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comments19.xml" ContentType="application/vnd.openxmlformats-officedocument.spreadsheetml.comment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_rels/sheet1.xml.rels" ContentType="application/vnd.openxmlformats-package.relationships+xml"/>
  <Override PartName="/xl/worksheets/_rels/sheet9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11.xml.rels" ContentType="application/vnd.openxmlformats-package.relationships+xml"/>
  <Override PartName="/xl/worksheets/_rels/sheet7.xml.rels" ContentType="application/vnd.openxmlformats-package.relationships+xml"/>
  <Override PartName="/xl/worksheets/_rels/sheet13.xml.rels" ContentType="application/vnd.openxmlformats-package.relationships+xml"/>
  <Override PartName="/xl/worksheets/_rels/sheet15.xml.rels" ContentType="application/vnd.openxmlformats-package.relationships+xml"/>
  <Override PartName="/xl/worksheets/_rels/sheet17.xml.rels" ContentType="application/vnd.openxmlformats-package.relationships+xml"/>
  <Override PartName="/xl/worksheets/_rels/sheet19.xml.rels" ContentType="application/vnd.openxmlformats-package.relationships+xml"/>
  <Override PartName="/xl/worksheets/_rels/sheet20.xml.rels" ContentType="application/vnd.openxmlformats-package.relationship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vmlDrawing1.vml" ContentType="application/vnd.openxmlformats-officedocument.vmlDrawing"/>
  <Override PartName="/xl/drawings/drawing1.xml" ContentType="application/vnd.openxmlformats-officedocument.drawing+xml"/>
  <Override PartName="/xl/drawings/vmlDrawing2.vml" ContentType="application/vnd.openxmlformats-officedocument.vmlDrawing"/>
  <Override PartName="/xl/drawings/vmlDrawing3.vml" ContentType="application/vnd.openxmlformats-officedocument.vmlDrawing"/>
  <Override PartName="/xl/drawings/drawing2.xml" ContentType="application/vnd.openxmlformats-officedocument.drawing+xml"/>
  <Override PartName="/xl/drawings/vmlDrawing4.vml" ContentType="application/vnd.openxmlformats-officedocument.vmlDrawing"/>
  <Override PartName="/xl/drawings/vmlDrawing5.vml" ContentType="application/vnd.openxmlformats-officedocument.vmlDrawing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vmlDrawing6.vml" ContentType="application/vnd.openxmlformats-officedocument.vmlDrawing"/>
  <Override PartName="/xl/drawings/drawing5.xml" ContentType="application/vnd.openxmlformats-officedocument.drawing+xml"/>
  <Override PartName="/xl/drawings/vmlDrawing7.vml" ContentType="application/vnd.openxmlformats-officedocument.vmlDrawing"/>
  <Override PartName="/xl/drawings/drawing6.xml" ContentType="application/vnd.openxmlformats-officedocument.drawing+xml"/>
  <Override PartName="/xl/drawings/vmlDrawing8.vml" ContentType="application/vnd.openxmlformats-officedocument.vmlDrawing"/>
  <Override PartName="/xl/drawings/drawing7.xml" ContentType="application/vnd.openxmlformats-officedocument.drawing+xml"/>
  <Override PartName="/xl/drawings/vmlDrawing9.vml" ContentType="application/vnd.openxmlformats-officedocument.vmlDrawing"/>
  <Override PartName="/xl/drawings/drawing8.xml" ContentType="application/vnd.openxmlformats-officedocument.drawing+xml"/>
  <Override PartName="/xl/drawings/vmlDrawing10.vml" ContentType="application/vnd.openxmlformats-officedocument.vmlDrawing"/>
  <Override PartName="/xl/drawings/drawing9.xml" ContentType="application/vnd.openxmlformats-officedocument.drawing+xml"/>
  <Override PartName="/xl/drawings/vmlDrawing11.vml" ContentType="application/vnd.openxmlformats-officedocument.vmlDrawing"/>
  <Override PartName="/xl/drawings/drawing10.xml" ContentType="application/vnd.openxmlformats-officedocument.drawing+xml"/>
  <Override PartName="/xl/drawings/vmlDrawing12.vml" ContentType="application/vnd.openxmlformats-officedocument.vmlDrawing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_rels/externalLink1.xml.rels" ContentType="application/vnd.openxmlformats-package.relationships+xml"/>
  <Override PartName="/xl/externalLinks/_rels/externalLink2.xml.rels" ContentType="application/vnd.openxmlformats-package.relationships+xml"/>
  <Override PartName="/xl/externalLinks/_rels/externalLink3.xml.rels" ContentType="application/vnd.openxmlformats-package.relationships+xml"/>
  <Override PartName="/xl/externalLinks/_rels/externalLink4.xml.rels" ContentType="application/vnd.openxmlformats-package.relationships+xml"/>
  <Override PartName="/xl/externalLinks/_rels/externalLink5.xml.rels" ContentType="application/vnd.openxmlformats-package.relationships+xml"/>
  <Override PartName="/xl/externalLinks/_rels/externalLink6.xml.rels" ContentType="application/vnd.openxmlformats-package.relationships+xml"/>
  <Override PartName="/xl/externalLinks/_rels/externalLink7.xml.rels" ContentType="application/vnd.openxmlformats-package.relationships+xml"/>
  <Override PartName="/xl/externalLinks/_rels/externalLink8.xml.rels" ContentType="application/vnd.openxmlformats-package.relationships+xml"/>
  <Override PartName="/xl/externalLinks/_rels/externalLink9.xml.rels" ContentType="application/vnd.openxmlformats-package.relationships+xml"/>
  <Override PartName="/xl/externalLinks/_rels/externalLink10.xml.rels" ContentType="application/vnd.openxmlformats-package.relationships+xml"/>
  <Override PartName="/xl/externalLinks/_rels/externalLink11.xml.rels" ContentType="application/vnd.openxmlformats-package.relationships+xml"/>
  <Override PartName="/xl/externalLinks/_rels/externalLink12.xml.rels" ContentType="application/vnd.openxmlformats-package.relationships+xml"/>
  <Override PartName="/xl/externalLinks/_rels/externalLink13.xml.rels" ContentType="application/vnd.openxmlformats-package.relationships+xml"/>
  <Override PartName="/xl/externalLinks/_rels/externalLink14.xml.rels" ContentType="application/vnd.openxmlformats-package.relationships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comments9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11.xml" ContentType="application/vnd.openxmlformats-officedocument.spreadsheetml.comments+xml"/>
  <Override PartName="/xl/comments13.xml" ContentType="application/vnd.openxmlformats-officedocument.spreadsheetml.comments+xml"/>
  <Override PartName="/xl/comments15.xml" ContentType="application/vnd.openxmlformats-officedocument.spreadsheetml.comments+xml"/>
  <Override PartName="/xl/comments17.xml" ContentType="application/vnd.openxmlformats-officedocument.spreadsheetml.comments+xml"/>
  <Override PartName="/xl/comments20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Доклад" sheetId="1" state="visible" r:id="rId3"/>
    <sheet name="техническая вкладка" sheetId="2" state="hidden" r:id="rId4"/>
    <sheet name="Посуточная" sheetId="3" state="visible" r:id="rId5"/>
    <sheet name="Доклад ННГ без НГДП" sheetId="4" state="visible" r:id="rId6"/>
    <sheet name="Посуточная ННГ без НГДП" sheetId="5" state="visible" r:id="rId7"/>
    <sheet name="Доклад НГДП" sheetId="6" state="hidden" r:id="rId8"/>
    <sheet name="Посуточная_НГДП" sheetId="7" state="visible" r:id="rId9"/>
    <sheet name="02.24" sheetId="8" state="visible" r:id="rId10"/>
    <sheet name="02.24 по датам" sheetId="9" state="visible" r:id="rId11"/>
    <sheet name="02.24 ННГ без НГДП" sheetId="10" state="visible" r:id="rId12"/>
    <sheet name="02.24 ННГ без НГДП по датам" sheetId="11" state="visible" r:id="rId13"/>
    <sheet name="02.24 НГДП" sheetId="12" state="visible" r:id="rId14"/>
    <sheet name="02.24 НГДП по датам" sheetId="13" state="visible" r:id="rId15"/>
    <sheet name="03.24" sheetId="14" state="hidden" r:id="rId16"/>
    <sheet name="03.24 по датам" sheetId="15" state="hidden" r:id="rId17"/>
    <sheet name="ННГ без НГДП" sheetId="16" state="hidden" r:id="rId18"/>
    <sheet name="ННГ без НГДП по датам" sheetId="17" state="hidden" r:id="rId19"/>
    <sheet name="03.24 НГДП" sheetId="18" state="hidden" r:id="rId20"/>
    <sheet name="03.24 НГДП по датам" sheetId="19" state="hidden" r:id="rId21"/>
    <sheet name="04 по датам ОГМ (2)" sheetId="20" state="hidden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function="false" hidden="true" localSheetId="8" name="_xlnm._FilterDatabase" vbProcedure="false">'02.24 по датам'!$A$10:$JU$133</definedName>
    <definedName function="false" hidden="true" localSheetId="14" name="_xlnm._FilterDatabase" vbProcedure="false">'03.24 по датам'!$A$10:$JU$133</definedName>
    <definedName function="false" hidden="false" localSheetId="0" name="_xlnm.Print_Area" vbProcedure="false">Доклад!$A$1:$M$115</definedName>
    <definedName function="false" hidden="false" localSheetId="5" name="_xlnm.Print_Area" vbProcedure="false">'Доклад НГДП'!$A$1:$M$115</definedName>
    <definedName function="false" hidden="false" localSheetId="3" name="_xlnm.Print_Area" vbProcedure="false">'Доклад ННГ без НГДП'!$A$1:$M$115</definedName>
    <definedName function="false" hidden="false" localSheetId="2" name="_xlnm.Print_Area" vbProcedure="false">Посуточная!$A$1:$VO$102</definedName>
    <definedName function="false" hidden="true" localSheetId="2" name="_xlnm._FilterDatabase" vbProcedure="false">Посуточная!$A$145:$YE$176</definedName>
    <definedName function="false" hidden="false" localSheetId="4" name="_xlnm.Print_Area" vbProcedure="false">'Посуточная ННГ без НГДП'!$A$1:$PZ$102</definedName>
    <definedName function="false" hidden="true" localSheetId="4" name="_xlnm._FilterDatabase" vbProcedure="false">'Посуточная ННГ без НГДП'!$A$145:$SP$176</definedName>
    <definedName function="false" hidden="false" localSheetId="6" name="_xlnm.Print_Area" vbProcedure="false">Посуточная_НГДП!$A$1:$KP$102</definedName>
    <definedName function="false" hidden="false" name="A" vbProcedure="false">#REF!</definedName>
    <definedName function="false" hidden="false" name="aa" vbProcedure="false">{#N/A,#N/A,FALSE,"ZAP_FEB.XLS "}</definedName>
    <definedName function="false" hidden="false" name="aaa" vbProcedure="false">{#N/A,#N/A,FALSE,"ZAP_FEB.XLS "}</definedName>
    <definedName function="false" hidden="false" name="aasd" vbProcedure="false">'[7]Опт '!$B$15</definedName>
    <definedName function="false" hidden="false" name="AccessDatabase" vbProcedure="false">"C:\Documents and Settings\Stassovsky\My Documents\MF\Current\2001 PROJECT N_1.mdb"</definedName>
    <definedName function="false" hidden="false" name="activ" vbProcedure="false">#REF!</definedName>
    <definedName function="false" hidden="false" name="adss" vbProcedure="false">'[7]Опт '!$F$16</definedName>
    <definedName function="false" hidden="false" name="AFE" vbProcedure="false">[9]DAY!$F$8</definedName>
    <definedName function="false" hidden="false" name="After_Prod_M3" vbProcedure="false">#REF!</definedName>
    <definedName function="false" hidden="false" name="agrfe" vbProcedure="false">'[10]исп.ф|оао гпн-ннг-10 12|'!#ref!</definedName>
    <definedName function="false" hidden="false" name="Area" vbProcedure="false">#REF!</definedName>
    <definedName function="false" hidden="false" name="AREA_DOWN" vbProcedure="false">#REF!</definedName>
    <definedName function="false" hidden="false" name="AREA_DOWNRIGHT" vbProcedure="false">#REF!</definedName>
    <definedName function="false" hidden="false" name="AREA_GRAPH" vbProcedure="false">#REF!</definedName>
    <definedName function="false" hidden="false" name="AREA_LEFT" vbProcedure="false">#REF!</definedName>
    <definedName function="false" hidden="false" name="AREA_RIGHT" vbProcedure="false">#REF!</definedName>
    <definedName function="false" hidden="false" name="AREA_TITLE" vbProcedure="false">#REF!</definedName>
    <definedName function="false" hidden="false" name="asd" vbProcedure="false">[7]ИДН!$U$30</definedName>
    <definedName function="false" hidden="false" name="asdf" vbProcedure="false">[7]ввод!#REF!</definedName>
    <definedName function="false" hidden="false" name="Asr" vbProcedure="false">#REF!</definedName>
    <definedName function="false" hidden="false" name="b" vbProcedure="false">{#N/A,#N/A,FALSE,"ZAP_FEB.XLS "}</definedName>
    <definedName function="false" hidden="false" name="BackGroundGreen" vbProcedure="false">#REF!</definedName>
    <definedName function="false" hidden="false" name="basa" vbProcedure="false">[5]остановки!$A$4:$O$100</definedName>
    <definedName function="false" hidden="false" name="Base" vbProcedure="false">[5]остановки!#REF!</definedName>
    <definedName function="false" hidden="false" name="bbbbbb" vbProcedure="false">{#N/A,#N/A,FALSE,"ZAP_FEB.XLS "}</definedName>
    <definedName function="false" hidden="false" name="Before_ProdRate_M3" vbProcedure="false">#REF!</definedName>
    <definedName function="false" hidden="false" name="Before_Prod_M3" vbProcedure="false">#REF!</definedName>
    <definedName function="false" hidden="false" name="BHCIP" vbProcedure="false">#REF!</definedName>
    <definedName function="false" hidden="false" name="bhyu77" vbProcedure="false">#REF!</definedName>
    <definedName function="false" hidden="false" name="Bo" vbProcedure="false">#REF!</definedName>
    <definedName function="false" hidden="false" name="bob" vbProcedure="false">#REF!</definedName>
    <definedName function="false" hidden="false" name="Boi" vbProcedure="false">#REF!</definedName>
    <definedName function="false" hidden="false" name="Bop" vbProcedure="false">1</definedName>
    <definedName function="false" hidden="false" name="Bw" vbProcedure="false">#REF!</definedName>
    <definedName function="false" hidden="false" name="casing_area" vbProcedure="false">#REF!</definedName>
    <definedName function="false" hidden="false" name="Casing_ID" vbProcedure="false">#REF!</definedName>
    <definedName function="false" hidden="false" name="Casing_OD" vbProcedure="false">#REF!</definedName>
    <definedName function="false" hidden="false" name="Cas_ID" vbProcedure="false">#REF!</definedName>
    <definedName function="false" hidden="false" name="cc" vbProcedure="false">{#N/A,#N/A,FALSE,"ZAP_FEB.XLS "}</definedName>
    <definedName function="false" hidden="false" name="ccccc" vbProcedure="false">{#N/A,#N/A,FALSE,"ZAP_FEB.XLS "}</definedName>
    <definedName function="false" hidden="false" name="cds" vbProcedure="false">#REF!</definedName>
    <definedName function="false" hidden="false" name="Ce" vbProcedure="false">#REF!</definedName>
    <definedName function="false" hidden="false" name="Cf" vbProcedure="false">#REF!</definedName>
    <definedName function="false" hidden="false" name="cfrr" vbProcedure="false">#REF!</definedName>
    <definedName function="false" hidden="false" name="cghg" vbProcedure="false">#REF!</definedName>
    <definedName function="false" hidden="false" name="CJTKU" vbProcedure="false">#REF!</definedName>
    <definedName function="false" hidden="false" name="CNzapsk" vbProcedure="false">[11]fpr!#ref!</definedName>
    <definedName function="false" hidden="false" name="CNzapski" vbProcedure="false">[11]fpr!#ref!</definedName>
    <definedName function="false" hidden="false" name="CNzpfl" vbProcedure="false">[11]fpr!#ref!</definedName>
    <definedName function="false" hidden="false" name="CNzptn" vbProcedure="false">[11]fpr!#ref!</definedName>
    <definedName function="false" hidden="false" name="Co" vbProcedure="false">#REF!</definedName>
    <definedName function="false" hidden="false" name="copy" vbProcedure="false">#REF!</definedName>
    <definedName function="false" hidden="false" name="crd1a" vbProcedure="false">#REF!</definedName>
    <definedName function="false" hidden="false" name="crd1d" vbProcedure="false">#REF!</definedName>
    <definedName function="false" hidden="false" name="crd2b" vbProcedure="false">#REF!</definedName>
    <definedName function="false" hidden="false" name="crd3a" vbProcedure="false">#REF!</definedName>
    <definedName function="false" hidden="false" name="crd3b" vbProcedure="false">#REF!</definedName>
    <definedName function="false" hidden="false" name="crdf3" vbProcedure="false">#REF!</definedName>
    <definedName function="false" hidden="false" name="Crd_09.97" vbProcedure="false">{#N/A,#N/A,FALSE,"ZAP_FEB.XLS "}</definedName>
    <definedName function="false" hidden="false" name="cs" vbProcedure="false">#REF!</definedName>
    <definedName function="false" hidden="false" name="Cw" vbProcedure="false">#REF!</definedName>
    <definedName function="false" hidden="false" name="cyj" vbProcedure="false">#REF!</definedName>
    <definedName function="false" hidden="false" name="d" vbProcedure="false">#REF!</definedName>
    <definedName function="false" hidden="false" name="data" vbProcedure="false">[4]июн!#REF!</definedName>
    <definedName function="false" hidden="false" name="DataBase" vbProcedure="false">[5]запуски!$A$4:$R$63</definedName>
    <definedName function="false" hidden="false" name="DataGreen" vbProcedure="false">#REF!</definedName>
    <definedName function="false" hidden="false" name="dB" vbProcedure="false">#REF!</definedName>
    <definedName function="false" hidden="false" name="Dcas" vbProcedure="false">#REF!</definedName>
    <definedName function="false" hidden="false" name="dcvd" vbProcedure="false">#REF!</definedName>
    <definedName function="false" hidden="false" name="dd" vbProcedure="false">[7]ввод!#REF!</definedName>
    <definedName function="false" hidden="false" name="ddd" vbProcedure="false">#REF!</definedName>
    <definedName function="false" hidden="false" name="DDINN" vbProcedure="false">{#N/A,#N/A,FALSE,"ZAP_FEB.XLS "}</definedName>
    <definedName function="false" hidden="false" name="Ddinnic_97" vbProcedure="false">{#N/A,#N/A,FALSE,"ZAP_FEB.XLS "}</definedName>
    <definedName function="false" hidden="false" name="depth" vbProcedure="false">#REF!</definedName>
    <definedName function="false" hidden="false" name="dfg" vbProcedure="false">[7]ввод!#REF!</definedName>
    <definedName function="false" hidden="false" name="dfghj" vbProcedure="false">#REF!</definedName>
    <definedName function="false" hidden="false" name="dfgyy" vbProcedure="false">#REF!</definedName>
    <definedName function="false" hidden="false" name="dfh" vbProcedure="false">[7]ввод!#REF!</definedName>
    <definedName function="false" hidden="false" name="dft" vbProcedure="false">#REF!</definedName>
    <definedName function="false" hidden="false" name="dftgh" vbProcedure="false">#REF!</definedName>
    <definedName function="false" hidden="false" name="dfty45" vbProcedure="false">#REF!</definedName>
    <definedName function="false" hidden="false" name="dfwsvb" vbProcedure="false">#REF!</definedName>
    <definedName function="false" hidden="false" name="dg" vbProcedure="false">#REF!</definedName>
    <definedName function="false" hidden="false" name="dghf" vbProcedure="false">#REF!</definedName>
    <definedName function="false" hidden="false" name="dhtj4" vbProcedure="false">#REF!</definedName>
    <definedName function="false" hidden="false" name="dinldc" vbProcedure="false">{#N/A,#N/A,FALSE,"ZAP_FEB.XLS "}</definedName>
    <definedName function="false" hidden="false" name="DOBSVOD" vbProcedure="false">#REF!</definedName>
    <definedName function="false" hidden="false" name="dP" vbProcedure="false">#REF!</definedName>
    <definedName function="false" hidden="false" name="dpdt" vbProcedure="false">#REF!</definedName>
    <definedName function="false" hidden="false" name="dQж" vbProcedure="false">#REF!</definedName>
    <definedName function="false" hidden="false" name="drt" vbProcedure="false">#REF!</definedName>
    <definedName function="false" hidden="false" name="drth" vbProcedure="false">[7]грп!#REF!</definedName>
    <definedName function="false" hidden="false" name="drtt" vbProcedure="false">#REF!</definedName>
    <definedName function="false" hidden="false" name="dsa" vbProcedure="false">'[7]Опт '!$F$15</definedName>
    <definedName function="false" hidden="false" name="dsaa" vbProcedure="false">'[7]Опт '!$B$16</definedName>
    <definedName function="false" hidden="false" name="dsffgfg" vbProcedure="false">#REF!</definedName>
    <definedName function="false" hidden="false" name="dtb" vbProcedure="false">#REF!</definedName>
    <definedName function="false" hidden="false" name="Dtub" vbProcedure="false">#REF!</definedName>
    <definedName function="false" hidden="false" name="dw" vbProcedure="false">#REF!</definedName>
    <definedName function="false" hidden="false" name="dв" vbProcedure="false">#REF!</definedName>
    <definedName function="false" hidden="false" name="Dобр" vbProcedure="false">[12]СКО!$M$102</definedName>
    <definedName function="false" hidden="false" name="e" vbProcedure="false">#REF!</definedName>
    <definedName function="false" hidden="false" name="ed" vbProcedure="false">#REF!</definedName>
    <definedName function="false" hidden="false" name="EDIT" vbProcedure="false">'[1]cost est.'!#ref!</definedName>
    <definedName function="false" hidden="false" name="ee" vbProcedure="false">{#N/A,#N/A,FALSE,"ZAP_FEB.XLS "}</definedName>
    <definedName function="false" hidden="false" name="EFEK10" vbProcedure="false">#REF!</definedName>
    <definedName function="false" hidden="false" name="EFEK11" vbProcedure="false">#REF!</definedName>
    <definedName function="false" hidden="false" name="EFEK4" vbProcedure="false">#REF!</definedName>
    <definedName function="false" hidden="false" name="EFEK5" vbProcedure="false">#REF!</definedName>
    <definedName function="false" hidden="false" name="EFEK6" vbProcedure="false">#REF!</definedName>
    <definedName function="false" hidden="false" name="EFEK7" vbProcedure="false">#REF!</definedName>
    <definedName function="false" hidden="false" name="EFEK8" vbProcedure="false">#REF!</definedName>
    <definedName function="false" hidden="false" name="EFEK9" vbProcedure="false">#REF!</definedName>
    <definedName function="false" hidden="false" name="erty" vbProcedure="false">#REF!</definedName>
    <definedName function="false" hidden="false" name="ertyh5" vbProcedure="false">#REF!</definedName>
    <definedName function="false" hidden="false" name="ESP_MD" vbProcedure="false">#REF!</definedName>
    <definedName function="false" hidden="false" name="excel" vbProcedure="false">#REF!</definedName>
    <definedName function="false" hidden="false" name="Excel_1" vbProcedure="false">#REF!</definedName>
    <definedName function="false" hidden="false" name="Excel_BuiltIn_Database" vbProcedure="false">#REF!</definedName>
    <definedName function="false" hidden="false" name="Excel_BuiltIn_Database_1" vbProcedure="false">#REF!</definedName>
    <definedName function="false" hidden="false" name="Excel_BuiltIn_Database_2" vbProcedure="false">#REF!</definedName>
    <definedName function="false" hidden="false" name="Excel_BuiltIn_Database_3" vbProcedure="false">#REF!</definedName>
    <definedName function="false" hidden="false" name="Excel_BuiltIn_Database_4" vbProcedure="false">#REF!</definedName>
    <definedName function="false" hidden="false" name="Excel_BuiltIn_Database_5" vbProcedure="false">#REF!</definedName>
    <definedName function="false" hidden="false" name="Excel_BuiltIn_Database_6" vbProcedure="false">#REF!</definedName>
    <definedName function="false" hidden="false" name="Excel_BuiltIn_Database_8" vbProcedure="false">#REF!</definedName>
    <definedName function="false" hidden="false" name="f" vbProcedure="false">#REF!</definedName>
    <definedName function="false" hidden="false" name="FA" vbProcedure="false">#REF!</definedName>
    <definedName function="false" hidden="false" name="fb" vbProcedure="false">#REF!</definedName>
    <definedName function="false" hidden="false" name="fbv" vbProcedure="false">#REF!</definedName>
    <definedName function="false" hidden="false" name="fdf" vbProcedure="false">#REF!</definedName>
    <definedName function="false" hidden="false" name="fdsa" vbProcedure="false">'[7]Опт '!$S$17</definedName>
    <definedName function="false" hidden="false" name="fdsad" vbProcedure="false">#REF!</definedName>
    <definedName function="false" hidden="false" name="fg" vbProcedure="false">#REF!</definedName>
    <definedName function="false" hidden="false" name="fgf" vbProcedure="false">#REF!</definedName>
    <definedName function="false" hidden="false" name="fgh" vbProcedure="false">[7]бд!#REF!</definedName>
    <definedName function="false" hidden="false" name="fghf" vbProcedure="false">#REF!</definedName>
    <definedName function="false" hidden="false" name="fghj" vbProcedure="false">'[7]Опт '!$B$17</definedName>
    <definedName function="false" hidden="false" name="fghjk" vbProcedure="false">#REF!</definedName>
    <definedName function="false" hidden="false" name="fgj" vbProcedure="false">[7]бд!#REF!</definedName>
    <definedName function="false" hidden="false" name="fgt" vbProcedure="false">[7]ППД!$B$31</definedName>
    <definedName function="false" hidden="false" name="fgty77" vbProcedure="false">#REF!</definedName>
    <definedName function="false" hidden="false" name="fh" vbProcedure="false">'[7]Опт '!$AE$17</definedName>
    <definedName function="false" hidden="false" name="fjhfjfj" vbProcedure="false">#REF!</definedName>
    <definedName function="false" hidden="false" name="FL" vbProcedure="false">#REF!</definedName>
    <definedName function="false" hidden="false" name="Fluid_rate" vbProcedure="false">#REF!</definedName>
    <definedName function="false" hidden="false" name="Fond_97" vbProcedure="false">{#N/A,#N/A,FALSE,"ZAP_FEB.XLS "}</definedName>
    <definedName function="false" hidden="false" name="Fond_97_2" vbProcedure="false">{#N/A,#N/A,FALSE,"ZAP_FEB.XLS "}</definedName>
    <definedName function="false" hidden="false" name="FormatBlueText" vbProcedure="false">#REF!</definedName>
    <definedName function="false" hidden="false" name="frg" vbProcedure="false">#REF!</definedName>
    <definedName function="false" hidden="false" name="Frm1_AH" vbProcedure="false">#REF!</definedName>
    <definedName function="false" hidden="false" name="Frm2_AH" vbProcedure="false">#REF!</definedName>
    <definedName function="false" hidden="false" name="frty88" vbProcedure="false">#REF!</definedName>
    <definedName function="false" hidden="false" name="ftyu" vbProcedure="false">#REF!</definedName>
    <definedName function="false" hidden="false" name="fuj" vbProcedure="false">#REF!</definedName>
    <definedName function="false" hidden="false" name="fv" vbProcedure="false">#REF!</definedName>
    <definedName function="false" hidden="false" name="fvb" vbProcedure="false">#REF!</definedName>
    <definedName function="false" hidden="false" name="fyh" vbProcedure="false">[7]грп!#REF!</definedName>
    <definedName function="false" hidden="false" name="fyuj78" vbProcedure="false">#REF!</definedName>
    <definedName function="false" hidden="false" name="g" vbProcedure="false">{#N/A,#N/A,FALSE,"ZAP_FEB.XLS "}</definedName>
    <definedName function="false" hidden="false" name="gdg" vbProcedure="false">#REF!</definedName>
    <definedName function="false" hidden="false" name="gfd" vbProcedure="false">[7]ввод!#REF!</definedName>
    <definedName function="false" hidden="false" name="gfg" vbProcedure="false">#REF!</definedName>
    <definedName function="false" hidden="false" name="gg" vbProcedure="false">#REF!</definedName>
    <definedName function="false" hidden="false" name="gghbn" vbProcedure="false">#REF!</definedName>
    <definedName function="false" hidden="false" name="ggt" vbProcedure="false">#REF!</definedName>
    <definedName function="false" hidden="false" name="GH" vbProcedure="false">[7]ввод!#REF!</definedName>
    <definedName function="false" hidden="false" name="GHF" vbProcedure="false">{#N/A,#N/A,FALSE,"ZAP_FEB.XLS "}</definedName>
    <definedName function="false" hidden="false" name="ghfg" vbProcedure="false">'[7]Опт '!$AD$17</definedName>
    <definedName function="false" hidden="false" name="ghg" vbProcedure="false">#REF!</definedName>
    <definedName function="false" hidden="false" name="ghn" vbProcedure="false">#REF!</definedName>
    <definedName function="false" hidden="false" name="ghnyh" vbProcedure="false">#REF!</definedName>
    <definedName function="false" hidden="false" name="ghu" vbProcedure="false">[7]ИДН!$B$30</definedName>
    <definedName function="false" hidden="false" name="ghui5" vbProcedure="false">#REF!</definedName>
    <definedName function="false" hidden="false" name="ghyu99" vbProcedure="false">#REF!</definedName>
    <definedName function="false" hidden="false" name="gm" vbProcedure="false">#REF!</definedName>
    <definedName function="false" hidden="false" name="gn" vbProcedure="false">#REF!</definedName>
    <definedName function="false" hidden="false" name="gnb" vbProcedure="false">#REF!</definedName>
    <definedName function="false" hidden="false" name="GOR" vbProcedure="false">#REF!</definedName>
    <definedName function="false" hidden="false" name="Green" vbProcedure="false">#REF!</definedName>
    <definedName function="false" hidden="false" name="gv" vbProcedure="false">[13]лист2!$D$31</definedName>
    <definedName function="false" hidden="false" name="gyhj" vbProcedure="false">#REF!</definedName>
    <definedName function="false" hidden="false" name="H" vbProcedure="false">#REF!</definedName>
    <definedName function="false" hidden="false" name="Hdin" vbProcedure="false">#REF!</definedName>
    <definedName function="false" hidden="false" name="Help.ToggleHelpText" vbProcedure="false">[14]!Help.ToggleHelpText</definedName>
    <definedName function="false" hidden="false" name="HelpAgain.ToggleHelpText" vbProcedure="false">[14]!HelpAgain.ToggleHelpText</definedName>
    <definedName function="false" hidden="false" name="hfgh" vbProcedure="false">'[7]Опт '!$AF$17</definedName>
    <definedName function="false" hidden="false" name="hfr" vbProcedure="false">#REF!</definedName>
    <definedName function="false" hidden="false" name="HG" vbProcedure="false">[7]ввод!#REF!</definedName>
    <definedName function="false" hidden="false" name="hgd" vbProcedure="false">#REF!</definedName>
    <definedName function="false" hidden="false" name="hgdf" vbProcedure="false">[7]бд!#REF!</definedName>
    <definedName function="false" hidden="false" name="hgh" vbProcedure="false">[7]бд!#REF!</definedName>
    <definedName function="false" hidden="false" name="hhg" vbProcedure="false">#REF!</definedName>
    <definedName function="false" hidden="false" name="hi" vbProcedure="false">#REF!</definedName>
    <definedName function="false" hidden="false" name="hj" vbProcedure="false">#REF!</definedName>
    <definedName function="false" hidden="false" name="hjfg" vbProcedure="false">#REF!</definedName>
    <definedName function="false" hidden="false" name="hjkl" vbProcedure="false">#REF!</definedName>
    <definedName function="false" hidden="false" name="hjn" vbProcedure="false">#REF!</definedName>
    <definedName function="false" hidden="false" name="hjnn" vbProcedure="false">#REF!</definedName>
    <definedName function="false" hidden="false" name="hk" vbProcedure="false">#REF!</definedName>
    <definedName function="false" hidden="false" name="hkj" vbProcedure="false">#REF!</definedName>
    <definedName function="false" hidden="false" name="hklk" vbProcedure="false">#REF!</definedName>
    <definedName function="false" hidden="false" name="hm" vbProcedure="false">#REF!</definedName>
    <definedName function="false" hidden="false" name="hmh" vbProcedure="false">#REF!</definedName>
    <definedName function="false" hidden="false" name="hmn" vbProcedure="false">#REF!</definedName>
    <definedName function="false" hidden="false" name="hn" vbProcedure="false">#REF!</definedName>
    <definedName function="false" hidden="false" name="hnh" vbProcedure="false">#REF!</definedName>
    <definedName function="false" hidden="false" name="hnhgn" vbProcedure="false">#REF!</definedName>
    <definedName function="false" hidden="false" name="Hperf" vbProcedure="false">#REF!</definedName>
    <definedName function="false" hidden="false" name="Hpump" vbProcedure="false">#REF!</definedName>
    <definedName function="false" hidden="false" name="ht" vbProcedure="false">#REF!</definedName>
    <definedName function="false" hidden="false" name="htf" vbProcedure="false">#REF!</definedName>
    <definedName function="false" hidden="false" name="hth" vbProcedure="false">[7]бд!#REF!</definedName>
    <definedName function="false" hidden="false" name="htr" vbProcedure="false">#REF!</definedName>
    <definedName function="false" hidden="false" name="htt" vbProcedure="false">#REF!</definedName>
    <definedName function="false" hidden="false" name="hugh" vbProcedure="false">[7]ввод!#REF!</definedName>
    <definedName function="false" hidden="false" name="Hvert" vbProcedure="false">[15]Инклинометрия!$M$2</definedName>
    <definedName function="false" hidden="false" name="hyhy" vbProcedure="false">#REF!</definedName>
    <definedName function="false" hidden="false" name="hyyth" vbProcedure="false">#REF!</definedName>
    <definedName function="false" hidden="false" name="Hд1" vbProcedure="false">#REF!</definedName>
    <definedName function="false" hidden="false" name="Hд2" vbProcedure="false">#REF!</definedName>
    <definedName function="false" hidden="false" name="ii" vbProcedure="false">{#N/A,#N/A,FALSE,"ZAP_FEB.XLS "}</definedName>
    <definedName function="false" hidden="false" name="il" vbProcedure="false">#REF!</definedName>
    <definedName function="false" hidden="false" name="ilk" vbProcedure="false">#REF!</definedName>
    <definedName function="false" hidden="false" name="IN_DEC" vbProcedure="false">[16]Ввод!$F$43</definedName>
    <definedName function="false" hidden="false" name="IN_FACT" vbProcedure="false">[16]Ввод!$F$3</definedName>
    <definedName function="false" hidden="false" name="ItSkv1" vbProcedure="false">[4]июн!#REF!</definedName>
    <definedName function="false" hidden="false" name="jb" vbProcedure="false">#REF!</definedName>
    <definedName function="false" hidden="false" name="jghgf" vbProcedure="false">[7]ИДН!$T$30</definedName>
    <definedName function="false" hidden="false" name="jhddf" vbProcedure="false">#REF!</definedName>
    <definedName function="false" hidden="false" name="jhfg" vbProcedure="false">#REF!</definedName>
    <definedName function="false" hidden="false" name="jhgf" vbProcedure="false">'[7]Опт '!$F$17</definedName>
    <definedName function="false" hidden="false" name="jkl" vbProcedure="false">#REF!</definedName>
    <definedName function="false" hidden="false" name="jklh" vbProcedure="false">#REF!</definedName>
    <definedName function="false" hidden="false" name="jm" vbProcedure="false">#REF!</definedName>
    <definedName function="false" hidden="false" name="jmjm" vbProcedure="false">#REF!</definedName>
    <definedName function="false" hidden="false" name="jtytr" vbProcedure="false">[7]бд!#REF!</definedName>
    <definedName function="false" hidden="false" name="jy" vbProcedure="false">[7]бд!#REF!</definedName>
    <definedName function="false" hidden="false" name="jyth" vbProcedure="false">'[7]Опт '!$R$17</definedName>
    <definedName function="false" hidden="false" name="k" vbProcedure="false">#REF!</definedName>
    <definedName function="false" hidden="false" name="KIN" vbProcedure="false">#REF!</definedName>
    <definedName function="false" hidden="false" name="kiu" vbProcedure="false">[7]ИДН!$G$30</definedName>
    <definedName function="false" hidden="false" name="kj" vbProcedure="false">#REF!</definedName>
    <definedName function="false" hidden="false" name="kjl" vbProcedure="false">#REF!</definedName>
    <definedName function="false" hidden="false" name="kkk" vbProcedure="false">{#N/A,#N/A,FALSE,"ZAP_FEB.XLS "}</definedName>
    <definedName function="false" hidden="false" name="kl" vbProcedure="false">#REF!</definedName>
    <definedName function="false" hidden="false" name="klj" vbProcedure="false">#REF!</definedName>
    <definedName function="false" hidden="false" name="krit11" vbProcedure="false">[5]запуски!#REF!</definedName>
    <definedName function="false" hidden="false" name="krit1_1" vbProcedure="false">[5]запуски!#REF!</definedName>
    <definedName function="false" hidden="false" name="krit21" vbProcedure="false">[5]запуски!#REF!</definedName>
    <definedName function="false" hidden="false" name="krit2_1" vbProcedure="false">[5]запуски!#REF!</definedName>
    <definedName function="false" hidden="false" name="krit31" vbProcedure="false">[5]запуски!#REF!</definedName>
    <definedName function="false" hidden="false" name="krit3_1" vbProcedure="false">[5]запуски!#REF!</definedName>
    <definedName function="false" hidden="false" name="krit41" vbProcedure="false">[5]запуски!#REF!</definedName>
    <definedName function="false" hidden="false" name="krit4_1" vbProcedure="false">[5]запуски!#REF!</definedName>
    <definedName function="false" hidden="false" name="krit51" vbProcedure="false">[5]запуски!#REF!</definedName>
    <definedName function="false" hidden="false" name="krit5_1" vbProcedure="false">[5]запуски!#REF!</definedName>
    <definedName function="false" hidden="false" name="krit61" vbProcedure="false">[5]запуски!#REF!</definedName>
    <definedName function="false" hidden="false" name="krit6_1" vbProcedure="false">[5]запуски!#REF!</definedName>
    <definedName function="false" hidden="false" name="krit_1" vbProcedure="false">[5]запуски!$U$1:$V$2</definedName>
    <definedName function="false" hidden="false" name="krit_2" vbProcedure="false">[5]запуски!$X$1:$Y$2</definedName>
    <definedName function="false" hidden="false" name="krit_3" vbProcedure="false">[5]запуски!$AA$1:$AB$2</definedName>
    <definedName function="false" hidden="false" name="krit_4" vbProcedure="false">[5]запуски!$AD$1:$AE$2</definedName>
    <definedName function="false" hidden="false" name="krit_5" vbProcedure="false">[5]запуски!$AG$1:$AH$2</definedName>
    <definedName function="false" hidden="false" name="krit_6" vbProcedure="false">[5]запуски!$AJ$1:$AK$2</definedName>
    <definedName function="false" hidden="false" name="Krs0" vbProcedure="false">#REF!</definedName>
    <definedName function="false" hidden="false" name="kr_1" vbProcedure="false">[5]остановки!$Q$1:$R$2</definedName>
    <definedName function="false" hidden="false" name="kr_12" vbProcedure="false">[5]остановки!$AC$1:$AD$2</definedName>
    <definedName function="false" hidden="false" name="kr_1_2" vbProcedure="false">[5]запуски!$U$1:$W$3</definedName>
    <definedName function="false" hidden="false" name="kr_2" vbProcedure="false">[5]остановки!$S$1:$T$2</definedName>
    <definedName function="false" hidden="false" name="kr_22" vbProcedure="false">[5]остановки!$AE$1:$AF$2</definedName>
    <definedName function="false" hidden="false" name="kr_2_2" vbProcedure="false">[5]запуски!$X$1:$Z$3</definedName>
    <definedName function="false" hidden="false" name="kr_3" vbProcedure="false">[5]остановки!$U$1:$V$2</definedName>
    <definedName function="false" hidden="false" name="kr_32" vbProcedure="false">[5]остановки!$AG$1:$AH$2</definedName>
    <definedName function="false" hidden="false" name="kr_3_2" vbProcedure="false">[5]запуски!$AA$1:$AC$3</definedName>
    <definedName function="false" hidden="false" name="kr_4" vbProcedure="false">[5]остановки!$W$1:$X$2</definedName>
    <definedName function="false" hidden="false" name="kr_41" vbProcedure="false">[5]остановки!$AC$1:$AD$2</definedName>
    <definedName function="false" hidden="false" name="kr_42" vbProcedure="false">[5]остановки!$AI$1:$AJ$2</definedName>
    <definedName function="false" hidden="false" name="kr_4_2" vbProcedure="false">[5]запуски!$AD$1:$AF$3</definedName>
    <definedName function="false" hidden="false" name="kr_5" vbProcedure="false">[5]остановки!$Y$1:$Z$2</definedName>
    <definedName function="false" hidden="false" name="kr_52" vbProcedure="false">[5]остановки!$AK$1:$AL$2</definedName>
    <definedName function="false" hidden="false" name="kr_5_2" vbProcedure="false">[5]запуски!$AG$1:$AI$3</definedName>
    <definedName function="false" hidden="false" name="kr_6" vbProcedure="false">[5]остановки!$AA$1:$AB$2</definedName>
    <definedName function="false" hidden="false" name="kr_62" vbProcedure="false">[5]остановки!$AM$1:$AN$2</definedName>
    <definedName function="false" hidden="false" name="kr_6_2" vbProcedure="false">[5]запуски!$AJ$1:$AL$3</definedName>
    <definedName function="false" hidden="false" name="kr_7" vbProcedure="false">[5]остановки!$AC$1:$AD$2</definedName>
    <definedName function="false" hidden="false" name="kt_22" vbProcedure="false">[5]остановки!$AE$1:$AF$2</definedName>
    <definedName function="false" hidden="false" name="kuyy" vbProcedure="false">[7]ИДН!$AJ$30</definedName>
    <definedName function="false" hidden="false" name="k_1" vbProcedure="false">[5]запуски!$W$2:$W$3</definedName>
    <definedName function="false" hidden="false" name="k_12" vbProcedure="false">[5]остановки!$Q$1:$R$3</definedName>
    <definedName function="false" hidden="false" name="k_1_2" vbProcedure="false">[5]остановки!$Q$1:$R$3</definedName>
    <definedName function="false" hidden="false" name="k_32" vbProcedure="false">[5]остановки!$T$1:$U$3</definedName>
    <definedName function="false" hidden="false" name="k_42" vbProcedure="false">[5]остановки!$V$1:$W$3</definedName>
    <definedName function="false" hidden="false" name="k_52" vbProcedure="false">[5]остановки!$X$1:$Z$3</definedName>
    <definedName function="false" hidden="false" name="Kуст" vbProcedure="false">[12]СКО!$D$83:$F$83</definedName>
    <definedName function="false" hidden="false" name="LCL" vbProcedure="false">#REF!</definedName>
    <definedName function="false" hidden="false" name="LC_CAP" vbProcedure="false">#REF!</definedName>
    <definedName function="false" hidden="false" name="LEFT_UP" vbProcedure="false">'[10]исп.ф|оао гпн-ннг-10 12|'!#ref!</definedName>
    <definedName function="false" hidden="false" name="lfnf" vbProcedure="false">[4]июн!#REF!</definedName>
    <definedName function="false" hidden="false" name="liquid_level" vbProcedure="false">#REF!</definedName>
    <definedName function="false" hidden="false" name="ListType" vbProcedure="false">#REF!</definedName>
    <definedName function="false" hidden="false" name="lkj" vbProcedure="false">#REF!</definedName>
    <definedName function="false" hidden="false" name="ll" vbProcedure="false">{#N/A,#N/A,FALSE,"ZAP_FEB.XLS "}</definedName>
    <definedName function="false" hidden="false" name="llll" vbProcedure="false">{#N/A,#N/A,FALSE,"ZAP_FEB.XLS "}</definedName>
    <definedName function="false" hidden="false" name="LNzpfl" vbProcedure="false">[11]fpr!#ref!</definedName>
    <definedName function="false" hidden="false" name="LNzpskv" vbProcedure="false">[11]fpr!#ref!</definedName>
    <definedName function="false" hidden="false" name="LNzptn" vbProcedure="false">[11]fpr!#ref!</definedName>
    <definedName function="false" hidden="false" name="lsdkjflksdf" vbProcedure="false">#REF!</definedName>
    <definedName function="false" hidden="false" name="LTL" vbProcedure="false">#REF!</definedName>
    <definedName function="false" hidden="false" name="L_нкт" vbProcedure="false">[12]СКО!$M$100</definedName>
    <definedName function="false" hidden="false" name="Lнкт" vbProcedure="false">[12]СКО!$M$97</definedName>
    <definedName function="false" hidden="false" name="Macro1" vbProcedure="false">[14]!Macro1</definedName>
    <definedName function="false" hidden="false" name="Macro10" vbProcedure="false">[14]!Macro10</definedName>
    <definedName function="false" hidden="false" name="Macro11" vbProcedure="false">[14]!Macro11</definedName>
    <definedName function="false" hidden="false" name="Macro2" vbProcedure="false">[14]!Macro2</definedName>
    <definedName function="false" hidden="false" name="Macro20" vbProcedure="false">[14]!Macro20</definedName>
    <definedName function="false" hidden="false" name="Macro21" vbProcedure="false">[14]!Macro21</definedName>
    <definedName function="false" hidden="false" name="Macro22" vbProcedure="false">[14]!Macro22</definedName>
    <definedName function="false" hidden="false" name="Macro23" vbProcedure="false">[14]!Macro23</definedName>
    <definedName function="false" hidden="false" name="Macro25" vbProcedure="false">[14]!Macro25</definedName>
    <definedName function="false" hidden="false" name="Macro28" vbProcedure="false">[14]!Macro28</definedName>
    <definedName function="false" hidden="false" name="Macro29" vbProcedure="false">[14]!Macro29</definedName>
    <definedName function="false" hidden="false" name="Macro3" vbProcedure="false">[14]!Macro3</definedName>
    <definedName function="false" hidden="false" name="Macro30" vbProcedure="false">[14]!Macro30</definedName>
    <definedName function="false" hidden="false" name="Macro4" vbProcedure="false">[14]!Macro4</definedName>
    <definedName function="false" hidden="false" name="Macro5" vbProcedure="false">[14]!Macro5</definedName>
    <definedName function="false" hidden="false" name="Macro7" vbProcedure="false">[14]!Macro7</definedName>
    <definedName function="false" hidden="false" name="Macro8" vbProcedure="false">[14]!Macro8</definedName>
    <definedName function="false" hidden="false" name="Macro9" vbProcedure="false">[14]!Macro9</definedName>
    <definedName function="false" hidden="false" name="MAIN" vbProcedure="false">'[1]cost est.'!#ref!</definedName>
    <definedName function="false" hidden="false" name="mh" vbProcedure="false">#REF!</definedName>
    <definedName function="false" hidden="false" name="mhg" vbProcedure="false">#REF!</definedName>
    <definedName function="false" hidden="false" name="mhu" vbProcedure="false">#REF!</definedName>
    <definedName function="false" hidden="false" name="MID_PERF_MD" vbProcedure="false">#REF!</definedName>
    <definedName function="false" hidden="false" name="mjh" vbProcedure="false">#REF!</definedName>
    <definedName function="false" hidden="false" name="mn" vbProcedure="false">#REF!</definedName>
    <definedName function="false" hidden="false" name="Module1.Macro1" vbProcedure="false">[14]!Module1.Macro1</definedName>
    <definedName function="false" hidden="false" name="Module1.Macro2" vbProcedure="false">[14]!Module1.Macro2</definedName>
    <definedName function="false" hidden="false" name="Module1.Macro3" vbProcedure="false">[14]!Module1.Macro3</definedName>
    <definedName function="false" hidden="false" name="Module1.Macro4" vbProcedure="false">[14]!Module1.Macro4</definedName>
    <definedName function="false" hidden="false" name="Module1.Macro5" vbProcedure="false">[14]!Module1.Macro5</definedName>
    <definedName function="false" hidden="false" name="Module1.Macro6" vbProcedure="false">[14]!Module1.Macro6</definedName>
    <definedName function="false" hidden="false" name="myconstant" vbProcedure="false">#REF!</definedName>
    <definedName function="false" hidden="false" name="N" vbProcedure="false">#REF!</definedName>
    <definedName function="false" hidden="false" name="NAGSVOD" vbProcedure="false">#REF!</definedName>
    <definedName function="false" hidden="false" name="Naz0" vbProcedure="false">#REF!</definedName>
    <definedName function="false" hidden="false" name="nbbh" vbProcedure="false">#REF!</definedName>
    <definedName function="false" hidden="false" name="new" vbProcedure="false">{#N/A,#N/A,FALSE,"ZAP_FEB.XLS "}</definedName>
    <definedName function="false" hidden="false" name="NEWBefore_ProdRate_M3" vbProcedure="false">#REF!</definedName>
    <definedName function="false" hidden="false" name="NEWCasing_ID" vbProcedure="false">#REF!</definedName>
    <definedName function="false" hidden="false" name="NEWPBTD" vbProcedure="false">#REF!</definedName>
    <definedName function="false" hidden="false" name="NEWSBHP" vbProcedure="false">#REF!</definedName>
    <definedName function="false" hidden="false" name="nfgdf" vbProcedure="false">#REF!</definedName>
    <definedName function="false" hidden="false" name="ng" vbProcedure="false">#REF!</definedName>
    <definedName function="false" hidden="false" name="nht" vbProcedure="false">[7]ППД!$S$31</definedName>
    <definedName function="false" hidden="false" name="njy1a" vbProcedure="false">#REF!</definedName>
    <definedName function="false" hidden="false" name="njy1b" vbProcedure="false">#REF!</definedName>
    <definedName function="false" hidden="false" name="njy2b" vbProcedure="false">#REF!</definedName>
    <definedName function="false" hidden="false" name="njy3a" vbProcedure="false">#REF!</definedName>
    <definedName function="false" hidden="false" name="njy3b" vbProcedure="false">#REF!</definedName>
    <definedName function="false" hidden="false" name="njyy3" vbProcedure="false">[4]июн!#REF!</definedName>
    <definedName function="false" hidden="false" name="nm" vbProcedure="false">#REF!</definedName>
    <definedName function="false" hidden="false" name="nn" vbProcedure="false">#REF!</definedName>
    <definedName function="false" hidden="false" name="Np" vbProcedure="false">#REF!</definedName>
    <definedName function="false" hidden="false" name="Nr0" vbProcedure="false">#REF!</definedName>
    <definedName function="false" hidden="false" name="og" vbProcedure="false">#REF!</definedName>
    <definedName function="false" hidden="false" name="ois09.09" vbProcedure="false">#REF!</definedName>
    <definedName function="false" hidden="false" name="ois16.09" vbProcedure="false">'[17]2.06-19.07'!#ref!</definedName>
    <definedName function="false" hidden="false" name="OLD_ART_TD" vbProcedure="false">#REF!</definedName>
    <definedName function="false" hidden="false" name="OLD_PUMP_DEPTH" vbProcedure="false">#REF!</definedName>
    <definedName function="false" hidden="false" name="oo" vbProcedure="false">{#N/A,#N/A,FALSE,"ZAP_FEB.XLS "}</definedName>
    <definedName function="false" hidden="false" name="osg" vbProcedure="false">#REF!</definedName>
    <definedName function="false" hidden="false" name="otx" vbProcedure="false">[15]Инклинометрия!$B$3</definedName>
    <definedName function="false" hidden="false" name="OUT_DEC" vbProcedure="false">[16]Ввод!$F$44</definedName>
    <definedName function="false" hidden="false" name="OUT_FACT" vbProcedure="false">[16]Ввод!$F$4</definedName>
    <definedName function="false" hidden="false" name="OZDOB" vbProcedure="false">#REF!</definedName>
    <definedName function="false" hidden="false" name="OZDOBSUT" vbProcedure="false">#REF!</definedName>
    <definedName function="false" hidden="false" name="OZNAG" vbProcedure="false">#REF!</definedName>
    <definedName function="false" hidden="false" name="OZNAGSUT" vbProcedure="false">#REF!</definedName>
    <definedName function="false" hidden="false" name="P" vbProcedure="false">#REF!</definedName>
    <definedName function="false" hidden="false" name="param1" vbProcedure="false">#REF!</definedName>
    <definedName function="false" hidden="false" name="param2" vbProcedure="false">#REF!</definedName>
    <definedName function="false" hidden="false" name="param3" vbProcedure="false">#REF!</definedName>
    <definedName function="false" hidden="false" name="param4" vbProcedure="false">#REF!</definedName>
    <definedName function="false" hidden="false" name="param5" vbProcedure="false">#REF!</definedName>
    <definedName function="false" hidden="false" name="param6" vbProcedure="false">#REF!</definedName>
    <definedName function="false" hidden="false" name="param7" vbProcedure="false">#REF!</definedName>
    <definedName function="false" hidden="false" name="param8" vbProcedure="false">#REF!</definedName>
    <definedName function="false" hidden="false" name="Pb" vbProcedure="false">#REF!</definedName>
    <definedName function="false" hidden="false" name="PBTD" vbProcedure="false">#REF!</definedName>
    <definedName function="false" hidden="false" name="Pbuf" vbProcedure="false">#REF!</definedName>
    <definedName function="false" hidden="false" name="Pcasing" vbProcedure="false">#REF!</definedName>
    <definedName function="false" hidden="false" name="Perf_depth" vbProcedure="false">#REF!</definedName>
    <definedName function="false" hidden="false" name="perf_MD" vbProcedure="false">#REF!</definedName>
    <definedName function="false" hidden="false" name="perf_select" vbProcedure="false">#REF!</definedName>
    <definedName function="false" hidden="false" name="perf_TVD" vbProcedure="false">#REF!</definedName>
    <definedName function="false" hidden="false" name="PeriodCurrent" vbProcedure="false">#REF!</definedName>
    <definedName function="false" hidden="false" name="PeriodNext" vbProcedure="false">#REF!</definedName>
    <definedName function="false" hidden="false" name="Pf" vbProcedure="false">#REF!</definedName>
    <definedName function="false" hidden="false" name="Pgc" vbProcedure="false">#REF!</definedName>
    <definedName function="false" hidden="false" name="PlanItog" vbProcedure="false">#REF!</definedName>
    <definedName function="false" hidden="false" name="PMMLM" vbProcedure="false">#REF!</definedName>
    <definedName function="false" hidden="false" name="Po" vbProcedure="false">#REF!</definedName>
    <definedName function="false" hidden="false" name="Poi" vbProcedure="false">#REF!</definedName>
    <definedName function="false" hidden="false" name="Ppr" vbProcedure="false">#REF!</definedName>
    <definedName function="false" hidden="false" name="Pr" vbProcedure="false">#REF!</definedName>
    <definedName function="false" hidden="false" name="Pr0" vbProcedure="false">#REF!</definedName>
    <definedName function="false" hidden="false" name="PRINT" vbProcedure="false">'[1]cost est.'!#ref!</definedName>
    <definedName function="false" hidden="false" name="props_prod" vbProcedure="false">#REF!</definedName>
    <definedName function="false" hidden="false" name="Prs0" vbProcedure="false">#REF!</definedName>
    <definedName function="false" hidden="false" name="Psep" vbProcedure="false">#REF!</definedName>
    <definedName function="false" hidden="false" name="Psurf" vbProcedure="false">#REF!</definedName>
    <definedName function="false" hidden="false" name="Pump_depth" vbProcedure="false">#REF!</definedName>
    <definedName function="false" hidden="false" name="p_zx" vbProcedure="false">#REF!</definedName>
    <definedName function="false" hidden="false" name="Q" vbProcedure="false">{#N/A,#N/A,FALSE,"ZAP_FEB.XLS "}</definedName>
    <definedName function="false" hidden="false" name="Q1_" vbProcedure="false">#REF!</definedName>
    <definedName function="false" hidden="false" name="qg" vbProcedure="false">#REF!</definedName>
    <definedName function="false" hidden="false" name="Ql" vbProcedure="false">#REF!</definedName>
    <definedName function="false" hidden="false" name="Qo" vbProcedure="false">#REF!</definedName>
    <definedName function="false" hidden="false" name="qq" vbProcedure="false">{#N/A,#N/A,FALSE,"ZAP_FEB.XLS "}</definedName>
    <definedName function="false" hidden="false" name="qscf_cor" vbProcedure="false">#REF!</definedName>
    <definedName function="false" hidden="false" name="Qw" vbProcedure="false">#REF!</definedName>
    <definedName function="false" hidden="false" name="Qж1" vbProcedure="false">#REF!</definedName>
    <definedName function="false" hidden="false" name="Qж2" vbProcedure="false">#REF!</definedName>
    <definedName function="false" hidden="false" name="Qн1" vbProcedure="false">#REF!</definedName>
    <definedName function="false" hidden="false" name="Qн2" vbProcedure="false">#REF!</definedName>
    <definedName function="false" hidden="false" name="rai" vbProcedure="false">{#N/A,#N/A,FALSE,"ZAP_FEB.XLS "}</definedName>
    <definedName function="false" hidden="false" name="ran" vbProcedure="false">#REF!</definedName>
    <definedName function="false" hidden="false" name="Rdop" vbProcedure="false">[15]Инклинометрия!$B$2</definedName>
    <definedName function="false" hidden="false" name="rebb3" vbProcedure="false">#REF!</definedName>
    <definedName function="false" hidden="false" name="red1a" vbProcedure="false">#REF!</definedName>
    <definedName function="false" hidden="false" name="red1b" vbProcedure="false">#REF!</definedName>
    <definedName function="false" hidden="false" name="red2b" vbProcedure="false">#REF!</definedName>
    <definedName function="false" hidden="false" name="red3a" vbProcedure="false">#REF!</definedName>
    <definedName function="false" hidden="false" name="red3b" vbProcedure="false">#REF!</definedName>
    <definedName function="false" hidden="false" name="REDA" vbProcedure="false">REDA</definedName>
    <definedName function="false" hidden="false" name="rfg" vbProcedure="false">#REF!</definedName>
    <definedName function="false" hidden="false" name="rg" vbProcedure="false">[7]БД!$B$28</definedName>
    <definedName function="false" hidden="false" name="rgtg" vbProcedure="false">#REF!</definedName>
    <definedName function="false" hidden="false" name="rhj" vbProcedure="false">#REF!</definedName>
    <definedName function="false" hidden="false" name="ro_o" vbProcedure="false">#REF!</definedName>
    <definedName function="false" hidden="false" name="ro_w" vbProcedure="false">#REF!</definedName>
    <definedName function="false" hidden="false" name="rr" vbProcedure="false">{#N/A,#N/A,FALSE,"ZAP_FEB.XLS "}</definedName>
    <definedName function="false" hidden="false" name="rty" vbProcedure="false">[7]ввод!#REF!</definedName>
    <definedName function="false" hidden="false" name="rw" vbProcedure="false">[6]потенциал!$B$15</definedName>
    <definedName function="false" hidden="false" name="ry" vbProcedure="false">[7]ввод!#REF!</definedName>
    <definedName function="false" hidden="false" name="SBHP" vbProcedure="false">#REF!</definedName>
    <definedName function="false" hidden="false" name="sc" vbProcedure="false">#REF!</definedName>
    <definedName function="false" hidden="false" name="sd" vbProcedure="false">#REF!</definedName>
    <definedName function="false" hidden="false" name="sdfg" vbProcedure="false">#REF!</definedName>
    <definedName function="false" hidden="false" name="sdr" vbProcedure="false">[7]ППД!$M$31</definedName>
    <definedName function="false" hidden="false" name="Select6" vbProcedure="false">[14]!Select6</definedName>
    <definedName function="false" hidden="false" name="sgw" vbProcedure="false">#REF!</definedName>
    <definedName function="false" hidden="false" name="Slick1" vbProcedure="false">[14]!Slick1</definedName>
    <definedName function="false" hidden="false" name="Slick2" vbProcedure="false">[14]!Slick2</definedName>
    <definedName function="false" hidden="false" name="Slick3" vbProcedure="false">[14]!Slick3</definedName>
    <definedName function="false" hidden="false" name="So" vbProcedure="false">#REF!</definedName>
    <definedName function="false" hidden="false" name="solver_adj" vbProcedure="false">#REF!</definedName>
    <definedName function="false" hidden="false" name="solver_drv" vbProcedure="false">1</definedName>
    <definedName function="false" hidden="false" name="solver_est" vbProcedure="false">1</definedName>
    <definedName function="false" hidden="false" name="solver_itr" vbProcedure="false">100</definedName>
    <definedName function="false" hidden="false" name="solver_lin" vbProcedure="false">0</definedName>
    <definedName function="false" hidden="false" name="solver_num" vbProcedure="false">0</definedName>
    <definedName function="false" hidden="false" name="solver_nwt" vbProcedure="false">1</definedName>
    <definedName function="false" hidden="false" name="solver_opt" vbProcedure="false">#REF!</definedName>
    <definedName function="false" hidden="false" name="solver_pre" vbProcedure="false">0.1</definedName>
    <definedName function="false" hidden="false" name="solver_scl" vbProcedure="false">0</definedName>
    <definedName function="false" hidden="false" name="solver_sho" vbProcedure="false">0</definedName>
    <definedName function="false" hidden="false" name="solver_tim" vbProcedure="false">100</definedName>
    <definedName function="false" hidden="false" name="solver_tmp" vbProcedure="false">#REF!</definedName>
    <definedName function="false" hidden="false" name="solver_tol" vbProcedure="false">0.05</definedName>
    <definedName function="false" hidden="false" name="solver_typ" vbProcedure="false">3</definedName>
    <definedName function="false" hidden="false" name="solver_val" vbProcedure="false">1</definedName>
    <definedName function="false" hidden="false" name="sos" vbProcedure="false">{#N/A,#N/A,FALSE,"ZAP_FEB.XLS "}</definedName>
    <definedName function="false" hidden="false" name="ss" vbProcedure="false">{#N/A,#N/A,FALSE,"ZAP_FEB.XLS "}</definedName>
    <definedName function="false" hidden="false" name="sukaebanajazhopa" vbProcedure="false">#REF!</definedName>
    <definedName function="false" hidden="false" name="Sw" vbProcedure="false">#REF!</definedName>
    <definedName function="false" hidden="false" name="T" vbProcedure="false">#REF!</definedName>
    <definedName function="false" hidden="false" name="TASK" vbProcedure="false">#REF!</definedName>
    <definedName function="false" hidden="false" name="TASKRSRC" vbProcedure="false">#REF!</definedName>
    <definedName function="false" hidden="false" name="Tbh" vbProcedure="false">#REF!</definedName>
    <definedName function="false" hidden="false" name="Tdepth" vbProcedure="false">#REF!</definedName>
    <definedName function="false" hidden="false" name="Text" vbProcedure="false">[14]!Text</definedName>
    <definedName function="false" hidden="false" name="tgrad" vbProcedure="false">#REF!</definedName>
    <definedName function="false" hidden="false" name="tht" vbProcedure="false">#REF!</definedName>
    <definedName function="false" hidden="false" name="ToggleHelpText" vbProcedure="false">[14]!ToggleHelpText</definedName>
    <definedName function="false" hidden="false" name="ToolsM.CasedHole" vbProcedure="false">[14]!ToolsM.CasedHole</definedName>
    <definedName function="false" hidden="false" name="ToolsM.Tubing" vbProcedure="false">[14]!ToolsM.Tubing</definedName>
    <definedName function="false" hidden="false" name="Tpr" vbProcedure="false">#REF!</definedName>
    <definedName function="false" hidden="false" name="Tres" vbProcedure="false">#REF!</definedName>
    <definedName function="false" hidden="false" name="Ts" vbProcedure="false">#REF!</definedName>
    <definedName function="false" hidden="false" name="tt" vbProcedure="false">{#N/A,#N/A,FALSE,"ZAP_FEB.XLS "}</definedName>
    <definedName function="false" hidden="false" name="tth" vbProcedure="false">'[7]Опт '!$J$15</definedName>
    <definedName function="false" hidden="false" name="Tubing_ID" vbProcedure="false">#REF!</definedName>
    <definedName function="false" hidden="false" name="tubing_OD" vbProcedure="false">#REF!</definedName>
    <definedName function="false" hidden="false" name="tyui88" vbProcedure="false">#REF!</definedName>
    <definedName function="false" hidden="false" name="T_ave" vbProcedure="false">#REF!</definedName>
    <definedName function="false" hidden="false" name="T_F" vbProcedure="false">#REF!</definedName>
    <definedName function="false" hidden="false" name="U" vbProcedure="false">{#N/A,#N/A,FALSE,"ZAP_FEB.XLS "}</definedName>
    <definedName function="false" hidden="false" name="UCL" vbProcedure="false">#REF!</definedName>
    <definedName function="false" hidden="false" name="UC_CAP" vbProcedure="false">#REF!</definedName>
    <definedName function="false" hidden="false" name="Udl" vbProcedure="false">#REF!</definedName>
    <definedName function="false" hidden="false" name="Uhfabr" vbProcedure="false">#REF!</definedName>
    <definedName function="false" hidden="false" name="uik" vbProcedure="false">[7]ИДН!$F$30</definedName>
    <definedName function="false" hidden="false" name="ujk" vbProcedure="false">#REF!</definedName>
    <definedName function="false" hidden="false" name="ukii" vbProcedure="false">[7]ИДН!$H$30</definedName>
    <definedName function="false" hidden="false" name="UMN_DEC" vbProcedure="false">[16]Ввод!$K$43</definedName>
    <definedName function="false" hidden="false" name="UMN_FACT" vbProcedure="false">[16]Ввод!$K$3</definedName>
    <definedName function="false" hidden="false" name="USERDATA" vbProcedure="false">#REF!</definedName>
    <definedName function="false" hidden="false" name="UTL" vbProcedure="false">#REF!</definedName>
    <definedName function="false" hidden="false" name="uu" vbProcedure="false">{#N/A,#N/A,FALSE,"ZAP_FEB.XLS "}</definedName>
    <definedName function="false" hidden="false" name="uy" vbProcedure="false">#REF!</definedName>
    <definedName function="false" hidden="false" name="v" vbProcedure="false">{#N/A,#N/A,FALSE,"ZAP_FEB.XLS "}</definedName>
    <definedName function="false" hidden="false" name="vdf" vbProcedure="false">#REF!</definedName>
    <definedName function="false" hidden="false" name="vf" vbProcedure="false">#REF!</definedName>
    <definedName function="false" hidden="false" name="vgtt" vbProcedure="false">#REF!</definedName>
    <definedName function="false" hidden="false" name="VNzpfl" vbProcedure="false">[11]fpr!#ref!</definedName>
    <definedName function="false" hidden="false" name="VNzpskv" vbProcedure="false">[11]fpr!#ref!</definedName>
    <definedName function="false" hidden="false" name="VNzptn" vbProcedure="false">[11]fpr!#ref!</definedName>
    <definedName function="false" hidden="false" name="vv" vbProcedure="false">{#N/A,#N/A,FALSE,"ZAP_FEB.XLS "}</definedName>
    <definedName function="false" hidden="false" name="vva" vbProcedure="false">[7]ввод!#REF!</definedName>
    <definedName function="false" hidden="false" name="Vгл_общ" vbProcedure="false">#REF!</definedName>
    <definedName function="false" hidden="false" name="Vзатр" vbProcedure="false">[12]СКО!$M$109</definedName>
    <definedName function="false" hidden="false" name="Vзум" vbProcedure="false">#REF!</definedName>
    <definedName function="false" hidden="false" name="Vкисл_" vbProcedure="false">[12]СКО!$M$113</definedName>
    <definedName function="false" hidden="false" name="Vкисл_э_к" vbProcedure="false">[12]СКО!$M$50</definedName>
    <definedName function="false" hidden="false" name="Vмет" vbProcedure="false">[12]СКО!$M$106</definedName>
    <definedName function="false" hidden="false" name="Vнкт" vbProcedure="false">[12]СКО!$M$107</definedName>
    <definedName function="false" hidden="false" name="Vок" vbProcedure="false">[12]СКО!$M$108</definedName>
    <definedName function="false" hidden="false" name="Vотл" vbProcedure="false">[12]СКО!$M$111</definedName>
    <definedName function="false" hidden="false" name="Vп_ЭК" vbProcedure="false">#REF!</definedName>
    <definedName function="false" hidden="false" name="Vперв_ц" vbProcedure="false">#REF!</definedName>
    <definedName function="false" hidden="false" name="Vпр" vbProcedure="false">[12]СКО!$M$110</definedName>
    <definedName function="false" hidden="false" name="Vскв" vbProcedure="false">[12]СКО!$D$91</definedName>
    <definedName function="false" hidden="false" name="Vско" vbProcedure="false">[12]СКО!$D$92</definedName>
    <definedName function="false" hidden="false" name="Vэк" vbProcedure="false">#REF!</definedName>
    <definedName function="false" hidden="false" name="w" vbProcedure="false">{#N/A,#N/A,FALSE,"ZAP_FEB.XLS "}</definedName>
    <definedName function="false" hidden="false" name="wbs" vbProcedure="false">#REF!</definedName>
    <definedName function="false" hidden="false" name="wc" vbProcedure="false">#REF!</definedName>
    <definedName function="false" hidden="false" name="wde" vbProcedure="false">#REF!</definedName>
    <definedName function="false" hidden="false" name="Well1" vbProcedure="false">[14]!Well1</definedName>
    <definedName function="false" hidden="false" name="Well10" vbProcedure="false">[14]!Well10</definedName>
    <definedName function="false" hidden="false" name="Well11" vbProcedure="false">[14]!Well11</definedName>
    <definedName function="false" hidden="false" name="Well12" vbProcedure="false">[14]!Well12</definedName>
    <definedName function="false" hidden="false" name="Well13" vbProcedure="false">[14]!Well13</definedName>
    <definedName function="false" hidden="false" name="Well14" vbProcedure="false">[14]!Well14</definedName>
    <definedName function="false" hidden="false" name="Well16" vbProcedure="false">[14]!Well16</definedName>
    <definedName function="false" hidden="false" name="Well17" vbProcedure="false">[14]!Well17</definedName>
    <definedName function="false" hidden="false" name="Well18" vbProcedure="false">[14]!Well18</definedName>
    <definedName function="false" hidden="false" name="Well2" vbProcedure="false">[14]!Well2</definedName>
    <definedName function="false" hidden="false" name="Well3" vbProcedure="false">[14]!Well3</definedName>
    <definedName function="false" hidden="false" name="Well4" vbProcedure="false">[14]!Well4</definedName>
    <definedName function="false" hidden="false" name="Well5" vbProcedure="false">[14]!Well5</definedName>
    <definedName function="false" hidden="false" name="Well6" vbProcedure="false">[14]!Well6</definedName>
    <definedName function="false" hidden="false" name="Well7" vbProcedure="false">[14]!Well7</definedName>
    <definedName function="false" hidden="false" name="Well8" vbProcedure="false">[14]!Well8</definedName>
    <definedName function="false" hidden="false" name="Well9" vbProcedure="false">[14]!Well9</definedName>
    <definedName function="false" hidden="false" name="Well_TD" vbProcedure="false">#REF!</definedName>
    <definedName function="false" hidden="false" name="werr" vbProcedure="false">#REF!</definedName>
    <definedName function="false" hidden="false" name="wewe" vbProcedure="false">[7]ввод!#REF!</definedName>
    <definedName function="false" hidden="false" name="wfde" vbProcedure="false">'[7]Опт '!$H$16</definedName>
    <definedName function="false" hidden="false" name="wg" vbProcedure="false">#REF!</definedName>
    <definedName function="false" hidden="false" name="What" vbProcedure="false">'[18]kill sheet'!#ref!</definedName>
    <definedName function="false" hidden="false" name="Whipstock" vbProcedure="false">[14]!Whipstock</definedName>
    <definedName function="false" hidden="false" name="wrn.Crdonec._.cr._.oladreu._.1995._.aiar." vbProcedure="false">{#N/A,#N/A,FALSE,"ZAP_FEB.XLS "}</definedName>
    <definedName function="false" hidden="false" name="wrn.Запуски._.за._.февраль._.1995._.года." vbProcedure="false">{#N/A,#N/A,FALSE,"ZAP_FEB.XLS "}</definedName>
    <definedName function="false" hidden="false" name="ws" vbProcedure="false">#REF!</definedName>
    <definedName function="false" hidden="false" name="wsx" vbProcedure="false">#REF!</definedName>
    <definedName function="false" hidden="false" name="wsxd" vbProcedure="false">'[7]Опт '!$J$16</definedName>
    <definedName function="false" hidden="false" name="ww" vbProcedure="false">{#N/A,#N/A,FALSE,"ZAP_FEB.XLS "}</definedName>
    <definedName function="false" hidden="false" name="xc" vbProcedure="false">#REF!</definedName>
    <definedName function="false" hidden="false" name="xdt" vbProcedure="false">#REF!</definedName>
    <definedName function="false" hidden="false" name="xrfg" vbProcedure="false">#REF!</definedName>
    <definedName function="false" hidden="false" name="xrt" vbProcedure="false">#REF!</definedName>
    <definedName function="false" hidden="false" name="XXX1" vbProcedure="false">[8]остановл.!#REF!</definedName>
    <definedName function="false" hidden="false" name="XXX2" vbProcedure="false">[8]остановл.!#REF!</definedName>
    <definedName function="false" hidden="false" name="XXX3" vbProcedure="false">[8]остановл.!#REF!</definedName>
    <definedName function="false" hidden="false" name="XXX4" vbProcedure="false">[8]остановл.!#REF!</definedName>
    <definedName function="false" hidden="false" name="XXX5" vbProcedure="false">[8]остановл.!#REF!</definedName>
    <definedName function="false" hidden="false" name="XXX6" vbProcedure="false">[8]остановл.!#REF!</definedName>
    <definedName function="false" hidden="false" name="XXX7" vbProcedure="false">[8]остановл.!#REF!</definedName>
    <definedName function="false" hidden="false" name="xxxxx" vbProcedure="false">{#N/A,#N/A,FALSE,"ZAP_FEB.XLS "}</definedName>
    <definedName function="false" hidden="false" name="xxxxxx" vbProcedure="false">{#N/A,#N/A,FALSE,"ZAP_FEB.XLS "}</definedName>
    <definedName function="false" hidden="false" name="xyjm" vbProcedure="false">#REF!</definedName>
    <definedName function="false" hidden="false" name="y" vbProcedure="false">#REF!</definedName>
    <definedName function="false" hidden="false" name="yjh" vbProcedure="false">[7]бд!#REF!</definedName>
    <definedName function="false" hidden="false" name="yjy" vbProcedure="false">[7]бд!#REF!</definedName>
    <definedName function="false" hidden="false" name="yk" vbProcedure="false">#REF!</definedName>
    <definedName function="false" hidden="false" name="yrt" vbProcedure="false">[7]ввод!#REF!</definedName>
    <definedName function="false" hidden="false" name="yu" vbProcedure="false">[7]бд!#REF!</definedName>
    <definedName function="false" hidden="false" name="yuik98" vbProcedure="false">#REF!</definedName>
    <definedName function="false" hidden="false" name="yuk" vbProcedure="false">#REF!</definedName>
    <definedName function="false" hidden="false" name="yy" vbProcedure="false">{#N/A,#N/A,FALSE,"ZAP_FEB.XLS "}</definedName>
    <definedName function="false" hidden="false" name="z" vbProcedure="false">#REF!</definedName>
    <definedName function="false" hidden="false" name="ZEX10" vbProcedure="false">#REF!</definedName>
    <definedName function="false" hidden="false" name="ZEX11" vbProcedure="false">#REF!</definedName>
    <definedName function="false" hidden="false" name="ZEX5" vbProcedure="false">#REF!</definedName>
    <definedName function="false" hidden="false" name="ZEX6" vbProcedure="false">#REF!</definedName>
    <definedName function="false" hidden="false" name="ZEX7" vbProcedure="false">#REF!</definedName>
    <definedName function="false" hidden="false" name="ZEX8" vbProcedure="false">#REF!</definedName>
    <definedName function="false" hidden="false" name="ZEX9" vbProcedure="false">#REF!</definedName>
    <definedName function="false" hidden="false" name="zxc" vbProcedure="false">#REF!</definedName>
    <definedName function="false" hidden="false" name="zz" vbProcedure="false">{#N/A,#N/A,FALSE,"ZAP_FEB.XLS "}</definedName>
    <definedName function="false" hidden="false" name="ZZZ1" vbProcedure="false">#REF!</definedName>
    <definedName function="false" hidden="false" name="ZZZ2" vbProcedure="false">#REF!</definedName>
    <definedName function="false" hidden="false" name="ZZZ3" vbProcedure="false">#REF!</definedName>
    <definedName function="false" hidden="false" name="ZZZ4" vbProcedure="false">#REF!</definedName>
    <definedName function="false" hidden="false" name="ZZZ5" vbProcedure="false">#REF!</definedName>
    <definedName function="false" hidden="false" name="ZZZ6" vbProcedure="false">#REF!</definedName>
    <definedName function="false" hidden="false" name="ZZZ7" vbProcedure="false">#REF!</definedName>
    <definedName function="false" hidden="false" name="Z_0F190763_A4C8_11D4_8AC1_00600813EC42_.wvu.PrintArea" vbProcedure="false">'[19]СВОДНАЯ '!$A$1:$AW$58</definedName>
    <definedName function="false" hidden="false" name="Z_270BB401_5236_11D4_BB54_0050044E0CFA_.wvu.Cols" vbProcedure="false">#REF!,#REF!,#REF!,#REF!</definedName>
    <definedName function="false" hidden="false" name="Z_270BB401_5236_11D4_BB54_0050044E0CFA_.wvu.FilterData" vbProcedure="false">#REF!</definedName>
    <definedName function="false" hidden="false" name="Z_270BB401_5236_11D4_BB54_0050044E0CFA_.wvu.PrintArea" vbProcedure="false">#REF!</definedName>
    <definedName function="false" hidden="false" name="Z_270BB401_5236_11D4_BB54_0050044E0CFA_.wvu.PrintTitles" vbProcedure="false">#REF!</definedName>
    <definedName function="false" hidden="false" name="Z_270BB401_5236_11D4_BB54_0050044E0CFA_.wvu.Rows" vbProcedure="false">#REF!,#REF!</definedName>
    <definedName function="false" hidden="false" name="Z_270BB401_5236_11D4_BB54_0050044E0CFA_1" vbProcedure="false">#REF!,#REF!,#REF!,#REF!</definedName>
    <definedName function="false" hidden="false" name="Z_270BB401_5236_11D4_BB54_0050044E0CFA_10" vbProcedure="false">#REF!,#REF!,#REF!,#REF!,#REF!,#REF!,#REF!</definedName>
    <definedName function="false" hidden="false" name="Z_270BB401_5236_11D4_BB54_0050044E0CFA_11" vbProcedure="false">#REF!,#REF!,#REF!,#REF!</definedName>
    <definedName function="false" hidden="false" name="Z_270BB401_5236_11D4_BB54_0050044E0CFA_2" vbProcedure="false">#REF!</definedName>
    <definedName function="false" hidden="false" name="Z_270BB401_5236_11D4_BB54_0050044E0CFA_3" vbProcedure="false">#REF!</definedName>
    <definedName function="false" hidden="false" name="Z_270BB401_5236_11D4_BB54_0050044E0CFA_4" vbProcedure="false">#REF!</definedName>
    <definedName function="false" hidden="false" name="Z_270BB401_5236_11D4_BB54_0050044E0CFA_5" vbProcedure="false">#REF!,#REF!</definedName>
    <definedName function="false" hidden="false" name="Z_270BB401_5236_11D4_BB54_0050044E0CFA_6" vbProcedure="false">#REF!,#REF!,#REF!,#REF!</definedName>
    <definedName function="false" hidden="false" name="Z_270BB401_5236_11D4_BB54_0050044E0CFA_7" vbProcedure="false">#REF!</definedName>
    <definedName function="false" hidden="false" name="Z_270BB401_5236_11D4_BB54_0050044E0CFA_8" vbProcedure="false">#REF!</definedName>
    <definedName function="false" hidden="false" name="Z_270BB401_5236_11D4_BB54_0050044E0CFA_9" vbProcedure="false">#REF!</definedName>
    <definedName function="false" hidden="false" name="Z_45F72683_7DC9_11D3_8395_00609714BAD5_.wvu.Cols" vbProcedure="false">#REF!</definedName>
    <definedName function="false" hidden="false" name="Z_A0AC4B42_5259_11D4_B5FE_00C04FC949BF_.wvu.Cols" vbProcedure="false">#REF!,#REF!,#REF!,#REF!</definedName>
    <definedName function="false" hidden="false" name="Z_A0AC4B42_5259_11D4_B5FE_00C04FC949BF_.wvu.FilterData" vbProcedure="false">#REF!</definedName>
    <definedName function="false" hidden="false" name="Z_A0AC4B42_5259_11D4_B5FE_00C04FC949BF_.wvu.PrintArea" vbProcedure="false">#REF!</definedName>
    <definedName function="false" hidden="false" name="Z_A0AC4B42_5259_11D4_B5FE_00C04FC949BF_.wvu.PrintTitles" vbProcedure="false">#REF!</definedName>
    <definedName function="false" hidden="false" name="Z_A0AC4B42_5259_11D4_B5FE_00C04FC949BF_.wvu.Rows" vbProcedure="false">#REF!,#REF!,#REF!,#REF!,#REF!,#REF!,#REF!</definedName>
    <definedName function="false" hidden="false" name="Z_ADF62E27_E4C1_11D4_A1E4_00104B4B3CB3_.wvu.PrintArea" vbProcedure="false">'[19]СВОДНАЯ '!$A$2:$AH$52</definedName>
    <definedName function="false" hidden="false" name="Z_D77D0312_A3FB_11D4_AE16_000102085CC3_.wvu.PrintArea" vbProcedure="false">'[19]СВОДНАЯ '!$A$1:$AW$58</definedName>
    <definedName function="false" hidden="false" name="Z_E1613060_5D8A_11D4_8C45_00C04F9DFD0B_.wvu.Cols" vbProcedure="false">#REF!</definedName>
    <definedName function="false" hidden="false" name="Z_FDFE196D_A0B5_11D4_A1E3_00104B4B3CB3_.wvu.PrintArea" vbProcedure="false">'[19]СВОДНАЯ '!$A$1:$BC$57</definedName>
    <definedName function="false" hidden="false" name="\7" vbProcedure="false">'[1]cost est.'!#ref!</definedName>
    <definedName function="false" hidden="false" name="\nnnnnn" vbProcedure="false">{#N/A,#N/A,FALSE,"ZAP_FEB.XLS "}</definedName>
    <definedName function="false" hidden="false" name="\sgw" vbProcedure="false">[2]!Macro10</definedName>
    <definedName function="false" hidden="false" name="\\\\" vbProcedure="false">{#N/A,#N/A,FALSE,"ZAP_FEB.XLS "}</definedName>
    <definedName function="false" hidden="false" name="_" vbProcedure="false">#REF!</definedName>
    <definedName function="false" hidden="false" name="_11.01.00" vbProcedure="false">[3]домнг!#REF!</definedName>
    <definedName function="false" hidden="false" name="_1Excel_BuiltIn_Database_1" vbProcedure="false">#REF!</definedName>
    <definedName function="false" hidden="false" name="_1__Excel_BuiltIn_Database_1" vbProcedure="false">#REF!</definedName>
    <definedName function="false" hidden="false" name="_2Excel_BuiltIn_Database_1" vbProcedure="false">#REF!</definedName>
    <definedName function="false" hidden="false" name="_2_Excel_BuiltIn_Database_1" vbProcedure="false">#REF!</definedName>
    <definedName function="false" hidden="false" name="_3Excel_BuiltIn_Database_1" vbProcedure="false">#REF!</definedName>
    <definedName function="false" hidden="false" name="_5Excel_BuiltIn_Database_1" vbProcedure="false">#REF!</definedName>
    <definedName function="false" hidden="false" name="_?_усои" vbProcedure="false">#REF!</definedName>
    <definedName function="false" hidden="false" name="_AAA1" vbProcedure="false">#REF!</definedName>
    <definedName function="false" hidden="false" name="_AAA2" vbProcedure="false">#REF!</definedName>
    <definedName function="false" hidden="false" name="_AAA3" vbProcedure="false">#REF!</definedName>
    <definedName function="false" hidden="false" name="_AAA4" vbProcedure="false">#REF!</definedName>
    <definedName function="false" hidden="false" name="_AAA5" vbProcedure="false">#REF!</definedName>
    <definedName function="false" hidden="false" name="_AAA6" vbProcedure="false">#REF!</definedName>
    <definedName function="false" hidden="false" name="_AAA7" vbProcedure="false">#REF!</definedName>
    <definedName function="false" hidden="false" name="_ajy21" vbProcedure="false">[4]июн!#REF!</definedName>
    <definedName function="false" hidden="false" name="_ajy29" vbProcedure="false">#REF!</definedName>
    <definedName function="false" hidden="false" name="_ase65" vbProcedure="false">#REF!</definedName>
    <definedName function="false" hidden="false" name="_BBB1" vbProcedure="false">#REF!</definedName>
    <definedName function="false" hidden="false" name="_BBB2" vbProcedure="false">#REF!</definedName>
    <definedName function="false" hidden="false" name="_BBB3" vbProcedure="false">#REF!</definedName>
    <definedName function="false" hidden="false" name="_BBB4" vbProcedure="false">#REF!</definedName>
    <definedName function="false" hidden="false" name="_BBB5" vbProcedure="false">#REF!</definedName>
    <definedName function="false" hidden="false" name="_BBB6" vbProcedure="false">#REF!</definedName>
    <definedName function="false" hidden="false" name="_BBB7" vbProcedure="false">#REF!</definedName>
    <definedName function="false" hidden="false" name="_bdb" vbProcedure="false">#REF!</definedName>
    <definedName function="false" hidden="false" name="_btf77" vbProcedure="false">#REF!</definedName>
    <definedName function="false" hidden="false" name="_CCC1" vbProcedure="false">#REF!</definedName>
    <definedName function="false" hidden="false" name="_CCC2" vbProcedure="false">#REF!</definedName>
    <definedName function="false" hidden="false" name="_CCC3" vbProcedure="false">#REF!</definedName>
    <definedName function="false" hidden="false" name="_CCC4" vbProcedure="false">#REF!</definedName>
    <definedName function="false" hidden="false" name="_CCC5" vbProcedure="false">#REF!</definedName>
    <definedName function="false" hidden="false" name="_CCC6" vbProcedure="false">#REF!</definedName>
    <definedName function="false" hidden="false" name="_CCC7" vbProcedure="false">#REF!</definedName>
    <definedName function="false" hidden="false" name="_cft56" vbProcedure="false">#REF!</definedName>
    <definedName function="false" hidden="false" name="_ckb1" vbProcedure="false">#REF!</definedName>
    <definedName function="false" hidden="false" name="_ckb2" vbProcedure="false">#REF!</definedName>
    <definedName function="false" hidden="false" name="_ckb3" vbProcedure="false">#REF!</definedName>
    <definedName function="false" hidden="false" name="_ckb4" vbProcedure="false">#REF!</definedName>
    <definedName function="false" hidden="false" name="_ckb5" vbProcedure="false">#REF!</definedName>
    <definedName function="false" hidden="false" name="_ckb6" vbProcedure="false">#REF!</definedName>
    <definedName function="false" hidden="false" name="_crd1" vbProcedure="false">#REF!</definedName>
    <definedName function="false" hidden="false" name="_crd125" vbProcedure="false">#REF!</definedName>
    <definedName function="false" hidden="false" name="_crd126" vbProcedure="false">#REF!</definedName>
    <definedName function="false" hidden="false" name="_crd2" vbProcedure="false">[4]июн!#REF!</definedName>
    <definedName function="false" hidden="false" name="_crd3" vbProcedure="false">[4]июн!#REF!</definedName>
    <definedName function="false" hidden="false" name="_crd4" vbProcedure="false">[4]июн!#REF!</definedName>
    <definedName function="false" hidden="false" name="_crt6" vbProcedure="false">#REF!</definedName>
    <definedName function="false" hidden="false" name="_der55" vbProcedure="false">#REF!</definedName>
    <definedName function="false" hidden="false" name="_dfg66" vbProcedure="false">#REF!</definedName>
    <definedName function="false" hidden="false" name="_dfg67" vbProcedure="false">#REF!</definedName>
    <definedName function="false" hidden="false" name="_dfr44" vbProcedure="false">#REF!</definedName>
    <definedName function="false" hidden="false" name="_dft23" vbProcedure="false">#REF!</definedName>
    <definedName function="false" hidden="false" name="_dft66" vbProcedure="false">#REF!</definedName>
    <definedName function="false" hidden="false" name="_dfv56" vbProcedure="false">#REF!</definedName>
    <definedName function="false" hidden="false" name="_dfw9" vbProcedure="false">#REF!</definedName>
    <definedName function="false" hidden="false" name="_Dist_Bin" vbProcedure="false">#REF!</definedName>
    <definedName function="false" hidden="false" name="_Dist_Values" vbProcedure="false">#REF!</definedName>
    <definedName function="false" hidden="false" name="_dky77" vbProcedure="false">#REF!</definedName>
    <definedName function="false" hidden="false" name="_ert66" vbProcedure="false">#REF!</definedName>
    <definedName function="false" hidden="false" name="_fgt22" vbProcedure="false">#REF!</definedName>
    <definedName function="false" hidden="false" name="_fgu55" vbProcedure="false">#REF!</definedName>
    <definedName function="false" hidden="false" name="_fgu98" vbProcedure="false">#REF!</definedName>
    <definedName function="false" hidden="false" name="_Fill" vbProcedure="false">#REF!</definedName>
    <definedName function="false" hidden="false" name="_FilterDatabase_5" vbProcedure="false">#REF!</definedName>
    <definedName function="false" hidden="false" name="_Frm1" vbProcedure="false">#REF!</definedName>
    <definedName function="false" hidden="false" name="_Frm2" vbProcedure="false">#REF!</definedName>
    <definedName function="false" hidden="false" name="_Frm3" vbProcedure="false">#REF!</definedName>
    <definedName function="false" hidden="false" name="_iop45" vbProcedure="false">#REF!</definedName>
    <definedName function="false" hidden="false" name="_jcd4" vbProcedure="false">[4]июн!#REF!</definedName>
    <definedName function="false" hidden="false" name="_Jid1" vbProcedure="false">[4]июн!#REF!</definedName>
    <definedName function="false" hidden="false" name="_juh88" vbProcedure="false">#REF!</definedName>
    <definedName function="false" hidden="false" name="_Key1" vbProcedure="false">#REF!</definedName>
    <definedName function="false" hidden="false" name="_Key2" vbProcedure="false">#REF!</definedName>
    <definedName function="false" hidden="false" name="_kr1" vbProcedure="false">[5]остановки!$Q$1:$R$2</definedName>
    <definedName function="false" hidden="false" name="_Krs1" vbProcedure="false">#REF!</definedName>
    <definedName function="false" hidden="false" name="_Krs10" vbProcedure="false">#REF!</definedName>
    <definedName function="false" hidden="false" name="_Krs11" vbProcedure="false">#REF!</definedName>
    <definedName function="false" hidden="false" name="_Krs12" vbProcedure="false">#REF!</definedName>
    <definedName function="false" hidden="false" name="_Krs2" vbProcedure="false">#REF!</definedName>
    <definedName function="false" hidden="false" name="_Krs3" vbProcedure="false">#REF!</definedName>
    <definedName function="false" hidden="false" name="_Krs4" vbProcedure="false">#REF!</definedName>
    <definedName function="false" hidden="false" name="_Krs5" vbProcedure="false">#REF!</definedName>
    <definedName function="false" hidden="false" name="_Krs6" vbProcedure="false">#REF!</definedName>
    <definedName function="false" hidden="false" name="_Krs7" vbProcedure="false">#REF!</definedName>
    <definedName function="false" hidden="false" name="_Krs8" vbProcedure="false">#REF!</definedName>
    <definedName function="false" hidden="false" name="_Krs9" vbProcedure="false">#REF!</definedName>
    <definedName function="false" hidden="false" name="_lpo99" vbProcedure="false">#REF!</definedName>
    <definedName function="false" hidden="false" name="_lpu88" vbProcedure="false">#REF!</definedName>
    <definedName function="false" hidden="false" name="_MMM1" vbProcedure="false">#REF!</definedName>
    <definedName function="false" hidden="false" name="_MMM2" vbProcedure="false">#REF!</definedName>
    <definedName function="false" hidden="false" name="_MMM3" vbProcedure="false">#REF!</definedName>
    <definedName function="false" hidden="false" name="_MMM4" vbProcedure="false">#REF!</definedName>
    <definedName function="false" hidden="false" name="_MMM5" vbProcedure="false">#REF!</definedName>
    <definedName function="false" hidden="false" name="_MMM6" vbProcedure="false">#REF!</definedName>
    <definedName function="false" hidden="false" name="_MMM7" vbProcedure="false">#REF!</definedName>
    <definedName function="false" hidden="false" name="_Naz1" vbProcedure="false">#REF!</definedName>
    <definedName function="false" hidden="false" name="_Naz10" vbProcedure="false">#REF!</definedName>
    <definedName function="false" hidden="false" name="_Naz11" vbProcedure="false">#REF!</definedName>
    <definedName function="false" hidden="false" name="_Naz12" vbProcedure="false">#REF!</definedName>
    <definedName function="false" hidden="false" name="_Naz2" vbProcedure="false">#REF!</definedName>
    <definedName function="false" hidden="false" name="_Naz3" vbProcedure="false">#REF!</definedName>
    <definedName function="false" hidden="false" name="_Naz4" vbProcedure="false">#REF!</definedName>
    <definedName function="false" hidden="false" name="_Naz5" vbProcedure="false">#REF!</definedName>
    <definedName function="false" hidden="false" name="_Naz6" vbProcedure="false">#REF!</definedName>
    <definedName function="false" hidden="false" name="_Naz7" vbProcedure="false">#REF!</definedName>
    <definedName function="false" hidden="false" name="_Naz8" vbProcedure="false">#REF!</definedName>
    <definedName function="false" hidden="false" name="_Naz9" vbProcedure="false">#REF!</definedName>
    <definedName function="false" hidden="false" name="_njy125" vbProcedure="false">#REF!</definedName>
    <definedName function="false" hidden="false" name="_njy126" vbProcedure="false">#REF!</definedName>
    <definedName function="false" hidden="false" name="_njy2" vbProcedure="false">[4]июн!#REF!</definedName>
    <definedName function="false" hidden="false" name="_njy4" vbProcedure="false">[4]июн!#REF!</definedName>
    <definedName function="false" hidden="false" name="_NNN1" vbProcedure="false">#REF!</definedName>
    <definedName function="false" hidden="false" name="_NNN2" vbProcedure="false">#REF!</definedName>
    <definedName function="false" hidden="false" name="_NNN3" vbProcedure="false">#REF!</definedName>
    <definedName function="false" hidden="false" name="_NNN4" vbProcedure="false">#REF!</definedName>
    <definedName function="false" hidden="false" name="_NNN5" vbProcedure="false">#REF!</definedName>
    <definedName function="false" hidden="false" name="_NNN6" vbProcedure="false">#REF!</definedName>
    <definedName function="false" hidden="false" name="_NNN7" vbProcedure="false">#REF!</definedName>
    <definedName function="false" hidden="false" name="_noy1" vbProcedure="false">#REF!</definedName>
    <definedName function="false" hidden="false" name="_Nr1" vbProcedure="false">#REF!</definedName>
    <definedName function="false" hidden="false" name="_Nr10" vbProcedure="false">#REF!</definedName>
    <definedName function="false" hidden="false" name="_Nr11" vbProcedure="false">#REF!</definedName>
    <definedName function="false" hidden="false" name="_Nr12" vbProcedure="false">#REF!</definedName>
    <definedName function="false" hidden="false" name="_Nr2" vbProcedure="false">#REF!</definedName>
    <definedName function="false" hidden="false" name="_Nr3" vbProcedure="false">#REF!</definedName>
    <definedName function="false" hidden="false" name="_Nr4" vbProcedure="false">#REF!</definedName>
    <definedName function="false" hidden="false" name="_Nr5" vbProcedure="false">#REF!</definedName>
    <definedName function="false" hidden="false" name="_Nr6" vbProcedure="false">#REF!</definedName>
    <definedName function="false" hidden="false" name="_Nr7" vbProcedure="false">#REF!</definedName>
    <definedName function="false" hidden="false" name="_Nr8" vbProcedure="false">#REF!</definedName>
    <definedName function="false" hidden="false" name="_Nr9" vbProcedure="false">#REF!</definedName>
    <definedName function="false" hidden="false" name="_Order1" vbProcedure="false">0</definedName>
    <definedName function="false" hidden="false" name="_Order2" vbProcedure="false">0</definedName>
    <definedName function="false" hidden="false" name="_Pr1" vbProcedure="false">#REF!</definedName>
    <definedName function="false" hidden="false" name="_Pr10" vbProcedure="false">#REF!</definedName>
    <definedName function="false" hidden="false" name="_Pr11" vbProcedure="false">#REF!</definedName>
    <definedName function="false" hidden="false" name="_Pr12" vbProcedure="false">#REF!</definedName>
    <definedName function="false" hidden="false" name="_Pr2" vbProcedure="false">#REF!</definedName>
    <definedName function="false" hidden="false" name="_pr3" vbProcedure="false">[4]июн!#REF!</definedName>
    <definedName function="false" hidden="false" name="_Pr4" vbProcedure="false">#REF!</definedName>
    <definedName function="false" hidden="false" name="_Pr5" vbProcedure="false">#REF!</definedName>
    <definedName function="false" hidden="false" name="_Pr6" vbProcedure="false">#REF!</definedName>
    <definedName function="false" hidden="false" name="_Pr7" vbProcedure="false">#REF!</definedName>
    <definedName function="false" hidden="false" name="_Pr8" vbProcedure="false">#REF!</definedName>
    <definedName function="false" hidden="false" name="_Pr9" vbProcedure="false">#REF!</definedName>
    <definedName function="false" hidden="false" name="_Prs1" vbProcedure="false">#REF!</definedName>
    <definedName function="false" hidden="false" name="_Prs10" vbProcedure="false">#REF!</definedName>
    <definedName function="false" hidden="false" name="_Prs11" vbProcedure="false">#REF!</definedName>
    <definedName function="false" hidden="false" name="_Prs12" vbProcedure="false">#REF!</definedName>
    <definedName function="false" hidden="false" name="_Prs2" vbProcedure="false">#REF!</definedName>
    <definedName function="false" hidden="false" name="_Prs3" vbProcedure="false">#REF!</definedName>
    <definedName function="false" hidden="false" name="_Prs4" vbProcedure="false">#REF!</definedName>
    <definedName function="false" hidden="false" name="_Prs5" vbProcedure="false">#REF!</definedName>
    <definedName function="false" hidden="false" name="_Prs6" vbProcedure="false">#REF!</definedName>
    <definedName function="false" hidden="false" name="_Prs7" vbProcedure="false">#REF!</definedName>
    <definedName function="false" hidden="false" name="_Prs8" vbProcedure="false">#REF!</definedName>
    <definedName function="false" hidden="false" name="_Prs9" vbProcedure="false">#REF!</definedName>
    <definedName function="false" hidden="false" name="_reb125" vbProcedure="false">#REF!</definedName>
    <definedName function="false" hidden="false" name="_reb126" vbProcedure="false">#REF!</definedName>
    <definedName function="false" hidden="false" name="_red1" vbProcedure="false">#REF!</definedName>
    <definedName function="false" hidden="false" name="_red2" vbProcedure="false">#REF!</definedName>
    <definedName function="false" hidden="false" name="_reg1" vbProcedure="false">[5]запуски!#REF!</definedName>
    <definedName function="false" hidden="false" name="_reg2" vbProcedure="false">[5]запуски!#REF!</definedName>
    <definedName function="false" hidden="false" name="_reg3" vbProcedure="false">[5]запуски!#REF!</definedName>
    <definedName function="false" hidden="false" name="_reg4" vbProcedure="false">[5]запуски!#REF!</definedName>
    <definedName function="false" hidden="false" name="_reg5" vbProcedure="false">[5]запуски!#REF!</definedName>
    <definedName function="false" hidden="false" name="_reg6" vbProcedure="false">[5]запуски!#REF!</definedName>
    <definedName function="false" hidden="false" name="_Rf10" vbProcedure="false">[6]потенциал!$B$12</definedName>
    <definedName function="false" hidden="false" name="_Rf11" vbProcedure="false">[6]потенциал!$B$13</definedName>
    <definedName function="false" hidden="false" name="_Rf12" vbProcedure="false">[6]потенциал!$B$14</definedName>
    <definedName function="false" hidden="false" name="_rtl7" vbProcedure="false">#REF!</definedName>
    <definedName function="false" hidden="false" name="_rtn88" vbProcedure="false">#REF!</definedName>
    <definedName function="false" hidden="false" name="_sdf44" vbProcedure="false">#REF!</definedName>
    <definedName function="false" hidden="false" name="_SKV10" vbProcedure="false">#REF!</definedName>
    <definedName function="false" hidden="false" name="_SKV11" vbProcedure="false">#REF!</definedName>
    <definedName function="false" hidden="false" name="_SKV4" vbProcedure="false">#REF!</definedName>
    <definedName function="false" hidden="false" name="_SKV5" vbProcedure="false">#REF!</definedName>
    <definedName function="false" hidden="false" name="_SKV6" vbProcedure="false">#REF!</definedName>
    <definedName function="false" hidden="false" name="_SKV7" vbProcedure="false">#REF!</definedName>
    <definedName function="false" hidden="false" name="_SKV8" vbProcedure="false">#REF!</definedName>
    <definedName function="false" hidden="false" name="_SKV9" vbProcedure="false">#REF!</definedName>
    <definedName function="false" hidden="false" name="_Sort" vbProcedure="false">#REF!</definedName>
    <definedName function="false" hidden="false" name="_srt55" vbProcedure="false">#REF!</definedName>
    <definedName function="false" hidden="false" name="_srt77" vbProcedure="false">#REF!</definedName>
    <definedName function="false" hidden="false" name="_SSS1" vbProcedure="false">#REF!</definedName>
    <definedName function="false" hidden="false" name="_SSS2" vbProcedure="false">#REF!</definedName>
    <definedName function="false" hidden="false" name="_SSS3" vbProcedure="false">#REF!</definedName>
    <definedName function="false" hidden="false" name="_SSS4" vbProcedure="false">#REF!</definedName>
    <definedName function="false" hidden="false" name="_SSS5" vbProcedure="false">#REF!</definedName>
    <definedName function="false" hidden="false" name="_SSS6" vbProcedure="false">#REF!</definedName>
    <definedName function="false" hidden="false" name="_SSS7" vbProcedure="false">#REF!</definedName>
    <definedName function="false" hidden="false" name="_sui99" vbProcedure="false">#REF!</definedName>
    <definedName function="false" hidden="false" name="_tn1" vbProcedure="false">[4]июн!#REF!</definedName>
    <definedName function="false" hidden="false" name="_uin88" vbProcedure="false">#REF!</definedName>
    <definedName function="false" hidden="false" name="_uio44" vbProcedure="false">#REF!</definedName>
    <definedName function="false" hidden="false" name="_vae66" vbProcedure="false">#REF!</definedName>
    <definedName function="false" hidden="false" name="_vfr77" vbProcedure="false">#REF!</definedName>
    <definedName function="false" hidden="false" name="_vhy56" vbProcedure="false">#REF!</definedName>
    <definedName function="false" hidden="false" name="_vv2" vbProcedure="false">[7]ввод!#REF!</definedName>
    <definedName function="false" hidden="false" name="_vvv1" vbProcedure="false">[7]ввод!#REF!</definedName>
    <definedName function="false" hidden="false" name="_VVV2" vbProcedure="false">[8]накопит.!#REF!</definedName>
    <definedName function="false" hidden="false" name="_VVV3" vbProcedure="false">[8]накопит.!#REF!</definedName>
    <definedName function="false" hidden="false" name="_VVV4" vbProcedure="false">[8]накопит.!#REF!</definedName>
    <definedName function="false" hidden="false" name="_VVV5" vbProcedure="false">[8]накопит.!#REF!</definedName>
    <definedName function="false" hidden="false" name="_VVV6" vbProcedure="false">[8]накопит.!#REF!</definedName>
    <definedName function="false" hidden="false" name="_VVV7" vbProcedure="false">[8]накопит.!#REF!</definedName>
    <definedName function="false" hidden="false" name="_wc1" vbProcedure="false">#REF!</definedName>
    <definedName function="false" hidden="false" name="_wc2" vbProcedure="false">#REF!</definedName>
    <definedName function="false" hidden="false" name="_xer55" vbProcedure="false">#REF!</definedName>
    <definedName function="false" hidden="false" name="_xlnm.Criteria" vbProcedure="false">'[1]cost est.'!#ref!</definedName>
    <definedName function="false" hidden="false" name="_xlnm.Database" vbProcedure="false">#REF!</definedName>
    <definedName function="false" hidden="false" name="_xlnm.Extract" vbProcedure="false">#REF!</definedName>
    <definedName function="false" hidden="false" name="_xlnm.Print_Area" vbProcedure="false">#REF!</definedName>
    <definedName function="false" hidden="false" name="_xlnm.Recorder" vbProcedure="false">#REF!</definedName>
    <definedName function="false" hidden="false" name="_xlnm._FilterDatabase" vbProcedure="false">#REF!</definedName>
    <definedName function="false" hidden="false" name="_zx2" vbProcedure="false">[4]июн!#REF!</definedName>
    <definedName function="false" hidden="false" name="__1Excel_BuiltIn_Database_1" vbProcedure="false">#REF!</definedName>
    <definedName function="false" hidden="false" name="__2Excel_BuiltIn_Database_1" vbProcedure="false">#REF!</definedName>
    <definedName function="false" hidden="false" name="__5Excel_BuiltIn_Database_1" vbProcedure="false">#REF!</definedName>
    <definedName function="false" hidden="false" name="__MAIN1__" vbProcedure="false">#REF!</definedName>
    <definedName function="false" hidden="false" name="__MAIN3__" vbProcedure="false">#REF!</definedName>
    <definedName function="false" hidden="false" name="__MAIN__" vbProcedure="false">#REF!</definedName>
    <definedName function="false" hidden="false" name="__qryOilDyn__" vbProcedure="false">#REF!</definedName>
    <definedName function="false" hidden="false" name="__qryOilWellOP__" vbProcedure="false">#REF!</definedName>
    <definedName function="false" hidden="false" name="__qryShopOilDyn__" vbProcedure="false">#REF!</definedName>
    <definedName function="false" hidden="false" name="__qryWell__" vbProcedure="false">#REF!</definedName>
    <definedName function="false" hidden="false" name="__SKV10" vbProcedure="false">#REF!</definedName>
    <definedName function="false" hidden="false" name="__SKV11" vbProcedure="false">#REF!</definedName>
    <definedName function="false" hidden="false" name="__SKV4" vbProcedure="false">#REF!</definedName>
    <definedName function="false" hidden="false" name="__SKV5" vbProcedure="false">#REF!</definedName>
    <definedName function="false" hidden="false" name="__SKV6" vbProcedure="false">#REF!</definedName>
    <definedName function="false" hidden="false" name="__SKV7" vbProcedure="false">#REF!</definedName>
    <definedName function="false" hidden="false" name="__SKV8" vbProcedure="false">#REF!</definedName>
    <definedName function="false" hidden="false" name="__SKV9" vbProcedure="false">#REF!</definedName>
    <definedName function="false" hidden="false" name="___1Excel_BuiltIn_Database_1" vbProcedure="false">#REF!</definedName>
    <definedName function="false" hidden="false" name="___2Excel_BuiltIn_Database_1" vbProcedure="false">#REF!</definedName>
    <definedName function="false" hidden="false" name="_данныепопнр" vbProcedure="false">#REF!</definedName>
    <definedName function="false" hidden="false" name="_июль" vbProcedure="false">#REF!</definedName>
    <definedName function="false" hidden="false" name="_риоо_" vbProcedure="false">#REF!</definedName>
    <definedName function="false" hidden="false" name="а" vbProcedure="false">#REF!</definedName>
    <definedName function="false" hidden="false" name="а03.08" vbProcedure="false">#REF!</definedName>
    <definedName function="false" hidden="false" name="а50" vbProcedure="false">#REF!</definedName>
    <definedName function="false" hidden="false" name="аfg" vbProcedure="false">[7]ввод!#REF!</definedName>
    <definedName function="false" hidden="false" name="аа" vbProcedure="false">#REF!</definedName>
    <definedName function="false" hidden="false" name="аааа" vbProcedure="false">#REF!</definedName>
    <definedName function="false" hidden="false" name="ав" vbProcedure="false">#REF!</definedName>
    <definedName function="false" hidden="false" name="август" vbProcedure="false">#REF!</definedName>
    <definedName function="false" hidden="false" name="авмвм" vbProcedure="false">#REF!</definedName>
    <definedName function="false" hidden="false" name="авмвм1" vbProcedure="false">#REF!</definedName>
    <definedName function="false" hidden="false" name="аврваыр" vbProcedure="false">'[10]исп.ф|оао гпн-ннг-10 12|'!#ref!</definedName>
    <definedName function="false" hidden="false" name="авы" vbProcedure="false">{#N/A,#N/A,FALSE,"ZAP_FEB.XLS "}</definedName>
    <definedName function="false" hidden="false" name="амвамсм" vbProcedure="false">#REF!</definedName>
    <definedName function="false" hidden="false" name="анализ" vbProcedure="false">#REF!</definedName>
    <definedName function="false" hidden="false" name="апр" vbProcedure="false">#REF!</definedName>
    <definedName function="false" hidden="false" name="апрель" vbProcedure="false">#REF!</definedName>
    <definedName function="false" hidden="false" name="апрель_н" vbProcedure="false">'[10]исп.ф|оао гпн-ннг-10 12|'!#ref!</definedName>
    <definedName function="false" hidden="false" name="ачп" vbProcedure="false">#REF!</definedName>
    <definedName function="false" hidden="false" name="б" vbProcedure="false">{#N/A,#N/A,FALSE,"ZAP_FEB.XLS "}</definedName>
    <definedName function="false" hidden="false" name="База_данных_ИМ" vbProcedure="false">#REF!</definedName>
    <definedName function="false" hidden="false" name="бб" vbProcedure="false">#REF!</definedName>
    <definedName function="false" hidden="false" name="бд" vbProcedure="false">{#N/A,#N/A,FALSE,"ZAP_FEB.XLS "}</definedName>
    <definedName function="false" hidden="false" name="БЛ" vbProcedure="false">#REF!</definedName>
    <definedName function="false" hidden="false" name="бло" vbProcedure="false">#REF!</definedName>
    <definedName function="false" hidden="false" name="БПО" vbProcedure="false">#REF!</definedName>
    <definedName function="false" hidden="false" name="бь" vbProcedure="false">#REF!</definedName>
    <definedName function="false" hidden="false" name="бьб" vbProcedure="false">#REF!</definedName>
    <definedName function="false" hidden="false" name="бьт" vbProcedure="false">#REF!</definedName>
    <definedName function="false" hidden="false" name="бю" vbProcedure="false">#REF!</definedName>
    <definedName function="false" hidden="false" name="в" vbProcedure="false">{#N/A,#N/A,FALSE,"ZAP_FEB.XLS "}</definedName>
    <definedName function="false" hidden="false" name="в_ц" vbProcedure="false">#REF!</definedName>
    <definedName function="false" hidden="false" name="вап" vbProcedure="false">#REF!</definedName>
    <definedName function="false" hidden="false" name="вар" vbProcedure="false">#REF!</definedName>
    <definedName function="false" hidden="false" name="Версия" vbProcedure="false">'[20]3.97'!#ref!</definedName>
    <definedName function="false" hidden="false" name="верх" vbProcedure="false">[12]СКО!$M$92</definedName>
    <definedName function="false" hidden="false" name="ВМР" vbProcedure="false">'[1]cost est.'!#ref!</definedName>
    <definedName function="false" hidden="false" name="вмр2" vbProcedure="false">#REF!</definedName>
    <definedName function="false" hidden="false" name="ВНК" vbProcedure="false">[21]ско!#REF!</definedName>
    <definedName function="false" hidden="false" name="вп" vbProcedure="false">#REF!</definedName>
    <definedName function="false" hidden="false" name="Время" vbProcedure="false">(OFFSET(#REF!,1,0)):(OFFSET(#REF!,COUNTA(#REF!)-1,0))</definedName>
    <definedName function="false" hidden="false" name="вт_ур" vbProcedure="false">#REF!</definedName>
    <definedName function="false" hidden="false" name="вт_ц" vbProcedure="false">#REF!</definedName>
    <definedName function="false" hidden="false" name="выолооо" vbProcedure="false">#REF!</definedName>
    <definedName function="false" hidden="false" name="ВЫПОЛНЕНИЕ_ГТМ" vbProcedure="false">[16]Шаблоны!$A$45:$K$47</definedName>
    <definedName function="false" hidden="false" name="г" vbProcedure="false">{#N/A,#N/A,FALSE,"ZAP_FEB.XLS "}</definedName>
    <definedName function="false" hidden="false" name="Готовность" vbProcedure="false">[22]Лист2!$A$2:$A$6</definedName>
    <definedName function="false" hidden="false" name="гпн" vbProcedure="false">'[1]cost est.'!#ref!</definedName>
    <definedName function="false" hidden="false" name="график" vbProcedure="false">#REF!</definedName>
    <definedName function="false" hidden="false" name="ГТМ_ДОБЫЧА_ГРАФИК" vbProcedure="false">[16]Шаблоны!$A$31:$N$32</definedName>
    <definedName function="false" hidden="false" name="ГТМ_ДОБЫЧА_СДАЧА" vbProcedure="false">[16]Шаблоны!$A$35:$J$36</definedName>
    <definedName function="false" hidden="false" name="ГТМ_ДОБЫЧА_СДАЧА_ННГ" vbProcedure="false">[16]Шаблоны!$A$39:$L$42</definedName>
    <definedName function="false" hidden="false" name="ГТМ_ДОБЫЧА_ФАКТ" vbProcedure="false">[16]Шаблоны!$A$27:$T$28</definedName>
    <definedName function="false" hidden="false" name="ГТМ_ИСПОЛНИТЕЛИ_ГРАФИК" vbProcedure="false">[16]Шаблоны!$A$15:$G$16</definedName>
    <definedName function="false" hidden="false" name="ГТМ_ИСПОЛНИТЕЛИ_ФАКТ" vbProcedure="false">[16]Шаблоны!$A$11:$K$12</definedName>
    <definedName function="false" hidden="false" name="ГТМ_МЕСТОРОЖДЕНИЯ_ГРАФИК" vbProcedure="false">[16]Шаблоны!$A$23:$O$24</definedName>
    <definedName function="false" hidden="false" name="ГТМ_МЕСТОРОЖДЕНИЯ_ФАКТ" vbProcedure="false">[16]Шаблоны!$A$19:$S$20</definedName>
    <definedName function="false" hidden="false" name="ГТМ_СКВ_ГРАФИК" vbProcedure="false">[16]Шаблоны!$A$7:$M$8</definedName>
    <definedName function="false" hidden="false" name="ГТМ_СКВ_ФАКТ" vbProcedure="false">[16]Шаблоны!$A$3:$T$4</definedName>
    <definedName function="false" hidden="false" name="гшз" vbProcedure="false">#REF!</definedName>
    <definedName function="false" hidden="false" name="гшщ" vbProcedure="false">(OFFSET([23]НПВ!$M$2,1,0)):(OFFSET([23]НПВ!$M$2,COUNTA([23]НПВ!$A$2:$A$65438)-1,0))</definedName>
    <definedName function="false" hidden="false" name="д" vbProcedure="false">#REF!</definedName>
    <definedName function="false" hidden="false" name="Данные_посуточно" vbProcedure="false">#REF!</definedName>
    <definedName function="false" hidden="false" name="Дата" vbProcedure="false">'[20]3.97'!#ref!</definedName>
    <definedName function="false" hidden="false" name="дб" vbProcedure="false">#REF!</definedName>
    <definedName function="false" hidden="false" name="двт" vbProcedure="false">'[1]cost est.'!#ref!</definedName>
    <definedName function="false" hidden="false" name="декабрь" vbProcedure="false">#REF!</definedName>
    <definedName function="false" hidden="false" name="День_мес" vbProcedure="false">#REF!</definedName>
    <definedName function="false" hidden="false" name="День_отчета" vbProcedure="false">#REF!</definedName>
    <definedName function="false" hidden="false" name="дл" vbProcedure="false">#REF!</definedName>
    <definedName function="false" hidden="false" name="длип" vbProcedure="false">#REF!</definedName>
    <definedName function="false" hidden="false" name="длясводнойтаблицы" vbProcedure="false">#REF!</definedName>
    <definedName function="false" hidden="false" name="ДобычаСалым" vbProcedure="false">[24]февраль!$e$3:$e$33</definedName>
    <definedName function="false" hidden="false" name="дор" vbProcedure="false">{#N/A,#N/A,FALSE,"ZAP_FEB.XLS "}</definedName>
    <definedName function="false" hidden="false" name="З" vbProcedure="false">{#N/A,#N/A,FALSE,"ZAP_FEB.XLS "}</definedName>
    <definedName function="false" hidden="false" name="зап" vbProcedure="false">{#N/A,#N/A,FALSE,"ZAP_FEB.XLS "}</definedName>
    <definedName function="false" hidden="false" name="Зап_09.97" vbProcedure="false">{#N/A,#N/A,FALSE,"ZAP_FEB.XLS "}</definedName>
    <definedName function="false" hidden="false" name="Запас" vbProcedure="false">#REF!</definedName>
    <definedName function="false" hidden="false" name="Заполнение" vbProcedure="false">'[20]3.97'!#ref!</definedName>
    <definedName function="false" hidden="false" name="и" vbProcedure="false">#REF!</definedName>
    <definedName function="false" hidden="false" name="Идент_отч" vbProcedure="false">#REF!</definedName>
    <definedName function="false" hidden="false" name="Идент_отч_всего" vbProcedure="false">#REF!</definedName>
    <definedName function="false" hidden="false" name="Идент_отч_мес" vbProcedure="false">#REF!</definedName>
    <definedName function="false" hidden="false" name="Извлечение_ИМ" vbProcedure="false">#REF!</definedName>
    <definedName function="false" hidden="false" name="иить" vbProcedure="false">#REF!</definedName>
    <definedName function="false" hidden="false" name="им" vbProcedure="false">{#N/A,#N/A,FALSE,"ZAP_FEB.XLS "}</definedName>
    <definedName function="false" hidden="false" name="имя" vbProcedure="false">{#N/A,#N/A,FALSE,"ZAP_FEB.XLS "}</definedName>
    <definedName function="false" hidden="false" name="ип" vbProcedure="false">#REF!</definedName>
    <definedName function="false" hidden="false" name="ирол" vbProcedure="false">#REF!</definedName>
    <definedName function="false" hidden="false" name="ИСПОЛНИТЕЛИ" vbProcedure="false">[16]Справочники!$A$4:$B$48</definedName>
    <definedName function="false" hidden="false" name="ит" vbProcedure="false">#REF!</definedName>
    <definedName function="false" hidden="false" name="ИТР" vbProcedure="false">OFFSET([24]данные!$DC$2,0,0,COUNTA([24]данные!$DC$2:$DC$84)-COUNTBLANK([24]данные!$DC$2:$DC$84))</definedName>
    <definedName function="false" hidden="false" name="итьб" vbProcedure="false">#REF!</definedName>
    <definedName function="false" hidden="false" name="ию" vbProcedure="false">#REF!</definedName>
    <definedName function="false" hidden="false" name="июнь1" vbProcedure="false">#REF!</definedName>
    <definedName function="false" hidden="false" name="й" vbProcedure="false">{#N/A,#N/A,FALSE,"ZAP_FEB.XLS "}</definedName>
    <definedName function="false" hidden="false" name="йййцыфвыап" vbProcedure="false">#REF!</definedName>
    <definedName function="false" hidden="false" name="йц" vbProcedure="false">{#N/A,#N/A,FALSE,"ZAP_FEB.XLS "}</definedName>
    <definedName function="false" hidden="false" name="к" vbProcedure="false">'[26]вмр и обустройство'!к</definedName>
    <definedName function="false" hidden="false" name="как" vbProcedure="false">{#N/A,#N/A,FALSE,"ZAP_FEB.XLS "}</definedName>
    <definedName function="false" hidden="false" name="Капитальный_проект" vbProcedure="false">#REF!</definedName>
    <definedName function="false" hidden="false" name="кенг88" vbProcedure="false">#REF!</definedName>
    <definedName function="false" hidden="false" name="кер99" vbProcedure="false">#REF!</definedName>
    <definedName function="false" hidden="false" name="ккк" vbProcedure="false">#REF!</definedName>
    <definedName function="false" hidden="false" name="КЛАССЫ" vbProcedure="false">[16]Справочники!$A$152:$B$155</definedName>
    <definedName function="false" hidden="false" name="книга" vbProcedure="false">#REF!</definedName>
    <definedName function="false" hidden="false" name="книга4" vbProcedure="false">#REF!</definedName>
    <definedName function="false" hidden="false" name="код" vbProcedure="false">#REF!</definedName>
    <definedName function="false" hidden="false" name="Коля" vbProcedure="false">#REF!</definedName>
    <definedName function="false" hidden="false" name="копия" vbProcedure="false">#REF!</definedName>
    <definedName function="false" hidden="false" name="КороткиеСутки" vbProcedure="false">[24]февраль!$f$1</definedName>
    <definedName function="false" hidden="false" name="Коэффициент_1" vbProcedure="false">'[20]3.97'!#ref!</definedName>
    <definedName function="false" hidden="false" name="кп" vbProcedure="false">#REF!</definedName>
    <definedName function="false" hidden="false" name="крит_1" vbProcedure="false">#REF!</definedName>
    <definedName function="false" hidden="false" name="КРС" vbProcedure="false">#REF!</definedName>
    <definedName function="false" hidden="false" name="кти" vbProcedure="false">#REF!</definedName>
    <definedName function="false" hidden="false" name="кук" vbProcedure="false">{#N/A,#N/A,FALSE,"ZAP_FEB.XLS "}</definedName>
    <definedName function="false" hidden="false" name="Куст" vbProcedure="false">[12]СКО!$E$83</definedName>
    <definedName function="false" hidden="false" name="Куст№1СОД" vbProcedure="false">#REF!</definedName>
    <definedName function="false" hidden="false" name="куст№3" vbProcedure="false">#REF!</definedName>
    <definedName function="false" hidden="false" name="л" vbProcedure="false">#REF!</definedName>
    <definedName function="false" hidden="false" name="лб" vbProcedure="false">#REF!</definedName>
    <definedName function="false" hidden="false" name="лл" vbProcedure="false">#REF!</definedName>
    <definedName function="false" hidden="false" name="ллл" vbProcedure="false">#REF!</definedName>
    <definedName function="false" hidden="false" name="лло" vbProcedure="false">#REF!</definedName>
    <definedName function="false" hidden="false" name="ло" vbProcedure="false">#REF!</definedName>
    <definedName function="false" hidden="false" name="лодорд" vbProcedure="false">#REF!</definedName>
    <definedName function="false" hidden="false" name="лор" vbProcedure="false">{#N/A,#N/A,FALSE,"ZAP_FEB.XLS "}</definedName>
    <definedName function="false" hidden="false" name="лорплоп" vbProcedure="false">#REF!</definedName>
    <definedName function="false" hidden="false" name="ЛФХА" vbProcedure="false">{#N/A,#N/A,FALSE,"ZAP_FEB.XLS "}</definedName>
    <definedName function="false" hidden="false" name="м" vbProcedure="false">#REF!</definedName>
    <definedName function="false" hidden="false" name="ма" vbProcedure="false">#REF!</definedName>
    <definedName function="false" hidden="false" name="март" vbProcedure="false">#REF!</definedName>
    <definedName function="false" hidden="false" name="Мероприятия" vbProcedure="false">#REF!</definedName>
    <definedName function="false" hidden="false" name="Местор" vbProcedure="false">[12]СКО!$E$82</definedName>
    <definedName function="false" hidden="false" name="МЕСТОРОЖДЕНИЯ" vbProcedure="false">[16]Справочники!$A$159:$B$173</definedName>
    <definedName function="false" hidden="false" name="Месяцы" vbProcedure="false">'[26]Скважины Июнь'!$D$227:$E$238</definedName>
    <definedName function="false" hidden="false" name="мип" vbProcedure="false">#REF!</definedName>
    <definedName function="false" hidden="false" name="Мотл" vbProcedure="false">[12]СКО!$M$112</definedName>
    <definedName function="false" hidden="false" name="мсв" vbProcedure="false">#REF!</definedName>
    <definedName function="false" hidden="false" name="н" vbProcedure="false">#REF!</definedName>
    <definedName function="false" hidden="false" name="Начало_работ" vbProcedure="false">#REF!</definedName>
    <definedName function="false" hidden="false" name="Нвор" vbProcedure="false">[12]СКО!$M$94</definedName>
    <definedName function="false" hidden="false" name="неген" vbProcedure="false">{#N/A,#N/A,FALSE,"ZAP_FEB.XLS "}</definedName>
    <definedName function="false" hidden="false" name="Ни" vbProcedure="false">[12]СКО!$M$91</definedName>
    <definedName function="false" hidden="false" name="низ" vbProcedure="false">[12]СКО!$M$93</definedName>
    <definedName function="false" hidden="false" name="Нип" vbProcedure="false">[12]СКО!$M$105</definedName>
    <definedName function="false" hidden="false" name="Ниск" vbProcedure="false">#REF!</definedName>
    <definedName function="false" hidden="false" name="нкрс" vbProcedure="false">{#N/A,#N/A,FALSE,"ZAP_FEB.XLS "}</definedName>
    <definedName function="false" hidden="false" name="НКРС2" vbProcedure="false">{#N/A,#N/A,FALSE,"ZAP_FEB.XLS "}</definedName>
    <definedName function="false" hidden="false" name="НКТ_вн" vbProcedure="false">[12]СКО!$M$99</definedName>
    <definedName function="false" hidden="false" name="НКТ_нар" vbProcedure="false">[12]СКО!$M$98</definedName>
    <definedName function="false" hidden="false" name="НКТвн" vbProcedure="false">[12]СКО!$M$96</definedName>
    <definedName function="false" hidden="false" name="НКТнар" vbProcedure="false">[12]СКО!$M$95</definedName>
    <definedName function="false" hidden="false" name="нльлкно\" vbProcedure="false">#REF!</definedName>
    <definedName function="false" hidden="false" name="нн" vbProcedure="false">#REF!</definedName>
    <definedName function="false" hidden="false" name="но" vbProcedure="false">#REF!</definedName>
    <definedName function="false" hidden="false" name="Ном_дня_отч" vbProcedure="false">#REF!</definedName>
    <definedName function="false" hidden="false" name="Номер_мес" vbProcedure="false">#REF!</definedName>
    <definedName function="false" hidden="false" name="Номер_недели" vbProcedure="false">#REF!</definedName>
    <definedName function="false" hidden="false" name="ноябрь" vbProcedure="false">#REF!</definedName>
    <definedName function="false" hidden="false" name="Нскв" vbProcedure="false">#REF!</definedName>
    <definedName function="false" hidden="false" name="Нсп" vbProcedure="false">#REF!</definedName>
    <definedName function="false" hidden="false" name="Нургал" vbProcedure="false">#REF!</definedName>
    <definedName function="false" hidden="false" name="о" vbProcedure="false">#REF!</definedName>
    <definedName function="false" hidden="false" name="Область1" vbProcedure="false">'[28]мсг   2020'!#ref!</definedName>
    <definedName function="false" hidden="false" name="Область2" vbProcedure="false">'[28]мсг   2020'!#ref!</definedName>
    <definedName function="false" hidden="false" name="Область3" vbProcedure="false">'[28]мсг   2020'!#ref!</definedName>
    <definedName function="false" hidden="false" name="Область4" vbProcedure="false">'[28]мсг   2020'!#ref!</definedName>
    <definedName function="false" hidden="false" name="Область6" vbProcedure="false">'[28]мсг   2020'!#ref!</definedName>
    <definedName function="false" hidden="false" name="Объем_НКТ_1" vbProcedure="false">#REF!</definedName>
    <definedName function="false" hidden="false" name="Объем_НКТ_2" vbProcedure="false">#REF!</definedName>
    <definedName function="false" hidden="false" name="объемы" vbProcedure="false">#REF!</definedName>
    <definedName function="false" hidden="false" name="объемы2" vbProcedure="false">#REF!</definedName>
    <definedName function="false" hidden="false" name="один" vbProcedure="false">[29]июл!#REF!</definedName>
    <definedName function="false" hidden="false" name="ок" vbProcedure="false">#REF!</definedName>
    <definedName function="false" hidden="false" name="Оконч_работ" vbProcedure="false">#REF!</definedName>
    <definedName function="false" hidden="false" name="октябрь" vbProcedure="false">#REF!</definedName>
    <definedName function="false" hidden="false" name="октябрябля" vbProcedure="false">#REF!</definedName>
    <definedName function="false" hidden="false" name="ол" vbProcedure="false">#REF!</definedName>
    <definedName function="false" hidden="false" name="олорроол" vbProcedure="false">#REF!</definedName>
    <definedName function="false" hidden="false" name="ор" vbProcedure="false">#REF!</definedName>
    <definedName function="false" hidden="false" name="орарпа" vbProcedure="false">#REF!</definedName>
    <definedName function="false" hidden="false" name="орп" vbProcedure="false">#REF!</definedName>
    <definedName function="false" hidden="false" name="Остан" vbProcedure="false">#REF!</definedName>
    <definedName function="false" hidden="false" name="от" vbProcedure="false">#REF!</definedName>
    <definedName function="false" hidden="false" name="От." vbProcedure="false">От.</definedName>
    <definedName function="false" hidden="false" name="оти" vbProcedure="false">#REF!</definedName>
    <definedName function="false" hidden="false" name="ОТЧЕТ_REDA" vbProcedure="false">ОТЧЕТ_REDA</definedName>
    <definedName function="false" hidden="false" name="Отчетн_день" vbProcedure="false">#REF!</definedName>
    <definedName function="false" hidden="false" name="п" vbProcedure="false">{#N/A,#N/A,FALSE,"ZAP_FEB.XLS "}</definedName>
    <definedName function="false" hidden="false" name="п_ц" vbProcedure="false">#REF!</definedName>
    <definedName function="false" hidden="false" name="пар" vbProcedure="false">#REF!</definedName>
    <definedName function="false" hidden="false" name="перв_ур" vbProcedure="false">#REF!</definedName>
    <definedName function="false" hidden="false" name="перв_ц" vbProcedure="false">#REF!</definedName>
    <definedName function="false" hidden="false" name="Переходжд" vbProcedure="false">#REF!</definedName>
    <definedName function="false" hidden="false" name="Переходы" vbProcedure="false">#REF!</definedName>
    <definedName function="false" hidden="false" name="Плотность" vbProcedure="false">'[20]3.97'!#ref!</definedName>
    <definedName function="false" hidden="false" name="ПНБ" vbProcedure="false">#REF!</definedName>
    <definedName function="false" hidden="false" name="пнлгр" vbProcedure="false">#REF!</definedName>
    <definedName function="false" hidden="false" name="Погл" vbProcedure="false">#REF!</definedName>
    <definedName function="false" hidden="false" name="Подписанты" vbProcedure="false">'[28]мсг   2020'!#ref!</definedName>
    <definedName function="false" hidden="false" name="Подрядчик" vbProcedure="false">(OFFSET(#REF!,1,0)):(OFFSET(#REF!,COUNTA(#REF!)-1,0))</definedName>
    <definedName function="false" hidden="false" name="ПОР" vbProcedure="false">[12]СКО!$M$104</definedName>
    <definedName function="false" hidden="false" name="Пор_ном_мес" vbProcedure="false">#REF!</definedName>
    <definedName function="false" hidden="false" name="Пор_ном_недели" vbProcedure="false">#REF!</definedName>
    <definedName function="false" hidden="false" name="пр" vbProcedure="false">{#N/A,#N/A,FALSE,"ZAP_FEB.XLS "}</definedName>
    <definedName function="false" hidden="false" name="Привет1" vbProcedure="false">#REF!</definedName>
    <definedName function="false" hidden="false" name="приобе" vbProcedure="false">{#N/A,#N/A,FALSE,"ZAP_FEB.XLS "}</definedName>
    <definedName function="false" hidden="false" name="приобье" vbProcedure="false">{#N/A,#N/A,FALSE,"ZAP_FEB.XLS "}</definedName>
    <definedName function="false" hidden="false" name="прос" vbProcedure="false">{#N/A,#N/A,FALSE,"ZAP_FEB.XLS "}</definedName>
    <definedName function="false" hidden="false" name="ПРОСТ" vbProcedure="false">{#N/A,#N/A,FALSE,"ZAP_FEB.XLS "}</definedName>
    <definedName function="false" hidden="false" name="ПРОСТ.2" vbProcedure="false">ПРОСТ.2</definedName>
    <definedName function="false" hidden="false" name="Простои_97" vbProcedure="false">{#N/A,#N/A,FALSE,"ZAP_FEB.XLS "}</definedName>
    <definedName function="false" hidden="false" name="пукся" vbProcedure="false">#REF!</definedName>
    <definedName function="false" hidden="false" name="пя_ц" vbProcedure="false">#REF!</definedName>
    <definedName function="false" hidden="false" name="пят_ур" vbProcedure="false">#REF!</definedName>
    <definedName function="false" hidden="false" name="пят_ц" vbProcedure="false">#REF!</definedName>
    <definedName function="false" hidden="false" name="р" vbProcedure="false">{#N/A,#N/A,FALSE,"ZAP_FEB.XLS "}</definedName>
    <definedName function="false" hidden="false" name="Раб_дн_нед" vbProcedure="false">#REF!</definedName>
    <definedName function="false" hidden="false" name="Раб_дни_мес" vbProcedure="false">#REF!</definedName>
    <definedName function="false" hidden="false" name="Рассчет_добычи" vbProcedure="false">'[20]3.97'!#ref!</definedName>
    <definedName function="false" hidden="false" name="Рассчет_по_пластам_1" vbProcedure="false">'[20]3.97'!#ref!</definedName>
    <definedName function="false" hidden="false" name="Рассчет_эксплуатации" vbProcedure="false">'[20]3.97'!#ref!</definedName>
    <definedName function="false" hidden="false" name="Расх" vbProcedure="false">#REF!</definedName>
    <definedName function="false" hidden="false" name="расход" vbProcedure="false">#REF!</definedName>
    <definedName function="false" hidden="false" name="резерв" vbProcedure="false">#REF!</definedName>
    <definedName function="false" hidden="false" name="ро" vbProcedure="false">{#N/A,#N/A,FALSE,"ZAP_FEB.XLS "}</definedName>
    <definedName function="false" hidden="false" name="рол" vbProcedure="false">#REF!</definedName>
    <definedName function="false" hidden="false" name="роо" vbProcedure="false">{#N/A,#N/A,FALSE,"ZAP_FEB.XLS "}</definedName>
    <definedName function="false" hidden="false" name="рооо" vbProcedure="false">{#N/A,#N/A,FALSE,"ZAP_FEB.XLS "}</definedName>
    <definedName function="false" hidden="false" name="роот" vbProcedure="false">#REF!</definedName>
    <definedName function="false" hidden="false" name="рор" vbProcedure="false">#REF!</definedName>
    <definedName function="false" hidden="false" name="рот" vbProcedure="false">#REF!</definedName>
    <definedName function="false" hidden="false" name="рп" vbProcedure="false">#REF!</definedName>
    <definedName function="false" hidden="false" name="Рпл" vbProcedure="false">[21]ско!#REF!</definedName>
    <definedName function="false" hidden="false" name="рр" vbProcedure="false">#REF!</definedName>
    <definedName function="false" hidden="false" name="рррр" vbProcedure="false">#REF!</definedName>
    <definedName function="false" hidden="false" name="с" vbProcedure="false">#REF!</definedName>
    <definedName function="false" hidden="false" name="с.с.у." vbProcedure="false">'[17]2.06-19.07'!#ref!</definedName>
    <definedName function="false" hidden="false" name="с.с.у.1" vbProcedure="false">'[17]2.06-19.07'!#ref!</definedName>
    <definedName function="false" hidden="false" name="сав" vbProcedure="false">#REF!</definedName>
    <definedName function="false" hidden="false" name="св" vbProcedure="false">#REF!</definedName>
    <definedName function="false" hidden="false" name="Сводка" vbProcedure="false">'[1]cost est.'!#ref!</definedName>
    <definedName function="false" hidden="false" name="СеверОбесп" vbProcedure="false">#REF!</definedName>
    <definedName function="false" hidden="false" name="сентябрь" vbProcedure="false">#REF!</definedName>
    <definedName function="false" hidden="false" name="Скв" vbProcedure="false">[12]СКО!$E$85</definedName>
    <definedName function="false" hidden="false" name="Скважина" vbProcedure="false">[12]СКО!$D$85:$F$85</definedName>
    <definedName function="false" hidden="false" name="Скважины_Скважина" vbProcedure="false">[29]СписокСкважин!$A$2:(OFFSET([29]СписокСкважин!$A$2,COUNTA([29]СписокСкважин!$A$1:$A$1048576)-2,0))</definedName>
    <definedName function="false" hidden="false" name="см" vbProcedure="false">#REF!</definedName>
    <definedName function="false" hidden="false" name="сост" vbProcedure="false">{#N/A,#N/A,FALSE,"ZAP_FEB.XLS "}</definedName>
    <definedName function="false" hidden="false" name="состse" vbProcedure="false">{#N/A,#N/A,FALSE,"ZAP_FEB.XLS "}</definedName>
    <definedName function="false" hidden="false" name="состав" vbProcedure="false">{#N/A,#N/A,FALSE,"ZAP_FEB.XLS "}</definedName>
    <definedName function="false" hidden="false" name="СОСТЬ" vbProcedure="false">{#N/A,#N/A,FALSE,"ZAP_FEB.XLS "}</definedName>
    <definedName function="false" hidden="false" name="статика" vbProcedure="false">#REF!</definedName>
    <definedName function="false" hidden="false" name="СтройПартнёр" vbProcedure="false">OFFSET([24]данные!$DG$2,0,0,COUNTA([24]данные!$DG$2:$DG$84)-COUNTBLANK([24]данные!$DG$2:$DG$84))</definedName>
    <definedName function="false" hidden="false" name="сук" vbProcedure="false">{#N/A,#N/A,FALSE,"ZAP_FEB.XLS "}</definedName>
    <definedName function="false" hidden="false" name="СЭ" vbProcedure="false">[16]Справочники!$A$52:$B$148</definedName>
    <definedName function="false" hidden="false" name="т" vbProcedure="false">{#N/A,#N/A,FALSE,"ZAP_FEB.XLS "}</definedName>
    <definedName function="false" hidden="false" name="т_ц" vbProcedure="false">#REF!</definedName>
    <definedName function="false" hidden="false" name="тбь" vbProcedure="false">#REF!</definedName>
    <definedName function="false" hidden="false" name="тгп" vbProcedure="false">#REF!</definedName>
    <definedName function="false" hidden="false" name="Текст1_Щелкнуть" vbProcedure="false">Текст1_Щелкнуть</definedName>
    <definedName function="false" hidden="false" name="Теор_вес" vbProcedure="false">#REF!</definedName>
    <definedName function="false" hidden="false" name="Техн" vbProcedure="false">#REF!,#REF!,#REF!,#REF!</definedName>
    <definedName function="false" hidden="false" name="тии" vbProcedure="false">#REF!</definedName>
    <definedName function="false" hidden="false" name="тмр" vbProcedure="false">#REF!</definedName>
    <definedName function="false" hidden="false" name="Тпл" vbProcedure="false">[12]СКО!$M$103</definedName>
    <definedName function="false" hidden="false" name="тр" vbProcedure="false">#REF!</definedName>
    <definedName function="false" hidden="false" name="ТР_26.04" vbProcedure="false">{#N/A,#N/A,FALSE,"ZAP_FEB.XLS "}</definedName>
    <definedName function="false" hidden="false" name="тр_ур" vbProcedure="false">#REF!</definedName>
    <definedName function="false" hidden="false" name="тр_ц" vbProcedure="false">#REF!</definedName>
    <definedName function="false" hidden="false" name="тто" vbProcedure="false">#REF!</definedName>
    <definedName function="false" hidden="false" name="ттот" vbProcedure="false">#REF!</definedName>
    <definedName function="false" hidden="false" name="ттт" vbProcedure="false">#REF!</definedName>
    <definedName function="false" hidden="false" name="ть" vbProcedure="false">#REF!</definedName>
    <definedName function="false" hidden="false" name="тьбьбь" vbProcedure="false">#REF!</definedName>
    <definedName function="false" hidden="false" name="уд_вес" vbProcedure="false">#REF!</definedName>
    <definedName function="false" hidden="false" name="ф" vbProcedure="false">#REF!</definedName>
    <definedName function="false" hidden="false" name="ф20" vbProcedure="false">[31]остановки!#REF!</definedName>
    <definedName function="false" hidden="false" name="ф21" vbProcedure="false">[32]остановки!#REF!</definedName>
    <definedName function="false" hidden="false" name="февраль" vbProcedure="false">#REF!</definedName>
    <definedName function="false" hidden="false" name="фон21" vbProcedure="false">[4]июн!#REF!</definedName>
    <definedName function="false" hidden="false" name="фыф" vbProcedure="false">{#N/A,#N/A,FALSE,"ZAP_FEB.XLS "}</definedName>
    <definedName function="false" hidden="false" name="хха" vbProcedure="false">#REF!</definedName>
    <definedName function="false" hidden="false" name="цвввц" vbProcedure="false">#REF!</definedName>
    <definedName function="false" hidden="false" name="ЦДНГ10" vbProcedure="false">#REF!</definedName>
    <definedName function="false" hidden="false" name="ЦДНГ7" vbProcedure="false">#REF!</definedName>
    <definedName function="false" hidden="false" name="ЦДНГ8" vbProcedure="false">#REF!</definedName>
    <definedName function="false" hidden="false" name="ЦДНГ9" vbProcedure="false">#REF!</definedName>
    <definedName function="false" hidden="false" name="Цех" vbProcedure="false">'[20]5.97'!#ref!</definedName>
    <definedName function="false" hidden="false" name="цу" vbProcedure="false">{#N/A,#N/A,FALSE,"ZAP_FEB.XLS "}</definedName>
    <definedName function="false" hidden="false" name="цукцй" vbProcedure="false">#REF!</definedName>
    <definedName function="false" hidden="false" name="цуываыаы" vbProcedure="false">#REF!</definedName>
    <definedName function="false" hidden="false" name="цццц" vbProcedure="false">{#N/A,#N/A,FALSE,"ZAP_FEB.XLS "}</definedName>
    <definedName function="false" hidden="false" name="ч" vbProcedure="false">{#N/A,#N/A,FALSE,"ZAP_FEB.XLS "}</definedName>
    <definedName function="false" hidden="false" name="ч_ц" vbProcedure="false">#REF!</definedName>
    <definedName function="false" hidden="false" name="четв_ур" vbProcedure="false">#REF!</definedName>
    <definedName function="false" hidden="false" name="четв_ц" vbProcedure="false">#REF!</definedName>
    <definedName function="false" hidden="false" name="ш" vbProcedure="false">{#N/A,#N/A,FALSE,"ZAP_FEB.XLS "}</definedName>
    <definedName function="false" hidden="false" name="ш7ек" vbProcedure="false">{#N/A,#N/A,FALSE,"ZAP_FEB.XLS "}</definedName>
    <definedName function="false" hidden="false" name="шахматка" vbProcedure="false">{#N/A,#N/A,FALSE,"ZAP_FEB.XLS "}</definedName>
    <definedName function="false" hidden="false" name="ыва" vbProcedure="false">[14]!ыва</definedName>
    <definedName function="false" hidden="false" name="ывапываыва" vbProcedure="false">'[1]cost est.'!#ref!</definedName>
    <definedName function="false" hidden="false" name="ываыв" vbProcedure="false">'[17]2.06-19.07'!#ref!</definedName>
    <definedName function="false" hidden="false" name="ывкпыукр" vbProcedure="false">#REF!</definedName>
    <definedName function="false" hidden="false" name="ывр" vbProcedure="false">{#N/A,#N/A,FALSE,"ZAP_FEB.XLS "}</definedName>
    <definedName function="false" hidden="false" name="ывфвфв" vbProcedure="false">#REF!</definedName>
    <definedName function="false" hidden="false" name="ывыцв" vbProcedure="false">{#N/A,#N/A,FALSE,"ZAP_FEB.XLS "}</definedName>
    <definedName function="false" hidden="false" name="ь" vbProcedure="false">#REF!</definedName>
    <definedName function="false" hidden="false" name="ьб" vbProcedure="false">#REF!</definedName>
    <definedName function="false" hidden="false" name="ьо" vbProcedure="false">#REF!</definedName>
    <definedName function="false" hidden="false" name="ьорр" vbProcedure="false">#REF!</definedName>
    <definedName function="false" hidden="false" name="ьтдчлясмтлд" vbProcedure="false">#REF!</definedName>
    <definedName function="false" hidden="false" name="ьь" vbProcedure="false">#REF!</definedName>
    <definedName function="false" hidden="false" name="ььло" vbProcedure="false">#REF!</definedName>
    <definedName function="false" hidden="false" name="ЭК" vbProcedure="false">#REF!</definedName>
    <definedName function="false" hidden="false" name="ЭКвн" vbProcedure="false">[12]СКО!$M$101</definedName>
    <definedName function="false" hidden="false" name="эцн" vbProcedure="false">{#N/A,#N/A,FALSE,"ZAP_FEB.XLS "}</definedName>
    <definedName function="false" hidden="false" name="ЭЦНФ" vbProcedure="false">{#N/A,#N/A,FALSE,"ZAP_FEB.XLS "}</definedName>
    <definedName function="false" hidden="false" name="ю" vbProcedure="false">#REF!</definedName>
    <definedName function="false" hidden="false" name="ю." vbProcedure="false">#REF!</definedName>
    <definedName function="false" hidden="false" name="юб" vbProcedure="false">#REF!</definedName>
    <definedName function="false" hidden="false" name="юд" vbProcedure="false">#REF!</definedName>
    <definedName function="false" hidden="false" name="ЮМ" vbProcedure="false">'[1]cost est.'!#ref!</definedName>
    <definedName function="false" hidden="false" name="юр" vbProcedure="false">{#N/A,#N/A,FALSE,"ZAP_FEB.XLS "}</definedName>
    <definedName function="false" hidden="false" name="ЮЮЮ" vbProcedure="false">{#N/A,#N/A,FALSE,"ZAP_FEB.XLS "}</definedName>
    <definedName function="false" hidden="false" name="я" vbProcedure="false">#REF!</definedName>
    <definedName function="false" hidden="false" name="январь" vbProcedure="false">#REF!</definedName>
    <definedName function="false" hidden="false" name="январь1" vbProcedure="false">#REF!</definedName>
    <definedName function="false" hidden="false" name="Январь2021г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F72" authorId="0">
      <text>
        <r>
          <rPr>
            <sz val="10"/>
            <rFont val="Arial"/>
            <family val="2"/>
            <charset val="204"/>
          </rPr>
          <t xml:space="preserve">Автор:
</t>
        </r>
        <r>
          <rPr>
            <sz val="9"/>
            <color rgb="FF000000"/>
            <rFont val="Tahoma"/>
            <family val="2"/>
            <charset val="204"/>
          </rPr>
          <t xml:space="preserve">выходная по графику</t>
        </r>
      </text>
    </comment>
    <comment ref="G72" authorId="0">
      <text>
        <r>
          <rPr>
            <sz val="10"/>
            <rFont val="Arial"/>
            <family val="2"/>
            <charset val="204"/>
          </rPr>
          <t xml:space="preserve">Автор:
</t>
        </r>
        <r>
          <rPr>
            <sz val="9"/>
            <color rgb="FF000000"/>
            <rFont val="Tahoma"/>
            <family val="2"/>
            <charset val="204"/>
          </rPr>
          <t xml:space="preserve">прогноз на конец месяца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L101" authorId="0">
      <text>
        <r>
          <rPr>
            <sz val="10"/>
            <rFont val="Arial"/>
            <family val="2"/>
            <charset val="204"/>
          </rPr>
          <t xml:space="preserve">сдача устья из ЭБ на 24.01, далее МГРП до 28.01, далее ТО, разрядка, ЗАПУСК ФОНТАНОМ!
</t>
        </r>
        <r>
          <rPr>
            <sz val="9"/>
            <color rgb="FF000000"/>
            <rFont val="Tahoma"/>
            <family val="2"/>
            <charset val="204"/>
          </rPr>
          <t xml:space="preserve">
</t>
        </r>
      </text>
    </comment>
    <comment ref="Q29" authorId="0">
      <text>
        <r>
          <rPr>
            <sz val="10"/>
            <rFont val="Arial"/>
            <family val="2"/>
            <charset val="204"/>
          </rPr>
          <t xml:space="preserve">Исмагилов Артур Раисович:
</t>
        </r>
        <r>
          <rPr>
            <sz val="9"/>
            <color rgb="FF000000"/>
            <rFont val="Tahoma"/>
            <family val="2"/>
            <charset val="204"/>
          </rPr>
          <t xml:space="preserve">на ВНР с 05.01. ТП:201м3/85%/25тн. Рпр.=99 атм.</t>
        </r>
      </text>
    </comment>
    <comment ref="Q68" authorId="0">
      <text>
        <r>
          <rPr>
            <sz val="10"/>
            <rFont val="Arial"/>
            <family val="2"/>
            <charset val="204"/>
          </rPr>
          <t xml:space="preserve">начало фактического ВНР на 22.01</t>
        </r>
      </text>
    </comment>
    <comment ref="Q71" authorId="0">
      <text>
        <r>
          <rPr>
            <sz val="10"/>
            <rFont val="Arial"/>
            <family val="2"/>
            <charset val="204"/>
          </rPr>
          <t xml:space="preserve">на ВНР с 16.01. ТП:150м3/90%/13тн. Рпр.=160 атм.</t>
        </r>
      </text>
    </comment>
    <comment ref="Q80" authorId="0">
      <text>
        <r>
          <rPr>
            <sz val="10"/>
            <rFont val="Arial"/>
            <family val="2"/>
            <charset val="204"/>
          </rPr>
          <t xml:space="preserve">разрядка 38-18атм за 2 мин. На шт 16мм Рб 22, Рл 14атм, выход гель с проппантом. Далее постановка бригады, освоение</t>
        </r>
      </text>
    </comment>
    <comment ref="Q86" authorId="0">
      <text>
        <r>
          <rPr>
            <sz val="10"/>
            <rFont val="Arial"/>
            <family val="2"/>
            <charset val="204"/>
          </rPr>
          <t xml:space="preserve">на ВНР с 21.01. ТП: 150м3/100%/0тн. Рпр.=180 атм.</t>
        </r>
      </text>
    </comment>
    <comment ref="Q101" authorId="0">
      <text>
        <r>
          <rPr>
            <sz val="10"/>
            <rFont val="Arial"/>
            <family val="2"/>
            <charset val="204"/>
          </rPr>
          <t xml:space="preserve">ГРП, освобождение ГРП 27.01 (проблема с дорогами). Освоение на 29.01</t>
        </r>
      </text>
    </comment>
    <comment ref="R95" authorId="0">
      <text>
        <r>
          <rPr>
            <sz val="10"/>
            <rFont val="Arial"/>
            <family val="2"/>
            <charset val="204"/>
          </rPr>
          <t xml:space="preserve">ГНКТ до 25.01, далее ГРП до 28.01, далее разрядка</t>
        </r>
      </text>
    </comment>
    <comment ref="R101" authorId="0">
      <text>
        <r>
          <rPr>
            <sz val="10"/>
            <rFont val="Arial"/>
            <family val="2"/>
            <charset val="204"/>
          </rPr>
          <t xml:space="preserve">КРС сняли на отказ</t>
        </r>
      </text>
    </comment>
    <comment ref="S77" authorId="0">
      <text>
        <r>
          <rPr>
            <sz val="10"/>
            <rFont val="Arial"/>
            <family val="2"/>
            <charset val="204"/>
          </rPr>
          <t xml:space="preserve">на ВНР с 22.01. ТП:100м3/60%/34тн. Рпр.уходящий</t>
        </r>
      </text>
    </comment>
    <comment ref="S98" authorId="0">
      <text>
        <r>
          <rPr>
            <sz val="10"/>
            <rFont val="Arial"/>
            <family val="2"/>
            <charset val="204"/>
          </rPr>
          <t xml:space="preserve">м/ж ЭЦН. ПЗ 25.01. Закачено 200м3 раствора, длит ВНР</t>
        </r>
      </text>
    </comment>
    <comment ref="T95" authorId="0">
      <text>
        <r>
          <rPr>
            <sz val="10"/>
            <rFont val="Arial"/>
            <family val="2"/>
            <charset val="204"/>
          </rPr>
          <t xml:space="preserve">заезд бригады, ПЗ на 27.01</t>
        </r>
      </text>
    </comment>
    <comment ref="T101" authorId="0">
      <text>
        <r>
          <rPr>
            <sz val="10"/>
            <rFont val="Arial"/>
            <family val="2"/>
            <charset val="204"/>
          </rPr>
          <t xml:space="preserve">Заезд ГНКТ, работает 25-29.01. ГРП на 30.01</t>
        </r>
      </text>
    </comment>
    <comment ref="U101" authorId="0">
      <text>
        <r>
          <rPr>
            <sz val="10"/>
            <rFont val="Arial"/>
            <family val="2"/>
            <charset val="204"/>
          </rPr>
          <t xml:space="preserve">ГРП до 27.01 (проблемы с завозом).  Освоение на 29.01
</t>
        </r>
      </text>
    </comment>
    <comment ref="V95" authorId="0">
      <text>
        <r>
          <rPr>
            <sz val="10"/>
            <rFont val="Arial"/>
            <family val="2"/>
            <charset val="204"/>
          </rPr>
          <t xml:space="preserve">глушение, Далее освоение. ПЗ 27.01</t>
        </r>
      </text>
    </comment>
    <comment ref="V101" authorId="0">
      <text>
        <r>
          <rPr>
            <sz val="10"/>
            <rFont val="Arial"/>
            <family val="2"/>
            <charset val="204"/>
          </rPr>
          <t xml:space="preserve">Перебур, устье 30.01</t>
        </r>
      </text>
    </comment>
    <comment ref="AA74" authorId="0">
      <text>
        <r>
          <rPr>
            <sz val="10"/>
            <rFont val="Arial"/>
            <family val="2"/>
            <charset val="204"/>
          </rPr>
          <t xml:space="preserve">ПЗ на 23.01</t>
        </r>
      </text>
    </comment>
    <comment ref="AM112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БП менять здесь</t>
        </r>
      </text>
    </comment>
    <comment ref="AS101" authorId="0">
      <text>
        <r>
          <rPr>
            <sz val="10"/>
            <rFont val="Arial"/>
            <family val="2"/>
            <charset val="204"/>
          </rPr>
          <t xml:space="preserve">на ВНР с 20.01. ТП:210м3/96%/7тн. Решается вопрос на оптимизация Э-400. Рпр.=274 атм.</t>
        </r>
      </text>
    </comment>
    <comment ref="AZ32" authorId="0">
      <text>
        <r>
          <rPr>
            <sz val="10"/>
            <rFont val="Arial"/>
            <family val="2"/>
            <charset val="204"/>
          </rPr>
          <t xml:space="preserve">запуск фонтаном</t>
        </r>
      </text>
    </comment>
    <comment ref="AZ62" authorId="0">
      <text>
        <r>
          <rPr>
            <sz val="10"/>
            <rFont val="Arial"/>
            <family val="2"/>
            <charset val="204"/>
          </rPr>
          <t xml:space="preserve">на спуске ЭЦН, ПЗ 17.01</t>
        </r>
      </text>
    </comment>
    <comment ref="AZ65" authorId="0">
      <text>
        <r>
          <rPr>
            <sz val="10"/>
            <rFont val="Arial"/>
            <family val="2"/>
            <charset val="204"/>
          </rPr>
          <t xml:space="preserve">на ВНРе с 12.01. 
20.01 106м3/93%/6тн Рпр-115. Частота 165Гц</t>
        </r>
      </text>
    </comment>
    <comment ref="AZ92" authorId="0">
      <text>
        <r>
          <rPr>
            <sz val="10"/>
            <rFont val="Arial"/>
            <family val="2"/>
            <charset val="204"/>
          </rPr>
          <t xml:space="preserve">ожидание планшайбы (нет дороги). ПЗ 25.01</t>
        </r>
      </text>
    </comment>
    <comment ref="AZ101" authorId="0">
      <text>
        <r>
          <rPr>
            <sz val="10"/>
            <rFont val="Arial"/>
            <family val="2"/>
            <charset val="204"/>
          </rPr>
          <t xml:space="preserve">Стабилизация после разрядки. Бригада на кусту. ПЗ 30.01</t>
        </r>
      </text>
    </comment>
    <comment ref="BA32" authorId="0">
      <text>
        <r>
          <rPr>
            <sz val="10"/>
            <rFont val="Arial"/>
            <family val="2"/>
            <charset val="204"/>
          </rPr>
          <t xml:space="preserve">Исмагилов Артур Раисович:
</t>
        </r>
        <r>
          <rPr>
            <sz val="9"/>
            <color rgb="FF000000"/>
            <rFont val="Tahoma"/>
            <family val="2"/>
            <charset val="204"/>
          </rPr>
          <t xml:space="preserve">на ВНР с 31.12, ТП:48м3/80%/8тн. </t>
        </r>
      </text>
    </comment>
    <comment ref="BA89" authorId="0">
      <text>
        <r>
          <rPr>
            <sz val="10"/>
            <rFont val="Arial"/>
            <family val="2"/>
            <charset val="204"/>
          </rPr>
          <t xml:space="preserve">на ВНР с 22.01. ТП:100%/0тн. Замеров нет- н/г сепаратора </t>
        </r>
      </text>
    </comment>
    <comment ref="BA98" authorId="0">
      <text>
        <r>
          <rPr>
            <sz val="10"/>
            <rFont val="Arial"/>
            <family val="2"/>
            <charset val="204"/>
          </rPr>
          <t xml:space="preserve">Спуск ЭЦН. ПЗ 25.01</t>
        </r>
      </text>
    </comment>
    <comment ref="BA101" authorId="0">
      <text>
        <r>
          <rPr>
            <sz val="10"/>
            <rFont val="Arial"/>
            <family val="2"/>
            <charset val="204"/>
          </rPr>
          <t xml:space="preserve">Освоение на 26.01</t>
        </r>
      </text>
    </comment>
    <comment ref="BB83" authorId="0">
      <text>
        <r>
          <rPr>
            <sz val="10"/>
            <rFont val="Arial"/>
            <family val="2"/>
            <charset val="204"/>
          </rPr>
          <t xml:space="preserve">на ВНР с 19.01. ТП:210м3/96%/7тн. Рпр.=89 атм.</t>
        </r>
      </text>
    </comment>
    <comment ref="BB101" authorId="0">
      <text>
        <r>
          <rPr>
            <sz val="10"/>
            <rFont val="Arial"/>
            <family val="2"/>
            <charset val="204"/>
          </rPr>
          <t xml:space="preserve">смена ЭЦН, ПЗ 27.01</t>
        </r>
      </text>
    </comment>
    <comment ref="BC95" authorId="0">
      <text>
        <r>
          <rPr>
            <sz val="10"/>
            <rFont val="Arial"/>
            <family val="2"/>
            <charset val="204"/>
          </rPr>
          <t xml:space="preserve">раб. КРС ССК-22, ПЗ на 25.01</t>
        </r>
      </text>
    </comment>
    <comment ref="BC101" authorId="0">
      <text>
        <r>
          <rPr>
            <sz val="10"/>
            <rFont val="Arial"/>
            <family val="2"/>
            <charset val="204"/>
          </rPr>
          <t xml:space="preserve">Заезд флота ГРП. Освобождение 26.01</t>
        </r>
      </text>
    </comment>
    <comment ref="BD86" authorId="0">
      <text>
        <r>
          <rPr>
            <sz val="10"/>
            <rFont val="Arial"/>
            <family val="2"/>
            <charset val="204"/>
          </rPr>
          <t xml:space="preserve">на разрядке с 18.01 .ТП:50м3/86%/6тн. Далее механизация. ПЗ 30.01</t>
        </r>
      </text>
    </comment>
    <comment ref="BD101" authorId="0">
      <text>
        <r>
          <rPr>
            <sz val="10"/>
            <rFont val="Arial"/>
            <family val="2"/>
            <charset val="204"/>
          </rPr>
          <t xml:space="preserve">ГРП до 25.01. Далее разрядка, освоение на 27.01</t>
        </r>
      </text>
    </comment>
    <comment ref="BE98" authorId="0">
      <text>
        <r>
          <rPr>
            <sz val="10"/>
            <rFont val="Arial"/>
            <family val="2"/>
            <charset val="204"/>
          </rPr>
          <t xml:space="preserve">раб. КРС ИН-5, ПЗ на 27.01</t>
        </r>
      </text>
    </comment>
    <comment ref="BF98" authorId="0">
      <text>
        <r>
          <rPr>
            <sz val="10"/>
            <rFont val="Arial"/>
            <family val="2"/>
            <charset val="204"/>
          </rPr>
          <t xml:space="preserve">раб. Бр. КРС ИН-41, ПЗ на 25.01</t>
        </r>
      </text>
    </comment>
    <comment ref="BF101" authorId="0">
      <text>
        <r>
          <rPr>
            <sz val="10"/>
            <rFont val="Arial"/>
            <family val="2"/>
            <charset val="204"/>
          </rPr>
          <t xml:space="preserve"> ожидание ГНКТ на 29.01. </t>
        </r>
      </text>
    </comment>
    <comment ref="DV68" authorId="0">
      <text>
        <r>
          <rPr>
            <sz val="10"/>
            <rFont val="Arial"/>
            <family val="2"/>
            <charset val="204"/>
          </rPr>
          <t xml:space="preserve"> :
</t>
        </r>
        <r>
          <rPr>
            <sz val="9"/>
            <color rgb="FF000000"/>
            <rFont val="Tahoma"/>
            <family val="2"/>
            <charset val="204"/>
          </rPr>
          <t xml:space="preserve">запуск 16.01, эффект 21.01</t>
        </r>
      </text>
    </comment>
    <comment ref="EH17" authorId="0">
      <text>
        <r>
          <rPr>
            <sz val="10"/>
            <rFont val="Arial"/>
            <family val="2"/>
            <charset val="204"/>
          </rPr>
          <t xml:space="preserve">Исмагилов Артур Раисович:
</t>
        </r>
        <r>
          <rPr>
            <sz val="9"/>
            <color rgb="FF000000"/>
            <rFont val="Tahoma"/>
            <family val="2"/>
            <charset val="204"/>
          </rPr>
          <t xml:space="preserve">по состоянию на 08.01 ТП: 18м3/90%/1,5тн-не зайдет</t>
        </r>
      </text>
    </comment>
    <comment ref="EH26" authorId="0">
      <text>
        <r>
          <rPr>
            <sz val="10"/>
            <rFont val="Arial"/>
            <family val="2"/>
            <charset val="204"/>
          </rPr>
          <t xml:space="preserve">Исмагилов Артур Раисович:
</t>
        </r>
        <r>
          <rPr>
            <sz val="9"/>
            <color rgb="FF000000"/>
            <rFont val="Tahoma"/>
            <family val="2"/>
            <charset val="204"/>
          </rPr>
          <t xml:space="preserve">не вышла на параметры. ТП: 90м3/95%/4тн. Рпр.=50 атм.</t>
        </r>
      </text>
    </comment>
    <comment ref="EI101" authorId="0">
      <text>
        <r>
          <rPr>
            <sz val="10"/>
            <rFont val="Arial"/>
            <family val="2"/>
            <charset val="204"/>
          </rPr>
          <t xml:space="preserve">Исмагилов Артур Раисович:
</t>
        </r>
        <r>
          <rPr>
            <sz val="9"/>
            <color rgb="FF000000"/>
            <rFont val="Tahoma"/>
            <family val="2"/>
            <charset val="204"/>
          </rPr>
          <t xml:space="preserve">по факту на ВНР с 17.01. ТП: 410м3/99%/4тн. Рпр.=243 атм.</t>
        </r>
      </text>
    </comment>
    <comment ref="EO101" authorId="0">
      <text>
        <r>
          <rPr>
            <sz val="10"/>
            <rFont val="Arial"/>
            <family val="2"/>
            <charset val="204"/>
          </rPr>
          <t xml:space="preserve">Исмагилов Артур Раисович:
</t>
        </r>
        <r>
          <rPr>
            <b val="true"/>
            <sz val="9"/>
            <color rgb="FF000000"/>
            <rFont val="Tahoma"/>
            <family val="2"/>
            <charset val="204"/>
          </rPr>
          <t xml:space="preserve">17.01</t>
        </r>
        <r>
          <rPr>
            <sz val="9"/>
            <color rgb="FF000000"/>
            <rFont val="Tahoma"/>
            <family val="2"/>
            <charset val="204"/>
          </rPr>
          <t xml:space="preserve"> </t>
        </r>
        <r>
          <rPr>
            <b val="true"/>
            <sz val="9"/>
            <color rgb="FF000000"/>
            <rFont val="Tahoma"/>
            <family val="2"/>
            <charset val="204"/>
          </rPr>
          <t xml:space="preserve">не вышла на параметры. ТП: 90м3/99%/1тн. Рпр.=40 атм.</t>
        </r>
      </text>
    </comment>
    <comment ref="ES95" authorId="0">
      <text>
        <r>
          <rPr>
            <sz val="10"/>
            <rFont val="Arial"/>
            <family val="2"/>
            <charset val="204"/>
          </rPr>
          <t xml:space="preserve">Исмагилов Артур Раисович:
</t>
        </r>
        <r>
          <rPr>
            <sz val="9"/>
            <color rgb="FF000000"/>
            <rFont val="Tahoma"/>
            <family val="2"/>
            <charset val="204"/>
          </rPr>
          <t xml:space="preserve">по факту на ВНР с 21.01. ТП:280м3/98%/5тн. Рпр.=209 атм.</t>
        </r>
      </text>
    </comment>
    <comment ref="ES101" authorId="0">
      <text>
        <r>
          <rPr>
            <sz val="10"/>
            <rFont val="Arial"/>
            <family val="2"/>
            <charset val="204"/>
          </rPr>
          <t xml:space="preserve"> :
</t>
        </r>
        <r>
          <rPr>
            <b val="true"/>
            <sz val="9"/>
            <color rgb="FF000000"/>
            <rFont val="Tahoma"/>
            <family val="2"/>
            <charset val="204"/>
          </rPr>
          <t xml:space="preserve">Факт параметры 8м3/91%/0тн</t>
        </r>
      </text>
    </comment>
    <comment ref="ES104" authorId="0">
      <text>
        <r>
          <rPr>
            <sz val="10"/>
            <rFont val="Arial"/>
            <family val="2"/>
            <charset val="204"/>
          </rPr>
          <t xml:space="preserve">
</t>
        </r>
        <r>
          <rPr>
            <b val="true"/>
            <sz val="9"/>
            <color rgb="FF000000"/>
            <rFont val="Tahoma"/>
            <family val="2"/>
            <charset val="204"/>
          </rPr>
          <t xml:space="preserve">20.01 Подъем пакера ГРП. Далее освоение. ПЗ 23.01
</t>
        </r>
      </text>
    </comment>
    <comment ref="ET17" authorId="0">
      <text>
        <r>
          <rPr>
            <sz val="10"/>
            <rFont val="Arial"/>
            <family val="2"/>
            <charset val="204"/>
          </rPr>
          <t xml:space="preserve">Исмагилов Артур Раисович:
</t>
        </r>
        <r>
          <rPr>
            <sz val="9"/>
            <color rgb="FF000000"/>
            <rFont val="Tahoma"/>
            <family val="2"/>
            <charset val="204"/>
          </rPr>
          <t xml:space="preserve">04.01 вышла на параметры: 270м3/79%/48тн. 
ТП: 280м3/79%/48тн. Рпр.=157 атм.</t>
        </r>
      </text>
    </comment>
    <comment ref="ET32" authorId="0">
      <text>
        <r>
          <rPr>
            <sz val="10"/>
            <rFont val="Arial"/>
            <family val="2"/>
            <charset val="204"/>
          </rPr>
          <t xml:space="preserve">Исмагилов Артур Раисович:
</t>
        </r>
        <r>
          <rPr>
            <sz val="9"/>
            <color rgb="FF000000"/>
            <rFont val="Tahoma"/>
            <family val="2"/>
            <charset val="204"/>
          </rPr>
          <t xml:space="preserve">на 07.01 ТП: 245м3/95%/10тн. Рпр.=205 атм.
На 09.01.24 272/92/18тн
</t>
        </r>
        <r>
          <rPr>
            <b val="true"/>
            <sz val="9"/>
            <color rgb="FF000000"/>
            <rFont val="Tahoma"/>
            <family val="2"/>
            <charset val="204"/>
          </rPr>
          <t xml:space="preserve">На 17.01 287м3/85%/35тн</t>
        </r>
      </text>
    </comment>
    <comment ref="ET101" authorId="0">
      <text>
        <r>
          <rPr>
            <sz val="10"/>
            <rFont val="Arial"/>
            <family val="2"/>
            <charset val="204"/>
          </rPr>
          <t xml:space="preserve"> :
</t>
        </r>
        <r>
          <rPr>
            <b val="true"/>
            <sz val="9"/>
            <color rgb="FF000000"/>
            <rFont val="Tahoma"/>
            <family val="2"/>
            <charset val="204"/>
          </rPr>
          <t xml:space="preserve">бригада на УПП, РИР на 20.01., пр к ПЗ 27.01.</t>
        </r>
      </text>
    </comment>
    <comment ref="EZ101" authorId="0">
      <text>
        <r>
          <rPr>
            <sz val="10"/>
            <rFont val="Arial"/>
            <family val="2"/>
            <charset val="204"/>
          </rPr>
          <t xml:space="preserve"> :
</t>
        </r>
        <r>
          <rPr>
            <b val="true"/>
            <sz val="9"/>
            <color rgb="FF000000"/>
            <rFont val="Tahoma"/>
            <family val="2"/>
            <charset val="204"/>
          </rPr>
          <t xml:space="preserve">17.01 работа КФ, далее подъем. Съезд бригады 25.01</t>
        </r>
      </text>
    </comment>
    <comment ref="VG103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СР СУТ ГРАФИК</t>
        </r>
      </text>
    </comment>
    <comment ref="VH103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СР СУТ ФАКТ</t>
        </r>
      </text>
    </comment>
    <comment ref="VH104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ДЕЛЬТА АБСОЛЮТ</t>
        </r>
      </text>
    </comment>
    <comment ref="VH105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ДЕЛЬТА СР СУТ</t>
        </r>
      </text>
    </comment>
    <comment ref="VN103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РОСТ ПП ГРАФИК</t>
        </r>
      </text>
    </comment>
    <comment ref="VO103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РОСТ ПП ФАКТ</t>
        </r>
      </text>
    </comment>
    <comment ref="VP102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СР ПП ГРАФИК</t>
        </r>
      </text>
    </comment>
    <comment ref="VQ102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СР ПП ФАКТ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F72" authorId="0">
      <text>
        <r>
          <rPr>
            <sz val="10"/>
            <rFont val="Arial"/>
            <family val="2"/>
            <charset val="204"/>
          </rPr>
          <t xml:space="preserve">Автор:
</t>
        </r>
        <r>
          <rPr>
            <sz val="9"/>
            <color rgb="FF000000"/>
            <rFont val="Tahoma"/>
            <family val="2"/>
            <charset val="204"/>
          </rPr>
          <t xml:space="preserve">выходная по графику</t>
        </r>
      </text>
    </comment>
    <comment ref="G72" authorId="0">
      <text>
        <r>
          <rPr>
            <sz val="10"/>
            <rFont val="Arial"/>
            <family val="2"/>
            <charset val="204"/>
          </rPr>
          <t xml:space="preserve">Автор:
</t>
        </r>
        <r>
          <rPr>
            <sz val="9"/>
            <color rgb="FF000000"/>
            <rFont val="Tahoma"/>
            <family val="2"/>
            <charset val="204"/>
          </rPr>
          <t xml:space="preserve">прогноз на конец месяца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Y112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БП менять здесь</t>
        </r>
      </text>
    </comment>
    <comment ref="PR103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СР СУТ ГРАФИК</t>
        </r>
      </text>
    </comment>
    <comment ref="PS103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СР СУТ ФАКТ</t>
        </r>
      </text>
    </comment>
    <comment ref="PS104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ДЕЛЬТА АБСОЛЮТ</t>
        </r>
      </text>
    </comment>
    <comment ref="PS105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ДЕЛЬТА СР СУТ</t>
        </r>
      </text>
    </comment>
    <comment ref="PY103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РОСТ ПП ГРАФИК</t>
        </r>
      </text>
    </comment>
    <comment ref="PZ103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РОСТ ПП ФАКТ</t>
        </r>
      </text>
    </comment>
    <comment ref="QA102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СР ПП ГРАФИК</t>
        </r>
      </text>
    </comment>
    <comment ref="QB102" authorId="0">
      <text>
        <r>
          <rPr>
            <sz val="10"/>
            <rFont val="Arial"/>
            <family val="2"/>
            <charset val="204"/>
          </rPr>
          <t xml:space="preserve">Марков Александр Сергеевич:
</t>
        </r>
        <r>
          <rPr>
            <sz val="9"/>
            <color rgb="FF000000"/>
            <rFont val="Tahoma"/>
            <family val="2"/>
            <charset val="204"/>
          </rPr>
          <t xml:space="preserve">СР ПП ФАКТ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F72" authorId="0">
      <text>
        <r>
          <rPr>
            <sz val="10"/>
            <rFont val="Arial"/>
            <family val="2"/>
            <charset val="204"/>
          </rPr>
          <t xml:space="preserve">Автор:
</t>
        </r>
        <r>
          <rPr>
            <sz val="9"/>
            <color rgb="FF000000"/>
            <rFont val="Tahoma"/>
            <family val="2"/>
            <charset val="204"/>
          </rPr>
          <t xml:space="preserve">выходная по графику</t>
        </r>
      </text>
    </comment>
    <comment ref="G72" authorId="0">
      <text>
        <r>
          <rPr>
            <sz val="10"/>
            <rFont val="Arial"/>
            <family val="2"/>
            <charset val="204"/>
          </rPr>
          <t xml:space="preserve">Автор:
</t>
        </r>
        <r>
          <rPr>
            <sz val="9"/>
            <color rgb="FF000000"/>
            <rFont val="Tahoma"/>
            <family val="2"/>
            <charset val="204"/>
          </rPr>
          <t xml:space="preserve">прогноз на конец месяца</t>
        </r>
      </text>
    </comment>
    <comment ref="H95" authorId="0">
      <text>
        <r>
          <rPr>
            <sz val="10"/>
            <rFont val="Arial"/>
            <family val="2"/>
            <charset val="204"/>
          </rPr>
          <t xml:space="preserve">Автор:
</t>
        </r>
        <r>
          <rPr>
            <sz val="9"/>
            <color rgb="FF000000"/>
            <rFont val="Tahoma"/>
            <family val="2"/>
            <charset val="204"/>
          </rPr>
          <t xml:space="preserve">дельта МЭР по 702 Зап._Чат.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C33" authorId="0">
      <text>
        <r>
          <rPr>
            <sz val="10"/>
            <rFont val="Arial"/>
            <family val="2"/>
            <charset val="204"/>
          </rPr>
          <t xml:space="preserve">ОГРП 7сут (2дн метео) Ал-3 с 12.01. (метео, доп.закачки)
ГРП с 17 по 23.01
Далее ТО, разрядка, освоение</t>
        </r>
      </text>
    </comment>
    <comment ref="D33" authorId="0">
      <text>
        <r>
          <rPr>
            <sz val="10"/>
            <rFont val="Arial"/>
            <family val="2"/>
            <charset val="204"/>
          </rPr>
          <t xml:space="preserve">СТОП на 4ст, с 14.01. ГНКТ на 22-00 отк.ц.задв., разгрузка, СТОП ГНКТ, размораживание, метео. Освоб-е на 19.01. далее ГРП 4ст, КРС спуск ЭЦН, ПЗ 30.01.
</t>
        </r>
      </text>
    </comment>
    <comment ref="E33" authorId="0">
      <text>
        <r>
          <rPr>
            <sz val="10"/>
            <rFont val="Arial"/>
            <family val="2"/>
            <charset val="204"/>
          </rPr>
          <t xml:space="preserve">увеличение сроков бурения, устье на 23.01.,, далее ГРП
План запуск фонтаном, риск
</t>
        </r>
      </text>
    </comment>
    <comment ref="AV33" authorId="0">
      <text>
        <r>
          <rPr>
            <sz val="10"/>
            <rFont val="Arial"/>
            <family val="2"/>
            <charset val="204"/>
          </rPr>
          <t xml:space="preserve">устье 04.01. ОГРП, ГРП с 15.01. Кат-8 с 6-00 метео, освоб.20.01. Далее ТО., разрядка, освоение. ПЗ 30.01</t>
        </r>
      </text>
    </comment>
    <comment ref="AW21" authorId="0">
      <text>
        <r>
          <rPr>
            <sz val="10"/>
            <rFont val="Arial"/>
            <family val="2"/>
            <charset val="204"/>
          </rPr>
          <t xml:space="preserve">снята с ВНР 11.01. 
ИН-22 с 11.01., на 17.01. СПО шаблона, далее геоф-ка, далее по рез-ту… ПЗ на 20.01.</t>
        </r>
      </text>
    </comment>
    <comment ref="AW33" authorId="0">
      <text>
        <r>
          <rPr>
            <sz val="10"/>
            <rFont val="Arial"/>
            <family val="2"/>
            <charset val="204"/>
          </rPr>
          <t xml:space="preserve">устье 03.01., ОГРП до 11.01. ГРП(+) освободили 2-35 15.01.
17.01 замерзла. Далее разрядка, по результату освоение. ПЗ ориентировочно 30.01</t>
        </r>
      </text>
    </comment>
    <comment ref="AY21" authorId="0">
      <text>
        <r>
          <rPr>
            <sz val="10"/>
            <rFont val="Arial"/>
            <family val="2"/>
            <charset val="204"/>
          </rPr>
          <t xml:space="preserve">смещение сроков сдачи устья из ЗБС на 14.01, ОГРП 4сут, переориентирование флота. ГРП на 18.01. ПЗ на 28.01.</t>
        </r>
      </text>
    </comment>
    <comment ref="AY65" authorId="0">
      <text>
        <r>
          <rPr>
            <sz val="10"/>
            <rFont val="Arial"/>
            <family val="2"/>
            <charset val="204"/>
          </rPr>
          <t xml:space="preserve">устье 23.12. ОГРП, план 23.01, далее ТО, разрядка, освоение. ПЗ в феврале</t>
        </r>
      </text>
    </comment>
    <comment ref="AZ49" authorId="0">
      <text>
        <r>
          <rPr>
            <sz val="10"/>
            <rFont val="Arial"/>
            <family val="2"/>
            <charset val="204"/>
          </rPr>
          <t xml:space="preserve">Устье 31.12., ОГРП, Ал-4 заезд 13.01. (метео, н/г задв.) нач.работ с 15.01. окон 20.01. Далее ТО, разрядка, освоение. ПЗ в феврале</t>
        </r>
      </text>
    </comment>
    <comment ref="HF3" authorId="0">
      <text>
        <r>
          <rPr>
            <sz val="10"/>
            <rFont val="Arial"/>
            <family val="2"/>
            <charset val="204"/>
          </rPr>
          <t xml:space="preserve">Истощение менять здесь</t>
        </r>
      </text>
    </comment>
    <comment ref="JD14" authorId="0">
      <text>
        <r>
          <rPr>
            <sz val="10"/>
            <rFont val="Arial"/>
            <family val="2"/>
            <charset val="204"/>
          </rPr>
          <t xml:space="preserve">Риски из-за морозов менять здесь</t>
        </r>
      </text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JD14" authorId="0">
      <text>
        <r>
          <rPr>
            <sz val="10"/>
            <rFont val="Arial"/>
            <family val="2"/>
            <charset val="204"/>
          </rPr>
          <t xml:space="preserve">Риски из-за морозов менять здесь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BB3" authorId="0">
      <text>
        <r>
          <rPr>
            <sz val="10"/>
            <rFont val="Arial"/>
            <family val="2"/>
            <charset val="204"/>
          </rPr>
          <t xml:space="preserve">Истощение менять здесь</t>
        </r>
      </text>
    </comment>
    <comment ref="CE10" authorId="0">
      <text>
        <r>
          <rPr>
            <sz val="10"/>
            <rFont val="Arial"/>
            <family val="2"/>
            <charset val="204"/>
          </rPr>
          <t xml:space="preserve">Ограничения вносить сюда
</t>
        </r>
      </text>
    </comment>
  </commentList>
</comments>
</file>

<file path=xl/comments15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HF3" authorId="0">
      <text>
        <r>
          <rPr>
            <sz val="10"/>
            <rFont val="Arial"/>
            <family val="2"/>
            <charset val="204"/>
          </rPr>
          <t xml:space="preserve">Истощение менять здесь</t>
        </r>
      </text>
    </comment>
    <comment ref="JD14" authorId="0">
      <text>
        <r>
          <rPr>
            <sz val="10"/>
            <rFont val="Arial"/>
            <family val="2"/>
            <charset val="204"/>
          </rPr>
          <t xml:space="preserve">Риски из-за морозов менять здесь</t>
        </r>
      </text>
    </comment>
  </commentList>
</comments>
</file>

<file path=xl/comments17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JD14" authorId="0">
      <text>
        <r>
          <rPr>
            <sz val="10"/>
            <rFont val="Arial"/>
            <family val="2"/>
            <charset val="204"/>
          </rPr>
          <t xml:space="preserve">Риски из-за морозов менять здесь</t>
        </r>
      </text>
    </comment>
  </commentList>
</comments>
</file>

<file path=xl/comments19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BB3" authorId="0">
      <text>
        <r>
          <rPr>
            <sz val="10"/>
            <rFont val="Arial"/>
            <family val="2"/>
            <charset val="204"/>
          </rPr>
          <t xml:space="preserve">Истощение менять здесь</t>
        </r>
      </text>
    </comment>
    <comment ref="CE10" authorId="0">
      <text>
        <r>
          <rPr>
            <sz val="10"/>
            <rFont val="Arial"/>
            <family val="2"/>
            <charset val="204"/>
          </rPr>
          <t xml:space="preserve">Ограничения вносить сюда
</t>
        </r>
      </text>
    </comment>
  </commentList>
</comments>
</file>

<file path=xl/comments20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FN3" authorId="0">
      <text>
        <r>
          <rPr>
            <sz val="10"/>
            <rFont val="Arial"/>
            <family val="2"/>
            <charset val="204"/>
          </rPr>
          <t xml:space="preserve">Истощение менять здесь
</t>
        </r>
      </text>
    </comment>
    <comment ref="HD14" authorId="0">
      <text>
        <r>
          <rPr>
            <sz val="10"/>
            <rFont val="Arial"/>
            <family val="2"/>
            <charset val="204"/>
          </rPr>
          <t xml:space="preserve">Риски из-за морозов менять здесь</t>
        </r>
      </text>
    </comment>
  </commentList>
</comments>
</file>

<file path=xl/sharedStrings.xml><?xml version="1.0" encoding="utf-8"?>
<sst xmlns="http://schemas.openxmlformats.org/spreadsheetml/2006/main" count="7424" uniqueCount="709">
  <si>
    <t xml:space="preserve">суток в месяце</t>
  </si>
  <si>
    <t xml:space="preserve">ДАТА:</t>
  </si>
  <si>
    <t xml:space="preserve">№п/п</t>
  </si>
  <si>
    <t xml:space="preserve">Наименование</t>
  </si>
  <si>
    <t xml:space="preserve">Количество</t>
  </si>
  <si>
    <t xml:space="preserve">Добыча нефти т/сут</t>
  </si>
  <si>
    <t xml:space="preserve">Примечание</t>
  </si>
  <si>
    <t xml:space="preserve">Добыча нефти тонн (абсолютная)</t>
  </si>
  <si>
    <t xml:space="preserve">График</t>
  </si>
  <si>
    <t xml:space="preserve">Факт</t>
  </si>
  <si>
    <t xml:space="preserve">Δ</t>
  </si>
  <si>
    <t xml:space="preserve">Закрытие</t>
  </si>
  <si>
    <t xml:space="preserve">С/с  </t>
  </si>
  <si>
    <t xml:space="preserve">ВНС</t>
  </si>
  <si>
    <t xml:space="preserve">Отставание от графика:  1130 Роман (50тн), 6027 Вынг. (30тн), 508 З-Чат. (350тн)</t>
  </si>
  <si>
    <t xml:space="preserve">ЗБС</t>
  </si>
  <si>
    <t xml:space="preserve">Зап с опережением графика : 8418 Вынгап. (20тн), 4521 Вынгап.(19тн), 6090 Вынгап.(21тн). Отставание от графика: 6192 Вынгап. (21тн), 5313 Вынгап. (20тн). Не зап скв 575Г Карам (20тн)</t>
  </si>
  <si>
    <t xml:space="preserve">ГРП</t>
  </si>
  <si>
    <t xml:space="preserve">Возвраты</t>
  </si>
  <si>
    <t xml:space="preserve">Возврат</t>
  </si>
  <si>
    <t xml:space="preserve">Итого ГТМ</t>
  </si>
  <si>
    <t xml:space="preserve">Работа с фондом</t>
  </si>
  <si>
    <r>
      <rPr>
        <u val="single"/>
        <sz val="11"/>
        <color theme="1"/>
        <rFont val="Calibri"/>
        <family val="2"/>
        <charset val="204"/>
      </rPr>
      <t xml:space="preserve">По графику заложен выход на режим скважин, запущенных в декабре: 3040 Вынгаяха(40тн,  ПЗ 20.01(+) ТП:350м3/100%/0тн), 1033 Вынгаяха(10тн, НВНР, ТП: 4м3/91%/0тн), 844 Карамовка(30тн,ТП:200м3/65%/59тн),</t>
    </r>
    <r>
      <rPr>
        <sz val="11"/>
        <color theme="1"/>
        <rFont val="Calibri"/>
        <family val="2"/>
        <charset val="204"/>
      </rPr>
      <t xml:space="preserve"> </t>
    </r>
    <r>
      <rPr>
        <u val="single"/>
        <sz val="11"/>
        <color theme="1"/>
        <rFont val="Calibri"/>
        <family val="2"/>
        <charset val="204"/>
      </rPr>
      <t xml:space="preserve">1942 Еты-Пур(30тн,ТП:275м3/79%/49тн), 6026 Вынгапур(20тн, НВНР 54м3/99%/0тн),</t>
    </r>
    <r>
      <rPr>
        <sz val="11"/>
        <color theme="1"/>
        <rFont val="Calibri"/>
        <family val="2"/>
        <charset val="204"/>
      </rPr>
      <t xml:space="preserve"> </t>
    </r>
    <r>
      <rPr>
        <u val="single"/>
        <sz val="11"/>
        <color theme="1"/>
        <rFont val="Calibri"/>
        <family val="2"/>
        <charset val="204"/>
      </rPr>
      <t xml:space="preserve">556 Спор (40тн.  ТП:300м3/100%/0тн),</t>
    </r>
    <r>
      <rPr>
        <sz val="11"/>
        <color theme="1"/>
        <rFont val="Calibri"/>
        <family val="2"/>
        <charset val="204"/>
      </rPr>
      <t xml:space="preserve"> </t>
    </r>
    <r>
      <rPr>
        <u val="single"/>
        <sz val="11"/>
        <color theme="1"/>
        <rFont val="Calibri"/>
        <family val="2"/>
        <charset val="204"/>
      </rPr>
      <t xml:space="preserve">32 Погр.(20тн,ТП:100м3/ 100%/0тн.), 2100 Новог (30тн, освоение. ПЗ 23.01).Итого:</t>
    </r>
    <r>
      <rPr>
        <b val="true"/>
        <u val="single"/>
        <sz val="11"/>
        <color rgb="FFC00000"/>
        <rFont val="Calibri"/>
        <family val="2"/>
        <charset val="204"/>
      </rPr>
      <t xml:space="preserve"> 8 скв 220тн</t>
    </r>
    <r>
      <rPr>
        <u val="single"/>
        <sz val="11"/>
        <color theme="1"/>
        <rFont val="Calibri"/>
        <family val="2"/>
        <charset val="204"/>
      </rPr>
      <t xml:space="preserve">. По факту </t>
    </r>
    <r>
      <rPr>
        <b val="true"/>
        <u val="single"/>
        <sz val="11"/>
        <color rgb="FFC00000"/>
        <rFont val="Calibri"/>
        <family val="2"/>
        <charset val="204"/>
      </rPr>
      <t xml:space="preserve">2 скв 60тн</t>
    </r>
    <r>
      <rPr>
        <u val="single"/>
        <sz val="11"/>
        <color theme="1"/>
        <rFont val="Calibri"/>
        <family val="2"/>
        <charset val="204"/>
      </rPr>
      <t xml:space="preserve">: вышли на режим 844 Карамовка(30тн), 1942 Е-Пур (30тн)</t>
    </r>
  </si>
  <si>
    <t xml:space="preserve">Работа с переходящим фондом</t>
  </si>
  <si>
    <t xml:space="preserve">Оптимизации</t>
  </si>
  <si>
    <t xml:space="preserve">Оптимизация</t>
  </si>
  <si>
    <t xml:space="preserve">ВБД, из них:</t>
  </si>
  <si>
    <t xml:space="preserve">Ввод из БД (без инвест)</t>
  </si>
  <si>
    <t xml:space="preserve">ВБД ПРС</t>
  </si>
  <si>
    <t xml:space="preserve">ВБД "с кнопки"</t>
  </si>
  <si>
    <t xml:space="preserve">ВБД КРС</t>
  </si>
  <si>
    <t xml:space="preserve">Мероприятия на БФ</t>
  </si>
  <si>
    <t xml:space="preserve">Прирост от мероприятий на БФ</t>
  </si>
  <si>
    <t xml:space="preserve">Переводы в ППД</t>
  </si>
  <si>
    <t xml:space="preserve">Перевод скважин в ППД</t>
  </si>
  <si>
    <t xml:space="preserve">ОПЕК</t>
  </si>
  <si>
    <t xml:space="preserve">12.1</t>
  </si>
  <si>
    <t xml:space="preserve">Остановка ОПЕК</t>
  </si>
  <si>
    <t xml:space="preserve">12.2</t>
  </si>
  <si>
    <t xml:space="preserve">Запуск ОПЕК</t>
  </si>
  <si>
    <t xml:space="preserve">Сверхнормативное снижение</t>
  </si>
  <si>
    <t xml:space="preserve">Сверхнорм потери</t>
  </si>
  <si>
    <t xml:space="preserve">Истощение</t>
  </si>
  <si>
    <t xml:space="preserve">Геологическое снижение</t>
  </si>
  <si>
    <t xml:space="preserve">Остановка по распоряжению</t>
  </si>
  <si>
    <t xml:space="preserve">Остановка под ЗБС, ПВЛГ)</t>
  </si>
  <si>
    <t xml:space="preserve">Остановка по нерентабельности</t>
  </si>
  <si>
    <t xml:space="preserve">Входной ПП</t>
  </si>
  <si>
    <t xml:space="preserve">Текущий простой</t>
  </si>
  <si>
    <t xml:space="preserve">ПП при графике 859 тн, факт 989тн.Дельта:-130тн</t>
  </si>
  <si>
    <t xml:space="preserve">Потенциал простоя</t>
  </si>
  <si>
    <t xml:space="preserve">Рост/Сокращение ПП</t>
  </si>
  <si>
    <t xml:space="preserve">С/с простой</t>
  </si>
  <si>
    <t xml:space="preserve">Огран по инфр-ре/компенс НГДП</t>
  </si>
  <si>
    <t xml:space="preserve">Неучтенная доп добыча</t>
  </si>
  <si>
    <t xml:space="preserve">Неутенные доп потери</t>
  </si>
  <si>
    <t xml:space="preserve">ВСП</t>
  </si>
  <si>
    <t xml:space="preserve">Прочие потери</t>
  </si>
  <si>
    <t xml:space="preserve">ВНР</t>
  </si>
  <si>
    <t xml:space="preserve">Прочая добыча</t>
  </si>
  <si>
    <t xml:space="preserve">Расчет от графика</t>
  </si>
  <si>
    <r>
      <rPr>
        <sz val="11"/>
        <color theme="1"/>
        <rFont val="Calibri"/>
        <family val="2"/>
        <charset val="204"/>
      </rPr>
      <t xml:space="preserve">текущий аванс </t>
    </r>
    <r>
      <rPr>
        <b val="true"/>
        <i val="true"/>
        <sz val="11"/>
        <color theme="1"/>
        <rFont val="Calibri"/>
        <family val="2"/>
        <charset val="204"/>
      </rPr>
      <t xml:space="preserve">(по старым пробам)</t>
    </r>
    <r>
      <rPr>
        <sz val="11"/>
        <color theme="1"/>
        <rFont val="Calibri"/>
        <family val="2"/>
        <charset val="204"/>
      </rPr>
      <t xml:space="preserve">:-165тн (База -276тн, ГТМ +116тн). Также имеется плюс по скважинам из статьи "Работа с фондом": условно запущенными считаются 2 скв. На 60тн(844 Кар.(30тн) и 1942 Еты-Пур.(30тн). Факт по ним на 21.01:108тн. Дельта:+48тн. По остальному-разбираемся</t>
    </r>
  </si>
  <si>
    <t xml:space="preserve">Расчет от входной</t>
  </si>
  <si>
    <t xml:space="preserve">Работа до конца месяца</t>
  </si>
  <si>
    <t xml:space="preserve">Суторминское</t>
  </si>
  <si>
    <t xml:space="preserve">Северо-Пямалияхское</t>
  </si>
  <si>
    <t xml:space="preserve">Сугмутское</t>
  </si>
  <si>
    <t xml:space="preserve">Крайнее</t>
  </si>
  <si>
    <t xml:space="preserve">Вынгапуровское</t>
  </si>
  <si>
    <t xml:space="preserve">Отдельное</t>
  </si>
  <si>
    <t xml:space="preserve">Карамовское</t>
  </si>
  <si>
    <t xml:space="preserve">Ярайнерское</t>
  </si>
  <si>
    <t xml:space="preserve">Еты-Пуровское</t>
  </si>
  <si>
    <t xml:space="preserve">596Z</t>
  </si>
  <si>
    <t xml:space="preserve">1118Б</t>
  </si>
  <si>
    <t xml:space="preserve">4100Г</t>
  </si>
  <si>
    <t xml:space="preserve">Ост по распоряжению</t>
  </si>
  <si>
    <t xml:space="preserve">8.1</t>
  </si>
  <si>
    <t xml:space="preserve">возврат аванса базы</t>
  </si>
  <si>
    <t xml:space="preserve">от факта </t>
  </si>
  <si>
    <t xml:space="preserve">Ожидаемая на к.м.</t>
  </si>
  <si>
    <t xml:space="preserve">Ожидаемая добыча нефти (на конец месяца)</t>
  </si>
  <si>
    <t xml:space="preserve">Прогноз</t>
  </si>
  <si>
    <t xml:space="preserve">абс след мес</t>
  </si>
  <si>
    <t xml:space="preserve">Вход факт</t>
  </si>
  <si>
    <t xml:space="preserve">Отклонение от входа</t>
  </si>
  <si>
    <t xml:space="preserve">ГТМ</t>
  </si>
  <si>
    <t xml:space="preserve">ПП</t>
  </si>
  <si>
    <t xml:space="preserve">Не запуск 6 скв. На  180тн: 174 Вынгаяха (30тн), 1943 Е-Пур (30тн), 3099 Еты-Пур(30тн), 1941 Е-Пур (30тн), 5217 Вынгап (30тн), 1091 Роман. (30тн). </t>
  </si>
  <si>
    <r>
      <rPr>
        <sz val="11"/>
        <rFont val="Calibri"/>
        <family val="2"/>
        <charset val="1"/>
      </rPr>
      <t xml:space="preserve">Не запуск  6 скв. 122тн: 462 Холмог (22тн), 707 Умс (19тн), </t>
    </r>
    <r>
      <rPr>
        <sz val="11"/>
        <color rgb="FFFF0000"/>
        <rFont val="Calibri"/>
        <family val="2"/>
        <charset val="204"/>
      </rPr>
      <t xml:space="preserve">1038 Вынгап (20тн),</t>
    </r>
    <r>
      <rPr>
        <sz val="11"/>
        <rFont val="Calibri"/>
        <family val="2"/>
        <charset val="1"/>
      </rPr>
      <t xml:space="preserve"> 524 Вынгаях (20тн),</t>
    </r>
    <r>
      <rPr>
        <sz val="11"/>
        <color rgb="FFFF0000"/>
        <rFont val="Calibri"/>
        <family val="2"/>
        <charset val="204"/>
      </rPr>
      <t xml:space="preserve">2840 Новогоднее(5тн)</t>
    </r>
    <r>
      <rPr>
        <sz val="11"/>
        <rFont val="Calibri"/>
        <family val="2"/>
        <charset val="1"/>
      </rPr>
      <t xml:space="preserve">, 575 Карамовка(20тн)., 2309 Вынг.</t>
    </r>
  </si>
  <si>
    <t xml:space="preserve">Работа с фондом, из них:</t>
  </si>
  <si>
    <t xml:space="preserve">Не войдут в месяц: 1033 Вынгаяха(10тн), 6026 Вынгапур(20тн)</t>
  </si>
  <si>
    <t xml:space="preserve">Выход на режим ОПЕК</t>
  </si>
  <si>
    <t xml:space="preserve">из них скв 1112- З-Чат, не учитывается</t>
  </si>
  <si>
    <t xml:space="preserve">11.1</t>
  </si>
  <si>
    <t xml:space="preserve">Остановки по распор</t>
  </si>
  <si>
    <t xml:space="preserve">11.2</t>
  </si>
  <si>
    <t xml:space="preserve">Остановка нерент фонда</t>
  </si>
  <si>
    <t xml:space="preserve">Входной потенциал простоя</t>
  </si>
  <si>
    <t xml:space="preserve">Выходной потенциал простоя</t>
  </si>
  <si>
    <t xml:space="preserve">Накопленная по остановкам</t>
  </si>
  <si>
    <t xml:space="preserve">Рост ПП</t>
  </si>
  <si>
    <t xml:space="preserve">Сокращение потенциала простоя</t>
  </si>
  <si>
    <t xml:space="preserve">18.1</t>
  </si>
  <si>
    <t xml:space="preserve">ОГМ 7200тн</t>
  </si>
  <si>
    <t xml:space="preserve">аванс по ГТМ+РСФ</t>
  </si>
  <si>
    <t xml:space="preserve">Итого по ОТМ</t>
  </si>
  <si>
    <t xml:space="preserve">от входа</t>
  </si>
  <si>
    <t xml:space="preserve">Выходная добыча</t>
  </si>
  <si>
    <t xml:space="preserve">Ср Суточная</t>
  </si>
  <si>
    <t xml:space="preserve">Рассинхронизация статьи "График добычи"</t>
  </si>
  <si>
    <t xml:space="preserve">Рассинхронизация статьи "Факт добычи"</t>
  </si>
  <si>
    <t xml:space="preserve">Рассинхронизация статьи "Потенциал простоя (график)"</t>
  </si>
  <si>
    <t xml:space="preserve">Рассинхронизация статьи "Потенциал простоя (факт)"</t>
  </si>
  <si>
    <t xml:space="preserve">АО «ГПН-Ноябрьскнефтегаз»</t>
  </si>
  <si>
    <t xml:space="preserve">ВНС
(т/сут)</t>
  </si>
  <si>
    <t xml:space="preserve">ЗБС
(т/сут)</t>
  </si>
  <si>
    <t xml:space="preserve">ГРП
(т/сут)</t>
  </si>
  <si>
    <t xml:space="preserve">Возврат
(т/сут)</t>
  </si>
  <si>
    <t xml:space="preserve">Итого по основным ГТМ
(т/сут)</t>
  </si>
  <si>
    <t xml:space="preserve">Накопленная по основным ГТМ
(т/сут)</t>
  </si>
  <si>
    <t xml:space="preserve">Оптимизация
(т/сут)</t>
  </si>
  <si>
    <t xml:space="preserve">Ввод из БД (без инвест)
(т/сут)</t>
  </si>
  <si>
    <t xml:space="preserve">Прирост от мероприятий на БФ
(т/сут)</t>
  </si>
  <si>
    <t xml:space="preserve">Сокращение потенциала простоя
(т/сут)</t>
  </si>
  <si>
    <t xml:space="preserve">Изменение базовой добычи
(т/сут)</t>
  </si>
  <si>
    <t xml:space="preserve">Накопленный эффект по базовому дебиту
(т/сут)</t>
  </si>
  <si>
    <t xml:space="preserve">Прочая добыча
(т)</t>
  </si>
  <si>
    <t xml:space="preserve">Итого увеличение добычи
(т)</t>
  </si>
  <si>
    <t xml:space="preserve">Рост потенциала простоя
(т/сут)</t>
  </si>
  <si>
    <t xml:space="preserve">Остановки по распоряжению
(т/сут)</t>
  </si>
  <si>
    <t xml:space="preserve">Остановки нерентабельного фонда
(т/сут)</t>
  </si>
  <si>
    <t xml:space="preserve">Перевод скважин в ППД
(т/сут)</t>
  </si>
  <si>
    <t xml:space="preserve">Итого остановок
(т/сут)</t>
  </si>
  <si>
    <t xml:space="preserve">Накопленная по остановкам
(т/сут)</t>
  </si>
  <si>
    <t xml:space="preserve">Остановочный дебит ЗБС, Возвраты, Углубления
(т/сут)</t>
  </si>
  <si>
    <t xml:space="preserve">Исследования
(т)</t>
  </si>
  <si>
    <t xml:space="preserve">ОТМ УЭС
(т)</t>
  </si>
  <si>
    <t xml:space="preserve">ОТМ УЭТ
(т)</t>
  </si>
  <si>
    <t xml:space="preserve">ОТМ УДНГ (т)</t>
  </si>
  <si>
    <t xml:space="preserve">Итого по ОТМ
(т)</t>
  </si>
  <si>
    <t xml:space="preserve">Прочие потери
(т)</t>
  </si>
  <si>
    <t xml:space="preserve">Геологическое снижение
(т/сут)</t>
  </si>
  <si>
    <t xml:space="preserve">Ограничение по инфраструктуре,ОГМ
(т/сут)</t>
  </si>
  <si>
    <t xml:space="preserve">Итого потерь
(т)</t>
  </si>
  <si>
    <t xml:space="preserve">Без объяснения
(т/сут)</t>
  </si>
  <si>
    <t xml:space="preserve">Факт (УСОИ)
(т)</t>
  </si>
  <si>
    <t xml:space="preserve">Итого добыча
(т)</t>
  </si>
  <si>
    <t xml:space="preserve">КЦ</t>
  </si>
  <si>
    <t xml:space="preserve">МЭ</t>
  </si>
  <si>
    <t xml:space="preserve">Потенциал простоя
(т/сут)</t>
  </si>
  <si>
    <t xml:space="preserve">ВНС гр</t>
  </si>
  <si>
    <t xml:space="preserve">ВНС ф</t>
  </si>
  <si>
    <t xml:space="preserve">ЗБС гр</t>
  </si>
  <si>
    <t xml:space="preserve">ЗБС ф</t>
  </si>
  <si>
    <t xml:space="preserve">ГРП гр</t>
  </si>
  <si>
    <t xml:space="preserve">ГРП ф</t>
  </si>
  <si>
    <t xml:space="preserve">Возв гр</t>
  </si>
  <si>
    <t xml:space="preserve">Возв ф</t>
  </si>
  <si>
    <t xml:space="preserve">Опт гр</t>
  </si>
  <si>
    <t xml:space="preserve">Опт ф</t>
  </si>
  <si>
    <t xml:space="preserve">ПерФ гр</t>
  </si>
  <si>
    <t xml:space="preserve">ПерФ ф</t>
  </si>
  <si>
    <t xml:space="preserve">ПрБФ гр</t>
  </si>
  <si>
    <t xml:space="preserve">ПрБФ ф</t>
  </si>
  <si>
    <t xml:space="preserve">ВБД гр</t>
  </si>
  <si>
    <t xml:space="preserve">ВБД ф</t>
  </si>
  <si>
    <t xml:space="preserve">Пер в ППД гр</t>
  </si>
  <si>
    <t xml:space="preserve">Пер в ППД ф</t>
  </si>
  <si>
    <t xml:space="preserve">Ост по расп гр</t>
  </si>
  <si>
    <t xml:space="preserve">Ост по расп ф</t>
  </si>
  <si>
    <t xml:space="preserve">Истощ гр</t>
  </si>
  <si>
    <t xml:space="preserve">Истощ ф</t>
  </si>
  <si>
    <t xml:space="preserve">ВНР гр</t>
  </si>
  <si>
    <t xml:space="preserve">ВНР ф</t>
  </si>
  <si>
    <t xml:space="preserve">ВСП гр</t>
  </si>
  <si>
    <t xml:space="preserve">ВСП ф</t>
  </si>
  <si>
    <t xml:space="preserve">Пот прост гр</t>
  </si>
  <si>
    <t xml:space="preserve">Пот прост ф</t>
  </si>
  <si>
    <t xml:space="preserve">С/с прост гр</t>
  </si>
  <si>
    <t xml:space="preserve">С/с прост ф</t>
  </si>
  <si>
    <t xml:space="preserve">Сверхн.пот гр</t>
  </si>
  <si>
    <t xml:space="preserve">Сверхн.пот ф</t>
  </si>
  <si>
    <t xml:space="preserve">график без НГДП</t>
  </si>
  <si>
    <t xml:space="preserve">график НГДП</t>
  </si>
  <si>
    <t xml:space="preserve">факт без НГДП</t>
  </si>
  <si>
    <t xml:space="preserve">факт НГДП</t>
  </si>
  <si>
    <t xml:space="preserve">итого гр.</t>
  </si>
  <si>
    <t xml:space="preserve">итого фк.</t>
  </si>
  <si>
    <t xml:space="preserve">график</t>
  </si>
  <si>
    <t xml:space="preserve">Итого потерь</t>
  </si>
  <si>
    <t xml:space="preserve">Итого увеличение</t>
  </si>
  <si>
    <t xml:space="preserve">Валынтойское</t>
  </si>
  <si>
    <t xml:space="preserve">Холмогорское</t>
  </si>
  <si>
    <t xml:space="preserve">Западно-Чатылькинское</t>
  </si>
  <si>
    <t xml:space="preserve">Вынгапур</t>
  </si>
  <si>
    <t xml:space="preserve">Спор</t>
  </si>
  <si>
    <t xml:space="preserve">Сут</t>
  </si>
  <si>
    <t xml:space="preserve">Спорышевское</t>
  </si>
  <si>
    <t xml:space="preserve">Пограничное</t>
  </si>
  <si>
    <t xml:space="preserve">Новогоднее</t>
  </si>
  <si>
    <t xml:space="preserve">Романовское</t>
  </si>
  <si>
    <t xml:space="preserve">1112</t>
  </si>
  <si>
    <t xml:space="preserve">1585</t>
  </si>
  <si>
    <t xml:space="preserve">332</t>
  </si>
  <si>
    <t xml:space="preserve">5638</t>
  </si>
  <si>
    <t xml:space="preserve">84</t>
  </si>
  <si>
    <t xml:space="preserve">6170</t>
  </si>
  <si>
    <t xml:space="preserve">516</t>
  </si>
  <si>
    <t xml:space="preserve">4351</t>
  </si>
  <si>
    <t xml:space="preserve">4461</t>
  </si>
  <si>
    <t xml:space="preserve">302Г</t>
  </si>
  <si>
    <t xml:space="preserve">5222</t>
  </si>
  <si>
    <t xml:space="preserve">6479</t>
  </si>
  <si>
    <t xml:space="preserve">6484</t>
  </si>
  <si>
    <t xml:space="preserve">1098</t>
  </si>
  <si>
    <t xml:space="preserve">411</t>
  </si>
  <si>
    <t xml:space="preserve">412</t>
  </si>
  <si>
    <t xml:space="preserve">414</t>
  </si>
  <si>
    <t xml:space="preserve">602</t>
  </si>
  <si>
    <t xml:space="preserve">709</t>
  </si>
  <si>
    <t xml:space="preserve">715</t>
  </si>
  <si>
    <t xml:space="preserve">801</t>
  </si>
  <si>
    <t xml:space="preserve">Вынгаях</t>
  </si>
  <si>
    <t xml:space="preserve">Вынгаяхинское</t>
  </si>
  <si>
    <t xml:space="preserve">3040</t>
  </si>
  <si>
    <t xml:space="preserve">2278</t>
  </si>
  <si>
    <t xml:space="preserve">322</t>
  </si>
  <si>
    <t xml:space="preserve">1541</t>
  </si>
  <si>
    <t xml:space="preserve">1854</t>
  </si>
  <si>
    <t xml:space="preserve">546</t>
  </si>
  <si>
    <t xml:space="preserve">1446</t>
  </si>
  <si>
    <t xml:space="preserve">5120</t>
  </si>
  <si>
    <t xml:space="preserve">6643</t>
  </si>
  <si>
    <t xml:space="preserve">2090</t>
  </si>
  <si>
    <t xml:space="preserve">Карам</t>
  </si>
  <si>
    <t xml:space="preserve">1033</t>
  </si>
  <si>
    <t xml:space="preserve">844</t>
  </si>
  <si>
    <t xml:space="preserve">5394</t>
  </si>
  <si>
    <t xml:space="preserve">4752</t>
  </si>
  <si>
    <t xml:space="preserve">241</t>
  </si>
  <si>
    <t xml:space="preserve">6196</t>
  </si>
  <si>
    <t xml:space="preserve">1818</t>
  </si>
  <si>
    <t xml:space="preserve">5148</t>
  </si>
  <si>
    <t xml:space="preserve">494</t>
  </si>
  <si>
    <t xml:space="preserve">Яр</t>
  </si>
  <si>
    <t xml:space="preserve">Еты-П</t>
  </si>
  <si>
    <t xml:space="preserve">Сугм</t>
  </si>
  <si>
    <t xml:space="preserve">Холм</t>
  </si>
  <si>
    <t xml:space="preserve">804</t>
  </si>
  <si>
    <t xml:space="preserve">575Г</t>
  </si>
  <si>
    <t xml:space="preserve">901Г</t>
  </si>
  <si>
    <t xml:space="preserve">1942</t>
  </si>
  <si>
    <t xml:space="preserve">1690</t>
  </si>
  <si>
    <t xml:space="preserve">2180</t>
  </si>
  <si>
    <t xml:space="preserve">6607</t>
  </si>
  <si>
    <t xml:space="preserve">4330</t>
  </si>
  <si>
    <t xml:space="preserve">4416</t>
  </si>
  <si>
    <t xml:space="preserve">4437</t>
  </si>
  <si>
    <t xml:space="preserve">1805</t>
  </si>
  <si>
    <t xml:space="preserve">Средне-Итурское</t>
  </si>
  <si>
    <t xml:space="preserve">819</t>
  </si>
  <si>
    <t xml:space="preserve">6389</t>
  </si>
  <si>
    <t xml:space="preserve">2007</t>
  </si>
  <si>
    <t xml:space="preserve">2012</t>
  </si>
  <si>
    <t xml:space="preserve">1958</t>
  </si>
  <si>
    <t xml:space="preserve">2307</t>
  </si>
  <si>
    <t xml:space="preserve">4917</t>
  </si>
  <si>
    <t xml:space="preserve">6503</t>
  </si>
  <si>
    <t xml:space="preserve">345</t>
  </si>
  <si>
    <t xml:space="preserve">2460</t>
  </si>
  <si>
    <t xml:space="preserve">489</t>
  </si>
  <si>
    <t xml:space="preserve">6026</t>
  </si>
  <si>
    <t xml:space="preserve">2438</t>
  </si>
  <si>
    <t xml:space="preserve">4207</t>
  </si>
  <si>
    <t xml:space="preserve">555Г</t>
  </si>
  <si>
    <t xml:space="preserve">17</t>
  </si>
  <si>
    <t xml:space="preserve">Край</t>
  </si>
  <si>
    <t xml:space="preserve">173</t>
  </si>
  <si>
    <t xml:space="preserve">5432</t>
  </si>
  <si>
    <t xml:space="preserve">6088</t>
  </si>
  <si>
    <t xml:space="preserve">334</t>
  </si>
  <si>
    <t xml:space="preserve">364</t>
  </si>
  <si>
    <t xml:space="preserve">2619</t>
  </si>
  <si>
    <t xml:space="preserve">8418</t>
  </si>
  <si>
    <t xml:space="preserve">2065</t>
  </si>
  <si>
    <t xml:space="preserve">8238</t>
  </si>
  <si>
    <t xml:space="preserve">1386</t>
  </si>
  <si>
    <t xml:space="preserve">384</t>
  </si>
  <si>
    <t xml:space="preserve">467</t>
  </si>
  <si>
    <t xml:space="preserve">700</t>
  </si>
  <si>
    <t xml:space="preserve">3939</t>
  </si>
  <si>
    <t xml:space="preserve">2425</t>
  </si>
  <si>
    <t xml:space="preserve">3021</t>
  </si>
  <si>
    <t xml:space="preserve">5130</t>
  </si>
  <si>
    <t xml:space="preserve">3028</t>
  </si>
  <si>
    <t xml:space="preserve">Погр</t>
  </si>
  <si>
    <t xml:space="preserve">556</t>
  </si>
  <si>
    <t xml:space="preserve">1505</t>
  </si>
  <si>
    <t xml:space="preserve">6456</t>
  </si>
  <si>
    <t xml:space="preserve">73</t>
  </si>
  <si>
    <t xml:space="preserve">886</t>
  </si>
  <si>
    <t xml:space="preserve">911</t>
  </si>
  <si>
    <t xml:space="preserve">6819</t>
  </si>
  <si>
    <t xml:space="preserve">2410</t>
  </si>
  <si>
    <t xml:space="preserve">2</t>
  </si>
  <si>
    <t xml:space="preserve">Ром</t>
  </si>
  <si>
    <t xml:space="preserve">Нов</t>
  </si>
  <si>
    <t xml:space="preserve">Муравленковское</t>
  </si>
  <si>
    <t xml:space="preserve">1130</t>
  </si>
  <si>
    <t xml:space="preserve">2100</t>
  </si>
  <si>
    <t xml:space="preserve">5154</t>
  </si>
  <si>
    <t xml:space="preserve">821</t>
  </si>
  <si>
    <t xml:space="preserve">58</t>
  </si>
  <si>
    <t xml:space="preserve">4408</t>
  </si>
  <si>
    <t xml:space="preserve">915</t>
  </si>
  <si>
    <t xml:space="preserve">9314</t>
  </si>
  <si>
    <t xml:space="preserve">836</t>
  </si>
  <si>
    <t xml:space="preserve">1684</t>
  </si>
  <si>
    <t xml:space="preserve">2498</t>
  </si>
  <si>
    <t xml:space="preserve">Чатылькинское</t>
  </si>
  <si>
    <t xml:space="preserve">525</t>
  </si>
  <si>
    <t xml:space="preserve">321</t>
  </si>
  <si>
    <t xml:space="preserve">5213</t>
  </si>
  <si>
    <t xml:space="preserve">796</t>
  </si>
  <si>
    <t xml:space="preserve">2528</t>
  </si>
  <si>
    <t xml:space="preserve">4314</t>
  </si>
  <si>
    <t xml:space="preserve">756</t>
  </si>
  <si>
    <t xml:space="preserve">897</t>
  </si>
  <si>
    <t xml:space="preserve">925</t>
  </si>
  <si>
    <t xml:space="preserve">2587</t>
  </si>
  <si>
    <t xml:space="preserve">6631</t>
  </si>
  <si>
    <t xml:space="preserve">6808</t>
  </si>
  <si>
    <t xml:space="preserve">6141</t>
  </si>
  <si>
    <t xml:space="preserve">2200</t>
  </si>
  <si>
    <t xml:space="preserve">Крайнее 6088</t>
  </si>
  <si>
    <t xml:space="preserve">1966</t>
  </si>
  <si>
    <t xml:space="preserve">8247</t>
  </si>
  <si>
    <t xml:space="preserve">3869</t>
  </si>
  <si>
    <t xml:space="preserve">3150</t>
  </si>
  <si>
    <t xml:space="preserve">2436</t>
  </si>
  <si>
    <t xml:space="preserve">1704</t>
  </si>
  <si>
    <t xml:space="preserve">1963</t>
  </si>
  <si>
    <t xml:space="preserve">6192</t>
  </si>
  <si>
    <t xml:space="preserve">746</t>
  </si>
  <si>
    <t xml:space="preserve">2931</t>
  </si>
  <si>
    <t xml:space="preserve">3081</t>
  </si>
  <si>
    <t xml:space="preserve">142P</t>
  </si>
  <si>
    <t xml:space="preserve">8700</t>
  </si>
  <si>
    <t xml:space="preserve">2152</t>
  </si>
  <si>
    <t xml:space="preserve">617Z</t>
  </si>
  <si>
    <t xml:space="preserve">7119</t>
  </si>
  <si>
    <t xml:space="preserve">1833</t>
  </si>
  <si>
    <t xml:space="preserve">4366</t>
  </si>
  <si>
    <t xml:space="preserve">5528</t>
  </si>
  <si>
    <t xml:space="preserve">Восточно-Пякутинское</t>
  </si>
  <si>
    <t xml:space="preserve">6244</t>
  </si>
  <si>
    <t xml:space="preserve">9404</t>
  </si>
  <si>
    <t xml:space="preserve">6010</t>
  </si>
  <si>
    <t xml:space="preserve">38P</t>
  </si>
  <si>
    <t xml:space="preserve">146</t>
  </si>
  <si>
    <t xml:space="preserve">487</t>
  </si>
  <si>
    <t xml:space="preserve">491</t>
  </si>
  <si>
    <t xml:space="preserve">2135</t>
  </si>
  <si>
    <t xml:space="preserve">961</t>
  </si>
  <si>
    <t xml:space="preserve">3452</t>
  </si>
  <si>
    <t xml:space="preserve">420</t>
  </si>
  <si>
    <t xml:space="preserve">993</t>
  </si>
  <si>
    <t xml:space="preserve">117</t>
  </si>
  <si>
    <t xml:space="preserve">6100</t>
  </si>
  <si>
    <t xml:space="preserve">2071Г</t>
  </si>
  <si>
    <t xml:space="preserve">3795</t>
  </si>
  <si>
    <t xml:space="preserve">Ср-Итур</t>
  </si>
  <si>
    <t xml:space="preserve">5313</t>
  </si>
  <si>
    <t xml:space="preserve">8356</t>
  </si>
  <si>
    <t xml:space="preserve">403</t>
  </si>
  <si>
    <t xml:space="preserve">891</t>
  </si>
  <si>
    <t xml:space="preserve">1573</t>
  </si>
  <si>
    <t xml:space="preserve">3527</t>
  </si>
  <si>
    <t xml:space="preserve">6805</t>
  </si>
  <si>
    <t xml:space="preserve">1703</t>
  </si>
  <si>
    <t xml:space="preserve">5070</t>
  </si>
  <si>
    <t xml:space="preserve">2022</t>
  </si>
  <si>
    <t xml:space="preserve">6027</t>
  </si>
  <si>
    <t xml:space="preserve">6090</t>
  </si>
  <si>
    <t xml:space="preserve">7523</t>
  </si>
  <si>
    <t xml:space="preserve">1075</t>
  </si>
  <si>
    <t xml:space="preserve">632</t>
  </si>
  <si>
    <t xml:space="preserve">9049</t>
  </si>
  <si>
    <t xml:space="preserve">6011</t>
  </si>
  <si>
    <t xml:space="preserve">6401</t>
  </si>
  <si>
    <t xml:space="preserve">6927</t>
  </si>
  <si>
    <t xml:space="preserve">995</t>
  </si>
  <si>
    <t xml:space="preserve">5042</t>
  </si>
  <si>
    <t xml:space="preserve">3110</t>
  </si>
  <si>
    <t xml:space="preserve">3232</t>
  </si>
  <si>
    <t xml:space="preserve">508</t>
  </si>
  <si>
    <t xml:space="preserve">127</t>
  </si>
  <si>
    <t xml:space="preserve">2411</t>
  </si>
  <si>
    <t xml:space="preserve">614</t>
  </si>
  <si>
    <t xml:space="preserve">6343</t>
  </si>
  <si>
    <t xml:space="preserve">898</t>
  </si>
  <si>
    <t xml:space="preserve">4592</t>
  </si>
  <si>
    <t xml:space="preserve">Вынгаяхинское 2411</t>
  </si>
  <si>
    <t xml:space="preserve">2944</t>
  </si>
  <si>
    <t xml:space="preserve">6733</t>
  </si>
  <si>
    <t xml:space="preserve">916</t>
  </si>
  <si>
    <t xml:space="preserve">693</t>
  </si>
  <si>
    <t xml:space="preserve">5407</t>
  </si>
  <si>
    <t xml:space="preserve">2242</t>
  </si>
  <si>
    <t xml:space="preserve">361</t>
  </si>
  <si>
    <t xml:space="preserve">7080</t>
  </si>
  <si>
    <t xml:space="preserve">Западно-Чатылькинское 804</t>
  </si>
  <si>
    <t xml:space="preserve">1402</t>
  </si>
  <si>
    <t xml:space="preserve">387</t>
  </si>
  <si>
    <t xml:space="preserve">9154</t>
  </si>
  <si>
    <t xml:space="preserve">847</t>
  </si>
  <si>
    <t xml:space="preserve">1106</t>
  </si>
  <si>
    <t xml:space="preserve">Валын</t>
  </si>
  <si>
    <t xml:space="preserve">Западно-Чатылькинское 811</t>
  </si>
  <si>
    <t xml:space="preserve">557</t>
  </si>
  <si>
    <t xml:space="preserve">2247</t>
  </si>
  <si>
    <t xml:space="preserve">4521</t>
  </si>
  <si>
    <t xml:space="preserve">4123</t>
  </si>
  <si>
    <t xml:space="preserve">500</t>
  </si>
  <si>
    <t xml:space="preserve">2338</t>
  </si>
  <si>
    <t xml:space="preserve">3094</t>
  </si>
  <si>
    <t xml:space="preserve">240</t>
  </si>
  <si>
    <t xml:space="preserve">497</t>
  </si>
  <si>
    <t xml:space="preserve">538</t>
  </si>
  <si>
    <t xml:space="preserve">1577</t>
  </si>
  <si>
    <t xml:space="preserve">2707</t>
  </si>
  <si>
    <t xml:space="preserve">174</t>
  </si>
  <si>
    <t xml:space="preserve">1941</t>
  </si>
  <si>
    <t xml:space="preserve">451</t>
  </si>
  <si>
    <t xml:space="preserve">2309</t>
  </si>
  <si>
    <t xml:space="preserve">566</t>
  </si>
  <si>
    <t xml:space="preserve">6397</t>
  </si>
  <si>
    <t xml:space="preserve">438</t>
  </si>
  <si>
    <t xml:space="preserve">5535</t>
  </si>
  <si>
    <t xml:space="preserve">6385</t>
  </si>
  <si>
    <t xml:space="preserve">1200</t>
  </si>
  <si>
    <t xml:space="preserve">6619</t>
  </si>
  <si>
    <t xml:space="preserve">Малопякутинское</t>
  </si>
  <si>
    <t xml:space="preserve">З-чат 1112 компенс</t>
  </si>
  <si>
    <t xml:space="preserve">4395</t>
  </si>
  <si>
    <t xml:space="preserve">559P</t>
  </si>
  <si>
    <t xml:space="preserve">1523</t>
  </si>
  <si>
    <t xml:space="preserve">6636</t>
  </si>
  <si>
    <t xml:space="preserve">706</t>
  </si>
  <si>
    <t xml:space="preserve">2840</t>
  </si>
  <si>
    <t xml:space="preserve">6509</t>
  </si>
  <si>
    <t xml:space="preserve">2260</t>
  </si>
  <si>
    <t xml:space="preserve">5383</t>
  </si>
  <si>
    <t xml:space="preserve">1727</t>
  </si>
  <si>
    <t xml:space="preserve">519Z</t>
  </si>
  <si>
    <t xml:space="preserve">1943</t>
  </si>
  <si>
    <t xml:space="preserve">6354</t>
  </si>
  <si>
    <t xml:space="preserve">3133</t>
  </si>
  <si>
    <t xml:space="preserve">Умс</t>
  </si>
  <si>
    <t xml:space="preserve">462</t>
  </si>
  <si>
    <t xml:space="preserve">524</t>
  </si>
  <si>
    <t xml:space="preserve">707</t>
  </si>
  <si>
    <t xml:space="preserve">2270</t>
  </si>
  <si>
    <t xml:space="preserve">441</t>
  </si>
  <si>
    <t xml:space="preserve">552</t>
  </si>
  <si>
    <t xml:space="preserve">2346</t>
  </si>
  <si>
    <t xml:space="preserve">1091</t>
  </si>
  <si>
    <t xml:space="preserve">3099</t>
  </si>
  <si>
    <t xml:space="preserve">5217</t>
  </si>
  <si>
    <t xml:space="preserve">1038</t>
  </si>
  <si>
    <t xml:space="preserve">853</t>
  </si>
  <si>
    <t xml:space="preserve">2698</t>
  </si>
  <si>
    <t xml:space="preserve">2791</t>
  </si>
  <si>
    <t xml:space="preserve">618</t>
  </si>
  <si>
    <t xml:space="preserve">2225</t>
  </si>
  <si>
    <t xml:space="preserve">506</t>
  </si>
  <si>
    <t xml:space="preserve">593</t>
  </si>
  <si>
    <t xml:space="preserve">ИТОГО: мер-тий</t>
  </si>
  <si>
    <t xml:space="preserve">Вынгап</t>
  </si>
  <si>
    <t xml:space="preserve">Сум. прир. деб. тн/сут.</t>
  </si>
  <si>
    <t xml:space="preserve">`</t>
  </si>
  <si>
    <t xml:space="preserve">Ср сут ПП</t>
  </si>
  <si>
    <t xml:space="preserve">Накоп. добыча, тн</t>
  </si>
  <si>
    <t xml:space="preserve">ПП Граф</t>
  </si>
  <si>
    <t xml:space="preserve">ПП Факт</t>
  </si>
  <si>
    <t xml:space="preserve">График КЦ</t>
  </si>
  <si>
    <t xml:space="preserve">Факт КЦ</t>
  </si>
  <si>
    <t xml:space="preserve">График МЭ</t>
  </si>
  <si>
    <t xml:space="preserve">Факт МЭ</t>
  </si>
  <si>
    <t xml:space="preserve">дней в январе</t>
  </si>
  <si>
    <t xml:space="preserve">Огран по инфраструктуре</t>
  </si>
  <si>
    <t xml:space="preserve">Сверхнормативное снижение
(т/сут)</t>
  </si>
  <si>
    <t xml:space="preserve">факт</t>
  </si>
  <si>
    <t xml:space="preserve">ё</t>
  </si>
  <si>
    <t xml:space="preserve">НЕ ВНОСИТЬ</t>
  </si>
  <si>
    <t xml:space="preserve">ВНОСИТЬ</t>
  </si>
  <si>
    <t xml:space="preserve">вносить</t>
  </si>
  <si>
    <t xml:space="preserve">Фактическая остановка ОРЕС</t>
  </si>
  <si>
    <t xml:space="preserve">БП Янв</t>
  </si>
  <si>
    <t xml:space="preserve">№
п/п</t>
  </si>
  <si>
    <t xml:space="preserve">Показатели отчетного месяца</t>
  </si>
  <si>
    <t xml:space="preserve">Потенциал 1+11</t>
  </si>
  <si>
    <t xml:space="preserve">БП</t>
  </si>
  <si>
    <t xml:space="preserve">Суточная добыча</t>
  </si>
  <si>
    <t xml:space="preserve">+/-</t>
  </si>
  <si>
    <t xml:space="preserve">Абсолютная добыча</t>
  </si>
  <si>
    <t xml:space="preserve">Дельта</t>
  </si>
  <si>
    <t xml:space="preserve">Прогноз добычи</t>
  </si>
  <si>
    <r>
      <rPr>
        <b val="true"/>
        <sz val="10"/>
        <color rgb="FF000000"/>
        <rFont val="Calibri"/>
        <family val="2"/>
        <charset val="204"/>
      </rPr>
      <t xml:space="preserve">Δ</t>
    </r>
    <r>
      <rPr>
        <b val="true"/>
        <sz val="10"/>
        <color rgb="FF000000"/>
        <rFont val="Arial"/>
        <family val="2"/>
        <charset val="204"/>
      </rPr>
      <t xml:space="preserve"> график/БП</t>
    </r>
  </si>
  <si>
    <t xml:space="preserve">к графику</t>
  </si>
  <si>
    <t xml:space="preserve">БП
(тонн)</t>
  </si>
  <si>
    <t xml:space="preserve">Абсолют</t>
  </si>
  <si>
    <t xml:space="preserve">скв.</t>
  </si>
  <si>
    <t xml:space="preserve">т/сут</t>
  </si>
  <si>
    <t xml:space="preserve">м3/сут</t>
  </si>
  <si>
    <t xml:space="preserve">скв</t>
  </si>
  <si>
    <t xml:space="preserve">м3</t>
  </si>
  <si>
    <t xml:space="preserve">тн</t>
  </si>
  <si>
    <t xml:space="preserve">т</t>
  </si>
  <si>
    <t xml:space="preserve">Входная добыча</t>
  </si>
  <si>
    <t xml:space="preserve">Прирост добычи нефти, в том числе:</t>
  </si>
  <si>
    <t xml:space="preserve">2.1</t>
  </si>
  <si>
    <t xml:space="preserve">Основные ГТМ</t>
  </si>
  <si>
    <t xml:space="preserve">2.1.1</t>
  </si>
  <si>
    <t xml:space="preserve">Ввод новых скважин</t>
  </si>
  <si>
    <t xml:space="preserve">2.1.2</t>
  </si>
  <si>
    <t xml:space="preserve">Ввод из других категорий</t>
  </si>
  <si>
    <t xml:space="preserve">2.1.3</t>
  </si>
  <si>
    <t xml:space="preserve">Расконсервация разведочных скважин</t>
  </si>
  <si>
    <t xml:space="preserve">2.1.4</t>
  </si>
  <si>
    <t xml:space="preserve">2.1.5</t>
  </si>
  <si>
    <t xml:space="preserve">Зарезка бокового ствола</t>
  </si>
  <si>
    <t xml:space="preserve">2.1.6</t>
  </si>
  <si>
    <t xml:space="preserve">Углубление</t>
  </si>
  <si>
    <t xml:space="preserve">2.1.7</t>
  </si>
  <si>
    <t xml:space="preserve">Оптимизация (целевая)</t>
  </si>
  <si>
    <t xml:space="preserve">2.1.8</t>
  </si>
  <si>
    <t xml:space="preserve">ОПЗ (целевая)</t>
  </si>
  <si>
    <t xml:space="preserve">2.1.9</t>
  </si>
  <si>
    <t xml:space="preserve">2.1.10</t>
  </si>
  <si>
    <t xml:space="preserve">РИР</t>
  </si>
  <si>
    <t xml:space="preserve">2.1.11</t>
  </si>
  <si>
    <t xml:space="preserve">Ликвидация аварий</t>
  </si>
  <si>
    <t xml:space="preserve">2.1.12</t>
  </si>
  <si>
    <t xml:space="preserve">ЛНЭК</t>
  </si>
  <si>
    <t xml:space="preserve">2.1.13</t>
  </si>
  <si>
    <t xml:space="preserve">Ввод из БД</t>
  </si>
  <si>
    <t xml:space="preserve">2.2</t>
  </si>
  <si>
    <t xml:space="preserve">2.2.1</t>
  </si>
  <si>
    <t xml:space="preserve">2.2.2</t>
  </si>
  <si>
    <t xml:space="preserve">Приросты от мероприятий на базовом фонде</t>
  </si>
  <si>
    <t xml:space="preserve">2.2.3</t>
  </si>
  <si>
    <t xml:space="preserve">2.2.4</t>
  </si>
  <si>
    <t xml:space="preserve">Ввод из БД ТГ (без инвест.), в т.ч.:</t>
  </si>
  <si>
    <t xml:space="preserve">Запуск нерент фонда</t>
  </si>
  <si>
    <t xml:space="preserve">2.3.</t>
  </si>
  <si>
    <t xml:space="preserve">2.4.</t>
  </si>
  <si>
    <t xml:space="preserve">Прочая добыча (отраб.скв, амбары, стравливание…)</t>
  </si>
  <si>
    <t xml:space="preserve">Потери добычи нефти, в том числе:</t>
  </si>
  <si>
    <t xml:space="preserve">3.1</t>
  </si>
  <si>
    <t xml:space="preserve">Падение по базовому фонду, ГТМ</t>
  </si>
  <si>
    <t xml:space="preserve">3.1.1</t>
  </si>
  <si>
    <t xml:space="preserve">От среднесложившегося падения, в т.ч:</t>
  </si>
  <si>
    <t xml:space="preserve">3.1.1.1</t>
  </si>
  <si>
    <t xml:space="preserve">среднесложившееся падение по базовому фонду</t>
  </si>
  <si>
    <t xml:space="preserve">3.1.1.2</t>
  </si>
  <si>
    <t xml:space="preserve">среднесложившееся падение по фонду ГТМ</t>
  </si>
  <si>
    <t xml:space="preserve">3.1.2</t>
  </si>
  <si>
    <t xml:space="preserve">От сверхнормативного снижения, в т.ч:</t>
  </si>
  <si>
    <t xml:space="preserve">3.1.2.1</t>
  </si>
  <si>
    <t xml:space="preserve">сверхнормативное снижение по базовому фонду</t>
  </si>
  <si>
    <t xml:space="preserve">3.1.2.2</t>
  </si>
  <si>
    <t xml:space="preserve">сверхнормативное снижение по фонду ГТМ</t>
  </si>
  <si>
    <t xml:space="preserve">3.1.3</t>
  </si>
  <si>
    <t xml:space="preserve">Потери по  ГТМ отчетного месяца</t>
  </si>
  <si>
    <t xml:space="preserve">3.1.3.1</t>
  </si>
  <si>
    <t xml:space="preserve">по снижению дебита на последнее число</t>
  </si>
  <si>
    <t xml:space="preserve">3.2.</t>
  </si>
  <si>
    <t xml:space="preserve">От технологических причин, в т.ч:</t>
  </si>
  <si>
    <t xml:space="preserve">3.2.1</t>
  </si>
  <si>
    <t xml:space="preserve">Рост потенциала простоя</t>
  </si>
  <si>
    <t xml:space="preserve">3.2.1.1</t>
  </si>
  <si>
    <t xml:space="preserve">Потери по отказу скважин</t>
  </si>
  <si>
    <t xml:space="preserve">3.2.1.2</t>
  </si>
  <si>
    <t xml:space="preserve">Остановка  под КРС для выполнения ГТМ</t>
  </si>
  <si>
    <t xml:space="preserve">3.2.2</t>
  </si>
  <si>
    <t xml:space="preserve">Ост. дебит от ЗБС, Углуб., ПВЛГ/ПНЛГ</t>
  </si>
  <si>
    <t xml:space="preserve">3.2.3</t>
  </si>
  <si>
    <t xml:space="preserve">Остановка по распоряжению, в т.ч.:</t>
  </si>
  <si>
    <t xml:space="preserve">ограничение добычи (ОПЕК)</t>
  </si>
  <si>
    <t xml:space="preserve">3.2.4</t>
  </si>
  <si>
    <t xml:space="preserve">Остановка нерентабельного фонда</t>
  </si>
  <si>
    <t xml:space="preserve">3.2.5</t>
  </si>
  <si>
    <t xml:space="preserve">Остановка для перевода в ППД</t>
  </si>
  <si>
    <t xml:space="preserve">3.2.6</t>
  </si>
  <si>
    <t xml:space="preserve">3.2.7</t>
  </si>
  <si>
    <t xml:space="preserve">Потери нефти по ОТМ</t>
  </si>
  <si>
    <t xml:space="preserve">3.2.7.1</t>
  </si>
  <si>
    <t xml:space="preserve">Потери из-за исследования скважин</t>
  </si>
  <si>
    <t xml:space="preserve">3.2.7.2</t>
  </si>
  <si>
    <t xml:space="preserve">Потери при работе на трубопроводах</t>
  </si>
  <si>
    <t xml:space="preserve">плановые потери при ОТМ</t>
  </si>
  <si>
    <t xml:space="preserve">аварийные потери от порывов</t>
  </si>
  <si>
    <t xml:space="preserve">3.2.7.3</t>
  </si>
  <si>
    <t xml:space="preserve">Отключение электроэнергии, в т.ч:</t>
  </si>
  <si>
    <t xml:space="preserve">плановое отключение</t>
  </si>
  <si>
    <t xml:space="preserve">аварийное отключение</t>
  </si>
  <si>
    <t xml:space="preserve">3.2.7.4</t>
  </si>
  <si>
    <t xml:space="preserve">Потери ОТМ УДНГ</t>
  </si>
  <si>
    <t xml:space="preserve">среднесуточная</t>
  </si>
  <si>
    <t xml:space="preserve">В т.ч. Базовая добыча ср. сут.</t>
  </si>
  <si>
    <t xml:space="preserve">+/- к бизнес-плану</t>
  </si>
  <si>
    <t xml:space="preserve">Ож. простой на 0 дату (граф)</t>
  </si>
  <si>
    <t xml:space="preserve">Ср. слож простой (3 мес.)</t>
  </si>
  <si>
    <t xml:space="preserve">Прост на 0 дату (факт)</t>
  </si>
  <si>
    <t xml:space="preserve">0.1</t>
  </si>
  <si>
    <t xml:space="preserve">Потенциал простоя (возвратные потери)</t>
  </si>
  <si>
    <t xml:space="preserve">0.2</t>
  </si>
  <si>
    <t xml:space="preserve">0.3</t>
  </si>
  <si>
    <t xml:space="preserve">Итого простаивающий фонд</t>
  </si>
  <si>
    <t xml:space="preserve">v.2</t>
  </si>
  <si>
    <t xml:space="preserve">Расчет суточной добычи нефти по датам</t>
  </si>
  <si>
    <t xml:space="preserve">АО Газпромнефть - ННГ</t>
  </si>
  <si>
    <t xml:space="preserve">Уход в бд предыд мес</t>
  </si>
  <si>
    <t xml:space="preserve">Прирост добычи нефти</t>
  </si>
  <si>
    <t xml:space="preserve">Потери добычи нефти</t>
  </si>
  <si>
    <t xml:space="preserve">День месяца</t>
  </si>
  <si>
    <t xml:space="preserve">ГЕОЛОГО - ТЕХНИЧЕСКИЕ МЕРОПРИЯТИЯ</t>
  </si>
  <si>
    <t xml:space="preserve">Накопленный эффект, т/сут</t>
  </si>
  <si>
    <t xml:space="preserve">Ввод из БД ТГ (без инвест.)</t>
  </si>
  <si>
    <t xml:space="preserve">Запуск скважин, высокообвод. Фонда</t>
  </si>
  <si>
    <t xml:space="preserve">Восстановление потенциала простоя</t>
  </si>
  <si>
    <t xml:space="preserve">Нараст.  по потенциалу</t>
  </si>
  <si>
    <t xml:space="preserve">Геол. Снижение без НГДП,  т/сут</t>
  </si>
  <si>
    <t xml:space="preserve">Геол. Снижение НГДП,  т/сут</t>
  </si>
  <si>
    <t xml:space="preserve">Геол. снижение,  т/сут</t>
  </si>
  <si>
    <t xml:space="preserve">Рост потенциала простоя (в т.ч.остановки скв. для ГТМ, оптимизацию, нерентабельный фонд, по распоряжению)</t>
  </si>
  <si>
    <t xml:space="preserve">Нараст. по остановкам</t>
  </si>
  <si>
    <t xml:space="preserve">Остановка скв нерентабельный фонд, по распоряжению</t>
  </si>
  <si>
    <t xml:space="preserve">ИТОГО  нерент, по распоряж.</t>
  </si>
  <si>
    <t xml:space="preserve">ИТОГО перевод в ППД</t>
  </si>
  <si>
    <t xml:space="preserve">Нараст. баланс</t>
  </si>
  <si>
    <t xml:space="preserve">Расчетный график добычи, т/сут</t>
  </si>
  <si>
    <t xml:space="preserve">Расчетный график добычи без НГДП, т/сут</t>
  </si>
  <si>
    <t xml:space="preserve">НГДП, т/сут</t>
  </si>
  <si>
    <t xml:space="preserve">Потенциал по графику</t>
  </si>
  <si>
    <t xml:space="preserve">Потенциал по графику без НГДП</t>
  </si>
  <si>
    <t xml:space="preserve">НГДП</t>
  </si>
  <si>
    <t xml:space="preserve">Итого</t>
  </si>
  <si>
    <t xml:space="preserve">Итого (с ВНР)</t>
  </si>
  <si>
    <t xml:space="preserve">Прочее</t>
  </si>
  <si>
    <t xml:space="preserve">Итого (с ВСП)</t>
  </si>
  <si>
    <t xml:space="preserve">Исследования, т/сут</t>
  </si>
  <si>
    <t xml:space="preserve">Откл. Эл.Эн., т/сут</t>
  </si>
  <si>
    <t xml:space="preserve">УЭТ, т/сут</t>
  </si>
  <si>
    <t xml:space="preserve">УДНГ, т/сут</t>
  </si>
  <si>
    <t xml:space="preserve">Итого НГДП</t>
  </si>
  <si>
    <t xml:space="preserve">№</t>
  </si>
  <si>
    <t xml:space="preserve">Скв.</t>
  </si>
  <si>
    <t xml:space="preserve">Cкв.</t>
  </si>
  <si>
    <t xml:space="preserve">Эффект</t>
  </si>
  <si>
    <t xml:space="preserve">Местор.</t>
  </si>
  <si>
    <t xml:space="preserve">N,N скважин</t>
  </si>
  <si>
    <t xml:space="preserve">N</t>
  </si>
  <si>
    <t xml:space="preserve">В-Пяк</t>
  </si>
  <si>
    <t xml:space="preserve">401г</t>
  </si>
  <si>
    <t xml:space="preserve">Роман</t>
  </si>
  <si>
    <t xml:space="preserve">Суг</t>
  </si>
  <si>
    <t xml:space="preserve">вынгап</t>
  </si>
  <si>
    <t xml:space="preserve">Я/рай</t>
  </si>
  <si>
    <t xml:space="preserve">2045г</t>
  </si>
  <si>
    <t xml:space="preserve">Сум.прир. деб.тн/сут.</t>
  </si>
  <si>
    <t xml:space="preserve">Итого:</t>
  </si>
  <si>
    <t xml:space="preserve">Накопленная добыча,тн.</t>
  </si>
  <si>
    <t xml:space="preserve">Ср. сут.</t>
  </si>
  <si>
    <t xml:space="preserve">Выходная</t>
  </si>
  <si>
    <t xml:space="preserve">Изменение потенциала простоя, +,- к 1 числу</t>
  </si>
  <si>
    <t xml:space="preserve">Дата</t>
  </si>
  <si>
    <t xml:space="preserve">Добыча</t>
  </si>
  <si>
    <t xml:space="preserve">Бизнес-план</t>
  </si>
  <si>
    <t xml:space="preserve">Дельта ОТМ</t>
  </si>
  <si>
    <t xml:space="preserve">НЕ ВНОСИТЬ                                                                                   НЕ ВНОСИТЬ                                                                                                                НЕ ВНОСИТЬ                                                                                                                                       НЕ ВНОСИТЬ                                                                               НЕ ВНОСИТЬ                                                                               НЕ ВНОСИТЬ                                                                                </t>
  </si>
  <si>
    <t xml:space="preserve">не вносить</t>
  </si>
  <si>
    <t xml:space="preserve">Ограничение</t>
  </si>
  <si>
    <t xml:space="preserve">Инфр ограничен</t>
  </si>
  <si>
    <t xml:space="preserve">Ср сут с ограничен</t>
  </si>
  <si>
    <t xml:space="preserve">Вых</t>
  </si>
  <si>
    <t xml:space="preserve">Ср сут</t>
  </si>
  <si>
    <t xml:space="preserve">Добыча с ограничением</t>
  </si>
  <si>
    <t xml:space="preserve">Новое</t>
  </si>
  <si>
    <t xml:space="preserve">401Г</t>
  </si>
  <si>
    <t xml:space="preserve">Зап.-Чатылькинское</t>
  </si>
  <si>
    <t xml:space="preserve">Умсейское</t>
  </si>
  <si>
    <t xml:space="preserve">ОГМ</t>
  </si>
  <si>
    <t xml:space="preserve">1014</t>
  </si>
  <si>
    <t xml:space="preserve">Еты-Пур</t>
  </si>
  <si>
    <t xml:space="preserve">2296Г</t>
  </si>
  <si>
    <t xml:space="preserve">6504</t>
  </si>
  <si>
    <t xml:space="preserve">Сев-Стах</t>
  </si>
  <si>
    <t xml:space="preserve">921РО</t>
  </si>
  <si>
    <t xml:space="preserve">Ярай</t>
  </si>
  <si>
    <t xml:space="preserve">мало-Пякут</t>
  </si>
  <si>
    <t xml:space="preserve">559Р</t>
  </si>
  <si>
    <t xml:space="preserve">Мест</t>
  </si>
  <si>
    <t xml:space="preserve">Скв</t>
  </si>
  <si>
    <t xml:space="preserve">Ю-Нояб</t>
  </si>
  <si>
    <t xml:space="preserve">Сугмут</t>
  </si>
  <si>
    <t xml:space="preserve">График добычи</t>
  </si>
</sst>
</file>

<file path=xl/styles.xml><?xml version="1.0" encoding="utf-8"?>
<styleSheet xmlns="http://schemas.openxmlformats.org/spreadsheetml/2006/main">
  <numFmts count="64">
    <numFmt numFmtId="164" formatCode="General"/>
    <numFmt numFmtId="165" formatCode="#,##0.00"/>
    <numFmt numFmtId="166" formatCode="_-&quot;$ &quot;* #,##0_-;&quot;-$ &quot;* #,##0_-;_-&quot;$ &quot;* \-_-;_-@_-"/>
    <numFmt numFmtId="167" formatCode="_-&quot;$ &quot;* #,##0.00_-;&quot;-$ &quot;* #,##0.00_-;_-&quot;$ &quot;* \-??_-;_-@_-"/>
    <numFmt numFmtId="168" formatCode="_-* #,##0.00\ _₽_-;\-* #,##0.00\ _₽_-;_-* \-??\ _₽_-;_-@_-"/>
    <numFmt numFmtId="169" formatCode="\ #,##0.00&quot;   &quot;;\-#,##0.00&quot;   &quot;;&quot; -&quot;00&quot;   &quot;;\ @\ "/>
    <numFmt numFmtId="170" formatCode="_-* #,##0\ _₽_-;\-* #,##0\ _₽_-;_-* &quot;- &quot;_₽_-;_-@_-"/>
    <numFmt numFmtId="171" formatCode="\ #,##0&quot;   &quot;;\-#,##0&quot;   &quot;;&quot; -   &quot;;\ @\ "/>
    <numFmt numFmtId="172" formatCode="_-* #,##0.00_-;\-* #,##0.00_-;_-* \-??_-;_-@_-"/>
    <numFmt numFmtId="173" formatCode="_-* #,##0.00&quot; ₽&quot;_-;\-* #,##0.00&quot; ₽&quot;_-;_-* \-??&quot; ₽&quot;_-;_-@_-"/>
    <numFmt numFmtId="174" formatCode="\ #,##0.00\ [$₽]\ ;\-#,##0.00\ [$₽]\ ;&quot; -&quot;00\ [$₽]\ ;\ @\ "/>
    <numFmt numFmtId="175" formatCode="_-* #,##0&quot; ₽&quot;_-;\-* #,##0&quot; ₽&quot;_-;_-* &quot;- ₽&quot;_-;_-@_-"/>
    <numFmt numFmtId="176" formatCode="\ #,##0\ [$₽]\ ;\-#,##0\ [$₽]\ ;&quot; - &quot;[$₽]\ ;\ @\ "/>
    <numFmt numFmtId="177" formatCode="_-\Ј* #,##0.00_-;&quot;-Ј&quot;* #,##0.00_-;_-\Ј* \-??_-;_-@_-"/>
    <numFmt numFmtId="178" formatCode="_-* #,##0\ _D_M_-;\-* #,##0\ _D_M_-;_-* &quot;- &quot;_D_M_-;_-@_-"/>
    <numFmt numFmtId="179" formatCode="_-* #,##0.00\ _D_M_-;\-* #,##0.00\ _D_M_-;_-* \-??\ _D_M_-;_-@_-"/>
    <numFmt numFmtId="180" formatCode="#,##0"/>
    <numFmt numFmtId="181" formatCode="0.00_)"/>
    <numFmt numFmtId="182" formatCode="#,##0.0;[RED]#,##0.0"/>
    <numFmt numFmtId="183" formatCode="_-* #,##0_d_._-;\-* #,##0_d_._-;_-* \-_d_._-;_-@_-"/>
    <numFmt numFmtId="184" formatCode="_-* #,##0.00_d_._-;\-* #,##0.00_d_._-;_-* \-??_d_._-;_-@_-"/>
    <numFmt numFmtId="185" formatCode="_-* #,##0\ _d_._-;\-* #,##0\ _d_._-;_-* &quot;- &quot;_d_._-;_-@_-"/>
    <numFmt numFmtId="186" formatCode="_-* #,##0.00\ _d_._-;\-* #,##0.00\ _d_._-;_-* \-??\ _d_._-;_-@_-"/>
    <numFmt numFmtId="187" formatCode="0%"/>
    <numFmt numFmtId="188" formatCode="0.00"/>
    <numFmt numFmtId="189" formatCode="#0.00"/>
    <numFmt numFmtId="190" formatCode="_-* #,##0&quot; DM&quot;_-;\-* #,##0&quot; DM&quot;_-;_-* &quot;- DM&quot;_-;_-@_-"/>
    <numFmt numFmtId="191" formatCode="_-* #,##0.00&quot; DM&quot;_-;\-* #,##0.00&quot; DM&quot;_-;_-* \-??&quot; DM&quot;_-;_-@_-"/>
    <numFmt numFmtId="192" formatCode="_-* #,##0.00&quot;р.&quot;_-;\-* #,##0.00&quot;р.&quot;_-;_-* \-??&quot;р.&quot;_-;_-@_-"/>
    <numFmt numFmtId="193" formatCode="_(&quot;р.&quot;* #,##0.00_);_(&quot;р.&quot;* \(#,##0.00\);_(&quot;р.&quot;* \-??_);_(@_)"/>
    <numFmt numFmtId="194" formatCode="_(&quot;р.&quot;* #,##0_);_(&quot;р.&quot;* \(#,##0\);_(&quot;р.&quot;* \-_);_(@_)"/>
    <numFmt numFmtId="195" formatCode="_-* #,##0\ _р_._-;\-* #,##0\ _р_._-;_-* &quot;- &quot;_р_._-;_-@_-"/>
    <numFmt numFmtId="196" formatCode="_-* #,##0.00\ _р_._-;\-* #,##0.00\ _р_._-;_-* \-??\ _р_._-;_-@_-"/>
    <numFmt numFmtId="197" formatCode="_-* #,##0.00_р_._-;\-* #,##0.00_р_._-;_-* \-??_р_._-;_-@_-"/>
    <numFmt numFmtId="198" formatCode="_(* #,##0.00_);_(* \(#,##0.00\);_(* \-??_);_(@_)"/>
    <numFmt numFmtId="199" formatCode="@"/>
    <numFmt numFmtId="200" formatCode="General"/>
    <numFmt numFmtId="201" formatCode="dd/mm/yyyy"/>
    <numFmt numFmtId="202" formatCode="[$-419]mmmm;@"/>
    <numFmt numFmtId="203" formatCode="####&quot;г.&quot;"/>
    <numFmt numFmtId="204" formatCode="0"/>
    <numFmt numFmtId="205" formatCode="0.0"/>
    <numFmt numFmtId="206" formatCode="0.000"/>
    <numFmt numFmtId="207" formatCode="#,##0.0_ ;\-#,##0.0\ "/>
    <numFmt numFmtId="208" formatCode="#,##0;\-#,##0;;@"/>
    <numFmt numFmtId="209" formatCode="#,##0.0;\-#,##0.0;;@"/>
    <numFmt numFmtId="210" formatCode="0;\-0;;@"/>
    <numFmt numFmtId="211" formatCode="#,##0_ ;\-#,##0\ "/>
    <numFmt numFmtId="212" formatCode="0.0;\-0.0;;@"/>
    <numFmt numFmtId="213" formatCode="#,##0.000;\-#,##0.000;;@"/>
    <numFmt numFmtId="214" formatCode="#,##0.000_ ;\-#,##0.000\ "/>
    <numFmt numFmtId="215" formatCode="#,##0.0000;\-#,##0.0000;;@"/>
    <numFmt numFmtId="216" formatCode="#,##0.0000_ ;\-#,##0.0000\ "/>
    <numFmt numFmtId="217" formatCode="dd/mm/yy;@"/>
    <numFmt numFmtId="218" formatCode="#\ ##0;\-#\ ##0;;@"/>
    <numFmt numFmtId="219" formatCode="#,##0_ ;[RED]\-#,##0\ "/>
    <numFmt numFmtId="220" formatCode="[$-419]mmmm\ yyyy&quot;  Ноябрьскнефтегаз &quot;"/>
    <numFmt numFmtId="221" formatCode="00.0&quot; т/сут&quot;"/>
    <numFmt numFmtId="222" formatCode="dd"/>
    <numFmt numFmtId="223" formatCode="[$-419]mmmm\ yyyy;@"/>
    <numFmt numFmtId="224" formatCode="#,##0.0"/>
    <numFmt numFmtId="225" formatCode="&quot;Выходная &quot;mmmm\ yy"/>
    <numFmt numFmtId="226" formatCode="#,##0.0000000000000_ ;\-#,##0.0000000000000\ "/>
    <numFmt numFmtId="227" formatCode="#,##0.00;\-#,##0.00;;@"/>
  </numFmts>
  <fonts count="237">
    <font>
      <sz val="11"/>
      <color theme="1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Times New Roman Cyr"/>
      <family val="1"/>
      <charset val="204"/>
    </font>
    <font>
      <sz val="10"/>
      <name val="Arial"/>
      <family val="0"/>
      <charset val="1"/>
    </font>
    <font>
      <sz val="10"/>
      <name val="Arial Cyr"/>
      <family val="0"/>
      <charset val="204"/>
    </font>
    <font>
      <sz val="10"/>
      <color rgb="FF000000"/>
      <name val="Arial"/>
      <family val="2"/>
      <charset val="1"/>
    </font>
    <font>
      <sz val="10"/>
      <color rgb="FF000000"/>
      <name val="Arial"/>
      <family val="2"/>
      <charset val="204"/>
    </font>
    <font>
      <sz val="11"/>
      <color rgb="FF000000"/>
      <name val="Calibri"/>
      <family val="2"/>
      <charset val="204"/>
    </font>
    <font>
      <sz val="12"/>
      <color rgb="FF000000"/>
      <name val="Times New Roman"/>
      <family val="2"/>
      <charset val="204"/>
    </font>
    <font>
      <sz val="11"/>
      <color theme="1"/>
      <name val="Calibri"/>
      <family val="2"/>
      <charset val="204"/>
    </font>
    <font>
      <sz val="10"/>
      <color rgb="FFFFFFFF"/>
      <name val="Arial"/>
      <family val="2"/>
      <charset val="1"/>
    </font>
    <font>
      <sz val="10"/>
      <color rgb="FFFFFFFF"/>
      <name val="Arial"/>
      <family val="2"/>
      <charset val="204"/>
    </font>
    <font>
      <sz val="11"/>
      <color rgb="FFFFFFFF"/>
      <name val="Calibri"/>
      <family val="2"/>
      <charset val="204"/>
    </font>
    <font>
      <sz val="12"/>
      <color rgb="FFFFFFFF"/>
      <name val="Times New Roman"/>
      <family val="2"/>
      <charset val="204"/>
    </font>
    <font>
      <sz val="11"/>
      <color theme="0"/>
      <name val="Calibri"/>
      <family val="2"/>
      <charset val="204"/>
    </font>
    <font>
      <sz val="11"/>
      <color rgb="FF000000"/>
      <name val="Calibri"/>
      <family val="2"/>
      <charset val="1"/>
    </font>
    <font>
      <sz val="10"/>
      <name val="Arial"/>
      <family val="2"/>
      <charset val="204"/>
    </font>
    <font>
      <u val="single"/>
      <sz val="10"/>
      <color rgb="FF0000FF"/>
      <name val="Arial Cyr"/>
      <family val="2"/>
      <charset val="204"/>
    </font>
    <font>
      <u val="single"/>
      <sz val="10"/>
      <color rgb="FF800080"/>
      <name val="Arial Cyr"/>
      <family val="2"/>
      <charset val="204"/>
    </font>
    <font>
      <sz val="10"/>
      <name val="Arial Cyr"/>
      <family val="2"/>
      <charset val="204"/>
    </font>
    <font>
      <sz val="10"/>
      <name val="Arial"/>
      <family val="0"/>
      <charset val="238"/>
    </font>
    <font>
      <sz val="10"/>
      <name val="Arial Cyr"/>
      <family val="0"/>
      <charset val="1"/>
    </font>
    <font>
      <sz val="10"/>
      <color rgb="FF800080"/>
      <name val="Arial"/>
      <family val="2"/>
      <charset val="1"/>
    </font>
    <font>
      <b val="true"/>
      <sz val="10"/>
      <color rgb="FFFF9900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i val="true"/>
      <sz val="10"/>
      <color rgb="FF808080"/>
      <name val="Arial"/>
      <family val="2"/>
      <charset val="1"/>
    </font>
    <font>
      <sz val="10"/>
      <color rgb="FF008000"/>
      <name val="Arial"/>
      <family val="2"/>
      <charset val="1"/>
    </font>
    <font>
      <b val="true"/>
      <sz val="15"/>
      <color rgb="FF003366"/>
      <name val="Arial"/>
      <family val="2"/>
      <charset val="1"/>
    </font>
    <font>
      <b val="true"/>
      <sz val="13"/>
      <color rgb="FF003366"/>
      <name val="Arial"/>
      <family val="2"/>
      <charset val="1"/>
    </font>
    <font>
      <b val="true"/>
      <sz val="11"/>
      <color rgb="FF003366"/>
      <name val="Arial"/>
      <family val="2"/>
      <charset val="1"/>
    </font>
    <font>
      <sz val="12"/>
      <name val="Courier New Cyr"/>
      <family val="3"/>
      <charset val="204"/>
    </font>
    <font>
      <sz val="10"/>
      <color rgb="FF333399"/>
      <name val="Arial"/>
      <family val="2"/>
      <charset val="1"/>
    </font>
    <font>
      <sz val="10"/>
      <color rgb="FFFF9900"/>
      <name val="Arial"/>
      <family val="2"/>
      <charset val="1"/>
    </font>
    <font>
      <sz val="10"/>
      <color rgb="FF993300"/>
      <name val="Arial"/>
      <family val="2"/>
      <charset val="1"/>
    </font>
    <font>
      <b val="true"/>
      <i val="true"/>
      <sz val="16"/>
      <name val="Arial"/>
      <family val="0"/>
      <charset val="1"/>
    </font>
    <font>
      <sz val="10"/>
      <color theme="1"/>
      <name val="Arial"/>
      <family val="2"/>
      <charset val="1"/>
    </font>
    <font>
      <sz val="12"/>
      <name val="Arial"/>
      <family val="2"/>
      <charset val="204"/>
    </font>
    <font>
      <b val="true"/>
      <sz val="10"/>
      <color rgb="FF333333"/>
      <name val="Arial"/>
      <family val="2"/>
      <charset val="1"/>
    </font>
    <font>
      <sz val="9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b val="true"/>
      <sz val="18"/>
      <color rgb="FF003366"/>
      <name val="Cambria"/>
      <family val="2"/>
      <charset val="1"/>
    </font>
    <font>
      <b val="true"/>
      <sz val="10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sz val="10"/>
      <color rgb="FF333399"/>
      <name val="Arial"/>
      <family val="2"/>
      <charset val="204"/>
    </font>
    <font>
      <sz val="11"/>
      <color rgb="FF333399"/>
      <name val="Calibri"/>
      <family val="2"/>
      <charset val="204"/>
    </font>
    <font>
      <sz val="12"/>
      <color rgb="FF333399"/>
      <name val="Times New Roman"/>
      <family val="2"/>
      <charset val="204"/>
    </font>
    <font>
      <sz val="11"/>
      <color rgb="FF3F3F76"/>
      <name val="Calibri"/>
      <family val="2"/>
      <charset val="204"/>
    </font>
    <font>
      <b val="true"/>
      <sz val="10"/>
      <color rgb="FF333333"/>
      <name val="Arial"/>
      <family val="2"/>
      <charset val="204"/>
    </font>
    <font>
      <b val="true"/>
      <sz val="11"/>
      <color rgb="FF333333"/>
      <name val="Calibri"/>
      <family val="2"/>
      <charset val="204"/>
    </font>
    <font>
      <b val="true"/>
      <sz val="12"/>
      <color rgb="FF333333"/>
      <name val="Times New Roman"/>
      <family val="2"/>
      <charset val="204"/>
    </font>
    <font>
      <b val="true"/>
      <sz val="11"/>
      <color rgb="FF3F3F3F"/>
      <name val="Calibri"/>
      <family val="2"/>
      <charset val="204"/>
    </font>
    <font>
      <b val="true"/>
      <sz val="10"/>
      <color rgb="FFFF9900"/>
      <name val="Arial"/>
      <family val="2"/>
      <charset val="204"/>
    </font>
    <font>
      <b val="true"/>
      <sz val="11"/>
      <color rgb="FFFF9900"/>
      <name val="Calibri"/>
      <family val="2"/>
      <charset val="204"/>
    </font>
    <font>
      <b val="true"/>
      <sz val="12"/>
      <color rgb="FFFF9900"/>
      <name val="Times New Roman"/>
      <family val="2"/>
      <charset val="204"/>
    </font>
    <font>
      <b val="true"/>
      <sz val="11"/>
      <color rgb="FFFF0000"/>
      <name val="Calibri"/>
      <family val="2"/>
      <charset val="204"/>
    </font>
    <font>
      <b val="true"/>
      <sz val="11"/>
      <color rgb="FFFA7D00"/>
      <name val="Calibri"/>
      <family val="2"/>
      <charset val="204"/>
    </font>
    <font>
      <u val="single"/>
      <sz val="8"/>
      <color rgb="FF0000FF"/>
      <name val="Arial"/>
      <family val="2"/>
      <charset val="204"/>
    </font>
    <font>
      <b val="true"/>
      <sz val="15"/>
      <color rgb="FF003366"/>
      <name val="Arial"/>
      <family val="2"/>
      <charset val="204"/>
    </font>
    <font>
      <b val="true"/>
      <sz val="15"/>
      <color rgb="FF003366"/>
      <name val="Calibri"/>
      <family val="2"/>
      <charset val="204"/>
    </font>
    <font>
      <b val="true"/>
      <sz val="15"/>
      <color rgb="FF003366"/>
      <name val="Times New Roman"/>
      <family val="2"/>
      <charset val="204"/>
    </font>
    <font>
      <b val="true"/>
      <sz val="15"/>
      <color rgb="FF333399"/>
      <name val="Calibri"/>
      <family val="2"/>
      <charset val="204"/>
    </font>
    <font>
      <b val="true"/>
      <sz val="15"/>
      <color theme="3"/>
      <name val="Calibri"/>
      <family val="2"/>
      <charset val="204"/>
    </font>
    <font>
      <b val="true"/>
      <sz val="13"/>
      <color rgb="FF003366"/>
      <name val="Arial"/>
      <family val="2"/>
      <charset val="204"/>
    </font>
    <font>
      <b val="true"/>
      <sz val="13"/>
      <color rgb="FF003366"/>
      <name val="Calibri"/>
      <family val="2"/>
      <charset val="204"/>
    </font>
    <font>
      <b val="true"/>
      <sz val="13"/>
      <color rgb="FF003366"/>
      <name val="Times New Roman"/>
      <family val="2"/>
      <charset val="204"/>
    </font>
    <font>
      <b val="true"/>
      <sz val="13"/>
      <color rgb="FF333399"/>
      <name val="Calibri"/>
      <family val="2"/>
      <charset val="204"/>
    </font>
    <font>
      <b val="true"/>
      <sz val="13"/>
      <color theme="3"/>
      <name val="Calibri"/>
      <family val="2"/>
      <charset val="204"/>
    </font>
    <font>
      <b val="true"/>
      <sz val="11"/>
      <color rgb="FF003366"/>
      <name val="Arial"/>
      <family val="2"/>
      <charset val="204"/>
    </font>
    <font>
      <b val="true"/>
      <sz val="11"/>
      <color rgb="FF003366"/>
      <name val="Calibri"/>
      <family val="2"/>
      <charset val="204"/>
    </font>
    <font>
      <b val="true"/>
      <sz val="11"/>
      <color rgb="FF003366"/>
      <name val="Times New Roman"/>
      <family val="2"/>
      <charset val="204"/>
    </font>
    <font>
      <b val="true"/>
      <sz val="11"/>
      <color rgb="FF333399"/>
      <name val="Calibri"/>
      <family val="2"/>
      <charset val="204"/>
    </font>
    <font>
      <b val="true"/>
      <sz val="11"/>
      <color theme="3"/>
      <name val="Calibri"/>
      <family val="2"/>
      <charset val="204"/>
    </font>
    <font>
      <b val="true"/>
      <sz val="10"/>
      <color rgb="FF000000"/>
      <name val="Arial"/>
      <family val="2"/>
      <charset val="204"/>
    </font>
    <font>
      <b val="true"/>
      <sz val="11"/>
      <color rgb="FF000000"/>
      <name val="Calibri"/>
      <family val="2"/>
      <charset val="204"/>
    </font>
    <font>
      <b val="true"/>
      <sz val="12"/>
      <color rgb="FF000000"/>
      <name val="Times New Roman"/>
      <family val="2"/>
      <charset val="204"/>
    </font>
    <font>
      <b val="true"/>
      <sz val="11"/>
      <color theme="1"/>
      <name val="Calibri"/>
      <family val="2"/>
      <charset val="204"/>
    </font>
    <font>
      <b val="true"/>
      <sz val="10"/>
      <color rgb="FFFFFFFF"/>
      <name val="Arial"/>
      <family val="2"/>
      <charset val="204"/>
    </font>
    <font>
      <b val="true"/>
      <sz val="11"/>
      <color rgb="FFFFFFFF"/>
      <name val="Calibri"/>
      <family val="2"/>
      <charset val="204"/>
    </font>
    <font>
      <b val="true"/>
      <sz val="12"/>
      <color rgb="FFFFFFFF"/>
      <name val="Times New Roman"/>
      <family val="2"/>
      <charset val="204"/>
    </font>
    <font>
      <b val="true"/>
      <sz val="11"/>
      <color theme="0"/>
      <name val="Calibri"/>
      <family val="2"/>
      <charset val="204"/>
    </font>
    <font>
      <b val="true"/>
      <sz val="18"/>
      <color rgb="FF003366"/>
      <name val="Cambria"/>
      <family val="2"/>
      <charset val="204"/>
    </font>
    <font>
      <b val="true"/>
      <sz val="18"/>
      <color rgb="FF333399"/>
      <name val="Cambria"/>
      <family val="2"/>
      <charset val="204"/>
    </font>
    <font>
      <b val="true"/>
      <sz val="18"/>
      <color rgb="FF003366"/>
      <name val="Cambria"/>
      <family val="1"/>
      <charset val="204"/>
    </font>
    <font>
      <b val="true"/>
      <sz val="18"/>
      <color theme="3"/>
      <name val="Cambria"/>
      <family val="2"/>
      <charset val="204"/>
    </font>
    <font>
      <sz val="10"/>
      <color rgb="FF993300"/>
      <name val="Arial"/>
      <family val="2"/>
      <charset val="204"/>
    </font>
    <font>
      <sz val="11"/>
      <color rgb="FF993300"/>
      <name val="Calibri"/>
      <family val="2"/>
      <charset val="204"/>
    </font>
    <font>
      <sz val="12"/>
      <color rgb="FF993300"/>
      <name val="Times New Roman"/>
      <family val="2"/>
      <charset val="204"/>
    </font>
    <font>
      <sz val="11"/>
      <color rgb="FF808000"/>
      <name val="Calibri"/>
      <family val="2"/>
      <charset val="204"/>
    </font>
    <font>
      <sz val="11"/>
      <color rgb="FF9C6500"/>
      <name val="Calibri"/>
      <family val="2"/>
      <charset val="204"/>
    </font>
    <font>
      <sz val="10"/>
      <color rgb="FF000000"/>
      <name val="Arial Cyr"/>
      <family val="0"/>
      <charset val="204"/>
    </font>
    <font>
      <b val="true"/>
      <sz val="10"/>
      <name val="Times New Roman Cyr"/>
      <family val="1"/>
      <charset val="204"/>
    </font>
    <font>
      <sz val="11"/>
      <color rgb="FFFF9900"/>
      <name val="Calibri"/>
      <family val="2"/>
      <charset val="204"/>
    </font>
    <font>
      <sz val="11"/>
      <color rgb="FF333333"/>
      <name val="Calibri"/>
      <family val="2"/>
      <charset val="204"/>
    </font>
    <font>
      <sz val="12"/>
      <color rgb="FF000000"/>
      <name val="Arial"/>
      <family val="2"/>
      <charset val="204"/>
    </font>
    <font>
      <sz val="12"/>
      <name val="Arial Cyr"/>
      <family val="0"/>
      <charset val="204"/>
    </font>
    <font>
      <sz val="1"/>
      <name val="Times New Roman"/>
      <family val="1"/>
      <charset val="204"/>
    </font>
    <font>
      <b val="true"/>
      <sz val="12"/>
      <name val="Times New Roman"/>
      <family val="2"/>
      <charset val="204"/>
    </font>
    <font>
      <sz val="12"/>
      <name val="Courier New"/>
      <family val="3"/>
      <charset val="1"/>
    </font>
    <font>
      <sz val="12"/>
      <color theme="1"/>
      <name val="Arial"/>
      <family val="2"/>
      <charset val="204"/>
    </font>
    <font>
      <sz val="8"/>
      <name val="MS Sans Serif"/>
      <family val="2"/>
      <charset val="204"/>
    </font>
    <font>
      <sz val="10"/>
      <color rgb="FF000000"/>
      <name val="Arial Cyr"/>
      <family val="2"/>
      <charset val="204"/>
    </font>
    <font>
      <i val="true"/>
      <sz val="12"/>
      <color rgb="FF808080"/>
      <name val="Times New Roman"/>
      <family val="2"/>
      <charset val="204"/>
    </font>
    <font>
      <sz val="10"/>
      <name val="Courier New"/>
      <family val="3"/>
      <charset val="1"/>
    </font>
    <font>
      <sz val="10"/>
      <color rgb="FF800080"/>
      <name val="Arial"/>
      <family val="2"/>
      <charset val="204"/>
    </font>
    <font>
      <sz val="11"/>
      <color rgb="FF800080"/>
      <name val="Calibri"/>
      <family val="2"/>
      <charset val="204"/>
    </font>
    <font>
      <sz val="11"/>
      <color rgb="FF9C0006"/>
      <name val="Calibri"/>
      <family val="2"/>
      <charset val="204"/>
    </font>
    <font>
      <sz val="12"/>
      <color rgb="FF800080"/>
      <name val="Times New Roman"/>
      <family val="2"/>
      <charset val="204"/>
    </font>
    <font>
      <i val="true"/>
      <sz val="10"/>
      <color rgb="FF808080"/>
      <name val="Arial"/>
      <family val="2"/>
      <charset val="204"/>
    </font>
    <font>
      <i val="true"/>
      <sz val="11"/>
      <color rgb="FF808080"/>
      <name val="Calibri"/>
      <family val="2"/>
      <charset val="204"/>
    </font>
    <font>
      <i val="true"/>
      <sz val="11"/>
      <color rgb="FF7F7F7F"/>
      <name val="Calibri"/>
      <family val="2"/>
      <charset val="204"/>
    </font>
    <font>
      <sz val="10"/>
      <color rgb="FFFF9900"/>
      <name val="Arial"/>
      <family val="2"/>
      <charset val="204"/>
    </font>
    <font>
      <sz val="11"/>
      <color rgb="FFFF0000"/>
      <name val="Calibri"/>
      <family val="2"/>
      <charset val="204"/>
    </font>
    <font>
      <sz val="12"/>
      <color rgb="FFFF9900"/>
      <name val="Times New Roman"/>
      <family val="2"/>
      <charset val="204"/>
    </font>
    <font>
      <sz val="11"/>
      <color rgb="FFFA7D00"/>
      <name val="Calibri"/>
      <family val="2"/>
      <charset val="204"/>
    </font>
    <font>
      <sz val="10"/>
      <color rgb="FFFF0000"/>
      <name val="Arial"/>
      <family val="2"/>
      <charset val="204"/>
    </font>
    <font>
      <sz val="12"/>
      <color rgb="FFFF0000"/>
      <name val="Times New Roman"/>
      <family val="2"/>
      <charset val="204"/>
    </font>
    <font>
      <sz val="10"/>
      <color rgb="FF008000"/>
      <name val="Arial"/>
      <family val="2"/>
      <charset val="204"/>
    </font>
    <font>
      <sz val="11"/>
      <color rgb="FF008000"/>
      <name val="Calibri"/>
      <family val="2"/>
      <charset val="204"/>
    </font>
    <font>
      <sz val="12"/>
      <color rgb="FF008000"/>
      <name val="Times New Roman"/>
      <family val="2"/>
      <charset val="204"/>
    </font>
    <font>
      <sz val="11"/>
      <color rgb="FF006100"/>
      <name val="Calibri"/>
      <family val="2"/>
      <charset val="204"/>
    </font>
    <font>
      <sz val="11"/>
      <color theme="0" tint="-0.15"/>
      <name val="Calibri"/>
      <family val="2"/>
      <charset val="204"/>
    </font>
    <font>
      <sz val="11"/>
      <color theme="0" tint="-0.25"/>
      <name val="Calibri"/>
      <family val="2"/>
      <charset val="204"/>
    </font>
    <font>
      <sz val="11"/>
      <color theme="0" tint="-0.15"/>
      <name val="Calibri"/>
      <family val="2"/>
      <charset val="1"/>
    </font>
    <font>
      <sz val="11"/>
      <color theme="0"/>
      <name val="Calibri"/>
      <family val="2"/>
      <charset val="1"/>
    </font>
    <font>
      <sz val="11"/>
      <name val="Calibri"/>
      <family val="2"/>
      <charset val="1"/>
    </font>
    <font>
      <b val="true"/>
      <i val="true"/>
      <u val="single"/>
      <sz val="11"/>
      <color theme="0" tint="-0.15"/>
      <name val="Calibri"/>
      <family val="2"/>
      <charset val="204"/>
    </font>
    <font>
      <b val="true"/>
      <i val="true"/>
      <sz val="11"/>
      <color theme="0" tint="-0.15"/>
      <name val="Calibri"/>
      <family val="2"/>
      <charset val="204"/>
    </font>
    <font>
      <b val="true"/>
      <i val="true"/>
      <sz val="11"/>
      <color theme="1"/>
      <name val="Calibri"/>
      <family val="2"/>
      <charset val="204"/>
    </font>
    <font>
      <sz val="11"/>
      <name val="Calibri"/>
      <family val="2"/>
      <charset val="204"/>
    </font>
    <font>
      <u val="single"/>
      <sz val="11"/>
      <color theme="1"/>
      <name val="Calibri"/>
      <family val="2"/>
      <charset val="204"/>
    </font>
    <font>
      <b val="true"/>
      <u val="single"/>
      <sz val="11"/>
      <color rgb="FFC00000"/>
      <name val="Calibri"/>
      <family val="2"/>
      <charset val="204"/>
    </font>
    <font>
      <sz val="11"/>
      <color rgb="FFFF0000"/>
      <name val="Calibri"/>
      <family val="2"/>
      <charset val="1"/>
    </font>
    <font>
      <u val="single"/>
      <sz val="11"/>
      <name val="Calibri"/>
      <family val="2"/>
      <charset val="1"/>
    </font>
    <font>
      <u val="single"/>
      <sz val="11"/>
      <color theme="1"/>
      <name val="Calibri"/>
      <family val="2"/>
      <charset val="1"/>
    </font>
    <font>
      <b val="true"/>
      <sz val="11"/>
      <name val="Calibri"/>
      <family val="2"/>
      <charset val="204"/>
    </font>
    <font>
      <sz val="11"/>
      <color theme="0" tint="-0.05"/>
      <name val="Calibri"/>
      <family val="2"/>
      <charset val="1"/>
    </font>
    <font>
      <sz val="11"/>
      <color theme="0" tint="-0.35"/>
      <name val="Calibri"/>
      <family val="2"/>
      <charset val="204"/>
    </font>
    <font>
      <sz val="11"/>
      <color theme="1" tint="0.4999"/>
      <name val="Calibri"/>
      <family val="2"/>
      <charset val="1"/>
    </font>
    <font>
      <sz val="11"/>
      <color theme="0" tint="-0.5"/>
      <name val="Calibri"/>
      <family val="2"/>
      <charset val="1"/>
    </font>
    <font>
      <sz val="9"/>
      <color rgb="FF000000"/>
      <name val="Tahoma"/>
      <family val="2"/>
      <charset val="204"/>
    </font>
    <font>
      <sz val="9"/>
      <name val="Calibri"/>
      <family val="2"/>
      <charset val="1"/>
    </font>
    <font>
      <b val="true"/>
      <sz val="18"/>
      <name val="Verdana"/>
      <family val="2"/>
      <charset val="204"/>
    </font>
    <font>
      <sz val="14"/>
      <name val="Verdana"/>
      <family val="2"/>
      <charset val="204"/>
    </font>
    <font>
      <sz val="8"/>
      <name val="Arial"/>
      <family val="2"/>
      <charset val="204"/>
    </font>
    <font>
      <b val="true"/>
      <sz val="12"/>
      <name val="Arial"/>
      <family val="2"/>
      <charset val="204"/>
    </font>
    <font>
      <b val="true"/>
      <sz val="11"/>
      <name val="Arial"/>
      <family val="2"/>
      <charset val="204"/>
    </font>
    <font>
      <sz val="11"/>
      <name val="Arial"/>
      <family val="2"/>
      <charset val="204"/>
    </font>
    <font>
      <sz val="9"/>
      <name val="Arial"/>
      <family val="2"/>
      <charset val="204"/>
    </font>
    <font>
      <sz val="9"/>
      <color theme="0" tint="-0.25"/>
      <name val="Arial"/>
      <family val="2"/>
      <charset val="204"/>
    </font>
    <font>
      <sz val="11"/>
      <color rgb="FFFF0000"/>
      <name val="Arial"/>
      <family val="2"/>
      <charset val="204"/>
    </font>
    <font>
      <sz val="9"/>
      <color rgb="FFC00000"/>
      <name val="Arial"/>
      <family val="2"/>
      <charset val="204"/>
    </font>
    <font>
      <sz val="9"/>
      <color rgb="FF0070C0"/>
      <name val="Arial"/>
      <family val="2"/>
      <charset val="204"/>
    </font>
    <font>
      <sz val="9"/>
      <color theme="1"/>
      <name val="Arial"/>
      <family val="2"/>
      <charset val="204"/>
    </font>
    <font>
      <b val="true"/>
      <sz val="10"/>
      <name val="Arial Cyr"/>
      <family val="0"/>
      <charset val="204"/>
    </font>
    <font>
      <sz val="9"/>
      <color rgb="FF0000FF"/>
      <name val="Arial"/>
      <family val="2"/>
      <charset val="204"/>
    </font>
    <font>
      <b val="true"/>
      <sz val="9"/>
      <name val="Arial"/>
      <family val="2"/>
      <charset val="204"/>
    </font>
    <font>
      <b val="true"/>
      <sz val="9"/>
      <color rgb="FFFF0000"/>
      <name val="Arial"/>
      <family val="2"/>
      <charset val="204"/>
    </font>
    <font>
      <b val="true"/>
      <sz val="9"/>
      <color rgb="FFC00000"/>
      <name val="Arial"/>
      <family val="2"/>
      <charset val="204"/>
    </font>
    <font>
      <sz val="9"/>
      <color rgb="FFFF0000"/>
      <name val="Arial"/>
      <family val="2"/>
      <charset val="204"/>
    </font>
    <font>
      <sz val="11"/>
      <color rgb="FF00B050"/>
      <name val="Calibri"/>
      <family val="2"/>
      <charset val="1"/>
    </font>
    <font>
      <b val="true"/>
      <sz val="9"/>
      <color rgb="FF000000"/>
      <name val="Tahoma"/>
      <family val="2"/>
      <charset val="204"/>
    </font>
    <font>
      <b val="true"/>
      <sz val="25"/>
      <color rgb="FF595959"/>
      <name val="Calibri"/>
      <family val="2"/>
    </font>
    <font>
      <sz val="14"/>
      <color rgb="FF404040"/>
      <name val="Calibri"/>
      <family val="2"/>
    </font>
    <font>
      <sz val="11"/>
      <color rgb="FFFF0000"/>
      <name val="Calibri"/>
      <family val="2"/>
    </font>
    <font>
      <sz val="13"/>
      <color rgb="FF595959"/>
      <name val="Calibri"/>
      <family val="2"/>
    </font>
    <font>
      <sz val="14"/>
      <color rgb="FF00B050"/>
      <name val="Calibri"/>
      <family val="2"/>
    </font>
    <font>
      <sz val="14"/>
      <color rgb="FF6600CC"/>
      <name val="Calibri"/>
      <family val="2"/>
    </font>
    <font>
      <sz val="10"/>
      <color rgb="FF000000"/>
      <name val="Calibri"/>
      <family val="2"/>
    </font>
    <font>
      <sz val="14"/>
      <color rgb="FF632523"/>
      <name val="Calibri"/>
      <family val="2"/>
    </font>
    <font>
      <sz val="14"/>
      <color rgb="FF254061"/>
      <name val="Calibri"/>
      <family val="2"/>
    </font>
    <font>
      <sz val="14"/>
      <color rgb="FF4F6228"/>
      <name val="Calibri"/>
      <family val="2"/>
    </font>
    <font>
      <b val="true"/>
      <sz val="14"/>
      <name val="Verdana"/>
      <family val="2"/>
      <charset val="204"/>
    </font>
    <font>
      <b val="true"/>
      <sz val="14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1"/>
      <color theme="1"/>
      <name val="Arial"/>
      <family val="2"/>
      <charset val="204"/>
    </font>
    <font>
      <b val="true"/>
      <sz val="11"/>
      <color rgb="FFF79646"/>
      <name val="Calibri"/>
      <family val="2"/>
    </font>
    <font>
      <i val="true"/>
      <sz val="14"/>
      <color rgb="FF7030A0"/>
      <name val="Calibri"/>
      <family val="2"/>
    </font>
    <font>
      <i val="true"/>
      <sz val="10"/>
      <color rgb="FF000000"/>
      <name val="FreeSetCTT"/>
      <family val="0"/>
      <charset val="204"/>
    </font>
    <font>
      <b val="true"/>
      <sz val="10"/>
      <color rgb="FF000000"/>
      <name val="FreeSetCTT"/>
      <family val="0"/>
      <charset val="204"/>
    </font>
    <font>
      <sz val="10"/>
      <color rgb="FF000000"/>
      <name val="FreeSetCTT"/>
      <family val="0"/>
      <charset val="204"/>
    </font>
    <font>
      <sz val="12"/>
      <color theme="0" tint="-0.05"/>
      <name val="Calibri"/>
      <family val="2"/>
      <charset val="204"/>
    </font>
    <font>
      <sz val="10"/>
      <color theme="0" tint="-0.05"/>
      <name val="Arial"/>
      <family val="2"/>
      <charset val="204"/>
    </font>
    <font>
      <b val="true"/>
      <sz val="10"/>
      <color theme="0" tint="-0.05"/>
      <name val="FreeSetCTT"/>
      <family val="0"/>
      <charset val="204"/>
    </font>
    <font>
      <sz val="10"/>
      <name val="FreeSetCTT"/>
      <family val="0"/>
      <charset val="204"/>
    </font>
    <font>
      <b val="true"/>
      <sz val="12"/>
      <color rgb="FF000000"/>
      <name val="Arial"/>
      <family val="2"/>
      <charset val="204"/>
    </font>
    <font>
      <b val="true"/>
      <sz val="10"/>
      <name val="Arial"/>
      <family val="2"/>
      <charset val="204"/>
    </font>
    <font>
      <b val="true"/>
      <sz val="10"/>
      <color rgb="FF000000"/>
      <name val="Calibri"/>
      <family val="2"/>
      <charset val="204"/>
    </font>
    <font>
      <b val="true"/>
      <sz val="12"/>
      <color rgb="FF0000FF"/>
      <name val="Arial"/>
      <family val="2"/>
      <charset val="204"/>
    </font>
    <font>
      <b val="true"/>
      <sz val="12"/>
      <color rgb="FF800000"/>
      <name val="Arial"/>
      <family val="2"/>
      <charset val="204"/>
    </font>
    <font>
      <b val="true"/>
      <sz val="12"/>
      <color rgb="FFFF0000"/>
      <name val="Arial"/>
      <family val="2"/>
      <charset val="204"/>
    </font>
    <font>
      <b val="true"/>
      <sz val="12"/>
      <color theme="5" tint="-0.5"/>
      <name val="Arial"/>
      <family val="2"/>
      <charset val="204"/>
    </font>
    <font>
      <b val="true"/>
      <i val="true"/>
      <sz val="10"/>
      <color rgb="FF000000"/>
      <name val="Arial"/>
      <family val="2"/>
      <charset val="204"/>
    </font>
    <font>
      <b val="true"/>
      <u val="single"/>
      <sz val="10"/>
      <color rgb="FF000000"/>
      <name val="Arial"/>
      <family val="2"/>
      <charset val="204"/>
    </font>
    <font>
      <b val="true"/>
      <sz val="10"/>
      <color rgb="FF0000FF"/>
      <name val="Arial"/>
      <family val="2"/>
      <charset val="204"/>
    </font>
    <font>
      <b val="true"/>
      <sz val="10"/>
      <color rgb="FF800000"/>
      <name val="Arial"/>
      <family val="2"/>
      <charset val="204"/>
    </font>
    <font>
      <b val="true"/>
      <sz val="10"/>
      <color theme="5" tint="-0.5"/>
      <name val="Arial"/>
      <family val="2"/>
      <charset val="204"/>
    </font>
    <font>
      <i val="true"/>
      <sz val="10"/>
      <color rgb="FF000000"/>
      <name val="Arial"/>
      <family val="2"/>
      <charset val="204"/>
    </font>
    <font>
      <sz val="10"/>
      <color rgb="FF0000FF"/>
      <name val="Arial"/>
      <family val="2"/>
      <charset val="204"/>
    </font>
    <font>
      <sz val="10"/>
      <color rgb="FF800000"/>
      <name val="Arial"/>
      <family val="2"/>
      <charset val="204"/>
    </font>
    <font>
      <sz val="10"/>
      <color theme="5" tint="-0.5"/>
      <name val="Arial"/>
      <family val="2"/>
      <charset val="204"/>
    </font>
    <font>
      <i val="true"/>
      <u val="single"/>
      <sz val="10"/>
      <color rgb="FF000000"/>
      <name val="Arial"/>
      <family val="2"/>
      <charset val="204"/>
    </font>
    <font>
      <i val="true"/>
      <sz val="10"/>
      <color rgb="FFFFFFFF"/>
      <name val="Arial"/>
      <family val="2"/>
      <charset val="204"/>
    </font>
    <font>
      <b val="true"/>
      <sz val="10"/>
      <color rgb="FFFF0000"/>
      <name val="Arial"/>
      <family val="2"/>
      <charset val="204"/>
    </font>
    <font>
      <b val="true"/>
      <i val="true"/>
      <sz val="10"/>
      <color rgb="FF000000"/>
      <name val="FreeSetCTT"/>
      <family val="0"/>
      <charset val="204"/>
    </font>
    <font>
      <b val="true"/>
      <u val="single"/>
      <sz val="10"/>
      <color rgb="FF000000"/>
      <name val="FreeSetCTT"/>
      <family val="0"/>
      <charset val="204"/>
    </font>
    <font>
      <b val="true"/>
      <sz val="10"/>
      <color theme="0" tint="-0.15"/>
      <name val="Arial"/>
      <family val="2"/>
      <charset val="204"/>
    </font>
    <font>
      <sz val="10"/>
      <color theme="0" tint="-0.15"/>
      <name val="Arial"/>
      <family val="2"/>
      <charset val="204"/>
    </font>
    <font>
      <b val="true"/>
      <sz val="12"/>
      <color rgb="FF000000"/>
      <name val="FreeSetCTT"/>
      <family val="0"/>
      <charset val="204"/>
    </font>
    <font>
      <b val="true"/>
      <sz val="10"/>
      <color rgb="FFFF0000"/>
      <name val="FreeSetCTT"/>
      <family val="0"/>
      <charset val="204"/>
    </font>
    <font>
      <b val="true"/>
      <sz val="10"/>
      <color rgb="FFFFFF99"/>
      <name val="FreeSetCTT"/>
      <family val="0"/>
      <charset val="204"/>
    </font>
    <font>
      <b val="true"/>
      <u val="single"/>
      <sz val="12"/>
      <color rgb="FF000000"/>
      <name val="FreeSetCTT"/>
      <family val="0"/>
      <charset val="204"/>
    </font>
    <font>
      <b val="true"/>
      <sz val="10"/>
      <color rgb="FF800000"/>
      <name val="FreeSetCTT"/>
      <family val="0"/>
      <charset val="204"/>
    </font>
    <font>
      <b val="true"/>
      <sz val="10"/>
      <name val="FreeSetCTT"/>
      <family val="0"/>
      <charset val="204"/>
    </font>
    <font>
      <sz val="10"/>
      <color rgb="FFFFFFFF"/>
      <name val="FreeSetCTT"/>
      <family val="0"/>
      <charset val="204"/>
    </font>
    <font>
      <sz val="10"/>
      <color rgb="FF333399"/>
      <name val="FreeSetCTT"/>
      <family val="0"/>
      <charset val="204"/>
    </font>
    <font>
      <b val="true"/>
      <sz val="10"/>
      <color theme="0" tint="-0.05"/>
      <name val="Arial"/>
      <family val="2"/>
      <charset val="204"/>
    </font>
    <font>
      <sz val="11"/>
      <color theme="0" tint="-0.05"/>
      <name val="Calibri"/>
      <family val="2"/>
      <charset val="204"/>
    </font>
    <font>
      <b val="true"/>
      <sz val="11"/>
      <color rgb="FF000000"/>
      <name val="Arial"/>
      <family val="2"/>
      <charset val="204"/>
    </font>
    <font>
      <b val="true"/>
      <sz val="16"/>
      <color rgb="FF800000"/>
      <name val="Arial"/>
      <family val="2"/>
      <charset val="204"/>
    </font>
    <font>
      <b val="true"/>
      <sz val="8"/>
      <color rgb="FF000000"/>
      <name val="Arial"/>
      <family val="2"/>
      <charset val="204"/>
    </font>
    <font>
      <sz val="5"/>
      <name val="Arial"/>
      <family val="2"/>
      <charset val="204"/>
    </font>
    <font>
      <b val="true"/>
      <sz val="8"/>
      <color rgb="FFFF0000"/>
      <name val="Arial"/>
      <family val="2"/>
      <charset val="204"/>
    </font>
    <font>
      <b val="true"/>
      <sz val="8"/>
      <name val="Arial"/>
      <family val="2"/>
      <charset val="204"/>
    </font>
    <font>
      <b val="true"/>
      <sz val="9"/>
      <color rgb="FF000000"/>
      <name val="Arial"/>
      <family val="2"/>
      <charset val="204"/>
    </font>
    <font>
      <sz val="8"/>
      <color rgb="FFFFFFFF"/>
      <name val="Arial"/>
      <family val="2"/>
      <charset val="204"/>
    </font>
    <font>
      <b val="true"/>
      <i val="true"/>
      <sz val="10"/>
      <color rgb="FF00B050"/>
      <name val="Arial"/>
      <family val="2"/>
      <charset val="204"/>
    </font>
    <font>
      <sz val="10"/>
      <color rgb="FF00B050"/>
      <name val="Arial"/>
      <family val="2"/>
      <charset val="204"/>
    </font>
    <font>
      <sz val="10"/>
      <color rgb="FF000000"/>
      <name val="Calibri"/>
      <family val="2"/>
      <charset val="204"/>
    </font>
    <font>
      <b val="true"/>
      <sz val="16"/>
      <color rgb="FF595959"/>
      <name val="Calibri"/>
      <family val="2"/>
    </font>
    <font>
      <sz val="11"/>
      <color rgb="FF953735"/>
      <name val="Calibri"/>
      <family val="2"/>
    </font>
    <font>
      <sz val="12"/>
      <color rgb="FF604A7B"/>
      <name val="Calibri"/>
      <family val="2"/>
    </font>
    <font>
      <sz val="9"/>
      <color rgb="FF595959"/>
      <name val="Calibri"/>
      <family val="2"/>
    </font>
    <font>
      <sz val="11"/>
      <color rgb="FF254061"/>
      <name val="Calibri"/>
      <family val="2"/>
    </font>
    <font>
      <sz val="10"/>
      <color theme="0"/>
      <name val="Arial"/>
      <family val="2"/>
      <charset val="204"/>
    </font>
    <font>
      <sz val="10"/>
      <color rgb="FF336600"/>
      <name val="Arial"/>
      <family val="2"/>
      <charset val="204"/>
    </font>
  </fonts>
  <fills count="60">
    <fill>
      <patternFill patternType="none"/>
    </fill>
    <fill>
      <patternFill patternType="gray125"/>
    </fill>
    <fill>
      <patternFill patternType="solid">
        <fgColor rgb="FFCCCCFF"/>
        <bgColor rgb="FFB8D7E7"/>
      </patternFill>
    </fill>
    <fill>
      <patternFill patternType="solid">
        <fgColor rgb="FFFF99CC"/>
        <bgColor rgb="FFE6B9B8"/>
      </patternFill>
    </fill>
    <fill>
      <patternFill patternType="solid">
        <fgColor rgb="FFCCFFCC"/>
        <bgColor rgb="FFC2FFCA"/>
      </patternFill>
    </fill>
    <fill>
      <patternFill patternType="solid">
        <fgColor rgb="FFCC99FF"/>
        <bgColor rgb="FFFF99CC"/>
      </patternFill>
    </fill>
    <fill>
      <patternFill patternType="solid">
        <fgColor rgb="FFCCFFFF"/>
        <bgColor rgb="FFE0FFFF"/>
      </patternFill>
    </fill>
    <fill>
      <patternFill patternType="solid">
        <fgColor rgb="FFFFCC99"/>
        <bgColor rgb="FFFCD5B5"/>
      </patternFill>
    </fill>
    <fill>
      <patternFill patternType="solid">
        <fgColor rgb="FF99CCFF"/>
        <bgColor rgb="FFB8D7E7"/>
      </patternFill>
    </fill>
    <fill>
      <patternFill patternType="darkGray">
        <fgColor theme="4" tint="0.7999"/>
        <bgColor rgb="FFE6E5FA"/>
      </patternFill>
    </fill>
    <fill>
      <patternFill patternType="solid">
        <fgColor rgb="FFFF8080"/>
        <bgColor rgb="FFFF99CC"/>
      </patternFill>
    </fill>
    <fill>
      <patternFill patternType="solid">
        <fgColor theme="5" tint="0.7999"/>
        <bgColor rgb="FFFBEBD8"/>
      </patternFill>
    </fill>
    <fill>
      <patternFill patternType="solid">
        <fgColor rgb="FFFFFFCC"/>
        <bgColor rgb="FFFFFACE"/>
      </patternFill>
    </fill>
    <fill>
      <patternFill patternType="solid">
        <fgColor theme="6" tint="0.7999"/>
        <bgColor rgb="FFEAEAEA"/>
      </patternFill>
    </fill>
    <fill>
      <patternFill patternType="darkGray">
        <fgColor theme="7" tint="0.7999"/>
        <bgColor rgb="FFEAEAEA"/>
      </patternFill>
    </fill>
    <fill>
      <patternFill patternType="solid">
        <fgColor theme="8" tint="0.7999"/>
        <bgColor rgb="FFD0EEFB"/>
      </patternFill>
    </fill>
    <fill>
      <patternFill patternType="darkGray">
        <fgColor theme="9" tint="0.7999"/>
        <bgColor rgb="FFFEE3E0"/>
      </patternFill>
    </fill>
    <fill>
      <patternFill patternType="solid">
        <fgColor rgb="FF00FF00"/>
        <bgColor rgb="FF00B050"/>
      </patternFill>
    </fill>
    <fill>
      <patternFill patternType="solid">
        <fgColor rgb="FFFFCC00"/>
        <bgColor rgb="FFFFFF00"/>
      </patternFill>
    </fill>
    <fill>
      <patternFill patternType="darkGray">
        <fgColor theme="4" tint="0.5999"/>
        <bgColor rgb="FFCCCCFF"/>
      </patternFill>
    </fill>
    <fill>
      <patternFill patternType="solid">
        <fgColor theme="5" tint="0.5999"/>
        <bgColor rgb="FFFFC1D2"/>
      </patternFill>
    </fill>
    <fill>
      <patternFill patternType="solid">
        <fgColor rgb="FFFFFF99"/>
        <bgColor rgb="FFFFFFCC"/>
      </patternFill>
    </fill>
    <fill>
      <patternFill patternType="solid">
        <fgColor theme="6" tint="0.5999"/>
        <bgColor rgb="FFD9D9D9"/>
      </patternFill>
    </fill>
    <fill>
      <patternFill patternType="solid">
        <fgColor theme="7" tint="0.5999"/>
        <bgColor rgb="FFBEBFBF"/>
      </patternFill>
    </fill>
    <fill>
      <patternFill patternType="darkGray">
        <fgColor theme="8" tint="0.5999"/>
        <bgColor rgb="FFAFEEEE"/>
      </patternFill>
    </fill>
    <fill>
      <patternFill patternType="solid">
        <fgColor theme="9" tint="0.5999"/>
        <bgColor rgb="FFFFE0AC"/>
      </patternFill>
    </fill>
    <fill>
      <patternFill patternType="solid">
        <fgColor rgb="FF0066CC"/>
        <bgColor rgb="FF253394"/>
      </patternFill>
    </fill>
    <fill>
      <patternFill patternType="solid">
        <fgColor rgb="FF810071"/>
        <bgColor rgb="FF35342F"/>
      </patternFill>
    </fill>
    <fill>
      <patternFill patternType="solid">
        <fgColor rgb="FF28CBD4"/>
        <bgColor rgb="FF00FFFF"/>
      </patternFill>
    </fill>
    <fill>
      <patternFill patternType="solid">
        <fgColor rgb="FFFF9901"/>
        <bgColor rgb="FFFFCC00"/>
      </patternFill>
    </fill>
    <fill>
      <patternFill patternType="solid">
        <fgColor theme="0" tint="-0.05"/>
        <bgColor rgb="FFEBEBEB"/>
      </patternFill>
    </fill>
    <fill>
      <patternFill patternType="solid">
        <fgColor theme="0"/>
        <bgColor rgb="FFEFFFEF"/>
      </patternFill>
    </fill>
    <fill>
      <patternFill patternType="solid">
        <fgColor rgb="FFFFFF00"/>
        <bgColor rgb="FFFFCC00"/>
      </patternFill>
    </fill>
    <fill>
      <patternFill patternType="solid">
        <fgColor rgb="FFEBEBEB"/>
        <bgColor rgb="FFEAEAEA"/>
      </patternFill>
    </fill>
    <fill>
      <patternFill patternType="solid">
        <fgColor rgb="FFD0EEFB"/>
        <bgColor rgb="FFCCECFF"/>
      </patternFill>
    </fill>
    <fill>
      <patternFill patternType="mediumGray">
        <fgColor theme="0" tint="-0.25"/>
        <bgColor rgb="FFC1C0C1"/>
      </patternFill>
    </fill>
    <fill>
      <patternFill patternType="solid">
        <fgColor rgb="FFC2FFCA"/>
        <bgColor rgb="FFCCFFCC"/>
      </patternFill>
    </fill>
    <fill>
      <patternFill patternType="solid">
        <fgColor rgb="FF93D353"/>
        <bgColor rgb="FFBEBFBF"/>
      </patternFill>
    </fill>
    <fill>
      <patternFill patternType="solid">
        <fgColor rgb="FFCCECFF"/>
        <bgColor rgb="FFD0EEFB"/>
      </patternFill>
    </fill>
    <fill>
      <patternFill patternType="solid">
        <fgColor theme="0" tint="-0.15"/>
        <bgColor rgb="FFD6E4BA"/>
      </patternFill>
    </fill>
    <fill>
      <patternFill patternType="solid">
        <fgColor rgb="FFFF0000"/>
        <bgColor rgb="FFC0504D"/>
      </patternFill>
    </fill>
    <fill>
      <patternFill patternType="darkGray">
        <fgColor rgb="FF28CBD4"/>
        <bgColor rgb="FF00B050"/>
      </patternFill>
    </fill>
    <fill>
      <patternFill patternType="mediumGray">
        <fgColor rgb="FFE6E5FA"/>
        <bgColor rgb="FFCCCCFF"/>
      </patternFill>
    </fill>
    <fill>
      <patternFill patternType="solid">
        <fgColor rgb="FFEAEAEA"/>
        <bgColor rgb="FFEBEBEB"/>
      </patternFill>
    </fill>
    <fill>
      <patternFill patternType="mediumGray">
        <fgColor rgb="FFFFC1D2"/>
        <bgColor rgb="FFFEE3E0"/>
      </patternFill>
    </fill>
    <fill>
      <patternFill patternType="solid">
        <fgColor rgb="FF00FFFF"/>
        <bgColor rgb="FF28CBD4"/>
      </patternFill>
    </fill>
    <fill>
      <patternFill patternType="mediumGray">
        <fgColor rgb="FF93D353"/>
        <bgColor rgb="FFC2FFCA"/>
      </patternFill>
    </fill>
    <fill>
      <patternFill patternType="solid">
        <fgColor rgb="FF00B050"/>
        <bgColor rgb="FF2A965B"/>
      </patternFill>
    </fill>
    <fill>
      <patternFill patternType="solid">
        <fgColor rgb="FFFFFACE"/>
        <bgColor rgb="FFFFFFCC"/>
      </patternFill>
    </fill>
    <fill>
      <patternFill patternType="darkGray">
        <fgColor rgb="FFFFE0AC"/>
        <bgColor rgb="FFFCD5B5"/>
      </patternFill>
    </fill>
    <fill>
      <patternFill patternType="solid">
        <fgColor rgb="FF808080"/>
        <bgColor rgb="FF969696"/>
      </patternFill>
    </fill>
    <fill>
      <patternFill patternType="solid">
        <fgColor rgb="FFFFC1D2"/>
        <bgColor rgb="FFE6B9B8"/>
      </patternFill>
    </fill>
    <fill>
      <patternFill patternType="solid">
        <fgColor rgb="FFFFFACE"/>
        <bgColor rgb="FFFFFFCC"/>
      </patternFill>
    </fill>
    <fill>
      <patternFill patternType="solid">
        <fgColor rgb="FFE0FFFF"/>
        <bgColor rgb="FFEFFFEF"/>
      </patternFill>
    </fill>
    <fill>
      <patternFill patternType="solid">
        <fgColor rgb="FFAFEEEE"/>
        <bgColor rgb="FFCCECFF"/>
      </patternFill>
    </fill>
    <fill>
      <patternFill patternType="solid">
        <fgColor rgb="FFFBEBD8"/>
        <bgColor rgb="FFFEE3E0"/>
      </patternFill>
    </fill>
    <fill>
      <patternFill patternType="solid">
        <fgColor rgb="FFFEE3E0"/>
        <bgColor rgb="FFFBEBD8"/>
      </patternFill>
    </fill>
    <fill>
      <patternFill patternType="solid">
        <fgColor rgb="FFE6E5FA"/>
        <bgColor rgb="FFEAEAEA"/>
      </patternFill>
    </fill>
    <fill>
      <patternFill patternType="solid">
        <fgColor rgb="FFEFFFEF"/>
        <bgColor rgb="FFFFFFFF"/>
      </patternFill>
    </fill>
    <fill>
      <patternFill patternType="darkGray">
        <fgColor rgb="FFEFFFEF"/>
        <bgColor rgb="FFE0FFFF"/>
      </patternFill>
    </fill>
  </fills>
  <borders count="120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/>
      <top style="medium"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 style="medium"/>
      <right style="medium"/>
      <top style="medium"/>
      <bottom style="hair"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 style="thin"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thin"/>
      <right style="medium"/>
      <top/>
      <bottom style="medium"/>
      <diagonal/>
    </border>
    <border diagonalUp="false" diagonalDown="false">
      <left style="medium"/>
      <right style="medium"/>
      <top style="hair"/>
      <bottom style="medium"/>
      <diagonal/>
    </border>
    <border diagonalUp="false" diagonalDown="false">
      <left style="medium"/>
      <right style="thin"/>
      <top/>
      <bottom style="hair"/>
      <diagonal/>
    </border>
    <border diagonalUp="false" diagonalDown="false">
      <left style="thin"/>
      <right/>
      <top/>
      <bottom style="hair"/>
      <diagonal/>
    </border>
    <border diagonalUp="false" diagonalDown="false">
      <left style="thin"/>
      <right style="thin"/>
      <top/>
      <bottom style="hair"/>
      <diagonal/>
    </border>
    <border diagonalUp="false" diagonalDown="false">
      <left style="medium"/>
      <right/>
      <top/>
      <bottom style="hair"/>
      <diagonal/>
    </border>
    <border diagonalUp="false" diagonalDown="false">
      <left style="medium"/>
      <right style="thin"/>
      <top style="medium"/>
      <bottom style="hair"/>
      <diagonal/>
    </border>
    <border diagonalUp="false" diagonalDown="false">
      <left style="thin"/>
      <right style="medium"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thin"/>
      <right/>
      <top style="hair"/>
      <bottom style="hair"/>
      <diagonal/>
    </border>
    <border diagonalUp="false" diagonalDown="false">
      <left style="thin"/>
      <right style="thin"/>
      <top style="hair"/>
      <bottom style="hair"/>
      <diagonal/>
    </border>
    <border diagonalUp="false" diagonalDown="false">
      <left style="medium"/>
      <right style="thin"/>
      <top style="hair"/>
      <bottom style="hair"/>
      <diagonal/>
    </border>
    <border diagonalUp="false" diagonalDown="false">
      <left style="medium"/>
      <right/>
      <top style="hair"/>
      <bottom style="hair"/>
      <diagonal/>
    </border>
    <border diagonalUp="false" diagonalDown="false">
      <left style="thin"/>
      <right style="medium"/>
      <top style="hair"/>
      <bottom style="hair"/>
      <diagonal/>
    </border>
    <border diagonalUp="false" diagonalDown="false">
      <left style="medium"/>
      <right style="medium"/>
      <top style="hair"/>
      <bottom style="hair"/>
      <diagonal/>
    </border>
    <border diagonalUp="false" diagonalDown="false">
      <left style="medium"/>
      <right style="thin"/>
      <top style="hair"/>
      <bottom/>
      <diagonal/>
    </border>
    <border diagonalUp="false" diagonalDown="false">
      <left style="thin"/>
      <right/>
      <top style="hair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 style="hair"/>
      <bottom/>
      <diagonal/>
    </border>
    <border diagonalUp="false" diagonalDown="false">
      <left style="medium"/>
      <right/>
      <top style="hair"/>
      <bottom/>
      <diagonal/>
    </border>
    <border diagonalUp="false" diagonalDown="false">
      <left style="thin"/>
      <right style="medium"/>
      <top style="hair"/>
      <bottom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 style="hair"/>
      <bottom/>
      <diagonal/>
    </border>
    <border diagonalUp="false" diagonalDown="false">
      <left style="medium"/>
      <right style="thin"/>
      <top style="hair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thin"/>
      <top style="hair"/>
      <bottom style="medium"/>
      <diagonal/>
    </border>
    <border diagonalUp="false" diagonalDown="false">
      <left style="thin"/>
      <right/>
      <top style="hair"/>
      <bottom style="medium"/>
      <diagonal/>
    </border>
    <border diagonalUp="false" diagonalDown="false">
      <left style="thin"/>
      <right style="thin"/>
      <top style="hair"/>
      <bottom style="medium"/>
      <diagonal/>
    </border>
    <border diagonalUp="false" diagonalDown="false">
      <left style="medium"/>
      <right/>
      <top style="hair"/>
      <bottom style="medium"/>
      <diagonal/>
    </border>
    <border diagonalUp="false" diagonalDown="false">
      <left style="thin"/>
      <right style="medium"/>
      <top style="hair"/>
      <bottom style="medium"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/>
      <right style="thin"/>
      <top/>
      <bottom style="hair"/>
      <diagonal/>
    </border>
    <border diagonalUp="false" diagonalDown="false">
      <left style="thin"/>
      <right/>
      <top style="hair"/>
      <bottom style="thin"/>
      <diagonal/>
    </border>
    <border diagonalUp="false" diagonalDown="false">
      <left style="thin"/>
      <right style="thin"/>
      <top style="hair"/>
      <bottom style="thin"/>
      <diagonal/>
    </border>
    <border diagonalUp="false" diagonalDown="false">
      <left style="medium"/>
      <right/>
      <top style="hair"/>
      <bottom style="thin"/>
      <diagonal/>
    </border>
    <border diagonalUp="false" diagonalDown="false">
      <left style="thin"/>
      <right style="medium"/>
      <top style="hair"/>
      <bottom style="thin"/>
      <diagonal/>
    </border>
    <border diagonalUp="false" diagonalDown="false">
      <left style="medium"/>
      <right style="medium"/>
      <top style="hair"/>
      <bottom style="thin"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 style="thin"/>
      <right style="thin"/>
      <top style="medium"/>
      <bottom style="hair"/>
      <diagonal/>
    </border>
    <border diagonalUp="false" diagonalDown="false">
      <left style="thin"/>
      <right/>
      <top style="medium"/>
      <bottom style="hair"/>
      <diagonal/>
    </border>
    <border diagonalUp="false" diagonalDown="false">
      <left style="medium"/>
      <right/>
      <top style="medium"/>
      <bottom style="hair"/>
      <diagonal/>
    </border>
    <border diagonalUp="false" diagonalDown="false">
      <left style="thin"/>
      <right style="medium"/>
      <top style="medium"/>
      <bottom style="hair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thin">
        <color theme="0"/>
      </left>
      <right/>
      <top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thin"/>
      <right/>
      <top style="medium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thin"/>
      <right style="medium"/>
      <top style="medium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medium"/>
      <right/>
      <top style="thin"/>
      <bottom/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/>
      <right style="thin"/>
      <top/>
      <bottom style="medium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thin"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 style="thin"/>
      <bottom style="thin">
        <color rgb="FFFFFFFF"/>
      </bottom>
      <diagonal/>
    </border>
    <border diagonalUp="false" diagonalDown="false">
      <left style="thin"/>
      <right/>
      <top style="thin"/>
      <bottom style="thin">
        <color rgb="FFFFFFFF"/>
      </bottom>
      <diagonal/>
    </border>
    <border diagonalUp="false" diagonalDown="false">
      <left style="medium"/>
      <right style="thin"/>
      <top style="medium"/>
      <bottom style="thin">
        <color rgb="FFFFFFFF"/>
      </bottom>
      <diagonal/>
    </border>
    <border diagonalUp="false" diagonalDown="false">
      <left style="thin"/>
      <right style="thin"/>
      <top style="medium"/>
      <bottom style="thin">
        <color rgb="FFFFFFFF"/>
      </bottom>
      <diagonal/>
    </border>
    <border diagonalUp="false" diagonalDown="false">
      <left style="thin"/>
      <right style="medium"/>
      <top style="medium"/>
      <bottom style="thin">
        <color rgb="FFFFFFFF"/>
      </bottom>
      <diagonal/>
    </border>
    <border diagonalUp="false" diagonalDown="false">
      <left style="thin"/>
      <right style="thin"/>
      <top/>
      <bottom style="thin">
        <color rgb="FFFFFFFF"/>
      </bottom>
      <diagonal/>
    </border>
    <border diagonalUp="false" diagonalDown="false">
      <left style="thin"/>
      <right/>
      <top/>
      <bottom style="thin">
        <color rgb="FFFFFFFF"/>
      </bottom>
      <diagonal/>
    </border>
    <border diagonalUp="false" diagonalDown="false">
      <left style="medium"/>
      <right style="thin"/>
      <top/>
      <bottom style="thin">
        <color rgb="FFFFFFFF"/>
      </bottom>
      <diagonal/>
    </border>
    <border diagonalUp="false" diagonalDown="false">
      <left style="thin"/>
      <right style="medium"/>
      <top/>
      <bottom style="thin">
        <color rgb="FFFFFFFF"/>
      </bottom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medium"/>
      <right style="thin"/>
      <top style="thin"/>
      <bottom style="thin">
        <color rgb="FFFFFFFF"/>
      </bottom>
      <diagonal/>
    </border>
    <border diagonalUp="false" diagonalDown="false">
      <left style="thin"/>
      <right style="medium"/>
      <top style="thin"/>
      <bottom style="thin">
        <color rgb="FFFFFFFF"/>
      </bottom>
      <diagonal/>
    </border>
  </borders>
  <cellStyleXfs count="155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" borderId="0" applyFont="true" applyBorder="false" applyAlignment="false" applyProtection="false"/>
    <xf numFmtId="164" fontId="7" fillId="3" borderId="0" applyFont="true" applyBorder="false" applyAlignment="false" applyProtection="false"/>
    <xf numFmtId="164" fontId="7" fillId="4" borderId="0" applyFont="true" applyBorder="false" applyAlignment="false" applyProtection="false"/>
    <xf numFmtId="164" fontId="7" fillId="5" borderId="0" applyFont="true" applyBorder="false" applyAlignment="false" applyProtection="false"/>
    <xf numFmtId="164" fontId="7" fillId="6" borderId="0" applyFont="true" applyBorder="false" applyAlignment="false" applyProtection="false"/>
    <xf numFmtId="164" fontId="7" fillId="7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10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11" fillId="9" borderId="0" applyFont="true" applyBorder="false" applyAlignment="false" applyProtection="false"/>
    <xf numFmtId="164" fontId="11" fillId="9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11" fillId="9" borderId="0" applyFont="true" applyBorder="false" applyAlignment="false" applyProtection="false"/>
    <xf numFmtId="164" fontId="9" fillId="2" borderId="0" applyFont="true" applyBorder="false" applyAlignment="false" applyProtection="false"/>
    <xf numFmtId="164" fontId="11" fillId="9" borderId="0" applyFont="true" applyBorder="false" applyAlignment="false" applyProtection="false"/>
    <xf numFmtId="164" fontId="11" fillId="9" borderId="0" applyFont="true" applyBorder="false" applyAlignment="false" applyProtection="false"/>
    <xf numFmtId="164" fontId="11" fillId="9" borderId="0" applyFont="true" applyBorder="false" applyAlignment="false" applyProtection="false"/>
    <xf numFmtId="164" fontId="11" fillId="9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8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10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11" fillId="11" borderId="0" applyFont="true" applyBorder="false" applyAlignment="false" applyProtection="false"/>
    <xf numFmtId="164" fontId="11" fillId="11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11" fillId="11" borderId="0" applyFont="true" applyBorder="false" applyAlignment="false" applyProtection="false"/>
    <xf numFmtId="164" fontId="9" fillId="3" borderId="0" applyFont="true" applyBorder="false" applyAlignment="false" applyProtection="false"/>
    <xf numFmtId="164" fontId="11" fillId="11" borderId="0" applyFont="true" applyBorder="false" applyAlignment="false" applyProtection="false"/>
    <xf numFmtId="164" fontId="11" fillId="11" borderId="0" applyFont="true" applyBorder="false" applyAlignment="false" applyProtection="false"/>
    <xf numFmtId="164" fontId="11" fillId="11" borderId="0" applyFont="true" applyBorder="false" applyAlignment="false" applyProtection="false"/>
    <xf numFmtId="164" fontId="11" fillId="11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10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9" fillId="12" borderId="0" applyFont="true" applyBorder="false" applyAlignment="false" applyProtection="false"/>
    <xf numFmtId="164" fontId="9" fillId="12" borderId="0" applyFont="true" applyBorder="false" applyAlignment="false" applyProtection="false"/>
    <xf numFmtId="164" fontId="9" fillId="12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11" fillId="13" borderId="0" applyFont="true" applyBorder="false" applyAlignment="false" applyProtection="false"/>
    <xf numFmtId="164" fontId="11" fillId="13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11" fillId="13" borderId="0" applyFont="true" applyBorder="false" applyAlignment="false" applyProtection="false"/>
    <xf numFmtId="164" fontId="9" fillId="4" borderId="0" applyFont="true" applyBorder="false" applyAlignment="false" applyProtection="false"/>
    <xf numFmtId="164" fontId="11" fillId="13" borderId="0" applyFont="true" applyBorder="false" applyAlignment="false" applyProtection="false"/>
    <xf numFmtId="164" fontId="11" fillId="13" borderId="0" applyFont="true" applyBorder="false" applyAlignment="false" applyProtection="false"/>
    <xf numFmtId="164" fontId="11" fillId="13" borderId="0" applyFont="true" applyBorder="false" applyAlignment="false" applyProtection="false"/>
    <xf numFmtId="164" fontId="11" fillId="13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8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10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11" fillId="14" borderId="0" applyFont="true" applyBorder="false" applyAlignment="false" applyProtection="false"/>
    <xf numFmtId="164" fontId="11" fillId="14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11" fillId="14" borderId="0" applyFont="true" applyBorder="false" applyAlignment="false" applyProtection="false"/>
    <xf numFmtId="164" fontId="9" fillId="5" borderId="0" applyFont="true" applyBorder="false" applyAlignment="false" applyProtection="false"/>
    <xf numFmtId="164" fontId="11" fillId="14" borderId="0" applyFont="true" applyBorder="false" applyAlignment="false" applyProtection="false"/>
    <xf numFmtId="164" fontId="11" fillId="14" borderId="0" applyFont="true" applyBorder="false" applyAlignment="false" applyProtection="false"/>
    <xf numFmtId="164" fontId="11" fillId="14" borderId="0" applyFont="true" applyBorder="false" applyAlignment="false" applyProtection="false"/>
    <xf numFmtId="164" fontId="11" fillId="14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10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11" fillId="15" borderId="0" applyFont="true" applyBorder="false" applyAlignment="false" applyProtection="false"/>
    <xf numFmtId="164" fontId="11" fillId="15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11" fillId="15" borderId="0" applyFont="true" applyBorder="false" applyAlignment="false" applyProtection="false"/>
    <xf numFmtId="164" fontId="9" fillId="6" borderId="0" applyFont="true" applyBorder="false" applyAlignment="false" applyProtection="false"/>
    <xf numFmtId="164" fontId="11" fillId="15" borderId="0" applyFont="true" applyBorder="false" applyAlignment="false" applyProtection="false"/>
    <xf numFmtId="164" fontId="11" fillId="15" borderId="0" applyFont="true" applyBorder="false" applyAlignment="false" applyProtection="false"/>
    <xf numFmtId="164" fontId="11" fillId="15" borderId="0" applyFont="true" applyBorder="false" applyAlignment="false" applyProtection="false"/>
    <xf numFmtId="164" fontId="11" fillId="15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8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10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9" fillId="12" borderId="0" applyFont="true" applyBorder="false" applyAlignment="false" applyProtection="false"/>
    <xf numFmtId="164" fontId="9" fillId="12" borderId="0" applyFont="true" applyBorder="false" applyAlignment="false" applyProtection="false"/>
    <xf numFmtId="164" fontId="9" fillId="12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11" fillId="16" borderId="0" applyFont="true" applyBorder="false" applyAlignment="false" applyProtection="false"/>
    <xf numFmtId="164" fontId="11" fillId="16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11" fillId="16" borderId="0" applyFont="true" applyBorder="false" applyAlignment="false" applyProtection="false"/>
    <xf numFmtId="164" fontId="9" fillId="7" borderId="0" applyFont="true" applyBorder="false" applyAlignment="false" applyProtection="false"/>
    <xf numFmtId="164" fontId="11" fillId="16" borderId="0" applyFont="true" applyBorder="false" applyAlignment="false" applyProtection="false"/>
    <xf numFmtId="164" fontId="11" fillId="16" borderId="0" applyFont="true" applyBorder="false" applyAlignment="false" applyProtection="false"/>
    <xf numFmtId="164" fontId="11" fillId="16" borderId="0" applyFont="true" applyBorder="false" applyAlignment="false" applyProtection="false"/>
    <xf numFmtId="164" fontId="11" fillId="16" borderId="0" applyFont="true" applyBorder="false" applyAlignment="false" applyProtection="false"/>
    <xf numFmtId="164" fontId="9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8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2" borderId="0" applyFont="true" applyBorder="false" applyAlignment="false" applyProtection="false"/>
    <xf numFmtId="164" fontId="9" fillId="9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11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4" borderId="0" applyFont="true" applyBorder="false" applyAlignment="false" applyProtection="false"/>
    <xf numFmtId="164" fontId="9" fillId="13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14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15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7" borderId="0" applyFont="true" applyBorder="false" applyAlignment="false" applyProtection="false"/>
    <xf numFmtId="164" fontId="9" fillId="16" borderId="0" applyFont="true" applyBorder="false" applyAlignment="false" applyProtection="false"/>
    <xf numFmtId="164" fontId="7" fillId="8" borderId="0" applyFont="true" applyBorder="false" applyAlignment="false" applyProtection="false"/>
    <xf numFmtId="164" fontId="7" fillId="10" borderId="0" applyFont="true" applyBorder="false" applyAlignment="false" applyProtection="false"/>
    <xf numFmtId="164" fontId="7" fillId="17" borderId="0" applyFont="true" applyBorder="false" applyAlignment="false" applyProtection="false"/>
    <xf numFmtId="164" fontId="7" fillId="5" borderId="0" applyFont="true" applyBorder="false" applyAlignment="false" applyProtection="false"/>
    <xf numFmtId="164" fontId="7" fillId="8" borderId="0" applyFont="true" applyBorder="false" applyAlignment="false" applyProtection="false"/>
    <xf numFmtId="164" fontId="7" fillId="1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10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11" fillId="19" borderId="0" applyFont="true" applyBorder="false" applyAlignment="false" applyProtection="false"/>
    <xf numFmtId="164" fontId="11" fillId="19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11" fillId="19" borderId="0" applyFont="true" applyBorder="false" applyAlignment="false" applyProtection="false"/>
    <xf numFmtId="164" fontId="9" fillId="8" borderId="0" applyFont="true" applyBorder="false" applyAlignment="false" applyProtection="false"/>
    <xf numFmtId="164" fontId="11" fillId="19" borderId="0" applyFont="true" applyBorder="false" applyAlignment="false" applyProtection="false"/>
    <xf numFmtId="164" fontId="11" fillId="19" borderId="0" applyFont="true" applyBorder="false" applyAlignment="false" applyProtection="false"/>
    <xf numFmtId="164" fontId="11" fillId="19" borderId="0" applyFont="true" applyBorder="false" applyAlignment="false" applyProtection="false"/>
    <xf numFmtId="164" fontId="11" fillId="19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10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11" fillId="20" borderId="0" applyFont="true" applyBorder="false" applyAlignment="false" applyProtection="false"/>
    <xf numFmtId="164" fontId="11" fillId="2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11" fillId="20" borderId="0" applyFont="true" applyBorder="false" applyAlignment="false" applyProtection="false"/>
    <xf numFmtId="164" fontId="9" fillId="10" borderId="0" applyFont="true" applyBorder="false" applyAlignment="false" applyProtection="false"/>
    <xf numFmtId="164" fontId="11" fillId="20" borderId="0" applyFont="true" applyBorder="false" applyAlignment="false" applyProtection="false"/>
    <xf numFmtId="164" fontId="11" fillId="20" borderId="0" applyFont="true" applyBorder="false" applyAlignment="false" applyProtection="false"/>
    <xf numFmtId="164" fontId="11" fillId="20" borderId="0" applyFont="true" applyBorder="false" applyAlignment="false" applyProtection="false"/>
    <xf numFmtId="164" fontId="11" fillId="2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8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10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9" fillId="21" borderId="0" applyFont="true" applyBorder="false" applyAlignment="false" applyProtection="false"/>
    <xf numFmtId="164" fontId="9" fillId="21" borderId="0" applyFont="true" applyBorder="false" applyAlignment="false" applyProtection="false"/>
    <xf numFmtId="164" fontId="9" fillId="21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11" fillId="22" borderId="0" applyFont="true" applyBorder="false" applyAlignment="false" applyProtection="false"/>
    <xf numFmtId="164" fontId="11" fillId="22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11" fillId="22" borderId="0" applyFont="true" applyBorder="false" applyAlignment="false" applyProtection="false"/>
    <xf numFmtId="164" fontId="9" fillId="17" borderId="0" applyFont="true" applyBorder="false" applyAlignment="false" applyProtection="false"/>
    <xf numFmtId="164" fontId="11" fillId="22" borderId="0" applyFont="true" applyBorder="false" applyAlignment="false" applyProtection="false"/>
    <xf numFmtId="164" fontId="11" fillId="22" borderId="0" applyFont="true" applyBorder="false" applyAlignment="false" applyProtection="false"/>
    <xf numFmtId="164" fontId="11" fillId="22" borderId="0" applyFont="true" applyBorder="false" applyAlignment="false" applyProtection="false"/>
    <xf numFmtId="164" fontId="11" fillId="22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8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10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3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11" fillId="23" borderId="0" applyFont="true" applyBorder="false" applyAlignment="false" applyProtection="false"/>
    <xf numFmtId="164" fontId="11" fillId="23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11" fillId="23" borderId="0" applyFont="true" applyBorder="false" applyAlignment="false" applyProtection="false"/>
    <xf numFmtId="164" fontId="9" fillId="5" borderId="0" applyFont="true" applyBorder="false" applyAlignment="false" applyProtection="false"/>
    <xf numFmtId="164" fontId="11" fillId="23" borderId="0" applyFont="true" applyBorder="false" applyAlignment="false" applyProtection="false"/>
    <xf numFmtId="164" fontId="11" fillId="23" borderId="0" applyFont="true" applyBorder="false" applyAlignment="false" applyProtection="false"/>
    <xf numFmtId="164" fontId="11" fillId="23" borderId="0" applyFont="true" applyBorder="false" applyAlignment="false" applyProtection="false"/>
    <xf numFmtId="164" fontId="11" fillId="23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8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10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6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11" fillId="24" borderId="0" applyFont="true" applyBorder="false" applyAlignment="false" applyProtection="false"/>
    <xf numFmtId="164" fontId="11" fillId="24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11" fillId="24" borderId="0" applyFont="true" applyBorder="false" applyAlignment="false" applyProtection="false"/>
    <xf numFmtId="164" fontId="9" fillId="8" borderId="0" applyFont="true" applyBorder="false" applyAlignment="false" applyProtection="false"/>
    <xf numFmtId="164" fontId="11" fillId="24" borderId="0" applyFont="true" applyBorder="false" applyAlignment="false" applyProtection="false"/>
    <xf numFmtId="164" fontId="11" fillId="24" borderId="0" applyFont="true" applyBorder="false" applyAlignment="false" applyProtection="false"/>
    <xf numFmtId="164" fontId="11" fillId="24" borderId="0" applyFont="true" applyBorder="false" applyAlignment="false" applyProtection="false"/>
    <xf numFmtId="164" fontId="11" fillId="24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8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10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9" fillId="12" borderId="0" applyFont="true" applyBorder="false" applyAlignment="false" applyProtection="false"/>
    <xf numFmtId="164" fontId="9" fillId="12" borderId="0" applyFont="true" applyBorder="false" applyAlignment="false" applyProtection="false"/>
    <xf numFmtId="164" fontId="9" fillId="12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11" fillId="25" borderId="0" applyFont="true" applyBorder="false" applyAlignment="false" applyProtection="false"/>
    <xf numFmtId="164" fontId="11" fillId="25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11" fillId="25" borderId="0" applyFont="true" applyBorder="false" applyAlignment="false" applyProtection="false"/>
    <xf numFmtId="164" fontId="9" fillId="18" borderId="0" applyFont="true" applyBorder="false" applyAlignment="false" applyProtection="false"/>
    <xf numFmtId="164" fontId="11" fillId="25" borderId="0" applyFont="true" applyBorder="false" applyAlignment="false" applyProtection="false"/>
    <xf numFmtId="164" fontId="11" fillId="25" borderId="0" applyFont="true" applyBorder="false" applyAlignment="false" applyProtection="false"/>
    <xf numFmtId="164" fontId="11" fillId="25" borderId="0" applyFont="true" applyBorder="false" applyAlignment="false" applyProtection="false"/>
    <xf numFmtId="164" fontId="11" fillId="25" borderId="0" applyFont="true" applyBorder="false" applyAlignment="false" applyProtection="false"/>
    <xf numFmtId="164" fontId="9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8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19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10" borderId="0" applyFont="true" applyBorder="false" applyAlignment="false" applyProtection="false"/>
    <xf numFmtId="164" fontId="9" fillId="20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17" borderId="0" applyFont="true" applyBorder="false" applyAlignment="false" applyProtection="false"/>
    <xf numFmtId="164" fontId="9" fillId="22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5" borderId="0" applyFont="true" applyBorder="false" applyAlignment="false" applyProtection="false"/>
    <xf numFmtId="164" fontId="9" fillId="23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8" borderId="0" applyFont="true" applyBorder="false" applyAlignment="false" applyProtection="false"/>
    <xf numFmtId="164" fontId="9" fillId="24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18" borderId="0" applyFont="true" applyBorder="false" applyAlignment="false" applyProtection="false"/>
    <xf numFmtId="164" fontId="9" fillId="25" borderId="0" applyFont="true" applyBorder="false" applyAlignment="false" applyProtection="false"/>
    <xf numFmtId="164" fontId="12" fillId="26" borderId="0" applyFont="true" applyBorder="false" applyAlignment="false" applyProtection="false"/>
    <xf numFmtId="164" fontId="12" fillId="10" borderId="0" applyFont="true" applyBorder="false" applyAlignment="false" applyProtection="false"/>
    <xf numFmtId="164" fontId="12" fillId="17" borderId="0" applyFont="true" applyBorder="false" applyAlignment="false" applyProtection="false"/>
    <xf numFmtId="164" fontId="12" fillId="27" borderId="0" applyFont="true" applyBorder="false" applyAlignment="false" applyProtection="false"/>
    <xf numFmtId="164" fontId="12" fillId="28" borderId="0" applyFont="true" applyBorder="false" applyAlignment="false" applyProtection="false"/>
    <xf numFmtId="164" fontId="12" fillId="29" borderId="0" applyFont="true" applyBorder="false" applyAlignment="false" applyProtection="false"/>
    <xf numFmtId="164" fontId="13" fillId="26" borderId="0" applyFont="true" applyBorder="false" applyAlignment="false" applyProtection="false"/>
    <xf numFmtId="164" fontId="13" fillId="26" borderId="0" applyFont="true" applyBorder="false" applyAlignment="false" applyProtection="false"/>
    <xf numFmtId="164" fontId="14" fillId="26" borderId="0" applyFont="true" applyBorder="false" applyAlignment="false" applyProtection="false"/>
    <xf numFmtId="164" fontId="14" fillId="26" borderId="0" applyFont="true" applyBorder="false" applyAlignment="false" applyProtection="false"/>
    <xf numFmtId="164" fontId="13" fillId="26" borderId="0" applyFont="true" applyBorder="false" applyAlignment="false" applyProtection="false"/>
    <xf numFmtId="164" fontId="13" fillId="26" borderId="0" applyFont="true" applyBorder="false" applyAlignment="false" applyProtection="false"/>
    <xf numFmtId="164" fontId="14" fillId="26" borderId="0" applyFont="true" applyBorder="false" applyAlignment="false" applyProtection="false"/>
    <xf numFmtId="164" fontId="14" fillId="26" borderId="0" applyFont="true" applyBorder="false" applyAlignment="false" applyProtection="false"/>
    <xf numFmtId="164" fontId="13" fillId="26" borderId="0" applyFont="true" applyBorder="false" applyAlignment="false" applyProtection="false"/>
    <xf numFmtId="164" fontId="13" fillId="26" borderId="0" applyFont="true" applyBorder="false" applyAlignment="false" applyProtection="false"/>
    <xf numFmtId="164" fontId="14" fillId="26" borderId="0" applyFont="true" applyBorder="false" applyAlignment="false" applyProtection="false"/>
    <xf numFmtId="164" fontId="14" fillId="26" borderId="0" applyFont="true" applyBorder="false" applyAlignment="false" applyProtection="false"/>
    <xf numFmtId="164" fontId="13" fillId="26" borderId="0" applyFont="true" applyBorder="false" applyAlignment="false" applyProtection="false"/>
    <xf numFmtId="164" fontId="13" fillId="26" borderId="0" applyFont="true" applyBorder="false" applyAlignment="false" applyProtection="false"/>
    <xf numFmtId="164" fontId="14" fillId="26" borderId="0" applyFont="true" applyBorder="false" applyAlignment="false" applyProtection="false"/>
    <xf numFmtId="164" fontId="14" fillId="26" borderId="0" applyFont="true" applyBorder="false" applyAlignment="false" applyProtection="false"/>
    <xf numFmtId="164" fontId="13" fillId="26" borderId="0" applyFont="true" applyBorder="false" applyAlignment="false" applyProtection="false"/>
    <xf numFmtId="164" fontId="13" fillId="26" borderId="0" applyFont="true" applyBorder="false" applyAlignment="false" applyProtection="false"/>
    <xf numFmtId="164" fontId="15" fillId="26" borderId="0" applyFont="true" applyBorder="false" applyAlignment="false" applyProtection="false"/>
    <xf numFmtId="164" fontId="14" fillId="26" borderId="0" applyFont="true" applyBorder="false" applyAlignment="false" applyProtection="false"/>
    <xf numFmtId="164" fontId="13" fillId="26" borderId="0" applyFont="true" applyBorder="false" applyAlignment="false" applyProtection="false"/>
    <xf numFmtId="164" fontId="14" fillId="26" borderId="0" applyFont="true" applyBorder="false" applyAlignment="false" applyProtection="false"/>
    <xf numFmtId="164" fontId="13" fillId="26" borderId="0" applyFont="true" applyBorder="false" applyAlignment="false" applyProtection="false"/>
    <xf numFmtId="164" fontId="14" fillId="26" borderId="0" applyFont="true" applyBorder="false" applyAlignment="false" applyProtection="false"/>
    <xf numFmtId="164" fontId="13" fillId="26" borderId="0" applyFont="true" applyBorder="false" applyAlignment="false" applyProtection="false"/>
    <xf numFmtId="164" fontId="14" fillId="26" borderId="0" applyFont="true" applyBorder="false" applyAlignment="false" applyProtection="false"/>
    <xf numFmtId="164" fontId="13" fillId="26" borderId="0" applyFont="true" applyBorder="false" applyAlignment="false" applyProtection="false"/>
    <xf numFmtId="164" fontId="14" fillId="26" borderId="0" applyFont="true" applyBorder="false" applyAlignment="false" applyProtection="false"/>
    <xf numFmtId="164" fontId="13" fillId="26" borderId="0" applyFont="true" applyBorder="false" applyAlignment="false" applyProtection="false"/>
    <xf numFmtId="164" fontId="14" fillId="26" borderId="0" applyFont="true" applyBorder="false" applyAlignment="false" applyProtection="false"/>
    <xf numFmtId="164" fontId="14" fillId="26" borderId="0" applyFont="true" applyBorder="false" applyAlignment="false" applyProtection="false"/>
  </cellStyleXfs>
  <cellXfs count="249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99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2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200" fontId="12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99" fontId="12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201" fontId="12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01" fontId="12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6" fillId="3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2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29" fillId="2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202" fontId="129" fillId="2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03" fontId="129" fillId="25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25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3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204" fontId="12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05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1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9" fontId="0" fillId="19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9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9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9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9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9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9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19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19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9" borderId="1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19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9" borderId="12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3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99" fontId="0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204" fontId="0" fillId="0" borderId="1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1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1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31" borderId="1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17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18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9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0" fillId="0" borderId="1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99" fontId="0" fillId="0" borderId="2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204" fontId="0" fillId="0" borderId="2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2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2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2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0" fillId="0" borderId="2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200" fontId="0" fillId="0" borderId="26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99" fontId="0" fillId="0" borderId="2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204" fontId="0" fillId="0" borderId="28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2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27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2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3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6" fillId="0" borderId="2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99" fontId="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20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3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31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3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3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204" fontId="0" fillId="31" borderId="1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1" fillId="0" borderId="1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204" fontId="12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204" fontId="0" fillId="31" borderId="2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2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99" fontId="0" fillId="0" borderId="2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204" fontId="0" fillId="0" borderId="2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3" fillId="0" borderId="2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23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0" fillId="0" borderId="3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35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99" fontId="0" fillId="0" borderId="1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99" fontId="0" fillId="0" borderId="3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25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99" fontId="0" fillId="0" borderId="26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99" fontId="0" fillId="0" borderId="3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204" fontId="0" fillId="0" borderId="3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38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4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5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204" fontId="0" fillId="0" borderId="1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31" borderId="2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1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1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1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1" fillId="31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8" fontId="126" fillId="0" borderId="2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99" fontId="126" fillId="31" borderId="2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6" fillId="31" borderId="3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204" fontId="0" fillId="31" borderId="2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0" borderId="2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200" fontId="0" fillId="0" borderId="42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99" fontId="0" fillId="0" borderId="4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204" fontId="0" fillId="0" borderId="4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4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31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31" borderId="4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4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2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99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20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3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99" fontId="11" fillId="31" borderId="4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99" fontId="13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204" fontId="13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04" fontId="12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99" fontId="13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3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2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9" fontId="0" fillId="2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5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5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5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5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5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5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5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5" borderId="1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5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5" borderId="12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204" fontId="0" fillId="0" borderId="1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48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9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204" fontId="0" fillId="0" borderId="4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7" fillId="31" borderId="1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7" fillId="31" borderId="2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6" fillId="31" borderId="2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7" fillId="31" borderId="3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35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37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99" fontId="0" fillId="0" borderId="5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204" fontId="0" fillId="0" borderId="37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5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5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5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4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204" fontId="0" fillId="32" borderId="1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32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37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204" fontId="12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99" fontId="12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206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9" fontId="0" fillId="2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2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2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2" borderId="1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2" borderId="12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28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204" fontId="0" fillId="0" borderId="28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3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3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1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37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5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3" fillId="0" borderId="1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6" fillId="0" borderId="1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204" fontId="0" fillId="0" borderId="2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6" fillId="31" borderId="1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204" fontId="0" fillId="0" borderId="2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31" borderId="2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31" borderId="3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30" borderId="1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30" borderId="5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18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99" fontId="0" fillId="0" borderId="14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204" fontId="0" fillId="0" borderId="2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0" fontId="0" fillId="0" borderId="13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204" fontId="126" fillId="31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99" fontId="126" fillId="31" borderId="2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204" fontId="126" fillId="31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31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6" fillId="0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0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3" fillId="0" borderId="2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8" fillId="0" borderId="3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204" fontId="0" fillId="31" borderId="5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99" fontId="0" fillId="0" borderId="2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6" fillId="0" borderId="2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99" fontId="0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204" fontId="0" fillId="31" borderId="1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1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31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3" fillId="31" borderId="1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204" fontId="11" fillId="31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1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31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6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204" fontId="0" fillId="0" borderId="17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31" borderId="5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57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8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5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5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99" fontId="126" fillId="31" borderId="2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204" fontId="126" fillId="31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0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32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6" fillId="0" borderId="3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0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31" borderId="3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6" fillId="0" borderId="3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2" fillId="31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3" fillId="31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6" fillId="31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204" fontId="126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0" fontId="126" fillId="0" borderId="2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99" fontId="126" fillId="0" borderId="2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200" fontId="126" fillId="0" borderId="4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99" fontId="126" fillId="0" borderId="4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204" fontId="126" fillId="0" borderId="4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0" borderId="4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0" borderId="4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0" borderId="4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32" borderId="4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6" fillId="0" borderId="4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0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6" fillId="0" borderId="1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200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0" fillId="0" borderId="6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99" fontId="0" fillId="3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204" fontId="0" fillId="32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0" fillId="0" borderId="6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20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99" fontId="13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04" fontId="13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0" fillId="0" borderId="6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204" fontId="14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00" fontId="143" fillId="24" borderId="6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07" fontId="1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04" fontId="126" fillId="3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6" fillId="0" borderId="4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6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7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6" fillId="31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8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8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8" fillId="0" borderId="6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8" fillId="0" borderId="6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8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6" fillId="0" borderId="6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3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8" fillId="33" borderId="6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3" borderId="6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0" borderId="6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0" borderId="6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4" borderId="6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4" borderId="7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6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5" borderId="6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0" borderId="6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0" borderId="6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4" borderId="6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6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7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0" borderId="6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3" borderId="7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1" borderId="6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1" borderId="6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3" borderId="6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6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20" borderId="7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7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7" borderId="7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9" fillId="33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3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3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5" borderId="4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5" borderId="7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5" borderId="7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1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1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1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0" borderId="4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0" borderId="7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0" borderId="7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4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4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1" borderId="7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1" borderId="7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0" fillId="35" borderId="4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0" fillId="35" borderId="7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0" fillId="35" borderId="7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4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6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6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1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1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1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0" borderId="4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0" borderId="7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0" borderId="7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3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30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3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35" borderId="4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35" borderId="7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1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1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0" borderId="4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0" borderId="7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0" borderId="7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8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8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3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3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3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5" borderId="4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5" borderId="7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5" borderId="7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1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9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9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9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1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1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1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0" borderId="4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0" borderId="7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0" borderId="7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4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5" fontId="1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1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08" fontId="148" fillId="20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36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51" fillId="2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1" fontId="1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08" fontId="1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10" fontId="149" fillId="33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3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3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5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5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5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0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0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4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4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0" fillId="35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0" fillId="35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0" fillId="35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4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6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6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8" fillId="3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8" fillId="30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8" fillId="3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8" fillId="35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8" fillId="35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0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0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8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8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3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3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3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5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5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5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9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9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9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4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3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3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3" borderId="8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5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5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5" borderId="8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1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1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1" borderId="8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0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0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0" borderId="8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4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4" borderId="8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0" fillId="35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0" fillId="35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0" fillId="35" borderId="8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4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8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1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1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1" borderId="8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0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0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0" borderId="8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8" fillId="30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8" fillId="30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8" fillId="30" borderId="8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8" fillId="35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8" fillId="35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1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1" borderId="8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0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0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0" borderId="8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09" fontId="148" fillId="38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8" borderId="8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3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3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3" borderId="8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5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5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5" borderId="8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1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9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9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9" borderId="8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1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1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1" borderId="8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0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0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0" borderId="8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4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2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2" borderId="8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36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20" borderId="8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8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36" borderId="8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7" borderId="7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9" fillId="33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3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3" borderId="8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5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5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5" borderId="8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1" borderId="8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1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1" borderId="8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0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0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0" borderId="8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4" borderId="8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4" borderId="8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7" borderId="8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0" fillId="35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0" fillId="35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0" fillId="35" borderId="8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4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6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6" borderId="8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1" borderId="8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1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1" borderId="8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0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0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0" borderId="8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30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30" borderId="8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30" borderId="9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35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35" borderId="8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0" borderId="8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8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8" borderId="8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0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0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3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3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3" borderId="8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5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5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5" borderId="8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1" borderId="8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1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1" borderId="8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0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0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9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9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9" borderId="8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5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5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5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4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6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36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20" borderId="8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6" borderId="8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36" borderId="8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7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36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7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9" fillId="31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3" fontId="148" fillId="34" borderId="8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3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2" fillId="40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2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210" fontId="152" fillId="4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2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34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09" fontId="152" fillId="40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2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3" fillId="31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3" fillId="31" borderId="8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3" fillId="30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3" fillId="30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3" fillId="30" borderId="8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3" fillId="31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3" fillId="31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3" fillId="3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3" fillId="30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3" fillId="30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3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3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3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5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5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1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3" fillId="31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3" fillId="31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3" fillId="3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3" fillId="30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3" fillId="30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8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4" fillId="35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4" fillId="35" borderId="8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3" fillId="31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3" fillId="31" borderId="8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3" fillId="30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3" fillId="30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3" fillId="30" borderId="8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1" borderId="8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1" borderId="9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0" borderId="8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1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0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1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1" borderId="8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0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0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2" borderId="8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0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2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0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2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1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0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4" fontId="1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4" fillId="34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4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5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5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0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2" fillId="31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2" fillId="31" borderId="8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2" fillId="30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2" fillId="30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5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7" fontId="1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14" fontId="1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04" fontId="1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10" fontId="149" fillId="37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2" fillId="31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2" fillId="31" borderId="8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2" fillId="30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2" fillId="30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2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7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2" fillId="31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2" fillId="31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2" fillId="3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2" fillId="30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2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7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2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43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43" borderId="8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43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43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43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43" borderId="8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1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0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9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0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1" borderId="8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0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9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55" fillId="3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1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6" fillId="33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6" fillId="33" borderId="8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6" fillId="35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6" fillId="35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0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4" fontId="12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10" fontId="149" fillId="41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6" fillId="33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6" fillId="33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6" fillId="35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6" fillId="35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1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6" fillId="33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6" fillId="33" borderId="8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6" fillId="35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56" fillId="35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3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3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5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5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5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48" fillId="36" borderId="8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0" borderId="8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23" borderId="8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3" borderId="9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5" borderId="9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5" borderId="8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0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23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3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5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5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0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23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3" borderId="9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5" borderId="9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5" borderId="8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7" borderId="8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57" fillId="31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4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4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5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1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0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8" fillId="3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8" fillId="30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8" fillId="3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8" fillId="35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8" fillId="35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1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1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0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0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3" fontId="148" fillId="34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3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4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7" borderId="9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49" fillId="40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6" fillId="0" borderId="9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23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5" fontId="126" fillId="0" borderId="9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6" fillId="0" borderId="9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23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5" fontId="12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0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23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2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7" fontId="12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35" borderId="8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0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5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5" borderId="8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8" fillId="37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1" borderId="9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8" fillId="31" borderId="9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49" fillId="3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8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1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1" borderId="7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9" fillId="40" borderId="8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4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40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31" borderId="8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49" fillId="0" borderId="6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4" fillId="3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0" borderId="8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0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5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5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5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1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9" fillId="3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3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8" fillId="35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8" fillId="35" borderId="9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5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5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5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9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9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9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0" borderId="6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6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3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34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34" borderId="6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26" fillId="0" borderId="4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26" fillId="0" borderId="4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49" fillId="41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5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6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40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6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4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2" fillId="0" borderId="4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4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4" borderId="6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4" borderId="6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20" borderId="6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36" borderId="6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36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1" fontId="13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8" fillId="0" borderId="6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34" borderId="9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34" borderId="9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2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1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5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1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209" fontId="148" fillId="34" borderId="9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4" borderId="9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9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9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46" borderId="9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20" borderId="7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4" borderId="9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9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4" borderId="9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4" borderId="9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6" borderId="7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8" fillId="0" borderId="6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8" fontId="148" fillId="34" borderId="6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34" borderId="7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41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36" borderId="6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36" borderId="7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9" fillId="40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36" borderId="9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8" fontId="148" fillId="36" borderId="7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49" fillId="31" borderId="9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0" borderId="9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1" fontId="133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3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1" fontId="12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5" fontId="1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10" fontId="149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8" fontId="12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9" fontId="148" fillId="3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6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9" fillId="3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16" fontId="1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17" fontId="1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10" fontId="14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10" fontId="149" fillId="3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209" fontId="14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8" fillId="3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9" fontId="148" fillId="3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0" fontId="129" fillId="2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99" fontId="11" fillId="0" borderId="4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125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0" fillId="0" borderId="3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204" fontId="125" fillId="0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31" borderId="4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04" fontId="126" fillId="4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8" fillId="31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8" fillId="33" borderId="9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9" fillId="33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9" fillId="33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9" fillId="33" borderId="4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9" fillId="33" borderId="7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3" borderId="4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3" borderId="7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8" fillId="3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8" fillId="30" borderId="7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33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33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43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9" borderId="4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9" borderId="7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9" fillId="31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33" borderId="4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33" borderId="7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9" fillId="33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9" fillId="33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3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3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8" fillId="30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8" fillId="30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33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33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43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9" borderId="7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9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9" fillId="31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9" fillId="33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9" fillId="33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3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3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8" fillId="30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8" fillId="30" borderId="8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1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33" borderId="8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33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43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9" fillId="43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54" fillId="43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54" fillId="43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1" borderId="8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33" borderId="9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33" borderId="8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33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33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9" fillId="43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33" borderId="9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33" borderId="8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9" fillId="43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9" fillId="33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9" fillId="3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3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9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8" fillId="39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33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2" fontId="148" fillId="3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142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133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04" fontId="1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00" fontId="143" fillId="24" borderId="6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3" fillId="0" borderId="0" xfId="0" applyFont="true" applyBorder="false" applyAlignment="true" applyProtection="true">
      <alignment horizontal="general" vertical="center" textRotation="0" wrapText="true" indent="0" shrinkToFit="false"/>
      <protection locked="false" hidden="false"/>
    </xf>
    <xf numFmtId="164" fontId="173" fillId="39" borderId="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74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174" fillId="39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4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4" fillId="0" borderId="0" xfId="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204" fontId="174" fillId="32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04" fontId="174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175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148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6" fillId="0" borderId="4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6" fillId="0" borderId="4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0" borderId="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8" fillId="3" borderId="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8" fillId="31" borderId="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8" fillId="0" borderId="6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26" fillId="0" borderId="6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26" fillId="0" borderId="6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4" fontId="126" fillId="32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126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6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3" borderId="6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0" borderId="6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4" borderId="6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4" borderId="7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6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4" borderId="6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6" borderId="6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6" borderId="7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9" fillId="0" borderId="6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33" borderId="9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6" fillId="0" borderId="1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3" borderId="9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0" borderId="7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4" borderId="6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4" borderId="7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4" borderId="6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6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7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0" borderId="6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3" borderId="6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0" borderId="7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1" borderId="6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3" borderId="6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6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20" borderId="7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7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7" borderId="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2" fontId="149" fillId="33" borderId="7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9" fillId="33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9" fillId="31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34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34" borderId="4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6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212" fontId="149" fillId="33" borderId="4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9" fillId="33" borderId="7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34" borderId="7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34" borderId="2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36" borderId="2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36" borderId="4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9" fillId="33" borderId="4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9" fillId="33" borderId="7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9" fillId="33" borderId="2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9" fillId="33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9" fillId="33" borderId="2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8" fillId="30" borderId="2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8" fillId="30" borderId="7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1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9" fillId="33" borderId="2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9" fillId="33" borderId="3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8" borderId="2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8" borderId="4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6" borderId="2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6" borderId="4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49" fillId="31" borderId="8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3" borderId="2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3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43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9" borderId="4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9" borderId="7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9" fillId="31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3" borderId="4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3" borderId="7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3" borderId="4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3" borderId="7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34" borderId="2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4" borderId="4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4" borderId="4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4" borderId="7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6" fillId="0" borderId="7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6" borderId="7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6" borderId="8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5" fontId="1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148" fillId="36" borderId="3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1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08" fontId="148" fillId="20" borderId="4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6" borderId="3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36" borderId="4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51" fillId="2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1" fontId="1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08" fontId="1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10" fontId="148" fillId="34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4" borderId="4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4" borderId="7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4" borderId="2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6" borderId="2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6" borderId="4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9" fillId="33" borderId="2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49" fillId="33" borderId="3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48" fillId="38" borderId="2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48" fillId="38" borderId="4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48" fillId="36" borderId="2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48" fillId="36" borderId="4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2" fontId="148" fillId="39" borderId="2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9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3" borderId="2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3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4" borderId="2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48" fillId="34" borderId="4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48" fillId="34" borderId="3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6" fillId="0" borderId="3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48" fillId="36" borderId="3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48" fillId="36" borderId="3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2" fontId="149" fillId="33" borderId="8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9" fillId="33" borderId="8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9" fillId="31" borderId="8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4" borderId="8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4" borderId="8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9" fillId="33" borderId="7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4" borderId="8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4" borderId="7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6" borderId="7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6" borderId="8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9" fillId="33" borderId="7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9" fillId="33" borderId="8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8" fillId="30" borderId="7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8" fillId="30" borderId="8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1" borderId="8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09" fontId="149" fillId="33" borderId="7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9" fillId="33" borderId="8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26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207" fontId="1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09" fontId="148" fillId="38" borderId="7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8" borderId="8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7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8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2" fontId="148" fillId="33" borderId="7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3" borderId="8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43" borderId="8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9" borderId="7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9" borderId="8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9" fillId="31" borderId="8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3" borderId="7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3" borderId="8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7" fontId="126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209" fontId="148" fillId="34" borderId="7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4" borderId="8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4" borderId="8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8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2" borderId="7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2" borderId="8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36" borderId="7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20" borderId="8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8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36" borderId="8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7" borderId="9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2" fontId="149" fillId="33" borderId="8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9" fillId="33" borderId="8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34" borderId="8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34" borderId="8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34" borderId="8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36" borderId="8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36" borderId="8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9" fillId="33" borderId="8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9" fillId="33" borderId="8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9" fillId="33" borderId="8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8" fillId="30" borderId="8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8" fillId="30" borderId="8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1" borderId="8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34" borderId="8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9" fillId="33" borderId="8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9" fillId="33" borderId="8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8" borderId="8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8" borderId="8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6" borderId="8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2" fontId="148" fillId="33" borderId="8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3" borderId="8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43" borderId="8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34" borderId="8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4" borderId="8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4" borderId="8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6" borderId="8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36" borderId="8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20" borderId="8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6" borderId="8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36" borderId="8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36" borderId="2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3" fontId="148" fillId="34" borderId="8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4" fontId="130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04" fontId="0" fillId="0" borderId="0" xfId="0" applyFont="false" applyBorder="true" applyAlignment="true" applyProtection="true">
      <alignment horizontal="center" vertical="bottom" textRotation="0" wrapText="false" indent="0" shrinkToFit="false"/>
      <protection locked="false" hidden="false"/>
    </xf>
    <xf numFmtId="212" fontId="148" fillId="34" borderId="2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4" fontId="11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09" fontId="148" fillId="38" borderId="4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4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2" fontId="176" fillId="43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76" fillId="43" borderId="8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1" borderId="8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1" borderId="7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1" borderId="8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8" borderId="4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4" fontId="1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154" fillId="34" borderId="8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4" borderId="4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8" fontId="151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7" fontId="1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14" fontId="1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1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04" fontId="1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10" fontId="149" fillId="31" borderId="7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9" fillId="31" borderId="8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4" fontId="155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4" fontId="125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10" fontId="149" fillId="31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3" borderId="9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3" borderId="8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3" borderId="4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3" borderId="3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3" borderId="9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3" borderId="8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37" borderId="10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9" fontId="148" fillId="34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4" borderId="2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6" borderId="2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6" borderId="4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4" borderId="7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3" fontId="148" fillId="34" borderId="4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6" borderId="2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4" borderId="2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4" borderId="4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4" borderId="3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3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3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6" fillId="0" borderId="9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6" fillId="0" borderId="9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6" fillId="0" borderId="8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5" fontId="126" fillId="0" borderId="9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126" fillId="0" borderId="9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1" fontId="126" fillId="0" borderId="9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5" fontId="126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1" fontId="126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26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7" fontId="126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7" fontId="126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26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1" borderId="9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5" fontId="126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31" borderId="10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9" fontId="148" fillId="38" borderId="2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2" fontId="149" fillId="33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9" fillId="33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9" fillId="33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9" fillId="33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9" fillId="33" borderId="2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9" fillId="33" borderId="3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2" fontId="148" fillId="39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9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3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0" fontId="148" fillId="33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3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12" fontId="148" fillId="33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8" fillId="0" borderId="6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8" fontId="148" fillId="34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8" fontId="148" fillId="34" borderId="6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8" fontId="126" fillId="0" borderId="4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8" fontId="126" fillId="0" borderId="4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09" fontId="148" fillId="36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6" borderId="6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2" fillId="0" borderId="4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4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4" borderId="6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4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4" borderId="6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6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4" borderId="6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6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20" borderId="6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26" fillId="0" borderId="4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36" borderId="6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36" borderId="6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36" borderId="4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1" fontId="133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148" fillId="0" borderId="6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26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8" fontId="148" fillId="34" borderId="9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8" fontId="148" fillId="34" borderId="9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8" fontId="126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61" fillId="0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209" fontId="148" fillId="34" borderId="9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4" borderId="9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6" borderId="9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6" borderId="9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2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46" borderId="9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46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4" borderId="9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4" borderId="9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9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9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20" borderId="7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9" fontId="148" fillId="34" borderId="9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9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4" borderId="9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4" borderId="9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6" borderId="7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8" fillId="0" borderId="62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8" fontId="148" fillId="34" borderId="6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8" fontId="148" fillId="34" borderId="7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8" fontId="148" fillId="36" borderId="6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8" fontId="148" fillId="36" borderId="7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8" fontId="142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208" fontId="126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34" borderId="6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34" borderId="7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36" borderId="6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36" borderId="7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4" borderId="10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4" borderId="7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6" fillId="0" borderId="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36" borderId="9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8" fontId="148" fillId="36" borderId="7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4" fontId="133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10" fontId="149" fillId="40" borderId="9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49" fillId="31" borderId="9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26" fillId="0" borderId="4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8" fontId="126" fillId="0" borderId="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49" fillId="31" borderId="9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49" fillId="31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49" fillId="0" borderId="9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1" fontId="133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2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5" fontId="1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10" fontId="149" fillId="4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49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33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10" fontId="149" fillId="40" borderId="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49" fillId="31" borderId="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9" fontId="148" fillId="31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9" fillId="31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6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49" fillId="47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49" fillId="32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60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60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9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149" fillId="31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16" fontId="1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17" fontId="126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10" fontId="149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10" fontId="149" fillId="31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209" fontId="149" fillId="0" borderId="0" xfId="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4" fontId="148" fillId="37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10" fontId="148" fillId="37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209" fontId="148" fillId="37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79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0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1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2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83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219" fontId="18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219" fontId="18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7" fillId="32" borderId="9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20" fontId="186" fillId="0" borderId="8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20" fontId="186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4" fillId="0" borderId="9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4" fillId="0" borderId="9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4" fillId="0" borderId="9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4" fillId="0" borderId="7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7" fillId="0" borderId="9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4" fillId="0" borderId="9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4" fillId="0" borderId="10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8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4" fillId="0" borderId="8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4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9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4" fillId="0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4" fillId="0" borderId="10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4" fillId="0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6" fillId="48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6" fillId="48" borderId="9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6" fillId="48" borderId="9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86" fillId="48" borderId="9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46" fillId="48" borderId="9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86" fillId="48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9" fillId="48" borderId="9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0" fillId="48" borderId="9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1" fillId="48" borderId="9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6" fillId="48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6" fillId="48" borderId="9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6" fillId="48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0" fillId="32" borderId="10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86" fillId="48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6" fillId="49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6" fillId="49" borderId="8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6" fillId="49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6" fillId="49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6" fillId="49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9" fillId="49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0" fillId="49" borderId="10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0" fillId="49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46" fillId="49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2" fillId="49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6" fillId="49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6" fillId="49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3" fillId="4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4" fillId="4" borderId="8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200" fontId="194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194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74" fillId="4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5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6" fillId="4" borderId="10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74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6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7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74" fillId="4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74" fillId="4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8" fillId="0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8" fillId="0" borderId="8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8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198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8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8" fillId="0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9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200" fillId="0" borderId="10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200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16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201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8" fillId="0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8" fillId="0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7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5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6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74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8" fillId="31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8" fillId="4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2" fillId="4" borderId="8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02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8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8" fillId="4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9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200" fillId="4" borderId="10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200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8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8" fillId="4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8" fillId="4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4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74" fillId="4" borderId="10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87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4" borderId="10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4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3" fillId="50" borderId="3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8" fillId="50" borderId="7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8" fillId="50" borderId="7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198" fillId="50" borderId="7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74" fillId="50" borderId="2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74" fillId="50" borderId="7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74" fillId="50" borderId="10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187" fillId="50" borderId="7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198" fillId="50" borderId="3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0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8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38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76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86" fillId="51" borderId="6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6" fillId="51" borderId="10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6" fillId="51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86" fillId="51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6" fillId="51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9" fillId="51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0" fillId="51" borderId="10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6" fillId="51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0" fillId="51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86" fillId="51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46" fillId="51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86" fillId="51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9" fillId="51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0" fillId="51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6" fillId="51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1" fillId="51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186" fillId="51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86" fillId="51" borderId="6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4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204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8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0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5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6" fillId="0" borderId="10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6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74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7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5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6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74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204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74" fillId="0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8" fillId="0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8" fillId="0" borderId="8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205" fontId="198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8" fillId="0" borderId="8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8" fillId="0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21" fontId="74" fillId="0" borderId="9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0" fontId="74" fillId="0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6" fillId="0" borderId="10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7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5" fillId="4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6" fillId="4" borderId="8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06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2" fillId="0" borderId="8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02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74" fillId="0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200" fillId="31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207" fillId="4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8" fillId="0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0" fontId="199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200" fillId="0" borderId="10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200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8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208" fillId="0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8" fillId="0" borderId="10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6" fillId="31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9" fillId="48" borderId="6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9" fillId="48" borderId="10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09" fillId="48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48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74" fillId="48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48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5" fillId="48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6" fillId="48" borderId="10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48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6" fillId="48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7" fillId="48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74" fillId="48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5" fillId="48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6" fillId="48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74" fillId="48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204" fillId="48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74" fillId="48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48" borderId="6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22" fontId="210" fillId="48" borderId="8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06" fillId="48" borderId="8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06" fillId="48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206" fillId="48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48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74" fillId="48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48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5" fillId="48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6" fillId="48" borderId="10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48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6" fillId="48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74" fillId="48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7" fillId="48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48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95" fillId="48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96" fillId="48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95" fillId="48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96" fillId="48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74" fillId="48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74" fillId="48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22" fontId="211" fillId="48" borderId="8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2" fillId="48" borderId="8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2" fillId="48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0" fillId="6" borderId="8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81" fillId="6" borderId="8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81" fillId="6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80" fillId="6" borderId="83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80" fontId="180" fillId="6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80" fillId="6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210" fillId="6" borderId="10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213" fillId="6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214" fillId="6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80" fillId="6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210" fillId="6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0" fillId="6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210" fillId="6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80" fillId="6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180" fillId="6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80" fillId="6" borderId="8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80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219" fontId="181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9" fontId="21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9" fontId="180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219" fontId="20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0" fillId="0" borderId="9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1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81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1" fillId="0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1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5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79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210" fontId="183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0" fontId="183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9" fontId="21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74" fillId="0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217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13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13" fillId="0" borderId="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8" fillId="0" borderId="0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186" fillId="0" borderId="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23" fontId="219" fillId="0" borderId="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23" fontId="9" fillId="0" borderId="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8" fillId="0" borderId="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220" fillId="0" borderId="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90" fillId="0" borderId="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9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221" fontId="221" fillId="0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221" fontId="221" fillId="32" borderId="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8" fillId="32" borderId="9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2" fillId="12" borderId="9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1" fillId="0" borderId="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1" fillId="49" borderId="9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3" fillId="6" borderId="97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80" fontId="221" fillId="52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41" fillId="4" borderId="97" xfId="0" applyFont="true" applyBorder="true" applyAlignment="true" applyProtection="true">
      <alignment horizontal="center" vertical="center" textRotation="90" wrapText="true" indent="0" shrinkToFit="false"/>
      <protection locked="false" hidden="false"/>
    </xf>
    <xf numFmtId="164" fontId="41" fillId="4" borderId="10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41" fillId="4" borderId="10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99" fontId="221" fillId="4" borderId="9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1" fillId="53" borderId="10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99" fontId="221" fillId="54" borderId="9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1" fillId="53" borderId="9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1" fillId="4" borderId="10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221" fillId="4" borderId="10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1" fillId="55" borderId="9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1" fillId="56" borderId="10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1" fillId="39" borderId="10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1" fillId="4" borderId="10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1" fillId="55" borderId="10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1" fillId="57" borderId="10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1" fillId="4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9" fillId="0" borderId="83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224" fillId="47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1" fillId="4" borderId="9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5" fontId="41" fillId="52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221" fillId="39" borderId="9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1" fillId="4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1" fillId="39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9" fillId="4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40" fillId="4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40" fillId="39" borderId="9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9" fillId="39" borderId="9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40" fillId="53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40" fillId="39" borderId="97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40" fillId="4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40" fillId="39" borderId="9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9" fillId="4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40" fillId="4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40" fillId="53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40" fillId="4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221" fillId="0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5" fillId="0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57" fillId="0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5" fillId="0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5" fillId="0" borderId="9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5" fillId="0" borderId="8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25" fillId="0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8" fillId="0" borderId="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18" fillId="0" borderId="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8" fillId="0" borderId="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22" fontId="157" fillId="4" borderId="9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4" fillId="4" borderId="89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205" fontId="149" fillId="31" borderId="8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" fillId="31" borderId="10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" fillId="31" borderId="10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1" borderId="10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11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11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112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4" borderId="8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4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8" fillId="31" borderId="10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8" fillId="31" borderId="10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58" borderId="8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49" fillId="54" borderId="9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8" fillId="0" borderId="10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49" fillId="31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49" fillId="31" borderId="87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49" fillId="39" borderId="4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49" fillId="39" borderId="74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4" borderId="9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7" fillId="31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7" fillId="31" borderId="87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7" fillId="39" borderId="6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187" fillId="55" borderId="8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7" fillId="55" borderId="87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7" fillId="39" borderId="6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57" fillId="56" borderId="8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40" fillId="31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8" fillId="31" borderId="10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49" fillId="31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8" fillId="0" borderId="108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8" fillId="0" borderId="109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8" fillId="39" borderId="11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8" fillId="39" borderId="112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5" fontId="158" fillId="4" borderId="8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8" fillId="4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49" fillId="31" borderId="10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49" fillId="31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1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1" borderId="87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4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74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75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31" borderId="87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39" borderId="6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205" fontId="157" fillId="31" borderId="8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55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57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16" fillId="4" borderId="86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116" fillId="4" borderId="87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116" fillId="39" borderId="6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5" fontId="160" fillId="4" borderId="89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8" fontId="157" fillId="0" borderId="97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8" fontId="157" fillId="0" borderId="7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8" fontId="157" fillId="39" borderId="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8" fontId="157" fillId="48" borderId="8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8" fontId="157" fillId="48" borderId="9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8" fontId="157" fillId="39" borderId="6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224" fillId="4" borderId="76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149" fillId="31" borderId="3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" fillId="31" borderId="11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" fillId="31" borderId="11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1" borderId="114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115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11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11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0" fontId="157" fillId="4" borderId="7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0" fontId="157" fillId="4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8" fillId="31" borderId="11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8" fillId="39" borderId="11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8" fillId="31" borderId="11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0" fontId="157" fillId="58" borderId="7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49" fillId="54" borderId="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8" fillId="0" borderId="11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49" fillId="31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49" fillId="31" borderId="3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49" fillId="39" borderId="2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49" fillId="39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0" fontId="157" fillId="4" borderId="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4" borderId="7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7" fillId="31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7" fillId="31" borderId="3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7" fillId="39" borderId="6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187" fillId="55" borderId="7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7" fillId="55" borderId="3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7" fillId="39" borderId="6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57" fillId="56" borderId="7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40" fillId="31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8" fillId="31" borderId="11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49" fillId="31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4" borderId="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8" fillId="0" borderId="113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8" fillId="0" borderId="114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8" fillId="39" borderId="115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8" fillId="39" borderId="116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10" fontId="225" fillId="4" borderId="7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225" fillId="4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49" fillId="31" borderId="11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49" fillId="31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1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1" borderId="3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2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4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4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31" borderId="3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39" borderId="6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205" fontId="157" fillId="31" borderId="7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55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57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74" fillId="4" borderId="39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74" fillId="4" borderId="38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74" fillId="39" borderId="61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5" fontId="225" fillId="4" borderId="76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8" fontId="157" fillId="48" borderId="7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8" fontId="157" fillId="48" borderId="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8" fontId="157" fillId="39" borderId="6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224" fillId="4" borderId="83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209" fontId="149" fillId="31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" fillId="31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1" borderId="8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7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82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57" fillId="4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57" fillId="4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8" fillId="31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8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57" fillId="58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57" fillId="54" borderId="84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8" fillId="0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49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49" fillId="31" borderId="8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49" fillId="39" borderId="7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49" fillId="39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57" fillId="4" borderId="84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87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87" fillId="31" borderId="8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0" fontId="187" fillId="39" borderId="117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209" fontId="157" fillId="55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57" fillId="55" borderId="8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57" fillId="39" borderId="117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56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40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8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49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8" fillId="0" borderId="8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8" fillId="0" borderId="81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8" fillId="39" borderId="79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8" fillId="39" borderId="82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9" fontId="225" fillId="4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225" fillId="4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49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57" fillId="31" borderId="8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57" fillId="39" borderId="117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209" fontId="157" fillId="32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57" fillId="55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57" fillId="57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74" fillId="4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74" fillId="4" borderId="8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74" fillId="39" borderId="117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8" fontId="157" fillId="48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8" fontId="157" fillId="48" borderId="84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8" fontId="157" fillId="39" borderId="117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0" borderId="0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8" fillId="31" borderId="0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18" fillId="31" borderId="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18" fillId="39" borderId="4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18" fillId="39" borderId="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18" fillId="39" borderId="104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18" fillId="0" borderId="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226" fillId="31" borderId="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145" fillId="31" borderId="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8" fillId="0" borderId="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204" fontId="18" fillId="31" borderId="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18" fillId="39" borderId="61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18" fillId="39" borderId="61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204" fontId="18" fillId="0" borderId="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204" fontId="226" fillId="31" borderId="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8" fillId="0" borderId="0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8" fillId="39" borderId="40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8" fillId="39" borderId="104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149" fillId="31" borderId="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8" fillId="39" borderId="61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208" fontId="18" fillId="0" borderId="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208" fontId="18" fillId="39" borderId="61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18" fillId="39" borderId="11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10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11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40" fillId="31" borderId="8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5" fontId="149" fillId="39" borderId="85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49" fillId="39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57" fillId="31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57" fillId="31" borderId="87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39" borderId="10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205" fontId="157" fillId="55" borderId="8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55" borderId="87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39" borderId="10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49" fillId="39" borderId="8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8" fillId="39" borderId="118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8" fillId="39" borderId="119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18" fillId="39" borderId="85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8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60" fillId="4" borderId="86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116" fillId="39" borderId="10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8" fontId="157" fillId="39" borderId="10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40" fillId="31" borderId="3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4" fontId="157" fillId="31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57" fillId="31" borderId="3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55" borderId="7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55" borderId="3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57" fillId="39" borderId="6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49" fillId="39" borderId="4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225" fillId="4" borderId="39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9" fontId="40" fillId="31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4" fontId="157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57" fillId="31" borderId="8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57" fillId="56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8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49" fillId="39" borderId="82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57" fillId="31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12" borderId="10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" fillId="12" borderId="10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40" fillId="31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87" fillId="31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87" fillId="31" borderId="87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7" fillId="39" borderId="10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187" fillId="39" borderId="10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8" fillId="31" borderId="10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8" fillId="12" borderId="11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5" fontId="40" fillId="31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87" fillId="31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87" fillId="31" borderId="3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8" fillId="31" borderId="11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12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" fillId="12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8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40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8" fillId="31" borderId="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18" fillId="32" borderId="10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8" fillId="12" borderId="10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5" fontId="160" fillId="4" borderId="87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5" fontId="160" fillId="39" borderId="10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18" fillId="32" borderId="11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5" fontId="225" fillId="4" borderId="38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5" fontId="225" fillId="39" borderId="61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18" fillId="32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8" fillId="12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9" fontId="225" fillId="4" borderId="8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225" fillId="39" borderId="117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12" borderId="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227" fillId="31" borderId="10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7" fillId="31" borderId="11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7" fillId="31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5" fontId="149" fillId="31" borderId="3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8" fillId="39" borderId="82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49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9" fillId="31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205" fontId="8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40" fillId="31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40" fillId="31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40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12" borderId="11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" fillId="12" borderId="11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49" fillId="31" borderId="86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149" fillId="31" borderId="39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49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8" fillId="12" borderId="8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4" fontId="8" fillId="12" borderId="3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4" fontId="8" fillId="12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226" fillId="31" borderId="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18" fillId="31" borderId="8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4" fontId="18" fillId="31" borderId="3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4" fontId="18" fillId="31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8" fillId="31" borderId="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18" fillId="39" borderId="7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39" borderId="1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49" fillId="39" borderId="7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49" fillId="39" borderId="8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9" fontId="149" fillId="39" borderId="1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0" fontId="187" fillId="39" borderId="62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8" fillId="39" borderId="7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8" fillId="39" borderId="11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9" fontId="157" fillId="39" borderId="62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204" fontId="74" fillId="39" borderId="62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8" fontId="157" fillId="39" borderId="62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0" fontId="18" fillId="31" borderId="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225" fillId="4" borderId="64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149" fillId="0" borderId="64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40" fillId="0" borderId="64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10" fontId="225" fillId="48" borderId="64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0" fontId="157" fillId="48" borderId="64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0" fontId="225" fillId="4" borderId="64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40" fillId="4" borderId="64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5" fontId="40" fillId="54" borderId="64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10" fontId="225" fillId="48" borderId="105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225" fillId="4" borderId="105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225" fillId="31" borderId="64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225" fillId="55" borderId="64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225" fillId="55" borderId="105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225" fillId="56" borderId="105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40" fillId="0" borderId="105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5" fontId="225" fillId="54" borderId="105" xfId="0" applyFont="true" applyBorder="true" applyAlignment="true" applyProtection="true">
      <alignment horizontal="right" vertical="bottom" textRotation="0" wrapText="true" indent="0" shrinkToFit="false"/>
      <protection locked="false" hidden="false"/>
    </xf>
    <xf numFmtId="212" fontId="225" fillId="48" borderId="105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0" fontId="225" fillId="31" borderId="64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225" fillId="57" borderId="105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225" fillId="4" borderId="105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4" fontId="40" fillId="48" borderId="105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225" fillId="4" borderId="8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149" fillId="0" borderId="8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40" fillId="0" borderId="8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10" fontId="225" fillId="48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2" fontId="225" fillId="48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0" fontId="157" fillId="48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2" fontId="225" fillId="4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225" fillId="4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225" fillId="54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2" fontId="225" fillId="48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225" fillId="4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225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225" fillId="55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225" fillId="55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225" fillId="56" borderId="83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40" fillId="0" borderId="83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5" fontId="225" fillId="54" borderId="83" xfId="0" applyFont="true" applyBorder="true" applyAlignment="true" applyProtection="true">
      <alignment horizontal="right" vertical="bottom" textRotation="0" wrapText="true" indent="0" shrinkToFit="false"/>
      <protection locked="false" hidden="false"/>
    </xf>
    <xf numFmtId="210" fontId="225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225" fillId="57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5" fontId="225" fillId="4" borderId="83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5" fontId="225" fillId="48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80" fontId="225" fillId="48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24" fontId="225" fillId="48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80" fontId="157" fillId="48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80" fontId="225" fillId="4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80" fontId="225" fillId="54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80" fontId="225" fillId="4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2" fontId="225" fillId="31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2" fontId="225" fillId="55" borderId="8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2" fontId="225" fillId="55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80" fontId="225" fillId="56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80" fontId="225" fillId="48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80" fontId="225" fillId="54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2" fontId="225" fillId="54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80" fontId="225" fillId="57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2" fontId="225" fillId="4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80" fontId="225" fillId="59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10" fontId="225" fillId="48" borderId="8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204" fontId="8" fillId="0" borderId="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99" fontId="74" fillId="4" borderId="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25" fontId="8" fillId="0" borderId="0" xfId="0" applyFont="true" applyBorder="true" applyAlignment="true" applyProtection="true">
      <alignment horizontal="right" vertical="bottom" textRotation="0" wrapText="true" indent="0" shrinkToFit="false"/>
      <protection locked="false" hidden="false"/>
    </xf>
    <xf numFmtId="180" fontId="225" fillId="0" borderId="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40" fillId="0" borderId="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25" fontId="229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224" fontId="225" fillId="0" borderId="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80" fontId="8" fillId="0" borderId="0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8" fillId="0" borderId="0" xfId="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4" fontId="145" fillId="0" borderId="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8" fontId="18" fillId="0" borderId="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04" fontId="9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208" fontId="13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208" fontId="8" fillId="0" borderId="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8" fillId="0" borderId="0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205" fontId="149" fillId="0" borderId="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8" fillId="0" borderId="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224" fontId="8" fillId="0" borderId="0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9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30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226" fontId="9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208" fontId="9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209" fontId="149" fillId="0" borderId="0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98" fillId="30" borderId="8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8" fillId="3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8" fillId="3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8" fillId="30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99" fillId="3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200" fillId="30" borderId="10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200" fillId="3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" fillId="3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4" fontId="8" fillId="30" borderId="7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8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23" fontId="219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23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30" borderId="84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20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21" fontId="74" fillId="30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2" borderId="9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0" fontId="222" fillId="12" borderId="9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1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1" fillId="49" borderId="9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3" fillId="6" borderId="9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0" fontId="221" fillId="52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1" fillId="4" borderId="97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41" fillId="4" borderId="10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1" fillId="4" borderId="10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9" fontId="221" fillId="4" borderId="9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1" fillId="53" borderId="10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99" fontId="221" fillId="54" borderId="9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1" fillId="53" borderId="9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1" fillId="4" borderId="10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21" fillId="4" borderId="10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1" fillId="55" borderId="9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1" fillId="56" borderId="10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1" fillId="39" borderId="10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1" fillId="4" borderId="10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1" fillId="55" borderId="10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1" fillId="57" borderId="10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1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8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4" fillId="47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1" fillId="4" borderId="9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5" fontId="41" fillId="52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21" fillId="39" borderId="9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1" fillId="4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1" fillId="39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9" fillId="4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0" fillId="4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0" fillId="39" borderId="9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9" fillId="39" borderId="9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0" fillId="53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0" fillId="39" borderId="9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0" fillId="4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0" fillId="39" borderId="9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9" fillId="4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0" fillId="4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0" fillId="53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0" fillId="4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21" fillId="0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5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7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5" fillId="0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5" fillId="0" borderId="9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5" fillId="0" borderId="8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5" fillId="0" borderId="8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8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10" fontId="8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22" fontId="157" fillId="4" borderId="9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4" fillId="4" borderId="8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210" fontId="149" fillId="31" borderId="8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39" borderId="11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11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11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7" fillId="4" borderId="8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7" fillId="4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8" fillId="31" borderId="10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" fillId="31" borderId="10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" fillId="31" borderId="10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" fillId="31" borderId="10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8" fillId="31" borderId="10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7" fillId="58" borderId="8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49" fillId="54" borderId="9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8" fillId="0" borderId="10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49" fillId="31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49" fillId="31" borderId="8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49" fillId="39" borderId="4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49" fillId="39" borderId="7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7" fillId="4" borderId="9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7" fillId="31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7" fillId="31" borderId="8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7" fillId="39" borderId="6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7" fillId="55" borderId="8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7" fillId="55" borderId="8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4" fontId="157" fillId="56" borderId="8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40" fillId="31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4" fontId="149" fillId="31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8" fillId="0" borderId="108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10" fontId="8" fillId="0" borderId="10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9" borderId="11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9" borderId="11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5" fontId="158" fillId="4" borderId="8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8" fillId="4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49" fillId="31" borderId="10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49" fillId="31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" fillId="31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" fillId="31" borderId="8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4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7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7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57" fillId="31" borderId="8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7" fillId="39" borderId="6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57" fillId="31" borderId="8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7" fillId="55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7" fillId="57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16" fillId="4" borderId="86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10" fontId="116" fillId="4" borderId="87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16" fillId="39" borderId="6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5" fontId="160" fillId="4" borderId="8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8" fontId="157" fillId="0" borderId="9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8" fontId="157" fillId="0" borderId="7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8" fontId="157" fillId="39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8" fontId="157" fillId="48" borderId="8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8" fontId="157" fillId="48" borderId="9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8" fontId="157" fillId="39" borderId="6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24" fillId="4" borderId="7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210" fontId="149" fillId="31" borderId="3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39" borderId="1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11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11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57" fillId="4" borderId="7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57" fillId="4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8" fillId="31" borderId="1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" fillId="31" borderId="11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" fillId="31" borderId="11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" fillId="31" borderId="1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8" fillId="31" borderId="11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57" fillId="58" borderId="7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49" fillId="54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8" fillId="0" borderId="11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49" fillId="31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49" fillId="31" borderId="3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49" fillId="39" borderId="2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49" fillId="39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57" fillId="4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7" fillId="4" borderId="7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7" fillId="31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7" fillId="31" borderId="3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7" fillId="39" borderId="6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7" fillId="55" borderId="7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7" fillId="55" borderId="3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4" fontId="157" fillId="56" borderId="7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40" fillId="31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4" fontId="149" fillId="31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7" fillId="4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8" fillId="0" borderId="11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10" fontId="8" fillId="0" borderId="11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9" borderId="115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9" borderId="116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10" fontId="225" fillId="4" borderId="7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225" fillId="4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49" fillId="31" borderId="11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49" fillId="31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" fillId="31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" fillId="31" borderId="3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2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7" fillId="4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57" fillId="31" borderId="3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7" fillId="39" borderId="6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57" fillId="31" borderId="7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7" fillId="55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7" fillId="57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74" fillId="4" borderId="3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10" fontId="74" fillId="4" borderId="38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4" fillId="39" borderId="6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5" fontId="225" fillId="4" borderId="76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8" fontId="157" fillId="48" borderId="7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8" fontId="157" fillId="48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8" fontId="157" fillId="39" borderId="6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24" fillId="4" borderId="8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210" fontId="149" fillId="31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39" borderId="7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8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57" fillId="4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57" fillId="4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8" fillId="31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" fillId="31" borderId="8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" fillId="31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8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57" fillId="58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57" fillId="54" borderId="8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8" fillId="0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49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49" fillId="31" borderId="8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49" fillId="39" borderId="7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49" fillId="39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57" fillId="4" borderId="8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7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7" fillId="31" borderId="8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7" fillId="39" borderId="11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57" fillId="55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57" fillId="55" borderId="8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57" fillId="39" borderId="11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7" fillId="56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40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4" fontId="149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8" fillId="0" borderId="8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10" fontId="8" fillId="0" borderId="8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9" borderId="7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9" borderId="8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9" fontId="225" fillId="4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225" fillId="4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49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57" fillId="31" borderId="8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57" fillId="32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57" fillId="55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57" fillId="57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74" fillId="4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74" fillId="4" borderId="8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74" fillId="39" borderId="11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8" fontId="157" fillId="48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8" fontId="157" fillId="48" borderId="8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8" fontId="157" fillId="39" borderId="11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210" fontId="8" fillId="31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210" fontId="18" fillId="31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8" fillId="39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8" fillId="39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8" fillId="39" borderId="104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8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210" fontId="226" fillId="31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10" fontId="145" fillId="31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10" fontId="8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8" fillId="31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8" fillId="39" borderId="6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210" fontId="18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204" fontId="18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210" fontId="226" fillId="31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4" fontId="18" fillId="31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210" fontId="8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39" borderId="4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39" borderId="10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210" fontId="149" fillId="31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39" borderId="6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208" fontId="18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208" fontId="18" fillId="39" borderId="6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8" fillId="39" borderId="11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10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1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40" fillId="31" borderId="8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05" fontId="149" fillId="39" borderId="8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49" fillId="39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57" fillId="31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7" fillId="39" borderId="10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7" fillId="55" borderId="8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57" fillId="55" borderId="8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49" fillId="39" borderId="8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39" borderId="118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9" borderId="11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8" fillId="39" borderId="8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8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60" fillId="4" borderId="86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16" fillId="39" borderId="10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8" fontId="157" fillId="39" borderId="9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8" fontId="157" fillId="39" borderId="10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40" fillId="31" borderId="3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57" fillId="31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57" fillId="55" borderId="7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57" fillId="55" borderId="3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49" fillId="39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225" fillId="4" borderId="3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10" fontId="40" fillId="31" borderId="8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57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4" fontId="18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49" fillId="39" borderId="8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57" fillId="31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225" fillId="4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8" fillId="39" borderId="6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205" fontId="40" fillId="31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7" fillId="39" borderId="10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4" fontId="18" fillId="31" borderId="10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1" borderId="10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1" borderId="10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16" fillId="39" borderId="10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5" fontId="40" fillId="31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4" fontId="18" fillId="31" borderId="11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1" borderId="11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1" borderId="11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74" fillId="39" borderId="6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9" fontId="40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1" borderId="8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8" fillId="31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210" fontId="40" fillId="31" borderId="10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49" fillId="31" borderId="8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49" fillId="31" borderId="1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49" fillId="31" borderId="3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49" fillId="31" borderId="8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60" fillId="4" borderId="87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10" fontId="160" fillId="39" borderId="10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10" fontId="225" fillId="4" borderId="38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10" fontId="225" fillId="39" borderId="6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10" fontId="225" fillId="4" borderId="8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225" fillId="39" borderId="11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" fillId="12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210" fontId="8" fillId="31" borderId="8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8" fillId="31" borderId="3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8" fillId="39" borderId="8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18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9" fillId="3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210" fontId="40" fillId="31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40" fillId="31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40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49" fillId="31" borderId="8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49" fillId="31" borderId="8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1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49" fillId="31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49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49" fillId="31" borderId="8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210" fontId="18" fillId="31" borderId="8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210" fontId="18" fillId="31" borderId="3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31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8" fillId="39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39" borderId="1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49" fillId="39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49" fillId="39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49" fillId="39" borderId="1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87" fillId="39" borderId="6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9" fontId="157" fillId="39" borderId="6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39" borderId="7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9" borderId="1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1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26" fillId="31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26" fillId="31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45" fillId="31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4" fontId="226" fillId="31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4" fontId="8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49" fillId="31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25" fillId="4" borderId="6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49" fillId="0" borderId="6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0" fillId="0" borderId="6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10" fontId="225" fillId="48" borderId="6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57" fillId="48" borderId="6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225" fillId="4" borderId="6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40" fillId="4" borderId="6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5" fontId="40" fillId="54" borderId="6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10" fontId="225" fillId="48" borderId="10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225" fillId="4" borderId="10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225" fillId="31" borderId="6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225" fillId="55" borderId="6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225" fillId="55" borderId="10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4" fontId="225" fillId="56" borderId="10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0" fillId="0" borderId="105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5" fontId="225" fillId="54" borderId="105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212" fontId="225" fillId="48" borderId="10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225" fillId="31" borderId="6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225" fillId="57" borderId="10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225" fillId="4" borderId="105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4" fontId="40" fillId="48" borderId="10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25" fillId="4" borderId="8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49" fillId="0" borderId="8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0" fillId="0" borderId="8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10" fontId="225" fillId="48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2" fontId="225" fillId="48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157" fillId="48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2" fontId="225" fillId="4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225" fillId="4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225" fillId="54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2" fontId="225" fillId="48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225" fillId="4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225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225" fillId="55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225" fillId="55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225" fillId="56" borderId="8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0" fillId="0" borderId="8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5" fontId="225" fillId="54" borderId="83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210" fontId="225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225" fillId="57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5" fontId="225" fillId="4" borderId="8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5" fontId="225" fillId="48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0" fontId="225" fillId="48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24" fontId="225" fillId="48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0" fontId="157" fillId="48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0" fontId="225" fillId="4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0" fontId="225" fillId="54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0" fontId="225" fillId="4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2" fontId="225" fillId="31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2" fontId="225" fillId="55" borderId="8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2" fontId="225" fillId="55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0" fontId="225" fillId="56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0" fontId="225" fillId="48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0" fontId="225" fillId="54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2" fontId="225" fillId="54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0" fontId="225" fillId="57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2" fontId="225" fillId="4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0" fontId="225" fillId="59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10" fontId="225" fillId="48" borderId="8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4" fontId="8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9" fontId="74" fillId="4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25" fontId="8" fillId="0" borderId="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225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0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25" fontId="22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8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45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8" fontId="18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208" fontId="1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208" fontId="8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205" fontId="149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24" fontId="8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226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208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209" fontId="149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4" fontId="126" fillId="0" borderId="0" xfId="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4" fontId="179" fillId="0" borderId="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0" fillId="0" borderId="0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181" fillId="0" borderId="0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182" fillId="0" borderId="0" xfId="0" applyFont="true" applyBorder="false" applyAlignment="true" applyProtection="true">
      <alignment horizontal="left" vertical="center" textRotation="0" wrapText="false" indent="0" shrinkToFit="false"/>
      <protection locked="false" hidden="false"/>
    </xf>
    <xf numFmtId="164" fontId="183" fillId="0" borderId="0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219" fontId="184" fillId="0" borderId="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9" fontId="180" fillId="0" borderId="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77" fillId="32" borderId="97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220" fontId="186" fillId="0" borderId="8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20" fontId="186" fillId="0" borderId="8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20" fontId="186" fillId="0" borderId="0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164" fontId="74" fillId="0" borderId="9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74" fillId="0" borderId="9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74" fillId="0" borderId="95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74" fillId="0" borderId="9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74" fillId="0" borderId="10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8" fillId="0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74" fillId="0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0" fillId="0" borderId="95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74" fillId="0" borderId="7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74" fillId="0" borderId="102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74" fillId="0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6" fillId="48" borderId="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6" fillId="48" borderId="94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80" fontId="186" fillId="48" borderId="9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46" fillId="48" borderId="9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80" fontId="186" fillId="48" borderId="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89" fillId="48" borderId="9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90" fillId="48" borderId="9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91" fillId="48" borderId="9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86" fillId="48" borderId="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90" fillId="48" borderId="9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0" fontId="186" fillId="48" borderId="9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6" fillId="48" borderId="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90" fillId="32" borderId="10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80" fontId="186" fillId="48" borderId="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6" fillId="49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6" fillId="49" borderId="83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210" fontId="186" fillId="49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86" fillId="49" borderId="7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0" fontId="189" fillId="49" borderId="8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0" fontId="190" fillId="49" borderId="10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0" fontId="186" fillId="49" borderId="8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0" fontId="190" fillId="49" borderId="8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0" fontId="189" fillId="49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90" fillId="49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86" fillId="49" borderId="7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86" fillId="49" borderId="7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90" fillId="49" borderId="102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92" fillId="49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86" fillId="49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93" fillId="4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94" fillId="4" borderId="83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210" fontId="74" fillId="4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74" fillId="4" borderId="7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0" fontId="195" fillId="4" borderId="8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0" fontId="196" fillId="4" borderId="10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0" fontId="74" fillId="4" borderId="8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0" fontId="196" fillId="4" borderId="8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0" fontId="195" fillId="4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96" fillId="4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04" fontId="74" fillId="4" borderId="7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74" fillId="4" borderId="7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96" fillId="4" borderId="102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97" fillId="4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74" fillId="4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98" fillId="0" borderId="8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98" fillId="0" borderId="83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210" fontId="8" fillId="0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8" fillId="0" borderId="7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0" fontId="199" fillId="0" borderId="8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0" fontId="200" fillId="0" borderId="10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0" fontId="8" fillId="0" borderId="8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0" fontId="200" fillId="0" borderId="8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0" fontId="116" fillId="0" borderId="8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210" fontId="199" fillId="0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200" fillId="0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210" fontId="116" fillId="0" borderId="83" xfId="0" applyFont="true" applyBorder="true" applyAlignment="true" applyProtection="true">
      <alignment horizontal="center" vertical="center" textRotation="0" wrapText="true" indent="0" shrinkToFit="false"/>
      <protection locked="false" hidden="false"/>
    </xf>
  </cellXfs>
  <cellStyles count="48375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 1" xfId="20"/>
    <cellStyle name=" 1 2" xfId="21"/>
    <cellStyle name="-15-1976" xfId="22"/>
    <cellStyle name="20% - Accent1" xfId="23"/>
    <cellStyle name="20% - Accent2" xfId="24"/>
    <cellStyle name="20% - Accent3" xfId="25"/>
    <cellStyle name="20% - Accent4" xfId="26"/>
    <cellStyle name="20% - Accent5" xfId="27"/>
    <cellStyle name="20% - Accent6" xfId="28"/>
    <cellStyle name="20% - Акцент1 10" xfId="29"/>
    <cellStyle name="20% - Акцент1 10 2" xfId="30"/>
    <cellStyle name="20% - Акцент1 10 3" xfId="31"/>
    <cellStyle name="20% - Акцент1 10 4" xfId="32"/>
    <cellStyle name="20% - Акцент1 11" xfId="33"/>
    <cellStyle name="20% - Акцент1 11 2" xfId="34"/>
    <cellStyle name="20% - Акцент1 11 3" xfId="35"/>
    <cellStyle name="20% - Акцент1 11 4" xfId="36"/>
    <cellStyle name="20% - Акцент1 12" xfId="37"/>
    <cellStyle name="20% - Акцент1 12 2" xfId="38"/>
    <cellStyle name="20% - Акцент1 12 3" xfId="39"/>
    <cellStyle name="20% - Акцент1 12 4" xfId="40"/>
    <cellStyle name="20% - Акцент1 13" xfId="41"/>
    <cellStyle name="20% - Акцент1 13 2" xfId="42"/>
    <cellStyle name="20% - Акцент1 13 3" xfId="43"/>
    <cellStyle name="20% - Акцент1 13 4" xfId="44"/>
    <cellStyle name="20% - Акцент1 14" xfId="45"/>
    <cellStyle name="20% - Акцент1 14 2" xfId="46"/>
    <cellStyle name="20% - Акцент1 14 3" xfId="47"/>
    <cellStyle name="20% - Акцент1 14 4" xfId="48"/>
    <cellStyle name="20% - Акцент1 15" xfId="49"/>
    <cellStyle name="20% - Акцент1 15 2" xfId="50"/>
    <cellStyle name="20% - Акцент1 16" xfId="51"/>
    <cellStyle name="20% - Акцент1 16 2" xfId="52"/>
    <cellStyle name="20% - Акцент1 17" xfId="53"/>
    <cellStyle name="20% - Акцент1 17 2" xfId="54"/>
    <cellStyle name="20% - Акцент1 18" xfId="55"/>
    <cellStyle name="20% - Акцент1 18 2" xfId="56"/>
    <cellStyle name="20% - Акцент1 19" xfId="57"/>
    <cellStyle name="20% - Акцент1 2" xfId="58"/>
    <cellStyle name="20% - Акцент1 2 10" xfId="59"/>
    <cellStyle name="20% - Акцент1 2 11" xfId="60"/>
    <cellStyle name="20% - Акцент1 2 12" xfId="61"/>
    <cellStyle name="20% - Акцент1 2 13" xfId="62"/>
    <cellStyle name="20% - Акцент1 2 14" xfId="63"/>
    <cellStyle name="20% - Акцент1 2 2" xfId="64"/>
    <cellStyle name="20% - Акцент1 2 2 2" xfId="65"/>
    <cellStyle name="20% - Акцент1 2 3" xfId="66"/>
    <cellStyle name="20% - Акцент1 2 4" xfId="67"/>
    <cellStyle name="20% - Акцент1 2 5" xfId="68"/>
    <cellStyle name="20% - Акцент1 2 6" xfId="69"/>
    <cellStyle name="20% - Акцент1 2 7" xfId="70"/>
    <cellStyle name="20% - Акцент1 2 8" xfId="71"/>
    <cellStyle name="20% - Акцент1 2 9" xfId="72"/>
    <cellStyle name="20% - Акцент1 20" xfId="73"/>
    <cellStyle name="20% - Акцент1 21" xfId="74"/>
    <cellStyle name="20% - Акцент1 22" xfId="75"/>
    <cellStyle name="20% - Акцент1 23" xfId="76"/>
    <cellStyle name="20% - Акцент1 24" xfId="77"/>
    <cellStyle name="20% - Акцент1 25" xfId="78"/>
    <cellStyle name="20% - Акцент1 26" xfId="79"/>
    <cellStyle name="20% - Акцент1 27" xfId="80"/>
    <cellStyle name="20% - Акцент1 28" xfId="81"/>
    <cellStyle name="20% - Акцент1 29" xfId="82"/>
    <cellStyle name="20% - Акцент1 2_БАЗА ДОБЫЧИ ДЕЛЕН" xfId="83"/>
    <cellStyle name="20% - Акцент1 3" xfId="84"/>
    <cellStyle name="20% - Акцент1 3 2" xfId="85"/>
    <cellStyle name="20% - Акцент1 3 3" xfId="86"/>
    <cellStyle name="20% - Акцент1 3 4" xfId="87"/>
    <cellStyle name="20% - Акцент1 3 5" xfId="88"/>
    <cellStyle name="20% - Акцент1 30" xfId="89"/>
    <cellStyle name="20% - Акцент1 31" xfId="90"/>
    <cellStyle name="20% - Акцент1 32" xfId="91"/>
    <cellStyle name="20% - Акцент1 33" xfId="92"/>
    <cellStyle name="20% - Акцент1 34" xfId="93"/>
    <cellStyle name="20% - Акцент1 35" xfId="94"/>
    <cellStyle name="20% - Акцент1 36" xfId="95"/>
    <cellStyle name="20% - Акцент1 37" xfId="96"/>
    <cellStyle name="20% - Акцент1 38" xfId="97"/>
    <cellStyle name="20% - Акцент1 39" xfId="98"/>
    <cellStyle name="20% - Акцент1 4" xfId="99"/>
    <cellStyle name="20% - Акцент1 4 2" xfId="100"/>
    <cellStyle name="20% - Акцент1 4 3" xfId="101"/>
    <cellStyle name="20% - Акцент1 4 4" xfId="102"/>
    <cellStyle name="20% - Акцент1 40" xfId="103"/>
    <cellStyle name="20% - Акцент1 41" xfId="104"/>
    <cellStyle name="20% - Акцент1 42" xfId="105"/>
    <cellStyle name="20% - Акцент1 43" xfId="106"/>
    <cellStyle name="20% - Акцент1 44" xfId="107"/>
    <cellStyle name="20% - Акцент1 45" xfId="108"/>
    <cellStyle name="20% - Акцент1 46" xfId="109"/>
    <cellStyle name="20% - Акцент1 47" xfId="110"/>
    <cellStyle name="20% - Акцент1 48" xfId="111"/>
    <cellStyle name="20% - Акцент1 49" xfId="112"/>
    <cellStyle name="20% - Акцент1 5" xfId="113"/>
    <cellStyle name="20% - Акцент1 5 2" xfId="114"/>
    <cellStyle name="20% - Акцент1 5 3" xfId="115"/>
    <cellStyle name="20% - Акцент1 5 4" xfId="116"/>
    <cellStyle name="20% - Акцент1 5 5" xfId="117"/>
    <cellStyle name="20% - Акцент1 50" xfId="118"/>
    <cellStyle name="20% - Акцент1 51" xfId="119"/>
    <cellStyle name="20% - Акцент1 52" xfId="120"/>
    <cellStyle name="20% - Акцент1 53" xfId="121"/>
    <cellStyle name="20% - Акцент1 54" xfId="122"/>
    <cellStyle name="20% - Акцент1 55" xfId="123"/>
    <cellStyle name="20% - Акцент1 56" xfId="124"/>
    <cellStyle name="20% - Акцент1 57" xfId="125"/>
    <cellStyle name="20% - Акцент1 58" xfId="126"/>
    <cellStyle name="20% - Акцент1 59" xfId="127"/>
    <cellStyle name="20% - Акцент1 6" xfId="128"/>
    <cellStyle name="20% - Акцент1 6 2" xfId="129"/>
    <cellStyle name="20% - Акцент1 6 3" xfId="130"/>
    <cellStyle name="20% - Акцент1 60" xfId="131"/>
    <cellStyle name="20% - Акцент1 61" xfId="132"/>
    <cellStyle name="20% - Акцент1 7" xfId="133"/>
    <cellStyle name="20% - Акцент1 7 2" xfId="134"/>
    <cellStyle name="20% - Акцент1 7 3" xfId="135"/>
    <cellStyle name="20% - Акцент1 7 4" xfId="136"/>
    <cellStyle name="20% - Акцент1 8" xfId="137"/>
    <cellStyle name="20% - Акцент1 8 2" xfId="138"/>
    <cellStyle name="20% - Акцент1 8 2 2" xfId="139"/>
    <cellStyle name="20% - Акцент1 8 3" xfId="140"/>
    <cellStyle name="20% - Акцент1 8 3 2" xfId="141"/>
    <cellStyle name="20% - Акцент1 8 4" xfId="142"/>
    <cellStyle name="20% - Акцент1 8 4 2" xfId="143"/>
    <cellStyle name="20% - Акцент1 8 5" xfId="144"/>
    <cellStyle name="20% - Акцент1 8 6" xfId="145"/>
    <cellStyle name="20% - Акцент1 9" xfId="146"/>
    <cellStyle name="20% - Акцент1 9 2" xfId="147"/>
    <cellStyle name="20% - Акцент1 9 3" xfId="148"/>
    <cellStyle name="20% - Акцент1 9 4" xfId="149"/>
    <cellStyle name="20% - Акцент2 10" xfId="150"/>
    <cellStyle name="20% - Акцент2 10 2" xfId="151"/>
    <cellStyle name="20% - Акцент2 10 3" xfId="152"/>
    <cellStyle name="20% - Акцент2 10 4" xfId="153"/>
    <cellStyle name="20% - Акцент2 11" xfId="154"/>
    <cellStyle name="20% - Акцент2 11 2" xfId="155"/>
    <cellStyle name="20% - Акцент2 11 3" xfId="156"/>
    <cellStyle name="20% - Акцент2 11 4" xfId="157"/>
    <cellStyle name="20% - Акцент2 12" xfId="158"/>
    <cellStyle name="20% - Акцент2 12 2" xfId="159"/>
    <cellStyle name="20% - Акцент2 12 3" xfId="160"/>
    <cellStyle name="20% - Акцент2 12 4" xfId="161"/>
    <cellStyle name="20% - Акцент2 13" xfId="162"/>
    <cellStyle name="20% - Акцент2 13 2" xfId="163"/>
    <cellStyle name="20% - Акцент2 13 3" xfId="164"/>
    <cellStyle name="20% - Акцент2 13 4" xfId="165"/>
    <cellStyle name="20% - Акцент2 14" xfId="166"/>
    <cellStyle name="20% - Акцент2 14 2" xfId="167"/>
    <cellStyle name="20% - Акцент2 14 3" xfId="168"/>
    <cellStyle name="20% - Акцент2 14 4" xfId="169"/>
    <cellStyle name="20% - Акцент2 15" xfId="170"/>
    <cellStyle name="20% - Акцент2 15 2" xfId="171"/>
    <cellStyle name="20% - Акцент2 16" xfId="172"/>
    <cellStyle name="20% - Акцент2 16 2" xfId="173"/>
    <cellStyle name="20% - Акцент2 17" xfId="174"/>
    <cellStyle name="20% - Акцент2 17 2" xfId="175"/>
    <cellStyle name="20% - Акцент2 18" xfId="176"/>
    <cellStyle name="20% - Акцент2 18 2" xfId="177"/>
    <cellStyle name="20% - Акцент2 19" xfId="178"/>
    <cellStyle name="20% - Акцент2 2" xfId="179"/>
    <cellStyle name="20% - Акцент2 2 10" xfId="180"/>
    <cellStyle name="20% - Акцент2 2 11" xfId="181"/>
    <cellStyle name="20% - Акцент2 2 12" xfId="182"/>
    <cellStyle name="20% - Акцент2 2 13" xfId="183"/>
    <cellStyle name="20% - Акцент2 2 14" xfId="184"/>
    <cellStyle name="20% - Акцент2 2 2" xfId="185"/>
    <cellStyle name="20% - Акцент2 2 2 2" xfId="186"/>
    <cellStyle name="20% - Акцент2 2 3" xfId="187"/>
    <cellStyle name="20% - Акцент2 2 4" xfId="188"/>
    <cellStyle name="20% - Акцент2 2 5" xfId="189"/>
    <cellStyle name="20% - Акцент2 2 6" xfId="190"/>
    <cellStyle name="20% - Акцент2 2 7" xfId="191"/>
    <cellStyle name="20% - Акцент2 2 8" xfId="192"/>
    <cellStyle name="20% - Акцент2 2 9" xfId="193"/>
    <cellStyle name="20% - Акцент2 20" xfId="194"/>
    <cellStyle name="20% - Акцент2 21" xfId="195"/>
    <cellStyle name="20% - Акцент2 22" xfId="196"/>
    <cellStyle name="20% - Акцент2 23" xfId="197"/>
    <cellStyle name="20% - Акцент2 24" xfId="198"/>
    <cellStyle name="20% - Акцент2 25" xfId="199"/>
    <cellStyle name="20% - Акцент2 26" xfId="200"/>
    <cellStyle name="20% - Акцент2 27" xfId="201"/>
    <cellStyle name="20% - Акцент2 28" xfId="202"/>
    <cellStyle name="20% - Акцент2 29" xfId="203"/>
    <cellStyle name="20% - Акцент2 2_БАЗА ДОБЫЧИ ДЕЛЕН" xfId="204"/>
    <cellStyle name="20% - Акцент2 3" xfId="205"/>
    <cellStyle name="20% - Акцент2 3 2" xfId="206"/>
    <cellStyle name="20% - Акцент2 3 3" xfId="207"/>
    <cellStyle name="20% - Акцент2 3 4" xfId="208"/>
    <cellStyle name="20% - Акцент2 3 5" xfId="209"/>
    <cellStyle name="20% - Акцент2 30" xfId="210"/>
    <cellStyle name="20% - Акцент2 31" xfId="211"/>
    <cellStyle name="20% - Акцент2 32" xfId="212"/>
    <cellStyle name="20% - Акцент2 33" xfId="213"/>
    <cellStyle name="20% - Акцент2 34" xfId="214"/>
    <cellStyle name="20% - Акцент2 35" xfId="215"/>
    <cellStyle name="20% - Акцент2 36" xfId="216"/>
    <cellStyle name="20% - Акцент2 37" xfId="217"/>
    <cellStyle name="20% - Акцент2 38" xfId="218"/>
    <cellStyle name="20% - Акцент2 39" xfId="219"/>
    <cellStyle name="20% - Акцент2 4" xfId="220"/>
    <cellStyle name="20% - Акцент2 4 2" xfId="221"/>
    <cellStyle name="20% - Акцент2 4 3" xfId="222"/>
    <cellStyle name="20% - Акцент2 4 4" xfId="223"/>
    <cellStyle name="20% - Акцент2 40" xfId="224"/>
    <cellStyle name="20% - Акцент2 41" xfId="225"/>
    <cellStyle name="20% - Акцент2 42" xfId="226"/>
    <cellStyle name="20% - Акцент2 43" xfId="227"/>
    <cellStyle name="20% - Акцент2 44" xfId="228"/>
    <cellStyle name="20% - Акцент2 45" xfId="229"/>
    <cellStyle name="20% - Акцент2 46" xfId="230"/>
    <cellStyle name="20% - Акцент2 47" xfId="231"/>
    <cellStyle name="20% - Акцент2 48" xfId="232"/>
    <cellStyle name="20% - Акцент2 49" xfId="233"/>
    <cellStyle name="20% - Акцент2 5" xfId="234"/>
    <cellStyle name="20% - Акцент2 5 2" xfId="235"/>
    <cellStyle name="20% - Акцент2 5 3" xfId="236"/>
    <cellStyle name="20% - Акцент2 5 4" xfId="237"/>
    <cellStyle name="20% - Акцент2 5 5" xfId="238"/>
    <cellStyle name="20% - Акцент2 50" xfId="239"/>
    <cellStyle name="20% - Акцент2 51" xfId="240"/>
    <cellStyle name="20% - Акцент2 52" xfId="241"/>
    <cellStyle name="20% - Акцент2 53" xfId="242"/>
    <cellStyle name="20% - Акцент2 54" xfId="243"/>
    <cellStyle name="20% - Акцент2 55" xfId="244"/>
    <cellStyle name="20% - Акцент2 56" xfId="245"/>
    <cellStyle name="20% - Акцент2 57" xfId="246"/>
    <cellStyle name="20% - Акцент2 58" xfId="247"/>
    <cellStyle name="20% - Акцент2 59" xfId="248"/>
    <cellStyle name="20% - Акцент2 6" xfId="249"/>
    <cellStyle name="20% - Акцент2 6 2" xfId="250"/>
    <cellStyle name="20% - Акцент2 6 3" xfId="251"/>
    <cellStyle name="20% - Акцент2 60" xfId="252"/>
    <cellStyle name="20% - Акцент2 61" xfId="253"/>
    <cellStyle name="20% - Акцент2 7" xfId="254"/>
    <cellStyle name="20% - Акцент2 7 2" xfId="255"/>
    <cellStyle name="20% - Акцент2 7 3" xfId="256"/>
    <cellStyle name="20% - Акцент2 7 4" xfId="257"/>
    <cellStyle name="20% - Акцент2 8" xfId="258"/>
    <cellStyle name="20% - Акцент2 8 2" xfId="259"/>
    <cellStyle name="20% - Акцент2 8 2 2" xfId="260"/>
    <cellStyle name="20% - Акцент2 8 3" xfId="261"/>
    <cellStyle name="20% - Акцент2 8 3 2" xfId="262"/>
    <cellStyle name="20% - Акцент2 8 4" xfId="263"/>
    <cellStyle name="20% - Акцент2 8 4 2" xfId="264"/>
    <cellStyle name="20% - Акцент2 8 5" xfId="265"/>
    <cellStyle name="20% - Акцент2 8 6" xfId="266"/>
    <cellStyle name="20% - Акцент2 9" xfId="267"/>
    <cellStyle name="20% - Акцент2 9 2" xfId="268"/>
    <cellStyle name="20% - Акцент2 9 3" xfId="269"/>
    <cellStyle name="20% - Акцент2 9 4" xfId="270"/>
    <cellStyle name="20% - Акцент3 10" xfId="271"/>
    <cellStyle name="20% - Акцент3 10 2" xfId="272"/>
    <cellStyle name="20% - Акцент3 10 3" xfId="273"/>
    <cellStyle name="20% - Акцент3 10 4" xfId="274"/>
    <cellStyle name="20% - Акцент3 11" xfId="275"/>
    <cellStyle name="20% - Акцент3 11 2" xfId="276"/>
    <cellStyle name="20% - Акцент3 11 3" xfId="277"/>
    <cellStyle name="20% - Акцент3 11 4" xfId="278"/>
    <cellStyle name="20% - Акцент3 12" xfId="279"/>
    <cellStyle name="20% - Акцент3 12 2" xfId="280"/>
    <cellStyle name="20% - Акцент3 12 3" xfId="281"/>
    <cellStyle name="20% - Акцент3 12 4" xfId="282"/>
    <cellStyle name="20% - Акцент3 13" xfId="283"/>
    <cellStyle name="20% - Акцент3 13 2" xfId="284"/>
    <cellStyle name="20% - Акцент3 13 3" xfId="285"/>
    <cellStyle name="20% - Акцент3 13 4" xfId="286"/>
    <cellStyle name="20% - Акцент3 14" xfId="287"/>
    <cellStyle name="20% - Акцент3 14 2" xfId="288"/>
    <cellStyle name="20% - Акцент3 14 3" xfId="289"/>
    <cellStyle name="20% - Акцент3 14 4" xfId="290"/>
    <cellStyle name="20% - Акцент3 15" xfId="291"/>
    <cellStyle name="20% - Акцент3 15 2" xfId="292"/>
    <cellStyle name="20% - Акцент3 16" xfId="293"/>
    <cellStyle name="20% - Акцент3 16 2" xfId="294"/>
    <cellStyle name="20% - Акцент3 17" xfId="295"/>
    <cellStyle name="20% - Акцент3 17 2" xfId="296"/>
    <cellStyle name="20% - Акцент3 18" xfId="297"/>
    <cellStyle name="20% - Акцент3 18 2" xfId="298"/>
    <cellStyle name="20% - Акцент3 19" xfId="299"/>
    <cellStyle name="20% - Акцент3 2" xfId="300"/>
    <cellStyle name="20% - Акцент3 2 10" xfId="301"/>
    <cellStyle name="20% - Акцент3 2 11" xfId="302"/>
    <cellStyle name="20% - Акцент3 2 12" xfId="303"/>
    <cellStyle name="20% - Акцент3 2 13" xfId="304"/>
    <cellStyle name="20% - Акцент3 2 14" xfId="305"/>
    <cellStyle name="20% - Акцент3 2 2" xfId="306"/>
    <cellStyle name="20% - Акцент3 2 2 2" xfId="307"/>
    <cellStyle name="20% - Акцент3 2 3" xfId="308"/>
    <cellStyle name="20% - Акцент3 2 4" xfId="309"/>
    <cellStyle name="20% - Акцент3 2 5" xfId="310"/>
    <cellStyle name="20% - Акцент3 2 6" xfId="311"/>
    <cellStyle name="20% - Акцент3 2 7" xfId="312"/>
    <cellStyle name="20% - Акцент3 2 8" xfId="313"/>
    <cellStyle name="20% - Акцент3 2 9" xfId="314"/>
    <cellStyle name="20% - Акцент3 20" xfId="315"/>
    <cellStyle name="20% - Акцент3 21" xfId="316"/>
    <cellStyle name="20% - Акцент3 22" xfId="317"/>
    <cellStyle name="20% - Акцент3 23" xfId="318"/>
    <cellStyle name="20% - Акцент3 24" xfId="319"/>
    <cellStyle name="20% - Акцент3 25" xfId="320"/>
    <cellStyle name="20% - Акцент3 26" xfId="321"/>
    <cellStyle name="20% - Акцент3 27" xfId="322"/>
    <cellStyle name="20% - Акцент3 28" xfId="323"/>
    <cellStyle name="20% - Акцент3 29" xfId="324"/>
    <cellStyle name="20% - Акцент3 2_БАЗА ДОБЫЧИ ДЕЛЕН" xfId="325"/>
    <cellStyle name="20% - Акцент3 3" xfId="326"/>
    <cellStyle name="20% - Акцент3 3 2" xfId="327"/>
    <cellStyle name="20% - Акцент3 3 3" xfId="328"/>
    <cellStyle name="20% - Акцент3 3 4" xfId="329"/>
    <cellStyle name="20% - Акцент3 3 5" xfId="330"/>
    <cellStyle name="20% - Акцент3 30" xfId="331"/>
    <cellStyle name="20% - Акцент3 31" xfId="332"/>
    <cellStyle name="20% - Акцент3 32" xfId="333"/>
    <cellStyle name="20% - Акцент3 33" xfId="334"/>
    <cellStyle name="20% - Акцент3 34" xfId="335"/>
    <cellStyle name="20% - Акцент3 35" xfId="336"/>
    <cellStyle name="20% - Акцент3 36" xfId="337"/>
    <cellStyle name="20% - Акцент3 37" xfId="338"/>
    <cellStyle name="20% - Акцент3 38" xfId="339"/>
    <cellStyle name="20% - Акцент3 39" xfId="340"/>
    <cellStyle name="20% - Акцент3 4" xfId="341"/>
    <cellStyle name="20% - Акцент3 4 2" xfId="342"/>
    <cellStyle name="20% - Акцент3 4 3" xfId="343"/>
    <cellStyle name="20% - Акцент3 4 4" xfId="344"/>
    <cellStyle name="20% - Акцент3 40" xfId="345"/>
    <cellStyle name="20% - Акцент3 41" xfId="346"/>
    <cellStyle name="20% - Акцент3 42" xfId="347"/>
    <cellStyle name="20% - Акцент3 43" xfId="348"/>
    <cellStyle name="20% - Акцент3 44" xfId="349"/>
    <cellStyle name="20% - Акцент3 45" xfId="350"/>
    <cellStyle name="20% - Акцент3 46" xfId="351"/>
    <cellStyle name="20% - Акцент3 47" xfId="352"/>
    <cellStyle name="20% - Акцент3 48" xfId="353"/>
    <cellStyle name="20% - Акцент3 49" xfId="354"/>
    <cellStyle name="20% - Акцент3 5" xfId="355"/>
    <cellStyle name="20% - Акцент3 5 2" xfId="356"/>
    <cellStyle name="20% - Акцент3 5 3" xfId="357"/>
    <cellStyle name="20% - Акцент3 5 4" xfId="358"/>
    <cellStyle name="20% - Акцент3 5 5" xfId="359"/>
    <cellStyle name="20% - Акцент3 50" xfId="360"/>
    <cellStyle name="20% - Акцент3 51" xfId="361"/>
    <cellStyle name="20% - Акцент3 52" xfId="362"/>
    <cellStyle name="20% - Акцент3 53" xfId="363"/>
    <cellStyle name="20% - Акцент3 54" xfId="364"/>
    <cellStyle name="20% - Акцент3 55" xfId="365"/>
    <cellStyle name="20% - Акцент3 56" xfId="366"/>
    <cellStyle name="20% - Акцент3 57" xfId="367"/>
    <cellStyle name="20% - Акцент3 58" xfId="368"/>
    <cellStyle name="20% - Акцент3 59" xfId="369"/>
    <cellStyle name="20% - Акцент3 6" xfId="370"/>
    <cellStyle name="20% - Акцент3 6 2" xfId="371"/>
    <cellStyle name="20% - Акцент3 6 3" xfId="372"/>
    <cellStyle name="20% - Акцент3 60" xfId="373"/>
    <cellStyle name="20% - Акцент3 61" xfId="374"/>
    <cellStyle name="20% - Акцент3 7" xfId="375"/>
    <cellStyle name="20% - Акцент3 7 2" xfId="376"/>
    <cellStyle name="20% - Акцент3 7 3" xfId="377"/>
    <cellStyle name="20% - Акцент3 7 4" xfId="378"/>
    <cellStyle name="20% - Акцент3 8" xfId="379"/>
    <cellStyle name="20% - Акцент3 8 2" xfId="380"/>
    <cellStyle name="20% - Акцент3 8 2 2" xfId="381"/>
    <cellStyle name="20% - Акцент3 8 3" xfId="382"/>
    <cellStyle name="20% - Акцент3 8 3 2" xfId="383"/>
    <cellStyle name="20% - Акцент3 8 4" xfId="384"/>
    <cellStyle name="20% - Акцент3 8 4 2" xfId="385"/>
    <cellStyle name="20% - Акцент3 8 5" xfId="386"/>
    <cellStyle name="20% - Акцент3 8 6" xfId="387"/>
    <cellStyle name="20% - Акцент3 9" xfId="388"/>
    <cellStyle name="20% - Акцент3 9 2" xfId="389"/>
    <cellStyle name="20% - Акцент3 9 3" xfId="390"/>
    <cellStyle name="20% - Акцент3 9 4" xfId="391"/>
    <cellStyle name="20% - Акцент4 10" xfId="392"/>
    <cellStyle name="20% - Акцент4 10 2" xfId="393"/>
    <cellStyle name="20% - Акцент4 10 3" xfId="394"/>
    <cellStyle name="20% - Акцент4 10 4" xfId="395"/>
    <cellStyle name="20% - Акцент4 11" xfId="396"/>
    <cellStyle name="20% - Акцент4 11 2" xfId="397"/>
    <cellStyle name="20% - Акцент4 11 3" xfId="398"/>
    <cellStyle name="20% - Акцент4 11 4" xfId="399"/>
    <cellStyle name="20% - Акцент4 12" xfId="400"/>
    <cellStyle name="20% - Акцент4 12 2" xfId="401"/>
    <cellStyle name="20% - Акцент4 12 3" xfId="402"/>
    <cellStyle name="20% - Акцент4 12 4" xfId="403"/>
    <cellStyle name="20% - Акцент4 13" xfId="404"/>
    <cellStyle name="20% - Акцент4 13 2" xfId="405"/>
    <cellStyle name="20% - Акцент4 13 3" xfId="406"/>
    <cellStyle name="20% - Акцент4 13 4" xfId="407"/>
    <cellStyle name="20% - Акцент4 14" xfId="408"/>
    <cellStyle name="20% - Акцент4 14 2" xfId="409"/>
    <cellStyle name="20% - Акцент4 14 3" xfId="410"/>
    <cellStyle name="20% - Акцент4 14 4" xfId="411"/>
    <cellStyle name="20% - Акцент4 15" xfId="412"/>
    <cellStyle name="20% - Акцент4 15 2" xfId="413"/>
    <cellStyle name="20% - Акцент4 16" xfId="414"/>
    <cellStyle name="20% - Акцент4 16 2" xfId="415"/>
    <cellStyle name="20% - Акцент4 17" xfId="416"/>
    <cellStyle name="20% - Акцент4 17 2" xfId="417"/>
    <cellStyle name="20% - Акцент4 18" xfId="418"/>
    <cellStyle name="20% - Акцент4 18 2" xfId="419"/>
    <cellStyle name="20% - Акцент4 19" xfId="420"/>
    <cellStyle name="20% - Акцент4 2" xfId="421"/>
    <cellStyle name="20% - Акцент4 2 10" xfId="422"/>
    <cellStyle name="20% - Акцент4 2 11" xfId="423"/>
    <cellStyle name="20% - Акцент4 2 12" xfId="424"/>
    <cellStyle name="20% - Акцент4 2 13" xfId="425"/>
    <cellStyle name="20% - Акцент4 2 14" xfId="426"/>
    <cellStyle name="20% - Акцент4 2 2" xfId="427"/>
    <cellStyle name="20% - Акцент4 2 2 2" xfId="428"/>
    <cellStyle name="20% - Акцент4 2 3" xfId="429"/>
    <cellStyle name="20% - Акцент4 2 4" xfId="430"/>
    <cellStyle name="20% - Акцент4 2 5" xfId="431"/>
    <cellStyle name="20% - Акцент4 2 6" xfId="432"/>
    <cellStyle name="20% - Акцент4 2 7" xfId="433"/>
    <cellStyle name="20% - Акцент4 2 8" xfId="434"/>
    <cellStyle name="20% - Акцент4 2 9" xfId="435"/>
    <cellStyle name="20% - Акцент4 20" xfId="436"/>
    <cellStyle name="20% - Акцент4 21" xfId="437"/>
    <cellStyle name="20% - Акцент4 22" xfId="438"/>
    <cellStyle name="20% - Акцент4 23" xfId="439"/>
    <cellStyle name="20% - Акцент4 24" xfId="440"/>
    <cellStyle name="20% - Акцент4 25" xfId="441"/>
    <cellStyle name="20% - Акцент4 26" xfId="442"/>
    <cellStyle name="20% - Акцент4 27" xfId="443"/>
    <cellStyle name="20% - Акцент4 28" xfId="444"/>
    <cellStyle name="20% - Акцент4 29" xfId="445"/>
    <cellStyle name="20% - Акцент4 2_БАЗА ДОБЫЧИ ДЕЛЕН" xfId="446"/>
    <cellStyle name="20% - Акцент4 3" xfId="447"/>
    <cellStyle name="20% - Акцент4 3 2" xfId="448"/>
    <cellStyle name="20% - Акцент4 3 3" xfId="449"/>
    <cellStyle name="20% - Акцент4 3 4" xfId="450"/>
    <cellStyle name="20% - Акцент4 3 5" xfId="451"/>
    <cellStyle name="20% - Акцент4 30" xfId="452"/>
    <cellStyle name="20% - Акцент4 31" xfId="453"/>
    <cellStyle name="20% - Акцент4 32" xfId="454"/>
    <cellStyle name="20% - Акцент4 33" xfId="455"/>
    <cellStyle name="20% - Акцент4 34" xfId="456"/>
    <cellStyle name="20% - Акцент4 35" xfId="457"/>
    <cellStyle name="20% - Акцент4 36" xfId="458"/>
    <cellStyle name="20% - Акцент4 37" xfId="459"/>
    <cellStyle name="20% - Акцент4 38" xfId="460"/>
    <cellStyle name="20% - Акцент4 39" xfId="461"/>
    <cellStyle name="20% - Акцент4 4" xfId="462"/>
    <cellStyle name="20% - Акцент4 4 2" xfId="463"/>
    <cellStyle name="20% - Акцент4 4 3" xfId="464"/>
    <cellStyle name="20% - Акцент4 4 4" xfId="465"/>
    <cellStyle name="20% - Акцент4 40" xfId="466"/>
    <cellStyle name="20% - Акцент4 41" xfId="467"/>
    <cellStyle name="20% - Акцент4 42" xfId="468"/>
    <cellStyle name="20% - Акцент4 43" xfId="469"/>
    <cellStyle name="20% - Акцент4 44" xfId="470"/>
    <cellStyle name="20% - Акцент4 45" xfId="471"/>
    <cellStyle name="20% - Акцент4 46" xfId="472"/>
    <cellStyle name="20% - Акцент4 47" xfId="473"/>
    <cellStyle name="20% - Акцент4 48" xfId="474"/>
    <cellStyle name="20% - Акцент4 49" xfId="475"/>
    <cellStyle name="20% - Акцент4 5" xfId="476"/>
    <cellStyle name="20% - Акцент4 5 2" xfId="477"/>
    <cellStyle name="20% - Акцент4 5 3" xfId="478"/>
    <cellStyle name="20% - Акцент4 5 4" xfId="479"/>
    <cellStyle name="20% - Акцент4 5 5" xfId="480"/>
    <cellStyle name="20% - Акцент4 50" xfId="481"/>
    <cellStyle name="20% - Акцент4 51" xfId="482"/>
    <cellStyle name="20% - Акцент4 52" xfId="483"/>
    <cellStyle name="20% - Акцент4 53" xfId="484"/>
    <cellStyle name="20% - Акцент4 54" xfId="485"/>
    <cellStyle name="20% - Акцент4 55" xfId="486"/>
    <cellStyle name="20% - Акцент4 56" xfId="487"/>
    <cellStyle name="20% - Акцент4 57" xfId="488"/>
    <cellStyle name="20% - Акцент4 58" xfId="489"/>
    <cellStyle name="20% - Акцент4 59" xfId="490"/>
    <cellStyle name="20% - Акцент4 6" xfId="491"/>
    <cellStyle name="20% - Акцент4 6 2" xfId="492"/>
    <cellStyle name="20% - Акцент4 6 3" xfId="493"/>
    <cellStyle name="20% - Акцент4 60" xfId="494"/>
    <cellStyle name="20% - Акцент4 61" xfId="495"/>
    <cellStyle name="20% - Акцент4 7" xfId="496"/>
    <cellStyle name="20% - Акцент4 7 2" xfId="497"/>
    <cellStyle name="20% - Акцент4 7 3" xfId="498"/>
    <cellStyle name="20% - Акцент4 7 4" xfId="499"/>
    <cellStyle name="20% - Акцент4 8" xfId="500"/>
    <cellStyle name="20% - Акцент4 8 2" xfId="501"/>
    <cellStyle name="20% - Акцент4 8 2 2" xfId="502"/>
    <cellStyle name="20% - Акцент4 8 3" xfId="503"/>
    <cellStyle name="20% - Акцент4 8 3 2" xfId="504"/>
    <cellStyle name="20% - Акцент4 8 4" xfId="505"/>
    <cellStyle name="20% - Акцент4 8 4 2" xfId="506"/>
    <cellStyle name="20% - Акцент4 8 5" xfId="507"/>
    <cellStyle name="20% - Акцент4 8 6" xfId="508"/>
    <cellStyle name="20% - Акцент4 9" xfId="509"/>
    <cellStyle name="20% - Акцент4 9 2" xfId="510"/>
    <cellStyle name="20% - Акцент4 9 3" xfId="511"/>
    <cellStyle name="20% - Акцент4 9 4" xfId="512"/>
    <cellStyle name="20% - Акцент5 10" xfId="513"/>
    <cellStyle name="20% - Акцент5 10 2" xfId="514"/>
    <cellStyle name="20% - Акцент5 10 3" xfId="515"/>
    <cellStyle name="20% - Акцент5 10 4" xfId="516"/>
    <cellStyle name="20% - Акцент5 11" xfId="517"/>
    <cellStyle name="20% - Акцент5 11 2" xfId="518"/>
    <cellStyle name="20% - Акцент5 11 3" xfId="519"/>
    <cellStyle name="20% - Акцент5 11 4" xfId="520"/>
    <cellStyle name="20% - Акцент5 12" xfId="521"/>
    <cellStyle name="20% - Акцент5 12 2" xfId="522"/>
    <cellStyle name="20% - Акцент5 12 3" xfId="523"/>
    <cellStyle name="20% - Акцент5 12 4" xfId="524"/>
    <cellStyle name="20% - Акцент5 13" xfId="525"/>
    <cellStyle name="20% - Акцент5 13 2" xfId="526"/>
    <cellStyle name="20% - Акцент5 13 3" xfId="527"/>
    <cellStyle name="20% - Акцент5 13 4" xfId="528"/>
    <cellStyle name="20% - Акцент5 14" xfId="529"/>
    <cellStyle name="20% - Акцент5 14 2" xfId="530"/>
    <cellStyle name="20% - Акцент5 14 3" xfId="531"/>
    <cellStyle name="20% - Акцент5 14 4" xfId="532"/>
    <cellStyle name="20% - Акцент5 15" xfId="533"/>
    <cellStyle name="20% - Акцент5 15 2" xfId="534"/>
    <cellStyle name="20% - Акцент5 16" xfId="535"/>
    <cellStyle name="20% - Акцент5 16 2" xfId="536"/>
    <cellStyle name="20% - Акцент5 17" xfId="537"/>
    <cellStyle name="20% - Акцент5 17 2" xfId="538"/>
    <cellStyle name="20% - Акцент5 18" xfId="539"/>
    <cellStyle name="20% - Акцент5 18 2" xfId="540"/>
    <cellStyle name="20% - Акцент5 19" xfId="541"/>
    <cellStyle name="20% - Акцент5 2" xfId="542"/>
    <cellStyle name="20% - Акцент5 2 10" xfId="543"/>
    <cellStyle name="20% - Акцент5 2 11" xfId="544"/>
    <cellStyle name="20% - Акцент5 2 12" xfId="545"/>
    <cellStyle name="20% - Акцент5 2 13" xfId="546"/>
    <cellStyle name="20% - Акцент5 2 14" xfId="547"/>
    <cellStyle name="20% - Акцент5 2 2" xfId="548"/>
    <cellStyle name="20% - Акцент5 2 3" xfId="549"/>
    <cellStyle name="20% - Акцент5 2 4" xfId="550"/>
    <cellStyle name="20% - Акцент5 2 5" xfId="551"/>
    <cellStyle name="20% - Акцент5 2 6" xfId="552"/>
    <cellStyle name="20% - Акцент5 2 7" xfId="553"/>
    <cellStyle name="20% - Акцент5 2 8" xfId="554"/>
    <cellStyle name="20% - Акцент5 2 9" xfId="555"/>
    <cellStyle name="20% - Акцент5 20" xfId="556"/>
    <cellStyle name="20% - Акцент5 21" xfId="557"/>
    <cellStyle name="20% - Акцент5 22" xfId="558"/>
    <cellStyle name="20% - Акцент5 23" xfId="559"/>
    <cellStyle name="20% - Акцент5 24" xfId="560"/>
    <cellStyle name="20% - Акцент5 25" xfId="561"/>
    <cellStyle name="20% - Акцент5 26" xfId="562"/>
    <cellStyle name="20% - Акцент5 27" xfId="563"/>
    <cellStyle name="20% - Акцент5 28" xfId="564"/>
    <cellStyle name="20% - Акцент5 29" xfId="565"/>
    <cellStyle name="20% - Акцент5 2_БАЗА ДОБЫЧИ ДЕЛЕН" xfId="566"/>
    <cellStyle name="20% - Акцент5 3" xfId="567"/>
    <cellStyle name="20% - Акцент5 3 2" xfId="568"/>
    <cellStyle name="20% - Акцент5 3 3" xfId="569"/>
    <cellStyle name="20% - Акцент5 3 4" xfId="570"/>
    <cellStyle name="20% - Акцент5 3 5" xfId="571"/>
    <cellStyle name="20% - Акцент5 30" xfId="572"/>
    <cellStyle name="20% - Акцент5 31" xfId="573"/>
    <cellStyle name="20% - Акцент5 32" xfId="574"/>
    <cellStyle name="20% - Акцент5 33" xfId="575"/>
    <cellStyle name="20% - Акцент5 34" xfId="576"/>
    <cellStyle name="20% - Акцент5 35" xfId="577"/>
    <cellStyle name="20% - Акцент5 36" xfId="578"/>
    <cellStyle name="20% - Акцент5 37" xfId="579"/>
    <cellStyle name="20% - Акцент5 38" xfId="580"/>
    <cellStyle name="20% - Акцент5 39" xfId="581"/>
    <cellStyle name="20% - Акцент5 4" xfId="582"/>
    <cellStyle name="20% - Акцент5 4 2" xfId="583"/>
    <cellStyle name="20% - Акцент5 4 3" xfId="584"/>
    <cellStyle name="20% - Акцент5 4 4" xfId="585"/>
    <cellStyle name="20% - Акцент5 40" xfId="586"/>
    <cellStyle name="20% - Акцент5 41" xfId="587"/>
    <cellStyle name="20% - Акцент5 42" xfId="588"/>
    <cellStyle name="20% - Акцент5 43" xfId="589"/>
    <cellStyle name="20% - Акцент5 44" xfId="590"/>
    <cellStyle name="20% - Акцент5 45" xfId="591"/>
    <cellStyle name="20% - Акцент5 46" xfId="592"/>
    <cellStyle name="20% - Акцент5 47" xfId="593"/>
    <cellStyle name="20% - Акцент5 48" xfId="594"/>
    <cellStyle name="20% - Акцент5 49" xfId="595"/>
    <cellStyle name="20% - Акцент5 5" xfId="596"/>
    <cellStyle name="20% - Акцент5 5 2" xfId="597"/>
    <cellStyle name="20% - Акцент5 5 3" xfId="598"/>
    <cellStyle name="20% - Акцент5 50" xfId="599"/>
    <cellStyle name="20% - Акцент5 51" xfId="600"/>
    <cellStyle name="20% - Акцент5 52" xfId="601"/>
    <cellStyle name="20% - Акцент5 53" xfId="602"/>
    <cellStyle name="20% - Акцент5 54" xfId="603"/>
    <cellStyle name="20% - Акцент5 55" xfId="604"/>
    <cellStyle name="20% - Акцент5 56" xfId="605"/>
    <cellStyle name="20% - Акцент5 57" xfId="606"/>
    <cellStyle name="20% - Акцент5 58" xfId="607"/>
    <cellStyle name="20% - Акцент5 59" xfId="608"/>
    <cellStyle name="20% - Акцент5 6" xfId="609"/>
    <cellStyle name="20% - Акцент5 6 2" xfId="610"/>
    <cellStyle name="20% - Акцент5 6 3" xfId="611"/>
    <cellStyle name="20% - Акцент5 6 4" xfId="612"/>
    <cellStyle name="20% - Акцент5 60" xfId="613"/>
    <cellStyle name="20% - Акцент5 61" xfId="614"/>
    <cellStyle name="20% - Акцент5 7" xfId="615"/>
    <cellStyle name="20% - Акцент5 7 2" xfId="616"/>
    <cellStyle name="20% - Акцент5 7 3" xfId="617"/>
    <cellStyle name="20% - Акцент5 7 4" xfId="618"/>
    <cellStyle name="20% - Акцент5 8" xfId="619"/>
    <cellStyle name="20% - Акцент5 8 2" xfId="620"/>
    <cellStyle name="20% - Акцент5 8 2 2" xfId="621"/>
    <cellStyle name="20% - Акцент5 8 3" xfId="622"/>
    <cellStyle name="20% - Акцент5 8 3 2" xfId="623"/>
    <cellStyle name="20% - Акцент5 8 4" xfId="624"/>
    <cellStyle name="20% - Акцент5 8 4 2" xfId="625"/>
    <cellStyle name="20% - Акцент5 8 5" xfId="626"/>
    <cellStyle name="20% - Акцент5 8 6" xfId="627"/>
    <cellStyle name="20% - Акцент5 9" xfId="628"/>
    <cellStyle name="20% - Акцент5 9 2" xfId="629"/>
    <cellStyle name="20% - Акцент5 9 3" xfId="630"/>
    <cellStyle name="20% - Акцент5 9 4" xfId="631"/>
    <cellStyle name="20% - Акцент6 10" xfId="632"/>
    <cellStyle name="20% - Акцент6 10 2" xfId="633"/>
    <cellStyle name="20% - Акцент6 10 3" xfId="634"/>
    <cellStyle name="20% - Акцент6 10 4" xfId="635"/>
    <cellStyle name="20% - Акцент6 11" xfId="636"/>
    <cellStyle name="20% - Акцент6 11 2" xfId="637"/>
    <cellStyle name="20% - Акцент6 11 3" xfId="638"/>
    <cellStyle name="20% - Акцент6 11 4" xfId="639"/>
    <cellStyle name="20% - Акцент6 12" xfId="640"/>
    <cellStyle name="20% - Акцент6 12 2" xfId="641"/>
    <cellStyle name="20% - Акцент6 12 3" xfId="642"/>
    <cellStyle name="20% - Акцент6 12 4" xfId="643"/>
    <cellStyle name="20% - Акцент6 13" xfId="644"/>
    <cellStyle name="20% - Акцент6 13 2" xfId="645"/>
    <cellStyle name="20% - Акцент6 13 3" xfId="646"/>
    <cellStyle name="20% - Акцент6 13 4" xfId="647"/>
    <cellStyle name="20% - Акцент6 14" xfId="648"/>
    <cellStyle name="20% - Акцент6 14 2" xfId="649"/>
    <cellStyle name="20% - Акцент6 14 3" xfId="650"/>
    <cellStyle name="20% - Акцент6 14 4" xfId="651"/>
    <cellStyle name="20% - Акцент6 15" xfId="652"/>
    <cellStyle name="20% - Акцент6 15 2" xfId="653"/>
    <cellStyle name="20% - Акцент6 16" xfId="654"/>
    <cellStyle name="20% - Акцент6 16 2" xfId="655"/>
    <cellStyle name="20% - Акцент6 17" xfId="656"/>
    <cellStyle name="20% - Акцент6 17 2" xfId="657"/>
    <cellStyle name="20% - Акцент6 18" xfId="658"/>
    <cellStyle name="20% - Акцент6 18 2" xfId="659"/>
    <cellStyle name="20% - Акцент6 19" xfId="660"/>
    <cellStyle name="20% - Акцент6 2" xfId="661"/>
    <cellStyle name="20% - Акцент6 2 10" xfId="662"/>
    <cellStyle name="20% - Акцент6 2 11" xfId="663"/>
    <cellStyle name="20% - Акцент6 2 12" xfId="664"/>
    <cellStyle name="20% - Акцент6 2 13" xfId="665"/>
    <cellStyle name="20% - Акцент6 2 14" xfId="666"/>
    <cellStyle name="20% - Акцент6 2 2" xfId="667"/>
    <cellStyle name="20% - Акцент6 2 2 2" xfId="668"/>
    <cellStyle name="20% - Акцент6 2 3" xfId="669"/>
    <cellStyle name="20% - Акцент6 2 4" xfId="670"/>
    <cellStyle name="20% - Акцент6 2 5" xfId="671"/>
    <cellStyle name="20% - Акцент6 2 6" xfId="672"/>
    <cellStyle name="20% - Акцент6 2 7" xfId="673"/>
    <cellStyle name="20% - Акцент6 2 8" xfId="674"/>
    <cellStyle name="20% - Акцент6 2 9" xfId="675"/>
    <cellStyle name="20% - Акцент6 20" xfId="676"/>
    <cellStyle name="20% - Акцент6 21" xfId="677"/>
    <cellStyle name="20% - Акцент6 22" xfId="678"/>
    <cellStyle name="20% - Акцент6 23" xfId="679"/>
    <cellStyle name="20% - Акцент6 24" xfId="680"/>
    <cellStyle name="20% - Акцент6 25" xfId="681"/>
    <cellStyle name="20% - Акцент6 26" xfId="682"/>
    <cellStyle name="20% - Акцент6 27" xfId="683"/>
    <cellStyle name="20% - Акцент6 28" xfId="684"/>
    <cellStyle name="20% - Акцент6 29" xfId="685"/>
    <cellStyle name="20% - Акцент6 2_БАЗА ДОБЫЧИ ДЕЛЕН" xfId="686"/>
    <cellStyle name="20% - Акцент6 3" xfId="687"/>
    <cellStyle name="20% - Акцент6 3 2" xfId="688"/>
    <cellStyle name="20% - Акцент6 3 3" xfId="689"/>
    <cellStyle name="20% - Акцент6 3 4" xfId="690"/>
    <cellStyle name="20% - Акцент6 3 5" xfId="691"/>
    <cellStyle name="20% - Акцент6 30" xfId="692"/>
    <cellStyle name="20% - Акцент6 31" xfId="693"/>
    <cellStyle name="20% - Акцент6 32" xfId="694"/>
    <cellStyle name="20% - Акцент6 33" xfId="695"/>
    <cellStyle name="20% - Акцент6 34" xfId="696"/>
    <cellStyle name="20% - Акцент6 35" xfId="697"/>
    <cellStyle name="20% - Акцент6 36" xfId="698"/>
    <cellStyle name="20% - Акцент6 37" xfId="699"/>
    <cellStyle name="20% - Акцент6 38" xfId="700"/>
    <cellStyle name="20% - Акцент6 39" xfId="701"/>
    <cellStyle name="20% - Акцент6 4" xfId="702"/>
    <cellStyle name="20% - Акцент6 4 2" xfId="703"/>
    <cellStyle name="20% - Акцент6 4 3" xfId="704"/>
    <cellStyle name="20% - Акцент6 4 4" xfId="705"/>
    <cellStyle name="20% - Акцент6 40" xfId="706"/>
    <cellStyle name="20% - Акцент6 41" xfId="707"/>
    <cellStyle name="20% - Акцент6 42" xfId="708"/>
    <cellStyle name="20% - Акцент6 43" xfId="709"/>
    <cellStyle name="20% - Акцент6 44" xfId="710"/>
    <cellStyle name="20% - Акцент6 45" xfId="711"/>
    <cellStyle name="20% - Акцент6 46" xfId="712"/>
    <cellStyle name="20% - Акцент6 47" xfId="713"/>
    <cellStyle name="20% - Акцент6 48" xfId="714"/>
    <cellStyle name="20% - Акцент6 49" xfId="715"/>
    <cellStyle name="20% - Акцент6 5" xfId="716"/>
    <cellStyle name="20% - Акцент6 5 2" xfId="717"/>
    <cellStyle name="20% - Акцент6 5 3" xfId="718"/>
    <cellStyle name="20% - Акцент6 5 4" xfId="719"/>
    <cellStyle name="20% - Акцент6 5 5" xfId="720"/>
    <cellStyle name="20% - Акцент6 50" xfId="721"/>
    <cellStyle name="20% - Акцент6 51" xfId="722"/>
    <cellStyle name="20% - Акцент6 52" xfId="723"/>
    <cellStyle name="20% - Акцент6 53" xfId="724"/>
    <cellStyle name="20% - Акцент6 54" xfId="725"/>
    <cellStyle name="20% - Акцент6 55" xfId="726"/>
    <cellStyle name="20% - Акцент6 56" xfId="727"/>
    <cellStyle name="20% - Акцент6 57" xfId="728"/>
    <cellStyle name="20% - Акцент6 58" xfId="729"/>
    <cellStyle name="20% - Акцент6 59" xfId="730"/>
    <cellStyle name="20% - Акцент6 6" xfId="731"/>
    <cellStyle name="20% - Акцент6 6 2" xfId="732"/>
    <cellStyle name="20% - Акцент6 6 3" xfId="733"/>
    <cellStyle name="20% - Акцент6 60" xfId="734"/>
    <cellStyle name="20% - Акцент6 61" xfId="735"/>
    <cellStyle name="20% - Акцент6 7" xfId="736"/>
    <cellStyle name="20% - Акцент6 7 2" xfId="737"/>
    <cellStyle name="20% - Акцент6 7 3" xfId="738"/>
    <cellStyle name="20% - Акцент6 7 4" xfId="739"/>
    <cellStyle name="20% - Акцент6 8" xfId="740"/>
    <cellStyle name="20% - Акцент6 8 2" xfId="741"/>
    <cellStyle name="20% - Акцент6 8 2 2" xfId="742"/>
    <cellStyle name="20% - Акцент6 8 3" xfId="743"/>
    <cellStyle name="20% - Акцент6 8 3 2" xfId="744"/>
    <cellStyle name="20% - Акцент6 8 4" xfId="745"/>
    <cellStyle name="20% - Акцент6 8 4 2" xfId="746"/>
    <cellStyle name="20% - Акцент6 8 5" xfId="747"/>
    <cellStyle name="20% - Акцент6 8 6" xfId="748"/>
    <cellStyle name="20% - Акцент6 9" xfId="749"/>
    <cellStyle name="20% - Акцент6 9 2" xfId="750"/>
    <cellStyle name="20% - Акцент6 9 3" xfId="751"/>
    <cellStyle name="20% - Акцент6 9 4" xfId="752"/>
    <cellStyle name="20% — акцент1 2" xfId="753"/>
    <cellStyle name="20% — акцент1 3" xfId="754"/>
    <cellStyle name="20% — акцент1 4" xfId="755"/>
    <cellStyle name="20% — акцент2 2" xfId="756"/>
    <cellStyle name="20% — акцент2 3" xfId="757"/>
    <cellStyle name="20% — акцент2 4" xfId="758"/>
    <cellStyle name="20% — акцент3 2" xfId="759"/>
    <cellStyle name="20% — акцент3 3" xfId="760"/>
    <cellStyle name="20% — акцент3 4" xfId="761"/>
    <cellStyle name="20% — акцент4 2" xfId="762"/>
    <cellStyle name="20% — акцент4 3" xfId="763"/>
    <cellStyle name="20% — акцент4 4" xfId="764"/>
    <cellStyle name="20% — акцент5 2" xfId="765"/>
    <cellStyle name="20% — акцент5 3" xfId="766"/>
    <cellStyle name="20% — акцент5 4" xfId="767"/>
    <cellStyle name="20% — акцент6 2" xfId="768"/>
    <cellStyle name="20% — акцент6 3" xfId="769"/>
    <cellStyle name="20% — акцент6 4" xfId="770"/>
    <cellStyle name="40% - Accent1" xfId="771"/>
    <cellStyle name="40% - Accent2" xfId="772"/>
    <cellStyle name="40% - Accent3" xfId="773"/>
    <cellStyle name="40% - Accent4" xfId="774"/>
    <cellStyle name="40% - Accent5" xfId="775"/>
    <cellStyle name="40% - Accent6" xfId="776"/>
    <cellStyle name="40% - Акцент1 10" xfId="777"/>
    <cellStyle name="40% - Акцент1 10 2" xfId="778"/>
    <cellStyle name="40% - Акцент1 10 3" xfId="779"/>
    <cellStyle name="40% - Акцент1 10 4" xfId="780"/>
    <cellStyle name="40% - Акцент1 11" xfId="781"/>
    <cellStyle name="40% - Акцент1 11 2" xfId="782"/>
    <cellStyle name="40% - Акцент1 11 3" xfId="783"/>
    <cellStyle name="40% - Акцент1 11 4" xfId="784"/>
    <cellStyle name="40% - Акцент1 12" xfId="785"/>
    <cellStyle name="40% - Акцент1 12 2" xfId="786"/>
    <cellStyle name="40% - Акцент1 12 3" xfId="787"/>
    <cellStyle name="40% - Акцент1 12 4" xfId="788"/>
    <cellStyle name="40% - Акцент1 13" xfId="789"/>
    <cellStyle name="40% - Акцент1 13 2" xfId="790"/>
    <cellStyle name="40% - Акцент1 13 3" xfId="791"/>
    <cellStyle name="40% - Акцент1 13 4" xfId="792"/>
    <cellStyle name="40% - Акцент1 14" xfId="793"/>
    <cellStyle name="40% - Акцент1 14 2" xfId="794"/>
    <cellStyle name="40% - Акцент1 14 3" xfId="795"/>
    <cellStyle name="40% - Акцент1 14 4" xfId="796"/>
    <cellStyle name="40% - Акцент1 15" xfId="797"/>
    <cellStyle name="40% - Акцент1 15 2" xfId="798"/>
    <cellStyle name="40% - Акцент1 16" xfId="799"/>
    <cellStyle name="40% - Акцент1 16 2" xfId="800"/>
    <cellStyle name="40% - Акцент1 17" xfId="801"/>
    <cellStyle name="40% - Акцент1 17 2" xfId="802"/>
    <cellStyle name="40% - Акцент1 18" xfId="803"/>
    <cellStyle name="40% - Акцент1 18 2" xfId="804"/>
    <cellStyle name="40% - Акцент1 19" xfId="805"/>
    <cellStyle name="40% - Акцент1 2" xfId="806"/>
    <cellStyle name="40% - Акцент1 2 10" xfId="807"/>
    <cellStyle name="40% - Акцент1 2 11" xfId="808"/>
    <cellStyle name="40% - Акцент1 2 12" xfId="809"/>
    <cellStyle name="40% - Акцент1 2 13" xfId="810"/>
    <cellStyle name="40% - Акцент1 2 14" xfId="811"/>
    <cellStyle name="40% - Акцент1 2 2" xfId="812"/>
    <cellStyle name="40% - Акцент1 2 2 2" xfId="813"/>
    <cellStyle name="40% - Акцент1 2 3" xfId="814"/>
    <cellStyle name="40% - Акцент1 2 4" xfId="815"/>
    <cellStyle name="40% - Акцент1 2 5" xfId="816"/>
    <cellStyle name="40% - Акцент1 2 6" xfId="817"/>
    <cellStyle name="40% - Акцент1 2 7" xfId="818"/>
    <cellStyle name="40% - Акцент1 2 8" xfId="819"/>
    <cellStyle name="40% - Акцент1 2 9" xfId="820"/>
    <cellStyle name="40% - Акцент1 20" xfId="821"/>
    <cellStyle name="40% - Акцент1 21" xfId="822"/>
    <cellStyle name="40% - Акцент1 22" xfId="823"/>
    <cellStyle name="40% - Акцент1 23" xfId="824"/>
    <cellStyle name="40% - Акцент1 24" xfId="825"/>
    <cellStyle name="40% - Акцент1 25" xfId="826"/>
    <cellStyle name="40% - Акцент1 26" xfId="827"/>
    <cellStyle name="40% - Акцент1 27" xfId="828"/>
    <cellStyle name="40% - Акцент1 28" xfId="829"/>
    <cellStyle name="40% - Акцент1 29" xfId="830"/>
    <cellStyle name="40% - Акцент1 2_БАЗА ДОБЫЧИ ДЕЛЕН" xfId="831"/>
    <cellStyle name="40% - Акцент1 3" xfId="832"/>
    <cellStyle name="40% - Акцент1 3 2" xfId="833"/>
    <cellStyle name="40% - Акцент1 3 3" xfId="834"/>
    <cellStyle name="40% - Акцент1 3 4" xfId="835"/>
    <cellStyle name="40% - Акцент1 3 5" xfId="836"/>
    <cellStyle name="40% - Акцент1 30" xfId="837"/>
    <cellStyle name="40% - Акцент1 31" xfId="838"/>
    <cellStyle name="40% - Акцент1 32" xfId="839"/>
    <cellStyle name="40% - Акцент1 33" xfId="840"/>
    <cellStyle name="40% - Акцент1 34" xfId="841"/>
    <cellStyle name="40% - Акцент1 35" xfId="842"/>
    <cellStyle name="40% - Акцент1 36" xfId="843"/>
    <cellStyle name="40% - Акцент1 37" xfId="844"/>
    <cellStyle name="40% - Акцент1 38" xfId="845"/>
    <cellStyle name="40% - Акцент1 39" xfId="846"/>
    <cellStyle name="40% - Акцент1 4" xfId="847"/>
    <cellStyle name="40% - Акцент1 4 2" xfId="848"/>
    <cellStyle name="40% - Акцент1 4 3" xfId="849"/>
    <cellStyle name="40% - Акцент1 4 4" xfId="850"/>
    <cellStyle name="40% - Акцент1 40" xfId="851"/>
    <cellStyle name="40% - Акцент1 41" xfId="852"/>
    <cellStyle name="40% - Акцент1 42" xfId="853"/>
    <cellStyle name="40% - Акцент1 43" xfId="854"/>
    <cellStyle name="40% - Акцент1 44" xfId="855"/>
    <cellStyle name="40% - Акцент1 45" xfId="856"/>
    <cellStyle name="40% - Акцент1 46" xfId="857"/>
    <cellStyle name="40% - Акцент1 47" xfId="858"/>
    <cellStyle name="40% - Акцент1 48" xfId="859"/>
    <cellStyle name="40% - Акцент1 49" xfId="860"/>
    <cellStyle name="40% - Акцент1 5" xfId="861"/>
    <cellStyle name="40% - Акцент1 5 2" xfId="862"/>
    <cellStyle name="40% - Акцент1 5 3" xfId="863"/>
    <cellStyle name="40% - Акцент1 5 4" xfId="864"/>
    <cellStyle name="40% - Акцент1 5 5" xfId="865"/>
    <cellStyle name="40% - Акцент1 50" xfId="866"/>
    <cellStyle name="40% - Акцент1 51" xfId="867"/>
    <cellStyle name="40% - Акцент1 52" xfId="868"/>
    <cellStyle name="40% - Акцент1 53" xfId="869"/>
    <cellStyle name="40% - Акцент1 54" xfId="870"/>
    <cellStyle name="40% - Акцент1 55" xfId="871"/>
    <cellStyle name="40% - Акцент1 56" xfId="872"/>
    <cellStyle name="40% - Акцент1 57" xfId="873"/>
    <cellStyle name="40% - Акцент1 58" xfId="874"/>
    <cellStyle name="40% - Акцент1 59" xfId="875"/>
    <cellStyle name="40% - Акцент1 6" xfId="876"/>
    <cellStyle name="40% - Акцент1 6 2" xfId="877"/>
    <cellStyle name="40% - Акцент1 6 3" xfId="878"/>
    <cellStyle name="40% - Акцент1 60" xfId="879"/>
    <cellStyle name="40% - Акцент1 61" xfId="880"/>
    <cellStyle name="40% - Акцент1 7" xfId="881"/>
    <cellStyle name="40% - Акцент1 7 2" xfId="882"/>
    <cellStyle name="40% - Акцент1 7 3" xfId="883"/>
    <cellStyle name="40% - Акцент1 7 4" xfId="884"/>
    <cellStyle name="40% - Акцент1 8" xfId="885"/>
    <cellStyle name="40% - Акцент1 8 2" xfId="886"/>
    <cellStyle name="40% - Акцент1 8 2 2" xfId="887"/>
    <cellStyle name="40% - Акцент1 8 3" xfId="888"/>
    <cellStyle name="40% - Акцент1 8 3 2" xfId="889"/>
    <cellStyle name="40% - Акцент1 8 4" xfId="890"/>
    <cellStyle name="40% - Акцент1 8 4 2" xfId="891"/>
    <cellStyle name="40% - Акцент1 8 5" xfId="892"/>
    <cellStyle name="40% - Акцент1 8 6" xfId="893"/>
    <cellStyle name="40% - Акцент1 9" xfId="894"/>
    <cellStyle name="40% - Акцент1 9 2" xfId="895"/>
    <cellStyle name="40% - Акцент1 9 3" xfId="896"/>
    <cellStyle name="40% - Акцент1 9 4" xfId="897"/>
    <cellStyle name="40% - Акцент2 10" xfId="898"/>
    <cellStyle name="40% - Акцент2 10 2" xfId="899"/>
    <cellStyle name="40% - Акцент2 10 3" xfId="900"/>
    <cellStyle name="40% - Акцент2 10 4" xfId="901"/>
    <cellStyle name="40% - Акцент2 11" xfId="902"/>
    <cellStyle name="40% - Акцент2 11 2" xfId="903"/>
    <cellStyle name="40% - Акцент2 11 3" xfId="904"/>
    <cellStyle name="40% - Акцент2 11 4" xfId="905"/>
    <cellStyle name="40% - Акцент2 12" xfId="906"/>
    <cellStyle name="40% - Акцент2 12 2" xfId="907"/>
    <cellStyle name="40% - Акцент2 12 3" xfId="908"/>
    <cellStyle name="40% - Акцент2 12 4" xfId="909"/>
    <cellStyle name="40% - Акцент2 13" xfId="910"/>
    <cellStyle name="40% - Акцент2 13 2" xfId="911"/>
    <cellStyle name="40% - Акцент2 13 3" xfId="912"/>
    <cellStyle name="40% - Акцент2 13 4" xfId="913"/>
    <cellStyle name="40% - Акцент2 14" xfId="914"/>
    <cellStyle name="40% - Акцент2 14 2" xfId="915"/>
    <cellStyle name="40% - Акцент2 14 3" xfId="916"/>
    <cellStyle name="40% - Акцент2 14 4" xfId="917"/>
    <cellStyle name="40% - Акцент2 15" xfId="918"/>
    <cellStyle name="40% - Акцент2 15 2" xfId="919"/>
    <cellStyle name="40% - Акцент2 16" xfId="920"/>
    <cellStyle name="40% - Акцент2 16 2" xfId="921"/>
    <cellStyle name="40% - Акцент2 17" xfId="922"/>
    <cellStyle name="40% - Акцент2 17 2" xfId="923"/>
    <cellStyle name="40% - Акцент2 18" xfId="924"/>
    <cellStyle name="40% - Акцент2 18 2" xfId="925"/>
    <cellStyle name="40% - Акцент2 19" xfId="926"/>
    <cellStyle name="40% - Акцент2 2" xfId="927"/>
    <cellStyle name="40% - Акцент2 2 10" xfId="928"/>
    <cellStyle name="40% - Акцент2 2 11" xfId="929"/>
    <cellStyle name="40% - Акцент2 2 12" xfId="930"/>
    <cellStyle name="40% - Акцент2 2 13" xfId="931"/>
    <cellStyle name="40% - Акцент2 2 14" xfId="932"/>
    <cellStyle name="40% - Акцент2 2 2" xfId="933"/>
    <cellStyle name="40% - Акцент2 2 3" xfId="934"/>
    <cellStyle name="40% - Акцент2 2 4" xfId="935"/>
    <cellStyle name="40% - Акцент2 2 5" xfId="936"/>
    <cellStyle name="40% - Акцент2 2 6" xfId="937"/>
    <cellStyle name="40% - Акцент2 2 7" xfId="938"/>
    <cellStyle name="40% - Акцент2 2 8" xfId="939"/>
    <cellStyle name="40% - Акцент2 2 9" xfId="940"/>
    <cellStyle name="40% - Акцент2 20" xfId="941"/>
    <cellStyle name="40% - Акцент2 21" xfId="942"/>
    <cellStyle name="40% - Акцент2 22" xfId="943"/>
    <cellStyle name="40% - Акцент2 23" xfId="944"/>
    <cellStyle name="40% - Акцент2 24" xfId="945"/>
    <cellStyle name="40% - Акцент2 25" xfId="946"/>
    <cellStyle name="40% - Акцент2 26" xfId="947"/>
    <cellStyle name="40% - Акцент2 27" xfId="948"/>
    <cellStyle name="40% - Акцент2 28" xfId="949"/>
    <cellStyle name="40% - Акцент2 29" xfId="950"/>
    <cellStyle name="40% - Акцент2 2_форма" xfId="951"/>
    <cellStyle name="40% - Акцент2 3" xfId="952"/>
    <cellStyle name="40% - Акцент2 3 2" xfId="953"/>
    <cellStyle name="40% - Акцент2 3 3" xfId="954"/>
    <cellStyle name="40% - Акцент2 3 4" xfId="955"/>
    <cellStyle name="40% - Акцент2 3 5" xfId="956"/>
    <cellStyle name="40% - Акцент2 30" xfId="957"/>
    <cellStyle name="40% - Акцент2 31" xfId="958"/>
    <cellStyle name="40% - Акцент2 32" xfId="959"/>
    <cellStyle name="40% - Акцент2 33" xfId="960"/>
    <cellStyle name="40% - Акцент2 34" xfId="961"/>
    <cellStyle name="40% - Акцент2 35" xfId="962"/>
    <cellStyle name="40% - Акцент2 36" xfId="963"/>
    <cellStyle name="40% - Акцент2 37" xfId="964"/>
    <cellStyle name="40% - Акцент2 38" xfId="965"/>
    <cellStyle name="40% - Акцент2 39" xfId="966"/>
    <cellStyle name="40% - Акцент2 4" xfId="967"/>
    <cellStyle name="40% - Акцент2 4 2" xfId="968"/>
    <cellStyle name="40% - Акцент2 4 3" xfId="969"/>
    <cellStyle name="40% - Акцент2 4 4" xfId="970"/>
    <cellStyle name="40% - Акцент2 40" xfId="971"/>
    <cellStyle name="40% - Акцент2 41" xfId="972"/>
    <cellStyle name="40% - Акцент2 42" xfId="973"/>
    <cellStyle name="40% - Акцент2 43" xfId="974"/>
    <cellStyle name="40% - Акцент2 44" xfId="975"/>
    <cellStyle name="40% - Акцент2 45" xfId="976"/>
    <cellStyle name="40% - Акцент2 46" xfId="977"/>
    <cellStyle name="40% - Акцент2 47" xfId="978"/>
    <cellStyle name="40% - Акцент2 48" xfId="979"/>
    <cellStyle name="40% - Акцент2 49" xfId="980"/>
    <cellStyle name="40% - Акцент2 5" xfId="981"/>
    <cellStyle name="40% - Акцент2 5 2" xfId="982"/>
    <cellStyle name="40% - Акцент2 5 3" xfId="983"/>
    <cellStyle name="40% - Акцент2 50" xfId="984"/>
    <cellStyle name="40% - Акцент2 51" xfId="985"/>
    <cellStyle name="40% - Акцент2 52" xfId="986"/>
    <cellStyle name="40% - Акцент2 53" xfId="987"/>
    <cellStyle name="40% - Акцент2 54" xfId="988"/>
    <cellStyle name="40% - Акцент2 55" xfId="989"/>
    <cellStyle name="40% - Акцент2 56" xfId="990"/>
    <cellStyle name="40% - Акцент2 57" xfId="991"/>
    <cellStyle name="40% - Акцент2 58" xfId="992"/>
    <cellStyle name="40% - Акцент2 59" xfId="993"/>
    <cellStyle name="40% - Акцент2 6" xfId="994"/>
    <cellStyle name="40% - Акцент2 6 2" xfId="995"/>
    <cellStyle name="40% - Акцент2 6 3" xfId="996"/>
    <cellStyle name="40% - Акцент2 6 4" xfId="997"/>
    <cellStyle name="40% - Акцент2 60" xfId="998"/>
    <cellStyle name="40% - Акцент2 61" xfId="999"/>
    <cellStyle name="40% - Акцент2 7" xfId="1000"/>
    <cellStyle name="40% - Акцент2 7 2" xfId="1001"/>
    <cellStyle name="40% - Акцент2 7 3" xfId="1002"/>
    <cellStyle name="40% - Акцент2 7 4" xfId="1003"/>
    <cellStyle name="40% - Акцент2 8" xfId="1004"/>
    <cellStyle name="40% - Акцент2 8 2" xfId="1005"/>
    <cellStyle name="40% - Акцент2 8 2 2" xfId="1006"/>
    <cellStyle name="40% - Акцент2 8 3" xfId="1007"/>
    <cellStyle name="40% - Акцент2 8 3 2" xfId="1008"/>
    <cellStyle name="40% - Акцент2 8 4" xfId="1009"/>
    <cellStyle name="40% - Акцент2 8 4 2" xfId="1010"/>
    <cellStyle name="40% - Акцент2 8 5" xfId="1011"/>
    <cellStyle name="40% - Акцент2 8 6" xfId="1012"/>
    <cellStyle name="40% - Акцент2 9" xfId="1013"/>
    <cellStyle name="40% - Акцент2 9 2" xfId="1014"/>
    <cellStyle name="40% - Акцент2 9 3" xfId="1015"/>
    <cellStyle name="40% - Акцент2 9 4" xfId="1016"/>
    <cellStyle name="40% - Акцент3 10" xfId="1017"/>
    <cellStyle name="40% - Акцент3 10 2" xfId="1018"/>
    <cellStyle name="40% - Акцент3 10 3" xfId="1019"/>
    <cellStyle name="40% - Акцент3 10 4" xfId="1020"/>
    <cellStyle name="40% - Акцент3 11" xfId="1021"/>
    <cellStyle name="40% - Акцент3 11 2" xfId="1022"/>
    <cellStyle name="40% - Акцент3 11 3" xfId="1023"/>
    <cellStyle name="40% - Акцент3 11 4" xfId="1024"/>
    <cellStyle name="40% - Акцент3 12" xfId="1025"/>
    <cellStyle name="40% - Акцент3 12 2" xfId="1026"/>
    <cellStyle name="40% - Акцент3 12 3" xfId="1027"/>
    <cellStyle name="40% - Акцент3 12 4" xfId="1028"/>
    <cellStyle name="40% - Акцент3 13" xfId="1029"/>
    <cellStyle name="40% - Акцент3 13 2" xfId="1030"/>
    <cellStyle name="40% - Акцент3 13 3" xfId="1031"/>
    <cellStyle name="40% - Акцент3 13 4" xfId="1032"/>
    <cellStyle name="40% - Акцент3 14" xfId="1033"/>
    <cellStyle name="40% - Акцент3 14 2" xfId="1034"/>
    <cellStyle name="40% - Акцент3 14 3" xfId="1035"/>
    <cellStyle name="40% - Акцент3 14 4" xfId="1036"/>
    <cellStyle name="40% - Акцент3 15" xfId="1037"/>
    <cellStyle name="40% - Акцент3 15 2" xfId="1038"/>
    <cellStyle name="40% - Акцент3 16" xfId="1039"/>
    <cellStyle name="40% - Акцент3 16 2" xfId="1040"/>
    <cellStyle name="40% - Акцент3 17" xfId="1041"/>
    <cellStyle name="40% - Акцент3 17 2" xfId="1042"/>
    <cellStyle name="40% - Акцент3 18" xfId="1043"/>
    <cellStyle name="40% - Акцент3 18 2" xfId="1044"/>
    <cellStyle name="40% - Акцент3 19" xfId="1045"/>
    <cellStyle name="40% - Акцент3 2" xfId="1046"/>
    <cellStyle name="40% - Акцент3 2 10" xfId="1047"/>
    <cellStyle name="40% - Акцент3 2 11" xfId="1048"/>
    <cellStyle name="40% - Акцент3 2 12" xfId="1049"/>
    <cellStyle name="40% - Акцент3 2 13" xfId="1050"/>
    <cellStyle name="40% - Акцент3 2 14" xfId="1051"/>
    <cellStyle name="40% - Акцент3 2 2" xfId="1052"/>
    <cellStyle name="40% - Акцент3 2 2 2" xfId="1053"/>
    <cellStyle name="40% - Акцент3 2 3" xfId="1054"/>
    <cellStyle name="40% - Акцент3 2 4" xfId="1055"/>
    <cellStyle name="40% - Акцент3 2 5" xfId="1056"/>
    <cellStyle name="40% - Акцент3 2 6" xfId="1057"/>
    <cellStyle name="40% - Акцент3 2 7" xfId="1058"/>
    <cellStyle name="40% - Акцент3 2 8" xfId="1059"/>
    <cellStyle name="40% - Акцент3 2 9" xfId="1060"/>
    <cellStyle name="40% - Акцент3 20" xfId="1061"/>
    <cellStyle name="40% - Акцент3 21" xfId="1062"/>
    <cellStyle name="40% - Акцент3 22" xfId="1063"/>
    <cellStyle name="40% - Акцент3 23" xfId="1064"/>
    <cellStyle name="40% - Акцент3 24" xfId="1065"/>
    <cellStyle name="40% - Акцент3 25" xfId="1066"/>
    <cellStyle name="40% - Акцент3 26" xfId="1067"/>
    <cellStyle name="40% - Акцент3 27" xfId="1068"/>
    <cellStyle name="40% - Акцент3 28" xfId="1069"/>
    <cellStyle name="40% - Акцент3 29" xfId="1070"/>
    <cellStyle name="40% - Акцент3 2_форма" xfId="1071"/>
    <cellStyle name="40% - Акцент3 3" xfId="1072"/>
    <cellStyle name="40% - Акцент3 3 2" xfId="1073"/>
    <cellStyle name="40% - Акцент3 3 3" xfId="1074"/>
    <cellStyle name="40% - Акцент3 3 4" xfId="1075"/>
    <cellStyle name="40% - Акцент3 3 5" xfId="1076"/>
    <cellStyle name="40% - Акцент3 30" xfId="1077"/>
    <cellStyle name="40% - Акцент3 31" xfId="1078"/>
    <cellStyle name="40% - Акцент3 32" xfId="1079"/>
    <cellStyle name="40% - Акцент3 33" xfId="1080"/>
    <cellStyle name="40% - Акцент3 34" xfId="1081"/>
    <cellStyle name="40% - Акцент3 35" xfId="1082"/>
    <cellStyle name="40% - Акцент3 36" xfId="1083"/>
    <cellStyle name="40% - Акцент3 37" xfId="1084"/>
    <cellStyle name="40% - Акцент3 38" xfId="1085"/>
    <cellStyle name="40% - Акцент3 39" xfId="1086"/>
    <cellStyle name="40% - Акцент3 4" xfId="1087"/>
    <cellStyle name="40% - Акцент3 4 2" xfId="1088"/>
    <cellStyle name="40% - Акцент3 4 3" xfId="1089"/>
    <cellStyle name="40% - Акцент3 4 4" xfId="1090"/>
    <cellStyle name="40% - Акцент3 40" xfId="1091"/>
    <cellStyle name="40% - Акцент3 41" xfId="1092"/>
    <cellStyle name="40% - Акцент3 42" xfId="1093"/>
    <cellStyle name="40% - Акцент3 43" xfId="1094"/>
    <cellStyle name="40% - Акцент3 44" xfId="1095"/>
    <cellStyle name="40% - Акцент3 45" xfId="1096"/>
    <cellStyle name="40% - Акцент3 46" xfId="1097"/>
    <cellStyle name="40% - Акцент3 47" xfId="1098"/>
    <cellStyle name="40% - Акцент3 48" xfId="1099"/>
    <cellStyle name="40% - Акцент3 49" xfId="1100"/>
    <cellStyle name="40% - Акцент3 5" xfId="1101"/>
    <cellStyle name="40% - Акцент3 5 2" xfId="1102"/>
    <cellStyle name="40% - Акцент3 5 3" xfId="1103"/>
    <cellStyle name="40% - Акцент3 5 4" xfId="1104"/>
    <cellStyle name="40% - Акцент3 5 5" xfId="1105"/>
    <cellStyle name="40% - Акцент3 50" xfId="1106"/>
    <cellStyle name="40% - Акцент3 51" xfId="1107"/>
    <cellStyle name="40% - Акцент3 52" xfId="1108"/>
    <cellStyle name="40% - Акцент3 53" xfId="1109"/>
    <cellStyle name="40% - Акцент3 54" xfId="1110"/>
    <cellStyle name="40% - Акцент3 55" xfId="1111"/>
    <cellStyle name="40% - Акцент3 56" xfId="1112"/>
    <cellStyle name="40% - Акцент3 57" xfId="1113"/>
    <cellStyle name="40% - Акцент3 58" xfId="1114"/>
    <cellStyle name="40% - Акцент3 59" xfId="1115"/>
    <cellStyle name="40% - Акцент3 6" xfId="1116"/>
    <cellStyle name="40% - Акцент3 6 2" xfId="1117"/>
    <cellStyle name="40% - Акцент3 6 3" xfId="1118"/>
    <cellStyle name="40% - Акцент3 60" xfId="1119"/>
    <cellStyle name="40% - Акцент3 61" xfId="1120"/>
    <cellStyle name="40% - Акцент3 7" xfId="1121"/>
    <cellStyle name="40% - Акцент3 7 2" xfId="1122"/>
    <cellStyle name="40% - Акцент3 7 3" xfId="1123"/>
    <cellStyle name="40% - Акцент3 7 4" xfId="1124"/>
    <cellStyle name="40% - Акцент3 8" xfId="1125"/>
    <cellStyle name="40% - Акцент3 8 2" xfId="1126"/>
    <cellStyle name="40% - Акцент3 8 2 2" xfId="1127"/>
    <cellStyle name="40% - Акцент3 8 3" xfId="1128"/>
    <cellStyle name="40% - Акцент3 8 3 2" xfId="1129"/>
    <cellStyle name="40% - Акцент3 8 4" xfId="1130"/>
    <cellStyle name="40% - Акцент3 8 4 2" xfId="1131"/>
    <cellStyle name="40% - Акцент3 8 5" xfId="1132"/>
    <cellStyle name="40% - Акцент3 8 6" xfId="1133"/>
    <cellStyle name="40% - Акцент3 9" xfId="1134"/>
    <cellStyle name="40% - Акцент3 9 2" xfId="1135"/>
    <cellStyle name="40% - Акцент3 9 3" xfId="1136"/>
    <cellStyle name="40% - Акцент3 9 4" xfId="1137"/>
    <cellStyle name="40% - Акцент4 10" xfId="1138"/>
    <cellStyle name="40% - Акцент4 10 2" xfId="1139"/>
    <cellStyle name="40% - Акцент4 10 3" xfId="1140"/>
    <cellStyle name="40% - Акцент4 10 4" xfId="1141"/>
    <cellStyle name="40% - Акцент4 11" xfId="1142"/>
    <cellStyle name="40% - Акцент4 11 2" xfId="1143"/>
    <cellStyle name="40% - Акцент4 11 3" xfId="1144"/>
    <cellStyle name="40% - Акцент4 11 4" xfId="1145"/>
    <cellStyle name="40% - Акцент4 12" xfId="1146"/>
    <cellStyle name="40% - Акцент4 12 2" xfId="1147"/>
    <cellStyle name="40% - Акцент4 12 3" xfId="1148"/>
    <cellStyle name="40% - Акцент4 12 4" xfId="1149"/>
    <cellStyle name="40% - Акцент4 13" xfId="1150"/>
    <cellStyle name="40% - Акцент4 13 2" xfId="1151"/>
    <cellStyle name="40% - Акцент4 13 3" xfId="1152"/>
    <cellStyle name="40% - Акцент4 13 4" xfId="1153"/>
    <cellStyle name="40% - Акцент4 14" xfId="1154"/>
    <cellStyle name="40% - Акцент4 14 2" xfId="1155"/>
    <cellStyle name="40% - Акцент4 14 3" xfId="1156"/>
    <cellStyle name="40% - Акцент4 14 4" xfId="1157"/>
    <cellStyle name="40% - Акцент4 15" xfId="1158"/>
    <cellStyle name="40% - Акцент4 15 2" xfId="1159"/>
    <cellStyle name="40% - Акцент4 16" xfId="1160"/>
    <cellStyle name="40% - Акцент4 16 2" xfId="1161"/>
    <cellStyle name="40% - Акцент4 17" xfId="1162"/>
    <cellStyle name="40% - Акцент4 17 2" xfId="1163"/>
    <cellStyle name="40% - Акцент4 18" xfId="1164"/>
    <cellStyle name="40% - Акцент4 18 2" xfId="1165"/>
    <cellStyle name="40% - Акцент4 19" xfId="1166"/>
    <cellStyle name="40% - Акцент4 2" xfId="1167"/>
    <cellStyle name="40% - Акцент4 2 10" xfId="1168"/>
    <cellStyle name="40% - Акцент4 2 11" xfId="1169"/>
    <cellStyle name="40% - Акцент4 2 12" xfId="1170"/>
    <cellStyle name="40% - Акцент4 2 13" xfId="1171"/>
    <cellStyle name="40% - Акцент4 2 14" xfId="1172"/>
    <cellStyle name="40% - Акцент4 2 2" xfId="1173"/>
    <cellStyle name="40% - Акцент4 2 2 2" xfId="1174"/>
    <cellStyle name="40% - Акцент4 2 3" xfId="1175"/>
    <cellStyle name="40% - Акцент4 2 4" xfId="1176"/>
    <cellStyle name="40% - Акцент4 2 5" xfId="1177"/>
    <cellStyle name="40% - Акцент4 2 6" xfId="1178"/>
    <cellStyle name="40% - Акцент4 2 7" xfId="1179"/>
    <cellStyle name="40% - Акцент4 2 8" xfId="1180"/>
    <cellStyle name="40% - Акцент4 2 9" xfId="1181"/>
    <cellStyle name="40% - Акцент4 20" xfId="1182"/>
    <cellStyle name="40% - Акцент4 21" xfId="1183"/>
    <cellStyle name="40% - Акцент4 22" xfId="1184"/>
    <cellStyle name="40% - Акцент4 23" xfId="1185"/>
    <cellStyle name="40% - Акцент4 24" xfId="1186"/>
    <cellStyle name="40% - Акцент4 25" xfId="1187"/>
    <cellStyle name="40% - Акцент4 26" xfId="1188"/>
    <cellStyle name="40% - Акцент4 27" xfId="1189"/>
    <cellStyle name="40% - Акцент4 28" xfId="1190"/>
    <cellStyle name="40% - Акцент4 29" xfId="1191"/>
    <cellStyle name="40% - Акцент4 2_форма" xfId="1192"/>
    <cellStyle name="40% - Акцент4 3" xfId="1193"/>
    <cellStyle name="40% - Акцент4 3 2" xfId="1194"/>
    <cellStyle name="40% - Акцент4 3 3" xfId="1195"/>
    <cellStyle name="40% - Акцент4 3 4" xfId="1196"/>
    <cellStyle name="40% - Акцент4 3 5" xfId="1197"/>
    <cellStyle name="40% - Акцент4 30" xfId="1198"/>
    <cellStyle name="40% - Акцент4 31" xfId="1199"/>
    <cellStyle name="40% - Акцент4 32" xfId="1200"/>
    <cellStyle name="40% - Акцент4 33" xfId="1201"/>
    <cellStyle name="40% - Акцент4 34" xfId="1202"/>
    <cellStyle name="40% - Акцент4 35" xfId="1203"/>
    <cellStyle name="40% - Акцент4 36" xfId="1204"/>
    <cellStyle name="40% - Акцент4 37" xfId="1205"/>
    <cellStyle name="40% - Акцент4 38" xfId="1206"/>
    <cellStyle name="40% - Акцент4 39" xfId="1207"/>
    <cellStyle name="40% - Акцент4 4" xfId="1208"/>
    <cellStyle name="40% - Акцент4 4 2" xfId="1209"/>
    <cellStyle name="40% - Акцент4 4 3" xfId="1210"/>
    <cellStyle name="40% - Акцент4 4 4" xfId="1211"/>
    <cellStyle name="40% - Акцент4 40" xfId="1212"/>
    <cellStyle name="40% - Акцент4 41" xfId="1213"/>
    <cellStyle name="40% - Акцент4 42" xfId="1214"/>
    <cellStyle name="40% - Акцент4 43" xfId="1215"/>
    <cellStyle name="40% - Акцент4 44" xfId="1216"/>
    <cellStyle name="40% - Акцент4 45" xfId="1217"/>
    <cellStyle name="40% - Акцент4 46" xfId="1218"/>
    <cellStyle name="40% - Акцент4 47" xfId="1219"/>
    <cellStyle name="40% - Акцент4 48" xfId="1220"/>
    <cellStyle name="40% - Акцент4 49" xfId="1221"/>
    <cellStyle name="40% - Акцент4 5" xfId="1222"/>
    <cellStyle name="40% - Акцент4 5 2" xfId="1223"/>
    <cellStyle name="40% - Акцент4 5 3" xfId="1224"/>
    <cellStyle name="40% - Акцент4 5 4" xfId="1225"/>
    <cellStyle name="40% - Акцент4 5 5" xfId="1226"/>
    <cellStyle name="40% - Акцент4 50" xfId="1227"/>
    <cellStyle name="40% - Акцент4 51" xfId="1228"/>
    <cellStyle name="40% - Акцент4 52" xfId="1229"/>
    <cellStyle name="40% - Акцент4 53" xfId="1230"/>
    <cellStyle name="40% - Акцент4 54" xfId="1231"/>
    <cellStyle name="40% - Акцент4 55" xfId="1232"/>
    <cellStyle name="40% - Акцент4 56" xfId="1233"/>
    <cellStyle name="40% - Акцент4 57" xfId="1234"/>
    <cellStyle name="40% - Акцент4 58" xfId="1235"/>
    <cellStyle name="40% - Акцент4 59" xfId="1236"/>
    <cellStyle name="40% - Акцент4 6" xfId="1237"/>
    <cellStyle name="40% - Акцент4 6 2" xfId="1238"/>
    <cellStyle name="40% - Акцент4 6 3" xfId="1239"/>
    <cellStyle name="40% - Акцент4 60" xfId="1240"/>
    <cellStyle name="40% - Акцент4 61" xfId="1241"/>
    <cellStyle name="40% - Акцент4 7" xfId="1242"/>
    <cellStyle name="40% - Акцент4 7 2" xfId="1243"/>
    <cellStyle name="40% - Акцент4 7 3" xfId="1244"/>
    <cellStyle name="40% - Акцент4 7 4" xfId="1245"/>
    <cellStyle name="40% - Акцент4 8" xfId="1246"/>
    <cellStyle name="40% - Акцент4 8 2" xfId="1247"/>
    <cellStyle name="40% - Акцент4 8 2 2" xfId="1248"/>
    <cellStyle name="40% - Акцент4 8 3" xfId="1249"/>
    <cellStyle name="40% - Акцент4 8 3 2" xfId="1250"/>
    <cellStyle name="40% - Акцент4 8 4" xfId="1251"/>
    <cellStyle name="40% - Акцент4 8 4 2" xfId="1252"/>
    <cellStyle name="40% - Акцент4 8 5" xfId="1253"/>
    <cellStyle name="40% - Акцент4 8 6" xfId="1254"/>
    <cellStyle name="40% - Акцент4 9" xfId="1255"/>
    <cellStyle name="40% - Акцент4 9 2" xfId="1256"/>
    <cellStyle name="40% - Акцент4 9 3" xfId="1257"/>
    <cellStyle name="40% - Акцент4 9 4" xfId="1258"/>
    <cellStyle name="40% - Акцент5 10" xfId="1259"/>
    <cellStyle name="40% - Акцент5 10 2" xfId="1260"/>
    <cellStyle name="40% - Акцент5 10 3" xfId="1261"/>
    <cellStyle name="40% - Акцент5 10 4" xfId="1262"/>
    <cellStyle name="40% - Акцент5 11" xfId="1263"/>
    <cellStyle name="40% - Акцент5 11 2" xfId="1264"/>
    <cellStyle name="40% - Акцент5 11 3" xfId="1265"/>
    <cellStyle name="40% - Акцент5 11 4" xfId="1266"/>
    <cellStyle name="40% - Акцент5 12" xfId="1267"/>
    <cellStyle name="40% - Акцент5 12 2" xfId="1268"/>
    <cellStyle name="40% - Акцент5 12 3" xfId="1269"/>
    <cellStyle name="40% - Акцент5 12 4" xfId="1270"/>
    <cellStyle name="40% - Акцент5 13" xfId="1271"/>
    <cellStyle name="40% - Акцент5 13 2" xfId="1272"/>
    <cellStyle name="40% - Акцент5 13 3" xfId="1273"/>
    <cellStyle name="40% - Акцент5 13 4" xfId="1274"/>
    <cellStyle name="40% - Акцент5 14" xfId="1275"/>
    <cellStyle name="40% - Акцент5 14 2" xfId="1276"/>
    <cellStyle name="40% - Акцент5 14 3" xfId="1277"/>
    <cellStyle name="40% - Акцент5 14 4" xfId="1278"/>
    <cellStyle name="40% - Акцент5 15" xfId="1279"/>
    <cellStyle name="40% - Акцент5 15 2" xfId="1280"/>
    <cellStyle name="40% - Акцент5 16" xfId="1281"/>
    <cellStyle name="40% - Акцент5 16 2" xfId="1282"/>
    <cellStyle name="40% - Акцент5 17" xfId="1283"/>
    <cellStyle name="40% - Акцент5 17 2" xfId="1284"/>
    <cellStyle name="40% - Акцент5 18" xfId="1285"/>
    <cellStyle name="40% - Акцент5 18 2" xfId="1286"/>
    <cellStyle name="40% - Акцент5 19" xfId="1287"/>
    <cellStyle name="40% - Акцент5 2" xfId="1288"/>
    <cellStyle name="40% - Акцент5 2 10" xfId="1289"/>
    <cellStyle name="40% - Акцент5 2 11" xfId="1290"/>
    <cellStyle name="40% - Акцент5 2 12" xfId="1291"/>
    <cellStyle name="40% - Акцент5 2 13" xfId="1292"/>
    <cellStyle name="40% - Акцент5 2 14" xfId="1293"/>
    <cellStyle name="40% - Акцент5 2 2" xfId="1294"/>
    <cellStyle name="40% - Акцент5 2 2 2" xfId="1295"/>
    <cellStyle name="40% - Акцент5 2 3" xfId="1296"/>
    <cellStyle name="40% - Акцент5 2 4" xfId="1297"/>
    <cellStyle name="40% - Акцент5 2 5" xfId="1298"/>
    <cellStyle name="40% - Акцент5 2 6" xfId="1299"/>
    <cellStyle name="40% - Акцент5 2 7" xfId="1300"/>
    <cellStyle name="40% - Акцент5 2 8" xfId="1301"/>
    <cellStyle name="40% - Акцент5 2 9" xfId="1302"/>
    <cellStyle name="40% - Акцент5 20" xfId="1303"/>
    <cellStyle name="40% - Акцент5 21" xfId="1304"/>
    <cellStyle name="40% - Акцент5 22" xfId="1305"/>
    <cellStyle name="40% - Акцент5 23" xfId="1306"/>
    <cellStyle name="40% - Акцент5 24" xfId="1307"/>
    <cellStyle name="40% - Акцент5 25" xfId="1308"/>
    <cellStyle name="40% - Акцент5 26" xfId="1309"/>
    <cellStyle name="40% - Акцент5 27" xfId="1310"/>
    <cellStyle name="40% - Акцент5 28" xfId="1311"/>
    <cellStyle name="40% - Акцент5 29" xfId="1312"/>
    <cellStyle name="40% - Акцент5 2_форма" xfId="1313"/>
    <cellStyle name="40% - Акцент5 3" xfId="1314"/>
    <cellStyle name="40% - Акцент5 3 2" xfId="1315"/>
    <cellStyle name="40% - Акцент5 3 3" xfId="1316"/>
    <cellStyle name="40% - Акцент5 3 4" xfId="1317"/>
    <cellStyle name="40% - Акцент5 3 5" xfId="1318"/>
    <cellStyle name="40% - Акцент5 30" xfId="1319"/>
    <cellStyle name="40% - Акцент5 31" xfId="1320"/>
    <cellStyle name="40% - Акцент5 32" xfId="1321"/>
    <cellStyle name="40% - Акцент5 33" xfId="1322"/>
    <cellStyle name="40% - Акцент5 34" xfId="1323"/>
    <cellStyle name="40% - Акцент5 35" xfId="1324"/>
    <cellStyle name="40% - Акцент5 36" xfId="1325"/>
    <cellStyle name="40% - Акцент5 37" xfId="1326"/>
    <cellStyle name="40% - Акцент5 38" xfId="1327"/>
    <cellStyle name="40% - Акцент5 39" xfId="1328"/>
    <cellStyle name="40% - Акцент5 4" xfId="1329"/>
    <cellStyle name="40% - Акцент5 4 2" xfId="1330"/>
    <cellStyle name="40% - Акцент5 4 3" xfId="1331"/>
    <cellStyle name="40% - Акцент5 4 4" xfId="1332"/>
    <cellStyle name="40% - Акцент5 40" xfId="1333"/>
    <cellStyle name="40% - Акцент5 41" xfId="1334"/>
    <cellStyle name="40% - Акцент5 42" xfId="1335"/>
    <cellStyle name="40% - Акцент5 43" xfId="1336"/>
    <cellStyle name="40% - Акцент5 44" xfId="1337"/>
    <cellStyle name="40% - Акцент5 45" xfId="1338"/>
    <cellStyle name="40% - Акцент5 46" xfId="1339"/>
    <cellStyle name="40% - Акцент5 47" xfId="1340"/>
    <cellStyle name="40% - Акцент5 48" xfId="1341"/>
    <cellStyle name="40% - Акцент5 49" xfId="1342"/>
    <cellStyle name="40% - Акцент5 5" xfId="1343"/>
    <cellStyle name="40% - Акцент5 5 2" xfId="1344"/>
    <cellStyle name="40% - Акцент5 5 3" xfId="1345"/>
    <cellStyle name="40% - Акцент5 5 4" xfId="1346"/>
    <cellStyle name="40% - Акцент5 5 5" xfId="1347"/>
    <cellStyle name="40% - Акцент5 50" xfId="1348"/>
    <cellStyle name="40% - Акцент5 51" xfId="1349"/>
    <cellStyle name="40% - Акцент5 52" xfId="1350"/>
    <cellStyle name="40% - Акцент5 53" xfId="1351"/>
    <cellStyle name="40% - Акцент5 54" xfId="1352"/>
    <cellStyle name="40% - Акцент5 55" xfId="1353"/>
    <cellStyle name="40% - Акцент5 56" xfId="1354"/>
    <cellStyle name="40% - Акцент5 57" xfId="1355"/>
    <cellStyle name="40% - Акцент5 58" xfId="1356"/>
    <cellStyle name="40% - Акцент5 59" xfId="1357"/>
    <cellStyle name="40% - Акцент5 6" xfId="1358"/>
    <cellStyle name="40% - Акцент5 6 2" xfId="1359"/>
    <cellStyle name="40% - Акцент5 6 3" xfId="1360"/>
    <cellStyle name="40% - Акцент5 60" xfId="1361"/>
    <cellStyle name="40% - Акцент5 61" xfId="1362"/>
    <cellStyle name="40% - Акцент5 7" xfId="1363"/>
    <cellStyle name="40% - Акцент5 7 2" xfId="1364"/>
    <cellStyle name="40% - Акцент5 7 3" xfId="1365"/>
    <cellStyle name="40% - Акцент5 7 4" xfId="1366"/>
    <cellStyle name="40% - Акцент5 8" xfId="1367"/>
    <cellStyle name="40% - Акцент5 8 2" xfId="1368"/>
    <cellStyle name="40% - Акцент5 8 2 2" xfId="1369"/>
    <cellStyle name="40% - Акцент5 8 3" xfId="1370"/>
    <cellStyle name="40% - Акцент5 8 3 2" xfId="1371"/>
    <cellStyle name="40% - Акцент5 8 4" xfId="1372"/>
    <cellStyle name="40% - Акцент5 8 4 2" xfId="1373"/>
    <cellStyle name="40% - Акцент5 8 5" xfId="1374"/>
    <cellStyle name="40% - Акцент5 8 6" xfId="1375"/>
    <cellStyle name="40% - Акцент5 9" xfId="1376"/>
    <cellStyle name="40% - Акцент5 9 2" xfId="1377"/>
    <cellStyle name="40% - Акцент5 9 3" xfId="1378"/>
    <cellStyle name="40% - Акцент5 9 4" xfId="1379"/>
    <cellStyle name="40% - Акцент6 10" xfId="1380"/>
    <cellStyle name="40% - Акцент6 10 2" xfId="1381"/>
    <cellStyle name="40% - Акцент6 10 3" xfId="1382"/>
    <cellStyle name="40% - Акцент6 10 4" xfId="1383"/>
    <cellStyle name="40% - Акцент6 11" xfId="1384"/>
    <cellStyle name="40% - Акцент6 11 2" xfId="1385"/>
    <cellStyle name="40% - Акцент6 11 3" xfId="1386"/>
    <cellStyle name="40% - Акцент6 11 4" xfId="1387"/>
    <cellStyle name="40% - Акцент6 12" xfId="1388"/>
    <cellStyle name="40% - Акцент6 12 2" xfId="1389"/>
    <cellStyle name="40% - Акцент6 12 3" xfId="1390"/>
    <cellStyle name="40% - Акцент6 12 4" xfId="1391"/>
    <cellStyle name="40% - Акцент6 13" xfId="1392"/>
    <cellStyle name="40% - Акцент6 13 2" xfId="1393"/>
    <cellStyle name="40% - Акцент6 13 3" xfId="1394"/>
    <cellStyle name="40% - Акцент6 13 4" xfId="1395"/>
    <cellStyle name="40% - Акцент6 14" xfId="1396"/>
    <cellStyle name="40% - Акцент6 14 2" xfId="1397"/>
    <cellStyle name="40% - Акцент6 14 3" xfId="1398"/>
    <cellStyle name="40% - Акцент6 14 4" xfId="1399"/>
    <cellStyle name="40% - Акцент6 15" xfId="1400"/>
    <cellStyle name="40% - Акцент6 15 2" xfId="1401"/>
    <cellStyle name="40% - Акцент6 16" xfId="1402"/>
    <cellStyle name="40% - Акцент6 16 2" xfId="1403"/>
    <cellStyle name="40% - Акцент6 17" xfId="1404"/>
    <cellStyle name="40% - Акцент6 17 2" xfId="1405"/>
    <cellStyle name="40% - Акцент6 18" xfId="1406"/>
    <cellStyle name="40% - Акцент6 18 2" xfId="1407"/>
    <cellStyle name="40% - Акцент6 19" xfId="1408"/>
    <cellStyle name="40% - Акцент6 2" xfId="1409"/>
    <cellStyle name="40% - Акцент6 2 10" xfId="1410"/>
    <cellStyle name="40% - Акцент6 2 11" xfId="1411"/>
    <cellStyle name="40% - Акцент6 2 12" xfId="1412"/>
    <cellStyle name="40% - Акцент6 2 13" xfId="1413"/>
    <cellStyle name="40% - Акцент6 2 14" xfId="1414"/>
    <cellStyle name="40% - Акцент6 2 2" xfId="1415"/>
    <cellStyle name="40% - Акцент6 2 2 2" xfId="1416"/>
    <cellStyle name="40% - Акцент6 2 3" xfId="1417"/>
    <cellStyle name="40% - Акцент6 2 4" xfId="1418"/>
    <cellStyle name="40% - Акцент6 2 5" xfId="1419"/>
    <cellStyle name="40% - Акцент6 2 6" xfId="1420"/>
    <cellStyle name="40% - Акцент6 2 7" xfId="1421"/>
    <cellStyle name="40% - Акцент6 2 8" xfId="1422"/>
    <cellStyle name="40% - Акцент6 2 9" xfId="1423"/>
    <cellStyle name="40% - Акцент6 20" xfId="1424"/>
    <cellStyle name="40% - Акцент6 21" xfId="1425"/>
    <cellStyle name="40% - Акцент6 22" xfId="1426"/>
    <cellStyle name="40% - Акцент6 23" xfId="1427"/>
    <cellStyle name="40% - Акцент6 24" xfId="1428"/>
    <cellStyle name="40% - Акцент6 25" xfId="1429"/>
    <cellStyle name="40% - Акцент6 26" xfId="1430"/>
    <cellStyle name="40% - Акцент6 27" xfId="1431"/>
    <cellStyle name="40% - Акцент6 28" xfId="1432"/>
    <cellStyle name="40% - Акцент6 29" xfId="1433"/>
    <cellStyle name="40% - Акцент6 2_форма" xfId="1434"/>
    <cellStyle name="40% - Акцент6 3" xfId="1435"/>
    <cellStyle name="40% - Акцент6 3 2" xfId="1436"/>
    <cellStyle name="40% - Акцент6 3 3" xfId="1437"/>
    <cellStyle name="40% - Акцент6 3 4" xfId="1438"/>
    <cellStyle name="40% - Акцент6 3 5" xfId="1439"/>
    <cellStyle name="40% - Акцент6 30" xfId="1440"/>
    <cellStyle name="40% - Акцент6 31" xfId="1441"/>
    <cellStyle name="40% - Акцент6 32" xfId="1442"/>
    <cellStyle name="40% - Акцент6 33" xfId="1443"/>
    <cellStyle name="40% - Акцент6 34" xfId="1444"/>
    <cellStyle name="40% - Акцент6 35" xfId="1445"/>
    <cellStyle name="40% - Акцент6 36" xfId="1446"/>
    <cellStyle name="40% - Акцент6 37" xfId="1447"/>
    <cellStyle name="40% - Акцент6 38" xfId="1448"/>
    <cellStyle name="40% - Акцент6 39" xfId="1449"/>
    <cellStyle name="40% - Акцент6 4" xfId="1450"/>
    <cellStyle name="40% - Акцент6 4 2" xfId="1451"/>
    <cellStyle name="40% - Акцент6 4 3" xfId="1452"/>
    <cellStyle name="40% - Акцент6 4 4" xfId="1453"/>
    <cellStyle name="40% - Акцент6 40" xfId="1454"/>
    <cellStyle name="40% - Акцент6 41" xfId="1455"/>
    <cellStyle name="40% - Акцент6 42" xfId="1456"/>
    <cellStyle name="40% - Акцент6 43" xfId="1457"/>
    <cellStyle name="40% - Акцент6 44" xfId="1458"/>
    <cellStyle name="40% - Акцент6 45" xfId="1459"/>
    <cellStyle name="40% - Акцент6 46" xfId="1460"/>
    <cellStyle name="40% - Акцент6 47" xfId="1461"/>
    <cellStyle name="40% - Акцент6 48" xfId="1462"/>
    <cellStyle name="40% - Акцент6 49" xfId="1463"/>
    <cellStyle name="40% - Акцент6 5" xfId="1464"/>
    <cellStyle name="40% - Акцент6 5 2" xfId="1465"/>
    <cellStyle name="40% - Акцент6 5 3" xfId="1466"/>
    <cellStyle name="40% - Акцент6 5 4" xfId="1467"/>
    <cellStyle name="40% - Акцент6 5 5" xfId="1468"/>
    <cellStyle name="40% - Акцент6 50" xfId="1469"/>
    <cellStyle name="40% - Акцент6 51" xfId="1470"/>
    <cellStyle name="40% - Акцент6 52" xfId="1471"/>
    <cellStyle name="40% - Акцент6 53" xfId="1472"/>
    <cellStyle name="40% - Акцент6 54" xfId="1473"/>
    <cellStyle name="40% - Акцент6 55" xfId="1474"/>
    <cellStyle name="40% - Акцент6 56" xfId="1475"/>
    <cellStyle name="40% - Акцент6 57" xfId="1476"/>
    <cellStyle name="40% - Акцент6 58" xfId="1477"/>
    <cellStyle name="40% - Акцент6 59" xfId="1478"/>
    <cellStyle name="40% - Акцент6 6" xfId="1479"/>
    <cellStyle name="40% - Акцент6 6 2" xfId="1480"/>
    <cellStyle name="40% - Акцент6 6 3" xfId="1481"/>
    <cellStyle name="40% - Акцент6 60" xfId="1482"/>
    <cellStyle name="40% - Акцент6 61" xfId="1483"/>
    <cellStyle name="40% - Акцент6 7" xfId="1484"/>
    <cellStyle name="40% - Акцент6 7 2" xfId="1485"/>
    <cellStyle name="40% - Акцент6 7 3" xfId="1486"/>
    <cellStyle name="40% - Акцент6 7 4" xfId="1487"/>
    <cellStyle name="40% - Акцент6 8" xfId="1488"/>
    <cellStyle name="40% - Акцент6 8 2" xfId="1489"/>
    <cellStyle name="40% - Акцент6 8 2 2" xfId="1490"/>
    <cellStyle name="40% - Акцент6 8 3" xfId="1491"/>
    <cellStyle name="40% - Акцент6 8 3 2" xfId="1492"/>
    <cellStyle name="40% - Акцент6 8 4" xfId="1493"/>
    <cellStyle name="40% - Акцент6 8 4 2" xfId="1494"/>
    <cellStyle name="40% - Акцент6 8 5" xfId="1495"/>
    <cellStyle name="40% - Акцент6 8 6" xfId="1496"/>
    <cellStyle name="40% - Акцент6 9" xfId="1497"/>
    <cellStyle name="40% - Акцент6 9 2" xfId="1498"/>
    <cellStyle name="40% - Акцент6 9 3" xfId="1499"/>
    <cellStyle name="40% - Акцент6 9 4" xfId="1500"/>
    <cellStyle name="40% — акцент1 2" xfId="1501"/>
    <cellStyle name="40% — акцент1 3" xfId="1502"/>
    <cellStyle name="40% — акцент1 4" xfId="1503"/>
    <cellStyle name="40% — акцент2 2" xfId="1504"/>
    <cellStyle name="40% — акцент2 3" xfId="1505"/>
    <cellStyle name="40% — акцент2 4" xfId="1506"/>
    <cellStyle name="40% — акцент3 2" xfId="1507"/>
    <cellStyle name="40% — акцент3 3" xfId="1508"/>
    <cellStyle name="40% — акцент3 4" xfId="1509"/>
    <cellStyle name="40% — акцент4 2" xfId="1510"/>
    <cellStyle name="40% — акцент4 3" xfId="1511"/>
    <cellStyle name="40% — акцент4 4" xfId="1512"/>
    <cellStyle name="40% — акцент5 2" xfId="1513"/>
    <cellStyle name="40% — акцент5 3" xfId="1514"/>
    <cellStyle name="40% — акцент5 4" xfId="1515"/>
    <cellStyle name="40% — акцент6 2" xfId="1516"/>
    <cellStyle name="40% — акцент6 3" xfId="1517"/>
    <cellStyle name="40% — акцент6 4" xfId="1518"/>
    <cellStyle name="60% - Accent1" xfId="1519"/>
    <cellStyle name="60% - Accent2" xfId="1520"/>
    <cellStyle name="60% - Accent3" xfId="1521"/>
    <cellStyle name="60% - Accent4" xfId="1522"/>
    <cellStyle name="60% - Accent5" xfId="1523"/>
    <cellStyle name="60% - Accent6" xfId="1524"/>
    <cellStyle name="60% - Акцент1 10" xfId="1525"/>
    <cellStyle name="60% - Акцент1 10 2" xfId="1526"/>
    <cellStyle name="60% - Акцент1 10 3" xfId="1527"/>
    <cellStyle name="60% - Акцент1 10 4" xfId="1528"/>
    <cellStyle name="60% - Акцент1 11" xfId="1529"/>
    <cellStyle name="60% - Акцент1 11 2" xfId="1530"/>
    <cellStyle name="60% - Акцент1 11 3" xfId="1531"/>
    <cellStyle name="60% - Акцент1 11 4" xfId="1532"/>
    <cellStyle name="60% - Акцент1 12" xfId="1533"/>
    <cellStyle name="60% - Акцент1 12 2" xfId="1534"/>
    <cellStyle name="60% - Акцент1 12 3" xfId="1535"/>
    <cellStyle name="60% - Акцент1 12 4" xfId="1536"/>
    <cellStyle name="60% - Акцент1 13" xfId="1537"/>
    <cellStyle name="60% - Акцент1 13 2" xfId="1538"/>
    <cellStyle name="60% - Акцент1 13 3" xfId="1539"/>
    <cellStyle name="60% - Акцент1 13 4" xfId="1540"/>
    <cellStyle name="60% - Акцент1 14" xfId="1541"/>
    <cellStyle name="60% - Акцент1 14 2" xfId="1542"/>
    <cellStyle name="60% - Акцент1 14 3" xfId="1543"/>
    <cellStyle name="60% - Акцент1 14 4" xfId="1544"/>
    <cellStyle name="60% - Акцент1 15" xfId="1545"/>
    <cellStyle name="60% - Акцент1 15 2" xfId="1546"/>
    <cellStyle name="60% - Акцент1 16" xfId="1547"/>
    <cellStyle name="60% - Акцент1 16 2" xfId="1548"/>
    <cellStyle name="60% - Акцент1 17" xfId="1549"/>
    <cellStyle name="60% - Акцент1 17 2" xfId="1550"/>
    <cellStyle name="60% - Акцент1 18" xfId="1551"/>
    <cellStyle name="60% - Акцент1 18 2" xfId="1552"/>
    <cellStyle name="60% - Акцент1 19" xfId="1553"/>
    <cellStyle name="60% - Акцент1 2" xfId="1554"/>
    <cellStyle name="60% - Акцент1 2 10" xfId="1555"/>
    <cellStyle name="60% - Акцент1 2 11" xfId="0"/>
    <cellStyle name="60% - Акцент1 2 12" xfId="0"/>
    <cellStyle name="60% - Акцент1 2 13" xfId="0"/>
    <cellStyle name="60% - Акцент1 2 14" xfId="0"/>
    <cellStyle name="60% - Акцент1 2 2" xfId="0"/>
    <cellStyle name="60% - Акцент1 2 2 2" xfId="0"/>
    <cellStyle name="60% - Акцент1 2 3" xfId="0"/>
    <cellStyle name="60% - Акцент1 2 4" xfId="0"/>
    <cellStyle name="60% - Акцент1 2 5" xfId="0"/>
    <cellStyle name="60% - Акцент1 2 6" xfId="0"/>
    <cellStyle name="60% - Акцент1 2 7" xfId="0"/>
    <cellStyle name="60% - Акцент1 2 8" xfId="0"/>
    <cellStyle name="60% - Акцент1 2 9" xfId="0"/>
    <cellStyle name="60% - Акцент1 20" xfId="0"/>
    <cellStyle name="60% - Акцент1 21" xfId="0"/>
    <cellStyle name="60% - Акцент1 22" xfId="0"/>
    <cellStyle name="60% - Акцент1 23" xfId="0"/>
    <cellStyle name="60% - Акцент1 24" xfId="0"/>
    <cellStyle name="60% - Акцент1 25" xfId="0"/>
    <cellStyle name="60% - Акцент1 26" xfId="0"/>
    <cellStyle name="60% - Акцент1 27" xfId="0"/>
    <cellStyle name="60% - Акцент1 28" xfId="0"/>
    <cellStyle name="60% - Акцент1 29" xfId="0"/>
    <cellStyle name="60% - Акцент1 3" xfId="0"/>
    <cellStyle name="60% - Акцент1 3 2" xfId="0"/>
    <cellStyle name="60% - Акцент1 3 3" xfId="0"/>
    <cellStyle name="60% - Акцент1 3 4" xfId="0"/>
    <cellStyle name="60% - Акцент1 3 5" xfId="0"/>
    <cellStyle name="60% - Акцент1 30" xfId="0"/>
    <cellStyle name="60% - Акцент1 31" xfId="0"/>
    <cellStyle name="60% - Акцент1 32" xfId="0"/>
    <cellStyle name="60% - Акцент1 33" xfId="0"/>
    <cellStyle name="60% - Акцент1 34" xfId="0"/>
    <cellStyle name="60% - Акцент1 35" xfId="0"/>
    <cellStyle name="60% - Акцент1 36" xfId="0"/>
    <cellStyle name="60% - Акцент1 37" xfId="0"/>
    <cellStyle name="60% - Акцент1 38" xfId="0"/>
    <cellStyle name="60% - Акцент1 39" xfId="0"/>
    <cellStyle name="60% - Акцент1 4" xfId="0"/>
    <cellStyle name="60% - Акцент1 4 2" xfId="0"/>
    <cellStyle name="60% - Акцент1 4 3" xfId="0"/>
    <cellStyle name="60% - Акцент1 4 4" xfId="0"/>
    <cellStyle name="60% - Акцент1 40" xfId="0"/>
    <cellStyle name="60% - Акцент1 41" xfId="0"/>
    <cellStyle name="60% - Акцент1 42" xfId="0"/>
    <cellStyle name="60% - Акцент1 43" xfId="0"/>
    <cellStyle name="60% - Акцент1 44" xfId="0"/>
    <cellStyle name="60% - Акцент1 45" xfId="0"/>
    <cellStyle name="60% - Акцент1 46" xfId="0"/>
    <cellStyle name="60% - Акцент1 47" xfId="0"/>
    <cellStyle name="60% - Акцент1 48" xfId="0"/>
    <cellStyle name="60% - Акцент1 49" xfId="0"/>
    <cellStyle name="60% - Акцент1 5" xfId="0"/>
    <cellStyle name="60% - Акцент1 5 2" xfId="0"/>
    <cellStyle name="60% - Акцент1 5 3" xfId="0"/>
    <cellStyle name="60% - Акцент1 5 4" xfId="0"/>
    <cellStyle name="60% - Акцент1 5 5" xfId="0"/>
    <cellStyle name="60% - Акцент1 50" xfId="0"/>
    <cellStyle name="60% - Акцент1 51" xfId="0"/>
    <cellStyle name="60% - Акцент1 52" xfId="0"/>
    <cellStyle name="60% - Акцент1 53" xfId="0"/>
    <cellStyle name="60% - Акцент1 54" xfId="0"/>
    <cellStyle name="60% - Акцент1 55" xfId="0"/>
    <cellStyle name="60% - Акцент1 56" xfId="0"/>
    <cellStyle name="60% - Акцент1 57" xfId="0"/>
    <cellStyle name="60% - Акцент1 58" xfId="0"/>
    <cellStyle name="60% - Акцент1 59" xfId="0"/>
    <cellStyle name="60% - Акцент1 6" xfId="0"/>
    <cellStyle name="60% - Акцент1 6 2" xfId="0"/>
    <cellStyle name="60% - Акцент1 6 3" xfId="0"/>
    <cellStyle name="60% - Акцент1 60" xfId="0"/>
    <cellStyle name="60% - Акцент1 7" xfId="0"/>
    <cellStyle name="60% - Акцент1 7 2" xfId="0"/>
    <cellStyle name="60% - Акцент1 7 3" xfId="0"/>
    <cellStyle name="60% - Акцент1 7 4" xfId="0"/>
    <cellStyle name="60% - Акцент1 8" xfId="0"/>
    <cellStyle name="60% - Акцент1 8 2" xfId="0"/>
    <cellStyle name="60% - Акцент1 8 3" xfId="0"/>
    <cellStyle name="60% - Акцент1 8 4" xfId="0"/>
    <cellStyle name="60% - Акцент1 9" xfId="0"/>
    <cellStyle name="60% - Акцент1 9 2" xfId="0"/>
    <cellStyle name="60% - Акцент1 9 3" xfId="0"/>
    <cellStyle name="60% - Акцент1 9 4" xfId="0"/>
    <cellStyle name="60% - Акцент2 10" xfId="0"/>
    <cellStyle name="60% - Акцент2 10 2" xfId="0"/>
    <cellStyle name="60% - Акцент2 10 3" xfId="0"/>
    <cellStyle name="60% - Акцент2 10 4" xfId="0"/>
    <cellStyle name="60% - Акцент2 11" xfId="0"/>
    <cellStyle name="60% - Акцент2 11 2" xfId="0"/>
    <cellStyle name="60% - Акцент2 11 3" xfId="0"/>
    <cellStyle name="60% - Акцент2 11 4" xfId="0"/>
    <cellStyle name="60% - Акцент2 12" xfId="0"/>
    <cellStyle name="60% - Акцент2 12 2" xfId="0"/>
    <cellStyle name="60% - Акцент2 12 3" xfId="0"/>
    <cellStyle name="60% - Акцент2 12 4" xfId="0"/>
    <cellStyle name="60% - Акцент2 13" xfId="0"/>
    <cellStyle name="60% - Акцент2 13 2" xfId="0"/>
    <cellStyle name="60% - Акцент2 13 3" xfId="0"/>
    <cellStyle name="60% - Акцент2 13 4" xfId="0"/>
    <cellStyle name="60% - Акцент2 14" xfId="0"/>
    <cellStyle name="60% - Акцент2 14 2" xfId="0"/>
    <cellStyle name="60% - Акцент2 14 3" xfId="0"/>
    <cellStyle name="60% - Акцент2 14 4" xfId="0"/>
    <cellStyle name="60% - Акцент2 15" xfId="0"/>
    <cellStyle name="60% - Акцент2 15 2" xfId="0"/>
    <cellStyle name="60% - Акцент2 16" xfId="0"/>
    <cellStyle name="60% - Акцент2 16 2" xfId="0"/>
    <cellStyle name="60% - Акцент2 17" xfId="0"/>
    <cellStyle name="60% - Акцент2 17 2" xfId="0"/>
    <cellStyle name="60% - Акцент2 18" xfId="0"/>
    <cellStyle name="60% - Акцент2 18 2" xfId="0"/>
    <cellStyle name="60% - Акцент2 19" xfId="0"/>
    <cellStyle name="60% - Акцент2 2" xfId="0"/>
    <cellStyle name="60% - Акцент2 2 10" xfId="0"/>
    <cellStyle name="60% - Акцент2 2 11" xfId="0"/>
    <cellStyle name="60% - Акцент2 2 12" xfId="0"/>
    <cellStyle name="60% - Акцент2 2 13" xfId="0"/>
    <cellStyle name="60% - Акцент2 2 14" xfId="0"/>
    <cellStyle name="60% - Акцент2 2 2" xfId="0"/>
    <cellStyle name="60% - Акцент2 2 2 2" xfId="0"/>
    <cellStyle name="60% - Акцент2 2 3" xfId="0"/>
    <cellStyle name="60% - Акцент2 2 4" xfId="0"/>
    <cellStyle name="60% - Акцент2 2 5" xfId="0"/>
    <cellStyle name="60% - Акцент2 2 6" xfId="0"/>
    <cellStyle name="60% - Акцент2 2 7" xfId="0"/>
    <cellStyle name="60% - Акцент2 2 8" xfId="0"/>
    <cellStyle name="60% - Акцент2 2 9" xfId="0"/>
    <cellStyle name="60% - Акцент2 20" xfId="0"/>
    <cellStyle name="60% - Акцент2 21" xfId="0"/>
    <cellStyle name="60% - Акцент2 22" xfId="0"/>
    <cellStyle name="60% - Акцент2 23" xfId="0"/>
    <cellStyle name="60% - Акцент2 24" xfId="0"/>
    <cellStyle name="60% - Акцент2 25" xfId="0"/>
    <cellStyle name="60% - Акцент2 26" xfId="0"/>
    <cellStyle name="60% - Акцент2 27" xfId="0"/>
    <cellStyle name="60% - Акцент2 28" xfId="0"/>
    <cellStyle name="60% - Акцент2 29" xfId="0"/>
    <cellStyle name="60% - Акцент2 3" xfId="0"/>
    <cellStyle name="60% - Акцент2 3 2" xfId="0"/>
    <cellStyle name="60% - Акцент2 3 3" xfId="0"/>
    <cellStyle name="60% - Акцент2 3 4" xfId="0"/>
    <cellStyle name="60% - Акцент2 3 5" xfId="0"/>
    <cellStyle name="60% - Акцент2 30" xfId="0"/>
    <cellStyle name="60% - Акцент2 31" xfId="0"/>
    <cellStyle name="60% - Акцент2 32" xfId="0"/>
    <cellStyle name="60% - Акцент2 33" xfId="0"/>
    <cellStyle name="60% - Акцент2 34" xfId="0"/>
    <cellStyle name="60% - Акцент2 35" xfId="0"/>
    <cellStyle name="60% - Акцент2 36" xfId="0"/>
    <cellStyle name="60% - Акцент2 37" xfId="0"/>
    <cellStyle name="60% - Акцент2 38" xfId="0"/>
    <cellStyle name="60% - Акцент2 39" xfId="0"/>
    <cellStyle name="60% - Акцент2 4" xfId="0"/>
    <cellStyle name="60% - Акцент2 4 2" xfId="0"/>
    <cellStyle name="60% - Акцент2 4 3" xfId="0"/>
    <cellStyle name="60% - Акцент2 4 4" xfId="0"/>
    <cellStyle name="60% - Акцент2 40" xfId="0"/>
    <cellStyle name="60% - Акцент2 41" xfId="0"/>
    <cellStyle name="60% - Акцент2 42" xfId="0"/>
    <cellStyle name="60% - Акцент2 43" xfId="0"/>
    <cellStyle name="60% - Акцент2 44" xfId="0"/>
    <cellStyle name="60% - Акцент2 45" xfId="0"/>
    <cellStyle name="60% - Акцент2 46" xfId="0"/>
    <cellStyle name="60% - Акцент2 47" xfId="0"/>
    <cellStyle name="60% - Акцент2 48" xfId="0"/>
    <cellStyle name="60% - Акцент2 49" xfId="0"/>
    <cellStyle name="60% - Акцент2 5" xfId="0"/>
    <cellStyle name="60% - Акцент2 5 2" xfId="0"/>
    <cellStyle name="60% - Акцент2 5 3" xfId="0"/>
    <cellStyle name="60% - Акцент2 5 4" xfId="0"/>
    <cellStyle name="60% - Акцент2 5 5" xfId="0"/>
    <cellStyle name="60% - Акцент2 50" xfId="0"/>
    <cellStyle name="60% - Акцент2 51" xfId="0"/>
    <cellStyle name="60% - Акцент2 52" xfId="0"/>
    <cellStyle name="60% - Акцент2 53" xfId="0"/>
    <cellStyle name="60% - Акцент2 54" xfId="0"/>
    <cellStyle name="60% - Акцент2 55" xfId="0"/>
    <cellStyle name="60% - Акцент2 56" xfId="0"/>
    <cellStyle name="60% - Акцент2 57" xfId="0"/>
    <cellStyle name="60% - Акцент2 58" xfId="0"/>
    <cellStyle name="60% - Акцент2 59" xfId="0"/>
    <cellStyle name="60% - Акцент2 6" xfId="0"/>
    <cellStyle name="60% - Акцент2 6 2" xfId="0"/>
    <cellStyle name="60% - Акцент2 6 3" xfId="0"/>
    <cellStyle name="60% - Акцент2 60" xfId="0"/>
    <cellStyle name="60% - Акцент2 7" xfId="0"/>
    <cellStyle name="60% - Акцент2 7 2" xfId="0"/>
    <cellStyle name="60% - Акцент2 7 3" xfId="0"/>
    <cellStyle name="60% - Акцент2 7 4" xfId="0"/>
    <cellStyle name="60% - Акцент2 8" xfId="0"/>
    <cellStyle name="60% - Акцент2 8 2" xfId="0"/>
    <cellStyle name="60% - Акцент2 8 3" xfId="0"/>
    <cellStyle name="60% - Акцент2 8 4" xfId="0"/>
    <cellStyle name="60% - Акцент2 9" xfId="0"/>
    <cellStyle name="60% - Акцент2 9 2" xfId="0"/>
    <cellStyle name="60% - Акцент2 9 3" xfId="0"/>
    <cellStyle name="60% - Акцент2 9 4" xfId="0"/>
    <cellStyle name="60% - Акцент3 10" xfId="0"/>
    <cellStyle name="60% - Акцент3 10 2" xfId="0"/>
    <cellStyle name="60% - Акцент3 10 3" xfId="0"/>
    <cellStyle name="60% - Акцент3 10 4" xfId="0"/>
    <cellStyle name="60% - Акцент3 11" xfId="0"/>
    <cellStyle name="60% - Акцент3 11 2" xfId="0"/>
    <cellStyle name="60% - Акцент3 11 3" xfId="0"/>
    <cellStyle name="60% - Акцент3 11 4" xfId="0"/>
    <cellStyle name="60% - Акцент3 12" xfId="0"/>
    <cellStyle name="60% - Акцент3 12 2" xfId="0"/>
    <cellStyle name="60% - Акцент3 12 3" xfId="0"/>
    <cellStyle name="60% - Акцент3 12 4" xfId="0"/>
    <cellStyle name="60% - Акцент3 13" xfId="0"/>
    <cellStyle name="60% - Акцент3 13 2" xfId="0"/>
    <cellStyle name="60% - Акцент3 13 3" xfId="0"/>
    <cellStyle name="60% - Акцент3 13 4" xfId="0"/>
    <cellStyle name="60% - Акцент3 14" xfId="0"/>
    <cellStyle name="60% - Акцент3 14 2" xfId="0"/>
    <cellStyle name="60% - Акцент3 14 3" xfId="0"/>
    <cellStyle name="60% - Акцент3 14 4" xfId="0"/>
    <cellStyle name="60% - Акцент3 15" xfId="0"/>
    <cellStyle name="60% - Акцент3 15 2" xfId="0"/>
    <cellStyle name="60% - Акцент3 16" xfId="0"/>
    <cellStyle name="60% - Акцент3 16 2" xfId="0"/>
    <cellStyle name="60% - Акцент3 17" xfId="0"/>
    <cellStyle name="60% - Акцент3 17 2" xfId="0"/>
    <cellStyle name="60% - Акцент3 18" xfId="0"/>
    <cellStyle name="60% - Акцент3 18 2" xfId="0"/>
    <cellStyle name="60% - Акцент3 19" xfId="0"/>
    <cellStyle name="60% - Акцент3 2" xfId="0"/>
    <cellStyle name="60% - Акцент3 2 10" xfId="0"/>
    <cellStyle name="60% - Акцент3 2 11" xfId="0"/>
    <cellStyle name="60% - Акцент3 2 12" xfId="0"/>
    <cellStyle name="60% - Акцент3 2 13" xfId="0"/>
    <cellStyle name="60% - Акцент3 2 14" xfId="0"/>
    <cellStyle name="60% - Акцент3 2 2" xfId="0"/>
    <cellStyle name="60% - Акцент3 2 2 2" xfId="0"/>
    <cellStyle name="60% - Акцент3 2 3" xfId="0"/>
    <cellStyle name="60% - Акцент3 2 4" xfId="0"/>
    <cellStyle name="60% - Акцент3 2 5" xfId="0"/>
    <cellStyle name="60% - Акцент3 2 6" xfId="0"/>
    <cellStyle name="60% - Акцент3 2 7" xfId="0"/>
    <cellStyle name="60% - Акцент3 2 8" xfId="0"/>
    <cellStyle name="60% - Акцент3 2 9" xfId="0"/>
    <cellStyle name="60% - Акцент3 20" xfId="0"/>
    <cellStyle name="60% - Акцент3 21" xfId="0"/>
    <cellStyle name="60% - Акцент3 22" xfId="0"/>
    <cellStyle name="60% - Акцент3 23" xfId="0"/>
    <cellStyle name="60% - Акцент3 24" xfId="0"/>
    <cellStyle name="60% - Акцент3 25" xfId="0"/>
    <cellStyle name="60% - Акцент3 26" xfId="0"/>
    <cellStyle name="60% - Акцент3 27" xfId="0"/>
    <cellStyle name="60% - Акцент3 28" xfId="0"/>
    <cellStyle name="60% - Акцент3 29" xfId="0"/>
    <cellStyle name="60% - Акцент3 3" xfId="0"/>
    <cellStyle name="60% - Акцент3 3 2" xfId="0"/>
    <cellStyle name="60% - Акцент3 3 3" xfId="0"/>
    <cellStyle name="60% - Акцент3 3 4" xfId="0"/>
    <cellStyle name="60% - Акцент3 3 5" xfId="0"/>
    <cellStyle name="60% - Акцент3 30" xfId="0"/>
    <cellStyle name="60% - Акцент3 31" xfId="0"/>
    <cellStyle name="60% - Акцент3 32" xfId="0"/>
    <cellStyle name="60% - Акцент3 33" xfId="0"/>
    <cellStyle name="60% - Акцент3 34" xfId="0"/>
    <cellStyle name="60% - Акцент3 35" xfId="0"/>
    <cellStyle name="60% - Акцент3 36" xfId="0"/>
    <cellStyle name="60% - Акцент3 37" xfId="0"/>
    <cellStyle name="60% - Акцент3 38" xfId="0"/>
    <cellStyle name="60% - Акцент3 39" xfId="0"/>
    <cellStyle name="60% - Акцент3 4" xfId="0"/>
    <cellStyle name="60% - Акцент3 4 2" xfId="0"/>
    <cellStyle name="60% - Акцент3 4 3" xfId="0"/>
    <cellStyle name="60% - Акцент3 4 4" xfId="0"/>
    <cellStyle name="60% - Акцент3 40" xfId="0"/>
    <cellStyle name="60% - Акцент3 41" xfId="0"/>
    <cellStyle name="60% - Акцент3 42" xfId="0"/>
    <cellStyle name="60% - Акцент3 43" xfId="0"/>
    <cellStyle name="60% - Акцент3 44" xfId="0"/>
    <cellStyle name="60% - Акцент3 45" xfId="0"/>
    <cellStyle name="60% - Акцент3 46" xfId="0"/>
    <cellStyle name="60% - Акцент3 47" xfId="0"/>
    <cellStyle name="60% - Акцент3 48" xfId="0"/>
    <cellStyle name="60% - Акцент3 49" xfId="0"/>
    <cellStyle name="60% - Акцент3 5" xfId="0"/>
    <cellStyle name="60% - Акцент3 5 2" xfId="0"/>
    <cellStyle name="60% - Акцент3 5 3" xfId="0"/>
    <cellStyle name="60% - Акцент3 5 4" xfId="0"/>
    <cellStyle name="60% - Акцент3 5 5" xfId="0"/>
    <cellStyle name="60% - Акцент3 50" xfId="0"/>
    <cellStyle name="60% - Акцент3 51" xfId="0"/>
    <cellStyle name="60% - Акцент3 52" xfId="0"/>
    <cellStyle name="60% - Акцент3 52 2" xfId="0"/>
    <cellStyle name="60% - Акцент3 53" xfId="0"/>
    <cellStyle name="60% - Акцент3 54" xfId="0"/>
    <cellStyle name="60% - Акцент3 55" xfId="0"/>
    <cellStyle name="60% - Акцент3 56" xfId="0"/>
    <cellStyle name="60% - Акцент3 57" xfId="0"/>
    <cellStyle name="60% - Акцент3 58" xfId="0"/>
    <cellStyle name="60% - Акцент3 59" xfId="0"/>
    <cellStyle name="60% - Акцент3 6" xfId="0"/>
    <cellStyle name="60% - Акцент3 6 2" xfId="0"/>
    <cellStyle name="60% - Акцент3 6 3" xfId="0"/>
    <cellStyle name="60% - Акцент3 60" xfId="0"/>
    <cellStyle name="60% - Акцент3 7" xfId="0"/>
    <cellStyle name="60% - Акцент3 7 2" xfId="0"/>
    <cellStyle name="60% - Акцент3 7 3" xfId="0"/>
    <cellStyle name="60% - Акцент3 7 4" xfId="0"/>
    <cellStyle name="60% - Акцент3 8" xfId="0"/>
    <cellStyle name="60% - Акцент3 8 2" xfId="0"/>
    <cellStyle name="60% - Акцент3 8 3" xfId="0"/>
    <cellStyle name="60% - Акцент3 8 4" xfId="0"/>
    <cellStyle name="60% - Акцент3 9" xfId="0"/>
    <cellStyle name="60% - Акцент3 9 2" xfId="0"/>
    <cellStyle name="60% - Акцент3 9 3" xfId="0"/>
    <cellStyle name="60% - Акцент3 9 4" xfId="0"/>
    <cellStyle name="60% - Акцент4 10" xfId="0"/>
    <cellStyle name="60% - Акцент4 10 2" xfId="0"/>
    <cellStyle name="60% - Акцент4 10 3" xfId="0"/>
    <cellStyle name="60% - Акцент4 10 4" xfId="0"/>
    <cellStyle name="60% - Акцент4 11" xfId="0"/>
    <cellStyle name="60% - Акцент4 11 2" xfId="0"/>
    <cellStyle name="60% - Акцент4 11 3" xfId="0"/>
    <cellStyle name="60% - Акцент4 11 4" xfId="0"/>
    <cellStyle name="60% - Акцент4 12" xfId="0"/>
    <cellStyle name="60% - Акцент4 12 2" xfId="0"/>
    <cellStyle name="60% - Акцент4 12 3" xfId="0"/>
    <cellStyle name="60% - Акцент4 12 4" xfId="0"/>
    <cellStyle name="60% - Акцент4 13" xfId="0"/>
    <cellStyle name="60% - Акцент4 13 2" xfId="0"/>
    <cellStyle name="60% - Акцент4 13 3" xfId="0"/>
    <cellStyle name="60% - Акцент4 13 4" xfId="0"/>
    <cellStyle name="60% - Акцент4 14" xfId="0"/>
    <cellStyle name="60% - Акцент4 14 2" xfId="0"/>
    <cellStyle name="60% - Акцент4 14 3" xfId="0"/>
    <cellStyle name="60% - Акцент4 14 4" xfId="0"/>
    <cellStyle name="60% - Акцент4 15" xfId="0"/>
    <cellStyle name="60% - Акцент4 15 2" xfId="0"/>
    <cellStyle name="60% - Акцент4 16" xfId="0"/>
    <cellStyle name="60% - Акцент4 16 2" xfId="0"/>
    <cellStyle name="60% - Акцент4 17" xfId="0"/>
    <cellStyle name="60% - Акцент4 17 2" xfId="0"/>
    <cellStyle name="60% - Акцент4 18" xfId="0"/>
    <cellStyle name="60% - Акцент4 18 2" xfId="0"/>
    <cellStyle name="60% - Акцент4 19" xfId="0"/>
    <cellStyle name="60% - Акцент4 2" xfId="0"/>
    <cellStyle name="60% - Акцент4 2 10" xfId="0"/>
    <cellStyle name="60% - Акцент4 2 11" xfId="0"/>
    <cellStyle name="60% - Акцент4 2 12" xfId="0"/>
    <cellStyle name="60% - Акцент4 2 13" xfId="0"/>
    <cellStyle name="60% - Акцент4 2 14" xfId="0"/>
    <cellStyle name="60% - Акцент4 2 2" xfId="0"/>
    <cellStyle name="60% - Акцент4 2 2 2" xfId="0"/>
    <cellStyle name="60% - Акцент4 2 3" xfId="0"/>
    <cellStyle name="60% - Акцент4 2 4" xfId="0"/>
    <cellStyle name="60% - Акцент4 2 5" xfId="0"/>
    <cellStyle name="60% - Акцент4 2 6" xfId="0"/>
    <cellStyle name="60% - Акцент4 2 7" xfId="0"/>
    <cellStyle name="60% - Акцент4 2 8" xfId="0"/>
    <cellStyle name="60% - Акцент4 2 9" xfId="0"/>
    <cellStyle name="60% - Акцент4 20" xfId="0"/>
    <cellStyle name="60% - Акцент4 21" xfId="0"/>
    <cellStyle name="60% - Акцент4 22" xfId="0"/>
    <cellStyle name="60% - Акцент4 23" xfId="0"/>
    <cellStyle name="60% - Акцент4 24" xfId="0"/>
    <cellStyle name="60% - Акцент4 25" xfId="0"/>
    <cellStyle name="60% - Акцент4 26" xfId="0"/>
    <cellStyle name="60% - Акцент4 27" xfId="0"/>
    <cellStyle name="60% - Акцент4 28" xfId="0"/>
    <cellStyle name="60% - Акцент4 29" xfId="0"/>
    <cellStyle name="60% - Акцент4 3" xfId="0"/>
    <cellStyle name="60% - Акцент4 3 2" xfId="0"/>
    <cellStyle name="60% - Акцент4 3 3" xfId="0"/>
    <cellStyle name="60% - Акцент4 3 4" xfId="0"/>
    <cellStyle name="60% - Акцент4 3 5" xfId="0"/>
    <cellStyle name="60% - Акцент4 30" xfId="0"/>
    <cellStyle name="60% - Акцент4 31" xfId="0"/>
    <cellStyle name="60% - Акцент4 32" xfId="0"/>
    <cellStyle name="60% - Акцент4 33" xfId="0"/>
    <cellStyle name="60% - Акцент4 34" xfId="0"/>
    <cellStyle name="60% - Акцент4 35" xfId="0"/>
    <cellStyle name="60% - Акцент4 36" xfId="0"/>
    <cellStyle name="60% - Акцент4 37" xfId="0"/>
    <cellStyle name="60% - Акцент4 38" xfId="0"/>
    <cellStyle name="60% - Акцент4 39" xfId="0"/>
    <cellStyle name="60% - Акцент4 4" xfId="0"/>
    <cellStyle name="60% - Акцент4 4 2" xfId="0"/>
    <cellStyle name="60% - Акцент4 4 3" xfId="0"/>
    <cellStyle name="60% - Акцент4 4 4" xfId="0"/>
    <cellStyle name="60% - Акцент4 40" xfId="0"/>
    <cellStyle name="60% - Акцент4 41" xfId="0"/>
    <cellStyle name="60% - Акцент4 42" xfId="0"/>
    <cellStyle name="60% - Акцент4 43" xfId="0"/>
    <cellStyle name="60% - Акцент4 44" xfId="0"/>
    <cellStyle name="60% - Акцент4 45" xfId="0"/>
    <cellStyle name="60% - Акцент4 46" xfId="0"/>
    <cellStyle name="60% - Акцент4 47" xfId="0"/>
    <cellStyle name="60% - Акцент4 48" xfId="0"/>
    <cellStyle name="60% - Акцент4 49" xfId="0"/>
    <cellStyle name="60% - Акцент4 5" xfId="0"/>
    <cellStyle name="60% - Акцент4 5 2" xfId="0"/>
    <cellStyle name="60% - Акцент4 5 3" xfId="0"/>
    <cellStyle name="60% - Акцент4 5 4" xfId="0"/>
    <cellStyle name="60% - Акцент4 5 5" xfId="0"/>
    <cellStyle name="60% - Акцент4 50" xfId="0"/>
    <cellStyle name="60% - Акцент4 51" xfId="0"/>
    <cellStyle name="60% - Акцент4 52" xfId="0"/>
    <cellStyle name="60% - Акцент4 53" xfId="0"/>
    <cellStyle name="60% - Акцент4 54" xfId="0"/>
    <cellStyle name="60% - Акцент4 55" xfId="0"/>
    <cellStyle name="60% - Акцент4 56" xfId="0"/>
    <cellStyle name="60% - Акцент4 57" xfId="0"/>
    <cellStyle name="60% - Акцент4 58" xfId="0"/>
    <cellStyle name="60% - Акцент4 59" xfId="0"/>
    <cellStyle name="60% - Акцент4 6" xfId="0"/>
    <cellStyle name="60% - Акцент4 6 2" xfId="0"/>
    <cellStyle name="60% - Акцент4 6 3" xfId="0"/>
    <cellStyle name="60% - Акцент4 60" xfId="0"/>
    <cellStyle name="60% - Акцент4 7" xfId="0"/>
    <cellStyle name="60% - Акцент4 7 2" xfId="0"/>
    <cellStyle name="60% - Акцент4 7 3" xfId="0"/>
    <cellStyle name="60% - Акцент4 7 4" xfId="0"/>
    <cellStyle name="60% - Акцент4 8" xfId="0"/>
    <cellStyle name="60% - Акцент4 8 2" xfId="0"/>
    <cellStyle name="60% - Акцент4 8 3" xfId="0"/>
    <cellStyle name="60% - Акцент4 8 4" xfId="0"/>
    <cellStyle name="60% - Акцент4 9" xfId="0"/>
    <cellStyle name="60% - Акцент4 9 2" xfId="0"/>
    <cellStyle name="60% - Акцент4 9 3" xfId="0"/>
    <cellStyle name="60% - Акцент4 9 4" xfId="0"/>
    <cellStyle name="60% - Акцент5 10" xfId="0"/>
    <cellStyle name="60% - Акцент5 10 2" xfId="0"/>
    <cellStyle name="60% - Акцент5 10 3" xfId="0"/>
    <cellStyle name="60% - Акцент5 10 4" xfId="0"/>
    <cellStyle name="60% - Акцент5 11" xfId="0"/>
    <cellStyle name="60% - Акцент5 11 2" xfId="0"/>
    <cellStyle name="60% - Акцент5 11 3" xfId="0"/>
    <cellStyle name="60% - Акцент5 11 4" xfId="0"/>
    <cellStyle name="60% - Акцент5 12" xfId="0"/>
    <cellStyle name="60% - Акцент5 12 2" xfId="0"/>
    <cellStyle name="60% - Акцент5 12 3" xfId="0"/>
    <cellStyle name="60% - Акцент5 12 4" xfId="0"/>
    <cellStyle name="60% - Акцент5 13" xfId="0"/>
    <cellStyle name="60% - Акцент5 13 2" xfId="0"/>
    <cellStyle name="60% - Акцент5 13 3" xfId="0"/>
    <cellStyle name="60% - Акцент5 13 4" xfId="0"/>
    <cellStyle name="60% - Акцент5 14" xfId="0"/>
    <cellStyle name="60% - Акцент5 14 2" xfId="0"/>
    <cellStyle name="60% - Акцент5 14 3" xfId="0"/>
    <cellStyle name="60% - Акцент5 14 4" xfId="0"/>
    <cellStyle name="60% - Акцент5 15" xfId="0"/>
    <cellStyle name="60% - Акцент5 15 2" xfId="0"/>
    <cellStyle name="60% - Акцент5 16" xfId="0"/>
    <cellStyle name="60% - Акцент5 16 2" xfId="0"/>
    <cellStyle name="60% - Акцент5 17" xfId="0"/>
    <cellStyle name="60% - Акцент5 17 2" xfId="0"/>
    <cellStyle name="60% - Акцент5 18" xfId="0"/>
    <cellStyle name="60% - Акцент5 18 2" xfId="0"/>
    <cellStyle name="60% - Акцент5 19" xfId="0"/>
    <cellStyle name="60% - Акцент5 2" xfId="0"/>
    <cellStyle name="60% - Акцент5 2 10" xfId="0"/>
    <cellStyle name="60% - Акцент5 2 11" xfId="0"/>
    <cellStyle name="60% - Акцент5 2 12" xfId="0"/>
    <cellStyle name="60% - Акцент5 2 13" xfId="0"/>
    <cellStyle name="60% - Акцент5 2 14" xfId="0"/>
    <cellStyle name="60% - Акцент5 2 2" xfId="0"/>
    <cellStyle name="60% - Акцент5 2 2 2" xfId="0"/>
    <cellStyle name="60% - Акцент5 2 3" xfId="0"/>
    <cellStyle name="60% - Акцент5 2 4" xfId="0"/>
    <cellStyle name="60% - Акцент5 2 5" xfId="0"/>
    <cellStyle name="60% - Акцент5 2 6" xfId="0"/>
    <cellStyle name="60% - Акцент5 2 7" xfId="0"/>
    <cellStyle name="60% - Акцент5 2 8" xfId="0"/>
    <cellStyle name="60% - Акцент5 2 9" xfId="0"/>
    <cellStyle name="60% - Акцент5 20" xfId="0"/>
    <cellStyle name="60% - Акцент5 21" xfId="0"/>
    <cellStyle name="60% - Акцент5 22" xfId="0"/>
    <cellStyle name="60% - Акцент5 23" xfId="0"/>
    <cellStyle name="60% - Акцент5 24" xfId="0"/>
    <cellStyle name="60% - Акцент5 25" xfId="0"/>
    <cellStyle name="60% - Акцент5 26" xfId="0"/>
    <cellStyle name="60% - Акцент5 27" xfId="0"/>
    <cellStyle name="60% - Акцент5 28" xfId="0"/>
    <cellStyle name="60% - Акцент5 29" xfId="0"/>
    <cellStyle name="60% - Акцент5 3" xfId="0"/>
    <cellStyle name="60% - Акцент5 3 2" xfId="0"/>
    <cellStyle name="60% - Акцент5 3 3" xfId="0"/>
    <cellStyle name="60% - Акцент5 3 4" xfId="0"/>
    <cellStyle name="60% - Акцент5 3 5" xfId="0"/>
    <cellStyle name="60% - Акцент5 30" xfId="0"/>
    <cellStyle name="60% - Акцент5 31" xfId="0"/>
    <cellStyle name="60% - Акцент5 32" xfId="0"/>
    <cellStyle name="60% - Акцент5 33" xfId="0"/>
    <cellStyle name="60% - Акцент5 34" xfId="0"/>
    <cellStyle name="60% - Акцент5 35" xfId="0"/>
    <cellStyle name="60% - Акцент5 36" xfId="0"/>
    <cellStyle name="60% - Акцент5 37" xfId="0"/>
    <cellStyle name="60% - Акцент5 38" xfId="0"/>
    <cellStyle name="60% - Акцент5 39" xfId="0"/>
    <cellStyle name="60% - Акцент5 4" xfId="0"/>
    <cellStyle name="60% - Акцент5 4 2" xfId="0"/>
    <cellStyle name="60% - Акцент5 4 3" xfId="0"/>
    <cellStyle name="60% - Акцент5 4 4" xfId="0"/>
    <cellStyle name="60% - Акцент5 40" xfId="0"/>
    <cellStyle name="60% - Акцент5 41" xfId="0"/>
    <cellStyle name="60% - Акцент5 42" xfId="0"/>
    <cellStyle name="60% - Акцент5 43" xfId="0"/>
    <cellStyle name="60% - Акцент5 44" xfId="0"/>
    <cellStyle name="60% - Акцент5 45" xfId="0"/>
    <cellStyle name="60% - Акцент5 46" xfId="0"/>
    <cellStyle name="60% - Акцент5 47" xfId="0"/>
    <cellStyle name="60% - Акцент5 48" xfId="0"/>
    <cellStyle name="60% - Акцент5 49" xfId="0"/>
    <cellStyle name="60% - Акцент5 5" xfId="0"/>
    <cellStyle name="60% - Акцент5 5 2" xfId="0"/>
    <cellStyle name="60% - Акцент5 5 3" xfId="0"/>
    <cellStyle name="60% - Акцент5 5 4" xfId="0"/>
    <cellStyle name="60% - Акцент5 5 5" xfId="0"/>
    <cellStyle name="60% - Акцент5 50" xfId="0"/>
    <cellStyle name="60% - Акцент5 51" xfId="0"/>
    <cellStyle name="60% - Акцент5 52" xfId="0"/>
    <cellStyle name="60% - Акцент5 53" xfId="0"/>
    <cellStyle name="60% - Акцент5 54" xfId="0"/>
    <cellStyle name="60% - Акцент5 55" xfId="0"/>
    <cellStyle name="60% - Акцент5 56" xfId="0"/>
    <cellStyle name="60% - Акцент5 57" xfId="0"/>
    <cellStyle name="60% - Акцент5 58" xfId="0"/>
    <cellStyle name="60% - Акцент5 59" xfId="0"/>
    <cellStyle name="60% - Акцент5 6" xfId="0"/>
    <cellStyle name="60% - Акцент5 6 2" xfId="0"/>
    <cellStyle name="60% - Акцент5 6 3" xfId="0"/>
    <cellStyle name="60% - Акцент5 60" xfId="0"/>
    <cellStyle name="60% - Акцент5 7" xfId="0"/>
    <cellStyle name="60% - Акцент5 7 2" xfId="0"/>
    <cellStyle name="60% - Акцент5 7 3" xfId="0"/>
    <cellStyle name="60% - Акцент5 7 4" xfId="0"/>
    <cellStyle name="60% - Акцент5 8" xfId="0"/>
    <cellStyle name="60% - Акцент5 8 2" xfId="0"/>
    <cellStyle name="60% - Акцент5 8 3" xfId="0"/>
    <cellStyle name="60% - Акцент5 8 4" xfId="0"/>
    <cellStyle name="60% - Акцент5 9" xfId="0"/>
    <cellStyle name="60% - Акцент5 9 2" xfId="0"/>
    <cellStyle name="60% - Акцент5 9 3" xfId="0"/>
    <cellStyle name="60% - Акцент5 9 4" xfId="0"/>
    <cellStyle name="60% - Акцент6 10" xfId="0"/>
    <cellStyle name="60% - Акцент6 10 2" xfId="0"/>
    <cellStyle name="60% - Акцент6 10 3" xfId="0"/>
    <cellStyle name="60% - Акцент6 10 4" xfId="0"/>
    <cellStyle name="60% - Акцент6 11" xfId="0"/>
    <cellStyle name="60% - Акцент6 11 2" xfId="0"/>
    <cellStyle name="60% - Акцент6 11 3" xfId="0"/>
    <cellStyle name="60% - Акцент6 11 4" xfId="0"/>
    <cellStyle name="60% - Акцент6 12" xfId="0"/>
    <cellStyle name="60% - Акцент6 12 2" xfId="0"/>
    <cellStyle name="60% - Акцент6 12 3" xfId="0"/>
    <cellStyle name="60% - Акцент6 12 4" xfId="0"/>
    <cellStyle name="60% - Акцент6 13" xfId="0"/>
    <cellStyle name="60% - Акцент6 13 2" xfId="0"/>
    <cellStyle name="60% - Акцент6 13 3" xfId="0"/>
    <cellStyle name="60% - Акцент6 13 4" xfId="0"/>
    <cellStyle name="60% - Акцент6 14" xfId="0"/>
    <cellStyle name="60% - Акцент6 14 2" xfId="0"/>
    <cellStyle name="60% - Акцент6 14 3" xfId="0"/>
    <cellStyle name="60% - Акцент6 14 4" xfId="0"/>
    <cellStyle name="60% - Акцент6 15" xfId="0"/>
    <cellStyle name="60% - Акцент6 15 2" xfId="0"/>
    <cellStyle name="60% - Акцент6 16" xfId="0"/>
    <cellStyle name="60% - Акцент6 16 2" xfId="0"/>
    <cellStyle name="60% - Акцент6 17" xfId="0"/>
    <cellStyle name="60% - Акцент6 17 2" xfId="0"/>
    <cellStyle name="60% - Акцент6 18" xfId="0"/>
    <cellStyle name="60% - Акцент6 18 2" xfId="0"/>
    <cellStyle name="60% - Акцент6 19" xfId="0"/>
    <cellStyle name="60% - Акцент6 2" xfId="0"/>
    <cellStyle name="60% - Акцент6 2 10" xfId="0"/>
    <cellStyle name="60% - Акцент6 2 11" xfId="0"/>
    <cellStyle name="60% - Акцент6 2 12" xfId="0"/>
    <cellStyle name="60% - Акцент6 2 13" xfId="0"/>
    <cellStyle name="60% - Акцент6 2 14" xfId="0"/>
    <cellStyle name="60% - Акцент6 2 2" xfId="0"/>
    <cellStyle name="60% - Акцент6 2 2 2" xfId="0"/>
    <cellStyle name="60% - Акцент6 2 3" xfId="0"/>
    <cellStyle name="60% - Акцент6 2 4" xfId="0"/>
    <cellStyle name="60% - Акцент6 2 5" xfId="0"/>
    <cellStyle name="60% - Акцент6 2 6" xfId="0"/>
    <cellStyle name="60% - Акцент6 2 7" xfId="0"/>
    <cellStyle name="60% - Акцент6 2 8" xfId="0"/>
    <cellStyle name="60% - Акцент6 2 9" xfId="0"/>
    <cellStyle name="60% - Акцент6 20" xfId="0"/>
    <cellStyle name="60% - Акцент6 21" xfId="0"/>
    <cellStyle name="60% - Акцент6 22" xfId="0"/>
    <cellStyle name="60% - Акцент6 23" xfId="0"/>
    <cellStyle name="60% - Акцент6 24" xfId="0"/>
    <cellStyle name="60% - Акцент6 25" xfId="0"/>
    <cellStyle name="60% - Акцент6 26" xfId="0"/>
    <cellStyle name="60% - Акцент6 27" xfId="0"/>
    <cellStyle name="60% - Акцент6 28" xfId="0"/>
    <cellStyle name="60% - Акцент6 29" xfId="0"/>
    <cellStyle name="60% - Акцент6 3" xfId="0"/>
    <cellStyle name="60% - Акцент6 3 2" xfId="0"/>
    <cellStyle name="60% - Акцент6 3 3" xfId="0"/>
    <cellStyle name="60% - Акцент6 3 4" xfId="0"/>
    <cellStyle name="60% - Акцент6 3 5" xfId="0"/>
    <cellStyle name="60% - Акцент6 30" xfId="0"/>
    <cellStyle name="60% - Акцент6 31" xfId="0"/>
    <cellStyle name="60% - Акцент6 32" xfId="0"/>
    <cellStyle name="60% - Акцент6 33" xfId="0"/>
    <cellStyle name="60% - Акцент6 34" xfId="0"/>
    <cellStyle name="60% - Акцент6 35" xfId="0"/>
    <cellStyle name="60% - Акцент6 36" xfId="0"/>
    <cellStyle name="60% - Акцент6 37" xfId="0"/>
    <cellStyle name="60% - Акцент6 38" xfId="0"/>
    <cellStyle name="60% - Акцент6 39" xfId="0"/>
    <cellStyle name="60% - Акцент6 4" xfId="0"/>
    <cellStyle name="60% - Акцент6 4 2" xfId="0"/>
    <cellStyle name="60% - Акцент6 4 3" xfId="0"/>
    <cellStyle name="60% - Акцент6 4 4" xfId="0"/>
    <cellStyle name="60% - Акцент6 40" xfId="0"/>
    <cellStyle name="60% - Акцент6 41" xfId="0"/>
    <cellStyle name="60% - Акцент6 42" xfId="0"/>
    <cellStyle name="60% - Акцент6 43" xfId="0"/>
    <cellStyle name="60% - Акцент6 44" xfId="0"/>
    <cellStyle name="60% - Акцент6 45" xfId="0"/>
    <cellStyle name="60% - Акцент6 46" xfId="0"/>
    <cellStyle name="60% - Акцент6 47" xfId="0"/>
    <cellStyle name="60% - Акцент6 48" xfId="0"/>
    <cellStyle name="60% - Акцент6 49" xfId="0"/>
    <cellStyle name="60% - Акцент6 5" xfId="0"/>
    <cellStyle name="60% - Акцент6 5 2" xfId="0"/>
    <cellStyle name="60% - Акцент6 5 3" xfId="0"/>
    <cellStyle name="60% - Акцент6 5 4" xfId="0"/>
    <cellStyle name="60% - Акцент6 5 5" xfId="0"/>
    <cellStyle name="60% - Акцент6 50" xfId="0"/>
    <cellStyle name="60% - Акцент6 51" xfId="0"/>
    <cellStyle name="60% - Акцент6 52" xfId="0"/>
    <cellStyle name="60% - Акцент6 53" xfId="0"/>
    <cellStyle name="60% - Акцент6 54" xfId="0"/>
    <cellStyle name="60% - Акцент6 55" xfId="0"/>
    <cellStyle name="60% - Акцент6 56" xfId="0"/>
    <cellStyle name="60% - Акцент6 57" xfId="0"/>
    <cellStyle name="60% - Акцент6 58" xfId="0"/>
    <cellStyle name="60% - Акцент6 59" xfId="0"/>
    <cellStyle name="60% - Акцент6 6" xfId="0"/>
    <cellStyle name="60% - Акцент6 6 2" xfId="0"/>
    <cellStyle name="60% - Акцент6 6 3" xfId="0"/>
    <cellStyle name="60% - Акцент6 60" xfId="0"/>
    <cellStyle name="60% - Акцент6 7" xfId="0"/>
    <cellStyle name="60% - Акцент6 7 2" xfId="0"/>
    <cellStyle name="60% - Акцент6 7 3" xfId="0"/>
    <cellStyle name="60% - Акцент6 7 4" xfId="0"/>
    <cellStyle name="60% - Акцент6 8" xfId="0"/>
    <cellStyle name="60% - Акцент6 8 2" xfId="0"/>
    <cellStyle name="60% - Акцент6 8 3" xfId="0"/>
    <cellStyle name="60% - Акцент6 8 4" xfId="0"/>
    <cellStyle name="60% - Акцент6 9" xfId="0"/>
    <cellStyle name="60% - Акцент6 9 2" xfId="0"/>
    <cellStyle name="60% - Акцент6 9 3" xfId="0"/>
    <cellStyle name="60% - Акцент6 9 4" xfId="0"/>
    <cellStyle name="60% — акцент1 2" xfId="0"/>
    <cellStyle name="60% — акцент1 3" xfId="0"/>
    <cellStyle name="60% — акцент1 4" xfId="0"/>
    <cellStyle name="60% — акцент2 2" xfId="0"/>
    <cellStyle name="60% — акцент2 3" xfId="0"/>
    <cellStyle name="60% — акцент2 4" xfId="0"/>
    <cellStyle name="60% — акцент3 2" xfId="0"/>
    <cellStyle name="60% — акцент3 3" xfId="0"/>
    <cellStyle name="60% — акцент3 4" xfId="0"/>
    <cellStyle name="60% — акцент4 2" xfId="0"/>
    <cellStyle name="60% — акцент4 3" xfId="0"/>
    <cellStyle name="60% — акцент4 4" xfId="0"/>
    <cellStyle name="60% — акцент5 2" xfId="0"/>
    <cellStyle name="60% — акцент5 3" xfId="0"/>
    <cellStyle name="60% — акцент5 4" xfId="0"/>
    <cellStyle name="60% — акцент6 2" xfId="0"/>
    <cellStyle name="60% — акцент6 3" xfId="0"/>
    <cellStyle name="60% — акцент6 4" xfId="0"/>
    <cellStyle name="=C:\WINNT35\SYSTEM32\COMMAND.COM" xfId="0"/>
    <cellStyle name="_02 Сводка февраль (2)" xfId="0"/>
    <cellStyle name="_03  Восток-07" xfId="0"/>
    <cellStyle name="_0БС10" xfId="0"/>
    <cellStyle name="_0БС10_ПК16" xfId="0"/>
    <cellStyle name="_0БС10_СУММА" xfId="0"/>
    <cellStyle name="_0БС10_СУММА_Табл.6.1" xfId="0"/>
    <cellStyle name="_0БС10_Табл.6.1" xfId="0"/>
    <cellStyle name="_12 Сводка декабрь (2)" xfId="0"/>
    <cellStyle name="_1_д" xfId="0"/>
    <cellStyle name="_1_д (2)" xfId="0"/>
    <cellStyle name="_1_д (2)_состояние" xfId="0"/>
    <cellStyle name="_1_д (2)_состояние_1" xfId="0"/>
    <cellStyle name="_1_д (2)_состояние_Year" xfId="0"/>
    <cellStyle name="_1_д (2)_состояние_БАЗА ДОБЫЧИ ДЕЛЕН" xfId="0"/>
    <cellStyle name="_1_д (2)_состояние_БАЗА ДОБЫЧИ ДЕЛЕН_БАЗА ДОБЫЧИ ДЕЛЕН" xfId="0"/>
    <cellStyle name="_1_д (2)_состояние_БАЗА ДОБЫЧИ ДЕЛЕН_БАЗА ДОБЫЧИ ДЕЛЕН_9.5 сводная" xfId="0"/>
    <cellStyle name="_1_д (2)_состояние_БАЗА ДОБЫЧИ ДЕЛЕН_БАЗА ДОБЫЧИ ДЕЛЕН_БАЗА ДОБЫЧИ ДЕЛЕН" xfId="0"/>
    <cellStyle name="_1_д (2)_состояние_БАЗА ДОБЫЧИ ДЕЛЕН_БАЗА ДОБЫЧИ ДЕЛЕН_БАЗА ДОБЫЧИ ДЕЛЕН_9.5 сводная" xfId="0"/>
    <cellStyle name="_1_д (2)_состояние_БАЗА ДОБЫЧИ ДЕЛЕН_БАЗА ДОБЫЧИ ДЕЛЕН_БАЗА ДОБЫЧИ ДЕЛЕН_Лист1" xfId="0"/>
    <cellStyle name="_1_д (2)_состояние_БАЗА ДОБЫЧИ ДЕЛЕН_БАЗА ДОБЫЧИ ДЕЛЕН_Лист1" xfId="0"/>
    <cellStyle name="_1_д (2)_состояние_БАЗА ДОБЫЧИ ДЕЛЕН_БАЗА ДОБЫЧИ ДЕЛЕН_ПК15" xfId="0"/>
    <cellStyle name="_1_д (2)_состояние_БАЗА ДОБЫЧИ ДЕЛЕН_БАЗА ДОБЫЧИ ДЕЛЕН_Табл.6.1" xfId="0"/>
    <cellStyle name="_1_д (2)_состояние_БАЗА ДОБЫЧИ ДЕЛЕН_БАЗА ДОБЫЧИ ДЕЛЕН_форма" xfId="0"/>
    <cellStyle name="_1_д (2)_состояние_БАЗА ДОБЫЧИ ДЕЛЕН_БАЗА ДОБЫЧИ ДЕЛЕН_форма_9.5 сводная" xfId="0"/>
    <cellStyle name="_1_д (2)_состояние_БАЗА ДОБЫЧИ ДЕЛЕН_БАЗА ДОБЫЧИ ДЕЛЕН_форма_Лист1" xfId="0"/>
    <cellStyle name="_1_д (2)_состояние_БАЗА ДОБЫЧИ ДЕЛЕН_Лист3" xfId="0"/>
    <cellStyle name="_1_д (2)_состояние_БАЗА ДОБЫЧИ ДЕЛЕН_Лист3_9.5 сводная" xfId="0"/>
    <cellStyle name="_1_д (2)_состояние_БАЗА ДОБЫЧИ ДЕЛЕН_Лист3_Лист1" xfId="0"/>
    <cellStyle name="_1_д (2)_состояние_Лист10" xfId="0"/>
    <cellStyle name="_1_д (2)_состояние_ПК15" xfId="0"/>
    <cellStyle name="_1_д (2)_состояние_состояние" xfId="0"/>
    <cellStyle name="_1_д (2)_состояние_форма" xfId="0"/>
    <cellStyle name="_1_д (2)_состояние_форма_9.5 сводная" xfId="0"/>
    <cellStyle name="_1_д (2)_состояние_форма_Лист1" xfId="0"/>
    <cellStyle name="_1_д 2" xfId="0"/>
    <cellStyle name="_1_д 2_Лист1 (последний)" xfId="0"/>
    <cellStyle name="_1_д 3" xfId="0"/>
    <cellStyle name="_1_д 3_Лист1 (последний)" xfId="0"/>
    <cellStyle name="_1_д 4" xfId="0"/>
    <cellStyle name="_1_д 4_Лист1 (последний)" xfId="0"/>
    <cellStyle name="_1_д_Лист1 (последний)" xfId="0"/>
    <cellStyle name="_1_д_состояние" xfId="0"/>
    <cellStyle name="_1ц нер фонд Ц1 01.07.2008" xfId="0"/>
    <cellStyle name="_43" xfId="0"/>
    <cellStyle name="_43 2" xfId="0"/>
    <cellStyle name="_45" xfId="0"/>
    <cellStyle name="_45 2" xfId="0"/>
    <cellStyle name="_54" xfId="0"/>
    <cellStyle name="_54 2" xfId="0"/>
    <cellStyle name="_56" xfId="0"/>
    <cellStyle name="_56 2" xfId="0"/>
    <cellStyle name="_BP_ПФС_ННГ_2008" xfId="0"/>
    <cellStyle name="_GTM NNG 06(10) (ХН+ЗН)" xfId="0"/>
    <cellStyle name="_GTMXN08(09)" xfId="0"/>
    <cellStyle name="_laroux" xfId="0"/>
    <cellStyle name="_laroux_N01" xfId="0"/>
    <cellStyle name="_laroux_Книга1" xfId="0"/>
    <cellStyle name="_PERSONAL" xfId="0"/>
    <cellStyle name="_PERSONAL_Без баланса" xfId="0"/>
    <cellStyle name="_rep_regim_cur$" xfId="0"/>
    <cellStyle name="_АВ1+2" xfId="0"/>
    <cellStyle name="_АВ1+2_регл" xfId="0"/>
    <cellStyle name="_АВ1+2_регл_состояние" xfId="0"/>
    <cellStyle name="_АВ1+2_состояние" xfId="0"/>
    <cellStyle name="_АС9" xfId="0"/>
    <cellStyle name="_Б10всего_д" xfId="0"/>
    <cellStyle name="_Б10всего_д 3" xfId="0"/>
    <cellStyle name="_Б10всего_д 3_состояние" xfId="0"/>
    <cellStyle name="_Б10всего_д 3_состояние_1" xfId="0"/>
    <cellStyle name="_Б10всего_д 3_состояние_Year" xfId="0"/>
    <cellStyle name="_Б10всего_д 3_состояние_БАЗА ДОБЫЧИ ДЕЛЕН" xfId="0"/>
    <cellStyle name="_Б10всего_д 3_состояние_БАЗА ДОБЫЧИ ДЕЛЕН_БАЗА ДОБЫЧИ ДЕЛЕН" xfId="0"/>
    <cellStyle name="_Б10всего_д 3_состояние_БАЗА ДОБЫЧИ ДЕЛЕН_БАЗА ДОБЫЧИ ДЕЛЕН_БАЗА ДОБЫЧИ ДЕЛЕН" xfId="0"/>
    <cellStyle name="_Б10всего_д 3_состояние_БАЗА ДОБЫЧИ ДЕЛЕН_БАЗА ДОБЫЧИ ДЕЛЕН_форма" xfId="0"/>
    <cellStyle name="_Б10всего_д 3_состояние_БАЗА ДОБЫЧИ ДЕЛЕН_Лист3" xfId="0"/>
    <cellStyle name="_Б10всего_д 3_состояние_Лист10" xfId="0"/>
    <cellStyle name="_Б10всего_д 3_состояние_состояние" xfId="0"/>
    <cellStyle name="_Б10всего_д 3_состояние_форма" xfId="0"/>
    <cellStyle name="_Б10всего_д_состояние" xfId="0"/>
    <cellStyle name="_Б10всего_д_состояние_1" xfId="0"/>
    <cellStyle name="_Б10всего_д_состояние_Year" xfId="0"/>
    <cellStyle name="_Б10всего_д_состояние_БАЗА ДОБЫЧИ ДЕЛЕН" xfId="0"/>
    <cellStyle name="_Б10всего_д_состояние_БАЗА ДОБЫЧИ ДЕЛЕН_БАЗА ДОБЫЧИ ДЕЛЕН" xfId="0"/>
    <cellStyle name="_Б10всего_д_состояние_БАЗА ДОБЫЧИ ДЕЛЕН_БАЗА ДОБЫЧИ ДЕЛЕН_БАЗА ДОБЫЧИ ДЕЛЕН" xfId="0"/>
    <cellStyle name="_Б10всего_д_состояние_БАЗА ДОБЫЧИ ДЕЛЕН_БАЗА ДОБЫЧИ ДЕЛЕН_форма" xfId="0"/>
    <cellStyle name="_Б10всего_д_состояние_БАЗА ДОБЫЧИ ДЕЛЕН_Лист3" xfId="0"/>
    <cellStyle name="_Б10всего_д_состояние_Лист10" xfId="0"/>
    <cellStyle name="_Б10всего_д_состояние_состояние" xfId="0"/>
    <cellStyle name="_Б10всего_д_состояние_форма" xfId="0"/>
    <cellStyle name="_БАЗА" xfId="0"/>
    <cellStyle name="_БАЗА_состояние" xfId="0"/>
    <cellStyle name="_БВ10" xfId="0"/>
    <cellStyle name="_БВ10 (2)" xfId="0"/>
    <cellStyle name="_БВ10 (2)_состояние" xfId="0"/>
    <cellStyle name="_БВ10_регл" xfId="0"/>
    <cellStyle name="_БВ10_регл_состояние" xfId="0"/>
    <cellStyle name="_БВ10_состояние" xfId="0"/>
    <cellStyle name="_БВ8" xfId="0"/>
    <cellStyle name="_БВ8 (3)" xfId="0"/>
    <cellStyle name="_БВ8 (3)_состояние" xfId="0"/>
    <cellStyle name="_БВ8_регл" xfId="0"/>
    <cellStyle name="_БВ8_регл_состояние" xfId="0"/>
    <cellStyle name="_БВ8_состояние" xfId="0"/>
    <cellStyle name="_БВ8_форс.эфф+(2)" xfId="0"/>
    <cellStyle name="_БВ8_форс.эфф+(2)_состояние" xfId="0"/>
    <cellStyle name="_БВ8_форс.эфф- (2)" xfId="0"/>
    <cellStyle name="_БВ8_форс.эфф- (2)_состояние" xfId="0"/>
    <cellStyle name="_БС1+0БС1" xfId="0"/>
    <cellStyle name="_БС8" xfId="0"/>
    <cellStyle name="_ВР_Расх_Приб_Югра_2008" xfId="0"/>
    <cellStyle name="_ГДИ-кву ТПДН НН" xfId="0"/>
    <cellStyle name="_ГТМ" xfId="0"/>
    <cellStyle name="_График август" xfId="0"/>
    <cellStyle name="_График декабрь (оконч)" xfId="0"/>
    <cellStyle name="_График на ноябрь месяц ГДИ  ТПДН НН  2009" xfId="0"/>
    <cellStyle name="_График на ноябрь месяц ГДИ  ТПДН НН  2009_График ГДИ на март 2010г по ОАО Газпронефть -ННГ" xfId="0"/>
    <cellStyle name="_График на ноябрь месяц ГДИ  ТПДН НН  2009_График ГДИ на март 2010г по ОАО Газпронефть -ННГ 2" xfId="0"/>
    <cellStyle name="_График на ноябрь месяц ГДИ  ТПДН НН  2009_График ГДИ на март 2010г по ОАО Газпронефть -ННГ_ФАКТ ГДИ, ПГИ, ППД(июль)" xfId="0"/>
    <cellStyle name="_График на ноябрь месяц ГДИ  ТПДН НН  2009_Копия График на февраль месяц ГДИ  ТПДН НН  2010( на 250т)" xfId="0"/>
    <cellStyle name="_График на ноябрь месяц ГДИ  ТПДН НН  2009_Копия График на февраль месяц ГДИ  ТПДН НН  2010( на 250т) 2" xfId="0"/>
    <cellStyle name="_График на ноябрь месяц ГДИ  ТПДН НН  2009_Копия График на февраль месяц ГДИ  ТПДН НН  2010( на 250т)_ФАКТ ГДИ, ПГИ, ППД(июль)" xfId="0"/>
    <cellStyle name="_График на январь месяц ГДИ  ТПДН НН  2010" xfId="0"/>
    <cellStyle name="_График октябрь (30.09.09)" xfId="0"/>
    <cellStyle name="_График октябрь (предворительный)" xfId="0"/>
    <cellStyle name="_График сентябрь закл (2)" xfId="0"/>
    <cellStyle name="_Графики КРС на март(последний)" xfId="0"/>
    <cellStyle name="_Графики КРС январь" xfId="0"/>
    <cellStyle name="_Для расчета в технолиз" xfId="0"/>
    <cellStyle name="_Доп мероприятия 10 2008 от Игоря" xfId="0"/>
    <cellStyle name="_КВУ на декабрь 2009г по ННГ" xfId="0"/>
    <cellStyle name="_Контр ЗН - 22.12.08." xfId="0"/>
    <cellStyle name="_Контр ЗН - 22.12.08. 2" xfId="0"/>
    <cellStyle name="_Контр ЗН - 22.12.08. 3" xfId="0"/>
    <cellStyle name="_Контр ЗН - 22.12.08._Книга 187 (2)" xfId="0"/>
    <cellStyle name="_Контр ЗН - 22.12.08._Книга 187 (2) 2" xfId="0"/>
    <cellStyle name="_Контр ЗН - 22.12.08._Книга 187 (2) 3" xfId="0"/>
    <cellStyle name="_Контр ЗН - 22.12.08._Книга 55 (2)" xfId="0"/>
    <cellStyle name="_Контр ЗН - 22.12.08._Книга 55 (2) 2" xfId="0"/>
    <cellStyle name="_Контр ЗН - 22.12.08._Книга 55 (2) 3" xfId="0"/>
    <cellStyle name="_Контр ЗН - 22.12.08._Контр ЗН" xfId="0"/>
    <cellStyle name="_Контр ЗН - 22.12.08._Контр ЗН (2)" xfId="0"/>
    <cellStyle name="_Контр ЗН - 22.12.08._Контр ЗН (2) 2" xfId="0"/>
    <cellStyle name="_Контр ЗН - 22.12.08._Контр ЗН (2) 3" xfId="0"/>
    <cellStyle name="_Контр ЗН - 22.12.08._Контр ЗН (3)" xfId="0"/>
    <cellStyle name="_Контр ЗН - 22.12.08._Контр ЗН (3) 2" xfId="0"/>
    <cellStyle name="_Контр ЗН - 22.12.08._Контр ЗН (3) 3" xfId="0"/>
    <cellStyle name="_Контр ЗН - 22.12.08._Контр ЗН (34)" xfId="0"/>
    <cellStyle name="_Контр ЗН - 22.12.08._Контр ЗН (34) 2" xfId="0"/>
    <cellStyle name="_Контр ЗН - 22.12.08._Контр ЗН (34) 3" xfId="0"/>
    <cellStyle name="_Контр ЗН - 22.12.08._Контр ЗН (47)" xfId="0"/>
    <cellStyle name="_Контр ЗН - 22.12.08._Контр ЗН (47) 2" xfId="0"/>
    <cellStyle name="_Контр ЗН - 22.12.08._Контр ЗН (47) 3" xfId="0"/>
    <cellStyle name="_Контр ЗН - 22.12.08._Контр ЗН (55)" xfId="0"/>
    <cellStyle name="_Контр ЗН - 22.12.08._Контр ЗН (55) 2" xfId="0"/>
    <cellStyle name="_Контр ЗН - 22.12.08._Контр ЗН (55) 3" xfId="0"/>
    <cellStyle name="_Контр ЗН - 22.12.08._Контр ЗН (58)" xfId="0"/>
    <cellStyle name="_Контр ЗН - 22.12.08._Контр ЗН (58) 2" xfId="0"/>
    <cellStyle name="_Контр ЗН - 22.12.08._Контр ЗН (58) 3" xfId="0"/>
    <cellStyle name="_Контр ЗН - 22.12.08._Контр ЗН (59)" xfId="0"/>
    <cellStyle name="_Контр ЗН - 22.12.08._Контр ЗН (59) 2" xfId="0"/>
    <cellStyle name="_Контр ЗН - 22.12.08._Контр ЗН (59) 3" xfId="0"/>
    <cellStyle name="_Контр ЗН - 22.12.08._Контр ЗН (61)" xfId="0"/>
    <cellStyle name="_Контр ЗН - 22.12.08._Контр ЗН (61) 2" xfId="0"/>
    <cellStyle name="_Контр ЗН - 22.12.08._Контр ЗН (61) 3" xfId="0"/>
    <cellStyle name="_Контр ЗН - 22.12.08._Контр ЗН (62)" xfId="0"/>
    <cellStyle name="_Контр ЗН - 22.12.08._Контр ЗН (62) 2" xfId="0"/>
    <cellStyle name="_Контр ЗН - 22.12.08._Контр ЗН (62) 3" xfId="0"/>
    <cellStyle name="_Контр ЗН - 22.12.08._Контр ЗН (66)" xfId="0"/>
    <cellStyle name="_Контр ЗН - 22.12.08._Контр ЗН (66) 2" xfId="0"/>
    <cellStyle name="_Контр ЗН - 22.12.08._Контр ЗН (66) 3" xfId="0"/>
    <cellStyle name="_Контр ЗН - 22.12.08._Контр ЗН (67)" xfId="0"/>
    <cellStyle name="_Контр ЗН - 22.12.08._Контр ЗН (67) 2" xfId="0"/>
    <cellStyle name="_Контр ЗН - 22.12.08._Контр ЗН (67) 3" xfId="0"/>
    <cellStyle name="_Контр ЗН - 22.12.08._Контр ЗН (73)" xfId="0"/>
    <cellStyle name="_Контр ЗН - 22.12.08._Контр ЗН (73) 2" xfId="0"/>
    <cellStyle name="_Контр ЗН - 22.12.08._Контр ЗН (73) 3" xfId="0"/>
    <cellStyle name="_Контр ЗН - 22.12.08._Контр ЗН (74)" xfId="0"/>
    <cellStyle name="_Контр ЗН - 22.12.08._Контр ЗН (74) 2" xfId="0"/>
    <cellStyle name="_Контр ЗН - 22.12.08._Контр ЗН (74) 3" xfId="0"/>
    <cellStyle name="_Контр ЗН - 22.12.08._Контр ЗН (95)" xfId="0"/>
    <cellStyle name="_Контр ЗН - 22.12.08._Контр ЗН (95) 2" xfId="0"/>
    <cellStyle name="_Контр ЗН - 22.12.08._Контр ЗН (95) 3" xfId="0"/>
    <cellStyle name="_Контр ЗН - 22.12.08._Контр ЗН (98)" xfId="0"/>
    <cellStyle name="_Контр ЗН - 22.12.08._Контр ЗН (98) 2" xfId="0"/>
    <cellStyle name="_Контр ЗН - 22.12.08._Контр ЗН (98) 3" xfId="0"/>
    <cellStyle name="_Контр ЗН - 22.12.08._Контр ЗН -  01.04.09." xfId="0"/>
    <cellStyle name="_Контр ЗН - 22.12.08._Контр ЗН -  01.04.09. 2" xfId="0"/>
    <cellStyle name="_Контр ЗН - 22.12.08._Контр ЗН -  01.04.09. 3" xfId="0"/>
    <cellStyle name="_Контр ЗН - 22.12.08._Контр ЗН - 00.06.09." xfId="0"/>
    <cellStyle name="_Контр ЗН - 22.12.08._Контр ЗН - 00.06.09. 2" xfId="0"/>
    <cellStyle name="_Контр ЗН - 22.12.08._Контр ЗН - 00.06.09. 3" xfId="0"/>
    <cellStyle name="_Контр ЗН - 22.12.08._Контр ЗН - 01.06.09." xfId="0"/>
    <cellStyle name="_Контр ЗН - 22.12.08._Контр ЗН - 01.06.09. 2" xfId="0"/>
    <cellStyle name="_Контр ЗН - 22.12.08._Контр ЗН - 01.06.09. 3" xfId="0"/>
    <cellStyle name="_Контр ЗН - 22.12.08._Контр ЗН - 02.04.09." xfId="0"/>
    <cellStyle name="_Контр ЗН - 22.12.08._Контр ЗН - 02.04.09. 2" xfId="0"/>
    <cellStyle name="_Контр ЗН - 22.12.08._Контр ЗН - 02.04.09. 3" xfId="0"/>
    <cellStyle name="_Контр ЗН - 22.12.08._Контр ЗН - 03.02.09." xfId="0"/>
    <cellStyle name="_Контр ЗН - 22.12.08._Контр ЗН - 03.02.09. 2" xfId="0"/>
    <cellStyle name="_Контр ЗН - 22.12.08._Контр ЗН - 03.02.09. 3" xfId="0"/>
    <cellStyle name="_Контр ЗН - 22.12.08._Контр ЗН - 03.04.09." xfId="0"/>
    <cellStyle name="_Контр ЗН - 22.12.08._Контр ЗН - 03.04.09. 2" xfId="0"/>
    <cellStyle name="_Контр ЗН - 22.12.08._Контр ЗН - 03.04.09. 3" xfId="0"/>
    <cellStyle name="_Контр ЗН - 22.12.08._Контр ЗН - 04.02.09." xfId="0"/>
    <cellStyle name="_Контр ЗН - 22.12.08._Контр ЗН - 04.02.09. 2" xfId="0"/>
    <cellStyle name="_Контр ЗН - 22.12.08._Контр ЗН - 04.02.09. 3" xfId="0"/>
    <cellStyle name="_Контр ЗН - 22.12.08._Контр ЗН - 05.02.09." xfId="0"/>
    <cellStyle name="_Контр ЗН - 22.12.08._Контр ЗН - 05.02.09. 2" xfId="0"/>
    <cellStyle name="_Контр ЗН - 22.12.08._Контр ЗН - 05.02.09. 3" xfId="0"/>
    <cellStyle name="_Контр ЗН - 22.12.08._Контр ЗН - 05.04.09." xfId="0"/>
    <cellStyle name="_Контр ЗН - 22.12.08._Контр ЗН - 05.04.09. 2" xfId="0"/>
    <cellStyle name="_Контр ЗН - 22.12.08._Контр ЗН - 05.04.09. 3" xfId="0"/>
    <cellStyle name="_Контр ЗН - 22.12.08._Контр ЗН - 06.02.09." xfId="0"/>
    <cellStyle name="_Контр ЗН - 22.12.08._Контр ЗН - 06.02.09. 2" xfId="0"/>
    <cellStyle name="_Контр ЗН - 22.12.08._Контр ЗН - 06.02.09. 3" xfId="0"/>
    <cellStyle name="_Контр ЗН - 22.12.08._Контр ЗН - 06.04.09." xfId="0"/>
    <cellStyle name="_Контр ЗН - 22.12.08._Контр ЗН - 06.04.09. 2" xfId="0"/>
    <cellStyle name="_Контр ЗН - 22.12.08._Контр ЗН - 06.04.09. 3" xfId="0"/>
    <cellStyle name="_Контр ЗН - 22.12.08._Контр ЗН - 07.04.09." xfId="0"/>
    <cellStyle name="_Контр ЗН - 22.12.08._Контр ЗН - 07.04.09. 2" xfId="0"/>
    <cellStyle name="_Контр ЗН - 22.12.08._Контр ЗН - 07.04.09. 3" xfId="0"/>
    <cellStyle name="_Контр ЗН - 22.12.08._Контр ЗН - 08.04.09." xfId="0"/>
    <cellStyle name="_Контр ЗН - 22.12.08._Контр ЗН - 08.04.09. 2" xfId="0"/>
    <cellStyle name="_Контр ЗН - 22.12.08._Контр ЗН - 08.04.09. 3" xfId="0"/>
    <cellStyle name="_Контр ЗН - 22.12.08._Контр ЗН - 08.05.09." xfId="0"/>
    <cellStyle name="_Контр ЗН - 22.12.08._Контр ЗН - 08.05.09. 2" xfId="0"/>
    <cellStyle name="_Контр ЗН - 22.12.08._Контр ЗН - 08.05.09. 3" xfId="0"/>
    <cellStyle name="_Контр ЗН - 22.12.08._Контр ЗН - 09.04.09." xfId="0"/>
    <cellStyle name="_Контр ЗН - 22.12.08._Контр ЗН - 09.04.09. 2" xfId="0"/>
    <cellStyle name="_Контр ЗН - 22.12.08._Контр ЗН - 09.04.09. 3" xfId="0"/>
    <cellStyle name="_Контр ЗН - 22.12.08._Контр ЗН - 10.05.09." xfId="0"/>
    <cellStyle name="_Контр ЗН - 22.12.08._Контр ЗН - 10.05.09. 2" xfId="0"/>
    <cellStyle name="_Контр ЗН - 22.12.08._Контр ЗН - 10.05.09. 3" xfId="0"/>
    <cellStyle name="_Контр ЗН - 22.12.08._Контр ЗН - 13.04.09." xfId="0"/>
    <cellStyle name="_Контр ЗН - 22.12.08._Контр ЗН - 13.04.09. 2" xfId="0"/>
    <cellStyle name="_Контр ЗН - 22.12.08._Контр ЗН - 13.04.09. 3" xfId="0"/>
    <cellStyle name="_Контр ЗН - 22.12.08._Контр ЗН - 13.05.09." xfId="0"/>
    <cellStyle name="_Контр ЗН - 22.12.08._Контр ЗН - 13.05.09. 2" xfId="0"/>
    <cellStyle name="_Контр ЗН - 22.12.08._Контр ЗН - 13.05.09. 3" xfId="0"/>
    <cellStyle name="_Контр ЗН - 22.12.08._Контр ЗН - 14.04.09." xfId="0"/>
    <cellStyle name="_Контр ЗН - 22.12.08._Контр ЗН - 14.04.09. 2" xfId="0"/>
    <cellStyle name="_Контр ЗН - 22.12.08._Контр ЗН - 14.04.09. 3" xfId="0"/>
    <cellStyle name="_Контр ЗН - 22.12.08._Контр ЗН - 14.05.09." xfId="0"/>
    <cellStyle name="_Контр ЗН - 22.12.08._Контр ЗН - 14.05.09. 2" xfId="0"/>
    <cellStyle name="_Контр ЗН - 22.12.08._Контр ЗН - 14.05.09. 3" xfId="0"/>
    <cellStyle name="_Контр ЗН - 22.12.08._Контр ЗН - 15.05.09." xfId="0"/>
    <cellStyle name="_Контр ЗН - 22.12.08._Контр ЗН - 15.05.09. 2" xfId="0"/>
    <cellStyle name="_Контр ЗН - 22.12.08._Контр ЗН - 15.05.09. 3" xfId="0"/>
    <cellStyle name="_Контр ЗН - 22.12.08._Контр ЗН - 18 05 09 " xfId="0"/>
    <cellStyle name="_Контр ЗН - 22.12.08._Контр ЗН - 18 05 09  2" xfId="0"/>
    <cellStyle name="_Контр ЗН - 22.12.08._Контр ЗН - 18 05 09  3" xfId="0"/>
    <cellStyle name="_Контр ЗН - 22.12.08._Контр ЗН - 21.03.09." xfId="0"/>
    <cellStyle name="_Контр ЗН - 22.12.08._Контр ЗН - 21.03.09. 2" xfId="0"/>
    <cellStyle name="_Контр ЗН - 22.12.08._Контр ЗН - 21.03.09. 3" xfId="0"/>
    <cellStyle name="_Контр ЗН - 22.12.08._Контр ЗН - 22 03 09  (2)" xfId="0"/>
    <cellStyle name="_Контр ЗН - 22.12.08._Контр ЗН - 22 03 09  (2) 2" xfId="0"/>
    <cellStyle name="_Контр ЗН - 22.12.08._Контр ЗН - 22 03 09  (2) 3" xfId="0"/>
    <cellStyle name="_Контр ЗН - 22.12.08._Контр ЗН - 22.05.09." xfId="0"/>
    <cellStyle name="_Контр ЗН - 22.12.08._Контр ЗН - 22.05.09. 2" xfId="0"/>
    <cellStyle name="_Контр ЗН - 22.12.08._Контр ЗН - 22.05.09. 3" xfId="0"/>
    <cellStyle name="_Контр ЗН - 22.12.08._Контр ЗН - 25 03 09  (2)" xfId="0"/>
    <cellStyle name="_Контр ЗН - 22.12.08._Контр ЗН - 25 03 09  (2) 2" xfId="0"/>
    <cellStyle name="_Контр ЗН - 22.12.08._Контр ЗН - 25 03 09  (2) 3" xfId="0"/>
    <cellStyle name="_Контр ЗН - 22.12.08._Контр ЗН - 25.01.09." xfId="0"/>
    <cellStyle name="_Контр ЗН - 22.12.08._Контр ЗН - 25.01.09. 2" xfId="0"/>
    <cellStyle name="_Контр ЗН - 22.12.08._Контр ЗН - 25.01.09. 3" xfId="0"/>
    <cellStyle name="_Контр ЗН - 22.12.08._Контр ЗН - 25.01.09._Книга 55 (2)" xfId="0"/>
    <cellStyle name="_Контр ЗН - 22.12.08._Контр ЗН - 25.01.09._Книга 55 (2) 2" xfId="0"/>
    <cellStyle name="_Контр ЗН - 22.12.08._Контр ЗН - 25.01.09._Книга 55 (2) 3" xfId="0"/>
    <cellStyle name="_Контр ЗН - 22.12.08._Контр ЗН - 25.01.09._Контр ЗН - 04.02.09." xfId="0"/>
    <cellStyle name="_Контр ЗН - 22.12.08._Контр ЗН - 25.01.09._Контр ЗН - 04.02.09. 2" xfId="0"/>
    <cellStyle name="_Контр ЗН - 22.12.08._Контр ЗН - 25.01.09._Контр ЗН - 04.02.09. 3" xfId="0"/>
    <cellStyle name="_Контр ЗН - 22.12.08._Контр ЗН - 25.01.09._Контр ЗН - 05.02.09." xfId="0"/>
    <cellStyle name="_Контр ЗН - 22.12.08._Контр ЗН - 25.01.09._Контр ЗН - 05.02.09. 2" xfId="0"/>
    <cellStyle name="_Контр ЗН - 22.12.08._Контр ЗН - 25.01.09._Контр ЗН - 05.02.09. 3" xfId="0"/>
    <cellStyle name="_Контр ЗН - 22.12.08._Контр ЗН - 25.01.09._Контр ЗН - 06.02.09." xfId="0"/>
    <cellStyle name="_Контр ЗН - 22.12.08._Контр ЗН - 25.01.09._Контр ЗН - 06.02.09. 2" xfId="0"/>
    <cellStyle name="_Контр ЗН - 22.12.08._Контр ЗН - 25.01.09._Контр ЗН - 06.02.09. 3" xfId="0"/>
    <cellStyle name="_Контр ЗН - 22.12.08._Контр ЗН - 25.05.09." xfId="0"/>
    <cellStyle name="_Контр ЗН - 22.12.08._Контр ЗН - 25.05.09. 2" xfId="0"/>
    <cellStyle name="_Контр ЗН - 22.12.08._Контр ЗН - 25.05.09. 3" xfId="0"/>
    <cellStyle name="_Контр ЗН - 22.12.08._Контр ЗН - 26.01.09." xfId="0"/>
    <cellStyle name="_Контр ЗН - 22.12.08._Контр ЗН - 26.01.09. 2" xfId="0"/>
    <cellStyle name="_Контр ЗН - 22.12.08._Контр ЗН - 26.01.09. 3" xfId="0"/>
    <cellStyle name="_Контр ЗН - 22.12.08._Контр ЗН - 26.01.09._Книга 55 (2)" xfId="0"/>
    <cellStyle name="_Контр ЗН - 22.12.08._Контр ЗН - 26.01.09._Книга 55 (2) 2" xfId="0"/>
    <cellStyle name="_Контр ЗН - 22.12.08._Контр ЗН - 26.01.09._Книга 55 (2) 3" xfId="0"/>
    <cellStyle name="_Контр ЗН - 22.12.08._Контр ЗН - 26.01.09._Контр ЗН - 04.02.09." xfId="0"/>
    <cellStyle name="_Контр ЗН - 22.12.08._Контр ЗН - 26.01.09._Контр ЗН - 04.02.09. 2" xfId="0"/>
    <cellStyle name="_Контр ЗН - 22.12.08._Контр ЗН - 26.01.09._Контр ЗН - 04.02.09. 3" xfId="0"/>
    <cellStyle name="_Контр ЗН - 22.12.08._Контр ЗН - 26.01.09._Контр ЗН - 05.02.09." xfId="0"/>
    <cellStyle name="_Контр ЗН - 22.12.08._Контр ЗН - 26.01.09._Контр ЗН - 05.02.09. 2" xfId="0"/>
    <cellStyle name="_Контр ЗН - 22.12.08._Контр ЗН - 26.01.09._Контр ЗН - 05.02.09. 3" xfId="0"/>
    <cellStyle name="_Контр ЗН - 22.12.08._Контр ЗН - 26.01.09._Контр ЗН - 06.02.09." xfId="0"/>
    <cellStyle name="_Контр ЗН - 22.12.08._Контр ЗН - 26.01.09._Контр ЗН - 06.02.09. 2" xfId="0"/>
    <cellStyle name="_Контр ЗН - 22.12.08._Контр ЗН - 26.01.09._Контр ЗН - 06.02.09. 3" xfId="0"/>
    <cellStyle name="_Контр ЗН - 22.12.08._Контр ЗН - 26.05.09." xfId="0"/>
    <cellStyle name="_Контр ЗН - 22.12.08._Контр ЗН - 26.05.09. 2" xfId="0"/>
    <cellStyle name="_Контр ЗН - 22.12.08._Контр ЗН - 26.05.09. 3" xfId="0"/>
    <cellStyle name="_Контр ЗН - 22.12.08._Контр ЗН - 27.03.09." xfId="0"/>
    <cellStyle name="_Контр ЗН - 22.12.08._Контр ЗН - 27.03.09. 2" xfId="0"/>
    <cellStyle name="_Контр ЗН - 22.12.08._Контр ЗН - 27.03.09. 3" xfId="0"/>
    <cellStyle name="_Контр ЗН - 22.12.08._Контр ЗН - 27.05.09." xfId="0"/>
    <cellStyle name="_Контр ЗН - 22.12.08._Контр ЗН - 27.05.09. 2" xfId="0"/>
    <cellStyle name="_Контр ЗН - 22.12.08._Контр ЗН - 27.05.09. 3" xfId="0"/>
    <cellStyle name="_Контр ЗН - 22.12.08._Контр ЗН - 28.01.09." xfId="0"/>
    <cellStyle name="_Контр ЗН - 22.12.08._Контр ЗН - 28.01.09. 2" xfId="0"/>
    <cellStyle name="_Контр ЗН - 22.12.08._Контр ЗН - 28.01.09. 3" xfId="0"/>
    <cellStyle name="_Контр ЗН - 22.12.08._Контр ЗН - 28.01.09._Книга 55 (2)" xfId="0"/>
    <cellStyle name="_Контр ЗН - 22.12.08._Контр ЗН - 28.01.09._Книга 55 (2) 2" xfId="0"/>
    <cellStyle name="_Контр ЗН - 22.12.08._Контр ЗН - 28.01.09._Книга 55 (2) 3" xfId="0"/>
    <cellStyle name="_Контр ЗН - 22.12.08._Контр ЗН - 28.01.09._Контр ЗН - 04.02.09." xfId="0"/>
    <cellStyle name="_Контр ЗН - 22.12.08._Контр ЗН - 28.01.09._Контр ЗН - 04.02.09. 2" xfId="0"/>
    <cellStyle name="_Контр ЗН - 22.12.08._Контр ЗН - 28.01.09._Контр ЗН - 04.02.09. 3" xfId="0"/>
    <cellStyle name="_Контр ЗН - 22.12.08._Контр ЗН - 28.01.09._Контр ЗН - 05.02.09." xfId="0"/>
    <cellStyle name="_Контр ЗН - 22.12.08._Контр ЗН - 28.01.09._Контр ЗН - 05.02.09. 2" xfId="0"/>
    <cellStyle name="_Контр ЗН - 22.12.08._Контр ЗН - 28.01.09._Контр ЗН - 05.02.09. 3" xfId="0"/>
    <cellStyle name="_Контр ЗН - 22.12.08._Контр ЗН - 28.01.09._Контр ЗН - 06.02.09." xfId="0"/>
    <cellStyle name="_Контр ЗН - 22.12.08._Контр ЗН - 28.01.09._Контр ЗН - 06.02.09. 2" xfId="0"/>
    <cellStyle name="_Контр ЗН - 22.12.08._Контр ЗН - 28.01.09._Контр ЗН - 06.02.09. 3" xfId="0"/>
    <cellStyle name="_Контр ЗН - 22.12.08._Контр ЗН - 28.05.09." xfId="0"/>
    <cellStyle name="_Контр ЗН - 22.12.08._Контр ЗН - 28.05.09. 2" xfId="0"/>
    <cellStyle name="_Контр ЗН - 22.12.08._Контр ЗН - 28.05.09. 3" xfId="0"/>
    <cellStyle name="_Контр ЗН - 22.12.08._Контр ЗН - 29.01.09." xfId="0"/>
    <cellStyle name="_Контр ЗН - 22.12.08._Контр ЗН - 29.01.09. 2" xfId="0"/>
    <cellStyle name="_Контр ЗН - 22.12.08._Контр ЗН - 29.01.09. 3" xfId="0"/>
    <cellStyle name="_Контр ЗН - 22.12.08._Контр ЗН - 29.01.09._Книга 55 (2)" xfId="0"/>
    <cellStyle name="_Контр ЗН - 22.12.08._Контр ЗН - 29.01.09._Книга 55 (2) 2" xfId="0"/>
    <cellStyle name="_Контр ЗН - 22.12.08._Контр ЗН - 29.01.09._Книга 55 (2) 3" xfId="0"/>
    <cellStyle name="_Контр ЗН - 22.12.08._Контр ЗН - 29.01.09._Контр ЗН - 04.02.09." xfId="0"/>
    <cellStyle name="_Контр ЗН - 22.12.08._Контр ЗН - 29.01.09._Контр ЗН - 04.02.09. 2" xfId="0"/>
    <cellStyle name="_Контр ЗН - 22.12.08._Контр ЗН - 29.01.09._Контр ЗН - 04.02.09. 3" xfId="0"/>
    <cellStyle name="_Контр ЗН - 22.12.08._Контр ЗН - 29.01.09._Контр ЗН - 05.02.09." xfId="0"/>
    <cellStyle name="_Контр ЗН - 22.12.08._Контр ЗН - 29.01.09._Контр ЗН - 05.02.09. 2" xfId="0"/>
    <cellStyle name="_Контр ЗН - 22.12.08._Контр ЗН - 29.01.09._Контр ЗН - 05.02.09. 3" xfId="0"/>
    <cellStyle name="_Контр ЗН - 22.12.08._Контр ЗН - 29.01.09._Контр ЗН - 06.02.09." xfId="0"/>
    <cellStyle name="_Контр ЗН - 22.12.08._Контр ЗН - 29.01.09._Контр ЗН - 06.02.09. 2" xfId="0"/>
    <cellStyle name="_Контр ЗН - 22.12.08._Контр ЗН - 29.01.09._Контр ЗН - 06.02.09. 3" xfId="0"/>
    <cellStyle name="_Контр ЗН - 22.12.08._Контр ЗН - 30.01.09." xfId="0"/>
    <cellStyle name="_Контр ЗН - 22.12.08._Контр ЗН - 30.01.09. 2" xfId="0"/>
    <cellStyle name="_Контр ЗН - 22.12.08._Контр ЗН - 30.01.09. 3" xfId="0"/>
    <cellStyle name="_Контр ЗН - 22.12.08._Контр ЗН - 30.01.09._Книга 55 (2)" xfId="0"/>
    <cellStyle name="_Контр ЗН - 22.12.08._Контр ЗН - 30.01.09._Книга 55 (2) 2" xfId="0"/>
    <cellStyle name="_Контр ЗН - 22.12.08._Контр ЗН - 30.01.09._Книга 55 (2) 3" xfId="0"/>
    <cellStyle name="_Контр ЗН - 22.12.08._Контр ЗН - 30.01.09._Контр ЗН - 04.02.09." xfId="0"/>
    <cellStyle name="_Контр ЗН - 22.12.08._Контр ЗН - 30.01.09._Контр ЗН - 04.02.09. 2" xfId="0"/>
    <cellStyle name="_Контр ЗН - 22.12.08._Контр ЗН - 30.01.09._Контр ЗН - 04.02.09. 3" xfId="0"/>
    <cellStyle name="_Контр ЗН - 22.12.08._Контр ЗН - 30.01.09._Контр ЗН - 05.02.09." xfId="0"/>
    <cellStyle name="_Контр ЗН - 22.12.08._Контр ЗН - 30.01.09._Контр ЗН - 05.02.09. 2" xfId="0"/>
    <cellStyle name="_Контр ЗН - 22.12.08._Контр ЗН - 30.01.09._Контр ЗН - 05.02.09. 3" xfId="0"/>
    <cellStyle name="_Контр ЗН - 22.12.08._Контр ЗН - 30.01.09._Контр ЗН - 06.02.09." xfId="0"/>
    <cellStyle name="_Контр ЗН - 22.12.08._Контр ЗН - 30.01.09._Контр ЗН - 06.02.09. 2" xfId="0"/>
    <cellStyle name="_Контр ЗН - 22.12.08._Контр ЗН - 30.01.09._Контр ЗН - 06.02.09. 3" xfId="0"/>
    <cellStyle name="_Контр ЗН - 22.12.08._Контр ЗН 10" xfId="0"/>
    <cellStyle name="_Контр ЗН - 22.12.08._Контр ЗН 11" xfId="0"/>
    <cellStyle name="_Контр ЗН - 22.12.08._Контр ЗН 12" xfId="0"/>
    <cellStyle name="_Контр ЗН - 22.12.08._Контр ЗН 13" xfId="0"/>
    <cellStyle name="_Контр ЗН - 22.12.08._Контр ЗН 14" xfId="0"/>
    <cellStyle name="_Контр ЗН - 22.12.08._Контр ЗН 15" xfId="0"/>
    <cellStyle name="_Контр ЗН - 22.12.08._Контр ЗН 16" xfId="0"/>
    <cellStyle name="_Контр ЗН - 22.12.08._Контр ЗН 17" xfId="0"/>
    <cellStyle name="_Контр ЗН - 22.12.08._Контр ЗН 18" xfId="0"/>
    <cellStyle name="_Контр ЗН - 22.12.08._Контр ЗН 19" xfId="0"/>
    <cellStyle name="_Контр ЗН - 22.12.08._Контр ЗН 2" xfId="0"/>
    <cellStyle name="_Контр ЗН - 22.12.08._Контр ЗН 20" xfId="0"/>
    <cellStyle name="_Контр ЗН - 22.12.08._Контр ЗН 21" xfId="0"/>
    <cellStyle name="_Контр ЗН - 22.12.08._Контр ЗН 22" xfId="0"/>
    <cellStyle name="_Контр ЗН - 22.12.08._Контр ЗН 23" xfId="0"/>
    <cellStyle name="_Контр ЗН - 22.12.08._Контр ЗН 24" xfId="0"/>
    <cellStyle name="_Контр ЗН - 22.12.08._Контр ЗН 25" xfId="0"/>
    <cellStyle name="_Контр ЗН - 22.12.08._Контр ЗН 26" xfId="0"/>
    <cellStyle name="_Контр ЗН - 22.12.08._Контр ЗН 3" xfId="0"/>
    <cellStyle name="_Контр ЗН - 22.12.08._Контр ЗН 4" xfId="0"/>
    <cellStyle name="_Контр ЗН - 22.12.08._Контр ЗН 5" xfId="0"/>
    <cellStyle name="_Контр ЗН - 22.12.08._Контр ЗН 6" xfId="0"/>
    <cellStyle name="_Контр ЗН - 22.12.08._Контр ЗН 7" xfId="0"/>
    <cellStyle name="_Контр ЗН - 22.12.08._Контр ЗН 8" xfId="0"/>
    <cellStyle name="_Контр ЗН - 22.12.08._Контр ЗН 9" xfId="0"/>
    <cellStyle name="_Контр ЗН - 22.12.08._Контр ЗН НОВЫЙ (3)" xfId="0"/>
    <cellStyle name="_Контр ЗН - 22.12.08._Контр ЗН НОВЫЙ (3) 2" xfId="0"/>
    <cellStyle name="_Контр ЗН - 22.12.08._Контр ЗН НОВЫЙ (3) 3" xfId="0"/>
    <cellStyle name="_Контр ЗН - 23.12.08." xfId="0"/>
    <cellStyle name="_Контр ЗН - 23.12.08. 2" xfId="0"/>
    <cellStyle name="_Контр ЗН - 23.12.08. 3" xfId="0"/>
    <cellStyle name="_Контр ЗН - 23.12.08._Книга 187 (2)" xfId="0"/>
    <cellStyle name="_Контр ЗН - 23.12.08._Книга 187 (2) 2" xfId="0"/>
    <cellStyle name="_Контр ЗН - 23.12.08._Книга 187 (2) 3" xfId="0"/>
    <cellStyle name="_Контр ЗН - 23.12.08._Книга 55 (2)" xfId="0"/>
    <cellStyle name="_Контр ЗН - 23.12.08._Книга 55 (2) 2" xfId="0"/>
    <cellStyle name="_Контр ЗН - 23.12.08._Книга 55 (2) 3" xfId="0"/>
    <cellStyle name="_Контр ЗН - 23.12.08._Контр ЗН" xfId="0"/>
    <cellStyle name="_Контр ЗН - 23.12.08._Контр ЗН (2)" xfId="0"/>
    <cellStyle name="_Контр ЗН - 23.12.08._Контр ЗН (2) 2" xfId="0"/>
    <cellStyle name="_Контр ЗН - 23.12.08._Контр ЗН (2) 3" xfId="0"/>
    <cellStyle name="_Контр ЗН - 23.12.08._Контр ЗН (3)" xfId="0"/>
    <cellStyle name="_Контр ЗН - 23.12.08._Контр ЗН (3) 2" xfId="0"/>
    <cellStyle name="_Контр ЗН - 23.12.08._Контр ЗН (3) 3" xfId="0"/>
    <cellStyle name="_Контр ЗН - 23.12.08._Контр ЗН (34)" xfId="0"/>
    <cellStyle name="_Контр ЗН - 23.12.08._Контр ЗН (34) 2" xfId="0"/>
    <cellStyle name="_Контр ЗН - 23.12.08._Контр ЗН (34) 3" xfId="0"/>
    <cellStyle name="_Контр ЗН - 23.12.08._Контр ЗН (47)" xfId="0"/>
    <cellStyle name="_Контр ЗН - 23.12.08._Контр ЗН (47) 2" xfId="0"/>
    <cellStyle name="_Контр ЗН - 23.12.08._Контр ЗН (47) 3" xfId="0"/>
    <cellStyle name="_Контр ЗН - 23.12.08._Контр ЗН (55)" xfId="0"/>
    <cellStyle name="_Контр ЗН - 23.12.08._Контр ЗН (55) 2" xfId="0"/>
    <cellStyle name="_Контр ЗН - 23.12.08._Контр ЗН (55) 3" xfId="0"/>
    <cellStyle name="_Контр ЗН - 23.12.08._Контр ЗН (58)" xfId="0"/>
    <cellStyle name="_Контр ЗН - 23.12.08._Контр ЗН (58) 2" xfId="0"/>
    <cellStyle name="_Контр ЗН - 23.12.08._Контр ЗН (58) 3" xfId="0"/>
    <cellStyle name="_Контр ЗН - 23.12.08._Контр ЗН (59)" xfId="0"/>
    <cellStyle name="_Контр ЗН - 23.12.08._Контр ЗН (59) 2" xfId="0"/>
    <cellStyle name="_Контр ЗН - 23.12.08._Контр ЗН (59) 3" xfId="0"/>
    <cellStyle name="_Контр ЗН - 23.12.08._Контр ЗН (61)" xfId="0"/>
    <cellStyle name="_Контр ЗН - 23.12.08._Контр ЗН (61) 2" xfId="0"/>
    <cellStyle name="_Контр ЗН - 23.12.08._Контр ЗН (61) 3" xfId="0"/>
    <cellStyle name="_Контр ЗН - 23.12.08._Контр ЗН (62)" xfId="0"/>
    <cellStyle name="_Контр ЗН - 23.12.08._Контр ЗН (62) 2" xfId="0"/>
    <cellStyle name="_Контр ЗН - 23.12.08._Контр ЗН (62) 3" xfId="0"/>
    <cellStyle name="_Контр ЗН - 23.12.08._Контр ЗН (66)" xfId="0"/>
    <cellStyle name="_Контр ЗН - 23.12.08._Контр ЗН (66) 2" xfId="0"/>
    <cellStyle name="_Контр ЗН - 23.12.08._Контр ЗН (66) 3" xfId="0"/>
    <cellStyle name="_Контр ЗН - 23.12.08._Контр ЗН (67)" xfId="0"/>
    <cellStyle name="_Контр ЗН - 23.12.08._Контр ЗН (67) 2" xfId="0"/>
    <cellStyle name="_Контр ЗН - 23.12.08._Контр ЗН (67) 3" xfId="0"/>
    <cellStyle name="_Контр ЗН - 23.12.08._Контр ЗН (73)" xfId="0"/>
    <cellStyle name="_Контр ЗН - 23.12.08._Контр ЗН (73) 2" xfId="0"/>
    <cellStyle name="_Контр ЗН - 23.12.08._Контр ЗН (73) 3" xfId="0"/>
    <cellStyle name="_Контр ЗН - 23.12.08._Контр ЗН (74)" xfId="0"/>
    <cellStyle name="_Контр ЗН - 23.12.08._Контр ЗН (74) 2" xfId="0"/>
    <cellStyle name="_Контр ЗН - 23.12.08._Контр ЗН (74) 3" xfId="0"/>
    <cellStyle name="_Контр ЗН - 23.12.08._Контр ЗН (95)" xfId="0"/>
    <cellStyle name="_Контр ЗН - 23.12.08._Контр ЗН (95) 2" xfId="0"/>
    <cellStyle name="_Контр ЗН - 23.12.08._Контр ЗН (95) 3" xfId="0"/>
    <cellStyle name="_Контр ЗН - 23.12.08._Контр ЗН (98)" xfId="0"/>
    <cellStyle name="_Контр ЗН - 23.12.08._Контр ЗН (98) 2" xfId="0"/>
    <cellStyle name="_Контр ЗН - 23.12.08._Контр ЗН (98) 3" xfId="0"/>
    <cellStyle name="_Контр ЗН - 23.12.08._Контр ЗН -  01.04.09." xfId="0"/>
    <cellStyle name="_Контр ЗН - 23.12.08._Контр ЗН -  01.04.09. 2" xfId="0"/>
    <cellStyle name="_Контр ЗН - 23.12.08._Контр ЗН -  01.04.09. 3" xfId="0"/>
    <cellStyle name="_Контр ЗН - 23.12.08._Контр ЗН - 00.06.09." xfId="0"/>
    <cellStyle name="_Контр ЗН - 23.12.08._Контр ЗН - 00.06.09. 2" xfId="0"/>
    <cellStyle name="_Контр ЗН - 23.12.08._Контр ЗН - 00.06.09. 3" xfId="0"/>
    <cellStyle name="_Контр ЗН - 23.12.08._Контр ЗН - 01.06.09." xfId="0"/>
    <cellStyle name="_Контр ЗН - 23.12.08._Контр ЗН - 01.06.09. 2" xfId="0"/>
    <cellStyle name="_Контр ЗН - 23.12.08._Контр ЗН - 01.06.09. 3" xfId="0"/>
    <cellStyle name="_Контр ЗН - 23.12.08._Контр ЗН - 02.04.09." xfId="0"/>
    <cellStyle name="_Контр ЗН - 23.12.08._Контр ЗН - 02.04.09. 2" xfId="0"/>
    <cellStyle name="_Контр ЗН - 23.12.08._Контр ЗН - 02.04.09. 3" xfId="0"/>
    <cellStyle name="_Контр ЗН - 23.12.08._Контр ЗН - 03.02.09." xfId="0"/>
    <cellStyle name="_Контр ЗН - 23.12.08._Контр ЗН - 03.02.09. 2" xfId="0"/>
    <cellStyle name="_Контр ЗН - 23.12.08._Контр ЗН - 03.02.09. 3" xfId="0"/>
    <cellStyle name="_Контр ЗН - 23.12.08._Контр ЗН - 03.04.09." xfId="0"/>
    <cellStyle name="_Контр ЗН - 23.12.08._Контр ЗН - 03.04.09. 2" xfId="0"/>
    <cellStyle name="_Контр ЗН - 23.12.08._Контр ЗН - 03.04.09. 3" xfId="0"/>
    <cellStyle name="_Контр ЗН - 23.12.08._Контр ЗН - 04.02.09." xfId="0"/>
    <cellStyle name="_Контр ЗН - 23.12.08._Контр ЗН - 04.02.09. 2" xfId="0"/>
    <cellStyle name="_Контр ЗН - 23.12.08._Контр ЗН - 04.02.09. 3" xfId="0"/>
    <cellStyle name="_Контр ЗН - 23.12.08._Контр ЗН - 05.02.09." xfId="0"/>
    <cellStyle name="_Контр ЗН - 23.12.08._Контр ЗН - 05.02.09. 2" xfId="0"/>
    <cellStyle name="_Контр ЗН - 23.12.08._Контр ЗН - 05.02.09. 3" xfId="0"/>
    <cellStyle name="_Контр ЗН - 23.12.08._Контр ЗН - 05.04.09." xfId="0"/>
    <cellStyle name="_Контр ЗН - 23.12.08._Контр ЗН - 05.04.09. 2" xfId="0"/>
    <cellStyle name="_Контр ЗН - 23.12.08._Контр ЗН - 05.04.09. 3" xfId="0"/>
    <cellStyle name="_Контр ЗН - 23.12.08._Контр ЗН - 06.02.09." xfId="0"/>
    <cellStyle name="_Контр ЗН - 23.12.08._Контр ЗН - 06.02.09. 2" xfId="0"/>
    <cellStyle name="_Контр ЗН - 23.12.08._Контр ЗН - 06.02.09. 3" xfId="0"/>
    <cellStyle name="_Контр ЗН - 23.12.08._Контр ЗН - 06.04.09." xfId="0"/>
    <cellStyle name="_Контр ЗН - 23.12.08._Контр ЗН - 06.04.09. 2" xfId="0"/>
    <cellStyle name="_Контр ЗН - 23.12.08._Контр ЗН - 06.04.09. 3" xfId="0"/>
    <cellStyle name="_Контр ЗН - 23.12.08._Контр ЗН - 07.04.09." xfId="0"/>
    <cellStyle name="_Контр ЗН - 23.12.08._Контр ЗН - 07.04.09. 2" xfId="0"/>
    <cellStyle name="_Контр ЗН - 23.12.08._Контр ЗН - 07.04.09. 3" xfId="0"/>
    <cellStyle name="_Контр ЗН - 23.12.08._Контр ЗН - 08.04.09." xfId="0"/>
    <cellStyle name="_Контр ЗН - 23.12.08._Контр ЗН - 08.04.09. 2" xfId="0"/>
    <cellStyle name="_Контр ЗН - 23.12.08._Контр ЗН - 08.04.09. 3" xfId="0"/>
    <cellStyle name="_Контр ЗН - 23.12.08._Контр ЗН - 08.05.09." xfId="0"/>
    <cellStyle name="_Контр ЗН - 23.12.08._Контр ЗН - 08.05.09. 2" xfId="0"/>
    <cellStyle name="_Контр ЗН - 23.12.08._Контр ЗН - 08.05.09. 3" xfId="0"/>
    <cellStyle name="_Контр ЗН - 23.12.08._Контр ЗН - 09.04.09." xfId="0"/>
    <cellStyle name="_Контр ЗН - 23.12.08._Контр ЗН - 09.04.09. 2" xfId="0"/>
    <cellStyle name="_Контр ЗН - 23.12.08._Контр ЗН - 09.04.09. 3" xfId="0"/>
    <cellStyle name="_Контр ЗН - 23.12.08._Контр ЗН - 10.05.09." xfId="0"/>
    <cellStyle name="_Контр ЗН - 23.12.08._Контр ЗН - 10.05.09. 2" xfId="0"/>
    <cellStyle name="_Контр ЗН - 23.12.08._Контр ЗН - 10.05.09. 3" xfId="0"/>
    <cellStyle name="_Контр ЗН - 23.12.08._Контр ЗН - 13.04.09." xfId="0"/>
    <cellStyle name="_Контр ЗН - 23.12.08._Контр ЗН - 13.04.09. 2" xfId="0"/>
    <cellStyle name="_Контр ЗН - 23.12.08._Контр ЗН - 13.04.09. 3" xfId="0"/>
    <cellStyle name="_Контр ЗН - 23.12.08._Контр ЗН - 13.05.09." xfId="0"/>
    <cellStyle name="_Контр ЗН - 23.12.08._Контр ЗН - 13.05.09. 2" xfId="0"/>
    <cellStyle name="_Контр ЗН - 23.12.08._Контр ЗН - 13.05.09. 3" xfId="0"/>
    <cellStyle name="_Контр ЗН - 23.12.08._Контр ЗН - 14.04.09." xfId="0"/>
    <cellStyle name="_Контр ЗН - 23.12.08._Контр ЗН - 14.04.09. 2" xfId="0"/>
    <cellStyle name="_Контр ЗН - 23.12.08._Контр ЗН - 14.04.09. 3" xfId="0"/>
    <cellStyle name="_Контр ЗН - 23.12.08._Контр ЗН - 14.05.09." xfId="0"/>
    <cellStyle name="_Контр ЗН - 23.12.08._Контр ЗН - 14.05.09. 2" xfId="0"/>
    <cellStyle name="_Контр ЗН - 23.12.08._Контр ЗН - 14.05.09. 3" xfId="0"/>
    <cellStyle name="_Контр ЗН - 23.12.08._Контр ЗН - 15.05.09." xfId="0"/>
    <cellStyle name="_Контр ЗН - 23.12.08._Контр ЗН - 15.05.09. 2" xfId="0"/>
    <cellStyle name="_Контр ЗН - 23.12.08._Контр ЗН - 15.05.09. 3" xfId="0"/>
    <cellStyle name="_Контр ЗН - 23.12.08._Контр ЗН - 18 05 09 " xfId="0"/>
    <cellStyle name="_Контр ЗН - 23.12.08._Контр ЗН - 18 05 09  2" xfId="0"/>
    <cellStyle name="_Контр ЗН - 23.12.08._Контр ЗН - 18 05 09  3" xfId="0"/>
    <cellStyle name="_Контр ЗН - 23.12.08._Контр ЗН - 21.03.09." xfId="0"/>
    <cellStyle name="_Контр ЗН - 23.12.08._Контр ЗН - 21.03.09. 2" xfId="0"/>
    <cellStyle name="_Контр ЗН - 23.12.08._Контр ЗН - 21.03.09. 3" xfId="0"/>
    <cellStyle name="_Контр ЗН - 23.12.08._Контр ЗН - 22 03 09  (2)" xfId="0"/>
    <cellStyle name="_Контр ЗН - 23.12.08._Контр ЗН - 22 03 09  (2) 2" xfId="0"/>
    <cellStyle name="_Контр ЗН - 23.12.08._Контр ЗН - 22 03 09  (2) 3" xfId="0"/>
    <cellStyle name="_Контр ЗН - 23.12.08._Контр ЗН - 22.05.09." xfId="0"/>
    <cellStyle name="_Контр ЗН - 23.12.08._Контр ЗН - 22.05.09. 2" xfId="0"/>
    <cellStyle name="_Контр ЗН - 23.12.08._Контр ЗН - 22.05.09. 3" xfId="0"/>
    <cellStyle name="_Контр ЗН - 23.12.08._Контр ЗН - 25 03 09  (2)" xfId="0"/>
    <cellStyle name="_Контр ЗН - 23.12.08._Контр ЗН - 25 03 09  (2) 2" xfId="0"/>
    <cellStyle name="_Контр ЗН - 23.12.08._Контр ЗН - 25 03 09  (2) 3" xfId="0"/>
    <cellStyle name="_Контр ЗН - 23.12.08._Контр ЗН - 25.01.09." xfId="0"/>
    <cellStyle name="_Контр ЗН - 23.12.08._Контр ЗН - 25.01.09. 2" xfId="0"/>
    <cellStyle name="_Контр ЗН - 23.12.08._Контр ЗН - 25.01.09. 3" xfId="0"/>
    <cellStyle name="_Контр ЗН - 23.12.08._Контр ЗН - 25.01.09._Книга 55 (2)" xfId="0"/>
    <cellStyle name="_Контр ЗН - 23.12.08._Контр ЗН - 25.01.09._Книга 55 (2) 2" xfId="0"/>
    <cellStyle name="_Контр ЗН - 23.12.08._Контр ЗН - 25.01.09._Книга 55 (2) 3" xfId="0"/>
    <cellStyle name="_Контр ЗН - 23.12.08._Контр ЗН - 25.01.09._Контр ЗН - 04.02.09." xfId="0"/>
    <cellStyle name="_Контр ЗН - 23.12.08._Контр ЗН - 25.01.09._Контр ЗН - 04.02.09. 2" xfId="0"/>
    <cellStyle name="_Контр ЗН - 23.12.08._Контр ЗН - 25.01.09._Контр ЗН - 04.02.09. 3" xfId="0"/>
    <cellStyle name="_Контр ЗН - 23.12.08._Контр ЗН - 25.01.09._Контр ЗН - 05.02.09." xfId="0"/>
    <cellStyle name="_Контр ЗН - 23.12.08._Контр ЗН - 25.01.09._Контр ЗН - 05.02.09. 2" xfId="0"/>
    <cellStyle name="_Контр ЗН - 23.12.08._Контр ЗН - 25.01.09._Контр ЗН - 05.02.09. 3" xfId="0"/>
    <cellStyle name="_Контр ЗН - 23.12.08._Контр ЗН - 25.01.09._Контр ЗН - 06.02.09." xfId="0"/>
    <cellStyle name="_Контр ЗН - 23.12.08._Контр ЗН - 25.01.09._Контр ЗН - 06.02.09. 2" xfId="0"/>
    <cellStyle name="_Контр ЗН - 23.12.08._Контр ЗН - 25.01.09._Контр ЗН - 06.02.09. 3" xfId="0"/>
    <cellStyle name="_Контр ЗН - 23.12.08._Контр ЗН - 25.05.09." xfId="0"/>
    <cellStyle name="_Контр ЗН - 23.12.08._Контр ЗН - 25.05.09. 2" xfId="0"/>
    <cellStyle name="_Контр ЗН - 23.12.08._Контр ЗН - 25.05.09. 3" xfId="0"/>
    <cellStyle name="_Контр ЗН - 23.12.08._Контр ЗН - 26.01.09." xfId="0"/>
    <cellStyle name="_Контр ЗН - 23.12.08._Контр ЗН - 26.01.09. 2" xfId="0"/>
    <cellStyle name="_Контр ЗН - 23.12.08._Контр ЗН - 26.01.09. 3" xfId="0"/>
    <cellStyle name="_Контр ЗН - 23.12.08._Контр ЗН - 26.01.09._Книга 55 (2)" xfId="0"/>
    <cellStyle name="_Контр ЗН - 23.12.08._Контр ЗН - 26.01.09._Книга 55 (2) 2" xfId="0"/>
    <cellStyle name="_Контр ЗН - 23.12.08._Контр ЗН - 26.01.09._Книга 55 (2) 3" xfId="0"/>
    <cellStyle name="_Контр ЗН - 23.12.08._Контр ЗН - 26.01.09._Контр ЗН - 04.02.09." xfId="0"/>
    <cellStyle name="_Контр ЗН - 23.12.08._Контр ЗН - 26.01.09._Контр ЗН - 04.02.09. 2" xfId="0"/>
    <cellStyle name="_Контр ЗН - 23.12.08._Контр ЗН - 26.01.09._Контр ЗН - 04.02.09. 3" xfId="0"/>
    <cellStyle name="_Контр ЗН - 23.12.08._Контр ЗН - 26.01.09._Контр ЗН - 05.02.09." xfId="0"/>
    <cellStyle name="_Контр ЗН - 23.12.08._Контр ЗН - 26.01.09._Контр ЗН - 05.02.09. 2" xfId="0"/>
    <cellStyle name="_Контр ЗН - 23.12.08._Контр ЗН - 26.01.09._Контр ЗН - 05.02.09. 3" xfId="0"/>
    <cellStyle name="_Контр ЗН - 23.12.08._Контр ЗН - 26.01.09._Контр ЗН - 06.02.09." xfId="0"/>
    <cellStyle name="_Контр ЗН - 23.12.08._Контр ЗН - 26.01.09._Контр ЗН - 06.02.09. 2" xfId="0"/>
    <cellStyle name="_Контр ЗН - 23.12.08._Контр ЗН - 26.01.09._Контр ЗН - 06.02.09. 3" xfId="0"/>
    <cellStyle name="_Контр ЗН - 23.12.08._Контр ЗН - 26.05.09." xfId="0"/>
    <cellStyle name="_Контр ЗН - 23.12.08._Контр ЗН - 26.05.09. 2" xfId="0"/>
    <cellStyle name="_Контр ЗН - 23.12.08._Контр ЗН - 26.05.09. 3" xfId="0"/>
    <cellStyle name="_Контр ЗН - 23.12.08._Контр ЗН - 27.03.09." xfId="0"/>
    <cellStyle name="_Контр ЗН - 23.12.08._Контр ЗН - 27.03.09. 2" xfId="0"/>
    <cellStyle name="_Контр ЗН - 23.12.08._Контр ЗН - 27.03.09. 3" xfId="0"/>
    <cellStyle name="_Контр ЗН - 23.12.08._Контр ЗН - 27.05.09." xfId="0"/>
    <cellStyle name="_Контр ЗН - 23.12.08._Контр ЗН - 27.05.09. 2" xfId="0"/>
    <cellStyle name="_Контр ЗН - 23.12.08._Контр ЗН - 27.05.09. 3" xfId="0"/>
    <cellStyle name="_Контр ЗН - 23.12.08._Контр ЗН - 28.01.09." xfId="0"/>
    <cellStyle name="_Контр ЗН - 23.12.08._Контр ЗН - 28.01.09. 2" xfId="0"/>
    <cellStyle name="_Контр ЗН - 23.12.08._Контр ЗН - 28.01.09. 3" xfId="0"/>
    <cellStyle name="_Контр ЗН - 23.12.08._Контр ЗН - 28.01.09._Книга 55 (2)" xfId="0"/>
    <cellStyle name="_Контр ЗН - 23.12.08._Контр ЗН - 28.01.09._Книга 55 (2) 2" xfId="0"/>
    <cellStyle name="_Контр ЗН - 23.12.08._Контр ЗН - 28.01.09._Книга 55 (2) 3" xfId="0"/>
    <cellStyle name="_Контр ЗН - 23.12.08._Контр ЗН - 28.01.09._Контр ЗН - 04.02.09." xfId="0"/>
    <cellStyle name="_Контр ЗН - 23.12.08._Контр ЗН - 28.01.09._Контр ЗН - 04.02.09. 2" xfId="0"/>
    <cellStyle name="_Контр ЗН - 23.12.08._Контр ЗН - 28.01.09._Контр ЗН - 04.02.09. 3" xfId="0"/>
    <cellStyle name="_Контр ЗН - 23.12.08._Контр ЗН - 28.01.09._Контр ЗН - 05.02.09." xfId="0"/>
    <cellStyle name="_Контр ЗН - 23.12.08._Контр ЗН - 28.01.09._Контр ЗН - 05.02.09. 2" xfId="0"/>
    <cellStyle name="_Контр ЗН - 23.12.08._Контр ЗН - 28.01.09._Контр ЗН - 05.02.09. 3" xfId="0"/>
    <cellStyle name="_Контр ЗН - 23.12.08._Контр ЗН - 28.01.09._Контр ЗН - 06.02.09." xfId="0"/>
    <cellStyle name="_Контр ЗН - 23.12.08._Контр ЗН - 28.01.09._Контр ЗН - 06.02.09. 2" xfId="0"/>
    <cellStyle name="_Контр ЗН - 23.12.08._Контр ЗН - 28.01.09._Контр ЗН - 06.02.09. 3" xfId="0"/>
    <cellStyle name="_Контр ЗН - 23.12.08._Контр ЗН - 28.05.09." xfId="0"/>
    <cellStyle name="_Контр ЗН - 23.12.08._Контр ЗН - 28.05.09. 2" xfId="0"/>
    <cellStyle name="_Контр ЗН - 23.12.08._Контр ЗН - 28.05.09. 3" xfId="0"/>
    <cellStyle name="_Контр ЗН - 23.12.08._Контр ЗН - 29.01.09." xfId="0"/>
    <cellStyle name="_Контр ЗН - 23.12.08._Контр ЗН - 29.01.09. 2" xfId="0"/>
    <cellStyle name="_Контр ЗН - 23.12.08._Контр ЗН - 29.01.09. 3" xfId="0"/>
    <cellStyle name="_Контр ЗН - 23.12.08._Контр ЗН - 29.01.09._Книга 55 (2)" xfId="0"/>
    <cellStyle name="_Контр ЗН - 23.12.08._Контр ЗН - 29.01.09._Книга 55 (2) 2" xfId="0"/>
    <cellStyle name="_Контр ЗН - 23.12.08._Контр ЗН - 29.01.09._Книга 55 (2) 3" xfId="0"/>
    <cellStyle name="_Контр ЗН - 23.12.08._Контр ЗН - 29.01.09._Контр ЗН - 04.02.09." xfId="0"/>
    <cellStyle name="_Контр ЗН - 23.12.08._Контр ЗН - 29.01.09._Контр ЗН - 04.02.09. 2" xfId="0"/>
    <cellStyle name="_Контр ЗН - 23.12.08._Контр ЗН - 29.01.09._Контр ЗН - 04.02.09. 3" xfId="0"/>
    <cellStyle name="_Контр ЗН - 23.12.08._Контр ЗН - 29.01.09._Контр ЗН - 05.02.09." xfId="0"/>
    <cellStyle name="_Контр ЗН - 23.12.08._Контр ЗН - 29.01.09._Контр ЗН - 05.02.09. 2" xfId="0"/>
    <cellStyle name="_Контр ЗН - 23.12.08._Контр ЗН - 29.01.09._Контр ЗН - 05.02.09. 3" xfId="0"/>
    <cellStyle name="_Контр ЗН - 23.12.08._Контр ЗН - 29.01.09._Контр ЗН - 06.02.09." xfId="0"/>
    <cellStyle name="_Контр ЗН - 23.12.08._Контр ЗН - 29.01.09._Контр ЗН - 06.02.09. 2" xfId="0"/>
    <cellStyle name="_Контр ЗН - 23.12.08._Контр ЗН - 29.01.09._Контр ЗН - 06.02.09. 3" xfId="0"/>
    <cellStyle name="_Контр ЗН - 23.12.08._Контр ЗН - 30.01.09." xfId="0"/>
    <cellStyle name="_Контр ЗН - 23.12.08._Контр ЗН - 30.01.09. 2" xfId="0"/>
    <cellStyle name="_Контр ЗН - 23.12.08._Контр ЗН - 30.01.09. 3" xfId="0"/>
    <cellStyle name="_Контр ЗН - 23.12.08._Контр ЗН - 30.01.09._Книга 55 (2)" xfId="0"/>
    <cellStyle name="_Контр ЗН - 23.12.08._Контр ЗН - 30.01.09._Книга 55 (2) 2" xfId="0"/>
    <cellStyle name="_Контр ЗН - 23.12.08._Контр ЗН - 30.01.09._Книга 55 (2) 3" xfId="0"/>
    <cellStyle name="_Контр ЗН - 23.12.08._Контр ЗН - 30.01.09._Контр ЗН - 04.02.09." xfId="0"/>
    <cellStyle name="_Контр ЗН - 23.12.08._Контр ЗН - 30.01.09._Контр ЗН - 04.02.09. 2" xfId="0"/>
    <cellStyle name="_Контр ЗН - 23.12.08._Контр ЗН - 30.01.09._Контр ЗН - 04.02.09. 3" xfId="0"/>
    <cellStyle name="_Контр ЗН - 23.12.08._Контр ЗН - 30.01.09._Контр ЗН - 05.02.09." xfId="0"/>
    <cellStyle name="_Контр ЗН - 23.12.08._Контр ЗН - 30.01.09._Контр ЗН - 05.02.09. 2" xfId="0"/>
    <cellStyle name="_Контр ЗН - 23.12.08._Контр ЗН - 30.01.09._Контр ЗН - 05.02.09. 3" xfId="0"/>
    <cellStyle name="_Контр ЗН - 23.12.08._Контр ЗН - 30.01.09._Контр ЗН - 06.02.09." xfId="0"/>
    <cellStyle name="_Контр ЗН - 23.12.08._Контр ЗН - 30.01.09._Контр ЗН - 06.02.09. 2" xfId="0"/>
    <cellStyle name="_Контр ЗН - 23.12.08._Контр ЗН - 30.01.09._Контр ЗН - 06.02.09. 3" xfId="0"/>
    <cellStyle name="_Контр ЗН - 23.12.08._Контр ЗН 10" xfId="0"/>
    <cellStyle name="_Контр ЗН - 23.12.08._Контр ЗН 11" xfId="0"/>
    <cellStyle name="_Контр ЗН - 23.12.08._Контр ЗН 12" xfId="0"/>
    <cellStyle name="_Контр ЗН - 23.12.08._Контр ЗН 13" xfId="0"/>
    <cellStyle name="_Контр ЗН - 23.12.08._Контр ЗН 14" xfId="0"/>
    <cellStyle name="_Контр ЗН - 23.12.08._Контр ЗН 15" xfId="0"/>
    <cellStyle name="_Контр ЗН - 23.12.08._Контр ЗН 16" xfId="0"/>
    <cellStyle name="_Контр ЗН - 23.12.08._Контр ЗН 17" xfId="0"/>
    <cellStyle name="_Контр ЗН - 23.12.08._Контр ЗН 18" xfId="0"/>
    <cellStyle name="_Контр ЗН - 23.12.08._Контр ЗН 19" xfId="0"/>
    <cellStyle name="_Контр ЗН - 23.12.08._Контр ЗН 2" xfId="0"/>
    <cellStyle name="_Контр ЗН - 23.12.08._Контр ЗН 20" xfId="0"/>
    <cellStyle name="_Контр ЗН - 23.12.08._Контр ЗН 21" xfId="0"/>
    <cellStyle name="_Контр ЗН - 23.12.08._Контр ЗН 22" xfId="0"/>
    <cellStyle name="_Контр ЗН - 23.12.08._Контр ЗН 23" xfId="0"/>
    <cellStyle name="_Контр ЗН - 23.12.08._Контр ЗН 24" xfId="0"/>
    <cellStyle name="_Контр ЗН - 23.12.08._Контр ЗН 25" xfId="0"/>
    <cellStyle name="_Контр ЗН - 23.12.08._Контр ЗН 26" xfId="0"/>
    <cellStyle name="_Контр ЗН - 23.12.08._Контр ЗН 3" xfId="0"/>
    <cellStyle name="_Контр ЗН - 23.12.08._Контр ЗН 4" xfId="0"/>
    <cellStyle name="_Контр ЗН - 23.12.08._Контр ЗН 5" xfId="0"/>
    <cellStyle name="_Контр ЗН - 23.12.08._Контр ЗН 6" xfId="0"/>
    <cellStyle name="_Контр ЗН - 23.12.08._Контр ЗН 7" xfId="0"/>
    <cellStyle name="_Контр ЗН - 23.12.08._Контр ЗН 8" xfId="0"/>
    <cellStyle name="_Контр ЗН - 23.12.08._Контр ЗН 9" xfId="0"/>
    <cellStyle name="_Контр ЗН - 23.12.08._Контр ЗН НОВЫЙ (3)" xfId="0"/>
    <cellStyle name="_Контр ЗН - 23.12.08._Контр ЗН НОВЫЙ (3) 2" xfId="0"/>
    <cellStyle name="_Контр ЗН - 23.12.08._Контр ЗН НОВЫЙ (3) 3" xfId="0"/>
    <cellStyle name="_Контр ЗН - 24.12.08." xfId="0"/>
    <cellStyle name="_Контр ЗН - 24.12.08. 2" xfId="0"/>
    <cellStyle name="_Контр ЗН - 24.12.08. 3" xfId="0"/>
    <cellStyle name="_Контр ЗН - 24.12.08._Книга 187 (2)" xfId="0"/>
    <cellStyle name="_Контр ЗН - 24.12.08._Книга 187 (2) 2" xfId="0"/>
    <cellStyle name="_Контр ЗН - 24.12.08._Книга 187 (2) 3" xfId="0"/>
    <cellStyle name="_Контр ЗН - 24.12.08._Книга 55 (2)" xfId="0"/>
    <cellStyle name="_Контр ЗН - 24.12.08._Книга 55 (2) 2" xfId="0"/>
    <cellStyle name="_Контр ЗН - 24.12.08._Книга 55 (2) 3" xfId="0"/>
    <cellStyle name="_Контр ЗН - 24.12.08._Контр ЗН" xfId="0"/>
    <cellStyle name="_Контр ЗН - 24.12.08._Контр ЗН (2)" xfId="0"/>
    <cellStyle name="_Контр ЗН - 24.12.08._Контр ЗН (2) 2" xfId="0"/>
    <cellStyle name="_Контр ЗН - 24.12.08._Контр ЗН (2) 3" xfId="0"/>
    <cellStyle name="_Контр ЗН - 24.12.08._Контр ЗН (3)" xfId="0"/>
    <cellStyle name="_Контр ЗН - 24.12.08._Контр ЗН (3) 2" xfId="0"/>
    <cellStyle name="_Контр ЗН - 24.12.08._Контр ЗН (3) 3" xfId="0"/>
    <cellStyle name="_Контр ЗН - 24.12.08._Контр ЗН (34)" xfId="0"/>
    <cellStyle name="_Контр ЗН - 24.12.08._Контр ЗН (34) 2" xfId="0"/>
    <cellStyle name="_Контр ЗН - 24.12.08._Контр ЗН (34) 3" xfId="0"/>
    <cellStyle name="_Контр ЗН - 24.12.08._Контр ЗН (47)" xfId="0"/>
    <cellStyle name="_Контр ЗН - 24.12.08._Контр ЗН (47) 2" xfId="0"/>
    <cellStyle name="_Контр ЗН - 24.12.08._Контр ЗН (47) 3" xfId="0"/>
    <cellStyle name="_Контр ЗН - 24.12.08._Контр ЗН (55)" xfId="0"/>
    <cellStyle name="_Контр ЗН - 24.12.08._Контр ЗН (55) 2" xfId="0"/>
    <cellStyle name="_Контр ЗН - 24.12.08._Контр ЗН (55) 3" xfId="0"/>
    <cellStyle name="_Контр ЗН - 24.12.08._Контр ЗН (58)" xfId="0"/>
    <cellStyle name="_Контр ЗН - 24.12.08._Контр ЗН (58) 2" xfId="0"/>
    <cellStyle name="_Контр ЗН - 24.12.08._Контр ЗН (58) 3" xfId="0"/>
    <cellStyle name="_Контр ЗН - 24.12.08._Контр ЗН (59)" xfId="0"/>
    <cellStyle name="_Контр ЗН - 24.12.08._Контр ЗН (59) 2" xfId="0"/>
    <cellStyle name="_Контр ЗН - 24.12.08._Контр ЗН (59) 3" xfId="0"/>
    <cellStyle name="_Контр ЗН - 24.12.08._Контр ЗН (61)" xfId="0"/>
    <cellStyle name="_Контр ЗН - 24.12.08._Контр ЗН (61) 2" xfId="0"/>
    <cellStyle name="_Контр ЗН - 24.12.08._Контр ЗН (61) 3" xfId="0"/>
    <cellStyle name="_Контр ЗН - 24.12.08._Контр ЗН (62)" xfId="0"/>
    <cellStyle name="_Контр ЗН - 24.12.08._Контр ЗН (62) 2" xfId="0"/>
    <cellStyle name="_Контр ЗН - 24.12.08._Контр ЗН (62) 3" xfId="0"/>
    <cellStyle name="_Контр ЗН - 24.12.08._Контр ЗН (66)" xfId="0"/>
    <cellStyle name="_Контр ЗН - 24.12.08._Контр ЗН (66) 2" xfId="0"/>
    <cellStyle name="_Контр ЗН - 24.12.08._Контр ЗН (66) 3" xfId="0"/>
    <cellStyle name="_Контр ЗН - 24.12.08._Контр ЗН (67)" xfId="0"/>
    <cellStyle name="_Контр ЗН - 24.12.08._Контр ЗН (67) 2" xfId="0"/>
    <cellStyle name="_Контр ЗН - 24.12.08._Контр ЗН (67) 3" xfId="0"/>
    <cellStyle name="_Контр ЗН - 24.12.08._Контр ЗН (73)" xfId="0"/>
    <cellStyle name="_Контр ЗН - 24.12.08._Контр ЗН (73) 2" xfId="0"/>
    <cellStyle name="_Контр ЗН - 24.12.08._Контр ЗН (73) 3" xfId="0"/>
    <cellStyle name="_Контр ЗН - 24.12.08._Контр ЗН (74)" xfId="0"/>
    <cellStyle name="_Контр ЗН - 24.12.08._Контр ЗН (74) 2" xfId="0"/>
    <cellStyle name="_Контр ЗН - 24.12.08._Контр ЗН (74) 3" xfId="0"/>
    <cellStyle name="_Контр ЗН - 24.12.08._Контр ЗН (95)" xfId="0"/>
    <cellStyle name="_Контр ЗН - 24.12.08._Контр ЗН (95) 2" xfId="0"/>
    <cellStyle name="_Контр ЗН - 24.12.08._Контр ЗН (95) 3" xfId="0"/>
    <cellStyle name="_Контр ЗН - 24.12.08._Контр ЗН (98)" xfId="0"/>
    <cellStyle name="_Контр ЗН - 24.12.08._Контр ЗН (98) 2" xfId="0"/>
    <cellStyle name="_Контр ЗН - 24.12.08._Контр ЗН (98) 3" xfId="0"/>
    <cellStyle name="_Контр ЗН - 24.12.08._Контр ЗН -  01.04.09." xfId="0"/>
    <cellStyle name="_Контр ЗН - 24.12.08._Контр ЗН -  01.04.09. 2" xfId="0"/>
    <cellStyle name="_Контр ЗН - 24.12.08._Контр ЗН -  01.04.09. 3" xfId="0"/>
    <cellStyle name="_Контр ЗН - 24.12.08._Контр ЗН - 00.06.09." xfId="0"/>
    <cellStyle name="_Контр ЗН - 24.12.08._Контр ЗН - 00.06.09. 2" xfId="0"/>
    <cellStyle name="_Контр ЗН - 24.12.08._Контр ЗН - 00.06.09. 3" xfId="0"/>
    <cellStyle name="_Контр ЗН - 24.12.08._Контр ЗН - 01.06.09." xfId="0"/>
    <cellStyle name="_Контр ЗН - 24.12.08._Контр ЗН - 01.06.09. 2" xfId="0"/>
    <cellStyle name="_Контр ЗН - 24.12.08._Контр ЗН - 01.06.09. 3" xfId="0"/>
    <cellStyle name="_Контр ЗН - 24.12.08._Контр ЗН - 02.04.09." xfId="0"/>
    <cellStyle name="_Контр ЗН - 24.12.08._Контр ЗН - 02.04.09. 2" xfId="0"/>
    <cellStyle name="_Контр ЗН - 24.12.08._Контр ЗН - 02.04.09. 3" xfId="0"/>
    <cellStyle name="_Контр ЗН - 24.12.08._Контр ЗН - 03.02.09." xfId="0"/>
    <cellStyle name="_Контр ЗН - 24.12.08._Контр ЗН - 03.02.09. 2" xfId="0"/>
    <cellStyle name="_Контр ЗН - 24.12.08._Контр ЗН - 03.02.09. 3" xfId="0"/>
    <cellStyle name="_Контр ЗН - 24.12.08._Контр ЗН - 03.04.09." xfId="0"/>
    <cellStyle name="_Контр ЗН - 24.12.08._Контр ЗН - 03.04.09. 2" xfId="0"/>
    <cellStyle name="_Контр ЗН - 24.12.08._Контр ЗН - 03.04.09. 3" xfId="0"/>
    <cellStyle name="_Контр ЗН - 24.12.08._Контр ЗН - 04.02.09." xfId="0"/>
    <cellStyle name="_Контр ЗН - 24.12.08._Контр ЗН - 04.02.09. 2" xfId="0"/>
    <cellStyle name="_Контр ЗН - 24.12.08._Контр ЗН - 04.02.09. 3" xfId="0"/>
    <cellStyle name="_Контр ЗН - 24.12.08._Контр ЗН - 05.02.09." xfId="0"/>
    <cellStyle name="_Контр ЗН - 24.12.08._Контр ЗН - 05.02.09. 2" xfId="0"/>
    <cellStyle name="_Контр ЗН - 24.12.08._Контр ЗН - 05.02.09. 3" xfId="0"/>
    <cellStyle name="_Контр ЗН - 24.12.08._Контр ЗН - 05.04.09." xfId="0"/>
    <cellStyle name="_Контр ЗН - 24.12.08._Контр ЗН - 05.04.09. 2" xfId="0"/>
    <cellStyle name="_Контр ЗН - 24.12.08._Контр ЗН - 05.04.09. 3" xfId="0"/>
    <cellStyle name="_Контр ЗН - 24.12.08._Контр ЗН - 06.02.09." xfId="0"/>
    <cellStyle name="_Контр ЗН - 24.12.08._Контр ЗН - 06.02.09. 2" xfId="0"/>
    <cellStyle name="_Контр ЗН - 24.12.08._Контр ЗН - 06.02.09. 3" xfId="0"/>
    <cellStyle name="_Контр ЗН - 24.12.08._Контр ЗН - 06.04.09." xfId="0"/>
    <cellStyle name="_Контр ЗН - 24.12.08._Контр ЗН - 06.04.09. 2" xfId="0"/>
    <cellStyle name="_Контр ЗН - 24.12.08._Контр ЗН - 06.04.09. 3" xfId="0"/>
    <cellStyle name="_Контр ЗН - 24.12.08._Контр ЗН - 07.04.09." xfId="0"/>
    <cellStyle name="_Контр ЗН - 24.12.08._Контр ЗН - 07.04.09. 2" xfId="0"/>
    <cellStyle name="_Контр ЗН - 24.12.08._Контр ЗН - 07.04.09. 3" xfId="0"/>
    <cellStyle name="_Контр ЗН - 24.12.08._Контр ЗН - 08.04.09." xfId="0"/>
    <cellStyle name="_Контр ЗН - 24.12.08._Контр ЗН - 08.04.09. 2" xfId="0"/>
    <cellStyle name="_Контр ЗН - 24.12.08._Контр ЗН - 08.04.09. 3" xfId="0"/>
    <cellStyle name="_Контр ЗН - 24.12.08._Контр ЗН - 08.05.09." xfId="0"/>
    <cellStyle name="_Контр ЗН - 24.12.08._Контр ЗН - 08.05.09. 2" xfId="0"/>
    <cellStyle name="_Контр ЗН - 24.12.08._Контр ЗН - 08.05.09. 3" xfId="0"/>
    <cellStyle name="_Контр ЗН - 24.12.08._Контр ЗН - 09.04.09." xfId="0"/>
    <cellStyle name="_Контр ЗН - 24.12.08._Контр ЗН - 09.04.09. 2" xfId="0"/>
    <cellStyle name="_Контр ЗН - 24.12.08._Контр ЗН - 09.04.09. 3" xfId="0"/>
    <cellStyle name="_Контр ЗН - 24.12.08._Контр ЗН - 10.05.09." xfId="0"/>
    <cellStyle name="_Контр ЗН - 24.12.08._Контр ЗН - 10.05.09. 2" xfId="0"/>
    <cellStyle name="_Контр ЗН - 24.12.08._Контр ЗН - 10.05.09. 3" xfId="0"/>
    <cellStyle name="_Контр ЗН - 24.12.08._Контр ЗН - 13.04.09." xfId="0"/>
    <cellStyle name="_Контр ЗН - 24.12.08._Контр ЗН - 13.04.09. 2" xfId="0"/>
    <cellStyle name="_Контр ЗН - 24.12.08._Контр ЗН - 13.04.09. 3" xfId="0"/>
    <cellStyle name="_Контр ЗН - 24.12.08._Контр ЗН - 13.05.09." xfId="0"/>
    <cellStyle name="_Контр ЗН - 24.12.08._Контр ЗН - 13.05.09. 2" xfId="0"/>
    <cellStyle name="_Контр ЗН - 24.12.08._Контр ЗН - 13.05.09. 3" xfId="0"/>
    <cellStyle name="_Контр ЗН - 24.12.08._Контр ЗН - 14.04.09." xfId="0"/>
    <cellStyle name="_Контр ЗН - 24.12.08._Контр ЗН - 14.04.09. 2" xfId="0"/>
    <cellStyle name="_Контр ЗН - 24.12.08._Контр ЗН - 14.04.09. 3" xfId="0"/>
    <cellStyle name="_Контр ЗН - 24.12.08._Контр ЗН - 14.05.09." xfId="0"/>
    <cellStyle name="_Контр ЗН - 24.12.08._Контр ЗН - 14.05.09. 2" xfId="0"/>
    <cellStyle name="_Контр ЗН - 24.12.08._Контр ЗН - 14.05.09. 3" xfId="0"/>
    <cellStyle name="_Контр ЗН - 24.12.08._Контр ЗН - 15.05.09." xfId="0"/>
    <cellStyle name="_Контр ЗН - 24.12.08._Контр ЗН - 15.05.09. 2" xfId="0"/>
    <cellStyle name="_Контр ЗН - 24.12.08._Контр ЗН - 15.05.09. 3" xfId="0"/>
    <cellStyle name="_Контр ЗН - 24.12.08._Контр ЗН - 18 05 09 " xfId="0"/>
    <cellStyle name="_Контр ЗН - 24.12.08._Контр ЗН - 18 05 09  2" xfId="0"/>
    <cellStyle name="_Контр ЗН - 24.12.08._Контр ЗН - 18 05 09  3" xfId="0"/>
    <cellStyle name="_Контр ЗН - 24.12.08._Контр ЗН - 21.03.09." xfId="0"/>
    <cellStyle name="_Контр ЗН - 24.12.08._Контр ЗН - 21.03.09. 2" xfId="0"/>
    <cellStyle name="_Контр ЗН - 24.12.08._Контр ЗН - 21.03.09. 3" xfId="0"/>
    <cellStyle name="_Контр ЗН - 24.12.08._Контр ЗН - 22 03 09  (2)" xfId="0"/>
    <cellStyle name="_Контр ЗН - 24.12.08._Контр ЗН - 22 03 09  (2) 2" xfId="0"/>
    <cellStyle name="_Контр ЗН - 24.12.08._Контр ЗН - 22 03 09  (2) 3" xfId="0"/>
    <cellStyle name="_Контр ЗН - 24.12.08._Контр ЗН - 22.05.09." xfId="0"/>
    <cellStyle name="_Контр ЗН - 24.12.08._Контр ЗН - 22.05.09. 2" xfId="0"/>
    <cellStyle name="_Контр ЗН - 24.12.08._Контр ЗН - 22.05.09. 3" xfId="0"/>
    <cellStyle name="_Контр ЗН - 24.12.08._Контр ЗН - 25 03 09  (2)" xfId="0"/>
    <cellStyle name="_Контр ЗН - 24.12.08._Контр ЗН - 25 03 09  (2) 2" xfId="0"/>
    <cellStyle name="_Контр ЗН - 24.12.08._Контр ЗН - 25 03 09  (2) 3" xfId="0"/>
    <cellStyle name="_Контр ЗН - 24.12.08._Контр ЗН - 25.01.09." xfId="0"/>
    <cellStyle name="_Контр ЗН - 24.12.08._Контр ЗН - 25.01.09. 2" xfId="0"/>
    <cellStyle name="_Контр ЗН - 24.12.08._Контр ЗН - 25.01.09. 3" xfId="0"/>
    <cellStyle name="_Контр ЗН - 24.12.08._Контр ЗН - 25.01.09._Книга 55 (2)" xfId="0"/>
    <cellStyle name="_Контр ЗН - 24.12.08._Контр ЗН - 25.01.09._Книга 55 (2) 2" xfId="0"/>
    <cellStyle name="_Контр ЗН - 24.12.08._Контр ЗН - 25.01.09._Книга 55 (2) 3" xfId="0"/>
    <cellStyle name="_Контр ЗН - 24.12.08._Контр ЗН - 25.01.09._Контр ЗН - 04.02.09." xfId="0"/>
    <cellStyle name="_Контр ЗН - 24.12.08._Контр ЗН - 25.01.09._Контр ЗН - 04.02.09. 2" xfId="0"/>
    <cellStyle name="_Контр ЗН - 24.12.08._Контр ЗН - 25.01.09._Контр ЗН - 04.02.09. 3" xfId="0"/>
    <cellStyle name="_Контр ЗН - 24.12.08._Контр ЗН - 25.01.09._Контр ЗН - 05.02.09." xfId="0"/>
    <cellStyle name="_Контр ЗН - 24.12.08._Контр ЗН - 25.01.09._Контр ЗН - 05.02.09. 2" xfId="0"/>
    <cellStyle name="_Контр ЗН - 24.12.08._Контр ЗН - 25.01.09._Контр ЗН - 05.02.09. 3" xfId="0"/>
    <cellStyle name="_Контр ЗН - 24.12.08._Контр ЗН - 25.01.09._Контр ЗН - 06.02.09." xfId="0"/>
    <cellStyle name="_Контр ЗН - 24.12.08._Контр ЗН - 25.01.09._Контр ЗН - 06.02.09. 2" xfId="0"/>
    <cellStyle name="_Контр ЗН - 24.12.08._Контр ЗН - 25.01.09._Контр ЗН - 06.02.09. 3" xfId="0"/>
    <cellStyle name="_Контр ЗН - 24.12.08._Контр ЗН - 25.05.09." xfId="0"/>
    <cellStyle name="_Контр ЗН - 24.12.08._Контр ЗН - 25.05.09. 2" xfId="0"/>
    <cellStyle name="_Контр ЗН - 24.12.08._Контр ЗН - 25.05.09. 3" xfId="0"/>
    <cellStyle name="_Контр ЗН - 24.12.08._Контр ЗН - 26.01.09." xfId="0"/>
    <cellStyle name="_Контр ЗН - 24.12.08._Контр ЗН - 26.01.09. 2" xfId="0"/>
    <cellStyle name="_Контр ЗН - 24.12.08._Контр ЗН - 26.01.09. 3" xfId="0"/>
    <cellStyle name="_Контр ЗН - 24.12.08._Контр ЗН - 26.01.09._Книга 55 (2)" xfId="0"/>
    <cellStyle name="_Контр ЗН - 24.12.08._Контр ЗН - 26.01.09._Книга 55 (2) 2" xfId="0"/>
    <cellStyle name="_Контр ЗН - 24.12.08._Контр ЗН - 26.01.09._Книга 55 (2) 3" xfId="0"/>
    <cellStyle name="_Контр ЗН - 24.12.08._Контр ЗН - 26.01.09._Контр ЗН - 04.02.09." xfId="0"/>
    <cellStyle name="_Контр ЗН - 24.12.08._Контр ЗН - 26.01.09._Контр ЗН - 04.02.09. 2" xfId="0"/>
    <cellStyle name="_Контр ЗН - 24.12.08._Контр ЗН - 26.01.09._Контр ЗН - 04.02.09. 3" xfId="0"/>
    <cellStyle name="_Контр ЗН - 24.12.08._Контр ЗН - 26.01.09._Контр ЗН - 05.02.09." xfId="0"/>
    <cellStyle name="_Контр ЗН - 24.12.08._Контр ЗН - 26.01.09._Контр ЗН - 05.02.09. 2" xfId="0"/>
    <cellStyle name="_Контр ЗН - 24.12.08._Контр ЗН - 26.01.09._Контр ЗН - 05.02.09. 3" xfId="0"/>
    <cellStyle name="_Контр ЗН - 24.12.08._Контр ЗН - 26.01.09._Контр ЗН - 06.02.09." xfId="0"/>
    <cellStyle name="_Контр ЗН - 24.12.08._Контр ЗН - 26.01.09._Контр ЗН - 06.02.09. 2" xfId="0"/>
    <cellStyle name="_Контр ЗН - 24.12.08._Контр ЗН - 26.01.09._Контр ЗН - 06.02.09. 3" xfId="0"/>
    <cellStyle name="_Контр ЗН - 24.12.08._Контр ЗН - 26.05.09." xfId="0"/>
    <cellStyle name="_Контр ЗН - 24.12.08._Контр ЗН - 26.05.09. 2" xfId="0"/>
    <cellStyle name="_Контр ЗН - 24.12.08._Контр ЗН - 26.05.09. 3" xfId="0"/>
    <cellStyle name="_Контр ЗН - 24.12.08._Контр ЗН - 27.03.09." xfId="0"/>
    <cellStyle name="_Контр ЗН - 24.12.08._Контр ЗН - 27.03.09. 2" xfId="0"/>
    <cellStyle name="_Контр ЗН - 24.12.08._Контр ЗН - 27.03.09. 3" xfId="0"/>
    <cellStyle name="_Контр ЗН - 24.12.08._Контр ЗН - 27.05.09." xfId="0"/>
    <cellStyle name="_Контр ЗН - 24.12.08._Контр ЗН - 27.05.09. 2" xfId="0"/>
    <cellStyle name="_Контр ЗН - 24.12.08._Контр ЗН - 27.05.09. 3" xfId="0"/>
    <cellStyle name="_Контр ЗН - 24.12.08._Контр ЗН - 28.01.09." xfId="0"/>
    <cellStyle name="_Контр ЗН - 24.12.08._Контр ЗН - 28.01.09. 2" xfId="0"/>
    <cellStyle name="_Контр ЗН - 24.12.08._Контр ЗН - 28.01.09. 3" xfId="0"/>
    <cellStyle name="_Контр ЗН - 24.12.08._Контр ЗН - 28.01.09._Книга 55 (2)" xfId="0"/>
    <cellStyle name="_Контр ЗН - 24.12.08._Контр ЗН - 28.01.09._Книга 55 (2) 2" xfId="0"/>
    <cellStyle name="_Контр ЗН - 24.12.08._Контр ЗН - 28.01.09._Книга 55 (2) 3" xfId="0"/>
    <cellStyle name="_Контр ЗН - 24.12.08._Контр ЗН - 28.01.09._Контр ЗН - 04.02.09." xfId="0"/>
    <cellStyle name="_Контр ЗН - 24.12.08._Контр ЗН - 28.01.09._Контр ЗН - 04.02.09. 2" xfId="0"/>
    <cellStyle name="_Контр ЗН - 24.12.08._Контр ЗН - 28.01.09._Контр ЗН - 04.02.09. 3" xfId="0"/>
    <cellStyle name="_Контр ЗН - 24.12.08._Контр ЗН - 28.01.09._Контр ЗН - 05.02.09." xfId="0"/>
    <cellStyle name="_Контр ЗН - 24.12.08._Контр ЗН - 28.01.09._Контр ЗН - 05.02.09. 2" xfId="0"/>
    <cellStyle name="_Контр ЗН - 24.12.08._Контр ЗН - 28.01.09._Контр ЗН - 05.02.09. 3" xfId="0"/>
    <cellStyle name="_Контр ЗН - 24.12.08._Контр ЗН - 28.01.09._Контр ЗН - 06.02.09." xfId="0"/>
    <cellStyle name="_Контр ЗН - 24.12.08._Контр ЗН - 28.01.09._Контр ЗН - 06.02.09. 2" xfId="0"/>
    <cellStyle name="_Контр ЗН - 24.12.08._Контр ЗН - 28.01.09._Контр ЗН - 06.02.09. 3" xfId="0"/>
    <cellStyle name="_Контр ЗН - 24.12.08._Контр ЗН - 28.05.09." xfId="0"/>
    <cellStyle name="_Контр ЗН - 24.12.08._Контр ЗН - 28.05.09. 2" xfId="0"/>
    <cellStyle name="_Контр ЗН - 24.12.08._Контр ЗН - 28.05.09. 3" xfId="0"/>
    <cellStyle name="_Контр ЗН - 24.12.08._Контр ЗН - 29.01.09." xfId="0"/>
    <cellStyle name="_Контр ЗН - 24.12.08._Контр ЗН - 29.01.09. 2" xfId="0"/>
    <cellStyle name="_Контр ЗН - 24.12.08._Контр ЗН - 29.01.09. 3" xfId="0"/>
    <cellStyle name="_Контр ЗН - 24.12.08._Контр ЗН - 29.01.09._Книга 55 (2)" xfId="0"/>
    <cellStyle name="_Контр ЗН - 24.12.08._Контр ЗН - 29.01.09._Книга 55 (2) 2" xfId="0"/>
    <cellStyle name="_Контр ЗН - 24.12.08._Контр ЗН - 29.01.09._Книга 55 (2) 3" xfId="0"/>
    <cellStyle name="_Контр ЗН - 24.12.08._Контр ЗН - 29.01.09._Контр ЗН - 04.02.09." xfId="0"/>
    <cellStyle name="_Контр ЗН - 24.12.08._Контр ЗН - 29.01.09._Контр ЗН - 04.02.09. 2" xfId="0"/>
    <cellStyle name="_Контр ЗН - 24.12.08._Контр ЗН - 29.01.09._Контр ЗН - 04.02.09. 3" xfId="0"/>
    <cellStyle name="_Контр ЗН - 24.12.08._Контр ЗН - 29.01.09._Контр ЗН - 05.02.09." xfId="0"/>
    <cellStyle name="_Контр ЗН - 24.12.08._Контр ЗН - 29.01.09._Контр ЗН - 05.02.09. 2" xfId="0"/>
    <cellStyle name="_Контр ЗН - 24.12.08._Контр ЗН - 29.01.09._Контр ЗН - 05.02.09. 3" xfId="0"/>
    <cellStyle name="_Контр ЗН - 24.12.08._Контр ЗН - 29.01.09._Контр ЗН - 06.02.09." xfId="0"/>
    <cellStyle name="_Контр ЗН - 24.12.08._Контр ЗН - 29.01.09._Контр ЗН - 06.02.09. 2" xfId="0"/>
    <cellStyle name="_Контр ЗН - 24.12.08._Контр ЗН - 29.01.09._Контр ЗН - 06.02.09. 3" xfId="0"/>
    <cellStyle name="_Контр ЗН - 24.12.08._Контр ЗН - 30.01.09." xfId="0"/>
    <cellStyle name="_Контр ЗН - 24.12.08._Контр ЗН - 30.01.09. 2" xfId="0"/>
    <cellStyle name="_Контр ЗН - 24.12.08._Контр ЗН - 30.01.09. 3" xfId="0"/>
    <cellStyle name="_Контр ЗН - 24.12.08._Контр ЗН - 30.01.09._Книга 55 (2)" xfId="0"/>
    <cellStyle name="_Контр ЗН - 24.12.08._Контр ЗН - 30.01.09._Книга 55 (2) 2" xfId="0"/>
    <cellStyle name="_Контр ЗН - 24.12.08._Контр ЗН - 30.01.09._Книга 55 (2) 3" xfId="0"/>
    <cellStyle name="_Контр ЗН - 24.12.08._Контр ЗН - 30.01.09._Контр ЗН - 04.02.09." xfId="0"/>
    <cellStyle name="_Контр ЗН - 24.12.08._Контр ЗН - 30.01.09._Контр ЗН - 04.02.09. 2" xfId="0"/>
    <cellStyle name="_Контр ЗН - 24.12.08._Контр ЗН - 30.01.09._Контр ЗН - 04.02.09. 3" xfId="0"/>
    <cellStyle name="_Контр ЗН - 24.12.08._Контр ЗН - 30.01.09._Контр ЗН - 05.02.09." xfId="0"/>
    <cellStyle name="_Контр ЗН - 24.12.08._Контр ЗН - 30.01.09._Контр ЗН - 05.02.09. 2" xfId="0"/>
    <cellStyle name="_Контр ЗН - 24.12.08._Контр ЗН - 30.01.09._Контр ЗН - 05.02.09. 3" xfId="0"/>
    <cellStyle name="_Контр ЗН - 24.12.08._Контр ЗН - 30.01.09._Контр ЗН - 06.02.09." xfId="0"/>
    <cellStyle name="_Контр ЗН - 24.12.08._Контр ЗН - 30.01.09._Контр ЗН - 06.02.09. 2" xfId="0"/>
    <cellStyle name="_Контр ЗН - 24.12.08._Контр ЗН - 30.01.09._Контр ЗН - 06.02.09. 3" xfId="0"/>
    <cellStyle name="_Контр ЗН - 24.12.08._Контр ЗН 10" xfId="0"/>
    <cellStyle name="_Контр ЗН - 24.12.08._Контр ЗН 11" xfId="0"/>
    <cellStyle name="_Контр ЗН - 24.12.08._Контр ЗН 12" xfId="0"/>
    <cellStyle name="_Контр ЗН - 24.12.08._Контр ЗН 13" xfId="0"/>
    <cellStyle name="_Контр ЗН - 24.12.08._Контр ЗН 14" xfId="0"/>
    <cellStyle name="_Контр ЗН - 24.12.08._Контр ЗН 15" xfId="0"/>
    <cellStyle name="_Контр ЗН - 24.12.08._Контр ЗН 16" xfId="0"/>
    <cellStyle name="_Контр ЗН - 24.12.08._Контр ЗН 17" xfId="0"/>
    <cellStyle name="_Контр ЗН - 24.12.08._Контр ЗН 18" xfId="0"/>
    <cellStyle name="_Контр ЗН - 24.12.08._Контр ЗН 19" xfId="0"/>
    <cellStyle name="_Контр ЗН - 24.12.08._Контр ЗН 2" xfId="0"/>
    <cellStyle name="_Контр ЗН - 24.12.08._Контр ЗН 20" xfId="0"/>
    <cellStyle name="_Контр ЗН - 24.12.08._Контр ЗН 21" xfId="0"/>
    <cellStyle name="_Контр ЗН - 24.12.08._Контр ЗН 22" xfId="0"/>
    <cellStyle name="_Контр ЗН - 24.12.08._Контр ЗН 23" xfId="0"/>
    <cellStyle name="_Контр ЗН - 24.12.08._Контр ЗН 24" xfId="0"/>
    <cellStyle name="_Контр ЗН - 24.12.08._Контр ЗН 25" xfId="0"/>
    <cellStyle name="_Контр ЗН - 24.12.08._Контр ЗН 26" xfId="0"/>
    <cellStyle name="_Контр ЗН - 24.12.08._Контр ЗН 3" xfId="0"/>
    <cellStyle name="_Контр ЗН - 24.12.08._Контр ЗН 4" xfId="0"/>
    <cellStyle name="_Контр ЗН - 24.12.08._Контр ЗН 5" xfId="0"/>
    <cellStyle name="_Контр ЗН - 24.12.08._Контр ЗН 6" xfId="0"/>
    <cellStyle name="_Контр ЗН - 24.12.08._Контр ЗН 7" xfId="0"/>
    <cellStyle name="_Контр ЗН - 24.12.08._Контр ЗН 8" xfId="0"/>
    <cellStyle name="_Контр ЗН - 24.12.08._Контр ЗН 9" xfId="0"/>
    <cellStyle name="_Контр ЗН - 24.12.08._Контр ЗН НОВЫЙ (3)" xfId="0"/>
    <cellStyle name="_Контр ЗН - 24.12.08._Контр ЗН НОВЫЙ (3) 2" xfId="0"/>
    <cellStyle name="_Контр ЗН - 24.12.08._Контр ЗН НОВЫЙ (3) 3" xfId="0"/>
    <cellStyle name="_Контр ЗН - 25.12.08." xfId="0"/>
    <cellStyle name="_Контр ЗН - 25.12.08. 2" xfId="0"/>
    <cellStyle name="_Контр ЗН - 25.12.08. 3" xfId="0"/>
    <cellStyle name="_Контр ЗН - 25.12.08._Книга 187 (2)" xfId="0"/>
    <cellStyle name="_Контр ЗН - 25.12.08._Книга 187 (2) 2" xfId="0"/>
    <cellStyle name="_Контр ЗН - 25.12.08._Книга 187 (2) 3" xfId="0"/>
    <cellStyle name="_Контр ЗН - 25.12.08._Книга 55 (2)" xfId="0"/>
    <cellStyle name="_Контр ЗН - 25.12.08._Книга 55 (2) 2" xfId="0"/>
    <cellStyle name="_Контр ЗН - 25.12.08._Книга 55 (2) 3" xfId="0"/>
    <cellStyle name="_Контр ЗН - 25.12.08._Контр ЗН" xfId="0"/>
    <cellStyle name="_Контр ЗН - 25.12.08._Контр ЗН (2)" xfId="0"/>
    <cellStyle name="_Контр ЗН - 25.12.08._Контр ЗН (2) 2" xfId="0"/>
    <cellStyle name="_Контр ЗН - 25.12.08._Контр ЗН (2) 3" xfId="0"/>
    <cellStyle name="_Контр ЗН - 25.12.08._Контр ЗН (3)" xfId="0"/>
    <cellStyle name="_Контр ЗН - 25.12.08._Контр ЗН (3) 2" xfId="0"/>
    <cellStyle name="_Контр ЗН - 25.12.08._Контр ЗН (3) 3" xfId="0"/>
    <cellStyle name="_Контр ЗН - 25.12.08._Контр ЗН (34)" xfId="0"/>
    <cellStyle name="_Контр ЗН - 25.12.08._Контр ЗН (34) 2" xfId="0"/>
    <cellStyle name="_Контр ЗН - 25.12.08._Контр ЗН (34) 3" xfId="0"/>
    <cellStyle name="_Контр ЗН - 25.12.08._Контр ЗН (47)" xfId="0"/>
    <cellStyle name="_Контр ЗН - 25.12.08._Контр ЗН (47) 2" xfId="0"/>
    <cellStyle name="_Контр ЗН - 25.12.08._Контр ЗН (47) 3" xfId="0"/>
    <cellStyle name="_Контр ЗН - 25.12.08._Контр ЗН (55)" xfId="0"/>
    <cellStyle name="_Контр ЗН - 25.12.08._Контр ЗН (55) 2" xfId="0"/>
    <cellStyle name="_Контр ЗН - 25.12.08._Контр ЗН (55) 3" xfId="0"/>
    <cellStyle name="_Контр ЗН - 25.12.08._Контр ЗН (58)" xfId="0"/>
    <cellStyle name="_Контр ЗН - 25.12.08._Контр ЗН (58) 2" xfId="0"/>
    <cellStyle name="_Контр ЗН - 25.12.08._Контр ЗН (58) 3" xfId="0"/>
    <cellStyle name="_Контр ЗН - 25.12.08._Контр ЗН (59)" xfId="0"/>
    <cellStyle name="_Контр ЗН - 25.12.08._Контр ЗН (59) 2" xfId="0"/>
    <cellStyle name="_Контр ЗН - 25.12.08._Контр ЗН (59) 3" xfId="0"/>
    <cellStyle name="_Контр ЗН - 25.12.08._Контр ЗН (61)" xfId="0"/>
    <cellStyle name="_Контр ЗН - 25.12.08._Контр ЗН (61) 2" xfId="0"/>
    <cellStyle name="_Контр ЗН - 25.12.08._Контр ЗН (61) 3" xfId="0"/>
    <cellStyle name="_Контр ЗН - 25.12.08._Контр ЗН (62)" xfId="0"/>
    <cellStyle name="_Контр ЗН - 25.12.08._Контр ЗН (62) 2" xfId="0"/>
    <cellStyle name="_Контр ЗН - 25.12.08._Контр ЗН (62) 3" xfId="0"/>
    <cellStyle name="_Контр ЗН - 25.12.08._Контр ЗН (66)" xfId="0"/>
    <cellStyle name="_Контр ЗН - 25.12.08._Контр ЗН (66) 2" xfId="0"/>
    <cellStyle name="_Контр ЗН - 25.12.08._Контр ЗН (66) 3" xfId="0"/>
    <cellStyle name="_Контр ЗН - 25.12.08._Контр ЗН (67)" xfId="0"/>
    <cellStyle name="_Контр ЗН - 25.12.08._Контр ЗН (67) 2" xfId="0"/>
    <cellStyle name="_Контр ЗН - 25.12.08._Контр ЗН (67) 3" xfId="0"/>
    <cellStyle name="_Контр ЗН - 25.12.08._Контр ЗН (73)" xfId="0"/>
    <cellStyle name="_Контр ЗН - 25.12.08._Контр ЗН (73) 2" xfId="0"/>
    <cellStyle name="_Контр ЗН - 25.12.08._Контр ЗН (73) 3" xfId="0"/>
    <cellStyle name="_Контр ЗН - 25.12.08._Контр ЗН (74)" xfId="0"/>
    <cellStyle name="_Контр ЗН - 25.12.08._Контр ЗН (74) 2" xfId="0"/>
    <cellStyle name="_Контр ЗН - 25.12.08._Контр ЗН (74) 3" xfId="0"/>
    <cellStyle name="_Контр ЗН - 25.12.08._Контр ЗН (95)" xfId="0"/>
    <cellStyle name="_Контр ЗН - 25.12.08._Контр ЗН (95) 2" xfId="0"/>
    <cellStyle name="_Контр ЗН - 25.12.08._Контр ЗН (95) 3" xfId="0"/>
    <cellStyle name="_Контр ЗН - 25.12.08._Контр ЗН (98)" xfId="0"/>
    <cellStyle name="_Контр ЗН - 25.12.08._Контр ЗН (98) 2" xfId="0"/>
    <cellStyle name="_Контр ЗН - 25.12.08._Контр ЗН (98) 3" xfId="0"/>
    <cellStyle name="_Контр ЗН - 25.12.08._Контр ЗН -  01.04.09." xfId="0"/>
    <cellStyle name="_Контр ЗН - 25.12.08._Контр ЗН -  01.04.09. 2" xfId="0"/>
    <cellStyle name="_Контр ЗН - 25.12.08._Контр ЗН -  01.04.09. 3" xfId="0"/>
    <cellStyle name="_Контр ЗН - 25.12.08._Контр ЗН - 00.06.09." xfId="0"/>
    <cellStyle name="_Контр ЗН - 25.12.08._Контр ЗН - 00.06.09. 2" xfId="0"/>
    <cellStyle name="_Контр ЗН - 25.12.08._Контр ЗН - 00.06.09. 3" xfId="0"/>
    <cellStyle name="_Контр ЗН - 25.12.08._Контр ЗН - 01.06.09." xfId="0"/>
    <cellStyle name="_Контр ЗН - 25.12.08._Контр ЗН - 01.06.09. 2" xfId="0"/>
    <cellStyle name="_Контр ЗН - 25.12.08._Контр ЗН - 01.06.09. 3" xfId="0"/>
    <cellStyle name="_Контр ЗН - 25.12.08._Контр ЗН - 02.04.09." xfId="0"/>
    <cellStyle name="_Контр ЗН - 25.12.08._Контр ЗН - 02.04.09. 2" xfId="0"/>
    <cellStyle name="_Контр ЗН - 25.12.08._Контр ЗН - 02.04.09. 3" xfId="0"/>
    <cellStyle name="_Контр ЗН - 25.12.08._Контр ЗН - 03.02.09." xfId="0"/>
    <cellStyle name="_Контр ЗН - 25.12.08._Контр ЗН - 03.02.09. 2" xfId="0"/>
    <cellStyle name="_Контр ЗН - 25.12.08._Контр ЗН - 03.02.09. 3" xfId="0"/>
    <cellStyle name="_Контр ЗН - 25.12.08._Контр ЗН - 03.04.09." xfId="0"/>
    <cellStyle name="_Контр ЗН - 25.12.08._Контр ЗН - 03.04.09. 2" xfId="0"/>
    <cellStyle name="_Контр ЗН - 25.12.08._Контр ЗН - 03.04.09. 3" xfId="0"/>
    <cellStyle name="_Контр ЗН - 25.12.08._Контр ЗН - 04.02.09." xfId="0"/>
    <cellStyle name="_Контр ЗН - 25.12.08._Контр ЗН - 04.02.09. 2" xfId="0"/>
    <cellStyle name="_Контр ЗН - 25.12.08._Контр ЗН - 04.02.09. 3" xfId="0"/>
    <cellStyle name="_Контр ЗН - 25.12.08._Контр ЗН - 05.02.09." xfId="0"/>
    <cellStyle name="_Контр ЗН - 25.12.08._Контр ЗН - 05.02.09. 2" xfId="0"/>
    <cellStyle name="_Контр ЗН - 25.12.08._Контр ЗН - 05.02.09. 3" xfId="0"/>
    <cellStyle name="_Контр ЗН - 25.12.08._Контр ЗН - 05.04.09." xfId="0"/>
    <cellStyle name="_Контр ЗН - 25.12.08._Контр ЗН - 05.04.09. 2" xfId="0"/>
    <cellStyle name="_Контр ЗН - 25.12.08._Контр ЗН - 05.04.09. 3" xfId="0"/>
    <cellStyle name="_Контр ЗН - 25.12.08._Контр ЗН - 06.02.09." xfId="0"/>
    <cellStyle name="_Контр ЗН - 25.12.08._Контр ЗН - 06.02.09. 2" xfId="0"/>
    <cellStyle name="_Контр ЗН - 25.12.08._Контр ЗН - 06.02.09. 3" xfId="0"/>
    <cellStyle name="_Контр ЗН - 25.12.08._Контр ЗН - 06.04.09." xfId="0"/>
    <cellStyle name="_Контр ЗН - 25.12.08._Контр ЗН - 06.04.09. 2" xfId="0"/>
    <cellStyle name="_Контр ЗН - 25.12.08._Контр ЗН - 06.04.09. 3" xfId="0"/>
    <cellStyle name="_Контр ЗН - 25.12.08._Контр ЗН - 07.04.09." xfId="0"/>
    <cellStyle name="_Контр ЗН - 25.12.08._Контр ЗН - 07.04.09. 2" xfId="0"/>
    <cellStyle name="_Контр ЗН - 25.12.08._Контр ЗН - 07.04.09. 3" xfId="0"/>
    <cellStyle name="_Контр ЗН - 25.12.08._Контр ЗН - 08.04.09." xfId="0"/>
    <cellStyle name="_Контр ЗН - 25.12.08._Контр ЗН - 08.04.09. 2" xfId="0"/>
    <cellStyle name="_Контр ЗН - 25.12.08._Контр ЗН - 08.04.09. 3" xfId="0"/>
    <cellStyle name="_Контр ЗН - 25.12.08._Контр ЗН - 08.05.09." xfId="0"/>
    <cellStyle name="_Контр ЗН - 25.12.08._Контр ЗН - 08.05.09. 2" xfId="0"/>
    <cellStyle name="_Контр ЗН - 25.12.08._Контр ЗН - 08.05.09. 3" xfId="0"/>
    <cellStyle name="_Контр ЗН - 25.12.08._Контр ЗН - 09.04.09." xfId="0"/>
    <cellStyle name="_Контр ЗН - 25.12.08._Контр ЗН - 09.04.09. 2" xfId="0"/>
    <cellStyle name="_Контр ЗН - 25.12.08._Контр ЗН - 09.04.09. 3" xfId="0"/>
    <cellStyle name="_Контр ЗН - 25.12.08._Контр ЗН - 10.05.09." xfId="0"/>
    <cellStyle name="_Контр ЗН - 25.12.08._Контр ЗН - 10.05.09. 2" xfId="0"/>
    <cellStyle name="_Контр ЗН - 25.12.08._Контр ЗН - 10.05.09. 3" xfId="0"/>
    <cellStyle name="_Контр ЗН - 25.12.08._Контр ЗН - 13.04.09." xfId="0"/>
    <cellStyle name="_Контр ЗН - 25.12.08._Контр ЗН - 13.04.09. 2" xfId="0"/>
    <cellStyle name="_Контр ЗН - 25.12.08._Контр ЗН - 13.04.09. 3" xfId="0"/>
    <cellStyle name="_Контр ЗН - 25.12.08._Контр ЗН - 13.05.09." xfId="0"/>
    <cellStyle name="_Контр ЗН - 25.12.08._Контр ЗН - 13.05.09. 2" xfId="0"/>
    <cellStyle name="_Контр ЗН - 25.12.08._Контр ЗН - 13.05.09. 3" xfId="0"/>
    <cellStyle name="_Контр ЗН - 25.12.08._Контр ЗН - 14.04.09." xfId="0"/>
    <cellStyle name="_Контр ЗН - 25.12.08._Контр ЗН - 14.04.09. 2" xfId="0"/>
    <cellStyle name="_Контр ЗН - 25.12.08._Контр ЗН - 14.04.09. 3" xfId="0"/>
    <cellStyle name="_Контр ЗН - 25.12.08._Контр ЗН - 14.05.09." xfId="0"/>
    <cellStyle name="_Контр ЗН - 25.12.08._Контр ЗН - 14.05.09. 2" xfId="0"/>
    <cellStyle name="_Контр ЗН - 25.12.08._Контр ЗН - 14.05.09. 3" xfId="0"/>
    <cellStyle name="_Контр ЗН - 25.12.08._Контр ЗН - 15.05.09." xfId="0"/>
    <cellStyle name="_Контр ЗН - 25.12.08._Контр ЗН - 15.05.09. 2" xfId="0"/>
    <cellStyle name="_Контр ЗН - 25.12.08._Контр ЗН - 15.05.09. 3" xfId="0"/>
    <cellStyle name="_Контр ЗН - 25.12.08._Контр ЗН - 18 05 09 " xfId="0"/>
    <cellStyle name="_Контр ЗН - 25.12.08._Контр ЗН - 18 05 09  2" xfId="0"/>
    <cellStyle name="_Контр ЗН - 25.12.08._Контр ЗН - 18 05 09  3" xfId="0"/>
    <cellStyle name="_Контр ЗН - 25.12.08._Контр ЗН - 21.03.09." xfId="0"/>
    <cellStyle name="_Контр ЗН - 25.12.08._Контр ЗН - 21.03.09. 2" xfId="0"/>
    <cellStyle name="_Контр ЗН - 25.12.08._Контр ЗН - 21.03.09. 3" xfId="0"/>
    <cellStyle name="_Контр ЗН - 25.12.08._Контр ЗН - 22 03 09  (2)" xfId="0"/>
    <cellStyle name="_Контр ЗН - 25.12.08._Контр ЗН - 22 03 09  (2) 2" xfId="0"/>
    <cellStyle name="_Контр ЗН - 25.12.08._Контр ЗН - 22 03 09  (2) 3" xfId="0"/>
    <cellStyle name="_Контр ЗН - 25.12.08._Контр ЗН - 22.05.09." xfId="0"/>
    <cellStyle name="_Контр ЗН - 25.12.08._Контр ЗН - 22.05.09. 2" xfId="0"/>
    <cellStyle name="_Контр ЗН - 25.12.08._Контр ЗН - 22.05.09. 3" xfId="0"/>
    <cellStyle name="_Контр ЗН - 25.12.08._Контр ЗН - 25 03 09  (2)" xfId="0"/>
    <cellStyle name="_Контр ЗН - 25.12.08._Контр ЗН - 25 03 09  (2) 2" xfId="0"/>
    <cellStyle name="_Контр ЗН - 25.12.08._Контр ЗН - 25 03 09  (2) 3" xfId="0"/>
    <cellStyle name="_Контр ЗН - 25.12.08._Контр ЗН - 25.01.09." xfId="0"/>
    <cellStyle name="_Контр ЗН - 25.12.08._Контр ЗН - 25.01.09. 2" xfId="0"/>
    <cellStyle name="_Контр ЗН - 25.12.08._Контр ЗН - 25.01.09. 3" xfId="0"/>
    <cellStyle name="_Контр ЗН - 25.12.08._Контр ЗН - 25.01.09._Книга 55 (2)" xfId="0"/>
    <cellStyle name="_Контр ЗН - 25.12.08._Контр ЗН - 25.01.09._Книга 55 (2) 2" xfId="0"/>
    <cellStyle name="_Контр ЗН - 25.12.08._Контр ЗН - 25.01.09._Книга 55 (2) 3" xfId="0"/>
    <cellStyle name="_Контр ЗН - 25.12.08._Контр ЗН - 25.01.09._Контр ЗН - 04.02.09." xfId="0"/>
    <cellStyle name="_Контр ЗН - 25.12.08._Контр ЗН - 25.01.09._Контр ЗН - 04.02.09. 2" xfId="0"/>
    <cellStyle name="_Контр ЗН - 25.12.08._Контр ЗН - 25.01.09._Контр ЗН - 04.02.09. 3" xfId="0"/>
    <cellStyle name="_Контр ЗН - 25.12.08._Контр ЗН - 25.01.09._Контр ЗН - 05.02.09." xfId="0"/>
    <cellStyle name="_Контр ЗН - 25.12.08._Контр ЗН - 25.01.09._Контр ЗН - 05.02.09. 2" xfId="0"/>
    <cellStyle name="_Контр ЗН - 25.12.08._Контр ЗН - 25.01.09._Контр ЗН - 05.02.09. 3" xfId="0"/>
    <cellStyle name="_Контр ЗН - 25.12.08._Контр ЗН - 25.01.09._Контр ЗН - 06.02.09." xfId="0"/>
    <cellStyle name="_Контр ЗН - 25.12.08._Контр ЗН - 25.01.09._Контр ЗН - 06.02.09. 2" xfId="0"/>
    <cellStyle name="_Контр ЗН - 25.12.08._Контр ЗН - 25.01.09._Контр ЗН - 06.02.09. 3" xfId="0"/>
    <cellStyle name="_Контр ЗН - 25.12.08._Контр ЗН - 25.05.09." xfId="0"/>
    <cellStyle name="_Контр ЗН - 25.12.08._Контр ЗН - 25.05.09. 2" xfId="0"/>
    <cellStyle name="_Контр ЗН - 25.12.08._Контр ЗН - 25.05.09. 3" xfId="0"/>
    <cellStyle name="_Контр ЗН - 25.12.08._Контр ЗН - 26.01.09." xfId="0"/>
    <cellStyle name="_Контр ЗН - 25.12.08._Контр ЗН - 26.01.09. 2" xfId="0"/>
    <cellStyle name="_Контр ЗН - 25.12.08._Контр ЗН - 26.01.09. 3" xfId="0"/>
    <cellStyle name="_Контр ЗН - 25.12.08._Контр ЗН - 26.01.09._Книга 55 (2)" xfId="0"/>
    <cellStyle name="_Контр ЗН - 25.12.08._Контр ЗН - 26.01.09._Книга 55 (2) 2" xfId="0"/>
    <cellStyle name="_Контр ЗН - 25.12.08._Контр ЗН - 26.01.09._Книга 55 (2) 3" xfId="0"/>
    <cellStyle name="_Контр ЗН - 25.12.08._Контр ЗН - 26.01.09._Контр ЗН - 04.02.09." xfId="0"/>
    <cellStyle name="_Контр ЗН - 25.12.08._Контр ЗН - 26.01.09._Контр ЗН - 04.02.09. 2" xfId="0"/>
    <cellStyle name="_Контр ЗН - 25.12.08._Контр ЗН - 26.01.09._Контр ЗН - 04.02.09. 3" xfId="0"/>
    <cellStyle name="_Контр ЗН - 25.12.08._Контр ЗН - 26.01.09._Контр ЗН - 05.02.09." xfId="0"/>
    <cellStyle name="_Контр ЗН - 25.12.08._Контр ЗН - 26.01.09._Контр ЗН - 05.02.09. 2" xfId="0"/>
    <cellStyle name="_Контр ЗН - 25.12.08._Контр ЗН - 26.01.09._Контр ЗН - 05.02.09. 3" xfId="0"/>
    <cellStyle name="_Контр ЗН - 25.12.08._Контр ЗН - 26.01.09._Контр ЗН - 06.02.09." xfId="0"/>
    <cellStyle name="_Контр ЗН - 25.12.08._Контр ЗН - 26.01.09._Контр ЗН - 06.02.09. 2" xfId="0"/>
    <cellStyle name="_Контр ЗН - 25.12.08._Контр ЗН - 26.01.09._Контр ЗН - 06.02.09. 3" xfId="0"/>
    <cellStyle name="_Контр ЗН - 25.12.08._Контр ЗН - 26.05.09." xfId="0"/>
    <cellStyle name="_Контр ЗН - 25.12.08._Контр ЗН - 26.05.09. 2" xfId="0"/>
    <cellStyle name="_Контр ЗН - 25.12.08._Контр ЗН - 26.05.09. 3" xfId="0"/>
    <cellStyle name="_Контр ЗН - 25.12.08._Контр ЗН - 27.03.09." xfId="0"/>
    <cellStyle name="_Контр ЗН - 25.12.08._Контр ЗН - 27.03.09. 2" xfId="0"/>
    <cellStyle name="_Контр ЗН - 25.12.08._Контр ЗН - 27.03.09. 3" xfId="0"/>
    <cellStyle name="_Контр ЗН - 25.12.08._Контр ЗН - 27.05.09." xfId="0"/>
    <cellStyle name="_Контр ЗН - 25.12.08._Контр ЗН - 27.05.09. 2" xfId="0"/>
    <cellStyle name="_Контр ЗН - 25.12.08._Контр ЗН - 27.05.09. 3" xfId="0"/>
    <cellStyle name="_Контр ЗН - 25.12.08._Контр ЗН - 28.01.09." xfId="0"/>
    <cellStyle name="_Контр ЗН - 25.12.08._Контр ЗН - 28.01.09. 2" xfId="0"/>
    <cellStyle name="_Контр ЗН - 25.12.08._Контр ЗН - 28.01.09. 3" xfId="0"/>
    <cellStyle name="_Контр ЗН - 25.12.08._Контр ЗН - 28.01.09._Книга 55 (2)" xfId="0"/>
    <cellStyle name="_Контр ЗН - 25.12.08._Контр ЗН - 28.01.09._Книга 55 (2) 2" xfId="0"/>
    <cellStyle name="_Контр ЗН - 25.12.08._Контр ЗН - 28.01.09._Книга 55 (2) 3" xfId="0"/>
    <cellStyle name="_Контр ЗН - 25.12.08._Контр ЗН - 28.01.09._Контр ЗН - 04.02.09." xfId="0"/>
    <cellStyle name="_Контр ЗН - 25.12.08._Контр ЗН - 28.01.09._Контр ЗН - 04.02.09. 2" xfId="0"/>
    <cellStyle name="_Контр ЗН - 25.12.08._Контр ЗН - 28.01.09._Контр ЗН - 04.02.09. 3" xfId="0"/>
    <cellStyle name="_Контр ЗН - 25.12.08._Контр ЗН - 28.01.09._Контр ЗН - 05.02.09." xfId="0"/>
    <cellStyle name="_Контр ЗН - 25.12.08._Контр ЗН - 28.01.09._Контр ЗН - 05.02.09. 2" xfId="0"/>
    <cellStyle name="_Контр ЗН - 25.12.08._Контр ЗН - 28.01.09._Контр ЗН - 05.02.09. 3" xfId="0"/>
    <cellStyle name="_Контр ЗН - 25.12.08._Контр ЗН - 28.01.09._Контр ЗН - 06.02.09." xfId="0"/>
    <cellStyle name="_Контр ЗН - 25.12.08._Контр ЗН - 28.01.09._Контр ЗН - 06.02.09. 2" xfId="0"/>
    <cellStyle name="_Контр ЗН - 25.12.08._Контр ЗН - 28.01.09._Контр ЗН - 06.02.09. 3" xfId="0"/>
    <cellStyle name="_Контр ЗН - 25.12.08._Контр ЗН - 28.05.09." xfId="0"/>
    <cellStyle name="_Контр ЗН - 25.12.08._Контр ЗН - 28.05.09. 2" xfId="0"/>
    <cellStyle name="_Контр ЗН - 25.12.08._Контр ЗН - 28.05.09. 3" xfId="0"/>
    <cellStyle name="_Контр ЗН - 25.12.08._Контр ЗН - 29.01.09." xfId="0"/>
    <cellStyle name="_Контр ЗН - 25.12.08._Контр ЗН - 29.01.09. 2" xfId="0"/>
    <cellStyle name="_Контр ЗН - 25.12.08._Контр ЗН - 29.01.09. 3" xfId="0"/>
    <cellStyle name="_Контр ЗН - 25.12.08._Контр ЗН - 29.01.09._Книга 55 (2)" xfId="0"/>
    <cellStyle name="_Контр ЗН - 25.12.08._Контр ЗН - 29.01.09._Книга 55 (2) 2" xfId="0"/>
    <cellStyle name="_Контр ЗН - 25.12.08._Контр ЗН - 29.01.09._Книга 55 (2) 3" xfId="0"/>
    <cellStyle name="_Контр ЗН - 25.12.08._Контр ЗН - 29.01.09._Контр ЗН - 04.02.09." xfId="0"/>
    <cellStyle name="_Контр ЗН - 25.12.08._Контр ЗН - 29.01.09._Контр ЗН - 04.02.09. 2" xfId="0"/>
    <cellStyle name="_Контр ЗН - 25.12.08._Контр ЗН - 29.01.09._Контр ЗН - 04.02.09. 3" xfId="0"/>
    <cellStyle name="_Контр ЗН - 25.12.08._Контр ЗН - 29.01.09._Контр ЗН - 05.02.09." xfId="0"/>
    <cellStyle name="_Контр ЗН - 25.12.08._Контр ЗН - 29.01.09._Контр ЗН - 05.02.09. 2" xfId="0"/>
    <cellStyle name="_Контр ЗН - 25.12.08._Контр ЗН - 29.01.09._Контр ЗН - 05.02.09. 3" xfId="0"/>
    <cellStyle name="_Контр ЗН - 25.12.08._Контр ЗН - 29.01.09._Контр ЗН - 06.02.09." xfId="0"/>
    <cellStyle name="_Контр ЗН - 25.12.08._Контр ЗН - 29.01.09._Контр ЗН - 06.02.09. 2" xfId="0"/>
    <cellStyle name="_Контр ЗН - 25.12.08._Контр ЗН - 29.01.09._Контр ЗН - 06.02.09. 3" xfId="0"/>
    <cellStyle name="_Контр ЗН - 25.12.08._Контр ЗН - 30.01.09." xfId="0"/>
    <cellStyle name="_Контр ЗН - 25.12.08._Контр ЗН - 30.01.09. 2" xfId="0"/>
    <cellStyle name="_Контр ЗН - 25.12.08._Контр ЗН - 30.01.09. 3" xfId="0"/>
    <cellStyle name="_Контр ЗН - 25.12.08._Контр ЗН - 30.01.09._Книга 55 (2)" xfId="0"/>
    <cellStyle name="_Контр ЗН - 25.12.08._Контр ЗН - 30.01.09._Книга 55 (2) 2" xfId="0"/>
    <cellStyle name="_Контр ЗН - 25.12.08._Контр ЗН - 30.01.09._Книга 55 (2) 3" xfId="0"/>
    <cellStyle name="_Контр ЗН - 25.12.08._Контр ЗН - 30.01.09._Контр ЗН - 04.02.09." xfId="0"/>
    <cellStyle name="_Контр ЗН - 25.12.08._Контр ЗН - 30.01.09._Контр ЗН - 04.02.09. 2" xfId="0"/>
    <cellStyle name="_Контр ЗН - 25.12.08._Контр ЗН - 30.01.09._Контр ЗН - 04.02.09. 3" xfId="0"/>
    <cellStyle name="_Контр ЗН - 25.12.08._Контр ЗН - 30.01.09._Контр ЗН - 05.02.09." xfId="0"/>
    <cellStyle name="_Контр ЗН - 25.12.08._Контр ЗН - 30.01.09._Контр ЗН - 05.02.09. 2" xfId="0"/>
    <cellStyle name="_Контр ЗН - 25.12.08._Контр ЗН - 30.01.09._Контр ЗН - 05.02.09. 3" xfId="0"/>
    <cellStyle name="_Контр ЗН - 25.12.08._Контр ЗН - 30.01.09._Контр ЗН - 06.02.09." xfId="0"/>
    <cellStyle name="_Контр ЗН - 25.12.08._Контр ЗН - 30.01.09._Контр ЗН - 06.02.09. 2" xfId="0"/>
    <cellStyle name="_Контр ЗН - 25.12.08._Контр ЗН - 30.01.09._Контр ЗН - 06.02.09. 3" xfId="0"/>
    <cellStyle name="_Контр ЗН - 25.12.08._Контр ЗН 10" xfId="0"/>
    <cellStyle name="_Контр ЗН - 25.12.08._Контр ЗН 11" xfId="0"/>
    <cellStyle name="_Контр ЗН - 25.12.08._Контр ЗН 12" xfId="0"/>
    <cellStyle name="_Контр ЗН - 25.12.08._Контр ЗН 13" xfId="0"/>
    <cellStyle name="_Контр ЗН - 25.12.08._Контр ЗН 14" xfId="0"/>
    <cellStyle name="_Контр ЗН - 25.12.08._Контр ЗН 15" xfId="0"/>
    <cellStyle name="_Контр ЗН - 25.12.08._Контр ЗН 16" xfId="0"/>
    <cellStyle name="_Контр ЗН - 25.12.08._Контр ЗН 17" xfId="0"/>
    <cellStyle name="_Контр ЗН - 25.12.08._Контр ЗН 18" xfId="0"/>
    <cellStyle name="_Контр ЗН - 25.12.08._Контр ЗН 19" xfId="0"/>
    <cellStyle name="_Контр ЗН - 25.12.08._Контр ЗН 2" xfId="0"/>
    <cellStyle name="_Контр ЗН - 25.12.08._Контр ЗН 20" xfId="0"/>
    <cellStyle name="_Контр ЗН - 25.12.08._Контр ЗН 21" xfId="0"/>
    <cellStyle name="_Контр ЗН - 25.12.08._Контр ЗН 22" xfId="0"/>
    <cellStyle name="_Контр ЗН - 25.12.08._Контр ЗН 23" xfId="0"/>
    <cellStyle name="_Контр ЗН - 25.12.08._Контр ЗН 24" xfId="0"/>
    <cellStyle name="_Контр ЗН - 25.12.08._Контр ЗН 25" xfId="0"/>
    <cellStyle name="_Контр ЗН - 25.12.08._Контр ЗН 26" xfId="0"/>
    <cellStyle name="_Контр ЗН - 25.12.08._Контр ЗН 3" xfId="0"/>
    <cellStyle name="_Контр ЗН - 25.12.08._Контр ЗН 4" xfId="0"/>
    <cellStyle name="_Контр ЗН - 25.12.08._Контр ЗН 5" xfId="0"/>
    <cellStyle name="_Контр ЗН - 25.12.08._Контр ЗН 6" xfId="0"/>
    <cellStyle name="_Контр ЗН - 25.12.08._Контр ЗН 7" xfId="0"/>
    <cellStyle name="_Контр ЗН - 25.12.08._Контр ЗН 8" xfId="0"/>
    <cellStyle name="_Контр ЗН - 25.12.08._Контр ЗН 9" xfId="0"/>
    <cellStyle name="_Контр ЗН - 25.12.08._Контр ЗН НОВЫЙ (3)" xfId="0"/>
    <cellStyle name="_Контр ЗН - 25.12.08._Контр ЗН НОВЫЙ (3) 2" xfId="0"/>
    <cellStyle name="_Контр ЗН - 25.12.08._Контр ЗН НОВЫЙ (3) 3" xfId="0"/>
    <cellStyle name="_Контр ЗН - 27.12.08." xfId="0"/>
    <cellStyle name="_Контр ЗН - 27.12.08. 2" xfId="0"/>
    <cellStyle name="_Контр ЗН - 27.12.08. 3" xfId="0"/>
    <cellStyle name="_Контр ЗН - 27.12.08._Книга 187 (2)" xfId="0"/>
    <cellStyle name="_Контр ЗН - 27.12.08._Книга 187 (2) 2" xfId="0"/>
    <cellStyle name="_Контр ЗН - 27.12.08._Книга 187 (2) 3" xfId="0"/>
    <cellStyle name="_Контр ЗН - 27.12.08._Книга 55 (2)" xfId="0"/>
    <cellStyle name="_Контр ЗН - 27.12.08._Книга 55 (2) 2" xfId="0"/>
    <cellStyle name="_Контр ЗН - 27.12.08._Книга 55 (2) 3" xfId="0"/>
    <cellStyle name="_Контр ЗН - 27.12.08._Контр ЗН" xfId="0"/>
    <cellStyle name="_Контр ЗН - 27.12.08._Контр ЗН (2)" xfId="0"/>
    <cellStyle name="_Контр ЗН - 27.12.08._Контр ЗН (2) 2" xfId="0"/>
    <cellStyle name="_Контр ЗН - 27.12.08._Контр ЗН (2) 3" xfId="0"/>
    <cellStyle name="_Контр ЗН - 27.12.08._Контр ЗН (3)" xfId="0"/>
    <cellStyle name="_Контр ЗН - 27.12.08._Контр ЗН (3) 2" xfId="0"/>
    <cellStyle name="_Контр ЗН - 27.12.08._Контр ЗН (3) 3" xfId="0"/>
    <cellStyle name="_Контр ЗН - 27.12.08._Контр ЗН (34)" xfId="0"/>
    <cellStyle name="_Контр ЗН - 27.12.08._Контр ЗН (34) 2" xfId="0"/>
    <cellStyle name="_Контр ЗН - 27.12.08._Контр ЗН (34) 3" xfId="0"/>
    <cellStyle name="_Контр ЗН - 27.12.08._Контр ЗН (47)" xfId="0"/>
    <cellStyle name="_Контр ЗН - 27.12.08._Контр ЗН (47) 2" xfId="0"/>
    <cellStyle name="_Контр ЗН - 27.12.08._Контр ЗН (47) 3" xfId="0"/>
    <cellStyle name="_Контр ЗН - 27.12.08._Контр ЗН (55)" xfId="0"/>
    <cellStyle name="_Контр ЗН - 27.12.08._Контр ЗН (55) 2" xfId="0"/>
    <cellStyle name="_Контр ЗН - 27.12.08._Контр ЗН (55) 3" xfId="0"/>
    <cellStyle name="_Контр ЗН - 27.12.08._Контр ЗН (58)" xfId="0"/>
    <cellStyle name="_Контр ЗН - 27.12.08._Контр ЗН (58) 2" xfId="0"/>
    <cellStyle name="_Контр ЗН - 27.12.08._Контр ЗН (58) 3" xfId="0"/>
    <cellStyle name="_Контр ЗН - 27.12.08._Контр ЗН (59)" xfId="0"/>
    <cellStyle name="_Контр ЗН - 27.12.08._Контр ЗН (59) 2" xfId="0"/>
    <cellStyle name="_Контр ЗН - 27.12.08._Контр ЗН (59) 3" xfId="0"/>
    <cellStyle name="_Контр ЗН - 27.12.08._Контр ЗН (61)" xfId="0"/>
    <cellStyle name="_Контр ЗН - 27.12.08._Контр ЗН (61) 2" xfId="0"/>
    <cellStyle name="_Контр ЗН - 27.12.08._Контр ЗН (61) 3" xfId="0"/>
    <cellStyle name="_Контр ЗН - 27.12.08._Контр ЗН (62)" xfId="0"/>
    <cellStyle name="_Контр ЗН - 27.12.08._Контр ЗН (62) 2" xfId="0"/>
    <cellStyle name="_Контр ЗН - 27.12.08._Контр ЗН (62) 3" xfId="0"/>
    <cellStyle name="_Контр ЗН - 27.12.08._Контр ЗН (66)" xfId="0"/>
    <cellStyle name="_Контр ЗН - 27.12.08._Контр ЗН (66) 2" xfId="0"/>
    <cellStyle name="_Контр ЗН - 27.12.08._Контр ЗН (66) 3" xfId="0"/>
    <cellStyle name="_Контр ЗН - 27.12.08._Контр ЗН (67)" xfId="0"/>
    <cellStyle name="_Контр ЗН - 27.12.08._Контр ЗН (67) 2" xfId="0"/>
    <cellStyle name="_Контр ЗН - 27.12.08._Контр ЗН (67) 3" xfId="0"/>
    <cellStyle name="_Контр ЗН - 27.12.08._Контр ЗН (73)" xfId="0"/>
    <cellStyle name="_Контр ЗН - 27.12.08._Контр ЗН (73) 2" xfId="0"/>
    <cellStyle name="_Контр ЗН - 27.12.08._Контр ЗН (73) 3" xfId="0"/>
    <cellStyle name="_Контр ЗН - 27.12.08._Контр ЗН (74)" xfId="0"/>
    <cellStyle name="_Контр ЗН - 27.12.08._Контр ЗН (74) 2" xfId="0"/>
    <cellStyle name="_Контр ЗН - 27.12.08._Контр ЗН (74) 3" xfId="0"/>
    <cellStyle name="_Контр ЗН - 27.12.08._Контр ЗН (95)" xfId="0"/>
    <cellStyle name="_Контр ЗН - 27.12.08._Контр ЗН (95) 2" xfId="0"/>
    <cellStyle name="_Контр ЗН - 27.12.08._Контр ЗН (95) 3" xfId="0"/>
    <cellStyle name="_Контр ЗН - 27.12.08._Контр ЗН (98)" xfId="0"/>
    <cellStyle name="_Контр ЗН - 27.12.08._Контр ЗН (98) 2" xfId="0"/>
    <cellStyle name="_Контр ЗН - 27.12.08._Контр ЗН (98) 3" xfId="0"/>
    <cellStyle name="_Контр ЗН - 27.12.08._Контр ЗН -  01.04.09." xfId="0"/>
    <cellStyle name="_Контр ЗН - 27.12.08._Контр ЗН -  01.04.09. 2" xfId="0"/>
    <cellStyle name="_Контр ЗН - 27.12.08._Контр ЗН -  01.04.09. 3" xfId="0"/>
    <cellStyle name="_Контр ЗН - 27.12.08._Контр ЗН - 00.06.09." xfId="0"/>
    <cellStyle name="_Контр ЗН - 27.12.08._Контр ЗН - 00.06.09. 2" xfId="0"/>
    <cellStyle name="_Контр ЗН - 27.12.08._Контр ЗН - 00.06.09. 3" xfId="0"/>
    <cellStyle name="_Контр ЗН - 27.12.08._Контр ЗН - 01.06.09." xfId="0"/>
    <cellStyle name="_Контр ЗН - 27.12.08._Контр ЗН - 01.06.09. 2" xfId="0"/>
    <cellStyle name="_Контр ЗН - 27.12.08._Контр ЗН - 01.06.09. 3" xfId="0"/>
    <cellStyle name="_Контр ЗН - 27.12.08._Контр ЗН - 02.04.09." xfId="0"/>
    <cellStyle name="_Контр ЗН - 27.12.08._Контр ЗН - 02.04.09. 2" xfId="0"/>
    <cellStyle name="_Контр ЗН - 27.12.08._Контр ЗН - 02.04.09. 3" xfId="0"/>
    <cellStyle name="_Контр ЗН - 27.12.08._Контр ЗН - 03.02.09." xfId="0"/>
    <cellStyle name="_Контр ЗН - 27.12.08._Контр ЗН - 03.02.09. 2" xfId="0"/>
    <cellStyle name="_Контр ЗН - 27.12.08._Контр ЗН - 03.02.09. 3" xfId="0"/>
    <cellStyle name="_Контр ЗН - 27.12.08._Контр ЗН - 03.04.09." xfId="0"/>
    <cellStyle name="_Контр ЗН - 27.12.08._Контр ЗН - 03.04.09. 2" xfId="0"/>
    <cellStyle name="_Контр ЗН - 27.12.08._Контр ЗН - 03.04.09. 3" xfId="0"/>
    <cellStyle name="_Контр ЗН - 27.12.08._Контр ЗН - 04.02.09." xfId="0"/>
    <cellStyle name="_Контр ЗН - 27.12.08._Контр ЗН - 04.02.09. 2" xfId="0"/>
    <cellStyle name="_Контр ЗН - 27.12.08._Контр ЗН - 04.02.09. 3" xfId="0"/>
    <cellStyle name="_Контр ЗН - 27.12.08._Контр ЗН - 05.02.09." xfId="0"/>
    <cellStyle name="_Контр ЗН - 27.12.08._Контр ЗН - 05.02.09. 2" xfId="0"/>
    <cellStyle name="_Контр ЗН - 27.12.08._Контр ЗН - 05.02.09. 3" xfId="0"/>
    <cellStyle name="_Контр ЗН - 27.12.08._Контр ЗН - 05.04.09." xfId="0"/>
    <cellStyle name="_Контр ЗН - 27.12.08._Контр ЗН - 05.04.09. 2" xfId="0"/>
    <cellStyle name="_Контр ЗН - 27.12.08._Контр ЗН - 05.04.09. 3" xfId="0"/>
    <cellStyle name="_Контр ЗН - 27.12.08._Контр ЗН - 06.02.09." xfId="0"/>
    <cellStyle name="_Контр ЗН - 27.12.08._Контр ЗН - 06.02.09. 2" xfId="0"/>
    <cellStyle name="_Контр ЗН - 27.12.08._Контр ЗН - 06.02.09. 3" xfId="0"/>
    <cellStyle name="_Контр ЗН - 27.12.08._Контр ЗН - 06.04.09." xfId="0"/>
    <cellStyle name="_Контр ЗН - 27.12.08._Контр ЗН - 06.04.09. 2" xfId="0"/>
    <cellStyle name="_Контр ЗН - 27.12.08._Контр ЗН - 06.04.09. 3" xfId="0"/>
    <cellStyle name="_Контр ЗН - 27.12.08._Контр ЗН - 07.04.09." xfId="0"/>
    <cellStyle name="_Контр ЗН - 27.12.08._Контр ЗН - 07.04.09. 2" xfId="0"/>
    <cellStyle name="_Контр ЗН - 27.12.08._Контр ЗН - 07.04.09. 3" xfId="0"/>
    <cellStyle name="_Контр ЗН - 27.12.08._Контр ЗН - 08.04.09." xfId="0"/>
    <cellStyle name="_Контр ЗН - 27.12.08._Контр ЗН - 08.04.09. 2" xfId="0"/>
    <cellStyle name="_Контр ЗН - 27.12.08._Контр ЗН - 08.04.09. 3" xfId="0"/>
    <cellStyle name="_Контр ЗН - 27.12.08._Контр ЗН - 08.05.09." xfId="0"/>
    <cellStyle name="_Контр ЗН - 27.12.08._Контр ЗН - 08.05.09. 2" xfId="0"/>
    <cellStyle name="_Контр ЗН - 27.12.08._Контр ЗН - 08.05.09. 3" xfId="0"/>
    <cellStyle name="_Контр ЗН - 27.12.08._Контр ЗН - 09.04.09." xfId="0"/>
    <cellStyle name="_Контр ЗН - 27.12.08._Контр ЗН - 09.04.09. 2" xfId="0"/>
    <cellStyle name="_Контр ЗН - 27.12.08._Контр ЗН - 09.04.09. 3" xfId="0"/>
    <cellStyle name="_Контр ЗН - 27.12.08._Контр ЗН - 10.05.09." xfId="0"/>
    <cellStyle name="_Контр ЗН - 27.12.08._Контр ЗН - 10.05.09. 2" xfId="0"/>
    <cellStyle name="_Контр ЗН - 27.12.08._Контр ЗН - 10.05.09. 3" xfId="0"/>
    <cellStyle name="_Контр ЗН - 27.12.08._Контр ЗН - 13.04.09." xfId="0"/>
    <cellStyle name="_Контр ЗН - 27.12.08._Контр ЗН - 13.04.09. 2" xfId="0"/>
    <cellStyle name="_Контр ЗН - 27.12.08._Контр ЗН - 13.04.09. 3" xfId="0"/>
    <cellStyle name="_Контр ЗН - 27.12.08._Контр ЗН - 13.05.09." xfId="0"/>
    <cellStyle name="_Контр ЗН - 27.12.08._Контр ЗН - 13.05.09. 2" xfId="0"/>
    <cellStyle name="_Контр ЗН - 27.12.08._Контр ЗН - 13.05.09. 3" xfId="0"/>
    <cellStyle name="_Контр ЗН - 27.12.08._Контр ЗН - 14.04.09." xfId="0"/>
    <cellStyle name="_Контр ЗН - 27.12.08._Контр ЗН - 14.04.09. 2" xfId="0"/>
    <cellStyle name="_Контр ЗН - 27.12.08._Контр ЗН - 14.04.09. 3" xfId="0"/>
    <cellStyle name="_Контр ЗН - 27.12.08._Контр ЗН - 14.05.09." xfId="0"/>
    <cellStyle name="_Контр ЗН - 27.12.08._Контр ЗН - 14.05.09. 2" xfId="0"/>
    <cellStyle name="_Контр ЗН - 27.12.08._Контр ЗН - 14.05.09. 3" xfId="0"/>
    <cellStyle name="_Контр ЗН - 27.12.08._Контр ЗН - 15.05.09." xfId="0"/>
    <cellStyle name="_Контр ЗН - 27.12.08._Контр ЗН - 15.05.09. 2" xfId="0"/>
    <cellStyle name="_Контр ЗН - 27.12.08._Контр ЗН - 15.05.09. 3" xfId="0"/>
    <cellStyle name="_Контр ЗН - 27.12.08._Контр ЗН - 18 05 09 " xfId="0"/>
    <cellStyle name="_Контр ЗН - 27.12.08._Контр ЗН - 18 05 09  2" xfId="0"/>
    <cellStyle name="_Контр ЗН - 27.12.08._Контр ЗН - 18 05 09  3" xfId="0"/>
    <cellStyle name="_Контр ЗН - 27.12.08._Контр ЗН - 21.03.09." xfId="0"/>
    <cellStyle name="_Контр ЗН - 27.12.08._Контр ЗН - 21.03.09. 2" xfId="0"/>
    <cellStyle name="_Контр ЗН - 27.12.08._Контр ЗН - 21.03.09. 3" xfId="0"/>
    <cellStyle name="_Контр ЗН - 27.12.08._Контр ЗН - 22 03 09  (2)" xfId="0"/>
    <cellStyle name="_Контр ЗН - 27.12.08._Контр ЗН - 22 03 09  (2) 2" xfId="0"/>
    <cellStyle name="_Контр ЗН - 27.12.08._Контр ЗН - 22 03 09  (2) 3" xfId="0"/>
    <cellStyle name="_Контр ЗН - 27.12.08._Контр ЗН - 22.05.09." xfId="0"/>
    <cellStyle name="_Контр ЗН - 27.12.08._Контр ЗН - 22.05.09. 2" xfId="0"/>
    <cellStyle name="_Контр ЗН - 27.12.08._Контр ЗН - 22.05.09. 3" xfId="0"/>
    <cellStyle name="_Контр ЗН - 27.12.08._Контр ЗН - 25 03 09  (2)" xfId="0"/>
    <cellStyle name="_Контр ЗН - 27.12.08._Контр ЗН - 25 03 09  (2) 2" xfId="0"/>
    <cellStyle name="_Контр ЗН - 27.12.08._Контр ЗН - 25 03 09  (2) 3" xfId="0"/>
    <cellStyle name="_Контр ЗН - 27.12.08._Контр ЗН - 25.01.09." xfId="0"/>
    <cellStyle name="_Контр ЗН - 27.12.08._Контр ЗН - 25.01.09. 2" xfId="0"/>
    <cellStyle name="_Контр ЗН - 27.12.08._Контр ЗН - 25.01.09. 3" xfId="0"/>
    <cellStyle name="_Контр ЗН - 27.12.08._Контр ЗН - 25.01.09._Книга 55 (2)" xfId="0"/>
    <cellStyle name="_Контр ЗН - 27.12.08._Контр ЗН - 25.01.09._Книга 55 (2) 2" xfId="0"/>
    <cellStyle name="_Контр ЗН - 27.12.08._Контр ЗН - 25.01.09._Книга 55 (2) 3" xfId="0"/>
    <cellStyle name="_Контр ЗН - 27.12.08._Контр ЗН - 25.01.09._Контр ЗН - 04.02.09." xfId="0"/>
    <cellStyle name="_Контр ЗН - 27.12.08._Контр ЗН - 25.01.09._Контр ЗН - 04.02.09. 2" xfId="0"/>
    <cellStyle name="_Контр ЗН - 27.12.08._Контр ЗН - 25.01.09._Контр ЗН - 04.02.09. 3" xfId="0"/>
    <cellStyle name="_Контр ЗН - 27.12.08._Контр ЗН - 25.01.09._Контр ЗН - 05.02.09." xfId="0"/>
    <cellStyle name="_Контр ЗН - 27.12.08._Контр ЗН - 25.01.09._Контр ЗН - 05.02.09. 2" xfId="0"/>
    <cellStyle name="_Контр ЗН - 27.12.08._Контр ЗН - 25.01.09._Контр ЗН - 05.02.09. 3" xfId="0"/>
    <cellStyle name="_Контр ЗН - 27.12.08._Контр ЗН - 25.01.09._Контр ЗН - 06.02.09." xfId="0"/>
    <cellStyle name="_Контр ЗН - 27.12.08._Контр ЗН - 25.01.09._Контр ЗН - 06.02.09. 2" xfId="0"/>
    <cellStyle name="_Контр ЗН - 27.12.08._Контр ЗН - 25.01.09._Контр ЗН - 06.02.09. 3" xfId="0"/>
    <cellStyle name="_Контр ЗН - 27.12.08._Контр ЗН - 25.05.09." xfId="0"/>
    <cellStyle name="_Контр ЗН - 27.12.08._Контр ЗН - 25.05.09. 2" xfId="0"/>
    <cellStyle name="_Контр ЗН - 27.12.08._Контр ЗН - 25.05.09. 3" xfId="0"/>
    <cellStyle name="_Контр ЗН - 27.12.08._Контр ЗН - 26.01.09." xfId="0"/>
    <cellStyle name="_Контр ЗН - 27.12.08._Контр ЗН - 26.01.09. 2" xfId="0"/>
    <cellStyle name="_Контр ЗН - 27.12.08._Контр ЗН - 26.01.09. 3" xfId="0"/>
    <cellStyle name="_Контр ЗН - 27.12.08._Контр ЗН - 26.01.09._Книга 55 (2)" xfId="0"/>
    <cellStyle name="_Контр ЗН - 27.12.08._Контр ЗН - 26.01.09._Книга 55 (2) 2" xfId="0"/>
    <cellStyle name="_Контр ЗН - 27.12.08._Контр ЗН - 26.01.09._Книга 55 (2) 3" xfId="0"/>
    <cellStyle name="_Контр ЗН - 27.12.08._Контр ЗН - 26.01.09._Контр ЗН - 04.02.09." xfId="0"/>
    <cellStyle name="_Контр ЗН - 27.12.08._Контр ЗН - 26.01.09._Контр ЗН - 04.02.09. 2" xfId="0"/>
    <cellStyle name="_Контр ЗН - 27.12.08._Контр ЗН - 26.01.09._Контр ЗН - 04.02.09. 3" xfId="0"/>
    <cellStyle name="_Контр ЗН - 27.12.08._Контр ЗН - 26.01.09._Контр ЗН - 05.02.09." xfId="0"/>
    <cellStyle name="_Контр ЗН - 27.12.08._Контр ЗН - 26.01.09._Контр ЗН - 05.02.09. 2" xfId="0"/>
    <cellStyle name="_Контр ЗН - 27.12.08._Контр ЗН - 26.01.09._Контр ЗН - 05.02.09. 3" xfId="0"/>
    <cellStyle name="_Контр ЗН - 27.12.08._Контр ЗН - 26.01.09._Контр ЗН - 06.02.09." xfId="0"/>
    <cellStyle name="_Контр ЗН - 27.12.08._Контр ЗН - 26.01.09._Контр ЗН - 06.02.09. 2" xfId="0"/>
    <cellStyle name="_Контр ЗН - 27.12.08._Контр ЗН - 26.01.09._Контр ЗН - 06.02.09. 3" xfId="0"/>
    <cellStyle name="_Контр ЗН - 27.12.08._Контр ЗН - 26.05.09." xfId="0"/>
    <cellStyle name="_Контр ЗН - 27.12.08._Контр ЗН - 26.05.09. 2" xfId="0"/>
    <cellStyle name="_Контр ЗН - 27.12.08._Контр ЗН - 26.05.09. 3" xfId="0"/>
    <cellStyle name="_Контр ЗН - 27.12.08._Контр ЗН - 27.03.09." xfId="0"/>
    <cellStyle name="_Контр ЗН - 27.12.08._Контр ЗН - 27.03.09. 2" xfId="0"/>
    <cellStyle name="_Контр ЗН - 27.12.08._Контр ЗН - 27.03.09. 3" xfId="0"/>
    <cellStyle name="_Контр ЗН - 27.12.08._Контр ЗН - 27.05.09." xfId="0"/>
    <cellStyle name="_Контр ЗН - 27.12.08._Контр ЗН - 27.05.09. 2" xfId="0"/>
    <cellStyle name="_Контр ЗН - 27.12.08._Контр ЗН - 27.05.09. 3" xfId="0"/>
    <cellStyle name="_Контр ЗН - 27.12.08._Контр ЗН - 28.01.09." xfId="0"/>
    <cellStyle name="_Контр ЗН - 27.12.08._Контр ЗН - 28.01.09. 2" xfId="0"/>
    <cellStyle name="_Контр ЗН - 27.12.08._Контр ЗН - 28.01.09. 3" xfId="0"/>
    <cellStyle name="_Контр ЗН - 27.12.08._Контр ЗН - 28.01.09._Книга 55 (2)" xfId="0"/>
    <cellStyle name="_Контр ЗН - 27.12.08._Контр ЗН - 28.01.09._Книга 55 (2) 2" xfId="0"/>
    <cellStyle name="_Контр ЗН - 27.12.08._Контр ЗН - 28.01.09._Книга 55 (2) 3" xfId="0"/>
    <cellStyle name="_Контр ЗН - 27.12.08._Контр ЗН - 28.01.09._Контр ЗН - 04.02.09." xfId="0"/>
    <cellStyle name="_Контр ЗН - 27.12.08._Контр ЗН - 28.01.09._Контр ЗН - 04.02.09. 2" xfId="0"/>
    <cellStyle name="_Контр ЗН - 27.12.08._Контр ЗН - 28.01.09._Контр ЗН - 04.02.09. 3" xfId="0"/>
    <cellStyle name="_Контр ЗН - 27.12.08._Контр ЗН - 28.01.09._Контр ЗН - 05.02.09." xfId="0"/>
    <cellStyle name="_Контр ЗН - 27.12.08._Контр ЗН - 28.01.09._Контр ЗН - 05.02.09. 2" xfId="0"/>
    <cellStyle name="_Контр ЗН - 27.12.08._Контр ЗН - 28.01.09._Контр ЗН - 05.02.09. 3" xfId="0"/>
    <cellStyle name="_Контр ЗН - 27.12.08._Контр ЗН - 28.01.09._Контр ЗН - 06.02.09." xfId="0"/>
    <cellStyle name="_Контр ЗН - 27.12.08._Контр ЗН - 28.01.09._Контр ЗН - 06.02.09. 2" xfId="0"/>
    <cellStyle name="_Контр ЗН - 27.12.08._Контр ЗН - 28.01.09._Контр ЗН - 06.02.09. 3" xfId="0"/>
    <cellStyle name="_Контр ЗН - 27.12.08._Контр ЗН - 28.05.09." xfId="0"/>
    <cellStyle name="_Контр ЗН - 27.12.08._Контр ЗН - 28.05.09. 2" xfId="0"/>
    <cellStyle name="_Контр ЗН - 27.12.08._Контр ЗН - 28.05.09. 3" xfId="0"/>
    <cellStyle name="_Контр ЗН - 27.12.08._Контр ЗН - 29.01.09." xfId="0"/>
    <cellStyle name="_Контр ЗН - 27.12.08._Контр ЗН - 29.01.09. 2" xfId="0"/>
    <cellStyle name="_Контр ЗН - 27.12.08._Контр ЗН - 29.01.09. 3" xfId="0"/>
    <cellStyle name="_Контр ЗН - 27.12.08._Контр ЗН - 29.01.09._Книга 55 (2)" xfId="0"/>
    <cellStyle name="_Контр ЗН - 27.12.08._Контр ЗН - 29.01.09._Книга 55 (2) 2" xfId="0"/>
    <cellStyle name="_Контр ЗН - 27.12.08._Контр ЗН - 29.01.09._Книга 55 (2) 3" xfId="0"/>
    <cellStyle name="_Контр ЗН - 27.12.08._Контр ЗН - 29.01.09._Контр ЗН - 04.02.09." xfId="0"/>
    <cellStyle name="_Контр ЗН - 27.12.08._Контр ЗН - 29.01.09._Контр ЗН - 04.02.09. 2" xfId="0"/>
    <cellStyle name="_Контр ЗН - 27.12.08._Контр ЗН - 29.01.09._Контр ЗН - 04.02.09. 3" xfId="0"/>
    <cellStyle name="_Контр ЗН - 27.12.08._Контр ЗН - 29.01.09._Контр ЗН - 05.02.09." xfId="0"/>
    <cellStyle name="_Контр ЗН - 27.12.08._Контр ЗН - 29.01.09._Контр ЗН - 05.02.09. 2" xfId="0"/>
    <cellStyle name="_Контр ЗН - 27.12.08._Контр ЗН - 29.01.09._Контр ЗН - 05.02.09. 3" xfId="0"/>
    <cellStyle name="_Контр ЗН - 27.12.08._Контр ЗН - 29.01.09._Контр ЗН - 06.02.09." xfId="0"/>
    <cellStyle name="_Контр ЗН - 27.12.08._Контр ЗН - 29.01.09._Контр ЗН - 06.02.09. 2" xfId="0"/>
    <cellStyle name="_Контр ЗН - 27.12.08._Контр ЗН - 29.01.09._Контр ЗН - 06.02.09. 3" xfId="0"/>
    <cellStyle name="_Контр ЗН - 27.12.08._Контр ЗН - 30.01.09." xfId="0"/>
    <cellStyle name="_Контр ЗН - 27.12.08._Контр ЗН - 30.01.09. 2" xfId="0"/>
    <cellStyle name="_Контр ЗН - 27.12.08._Контр ЗН - 30.01.09. 3" xfId="0"/>
    <cellStyle name="_Контр ЗН - 27.12.08._Контр ЗН - 30.01.09._Книга 55 (2)" xfId="0"/>
    <cellStyle name="_Контр ЗН - 27.12.08._Контр ЗН - 30.01.09._Книга 55 (2) 2" xfId="0"/>
    <cellStyle name="_Контр ЗН - 27.12.08._Контр ЗН - 30.01.09._Книга 55 (2) 3" xfId="0"/>
    <cellStyle name="_Контр ЗН - 27.12.08._Контр ЗН - 30.01.09._Контр ЗН - 04.02.09." xfId="0"/>
    <cellStyle name="_Контр ЗН - 27.12.08._Контр ЗН - 30.01.09._Контр ЗН - 04.02.09. 2" xfId="0"/>
    <cellStyle name="_Контр ЗН - 27.12.08._Контр ЗН - 30.01.09._Контр ЗН - 04.02.09. 3" xfId="0"/>
    <cellStyle name="_Контр ЗН - 27.12.08._Контр ЗН - 30.01.09._Контр ЗН - 05.02.09." xfId="0"/>
    <cellStyle name="_Контр ЗН - 27.12.08._Контр ЗН - 30.01.09._Контр ЗН - 05.02.09. 2" xfId="0"/>
    <cellStyle name="_Контр ЗН - 27.12.08._Контр ЗН - 30.01.09._Контр ЗН - 05.02.09. 3" xfId="0"/>
    <cellStyle name="_Контр ЗН - 27.12.08._Контр ЗН - 30.01.09._Контр ЗН - 06.02.09." xfId="0"/>
    <cellStyle name="_Контр ЗН - 27.12.08._Контр ЗН - 30.01.09._Контр ЗН - 06.02.09. 2" xfId="0"/>
    <cellStyle name="_Контр ЗН - 27.12.08._Контр ЗН - 30.01.09._Контр ЗН - 06.02.09. 3" xfId="0"/>
    <cellStyle name="_Контр ЗН - 27.12.08._Контр ЗН 10" xfId="0"/>
    <cellStyle name="_Контр ЗН - 27.12.08._Контр ЗН 11" xfId="0"/>
    <cellStyle name="_Контр ЗН - 27.12.08._Контр ЗН 12" xfId="0"/>
    <cellStyle name="_Контр ЗН - 27.12.08._Контр ЗН 13" xfId="0"/>
    <cellStyle name="_Контр ЗН - 27.12.08._Контр ЗН 14" xfId="0"/>
    <cellStyle name="_Контр ЗН - 27.12.08._Контр ЗН 15" xfId="0"/>
    <cellStyle name="_Контр ЗН - 27.12.08._Контр ЗН 16" xfId="0"/>
    <cellStyle name="_Контр ЗН - 27.12.08._Контр ЗН 17" xfId="0"/>
    <cellStyle name="_Контр ЗН - 27.12.08._Контр ЗН 18" xfId="0"/>
    <cellStyle name="_Контр ЗН - 27.12.08._Контр ЗН 19" xfId="0"/>
    <cellStyle name="_Контр ЗН - 27.12.08._Контр ЗН 2" xfId="0"/>
    <cellStyle name="_Контр ЗН - 27.12.08._Контр ЗН 20" xfId="0"/>
    <cellStyle name="_Контр ЗН - 27.12.08._Контр ЗН 21" xfId="0"/>
    <cellStyle name="_Контр ЗН - 27.12.08._Контр ЗН 22" xfId="0"/>
    <cellStyle name="_Контр ЗН - 27.12.08._Контр ЗН 23" xfId="0"/>
    <cellStyle name="_Контр ЗН - 27.12.08._Контр ЗН 24" xfId="0"/>
    <cellStyle name="_Контр ЗН - 27.12.08._Контр ЗН 25" xfId="0"/>
    <cellStyle name="_Контр ЗН - 27.12.08._Контр ЗН 26" xfId="0"/>
    <cellStyle name="_Контр ЗН - 27.12.08._Контр ЗН 3" xfId="0"/>
    <cellStyle name="_Контр ЗН - 27.12.08._Контр ЗН 4" xfId="0"/>
    <cellStyle name="_Контр ЗН - 27.12.08._Контр ЗН 5" xfId="0"/>
    <cellStyle name="_Контр ЗН - 27.12.08._Контр ЗН 6" xfId="0"/>
    <cellStyle name="_Контр ЗН - 27.12.08._Контр ЗН 7" xfId="0"/>
    <cellStyle name="_Контр ЗН - 27.12.08._Контр ЗН 8" xfId="0"/>
    <cellStyle name="_Контр ЗН - 27.12.08._Контр ЗН 9" xfId="0"/>
    <cellStyle name="_Контр ЗН - 27.12.08._Контр ЗН НОВЫЙ (3)" xfId="0"/>
    <cellStyle name="_Контр ЗН - 27.12.08._Контр ЗН НОВЫЙ (3) 2" xfId="0"/>
    <cellStyle name="_Контр ЗН - 27.12.08._Контр ЗН НОВЫЙ (3) 3" xfId="0"/>
    <cellStyle name="_Контр ЗН - 28.12.08." xfId="0"/>
    <cellStyle name="_Контр ЗН - 28.12.08. 2" xfId="0"/>
    <cellStyle name="_Контр ЗН - 28.12.08. 3" xfId="0"/>
    <cellStyle name="_Контр ЗН - 28.12.08._Книга 187 (2)" xfId="0"/>
    <cellStyle name="_Контр ЗН - 28.12.08._Книга 187 (2) 2" xfId="0"/>
    <cellStyle name="_Контр ЗН - 28.12.08._Книга 187 (2) 3" xfId="0"/>
    <cellStyle name="_Контр ЗН - 28.12.08._Книга 55 (2)" xfId="0"/>
    <cellStyle name="_Контр ЗН - 28.12.08._Книга 55 (2) 2" xfId="0"/>
    <cellStyle name="_Контр ЗН - 28.12.08._Книга 55 (2) 3" xfId="0"/>
    <cellStyle name="_Контр ЗН - 28.12.08._Контр ЗН" xfId="0"/>
    <cellStyle name="_Контр ЗН - 28.12.08._Контр ЗН (2)" xfId="0"/>
    <cellStyle name="_Контр ЗН - 28.12.08._Контр ЗН (2) 2" xfId="0"/>
    <cellStyle name="_Контр ЗН - 28.12.08._Контр ЗН (2) 3" xfId="0"/>
    <cellStyle name="_Контр ЗН - 28.12.08._Контр ЗН (3)" xfId="0"/>
    <cellStyle name="_Контр ЗН - 28.12.08._Контр ЗН (3) 2" xfId="0"/>
    <cellStyle name="_Контр ЗН - 28.12.08._Контр ЗН (3) 3" xfId="0"/>
    <cellStyle name="_Контр ЗН - 28.12.08._Контр ЗН (34)" xfId="0"/>
    <cellStyle name="_Контр ЗН - 28.12.08._Контр ЗН (34) 2" xfId="0"/>
    <cellStyle name="_Контр ЗН - 28.12.08._Контр ЗН (34) 3" xfId="0"/>
    <cellStyle name="_Контр ЗН - 28.12.08._Контр ЗН (47)" xfId="0"/>
    <cellStyle name="_Контр ЗН - 28.12.08._Контр ЗН (47) 2" xfId="0"/>
    <cellStyle name="_Контр ЗН - 28.12.08._Контр ЗН (47) 3" xfId="0"/>
    <cellStyle name="_Контр ЗН - 28.12.08._Контр ЗН (55)" xfId="0"/>
    <cellStyle name="_Контр ЗН - 28.12.08._Контр ЗН (55) 2" xfId="0"/>
    <cellStyle name="_Контр ЗН - 28.12.08._Контр ЗН (55) 3" xfId="0"/>
    <cellStyle name="_Контр ЗН - 28.12.08._Контр ЗН (58)" xfId="0"/>
    <cellStyle name="_Контр ЗН - 28.12.08._Контр ЗН (58) 2" xfId="0"/>
    <cellStyle name="_Контр ЗН - 28.12.08._Контр ЗН (58) 3" xfId="0"/>
    <cellStyle name="_Контр ЗН - 28.12.08._Контр ЗН (59)" xfId="0"/>
    <cellStyle name="_Контр ЗН - 28.12.08._Контр ЗН (59) 2" xfId="0"/>
    <cellStyle name="_Контр ЗН - 28.12.08._Контр ЗН (59) 3" xfId="0"/>
    <cellStyle name="_Контр ЗН - 28.12.08._Контр ЗН (61)" xfId="0"/>
    <cellStyle name="_Контр ЗН - 28.12.08._Контр ЗН (61) 2" xfId="0"/>
    <cellStyle name="_Контр ЗН - 28.12.08._Контр ЗН (61) 3" xfId="0"/>
    <cellStyle name="_Контр ЗН - 28.12.08._Контр ЗН (62)" xfId="0"/>
    <cellStyle name="_Контр ЗН - 28.12.08._Контр ЗН (62) 2" xfId="0"/>
    <cellStyle name="_Контр ЗН - 28.12.08._Контр ЗН (62) 3" xfId="0"/>
    <cellStyle name="_Контр ЗН - 28.12.08._Контр ЗН (66)" xfId="0"/>
    <cellStyle name="_Контр ЗН - 28.12.08._Контр ЗН (66) 2" xfId="0"/>
    <cellStyle name="_Контр ЗН - 28.12.08._Контр ЗН (66) 3" xfId="0"/>
    <cellStyle name="_Контр ЗН - 28.12.08._Контр ЗН (67)" xfId="0"/>
    <cellStyle name="_Контр ЗН - 28.12.08._Контр ЗН (67) 2" xfId="0"/>
    <cellStyle name="_Контр ЗН - 28.12.08._Контр ЗН (67) 3" xfId="0"/>
    <cellStyle name="_Контр ЗН - 28.12.08._Контр ЗН (73)" xfId="0"/>
    <cellStyle name="_Контр ЗН - 28.12.08._Контр ЗН (73) 2" xfId="0"/>
    <cellStyle name="_Контр ЗН - 28.12.08._Контр ЗН (73) 3" xfId="0"/>
    <cellStyle name="_Контр ЗН - 28.12.08._Контр ЗН (74)" xfId="0"/>
    <cellStyle name="_Контр ЗН - 28.12.08._Контр ЗН (74) 2" xfId="0"/>
    <cellStyle name="_Контр ЗН - 28.12.08._Контр ЗН (74) 3" xfId="0"/>
    <cellStyle name="_Контр ЗН - 28.12.08._Контр ЗН (95)" xfId="0"/>
    <cellStyle name="_Контр ЗН - 28.12.08._Контр ЗН (95) 2" xfId="0"/>
    <cellStyle name="_Контр ЗН - 28.12.08._Контр ЗН (95) 3" xfId="0"/>
    <cellStyle name="_Контр ЗН - 28.12.08._Контр ЗН (98)" xfId="0"/>
    <cellStyle name="_Контр ЗН - 28.12.08._Контр ЗН (98) 2" xfId="0"/>
    <cellStyle name="_Контр ЗН - 28.12.08._Контр ЗН (98) 3" xfId="0"/>
    <cellStyle name="_Контр ЗН - 28.12.08._Контр ЗН -  01.04.09." xfId="0"/>
    <cellStyle name="_Контр ЗН - 28.12.08._Контр ЗН -  01.04.09. 2" xfId="0"/>
    <cellStyle name="_Контр ЗН - 28.12.08._Контр ЗН -  01.04.09. 3" xfId="0"/>
    <cellStyle name="_Контр ЗН - 28.12.08._Контр ЗН - 00.06.09." xfId="0"/>
    <cellStyle name="_Контр ЗН - 28.12.08._Контр ЗН - 00.06.09. 2" xfId="0"/>
    <cellStyle name="_Контр ЗН - 28.12.08._Контр ЗН - 00.06.09. 3" xfId="0"/>
    <cellStyle name="_Контр ЗН - 28.12.08._Контр ЗН - 01.06.09." xfId="0"/>
    <cellStyle name="_Контр ЗН - 28.12.08._Контр ЗН - 01.06.09. 2" xfId="0"/>
    <cellStyle name="_Контр ЗН - 28.12.08._Контр ЗН - 01.06.09. 3" xfId="0"/>
    <cellStyle name="_Контр ЗН - 28.12.08._Контр ЗН - 02.04.09." xfId="0"/>
    <cellStyle name="_Контр ЗН - 28.12.08._Контр ЗН - 02.04.09. 2" xfId="0"/>
    <cellStyle name="_Контр ЗН - 28.12.08._Контр ЗН - 02.04.09. 3" xfId="0"/>
    <cellStyle name="_Контр ЗН - 28.12.08._Контр ЗН - 03.02.09." xfId="0"/>
    <cellStyle name="_Контр ЗН - 28.12.08._Контр ЗН - 03.02.09. 2" xfId="0"/>
    <cellStyle name="_Контр ЗН - 28.12.08._Контр ЗН - 03.02.09. 3" xfId="0"/>
    <cellStyle name="_Контр ЗН - 28.12.08._Контр ЗН - 03.04.09." xfId="0"/>
    <cellStyle name="_Контр ЗН - 28.12.08._Контр ЗН - 03.04.09. 2" xfId="0"/>
    <cellStyle name="_Контр ЗН - 28.12.08._Контр ЗН - 03.04.09. 3" xfId="0"/>
    <cellStyle name="_Контр ЗН - 28.12.08._Контр ЗН - 04.02.09." xfId="0"/>
    <cellStyle name="_Контр ЗН - 28.12.08._Контр ЗН - 04.02.09. 2" xfId="0"/>
    <cellStyle name="_Контр ЗН - 28.12.08._Контр ЗН - 04.02.09. 3" xfId="0"/>
    <cellStyle name="_Контр ЗН - 28.12.08._Контр ЗН - 05.02.09." xfId="0"/>
    <cellStyle name="_Контр ЗН - 28.12.08._Контр ЗН - 05.02.09. 2" xfId="0"/>
    <cellStyle name="_Контр ЗН - 28.12.08._Контр ЗН - 05.02.09. 3" xfId="0"/>
    <cellStyle name="_Контр ЗН - 28.12.08._Контр ЗН - 05.04.09." xfId="0"/>
    <cellStyle name="_Контр ЗН - 28.12.08._Контр ЗН - 05.04.09. 2" xfId="0"/>
    <cellStyle name="_Контр ЗН - 28.12.08._Контр ЗН - 05.04.09. 3" xfId="0"/>
    <cellStyle name="_Контр ЗН - 28.12.08._Контр ЗН - 06.02.09." xfId="0"/>
    <cellStyle name="_Контр ЗН - 28.12.08._Контр ЗН - 06.02.09. 2" xfId="0"/>
    <cellStyle name="_Контр ЗН - 28.12.08._Контр ЗН - 06.02.09. 3" xfId="0"/>
    <cellStyle name="_Контр ЗН - 28.12.08._Контр ЗН - 06.04.09." xfId="0"/>
    <cellStyle name="_Контр ЗН - 28.12.08._Контр ЗН - 06.04.09. 2" xfId="0"/>
    <cellStyle name="_Контр ЗН - 28.12.08._Контр ЗН - 06.04.09. 3" xfId="0"/>
    <cellStyle name="_Контр ЗН - 28.12.08._Контр ЗН - 07.04.09." xfId="0"/>
    <cellStyle name="_Контр ЗН - 28.12.08._Контр ЗН - 07.04.09. 2" xfId="0"/>
    <cellStyle name="_Контр ЗН - 28.12.08._Контр ЗН - 07.04.09. 3" xfId="0"/>
    <cellStyle name="_Контр ЗН - 28.12.08._Контр ЗН - 08.04.09." xfId="0"/>
    <cellStyle name="_Контр ЗН - 28.12.08._Контр ЗН - 08.04.09. 2" xfId="0"/>
    <cellStyle name="_Контр ЗН - 28.12.08._Контр ЗН - 08.04.09. 3" xfId="0"/>
    <cellStyle name="_Контр ЗН - 28.12.08._Контр ЗН - 08.05.09." xfId="0"/>
    <cellStyle name="_Контр ЗН - 28.12.08._Контр ЗН - 08.05.09. 2" xfId="0"/>
    <cellStyle name="_Контр ЗН - 28.12.08._Контр ЗН - 08.05.09. 3" xfId="0"/>
    <cellStyle name="_Контр ЗН - 28.12.08._Контр ЗН - 09.04.09." xfId="0"/>
    <cellStyle name="_Контр ЗН - 28.12.08._Контр ЗН - 09.04.09. 2" xfId="0"/>
    <cellStyle name="_Контр ЗН - 28.12.08._Контр ЗН - 09.04.09. 3" xfId="0"/>
    <cellStyle name="_Контр ЗН - 28.12.08._Контр ЗН - 10.05.09." xfId="0"/>
    <cellStyle name="_Контр ЗН - 28.12.08._Контр ЗН - 10.05.09. 2" xfId="0"/>
    <cellStyle name="_Контр ЗН - 28.12.08._Контр ЗН - 10.05.09. 3" xfId="0"/>
    <cellStyle name="_Контр ЗН - 28.12.08._Контр ЗН - 13.04.09." xfId="0"/>
    <cellStyle name="_Контр ЗН - 28.12.08._Контр ЗН - 13.04.09. 2" xfId="0"/>
    <cellStyle name="_Контр ЗН - 28.12.08._Контр ЗН - 13.04.09. 3" xfId="0"/>
    <cellStyle name="_Контр ЗН - 28.12.08._Контр ЗН - 13.05.09." xfId="0"/>
    <cellStyle name="_Контр ЗН - 28.12.08._Контр ЗН - 13.05.09. 2" xfId="0"/>
    <cellStyle name="_Контр ЗН - 28.12.08._Контр ЗН - 13.05.09. 3" xfId="0"/>
    <cellStyle name="_Контр ЗН - 28.12.08._Контр ЗН - 14.04.09." xfId="0"/>
    <cellStyle name="_Контр ЗН - 28.12.08._Контр ЗН - 14.04.09. 2" xfId="0"/>
    <cellStyle name="_Контр ЗН - 28.12.08._Контр ЗН - 14.04.09. 3" xfId="0"/>
    <cellStyle name="_Контр ЗН - 28.12.08._Контр ЗН - 14.05.09." xfId="0"/>
    <cellStyle name="_Контр ЗН - 28.12.08._Контр ЗН - 14.05.09. 2" xfId="0"/>
    <cellStyle name="_Контр ЗН - 28.12.08._Контр ЗН - 14.05.09. 3" xfId="0"/>
    <cellStyle name="_Контр ЗН - 28.12.08._Контр ЗН - 15.05.09." xfId="0"/>
    <cellStyle name="_Контр ЗН - 28.12.08._Контр ЗН - 15.05.09. 2" xfId="0"/>
    <cellStyle name="_Контр ЗН - 28.12.08._Контр ЗН - 15.05.09. 3" xfId="0"/>
    <cellStyle name="_Контр ЗН - 28.12.08._Контр ЗН - 18 05 09 " xfId="0"/>
    <cellStyle name="_Контр ЗН - 28.12.08._Контр ЗН - 18 05 09  2" xfId="0"/>
    <cellStyle name="_Контр ЗН - 28.12.08._Контр ЗН - 18 05 09  3" xfId="0"/>
    <cellStyle name="_Контр ЗН - 28.12.08._Контр ЗН - 21.03.09." xfId="0"/>
    <cellStyle name="_Контр ЗН - 28.12.08._Контр ЗН - 21.03.09. 2" xfId="0"/>
    <cellStyle name="_Контр ЗН - 28.12.08._Контр ЗН - 21.03.09. 3" xfId="0"/>
    <cellStyle name="_Контр ЗН - 28.12.08._Контр ЗН - 22 03 09  (2)" xfId="0"/>
    <cellStyle name="_Контр ЗН - 28.12.08._Контр ЗН - 22 03 09  (2) 2" xfId="0"/>
    <cellStyle name="_Контр ЗН - 28.12.08._Контр ЗН - 22 03 09  (2) 3" xfId="0"/>
    <cellStyle name="_Контр ЗН - 28.12.08._Контр ЗН - 22.05.09." xfId="0"/>
    <cellStyle name="_Контр ЗН - 28.12.08._Контр ЗН - 22.05.09. 2" xfId="0"/>
    <cellStyle name="_Контр ЗН - 28.12.08._Контр ЗН - 22.05.09. 3" xfId="0"/>
    <cellStyle name="_Контр ЗН - 28.12.08._Контр ЗН - 25 03 09  (2)" xfId="0"/>
    <cellStyle name="_Контр ЗН - 28.12.08._Контр ЗН - 25 03 09  (2) 2" xfId="0"/>
    <cellStyle name="_Контр ЗН - 28.12.08._Контр ЗН - 25 03 09  (2) 3" xfId="0"/>
    <cellStyle name="_Контр ЗН - 28.12.08._Контр ЗН - 25.01.09." xfId="0"/>
    <cellStyle name="_Контр ЗН - 28.12.08._Контр ЗН - 25.01.09. 2" xfId="0"/>
    <cellStyle name="_Контр ЗН - 28.12.08._Контр ЗН - 25.01.09. 3" xfId="0"/>
    <cellStyle name="_Контр ЗН - 28.12.08._Контр ЗН - 25.01.09._Книга 55 (2)" xfId="0"/>
    <cellStyle name="_Контр ЗН - 28.12.08._Контр ЗН - 25.01.09._Книга 55 (2) 2" xfId="0"/>
    <cellStyle name="_Контр ЗН - 28.12.08._Контр ЗН - 25.01.09._Книга 55 (2) 3" xfId="0"/>
    <cellStyle name="_Контр ЗН - 28.12.08._Контр ЗН - 25.01.09._Контр ЗН - 04.02.09." xfId="0"/>
    <cellStyle name="_Контр ЗН - 28.12.08._Контр ЗН - 25.01.09._Контр ЗН - 04.02.09. 2" xfId="0"/>
    <cellStyle name="_Контр ЗН - 28.12.08._Контр ЗН - 25.01.09._Контр ЗН - 04.02.09. 3" xfId="0"/>
    <cellStyle name="_Контр ЗН - 28.12.08._Контр ЗН - 25.01.09._Контр ЗН - 05.02.09." xfId="0"/>
    <cellStyle name="_Контр ЗН - 28.12.08._Контр ЗН - 25.01.09._Контр ЗН - 05.02.09. 2" xfId="0"/>
    <cellStyle name="_Контр ЗН - 28.12.08._Контр ЗН - 25.01.09._Контр ЗН - 05.02.09. 3" xfId="0"/>
    <cellStyle name="_Контр ЗН - 28.12.08._Контр ЗН - 25.01.09._Контр ЗН - 06.02.09." xfId="0"/>
    <cellStyle name="_Контр ЗН - 28.12.08._Контр ЗН - 25.01.09._Контр ЗН - 06.02.09. 2" xfId="0"/>
    <cellStyle name="_Контр ЗН - 28.12.08._Контр ЗН - 25.01.09._Контр ЗН - 06.02.09. 3" xfId="0"/>
    <cellStyle name="_Контр ЗН - 28.12.08._Контр ЗН - 25.05.09." xfId="0"/>
    <cellStyle name="_Контр ЗН - 28.12.08._Контр ЗН - 25.05.09. 2" xfId="0"/>
    <cellStyle name="_Контр ЗН - 28.12.08._Контр ЗН - 25.05.09. 3" xfId="0"/>
    <cellStyle name="_Контр ЗН - 28.12.08._Контр ЗН - 26.01.09." xfId="0"/>
    <cellStyle name="_Контр ЗН - 28.12.08._Контр ЗН - 26.01.09. 2" xfId="0"/>
    <cellStyle name="_Контр ЗН - 28.12.08._Контр ЗН - 26.01.09. 3" xfId="0"/>
    <cellStyle name="_Контр ЗН - 28.12.08._Контр ЗН - 26.01.09._Книга 55 (2)" xfId="0"/>
    <cellStyle name="_Контр ЗН - 28.12.08._Контр ЗН - 26.01.09._Книга 55 (2) 2" xfId="0"/>
    <cellStyle name="_Контр ЗН - 28.12.08._Контр ЗН - 26.01.09._Книга 55 (2) 3" xfId="0"/>
    <cellStyle name="_Контр ЗН - 28.12.08._Контр ЗН - 26.01.09._Контр ЗН - 04.02.09." xfId="0"/>
    <cellStyle name="_Контр ЗН - 28.12.08._Контр ЗН - 26.01.09._Контр ЗН - 04.02.09. 2" xfId="0"/>
    <cellStyle name="_Контр ЗН - 28.12.08._Контр ЗН - 26.01.09._Контр ЗН - 04.02.09. 3" xfId="0"/>
    <cellStyle name="_Контр ЗН - 28.12.08._Контр ЗН - 26.01.09._Контр ЗН - 05.02.09." xfId="0"/>
    <cellStyle name="_Контр ЗН - 28.12.08._Контр ЗН - 26.01.09._Контр ЗН - 05.02.09. 2" xfId="0"/>
    <cellStyle name="_Контр ЗН - 28.12.08._Контр ЗН - 26.01.09._Контр ЗН - 05.02.09. 3" xfId="0"/>
    <cellStyle name="_Контр ЗН - 28.12.08._Контр ЗН - 26.01.09._Контр ЗН - 06.02.09." xfId="0"/>
    <cellStyle name="_Контр ЗН - 28.12.08._Контр ЗН - 26.01.09._Контр ЗН - 06.02.09. 2" xfId="0"/>
    <cellStyle name="_Контр ЗН - 28.12.08._Контр ЗН - 26.01.09._Контр ЗН - 06.02.09. 3" xfId="0"/>
    <cellStyle name="_Контр ЗН - 28.12.08._Контр ЗН - 26.05.09." xfId="0"/>
    <cellStyle name="_Контр ЗН - 28.12.08._Контр ЗН - 26.05.09. 2" xfId="0"/>
    <cellStyle name="_Контр ЗН - 28.12.08._Контр ЗН - 26.05.09. 3" xfId="0"/>
    <cellStyle name="_Контр ЗН - 28.12.08._Контр ЗН - 27.03.09." xfId="0"/>
    <cellStyle name="_Контр ЗН - 28.12.08._Контр ЗН - 27.03.09. 2" xfId="0"/>
    <cellStyle name="_Контр ЗН - 28.12.08._Контр ЗН - 27.03.09. 3" xfId="0"/>
    <cellStyle name="_Контр ЗН - 28.12.08._Контр ЗН - 27.05.09." xfId="0"/>
    <cellStyle name="_Контр ЗН - 28.12.08._Контр ЗН - 27.05.09. 2" xfId="0"/>
    <cellStyle name="_Контр ЗН - 28.12.08._Контр ЗН - 27.05.09. 3" xfId="0"/>
    <cellStyle name="_Контр ЗН - 28.12.08._Контр ЗН - 28.01.09." xfId="0"/>
    <cellStyle name="_Контр ЗН - 28.12.08._Контр ЗН - 28.01.09. 2" xfId="0"/>
    <cellStyle name="_Контр ЗН - 28.12.08._Контр ЗН - 28.01.09. 3" xfId="0"/>
    <cellStyle name="_Контр ЗН - 28.12.08._Контр ЗН - 28.01.09._Книга 55 (2)" xfId="0"/>
    <cellStyle name="_Контр ЗН - 28.12.08._Контр ЗН - 28.01.09._Книга 55 (2) 2" xfId="0"/>
    <cellStyle name="_Контр ЗН - 28.12.08._Контр ЗН - 28.01.09._Книга 55 (2) 3" xfId="0"/>
    <cellStyle name="_Контр ЗН - 28.12.08._Контр ЗН - 28.01.09._Контр ЗН - 04.02.09." xfId="0"/>
    <cellStyle name="_Контр ЗН - 28.12.08._Контр ЗН - 28.01.09._Контр ЗН - 04.02.09. 2" xfId="0"/>
    <cellStyle name="_Контр ЗН - 28.12.08._Контр ЗН - 28.01.09._Контр ЗН - 04.02.09. 3" xfId="0"/>
    <cellStyle name="_Контр ЗН - 28.12.08._Контр ЗН - 28.01.09._Контр ЗН - 05.02.09." xfId="0"/>
    <cellStyle name="_Контр ЗН - 28.12.08._Контр ЗН - 28.01.09._Контр ЗН - 05.02.09. 2" xfId="0"/>
    <cellStyle name="_Контр ЗН - 28.12.08._Контр ЗН - 28.01.09._Контр ЗН - 05.02.09. 3" xfId="0"/>
    <cellStyle name="_Контр ЗН - 28.12.08._Контр ЗН - 28.01.09._Контр ЗН - 06.02.09." xfId="0"/>
    <cellStyle name="_Контр ЗН - 28.12.08._Контр ЗН - 28.01.09._Контр ЗН - 06.02.09. 2" xfId="0"/>
    <cellStyle name="_Контр ЗН - 28.12.08._Контр ЗН - 28.01.09._Контр ЗН - 06.02.09. 3" xfId="0"/>
    <cellStyle name="_Контр ЗН - 28.12.08._Контр ЗН - 28.05.09." xfId="0"/>
    <cellStyle name="_Контр ЗН - 28.12.08._Контр ЗН - 28.05.09. 2" xfId="0"/>
    <cellStyle name="_Контр ЗН - 28.12.08._Контр ЗН - 28.05.09. 3" xfId="0"/>
    <cellStyle name="_Контр ЗН - 28.12.08._Контр ЗН - 29.01.09." xfId="0"/>
    <cellStyle name="_Контр ЗН - 28.12.08._Контр ЗН - 29.01.09. 2" xfId="0"/>
    <cellStyle name="_Контр ЗН - 28.12.08._Контр ЗН - 29.01.09. 3" xfId="0"/>
    <cellStyle name="_Контр ЗН - 28.12.08._Контр ЗН - 29.01.09._Книга 55 (2)" xfId="0"/>
    <cellStyle name="_Контр ЗН - 28.12.08._Контр ЗН - 29.01.09._Книга 55 (2) 2" xfId="0"/>
    <cellStyle name="_Контр ЗН - 28.12.08._Контр ЗН - 29.01.09._Книга 55 (2) 3" xfId="0"/>
    <cellStyle name="_Контр ЗН - 28.12.08._Контр ЗН - 29.01.09._Контр ЗН - 04.02.09." xfId="0"/>
    <cellStyle name="_Контр ЗН - 28.12.08._Контр ЗН - 29.01.09._Контр ЗН - 04.02.09. 2" xfId="0"/>
    <cellStyle name="_Контр ЗН - 28.12.08._Контр ЗН - 29.01.09._Контр ЗН - 04.02.09. 3" xfId="0"/>
    <cellStyle name="_Контр ЗН - 28.12.08._Контр ЗН - 29.01.09._Контр ЗН - 05.02.09." xfId="0"/>
    <cellStyle name="_Контр ЗН - 28.12.08._Контр ЗН - 29.01.09._Контр ЗН - 05.02.09. 2" xfId="0"/>
    <cellStyle name="_Контр ЗН - 28.12.08._Контр ЗН - 29.01.09._Контр ЗН - 05.02.09. 3" xfId="0"/>
    <cellStyle name="_Контр ЗН - 28.12.08._Контр ЗН - 29.01.09._Контр ЗН - 06.02.09." xfId="0"/>
    <cellStyle name="_Контр ЗН - 28.12.08._Контр ЗН - 29.01.09._Контр ЗН - 06.02.09. 2" xfId="0"/>
    <cellStyle name="_Контр ЗН - 28.12.08._Контр ЗН - 29.01.09._Контр ЗН - 06.02.09. 3" xfId="0"/>
    <cellStyle name="_Контр ЗН - 28.12.08._Контр ЗН - 30.01.09." xfId="0"/>
    <cellStyle name="_Контр ЗН - 28.12.08._Контр ЗН - 30.01.09. 2" xfId="0"/>
    <cellStyle name="_Контр ЗН - 28.12.08._Контр ЗН - 30.01.09. 3" xfId="0"/>
    <cellStyle name="_Контр ЗН - 28.12.08._Контр ЗН - 30.01.09._Книга 55 (2)" xfId="0"/>
    <cellStyle name="_Контр ЗН - 28.12.08._Контр ЗН - 30.01.09._Книга 55 (2) 2" xfId="0"/>
    <cellStyle name="_Контр ЗН - 28.12.08._Контр ЗН - 30.01.09._Книга 55 (2) 3" xfId="0"/>
    <cellStyle name="_Контр ЗН - 28.12.08._Контр ЗН - 30.01.09._Контр ЗН - 04.02.09." xfId="0"/>
    <cellStyle name="_Контр ЗН - 28.12.08._Контр ЗН - 30.01.09._Контр ЗН - 04.02.09. 2" xfId="0"/>
    <cellStyle name="_Контр ЗН - 28.12.08._Контр ЗН - 30.01.09._Контр ЗН - 04.02.09. 3" xfId="0"/>
    <cellStyle name="_Контр ЗН - 28.12.08._Контр ЗН - 30.01.09._Контр ЗН - 05.02.09." xfId="0"/>
    <cellStyle name="_Контр ЗН - 28.12.08._Контр ЗН - 30.01.09._Контр ЗН - 05.02.09. 2" xfId="0"/>
    <cellStyle name="_Контр ЗН - 28.12.08._Контр ЗН - 30.01.09._Контр ЗН - 05.02.09. 3" xfId="0"/>
    <cellStyle name="_Контр ЗН - 28.12.08._Контр ЗН - 30.01.09._Контр ЗН - 06.02.09." xfId="0"/>
    <cellStyle name="_Контр ЗН - 28.12.08._Контр ЗН - 30.01.09._Контр ЗН - 06.02.09. 2" xfId="0"/>
    <cellStyle name="_Контр ЗН - 28.12.08._Контр ЗН - 30.01.09._Контр ЗН - 06.02.09. 3" xfId="0"/>
    <cellStyle name="_Контр ЗН - 28.12.08._Контр ЗН 10" xfId="0"/>
    <cellStyle name="_Контр ЗН - 28.12.08._Контр ЗН 11" xfId="0"/>
    <cellStyle name="_Контр ЗН - 28.12.08._Контр ЗН 12" xfId="0"/>
    <cellStyle name="_Контр ЗН - 28.12.08._Контр ЗН 13" xfId="0"/>
    <cellStyle name="_Контр ЗН - 28.12.08._Контр ЗН 14" xfId="0"/>
    <cellStyle name="_Контр ЗН - 28.12.08._Контр ЗН 15" xfId="0"/>
    <cellStyle name="_Контр ЗН - 28.12.08._Контр ЗН 16" xfId="0"/>
    <cellStyle name="_Контр ЗН - 28.12.08._Контр ЗН 17" xfId="0"/>
    <cellStyle name="_Контр ЗН - 28.12.08._Контр ЗН 18" xfId="0"/>
    <cellStyle name="_Контр ЗН - 28.12.08._Контр ЗН 19" xfId="0"/>
    <cellStyle name="_Контр ЗН - 28.12.08._Контр ЗН 2" xfId="0"/>
    <cellStyle name="_Контр ЗН - 28.12.08._Контр ЗН 20" xfId="0"/>
    <cellStyle name="_Контр ЗН - 28.12.08._Контр ЗН 21" xfId="0"/>
    <cellStyle name="_Контр ЗН - 28.12.08._Контр ЗН 22" xfId="0"/>
    <cellStyle name="_Контр ЗН - 28.12.08._Контр ЗН 23" xfId="0"/>
    <cellStyle name="_Контр ЗН - 28.12.08._Контр ЗН 24" xfId="0"/>
    <cellStyle name="_Контр ЗН - 28.12.08._Контр ЗН 25" xfId="0"/>
    <cellStyle name="_Контр ЗН - 28.12.08._Контр ЗН 26" xfId="0"/>
    <cellStyle name="_Контр ЗН - 28.12.08._Контр ЗН 3" xfId="0"/>
    <cellStyle name="_Контр ЗН - 28.12.08._Контр ЗН 4" xfId="0"/>
    <cellStyle name="_Контр ЗН - 28.12.08._Контр ЗН 5" xfId="0"/>
    <cellStyle name="_Контр ЗН - 28.12.08._Контр ЗН 6" xfId="0"/>
    <cellStyle name="_Контр ЗН - 28.12.08._Контр ЗН 7" xfId="0"/>
    <cellStyle name="_Контр ЗН - 28.12.08._Контр ЗН 8" xfId="0"/>
    <cellStyle name="_Контр ЗН - 28.12.08._Контр ЗН 9" xfId="0"/>
    <cellStyle name="_Контр ЗН - 28.12.08._Контр ЗН НОВЫЙ (3)" xfId="0"/>
    <cellStyle name="_Контр ЗН - 28.12.08._Контр ЗН НОВЫЙ (3) 2" xfId="0"/>
    <cellStyle name="_Контр ЗН - 28.12.08._Контр ЗН НОВЫЙ (3) 3" xfId="0"/>
    <cellStyle name="_Контр ЗН - 31.12.08." xfId="0"/>
    <cellStyle name="_Контр ЗН - 31.12.08. 2" xfId="0"/>
    <cellStyle name="_Контр ЗН - 31.12.08. 3" xfId="0"/>
    <cellStyle name="_Контр ЗН - 31.12.08._Книга 187 (2)" xfId="0"/>
    <cellStyle name="_Контр ЗН - 31.12.08._Книга 187 (2) 2" xfId="0"/>
    <cellStyle name="_Контр ЗН - 31.12.08._Книга 187 (2) 3" xfId="0"/>
    <cellStyle name="_Контр ЗН - 31.12.08._Книга 55 (2)" xfId="0"/>
    <cellStyle name="_Контр ЗН - 31.12.08._Книга 55 (2) 2" xfId="0"/>
    <cellStyle name="_Контр ЗН - 31.12.08._Книга 55 (2) 3" xfId="0"/>
    <cellStyle name="_Контр ЗН - 31.12.08._Контр ЗН" xfId="0"/>
    <cellStyle name="_Контр ЗН - 31.12.08._Контр ЗН (2)" xfId="0"/>
    <cellStyle name="_Контр ЗН - 31.12.08._Контр ЗН (2) 2" xfId="0"/>
    <cellStyle name="_Контр ЗН - 31.12.08._Контр ЗН (2) 3" xfId="0"/>
    <cellStyle name="_Контр ЗН - 31.12.08._Контр ЗН (3)" xfId="0"/>
    <cellStyle name="_Контр ЗН - 31.12.08._Контр ЗН (3) 2" xfId="0"/>
    <cellStyle name="_Контр ЗН - 31.12.08._Контр ЗН (3) 3" xfId="0"/>
    <cellStyle name="_Контр ЗН - 31.12.08._Контр ЗН (34)" xfId="0"/>
    <cellStyle name="_Контр ЗН - 31.12.08._Контр ЗН (34) 2" xfId="0"/>
    <cellStyle name="_Контр ЗН - 31.12.08._Контр ЗН (34) 3" xfId="0"/>
    <cellStyle name="_Контр ЗН - 31.12.08._Контр ЗН (47)" xfId="0"/>
    <cellStyle name="_Контр ЗН - 31.12.08._Контр ЗН (47) 2" xfId="0"/>
    <cellStyle name="_Контр ЗН - 31.12.08._Контр ЗН (47) 3" xfId="0"/>
    <cellStyle name="_Контр ЗН - 31.12.08._Контр ЗН (55)" xfId="0"/>
    <cellStyle name="_Контр ЗН - 31.12.08._Контр ЗН (55) 2" xfId="0"/>
    <cellStyle name="_Контр ЗН - 31.12.08._Контр ЗН (55) 3" xfId="0"/>
    <cellStyle name="_Контр ЗН - 31.12.08._Контр ЗН (58)" xfId="0"/>
    <cellStyle name="_Контр ЗН - 31.12.08._Контр ЗН (58) 2" xfId="0"/>
    <cellStyle name="_Контр ЗН - 31.12.08._Контр ЗН (58) 3" xfId="0"/>
    <cellStyle name="_Контр ЗН - 31.12.08._Контр ЗН (59)" xfId="0"/>
    <cellStyle name="_Контр ЗН - 31.12.08._Контр ЗН (59) 2" xfId="0"/>
    <cellStyle name="_Контр ЗН - 31.12.08._Контр ЗН (59) 3" xfId="0"/>
    <cellStyle name="_Контр ЗН - 31.12.08._Контр ЗН (61)" xfId="0"/>
    <cellStyle name="_Контр ЗН - 31.12.08._Контр ЗН (61) 2" xfId="0"/>
    <cellStyle name="_Контр ЗН - 31.12.08._Контр ЗН (61) 3" xfId="0"/>
    <cellStyle name="_Контр ЗН - 31.12.08._Контр ЗН (62)" xfId="0"/>
    <cellStyle name="_Контр ЗН - 31.12.08._Контр ЗН (62) 2" xfId="0"/>
    <cellStyle name="_Контр ЗН - 31.12.08._Контр ЗН (62) 3" xfId="0"/>
    <cellStyle name="_Контр ЗН - 31.12.08._Контр ЗН (66)" xfId="0"/>
    <cellStyle name="_Контр ЗН - 31.12.08._Контр ЗН (66) 2" xfId="0"/>
    <cellStyle name="_Контр ЗН - 31.12.08._Контр ЗН (66) 3" xfId="0"/>
    <cellStyle name="_Контр ЗН - 31.12.08._Контр ЗН (67)" xfId="0"/>
    <cellStyle name="_Контр ЗН - 31.12.08._Контр ЗН (67) 2" xfId="0"/>
    <cellStyle name="_Контр ЗН - 31.12.08._Контр ЗН (67) 3" xfId="0"/>
    <cellStyle name="_Контр ЗН - 31.12.08._Контр ЗН (73)" xfId="0"/>
    <cellStyle name="_Контр ЗН - 31.12.08._Контр ЗН (73) 2" xfId="0"/>
    <cellStyle name="_Контр ЗН - 31.12.08._Контр ЗН (73) 3" xfId="0"/>
    <cellStyle name="_Контр ЗН - 31.12.08._Контр ЗН (74)" xfId="0"/>
    <cellStyle name="_Контр ЗН - 31.12.08._Контр ЗН (74) 2" xfId="0"/>
    <cellStyle name="_Контр ЗН - 31.12.08._Контр ЗН (74) 3" xfId="0"/>
    <cellStyle name="_Контр ЗН - 31.12.08._Контр ЗН (95)" xfId="0"/>
    <cellStyle name="_Контр ЗН - 31.12.08._Контр ЗН (95) 2" xfId="0"/>
    <cellStyle name="_Контр ЗН - 31.12.08._Контр ЗН (95) 3" xfId="0"/>
    <cellStyle name="_Контр ЗН - 31.12.08._Контр ЗН (98)" xfId="0"/>
    <cellStyle name="_Контр ЗН - 31.12.08._Контр ЗН (98) 2" xfId="0"/>
    <cellStyle name="_Контр ЗН - 31.12.08._Контр ЗН (98) 3" xfId="0"/>
    <cellStyle name="_Контр ЗН - 31.12.08._Контр ЗН -  01.04.09." xfId="0"/>
    <cellStyle name="_Контр ЗН - 31.12.08._Контр ЗН -  01.04.09. 2" xfId="0"/>
    <cellStyle name="_Контр ЗН - 31.12.08._Контр ЗН -  01.04.09. 3" xfId="0"/>
    <cellStyle name="_Контр ЗН - 31.12.08._Контр ЗН - 00.06.09." xfId="0"/>
    <cellStyle name="_Контр ЗН - 31.12.08._Контр ЗН - 00.06.09. 2" xfId="0"/>
    <cellStyle name="_Контр ЗН - 31.12.08._Контр ЗН - 00.06.09. 3" xfId="0"/>
    <cellStyle name="_Контр ЗН - 31.12.08._Контр ЗН - 01.06.09." xfId="0"/>
    <cellStyle name="_Контр ЗН - 31.12.08._Контр ЗН - 01.06.09. 2" xfId="0"/>
    <cellStyle name="_Контр ЗН - 31.12.08._Контр ЗН - 01.06.09. 3" xfId="0"/>
    <cellStyle name="_Контр ЗН - 31.12.08._Контр ЗН - 02.04.09." xfId="0"/>
    <cellStyle name="_Контр ЗН - 31.12.08._Контр ЗН - 02.04.09. 2" xfId="0"/>
    <cellStyle name="_Контр ЗН - 31.12.08._Контр ЗН - 02.04.09. 3" xfId="0"/>
    <cellStyle name="_Контр ЗН - 31.12.08._Контр ЗН - 03.02.09." xfId="0"/>
    <cellStyle name="_Контр ЗН - 31.12.08._Контр ЗН - 03.02.09. 2" xfId="0"/>
    <cellStyle name="_Контр ЗН - 31.12.08._Контр ЗН - 03.02.09. 3" xfId="0"/>
    <cellStyle name="_Контр ЗН - 31.12.08._Контр ЗН - 03.04.09." xfId="0"/>
    <cellStyle name="_Контр ЗН - 31.12.08._Контр ЗН - 03.04.09. 2" xfId="0"/>
    <cellStyle name="_Контр ЗН - 31.12.08._Контр ЗН - 03.04.09. 3" xfId="0"/>
    <cellStyle name="_Контр ЗН - 31.12.08._Контр ЗН - 04.02.09." xfId="0"/>
    <cellStyle name="_Контр ЗН - 31.12.08._Контр ЗН - 04.02.09. 2" xfId="0"/>
    <cellStyle name="_Контр ЗН - 31.12.08._Контр ЗН - 04.02.09. 3" xfId="0"/>
    <cellStyle name="_Контр ЗН - 31.12.08._Контр ЗН - 05.02.09." xfId="0"/>
    <cellStyle name="_Контр ЗН - 31.12.08._Контр ЗН - 05.02.09. 2" xfId="0"/>
    <cellStyle name="_Контр ЗН - 31.12.08._Контр ЗН - 05.02.09. 3" xfId="0"/>
    <cellStyle name="_Контр ЗН - 31.12.08._Контр ЗН - 05.04.09." xfId="0"/>
    <cellStyle name="_Контр ЗН - 31.12.08._Контр ЗН - 05.04.09. 2" xfId="0"/>
    <cellStyle name="_Контр ЗН - 31.12.08._Контр ЗН - 05.04.09. 3" xfId="0"/>
    <cellStyle name="_Контр ЗН - 31.12.08._Контр ЗН - 06.02.09." xfId="0"/>
    <cellStyle name="_Контр ЗН - 31.12.08._Контр ЗН - 06.02.09. 2" xfId="0"/>
    <cellStyle name="_Контр ЗН - 31.12.08._Контр ЗН - 06.02.09. 3" xfId="0"/>
    <cellStyle name="_Контр ЗН - 31.12.08._Контр ЗН - 06.04.09." xfId="0"/>
    <cellStyle name="_Контр ЗН - 31.12.08._Контр ЗН - 06.04.09. 2" xfId="0"/>
    <cellStyle name="_Контр ЗН - 31.12.08._Контр ЗН - 06.04.09. 3" xfId="0"/>
    <cellStyle name="_Контр ЗН - 31.12.08._Контр ЗН - 07.04.09." xfId="0"/>
    <cellStyle name="_Контр ЗН - 31.12.08._Контр ЗН - 07.04.09. 2" xfId="0"/>
    <cellStyle name="_Контр ЗН - 31.12.08._Контр ЗН - 07.04.09. 3" xfId="0"/>
    <cellStyle name="_Контр ЗН - 31.12.08._Контр ЗН - 08.04.09." xfId="0"/>
    <cellStyle name="_Контр ЗН - 31.12.08._Контр ЗН - 08.04.09. 2" xfId="0"/>
    <cellStyle name="_Контр ЗН - 31.12.08._Контр ЗН - 08.04.09. 3" xfId="0"/>
    <cellStyle name="_Контр ЗН - 31.12.08._Контр ЗН - 08.05.09." xfId="0"/>
    <cellStyle name="_Контр ЗН - 31.12.08._Контр ЗН - 08.05.09. 2" xfId="0"/>
    <cellStyle name="_Контр ЗН - 31.12.08._Контр ЗН - 08.05.09. 3" xfId="0"/>
    <cellStyle name="_Контр ЗН - 31.12.08._Контр ЗН - 09.04.09." xfId="0"/>
    <cellStyle name="_Контр ЗН - 31.12.08._Контр ЗН - 09.04.09. 2" xfId="0"/>
    <cellStyle name="_Контр ЗН - 31.12.08._Контр ЗН - 09.04.09. 3" xfId="0"/>
    <cellStyle name="_Контр ЗН - 31.12.08._Контр ЗН - 10.05.09." xfId="0"/>
    <cellStyle name="_Контр ЗН - 31.12.08._Контр ЗН - 10.05.09. 2" xfId="0"/>
    <cellStyle name="_Контр ЗН - 31.12.08._Контр ЗН - 10.05.09. 3" xfId="0"/>
    <cellStyle name="_Контр ЗН - 31.12.08._Контр ЗН - 13.04.09." xfId="0"/>
    <cellStyle name="_Контр ЗН - 31.12.08._Контр ЗН - 13.04.09. 2" xfId="0"/>
    <cellStyle name="_Контр ЗН - 31.12.08._Контр ЗН - 13.04.09. 3" xfId="0"/>
    <cellStyle name="_Контр ЗН - 31.12.08._Контр ЗН - 13.05.09." xfId="0"/>
    <cellStyle name="_Контр ЗН - 31.12.08._Контр ЗН - 13.05.09. 2" xfId="0"/>
    <cellStyle name="_Контр ЗН - 31.12.08._Контр ЗН - 13.05.09. 3" xfId="0"/>
    <cellStyle name="_Контр ЗН - 31.12.08._Контр ЗН - 14.04.09." xfId="0"/>
    <cellStyle name="_Контр ЗН - 31.12.08._Контр ЗН - 14.04.09. 2" xfId="0"/>
    <cellStyle name="_Контр ЗН - 31.12.08._Контр ЗН - 14.04.09. 3" xfId="0"/>
    <cellStyle name="_Контр ЗН - 31.12.08._Контр ЗН - 14.05.09." xfId="0"/>
    <cellStyle name="_Контр ЗН - 31.12.08._Контр ЗН - 14.05.09. 2" xfId="0"/>
    <cellStyle name="_Контр ЗН - 31.12.08._Контр ЗН - 14.05.09. 3" xfId="0"/>
    <cellStyle name="_Контр ЗН - 31.12.08._Контр ЗН - 15.05.09." xfId="0"/>
    <cellStyle name="_Контр ЗН - 31.12.08._Контр ЗН - 15.05.09. 2" xfId="0"/>
    <cellStyle name="_Контр ЗН - 31.12.08._Контр ЗН - 15.05.09. 3" xfId="0"/>
    <cellStyle name="_Контр ЗН - 31.12.08._Контр ЗН - 18 05 09 " xfId="0"/>
    <cellStyle name="_Контр ЗН - 31.12.08._Контр ЗН - 18 05 09  2" xfId="0"/>
    <cellStyle name="_Контр ЗН - 31.12.08._Контр ЗН - 18 05 09  3" xfId="0"/>
    <cellStyle name="_Контр ЗН - 31.12.08._Контр ЗН - 21.03.09." xfId="0"/>
    <cellStyle name="_Контр ЗН - 31.12.08._Контр ЗН - 21.03.09. 2" xfId="0"/>
    <cellStyle name="_Контр ЗН - 31.12.08._Контр ЗН - 21.03.09. 3" xfId="0"/>
    <cellStyle name="_Контр ЗН - 31.12.08._Контр ЗН - 22 03 09  (2)" xfId="0"/>
    <cellStyle name="_Контр ЗН - 31.12.08._Контр ЗН - 22 03 09  (2) 2" xfId="0"/>
    <cellStyle name="_Контр ЗН - 31.12.08._Контр ЗН - 22 03 09  (2) 3" xfId="0"/>
    <cellStyle name="_Контр ЗН - 31.12.08._Контр ЗН - 22.05.09." xfId="0"/>
    <cellStyle name="_Контр ЗН - 31.12.08._Контр ЗН - 22.05.09. 2" xfId="0"/>
    <cellStyle name="_Контр ЗН - 31.12.08._Контр ЗН - 22.05.09. 3" xfId="0"/>
    <cellStyle name="_Контр ЗН - 31.12.08._Контр ЗН - 25 03 09  (2)" xfId="0"/>
    <cellStyle name="_Контр ЗН - 31.12.08._Контр ЗН - 25 03 09  (2) 2" xfId="0"/>
    <cellStyle name="_Контр ЗН - 31.12.08._Контр ЗН - 25 03 09  (2) 3" xfId="0"/>
    <cellStyle name="_Контр ЗН - 31.12.08._Контр ЗН - 25.01.09." xfId="0"/>
    <cellStyle name="_Контр ЗН - 31.12.08._Контр ЗН - 25.01.09. 2" xfId="0"/>
    <cellStyle name="_Контр ЗН - 31.12.08._Контр ЗН - 25.01.09. 3" xfId="0"/>
    <cellStyle name="_Контр ЗН - 31.12.08._Контр ЗН - 25.01.09._Книга 55 (2)" xfId="0"/>
    <cellStyle name="_Контр ЗН - 31.12.08._Контр ЗН - 25.01.09._Книга 55 (2) 2" xfId="0"/>
    <cellStyle name="_Контр ЗН - 31.12.08._Контр ЗН - 25.01.09._Книга 55 (2) 3" xfId="0"/>
    <cellStyle name="_Контр ЗН - 31.12.08._Контр ЗН - 25.01.09._Контр ЗН - 04.02.09." xfId="0"/>
    <cellStyle name="_Контр ЗН - 31.12.08._Контр ЗН - 25.01.09._Контр ЗН - 04.02.09. 2" xfId="0"/>
    <cellStyle name="_Контр ЗН - 31.12.08._Контр ЗН - 25.01.09._Контр ЗН - 04.02.09. 3" xfId="0"/>
    <cellStyle name="_Контр ЗН - 31.12.08._Контр ЗН - 25.01.09._Контр ЗН - 05.02.09." xfId="0"/>
    <cellStyle name="_Контр ЗН - 31.12.08._Контр ЗН - 25.01.09._Контр ЗН - 05.02.09. 2" xfId="0"/>
    <cellStyle name="_Контр ЗН - 31.12.08._Контр ЗН - 25.01.09._Контр ЗН - 05.02.09. 3" xfId="0"/>
    <cellStyle name="_Контр ЗН - 31.12.08._Контр ЗН - 25.01.09._Контр ЗН - 06.02.09." xfId="0"/>
    <cellStyle name="_Контр ЗН - 31.12.08._Контр ЗН - 25.01.09._Контр ЗН - 06.02.09. 2" xfId="0"/>
    <cellStyle name="_Контр ЗН - 31.12.08._Контр ЗН - 25.01.09._Контр ЗН - 06.02.09. 3" xfId="0"/>
    <cellStyle name="_Контр ЗН - 31.12.08._Контр ЗН - 25.05.09." xfId="0"/>
    <cellStyle name="_Контр ЗН - 31.12.08._Контр ЗН - 25.05.09. 2" xfId="0"/>
    <cellStyle name="_Контр ЗН - 31.12.08._Контр ЗН - 25.05.09. 3" xfId="0"/>
    <cellStyle name="_Контр ЗН - 31.12.08._Контр ЗН - 26.01.09." xfId="0"/>
    <cellStyle name="_Контр ЗН - 31.12.08._Контр ЗН - 26.01.09. 2" xfId="0"/>
    <cellStyle name="_Контр ЗН - 31.12.08._Контр ЗН - 26.01.09. 3" xfId="0"/>
    <cellStyle name="_Контр ЗН - 31.12.08._Контр ЗН - 26.01.09._Книга 55 (2)" xfId="0"/>
    <cellStyle name="_Контр ЗН - 31.12.08._Контр ЗН - 26.01.09._Книга 55 (2) 2" xfId="0"/>
    <cellStyle name="_Контр ЗН - 31.12.08._Контр ЗН - 26.01.09._Книга 55 (2) 3" xfId="0"/>
    <cellStyle name="_Контр ЗН - 31.12.08._Контр ЗН - 26.01.09._Контр ЗН - 04.02.09." xfId="0"/>
    <cellStyle name="_Контр ЗН - 31.12.08._Контр ЗН - 26.01.09._Контр ЗН - 04.02.09. 2" xfId="0"/>
    <cellStyle name="_Контр ЗН - 31.12.08._Контр ЗН - 26.01.09._Контр ЗН - 04.02.09. 3" xfId="0"/>
    <cellStyle name="_Контр ЗН - 31.12.08._Контр ЗН - 26.01.09._Контр ЗН - 05.02.09." xfId="0"/>
    <cellStyle name="_Контр ЗН - 31.12.08._Контр ЗН - 26.01.09._Контр ЗН - 05.02.09. 2" xfId="0"/>
    <cellStyle name="_Контр ЗН - 31.12.08._Контр ЗН - 26.01.09._Контр ЗН - 05.02.09. 3" xfId="0"/>
    <cellStyle name="_Контр ЗН - 31.12.08._Контр ЗН - 26.01.09._Контр ЗН - 06.02.09." xfId="0"/>
    <cellStyle name="_Контр ЗН - 31.12.08._Контр ЗН - 26.01.09._Контр ЗН - 06.02.09. 2" xfId="0"/>
    <cellStyle name="_Контр ЗН - 31.12.08._Контр ЗН - 26.01.09._Контр ЗН - 06.02.09. 3" xfId="0"/>
    <cellStyle name="_Контр ЗН - 31.12.08._Контр ЗН - 26.05.09." xfId="0"/>
    <cellStyle name="_Контр ЗН - 31.12.08._Контр ЗН - 26.05.09. 2" xfId="0"/>
    <cellStyle name="_Контр ЗН - 31.12.08._Контр ЗН - 26.05.09. 3" xfId="0"/>
    <cellStyle name="_Контр ЗН - 31.12.08._Контр ЗН - 27.03.09." xfId="0"/>
    <cellStyle name="_Контр ЗН - 31.12.08._Контр ЗН - 27.03.09. 2" xfId="0"/>
    <cellStyle name="_Контр ЗН - 31.12.08._Контр ЗН - 27.03.09. 3" xfId="0"/>
    <cellStyle name="_Контр ЗН - 31.12.08._Контр ЗН - 27.05.09." xfId="0"/>
    <cellStyle name="_Контр ЗН - 31.12.08._Контр ЗН - 27.05.09. 2" xfId="0"/>
    <cellStyle name="_Контр ЗН - 31.12.08._Контр ЗН - 27.05.09. 3" xfId="0"/>
    <cellStyle name="_Контр ЗН - 31.12.08._Контр ЗН - 28.01.09." xfId="0"/>
    <cellStyle name="_Контр ЗН - 31.12.08._Контр ЗН - 28.01.09. 2" xfId="0"/>
    <cellStyle name="_Контр ЗН - 31.12.08._Контр ЗН - 28.01.09. 3" xfId="0"/>
    <cellStyle name="_Контр ЗН - 31.12.08._Контр ЗН - 28.01.09._Книга 55 (2)" xfId="0"/>
    <cellStyle name="_Контр ЗН - 31.12.08._Контр ЗН - 28.01.09._Книга 55 (2) 2" xfId="0"/>
    <cellStyle name="_Контр ЗН - 31.12.08._Контр ЗН - 28.01.09._Книга 55 (2) 3" xfId="0"/>
    <cellStyle name="_Контр ЗН - 31.12.08._Контр ЗН - 28.01.09._Контр ЗН - 04.02.09." xfId="0"/>
    <cellStyle name="_Контр ЗН - 31.12.08._Контр ЗН - 28.01.09._Контр ЗН - 04.02.09. 2" xfId="0"/>
    <cellStyle name="_Контр ЗН - 31.12.08._Контр ЗН - 28.01.09._Контр ЗН - 04.02.09. 3" xfId="0"/>
    <cellStyle name="_Контр ЗН - 31.12.08._Контр ЗН - 28.01.09._Контр ЗН - 05.02.09." xfId="0"/>
    <cellStyle name="_Контр ЗН - 31.12.08._Контр ЗН - 28.01.09._Контр ЗН - 05.02.09. 2" xfId="0"/>
    <cellStyle name="_Контр ЗН - 31.12.08._Контр ЗН - 28.01.09._Контр ЗН - 05.02.09. 3" xfId="0"/>
    <cellStyle name="_Контр ЗН - 31.12.08._Контр ЗН - 28.01.09._Контр ЗН - 06.02.09." xfId="0"/>
    <cellStyle name="_Контр ЗН - 31.12.08._Контр ЗН - 28.01.09._Контр ЗН - 06.02.09. 2" xfId="0"/>
    <cellStyle name="_Контр ЗН - 31.12.08._Контр ЗН - 28.01.09._Контр ЗН - 06.02.09. 3" xfId="0"/>
    <cellStyle name="_Контр ЗН - 31.12.08._Контр ЗН - 28.05.09." xfId="0"/>
    <cellStyle name="_Контр ЗН - 31.12.08._Контр ЗН - 28.05.09. 2" xfId="0"/>
    <cellStyle name="_Контр ЗН - 31.12.08._Контр ЗН - 28.05.09. 3" xfId="0"/>
    <cellStyle name="_Контр ЗН - 31.12.08._Контр ЗН - 29.01.09." xfId="0"/>
    <cellStyle name="_Контр ЗН - 31.12.08._Контр ЗН - 29.01.09. 2" xfId="0"/>
    <cellStyle name="_Контр ЗН - 31.12.08._Контр ЗН - 29.01.09. 3" xfId="0"/>
    <cellStyle name="_Контр ЗН - 31.12.08._Контр ЗН - 29.01.09._Книга 55 (2)" xfId="0"/>
    <cellStyle name="_Контр ЗН - 31.12.08._Контр ЗН - 29.01.09._Книга 55 (2) 2" xfId="0"/>
    <cellStyle name="_Контр ЗН - 31.12.08._Контр ЗН - 29.01.09._Книга 55 (2) 3" xfId="0"/>
    <cellStyle name="_Контр ЗН - 31.12.08._Контр ЗН - 29.01.09._Контр ЗН - 04.02.09." xfId="0"/>
    <cellStyle name="_Контр ЗН - 31.12.08._Контр ЗН - 29.01.09._Контр ЗН - 04.02.09. 2" xfId="0"/>
    <cellStyle name="_Контр ЗН - 31.12.08._Контр ЗН - 29.01.09._Контр ЗН - 04.02.09. 3" xfId="0"/>
    <cellStyle name="_Контр ЗН - 31.12.08._Контр ЗН - 29.01.09._Контр ЗН - 05.02.09." xfId="0"/>
    <cellStyle name="_Контр ЗН - 31.12.08._Контр ЗН - 29.01.09._Контр ЗН - 05.02.09. 2" xfId="0"/>
    <cellStyle name="_Контр ЗН - 31.12.08._Контр ЗН - 29.01.09._Контр ЗН - 05.02.09. 3" xfId="0"/>
    <cellStyle name="_Контр ЗН - 31.12.08._Контр ЗН - 29.01.09._Контр ЗН - 06.02.09." xfId="0"/>
    <cellStyle name="_Контр ЗН - 31.12.08._Контр ЗН - 29.01.09._Контр ЗН - 06.02.09. 2" xfId="0"/>
    <cellStyle name="_Контр ЗН - 31.12.08._Контр ЗН - 29.01.09._Контр ЗН - 06.02.09. 3" xfId="0"/>
    <cellStyle name="_Контр ЗН - 31.12.08._Контр ЗН - 30.01.09." xfId="0"/>
    <cellStyle name="_Контр ЗН - 31.12.08._Контр ЗН - 30.01.09. 2" xfId="0"/>
    <cellStyle name="_Контр ЗН - 31.12.08._Контр ЗН - 30.01.09. 3" xfId="0"/>
    <cellStyle name="_Контр ЗН - 31.12.08._Контр ЗН - 30.01.09._Книга 55 (2)" xfId="0"/>
    <cellStyle name="_Контр ЗН - 31.12.08._Контр ЗН - 30.01.09._Книга 55 (2) 2" xfId="0"/>
    <cellStyle name="_Контр ЗН - 31.12.08._Контр ЗН - 30.01.09._Книга 55 (2) 3" xfId="0"/>
    <cellStyle name="_Контр ЗН - 31.12.08._Контр ЗН - 30.01.09._Контр ЗН - 04.02.09." xfId="0"/>
    <cellStyle name="_Контр ЗН - 31.12.08._Контр ЗН - 30.01.09._Контр ЗН - 04.02.09. 2" xfId="0"/>
    <cellStyle name="_Контр ЗН - 31.12.08._Контр ЗН - 30.01.09._Контр ЗН - 04.02.09. 3" xfId="0"/>
    <cellStyle name="_Контр ЗН - 31.12.08._Контр ЗН - 30.01.09._Контр ЗН - 05.02.09." xfId="0"/>
    <cellStyle name="_Контр ЗН - 31.12.08._Контр ЗН - 30.01.09._Контр ЗН - 05.02.09. 2" xfId="0"/>
    <cellStyle name="_Контр ЗН - 31.12.08._Контр ЗН - 30.01.09._Контр ЗН - 05.02.09. 3" xfId="0"/>
    <cellStyle name="_Контр ЗН - 31.12.08._Контр ЗН - 30.01.09._Контр ЗН - 06.02.09." xfId="0"/>
    <cellStyle name="_Контр ЗН - 31.12.08._Контр ЗН - 30.01.09._Контр ЗН - 06.02.09. 2" xfId="0"/>
    <cellStyle name="_Контр ЗН - 31.12.08._Контр ЗН - 30.01.09._Контр ЗН - 06.02.09. 3" xfId="0"/>
    <cellStyle name="_Контр ЗН - 31.12.08._Контр ЗН 10" xfId="0"/>
    <cellStyle name="_Контр ЗН - 31.12.08._Контр ЗН 11" xfId="0"/>
    <cellStyle name="_Контр ЗН - 31.12.08._Контр ЗН 12" xfId="0"/>
    <cellStyle name="_Контр ЗН - 31.12.08._Контр ЗН 13" xfId="0"/>
    <cellStyle name="_Контр ЗН - 31.12.08._Контр ЗН 14" xfId="0"/>
    <cellStyle name="_Контр ЗН - 31.12.08._Контр ЗН 15" xfId="0"/>
    <cellStyle name="_Контр ЗН - 31.12.08._Контр ЗН 16" xfId="0"/>
    <cellStyle name="_Контр ЗН - 31.12.08._Контр ЗН 17" xfId="0"/>
    <cellStyle name="_Контр ЗН - 31.12.08._Контр ЗН 18" xfId="0"/>
    <cellStyle name="_Контр ЗН - 31.12.08._Контр ЗН 19" xfId="0"/>
    <cellStyle name="_Контр ЗН - 31.12.08._Контр ЗН 2" xfId="0"/>
    <cellStyle name="_Контр ЗН - 31.12.08._Контр ЗН 20" xfId="0"/>
    <cellStyle name="_Контр ЗН - 31.12.08._Контр ЗН 21" xfId="0"/>
    <cellStyle name="_Контр ЗН - 31.12.08._Контр ЗН 22" xfId="0"/>
    <cellStyle name="_Контр ЗН - 31.12.08._Контр ЗН 23" xfId="0"/>
    <cellStyle name="_Контр ЗН - 31.12.08._Контр ЗН 24" xfId="0"/>
    <cellStyle name="_Контр ЗН - 31.12.08._Контр ЗН 25" xfId="0"/>
    <cellStyle name="_Контр ЗН - 31.12.08._Контр ЗН 26" xfId="0"/>
    <cellStyle name="_Контр ЗН - 31.12.08._Контр ЗН 3" xfId="0"/>
    <cellStyle name="_Контр ЗН - 31.12.08._Контр ЗН 4" xfId="0"/>
    <cellStyle name="_Контр ЗН - 31.12.08._Контр ЗН 5" xfId="0"/>
    <cellStyle name="_Контр ЗН - 31.12.08._Контр ЗН 6" xfId="0"/>
    <cellStyle name="_Контр ЗН - 31.12.08._Контр ЗН 7" xfId="0"/>
    <cellStyle name="_Контр ЗН - 31.12.08._Контр ЗН 8" xfId="0"/>
    <cellStyle name="_Контр ЗН - 31.12.08._Контр ЗН 9" xfId="0"/>
    <cellStyle name="_Контр ЗН - 31.12.08._Контр ЗН НОВЫЙ (3)" xfId="0"/>
    <cellStyle name="_Контр ЗН - 31.12.08._Контр ЗН НОВЫЙ (3) 2" xfId="0"/>
    <cellStyle name="_Контр ЗН - 31.12.08._Контр ЗН НОВЫЙ (3) 3" xfId="0"/>
    <cellStyle name="_Контр МН - 30.12.08." xfId="0"/>
    <cellStyle name="_Контр МН - 30.12.08._Без баланса" xfId="0"/>
    <cellStyle name="_Контр СН - 30.12.08." xfId="0"/>
    <cellStyle name="_Контр СН - 30.12.08._Без баланса" xfId="0"/>
    <cellStyle name="_Контр ХН - 30.12.08." xfId="0"/>
    <cellStyle name="_Контр ХН - 30.12.08._Без баланса" xfId="0"/>
    <cellStyle name="_Контр ХН - 31.12.08." xfId="0"/>
    <cellStyle name="_Контр ХН - 31.12.08. 2" xfId="0"/>
    <cellStyle name="_Контр ХН - 31.12.08. 3" xfId="0"/>
    <cellStyle name="_Контр ХН - 31.12.08._Книга 187 (2)" xfId="0"/>
    <cellStyle name="_Контр ХН - 31.12.08._Книга 187 (2) 2" xfId="0"/>
    <cellStyle name="_Контр ХН - 31.12.08._Книга 187 (2) 3" xfId="0"/>
    <cellStyle name="_Контр ХН - 31.12.08._Книга 55 (2)" xfId="0"/>
    <cellStyle name="_Контр ХН - 31.12.08._Книга 55 (2) 2" xfId="0"/>
    <cellStyle name="_Контр ХН - 31.12.08._Книга 55 (2) 3" xfId="0"/>
    <cellStyle name="_Контр ХН - 31.12.08._Контр ЗН" xfId="0"/>
    <cellStyle name="_Контр ХН - 31.12.08._Контр ЗН (2)" xfId="0"/>
    <cellStyle name="_Контр ХН - 31.12.08._Контр ЗН (2) 2" xfId="0"/>
    <cellStyle name="_Контр ХН - 31.12.08._Контр ЗН (2) 3" xfId="0"/>
    <cellStyle name="_Контр ХН - 31.12.08._Контр ЗН (3)" xfId="0"/>
    <cellStyle name="_Контр ХН - 31.12.08._Контр ЗН (3) 2" xfId="0"/>
    <cellStyle name="_Контр ХН - 31.12.08._Контр ЗН (3) 3" xfId="0"/>
    <cellStyle name="_Контр ХН - 31.12.08._Контр ЗН (34)" xfId="0"/>
    <cellStyle name="_Контр ХН - 31.12.08._Контр ЗН (34) 2" xfId="0"/>
    <cellStyle name="_Контр ХН - 31.12.08._Контр ЗН (34) 3" xfId="0"/>
    <cellStyle name="_Контр ХН - 31.12.08._Контр ЗН (47)" xfId="0"/>
    <cellStyle name="_Контр ХН - 31.12.08._Контр ЗН (47) 2" xfId="0"/>
    <cellStyle name="_Контр ХН - 31.12.08._Контр ЗН (47) 3" xfId="0"/>
    <cellStyle name="_Контр ХН - 31.12.08._Контр ЗН (55)" xfId="0"/>
    <cellStyle name="_Контр ХН - 31.12.08._Контр ЗН (55) 2" xfId="0"/>
    <cellStyle name="_Контр ХН - 31.12.08._Контр ЗН (55) 3" xfId="0"/>
    <cellStyle name="_Контр ХН - 31.12.08._Контр ЗН (58)" xfId="0"/>
    <cellStyle name="_Контр ХН - 31.12.08._Контр ЗН (58) 2" xfId="0"/>
    <cellStyle name="_Контр ХН - 31.12.08._Контр ЗН (58) 3" xfId="0"/>
    <cellStyle name="_Контр ХН - 31.12.08._Контр ЗН (59)" xfId="0"/>
    <cellStyle name="_Контр ХН - 31.12.08._Контр ЗН (59) 2" xfId="0"/>
    <cellStyle name="_Контр ХН - 31.12.08._Контр ЗН (59) 3" xfId="0"/>
    <cellStyle name="_Контр ХН - 31.12.08._Контр ЗН (61)" xfId="0"/>
    <cellStyle name="_Контр ХН - 31.12.08._Контр ЗН (61) 2" xfId="0"/>
    <cellStyle name="_Контр ХН - 31.12.08._Контр ЗН (61) 3" xfId="0"/>
    <cellStyle name="_Контр ХН - 31.12.08._Контр ЗН (62)" xfId="0"/>
    <cellStyle name="_Контр ХН - 31.12.08._Контр ЗН (62) 2" xfId="0"/>
    <cellStyle name="_Контр ХН - 31.12.08._Контр ЗН (62) 3" xfId="0"/>
    <cellStyle name="_Контр ХН - 31.12.08._Контр ЗН (66)" xfId="0"/>
    <cellStyle name="_Контр ХН - 31.12.08._Контр ЗН (66) 2" xfId="0"/>
    <cellStyle name="_Контр ХН - 31.12.08._Контр ЗН (66) 3" xfId="0"/>
    <cellStyle name="_Контр ХН - 31.12.08._Контр ЗН (67)" xfId="0"/>
    <cellStyle name="_Контр ХН - 31.12.08._Контр ЗН (67) 2" xfId="0"/>
    <cellStyle name="_Контр ХН - 31.12.08._Контр ЗН (67) 3" xfId="0"/>
    <cellStyle name="_Контр ХН - 31.12.08._Контр ЗН (73)" xfId="0"/>
    <cellStyle name="_Контр ХН - 31.12.08._Контр ЗН (73) 2" xfId="0"/>
    <cellStyle name="_Контр ХН - 31.12.08._Контр ЗН (73) 3" xfId="0"/>
    <cellStyle name="_Контр ХН - 31.12.08._Контр ЗН (74)" xfId="0"/>
    <cellStyle name="_Контр ХН - 31.12.08._Контр ЗН (74) 2" xfId="0"/>
    <cellStyle name="_Контр ХН - 31.12.08._Контр ЗН (74) 3" xfId="0"/>
    <cellStyle name="_Контр ХН - 31.12.08._Контр ЗН (95)" xfId="0"/>
    <cellStyle name="_Контр ХН - 31.12.08._Контр ЗН (95) 2" xfId="0"/>
    <cellStyle name="_Контр ХН - 31.12.08._Контр ЗН (95) 3" xfId="0"/>
    <cellStyle name="_Контр ХН - 31.12.08._Контр ЗН (98)" xfId="0"/>
    <cellStyle name="_Контр ХН - 31.12.08._Контр ЗН (98) 2" xfId="0"/>
    <cellStyle name="_Контр ХН - 31.12.08._Контр ЗН (98) 3" xfId="0"/>
    <cellStyle name="_Контр ХН - 31.12.08._Контр ЗН -  01.04.09." xfId="0"/>
    <cellStyle name="_Контр ХН - 31.12.08._Контр ЗН -  01.04.09. 2" xfId="0"/>
    <cellStyle name="_Контр ХН - 31.12.08._Контр ЗН -  01.04.09. 3" xfId="0"/>
    <cellStyle name="_Контр ХН - 31.12.08._Контр ЗН - 00.06.09." xfId="0"/>
    <cellStyle name="_Контр ХН - 31.12.08._Контр ЗН - 00.06.09. 2" xfId="0"/>
    <cellStyle name="_Контр ХН - 31.12.08._Контр ЗН - 00.06.09. 3" xfId="0"/>
    <cellStyle name="_Контр ХН - 31.12.08._Контр ЗН - 01.06.09." xfId="0"/>
    <cellStyle name="_Контр ХН - 31.12.08._Контр ЗН - 01.06.09. 2" xfId="0"/>
    <cellStyle name="_Контр ХН - 31.12.08._Контр ЗН - 01.06.09. 3" xfId="0"/>
    <cellStyle name="_Контр ХН - 31.12.08._Контр ЗН - 02.04.09." xfId="0"/>
    <cellStyle name="_Контр ХН - 31.12.08._Контр ЗН - 02.04.09. 2" xfId="0"/>
    <cellStyle name="_Контр ХН - 31.12.08._Контр ЗН - 02.04.09. 3" xfId="0"/>
    <cellStyle name="_Контр ХН - 31.12.08._Контр ЗН - 03.02.09." xfId="0"/>
    <cellStyle name="_Контр ХН - 31.12.08._Контр ЗН - 03.02.09. 2" xfId="0"/>
    <cellStyle name="_Контр ХН - 31.12.08._Контр ЗН - 03.02.09. 3" xfId="0"/>
    <cellStyle name="_Контр ХН - 31.12.08._Контр ЗН - 03.04.09." xfId="0"/>
    <cellStyle name="_Контр ХН - 31.12.08._Контр ЗН - 03.04.09. 2" xfId="0"/>
    <cellStyle name="_Контр ХН - 31.12.08._Контр ЗН - 03.04.09. 3" xfId="0"/>
    <cellStyle name="_Контр ХН - 31.12.08._Контр ЗН - 04.02.09." xfId="0"/>
    <cellStyle name="_Контр ХН - 31.12.08._Контр ЗН - 04.02.09. 2" xfId="0"/>
    <cellStyle name="_Контр ХН - 31.12.08._Контр ЗН - 04.02.09. 3" xfId="0"/>
    <cellStyle name="_Контр ХН - 31.12.08._Контр ЗН - 05.02.09." xfId="0"/>
    <cellStyle name="_Контр ХН - 31.12.08._Контр ЗН - 05.02.09. 2" xfId="0"/>
    <cellStyle name="_Контр ХН - 31.12.08._Контр ЗН - 05.02.09. 3" xfId="0"/>
    <cellStyle name="_Контр ХН - 31.12.08._Контр ЗН - 05.04.09." xfId="0"/>
    <cellStyle name="_Контр ХН - 31.12.08._Контр ЗН - 05.04.09. 2" xfId="0"/>
    <cellStyle name="_Контр ХН - 31.12.08._Контр ЗН - 05.04.09. 3" xfId="0"/>
    <cellStyle name="_Контр ХН - 31.12.08._Контр ЗН - 06.02.09." xfId="0"/>
    <cellStyle name="_Контр ХН - 31.12.08._Контр ЗН - 06.02.09. 2" xfId="0"/>
    <cellStyle name="_Контр ХН - 31.12.08._Контр ЗН - 06.02.09. 3" xfId="0"/>
    <cellStyle name="_Контр ХН - 31.12.08._Контр ЗН - 06.04.09." xfId="0"/>
    <cellStyle name="_Контр ХН - 31.12.08._Контр ЗН - 06.04.09. 2" xfId="0"/>
    <cellStyle name="_Контр ХН - 31.12.08._Контр ЗН - 06.04.09. 3" xfId="0"/>
    <cellStyle name="_Контр ХН - 31.12.08._Контр ЗН - 07.04.09." xfId="0"/>
    <cellStyle name="_Контр ХН - 31.12.08._Контр ЗН - 07.04.09. 2" xfId="0"/>
    <cellStyle name="_Контр ХН - 31.12.08._Контр ЗН - 07.04.09. 3" xfId="0"/>
    <cellStyle name="_Контр ХН - 31.12.08._Контр ЗН - 08.04.09." xfId="0"/>
    <cellStyle name="_Контр ХН - 31.12.08._Контр ЗН - 08.04.09. 2" xfId="0"/>
    <cellStyle name="_Контр ХН - 31.12.08._Контр ЗН - 08.04.09. 3" xfId="0"/>
    <cellStyle name="_Контр ХН - 31.12.08._Контр ЗН - 08.05.09." xfId="0"/>
    <cellStyle name="_Контр ХН - 31.12.08._Контр ЗН - 08.05.09. 2" xfId="0"/>
    <cellStyle name="_Контр ХН - 31.12.08._Контр ЗН - 08.05.09. 3" xfId="0"/>
    <cellStyle name="_Контр ХН - 31.12.08._Контр ЗН - 09.04.09." xfId="0"/>
    <cellStyle name="_Контр ХН - 31.12.08._Контр ЗН - 09.04.09. 2" xfId="0"/>
    <cellStyle name="_Контр ХН - 31.12.08._Контр ЗН - 09.04.09. 3" xfId="0"/>
    <cellStyle name="_Контр ХН - 31.12.08._Контр ЗН - 10.05.09." xfId="0"/>
    <cellStyle name="_Контр ХН - 31.12.08._Контр ЗН - 10.05.09. 2" xfId="0"/>
    <cellStyle name="_Контр ХН - 31.12.08._Контр ЗН - 10.05.09. 3" xfId="0"/>
    <cellStyle name="_Контр ХН - 31.12.08._Контр ЗН - 13.04.09." xfId="0"/>
    <cellStyle name="_Контр ХН - 31.12.08._Контр ЗН - 13.04.09. 2" xfId="0"/>
    <cellStyle name="_Контр ХН - 31.12.08._Контр ЗН - 13.04.09. 3" xfId="0"/>
    <cellStyle name="_Контр ХН - 31.12.08._Контр ЗН - 13.05.09." xfId="0"/>
    <cellStyle name="_Контр ХН - 31.12.08._Контр ЗН - 13.05.09. 2" xfId="0"/>
    <cellStyle name="_Контр ХН - 31.12.08._Контр ЗН - 13.05.09. 3" xfId="0"/>
    <cellStyle name="_Контр ХН - 31.12.08._Контр ЗН - 14.04.09." xfId="0"/>
    <cellStyle name="_Контр ХН - 31.12.08._Контр ЗН - 14.04.09. 2" xfId="0"/>
    <cellStyle name="_Контр ХН - 31.12.08._Контр ЗН - 14.04.09. 3" xfId="0"/>
    <cellStyle name="_Контр ХН - 31.12.08._Контр ЗН - 14.05.09." xfId="0"/>
    <cellStyle name="_Контр ХН - 31.12.08._Контр ЗН - 14.05.09. 2" xfId="0"/>
    <cellStyle name="_Контр ХН - 31.12.08._Контр ЗН - 14.05.09. 3" xfId="0"/>
    <cellStyle name="_Контр ХН - 31.12.08._Контр ЗН - 15.05.09." xfId="0"/>
    <cellStyle name="_Контр ХН - 31.12.08._Контр ЗН - 15.05.09. 2" xfId="0"/>
    <cellStyle name="_Контр ХН - 31.12.08._Контр ЗН - 15.05.09. 3" xfId="0"/>
    <cellStyle name="_Контр ХН - 31.12.08._Контр ЗН - 18 05 09 " xfId="0"/>
    <cellStyle name="_Контр ХН - 31.12.08._Контр ЗН - 18 05 09  2" xfId="0"/>
    <cellStyle name="_Контр ХН - 31.12.08._Контр ЗН - 18 05 09  3" xfId="0"/>
    <cellStyle name="_Контр ХН - 31.12.08._Контр ЗН - 21.03.09." xfId="0"/>
    <cellStyle name="_Контр ХН - 31.12.08._Контр ЗН - 21.03.09. 2" xfId="0"/>
    <cellStyle name="_Контр ХН - 31.12.08._Контр ЗН - 21.03.09. 3" xfId="0"/>
    <cellStyle name="_Контр ХН - 31.12.08._Контр ЗН - 22 03 09  (2)" xfId="0"/>
    <cellStyle name="_Контр ХН - 31.12.08._Контр ЗН - 22 03 09  (2) 2" xfId="0"/>
    <cellStyle name="_Контр ХН - 31.12.08._Контр ЗН - 22 03 09  (2) 3" xfId="0"/>
    <cellStyle name="_Контр ХН - 31.12.08._Контр ЗН - 22.05.09." xfId="0"/>
    <cellStyle name="_Контр ХН - 31.12.08._Контр ЗН - 22.05.09. 2" xfId="0"/>
    <cellStyle name="_Контр ХН - 31.12.08._Контр ЗН - 22.05.09. 3" xfId="0"/>
    <cellStyle name="_Контр ХН - 31.12.08._Контр ЗН - 25 03 09  (2)" xfId="0"/>
    <cellStyle name="_Контр ХН - 31.12.08._Контр ЗН - 25 03 09  (2) 2" xfId="0"/>
    <cellStyle name="_Контр ХН - 31.12.08._Контр ЗН - 25 03 09  (2) 3" xfId="0"/>
    <cellStyle name="_Контр ХН - 31.12.08._Контр ЗН - 25.01.09." xfId="0"/>
    <cellStyle name="_Контр ХН - 31.12.08._Контр ЗН - 25.01.09. 2" xfId="0"/>
    <cellStyle name="_Контр ХН - 31.12.08._Контр ЗН - 25.01.09. 3" xfId="0"/>
    <cellStyle name="_Контр ХН - 31.12.08._Контр ЗН - 25.01.09._Книга 55 (2)" xfId="0"/>
    <cellStyle name="_Контр ХН - 31.12.08._Контр ЗН - 25.01.09._Книга 55 (2) 2" xfId="0"/>
    <cellStyle name="_Контр ХН - 31.12.08._Контр ЗН - 25.01.09._Книга 55 (2) 3" xfId="0"/>
    <cellStyle name="_Контр ХН - 31.12.08._Контр ЗН - 25.01.09._Контр ЗН - 04.02.09." xfId="0"/>
    <cellStyle name="_Контр ХН - 31.12.08._Контр ЗН - 25.01.09._Контр ЗН - 04.02.09. 2" xfId="0"/>
    <cellStyle name="_Контр ХН - 31.12.08._Контр ЗН - 25.01.09._Контр ЗН - 04.02.09. 3" xfId="0"/>
    <cellStyle name="_Контр ХН - 31.12.08._Контр ЗН - 25.01.09._Контр ЗН - 05.02.09." xfId="0"/>
    <cellStyle name="_Контр ХН - 31.12.08._Контр ЗН - 25.01.09._Контр ЗН - 05.02.09. 2" xfId="0"/>
    <cellStyle name="_Контр ХН - 31.12.08._Контр ЗН - 25.01.09._Контр ЗН - 05.02.09. 3" xfId="0"/>
    <cellStyle name="_Контр ХН - 31.12.08._Контр ЗН - 25.01.09._Контр ЗН - 06.02.09." xfId="0"/>
    <cellStyle name="_Контр ХН - 31.12.08._Контр ЗН - 25.01.09._Контр ЗН - 06.02.09. 2" xfId="0"/>
    <cellStyle name="_Контр ХН - 31.12.08._Контр ЗН - 25.01.09._Контр ЗН - 06.02.09. 3" xfId="0"/>
    <cellStyle name="_Контр ХН - 31.12.08._Контр ЗН - 25.05.09." xfId="0"/>
    <cellStyle name="_Контр ХН - 31.12.08._Контр ЗН - 25.05.09. 2" xfId="0"/>
    <cellStyle name="_Контр ХН - 31.12.08._Контр ЗН - 25.05.09. 3" xfId="0"/>
    <cellStyle name="_Контр ХН - 31.12.08._Контр ЗН - 26.01.09." xfId="0"/>
    <cellStyle name="_Контр ХН - 31.12.08._Контр ЗН - 26.01.09. 2" xfId="0"/>
    <cellStyle name="_Контр ХН - 31.12.08._Контр ЗН - 26.01.09. 3" xfId="0"/>
    <cellStyle name="_Контр ХН - 31.12.08._Контр ЗН - 26.01.09._Книга 55 (2)" xfId="0"/>
    <cellStyle name="_Контр ХН - 31.12.08._Контр ЗН - 26.01.09._Книга 55 (2) 2" xfId="0"/>
    <cellStyle name="_Контр ХН - 31.12.08._Контр ЗН - 26.01.09._Книга 55 (2) 3" xfId="0"/>
    <cellStyle name="_Контр ХН - 31.12.08._Контр ЗН - 26.01.09._Контр ЗН - 04.02.09." xfId="0"/>
    <cellStyle name="_Контр ХН - 31.12.08._Контр ЗН - 26.01.09._Контр ЗН - 04.02.09. 2" xfId="0"/>
    <cellStyle name="_Контр ХН - 31.12.08._Контр ЗН - 26.01.09._Контр ЗН - 04.02.09. 3" xfId="0"/>
    <cellStyle name="_Контр ХН - 31.12.08._Контр ЗН - 26.01.09._Контр ЗН - 05.02.09." xfId="0"/>
    <cellStyle name="_Контр ХН - 31.12.08._Контр ЗН - 26.01.09._Контр ЗН - 05.02.09. 2" xfId="0"/>
    <cellStyle name="_Контр ХН - 31.12.08._Контр ЗН - 26.01.09._Контр ЗН - 05.02.09. 3" xfId="0"/>
    <cellStyle name="_Контр ХН - 31.12.08._Контр ЗН - 26.01.09._Контр ЗН - 06.02.09." xfId="0"/>
    <cellStyle name="_Контр ХН - 31.12.08._Контр ЗН - 26.01.09._Контр ЗН - 06.02.09. 2" xfId="0"/>
    <cellStyle name="_Контр ХН - 31.12.08._Контр ЗН - 26.01.09._Контр ЗН - 06.02.09. 3" xfId="0"/>
    <cellStyle name="_Контр ХН - 31.12.08._Контр ЗН - 26.05.09." xfId="0"/>
    <cellStyle name="_Контр ХН - 31.12.08._Контр ЗН - 26.05.09. 2" xfId="0"/>
    <cellStyle name="_Контр ХН - 31.12.08._Контр ЗН - 26.05.09. 3" xfId="0"/>
    <cellStyle name="_Контр ХН - 31.12.08._Контр ЗН - 27.03.09." xfId="0"/>
    <cellStyle name="_Контр ХН - 31.12.08._Контр ЗН - 27.03.09. 2" xfId="0"/>
    <cellStyle name="_Контр ХН - 31.12.08._Контр ЗН - 27.03.09. 3" xfId="0"/>
    <cellStyle name="_Контр ХН - 31.12.08._Контр ЗН - 27.05.09." xfId="0"/>
    <cellStyle name="_Контр ХН - 31.12.08._Контр ЗН - 27.05.09. 2" xfId="0"/>
    <cellStyle name="_Контр ХН - 31.12.08._Контр ЗН - 27.05.09. 3" xfId="0"/>
    <cellStyle name="_Контр ХН - 31.12.08._Контр ЗН - 28.01.09." xfId="0"/>
    <cellStyle name="_Контр ХН - 31.12.08._Контр ЗН - 28.01.09. 2" xfId="0"/>
    <cellStyle name="_Контр ХН - 31.12.08._Контр ЗН - 28.01.09. 3" xfId="0"/>
    <cellStyle name="_Контр ХН - 31.12.08._Контр ЗН - 28.01.09._Книга 55 (2)" xfId="0"/>
    <cellStyle name="_Контр ХН - 31.12.08._Контр ЗН - 28.01.09._Книга 55 (2) 2" xfId="0"/>
    <cellStyle name="_Контр ХН - 31.12.08._Контр ЗН - 28.01.09._Книга 55 (2) 3" xfId="0"/>
    <cellStyle name="_Контр ХН - 31.12.08._Контр ЗН - 28.01.09._Контр ЗН - 04.02.09." xfId="0"/>
    <cellStyle name="_Контр ХН - 31.12.08._Контр ЗН - 28.01.09._Контр ЗН - 04.02.09. 2" xfId="0"/>
    <cellStyle name="_Контр ХН - 31.12.08._Контр ЗН - 28.01.09._Контр ЗН - 04.02.09. 3" xfId="0"/>
    <cellStyle name="_Контр ХН - 31.12.08._Контр ЗН - 28.01.09._Контр ЗН - 05.02.09." xfId="0"/>
    <cellStyle name="_Контр ХН - 31.12.08._Контр ЗН - 28.01.09._Контр ЗН - 05.02.09. 2" xfId="0"/>
    <cellStyle name="_Контр ХН - 31.12.08._Контр ЗН - 28.01.09._Контр ЗН - 05.02.09. 3" xfId="0"/>
    <cellStyle name="_Контр ХН - 31.12.08._Контр ЗН - 28.01.09._Контр ЗН - 06.02.09." xfId="0"/>
    <cellStyle name="_Контр ХН - 31.12.08._Контр ЗН - 28.01.09._Контр ЗН - 06.02.09. 2" xfId="0"/>
    <cellStyle name="_Контр ХН - 31.12.08._Контр ЗН - 28.01.09._Контр ЗН - 06.02.09. 3" xfId="0"/>
    <cellStyle name="_Контр ХН - 31.12.08._Контр ЗН - 28.05.09." xfId="0"/>
    <cellStyle name="_Контр ХН - 31.12.08._Контр ЗН - 28.05.09. 2" xfId="0"/>
    <cellStyle name="_Контр ХН - 31.12.08._Контр ЗН - 28.05.09. 3" xfId="0"/>
    <cellStyle name="_Контр ХН - 31.12.08._Контр ЗН - 29.01.09." xfId="0"/>
    <cellStyle name="_Контр ХН - 31.12.08._Контр ЗН - 29.01.09. 2" xfId="0"/>
    <cellStyle name="_Контр ХН - 31.12.08._Контр ЗН - 29.01.09. 3" xfId="0"/>
    <cellStyle name="_Контр ХН - 31.12.08._Контр ЗН - 29.01.09._Книга 55 (2)" xfId="0"/>
    <cellStyle name="_Контр ХН - 31.12.08._Контр ЗН - 29.01.09._Книга 55 (2) 2" xfId="0"/>
    <cellStyle name="_Контр ХН - 31.12.08._Контр ЗН - 29.01.09._Книга 55 (2) 3" xfId="0"/>
    <cellStyle name="_Контр ХН - 31.12.08._Контр ЗН - 29.01.09._Контр ЗН - 04.02.09." xfId="0"/>
    <cellStyle name="_Контр ХН - 31.12.08._Контр ЗН - 29.01.09._Контр ЗН - 04.02.09. 2" xfId="0"/>
    <cellStyle name="_Контр ХН - 31.12.08._Контр ЗН - 29.01.09._Контр ЗН - 04.02.09. 3" xfId="0"/>
    <cellStyle name="_Контр ХН - 31.12.08._Контр ЗН - 29.01.09._Контр ЗН - 05.02.09." xfId="0"/>
    <cellStyle name="_Контр ХН - 31.12.08._Контр ЗН - 29.01.09._Контр ЗН - 05.02.09. 2" xfId="0"/>
    <cellStyle name="_Контр ХН - 31.12.08._Контр ЗН - 29.01.09._Контр ЗН - 05.02.09. 3" xfId="0"/>
    <cellStyle name="_Контр ХН - 31.12.08._Контр ЗН - 29.01.09._Контр ЗН - 06.02.09." xfId="0"/>
    <cellStyle name="_Контр ХН - 31.12.08._Контр ЗН - 29.01.09._Контр ЗН - 06.02.09. 2" xfId="0"/>
    <cellStyle name="_Контр ХН - 31.12.08._Контр ЗН - 29.01.09._Контр ЗН - 06.02.09. 3" xfId="0"/>
    <cellStyle name="_Контр ХН - 31.12.08._Контр ЗН - 30.01.09." xfId="0"/>
    <cellStyle name="_Контр ХН - 31.12.08._Контр ЗН - 30.01.09. 2" xfId="0"/>
    <cellStyle name="_Контр ХН - 31.12.08._Контр ЗН - 30.01.09. 3" xfId="0"/>
    <cellStyle name="_Контр ХН - 31.12.08._Контр ЗН - 30.01.09._Книга 55 (2)" xfId="0"/>
    <cellStyle name="_Контр ХН - 31.12.08._Контр ЗН - 30.01.09._Книга 55 (2) 2" xfId="0"/>
    <cellStyle name="_Контр ХН - 31.12.08._Контр ЗН - 30.01.09._Книга 55 (2) 3" xfId="0"/>
    <cellStyle name="_Контр ХН - 31.12.08._Контр ЗН - 30.01.09._Контр ЗН - 04.02.09." xfId="0"/>
    <cellStyle name="_Контр ХН - 31.12.08._Контр ЗН - 30.01.09._Контр ЗН - 04.02.09. 2" xfId="0"/>
    <cellStyle name="_Контр ХН - 31.12.08._Контр ЗН - 30.01.09._Контр ЗН - 04.02.09. 3" xfId="0"/>
    <cellStyle name="_Контр ХН - 31.12.08._Контр ЗН - 30.01.09._Контр ЗН - 05.02.09." xfId="0"/>
    <cellStyle name="_Контр ХН - 31.12.08._Контр ЗН - 30.01.09._Контр ЗН - 05.02.09. 2" xfId="0"/>
    <cellStyle name="_Контр ХН - 31.12.08._Контр ЗН - 30.01.09._Контр ЗН - 05.02.09. 3" xfId="0"/>
    <cellStyle name="_Контр ХН - 31.12.08._Контр ЗН - 30.01.09._Контр ЗН - 06.02.09." xfId="0"/>
    <cellStyle name="_Контр ХН - 31.12.08._Контр ЗН - 30.01.09._Контр ЗН - 06.02.09. 2" xfId="0"/>
    <cellStyle name="_Контр ХН - 31.12.08._Контр ЗН - 30.01.09._Контр ЗН - 06.02.09. 3" xfId="0"/>
    <cellStyle name="_Контр ХН - 31.12.08._Контр ЗН 10" xfId="0"/>
    <cellStyle name="_Контр ХН - 31.12.08._Контр ЗН 11" xfId="0"/>
    <cellStyle name="_Контр ХН - 31.12.08._Контр ЗН 12" xfId="0"/>
    <cellStyle name="_Контр ХН - 31.12.08._Контр ЗН 13" xfId="0"/>
    <cellStyle name="_Контр ХН - 31.12.08._Контр ЗН 14" xfId="0"/>
    <cellStyle name="_Контр ХН - 31.12.08._Контр ЗН 15" xfId="0"/>
    <cellStyle name="_Контр ХН - 31.12.08._Контр ЗН 16" xfId="0"/>
    <cellStyle name="_Контр ХН - 31.12.08._Контр ЗН 17" xfId="0"/>
    <cellStyle name="_Контр ХН - 31.12.08._Контр ЗН 18" xfId="0"/>
    <cellStyle name="_Контр ХН - 31.12.08._Контр ЗН 19" xfId="0"/>
    <cellStyle name="_Контр ХН - 31.12.08._Контр ЗН 2" xfId="0"/>
    <cellStyle name="_Контр ХН - 31.12.08._Контр ЗН 20" xfId="0"/>
    <cellStyle name="_Контр ХН - 31.12.08._Контр ЗН 21" xfId="0"/>
    <cellStyle name="_Контр ХН - 31.12.08._Контр ЗН 22" xfId="0"/>
    <cellStyle name="_Контр ХН - 31.12.08._Контр ЗН 23" xfId="0"/>
    <cellStyle name="_Контр ХН - 31.12.08._Контр ЗН 24" xfId="0"/>
    <cellStyle name="_Контр ХН - 31.12.08._Контр ЗН 25" xfId="0"/>
    <cellStyle name="_Контр ХН - 31.12.08._Контр ЗН 26" xfId="0"/>
    <cellStyle name="_Контр ХН - 31.12.08._Контр ЗН 3" xfId="0"/>
    <cellStyle name="_Контр ХН - 31.12.08._Контр ЗН 4" xfId="0"/>
    <cellStyle name="_Контр ХН - 31.12.08._Контр ЗН 5" xfId="0"/>
    <cellStyle name="_Контр ХН - 31.12.08._Контр ЗН 6" xfId="0"/>
    <cellStyle name="_Контр ХН - 31.12.08._Контр ЗН 7" xfId="0"/>
    <cellStyle name="_Контр ХН - 31.12.08._Контр ЗН 8" xfId="0"/>
    <cellStyle name="_Контр ХН - 31.12.08._Контр ЗН 9" xfId="0"/>
    <cellStyle name="_Контр ХН - 31.12.08._Контр ЗН НОВЫЙ (3)" xfId="0"/>
    <cellStyle name="_Контр ХН - 31.12.08._Контр ЗН НОВЫЙ (3) 2" xfId="0"/>
    <cellStyle name="_Контр ХН - 31.12.08._Контр ЗН НОВЫЙ (3) 3" xfId="0"/>
    <cellStyle name="_Лист1" xfId="0"/>
    <cellStyle name="_Лист1 (2)" xfId="0"/>
    <cellStyle name="_Лист1 (2)_Year" xfId="0"/>
    <cellStyle name="_Лист1 (2)_БАЗА ДОБЫЧИ ДЕЛЕН" xfId="0"/>
    <cellStyle name="_Лист1 (2)_БАЗА ДОБЫЧИ ДЕЛЕН_БАЗА ДОБЫЧИ ДЕЛЕН" xfId="0"/>
    <cellStyle name="_Лист1 (2)_БАЗА ДОБЫЧИ ДЕЛЕН_БАЗА ДОБЫЧИ ДЕЛЕН_БАЗА ДОБЫЧИ ДЕЛЕН" xfId="0"/>
    <cellStyle name="_Лист1 (2)_БАЗА ДОБЫЧИ ДЕЛЕН_БАЗА ДОБЫЧИ ДЕЛЕН_форма" xfId="0"/>
    <cellStyle name="_Лист1 (2)_БАЗА ДОБЫЧИ ДЕЛЕН_Лист3" xfId="0"/>
    <cellStyle name="_Лист1 (2)_Лист10" xfId="0"/>
    <cellStyle name="_Лист1 (2)_состояние" xfId="0"/>
    <cellStyle name="_Лист1 (2)_форма" xfId="0"/>
    <cellStyle name="_Лист1_БАЗА ДОБЫЧИ ДЕЛЕН" xfId="0"/>
    <cellStyle name="_Лист1_Лист10" xfId="0"/>
    <cellStyle name="_Лист1_форма" xfId="0"/>
    <cellStyle name="_Лист2" xfId="0"/>
    <cellStyle name="_Лист2_состояние" xfId="0"/>
    <cellStyle name="_Лист5" xfId="0"/>
    <cellStyle name="_Отчёт по выполненным ремонтам" xfId="0"/>
    <cellStyle name="_Поднятие частот" xfId="0"/>
    <cellStyle name="_Потери по фонду НН 2010" xfId="0"/>
    <cellStyle name="_Приложение_1 2_Калькуляция_НиГ_2009-2011" xfId="0"/>
    <cellStyle name="_Программа опт январь" xfId="0"/>
    <cellStyle name="_Ревизии" xfId="0"/>
    <cellStyle name="_Сводка август" xfId="0"/>
    <cellStyle name="_Сводка март (3)" xfId="0"/>
    <cellStyle name="_Сводка январь1" xfId="0"/>
    <cellStyle name="_Смета_2008-2010" xfId="0"/>
    <cellStyle name="_ТР-09 без МН2" xfId="0"/>
    <cellStyle name="_ТЭП Восток (2)" xfId="0"/>
    <cellStyle name="_Телефонограмма № 85" xfId="0"/>
    <cellStyle name="_ФАКТ ГДИ, ПГИ, ППД(февраль)2" xfId="0"/>
    <cellStyle name="_Форма № 1 Расчет добычи (дек 07)" xfId="0"/>
    <cellStyle name="_ХН" xfId="0"/>
    <cellStyle name="_ХН_1" xfId="0"/>
    <cellStyle name="_ЮВ1" xfId="0"/>
    <cellStyle name="_ЮВ11" xfId="0"/>
    <cellStyle name="_ЮВ11_состояние" xfId="0"/>
    <cellStyle name="_ЮВ1_состояние" xfId="0"/>
    <cellStyle name="_всего" xfId="0"/>
    <cellStyle name="_жидк по пласт" xfId="0"/>
    <cellStyle name="_жидк по пласт_состояние" xfId="0"/>
    <cellStyle name="_нер-фонд. 01.10-3цех" xfId="0"/>
    <cellStyle name="_нер-фонд3-1.03.05" xfId="0"/>
    <cellStyle name="_нер-фонд3-1.06.05" xfId="0"/>
    <cellStyle name="_нер-фонд3-1.07.05" xfId="0"/>
    <cellStyle name="_нефть_по_пласт" xfId="0"/>
    <cellStyle name="_нефть_по_пласт_состояние" xfId="0"/>
    <cellStyle name="_проба" xfId="0"/>
    <cellStyle name="_проба_состояние" xfId="0"/>
    <cellStyle name="_рекомендуемый вариант (2)" xfId="0"/>
    <cellStyle name="_рекомендуемый вариант (2)_состояние" xfId="0"/>
    <cellStyle name="_рекомендуемый вариант (2)_состояние_1" xfId="0"/>
    <cellStyle name="_рекомендуемый вариант (2)_состояние_Year" xfId="0"/>
    <cellStyle name="_рекомендуемый вариант (2)_состояние_БАЗА ДОБЫЧИ ДЕЛЕН" xfId="0"/>
    <cellStyle name="_рекомендуемый вариант (2)_состояние_БАЗА ДОБЫЧИ ДЕЛЕН_БАЗА ДОБЫЧИ ДЕЛЕН" xfId="0"/>
    <cellStyle name="_рекомендуемый вариант (2)_состояние_БАЗА ДОБЫЧИ ДЕЛЕН_БАЗА ДОБЫЧИ ДЕЛЕН_БАЗА ДОБЫЧИ ДЕЛЕН" xfId="0"/>
    <cellStyle name="_рекомендуемый вариант (2)_состояние_БАЗА ДОБЫЧИ ДЕЛЕН_БАЗА ДОБЫЧИ ДЕЛЕН_форма" xfId="0"/>
    <cellStyle name="_рекомендуемый вариант (2)_состояние_БАЗА ДОБЫЧИ ДЕЛЕН_Лист3" xfId="0"/>
    <cellStyle name="_рекомендуемый вариант (2)_состояние_Лист10" xfId="0"/>
    <cellStyle name="_рекомендуемый вариант (2)_состояние_состояние" xfId="0"/>
    <cellStyle name="_рекомендуемый вариант (2)_состояние_форма" xfId="0"/>
    <cellStyle name="_состояние" xfId="0"/>
    <cellStyle name="_состояние_Year" xfId="0"/>
    <cellStyle name="_состояние_БАЗА ДОБЫЧИ ДЕЛЕН" xfId="0"/>
    <cellStyle name="_состояние_БАЗА ДОБЫЧИ ДЕЛЕН_БАЗА ДОБЫЧИ ДЕЛЕН" xfId="0"/>
    <cellStyle name="_состояние_БАЗА ДОБЫЧИ ДЕЛЕН_БАЗА ДОБЫЧИ ДЕЛЕН_БАЗА ДОБЫЧИ ДЕЛЕН" xfId="0"/>
    <cellStyle name="_состояние_БАЗА ДОБЫЧИ ДЕЛЕН_БАЗА ДОБЫЧИ ДЕЛЕН_форма" xfId="0"/>
    <cellStyle name="_состояние_БАЗА ДОБЫЧИ ДЕЛЕН_Лист3" xfId="0"/>
    <cellStyle name="_состояние_Лист10" xfId="0"/>
    <cellStyle name="_состояние_состояние" xfId="0"/>
    <cellStyle name="_состояние_форма" xfId="0"/>
    <cellStyle name="_сравн_база_вода Игорь" xfId="0"/>
    <cellStyle name="_сравн_база_вода Игорь_состояние" xfId="0"/>
    <cellStyle name="_табл.17" xfId="0"/>
    <cellStyle name="_табл.17 (2)" xfId="0"/>
    <cellStyle name="_табл6" xfId="0"/>
    <cellStyle name="_табл6_состояние" xfId="0"/>
    <cellStyle name="_таблица фонда" xfId="0"/>
    <cellStyle name="_таблица фонда_состояние" xfId="0"/>
    <cellStyle name="_таблица фонда_состояние_1" xfId="0"/>
    <cellStyle name="_таблица фонда_состояние_Year" xfId="0"/>
    <cellStyle name="_таблица фонда_состояние_БАЗА ДОБЫЧИ ДЕЛЕН" xfId="0"/>
    <cellStyle name="_таблица фонда_состояние_БАЗА ДОБЫЧИ ДЕЛЕН_БАЗА ДОБЫЧИ ДЕЛЕН" xfId="0"/>
    <cellStyle name="_таблица фонда_состояние_БАЗА ДОБЫЧИ ДЕЛЕН_БАЗА ДОБЫЧИ ДЕЛЕН_БАЗА ДОБЫЧИ ДЕЛЕН" xfId="0"/>
    <cellStyle name="_таблица фонда_состояние_БАЗА ДОБЫЧИ ДЕЛЕН_БАЗА ДОБЫЧИ ДЕЛЕН_форма" xfId="0"/>
    <cellStyle name="_таблица фонда_состояние_БАЗА ДОБЫЧИ ДЕЛЕН_Лист3" xfId="0"/>
    <cellStyle name="_таблица фонда_состояние_Лист10" xfId="0"/>
    <cellStyle name="_таблица фонда_состояние_состояние" xfId="0"/>
    <cellStyle name="_таблица фонда_состояние_форма" xfId="0"/>
    <cellStyle name="_форма" xfId="0"/>
    <cellStyle name="Accent1" xfId="0"/>
    <cellStyle name="Accent2" xfId="0"/>
    <cellStyle name="Accent3" xfId="0"/>
    <cellStyle name="Accent4" xfId="0"/>
    <cellStyle name="Accent5" xfId="0"/>
    <cellStyle name="Accent6" xfId="0"/>
    <cellStyle name="AFE" xfId="0"/>
    <cellStyle name="Alilciue [0]_Acreia Ireerair?" xfId="0"/>
    <cellStyle name="Alilciue_Acreia Ireerair?" xfId="0"/>
    <cellStyle name="Bad 1" xfId="0"/>
    <cellStyle name="Bad 2" xfId="0"/>
    <cellStyle name="Calculation" xfId="0"/>
    <cellStyle name="Calculation 2" xfId="0"/>
    <cellStyle name="Calculation 2 2" xfId="0"/>
    <cellStyle name="Calculation 3" xfId="0"/>
    <cellStyle name="Calculation 3 2" xfId="0"/>
    <cellStyle name="Calculation 4" xfId="0"/>
    <cellStyle name="Calculation 5" xfId="0"/>
    <cellStyle name="Calculation 6" xfId="0"/>
    <cellStyle name="Calculation 7" xfId="0"/>
    <cellStyle name="Check Cell" xfId="0"/>
    <cellStyle name="Comma" xfId="0"/>
    <cellStyle name="Comma 2" xfId="0"/>
    <cellStyle name="Comma 3" xfId="0"/>
    <cellStyle name="Comma [0]" xfId="0"/>
    <cellStyle name="Comma [0] 2" xfId="0"/>
    <cellStyle name="Comma [0] 3" xfId="0"/>
    <cellStyle name="Comma [0]_irl tel sep5" xfId="0"/>
    <cellStyle name="Comma_irl tel sep5" xfId="0"/>
    <cellStyle name="Currency" xfId="0"/>
    <cellStyle name="Currency 2" xfId="0"/>
    <cellStyle name="Currency 3" xfId="0"/>
    <cellStyle name="Currency [0]" xfId="0"/>
    <cellStyle name="Currency [0] 2" xfId="0"/>
    <cellStyle name="Currency [0] 3" xfId="0"/>
    <cellStyle name="Currency [0]_irl tel sep5" xfId="0"/>
    <cellStyle name="Currency_irl tel sep5" xfId="0"/>
    <cellStyle name="Dezimal [0]_AFT" xfId="0"/>
    <cellStyle name="Dezimal_AFT" xfId="0"/>
    <cellStyle name="Explanatory Text" xfId="0"/>
    <cellStyle name="Good 2" xfId="0"/>
    <cellStyle name="Good 3" xfId="0"/>
    <cellStyle name="Heading 1 3" xfId="0"/>
    <cellStyle name="Heading 1 4" xfId="0"/>
    <cellStyle name="Heading 2 4" xfId="0"/>
    <cellStyle name="Heading 2 5" xfId="0"/>
    <cellStyle name="Heading 3" xfId="0"/>
    <cellStyle name="Heading 4" xfId="0"/>
    <cellStyle name="Iau?iue_123" xfId="0"/>
    <cellStyle name="Input" xfId="0"/>
    <cellStyle name="Input 2" xfId="0"/>
    <cellStyle name="Input 2 2" xfId="0"/>
    <cellStyle name="Input 3" xfId="0"/>
    <cellStyle name="Input 3 2" xfId="0"/>
    <cellStyle name="Input 4" xfId="0"/>
    <cellStyle name="Input 5" xfId="0"/>
    <cellStyle name="Input 6" xfId="0"/>
    <cellStyle name="Input 7" xfId="0"/>
    <cellStyle name="Linked Cell" xfId="0"/>
    <cellStyle name="namber" xfId="0"/>
    <cellStyle name="namber 2" xfId="0"/>
    <cellStyle name="Neutral 5" xfId="0"/>
    <cellStyle name="Neutral 6" xfId="0"/>
    <cellStyle name="Normal" xfId="0"/>
    <cellStyle name="Normal - Style1" xfId="0"/>
    <cellStyle name="Normal 2" xfId="0"/>
    <cellStyle name="Normal 2 2" xfId="0"/>
    <cellStyle name="Normal 3" xfId="0"/>
    <cellStyle name="Normal 3 2" xfId="0"/>
    <cellStyle name="Normal 4" xfId="0"/>
    <cellStyle name="Normal_Attachement No.1" xfId="0"/>
    <cellStyle name="normalne_laroux" xfId="0"/>
    <cellStyle name="normбlnм_laroux" xfId="0"/>
    <cellStyle name="Note 10" xfId="0"/>
    <cellStyle name="Note 10 2" xfId="0"/>
    <cellStyle name="Note 10 2 2" xfId="0"/>
    <cellStyle name="Note 10 3" xfId="0"/>
    <cellStyle name="Note 10 3 2" xfId="0"/>
    <cellStyle name="Note 10 4" xfId="0"/>
    <cellStyle name="Note 10 5" xfId="0"/>
    <cellStyle name="Note 10 6" xfId="0"/>
    <cellStyle name="Note 10 7" xfId="0"/>
    <cellStyle name="Note 11" xfId="0"/>
    <cellStyle name="Note 11 2" xfId="0"/>
    <cellStyle name="Note 11 2 2" xfId="0"/>
    <cellStyle name="Note 11 3" xfId="0"/>
    <cellStyle name="Note 11 3 2" xfId="0"/>
    <cellStyle name="Note 11 4" xfId="0"/>
    <cellStyle name="Note 11 5" xfId="0"/>
    <cellStyle name="Note 11 6" xfId="0"/>
    <cellStyle name="Note 11 7" xfId="0"/>
    <cellStyle name="Note 12" xfId="0"/>
    <cellStyle name="Note 12 2" xfId="0"/>
    <cellStyle name="Note 12 2 2" xfId="0"/>
    <cellStyle name="Note 12 3" xfId="0"/>
    <cellStyle name="Note 12 3 2" xfId="0"/>
    <cellStyle name="Note 12 4" xfId="0"/>
    <cellStyle name="Note 12 5" xfId="0"/>
    <cellStyle name="Note 12 6" xfId="0"/>
    <cellStyle name="Note 12 7" xfId="0"/>
    <cellStyle name="Note 13" xfId="0"/>
    <cellStyle name="Note 13 2" xfId="0"/>
    <cellStyle name="Note 13 2 2" xfId="0"/>
    <cellStyle name="Note 13 3" xfId="0"/>
    <cellStyle name="Note 13 3 2" xfId="0"/>
    <cellStyle name="Note 13 4" xfId="0"/>
    <cellStyle name="Note 13 5" xfId="0"/>
    <cellStyle name="Note 13 6" xfId="0"/>
    <cellStyle name="Note 13 7" xfId="0"/>
    <cellStyle name="Note 14" xfId="0"/>
    <cellStyle name="Note 14 2" xfId="0"/>
    <cellStyle name="Note 14 2 2" xfId="0"/>
    <cellStyle name="Note 14 3" xfId="0"/>
    <cellStyle name="Note 14 3 2" xfId="0"/>
    <cellStyle name="Note 14 4" xfId="0"/>
    <cellStyle name="Note 14 5" xfId="0"/>
    <cellStyle name="Note 14 6" xfId="0"/>
    <cellStyle name="Note 14 7" xfId="0"/>
    <cellStyle name="Note 15" xfId="0"/>
    <cellStyle name="Note 15 2" xfId="0"/>
    <cellStyle name="Note 15 2 2" xfId="0"/>
    <cellStyle name="Note 15 3" xfId="0"/>
    <cellStyle name="Note 15 3 2" xfId="0"/>
    <cellStyle name="Note 15 4" xfId="0"/>
    <cellStyle name="Note 15 5" xfId="0"/>
    <cellStyle name="Note 15 6" xfId="0"/>
    <cellStyle name="Note 15 7" xfId="0"/>
    <cellStyle name="Note 16" xfId="0"/>
    <cellStyle name="Note 16 2" xfId="0"/>
    <cellStyle name="Note 16 2 2" xfId="0"/>
    <cellStyle name="Note 16 3" xfId="0"/>
    <cellStyle name="Note 16 3 2" xfId="0"/>
    <cellStyle name="Note 16 4" xfId="0"/>
    <cellStyle name="Note 16 5" xfId="0"/>
    <cellStyle name="Note 16 6" xfId="0"/>
    <cellStyle name="Note 16 7" xfId="0"/>
    <cellStyle name="Note 17" xfId="0"/>
    <cellStyle name="Note 17 2" xfId="0"/>
    <cellStyle name="Note 18" xfId="0"/>
    <cellStyle name="Note 18 2" xfId="0"/>
    <cellStyle name="Note 19" xfId="0"/>
    <cellStyle name="Note 2" xfId="0"/>
    <cellStyle name="Note 2 2" xfId="0"/>
    <cellStyle name="Note 2 2 2" xfId="0"/>
    <cellStyle name="Note 2 3" xfId="0"/>
    <cellStyle name="Note 2 3 2" xfId="0"/>
    <cellStyle name="Note 2 4" xfId="0"/>
    <cellStyle name="Note 2 5" xfId="0"/>
    <cellStyle name="Note 2 6" xfId="0"/>
    <cellStyle name="Note 2 7" xfId="0"/>
    <cellStyle name="Note 20" xfId="0"/>
    <cellStyle name="Note 21" xfId="0"/>
    <cellStyle name="Note 22" xfId="0"/>
    <cellStyle name="Note 23" xfId="0"/>
    <cellStyle name="Note 24" xfId="0"/>
    <cellStyle name="Note 3" xfId="0"/>
    <cellStyle name="Note 3 2" xfId="0"/>
    <cellStyle name="Note 3 2 2" xfId="0"/>
    <cellStyle name="Note 3 3" xfId="0"/>
    <cellStyle name="Note 3 3 2" xfId="0"/>
    <cellStyle name="Note 3 4" xfId="0"/>
    <cellStyle name="Note 3 5" xfId="0"/>
    <cellStyle name="Note 3 6" xfId="0"/>
    <cellStyle name="Note 3 7" xfId="0"/>
    <cellStyle name="Note 4" xfId="0"/>
    <cellStyle name="Note 4 2" xfId="0"/>
    <cellStyle name="Note 4 2 2" xfId="0"/>
    <cellStyle name="Note 4 3" xfId="0"/>
    <cellStyle name="Note 4 3 2" xfId="0"/>
    <cellStyle name="Note 4 4" xfId="0"/>
    <cellStyle name="Note 4 5" xfId="0"/>
    <cellStyle name="Note 4 6" xfId="0"/>
    <cellStyle name="Note 4 7" xfId="0"/>
    <cellStyle name="Note 5" xfId="0"/>
    <cellStyle name="Note 5 2" xfId="0"/>
    <cellStyle name="Note 5 2 2" xfId="0"/>
    <cellStyle name="Note 5 3" xfId="0"/>
    <cellStyle name="Note 5 3 2" xfId="0"/>
    <cellStyle name="Note 5 4" xfId="0"/>
    <cellStyle name="Note 5 5" xfId="0"/>
    <cellStyle name="Note 5 6" xfId="0"/>
    <cellStyle name="Note 5 7" xfId="0"/>
    <cellStyle name="Note 6" xfId="0"/>
    <cellStyle name="Note 6 2" xfId="0"/>
    <cellStyle name="Note 6 2 2" xfId="0"/>
    <cellStyle name="Note 6 3" xfId="0"/>
    <cellStyle name="Note 6 3 2" xfId="0"/>
    <cellStyle name="Note 6 4" xfId="0"/>
    <cellStyle name="Note 6 5" xfId="0"/>
    <cellStyle name="Note 6 6" xfId="0"/>
    <cellStyle name="Note 6 7" xfId="0"/>
    <cellStyle name="Note 7" xfId="0"/>
    <cellStyle name="Note 7 2" xfId="0"/>
    <cellStyle name="Note 7 2 2" xfId="0"/>
    <cellStyle name="Note 7 3" xfId="0"/>
    <cellStyle name="Note 7 3 2" xfId="0"/>
    <cellStyle name="Note 7 4" xfId="0"/>
    <cellStyle name="Note 7 5" xfId="0"/>
    <cellStyle name="Note 7 6" xfId="0"/>
    <cellStyle name="Note 7 7" xfId="0"/>
    <cellStyle name="Note 8" xfId="0"/>
    <cellStyle name="Note 8 2" xfId="0"/>
    <cellStyle name="Note 8 2 2" xfId="0"/>
    <cellStyle name="Note 8 3" xfId="0"/>
    <cellStyle name="Note 8 3 2" xfId="0"/>
    <cellStyle name="Note 8 4" xfId="0"/>
    <cellStyle name="Note 8 5" xfId="0"/>
    <cellStyle name="Note 8 6" xfId="0"/>
    <cellStyle name="Note 8 7" xfId="0"/>
    <cellStyle name="Note 9" xfId="0"/>
    <cellStyle name="Note 9 2" xfId="0"/>
    <cellStyle name="Note 9 2 2" xfId="0"/>
    <cellStyle name="Note 9 3" xfId="0"/>
    <cellStyle name="Note 9 3 2" xfId="0"/>
    <cellStyle name="Note 9 4" xfId="0"/>
    <cellStyle name="Note 9 5" xfId="0"/>
    <cellStyle name="Note 9 6" xfId="0"/>
    <cellStyle name="Note 9 7" xfId="0"/>
    <cellStyle name="number" xfId="0"/>
    <cellStyle name="number 2" xfId="0"/>
    <cellStyle name="Nun??c [0]_Acreia Ireerair?" xfId="0"/>
    <cellStyle name="Nun??c_Acreia Ireerair?" xfId="0"/>
    <cellStyle name="Ociriniaue [0]_aleradu" xfId="0"/>
    <cellStyle name="Ociriniaue_aleradu" xfId="0"/>
    <cellStyle name="Output" xfId="0"/>
    <cellStyle name="Output 2" xfId="0"/>
    <cellStyle name="Output 2 2" xfId="0"/>
    <cellStyle name="Output 3" xfId="0"/>
    <cellStyle name="Output 3 2" xfId="0"/>
    <cellStyle name="Output 4" xfId="0"/>
    <cellStyle name="Output 5" xfId="0"/>
    <cellStyle name="Output 6" xfId="0"/>
    <cellStyle name="Output 7" xfId="0"/>
    <cellStyle name="Percent" xfId="0"/>
    <cellStyle name="Percent 2" xfId="0"/>
    <cellStyle name="Percent 3" xfId="0"/>
    <cellStyle name="st0_data" xfId="0"/>
    <cellStyle name="st1_data" xfId="0"/>
    <cellStyle name="st3_data" xfId="0"/>
    <cellStyle name="st9_data" xfId="0"/>
    <cellStyle name="Standard_Abteilung" xfId="0"/>
    <cellStyle name="style25_data" xfId="0"/>
    <cellStyle name="Title" xfId="0"/>
    <cellStyle name="Total" xfId="0"/>
    <cellStyle name="Total 2" xfId="0"/>
    <cellStyle name="Total 2 2" xfId="0"/>
    <cellStyle name="Total 3" xfId="0"/>
    <cellStyle name="Total 3 2" xfId="0"/>
    <cellStyle name="Total 4" xfId="0"/>
    <cellStyle name="Total 5" xfId="0"/>
    <cellStyle name="Total 6" xfId="0"/>
    <cellStyle name="Total 7" xfId="0"/>
    <cellStyle name="Warning Text" xfId="0"/>
    <cellStyle name="Währung [0]_AFT" xfId="0"/>
    <cellStyle name="Währung_AFT" xfId="0"/>
    <cellStyle name="Îáű÷íűé_ÖÄÍĂ-2" xfId="0"/>
    <cellStyle name="Акцент1 10" xfId="0"/>
    <cellStyle name="Акцент1 10 2" xfId="0"/>
    <cellStyle name="Акцент1 10 3" xfId="0"/>
    <cellStyle name="Акцент1 11" xfId="0"/>
    <cellStyle name="Акцент1 11 2" xfId="0"/>
    <cellStyle name="Акцент1 11 3" xfId="0"/>
    <cellStyle name="Акцент1 12" xfId="0"/>
    <cellStyle name="Акцент1 12 2" xfId="0"/>
    <cellStyle name="Акцент1 12 3" xfId="0"/>
    <cellStyle name="Акцент1 13" xfId="0"/>
    <cellStyle name="Акцент1 13 2" xfId="0"/>
    <cellStyle name="Акцент1 13 3" xfId="0"/>
    <cellStyle name="Акцент1 14" xfId="0"/>
    <cellStyle name="Акцент1 14 2" xfId="0"/>
    <cellStyle name="Акцент1 14 3" xfId="0"/>
    <cellStyle name="Акцент1 15" xfId="0"/>
    <cellStyle name="Акцент1 16" xfId="0"/>
    <cellStyle name="Акцент1 17" xfId="0"/>
    <cellStyle name="Акцент1 18" xfId="0"/>
    <cellStyle name="Акцент1 19" xfId="0"/>
    <cellStyle name="Акцент1 2" xfId="0"/>
    <cellStyle name="Акцент1 2 10" xfId="0"/>
    <cellStyle name="Акцент1 2 11" xfId="0"/>
    <cellStyle name="Акцент1 2 12" xfId="0"/>
    <cellStyle name="Акцент1 2 13" xfId="0"/>
    <cellStyle name="Акцент1 2 14" xfId="0"/>
    <cellStyle name="Акцент1 2 2" xfId="0"/>
    <cellStyle name="Акцент1 2 2 2" xfId="0"/>
    <cellStyle name="Акцент1 2 3" xfId="0"/>
    <cellStyle name="Акцент1 2 4" xfId="0"/>
    <cellStyle name="Акцент1 2 5" xfId="0"/>
    <cellStyle name="Акцент1 2 6" xfId="0"/>
    <cellStyle name="Акцент1 2 7" xfId="0"/>
    <cellStyle name="Акцент1 2 8" xfId="0"/>
    <cellStyle name="Акцент1 2 9" xfId="0"/>
    <cellStyle name="Акцент1 20" xfId="0"/>
    <cellStyle name="Акцент1 21" xfId="0"/>
    <cellStyle name="Акцент1 22" xfId="0"/>
    <cellStyle name="Акцент1 23" xfId="0"/>
    <cellStyle name="Акцент1 24" xfId="0"/>
    <cellStyle name="Акцент1 25" xfId="0"/>
    <cellStyle name="Акцент1 26" xfId="0"/>
    <cellStyle name="Акцент1 27" xfId="0"/>
    <cellStyle name="Акцент1 28" xfId="0"/>
    <cellStyle name="Акцент1 29" xfId="0"/>
    <cellStyle name="Акцент1 3" xfId="0"/>
    <cellStyle name="Акцент1 3 2" xfId="0"/>
    <cellStyle name="Акцент1 3 3" xfId="0"/>
    <cellStyle name="Акцент1 3 4" xfId="0"/>
    <cellStyle name="Акцент1 3 5" xfId="0"/>
    <cellStyle name="Акцент1 30" xfId="0"/>
    <cellStyle name="Акцент1 31" xfId="0"/>
    <cellStyle name="Акцент1 32" xfId="0"/>
    <cellStyle name="Акцент1 33" xfId="0"/>
    <cellStyle name="Акцент1 34" xfId="0"/>
    <cellStyle name="Акцент1 35" xfId="0"/>
    <cellStyle name="Акцент1 36" xfId="0"/>
    <cellStyle name="Акцент1 37" xfId="0"/>
    <cellStyle name="Акцент1 38" xfId="0"/>
    <cellStyle name="Акцент1 39" xfId="0"/>
    <cellStyle name="Акцент1 4" xfId="0"/>
    <cellStyle name="Акцент1 4 2" xfId="0"/>
    <cellStyle name="Акцент1 4 3" xfId="0"/>
    <cellStyle name="Акцент1 40" xfId="0"/>
    <cellStyle name="Акцент1 41" xfId="0"/>
    <cellStyle name="Акцент1 42" xfId="0"/>
    <cellStyle name="Акцент1 43" xfId="0"/>
    <cellStyle name="Акцент1 44" xfId="0"/>
    <cellStyle name="Акцент1 45" xfId="0"/>
    <cellStyle name="Акцент1 46" xfId="0"/>
    <cellStyle name="Акцент1 47" xfId="0"/>
    <cellStyle name="Акцент1 48" xfId="0"/>
    <cellStyle name="Акцент1 49" xfId="0"/>
    <cellStyle name="Акцент1 5" xfId="0"/>
    <cellStyle name="Акцент1 5 2" xfId="0"/>
    <cellStyle name="Акцент1 5 3" xfId="0"/>
    <cellStyle name="Акцент1 5 4" xfId="0"/>
    <cellStyle name="Акцент1 50" xfId="0"/>
    <cellStyle name="Акцент1 51" xfId="0"/>
    <cellStyle name="Акцент1 52" xfId="0"/>
    <cellStyle name="Акцент1 53" xfId="0"/>
    <cellStyle name="Акцент1 54" xfId="0"/>
    <cellStyle name="Акцент1 55" xfId="0"/>
    <cellStyle name="Акцент1 56" xfId="0"/>
    <cellStyle name="Акцент1 57" xfId="0"/>
    <cellStyle name="Акцент1 58" xfId="0"/>
    <cellStyle name="Акцент1 59" xfId="0"/>
    <cellStyle name="Акцент1 6" xfId="0"/>
    <cellStyle name="Акцент1 6 2" xfId="0"/>
    <cellStyle name="Акцент1 60" xfId="0"/>
    <cellStyle name="Акцент1 61" xfId="0"/>
    <cellStyle name="Акцент1 7" xfId="0"/>
    <cellStyle name="Акцент1 7 2" xfId="0"/>
    <cellStyle name="Акцент1 7 3" xfId="0"/>
    <cellStyle name="Акцент1 8" xfId="0"/>
    <cellStyle name="Акцент1 8 2" xfId="0"/>
    <cellStyle name="Акцент1 8 3" xfId="0"/>
    <cellStyle name="Акцент1 9" xfId="0"/>
    <cellStyle name="Акцент1 9 2" xfId="0"/>
    <cellStyle name="Акцент1 9 3" xfId="0"/>
    <cellStyle name="Акцент2 10" xfId="0"/>
    <cellStyle name="Акцент2 10 2" xfId="0"/>
    <cellStyle name="Акцент2 10 3" xfId="0"/>
    <cellStyle name="Акцент2 11" xfId="0"/>
    <cellStyle name="Акцент2 11 2" xfId="0"/>
    <cellStyle name="Акцент2 11 3" xfId="0"/>
    <cellStyle name="Акцент2 12" xfId="0"/>
    <cellStyle name="Акцент2 12 2" xfId="0"/>
    <cellStyle name="Акцент2 12 3" xfId="0"/>
    <cellStyle name="Акцент2 13" xfId="0"/>
    <cellStyle name="Акцент2 13 2" xfId="0"/>
    <cellStyle name="Акцент2 13 3" xfId="0"/>
    <cellStyle name="Акцент2 14" xfId="0"/>
    <cellStyle name="Акцент2 14 2" xfId="0"/>
    <cellStyle name="Акцент2 14 3" xfId="0"/>
    <cellStyle name="Акцент2 15" xfId="0"/>
    <cellStyle name="Акцент2 16" xfId="0"/>
    <cellStyle name="Акцент2 17" xfId="0"/>
    <cellStyle name="Акцент2 18" xfId="0"/>
    <cellStyle name="Акцент2 19" xfId="0"/>
    <cellStyle name="Акцент2 2" xfId="0"/>
    <cellStyle name="Акцент2 2 10" xfId="0"/>
    <cellStyle name="Акцент2 2 11" xfId="0"/>
    <cellStyle name="Акцент2 2 12" xfId="0"/>
    <cellStyle name="Акцент2 2 13" xfId="0"/>
    <cellStyle name="Акцент2 2 14" xfId="0"/>
    <cellStyle name="Акцент2 2 2" xfId="0"/>
    <cellStyle name="Акцент2 2 2 2" xfId="0"/>
    <cellStyle name="Акцент2 2 3" xfId="0"/>
    <cellStyle name="Акцент2 2 4" xfId="0"/>
    <cellStyle name="Акцент2 2 5" xfId="0"/>
    <cellStyle name="Акцент2 2 6" xfId="0"/>
    <cellStyle name="Акцент2 2 7" xfId="0"/>
    <cellStyle name="Акцент2 2 8" xfId="0"/>
    <cellStyle name="Акцент2 2 9" xfId="0"/>
    <cellStyle name="Акцент2 20" xfId="0"/>
    <cellStyle name="Акцент2 21" xfId="0"/>
    <cellStyle name="Акцент2 22" xfId="0"/>
    <cellStyle name="Акцент2 23" xfId="0"/>
    <cellStyle name="Акцент2 24" xfId="0"/>
    <cellStyle name="Акцент2 25" xfId="0"/>
    <cellStyle name="Акцент2 26" xfId="0"/>
    <cellStyle name="Акцент2 27" xfId="0"/>
    <cellStyle name="Акцент2 28" xfId="0"/>
    <cellStyle name="Акцент2 29" xfId="0"/>
    <cellStyle name="Акцент2 3" xfId="0"/>
    <cellStyle name="Акцент2 3 2" xfId="0"/>
    <cellStyle name="Акцент2 3 3" xfId="0"/>
    <cellStyle name="Акцент2 3 4" xfId="0"/>
    <cellStyle name="Акцент2 3 5" xfId="0"/>
    <cellStyle name="Акцент2 30" xfId="0"/>
    <cellStyle name="Акцент2 31" xfId="0"/>
    <cellStyle name="Акцент2 32" xfId="0"/>
    <cellStyle name="Акцент2 33" xfId="0"/>
    <cellStyle name="Акцент2 34" xfId="0"/>
    <cellStyle name="Акцент2 35" xfId="0"/>
    <cellStyle name="Акцент2 36" xfId="0"/>
    <cellStyle name="Акцент2 37" xfId="0"/>
    <cellStyle name="Акцент2 38" xfId="0"/>
    <cellStyle name="Акцент2 39" xfId="0"/>
    <cellStyle name="Акцент2 4" xfId="0"/>
    <cellStyle name="Акцент2 4 2" xfId="0"/>
    <cellStyle name="Акцент2 4 3" xfId="0"/>
    <cellStyle name="Акцент2 40" xfId="0"/>
    <cellStyle name="Акцент2 41" xfId="0"/>
    <cellStyle name="Акцент2 42" xfId="0"/>
    <cellStyle name="Акцент2 43" xfId="0"/>
    <cellStyle name="Акцент2 44" xfId="0"/>
    <cellStyle name="Акцент2 45" xfId="0"/>
    <cellStyle name="Акцент2 46" xfId="0"/>
    <cellStyle name="Акцент2 47" xfId="0"/>
    <cellStyle name="Акцент2 48" xfId="0"/>
    <cellStyle name="Акцент2 49" xfId="0"/>
    <cellStyle name="Акцент2 5" xfId="0"/>
    <cellStyle name="Акцент2 5 2" xfId="0"/>
    <cellStyle name="Акцент2 5 3" xfId="0"/>
    <cellStyle name="Акцент2 5 4" xfId="0"/>
    <cellStyle name="Акцент2 50" xfId="0"/>
    <cellStyle name="Акцент2 51" xfId="0"/>
    <cellStyle name="Акцент2 52" xfId="0"/>
    <cellStyle name="Акцент2 53" xfId="0"/>
    <cellStyle name="Акцент2 54" xfId="0"/>
    <cellStyle name="Акцент2 55" xfId="0"/>
    <cellStyle name="Акцент2 56" xfId="0"/>
    <cellStyle name="Акцент2 57" xfId="0"/>
    <cellStyle name="Акцент2 58" xfId="0"/>
    <cellStyle name="Акцент2 59" xfId="0"/>
    <cellStyle name="Акцент2 6" xfId="0"/>
    <cellStyle name="Акцент2 6 2" xfId="0"/>
    <cellStyle name="Акцент2 60" xfId="0"/>
    <cellStyle name="Акцент2 61" xfId="0"/>
    <cellStyle name="Акцент2 7" xfId="0"/>
    <cellStyle name="Акцент2 7 2" xfId="0"/>
    <cellStyle name="Акцент2 7 3" xfId="0"/>
    <cellStyle name="Акцент2 8" xfId="0"/>
    <cellStyle name="Акцент2 8 2" xfId="0"/>
    <cellStyle name="Акцент2 8 3" xfId="0"/>
    <cellStyle name="Акцент2 9" xfId="0"/>
    <cellStyle name="Акцент2 9 2" xfId="0"/>
    <cellStyle name="Акцент2 9 3" xfId="0"/>
    <cellStyle name="Акцент3 10" xfId="0"/>
    <cellStyle name="Акцент3 10 2" xfId="0"/>
    <cellStyle name="Акцент3 10 3" xfId="0"/>
    <cellStyle name="Акцент3 11" xfId="0"/>
    <cellStyle name="Акцент3 11 2" xfId="0"/>
    <cellStyle name="Акцент3 11 3" xfId="0"/>
    <cellStyle name="Акцент3 12" xfId="0"/>
    <cellStyle name="Акцент3 12 2" xfId="0"/>
    <cellStyle name="Акцент3 12 3" xfId="0"/>
    <cellStyle name="Акцент3 13" xfId="0"/>
    <cellStyle name="Акцент3 13 2" xfId="0"/>
    <cellStyle name="Акцент3 13 3" xfId="0"/>
    <cellStyle name="Акцент3 14" xfId="0"/>
    <cellStyle name="Акцент3 14 2" xfId="0"/>
    <cellStyle name="Акцент3 14 3" xfId="0"/>
    <cellStyle name="Акцент3 15" xfId="0"/>
    <cellStyle name="Акцент3 16" xfId="0"/>
    <cellStyle name="Акцент3 17" xfId="0"/>
    <cellStyle name="Акцент3 18" xfId="0"/>
    <cellStyle name="Акцент3 19" xfId="0"/>
    <cellStyle name="Акцент3 2" xfId="0"/>
    <cellStyle name="Акцент3 2 10" xfId="0"/>
    <cellStyle name="Акцент3 2 11" xfId="0"/>
    <cellStyle name="Акцент3 2 12" xfId="0"/>
    <cellStyle name="Акцент3 2 13" xfId="0"/>
    <cellStyle name="Акцент3 2 14" xfId="0"/>
    <cellStyle name="Акцент3 2 2" xfId="0"/>
    <cellStyle name="Акцент3 2 2 2" xfId="0"/>
    <cellStyle name="Акцент3 2 3" xfId="0"/>
    <cellStyle name="Акцент3 2 4" xfId="0"/>
    <cellStyle name="Акцент3 2 5" xfId="0"/>
    <cellStyle name="Акцент3 2 6" xfId="0"/>
    <cellStyle name="Акцент3 2 7" xfId="0"/>
    <cellStyle name="Акцент3 2 8" xfId="0"/>
    <cellStyle name="Акцент3 2 9" xfId="0"/>
    <cellStyle name="Акцент3 20" xfId="0"/>
    <cellStyle name="Акцент3 21" xfId="0"/>
    <cellStyle name="Акцент3 22" xfId="0"/>
    <cellStyle name="Акцент3 23" xfId="0"/>
    <cellStyle name="Акцент3 24" xfId="0"/>
    <cellStyle name="Акцент3 25" xfId="0"/>
    <cellStyle name="Акцент3 26" xfId="0"/>
    <cellStyle name="Акцент3 27" xfId="0"/>
    <cellStyle name="Акцент3 28" xfId="0"/>
    <cellStyle name="Акцент3 29" xfId="0"/>
    <cellStyle name="Акцент3 3" xfId="0"/>
    <cellStyle name="Акцент3 3 2" xfId="0"/>
    <cellStyle name="Акцент3 3 3" xfId="0"/>
    <cellStyle name="Акцент3 3 4" xfId="0"/>
    <cellStyle name="Акцент3 3 5" xfId="0"/>
    <cellStyle name="Акцент3 30" xfId="0"/>
    <cellStyle name="Акцент3 31" xfId="0"/>
    <cellStyle name="Акцент3 32" xfId="0"/>
    <cellStyle name="Акцент3 33" xfId="0"/>
    <cellStyle name="Акцент3 34" xfId="0"/>
    <cellStyle name="Акцент3 35" xfId="0"/>
    <cellStyle name="Акцент3 36" xfId="0"/>
    <cellStyle name="Акцент3 37" xfId="0"/>
    <cellStyle name="Акцент3 38" xfId="0"/>
    <cellStyle name="Акцент3 39" xfId="0"/>
    <cellStyle name="Акцент3 4" xfId="0"/>
    <cellStyle name="Акцент3 4 2" xfId="0"/>
    <cellStyle name="Акцент3 4 3" xfId="0"/>
    <cellStyle name="Акцент3 40" xfId="0"/>
    <cellStyle name="Акцент3 41" xfId="0"/>
    <cellStyle name="Акцент3 42" xfId="0"/>
    <cellStyle name="Акцент3 43" xfId="0"/>
    <cellStyle name="Акцент3 44" xfId="0"/>
    <cellStyle name="Акцент3 45" xfId="0"/>
    <cellStyle name="Акцент3 46" xfId="0"/>
    <cellStyle name="Акцент3 47" xfId="0"/>
    <cellStyle name="Акцент3 48" xfId="0"/>
    <cellStyle name="Акцент3 49" xfId="0"/>
    <cellStyle name="Акцент3 5" xfId="0"/>
    <cellStyle name="Акцент3 5 2" xfId="0"/>
    <cellStyle name="Акцент3 5 3" xfId="0"/>
    <cellStyle name="Акцент3 5 4" xfId="0"/>
    <cellStyle name="Акцент3 50" xfId="0"/>
    <cellStyle name="Акцент3 51" xfId="0"/>
    <cellStyle name="Акцент3 52" xfId="0"/>
    <cellStyle name="Акцент3 53" xfId="0"/>
    <cellStyle name="Акцент3 54" xfId="0"/>
    <cellStyle name="Акцент3 55" xfId="0"/>
    <cellStyle name="Акцент3 56" xfId="0"/>
    <cellStyle name="Акцент3 57" xfId="0"/>
    <cellStyle name="Акцент3 58" xfId="0"/>
    <cellStyle name="Акцент3 59" xfId="0"/>
    <cellStyle name="Акцент3 6" xfId="0"/>
    <cellStyle name="Акцент3 6 2" xfId="0"/>
    <cellStyle name="Акцент3 60" xfId="0"/>
    <cellStyle name="Акцент3 61" xfId="0"/>
    <cellStyle name="Акцент3 7" xfId="0"/>
    <cellStyle name="Акцент3 7 2" xfId="0"/>
    <cellStyle name="Акцент3 7 3" xfId="0"/>
    <cellStyle name="Акцент3 8" xfId="0"/>
    <cellStyle name="Акцент3 8 2" xfId="0"/>
    <cellStyle name="Акцент3 8 3" xfId="0"/>
    <cellStyle name="Акцент3 9" xfId="0"/>
    <cellStyle name="Акцент3 9 2" xfId="0"/>
    <cellStyle name="Акцент3 9 3" xfId="0"/>
    <cellStyle name="Акцент4 10" xfId="0"/>
    <cellStyle name="Акцент4 10 2" xfId="0"/>
    <cellStyle name="Акцент4 10 3" xfId="0"/>
    <cellStyle name="Акцент4 11" xfId="0"/>
    <cellStyle name="Акцент4 11 2" xfId="0"/>
    <cellStyle name="Акцент4 11 3" xfId="0"/>
    <cellStyle name="Акцент4 12" xfId="0"/>
    <cellStyle name="Акцент4 12 2" xfId="0"/>
    <cellStyle name="Акцент4 12 3" xfId="0"/>
    <cellStyle name="Акцент4 13" xfId="0"/>
    <cellStyle name="Акцент4 13 2" xfId="0"/>
    <cellStyle name="Акцент4 13 3" xfId="0"/>
    <cellStyle name="Акцент4 14" xfId="0"/>
    <cellStyle name="Акцент4 14 2" xfId="0"/>
    <cellStyle name="Акцент4 14 3" xfId="0"/>
    <cellStyle name="Акцент4 15" xfId="0"/>
    <cellStyle name="Акцент4 16" xfId="0"/>
    <cellStyle name="Акцент4 17" xfId="0"/>
    <cellStyle name="Акцент4 18" xfId="0"/>
    <cellStyle name="Акцент4 19" xfId="0"/>
    <cellStyle name="Акцент4 2" xfId="0"/>
    <cellStyle name="Акцент4 2 10" xfId="0"/>
    <cellStyle name="Акцент4 2 11" xfId="0"/>
    <cellStyle name="Акцент4 2 12" xfId="0"/>
    <cellStyle name="Акцент4 2 13" xfId="0"/>
    <cellStyle name="Акцент4 2 14" xfId="0"/>
    <cellStyle name="Акцент4 2 2" xfId="0"/>
    <cellStyle name="Акцент4 2 2 2" xfId="0"/>
    <cellStyle name="Акцент4 2 3" xfId="0"/>
    <cellStyle name="Акцент4 2 4" xfId="0"/>
    <cellStyle name="Акцент4 2 5" xfId="0"/>
    <cellStyle name="Акцент4 2 6" xfId="0"/>
    <cellStyle name="Акцент4 2 7" xfId="0"/>
    <cellStyle name="Акцент4 2 8" xfId="0"/>
    <cellStyle name="Акцент4 2 9" xfId="0"/>
    <cellStyle name="Акцент4 20" xfId="0"/>
    <cellStyle name="Акцент4 21" xfId="0"/>
    <cellStyle name="Акцент4 22" xfId="0"/>
    <cellStyle name="Акцент4 23" xfId="0"/>
    <cellStyle name="Акцент4 24" xfId="0"/>
    <cellStyle name="Акцент4 25" xfId="0"/>
    <cellStyle name="Акцент4 26" xfId="0"/>
    <cellStyle name="Акцент4 27" xfId="0"/>
    <cellStyle name="Акцент4 28" xfId="0"/>
    <cellStyle name="Акцент4 29" xfId="0"/>
    <cellStyle name="Акцент4 3" xfId="0"/>
    <cellStyle name="Акцент4 3 2" xfId="0"/>
    <cellStyle name="Акцент4 3 3" xfId="0"/>
    <cellStyle name="Акцент4 3 4" xfId="0"/>
    <cellStyle name="Акцент4 3 5" xfId="0"/>
    <cellStyle name="Акцент4 30" xfId="0"/>
    <cellStyle name="Акцент4 31" xfId="0"/>
    <cellStyle name="Акцент4 32" xfId="0"/>
    <cellStyle name="Акцент4 33" xfId="0"/>
    <cellStyle name="Акцент4 34" xfId="0"/>
    <cellStyle name="Акцент4 35" xfId="0"/>
    <cellStyle name="Акцент4 36" xfId="0"/>
    <cellStyle name="Акцент4 37" xfId="0"/>
    <cellStyle name="Акцент4 38" xfId="0"/>
    <cellStyle name="Акцент4 39" xfId="0"/>
    <cellStyle name="Акцент4 4" xfId="0"/>
    <cellStyle name="Акцент4 4 2" xfId="0"/>
    <cellStyle name="Акцент4 4 3" xfId="0"/>
    <cellStyle name="Акцент4 40" xfId="0"/>
    <cellStyle name="Акцент4 41" xfId="0"/>
    <cellStyle name="Акцент4 42" xfId="0"/>
    <cellStyle name="Акцент4 43" xfId="0"/>
    <cellStyle name="Акцент4 44" xfId="0"/>
    <cellStyle name="Акцент4 45" xfId="0"/>
    <cellStyle name="Акцент4 46" xfId="0"/>
    <cellStyle name="Акцент4 47" xfId="0"/>
    <cellStyle name="Акцент4 48" xfId="0"/>
    <cellStyle name="Акцент4 49" xfId="0"/>
    <cellStyle name="Акцент4 5" xfId="0"/>
    <cellStyle name="Акцент4 5 2" xfId="0"/>
    <cellStyle name="Акцент4 5 3" xfId="0"/>
    <cellStyle name="Акцент4 5 4" xfId="0"/>
    <cellStyle name="Акцент4 50" xfId="0"/>
    <cellStyle name="Акцент4 51" xfId="0"/>
    <cellStyle name="Акцент4 52" xfId="0"/>
    <cellStyle name="Акцент4 53" xfId="0"/>
    <cellStyle name="Акцент4 54" xfId="0"/>
    <cellStyle name="Акцент4 55" xfId="0"/>
    <cellStyle name="Акцент4 56" xfId="0"/>
    <cellStyle name="Акцент4 57" xfId="0"/>
    <cellStyle name="Акцент4 58" xfId="0"/>
    <cellStyle name="Акцент4 59" xfId="0"/>
    <cellStyle name="Акцент4 6" xfId="0"/>
    <cellStyle name="Акцент4 6 2" xfId="0"/>
    <cellStyle name="Акцент4 60" xfId="0"/>
    <cellStyle name="Акцент4 61" xfId="0"/>
    <cellStyle name="Акцент4 7" xfId="0"/>
    <cellStyle name="Акцент4 7 2" xfId="0"/>
    <cellStyle name="Акцент4 7 3" xfId="0"/>
    <cellStyle name="Акцент4 8" xfId="0"/>
    <cellStyle name="Акцент4 8 2" xfId="0"/>
    <cellStyle name="Акцент4 8 3" xfId="0"/>
    <cellStyle name="Акцент4 9" xfId="0"/>
    <cellStyle name="Акцент4 9 2" xfId="0"/>
    <cellStyle name="Акцент4 9 3" xfId="0"/>
    <cellStyle name="Акцент5 10" xfId="0"/>
    <cellStyle name="Акцент5 10 2" xfId="0"/>
    <cellStyle name="Акцент5 10 3" xfId="0"/>
    <cellStyle name="Акцент5 11" xfId="0"/>
    <cellStyle name="Акцент5 11 2" xfId="0"/>
    <cellStyle name="Акцент5 11 3" xfId="0"/>
    <cellStyle name="Акцент5 12" xfId="0"/>
    <cellStyle name="Акцент5 12 2" xfId="0"/>
    <cellStyle name="Акцент5 12 3" xfId="0"/>
    <cellStyle name="Акцент5 13" xfId="0"/>
    <cellStyle name="Акцент5 13 2" xfId="0"/>
    <cellStyle name="Акцент5 13 3" xfId="0"/>
    <cellStyle name="Акцент5 14" xfId="0"/>
    <cellStyle name="Акцент5 14 2" xfId="0"/>
    <cellStyle name="Акцент5 14 3" xfId="0"/>
    <cellStyle name="Акцент5 15" xfId="0"/>
    <cellStyle name="Акцент5 16" xfId="0"/>
    <cellStyle name="Акцент5 17" xfId="0"/>
    <cellStyle name="Акцент5 18" xfId="0"/>
    <cellStyle name="Акцент5 19" xfId="0"/>
    <cellStyle name="Акцент5 2" xfId="0"/>
    <cellStyle name="Акцент5 2 10" xfId="0"/>
    <cellStyle name="Акцент5 2 11" xfId="0"/>
    <cellStyle name="Акцент5 2 12" xfId="0"/>
    <cellStyle name="Акцент5 2 13" xfId="0"/>
    <cellStyle name="Акцент5 2 14" xfId="0"/>
    <cellStyle name="Акцент5 2 2" xfId="0"/>
    <cellStyle name="Акцент5 2 3" xfId="0"/>
    <cellStyle name="Акцент5 2 4" xfId="0"/>
    <cellStyle name="Акцент5 2 5" xfId="0"/>
    <cellStyle name="Акцент5 2 6" xfId="0"/>
    <cellStyle name="Акцент5 2 7" xfId="0"/>
    <cellStyle name="Акцент5 2 8" xfId="0"/>
    <cellStyle name="Акцент5 2 9" xfId="0"/>
    <cellStyle name="Акцент5 20" xfId="0"/>
    <cellStyle name="Акцент5 21" xfId="0"/>
    <cellStyle name="Акцент5 22" xfId="0"/>
    <cellStyle name="Акцент5 23" xfId="0"/>
    <cellStyle name="Акцент5 24" xfId="0"/>
    <cellStyle name="Акцент5 25" xfId="0"/>
    <cellStyle name="Акцент5 26" xfId="0"/>
    <cellStyle name="Акцент5 27" xfId="0"/>
    <cellStyle name="Акцент5 28" xfId="0"/>
    <cellStyle name="Акцент5 29" xfId="0"/>
    <cellStyle name="Акцент5 3" xfId="0"/>
    <cellStyle name="Акцент5 3 2" xfId="0"/>
    <cellStyle name="Акцент5 3 3" xfId="0"/>
    <cellStyle name="Акцент5 3 4" xfId="0"/>
    <cellStyle name="Акцент5 3 5" xfId="0"/>
    <cellStyle name="Акцент5 30" xfId="0"/>
    <cellStyle name="Акцент5 31" xfId="0"/>
    <cellStyle name="Акцент5 32" xfId="0"/>
    <cellStyle name="Акцент5 33" xfId="0"/>
    <cellStyle name="Акцент5 34" xfId="0"/>
    <cellStyle name="Акцент5 35" xfId="0"/>
    <cellStyle name="Акцент5 36" xfId="0"/>
    <cellStyle name="Акцент5 37" xfId="0"/>
    <cellStyle name="Акцент5 38" xfId="0"/>
    <cellStyle name="Акцент5 39" xfId="0"/>
    <cellStyle name="Акцент5 4" xfId="0"/>
    <cellStyle name="Акцент5 4 2" xfId="0"/>
    <cellStyle name="Акцент5 4 3" xfId="0"/>
    <cellStyle name="Акцент5 40" xfId="0"/>
    <cellStyle name="Акцент5 41" xfId="0"/>
    <cellStyle name="Акцент5 42" xfId="0"/>
    <cellStyle name="Акцент5 43" xfId="0"/>
    <cellStyle name="Акцент5 44" xfId="0"/>
    <cellStyle name="Акцент5 45" xfId="0"/>
    <cellStyle name="Акцент5 46" xfId="0"/>
    <cellStyle name="Акцент5 47" xfId="0"/>
    <cellStyle name="Акцент5 48" xfId="0"/>
    <cellStyle name="Акцент5 49" xfId="0"/>
    <cellStyle name="Акцент5 5" xfId="0"/>
    <cellStyle name="Акцент5 5 2" xfId="0"/>
    <cellStyle name="Акцент5 50" xfId="0"/>
    <cellStyle name="Акцент5 51" xfId="0"/>
    <cellStyle name="Акцент5 52" xfId="0"/>
    <cellStyle name="Акцент5 53" xfId="0"/>
    <cellStyle name="Акцент5 54" xfId="0"/>
    <cellStyle name="Акцент5 55" xfId="0"/>
    <cellStyle name="Акцент5 56" xfId="0"/>
    <cellStyle name="Акцент5 57" xfId="0"/>
    <cellStyle name="Акцент5 58" xfId="0"/>
    <cellStyle name="Акцент5 59" xfId="0"/>
    <cellStyle name="Акцент5 6" xfId="0"/>
    <cellStyle name="Акцент5 6 2" xfId="0"/>
    <cellStyle name="Акцент5 6 3" xfId="0"/>
    <cellStyle name="Акцент5 60" xfId="0"/>
    <cellStyle name="Акцент5 61" xfId="0"/>
    <cellStyle name="Акцент5 7" xfId="0"/>
    <cellStyle name="Акцент5 7 2" xfId="0"/>
    <cellStyle name="Акцент5 7 3" xfId="0"/>
    <cellStyle name="Акцент5 8" xfId="0"/>
    <cellStyle name="Акцент5 8 2" xfId="0"/>
    <cellStyle name="Акцент5 8 3" xfId="0"/>
    <cellStyle name="Акцент5 9" xfId="0"/>
    <cellStyle name="Акцент5 9 2" xfId="0"/>
    <cellStyle name="Акцент5 9 3" xfId="0"/>
    <cellStyle name="Акцент6 10" xfId="0"/>
    <cellStyle name="Акцент6 10 2" xfId="0"/>
    <cellStyle name="Акцент6 10 3" xfId="0"/>
    <cellStyle name="Акцент6 11" xfId="0"/>
    <cellStyle name="Акцент6 11 2" xfId="0"/>
    <cellStyle name="Акцент6 11 3" xfId="0"/>
    <cellStyle name="Акцент6 12" xfId="0"/>
    <cellStyle name="Акцент6 12 2" xfId="0"/>
    <cellStyle name="Акцент6 12 3" xfId="0"/>
    <cellStyle name="Акцент6 13" xfId="0"/>
    <cellStyle name="Акцент6 13 2" xfId="0"/>
    <cellStyle name="Акцент6 13 3" xfId="0"/>
    <cellStyle name="Акцент6 14" xfId="0"/>
    <cellStyle name="Акцент6 14 2" xfId="0"/>
    <cellStyle name="Акцент6 14 3" xfId="0"/>
    <cellStyle name="Акцент6 15" xfId="0"/>
    <cellStyle name="Акцент6 16" xfId="0"/>
    <cellStyle name="Акцент6 17" xfId="0"/>
    <cellStyle name="Акцент6 18" xfId="0"/>
    <cellStyle name="Акцент6 19" xfId="0"/>
    <cellStyle name="Акцент6 2" xfId="0"/>
    <cellStyle name="Акцент6 2 10" xfId="0"/>
    <cellStyle name="Акцент6 2 11" xfId="0"/>
    <cellStyle name="Акцент6 2 12" xfId="0"/>
    <cellStyle name="Акцент6 2 13" xfId="0"/>
    <cellStyle name="Акцент6 2 14" xfId="0"/>
    <cellStyle name="Акцент6 2 2" xfId="0"/>
    <cellStyle name="Акцент6 2 2 2" xfId="0"/>
    <cellStyle name="Акцент6 2 3" xfId="0"/>
    <cellStyle name="Акцент6 2 4" xfId="0"/>
    <cellStyle name="Акцент6 2 5" xfId="0"/>
    <cellStyle name="Акцент6 2 6" xfId="0"/>
    <cellStyle name="Акцент6 2 7" xfId="0"/>
    <cellStyle name="Акцент6 2 8" xfId="0"/>
    <cellStyle name="Акцент6 2 9" xfId="0"/>
    <cellStyle name="Акцент6 20" xfId="0"/>
    <cellStyle name="Акцент6 21" xfId="0"/>
    <cellStyle name="Акцент6 22" xfId="0"/>
    <cellStyle name="Акцент6 23" xfId="0"/>
    <cellStyle name="Акцент6 24" xfId="0"/>
    <cellStyle name="Акцент6 25" xfId="0"/>
    <cellStyle name="Акцент6 26" xfId="0"/>
    <cellStyle name="Акцент6 27" xfId="0"/>
    <cellStyle name="Акцент6 28" xfId="0"/>
    <cellStyle name="Акцент6 29" xfId="0"/>
    <cellStyle name="Акцент6 3" xfId="0"/>
    <cellStyle name="Акцент6 3 2" xfId="0"/>
    <cellStyle name="Акцент6 3 3" xfId="0"/>
    <cellStyle name="Акцент6 3 4" xfId="0"/>
    <cellStyle name="Акцент6 3 5" xfId="0"/>
    <cellStyle name="Акцент6 30" xfId="0"/>
    <cellStyle name="Акцент6 31" xfId="0"/>
    <cellStyle name="Акцент6 32" xfId="0"/>
    <cellStyle name="Акцент6 33" xfId="0"/>
    <cellStyle name="Акцент6 34" xfId="0"/>
    <cellStyle name="Акцент6 35" xfId="0"/>
    <cellStyle name="Акцент6 36" xfId="0"/>
    <cellStyle name="Акцент6 37" xfId="0"/>
    <cellStyle name="Акцент6 38" xfId="0"/>
    <cellStyle name="Акцент6 39" xfId="0"/>
    <cellStyle name="Акцент6 4" xfId="0"/>
    <cellStyle name="Акцент6 4 2" xfId="0"/>
    <cellStyle name="Акцент6 4 3" xfId="0"/>
    <cellStyle name="Акцент6 40" xfId="0"/>
    <cellStyle name="Акцент6 41" xfId="0"/>
    <cellStyle name="Акцент6 42" xfId="0"/>
    <cellStyle name="Акцент6 43" xfId="0"/>
    <cellStyle name="Акцент6 44" xfId="0"/>
    <cellStyle name="Акцент6 45" xfId="0"/>
    <cellStyle name="Акцент6 46" xfId="0"/>
    <cellStyle name="Акцент6 47" xfId="0"/>
    <cellStyle name="Акцент6 48" xfId="0"/>
    <cellStyle name="Акцент6 49" xfId="0"/>
    <cellStyle name="Акцент6 5" xfId="0"/>
    <cellStyle name="Акцент6 5 2" xfId="0"/>
    <cellStyle name="Акцент6 5 3" xfId="0"/>
    <cellStyle name="Акцент6 5 4" xfId="0"/>
    <cellStyle name="Акцент6 50" xfId="0"/>
    <cellStyle name="Акцент6 51" xfId="0"/>
    <cellStyle name="Акцент6 52" xfId="0"/>
    <cellStyle name="Акцент6 53" xfId="0"/>
    <cellStyle name="Акцент6 54" xfId="0"/>
    <cellStyle name="Акцент6 55" xfId="0"/>
    <cellStyle name="Акцент6 56" xfId="0"/>
    <cellStyle name="Акцент6 57" xfId="0"/>
    <cellStyle name="Акцент6 58" xfId="0"/>
    <cellStyle name="Акцент6 59" xfId="0"/>
    <cellStyle name="Акцент6 6" xfId="0"/>
    <cellStyle name="Акцент6 6 2" xfId="0"/>
    <cellStyle name="Акцент6 60" xfId="0"/>
    <cellStyle name="Акцент6 61" xfId="0"/>
    <cellStyle name="Акцент6 7" xfId="0"/>
    <cellStyle name="Акцент6 7 2" xfId="0"/>
    <cellStyle name="Акцент6 7 3" xfId="0"/>
    <cellStyle name="Акцент6 8" xfId="0"/>
    <cellStyle name="Акцент6 8 2" xfId="0"/>
    <cellStyle name="Акцент6 8 3" xfId="0"/>
    <cellStyle name="Акцент6 9" xfId="0"/>
    <cellStyle name="Акцент6 9 2" xfId="0"/>
    <cellStyle name="Акцент6 9 3" xfId="0"/>
    <cellStyle name="Ввод  10" xfId="0"/>
    <cellStyle name="Ввод  10 2" xfId="0"/>
    <cellStyle name="Ввод  10 3" xfId="0"/>
    <cellStyle name="Ввод  10 4" xfId="0"/>
    <cellStyle name="Ввод  11" xfId="0"/>
    <cellStyle name="Ввод  11 2" xfId="0"/>
    <cellStyle name="Ввод  11 3" xfId="0"/>
    <cellStyle name="Ввод  11 4" xfId="0"/>
    <cellStyle name="Ввод  12" xfId="0"/>
    <cellStyle name="Ввод  12 2" xfId="0"/>
    <cellStyle name="Ввод  12 3" xfId="0"/>
    <cellStyle name="Ввод  12 4" xfId="0"/>
    <cellStyle name="Ввод  13" xfId="0"/>
    <cellStyle name="Ввод  13 2" xfId="0"/>
    <cellStyle name="Ввод  13 3" xfId="0"/>
    <cellStyle name="Ввод  13 4" xfId="0"/>
    <cellStyle name="Ввод  14" xfId="0"/>
    <cellStyle name="Ввод  14 2" xfId="0"/>
    <cellStyle name="Ввод  14 3" xfId="0"/>
    <cellStyle name="Ввод  14 4" xfId="0"/>
    <cellStyle name="Ввод  15" xfId="0"/>
    <cellStyle name="Ввод  15 2" xfId="0"/>
    <cellStyle name="Ввод  16" xfId="0"/>
    <cellStyle name="Ввод  16 2" xfId="0"/>
    <cellStyle name="Ввод  17" xfId="0"/>
    <cellStyle name="Ввод  17 2" xfId="0"/>
    <cellStyle name="Ввод  18" xfId="0"/>
    <cellStyle name="Ввод  18 2" xfId="0"/>
    <cellStyle name="Ввод  19" xfId="0"/>
    <cellStyle name="Ввод  19 2" xfId="0"/>
    <cellStyle name="Ввод  2" xfId="0"/>
    <cellStyle name="Ввод  2 10" xfId="0"/>
    <cellStyle name="Ввод  2 10 2" xfId="0"/>
    <cellStyle name="Ввод  2 11" xfId="0"/>
    <cellStyle name="Ввод  2 11 2" xfId="0"/>
    <cellStyle name="Ввод  2 12" xfId="0"/>
    <cellStyle name="Ввод  2 13" xfId="0"/>
    <cellStyle name="Ввод  2 13 2" xfId="0"/>
    <cellStyle name="Ввод  2 14" xfId="0"/>
    <cellStyle name="Ввод  2 15" xfId="0"/>
    <cellStyle name="Ввод  2 16" xfId="0"/>
    <cellStyle name="Ввод  2 17" xfId="0"/>
    <cellStyle name="Ввод  2 18" xfId="0"/>
    <cellStyle name="Ввод  2 2" xfId="0"/>
    <cellStyle name="Ввод  2 2 2" xfId="0"/>
    <cellStyle name="Ввод  2 2 3" xfId="0"/>
    <cellStyle name="Ввод  2 2 4" xfId="0"/>
    <cellStyle name="Ввод  2 3" xfId="0"/>
    <cellStyle name="Ввод  2 3 2" xfId="0"/>
    <cellStyle name="Ввод  2 3 3" xfId="0"/>
    <cellStyle name="Ввод  2 3 4" xfId="0"/>
    <cellStyle name="Ввод  2 4" xfId="0"/>
    <cellStyle name="Ввод  2 4 2" xfId="0"/>
    <cellStyle name="Ввод  2 4 3" xfId="0"/>
    <cellStyle name="Ввод  2 5" xfId="0"/>
    <cellStyle name="Ввод  2 5 2" xfId="0"/>
    <cellStyle name="Ввод  2 5 3" xfId="0"/>
    <cellStyle name="Ввод  2 6" xfId="0"/>
    <cellStyle name="Ввод  2 6 2" xfId="0"/>
    <cellStyle name="Ввод  2 6 3" xfId="0"/>
    <cellStyle name="Ввод  2 7" xfId="0"/>
    <cellStyle name="Ввод  2 7 2" xfId="0"/>
    <cellStyle name="Ввод  2 7 3" xfId="0"/>
    <cellStyle name="Ввод  2 8" xfId="0"/>
    <cellStyle name="Ввод  2 8 2" xfId="0"/>
    <cellStyle name="Ввод  2 9" xfId="0"/>
    <cellStyle name="Ввод  2 9 2" xfId="0"/>
    <cellStyle name="Ввод  20" xfId="0"/>
    <cellStyle name="Ввод  20 2" xfId="0"/>
    <cellStyle name="Ввод  21" xfId="0"/>
    <cellStyle name="Ввод  21 2" xfId="0"/>
    <cellStyle name="Ввод  22" xfId="0"/>
    <cellStyle name="Ввод  22 2" xfId="0"/>
    <cellStyle name="Ввод  23" xfId="0"/>
    <cellStyle name="Ввод  23 2" xfId="0"/>
    <cellStyle name="Ввод  24" xfId="0"/>
    <cellStyle name="Ввод  24 2" xfId="0"/>
    <cellStyle name="Ввод  25" xfId="0"/>
    <cellStyle name="Ввод  25 2" xfId="0"/>
    <cellStyle name="Ввод  26" xfId="0"/>
    <cellStyle name="Ввод  26 2" xfId="0"/>
    <cellStyle name="Ввод  27" xfId="0"/>
    <cellStyle name="Ввод  27 2" xfId="0"/>
    <cellStyle name="Ввод  28" xfId="0"/>
    <cellStyle name="Ввод  28 2" xfId="0"/>
    <cellStyle name="Ввод  29" xfId="0"/>
    <cellStyle name="Ввод  29 2" xfId="0"/>
    <cellStyle name="Ввод  3" xfId="0"/>
    <cellStyle name="Ввод  3 2" xfId="0"/>
    <cellStyle name="Ввод  3 2 2" xfId="0"/>
    <cellStyle name="Ввод  3 3" xfId="0"/>
    <cellStyle name="Ввод  3 3 2" xfId="0"/>
    <cellStyle name="Ввод  3 4" xfId="0"/>
    <cellStyle name="Ввод  3 5" xfId="0"/>
    <cellStyle name="Ввод  3 6" xfId="0"/>
    <cellStyle name="Ввод  3 7" xfId="0"/>
    <cellStyle name="Ввод  3 8" xfId="0"/>
    <cellStyle name="Ввод  3 9" xfId="0"/>
    <cellStyle name="Ввод  30" xfId="0"/>
    <cellStyle name="Ввод  30 2" xfId="0"/>
    <cellStyle name="Ввод  31" xfId="0"/>
    <cellStyle name="Ввод  31 2" xfId="0"/>
    <cellStyle name="Ввод  32" xfId="0"/>
    <cellStyle name="Ввод  32 2" xfId="0"/>
    <cellStyle name="Ввод  33" xfId="0"/>
    <cellStyle name="Ввод  33 2" xfId="0"/>
    <cellStyle name="Ввод  34" xfId="0"/>
    <cellStyle name="Ввод  34 2" xfId="0"/>
    <cellStyle name="Ввод  35" xfId="0"/>
    <cellStyle name="Ввод  35 2" xfId="0"/>
    <cellStyle name="Ввод  36" xfId="0"/>
    <cellStyle name="Ввод  36 2" xfId="0"/>
    <cellStyle name="Ввод  37" xfId="0"/>
    <cellStyle name="Ввод  37 2" xfId="0"/>
    <cellStyle name="Ввод  38" xfId="0"/>
    <cellStyle name="Ввод  38 2" xfId="0"/>
    <cellStyle name="Ввод  39" xfId="0"/>
    <cellStyle name="Ввод  39 2" xfId="0"/>
    <cellStyle name="Ввод  4" xfId="0"/>
    <cellStyle name="Ввод  4 2" xfId="0"/>
    <cellStyle name="Ввод  4 2 2" xfId="0"/>
    <cellStyle name="Ввод  4 3" xfId="0"/>
    <cellStyle name="Ввод  4 3 2" xfId="0"/>
    <cellStyle name="Ввод  4 4" xfId="0"/>
    <cellStyle name="Ввод  4 5" xfId="0"/>
    <cellStyle name="Ввод  4 6" xfId="0"/>
    <cellStyle name="Ввод  4 7" xfId="0"/>
    <cellStyle name="Ввод  4 8" xfId="0"/>
    <cellStyle name="Ввод  4 9" xfId="0"/>
    <cellStyle name="Ввод  40" xfId="0"/>
    <cellStyle name="Ввод  40 2" xfId="0"/>
    <cellStyle name="Ввод  41" xfId="0"/>
    <cellStyle name="Ввод  42" xfId="0"/>
    <cellStyle name="Ввод  43" xfId="0"/>
    <cellStyle name="Ввод  44" xfId="0"/>
    <cellStyle name="Ввод  45" xfId="0"/>
    <cellStyle name="Ввод  46" xfId="0"/>
    <cellStyle name="Ввод  47" xfId="0"/>
    <cellStyle name="Ввод  48" xfId="0"/>
    <cellStyle name="Ввод  49" xfId="0"/>
    <cellStyle name="Ввод  5" xfId="0"/>
    <cellStyle name="Ввод  5 2" xfId="0"/>
    <cellStyle name="Ввод  5 2 2" xfId="0"/>
    <cellStyle name="Ввод  5 3" xfId="0"/>
    <cellStyle name="Ввод  5 3 2" xfId="0"/>
    <cellStyle name="Ввод  5 4" xfId="0"/>
    <cellStyle name="Ввод  5 5" xfId="0"/>
    <cellStyle name="Ввод  5 6" xfId="0"/>
    <cellStyle name="Ввод  5 7" xfId="0"/>
    <cellStyle name="Ввод  5 8" xfId="0"/>
    <cellStyle name="Ввод  5 9" xfId="0"/>
    <cellStyle name="Ввод  50" xfId="0"/>
    <cellStyle name="Ввод  51" xfId="0"/>
    <cellStyle name="Ввод  52" xfId="0"/>
    <cellStyle name="Ввод  53" xfId="0"/>
    <cellStyle name="Ввод  54" xfId="0"/>
    <cellStyle name="Ввод  55" xfId="0"/>
    <cellStyle name="Ввод  56" xfId="0"/>
    <cellStyle name="Ввод  57" xfId="0"/>
    <cellStyle name="Ввод  58" xfId="0"/>
    <cellStyle name="Ввод  59" xfId="0"/>
    <cellStyle name="Ввод  6" xfId="0"/>
    <cellStyle name="Ввод  6 2" xfId="0"/>
    <cellStyle name="Ввод  6 2 2" xfId="0"/>
    <cellStyle name="Ввод  6 3" xfId="0"/>
    <cellStyle name="Ввод  6 3 2" xfId="0"/>
    <cellStyle name="Ввод  6 4" xfId="0"/>
    <cellStyle name="Ввод  6 5" xfId="0"/>
    <cellStyle name="Ввод  6 6" xfId="0"/>
    <cellStyle name="Ввод  6 7" xfId="0"/>
    <cellStyle name="Ввод  60" xfId="0"/>
    <cellStyle name="Ввод  61" xfId="0"/>
    <cellStyle name="Ввод  62" xfId="0"/>
    <cellStyle name="Ввод  63" xfId="0"/>
    <cellStyle name="Ввод  64" xfId="0"/>
    <cellStyle name="Ввод  65" xfId="0"/>
    <cellStyle name="Ввод  66" xfId="0"/>
    <cellStyle name="Ввод  67" xfId="0"/>
    <cellStyle name="Ввод  7" xfId="0"/>
    <cellStyle name="Ввод  7 2" xfId="0"/>
    <cellStyle name="Ввод  7 3" xfId="0"/>
    <cellStyle name="Ввод  7 4" xfId="0"/>
    <cellStyle name="Ввод  8" xfId="0"/>
    <cellStyle name="Ввод  8 2" xfId="0"/>
    <cellStyle name="Ввод  8 3" xfId="0"/>
    <cellStyle name="Ввод  8 4" xfId="0"/>
    <cellStyle name="Ввод  9" xfId="0"/>
    <cellStyle name="Ввод  9 2" xfId="0"/>
    <cellStyle name="Ввод  9 3" xfId="0"/>
    <cellStyle name="Ввод  9 4" xfId="0"/>
    <cellStyle name="Вывод 10" xfId="0"/>
    <cellStyle name="Вывод 10 2" xfId="0"/>
    <cellStyle name="Вывод 10 3" xfId="0"/>
    <cellStyle name="Вывод 10 4" xfId="0"/>
    <cellStyle name="Вывод 11" xfId="0"/>
    <cellStyle name="Вывод 11 2" xfId="0"/>
    <cellStyle name="Вывод 11 3" xfId="0"/>
    <cellStyle name="Вывод 11 4" xfId="0"/>
    <cellStyle name="Вывод 12" xfId="0"/>
    <cellStyle name="Вывод 12 2" xfId="0"/>
    <cellStyle name="Вывод 12 3" xfId="0"/>
    <cellStyle name="Вывод 12 4" xfId="0"/>
    <cellStyle name="Вывод 13" xfId="0"/>
    <cellStyle name="Вывод 13 2" xfId="0"/>
    <cellStyle name="Вывод 13 3" xfId="0"/>
    <cellStyle name="Вывод 13 4" xfId="0"/>
    <cellStyle name="Вывод 14" xfId="0"/>
    <cellStyle name="Вывод 14 2" xfId="0"/>
    <cellStyle name="Вывод 14 3" xfId="0"/>
    <cellStyle name="Вывод 14 4" xfId="0"/>
    <cellStyle name="Вывод 15" xfId="0"/>
    <cellStyle name="Вывод 15 2" xfId="0"/>
    <cellStyle name="Вывод 16" xfId="0"/>
    <cellStyle name="Вывод 16 2" xfId="0"/>
    <cellStyle name="Вывод 17" xfId="0"/>
    <cellStyle name="Вывод 17 2" xfId="0"/>
    <cellStyle name="Вывод 18" xfId="0"/>
    <cellStyle name="Вывод 18 2" xfId="0"/>
    <cellStyle name="Вывод 19" xfId="0"/>
    <cellStyle name="Вывод 19 2" xfId="0"/>
    <cellStyle name="Вывод 2" xfId="0"/>
    <cellStyle name="Вывод 2 10" xfId="0"/>
    <cellStyle name="Вывод 2 10 2" xfId="0"/>
    <cellStyle name="Вывод 2 11" xfId="0"/>
    <cellStyle name="Вывод 2 11 2" xfId="0"/>
    <cellStyle name="Вывод 2 12" xfId="0"/>
    <cellStyle name="Вывод 2 13" xfId="0"/>
    <cellStyle name="Вывод 2 13 2" xfId="0"/>
    <cellStyle name="Вывод 2 14" xfId="0"/>
    <cellStyle name="Вывод 2 15" xfId="0"/>
    <cellStyle name="Вывод 2 16" xfId="0"/>
    <cellStyle name="Вывод 2 17" xfId="0"/>
    <cellStyle name="Вывод 2 18" xfId="0"/>
    <cellStyle name="Вывод 2 2" xfId="0"/>
    <cellStyle name="Вывод 2 2 2" xfId="0"/>
    <cellStyle name="Вывод 2 2 3" xfId="0"/>
    <cellStyle name="Вывод 2 2 4" xfId="0"/>
    <cellStyle name="Вывод 2 3" xfId="0"/>
    <cellStyle name="Вывод 2 3 2" xfId="0"/>
    <cellStyle name="Вывод 2 3 3" xfId="0"/>
    <cellStyle name="Вывод 2 3 4" xfId="0"/>
    <cellStyle name="Вывод 2 4" xfId="0"/>
    <cellStyle name="Вывод 2 4 2" xfId="0"/>
    <cellStyle name="Вывод 2 4 3" xfId="0"/>
    <cellStyle name="Вывод 2 5" xfId="0"/>
    <cellStyle name="Вывод 2 5 2" xfId="0"/>
    <cellStyle name="Вывод 2 5 3" xfId="0"/>
    <cellStyle name="Вывод 2 6" xfId="0"/>
    <cellStyle name="Вывод 2 6 2" xfId="0"/>
    <cellStyle name="Вывод 2 6 3" xfId="0"/>
    <cellStyle name="Вывод 2 7" xfId="0"/>
    <cellStyle name="Вывод 2 7 2" xfId="0"/>
    <cellStyle name="Вывод 2 7 3" xfId="0"/>
    <cellStyle name="Вывод 2 8" xfId="0"/>
    <cellStyle name="Вывод 2 8 2" xfId="0"/>
    <cellStyle name="Вывод 2 9" xfId="0"/>
    <cellStyle name="Вывод 2 9 2" xfId="0"/>
    <cellStyle name="Вывод 20" xfId="0"/>
    <cellStyle name="Вывод 20 2" xfId="0"/>
    <cellStyle name="Вывод 21" xfId="0"/>
    <cellStyle name="Вывод 21 2" xfId="0"/>
    <cellStyle name="Вывод 22" xfId="0"/>
    <cellStyle name="Вывод 22 2" xfId="0"/>
    <cellStyle name="Вывод 23" xfId="0"/>
    <cellStyle name="Вывод 23 2" xfId="0"/>
    <cellStyle name="Вывод 24" xfId="0"/>
    <cellStyle name="Вывод 24 2" xfId="0"/>
    <cellStyle name="Вывод 25" xfId="0"/>
    <cellStyle name="Вывод 25 2" xfId="0"/>
    <cellStyle name="Вывод 26" xfId="0"/>
    <cellStyle name="Вывод 26 2" xfId="0"/>
    <cellStyle name="Вывод 27" xfId="0"/>
    <cellStyle name="Вывод 27 2" xfId="0"/>
    <cellStyle name="Вывод 28" xfId="0"/>
    <cellStyle name="Вывод 28 2" xfId="0"/>
    <cellStyle name="Вывод 29" xfId="0"/>
    <cellStyle name="Вывод 29 2" xfId="0"/>
    <cellStyle name="Вывод 3" xfId="0"/>
    <cellStyle name="Вывод 3 2" xfId="0"/>
    <cellStyle name="Вывод 3 2 2" xfId="0"/>
    <cellStyle name="Вывод 3 3" xfId="0"/>
    <cellStyle name="Вывод 3 3 2" xfId="0"/>
    <cellStyle name="Вывод 3 4" xfId="0"/>
    <cellStyle name="Вывод 3 5" xfId="0"/>
    <cellStyle name="Вывод 3 6" xfId="0"/>
    <cellStyle name="Вывод 3 7" xfId="0"/>
    <cellStyle name="Вывод 3 8" xfId="0"/>
    <cellStyle name="Вывод 3 9" xfId="0"/>
    <cellStyle name="Вывод 30" xfId="0"/>
    <cellStyle name="Вывод 30 2" xfId="0"/>
    <cellStyle name="Вывод 31" xfId="0"/>
    <cellStyle name="Вывод 31 2" xfId="0"/>
    <cellStyle name="Вывод 32" xfId="0"/>
    <cellStyle name="Вывод 32 2" xfId="0"/>
    <cellStyle name="Вывод 33" xfId="0"/>
    <cellStyle name="Вывод 33 2" xfId="0"/>
    <cellStyle name="Вывод 34" xfId="0"/>
    <cellStyle name="Вывод 34 2" xfId="0"/>
    <cellStyle name="Вывод 35" xfId="0"/>
    <cellStyle name="Вывод 35 2" xfId="0"/>
    <cellStyle name="Вывод 36" xfId="0"/>
    <cellStyle name="Вывод 36 2" xfId="0"/>
    <cellStyle name="Вывод 37" xfId="0"/>
    <cellStyle name="Вывод 37 2" xfId="0"/>
    <cellStyle name="Вывод 38" xfId="0"/>
    <cellStyle name="Вывод 38 2" xfId="0"/>
    <cellStyle name="Вывод 39" xfId="0"/>
    <cellStyle name="Вывод 39 2" xfId="0"/>
    <cellStyle name="Вывод 4" xfId="0"/>
    <cellStyle name="Вывод 4 2" xfId="0"/>
    <cellStyle name="Вывод 4 2 2" xfId="0"/>
    <cellStyle name="Вывод 4 3" xfId="0"/>
    <cellStyle name="Вывод 4 3 2" xfId="0"/>
    <cellStyle name="Вывод 4 4" xfId="0"/>
    <cellStyle name="Вывод 4 5" xfId="0"/>
    <cellStyle name="Вывод 4 6" xfId="0"/>
    <cellStyle name="Вывод 4 7" xfId="0"/>
    <cellStyle name="Вывод 4 8" xfId="0"/>
    <cellStyle name="Вывод 4 9" xfId="0"/>
    <cellStyle name="Вывод 40" xfId="0"/>
    <cellStyle name="Вывод 40 2" xfId="0"/>
    <cellStyle name="Вывод 41" xfId="0"/>
    <cellStyle name="Вывод 42" xfId="0"/>
    <cellStyle name="Вывод 43" xfId="0"/>
    <cellStyle name="Вывод 44" xfId="0"/>
    <cellStyle name="Вывод 45" xfId="0"/>
    <cellStyle name="Вывод 46" xfId="0"/>
    <cellStyle name="Вывод 47" xfId="0"/>
    <cellStyle name="Вывод 48" xfId="0"/>
    <cellStyle name="Вывод 49" xfId="0"/>
    <cellStyle name="Вывод 5" xfId="0"/>
    <cellStyle name="Вывод 5 2" xfId="0"/>
    <cellStyle name="Вывод 5 2 2" xfId="0"/>
    <cellStyle name="Вывод 5 3" xfId="0"/>
    <cellStyle name="Вывод 5 3 2" xfId="0"/>
    <cellStyle name="Вывод 5 4" xfId="0"/>
    <cellStyle name="Вывод 5 5" xfId="0"/>
    <cellStyle name="Вывод 5 6" xfId="0"/>
    <cellStyle name="Вывод 5 7" xfId="0"/>
    <cellStyle name="Вывод 5 8" xfId="0"/>
    <cellStyle name="Вывод 5 9" xfId="0"/>
    <cellStyle name="Вывод 50" xfId="0"/>
    <cellStyle name="Вывод 51" xfId="0"/>
    <cellStyle name="Вывод 52" xfId="0"/>
    <cellStyle name="Вывод 53" xfId="0"/>
    <cellStyle name="Вывод 54" xfId="0"/>
    <cellStyle name="Вывод 55" xfId="0"/>
    <cellStyle name="Вывод 56" xfId="0"/>
    <cellStyle name="Вывод 57" xfId="0"/>
    <cellStyle name="Вывод 58" xfId="0"/>
    <cellStyle name="Вывод 59" xfId="0"/>
    <cellStyle name="Вывод 6" xfId="0"/>
    <cellStyle name="Вывод 6 2" xfId="0"/>
    <cellStyle name="Вывод 6 2 2" xfId="0"/>
    <cellStyle name="Вывод 6 3" xfId="0"/>
    <cellStyle name="Вывод 6 3 2" xfId="0"/>
    <cellStyle name="Вывод 6 4" xfId="0"/>
    <cellStyle name="Вывод 6 5" xfId="0"/>
    <cellStyle name="Вывод 6 6" xfId="0"/>
    <cellStyle name="Вывод 6 7" xfId="0"/>
    <cellStyle name="Вывод 60" xfId="0"/>
    <cellStyle name="Вывод 61" xfId="0"/>
    <cellStyle name="Вывод 62" xfId="0"/>
    <cellStyle name="Вывод 63" xfId="0"/>
    <cellStyle name="Вывод 64" xfId="0"/>
    <cellStyle name="Вывод 65" xfId="0"/>
    <cellStyle name="Вывод 66" xfId="0"/>
    <cellStyle name="Вывод 67" xfId="0"/>
    <cellStyle name="Вывод 68" xfId="0"/>
    <cellStyle name="Вывод 7" xfId="0"/>
    <cellStyle name="Вывод 7 2" xfId="0"/>
    <cellStyle name="Вывод 7 3" xfId="0"/>
    <cellStyle name="Вывод 7 4" xfId="0"/>
    <cellStyle name="Вывод 8" xfId="0"/>
    <cellStyle name="Вывод 8 2" xfId="0"/>
    <cellStyle name="Вывод 8 3" xfId="0"/>
    <cellStyle name="Вывод 8 4" xfId="0"/>
    <cellStyle name="Вывод 9" xfId="0"/>
    <cellStyle name="Вывод 9 2" xfId="0"/>
    <cellStyle name="Вывод 9 3" xfId="0"/>
    <cellStyle name="Вывод 9 4" xfId="0"/>
    <cellStyle name="Вычисление 10" xfId="0"/>
    <cellStyle name="Вычисление 10 2" xfId="0"/>
    <cellStyle name="Вычисление 10 3" xfId="0"/>
    <cellStyle name="Вычисление 10 4" xfId="0"/>
    <cellStyle name="Вычисление 11" xfId="0"/>
    <cellStyle name="Вычисление 11 2" xfId="0"/>
    <cellStyle name="Вычисление 11 3" xfId="0"/>
    <cellStyle name="Вычисление 11 4" xfId="0"/>
    <cellStyle name="Вычисление 12" xfId="0"/>
    <cellStyle name="Вычисление 12 2" xfId="0"/>
    <cellStyle name="Вычисление 12 3" xfId="0"/>
    <cellStyle name="Вычисление 12 4" xfId="0"/>
    <cellStyle name="Вычисление 13" xfId="0"/>
    <cellStyle name="Вычисление 13 2" xfId="0"/>
    <cellStyle name="Вычисление 13 3" xfId="0"/>
    <cellStyle name="Вычисление 13 4" xfId="0"/>
    <cellStyle name="Вычисление 14" xfId="0"/>
    <cellStyle name="Вычисление 14 2" xfId="0"/>
    <cellStyle name="Вычисление 14 3" xfId="0"/>
    <cellStyle name="Вычисление 14 4" xfId="0"/>
    <cellStyle name="Вычисление 15" xfId="0"/>
    <cellStyle name="Вычисление 15 2" xfId="0"/>
    <cellStyle name="Вычисление 16" xfId="0"/>
    <cellStyle name="Вычисление 16 2" xfId="0"/>
    <cellStyle name="Вычисление 17" xfId="0"/>
    <cellStyle name="Вычисление 17 2" xfId="0"/>
    <cellStyle name="Вычисление 18" xfId="0"/>
    <cellStyle name="Вычисление 18 2" xfId="0"/>
    <cellStyle name="Вычисление 19" xfId="0"/>
    <cellStyle name="Вычисление 19 2" xfId="0"/>
    <cellStyle name="Вычисление 2" xfId="0"/>
    <cellStyle name="Вычисление 2 10" xfId="0"/>
    <cellStyle name="Вычисление 2 10 2" xfId="0"/>
    <cellStyle name="Вычисление 2 11" xfId="0"/>
    <cellStyle name="Вычисление 2 11 2" xfId="0"/>
    <cellStyle name="Вычисление 2 12" xfId="0"/>
    <cellStyle name="Вычисление 2 13" xfId="0"/>
    <cellStyle name="Вычисление 2 13 2" xfId="0"/>
    <cellStyle name="Вычисление 2 14" xfId="0"/>
    <cellStyle name="Вычисление 2 15" xfId="0"/>
    <cellStyle name="Вычисление 2 16" xfId="0"/>
    <cellStyle name="Вычисление 2 17" xfId="0"/>
    <cellStyle name="Вычисление 2 18" xfId="0"/>
    <cellStyle name="Вычисление 2 2" xfId="0"/>
    <cellStyle name="Вычисление 2 2 2" xfId="0"/>
    <cellStyle name="Вычисление 2 2 3" xfId="0"/>
    <cellStyle name="Вычисление 2 2 4" xfId="0"/>
    <cellStyle name="Вычисление 2 3" xfId="0"/>
    <cellStyle name="Вычисление 2 3 2" xfId="0"/>
    <cellStyle name="Вычисление 2 3 3" xfId="0"/>
    <cellStyle name="Вычисление 2 3 4" xfId="0"/>
    <cellStyle name="Вычисление 2 4" xfId="0"/>
    <cellStyle name="Вычисление 2 4 2" xfId="0"/>
    <cellStyle name="Вычисление 2 4 3" xfId="0"/>
    <cellStyle name="Вычисление 2 5" xfId="0"/>
    <cellStyle name="Вычисление 2 5 2" xfId="0"/>
    <cellStyle name="Вычисление 2 5 3" xfId="0"/>
    <cellStyle name="Вычисление 2 6" xfId="0"/>
    <cellStyle name="Вычисление 2 6 2" xfId="0"/>
    <cellStyle name="Вычисление 2 6 3" xfId="0"/>
    <cellStyle name="Вычисление 2 7" xfId="0"/>
    <cellStyle name="Вычисление 2 7 2" xfId="0"/>
    <cellStyle name="Вычисление 2 7 3" xfId="0"/>
    <cellStyle name="Вычисление 2 8" xfId="0"/>
    <cellStyle name="Вычисление 2 8 2" xfId="0"/>
    <cellStyle name="Вычисление 2 9" xfId="0"/>
    <cellStyle name="Вычисление 2 9 2" xfId="0"/>
    <cellStyle name="Вычисление 20" xfId="0"/>
    <cellStyle name="Вычисление 20 2" xfId="0"/>
    <cellStyle name="Вычисление 21" xfId="0"/>
    <cellStyle name="Вычисление 21 2" xfId="0"/>
    <cellStyle name="Вычисление 22" xfId="0"/>
    <cellStyle name="Вычисление 22 2" xfId="0"/>
    <cellStyle name="Вычисление 23" xfId="0"/>
    <cellStyle name="Вычисление 23 2" xfId="0"/>
    <cellStyle name="Вычисление 24" xfId="0"/>
    <cellStyle name="Вычисление 24 2" xfId="0"/>
    <cellStyle name="Вычисление 25" xfId="0"/>
    <cellStyle name="Вычисление 25 2" xfId="0"/>
    <cellStyle name="Вычисление 26" xfId="0"/>
    <cellStyle name="Вычисление 26 2" xfId="0"/>
    <cellStyle name="Вычисление 27" xfId="0"/>
    <cellStyle name="Вычисление 27 2" xfId="0"/>
    <cellStyle name="Вычисление 28" xfId="0"/>
    <cellStyle name="Вычисление 28 2" xfId="0"/>
    <cellStyle name="Вычисление 29" xfId="0"/>
    <cellStyle name="Вычисление 29 2" xfId="0"/>
    <cellStyle name="Вычисление 3" xfId="0"/>
    <cellStyle name="Вычисление 3 2" xfId="0"/>
    <cellStyle name="Вычисление 3 2 2" xfId="0"/>
    <cellStyle name="Вычисление 3 3" xfId="0"/>
    <cellStyle name="Вычисление 3 3 2" xfId="0"/>
    <cellStyle name="Вычисление 3 4" xfId="0"/>
    <cellStyle name="Вычисление 3 5" xfId="0"/>
    <cellStyle name="Вычисление 3 6" xfId="0"/>
    <cellStyle name="Вычисление 3 7" xfId="0"/>
    <cellStyle name="Вычисление 3 8" xfId="0"/>
    <cellStyle name="Вычисление 3 9" xfId="0"/>
    <cellStyle name="Вычисление 30" xfId="0"/>
    <cellStyle name="Вычисление 30 2" xfId="0"/>
    <cellStyle name="Вычисление 31" xfId="0"/>
    <cellStyle name="Вычисление 31 2" xfId="0"/>
    <cellStyle name="Вычисление 32" xfId="0"/>
    <cellStyle name="Вычисление 32 2" xfId="0"/>
    <cellStyle name="Вычисление 33" xfId="0"/>
    <cellStyle name="Вычисление 33 2" xfId="0"/>
    <cellStyle name="Вычисление 34" xfId="0"/>
    <cellStyle name="Вычисление 34 2" xfId="0"/>
    <cellStyle name="Вычисление 35" xfId="0"/>
    <cellStyle name="Вычисление 35 2" xfId="0"/>
    <cellStyle name="Вычисление 36" xfId="0"/>
    <cellStyle name="Вычисление 36 2" xfId="0"/>
    <cellStyle name="Вычисление 37" xfId="0"/>
    <cellStyle name="Вычисление 37 2" xfId="0"/>
    <cellStyle name="Вычисление 38" xfId="0"/>
    <cellStyle name="Вычисление 38 2" xfId="0"/>
    <cellStyle name="Вычисление 39" xfId="0"/>
    <cellStyle name="Вычисление 39 2" xfId="0"/>
    <cellStyle name="Вычисление 4" xfId="0"/>
    <cellStyle name="Вычисление 4 2" xfId="0"/>
    <cellStyle name="Вычисление 4 2 2" xfId="0"/>
    <cellStyle name="Вычисление 4 3" xfId="0"/>
    <cellStyle name="Вычисление 4 3 2" xfId="0"/>
    <cellStyle name="Вычисление 4 4" xfId="0"/>
    <cellStyle name="Вычисление 4 5" xfId="0"/>
    <cellStyle name="Вычисление 4 6" xfId="0"/>
    <cellStyle name="Вычисление 4 7" xfId="0"/>
    <cellStyle name="Вычисление 4 8" xfId="0"/>
    <cellStyle name="Вычисление 4 9" xfId="0"/>
    <cellStyle name="Вычисление 40" xfId="0"/>
    <cellStyle name="Вычисление 40 2" xfId="0"/>
    <cellStyle name="Вычисление 41" xfId="0"/>
    <cellStyle name="Вычисление 42" xfId="0"/>
    <cellStyle name="Вычисление 43" xfId="0"/>
    <cellStyle name="Вычисление 44" xfId="0"/>
    <cellStyle name="Вычисление 45" xfId="0"/>
    <cellStyle name="Вычисление 46" xfId="0"/>
    <cellStyle name="Вычисление 47" xfId="0"/>
    <cellStyle name="Вычисление 48" xfId="0"/>
    <cellStyle name="Вычисление 49" xfId="0"/>
    <cellStyle name="Вычисление 5" xfId="0"/>
    <cellStyle name="Вычисление 5 2" xfId="0"/>
    <cellStyle name="Вычисление 5 2 2" xfId="0"/>
    <cellStyle name="Вычисление 5 3" xfId="0"/>
    <cellStyle name="Вычисление 5 3 2" xfId="0"/>
    <cellStyle name="Вычисление 5 4" xfId="0"/>
    <cellStyle name="Вычисление 5 5" xfId="0"/>
    <cellStyle name="Вычисление 5 6" xfId="0"/>
    <cellStyle name="Вычисление 5 7" xfId="0"/>
    <cellStyle name="Вычисление 5 8" xfId="0"/>
    <cellStyle name="Вычисление 5 9" xfId="0"/>
    <cellStyle name="Вычисление 50" xfId="0"/>
    <cellStyle name="Вычисление 51" xfId="0"/>
    <cellStyle name="Вычисление 52" xfId="0"/>
    <cellStyle name="Вычисление 53" xfId="0"/>
    <cellStyle name="Вычисление 54" xfId="0"/>
    <cellStyle name="Вычисление 55" xfId="0"/>
    <cellStyle name="Вычисление 56" xfId="0"/>
    <cellStyle name="Вычисление 57" xfId="0"/>
    <cellStyle name="Вычисление 58" xfId="0"/>
    <cellStyle name="Вычисление 59" xfId="0"/>
    <cellStyle name="Вычисление 6" xfId="0"/>
    <cellStyle name="Вычисление 6 2" xfId="0"/>
    <cellStyle name="Вычисление 6 2 2" xfId="0"/>
    <cellStyle name="Вычисление 6 3" xfId="0"/>
    <cellStyle name="Вычисление 6 3 2" xfId="0"/>
    <cellStyle name="Вычисление 6 4" xfId="0"/>
    <cellStyle name="Вычисление 6 5" xfId="0"/>
    <cellStyle name="Вычисление 6 6" xfId="0"/>
    <cellStyle name="Вычисление 6 7" xfId="0"/>
    <cellStyle name="Вычисление 60" xfId="0"/>
    <cellStyle name="Вычисление 61" xfId="0"/>
    <cellStyle name="Вычисление 62" xfId="0"/>
    <cellStyle name="Вычисление 63" xfId="0"/>
    <cellStyle name="Вычисление 64" xfId="0"/>
    <cellStyle name="Вычисление 65" xfId="0"/>
    <cellStyle name="Вычисление 66" xfId="0"/>
    <cellStyle name="Вычисление 67" xfId="0"/>
    <cellStyle name="Вычисление 7" xfId="0"/>
    <cellStyle name="Вычисление 7 2" xfId="0"/>
    <cellStyle name="Вычисление 7 3" xfId="0"/>
    <cellStyle name="Вычисление 7 4" xfId="0"/>
    <cellStyle name="Вычисление 8" xfId="0"/>
    <cellStyle name="Вычисление 8 2" xfId="0"/>
    <cellStyle name="Вычисление 8 3" xfId="0"/>
    <cellStyle name="Вычисление 8 4" xfId="0"/>
    <cellStyle name="Вычисление 9" xfId="0"/>
    <cellStyle name="Вычисление 9 2" xfId="0"/>
    <cellStyle name="Вычисление 9 3" xfId="0"/>
    <cellStyle name="Вычисление 9 4" xfId="0"/>
    <cellStyle name="Гиперссылка 2" xfId="0"/>
    <cellStyle name="Денежный 2" xfId="0"/>
    <cellStyle name="Денежный 2 2" xfId="0"/>
    <cellStyle name="Денежный 2 2 2" xfId="0"/>
    <cellStyle name="Денежный 2 2 2 2" xfId="0"/>
    <cellStyle name="Денежный 2 2 3" xfId="0"/>
    <cellStyle name="Денежный 2 3" xfId="0"/>
    <cellStyle name="Денежный 2 3 2" xfId="0"/>
    <cellStyle name="Денежный 2 3 2 2" xfId="0"/>
    <cellStyle name="Денежный 2 3 3" xfId="0"/>
    <cellStyle name="Денежный 2 4" xfId="0"/>
    <cellStyle name="Денежный 2 4 2" xfId="0"/>
    <cellStyle name="Денежный 2 5" xfId="0"/>
    <cellStyle name="Денежный 2 6" xfId="0"/>
    <cellStyle name="Денежный 3" xfId="0"/>
    <cellStyle name="Денежный 3 2" xfId="0"/>
    <cellStyle name="Денежный 3 2 2" xfId="0"/>
    <cellStyle name="Денежный 3 3" xfId="0"/>
    <cellStyle name="Денежный 4" xfId="0"/>
    <cellStyle name="Денежный 4 2" xfId="0"/>
    <cellStyle name="Денежный 4 2 2" xfId="0"/>
    <cellStyle name="Денежный 4 3" xfId="0"/>
    <cellStyle name="Денежный [0] 2" xfId="0"/>
    <cellStyle name="Заголовок 1 10" xfId="0"/>
    <cellStyle name="Заголовок 1 10 2" xfId="0"/>
    <cellStyle name="Заголовок 1 10 3" xfId="0"/>
    <cellStyle name="Заголовок 1 11" xfId="0"/>
    <cellStyle name="Заголовок 1 11 2" xfId="0"/>
    <cellStyle name="Заголовок 1 11 3" xfId="0"/>
    <cellStyle name="Заголовок 1 12" xfId="0"/>
    <cellStyle name="Заголовок 1 12 2" xfId="0"/>
    <cellStyle name="Заголовок 1 12 3" xfId="0"/>
    <cellStyle name="Заголовок 1 13" xfId="0"/>
    <cellStyle name="Заголовок 1 13 2" xfId="0"/>
    <cellStyle name="Заголовок 1 13 3" xfId="0"/>
    <cellStyle name="Заголовок 1 14" xfId="0"/>
    <cellStyle name="Заголовок 1 14 2" xfId="0"/>
    <cellStyle name="Заголовок 1 14 3" xfId="0"/>
    <cellStyle name="Заголовок 1 15" xfId="0"/>
    <cellStyle name="Заголовок 1 16" xfId="0"/>
    <cellStyle name="Заголовок 1 17" xfId="0"/>
    <cellStyle name="Заголовок 1 18" xfId="0"/>
    <cellStyle name="Заголовок 1 19" xfId="0"/>
    <cellStyle name="Заголовок 1 2" xfId="0"/>
    <cellStyle name="Заголовок 1 2 10" xfId="0"/>
    <cellStyle name="Заголовок 1 2 11" xfId="0"/>
    <cellStyle name="Заголовок 1 2 12" xfId="0"/>
    <cellStyle name="Заголовок 1 2 13" xfId="0"/>
    <cellStyle name="Заголовок 1 2 2" xfId="0"/>
    <cellStyle name="Заголовок 1 2 2 2" xfId="0"/>
    <cellStyle name="Заголовок 1 2 3" xfId="0"/>
    <cellStyle name="Заголовок 1 2 4" xfId="0"/>
    <cellStyle name="Заголовок 1 2 5" xfId="0"/>
    <cellStyle name="Заголовок 1 2 6" xfId="0"/>
    <cellStyle name="Заголовок 1 2 7" xfId="0"/>
    <cellStyle name="Заголовок 1 2 8" xfId="0"/>
    <cellStyle name="Заголовок 1 2 9" xfId="0"/>
    <cellStyle name="Заголовок 1 20" xfId="0"/>
    <cellStyle name="Заголовок 1 21" xfId="0"/>
    <cellStyle name="Заголовок 1 22" xfId="0"/>
    <cellStyle name="Заголовок 1 23" xfId="0"/>
    <cellStyle name="Заголовок 1 24" xfId="0"/>
    <cellStyle name="Заголовок 1 25" xfId="0"/>
    <cellStyle name="Заголовок 1 26" xfId="0"/>
    <cellStyle name="Заголовок 1 27" xfId="0"/>
    <cellStyle name="Заголовок 1 28" xfId="0"/>
    <cellStyle name="Заголовок 1 29" xfId="0"/>
    <cellStyle name="Заголовок 1 3" xfId="0"/>
    <cellStyle name="Заголовок 1 3 2" xfId="0"/>
    <cellStyle name="Заголовок 1 3 3" xfId="0"/>
    <cellStyle name="Заголовок 1 3 4" xfId="0"/>
    <cellStyle name="Заголовок 1 30" xfId="0"/>
    <cellStyle name="Заголовок 1 31" xfId="0"/>
    <cellStyle name="Заголовок 1 32" xfId="0"/>
    <cellStyle name="Заголовок 1 33" xfId="0"/>
    <cellStyle name="Заголовок 1 34" xfId="0"/>
    <cellStyle name="Заголовок 1 35" xfId="0"/>
    <cellStyle name="Заголовок 1 36" xfId="0"/>
    <cellStyle name="Заголовок 1 37" xfId="0"/>
    <cellStyle name="Заголовок 1 38" xfId="0"/>
    <cellStyle name="Заголовок 1 39" xfId="0"/>
    <cellStyle name="Заголовок 1 4" xfId="0"/>
    <cellStyle name="Заголовок 1 4 2" xfId="0"/>
    <cellStyle name="Заголовок 1 4 3" xfId="0"/>
    <cellStyle name="Заголовок 1 40" xfId="0"/>
    <cellStyle name="Заголовок 1 41" xfId="0"/>
    <cellStyle name="Заголовок 1 42" xfId="0"/>
    <cellStyle name="Заголовок 1 43" xfId="0"/>
    <cellStyle name="Заголовок 1 44" xfId="0"/>
    <cellStyle name="Заголовок 1 45" xfId="0"/>
    <cellStyle name="Заголовок 1 46" xfId="0"/>
    <cellStyle name="Заголовок 1 47" xfId="0"/>
    <cellStyle name="Заголовок 1 48" xfId="0"/>
    <cellStyle name="Заголовок 1 49" xfId="0"/>
    <cellStyle name="Заголовок 1 5" xfId="0"/>
    <cellStyle name="Заголовок 1 5 2" xfId="0"/>
    <cellStyle name="Заголовок 1 5 3" xfId="0"/>
    <cellStyle name="Заголовок 1 5 4" xfId="0"/>
    <cellStyle name="Заголовок 1 50" xfId="0"/>
    <cellStyle name="Заголовок 1 51" xfId="0"/>
    <cellStyle name="Заголовок 1 52" xfId="0"/>
    <cellStyle name="Заголовок 1 53" xfId="0"/>
    <cellStyle name="Заголовок 1 54" xfId="0"/>
    <cellStyle name="Заголовок 1 55" xfId="0"/>
    <cellStyle name="Заголовок 1 56" xfId="0"/>
    <cellStyle name="Заголовок 1 57" xfId="0"/>
    <cellStyle name="Заголовок 1 58" xfId="0"/>
    <cellStyle name="Заголовок 1 59" xfId="0"/>
    <cellStyle name="Заголовок 1 6" xfId="0"/>
    <cellStyle name="Заголовок 1 6 2" xfId="0"/>
    <cellStyle name="Заголовок 1 60" xfId="0"/>
    <cellStyle name="Заголовок 1 61" xfId="0"/>
    <cellStyle name="Заголовок 1 7" xfId="0"/>
    <cellStyle name="Заголовок 1 7 2" xfId="0"/>
    <cellStyle name="Заголовок 1 7 3" xfId="0"/>
    <cellStyle name="Заголовок 1 8" xfId="0"/>
    <cellStyle name="Заголовок 1 8 2" xfId="0"/>
    <cellStyle name="Заголовок 1 8 3" xfId="0"/>
    <cellStyle name="Заголовок 1 9" xfId="0"/>
    <cellStyle name="Заголовок 1 9 2" xfId="0"/>
    <cellStyle name="Заголовок 1 9 3" xfId="0"/>
    <cellStyle name="Заголовок 2 10" xfId="0"/>
    <cellStyle name="Заголовок 2 10 2" xfId="0"/>
    <cellStyle name="Заголовок 2 10 3" xfId="0"/>
    <cellStyle name="Заголовок 2 11" xfId="0"/>
    <cellStyle name="Заголовок 2 11 2" xfId="0"/>
    <cellStyle name="Заголовок 2 11 3" xfId="0"/>
    <cellStyle name="Заголовок 2 12" xfId="0"/>
    <cellStyle name="Заголовок 2 12 2" xfId="0"/>
    <cellStyle name="Заголовок 2 12 3" xfId="0"/>
    <cellStyle name="Заголовок 2 13" xfId="0"/>
    <cellStyle name="Заголовок 2 13 2" xfId="0"/>
    <cellStyle name="Заголовок 2 13 3" xfId="0"/>
    <cellStyle name="Заголовок 2 14" xfId="0"/>
    <cellStyle name="Заголовок 2 14 2" xfId="0"/>
    <cellStyle name="Заголовок 2 14 3" xfId="0"/>
    <cellStyle name="Заголовок 2 15" xfId="0"/>
    <cellStyle name="Заголовок 2 16" xfId="0"/>
    <cellStyle name="Заголовок 2 17" xfId="0"/>
    <cellStyle name="Заголовок 2 18" xfId="0"/>
    <cellStyle name="Заголовок 2 19" xfId="0"/>
    <cellStyle name="Заголовок 2 2" xfId="0"/>
    <cellStyle name="Заголовок 2 2 10" xfId="0"/>
    <cellStyle name="Заголовок 2 2 11" xfId="0"/>
    <cellStyle name="Заголовок 2 2 12" xfId="0"/>
    <cellStyle name="Заголовок 2 2 13" xfId="0"/>
    <cellStyle name="Заголовок 2 2 2" xfId="0"/>
    <cellStyle name="Заголовок 2 2 2 2" xfId="0"/>
    <cellStyle name="Заголовок 2 2 3" xfId="0"/>
    <cellStyle name="Заголовок 2 2 4" xfId="0"/>
    <cellStyle name="Заголовок 2 2 5" xfId="0"/>
    <cellStyle name="Заголовок 2 2 6" xfId="0"/>
    <cellStyle name="Заголовок 2 2 7" xfId="0"/>
    <cellStyle name="Заголовок 2 2 8" xfId="0"/>
    <cellStyle name="Заголовок 2 2 9" xfId="0"/>
    <cellStyle name="Заголовок 2 20" xfId="0"/>
    <cellStyle name="Заголовок 2 21" xfId="0"/>
    <cellStyle name="Заголовок 2 22" xfId="0"/>
    <cellStyle name="Заголовок 2 23" xfId="0"/>
    <cellStyle name="Заголовок 2 24" xfId="0"/>
    <cellStyle name="Заголовок 2 25" xfId="0"/>
    <cellStyle name="Заголовок 2 26" xfId="0"/>
    <cellStyle name="Заголовок 2 27" xfId="0"/>
    <cellStyle name="Заголовок 2 28" xfId="0"/>
    <cellStyle name="Заголовок 2 29" xfId="0"/>
    <cellStyle name="Заголовок 2 3" xfId="0"/>
    <cellStyle name="Заголовок 2 3 2" xfId="0"/>
    <cellStyle name="Заголовок 2 3 3" xfId="0"/>
    <cellStyle name="Заголовок 2 3 4" xfId="0"/>
    <cellStyle name="Заголовок 2 30" xfId="0"/>
    <cellStyle name="Заголовок 2 31" xfId="0"/>
    <cellStyle name="Заголовок 2 32" xfId="0"/>
    <cellStyle name="Заголовок 2 33" xfId="0"/>
    <cellStyle name="Заголовок 2 34" xfId="0"/>
    <cellStyle name="Заголовок 2 35" xfId="0"/>
    <cellStyle name="Заголовок 2 36" xfId="0"/>
    <cellStyle name="Заголовок 2 37" xfId="0"/>
    <cellStyle name="Заголовок 2 38" xfId="0"/>
    <cellStyle name="Заголовок 2 39" xfId="0"/>
    <cellStyle name="Заголовок 2 4" xfId="0"/>
    <cellStyle name="Заголовок 2 4 2" xfId="0"/>
    <cellStyle name="Заголовок 2 4 3" xfId="0"/>
    <cellStyle name="Заголовок 2 40" xfId="0"/>
    <cellStyle name="Заголовок 2 41" xfId="0"/>
    <cellStyle name="Заголовок 2 42" xfId="0"/>
    <cellStyle name="Заголовок 2 43" xfId="0"/>
    <cellStyle name="Заголовок 2 44" xfId="0"/>
    <cellStyle name="Заголовок 2 45" xfId="0"/>
    <cellStyle name="Заголовок 2 46" xfId="0"/>
    <cellStyle name="Заголовок 2 47" xfId="0"/>
    <cellStyle name="Заголовок 2 48" xfId="0"/>
    <cellStyle name="Заголовок 2 49" xfId="0"/>
    <cellStyle name="Заголовок 2 5" xfId="0"/>
    <cellStyle name="Заголовок 2 5 2" xfId="0"/>
    <cellStyle name="Заголовок 2 5 3" xfId="0"/>
    <cellStyle name="Заголовок 2 5 4" xfId="0"/>
    <cellStyle name="Заголовок 2 50" xfId="0"/>
    <cellStyle name="Заголовок 2 51" xfId="0"/>
    <cellStyle name="Заголовок 2 52" xfId="0"/>
    <cellStyle name="Заголовок 2 53" xfId="0"/>
    <cellStyle name="Заголовок 2 54" xfId="0"/>
    <cellStyle name="Заголовок 2 55" xfId="0"/>
    <cellStyle name="Заголовок 2 56" xfId="0"/>
    <cellStyle name="Заголовок 2 57" xfId="0"/>
    <cellStyle name="Заголовок 2 58" xfId="0"/>
    <cellStyle name="Заголовок 2 59" xfId="0"/>
    <cellStyle name="Заголовок 2 6" xfId="0"/>
    <cellStyle name="Заголовок 2 6 2" xfId="0"/>
    <cellStyle name="Заголовок 2 60" xfId="0"/>
    <cellStyle name="Заголовок 2 61" xfId="0"/>
    <cellStyle name="Заголовок 2 7" xfId="0"/>
    <cellStyle name="Заголовок 2 7 2" xfId="0"/>
    <cellStyle name="Заголовок 2 7 3" xfId="0"/>
    <cellStyle name="Заголовок 2 8" xfId="0"/>
    <cellStyle name="Заголовок 2 8 2" xfId="0"/>
    <cellStyle name="Заголовок 2 8 3" xfId="0"/>
    <cellStyle name="Заголовок 2 9" xfId="0"/>
    <cellStyle name="Заголовок 2 9 2" xfId="0"/>
    <cellStyle name="Заголовок 2 9 3" xfId="0"/>
    <cellStyle name="Заголовок 3 10" xfId="0"/>
    <cellStyle name="Заголовок 3 10 2" xfId="0"/>
    <cellStyle name="Заголовок 3 10 3" xfId="0"/>
    <cellStyle name="Заголовок 3 11" xfId="0"/>
    <cellStyle name="Заголовок 3 11 2" xfId="0"/>
    <cellStyle name="Заголовок 3 11 3" xfId="0"/>
    <cellStyle name="Заголовок 3 12" xfId="0"/>
    <cellStyle name="Заголовок 3 12 2" xfId="0"/>
    <cellStyle name="Заголовок 3 12 3" xfId="0"/>
    <cellStyle name="Заголовок 3 13" xfId="0"/>
    <cellStyle name="Заголовок 3 13 2" xfId="0"/>
    <cellStyle name="Заголовок 3 13 3" xfId="0"/>
    <cellStyle name="Заголовок 3 14" xfId="0"/>
    <cellStyle name="Заголовок 3 14 2" xfId="0"/>
    <cellStyle name="Заголовок 3 14 3" xfId="0"/>
    <cellStyle name="Заголовок 3 15" xfId="0"/>
    <cellStyle name="Заголовок 3 16" xfId="0"/>
    <cellStyle name="Заголовок 3 17" xfId="0"/>
    <cellStyle name="Заголовок 3 18" xfId="0"/>
    <cellStyle name="Заголовок 3 19" xfId="0"/>
    <cellStyle name="Заголовок 3 2" xfId="0"/>
    <cellStyle name="Заголовок 3 2 10" xfId="0"/>
    <cellStyle name="Заголовок 3 2 11" xfId="0"/>
    <cellStyle name="Заголовок 3 2 12" xfId="0"/>
    <cellStyle name="Заголовок 3 2 13" xfId="0"/>
    <cellStyle name="Заголовок 3 2 14" xfId="0"/>
    <cellStyle name="Заголовок 3 2 2" xfId="0"/>
    <cellStyle name="Заголовок 3 2 2 2" xfId="0"/>
    <cellStyle name="Заголовок 3 2 3" xfId="0"/>
    <cellStyle name="Заголовок 3 2 4" xfId="0"/>
    <cellStyle name="Заголовок 3 2 5" xfId="0"/>
    <cellStyle name="Заголовок 3 2 6" xfId="0"/>
    <cellStyle name="Заголовок 3 2 7" xfId="0"/>
    <cellStyle name="Заголовок 3 2 8" xfId="0"/>
    <cellStyle name="Заголовок 3 2 9" xfId="0"/>
    <cellStyle name="Заголовок 3 20" xfId="0"/>
    <cellStyle name="Заголовок 3 21" xfId="0"/>
    <cellStyle name="Заголовок 3 22" xfId="0"/>
    <cellStyle name="Заголовок 3 23" xfId="0"/>
    <cellStyle name="Заголовок 3 24" xfId="0"/>
    <cellStyle name="Заголовок 3 25" xfId="0"/>
    <cellStyle name="Заголовок 3 26" xfId="0"/>
    <cellStyle name="Заголовок 3 27" xfId="0"/>
    <cellStyle name="Заголовок 3 28" xfId="0"/>
    <cellStyle name="Заголовок 3 29" xfId="0"/>
    <cellStyle name="Заголовок 3 3" xfId="0"/>
    <cellStyle name="Заголовок 3 3 2" xfId="0"/>
    <cellStyle name="Заголовок 3 3 3" xfId="0"/>
    <cellStyle name="Заголовок 3 3 4" xfId="0"/>
    <cellStyle name="Заголовок 3 3 5" xfId="0"/>
    <cellStyle name="Заголовок 3 30" xfId="0"/>
    <cellStyle name="Заголовок 3 31" xfId="0"/>
    <cellStyle name="Заголовок 3 32" xfId="0"/>
    <cellStyle name="Заголовок 3 33" xfId="0"/>
    <cellStyle name="Заголовок 3 34" xfId="0"/>
    <cellStyle name="Заголовок 3 35" xfId="0"/>
    <cellStyle name="Заголовок 3 36" xfId="0"/>
    <cellStyle name="Заголовок 3 37" xfId="0"/>
    <cellStyle name="Заголовок 3 38" xfId="0"/>
    <cellStyle name="Заголовок 3 39" xfId="0"/>
    <cellStyle name="Заголовок 3 4" xfId="0"/>
    <cellStyle name="Заголовок 3 4 2" xfId="0"/>
    <cellStyle name="Заголовок 3 4 3" xfId="0"/>
    <cellStyle name="Заголовок 3 40" xfId="0"/>
    <cellStyle name="Заголовок 3 41" xfId="0"/>
    <cellStyle name="Заголовок 3 42" xfId="0"/>
    <cellStyle name="Заголовок 3 43" xfId="0"/>
    <cellStyle name="Заголовок 3 44" xfId="0"/>
    <cellStyle name="Заголовок 3 45" xfId="0"/>
    <cellStyle name="Заголовок 3 46" xfId="0"/>
    <cellStyle name="Заголовок 3 47" xfId="0"/>
    <cellStyle name="Заголовок 3 48" xfId="0"/>
    <cellStyle name="Заголовок 3 49" xfId="0"/>
    <cellStyle name="Заголовок 3 5" xfId="0"/>
    <cellStyle name="Заголовок 3 5 2" xfId="0"/>
    <cellStyle name="Заголовок 3 5 3" xfId="0"/>
    <cellStyle name="Заголовок 3 5 4" xfId="0"/>
    <cellStyle name="Заголовок 3 50" xfId="0"/>
    <cellStyle name="Заголовок 3 51" xfId="0"/>
    <cellStyle name="Заголовок 3 52" xfId="0"/>
    <cellStyle name="Заголовок 3 53" xfId="0"/>
    <cellStyle name="Заголовок 3 54" xfId="0"/>
    <cellStyle name="Заголовок 3 55" xfId="0"/>
    <cellStyle name="Заголовок 3 56" xfId="0"/>
    <cellStyle name="Заголовок 3 57" xfId="0"/>
    <cellStyle name="Заголовок 3 58" xfId="0"/>
    <cellStyle name="Заголовок 3 59" xfId="0"/>
    <cellStyle name="Заголовок 3 6" xfId="0"/>
    <cellStyle name="Заголовок 3 6 2" xfId="0"/>
    <cellStyle name="Заголовок 3 60" xfId="0"/>
    <cellStyle name="Заголовок 3 61" xfId="0"/>
    <cellStyle name="Заголовок 3 7" xfId="0"/>
    <cellStyle name="Заголовок 3 7 2" xfId="0"/>
    <cellStyle name="Заголовок 3 7 3" xfId="0"/>
    <cellStyle name="Заголовок 3 8" xfId="0"/>
    <cellStyle name="Заголовок 3 8 2" xfId="0"/>
    <cellStyle name="Заголовок 3 8 3" xfId="0"/>
    <cellStyle name="Заголовок 3 9" xfId="0"/>
    <cellStyle name="Заголовок 3 9 2" xfId="0"/>
    <cellStyle name="Заголовок 3 9 3" xfId="0"/>
    <cellStyle name="Заголовок 4 10" xfId="0"/>
    <cellStyle name="Заголовок 4 10 2" xfId="0"/>
    <cellStyle name="Заголовок 4 10 3" xfId="0"/>
    <cellStyle name="Заголовок 4 11" xfId="0"/>
    <cellStyle name="Заголовок 4 11 2" xfId="0"/>
    <cellStyle name="Заголовок 4 11 3" xfId="0"/>
    <cellStyle name="Заголовок 4 12" xfId="0"/>
    <cellStyle name="Заголовок 4 12 2" xfId="0"/>
    <cellStyle name="Заголовок 4 12 3" xfId="0"/>
    <cellStyle name="Заголовок 4 13" xfId="0"/>
    <cellStyle name="Заголовок 4 13 2" xfId="0"/>
    <cellStyle name="Заголовок 4 13 3" xfId="0"/>
    <cellStyle name="Заголовок 4 14" xfId="0"/>
    <cellStyle name="Заголовок 4 14 2" xfId="0"/>
    <cellStyle name="Заголовок 4 14 3" xfId="0"/>
    <cellStyle name="Заголовок 4 15" xfId="0"/>
    <cellStyle name="Заголовок 4 16" xfId="0"/>
    <cellStyle name="Заголовок 4 17" xfId="0"/>
    <cellStyle name="Заголовок 4 18" xfId="0"/>
    <cellStyle name="Заголовок 4 19" xfId="0"/>
    <cellStyle name="Заголовок 4 2" xfId="0"/>
    <cellStyle name="Заголовок 4 2 10" xfId="0"/>
    <cellStyle name="Заголовок 4 2 11" xfId="0"/>
    <cellStyle name="Заголовок 4 2 12" xfId="0"/>
    <cellStyle name="Заголовок 4 2 13" xfId="0"/>
    <cellStyle name="Заголовок 4 2 2" xfId="0"/>
    <cellStyle name="Заголовок 4 2 2 2" xfId="0"/>
    <cellStyle name="Заголовок 4 2 3" xfId="0"/>
    <cellStyle name="Заголовок 4 2 4" xfId="0"/>
    <cellStyle name="Заголовок 4 2 5" xfId="0"/>
    <cellStyle name="Заголовок 4 2 6" xfId="0"/>
    <cellStyle name="Заголовок 4 2 7" xfId="0"/>
    <cellStyle name="Заголовок 4 2 8" xfId="0"/>
    <cellStyle name="Заголовок 4 2 9" xfId="0"/>
    <cellStyle name="Заголовок 4 20" xfId="0"/>
    <cellStyle name="Заголовок 4 21" xfId="0"/>
    <cellStyle name="Заголовок 4 22" xfId="0"/>
    <cellStyle name="Заголовок 4 23" xfId="0"/>
    <cellStyle name="Заголовок 4 24" xfId="0"/>
    <cellStyle name="Заголовок 4 25" xfId="0"/>
    <cellStyle name="Заголовок 4 26" xfId="0"/>
    <cellStyle name="Заголовок 4 27" xfId="0"/>
    <cellStyle name="Заголовок 4 28" xfId="0"/>
    <cellStyle name="Заголовок 4 29" xfId="0"/>
    <cellStyle name="Заголовок 4 3" xfId="0"/>
    <cellStyle name="Заголовок 4 3 2" xfId="0"/>
    <cellStyle name="Заголовок 4 3 3" xfId="0"/>
    <cellStyle name="Заголовок 4 3 4" xfId="0"/>
    <cellStyle name="Заголовок 4 30" xfId="0"/>
    <cellStyle name="Заголовок 4 31" xfId="0"/>
    <cellStyle name="Заголовок 4 32" xfId="0"/>
    <cellStyle name="Заголовок 4 33" xfId="0"/>
    <cellStyle name="Заголовок 4 34" xfId="0"/>
    <cellStyle name="Заголовок 4 35" xfId="0"/>
    <cellStyle name="Заголовок 4 36" xfId="0"/>
    <cellStyle name="Заголовок 4 37" xfId="0"/>
    <cellStyle name="Заголовок 4 38" xfId="0"/>
    <cellStyle name="Заголовок 4 39" xfId="0"/>
    <cellStyle name="Заголовок 4 4" xfId="0"/>
    <cellStyle name="Заголовок 4 4 2" xfId="0"/>
    <cellStyle name="Заголовок 4 4 3" xfId="0"/>
    <cellStyle name="Заголовок 4 40" xfId="0"/>
    <cellStyle name="Заголовок 4 41" xfId="0"/>
    <cellStyle name="Заголовок 4 42" xfId="0"/>
    <cellStyle name="Заголовок 4 43" xfId="0"/>
    <cellStyle name="Заголовок 4 44" xfId="0"/>
    <cellStyle name="Заголовок 4 45" xfId="0"/>
    <cellStyle name="Заголовок 4 46" xfId="0"/>
    <cellStyle name="Заголовок 4 47" xfId="0"/>
    <cellStyle name="Заголовок 4 48" xfId="0"/>
    <cellStyle name="Заголовок 4 49" xfId="0"/>
    <cellStyle name="Заголовок 4 5" xfId="0"/>
    <cellStyle name="Заголовок 4 5 2" xfId="0"/>
    <cellStyle name="Заголовок 4 5 3" xfId="0"/>
    <cellStyle name="Заголовок 4 5 4" xfId="0"/>
    <cellStyle name="Заголовок 4 50" xfId="0"/>
    <cellStyle name="Заголовок 4 51" xfId="0"/>
    <cellStyle name="Заголовок 4 52" xfId="0"/>
    <cellStyle name="Заголовок 4 53" xfId="0"/>
    <cellStyle name="Заголовок 4 54" xfId="0"/>
    <cellStyle name="Заголовок 4 55" xfId="0"/>
    <cellStyle name="Заголовок 4 56" xfId="0"/>
    <cellStyle name="Заголовок 4 57" xfId="0"/>
    <cellStyle name="Заголовок 4 58" xfId="0"/>
    <cellStyle name="Заголовок 4 59" xfId="0"/>
    <cellStyle name="Заголовок 4 6" xfId="0"/>
    <cellStyle name="Заголовок 4 6 2" xfId="0"/>
    <cellStyle name="Заголовок 4 60" xfId="0"/>
    <cellStyle name="Заголовок 4 61" xfId="0"/>
    <cellStyle name="Заголовок 4 7" xfId="0"/>
    <cellStyle name="Заголовок 4 7 2" xfId="0"/>
    <cellStyle name="Заголовок 4 7 3" xfId="0"/>
    <cellStyle name="Заголовок 4 8" xfId="0"/>
    <cellStyle name="Заголовок 4 8 2" xfId="0"/>
    <cellStyle name="Заголовок 4 8 3" xfId="0"/>
    <cellStyle name="Заголовок 4 9" xfId="0"/>
    <cellStyle name="Заголовок 4 9 2" xfId="0"/>
    <cellStyle name="Заголовок 4 9 3" xfId="0"/>
    <cellStyle name="Итог 10" xfId="0"/>
    <cellStyle name="Итог 10 2" xfId="0"/>
    <cellStyle name="Итог 10 3" xfId="0"/>
    <cellStyle name="Итог 10 4" xfId="0"/>
    <cellStyle name="Итог 11" xfId="0"/>
    <cellStyle name="Итог 11 2" xfId="0"/>
    <cellStyle name="Итог 11 3" xfId="0"/>
    <cellStyle name="Итог 11 4" xfId="0"/>
    <cellStyle name="Итог 12" xfId="0"/>
    <cellStyle name="Итог 12 2" xfId="0"/>
    <cellStyle name="Итог 12 3" xfId="0"/>
    <cellStyle name="Итог 12 4" xfId="0"/>
    <cellStyle name="Итог 13" xfId="0"/>
    <cellStyle name="Итог 13 2" xfId="0"/>
    <cellStyle name="Итог 13 3" xfId="0"/>
    <cellStyle name="Итог 13 4" xfId="0"/>
    <cellStyle name="Итог 14" xfId="0"/>
    <cellStyle name="Итог 14 2" xfId="0"/>
    <cellStyle name="Итог 14 3" xfId="0"/>
    <cellStyle name="Итог 14 4" xfId="0"/>
    <cellStyle name="Итог 15" xfId="0"/>
    <cellStyle name="Итог 15 2" xfId="0"/>
    <cellStyle name="Итог 16" xfId="0"/>
    <cellStyle name="Итог 16 2" xfId="0"/>
    <cellStyle name="Итог 17" xfId="0"/>
    <cellStyle name="Итог 17 2" xfId="0"/>
    <cellStyle name="Итог 18" xfId="0"/>
    <cellStyle name="Итог 18 2" xfId="0"/>
    <cellStyle name="Итог 19" xfId="0"/>
    <cellStyle name="Итог 19 2" xfId="0"/>
    <cellStyle name="Итог 2" xfId="0"/>
    <cellStyle name="Итог 2 10" xfId="0"/>
    <cellStyle name="Итог 2 10 2" xfId="0"/>
    <cellStyle name="Итог 2 11" xfId="0"/>
    <cellStyle name="Итог 2 11 2" xfId="0"/>
    <cellStyle name="Итог 2 12" xfId="0"/>
    <cellStyle name="Итог 2 13" xfId="0"/>
    <cellStyle name="Итог 2 13 2" xfId="0"/>
    <cellStyle name="Итог 2 14" xfId="0"/>
    <cellStyle name="Итог 2 15" xfId="0"/>
    <cellStyle name="Итог 2 16" xfId="0"/>
    <cellStyle name="Итог 2 17" xfId="0"/>
    <cellStyle name="Итог 2 18" xfId="0"/>
    <cellStyle name="Итог 2 2" xfId="0"/>
    <cellStyle name="Итог 2 2 2" xfId="0"/>
    <cellStyle name="Итог 2 2 3" xfId="0"/>
    <cellStyle name="Итог 2 2 4" xfId="0"/>
    <cellStyle name="Итог 2 3" xfId="0"/>
    <cellStyle name="Итог 2 3 2" xfId="0"/>
    <cellStyle name="Итог 2 3 3" xfId="0"/>
    <cellStyle name="Итог 2 3 4" xfId="0"/>
    <cellStyle name="Итог 2 4" xfId="0"/>
    <cellStyle name="Итог 2 4 2" xfId="0"/>
    <cellStyle name="Итог 2 4 3" xfId="0"/>
    <cellStyle name="Итог 2 5" xfId="0"/>
    <cellStyle name="Итог 2 5 2" xfId="0"/>
    <cellStyle name="Итог 2 5 3" xfId="0"/>
    <cellStyle name="Итог 2 6" xfId="0"/>
    <cellStyle name="Итог 2 6 2" xfId="0"/>
    <cellStyle name="Итог 2 6 3" xfId="0"/>
    <cellStyle name="Итог 2 7" xfId="0"/>
    <cellStyle name="Итог 2 7 2" xfId="0"/>
    <cellStyle name="Итог 2 7 3" xfId="0"/>
    <cellStyle name="Итог 2 8" xfId="0"/>
    <cellStyle name="Итог 2 8 2" xfId="0"/>
    <cellStyle name="Итог 2 9" xfId="0"/>
    <cellStyle name="Итог 2 9 2" xfId="0"/>
    <cellStyle name="Итог 20" xfId="0"/>
    <cellStyle name="Итог 20 2" xfId="0"/>
    <cellStyle name="Итог 21" xfId="0"/>
    <cellStyle name="Итог 21 2" xfId="0"/>
    <cellStyle name="Итог 22" xfId="0"/>
    <cellStyle name="Итог 22 2" xfId="0"/>
    <cellStyle name="Итог 23" xfId="0"/>
    <cellStyle name="Итог 23 2" xfId="0"/>
    <cellStyle name="Итог 24" xfId="0"/>
    <cellStyle name="Итог 24 2" xfId="0"/>
    <cellStyle name="Итог 25" xfId="0"/>
    <cellStyle name="Итог 25 2" xfId="0"/>
    <cellStyle name="Итог 26" xfId="0"/>
    <cellStyle name="Итог 26 2" xfId="0"/>
    <cellStyle name="Итог 27" xfId="0"/>
    <cellStyle name="Итог 27 2" xfId="0"/>
    <cellStyle name="Итог 28" xfId="0"/>
    <cellStyle name="Итог 28 2" xfId="0"/>
    <cellStyle name="Итог 29" xfId="0"/>
    <cellStyle name="Итог 29 2" xfId="0"/>
    <cellStyle name="Итог 3" xfId="0"/>
    <cellStyle name="Итог 3 10" xfId="0"/>
    <cellStyle name="Итог 3 2" xfId="0"/>
    <cellStyle name="Итог 3 2 2" xfId="0"/>
    <cellStyle name="Итог 3 3" xfId="0"/>
    <cellStyle name="Итог 3 3 2" xfId="0"/>
    <cellStyle name="Итог 3 4" xfId="0"/>
    <cellStyle name="Итог 3 4 2" xfId="0"/>
    <cellStyle name="Итог 3 5" xfId="0"/>
    <cellStyle name="Итог 3 6" xfId="0"/>
    <cellStyle name="Итог 3 7" xfId="0"/>
    <cellStyle name="Итог 3 8" xfId="0"/>
    <cellStyle name="Итог 3 9" xfId="0"/>
    <cellStyle name="Итог 30" xfId="0"/>
    <cellStyle name="Итог 30 2" xfId="0"/>
    <cellStyle name="Итог 31" xfId="0"/>
    <cellStyle name="Итог 31 2" xfId="0"/>
    <cellStyle name="Итог 32" xfId="0"/>
    <cellStyle name="Итог 32 2" xfId="0"/>
    <cellStyle name="Итог 33" xfId="0"/>
    <cellStyle name="Итог 33 2" xfId="0"/>
    <cellStyle name="Итог 34" xfId="0"/>
    <cellStyle name="Итог 34 2" xfId="0"/>
    <cellStyle name="Итог 35" xfId="0"/>
    <cellStyle name="Итог 35 2" xfId="0"/>
    <cellStyle name="Итог 36" xfId="0"/>
    <cellStyle name="Итог 36 2" xfId="0"/>
    <cellStyle name="Итог 37" xfId="0"/>
    <cellStyle name="Итог 37 2" xfId="0"/>
    <cellStyle name="Итог 38" xfId="0"/>
    <cellStyle name="Итог 38 2" xfId="0"/>
    <cellStyle name="Итог 39" xfId="0"/>
    <cellStyle name="Итог 39 2" xfId="0"/>
    <cellStyle name="Итог 4" xfId="0"/>
    <cellStyle name="Итог 4 2" xfId="0"/>
    <cellStyle name="Итог 4 2 2" xfId="0"/>
    <cellStyle name="Итог 4 3" xfId="0"/>
    <cellStyle name="Итог 4 3 2" xfId="0"/>
    <cellStyle name="Итог 4 4" xfId="0"/>
    <cellStyle name="Итог 4 5" xfId="0"/>
    <cellStyle name="Итог 4 6" xfId="0"/>
    <cellStyle name="Итог 4 7" xfId="0"/>
    <cellStyle name="Итог 4 8" xfId="0"/>
    <cellStyle name="Итог 4 9" xfId="0"/>
    <cellStyle name="Итог 40" xfId="0"/>
    <cellStyle name="Итог 40 2" xfId="0"/>
    <cellStyle name="Итог 41" xfId="0"/>
    <cellStyle name="Итог 42" xfId="0"/>
    <cellStyle name="Итог 43" xfId="0"/>
    <cellStyle name="Итог 44" xfId="0"/>
    <cellStyle name="Итог 45" xfId="0"/>
    <cellStyle name="Итог 46" xfId="0"/>
    <cellStyle name="Итог 47" xfId="0"/>
    <cellStyle name="Итог 48" xfId="0"/>
    <cellStyle name="Итог 49" xfId="0"/>
    <cellStyle name="Итог 5" xfId="0"/>
    <cellStyle name="Итог 5 2" xfId="0"/>
    <cellStyle name="Итог 5 2 2" xfId="0"/>
    <cellStyle name="Итог 5 3" xfId="0"/>
    <cellStyle name="Итог 5 3 2" xfId="0"/>
    <cellStyle name="Итог 5 4" xfId="0"/>
    <cellStyle name="Итог 5 5" xfId="0"/>
    <cellStyle name="Итог 5 6" xfId="0"/>
    <cellStyle name="Итог 5 7" xfId="0"/>
    <cellStyle name="Итог 5 8" xfId="0"/>
    <cellStyle name="Итог 5 9" xfId="0"/>
    <cellStyle name="Итог 50" xfId="0"/>
    <cellStyle name="Итог 51" xfId="0"/>
    <cellStyle name="Итог 52" xfId="0"/>
    <cellStyle name="Итог 53" xfId="0"/>
    <cellStyle name="Итог 54" xfId="0"/>
    <cellStyle name="Итог 55" xfId="0"/>
    <cellStyle name="Итог 56" xfId="0"/>
    <cellStyle name="Итог 57" xfId="0"/>
    <cellStyle name="Итог 58" xfId="0"/>
    <cellStyle name="Итог 59" xfId="0"/>
    <cellStyle name="Итог 6" xfId="0"/>
    <cellStyle name="Итог 6 2" xfId="0"/>
    <cellStyle name="Итог 6 2 2" xfId="0"/>
    <cellStyle name="Итог 6 3" xfId="0"/>
    <cellStyle name="Итог 6 3 2" xfId="0"/>
    <cellStyle name="Итог 6 4" xfId="0"/>
    <cellStyle name="Итог 6 5" xfId="0"/>
    <cellStyle name="Итог 6 6" xfId="0"/>
    <cellStyle name="Итог 6 7" xfId="0"/>
    <cellStyle name="Итог 60" xfId="0"/>
    <cellStyle name="Итог 61" xfId="0"/>
    <cellStyle name="Итог 62" xfId="0"/>
    <cellStyle name="Итог 63" xfId="0"/>
    <cellStyle name="Итог 64" xfId="0"/>
    <cellStyle name="Итог 65" xfId="0"/>
    <cellStyle name="Итог 66" xfId="0"/>
    <cellStyle name="Итог 67" xfId="0"/>
    <cellStyle name="Итог 7" xfId="0"/>
    <cellStyle name="Итог 7 2" xfId="0"/>
    <cellStyle name="Итог 7 3" xfId="0"/>
    <cellStyle name="Итог 7 4" xfId="0"/>
    <cellStyle name="Итог 8" xfId="0"/>
    <cellStyle name="Итог 8 2" xfId="0"/>
    <cellStyle name="Итог 8 3" xfId="0"/>
    <cellStyle name="Итог 8 4" xfId="0"/>
    <cellStyle name="Итог 9" xfId="0"/>
    <cellStyle name="Итог 9 2" xfId="0"/>
    <cellStyle name="Итог 9 3" xfId="0"/>
    <cellStyle name="Итог 9 4" xfId="0"/>
    <cellStyle name="Контрольная ячейка 10" xfId="0"/>
    <cellStyle name="Контрольная ячейка 10 2" xfId="0"/>
    <cellStyle name="Контрольная ячейка 10 3" xfId="0"/>
    <cellStyle name="Контрольная ячейка 11" xfId="0"/>
    <cellStyle name="Контрольная ячейка 11 2" xfId="0"/>
    <cellStyle name="Контрольная ячейка 11 3" xfId="0"/>
    <cellStyle name="Контрольная ячейка 12" xfId="0"/>
    <cellStyle name="Контрольная ячейка 12 2" xfId="0"/>
    <cellStyle name="Контрольная ячейка 12 3" xfId="0"/>
    <cellStyle name="Контрольная ячейка 13" xfId="0"/>
    <cellStyle name="Контрольная ячейка 13 2" xfId="0"/>
    <cellStyle name="Контрольная ячейка 13 3" xfId="0"/>
    <cellStyle name="Контрольная ячейка 14" xfId="0"/>
    <cellStyle name="Контрольная ячейка 14 2" xfId="0"/>
    <cellStyle name="Контрольная ячейка 14 3" xfId="0"/>
    <cellStyle name="Контрольная ячейка 15" xfId="0"/>
    <cellStyle name="Контрольная ячейка 16" xfId="0"/>
    <cellStyle name="Контрольная ячейка 17" xfId="0"/>
    <cellStyle name="Контрольная ячейка 18" xfId="0"/>
    <cellStyle name="Контрольная ячейка 19" xfId="0"/>
    <cellStyle name="Контрольная ячейка 2" xfId="0"/>
    <cellStyle name="Контрольная ячейка 2 10" xfId="0"/>
    <cellStyle name="Контрольная ячейка 2 11" xfId="0"/>
    <cellStyle name="Контрольная ячейка 2 12" xfId="0"/>
    <cellStyle name="Контрольная ячейка 2 13" xfId="0"/>
    <cellStyle name="Контрольная ячейка 2 14" xfId="0"/>
    <cellStyle name="Контрольная ячейка 2 2" xfId="0"/>
    <cellStyle name="Контрольная ячейка 2 3" xfId="0"/>
    <cellStyle name="Контрольная ячейка 2 4" xfId="0"/>
    <cellStyle name="Контрольная ячейка 2 5" xfId="0"/>
    <cellStyle name="Контрольная ячейка 2 6" xfId="0"/>
    <cellStyle name="Контрольная ячейка 2 7" xfId="0"/>
    <cellStyle name="Контрольная ячейка 2 8" xfId="0"/>
    <cellStyle name="Контрольная ячейка 2 9" xfId="0"/>
    <cellStyle name="Контрольная ячейка 20" xfId="0"/>
    <cellStyle name="Контрольная ячейка 21" xfId="0"/>
    <cellStyle name="Контрольная ячейка 22" xfId="0"/>
    <cellStyle name="Контрольная ячейка 23" xfId="0"/>
    <cellStyle name="Контрольная ячейка 24" xfId="0"/>
    <cellStyle name="Контрольная ячейка 25" xfId="0"/>
    <cellStyle name="Контрольная ячейка 26" xfId="0"/>
    <cellStyle name="Контрольная ячейка 27" xfId="0"/>
    <cellStyle name="Контрольная ячейка 28" xfId="0"/>
    <cellStyle name="Контрольная ячейка 29" xfId="0"/>
    <cellStyle name="Контрольная ячейка 3" xfId="0"/>
    <cellStyle name="Контрольная ячейка 3 2" xfId="0"/>
    <cellStyle name="Контрольная ячейка 3 3" xfId="0"/>
    <cellStyle name="Контрольная ячейка 3 4" xfId="0"/>
    <cellStyle name="Контрольная ячейка 3 5" xfId="0"/>
    <cellStyle name="Контрольная ячейка 30" xfId="0"/>
    <cellStyle name="Контрольная ячейка 31" xfId="0"/>
    <cellStyle name="Контрольная ячейка 32" xfId="0"/>
    <cellStyle name="Контрольная ячейка 33" xfId="0"/>
    <cellStyle name="Контрольная ячейка 34" xfId="0"/>
    <cellStyle name="Контрольная ячейка 35" xfId="0"/>
    <cellStyle name="Контрольная ячейка 36" xfId="0"/>
    <cellStyle name="Контрольная ячейка 37" xfId="0"/>
    <cellStyle name="Контрольная ячейка 38" xfId="0"/>
    <cellStyle name="Контрольная ячейка 39" xfId="0"/>
    <cellStyle name="Контрольная ячейка 4" xfId="0"/>
    <cellStyle name="Контрольная ячейка 4 2" xfId="0"/>
    <cellStyle name="Контрольная ячейка 4 3" xfId="0"/>
    <cellStyle name="Контрольная ячейка 40" xfId="0"/>
    <cellStyle name="Контрольная ячейка 41" xfId="0"/>
    <cellStyle name="Контрольная ячейка 42" xfId="0"/>
    <cellStyle name="Контрольная ячейка 43" xfId="0"/>
    <cellStyle name="Контрольная ячейка 44" xfId="0"/>
    <cellStyle name="Контрольная ячейка 45" xfId="0"/>
    <cellStyle name="Контрольная ячейка 46" xfId="0"/>
    <cellStyle name="Контрольная ячейка 47" xfId="0"/>
    <cellStyle name="Контрольная ячейка 48" xfId="0"/>
    <cellStyle name="Контрольная ячейка 49" xfId="0"/>
    <cellStyle name="Контрольная ячейка 5" xfId="0"/>
    <cellStyle name="Контрольная ячейка 5 2" xfId="0"/>
    <cellStyle name="Контрольная ячейка 50" xfId="0"/>
    <cellStyle name="Контрольная ячейка 51" xfId="0"/>
    <cellStyle name="Контрольная ячейка 52" xfId="0"/>
    <cellStyle name="Контрольная ячейка 53" xfId="0"/>
    <cellStyle name="Контрольная ячейка 54" xfId="0"/>
    <cellStyle name="Контрольная ячейка 55" xfId="0"/>
    <cellStyle name="Контрольная ячейка 56" xfId="0"/>
    <cellStyle name="Контрольная ячейка 57" xfId="0"/>
    <cellStyle name="Контрольная ячейка 58" xfId="0"/>
    <cellStyle name="Контрольная ячейка 59" xfId="0"/>
    <cellStyle name="Контрольная ячейка 6" xfId="0"/>
    <cellStyle name="Контрольная ячейка 6 2" xfId="0"/>
    <cellStyle name="Контрольная ячейка 6 3" xfId="0"/>
    <cellStyle name="Контрольная ячейка 60" xfId="0"/>
    <cellStyle name="Контрольная ячейка 61" xfId="0"/>
    <cellStyle name="Контрольная ячейка 7" xfId="0"/>
    <cellStyle name="Контрольная ячейка 7 2" xfId="0"/>
    <cellStyle name="Контрольная ячейка 7 3" xfId="0"/>
    <cellStyle name="Контрольная ячейка 8" xfId="0"/>
    <cellStyle name="Контрольная ячейка 8 2" xfId="0"/>
    <cellStyle name="Контрольная ячейка 8 3" xfId="0"/>
    <cellStyle name="Контрольная ячейка 9" xfId="0"/>
    <cellStyle name="Контрольная ячейка 9 2" xfId="0"/>
    <cellStyle name="Контрольная ячейка 9 3" xfId="0"/>
    <cellStyle name="Миша (бланки отчетности)" xfId="0"/>
    <cellStyle name="Миша (бланки отчетности) 2" xfId="0"/>
    <cellStyle name="Название 10" xfId="0"/>
    <cellStyle name="Название 11" xfId="0"/>
    <cellStyle name="Название 12" xfId="0"/>
    <cellStyle name="Название 13" xfId="0"/>
    <cellStyle name="Название 14" xfId="0"/>
    <cellStyle name="Название 15" xfId="0"/>
    <cellStyle name="Название 16" xfId="0"/>
    <cellStyle name="Название 17" xfId="0"/>
    <cellStyle name="Название 18" xfId="0"/>
    <cellStyle name="Название 19" xfId="0"/>
    <cellStyle name="Название 2" xfId="0"/>
    <cellStyle name="Название 2 10" xfId="0"/>
    <cellStyle name="Название 2 11" xfId="0"/>
    <cellStyle name="Название 2 12" xfId="0"/>
    <cellStyle name="Название 2 12 2" xfId="0"/>
    <cellStyle name="Название 2 13" xfId="0"/>
    <cellStyle name="Название 2 14" xfId="0"/>
    <cellStyle name="Название 2 2" xfId="0"/>
    <cellStyle name="Название 2 2 2" xfId="0"/>
    <cellStyle name="Название 2 2 3" xfId="0"/>
    <cellStyle name="Название 2 3" xfId="0"/>
    <cellStyle name="Название 2 4" xfId="0"/>
    <cellStyle name="Название 2 5" xfId="0"/>
    <cellStyle name="Название 2 6" xfId="0"/>
    <cellStyle name="Название 2 7" xfId="0"/>
    <cellStyle name="Название 2 8" xfId="0"/>
    <cellStyle name="Название 2 9" xfId="0"/>
    <cellStyle name="Название 20" xfId="0"/>
    <cellStyle name="Название 21" xfId="0"/>
    <cellStyle name="Название 22" xfId="0"/>
    <cellStyle name="Название 23" xfId="0"/>
    <cellStyle name="Название 24" xfId="0"/>
    <cellStyle name="Название 25" xfId="0"/>
    <cellStyle name="Название 26" xfId="0"/>
    <cellStyle name="Название 27" xfId="0"/>
    <cellStyle name="Название 28" xfId="0"/>
    <cellStyle name="Название 29" xfId="0"/>
    <cellStyle name="Название 3" xfId="0"/>
    <cellStyle name="Название 3 2" xfId="0"/>
    <cellStyle name="Название 30" xfId="0"/>
    <cellStyle name="Название 31" xfId="0"/>
    <cellStyle name="Название 32" xfId="0"/>
    <cellStyle name="Название 33" xfId="0"/>
    <cellStyle name="Название 34" xfId="0"/>
    <cellStyle name="Название 35" xfId="0"/>
    <cellStyle name="Название 36" xfId="0"/>
    <cellStyle name="Название 37" xfId="0"/>
    <cellStyle name="Название 38" xfId="0"/>
    <cellStyle name="Название 39" xfId="0"/>
    <cellStyle name="Название 4" xfId="0"/>
    <cellStyle name="Название 5" xfId="0"/>
    <cellStyle name="Название 6" xfId="0"/>
    <cellStyle name="Название 7" xfId="0"/>
    <cellStyle name="Название 8" xfId="0"/>
    <cellStyle name="Название 9" xfId="0"/>
    <cellStyle name="Нейтральный 10" xfId="0"/>
    <cellStyle name="Нейтральный 10 2" xfId="0"/>
    <cellStyle name="Нейтральный 10 3" xfId="0"/>
    <cellStyle name="Нейтральный 11" xfId="0"/>
    <cellStyle name="Нейтральный 11 2" xfId="0"/>
    <cellStyle name="Нейтральный 11 3" xfId="0"/>
    <cellStyle name="Нейтральный 12" xfId="0"/>
    <cellStyle name="Нейтральный 12 2" xfId="0"/>
    <cellStyle name="Нейтральный 12 3" xfId="0"/>
    <cellStyle name="Нейтральный 13" xfId="0"/>
    <cellStyle name="Нейтральный 13 2" xfId="0"/>
    <cellStyle name="Нейтральный 13 3" xfId="0"/>
    <cellStyle name="Нейтральный 14" xfId="0"/>
    <cellStyle name="Нейтральный 14 2" xfId="0"/>
    <cellStyle name="Нейтральный 14 3" xfId="0"/>
    <cellStyle name="Нейтральный 15" xfId="0"/>
    <cellStyle name="Нейтральный 16" xfId="0"/>
    <cellStyle name="Нейтральный 17" xfId="0"/>
    <cellStyle name="Нейтральный 18" xfId="0"/>
    <cellStyle name="Нейтральный 19" xfId="0"/>
    <cellStyle name="Нейтральный 2" xfId="0"/>
    <cellStyle name="Нейтральный 2 10" xfId="0"/>
    <cellStyle name="Нейтральный 2 11" xfId="0"/>
    <cellStyle name="Нейтральный 2 12" xfId="0"/>
    <cellStyle name="Нейтральный 2 13" xfId="0"/>
    <cellStyle name="Нейтральный 2 14" xfId="0"/>
    <cellStyle name="Нейтральный 2 2" xfId="0"/>
    <cellStyle name="Нейтральный 2 2 2" xfId="0"/>
    <cellStyle name="Нейтральный 2 3" xfId="0"/>
    <cellStyle name="Нейтральный 2 4" xfId="0"/>
    <cellStyle name="Нейтральный 2 5" xfId="0"/>
    <cellStyle name="Нейтральный 2 6" xfId="0"/>
    <cellStyle name="Нейтральный 2 7" xfId="0"/>
    <cellStyle name="Нейтральный 2 8" xfId="0"/>
    <cellStyle name="Нейтральный 2 9" xfId="0"/>
    <cellStyle name="Нейтральный 20" xfId="0"/>
    <cellStyle name="Нейтральный 21" xfId="0"/>
    <cellStyle name="Нейтральный 22" xfId="0"/>
    <cellStyle name="Нейтральный 23" xfId="0"/>
    <cellStyle name="Нейтральный 24" xfId="0"/>
    <cellStyle name="Нейтральный 25" xfId="0"/>
    <cellStyle name="Нейтральный 26" xfId="0"/>
    <cellStyle name="Нейтральный 27" xfId="0"/>
    <cellStyle name="Нейтральный 28" xfId="0"/>
    <cellStyle name="Нейтральный 29" xfId="0"/>
    <cellStyle name="Нейтральный 3" xfId="0"/>
    <cellStyle name="Нейтральный 3 2" xfId="0"/>
    <cellStyle name="Нейтральный 3 3" xfId="0"/>
    <cellStyle name="Нейтральный 3 4" xfId="0"/>
    <cellStyle name="Нейтральный 3 5" xfId="0"/>
    <cellStyle name="Нейтральный 30" xfId="0"/>
    <cellStyle name="Нейтральный 31" xfId="0"/>
    <cellStyle name="Нейтральный 32" xfId="0"/>
    <cellStyle name="Нейтральный 33" xfId="0"/>
    <cellStyle name="Нейтральный 34" xfId="0"/>
    <cellStyle name="Нейтральный 35" xfId="0"/>
    <cellStyle name="Нейтральный 36" xfId="0"/>
    <cellStyle name="Нейтральный 37" xfId="0"/>
    <cellStyle name="Нейтральный 38" xfId="0"/>
    <cellStyle name="Нейтральный 39" xfId="0"/>
    <cellStyle name="Нейтральный 4" xfId="0"/>
    <cellStyle name="Нейтральный 4 2" xfId="0"/>
    <cellStyle name="Нейтральный 4 3" xfId="0"/>
    <cellStyle name="Нейтральный 40" xfId="0"/>
    <cellStyle name="Нейтральный 41" xfId="0"/>
    <cellStyle name="Нейтральный 42" xfId="0"/>
    <cellStyle name="Нейтральный 43" xfId="0"/>
    <cellStyle name="Нейтральный 44" xfId="0"/>
    <cellStyle name="Нейтральный 45" xfId="0"/>
    <cellStyle name="Нейтральный 46" xfId="0"/>
    <cellStyle name="Нейтральный 47" xfId="0"/>
    <cellStyle name="Нейтральный 48" xfId="0"/>
    <cellStyle name="Нейтральный 49" xfId="0"/>
    <cellStyle name="Нейтральный 5" xfId="0"/>
    <cellStyle name="Нейтральный 5 2" xfId="0"/>
    <cellStyle name="Нейтральный 5 3" xfId="0"/>
    <cellStyle name="Нейтральный 5 4" xfId="0"/>
    <cellStyle name="Нейтральный 50" xfId="0"/>
    <cellStyle name="Нейтральный 51" xfId="0"/>
    <cellStyle name="Нейтральный 52" xfId="0"/>
    <cellStyle name="Нейтральный 53" xfId="0"/>
    <cellStyle name="Нейтральный 54" xfId="0"/>
    <cellStyle name="Нейтральный 55" xfId="0"/>
    <cellStyle name="Нейтральный 56" xfId="0"/>
    <cellStyle name="Нейтральный 57" xfId="0"/>
    <cellStyle name="Нейтральный 58" xfId="0"/>
    <cellStyle name="Нейтральный 59" xfId="0"/>
    <cellStyle name="Нейтральный 6" xfId="0"/>
    <cellStyle name="Нейтральный 6 2" xfId="0"/>
    <cellStyle name="Нейтральный 60" xfId="0"/>
    <cellStyle name="Нейтральный 61" xfId="0"/>
    <cellStyle name="Нейтральный 7" xfId="0"/>
    <cellStyle name="Нейтральный 7 2" xfId="0"/>
    <cellStyle name="Нейтральный 7 3" xfId="0"/>
    <cellStyle name="Нейтральный 8" xfId="0"/>
    <cellStyle name="Нейтральный 8 2" xfId="0"/>
    <cellStyle name="Нейтральный 8 3" xfId="0"/>
    <cellStyle name="Нейтральный 9" xfId="0"/>
    <cellStyle name="Нейтральный 9 2" xfId="0"/>
    <cellStyle name="Нейтральный 9 3" xfId="0"/>
    <cellStyle name="Об_" xfId="0"/>
    <cellStyle name="Обычный 10" xfId="0"/>
    <cellStyle name="Обычный 10 10" xfId="0"/>
    <cellStyle name="Обычный 10 100" xfId="0"/>
    <cellStyle name="Обычный 10 101" xfId="0"/>
    <cellStyle name="Обычный 10 102" xfId="0"/>
    <cellStyle name="Обычный 10 103" xfId="0"/>
    <cellStyle name="Обычный 10 104" xfId="0"/>
    <cellStyle name="Обычный 10 105" xfId="0"/>
    <cellStyle name="Обычный 10 106" xfId="0"/>
    <cellStyle name="Обычный 10 107" xfId="0"/>
    <cellStyle name="Обычный 10 108" xfId="0"/>
    <cellStyle name="Обычный 10 109" xfId="0"/>
    <cellStyle name="Обычный 10 11" xfId="0"/>
    <cellStyle name="Обычный 10 110" xfId="0"/>
    <cellStyle name="Обычный 10 111" xfId="0"/>
    <cellStyle name="Обычный 10 112" xfId="0"/>
    <cellStyle name="Обычный 10 113" xfId="0"/>
    <cellStyle name="Обычный 10 114" xfId="0"/>
    <cellStyle name="Обычный 10 115" xfId="0"/>
    <cellStyle name="Обычный 10 116" xfId="0"/>
    <cellStyle name="Обычный 10 116 2" xfId="0"/>
    <cellStyle name="Обычный 10 116 3" xfId="0"/>
    <cellStyle name="Обычный 10 117" xfId="0"/>
    <cellStyle name="Обычный 10 117 2" xfId="0"/>
    <cellStyle name="Обычный 10 117 3" xfId="0"/>
    <cellStyle name="Обычный 10 118" xfId="0"/>
    <cellStyle name="Обычный 10 119" xfId="0"/>
    <cellStyle name="Обычный 10 12" xfId="0"/>
    <cellStyle name="Обычный 10 13" xfId="0"/>
    <cellStyle name="Обычный 10 14" xfId="0"/>
    <cellStyle name="Обычный 10 15" xfId="0"/>
    <cellStyle name="Обычный 10 16" xfId="0"/>
    <cellStyle name="Обычный 10 17" xfId="0"/>
    <cellStyle name="Обычный 10 18" xfId="0"/>
    <cellStyle name="Обычный 10 19" xfId="0"/>
    <cellStyle name="Обычный 10 2" xfId="0"/>
    <cellStyle name="Обычный 10 2 10" xfId="0"/>
    <cellStyle name="Обычный 10 2 11" xfId="0"/>
    <cellStyle name="Обычный 10 2 12" xfId="0"/>
    <cellStyle name="Обычный 10 2 13" xfId="0"/>
    <cellStyle name="Обычный 10 2 14" xfId="0"/>
    <cellStyle name="Обычный 10 2 15" xfId="0"/>
    <cellStyle name="Обычный 10 2 16" xfId="0"/>
    <cellStyle name="Обычный 10 2 17" xfId="0"/>
    <cellStyle name="Обычный 10 2 18" xfId="0"/>
    <cellStyle name="Обычный 10 2 19" xfId="0"/>
    <cellStyle name="Обычный 10 2 2" xfId="0"/>
    <cellStyle name="Обычный 10 2 2 2" xfId="0"/>
    <cellStyle name="Обычный 10 2 2 3" xfId="0"/>
    <cellStyle name="Обычный 10 2 2 4" xfId="0"/>
    <cellStyle name="Обычный 10 2 2 5" xfId="0"/>
    <cellStyle name="Обычный 10 2 20" xfId="0"/>
    <cellStyle name="Обычный 10 2 21" xfId="0"/>
    <cellStyle name="Обычный 10 2 22" xfId="0"/>
    <cellStyle name="Обычный 10 2 23" xfId="0"/>
    <cellStyle name="Обычный 10 2 24" xfId="0"/>
    <cellStyle name="Обычный 10 2 25" xfId="0"/>
    <cellStyle name="Обычный 10 2 26" xfId="0"/>
    <cellStyle name="Обычный 10 2 27" xfId="0"/>
    <cellStyle name="Обычный 10 2 28" xfId="0"/>
    <cellStyle name="Обычный 10 2 29" xfId="0"/>
    <cellStyle name="Обычный 10 2 3" xfId="0"/>
    <cellStyle name="Обычный 10 2 3 2" xfId="0"/>
    <cellStyle name="Обычный 10 2 30" xfId="0"/>
    <cellStyle name="Обычный 10 2 31" xfId="0"/>
    <cellStyle name="Обычный 10 2 32" xfId="0"/>
    <cellStyle name="Обычный 10 2 4" xfId="0"/>
    <cellStyle name="Обычный 10 2 4 2" xfId="0"/>
    <cellStyle name="Обычный 10 2 5" xfId="0"/>
    <cellStyle name="Обычный 10 2 5 2" xfId="0"/>
    <cellStyle name="Обычный 10 2 6" xfId="0"/>
    <cellStyle name="Обычный 10 2 7" xfId="0"/>
    <cellStyle name="Обычный 10 2 8" xfId="0"/>
    <cellStyle name="Обычный 10 2 9" xfId="0"/>
    <cellStyle name="Обычный 10 20" xfId="0"/>
    <cellStyle name="Обычный 10 21" xfId="0"/>
    <cellStyle name="Обычный 10 22" xfId="0"/>
    <cellStyle name="Обычный 10 23" xfId="0"/>
    <cellStyle name="Обычный 10 24" xfId="0"/>
    <cellStyle name="Обычный 10 25" xfId="0"/>
    <cellStyle name="Обычный 10 26" xfId="0"/>
    <cellStyle name="Обычный 10 27" xfId="0"/>
    <cellStyle name="Обычный 10 28" xfId="0"/>
    <cellStyle name="Обычный 10 29" xfId="0"/>
    <cellStyle name="Обычный 10 2_Лист1" xfId="0"/>
    <cellStyle name="Обычный 10 3" xfId="0"/>
    <cellStyle name="Обычный 10 3 10" xfId="0"/>
    <cellStyle name="Обычный 10 3 11" xfId="0"/>
    <cellStyle name="Обычный 10 3 12" xfId="0"/>
    <cellStyle name="Обычный 10 3 13" xfId="0"/>
    <cellStyle name="Обычный 10 3 14" xfId="0"/>
    <cellStyle name="Обычный 10 3 15" xfId="0"/>
    <cellStyle name="Обычный 10 3 16" xfId="0"/>
    <cellStyle name="Обычный 10 3 17" xfId="0"/>
    <cellStyle name="Обычный 10 3 18" xfId="0"/>
    <cellStyle name="Обычный 10 3 19" xfId="0"/>
    <cellStyle name="Обычный 10 3 2" xfId="0"/>
    <cellStyle name="Обычный 10 3 2 2" xfId="0"/>
    <cellStyle name="Обычный 10 3 20" xfId="0"/>
    <cellStyle name="Обычный 10 3 21" xfId="0"/>
    <cellStyle name="Обычный 10 3 22" xfId="0"/>
    <cellStyle name="Обычный 10 3 23" xfId="0"/>
    <cellStyle name="Обычный 10 3 24" xfId="0"/>
    <cellStyle name="Обычный 10 3 25" xfId="0"/>
    <cellStyle name="Обычный 10 3 26" xfId="0"/>
    <cellStyle name="Обычный 10 3 27" xfId="0"/>
    <cellStyle name="Обычный 10 3 28" xfId="0"/>
    <cellStyle name="Обычный 10 3 29" xfId="0"/>
    <cellStyle name="Обычный 10 3 3" xfId="0"/>
    <cellStyle name="Обычный 10 3 3 2" xfId="0"/>
    <cellStyle name="Обычный 10 3 30" xfId="0"/>
    <cellStyle name="Обычный 10 3 31" xfId="0"/>
    <cellStyle name="Обычный 10 3 4" xfId="0"/>
    <cellStyle name="Обычный 10 3 4 2" xfId="0"/>
    <cellStyle name="Обычный 10 3 5" xfId="0"/>
    <cellStyle name="Обычный 10 3 6" xfId="0"/>
    <cellStyle name="Обычный 10 3 7" xfId="0"/>
    <cellStyle name="Обычный 10 3 8" xfId="0"/>
    <cellStyle name="Обычный 10 3 9" xfId="0"/>
    <cellStyle name="Обычный 10 30" xfId="0"/>
    <cellStyle name="Обычный 10 31" xfId="0"/>
    <cellStyle name="Обычный 10 32" xfId="0"/>
    <cellStyle name="Обычный 10 33" xfId="0"/>
    <cellStyle name="Обычный 10 34" xfId="0"/>
    <cellStyle name="Обычный 10 35" xfId="0"/>
    <cellStyle name="Обычный 10 36" xfId="0"/>
    <cellStyle name="Обычный 10 37" xfId="0"/>
    <cellStyle name="Обычный 10 38" xfId="0"/>
    <cellStyle name="Обычный 10 39" xfId="0"/>
    <cellStyle name="Обычный 10 3_Лист1" xfId="0"/>
    <cellStyle name="Обычный 10 4" xfId="0"/>
    <cellStyle name="Обычный 10 4 10" xfId="0"/>
    <cellStyle name="Обычный 10 4 11" xfId="0"/>
    <cellStyle name="Обычный 10 4 12" xfId="0"/>
    <cellStyle name="Обычный 10 4 13" xfId="0"/>
    <cellStyle name="Обычный 10 4 14" xfId="0"/>
    <cellStyle name="Обычный 10 4 15" xfId="0"/>
    <cellStyle name="Обычный 10 4 16" xfId="0"/>
    <cellStyle name="Обычный 10 4 17" xfId="0"/>
    <cellStyle name="Обычный 10 4 18" xfId="0"/>
    <cellStyle name="Обычный 10 4 19" xfId="0"/>
    <cellStyle name="Обычный 10 4 2" xfId="0"/>
    <cellStyle name="Обычный 10 4 20" xfId="0"/>
    <cellStyle name="Обычный 10 4 21" xfId="0"/>
    <cellStyle name="Обычный 10 4 22" xfId="0"/>
    <cellStyle name="Обычный 10 4 23" xfId="0"/>
    <cellStyle name="Обычный 10 4 24" xfId="0"/>
    <cellStyle name="Обычный 10 4 25" xfId="0"/>
    <cellStyle name="Обычный 10 4 26" xfId="0"/>
    <cellStyle name="Обычный 10 4 27" xfId="0"/>
    <cellStyle name="Обычный 10 4 28" xfId="0"/>
    <cellStyle name="Обычный 10 4 29" xfId="0"/>
    <cellStyle name="Обычный 10 4 3" xfId="0"/>
    <cellStyle name="Обычный 10 4 30" xfId="0"/>
    <cellStyle name="Обычный 10 4 31" xfId="0"/>
    <cellStyle name="Обычный 10 4 4" xfId="0"/>
    <cellStyle name="Обычный 10 4 5" xfId="0"/>
    <cellStyle name="Обычный 10 4 6" xfId="0"/>
    <cellStyle name="Обычный 10 4 7" xfId="0"/>
    <cellStyle name="Обычный 10 4 8" xfId="0"/>
    <cellStyle name="Обычный 10 4 9" xfId="0"/>
    <cellStyle name="Обычный 10 40" xfId="0"/>
    <cellStyle name="Обычный 10 41" xfId="0"/>
    <cellStyle name="Обычный 10 42" xfId="0"/>
    <cellStyle name="Обычный 10 43" xfId="0"/>
    <cellStyle name="Обычный 10 44" xfId="0"/>
    <cellStyle name="Обычный 10 45" xfId="0"/>
    <cellStyle name="Обычный 10 46" xfId="0"/>
    <cellStyle name="Обычный 10 47" xfId="0"/>
    <cellStyle name="Обычный 10 48" xfId="0"/>
    <cellStyle name="Обычный 10 49" xfId="0"/>
    <cellStyle name="Обычный 10 4_Лист1" xfId="0"/>
    <cellStyle name="Обычный 10 5" xfId="0"/>
    <cellStyle name="Обычный 10 5 10" xfId="0"/>
    <cellStyle name="Обычный 10 5 11" xfId="0"/>
    <cellStyle name="Обычный 10 5 12" xfId="0"/>
    <cellStyle name="Обычный 10 5 13" xfId="0"/>
    <cellStyle name="Обычный 10 5 14" xfId="0"/>
    <cellStyle name="Обычный 10 5 15" xfId="0"/>
    <cellStyle name="Обычный 10 5 16" xfId="0"/>
    <cellStyle name="Обычный 10 5 17" xfId="0"/>
    <cellStyle name="Обычный 10 5 18" xfId="0"/>
    <cellStyle name="Обычный 10 5 19" xfId="0"/>
    <cellStyle name="Обычный 10 5 2" xfId="0"/>
    <cellStyle name="Обычный 10 5 20" xfId="0"/>
    <cellStyle name="Обычный 10 5 21" xfId="0"/>
    <cellStyle name="Обычный 10 5 22" xfId="0"/>
    <cellStyle name="Обычный 10 5 23" xfId="0"/>
    <cellStyle name="Обычный 10 5 24" xfId="0"/>
    <cellStyle name="Обычный 10 5 25" xfId="0"/>
    <cellStyle name="Обычный 10 5 26" xfId="0"/>
    <cellStyle name="Обычный 10 5 27" xfId="0"/>
    <cellStyle name="Обычный 10 5 28" xfId="0"/>
    <cellStyle name="Обычный 10 5 29" xfId="0"/>
    <cellStyle name="Обычный 10 5 3" xfId="0"/>
    <cellStyle name="Обычный 10 5 30" xfId="0"/>
    <cellStyle name="Обычный 10 5 4" xfId="0"/>
    <cellStyle name="Обычный 10 5 5" xfId="0"/>
    <cellStyle name="Обычный 10 5 6" xfId="0"/>
    <cellStyle name="Обычный 10 5 7" xfId="0"/>
    <cellStyle name="Обычный 10 50" xfId="0"/>
    <cellStyle name="Обычный 10 51" xfId="0"/>
    <cellStyle name="Обычный 10 52" xfId="0"/>
    <cellStyle name="Обычный 10 53" xfId="0"/>
    <cellStyle name="Обычный 10 54" xfId="0"/>
    <cellStyle name="Обычный 10 55" xfId="0"/>
    <cellStyle name="Обычный 10 56" xfId="0"/>
    <cellStyle name="Обычный 10 57" xfId="0"/>
    <cellStyle name="Обычный 10 58" xfId="0"/>
    <cellStyle name="Обычный 10 59" xfId="0"/>
    <cellStyle name="Обычный 10 5_Лист1" xfId="0"/>
    <cellStyle name="Обычный 10 6" xfId="0"/>
    <cellStyle name="Обычный 10 6 2" xfId="0"/>
    <cellStyle name="Обычный 10 60" xfId="0"/>
    <cellStyle name="Обычный 10 61" xfId="0"/>
    <cellStyle name="Обычный 10 62" xfId="0"/>
    <cellStyle name="Обычный 10 63" xfId="0"/>
    <cellStyle name="Обычный 10 64" xfId="0"/>
    <cellStyle name="Обычный 10 65" xfId="0"/>
    <cellStyle name="Обычный 10 66" xfId="0"/>
    <cellStyle name="Обычный 10 67" xfId="0"/>
    <cellStyle name="Обычный 10 68" xfId="0"/>
    <cellStyle name="Обычный 10 69" xfId="0"/>
    <cellStyle name="Обычный 10 7" xfId="0"/>
    <cellStyle name="Обычный 10 70" xfId="0"/>
    <cellStyle name="Обычный 10 71" xfId="0"/>
    <cellStyle name="Обычный 10 72" xfId="0"/>
    <cellStyle name="Обычный 10 73" xfId="0"/>
    <cellStyle name="Обычный 10 74" xfId="0"/>
    <cellStyle name="Обычный 10 75" xfId="0"/>
    <cellStyle name="Обычный 10 76" xfId="0"/>
    <cellStyle name="Обычный 10 77" xfId="0"/>
    <cellStyle name="Обычный 10 78" xfId="0"/>
    <cellStyle name="Обычный 10 79" xfId="0"/>
    <cellStyle name="Обычный 10 8" xfId="0"/>
    <cellStyle name="Обычный 10 80" xfId="0"/>
    <cellStyle name="Обычный 10 81" xfId="0"/>
    <cellStyle name="Обычный 10 82" xfId="0"/>
    <cellStyle name="Обычный 10 83" xfId="0"/>
    <cellStyle name="Обычный 10 84" xfId="0"/>
    <cellStyle name="Обычный 10 85" xfId="0"/>
    <cellStyle name="Обычный 10 86" xfId="0"/>
    <cellStyle name="Обычный 10 87" xfId="0"/>
    <cellStyle name="Обычный 10 88" xfId="0"/>
    <cellStyle name="Обычный 10 89" xfId="0"/>
    <cellStyle name="Обычный 10 9" xfId="0"/>
    <cellStyle name="Обычный 10 90" xfId="0"/>
    <cellStyle name="Обычный 10 91" xfId="0"/>
    <cellStyle name="Обычный 10 92" xfId="0"/>
    <cellStyle name="Обычный 10 93" xfId="0"/>
    <cellStyle name="Обычный 10 94" xfId="0"/>
    <cellStyle name="Обычный 10 95" xfId="0"/>
    <cellStyle name="Обычный 10 96" xfId="0"/>
    <cellStyle name="Обычный 10 97" xfId="0"/>
    <cellStyle name="Обычный 10 98" xfId="0"/>
    <cellStyle name="Обычный 10 99" xfId="0"/>
    <cellStyle name="Обычный 100" xfId="0"/>
    <cellStyle name="Обычный 101" xfId="0"/>
    <cellStyle name="Обычный 102" xfId="0"/>
    <cellStyle name="Обычный 103" xfId="0"/>
    <cellStyle name="Обычный 104" xfId="0"/>
    <cellStyle name="Обычный 105" xfId="0"/>
    <cellStyle name="Обычный 106" xfId="0"/>
    <cellStyle name="Обычный 107" xfId="0"/>
    <cellStyle name="Обычный 108" xfId="0"/>
    <cellStyle name="Обычный 109" xfId="0"/>
    <cellStyle name="Обычный 11" xfId="0"/>
    <cellStyle name="Обычный 11 2" xfId="0"/>
    <cellStyle name="Обычный 11 2 2" xfId="0"/>
    <cellStyle name="Обычный 11 2 2 2" xfId="0"/>
    <cellStyle name="Обычный 11 2 2 3" xfId="0"/>
    <cellStyle name="Обычный 11 2 2 4" xfId="0"/>
    <cellStyle name="Обычный 11 2 3" xfId="0"/>
    <cellStyle name="Обычный 11 2 4" xfId="0"/>
    <cellStyle name="Обычный 11 2 5" xfId="0"/>
    <cellStyle name="Обычный 11 2 6" xfId="0"/>
    <cellStyle name="Обычный 11 3" xfId="0"/>
    <cellStyle name="Обычный 11 3 2" xfId="0"/>
    <cellStyle name="Обычный 11 3 3" xfId="0"/>
    <cellStyle name="Обычный 11 3 4" xfId="0"/>
    <cellStyle name="Обычный 11 4" xfId="0"/>
    <cellStyle name="Обычный 11 5" xfId="0"/>
    <cellStyle name="Обычный 11 6" xfId="0"/>
    <cellStyle name="Обычный 11 7" xfId="0"/>
    <cellStyle name="Обычный 110" xfId="0"/>
    <cellStyle name="Обычный 111" xfId="0"/>
    <cellStyle name="Обычный 112" xfId="0"/>
    <cellStyle name="Обычный 113" xfId="0"/>
    <cellStyle name="Обычный 114" xfId="0"/>
    <cellStyle name="Обычный 115" xfId="0"/>
    <cellStyle name="Обычный 116" xfId="0"/>
    <cellStyle name="Обычный 117" xfId="0"/>
    <cellStyle name="Обычный 118" xfId="0"/>
    <cellStyle name="Обычный 119" xfId="0"/>
    <cellStyle name="Обычный 12" xfId="0"/>
    <cellStyle name="Обычный 12 2" xfId="0"/>
    <cellStyle name="Обычный 12 2 2" xfId="0"/>
    <cellStyle name="Обычный 12 2 2 2" xfId="0"/>
    <cellStyle name="Обычный 12 2 2 3" xfId="0"/>
    <cellStyle name="Обычный 12 2 2 4" xfId="0"/>
    <cellStyle name="Обычный 12 2 3" xfId="0"/>
    <cellStyle name="Обычный 12 2 4" xfId="0"/>
    <cellStyle name="Обычный 12 2 5" xfId="0"/>
    <cellStyle name="Обычный 12 3" xfId="0"/>
    <cellStyle name="Обычный 12 3 2" xfId="0"/>
    <cellStyle name="Обычный 12 3 2 2" xfId="0"/>
    <cellStyle name="Обычный 12 3 3" xfId="0"/>
    <cellStyle name="Обычный 12 3 4" xfId="0"/>
    <cellStyle name="Обычный 12 4" xfId="0"/>
    <cellStyle name="Обычный 12 4 2" xfId="0"/>
    <cellStyle name="Обычный 12 5" xfId="0"/>
    <cellStyle name="Обычный 12 6" xfId="0"/>
    <cellStyle name="Обычный 120" xfId="0"/>
    <cellStyle name="Обычный 121" xfId="0"/>
    <cellStyle name="Обычный 122" xfId="0"/>
    <cellStyle name="Обычный 123" xfId="0"/>
    <cellStyle name="Обычный 124" xfId="0"/>
    <cellStyle name="Обычный 125" xfId="0"/>
    <cellStyle name="Обычный 126" xfId="0"/>
    <cellStyle name="Обычный 127" xfId="0"/>
    <cellStyle name="Обычный 128" xfId="0"/>
    <cellStyle name="Обычный 129" xfId="0"/>
    <cellStyle name="Обычный 13" xfId="0"/>
    <cellStyle name="Обычный 13 2" xfId="0"/>
    <cellStyle name="Обычный 13 2 2" xfId="0"/>
    <cellStyle name="Обычный 13 2 2 2" xfId="0"/>
    <cellStyle name="Обычный 13 2 2 2 2" xfId="0"/>
    <cellStyle name="Обычный 13 2 2 2 2 2" xfId="0"/>
    <cellStyle name="Обычный 13 2 2 2 3" xfId="0"/>
    <cellStyle name="Обычный 13 2 2 2 3 2" xfId="0"/>
    <cellStyle name="Обычный 13 2 2 2 4" xfId="0"/>
    <cellStyle name="Обычный 13 2 2 2 4 2" xfId="0"/>
    <cellStyle name="Обычный 13 2 2 2 5" xfId="0"/>
    <cellStyle name="Обычный 13 2 2 3" xfId="0"/>
    <cellStyle name="Обычный 13 2 2 3 2" xfId="0"/>
    <cellStyle name="Обычный 13 2 2 3 2 2" xfId="0"/>
    <cellStyle name="Обычный 13 2 2 3 3" xfId="0"/>
    <cellStyle name="Обычный 13 2 2 3 3 2" xfId="0"/>
    <cellStyle name="Обычный 13 2 2 3 4" xfId="0"/>
    <cellStyle name="Обычный 13 2 2 3 4 2" xfId="0"/>
    <cellStyle name="Обычный 13 2 2 3 5" xfId="0"/>
    <cellStyle name="Обычный 13 2 2 4" xfId="0"/>
    <cellStyle name="Обычный 13 2 2 4 2" xfId="0"/>
    <cellStyle name="Обычный 13 2 2 5" xfId="0"/>
    <cellStyle name="Обычный 13 2 2 5 2" xfId="0"/>
    <cellStyle name="Обычный 13 2 2 6" xfId="0"/>
    <cellStyle name="Обычный 13 2 2 6 2" xfId="0"/>
    <cellStyle name="Обычный 13 2 2 7" xfId="0"/>
    <cellStyle name="Обычный 13 2 2_Без баланса" xfId="0"/>
    <cellStyle name="Обычный 13 2 3" xfId="0"/>
    <cellStyle name="Обычный 13 2 3 2" xfId="0"/>
    <cellStyle name="Обычный 13 2 3 2 2" xfId="0"/>
    <cellStyle name="Обычный 13 2 3 2 2 2" xfId="0"/>
    <cellStyle name="Обычный 13 2 3 2 3" xfId="0"/>
    <cellStyle name="Обычный 13 2 3 2 3 2" xfId="0"/>
    <cellStyle name="Обычный 13 2 3 2 4" xfId="0"/>
    <cellStyle name="Обычный 13 2 3 2 4 2" xfId="0"/>
    <cellStyle name="Обычный 13 2 3 2 5" xfId="0"/>
    <cellStyle name="Обычный 13 2 3 3" xfId="0"/>
    <cellStyle name="Обычный 13 2 3 3 2" xfId="0"/>
    <cellStyle name="Обычный 13 2 3 4" xfId="0"/>
    <cellStyle name="Обычный 13 2 3 4 2" xfId="0"/>
    <cellStyle name="Обычный 13 2 3 5" xfId="0"/>
    <cellStyle name="Обычный 13 2 3 5 2" xfId="0"/>
    <cellStyle name="Обычный 13 2 3 6" xfId="0"/>
    <cellStyle name="Обычный 13 2 4" xfId="0"/>
    <cellStyle name="Обычный 13 2 4 2" xfId="0"/>
    <cellStyle name="Обычный 13 2 4 2 2" xfId="0"/>
    <cellStyle name="Обычный 13 2 4 3" xfId="0"/>
    <cellStyle name="Обычный 13 2 4 3 2" xfId="0"/>
    <cellStyle name="Обычный 13 2 4 4" xfId="0"/>
    <cellStyle name="Обычный 13 2 4 4 2" xfId="0"/>
    <cellStyle name="Обычный 13 2 4 5" xfId="0"/>
    <cellStyle name="Обычный 13 2 5" xfId="0"/>
    <cellStyle name="Обычный 13 2 5 2" xfId="0"/>
    <cellStyle name="Обычный 13 2 6" xfId="0"/>
    <cellStyle name="Обычный 13 2 6 2" xfId="0"/>
    <cellStyle name="Обычный 13 2 7" xfId="0"/>
    <cellStyle name="Обычный 13 2 7 2" xfId="0"/>
    <cellStyle name="Обычный 13 2 8" xfId="0"/>
    <cellStyle name="Обычный 13 2_Без баланса" xfId="0"/>
    <cellStyle name="Обычный 13 3" xfId="0"/>
    <cellStyle name="Обычный 13 3 2" xfId="0"/>
    <cellStyle name="Обычный 13 3 2 2" xfId="0"/>
    <cellStyle name="Обычный 13 3 2 2 2" xfId="0"/>
    <cellStyle name="Обычный 13 3 2 3" xfId="0"/>
    <cellStyle name="Обычный 13 3 2 3 2" xfId="0"/>
    <cellStyle name="Обычный 13 3 2 4" xfId="0"/>
    <cellStyle name="Обычный 13 3 2 4 2" xfId="0"/>
    <cellStyle name="Обычный 13 3 2 5" xfId="0"/>
    <cellStyle name="Обычный 13 3 3" xfId="0"/>
    <cellStyle name="Обычный 13 3 3 2" xfId="0"/>
    <cellStyle name="Обычный 13 3 3 2 2" xfId="0"/>
    <cellStyle name="Обычный 13 3 3 3" xfId="0"/>
    <cellStyle name="Обычный 13 3 3 3 2" xfId="0"/>
    <cellStyle name="Обычный 13 3 3 4" xfId="0"/>
    <cellStyle name="Обычный 13 3 3 4 2" xfId="0"/>
    <cellStyle name="Обычный 13 3 3 5" xfId="0"/>
    <cellStyle name="Обычный 13 3 4" xfId="0"/>
    <cellStyle name="Обычный 13 3 4 2" xfId="0"/>
    <cellStyle name="Обычный 13 3 5" xfId="0"/>
    <cellStyle name="Обычный 13 3 5 2" xfId="0"/>
    <cellStyle name="Обычный 13 3 6" xfId="0"/>
    <cellStyle name="Обычный 13 3 6 2" xfId="0"/>
    <cellStyle name="Обычный 13 3 7" xfId="0"/>
    <cellStyle name="Обычный 13 3_Без баланса" xfId="0"/>
    <cellStyle name="Обычный 13 4" xfId="0"/>
    <cellStyle name="Обычный 13 4 2" xfId="0"/>
    <cellStyle name="Обычный 13 4 2 2" xfId="0"/>
    <cellStyle name="Обычный 13 4 2 2 2" xfId="0"/>
    <cellStyle name="Обычный 13 4 2 3" xfId="0"/>
    <cellStyle name="Обычный 13 4 2 3 2" xfId="0"/>
    <cellStyle name="Обычный 13 4 2 4" xfId="0"/>
    <cellStyle name="Обычный 13 4 2 4 2" xfId="0"/>
    <cellStyle name="Обычный 13 4 2 5" xfId="0"/>
    <cellStyle name="Обычный 13 4 3" xfId="0"/>
    <cellStyle name="Обычный 13 4 3 2" xfId="0"/>
    <cellStyle name="Обычный 13 4 4" xfId="0"/>
    <cellStyle name="Обычный 13 4 4 2" xfId="0"/>
    <cellStyle name="Обычный 13 4 5" xfId="0"/>
    <cellStyle name="Обычный 13 4 5 2" xfId="0"/>
    <cellStyle name="Обычный 13 4 6" xfId="0"/>
    <cellStyle name="Обычный 13 5" xfId="0"/>
    <cellStyle name="Обычный 13 5 2" xfId="0"/>
    <cellStyle name="Обычный 13 5 2 2" xfId="0"/>
    <cellStyle name="Обычный 13 5 3" xfId="0"/>
    <cellStyle name="Обычный 13 5 3 2" xfId="0"/>
    <cellStyle name="Обычный 13 5 4" xfId="0"/>
    <cellStyle name="Обычный 13 5 4 2" xfId="0"/>
    <cellStyle name="Обычный 13 5 5" xfId="0"/>
    <cellStyle name="Обычный 13 6" xfId="0"/>
    <cellStyle name="Обычный 13 6 2" xfId="0"/>
    <cellStyle name="Обычный 13 7" xfId="0"/>
    <cellStyle name="Обычный 13 7 2" xfId="0"/>
    <cellStyle name="Обычный 13 8" xfId="0"/>
    <cellStyle name="Обычный 13 8 2" xfId="0"/>
    <cellStyle name="Обычный 13 9" xfId="0"/>
    <cellStyle name="Обычный 130" xfId="0"/>
    <cellStyle name="Обычный 131" xfId="0"/>
    <cellStyle name="Обычный 132" xfId="0"/>
    <cellStyle name="Обычный 133" xfId="0"/>
    <cellStyle name="Обычный 134" xfId="0"/>
    <cellStyle name="Обычный 135" xfId="0"/>
    <cellStyle name="Обычный 136" xfId="0"/>
    <cellStyle name="Обычный 137" xfId="0"/>
    <cellStyle name="Обычный 138" xfId="0"/>
    <cellStyle name="Обычный 139" xfId="0"/>
    <cellStyle name="Обычный 13_Без баланса" xfId="0"/>
    <cellStyle name="Обычный 14" xfId="0"/>
    <cellStyle name="Обычный 14 2" xfId="0"/>
    <cellStyle name="Обычный 14 2 2" xfId="0"/>
    <cellStyle name="Обычный 14 2 2 2" xfId="0"/>
    <cellStyle name="Обычный 14 2 2 3" xfId="0"/>
    <cellStyle name="Обычный 14 2 2 4" xfId="0"/>
    <cellStyle name="Обычный 14 2 3" xfId="0"/>
    <cellStyle name="Обычный 14 2 4" xfId="0"/>
    <cellStyle name="Обычный 14 2 5" xfId="0"/>
    <cellStyle name="Обычный 14 2 6" xfId="0"/>
    <cellStyle name="Обычный 14 3" xfId="0"/>
    <cellStyle name="Обычный 14 3 2" xfId="0"/>
    <cellStyle name="Обычный 14 3 3" xfId="0"/>
    <cellStyle name="Обычный 14 3 4" xfId="0"/>
    <cellStyle name="Обычный 14 4" xfId="0"/>
    <cellStyle name="Обычный 14 5" xfId="0"/>
    <cellStyle name="Обычный 14 6" xfId="0"/>
    <cellStyle name="Обычный 14 7" xfId="0"/>
    <cellStyle name="Обычный 14 8" xfId="0"/>
    <cellStyle name="Обычный 140" xfId="0"/>
    <cellStyle name="Обычный 141" xfId="0"/>
    <cellStyle name="Обычный 142" xfId="0"/>
    <cellStyle name="Обычный 143" xfId="0"/>
    <cellStyle name="Обычный 144" xfId="0"/>
    <cellStyle name="Обычный 145" xfId="0"/>
    <cellStyle name="Обычный 146" xfId="0"/>
    <cellStyle name="Обычный 147" xfId="0"/>
    <cellStyle name="Обычный 148" xfId="0"/>
    <cellStyle name="Обычный 149" xfId="0"/>
    <cellStyle name="Обычный 14_Без баланса" xfId="0"/>
    <cellStyle name="Обычный 15" xfId="0"/>
    <cellStyle name="Обычный 15 2" xfId="0"/>
    <cellStyle name="Обычный 15 2 2" xfId="0"/>
    <cellStyle name="Обычный 15 2 2 2" xfId="0"/>
    <cellStyle name="Обычный 15 2 3" xfId="0"/>
    <cellStyle name="Обычный 15 2 4" xfId="0"/>
    <cellStyle name="Обычный 15 3" xfId="0"/>
    <cellStyle name="Обычный 15 3 2" xfId="0"/>
    <cellStyle name="Обычный 15 3 2 2" xfId="0"/>
    <cellStyle name="Обычный 15 3 3" xfId="0"/>
    <cellStyle name="Обычный 15 4" xfId="0"/>
    <cellStyle name="Обычный 15 4 2" xfId="0"/>
    <cellStyle name="Обычный 15 5" xfId="0"/>
    <cellStyle name="Обычный 150" xfId="0"/>
    <cellStyle name="Обычный 151" xfId="0"/>
    <cellStyle name="Обычный 152" xfId="0"/>
    <cellStyle name="Обычный 153" xfId="0"/>
    <cellStyle name="Обычный 154" xfId="0"/>
    <cellStyle name="Обычный 155" xfId="0"/>
    <cellStyle name="Обычный 156" xfId="0"/>
    <cellStyle name="Обычный 157" xfId="0"/>
    <cellStyle name="Обычный 158" xfId="0"/>
    <cellStyle name="Обычный 159" xfId="0"/>
    <cellStyle name="Обычный 16" xfId="0"/>
    <cellStyle name="Обычный 16 2" xfId="0"/>
    <cellStyle name="Обычный 16 2 2" xfId="0"/>
    <cellStyle name="Обычный 16 2 2 2" xfId="0"/>
    <cellStyle name="Обычный 16 2 3" xfId="0"/>
    <cellStyle name="Обычный 16 3" xfId="0"/>
    <cellStyle name="Обычный 16 3 2" xfId="0"/>
    <cellStyle name="Обычный 16 3 2 2" xfId="0"/>
    <cellStyle name="Обычный 16 3 3" xfId="0"/>
    <cellStyle name="Обычный 16 4" xfId="0"/>
    <cellStyle name="Обычный 16 4 2" xfId="0"/>
    <cellStyle name="Обычный 16 5" xfId="0"/>
    <cellStyle name="Обычный 160" xfId="0"/>
    <cellStyle name="Обычный 17" xfId="0"/>
    <cellStyle name="Обычный 17 2" xfId="0"/>
    <cellStyle name="Обычный 17 2 2" xfId="0"/>
    <cellStyle name="Обычный 17 3" xfId="0"/>
    <cellStyle name="Обычный 17 4" xfId="0"/>
    <cellStyle name="Обычный 175" xfId="0"/>
    <cellStyle name="Обычный 18" xfId="0"/>
    <cellStyle name="Обычный 18 2" xfId="0"/>
    <cellStyle name="Обычный 18 2 2" xfId="0"/>
    <cellStyle name="Обычный 18 3" xfId="0"/>
    <cellStyle name="Обычный 18 3 2" xfId="0"/>
    <cellStyle name="Обычный 19" xfId="0"/>
    <cellStyle name="Обычный 19 2" xfId="0"/>
    <cellStyle name="Обычный 19 2 2" xfId="0"/>
    <cellStyle name="Обычный 19 3" xfId="0"/>
    <cellStyle name="Обычный 19 3 2" xfId="0"/>
    <cellStyle name="Обычный 2" xfId="0"/>
    <cellStyle name="Обычный 2 10" xfId="0"/>
    <cellStyle name="Обычный 2 10 10" xfId="0"/>
    <cellStyle name="Обычный 2 10 11" xfId="0"/>
    <cellStyle name="Обычный 2 10 12" xfId="0"/>
    <cellStyle name="Обычный 2 10 13" xfId="0"/>
    <cellStyle name="Обычный 2 10 14" xfId="0"/>
    <cellStyle name="Обычный 2 10 15" xfId="0"/>
    <cellStyle name="Обычный 2 10 16" xfId="0"/>
    <cellStyle name="Обычный 2 10 17" xfId="0"/>
    <cellStyle name="Обычный 2 10 18" xfId="0"/>
    <cellStyle name="Обычный 2 10 19" xfId="0"/>
    <cellStyle name="Обычный 2 10 2" xfId="0"/>
    <cellStyle name="Обычный 2 10 20" xfId="0"/>
    <cellStyle name="Обычный 2 10 21" xfId="0"/>
    <cellStyle name="Обычный 2 10 22" xfId="0"/>
    <cellStyle name="Обычный 2 10 23" xfId="0"/>
    <cellStyle name="Обычный 2 10 24" xfId="0"/>
    <cellStyle name="Обычный 2 10 25" xfId="0"/>
    <cellStyle name="Обычный 2 10 26" xfId="0"/>
    <cellStyle name="Обычный 2 10 27" xfId="0"/>
    <cellStyle name="Обычный 2 10 28" xfId="0"/>
    <cellStyle name="Обычный 2 10 29" xfId="0"/>
    <cellStyle name="Обычный 2 10 3" xfId="0"/>
    <cellStyle name="Обычный 2 10 30" xfId="0"/>
    <cellStyle name="Обычный 2 10 31" xfId="0"/>
    <cellStyle name="Обычный 2 10 32" xfId="0"/>
    <cellStyle name="Обычный 2 10 33" xfId="0"/>
    <cellStyle name="Обычный 2 10 34" xfId="0"/>
    <cellStyle name="Обычный 2 10 35" xfId="0"/>
    <cellStyle name="Обычный 2 10 36" xfId="0"/>
    <cellStyle name="Обычный 2 10 37" xfId="0"/>
    <cellStyle name="Обычный 2 10 38" xfId="0"/>
    <cellStyle name="Обычный 2 10 39" xfId="0"/>
    <cellStyle name="Обычный 2 10 4" xfId="0"/>
    <cellStyle name="Обычный 2 10 40" xfId="0"/>
    <cellStyle name="Обычный 2 10 41" xfId="0"/>
    <cellStyle name="Обычный 2 10 42" xfId="0"/>
    <cellStyle name="Обычный 2 10 43" xfId="0"/>
    <cellStyle name="Обычный 2 10 44" xfId="0"/>
    <cellStyle name="Обычный 2 10 45" xfId="0"/>
    <cellStyle name="Обычный 2 10 46" xfId="0"/>
    <cellStyle name="Обычный 2 10 47" xfId="0"/>
    <cellStyle name="Обычный 2 10 48" xfId="0"/>
    <cellStyle name="Обычный 2 10 49" xfId="0"/>
    <cellStyle name="Обычный 2 10 5" xfId="0"/>
    <cellStyle name="Обычный 2 10 50" xfId="0"/>
    <cellStyle name="Обычный 2 10 51" xfId="0"/>
    <cellStyle name="Обычный 2 10 52" xfId="0"/>
    <cellStyle name="Обычный 2 10 53" xfId="0"/>
    <cellStyle name="Обычный 2 10 54" xfId="0"/>
    <cellStyle name="Обычный 2 10 55" xfId="0"/>
    <cellStyle name="Обычный 2 10 56" xfId="0"/>
    <cellStyle name="Обычный 2 10 57" xfId="0"/>
    <cellStyle name="Обычный 2 10 58" xfId="0"/>
    <cellStyle name="Обычный 2 10 6" xfId="0"/>
    <cellStyle name="Обычный 2 10 7" xfId="0"/>
    <cellStyle name="Обычный 2 10 8" xfId="0"/>
    <cellStyle name="Обычный 2 10 9" xfId="0"/>
    <cellStyle name="Обычный 2 100" xfId="0"/>
    <cellStyle name="Обычный 2 101" xfId="0"/>
    <cellStyle name="Обычный 2 102" xfId="0"/>
    <cellStyle name="Обычный 2 103" xfId="0"/>
    <cellStyle name="Обычный 2 104" xfId="0"/>
    <cellStyle name="Обычный 2 105" xfId="0"/>
    <cellStyle name="Обычный 2 106" xfId="0"/>
    <cellStyle name="Обычный 2 107" xfId="0"/>
    <cellStyle name="Обычный 2 108" xfId="0"/>
    <cellStyle name="Обычный 2 109" xfId="0"/>
    <cellStyle name="Обычный 2 11" xfId="0"/>
    <cellStyle name="Обычный 2 11 10" xfId="0"/>
    <cellStyle name="Обычный 2 11 11" xfId="0"/>
    <cellStyle name="Обычный 2 11 12" xfId="0"/>
    <cellStyle name="Обычный 2 11 13" xfId="0"/>
    <cellStyle name="Обычный 2 11 14" xfId="0"/>
    <cellStyle name="Обычный 2 11 15" xfId="0"/>
    <cellStyle name="Обычный 2 11 16" xfId="0"/>
    <cellStyle name="Обычный 2 11 17" xfId="0"/>
    <cellStyle name="Обычный 2 11 18" xfId="0"/>
    <cellStyle name="Обычный 2 11 19" xfId="0"/>
    <cellStyle name="Обычный 2 11 2" xfId="0"/>
    <cellStyle name="Обычный 2 11 20" xfId="0"/>
    <cellStyle name="Обычный 2 11 21" xfId="0"/>
    <cellStyle name="Обычный 2 11 22" xfId="0"/>
    <cellStyle name="Обычный 2 11 23" xfId="0"/>
    <cellStyle name="Обычный 2 11 24" xfId="0"/>
    <cellStyle name="Обычный 2 11 25" xfId="0"/>
    <cellStyle name="Обычный 2 11 26" xfId="0"/>
    <cellStyle name="Обычный 2 11 27" xfId="0"/>
    <cellStyle name="Обычный 2 11 28" xfId="0"/>
    <cellStyle name="Обычный 2 11 29" xfId="0"/>
    <cellStyle name="Обычный 2 11 3" xfId="0"/>
    <cellStyle name="Обычный 2 11 30" xfId="0"/>
    <cellStyle name="Обычный 2 11 31" xfId="0"/>
    <cellStyle name="Обычный 2 11 32" xfId="0"/>
    <cellStyle name="Обычный 2 11 33" xfId="0"/>
    <cellStyle name="Обычный 2 11 34" xfId="0"/>
    <cellStyle name="Обычный 2 11 35" xfId="0"/>
    <cellStyle name="Обычный 2 11 36" xfId="0"/>
    <cellStyle name="Обычный 2 11 37" xfId="0"/>
    <cellStyle name="Обычный 2 11 38" xfId="0"/>
    <cellStyle name="Обычный 2 11 39" xfId="0"/>
    <cellStyle name="Обычный 2 11 4" xfId="0"/>
    <cellStyle name="Обычный 2 11 40" xfId="0"/>
    <cellStyle name="Обычный 2 11 41" xfId="0"/>
    <cellStyle name="Обычный 2 11 42" xfId="0"/>
    <cellStyle name="Обычный 2 11 43" xfId="0"/>
    <cellStyle name="Обычный 2 11 44" xfId="0"/>
    <cellStyle name="Обычный 2 11 45" xfId="0"/>
    <cellStyle name="Обычный 2 11 46" xfId="0"/>
    <cellStyle name="Обычный 2 11 47" xfId="0"/>
    <cellStyle name="Обычный 2 11 48" xfId="0"/>
    <cellStyle name="Обычный 2 11 49" xfId="0"/>
    <cellStyle name="Обычный 2 11 5" xfId="0"/>
    <cellStyle name="Обычный 2 11 50" xfId="0"/>
    <cellStyle name="Обычный 2 11 51" xfId="0"/>
    <cellStyle name="Обычный 2 11 52" xfId="0"/>
    <cellStyle name="Обычный 2 11 53" xfId="0"/>
    <cellStyle name="Обычный 2 11 54" xfId="0"/>
    <cellStyle name="Обычный 2 11 55" xfId="0"/>
    <cellStyle name="Обычный 2 11 56" xfId="0"/>
    <cellStyle name="Обычный 2 11 6" xfId="0"/>
    <cellStyle name="Обычный 2 11 7" xfId="0"/>
    <cellStyle name="Обычный 2 11 8" xfId="0"/>
    <cellStyle name="Обычный 2 11 9" xfId="0"/>
    <cellStyle name="Обычный 2 110" xfId="0"/>
    <cellStyle name="Обычный 2 111" xfId="0"/>
    <cellStyle name="Обычный 2 112" xfId="0"/>
    <cellStyle name="Обычный 2 113" xfId="0"/>
    <cellStyle name="Обычный 2 114" xfId="0"/>
    <cellStyle name="Обычный 2 115" xfId="0"/>
    <cellStyle name="Обычный 2 116" xfId="0"/>
    <cellStyle name="Обычный 2 117" xfId="0"/>
    <cellStyle name="Обычный 2 118" xfId="0"/>
    <cellStyle name="Обычный 2 119" xfId="0"/>
    <cellStyle name="Обычный 2 12" xfId="0"/>
    <cellStyle name="Обычный 2 12 10" xfId="0"/>
    <cellStyle name="Обычный 2 12 11" xfId="0"/>
    <cellStyle name="Обычный 2 12 12" xfId="0"/>
    <cellStyle name="Обычный 2 12 13" xfId="0"/>
    <cellStyle name="Обычный 2 12 14" xfId="0"/>
    <cellStyle name="Обычный 2 12 15" xfId="0"/>
    <cellStyle name="Обычный 2 12 16" xfId="0"/>
    <cellStyle name="Обычный 2 12 17" xfId="0"/>
    <cellStyle name="Обычный 2 12 18" xfId="0"/>
    <cellStyle name="Обычный 2 12 19" xfId="0"/>
    <cellStyle name="Обычный 2 12 2" xfId="0"/>
    <cellStyle name="Обычный 2 12 20" xfId="0"/>
    <cellStyle name="Обычный 2 12 21" xfId="0"/>
    <cellStyle name="Обычный 2 12 22" xfId="0"/>
    <cellStyle name="Обычный 2 12 23" xfId="0"/>
    <cellStyle name="Обычный 2 12 24" xfId="0"/>
    <cellStyle name="Обычный 2 12 25" xfId="0"/>
    <cellStyle name="Обычный 2 12 26" xfId="0"/>
    <cellStyle name="Обычный 2 12 27" xfId="0"/>
    <cellStyle name="Обычный 2 12 28" xfId="0"/>
    <cellStyle name="Обычный 2 12 29" xfId="0"/>
    <cellStyle name="Обычный 2 12 3" xfId="0"/>
    <cellStyle name="Обычный 2 12 30" xfId="0"/>
    <cellStyle name="Обычный 2 12 31" xfId="0"/>
    <cellStyle name="Обычный 2 12 32" xfId="0"/>
    <cellStyle name="Обычный 2 12 33" xfId="0"/>
    <cellStyle name="Обычный 2 12 34" xfId="0"/>
    <cellStyle name="Обычный 2 12 35" xfId="0"/>
    <cellStyle name="Обычный 2 12 36" xfId="0"/>
    <cellStyle name="Обычный 2 12 37" xfId="0"/>
    <cellStyle name="Обычный 2 12 38" xfId="0"/>
    <cellStyle name="Обычный 2 12 39" xfId="0"/>
    <cellStyle name="Обычный 2 12 4" xfId="0"/>
    <cellStyle name="Обычный 2 12 40" xfId="0"/>
    <cellStyle name="Обычный 2 12 41" xfId="0"/>
    <cellStyle name="Обычный 2 12 42" xfId="0"/>
    <cellStyle name="Обычный 2 12 43" xfId="0"/>
    <cellStyle name="Обычный 2 12 44" xfId="0"/>
    <cellStyle name="Обычный 2 12 45" xfId="0"/>
    <cellStyle name="Обычный 2 12 46" xfId="0"/>
    <cellStyle name="Обычный 2 12 47" xfId="0"/>
    <cellStyle name="Обычный 2 12 48" xfId="0"/>
    <cellStyle name="Обычный 2 12 49" xfId="0"/>
    <cellStyle name="Обычный 2 12 5" xfId="0"/>
    <cellStyle name="Обычный 2 12 50" xfId="0"/>
    <cellStyle name="Обычный 2 12 51" xfId="0"/>
    <cellStyle name="Обычный 2 12 52" xfId="0"/>
    <cellStyle name="Обычный 2 12 53" xfId="0"/>
    <cellStyle name="Обычный 2 12 54" xfId="0"/>
    <cellStyle name="Обычный 2 12 55" xfId="0"/>
    <cellStyle name="Обычный 2 12 56" xfId="0"/>
    <cellStyle name="Обычный 2 12 6" xfId="0"/>
    <cellStyle name="Обычный 2 12 7" xfId="0"/>
    <cellStyle name="Обычный 2 12 8" xfId="0"/>
    <cellStyle name="Обычный 2 12 9" xfId="0"/>
    <cellStyle name="Обычный 2 120" xfId="0"/>
    <cellStyle name="Обычный 2 121" xfId="0"/>
    <cellStyle name="Обычный 2 122" xfId="0"/>
    <cellStyle name="Обычный 2 123" xfId="0"/>
    <cellStyle name="Обычный 2 124" xfId="0"/>
    <cellStyle name="Обычный 2 125" xfId="0"/>
    <cellStyle name="Обычный 2 126" xfId="0"/>
    <cellStyle name="Обычный 2 127" xfId="0"/>
    <cellStyle name="Обычный 2 128" xfId="0"/>
    <cellStyle name="Обычный 2 129" xfId="0"/>
    <cellStyle name="Обычный 2 13" xfId="0"/>
    <cellStyle name="Обычный 2 13 10" xfId="0"/>
    <cellStyle name="Обычный 2 13 11" xfId="0"/>
    <cellStyle name="Обычный 2 13 12" xfId="0"/>
    <cellStyle name="Обычный 2 13 13" xfId="0"/>
    <cellStyle name="Обычный 2 13 14" xfId="0"/>
    <cellStyle name="Обычный 2 13 15" xfId="0"/>
    <cellStyle name="Обычный 2 13 16" xfId="0"/>
    <cellStyle name="Обычный 2 13 17" xfId="0"/>
    <cellStyle name="Обычный 2 13 18" xfId="0"/>
    <cellStyle name="Обычный 2 13 19" xfId="0"/>
    <cellStyle name="Обычный 2 13 2" xfId="0"/>
    <cellStyle name="Обычный 2 13 20" xfId="0"/>
    <cellStyle name="Обычный 2 13 21" xfId="0"/>
    <cellStyle name="Обычный 2 13 22" xfId="0"/>
    <cellStyle name="Обычный 2 13 23" xfId="0"/>
    <cellStyle name="Обычный 2 13 24" xfId="0"/>
    <cellStyle name="Обычный 2 13 25" xfId="0"/>
    <cellStyle name="Обычный 2 13 26" xfId="0"/>
    <cellStyle name="Обычный 2 13 27" xfId="0"/>
    <cellStyle name="Обычный 2 13 28" xfId="0"/>
    <cellStyle name="Обычный 2 13 29" xfId="0"/>
    <cellStyle name="Обычный 2 13 3" xfId="0"/>
    <cellStyle name="Обычный 2 13 30" xfId="0"/>
    <cellStyle name="Обычный 2 13 31" xfId="0"/>
    <cellStyle name="Обычный 2 13 32" xfId="0"/>
    <cellStyle name="Обычный 2 13 33" xfId="0"/>
    <cellStyle name="Обычный 2 13 34" xfId="0"/>
    <cellStyle name="Обычный 2 13 35" xfId="0"/>
    <cellStyle name="Обычный 2 13 36" xfId="0"/>
    <cellStyle name="Обычный 2 13 37" xfId="0"/>
    <cellStyle name="Обычный 2 13 38" xfId="0"/>
    <cellStyle name="Обычный 2 13 39" xfId="0"/>
    <cellStyle name="Обычный 2 13 4" xfId="0"/>
    <cellStyle name="Обычный 2 13 40" xfId="0"/>
    <cellStyle name="Обычный 2 13 41" xfId="0"/>
    <cellStyle name="Обычный 2 13 42" xfId="0"/>
    <cellStyle name="Обычный 2 13 43" xfId="0"/>
    <cellStyle name="Обычный 2 13 44" xfId="0"/>
    <cellStyle name="Обычный 2 13 45" xfId="0"/>
    <cellStyle name="Обычный 2 13 46" xfId="0"/>
    <cellStyle name="Обычный 2 13 47" xfId="0"/>
    <cellStyle name="Обычный 2 13 48" xfId="0"/>
    <cellStyle name="Обычный 2 13 49" xfId="0"/>
    <cellStyle name="Обычный 2 13 5" xfId="0"/>
    <cellStyle name="Обычный 2 13 50" xfId="0"/>
    <cellStyle name="Обычный 2 13 51" xfId="0"/>
    <cellStyle name="Обычный 2 13 52" xfId="0"/>
    <cellStyle name="Обычный 2 13 53" xfId="0"/>
    <cellStyle name="Обычный 2 13 54" xfId="0"/>
    <cellStyle name="Обычный 2 13 55" xfId="0"/>
    <cellStyle name="Обычный 2 13 56" xfId="0"/>
    <cellStyle name="Обычный 2 13 6" xfId="0"/>
    <cellStyle name="Обычный 2 13 7" xfId="0"/>
    <cellStyle name="Обычный 2 13 8" xfId="0"/>
    <cellStyle name="Обычный 2 13 9" xfId="0"/>
    <cellStyle name="Обычный 2 130" xfId="0"/>
    <cellStyle name="Обычный 2 131" xfId="0"/>
    <cellStyle name="Обычный 2 132" xfId="0"/>
    <cellStyle name="Обычный 2 133" xfId="0"/>
    <cellStyle name="Обычный 2 133 2" xfId="0"/>
    <cellStyle name="Обычный 2 133 2 2" xfId="0"/>
    <cellStyle name="Обычный 2 133 2 2 2" xfId="0"/>
    <cellStyle name="Обычный 2 133 2 3" xfId="0"/>
    <cellStyle name="Обычный 2 133 2 5" xfId="0"/>
    <cellStyle name="Обычный 2 133 3" xfId="0"/>
    <cellStyle name="Обычный 2 133 3 2" xfId="0"/>
    <cellStyle name="Обычный 2 133 3 2 2" xfId="0"/>
    <cellStyle name="Обычный 2 133 3 3" xfId="0"/>
    <cellStyle name="Обычный 2 133 4" xfId="0"/>
    <cellStyle name="Обычный 2 133 4 2" xfId="0"/>
    <cellStyle name="Обычный 2 133 5" xfId="0"/>
    <cellStyle name="Обычный 2 134" xfId="0"/>
    <cellStyle name="Обычный 2 134 2" xfId="0"/>
    <cellStyle name="Обычный 2 134 2 2" xfId="0"/>
    <cellStyle name="Обычный 2 134 3" xfId="0"/>
    <cellStyle name="Обычный 2 135" xfId="0"/>
    <cellStyle name="Обычный 2 135 2" xfId="0"/>
    <cellStyle name="Обычный 2 135 2 2" xfId="0"/>
    <cellStyle name="Обычный 2 135 3" xfId="0"/>
    <cellStyle name="Обычный 2 136" xfId="0"/>
    <cellStyle name="Обычный 2 136 2" xfId="0"/>
    <cellStyle name="Обычный 2 137" xfId="0"/>
    <cellStyle name="Обычный 2 138" xfId="0"/>
    <cellStyle name="Обычный 2 139" xfId="0"/>
    <cellStyle name="Обычный 2 14" xfId="0"/>
    <cellStyle name="Обычный 2 14 10" xfId="0"/>
    <cellStyle name="Обычный 2 14 11" xfId="0"/>
    <cellStyle name="Обычный 2 14 12" xfId="0"/>
    <cellStyle name="Обычный 2 14 13" xfId="0"/>
    <cellStyle name="Обычный 2 14 14" xfId="0"/>
    <cellStyle name="Обычный 2 14 15" xfId="0"/>
    <cellStyle name="Обычный 2 14 16" xfId="0"/>
    <cellStyle name="Обычный 2 14 17" xfId="0"/>
    <cellStyle name="Обычный 2 14 18" xfId="0"/>
    <cellStyle name="Обычный 2 14 19" xfId="0"/>
    <cellStyle name="Обычный 2 14 2" xfId="0"/>
    <cellStyle name="Обычный 2 14 20" xfId="0"/>
    <cellStyle name="Обычный 2 14 21" xfId="0"/>
    <cellStyle name="Обычный 2 14 22" xfId="0"/>
    <cellStyle name="Обычный 2 14 23" xfId="0"/>
    <cellStyle name="Обычный 2 14 24" xfId="0"/>
    <cellStyle name="Обычный 2 14 25" xfId="0"/>
    <cellStyle name="Обычный 2 14 26" xfId="0"/>
    <cellStyle name="Обычный 2 14 27" xfId="0"/>
    <cellStyle name="Обычный 2 14 28" xfId="0"/>
    <cellStyle name="Обычный 2 14 29" xfId="0"/>
    <cellStyle name="Обычный 2 14 3" xfId="0"/>
    <cellStyle name="Обычный 2 14 30" xfId="0"/>
    <cellStyle name="Обычный 2 14 31" xfId="0"/>
    <cellStyle name="Обычный 2 14 32" xfId="0"/>
    <cellStyle name="Обычный 2 14 33" xfId="0"/>
    <cellStyle name="Обычный 2 14 34" xfId="0"/>
    <cellStyle name="Обычный 2 14 35" xfId="0"/>
    <cellStyle name="Обычный 2 14 36" xfId="0"/>
    <cellStyle name="Обычный 2 14 37" xfId="0"/>
    <cellStyle name="Обычный 2 14 38" xfId="0"/>
    <cellStyle name="Обычный 2 14 39" xfId="0"/>
    <cellStyle name="Обычный 2 14 4" xfId="0"/>
    <cellStyle name="Обычный 2 14 40" xfId="0"/>
    <cellStyle name="Обычный 2 14 41" xfId="0"/>
    <cellStyle name="Обычный 2 14 42" xfId="0"/>
    <cellStyle name="Обычный 2 14 43" xfId="0"/>
    <cellStyle name="Обычный 2 14 44" xfId="0"/>
    <cellStyle name="Обычный 2 14 45" xfId="0"/>
    <cellStyle name="Обычный 2 14 46" xfId="0"/>
    <cellStyle name="Обычный 2 14 47" xfId="0"/>
    <cellStyle name="Обычный 2 14 48" xfId="0"/>
    <cellStyle name="Обычный 2 14 49" xfId="0"/>
    <cellStyle name="Обычный 2 14 5" xfId="0"/>
    <cellStyle name="Обычный 2 14 50" xfId="0"/>
    <cellStyle name="Обычный 2 14 51" xfId="0"/>
    <cellStyle name="Обычный 2 14 52" xfId="0"/>
    <cellStyle name="Обычный 2 14 53" xfId="0"/>
    <cellStyle name="Обычный 2 14 54" xfId="0"/>
    <cellStyle name="Обычный 2 14 55" xfId="0"/>
    <cellStyle name="Обычный 2 14 56" xfId="0"/>
    <cellStyle name="Обычный 2 14 6" xfId="0"/>
    <cellStyle name="Обычный 2 14 7" xfId="0"/>
    <cellStyle name="Обычный 2 14 8" xfId="0"/>
    <cellStyle name="Обычный 2 14 9" xfId="0"/>
    <cellStyle name="Обычный 2 140" xfId="0"/>
    <cellStyle name="Обычный 2 15" xfId="0"/>
    <cellStyle name="Обычный 2 15 10" xfId="0"/>
    <cellStyle name="Обычный 2 15 11" xfId="0"/>
    <cellStyle name="Обычный 2 15 12" xfId="0"/>
    <cellStyle name="Обычный 2 15 13" xfId="0"/>
    <cellStyle name="Обычный 2 15 14" xfId="0"/>
    <cellStyle name="Обычный 2 15 15" xfId="0"/>
    <cellStyle name="Обычный 2 15 16" xfId="0"/>
    <cellStyle name="Обычный 2 15 17" xfId="0"/>
    <cellStyle name="Обычный 2 15 18" xfId="0"/>
    <cellStyle name="Обычный 2 15 19" xfId="0"/>
    <cellStyle name="Обычный 2 15 2" xfId="0"/>
    <cellStyle name="Обычный 2 15 20" xfId="0"/>
    <cellStyle name="Обычный 2 15 21" xfId="0"/>
    <cellStyle name="Обычный 2 15 22" xfId="0"/>
    <cellStyle name="Обычный 2 15 23" xfId="0"/>
    <cellStyle name="Обычный 2 15 24" xfId="0"/>
    <cellStyle name="Обычный 2 15 25" xfId="0"/>
    <cellStyle name="Обычный 2 15 26" xfId="0"/>
    <cellStyle name="Обычный 2 15 27" xfId="0"/>
    <cellStyle name="Обычный 2 15 28" xfId="0"/>
    <cellStyle name="Обычный 2 15 29" xfId="0"/>
    <cellStyle name="Обычный 2 15 3" xfId="0"/>
    <cellStyle name="Обычный 2 15 30" xfId="0"/>
    <cellStyle name="Обычный 2 15 31" xfId="0"/>
    <cellStyle name="Обычный 2 15 32" xfId="0"/>
    <cellStyle name="Обычный 2 15 33" xfId="0"/>
    <cellStyle name="Обычный 2 15 34" xfId="0"/>
    <cellStyle name="Обычный 2 15 35" xfId="0"/>
    <cellStyle name="Обычный 2 15 36" xfId="0"/>
    <cellStyle name="Обычный 2 15 37" xfId="0"/>
    <cellStyle name="Обычный 2 15 38" xfId="0"/>
    <cellStyle name="Обычный 2 15 39" xfId="0"/>
    <cellStyle name="Обычный 2 15 4" xfId="0"/>
    <cellStyle name="Обычный 2 15 40" xfId="0"/>
    <cellStyle name="Обычный 2 15 41" xfId="0"/>
    <cellStyle name="Обычный 2 15 42" xfId="0"/>
    <cellStyle name="Обычный 2 15 43" xfId="0"/>
    <cellStyle name="Обычный 2 15 44" xfId="0"/>
    <cellStyle name="Обычный 2 15 45" xfId="0"/>
    <cellStyle name="Обычный 2 15 46" xfId="0"/>
    <cellStyle name="Обычный 2 15 47" xfId="0"/>
    <cellStyle name="Обычный 2 15 48" xfId="0"/>
    <cellStyle name="Обычный 2 15 49" xfId="0"/>
    <cellStyle name="Обычный 2 15 5" xfId="0"/>
    <cellStyle name="Обычный 2 15 50" xfId="0"/>
    <cellStyle name="Обычный 2 15 51" xfId="0"/>
    <cellStyle name="Обычный 2 15 52" xfId="0"/>
    <cellStyle name="Обычный 2 15 53" xfId="0"/>
    <cellStyle name="Обычный 2 15 54" xfId="0"/>
    <cellStyle name="Обычный 2 15 55" xfId="0"/>
    <cellStyle name="Обычный 2 15 56" xfId="0"/>
    <cellStyle name="Обычный 2 15 6" xfId="0"/>
    <cellStyle name="Обычный 2 15 7" xfId="0"/>
    <cellStyle name="Обычный 2 15 8" xfId="0"/>
    <cellStyle name="Обычный 2 15 9" xfId="0"/>
    <cellStyle name="Обычный 2 16" xfId="0"/>
    <cellStyle name="Обычный 2 16 10" xfId="0"/>
    <cellStyle name="Обычный 2 16 11" xfId="0"/>
    <cellStyle name="Обычный 2 16 12" xfId="0"/>
    <cellStyle name="Обычный 2 16 13" xfId="0"/>
    <cellStyle name="Обычный 2 16 14" xfId="0"/>
    <cellStyle name="Обычный 2 16 15" xfId="0"/>
    <cellStyle name="Обычный 2 16 16" xfId="0"/>
    <cellStyle name="Обычный 2 16 17" xfId="0"/>
    <cellStyle name="Обычный 2 16 18" xfId="0"/>
    <cellStyle name="Обычный 2 16 19" xfId="0"/>
    <cellStyle name="Обычный 2 16 2" xfId="0"/>
    <cellStyle name="Обычный 2 16 20" xfId="0"/>
    <cellStyle name="Обычный 2 16 21" xfId="0"/>
    <cellStyle name="Обычный 2 16 22" xfId="0"/>
    <cellStyle name="Обычный 2 16 23" xfId="0"/>
    <cellStyle name="Обычный 2 16 24" xfId="0"/>
    <cellStyle name="Обычный 2 16 25" xfId="0"/>
    <cellStyle name="Обычный 2 16 26" xfId="0"/>
    <cellStyle name="Обычный 2 16 27" xfId="0"/>
    <cellStyle name="Обычный 2 16 28" xfId="0"/>
    <cellStyle name="Обычный 2 16 29" xfId="0"/>
    <cellStyle name="Обычный 2 16 3" xfId="0"/>
    <cellStyle name="Обычный 2 16 30" xfId="0"/>
    <cellStyle name="Обычный 2 16 31" xfId="0"/>
    <cellStyle name="Обычный 2 16 32" xfId="0"/>
    <cellStyle name="Обычный 2 16 33" xfId="0"/>
    <cellStyle name="Обычный 2 16 34" xfId="0"/>
    <cellStyle name="Обычный 2 16 35" xfId="0"/>
    <cellStyle name="Обычный 2 16 36" xfId="0"/>
    <cellStyle name="Обычный 2 16 37" xfId="0"/>
    <cellStyle name="Обычный 2 16 38" xfId="0"/>
    <cellStyle name="Обычный 2 16 39" xfId="0"/>
    <cellStyle name="Обычный 2 16 4" xfId="0"/>
    <cellStyle name="Обычный 2 16 40" xfId="0"/>
    <cellStyle name="Обычный 2 16 41" xfId="0"/>
    <cellStyle name="Обычный 2 16 42" xfId="0"/>
    <cellStyle name="Обычный 2 16 43" xfId="0"/>
    <cellStyle name="Обычный 2 16 44" xfId="0"/>
    <cellStyle name="Обычный 2 16 45" xfId="0"/>
    <cellStyle name="Обычный 2 16 46" xfId="0"/>
    <cellStyle name="Обычный 2 16 47" xfId="0"/>
    <cellStyle name="Обычный 2 16 48" xfId="0"/>
    <cellStyle name="Обычный 2 16 49" xfId="0"/>
    <cellStyle name="Обычный 2 16 5" xfId="0"/>
    <cellStyle name="Обычный 2 16 50" xfId="0"/>
    <cellStyle name="Обычный 2 16 51" xfId="0"/>
    <cellStyle name="Обычный 2 16 52" xfId="0"/>
    <cellStyle name="Обычный 2 16 53" xfId="0"/>
    <cellStyle name="Обычный 2 16 54" xfId="0"/>
    <cellStyle name="Обычный 2 16 55" xfId="0"/>
    <cellStyle name="Обычный 2 16 56" xfId="0"/>
    <cellStyle name="Обычный 2 16 6" xfId="0"/>
    <cellStyle name="Обычный 2 16 7" xfId="0"/>
    <cellStyle name="Обычный 2 16 8" xfId="0"/>
    <cellStyle name="Обычный 2 16 9" xfId="0"/>
    <cellStyle name="Обычный 2 17" xfId="0"/>
    <cellStyle name="Обычный 2 17 10" xfId="0"/>
    <cellStyle name="Обычный 2 17 11" xfId="0"/>
    <cellStyle name="Обычный 2 17 12" xfId="0"/>
    <cellStyle name="Обычный 2 17 13" xfId="0"/>
    <cellStyle name="Обычный 2 17 14" xfId="0"/>
    <cellStyle name="Обычный 2 17 15" xfId="0"/>
    <cellStyle name="Обычный 2 17 16" xfId="0"/>
    <cellStyle name="Обычный 2 17 17" xfId="0"/>
    <cellStyle name="Обычный 2 17 18" xfId="0"/>
    <cellStyle name="Обычный 2 17 19" xfId="0"/>
    <cellStyle name="Обычный 2 17 2" xfId="0"/>
    <cellStyle name="Обычный 2 17 20" xfId="0"/>
    <cellStyle name="Обычный 2 17 21" xfId="0"/>
    <cellStyle name="Обычный 2 17 22" xfId="0"/>
    <cellStyle name="Обычный 2 17 23" xfId="0"/>
    <cellStyle name="Обычный 2 17 24" xfId="0"/>
    <cellStyle name="Обычный 2 17 25" xfId="0"/>
    <cellStyle name="Обычный 2 17 26" xfId="0"/>
    <cellStyle name="Обычный 2 17 27" xfId="0"/>
    <cellStyle name="Обычный 2 17 28" xfId="0"/>
    <cellStyle name="Обычный 2 17 29" xfId="0"/>
    <cellStyle name="Обычный 2 17 3" xfId="0"/>
    <cellStyle name="Обычный 2 17 30" xfId="0"/>
    <cellStyle name="Обычный 2 17 31" xfId="0"/>
    <cellStyle name="Обычный 2 17 32" xfId="0"/>
    <cellStyle name="Обычный 2 17 33" xfId="0"/>
    <cellStyle name="Обычный 2 17 34" xfId="0"/>
    <cellStyle name="Обычный 2 17 35" xfId="0"/>
    <cellStyle name="Обычный 2 17 36" xfId="0"/>
    <cellStyle name="Обычный 2 17 37" xfId="0"/>
    <cellStyle name="Обычный 2 17 38" xfId="0"/>
    <cellStyle name="Обычный 2 17 39" xfId="0"/>
    <cellStyle name="Обычный 2 17 4" xfId="0"/>
    <cellStyle name="Обычный 2 17 40" xfId="0"/>
    <cellStyle name="Обычный 2 17 41" xfId="0"/>
    <cellStyle name="Обычный 2 17 42" xfId="0"/>
    <cellStyle name="Обычный 2 17 43" xfId="0"/>
    <cellStyle name="Обычный 2 17 44" xfId="0"/>
    <cellStyle name="Обычный 2 17 45" xfId="0"/>
    <cellStyle name="Обычный 2 17 46" xfId="0"/>
    <cellStyle name="Обычный 2 17 47" xfId="0"/>
    <cellStyle name="Обычный 2 17 48" xfId="0"/>
    <cellStyle name="Обычный 2 17 49" xfId="0"/>
    <cellStyle name="Обычный 2 17 5" xfId="0"/>
    <cellStyle name="Обычный 2 17 50" xfId="0"/>
    <cellStyle name="Обычный 2 17 51" xfId="0"/>
    <cellStyle name="Обычный 2 17 52" xfId="0"/>
    <cellStyle name="Обычный 2 17 53" xfId="0"/>
    <cellStyle name="Обычный 2 17 54" xfId="0"/>
    <cellStyle name="Обычный 2 17 55" xfId="0"/>
    <cellStyle name="Обычный 2 17 56" xfId="0"/>
    <cellStyle name="Обычный 2 17 6" xfId="0"/>
    <cellStyle name="Обычный 2 17 7" xfId="0"/>
    <cellStyle name="Обычный 2 17 8" xfId="0"/>
    <cellStyle name="Обычный 2 17 9" xfId="0"/>
    <cellStyle name="Обычный 2 18" xfId="0"/>
    <cellStyle name="Обычный 2 18 10" xfId="0"/>
    <cellStyle name="Обычный 2 18 11" xfId="0"/>
    <cellStyle name="Обычный 2 18 12" xfId="0"/>
    <cellStyle name="Обычный 2 18 13" xfId="0"/>
    <cellStyle name="Обычный 2 18 14" xfId="0"/>
    <cellStyle name="Обычный 2 18 15" xfId="0"/>
    <cellStyle name="Обычный 2 18 16" xfId="0"/>
    <cellStyle name="Обычный 2 18 17" xfId="0"/>
    <cellStyle name="Обычный 2 18 18" xfId="0"/>
    <cellStyle name="Обычный 2 18 19" xfId="0"/>
    <cellStyle name="Обычный 2 18 2" xfId="0"/>
    <cellStyle name="Обычный 2 18 20" xfId="0"/>
    <cellStyle name="Обычный 2 18 21" xfId="0"/>
    <cellStyle name="Обычный 2 18 22" xfId="0"/>
    <cellStyle name="Обычный 2 18 23" xfId="0"/>
    <cellStyle name="Обычный 2 18 24" xfId="0"/>
    <cellStyle name="Обычный 2 18 25" xfId="0"/>
    <cellStyle name="Обычный 2 18 26" xfId="0"/>
    <cellStyle name="Обычный 2 18 27" xfId="0"/>
    <cellStyle name="Обычный 2 18 28" xfId="0"/>
    <cellStyle name="Обычный 2 18 29" xfId="0"/>
    <cellStyle name="Обычный 2 18 3" xfId="0"/>
    <cellStyle name="Обычный 2 18 30" xfId="0"/>
    <cellStyle name="Обычный 2 18 31" xfId="0"/>
    <cellStyle name="Обычный 2 18 32" xfId="0"/>
    <cellStyle name="Обычный 2 18 33" xfId="0"/>
    <cellStyle name="Обычный 2 18 34" xfId="0"/>
    <cellStyle name="Обычный 2 18 35" xfId="0"/>
    <cellStyle name="Обычный 2 18 36" xfId="0"/>
    <cellStyle name="Обычный 2 18 37" xfId="0"/>
    <cellStyle name="Обычный 2 18 38" xfId="0"/>
    <cellStyle name="Обычный 2 18 39" xfId="0"/>
    <cellStyle name="Обычный 2 18 4" xfId="0"/>
    <cellStyle name="Обычный 2 18 40" xfId="0"/>
    <cellStyle name="Обычный 2 18 41" xfId="0"/>
    <cellStyle name="Обычный 2 18 42" xfId="0"/>
    <cellStyle name="Обычный 2 18 43" xfId="0"/>
    <cellStyle name="Обычный 2 18 44" xfId="0"/>
    <cellStyle name="Обычный 2 18 45" xfId="0"/>
    <cellStyle name="Обычный 2 18 46" xfId="0"/>
    <cellStyle name="Обычный 2 18 47" xfId="0"/>
    <cellStyle name="Обычный 2 18 48" xfId="0"/>
    <cellStyle name="Обычный 2 18 49" xfId="0"/>
    <cellStyle name="Обычный 2 18 5" xfId="0"/>
    <cellStyle name="Обычный 2 18 50" xfId="0"/>
    <cellStyle name="Обычный 2 18 51" xfId="0"/>
    <cellStyle name="Обычный 2 18 52" xfId="0"/>
    <cellStyle name="Обычный 2 18 53" xfId="0"/>
    <cellStyle name="Обычный 2 18 54" xfId="0"/>
    <cellStyle name="Обычный 2 18 55" xfId="0"/>
    <cellStyle name="Обычный 2 18 56" xfId="0"/>
    <cellStyle name="Обычный 2 18 6" xfId="0"/>
    <cellStyle name="Обычный 2 18 7" xfId="0"/>
    <cellStyle name="Обычный 2 18 8" xfId="0"/>
    <cellStyle name="Обычный 2 18 9" xfId="0"/>
    <cellStyle name="Обычный 2 19" xfId="0"/>
    <cellStyle name="Обычный 2 19 2" xfId="0"/>
    <cellStyle name="Обычный 2 19 3" xfId="0"/>
    <cellStyle name="Обычный 2 19 4" xfId="0"/>
    <cellStyle name="Обычный 2 19 5" xfId="0"/>
    <cellStyle name="Обычный 2 19 6" xfId="0"/>
    <cellStyle name="Обычный 2 19 7" xfId="0"/>
    <cellStyle name="Обычный 2 19 8" xfId="0"/>
    <cellStyle name="Обычный 2 2" xfId="0"/>
    <cellStyle name="Обычный 2 2 10" xfId="0"/>
    <cellStyle name="Обычный 2 2 10 2" xfId="0"/>
    <cellStyle name="Обычный 2 2 10 3" xfId="0"/>
    <cellStyle name="Обычный 2 2 100" xfId="0"/>
    <cellStyle name="Обычный 2 2 101" xfId="0"/>
    <cellStyle name="Обычный 2 2 102" xfId="0"/>
    <cellStyle name="Обычный 2 2 103" xfId="0"/>
    <cellStyle name="Обычный 2 2 104" xfId="0"/>
    <cellStyle name="Обычный 2 2 105" xfId="0"/>
    <cellStyle name="Обычный 2 2 106" xfId="0"/>
    <cellStyle name="Обычный 2 2 107" xfId="0"/>
    <cellStyle name="Обычный 2 2 108" xfId="0"/>
    <cellStyle name="Обычный 2 2 109" xfId="0"/>
    <cellStyle name="Обычный 2 2 11" xfId="0"/>
    <cellStyle name="Обычный 2 2 11 2" xfId="0"/>
    <cellStyle name="Обычный 2 2 11 3" xfId="0"/>
    <cellStyle name="Обычный 2 2 110" xfId="0"/>
    <cellStyle name="Обычный 2 2 111" xfId="0"/>
    <cellStyle name="Обычный 2 2 112" xfId="0"/>
    <cellStyle name="Обычный 2 2 113" xfId="0"/>
    <cellStyle name="Обычный 2 2 114" xfId="0"/>
    <cellStyle name="Обычный 2 2 115" xfId="0"/>
    <cellStyle name="Обычный 2 2 116" xfId="0"/>
    <cellStyle name="Обычный 2 2 117" xfId="0"/>
    <cellStyle name="Обычный 2 2 118" xfId="0"/>
    <cellStyle name="Обычный 2 2 119" xfId="0"/>
    <cellStyle name="Обычный 2 2 12" xfId="0"/>
    <cellStyle name="Обычный 2 2 12 2" xfId="0"/>
    <cellStyle name="Обычный 2 2 12 3" xfId="0"/>
    <cellStyle name="Обычный 2 2 120" xfId="0"/>
    <cellStyle name="Обычный 2 2 121" xfId="0"/>
    <cellStyle name="Обычный 2 2 122" xfId="0"/>
    <cellStyle name="Обычный 2 2 123" xfId="0"/>
    <cellStyle name="Обычный 2 2 13" xfId="0"/>
    <cellStyle name="Обычный 2 2 13 2" xfId="0"/>
    <cellStyle name="Обычный 2 2 13 3" xfId="0"/>
    <cellStyle name="Обычный 2 2 14" xfId="0"/>
    <cellStyle name="Обычный 2 2 14 2" xfId="0"/>
    <cellStyle name="Обычный 2 2 14 3" xfId="0"/>
    <cellStyle name="Обычный 2 2 15" xfId="0"/>
    <cellStyle name="Обычный 2 2 15 2" xfId="0"/>
    <cellStyle name="Обычный 2 2 15 3" xfId="0"/>
    <cellStyle name="Обычный 2 2 16" xfId="0"/>
    <cellStyle name="Обычный 2 2 16 2" xfId="0"/>
    <cellStyle name="Обычный 2 2 17" xfId="0"/>
    <cellStyle name="Обычный 2 2 17 2" xfId="0"/>
    <cellStyle name="Обычный 2 2 18" xfId="0"/>
    <cellStyle name="Обычный 2 2 18 2" xfId="0"/>
    <cellStyle name="Обычный 2 2 19" xfId="0"/>
    <cellStyle name="Обычный 2 2 19 2" xfId="0"/>
    <cellStyle name="Обычный 2 2 2" xfId="0"/>
    <cellStyle name="Обычный 2 2 2 2" xfId="0"/>
    <cellStyle name="Обычный 2 2 2 2 2" xfId="0"/>
    <cellStyle name="Обычный 2 2 2 2 2 2" xfId="0"/>
    <cellStyle name="Обычный 2 2 2 2 2 2 2" xfId="0"/>
    <cellStyle name="Обычный 2 2 2 2 2 2 2 2" xfId="0"/>
    <cellStyle name="Обычный 2 2 2 2 2 2 3" xfId="0"/>
    <cellStyle name="Обычный 2 2 2 2 2 3" xfId="0"/>
    <cellStyle name="Обычный 2 2 2 2 2 3 2" xfId="0"/>
    <cellStyle name="Обычный 2 2 2 2 2 4" xfId="0"/>
    <cellStyle name="Обычный 2 2 2 2 3" xfId="0"/>
    <cellStyle name="Обычный 2 2 2 2 3 2" xfId="0"/>
    <cellStyle name="Обычный 2 2 2 2 3 2 2" xfId="0"/>
    <cellStyle name="Обычный 2 2 2 2 3 2 2 2" xfId="0"/>
    <cellStyle name="Обычный 2 2 2 2 3 2 3" xfId="0"/>
    <cellStyle name="Обычный 2 2 2 2 3 3" xfId="0"/>
    <cellStyle name="Обычный 2 2 2 2 3 3 2" xfId="0"/>
    <cellStyle name="Обычный 2 2 2 2 3 4" xfId="0"/>
    <cellStyle name="Обычный 2 2 2 2 4" xfId="0"/>
    <cellStyle name="Обычный 2 2 2 2 4 2" xfId="0"/>
    <cellStyle name="Обычный 2 2 2 2 4 2 2" xfId="0"/>
    <cellStyle name="Обычный 2 2 2 2 4 2 2 2" xfId="0"/>
    <cellStyle name="Обычный 2 2 2 2 4 2 3" xfId="0"/>
    <cellStyle name="Обычный 2 2 2 2 4 3" xfId="0"/>
    <cellStyle name="Обычный 2 2 2 2 4 3 2" xfId="0"/>
    <cellStyle name="Обычный 2 2 2 2 4 4" xfId="0"/>
    <cellStyle name="Обычный 2 2 2 2 5" xfId="0"/>
    <cellStyle name="Обычный 2 2 2 2 5 2" xfId="0"/>
    <cellStyle name="Обычный 2 2 2 2 5 2 2" xfId="0"/>
    <cellStyle name="Обычный 2 2 2 2 5 3" xfId="0"/>
    <cellStyle name="Обычный 2 2 2 2 6" xfId="0"/>
    <cellStyle name="Обычный 2 2 2 2 6 2" xfId="0"/>
    <cellStyle name="Обычный 2 2 2 2 7" xfId="0"/>
    <cellStyle name="Обычный 2 2 2 3" xfId="0"/>
    <cellStyle name="Обычный 2 2 2 3 2" xfId="0"/>
    <cellStyle name="Обычный 2 2 2 3 2 2" xfId="0"/>
    <cellStyle name="Обычный 2 2 2 3 2 2 2" xfId="0"/>
    <cellStyle name="Обычный 2 2 2 3 2 2 2 2" xfId="0"/>
    <cellStyle name="Обычный 2 2 2 3 2 2 3" xfId="0"/>
    <cellStyle name="Обычный 2 2 2 3 2 3" xfId="0"/>
    <cellStyle name="Обычный 2 2 2 3 2 3 2" xfId="0"/>
    <cellStyle name="Обычный 2 2 2 3 2 4" xfId="0"/>
    <cellStyle name="Обычный 2 2 2 3 3" xfId="0"/>
    <cellStyle name="Обычный 2 2 2 3 3 2" xfId="0"/>
    <cellStyle name="Обычный 2 2 2 3 3 2 2" xfId="0"/>
    <cellStyle name="Обычный 2 2 2 3 3 2 2 2" xfId="0"/>
    <cellStyle name="Обычный 2 2 2 3 3 2 3" xfId="0"/>
    <cellStyle name="Обычный 2 2 2 3 3 3" xfId="0"/>
    <cellStyle name="Обычный 2 2 2 3 3 3 2" xfId="0"/>
    <cellStyle name="Обычный 2 2 2 3 3 4" xfId="0"/>
    <cellStyle name="Обычный 2 2 2 3 4" xfId="0"/>
    <cellStyle name="Обычный 2 2 2 3 4 2" xfId="0"/>
    <cellStyle name="Обычный 2 2 2 3 4 2 2" xfId="0"/>
    <cellStyle name="Обычный 2 2 2 3 4 2 2 2" xfId="0"/>
    <cellStyle name="Обычный 2 2 2 3 4 2 3" xfId="0"/>
    <cellStyle name="Обычный 2 2 2 3 4 3" xfId="0"/>
    <cellStyle name="Обычный 2 2 2 3 4 3 2" xfId="0"/>
    <cellStyle name="Обычный 2 2 2 3 4 4" xfId="0"/>
    <cellStyle name="Обычный 2 2 2 3 5" xfId="0"/>
    <cellStyle name="Обычный 2 2 2 3 5 2" xfId="0"/>
    <cellStyle name="Обычный 2 2 2 3 5 2 2" xfId="0"/>
    <cellStyle name="Обычный 2 2 2 3 5 3" xfId="0"/>
    <cellStyle name="Обычный 2 2 2 3 6" xfId="0"/>
    <cellStyle name="Обычный 2 2 2 3 6 2" xfId="0"/>
    <cellStyle name="Обычный 2 2 2 3 7" xfId="0"/>
    <cellStyle name="Обычный 2 2 2 4" xfId="0"/>
    <cellStyle name="Обычный 2 2 2 5" xfId="0"/>
    <cellStyle name="Обычный 2 2 2 6" xfId="0"/>
    <cellStyle name="Обычный 2 2 2 7" xfId="0"/>
    <cellStyle name="Обычный 2 2 2 8" xfId="0"/>
    <cellStyle name="Обычный 2 2 20" xfId="0"/>
    <cellStyle name="Обычный 2 2 20 2" xfId="0"/>
    <cellStyle name="Обычный 2 2 21" xfId="0"/>
    <cellStyle name="Обычный 2 2 21 2" xfId="0"/>
    <cellStyle name="Обычный 2 2 22" xfId="0"/>
    <cellStyle name="Обычный 2 2 22 2" xfId="0"/>
    <cellStyle name="Обычный 2 2 23" xfId="0"/>
    <cellStyle name="Обычный 2 2 23 2" xfId="0"/>
    <cellStyle name="Обычный 2 2 24" xfId="0"/>
    <cellStyle name="Обычный 2 2 24 2" xfId="0"/>
    <cellStyle name="Обычный 2 2 25" xfId="0"/>
    <cellStyle name="Обычный 2 2 25 2" xfId="0"/>
    <cellStyle name="Обычный 2 2 26" xfId="0"/>
    <cellStyle name="Обычный 2 2 27" xfId="0"/>
    <cellStyle name="Обычный 2 2 28" xfId="0"/>
    <cellStyle name="Обычный 2 2 29" xfId="0"/>
    <cellStyle name="Обычный 2 2 3" xfId="0"/>
    <cellStyle name="Обычный 2 2 3 2" xfId="0"/>
    <cellStyle name="Обычный 2 2 3 2 2" xfId="0"/>
    <cellStyle name="Обычный 2 2 3 2 2 2" xfId="0"/>
    <cellStyle name="Обычный 2 2 3 2 2 2 2" xfId="0"/>
    <cellStyle name="Обычный 2 2 3 2 2 3" xfId="0"/>
    <cellStyle name="Обычный 2 2 3 2 3" xfId="0"/>
    <cellStyle name="Обычный 2 2 3 2 3 2" xfId="0"/>
    <cellStyle name="Обычный 2 2 3 2 4" xfId="0"/>
    <cellStyle name="Обычный 2 2 3 3" xfId="0"/>
    <cellStyle name="Обычный 2 2 3 3 2" xfId="0"/>
    <cellStyle name="Обычный 2 2 3 3 2 2" xfId="0"/>
    <cellStyle name="Обычный 2 2 3 3 2 2 2" xfId="0"/>
    <cellStyle name="Обычный 2 2 3 3 2 3" xfId="0"/>
    <cellStyle name="Обычный 2 2 3 3 3" xfId="0"/>
    <cellStyle name="Обычный 2 2 3 3 3 2" xfId="0"/>
    <cellStyle name="Обычный 2 2 3 3 4" xfId="0"/>
    <cellStyle name="Обычный 2 2 3 4" xfId="0"/>
    <cellStyle name="Обычный 2 2 3 4 2" xfId="0"/>
    <cellStyle name="Обычный 2 2 3 4 2 2" xfId="0"/>
    <cellStyle name="Обычный 2 2 3 4 2 2 2" xfId="0"/>
    <cellStyle name="Обычный 2 2 3 4 2 3" xfId="0"/>
    <cellStyle name="Обычный 2 2 3 4 3" xfId="0"/>
    <cellStyle name="Обычный 2 2 3 4 3 2" xfId="0"/>
    <cellStyle name="Обычный 2 2 3 4 4" xfId="0"/>
    <cellStyle name="Обычный 2 2 3 5" xfId="0"/>
    <cellStyle name="Обычный 2 2 3 5 2" xfId="0"/>
    <cellStyle name="Обычный 2 2 3 5 2 2" xfId="0"/>
    <cellStyle name="Обычный 2 2 3 5 3" xfId="0"/>
    <cellStyle name="Обычный 2 2 3 6" xfId="0"/>
    <cellStyle name="Обычный 2 2 3 6 2" xfId="0"/>
    <cellStyle name="Обычный 2 2 3 7" xfId="0"/>
    <cellStyle name="Обычный 2 2 3 8" xfId="0"/>
    <cellStyle name="Обычный 2 2 30" xfId="0"/>
    <cellStyle name="Обычный 2 2 31" xfId="0"/>
    <cellStyle name="Обычный 2 2 32" xfId="0"/>
    <cellStyle name="Обычный 2 2 33" xfId="0"/>
    <cellStyle name="Обычный 2 2 34" xfId="0"/>
    <cellStyle name="Обычный 2 2 35" xfId="0"/>
    <cellStyle name="Обычный 2 2 36" xfId="0"/>
    <cellStyle name="Обычный 2 2 37" xfId="0"/>
    <cellStyle name="Обычный 2 2 38" xfId="0"/>
    <cellStyle name="Обычный 2 2 39" xfId="0"/>
    <cellStyle name="Обычный 2 2 4" xfId="0"/>
    <cellStyle name="Обычный 2 2 4 2" xfId="0"/>
    <cellStyle name="Обычный 2 2 4 2 2" xfId="0"/>
    <cellStyle name="Обычный 2 2 4 2 2 2" xfId="0"/>
    <cellStyle name="Обычный 2 2 4 2 2 2 2" xfId="0"/>
    <cellStyle name="Обычный 2 2 4 2 2 3" xfId="0"/>
    <cellStyle name="Обычный 2 2 4 2 3" xfId="0"/>
    <cellStyle name="Обычный 2 2 4 2 3 2" xfId="0"/>
    <cellStyle name="Обычный 2 2 4 2 4" xfId="0"/>
    <cellStyle name="Обычный 2 2 4 3" xfId="0"/>
    <cellStyle name="Обычный 2 2 4 3 2" xfId="0"/>
    <cellStyle name="Обычный 2 2 4 3 2 2" xfId="0"/>
    <cellStyle name="Обычный 2 2 4 3 2 2 2" xfId="0"/>
    <cellStyle name="Обычный 2 2 4 3 2 3" xfId="0"/>
    <cellStyle name="Обычный 2 2 4 3 3" xfId="0"/>
    <cellStyle name="Обычный 2 2 4 3 3 2" xfId="0"/>
    <cellStyle name="Обычный 2 2 4 3 4" xfId="0"/>
    <cellStyle name="Обычный 2 2 4 4" xfId="0"/>
    <cellStyle name="Обычный 2 2 4 4 2" xfId="0"/>
    <cellStyle name="Обычный 2 2 4 4 2 2" xfId="0"/>
    <cellStyle name="Обычный 2 2 4 4 2 2 2" xfId="0"/>
    <cellStyle name="Обычный 2 2 4 4 2 3" xfId="0"/>
    <cellStyle name="Обычный 2 2 4 4 3" xfId="0"/>
    <cellStyle name="Обычный 2 2 4 4 3 2" xfId="0"/>
    <cellStyle name="Обычный 2 2 4 4 4" xfId="0"/>
    <cellStyle name="Обычный 2 2 4 5" xfId="0"/>
    <cellStyle name="Обычный 2 2 4 5 2" xfId="0"/>
    <cellStyle name="Обычный 2 2 4 5 2 2" xfId="0"/>
    <cellStyle name="Обычный 2 2 4 5 3" xfId="0"/>
    <cellStyle name="Обычный 2 2 4 6" xfId="0"/>
    <cellStyle name="Обычный 2 2 4 6 2" xfId="0"/>
    <cellStyle name="Обычный 2 2 4 7" xfId="0"/>
    <cellStyle name="Обычный 2 2 40" xfId="0"/>
    <cellStyle name="Обычный 2 2 41" xfId="0"/>
    <cellStyle name="Обычный 2 2 42" xfId="0"/>
    <cellStyle name="Обычный 2 2 43" xfId="0"/>
    <cellStyle name="Обычный 2 2 44" xfId="0"/>
    <cellStyle name="Обычный 2 2 45" xfId="0"/>
    <cellStyle name="Обычный 2 2 46" xfId="0"/>
    <cellStyle name="Обычный 2 2 47" xfId="0"/>
    <cellStyle name="Обычный 2 2 48" xfId="0"/>
    <cellStyle name="Обычный 2 2 49" xfId="0"/>
    <cellStyle name="Обычный 2 2 5" xfId="0"/>
    <cellStyle name="Обычный 2 2 5 2" xfId="0"/>
    <cellStyle name="Обычный 2 2 5 3" xfId="0"/>
    <cellStyle name="Обычный 2 2 50" xfId="0"/>
    <cellStyle name="Обычный 2 2 51" xfId="0"/>
    <cellStyle name="Обычный 2 2 52" xfId="0"/>
    <cellStyle name="Обычный 2 2 53" xfId="0"/>
    <cellStyle name="Обычный 2 2 54" xfId="0"/>
    <cellStyle name="Обычный 2 2 55" xfId="0"/>
    <cellStyle name="Обычный 2 2 56" xfId="0"/>
    <cellStyle name="Обычный 2 2 57" xfId="0"/>
    <cellStyle name="Обычный 2 2 58" xfId="0"/>
    <cellStyle name="Обычный 2 2 59" xfId="0"/>
    <cellStyle name="Обычный 2 2 6" xfId="0"/>
    <cellStyle name="Обычный 2 2 6 2" xfId="0"/>
    <cellStyle name="Обычный 2 2 6 3" xfId="0"/>
    <cellStyle name="Обычный 2 2 60" xfId="0"/>
    <cellStyle name="Обычный 2 2 61" xfId="0"/>
    <cellStyle name="Обычный 2 2 62" xfId="0"/>
    <cellStyle name="Обычный 2 2 63" xfId="0"/>
    <cellStyle name="Обычный 2 2 64" xfId="0"/>
    <cellStyle name="Обычный 2 2 65" xfId="0"/>
    <cellStyle name="Обычный 2 2 66" xfId="0"/>
    <cellStyle name="Обычный 2 2 67" xfId="0"/>
    <cellStyle name="Обычный 2 2 68" xfId="0"/>
    <cellStyle name="Обычный 2 2 69" xfId="0"/>
    <cellStyle name="Обычный 2 2 7" xfId="0"/>
    <cellStyle name="Обычный 2 2 7 2" xfId="0"/>
    <cellStyle name="Обычный 2 2 7 3" xfId="0"/>
    <cellStyle name="Обычный 2 2 70" xfId="0"/>
    <cellStyle name="Обычный 2 2 71" xfId="0"/>
    <cellStyle name="Обычный 2 2 72" xfId="0"/>
    <cellStyle name="Обычный 2 2 73" xfId="0"/>
    <cellStyle name="Обычный 2 2 74" xfId="0"/>
    <cellStyle name="Обычный 2 2 75" xfId="0"/>
    <cellStyle name="Обычный 2 2 76" xfId="0"/>
    <cellStyle name="Обычный 2 2 77" xfId="0"/>
    <cellStyle name="Обычный 2 2 78" xfId="0"/>
    <cellStyle name="Обычный 2 2 79" xfId="0"/>
    <cellStyle name="Обычный 2 2 8" xfId="0"/>
    <cellStyle name="Обычный 2 2 8 2" xfId="0"/>
    <cellStyle name="Обычный 2 2 8 3" xfId="0"/>
    <cellStyle name="Обычный 2 2 80" xfId="0"/>
    <cellStyle name="Обычный 2 2 81" xfId="0"/>
    <cellStyle name="Обычный 2 2 82" xfId="0"/>
    <cellStyle name="Обычный 2 2 83" xfId="0"/>
    <cellStyle name="Обычный 2 2 84" xfId="0"/>
    <cellStyle name="Обычный 2 2 85" xfId="0"/>
    <cellStyle name="Обычный 2 2 86" xfId="0"/>
    <cellStyle name="Обычный 2 2 87" xfId="0"/>
    <cellStyle name="Обычный 2 2 88" xfId="0"/>
    <cellStyle name="Обычный 2 2 89" xfId="0"/>
    <cellStyle name="Обычный 2 2 9" xfId="0"/>
    <cellStyle name="Обычный 2 2 9 2" xfId="0"/>
    <cellStyle name="Обычный 2 2 9 3" xfId="0"/>
    <cellStyle name="Обычный 2 2 90" xfId="0"/>
    <cellStyle name="Обычный 2 2 91" xfId="0"/>
    <cellStyle name="Обычный 2 2 92" xfId="0"/>
    <cellStyle name="Обычный 2 2 93" xfId="0"/>
    <cellStyle name="Обычный 2 2 94" xfId="0"/>
    <cellStyle name="Обычный 2 2 95" xfId="0"/>
    <cellStyle name="Обычный 2 2 96" xfId="0"/>
    <cellStyle name="Обычный 2 2 97" xfId="0"/>
    <cellStyle name="Обычный 2 2 98" xfId="0"/>
    <cellStyle name="Обычный 2 2 99" xfId="0"/>
    <cellStyle name="Обычный 2 20" xfId="0"/>
    <cellStyle name="Обычный 2 20 2" xfId="0"/>
    <cellStyle name="Обычный 2 20 3" xfId="0"/>
    <cellStyle name="Обычный 2 20 4" xfId="0"/>
    <cellStyle name="Обычный 2 20 5" xfId="0"/>
    <cellStyle name="Обычный 2 20 6" xfId="0"/>
    <cellStyle name="Обычный 2 20 7" xfId="0"/>
    <cellStyle name="Обычный 2 20 8" xfId="0"/>
    <cellStyle name="Обычный 2 21" xfId="0"/>
    <cellStyle name="Обычный 2 21 2" xfId="0"/>
    <cellStyle name="Обычный 2 21 3" xfId="0"/>
    <cellStyle name="Обычный 2 21 4" xfId="0"/>
    <cellStyle name="Обычный 2 21 5" xfId="0"/>
    <cellStyle name="Обычный 2 21 6" xfId="0"/>
    <cellStyle name="Обычный 2 21 7" xfId="0"/>
    <cellStyle name="Обычный 2 21 8" xfId="0"/>
    <cellStyle name="Обычный 2 22" xfId="0"/>
    <cellStyle name="Обычный 2 22 2" xfId="0"/>
    <cellStyle name="Обычный 2 22 3" xfId="0"/>
    <cellStyle name="Обычный 2 22 4" xfId="0"/>
    <cellStyle name="Обычный 2 22 5" xfId="0"/>
    <cellStyle name="Обычный 2 22 6" xfId="0"/>
    <cellStyle name="Обычный 2 22 7" xfId="0"/>
    <cellStyle name="Обычный 2 22 8" xfId="0"/>
    <cellStyle name="Обычный 2 23" xfId="0"/>
    <cellStyle name="Обычный 2 23 2" xfId="0"/>
    <cellStyle name="Обычный 2 23 3" xfId="0"/>
    <cellStyle name="Обычный 2 24" xfId="0"/>
    <cellStyle name="Обычный 2 24 2" xfId="0"/>
    <cellStyle name="Обычный 2 24 3" xfId="0"/>
    <cellStyle name="Обычный 2 25" xfId="0"/>
    <cellStyle name="Обычный 2 25 2" xfId="0"/>
    <cellStyle name="Обычный 2 25 3" xfId="0"/>
    <cellStyle name="Обычный 2 26" xfId="0"/>
    <cellStyle name="Обычный 2 26 2" xfId="0"/>
    <cellStyle name="Обычный 2 26 3" xfId="0"/>
    <cellStyle name="Обычный 2 27" xfId="0"/>
    <cellStyle name="Обычный 2 27 2" xfId="0"/>
    <cellStyle name="Обычный 2 27 3" xfId="0"/>
    <cellStyle name="Обычный 2 28" xfId="0"/>
    <cellStyle name="Обычный 2 28 2" xfId="0"/>
    <cellStyle name="Обычный 2 28 3" xfId="0"/>
    <cellStyle name="Обычный 2 29" xfId="0"/>
    <cellStyle name="Обычный 2 29 2" xfId="0"/>
    <cellStyle name="Обычный 2 29 3" xfId="0"/>
    <cellStyle name="Обычный 2 2_Без баланса" xfId="0"/>
    <cellStyle name="Обычный 2 3" xfId="0"/>
    <cellStyle name="Обычный 2 3 10" xfId="0"/>
    <cellStyle name="Обычный 2 3 11" xfId="0"/>
    <cellStyle name="Обычный 2 3 12" xfId="0"/>
    <cellStyle name="Обычный 2 3 13" xfId="0"/>
    <cellStyle name="Обычный 2 3 14" xfId="0"/>
    <cellStyle name="Обычный 2 3 15" xfId="0"/>
    <cellStyle name="Обычный 2 3 16" xfId="0"/>
    <cellStyle name="Обычный 2 3 17" xfId="0"/>
    <cellStyle name="Обычный 2 3 18" xfId="0"/>
    <cellStyle name="Обычный 2 3 19" xfId="0"/>
    <cellStyle name="Обычный 2 3 2" xfId="0"/>
    <cellStyle name="Обычный 2 3 2 2" xfId="0"/>
    <cellStyle name="Обычный 2 3 2 2 2" xfId="0"/>
    <cellStyle name="Обычный 2 3 2 2 2 2" xfId="0"/>
    <cellStyle name="Обычный 2 3 2 2 3" xfId="0"/>
    <cellStyle name="Обычный 2 3 2 3" xfId="0"/>
    <cellStyle name="Обычный 2 3 2 3 2" xfId="0"/>
    <cellStyle name="Обычный 2 3 2 4" xfId="0"/>
    <cellStyle name="Обычный 2 3 20" xfId="0"/>
    <cellStyle name="Обычный 2 3 21" xfId="0"/>
    <cellStyle name="Обычный 2 3 22" xfId="0"/>
    <cellStyle name="Обычный 2 3 23" xfId="0"/>
    <cellStyle name="Обычный 2 3 24" xfId="0"/>
    <cellStyle name="Обычный 2 3 25" xfId="0"/>
    <cellStyle name="Обычный 2 3 26" xfId="0"/>
    <cellStyle name="Обычный 2 3 27" xfId="0"/>
    <cellStyle name="Обычный 2 3 28" xfId="0"/>
    <cellStyle name="Обычный 2 3 29" xfId="0"/>
    <cellStyle name="Обычный 2 3 3" xfId="0"/>
    <cellStyle name="Обычный 2 3 3 2" xfId="0"/>
    <cellStyle name="Обычный 2 3 3 2 2" xfId="0"/>
    <cellStyle name="Обычный 2 3 3 2 2 2" xfId="0"/>
    <cellStyle name="Обычный 2 3 3 2 3" xfId="0"/>
    <cellStyle name="Обычный 2 3 3 3" xfId="0"/>
    <cellStyle name="Обычный 2 3 3 3 2" xfId="0"/>
    <cellStyle name="Обычный 2 3 3 4" xfId="0"/>
    <cellStyle name="Обычный 2 3 30" xfId="0"/>
    <cellStyle name="Обычный 2 3 31" xfId="0"/>
    <cellStyle name="Обычный 2 3 32" xfId="0"/>
    <cellStyle name="Обычный 2 3 33" xfId="0"/>
    <cellStyle name="Обычный 2 3 34" xfId="0"/>
    <cellStyle name="Обычный 2 3 35" xfId="0"/>
    <cellStyle name="Обычный 2 3 36" xfId="0"/>
    <cellStyle name="Обычный 2 3 37" xfId="0"/>
    <cellStyle name="Обычный 2 3 38" xfId="0"/>
    <cellStyle name="Обычный 2 3 39" xfId="0"/>
    <cellStyle name="Обычный 2 3 4" xfId="0"/>
    <cellStyle name="Обычный 2 3 4 2" xfId="0"/>
    <cellStyle name="Обычный 2 3 4 2 2" xfId="0"/>
    <cellStyle name="Обычный 2 3 4 2 2 2" xfId="0"/>
    <cellStyle name="Обычный 2 3 4 2 3" xfId="0"/>
    <cellStyle name="Обычный 2 3 4 3" xfId="0"/>
    <cellStyle name="Обычный 2 3 4 3 2" xfId="0"/>
    <cellStyle name="Обычный 2 3 4 4" xfId="0"/>
    <cellStyle name="Обычный 2 3 40" xfId="0"/>
    <cellStyle name="Обычный 2 3 41" xfId="0"/>
    <cellStyle name="Обычный 2 3 42" xfId="0"/>
    <cellStyle name="Обычный 2 3 43" xfId="0"/>
    <cellStyle name="Обычный 2 3 44" xfId="0"/>
    <cellStyle name="Обычный 2 3 45" xfId="0"/>
    <cellStyle name="Обычный 2 3 46" xfId="0"/>
    <cellStyle name="Обычный 2 3 47" xfId="0"/>
    <cellStyle name="Обычный 2 3 48" xfId="0"/>
    <cellStyle name="Обычный 2 3 49" xfId="0"/>
    <cellStyle name="Обычный 2 3 5" xfId="0"/>
    <cellStyle name="Обычный 2 3 5 2" xfId="0"/>
    <cellStyle name="Обычный 2 3 5 2 2" xfId="0"/>
    <cellStyle name="Обычный 2 3 5 3" xfId="0"/>
    <cellStyle name="Обычный 2 3 50" xfId="0"/>
    <cellStyle name="Обычный 2 3 51" xfId="0"/>
    <cellStyle name="Обычный 2 3 52" xfId="0"/>
    <cellStyle name="Обычный 2 3 53" xfId="0"/>
    <cellStyle name="Обычный 2 3 54" xfId="0"/>
    <cellStyle name="Обычный 2 3 55" xfId="0"/>
    <cellStyle name="Обычный 2 3 56" xfId="0"/>
    <cellStyle name="Обычный 2 3 6" xfId="0"/>
    <cellStyle name="Обычный 2 3 6 2" xfId="0"/>
    <cellStyle name="Обычный 2 3 7" xfId="0"/>
    <cellStyle name="Обычный 2 3 8" xfId="0"/>
    <cellStyle name="Обычный 2 3 9" xfId="0"/>
    <cellStyle name="Обычный 2 30" xfId="0"/>
    <cellStyle name="Обычный 2 30 2" xfId="0"/>
    <cellStyle name="Обычный 2 30 3" xfId="0"/>
    <cellStyle name="Обычный 2 31" xfId="0"/>
    <cellStyle name="Обычный 2 31 2" xfId="0"/>
    <cellStyle name="Обычный 2 31 3" xfId="0"/>
    <cellStyle name="Обычный 2 32" xfId="0"/>
    <cellStyle name="Обычный 2 32 2" xfId="0"/>
    <cellStyle name="Обычный 2 32 3" xfId="0"/>
    <cellStyle name="Обычный 2 33" xfId="0"/>
    <cellStyle name="Обычный 2 33 2" xfId="0"/>
    <cellStyle name="Обычный 2 33 3" xfId="0"/>
    <cellStyle name="Обычный 2 34" xfId="0"/>
    <cellStyle name="Обычный 2 34 2" xfId="0"/>
    <cellStyle name="Обычный 2 34 3" xfId="0"/>
    <cellStyle name="Обычный 2 35" xfId="0"/>
    <cellStyle name="Обычный 2 35 2" xfId="0"/>
    <cellStyle name="Обычный 2 35 3" xfId="0"/>
    <cellStyle name="Обычный 2 36" xfId="0"/>
    <cellStyle name="Обычный 2 36 2" xfId="0"/>
    <cellStyle name="Обычный 2 36 3" xfId="0"/>
    <cellStyle name="Обычный 2 37" xfId="0"/>
    <cellStyle name="Обычный 2 37 2" xfId="0"/>
    <cellStyle name="Обычный 2 37 3" xfId="0"/>
    <cellStyle name="Обычный 2 38" xfId="0"/>
    <cellStyle name="Обычный 2 38 2" xfId="0"/>
    <cellStyle name="Обычный 2 38 3" xfId="0"/>
    <cellStyle name="Обычный 2 39" xfId="0"/>
    <cellStyle name="Обычный 2 39 2" xfId="0"/>
    <cellStyle name="Обычный 2 4" xfId="0"/>
    <cellStyle name="Обычный 2 4 10" xfId="0"/>
    <cellStyle name="Обычный 2 4 11" xfId="0"/>
    <cellStyle name="Обычный 2 4 12" xfId="0"/>
    <cellStyle name="Обычный 2 4 13" xfId="0"/>
    <cellStyle name="Обычный 2 4 14" xfId="0"/>
    <cellStyle name="Обычный 2 4 15" xfId="0"/>
    <cellStyle name="Обычный 2 4 16" xfId="0"/>
    <cellStyle name="Обычный 2 4 17" xfId="0"/>
    <cellStyle name="Обычный 2 4 18" xfId="0"/>
    <cellStyle name="Обычный 2 4 19" xfId="0"/>
    <cellStyle name="Обычный 2 4 2" xfId="0"/>
    <cellStyle name="Обычный 2 4 2 2" xfId="0"/>
    <cellStyle name="Обычный 2 4 2 2 2" xfId="0"/>
    <cellStyle name="Обычный 2 4 2 2 2 2" xfId="0"/>
    <cellStyle name="Обычный 2 4 2 2 3" xfId="0"/>
    <cellStyle name="Обычный 2 4 2 3" xfId="0"/>
    <cellStyle name="Обычный 2 4 2 3 2" xfId="0"/>
    <cellStyle name="Обычный 2 4 2 4" xfId="0"/>
    <cellStyle name="Обычный 2 4 20" xfId="0"/>
    <cellStyle name="Обычный 2 4 21" xfId="0"/>
    <cellStyle name="Обычный 2 4 22" xfId="0"/>
    <cellStyle name="Обычный 2 4 23" xfId="0"/>
    <cellStyle name="Обычный 2 4 24" xfId="0"/>
    <cellStyle name="Обычный 2 4 25" xfId="0"/>
    <cellStyle name="Обычный 2 4 26" xfId="0"/>
    <cellStyle name="Обычный 2 4 27" xfId="0"/>
    <cellStyle name="Обычный 2 4 28" xfId="0"/>
    <cellStyle name="Обычный 2 4 29" xfId="0"/>
    <cellStyle name="Обычный 2 4 3" xfId="0"/>
    <cellStyle name="Обычный 2 4 3 2" xfId="0"/>
    <cellStyle name="Обычный 2 4 3 2 2" xfId="0"/>
    <cellStyle name="Обычный 2 4 3 2 2 2" xfId="0"/>
    <cellStyle name="Обычный 2 4 3 2 3" xfId="0"/>
    <cellStyle name="Обычный 2 4 3 3" xfId="0"/>
    <cellStyle name="Обычный 2 4 3 3 2" xfId="0"/>
    <cellStyle name="Обычный 2 4 3 4" xfId="0"/>
    <cellStyle name="Обычный 2 4 30" xfId="0"/>
    <cellStyle name="Обычный 2 4 31" xfId="0"/>
    <cellStyle name="Обычный 2 4 32" xfId="0"/>
    <cellStyle name="Обычный 2 4 33" xfId="0"/>
    <cellStyle name="Обычный 2 4 34" xfId="0"/>
    <cellStyle name="Обычный 2 4 35" xfId="0"/>
    <cellStyle name="Обычный 2 4 36" xfId="0"/>
    <cellStyle name="Обычный 2 4 37" xfId="0"/>
    <cellStyle name="Обычный 2 4 38" xfId="0"/>
    <cellStyle name="Обычный 2 4 39" xfId="0"/>
    <cellStyle name="Обычный 2 4 4" xfId="0"/>
    <cellStyle name="Обычный 2 4 4 2" xfId="0"/>
    <cellStyle name="Обычный 2 4 4 2 2" xfId="0"/>
    <cellStyle name="Обычный 2 4 4 2 2 2" xfId="0"/>
    <cellStyle name="Обычный 2 4 4 2 3" xfId="0"/>
    <cellStyle name="Обычный 2 4 4 3" xfId="0"/>
    <cellStyle name="Обычный 2 4 4 3 2" xfId="0"/>
    <cellStyle name="Обычный 2 4 4 4" xfId="0"/>
    <cellStyle name="Обычный 2 4 40" xfId="0"/>
    <cellStyle name="Обычный 2 4 41" xfId="0"/>
    <cellStyle name="Обычный 2 4 42" xfId="0"/>
    <cellStyle name="Обычный 2 4 43" xfId="0"/>
    <cellStyle name="Обычный 2 4 44" xfId="0"/>
    <cellStyle name="Обычный 2 4 45" xfId="0"/>
    <cellStyle name="Обычный 2 4 46" xfId="0"/>
    <cellStyle name="Обычный 2 4 47" xfId="0"/>
    <cellStyle name="Обычный 2 4 48" xfId="0"/>
    <cellStyle name="Обычный 2 4 49" xfId="0"/>
    <cellStyle name="Обычный 2 4 5" xfId="0"/>
    <cellStyle name="Обычный 2 4 5 2" xfId="0"/>
    <cellStyle name="Обычный 2 4 5 2 2" xfId="0"/>
    <cellStyle name="Обычный 2 4 5 3" xfId="0"/>
    <cellStyle name="Обычный 2 4 50" xfId="0"/>
    <cellStyle name="Обычный 2 4 51" xfId="0"/>
    <cellStyle name="Обычный 2 4 52" xfId="0"/>
    <cellStyle name="Обычный 2 4 53" xfId="0"/>
    <cellStyle name="Обычный 2 4 54" xfId="0"/>
    <cellStyle name="Обычный 2 4 55" xfId="0"/>
    <cellStyle name="Обычный 2 4 56" xfId="0"/>
    <cellStyle name="Обычный 2 4 57" xfId="0"/>
    <cellStyle name="Обычный 2 4 6" xfId="0"/>
    <cellStyle name="Обычный 2 4 6 2" xfId="0"/>
    <cellStyle name="Обычный 2 4 7" xfId="0"/>
    <cellStyle name="Обычный 2 4 8" xfId="0"/>
    <cellStyle name="Обычный 2 4 9" xfId="0"/>
    <cellStyle name="Обычный 2 40" xfId="0"/>
    <cellStyle name="Обычный 2 40 2" xfId="0"/>
    <cellStyle name="Обычный 2 41" xfId="0"/>
    <cellStyle name="Обычный 2 41 2" xfId="0"/>
    <cellStyle name="Обычный 2 42" xfId="0"/>
    <cellStyle name="Обычный 2 42 2" xfId="0"/>
    <cellStyle name="Обычный 2 43" xfId="0"/>
    <cellStyle name="Обычный 2 43 2" xfId="0"/>
    <cellStyle name="Обычный 2 44" xfId="0"/>
    <cellStyle name="Обычный 2 44 2" xfId="0"/>
    <cellStyle name="Обычный 2 45" xfId="0"/>
    <cellStyle name="Обычный 2 45 2" xfId="0"/>
    <cellStyle name="Обычный 2 46" xfId="0"/>
    <cellStyle name="Обычный 2 46 2" xfId="0"/>
    <cellStyle name="Обычный 2 47" xfId="0"/>
    <cellStyle name="Обычный 2 47 2" xfId="0"/>
    <cellStyle name="Обычный 2 48" xfId="0"/>
    <cellStyle name="Обычный 2 48 2" xfId="0"/>
    <cellStyle name="Обычный 2 49" xfId="0"/>
    <cellStyle name="Обычный 2 5" xfId="0"/>
    <cellStyle name="Обычный 2 5 10" xfId="0"/>
    <cellStyle name="Обычный 2 5 11" xfId="0"/>
    <cellStyle name="Обычный 2 5 12" xfId="0"/>
    <cellStyle name="Обычный 2 5 13" xfId="0"/>
    <cellStyle name="Обычный 2 5 14" xfId="0"/>
    <cellStyle name="Обычный 2 5 15" xfId="0"/>
    <cellStyle name="Обычный 2 5 16" xfId="0"/>
    <cellStyle name="Обычный 2 5 17" xfId="0"/>
    <cellStyle name="Обычный 2 5 18" xfId="0"/>
    <cellStyle name="Обычный 2 5 19" xfId="0"/>
    <cellStyle name="Обычный 2 5 2" xfId="0"/>
    <cellStyle name="Обычный 2 5 2 2" xfId="0"/>
    <cellStyle name="Обычный 2 5 2 3" xfId="0"/>
    <cellStyle name="Обычный 2 5 20" xfId="0"/>
    <cellStyle name="Обычный 2 5 21" xfId="0"/>
    <cellStyle name="Обычный 2 5 22" xfId="0"/>
    <cellStyle name="Обычный 2 5 23" xfId="0"/>
    <cellStyle name="Обычный 2 5 24" xfId="0"/>
    <cellStyle name="Обычный 2 5 25" xfId="0"/>
    <cellStyle name="Обычный 2 5 26" xfId="0"/>
    <cellStyle name="Обычный 2 5 27" xfId="0"/>
    <cellStyle name="Обычный 2 5 28" xfId="0"/>
    <cellStyle name="Обычный 2 5 29" xfId="0"/>
    <cellStyle name="Обычный 2 5 3" xfId="0"/>
    <cellStyle name="Обычный 2 5 30" xfId="0"/>
    <cellStyle name="Обычный 2 5 31" xfId="0"/>
    <cellStyle name="Обычный 2 5 32" xfId="0"/>
    <cellStyle name="Обычный 2 5 33" xfId="0"/>
    <cellStyle name="Обычный 2 5 34" xfId="0"/>
    <cellStyle name="Обычный 2 5 35" xfId="0"/>
    <cellStyle name="Обычный 2 5 36" xfId="0"/>
    <cellStyle name="Обычный 2 5 37" xfId="0"/>
    <cellStyle name="Обычный 2 5 38" xfId="0"/>
    <cellStyle name="Обычный 2 5 39" xfId="0"/>
    <cellStyle name="Обычный 2 5 4" xfId="0"/>
    <cellStyle name="Обычный 2 5 40" xfId="0"/>
    <cellStyle name="Обычный 2 5 41" xfId="0"/>
    <cellStyle name="Обычный 2 5 42" xfId="0"/>
    <cellStyle name="Обычный 2 5 43" xfId="0"/>
    <cellStyle name="Обычный 2 5 44" xfId="0"/>
    <cellStyle name="Обычный 2 5 45" xfId="0"/>
    <cellStyle name="Обычный 2 5 46" xfId="0"/>
    <cellStyle name="Обычный 2 5 47" xfId="0"/>
    <cellStyle name="Обычный 2 5 48" xfId="0"/>
    <cellStyle name="Обычный 2 5 49" xfId="0"/>
    <cellStyle name="Обычный 2 5 5" xfId="0"/>
    <cellStyle name="Обычный 2 5 50" xfId="0"/>
    <cellStyle name="Обычный 2 5 51" xfId="0"/>
    <cellStyle name="Обычный 2 5 52" xfId="0"/>
    <cellStyle name="Обычный 2 5 53" xfId="0"/>
    <cellStyle name="Обычный 2 5 54" xfId="0"/>
    <cellStyle name="Обычный 2 5 55" xfId="0"/>
    <cellStyle name="Обычный 2 5 56" xfId="0"/>
    <cellStyle name="Обычный 2 5 57" xfId="0"/>
    <cellStyle name="Обычный 2 5 6" xfId="0"/>
    <cellStyle name="Обычный 2 5 7" xfId="0"/>
    <cellStyle name="Обычный 2 5 8" xfId="0"/>
    <cellStyle name="Обычный 2 5 9" xfId="0"/>
    <cellStyle name="Обычный 2 50" xfId="0"/>
    <cellStyle name="Обычный 2 51" xfId="0"/>
    <cellStyle name="Обычный 2 52" xfId="0"/>
    <cellStyle name="Обычный 2 53" xfId="0"/>
    <cellStyle name="Обычный 2 54" xfId="0"/>
    <cellStyle name="Обычный 2 55" xfId="0"/>
    <cellStyle name="Обычный 2 56" xfId="0"/>
    <cellStyle name="Обычный 2 57" xfId="0"/>
    <cellStyle name="Обычный 2 58" xfId="0"/>
    <cellStyle name="Обычный 2 59" xfId="0"/>
    <cellStyle name="Обычный 2 6" xfId="0"/>
    <cellStyle name="Обычный 2 6 10" xfId="0"/>
    <cellStyle name="Обычный 2 6 11" xfId="0"/>
    <cellStyle name="Обычный 2 6 12" xfId="0"/>
    <cellStyle name="Обычный 2 6 13" xfId="0"/>
    <cellStyle name="Обычный 2 6 14" xfId="0"/>
    <cellStyle name="Обычный 2 6 15" xfId="0"/>
    <cellStyle name="Обычный 2 6 16" xfId="0"/>
    <cellStyle name="Обычный 2 6 17" xfId="0"/>
    <cellStyle name="Обычный 2 6 18" xfId="0"/>
    <cellStyle name="Обычный 2 6 19" xfId="0"/>
    <cellStyle name="Обычный 2 6 2" xfId="0"/>
    <cellStyle name="Обычный 2 6 2 2" xfId="0"/>
    <cellStyle name="Обычный 2 6 2 3" xfId="0"/>
    <cellStyle name="Обычный 2 6 20" xfId="0"/>
    <cellStyle name="Обычный 2 6 21" xfId="0"/>
    <cellStyle name="Обычный 2 6 22" xfId="0"/>
    <cellStyle name="Обычный 2 6 23" xfId="0"/>
    <cellStyle name="Обычный 2 6 24" xfId="0"/>
    <cellStyle name="Обычный 2 6 25" xfId="0"/>
    <cellStyle name="Обычный 2 6 26" xfId="0"/>
    <cellStyle name="Обычный 2 6 27" xfId="0"/>
    <cellStyle name="Обычный 2 6 28" xfId="0"/>
    <cellStyle name="Обычный 2 6 29" xfId="0"/>
    <cellStyle name="Обычный 2 6 3" xfId="0"/>
    <cellStyle name="Обычный 2 6 30" xfId="0"/>
    <cellStyle name="Обычный 2 6 31" xfId="0"/>
    <cellStyle name="Обычный 2 6 32" xfId="0"/>
    <cellStyle name="Обычный 2 6 33" xfId="0"/>
    <cellStyle name="Обычный 2 6 34" xfId="0"/>
    <cellStyle name="Обычный 2 6 35" xfId="0"/>
    <cellStyle name="Обычный 2 6 36" xfId="0"/>
    <cellStyle name="Обычный 2 6 37" xfId="0"/>
    <cellStyle name="Обычный 2 6 38" xfId="0"/>
    <cellStyle name="Обычный 2 6 39" xfId="0"/>
    <cellStyle name="Обычный 2 6 4" xfId="0"/>
    <cellStyle name="Обычный 2 6 40" xfId="0"/>
    <cellStyle name="Обычный 2 6 41" xfId="0"/>
    <cellStyle name="Обычный 2 6 42" xfId="0"/>
    <cellStyle name="Обычный 2 6 43" xfId="0"/>
    <cellStyle name="Обычный 2 6 44" xfId="0"/>
    <cellStyle name="Обычный 2 6 45" xfId="0"/>
    <cellStyle name="Обычный 2 6 46" xfId="0"/>
    <cellStyle name="Обычный 2 6 47" xfId="0"/>
    <cellStyle name="Обычный 2 6 48" xfId="0"/>
    <cellStyle name="Обычный 2 6 49" xfId="0"/>
    <cellStyle name="Обычный 2 6 5" xfId="0"/>
    <cellStyle name="Обычный 2 6 50" xfId="0"/>
    <cellStyle name="Обычный 2 6 51" xfId="0"/>
    <cellStyle name="Обычный 2 6 52" xfId="0"/>
    <cellStyle name="Обычный 2 6 53" xfId="0"/>
    <cellStyle name="Обычный 2 6 54" xfId="0"/>
    <cellStyle name="Обычный 2 6 55" xfId="0"/>
    <cellStyle name="Обычный 2 6 56" xfId="0"/>
    <cellStyle name="Обычный 2 6 6" xfId="0"/>
    <cellStyle name="Обычный 2 6 7" xfId="0"/>
    <cellStyle name="Обычный 2 6 8" xfId="0"/>
    <cellStyle name="Обычный 2 6 9" xfId="0"/>
    <cellStyle name="Обычный 2 60" xfId="0"/>
    <cellStyle name="Обычный 2 61" xfId="0"/>
    <cellStyle name="Обычный 2 62" xfId="0"/>
    <cellStyle name="Обычный 2 63" xfId="0"/>
    <cellStyle name="Обычный 2 64" xfId="0"/>
    <cellStyle name="Обычный 2 65" xfId="0"/>
    <cellStyle name="Обычный 2 66" xfId="0"/>
    <cellStyle name="Обычный 2 67" xfId="0"/>
    <cellStyle name="Обычный 2 68" xfId="0"/>
    <cellStyle name="Обычный 2 69" xfId="0"/>
    <cellStyle name="Обычный 2 7" xfId="0"/>
    <cellStyle name="Обычный 2 7 10" xfId="0"/>
    <cellStyle name="Обычный 2 7 11" xfId="0"/>
    <cellStyle name="Обычный 2 7 12" xfId="0"/>
    <cellStyle name="Обычный 2 7 13" xfId="0"/>
    <cellStyle name="Обычный 2 7 14" xfId="0"/>
    <cellStyle name="Обычный 2 7 15" xfId="0"/>
    <cellStyle name="Обычный 2 7 16" xfId="0"/>
    <cellStyle name="Обычный 2 7 17" xfId="0"/>
    <cellStyle name="Обычный 2 7 18" xfId="0"/>
    <cellStyle name="Обычный 2 7 19" xfId="0"/>
    <cellStyle name="Обычный 2 7 2" xfId="0"/>
    <cellStyle name="Обычный 2 7 20" xfId="0"/>
    <cellStyle name="Обычный 2 7 21" xfId="0"/>
    <cellStyle name="Обычный 2 7 22" xfId="0"/>
    <cellStyle name="Обычный 2 7 23" xfId="0"/>
    <cellStyle name="Обычный 2 7 24" xfId="0"/>
    <cellStyle name="Обычный 2 7 25" xfId="0"/>
    <cellStyle name="Обычный 2 7 26" xfId="0"/>
    <cellStyle name="Обычный 2 7 27" xfId="0"/>
    <cellStyle name="Обычный 2 7 28" xfId="0"/>
    <cellStyle name="Обычный 2 7 29" xfId="0"/>
    <cellStyle name="Обычный 2 7 3" xfId="0"/>
    <cellStyle name="Обычный 2 7 30" xfId="0"/>
    <cellStyle name="Обычный 2 7 31" xfId="0"/>
    <cellStyle name="Обычный 2 7 32" xfId="0"/>
    <cellStyle name="Обычный 2 7 33" xfId="0"/>
    <cellStyle name="Обычный 2 7 34" xfId="0"/>
    <cellStyle name="Обычный 2 7 35" xfId="0"/>
    <cellStyle name="Обычный 2 7 36" xfId="0"/>
    <cellStyle name="Обычный 2 7 37" xfId="0"/>
    <cellStyle name="Обычный 2 7 38" xfId="0"/>
    <cellStyle name="Обычный 2 7 39" xfId="0"/>
    <cellStyle name="Обычный 2 7 4" xfId="0"/>
    <cellStyle name="Обычный 2 7 40" xfId="0"/>
    <cellStyle name="Обычный 2 7 41" xfId="0"/>
    <cellStyle name="Обычный 2 7 42" xfId="0"/>
    <cellStyle name="Обычный 2 7 43" xfId="0"/>
    <cellStyle name="Обычный 2 7 44" xfId="0"/>
    <cellStyle name="Обычный 2 7 45" xfId="0"/>
    <cellStyle name="Обычный 2 7 46" xfId="0"/>
    <cellStyle name="Обычный 2 7 47" xfId="0"/>
    <cellStyle name="Обычный 2 7 48" xfId="0"/>
    <cellStyle name="Обычный 2 7 49" xfId="0"/>
    <cellStyle name="Обычный 2 7 5" xfId="0"/>
    <cellStyle name="Обычный 2 7 50" xfId="0"/>
    <cellStyle name="Обычный 2 7 51" xfId="0"/>
    <cellStyle name="Обычный 2 7 52" xfId="0"/>
    <cellStyle name="Обычный 2 7 53" xfId="0"/>
    <cellStyle name="Обычный 2 7 54" xfId="0"/>
    <cellStyle name="Обычный 2 7 55" xfId="0"/>
    <cellStyle name="Обычный 2 7 56" xfId="0"/>
    <cellStyle name="Обычный 2 7 6" xfId="0"/>
    <cellStyle name="Обычный 2 7 7" xfId="0"/>
    <cellStyle name="Обычный 2 7 8" xfId="0"/>
    <cellStyle name="Обычный 2 7 9" xfId="0"/>
    <cellStyle name="Обычный 2 70" xfId="0"/>
    <cellStyle name="Обычный 2 71" xfId="0"/>
    <cellStyle name="Обычный 2 72" xfId="0"/>
    <cellStyle name="Обычный 2 73" xfId="0"/>
    <cellStyle name="Обычный 2 74" xfId="0"/>
    <cellStyle name="Обычный 2 75" xfId="0"/>
    <cellStyle name="Обычный 2 76" xfId="0"/>
    <cellStyle name="Обычный 2 77" xfId="0"/>
    <cellStyle name="Обычный 2 78" xfId="0"/>
    <cellStyle name="Обычный 2 79" xfId="0"/>
    <cellStyle name="Обычный 2 8" xfId="0"/>
    <cellStyle name="Обычный 2 8 10" xfId="0"/>
    <cellStyle name="Обычный 2 8 11" xfId="0"/>
    <cellStyle name="Обычный 2 8 12" xfId="0"/>
    <cellStyle name="Обычный 2 8 13" xfId="0"/>
    <cellStyle name="Обычный 2 8 14" xfId="0"/>
    <cellStyle name="Обычный 2 8 15" xfId="0"/>
    <cellStyle name="Обычный 2 8 16" xfId="0"/>
    <cellStyle name="Обычный 2 8 17" xfId="0"/>
    <cellStyle name="Обычный 2 8 18" xfId="0"/>
    <cellStyle name="Обычный 2 8 19" xfId="0"/>
    <cellStyle name="Обычный 2 8 2" xfId="0"/>
    <cellStyle name="Обычный 2 8 20" xfId="0"/>
    <cellStyle name="Обычный 2 8 21" xfId="0"/>
    <cellStyle name="Обычный 2 8 22" xfId="0"/>
    <cellStyle name="Обычный 2 8 23" xfId="0"/>
    <cellStyle name="Обычный 2 8 24" xfId="0"/>
    <cellStyle name="Обычный 2 8 25" xfId="0"/>
    <cellStyle name="Обычный 2 8 26" xfId="0"/>
    <cellStyle name="Обычный 2 8 27" xfId="0"/>
    <cellStyle name="Обычный 2 8 28" xfId="0"/>
    <cellStyle name="Обычный 2 8 29" xfId="0"/>
    <cellStyle name="Обычный 2 8 3" xfId="0"/>
    <cellStyle name="Обычный 2 8 30" xfId="0"/>
    <cellStyle name="Обычный 2 8 31" xfId="0"/>
    <cellStyle name="Обычный 2 8 32" xfId="0"/>
    <cellStyle name="Обычный 2 8 33" xfId="0"/>
    <cellStyle name="Обычный 2 8 34" xfId="0"/>
    <cellStyle name="Обычный 2 8 35" xfId="0"/>
    <cellStyle name="Обычный 2 8 36" xfId="0"/>
    <cellStyle name="Обычный 2 8 37" xfId="0"/>
    <cellStyle name="Обычный 2 8 38" xfId="0"/>
    <cellStyle name="Обычный 2 8 39" xfId="0"/>
    <cellStyle name="Обычный 2 8 4" xfId="0"/>
    <cellStyle name="Обычный 2 8 40" xfId="0"/>
    <cellStyle name="Обычный 2 8 41" xfId="0"/>
    <cellStyle name="Обычный 2 8 42" xfId="0"/>
    <cellStyle name="Обычный 2 8 43" xfId="0"/>
    <cellStyle name="Обычный 2 8 44" xfId="0"/>
    <cellStyle name="Обычный 2 8 45" xfId="0"/>
    <cellStyle name="Обычный 2 8 46" xfId="0"/>
    <cellStyle name="Обычный 2 8 47" xfId="0"/>
    <cellStyle name="Обычный 2 8 48" xfId="0"/>
    <cellStyle name="Обычный 2 8 49" xfId="0"/>
    <cellStyle name="Обычный 2 8 5" xfId="0"/>
    <cellStyle name="Обычный 2 8 50" xfId="0"/>
    <cellStyle name="Обычный 2 8 51" xfId="0"/>
    <cellStyle name="Обычный 2 8 52" xfId="0"/>
    <cellStyle name="Обычный 2 8 53" xfId="0"/>
    <cellStyle name="Обычный 2 8 54" xfId="0"/>
    <cellStyle name="Обычный 2 8 55" xfId="0"/>
    <cellStyle name="Обычный 2 8 56" xfId="0"/>
    <cellStyle name="Обычный 2 8 6" xfId="0"/>
    <cellStyle name="Обычный 2 8 7" xfId="0"/>
    <cellStyle name="Обычный 2 8 8" xfId="0"/>
    <cellStyle name="Обычный 2 8 9" xfId="0"/>
    <cellStyle name="Обычный 2 80" xfId="0"/>
    <cellStyle name="Обычный 2 81" xfId="0"/>
    <cellStyle name="Обычный 2 82" xfId="0"/>
    <cellStyle name="Обычный 2 83" xfId="0"/>
    <cellStyle name="Обычный 2 84" xfId="0"/>
    <cellStyle name="Обычный 2 85" xfId="0"/>
    <cellStyle name="Обычный 2 86" xfId="0"/>
    <cellStyle name="Обычный 2 87" xfId="0"/>
    <cellStyle name="Обычный 2 88" xfId="0"/>
    <cellStyle name="Обычный 2 89" xfId="0"/>
    <cellStyle name="Обычный 2 9" xfId="0"/>
    <cellStyle name="Обычный 2 9 10" xfId="0"/>
    <cellStyle name="Обычный 2 9 11" xfId="0"/>
    <cellStyle name="Обычный 2 9 12" xfId="0"/>
    <cellStyle name="Обычный 2 9 13" xfId="0"/>
    <cellStyle name="Обычный 2 9 14" xfId="0"/>
    <cellStyle name="Обычный 2 9 15" xfId="0"/>
    <cellStyle name="Обычный 2 9 16" xfId="0"/>
    <cellStyle name="Обычный 2 9 17" xfId="0"/>
    <cellStyle name="Обычный 2 9 18" xfId="0"/>
    <cellStyle name="Обычный 2 9 19" xfId="0"/>
    <cellStyle name="Обычный 2 9 2" xfId="0"/>
    <cellStyle name="Обычный 2 9 20" xfId="0"/>
    <cellStyle name="Обычный 2 9 21" xfId="0"/>
    <cellStyle name="Обычный 2 9 22" xfId="0"/>
    <cellStyle name="Обычный 2 9 23" xfId="0"/>
    <cellStyle name="Обычный 2 9 24" xfId="0"/>
    <cellStyle name="Обычный 2 9 25" xfId="0"/>
    <cellStyle name="Обычный 2 9 26" xfId="0"/>
    <cellStyle name="Обычный 2 9 27" xfId="0"/>
    <cellStyle name="Обычный 2 9 28" xfId="0"/>
    <cellStyle name="Обычный 2 9 29" xfId="0"/>
    <cellStyle name="Обычный 2 9 3" xfId="0"/>
    <cellStyle name="Обычный 2 9 30" xfId="0"/>
    <cellStyle name="Обычный 2 9 31" xfId="0"/>
    <cellStyle name="Обычный 2 9 32" xfId="0"/>
    <cellStyle name="Обычный 2 9 33" xfId="0"/>
    <cellStyle name="Обычный 2 9 34" xfId="0"/>
    <cellStyle name="Обычный 2 9 35" xfId="0"/>
    <cellStyle name="Обычный 2 9 36" xfId="0"/>
    <cellStyle name="Обычный 2 9 37" xfId="0"/>
    <cellStyle name="Обычный 2 9 38" xfId="0"/>
    <cellStyle name="Обычный 2 9 39" xfId="0"/>
    <cellStyle name="Обычный 2 9 4" xfId="0"/>
    <cellStyle name="Обычный 2 9 40" xfId="0"/>
    <cellStyle name="Обычный 2 9 41" xfId="0"/>
    <cellStyle name="Обычный 2 9 42" xfId="0"/>
    <cellStyle name="Обычный 2 9 43" xfId="0"/>
    <cellStyle name="Обычный 2 9 44" xfId="0"/>
    <cellStyle name="Обычный 2 9 45" xfId="0"/>
    <cellStyle name="Обычный 2 9 46" xfId="0"/>
    <cellStyle name="Обычный 2 9 47" xfId="0"/>
    <cellStyle name="Обычный 2 9 48" xfId="0"/>
    <cellStyle name="Обычный 2 9 49" xfId="0"/>
    <cellStyle name="Обычный 2 9 5" xfId="0"/>
    <cellStyle name="Обычный 2 9 50" xfId="0"/>
    <cellStyle name="Обычный 2 9 51" xfId="0"/>
    <cellStyle name="Обычный 2 9 52" xfId="0"/>
    <cellStyle name="Обычный 2 9 53" xfId="0"/>
    <cellStyle name="Обычный 2 9 54" xfId="0"/>
    <cellStyle name="Обычный 2 9 55" xfId="0"/>
    <cellStyle name="Обычный 2 9 56" xfId="0"/>
    <cellStyle name="Обычный 2 9 6" xfId="0"/>
    <cellStyle name="Обычный 2 9 7" xfId="0"/>
    <cellStyle name="Обычный 2 9 8" xfId="0"/>
    <cellStyle name="Обычный 2 9 9" xfId="0"/>
    <cellStyle name="Обычный 2 90" xfId="0"/>
    <cellStyle name="Обычный 2 91" xfId="0"/>
    <cellStyle name="Обычный 2 92" xfId="0"/>
    <cellStyle name="Обычный 2 93" xfId="0"/>
    <cellStyle name="Обычный 2 94" xfId="0"/>
    <cellStyle name="Обычный 2 95" xfId="0"/>
    <cellStyle name="Обычный 2 96" xfId="0"/>
    <cellStyle name="Обычный 2 97" xfId="0"/>
    <cellStyle name="Обычный 2 98" xfId="0"/>
    <cellStyle name="Обычный 2 99" xfId="0"/>
    <cellStyle name="Обычный 20" xfId="0"/>
    <cellStyle name="Обычный 20 2" xfId="0"/>
    <cellStyle name="Обычный 20 2 2" xfId="0"/>
    <cellStyle name="Обычный 20 2 2 2" xfId="0"/>
    <cellStyle name="Обычный 20 3" xfId="0"/>
    <cellStyle name="Обычный 20 3 2" xfId="0"/>
    <cellStyle name="Обычный 21" xfId="0"/>
    <cellStyle name="Обычный 21 2" xfId="0"/>
    <cellStyle name="Обычный 21 2 2" xfId="0"/>
    <cellStyle name="Обычный 21 2 2 2" xfId="0"/>
    <cellStyle name="Обычный 21 3" xfId="0"/>
    <cellStyle name="Обычный 21 3 2" xfId="0"/>
    <cellStyle name="Обычный 22" xfId="0"/>
    <cellStyle name="Обычный 22 2" xfId="0"/>
    <cellStyle name="Обычный 22 2 2" xfId="0"/>
    <cellStyle name="Обычный 22 3" xfId="0"/>
    <cellStyle name="Обычный 22 4" xfId="0"/>
    <cellStyle name="Обычный 23" xfId="0"/>
    <cellStyle name="Обычный 23 2" xfId="0"/>
    <cellStyle name="Обычный 23 3" xfId="0"/>
    <cellStyle name="Обычный 24" xfId="0"/>
    <cellStyle name="Обычный 24 2" xfId="0"/>
    <cellStyle name="Обычный 25" xfId="0"/>
    <cellStyle name="Обычный 25 2" xfId="0"/>
    <cellStyle name="Обычный 26" xfId="0"/>
    <cellStyle name="Обычный 27" xfId="0"/>
    <cellStyle name="Обычный 27 2" xfId="0"/>
    <cellStyle name="Обычный 28" xfId="0"/>
    <cellStyle name="Обычный 28 2" xfId="0"/>
    <cellStyle name="Обычный 29" xfId="0"/>
    <cellStyle name="Обычный 29 2" xfId="0"/>
    <cellStyle name="Обычный 2_МЖ запуски ННГ_МЖ запуски ННГ_2_МЖ запуски ННГ_МЖ запуски ННГ_МЖ запуски ННГ_Книга1_МЖ запуски ННГ_МЖ запуски ННГ_МЖ запуски ННГ_МЖ запуски ННГ_МЖ запуски ННГ_МЖ запуски ННГ_МЖ запуски ННГ_МЖ запуски ННГ" xfId="0"/>
    <cellStyle name="Обычный 3" xfId="0"/>
    <cellStyle name="Обычный 3 10" xfId="0"/>
    <cellStyle name="Обычный 3 10 2" xfId="0"/>
    <cellStyle name="Обычный 3 10 2 2" xfId="0"/>
    <cellStyle name="Обычный 3 10 2 2 2" xfId="0"/>
    <cellStyle name="Обычный 3 10 2 2 2 2" xfId="0"/>
    <cellStyle name="Обычный 3 10 2 2 3" xfId="0"/>
    <cellStyle name="Обычный 3 10 2 2 3 2" xfId="0"/>
    <cellStyle name="Обычный 3 10 2 2 4" xfId="0"/>
    <cellStyle name="Обычный 3 10 2 2 4 2" xfId="0"/>
    <cellStyle name="Обычный 3 10 2 2 5" xfId="0"/>
    <cellStyle name="Обычный 3 10 2 3" xfId="0"/>
    <cellStyle name="Обычный 3 10 2 3 2" xfId="0"/>
    <cellStyle name="Обычный 3 10 2 3 2 2" xfId="0"/>
    <cellStyle name="Обычный 3 10 2 3 3" xfId="0"/>
    <cellStyle name="Обычный 3 10 2 3 3 2" xfId="0"/>
    <cellStyle name="Обычный 3 10 2 3 4" xfId="0"/>
    <cellStyle name="Обычный 3 10 2 3 4 2" xfId="0"/>
    <cellStyle name="Обычный 3 10 2 3 5" xfId="0"/>
    <cellStyle name="Обычный 3 10 2 4" xfId="0"/>
    <cellStyle name="Обычный 3 10 2 4 2" xfId="0"/>
    <cellStyle name="Обычный 3 10 2 5" xfId="0"/>
    <cellStyle name="Обычный 3 10 2 5 2" xfId="0"/>
    <cellStyle name="Обычный 3 10 2 6" xfId="0"/>
    <cellStyle name="Обычный 3 10 2 6 2" xfId="0"/>
    <cellStyle name="Обычный 3 10 2 7" xfId="0"/>
    <cellStyle name="Обычный 3 10 2_Без баланса" xfId="0"/>
    <cellStyle name="Обычный 3 10 3" xfId="0"/>
    <cellStyle name="Обычный 3 10 3 2" xfId="0"/>
    <cellStyle name="Обычный 3 10 3 2 2" xfId="0"/>
    <cellStyle name="Обычный 3 10 3 2 2 2" xfId="0"/>
    <cellStyle name="Обычный 3 10 3 2 3" xfId="0"/>
    <cellStyle name="Обычный 3 10 3 2 3 2" xfId="0"/>
    <cellStyle name="Обычный 3 10 3 2 4" xfId="0"/>
    <cellStyle name="Обычный 3 10 3 2 4 2" xfId="0"/>
    <cellStyle name="Обычный 3 10 3 2 5" xfId="0"/>
    <cellStyle name="Обычный 3 10 3 3" xfId="0"/>
    <cellStyle name="Обычный 3 10 3 3 2" xfId="0"/>
    <cellStyle name="Обычный 3 10 3 4" xfId="0"/>
    <cellStyle name="Обычный 3 10 3 4 2" xfId="0"/>
    <cellStyle name="Обычный 3 10 3 5" xfId="0"/>
    <cellStyle name="Обычный 3 10 3 5 2" xfId="0"/>
    <cellStyle name="Обычный 3 10 3 6" xfId="0"/>
    <cellStyle name="Обычный 3 10 4" xfId="0"/>
    <cellStyle name="Обычный 3 10 4 2" xfId="0"/>
    <cellStyle name="Обычный 3 10 4 2 2" xfId="0"/>
    <cellStyle name="Обычный 3 10 4 3" xfId="0"/>
    <cellStyle name="Обычный 3 10 4 3 2" xfId="0"/>
    <cellStyle name="Обычный 3 10 4 4" xfId="0"/>
    <cellStyle name="Обычный 3 10 4 4 2" xfId="0"/>
    <cellStyle name="Обычный 3 10 4 5" xfId="0"/>
    <cellStyle name="Обычный 3 10 5" xfId="0"/>
    <cellStyle name="Обычный 3 10 5 2" xfId="0"/>
    <cellStyle name="Обычный 3 10 6" xfId="0"/>
    <cellStyle name="Обычный 3 10 6 2" xfId="0"/>
    <cellStyle name="Обычный 3 10 7" xfId="0"/>
    <cellStyle name="Обычный 3 10 7 2" xfId="0"/>
    <cellStyle name="Обычный 3 10 8" xfId="0"/>
    <cellStyle name="Обычный 3 10_Без баланса" xfId="0"/>
    <cellStyle name="Обычный 3 11" xfId="0"/>
    <cellStyle name="Обычный 3 11 2" xfId="0"/>
    <cellStyle name="Обычный 3 12" xfId="0"/>
    <cellStyle name="Обычный 3 12 2" xfId="0"/>
    <cellStyle name="Обычный 3 12 2 2" xfId="0"/>
    <cellStyle name="Обычный 3 12 2 2 2" xfId="0"/>
    <cellStyle name="Обычный 3 12 2 3" xfId="0"/>
    <cellStyle name="Обычный 3 12 2 3 2" xfId="0"/>
    <cellStyle name="Обычный 3 12 2 4" xfId="0"/>
    <cellStyle name="Обычный 3 12 2 4 2" xfId="0"/>
    <cellStyle name="Обычный 3 12 2 5" xfId="0"/>
    <cellStyle name="Обычный 3 12 3" xfId="0"/>
    <cellStyle name="Обычный 3 12 3 2" xfId="0"/>
    <cellStyle name="Обычный 3 12 3 2 2" xfId="0"/>
    <cellStyle name="Обычный 3 12 3 3" xfId="0"/>
    <cellStyle name="Обычный 3 12 3 3 2" xfId="0"/>
    <cellStyle name="Обычный 3 12 3 4" xfId="0"/>
    <cellStyle name="Обычный 3 12 3 4 2" xfId="0"/>
    <cellStyle name="Обычный 3 12 3 5" xfId="0"/>
    <cellStyle name="Обычный 3 12 4" xfId="0"/>
    <cellStyle name="Обычный 3 12 4 2" xfId="0"/>
    <cellStyle name="Обычный 3 12 5" xfId="0"/>
    <cellStyle name="Обычный 3 12 5 2" xfId="0"/>
    <cellStyle name="Обычный 3 12 6" xfId="0"/>
    <cellStyle name="Обычный 3 12 6 2" xfId="0"/>
    <cellStyle name="Обычный 3 12 7" xfId="0"/>
    <cellStyle name="Обычный 3 12_Без баланса" xfId="0"/>
    <cellStyle name="Обычный 3 13" xfId="0"/>
    <cellStyle name="Обычный 3 13 2" xfId="0"/>
    <cellStyle name="Обычный 3 13 2 2" xfId="0"/>
    <cellStyle name="Обычный 3 13 2 2 2" xfId="0"/>
    <cellStyle name="Обычный 3 13 2 3" xfId="0"/>
    <cellStyle name="Обычный 3 13 2 3 2" xfId="0"/>
    <cellStyle name="Обычный 3 13 2 4" xfId="0"/>
    <cellStyle name="Обычный 3 13 2 4 2" xfId="0"/>
    <cellStyle name="Обычный 3 13 2 5" xfId="0"/>
    <cellStyle name="Обычный 3 13 3" xfId="0"/>
    <cellStyle name="Обычный 3 13 3 2" xfId="0"/>
    <cellStyle name="Обычный 3 13 3 2 2" xfId="0"/>
    <cellStyle name="Обычный 3 13 3 3" xfId="0"/>
    <cellStyle name="Обычный 3 13 3 3 2" xfId="0"/>
    <cellStyle name="Обычный 3 13 3 4" xfId="0"/>
    <cellStyle name="Обычный 3 13 3 4 2" xfId="0"/>
    <cellStyle name="Обычный 3 13 3 5" xfId="0"/>
    <cellStyle name="Обычный 3 13 4" xfId="0"/>
    <cellStyle name="Обычный 3 13 4 2" xfId="0"/>
    <cellStyle name="Обычный 3 13 5" xfId="0"/>
    <cellStyle name="Обычный 3 13 5 2" xfId="0"/>
    <cellStyle name="Обычный 3 13 6" xfId="0"/>
    <cellStyle name="Обычный 3 13 6 2" xfId="0"/>
    <cellStyle name="Обычный 3 13 7" xfId="0"/>
    <cellStyle name="Обычный 3 13_Без баланса" xfId="0"/>
    <cellStyle name="Обычный 3 14" xfId="0"/>
    <cellStyle name="Обычный 3 14 2" xfId="0"/>
    <cellStyle name="Обычный 3 14 2 2" xfId="0"/>
    <cellStyle name="Обычный 3 14 3" xfId="0"/>
    <cellStyle name="Обычный 3 14 3 2" xfId="0"/>
    <cellStyle name="Обычный 3 14 4" xfId="0"/>
    <cellStyle name="Обычный 3 14 4 2" xfId="0"/>
    <cellStyle name="Обычный 3 14 5" xfId="0"/>
    <cellStyle name="Обычный 3 15" xfId="0"/>
    <cellStyle name="Обычный 3 16" xfId="0"/>
    <cellStyle name="Обычный 3 17" xfId="0"/>
    <cellStyle name="Обычный 3 18" xfId="0"/>
    <cellStyle name="Обычный 3 19" xfId="0"/>
    <cellStyle name="Обычный 3 2" xfId="0"/>
    <cellStyle name="Обычный 3 2 10" xfId="0"/>
    <cellStyle name="Обычный 3 2 10 10" xfId="0"/>
    <cellStyle name="Обычный 3 2 10 2" xfId="0"/>
    <cellStyle name="Обычный 3 2 10 2 2" xfId="0"/>
    <cellStyle name="Обычный 3 2 10 2 2 2" xfId="0"/>
    <cellStyle name="Обычный 3 2 10 2 2 2 2" xfId="0"/>
    <cellStyle name="Обычный 3 2 10 2 2 3" xfId="0"/>
    <cellStyle name="Обычный 3 2 10 2 2 3 2" xfId="0"/>
    <cellStyle name="Обычный 3 2 10 2 2 4" xfId="0"/>
    <cellStyle name="Обычный 3 2 10 2 2 4 2" xfId="0"/>
    <cellStyle name="Обычный 3 2 10 2 2 5" xfId="0"/>
    <cellStyle name="Обычный 3 2 10 2 3" xfId="0"/>
    <cellStyle name="Обычный 3 2 10 2 3 2" xfId="0"/>
    <cellStyle name="Обычный 3 2 10 2 4" xfId="0"/>
    <cellStyle name="Обычный 3 2 10 2 4 2" xfId="0"/>
    <cellStyle name="Обычный 3 2 10 2 5" xfId="0"/>
    <cellStyle name="Обычный 3 2 10 2 5 2" xfId="0"/>
    <cellStyle name="Обычный 3 2 10 2 6" xfId="0"/>
    <cellStyle name="Обычный 3 2 10 2_Без баланса" xfId="0"/>
    <cellStyle name="Обычный 3 2 10 3" xfId="0"/>
    <cellStyle name="Обычный 3 2 10 3 2" xfId="0"/>
    <cellStyle name="Обычный 3 2 10 3 2 2" xfId="0"/>
    <cellStyle name="Обычный 3 2 10 3 3" xfId="0"/>
    <cellStyle name="Обычный 3 2 10 3 3 2" xfId="0"/>
    <cellStyle name="Обычный 3 2 10 3 4" xfId="0"/>
    <cellStyle name="Обычный 3 2 10 3 4 2" xfId="0"/>
    <cellStyle name="Обычный 3 2 10 3 5" xfId="0"/>
    <cellStyle name="Обычный 3 2 10 4" xfId="0"/>
    <cellStyle name="Обычный 3 2 10 4 2" xfId="0"/>
    <cellStyle name="Обычный 3 2 10 4 2 2" xfId="0"/>
    <cellStyle name="Обычный 3 2 10 4 3" xfId="0"/>
    <cellStyle name="Обычный 3 2 10 4 3 2" xfId="0"/>
    <cellStyle name="Обычный 3 2 10 4 4" xfId="0"/>
    <cellStyle name="Обычный 3 2 10 4 4 2" xfId="0"/>
    <cellStyle name="Обычный 3 2 10 4 5" xfId="0"/>
    <cellStyle name="Обычный 3 2 10 5" xfId="0"/>
    <cellStyle name="Обычный 3 2 10 5 2" xfId="0"/>
    <cellStyle name="Обычный 3 2 10 5 2 2" xfId="0"/>
    <cellStyle name="Обычный 3 2 10 5 3" xfId="0"/>
    <cellStyle name="Обычный 3 2 10 5 3 2" xfId="0"/>
    <cellStyle name="Обычный 3 2 10 5 4" xfId="0"/>
    <cellStyle name="Обычный 3 2 10 5 4 2" xfId="0"/>
    <cellStyle name="Обычный 3 2 10 5 5" xfId="0"/>
    <cellStyle name="Обычный 3 2 10 6" xfId="0"/>
    <cellStyle name="Обычный 3 2 10 6 2" xfId="0"/>
    <cellStyle name="Обычный 3 2 10 6 2 2" xfId="0"/>
    <cellStyle name="Обычный 3 2 10 6 3" xfId="0"/>
    <cellStyle name="Обычный 3 2 10 6 3 2" xfId="0"/>
    <cellStyle name="Обычный 3 2 10 6 4" xfId="0"/>
    <cellStyle name="Обычный 3 2 10 6 4 2" xfId="0"/>
    <cellStyle name="Обычный 3 2 10 6 5" xfId="0"/>
    <cellStyle name="Обычный 3 2 10 7" xfId="0"/>
    <cellStyle name="Обычный 3 2 10 7 2" xfId="0"/>
    <cellStyle name="Обычный 3 2 10 8" xfId="0"/>
    <cellStyle name="Обычный 3 2 10 8 2" xfId="0"/>
    <cellStyle name="Обычный 3 2 10 9" xfId="0"/>
    <cellStyle name="Обычный 3 2 10 9 2" xfId="0"/>
    <cellStyle name="Обычный 3 2 10_Без баланса" xfId="0"/>
    <cellStyle name="Обычный 3 2 11" xfId="0"/>
    <cellStyle name="Обычный 3 2 11 2" xfId="0"/>
    <cellStyle name="Обычный 3 2 11 2 2" xfId="0"/>
    <cellStyle name="Обычный 3 2 11 2 2 2" xfId="0"/>
    <cellStyle name="Обычный 3 2 11 2 3" xfId="0"/>
    <cellStyle name="Обычный 3 2 11 2 3 2" xfId="0"/>
    <cellStyle name="Обычный 3 2 11 2 4" xfId="0"/>
    <cellStyle name="Обычный 3 2 11 2 4 2" xfId="0"/>
    <cellStyle name="Обычный 3 2 11 2 5" xfId="0"/>
    <cellStyle name="Обычный 3 2 11 3" xfId="0"/>
    <cellStyle name="Обычный 3 2 11 3 2" xfId="0"/>
    <cellStyle name="Обычный 3 2 11 3 2 2" xfId="0"/>
    <cellStyle name="Обычный 3 2 11 3 3" xfId="0"/>
    <cellStyle name="Обычный 3 2 11 3 3 2" xfId="0"/>
    <cellStyle name="Обычный 3 2 11 3 4" xfId="0"/>
    <cellStyle name="Обычный 3 2 11 3 4 2" xfId="0"/>
    <cellStyle name="Обычный 3 2 11 3 5" xfId="0"/>
    <cellStyle name="Обычный 3 2 11 4" xfId="0"/>
    <cellStyle name="Обычный 3 2 11 4 2" xfId="0"/>
    <cellStyle name="Обычный 3 2 11 5" xfId="0"/>
    <cellStyle name="Обычный 3 2 11 5 2" xfId="0"/>
    <cellStyle name="Обычный 3 2 11 6" xfId="0"/>
    <cellStyle name="Обычный 3 2 11 6 2" xfId="0"/>
    <cellStyle name="Обычный 3 2 11 7" xfId="0"/>
    <cellStyle name="Обычный 3 2 11_Без баланса" xfId="0"/>
    <cellStyle name="Обычный 3 2 12" xfId="0"/>
    <cellStyle name="Обычный 3 2 12 2" xfId="0"/>
    <cellStyle name="Обычный 3 2 12 2 2" xfId="0"/>
    <cellStyle name="Обычный 3 2 12 2 2 2" xfId="0"/>
    <cellStyle name="Обычный 3 2 12 2 3" xfId="0"/>
    <cellStyle name="Обычный 3 2 12 2 3 2" xfId="0"/>
    <cellStyle name="Обычный 3 2 12 2 4" xfId="0"/>
    <cellStyle name="Обычный 3 2 12 2 4 2" xfId="0"/>
    <cellStyle name="Обычный 3 2 12 2 5" xfId="0"/>
    <cellStyle name="Обычный 3 2 12 3" xfId="0"/>
    <cellStyle name="Обычный 3 2 12 3 2" xfId="0"/>
    <cellStyle name="Обычный 3 2 12 3 2 2" xfId="0"/>
    <cellStyle name="Обычный 3 2 12 3 3" xfId="0"/>
    <cellStyle name="Обычный 3 2 12 3 3 2" xfId="0"/>
    <cellStyle name="Обычный 3 2 12 3 4" xfId="0"/>
    <cellStyle name="Обычный 3 2 12 3 4 2" xfId="0"/>
    <cellStyle name="Обычный 3 2 12 3 5" xfId="0"/>
    <cellStyle name="Обычный 3 2 12 4" xfId="0"/>
    <cellStyle name="Обычный 3 2 12 4 2" xfId="0"/>
    <cellStyle name="Обычный 3 2 12 5" xfId="0"/>
    <cellStyle name="Обычный 3 2 12 5 2" xfId="0"/>
    <cellStyle name="Обычный 3 2 12 6" xfId="0"/>
    <cellStyle name="Обычный 3 2 12 6 2" xfId="0"/>
    <cellStyle name="Обычный 3 2 12 7" xfId="0"/>
    <cellStyle name="Обычный 3 2 12_Без баланса" xfId="0"/>
    <cellStyle name="Обычный 3 2 13" xfId="0"/>
    <cellStyle name="Обычный 3 2 13 2" xfId="0"/>
    <cellStyle name="Обычный 3 2 13 2 2" xfId="0"/>
    <cellStyle name="Обычный 3 2 13 2 2 2" xfId="0"/>
    <cellStyle name="Обычный 3 2 13 2 3" xfId="0"/>
    <cellStyle name="Обычный 3 2 13 2 3 2" xfId="0"/>
    <cellStyle name="Обычный 3 2 13 2 4" xfId="0"/>
    <cellStyle name="Обычный 3 2 13 2 4 2" xfId="0"/>
    <cellStyle name="Обычный 3 2 13 2 5" xfId="0"/>
    <cellStyle name="Обычный 3 2 13 3" xfId="0"/>
    <cellStyle name="Обычный 3 2 13 3 2" xfId="0"/>
    <cellStyle name="Обычный 3 2 13 4" xfId="0"/>
    <cellStyle name="Обычный 3 2 13 4 2" xfId="0"/>
    <cellStyle name="Обычный 3 2 13 5" xfId="0"/>
    <cellStyle name="Обычный 3 2 13 5 2" xfId="0"/>
    <cellStyle name="Обычный 3 2 13 6" xfId="0"/>
    <cellStyle name="Обычный 3 2 13_Без баланса" xfId="0"/>
    <cellStyle name="Обычный 3 2 14" xfId="0"/>
    <cellStyle name="Обычный 3 2 14 2" xfId="0"/>
    <cellStyle name="Обычный 3 2 14 2 2" xfId="0"/>
    <cellStyle name="Обычный 3 2 14 3" xfId="0"/>
    <cellStyle name="Обычный 3 2 14 3 2" xfId="0"/>
    <cellStyle name="Обычный 3 2 14 4" xfId="0"/>
    <cellStyle name="Обычный 3 2 14 4 2" xfId="0"/>
    <cellStyle name="Обычный 3 2 14 5" xfId="0"/>
    <cellStyle name="Обычный 3 2 15" xfId="0"/>
    <cellStyle name="Обычный 3 2 15 2" xfId="0"/>
    <cellStyle name="Обычный 3 2 15 2 2" xfId="0"/>
    <cellStyle name="Обычный 3 2 15 3" xfId="0"/>
    <cellStyle name="Обычный 3 2 15 3 2" xfId="0"/>
    <cellStyle name="Обычный 3 2 15 4" xfId="0"/>
    <cellStyle name="Обычный 3 2 15 4 2" xfId="0"/>
    <cellStyle name="Обычный 3 2 15 5" xfId="0"/>
    <cellStyle name="Обычный 3 2 16" xfId="0"/>
    <cellStyle name="Обычный 3 2 16 2" xfId="0"/>
    <cellStyle name="Обычный 3 2 16 2 2" xfId="0"/>
    <cellStyle name="Обычный 3 2 16 3" xfId="0"/>
    <cellStyle name="Обычный 3 2 16 3 2" xfId="0"/>
    <cellStyle name="Обычный 3 2 16 4" xfId="0"/>
    <cellStyle name="Обычный 3 2 16 4 2" xfId="0"/>
    <cellStyle name="Обычный 3 2 16 5" xfId="0"/>
    <cellStyle name="Обычный 3 2 17" xfId="0"/>
    <cellStyle name="Обычный 3 2 17 2" xfId="0"/>
    <cellStyle name="Обычный 3 2 17 2 2" xfId="0"/>
    <cellStyle name="Обычный 3 2 17 3" xfId="0"/>
    <cellStyle name="Обычный 3 2 17 3 2" xfId="0"/>
    <cellStyle name="Обычный 3 2 17 4" xfId="0"/>
    <cellStyle name="Обычный 3 2 17 4 2" xfId="0"/>
    <cellStyle name="Обычный 3 2 17 5" xfId="0"/>
    <cellStyle name="Обычный 3 2 18" xfId="0"/>
    <cellStyle name="Обычный 3 2 18 2" xfId="0"/>
    <cellStyle name="Обычный 3 2 18 3" xfId="0"/>
    <cellStyle name="Обычный 3 2 19" xfId="0"/>
    <cellStyle name="Обычный 3 2 19 2" xfId="0"/>
    <cellStyle name="Обычный 3 2 19 3" xfId="0"/>
    <cellStyle name="Обычный 3 2 2" xfId="0"/>
    <cellStyle name="Обычный 3 2 2 10" xfId="0"/>
    <cellStyle name="Обычный 3 2 2 10 2" xfId="0"/>
    <cellStyle name="Обычный 3 2 2 10 2 2" xfId="0"/>
    <cellStyle name="Обычный 3 2 2 10 2 2 2" xfId="0"/>
    <cellStyle name="Обычный 3 2 2 10 2 3" xfId="0"/>
    <cellStyle name="Обычный 3 2 2 10 2 3 2" xfId="0"/>
    <cellStyle name="Обычный 3 2 2 10 2 4" xfId="0"/>
    <cellStyle name="Обычный 3 2 2 10 2 4 2" xfId="0"/>
    <cellStyle name="Обычный 3 2 2 10 2 5" xfId="0"/>
    <cellStyle name="Обычный 3 2 2 10 3" xfId="0"/>
    <cellStyle name="Обычный 3 2 2 10 3 2" xfId="0"/>
    <cellStyle name="Обычный 3 2 2 10 3 2 2" xfId="0"/>
    <cellStyle name="Обычный 3 2 2 10 3 3" xfId="0"/>
    <cellStyle name="Обычный 3 2 2 10 3 3 2" xfId="0"/>
    <cellStyle name="Обычный 3 2 2 10 3 4" xfId="0"/>
    <cellStyle name="Обычный 3 2 2 10 3 4 2" xfId="0"/>
    <cellStyle name="Обычный 3 2 2 10 3 5" xfId="0"/>
    <cellStyle name="Обычный 3 2 2 10 4" xfId="0"/>
    <cellStyle name="Обычный 3 2 2 10 4 2" xfId="0"/>
    <cellStyle name="Обычный 3 2 2 10 5" xfId="0"/>
    <cellStyle name="Обычный 3 2 2 10 5 2" xfId="0"/>
    <cellStyle name="Обычный 3 2 2 10 6" xfId="0"/>
    <cellStyle name="Обычный 3 2 2 10 6 2" xfId="0"/>
    <cellStyle name="Обычный 3 2 2 10 7" xfId="0"/>
    <cellStyle name="Обычный 3 2 2 10_Без баланса" xfId="0"/>
    <cellStyle name="Обычный 3 2 2 11" xfId="0"/>
    <cellStyle name="Обычный 3 2 2 11 2" xfId="0"/>
    <cellStyle name="Обычный 3 2 2 11 2 2" xfId="0"/>
    <cellStyle name="Обычный 3 2 2 11 2 2 2" xfId="0"/>
    <cellStyle name="Обычный 3 2 2 11 2 3" xfId="0"/>
    <cellStyle name="Обычный 3 2 2 11 2 3 2" xfId="0"/>
    <cellStyle name="Обычный 3 2 2 11 2 4" xfId="0"/>
    <cellStyle name="Обычный 3 2 2 11 2 4 2" xfId="0"/>
    <cellStyle name="Обычный 3 2 2 11 2 5" xfId="0"/>
    <cellStyle name="Обычный 3 2 2 11 3" xfId="0"/>
    <cellStyle name="Обычный 3 2 2 11 3 2" xfId="0"/>
    <cellStyle name="Обычный 3 2 2 11 3 2 2" xfId="0"/>
    <cellStyle name="Обычный 3 2 2 11 3 3" xfId="0"/>
    <cellStyle name="Обычный 3 2 2 11 3 3 2" xfId="0"/>
    <cellStyle name="Обычный 3 2 2 11 3 4" xfId="0"/>
    <cellStyle name="Обычный 3 2 2 11 3 4 2" xfId="0"/>
    <cellStyle name="Обычный 3 2 2 11 3 5" xfId="0"/>
    <cellStyle name="Обычный 3 2 2 11 4" xfId="0"/>
    <cellStyle name="Обычный 3 2 2 11 4 2" xfId="0"/>
    <cellStyle name="Обычный 3 2 2 11 5" xfId="0"/>
    <cellStyle name="Обычный 3 2 2 11 5 2" xfId="0"/>
    <cellStyle name="Обычный 3 2 2 11 6" xfId="0"/>
    <cellStyle name="Обычный 3 2 2 11 6 2" xfId="0"/>
    <cellStyle name="Обычный 3 2 2 11 7" xfId="0"/>
    <cellStyle name="Обычный 3 2 2 11_Без баланса" xfId="0"/>
    <cellStyle name="Обычный 3 2 2 12" xfId="0"/>
    <cellStyle name="Обычный 3 2 2 12 2" xfId="0"/>
    <cellStyle name="Обычный 3 2 2 12 2 2" xfId="0"/>
    <cellStyle name="Обычный 3 2 2 12 2 2 2" xfId="0"/>
    <cellStyle name="Обычный 3 2 2 12 2 3" xfId="0"/>
    <cellStyle name="Обычный 3 2 2 12 2 3 2" xfId="0"/>
    <cellStyle name="Обычный 3 2 2 12 2 4" xfId="0"/>
    <cellStyle name="Обычный 3 2 2 12 2 4 2" xfId="0"/>
    <cellStyle name="Обычный 3 2 2 12 2 5" xfId="0"/>
    <cellStyle name="Обычный 3 2 2 12 3" xfId="0"/>
    <cellStyle name="Обычный 3 2 2 12 3 2" xfId="0"/>
    <cellStyle name="Обычный 3 2 2 12 4" xfId="0"/>
    <cellStyle name="Обычный 3 2 2 12 4 2" xfId="0"/>
    <cellStyle name="Обычный 3 2 2 12 5" xfId="0"/>
    <cellStyle name="Обычный 3 2 2 12 5 2" xfId="0"/>
    <cellStyle name="Обычный 3 2 2 12 6" xfId="0"/>
    <cellStyle name="Обычный 3 2 2 12_Без баланса" xfId="0"/>
    <cellStyle name="Обычный 3 2 2 13" xfId="0"/>
    <cellStyle name="Обычный 3 2 2 13 2" xfId="0"/>
    <cellStyle name="Обычный 3 2 2 13 2 2" xfId="0"/>
    <cellStyle name="Обычный 3 2 2 13 3" xfId="0"/>
    <cellStyle name="Обычный 3 2 2 13 3 2" xfId="0"/>
    <cellStyle name="Обычный 3 2 2 13 4" xfId="0"/>
    <cellStyle name="Обычный 3 2 2 13 4 2" xfId="0"/>
    <cellStyle name="Обычный 3 2 2 13 5" xfId="0"/>
    <cellStyle name="Обычный 3 2 2 14" xfId="0"/>
    <cellStyle name="Обычный 3 2 2 14 2" xfId="0"/>
    <cellStyle name="Обычный 3 2 2 14 2 2" xfId="0"/>
    <cellStyle name="Обычный 3 2 2 14 3" xfId="0"/>
    <cellStyle name="Обычный 3 2 2 14 3 2" xfId="0"/>
    <cellStyle name="Обычный 3 2 2 14 4" xfId="0"/>
    <cellStyle name="Обычный 3 2 2 14 4 2" xfId="0"/>
    <cellStyle name="Обычный 3 2 2 14 5" xfId="0"/>
    <cellStyle name="Обычный 3 2 2 15" xfId="0"/>
    <cellStyle name="Обычный 3 2 2 15 2" xfId="0"/>
    <cellStyle name="Обычный 3 2 2 16" xfId="0"/>
    <cellStyle name="Обычный 3 2 2 16 2" xfId="0"/>
    <cellStyle name="Обычный 3 2 2 17" xfId="0"/>
    <cellStyle name="Обычный 3 2 2 17 2" xfId="0"/>
    <cellStyle name="Обычный 3 2 2 18" xfId="0"/>
    <cellStyle name="Обычный 3 2 2 2" xfId="0"/>
    <cellStyle name="Обычный 3 2 2 2 10" xfId="0"/>
    <cellStyle name="Обычный 3 2 2 2 10 2" xfId="0"/>
    <cellStyle name="Обычный 3 2 2 2 10 2 2" xfId="0"/>
    <cellStyle name="Обычный 3 2 2 2 10 2 2 2" xfId="0"/>
    <cellStyle name="Обычный 3 2 2 2 10 2 3" xfId="0"/>
    <cellStyle name="Обычный 3 2 2 2 10 2 3 2" xfId="0"/>
    <cellStyle name="Обычный 3 2 2 2 10 2 4" xfId="0"/>
    <cellStyle name="Обычный 3 2 2 2 10 2 4 2" xfId="0"/>
    <cellStyle name="Обычный 3 2 2 2 10 2 5" xfId="0"/>
    <cellStyle name="Обычный 3 2 2 2 10 3" xfId="0"/>
    <cellStyle name="Обычный 3 2 2 2 10 3 2" xfId="0"/>
    <cellStyle name="Обычный 3 2 2 2 10 3 2 2" xfId="0"/>
    <cellStyle name="Обычный 3 2 2 2 10 3 3" xfId="0"/>
    <cellStyle name="Обычный 3 2 2 2 10 3 3 2" xfId="0"/>
    <cellStyle name="Обычный 3 2 2 2 10 3 4" xfId="0"/>
    <cellStyle name="Обычный 3 2 2 2 10 3 4 2" xfId="0"/>
    <cellStyle name="Обычный 3 2 2 2 10 3 5" xfId="0"/>
    <cellStyle name="Обычный 3 2 2 2 10 4" xfId="0"/>
    <cellStyle name="Обычный 3 2 2 2 10 4 2" xfId="0"/>
    <cellStyle name="Обычный 3 2 2 2 10 5" xfId="0"/>
    <cellStyle name="Обычный 3 2 2 2 10 5 2" xfId="0"/>
    <cellStyle name="Обычный 3 2 2 2 10 6" xfId="0"/>
    <cellStyle name="Обычный 3 2 2 2 10 6 2" xfId="0"/>
    <cellStyle name="Обычный 3 2 2 2 10 7" xfId="0"/>
    <cellStyle name="Обычный 3 2 2 2 10_Без баланса" xfId="0"/>
    <cellStyle name="Обычный 3 2 2 2 11" xfId="0"/>
    <cellStyle name="Обычный 3 2 2 2 11 2" xfId="0"/>
    <cellStyle name="Обычный 3 2 2 2 11 2 2" xfId="0"/>
    <cellStyle name="Обычный 3 2 2 2 11 2 2 2" xfId="0"/>
    <cellStyle name="Обычный 3 2 2 2 11 2 3" xfId="0"/>
    <cellStyle name="Обычный 3 2 2 2 11 2 3 2" xfId="0"/>
    <cellStyle name="Обычный 3 2 2 2 11 2 4" xfId="0"/>
    <cellStyle name="Обычный 3 2 2 2 11 2 4 2" xfId="0"/>
    <cellStyle name="Обычный 3 2 2 2 11 2 5" xfId="0"/>
    <cellStyle name="Обычный 3 2 2 2 11 3" xfId="0"/>
    <cellStyle name="Обычный 3 2 2 2 11 3 2" xfId="0"/>
    <cellStyle name="Обычный 3 2 2 2 11 4" xfId="0"/>
    <cellStyle name="Обычный 3 2 2 2 11 4 2" xfId="0"/>
    <cellStyle name="Обычный 3 2 2 2 11 5" xfId="0"/>
    <cellStyle name="Обычный 3 2 2 2 11 5 2" xfId="0"/>
    <cellStyle name="Обычный 3 2 2 2 11 6" xfId="0"/>
    <cellStyle name="Обычный 3 2 2 2 11_Без баланса" xfId="0"/>
    <cellStyle name="Обычный 3 2 2 2 12" xfId="0"/>
    <cellStyle name="Обычный 3 2 2 2 12 2" xfId="0"/>
    <cellStyle name="Обычный 3 2 2 2 12 2 2" xfId="0"/>
    <cellStyle name="Обычный 3 2 2 2 12 3" xfId="0"/>
    <cellStyle name="Обычный 3 2 2 2 12 3 2" xfId="0"/>
    <cellStyle name="Обычный 3 2 2 2 12 4" xfId="0"/>
    <cellStyle name="Обычный 3 2 2 2 12 4 2" xfId="0"/>
    <cellStyle name="Обычный 3 2 2 2 12 5" xfId="0"/>
    <cellStyle name="Обычный 3 2 2 2 13" xfId="0"/>
    <cellStyle name="Обычный 3 2 2 2 13 2" xfId="0"/>
    <cellStyle name="Обычный 3 2 2 2 13 2 2" xfId="0"/>
    <cellStyle name="Обычный 3 2 2 2 13 3" xfId="0"/>
    <cellStyle name="Обычный 3 2 2 2 13 3 2" xfId="0"/>
    <cellStyle name="Обычный 3 2 2 2 13 4" xfId="0"/>
    <cellStyle name="Обычный 3 2 2 2 13 4 2" xfId="0"/>
    <cellStyle name="Обычный 3 2 2 2 13 5" xfId="0"/>
    <cellStyle name="Обычный 3 2 2 2 14" xfId="0"/>
    <cellStyle name="Обычный 3 2 2 2 14 2" xfId="0"/>
    <cellStyle name="Обычный 3 2 2 2 15" xfId="0"/>
    <cellStyle name="Обычный 3 2 2 2 15 2" xfId="0"/>
    <cellStyle name="Обычный 3 2 2 2 16" xfId="0"/>
    <cellStyle name="Обычный 3 2 2 2 16 2" xfId="0"/>
    <cellStyle name="Обычный 3 2 2 2 17" xfId="0"/>
    <cellStyle name="Обычный 3 2 2 2 2" xfId="0"/>
    <cellStyle name="Обычный 3 2 2 2 2 10" xfId="0"/>
    <cellStyle name="Обычный 3 2 2 2 2 10 2" xfId="0"/>
    <cellStyle name="Обычный 3 2 2 2 2 10 2 2" xfId="0"/>
    <cellStyle name="Обычный 3 2 2 2 2 10 2 2 2" xfId="0"/>
    <cellStyle name="Обычный 3 2 2 2 2 10 2 3" xfId="0"/>
    <cellStyle name="Обычный 3 2 2 2 2 10 2 3 2" xfId="0"/>
    <cellStyle name="Обычный 3 2 2 2 2 10 2 4" xfId="0"/>
    <cellStyle name="Обычный 3 2 2 2 2 10 2 4 2" xfId="0"/>
    <cellStyle name="Обычный 3 2 2 2 2 10 2 5" xfId="0"/>
    <cellStyle name="Обычный 3 2 2 2 2 10 3" xfId="0"/>
    <cellStyle name="Обычный 3 2 2 2 2 10 3 2" xfId="0"/>
    <cellStyle name="Обычный 3 2 2 2 2 10 4" xfId="0"/>
    <cellStyle name="Обычный 3 2 2 2 2 10 4 2" xfId="0"/>
    <cellStyle name="Обычный 3 2 2 2 2 10 5" xfId="0"/>
    <cellStyle name="Обычный 3 2 2 2 2 10 5 2" xfId="0"/>
    <cellStyle name="Обычный 3 2 2 2 2 10 6" xfId="0"/>
    <cellStyle name="Обычный 3 2 2 2 2 10_Без баланса" xfId="0"/>
    <cellStyle name="Обычный 3 2 2 2 2 11" xfId="0"/>
    <cellStyle name="Обычный 3 2 2 2 2 11 2" xfId="0"/>
    <cellStyle name="Обычный 3 2 2 2 2 11 2 2" xfId="0"/>
    <cellStyle name="Обычный 3 2 2 2 2 11 3" xfId="0"/>
    <cellStyle name="Обычный 3 2 2 2 2 11 3 2" xfId="0"/>
    <cellStyle name="Обычный 3 2 2 2 2 11 4" xfId="0"/>
    <cellStyle name="Обычный 3 2 2 2 2 11 4 2" xfId="0"/>
    <cellStyle name="Обычный 3 2 2 2 2 11 5" xfId="0"/>
    <cellStyle name="Обычный 3 2 2 2 2 12" xfId="0"/>
    <cellStyle name="Обычный 3 2 2 2 2 12 2" xfId="0"/>
    <cellStyle name="Обычный 3 2 2 2 2 12 2 2" xfId="0"/>
    <cellStyle name="Обычный 3 2 2 2 2 12 3" xfId="0"/>
    <cellStyle name="Обычный 3 2 2 2 2 12 3 2" xfId="0"/>
    <cellStyle name="Обычный 3 2 2 2 2 12 4" xfId="0"/>
    <cellStyle name="Обычный 3 2 2 2 2 12 4 2" xfId="0"/>
    <cellStyle name="Обычный 3 2 2 2 2 12 5" xfId="0"/>
    <cellStyle name="Обычный 3 2 2 2 2 13" xfId="0"/>
    <cellStyle name="Обычный 3 2 2 2 2 13 2" xfId="0"/>
    <cellStyle name="Обычный 3 2 2 2 2 13 2 2" xfId="0"/>
    <cellStyle name="Обычный 3 2 2 2 2 13 3" xfId="0"/>
    <cellStyle name="Обычный 3 2 2 2 2 13 3 2" xfId="0"/>
    <cellStyle name="Обычный 3 2 2 2 2 13 4" xfId="0"/>
    <cellStyle name="Обычный 3 2 2 2 2 13 4 2" xfId="0"/>
    <cellStyle name="Обычный 3 2 2 2 2 13 5" xfId="0"/>
    <cellStyle name="Обычный 3 2 2 2 2 14" xfId="0"/>
    <cellStyle name="Обычный 3 2 2 2 2 14 2" xfId="0"/>
    <cellStyle name="Обычный 3 2 2 2 2 14 2 2" xfId="0"/>
    <cellStyle name="Обычный 3 2 2 2 2 14 3" xfId="0"/>
    <cellStyle name="Обычный 3 2 2 2 2 14 3 2" xfId="0"/>
    <cellStyle name="Обычный 3 2 2 2 2 14 4" xfId="0"/>
    <cellStyle name="Обычный 3 2 2 2 2 14 4 2" xfId="0"/>
    <cellStyle name="Обычный 3 2 2 2 2 14 5" xfId="0"/>
    <cellStyle name="Обычный 3 2 2 2 2 15" xfId="0"/>
    <cellStyle name="Обычный 3 2 2 2 2 15 2" xfId="0"/>
    <cellStyle name="Обычный 3 2 2 2 2 16" xfId="0"/>
    <cellStyle name="Обычный 3 2 2 2 2 16 2" xfId="0"/>
    <cellStyle name="Обычный 3 2 2 2 2 17" xfId="0"/>
    <cellStyle name="Обычный 3 2 2 2 2 17 2" xfId="0"/>
    <cellStyle name="Обычный 3 2 2 2 2 18" xfId="0"/>
    <cellStyle name="Обычный 3 2 2 2 2 2" xfId="0"/>
    <cellStyle name="Обычный 3 2 2 2 2 2 10" xfId="0"/>
    <cellStyle name="Обычный 3 2 2 2 2 2 10 2" xfId="0"/>
    <cellStyle name="Обычный 3 2 2 2 2 2 10 2 2" xfId="0"/>
    <cellStyle name="Обычный 3 2 2 2 2 2 10 3" xfId="0"/>
    <cellStyle name="Обычный 3 2 2 2 2 2 10 3 2" xfId="0"/>
    <cellStyle name="Обычный 3 2 2 2 2 2 10 4" xfId="0"/>
    <cellStyle name="Обычный 3 2 2 2 2 2 10 4 2" xfId="0"/>
    <cellStyle name="Обычный 3 2 2 2 2 2 10 5" xfId="0"/>
    <cellStyle name="Обычный 3 2 2 2 2 2 11" xfId="0"/>
    <cellStyle name="Обычный 3 2 2 2 2 2 11 2" xfId="0"/>
    <cellStyle name="Обычный 3 2 2 2 2 2 11 2 2" xfId="0"/>
    <cellStyle name="Обычный 3 2 2 2 2 2 11 3" xfId="0"/>
    <cellStyle name="Обычный 3 2 2 2 2 2 11 3 2" xfId="0"/>
    <cellStyle name="Обычный 3 2 2 2 2 2 11 4" xfId="0"/>
    <cellStyle name="Обычный 3 2 2 2 2 2 11 4 2" xfId="0"/>
    <cellStyle name="Обычный 3 2 2 2 2 2 11 5" xfId="0"/>
    <cellStyle name="Обычный 3 2 2 2 2 2 12" xfId="0"/>
    <cellStyle name="Обычный 3 2 2 2 2 2 12 2" xfId="0"/>
    <cellStyle name="Обычный 3 2 2 2 2 2 13" xfId="0"/>
    <cellStyle name="Обычный 3 2 2 2 2 2 13 2" xfId="0"/>
    <cellStyle name="Обычный 3 2 2 2 2 2 14" xfId="0"/>
    <cellStyle name="Обычный 3 2 2 2 2 2 14 2" xfId="0"/>
    <cellStyle name="Обычный 3 2 2 2 2 2 15" xfId="0"/>
    <cellStyle name="Обычный 3 2 2 2 2 2 2" xfId="0"/>
    <cellStyle name="Обычный 3 2 2 2 2 2 2 10" xfId="0"/>
    <cellStyle name="Обычный 3 2 2 2 2 2 2 10 2" xfId="0"/>
    <cellStyle name="Обычный 3 2 2 2 2 2 2 10 2 2" xfId="0"/>
    <cellStyle name="Обычный 3 2 2 2 2 2 2 10 3" xfId="0"/>
    <cellStyle name="Обычный 3 2 2 2 2 2 2 10 3 2" xfId="0"/>
    <cellStyle name="Обычный 3 2 2 2 2 2 2 10 4" xfId="0"/>
    <cellStyle name="Обычный 3 2 2 2 2 2 2 10 4 2" xfId="0"/>
    <cellStyle name="Обычный 3 2 2 2 2 2 2 10 5" xfId="0"/>
    <cellStyle name="Обычный 3 2 2 2 2 2 2 11" xfId="0"/>
    <cellStyle name="Обычный 3 2 2 2 2 2 2 11 2" xfId="0"/>
    <cellStyle name="Обычный 3 2 2 2 2 2 2 12" xfId="0"/>
    <cellStyle name="Обычный 3 2 2 2 2 2 2 12 2" xfId="0"/>
    <cellStyle name="Обычный 3 2 2 2 2 2 2 13" xfId="0"/>
    <cellStyle name="Обычный 3 2 2 2 2 2 2 13 2" xfId="0"/>
    <cellStyle name="Обычный 3 2 2 2 2 2 2 14" xfId="0"/>
    <cellStyle name="Обычный 3 2 2 2 2 2 2 2" xfId="0"/>
    <cellStyle name="Обычный 3 2 2 2 2 2 2 2 2" xfId="0"/>
    <cellStyle name="Обычный 3 2 2 2 2 2 2 2 2 2" xfId="0"/>
    <cellStyle name="Обычный 3 2 2 2 2 2 2 2 2 2 2" xfId="0"/>
    <cellStyle name="Обычный 3 2 2 2 2 2 2 2 2 2 2 2" xfId="0"/>
    <cellStyle name="Обычный 3 2 2 2 2 2 2 2 2 2 2 2 2" xfId="0"/>
    <cellStyle name="Обычный 3 2 2 2 2 2 2 2 2 2 2 3" xfId="0"/>
    <cellStyle name="Обычный 3 2 2 2 2 2 2 2 2 2 2 3 2" xfId="0"/>
    <cellStyle name="Обычный 3 2 2 2 2 2 2 2 2 2 2 4" xfId="0"/>
    <cellStyle name="Обычный 3 2 2 2 2 2 2 2 2 2 2 4 2" xfId="0"/>
    <cellStyle name="Обычный 3 2 2 2 2 2 2 2 2 2 2 5" xfId="0"/>
    <cellStyle name="Обычный 3 2 2 2 2 2 2 2 2 2 3" xfId="0"/>
    <cellStyle name="Обычный 3 2 2 2 2 2 2 2 2 2 3 2" xfId="0"/>
    <cellStyle name="Обычный 3 2 2 2 2 2 2 2 2 2 3 2 2" xfId="0"/>
    <cellStyle name="Обычный 3 2 2 2 2 2 2 2 2 2 3 3" xfId="0"/>
    <cellStyle name="Обычный 3 2 2 2 2 2 2 2 2 2 3 3 2" xfId="0"/>
    <cellStyle name="Обычный 3 2 2 2 2 2 2 2 2 2 3 4" xfId="0"/>
    <cellStyle name="Обычный 3 2 2 2 2 2 2 2 2 2 3 4 2" xfId="0"/>
    <cellStyle name="Обычный 3 2 2 2 2 2 2 2 2 2 3 5" xfId="0"/>
    <cellStyle name="Обычный 3 2 2 2 2 2 2 2 2 2 4" xfId="0"/>
    <cellStyle name="Обычный 3 2 2 2 2 2 2 2 2 2 4 2" xfId="0"/>
    <cellStyle name="Обычный 3 2 2 2 2 2 2 2 2 2 5" xfId="0"/>
    <cellStyle name="Обычный 3 2 2 2 2 2 2 2 2 2 5 2" xfId="0"/>
    <cellStyle name="Обычный 3 2 2 2 2 2 2 2 2 2 6" xfId="0"/>
    <cellStyle name="Обычный 3 2 2 2 2 2 2 2 2 2 6 2" xfId="0"/>
    <cellStyle name="Обычный 3 2 2 2 2 2 2 2 2 2 7" xfId="0"/>
    <cellStyle name="Обычный 3 2 2 2 2 2 2 2 2 2_Без баланса" xfId="0"/>
    <cellStyle name="Обычный 3 2 2 2 2 2 2 2 2 3" xfId="0"/>
    <cellStyle name="Обычный 3 2 2 2 2 2 2 2 2 3 2" xfId="0"/>
    <cellStyle name="Обычный 3 2 2 2 2 2 2 2 2 3 2 2" xfId="0"/>
    <cellStyle name="Обычный 3 2 2 2 2 2 2 2 2 3 2 2 2" xfId="0"/>
    <cellStyle name="Обычный 3 2 2 2 2 2 2 2 2 3 2 3" xfId="0"/>
    <cellStyle name="Обычный 3 2 2 2 2 2 2 2 2 3 2 3 2" xfId="0"/>
    <cellStyle name="Обычный 3 2 2 2 2 2 2 2 2 3 2 4" xfId="0"/>
    <cellStyle name="Обычный 3 2 2 2 2 2 2 2 2 3 2 4 2" xfId="0"/>
    <cellStyle name="Обычный 3 2 2 2 2 2 2 2 2 3 2 5" xfId="0"/>
    <cellStyle name="Обычный 3 2 2 2 2 2 2 2 2 3 3" xfId="0"/>
    <cellStyle name="Обычный 3 2 2 2 2 2 2 2 2 3 3 2" xfId="0"/>
    <cellStyle name="Обычный 3 2 2 2 2 2 2 2 2 3 4" xfId="0"/>
    <cellStyle name="Обычный 3 2 2 2 2 2 2 2 2 3 4 2" xfId="0"/>
    <cellStyle name="Обычный 3 2 2 2 2 2 2 2 2 3 5" xfId="0"/>
    <cellStyle name="Обычный 3 2 2 2 2 2 2 2 2 3 5 2" xfId="0"/>
    <cellStyle name="Обычный 3 2 2 2 2 2 2 2 2 3 6" xfId="0"/>
    <cellStyle name="Обычный 3 2 2 2 2 2 2 2 2 4" xfId="0"/>
    <cellStyle name="Обычный 3 2 2 2 2 2 2 2 2 4 2" xfId="0"/>
    <cellStyle name="Обычный 3 2 2 2 2 2 2 2 2 4 2 2" xfId="0"/>
    <cellStyle name="Обычный 3 2 2 2 2 2 2 2 2 4 3" xfId="0"/>
    <cellStyle name="Обычный 3 2 2 2 2 2 2 2 2 4 3 2" xfId="0"/>
    <cellStyle name="Обычный 3 2 2 2 2 2 2 2 2 4 4" xfId="0"/>
    <cellStyle name="Обычный 3 2 2 2 2 2 2 2 2 4 4 2" xfId="0"/>
    <cellStyle name="Обычный 3 2 2 2 2 2 2 2 2 4 5" xfId="0"/>
    <cellStyle name="Обычный 3 2 2 2 2 2 2 2 2 5" xfId="0"/>
    <cellStyle name="Обычный 3 2 2 2 2 2 2 2 2 5 2" xfId="0"/>
    <cellStyle name="Обычный 3 2 2 2 2 2 2 2 2 6" xfId="0"/>
    <cellStyle name="Обычный 3 2 2 2 2 2 2 2 2 6 2" xfId="0"/>
    <cellStyle name="Обычный 3 2 2 2 2 2 2 2 2 7" xfId="0"/>
    <cellStyle name="Обычный 3 2 2 2 2 2 2 2 2 7 2" xfId="0"/>
    <cellStyle name="Обычный 3 2 2 2 2 2 2 2 2 8" xfId="0"/>
    <cellStyle name="Обычный 3 2 2 2 2 2 2 2 2_Без баланса" xfId="0"/>
    <cellStyle name="Обычный 3 2 2 2 2 2 2 2 3" xfId="0"/>
    <cellStyle name="Обычный 3 2 2 2 2 2 2 2 3 2" xfId="0"/>
    <cellStyle name="Обычный 3 2 2 2 2 2 2 2 3 2 2" xfId="0"/>
    <cellStyle name="Обычный 3 2 2 2 2 2 2 2 3 2 2 2" xfId="0"/>
    <cellStyle name="Обычный 3 2 2 2 2 2 2 2 3 2 3" xfId="0"/>
    <cellStyle name="Обычный 3 2 2 2 2 2 2 2 3 2 3 2" xfId="0"/>
    <cellStyle name="Обычный 3 2 2 2 2 2 2 2 3 2 4" xfId="0"/>
    <cellStyle name="Обычный 3 2 2 2 2 2 2 2 3 2 4 2" xfId="0"/>
    <cellStyle name="Обычный 3 2 2 2 2 2 2 2 3 2 5" xfId="0"/>
    <cellStyle name="Обычный 3 2 2 2 2 2 2 2 3 3" xfId="0"/>
    <cellStyle name="Обычный 3 2 2 2 2 2 2 2 3 3 2" xfId="0"/>
    <cellStyle name="Обычный 3 2 2 2 2 2 2 2 3 3 2 2" xfId="0"/>
    <cellStyle name="Обычный 3 2 2 2 2 2 2 2 3 3 3" xfId="0"/>
    <cellStyle name="Обычный 3 2 2 2 2 2 2 2 3 3 3 2" xfId="0"/>
    <cellStyle name="Обычный 3 2 2 2 2 2 2 2 3 3 4" xfId="0"/>
    <cellStyle name="Обычный 3 2 2 2 2 2 2 2 3 3 4 2" xfId="0"/>
    <cellStyle name="Обычный 3 2 2 2 2 2 2 2 3 3 5" xfId="0"/>
    <cellStyle name="Обычный 3 2 2 2 2 2 2 2 3 4" xfId="0"/>
    <cellStyle name="Обычный 3 2 2 2 2 2 2 2 3 4 2" xfId="0"/>
    <cellStyle name="Обычный 3 2 2 2 2 2 2 2 3 5" xfId="0"/>
    <cellStyle name="Обычный 3 2 2 2 2 2 2 2 3 5 2" xfId="0"/>
    <cellStyle name="Обычный 3 2 2 2 2 2 2 2 3 6" xfId="0"/>
    <cellStyle name="Обычный 3 2 2 2 2 2 2 2 3 6 2" xfId="0"/>
    <cellStyle name="Обычный 3 2 2 2 2 2 2 2 3 7" xfId="0"/>
    <cellStyle name="Обычный 3 2 2 2 2 2 2 2 3_Без баланса" xfId="0"/>
    <cellStyle name="Обычный 3 2 2 2 2 2 2 2 4" xfId="0"/>
    <cellStyle name="Обычный 3 2 2 2 2 2 2 2 4 2" xfId="0"/>
    <cellStyle name="Обычный 3 2 2 2 2 2 2 2 4 2 2" xfId="0"/>
    <cellStyle name="Обычный 3 2 2 2 2 2 2 2 4 2 2 2" xfId="0"/>
    <cellStyle name="Обычный 3 2 2 2 2 2 2 2 4 2 3" xfId="0"/>
    <cellStyle name="Обычный 3 2 2 2 2 2 2 2 4 2 3 2" xfId="0"/>
    <cellStyle name="Обычный 3 2 2 2 2 2 2 2 4 2 4" xfId="0"/>
    <cellStyle name="Обычный 3 2 2 2 2 2 2 2 4 2 4 2" xfId="0"/>
    <cellStyle name="Обычный 3 2 2 2 2 2 2 2 4 2 5" xfId="0"/>
    <cellStyle name="Обычный 3 2 2 2 2 2 2 2 4 3" xfId="0"/>
    <cellStyle name="Обычный 3 2 2 2 2 2 2 2 4 3 2" xfId="0"/>
    <cellStyle name="Обычный 3 2 2 2 2 2 2 2 4 4" xfId="0"/>
    <cellStyle name="Обычный 3 2 2 2 2 2 2 2 4 4 2" xfId="0"/>
    <cellStyle name="Обычный 3 2 2 2 2 2 2 2 4 5" xfId="0"/>
    <cellStyle name="Обычный 3 2 2 2 2 2 2 2 4 5 2" xfId="0"/>
    <cellStyle name="Обычный 3 2 2 2 2 2 2 2 4 6" xfId="0"/>
    <cellStyle name="Обычный 3 2 2 2 2 2 2 2 5" xfId="0"/>
    <cellStyle name="Обычный 3 2 2 2 2 2 2 2 5 2" xfId="0"/>
    <cellStyle name="Обычный 3 2 2 2 2 2 2 2 5 2 2" xfId="0"/>
    <cellStyle name="Обычный 3 2 2 2 2 2 2 2 5 3" xfId="0"/>
    <cellStyle name="Обычный 3 2 2 2 2 2 2 2 5 3 2" xfId="0"/>
    <cellStyle name="Обычный 3 2 2 2 2 2 2 2 5 4" xfId="0"/>
    <cellStyle name="Обычный 3 2 2 2 2 2 2 2 5 4 2" xfId="0"/>
    <cellStyle name="Обычный 3 2 2 2 2 2 2 2 5 5" xfId="0"/>
    <cellStyle name="Обычный 3 2 2 2 2 2 2 2 6" xfId="0"/>
    <cellStyle name="Обычный 3 2 2 2 2 2 2 2 6 2" xfId="0"/>
    <cellStyle name="Обычный 3 2 2 2 2 2 2 2 7" xfId="0"/>
    <cellStyle name="Обычный 3 2 2 2 2 2 2 2 7 2" xfId="0"/>
    <cellStyle name="Обычный 3 2 2 2 2 2 2 2 8" xfId="0"/>
    <cellStyle name="Обычный 3 2 2 2 2 2 2 2 8 2" xfId="0"/>
    <cellStyle name="Обычный 3 2 2 2 2 2 2 2 9" xfId="0"/>
    <cellStyle name="Обычный 3 2 2 2 2 2 2 2_Без баланса" xfId="0"/>
    <cellStyle name="Обычный 3 2 2 2 2 2 2 3" xfId="0"/>
    <cellStyle name="Обычный 3 2 2 2 2 2 2 3 2" xfId="0"/>
    <cellStyle name="Обычный 3 2 2 2 2 2 2 3 2 2" xfId="0"/>
    <cellStyle name="Обычный 3 2 2 2 2 2 2 3 2 2 2" xfId="0"/>
    <cellStyle name="Обычный 3 2 2 2 2 2 2 3 2 2 2 2" xfId="0"/>
    <cellStyle name="Обычный 3 2 2 2 2 2 2 3 2 2 3" xfId="0"/>
    <cellStyle name="Обычный 3 2 2 2 2 2 2 3 2 2 3 2" xfId="0"/>
    <cellStyle name="Обычный 3 2 2 2 2 2 2 3 2 2 4" xfId="0"/>
    <cellStyle name="Обычный 3 2 2 2 2 2 2 3 2 2 4 2" xfId="0"/>
    <cellStyle name="Обычный 3 2 2 2 2 2 2 3 2 2 5" xfId="0"/>
    <cellStyle name="Обычный 3 2 2 2 2 2 2 3 2 3" xfId="0"/>
    <cellStyle name="Обычный 3 2 2 2 2 2 2 3 2 3 2" xfId="0"/>
    <cellStyle name="Обычный 3 2 2 2 2 2 2 3 2 3 2 2" xfId="0"/>
    <cellStyle name="Обычный 3 2 2 2 2 2 2 3 2 3 3" xfId="0"/>
    <cellStyle name="Обычный 3 2 2 2 2 2 2 3 2 3 3 2" xfId="0"/>
    <cellStyle name="Обычный 3 2 2 2 2 2 2 3 2 3 4" xfId="0"/>
    <cellStyle name="Обычный 3 2 2 2 2 2 2 3 2 3 4 2" xfId="0"/>
    <cellStyle name="Обычный 3 2 2 2 2 2 2 3 2 3 5" xfId="0"/>
    <cellStyle name="Обычный 3 2 2 2 2 2 2 3 2 4" xfId="0"/>
    <cellStyle name="Обычный 3 2 2 2 2 2 2 3 2 4 2" xfId="0"/>
    <cellStyle name="Обычный 3 2 2 2 2 2 2 3 2 5" xfId="0"/>
    <cellStyle name="Обычный 3 2 2 2 2 2 2 3 2 5 2" xfId="0"/>
    <cellStyle name="Обычный 3 2 2 2 2 2 2 3 2 6" xfId="0"/>
    <cellStyle name="Обычный 3 2 2 2 2 2 2 3 2 6 2" xfId="0"/>
    <cellStyle name="Обычный 3 2 2 2 2 2 2 3 2 7" xfId="0"/>
    <cellStyle name="Обычный 3 2 2 2 2 2 2 3 2_Без баланса" xfId="0"/>
    <cellStyle name="Обычный 3 2 2 2 2 2 2 3 3" xfId="0"/>
    <cellStyle name="Обычный 3 2 2 2 2 2 2 3 3 2" xfId="0"/>
    <cellStyle name="Обычный 3 2 2 2 2 2 2 3 3 2 2" xfId="0"/>
    <cellStyle name="Обычный 3 2 2 2 2 2 2 3 3 2 2 2" xfId="0"/>
    <cellStyle name="Обычный 3 2 2 2 2 2 2 3 3 2 3" xfId="0"/>
    <cellStyle name="Обычный 3 2 2 2 2 2 2 3 3 2 3 2" xfId="0"/>
    <cellStyle name="Обычный 3 2 2 2 2 2 2 3 3 2 4" xfId="0"/>
    <cellStyle name="Обычный 3 2 2 2 2 2 2 3 3 2 4 2" xfId="0"/>
    <cellStyle name="Обычный 3 2 2 2 2 2 2 3 3 2 5" xfId="0"/>
    <cellStyle name="Обычный 3 2 2 2 2 2 2 3 3 3" xfId="0"/>
    <cellStyle name="Обычный 3 2 2 2 2 2 2 3 3 3 2" xfId="0"/>
    <cellStyle name="Обычный 3 2 2 2 2 2 2 3 3 4" xfId="0"/>
    <cellStyle name="Обычный 3 2 2 2 2 2 2 3 3 4 2" xfId="0"/>
    <cellStyle name="Обычный 3 2 2 2 2 2 2 3 3 5" xfId="0"/>
    <cellStyle name="Обычный 3 2 2 2 2 2 2 3 3 5 2" xfId="0"/>
    <cellStyle name="Обычный 3 2 2 2 2 2 2 3 3 6" xfId="0"/>
    <cellStyle name="Обычный 3 2 2 2 2 2 2 3 4" xfId="0"/>
    <cellStyle name="Обычный 3 2 2 2 2 2 2 3 4 2" xfId="0"/>
    <cellStyle name="Обычный 3 2 2 2 2 2 2 3 4 2 2" xfId="0"/>
    <cellStyle name="Обычный 3 2 2 2 2 2 2 3 4 3" xfId="0"/>
    <cellStyle name="Обычный 3 2 2 2 2 2 2 3 4 3 2" xfId="0"/>
    <cellStyle name="Обычный 3 2 2 2 2 2 2 3 4 4" xfId="0"/>
    <cellStyle name="Обычный 3 2 2 2 2 2 2 3 4 4 2" xfId="0"/>
    <cellStyle name="Обычный 3 2 2 2 2 2 2 3 4 5" xfId="0"/>
    <cellStyle name="Обычный 3 2 2 2 2 2 2 3 5" xfId="0"/>
    <cellStyle name="Обычный 3 2 2 2 2 2 2 3 5 2" xfId="0"/>
    <cellStyle name="Обычный 3 2 2 2 2 2 2 3 6" xfId="0"/>
    <cellStyle name="Обычный 3 2 2 2 2 2 2 3 6 2" xfId="0"/>
    <cellStyle name="Обычный 3 2 2 2 2 2 2 3 7" xfId="0"/>
    <cellStyle name="Обычный 3 2 2 2 2 2 2 3 7 2" xfId="0"/>
    <cellStyle name="Обычный 3 2 2 2 2 2 2 3 8" xfId="0"/>
    <cellStyle name="Обычный 3 2 2 2 2 2 2 3_Без баланса" xfId="0"/>
    <cellStyle name="Обычный 3 2 2 2 2 2 2 4" xfId="0"/>
    <cellStyle name="Обычный 3 2 2 2 2 2 2 4 2" xfId="0"/>
    <cellStyle name="Обычный 3 2 2 2 2 2 2 4 2 2" xfId="0"/>
    <cellStyle name="Обычный 3 2 2 2 2 2 2 4 2 2 2" xfId="0"/>
    <cellStyle name="Обычный 3 2 2 2 2 2 2 4 2 2 2 2" xfId="0"/>
    <cellStyle name="Обычный 3 2 2 2 2 2 2 4 2 2 3" xfId="0"/>
    <cellStyle name="Обычный 3 2 2 2 2 2 2 4 2 2 3 2" xfId="0"/>
    <cellStyle name="Обычный 3 2 2 2 2 2 2 4 2 2 4" xfId="0"/>
    <cellStyle name="Обычный 3 2 2 2 2 2 2 4 2 2 4 2" xfId="0"/>
    <cellStyle name="Обычный 3 2 2 2 2 2 2 4 2 2 5" xfId="0"/>
    <cellStyle name="Обычный 3 2 2 2 2 2 2 4 2 3" xfId="0"/>
    <cellStyle name="Обычный 3 2 2 2 2 2 2 4 2 3 2" xfId="0"/>
    <cellStyle name="Обычный 3 2 2 2 2 2 2 4 2 3 2 2" xfId="0"/>
    <cellStyle name="Обычный 3 2 2 2 2 2 2 4 2 3 3" xfId="0"/>
    <cellStyle name="Обычный 3 2 2 2 2 2 2 4 2 3 3 2" xfId="0"/>
    <cellStyle name="Обычный 3 2 2 2 2 2 2 4 2 3 4" xfId="0"/>
    <cellStyle name="Обычный 3 2 2 2 2 2 2 4 2 3 4 2" xfId="0"/>
    <cellStyle name="Обычный 3 2 2 2 2 2 2 4 2 3 5" xfId="0"/>
    <cellStyle name="Обычный 3 2 2 2 2 2 2 4 2 4" xfId="0"/>
    <cellStyle name="Обычный 3 2 2 2 2 2 2 4 2 4 2" xfId="0"/>
    <cellStyle name="Обычный 3 2 2 2 2 2 2 4 2 5" xfId="0"/>
    <cellStyle name="Обычный 3 2 2 2 2 2 2 4 2 5 2" xfId="0"/>
    <cellStyle name="Обычный 3 2 2 2 2 2 2 4 2 6" xfId="0"/>
    <cellStyle name="Обычный 3 2 2 2 2 2 2 4 2 6 2" xfId="0"/>
    <cellStyle name="Обычный 3 2 2 2 2 2 2 4 2 7" xfId="0"/>
    <cellStyle name="Обычный 3 2 2 2 2 2 2 4 2_Без баланса" xfId="0"/>
    <cellStyle name="Обычный 3 2 2 2 2 2 2 4 3" xfId="0"/>
    <cellStyle name="Обычный 3 2 2 2 2 2 2 4 3 2" xfId="0"/>
    <cellStyle name="Обычный 3 2 2 2 2 2 2 4 3 2 2" xfId="0"/>
    <cellStyle name="Обычный 3 2 2 2 2 2 2 4 3 3" xfId="0"/>
    <cellStyle name="Обычный 3 2 2 2 2 2 2 4 3 3 2" xfId="0"/>
    <cellStyle name="Обычный 3 2 2 2 2 2 2 4 3 4" xfId="0"/>
    <cellStyle name="Обычный 3 2 2 2 2 2 2 4 3 4 2" xfId="0"/>
    <cellStyle name="Обычный 3 2 2 2 2 2 2 4 3 5" xfId="0"/>
    <cellStyle name="Обычный 3 2 2 2 2 2 2 4 4" xfId="0"/>
    <cellStyle name="Обычный 3 2 2 2 2 2 2 4 4 2" xfId="0"/>
    <cellStyle name="Обычный 3 2 2 2 2 2 2 4 4 2 2" xfId="0"/>
    <cellStyle name="Обычный 3 2 2 2 2 2 2 4 4 3" xfId="0"/>
    <cellStyle name="Обычный 3 2 2 2 2 2 2 4 4 3 2" xfId="0"/>
    <cellStyle name="Обычный 3 2 2 2 2 2 2 4 4 4" xfId="0"/>
    <cellStyle name="Обычный 3 2 2 2 2 2 2 4 4 4 2" xfId="0"/>
    <cellStyle name="Обычный 3 2 2 2 2 2 2 4 4 5" xfId="0"/>
    <cellStyle name="Обычный 3 2 2 2 2 2 2 4 5" xfId="0"/>
    <cellStyle name="Обычный 3 2 2 2 2 2 2 4 5 2" xfId="0"/>
    <cellStyle name="Обычный 3 2 2 2 2 2 2 4 6" xfId="0"/>
    <cellStyle name="Обычный 3 2 2 2 2 2 2 4 6 2" xfId="0"/>
    <cellStyle name="Обычный 3 2 2 2 2 2 2 4 7" xfId="0"/>
    <cellStyle name="Обычный 3 2 2 2 2 2 2 4 7 2" xfId="0"/>
    <cellStyle name="Обычный 3 2 2 2 2 2 2 4 8" xfId="0"/>
    <cellStyle name="Обычный 3 2 2 2 2 2 2 4_Без баланса" xfId="0"/>
    <cellStyle name="Обычный 3 2 2 2 2 2 2 5" xfId="0"/>
    <cellStyle name="Обычный 3 2 2 2 2 2 2 5 10" xfId="0"/>
    <cellStyle name="Обычный 3 2 2 2 2 2 2 5 2" xfId="0"/>
    <cellStyle name="Обычный 3 2 2 2 2 2 2 5 2 2" xfId="0"/>
    <cellStyle name="Обычный 3 2 2 2 2 2 2 5 2 2 2" xfId="0"/>
    <cellStyle name="Обычный 3 2 2 2 2 2 2 5 2 2 2 2" xfId="0"/>
    <cellStyle name="Обычный 3 2 2 2 2 2 2 5 2 2 3" xfId="0"/>
    <cellStyle name="Обычный 3 2 2 2 2 2 2 5 2 2 3 2" xfId="0"/>
    <cellStyle name="Обычный 3 2 2 2 2 2 2 5 2 2 4" xfId="0"/>
    <cellStyle name="Обычный 3 2 2 2 2 2 2 5 2 2 4 2" xfId="0"/>
    <cellStyle name="Обычный 3 2 2 2 2 2 2 5 2 2 5" xfId="0"/>
    <cellStyle name="Обычный 3 2 2 2 2 2 2 5 2 3" xfId="0"/>
    <cellStyle name="Обычный 3 2 2 2 2 2 2 5 2 3 2" xfId="0"/>
    <cellStyle name="Обычный 3 2 2 2 2 2 2 5 2 4" xfId="0"/>
    <cellStyle name="Обычный 3 2 2 2 2 2 2 5 2 4 2" xfId="0"/>
    <cellStyle name="Обычный 3 2 2 2 2 2 2 5 2 5" xfId="0"/>
    <cellStyle name="Обычный 3 2 2 2 2 2 2 5 2 5 2" xfId="0"/>
    <cellStyle name="Обычный 3 2 2 2 2 2 2 5 2 6" xfId="0"/>
    <cellStyle name="Обычный 3 2 2 2 2 2 2 5 2_Без баланса" xfId="0"/>
    <cellStyle name="Обычный 3 2 2 2 2 2 2 5 3" xfId="0"/>
    <cellStyle name="Обычный 3 2 2 2 2 2 2 5 3 2" xfId="0"/>
    <cellStyle name="Обычный 3 2 2 2 2 2 2 5 3 2 2" xfId="0"/>
    <cellStyle name="Обычный 3 2 2 2 2 2 2 5 3 3" xfId="0"/>
    <cellStyle name="Обычный 3 2 2 2 2 2 2 5 3 3 2" xfId="0"/>
    <cellStyle name="Обычный 3 2 2 2 2 2 2 5 3 4" xfId="0"/>
    <cellStyle name="Обычный 3 2 2 2 2 2 2 5 3 4 2" xfId="0"/>
    <cellStyle name="Обычный 3 2 2 2 2 2 2 5 3 5" xfId="0"/>
    <cellStyle name="Обычный 3 2 2 2 2 2 2 5 4" xfId="0"/>
    <cellStyle name="Обычный 3 2 2 2 2 2 2 5 4 2" xfId="0"/>
    <cellStyle name="Обычный 3 2 2 2 2 2 2 5 4 2 2" xfId="0"/>
    <cellStyle name="Обычный 3 2 2 2 2 2 2 5 4 3" xfId="0"/>
    <cellStyle name="Обычный 3 2 2 2 2 2 2 5 4 3 2" xfId="0"/>
    <cellStyle name="Обычный 3 2 2 2 2 2 2 5 4 4" xfId="0"/>
    <cellStyle name="Обычный 3 2 2 2 2 2 2 5 4 4 2" xfId="0"/>
    <cellStyle name="Обычный 3 2 2 2 2 2 2 5 4 5" xfId="0"/>
    <cellStyle name="Обычный 3 2 2 2 2 2 2 5 5" xfId="0"/>
    <cellStyle name="Обычный 3 2 2 2 2 2 2 5 5 2" xfId="0"/>
    <cellStyle name="Обычный 3 2 2 2 2 2 2 5 5 2 2" xfId="0"/>
    <cellStyle name="Обычный 3 2 2 2 2 2 2 5 5 3" xfId="0"/>
    <cellStyle name="Обычный 3 2 2 2 2 2 2 5 5 3 2" xfId="0"/>
    <cellStyle name="Обычный 3 2 2 2 2 2 2 5 5 4" xfId="0"/>
    <cellStyle name="Обычный 3 2 2 2 2 2 2 5 5 4 2" xfId="0"/>
    <cellStyle name="Обычный 3 2 2 2 2 2 2 5 5 5" xfId="0"/>
    <cellStyle name="Обычный 3 2 2 2 2 2 2 5 6" xfId="0"/>
    <cellStyle name="Обычный 3 2 2 2 2 2 2 5 6 2" xfId="0"/>
    <cellStyle name="Обычный 3 2 2 2 2 2 2 5 6 2 2" xfId="0"/>
    <cellStyle name="Обычный 3 2 2 2 2 2 2 5 6 3" xfId="0"/>
    <cellStyle name="Обычный 3 2 2 2 2 2 2 5 6 3 2" xfId="0"/>
    <cellStyle name="Обычный 3 2 2 2 2 2 2 5 6 4" xfId="0"/>
    <cellStyle name="Обычный 3 2 2 2 2 2 2 5 6 4 2" xfId="0"/>
    <cellStyle name="Обычный 3 2 2 2 2 2 2 5 6 5" xfId="0"/>
    <cellStyle name="Обычный 3 2 2 2 2 2 2 5 7" xfId="0"/>
    <cellStyle name="Обычный 3 2 2 2 2 2 2 5 7 2" xfId="0"/>
    <cellStyle name="Обычный 3 2 2 2 2 2 2 5 8" xfId="0"/>
    <cellStyle name="Обычный 3 2 2 2 2 2 2 5 8 2" xfId="0"/>
    <cellStyle name="Обычный 3 2 2 2 2 2 2 5 9" xfId="0"/>
    <cellStyle name="Обычный 3 2 2 2 2 2 2 5 9 2" xfId="0"/>
    <cellStyle name="Обычный 3 2 2 2 2 2 2 5_Без баланса" xfId="0"/>
    <cellStyle name="Обычный 3 2 2 2 2 2 2 6" xfId="0"/>
    <cellStyle name="Обычный 3 2 2 2 2 2 2 6 2" xfId="0"/>
    <cellStyle name="Обычный 3 2 2 2 2 2 2 6 2 2" xfId="0"/>
    <cellStyle name="Обычный 3 2 2 2 2 2 2 6 2 2 2" xfId="0"/>
    <cellStyle name="Обычный 3 2 2 2 2 2 2 6 2 3" xfId="0"/>
    <cellStyle name="Обычный 3 2 2 2 2 2 2 6 2 3 2" xfId="0"/>
    <cellStyle name="Обычный 3 2 2 2 2 2 2 6 2 4" xfId="0"/>
    <cellStyle name="Обычный 3 2 2 2 2 2 2 6 2 4 2" xfId="0"/>
    <cellStyle name="Обычный 3 2 2 2 2 2 2 6 2 5" xfId="0"/>
    <cellStyle name="Обычный 3 2 2 2 2 2 2 6 3" xfId="0"/>
    <cellStyle name="Обычный 3 2 2 2 2 2 2 6 3 2" xfId="0"/>
    <cellStyle name="Обычный 3 2 2 2 2 2 2 6 3 2 2" xfId="0"/>
    <cellStyle name="Обычный 3 2 2 2 2 2 2 6 3 3" xfId="0"/>
    <cellStyle name="Обычный 3 2 2 2 2 2 2 6 3 3 2" xfId="0"/>
    <cellStyle name="Обычный 3 2 2 2 2 2 2 6 3 4" xfId="0"/>
    <cellStyle name="Обычный 3 2 2 2 2 2 2 6 3 4 2" xfId="0"/>
    <cellStyle name="Обычный 3 2 2 2 2 2 2 6 3 5" xfId="0"/>
    <cellStyle name="Обычный 3 2 2 2 2 2 2 6 4" xfId="0"/>
    <cellStyle name="Обычный 3 2 2 2 2 2 2 6 4 2" xfId="0"/>
    <cellStyle name="Обычный 3 2 2 2 2 2 2 6 5" xfId="0"/>
    <cellStyle name="Обычный 3 2 2 2 2 2 2 6 5 2" xfId="0"/>
    <cellStyle name="Обычный 3 2 2 2 2 2 2 6 6" xfId="0"/>
    <cellStyle name="Обычный 3 2 2 2 2 2 2 6 6 2" xfId="0"/>
    <cellStyle name="Обычный 3 2 2 2 2 2 2 6 7" xfId="0"/>
    <cellStyle name="Обычный 3 2 2 2 2 2 2 6_Без баланса" xfId="0"/>
    <cellStyle name="Обычный 3 2 2 2 2 2 2 7" xfId="0"/>
    <cellStyle name="Обычный 3 2 2 2 2 2 2 7 2" xfId="0"/>
    <cellStyle name="Обычный 3 2 2 2 2 2 2 7 2 2" xfId="0"/>
    <cellStyle name="Обычный 3 2 2 2 2 2 2 7 2 2 2" xfId="0"/>
    <cellStyle name="Обычный 3 2 2 2 2 2 2 7 2 3" xfId="0"/>
    <cellStyle name="Обычный 3 2 2 2 2 2 2 7 2 3 2" xfId="0"/>
    <cellStyle name="Обычный 3 2 2 2 2 2 2 7 2 4" xfId="0"/>
    <cellStyle name="Обычный 3 2 2 2 2 2 2 7 2 4 2" xfId="0"/>
    <cellStyle name="Обычный 3 2 2 2 2 2 2 7 2 5" xfId="0"/>
    <cellStyle name="Обычный 3 2 2 2 2 2 2 7 3" xfId="0"/>
    <cellStyle name="Обычный 3 2 2 2 2 2 2 7 3 2" xfId="0"/>
    <cellStyle name="Обычный 3 2 2 2 2 2 2 7 3 2 2" xfId="0"/>
    <cellStyle name="Обычный 3 2 2 2 2 2 2 7 3 3" xfId="0"/>
    <cellStyle name="Обычный 3 2 2 2 2 2 2 7 3 3 2" xfId="0"/>
    <cellStyle name="Обычный 3 2 2 2 2 2 2 7 3 4" xfId="0"/>
    <cellStyle name="Обычный 3 2 2 2 2 2 2 7 3 4 2" xfId="0"/>
    <cellStyle name="Обычный 3 2 2 2 2 2 2 7 3 5" xfId="0"/>
    <cellStyle name="Обычный 3 2 2 2 2 2 2 7 4" xfId="0"/>
    <cellStyle name="Обычный 3 2 2 2 2 2 2 7 4 2" xfId="0"/>
    <cellStyle name="Обычный 3 2 2 2 2 2 2 7 5" xfId="0"/>
    <cellStyle name="Обычный 3 2 2 2 2 2 2 7 5 2" xfId="0"/>
    <cellStyle name="Обычный 3 2 2 2 2 2 2 7 6" xfId="0"/>
    <cellStyle name="Обычный 3 2 2 2 2 2 2 7 6 2" xfId="0"/>
    <cellStyle name="Обычный 3 2 2 2 2 2 2 7 7" xfId="0"/>
    <cellStyle name="Обычный 3 2 2 2 2 2 2 7_Без баланса" xfId="0"/>
    <cellStyle name="Обычный 3 2 2 2 2 2 2 8" xfId="0"/>
    <cellStyle name="Обычный 3 2 2 2 2 2 2 8 2" xfId="0"/>
    <cellStyle name="Обычный 3 2 2 2 2 2 2 8 2 2" xfId="0"/>
    <cellStyle name="Обычный 3 2 2 2 2 2 2 8 2 2 2" xfId="0"/>
    <cellStyle name="Обычный 3 2 2 2 2 2 2 8 2 3" xfId="0"/>
    <cellStyle name="Обычный 3 2 2 2 2 2 2 8 2 3 2" xfId="0"/>
    <cellStyle name="Обычный 3 2 2 2 2 2 2 8 2 4" xfId="0"/>
    <cellStyle name="Обычный 3 2 2 2 2 2 2 8 2 4 2" xfId="0"/>
    <cellStyle name="Обычный 3 2 2 2 2 2 2 8 2 5" xfId="0"/>
    <cellStyle name="Обычный 3 2 2 2 2 2 2 8 3" xfId="0"/>
    <cellStyle name="Обычный 3 2 2 2 2 2 2 8 3 2" xfId="0"/>
    <cellStyle name="Обычный 3 2 2 2 2 2 2 8 4" xfId="0"/>
    <cellStyle name="Обычный 3 2 2 2 2 2 2 8 4 2" xfId="0"/>
    <cellStyle name="Обычный 3 2 2 2 2 2 2 8 5" xfId="0"/>
    <cellStyle name="Обычный 3 2 2 2 2 2 2 8 5 2" xfId="0"/>
    <cellStyle name="Обычный 3 2 2 2 2 2 2 8 6" xfId="0"/>
    <cellStyle name="Обычный 3 2 2 2 2 2 2 8_Без баланса" xfId="0"/>
    <cellStyle name="Обычный 3 2 2 2 2 2 2 9" xfId="0"/>
    <cellStyle name="Обычный 3 2 2 2 2 2 2 9 2" xfId="0"/>
    <cellStyle name="Обычный 3 2 2 2 2 2 2 9 2 2" xfId="0"/>
    <cellStyle name="Обычный 3 2 2 2 2 2 2 9 3" xfId="0"/>
    <cellStyle name="Обычный 3 2 2 2 2 2 2 9 3 2" xfId="0"/>
    <cellStyle name="Обычный 3 2 2 2 2 2 2 9 4" xfId="0"/>
    <cellStyle name="Обычный 3 2 2 2 2 2 2 9 4 2" xfId="0"/>
    <cellStyle name="Обычный 3 2 2 2 2 2 2 9 5" xfId="0"/>
    <cellStyle name="Обычный 3 2 2 2 2 2 2_Без баланса" xfId="0"/>
    <cellStyle name="Обычный 3 2 2 2 2 2 3" xfId="0"/>
    <cellStyle name="Обычный 3 2 2 2 2 2 3 2" xfId="0"/>
    <cellStyle name="Обычный 3 2 2 2 2 2 3 2 2" xfId="0"/>
    <cellStyle name="Обычный 3 2 2 2 2 2 3 2 2 2" xfId="0"/>
    <cellStyle name="Обычный 3 2 2 2 2 2 3 2 2 2 2" xfId="0"/>
    <cellStyle name="Обычный 3 2 2 2 2 2 3 2 2 2 2 2" xfId="0"/>
    <cellStyle name="Обычный 3 2 2 2 2 2 3 2 2 2 3" xfId="0"/>
    <cellStyle name="Обычный 3 2 2 2 2 2 3 2 2 2 3 2" xfId="0"/>
    <cellStyle name="Обычный 3 2 2 2 2 2 3 2 2 2 4" xfId="0"/>
    <cellStyle name="Обычный 3 2 2 2 2 2 3 2 2 2 4 2" xfId="0"/>
    <cellStyle name="Обычный 3 2 2 2 2 2 3 2 2 2 5" xfId="0"/>
    <cellStyle name="Обычный 3 2 2 2 2 2 3 2 2 3" xfId="0"/>
    <cellStyle name="Обычный 3 2 2 2 2 2 3 2 2 3 2" xfId="0"/>
    <cellStyle name="Обычный 3 2 2 2 2 2 3 2 2 3 2 2" xfId="0"/>
    <cellStyle name="Обычный 3 2 2 2 2 2 3 2 2 3 3" xfId="0"/>
    <cellStyle name="Обычный 3 2 2 2 2 2 3 2 2 3 3 2" xfId="0"/>
    <cellStyle name="Обычный 3 2 2 2 2 2 3 2 2 3 4" xfId="0"/>
    <cellStyle name="Обычный 3 2 2 2 2 2 3 2 2 3 4 2" xfId="0"/>
    <cellStyle name="Обычный 3 2 2 2 2 2 3 2 2 3 5" xfId="0"/>
    <cellStyle name="Обычный 3 2 2 2 2 2 3 2 2 4" xfId="0"/>
    <cellStyle name="Обычный 3 2 2 2 2 2 3 2 2 4 2" xfId="0"/>
    <cellStyle name="Обычный 3 2 2 2 2 2 3 2 2 5" xfId="0"/>
    <cellStyle name="Обычный 3 2 2 2 2 2 3 2 2 5 2" xfId="0"/>
    <cellStyle name="Обычный 3 2 2 2 2 2 3 2 2 6" xfId="0"/>
    <cellStyle name="Обычный 3 2 2 2 2 2 3 2 2 6 2" xfId="0"/>
    <cellStyle name="Обычный 3 2 2 2 2 2 3 2 2 7" xfId="0"/>
    <cellStyle name="Обычный 3 2 2 2 2 2 3 2 2_Без баланса" xfId="0"/>
    <cellStyle name="Обычный 3 2 2 2 2 2 3 2 3" xfId="0"/>
    <cellStyle name="Обычный 3 2 2 2 2 2 3 2 3 2" xfId="0"/>
    <cellStyle name="Обычный 3 2 2 2 2 2 3 2 3 2 2" xfId="0"/>
    <cellStyle name="Обычный 3 2 2 2 2 2 3 2 3 2 2 2" xfId="0"/>
    <cellStyle name="Обычный 3 2 2 2 2 2 3 2 3 2 3" xfId="0"/>
    <cellStyle name="Обычный 3 2 2 2 2 2 3 2 3 2 3 2" xfId="0"/>
    <cellStyle name="Обычный 3 2 2 2 2 2 3 2 3 2 4" xfId="0"/>
    <cellStyle name="Обычный 3 2 2 2 2 2 3 2 3 2 4 2" xfId="0"/>
    <cellStyle name="Обычный 3 2 2 2 2 2 3 2 3 2 5" xfId="0"/>
    <cellStyle name="Обычный 3 2 2 2 2 2 3 2 3 3" xfId="0"/>
    <cellStyle name="Обычный 3 2 2 2 2 2 3 2 3 3 2" xfId="0"/>
    <cellStyle name="Обычный 3 2 2 2 2 2 3 2 3 4" xfId="0"/>
    <cellStyle name="Обычный 3 2 2 2 2 2 3 2 3 4 2" xfId="0"/>
    <cellStyle name="Обычный 3 2 2 2 2 2 3 2 3 5" xfId="0"/>
    <cellStyle name="Обычный 3 2 2 2 2 2 3 2 3 5 2" xfId="0"/>
    <cellStyle name="Обычный 3 2 2 2 2 2 3 2 3 6" xfId="0"/>
    <cellStyle name="Обычный 3 2 2 2 2 2 3 2 4" xfId="0"/>
    <cellStyle name="Обычный 3 2 2 2 2 2 3 2 4 2" xfId="0"/>
    <cellStyle name="Обычный 3 2 2 2 2 2 3 2 4 2 2" xfId="0"/>
    <cellStyle name="Обычный 3 2 2 2 2 2 3 2 4 3" xfId="0"/>
    <cellStyle name="Обычный 3 2 2 2 2 2 3 2 4 3 2" xfId="0"/>
    <cellStyle name="Обычный 3 2 2 2 2 2 3 2 4 4" xfId="0"/>
    <cellStyle name="Обычный 3 2 2 2 2 2 3 2 4 4 2" xfId="0"/>
    <cellStyle name="Обычный 3 2 2 2 2 2 3 2 4 5" xfId="0"/>
    <cellStyle name="Обычный 3 2 2 2 2 2 3 2 5" xfId="0"/>
    <cellStyle name="Обычный 3 2 2 2 2 2 3 2 5 2" xfId="0"/>
    <cellStyle name="Обычный 3 2 2 2 2 2 3 2 6" xfId="0"/>
    <cellStyle name="Обычный 3 2 2 2 2 2 3 2 6 2" xfId="0"/>
    <cellStyle name="Обычный 3 2 2 2 2 2 3 2 7" xfId="0"/>
    <cellStyle name="Обычный 3 2 2 2 2 2 3 2 7 2" xfId="0"/>
    <cellStyle name="Обычный 3 2 2 2 2 2 3 2 8" xfId="0"/>
    <cellStyle name="Обычный 3 2 2 2 2 2 3 2_Без баланса" xfId="0"/>
    <cellStyle name="Обычный 3 2 2 2 2 2 3 3" xfId="0"/>
    <cellStyle name="Обычный 3 2 2 2 2 2 3 3 2" xfId="0"/>
    <cellStyle name="Обычный 3 2 2 2 2 2 3 3 2 2" xfId="0"/>
    <cellStyle name="Обычный 3 2 2 2 2 2 3 3 2 2 2" xfId="0"/>
    <cellStyle name="Обычный 3 2 2 2 2 2 3 3 2 3" xfId="0"/>
    <cellStyle name="Обычный 3 2 2 2 2 2 3 3 2 3 2" xfId="0"/>
    <cellStyle name="Обычный 3 2 2 2 2 2 3 3 2 4" xfId="0"/>
    <cellStyle name="Обычный 3 2 2 2 2 2 3 3 2 4 2" xfId="0"/>
    <cellStyle name="Обычный 3 2 2 2 2 2 3 3 2 5" xfId="0"/>
    <cellStyle name="Обычный 3 2 2 2 2 2 3 3 3" xfId="0"/>
    <cellStyle name="Обычный 3 2 2 2 2 2 3 3 3 2" xfId="0"/>
    <cellStyle name="Обычный 3 2 2 2 2 2 3 3 3 2 2" xfId="0"/>
    <cellStyle name="Обычный 3 2 2 2 2 2 3 3 3 3" xfId="0"/>
    <cellStyle name="Обычный 3 2 2 2 2 2 3 3 3 3 2" xfId="0"/>
    <cellStyle name="Обычный 3 2 2 2 2 2 3 3 3 4" xfId="0"/>
    <cellStyle name="Обычный 3 2 2 2 2 2 3 3 3 4 2" xfId="0"/>
    <cellStyle name="Обычный 3 2 2 2 2 2 3 3 3 5" xfId="0"/>
    <cellStyle name="Обычный 3 2 2 2 2 2 3 3 4" xfId="0"/>
    <cellStyle name="Обычный 3 2 2 2 2 2 3 3 4 2" xfId="0"/>
    <cellStyle name="Обычный 3 2 2 2 2 2 3 3 5" xfId="0"/>
    <cellStyle name="Обычный 3 2 2 2 2 2 3 3 5 2" xfId="0"/>
    <cellStyle name="Обычный 3 2 2 2 2 2 3 3 6" xfId="0"/>
    <cellStyle name="Обычный 3 2 2 2 2 2 3 3 6 2" xfId="0"/>
    <cellStyle name="Обычный 3 2 2 2 2 2 3 3 7" xfId="0"/>
    <cellStyle name="Обычный 3 2 2 2 2 2 3 3_Без баланса" xfId="0"/>
    <cellStyle name="Обычный 3 2 2 2 2 2 3 4" xfId="0"/>
    <cellStyle name="Обычный 3 2 2 2 2 2 3 4 2" xfId="0"/>
    <cellStyle name="Обычный 3 2 2 2 2 2 3 4 2 2" xfId="0"/>
    <cellStyle name="Обычный 3 2 2 2 2 2 3 4 2 2 2" xfId="0"/>
    <cellStyle name="Обычный 3 2 2 2 2 2 3 4 2 3" xfId="0"/>
    <cellStyle name="Обычный 3 2 2 2 2 2 3 4 2 3 2" xfId="0"/>
    <cellStyle name="Обычный 3 2 2 2 2 2 3 4 2 4" xfId="0"/>
    <cellStyle name="Обычный 3 2 2 2 2 2 3 4 2 4 2" xfId="0"/>
    <cellStyle name="Обычный 3 2 2 2 2 2 3 4 2 5" xfId="0"/>
    <cellStyle name="Обычный 3 2 2 2 2 2 3 4 3" xfId="0"/>
    <cellStyle name="Обычный 3 2 2 2 2 2 3 4 3 2" xfId="0"/>
    <cellStyle name="Обычный 3 2 2 2 2 2 3 4 4" xfId="0"/>
    <cellStyle name="Обычный 3 2 2 2 2 2 3 4 4 2" xfId="0"/>
    <cellStyle name="Обычный 3 2 2 2 2 2 3 4 5" xfId="0"/>
    <cellStyle name="Обычный 3 2 2 2 2 2 3 4 5 2" xfId="0"/>
    <cellStyle name="Обычный 3 2 2 2 2 2 3 4 6" xfId="0"/>
    <cellStyle name="Обычный 3 2 2 2 2 2 3 5" xfId="0"/>
    <cellStyle name="Обычный 3 2 2 2 2 2 3 5 2" xfId="0"/>
    <cellStyle name="Обычный 3 2 2 2 2 2 3 5 2 2" xfId="0"/>
    <cellStyle name="Обычный 3 2 2 2 2 2 3 5 3" xfId="0"/>
    <cellStyle name="Обычный 3 2 2 2 2 2 3 5 3 2" xfId="0"/>
    <cellStyle name="Обычный 3 2 2 2 2 2 3 5 4" xfId="0"/>
    <cellStyle name="Обычный 3 2 2 2 2 2 3 5 4 2" xfId="0"/>
    <cellStyle name="Обычный 3 2 2 2 2 2 3 5 5" xfId="0"/>
    <cellStyle name="Обычный 3 2 2 2 2 2 3 6" xfId="0"/>
    <cellStyle name="Обычный 3 2 2 2 2 2 3 6 2" xfId="0"/>
    <cellStyle name="Обычный 3 2 2 2 2 2 3 7" xfId="0"/>
    <cellStyle name="Обычный 3 2 2 2 2 2 3 7 2" xfId="0"/>
    <cellStyle name="Обычный 3 2 2 2 2 2 3 8" xfId="0"/>
    <cellStyle name="Обычный 3 2 2 2 2 2 3 8 2" xfId="0"/>
    <cellStyle name="Обычный 3 2 2 2 2 2 3 9" xfId="0"/>
    <cellStyle name="Обычный 3 2 2 2 2 2 3_Без баланса" xfId="0"/>
    <cellStyle name="Обычный 3 2 2 2 2 2 4" xfId="0"/>
    <cellStyle name="Обычный 3 2 2 2 2 2 4 2" xfId="0"/>
    <cellStyle name="Обычный 3 2 2 2 2 2 4 2 2" xfId="0"/>
    <cellStyle name="Обычный 3 2 2 2 2 2 4 2 2 2" xfId="0"/>
    <cellStyle name="Обычный 3 2 2 2 2 2 4 2 2 2 2" xfId="0"/>
    <cellStyle name="Обычный 3 2 2 2 2 2 4 2 2 3" xfId="0"/>
    <cellStyle name="Обычный 3 2 2 2 2 2 4 2 2 3 2" xfId="0"/>
    <cellStyle name="Обычный 3 2 2 2 2 2 4 2 2 4" xfId="0"/>
    <cellStyle name="Обычный 3 2 2 2 2 2 4 2 2 4 2" xfId="0"/>
    <cellStyle name="Обычный 3 2 2 2 2 2 4 2 2 5" xfId="0"/>
    <cellStyle name="Обычный 3 2 2 2 2 2 4 2 3" xfId="0"/>
    <cellStyle name="Обычный 3 2 2 2 2 2 4 2 3 2" xfId="0"/>
    <cellStyle name="Обычный 3 2 2 2 2 2 4 2 3 2 2" xfId="0"/>
    <cellStyle name="Обычный 3 2 2 2 2 2 4 2 3 3" xfId="0"/>
    <cellStyle name="Обычный 3 2 2 2 2 2 4 2 3 3 2" xfId="0"/>
    <cellStyle name="Обычный 3 2 2 2 2 2 4 2 3 4" xfId="0"/>
    <cellStyle name="Обычный 3 2 2 2 2 2 4 2 3 4 2" xfId="0"/>
    <cellStyle name="Обычный 3 2 2 2 2 2 4 2 3 5" xfId="0"/>
    <cellStyle name="Обычный 3 2 2 2 2 2 4 2 4" xfId="0"/>
    <cellStyle name="Обычный 3 2 2 2 2 2 4 2 4 2" xfId="0"/>
    <cellStyle name="Обычный 3 2 2 2 2 2 4 2 5" xfId="0"/>
    <cellStyle name="Обычный 3 2 2 2 2 2 4 2 5 2" xfId="0"/>
    <cellStyle name="Обычный 3 2 2 2 2 2 4 2 6" xfId="0"/>
    <cellStyle name="Обычный 3 2 2 2 2 2 4 2 6 2" xfId="0"/>
    <cellStyle name="Обычный 3 2 2 2 2 2 4 2 7" xfId="0"/>
    <cellStyle name="Обычный 3 2 2 2 2 2 4 2_Без баланса" xfId="0"/>
    <cellStyle name="Обычный 3 2 2 2 2 2 4 3" xfId="0"/>
    <cellStyle name="Обычный 3 2 2 2 2 2 4 3 2" xfId="0"/>
    <cellStyle name="Обычный 3 2 2 2 2 2 4 3 2 2" xfId="0"/>
    <cellStyle name="Обычный 3 2 2 2 2 2 4 3 2 2 2" xfId="0"/>
    <cellStyle name="Обычный 3 2 2 2 2 2 4 3 2 3" xfId="0"/>
    <cellStyle name="Обычный 3 2 2 2 2 2 4 3 2 3 2" xfId="0"/>
    <cellStyle name="Обычный 3 2 2 2 2 2 4 3 2 4" xfId="0"/>
    <cellStyle name="Обычный 3 2 2 2 2 2 4 3 2 4 2" xfId="0"/>
    <cellStyle name="Обычный 3 2 2 2 2 2 4 3 2 5" xfId="0"/>
    <cellStyle name="Обычный 3 2 2 2 2 2 4 3 3" xfId="0"/>
    <cellStyle name="Обычный 3 2 2 2 2 2 4 3 3 2" xfId="0"/>
    <cellStyle name="Обычный 3 2 2 2 2 2 4 3 4" xfId="0"/>
    <cellStyle name="Обычный 3 2 2 2 2 2 4 3 4 2" xfId="0"/>
    <cellStyle name="Обычный 3 2 2 2 2 2 4 3 5" xfId="0"/>
    <cellStyle name="Обычный 3 2 2 2 2 2 4 3 5 2" xfId="0"/>
    <cellStyle name="Обычный 3 2 2 2 2 2 4 3 6" xfId="0"/>
    <cellStyle name="Обычный 3 2 2 2 2 2 4 4" xfId="0"/>
    <cellStyle name="Обычный 3 2 2 2 2 2 4 4 2" xfId="0"/>
    <cellStyle name="Обычный 3 2 2 2 2 2 4 4 2 2" xfId="0"/>
    <cellStyle name="Обычный 3 2 2 2 2 2 4 4 3" xfId="0"/>
    <cellStyle name="Обычный 3 2 2 2 2 2 4 4 3 2" xfId="0"/>
    <cellStyle name="Обычный 3 2 2 2 2 2 4 4 4" xfId="0"/>
    <cellStyle name="Обычный 3 2 2 2 2 2 4 4 4 2" xfId="0"/>
    <cellStyle name="Обычный 3 2 2 2 2 2 4 4 5" xfId="0"/>
    <cellStyle name="Обычный 3 2 2 2 2 2 4 5" xfId="0"/>
    <cellStyle name="Обычный 3 2 2 2 2 2 4 5 2" xfId="0"/>
    <cellStyle name="Обычный 3 2 2 2 2 2 4 6" xfId="0"/>
    <cellStyle name="Обычный 3 2 2 2 2 2 4 6 2" xfId="0"/>
    <cellStyle name="Обычный 3 2 2 2 2 2 4 7" xfId="0"/>
    <cellStyle name="Обычный 3 2 2 2 2 2 4 7 2" xfId="0"/>
    <cellStyle name="Обычный 3 2 2 2 2 2 4 8" xfId="0"/>
    <cellStyle name="Обычный 3 2 2 2 2 2 4_Без баланса" xfId="0"/>
    <cellStyle name="Обычный 3 2 2 2 2 2 5" xfId="0"/>
    <cellStyle name="Обычный 3 2 2 2 2 2 5 2" xfId="0"/>
    <cellStyle name="Обычный 3 2 2 2 2 2 5 2 2" xfId="0"/>
    <cellStyle name="Обычный 3 2 2 2 2 2 5 2 2 2" xfId="0"/>
    <cellStyle name="Обычный 3 2 2 2 2 2 5 2 2 2 2" xfId="0"/>
    <cellStyle name="Обычный 3 2 2 2 2 2 5 2 2 3" xfId="0"/>
    <cellStyle name="Обычный 3 2 2 2 2 2 5 2 2 3 2" xfId="0"/>
    <cellStyle name="Обычный 3 2 2 2 2 2 5 2 2 4" xfId="0"/>
    <cellStyle name="Обычный 3 2 2 2 2 2 5 2 2 4 2" xfId="0"/>
    <cellStyle name="Обычный 3 2 2 2 2 2 5 2 2 5" xfId="0"/>
    <cellStyle name="Обычный 3 2 2 2 2 2 5 2 3" xfId="0"/>
    <cellStyle name="Обычный 3 2 2 2 2 2 5 2 3 2" xfId="0"/>
    <cellStyle name="Обычный 3 2 2 2 2 2 5 2 3 2 2" xfId="0"/>
    <cellStyle name="Обычный 3 2 2 2 2 2 5 2 3 3" xfId="0"/>
    <cellStyle name="Обычный 3 2 2 2 2 2 5 2 3 3 2" xfId="0"/>
    <cellStyle name="Обычный 3 2 2 2 2 2 5 2 3 4" xfId="0"/>
    <cellStyle name="Обычный 3 2 2 2 2 2 5 2 3 4 2" xfId="0"/>
    <cellStyle name="Обычный 3 2 2 2 2 2 5 2 3 5" xfId="0"/>
    <cellStyle name="Обычный 3 2 2 2 2 2 5 2 4" xfId="0"/>
    <cellStyle name="Обычный 3 2 2 2 2 2 5 2 4 2" xfId="0"/>
    <cellStyle name="Обычный 3 2 2 2 2 2 5 2 5" xfId="0"/>
    <cellStyle name="Обычный 3 2 2 2 2 2 5 2 5 2" xfId="0"/>
    <cellStyle name="Обычный 3 2 2 2 2 2 5 2 6" xfId="0"/>
    <cellStyle name="Обычный 3 2 2 2 2 2 5 2 6 2" xfId="0"/>
    <cellStyle name="Обычный 3 2 2 2 2 2 5 2 7" xfId="0"/>
    <cellStyle name="Обычный 3 2 2 2 2 2 5 2_Без баланса" xfId="0"/>
    <cellStyle name="Обычный 3 2 2 2 2 2 5 3" xfId="0"/>
    <cellStyle name="Обычный 3 2 2 2 2 2 5 3 2" xfId="0"/>
    <cellStyle name="Обычный 3 2 2 2 2 2 5 3 2 2" xfId="0"/>
    <cellStyle name="Обычный 3 2 2 2 2 2 5 3 3" xfId="0"/>
    <cellStyle name="Обычный 3 2 2 2 2 2 5 3 3 2" xfId="0"/>
    <cellStyle name="Обычный 3 2 2 2 2 2 5 3 4" xfId="0"/>
    <cellStyle name="Обычный 3 2 2 2 2 2 5 3 4 2" xfId="0"/>
    <cellStyle name="Обычный 3 2 2 2 2 2 5 3 5" xfId="0"/>
    <cellStyle name="Обычный 3 2 2 2 2 2 5 4" xfId="0"/>
    <cellStyle name="Обычный 3 2 2 2 2 2 5 4 2" xfId="0"/>
    <cellStyle name="Обычный 3 2 2 2 2 2 5 4 2 2" xfId="0"/>
    <cellStyle name="Обычный 3 2 2 2 2 2 5 4 3" xfId="0"/>
    <cellStyle name="Обычный 3 2 2 2 2 2 5 4 3 2" xfId="0"/>
    <cellStyle name="Обычный 3 2 2 2 2 2 5 4 4" xfId="0"/>
    <cellStyle name="Обычный 3 2 2 2 2 2 5 4 4 2" xfId="0"/>
    <cellStyle name="Обычный 3 2 2 2 2 2 5 4 5" xfId="0"/>
    <cellStyle name="Обычный 3 2 2 2 2 2 5 5" xfId="0"/>
    <cellStyle name="Обычный 3 2 2 2 2 2 5 5 2" xfId="0"/>
    <cellStyle name="Обычный 3 2 2 2 2 2 5 6" xfId="0"/>
    <cellStyle name="Обычный 3 2 2 2 2 2 5 6 2" xfId="0"/>
    <cellStyle name="Обычный 3 2 2 2 2 2 5 7" xfId="0"/>
    <cellStyle name="Обычный 3 2 2 2 2 2 5 7 2" xfId="0"/>
    <cellStyle name="Обычный 3 2 2 2 2 2 5 8" xfId="0"/>
    <cellStyle name="Обычный 3 2 2 2 2 2 5_Без баланса" xfId="0"/>
    <cellStyle name="Обычный 3 2 2 2 2 2 6" xfId="0"/>
    <cellStyle name="Обычный 3 2 2 2 2 2 6 10" xfId="0"/>
    <cellStyle name="Обычный 3 2 2 2 2 2 6 2" xfId="0"/>
    <cellStyle name="Обычный 3 2 2 2 2 2 6 2 2" xfId="0"/>
    <cellStyle name="Обычный 3 2 2 2 2 2 6 2 2 2" xfId="0"/>
    <cellStyle name="Обычный 3 2 2 2 2 2 6 2 2 2 2" xfId="0"/>
    <cellStyle name="Обычный 3 2 2 2 2 2 6 2 2 3" xfId="0"/>
    <cellStyle name="Обычный 3 2 2 2 2 2 6 2 2 3 2" xfId="0"/>
    <cellStyle name="Обычный 3 2 2 2 2 2 6 2 2 4" xfId="0"/>
    <cellStyle name="Обычный 3 2 2 2 2 2 6 2 2 4 2" xfId="0"/>
    <cellStyle name="Обычный 3 2 2 2 2 2 6 2 2 5" xfId="0"/>
    <cellStyle name="Обычный 3 2 2 2 2 2 6 2 3" xfId="0"/>
    <cellStyle name="Обычный 3 2 2 2 2 2 6 2 3 2" xfId="0"/>
    <cellStyle name="Обычный 3 2 2 2 2 2 6 2 4" xfId="0"/>
    <cellStyle name="Обычный 3 2 2 2 2 2 6 2 4 2" xfId="0"/>
    <cellStyle name="Обычный 3 2 2 2 2 2 6 2 5" xfId="0"/>
    <cellStyle name="Обычный 3 2 2 2 2 2 6 2 5 2" xfId="0"/>
    <cellStyle name="Обычный 3 2 2 2 2 2 6 2 6" xfId="0"/>
    <cellStyle name="Обычный 3 2 2 2 2 2 6 2_Без баланса" xfId="0"/>
    <cellStyle name="Обычный 3 2 2 2 2 2 6 3" xfId="0"/>
    <cellStyle name="Обычный 3 2 2 2 2 2 6 3 2" xfId="0"/>
    <cellStyle name="Обычный 3 2 2 2 2 2 6 3 2 2" xfId="0"/>
    <cellStyle name="Обычный 3 2 2 2 2 2 6 3 3" xfId="0"/>
    <cellStyle name="Обычный 3 2 2 2 2 2 6 3 3 2" xfId="0"/>
    <cellStyle name="Обычный 3 2 2 2 2 2 6 3 4" xfId="0"/>
    <cellStyle name="Обычный 3 2 2 2 2 2 6 3 4 2" xfId="0"/>
    <cellStyle name="Обычный 3 2 2 2 2 2 6 3 5" xfId="0"/>
    <cellStyle name="Обычный 3 2 2 2 2 2 6 4" xfId="0"/>
    <cellStyle name="Обычный 3 2 2 2 2 2 6 4 2" xfId="0"/>
    <cellStyle name="Обычный 3 2 2 2 2 2 6 4 2 2" xfId="0"/>
    <cellStyle name="Обычный 3 2 2 2 2 2 6 4 3" xfId="0"/>
    <cellStyle name="Обычный 3 2 2 2 2 2 6 4 3 2" xfId="0"/>
    <cellStyle name="Обычный 3 2 2 2 2 2 6 4 4" xfId="0"/>
    <cellStyle name="Обычный 3 2 2 2 2 2 6 4 4 2" xfId="0"/>
    <cellStyle name="Обычный 3 2 2 2 2 2 6 4 5" xfId="0"/>
    <cellStyle name="Обычный 3 2 2 2 2 2 6 5" xfId="0"/>
    <cellStyle name="Обычный 3 2 2 2 2 2 6 5 2" xfId="0"/>
    <cellStyle name="Обычный 3 2 2 2 2 2 6 5 2 2" xfId="0"/>
    <cellStyle name="Обычный 3 2 2 2 2 2 6 5 3" xfId="0"/>
    <cellStyle name="Обычный 3 2 2 2 2 2 6 5 3 2" xfId="0"/>
    <cellStyle name="Обычный 3 2 2 2 2 2 6 5 4" xfId="0"/>
    <cellStyle name="Обычный 3 2 2 2 2 2 6 5 4 2" xfId="0"/>
    <cellStyle name="Обычный 3 2 2 2 2 2 6 5 5" xfId="0"/>
    <cellStyle name="Обычный 3 2 2 2 2 2 6 6" xfId="0"/>
    <cellStyle name="Обычный 3 2 2 2 2 2 6 6 2" xfId="0"/>
    <cellStyle name="Обычный 3 2 2 2 2 2 6 6 2 2" xfId="0"/>
    <cellStyle name="Обычный 3 2 2 2 2 2 6 6 3" xfId="0"/>
    <cellStyle name="Обычный 3 2 2 2 2 2 6 6 3 2" xfId="0"/>
    <cellStyle name="Обычный 3 2 2 2 2 2 6 6 4" xfId="0"/>
    <cellStyle name="Обычный 3 2 2 2 2 2 6 6 4 2" xfId="0"/>
    <cellStyle name="Обычный 3 2 2 2 2 2 6 6 5" xfId="0"/>
    <cellStyle name="Обычный 3 2 2 2 2 2 6 7" xfId="0"/>
    <cellStyle name="Обычный 3 2 2 2 2 2 6 7 2" xfId="0"/>
    <cellStyle name="Обычный 3 2 2 2 2 2 6 8" xfId="0"/>
    <cellStyle name="Обычный 3 2 2 2 2 2 6 8 2" xfId="0"/>
    <cellStyle name="Обычный 3 2 2 2 2 2 6 9" xfId="0"/>
    <cellStyle name="Обычный 3 2 2 2 2 2 6 9 2" xfId="0"/>
    <cellStyle name="Обычный 3 2 2 2 2 2 6_Без баланса" xfId="0"/>
    <cellStyle name="Обычный 3 2 2 2 2 2 7" xfId="0"/>
    <cellStyle name="Обычный 3 2 2 2 2 2 7 2" xfId="0"/>
    <cellStyle name="Обычный 3 2 2 2 2 2 7 2 2" xfId="0"/>
    <cellStyle name="Обычный 3 2 2 2 2 2 7 2 2 2" xfId="0"/>
    <cellStyle name="Обычный 3 2 2 2 2 2 7 2 3" xfId="0"/>
    <cellStyle name="Обычный 3 2 2 2 2 2 7 2 3 2" xfId="0"/>
    <cellStyle name="Обычный 3 2 2 2 2 2 7 2 4" xfId="0"/>
    <cellStyle name="Обычный 3 2 2 2 2 2 7 2 4 2" xfId="0"/>
    <cellStyle name="Обычный 3 2 2 2 2 2 7 2 5" xfId="0"/>
    <cellStyle name="Обычный 3 2 2 2 2 2 7 3" xfId="0"/>
    <cellStyle name="Обычный 3 2 2 2 2 2 7 3 2" xfId="0"/>
    <cellStyle name="Обычный 3 2 2 2 2 2 7 3 2 2" xfId="0"/>
    <cellStyle name="Обычный 3 2 2 2 2 2 7 3 3" xfId="0"/>
    <cellStyle name="Обычный 3 2 2 2 2 2 7 3 3 2" xfId="0"/>
    <cellStyle name="Обычный 3 2 2 2 2 2 7 3 4" xfId="0"/>
    <cellStyle name="Обычный 3 2 2 2 2 2 7 3 4 2" xfId="0"/>
    <cellStyle name="Обычный 3 2 2 2 2 2 7 3 5" xfId="0"/>
    <cellStyle name="Обычный 3 2 2 2 2 2 7 4" xfId="0"/>
    <cellStyle name="Обычный 3 2 2 2 2 2 7 4 2" xfId="0"/>
    <cellStyle name="Обычный 3 2 2 2 2 2 7 5" xfId="0"/>
    <cellStyle name="Обычный 3 2 2 2 2 2 7 5 2" xfId="0"/>
    <cellStyle name="Обычный 3 2 2 2 2 2 7 6" xfId="0"/>
    <cellStyle name="Обычный 3 2 2 2 2 2 7 6 2" xfId="0"/>
    <cellStyle name="Обычный 3 2 2 2 2 2 7 7" xfId="0"/>
    <cellStyle name="Обычный 3 2 2 2 2 2 7_Без баланса" xfId="0"/>
    <cellStyle name="Обычный 3 2 2 2 2 2 8" xfId="0"/>
    <cellStyle name="Обычный 3 2 2 2 2 2 8 2" xfId="0"/>
    <cellStyle name="Обычный 3 2 2 2 2 2 8 2 2" xfId="0"/>
    <cellStyle name="Обычный 3 2 2 2 2 2 8 2 2 2" xfId="0"/>
    <cellStyle name="Обычный 3 2 2 2 2 2 8 2 3" xfId="0"/>
    <cellStyle name="Обычный 3 2 2 2 2 2 8 2 3 2" xfId="0"/>
    <cellStyle name="Обычный 3 2 2 2 2 2 8 2 4" xfId="0"/>
    <cellStyle name="Обычный 3 2 2 2 2 2 8 2 4 2" xfId="0"/>
    <cellStyle name="Обычный 3 2 2 2 2 2 8 2 5" xfId="0"/>
    <cellStyle name="Обычный 3 2 2 2 2 2 8 3" xfId="0"/>
    <cellStyle name="Обычный 3 2 2 2 2 2 8 3 2" xfId="0"/>
    <cellStyle name="Обычный 3 2 2 2 2 2 8 3 2 2" xfId="0"/>
    <cellStyle name="Обычный 3 2 2 2 2 2 8 3 3" xfId="0"/>
    <cellStyle name="Обычный 3 2 2 2 2 2 8 3 3 2" xfId="0"/>
    <cellStyle name="Обычный 3 2 2 2 2 2 8 3 4" xfId="0"/>
    <cellStyle name="Обычный 3 2 2 2 2 2 8 3 4 2" xfId="0"/>
    <cellStyle name="Обычный 3 2 2 2 2 2 8 3 5" xfId="0"/>
    <cellStyle name="Обычный 3 2 2 2 2 2 8 4" xfId="0"/>
    <cellStyle name="Обычный 3 2 2 2 2 2 8 4 2" xfId="0"/>
    <cellStyle name="Обычный 3 2 2 2 2 2 8 5" xfId="0"/>
    <cellStyle name="Обычный 3 2 2 2 2 2 8 5 2" xfId="0"/>
    <cellStyle name="Обычный 3 2 2 2 2 2 8 6" xfId="0"/>
    <cellStyle name="Обычный 3 2 2 2 2 2 8 6 2" xfId="0"/>
    <cellStyle name="Обычный 3 2 2 2 2 2 8 7" xfId="0"/>
    <cellStyle name="Обычный 3 2 2 2 2 2 8_Без баланса" xfId="0"/>
    <cellStyle name="Обычный 3 2 2 2 2 2 9" xfId="0"/>
    <cellStyle name="Обычный 3 2 2 2 2 2 9 2" xfId="0"/>
    <cellStyle name="Обычный 3 2 2 2 2 2 9 2 2" xfId="0"/>
    <cellStyle name="Обычный 3 2 2 2 2 2 9 2 2 2" xfId="0"/>
    <cellStyle name="Обычный 3 2 2 2 2 2 9 2 3" xfId="0"/>
    <cellStyle name="Обычный 3 2 2 2 2 2 9 2 3 2" xfId="0"/>
    <cellStyle name="Обычный 3 2 2 2 2 2 9 2 4" xfId="0"/>
    <cellStyle name="Обычный 3 2 2 2 2 2 9 2 4 2" xfId="0"/>
    <cellStyle name="Обычный 3 2 2 2 2 2 9 2 5" xfId="0"/>
    <cellStyle name="Обычный 3 2 2 2 2 2 9 3" xfId="0"/>
    <cellStyle name="Обычный 3 2 2 2 2 2 9 3 2" xfId="0"/>
    <cellStyle name="Обычный 3 2 2 2 2 2 9 4" xfId="0"/>
    <cellStyle name="Обычный 3 2 2 2 2 2 9 4 2" xfId="0"/>
    <cellStyle name="Обычный 3 2 2 2 2 2 9 5" xfId="0"/>
    <cellStyle name="Обычный 3 2 2 2 2 2 9 5 2" xfId="0"/>
    <cellStyle name="Обычный 3 2 2 2 2 2 9 6" xfId="0"/>
    <cellStyle name="Обычный 3 2 2 2 2 2 9_Без баланса" xfId="0"/>
    <cellStyle name="Обычный 3 2 2 2 2 2_Без баланса" xfId="0"/>
    <cellStyle name="Обычный 3 2 2 2 2 3" xfId="0"/>
    <cellStyle name="Обычный 3 2 2 2 2 3 10" xfId="0"/>
    <cellStyle name="Обычный 3 2 2 2 2 3 10 2" xfId="0"/>
    <cellStyle name="Обычный 3 2 2 2 2 3 10 2 2" xfId="0"/>
    <cellStyle name="Обычный 3 2 2 2 2 3 10 3" xfId="0"/>
    <cellStyle name="Обычный 3 2 2 2 2 3 10 3 2" xfId="0"/>
    <cellStyle name="Обычный 3 2 2 2 2 3 10 4" xfId="0"/>
    <cellStyle name="Обычный 3 2 2 2 2 3 10 4 2" xfId="0"/>
    <cellStyle name="Обычный 3 2 2 2 2 3 10 5" xfId="0"/>
    <cellStyle name="Обычный 3 2 2 2 2 3 11" xfId="0"/>
    <cellStyle name="Обычный 3 2 2 2 2 3 11 2" xfId="0"/>
    <cellStyle name="Обычный 3 2 2 2 2 3 12" xfId="0"/>
    <cellStyle name="Обычный 3 2 2 2 2 3 12 2" xfId="0"/>
    <cellStyle name="Обычный 3 2 2 2 2 3 13" xfId="0"/>
    <cellStyle name="Обычный 3 2 2 2 2 3 13 2" xfId="0"/>
    <cellStyle name="Обычный 3 2 2 2 2 3 14" xfId="0"/>
    <cellStyle name="Обычный 3 2 2 2 2 3 2" xfId="0"/>
    <cellStyle name="Обычный 3 2 2 2 2 3 2 2" xfId="0"/>
    <cellStyle name="Обычный 3 2 2 2 2 3 2 2 2" xfId="0"/>
    <cellStyle name="Обычный 3 2 2 2 2 3 2 2 2 2" xfId="0"/>
    <cellStyle name="Обычный 3 2 2 2 2 3 2 2 2 2 2" xfId="0"/>
    <cellStyle name="Обычный 3 2 2 2 2 3 2 2 2 2 2 2" xfId="0"/>
    <cellStyle name="Обычный 3 2 2 2 2 3 2 2 2 2 3" xfId="0"/>
    <cellStyle name="Обычный 3 2 2 2 2 3 2 2 2 2 3 2" xfId="0"/>
    <cellStyle name="Обычный 3 2 2 2 2 3 2 2 2 2 4" xfId="0"/>
    <cellStyle name="Обычный 3 2 2 2 2 3 2 2 2 2 4 2" xfId="0"/>
    <cellStyle name="Обычный 3 2 2 2 2 3 2 2 2 2 5" xfId="0"/>
    <cellStyle name="Обычный 3 2 2 2 2 3 2 2 2 3" xfId="0"/>
    <cellStyle name="Обычный 3 2 2 2 2 3 2 2 2 3 2" xfId="0"/>
    <cellStyle name="Обычный 3 2 2 2 2 3 2 2 2 3 2 2" xfId="0"/>
    <cellStyle name="Обычный 3 2 2 2 2 3 2 2 2 3 3" xfId="0"/>
    <cellStyle name="Обычный 3 2 2 2 2 3 2 2 2 3 3 2" xfId="0"/>
    <cellStyle name="Обычный 3 2 2 2 2 3 2 2 2 3 4" xfId="0"/>
    <cellStyle name="Обычный 3 2 2 2 2 3 2 2 2 3 4 2" xfId="0"/>
    <cellStyle name="Обычный 3 2 2 2 2 3 2 2 2 3 5" xfId="0"/>
    <cellStyle name="Обычный 3 2 2 2 2 3 2 2 2 4" xfId="0"/>
    <cellStyle name="Обычный 3 2 2 2 2 3 2 2 2 4 2" xfId="0"/>
    <cellStyle name="Обычный 3 2 2 2 2 3 2 2 2 5" xfId="0"/>
    <cellStyle name="Обычный 3 2 2 2 2 3 2 2 2 5 2" xfId="0"/>
    <cellStyle name="Обычный 3 2 2 2 2 3 2 2 2 6" xfId="0"/>
    <cellStyle name="Обычный 3 2 2 2 2 3 2 2 2 6 2" xfId="0"/>
    <cellStyle name="Обычный 3 2 2 2 2 3 2 2 2 7" xfId="0"/>
    <cellStyle name="Обычный 3 2 2 2 2 3 2 2 2_Без баланса" xfId="0"/>
    <cellStyle name="Обычный 3 2 2 2 2 3 2 2 3" xfId="0"/>
    <cellStyle name="Обычный 3 2 2 2 2 3 2 2 3 2" xfId="0"/>
    <cellStyle name="Обычный 3 2 2 2 2 3 2 2 3 2 2" xfId="0"/>
    <cellStyle name="Обычный 3 2 2 2 2 3 2 2 3 2 2 2" xfId="0"/>
    <cellStyle name="Обычный 3 2 2 2 2 3 2 2 3 2 3" xfId="0"/>
    <cellStyle name="Обычный 3 2 2 2 2 3 2 2 3 2 3 2" xfId="0"/>
    <cellStyle name="Обычный 3 2 2 2 2 3 2 2 3 2 4" xfId="0"/>
    <cellStyle name="Обычный 3 2 2 2 2 3 2 2 3 2 4 2" xfId="0"/>
    <cellStyle name="Обычный 3 2 2 2 2 3 2 2 3 2 5" xfId="0"/>
    <cellStyle name="Обычный 3 2 2 2 2 3 2 2 3 3" xfId="0"/>
    <cellStyle name="Обычный 3 2 2 2 2 3 2 2 3 3 2" xfId="0"/>
    <cellStyle name="Обычный 3 2 2 2 2 3 2 2 3 4" xfId="0"/>
    <cellStyle name="Обычный 3 2 2 2 2 3 2 2 3 4 2" xfId="0"/>
    <cellStyle name="Обычный 3 2 2 2 2 3 2 2 3 5" xfId="0"/>
    <cellStyle name="Обычный 3 2 2 2 2 3 2 2 3 5 2" xfId="0"/>
    <cellStyle name="Обычный 3 2 2 2 2 3 2 2 3 6" xfId="0"/>
    <cellStyle name="Обычный 3 2 2 2 2 3 2 2 4" xfId="0"/>
    <cellStyle name="Обычный 3 2 2 2 2 3 2 2 4 2" xfId="0"/>
    <cellStyle name="Обычный 3 2 2 2 2 3 2 2 4 2 2" xfId="0"/>
    <cellStyle name="Обычный 3 2 2 2 2 3 2 2 4 3" xfId="0"/>
    <cellStyle name="Обычный 3 2 2 2 2 3 2 2 4 3 2" xfId="0"/>
    <cellStyle name="Обычный 3 2 2 2 2 3 2 2 4 4" xfId="0"/>
    <cellStyle name="Обычный 3 2 2 2 2 3 2 2 4 4 2" xfId="0"/>
    <cellStyle name="Обычный 3 2 2 2 2 3 2 2 4 5" xfId="0"/>
    <cellStyle name="Обычный 3 2 2 2 2 3 2 2 5" xfId="0"/>
    <cellStyle name="Обычный 3 2 2 2 2 3 2 2 5 2" xfId="0"/>
    <cellStyle name="Обычный 3 2 2 2 2 3 2 2 6" xfId="0"/>
    <cellStyle name="Обычный 3 2 2 2 2 3 2 2 6 2" xfId="0"/>
    <cellStyle name="Обычный 3 2 2 2 2 3 2 2 7" xfId="0"/>
    <cellStyle name="Обычный 3 2 2 2 2 3 2 2 7 2" xfId="0"/>
    <cellStyle name="Обычный 3 2 2 2 2 3 2 2 8" xfId="0"/>
    <cellStyle name="Обычный 3 2 2 2 2 3 2 2_Без баланса" xfId="0"/>
    <cellStyle name="Обычный 3 2 2 2 2 3 2 3" xfId="0"/>
    <cellStyle name="Обычный 3 2 2 2 2 3 2 3 2" xfId="0"/>
    <cellStyle name="Обычный 3 2 2 2 2 3 2 3 2 2" xfId="0"/>
    <cellStyle name="Обычный 3 2 2 2 2 3 2 3 2 2 2" xfId="0"/>
    <cellStyle name="Обычный 3 2 2 2 2 3 2 3 2 3" xfId="0"/>
    <cellStyle name="Обычный 3 2 2 2 2 3 2 3 2 3 2" xfId="0"/>
    <cellStyle name="Обычный 3 2 2 2 2 3 2 3 2 4" xfId="0"/>
    <cellStyle name="Обычный 3 2 2 2 2 3 2 3 2 4 2" xfId="0"/>
    <cellStyle name="Обычный 3 2 2 2 2 3 2 3 2 5" xfId="0"/>
    <cellStyle name="Обычный 3 2 2 2 2 3 2 3 3" xfId="0"/>
    <cellStyle name="Обычный 3 2 2 2 2 3 2 3 3 2" xfId="0"/>
    <cellStyle name="Обычный 3 2 2 2 2 3 2 3 3 2 2" xfId="0"/>
    <cellStyle name="Обычный 3 2 2 2 2 3 2 3 3 3" xfId="0"/>
    <cellStyle name="Обычный 3 2 2 2 2 3 2 3 3 3 2" xfId="0"/>
    <cellStyle name="Обычный 3 2 2 2 2 3 2 3 3 4" xfId="0"/>
    <cellStyle name="Обычный 3 2 2 2 2 3 2 3 3 4 2" xfId="0"/>
    <cellStyle name="Обычный 3 2 2 2 2 3 2 3 3 5" xfId="0"/>
    <cellStyle name="Обычный 3 2 2 2 2 3 2 3 4" xfId="0"/>
    <cellStyle name="Обычный 3 2 2 2 2 3 2 3 4 2" xfId="0"/>
    <cellStyle name="Обычный 3 2 2 2 2 3 2 3 5" xfId="0"/>
    <cellStyle name="Обычный 3 2 2 2 2 3 2 3 5 2" xfId="0"/>
    <cellStyle name="Обычный 3 2 2 2 2 3 2 3 6" xfId="0"/>
    <cellStyle name="Обычный 3 2 2 2 2 3 2 3 6 2" xfId="0"/>
    <cellStyle name="Обычный 3 2 2 2 2 3 2 3 7" xfId="0"/>
    <cellStyle name="Обычный 3 2 2 2 2 3 2 3_Без баланса" xfId="0"/>
    <cellStyle name="Обычный 3 2 2 2 2 3 2 4" xfId="0"/>
    <cellStyle name="Обычный 3 2 2 2 2 3 2 4 2" xfId="0"/>
    <cellStyle name="Обычный 3 2 2 2 2 3 2 4 2 2" xfId="0"/>
    <cellStyle name="Обычный 3 2 2 2 2 3 2 4 2 2 2" xfId="0"/>
    <cellStyle name="Обычный 3 2 2 2 2 3 2 4 2 3" xfId="0"/>
    <cellStyle name="Обычный 3 2 2 2 2 3 2 4 2 3 2" xfId="0"/>
    <cellStyle name="Обычный 3 2 2 2 2 3 2 4 2 4" xfId="0"/>
    <cellStyle name="Обычный 3 2 2 2 2 3 2 4 2 4 2" xfId="0"/>
    <cellStyle name="Обычный 3 2 2 2 2 3 2 4 2 5" xfId="0"/>
    <cellStyle name="Обычный 3 2 2 2 2 3 2 4 3" xfId="0"/>
    <cellStyle name="Обычный 3 2 2 2 2 3 2 4 3 2" xfId="0"/>
    <cellStyle name="Обычный 3 2 2 2 2 3 2 4 4" xfId="0"/>
    <cellStyle name="Обычный 3 2 2 2 2 3 2 4 4 2" xfId="0"/>
    <cellStyle name="Обычный 3 2 2 2 2 3 2 4 5" xfId="0"/>
    <cellStyle name="Обычный 3 2 2 2 2 3 2 4 5 2" xfId="0"/>
    <cellStyle name="Обычный 3 2 2 2 2 3 2 4 6" xfId="0"/>
    <cellStyle name="Обычный 3 2 2 2 2 3 2 5" xfId="0"/>
    <cellStyle name="Обычный 3 2 2 2 2 3 2 5 2" xfId="0"/>
    <cellStyle name="Обычный 3 2 2 2 2 3 2 5 2 2" xfId="0"/>
    <cellStyle name="Обычный 3 2 2 2 2 3 2 5 3" xfId="0"/>
    <cellStyle name="Обычный 3 2 2 2 2 3 2 5 3 2" xfId="0"/>
    <cellStyle name="Обычный 3 2 2 2 2 3 2 5 4" xfId="0"/>
    <cellStyle name="Обычный 3 2 2 2 2 3 2 5 4 2" xfId="0"/>
    <cellStyle name="Обычный 3 2 2 2 2 3 2 5 5" xfId="0"/>
    <cellStyle name="Обычный 3 2 2 2 2 3 2 6" xfId="0"/>
    <cellStyle name="Обычный 3 2 2 2 2 3 2 6 2" xfId="0"/>
    <cellStyle name="Обычный 3 2 2 2 2 3 2 7" xfId="0"/>
    <cellStyle name="Обычный 3 2 2 2 2 3 2 7 2" xfId="0"/>
    <cellStyle name="Обычный 3 2 2 2 2 3 2 8" xfId="0"/>
    <cellStyle name="Обычный 3 2 2 2 2 3 2 8 2" xfId="0"/>
    <cellStyle name="Обычный 3 2 2 2 2 3 2 9" xfId="0"/>
    <cellStyle name="Обычный 3 2 2 2 2 3 2_Без баланса" xfId="0"/>
    <cellStyle name="Обычный 3 2 2 2 2 3 3" xfId="0"/>
    <cellStyle name="Обычный 3 2 2 2 2 3 3 2" xfId="0"/>
    <cellStyle name="Обычный 3 2 2 2 2 3 3 2 2" xfId="0"/>
    <cellStyle name="Обычный 3 2 2 2 2 3 3 2 2 2" xfId="0"/>
    <cellStyle name="Обычный 3 2 2 2 2 3 3 2 2 2 2" xfId="0"/>
    <cellStyle name="Обычный 3 2 2 2 2 3 3 2 2 3" xfId="0"/>
    <cellStyle name="Обычный 3 2 2 2 2 3 3 2 2 3 2" xfId="0"/>
    <cellStyle name="Обычный 3 2 2 2 2 3 3 2 2 4" xfId="0"/>
    <cellStyle name="Обычный 3 2 2 2 2 3 3 2 2 4 2" xfId="0"/>
    <cellStyle name="Обычный 3 2 2 2 2 3 3 2 2 5" xfId="0"/>
    <cellStyle name="Обычный 3 2 2 2 2 3 3 2 3" xfId="0"/>
    <cellStyle name="Обычный 3 2 2 2 2 3 3 2 3 2" xfId="0"/>
    <cellStyle name="Обычный 3 2 2 2 2 3 3 2 3 2 2" xfId="0"/>
    <cellStyle name="Обычный 3 2 2 2 2 3 3 2 3 3" xfId="0"/>
    <cellStyle name="Обычный 3 2 2 2 2 3 3 2 3 3 2" xfId="0"/>
    <cellStyle name="Обычный 3 2 2 2 2 3 3 2 3 4" xfId="0"/>
    <cellStyle name="Обычный 3 2 2 2 2 3 3 2 3 4 2" xfId="0"/>
    <cellStyle name="Обычный 3 2 2 2 2 3 3 2 3 5" xfId="0"/>
    <cellStyle name="Обычный 3 2 2 2 2 3 3 2 4" xfId="0"/>
    <cellStyle name="Обычный 3 2 2 2 2 3 3 2 4 2" xfId="0"/>
    <cellStyle name="Обычный 3 2 2 2 2 3 3 2 5" xfId="0"/>
    <cellStyle name="Обычный 3 2 2 2 2 3 3 2 5 2" xfId="0"/>
    <cellStyle name="Обычный 3 2 2 2 2 3 3 2 6" xfId="0"/>
    <cellStyle name="Обычный 3 2 2 2 2 3 3 2 6 2" xfId="0"/>
    <cellStyle name="Обычный 3 2 2 2 2 3 3 2 7" xfId="0"/>
    <cellStyle name="Обычный 3 2 2 2 2 3 3 2_Без баланса" xfId="0"/>
    <cellStyle name="Обычный 3 2 2 2 2 3 3 3" xfId="0"/>
    <cellStyle name="Обычный 3 2 2 2 2 3 3 3 2" xfId="0"/>
    <cellStyle name="Обычный 3 2 2 2 2 3 3 3 2 2" xfId="0"/>
    <cellStyle name="Обычный 3 2 2 2 2 3 3 3 2 2 2" xfId="0"/>
    <cellStyle name="Обычный 3 2 2 2 2 3 3 3 2 3" xfId="0"/>
    <cellStyle name="Обычный 3 2 2 2 2 3 3 3 2 3 2" xfId="0"/>
    <cellStyle name="Обычный 3 2 2 2 2 3 3 3 2 4" xfId="0"/>
    <cellStyle name="Обычный 3 2 2 2 2 3 3 3 2 4 2" xfId="0"/>
    <cellStyle name="Обычный 3 2 2 2 2 3 3 3 2 5" xfId="0"/>
    <cellStyle name="Обычный 3 2 2 2 2 3 3 3 3" xfId="0"/>
    <cellStyle name="Обычный 3 2 2 2 2 3 3 3 3 2" xfId="0"/>
    <cellStyle name="Обычный 3 2 2 2 2 3 3 3 4" xfId="0"/>
    <cellStyle name="Обычный 3 2 2 2 2 3 3 3 4 2" xfId="0"/>
    <cellStyle name="Обычный 3 2 2 2 2 3 3 3 5" xfId="0"/>
    <cellStyle name="Обычный 3 2 2 2 2 3 3 3 5 2" xfId="0"/>
    <cellStyle name="Обычный 3 2 2 2 2 3 3 3 6" xfId="0"/>
    <cellStyle name="Обычный 3 2 2 2 2 3 3 4" xfId="0"/>
    <cellStyle name="Обычный 3 2 2 2 2 3 3 4 2" xfId="0"/>
    <cellStyle name="Обычный 3 2 2 2 2 3 3 4 2 2" xfId="0"/>
    <cellStyle name="Обычный 3 2 2 2 2 3 3 4 3" xfId="0"/>
    <cellStyle name="Обычный 3 2 2 2 2 3 3 4 3 2" xfId="0"/>
    <cellStyle name="Обычный 3 2 2 2 2 3 3 4 4" xfId="0"/>
    <cellStyle name="Обычный 3 2 2 2 2 3 3 4 4 2" xfId="0"/>
    <cellStyle name="Обычный 3 2 2 2 2 3 3 4 5" xfId="0"/>
    <cellStyle name="Обычный 3 2 2 2 2 3 3 5" xfId="0"/>
    <cellStyle name="Обычный 3 2 2 2 2 3 3 5 2" xfId="0"/>
    <cellStyle name="Обычный 3 2 2 2 2 3 3 6" xfId="0"/>
    <cellStyle name="Обычный 3 2 2 2 2 3 3 6 2" xfId="0"/>
    <cellStyle name="Обычный 3 2 2 2 2 3 3 7" xfId="0"/>
    <cellStyle name="Обычный 3 2 2 2 2 3 3 7 2" xfId="0"/>
    <cellStyle name="Обычный 3 2 2 2 2 3 3 8" xfId="0"/>
    <cellStyle name="Обычный 3 2 2 2 2 3 3_Без баланса" xfId="0"/>
    <cellStyle name="Обычный 3 2 2 2 2 3 4" xfId="0"/>
    <cellStyle name="Обычный 3 2 2 2 2 3 4 2" xfId="0"/>
    <cellStyle name="Обычный 3 2 2 2 2 3 4 2 2" xfId="0"/>
    <cellStyle name="Обычный 3 2 2 2 2 3 4 2 2 2" xfId="0"/>
    <cellStyle name="Обычный 3 2 2 2 2 3 4 2 2 2 2" xfId="0"/>
    <cellStyle name="Обычный 3 2 2 2 2 3 4 2 2 3" xfId="0"/>
    <cellStyle name="Обычный 3 2 2 2 2 3 4 2 2 3 2" xfId="0"/>
    <cellStyle name="Обычный 3 2 2 2 2 3 4 2 2 4" xfId="0"/>
    <cellStyle name="Обычный 3 2 2 2 2 3 4 2 2 4 2" xfId="0"/>
    <cellStyle name="Обычный 3 2 2 2 2 3 4 2 2 5" xfId="0"/>
    <cellStyle name="Обычный 3 2 2 2 2 3 4 2 3" xfId="0"/>
    <cellStyle name="Обычный 3 2 2 2 2 3 4 2 3 2" xfId="0"/>
    <cellStyle name="Обычный 3 2 2 2 2 3 4 2 3 2 2" xfId="0"/>
    <cellStyle name="Обычный 3 2 2 2 2 3 4 2 3 3" xfId="0"/>
    <cellStyle name="Обычный 3 2 2 2 2 3 4 2 3 3 2" xfId="0"/>
    <cellStyle name="Обычный 3 2 2 2 2 3 4 2 3 4" xfId="0"/>
    <cellStyle name="Обычный 3 2 2 2 2 3 4 2 3 4 2" xfId="0"/>
    <cellStyle name="Обычный 3 2 2 2 2 3 4 2 3 5" xfId="0"/>
    <cellStyle name="Обычный 3 2 2 2 2 3 4 2 4" xfId="0"/>
    <cellStyle name="Обычный 3 2 2 2 2 3 4 2 4 2" xfId="0"/>
    <cellStyle name="Обычный 3 2 2 2 2 3 4 2 5" xfId="0"/>
    <cellStyle name="Обычный 3 2 2 2 2 3 4 2 5 2" xfId="0"/>
    <cellStyle name="Обычный 3 2 2 2 2 3 4 2 6" xfId="0"/>
    <cellStyle name="Обычный 3 2 2 2 2 3 4 2 6 2" xfId="0"/>
    <cellStyle name="Обычный 3 2 2 2 2 3 4 2 7" xfId="0"/>
    <cellStyle name="Обычный 3 2 2 2 2 3 4 2_Без баланса" xfId="0"/>
    <cellStyle name="Обычный 3 2 2 2 2 3 4 3" xfId="0"/>
    <cellStyle name="Обычный 3 2 2 2 2 3 4 3 2" xfId="0"/>
    <cellStyle name="Обычный 3 2 2 2 2 3 4 3 2 2" xfId="0"/>
    <cellStyle name="Обычный 3 2 2 2 2 3 4 3 3" xfId="0"/>
    <cellStyle name="Обычный 3 2 2 2 2 3 4 3 3 2" xfId="0"/>
    <cellStyle name="Обычный 3 2 2 2 2 3 4 3 4" xfId="0"/>
    <cellStyle name="Обычный 3 2 2 2 2 3 4 3 4 2" xfId="0"/>
    <cellStyle name="Обычный 3 2 2 2 2 3 4 3 5" xfId="0"/>
    <cellStyle name="Обычный 3 2 2 2 2 3 4 4" xfId="0"/>
    <cellStyle name="Обычный 3 2 2 2 2 3 4 4 2" xfId="0"/>
    <cellStyle name="Обычный 3 2 2 2 2 3 4 4 2 2" xfId="0"/>
    <cellStyle name="Обычный 3 2 2 2 2 3 4 4 3" xfId="0"/>
    <cellStyle name="Обычный 3 2 2 2 2 3 4 4 3 2" xfId="0"/>
    <cellStyle name="Обычный 3 2 2 2 2 3 4 4 4" xfId="0"/>
    <cellStyle name="Обычный 3 2 2 2 2 3 4 4 4 2" xfId="0"/>
    <cellStyle name="Обычный 3 2 2 2 2 3 4 4 5" xfId="0"/>
    <cellStyle name="Обычный 3 2 2 2 2 3 4 5" xfId="0"/>
    <cellStyle name="Обычный 3 2 2 2 2 3 4 5 2" xfId="0"/>
    <cellStyle name="Обычный 3 2 2 2 2 3 4 6" xfId="0"/>
    <cellStyle name="Обычный 3 2 2 2 2 3 4 6 2" xfId="0"/>
    <cellStyle name="Обычный 3 2 2 2 2 3 4 7" xfId="0"/>
    <cellStyle name="Обычный 3 2 2 2 2 3 4 7 2" xfId="0"/>
    <cellStyle name="Обычный 3 2 2 2 2 3 4 8" xfId="0"/>
    <cellStyle name="Обычный 3 2 2 2 2 3 4_Без баланса" xfId="0"/>
    <cellStyle name="Обычный 3 2 2 2 2 3 5" xfId="0"/>
    <cellStyle name="Обычный 3 2 2 2 2 3 5 10" xfId="0"/>
    <cellStyle name="Обычный 3 2 2 2 2 3 5 2" xfId="0"/>
    <cellStyle name="Обычный 3 2 2 2 2 3 5 2 2" xfId="0"/>
    <cellStyle name="Обычный 3 2 2 2 2 3 5 2 2 2" xfId="0"/>
    <cellStyle name="Обычный 3 2 2 2 2 3 5 2 2 2 2" xfId="0"/>
    <cellStyle name="Обычный 3 2 2 2 2 3 5 2 2 3" xfId="0"/>
    <cellStyle name="Обычный 3 2 2 2 2 3 5 2 2 3 2" xfId="0"/>
    <cellStyle name="Обычный 3 2 2 2 2 3 5 2 2 4" xfId="0"/>
    <cellStyle name="Обычный 3 2 2 2 2 3 5 2 2 4 2" xfId="0"/>
    <cellStyle name="Обычный 3 2 2 2 2 3 5 2 2 5" xfId="0"/>
    <cellStyle name="Обычный 3 2 2 2 2 3 5 2 3" xfId="0"/>
    <cellStyle name="Обычный 3 2 2 2 2 3 5 2 3 2" xfId="0"/>
    <cellStyle name="Обычный 3 2 2 2 2 3 5 2 4" xfId="0"/>
    <cellStyle name="Обычный 3 2 2 2 2 3 5 2 4 2" xfId="0"/>
    <cellStyle name="Обычный 3 2 2 2 2 3 5 2 5" xfId="0"/>
    <cellStyle name="Обычный 3 2 2 2 2 3 5 2 5 2" xfId="0"/>
    <cellStyle name="Обычный 3 2 2 2 2 3 5 2 6" xfId="0"/>
    <cellStyle name="Обычный 3 2 2 2 2 3 5 2_Без баланса" xfId="0"/>
    <cellStyle name="Обычный 3 2 2 2 2 3 5 3" xfId="0"/>
    <cellStyle name="Обычный 3 2 2 2 2 3 5 3 2" xfId="0"/>
    <cellStyle name="Обычный 3 2 2 2 2 3 5 3 2 2" xfId="0"/>
    <cellStyle name="Обычный 3 2 2 2 2 3 5 3 3" xfId="0"/>
    <cellStyle name="Обычный 3 2 2 2 2 3 5 3 3 2" xfId="0"/>
    <cellStyle name="Обычный 3 2 2 2 2 3 5 3 4" xfId="0"/>
    <cellStyle name="Обычный 3 2 2 2 2 3 5 3 4 2" xfId="0"/>
    <cellStyle name="Обычный 3 2 2 2 2 3 5 3 5" xfId="0"/>
    <cellStyle name="Обычный 3 2 2 2 2 3 5 4" xfId="0"/>
    <cellStyle name="Обычный 3 2 2 2 2 3 5 4 2" xfId="0"/>
    <cellStyle name="Обычный 3 2 2 2 2 3 5 4 2 2" xfId="0"/>
    <cellStyle name="Обычный 3 2 2 2 2 3 5 4 3" xfId="0"/>
    <cellStyle name="Обычный 3 2 2 2 2 3 5 4 3 2" xfId="0"/>
    <cellStyle name="Обычный 3 2 2 2 2 3 5 4 4" xfId="0"/>
    <cellStyle name="Обычный 3 2 2 2 2 3 5 4 4 2" xfId="0"/>
    <cellStyle name="Обычный 3 2 2 2 2 3 5 4 5" xfId="0"/>
    <cellStyle name="Обычный 3 2 2 2 2 3 5 5" xfId="0"/>
    <cellStyle name="Обычный 3 2 2 2 2 3 5 5 2" xfId="0"/>
    <cellStyle name="Обычный 3 2 2 2 2 3 5 5 2 2" xfId="0"/>
    <cellStyle name="Обычный 3 2 2 2 2 3 5 5 3" xfId="0"/>
    <cellStyle name="Обычный 3 2 2 2 2 3 5 5 3 2" xfId="0"/>
    <cellStyle name="Обычный 3 2 2 2 2 3 5 5 4" xfId="0"/>
    <cellStyle name="Обычный 3 2 2 2 2 3 5 5 4 2" xfId="0"/>
    <cellStyle name="Обычный 3 2 2 2 2 3 5 5 5" xfId="0"/>
    <cellStyle name="Обычный 3 2 2 2 2 3 5 6" xfId="0"/>
    <cellStyle name="Обычный 3 2 2 2 2 3 5 6 2" xfId="0"/>
    <cellStyle name="Обычный 3 2 2 2 2 3 5 6 2 2" xfId="0"/>
    <cellStyle name="Обычный 3 2 2 2 2 3 5 6 3" xfId="0"/>
    <cellStyle name="Обычный 3 2 2 2 2 3 5 6 3 2" xfId="0"/>
    <cellStyle name="Обычный 3 2 2 2 2 3 5 6 4" xfId="0"/>
    <cellStyle name="Обычный 3 2 2 2 2 3 5 6 4 2" xfId="0"/>
    <cellStyle name="Обычный 3 2 2 2 2 3 5 6 5" xfId="0"/>
    <cellStyle name="Обычный 3 2 2 2 2 3 5 7" xfId="0"/>
    <cellStyle name="Обычный 3 2 2 2 2 3 5 7 2" xfId="0"/>
    <cellStyle name="Обычный 3 2 2 2 2 3 5 8" xfId="0"/>
    <cellStyle name="Обычный 3 2 2 2 2 3 5 8 2" xfId="0"/>
    <cellStyle name="Обычный 3 2 2 2 2 3 5 9" xfId="0"/>
    <cellStyle name="Обычный 3 2 2 2 2 3 5 9 2" xfId="0"/>
    <cellStyle name="Обычный 3 2 2 2 2 3 5_Без баланса" xfId="0"/>
    <cellStyle name="Обычный 3 2 2 2 2 3 6" xfId="0"/>
    <cellStyle name="Обычный 3 2 2 2 2 3 6 2" xfId="0"/>
    <cellStyle name="Обычный 3 2 2 2 2 3 6 2 2" xfId="0"/>
    <cellStyle name="Обычный 3 2 2 2 2 3 6 2 2 2" xfId="0"/>
    <cellStyle name="Обычный 3 2 2 2 2 3 6 2 3" xfId="0"/>
    <cellStyle name="Обычный 3 2 2 2 2 3 6 2 3 2" xfId="0"/>
    <cellStyle name="Обычный 3 2 2 2 2 3 6 2 4" xfId="0"/>
    <cellStyle name="Обычный 3 2 2 2 2 3 6 2 4 2" xfId="0"/>
    <cellStyle name="Обычный 3 2 2 2 2 3 6 2 5" xfId="0"/>
    <cellStyle name="Обычный 3 2 2 2 2 3 6 3" xfId="0"/>
    <cellStyle name="Обычный 3 2 2 2 2 3 6 3 2" xfId="0"/>
    <cellStyle name="Обычный 3 2 2 2 2 3 6 3 2 2" xfId="0"/>
    <cellStyle name="Обычный 3 2 2 2 2 3 6 3 3" xfId="0"/>
    <cellStyle name="Обычный 3 2 2 2 2 3 6 3 3 2" xfId="0"/>
    <cellStyle name="Обычный 3 2 2 2 2 3 6 3 4" xfId="0"/>
    <cellStyle name="Обычный 3 2 2 2 2 3 6 3 4 2" xfId="0"/>
    <cellStyle name="Обычный 3 2 2 2 2 3 6 3 5" xfId="0"/>
    <cellStyle name="Обычный 3 2 2 2 2 3 6 4" xfId="0"/>
    <cellStyle name="Обычный 3 2 2 2 2 3 6 4 2" xfId="0"/>
    <cellStyle name="Обычный 3 2 2 2 2 3 6 5" xfId="0"/>
    <cellStyle name="Обычный 3 2 2 2 2 3 6 5 2" xfId="0"/>
    <cellStyle name="Обычный 3 2 2 2 2 3 6 6" xfId="0"/>
    <cellStyle name="Обычный 3 2 2 2 2 3 6 6 2" xfId="0"/>
    <cellStyle name="Обычный 3 2 2 2 2 3 6 7" xfId="0"/>
    <cellStyle name="Обычный 3 2 2 2 2 3 6_Без баланса" xfId="0"/>
    <cellStyle name="Обычный 3 2 2 2 2 3 7" xfId="0"/>
    <cellStyle name="Обычный 3 2 2 2 2 3 7 2" xfId="0"/>
    <cellStyle name="Обычный 3 2 2 2 2 3 7 2 2" xfId="0"/>
    <cellStyle name="Обычный 3 2 2 2 2 3 7 2 2 2" xfId="0"/>
    <cellStyle name="Обычный 3 2 2 2 2 3 7 2 3" xfId="0"/>
    <cellStyle name="Обычный 3 2 2 2 2 3 7 2 3 2" xfId="0"/>
    <cellStyle name="Обычный 3 2 2 2 2 3 7 2 4" xfId="0"/>
    <cellStyle name="Обычный 3 2 2 2 2 3 7 2 4 2" xfId="0"/>
    <cellStyle name="Обычный 3 2 2 2 2 3 7 2 5" xfId="0"/>
    <cellStyle name="Обычный 3 2 2 2 2 3 7 3" xfId="0"/>
    <cellStyle name="Обычный 3 2 2 2 2 3 7 3 2" xfId="0"/>
    <cellStyle name="Обычный 3 2 2 2 2 3 7 3 2 2" xfId="0"/>
    <cellStyle name="Обычный 3 2 2 2 2 3 7 3 3" xfId="0"/>
    <cellStyle name="Обычный 3 2 2 2 2 3 7 3 3 2" xfId="0"/>
    <cellStyle name="Обычный 3 2 2 2 2 3 7 3 4" xfId="0"/>
    <cellStyle name="Обычный 3 2 2 2 2 3 7 3 4 2" xfId="0"/>
    <cellStyle name="Обычный 3 2 2 2 2 3 7 3 5" xfId="0"/>
    <cellStyle name="Обычный 3 2 2 2 2 3 7 4" xfId="0"/>
    <cellStyle name="Обычный 3 2 2 2 2 3 7 4 2" xfId="0"/>
    <cellStyle name="Обычный 3 2 2 2 2 3 7 5" xfId="0"/>
    <cellStyle name="Обычный 3 2 2 2 2 3 7 5 2" xfId="0"/>
    <cellStyle name="Обычный 3 2 2 2 2 3 7 6" xfId="0"/>
    <cellStyle name="Обычный 3 2 2 2 2 3 7 6 2" xfId="0"/>
    <cellStyle name="Обычный 3 2 2 2 2 3 7 7" xfId="0"/>
    <cellStyle name="Обычный 3 2 2 2 2 3 7_Без баланса" xfId="0"/>
    <cellStyle name="Обычный 3 2 2 2 2 3 8" xfId="0"/>
    <cellStyle name="Обычный 3 2 2 2 2 3 8 2" xfId="0"/>
    <cellStyle name="Обычный 3 2 2 2 2 3 8 2 2" xfId="0"/>
    <cellStyle name="Обычный 3 2 2 2 2 3 8 2 2 2" xfId="0"/>
    <cellStyle name="Обычный 3 2 2 2 2 3 8 2 3" xfId="0"/>
    <cellStyle name="Обычный 3 2 2 2 2 3 8 2 3 2" xfId="0"/>
    <cellStyle name="Обычный 3 2 2 2 2 3 8 2 4" xfId="0"/>
    <cellStyle name="Обычный 3 2 2 2 2 3 8 2 4 2" xfId="0"/>
    <cellStyle name="Обычный 3 2 2 2 2 3 8 2 5" xfId="0"/>
    <cellStyle name="Обычный 3 2 2 2 2 3 8 3" xfId="0"/>
    <cellStyle name="Обычный 3 2 2 2 2 3 8 3 2" xfId="0"/>
    <cellStyle name="Обычный 3 2 2 2 2 3 8 4" xfId="0"/>
    <cellStyle name="Обычный 3 2 2 2 2 3 8 4 2" xfId="0"/>
    <cellStyle name="Обычный 3 2 2 2 2 3 8 5" xfId="0"/>
    <cellStyle name="Обычный 3 2 2 2 2 3 8 5 2" xfId="0"/>
    <cellStyle name="Обычный 3 2 2 2 2 3 8 6" xfId="0"/>
    <cellStyle name="Обычный 3 2 2 2 2 3 8_Без баланса" xfId="0"/>
    <cellStyle name="Обычный 3 2 2 2 2 3 9" xfId="0"/>
    <cellStyle name="Обычный 3 2 2 2 2 3 9 2" xfId="0"/>
    <cellStyle name="Обычный 3 2 2 2 2 3 9 2 2" xfId="0"/>
    <cellStyle name="Обычный 3 2 2 2 2 3 9 3" xfId="0"/>
    <cellStyle name="Обычный 3 2 2 2 2 3 9 3 2" xfId="0"/>
    <cellStyle name="Обычный 3 2 2 2 2 3 9 4" xfId="0"/>
    <cellStyle name="Обычный 3 2 2 2 2 3 9 4 2" xfId="0"/>
    <cellStyle name="Обычный 3 2 2 2 2 3 9 5" xfId="0"/>
    <cellStyle name="Обычный 3 2 2 2 2 3_Без баланса" xfId="0"/>
    <cellStyle name="Обычный 3 2 2 2 2 4" xfId="0"/>
    <cellStyle name="Обычный 3 2 2 2 2 4 2" xfId="0"/>
    <cellStyle name="Обычный 3 2 2 2 2 4 2 2" xfId="0"/>
    <cellStyle name="Обычный 3 2 2 2 2 4 2 2 2" xfId="0"/>
    <cellStyle name="Обычный 3 2 2 2 2 4 2 2 2 2" xfId="0"/>
    <cellStyle name="Обычный 3 2 2 2 2 4 2 2 2 2 2" xfId="0"/>
    <cellStyle name="Обычный 3 2 2 2 2 4 2 2 2 3" xfId="0"/>
    <cellStyle name="Обычный 3 2 2 2 2 4 2 2 2 3 2" xfId="0"/>
    <cellStyle name="Обычный 3 2 2 2 2 4 2 2 2 4" xfId="0"/>
    <cellStyle name="Обычный 3 2 2 2 2 4 2 2 2 4 2" xfId="0"/>
    <cellStyle name="Обычный 3 2 2 2 2 4 2 2 2 5" xfId="0"/>
    <cellStyle name="Обычный 3 2 2 2 2 4 2 2 3" xfId="0"/>
    <cellStyle name="Обычный 3 2 2 2 2 4 2 2 3 2" xfId="0"/>
    <cellStyle name="Обычный 3 2 2 2 2 4 2 2 3 2 2" xfId="0"/>
    <cellStyle name="Обычный 3 2 2 2 2 4 2 2 3 3" xfId="0"/>
    <cellStyle name="Обычный 3 2 2 2 2 4 2 2 3 3 2" xfId="0"/>
    <cellStyle name="Обычный 3 2 2 2 2 4 2 2 3 4" xfId="0"/>
    <cellStyle name="Обычный 3 2 2 2 2 4 2 2 3 4 2" xfId="0"/>
    <cellStyle name="Обычный 3 2 2 2 2 4 2 2 3 5" xfId="0"/>
    <cellStyle name="Обычный 3 2 2 2 2 4 2 2 4" xfId="0"/>
    <cellStyle name="Обычный 3 2 2 2 2 4 2 2 4 2" xfId="0"/>
    <cellStyle name="Обычный 3 2 2 2 2 4 2 2 5" xfId="0"/>
    <cellStyle name="Обычный 3 2 2 2 2 4 2 2 5 2" xfId="0"/>
    <cellStyle name="Обычный 3 2 2 2 2 4 2 2 6" xfId="0"/>
    <cellStyle name="Обычный 3 2 2 2 2 4 2 2 6 2" xfId="0"/>
    <cellStyle name="Обычный 3 2 2 2 2 4 2 2 7" xfId="0"/>
    <cellStyle name="Обычный 3 2 2 2 2 4 2 2_Без баланса" xfId="0"/>
    <cellStyle name="Обычный 3 2 2 2 2 4 2 3" xfId="0"/>
    <cellStyle name="Обычный 3 2 2 2 2 4 2 3 2" xfId="0"/>
    <cellStyle name="Обычный 3 2 2 2 2 4 2 3 2 2" xfId="0"/>
    <cellStyle name="Обычный 3 2 2 2 2 4 2 3 2 2 2" xfId="0"/>
    <cellStyle name="Обычный 3 2 2 2 2 4 2 3 2 3" xfId="0"/>
    <cellStyle name="Обычный 3 2 2 2 2 4 2 3 2 3 2" xfId="0"/>
    <cellStyle name="Обычный 3 2 2 2 2 4 2 3 2 4" xfId="0"/>
    <cellStyle name="Обычный 3 2 2 2 2 4 2 3 2 4 2" xfId="0"/>
    <cellStyle name="Обычный 3 2 2 2 2 4 2 3 2 5" xfId="0"/>
    <cellStyle name="Обычный 3 2 2 2 2 4 2 3 3" xfId="0"/>
    <cellStyle name="Обычный 3 2 2 2 2 4 2 3 3 2" xfId="0"/>
    <cellStyle name="Обычный 3 2 2 2 2 4 2 3 4" xfId="0"/>
    <cellStyle name="Обычный 3 2 2 2 2 4 2 3 4 2" xfId="0"/>
    <cellStyle name="Обычный 3 2 2 2 2 4 2 3 5" xfId="0"/>
    <cellStyle name="Обычный 3 2 2 2 2 4 2 3 5 2" xfId="0"/>
    <cellStyle name="Обычный 3 2 2 2 2 4 2 3 6" xfId="0"/>
    <cellStyle name="Обычный 3 2 2 2 2 4 2 4" xfId="0"/>
    <cellStyle name="Обычный 3 2 2 2 2 4 2 4 2" xfId="0"/>
    <cellStyle name="Обычный 3 2 2 2 2 4 2 4 2 2" xfId="0"/>
    <cellStyle name="Обычный 3 2 2 2 2 4 2 4 3" xfId="0"/>
    <cellStyle name="Обычный 3 2 2 2 2 4 2 4 3 2" xfId="0"/>
    <cellStyle name="Обычный 3 2 2 2 2 4 2 4 4" xfId="0"/>
    <cellStyle name="Обычный 3 2 2 2 2 4 2 4 4 2" xfId="0"/>
    <cellStyle name="Обычный 3 2 2 2 2 4 2 4 5" xfId="0"/>
    <cellStyle name="Обычный 3 2 2 2 2 4 2 5" xfId="0"/>
    <cellStyle name="Обычный 3 2 2 2 2 4 2 5 2" xfId="0"/>
    <cellStyle name="Обычный 3 2 2 2 2 4 2 6" xfId="0"/>
    <cellStyle name="Обычный 3 2 2 2 2 4 2 6 2" xfId="0"/>
    <cellStyle name="Обычный 3 2 2 2 2 4 2 7" xfId="0"/>
    <cellStyle name="Обычный 3 2 2 2 2 4 2 7 2" xfId="0"/>
    <cellStyle name="Обычный 3 2 2 2 2 4 2 8" xfId="0"/>
    <cellStyle name="Обычный 3 2 2 2 2 4 2_Без баланса" xfId="0"/>
    <cellStyle name="Обычный 3 2 2 2 2 4 3" xfId="0"/>
    <cellStyle name="Обычный 3 2 2 2 2 4 3 2" xfId="0"/>
    <cellStyle name="Обычный 3 2 2 2 2 4 3 2 2" xfId="0"/>
    <cellStyle name="Обычный 3 2 2 2 2 4 3 2 2 2" xfId="0"/>
    <cellStyle name="Обычный 3 2 2 2 2 4 3 2 3" xfId="0"/>
    <cellStyle name="Обычный 3 2 2 2 2 4 3 2 3 2" xfId="0"/>
    <cellStyle name="Обычный 3 2 2 2 2 4 3 2 4" xfId="0"/>
    <cellStyle name="Обычный 3 2 2 2 2 4 3 2 4 2" xfId="0"/>
    <cellStyle name="Обычный 3 2 2 2 2 4 3 2 5" xfId="0"/>
    <cellStyle name="Обычный 3 2 2 2 2 4 3 3" xfId="0"/>
    <cellStyle name="Обычный 3 2 2 2 2 4 3 3 2" xfId="0"/>
    <cellStyle name="Обычный 3 2 2 2 2 4 3 3 2 2" xfId="0"/>
    <cellStyle name="Обычный 3 2 2 2 2 4 3 3 3" xfId="0"/>
    <cellStyle name="Обычный 3 2 2 2 2 4 3 3 3 2" xfId="0"/>
    <cellStyle name="Обычный 3 2 2 2 2 4 3 3 4" xfId="0"/>
    <cellStyle name="Обычный 3 2 2 2 2 4 3 3 4 2" xfId="0"/>
    <cellStyle name="Обычный 3 2 2 2 2 4 3 3 5" xfId="0"/>
    <cellStyle name="Обычный 3 2 2 2 2 4 3 4" xfId="0"/>
    <cellStyle name="Обычный 3 2 2 2 2 4 3 4 2" xfId="0"/>
    <cellStyle name="Обычный 3 2 2 2 2 4 3 5" xfId="0"/>
    <cellStyle name="Обычный 3 2 2 2 2 4 3 5 2" xfId="0"/>
    <cellStyle name="Обычный 3 2 2 2 2 4 3 6" xfId="0"/>
    <cellStyle name="Обычный 3 2 2 2 2 4 3 6 2" xfId="0"/>
    <cellStyle name="Обычный 3 2 2 2 2 4 3 7" xfId="0"/>
    <cellStyle name="Обычный 3 2 2 2 2 4 3_Без баланса" xfId="0"/>
    <cellStyle name="Обычный 3 2 2 2 2 4 4" xfId="0"/>
    <cellStyle name="Обычный 3 2 2 2 2 4 4 2" xfId="0"/>
    <cellStyle name="Обычный 3 2 2 2 2 4 4 2 2" xfId="0"/>
    <cellStyle name="Обычный 3 2 2 2 2 4 4 2 2 2" xfId="0"/>
    <cellStyle name="Обычный 3 2 2 2 2 4 4 2 3" xfId="0"/>
    <cellStyle name="Обычный 3 2 2 2 2 4 4 2 3 2" xfId="0"/>
    <cellStyle name="Обычный 3 2 2 2 2 4 4 2 4" xfId="0"/>
    <cellStyle name="Обычный 3 2 2 2 2 4 4 2 4 2" xfId="0"/>
    <cellStyle name="Обычный 3 2 2 2 2 4 4 2 5" xfId="0"/>
    <cellStyle name="Обычный 3 2 2 2 2 4 4 3" xfId="0"/>
    <cellStyle name="Обычный 3 2 2 2 2 4 4 3 2" xfId="0"/>
    <cellStyle name="Обычный 3 2 2 2 2 4 4 4" xfId="0"/>
    <cellStyle name="Обычный 3 2 2 2 2 4 4 4 2" xfId="0"/>
    <cellStyle name="Обычный 3 2 2 2 2 4 4 5" xfId="0"/>
    <cellStyle name="Обычный 3 2 2 2 2 4 4 5 2" xfId="0"/>
    <cellStyle name="Обычный 3 2 2 2 2 4 4 6" xfId="0"/>
    <cellStyle name="Обычный 3 2 2 2 2 4 5" xfId="0"/>
    <cellStyle name="Обычный 3 2 2 2 2 4 5 2" xfId="0"/>
    <cellStyle name="Обычный 3 2 2 2 2 4 5 2 2" xfId="0"/>
    <cellStyle name="Обычный 3 2 2 2 2 4 5 3" xfId="0"/>
    <cellStyle name="Обычный 3 2 2 2 2 4 5 3 2" xfId="0"/>
    <cellStyle name="Обычный 3 2 2 2 2 4 5 4" xfId="0"/>
    <cellStyle name="Обычный 3 2 2 2 2 4 5 4 2" xfId="0"/>
    <cellStyle name="Обычный 3 2 2 2 2 4 5 5" xfId="0"/>
    <cellStyle name="Обычный 3 2 2 2 2 4 6" xfId="0"/>
    <cellStyle name="Обычный 3 2 2 2 2 4 6 2" xfId="0"/>
    <cellStyle name="Обычный 3 2 2 2 2 4 7" xfId="0"/>
    <cellStyle name="Обычный 3 2 2 2 2 4 7 2" xfId="0"/>
    <cellStyle name="Обычный 3 2 2 2 2 4 8" xfId="0"/>
    <cellStyle name="Обычный 3 2 2 2 2 4 8 2" xfId="0"/>
    <cellStyle name="Обычный 3 2 2 2 2 4 9" xfId="0"/>
    <cellStyle name="Обычный 3 2 2 2 2 4_Без баланса" xfId="0"/>
    <cellStyle name="Обычный 3 2 2 2 2 5" xfId="0"/>
    <cellStyle name="Обычный 3 2 2 2 2 5 2" xfId="0"/>
    <cellStyle name="Обычный 3 2 2 2 2 5 2 2" xfId="0"/>
    <cellStyle name="Обычный 3 2 2 2 2 5 2 2 2" xfId="0"/>
    <cellStyle name="Обычный 3 2 2 2 2 5 2 2 2 2" xfId="0"/>
    <cellStyle name="Обычный 3 2 2 2 2 5 2 2 3" xfId="0"/>
    <cellStyle name="Обычный 3 2 2 2 2 5 2 2 3 2" xfId="0"/>
    <cellStyle name="Обычный 3 2 2 2 2 5 2 2 4" xfId="0"/>
    <cellStyle name="Обычный 3 2 2 2 2 5 2 2 4 2" xfId="0"/>
    <cellStyle name="Обычный 3 2 2 2 2 5 2 2 5" xfId="0"/>
    <cellStyle name="Обычный 3 2 2 2 2 5 2 3" xfId="0"/>
    <cellStyle name="Обычный 3 2 2 2 2 5 2 3 2" xfId="0"/>
    <cellStyle name="Обычный 3 2 2 2 2 5 2 3 2 2" xfId="0"/>
    <cellStyle name="Обычный 3 2 2 2 2 5 2 3 3" xfId="0"/>
    <cellStyle name="Обычный 3 2 2 2 2 5 2 3 3 2" xfId="0"/>
    <cellStyle name="Обычный 3 2 2 2 2 5 2 3 4" xfId="0"/>
    <cellStyle name="Обычный 3 2 2 2 2 5 2 3 4 2" xfId="0"/>
    <cellStyle name="Обычный 3 2 2 2 2 5 2 3 5" xfId="0"/>
    <cellStyle name="Обычный 3 2 2 2 2 5 2 4" xfId="0"/>
    <cellStyle name="Обычный 3 2 2 2 2 5 2 4 2" xfId="0"/>
    <cellStyle name="Обычный 3 2 2 2 2 5 2 5" xfId="0"/>
    <cellStyle name="Обычный 3 2 2 2 2 5 2 5 2" xfId="0"/>
    <cellStyle name="Обычный 3 2 2 2 2 5 2 6" xfId="0"/>
    <cellStyle name="Обычный 3 2 2 2 2 5 2 6 2" xfId="0"/>
    <cellStyle name="Обычный 3 2 2 2 2 5 2 7" xfId="0"/>
    <cellStyle name="Обычный 3 2 2 2 2 5 2_Без баланса" xfId="0"/>
    <cellStyle name="Обычный 3 2 2 2 2 5 3" xfId="0"/>
    <cellStyle name="Обычный 3 2 2 2 2 5 3 2" xfId="0"/>
    <cellStyle name="Обычный 3 2 2 2 2 5 3 2 2" xfId="0"/>
    <cellStyle name="Обычный 3 2 2 2 2 5 3 2 2 2" xfId="0"/>
    <cellStyle name="Обычный 3 2 2 2 2 5 3 2 3" xfId="0"/>
    <cellStyle name="Обычный 3 2 2 2 2 5 3 2 3 2" xfId="0"/>
    <cellStyle name="Обычный 3 2 2 2 2 5 3 2 4" xfId="0"/>
    <cellStyle name="Обычный 3 2 2 2 2 5 3 2 4 2" xfId="0"/>
    <cellStyle name="Обычный 3 2 2 2 2 5 3 2 5" xfId="0"/>
    <cellStyle name="Обычный 3 2 2 2 2 5 3 3" xfId="0"/>
    <cellStyle name="Обычный 3 2 2 2 2 5 3 3 2" xfId="0"/>
    <cellStyle name="Обычный 3 2 2 2 2 5 3 4" xfId="0"/>
    <cellStyle name="Обычный 3 2 2 2 2 5 3 4 2" xfId="0"/>
    <cellStyle name="Обычный 3 2 2 2 2 5 3 5" xfId="0"/>
    <cellStyle name="Обычный 3 2 2 2 2 5 3 5 2" xfId="0"/>
    <cellStyle name="Обычный 3 2 2 2 2 5 3 6" xfId="0"/>
    <cellStyle name="Обычный 3 2 2 2 2 5 4" xfId="0"/>
    <cellStyle name="Обычный 3 2 2 2 2 5 4 2" xfId="0"/>
    <cellStyle name="Обычный 3 2 2 2 2 5 4 2 2" xfId="0"/>
    <cellStyle name="Обычный 3 2 2 2 2 5 4 3" xfId="0"/>
    <cellStyle name="Обычный 3 2 2 2 2 5 4 3 2" xfId="0"/>
    <cellStyle name="Обычный 3 2 2 2 2 5 4 4" xfId="0"/>
    <cellStyle name="Обычный 3 2 2 2 2 5 4 4 2" xfId="0"/>
    <cellStyle name="Обычный 3 2 2 2 2 5 4 5" xfId="0"/>
    <cellStyle name="Обычный 3 2 2 2 2 5 5" xfId="0"/>
    <cellStyle name="Обычный 3 2 2 2 2 5 5 2" xfId="0"/>
    <cellStyle name="Обычный 3 2 2 2 2 5 6" xfId="0"/>
    <cellStyle name="Обычный 3 2 2 2 2 5 6 2" xfId="0"/>
    <cellStyle name="Обычный 3 2 2 2 2 5 7" xfId="0"/>
    <cellStyle name="Обычный 3 2 2 2 2 5 7 2" xfId="0"/>
    <cellStyle name="Обычный 3 2 2 2 2 5 8" xfId="0"/>
    <cellStyle name="Обычный 3 2 2 2 2 5_Без баланса" xfId="0"/>
    <cellStyle name="Обычный 3 2 2 2 2 6" xfId="0"/>
    <cellStyle name="Обычный 3 2 2 2 2 6 2" xfId="0"/>
    <cellStyle name="Обычный 3 2 2 2 2 6 2 2" xfId="0"/>
    <cellStyle name="Обычный 3 2 2 2 2 6 2 2 2" xfId="0"/>
    <cellStyle name="Обычный 3 2 2 2 2 6 2 2 2 2" xfId="0"/>
    <cellStyle name="Обычный 3 2 2 2 2 6 2 2 3" xfId="0"/>
    <cellStyle name="Обычный 3 2 2 2 2 6 2 2 3 2" xfId="0"/>
    <cellStyle name="Обычный 3 2 2 2 2 6 2 2 4" xfId="0"/>
    <cellStyle name="Обычный 3 2 2 2 2 6 2 2 4 2" xfId="0"/>
    <cellStyle name="Обычный 3 2 2 2 2 6 2 2 5" xfId="0"/>
    <cellStyle name="Обычный 3 2 2 2 2 6 2 3" xfId="0"/>
    <cellStyle name="Обычный 3 2 2 2 2 6 2 3 2" xfId="0"/>
    <cellStyle name="Обычный 3 2 2 2 2 6 2 3 2 2" xfId="0"/>
    <cellStyle name="Обычный 3 2 2 2 2 6 2 3 3" xfId="0"/>
    <cellStyle name="Обычный 3 2 2 2 2 6 2 3 3 2" xfId="0"/>
    <cellStyle name="Обычный 3 2 2 2 2 6 2 3 4" xfId="0"/>
    <cellStyle name="Обычный 3 2 2 2 2 6 2 3 4 2" xfId="0"/>
    <cellStyle name="Обычный 3 2 2 2 2 6 2 3 5" xfId="0"/>
    <cellStyle name="Обычный 3 2 2 2 2 6 2 4" xfId="0"/>
    <cellStyle name="Обычный 3 2 2 2 2 6 2 4 2" xfId="0"/>
    <cellStyle name="Обычный 3 2 2 2 2 6 2 5" xfId="0"/>
    <cellStyle name="Обычный 3 2 2 2 2 6 2 5 2" xfId="0"/>
    <cellStyle name="Обычный 3 2 2 2 2 6 2 6" xfId="0"/>
    <cellStyle name="Обычный 3 2 2 2 2 6 2 6 2" xfId="0"/>
    <cellStyle name="Обычный 3 2 2 2 2 6 2 7" xfId="0"/>
    <cellStyle name="Обычный 3 2 2 2 2 6 2_Без баланса" xfId="0"/>
    <cellStyle name="Обычный 3 2 2 2 2 6 3" xfId="0"/>
    <cellStyle name="Обычный 3 2 2 2 2 6 3 2" xfId="0"/>
    <cellStyle name="Обычный 3 2 2 2 2 6 3 2 2" xfId="0"/>
    <cellStyle name="Обычный 3 2 2 2 2 6 3 3" xfId="0"/>
    <cellStyle name="Обычный 3 2 2 2 2 6 3 3 2" xfId="0"/>
    <cellStyle name="Обычный 3 2 2 2 2 6 3 4" xfId="0"/>
    <cellStyle name="Обычный 3 2 2 2 2 6 3 4 2" xfId="0"/>
    <cellStyle name="Обычный 3 2 2 2 2 6 3 5" xfId="0"/>
    <cellStyle name="Обычный 3 2 2 2 2 6 4" xfId="0"/>
    <cellStyle name="Обычный 3 2 2 2 2 6 4 2" xfId="0"/>
    <cellStyle name="Обычный 3 2 2 2 2 6 4 2 2" xfId="0"/>
    <cellStyle name="Обычный 3 2 2 2 2 6 4 3" xfId="0"/>
    <cellStyle name="Обычный 3 2 2 2 2 6 4 3 2" xfId="0"/>
    <cellStyle name="Обычный 3 2 2 2 2 6 4 4" xfId="0"/>
    <cellStyle name="Обычный 3 2 2 2 2 6 4 4 2" xfId="0"/>
    <cellStyle name="Обычный 3 2 2 2 2 6 4 5" xfId="0"/>
    <cellStyle name="Обычный 3 2 2 2 2 6 5" xfId="0"/>
    <cellStyle name="Обычный 3 2 2 2 2 6 5 2" xfId="0"/>
    <cellStyle name="Обычный 3 2 2 2 2 6 6" xfId="0"/>
    <cellStyle name="Обычный 3 2 2 2 2 6 6 2" xfId="0"/>
    <cellStyle name="Обычный 3 2 2 2 2 6 7" xfId="0"/>
    <cellStyle name="Обычный 3 2 2 2 2 6 7 2" xfId="0"/>
    <cellStyle name="Обычный 3 2 2 2 2 6 8" xfId="0"/>
    <cellStyle name="Обычный 3 2 2 2 2 6_Без баланса" xfId="0"/>
    <cellStyle name="Обычный 3 2 2 2 2 7" xfId="0"/>
    <cellStyle name="Обычный 3 2 2 2 2 7 10" xfId="0"/>
    <cellStyle name="Обычный 3 2 2 2 2 7 2" xfId="0"/>
    <cellStyle name="Обычный 3 2 2 2 2 7 2 2" xfId="0"/>
    <cellStyle name="Обычный 3 2 2 2 2 7 2 2 2" xfId="0"/>
    <cellStyle name="Обычный 3 2 2 2 2 7 2 2 2 2" xfId="0"/>
    <cellStyle name="Обычный 3 2 2 2 2 7 2 2 3" xfId="0"/>
    <cellStyle name="Обычный 3 2 2 2 2 7 2 2 3 2" xfId="0"/>
    <cellStyle name="Обычный 3 2 2 2 2 7 2 2 4" xfId="0"/>
    <cellStyle name="Обычный 3 2 2 2 2 7 2 2 4 2" xfId="0"/>
    <cellStyle name="Обычный 3 2 2 2 2 7 2 2 5" xfId="0"/>
    <cellStyle name="Обычный 3 2 2 2 2 7 2 3" xfId="0"/>
    <cellStyle name="Обычный 3 2 2 2 2 7 2 3 2" xfId="0"/>
    <cellStyle name="Обычный 3 2 2 2 2 7 2 4" xfId="0"/>
    <cellStyle name="Обычный 3 2 2 2 2 7 2 4 2" xfId="0"/>
    <cellStyle name="Обычный 3 2 2 2 2 7 2 5" xfId="0"/>
    <cellStyle name="Обычный 3 2 2 2 2 7 2 5 2" xfId="0"/>
    <cellStyle name="Обычный 3 2 2 2 2 7 2 6" xfId="0"/>
    <cellStyle name="Обычный 3 2 2 2 2 7 2_Без баланса" xfId="0"/>
    <cellStyle name="Обычный 3 2 2 2 2 7 3" xfId="0"/>
    <cellStyle name="Обычный 3 2 2 2 2 7 3 2" xfId="0"/>
    <cellStyle name="Обычный 3 2 2 2 2 7 3 2 2" xfId="0"/>
    <cellStyle name="Обычный 3 2 2 2 2 7 3 3" xfId="0"/>
    <cellStyle name="Обычный 3 2 2 2 2 7 3 3 2" xfId="0"/>
    <cellStyle name="Обычный 3 2 2 2 2 7 3 4" xfId="0"/>
    <cellStyle name="Обычный 3 2 2 2 2 7 3 4 2" xfId="0"/>
    <cellStyle name="Обычный 3 2 2 2 2 7 3 5" xfId="0"/>
    <cellStyle name="Обычный 3 2 2 2 2 7 4" xfId="0"/>
    <cellStyle name="Обычный 3 2 2 2 2 7 4 2" xfId="0"/>
    <cellStyle name="Обычный 3 2 2 2 2 7 4 2 2" xfId="0"/>
    <cellStyle name="Обычный 3 2 2 2 2 7 4 3" xfId="0"/>
    <cellStyle name="Обычный 3 2 2 2 2 7 4 3 2" xfId="0"/>
    <cellStyle name="Обычный 3 2 2 2 2 7 4 4" xfId="0"/>
    <cellStyle name="Обычный 3 2 2 2 2 7 4 4 2" xfId="0"/>
    <cellStyle name="Обычный 3 2 2 2 2 7 4 5" xfId="0"/>
    <cellStyle name="Обычный 3 2 2 2 2 7 5" xfId="0"/>
    <cellStyle name="Обычный 3 2 2 2 2 7 5 2" xfId="0"/>
    <cellStyle name="Обычный 3 2 2 2 2 7 5 2 2" xfId="0"/>
    <cellStyle name="Обычный 3 2 2 2 2 7 5 3" xfId="0"/>
    <cellStyle name="Обычный 3 2 2 2 2 7 5 3 2" xfId="0"/>
    <cellStyle name="Обычный 3 2 2 2 2 7 5 4" xfId="0"/>
    <cellStyle name="Обычный 3 2 2 2 2 7 5 4 2" xfId="0"/>
    <cellStyle name="Обычный 3 2 2 2 2 7 5 5" xfId="0"/>
    <cellStyle name="Обычный 3 2 2 2 2 7 6" xfId="0"/>
    <cellStyle name="Обычный 3 2 2 2 2 7 6 2" xfId="0"/>
    <cellStyle name="Обычный 3 2 2 2 2 7 6 2 2" xfId="0"/>
    <cellStyle name="Обычный 3 2 2 2 2 7 6 3" xfId="0"/>
    <cellStyle name="Обычный 3 2 2 2 2 7 6 3 2" xfId="0"/>
    <cellStyle name="Обычный 3 2 2 2 2 7 6 4" xfId="0"/>
    <cellStyle name="Обычный 3 2 2 2 2 7 6 4 2" xfId="0"/>
    <cellStyle name="Обычный 3 2 2 2 2 7 6 5" xfId="0"/>
    <cellStyle name="Обычный 3 2 2 2 2 7 7" xfId="0"/>
    <cellStyle name="Обычный 3 2 2 2 2 7 7 2" xfId="0"/>
    <cellStyle name="Обычный 3 2 2 2 2 7 8" xfId="0"/>
    <cellStyle name="Обычный 3 2 2 2 2 7 8 2" xfId="0"/>
    <cellStyle name="Обычный 3 2 2 2 2 7 9" xfId="0"/>
    <cellStyle name="Обычный 3 2 2 2 2 7 9 2" xfId="0"/>
    <cellStyle name="Обычный 3 2 2 2 2 7_Без баланса" xfId="0"/>
    <cellStyle name="Обычный 3 2 2 2 2 8" xfId="0"/>
    <cellStyle name="Обычный 3 2 2 2 2 8 2" xfId="0"/>
    <cellStyle name="Обычный 3 2 2 2 2 8 2 2" xfId="0"/>
    <cellStyle name="Обычный 3 2 2 2 2 8 2 2 2" xfId="0"/>
    <cellStyle name="Обычный 3 2 2 2 2 8 2 3" xfId="0"/>
    <cellStyle name="Обычный 3 2 2 2 2 8 2 3 2" xfId="0"/>
    <cellStyle name="Обычный 3 2 2 2 2 8 2 4" xfId="0"/>
    <cellStyle name="Обычный 3 2 2 2 2 8 2 4 2" xfId="0"/>
    <cellStyle name="Обычный 3 2 2 2 2 8 2 5" xfId="0"/>
    <cellStyle name="Обычный 3 2 2 2 2 8 3" xfId="0"/>
    <cellStyle name="Обычный 3 2 2 2 2 8 3 2" xfId="0"/>
    <cellStyle name="Обычный 3 2 2 2 2 8 3 2 2" xfId="0"/>
    <cellStyle name="Обычный 3 2 2 2 2 8 3 3" xfId="0"/>
    <cellStyle name="Обычный 3 2 2 2 2 8 3 3 2" xfId="0"/>
    <cellStyle name="Обычный 3 2 2 2 2 8 3 4" xfId="0"/>
    <cellStyle name="Обычный 3 2 2 2 2 8 3 4 2" xfId="0"/>
    <cellStyle name="Обычный 3 2 2 2 2 8 3 5" xfId="0"/>
    <cellStyle name="Обычный 3 2 2 2 2 8 4" xfId="0"/>
    <cellStyle name="Обычный 3 2 2 2 2 8 4 2" xfId="0"/>
    <cellStyle name="Обычный 3 2 2 2 2 8 5" xfId="0"/>
    <cellStyle name="Обычный 3 2 2 2 2 8 5 2" xfId="0"/>
    <cellStyle name="Обычный 3 2 2 2 2 8 6" xfId="0"/>
    <cellStyle name="Обычный 3 2 2 2 2 8 6 2" xfId="0"/>
    <cellStyle name="Обычный 3 2 2 2 2 8 7" xfId="0"/>
    <cellStyle name="Обычный 3 2 2 2 2 8_Без баланса" xfId="0"/>
    <cellStyle name="Обычный 3 2 2 2 2 9" xfId="0"/>
    <cellStyle name="Обычный 3 2 2 2 2 9 2" xfId="0"/>
    <cellStyle name="Обычный 3 2 2 2 2 9 2 2" xfId="0"/>
    <cellStyle name="Обычный 3 2 2 2 2 9 2 2 2" xfId="0"/>
    <cellStyle name="Обычный 3 2 2 2 2 9 2 3" xfId="0"/>
    <cellStyle name="Обычный 3 2 2 2 2 9 2 3 2" xfId="0"/>
    <cellStyle name="Обычный 3 2 2 2 2 9 2 4" xfId="0"/>
    <cellStyle name="Обычный 3 2 2 2 2 9 2 4 2" xfId="0"/>
    <cellStyle name="Обычный 3 2 2 2 2 9 2 5" xfId="0"/>
    <cellStyle name="Обычный 3 2 2 2 2 9 3" xfId="0"/>
    <cellStyle name="Обычный 3 2 2 2 2 9 3 2" xfId="0"/>
    <cellStyle name="Обычный 3 2 2 2 2 9 3 2 2" xfId="0"/>
    <cellStyle name="Обычный 3 2 2 2 2 9 3 3" xfId="0"/>
    <cellStyle name="Обычный 3 2 2 2 2 9 3 3 2" xfId="0"/>
    <cellStyle name="Обычный 3 2 2 2 2 9 3 4" xfId="0"/>
    <cellStyle name="Обычный 3 2 2 2 2 9 3 4 2" xfId="0"/>
    <cellStyle name="Обычный 3 2 2 2 2 9 3 5" xfId="0"/>
    <cellStyle name="Обычный 3 2 2 2 2 9 4" xfId="0"/>
    <cellStyle name="Обычный 3 2 2 2 2 9 4 2" xfId="0"/>
    <cellStyle name="Обычный 3 2 2 2 2 9 5" xfId="0"/>
    <cellStyle name="Обычный 3 2 2 2 2 9 5 2" xfId="0"/>
    <cellStyle name="Обычный 3 2 2 2 2 9 6" xfId="0"/>
    <cellStyle name="Обычный 3 2 2 2 2 9 6 2" xfId="0"/>
    <cellStyle name="Обычный 3 2 2 2 2 9 7" xfId="0"/>
    <cellStyle name="Обычный 3 2 2 2 2 9_Без баланса" xfId="0"/>
    <cellStyle name="Обычный 3 2 2 2 2_Без баланса" xfId="0"/>
    <cellStyle name="Обычный 3 2 2 2 3" xfId="0"/>
    <cellStyle name="Обычный 3 2 2 2 3 10" xfId="0"/>
    <cellStyle name="Обычный 3 2 2 2 3 10 2" xfId="0"/>
    <cellStyle name="Обычный 3 2 2 2 3 10 2 2" xfId="0"/>
    <cellStyle name="Обычный 3 2 2 2 3 10 3" xfId="0"/>
    <cellStyle name="Обычный 3 2 2 2 3 10 3 2" xfId="0"/>
    <cellStyle name="Обычный 3 2 2 2 3 10 4" xfId="0"/>
    <cellStyle name="Обычный 3 2 2 2 3 10 4 2" xfId="0"/>
    <cellStyle name="Обычный 3 2 2 2 3 10 5" xfId="0"/>
    <cellStyle name="Обычный 3 2 2 2 3 11" xfId="0"/>
    <cellStyle name="Обычный 3 2 2 2 3 11 2" xfId="0"/>
    <cellStyle name="Обычный 3 2 2 2 3 11 2 2" xfId="0"/>
    <cellStyle name="Обычный 3 2 2 2 3 11 3" xfId="0"/>
    <cellStyle name="Обычный 3 2 2 2 3 11 3 2" xfId="0"/>
    <cellStyle name="Обычный 3 2 2 2 3 11 4" xfId="0"/>
    <cellStyle name="Обычный 3 2 2 2 3 11 4 2" xfId="0"/>
    <cellStyle name="Обычный 3 2 2 2 3 11 5" xfId="0"/>
    <cellStyle name="Обычный 3 2 2 2 3 12" xfId="0"/>
    <cellStyle name="Обычный 3 2 2 2 3 12 2" xfId="0"/>
    <cellStyle name="Обычный 3 2 2 2 3 13" xfId="0"/>
    <cellStyle name="Обычный 3 2 2 2 3 13 2" xfId="0"/>
    <cellStyle name="Обычный 3 2 2 2 3 14" xfId="0"/>
    <cellStyle name="Обычный 3 2 2 2 3 14 2" xfId="0"/>
    <cellStyle name="Обычный 3 2 2 2 3 15" xfId="0"/>
    <cellStyle name="Обычный 3 2 2 2 3 2" xfId="0"/>
    <cellStyle name="Обычный 3 2 2 2 3 2 10" xfId="0"/>
    <cellStyle name="Обычный 3 2 2 2 3 2 10 2" xfId="0"/>
    <cellStyle name="Обычный 3 2 2 2 3 2 10 2 2" xfId="0"/>
    <cellStyle name="Обычный 3 2 2 2 3 2 10 3" xfId="0"/>
    <cellStyle name="Обычный 3 2 2 2 3 2 10 3 2" xfId="0"/>
    <cellStyle name="Обычный 3 2 2 2 3 2 10 4" xfId="0"/>
    <cellStyle name="Обычный 3 2 2 2 3 2 10 4 2" xfId="0"/>
    <cellStyle name="Обычный 3 2 2 2 3 2 10 5" xfId="0"/>
    <cellStyle name="Обычный 3 2 2 2 3 2 11" xfId="0"/>
    <cellStyle name="Обычный 3 2 2 2 3 2 11 2" xfId="0"/>
    <cellStyle name="Обычный 3 2 2 2 3 2 12" xfId="0"/>
    <cellStyle name="Обычный 3 2 2 2 3 2 12 2" xfId="0"/>
    <cellStyle name="Обычный 3 2 2 2 3 2 13" xfId="0"/>
    <cellStyle name="Обычный 3 2 2 2 3 2 13 2" xfId="0"/>
    <cellStyle name="Обычный 3 2 2 2 3 2 14" xfId="0"/>
    <cellStyle name="Обычный 3 2 2 2 3 2 2" xfId="0"/>
    <cellStyle name="Обычный 3 2 2 2 3 2 2 2" xfId="0"/>
    <cellStyle name="Обычный 3 2 2 2 3 2 2 2 2" xfId="0"/>
    <cellStyle name="Обычный 3 2 2 2 3 2 2 2 2 2" xfId="0"/>
    <cellStyle name="Обычный 3 2 2 2 3 2 2 2 2 2 2" xfId="0"/>
    <cellStyle name="Обычный 3 2 2 2 3 2 2 2 2 2 2 2" xfId="0"/>
    <cellStyle name="Обычный 3 2 2 2 3 2 2 2 2 2 3" xfId="0"/>
    <cellStyle name="Обычный 3 2 2 2 3 2 2 2 2 2 3 2" xfId="0"/>
    <cellStyle name="Обычный 3 2 2 2 3 2 2 2 2 2 4" xfId="0"/>
    <cellStyle name="Обычный 3 2 2 2 3 2 2 2 2 2 4 2" xfId="0"/>
    <cellStyle name="Обычный 3 2 2 2 3 2 2 2 2 2 5" xfId="0"/>
    <cellStyle name="Обычный 3 2 2 2 3 2 2 2 2 3" xfId="0"/>
    <cellStyle name="Обычный 3 2 2 2 3 2 2 2 2 3 2" xfId="0"/>
    <cellStyle name="Обычный 3 2 2 2 3 2 2 2 2 3 2 2" xfId="0"/>
    <cellStyle name="Обычный 3 2 2 2 3 2 2 2 2 3 3" xfId="0"/>
    <cellStyle name="Обычный 3 2 2 2 3 2 2 2 2 3 3 2" xfId="0"/>
    <cellStyle name="Обычный 3 2 2 2 3 2 2 2 2 3 4" xfId="0"/>
    <cellStyle name="Обычный 3 2 2 2 3 2 2 2 2 3 4 2" xfId="0"/>
    <cellStyle name="Обычный 3 2 2 2 3 2 2 2 2 3 5" xfId="0"/>
    <cellStyle name="Обычный 3 2 2 2 3 2 2 2 2 4" xfId="0"/>
    <cellStyle name="Обычный 3 2 2 2 3 2 2 2 2 4 2" xfId="0"/>
    <cellStyle name="Обычный 3 2 2 2 3 2 2 2 2 5" xfId="0"/>
    <cellStyle name="Обычный 3 2 2 2 3 2 2 2 2 5 2" xfId="0"/>
    <cellStyle name="Обычный 3 2 2 2 3 2 2 2 2 6" xfId="0"/>
    <cellStyle name="Обычный 3 2 2 2 3 2 2 2 2 6 2" xfId="0"/>
    <cellStyle name="Обычный 3 2 2 2 3 2 2 2 2 7" xfId="0"/>
    <cellStyle name="Обычный 3 2 2 2 3 2 2 2 2_Без баланса" xfId="0"/>
    <cellStyle name="Обычный 3 2 2 2 3 2 2 2 3" xfId="0"/>
    <cellStyle name="Обычный 3 2 2 2 3 2 2 2 3 2" xfId="0"/>
    <cellStyle name="Обычный 3 2 2 2 3 2 2 2 3 2 2" xfId="0"/>
    <cellStyle name="Обычный 3 2 2 2 3 2 2 2 3 2 2 2" xfId="0"/>
    <cellStyle name="Обычный 3 2 2 2 3 2 2 2 3 2 3" xfId="0"/>
    <cellStyle name="Обычный 3 2 2 2 3 2 2 2 3 2 3 2" xfId="0"/>
    <cellStyle name="Обычный 3 2 2 2 3 2 2 2 3 2 4" xfId="0"/>
    <cellStyle name="Обычный 3 2 2 2 3 2 2 2 3 2 4 2" xfId="0"/>
    <cellStyle name="Обычный 3 2 2 2 3 2 2 2 3 2 5" xfId="0"/>
    <cellStyle name="Обычный 3 2 2 2 3 2 2 2 3 3" xfId="0"/>
    <cellStyle name="Обычный 3 2 2 2 3 2 2 2 3 3 2" xfId="0"/>
    <cellStyle name="Обычный 3 2 2 2 3 2 2 2 3 4" xfId="0"/>
    <cellStyle name="Обычный 3 2 2 2 3 2 2 2 3 4 2" xfId="0"/>
    <cellStyle name="Обычный 3 2 2 2 3 2 2 2 3 5" xfId="0"/>
    <cellStyle name="Обычный 3 2 2 2 3 2 2 2 3 5 2" xfId="0"/>
    <cellStyle name="Обычный 3 2 2 2 3 2 2 2 3 6" xfId="0"/>
    <cellStyle name="Обычный 3 2 2 2 3 2 2 2 4" xfId="0"/>
    <cellStyle name="Обычный 3 2 2 2 3 2 2 2 4 2" xfId="0"/>
    <cellStyle name="Обычный 3 2 2 2 3 2 2 2 4 2 2" xfId="0"/>
    <cellStyle name="Обычный 3 2 2 2 3 2 2 2 4 3" xfId="0"/>
    <cellStyle name="Обычный 3 2 2 2 3 2 2 2 4 3 2" xfId="0"/>
    <cellStyle name="Обычный 3 2 2 2 3 2 2 2 4 4" xfId="0"/>
    <cellStyle name="Обычный 3 2 2 2 3 2 2 2 4 4 2" xfId="0"/>
    <cellStyle name="Обычный 3 2 2 2 3 2 2 2 4 5" xfId="0"/>
    <cellStyle name="Обычный 3 2 2 2 3 2 2 2 5" xfId="0"/>
    <cellStyle name="Обычный 3 2 2 2 3 2 2 2 5 2" xfId="0"/>
    <cellStyle name="Обычный 3 2 2 2 3 2 2 2 6" xfId="0"/>
    <cellStyle name="Обычный 3 2 2 2 3 2 2 2 6 2" xfId="0"/>
    <cellStyle name="Обычный 3 2 2 2 3 2 2 2 7" xfId="0"/>
    <cellStyle name="Обычный 3 2 2 2 3 2 2 2 7 2" xfId="0"/>
    <cellStyle name="Обычный 3 2 2 2 3 2 2 2 8" xfId="0"/>
    <cellStyle name="Обычный 3 2 2 2 3 2 2 2_Без баланса" xfId="0"/>
    <cellStyle name="Обычный 3 2 2 2 3 2 2 3" xfId="0"/>
    <cellStyle name="Обычный 3 2 2 2 3 2 2 3 2" xfId="0"/>
    <cellStyle name="Обычный 3 2 2 2 3 2 2 3 2 2" xfId="0"/>
    <cellStyle name="Обычный 3 2 2 2 3 2 2 3 2 2 2" xfId="0"/>
    <cellStyle name="Обычный 3 2 2 2 3 2 2 3 2 3" xfId="0"/>
    <cellStyle name="Обычный 3 2 2 2 3 2 2 3 2 3 2" xfId="0"/>
    <cellStyle name="Обычный 3 2 2 2 3 2 2 3 2 4" xfId="0"/>
    <cellStyle name="Обычный 3 2 2 2 3 2 2 3 2 4 2" xfId="0"/>
    <cellStyle name="Обычный 3 2 2 2 3 2 2 3 2 5" xfId="0"/>
    <cellStyle name="Обычный 3 2 2 2 3 2 2 3 3" xfId="0"/>
    <cellStyle name="Обычный 3 2 2 2 3 2 2 3 3 2" xfId="0"/>
    <cellStyle name="Обычный 3 2 2 2 3 2 2 3 3 2 2" xfId="0"/>
    <cellStyle name="Обычный 3 2 2 2 3 2 2 3 3 3" xfId="0"/>
    <cellStyle name="Обычный 3 2 2 2 3 2 2 3 3 3 2" xfId="0"/>
    <cellStyle name="Обычный 3 2 2 2 3 2 2 3 3 4" xfId="0"/>
    <cellStyle name="Обычный 3 2 2 2 3 2 2 3 3 4 2" xfId="0"/>
    <cellStyle name="Обычный 3 2 2 2 3 2 2 3 3 5" xfId="0"/>
    <cellStyle name="Обычный 3 2 2 2 3 2 2 3 4" xfId="0"/>
    <cellStyle name="Обычный 3 2 2 2 3 2 2 3 4 2" xfId="0"/>
    <cellStyle name="Обычный 3 2 2 2 3 2 2 3 5" xfId="0"/>
    <cellStyle name="Обычный 3 2 2 2 3 2 2 3 5 2" xfId="0"/>
    <cellStyle name="Обычный 3 2 2 2 3 2 2 3 6" xfId="0"/>
    <cellStyle name="Обычный 3 2 2 2 3 2 2 3 6 2" xfId="0"/>
    <cellStyle name="Обычный 3 2 2 2 3 2 2 3 7" xfId="0"/>
    <cellStyle name="Обычный 3 2 2 2 3 2 2 3_Без баланса" xfId="0"/>
    <cellStyle name="Обычный 3 2 2 2 3 2 2 4" xfId="0"/>
    <cellStyle name="Обычный 3 2 2 2 3 2 2 4 2" xfId="0"/>
    <cellStyle name="Обычный 3 2 2 2 3 2 2 4 2 2" xfId="0"/>
    <cellStyle name="Обычный 3 2 2 2 3 2 2 4 2 2 2" xfId="0"/>
    <cellStyle name="Обычный 3 2 2 2 3 2 2 4 2 3" xfId="0"/>
    <cellStyle name="Обычный 3 2 2 2 3 2 2 4 2 3 2" xfId="0"/>
    <cellStyle name="Обычный 3 2 2 2 3 2 2 4 2 4" xfId="0"/>
    <cellStyle name="Обычный 3 2 2 2 3 2 2 4 2 4 2" xfId="0"/>
    <cellStyle name="Обычный 3 2 2 2 3 2 2 4 2 5" xfId="0"/>
    <cellStyle name="Обычный 3 2 2 2 3 2 2 4 3" xfId="0"/>
    <cellStyle name="Обычный 3 2 2 2 3 2 2 4 3 2" xfId="0"/>
    <cellStyle name="Обычный 3 2 2 2 3 2 2 4 4" xfId="0"/>
    <cellStyle name="Обычный 3 2 2 2 3 2 2 4 4 2" xfId="0"/>
    <cellStyle name="Обычный 3 2 2 2 3 2 2 4 5" xfId="0"/>
    <cellStyle name="Обычный 3 2 2 2 3 2 2 4 5 2" xfId="0"/>
    <cellStyle name="Обычный 3 2 2 2 3 2 2 4 6" xfId="0"/>
    <cellStyle name="Обычный 3 2 2 2 3 2 2 5" xfId="0"/>
    <cellStyle name="Обычный 3 2 2 2 3 2 2 5 2" xfId="0"/>
    <cellStyle name="Обычный 3 2 2 2 3 2 2 5 2 2" xfId="0"/>
    <cellStyle name="Обычный 3 2 2 2 3 2 2 5 3" xfId="0"/>
    <cellStyle name="Обычный 3 2 2 2 3 2 2 5 3 2" xfId="0"/>
    <cellStyle name="Обычный 3 2 2 2 3 2 2 5 4" xfId="0"/>
    <cellStyle name="Обычный 3 2 2 2 3 2 2 5 4 2" xfId="0"/>
    <cellStyle name="Обычный 3 2 2 2 3 2 2 5 5" xfId="0"/>
    <cellStyle name="Обычный 3 2 2 2 3 2 2 6" xfId="0"/>
    <cellStyle name="Обычный 3 2 2 2 3 2 2 6 2" xfId="0"/>
    <cellStyle name="Обычный 3 2 2 2 3 2 2 7" xfId="0"/>
    <cellStyle name="Обычный 3 2 2 2 3 2 2 7 2" xfId="0"/>
    <cellStyle name="Обычный 3 2 2 2 3 2 2 8" xfId="0"/>
    <cellStyle name="Обычный 3 2 2 2 3 2 2 8 2" xfId="0"/>
    <cellStyle name="Обычный 3 2 2 2 3 2 2 9" xfId="0"/>
    <cellStyle name="Обычный 3 2 2 2 3 2 2_Без баланса" xfId="0"/>
    <cellStyle name="Обычный 3 2 2 2 3 2 3" xfId="0"/>
    <cellStyle name="Обычный 3 2 2 2 3 2 3 2" xfId="0"/>
    <cellStyle name="Обычный 3 2 2 2 3 2 3 2 2" xfId="0"/>
    <cellStyle name="Обычный 3 2 2 2 3 2 3 2 2 2" xfId="0"/>
    <cellStyle name="Обычный 3 2 2 2 3 2 3 2 2 2 2" xfId="0"/>
    <cellStyle name="Обычный 3 2 2 2 3 2 3 2 2 3" xfId="0"/>
    <cellStyle name="Обычный 3 2 2 2 3 2 3 2 2 3 2" xfId="0"/>
    <cellStyle name="Обычный 3 2 2 2 3 2 3 2 2 4" xfId="0"/>
    <cellStyle name="Обычный 3 2 2 2 3 2 3 2 2 4 2" xfId="0"/>
    <cellStyle name="Обычный 3 2 2 2 3 2 3 2 2 5" xfId="0"/>
    <cellStyle name="Обычный 3 2 2 2 3 2 3 2 3" xfId="0"/>
    <cellStyle name="Обычный 3 2 2 2 3 2 3 2 3 2" xfId="0"/>
    <cellStyle name="Обычный 3 2 2 2 3 2 3 2 3 2 2" xfId="0"/>
    <cellStyle name="Обычный 3 2 2 2 3 2 3 2 3 3" xfId="0"/>
    <cellStyle name="Обычный 3 2 2 2 3 2 3 2 3 3 2" xfId="0"/>
    <cellStyle name="Обычный 3 2 2 2 3 2 3 2 3 4" xfId="0"/>
    <cellStyle name="Обычный 3 2 2 2 3 2 3 2 3 4 2" xfId="0"/>
    <cellStyle name="Обычный 3 2 2 2 3 2 3 2 3 5" xfId="0"/>
    <cellStyle name="Обычный 3 2 2 2 3 2 3 2 4" xfId="0"/>
    <cellStyle name="Обычный 3 2 2 2 3 2 3 2 4 2" xfId="0"/>
    <cellStyle name="Обычный 3 2 2 2 3 2 3 2 5" xfId="0"/>
    <cellStyle name="Обычный 3 2 2 2 3 2 3 2 5 2" xfId="0"/>
    <cellStyle name="Обычный 3 2 2 2 3 2 3 2 6" xfId="0"/>
    <cellStyle name="Обычный 3 2 2 2 3 2 3 2 6 2" xfId="0"/>
    <cellStyle name="Обычный 3 2 2 2 3 2 3 2 7" xfId="0"/>
    <cellStyle name="Обычный 3 2 2 2 3 2 3 2_Без баланса" xfId="0"/>
    <cellStyle name="Обычный 3 2 2 2 3 2 3 3" xfId="0"/>
    <cellStyle name="Обычный 3 2 2 2 3 2 3 3 2" xfId="0"/>
    <cellStyle name="Обычный 3 2 2 2 3 2 3 3 2 2" xfId="0"/>
    <cellStyle name="Обычный 3 2 2 2 3 2 3 3 2 2 2" xfId="0"/>
    <cellStyle name="Обычный 3 2 2 2 3 2 3 3 2 3" xfId="0"/>
    <cellStyle name="Обычный 3 2 2 2 3 2 3 3 2 3 2" xfId="0"/>
    <cellStyle name="Обычный 3 2 2 2 3 2 3 3 2 4" xfId="0"/>
    <cellStyle name="Обычный 3 2 2 2 3 2 3 3 2 4 2" xfId="0"/>
    <cellStyle name="Обычный 3 2 2 2 3 2 3 3 2 5" xfId="0"/>
    <cellStyle name="Обычный 3 2 2 2 3 2 3 3 3" xfId="0"/>
    <cellStyle name="Обычный 3 2 2 2 3 2 3 3 3 2" xfId="0"/>
    <cellStyle name="Обычный 3 2 2 2 3 2 3 3 4" xfId="0"/>
    <cellStyle name="Обычный 3 2 2 2 3 2 3 3 4 2" xfId="0"/>
    <cellStyle name="Обычный 3 2 2 2 3 2 3 3 5" xfId="0"/>
    <cellStyle name="Обычный 3 2 2 2 3 2 3 3 5 2" xfId="0"/>
    <cellStyle name="Обычный 3 2 2 2 3 2 3 3 6" xfId="0"/>
    <cellStyle name="Обычный 3 2 2 2 3 2 3 4" xfId="0"/>
    <cellStyle name="Обычный 3 2 2 2 3 2 3 4 2" xfId="0"/>
    <cellStyle name="Обычный 3 2 2 2 3 2 3 4 2 2" xfId="0"/>
    <cellStyle name="Обычный 3 2 2 2 3 2 3 4 3" xfId="0"/>
    <cellStyle name="Обычный 3 2 2 2 3 2 3 4 3 2" xfId="0"/>
    <cellStyle name="Обычный 3 2 2 2 3 2 3 4 4" xfId="0"/>
    <cellStyle name="Обычный 3 2 2 2 3 2 3 4 4 2" xfId="0"/>
    <cellStyle name="Обычный 3 2 2 2 3 2 3 4 5" xfId="0"/>
    <cellStyle name="Обычный 3 2 2 2 3 2 3 5" xfId="0"/>
    <cellStyle name="Обычный 3 2 2 2 3 2 3 5 2" xfId="0"/>
    <cellStyle name="Обычный 3 2 2 2 3 2 3 6" xfId="0"/>
    <cellStyle name="Обычный 3 2 2 2 3 2 3 6 2" xfId="0"/>
    <cellStyle name="Обычный 3 2 2 2 3 2 3 7" xfId="0"/>
    <cellStyle name="Обычный 3 2 2 2 3 2 3 7 2" xfId="0"/>
    <cellStyle name="Обычный 3 2 2 2 3 2 3 8" xfId="0"/>
    <cellStyle name="Обычный 3 2 2 2 3 2 3_Без баланса" xfId="0"/>
    <cellStyle name="Обычный 3 2 2 2 3 2 4" xfId="0"/>
    <cellStyle name="Обычный 3 2 2 2 3 2 4 2" xfId="0"/>
    <cellStyle name="Обычный 3 2 2 2 3 2 4 2 2" xfId="0"/>
    <cellStyle name="Обычный 3 2 2 2 3 2 4 2 2 2" xfId="0"/>
    <cellStyle name="Обычный 3 2 2 2 3 2 4 2 2 2 2" xfId="0"/>
    <cellStyle name="Обычный 3 2 2 2 3 2 4 2 2 3" xfId="0"/>
    <cellStyle name="Обычный 3 2 2 2 3 2 4 2 2 3 2" xfId="0"/>
    <cellStyle name="Обычный 3 2 2 2 3 2 4 2 2 4" xfId="0"/>
    <cellStyle name="Обычный 3 2 2 2 3 2 4 2 2 4 2" xfId="0"/>
    <cellStyle name="Обычный 3 2 2 2 3 2 4 2 2 5" xfId="0"/>
    <cellStyle name="Обычный 3 2 2 2 3 2 4 2 3" xfId="0"/>
    <cellStyle name="Обычный 3 2 2 2 3 2 4 2 3 2" xfId="0"/>
    <cellStyle name="Обычный 3 2 2 2 3 2 4 2 3 2 2" xfId="0"/>
    <cellStyle name="Обычный 3 2 2 2 3 2 4 2 3 3" xfId="0"/>
    <cellStyle name="Обычный 3 2 2 2 3 2 4 2 3 3 2" xfId="0"/>
    <cellStyle name="Обычный 3 2 2 2 3 2 4 2 3 4" xfId="0"/>
    <cellStyle name="Обычный 3 2 2 2 3 2 4 2 3 4 2" xfId="0"/>
    <cellStyle name="Обычный 3 2 2 2 3 2 4 2 3 5" xfId="0"/>
    <cellStyle name="Обычный 3 2 2 2 3 2 4 2 4" xfId="0"/>
    <cellStyle name="Обычный 3 2 2 2 3 2 4 2 4 2" xfId="0"/>
    <cellStyle name="Обычный 3 2 2 2 3 2 4 2 5" xfId="0"/>
    <cellStyle name="Обычный 3 2 2 2 3 2 4 2 5 2" xfId="0"/>
    <cellStyle name="Обычный 3 2 2 2 3 2 4 2 6" xfId="0"/>
    <cellStyle name="Обычный 3 2 2 2 3 2 4 2 6 2" xfId="0"/>
    <cellStyle name="Обычный 3 2 2 2 3 2 4 2 7" xfId="0"/>
    <cellStyle name="Обычный 3 2 2 2 3 2 4 2_Без баланса" xfId="0"/>
    <cellStyle name="Обычный 3 2 2 2 3 2 4 3" xfId="0"/>
    <cellStyle name="Обычный 3 2 2 2 3 2 4 3 2" xfId="0"/>
    <cellStyle name="Обычный 3 2 2 2 3 2 4 3 2 2" xfId="0"/>
    <cellStyle name="Обычный 3 2 2 2 3 2 4 3 3" xfId="0"/>
    <cellStyle name="Обычный 3 2 2 2 3 2 4 3 3 2" xfId="0"/>
    <cellStyle name="Обычный 3 2 2 2 3 2 4 3 4" xfId="0"/>
    <cellStyle name="Обычный 3 2 2 2 3 2 4 3 4 2" xfId="0"/>
    <cellStyle name="Обычный 3 2 2 2 3 2 4 3 5" xfId="0"/>
    <cellStyle name="Обычный 3 2 2 2 3 2 4 4" xfId="0"/>
    <cellStyle name="Обычный 3 2 2 2 3 2 4 4 2" xfId="0"/>
    <cellStyle name="Обычный 3 2 2 2 3 2 4 4 2 2" xfId="0"/>
    <cellStyle name="Обычный 3 2 2 2 3 2 4 4 3" xfId="0"/>
    <cellStyle name="Обычный 3 2 2 2 3 2 4 4 3 2" xfId="0"/>
    <cellStyle name="Обычный 3 2 2 2 3 2 4 4 4" xfId="0"/>
    <cellStyle name="Обычный 3 2 2 2 3 2 4 4 4 2" xfId="0"/>
    <cellStyle name="Обычный 3 2 2 2 3 2 4 4 5" xfId="0"/>
    <cellStyle name="Обычный 3 2 2 2 3 2 4 5" xfId="0"/>
    <cellStyle name="Обычный 3 2 2 2 3 2 4 5 2" xfId="0"/>
    <cellStyle name="Обычный 3 2 2 2 3 2 4 6" xfId="0"/>
    <cellStyle name="Обычный 3 2 2 2 3 2 4 6 2" xfId="0"/>
    <cellStyle name="Обычный 3 2 2 2 3 2 4 7" xfId="0"/>
    <cellStyle name="Обычный 3 2 2 2 3 2 4 7 2" xfId="0"/>
    <cellStyle name="Обычный 3 2 2 2 3 2 4 8" xfId="0"/>
    <cellStyle name="Обычный 3 2 2 2 3 2 4_Без баланса" xfId="0"/>
    <cellStyle name="Обычный 3 2 2 2 3 2 5" xfId="0"/>
    <cellStyle name="Обычный 3 2 2 2 3 2 5 10" xfId="0"/>
    <cellStyle name="Обычный 3 2 2 2 3 2 5 2" xfId="0"/>
    <cellStyle name="Обычный 3 2 2 2 3 2 5 2 2" xfId="0"/>
    <cellStyle name="Обычный 3 2 2 2 3 2 5 2 2 2" xfId="0"/>
    <cellStyle name="Обычный 3 2 2 2 3 2 5 2 2 2 2" xfId="0"/>
    <cellStyle name="Обычный 3 2 2 2 3 2 5 2 2 3" xfId="0"/>
    <cellStyle name="Обычный 3 2 2 2 3 2 5 2 2 3 2" xfId="0"/>
    <cellStyle name="Обычный 3 2 2 2 3 2 5 2 2 4" xfId="0"/>
    <cellStyle name="Обычный 3 2 2 2 3 2 5 2 2 4 2" xfId="0"/>
    <cellStyle name="Обычный 3 2 2 2 3 2 5 2 2 5" xfId="0"/>
    <cellStyle name="Обычный 3 2 2 2 3 2 5 2 3" xfId="0"/>
    <cellStyle name="Обычный 3 2 2 2 3 2 5 2 3 2" xfId="0"/>
    <cellStyle name="Обычный 3 2 2 2 3 2 5 2 4" xfId="0"/>
    <cellStyle name="Обычный 3 2 2 2 3 2 5 2 4 2" xfId="0"/>
    <cellStyle name="Обычный 3 2 2 2 3 2 5 2 5" xfId="0"/>
    <cellStyle name="Обычный 3 2 2 2 3 2 5 2 5 2" xfId="0"/>
    <cellStyle name="Обычный 3 2 2 2 3 2 5 2 6" xfId="0"/>
    <cellStyle name="Обычный 3 2 2 2 3 2 5 2_Без баланса" xfId="0"/>
    <cellStyle name="Обычный 3 2 2 2 3 2 5 3" xfId="0"/>
    <cellStyle name="Обычный 3 2 2 2 3 2 5 3 2" xfId="0"/>
    <cellStyle name="Обычный 3 2 2 2 3 2 5 3 2 2" xfId="0"/>
    <cellStyle name="Обычный 3 2 2 2 3 2 5 3 3" xfId="0"/>
    <cellStyle name="Обычный 3 2 2 2 3 2 5 3 3 2" xfId="0"/>
    <cellStyle name="Обычный 3 2 2 2 3 2 5 3 4" xfId="0"/>
    <cellStyle name="Обычный 3 2 2 2 3 2 5 3 4 2" xfId="0"/>
    <cellStyle name="Обычный 3 2 2 2 3 2 5 3 5" xfId="0"/>
    <cellStyle name="Обычный 3 2 2 2 3 2 5 4" xfId="0"/>
    <cellStyle name="Обычный 3 2 2 2 3 2 5 4 2" xfId="0"/>
    <cellStyle name="Обычный 3 2 2 2 3 2 5 4 2 2" xfId="0"/>
    <cellStyle name="Обычный 3 2 2 2 3 2 5 4 3" xfId="0"/>
    <cellStyle name="Обычный 3 2 2 2 3 2 5 4 3 2" xfId="0"/>
    <cellStyle name="Обычный 3 2 2 2 3 2 5 4 4" xfId="0"/>
    <cellStyle name="Обычный 3 2 2 2 3 2 5 4 4 2" xfId="0"/>
    <cellStyle name="Обычный 3 2 2 2 3 2 5 4 5" xfId="0"/>
    <cellStyle name="Обычный 3 2 2 2 3 2 5 5" xfId="0"/>
    <cellStyle name="Обычный 3 2 2 2 3 2 5 5 2" xfId="0"/>
    <cellStyle name="Обычный 3 2 2 2 3 2 5 5 2 2" xfId="0"/>
    <cellStyle name="Обычный 3 2 2 2 3 2 5 5 3" xfId="0"/>
    <cellStyle name="Обычный 3 2 2 2 3 2 5 5 3 2" xfId="0"/>
    <cellStyle name="Обычный 3 2 2 2 3 2 5 5 4" xfId="0"/>
    <cellStyle name="Обычный 3 2 2 2 3 2 5 5 4 2" xfId="0"/>
    <cellStyle name="Обычный 3 2 2 2 3 2 5 5 5" xfId="0"/>
    <cellStyle name="Обычный 3 2 2 2 3 2 5 6" xfId="0"/>
    <cellStyle name="Обычный 3 2 2 2 3 2 5 6 2" xfId="0"/>
    <cellStyle name="Обычный 3 2 2 2 3 2 5 6 2 2" xfId="0"/>
    <cellStyle name="Обычный 3 2 2 2 3 2 5 6 3" xfId="0"/>
    <cellStyle name="Обычный 3 2 2 2 3 2 5 6 3 2" xfId="0"/>
    <cellStyle name="Обычный 3 2 2 2 3 2 5 6 4" xfId="0"/>
    <cellStyle name="Обычный 3 2 2 2 3 2 5 6 4 2" xfId="0"/>
    <cellStyle name="Обычный 3 2 2 2 3 2 5 6 5" xfId="0"/>
    <cellStyle name="Обычный 3 2 2 2 3 2 5 7" xfId="0"/>
    <cellStyle name="Обычный 3 2 2 2 3 2 5 7 2" xfId="0"/>
    <cellStyle name="Обычный 3 2 2 2 3 2 5 8" xfId="0"/>
    <cellStyle name="Обычный 3 2 2 2 3 2 5 8 2" xfId="0"/>
    <cellStyle name="Обычный 3 2 2 2 3 2 5 9" xfId="0"/>
    <cellStyle name="Обычный 3 2 2 2 3 2 5 9 2" xfId="0"/>
    <cellStyle name="Обычный 3 2 2 2 3 2 5_Без баланса" xfId="0"/>
    <cellStyle name="Обычный 3 2 2 2 3 2 6" xfId="0"/>
    <cellStyle name="Обычный 3 2 2 2 3 2 6 2" xfId="0"/>
    <cellStyle name="Обычный 3 2 2 2 3 2 6 2 2" xfId="0"/>
    <cellStyle name="Обычный 3 2 2 2 3 2 6 2 2 2" xfId="0"/>
    <cellStyle name="Обычный 3 2 2 2 3 2 6 2 3" xfId="0"/>
    <cellStyle name="Обычный 3 2 2 2 3 2 6 2 3 2" xfId="0"/>
    <cellStyle name="Обычный 3 2 2 2 3 2 6 2 4" xfId="0"/>
    <cellStyle name="Обычный 3 2 2 2 3 2 6 2 4 2" xfId="0"/>
    <cellStyle name="Обычный 3 2 2 2 3 2 6 2 5" xfId="0"/>
    <cellStyle name="Обычный 3 2 2 2 3 2 6 3" xfId="0"/>
    <cellStyle name="Обычный 3 2 2 2 3 2 6 3 2" xfId="0"/>
    <cellStyle name="Обычный 3 2 2 2 3 2 6 3 2 2" xfId="0"/>
    <cellStyle name="Обычный 3 2 2 2 3 2 6 3 3" xfId="0"/>
    <cellStyle name="Обычный 3 2 2 2 3 2 6 3 3 2" xfId="0"/>
    <cellStyle name="Обычный 3 2 2 2 3 2 6 3 4" xfId="0"/>
    <cellStyle name="Обычный 3 2 2 2 3 2 6 3 4 2" xfId="0"/>
    <cellStyle name="Обычный 3 2 2 2 3 2 6 3 5" xfId="0"/>
    <cellStyle name="Обычный 3 2 2 2 3 2 6 4" xfId="0"/>
    <cellStyle name="Обычный 3 2 2 2 3 2 6 4 2" xfId="0"/>
    <cellStyle name="Обычный 3 2 2 2 3 2 6 5" xfId="0"/>
    <cellStyle name="Обычный 3 2 2 2 3 2 6 5 2" xfId="0"/>
    <cellStyle name="Обычный 3 2 2 2 3 2 6 6" xfId="0"/>
    <cellStyle name="Обычный 3 2 2 2 3 2 6 6 2" xfId="0"/>
    <cellStyle name="Обычный 3 2 2 2 3 2 6 7" xfId="0"/>
    <cellStyle name="Обычный 3 2 2 2 3 2 6_Без баланса" xfId="0"/>
    <cellStyle name="Обычный 3 2 2 2 3 2 7" xfId="0"/>
    <cellStyle name="Обычный 3 2 2 2 3 2 7 2" xfId="0"/>
    <cellStyle name="Обычный 3 2 2 2 3 2 7 2 2" xfId="0"/>
    <cellStyle name="Обычный 3 2 2 2 3 2 7 2 2 2" xfId="0"/>
    <cellStyle name="Обычный 3 2 2 2 3 2 7 2 3" xfId="0"/>
    <cellStyle name="Обычный 3 2 2 2 3 2 7 2 3 2" xfId="0"/>
    <cellStyle name="Обычный 3 2 2 2 3 2 7 2 4" xfId="0"/>
    <cellStyle name="Обычный 3 2 2 2 3 2 7 2 4 2" xfId="0"/>
    <cellStyle name="Обычный 3 2 2 2 3 2 7 2 5" xfId="0"/>
    <cellStyle name="Обычный 3 2 2 2 3 2 7 3" xfId="0"/>
    <cellStyle name="Обычный 3 2 2 2 3 2 7 3 2" xfId="0"/>
    <cellStyle name="Обычный 3 2 2 2 3 2 7 3 2 2" xfId="0"/>
    <cellStyle name="Обычный 3 2 2 2 3 2 7 3 3" xfId="0"/>
    <cellStyle name="Обычный 3 2 2 2 3 2 7 3 3 2" xfId="0"/>
    <cellStyle name="Обычный 3 2 2 2 3 2 7 3 4" xfId="0"/>
    <cellStyle name="Обычный 3 2 2 2 3 2 7 3 4 2" xfId="0"/>
    <cellStyle name="Обычный 3 2 2 2 3 2 7 3 5" xfId="0"/>
    <cellStyle name="Обычный 3 2 2 2 3 2 7 4" xfId="0"/>
    <cellStyle name="Обычный 3 2 2 2 3 2 7 4 2" xfId="0"/>
    <cellStyle name="Обычный 3 2 2 2 3 2 7 5" xfId="0"/>
    <cellStyle name="Обычный 3 2 2 2 3 2 7 5 2" xfId="0"/>
    <cellStyle name="Обычный 3 2 2 2 3 2 7 6" xfId="0"/>
    <cellStyle name="Обычный 3 2 2 2 3 2 7 6 2" xfId="0"/>
    <cellStyle name="Обычный 3 2 2 2 3 2 7 7" xfId="0"/>
    <cellStyle name="Обычный 3 2 2 2 3 2 7_Без баланса" xfId="0"/>
    <cellStyle name="Обычный 3 2 2 2 3 2 8" xfId="0"/>
    <cellStyle name="Обычный 3 2 2 2 3 2 8 2" xfId="0"/>
    <cellStyle name="Обычный 3 2 2 2 3 2 8 2 2" xfId="0"/>
    <cellStyle name="Обычный 3 2 2 2 3 2 8 2 2 2" xfId="0"/>
    <cellStyle name="Обычный 3 2 2 2 3 2 8 2 3" xfId="0"/>
    <cellStyle name="Обычный 3 2 2 2 3 2 8 2 3 2" xfId="0"/>
    <cellStyle name="Обычный 3 2 2 2 3 2 8 2 4" xfId="0"/>
    <cellStyle name="Обычный 3 2 2 2 3 2 8 2 4 2" xfId="0"/>
    <cellStyle name="Обычный 3 2 2 2 3 2 8 2 5" xfId="0"/>
    <cellStyle name="Обычный 3 2 2 2 3 2 8 3" xfId="0"/>
    <cellStyle name="Обычный 3 2 2 2 3 2 8 3 2" xfId="0"/>
    <cellStyle name="Обычный 3 2 2 2 3 2 8 4" xfId="0"/>
    <cellStyle name="Обычный 3 2 2 2 3 2 8 4 2" xfId="0"/>
    <cellStyle name="Обычный 3 2 2 2 3 2 8 5" xfId="0"/>
    <cellStyle name="Обычный 3 2 2 2 3 2 8 5 2" xfId="0"/>
    <cellStyle name="Обычный 3 2 2 2 3 2 8 6" xfId="0"/>
    <cellStyle name="Обычный 3 2 2 2 3 2 8_Без баланса" xfId="0"/>
    <cellStyle name="Обычный 3 2 2 2 3 2 9" xfId="0"/>
    <cellStyle name="Обычный 3 2 2 2 3 2 9 2" xfId="0"/>
    <cellStyle name="Обычный 3 2 2 2 3 2 9 2 2" xfId="0"/>
    <cellStyle name="Обычный 3 2 2 2 3 2 9 3" xfId="0"/>
    <cellStyle name="Обычный 3 2 2 2 3 2 9 3 2" xfId="0"/>
    <cellStyle name="Обычный 3 2 2 2 3 2 9 4" xfId="0"/>
    <cellStyle name="Обычный 3 2 2 2 3 2 9 4 2" xfId="0"/>
    <cellStyle name="Обычный 3 2 2 2 3 2 9 5" xfId="0"/>
    <cellStyle name="Обычный 3 2 2 2 3 2_Без баланса" xfId="0"/>
    <cellStyle name="Обычный 3 2 2 2 3 3" xfId="0"/>
    <cellStyle name="Обычный 3 2 2 2 3 3 2" xfId="0"/>
    <cellStyle name="Обычный 3 2 2 2 3 3 2 2" xfId="0"/>
    <cellStyle name="Обычный 3 2 2 2 3 3 2 2 2" xfId="0"/>
    <cellStyle name="Обычный 3 2 2 2 3 3 2 2 2 2" xfId="0"/>
    <cellStyle name="Обычный 3 2 2 2 3 3 2 2 2 2 2" xfId="0"/>
    <cellStyle name="Обычный 3 2 2 2 3 3 2 2 2 3" xfId="0"/>
    <cellStyle name="Обычный 3 2 2 2 3 3 2 2 2 3 2" xfId="0"/>
    <cellStyle name="Обычный 3 2 2 2 3 3 2 2 2 4" xfId="0"/>
    <cellStyle name="Обычный 3 2 2 2 3 3 2 2 2 4 2" xfId="0"/>
    <cellStyle name="Обычный 3 2 2 2 3 3 2 2 2 5" xfId="0"/>
    <cellStyle name="Обычный 3 2 2 2 3 3 2 2 3" xfId="0"/>
    <cellStyle name="Обычный 3 2 2 2 3 3 2 2 3 2" xfId="0"/>
    <cellStyle name="Обычный 3 2 2 2 3 3 2 2 3 2 2" xfId="0"/>
    <cellStyle name="Обычный 3 2 2 2 3 3 2 2 3 3" xfId="0"/>
    <cellStyle name="Обычный 3 2 2 2 3 3 2 2 3 3 2" xfId="0"/>
    <cellStyle name="Обычный 3 2 2 2 3 3 2 2 3 4" xfId="0"/>
    <cellStyle name="Обычный 3 2 2 2 3 3 2 2 3 4 2" xfId="0"/>
    <cellStyle name="Обычный 3 2 2 2 3 3 2 2 3 5" xfId="0"/>
    <cellStyle name="Обычный 3 2 2 2 3 3 2 2 4" xfId="0"/>
    <cellStyle name="Обычный 3 2 2 2 3 3 2 2 4 2" xfId="0"/>
    <cellStyle name="Обычный 3 2 2 2 3 3 2 2 5" xfId="0"/>
    <cellStyle name="Обычный 3 2 2 2 3 3 2 2 5 2" xfId="0"/>
    <cellStyle name="Обычный 3 2 2 2 3 3 2 2 6" xfId="0"/>
    <cellStyle name="Обычный 3 2 2 2 3 3 2 2 6 2" xfId="0"/>
    <cellStyle name="Обычный 3 2 2 2 3 3 2 2 7" xfId="0"/>
    <cellStyle name="Обычный 3 2 2 2 3 3 2 2_Без баланса" xfId="0"/>
    <cellStyle name="Обычный 3 2 2 2 3 3 2 3" xfId="0"/>
    <cellStyle name="Обычный 3 2 2 2 3 3 2 3 2" xfId="0"/>
    <cellStyle name="Обычный 3 2 2 2 3 3 2 3 2 2" xfId="0"/>
    <cellStyle name="Обычный 3 2 2 2 3 3 2 3 2 2 2" xfId="0"/>
    <cellStyle name="Обычный 3 2 2 2 3 3 2 3 2 3" xfId="0"/>
    <cellStyle name="Обычный 3 2 2 2 3 3 2 3 2 3 2" xfId="0"/>
    <cellStyle name="Обычный 3 2 2 2 3 3 2 3 2 4" xfId="0"/>
    <cellStyle name="Обычный 3 2 2 2 3 3 2 3 2 4 2" xfId="0"/>
    <cellStyle name="Обычный 3 2 2 2 3 3 2 3 2 5" xfId="0"/>
    <cellStyle name="Обычный 3 2 2 2 3 3 2 3 3" xfId="0"/>
    <cellStyle name="Обычный 3 2 2 2 3 3 2 3 3 2" xfId="0"/>
    <cellStyle name="Обычный 3 2 2 2 3 3 2 3 4" xfId="0"/>
    <cellStyle name="Обычный 3 2 2 2 3 3 2 3 4 2" xfId="0"/>
    <cellStyle name="Обычный 3 2 2 2 3 3 2 3 5" xfId="0"/>
    <cellStyle name="Обычный 3 2 2 2 3 3 2 3 5 2" xfId="0"/>
    <cellStyle name="Обычный 3 2 2 2 3 3 2 3 6" xfId="0"/>
    <cellStyle name="Обычный 3 2 2 2 3 3 2 4" xfId="0"/>
    <cellStyle name="Обычный 3 2 2 2 3 3 2 4 2" xfId="0"/>
    <cellStyle name="Обычный 3 2 2 2 3 3 2 4 2 2" xfId="0"/>
    <cellStyle name="Обычный 3 2 2 2 3 3 2 4 3" xfId="0"/>
    <cellStyle name="Обычный 3 2 2 2 3 3 2 4 3 2" xfId="0"/>
    <cellStyle name="Обычный 3 2 2 2 3 3 2 4 4" xfId="0"/>
    <cellStyle name="Обычный 3 2 2 2 3 3 2 4 4 2" xfId="0"/>
    <cellStyle name="Обычный 3 2 2 2 3 3 2 4 5" xfId="0"/>
    <cellStyle name="Обычный 3 2 2 2 3 3 2 5" xfId="0"/>
    <cellStyle name="Обычный 3 2 2 2 3 3 2 5 2" xfId="0"/>
    <cellStyle name="Обычный 3 2 2 2 3 3 2 6" xfId="0"/>
    <cellStyle name="Обычный 3 2 2 2 3 3 2 6 2" xfId="0"/>
    <cellStyle name="Обычный 3 2 2 2 3 3 2 7" xfId="0"/>
    <cellStyle name="Обычный 3 2 2 2 3 3 2 7 2" xfId="0"/>
    <cellStyle name="Обычный 3 2 2 2 3 3 2 8" xfId="0"/>
    <cellStyle name="Обычный 3 2 2 2 3 3 2_Без баланса" xfId="0"/>
    <cellStyle name="Обычный 3 2 2 2 3 3 3" xfId="0"/>
    <cellStyle name="Обычный 3 2 2 2 3 3 3 2" xfId="0"/>
    <cellStyle name="Обычный 3 2 2 2 3 3 3 2 2" xfId="0"/>
    <cellStyle name="Обычный 3 2 2 2 3 3 3 2 2 2" xfId="0"/>
    <cellStyle name="Обычный 3 2 2 2 3 3 3 2 3" xfId="0"/>
    <cellStyle name="Обычный 3 2 2 2 3 3 3 2 3 2" xfId="0"/>
    <cellStyle name="Обычный 3 2 2 2 3 3 3 2 4" xfId="0"/>
    <cellStyle name="Обычный 3 2 2 2 3 3 3 2 4 2" xfId="0"/>
    <cellStyle name="Обычный 3 2 2 2 3 3 3 2 5" xfId="0"/>
    <cellStyle name="Обычный 3 2 2 2 3 3 3 3" xfId="0"/>
    <cellStyle name="Обычный 3 2 2 2 3 3 3 3 2" xfId="0"/>
    <cellStyle name="Обычный 3 2 2 2 3 3 3 3 2 2" xfId="0"/>
    <cellStyle name="Обычный 3 2 2 2 3 3 3 3 3" xfId="0"/>
    <cellStyle name="Обычный 3 2 2 2 3 3 3 3 3 2" xfId="0"/>
    <cellStyle name="Обычный 3 2 2 2 3 3 3 3 4" xfId="0"/>
    <cellStyle name="Обычный 3 2 2 2 3 3 3 3 4 2" xfId="0"/>
    <cellStyle name="Обычный 3 2 2 2 3 3 3 3 5" xfId="0"/>
    <cellStyle name="Обычный 3 2 2 2 3 3 3 4" xfId="0"/>
    <cellStyle name="Обычный 3 2 2 2 3 3 3 4 2" xfId="0"/>
    <cellStyle name="Обычный 3 2 2 2 3 3 3 5" xfId="0"/>
    <cellStyle name="Обычный 3 2 2 2 3 3 3 5 2" xfId="0"/>
    <cellStyle name="Обычный 3 2 2 2 3 3 3 6" xfId="0"/>
    <cellStyle name="Обычный 3 2 2 2 3 3 3 6 2" xfId="0"/>
    <cellStyle name="Обычный 3 2 2 2 3 3 3 7" xfId="0"/>
    <cellStyle name="Обычный 3 2 2 2 3 3 3_Без баланса" xfId="0"/>
    <cellStyle name="Обычный 3 2 2 2 3 3 4" xfId="0"/>
    <cellStyle name="Обычный 3 2 2 2 3 3 4 2" xfId="0"/>
    <cellStyle name="Обычный 3 2 2 2 3 3 4 2 2" xfId="0"/>
    <cellStyle name="Обычный 3 2 2 2 3 3 4 2 2 2" xfId="0"/>
    <cellStyle name="Обычный 3 2 2 2 3 3 4 2 3" xfId="0"/>
    <cellStyle name="Обычный 3 2 2 2 3 3 4 2 3 2" xfId="0"/>
    <cellStyle name="Обычный 3 2 2 2 3 3 4 2 4" xfId="0"/>
    <cellStyle name="Обычный 3 2 2 2 3 3 4 2 4 2" xfId="0"/>
    <cellStyle name="Обычный 3 2 2 2 3 3 4 2 5" xfId="0"/>
    <cellStyle name="Обычный 3 2 2 2 3 3 4 3" xfId="0"/>
    <cellStyle name="Обычный 3 2 2 2 3 3 4 3 2" xfId="0"/>
    <cellStyle name="Обычный 3 2 2 2 3 3 4 4" xfId="0"/>
    <cellStyle name="Обычный 3 2 2 2 3 3 4 4 2" xfId="0"/>
    <cellStyle name="Обычный 3 2 2 2 3 3 4 5" xfId="0"/>
    <cellStyle name="Обычный 3 2 2 2 3 3 4 5 2" xfId="0"/>
    <cellStyle name="Обычный 3 2 2 2 3 3 4 6" xfId="0"/>
    <cellStyle name="Обычный 3 2 2 2 3 3 5" xfId="0"/>
    <cellStyle name="Обычный 3 2 2 2 3 3 5 2" xfId="0"/>
    <cellStyle name="Обычный 3 2 2 2 3 3 5 2 2" xfId="0"/>
    <cellStyle name="Обычный 3 2 2 2 3 3 5 3" xfId="0"/>
    <cellStyle name="Обычный 3 2 2 2 3 3 5 3 2" xfId="0"/>
    <cellStyle name="Обычный 3 2 2 2 3 3 5 4" xfId="0"/>
    <cellStyle name="Обычный 3 2 2 2 3 3 5 4 2" xfId="0"/>
    <cellStyle name="Обычный 3 2 2 2 3 3 5 5" xfId="0"/>
    <cellStyle name="Обычный 3 2 2 2 3 3 6" xfId="0"/>
    <cellStyle name="Обычный 3 2 2 2 3 3 6 2" xfId="0"/>
    <cellStyle name="Обычный 3 2 2 2 3 3 7" xfId="0"/>
    <cellStyle name="Обычный 3 2 2 2 3 3 7 2" xfId="0"/>
    <cellStyle name="Обычный 3 2 2 2 3 3 8" xfId="0"/>
    <cellStyle name="Обычный 3 2 2 2 3 3 8 2" xfId="0"/>
    <cellStyle name="Обычный 3 2 2 2 3 3 9" xfId="0"/>
    <cellStyle name="Обычный 3 2 2 2 3 3_Без баланса" xfId="0"/>
    <cellStyle name="Обычный 3 2 2 2 3 4" xfId="0"/>
    <cellStyle name="Обычный 3 2 2 2 3 4 2" xfId="0"/>
    <cellStyle name="Обычный 3 2 2 2 3 4 2 2" xfId="0"/>
    <cellStyle name="Обычный 3 2 2 2 3 4 2 2 2" xfId="0"/>
    <cellStyle name="Обычный 3 2 2 2 3 4 2 2 2 2" xfId="0"/>
    <cellStyle name="Обычный 3 2 2 2 3 4 2 2 3" xfId="0"/>
    <cellStyle name="Обычный 3 2 2 2 3 4 2 2 3 2" xfId="0"/>
    <cellStyle name="Обычный 3 2 2 2 3 4 2 2 4" xfId="0"/>
    <cellStyle name="Обычный 3 2 2 2 3 4 2 2 4 2" xfId="0"/>
    <cellStyle name="Обычный 3 2 2 2 3 4 2 2 5" xfId="0"/>
    <cellStyle name="Обычный 3 2 2 2 3 4 2 3" xfId="0"/>
    <cellStyle name="Обычный 3 2 2 2 3 4 2 3 2" xfId="0"/>
    <cellStyle name="Обычный 3 2 2 2 3 4 2 3 2 2" xfId="0"/>
    <cellStyle name="Обычный 3 2 2 2 3 4 2 3 3" xfId="0"/>
    <cellStyle name="Обычный 3 2 2 2 3 4 2 3 3 2" xfId="0"/>
    <cellStyle name="Обычный 3 2 2 2 3 4 2 3 4" xfId="0"/>
    <cellStyle name="Обычный 3 2 2 2 3 4 2 3 4 2" xfId="0"/>
    <cellStyle name="Обычный 3 2 2 2 3 4 2 3 5" xfId="0"/>
    <cellStyle name="Обычный 3 2 2 2 3 4 2 4" xfId="0"/>
    <cellStyle name="Обычный 3 2 2 2 3 4 2 4 2" xfId="0"/>
    <cellStyle name="Обычный 3 2 2 2 3 4 2 5" xfId="0"/>
    <cellStyle name="Обычный 3 2 2 2 3 4 2 5 2" xfId="0"/>
    <cellStyle name="Обычный 3 2 2 2 3 4 2 6" xfId="0"/>
    <cellStyle name="Обычный 3 2 2 2 3 4 2 6 2" xfId="0"/>
    <cellStyle name="Обычный 3 2 2 2 3 4 2 7" xfId="0"/>
    <cellStyle name="Обычный 3 2 2 2 3 4 2_Без баланса" xfId="0"/>
    <cellStyle name="Обычный 3 2 2 2 3 4 3" xfId="0"/>
    <cellStyle name="Обычный 3 2 2 2 3 4 3 2" xfId="0"/>
    <cellStyle name="Обычный 3 2 2 2 3 4 3 2 2" xfId="0"/>
    <cellStyle name="Обычный 3 2 2 2 3 4 3 2 2 2" xfId="0"/>
    <cellStyle name="Обычный 3 2 2 2 3 4 3 2 3" xfId="0"/>
    <cellStyle name="Обычный 3 2 2 2 3 4 3 2 3 2" xfId="0"/>
    <cellStyle name="Обычный 3 2 2 2 3 4 3 2 4" xfId="0"/>
    <cellStyle name="Обычный 3 2 2 2 3 4 3 2 4 2" xfId="0"/>
    <cellStyle name="Обычный 3 2 2 2 3 4 3 2 5" xfId="0"/>
    <cellStyle name="Обычный 3 2 2 2 3 4 3 3" xfId="0"/>
    <cellStyle name="Обычный 3 2 2 2 3 4 3 3 2" xfId="0"/>
    <cellStyle name="Обычный 3 2 2 2 3 4 3 4" xfId="0"/>
    <cellStyle name="Обычный 3 2 2 2 3 4 3 4 2" xfId="0"/>
    <cellStyle name="Обычный 3 2 2 2 3 4 3 5" xfId="0"/>
    <cellStyle name="Обычный 3 2 2 2 3 4 3 5 2" xfId="0"/>
    <cellStyle name="Обычный 3 2 2 2 3 4 3 6" xfId="0"/>
    <cellStyle name="Обычный 3 2 2 2 3 4 4" xfId="0"/>
    <cellStyle name="Обычный 3 2 2 2 3 4 4 2" xfId="0"/>
    <cellStyle name="Обычный 3 2 2 2 3 4 4 2 2" xfId="0"/>
    <cellStyle name="Обычный 3 2 2 2 3 4 4 3" xfId="0"/>
    <cellStyle name="Обычный 3 2 2 2 3 4 4 3 2" xfId="0"/>
    <cellStyle name="Обычный 3 2 2 2 3 4 4 4" xfId="0"/>
    <cellStyle name="Обычный 3 2 2 2 3 4 4 4 2" xfId="0"/>
    <cellStyle name="Обычный 3 2 2 2 3 4 4 5" xfId="0"/>
    <cellStyle name="Обычный 3 2 2 2 3 4 5" xfId="0"/>
    <cellStyle name="Обычный 3 2 2 2 3 4 5 2" xfId="0"/>
    <cellStyle name="Обычный 3 2 2 2 3 4 6" xfId="0"/>
    <cellStyle name="Обычный 3 2 2 2 3 4 6 2" xfId="0"/>
    <cellStyle name="Обычный 3 2 2 2 3 4 7" xfId="0"/>
    <cellStyle name="Обычный 3 2 2 2 3 4 7 2" xfId="0"/>
    <cellStyle name="Обычный 3 2 2 2 3 4 8" xfId="0"/>
    <cellStyle name="Обычный 3 2 2 2 3 4_Без баланса" xfId="0"/>
    <cellStyle name="Обычный 3 2 2 2 3 5" xfId="0"/>
    <cellStyle name="Обычный 3 2 2 2 3 5 2" xfId="0"/>
    <cellStyle name="Обычный 3 2 2 2 3 5 2 2" xfId="0"/>
    <cellStyle name="Обычный 3 2 2 2 3 5 2 2 2" xfId="0"/>
    <cellStyle name="Обычный 3 2 2 2 3 5 2 2 2 2" xfId="0"/>
    <cellStyle name="Обычный 3 2 2 2 3 5 2 2 3" xfId="0"/>
    <cellStyle name="Обычный 3 2 2 2 3 5 2 2 3 2" xfId="0"/>
    <cellStyle name="Обычный 3 2 2 2 3 5 2 2 4" xfId="0"/>
    <cellStyle name="Обычный 3 2 2 2 3 5 2 2 4 2" xfId="0"/>
    <cellStyle name="Обычный 3 2 2 2 3 5 2 2 5" xfId="0"/>
    <cellStyle name="Обычный 3 2 2 2 3 5 2 3" xfId="0"/>
    <cellStyle name="Обычный 3 2 2 2 3 5 2 3 2" xfId="0"/>
    <cellStyle name="Обычный 3 2 2 2 3 5 2 3 2 2" xfId="0"/>
    <cellStyle name="Обычный 3 2 2 2 3 5 2 3 3" xfId="0"/>
    <cellStyle name="Обычный 3 2 2 2 3 5 2 3 3 2" xfId="0"/>
    <cellStyle name="Обычный 3 2 2 2 3 5 2 3 4" xfId="0"/>
    <cellStyle name="Обычный 3 2 2 2 3 5 2 3 4 2" xfId="0"/>
    <cellStyle name="Обычный 3 2 2 2 3 5 2 3 5" xfId="0"/>
    <cellStyle name="Обычный 3 2 2 2 3 5 2 4" xfId="0"/>
    <cellStyle name="Обычный 3 2 2 2 3 5 2 4 2" xfId="0"/>
    <cellStyle name="Обычный 3 2 2 2 3 5 2 5" xfId="0"/>
    <cellStyle name="Обычный 3 2 2 2 3 5 2 5 2" xfId="0"/>
    <cellStyle name="Обычный 3 2 2 2 3 5 2 6" xfId="0"/>
    <cellStyle name="Обычный 3 2 2 2 3 5 2 6 2" xfId="0"/>
    <cellStyle name="Обычный 3 2 2 2 3 5 2 7" xfId="0"/>
    <cellStyle name="Обычный 3 2 2 2 3 5 2_Без баланса" xfId="0"/>
    <cellStyle name="Обычный 3 2 2 2 3 5 3" xfId="0"/>
    <cellStyle name="Обычный 3 2 2 2 3 5 3 2" xfId="0"/>
    <cellStyle name="Обычный 3 2 2 2 3 5 3 2 2" xfId="0"/>
    <cellStyle name="Обычный 3 2 2 2 3 5 3 3" xfId="0"/>
    <cellStyle name="Обычный 3 2 2 2 3 5 3 3 2" xfId="0"/>
    <cellStyle name="Обычный 3 2 2 2 3 5 3 4" xfId="0"/>
    <cellStyle name="Обычный 3 2 2 2 3 5 3 4 2" xfId="0"/>
    <cellStyle name="Обычный 3 2 2 2 3 5 3 5" xfId="0"/>
    <cellStyle name="Обычный 3 2 2 2 3 5 4" xfId="0"/>
    <cellStyle name="Обычный 3 2 2 2 3 5 4 2" xfId="0"/>
    <cellStyle name="Обычный 3 2 2 2 3 5 4 2 2" xfId="0"/>
    <cellStyle name="Обычный 3 2 2 2 3 5 4 3" xfId="0"/>
    <cellStyle name="Обычный 3 2 2 2 3 5 4 3 2" xfId="0"/>
    <cellStyle name="Обычный 3 2 2 2 3 5 4 4" xfId="0"/>
    <cellStyle name="Обычный 3 2 2 2 3 5 4 4 2" xfId="0"/>
    <cellStyle name="Обычный 3 2 2 2 3 5 4 5" xfId="0"/>
    <cellStyle name="Обычный 3 2 2 2 3 5 5" xfId="0"/>
    <cellStyle name="Обычный 3 2 2 2 3 5 5 2" xfId="0"/>
    <cellStyle name="Обычный 3 2 2 2 3 5 6" xfId="0"/>
    <cellStyle name="Обычный 3 2 2 2 3 5 6 2" xfId="0"/>
    <cellStyle name="Обычный 3 2 2 2 3 5 7" xfId="0"/>
    <cellStyle name="Обычный 3 2 2 2 3 5 7 2" xfId="0"/>
    <cellStyle name="Обычный 3 2 2 2 3 5 8" xfId="0"/>
    <cellStyle name="Обычный 3 2 2 2 3 5_Без баланса" xfId="0"/>
    <cellStyle name="Обычный 3 2 2 2 3 6" xfId="0"/>
    <cellStyle name="Обычный 3 2 2 2 3 6 10" xfId="0"/>
    <cellStyle name="Обычный 3 2 2 2 3 6 2" xfId="0"/>
    <cellStyle name="Обычный 3 2 2 2 3 6 2 2" xfId="0"/>
    <cellStyle name="Обычный 3 2 2 2 3 6 2 2 2" xfId="0"/>
    <cellStyle name="Обычный 3 2 2 2 3 6 2 2 2 2" xfId="0"/>
    <cellStyle name="Обычный 3 2 2 2 3 6 2 2 3" xfId="0"/>
    <cellStyle name="Обычный 3 2 2 2 3 6 2 2 3 2" xfId="0"/>
    <cellStyle name="Обычный 3 2 2 2 3 6 2 2 4" xfId="0"/>
    <cellStyle name="Обычный 3 2 2 2 3 6 2 2 4 2" xfId="0"/>
    <cellStyle name="Обычный 3 2 2 2 3 6 2 2 5" xfId="0"/>
    <cellStyle name="Обычный 3 2 2 2 3 6 2 3" xfId="0"/>
    <cellStyle name="Обычный 3 2 2 2 3 6 2 3 2" xfId="0"/>
    <cellStyle name="Обычный 3 2 2 2 3 6 2 4" xfId="0"/>
    <cellStyle name="Обычный 3 2 2 2 3 6 2 4 2" xfId="0"/>
    <cellStyle name="Обычный 3 2 2 2 3 6 2 5" xfId="0"/>
    <cellStyle name="Обычный 3 2 2 2 3 6 2 5 2" xfId="0"/>
    <cellStyle name="Обычный 3 2 2 2 3 6 2 6" xfId="0"/>
    <cellStyle name="Обычный 3 2 2 2 3 6 2_Без баланса" xfId="0"/>
    <cellStyle name="Обычный 3 2 2 2 3 6 3" xfId="0"/>
    <cellStyle name="Обычный 3 2 2 2 3 6 3 2" xfId="0"/>
    <cellStyle name="Обычный 3 2 2 2 3 6 3 2 2" xfId="0"/>
    <cellStyle name="Обычный 3 2 2 2 3 6 3 3" xfId="0"/>
    <cellStyle name="Обычный 3 2 2 2 3 6 3 3 2" xfId="0"/>
    <cellStyle name="Обычный 3 2 2 2 3 6 3 4" xfId="0"/>
    <cellStyle name="Обычный 3 2 2 2 3 6 3 4 2" xfId="0"/>
    <cellStyle name="Обычный 3 2 2 2 3 6 3 5" xfId="0"/>
    <cellStyle name="Обычный 3 2 2 2 3 6 4" xfId="0"/>
    <cellStyle name="Обычный 3 2 2 2 3 6 4 2" xfId="0"/>
    <cellStyle name="Обычный 3 2 2 2 3 6 4 2 2" xfId="0"/>
    <cellStyle name="Обычный 3 2 2 2 3 6 4 3" xfId="0"/>
    <cellStyle name="Обычный 3 2 2 2 3 6 4 3 2" xfId="0"/>
    <cellStyle name="Обычный 3 2 2 2 3 6 4 4" xfId="0"/>
    <cellStyle name="Обычный 3 2 2 2 3 6 4 4 2" xfId="0"/>
    <cellStyle name="Обычный 3 2 2 2 3 6 4 5" xfId="0"/>
    <cellStyle name="Обычный 3 2 2 2 3 6 5" xfId="0"/>
    <cellStyle name="Обычный 3 2 2 2 3 6 5 2" xfId="0"/>
    <cellStyle name="Обычный 3 2 2 2 3 6 5 2 2" xfId="0"/>
    <cellStyle name="Обычный 3 2 2 2 3 6 5 3" xfId="0"/>
    <cellStyle name="Обычный 3 2 2 2 3 6 5 3 2" xfId="0"/>
    <cellStyle name="Обычный 3 2 2 2 3 6 5 4" xfId="0"/>
    <cellStyle name="Обычный 3 2 2 2 3 6 5 4 2" xfId="0"/>
    <cellStyle name="Обычный 3 2 2 2 3 6 5 5" xfId="0"/>
    <cellStyle name="Обычный 3 2 2 2 3 6 6" xfId="0"/>
    <cellStyle name="Обычный 3 2 2 2 3 6 6 2" xfId="0"/>
    <cellStyle name="Обычный 3 2 2 2 3 6 6 2 2" xfId="0"/>
    <cellStyle name="Обычный 3 2 2 2 3 6 6 3" xfId="0"/>
    <cellStyle name="Обычный 3 2 2 2 3 6 6 3 2" xfId="0"/>
    <cellStyle name="Обычный 3 2 2 2 3 6 6 4" xfId="0"/>
    <cellStyle name="Обычный 3 2 2 2 3 6 6 4 2" xfId="0"/>
    <cellStyle name="Обычный 3 2 2 2 3 6 6 5" xfId="0"/>
    <cellStyle name="Обычный 3 2 2 2 3 6 7" xfId="0"/>
    <cellStyle name="Обычный 3 2 2 2 3 6 7 2" xfId="0"/>
    <cellStyle name="Обычный 3 2 2 2 3 6 8" xfId="0"/>
    <cellStyle name="Обычный 3 2 2 2 3 6 8 2" xfId="0"/>
    <cellStyle name="Обычный 3 2 2 2 3 6 9" xfId="0"/>
    <cellStyle name="Обычный 3 2 2 2 3 6 9 2" xfId="0"/>
    <cellStyle name="Обычный 3 2 2 2 3 6_Без баланса" xfId="0"/>
    <cellStyle name="Обычный 3 2 2 2 3 7" xfId="0"/>
    <cellStyle name="Обычный 3 2 2 2 3 7 2" xfId="0"/>
    <cellStyle name="Обычный 3 2 2 2 3 7 2 2" xfId="0"/>
    <cellStyle name="Обычный 3 2 2 2 3 7 2 2 2" xfId="0"/>
    <cellStyle name="Обычный 3 2 2 2 3 7 2 3" xfId="0"/>
    <cellStyle name="Обычный 3 2 2 2 3 7 2 3 2" xfId="0"/>
    <cellStyle name="Обычный 3 2 2 2 3 7 2 4" xfId="0"/>
    <cellStyle name="Обычный 3 2 2 2 3 7 2 4 2" xfId="0"/>
    <cellStyle name="Обычный 3 2 2 2 3 7 2 5" xfId="0"/>
    <cellStyle name="Обычный 3 2 2 2 3 7 3" xfId="0"/>
    <cellStyle name="Обычный 3 2 2 2 3 7 3 2" xfId="0"/>
    <cellStyle name="Обычный 3 2 2 2 3 7 3 2 2" xfId="0"/>
    <cellStyle name="Обычный 3 2 2 2 3 7 3 3" xfId="0"/>
    <cellStyle name="Обычный 3 2 2 2 3 7 3 3 2" xfId="0"/>
    <cellStyle name="Обычный 3 2 2 2 3 7 3 4" xfId="0"/>
    <cellStyle name="Обычный 3 2 2 2 3 7 3 4 2" xfId="0"/>
    <cellStyle name="Обычный 3 2 2 2 3 7 3 5" xfId="0"/>
    <cellStyle name="Обычный 3 2 2 2 3 7 4" xfId="0"/>
    <cellStyle name="Обычный 3 2 2 2 3 7 4 2" xfId="0"/>
    <cellStyle name="Обычный 3 2 2 2 3 7 5" xfId="0"/>
    <cellStyle name="Обычный 3 2 2 2 3 7 5 2" xfId="0"/>
    <cellStyle name="Обычный 3 2 2 2 3 7 6" xfId="0"/>
    <cellStyle name="Обычный 3 2 2 2 3 7 6 2" xfId="0"/>
    <cellStyle name="Обычный 3 2 2 2 3 7 7" xfId="0"/>
    <cellStyle name="Обычный 3 2 2 2 3 7_Без баланса" xfId="0"/>
    <cellStyle name="Обычный 3 2 2 2 3 8" xfId="0"/>
    <cellStyle name="Обычный 3 2 2 2 3 8 2" xfId="0"/>
    <cellStyle name="Обычный 3 2 2 2 3 8 2 2" xfId="0"/>
    <cellStyle name="Обычный 3 2 2 2 3 8 2 2 2" xfId="0"/>
    <cellStyle name="Обычный 3 2 2 2 3 8 2 3" xfId="0"/>
    <cellStyle name="Обычный 3 2 2 2 3 8 2 3 2" xfId="0"/>
    <cellStyle name="Обычный 3 2 2 2 3 8 2 4" xfId="0"/>
    <cellStyle name="Обычный 3 2 2 2 3 8 2 4 2" xfId="0"/>
    <cellStyle name="Обычный 3 2 2 2 3 8 2 5" xfId="0"/>
    <cellStyle name="Обычный 3 2 2 2 3 8 3" xfId="0"/>
    <cellStyle name="Обычный 3 2 2 2 3 8 3 2" xfId="0"/>
    <cellStyle name="Обычный 3 2 2 2 3 8 3 2 2" xfId="0"/>
    <cellStyle name="Обычный 3 2 2 2 3 8 3 3" xfId="0"/>
    <cellStyle name="Обычный 3 2 2 2 3 8 3 3 2" xfId="0"/>
    <cellStyle name="Обычный 3 2 2 2 3 8 3 4" xfId="0"/>
    <cellStyle name="Обычный 3 2 2 2 3 8 3 4 2" xfId="0"/>
    <cellStyle name="Обычный 3 2 2 2 3 8 3 5" xfId="0"/>
    <cellStyle name="Обычный 3 2 2 2 3 8 4" xfId="0"/>
    <cellStyle name="Обычный 3 2 2 2 3 8 4 2" xfId="0"/>
    <cellStyle name="Обычный 3 2 2 2 3 8 5" xfId="0"/>
    <cellStyle name="Обычный 3 2 2 2 3 8 5 2" xfId="0"/>
    <cellStyle name="Обычный 3 2 2 2 3 8 6" xfId="0"/>
    <cellStyle name="Обычный 3 2 2 2 3 8 6 2" xfId="0"/>
    <cellStyle name="Обычный 3 2 2 2 3 8 7" xfId="0"/>
    <cellStyle name="Обычный 3 2 2 2 3 8_Без баланса" xfId="0"/>
    <cellStyle name="Обычный 3 2 2 2 3 9" xfId="0"/>
    <cellStyle name="Обычный 3 2 2 2 3 9 2" xfId="0"/>
    <cellStyle name="Обычный 3 2 2 2 3 9 2 2" xfId="0"/>
    <cellStyle name="Обычный 3 2 2 2 3 9 2 2 2" xfId="0"/>
    <cellStyle name="Обычный 3 2 2 2 3 9 2 3" xfId="0"/>
    <cellStyle name="Обычный 3 2 2 2 3 9 2 3 2" xfId="0"/>
    <cellStyle name="Обычный 3 2 2 2 3 9 2 4" xfId="0"/>
    <cellStyle name="Обычный 3 2 2 2 3 9 2 4 2" xfId="0"/>
    <cellStyle name="Обычный 3 2 2 2 3 9 2 5" xfId="0"/>
    <cellStyle name="Обычный 3 2 2 2 3 9 3" xfId="0"/>
    <cellStyle name="Обычный 3 2 2 2 3 9 3 2" xfId="0"/>
    <cellStyle name="Обычный 3 2 2 2 3 9 4" xfId="0"/>
    <cellStyle name="Обычный 3 2 2 2 3 9 4 2" xfId="0"/>
    <cellStyle name="Обычный 3 2 2 2 3 9 5" xfId="0"/>
    <cellStyle name="Обычный 3 2 2 2 3 9 5 2" xfId="0"/>
    <cellStyle name="Обычный 3 2 2 2 3 9 6" xfId="0"/>
    <cellStyle name="Обычный 3 2 2 2 3 9_Без баланса" xfId="0"/>
    <cellStyle name="Обычный 3 2 2 2 3_Без баланса" xfId="0"/>
    <cellStyle name="Обычный 3 2 2 2 4" xfId="0"/>
    <cellStyle name="Обычный 3 2 2 2 4 10" xfId="0"/>
    <cellStyle name="Обычный 3 2 2 2 4 10 2" xfId="0"/>
    <cellStyle name="Обычный 3 2 2 2 4 10 2 2" xfId="0"/>
    <cellStyle name="Обычный 3 2 2 2 4 10 3" xfId="0"/>
    <cellStyle name="Обычный 3 2 2 2 4 10 3 2" xfId="0"/>
    <cellStyle name="Обычный 3 2 2 2 4 10 4" xfId="0"/>
    <cellStyle name="Обычный 3 2 2 2 4 10 4 2" xfId="0"/>
    <cellStyle name="Обычный 3 2 2 2 4 10 5" xfId="0"/>
    <cellStyle name="Обычный 3 2 2 2 4 11" xfId="0"/>
    <cellStyle name="Обычный 3 2 2 2 4 11 2" xfId="0"/>
    <cellStyle name="Обычный 3 2 2 2 4 12" xfId="0"/>
    <cellStyle name="Обычный 3 2 2 2 4 12 2" xfId="0"/>
    <cellStyle name="Обычный 3 2 2 2 4 13" xfId="0"/>
    <cellStyle name="Обычный 3 2 2 2 4 13 2" xfId="0"/>
    <cellStyle name="Обычный 3 2 2 2 4 14" xfId="0"/>
    <cellStyle name="Обычный 3 2 2 2 4 2" xfId="0"/>
    <cellStyle name="Обычный 3 2 2 2 4 2 2" xfId="0"/>
    <cellStyle name="Обычный 3 2 2 2 4 2 2 2" xfId="0"/>
    <cellStyle name="Обычный 3 2 2 2 4 2 2 2 2" xfId="0"/>
    <cellStyle name="Обычный 3 2 2 2 4 2 2 2 2 2" xfId="0"/>
    <cellStyle name="Обычный 3 2 2 2 4 2 2 2 2 2 2" xfId="0"/>
    <cellStyle name="Обычный 3 2 2 2 4 2 2 2 2 3" xfId="0"/>
    <cellStyle name="Обычный 3 2 2 2 4 2 2 2 2 3 2" xfId="0"/>
    <cellStyle name="Обычный 3 2 2 2 4 2 2 2 2 4" xfId="0"/>
    <cellStyle name="Обычный 3 2 2 2 4 2 2 2 2 4 2" xfId="0"/>
    <cellStyle name="Обычный 3 2 2 2 4 2 2 2 2 5" xfId="0"/>
    <cellStyle name="Обычный 3 2 2 2 4 2 2 2 3" xfId="0"/>
    <cellStyle name="Обычный 3 2 2 2 4 2 2 2 3 2" xfId="0"/>
    <cellStyle name="Обычный 3 2 2 2 4 2 2 2 3 2 2" xfId="0"/>
    <cellStyle name="Обычный 3 2 2 2 4 2 2 2 3 3" xfId="0"/>
    <cellStyle name="Обычный 3 2 2 2 4 2 2 2 3 3 2" xfId="0"/>
    <cellStyle name="Обычный 3 2 2 2 4 2 2 2 3 4" xfId="0"/>
    <cellStyle name="Обычный 3 2 2 2 4 2 2 2 3 4 2" xfId="0"/>
    <cellStyle name="Обычный 3 2 2 2 4 2 2 2 3 5" xfId="0"/>
    <cellStyle name="Обычный 3 2 2 2 4 2 2 2 4" xfId="0"/>
    <cellStyle name="Обычный 3 2 2 2 4 2 2 2 4 2" xfId="0"/>
    <cellStyle name="Обычный 3 2 2 2 4 2 2 2 5" xfId="0"/>
    <cellStyle name="Обычный 3 2 2 2 4 2 2 2 5 2" xfId="0"/>
    <cellStyle name="Обычный 3 2 2 2 4 2 2 2 6" xfId="0"/>
    <cellStyle name="Обычный 3 2 2 2 4 2 2 2 6 2" xfId="0"/>
    <cellStyle name="Обычный 3 2 2 2 4 2 2 2 7" xfId="0"/>
    <cellStyle name="Обычный 3 2 2 2 4 2 2 2_Без баланса" xfId="0"/>
    <cellStyle name="Обычный 3 2 2 2 4 2 2 3" xfId="0"/>
    <cellStyle name="Обычный 3 2 2 2 4 2 2 3 2" xfId="0"/>
    <cellStyle name="Обычный 3 2 2 2 4 2 2 3 2 2" xfId="0"/>
    <cellStyle name="Обычный 3 2 2 2 4 2 2 3 2 2 2" xfId="0"/>
    <cellStyle name="Обычный 3 2 2 2 4 2 2 3 2 3" xfId="0"/>
    <cellStyle name="Обычный 3 2 2 2 4 2 2 3 2 3 2" xfId="0"/>
    <cellStyle name="Обычный 3 2 2 2 4 2 2 3 2 4" xfId="0"/>
    <cellStyle name="Обычный 3 2 2 2 4 2 2 3 2 4 2" xfId="0"/>
    <cellStyle name="Обычный 3 2 2 2 4 2 2 3 2 5" xfId="0"/>
    <cellStyle name="Обычный 3 2 2 2 4 2 2 3 3" xfId="0"/>
    <cellStyle name="Обычный 3 2 2 2 4 2 2 3 3 2" xfId="0"/>
    <cellStyle name="Обычный 3 2 2 2 4 2 2 3 4" xfId="0"/>
    <cellStyle name="Обычный 3 2 2 2 4 2 2 3 4 2" xfId="0"/>
    <cellStyle name="Обычный 3 2 2 2 4 2 2 3 5" xfId="0"/>
    <cellStyle name="Обычный 3 2 2 2 4 2 2 3 5 2" xfId="0"/>
    <cellStyle name="Обычный 3 2 2 2 4 2 2 3 6" xfId="0"/>
    <cellStyle name="Обычный 3 2 2 2 4 2 2 4" xfId="0"/>
    <cellStyle name="Обычный 3 2 2 2 4 2 2 4 2" xfId="0"/>
    <cellStyle name="Обычный 3 2 2 2 4 2 2 4 2 2" xfId="0"/>
    <cellStyle name="Обычный 3 2 2 2 4 2 2 4 3" xfId="0"/>
    <cellStyle name="Обычный 3 2 2 2 4 2 2 4 3 2" xfId="0"/>
    <cellStyle name="Обычный 3 2 2 2 4 2 2 4 4" xfId="0"/>
    <cellStyle name="Обычный 3 2 2 2 4 2 2 4 4 2" xfId="0"/>
    <cellStyle name="Обычный 3 2 2 2 4 2 2 4 5" xfId="0"/>
    <cellStyle name="Обычный 3 2 2 2 4 2 2 5" xfId="0"/>
    <cellStyle name="Обычный 3 2 2 2 4 2 2 5 2" xfId="0"/>
    <cellStyle name="Обычный 3 2 2 2 4 2 2 6" xfId="0"/>
    <cellStyle name="Обычный 3 2 2 2 4 2 2 6 2" xfId="0"/>
    <cellStyle name="Обычный 3 2 2 2 4 2 2 7" xfId="0"/>
    <cellStyle name="Обычный 3 2 2 2 4 2 2 7 2" xfId="0"/>
    <cellStyle name="Обычный 3 2 2 2 4 2 2 8" xfId="0"/>
    <cellStyle name="Обычный 3 2 2 2 4 2 2_Без баланса" xfId="0"/>
    <cellStyle name="Обычный 3 2 2 2 4 2 3" xfId="0"/>
    <cellStyle name="Обычный 3 2 2 2 4 2 3 2" xfId="0"/>
    <cellStyle name="Обычный 3 2 2 2 4 2 3 2 2" xfId="0"/>
    <cellStyle name="Обычный 3 2 2 2 4 2 3 2 2 2" xfId="0"/>
    <cellStyle name="Обычный 3 2 2 2 4 2 3 2 3" xfId="0"/>
    <cellStyle name="Обычный 3 2 2 2 4 2 3 2 3 2" xfId="0"/>
    <cellStyle name="Обычный 3 2 2 2 4 2 3 2 4" xfId="0"/>
    <cellStyle name="Обычный 3 2 2 2 4 2 3 2 4 2" xfId="0"/>
    <cellStyle name="Обычный 3 2 2 2 4 2 3 2 5" xfId="0"/>
    <cellStyle name="Обычный 3 2 2 2 4 2 3 3" xfId="0"/>
    <cellStyle name="Обычный 3 2 2 2 4 2 3 3 2" xfId="0"/>
    <cellStyle name="Обычный 3 2 2 2 4 2 3 3 2 2" xfId="0"/>
    <cellStyle name="Обычный 3 2 2 2 4 2 3 3 3" xfId="0"/>
    <cellStyle name="Обычный 3 2 2 2 4 2 3 3 3 2" xfId="0"/>
    <cellStyle name="Обычный 3 2 2 2 4 2 3 3 4" xfId="0"/>
    <cellStyle name="Обычный 3 2 2 2 4 2 3 3 4 2" xfId="0"/>
    <cellStyle name="Обычный 3 2 2 2 4 2 3 3 5" xfId="0"/>
    <cellStyle name="Обычный 3 2 2 2 4 2 3 4" xfId="0"/>
    <cellStyle name="Обычный 3 2 2 2 4 2 3 4 2" xfId="0"/>
    <cellStyle name="Обычный 3 2 2 2 4 2 3 5" xfId="0"/>
    <cellStyle name="Обычный 3 2 2 2 4 2 3 5 2" xfId="0"/>
    <cellStyle name="Обычный 3 2 2 2 4 2 3 6" xfId="0"/>
    <cellStyle name="Обычный 3 2 2 2 4 2 3 6 2" xfId="0"/>
    <cellStyle name="Обычный 3 2 2 2 4 2 3 7" xfId="0"/>
    <cellStyle name="Обычный 3 2 2 2 4 2 3_Без баланса" xfId="0"/>
    <cellStyle name="Обычный 3 2 2 2 4 2 4" xfId="0"/>
    <cellStyle name="Обычный 3 2 2 2 4 2 4 2" xfId="0"/>
    <cellStyle name="Обычный 3 2 2 2 4 2 4 2 2" xfId="0"/>
    <cellStyle name="Обычный 3 2 2 2 4 2 4 2 2 2" xfId="0"/>
    <cellStyle name="Обычный 3 2 2 2 4 2 4 2 3" xfId="0"/>
    <cellStyle name="Обычный 3 2 2 2 4 2 4 2 3 2" xfId="0"/>
    <cellStyle name="Обычный 3 2 2 2 4 2 4 2 4" xfId="0"/>
    <cellStyle name="Обычный 3 2 2 2 4 2 4 2 4 2" xfId="0"/>
    <cellStyle name="Обычный 3 2 2 2 4 2 4 2 5" xfId="0"/>
    <cellStyle name="Обычный 3 2 2 2 4 2 4 3" xfId="0"/>
    <cellStyle name="Обычный 3 2 2 2 4 2 4 3 2" xfId="0"/>
    <cellStyle name="Обычный 3 2 2 2 4 2 4 4" xfId="0"/>
    <cellStyle name="Обычный 3 2 2 2 4 2 4 4 2" xfId="0"/>
    <cellStyle name="Обычный 3 2 2 2 4 2 4 5" xfId="0"/>
    <cellStyle name="Обычный 3 2 2 2 4 2 4 5 2" xfId="0"/>
    <cellStyle name="Обычный 3 2 2 2 4 2 4 6" xfId="0"/>
    <cellStyle name="Обычный 3 2 2 2 4 2 5" xfId="0"/>
    <cellStyle name="Обычный 3 2 2 2 4 2 5 2" xfId="0"/>
    <cellStyle name="Обычный 3 2 2 2 4 2 5 2 2" xfId="0"/>
    <cellStyle name="Обычный 3 2 2 2 4 2 5 3" xfId="0"/>
    <cellStyle name="Обычный 3 2 2 2 4 2 5 3 2" xfId="0"/>
    <cellStyle name="Обычный 3 2 2 2 4 2 5 4" xfId="0"/>
    <cellStyle name="Обычный 3 2 2 2 4 2 5 4 2" xfId="0"/>
    <cellStyle name="Обычный 3 2 2 2 4 2 5 5" xfId="0"/>
    <cellStyle name="Обычный 3 2 2 2 4 2 6" xfId="0"/>
    <cellStyle name="Обычный 3 2 2 2 4 2 6 2" xfId="0"/>
    <cellStyle name="Обычный 3 2 2 2 4 2 7" xfId="0"/>
    <cellStyle name="Обычный 3 2 2 2 4 2 7 2" xfId="0"/>
    <cellStyle name="Обычный 3 2 2 2 4 2 8" xfId="0"/>
    <cellStyle name="Обычный 3 2 2 2 4 2 8 2" xfId="0"/>
    <cellStyle name="Обычный 3 2 2 2 4 2 9" xfId="0"/>
    <cellStyle name="Обычный 3 2 2 2 4 2_Без баланса" xfId="0"/>
    <cellStyle name="Обычный 3 2 2 2 4 3" xfId="0"/>
    <cellStyle name="Обычный 3 2 2 2 4 3 2" xfId="0"/>
    <cellStyle name="Обычный 3 2 2 2 4 3 2 2" xfId="0"/>
    <cellStyle name="Обычный 3 2 2 2 4 3 2 2 2" xfId="0"/>
    <cellStyle name="Обычный 3 2 2 2 4 3 2 2 2 2" xfId="0"/>
    <cellStyle name="Обычный 3 2 2 2 4 3 2 2 3" xfId="0"/>
    <cellStyle name="Обычный 3 2 2 2 4 3 2 2 3 2" xfId="0"/>
    <cellStyle name="Обычный 3 2 2 2 4 3 2 2 4" xfId="0"/>
    <cellStyle name="Обычный 3 2 2 2 4 3 2 2 4 2" xfId="0"/>
    <cellStyle name="Обычный 3 2 2 2 4 3 2 2 5" xfId="0"/>
    <cellStyle name="Обычный 3 2 2 2 4 3 2 3" xfId="0"/>
    <cellStyle name="Обычный 3 2 2 2 4 3 2 3 2" xfId="0"/>
    <cellStyle name="Обычный 3 2 2 2 4 3 2 3 2 2" xfId="0"/>
    <cellStyle name="Обычный 3 2 2 2 4 3 2 3 3" xfId="0"/>
    <cellStyle name="Обычный 3 2 2 2 4 3 2 3 3 2" xfId="0"/>
    <cellStyle name="Обычный 3 2 2 2 4 3 2 3 4" xfId="0"/>
    <cellStyle name="Обычный 3 2 2 2 4 3 2 3 4 2" xfId="0"/>
    <cellStyle name="Обычный 3 2 2 2 4 3 2 3 5" xfId="0"/>
    <cellStyle name="Обычный 3 2 2 2 4 3 2 4" xfId="0"/>
    <cellStyle name="Обычный 3 2 2 2 4 3 2 4 2" xfId="0"/>
    <cellStyle name="Обычный 3 2 2 2 4 3 2 5" xfId="0"/>
    <cellStyle name="Обычный 3 2 2 2 4 3 2 5 2" xfId="0"/>
    <cellStyle name="Обычный 3 2 2 2 4 3 2 6" xfId="0"/>
    <cellStyle name="Обычный 3 2 2 2 4 3 2 6 2" xfId="0"/>
    <cellStyle name="Обычный 3 2 2 2 4 3 2 7" xfId="0"/>
    <cellStyle name="Обычный 3 2 2 2 4 3 2_Без баланса" xfId="0"/>
    <cellStyle name="Обычный 3 2 2 2 4 3 3" xfId="0"/>
    <cellStyle name="Обычный 3 2 2 2 4 3 3 2" xfId="0"/>
    <cellStyle name="Обычный 3 2 2 2 4 3 3 2 2" xfId="0"/>
    <cellStyle name="Обычный 3 2 2 2 4 3 3 2 2 2" xfId="0"/>
    <cellStyle name="Обычный 3 2 2 2 4 3 3 2 3" xfId="0"/>
    <cellStyle name="Обычный 3 2 2 2 4 3 3 2 3 2" xfId="0"/>
    <cellStyle name="Обычный 3 2 2 2 4 3 3 2 4" xfId="0"/>
    <cellStyle name="Обычный 3 2 2 2 4 3 3 2 4 2" xfId="0"/>
    <cellStyle name="Обычный 3 2 2 2 4 3 3 2 5" xfId="0"/>
    <cellStyle name="Обычный 3 2 2 2 4 3 3 3" xfId="0"/>
    <cellStyle name="Обычный 3 2 2 2 4 3 3 3 2" xfId="0"/>
    <cellStyle name="Обычный 3 2 2 2 4 3 3 4" xfId="0"/>
    <cellStyle name="Обычный 3 2 2 2 4 3 3 4 2" xfId="0"/>
    <cellStyle name="Обычный 3 2 2 2 4 3 3 5" xfId="0"/>
    <cellStyle name="Обычный 3 2 2 2 4 3 3 5 2" xfId="0"/>
    <cellStyle name="Обычный 3 2 2 2 4 3 3 6" xfId="0"/>
    <cellStyle name="Обычный 3 2 2 2 4 3 4" xfId="0"/>
    <cellStyle name="Обычный 3 2 2 2 4 3 4 2" xfId="0"/>
    <cellStyle name="Обычный 3 2 2 2 4 3 4 2 2" xfId="0"/>
    <cellStyle name="Обычный 3 2 2 2 4 3 4 3" xfId="0"/>
    <cellStyle name="Обычный 3 2 2 2 4 3 4 3 2" xfId="0"/>
    <cellStyle name="Обычный 3 2 2 2 4 3 4 4" xfId="0"/>
    <cellStyle name="Обычный 3 2 2 2 4 3 4 4 2" xfId="0"/>
    <cellStyle name="Обычный 3 2 2 2 4 3 4 5" xfId="0"/>
    <cellStyle name="Обычный 3 2 2 2 4 3 5" xfId="0"/>
    <cellStyle name="Обычный 3 2 2 2 4 3 5 2" xfId="0"/>
    <cellStyle name="Обычный 3 2 2 2 4 3 6" xfId="0"/>
    <cellStyle name="Обычный 3 2 2 2 4 3 6 2" xfId="0"/>
    <cellStyle name="Обычный 3 2 2 2 4 3 7" xfId="0"/>
    <cellStyle name="Обычный 3 2 2 2 4 3 7 2" xfId="0"/>
    <cellStyle name="Обычный 3 2 2 2 4 3 8" xfId="0"/>
    <cellStyle name="Обычный 3 2 2 2 4 3_Без баланса" xfId="0"/>
    <cellStyle name="Обычный 3 2 2 2 4 4" xfId="0"/>
    <cellStyle name="Обычный 3 2 2 2 4 4 2" xfId="0"/>
    <cellStyle name="Обычный 3 2 2 2 4 4 2 2" xfId="0"/>
    <cellStyle name="Обычный 3 2 2 2 4 4 2 2 2" xfId="0"/>
    <cellStyle name="Обычный 3 2 2 2 4 4 2 2 2 2" xfId="0"/>
    <cellStyle name="Обычный 3 2 2 2 4 4 2 2 3" xfId="0"/>
    <cellStyle name="Обычный 3 2 2 2 4 4 2 2 3 2" xfId="0"/>
    <cellStyle name="Обычный 3 2 2 2 4 4 2 2 4" xfId="0"/>
    <cellStyle name="Обычный 3 2 2 2 4 4 2 2 4 2" xfId="0"/>
    <cellStyle name="Обычный 3 2 2 2 4 4 2 2 5" xfId="0"/>
    <cellStyle name="Обычный 3 2 2 2 4 4 2 3" xfId="0"/>
    <cellStyle name="Обычный 3 2 2 2 4 4 2 3 2" xfId="0"/>
    <cellStyle name="Обычный 3 2 2 2 4 4 2 3 2 2" xfId="0"/>
    <cellStyle name="Обычный 3 2 2 2 4 4 2 3 3" xfId="0"/>
    <cellStyle name="Обычный 3 2 2 2 4 4 2 3 3 2" xfId="0"/>
    <cellStyle name="Обычный 3 2 2 2 4 4 2 3 4" xfId="0"/>
    <cellStyle name="Обычный 3 2 2 2 4 4 2 3 4 2" xfId="0"/>
    <cellStyle name="Обычный 3 2 2 2 4 4 2 3 5" xfId="0"/>
    <cellStyle name="Обычный 3 2 2 2 4 4 2 4" xfId="0"/>
    <cellStyle name="Обычный 3 2 2 2 4 4 2 4 2" xfId="0"/>
    <cellStyle name="Обычный 3 2 2 2 4 4 2 5" xfId="0"/>
    <cellStyle name="Обычный 3 2 2 2 4 4 2 5 2" xfId="0"/>
    <cellStyle name="Обычный 3 2 2 2 4 4 2 6" xfId="0"/>
    <cellStyle name="Обычный 3 2 2 2 4 4 2 6 2" xfId="0"/>
    <cellStyle name="Обычный 3 2 2 2 4 4 2 7" xfId="0"/>
    <cellStyle name="Обычный 3 2 2 2 4 4 2_Без баланса" xfId="0"/>
    <cellStyle name="Обычный 3 2 2 2 4 4 3" xfId="0"/>
    <cellStyle name="Обычный 3 2 2 2 4 4 3 2" xfId="0"/>
    <cellStyle name="Обычный 3 2 2 2 4 4 3 2 2" xfId="0"/>
    <cellStyle name="Обычный 3 2 2 2 4 4 3 3" xfId="0"/>
    <cellStyle name="Обычный 3 2 2 2 4 4 3 3 2" xfId="0"/>
    <cellStyle name="Обычный 3 2 2 2 4 4 3 4" xfId="0"/>
    <cellStyle name="Обычный 3 2 2 2 4 4 3 4 2" xfId="0"/>
    <cellStyle name="Обычный 3 2 2 2 4 4 3 5" xfId="0"/>
    <cellStyle name="Обычный 3 2 2 2 4 4 4" xfId="0"/>
    <cellStyle name="Обычный 3 2 2 2 4 4 4 2" xfId="0"/>
    <cellStyle name="Обычный 3 2 2 2 4 4 4 2 2" xfId="0"/>
    <cellStyle name="Обычный 3 2 2 2 4 4 4 3" xfId="0"/>
    <cellStyle name="Обычный 3 2 2 2 4 4 4 3 2" xfId="0"/>
    <cellStyle name="Обычный 3 2 2 2 4 4 4 4" xfId="0"/>
    <cellStyle name="Обычный 3 2 2 2 4 4 4 4 2" xfId="0"/>
    <cellStyle name="Обычный 3 2 2 2 4 4 4 5" xfId="0"/>
    <cellStyle name="Обычный 3 2 2 2 4 4 5" xfId="0"/>
    <cellStyle name="Обычный 3 2 2 2 4 4 5 2" xfId="0"/>
    <cellStyle name="Обычный 3 2 2 2 4 4 6" xfId="0"/>
    <cellStyle name="Обычный 3 2 2 2 4 4 6 2" xfId="0"/>
    <cellStyle name="Обычный 3 2 2 2 4 4 7" xfId="0"/>
    <cellStyle name="Обычный 3 2 2 2 4 4 7 2" xfId="0"/>
    <cellStyle name="Обычный 3 2 2 2 4 4 8" xfId="0"/>
    <cellStyle name="Обычный 3 2 2 2 4 4_Без баланса" xfId="0"/>
    <cellStyle name="Обычный 3 2 2 2 4 5" xfId="0"/>
    <cellStyle name="Обычный 3 2 2 2 4 5 10" xfId="0"/>
    <cellStyle name="Обычный 3 2 2 2 4 5 2" xfId="0"/>
    <cellStyle name="Обычный 3 2 2 2 4 5 2 2" xfId="0"/>
    <cellStyle name="Обычный 3 2 2 2 4 5 2 2 2" xfId="0"/>
    <cellStyle name="Обычный 3 2 2 2 4 5 2 2 2 2" xfId="0"/>
    <cellStyle name="Обычный 3 2 2 2 4 5 2 2 3" xfId="0"/>
    <cellStyle name="Обычный 3 2 2 2 4 5 2 2 3 2" xfId="0"/>
    <cellStyle name="Обычный 3 2 2 2 4 5 2 2 4" xfId="0"/>
    <cellStyle name="Обычный 3 2 2 2 4 5 2 2 4 2" xfId="0"/>
    <cellStyle name="Обычный 3 2 2 2 4 5 2 2 5" xfId="0"/>
    <cellStyle name="Обычный 3 2 2 2 4 5 2 3" xfId="0"/>
    <cellStyle name="Обычный 3 2 2 2 4 5 2 3 2" xfId="0"/>
    <cellStyle name="Обычный 3 2 2 2 4 5 2 4" xfId="0"/>
    <cellStyle name="Обычный 3 2 2 2 4 5 2 4 2" xfId="0"/>
    <cellStyle name="Обычный 3 2 2 2 4 5 2 5" xfId="0"/>
    <cellStyle name="Обычный 3 2 2 2 4 5 2 5 2" xfId="0"/>
    <cellStyle name="Обычный 3 2 2 2 4 5 2 6" xfId="0"/>
    <cellStyle name="Обычный 3 2 2 2 4 5 2_Без баланса" xfId="0"/>
    <cellStyle name="Обычный 3 2 2 2 4 5 3" xfId="0"/>
    <cellStyle name="Обычный 3 2 2 2 4 5 3 2" xfId="0"/>
    <cellStyle name="Обычный 3 2 2 2 4 5 3 2 2" xfId="0"/>
    <cellStyle name="Обычный 3 2 2 2 4 5 3 3" xfId="0"/>
    <cellStyle name="Обычный 3 2 2 2 4 5 3 3 2" xfId="0"/>
    <cellStyle name="Обычный 3 2 2 2 4 5 3 4" xfId="0"/>
    <cellStyle name="Обычный 3 2 2 2 4 5 3 4 2" xfId="0"/>
    <cellStyle name="Обычный 3 2 2 2 4 5 3 5" xfId="0"/>
    <cellStyle name="Обычный 3 2 2 2 4 5 4" xfId="0"/>
    <cellStyle name="Обычный 3 2 2 2 4 5 4 2" xfId="0"/>
    <cellStyle name="Обычный 3 2 2 2 4 5 4 2 2" xfId="0"/>
    <cellStyle name="Обычный 3 2 2 2 4 5 4 3" xfId="0"/>
    <cellStyle name="Обычный 3 2 2 2 4 5 4 3 2" xfId="0"/>
    <cellStyle name="Обычный 3 2 2 2 4 5 4 4" xfId="0"/>
    <cellStyle name="Обычный 3 2 2 2 4 5 4 4 2" xfId="0"/>
    <cellStyle name="Обычный 3 2 2 2 4 5 4 5" xfId="0"/>
    <cellStyle name="Обычный 3 2 2 2 4 5 5" xfId="0"/>
    <cellStyle name="Обычный 3 2 2 2 4 5 5 2" xfId="0"/>
    <cellStyle name="Обычный 3 2 2 2 4 5 5 2 2" xfId="0"/>
    <cellStyle name="Обычный 3 2 2 2 4 5 5 3" xfId="0"/>
    <cellStyle name="Обычный 3 2 2 2 4 5 5 3 2" xfId="0"/>
    <cellStyle name="Обычный 3 2 2 2 4 5 5 4" xfId="0"/>
    <cellStyle name="Обычный 3 2 2 2 4 5 5 4 2" xfId="0"/>
    <cellStyle name="Обычный 3 2 2 2 4 5 5 5" xfId="0"/>
    <cellStyle name="Обычный 3 2 2 2 4 5 6" xfId="0"/>
    <cellStyle name="Обычный 3 2 2 2 4 5 6 2" xfId="0"/>
    <cellStyle name="Обычный 3 2 2 2 4 5 6 2 2" xfId="0"/>
    <cellStyle name="Обычный 3 2 2 2 4 5 6 3" xfId="0"/>
    <cellStyle name="Обычный 3 2 2 2 4 5 6 3 2" xfId="0"/>
    <cellStyle name="Обычный 3 2 2 2 4 5 6 4" xfId="0"/>
    <cellStyle name="Обычный 3 2 2 2 4 5 6 4 2" xfId="0"/>
    <cellStyle name="Обычный 3 2 2 2 4 5 6 5" xfId="0"/>
    <cellStyle name="Обычный 3 2 2 2 4 5 7" xfId="0"/>
    <cellStyle name="Обычный 3 2 2 2 4 5 7 2" xfId="0"/>
    <cellStyle name="Обычный 3 2 2 2 4 5 8" xfId="0"/>
    <cellStyle name="Обычный 3 2 2 2 4 5 8 2" xfId="0"/>
    <cellStyle name="Обычный 3 2 2 2 4 5 9" xfId="0"/>
    <cellStyle name="Обычный 3 2 2 2 4 5 9 2" xfId="0"/>
    <cellStyle name="Обычный 3 2 2 2 4 5_Без баланса" xfId="0"/>
    <cellStyle name="Обычный 3 2 2 2 4 6" xfId="0"/>
    <cellStyle name="Обычный 3 2 2 2 4 6 2" xfId="0"/>
    <cellStyle name="Обычный 3 2 2 2 4 6 2 2" xfId="0"/>
    <cellStyle name="Обычный 3 2 2 2 4 6 2 2 2" xfId="0"/>
    <cellStyle name="Обычный 3 2 2 2 4 6 2 3" xfId="0"/>
    <cellStyle name="Обычный 3 2 2 2 4 6 2 3 2" xfId="0"/>
    <cellStyle name="Обычный 3 2 2 2 4 6 2 4" xfId="0"/>
    <cellStyle name="Обычный 3 2 2 2 4 6 2 4 2" xfId="0"/>
    <cellStyle name="Обычный 3 2 2 2 4 6 2 5" xfId="0"/>
    <cellStyle name="Обычный 3 2 2 2 4 6 3" xfId="0"/>
    <cellStyle name="Обычный 3 2 2 2 4 6 3 2" xfId="0"/>
    <cellStyle name="Обычный 3 2 2 2 4 6 3 2 2" xfId="0"/>
    <cellStyle name="Обычный 3 2 2 2 4 6 3 3" xfId="0"/>
    <cellStyle name="Обычный 3 2 2 2 4 6 3 3 2" xfId="0"/>
    <cellStyle name="Обычный 3 2 2 2 4 6 3 4" xfId="0"/>
    <cellStyle name="Обычный 3 2 2 2 4 6 3 4 2" xfId="0"/>
    <cellStyle name="Обычный 3 2 2 2 4 6 3 5" xfId="0"/>
    <cellStyle name="Обычный 3 2 2 2 4 6 4" xfId="0"/>
    <cellStyle name="Обычный 3 2 2 2 4 6 4 2" xfId="0"/>
    <cellStyle name="Обычный 3 2 2 2 4 6 5" xfId="0"/>
    <cellStyle name="Обычный 3 2 2 2 4 6 5 2" xfId="0"/>
    <cellStyle name="Обычный 3 2 2 2 4 6 6" xfId="0"/>
    <cellStyle name="Обычный 3 2 2 2 4 6 6 2" xfId="0"/>
    <cellStyle name="Обычный 3 2 2 2 4 6 7" xfId="0"/>
    <cellStyle name="Обычный 3 2 2 2 4 6_Без баланса" xfId="0"/>
    <cellStyle name="Обычный 3 2 2 2 4 7" xfId="0"/>
    <cellStyle name="Обычный 3 2 2 2 4 7 2" xfId="0"/>
    <cellStyle name="Обычный 3 2 2 2 4 7 2 2" xfId="0"/>
    <cellStyle name="Обычный 3 2 2 2 4 7 2 2 2" xfId="0"/>
    <cellStyle name="Обычный 3 2 2 2 4 7 2 3" xfId="0"/>
    <cellStyle name="Обычный 3 2 2 2 4 7 2 3 2" xfId="0"/>
    <cellStyle name="Обычный 3 2 2 2 4 7 2 4" xfId="0"/>
    <cellStyle name="Обычный 3 2 2 2 4 7 2 4 2" xfId="0"/>
    <cellStyle name="Обычный 3 2 2 2 4 7 2 5" xfId="0"/>
    <cellStyle name="Обычный 3 2 2 2 4 7 3" xfId="0"/>
    <cellStyle name="Обычный 3 2 2 2 4 7 3 2" xfId="0"/>
    <cellStyle name="Обычный 3 2 2 2 4 7 3 2 2" xfId="0"/>
    <cellStyle name="Обычный 3 2 2 2 4 7 3 3" xfId="0"/>
    <cellStyle name="Обычный 3 2 2 2 4 7 3 3 2" xfId="0"/>
    <cellStyle name="Обычный 3 2 2 2 4 7 3 4" xfId="0"/>
    <cellStyle name="Обычный 3 2 2 2 4 7 3 4 2" xfId="0"/>
    <cellStyle name="Обычный 3 2 2 2 4 7 3 5" xfId="0"/>
    <cellStyle name="Обычный 3 2 2 2 4 7 4" xfId="0"/>
    <cellStyle name="Обычный 3 2 2 2 4 7 4 2" xfId="0"/>
    <cellStyle name="Обычный 3 2 2 2 4 7 5" xfId="0"/>
    <cellStyle name="Обычный 3 2 2 2 4 7 5 2" xfId="0"/>
    <cellStyle name="Обычный 3 2 2 2 4 7 6" xfId="0"/>
    <cellStyle name="Обычный 3 2 2 2 4 7 6 2" xfId="0"/>
    <cellStyle name="Обычный 3 2 2 2 4 7 7" xfId="0"/>
    <cellStyle name="Обычный 3 2 2 2 4 7_Без баланса" xfId="0"/>
    <cellStyle name="Обычный 3 2 2 2 4 8" xfId="0"/>
    <cellStyle name="Обычный 3 2 2 2 4 8 2" xfId="0"/>
    <cellStyle name="Обычный 3 2 2 2 4 8 2 2" xfId="0"/>
    <cellStyle name="Обычный 3 2 2 2 4 8 2 2 2" xfId="0"/>
    <cellStyle name="Обычный 3 2 2 2 4 8 2 3" xfId="0"/>
    <cellStyle name="Обычный 3 2 2 2 4 8 2 3 2" xfId="0"/>
    <cellStyle name="Обычный 3 2 2 2 4 8 2 4" xfId="0"/>
    <cellStyle name="Обычный 3 2 2 2 4 8 2 4 2" xfId="0"/>
    <cellStyle name="Обычный 3 2 2 2 4 8 2 5" xfId="0"/>
    <cellStyle name="Обычный 3 2 2 2 4 8 3" xfId="0"/>
    <cellStyle name="Обычный 3 2 2 2 4 8 3 2" xfId="0"/>
    <cellStyle name="Обычный 3 2 2 2 4 8 4" xfId="0"/>
    <cellStyle name="Обычный 3 2 2 2 4 8 4 2" xfId="0"/>
    <cellStyle name="Обычный 3 2 2 2 4 8 5" xfId="0"/>
    <cellStyle name="Обычный 3 2 2 2 4 8 5 2" xfId="0"/>
    <cellStyle name="Обычный 3 2 2 2 4 8 6" xfId="0"/>
    <cellStyle name="Обычный 3 2 2 2 4 8_Без баланса" xfId="0"/>
    <cellStyle name="Обычный 3 2 2 2 4 9" xfId="0"/>
    <cellStyle name="Обычный 3 2 2 2 4 9 2" xfId="0"/>
    <cellStyle name="Обычный 3 2 2 2 4 9 2 2" xfId="0"/>
    <cellStyle name="Обычный 3 2 2 2 4 9 3" xfId="0"/>
    <cellStyle name="Обычный 3 2 2 2 4 9 3 2" xfId="0"/>
    <cellStyle name="Обычный 3 2 2 2 4 9 4" xfId="0"/>
    <cellStyle name="Обычный 3 2 2 2 4 9 4 2" xfId="0"/>
    <cellStyle name="Обычный 3 2 2 2 4 9 5" xfId="0"/>
    <cellStyle name="Обычный 3 2 2 2 4_Без баланса" xfId="0"/>
    <cellStyle name="Обычный 3 2 2 2 5" xfId="0"/>
    <cellStyle name="Обычный 3 2 2 2 5 2" xfId="0"/>
    <cellStyle name="Обычный 3 2 2 2 5 2 2" xfId="0"/>
    <cellStyle name="Обычный 3 2 2 2 5 2 2 2" xfId="0"/>
    <cellStyle name="Обычный 3 2 2 2 5 2 2 2 2" xfId="0"/>
    <cellStyle name="Обычный 3 2 2 2 5 2 2 2 2 2" xfId="0"/>
    <cellStyle name="Обычный 3 2 2 2 5 2 2 2 3" xfId="0"/>
    <cellStyle name="Обычный 3 2 2 2 5 2 2 2 3 2" xfId="0"/>
    <cellStyle name="Обычный 3 2 2 2 5 2 2 2 4" xfId="0"/>
    <cellStyle name="Обычный 3 2 2 2 5 2 2 2 4 2" xfId="0"/>
    <cellStyle name="Обычный 3 2 2 2 5 2 2 2 5" xfId="0"/>
    <cellStyle name="Обычный 3 2 2 2 5 2 2 3" xfId="0"/>
    <cellStyle name="Обычный 3 2 2 2 5 2 2 3 2" xfId="0"/>
    <cellStyle name="Обычный 3 2 2 2 5 2 2 3 2 2" xfId="0"/>
    <cellStyle name="Обычный 3 2 2 2 5 2 2 3 3" xfId="0"/>
    <cellStyle name="Обычный 3 2 2 2 5 2 2 3 3 2" xfId="0"/>
    <cellStyle name="Обычный 3 2 2 2 5 2 2 3 4" xfId="0"/>
    <cellStyle name="Обычный 3 2 2 2 5 2 2 3 4 2" xfId="0"/>
    <cellStyle name="Обычный 3 2 2 2 5 2 2 3 5" xfId="0"/>
    <cellStyle name="Обычный 3 2 2 2 5 2 2 4" xfId="0"/>
    <cellStyle name="Обычный 3 2 2 2 5 2 2 4 2" xfId="0"/>
    <cellStyle name="Обычный 3 2 2 2 5 2 2 5" xfId="0"/>
    <cellStyle name="Обычный 3 2 2 2 5 2 2 5 2" xfId="0"/>
    <cellStyle name="Обычный 3 2 2 2 5 2 2 6" xfId="0"/>
    <cellStyle name="Обычный 3 2 2 2 5 2 2 6 2" xfId="0"/>
    <cellStyle name="Обычный 3 2 2 2 5 2 2 7" xfId="0"/>
    <cellStyle name="Обычный 3 2 2 2 5 2 2_Без баланса" xfId="0"/>
    <cellStyle name="Обычный 3 2 2 2 5 2 3" xfId="0"/>
    <cellStyle name="Обычный 3 2 2 2 5 2 3 2" xfId="0"/>
    <cellStyle name="Обычный 3 2 2 2 5 2 3 2 2" xfId="0"/>
    <cellStyle name="Обычный 3 2 2 2 5 2 3 2 2 2" xfId="0"/>
    <cellStyle name="Обычный 3 2 2 2 5 2 3 2 3" xfId="0"/>
    <cellStyle name="Обычный 3 2 2 2 5 2 3 2 3 2" xfId="0"/>
    <cellStyle name="Обычный 3 2 2 2 5 2 3 2 4" xfId="0"/>
    <cellStyle name="Обычный 3 2 2 2 5 2 3 2 4 2" xfId="0"/>
    <cellStyle name="Обычный 3 2 2 2 5 2 3 2 5" xfId="0"/>
    <cellStyle name="Обычный 3 2 2 2 5 2 3 3" xfId="0"/>
    <cellStyle name="Обычный 3 2 2 2 5 2 3 3 2" xfId="0"/>
    <cellStyle name="Обычный 3 2 2 2 5 2 3 4" xfId="0"/>
    <cellStyle name="Обычный 3 2 2 2 5 2 3 4 2" xfId="0"/>
    <cellStyle name="Обычный 3 2 2 2 5 2 3 5" xfId="0"/>
    <cellStyle name="Обычный 3 2 2 2 5 2 3 5 2" xfId="0"/>
    <cellStyle name="Обычный 3 2 2 2 5 2 3 6" xfId="0"/>
    <cellStyle name="Обычный 3 2 2 2 5 2 4" xfId="0"/>
    <cellStyle name="Обычный 3 2 2 2 5 2 4 2" xfId="0"/>
    <cellStyle name="Обычный 3 2 2 2 5 2 4 2 2" xfId="0"/>
    <cellStyle name="Обычный 3 2 2 2 5 2 4 3" xfId="0"/>
    <cellStyle name="Обычный 3 2 2 2 5 2 4 3 2" xfId="0"/>
    <cellStyle name="Обычный 3 2 2 2 5 2 4 4" xfId="0"/>
    <cellStyle name="Обычный 3 2 2 2 5 2 4 4 2" xfId="0"/>
    <cellStyle name="Обычный 3 2 2 2 5 2 4 5" xfId="0"/>
    <cellStyle name="Обычный 3 2 2 2 5 2 5" xfId="0"/>
    <cellStyle name="Обычный 3 2 2 2 5 2 5 2" xfId="0"/>
    <cellStyle name="Обычный 3 2 2 2 5 2 6" xfId="0"/>
    <cellStyle name="Обычный 3 2 2 2 5 2 6 2" xfId="0"/>
    <cellStyle name="Обычный 3 2 2 2 5 2 7" xfId="0"/>
    <cellStyle name="Обычный 3 2 2 2 5 2 7 2" xfId="0"/>
    <cellStyle name="Обычный 3 2 2 2 5 2 8" xfId="0"/>
    <cellStyle name="Обычный 3 2 2 2 5 2_Без баланса" xfId="0"/>
    <cellStyle name="Обычный 3 2 2 2 5 3" xfId="0"/>
    <cellStyle name="Обычный 3 2 2 2 5 3 2" xfId="0"/>
    <cellStyle name="Обычный 3 2 2 2 5 3 2 2" xfId="0"/>
    <cellStyle name="Обычный 3 2 2 2 5 3 2 2 2" xfId="0"/>
    <cellStyle name="Обычный 3 2 2 2 5 3 2 3" xfId="0"/>
    <cellStyle name="Обычный 3 2 2 2 5 3 2 3 2" xfId="0"/>
    <cellStyle name="Обычный 3 2 2 2 5 3 2 4" xfId="0"/>
    <cellStyle name="Обычный 3 2 2 2 5 3 2 4 2" xfId="0"/>
    <cellStyle name="Обычный 3 2 2 2 5 3 2 5" xfId="0"/>
    <cellStyle name="Обычный 3 2 2 2 5 3 3" xfId="0"/>
    <cellStyle name="Обычный 3 2 2 2 5 3 3 2" xfId="0"/>
    <cellStyle name="Обычный 3 2 2 2 5 3 3 2 2" xfId="0"/>
    <cellStyle name="Обычный 3 2 2 2 5 3 3 3" xfId="0"/>
    <cellStyle name="Обычный 3 2 2 2 5 3 3 3 2" xfId="0"/>
    <cellStyle name="Обычный 3 2 2 2 5 3 3 4" xfId="0"/>
    <cellStyle name="Обычный 3 2 2 2 5 3 3 4 2" xfId="0"/>
    <cellStyle name="Обычный 3 2 2 2 5 3 3 5" xfId="0"/>
    <cellStyle name="Обычный 3 2 2 2 5 3 4" xfId="0"/>
    <cellStyle name="Обычный 3 2 2 2 5 3 4 2" xfId="0"/>
    <cellStyle name="Обычный 3 2 2 2 5 3 5" xfId="0"/>
    <cellStyle name="Обычный 3 2 2 2 5 3 5 2" xfId="0"/>
    <cellStyle name="Обычный 3 2 2 2 5 3 6" xfId="0"/>
    <cellStyle name="Обычный 3 2 2 2 5 3 6 2" xfId="0"/>
    <cellStyle name="Обычный 3 2 2 2 5 3 7" xfId="0"/>
    <cellStyle name="Обычный 3 2 2 2 5 3_Без баланса" xfId="0"/>
    <cellStyle name="Обычный 3 2 2 2 5 4" xfId="0"/>
    <cellStyle name="Обычный 3 2 2 2 5 4 2" xfId="0"/>
    <cellStyle name="Обычный 3 2 2 2 5 4 2 2" xfId="0"/>
    <cellStyle name="Обычный 3 2 2 2 5 4 2 2 2" xfId="0"/>
    <cellStyle name="Обычный 3 2 2 2 5 4 2 3" xfId="0"/>
    <cellStyle name="Обычный 3 2 2 2 5 4 2 3 2" xfId="0"/>
    <cellStyle name="Обычный 3 2 2 2 5 4 2 4" xfId="0"/>
    <cellStyle name="Обычный 3 2 2 2 5 4 2 4 2" xfId="0"/>
    <cellStyle name="Обычный 3 2 2 2 5 4 2 5" xfId="0"/>
    <cellStyle name="Обычный 3 2 2 2 5 4 3" xfId="0"/>
    <cellStyle name="Обычный 3 2 2 2 5 4 3 2" xfId="0"/>
    <cellStyle name="Обычный 3 2 2 2 5 4 4" xfId="0"/>
    <cellStyle name="Обычный 3 2 2 2 5 4 4 2" xfId="0"/>
    <cellStyle name="Обычный 3 2 2 2 5 4 5" xfId="0"/>
    <cellStyle name="Обычный 3 2 2 2 5 4 5 2" xfId="0"/>
    <cellStyle name="Обычный 3 2 2 2 5 4 6" xfId="0"/>
    <cellStyle name="Обычный 3 2 2 2 5 5" xfId="0"/>
    <cellStyle name="Обычный 3 2 2 2 5 5 2" xfId="0"/>
    <cellStyle name="Обычный 3 2 2 2 5 5 2 2" xfId="0"/>
    <cellStyle name="Обычный 3 2 2 2 5 5 3" xfId="0"/>
    <cellStyle name="Обычный 3 2 2 2 5 5 3 2" xfId="0"/>
    <cellStyle name="Обычный 3 2 2 2 5 5 4" xfId="0"/>
    <cellStyle name="Обычный 3 2 2 2 5 5 4 2" xfId="0"/>
    <cellStyle name="Обычный 3 2 2 2 5 5 5" xfId="0"/>
    <cellStyle name="Обычный 3 2 2 2 5 6" xfId="0"/>
    <cellStyle name="Обычный 3 2 2 2 5 6 2" xfId="0"/>
    <cellStyle name="Обычный 3 2 2 2 5 7" xfId="0"/>
    <cellStyle name="Обычный 3 2 2 2 5 7 2" xfId="0"/>
    <cellStyle name="Обычный 3 2 2 2 5 8" xfId="0"/>
    <cellStyle name="Обычный 3 2 2 2 5 8 2" xfId="0"/>
    <cellStyle name="Обычный 3 2 2 2 5 9" xfId="0"/>
    <cellStyle name="Обычный 3 2 2 2 5_Без баланса" xfId="0"/>
    <cellStyle name="Обычный 3 2 2 2 6" xfId="0"/>
    <cellStyle name="Обычный 3 2 2 2 6 2" xfId="0"/>
    <cellStyle name="Обычный 3 2 2 2 6 2 2" xfId="0"/>
    <cellStyle name="Обычный 3 2 2 2 6 2 2 2" xfId="0"/>
    <cellStyle name="Обычный 3 2 2 2 6 2 2 2 2" xfId="0"/>
    <cellStyle name="Обычный 3 2 2 2 6 2 2 3" xfId="0"/>
    <cellStyle name="Обычный 3 2 2 2 6 2 2 3 2" xfId="0"/>
    <cellStyle name="Обычный 3 2 2 2 6 2 2 4" xfId="0"/>
    <cellStyle name="Обычный 3 2 2 2 6 2 2 4 2" xfId="0"/>
    <cellStyle name="Обычный 3 2 2 2 6 2 2 5" xfId="0"/>
    <cellStyle name="Обычный 3 2 2 2 6 2 3" xfId="0"/>
    <cellStyle name="Обычный 3 2 2 2 6 2 3 2" xfId="0"/>
    <cellStyle name="Обычный 3 2 2 2 6 2 3 2 2" xfId="0"/>
    <cellStyle name="Обычный 3 2 2 2 6 2 3 3" xfId="0"/>
    <cellStyle name="Обычный 3 2 2 2 6 2 3 3 2" xfId="0"/>
    <cellStyle name="Обычный 3 2 2 2 6 2 3 4" xfId="0"/>
    <cellStyle name="Обычный 3 2 2 2 6 2 3 4 2" xfId="0"/>
    <cellStyle name="Обычный 3 2 2 2 6 2 3 5" xfId="0"/>
    <cellStyle name="Обычный 3 2 2 2 6 2 4" xfId="0"/>
    <cellStyle name="Обычный 3 2 2 2 6 2 4 2" xfId="0"/>
    <cellStyle name="Обычный 3 2 2 2 6 2 5" xfId="0"/>
    <cellStyle name="Обычный 3 2 2 2 6 2 5 2" xfId="0"/>
    <cellStyle name="Обычный 3 2 2 2 6 2 6" xfId="0"/>
    <cellStyle name="Обычный 3 2 2 2 6 2 6 2" xfId="0"/>
    <cellStyle name="Обычный 3 2 2 2 6 2 7" xfId="0"/>
    <cellStyle name="Обычный 3 2 2 2 6 2_Без баланса" xfId="0"/>
    <cellStyle name="Обычный 3 2 2 2 6 3" xfId="0"/>
    <cellStyle name="Обычный 3 2 2 2 6 3 2" xfId="0"/>
    <cellStyle name="Обычный 3 2 2 2 6 3 2 2" xfId="0"/>
    <cellStyle name="Обычный 3 2 2 2 6 3 2 2 2" xfId="0"/>
    <cellStyle name="Обычный 3 2 2 2 6 3 2 3" xfId="0"/>
    <cellStyle name="Обычный 3 2 2 2 6 3 2 3 2" xfId="0"/>
    <cellStyle name="Обычный 3 2 2 2 6 3 2 4" xfId="0"/>
    <cellStyle name="Обычный 3 2 2 2 6 3 2 4 2" xfId="0"/>
    <cellStyle name="Обычный 3 2 2 2 6 3 2 5" xfId="0"/>
    <cellStyle name="Обычный 3 2 2 2 6 3 3" xfId="0"/>
    <cellStyle name="Обычный 3 2 2 2 6 3 3 2" xfId="0"/>
    <cellStyle name="Обычный 3 2 2 2 6 3 4" xfId="0"/>
    <cellStyle name="Обычный 3 2 2 2 6 3 4 2" xfId="0"/>
    <cellStyle name="Обычный 3 2 2 2 6 3 5" xfId="0"/>
    <cellStyle name="Обычный 3 2 2 2 6 3 5 2" xfId="0"/>
    <cellStyle name="Обычный 3 2 2 2 6 3 6" xfId="0"/>
    <cellStyle name="Обычный 3 2 2 2 6 4" xfId="0"/>
    <cellStyle name="Обычный 3 2 2 2 6 4 2" xfId="0"/>
    <cellStyle name="Обычный 3 2 2 2 6 4 2 2" xfId="0"/>
    <cellStyle name="Обычный 3 2 2 2 6 4 3" xfId="0"/>
    <cellStyle name="Обычный 3 2 2 2 6 4 3 2" xfId="0"/>
    <cellStyle name="Обычный 3 2 2 2 6 4 4" xfId="0"/>
    <cellStyle name="Обычный 3 2 2 2 6 4 4 2" xfId="0"/>
    <cellStyle name="Обычный 3 2 2 2 6 4 5" xfId="0"/>
    <cellStyle name="Обычный 3 2 2 2 6 5" xfId="0"/>
    <cellStyle name="Обычный 3 2 2 2 6 5 2" xfId="0"/>
    <cellStyle name="Обычный 3 2 2 2 6 6" xfId="0"/>
    <cellStyle name="Обычный 3 2 2 2 6 6 2" xfId="0"/>
    <cellStyle name="Обычный 3 2 2 2 6 7" xfId="0"/>
    <cellStyle name="Обычный 3 2 2 2 6 7 2" xfId="0"/>
    <cellStyle name="Обычный 3 2 2 2 6 8" xfId="0"/>
    <cellStyle name="Обычный 3 2 2 2 6_Без баланса" xfId="0"/>
    <cellStyle name="Обычный 3 2 2 2 7" xfId="0"/>
    <cellStyle name="Обычный 3 2 2 2 7 2" xfId="0"/>
    <cellStyle name="Обычный 3 2 2 2 7 2 2" xfId="0"/>
    <cellStyle name="Обычный 3 2 2 2 7 2 2 2" xfId="0"/>
    <cellStyle name="Обычный 3 2 2 2 7 2 2 2 2" xfId="0"/>
    <cellStyle name="Обычный 3 2 2 2 7 2 2 3" xfId="0"/>
    <cellStyle name="Обычный 3 2 2 2 7 2 2 3 2" xfId="0"/>
    <cellStyle name="Обычный 3 2 2 2 7 2 2 4" xfId="0"/>
    <cellStyle name="Обычный 3 2 2 2 7 2 2 4 2" xfId="0"/>
    <cellStyle name="Обычный 3 2 2 2 7 2 2 5" xfId="0"/>
    <cellStyle name="Обычный 3 2 2 2 7 2 3" xfId="0"/>
    <cellStyle name="Обычный 3 2 2 2 7 2 3 2" xfId="0"/>
    <cellStyle name="Обычный 3 2 2 2 7 2 3 2 2" xfId="0"/>
    <cellStyle name="Обычный 3 2 2 2 7 2 3 3" xfId="0"/>
    <cellStyle name="Обычный 3 2 2 2 7 2 3 3 2" xfId="0"/>
    <cellStyle name="Обычный 3 2 2 2 7 2 3 4" xfId="0"/>
    <cellStyle name="Обычный 3 2 2 2 7 2 3 4 2" xfId="0"/>
    <cellStyle name="Обычный 3 2 2 2 7 2 3 5" xfId="0"/>
    <cellStyle name="Обычный 3 2 2 2 7 2 4" xfId="0"/>
    <cellStyle name="Обычный 3 2 2 2 7 2 4 2" xfId="0"/>
    <cellStyle name="Обычный 3 2 2 2 7 2 5" xfId="0"/>
    <cellStyle name="Обычный 3 2 2 2 7 2 5 2" xfId="0"/>
    <cellStyle name="Обычный 3 2 2 2 7 2 6" xfId="0"/>
    <cellStyle name="Обычный 3 2 2 2 7 2 6 2" xfId="0"/>
    <cellStyle name="Обычный 3 2 2 2 7 2 7" xfId="0"/>
    <cellStyle name="Обычный 3 2 2 2 7 2_Без баланса" xfId="0"/>
    <cellStyle name="Обычный 3 2 2 2 7 3" xfId="0"/>
    <cellStyle name="Обычный 3 2 2 2 7 3 2" xfId="0"/>
    <cellStyle name="Обычный 3 2 2 2 7 3 2 2" xfId="0"/>
    <cellStyle name="Обычный 3 2 2 2 7 3 3" xfId="0"/>
    <cellStyle name="Обычный 3 2 2 2 7 3 3 2" xfId="0"/>
    <cellStyle name="Обычный 3 2 2 2 7 3 4" xfId="0"/>
    <cellStyle name="Обычный 3 2 2 2 7 3 4 2" xfId="0"/>
    <cellStyle name="Обычный 3 2 2 2 7 3 5" xfId="0"/>
    <cellStyle name="Обычный 3 2 2 2 7 4" xfId="0"/>
    <cellStyle name="Обычный 3 2 2 2 7 4 2" xfId="0"/>
    <cellStyle name="Обычный 3 2 2 2 7 4 2 2" xfId="0"/>
    <cellStyle name="Обычный 3 2 2 2 7 4 3" xfId="0"/>
    <cellStyle name="Обычный 3 2 2 2 7 4 3 2" xfId="0"/>
    <cellStyle name="Обычный 3 2 2 2 7 4 4" xfId="0"/>
    <cellStyle name="Обычный 3 2 2 2 7 4 4 2" xfId="0"/>
    <cellStyle name="Обычный 3 2 2 2 7 4 5" xfId="0"/>
    <cellStyle name="Обычный 3 2 2 2 7 5" xfId="0"/>
    <cellStyle name="Обычный 3 2 2 2 7 5 2" xfId="0"/>
    <cellStyle name="Обычный 3 2 2 2 7 6" xfId="0"/>
    <cellStyle name="Обычный 3 2 2 2 7 6 2" xfId="0"/>
    <cellStyle name="Обычный 3 2 2 2 7 7" xfId="0"/>
    <cellStyle name="Обычный 3 2 2 2 7 7 2" xfId="0"/>
    <cellStyle name="Обычный 3 2 2 2 7 8" xfId="0"/>
    <cellStyle name="Обычный 3 2 2 2 7_Без баланса" xfId="0"/>
    <cellStyle name="Обычный 3 2 2 2 8" xfId="0"/>
    <cellStyle name="Обычный 3 2 2 2 8 10" xfId="0"/>
    <cellStyle name="Обычный 3 2 2 2 8 2" xfId="0"/>
    <cellStyle name="Обычный 3 2 2 2 8 2 2" xfId="0"/>
    <cellStyle name="Обычный 3 2 2 2 8 2 2 2" xfId="0"/>
    <cellStyle name="Обычный 3 2 2 2 8 2 2 2 2" xfId="0"/>
    <cellStyle name="Обычный 3 2 2 2 8 2 2 3" xfId="0"/>
    <cellStyle name="Обычный 3 2 2 2 8 2 2 3 2" xfId="0"/>
    <cellStyle name="Обычный 3 2 2 2 8 2 2 4" xfId="0"/>
    <cellStyle name="Обычный 3 2 2 2 8 2 2 4 2" xfId="0"/>
    <cellStyle name="Обычный 3 2 2 2 8 2 2 5" xfId="0"/>
    <cellStyle name="Обычный 3 2 2 2 8 2 3" xfId="0"/>
    <cellStyle name="Обычный 3 2 2 2 8 2 3 2" xfId="0"/>
    <cellStyle name="Обычный 3 2 2 2 8 2 4" xfId="0"/>
    <cellStyle name="Обычный 3 2 2 2 8 2 4 2" xfId="0"/>
    <cellStyle name="Обычный 3 2 2 2 8 2 5" xfId="0"/>
    <cellStyle name="Обычный 3 2 2 2 8 2 5 2" xfId="0"/>
    <cellStyle name="Обычный 3 2 2 2 8 2 6" xfId="0"/>
    <cellStyle name="Обычный 3 2 2 2 8 2_Без баланса" xfId="0"/>
    <cellStyle name="Обычный 3 2 2 2 8 3" xfId="0"/>
    <cellStyle name="Обычный 3 2 2 2 8 3 2" xfId="0"/>
    <cellStyle name="Обычный 3 2 2 2 8 3 2 2" xfId="0"/>
    <cellStyle name="Обычный 3 2 2 2 8 3 3" xfId="0"/>
    <cellStyle name="Обычный 3 2 2 2 8 3 3 2" xfId="0"/>
    <cellStyle name="Обычный 3 2 2 2 8 3 4" xfId="0"/>
    <cellStyle name="Обычный 3 2 2 2 8 3 4 2" xfId="0"/>
    <cellStyle name="Обычный 3 2 2 2 8 3 5" xfId="0"/>
    <cellStyle name="Обычный 3 2 2 2 8 4" xfId="0"/>
    <cellStyle name="Обычный 3 2 2 2 8 4 2" xfId="0"/>
    <cellStyle name="Обычный 3 2 2 2 8 4 2 2" xfId="0"/>
    <cellStyle name="Обычный 3 2 2 2 8 4 3" xfId="0"/>
    <cellStyle name="Обычный 3 2 2 2 8 4 3 2" xfId="0"/>
    <cellStyle name="Обычный 3 2 2 2 8 4 4" xfId="0"/>
    <cellStyle name="Обычный 3 2 2 2 8 4 4 2" xfId="0"/>
    <cellStyle name="Обычный 3 2 2 2 8 4 5" xfId="0"/>
    <cellStyle name="Обычный 3 2 2 2 8 5" xfId="0"/>
    <cellStyle name="Обычный 3 2 2 2 8 5 2" xfId="0"/>
    <cellStyle name="Обычный 3 2 2 2 8 5 2 2" xfId="0"/>
    <cellStyle name="Обычный 3 2 2 2 8 5 3" xfId="0"/>
    <cellStyle name="Обычный 3 2 2 2 8 5 3 2" xfId="0"/>
    <cellStyle name="Обычный 3 2 2 2 8 5 4" xfId="0"/>
    <cellStyle name="Обычный 3 2 2 2 8 5 4 2" xfId="0"/>
    <cellStyle name="Обычный 3 2 2 2 8 5 5" xfId="0"/>
    <cellStyle name="Обычный 3 2 2 2 8 6" xfId="0"/>
    <cellStyle name="Обычный 3 2 2 2 8 6 2" xfId="0"/>
    <cellStyle name="Обычный 3 2 2 2 8 6 2 2" xfId="0"/>
    <cellStyle name="Обычный 3 2 2 2 8 6 3" xfId="0"/>
    <cellStyle name="Обычный 3 2 2 2 8 6 3 2" xfId="0"/>
    <cellStyle name="Обычный 3 2 2 2 8 6 4" xfId="0"/>
    <cellStyle name="Обычный 3 2 2 2 8 6 4 2" xfId="0"/>
    <cellStyle name="Обычный 3 2 2 2 8 6 5" xfId="0"/>
    <cellStyle name="Обычный 3 2 2 2 8 7" xfId="0"/>
    <cellStyle name="Обычный 3 2 2 2 8 7 2" xfId="0"/>
    <cellStyle name="Обычный 3 2 2 2 8 8" xfId="0"/>
    <cellStyle name="Обычный 3 2 2 2 8 8 2" xfId="0"/>
    <cellStyle name="Обычный 3 2 2 2 8 9" xfId="0"/>
    <cellStyle name="Обычный 3 2 2 2 8 9 2" xfId="0"/>
    <cellStyle name="Обычный 3 2 2 2 8_Без баланса" xfId="0"/>
    <cellStyle name="Обычный 3 2 2 2 9" xfId="0"/>
    <cellStyle name="Обычный 3 2 2 2 9 2" xfId="0"/>
    <cellStyle name="Обычный 3 2 2 2 9 2 2" xfId="0"/>
    <cellStyle name="Обычный 3 2 2 2 9 2 2 2" xfId="0"/>
    <cellStyle name="Обычный 3 2 2 2 9 2 3" xfId="0"/>
    <cellStyle name="Обычный 3 2 2 2 9 2 3 2" xfId="0"/>
    <cellStyle name="Обычный 3 2 2 2 9 2 4" xfId="0"/>
    <cellStyle name="Обычный 3 2 2 2 9 2 4 2" xfId="0"/>
    <cellStyle name="Обычный 3 2 2 2 9 2 5" xfId="0"/>
    <cellStyle name="Обычный 3 2 2 2 9 3" xfId="0"/>
    <cellStyle name="Обычный 3 2 2 2 9 3 2" xfId="0"/>
    <cellStyle name="Обычный 3 2 2 2 9 3 2 2" xfId="0"/>
    <cellStyle name="Обычный 3 2 2 2 9 3 3" xfId="0"/>
    <cellStyle name="Обычный 3 2 2 2 9 3 3 2" xfId="0"/>
    <cellStyle name="Обычный 3 2 2 2 9 3 4" xfId="0"/>
    <cellStyle name="Обычный 3 2 2 2 9 3 4 2" xfId="0"/>
    <cellStyle name="Обычный 3 2 2 2 9 3 5" xfId="0"/>
    <cellStyle name="Обычный 3 2 2 2 9 4" xfId="0"/>
    <cellStyle name="Обычный 3 2 2 2 9 4 2" xfId="0"/>
    <cellStyle name="Обычный 3 2 2 2 9 5" xfId="0"/>
    <cellStyle name="Обычный 3 2 2 2 9 5 2" xfId="0"/>
    <cellStyle name="Обычный 3 2 2 2 9 6" xfId="0"/>
    <cellStyle name="Обычный 3 2 2 2 9 6 2" xfId="0"/>
    <cellStyle name="Обычный 3 2 2 2 9 7" xfId="0"/>
    <cellStyle name="Обычный 3 2 2 2 9_Без баланса" xfId="0"/>
    <cellStyle name="Обычный 3 2 2 2_Без баланса" xfId="0"/>
    <cellStyle name="Обычный 3 2 2 3" xfId="0"/>
    <cellStyle name="Обычный 3 2 2 3 10" xfId="0"/>
    <cellStyle name="Обычный 3 2 2 3 10 2" xfId="0"/>
    <cellStyle name="Обычный 3 2 2 3 10 2 2" xfId="0"/>
    <cellStyle name="Обычный 3 2 2 3 10 2 2 2" xfId="0"/>
    <cellStyle name="Обычный 3 2 2 3 10 2 3" xfId="0"/>
    <cellStyle name="Обычный 3 2 2 3 10 2 3 2" xfId="0"/>
    <cellStyle name="Обычный 3 2 2 3 10 2 4" xfId="0"/>
    <cellStyle name="Обычный 3 2 2 3 10 2 4 2" xfId="0"/>
    <cellStyle name="Обычный 3 2 2 3 10 2 5" xfId="0"/>
    <cellStyle name="Обычный 3 2 2 3 10 3" xfId="0"/>
    <cellStyle name="Обычный 3 2 2 3 10 3 2" xfId="0"/>
    <cellStyle name="Обычный 3 2 2 3 10 4" xfId="0"/>
    <cellStyle name="Обычный 3 2 2 3 10 4 2" xfId="0"/>
    <cellStyle name="Обычный 3 2 2 3 10 5" xfId="0"/>
    <cellStyle name="Обычный 3 2 2 3 10 5 2" xfId="0"/>
    <cellStyle name="Обычный 3 2 2 3 10 6" xfId="0"/>
    <cellStyle name="Обычный 3 2 2 3 10_Без баланса" xfId="0"/>
    <cellStyle name="Обычный 3 2 2 3 11" xfId="0"/>
    <cellStyle name="Обычный 3 2 2 3 11 2" xfId="0"/>
    <cellStyle name="Обычный 3 2 2 3 11 2 2" xfId="0"/>
    <cellStyle name="Обычный 3 2 2 3 11 3" xfId="0"/>
    <cellStyle name="Обычный 3 2 2 3 11 3 2" xfId="0"/>
    <cellStyle name="Обычный 3 2 2 3 11 4" xfId="0"/>
    <cellStyle name="Обычный 3 2 2 3 11 4 2" xfId="0"/>
    <cellStyle name="Обычный 3 2 2 3 11 5" xfId="0"/>
    <cellStyle name="Обычный 3 2 2 3 12" xfId="0"/>
    <cellStyle name="Обычный 3 2 2 3 12 2" xfId="0"/>
    <cellStyle name="Обычный 3 2 2 3 12 2 2" xfId="0"/>
    <cellStyle name="Обычный 3 2 2 3 12 3" xfId="0"/>
    <cellStyle name="Обычный 3 2 2 3 12 3 2" xfId="0"/>
    <cellStyle name="Обычный 3 2 2 3 12 4" xfId="0"/>
    <cellStyle name="Обычный 3 2 2 3 12 4 2" xfId="0"/>
    <cellStyle name="Обычный 3 2 2 3 12 5" xfId="0"/>
    <cellStyle name="Обычный 3 2 2 3 13" xfId="0"/>
    <cellStyle name="Обычный 3 2 2 3 13 2" xfId="0"/>
    <cellStyle name="Обычный 3 2 2 3 13 2 2" xfId="0"/>
    <cellStyle name="Обычный 3 2 2 3 13 3" xfId="0"/>
    <cellStyle name="Обычный 3 2 2 3 13 3 2" xfId="0"/>
    <cellStyle name="Обычный 3 2 2 3 13 4" xfId="0"/>
    <cellStyle name="Обычный 3 2 2 3 13 4 2" xfId="0"/>
    <cellStyle name="Обычный 3 2 2 3 13 5" xfId="0"/>
    <cellStyle name="Обычный 3 2 2 3 14" xfId="0"/>
    <cellStyle name="Обычный 3 2 2 3 14 2" xfId="0"/>
    <cellStyle name="Обычный 3 2 2 3 14 2 2" xfId="0"/>
    <cellStyle name="Обычный 3 2 2 3 14 3" xfId="0"/>
    <cellStyle name="Обычный 3 2 2 3 14 3 2" xfId="0"/>
    <cellStyle name="Обычный 3 2 2 3 14 4" xfId="0"/>
    <cellStyle name="Обычный 3 2 2 3 14 4 2" xfId="0"/>
    <cellStyle name="Обычный 3 2 2 3 14 5" xfId="0"/>
    <cellStyle name="Обычный 3 2 2 3 15" xfId="0"/>
    <cellStyle name="Обычный 3 2 2 3 15 2" xfId="0"/>
    <cellStyle name="Обычный 3 2 2 3 16" xfId="0"/>
    <cellStyle name="Обычный 3 2 2 3 16 2" xfId="0"/>
    <cellStyle name="Обычный 3 2 2 3 17" xfId="0"/>
    <cellStyle name="Обычный 3 2 2 3 17 2" xfId="0"/>
    <cellStyle name="Обычный 3 2 2 3 18" xfId="0"/>
    <cellStyle name="Обычный 3 2 2 3 2" xfId="0"/>
    <cellStyle name="Обычный 3 2 2 3 2 10" xfId="0"/>
    <cellStyle name="Обычный 3 2 2 3 2 10 2" xfId="0"/>
    <cellStyle name="Обычный 3 2 2 3 2 10 2 2" xfId="0"/>
    <cellStyle name="Обычный 3 2 2 3 2 10 3" xfId="0"/>
    <cellStyle name="Обычный 3 2 2 3 2 10 3 2" xfId="0"/>
    <cellStyle name="Обычный 3 2 2 3 2 10 4" xfId="0"/>
    <cellStyle name="Обычный 3 2 2 3 2 10 4 2" xfId="0"/>
    <cellStyle name="Обычный 3 2 2 3 2 10 5" xfId="0"/>
    <cellStyle name="Обычный 3 2 2 3 2 11" xfId="0"/>
    <cellStyle name="Обычный 3 2 2 3 2 11 2" xfId="0"/>
    <cellStyle name="Обычный 3 2 2 3 2 11 2 2" xfId="0"/>
    <cellStyle name="Обычный 3 2 2 3 2 11 3" xfId="0"/>
    <cellStyle name="Обычный 3 2 2 3 2 11 3 2" xfId="0"/>
    <cellStyle name="Обычный 3 2 2 3 2 11 4" xfId="0"/>
    <cellStyle name="Обычный 3 2 2 3 2 11 4 2" xfId="0"/>
    <cellStyle name="Обычный 3 2 2 3 2 11 5" xfId="0"/>
    <cellStyle name="Обычный 3 2 2 3 2 12" xfId="0"/>
    <cellStyle name="Обычный 3 2 2 3 2 12 2" xfId="0"/>
    <cellStyle name="Обычный 3 2 2 3 2 13" xfId="0"/>
    <cellStyle name="Обычный 3 2 2 3 2 13 2" xfId="0"/>
    <cellStyle name="Обычный 3 2 2 3 2 14" xfId="0"/>
    <cellStyle name="Обычный 3 2 2 3 2 14 2" xfId="0"/>
    <cellStyle name="Обычный 3 2 2 3 2 15" xfId="0"/>
    <cellStyle name="Обычный 3 2 2 3 2 2" xfId="0"/>
    <cellStyle name="Обычный 3 2 2 3 2 2 10" xfId="0"/>
    <cellStyle name="Обычный 3 2 2 3 2 2 10 2" xfId="0"/>
    <cellStyle name="Обычный 3 2 2 3 2 2 10 2 2" xfId="0"/>
    <cellStyle name="Обычный 3 2 2 3 2 2 10 3" xfId="0"/>
    <cellStyle name="Обычный 3 2 2 3 2 2 10 3 2" xfId="0"/>
    <cellStyle name="Обычный 3 2 2 3 2 2 10 4" xfId="0"/>
    <cellStyle name="Обычный 3 2 2 3 2 2 10 4 2" xfId="0"/>
    <cellStyle name="Обычный 3 2 2 3 2 2 10 5" xfId="0"/>
    <cellStyle name="Обычный 3 2 2 3 2 2 11" xfId="0"/>
    <cellStyle name="Обычный 3 2 2 3 2 2 11 2" xfId="0"/>
    <cellStyle name="Обычный 3 2 2 3 2 2 12" xfId="0"/>
    <cellStyle name="Обычный 3 2 2 3 2 2 12 2" xfId="0"/>
    <cellStyle name="Обычный 3 2 2 3 2 2 13" xfId="0"/>
    <cellStyle name="Обычный 3 2 2 3 2 2 13 2" xfId="0"/>
    <cellStyle name="Обычный 3 2 2 3 2 2 14" xfId="0"/>
    <cellStyle name="Обычный 3 2 2 3 2 2 2" xfId="0"/>
    <cellStyle name="Обычный 3 2 2 3 2 2 2 2" xfId="0"/>
    <cellStyle name="Обычный 3 2 2 3 2 2 2 2 2" xfId="0"/>
    <cellStyle name="Обычный 3 2 2 3 2 2 2 2 2 2" xfId="0"/>
    <cellStyle name="Обычный 3 2 2 3 2 2 2 2 2 2 2" xfId="0"/>
    <cellStyle name="Обычный 3 2 2 3 2 2 2 2 2 2 2 2" xfId="0"/>
    <cellStyle name="Обычный 3 2 2 3 2 2 2 2 2 2 3" xfId="0"/>
    <cellStyle name="Обычный 3 2 2 3 2 2 2 2 2 2 3 2" xfId="0"/>
    <cellStyle name="Обычный 3 2 2 3 2 2 2 2 2 2 4" xfId="0"/>
    <cellStyle name="Обычный 3 2 2 3 2 2 2 2 2 2 4 2" xfId="0"/>
    <cellStyle name="Обычный 3 2 2 3 2 2 2 2 2 2 5" xfId="0"/>
    <cellStyle name="Обычный 3 2 2 3 2 2 2 2 2 3" xfId="0"/>
    <cellStyle name="Обычный 3 2 2 3 2 2 2 2 2 3 2" xfId="0"/>
    <cellStyle name="Обычный 3 2 2 3 2 2 2 2 2 3 2 2" xfId="0"/>
    <cellStyle name="Обычный 3 2 2 3 2 2 2 2 2 3 3" xfId="0"/>
    <cellStyle name="Обычный 3 2 2 3 2 2 2 2 2 3 3 2" xfId="0"/>
    <cellStyle name="Обычный 3 2 2 3 2 2 2 2 2 3 4" xfId="0"/>
    <cellStyle name="Обычный 3 2 2 3 2 2 2 2 2 3 4 2" xfId="0"/>
    <cellStyle name="Обычный 3 2 2 3 2 2 2 2 2 3 5" xfId="0"/>
    <cellStyle name="Обычный 3 2 2 3 2 2 2 2 2 4" xfId="0"/>
    <cellStyle name="Обычный 3 2 2 3 2 2 2 2 2 4 2" xfId="0"/>
    <cellStyle name="Обычный 3 2 2 3 2 2 2 2 2 5" xfId="0"/>
    <cellStyle name="Обычный 3 2 2 3 2 2 2 2 2 5 2" xfId="0"/>
    <cellStyle name="Обычный 3 2 2 3 2 2 2 2 2 6" xfId="0"/>
    <cellStyle name="Обычный 3 2 2 3 2 2 2 2 2 6 2" xfId="0"/>
    <cellStyle name="Обычный 3 2 2 3 2 2 2 2 2 7" xfId="0"/>
    <cellStyle name="Обычный 3 2 2 3 2 2 2 2 2_Без баланса" xfId="0"/>
    <cellStyle name="Обычный 3 2 2 3 2 2 2 2 3" xfId="0"/>
    <cellStyle name="Обычный 3 2 2 3 2 2 2 2 3 2" xfId="0"/>
    <cellStyle name="Обычный 3 2 2 3 2 2 2 2 3 2 2" xfId="0"/>
    <cellStyle name="Обычный 3 2 2 3 2 2 2 2 3 2 2 2" xfId="0"/>
    <cellStyle name="Обычный 3 2 2 3 2 2 2 2 3 2 3" xfId="0"/>
    <cellStyle name="Обычный 3 2 2 3 2 2 2 2 3 2 3 2" xfId="0"/>
    <cellStyle name="Обычный 3 2 2 3 2 2 2 2 3 2 4" xfId="0"/>
    <cellStyle name="Обычный 3 2 2 3 2 2 2 2 3 2 4 2" xfId="0"/>
    <cellStyle name="Обычный 3 2 2 3 2 2 2 2 3 2 5" xfId="0"/>
    <cellStyle name="Обычный 3 2 2 3 2 2 2 2 3 3" xfId="0"/>
    <cellStyle name="Обычный 3 2 2 3 2 2 2 2 3 3 2" xfId="0"/>
    <cellStyle name="Обычный 3 2 2 3 2 2 2 2 3 4" xfId="0"/>
    <cellStyle name="Обычный 3 2 2 3 2 2 2 2 3 4 2" xfId="0"/>
    <cellStyle name="Обычный 3 2 2 3 2 2 2 2 3 5" xfId="0"/>
    <cellStyle name="Обычный 3 2 2 3 2 2 2 2 3 5 2" xfId="0"/>
    <cellStyle name="Обычный 3 2 2 3 2 2 2 2 3 6" xfId="0"/>
    <cellStyle name="Обычный 3 2 2 3 2 2 2 2 4" xfId="0"/>
    <cellStyle name="Обычный 3 2 2 3 2 2 2 2 4 2" xfId="0"/>
    <cellStyle name="Обычный 3 2 2 3 2 2 2 2 4 2 2" xfId="0"/>
    <cellStyle name="Обычный 3 2 2 3 2 2 2 2 4 3" xfId="0"/>
    <cellStyle name="Обычный 3 2 2 3 2 2 2 2 4 3 2" xfId="0"/>
    <cellStyle name="Обычный 3 2 2 3 2 2 2 2 4 4" xfId="0"/>
    <cellStyle name="Обычный 3 2 2 3 2 2 2 2 4 4 2" xfId="0"/>
    <cellStyle name="Обычный 3 2 2 3 2 2 2 2 4 5" xfId="0"/>
    <cellStyle name="Обычный 3 2 2 3 2 2 2 2 5" xfId="0"/>
    <cellStyle name="Обычный 3 2 2 3 2 2 2 2 5 2" xfId="0"/>
    <cellStyle name="Обычный 3 2 2 3 2 2 2 2 6" xfId="0"/>
    <cellStyle name="Обычный 3 2 2 3 2 2 2 2 6 2" xfId="0"/>
    <cellStyle name="Обычный 3 2 2 3 2 2 2 2 7" xfId="0"/>
    <cellStyle name="Обычный 3 2 2 3 2 2 2 2 7 2" xfId="0"/>
    <cellStyle name="Обычный 3 2 2 3 2 2 2 2 8" xfId="0"/>
    <cellStyle name="Обычный 3 2 2 3 2 2 2 2_Без баланса" xfId="0"/>
    <cellStyle name="Обычный 3 2 2 3 2 2 2 3" xfId="0"/>
    <cellStyle name="Обычный 3 2 2 3 2 2 2 3 2" xfId="0"/>
    <cellStyle name="Обычный 3 2 2 3 2 2 2 3 2 2" xfId="0"/>
    <cellStyle name="Обычный 3 2 2 3 2 2 2 3 2 2 2" xfId="0"/>
    <cellStyle name="Обычный 3 2 2 3 2 2 2 3 2 3" xfId="0"/>
    <cellStyle name="Обычный 3 2 2 3 2 2 2 3 2 3 2" xfId="0"/>
    <cellStyle name="Обычный 3 2 2 3 2 2 2 3 2 4" xfId="0"/>
    <cellStyle name="Обычный 3 2 2 3 2 2 2 3 2 4 2" xfId="0"/>
    <cellStyle name="Обычный 3 2 2 3 2 2 2 3 2 5" xfId="0"/>
    <cellStyle name="Обычный 3 2 2 3 2 2 2 3 3" xfId="0"/>
    <cellStyle name="Обычный 3 2 2 3 2 2 2 3 3 2" xfId="0"/>
    <cellStyle name="Обычный 3 2 2 3 2 2 2 3 3 2 2" xfId="0"/>
    <cellStyle name="Обычный 3 2 2 3 2 2 2 3 3 3" xfId="0"/>
    <cellStyle name="Обычный 3 2 2 3 2 2 2 3 3 3 2" xfId="0"/>
    <cellStyle name="Обычный 3 2 2 3 2 2 2 3 3 4" xfId="0"/>
    <cellStyle name="Обычный 3 2 2 3 2 2 2 3 3 4 2" xfId="0"/>
    <cellStyle name="Обычный 3 2 2 3 2 2 2 3 3 5" xfId="0"/>
    <cellStyle name="Обычный 3 2 2 3 2 2 2 3 4" xfId="0"/>
    <cellStyle name="Обычный 3 2 2 3 2 2 2 3 4 2" xfId="0"/>
    <cellStyle name="Обычный 3 2 2 3 2 2 2 3 5" xfId="0"/>
    <cellStyle name="Обычный 3 2 2 3 2 2 2 3 5 2" xfId="0"/>
    <cellStyle name="Обычный 3 2 2 3 2 2 2 3 6" xfId="0"/>
    <cellStyle name="Обычный 3 2 2 3 2 2 2 3 6 2" xfId="0"/>
    <cellStyle name="Обычный 3 2 2 3 2 2 2 3 7" xfId="0"/>
    <cellStyle name="Обычный 3 2 2 3 2 2 2 3_Без баланса" xfId="0"/>
    <cellStyle name="Обычный 3 2 2 3 2 2 2 4" xfId="0"/>
    <cellStyle name="Обычный 3 2 2 3 2 2 2 4 2" xfId="0"/>
    <cellStyle name="Обычный 3 2 2 3 2 2 2 4 2 2" xfId="0"/>
    <cellStyle name="Обычный 3 2 2 3 2 2 2 4 2 2 2" xfId="0"/>
    <cellStyle name="Обычный 3 2 2 3 2 2 2 4 2 3" xfId="0"/>
    <cellStyle name="Обычный 3 2 2 3 2 2 2 4 2 3 2" xfId="0"/>
    <cellStyle name="Обычный 3 2 2 3 2 2 2 4 2 4" xfId="0"/>
    <cellStyle name="Обычный 3 2 2 3 2 2 2 4 2 4 2" xfId="0"/>
    <cellStyle name="Обычный 3 2 2 3 2 2 2 4 2 5" xfId="0"/>
    <cellStyle name="Обычный 3 2 2 3 2 2 2 4 3" xfId="0"/>
    <cellStyle name="Обычный 3 2 2 3 2 2 2 4 3 2" xfId="0"/>
    <cellStyle name="Обычный 3 2 2 3 2 2 2 4 4" xfId="0"/>
    <cellStyle name="Обычный 3 2 2 3 2 2 2 4 4 2" xfId="0"/>
    <cellStyle name="Обычный 3 2 2 3 2 2 2 4 5" xfId="0"/>
    <cellStyle name="Обычный 3 2 2 3 2 2 2 4 5 2" xfId="0"/>
    <cellStyle name="Обычный 3 2 2 3 2 2 2 4 6" xfId="0"/>
    <cellStyle name="Обычный 3 2 2 3 2 2 2 5" xfId="0"/>
    <cellStyle name="Обычный 3 2 2 3 2 2 2 5 2" xfId="0"/>
    <cellStyle name="Обычный 3 2 2 3 2 2 2 5 2 2" xfId="0"/>
    <cellStyle name="Обычный 3 2 2 3 2 2 2 5 3" xfId="0"/>
    <cellStyle name="Обычный 3 2 2 3 2 2 2 5 3 2" xfId="0"/>
    <cellStyle name="Обычный 3 2 2 3 2 2 2 5 4" xfId="0"/>
    <cellStyle name="Обычный 3 2 2 3 2 2 2 5 4 2" xfId="0"/>
    <cellStyle name="Обычный 3 2 2 3 2 2 2 5 5" xfId="0"/>
    <cellStyle name="Обычный 3 2 2 3 2 2 2 6" xfId="0"/>
    <cellStyle name="Обычный 3 2 2 3 2 2 2 6 2" xfId="0"/>
    <cellStyle name="Обычный 3 2 2 3 2 2 2 7" xfId="0"/>
    <cellStyle name="Обычный 3 2 2 3 2 2 2 7 2" xfId="0"/>
    <cellStyle name="Обычный 3 2 2 3 2 2 2 8" xfId="0"/>
    <cellStyle name="Обычный 3 2 2 3 2 2 2 8 2" xfId="0"/>
    <cellStyle name="Обычный 3 2 2 3 2 2 2 9" xfId="0"/>
    <cellStyle name="Обычный 3 2 2 3 2 2 2_Без баланса" xfId="0"/>
    <cellStyle name="Обычный 3 2 2 3 2 2 3" xfId="0"/>
    <cellStyle name="Обычный 3 2 2 3 2 2 3 2" xfId="0"/>
    <cellStyle name="Обычный 3 2 2 3 2 2 3 2 2" xfId="0"/>
    <cellStyle name="Обычный 3 2 2 3 2 2 3 2 2 2" xfId="0"/>
    <cellStyle name="Обычный 3 2 2 3 2 2 3 2 2 2 2" xfId="0"/>
    <cellStyle name="Обычный 3 2 2 3 2 2 3 2 2 3" xfId="0"/>
    <cellStyle name="Обычный 3 2 2 3 2 2 3 2 2 3 2" xfId="0"/>
    <cellStyle name="Обычный 3 2 2 3 2 2 3 2 2 4" xfId="0"/>
    <cellStyle name="Обычный 3 2 2 3 2 2 3 2 2 4 2" xfId="0"/>
    <cellStyle name="Обычный 3 2 2 3 2 2 3 2 2 5" xfId="0"/>
    <cellStyle name="Обычный 3 2 2 3 2 2 3 2 3" xfId="0"/>
    <cellStyle name="Обычный 3 2 2 3 2 2 3 2 3 2" xfId="0"/>
    <cellStyle name="Обычный 3 2 2 3 2 2 3 2 3 2 2" xfId="0"/>
    <cellStyle name="Обычный 3 2 2 3 2 2 3 2 3 3" xfId="0"/>
    <cellStyle name="Обычный 3 2 2 3 2 2 3 2 3 3 2" xfId="0"/>
    <cellStyle name="Обычный 3 2 2 3 2 2 3 2 3 4" xfId="0"/>
    <cellStyle name="Обычный 3 2 2 3 2 2 3 2 3 4 2" xfId="0"/>
    <cellStyle name="Обычный 3 2 2 3 2 2 3 2 3 5" xfId="0"/>
    <cellStyle name="Обычный 3 2 2 3 2 2 3 2 4" xfId="0"/>
    <cellStyle name="Обычный 3 2 2 3 2 2 3 2 4 2" xfId="0"/>
    <cellStyle name="Обычный 3 2 2 3 2 2 3 2 5" xfId="0"/>
    <cellStyle name="Обычный 3 2 2 3 2 2 3 2 5 2" xfId="0"/>
    <cellStyle name="Обычный 3 2 2 3 2 2 3 2 6" xfId="0"/>
    <cellStyle name="Обычный 3 2 2 3 2 2 3 2 6 2" xfId="0"/>
    <cellStyle name="Обычный 3 2 2 3 2 2 3 2 7" xfId="0"/>
    <cellStyle name="Обычный 3 2 2 3 2 2 3 2_Без баланса" xfId="0"/>
    <cellStyle name="Обычный 3 2 2 3 2 2 3 3" xfId="0"/>
    <cellStyle name="Обычный 3 2 2 3 2 2 3 3 2" xfId="0"/>
    <cellStyle name="Обычный 3 2 2 3 2 2 3 3 2 2" xfId="0"/>
    <cellStyle name="Обычный 3 2 2 3 2 2 3 3 2 2 2" xfId="0"/>
    <cellStyle name="Обычный 3 2 2 3 2 2 3 3 2 3" xfId="0"/>
    <cellStyle name="Обычный 3 2 2 3 2 2 3 3 2 3 2" xfId="0"/>
    <cellStyle name="Обычный 3 2 2 3 2 2 3 3 2 4" xfId="0"/>
    <cellStyle name="Обычный 3 2 2 3 2 2 3 3 2 4 2" xfId="0"/>
    <cellStyle name="Обычный 3 2 2 3 2 2 3 3 2 5" xfId="0"/>
    <cellStyle name="Обычный 3 2 2 3 2 2 3 3 3" xfId="0"/>
    <cellStyle name="Обычный 3 2 2 3 2 2 3 3 3 2" xfId="0"/>
    <cellStyle name="Обычный 3 2 2 3 2 2 3 3 4" xfId="0"/>
    <cellStyle name="Обычный 3 2 2 3 2 2 3 3 4 2" xfId="0"/>
    <cellStyle name="Обычный 3 2 2 3 2 2 3 3 5" xfId="0"/>
    <cellStyle name="Обычный 3 2 2 3 2 2 3 3 5 2" xfId="0"/>
    <cellStyle name="Обычный 3 2 2 3 2 2 3 3 6" xfId="0"/>
    <cellStyle name="Обычный 3 2 2 3 2 2 3 4" xfId="0"/>
    <cellStyle name="Обычный 3 2 2 3 2 2 3 4 2" xfId="0"/>
    <cellStyle name="Обычный 3 2 2 3 2 2 3 4 2 2" xfId="0"/>
    <cellStyle name="Обычный 3 2 2 3 2 2 3 4 3" xfId="0"/>
    <cellStyle name="Обычный 3 2 2 3 2 2 3 4 3 2" xfId="0"/>
    <cellStyle name="Обычный 3 2 2 3 2 2 3 4 4" xfId="0"/>
    <cellStyle name="Обычный 3 2 2 3 2 2 3 4 4 2" xfId="0"/>
    <cellStyle name="Обычный 3 2 2 3 2 2 3 4 5" xfId="0"/>
    <cellStyle name="Обычный 3 2 2 3 2 2 3 5" xfId="0"/>
    <cellStyle name="Обычный 3 2 2 3 2 2 3 5 2" xfId="0"/>
    <cellStyle name="Обычный 3 2 2 3 2 2 3 6" xfId="0"/>
    <cellStyle name="Обычный 3 2 2 3 2 2 3 6 2" xfId="0"/>
    <cellStyle name="Обычный 3 2 2 3 2 2 3 7" xfId="0"/>
    <cellStyle name="Обычный 3 2 2 3 2 2 3 7 2" xfId="0"/>
    <cellStyle name="Обычный 3 2 2 3 2 2 3 8" xfId="0"/>
    <cellStyle name="Обычный 3 2 2 3 2 2 3_Без баланса" xfId="0"/>
    <cellStyle name="Обычный 3 2 2 3 2 2 4" xfId="0"/>
    <cellStyle name="Обычный 3 2 2 3 2 2 4 2" xfId="0"/>
    <cellStyle name="Обычный 3 2 2 3 2 2 4 2 2" xfId="0"/>
    <cellStyle name="Обычный 3 2 2 3 2 2 4 2 2 2" xfId="0"/>
    <cellStyle name="Обычный 3 2 2 3 2 2 4 2 2 2 2" xfId="0"/>
    <cellStyle name="Обычный 3 2 2 3 2 2 4 2 2 3" xfId="0"/>
    <cellStyle name="Обычный 3 2 2 3 2 2 4 2 2 3 2" xfId="0"/>
    <cellStyle name="Обычный 3 2 2 3 2 2 4 2 2 4" xfId="0"/>
    <cellStyle name="Обычный 3 2 2 3 2 2 4 2 2 4 2" xfId="0"/>
    <cellStyle name="Обычный 3 2 2 3 2 2 4 2 2 5" xfId="0"/>
    <cellStyle name="Обычный 3 2 2 3 2 2 4 2 3" xfId="0"/>
    <cellStyle name="Обычный 3 2 2 3 2 2 4 2 3 2" xfId="0"/>
    <cellStyle name="Обычный 3 2 2 3 2 2 4 2 3 2 2" xfId="0"/>
    <cellStyle name="Обычный 3 2 2 3 2 2 4 2 3 3" xfId="0"/>
    <cellStyle name="Обычный 3 2 2 3 2 2 4 2 3 3 2" xfId="0"/>
    <cellStyle name="Обычный 3 2 2 3 2 2 4 2 3 4" xfId="0"/>
    <cellStyle name="Обычный 3 2 2 3 2 2 4 2 3 4 2" xfId="0"/>
    <cellStyle name="Обычный 3 2 2 3 2 2 4 2 3 5" xfId="0"/>
    <cellStyle name="Обычный 3 2 2 3 2 2 4 2 4" xfId="0"/>
    <cellStyle name="Обычный 3 2 2 3 2 2 4 2 4 2" xfId="0"/>
    <cellStyle name="Обычный 3 2 2 3 2 2 4 2 5" xfId="0"/>
    <cellStyle name="Обычный 3 2 2 3 2 2 4 2 5 2" xfId="0"/>
    <cellStyle name="Обычный 3 2 2 3 2 2 4 2 6" xfId="0"/>
    <cellStyle name="Обычный 3 2 2 3 2 2 4 2 6 2" xfId="0"/>
    <cellStyle name="Обычный 3 2 2 3 2 2 4 2 7" xfId="0"/>
    <cellStyle name="Обычный 3 2 2 3 2 2 4 2_Без баланса" xfId="0"/>
    <cellStyle name="Обычный 3 2 2 3 2 2 4 3" xfId="0"/>
    <cellStyle name="Обычный 3 2 2 3 2 2 4 3 2" xfId="0"/>
    <cellStyle name="Обычный 3 2 2 3 2 2 4 3 2 2" xfId="0"/>
    <cellStyle name="Обычный 3 2 2 3 2 2 4 3 3" xfId="0"/>
    <cellStyle name="Обычный 3 2 2 3 2 2 4 3 3 2" xfId="0"/>
    <cellStyle name="Обычный 3 2 2 3 2 2 4 3 4" xfId="0"/>
    <cellStyle name="Обычный 3 2 2 3 2 2 4 3 4 2" xfId="0"/>
    <cellStyle name="Обычный 3 2 2 3 2 2 4 3 5" xfId="0"/>
    <cellStyle name="Обычный 3 2 2 3 2 2 4 4" xfId="0"/>
    <cellStyle name="Обычный 3 2 2 3 2 2 4 4 2" xfId="0"/>
    <cellStyle name="Обычный 3 2 2 3 2 2 4 4 2 2" xfId="0"/>
    <cellStyle name="Обычный 3 2 2 3 2 2 4 4 3" xfId="0"/>
    <cellStyle name="Обычный 3 2 2 3 2 2 4 4 3 2" xfId="0"/>
    <cellStyle name="Обычный 3 2 2 3 2 2 4 4 4" xfId="0"/>
    <cellStyle name="Обычный 3 2 2 3 2 2 4 4 4 2" xfId="0"/>
    <cellStyle name="Обычный 3 2 2 3 2 2 4 4 5" xfId="0"/>
    <cellStyle name="Обычный 3 2 2 3 2 2 4 5" xfId="0"/>
    <cellStyle name="Обычный 3 2 2 3 2 2 4 5 2" xfId="0"/>
    <cellStyle name="Обычный 3 2 2 3 2 2 4 6" xfId="0"/>
    <cellStyle name="Обычный 3 2 2 3 2 2 4 6 2" xfId="0"/>
    <cellStyle name="Обычный 3 2 2 3 2 2 4 7" xfId="0"/>
    <cellStyle name="Обычный 3 2 2 3 2 2 4 7 2" xfId="0"/>
    <cellStyle name="Обычный 3 2 2 3 2 2 4 8" xfId="0"/>
    <cellStyle name="Обычный 3 2 2 3 2 2 4_Без баланса" xfId="0"/>
    <cellStyle name="Обычный 3 2 2 3 2 2 5" xfId="0"/>
    <cellStyle name="Обычный 3 2 2 3 2 2 5 10" xfId="0"/>
    <cellStyle name="Обычный 3 2 2 3 2 2 5 2" xfId="0"/>
    <cellStyle name="Обычный 3 2 2 3 2 2 5 2 2" xfId="0"/>
    <cellStyle name="Обычный 3 2 2 3 2 2 5 2 2 2" xfId="0"/>
    <cellStyle name="Обычный 3 2 2 3 2 2 5 2 2 2 2" xfId="0"/>
    <cellStyle name="Обычный 3 2 2 3 2 2 5 2 2 3" xfId="0"/>
    <cellStyle name="Обычный 3 2 2 3 2 2 5 2 2 3 2" xfId="0"/>
    <cellStyle name="Обычный 3 2 2 3 2 2 5 2 2 4" xfId="0"/>
    <cellStyle name="Обычный 3 2 2 3 2 2 5 2 2 4 2" xfId="0"/>
    <cellStyle name="Обычный 3 2 2 3 2 2 5 2 2 5" xfId="0"/>
    <cellStyle name="Обычный 3 2 2 3 2 2 5 2 3" xfId="0"/>
    <cellStyle name="Обычный 3 2 2 3 2 2 5 2 3 2" xfId="0"/>
    <cellStyle name="Обычный 3 2 2 3 2 2 5 2 4" xfId="0"/>
    <cellStyle name="Обычный 3 2 2 3 2 2 5 2 4 2" xfId="0"/>
    <cellStyle name="Обычный 3 2 2 3 2 2 5 2 5" xfId="0"/>
    <cellStyle name="Обычный 3 2 2 3 2 2 5 2 5 2" xfId="0"/>
    <cellStyle name="Обычный 3 2 2 3 2 2 5 2 6" xfId="0"/>
    <cellStyle name="Обычный 3 2 2 3 2 2 5 2_Без баланса" xfId="0"/>
    <cellStyle name="Обычный 3 2 2 3 2 2 5 3" xfId="0"/>
    <cellStyle name="Обычный 3 2 2 3 2 2 5 3 2" xfId="0"/>
    <cellStyle name="Обычный 3 2 2 3 2 2 5 3 2 2" xfId="0"/>
    <cellStyle name="Обычный 3 2 2 3 2 2 5 3 3" xfId="0"/>
    <cellStyle name="Обычный 3 2 2 3 2 2 5 3 3 2" xfId="0"/>
    <cellStyle name="Обычный 3 2 2 3 2 2 5 3 4" xfId="0"/>
    <cellStyle name="Обычный 3 2 2 3 2 2 5 3 4 2" xfId="0"/>
    <cellStyle name="Обычный 3 2 2 3 2 2 5 3 5" xfId="0"/>
    <cellStyle name="Обычный 3 2 2 3 2 2 5 4" xfId="0"/>
    <cellStyle name="Обычный 3 2 2 3 2 2 5 4 2" xfId="0"/>
    <cellStyle name="Обычный 3 2 2 3 2 2 5 4 2 2" xfId="0"/>
    <cellStyle name="Обычный 3 2 2 3 2 2 5 4 3" xfId="0"/>
    <cellStyle name="Обычный 3 2 2 3 2 2 5 4 3 2" xfId="0"/>
    <cellStyle name="Обычный 3 2 2 3 2 2 5 4 4" xfId="0"/>
    <cellStyle name="Обычный 3 2 2 3 2 2 5 4 4 2" xfId="0"/>
    <cellStyle name="Обычный 3 2 2 3 2 2 5 4 5" xfId="0"/>
    <cellStyle name="Обычный 3 2 2 3 2 2 5 5" xfId="0"/>
    <cellStyle name="Обычный 3 2 2 3 2 2 5 5 2" xfId="0"/>
    <cellStyle name="Обычный 3 2 2 3 2 2 5 5 2 2" xfId="0"/>
    <cellStyle name="Обычный 3 2 2 3 2 2 5 5 3" xfId="0"/>
    <cellStyle name="Обычный 3 2 2 3 2 2 5 5 3 2" xfId="0"/>
    <cellStyle name="Обычный 3 2 2 3 2 2 5 5 4" xfId="0"/>
    <cellStyle name="Обычный 3 2 2 3 2 2 5 5 4 2" xfId="0"/>
    <cellStyle name="Обычный 3 2 2 3 2 2 5 5 5" xfId="0"/>
    <cellStyle name="Обычный 3 2 2 3 2 2 5 6" xfId="0"/>
    <cellStyle name="Обычный 3 2 2 3 2 2 5 6 2" xfId="0"/>
    <cellStyle name="Обычный 3 2 2 3 2 2 5 6 2 2" xfId="0"/>
    <cellStyle name="Обычный 3 2 2 3 2 2 5 6 3" xfId="0"/>
    <cellStyle name="Обычный 3 2 2 3 2 2 5 6 3 2" xfId="0"/>
    <cellStyle name="Обычный 3 2 2 3 2 2 5 6 4" xfId="0"/>
    <cellStyle name="Обычный 3 2 2 3 2 2 5 6 4 2" xfId="0"/>
    <cellStyle name="Обычный 3 2 2 3 2 2 5 6 5" xfId="0"/>
    <cellStyle name="Обычный 3 2 2 3 2 2 5 7" xfId="0"/>
    <cellStyle name="Обычный 3 2 2 3 2 2 5 7 2" xfId="0"/>
    <cellStyle name="Обычный 3 2 2 3 2 2 5 8" xfId="0"/>
    <cellStyle name="Обычный 3 2 2 3 2 2 5 8 2" xfId="0"/>
    <cellStyle name="Обычный 3 2 2 3 2 2 5 9" xfId="0"/>
    <cellStyle name="Обычный 3 2 2 3 2 2 5 9 2" xfId="0"/>
    <cellStyle name="Обычный 3 2 2 3 2 2 5_Без баланса" xfId="0"/>
    <cellStyle name="Обычный 3 2 2 3 2 2 6" xfId="0"/>
    <cellStyle name="Обычный 3 2 2 3 2 2 6 2" xfId="0"/>
    <cellStyle name="Обычный 3 2 2 3 2 2 6 2 2" xfId="0"/>
    <cellStyle name="Обычный 3 2 2 3 2 2 6 2 2 2" xfId="0"/>
    <cellStyle name="Обычный 3 2 2 3 2 2 6 2 3" xfId="0"/>
    <cellStyle name="Обычный 3 2 2 3 2 2 6 2 3 2" xfId="0"/>
    <cellStyle name="Обычный 3 2 2 3 2 2 6 2 4" xfId="0"/>
    <cellStyle name="Обычный 3 2 2 3 2 2 6 2 4 2" xfId="0"/>
    <cellStyle name="Обычный 3 2 2 3 2 2 6 2 5" xfId="0"/>
    <cellStyle name="Обычный 3 2 2 3 2 2 6 3" xfId="0"/>
    <cellStyle name="Обычный 3 2 2 3 2 2 6 3 2" xfId="0"/>
    <cellStyle name="Обычный 3 2 2 3 2 2 6 3 2 2" xfId="0"/>
    <cellStyle name="Обычный 3 2 2 3 2 2 6 3 3" xfId="0"/>
    <cellStyle name="Обычный 3 2 2 3 2 2 6 3 3 2" xfId="0"/>
    <cellStyle name="Обычный 3 2 2 3 2 2 6 3 4" xfId="0"/>
    <cellStyle name="Обычный 3 2 2 3 2 2 6 3 4 2" xfId="0"/>
    <cellStyle name="Обычный 3 2 2 3 2 2 6 3 5" xfId="0"/>
    <cellStyle name="Обычный 3 2 2 3 2 2 6 4" xfId="0"/>
    <cellStyle name="Обычный 3 2 2 3 2 2 6 4 2" xfId="0"/>
    <cellStyle name="Обычный 3 2 2 3 2 2 6 5" xfId="0"/>
    <cellStyle name="Обычный 3 2 2 3 2 2 6 5 2" xfId="0"/>
    <cellStyle name="Обычный 3 2 2 3 2 2 6 6" xfId="0"/>
    <cellStyle name="Обычный 3 2 2 3 2 2 6 6 2" xfId="0"/>
    <cellStyle name="Обычный 3 2 2 3 2 2 6 7" xfId="0"/>
    <cellStyle name="Обычный 3 2 2 3 2 2 6_Без баланса" xfId="0"/>
    <cellStyle name="Обычный 3 2 2 3 2 2 7" xfId="0"/>
    <cellStyle name="Обычный 3 2 2 3 2 2 7 2" xfId="0"/>
    <cellStyle name="Обычный 3 2 2 3 2 2 7 2 2" xfId="0"/>
    <cellStyle name="Обычный 3 2 2 3 2 2 7 2 2 2" xfId="0"/>
    <cellStyle name="Обычный 3 2 2 3 2 2 7 2 3" xfId="0"/>
    <cellStyle name="Обычный 3 2 2 3 2 2 7 2 3 2" xfId="0"/>
    <cellStyle name="Обычный 3 2 2 3 2 2 7 2 4" xfId="0"/>
    <cellStyle name="Обычный 3 2 2 3 2 2 7 2 4 2" xfId="0"/>
    <cellStyle name="Обычный 3 2 2 3 2 2 7 2 5" xfId="0"/>
    <cellStyle name="Обычный 3 2 2 3 2 2 7 3" xfId="0"/>
    <cellStyle name="Обычный 3 2 2 3 2 2 7 3 2" xfId="0"/>
    <cellStyle name="Обычный 3 2 2 3 2 2 7 3 2 2" xfId="0"/>
    <cellStyle name="Обычный 3 2 2 3 2 2 7 3 3" xfId="0"/>
    <cellStyle name="Обычный 3 2 2 3 2 2 7 3 3 2" xfId="0"/>
    <cellStyle name="Обычный 3 2 2 3 2 2 7 3 4" xfId="0"/>
    <cellStyle name="Обычный 3 2 2 3 2 2 7 3 4 2" xfId="0"/>
    <cellStyle name="Обычный 3 2 2 3 2 2 7 3 5" xfId="0"/>
    <cellStyle name="Обычный 3 2 2 3 2 2 7 4" xfId="0"/>
    <cellStyle name="Обычный 3 2 2 3 2 2 7 4 2" xfId="0"/>
    <cellStyle name="Обычный 3 2 2 3 2 2 7 5" xfId="0"/>
    <cellStyle name="Обычный 3 2 2 3 2 2 7 5 2" xfId="0"/>
    <cellStyle name="Обычный 3 2 2 3 2 2 7 6" xfId="0"/>
    <cellStyle name="Обычный 3 2 2 3 2 2 7 6 2" xfId="0"/>
    <cellStyle name="Обычный 3 2 2 3 2 2 7 7" xfId="0"/>
    <cellStyle name="Обычный 3 2 2 3 2 2 7_Без баланса" xfId="0"/>
    <cellStyle name="Обычный 3 2 2 3 2 2 8" xfId="0"/>
    <cellStyle name="Обычный 3 2 2 3 2 2 8 2" xfId="0"/>
    <cellStyle name="Обычный 3 2 2 3 2 2 8 2 2" xfId="0"/>
    <cellStyle name="Обычный 3 2 2 3 2 2 8 2 2 2" xfId="0"/>
    <cellStyle name="Обычный 3 2 2 3 2 2 8 2 3" xfId="0"/>
    <cellStyle name="Обычный 3 2 2 3 2 2 8 2 3 2" xfId="0"/>
    <cellStyle name="Обычный 3 2 2 3 2 2 8 2 4" xfId="0"/>
    <cellStyle name="Обычный 3 2 2 3 2 2 8 2 4 2" xfId="0"/>
    <cellStyle name="Обычный 3 2 2 3 2 2 8 2 5" xfId="0"/>
    <cellStyle name="Обычный 3 2 2 3 2 2 8 3" xfId="0"/>
    <cellStyle name="Обычный 3 2 2 3 2 2 8 3 2" xfId="0"/>
    <cellStyle name="Обычный 3 2 2 3 2 2 8 4" xfId="0"/>
    <cellStyle name="Обычный 3 2 2 3 2 2 8 4 2" xfId="0"/>
    <cellStyle name="Обычный 3 2 2 3 2 2 8 5" xfId="0"/>
    <cellStyle name="Обычный 3 2 2 3 2 2 8 5 2" xfId="0"/>
    <cellStyle name="Обычный 3 2 2 3 2 2 8 6" xfId="0"/>
    <cellStyle name="Обычный 3 2 2 3 2 2 8_Без баланса" xfId="0"/>
    <cellStyle name="Обычный 3 2 2 3 2 2 9" xfId="0"/>
    <cellStyle name="Обычный 3 2 2 3 2 2 9 2" xfId="0"/>
    <cellStyle name="Обычный 3 2 2 3 2 2 9 2 2" xfId="0"/>
    <cellStyle name="Обычный 3 2 2 3 2 2 9 3" xfId="0"/>
    <cellStyle name="Обычный 3 2 2 3 2 2 9 3 2" xfId="0"/>
    <cellStyle name="Обычный 3 2 2 3 2 2 9 4" xfId="0"/>
    <cellStyle name="Обычный 3 2 2 3 2 2 9 4 2" xfId="0"/>
    <cellStyle name="Обычный 3 2 2 3 2 2 9 5" xfId="0"/>
    <cellStyle name="Обычный 3 2 2 3 2 2_Без баланса" xfId="0"/>
    <cellStyle name="Обычный 3 2 2 3 2 3" xfId="0"/>
    <cellStyle name="Обычный 3 2 2 3 2 3 2" xfId="0"/>
    <cellStyle name="Обычный 3 2 2 3 2 3 2 2" xfId="0"/>
    <cellStyle name="Обычный 3 2 2 3 2 3 2 2 2" xfId="0"/>
    <cellStyle name="Обычный 3 2 2 3 2 3 2 2 2 2" xfId="0"/>
    <cellStyle name="Обычный 3 2 2 3 2 3 2 2 2 2 2" xfId="0"/>
    <cellStyle name="Обычный 3 2 2 3 2 3 2 2 2 3" xfId="0"/>
    <cellStyle name="Обычный 3 2 2 3 2 3 2 2 2 3 2" xfId="0"/>
    <cellStyle name="Обычный 3 2 2 3 2 3 2 2 2 4" xfId="0"/>
    <cellStyle name="Обычный 3 2 2 3 2 3 2 2 2 4 2" xfId="0"/>
    <cellStyle name="Обычный 3 2 2 3 2 3 2 2 2 5" xfId="0"/>
    <cellStyle name="Обычный 3 2 2 3 2 3 2 2 3" xfId="0"/>
    <cellStyle name="Обычный 3 2 2 3 2 3 2 2 3 2" xfId="0"/>
    <cellStyle name="Обычный 3 2 2 3 2 3 2 2 3 2 2" xfId="0"/>
    <cellStyle name="Обычный 3 2 2 3 2 3 2 2 3 3" xfId="0"/>
    <cellStyle name="Обычный 3 2 2 3 2 3 2 2 3 3 2" xfId="0"/>
    <cellStyle name="Обычный 3 2 2 3 2 3 2 2 3 4" xfId="0"/>
    <cellStyle name="Обычный 3 2 2 3 2 3 2 2 3 4 2" xfId="0"/>
    <cellStyle name="Обычный 3 2 2 3 2 3 2 2 3 5" xfId="0"/>
    <cellStyle name="Обычный 3 2 2 3 2 3 2 2 4" xfId="0"/>
    <cellStyle name="Обычный 3 2 2 3 2 3 2 2 4 2" xfId="0"/>
    <cellStyle name="Обычный 3 2 2 3 2 3 2 2 5" xfId="0"/>
    <cellStyle name="Обычный 3 2 2 3 2 3 2 2 5 2" xfId="0"/>
    <cellStyle name="Обычный 3 2 2 3 2 3 2 2 6" xfId="0"/>
    <cellStyle name="Обычный 3 2 2 3 2 3 2 2 6 2" xfId="0"/>
    <cellStyle name="Обычный 3 2 2 3 2 3 2 2 7" xfId="0"/>
    <cellStyle name="Обычный 3 2 2 3 2 3 2 2_Без баланса" xfId="0"/>
    <cellStyle name="Обычный 3 2 2 3 2 3 2 3" xfId="0"/>
    <cellStyle name="Обычный 3 2 2 3 2 3 2 3 2" xfId="0"/>
    <cellStyle name="Обычный 3 2 2 3 2 3 2 3 2 2" xfId="0"/>
    <cellStyle name="Обычный 3 2 2 3 2 3 2 3 2 2 2" xfId="0"/>
    <cellStyle name="Обычный 3 2 2 3 2 3 2 3 2 3" xfId="0"/>
    <cellStyle name="Обычный 3 2 2 3 2 3 2 3 2 3 2" xfId="0"/>
    <cellStyle name="Обычный 3 2 2 3 2 3 2 3 2 4" xfId="0"/>
    <cellStyle name="Обычный 3 2 2 3 2 3 2 3 2 4 2" xfId="0"/>
    <cellStyle name="Обычный 3 2 2 3 2 3 2 3 2 5" xfId="0"/>
    <cellStyle name="Обычный 3 2 2 3 2 3 2 3 3" xfId="0"/>
    <cellStyle name="Обычный 3 2 2 3 2 3 2 3 3 2" xfId="0"/>
    <cellStyle name="Обычный 3 2 2 3 2 3 2 3 4" xfId="0"/>
    <cellStyle name="Обычный 3 2 2 3 2 3 2 3 4 2" xfId="0"/>
    <cellStyle name="Обычный 3 2 2 3 2 3 2 3 5" xfId="0"/>
    <cellStyle name="Обычный 3 2 2 3 2 3 2 3 5 2" xfId="0"/>
    <cellStyle name="Обычный 3 2 2 3 2 3 2 3 6" xfId="0"/>
    <cellStyle name="Обычный 3 2 2 3 2 3 2 4" xfId="0"/>
    <cellStyle name="Обычный 3 2 2 3 2 3 2 4 2" xfId="0"/>
    <cellStyle name="Обычный 3 2 2 3 2 3 2 4 2 2" xfId="0"/>
    <cellStyle name="Обычный 3 2 2 3 2 3 2 4 3" xfId="0"/>
    <cellStyle name="Обычный 3 2 2 3 2 3 2 4 3 2" xfId="0"/>
    <cellStyle name="Обычный 3 2 2 3 2 3 2 4 4" xfId="0"/>
    <cellStyle name="Обычный 3 2 2 3 2 3 2 4 4 2" xfId="0"/>
    <cellStyle name="Обычный 3 2 2 3 2 3 2 4 5" xfId="0"/>
    <cellStyle name="Обычный 3 2 2 3 2 3 2 5" xfId="0"/>
    <cellStyle name="Обычный 3 2 2 3 2 3 2 5 2" xfId="0"/>
    <cellStyle name="Обычный 3 2 2 3 2 3 2 6" xfId="0"/>
    <cellStyle name="Обычный 3 2 2 3 2 3 2 6 2" xfId="0"/>
    <cellStyle name="Обычный 3 2 2 3 2 3 2 7" xfId="0"/>
    <cellStyle name="Обычный 3 2 2 3 2 3 2 7 2" xfId="0"/>
    <cellStyle name="Обычный 3 2 2 3 2 3 2 8" xfId="0"/>
    <cellStyle name="Обычный 3 2 2 3 2 3 2_Без баланса" xfId="0"/>
    <cellStyle name="Обычный 3 2 2 3 2 3 3" xfId="0"/>
    <cellStyle name="Обычный 3 2 2 3 2 3 3 2" xfId="0"/>
    <cellStyle name="Обычный 3 2 2 3 2 3 3 2 2" xfId="0"/>
    <cellStyle name="Обычный 3 2 2 3 2 3 3 2 2 2" xfId="0"/>
    <cellStyle name="Обычный 3 2 2 3 2 3 3 2 3" xfId="0"/>
    <cellStyle name="Обычный 3 2 2 3 2 3 3 2 3 2" xfId="0"/>
    <cellStyle name="Обычный 3 2 2 3 2 3 3 2 4" xfId="0"/>
    <cellStyle name="Обычный 3 2 2 3 2 3 3 2 4 2" xfId="0"/>
    <cellStyle name="Обычный 3 2 2 3 2 3 3 2 5" xfId="0"/>
    <cellStyle name="Обычный 3 2 2 3 2 3 3 3" xfId="0"/>
    <cellStyle name="Обычный 3 2 2 3 2 3 3 3 2" xfId="0"/>
    <cellStyle name="Обычный 3 2 2 3 2 3 3 3 2 2" xfId="0"/>
    <cellStyle name="Обычный 3 2 2 3 2 3 3 3 3" xfId="0"/>
    <cellStyle name="Обычный 3 2 2 3 2 3 3 3 3 2" xfId="0"/>
    <cellStyle name="Обычный 3 2 2 3 2 3 3 3 4" xfId="0"/>
    <cellStyle name="Обычный 3 2 2 3 2 3 3 3 4 2" xfId="0"/>
    <cellStyle name="Обычный 3 2 2 3 2 3 3 3 5" xfId="0"/>
    <cellStyle name="Обычный 3 2 2 3 2 3 3 4" xfId="0"/>
    <cellStyle name="Обычный 3 2 2 3 2 3 3 4 2" xfId="0"/>
    <cellStyle name="Обычный 3 2 2 3 2 3 3 5" xfId="0"/>
    <cellStyle name="Обычный 3 2 2 3 2 3 3 5 2" xfId="0"/>
    <cellStyle name="Обычный 3 2 2 3 2 3 3 6" xfId="0"/>
    <cellStyle name="Обычный 3 2 2 3 2 3 3 6 2" xfId="0"/>
    <cellStyle name="Обычный 3 2 2 3 2 3 3 7" xfId="0"/>
    <cellStyle name="Обычный 3 2 2 3 2 3 3_Без баланса" xfId="0"/>
    <cellStyle name="Обычный 3 2 2 3 2 3 4" xfId="0"/>
    <cellStyle name="Обычный 3 2 2 3 2 3 4 2" xfId="0"/>
    <cellStyle name="Обычный 3 2 2 3 2 3 4 2 2" xfId="0"/>
    <cellStyle name="Обычный 3 2 2 3 2 3 4 2 2 2" xfId="0"/>
    <cellStyle name="Обычный 3 2 2 3 2 3 4 2 3" xfId="0"/>
    <cellStyle name="Обычный 3 2 2 3 2 3 4 2 3 2" xfId="0"/>
    <cellStyle name="Обычный 3 2 2 3 2 3 4 2 4" xfId="0"/>
    <cellStyle name="Обычный 3 2 2 3 2 3 4 2 4 2" xfId="0"/>
    <cellStyle name="Обычный 3 2 2 3 2 3 4 2 5" xfId="0"/>
    <cellStyle name="Обычный 3 2 2 3 2 3 4 3" xfId="0"/>
    <cellStyle name="Обычный 3 2 2 3 2 3 4 3 2" xfId="0"/>
    <cellStyle name="Обычный 3 2 2 3 2 3 4 4" xfId="0"/>
    <cellStyle name="Обычный 3 2 2 3 2 3 4 4 2" xfId="0"/>
    <cellStyle name="Обычный 3 2 2 3 2 3 4 5" xfId="0"/>
    <cellStyle name="Обычный 3 2 2 3 2 3 4 5 2" xfId="0"/>
    <cellStyle name="Обычный 3 2 2 3 2 3 4 6" xfId="0"/>
    <cellStyle name="Обычный 3 2 2 3 2 3 5" xfId="0"/>
    <cellStyle name="Обычный 3 2 2 3 2 3 5 2" xfId="0"/>
    <cellStyle name="Обычный 3 2 2 3 2 3 5 2 2" xfId="0"/>
    <cellStyle name="Обычный 3 2 2 3 2 3 5 3" xfId="0"/>
    <cellStyle name="Обычный 3 2 2 3 2 3 5 3 2" xfId="0"/>
    <cellStyle name="Обычный 3 2 2 3 2 3 5 4" xfId="0"/>
    <cellStyle name="Обычный 3 2 2 3 2 3 5 4 2" xfId="0"/>
    <cellStyle name="Обычный 3 2 2 3 2 3 5 5" xfId="0"/>
    <cellStyle name="Обычный 3 2 2 3 2 3 6" xfId="0"/>
    <cellStyle name="Обычный 3 2 2 3 2 3 6 2" xfId="0"/>
    <cellStyle name="Обычный 3 2 2 3 2 3 7" xfId="0"/>
    <cellStyle name="Обычный 3 2 2 3 2 3 7 2" xfId="0"/>
    <cellStyle name="Обычный 3 2 2 3 2 3 8" xfId="0"/>
    <cellStyle name="Обычный 3 2 2 3 2 3 8 2" xfId="0"/>
    <cellStyle name="Обычный 3 2 2 3 2 3 9" xfId="0"/>
    <cellStyle name="Обычный 3 2 2 3 2 3_Без баланса" xfId="0"/>
    <cellStyle name="Обычный 3 2 2 3 2 4" xfId="0"/>
    <cellStyle name="Обычный 3 2 2 3 2 4 2" xfId="0"/>
    <cellStyle name="Обычный 3 2 2 3 2 4 2 2" xfId="0"/>
    <cellStyle name="Обычный 3 2 2 3 2 4 2 2 2" xfId="0"/>
    <cellStyle name="Обычный 3 2 2 3 2 4 2 2 2 2" xfId="0"/>
    <cellStyle name="Обычный 3 2 2 3 2 4 2 2 3" xfId="0"/>
    <cellStyle name="Обычный 3 2 2 3 2 4 2 2 3 2" xfId="0"/>
    <cellStyle name="Обычный 3 2 2 3 2 4 2 2 4" xfId="0"/>
    <cellStyle name="Обычный 3 2 2 3 2 4 2 2 4 2" xfId="0"/>
    <cellStyle name="Обычный 3 2 2 3 2 4 2 2 5" xfId="0"/>
    <cellStyle name="Обычный 3 2 2 3 2 4 2 3" xfId="0"/>
    <cellStyle name="Обычный 3 2 2 3 2 4 2 3 2" xfId="0"/>
    <cellStyle name="Обычный 3 2 2 3 2 4 2 3 2 2" xfId="0"/>
    <cellStyle name="Обычный 3 2 2 3 2 4 2 3 3" xfId="0"/>
    <cellStyle name="Обычный 3 2 2 3 2 4 2 3 3 2" xfId="0"/>
    <cellStyle name="Обычный 3 2 2 3 2 4 2 3 4" xfId="0"/>
    <cellStyle name="Обычный 3 2 2 3 2 4 2 3 4 2" xfId="0"/>
    <cellStyle name="Обычный 3 2 2 3 2 4 2 3 5" xfId="0"/>
    <cellStyle name="Обычный 3 2 2 3 2 4 2 4" xfId="0"/>
    <cellStyle name="Обычный 3 2 2 3 2 4 2 4 2" xfId="0"/>
    <cellStyle name="Обычный 3 2 2 3 2 4 2 5" xfId="0"/>
    <cellStyle name="Обычный 3 2 2 3 2 4 2 5 2" xfId="0"/>
    <cellStyle name="Обычный 3 2 2 3 2 4 2 6" xfId="0"/>
    <cellStyle name="Обычный 3 2 2 3 2 4 2 6 2" xfId="0"/>
    <cellStyle name="Обычный 3 2 2 3 2 4 2 7" xfId="0"/>
    <cellStyle name="Обычный 3 2 2 3 2 4 2_Без баланса" xfId="0"/>
    <cellStyle name="Обычный 3 2 2 3 2 4 3" xfId="0"/>
    <cellStyle name="Обычный 3 2 2 3 2 4 3 2" xfId="0"/>
    <cellStyle name="Обычный 3 2 2 3 2 4 3 2 2" xfId="0"/>
    <cellStyle name="Обычный 3 2 2 3 2 4 3 2 2 2" xfId="0"/>
    <cellStyle name="Обычный 3 2 2 3 2 4 3 2 3" xfId="0"/>
    <cellStyle name="Обычный 3 2 2 3 2 4 3 2 3 2" xfId="0"/>
    <cellStyle name="Обычный 3 2 2 3 2 4 3 2 4" xfId="0"/>
    <cellStyle name="Обычный 3 2 2 3 2 4 3 2 4 2" xfId="0"/>
    <cellStyle name="Обычный 3 2 2 3 2 4 3 2 5" xfId="0"/>
    <cellStyle name="Обычный 3 2 2 3 2 4 3 3" xfId="0"/>
    <cellStyle name="Обычный 3 2 2 3 2 4 3 3 2" xfId="0"/>
    <cellStyle name="Обычный 3 2 2 3 2 4 3 4" xfId="0"/>
    <cellStyle name="Обычный 3 2 2 3 2 4 3 4 2" xfId="0"/>
    <cellStyle name="Обычный 3 2 2 3 2 4 3 5" xfId="0"/>
    <cellStyle name="Обычный 3 2 2 3 2 4 3 5 2" xfId="0"/>
    <cellStyle name="Обычный 3 2 2 3 2 4 3 6" xfId="0"/>
    <cellStyle name="Обычный 3 2 2 3 2 4 4" xfId="0"/>
    <cellStyle name="Обычный 3 2 2 3 2 4 4 2" xfId="0"/>
    <cellStyle name="Обычный 3 2 2 3 2 4 4 2 2" xfId="0"/>
    <cellStyle name="Обычный 3 2 2 3 2 4 4 3" xfId="0"/>
    <cellStyle name="Обычный 3 2 2 3 2 4 4 3 2" xfId="0"/>
    <cellStyle name="Обычный 3 2 2 3 2 4 4 4" xfId="0"/>
    <cellStyle name="Обычный 3 2 2 3 2 4 4 4 2" xfId="0"/>
    <cellStyle name="Обычный 3 2 2 3 2 4 4 5" xfId="0"/>
    <cellStyle name="Обычный 3 2 2 3 2 4 5" xfId="0"/>
    <cellStyle name="Обычный 3 2 2 3 2 4 5 2" xfId="0"/>
    <cellStyle name="Обычный 3 2 2 3 2 4 6" xfId="0"/>
    <cellStyle name="Обычный 3 2 2 3 2 4 6 2" xfId="0"/>
    <cellStyle name="Обычный 3 2 2 3 2 4 7" xfId="0"/>
    <cellStyle name="Обычный 3 2 2 3 2 4 7 2" xfId="0"/>
    <cellStyle name="Обычный 3 2 2 3 2 4 8" xfId="0"/>
    <cellStyle name="Обычный 3 2 2 3 2 4_Без баланса" xfId="0"/>
    <cellStyle name="Обычный 3 2 2 3 2 5" xfId="0"/>
    <cellStyle name="Обычный 3 2 2 3 2 5 2" xfId="0"/>
    <cellStyle name="Обычный 3 2 2 3 2 5 2 2" xfId="0"/>
    <cellStyle name="Обычный 3 2 2 3 2 5 2 2 2" xfId="0"/>
    <cellStyle name="Обычный 3 2 2 3 2 5 2 2 2 2" xfId="0"/>
    <cellStyle name="Обычный 3 2 2 3 2 5 2 2 3" xfId="0"/>
    <cellStyle name="Обычный 3 2 2 3 2 5 2 2 3 2" xfId="0"/>
    <cellStyle name="Обычный 3 2 2 3 2 5 2 2 4" xfId="0"/>
    <cellStyle name="Обычный 3 2 2 3 2 5 2 2 4 2" xfId="0"/>
    <cellStyle name="Обычный 3 2 2 3 2 5 2 2 5" xfId="0"/>
    <cellStyle name="Обычный 3 2 2 3 2 5 2 3" xfId="0"/>
    <cellStyle name="Обычный 3 2 2 3 2 5 2 3 2" xfId="0"/>
    <cellStyle name="Обычный 3 2 2 3 2 5 2 3 2 2" xfId="0"/>
    <cellStyle name="Обычный 3 2 2 3 2 5 2 3 3" xfId="0"/>
    <cellStyle name="Обычный 3 2 2 3 2 5 2 3 3 2" xfId="0"/>
    <cellStyle name="Обычный 3 2 2 3 2 5 2 3 4" xfId="0"/>
    <cellStyle name="Обычный 3 2 2 3 2 5 2 3 4 2" xfId="0"/>
    <cellStyle name="Обычный 3 2 2 3 2 5 2 3 5" xfId="0"/>
    <cellStyle name="Обычный 3 2 2 3 2 5 2 4" xfId="0"/>
    <cellStyle name="Обычный 3 2 2 3 2 5 2 4 2" xfId="0"/>
    <cellStyle name="Обычный 3 2 2 3 2 5 2 5" xfId="0"/>
    <cellStyle name="Обычный 3 2 2 3 2 5 2 5 2" xfId="0"/>
    <cellStyle name="Обычный 3 2 2 3 2 5 2 6" xfId="0"/>
    <cellStyle name="Обычный 3 2 2 3 2 5 2 6 2" xfId="0"/>
    <cellStyle name="Обычный 3 2 2 3 2 5 2 7" xfId="0"/>
    <cellStyle name="Обычный 3 2 2 3 2 5 2_Без баланса" xfId="0"/>
    <cellStyle name="Обычный 3 2 2 3 2 5 3" xfId="0"/>
    <cellStyle name="Обычный 3 2 2 3 2 5 3 2" xfId="0"/>
    <cellStyle name="Обычный 3 2 2 3 2 5 3 2 2" xfId="0"/>
    <cellStyle name="Обычный 3 2 2 3 2 5 3 3" xfId="0"/>
    <cellStyle name="Обычный 3 2 2 3 2 5 3 3 2" xfId="0"/>
    <cellStyle name="Обычный 3 2 2 3 2 5 3 4" xfId="0"/>
    <cellStyle name="Обычный 3 2 2 3 2 5 3 4 2" xfId="0"/>
    <cellStyle name="Обычный 3 2 2 3 2 5 3 5" xfId="0"/>
    <cellStyle name="Обычный 3 2 2 3 2 5 4" xfId="0"/>
    <cellStyle name="Обычный 3 2 2 3 2 5 4 2" xfId="0"/>
    <cellStyle name="Обычный 3 2 2 3 2 5 4 2 2" xfId="0"/>
    <cellStyle name="Обычный 3 2 2 3 2 5 4 3" xfId="0"/>
    <cellStyle name="Обычный 3 2 2 3 2 5 4 3 2" xfId="0"/>
    <cellStyle name="Обычный 3 2 2 3 2 5 4 4" xfId="0"/>
    <cellStyle name="Обычный 3 2 2 3 2 5 4 4 2" xfId="0"/>
    <cellStyle name="Обычный 3 2 2 3 2 5 4 5" xfId="0"/>
    <cellStyle name="Обычный 3 2 2 3 2 5 5" xfId="0"/>
    <cellStyle name="Обычный 3 2 2 3 2 5 5 2" xfId="0"/>
    <cellStyle name="Обычный 3 2 2 3 2 5 6" xfId="0"/>
    <cellStyle name="Обычный 3 2 2 3 2 5 6 2" xfId="0"/>
    <cellStyle name="Обычный 3 2 2 3 2 5 7" xfId="0"/>
    <cellStyle name="Обычный 3 2 2 3 2 5 7 2" xfId="0"/>
    <cellStyle name="Обычный 3 2 2 3 2 5 8" xfId="0"/>
    <cellStyle name="Обычный 3 2 2 3 2 5_Без баланса" xfId="0"/>
    <cellStyle name="Обычный 3 2 2 3 2 6" xfId="0"/>
    <cellStyle name="Обычный 3 2 2 3 2 6 10" xfId="0"/>
    <cellStyle name="Обычный 3 2 2 3 2 6 2" xfId="0"/>
    <cellStyle name="Обычный 3 2 2 3 2 6 2 2" xfId="0"/>
    <cellStyle name="Обычный 3 2 2 3 2 6 2 2 2" xfId="0"/>
    <cellStyle name="Обычный 3 2 2 3 2 6 2 2 2 2" xfId="0"/>
    <cellStyle name="Обычный 3 2 2 3 2 6 2 2 3" xfId="0"/>
    <cellStyle name="Обычный 3 2 2 3 2 6 2 2 3 2" xfId="0"/>
    <cellStyle name="Обычный 3 2 2 3 2 6 2 2 4" xfId="0"/>
    <cellStyle name="Обычный 3 2 2 3 2 6 2 2 4 2" xfId="0"/>
    <cellStyle name="Обычный 3 2 2 3 2 6 2 2 5" xfId="0"/>
    <cellStyle name="Обычный 3 2 2 3 2 6 2 3" xfId="0"/>
    <cellStyle name="Обычный 3 2 2 3 2 6 2 3 2" xfId="0"/>
    <cellStyle name="Обычный 3 2 2 3 2 6 2 4" xfId="0"/>
    <cellStyle name="Обычный 3 2 2 3 2 6 2 4 2" xfId="0"/>
    <cellStyle name="Обычный 3 2 2 3 2 6 2 5" xfId="0"/>
    <cellStyle name="Обычный 3 2 2 3 2 6 2 5 2" xfId="0"/>
    <cellStyle name="Обычный 3 2 2 3 2 6 2 6" xfId="0"/>
    <cellStyle name="Обычный 3 2 2 3 2 6 2_Без баланса" xfId="0"/>
    <cellStyle name="Обычный 3 2 2 3 2 6 3" xfId="0"/>
    <cellStyle name="Обычный 3 2 2 3 2 6 3 2" xfId="0"/>
    <cellStyle name="Обычный 3 2 2 3 2 6 3 2 2" xfId="0"/>
    <cellStyle name="Обычный 3 2 2 3 2 6 3 3" xfId="0"/>
    <cellStyle name="Обычный 3 2 2 3 2 6 3 3 2" xfId="0"/>
    <cellStyle name="Обычный 3 2 2 3 2 6 3 4" xfId="0"/>
    <cellStyle name="Обычный 3 2 2 3 2 6 3 4 2" xfId="0"/>
    <cellStyle name="Обычный 3 2 2 3 2 6 3 5" xfId="0"/>
    <cellStyle name="Обычный 3 2 2 3 2 6 4" xfId="0"/>
    <cellStyle name="Обычный 3 2 2 3 2 6 4 2" xfId="0"/>
    <cellStyle name="Обычный 3 2 2 3 2 6 4 2 2" xfId="0"/>
    <cellStyle name="Обычный 3 2 2 3 2 6 4 3" xfId="0"/>
    <cellStyle name="Обычный 3 2 2 3 2 6 4 3 2" xfId="0"/>
    <cellStyle name="Обычный 3 2 2 3 2 6 4 4" xfId="0"/>
    <cellStyle name="Обычный 3 2 2 3 2 6 4 4 2" xfId="0"/>
    <cellStyle name="Обычный 3 2 2 3 2 6 4 5" xfId="0"/>
    <cellStyle name="Обычный 3 2 2 3 2 6 5" xfId="0"/>
    <cellStyle name="Обычный 3 2 2 3 2 6 5 2" xfId="0"/>
    <cellStyle name="Обычный 3 2 2 3 2 6 5 2 2" xfId="0"/>
    <cellStyle name="Обычный 3 2 2 3 2 6 5 3" xfId="0"/>
    <cellStyle name="Обычный 3 2 2 3 2 6 5 3 2" xfId="0"/>
    <cellStyle name="Обычный 3 2 2 3 2 6 5 4" xfId="0"/>
    <cellStyle name="Обычный 3 2 2 3 2 6 5 4 2" xfId="0"/>
    <cellStyle name="Обычный 3 2 2 3 2 6 5 5" xfId="0"/>
    <cellStyle name="Обычный 3 2 2 3 2 6 6" xfId="0"/>
    <cellStyle name="Обычный 3 2 2 3 2 6 6 2" xfId="0"/>
    <cellStyle name="Обычный 3 2 2 3 2 6 6 2 2" xfId="0"/>
    <cellStyle name="Обычный 3 2 2 3 2 6 6 3" xfId="0"/>
    <cellStyle name="Обычный 3 2 2 3 2 6 6 3 2" xfId="0"/>
    <cellStyle name="Обычный 3 2 2 3 2 6 6 4" xfId="0"/>
    <cellStyle name="Обычный 3 2 2 3 2 6 6 4 2" xfId="0"/>
    <cellStyle name="Обычный 3 2 2 3 2 6 6 5" xfId="0"/>
    <cellStyle name="Обычный 3 2 2 3 2 6 7" xfId="0"/>
    <cellStyle name="Обычный 3 2 2 3 2 6 7 2" xfId="0"/>
    <cellStyle name="Обычный 3 2 2 3 2 6 8" xfId="0"/>
    <cellStyle name="Обычный 3 2 2 3 2 6 8 2" xfId="0"/>
    <cellStyle name="Обычный 3 2 2 3 2 6 9" xfId="0"/>
    <cellStyle name="Обычный 3 2 2 3 2 6 9 2" xfId="0"/>
    <cellStyle name="Обычный 3 2 2 3 2 6_Без баланса" xfId="0"/>
    <cellStyle name="Обычный 3 2 2 3 2 7" xfId="0"/>
    <cellStyle name="Обычный 3 2 2 3 2 7 2" xfId="0"/>
    <cellStyle name="Обычный 3 2 2 3 2 7 2 2" xfId="0"/>
    <cellStyle name="Обычный 3 2 2 3 2 7 2 2 2" xfId="0"/>
    <cellStyle name="Обычный 3 2 2 3 2 7 2 3" xfId="0"/>
    <cellStyle name="Обычный 3 2 2 3 2 7 2 3 2" xfId="0"/>
    <cellStyle name="Обычный 3 2 2 3 2 7 2 4" xfId="0"/>
    <cellStyle name="Обычный 3 2 2 3 2 7 2 4 2" xfId="0"/>
    <cellStyle name="Обычный 3 2 2 3 2 7 2 5" xfId="0"/>
    <cellStyle name="Обычный 3 2 2 3 2 7 3" xfId="0"/>
    <cellStyle name="Обычный 3 2 2 3 2 7 3 2" xfId="0"/>
    <cellStyle name="Обычный 3 2 2 3 2 7 3 2 2" xfId="0"/>
    <cellStyle name="Обычный 3 2 2 3 2 7 3 3" xfId="0"/>
    <cellStyle name="Обычный 3 2 2 3 2 7 3 3 2" xfId="0"/>
    <cellStyle name="Обычный 3 2 2 3 2 7 3 4" xfId="0"/>
    <cellStyle name="Обычный 3 2 2 3 2 7 3 4 2" xfId="0"/>
    <cellStyle name="Обычный 3 2 2 3 2 7 3 5" xfId="0"/>
    <cellStyle name="Обычный 3 2 2 3 2 7 4" xfId="0"/>
    <cellStyle name="Обычный 3 2 2 3 2 7 4 2" xfId="0"/>
    <cellStyle name="Обычный 3 2 2 3 2 7 5" xfId="0"/>
    <cellStyle name="Обычный 3 2 2 3 2 7 5 2" xfId="0"/>
    <cellStyle name="Обычный 3 2 2 3 2 7 6" xfId="0"/>
    <cellStyle name="Обычный 3 2 2 3 2 7 6 2" xfId="0"/>
    <cellStyle name="Обычный 3 2 2 3 2 7 7" xfId="0"/>
    <cellStyle name="Обычный 3 2 2 3 2 7_Без баланса" xfId="0"/>
    <cellStyle name="Обычный 3 2 2 3 2 8" xfId="0"/>
    <cellStyle name="Обычный 3 2 2 3 2 8 2" xfId="0"/>
    <cellStyle name="Обычный 3 2 2 3 2 8 2 2" xfId="0"/>
    <cellStyle name="Обычный 3 2 2 3 2 8 2 2 2" xfId="0"/>
    <cellStyle name="Обычный 3 2 2 3 2 8 2 3" xfId="0"/>
    <cellStyle name="Обычный 3 2 2 3 2 8 2 3 2" xfId="0"/>
    <cellStyle name="Обычный 3 2 2 3 2 8 2 4" xfId="0"/>
    <cellStyle name="Обычный 3 2 2 3 2 8 2 4 2" xfId="0"/>
    <cellStyle name="Обычный 3 2 2 3 2 8 2 5" xfId="0"/>
    <cellStyle name="Обычный 3 2 2 3 2 8 3" xfId="0"/>
    <cellStyle name="Обычный 3 2 2 3 2 8 3 2" xfId="0"/>
    <cellStyle name="Обычный 3 2 2 3 2 8 3 2 2" xfId="0"/>
    <cellStyle name="Обычный 3 2 2 3 2 8 3 3" xfId="0"/>
    <cellStyle name="Обычный 3 2 2 3 2 8 3 3 2" xfId="0"/>
    <cellStyle name="Обычный 3 2 2 3 2 8 3 4" xfId="0"/>
    <cellStyle name="Обычный 3 2 2 3 2 8 3 4 2" xfId="0"/>
    <cellStyle name="Обычный 3 2 2 3 2 8 3 5" xfId="0"/>
    <cellStyle name="Обычный 3 2 2 3 2 8 4" xfId="0"/>
    <cellStyle name="Обычный 3 2 2 3 2 8 4 2" xfId="0"/>
    <cellStyle name="Обычный 3 2 2 3 2 8 5" xfId="0"/>
    <cellStyle name="Обычный 3 2 2 3 2 8 5 2" xfId="0"/>
    <cellStyle name="Обычный 3 2 2 3 2 8 6" xfId="0"/>
    <cellStyle name="Обычный 3 2 2 3 2 8 6 2" xfId="0"/>
    <cellStyle name="Обычный 3 2 2 3 2 8 7" xfId="0"/>
    <cellStyle name="Обычный 3 2 2 3 2 8_Без баланса" xfId="0"/>
    <cellStyle name="Обычный 3 2 2 3 2 9" xfId="0"/>
    <cellStyle name="Обычный 3 2 2 3 2 9 2" xfId="0"/>
    <cellStyle name="Обычный 3 2 2 3 2 9 2 2" xfId="0"/>
    <cellStyle name="Обычный 3 2 2 3 2 9 2 2 2" xfId="0"/>
    <cellStyle name="Обычный 3 2 2 3 2 9 2 3" xfId="0"/>
    <cellStyle name="Обычный 3 2 2 3 2 9 2 3 2" xfId="0"/>
    <cellStyle name="Обычный 3 2 2 3 2 9 2 4" xfId="0"/>
    <cellStyle name="Обычный 3 2 2 3 2 9 2 4 2" xfId="0"/>
    <cellStyle name="Обычный 3 2 2 3 2 9 2 5" xfId="0"/>
    <cellStyle name="Обычный 3 2 2 3 2 9 3" xfId="0"/>
    <cellStyle name="Обычный 3 2 2 3 2 9 3 2" xfId="0"/>
    <cellStyle name="Обычный 3 2 2 3 2 9 4" xfId="0"/>
    <cellStyle name="Обычный 3 2 2 3 2 9 4 2" xfId="0"/>
    <cellStyle name="Обычный 3 2 2 3 2 9 5" xfId="0"/>
    <cellStyle name="Обычный 3 2 2 3 2 9 5 2" xfId="0"/>
    <cellStyle name="Обычный 3 2 2 3 2 9 6" xfId="0"/>
    <cellStyle name="Обычный 3 2 2 3 2 9_Без баланса" xfId="0"/>
    <cellStyle name="Обычный 3 2 2 3 2_Без баланса" xfId="0"/>
    <cellStyle name="Обычный 3 2 2 3 3" xfId="0"/>
    <cellStyle name="Обычный 3 2 2 3 3 10" xfId="0"/>
    <cellStyle name="Обычный 3 2 2 3 3 10 2" xfId="0"/>
    <cellStyle name="Обычный 3 2 2 3 3 10 2 2" xfId="0"/>
    <cellStyle name="Обычный 3 2 2 3 3 10 3" xfId="0"/>
    <cellStyle name="Обычный 3 2 2 3 3 10 3 2" xfId="0"/>
    <cellStyle name="Обычный 3 2 2 3 3 10 4" xfId="0"/>
    <cellStyle name="Обычный 3 2 2 3 3 10 4 2" xfId="0"/>
    <cellStyle name="Обычный 3 2 2 3 3 10 5" xfId="0"/>
    <cellStyle name="Обычный 3 2 2 3 3 11" xfId="0"/>
    <cellStyle name="Обычный 3 2 2 3 3 11 2" xfId="0"/>
    <cellStyle name="Обычный 3 2 2 3 3 12" xfId="0"/>
    <cellStyle name="Обычный 3 2 2 3 3 12 2" xfId="0"/>
    <cellStyle name="Обычный 3 2 2 3 3 13" xfId="0"/>
    <cellStyle name="Обычный 3 2 2 3 3 13 2" xfId="0"/>
    <cellStyle name="Обычный 3 2 2 3 3 14" xfId="0"/>
    <cellStyle name="Обычный 3 2 2 3 3 2" xfId="0"/>
    <cellStyle name="Обычный 3 2 2 3 3 2 2" xfId="0"/>
    <cellStyle name="Обычный 3 2 2 3 3 2 2 2" xfId="0"/>
    <cellStyle name="Обычный 3 2 2 3 3 2 2 2 2" xfId="0"/>
    <cellStyle name="Обычный 3 2 2 3 3 2 2 2 2 2" xfId="0"/>
    <cellStyle name="Обычный 3 2 2 3 3 2 2 2 2 2 2" xfId="0"/>
    <cellStyle name="Обычный 3 2 2 3 3 2 2 2 2 3" xfId="0"/>
    <cellStyle name="Обычный 3 2 2 3 3 2 2 2 2 3 2" xfId="0"/>
    <cellStyle name="Обычный 3 2 2 3 3 2 2 2 2 4" xfId="0"/>
    <cellStyle name="Обычный 3 2 2 3 3 2 2 2 2 4 2" xfId="0"/>
    <cellStyle name="Обычный 3 2 2 3 3 2 2 2 2 5" xfId="0"/>
    <cellStyle name="Обычный 3 2 2 3 3 2 2 2 3" xfId="0"/>
    <cellStyle name="Обычный 3 2 2 3 3 2 2 2 3 2" xfId="0"/>
    <cellStyle name="Обычный 3 2 2 3 3 2 2 2 3 2 2" xfId="0"/>
    <cellStyle name="Обычный 3 2 2 3 3 2 2 2 3 3" xfId="0"/>
    <cellStyle name="Обычный 3 2 2 3 3 2 2 2 3 3 2" xfId="0"/>
    <cellStyle name="Обычный 3 2 2 3 3 2 2 2 3 4" xfId="0"/>
    <cellStyle name="Обычный 3 2 2 3 3 2 2 2 3 4 2" xfId="0"/>
    <cellStyle name="Обычный 3 2 2 3 3 2 2 2 3 5" xfId="0"/>
    <cellStyle name="Обычный 3 2 2 3 3 2 2 2 4" xfId="0"/>
    <cellStyle name="Обычный 3 2 2 3 3 2 2 2 4 2" xfId="0"/>
    <cellStyle name="Обычный 3 2 2 3 3 2 2 2 5" xfId="0"/>
    <cellStyle name="Обычный 3 2 2 3 3 2 2 2 5 2" xfId="0"/>
    <cellStyle name="Обычный 3 2 2 3 3 2 2 2 6" xfId="0"/>
    <cellStyle name="Обычный 3 2 2 3 3 2 2 2 6 2" xfId="0"/>
    <cellStyle name="Обычный 3 2 2 3 3 2 2 2 7" xfId="0"/>
    <cellStyle name="Обычный 3 2 2 3 3 2 2 2_Без баланса" xfId="0"/>
    <cellStyle name="Обычный 3 2 2 3 3 2 2 3" xfId="0"/>
    <cellStyle name="Обычный 3 2 2 3 3 2 2 3 2" xfId="0"/>
    <cellStyle name="Обычный 3 2 2 3 3 2 2 3 2 2" xfId="0"/>
    <cellStyle name="Обычный 3 2 2 3 3 2 2 3 2 2 2" xfId="0"/>
    <cellStyle name="Обычный 3 2 2 3 3 2 2 3 2 3" xfId="0"/>
    <cellStyle name="Обычный 3 2 2 3 3 2 2 3 2 3 2" xfId="0"/>
    <cellStyle name="Обычный 3 2 2 3 3 2 2 3 2 4" xfId="0"/>
    <cellStyle name="Обычный 3 2 2 3 3 2 2 3 2 4 2" xfId="0"/>
    <cellStyle name="Обычный 3 2 2 3 3 2 2 3 2 5" xfId="0"/>
    <cellStyle name="Обычный 3 2 2 3 3 2 2 3 3" xfId="0"/>
    <cellStyle name="Обычный 3 2 2 3 3 2 2 3 3 2" xfId="0"/>
    <cellStyle name="Обычный 3 2 2 3 3 2 2 3 4" xfId="0"/>
    <cellStyle name="Обычный 3 2 2 3 3 2 2 3 4 2" xfId="0"/>
    <cellStyle name="Обычный 3 2 2 3 3 2 2 3 5" xfId="0"/>
    <cellStyle name="Обычный 3 2 2 3 3 2 2 3 5 2" xfId="0"/>
    <cellStyle name="Обычный 3 2 2 3 3 2 2 3 6" xfId="0"/>
    <cellStyle name="Обычный 3 2 2 3 3 2 2 4" xfId="0"/>
    <cellStyle name="Обычный 3 2 2 3 3 2 2 4 2" xfId="0"/>
    <cellStyle name="Обычный 3 2 2 3 3 2 2 4 2 2" xfId="0"/>
    <cellStyle name="Обычный 3 2 2 3 3 2 2 4 3" xfId="0"/>
    <cellStyle name="Обычный 3 2 2 3 3 2 2 4 3 2" xfId="0"/>
    <cellStyle name="Обычный 3 2 2 3 3 2 2 4 4" xfId="0"/>
    <cellStyle name="Обычный 3 2 2 3 3 2 2 4 4 2" xfId="0"/>
    <cellStyle name="Обычный 3 2 2 3 3 2 2 4 5" xfId="0"/>
    <cellStyle name="Обычный 3 2 2 3 3 2 2 5" xfId="0"/>
    <cellStyle name="Обычный 3 2 2 3 3 2 2 5 2" xfId="0"/>
    <cellStyle name="Обычный 3 2 2 3 3 2 2 6" xfId="0"/>
    <cellStyle name="Обычный 3 2 2 3 3 2 2 6 2" xfId="0"/>
    <cellStyle name="Обычный 3 2 2 3 3 2 2 7" xfId="0"/>
    <cellStyle name="Обычный 3 2 2 3 3 2 2 7 2" xfId="0"/>
    <cellStyle name="Обычный 3 2 2 3 3 2 2 8" xfId="0"/>
    <cellStyle name="Обычный 3 2 2 3 3 2 2_Без баланса" xfId="0"/>
    <cellStyle name="Обычный 3 2 2 3 3 2 3" xfId="0"/>
    <cellStyle name="Обычный 3 2 2 3 3 2 3 2" xfId="0"/>
    <cellStyle name="Обычный 3 2 2 3 3 2 3 2 2" xfId="0"/>
    <cellStyle name="Обычный 3 2 2 3 3 2 3 2 2 2" xfId="0"/>
    <cellStyle name="Обычный 3 2 2 3 3 2 3 2 3" xfId="0"/>
    <cellStyle name="Обычный 3 2 2 3 3 2 3 2 3 2" xfId="0"/>
    <cellStyle name="Обычный 3 2 2 3 3 2 3 2 4" xfId="0"/>
    <cellStyle name="Обычный 3 2 2 3 3 2 3 2 4 2" xfId="0"/>
    <cellStyle name="Обычный 3 2 2 3 3 2 3 2 5" xfId="0"/>
    <cellStyle name="Обычный 3 2 2 3 3 2 3 3" xfId="0"/>
    <cellStyle name="Обычный 3 2 2 3 3 2 3 3 2" xfId="0"/>
    <cellStyle name="Обычный 3 2 2 3 3 2 3 3 2 2" xfId="0"/>
    <cellStyle name="Обычный 3 2 2 3 3 2 3 3 3" xfId="0"/>
    <cellStyle name="Обычный 3 2 2 3 3 2 3 3 3 2" xfId="0"/>
    <cellStyle name="Обычный 3 2 2 3 3 2 3 3 4" xfId="0"/>
    <cellStyle name="Обычный 3 2 2 3 3 2 3 3 4 2" xfId="0"/>
    <cellStyle name="Обычный 3 2 2 3 3 2 3 3 5" xfId="0"/>
    <cellStyle name="Обычный 3 2 2 3 3 2 3 4" xfId="0"/>
    <cellStyle name="Обычный 3 2 2 3 3 2 3 4 2" xfId="0"/>
    <cellStyle name="Обычный 3 2 2 3 3 2 3 5" xfId="0"/>
    <cellStyle name="Обычный 3 2 2 3 3 2 3 5 2" xfId="0"/>
    <cellStyle name="Обычный 3 2 2 3 3 2 3 6" xfId="0"/>
    <cellStyle name="Обычный 3 2 2 3 3 2 3 6 2" xfId="0"/>
    <cellStyle name="Обычный 3 2 2 3 3 2 3 7" xfId="0"/>
    <cellStyle name="Обычный 3 2 2 3 3 2 3_Без баланса" xfId="0"/>
    <cellStyle name="Обычный 3 2 2 3 3 2 4" xfId="0"/>
    <cellStyle name="Обычный 3 2 2 3 3 2 4 2" xfId="0"/>
    <cellStyle name="Обычный 3 2 2 3 3 2 4 2 2" xfId="0"/>
    <cellStyle name="Обычный 3 2 2 3 3 2 4 2 2 2" xfId="0"/>
    <cellStyle name="Обычный 3 2 2 3 3 2 4 2 3" xfId="0"/>
    <cellStyle name="Обычный 3 2 2 3 3 2 4 2 3 2" xfId="0"/>
    <cellStyle name="Обычный 3 2 2 3 3 2 4 2 4" xfId="0"/>
    <cellStyle name="Обычный 3 2 2 3 3 2 4 2 4 2" xfId="0"/>
    <cellStyle name="Обычный 3 2 2 3 3 2 4 2 5" xfId="0"/>
    <cellStyle name="Обычный 3 2 2 3 3 2 4 3" xfId="0"/>
    <cellStyle name="Обычный 3 2 2 3 3 2 4 3 2" xfId="0"/>
    <cellStyle name="Обычный 3 2 2 3 3 2 4 4" xfId="0"/>
    <cellStyle name="Обычный 3 2 2 3 3 2 4 4 2" xfId="0"/>
    <cellStyle name="Обычный 3 2 2 3 3 2 4 5" xfId="0"/>
    <cellStyle name="Обычный 3 2 2 3 3 2 4 5 2" xfId="0"/>
    <cellStyle name="Обычный 3 2 2 3 3 2 4 6" xfId="0"/>
    <cellStyle name="Обычный 3 2 2 3 3 2 5" xfId="0"/>
    <cellStyle name="Обычный 3 2 2 3 3 2 5 2" xfId="0"/>
    <cellStyle name="Обычный 3 2 2 3 3 2 5 2 2" xfId="0"/>
    <cellStyle name="Обычный 3 2 2 3 3 2 5 3" xfId="0"/>
    <cellStyle name="Обычный 3 2 2 3 3 2 5 3 2" xfId="0"/>
    <cellStyle name="Обычный 3 2 2 3 3 2 5 4" xfId="0"/>
    <cellStyle name="Обычный 3 2 2 3 3 2 5 4 2" xfId="0"/>
    <cellStyle name="Обычный 3 2 2 3 3 2 5 5" xfId="0"/>
    <cellStyle name="Обычный 3 2 2 3 3 2 6" xfId="0"/>
    <cellStyle name="Обычный 3 2 2 3 3 2 6 2" xfId="0"/>
    <cellStyle name="Обычный 3 2 2 3 3 2 7" xfId="0"/>
    <cellStyle name="Обычный 3 2 2 3 3 2 7 2" xfId="0"/>
    <cellStyle name="Обычный 3 2 2 3 3 2 8" xfId="0"/>
    <cellStyle name="Обычный 3 2 2 3 3 2 8 2" xfId="0"/>
    <cellStyle name="Обычный 3 2 2 3 3 2 9" xfId="0"/>
    <cellStyle name="Обычный 3 2 2 3 3 2_Без баланса" xfId="0"/>
    <cellStyle name="Обычный 3 2 2 3 3 3" xfId="0"/>
    <cellStyle name="Обычный 3 2 2 3 3 3 2" xfId="0"/>
    <cellStyle name="Обычный 3 2 2 3 3 3 2 2" xfId="0"/>
    <cellStyle name="Обычный 3 2 2 3 3 3 2 2 2" xfId="0"/>
    <cellStyle name="Обычный 3 2 2 3 3 3 2 2 2 2" xfId="0"/>
    <cellStyle name="Обычный 3 2 2 3 3 3 2 2 3" xfId="0"/>
    <cellStyle name="Обычный 3 2 2 3 3 3 2 2 3 2" xfId="0"/>
    <cellStyle name="Обычный 3 2 2 3 3 3 2 2 4" xfId="0"/>
    <cellStyle name="Обычный 3 2 2 3 3 3 2 2 4 2" xfId="0"/>
    <cellStyle name="Обычный 3 2 2 3 3 3 2 2 5" xfId="0"/>
    <cellStyle name="Обычный 3 2 2 3 3 3 2 3" xfId="0"/>
    <cellStyle name="Обычный 3 2 2 3 3 3 2 3 2" xfId="0"/>
    <cellStyle name="Обычный 3 2 2 3 3 3 2 3 2 2" xfId="0"/>
    <cellStyle name="Обычный 3 2 2 3 3 3 2 3 3" xfId="0"/>
    <cellStyle name="Обычный 3 2 2 3 3 3 2 3 3 2" xfId="0"/>
    <cellStyle name="Обычный 3 2 2 3 3 3 2 3 4" xfId="0"/>
    <cellStyle name="Обычный 3 2 2 3 3 3 2 3 4 2" xfId="0"/>
    <cellStyle name="Обычный 3 2 2 3 3 3 2 3 5" xfId="0"/>
    <cellStyle name="Обычный 3 2 2 3 3 3 2 4" xfId="0"/>
    <cellStyle name="Обычный 3 2 2 3 3 3 2 4 2" xfId="0"/>
    <cellStyle name="Обычный 3 2 2 3 3 3 2 5" xfId="0"/>
    <cellStyle name="Обычный 3 2 2 3 3 3 2 5 2" xfId="0"/>
    <cellStyle name="Обычный 3 2 2 3 3 3 2 6" xfId="0"/>
    <cellStyle name="Обычный 3 2 2 3 3 3 2 6 2" xfId="0"/>
    <cellStyle name="Обычный 3 2 2 3 3 3 2 7" xfId="0"/>
    <cellStyle name="Обычный 3 2 2 3 3 3 2_Без баланса" xfId="0"/>
    <cellStyle name="Обычный 3 2 2 3 3 3 3" xfId="0"/>
    <cellStyle name="Обычный 3 2 2 3 3 3 3 2" xfId="0"/>
    <cellStyle name="Обычный 3 2 2 3 3 3 3 2 2" xfId="0"/>
    <cellStyle name="Обычный 3 2 2 3 3 3 3 2 2 2" xfId="0"/>
    <cellStyle name="Обычный 3 2 2 3 3 3 3 2 3" xfId="0"/>
    <cellStyle name="Обычный 3 2 2 3 3 3 3 2 3 2" xfId="0"/>
    <cellStyle name="Обычный 3 2 2 3 3 3 3 2 4" xfId="0"/>
    <cellStyle name="Обычный 3 2 2 3 3 3 3 2 4 2" xfId="0"/>
    <cellStyle name="Обычный 3 2 2 3 3 3 3 2 5" xfId="0"/>
    <cellStyle name="Обычный 3 2 2 3 3 3 3 3" xfId="0"/>
    <cellStyle name="Обычный 3 2 2 3 3 3 3 3 2" xfId="0"/>
    <cellStyle name="Обычный 3 2 2 3 3 3 3 4" xfId="0"/>
    <cellStyle name="Обычный 3 2 2 3 3 3 3 4 2" xfId="0"/>
    <cellStyle name="Обычный 3 2 2 3 3 3 3 5" xfId="0"/>
    <cellStyle name="Обычный 3 2 2 3 3 3 3 5 2" xfId="0"/>
    <cellStyle name="Обычный 3 2 2 3 3 3 3 6" xfId="0"/>
    <cellStyle name="Обычный 3 2 2 3 3 3 4" xfId="0"/>
    <cellStyle name="Обычный 3 2 2 3 3 3 4 2" xfId="0"/>
    <cellStyle name="Обычный 3 2 2 3 3 3 4 2 2" xfId="0"/>
    <cellStyle name="Обычный 3 2 2 3 3 3 4 3" xfId="0"/>
    <cellStyle name="Обычный 3 2 2 3 3 3 4 3 2" xfId="0"/>
    <cellStyle name="Обычный 3 2 2 3 3 3 4 4" xfId="0"/>
    <cellStyle name="Обычный 3 2 2 3 3 3 4 4 2" xfId="0"/>
    <cellStyle name="Обычный 3 2 2 3 3 3 4 5" xfId="0"/>
    <cellStyle name="Обычный 3 2 2 3 3 3 5" xfId="0"/>
    <cellStyle name="Обычный 3 2 2 3 3 3 5 2" xfId="0"/>
    <cellStyle name="Обычный 3 2 2 3 3 3 6" xfId="0"/>
    <cellStyle name="Обычный 3 2 2 3 3 3 6 2" xfId="0"/>
    <cellStyle name="Обычный 3 2 2 3 3 3 7" xfId="0"/>
    <cellStyle name="Обычный 3 2 2 3 3 3 7 2" xfId="0"/>
    <cellStyle name="Обычный 3 2 2 3 3 3 8" xfId="0"/>
    <cellStyle name="Обычный 3 2 2 3 3 3_Без баланса" xfId="0"/>
    <cellStyle name="Обычный 3 2 2 3 3 4" xfId="0"/>
    <cellStyle name="Обычный 3 2 2 3 3 4 2" xfId="0"/>
    <cellStyle name="Обычный 3 2 2 3 3 4 2 2" xfId="0"/>
    <cellStyle name="Обычный 3 2 2 3 3 4 2 2 2" xfId="0"/>
    <cellStyle name="Обычный 3 2 2 3 3 4 2 2 2 2" xfId="0"/>
    <cellStyle name="Обычный 3 2 2 3 3 4 2 2 3" xfId="0"/>
    <cellStyle name="Обычный 3 2 2 3 3 4 2 2 3 2" xfId="0"/>
    <cellStyle name="Обычный 3 2 2 3 3 4 2 2 4" xfId="0"/>
    <cellStyle name="Обычный 3 2 2 3 3 4 2 2 4 2" xfId="0"/>
    <cellStyle name="Обычный 3 2 2 3 3 4 2 2 5" xfId="0"/>
    <cellStyle name="Обычный 3 2 2 3 3 4 2 3" xfId="0"/>
    <cellStyle name="Обычный 3 2 2 3 3 4 2 3 2" xfId="0"/>
    <cellStyle name="Обычный 3 2 2 3 3 4 2 3 2 2" xfId="0"/>
    <cellStyle name="Обычный 3 2 2 3 3 4 2 3 3" xfId="0"/>
    <cellStyle name="Обычный 3 2 2 3 3 4 2 3 3 2" xfId="0"/>
    <cellStyle name="Обычный 3 2 2 3 3 4 2 3 4" xfId="0"/>
    <cellStyle name="Обычный 3 2 2 3 3 4 2 3 4 2" xfId="0"/>
    <cellStyle name="Обычный 3 2 2 3 3 4 2 3 5" xfId="0"/>
    <cellStyle name="Обычный 3 2 2 3 3 4 2 4" xfId="0"/>
    <cellStyle name="Обычный 3 2 2 3 3 4 2 4 2" xfId="0"/>
    <cellStyle name="Обычный 3 2 2 3 3 4 2 5" xfId="0"/>
    <cellStyle name="Обычный 3 2 2 3 3 4 2 5 2" xfId="0"/>
    <cellStyle name="Обычный 3 2 2 3 3 4 2 6" xfId="0"/>
    <cellStyle name="Обычный 3 2 2 3 3 4 2 6 2" xfId="0"/>
    <cellStyle name="Обычный 3 2 2 3 3 4 2 7" xfId="0"/>
    <cellStyle name="Обычный 3 2 2 3 3 4 2_Без баланса" xfId="0"/>
    <cellStyle name="Обычный 3 2 2 3 3 4 3" xfId="0"/>
    <cellStyle name="Обычный 3 2 2 3 3 4 3 2" xfId="0"/>
    <cellStyle name="Обычный 3 2 2 3 3 4 3 2 2" xfId="0"/>
    <cellStyle name="Обычный 3 2 2 3 3 4 3 3" xfId="0"/>
    <cellStyle name="Обычный 3 2 2 3 3 4 3 3 2" xfId="0"/>
    <cellStyle name="Обычный 3 2 2 3 3 4 3 4" xfId="0"/>
    <cellStyle name="Обычный 3 2 2 3 3 4 3 4 2" xfId="0"/>
    <cellStyle name="Обычный 3 2 2 3 3 4 3 5" xfId="0"/>
    <cellStyle name="Обычный 3 2 2 3 3 4 4" xfId="0"/>
    <cellStyle name="Обычный 3 2 2 3 3 4 4 2" xfId="0"/>
    <cellStyle name="Обычный 3 2 2 3 3 4 4 2 2" xfId="0"/>
    <cellStyle name="Обычный 3 2 2 3 3 4 4 3" xfId="0"/>
    <cellStyle name="Обычный 3 2 2 3 3 4 4 3 2" xfId="0"/>
    <cellStyle name="Обычный 3 2 2 3 3 4 4 4" xfId="0"/>
    <cellStyle name="Обычный 3 2 2 3 3 4 4 4 2" xfId="0"/>
    <cellStyle name="Обычный 3 2 2 3 3 4 4 5" xfId="0"/>
    <cellStyle name="Обычный 3 2 2 3 3 4 5" xfId="0"/>
    <cellStyle name="Обычный 3 2 2 3 3 4 5 2" xfId="0"/>
    <cellStyle name="Обычный 3 2 2 3 3 4 6" xfId="0"/>
    <cellStyle name="Обычный 3 2 2 3 3 4 6 2" xfId="0"/>
    <cellStyle name="Обычный 3 2 2 3 3 4 7" xfId="0"/>
    <cellStyle name="Обычный 3 2 2 3 3 4 7 2" xfId="0"/>
    <cellStyle name="Обычный 3 2 2 3 3 4 8" xfId="0"/>
    <cellStyle name="Обычный 3 2 2 3 3 4_Без баланса" xfId="0"/>
    <cellStyle name="Обычный 3 2 2 3 3 5" xfId="0"/>
    <cellStyle name="Обычный 3 2 2 3 3 5 10" xfId="0"/>
    <cellStyle name="Обычный 3 2 2 3 3 5 2" xfId="0"/>
    <cellStyle name="Обычный 3 2 2 3 3 5 2 2" xfId="0"/>
    <cellStyle name="Обычный 3 2 2 3 3 5 2 2 2" xfId="0"/>
    <cellStyle name="Обычный 3 2 2 3 3 5 2 2 2 2" xfId="0"/>
    <cellStyle name="Обычный 3 2 2 3 3 5 2 2 3" xfId="0"/>
    <cellStyle name="Обычный 3 2 2 3 3 5 2 2 3 2" xfId="0"/>
    <cellStyle name="Обычный 3 2 2 3 3 5 2 2 4" xfId="0"/>
    <cellStyle name="Обычный 3 2 2 3 3 5 2 2 4 2" xfId="0"/>
    <cellStyle name="Обычный 3 2 2 3 3 5 2 2 5" xfId="0"/>
    <cellStyle name="Обычный 3 2 2 3 3 5 2 3" xfId="0"/>
    <cellStyle name="Обычный 3 2 2 3 3 5 2 3 2" xfId="0"/>
    <cellStyle name="Обычный 3 2 2 3 3 5 2 4" xfId="0"/>
    <cellStyle name="Обычный 3 2 2 3 3 5 2 4 2" xfId="0"/>
    <cellStyle name="Обычный 3 2 2 3 3 5 2 5" xfId="0"/>
    <cellStyle name="Обычный 3 2 2 3 3 5 2 5 2" xfId="0"/>
    <cellStyle name="Обычный 3 2 2 3 3 5 2 6" xfId="0"/>
    <cellStyle name="Обычный 3 2 2 3 3 5 2_Без баланса" xfId="0"/>
    <cellStyle name="Обычный 3 2 2 3 3 5 3" xfId="0"/>
    <cellStyle name="Обычный 3 2 2 3 3 5 3 2" xfId="0"/>
    <cellStyle name="Обычный 3 2 2 3 3 5 3 2 2" xfId="0"/>
    <cellStyle name="Обычный 3 2 2 3 3 5 3 3" xfId="0"/>
    <cellStyle name="Обычный 3 2 2 3 3 5 3 3 2" xfId="0"/>
    <cellStyle name="Обычный 3 2 2 3 3 5 3 4" xfId="0"/>
    <cellStyle name="Обычный 3 2 2 3 3 5 3 4 2" xfId="0"/>
    <cellStyle name="Обычный 3 2 2 3 3 5 3 5" xfId="0"/>
    <cellStyle name="Обычный 3 2 2 3 3 5 4" xfId="0"/>
    <cellStyle name="Обычный 3 2 2 3 3 5 4 2" xfId="0"/>
    <cellStyle name="Обычный 3 2 2 3 3 5 4 2 2" xfId="0"/>
    <cellStyle name="Обычный 3 2 2 3 3 5 4 3" xfId="0"/>
    <cellStyle name="Обычный 3 2 2 3 3 5 4 3 2" xfId="0"/>
    <cellStyle name="Обычный 3 2 2 3 3 5 4 4" xfId="0"/>
    <cellStyle name="Обычный 3 2 2 3 3 5 4 4 2" xfId="0"/>
    <cellStyle name="Обычный 3 2 2 3 3 5 4 5" xfId="0"/>
    <cellStyle name="Обычный 3 2 2 3 3 5 5" xfId="0"/>
    <cellStyle name="Обычный 3 2 2 3 3 5 5 2" xfId="0"/>
    <cellStyle name="Обычный 3 2 2 3 3 5 5 2 2" xfId="0"/>
    <cellStyle name="Обычный 3 2 2 3 3 5 5 3" xfId="0"/>
    <cellStyle name="Обычный 3 2 2 3 3 5 5 3 2" xfId="0"/>
    <cellStyle name="Обычный 3 2 2 3 3 5 5 4" xfId="0"/>
    <cellStyle name="Обычный 3 2 2 3 3 5 5 4 2" xfId="0"/>
    <cellStyle name="Обычный 3 2 2 3 3 5 5 5" xfId="0"/>
    <cellStyle name="Обычный 3 2 2 3 3 5 6" xfId="0"/>
    <cellStyle name="Обычный 3 2 2 3 3 5 6 2" xfId="0"/>
    <cellStyle name="Обычный 3 2 2 3 3 5 6 2 2" xfId="0"/>
    <cellStyle name="Обычный 3 2 2 3 3 5 6 3" xfId="0"/>
    <cellStyle name="Обычный 3 2 2 3 3 5 6 3 2" xfId="0"/>
    <cellStyle name="Обычный 3 2 2 3 3 5 6 4" xfId="0"/>
    <cellStyle name="Обычный 3 2 2 3 3 5 6 4 2" xfId="0"/>
    <cellStyle name="Обычный 3 2 2 3 3 5 6 5" xfId="0"/>
    <cellStyle name="Обычный 3 2 2 3 3 5 7" xfId="0"/>
    <cellStyle name="Обычный 3 2 2 3 3 5 7 2" xfId="0"/>
    <cellStyle name="Обычный 3 2 2 3 3 5 8" xfId="0"/>
    <cellStyle name="Обычный 3 2 2 3 3 5 8 2" xfId="0"/>
    <cellStyle name="Обычный 3 2 2 3 3 5 9" xfId="0"/>
    <cellStyle name="Обычный 3 2 2 3 3 5 9 2" xfId="0"/>
    <cellStyle name="Обычный 3 2 2 3 3 5_Без баланса" xfId="0"/>
    <cellStyle name="Обычный 3 2 2 3 3 6" xfId="0"/>
    <cellStyle name="Обычный 3 2 2 3 3 6 2" xfId="0"/>
    <cellStyle name="Обычный 3 2 2 3 3 6 2 2" xfId="0"/>
    <cellStyle name="Обычный 3 2 2 3 3 6 2 2 2" xfId="0"/>
    <cellStyle name="Обычный 3 2 2 3 3 6 2 3" xfId="0"/>
    <cellStyle name="Обычный 3 2 2 3 3 6 2 3 2" xfId="0"/>
    <cellStyle name="Обычный 3 2 2 3 3 6 2 4" xfId="0"/>
    <cellStyle name="Обычный 3 2 2 3 3 6 2 4 2" xfId="0"/>
    <cellStyle name="Обычный 3 2 2 3 3 6 2 5" xfId="0"/>
    <cellStyle name="Обычный 3 2 2 3 3 6 3" xfId="0"/>
    <cellStyle name="Обычный 3 2 2 3 3 6 3 2" xfId="0"/>
    <cellStyle name="Обычный 3 2 2 3 3 6 3 2 2" xfId="0"/>
    <cellStyle name="Обычный 3 2 2 3 3 6 3 3" xfId="0"/>
    <cellStyle name="Обычный 3 2 2 3 3 6 3 3 2" xfId="0"/>
    <cellStyle name="Обычный 3 2 2 3 3 6 3 4" xfId="0"/>
    <cellStyle name="Обычный 3 2 2 3 3 6 3 4 2" xfId="0"/>
    <cellStyle name="Обычный 3 2 2 3 3 6 3 5" xfId="0"/>
    <cellStyle name="Обычный 3 2 2 3 3 6 4" xfId="0"/>
    <cellStyle name="Обычный 3 2 2 3 3 6 4 2" xfId="0"/>
    <cellStyle name="Обычный 3 2 2 3 3 6 5" xfId="0"/>
    <cellStyle name="Обычный 3 2 2 3 3 6 5 2" xfId="0"/>
    <cellStyle name="Обычный 3 2 2 3 3 6 6" xfId="0"/>
    <cellStyle name="Обычный 3 2 2 3 3 6 6 2" xfId="0"/>
    <cellStyle name="Обычный 3 2 2 3 3 6 7" xfId="0"/>
    <cellStyle name="Обычный 3 2 2 3 3 6_Без баланса" xfId="0"/>
    <cellStyle name="Обычный 3 2 2 3 3 7" xfId="0"/>
    <cellStyle name="Обычный 3 2 2 3 3 7 2" xfId="0"/>
    <cellStyle name="Обычный 3 2 2 3 3 7 2 2" xfId="0"/>
    <cellStyle name="Обычный 3 2 2 3 3 7 2 2 2" xfId="0"/>
    <cellStyle name="Обычный 3 2 2 3 3 7 2 3" xfId="0"/>
    <cellStyle name="Обычный 3 2 2 3 3 7 2 3 2" xfId="0"/>
    <cellStyle name="Обычный 3 2 2 3 3 7 2 4" xfId="0"/>
    <cellStyle name="Обычный 3 2 2 3 3 7 2 4 2" xfId="0"/>
    <cellStyle name="Обычный 3 2 2 3 3 7 2 5" xfId="0"/>
    <cellStyle name="Обычный 3 2 2 3 3 7 3" xfId="0"/>
    <cellStyle name="Обычный 3 2 2 3 3 7 3 2" xfId="0"/>
    <cellStyle name="Обычный 3 2 2 3 3 7 3 2 2" xfId="0"/>
    <cellStyle name="Обычный 3 2 2 3 3 7 3 3" xfId="0"/>
    <cellStyle name="Обычный 3 2 2 3 3 7 3 3 2" xfId="0"/>
    <cellStyle name="Обычный 3 2 2 3 3 7 3 4" xfId="0"/>
    <cellStyle name="Обычный 3 2 2 3 3 7 3 4 2" xfId="0"/>
    <cellStyle name="Обычный 3 2 2 3 3 7 3 5" xfId="0"/>
    <cellStyle name="Обычный 3 2 2 3 3 7 4" xfId="0"/>
    <cellStyle name="Обычный 3 2 2 3 3 7 4 2" xfId="0"/>
    <cellStyle name="Обычный 3 2 2 3 3 7 5" xfId="0"/>
    <cellStyle name="Обычный 3 2 2 3 3 7 5 2" xfId="0"/>
    <cellStyle name="Обычный 3 2 2 3 3 7 6" xfId="0"/>
    <cellStyle name="Обычный 3 2 2 3 3 7 6 2" xfId="0"/>
    <cellStyle name="Обычный 3 2 2 3 3 7 7" xfId="0"/>
    <cellStyle name="Обычный 3 2 2 3 3 7_Без баланса" xfId="0"/>
    <cellStyle name="Обычный 3 2 2 3 3 8" xfId="0"/>
    <cellStyle name="Обычный 3 2 2 3 3 8 2" xfId="0"/>
    <cellStyle name="Обычный 3 2 2 3 3 8 2 2" xfId="0"/>
    <cellStyle name="Обычный 3 2 2 3 3 8 2 2 2" xfId="0"/>
    <cellStyle name="Обычный 3 2 2 3 3 8 2 3" xfId="0"/>
    <cellStyle name="Обычный 3 2 2 3 3 8 2 3 2" xfId="0"/>
    <cellStyle name="Обычный 3 2 2 3 3 8 2 4" xfId="0"/>
    <cellStyle name="Обычный 3 2 2 3 3 8 2 4 2" xfId="0"/>
    <cellStyle name="Обычный 3 2 2 3 3 8 2 5" xfId="0"/>
    <cellStyle name="Обычный 3 2 2 3 3 8 3" xfId="0"/>
    <cellStyle name="Обычный 3 2 2 3 3 8 3 2" xfId="0"/>
    <cellStyle name="Обычный 3 2 2 3 3 8 4" xfId="0"/>
    <cellStyle name="Обычный 3 2 2 3 3 8 4 2" xfId="0"/>
    <cellStyle name="Обычный 3 2 2 3 3 8 5" xfId="0"/>
    <cellStyle name="Обычный 3 2 2 3 3 8 5 2" xfId="0"/>
    <cellStyle name="Обычный 3 2 2 3 3 8 6" xfId="0"/>
    <cellStyle name="Обычный 3 2 2 3 3 8_Без баланса" xfId="0"/>
    <cellStyle name="Обычный 3 2 2 3 3 9" xfId="0"/>
    <cellStyle name="Обычный 3 2 2 3 3 9 2" xfId="0"/>
    <cellStyle name="Обычный 3 2 2 3 3 9 2 2" xfId="0"/>
    <cellStyle name="Обычный 3 2 2 3 3 9 3" xfId="0"/>
    <cellStyle name="Обычный 3 2 2 3 3 9 3 2" xfId="0"/>
    <cellStyle name="Обычный 3 2 2 3 3 9 4" xfId="0"/>
    <cellStyle name="Обычный 3 2 2 3 3 9 4 2" xfId="0"/>
    <cellStyle name="Обычный 3 2 2 3 3 9 5" xfId="0"/>
    <cellStyle name="Обычный 3 2 2 3 3_Без баланса" xfId="0"/>
    <cellStyle name="Обычный 3 2 2 3 4" xfId="0"/>
    <cellStyle name="Обычный 3 2 2 3 4 2" xfId="0"/>
    <cellStyle name="Обычный 3 2 2 3 4 2 2" xfId="0"/>
    <cellStyle name="Обычный 3 2 2 3 4 2 2 2" xfId="0"/>
    <cellStyle name="Обычный 3 2 2 3 4 2 2 2 2" xfId="0"/>
    <cellStyle name="Обычный 3 2 2 3 4 2 2 2 2 2" xfId="0"/>
    <cellStyle name="Обычный 3 2 2 3 4 2 2 2 3" xfId="0"/>
    <cellStyle name="Обычный 3 2 2 3 4 2 2 2 3 2" xfId="0"/>
    <cellStyle name="Обычный 3 2 2 3 4 2 2 2 4" xfId="0"/>
    <cellStyle name="Обычный 3 2 2 3 4 2 2 2 4 2" xfId="0"/>
    <cellStyle name="Обычный 3 2 2 3 4 2 2 2 5" xfId="0"/>
    <cellStyle name="Обычный 3 2 2 3 4 2 2 3" xfId="0"/>
    <cellStyle name="Обычный 3 2 2 3 4 2 2 3 2" xfId="0"/>
    <cellStyle name="Обычный 3 2 2 3 4 2 2 3 2 2" xfId="0"/>
    <cellStyle name="Обычный 3 2 2 3 4 2 2 3 3" xfId="0"/>
    <cellStyle name="Обычный 3 2 2 3 4 2 2 3 3 2" xfId="0"/>
    <cellStyle name="Обычный 3 2 2 3 4 2 2 3 4" xfId="0"/>
    <cellStyle name="Обычный 3 2 2 3 4 2 2 3 4 2" xfId="0"/>
    <cellStyle name="Обычный 3 2 2 3 4 2 2 3 5" xfId="0"/>
    <cellStyle name="Обычный 3 2 2 3 4 2 2 4" xfId="0"/>
    <cellStyle name="Обычный 3 2 2 3 4 2 2 4 2" xfId="0"/>
    <cellStyle name="Обычный 3 2 2 3 4 2 2 5" xfId="0"/>
    <cellStyle name="Обычный 3 2 2 3 4 2 2 5 2" xfId="0"/>
    <cellStyle name="Обычный 3 2 2 3 4 2 2 6" xfId="0"/>
    <cellStyle name="Обычный 3 2 2 3 4 2 2 6 2" xfId="0"/>
    <cellStyle name="Обычный 3 2 2 3 4 2 2 7" xfId="0"/>
    <cellStyle name="Обычный 3 2 2 3 4 2 2_Без баланса" xfId="0"/>
    <cellStyle name="Обычный 3 2 2 3 4 2 3" xfId="0"/>
    <cellStyle name="Обычный 3 2 2 3 4 2 3 2" xfId="0"/>
    <cellStyle name="Обычный 3 2 2 3 4 2 3 2 2" xfId="0"/>
    <cellStyle name="Обычный 3 2 2 3 4 2 3 2 2 2" xfId="0"/>
    <cellStyle name="Обычный 3 2 2 3 4 2 3 2 3" xfId="0"/>
    <cellStyle name="Обычный 3 2 2 3 4 2 3 2 3 2" xfId="0"/>
    <cellStyle name="Обычный 3 2 2 3 4 2 3 2 4" xfId="0"/>
    <cellStyle name="Обычный 3 2 2 3 4 2 3 2 4 2" xfId="0"/>
    <cellStyle name="Обычный 3 2 2 3 4 2 3 2 5" xfId="0"/>
    <cellStyle name="Обычный 3 2 2 3 4 2 3 3" xfId="0"/>
    <cellStyle name="Обычный 3 2 2 3 4 2 3 3 2" xfId="0"/>
    <cellStyle name="Обычный 3 2 2 3 4 2 3 4" xfId="0"/>
    <cellStyle name="Обычный 3 2 2 3 4 2 3 4 2" xfId="0"/>
    <cellStyle name="Обычный 3 2 2 3 4 2 3 5" xfId="0"/>
    <cellStyle name="Обычный 3 2 2 3 4 2 3 5 2" xfId="0"/>
    <cellStyle name="Обычный 3 2 2 3 4 2 3 6" xfId="0"/>
    <cellStyle name="Обычный 3 2 2 3 4 2 4" xfId="0"/>
    <cellStyle name="Обычный 3 2 2 3 4 2 4 2" xfId="0"/>
    <cellStyle name="Обычный 3 2 2 3 4 2 4 2 2" xfId="0"/>
    <cellStyle name="Обычный 3 2 2 3 4 2 4 3" xfId="0"/>
    <cellStyle name="Обычный 3 2 2 3 4 2 4 3 2" xfId="0"/>
    <cellStyle name="Обычный 3 2 2 3 4 2 4 4" xfId="0"/>
    <cellStyle name="Обычный 3 2 2 3 4 2 4 4 2" xfId="0"/>
    <cellStyle name="Обычный 3 2 2 3 4 2 4 5" xfId="0"/>
    <cellStyle name="Обычный 3 2 2 3 4 2 5" xfId="0"/>
    <cellStyle name="Обычный 3 2 2 3 4 2 5 2" xfId="0"/>
    <cellStyle name="Обычный 3 2 2 3 4 2 6" xfId="0"/>
    <cellStyle name="Обычный 3 2 2 3 4 2 6 2" xfId="0"/>
    <cellStyle name="Обычный 3 2 2 3 4 2 7" xfId="0"/>
    <cellStyle name="Обычный 3 2 2 3 4 2 7 2" xfId="0"/>
    <cellStyle name="Обычный 3 2 2 3 4 2 8" xfId="0"/>
    <cellStyle name="Обычный 3 2 2 3 4 2_Без баланса" xfId="0"/>
    <cellStyle name="Обычный 3 2 2 3 4 3" xfId="0"/>
    <cellStyle name="Обычный 3 2 2 3 4 3 2" xfId="0"/>
    <cellStyle name="Обычный 3 2 2 3 4 3 2 2" xfId="0"/>
    <cellStyle name="Обычный 3 2 2 3 4 3 2 2 2" xfId="0"/>
    <cellStyle name="Обычный 3 2 2 3 4 3 2 3" xfId="0"/>
    <cellStyle name="Обычный 3 2 2 3 4 3 2 3 2" xfId="0"/>
    <cellStyle name="Обычный 3 2 2 3 4 3 2 4" xfId="0"/>
    <cellStyle name="Обычный 3 2 2 3 4 3 2 4 2" xfId="0"/>
    <cellStyle name="Обычный 3 2 2 3 4 3 2 5" xfId="0"/>
    <cellStyle name="Обычный 3 2 2 3 4 3 3" xfId="0"/>
    <cellStyle name="Обычный 3 2 2 3 4 3 3 2" xfId="0"/>
    <cellStyle name="Обычный 3 2 2 3 4 3 3 2 2" xfId="0"/>
    <cellStyle name="Обычный 3 2 2 3 4 3 3 3" xfId="0"/>
    <cellStyle name="Обычный 3 2 2 3 4 3 3 3 2" xfId="0"/>
    <cellStyle name="Обычный 3 2 2 3 4 3 3 4" xfId="0"/>
    <cellStyle name="Обычный 3 2 2 3 4 3 3 4 2" xfId="0"/>
    <cellStyle name="Обычный 3 2 2 3 4 3 3 5" xfId="0"/>
    <cellStyle name="Обычный 3 2 2 3 4 3 4" xfId="0"/>
    <cellStyle name="Обычный 3 2 2 3 4 3 4 2" xfId="0"/>
    <cellStyle name="Обычный 3 2 2 3 4 3 5" xfId="0"/>
    <cellStyle name="Обычный 3 2 2 3 4 3 5 2" xfId="0"/>
    <cellStyle name="Обычный 3 2 2 3 4 3 6" xfId="0"/>
    <cellStyle name="Обычный 3 2 2 3 4 3 6 2" xfId="0"/>
    <cellStyle name="Обычный 3 2 2 3 4 3 7" xfId="0"/>
    <cellStyle name="Обычный 3 2 2 3 4 3_Без баланса" xfId="0"/>
    <cellStyle name="Обычный 3 2 2 3 4 4" xfId="0"/>
    <cellStyle name="Обычный 3 2 2 3 4 4 2" xfId="0"/>
    <cellStyle name="Обычный 3 2 2 3 4 4 2 2" xfId="0"/>
    <cellStyle name="Обычный 3 2 2 3 4 4 2 2 2" xfId="0"/>
    <cellStyle name="Обычный 3 2 2 3 4 4 2 3" xfId="0"/>
    <cellStyle name="Обычный 3 2 2 3 4 4 2 3 2" xfId="0"/>
    <cellStyle name="Обычный 3 2 2 3 4 4 2 4" xfId="0"/>
    <cellStyle name="Обычный 3 2 2 3 4 4 2 4 2" xfId="0"/>
    <cellStyle name="Обычный 3 2 2 3 4 4 2 5" xfId="0"/>
    <cellStyle name="Обычный 3 2 2 3 4 4 3" xfId="0"/>
    <cellStyle name="Обычный 3 2 2 3 4 4 3 2" xfId="0"/>
    <cellStyle name="Обычный 3 2 2 3 4 4 4" xfId="0"/>
    <cellStyle name="Обычный 3 2 2 3 4 4 4 2" xfId="0"/>
    <cellStyle name="Обычный 3 2 2 3 4 4 5" xfId="0"/>
    <cellStyle name="Обычный 3 2 2 3 4 4 5 2" xfId="0"/>
    <cellStyle name="Обычный 3 2 2 3 4 4 6" xfId="0"/>
    <cellStyle name="Обычный 3 2 2 3 4 5" xfId="0"/>
    <cellStyle name="Обычный 3 2 2 3 4 5 2" xfId="0"/>
    <cellStyle name="Обычный 3 2 2 3 4 5 2 2" xfId="0"/>
    <cellStyle name="Обычный 3 2 2 3 4 5 3" xfId="0"/>
    <cellStyle name="Обычный 3 2 2 3 4 5 3 2" xfId="0"/>
    <cellStyle name="Обычный 3 2 2 3 4 5 4" xfId="0"/>
    <cellStyle name="Обычный 3 2 2 3 4 5 4 2" xfId="0"/>
    <cellStyle name="Обычный 3 2 2 3 4 5 5" xfId="0"/>
    <cellStyle name="Обычный 3 2 2 3 4 6" xfId="0"/>
    <cellStyle name="Обычный 3 2 2 3 4 6 2" xfId="0"/>
    <cellStyle name="Обычный 3 2 2 3 4 7" xfId="0"/>
    <cellStyle name="Обычный 3 2 2 3 4 7 2" xfId="0"/>
    <cellStyle name="Обычный 3 2 2 3 4 8" xfId="0"/>
    <cellStyle name="Обычный 3 2 2 3 4 8 2" xfId="0"/>
    <cellStyle name="Обычный 3 2 2 3 4 9" xfId="0"/>
    <cellStyle name="Обычный 3 2 2 3 4_Без баланса" xfId="0"/>
    <cellStyle name="Обычный 3 2 2 3 5" xfId="0"/>
    <cellStyle name="Обычный 3 2 2 3 5 2" xfId="0"/>
    <cellStyle name="Обычный 3 2 2 3 5 2 2" xfId="0"/>
    <cellStyle name="Обычный 3 2 2 3 5 2 2 2" xfId="0"/>
    <cellStyle name="Обычный 3 2 2 3 5 2 2 2 2" xfId="0"/>
    <cellStyle name="Обычный 3 2 2 3 5 2 2 3" xfId="0"/>
    <cellStyle name="Обычный 3 2 2 3 5 2 2 3 2" xfId="0"/>
    <cellStyle name="Обычный 3 2 2 3 5 2 2 4" xfId="0"/>
    <cellStyle name="Обычный 3 2 2 3 5 2 2 4 2" xfId="0"/>
    <cellStyle name="Обычный 3 2 2 3 5 2 2 5" xfId="0"/>
    <cellStyle name="Обычный 3 2 2 3 5 2 3" xfId="0"/>
    <cellStyle name="Обычный 3 2 2 3 5 2 3 2" xfId="0"/>
    <cellStyle name="Обычный 3 2 2 3 5 2 3 2 2" xfId="0"/>
    <cellStyle name="Обычный 3 2 2 3 5 2 3 3" xfId="0"/>
    <cellStyle name="Обычный 3 2 2 3 5 2 3 3 2" xfId="0"/>
    <cellStyle name="Обычный 3 2 2 3 5 2 3 4" xfId="0"/>
    <cellStyle name="Обычный 3 2 2 3 5 2 3 4 2" xfId="0"/>
    <cellStyle name="Обычный 3 2 2 3 5 2 3 5" xfId="0"/>
    <cellStyle name="Обычный 3 2 2 3 5 2 4" xfId="0"/>
    <cellStyle name="Обычный 3 2 2 3 5 2 4 2" xfId="0"/>
    <cellStyle name="Обычный 3 2 2 3 5 2 5" xfId="0"/>
    <cellStyle name="Обычный 3 2 2 3 5 2 5 2" xfId="0"/>
    <cellStyle name="Обычный 3 2 2 3 5 2 6" xfId="0"/>
    <cellStyle name="Обычный 3 2 2 3 5 2 6 2" xfId="0"/>
    <cellStyle name="Обычный 3 2 2 3 5 2 7" xfId="0"/>
    <cellStyle name="Обычный 3 2 2 3 5 2_Без баланса" xfId="0"/>
    <cellStyle name="Обычный 3 2 2 3 5 3" xfId="0"/>
    <cellStyle name="Обычный 3 2 2 3 5 3 2" xfId="0"/>
    <cellStyle name="Обычный 3 2 2 3 5 3 2 2" xfId="0"/>
    <cellStyle name="Обычный 3 2 2 3 5 3 2 2 2" xfId="0"/>
    <cellStyle name="Обычный 3 2 2 3 5 3 2 3" xfId="0"/>
    <cellStyle name="Обычный 3 2 2 3 5 3 2 3 2" xfId="0"/>
    <cellStyle name="Обычный 3 2 2 3 5 3 2 4" xfId="0"/>
    <cellStyle name="Обычный 3 2 2 3 5 3 2 4 2" xfId="0"/>
    <cellStyle name="Обычный 3 2 2 3 5 3 2 5" xfId="0"/>
    <cellStyle name="Обычный 3 2 2 3 5 3 3" xfId="0"/>
    <cellStyle name="Обычный 3 2 2 3 5 3 3 2" xfId="0"/>
    <cellStyle name="Обычный 3 2 2 3 5 3 4" xfId="0"/>
    <cellStyle name="Обычный 3 2 2 3 5 3 4 2" xfId="0"/>
    <cellStyle name="Обычный 3 2 2 3 5 3 5" xfId="0"/>
    <cellStyle name="Обычный 3 2 2 3 5 3 5 2" xfId="0"/>
    <cellStyle name="Обычный 3 2 2 3 5 3 6" xfId="0"/>
    <cellStyle name="Обычный 3 2 2 3 5 4" xfId="0"/>
    <cellStyle name="Обычный 3 2 2 3 5 4 2" xfId="0"/>
    <cellStyle name="Обычный 3 2 2 3 5 4 2 2" xfId="0"/>
    <cellStyle name="Обычный 3 2 2 3 5 4 3" xfId="0"/>
    <cellStyle name="Обычный 3 2 2 3 5 4 3 2" xfId="0"/>
    <cellStyle name="Обычный 3 2 2 3 5 4 4" xfId="0"/>
    <cellStyle name="Обычный 3 2 2 3 5 4 4 2" xfId="0"/>
    <cellStyle name="Обычный 3 2 2 3 5 4 5" xfId="0"/>
    <cellStyle name="Обычный 3 2 2 3 5 5" xfId="0"/>
    <cellStyle name="Обычный 3 2 2 3 5 5 2" xfId="0"/>
    <cellStyle name="Обычный 3 2 2 3 5 6" xfId="0"/>
    <cellStyle name="Обычный 3 2 2 3 5 6 2" xfId="0"/>
    <cellStyle name="Обычный 3 2 2 3 5 7" xfId="0"/>
    <cellStyle name="Обычный 3 2 2 3 5 7 2" xfId="0"/>
    <cellStyle name="Обычный 3 2 2 3 5 8" xfId="0"/>
    <cellStyle name="Обычный 3 2 2 3 5_Без баланса" xfId="0"/>
    <cellStyle name="Обычный 3 2 2 3 6" xfId="0"/>
    <cellStyle name="Обычный 3 2 2 3 6 2" xfId="0"/>
    <cellStyle name="Обычный 3 2 2 3 6 2 2" xfId="0"/>
    <cellStyle name="Обычный 3 2 2 3 6 2 2 2" xfId="0"/>
    <cellStyle name="Обычный 3 2 2 3 6 2 2 2 2" xfId="0"/>
    <cellStyle name="Обычный 3 2 2 3 6 2 2 3" xfId="0"/>
    <cellStyle name="Обычный 3 2 2 3 6 2 2 3 2" xfId="0"/>
    <cellStyle name="Обычный 3 2 2 3 6 2 2 4" xfId="0"/>
    <cellStyle name="Обычный 3 2 2 3 6 2 2 4 2" xfId="0"/>
    <cellStyle name="Обычный 3 2 2 3 6 2 2 5" xfId="0"/>
    <cellStyle name="Обычный 3 2 2 3 6 2 3" xfId="0"/>
    <cellStyle name="Обычный 3 2 2 3 6 2 3 2" xfId="0"/>
    <cellStyle name="Обычный 3 2 2 3 6 2 3 2 2" xfId="0"/>
    <cellStyle name="Обычный 3 2 2 3 6 2 3 3" xfId="0"/>
    <cellStyle name="Обычный 3 2 2 3 6 2 3 3 2" xfId="0"/>
    <cellStyle name="Обычный 3 2 2 3 6 2 3 4" xfId="0"/>
    <cellStyle name="Обычный 3 2 2 3 6 2 3 4 2" xfId="0"/>
    <cellStyle name="Обычный 3 2 2 3 6 2 3 5" xfId="0"/>
    <cellStyle name="Обычный 3 2 2 3 6 2 4" xfId="0"/>
    <cellStyle name="Обычный 3 2 2 3 6 2 4 2" xfId="0"/>
    <cellStyle name="Обычный 3 2 2 3 6 2 5" xfId="0"/>
    <cellStyle name="Обычный 3 2 2 3 6 2 5 2" xfId="0"/>
    <cellStyle name="Обычный 3 2 2 3 6 2 6" xfId="0"/>
    <cellStyle name="Обычный 3 2 2 3 6 2 6 2" xfId="0"/>
    <cellStyle name="Обычный 3 2 2 3 6 2 7" xfId="0"/>
    <cellStyle name="Обычный 3 2 2 3 6 2_Без баланса" xfId="0"/>
    <cellStyle name="Обычный 3 2 2 3 6 3" xfId="0"/>
    <cellStyle name="Обычный 3 2 2 3 6 3 2" xfId="0"/>
    <cellStyle name="Обычный 3 2 2 3 6 3 2 2" xfId="0"/>
    <cellStyle name="Обычный 3 2 2 3 6 3 3" xfId="0"/>
    <cellStyle name="Обычный 3 2 2 3 6 3 3 2" xfId="0"/>
    <cellStyle name="Обычный 3 2 2 3 6 3 4" xfId="0"/>
    <cellStyle name="Обычный 3 2 2 3 6 3 4 2" xfId="0"/>
    <cellStyle name="Обычный 3 2 2 3 6 3 5" xfId="0"/>
    <cellStyle name="Обычный 3 2 2 3 6 4" xfId="0"/>
    <cellStyle name="Обычный 3 2 2 3 6 4 2" xfId="0"/>
    <cellStyle name="Обычный 3 2 2 3 6 4 2 2" xfId="0"/>
    <cellStyle name="Обычный 3 2 2 3 6 4 3" xfId="0"/>
    <cellStyle name="Обычный 3 2 2 3 6 4 3 2" xfId="0"/>
    <cellStyle name="Обычный 3 2 2 3 6 4 4" xfId="0"/>
    <cellStyle name="Обычный 3 2 2 3 6 4 4 2" xfId="0"/>
    <cellStyle name="Обычный 3 2 2 3 6 4 5" xfId="0"/>
    <cellStyle name="Обычный 3 2 2 3 6 5" xfId="0"/>
    <cellStyle name="Обычный 3 2 2 3 6 5 2" xfId="0"/>
    <cellStyle name="Обычный 3 2 2 3 6 6" xfId="0"/>
    <cellStyle name="Обычный 3 2 2 3 6 6 2" xfId="0"/>
    <cellStyle name="Обычный 3 2 2 3 6 7" xfId="0"/>
    <cellStyle name="Обычный 3 2 2 3 6 7 2" xfId="0"/>
    <cellStyle name="Обычный 3 2 2 3 6 8" xfId="0"/>
    <cellStyle name="Обычный 3 2 2 3 6_Без баланса" xfId="0"/>
    <cellStyle name="Обычный 3 2 2 3 7" xfId="0"/>
    <cellStyle name="Обычный 3 2 2 3 7 10" xfId="0"/>
    <cellStyle name="Обычный 3 2 2 3 7 2" xfId="0"/>
    <cellStyle name="Обычный 3 2 2 3 7 2 2" xfId="0"/>
    <cellStyle name="Обычный 3 2 2 3 7 2 2 2" xfId="0"/>
    <cellStyle name="Обычный 3 2 2 3 7 2 2 2 2" xfId="0"/>
    <cellStyle name="Обычный 3 2 2 3 7 2 2 3" xfId="0"/>
    <cellStyle name="Обычный 3 2 2 3 7 2 2 3 2" xfId="0"/>
    <cellStyle name="Обычный 3 2 2 3 7 2 2 4" xfId="0"/>
    <cellStyle name="Обычный 3 2 2 3 7 2 2 4 2" xfId="0"/>
    <cellStyle name="Обычный 3 2 2 3 7 2 2 5" xfId="0"/>
    <cellStyle name="Обычный 3 2 2 3 7 2 3" xfId="0"/>
    <cellStyle name="Обычный 3 2 2 3 7 2 3 2" xfId="0"/>
    <cellStyle name="Обычный 3 2 2 3 7 2 4" xfId="0"/>
    <cellStyle name="Обычный 3 2 2 3 7 2 4 2" xfId="0"/>
    <cellStyle name="Обычный 3 2 2 3 7 2 5" xfId="0"/>
    <cellStyle name="Обычный 3 2 2 3 7 2 5 2" xfId="0"/>
    <cellStyle name="Обычный 3 2 2 3 7 2 6" xfId="0"/>
    <cellStyle name="Обычный 3 2 2 3 7 2_Без баланса" xfId="0"/>
    <cellStyle name="Обычный 3 2 2 3 7 3" xfId="0"/>
    <cellStyle name="Обычный 3 2 2 3 7 3 2" xfId="0"/>
    <cellStyle name="Обычный 3 2 2 3 7 3 2 2" xfId="0"/>
    <cellStyle name="Обычный 3 2 2 3 7 3 3" xfId="0"/>
    <cellStyle name="Обычный 3 2 2 3 7 3 3 2" xfId="0"/>
    <cellStyle name="Обычный 3 2 2 3 7 3 4" xfId="0"/>
    <cellStyle name="Обычный 3 2 2 3 7 3 4 2" xfId="0"/>
    <cellStyle name="Обычный 3 2 2 3 7 3 5" xfId="0"/>
    <cellStyle name="Обычный 3 2 2 3 7 4" xfId="0"/>
    <cellStyle name="Обычный 3 2 2 3 7 4 2" xfId="0"/>
    <cellStyle name="Обычный 3 2 2 3 7 4 2 2" xfId="0"/>
    <cellStyle name="Обычный 3 2 2 3 7 4 3" xfId="0"/>
    <cellStyle name="Обычный 3 2 2 3 7 4 3 2" xfId="0"/>
    <cellStyle name="Обычный 3 2 2 3 7 4 4" xfId="0"/>
    <cellStyle name="Обычный 3 2 2 3 7 4 4 2" xfId="0"/>
    <cellStyle name="Обычный 3 2 2 3 7 4 5" xfId="0"/>
    <cellStyle name="Обычный 3 2 2 3 7 5" xfId="0"/>
    <cellStyle name="Обычный 3 2 2 3 7 5 2" xfId="0"/>
    <cellStyle name="Обычный 3 2 2 3 7 5 2 2" xfId="0"/>
    <cellStyle name="Обычный 3 2 2 3 7 5 3" xfId="0"/>
    <cellStyle name="Обычный 3 2 2 3 7 5 3 2" xfId="0"/>
    <cellStyle name="Обычный 3 2 2 3 7 5 4" xfId="0"/>
    <cellStyle name="Обычный 3 2 2 3 7 5 4 2" xfId="0"/>
    <cellStyle name="Обычный 3 2 2 3 7 5 5" xfId="0"/>
    <cellStyle name="Обычный 3 2 2 3 7 6" xfId="0"/>
    <cellStyle name="Обычный 3 2 2 3 7 6 2" xfId="0"/>
    <cellStyle name="Обычный 3 2 2 3 7 6 2 2" xfId="0"/>
    <cellStyle name="Обычный 3 2 2 3 7 6 3" xfId="0"/>
    <cellStyle name="Обычный 3 2 2 3 7 6 3 2" xfId="0"/>
    <cellStyle name="Обычный 3 2 2 3 7 6 4" xfId="0"/>
    <cellStyle name="Обычный 3 2 2 3 7 6 4 2" xfId="0"/>
    <cellStyle name="Обычный 3 2 2 3 7 6 5" xfId="0"/>
    <cellStyle name="Обычный 3 2 2 3 7 7" xfId="0"/>
    <cellStyle name="Обычный 3 2 2 3 7 7 2" xfId="0"/>
    <cellStyle name="Обычный 3 2 2 3 7 8" xfId="0"/>
    <cellStyle name="Обычный 3 2 2 3 7 8 2" xfId="0"/>
    <cellStyle name="Обычный 3 2 2 3 7 9" xfId="0"/>
    <cellStyle name="Обычный 3 2 2 3 7 9 2" xfId="0"/>
    <cellStyle name="Обычный 3 2 2 3 7_Без баланса" xfId="0"/>
    <cellStyle name="Обычный 3 2 2 3 8" xfId="0"/>
    <cellStyle name="Обычный 3 2 2 3 8 2" xfId="0"/>
    <cellStyle name="Обычный 3 2 2 3 8 2 2" xfId="0"/>
    <cellStyle name="Обычный 3 2 2 3 8 2 2 2" xfId="0"/>
    <cellStyle name="Обычный 3 2 2 3 8 2 3" xfId="0"/>
    <cellStyle name="Обычный 3 2 2 3 8 2 3 2" xfId="0"/>
    <cellStyle name="Обычный 3 2 2 3 8 2 4" xfId="0"/>
    <cellStyle name="Обычный 3 2 2 3 8 2 4 2" xfId="0"/>
    <cellStyle name="Обычный 3 2 2 3 8 2 5" xfId="0"/>
    <cellStyle name="Обычный 3 2 2 3 8 3" xfId="0"/>
    <cellStyle name="Обычный 3 2 2 3 8 3 2" xfId="0"/>
    <cellStyle name="Обычный 3 2 2 3 8 3 2 2" xfId="0"/>
    <cellStyle name="Обычный 3 2 2 3 8 3 3" xfId="0"/>
    <cellStyle name="Обычный 3 2 2 3 8 3 3 2" xfId="0"/>
    <cellStyle name="Обычный 3 2 2 3 8 3 4" xfId="0"/>
    <cellStyle name="Обычный 3 2 2 3 8 3 4 2" xfId="0"/>
    <cellStyle name="Обычный 3 2 2 3 8 3 5" xfId="0"/>
    <cellStyle name="Обычный 3 2 2 3 8 4" xfId="0"/>
    <cellStyle name="Обычный 3 2 2 3 8 4 2" xfId="0"/>
    <cellStyle name="Обычный 3 2 2 3 8 5" xfId="0"/>
    <cellStyle name="Обычный 3 2 2 3 8 5 2" xfId="0"/>
    <cellStyle name="Обычный 3 2 2 3 8 6" xfId="0"/>
    <cellStyle name="Обычный 3 2 2 3 8 6 2" xfId="0"/>
    <cellStyle name="Обычный 3 2 2 3 8 7" xfId="0"/>
    <cellStyle name="Обычный 3 2 2 3 8_Без баланса" xfId="0"/>
    <cellStyle name="Обычный 3 2 2 3 9" xfId="0"/>
    <cellStyle name="Обычный 3 2 2 3 9 2" xfId="0"/>
    <cellStyle name="Обычный 3 2 2 3 9 2 2" xfId="0"/>
    <cellStyle name="Обычный 3 2 2 3 9 2 2 2" xfId="0"/>
    <cellStyle name="Обычный 3 2 2 3 9 2 3" xfId="0"/>
    <cellStyle name="Обычный 3 2 2 3 9 2 3 2" xfId="0"/>
    <cellStyle name="Обычный 3 2 2 3 9 2 4" xfId="0"/>
    <cellStyle name="Обычный 3 2 2 3 9 2 4 2" xfId="0"/>
    <cellStyle name="Обычный 3 2 2 3 9 2 5" xfId="0"/>
    <cellStyle name="Обычный 3 2 2 3 9 3" xfId="0"/>
    <cellStyle name="Обычный 3 2 2 3 9 3 2" xfId="0"/>
    <cellStyle name="Обычный 3 2 2 3 9 3 2 2" xfId="0"/>
    <cellStyle name="Обычный 3 2 2 3 9 3 3" xfId="0"/>
    <cellStyle name="Обычный 3 2 2 3 9 3 3 2" xfId="0"/>
    <cellStyle name="Обычный 3 2 2 3 9 3 4" xfId="0"/>
    <cellStyle name="Обычный 3 2 2 3 9 3 4 2" xfId="0"/>
    <cellStyle name="Обычный 3 2 2 3 9 3 5" xfId="0"/>
    <cellStyle name="Обычный 3 2 2 3 9 4" xfId="0"/>
    <cellStyle name="Обычный 3 2 2 3 9 4 2" xfId="0"/>
    <cellStyle name="Обычный 3 2 2 3 9 5" xfId="0"/>
    <cellStyle name="Обычный 3 2 2 3 9 5 2" xfId="0"/>
    <cellStyle name="Обычный 3 2 2 3 9 6" xfId="0"/>
    <cellStyle name="Обычный 3 2 2 3 9 6 2" xfId="0"/>
    <cellStyle name="Обычный 3 2 2 3 9 7" xfId="0"/>
    <cellStyle name="Обычный 3 2 2 3 9_Без баланса" xfId="0"/>
    <cellStyle name="Обычный 3 2 2 3_Без баланса" xfId="0"/>
    <cellStyle name="Обычный 3 2 2 4" xfId="0"/>
    <cellStyle name="Обычный 3 2 2 4 10" xfId="0"/>
    <cellStyle name="Обычный 3 2 2 4 10 2" xfId="0"/>
    <cellStyle name="Обычный 3 2 2 4 10 2 2" xfId="0"/>
    <cellStyle name="Обычный 3 2 2 4 10 3" xfId="0"/>
    <cellStyle name="Обычный 3 2 2 4 10 3 2" xfId="0"/>
    <cellStyle name="Обычный 3 2 2 4 10 4" xfId="0"/>
    <cellStyle name="Обычный 3 2 2 4 10 4 2" xfId="0"/>
    <cellStyle name="Обычный 3 2 2 4 10 5" xfId="0"/>
    <cellStyle name="Обычный 3 2 2 4 11" xfId="0"/>
    <cellStyle name="Обычный 3 2 2 4 11 2" xfId="0"/>
    <cellStyle name="Обычный 3 2 2 4 11 2 2" xfId="0"/>
    <cellStyle name="Обычный 3 2 2 4 11 3" xfId="0"/>
    <cellStyle name="Обычный 3 2 2 4 11 3 2" xfId="0"/>
    <cellStyle name="Обычный 3 2 2 4 11 4" xfId="0"/>
    <cellStyle name="Обычный 3 2 2 4 11 4 2" xfId="0"/>
    <cellStyle name="Обычный 3 2 2 4 11 5" xfId="0"/>
    <cellStyle name="Обычный 3 2 2 4 12" xfId="0"/>
    <cellStyle name="Обычный 3 2 2 4 12 2" xfId="0"/>
    <cellStyle name="Обычный 3 2 2 4 13" xfId="0"/>
    <cellStyle name="Обычный 3 2 2 4 13 2" xfId="0"/>
    <cellStyle name="Обычный 3 2 2 4 14" xfId="0"/>
    <cellStyle name="Обычный 3 2 2 4 14 2" xfId="0"/>
    <cellStyle name="Обычный 3 2 2 4 15" xfId="0"/>
    <cellStyle name="Обычный 3 2 2 4 2" xfId="0"/>
    <cellStyle name="Обычный 3 2 2 4 2 10" xfId="0"/>
    <cellStyle name="Обычный 3 2 2 4 2 10 2" xfId="0"/>
    <cellStyle name="Обычный 3 2 2 4 2 10 2 2" xfId="0"/>
    <cellStyle name="Обычный 3 2 2 4 2 10 3" xfId="0"/>
    <cellStyle name="Обычный 3 2 2 4 2 10 3 2" xfId="0"/>
    <cellStyle name="Обычный 3 2 2 4 2 10 4" xfId="0"/>
    <cellStyle name="Обычный 3 2 2 4 2 10 4 2" xfId="0"/>
    <cellStyle name="Обычный 3 2 2 4 2 10 5" xfId="0"/>
    <cellStyle name="Обычный 3 2 2 4 2 11" xfId="0"/>
    <cellStyle name="Обычный 3 2 2 4 2 11 2" xfId="0"/>
    <cellStyle name="Обычный 3 2 2 4 2 12" xfId="0"/>
    <cellStyle name="Обычный 3 2 2 4 2 12 2" xfId="0"/>
    <cellStyle name="Обычный 3 2 2 4 2 13" xfId="0"/>
    <cellStyle name="Обычный 3 2 2 4 2 13 2" xfId="0"/>
    <cellStyle name="Обычный 3 2 2 4 2 14" xfId="0"/>
    <cellStyle name="Обычный 3 2 2 4 2 2" xfId="0"/>
    <cellStyle name="Обычный 3 2 2 4 2 2 2" xfId="0"/>
    <cellStyle name="Обычный 3 2 2 4 2 2 2 2" xfId="0"/>
    <cellStyle name="Обычный 3 2 2 4 2 2 2 2 2" xfId="0"/>
    <cellStyle name="Обычный 3 2 2 4 2 2 2 2 2 2" xfId="0"/>
    <cellStyle name="Обычный 3 2 2 4 2 2 2 2 2 2 2" xfId="0"/>
    <cellStyle name="Обычный 3 2 2 4 2 2 2 2 2 3" xfId="0"/>
    <cellStyle name="Обычный 3 2 2 4 2 2 2 2 2 3 2" xfId="0"/>
    <cellStyle name="Обычный 3 2 2 4 2 2 2 2 2 4" xfId="0"/>
    <cellStyle name="Обычный 3 2 2 4 2 2 2 2 2 4 2" xfId="0"/>
    <cellStyle name="Обычный 3 2 2 4 2 2 2 2 2 5" xfId="0"/>
    <cellStyle name="Обычный 3 2 2 4 2 2 2 2 3" xfId="0"/>
    <cellStyle name="Обычный 3 2 2 4 2 2 2 2 3 2" xfId="0"/>
    <cellStyle name="Обычный 3 2 2 4 2 2 2 2 3 2 2" xfId="0"/>
    <cellStyle name="Обычный 3 2 2 4 2 2 2 2 3 3" xfId="0"/>
    <cellStyle name="Обычный 3 2 2 4 2 2 2 2 3 3 2" xfId="0"/>
    <cellStyle name="Обычный 3 2 2 4 2 2 2 2 3 4" xfId="0"/>
    <cellStyle name="Обычный 3 2 2 4 2 2 2 2 3 4 2" xfId="0"/>
    <cellStyle name="Обычный 3 2 2 4 2 2 2 2 3 5" xfId="0"/>
    <cellStyle name="Обычный 3 2 2 4 2 2 2 2 4" xfId="0"/>
    <cellStyle name="Обычный 3 2 2 4 2 2 2 2 4 2" xfId="0"/>
    <cellStyle name="Обычный 3 2 2 4 2 2 2 2 5" xfId="0"/>
    <cellStyle name="Обычный 3 2 2 4 2 2 2 2 5 2" xfId="0"/>
    <cellStyle name="Обычный 3 2 2 4 2 2 2 2 6" xfId="0"/>
    <cellStyle name="Обычный 3 2 2 4 2 2 2 2 6 2" xfId="0"/>
    <cellStyle name="Обычный 3 2 2 4 2 2 2 2 7" xfId="0"/>
    <cellStyle name="Обычный 3 2 2 4 2 2 2 2_Без баланса" xfId="0"/>
    <cellStyle name="Обычный 3 2 2 4 2 2 2 3" xfId="0"/>
    <cellStyle name="Обычный 3 2 2 4 2 2 2 3 2" xfId="0"/>
    <cellStyle name="Обычный 3 2 2 4 2 2 2 3 2 2" xfId="0"/>
    <cellStyle name="Обычный 3 2 2 4 2 2 2 3 2 2 2" xfId="0"/>
    <cellStyle name="Обычный 3 2 2 4 2 2 2 3 2 3" xfId="0"/>
    <cellStyle name="Обычный 3 2 2 4 2 2 2 3 2 3 2" xfId="0"/>
    <cellStyle name="Обычный 3 2 2 4 2 2 2 3 2 4" xfId="0"/>
    <cellStyle name="Обычный 3 2 2 4 2 2 2 3 2 4 2" xfId="0"/>
    <cellStyle name="Обычный 3 2 2 4 2 2 2 3 2 5" xfId="0"/>
    <cellStyle name="Обычный 3 2 2 4 2 2 2 3 3" xfId="0"/>
    <cellStyle name="Обычный 3 2 2 4 2 2 2 3 3 2" xfId="0"/>
    <cellStyle name="Обычный 3 2 2 4 2 2 2 3 4" xfId="0"/>
    <cellStyle name="Обычный 3 2 2 4 2 2 2 3 4 2" xfId="0"/>
    <cellStyle name="Обычный 3 2 2 4 2 2 2 3 5" xfId="0"/>
    <cellStyle name="Обычный 3 2 2 4 2 2 2 3 5 2" xfId="0"/>
    <cellStyle name="Обычный 3 2 2 4 2 2 2 3 6" xfId="0"/>
    <cellStyle name="Обычный 3 2 2 4 2 2 2 4" xfId="0"/>
    <cellStyle name="Обычный 3 2 2 4 2 2 2 4 2" xfId="0"/>
    <cellStyle name="Обычный 3 2 2 4 2 2 2 4 2 2" xfId="0"/>
    <cellStyle name="Обычный 3 2 2 4 2 2 2 4 3" xfId="0"/>
    <cellStyle name="Обычный 3 2 2 4 2 2 2 4 3 2" xfId="0"/>
    <cellStyle name="Обычный 3 2 2 4 2 2 2 4 4" xfId="0"/>
    <cellStyle name="Обычный 3 2 2 4 2 2 2 4 4 2" xfId="0"/>
    <cellStyle name="Обычный 3 2 2 4 2 2 2 4 5" xfId="0"/>
    <cellStyle name="Обычный 3 2 2 4 2 2 2 5" xfId="0"/>
    <cellStyle name="Обычный 3 2 2 4 2 2 2 5 2" xfId="0"/>
    <cellStyle name="Обычный 3 2 2 4 2 2 2 6" xfId="0"/>
    <cellStyle name="Обычный 3 2 2 4 2 2 2 6 2" xfId="0"/>
    <cellStyle name="Обычный 3 2 2 4 2 2 2 7" xfId="0"/>
    <cellStyle name="Обычный 3 2 2 4 2 2 2 7 2" xfId="0"/>
    <cellStyle name="Обычный 3 2 2 4 2 2 2 8" xfId="0"/>
    <cellStyle name="Обычный 3 2 2 4 2 2 2_Без баланса" xfId="0"/>
    <cellStyle name="Обычный 3 2 2 4 2 2 3" xfId="0"/>
    <cellStyle name="Обычный 3 2 2 4 2 2 3 2" xfId="0"/>
    <cellStyle name="Обычный 3 2 2 4 2 2 3 2 2" xfId="0"/>
    <cellStyle name="Обычный 3 2 2 4 2 2 3 2 2 2" xfId="0"/>
    <cellStyle name="Обычный 3 2 2 4 2 2 3 2 3" xfId="0"/>
    <cellStyle name="Обычный 3 2 2 4 2 2 3 2 3 2" xfId="0"/>
    <cellStyle name="Обычный 3 2 2 4 2 2 3 2 4" xfId="0"/>
    <cellStyle name="Обычный 3 2 2 4 2 2 3 2 4 2" xfId="0"/>
    <cellStyle name="Обычный 3 2 2 4 2 2 3 2 5" xfId="0"/>
    <cellStyle name="Обычный 3 2 2 4 2 2 3 3" xfId="0"/>
    <cellStyle name="Обычный 3 2 2 4 2 2 3 3 2" xfId="0"/>
    <cellStyle name="Обычный 3 2 2 4 2 2 3 3 2 2" xfId="0"/>
    <cellStyle name="Обычный 3 2 2 4 2 2 3 3 3" xfId="0"/>
    <cellStyle name="Обычный 3 2 2 4 2 2 3 3 3 2" xfId="0"/>
    <cellStyle name="Обычный 3 2 2 4 2 2 3 3 4" xfId="0"/>
    <cellStyle name="Обычный 3 2 2 4 2 2 3 3 4 2" xfId="0"/>
    <cellStyle name="Обычный 3 2 2 4 2 2 3 3 5" xfId="0"/>
    <cellStyle name="Обычный 3 2 2 4 2 2 3 4" xfId="0"/>
    <cellStyle name="Обычный 3 2 2 4 2 2 3 4 2" xfId="0"/>
    <cellStyle name="Обычный 3 2 2 4 2 2 3 5" xfId="0"/>
    <cellStyle name="Обычный 3 2 2 4 2 2 3 5 2" xfId="0"/>
    <cellStyle name="Обычный 3 2 2 4 2 2 3 6" xfId="0"/>
    <cellStyle name="Обычный 3 2 2 4 2 2 3 6 2" xfId="0"/>
    <cellStyle name="Обычный 3 2 2 4 2 2 3 7" xfId="0"/>
    <cellStyle name="Обычный 3 2 2 4 2 2 3_Без баланса" xfId="0"/>
    <cellStyle name="Обычный 3 2 2 4 2 2 4" xfId="0"/>
    <cellStyle name="Обычный 3 2 2 4 2 2 4 2" xfId="0"/>
    <cellStyle name="Обычный 3 2 2 4 2 2 4 2 2" xfId="0"/>
    <cellStyle name="Обычный 3 2 2 4 2 2 4 2 2 2" xfId="0"/>
    <cellStyle name="Обычный 3 2 2 4 2 2 4 2 3" xfId="0"/>
    <cellStyle name="Обычный 3 2 2 4 2 2 4 2 3 2" xfId="0"/>
    <cellStyle name="Обычный 3 2 2 4 2 2 4 2 4" xfId="0"/>
    <cellStyle name="Обычный 3 2 2 4 2 2 4 2 4 2" xfId="0"/>
    <cellStyle name="Обычный 3 2 2 4 2 2 4 2 5" xfId="0"/>
    <cellStyle name="Обычный 3 2 2 4 2 2 4 3" xfId="0"/>
    <cellStyle name="Обычный 3 2 2 4 2 2 4 3 2" xfId="0"/>
    <cellStyle name="Обычный 3 2 2 4 2 2 4 4" xfId="0"/>
    <cellStyle name="Обычный 3 2 2 4 2 2 4 4 2" xfId="0"/>
    <cellStyle name="Обычный 3 2 2 4 2 2 4 5" xfId="0"/>
    <cellStyle name="Обычный 3 2 2 4 2 2 4 5 2" xfId="0"/>
    <cellStyle name="Обычный 3 2 2 4 2 2 4 6" xfId="0"/>
    <cellStyle name="Обычный 3 2 2 4 2 2 5" xfId="0"/>
    <cellStyle name="Обычный 3 2 2 4 2 2 5 2" xfId="0"/>
    <cellStyle name="Обычный 3 2 2 4 2 2 5 2 2" xfId="0"/>
    <cellStyle name="Обычный 3 2 2 4 2 2 5 3" xfId="0"/>
    <cellStyle name="Обычный 3 2 2 4 2 2 5 3 2" xfId="0"/>
    <cellStyle name="Обычный 3 2 2 4 2 2 5 4" xfId="0"/>
    <cellStyle name="Обычный 3 2 2 4 2 2 5 4 2" xfId="0"/>
    <cellStyle name="Обычный 3 2 2 4 2 2 5 5" xfId="0"/>
    <cellStyle name="Обычный 3 2 2 4 2 2 6" xfId="0"/>
    <cellStyle name="Обычный 3 2 2 4 2 2 6 2" xfId="0"/>
    <cellStyle name="Обычный 3 2 2 4 2 2 7" xfId="0"/>
    <cellStyle name="Обычный 3 2 2 4 2 2 7 2" xfId="0"/>
    <cellStyle name="Обычный 3 2 2 4 2 2 8" xfId="0"/>
    <cellStyle name="Обычный 3 2 2 4 2 2 8 2" xfId="0"/>
    <cellStyle name="Обычный 3 2 2 4 2 2 9" xfId="0"/>
    <cellStyle name="Обычный 3 2 2 4 2 2_Без баланса" xfId="0"/>
    <cellStyle name="Обычный 3 2 2 4 2 3" xfId="0"/>
    <cellStyle name="Обычный 3 2 2 4 2 3 2" xfId="0"/>
    <cellStyle name="Обычный 3 2 2 4 2 3 2 2" xfId="0"/>
    <cellStyle name="Обычный 3 2 2 4 2 3 2 2 2" xfId="0"/>
    <cellStyle name="Обычный 3 2 2 4 2 3 2 2 2 2" xfId="0"/>
    <cellStyle name="Обычный 3 2 2 4 2 3 2 2 3" xfId="0"/>
    <cellStyle name="Обычный 3 2 2 4 2 3 2 2 3 2" xfId="0"/>
    <cellStyle name="Обычный 3 2 2 4 2 3 2 2 4" xfId="0"/>
    <cellStyle name="Обычный 3 2 2 4 2 3 2 2 4 2" xfId="0"/>
    <cellStyle name="Обычный 3 2 2 4 2 3 2 2 5" xfId="0"/>
    <cellStyle name="Обычный 3 2 2 4 2 3 2 3" xfId="0"/>
    <cellStyle name="Обычный 3 2 2 4 2 3 2 3 2" xfId="0"/>
    <cellStyle name="Обычный 3 2 2 4 2 3 2 3 2 2" xfId="0"/>
    <cellStyle name="Обычный 3 2 2 4 2 3 2 3 3" xfId="0"/>
    <cellStyle name="Обычный 3 2 2 4 2 3 2 3 3 2" xfId="0"/>
    <cellStyle name="Обычный 3 2 2 4 2 3 2 3 4" xfId="0"/>
    <cellStyle name="Обычный 3 2 2 4 2 3 2 3 4 2" xfId="0"/>
    <cellStyle name="Обычный 3 2 2 4 2 3 2 3 5" xfId="0"/>
    <cellStyle name="Обычный 3 2 2 4 2 3 2 4" xfId="0"/>
    <cellStyle name="Обычный 3 2 2 4 2 3 2 4 2" xfId="0"/>
    <cellStyle name="Обычный 3 2 2 4 2 3 2 5" xfId="0"/>
    <cellStyle name="Обычный 3 2 2 4 2 3 2 5 2" xfId="0"/>
    <cellStyle name="Обычный 3 2 2 4 2 3 2 6" xfId="0"/>
    <cellStyle name="Обычный 3 2 2 4 2 3 2 6 2" xfId="0"/>
    <cellStyle name="Обычный 3 2 2 4 2 3 2 7" xfId="0"/>
    <cellStyle name="Обычный 3 2 2 4 2 3 2_Без баланса" xfId="0"/>
    <cellStyle name="Обычный 3 2 2 4 2 3 3" xfId="0"/>
    <cellStyle name="Обычный 3 2 2 4 2 3 3 2" xfId="0"/>
    <cellStyle name="Обычный 3 2 2 4 2 3 3 2 2" xfId="0"/>
    <cellStyle name="Обычный 3 2 2 4 2 3 3 2 2 2" xfId="0"/>
    <cellStyle name="Обычный 3 2 2 4 2 3 3 2 3" xfId="0"/>
    <cellStyle name="Обычный 3 2 2 4 2 3 3 2 3 2" xfId="0"/>
    <cellStyle name="Обычный 3 2 2 4 2 3 3 2 4" xfId="0"/>
    <cellStyle name="Обычный 3 2 2 4 2 3 3 2 4 2" xfId="0"/>
    <cellStyle name="Обычный 3 2 2 4 2 3 3 2 5" xfId="0"/>
    <cellStyle name="Обычный 3 2 2 4 2 3 3 3" xfId="0"/>
    <cellStyle name="Обычный 3 2 2 4 2 3 3 3 2" xfId="0"/>
    <cellStyle name="Обычный 3 2 2 4 2 3 3 4" xfId="0"/>
    <cellStyle name="Обычный 3 2 2 4 2 3 3 4 2" xfId="0"/>
    <cellStyle name="Обычный 3 2 2 4 2 3 3 5" xfId="0"/>
    <cellStyle name="Обычный 3 2 2 4 2 3 3 5 2" xfId="0"/>
    <cellStyle name="Обычный 3 2 2 4 2 3 3 6" xfId="0"/>
    <cellStyle name="Обычный 3 2 2 4 2 3 4" xfId="0"/>
    <cellStyle name="Обычный 3 2 2 4 2 3 4 2" xfId="0"/>
    <cellStyle name="Обычный 3 2 2 4 2 3 4 2 2" xfId="0"/>
    <cellStyle name="Обычный 3 2 2 4 2 3 4 3" xfId="0"/>
    <cellStyle name="Обычный 3 2 2 4 2 3 4 3 2" xfId="0"/>
    <cellStyle name="Обычный 3 2 2 4 2 3 4 4" xfId="0"/>
    <cellStyle name="Обычный 3 2 2 4 2 3 4 4 2" xfId="0"/>
    <cellStyle name="Обычный 3 2 2 4 2 3 4 5" xfId="0"/>
    <cellStyle name="Обычный 3 2 2 4 2 3 5" xfId="0"/>
    <cellStyle name="Обычный 3 2 2 4 2 3 5 2" xfId="0"/>
    <cellStyle name="Обычный 3 2 2 4 2 3 6" xfId="0"/>
    <cellStyle name="Обычный 3 2 2 4 2 3 6 2" xfId="0"/>
    <cellStyle name="Обычный 3 2 2 4 2 3 7" xfId="0"/>
    <cellStyle name="Обычный 3 2 2 4 2 3 7 2" xfId="0"/>
    <cellStyle name="Обычный 3 2 2 4 2 3 8" xfId="0"/>
    <cellStyle name="Обычный 3 2 2 4 2 3_Без баланса" xfId="0"/>
    <cellStyle name="Обычный 3 2 2 4 2 4" xfId="0"/>
    <cellStyle name="Обычный 3 2 2 4 2 4 2" xfId="0"/>
    <cellStyle name="Обычный 3 2 2 4 2 4 2 2" xfId="0"/>
    <cellStyle name="Обычный 3 2 2 4 2 4 2 2 2" xfId="0"/>
    <cellStyle name="Обычный 3 2 2 4 2 4 2 2 2 2" xfId="0"/>
    <cellStyle name="Обычный 3 2 2 4 2 4 2 2 3" xfId="0"/>
    <cellStyle name="Обычный 3 2 2 4 2 4 2 2 3 2" xfId="0"/>
    <cellStyle name="Обычный 3 2 2 4 2 4 2 2 4" xfId="0"/>
    <cellStyle name="Обычный 3 2 2 4 2 4 2 2 4 2" xfId="0"/>
    <cellStyle name="Обычный 3 2 2 4 2 4 2 2 5" xfId="0"/>
    <cellStyle name="Обычный 3 2 2 4 2 4 2 3" xfId="0"/>
    <cellStyle name="Обычный 3 2 2 4 2 4 2 3 2" xfId="0"/>
    <cellStyle name="Обычный 3 2 2 4 2 4 2 3 2 2" xfId="0"/>
    <cellStyle name="Обычный 3 2 2 4 2 4 2 3 3" xfId="0"/>
    <cellStyle name="Обычный 3 2 2 4 2 4 2 3 3 2" xfId="0"/>
    <cellStyle name="Обычный 3 2 2 4 2 4 2 3 4" xfId="0"/>
    <cellStyle name="Обычный 3 2 2 4 2 4 2 3 4 2" xfId="0"/>
    <cellStyle name="Обычный 3 2 2 4 2 4 2 3 5" xfId="0"/>
    <cellStyle name="Обычный 3 2 2 4 2 4 2 4" xfId="0"/>
    <cellStyle name="Обычный 3 2 2 4 2 4 2 4 2" xfId="0"/>
    <cellStyle name="Обычный 3 2 2 4 2 4 2 5" xfId="0"/>
    <cellStyle name="Обычный 3 2 2 4 2 4 2 5 2" xfId="0"/>
    <cellStyle name="Обычный 3 2 2 4 2 4 2 6" xfId="0"/>
    <cellStyle name="Обычный 3 2 2 4 2 4 2 6 2" xfId="0"/>
    <cellStyle name="Обычный 3 2 2 4 2 4 2 7" xfId="0"/>
    <cellStyle name="Обычный 3 2 2 4 2 4 2_Без баланса" xfId="0"/>
    <cellStyle name="Обычный 3 2 2 4 2 4 3" xfId="0"/>
    <cellStyle name="Обычный 3 2 2 4 2 4 3 2" xfId="0"/>
    <cellStyle name="Обычный 3 2 2 4 2 4 3 2 2" xfId="0"/>
    <cellStyle name="Обычный 3 2 2 4 2 4 3 3" xfId="0"/>
    <cellStyle name="Обычный 3 2 2 4 2 4 3 3 2" xfId="0"/>
    <cellStyle name="Обычный 3 2 2 4 2 4 3 4" xfId="0"/>
    <cellStyle name="Обычный 3 2 2 4 2 4 3 4 2" xfId="0"/>
    <cellStyle name="Обычный 3 2 2 4 2 4 3 5" xfId="0"/>
    <cellStyle name="Обычный 3 2 2 4 2 4 4" xfId="0"/>
    <cellStyle name="Обычный 3 2 2 4 2 4 4 2" xfId="0"/>
    <cellStyle name="Обычный 3 2 2 4 2 4 4 2 2" xfId="0"/>
    <cellStyle name="Обычный 3 2 2 4 2 4 4 3" xfId="0"/>
    <cellStyle name="Обычный 3 2 2 4 2 4 4 3 2" xfId="0"/>
    <cellStyle name="Обычный 3 2 2 4 2 4 4 4" xfId="0"/>
    <cellStyle name="Обычный 3 2 2 4 2 4 4 4 2" xfId="0"/>
    <cellStyle name="Обычный 3 2 2 4 2 4 4 5" xfId="0"/>
    <cellStyle name="Обычный 3 2 2 4 2 4 5" xfId="0"/>
    <cellStyle name="Обычный 3 2 2 4 2 4 5 2" xfId="0"/>
    <cellStyle name="Обычный 3 2 2 4 2 4 6" xfId="0"/>
    <cellStyle name="Обычный 3 2 2 4 2 4 6 2" xfId="0"/>
    <cellStyle name="Обычный 3 2 2 4 2 4 7" xfId="0"/>
    <cellStyle name="Обычный 3 2 2 4 2 4 7 2" xfId="0"/>
    <cellStyle name="Обычный 3 2 2 4 2 4 8" xfId="0"/>
    <cellStyle name="Обычный 3 2 2 4 2 4_Без баланса" xfId="0"/>
    <cellStyle name="Обычный 3 2 2 4 2 5" xfId="0"/>
    <cellStyle name="Обычный 3 2 2 4 2 5 10" xfId="0"/>
    <cellStyle name="Обычный 3 2 2 4 2 5 2" xfId="0"/>
    <cellStyle name="Обычный 3 2 2 4 2 5 2 2" xfId="0"/>
    <cellStyle name="Обычный 3 2 2 4 2 5 2 2 2" xfId="0"/>
    <cellStyle name="Обычный 3 2 2 4 2 5 2 2 2 2" xfId="0"/>
    <cellStyle name="Обычный 3 2 2 4 2 5 2 2 3" xfId="0"/>
    <cellStyle name="Обычный 3 2 2 4 2 5 2 2 3 2" xfId="0"/>
    <cellStyle name="Обычный 3 2 2 4 2 5 2 2 4" xfId="0"/>
    <cellStyle name="Обычный 3 2 2 4 2 5 2 2 4 2" xfId="0"/>
    <cellStyle name="Обычный 3 2 2 4 2 5 2 2 5" xfId="0"/>
    <cellStyle name="Обычный 3 2 2 4 2 5 2 3" xfId="0"/>
    <cellStyle name="Обычный 3 2 2 4 2 5 2 3 2" xfId="0"/>
    <cellStyle name="Обычный 3 2 2 4 2 5 2 4" xfId="0"/>
    <cellStyle name="Обычный 3 2 2 4 2 5 2 4 2" xfId="0"/>
    <cellStyle name="Обычный 3 2 2 4 2 5 2 5" xfId="0"/>
    <cellStyle name="Обычный 3 2 2 4 2 5 2 5 2" xfId="0"/>
    <cellStyle name="Обычный 3 2 2 4 2 5 2 6" xfId="0"/>
    <cellStyle name="Обычный 3 2 2 4 2 5 2_Без баланса" xfId="0"/>
    <cellStyle name="Обычный 3 2 2 4 2 5 3" xfId="0"/>
    <cellStyle name="Обычный 3 2 2 4 2 5 3 2" xfId="0"/>
    <cellStyle name="Обычный 3 2 2 4 2 5 3 2 2" xfId="0"/>
    <cellStyle name="Обычный 3 2 2 4 2 5 3 3" xfId="0"/>
    <cellStyle name="Обычный 3 2 2 4 2 5 3 3 2" xfId="0"/>
    <cellStyle name="Обычный 3 2 2 4 2 5 3 4" xfId="0"/>
    <cellStyle name="Обычный 3 2 2 4 2 5 3 4 2" xfId="0"/>
    <cellStyle name="Обычный 3 2 2 4 2 5 3 5" xfId="0"/>
    <cellStyle name="Обычный 3 2 2 4 2 5 4" xfId="0"/>
    <cellStyle name="Обычный 3 2 2 4 2 5 4 2" xfId="0"/>
    <cellStyle name="Обычный 3 2 2 4 2 5 4 2 2" xfId="0"/>
    <cellStyle name="Обычный 3 2 2 4 2 5 4 3" xfId="0"/>
    <cellStyle name="Обычный 3 2 2 4 2 5 4 3 2" xfId="0"/>
    <cellStyle name="Обычный 3 2 2 4 2 5 4 4" xfId="0"/>
    <cellStyle name="Обычный 3 2 2 4 2 5 4 4 2" xfId="0"/>
    <cellStyle name="Обычный 3 2 2 4 2 5 4 5" xfId="0"/>
    <cellStyle name="Обычный 3 2 2 4 2 5 5" xfId="0"/>
    <cellStyle name="Обычный 3 2 2 4 2 5 5 2" xfId="0"/>
    <cellStyle name="Обычный 3 2 2 4 2 5 5 2 2" xfId="0"/>
    <cellStyle name="Обычный 3 2 2 4 2 5 5 3" xfId="0"/>
    <cellStyle name="Обычный 3 2 2 4 2 5 5 3 2" xfId="0"/>
    <cellStyle name="Обычный 3 2 2 4 2 5 5 4" xfId="0"/>
    <cellStyle name="Обычный 3 2 2 4 2 5 5 4 2" xfId="0"/>
    <cellStyle name="Обычный 3 2 2 4 2 5 5 5" xfId="0"/>
    <cellStyle name="Обычный 3 2 2 4 2 5 6" xfId="0"/>
    <cellStyle name="Обычный 3 2 2 4 2 5 6 2" xfId="0"/>
    <cellStyle name="Обычный 3 2 2 4 2 5 6 2 2" xfId="0"/>
    <cellStyle name="Обычный 3 2 2 4 2 5 6 3" xfId="0"/>
    <cellStyle name="Обычный 3 2 2 4 2 5 6 3 2" xfId="0"/>
    <cellStyle name="Обычный 3 2 2 4 2 5 6 4" xfId="0"/>
    <cellStyle name="Обычный 3 2 2 4 2 5 6 4 2" xfId="0"/>
    <cellStyle name="Обычный 3 2 2 4 2 5 6 5" xfId="0"/>
    <cellStyle name="Обычный 3 2 2 4 2 5 7" xfId="0"/>
    <cellStyle name="Обычный 3 2 2 4 2 5 7 2" xfId="0"/>
    <cellStyle name="Обычный 3 2 2 4 2 5 8" xfId="0"/>
    <cellStyle name="Обычный 3 2 2 4 2 5 8 2" xfId="0"/>
    <cellStyle name="Обычный 3 2 2 4 2 5 9" xfId="0"/>
    <cellStyle name="Обычный 3 2 2 4 2 5 9 2" xfId="0"/>
    <cellStyle name="Обычный 3 2 2 4 2 5_Без баланса" xfId="0"/>
    <cellStyle name="Обычный 3 2 2 4 2 6" xfId="0"/>
    <cellStyle name="Обычный 3 2 2 4 2 6 2" xfId="0"/>
    <cellStyle name="Обычный 3 2 2 4 2 6 2 2" xfId="0"/>
    <cellStyle name="Обычный 3 2 2 4 2 6 2 2 2" xfId="0"/>
    <cellStyle name="Обычный 3 2 2 4 2 6 2 3" xfId="0"/>
    <cellStyle name="Обычный 3 2 2 4 2 6 2 3 2" xfId="0"/>
    <cellStyle name="Обычный 3 2 2 4 2 6 2 4" xfId="0"/>
    <cellStyle name="Обычный 3 2 2 4 2 6 2 4 2" xfId="0"/>
    <cellStyle name="Обычный 3 2 2 4 2 6 2 5" xfId="0"/>
    <cellStyle name="Обычный 3 2 2 4 2 6 3" xfId="0"/>
    <cellStyle name="Обычный 3 2 2 4 2 6 3 2" xfId="0"/>
    <cellStyle name="Обычный 3 2 2 4 2 6 3 2 2" xfId="0"/>
    <cellStyle name="Обычный 3 2 2 4 2 6 3 3" xfId="0"/>
    <cellStyle name="Обычный 3 2 2 4 2 6 3 3 2" xfId="0"/>
    <cellStyle name="Обычный 3 2 2 4 2 6 3 4" xfId="0"/>
    <cellStyle name="Обычный 3 2 2 4 2 6 3 4 2" xfId="0"/>
    <cellStyle name="Обычный 3 2 2 4 2 6 3 5" xfId="0"/>
    <cellStyle name="Обычный 3 2 2 4 2 6 4" xfId="0"/>
    <cellStyle name="Обычный 3 2 2 4 2 6 4 2" xfId="0"/>
    <cellStyle name="Обычный 3 2 2 4 2 6 5" xfId="0"/>
    <cellStyle name="Обычный 3 2 2 4 2 6 5 2" xfId="0"/>
    <cellStyle name="Обычный 3 2 2 4 2 6 6" xfId="0"/>
    <cellStyle name="Обычный 3 2 2 4 2 6 6 2" xfId="0"/>
    <cellStyle name="Обычный 3 2 2 4 2 6 7" xfId="0"/>
    <cellStyle name="Обычный 3 2 2 4 2 6_Без баланса" xfId="0"/>
    <cellStyle name="Обычный 3 2 2 4 2 7" xfId="0"/>
    <cellStyle name="Обычный 3 2 2 4 2 7 2" xfId="0"/>
    <cellStyle name="Обычный 3 2 2 4 2 7 2 2" xfId="0"/>
    <cellStyle name="Обычный 3 2 2 4 2 7 2 2 2" xfId="0"/>
    <cellStyle name="Обычный 3 2 2 4 2 7 2 3" xfId="0"/>
    <cellStyle name="Обычный 3 2 2 4 2 7 2 3 2" xfId="0"/>
    <cellStyle name="Обычный 3 2 2 4 2 7 2 4" xfId="0"/>
    <cellStyle name="Обычный 3 2 2 4 2 7 2 4 2" xfId="0"/>
    <cellStyle name="Обычный 3 2 2 4 2 7 2 5" xfId="0"/>
    <cellStyle name="Обычный 3 2 2 4 2 7 3" xfId="0"/>
    <cellStyle name="Обычный 3 2 2 4 2 7 3 2" xfId="0"/>
    <cellStyle name="Обычный 3 2 2 4 2 7 3 2 2" xfId="0"/>
    <cellStyle name="Обычный 3 2 2 4 2 7 3 3" xfId="0"/>
    <cellStyle name="Обычный 3 2 2 4 2 7 3 3 2" xfId="0"/>
    <cellStyle name="Обычный 3 2 2 4 2 7 3 4" xfId="0"/>
    <cellStyle name="Обычный 3 2 2 4 2 7 3 4 2" xfId="0"/>
    <cellStyle name="Обычный 3 2 2 4 2 7 3 5" xfId="0"/>
    <cellStyle name="Обычный 3 2 2 4 2 7 4" xfId="0"/>
    <cellStyle name="Обычный 3 2 2 4 2 7 4 2" xfId="0"/>
    <cellStyle name="Обычный 3 2 2 4 2 7 5" xfId="0"/>
    <cellStyle name="Обычный 3 2 2 4 2 7 5 2" xfId="0"/>
    <cellStyle name="Обычный 3 2 2 4 2 7 6" xfId="0"/>
    <cellStyle name="Обычный 3 2 2 4 2 7 6 2" xfId="0"/>
    <cellStyle name="Обычный 3 2 2 4 2 7 7" xfId="0"/>
    <cellStyle name="Обычный 3 2 2 4 2 7_Без баланса" xfId="0"/>
    <cellStyle name="Обычный 3 2 2 4 2 8" xfId="0"/>
    <cellStyle name="Обычный 3 2 2 4 2 8 2" xfId="0"/>
    <cellStyle name="Обычный 3 2 2 4 2 8 2 2" xfId="0"/>
    <cellStyle name="Обычный 3 2 2 4 2 8 2 2 2" xfId="0"/>
    <cellStyle name="Обычный 3 2 2 4 2 8 2 3" xfId="0"/>
    <cellStyle name="Обычный 3 2 2 4 2 8 2 3 2" xfId="0"/>
    <cellStyle name="Обычный 3 2 2 4 2 8 2 4" xfId="0"/>
    <cellStyle name="Обычный 3 2 2 4 2 8 2 4 2" xfId="0"/>
    <cellStyle name="Обычный 3 2 2 4 2 8 2 5" xfId="0"/>
    <cellStyle name="Обычный 3 2 2 4 2 8 3" xfId="0"/>
    <cellStyle name="Обычный 3 2 2 4 2 8 3 2" xfId="0"/>
    <cellStyle name="Обычный 3 2 2 4 2 8 4" xfId="0"/>
    <cellStyle name="Обычный 3 2 2 4 2 8 4 2" xfId="0"/>
    <cellStyle name="Обычный 3 2 2 4 2 8 5" xfId="0"/>
    <cellStyle name="Обычный 3 2 2 4 2 8 5 2" xfId="0"/>
    <cellStyle name="Обычный 3 2 2 4 2 8 6" xfId="0"/>
    <cellStyle name="Обычный 3 2 2 4 2 8_Без баланса" xfId="0"/>
    <cellStyle name="Обычный 3 2 2 4 2 9" xfId="0"/>
    <cellStyle name="Обычный 3 2 2 4 2 9 2" xfId="0"/>
    <cellStyle name="Обычный 3 2 2 4 2 9 2 2" xfId="0"/>
    <cellStyle name="Обычный 3 2 2 4 2 9 3" xfId="0"/>
    <cellStyle name="Обычный 3 2 2 4 2 9 3 2" xfId="0"/>
    <cellStyle name="Обычный 3 2 2 4 2 9 4" xfId="0"/>
    <cellStyle name="Обычный 3 2 2 4 2 9 4 2" xfId="0"/>
    <cellStyle name="Обычный 3 2 2 4 2 9 5" xfId="0"/>
    <cellStyle name="Обычный 3 2 2 4 2_Без баланса" xfId="0"/>
    <cellStyle name="Обычный 3 2 2 4 3" xfId="0"/>
    <cellStyle name="Обычный 3 2 2 4 3 2" xfId="0"/>
    <cellStyle name="Обычный 3 2 2 4 3 2 2" xfId="0"/>
    <cellStyle name="Обычный 3 2 2 4 3 2 2 2" xfId="0"/>
    <cellStyle name="Обычный 3 2 2 4 3 2 2 2 2" xfId="0"/>
    <cellStyle name="Обычный 3 2 2 4 3 2 2 2 2 2" xfId="0"/>
    <cellStyle name="Обычный 3 2 2 4 3 2 2 2 3" xfId="0"/>
    <cellStyle name="Обычный 3 2 2 4 3 2 2 2 3 2" xfId="0"/>
    <cellStyle name="Обычный 3 2 2 4 3 2 2 2 4" xfId="0"/>
    <cellStyle name="Обычный 3 2 2 4 3 2 2 2 4 2" xfId="0"/>
    <cellStyle name="Обычный 3 2 2 4 3 2 2 2 5" xfId="0"/>
    <cellStyle name="Обычный 3 2 2 4 3 2 2 3" xfId="0"/>
    <cellStyle name="Обычный 3 2 2 4 3 2 2 3 2" xfId="0"/>
    <cellStyle name="Обычный 3 2 2 4 3 2 2 3 2 2" xfId="0"/>
    <cellStyle name="Обычный 3 2 2 4 3 2 2 3 3" xfId="0"/>
    <cellStyle name="Обычный 3 2 2 4 3 2 2 3 3 2" xfId="0"/>
    <cellStyle name="Обычный 3 2 2 4 3 2 2 3 4" xfId="0"/>
    <cellStyle name="Обычный 3 2 2 4 3 2 2 3 4 2" xfId="0"/>
    <cellStyle name="Обычный 3 2 2 4 3 2 2 3 5" xfId="0"/>
    <cellStyle name="Обычный 3 2 2 4 3 2 2 4" xfId="0"/>
    <cellStyle name="Обычный 3 2 2 4 3 2 2 4 2" xfId="0"/>
    <cellStyle name="Обычный 3 2 2 4 3 2 2 5" xfId="0"/>
    <cellStyle name="Обычный 3 2 2 4 3 2 2 5 2" xfId="0"/>
    <cellStyle name="Обычный 3 2 2 4 3 2 2 6" xfId="0"/>
    <cellStyle name="Обычный 3 2 2 4 3 2 2 6 2" xfId="0"/>
    <cellStyle name="Обычный 3 2 2 4 3 2 2 7" xfId="0"/>
    <cellStyle name="Обычный 3 2 2 4 3 2 2_Без баланса" xfId="0"/>
    <cellStyle name="Обычный 3 2 2 4 3 2 3" xfId="0"/>
    <cellStyle name="Обычный 3 2 2 4 3 2 3 2" xfId="0"/>
    <cellStyle name="Обычный 3 2 2 4 3 2 3 2 2" xfId="0"/>
    <cellStyle name="Обычный 3 2 2 4 3 2 3 2 2 2" xfId="0"/>
    <cellStyle name="Обычный 3 2 2 4 3 2 3 2 3" xfId="0"/>
    <cellStyle name="Обычный 3 2 2 4 3 2 3 2 3 2" xfId="0"/>
    <cellStyle name="Обычный 3 2 2 4 3 2 3 2 4" xfId="0"/>
    <cellStyle name="Обычный 3 2 2 4 3 2 3 2 4 2" xfId="0"/>
    <cellStyle name="Обычный 3 2 2 4 3 2 3 2 5" xfId="0"/>
    <cellStyle name="Обычный 3 2 2 4 3 2 3 3" xfId="0"/>
    <cellStyle name="Обычный 3 2 2 4 3 2 3 3 2" xfId="0"/>
    <cellStyle name="Обычный 3 2 2 4 3 2 3 4" xfId="0"/>
    <cellStyle name="Обычный 3 2 2 4 3 2 3 4 2" xfId="0"/>
    <cellStyle name="Обычный 3 2 2 4 3 2 3 5" xfId="0"/>
    <cellStyle name="Обычный 3 2 2 4 3 2 3 5 2" xfId="0"/>
    <cellStyle name="Обычный 3 2 2 4 3 2 3 6" xfId="0"/>
    <cellStyle name="Обычный 3 2 2 4 3 2 4" xfId="0"/>
    <cellStyle name="Обычный 3 2 2 4 3 2 4 2" xfId="0"/>
    <cellStyle name="Обычный 3 2 2 4 3 2 4 2 2" xfId="0"/>
    <cellStyle name="Обычный 3 2 2 4 3 2 4 3" xfId="0"/>
    <cellStyle name="Обычный 3 2 2 4 3 2 4 3 2" xfId="0"/>
    <cellStyle name="Обычный 3 2 2 4 3 2 4 4" xfId="0"/>
    <cellStyle name="Обычный 3 2 2 4 3 2 4 4 2" xfId="0"/>
    <cellStyle name="Обычный 3 2 2 4 3 2 4 5" xfId="0"/>
    <cellStyle name="Обычный 3 2 2 4 3 2 5" xfId="0"/>
    <cellStyle name="Обычный 3 2 2 4 3 2 5 2" xfId="0"/>
    <cellStyle name="Обычный 3 2 2 4 3 2 6" xfId="0"/>
    <cellStyle name="Обычный 3 2 2 4 3 2 6 2" xfId="0"/>
    <cellStyle name="Обычный 3 2 2 4 3 2 7" xfId="0"/>
    <cellStyle name="Обычный 3 2 2 4 3 2 7 2" xfId="0"/>
    <cellStyle name="Обычный 3 2 2 4 3 2 8" xfId="0"/>
    <cellStyle name="Обычный 3 2 2 4 3 2_Без баланса" xfId="0"/>
    <cellStyle name="Обычный 3 2 2 4 3 3" xfId="0"/>
    <cellStyle name="Обычный 3 2 2 4 3 3 2" xfId="0"/>
    <cellStyle name="Обычный 3 2 2 4 3 3 2 2" xfId="0"/>
    <cellStyle name="Обычный 3 2 2 4 3 3 2 2 2" xfId="0"/>
    <cellStyle name="Обычный 3 2 2 4 3 3 2 3" xfId="0"/>
    <cellStyle name="Обычный 3 2 2 4 3 3 2 3 2" xfId="0"/>
    <cellStyle name="Обычный 3 2 2 4 3 3 2 4" xfId="0"/>
    <cellStyle name="Обычный 3 2 2 4 3 3 2 4 2" xfId="0"/>
    <cellStyle name="Обычный 3 2 2 4 3 3 2 5" xfId="0"/>
    <cellStyle name="Обычный 3 2 2 4 3 3 3" xfId="0"/>
    <cellStyle name="Обычный 3 2 2 4 3 3 3 2" xfId="0"/>
    <cellStyle name="Обычный 3 2 2 4 3 3 3 2 2" xfId="0"/>
    <cellStyle name="Обычный 3 2 2 4 3 3 3 3" xfId="0"/>
    <cellStyle name="Обычный 3 2 2 4 3 3 3 3 2" xfId="0"/>
    <cellStyle name="Обычный 3 2 2 4 3 3 3 4" xfId="0"/>
    <cellStyle name="Обычный 3 2 2 4 3 3 3 4 2" xfId="0"/>
    <cellStyle name="Обычный 3 2 2 4 3 3 3 5" xfId="0"/>
    <cellStyle name="Обычный 3 2 2 4 3 3 4" xfId="0"/>
    <cellStyle name="Обычный 3 2 2 4 3 3 4 2" xfId="0"/>
    <cellStyle name="Обычный 3 2 2 4 3 3 5" xfId="0"/>
    <cellStyle name="Обычный 3 2 2 4 3 3 5 2" xfId="0"/>
    <cellStyle name="Обычный 3 2 2 4 3 3 6" xfId="0"/>
    <cellStyle name="Обычный 3 2 2 4 3 3 6 2" xfId="0"/>
    <cellStyle name="Обычный 3 2 2 4 3 3 7" xfId="0"/>
    <cellStyle name="Обычный 3 2 2 4 3 3_Без баланса" xfId="0"/>
    <cellStyle name="Обычный 3 2 2 4 3 4" xfId="0"/>
    <cellStyle name="Обычный 3 2 2 4 3 4 2" xfId="0"/>
    <cellStyle name="Обычный 3 2 2 4 3 4 2 2" xfId="0"/>
    <cellStyle name="Обычный 3 2 2 4 3 4 2 2 2" xfId="0"/>
    <cellStyle name="Обычный 3 2 2 4 3 4 2 3" xfId="0"/>
    <cellStyle name="Обычный 3 2 2 4 3 4 2 3 2" xfId="0"/>
    <cellStyle name="Обычный 3 2 2 4 3 4 2 4" xfId="0"/>
    <cellStyle name="Обычный 3 2 2 4 3 4 2 4 2" xfId="0"/>
    <cellStyle name="Обычный 3 2 2 4 3 4 2 5" xfId="0"/>
    <cellStyle name="Обычный 3 2 2 4 3 4 3" xfId="0"/>
    <cellStyle name="Обычный 3 2 2 4 3 4 3 2" xfId="0"/>
    <cellStyle name="Обычный 3 2 2 4 3 4 4" xfId="0"/>
    <cellStyle name="Обычный 3 2 2 4 3 4 4 2" xfId="0"/>
    <cellStyle name="Обычный 3 2 2 4 3 4 5" xfId="0"/>
    <cellStyle name="Обычный 3 2 2 4 3 4 5 2" xfId="0"/>
    <cellStyle name="Обычный 3 2 2 4 3 4 6" xfId="0"/>
    <cellStyle name="Обычный 3 2 2 4 3 5" xfId="0"/>
    <cellStyle name="Обычный 3 2 2 4 3 5 2" xfId="0"/>
    <cellStyle name="Обычный 3 2 2 4 3 5 2 2" xfId="0"/>
    <cellStyle name="Обычный 3 2 2 4 3 5 3" xfId="0"/>
    <cellStyle name="Обычный 3 2 2 4 3 5 3 2" xfId="0"/>
    <cellStyle name="Обычный 3 2 2 4 3 5 4" xfId="0"/>
    <cellStyle name="Обычный 3 2 2 4 3 5 4 2" xfId="0"/>
    <cellStyle name="Обычный 3 2 2 4 3 5 5" xfId="0"/>
    <cellStyle name="Обычный 3 2 2 4 3 6" xfId="0"/>
    <cellStyle name="Обычный 3 2 2 4 3 6 2" xfId="0"/>
    <cellStyle name="Обычный 3 2 2 4 3 7" xfId="0"/>
    <cellStyle name="Обычный 3 2 2 4 3 7 2" xfId="0"/>
    <cellStyle name="Обычный 3 2 2 4 3 8" xfId="0"/>
    <cellStyle name="Обычный 3 2 2 4 3 8 2" xfId="0"/>
    <cellStyle name="Обычный 3 2 2 4 3 9" xfId="0"/>
    <cellStyle name="Обычный 3 2 2 4 3_Без баланса" xfId="0"/>
    <cellStyle name="Обычный 3 2 2 4 4" xfId="0"/>
    <cellStyle name="Обычный 3 2 2 4 4 2" xfId="0"/>
    <cellStyle name="Обычный 3 2 2 4 4 2 2" xfId="0"/>
    <cellStyle name="Обычный 3 2 2 4 4 2 2 2" xfId="0"/>
    <cellStyle name="Обычный 3 2 2 4 4 2 2 2 2" xfId="0"/>
    <cellStyle name="Обычный 3 2 2 4 4 2 2 3" xfId="0"/>
    <cellStyle name="Обычный 3 2 2 4 4 2 2 3 2" xfId="0"/>
    <cellStyle name="Обычный 3 2 2 4 4 2 2 4" xfId="0"/>
    <cellStyle name="Обычный 3 2 2 4 4 2 2 4 2" xfId="0"/>
    <cellStyle name="Обычный 3 2 2 4 4 2 2 5" xfId="0"/>
    <cellStyle name="Обычный 3 2 2 4 4 2 3" xfId="0"/>
    <cellStyle name="Обычный 3 2 2 4 4 2 3 2" xfId="0"/>
    <cellStyle name="Обычный 3 2 2 4 4 2 3 2 2" xfId="0"/>
    <cellStyle name="Обычный 3 2 2 4 4 2 3 3" xfId="0"/>
    <cellStyle name="Обычный 3 2 2 4 4 2 3 3 2" xfId="0"/>
    <cellStyle name="Обычный 3 2 2 4 4 2 3 4" xfId="0"/>
    <cellStyle name="Обычный 3 2 2 4 4 2 3 4 2" xfId="0"/>
    <cellStyle name="Обычный 3 2 2 4 4 2 3 5" xfId="0"/>
    <cellStyle name="Обычный 3 2 2 4 4 2 4" xfId="0"/>
    <cellStyle name="Обычный 3 2 2 4 4 2 4 2" xfId="0"/>
    <cellStyle name="Обычный 3 2 2 4 4 2 5" xfId="0"/>
    <cellStyle name="Обычный 3 2 2 4 4 2 5 2" xfId="0"/>
    <cellStyle name="Обычный 3 2 2 4 4 2 6" xfId="0"/>
    <cellStyle name="Обычный 3 2 2 4 4 2 6 2" xfId="0"/>
    <cellStyle name="Обычный 3 2 2 4 4 2 7" xfId="0"/>
    <cellStyle name="Обычный 3 2 2 4 4 2_Без баланса" xfId="0"/>
    <cellStyle name="Обычный 3 2 2 4 4 3" xfId="0"/>
    <cellStyle name="Обычный 3 2 2 4 4 3 2" xfId="0"/>
    <cellStyle name="Обычный 3 2 2 4 4 3 2 2" xfId="0"/>
    <cellStyle name="Обычный 3 2 2 4 4 3 2 2 2" xfId="0"/>
    <cellStyle name="Обычный 3 2 2 4 4 3 2 3" xfId="0"/>
    <cellStyle name="Обычный 3 2 2 4 4 3 2 3 2" xfId="0"/>
    <cellStyle name="Обычный 3 2 2 4 4 3 2 4" xfId="0"/>
    <cellStyle name="Обычный 3 2 2 4 4 3 2 4 2" xfId="0"/>
    <cellStyle name="Обычный 3 2 2 4 4 3 2 5" xfId="0"/>
    <cellStyle name="Обычный 3 2 2 4 4 3 3" xfId="0"/>
    <cellStyle name="Обычный 3 2 2 4 4 3 3 2" xfId="0"/>
    <cellStyle name="Обычный 3 2 2 4 4 3 4" xfId="0"/>
    <cellStyle name="Обычный 3 2 2 4 4 3 4 2" xfId="0"/>
    <cellStyle name="Обычный 3 2 2 4 4 3 5" xfId="0"/>
    <cellStyle name="Обычный 3 2 2 4 4 3 5 2" xfId="0"/>
    <cellStyle name="Обычный 3 2 2 4 4 3 6" xfId="0"/>
    <cellStyle name="Обычный 3 2 2 4 4 4" xfId="0"/>
    <cellStyle name="Обычный 3 2 2 4 4 4 2" xfId="0"/>
    <cellStyle name="Обычный 3 2 2 4 4 4 2 2" xfId="0"/>
    <cellStyle name="Обычный 3 2 2 4 4 4 3" xfId="0"/>
    <cellStyle name="Обычный 3 2 2 4 4 4 3 2" xfId="0"/>
    <cellStyle name="Обычный 3 2 2 4 4 4 4" xfId="0"/>
    <cellStyle name="Обычный 3 2 2 4 4 4 4 2" xfId="0"/>
    <cellStyle name="Обычный 3 2 2 4 4 4 5" xfId="0"/>
    <cellStyle name="Обычный 3 2 2 4 4 5" xfId="0"/>
    <cellStyle name="Обычный 3 2 2 4 4 5 2" xfId="0"/>
    <cellStyle name="Обычный 3 2 2 4 4 6" xfId="0"/>
    <cellStyle name="Обычный 3 2 2 4 4 6 2" xfId="0"/>
    <cellStyle name="Обычный 3 2 2 4 4 7" xfId="0"/>
    <cellStyle name="Обычный 3 2 2 4 4 7 2" xfId="0"/>
    <cellStyle name="Обычный 3 2 2 4 4 8" xfId="0"/>
    <cellStyle name="Обычный 3 2 2 4 4_Без баланса" xfId="0"/>
    <cellStyle name="Обычный 3 2 2 4 5" xfId="0"/>
    <cellStyle name="Обычный 3 2 2 4 5 2" xfId="0"/>
    <cellStyle name="Обычный 3 2 2 4 5 2 2" xfId="0"/>
    <cellStyle name="Обычный 3 2 2 4 5 2 2 2" xfId="0"/>
    <cellStyle name="Обычный 3 2 2 4 5 2 2 2 2" xfId="0"/>
    <cellStyle name="Обычный 3 2 2 4 5 2 2 3" xfId="0"/>
    <cellStyle name="Обычный 3 2 2 4 5 2 2 3 2" xfId="0"/>
    <cellStyle name="Обычный 3 2 2 4 5 2 2 4" xfId="0"/>
    <cellStyle name="Обычный 3 2 2 4 5 2 2 4 2" xfId="0"/>
    <cellStyle name="Обычный 3 2 2 4 5 2 2 5" xfId="0"/>
    <cellStyle name="Обычный 3 2 2 4 5 2 3" xfId="0"/>
    <cellStyle name="Обычный 3 2 2 4 5 2 3 2" xfId="0"/>
    <cellStyle name="Обычный 3 2 2 4 5 2 3 2 2" xfId="0"/>
    <cellStyle name="Обычный 3 2 2 4 5 2 3 3" xfId="0"/>
    <cellStyle name="Обычный 3 2 2 4 5 2 3 3 2" xfId="0"/>
    <cellStyle name="Обычный 3 2 2 4 5 2 3 4" xfId="0"/>
    <cellStyle name="Обычный 3 2 2 4 5 2 3 4 2" xfId="0"/>
    <cellStyle name="Обычный 3 2 2 4 5 2 3 5" xfId="0"/>
    <cellStyle name="Обычный 3 2 2 4 5 2 4" xfId="0"/>
    <cellStyle name="Обычный 3 2 2 4 5 2 4 2" xfId="0"/>
    <cellStyle name="Обычный 3 2 2 4 5 2 5" xfId="0"/>
    <cellStyle name="Обычный 3 2 2 4 5 2 5 2" xfId="0"/>
    <cellStyle name="Обычный 3 2 2 4 5 2 6" xfId="0"/>
    <cellStyle name="Обычный 3 2 2 4 5 2 6 2" xfId="0"/>
    <cellStyle name="Обычный 3 2 2 4 5 2 7" xfId="0"/>
    <cellStyle name="Обычный 3 2 2 4 5 2_Без баланса" xfId="0"/>
    <cellStyle name="Обычный 3 2 2 4 5 3" xfId="0"/>
    <cellStyle name="Обычный 3 2 2 4 5 3 2" xfId="0"/>
    <cellStyle name="Обычный 3 2 2 4 5 3 2 2" xfId="0"/>
    <cellStyle name="Обычный 3 2 2 4 5 3 3" xfId="0"/>
    <cellStyle name="Обычный 3 2 2 4 5 3 3 2" xfId="0"/>
    <cellStyle name="Обычный 3 2 2 4 5 3 4" xfId="0"/>
    <cellStyle name="Обычный 3 2 2 4 5 3 4 2" xfId="0"/>
    <cellStyle name="Обычный 3 2 2 4 5 3 5" xfId="0"/>
    <cellStyle name="Обычный 3 2 2 4 5 4" xfId="0"/>
    <cellStyle name="Обычный 3 2 2 4 5 4 2" xfId="0"/>
    <cellStyle name="Обычный 3 2 2 4 5 4 2 2" xfId="0"/>
    <cellStyle name="Обычный 3 2 2 4 5 4 3" xfId="0"/>
    <cellStyle name="Обычный 3 2 2 4 5 4 3 2" xfId="0"/>
    <cellStyle name="Обычный 3 2 2 4 5 4 4" xfId="0"/>
    <cellStyle name="Обычный 3 2 2 4 5 4 4 2" xfId="0"/>
    <cellStyle name="Обычный 3 2 2 4 5 4 5" xfId="0"/>
    <cellStyle name="Обычный 3 2 2 4 5 5" xfId="0"/>
    <cellStyle name="Обычный 3 2 2 4 5 5 2" xfId="0"/>
    <cellStyle name="Обычный 3 2 2 4 5 6" xfId="0"/>
    <cellStyle name="Обычный 3 2 2 4 5 6 2" xfId="0"/>
    <cellStyle name="Обычный 3 2 2 4 5 7" xfId="0"/>
    <cellStyle name="Обычный 3 2 2 4 5 7 2" xfId="0"/>
    <cellStyle name="Обычный 3 2 2 4 5 8" xfId="0"/>
    <cellStyle name="Обычный 3 2 2 4 5_Без баланса" xfId="0"/>
    <cellStyle name="Обычный 3 2 2 4 6" xfId="0"/>
    <cellStyle name="Обычный 3 2 2 4 6 10" xfId="0"/>
    <cellStyle name="Обычный 3 2 2 4 6 2" xfId="0"/>
    <cellStyle name="Обычный 3 2 2 4 6 2 2" xfId="0"/>
    <cellStyle name="Обычный 3 2 2 4 6 2 2 2" xfId="0"/>
    <cellStyle name="Обычный 3 2 2 4 6 2 2 2 2" xfId="0"/>
    <cellStyle name="Обычный 3 2 2 4 6 2 2 3" xfId="0"/>
    <cellStyle name="Обычный 3 2 2 4 6 2 2 3 2" xfId="0"/>
    <cellStyle name="Обычный 3 2 2 4 6 2 2 4" xfId="0"/>
    <cellStyle name="Обычный 3 2 2 4 6 2 2 4 2" xfId="0"/>
    <cellStyle name="Обычный 3 2 2 4 6 2 2 5" xfId="0"/>
    <cellStyle name="Обычный 3 2 2 4 6 2 3" xfId="0"/>
    <cellStyle name="Обычный 3 2 2 4 6 2 3 2" xfId="0"/>
    <cellStyle name="Обычный 3 2 2 4 6 2 4" xfId="0"/>
    <cellStyle name="Обычный 3 2 2 4 6 2 4 2" xfId="0"/>
    <cellStyle name="Обычный 3 2 2 4 6 2 5" xfId="0"/>
    <cellStyle name="Обычный 3 2 2 4 6 2 5 2" xfId="0"/>
    <cellStyle name="Обычный 3 2 2 4 6 2 6" xfId="0"/>
    <cellStyle name="Обычный 3 2 2 4 6 2_Без баланса" xfId="0"/>
    <cellStyle name="Обычный 3 2 2 4 6 3" xfId="0"/>
    <cellStyle name="Обычный 3 2 2 4 6 3 2" xfId="0"/>
    <cellStyle name="Обычный 3 2 2 4 6 3 2 2" xfId="0"/>
    <cellStyle name="Обычный 3 2 2 4 6 3 3" xfId="0"/>
    <cellStyle name="Обычный 3 2 2 4 6 3 3 2" xfId="0"/>
    <cellStyle name="Обычный 3 2 2 4 6 3 4" xfId="0"/>
    <cellStyle name="Обычный 3 2 2 4 6 3 4 2" xfId="0"/>
    <cellStyle name="Обычный 3 2 2 4 6 3 5" xfId="0"/>
    <cellStyle name="Обычный 3 2 2 4 6 4" xfId="0"/>
    <cellStyle name="Обычный 3 2 2 4 6 4 2" xfId="0"/>
    <cellStyle name="Обычный 3 2 2 4 6 4 2 2" xfId="0"/>
    <cellStyle name="Обычный 3 2 2 4 6 4 3" xfId="0"/>
    <cellStyle name="Обычный 3 2 2 4 6 4 3 2" xfId="0"/>
    <cellStyle name="Обычный 3 2 2 4 6 4 4" xfId="0"/>
    <cellStyle name="Обычный 3 2 2 4 6 4 4 2" xfId="0"/>
    <cellStyle name="Обычный 3 2 2 4 6 4 5" xfId="0"/>
    <cellStyle name="Обычный 3 2 2 4 6 5" xfId="0"/>
    <cellStyle name="Обычный 3 2 2 4 6 5 2" xfId="0"/>
    <cellStyle name="Обычный 3 2 2 4 6 5 2 2" xfId="0"/>
    <cellStyle name="Обычный 3 2 2 4 6 5 3" xfId="0"/>
    <cellStyle name="Обычный 3 2 2 4 6 5 3 2" xfId="0"/>
    <cellStyle name="Обычный 3 2 2 4 6 5 4" xfId="0"/>
    <cellStyle name="Обычный 3 2 2 4 6 5 4 2" xfId="0"/>
    <cellStyle name="Обычный 3 2 2 4 6 5 5" xfId="0"/>
    <cellStyle name="Обычный 3 2 2 4 6 6" xfId="0"/>
    <cellStyle name="Обычный 3 2 2 4 6 6 2" xfId="0"/>
    <cellStyle name="Обычный 3 2 2 4 6 6 2 2" xfId="0"/>
    <cellStyle name="Обычный 3 2 2 4 6 6 3" xfId="0"/>
    <cellStyle name="Обычный 3 2 2 4 6 6 3 2" xfId="0"/>
    <cellStyle name="Обычный 3 2 2 4 6 6 4" xfId="0"/>
    <cellStyle name="Обычный 3 2 2 4 6 6 4 2" xfId="0"/>
    <cellStyle name="Обычный 3 2 2 4 6 6 5" xfId="0"/>
    <cellStyle name="Обычный 3 2 2 4 6 7" xfId="0"/>
    <cellStyle name="Обычный 3 2 2 4 6 7 2" xfId="0"/>
    <cellStyle name="Обычный 3 2 2 4 6 8" xfId="0"/>
    <cellStyle name="Обычный 3 2 2 4 6 8 2" xfId="0"/>
    <cellStyle name="Обычный 3 2 2 4 6 9" xfId="0"/>
    <cellStyle name="Обычный 3 2 2 4 6 9 2" xfId="0"/>
    <cellStyle name="Обычный 3 2 2 4 6_Без баланса" xfId="0"/>
    <cellStyle name="Обычный 3 2 2 4 7" xfId="0"/>
    <cellStyle name="Обычный 3 2 2 4 7 2" xfId="0"/>
    <cellStyle name="Обычный 3 2 2 4 7 2 2" xfId="0"/>
    <cellStyle name="Обычный 3 2 2 4 7 2 2 2" xfId="0"/>
    <cellStyle name="Обычный 3 2 2 4 7 2 3" xfId="0"/>
    <cellStyle name="Обычный 3 2 2 4 7 2 3 2" xfId="0"/>
    <cellStyle name="Обычный 3 2 2 4 7 2 4" xfId="0"/>
    <cellStyle name="Обычный 3 2 2 4 7 2 4 2" xfId="0"/>
    <cellStyle name="Обычный 3 2 2 4 7 2 5" xfId="0"/>
    <cellStyle name="Обычный 3 2 2 4 7 3" xfId="0"/>
    <cellStyle name="Обычный 3 2 2 4 7 3 2" xfId="0"/>
    <cellStyle name="Обычный 3 2 2 4 7 3 2 2" xfId="0"/>
    <cellStyle name="Обычный 3 2 2 4 7 3 3" xfId="0"/>
    <cellStyle name="Обычный 3 2 2 4 7 3 3 2" xfId="0"/>
    <cellStyle name="Обычный 3 2 2 4 7 3 4" xfId="0"/>
    <cellStyle name="Обычный 3 2 2 4 7 3 4 2" xfId="0"/>
    <cellStyle name="Обычный 3 2 2 4 7 3 5" xfId="0"/>
    <cellStyle name="Обычный 3 2 2 4 7 4" xfId="0"/>
    <cellStyle name="Обычный 3 2 2 4 7 4 2" xfId="0"/>
    <cellStyle name="Обычный 3 2 2 4 7 5" xfId="0"/>
    <cellStyle name="Обычный 3 2 2 4 7 5 2" xfId="0"/>
    <cellStyle name="Обычный 3 2 2 4 7 6" xfId="0"/>
    <cellStyle name="Обычный 3 2 2 4 7 6 2" xfId="0"/>
    <cellStyle name="Обычный 3 2 2 4 7 7" xfId="0"/>
    <cellStyle name="Обычный 3 2 2 4 7_Без баланса" xfId="0"/>
    <cellStyle name="Обычный 3 2 2 4 8" xfId="0"/>
    <cellStyle name="Обычный 3 2 2 4 8 2" xfId="0"/>
    <cellStyle name="Обычный 3 2 2 4 8 2 2" xfId="0"/>
    <cellStyle name="Обычный 3 2 2 4 8 2 2 2" xfId="0"/>
    <cellStyle name="Обычный 3 2 2 4 8 2 3" xfId="0"/>
    <cellStyle name="Обычный 3 2 2 4 8 2 3 2" xfId="0"/>
    <cellStyle name="Обычный 3 2 2 4 8 2 4" xfId="0"/>
    <cellStyle name="Обычный 3 2 2 4 8 2 4 2" xfId="0"/>
    <cellStyle name="Обычный 3 2 2 4 8 2 5" xfId="0"/>
    <cellStyle name="Обычный 3 2 2 4 8 3" xfId="0"/>
    <cellStyle name="Обычный 3 2 2 4 8 3 2" xfId="0"/>
    <cellStyle name="Обычный 3 2 2 4 8 3 2 2" xfId="0"/>
    <cellStyle name="Обычный 3 2 2 4 8 3 3" xfId="0"/>
    <cellStyle name="Обычный 3 2 2 4 8 3 3 2" xfId="0"/>
    <cellStyle name="Обычный 3 2 2 4 8 3 4" xfId="0"/>
    <cellStyle name="Обычный 3 2 2 4 8 3 4 2" xfId="0"/>
    <cellStyle name="Обычный 3 2 2 4 8 3 5" xfId="0"/>
    <cellStyle name="Обычный 3 2 2 4 8 4" xfId="0"/>
    <cellStyle name="Обычный 3 2 2 4 8 4 2" xfId="0"/>
    <cellStyle name="Обычный 3 2 2 4 8 5" xfId="0"/>
    <cellStyle name="Обычный 3 2 2 4 8 5 2" xfId="0"/>
    <cellStyle name="Обычный 3 2 2 4 8 6" xfId="0"/>
    <cellStyle name="Обычный 3 2 2 4 8 6 2" xfId="0"/>
    <cellStyle name="Обычный 3 2 2 4 8 7" xfId="0"/>
    <cellStyle name="Обычный 3 2 2 4 8_Без баланса" xfId="0"/>
    <cellStyle name="Обычный 3 2 2 4 9" xfId="0"/>
    <cellStyle name="Обычный 3 2 2 4 9 2" xfId="0"/>
    <cellStyle name="Обычный 3 2 2 4 9 2 2" xfId="0"/>
    <cellStyle name="Обычный 3 2 2 4 9 2 2 2" xfId="0"/>
    <cellStyle name="Обычный 3 2 2 4 9 2 3" xfId="0"/>
    <cellStyle name="Обычный 3 2 2 4 9 2 3 2" xfId="0"/>
    <cellStyle name="Обычный 3 2 2 4 9 2 4" xfId="0"/>
    <cellStyle name="Обычный 3 2 2 4 9 2 4 2" xfId="0"/>
    <cellStyle name="Обычный 3 2 2 4 9 2 5" xfId="0"/>
    <cellStyle name="Обычный 3 2 2 4 9 3" xfId="0"/>
    <cellStyle name="Обычный 3 2 2 4 9 3 2" xfId="0"/>
    <cellStyle name="Обычный 3 2 2 4 9 4" xfId="0"/>
    <cellStyle name="Обычный 3 2 2 4 9 4 2" xfId="0"/>
    <cellStyle name="Обычный 3 2 2 4 9 5" xfId="0"/>
    <cellStyle name="Обычный 3 2 2 4 9 5 2" xfId="0"/>
    <cellStyle name="Обычный 3 2 2 4 9 6" xfId="0"/>
    <cellStyle name="Обычный 3 2 2 4 9_Без баланса" xfId="0"/>
    <cellStyle name="Обычный 3 2 2 4_Без баланса" xfId="0"/>
    <cellStyle name="Обычный 3 2 2 5" xfId="0"/>
    <cellStyle name="Обычный 3 2 2 5 10" xfId="0"/>
    <cellStyle name="Обычный 3 2 2 5 10 2" xfId="0"/>
    <cellStyle name="Обычный 3 2 2 5 10 2 2" xfId="0"/>
    <cellStyle name="Обычный 3 2 2 5 10 3" xfId="0"/>
    <cellStyle name="Обычный 3 2 2 5 10 3 2" xfId="0"/>
    <cellStyle name="Обычный 3 2 2 5 10 4" xfId="0"/>
    <cellStyle name="Обычный 3 2 2 5 10 4 2" xfId="0"/>
    <cellStyle name="Обычный 3 2 2 5 10 5" xfId="0"/>
    <cellStyle name="Обычный 3 2 2 5 11" xfId="0"/>
    <cellStyle name="Обычный 3 2 2 5 11 2" xfId="0"/>
    <cellStyle name="Обычный 3 2 2 5 12" xfId="0"/>
    <cellStyle name="Обычный 3 2 2 5 12 2" xfId="0"/>
    <cellStyle name="Обычный 3 2 2 5 13" xfId="0"/>
    <cellStyle name="Обычный 3 2 2 5 13 2" xfId="0"/>
    <cellStyle name="Обычный 3 2 2 5 14" xfId="0"/>
    <cellStyle name="Обычный 3 2 2 5 2" xfId="0"/>
    <cellStyle name="Обычный 3 2 2 5 2 2" xfId="0"/>
    <cellStyle name="Обычный 3 2 2 5 2 2 2" xfId="0"/>
    <cellStyle name="Обычный 3 2 2 5 2 2 2 2" xfId="0"/>
    <cellStyle name="Обычный 3 2 2 5 2 2 2 2 2" xfId="0"/>
    <cellStyle name="Обычный 3 2 2 5 2 2 2 2 2 2" xfId="0"/>
    <cellStyle name="Обычный 3 2 2 5 2 2 2 2 3" xfId="0"/>
    <cellStyle name="Обычный 3 2 2 5 2 2 2 2 3 2" xfId="0"/>
    <cellStyle name="Обычный 3 2 2 5 2 2 2 2 4" xfId="0"/>
    <cellStyle name="Обычный 3 2 2 5 2 2 2 2 4 2" xfId="0"/>
    <cellStyle name="Обычный 3 2 2 5 2 2 2 2 5" xfId="0"/>
    <cellStyle name="Обычный 3 2 2 5 2 2 2 3" xfId="0"/>
    <cellStyle name="Обычный 3 2 2 5 2 2 2 3 2" xfId="0"/>
    <cellStyle name="Обычный 3 2 2 5 2 2 2 3 2 2" xfId="0"/>
    <cellStyle name="Обычный 3 2 2 5 2 2 2 3 3" xfId="0"/>
    <cellStyle name="Обычный 3 2 2 5 2 2 2 3 3 2" xfId="0"/>
    <cellStyle name="Обычный 3 2 2 5 2 2 2 3 4" xfId="0"/>
    <cellStyle name="Обычный 3 2 2 5 2 2 2 3 4 2" xfId="0"/>
    <cellStyle name="Обычный 3 2 2 5 2 2 2 3 5" xfId="0"/>
    <cellStyle name="Обычный 3 2 2 5 2 2 2 4" xfId="0"/>
    <cellStyle name="Обычный 3 2 2 5 2 2 2 4 2" xfId="0"/>
    <cellStyle name="Обычный 3 2 2 5 2 2 2 5" xfId="0"/>
    <cellStyle name="Обычный 3 2 2 5 2 2 2 5 2" xfId="0"/>
    <cellStyle name="Обычный 3 2 2 5 2 2 2 6" xfId="0"/>
    <cellStyle name="Обычный 3 2 2 5 2 2 2 6 2" xfId="0"/>
    <cellStyle name="Обычный 3 2 2 5 2 2 2 7" xfId="0"/>
    <cellStyle name="Обычный 3 2 2 5 2 2 2_Без баланса" xfId="0"/>
    <cellStyle name="Обычный 3 2 2 5 2 2 3" xfId="0"/>
    <cellStyle name="Обычный 3 2 2 5 2 2 3 2" xfId="0"/>
    <cellStyle name="Обычный 3 2 2 5 2 2 3 2 2" xfId="0"/>
    <cellStyle name="Обычный 3 2 2 5 2 2 3 2 2 2" xfId="0"/>
    <cellStyle name="Обычный 3 2 2 5 2 2 3 2 3" xfId="0"/>
    <cellStyle name="Обычный 3 2 2 5 2 2 3 2 3 2" xfId="0"/>
    <cellStyle name="Обычный 3 2 2 5 2 2 3 2 4" xfId="0"/>
    <cellStyle name="Обычный 3 2 2 5 2 2 3 2 4 2" xfId="0"/>
    <cellStyle name="Обычный 3 2 2 5 2 2 3 2 5" xfId="0"/>
    <cellStyle name="Обычный 3 2 2 5 2 2 3 3" xfId="0"/>
    <cellStyle name="Обычный 3 2 2 5 2 2 3 3 2" xfId="0"/>
    <cellStyle name="Обычный 3 2 2 5 2 2 3 4" xfId="0"/>
    <cellStyle name="Обычный 3 2 2 5 2 2 3 4 2" xfId="0"/>
    <cellStyle name="Обычный 3 2 2 5 2 2 3 5" xfId="0"/>
    <cellStyle name="Обычный 3 2 2 5 2 2 3 5 2" xfId="0"/>
    <cellStyle name="Обычный 3 2 2 5 2 2 3 6" xfId="0"/>
    <cellStyle name="Обычный 3 2 2 5 2 2 4" xfId="0"/>
    <cellStyle name="Обычный 3 2 2 5 2 2 4 2" xfId="0"/>
    <cellStyle name="Обычный 3 2 2 5 2 2 4 2 2" xfId="0"/>
    <cellStyle name="Обычный 3 2 2 5 2 2 4 3" xfId="0"/>
    <cellStyle name="Обычный 3 2 2 5 2 2 4 3 2" xfId="0"/>
    <cellStyle name="Обычный 3 2 2 5 2 2 4 4" xfId="0"/>
    <cellStyle name="Обычный 3 2 2 5 2 2 4 4 2" xfId="0"/>
    <cellStyle name="Обычный 3 2 2 5 2 2 4 5" xfId="0"/>
    <cellStyle name="Обычный 3 2 2 5 2 2 5" xfId="0"/>
    <cellStyle name="Обычный 3 2 2 5 2 2 5 2" xfId="0"/>
    <cellStyle name="Обычный 3 2 2 5 2 2 6" xfId="0"/>
    <cellStyle name="Обычный 3 2 2 5 2 2 6 2" xfId="0"/>
    <cellStyle name="Обычный 3 2 2 5 2 2 7" xfId="0"/>
    <cellStyle name="Обычный 3 2 2 5 2 2 7 2" xfId="0"/>
    <cellStyle name="Обычный 3 2 2 5 2 2 8" xfId="0"/>
    <cellStyle name="Обычный 3 2 2 5 2 2_Без баланса" xfId="0"/>
    <cellStyle name="Обычный 3 2 2 5 2 3" xfId="0"/>
    <cellStyle name="Обычный 3 2 2 5 2 3 2" xfId="0"/>
    <cellStyle name="Обычный 3 2 2 5 2 3 2 2" xfId="0"/>
    <cellStyle name="Обычный 3 2 2 5 2 3 2 2 2" xfId="0"/>
    <cellStyle name="Обычный 3 2 2 5 2 3 2 3" xfId="0"/>
    <cellStyle name="Обычный 3 2 2 5 2 3 2 3 2" xfId="0"/>
    <cellStyle name="Обычный 3 2 2 5 2 3 2 4" xfId="0"/>
    <cellStyle name="Обычный 3 2 2 5 2 3 2 4 2" xfId="0"/>
    <cellStyle name="Обычный 3 2 2 5 2 3 2 5" xfId="0"/>
    <cellStyle name="Обычный 3 2 2 5 2 3 3" xfId="0"/>
    <cellStyle name="Обычный 3 2 2 5 2 3 3 2" xfId="0"/>
    <cellStyle name="Обычный 3 2 2 5 2 3 3 2 2" xfId="0"/>
    <cellStyle name="Обычный 3 2 2 5 2 3 3 3" xfId="0"/>
    <cellStyle name="Обычный 3 2 2 5 2 3 3 3 2" xfId="0"/>
    <cellStyle name="Обычный 3 2 2 5 2 3 3 4" xfId="0"/>
    <cellStyle name="Обычный 3 2 2 5 2 3 3 4 2" xfId="0"/>
    <cellStyle name="Обычный 3 2 2 5 2 3 3 5" xfId="0"/>
    <cellStyle name="Обычный 3 2 2 5 2 3 4" xfId="0"/>
    <cellStyle name="Обычный 3 2 2 5 2 3 4 2" xfId="0"/>
    <cellStyle name="Обычный 3 2 2 5 2 3 5" xfId="0"/>
    <cellStyle name="Обычный 3 2 2 5 2 3 5 2" xfId="0"/>
    <cellStyle name="Обычный 3 2 2 5 2 3 6" xfId="0"/>
    <cellStyle name="Обычный 3 2 2 5 2 3 6 2" xfId="0"/>
    <cellStyle name="Обычный 3 2 2 5 2 3 7" xfId="0"/>
    <cellStyle name="Обычный 3 2 2 5 2 3_Без баланса" xfId="0"/>
    <cellStyle name="Обычный 3 2 2 5 2 4" xfId="0"/>
    <cellStyle name="Обычный 3 2 2 5 2 4 2" xfId="0"/>
    <cellStyle name="Обычный 3 2 2 5 2 4 2 2" xfId="0"/>
    <cellStyle name="Обычный 3 2 2 5 2 4 2 2 2" xfId="0"/>
    <cellStyle name="Обычный 3 2 2 5 2 4 2 3" xfId="0"/>
    <cellStyle name="Обычный 3 2 2 5 2 4 2 3 2" xfId="0"/>
    <cellStyle name="Обычный 3 2 2 5 2 4 2 4" xfId="0"/>
    <cellStyle name="Обычный 3 2 2 5 2 4 2 4 2" xfId="0"/>
    <cellStyle name="Обычный 3 2 2 5 2 4 2 5" xfId="0"/>
    <cellStyle name="Обычный 3 2 2 5 2 4 3" xfId="0"/>
    <cellStyle name="Обычный 3 2 2 5 2 4 3 2" xfId="0"/>
    <cellStyle name="Обычный 3 2 2 5 2 4 4" xfId="0"/>
    <cellStyle name="Обычный 3 2 2 5 2 4 4 2" xfId="0"/>
    <cellStyle name="Обычный 3 2 2 5 2 4 5" xfId="0"/>
    <cellStyle name="Обычный 3 2 2 5 2 4 5 2" xfId="0"/>
    <cellStyle name="Обычный 3 2 2 5 2 4 6" xfId="0"/>
    <cellStyle name="Обычный 3 2 2 5 2 5" xfId="0"/>
    <cellStyle name="Обычный 3 2 2 5 2 5 2" xfId="0"/>
    <cellStyle name="Обычный 3 2 2 5 2 5 2 2" xfId="0"/>
    <cellStyle name="Обычный 3 2 2 5 2 5 3" xfId="0"/>
    <cellStyle name="Обычный 3 2 2 5 2 5 3 2" xfId="0"/>
    <cellStyle name="Обычный 3 2 2 5 2 5 4" xfId="0"/>
    <cellStyle name="Обычный 3 2 2 5 2 5 4 2" xfId="0"/>
    <cellStyle name="Обычный 3 2 2 5 2 5 5" xfId="0"/>
    <cellStyle name="Обычный 3 2 2 5 2 6" xfId="0"/>
    <cellStyle name="Обычный 3 2 2 5 2 6 2" xfId="0"/>
    <cellStyle name="Обычный 3 2 2 5 2 7" xfId="0"/>
    <cellStyle name="Обычный 3 2 2 5 2 7 2" xfId="0"/>
    <cellStyle name="Обычный 3 2 2 5 2 8" xfId="0"/>
    <cellStyle name="Обычный 3 2 2 5 2 8 2" xfId="0"/>
    <cellStyle name="Обычный 3 2 2 5 2 9" xfId="0"/>
    <cellStyle name="Обычный 3 2 2 5 2_Без баланса" xfId="0"/>
    <cellStyle name="Обычный 3 2 2 5 3" xfId="0"/>
    <cellStyle name="Обычный 3 2 2 5 3 2" xfId="0"/>
    <cellStyle name="Обычный 3 2 2 5 3 2 2" xfId="0"/>
    <cellStyle name="Обычный 3 2 2 5 3 2 2 2" xfId="0"/>
    <cellStyle name="Обычный 3 2 2 5 3 2 2 2 2" xfId="0"/>
    <cellStyle name="Обычный 3 2 2 5 3 2 2 3" xfId="0"/>
    <cellStyle name="Обычный 3 2 2 5 3 2 2 3 2" xfId="0"/>
    <cellStyle name="Обычный 3 2 2 5 3 2 2 4" xfId="0"/>
    <cellStyle name="Обычный 3 2 2 5 3 2 2 4 2" xfId="0"/>
    <cellStyle name="Обычный 3 2 2 5 3 2 2 5" xfId="0"/>
    <cellStyle name="Обычный 3 2 2 5 3 2 3" xfId="0"/>
    <cellStyle name="Обычный 3 2 2 5 3 2 3 2" xfId="0"/>
    <cellStyle name="Обычный 3 2 2 5 3 2 3 2 2" xfId="0"/>
    <cellStyle name="Обычный 3 2 2 5 3 2 3 3" xfId="0"/>
    <cellStyle name="Обычный 3 2 2 5 3 2 3 3 2" xfId="0"/>
    <cellStyle name="Обычный 3 2 2 5 3 2 3 4" xfId="0"/>
    <cellStyle name="Обычный 3 2 2 5 3 2 3 4 2" xfId="0"/>
    <cellStyle name="Обычный 3 2 2 5 3 2 3 5" xfId="0"/>
    <cellStyle name="Обычный 3 2 2 5 3 2 4" xfId="0"/>
    <cellStyle name="Обычный 3 2 2 5 3 2 4 2" xfId="0"/>
    <cellStyle name="Обычный 3 2 2 5 3 2 5" xfId="0"/>
    <cellStyle name="Обычный 3 2 2 5 3 2 5 2" xfId="0"/>
    <cellStyle name="Обычный 3 2 2 5 3 2 6" xfId="0"/>
    <cellStyle name="Обычный 3 2 2 5 3 2 6 2" xfId="0"/>
    <cellStyle name="Обычный 3 2 2 5 3 2 7" xfId="0"/>
    <cellStyle name="Обычный 3 2 2 5 3 2_Без баланса" xfId="0"/>
    <cellStyle name="Обычный 3 2 2 5 3 3" xfId="0"/>
    <cellStyle name="Обычный 3 2 2 5 3 3 2" xfId="0"/>
    <cellStyle name="Обычный 3 2 2 5 3 3 2 2" xfId="0"/>
    <cellStyle name="Обычный 3 2 2 5 3 3 2 2 2" xfId="0"/>
    <cellStyle name="Обычный 3 2 2 5 3 3 2 3" xfId="0"/>
    <cellStyle name="Обычный 3 2 2 5 3 3 2 3 2" xfId="0"/>
    <cellStyle name="Обычный 3 2 2 5 3 3 2 4" xfId="0"/>
    <cellStyle name="Обычный 3 2 2 5 3 3 2 4 2" xfId="0"/>
    <cellStyle name="Обычный 3 2 2 5 3 3 2 5" xfId="0"/>
    <cellStyle name="Обычный 3 2 2 5 3 3 3" xfId="0"/>
    <cellStyle name="Обычный 3 2 2 5 3 3 3 2" xfId="0"/>
    <cellStyle name="Обычный 3 2 2 5 3 3 4" xfId="0"/>
    <cellStyle name="Обычный 3 2 2 5 3 3 4 2" xfId="0"/>
    <cellStyle name="Обычный 3 2 2 5 3 3 5" xfId="0"/>
    <cellStyle name="Обычный 3 2 2 5 3 3 5 2" xfId="0"/>
    <cellStyle name="Обычный 3 2 2 5 3 3 6" xfId="0"/>
    <cellStyle name="Обычный 3 2 2 5 3 4" xfId="0"/>
    <cellStyle name="Обычный 3 2 2 5 3 4 2" xfId="0"/>
    <cellStyle name="Обычный 3 2 2 5 3 4 2 2" xfId="0"/>
    <cellStyle name="Обычный 3 2 2 5 3 4 3" xfId="0"/>
    <cellStyle name="Обычный 3 2 2 5 3 4 3 2" xfId="0"/>
    <cellStyle name="Обычный 3 2 2 5 3 4 4" xfId="0"/>
    <cellStyle name="Обычный 3 2 2 5 3 4 4 2" xfId="0"/>
    <cellStyle name="Обычный 3 2 2 5 3 4 5" xfId="0"/>
    <cellStyle name="Обычный 3 2 2 5 3 5" xfId="0"/>
    <cellStyle name="Обычный 3 2 2 5 3 5 2" xfId="0"/>
    <cellStyle name="Обычный 3 2 2 5 3 6" xfId="0"/>
    <cellStyle name="Обычный 3 2 2 5 3 6 2" xfId="0"/>
    <cellStyle name="Обычный 3 2 2 5 3 7" xfId="0"/>
    <cellStyle name="Обычный 3 2 2 5 3 7 2" xfId="0"/>
    <cellStyle name="Обычный 3 2 2 5 3 8" xfId="0"/>
    <cellStyle name="Обычный 3 2 2 5 3_Без баланса" xfId="0"/>
    <cellStyle name="Обычный 3 2 2 5 4" xfId="0"/>
    <cellStyle name="Обычный 3 2 2 5 4 2" xfId="0"/>
    <cellStyle name="Обычный 3 2 2 5 4 2 2" xfId="0"/>
    <cellStyle name="Обычный 3 2 2 5 4 2 2 2" xfId="0"/>
    <cellStyle name="Обычный 3 2 2 5 4 2 2 2 2" xfId="0"/>
    <cellStyle name="Обычный 3 2 2 5 4 2 2 3" xfId="0"/>
    <cellStyle name="Обычный 3 2 2 5 4 2 2 3 2" xfId="0"/>
    <cellStyle name="Обычный 3 2 2 5 4 2 2 4" xfId="0"/>
    <cellStyle name="Обычный 3 2 2 5 4 2 2 4 2" xfId="0"/>
    <cellStyle name="Обычный 3 2 2 5 4 2 2 5" xfId="0"/>
    <cellStyle name="Обычный 3 2 2 5 4 2 3" xfId="0"/>
    <cellStyle name="Обычный 3 2 2 5 4 2 3 2" xfId="0"/>
    <cellStyle name="Обычный 3 2 2 5 4 2 3 2 2" xfId="0"/>
    <cellStyle name="Обычный 3 2 2 5 4 2 3 3" xfId="0"/>
    <cellStyle name="Обычный 3 2 2 5 4 2 3 3 2" xfId="0"/>
    <cellStyle name="Обычный 3 2 2 5 4 2 3 4" xfId="0"/>
    <cellStyle name="Обычный 3 2 2 5 4 2 3 4 2" xfId="0"/>
    <cellStyle name="Обычный 3 2 2 5 4 2 3 5" xfId="0"/>
    <cellStyle name="Обычный 3 2 2 5 4 2 4" xfId="0"/>
    <cellStyle name="Обычный 3 2 2 5 4 2 4 2" xfId="0"/>
    <cellStyle name="Обычный 3 2 2 5 4 2 5" xfId="0"/>
    <cellStyle name="Обычный 3 2 2 5 4 2 5 2" xfId="0"/>
    <cellStyle name="Обычный 3 2 2 5 4 2 6" xfId="0"/>
    <cellStyle name="Обычный 3 2 2 5 4 2 6 2" xfId="0"/>
    <cellStyle name="Обычный 3 2 2 5 4 2 7" xfId="0"/>
    <cellStyle name="Обычный 3 2 2 5 4 2_Без баланса" xfId="0"/>
    <cellStyle name="Обычный 3 2 2 5 4 3" xfId="0"/>
    <cellStyle name="Обычный 3 2 2 5 4 3 2" xfId="0"/>
    <cellStyle name="Обычный 3 2 2 5 4 3 2 2" xfId="0"/>
    <cellStyle name="Обычный 3 2 2 5 4 3 3" xfId="0"/>
    <cellStyle name="Обычный 3 2 2 5 4 3 3 2" xfId="0"/>
    <cellStyle name="Обычный 3 2 2 5 4 3 4" xfId="0"/>
    <cellStyle name="Обычный 3 2 2 5 4 3 4 2" xfId="0"/>
    <cellStyle name="Обычный 3 2 2 5 4 3 5" xfId="0"/>
    <cellStyle name="Обычный 3 2 2 5 4 4" xfId="0"/>
    <cellStyle name="Обычный 3 2 2 5 4 4 2" xfId="0"/>
    <cellStyle name="Обычный 3 2 2 5 4 4 2 2" xfId="0"/>
    <cellStyle name="Обычный 3 2 2 5 4 4 3" xfId="0"/>
    <cellStyle name="Обычный 3 2 2 5 4 4 3 2" xfId="0"/>
    <cellStyle name="Обычный 3 2 2 5 4 4 4" xfId="0"/>
    <cellStyle name="Обычный 3 2 2 5 4 4 4 2" xfId="0"/>
    <cellStyle name="Обычный 3 2 2 5 4 4 5" xfId="0"/>
    <cellStyle name="Обычный 3 2 2 5 4 5" xfId="0"/>
    <cellStyle name="Обычный 3 2 2 5 4 5 2" xfId="0"/>
    <cellStyle name="Обычный 3 2 2 5 4 6" xfId="0"/>
    <cellStyle name="Обычный 3 2 2 5 4 6 2" xfId="0"/>
    <cellStyle name="Обычный 3 2 2 5 4 7" xfId="0"/>
    <cellStyle name="Обычный 3 2 2 5 4 7 2" xfId="0"/>
    <cellStyle name="Обычный 3 2 2 5 4 8" xfId="0"/>
    <cellStyle name="Обычный 3 2 2 5 4_Без баланса" xfId="0"/>
    <cellStyle name="Обычный 3 2 2 5 5" xfId="0"/>
    <cellStyle name="Обычный 3 2 2 5 5 10" xfId="0"/>
    <cellStyle name="Обычный 3 2 2 5 5 2" xfId="0"/>
    <cellStyle name="Обычный 3 2 2 5 5 2 2" xfId="0"/>
    <cellStyle name="Обычный 3 2 2 5 5 2 2 2" xfId="0"/>
    <cellStyle name="Обычный 3 2 2 5 5 2 2 2 2" xfId="0"/>
    <cellStyle name="Обычный 3 2 2 5 5 2 2 3" xfId="0"/>
    <cellStyle name="Обычный 3 2 2 5 5 2 2 3 2" xfId="0"/>
    <cellStyle name="Обычный 3 2 2 5 5 2 2 4" xfId="0"/>
    <cellStyle name="Обычный 3 2 2 5 5 2 2 4 2" xfId="0"/>
    <cellStyle name="Обычный 3 2 2 5 5 2 2 5" xfId="0"/>
    <cellStyle name="Обычный 3 2 2 5 5 2 3" xfId="0"/>
    <cellStyle name="Обычный 3 2 2 5 5 2 3 2" xfId="0"/>
    <cellStyle name="Обычный 3 2 2 5 5 2 4" xfId="0"/>
    <cellStyle name="Обычный 3 2 2 5 5 2 4 2" xfId="0"/>
    <cellStyle name="Обычный 3 2 2 5 5 2 5" xfId="0"/>
    <cellStyle name="Обычный 3 2 2 5 5 2 5 2" xfId="0"/>
    <cellStyle name="Обычный 3 2 2 5 5 2 6" xfId="0"/>
    <cellStyle name="Обычный 3 2 2 5 5 2_Без баланса" xfId="0"/>
    <cellStyle name="Обычный 3 2 2 5 5 3" xfId="0"/>
    <cellStyle name="Обычный 3 2 2 5 5 3 2" xfId="0"/>
    <cellStyle name="Обычный 3 2 2 5 5 3 2 2" xfId="0"/>
    <cellStyle name="Обычный 3 2 2 5 5 3 3" xfId="0"/>
    <cellStyle name="Обычный 3 2 2 5 5 3 3 2" xfId="0"/>
    <cellStyle name="Обычный 3 2 2 5 5 3 4" xfId="0"/>
    <cellStyle name="Обычный 3 2 2 5 5 3 4 2" xfId="0"/>
    <cellStyle name="Обычный 3 2 2 5 5 3 5" xfId="0"/>
    <cellStyle name="Обычный 3 2 2 5 5 4" xfId="0"/>
    <cellStyle name="Обычный 3 2 2 5 5 4 2" xfId="0"/>
    <cellStyle name="Обычный 3 2 2 5 5 4 2 2" xfId="0"/>
    <cellStyle name="Обычный 3 2 2 5 5 4 3" xfId="0"/>
    <cellStyle name="Обычный 3 2 2 5 5 4 3 2" xfId="0"/>
    <cellStyle name="Обычный 3 2 2 5 5 4 4" xfId="0"/>
    <cellStyle name="Обычный 3 2 2 5 5 4 4 2" xfId="0"/>
    <cellStyle name="Обычный 3 2 2 5 5 4 5" xfId="0"/>
    <cellStyle name="Обычный 3 2 2 5 5 5" xfId="0"/>
    <cellStyle name="Обычный 3 2 2 5 5 5 2" xfId="0"/>
    <cellStyle name="Обычный 3 2 2 5 5 5 2 2" xfId="0"/>
    <cellStyle name="Обычный 3 2 2 5 5 5 3" xfId="0"/>
    <cellStyle name="Обычный 3 2 2 5 5 5 3 2" xfId="0"/>
    <cellStyle name="Обычный 3 2 2 5 5 5 4" xfId="0"/>
    <cellStyle name="Обычный 3 2 2 5 5 5 4 2" xfId="0"/>
    <cellStyle name="Обычный 3 2 2 5 5 5 5" xfId="0"/>
    <cellStyle name="Обычный 3 2 2 5 5 6" xfId="0"/>
    <cellStyle name="Обычный 3 2 2 5 5 6 2" xfId="0"/>
    <cellStyle name="Обычный 3 2 2 5 5 6 2 2" xfId="0"/>
    <cellStyle name="Обычный 3 2 2 5 5 6 3" xfId="0"/>
    <cellStyle name="Обычный 3 2 2 5 5 6 3 2" xfId="0"/>
    <cellStyle name="Обычный 3 2 2 5 5 6 4" xfId="0"/>
    <cellStyle name="Обычный 3 2 2 5 5 6 4 2" xfId="0"/>
    <cellStyle name="Обычный 3 2 2 5 5 6 5" xfId="0"/>
    <cellStyle name="Обычный 3 2 2 5 5 7" xfId="0"/>
    <cellStyle name="Обычный 3 2 2 5 5 7 2" xfId="0"/>
    <cellStyle name="Обычный 3 2 2 5 5 8" xfId="0"/>
    <cellStyle name="Обычный 3 2 2 5 5 8 2" xfId="0"/>
    <cellStyle name="Обычный 3 2 2 5 5 9" xfId="0"/>
    <cellStyle name="Обычный 3 2 2 5 5 9 2" xfId="0"/>
    <cellStyle name="Обычный 3 2 2 5 5_Без баланса" xfId="0"/>
    <cellStyle name="Обычный 3 2 2 5 6" xfId="0"/>
    <cellStyle name="Обычный 3 2 2 5 6 2" xfId="0"/>
    <cellStyle name="Обычный 3 2 2 5 6 2 2" xfId="0"/>
    <cellStyle name="Обычный 3 2 2 5 6 2 2 2" xfId="0"/>
    <cellStyle name="Обычный 3 2 2 5 6 2 3" xfId="0"/>
    <cellStyle name="Обычный 3 2 2 5 6 2 3 2" xfId="0"/>
    <cellStyle name="Обычный 3 2 2 5 6 2 4" xfId="0"/>
    <cellStyle name="Обычный 3 2 2 5 6 2 4 2" xfId="0"/>
    <cellStyle name="Обычный 3 2 2 5 6 2 5" xfId="0"/>
    <cellStyle name="Обычный 3 2 2 5 6 3" xfId="0"/>
    <cellStyle name="Обычный 3 2 2 5 6 3 2" xfId="0"/>
    <cellStyle name="Обычный 3 2 2 5 6 3 2 2" xfId="0"/>
    <cellStyle name="Обычный 3 2 2 5 6 3 3" xfId="0"/>
    <cellStyle name="Обычный 3 2 2 5 6 3 3 2" xfId="0"/>
    <cellStyle name="Обычный 3 2 2 5 6 3 4" xfId="0"/>
    <cellStyle name="Обычный 3 2 2 5 6 3 4 2" xfId="0"/>
    <cellStyle name="Обычный 3 2 2 5 6 3 5" xfId="0"/>
    <cellStyle name="Обычный 3 2 2 5 6 4" xfId="0"/>
    <cellStyle name="Обычный 3 2 2 5 6 4 2" xfId="0"/>
    <cellStyle name="Обычный 3 2 2 5 6 5" xfId="0"/>
    <cellStyle name="Обычный 3 2 2 5 6 5 2" xfId="0"/>
    <cellStyle name="Обычный 3 2 2 5 6 6" xfId="0"/>
    <cellStyle name="Обычный 3 2 2 5 6 6 2" xfId="0"/>
    <cellStyle name="Обычный 3 2 2 5 6 7" xfId="0"/>
    <cellStyle name="Обычный 3 2 2 5 6_Без баланса" xfId="0"/>
    <cellStyle name="Обычный 3 2 2 5 7" xfId="0"/>
    <cellStyle name="Обычный 3 2 2 5 7 2" xfId="0"/>
    <cellStyle name="Обычный 3 2 2 5 7 2 2" xfId="0"/>
    <cellStyle name="Обычный 3 2 2 5 7 2 2 2" xfId="0"/>
    <cellStyle name="Обычный 3 2 2 5 7 2 3" xfId="0"/>
    <cellStyle name="Обычный 3 2 2 5 7 2 3 2" xfId="0"/>
    <cellStyle name="Обычный 3 2 2 5 7 2 4" xfId="0"/>
    <cellStyle name="Обычный 3 2 2 5 7 2 4 2" xfId="0"/>
    <cellStyle name="Обычный 3 2 2 5 7 2 5" xfId="0"/>
    <cellStyle name="Обычный 3 2 2 5 7 3" xfId="0"/>
    <cellStyle name="Обычный 3 2 2 5 7 3 2" xfId="0"/>
    <cellStyle name="Обычный 3 2 2 5 7 3 2 2" xfId="0"/>
    <cellStyle name="Обычный 3 2 2 5 7 3 3" xfId="0"/>
    <cellStyle name="Обычный 3 2 2 5 7 3 3 2" xfId="0"/>
    <cellStyle name="Обычный 3 2 2 5 7 3 4" xfId="0"/>
    <cellStyle name="Обычный 3 2 2 5 7 3 4 2" xfId="0"/>
    <cellStyle name="Обычный 3 2 2 5 7 3 5" xfId="0"/>
    <cellStyle name="Обычный 3 2 2 5 7 4" xfId="0"/>
    <cellStyle name="Обычный 3 2 2 5 7 4 2" xfId="0"/>
    <cellStyle name="Обычный 3 2 2 5 7 5" xfId="0"/>
    <cellStyle name="Обычный 3 2 2 5 7 5 2" xfId="0"/>
    <cellStyle name="Обычный 3 2 2 5 7 6" xfId="0"/>
    <cellStyle name="Обычный 3 2 2 5 7 6 2" xfId="0"/>
    <cellStyle name="Обычный 3 2 2 5 7 7" xfId="0"/>
    <cellStyle name="Обычный 3 2 2 5 7_Без баланса" xfId="0"/>
    <cellStyle name="Обычный 3 2 2 5 8" xfId="0"/>
    <cellStyle name="Обычный 3 2 2 5 8 2" xfId="0"/>
    <cellStyle name="Обычный 3 2 2 5 8 2 2" xfId="0"/>
    <cellStyle name="Обычный 3 2 2 5 8 2 2 2" xfId="0"/>
    <cellStyle name="Обычный 3 2 2 5 8 2 3" xfId="0"/>
    <cellStyle name="Обычный 3 2 2 5 8 2 3 2" xfId="0"/>
    <cellStyle name="Обычный 3 2 2 5 8 2 4" xfId="0"/>
    <cellStyle name="Обычный 3 2 2 5 8 2 4 2" xfId="0"/>
    <cellStyle name="Обычный 3 2 2 5 8 2 5" xfId="0"/>
    <cellStyle name="Обычный 3 2 2 5 8 3" xfId="0"/>
    <cellStyle name="Обычный 3 2 2 5 8 3 2" xfId="0"/>
    <cellStyle name="Обычный 3 2 2 5 8 4" xfId="0"/>
    <cellStyle name="Обычный 3 2 2 5 8 4 2" xfId="0"/>
    <cellStyle name="Обычный 3 2 2 5 8 5" xfId="0"/>
    <cellStyle name="Обычный 3 2 2 5 8 5 2" xfId="0"/>
    <cellStyle name="Обычный 3 2 2 5 8 6" xfId="0"/>
    <cellStyle name="Обычный 3 2 2 5 8_Без баланса" xfId="0"/>
    <cellStyle name="Обычный 3 2 2 5 9" xfId="0"/>
    <cellStyle name="Обычный 3 2 2 5 9 2" xfId="0"/>
    <cellStyle name="Обычный 3 2 2 5 9 2 2" xfId="0"/>
    <cellStyle name="Обычный 3 2 2 5 9 3" xfId="0"/>
    <cellStyle name="Обычный 3 2 2 5 9 3 2" xfId="0"/>
    <cellStyle name="Обычный 3 2 2 5 9 4" xfId="0"/>
    <cellStyle name="Обычный 3 2 2 5 9 4 2" xfId="0"/>
    <cellStyle name="Обычный 3 2 2 5 9 5" xfId="0"/>
    <cellStyle name="Обычный 3 2 2 5_Без баланса" xfId="0"/>
    <cellStyle name="Обычный 3 2 2 6" xfId="0"/>
    <cellStyle name="Обычный 3 2 2 6 2" xfId="0"/>
    <cellStyle name="Обычный 3 2 2 6 2 2" xfId="0"/>
    <cellStyle name="Обычный 3 2 2 6 2 2 2" xfId="0"/>
    <cellStyle name="Обычный 3 2 2 6 2 2 2 2" xfId="0"/>
    <cellStyle name="Обычный 3 2 2 6 2 2 2 2 2" xfId="0"/>
    <cellStyle name="Обычный 3 2 2 6 2 2 2 3" xfId="0"/>
    <cellStyle name="Обычный 3 2 2 6 2 2 2 3 2" xfId="0"/>
    <cellStyle name="Обычный 3 2 2 6 2 2 2 4" xfId="0"/>
    <cellStyle name="Обычный 3 2 2 6 2 2 2 4 2" xfId="0"/>
    <cellStyle name="Обычный 3 2 2 6 2 2 2 5" xfId="0"/>
    <cellStyle name="Обычный 3 2 2 6 2 2 3" xfId="0"/>
    <cellStyle name="Обычный 3 2 2 6 2 2 3 2" xfId="0"/>
    <cellStyle name="Обычный 3 2 2 6 2 2 3 2 2" xfId="0"/>
    <cellStyle name="Обычный 3 2 2 6 2 2 3 3" xfId="0"/>
    <cellStyle name="Обычный 3 2 2 6 2 2 3 3 2" xfId="0"/>
    <cellStyle name="Обычный 3 2 2 6 2 2 3 4" xfId="0"/>
    <cellStyle name="Обычный 3 2 2 6 2 2 3 4 2" xfId="0"/>
    <cellStyle name="Обычный 3 2 2 6 2 2 3 5" xfId="0"/>
    <cellStyle name="Обычный 3 2 2 6 2 2 4" xfId="0"/>
    <cellStyle name="Обычный 3 2 2 6 2 2 4 2" xfId="0"/>
    <cellStyle name="Обычный 3 2 2 6 2 2 5" xfId="0"/>
    <cellStyle name="Обычный 3 2 2 6 2 2 5 2" xfId="0"/>
    <cellStyle name="Обычный 3 2 2 6 2 2 6" xfId="0"/>
    <cellStyle name="Обычный 3 2 2 6 2 2 6 2" xfId="0"/>
    <cellStyle name="Обычный 3 2 2 6 2 2 7" xfId="0"/>
    <cellStyle name="Обычный 3 2 2 6 2 2_Без баланса" xfId="0"/>
    <cellStyle name="Обычный 3 2 2 6 2 3" xfId="0"/>
    <cellStyle name="Обычный 3 2 2 6 2 3 2" xfId="0"/>
    <cellStyle name="Обычный 3 2 2 6 2 3 2 2" xfId="0"/>
    <cellStyle name="Обычный 3 2 2 6 2 3 2 2 2" xfId="0"/>
    <cellStyle name="Обычный 3 2 2 6 2 3 2 3" xfId="0"/>
    <cellStyle name="Обычный 3 2 2 6 2 3 2 3 2" xfId="0"/>
    <cellStyle name="Обычный 3 2 2 6 2 3 2 4" xfId="0"/>
    <cellStyle name="Обычный 3 2 2 6 2 3 2 4 2" xfId="0"/>
    <cellStyle name="Обычный 3 2 2 6 2 3 2 5" xfId="0"/>
    <cellStyle name="Обычный 3 2 2 6 2 3 3" xfId="0"/>
    <cellStyle name="Обычный 3 2 2 6 2 3 3 2" xfId="0"/>
    <cellStyle name="Обычный 3 2 2 6 2 3 4" xfId="0"/>
    <cellStyle name="Обычный 3 2 2 6 2 3 4 2" xfId="0"/>
    <cellStyle name="Обычный 3 2 2 6 2 3 5" xfId="0"/>
    <cellStyle name="Обычный 3 2 2 6 2 3 5 2" xfId="0"/>
    <cellStyle name="Обычный 3 2 2 6 2 3 6" xfId="0"/>
    <cellStyle name="Обычный 3 2 2 6 2 4" xfId="0"/>
    <cellStyle name="Обычный 3 2 2 6 2 4 2" xfId="0"/>
    <cellStyle name="Обычный 3 2 2 6 2 4 2 2" xfId="0"/>
    <cellStyle name="Обычный 3 2 2 6 2 4 3" xfId="0"/>
    <cellStyle name="Обычный 3 2 2 6 2 4 3 2" xfId="0"/>
    <cellStyle name="Обычный 3 2 2 6 2 4 4" xfId="0"/>
    <cellStyle name="Обычный 3 2 2 6 2 4 4 2" xfId="0"/>
    <cellStyle name="Обычный 3 2 2 6 2 4 5" xfId="0"/>
    <cellStyle name="Обычный 3 2 2 6 2 5" xfId="0"/>
    <cellStyle name="Обычный 3 2 2 6 2 5 2" xfId="0"/>
    <cellStyle name="Обычный 3 2 2 6 2 6" xfId="0"/>
    <cellStyle name="Обычный 3 2 2 6 2 6 2" xfId="0"/>
    <cellStyle name="Обычный 3 2 2 6 2 7" xfId="0"/>
    <cellStyle name="Обычный 3 2 2 6 2 7 2" xfId="0"/>
    <cellStyle name="Обычный 3 2 2 6 2 8" xfId="0"/>
    <cellStyle name="Обычный 3 2 2 6 2_Без баланса" xfId="0"/>
    <cellStyle name="Обычный 3 2 2 6 3" xfId="0"/>
    <cellStyle name="Обычный 3 2 2 6 3 2" xfId="0"/>
    <cellStyle name="Обычный 3 2 2 6 3 2 2" xfId="0"/>
    <cellStyle name="Обычный 3 2 2 6 3 2 2 2" xfId="0"/>
    <cellStyle name="Обычный 3 2 2 6 3 2 3" xfId="0"/>
    <cellStyle name="Обычный 3 2 2 6 3 2 3 2" xfId="0"/>
    <cellStyle name="Обычный 3 2 2 6 3 2 4" xfId="0"/>
    <cellStyle name="Обычный 3 2 2 6 3 2 4 2" xfId="0"/>
    <cellStyle name="Обычный 3 2 2 6 3 2 5" xfId="0"/>
    <cellStyle name="Обычный 3 2 2 6 3 3" xfId="0"/>
    <cellStyle name="Обычный 3 2 2 6 3 3 2" xfId="0"/>
    <cellStyle name="Обычный 3 2 2 6 3 3 2 2" xfId="0"/>
    <cellStyle name="Обычный 3 2 2 6 3 3 3" xfId="0"/>
    <cellStyle name="Обычный 3 2 2 6 3 3 3 2" xfId="0"/>
    <cellStyle name="Обычный 3 2 2 6 3 3 4" xfId="0"/>
    <cellStyle name="Обычный 3 2 2 6 3 3 4 2" xfId="0"/>
    <cellStyle name="Обычный 3 2 2 6 3 3 5" xfId="0"/>
    <cellStyle name="Обычный 3 2 2 6 3 4" xfId="0"/>
    <cellStyle name="Обычный 3 2 2 6 3 4 2" xfId="0"/>
    <cellStyle name="Обычный 3 2 2 6 3 5" xfId="0"/>
    <cellStyle name="Обычный 3 2 2 6 3 5 2" xfId="0"/>
    <cellStyle name="Обычный 3 2 2 6 3 6" xfId="0"/>
    <cellStyle name="Обычный 3 2 2 6 3 6 2" xfId="0"/>
    <cellStyle name="Обычный 3 2 2 6 3 7" xfId="0"/>
    <cellStyle name="Обычный 3 2 2 6 3_Без баланса" xfId="0"/>
    <cellStyle name="Обычный 3 2 2 6 4" xfId="0"/>
    <cellStyle name="Обычный 3 2 2 6 4 2" xfId="0"/>
    <cellStyle name="Обычный 3 2 2 6 4 2 2" xfId="0"/>
    <cellStyle name="Обычный 3 2 2 6 4 2 2 2" xfId="0"/>
    <cellStyle name="Обычный 3 2 2 6 4 2 3" xfId="0"/>
    <cellStyle name="Обычный 3 2 2 6 4 2 3 2" xfId="0"/>
    <cellStyle name="Обычный 3 2 2 6 4 2 4" xfId="0"/>
    <cellStyle name="Обычный 3 2 2 6 4 2 4 2" xfId="0"/>
    <cellStyle name="Обычный 3 2 2 6 4 2 5" xfId="0"/>
    <cellStyle name="Обычный 3 2 2 6 4 3" xfId="0"/>
    <cellStyle name="Обычный 3 2 2 6 4 3 2" xfId="0"/>
    <cellStyle name="Обычный 3 2 2 6 4 4" xfId="0"/>
    <cellStyle name="Обычный 3 2 2 6 4 4 2" xfId="0"/>
    <cellStyle name="Обычный 3 2 2 6 4 5" xfId="0"/>
    <cellStyle name="Обычный 3 2 2 6 4 5 2" xfId="0"/>
    <cellStyle name="Обычный 3 2 2 6 4 6" xfId="0"/>
    <cellStyle name="Обычный 3 2 2 6 5" xfId="0"/>
    <cellStyle name="Обычный 3 2 2 6 5 2" xfId="0"/>
    <cellStyle name="Обычный 3 2 2 6 5 2 2" xfId="0"/>
    <cellStyle name="Обычный 3 2 2 6 5 3" xfId="0"/>
    <cellStyle name="Обычный 3 2 2 6 5 3 2" xfId="0"/>
    <cellStyle name="Обычный 3 2 2 6 5 4" xfId="0"/>
    <cellStyle name="Обычный 3 2 2 6 5 4 2" xfId="0"/>
    <cellStyle name="Обычный 3 2 2 6 5 5" xfId="0"/>
    <cellStyle name="Обычный 3 2 2 6 6" xfId="0"/>
    <cellStyle name="Обычный 3 2 2 6 6 2" xfId="0"/>
    <cellStyle name="Обычный 3 2 2 6 7" xfId="0"/>
    <cellStyle name="Обычный 3 2 2 6 7 2" xfId="0"/>
    <cellStyle name="Обычный 3 2 2 6 8" xfId="0"/>
    <cellStyle name="Обычный 3 2 2 6 8 2" xfId="0"/>
    <cellStyle name="Обычный 3 2 2 6 9" xfId="0"/>
    <cellStyle name="Обычный 3 2 2 6_Без баланса" xfId="0"/>
    <cellStyle name="Обычный 3 2 2 7" xfId="0"/>
    <cellStyle name="Обычный 3 2 2 7 2" xfId="0"/>
    <cellStyle name="Обычный 3 2 2 7 2 2" xfId="0"/>
    <cellStyle name="Обычный 3 2 2 7 2 2 2" xfId="0"/>
    <cellStyle name="Обычный 3 2 2 7 2 2 2 2" xfId="0"/>
    <cellStyle name="Обычный 3 2 2 7 2 2 3" xfId="0"/>
    <cellStyle name="Обычный 3 2 2 7 2 2 3 2" xfId="0"/>
    <cellStyle name="Обычный 3 2 2 7 2 2 4" xfId="0"/>
    <cellStyle name="Обычный 3 2 2 7 2 2 4 2" xfId="0"/>
    <cellStyle name="Обычный 3 2 2 7 2 2 5" xfId="0"/>
    <cellStyle name="Обычный 3 2 2 7 2 3" xfId="0"/>
    <cellStyle name="Обычный 3 2 2 7 2 3 2" xfId="0"/>
    <cellStyle name="Обычный 3 2 2 7 2 3 2 2" xfId="0"/>
    <cellStyle name="Обычный 3 2 2 7 2 3 3" xfId="0"/>
    <cellStyle name="Обычный 3 2 2 7 2 3 3 2" xfId="0"/>
    <cellStyle name="Обычный 3 2 2 7 2 3 4" xfId="0"/>
    <cellStyle name="Обычный 3 2 2 7 2 3 4 2" xfId="0"/>
    <cellStyle name="Обычный 3 2 2 7 2 3 5" xfId="0"/>
    <cellStyle name="Обычный 3 2 2 7 2 4" xfId="0"/>
    <cellStyle name="Обычный 3 2 2 7 2 4 2" xfId="0"/>
    <cellStyle name="Обычный 3 2 2 7 2 5" xfId="0"/>
    <cellStyle name="Обычный 3 2 2 7 2 5 2" xfId="0"/>
    <cellStyle name="Обычный 3 2 2 7 2 6" xfId="0"/>
    <cellStyle name="Обычный 3 2 2 7 2 6 2" xfId="0"/>
    <cellStyle name="Обычный 3 2 2 7 2 7" xfId="0"/>
    <cellStyle name="Обычный 3 2 2 7 2_Без баланса" xfId="0"/>
    <cellStyle name="Обычный 3 2 2 7 3" xfId="0"/>
    <cellStyle name="Обычный 3 2 2 7 3 2" xfId="0"/>
    <cellStyle name="Обычный 3 2 2 7 3 2 2" xfId="0"/>
    <cellStyle name="Обычный 3 2 2 7 3 2 2 2" xfId="0"/>
    <cellStyle name="Обычный 3 2 2 7 3 2 3" xfId="0"/>
    <cellStyle name="Обычный 3 2 2 7 3 2 3 2" xfId="0"/>
    <cellStyle name="Обычный 3 2 2 7 3 2 4" xfId="0"/>
    <cellStyle name="Обычный 3 2 2 7 3 2 4 2" xfId="0"/>
    <cellStyle name="Обычный 3 2 2 7 3 2 5" xfId="0"/>
    <cellStyle name="Обычный 3 2 2 7 3 3" xfId="0"/>
    <cellStyle name="Обычный 3 2 2 7 3 3 2" xfId="0"/>
    <cellStyle name="Обычный 3 2 2 7 3 4" xfId="0"/>
    <cellStyle name="Обычный 3 2 2 7 3 4 2" xfId="0"/>
    <cellStyle name="Обычный 3 2 2 7 3 5" xfId="0"/>
    <cellStyle name="Обычный 3 2 2 7 3 5 2" xfId="0"/>
    <cellStyle name="Обычный 3 2 2 7 3 6" xfId="0"/>
    <cellStyle name="Обычный 3 2 2 7 4" xfId="0"/>
    <cellStyle name="Обычный 3 2 2 7 4 2" xfId="0"/>
    <cellStyle name="Обычный 3 2 2 7 4 2 2" xfId="0"/>
    <cellStyle name="Обычный 3 2 2 7 4 3" xfId="0"/>
    <cellStyle name="Обычный 3 2 2 7 4 3 2" xfId="0"/>
    <cellStyle name="Обычный 3 2 2 7 4 4" xfId="0"/>
    <cellStyle name="Обычный 3 2 2 7 4 4 2" xfId="0"/>
    <cellStyle name="Обычный 3 2 2 7 4 5" xfId="0"/>
    <cellStyle name="Обычный 3 2 2 7 5" xfId="0"/>
    <cellStyle name="Обычный 3 2 2 7 5 2" xfId="0"/>
    <cellStyle name="Обычный 3 2 2 7 6" xfId="0"/>
    <cellStyle name="Обычный 3 2 2 7 6 2" xfId="0"/>
    <cellStyle name="Обычный 3 2 2 7 7" xfId="0"/>
    <cellStyle name="Обычный 3 2 2 7 7 2" xfId="0"/>
    <cellStyle name="Обычный 3 2 2 7 8" xfId="0"/>
    <cellStyle name="Обычный 3 2 2 7_Без баланса" xfId="0"/>
    <cellStyle name="Обычный 3 2 2 8" xfId="0"/>
    <cellStyle name="Обычный 3 2 2 8 2" xfId="0"/>
    <cellStyle name="Обычный 3 2 2 8 2 2" xfId="0"/>
    <cellStyle name="Обычный 3 2 2 8 2 2 2" xfId="0"/>
    <cellStyle name="Обычный 3 2 2 8 2 2 2 2" xfId="0"/>
    <cellStyle name="Обычный 3 2 2 8 2 2 3" xfId="0"/>
    <cellStyle name="Обычный 3 2 2 8 2 2 3 2" xfId="0"/>
    <cellStyle name="Обычный 3 2 2 8 2 2 4" xfId="0"/>
    <cellStyle name="Обычный 3 2 2 8 2 2 4 2" xfId="0"/>
    <cellStyle name="Обычный 3 2 2 8 2 2 5" xfId="0"/>
    <cellStyle name="Обычный 3 2 2 8 2 3" xfId="0"/>
    <cellStyle name="Обычный 3 2 2 8 2 3 2" xfId="0"/>
    <cellStyle name="Обычный 3 2 2 8 2 3 2 2" xfId="0"/>
    <cellStyle name="Обычный 3 2 2 8 2 3 3" xfId="0"/>
    <cellStyle name="Обычный 3 2 2 8 2 3 3 2" xfId="0"/>
    <cellStyle name="Обычный 3 2 2 8 2 3 4" xfId="0"/>
    <cellStyle name="Обычный 3 2 2 8 2 3 4 2" xfId="0"/>
    <cellStyle name="Обычный 3 2 2 8 2 3 5" xfId="0"/>
    <cellStyle name="Обычный 3 2 2 8 2 4" xfId="0"/>
    <cellStyle name="Обычный 3 2 2 8 2 4 2" xfId="0"/>
    <cellStyle name="Обычный 3 2 2 8 2 5" xfId="0"/>
    <cellStyle name="Обычный 3 2 2 8 2 5 2" xfId="0"/>
    <cellStyle name="Обычный 3 2 2 8 2 6" xfId="0"/>
    <cellStyle name="Обычный 3 2 2 8 2 6 2" xfId="0"/>
    <cellStyle name="Обычный 3 2 2 8 2 7" xfId="0"/>
    <cellStyle name="Обычный 3 2 2 8 2_Без баланса" xfId="0"/>
    <cellStyle name="Обычный 3 2 2 8 3" xfId="0"/>
    <cellStyle name="Обычный 3 2 2 8 3 2" xfId="0"/>
    <cellStyle name="Обычный 3 2 2 8 3 2 2" xfId="0"/>
    <cellStyle name="Обычный 3 2 2 8 3 3" xfId="0"/>
    <cellStyle name="Обычный 3 2 2 8 3 3 2" xfId="0"/>
    <cellStyle name="Обычный 3 2 2 8 3 4" xfId="0"/>
    <cellStyle name="Обычный 3 2 2 8 3 4 2" xfId="0"/>
    <cellStyle name="Обычный 3 2 2 8 3 5" xfId="0"/>
    <cellStyle name="Обычный 3 2 2 8 4" xfId="0"/>
    <cellStyle name="Обычный 3 2 2 8 4 2" xfId="0"/>
    <cellStyle name="Обычный 3 2 2 8 4 2 2" xfId="0"/>
    <cellStyle name="Обычный 3 2 2 8 4 3" xfId="0"/>
    <cellStyle name="Обычный 3 2 2 8 4 3 2" xfId="0"/>
    <cellStyle name="Обычный 3 2 2 8 4 4" xfId="0"/>
    <cellStyle name="Обычный 3 2 2 8 4 4 2" xfId="0"/>
    <cellStyle name="Обычный 3 2 2 8 4 5" xfId="0"/>
    <cellStyle name="Обычный 3 2 2 8 5" xfId="0"/>
    <cellStyle name="Обычный 3 2 2 8 5 2" xfId="0"/>
    <cellStyle name="Обычный 3 2 2 8 6" xfId="0"/>
    <cellStyle name="Обычный 3 2 2 8 6 2" xfId="0"/>
    <cellStyle name="Обычный 3 2 2 8 7" xfId="0"/>
    <cellStyle name="Обычный 3 2 2 8 7 2" xfId="0"/>
    <cellStyle name="Обычный 3 2 2 8 8" xfId="0"/>
    <cellStyle name="Обычный 3 2 2 8_Без баланса" xfId="0"/>
    <cellStyle name="Обычный 3 2 2 9" xfId="0"/>
    <cellStyle name="Обычный 3 2 2 9 10" xfId="0"/>
    <cellStyle name="Обычный 3 2 2 9 2" xfId="0"/>
    <cellStyle name="Обычный 3 2 2 9 2 2" xfId="0"/>
    <cellStyle name="Обычный 3 2 2 9 2 2 2" xfId="0"/>
    <cellStyle name="Обычный 3 2 2 9 2 2 2 2" xfId="0"/>
    <cellStyle name="Обычный 3 2 2 9 2 2 3" xfId="0"/>
    <cellStyle name="Обычный 3 2 2 9 2 2 3 2" xfId="0"/>
    <cellStyle name="Обычный 3 2 2 9 2 2 4" xfId="0"/>
    <cellStyle name="Обычный 3 2 2 9 2 2 4 2" xfId="0"/>
    <cellStyle name="Обычный 3 2 2 9 2 2 5" xfId="0"/>
    <cellStyle name="Обычный 3 2 2 9 2 3" xfId="0"/>
    <cellStyle name="Обычный 3 2 2 9 2 3 2" xfId="0"/>
    <cellStyle name="Обычный 3 2 2 9 2 4" xfId="0"/>
    <cellStyle name="Обычный 3 2 2 9 2 4 2" xfId="0"/>
    <cellStyle name="Обычный 3 2 2 9 2 5" xfId="0"/>
    <cellStyle name="Обычный 3 2 2 9 2 5 2" xfId="0"/>
    <cellStyle name="Обычный 3 2 2 9 2 6" xfId="0"/>
    <cellStyle name="Обычный 3 2 2 9 2_Без баланса" xfId="0"/>
    <cellStyle name="Обычный 3 2 2 9 3" xfId="0"/>
    <cellStyle name="Обычный 3 2 2 9 3 2" xfId="0"/>
    <cellStyle name="Обычный 3 2 2 9 3 2 2" xfId="0"/>
    <cellStyle name="Обычный 3 2 2 9 3 3" xfId="0"/>
    <cellStyle name="Обычный 3 2 2 9 3 3 2" xfId="0"/>
    <cellStyle name="Обычный 3 2 2 9 3 4" xfId="0"/>
    <cellStyle name="Обычный 3 2 2 9 3 4 2" xfId="0"/>
    <cellStyle name="Обычный 3 2 2 9 3 5" xfId="0"/>
    <cellStyle name="Обычный 3 2 2 9 4" xfId="0"/>
    <cellStyle name="Обычный 3 2 2 9 4 2" xfId="0"/>
    <cellStyle name="Обычный 3 2 2 9 4 2 2" xfId="0"/>
    <cellStyle name="Обычный 3 2 2 9 4 3" xfId="0"/>
    <cellStyle name="Обычный 3 2 2 9 4 3 2" xfId="0"/>
    <cellStyle name="Обычный 3 2 2 9 4 4" xfId="0"/>
    <cellStyle name="Обычный 3 2 2 9 4 4 2" xfId="0"/>
    <cellStyle name="Обычный 3 2 2 9 4 5" xfId="0"/>
    <cellStyle name="Обычный 3 2 2 9 5" xfId="0"/>
    <cellStyle name="Обычный 3 2 2 9 5 2" xfId="0"/>
    <cellStyle name="Обычный 3 2 2 9 5 2 2" xfId="0"/>
    <cellStyle name="Обычный 3 2 2 9 5 3" xfId="0"/>
    <cellStyle name="Обычный 3 2 2 9 5 3 2" xfId="0"/>
    <cellStyle name="Обычный 3 2 2 9 5 4" xfId="0"/>
    <cellStyle name="Обычный 3 2 2 9 5 4 2" xfId="0"/>
    <cellStyle name="Обычный 3 2 2 9 5 5" xfId="0"/>
    <cellStyle name="Обычный 3 2 2 9 6" xfId="0"/>
    <cellStyle name="Обычный 3 2 2 9 6 2" xfId="0"/>
    <cellStyle name="Обычный 3 2 2 9 6 2 2" xfId="0"/>
    <cellStyle name="Обычный 3 2 2 9 6 3" xfId="0"/>
    <cellStyle name="Обычный 3 2 2 9 6 3 2" xfId="0"/>
    <cellStyle name="Обычный 3 2 2 9 6 4" xfId="0"/>
    <cellStyle name="Обычный 3 2 2 9 6 4 2" xfId="0"/>
    <cellStyle name="Обычный 3 2 2 9 6 5" xfId="0"/>
    <cellStyle name="Обычный 3 2 2 9 7" xfId="0"/>
    <cellStyle name="Обычный 3 2 2 9 7 2" xfId="0"/>
    <cellStyle name="Обычный 3 2 2 9 8" xfId="0"/>
    <cellStyle name="Обычный 3 2 2 9 8 2" xfId="0"/>
    <cellStyle name="Обычный 3 2 2 9 9" xfId="0"/>
    <cellStyle name="Обычный 3 2 2 9 9 2" xfId="0"/>
    <cellStyle name="Обычный 3 2 2 9_Без баланса" xfId="0"/>
    <cellStyle name="Обычный 3 2 20" xfId="0"/>
    <cellStyle name="Обычный 3 2 20 2" xfId="0"/>
    <cellStyle name="Обычный 3 2 20 3" xfId="0"/>
    <cellStyle name="Обычный 3 2 21" xfId="0"/>
    <cellStyle name="Обычный 3 2 21 2" xfId="0"/>
    <cellStyle name="Обычный 3 2 21 3" xfId="0"/>
    <cellStyle name="Обычный 3 2 22" xfId="0"/>
    <cellStyle name="Обычный 3 2 23" xfId="0"/>
    <cellStyle name="Обычный 3 2 24" xfId="0"/>
    <cellStyle name="Обычный 3 2 25" xfId="0"/>
    <cellStyle name="Обычный 3 2 26" xfId="0"/>
    <cellStyle name="Обычный 3 2 27" xfId="0"/>
    <cellStyle name="Обычный 3 2 28" xfId="0"/>
    <cellStyle name="Обычный 3 2 29" xfId="0"/>
    <cellStyle name="Обычный 3 2 2_Без баланса" xfId="0"/>
    <cellStyle name="Обычный 3 2 3" xfId="0"/>
    <cellStyle name="Обычный 3 2 3 10" xfId="0"/>
    <cellStyle name="Обычный 3 2 3 10 2" xfId="0"/>
    <cellStyle name="Обычный 3 2 3 10 2 2" xfId="0"/>
    <cellStyle name="Обычный 3 2 3 10 2 2 2" xfId="0"/>
    <cellStyle name="Обычный 3 2 3 10 2 3" xfId="0"/>
    <cellStyle name="Обычный 3 2 3 10 2 3 2" xfId="0"/>
    <cellStyle name="Обычный 3 2 3 10 2 4" xfId="0"/>
    <cellStyle name="Обычный 3 2 3 10 2 4 2" xfId="0"/>
    <cellStyle name="Обычный 3 2 3 10 2 5" xfId="0"/>
    <cellStyle name="Обычный 3 2 3 10 3" xfId="0"/>
    <cellStyle name="Обычный 3 2 3 10 3 2" xfId="0"/>
    <cellStyle name="Обычный 3 2 3 10 3 2 2" xfId="0"/>
    <cellStyle name="Обычный 3 2 3 10 3 3" xfId="0"/>
    <cellStyle name="Обычный 3 2 3 10 3 3 2" xfId="0"/>
    <cellStyle name="Обычный 3 2 3 10 3 4" xfId="0"/>
    <cellStyle name="Обычный 3 2 3 10 3 4 2" xfId="0"/>
    <cellStyle name="Обычный 3 2 3 10 3 5" xfId="0"/>
    <cellStyle name="Обычный 3 2 3 10 4" xfId="0"/>
    <cellStyle name="Обычный 3 2 3 10 4 2" xfId="0"/>
    <cellStyle name="Обычный 3 2 3 10 5" xfId="0"/>
    <cellStyle name="Обычный 3 2 3 10 5 2" xfId="0"/>
    <cellStyle name="Обычный 3 2 3 10 6" xfId="0"/>
    <cellStyle name="Обычный 3 2 3 10 6 2" xfId="0"/>
    <cellStyle name="Обычный 3 2 3 10 7" xfId="0"/>
    <cellStyle name="Обычный 3 2 3 10_Без баланса" xfId="0"/>
    <cellStyle name="Обычный 3 2 3 11" xfId="0"/>
    <cellStyle name="Обычный 3 2 3 11 2" xfId="0"/>
    <cellStyle name="Обычный 3 2 3 11 2 2" xfId="0"/>
    <cellStyle name="Обычный 3 2 3 11 2 2 2" xfId="0"/>
    <cellStyle name="Обычный 3 2 3 11 2 3" xfId="0"/>
    <cellStyle name="Обычный 3 2 3 11 2 3 2" xfId="0"/>
    <cellStyle name="Обычный 3 2 3 11 2 4" xfId="0"/>
    <cellStyle name="Обычный 3 2 3 11 2 4 2" xfId="0"/>
    <cellStyle name="Обычный 3 2 3 11 2 5" xfId="0"/>
    <cellStyle name="Обычный 3 2 3 11 3" xfId="0"/>
    <cellStyle name="Обычный 3 2 3 11 3 2" xfId="0"/>
    <cellStyle name="Обычный 3 2 3 11 4" xfId="0"/>
    <cellStyle name="Обычный 3 2 3 11 4 2" xfId="0"/>
    <cellStyle name="Обычный 3 2 3 11 5" xfId="0"/>
    <cellStyle name="Обычный 3 2 3 11 5 2" xfId="0"/>
    <cellStyle name="Обычный 3 2 3 11 6" xfId="0"/>
    <cellStyle name="Обычный 3 2 3 11_Без баланса" xfId="0"/>
    <cellStyle name="Обычный 3 2 3 12" xfId="0"/>
    <cellStyle name="Обычный 3 2 3 12 2" xfId="0"/>
    <cellStyle name="Обычный 3 2 3 12 2 2" xfId="0"/>
    <cellStyle name="Обычный 3 2 3 12 3" xfId="0"/>
    <cellStyle name="Обычный 3 2 3 12 3 2" xfId="0"/>
    <cellStyle name="Обычный 3 2 3 12 4" xfId="0"/>
    <cellStyle name="Обычный 3 2 3 12 4 2" xfId="0"/>
    <cellStyle name="Обычный 3 2 3 12 5" xfId="0"/>
    <cellStyle name="Обычный 3 2 3 13" xfId="0"/>
    <cellStyle name="Обычный 3 2 3 13 2" xfId="0"/>
    <cellStyle name="Обычный 3 2 3 13 2 2" xfId="0"/>
    <cellStyle name="Обычный 3 2 3 13 3" xfId="0"/>
    <cellStyle name="Обычный 3 2 3 13 3 2" xfId="0"/>
    <cellStyle name="Обычный 3 2 3 13 4" xfId="0"/>
    <cellStyle name="Обычный 3 2 3 13 4 2" xfId="0"/>
    <cellStyle name="Обычный 3 2 3 13 5" xfId="0"/>
    <cellStyle name="Обычный 3 2 3 14" xfId="0"/>
    <cellStyle name="Обычный 3 2 3 14 2" xfId="0"/>
    <cellStyle name="Обычный 3 2 3 15" xfId="0"/>
    <cellStyle name="Обычный 3 2 3 15 2" xfId="0"/>
    <cellStyle name="Обычный 3 2 3 16" xfId="0"/>
    <cellStyle name="Обычный 3 2 3 16 2" xfId="0"/>
    <cellStyle name="Обычный 3 2 3 17" xfId="0"/>
    <cellStyle name="Обычный 3 2 3 2" xfId="0"/>
    <cellStyle name="Обычный 3 2 3 2 10" xfId="0"/>
    <cellStyle name="Обычный 3 2 3 2 10 2" xfId="0"/>
    <cellStyle name="Обычный 3 2 3 2 10 2 2" xfId="0"/>
    <cellStyle name="Обычный 3 2 3 2 10 2 2 2" xfId="0"/>
    <cellStyle name="Обычный 3 2 3 2 10 2 3" xfId="0"/>
    <cellStyle name="Обычный 3 2 3 2 10 2 3 2" xfId="0"/>
    <cellStyle name="Обычный 3 2 3 2 10 2 4" xfId="0"/>
    <cellStyle name="Обычный 3 2 3 2 10 2 4 2" xfId="0"/>
    <cellStyle name="Обычный 3 2 3 2 10 2 5" xfId="0"/>
    <cellStyle name="Обычный 3 2 3 2 10 3" xfId="0"/>
    <cellStyle name="Обычный 3 2 3 2 10 3 2" xfId="0"/>
    <cellStyle name="Обычный 3 2 3 2 10 4" xfId="0"/>
    <cellStyle name="Обычный 3 2 3 2 10 4 2" xfId="0"/>
    <cellStyle name="Обычный 3 2 3 2 10 5" xfId="0"/>
    <cellStyle name="Обычный 3 2 3 2 10 5 2" xfId="0"/>
    <cellStyle name="Обычный 3 2 3 2 10 6" xfId="0"/>
    <cellStyle name="Обычный 3 2 3 2 10_Без баланса" xfId="0"/>
    <cellStyle name="Обычный 3 2 3 2 11" xfId="0"/>
    <cellStyle name="Обычный 3 2 3 2 11 2" xfId="0"/>
    <cellStyle name="Обычный 3 2 3 2 11 2 2" xfId="0"/>
    <cellStyle name="Обычный 3 2 3 2 11 3" xfId="0"/>
    <cellStyle name="Обычный 3 2 3 2 11 3 2" xfId="0"/>
    <cellStyle name="Обычный 3 2 3 2 11 4" xfId="0"/>
    <cellStyle name="Обычный 3 2 3 2 11 4 2" xfId="0"/>
    <cellStyle name="Обычный 3 2 3 2 11 5" xfId="0"/>
    <cellStyle name="Обычный 3 2 3 2 12" xfId="0"/>
    <cellStyle name="Обычный 3 2 3 2 12 2" xfId="0"/>
    <cellStyle name="Обычный 3 2 3 2 12 2 2" xfId="0"/>
    <cellStyle name="Обычный 3 2 3 2 12 3" xfId="0"/>
    <cellStyle name="Обычный 3 2 3 2 12 3 2" xfId="0"/>
    <cellStyle name="Обычный 3 2 3 2 12 4" xfId="0"/>
    <cellStyle name="Обычный 3 2 3 2 12 4 2" xfId="0"/>
    <cellStyle name="Обычный 3 2 3 2 12 5" xfId="0"/>
    <cellStyle name="Обычный 3 2 3 2 13" xfId="0"/>
    <cellStyle name="Обычный 3 2 3 2 13 2" xfId="0"/>
    <cellStyle name="Обычный 3 2 3 2 13 2 2" xfId="0"/>
    <cellStyle name="Обычный 3 2 3 2 13 3" xfId="0"/>
    <cellStyle name="Обычный 3 2 3 2 13 3 2" xfId="0"/>
    <cellStyle name="Обычный 3 2 3 2 13 4" xfId="0"/>
    <cellStyle name="Обычный 3 2 3 2 13 4 2" xfId="0"/>
    <cellStyle name="Обычный 3 2 3 2 13 5" xfId="0"/>
    <cellStyle name="Обычный 3 2 3 2 14" xfId="0"/>
    <cellStyle name="Обычный 3 2 3 2 14 2" xfId="0"/>
    <cellStyle name="Обычный 3 2 3 2 14 2 2" xfId="0"/>
    <cellStyle name="Обычный 3 2 3 2 14 3" xfId="0"/>
    <cellStyle name="Обычный 3 2 3 2 14 3 2" xfId="0"/>
    <cellStyle name="Обычный 3 2 3 2 14 4" xfId="0"/>
    <cellStyle name="Обычный 3 2 3 2 14 4 2" xfId="0"/>
    <cellStyle name="Обычный 3 2 3 2 14 5" xfId="0"/>
    <cellStyle name="Обычный 3 2 3 2 15" xfId="0"/>
    <cellStyle name="Обычный 3 2 3 2 15 2" xfId="0"/>
    <cellStyle name="Обычный 3 2 3 2 16" xfId="0"/>
    <cellStyle name="Обычный 3 2 3 2 16 2" xfId="0"/>
    <cellStyle name="Обычный 3 2 3 2 17" xfId="0"/>
    <cellStyle name="Обычный 3 2 3 2 17 2" xfId="0"/>
    <cellStyle name="Обычный 3 2 3 2 18" xfId="0"/>
    <cellStyle name="Обычный 3 2 3 2 2" xfId="0"/>
    <cellStyle name="Обычный 3 2 3 2 2 10" xfId="0"/>
    <cellStyle name="Обычный 3 2 3 2 2 10 2" xfId="0"/>
    <cellStyle name="Обычный 3 2 3 2 2 10 2 2" xfId="0"/>
    <cellStyle name="Обычный 3 2 3 2 2 10 3" xfId="0"/>
    <cellStyle name="Обычный 3 2 3 2 2 10 3 2" xfId="0"/>
    <cellStyle name="Обычный 3 2 3 2 2 10 4" xfId="0"/>
    <cellStyle name="Обычный 3 2 3 2 2 10 4 2" xfId="0"/>
    <cellStyle name="Обычный 3 2 3 2 2 10 5" xfId="0"/>
    <cellStyle name="Обычный 3 2 3 2 2 11" xfId="0"/>
    <cellStyle name="Обычный 3 2 3 2 2 11 2" xfId="0"/>
    <cellStyle name="Обычный 3 2 3 2 2 11 2 2" xfId="0"/>
    <cellStyle name="Обычный 3 2 3 2 2 11 3" xfId="0"/>
    <cellStyle name="Обычный 3 2 3 2 2 11 3 2" xfId="0"/>
    <cellStyle name="Обычный 3 2 3 2 2 11 4" xfId="0"/>
    <cellStyle name="Обычный 3 2 3 2 2 11 4 2" xfId="0"/>
    <cellStyle name="Обычный 3 2 3 2 2 11 5" xfId="0"/>
    <cellStyle name="Обычный 3 2 3 2 2 12" xfId="0"/>
    <cellStyle name="Обычный 3 2 3 2 2 12 2" xfId="0"/>
    <cellStyle name="Обычный 3 2 3 2 2 13" xfId="0"/>
    <cellStyle name="Обычный 3 2 3 2 2 13 2" xfId="0"/>
    <cellStyle name="Обычный 3 2 3 2 2 14" xfId="0"/>
    <cellStyle name="Обычный 3 2 3 2 2 14 2" xfId="0"/>
    <cellStyle name="Обычный 3 2 3 2 2 15" xfId="0"/>
    <cellStyle name="Обычный 3 2 3 2 2 2" xfId="0"/>
    <cellStyle name="Обычный 3 2 3 2 2 2 10" xfId="0"/>
    <cellStyle name="Обычный 3 2 3 2 2 2 10 2" xfId="0"/>
    <cellStyle name="Обычный 3 2 3 2 2 2 10 2 2" xfId="0"/>
    <cellStyle name="Обычный 3 2 3 2 2 2 10 3" xfId="0"/>
    <cellStyle name="Обычный 3 2 3 2 2 2 10 3 2" xfId="0"/>
    <cellStyle name="Обычный 3 2 3 2 2 2 10 4" xfId="0"/>
    <cellStyle name="Обычный 3 2 3 2 2 2 10 4 2" xfId="0"/>
    <cellStyle name="Обычный 3 2 3 2 2 2 10 5" xfId="0"/>
    <cellStyle name="Обычный 3 2 3 2 2 2 11" xfId="0"/>
    <cellStyle name="Обычный 3 2 3 2 2 2 11 2" xfId="0"/>
    <cellStyle name="Обычный 3 2 3 2 2 2 12" xfId="0"/>
    <cellStyle name="Обычный 3 2 3 2 2 2 12 2" xfId="0"/>
    <cellStyle name="Обычный 3 2 3 2 2 2 13" xfId="0"/>
    <cellStyle name="Обычный 3 2 3 2 2 2 13 2" xfId="0"/>
    <cellStyle name="Обычный 3 2 3 2 2 2 14" xfId="0"/>
    <cellStyle name="Обычный 3 2 3 2 2 2 2" xfId="0"/>
    <cellStyle name="Обычный 3 2 3 2 2 2 2 2" xfId="0"/>
    <cellStyle name="Обычный 3 2 3 2 2 2 2 2 2" xfId="0"/>
    <cellStyle name="Обычный 3 2 3 2 2 2 2 2 2 2" xfId="0"/>
    <cellStyle name="Обычный 3 2 3 2 2 2 2 2 2 2 2" xfId="0"/>
    <cellStyle name="Обычный 3 2 3 2 2 2 2 2 2 2 2 2" xfId="0"/>
    <cellStyle name="Обычный 3 2 3 2 2 2 2 2 2 2 3" xfId="0"/>
    <cellStyle name="Обычный 3 2 3 2 2 2 2 2 2 2 3 2" xfId="0"/>
    <cellStyle name="Обычный 3 2 3 2 2 2 2 2 2 2 4" xfId="0"/>
    <cellStyle name="Обычный 3 2 3 2 2 2 2 2 2 2 4 2" xfId="0"/>
    <cellStyle name="Обычный 3 2 3 2 2 2 2 2 2 2 5" xfId="0"/>
    <cellStyle name="Обычный 3 2 3 2 2 2 2 2 2 3" xfId="0"/>
    <cellStyle name="Обычный 3 2 3 2 2 2 2 2 2 3 2" xfId="0"/>
    <cellStyle name="Обычный 3 2 3 2 2 2 2 2 2 3 2 2" xfId="0"/>
    <cellStyle name="Обычный 3 2 3 2 2 2 2 2 2 3 3" xfId="0"/>
    <cellStyle name="Обычный 3 2 3 2 2 2 2 2 2 3 3 2" xfId="0"/>
    <cellStyle name="Обычный 3 2 3 2 2 2 2 2 2 3 4" xfId="0"/>
    <cellStyle name="Обычный 3 2 3 2 2 2 2 2 2 3 4 2" xfId="0"/>
    <cellStyle name="Обычный 3 2 3 2 2 2 2 2 2 3 5" xfId="0"/>
    <cellStyle name="Обычный 3 2 3 2 2 2 2 2 2 4" xfId="0"/>
    <cellStyle name="Обычный 3 2 3 2 2 2 2 2 2 4 2" xfId="0"/>
    <cellStyle name="Обычный 3 2 3 2 2 2 2 2 2 5" xfId="0"/>
    <cellStyle name="Обычный 3 2 3 2 2 2 2 2 2 5 2" xfId="0"/>
    <cellStyle name="Обычный 3 2 3 2 2 2 2 2 2 6" xfId="0"/>
    <cellStyle name="Обычный 3 2 3 2 2 2 2 2 2 6 2" xfId="0"/>
    <cellStyle name="Обычный 3 2 3 2 2 2 2 2 2 7" xfId="0"/>
    <cellStyle name="Обычный 3 2 3 2 2 2 2 2 2_Без баланса" xfId="0"/>
    <cellStyle name="Обычный 3 2 3 2 2 2 2 2 3" xfId="0"/>
    <cellStyle name="Обычный 3 2 3 2 2 2 2 2 3 2" xfId="0"/>
    <cellStyle name="Обычный 3 2 3 2 2 2 2 2 3 2 2" xfId="0"/>
    <cellStyle name="Обычный 3 2 3 2 2 2 2 2 3 2 2 2" xfId="0"/>
    <cellStyle name="Обычный 3 2 3 2 2 2 2 2 3 2 3" xfId="0"/>
    <cellStyle name="Обычный 3 2 3 2 2 2 2 2 3 2 3 2" xfId="0"/>
    <cellStyle name="Обычный 3 2 3 2 2 2 2 2 3 2 4" xfId="0"/>
    <cellStyle name="Обычный 3 2 3 2 2 2 2 2 3 2 4 2" xfId="0"/>
    <cellStyle name="Обычный 3 2 3 2 2 2 2 2 3 2 5" xfId="0"/>
    <cellStyle name="Обычный 3 2 3 2 2 2 2 2 3 3" xfId="0"/>
    <cellStyle name="Обычный 3 2 3 2 2 2 2 2 3 3 2" xfId="0"/>
    <cellStyle name="Обычный 3 2 3 2 2 2 2 2 3 4" xfId="0"/>
    <cellStyle name="Обычный 3 2 3 2 2 2 2 2 3 4 2" xfId="0"/>
    <cellStyle name="Обычный 3 2 3 2 2 2 2 2 3 5" xfId="0"/>
    <cellStyle name="Обычный 3 2 3 2 2 2 2 2 3 5 2" xfId="0"/>
    <cellStyle name="Обычный 3 2 3 2 2 2 2 2 3 6" xfId="0"/>
    <cellStyle name="Обычный 3 2 3 2 2 2 2 2 4" xfId="0"/>
    <cellStyle name="Обычный 3 2 3 2 2 2 2 2 4 2" xfId="0"/>
    <cellStyle name="Обычный 3 2 3 2 2 2 2 2 4 2 2" xfId="0"/>
    <cellStyle name="Обычный 3 2 3 2 2 2 2 2 4 3" xfId="0"/>
    <cellStyle name="Обычный 3 2 3 2 2 2 2 2 4 3 2" xfId="0"/>
    <cellStyle name="Обычный 3 2 3 2 2 2 2 2 4 4" xfId="0"/>
    <cellStyle name="Обычный 3 2 3 2 2 2 2 2 4 4 2" xfId="0"/>
    <cellStyle name="Обычный 3 2 3 2 2 2 2 2 4 5" xfId="0"/>
    <cellStyle name="Обычный 3 2 3 2 2 2 2 2 5" xfId="0"/>
    <cellStyle name="Обычный 3 2 3 2 2 2 2 2 5 2" xfId="0"/>
    <cellStyle name="Обычный 3 2 3 2 2 2 2 2 6" xfId="0"/>
    <cellStyle name="Обычный 3 2 3 2 2 2 2 2 6 2" xfId="0"/>
    <cellStyle name="Обычный 3 2 3 2 2 2 2 2 7" xfId="0"/>
    <cellStyle name="Обычный 3 2 3 2 2 2 2 2 7 2" xfId="0"/>
    <cellStyle name="Обычный 3 2 3 2 2 2 2 2 8" xfId="0"/>
    <cellStyle name="Обычный 3 2 3 2 2 2 2 2_Без баланса" xfId="0"/>
    <cellStyle name="Обычный 3 2 3 2 2 2 2 3" xfId="0"/>
    <cellStyle name="Обычный 3 2 3 2 2 2 2 3 2" xfId="0"/>
    <cellStyle name="Обычный 3 2 3 2 2 2 2 3 2 2" xfId="0"/>
    <cellStyle name="Обычный 3 2 3 2 2 2 2 3 2 2 2" xfId="0"/>
    <cellStyle name="Обычный 3 2 3 2 2 2 2 3 2 3" xfId="0"/>
    <cellStyle name="Обычный 3 2 3 2 2 2 2 3 2 3 2" xfId="0"/>
    <cellStyle name="Обычный 3 2 3 2 2 2 2 3 2 4" xfId="0"/>
    <cellStyle name="Обычный 3 2 3 2 2 2 2 3 2 4 2" xfId="0"/>
    <cellStyle name="Обычный 3 2 3 2 2 2 2 3 2 5" xfId="0"/>
    <cellStyle name="Обычный 3 2 3 2 2 2 2 3 3" xfId="0"/>
    <cellStyle name="Обычный 3 2 3 2 2 2 2 3 3 2" xfId="0"/>
    <cellStyle name="Обычный 3 2 3 2 2 2 2 3 3 2 2" xfId="0"/>
    <cellStyle name="Обычный 3 2 3 2 2 2 2 3 3 3" xfId="0"/>
    <cellStyle name="Обычный 3 2 3 2 2 2 2 3 3 3 2" xfId="0"/>
    <cellStyle name="Обычный 3 2 3 2 2 2 2 3 3 4" xfId="0"/>
    <cellStyle name="Обычный 3 2 3 2 2 2 2 3 3 4 2" xfId="0"/>
    <cellStyle name="Обычный 3 2 3 2 2 2 2 3 3 5" xfId="0"/>
    <cellStyle name="Обычный 3 2 3 2 2 2 2 3 4" xfId="0"/>
    <cellStyle name="Обычный 3 2 3 2 2 2 2 3 4 2" xfId="0"/>
    <cellStyle name="Обычный 3 2 3 2 2 2 2 3 5" xfId="0"/>
    <cellStyle name="Обычный 3 2 3 2 2 2 2 3 5 2" xfId="0"/>
    <cellStyle name="Обычный 3 2 3 2 2 2 2 3 6" xfId="0"/>
    <cellStyle name="Обычный 3 2 3 2 2 2 2 3 6 2" xfId="0"/>
    <cellStyle name="Обычный 3 2 3 2 2 2 2 3 7" xfId="0"/>
    <cellStyle name="Обычный 3 2 3 2 2 2 2 3_Без баланса" xfId="0"/>
    <cellStyle name="Обычный 3 2 3 2 2 2 2 4" xfId="0"/>
    <cellStyle name="Обычный 3 2 3 2 2 2 2 4 2" xfId="0"/>
    <cellStyle name="Обычный 3 2 3 2 2 2 2 4 2 2" xfId="0"/>
    <cellStyle name="Обычный 3 2 3 2 2 2 2 4 2 2 2" xfId="0"/>
    <cellStyle name="Обычный 3 2 3 2 2 2 2 4 2 3" xfId="0"/>
    <cellStyle name="Обычный 3 2 3 2 2 2 2 4 2 3 2" xfId="0"/>
    <cellStyle name="Обычный 3 2 3 2 2 2 2 4 2 4" xfId="0"/>
    <cellStyle name="Обычный 3 2 3 2 2 2 2 4 2 4 2" xfId="0"/>
    <cellStyle name="Обычный 3 2 3 2 2 2 2 4 2 5" xfId="0"/>
    <cellStyle name="Обычный 3 2 3 2 2 2 2 4 3" xfId="0"/>
    <cellStyle name="Обычный 3 2 3 2 2 2 2 4 3 2" xfId="0"/>
    <cellStyle name="Обычный 3 2 3 2 2 2 2 4 4" xfId="0"/>
    <cellStyle name="Обычный 3 2 3 2 2 2 2 4 4 2" xfId="0"/>
    <cellStyle name="Обычный 3 2 3 2 2 2 2 4 5" xfId="0"/>
    <cellStyle name="Обычный 3 2 3 2 2 2 2 4 5 2" xfId="0"/>
    <cellStyle name="Обычный 3 2 3 2 2 2 2 4 6" xfId="0"/>
    <cellStyle name="Обычный 3 2 3 2 2 2 2 5" xfId="0"/>
    <cellStyle name="Обычный 3 2 3 2 2 2 2 5 2" xfId="0"/>
    <cellStyle name="Обычный 3 2 3 2 2 2 2 5 2 2" xfId="0"/>
    <cellStyle name="Обычный 3 2 3 2 2 2 2 5 3" xfId="0"/>
    <cellStyle name="Обычный 3 2 3 2 2 2 2 5 3 2" xfId="0"/>
    <cellStyle name="Обычный 3 2 3 2 2 2 2 5 4" xfId="0"/>
    <cellStyle name="Обычный 3 2 3 2 2 2 2 5 4 2" xfId="0"/>
    <cellStyle name="Обычный 3 2 3 2 2 2 2 5 5" xfId="0"/>
    <cellStyle name="Обычный 3 2 3 2 2 2 2 6" xfId="0"/>
    <cellStyle name="Обычный 3 2 3 2 2 2 2 6 2" xfId="0"/>
    <cellStyle name="Обычный 3 2 3 2 2 2 2 7" xfId="0"/>
    <cellStyle name="Обычный 3 2 3 2 2 2 2 7 2" xfId="0"/>
    <cellStyle name="Обычный 3 2 3 2 2 2 2 8" xfId="0"/>
    <cellStyle name="Обычный 3 2 3 2 2 2 2 8 2" xfId="0"/>
    <cellStyle name="Обычный 3 2 3 2 2 2 2 9" xfId="0"/>
    <cellStyle name="Обычный 3 2 3 2 2 2 2_Без баланса" xfId="0"/>
    <cellStyle name="Обычный 3 2 3 2 2 2 3" xfId="0"/>
    <cellStyle name="Обычный 3 2 3 2 2 2 3 2" xfId="0"/>
    <cellStyle name="Обычный 3 2 3 2 2 2 3 2 2" xfId="0"/>
    <cellStyle name="Обычный 3 2 3 2 2 2 3 2 2 2" xfId="0"/>
    <cellStyle name="Обычный 3 2 3 2 2 2 3 2 2 2 2" xfId="0"/>
    <cellStyle name="Обычный 3 2 3 2 2 2 3 2 2 3" xfId="0"/>
    <cellStyle name="Обычный 3 2 3 2 2 2 3 2 2 3 2" xfId="0"/>
    <cellStyle name="Обычный 3 2 3 2 2 2 3 2 2 4" xfId="0"/>
    <cellStyle name="Обычный 3 2 3 2 2 2 3 2 2 4 2" xfId="0"/>
    <cellStyle name="Обычный 3 2 3 2 2 2 3 2 2 5" xfId="0"/>
    <cellStyle name="Обычный 3 2 3 2 2 2 3 2 3" xfId="0"/>
    <cellStyle name="Обычный 3 2 3 2 2 2 3 2 3 2" xfId="0"/>
    <cellStyle name="Обычный 3 2 3 2 2 2 3 2 3 2 2" xfId="0"/>
    <cellStyle name="Обычный 3 2 3 2 2 2 3 2 3 3" xfId="0"/>
    <cellStyle name="Обычный 3 2 3 2 2 2 3 2 3 3 2" xfId="0"/>
    <cellStyle name="Обычный 3 2 3 2 2 2 3 2 3 4" xfId="0"/>
    <cellStyle name="Обычный 3 2 3 2 2 2 3 2 3 4 2" xfId="0"/>
    <cellStyle name="Обычный 3 2 3 2 2 2 3 2 3 5" xfId="0"/>
    <cellStyle name="Обычный 3 2 3 2 2 2 3 2 4" xfId="0"/>
    <cellStyle name="Обычный 3 2 3 2 2 2 3 2 4 2" xfId="0"/>
    <cellStyle name="Обычный 3 2 3 2 2 2 3 2 5" xfId="0"/>
    <cellStyle name="Обычный 3 2 3 2 2 2 3 2 5 2" xfId="0"/>
    <cellStyle name="Обычный 3 2 3 2 2 2 3 2 6" xfId="0"/>
    <cellStyle name="Обычный 3 2 3 2 2 2 3 2 6 2" xfId="0"/>
    <cellStyle name="Обычный 3 2 3 2 2 2 3 2 7" xfId="0"/>
    <cellStyle name="Обычный 3 2 3 2 2 2 3 2_Без баланса" xfId="0"/>
    <cellStyle name="Обычный 3 2 3 2 2 2 3 3" xfId="0"/>
    <cellStyle name="Обычный 3 2 3 2 2 2 3 3 2" xfId="0"/>
    <cellStyle name="Обычный 3 2 3 2 2 2 3 3 2 2" xfId="0"/>
    <cellStyle name="Обычный 3 2 3 2 2 2 3 3 2 2 2" xfId="0"/>
    <cellStyle name="Обычный 3 2 3 2 2 2 3 3 2 3" xfId="0"/>
    <cellStyle name="Обычный 3 2 3 2 2 2 3 3 2 3 2" xfId="0"/>
    <cellStyle name="Обычный 3 2 3 2 2 2 3 3 2 4" xfId="0"/>
    <cellStyle name="Обычный 3 2 3 2 2 2 3 3 2 4 2" xfId="0"/>
    <cellStyle name="Обычный 3 2 3 2 2 2 3 3 2 5" xfId="0"/>
    <cellStyle name="Обычный 3 2 3 2 2 2 3 3 3" xfId="0"/>
    <cellStyle name="Обычный 3 2 3 2 2 2 3 3 3 2" xfId="0"/>
    <cellStyle name="Обычный 3 2 3 2 2 2 3 3 4" xfId="0"/>
    <cellStyle name="Обычный 3 2 3 2 2 2 3 3 4 2" xfId="0"/>
    <cellStyle name="Обычный 3 2 3 2 2 2 3 3 5" xfId="0"/>
    <cellStyle name="Обычный 3 2 3 2 2 2 3 3 5 2" xfId="0"/>
    <cellStyle name="Обычный 3 2 3 2 2 2 3 3 6" xfId="0"/>
    <cellStyle name="Обычный 3 2 3 2 2 2 3 4" xfId="0"/>
    <cellStyle name="Обычный 3 2 3 2 2 2 3 4 2" xfId="0"/>
    <cellStyle name="Обычный 3 2 3 2 2 2 3 4 2 2" xfId="0"/>
    <cellStyle name="Обычный 3 2 3 2 2 2 3 4 3" xfId="0"/>
    <cellStyle name="Обычный 3 2 3 2 2 2 3 4 3 2" xfId="0"/>
    <cellStyle name="Обычный 3 2 3 2 2 2 3 4 4" xfId="0"/>
    <cellStyle name="Обычный 3 2 3 2 2 2 3 4 4 2" xfId="0"/>
    <cellStyle name="Обычный 3 2 3 2 2 2 3 4 5" xfId="0"/>
    <cellStyle name="Обычный 3 2 3 2 2 2 3 5" xfId="0"/>
    <cellStyle name="Обычный 3 2 3 2 2 2 3 5 2" xfId="0"/>
    <cellStyle name="Обычный 3 2 3 2 2 2 3 6" xfId="0"/>
    <cellStyle name="Обычный 3 2 3 2 2 2 3 6 2" xfId="0"/>
    <cellStyle name="Обычный 3 2 3 2 2 2 3 7" xfId="0"/>
    <cellStyle name="Обычный 3 2 3 2 2 2 3 7 2" xfId="0"/>
    <cellStyle name="Обычный 3 2 3 2 2 2 3 8" xfId="0"/>
    <cellStyle name="Обычный 3 2 3 2 2 2 3_Без баланса" xfId="0"/>
    <cellStyle name="Обычный 3 2 3 2 2 2 4" xfId="0"/>
    <cellStyle name="Обычный 3 2 3 2 2 2 4 2" xfId="0"/>
    <cellStyle name="Обычный 3 2 3 2 2 2 4 2 2" xfId="0"/>
    <cellStyle name="Обычный 3 2 3 2 2 2 4 2 2 2" xfId="0"/>
    <cellStyle name="Обычный 3 2 3 2 2 2 4 2 2 2 2" xfId="0"/>
    <cellStyle name="Обычный 3 2 3 2 2 2 4 2 2 3" xfId="0"/>
    <cellStyle name="Обычный 3 2 3 2 2 2 4 2 2 3 2" xfId="0"/>
    <cellStyle name="Обычный 3 2 3 2 2 2 4 2 2 4" xfId="0"/>
    <cellStyle name="Обычный 3 2 3 2 2 2 4 2 2 4 2" xfId="0"/>
    <cellStyle name="Обычный 3 2 3 2 2 2 4 2 2 5" xfId="0"/>
    <cellStyle name="Обычный 3 2 3 2 2 2 4 2 3" xfId="0"/>
    <cellStyle name="Обычный 3 2 3 2 2 2 4 2 3 2" xfId="0"/>
    <cellStyle name="Обычный 3 2 3 2 2 2 4 2 3 2 2" xfId="0"/>
    <cellStyle name="Обычный 3 2 3 2 2 2 4 2 3 3" xfId="0"/>
    <cellStyle name="Обычный 3 2 3 2 2 2 4 2 3 3 2" xfId="0"/>
    <cellStyle name="Обычный 3 2 3 2 2 2 4 2 3 4" xfId="0"/>
    <cellStyle name="Обычный 3 2 3 2 2 2 4 2 3 4 2" xfId="0"/>
    <cellStyle name="Обычный 3 2 3 2 2 2 4 2 3 5" xfId="0"/>
    <cellStyle name="Обычный 3 2 3 2 2 2 4 2 4" xfId="0"/>
    <cellStyle name="Обычный 3 2 3 2 2 2 4 2 4 2" xfId="0"/>
    <cellStyle name="Обычный 3 2 3 2 2 2 4 2 5" xfId="0"/>
    <cellStyle name="Обычный 3 2 3 2 2 2 4 2 5 2" xfId="0"/>
    <cellStyle name="Обычный 3 2 3 2 2 2 4 2 6" xfId="0"/>
    <cellStyle name="Обычный 3 2 3 2 2 2 4 2 6 2" xfId="0"/>
    <cellStyle name="Обычный 3 2 3 2 2 2 4 2 7" xfId="0"/>
    <cellStyle name="Обычный 3 2 3 2 2 2 4 2_Без баланса" xfId="0"/>
    <cellStyle name="Обычный 3 2 3 2 2 2 4 3" xfId="0"/>
    <cellStyle name="Обычный 3 2 3 2 2 2 4 3 2" xfId="0"/>
    <cellStyle name="Обычный 3 2 3 2 2 2 4 3 2 2" xfId="0"/>
    <cellStyle name="Обычный 3 2 3 2 2 2 4 3 3" xfId="0"/>
    <cellStyle name="Обычный 3 2 3 2 2 2 4 3 3 2" xfId="0"/>
    <cellStyle name="Обычный 3 2 3 2 2 2 4 3 4" xfId="0"/>
    <cellStyle name="Обычный 3 2 3 2 2 2 4 3 4 2" xfId="0"/>
    <cellStyle name="Обычный 3 2 3 2 2 2 4 3 5" xfId="0"/>
    <cellStyle name="Обычный 3 2 3 2 2 2 4 4" xfId="0"/>
    <cellStyle name="Обычный 3 2 3 2 2 2 4 4 2" xfId="0"/>
    <cellStyle name="Обычный 3 2 3 2 2 2 4 4 2 2" xfId="0"/>
    <cellStyle name="Обычный 3 2 3 2 2 2 4 4 3" xfId="0"/>
    <cellStyle name="Обычный 3 2 3 2 2 2 4 4 3 2" xfId="0"/>
    <cellStyle name="Обычный 3 2 3 2 2 2 4 4 4" xfId="0"/>
    <cellStyle name="Обычный 3 2 3 2 2 2 4 4 4 2" xfId="0"/>
    <cellStyle name="Обычный 3 2 3 2 2 2 4 4 5" xfId="0"/>
    <cellStyle name="Обычный 3 2 3 2 2 2 4 5" xfId="0"/>
    <cellStyle name="Обычный 3 2 3 2 2 2 4 5 2" xfId="0"/>
    <cellStyle name="Обычный 3 2 3 2 2 2 4 6" xfId="0"/>
    <cellStyle name="Обычный 3 2 3 2 2 2 4 6 2" xfId="0"/>
    <cellStyle name="Обычный 3 2 3 2 2 2 4 7" xfId="0"/>
    <cellStyle name="Обычный 3 2 3 2 2 2 4 7 2" xfId="0"/>
    <cellStyle name="Обычный 3 2 3 2 2 2 4 8" xfId="0"/>
    <cellStyle name="Обычный 3 2 3 2 2 2 4_Без баланса" xfId="0"/>
    <cellStyle name="Обычный 3 2 3 2 2 2 5" xfId="0"/>
    <cellStyle name="Обычный 3 2 3 2 2 2 5 10" xfId="0"/>
    <cellStyle name="Обычный 3 2 3 2 2 2 5 2" xfId="0"/>
    <cellStyle name="Обычный 3 2 3 2 2 2 5 2 2" xfId="0"/>
    <cellStyle name="Обычный 3 2 3 2 2 2 5 2 2 2" xfId="0"/>
    <cellStyle name="Обычный 3 2 3 2 2 2 5 2 2 2 2" xfId="0"/>
    <cellStyle name="Обычный 3 2 3 2 2 2 5 2 2 3" xfId="0"/>
    <cellStyle name="Обычный 3 2 3 2 2 2 5 2 2 3 2" xfId="0"/>
    <cellStyle name="Обычный 3 2 3 2 2 2 5 2 2 4" xfId="0"/>
    <cellStyle name="Обычный 3 2 3 2 2 2 5 2 2 4 2" xfId="0"/>
    <cellStyle name="Обычный 3 2 3 2 2 2 5 2 2 5" xfId="0"/>
    <cellStyle name="Обычный 3 2 3 2 2 2 5 2 3" xfId="0"/>
    <cellStyle name="Обычный 3 2 3 2 2 2 5 2 3 2" xfId="0"/>
    <cellStyle name="Обычный 3 2 3 2 2 2 5 2 4" xfId="0"/>
    <cellStyle name="Обычный 3 2 3 2 2 2 5 2 4 2" xfId="0"/>
    <cellStyle name="Обычный 3 2 3 2 2 2 5 2 5" xfId="0"/>
    <cellStyle name="Обычный 3 2 3 2 2 2 5 2 5 2" xfId="0"/>
    <cellStyle name="Обычный 3 2 3 2 2 2 5 2 6" xfId="0"/>
    <cellStyle name="Обычный 3 2 3 2 2 2 5 2_Без баланса" xfId="0"/>
    <cellStyle name="Обычный 3 2 3 2 2 2 5 3" xfId="0"/>
    <cellStyle name="Обычный 3 2 3 2 2 2 5 3 2" xfId="0"/>
    <cellStyle name="Обычный 3 2 3 2 2 2 5 3 2 2" xfId="0"/>
    <cellStyle name="Обычный 3 2 3 2 2 2 5 3 3" xfId="0"/>
    <cellStyle name="Обычный 3 2 3 2 2 2 5 3 3 2" xfId="0"/>
    <cellStyle name="Обычный 3 2 3 2 2 2 5 3 4" xfId="0"/>
    <cellStyle name="Обычный 3 2 3 2 2 2 5 3 4 2" xfId="0"/>
    <cellStyle name="Обычный 3 2 3 2 2 2 5 3 5" xfId="0"/>
    <cellStyle name="Обычный 3 2 3 2 2 2 5 4" xfId="0"/>
    <cellStyle name="Обычный 3 2 3 2 2 2 5 4 2" xfId="0"/>
    <cellStyle name="Обычный 3 2 3 2 2 2 5 4 2 2" xfId="0"/>
    <cellStyle name="Обычный 3 2 3 2 2 2 5 4 3" xfId="0"/>
    <cellStyle name="Обычный 3 2 3 2 2 2 5 4 3 2" xfId="0"/>
    <cellStyle name="Обычный 3 2 3 2 2 2 5 4 4" xfId="0"/>
    <cellStyle name="Обычный 3 2 3 2 2 2 5 4 4 2" xfId="0"/>
    <cellStyle name="Обычный 3 2 3 2 2 2 5 4 5" xfId="0"/>
    <cellStyle name="Обычный 3 2 3 2 2 2 5 5" xfId="0"/>
    <cellStyle name="Обычный 3 2 3 2 2 2 5 5 2" xfId="0"/>
    <cellStyle name="Обычный 3 2 3 2 2 2 5 5 2 2" xfId="0"/>
    <cellStyle name="Обычный 3 2 3 2 2 2 5 5 3" xfId="0"/>
    <cellStyle name="Обычный 3 2 3 2 2 2 5 5 3 2" xfId="0"/>
    <cellStyle name="Обычный 3 2 3 2 2 2 5 5 4" xfId="0"/>
    <cellStyle name="Обычный 3 2 3 2 2 2 5 5 4 2" xfId="0"/>
    <cellStyle name="Обычный 3 2 3 2 2 2 5 5 5" xfId="0"/>
    <cellStyle name="Обычный 3 2 3 2 2 2 5 6" xfId="0"/>
    <cellStyle name="Обычный 3 2 3 2 2 2 5 6 2" xfId="0"/>
    <cellStyle name="Обычный 3 2 3 2 2 2 5 6 2 2" xfId="0"/>
    <cellStyle name="Обычный 3 2 3 2 2 2 5 6 3" xfId="0"/>
    <cellStyle name="Обычный 3 2 3 2 2 2 5 6 3 2" xfId="0"/>
    <cellStyle name="Обычный 3 2 3 2 2 2 5 6 4" xfId="0"/>
    <cellStyle name="Обычный 3 2 3 2 2 2 5 6 4 2" xfId="0"/>
    <cellStyle name="Обычный 3 2 3 2 2 2 5 6 5" xfId="0"/>
    <cellStyle name="Обычный 3 2 3 2 2 2 5 7" xfId="0"/>
    <cellStyle name="Обычный 3 2 3 2 2 2 5 7 2" xfId="0"/>
    <cellStyle name="Обычный 3 2 3 2 2 2 5 8" xfId="0"/>
    <cellStyle name="Обычный 3 2 3 2 2 2 5 8 2" xfId="0"/>
    <cellStyle name="Обычный 3 2 3 2 2 2 5 9" xfId="0"/>
    <cellStyle name="Обычный 3 2 3 2 2 2 5 9 2" xfId="0"/>
    <cellStyle name="Обычный 3 2 3 2 2 2 5_Без баланса" xfId="0"/>
    <cellStyle name="Обычный 3 2 3 2 2 2 6" xfId="0"/>
    <cellStyle name="Обычный 3 2 3 2 2 2 6 2" xfId="0"/>
    <cellStyle name="Обычный 3 2 3 2 2 2 6 2 2" xfId="0"/>
    <cellStyle name="Обычный 3 2 3 2 2 2 6 2 2 2" xfId="0"/>
    <cellStyle name="Обычный 3 2 3 2 2 2 6 2 3" xfId="0"/>
    <cellStyle name="Обычный 3 2 3 2 2 2 6 2 3 2" xfId="0"/>
    <cellStyle name="Обычный 3 2 3 2 2 2 6 2 4" xfId="0"/>
    <cellStyle name="Обычный 3 2 3 2 2 2 6 2 4 2" xfId="0"/>
    <cellStyle name="Обычный 3 2 3 2 2 2 6 2 5" xfId="0"/>
    <cellStyle name="Обычный 3 2 3 2 2 2 6 3" xfId="0"/>
    <cellStyle name="Обычный 3 2 3 2 2 2 6 3 2" xfId="0"/>
    <cellStyle name="Обычный 3 2 3 2 2 2 6 3 2 2" xfId="0"/>
    <cellStyle name="Обычный 3 2 3 2 2 2 6 3 3" xfId="0"/>
    <cellStyle name="Обычный 3 2 3 2 2 2 6 3 3 2" xfId="0"/>
    <cellStyle name="Обычный 3 2 3 2 2 2 6 3 4" xfId="0"/>
    <cellStyle name="Обычный 3 2 3 2 2 2 6 3 4 2" xfId="0"/>
    <cellStyle name="Обычный 3 2 3 2 2 2 6 3 5" xfId="0"/>
    <cellStyle name="Обычный 3 2 3 2 2 2 6 4" xfId="0"/>
    <cellStyle name="Обычный 3 2 3 2 2 2 6 4 2" xfId="0"/>
    <cellStyle name="Обычный 3 2 3 2 2 2 6 5" xfId="0"/>
    <cellStyle name="Обычный 3 2 3 2 2 2 6 5 2" xfId="0"/>
    <cellStyle name="Обычный 3 2 3 2 2 2 6 6" xfId="0"/>
    <cellStyle name="Обычный 3 2 3 2 2 2 6 6 2" xfId="0"/>
    <cellStyle name="Обычный 3 2 3 2 2 2 6 7" xfId="0"/>
    <cellStyle name="Обычный 3 2 3 2 2 2 6_Без баланса" xfId="0"/>
    <cellStyle name="Обычный 3 2 3 2 2 2 7" xfId="0"/>
    <cellStyle name="Обычный 3 2 3 2 2 2 7 2" xfId="0"/>
    <cellStyle name="Обычный 3 2 3 2 2 2 7 2 2" xfId="0"/>
    <cellStyle name="Обычный 3 2 3 2 2 2 7 2 2 2" xfId="0"/>
    <cellStyle name="Обычный 3 2 3 2 2 2 7 2 3" xfId="0"/>
    <cellStyle name="Обычный 3 2 3 2 2 2 7 2 3 2" xfId="0"/>
    <cellStyle name="Обычный 3 2 3 2 2 2 7 2 4" xfId="0"/>
    <cellStyle name="Обычный 3 2 3 2 2 2 7 2 4 2" xfId="0"/>
    <cellStyle name="Обычный 3 2 3 2 2 2 7 2 5" xfId="0"/>
    <cellStyle name="Обычный 3 2 3 2 2 2 7 3" xfId="0"/>
    <cellStyle name="Обычный 3 2 3 2 2 2 7 3 2" xfId="0"/>
    <cellStyle name="Обычный 3 2 3 2 2 2 7 3 2 2" xfId="0"/>
    <cellStyle name="Обычный 3 2 3 2 2 2 7 3 3" xfId="0"/>
    <cellStyle name="Обычный 3 2 3 2 2 2 7 3 3 2" xfId="0"/>
    <cellStyle name="Обычный 3 2 3 2 2 2 7 3 4" xfId="0"/>
    <cellStyle name="Обычный 3 2 3 2 2 2 7 3 4 2" xfId="0"/>
    <cellStyle name="Обычный 3 2 3 2 2 2 7 3 5" xfId="0"/>
    <cellStyle name="Обычный 3 2 3 2 2 2 7 4" xfId="0"/>
    <cellStyle name="Обычный 3 2 3 2 2 2 7 4 2" xfId="0"/>
    <cellStyle name="Обычный 3 2 3 2 2 2 7 5" xfId="0"/>
    <cellStyle name="Обычный 3 2 3 2 2 2 7 5 2" xfId="0"/>
    <cellStyle name="Обычный 3 2 3 2 2 2 7 6" xfId="0"/>
    <cellStyle name="Обычный 3 2 3 2 2 2 7 6 2" xfId="0"/>
    <cellStyle name="Обычный 3 2 3 2 2 2 7 7" xfId="0"/>
    <cellStyle name="Обычный 3 2 3 2 2 2 7_Без баланса" xfId="0"/>
    <cellStyle name="Обычный 3 2 3 2 2 2 8" xfId="0"/>
    <cellStyle name="Обычный 3 2 3 2 2 2 8 2" xfId="0"/>
    <cellStyle name="Обычный 3 2 3 2 2 2 8 2 2" xfId="0"/>
    <cellStyle name="Обычный 3 2 3 2 2 2 8 2 2 2" xfId="0"/>
    <cellStyle name="Обычный 3 2 3 2 2 2 8 2 3" xfId="0"/>
    <cellStyle name="Обычный 3 2 3 2 2 2 8 2 3 2" xfId="0"/>
    <cellStyle name="Обычный 3 2 3 2 2 2 8 2 4" xfId="0"/>
    <cellStyle name="Обычный 3 2 3 2 2 2 8 2 4 2" xfId="0"/>
    <cellStyle name="Обычный 3 2 3 2 2 2 8 2 5" xfId="0"/>
    <cellStyle name="Обычный 3 2 3 2 2 2 8 3" xfId="0"/>
    <cellStyle name="Обычный 3 2 3 2 2 2 8 3 2" xfId="0"/>
    <cellStyle name="Обычный 3 2 3 2 2 2 8 4" xfId="0"/>
    <cellStyle name="Обычный 3 2 3 2 2 2 8 4 2" xfId="0"/>
    <cellStyle name="Обычный 3 2 3 2 2 2 8 5" xfId="0"/>
    <cellStyle name="Обычный 3 2 3 2 2 2 8 5 2" xfId="0"/>
    <cellStyle name="Обычный 3 2 3 2 2 2 8 6" xfId="0"/>
    <cellStyle name="Обычный 3 2 3 2 2 2 8_Без баланса" xfId="0"/>
    <cellStyle name="Обычный 3 2 3 2 2 2 9" xfId="0"/>
    <cellStyle name="Обычный 3 2 3 2 2 2 9 2" xfId="0"/>
    <cellStyle name="Обычный 3 2 3 2 2 2 9 2 2" xfId="0"/>
    <cellStyle name="Обычный 3 2 3 2 2 2 9 3" xfId="0"/>
    <cellStyle name="Обычный 3 2 3 2 2 2 9 3 2" xfId="0"/>
    <cellStyle name="Обычный 3 2 3 2 2 2 9 4" xfId="0"/>
    <cellStyle name="Обычный 3 2 3 2 2 2 9 4 2" xfId="0"/>
    <cellStyle name="Обычный 3 2 3 2 2 2 9 5" xfId="0"/>
    <cellStyle name="Обычный 3 2 3 2 2 2_Без баланса" xfId="0"/>
    <cellStyle name="Обычный 3 2 3 2 2 3" xfId="0"/>
    <cellStyle name="Обычный 3 2 3 2 2 3 2" xfId="0"/>
    <cellStyle name="Обычный 3 2 3 2 2 3 2 2" xfId="0"/>
    <cellStyle name="Обычный 3 2 3 2 2 3 2 2 2" xfId="0"/>
    <cellStyle name="Обычный 3 2 3 2 2 3 2 2 2 2" xfId="0"/>
    <cellStyle name="Обычный 3 2 3 2 2 3 2 2 2 2 2" xfId="0"/>
    <cellStyle name="Обычный 3 2 3 2 2 3 2 2 2 3" xfId="0"/>
    <cellStyle name="Обычный 3 2 3 2 2 3 2 2 2 3 2" xfId="0"/>
    <cellStyle name="Обычный 3 2 3 2 2 3 2 2 2 4" xfId="0"/>
    <cellStyle name="Обычный 3 2 3 2 2 3 2 2 2 4 2" xfId="0"/>
    <cellStyle name="Обычный 3 2 3 2 2 3 2 2 2 5" xfId="0"/>
    <cellStyle name="Обычный 3 2 3 2 2 3 2 2 3" xfId="0"/>
    <cellStyle name="Обычный 3 2 3 2 2 3 2 2 3 2" xfId="0"/>
    <cellStyle name="Обычный 3 2 3 2 2 3 2 2 3 2 2" xfId="0"/>
    <cellStyle name="Обычный 3 2 3 2 2 3 2 2 3 3" xfId="0"/>
    <cellStyle name="Обычный 3 2 3 2 2 3 2 2 3 3 2" xfId="0"/>
    <cellStyle name="Обычный 3 2 3 2 2 3 2 2 3 4" xfId="0"/>
    <cellStyle name="Обычный 3 2 3 2 2 3 2 2 3 4 2" xfId="0"/>
    <cellStyle name="Обычный 3 2 3 2 2 3 2 2 3 5" xfId="0"/>
    <cellStyle name="Обычный 3 2 3 2 2 3 2 2 4" xfId="0"/>
    <cellStyle name="Обычный 3 2 3 2 2 3 2 2 4 2" xfId="0"/>
    <cellStyle name="Обычный 3 2 3 2 2 3 2 2 5" xfId="0"/>
    <cellStyle name="Обычный 3 2 3 2 2 3 2 2 5 2" xfId="0"/>
    <cellStyle name="Обычный 3 2 3 2 2 3 2 2 6" xfId="0"/>
    <cellStyle name="Обычный 3 2 3 2 2 3 2 2 6 2" xfId="0"/>
    <cellStyle name="Обычный 3 2 3 2 2 3 2 2 7" xfId="0"/>
    <cellStyle name="Обычный 3 2 3 2 2 3 2 2_Без баланса" xfId="0"/>
    <cellStyle name="Обычный 3 2 3 2 2 3 2 3" xfId="0"/>
    <cellStyle name="Обычный 3 2 3 2 2 3 2 3 2" xfId="0"/>
    <cellStyle name="Обычный 3 2 3 2 2 3 2 3 2 2" xfId="0"/>
    <cellStyle name="Обычный 3 2 3 2 2 3 2 3 2 2 2" xfId="0"/>
    <cellStyle name="Обычный 3 2 3 2 2 3 2 3 2 3" xfId="0"/>
    <cellStyle name="Обычный 3 2 3 2 2 3 2 3 2 3 2" xfId="0"/>
    <cellStyle name="Обычный 3 2 3 2 2 3 2 3 2 4" xfId="0"/>
    <cellStyle name="Обычный 3 2 3 2 2 3 2 3 2 4 2" xfId="0"/>
    <cellStyle name="Обычный 3 2 3 2 2 3 2 3 2 5" xfId="0"/>
    <cellStyle name="Обычный 3 2 3 2 2 3 2 3 3" xfId="0"/>
    <cellStyle name="Обычный 3 2 3 2 2 3 2 3 3 2" xfId="0"/>
    <cellStyle name="Обычный 3 2 3 2 2 3 2 3 4" xfId="0"/>
    <cellStyle name="Обычный 3 2 3 2 2 3 2 3 4 2" xfId="0"/>
    <cellStyle name="Обычный 3 2 3 2 2 3 2 3 5" xfId="0"/>
    <cellStyle name="Обычный 3 2 3 2 2 3 2 3 5 2" xfId="0"/>
    <cellStyle name="Обычный 3 2 3 2 2 3 2 3 6" xfId="0"/>
    <cellStyle name="Обычный 3 2 3 2 2 3 2 4" xfId="0"/>
    <cellStyle name="Обычный 3 2 3 2 2 3 2 4 2" xfId="0"/>
    <cellStyle name="Обычный 3 2 3 2 2 3 2 4 2 2" xfId="0"/>
    <cellStyle name="Обычный 3 2 3 2 2 3 2 4 3" xfId="0"/>
    <cellStyle name="Обычный 3 2 3 2 2 3 2 4 3 2" xfId="0"/>
    <cellStyle name="Обычный 3 2 3 2 2 3 2 4 4" xfId="0"/>
    <cellStyle name="Обычный 3 2 3 2 2 3 2 4 4 2" xfId="0"/>
    <cellStyle name="Обычный 3 2 3 2 2 3 2 4 5" xfId="0"/>
    <cellStyle name="Обычный 3 2 3 2 2 3 2 5" xfId="0"/>
    <cellStyle name="Обычный 3 2 3 2 2 3 2 5 2" xfId="0"/>
    <cellStyle name="Обычный 3 2 3 2 2 3 2 6" xfId="0"/>
    <cellStyle name="Обычный 3 2 3 2 2 3 2 6 2" xfId="0"/>
    <cellStyle name="Обычный 3 2 3 2 2 3 2 7" xfId="0"/>
    <cellStyle name="Обычный 3 2 3 2 2 3 2 7 2" xfId="0"/>
    <cellStyle name="Обычный 3 2 3 2 2 3 2 8" xfId="0"/>
    <cellStyle name="Обычный 3 2 3 2 2 3 2_Без баланса" xfId="0"/>
    <cellStyle name="Обычный 3 2 3 2 2 3 3" xfId="0"/>
    <cellStyle name="Обычный 3 2 3 2 2 3 3 2" xfId="0"/>
    <cellStyle name="Обычный 3 2 3 2 2 3 3 2 2" xfId="0"/>
    <cellStyle name="Обычный 3 2 3 2 2 3 3 2 2 2" xfId="0"/>
    <cellStyle name="Обычный 3 2 3 2 2 3 3 2 3" xfId="0"/>
    <cellStyle name="Обычный 3 2 3 2 2 3 3 2 3 2" xfId="0"/>
    <cellStyle name="Обычный 3 2 3 2 2 3 3 2 4" xfId="0"/>
    <cellStyle name="Обычный 3 2 3 2 2 3 3 2 4 2" xfId="0"/>
    <cellStyle name="Обычный 3 2 3 2 2 3 3 2 5" xfId="0"/>
    <cellStyle name="Обычный 3 2 3 2 2 3 3 3" xfId="0"/>
    <cellStyle name="Обычный 3 2 3 2 2 3 3 3 2" xfId="0"/>
    <cellStyle name="Обычный 3 2 3 2 2 3 3 3 2 2" xfId="0"/>
    <cellStyle name="Обычный 3 2 3 2 2 3 3 3 3" xfId="0"/>
    <cellStyle name="Обычный 3 2 3 2 2 3 3 3 3 2" xfId="0"/>
    <cellStyle name="Обычный 3 2 3 2 2 3 3 3 4" xfId="0"/>
    <cellStyle name="Обычный 3 2 3 2 2 3 3 3 4 2" xfId="0"/>
    <cellStyle name="Обычный 3 2 3 2 2 3 3 3 5" xfId="0"/>
    <cellStyle name="Обычный 3 2 3 2 2 3 3 4" xfId="0"/>
    <cellStyle name="Обычный 3 2 3 2 2 3 3 4 2" xfId="0"/>
    <cellStyle name="Обычный 3 2 3 2 2 3 3 5" xfId="0"/>
    <cellStyle name="Обычный 3 2 3 2 2 3 3 5 2" xfId="0"/>
    <cellStyle name="Обычный 3 2 3 2 2 3 3 6" xfId="0"/>
    <cellStyle name="Обычный 3 2 3 2 2 3 3 6 2" xfId="0"/>
    <cellStyle name="Обычный 3 2 3 2 2 3 3 7" xfId="0"/>
    <cellStyle name="Обычный 3 2 3 2 2 3 3_Без баланса" xfId="0"/>
    <cellStyle name="Обычный 3 2 3 2 2 3 4" xfId="0"/>
    <cellStyle name="Обычный 3 2 3 2 2 3 4 2" xfId="0"/>
    <cellStyle name="Обычный 3 2 3 2 2 3 4 2 2" xfId="0"/>
    <cellStyle name="Обычный 3 2 3 2 2 3 4 2 2 2" xfId="0"/>
    <cellStyle name="Обычный 3 2 3 2 2 3 4 2 3" xfId="0"/>
    <cellStyle name="Обычный 3 2 3 2 2 3 4 2 3 2" xfId="0"/>
    <cellStyle name="Обычный 3 2 3 2 2 3 4 2 4" xfId="0"/>
    <cellStyle name="Обычный 3 2 3 2 2 3 4 2 4 2" xfId="0"/>
    <cellStyle name="Обычный 3 2 3 2 2 3 4 2 5" xfId="0"/>
    <cellStyle name="Обычный 3 2 3 2 2 3 4 3" xfId="0"/>
    <cellStyle name="Обычный 3 2 3 2 2 3 4 3 2" xfId="0"/>
    <cellStyle name="Обычный 3 2 3 2 2 3 4 4" xfId="0"/>
    <cellStyle name="Обычный 3 2 3 2 2 3 4 4 2" xfId="0"/>
    <cellStyle name="Обычный 3 2 3 2 2 3 4 5" xfId="0"/>
    <cellStyle name="Обычный 3 2 3 2 2 3 4 5 2" xfId="0"/>
    <cellStyle name="Обычный 3 2 3 2 2 3 4 6" xfId="0"/>
    <cellStyle name="Обычный 3 2 3 2 2 3 5" xfId="0"/>
    <cellStyle name="Обычный 3 2 3 2 2 3 5 2" xfId="0"/>
    <cellStyle name="Обычный 3 2 3 2 2 3 5 2 2" xfId="0"/>
    <cellStyle name="Обычный 3 2 3 2 2 3 5 3" xfId="0"/>
    <cellStyle name="Обычный 3 2 3 2 2 3 5 3 2" xfId="0"/>
    <cellStyle name="Обычный 3 2 3 2 2 3 5 4" xfId="0"/>
    <cellStyle name="Обычный 3 2 3 2 2 3 5 4 2" xfId="0"/>
    <cellStyle name="Обычный 3 2 3 2 2 3 5 5" xfId="0"/>
    <cellStyle name="Обычный 3 2 3 2 2 3 6" xfId="0"/>
    <cellStyle name="Обычный 3 2 3 2 2 3 6 2" xfId="0"/>
    <cellStyle name="Обычный 3 2 3 2 2 3 7" xfId="0"/>
    <cellStyle name="Обычный 3 2 3 2 2 3 7 2" xfId="0"/>
    <cellStyle name="Обычный 3 2 3 2 2 3 8" xfId="0"/>
    <cellStyle name="Обычный 3 2 3 2 2 3 8 2" xfId="0"/>
    <cellStyle name="Обычный 3 2 3 2 2 3 9" xfId="0"/>
    <cellStyle name="Обычный 3 2 3 2 2 3_Без баланса" xfId="0"/>
    <cellStyle name="Обычный 3 2 3 2 2 4" xfId="0"/>
    <cellStyle name="Обычный 3 2 3 2 2 4 2" xfId="0"/>
    <cellStyle name="Обычный 3 2 3 2 2 4 2 2" xfId="0"/>
    <cellStyle name="Обычный 3 2 3 2 2 4 2 2 2" xfId="0"/>
    <cellStyle name="Обычный 3 2 3 2 2 4 2 2 2 2" xfId="0"/>
    <cellStyle name="Обычный 3 2 3 2 2 4 2 2 3" xfId="0"/>
    <cellStyle name="Обычный 3 2 3 2 2 4 2 2 3 2" xfId="0"/>
    <cellStyle name="Обычный 3 2 3 2 2 4 2 2 4" xfId="0"/>
    <cellStyle name="Обычный 3 2 3 2 2 4 2 2 4 2" xfId="0"/>
    <cellStyle name="Обычный 3 2 3 2 2 4 2 2 5" xfId="0"/>
    <cellStyle name="Обычный 3 2 3 2 2 4 2 3" xfId="0"/>
    <cellStyle name="Обычный 3 2 3 2 2 4 2 3 2" xfId="0"/>
    <cellStyle name="Обычный 3 2 3 2 2 4 2 3 2 2" xfId="0"/>
    <cellStyle name="Обычный 3 2 3 2 2 4 2 3 3" xfId="0"/>
    <cellStyle name="Обычный 3 2 3 2 2 4 2 3 3 2" xfId="0"/>
    <cellStyle name="Обычный 3 2 3 2 2 4 2 3 4" xfId="0"/>
    <cellStyle name="Обычный 3 2 3 2 2 4 2 3 4 2" xfId="0"/>
    <cellStyle name="Обычный 3 2 3 2 2 4 2 3 5" xfId="0"/>
    <cellStyle name="Обычный 3 2 3 2 2 4 2 4" xfId="0"/>
    <cellStyle name="Обычный 3 2 3 2 2 4 2 4 2" xfId="0"/>
    <cellStyle name="Обычный 3 2 3 2 2 4 2 5" xfId="0"/>
    <cellStyle name="Обычный 3 2 3 2 2 4 2 5 2" xfId="0"/>
    <cellStyle name="Обычный 3 2 3 2 2 4 2 6" xfId="0"/>
    <cellStyle name="Обычный 3 2 3 2 2 4 2 6 2" xfId="0"/>
    <cellStyle name="Обычный 3 2 3 2 2 4 2 7" xfId="0"/>
    <cellStyle name="Обычный 3 2 3 2 2 4 2_Без баланса" xfId="0"/>
    <cellStyle name="Обычный 3 2 3 2 2 4 3" xfId="0"/>
    <cellStyle name="Обычный 3 2 3 2 2 4 3 2" xfId="0"/>
    <cellStyle name="Обычный 3 2 3 2 2 4 3 2 2" xfId="0"/>
    <cellStyle name="Обычный 3 2 3 2 2 4 3 2 2 2" xfId="0"/>
    <cellStyle name="Обычный 3 2 3 2 2 4 3 2 3" xfId="0"/>
    <cellStyle name="Обычный 3 2 3 2 2 4 3 2 3 2" xfId="0"/>
    <cellStyle name="Обычный 3 2 3 2 2 4 3 2 4" xfId="0"/>
    <cellStyle name="Обычный 3 2 3 2 2 4 3 2 4 2" xfId="0"/>
    <cellStyle name="Обычный 3 2 3 2 2 4 3 2 5" xfId="0"/>
    <cellStyle name="Обычный 3 2 3 2 2 4 3 3" xfId="0"/>
    <cellStyle name="Обычный 3 2 3 2 2 4 3 3 2" xfId="0"/>
    <cellStyle name="Обычный 3 2 3 2 2 4 3 4" xfId="0"/>
    <cellStyle name="Обычный 3 2 3 2 2 4 3 4 2" xfId="0"/>
    <cellStyle name="Обычный 3 2 3 2 2 4 3 5" xfId="0"/>
    <cellStyle name="Обычный 3 2 3 2 2 4 3 5 2" xfId="0"/>
    <cellStyle name="Обычный 3 2 3 2 2 4 3 6" xfId="0"/>
    <cellStyle name="Обычный 3 2 3 2 2 4 4" xfId="0"/>
    <cellStyle name="Обычный 3 2 3 2 2 4 4 2" xfId="0"/>
    <cellStyle name="Обычный 3 2 3 2 2 4 4 2 2" xfId="0"/>
    <cellStyle name="Обычный 3 2 3 2 2 4 4 3" xfId="0"/>
    <cellStyle name="Обычный 3 2 3 2 2 4 4 3 2" xfId="0"/>
    <cellStyle name="Обычный 3 2 3 2 2 4 4 4" xfId="0"/>
    <cellStyle name="Обычный 3 2 3 2 2 4 4 4 2" xfId="0"/>
    <cellStyle name="Обычный 3 2 3 2 2 4 4 5" xfId="0"/>
    <cellStyle name="Обычный 3 2 3 2 2 4 5" xfId="0"/>
    <cellStyle name="Обычный 3 2 3 2 2 4 5 2" xfId="0"/>
    <cellStyle name="Обычный 3 2 3 2 2 4 6" xfId="0"/>
    <cellStyle name="Обычный 3 2 3 2 2 4 6 2" xfId="0"/>
    <cellStyle name="Обычный 3 2 3 2 2 4 7" xfId="0"/>
    <cellStyle name="Обычный 3 2 3 2 2 4 7 2" xfId="0"/>
    <cellStyle name="Обычный 3 2 3 2 2 4 8" xfId="0"/>
    <cellStyle name="Обычный 3 2 3 2 2 4_Без баланса" xfId="0"/>
    <cellStyle name="Обычный 3 2 3 2 2 5" xfId="0"/>
    <cellStyle name="Обычный 3 2 3 2 2 5 2" xfId="0"/>
    <cellStyle name="Обычный 3 2 3 2 2 5 2 2" xfId="0"/>
    <cellStyle name="Обычный 3 2 3 2 2 5 2 2 2" xfId="0"/>
    <cellStyle name="Обычный 3 2 3 2 2 5 2 2 2 2" xfId="0"/>
    <cellStyle name="Обычный 3 2 3 2 2 5 2 2 3" xfId="0"/>
    <cellStyle name="Обычный 3 2 3 2 2 5 2 2 3 2" xfId="0"/>
    <cellStyle name="Обычный 3 2 3 2 2 5 2 2 4" xfId="0"/>
    <cellStyle name="Обычный 3 2 3 2 2 5 2 2 4 2" xfId="0"/>
    <cellStyle name="Обычный 3 2 3 2 2 5 2 2 5" xfId="0"/>
    <cellStyle name="Обычный 3 2 3 2 2 5 2 3" xfId="0"/>
    <cellStyle name="Обычный 3 2 3 2 2 5 2 3 2" xfId="0"/>
    <cellStyle name="Обычный 3 2 3 2 2 5 2 3 2 2" xfId="0"/>
    <cellStyle name="Обычный 3 2 3 2 2 5 2 3 3" xfId="0"/>
    <cellStyle name="Обычный 3 2 3 2 2 5 2 3 3 2" xfId="0"/>
    <cellStyle name="Обычный 3 2 3 2 2 5 2 3 4" xfId="0"/>
    <cellStyle name="Обычный 3 2 3 2 2 5 2 3 4 2" xfId="0"/>
    <cellStyle name="Обычный 3 2 3 2 2 5 2 3 5" xfId="0"/>
    <cellStyle name="Обычный 3 2 3 2 2 5 2 4" xfId="0"/>
    <cellStyle name="Обычный 3 2 3 2 2 5 2 4 2" xfId="0"/>
    <cellStyle name="Обычный 3 2 3 2 2 5 2 5" xfId="0"/>
    <cellStyle name="Обычный 3 2 3 2 2 5 2 5 2" xfId="0"/>
    <cellStyle name="Обычный 3 2 3 2 2 5 2 6" xfId="0"/>
    <cellStyle name="Обычный 3 2 3 2 2 5 2 6 2" xfId="0"/>
    <cellStyle name="Обычный 3 2 3 2 2 5 2 7" xfId="0"/>
    <cellStyle name="Обычный 3 2 3 2 2 5 2_Без баланса" xfId="0"/>
    <cellStyle name="Обычный 3 2 3 2 2 5 3" xfId="0"/>
    <cellStyle name="Обычный 3 2 3 2 2 5 3 2" xfId="0"/>
    <cellStyle name="Обычный 3 2 3 2 2 5 3 2 2" xfId="0"/>
    <cellStyle name="Обычный 3 2 3 2 2 5 3 3" xfId="0"/>
    <cellStyle name="Обычный 3 2 3 2 2 5 3 3 2" xfId="0"/>
    <cellStyle name="Обычный 3 2 3 2 2 5 3 4" xfId="0"/>
    <cellStyle name="Обычный 3 2 3 2 2 5 3 4 2" xfId="0"/>
    <cellStyle name="Обычный 3 2 3 2 2 5 3 5" xfId="0"/>
    <cellStyle name="Обычный 3 2 3 2 2 5 4" xfId="0"/>
    <cellStyle name="Обычный 3 2 3 2 2 5 4 2" xfId="0"/>
    <cellStyle name="Обычный 3 2 3 2 2 5 4 2 2" xfId="0"/>
    <cellStyle name="Обычный 3 2 3 2 2 5 4 3" xfId="0"/>
    <cellStyle name="Обычный 3 2 3 2 2 5 4 3 2" xfId="0"/>
    <cellStyle name="Обычный 3 2 3 2 2 5 4 4" xfId="0"/>
    <cellStyle name="Обычный 3 2 3 2 2 5 4 4 2" xfId="0"/>
    <cellStyle name="Обычный 3 2 3 2 2 5 4 5" xfId="0"/>
    <cellStyle name="Обычный 3 2 3 2 2 5 5" xfId="0"/>
    <cellStyle name="Обычный 3 2 3 2 2 5 5 2" xfId="0"/>
    <cellStyle name="Обычный 3 2 3 2 2 5 6" xfId="0"/>
    <cellStyle name="Обычный 3 2 3 2 2 5 6 2" xfId="0"/>
    <cellStyle name="Обычный 3 2 3 2 2 5 7" xfId="0"/>
    <cellStyle name="Обычный 3 2 3 2 2 5 7 2" xfId="0"/>
    <cellStyle name="Обычный 3 2 3 2 2 5 8" xfId="0"/>
    <cellStyle name="Обычный 3 2 3 2 2 5_Без баланса" xfId="0"/>
    <cellStyle name="Обычный 3 2 3 2 2 6" xfId="0"/>
    <cellStyle name="Обычный 3 2 3 2 2 6 10" xfId="0"/>
    <cellStyle name="Обычный 3 2 3 2 2 6 2" xfId="0"/>
    <cellStyle name="Обычный 3 2 3 2 2 6 2 2" xfId="0"/>
    <cellStyle name="Обычный 3 2 3 2 2 6 2 2 2" xfId="0"/>
    <cellStyle name="Обычный 3 2 3 2 2 6 2 2 2 2" xfId="0"/>
    <cellStyle name="Обычный 3 2 3 2 2 6 2 2 3" xfId="0"/>
    <cellStyle name="Обычный 3 2 3 2 2 6 2 2 3 2" xfId="0"/>
    <cellStyle name="Обычный 3 2 3 2 2 6 2 2 4" xfId="0"/>
    <cellStyle name="Обычный 3 2 3 2 2 6 2 2 4 2" xfId="0"/>
    <cellStyle name="Обычный 3 2 3 2 2 6 2 2 5" xfId="0"/>
    <cellStyle name="Обычный 3 2 3 2 2 6 2 3" xfId="0"/>
    <cellStyle name="Обычный 3 2 3 2 2 6 2 3 2" xfId="0"/>
    <cellStyle name="Обычный 3 2 3 2 2 6 2 4" xfId="0"/>
    <cellStyle name="Обычный 3 2 3 2 2 6 2 4 2" xfId="0"/>
    <cellStyle name="Обычный 3 2 3 2 2 6 2 5" xfId="0"/>
    <cellStyle name="Обычный 3 2 3 2 2 6 2 5 2" xfId="0"/>
    <cellStyle name="Обычный 3 2 3 2 2 6 2 6" xfId="0"/>
    <cellStyle name="Обычный 3 2 3 2 2 6 2_Без баланса" xfId="0"/>
    <cellStyle name="Обычный 3 2 3 2 2 6 3" xfId="0"/>
    <cellStyle name="Обычный 3 2 3 2 2 6 3 2" xfId="0"/>
    <cellStyle name="Обычный 3 2 3 2 2 6 3 2 2" xfId="0"/>
    <cellStyle name="Обычный 3 2 3 2 2 6 3 3" xfId="0"/>
    <cellStyle name="Обычный 3 2 3 2 2 6 3 3 2" xfId="0"/>
    <cellStyle name="Обычный 3 2 3 2 2 6 3 4" xfId="0"/>
    <cellStyle name="Обычный 3 2 3 2 2 6 3 4 2" xfId="0"/>
    <cellStyle name="Обычный 3 2 3 2 2 6 3 5" xfId="0"/>
    <cellStyle name="Обычный 3 2 3 2 2 6 4" xfId="0"/>
    <cellStyle name="Обычный 3 2 3 2 2 6 4 2" xfId="0"/>
    <cellStyle name="Обычный 3 2 3 2 2 6 4 2 2" xfId="0"/>
    <cellStyle name="Обычный 3 2 3 2 2 6 4 3" xfId="0"/>
    <cellStyle name="Обычный 3 2 3 2 2 6 4 3 2" xfId="0"/>
    <cellStyle name="Обычный 3 2 3 2 2 6 4 4" xfId="0"/>
    <cellStyle name="Обычный 3 2 3 2 2 6 4 4 2" xfId="0"/>
    <cellStyle name="Обычный 3 2 3 2 2 6 4 5" xfId="0"/>
    <cellStyle name="Обычный 3 2 3 2 2 6 5" xfId="0"/>
    <cellStyle name="Обычный 3 2 3 2 2 6 5 2" xfId="0"/>
    <cellStyle name="Обычный 3 2 3 2 2 6 5 2 2" xfId="0"/>
    <cellStyle name="Обычный 3 2 3 2 2 6 5 3" xfId="0"/>
    <cellStyle name="Обычный 3 2 3 2 2 6 5 3 2" xfId="0"/>
    <cellStyle name="Обычный 3 2 3 2 2 6 5 4" xfId="0"/>
    <cellStyle name="Обычный 3 2 3 2 2 6 5 4 2" xfId="0"/>
    <cellStyle name="Обычный 3 2 3 2 2 6 5 5" xfId="0"/>
    <cellStyle name="Обычный 3 2 3 2 2 6 6" xfId="0"/>
    <cellStyle name="Обычный 3 2 3 2 2 6 6 2" xfId="0"/>
    <cellStyle name="Обычный 3 2 3 2 2 6 6 2 2" xfId="0"/>
    <cellStyle name="Обычный 3 2 3 2 2 6 6 3" xfId="0"/>
    <cellStyle name="Обычный 3 2 3 2 2 6 6 3 2" xfId="0"/>
    <cellStyle name="Обычный 3 2 3 2 2 6 6 4" xfId="0"/>
    <cellStyle name="Обычный 3 2 3 2 2 6 6 4 2" xfId="0"/>
    <cellStyle name="Обычный 3 2 3 2 2 6 6 5" xfId="0"/>
    <cellStyle name="Обычный 3 2 3 2 2 6 7" xfId="0"/>
    <cellStyle name="Обычный 3 2 3 2 2 6 7 2" xfId="0"/>
    <cellStyle name="Обычный 3 2 3 2 2 6 8" xfId="0"/>
    <cellStyle name="Обычный 3 2 3 2 2 6 8 2" xfId="0"/>
    <cellStyle name="Обычный 3 2 3 2 2 6 9" xfId="0"/>
    <cellStyle name="Обычный 3 2 3 2 2 6 9 2" xfId="0"/>
    <cellStyle name="Обычный 3 2 3 2 2 6_Без баланса" xfId="0"/>
    <cellStyle name="Обычный 3 2 3 2 2 7" xfId="0"/>
    <cellStyle name="Обычный 3 2 3 2 2 7 2" xfId="0"/>
    <cellStyle name="Обычный 3 2 3 2 2 7 2 2" xfId="0"/>
    <cellStyle name="Обычный 3 2 3 2 2 7 2 2 2" xfId="0"/>
    <cellStyle name="Обычный 3 2 3 2 2 7 2 3" xfId="0"/>
    <cellStyle name="Обычный 3 2 3 2 2 7 2 3 2" xfId="0"/>
    <cellStyle name="Обычный 3 2 3 2 2 7 2 4" xfId="0"/>
    <cellStyle name="Обычный 3 2 3 2 2 7 2 4 2" xfId="0"/>
    <cellStyle name="Обычный 3 2 3 2 2 7 2 5" xfId="0"/>
    <cellStyle name="Обычный 3 2 3 2 2 7 3" xfId="0"/>
    <cellStyle name="Обычный 3 2 3 2 2 7 3 2" xfId="0"/>
    <cellStyle name="Обычный 3 2 3 2 2 7 3 2 2" xfId="0"/>
    <cellStyle name="Обычный 3 2 3 2 2 7 3 3" xfId="0"/>
    <cellStyle name="Обычный 3 2 3 2 2 7 3 3 2" xfId="0"/>
    <cellStyle name="Обычный 3 2 3 2 2 7 3 4" xfId="0"/>
    <cellStyle name="Обычный 3 2 3 2 2 7 3 4 2" xfId="0"/>
    <cellStyle name="Обычный 3 2 3 2 2 7 3 5" xfId="0"/>
    <cellStyle name="Обычный 3 2 3 2 2 7 4" xfId="0"/>
    <cellStyle name="Обычный 3 2 3 2 2 7 4 2" xfId="0"/>
    <cellStyle name="Обычный 3 2 3 2 2 7 5" xfId="0"/>
    <cellStyle name="Обычный 3 2 3 2 2 7 5 2" xfId="0"/>
    <cellStyle name="Обычный 3 2 3 2 2 7 6" xfId="0"/>
    <cellStyle name="Обычный 3 2 3 2 2 7 6 2" xfId="0"/>
    <cellStyle name="Обычный 3 2 3 2 2 7 7" xfId="0"/>
    <cellStyle name="Обычный 3 2 3 2 2 7_Без баланса" xfId="0"/>
    <cellStyle name="Обычный 3 2 3 2 2 8" xfId="0"/>
    <cellStyle name="Обычный 3 2 3 2 2 8 2" xfId="0"/>
    <cellStyle name="Обычный 3 2 3 2 2 8 2 2" xfId="0"/>
    <cellStyle name="Обычный 3 2 3 2 2 8 2 2 2" xfId="0"/>
    <cellStyle name="Обычный 3 2 3 2 2 8 2 3" xfId="0"/>
    <cellStyle name="Обычный 3 2 3 2 2 8 2 3 2" xfId="0"/>
    <cellStyle name="Обычный 3 2 3 2 2 8 2 4" xfId="0"/>
    <cellStyle name="Обычный 3 2 3 2 2 8 2 4 2" xfId="0"/>
    <cellStyle name="Обычный 3 2 3 2 2 8 2 5" xfId="0"/>
    <cellStyle name="Обычный 3 2 3 2 2 8 3" xfId="0"/>
    <cellStyle name="Обычный 3 2 3 2 2 8 3 2" xfId="0"/>
    <cellStyle name="Обычный 3 2 3 2 2 8 3 2 2" xfId="0"/>
    <cellStyle name="Обычный 3 2 3 2 2 8 3 3" xfId="0"/>
    <cellStyle name="Обычный 3 2 3 2 2 8 3 3 2" xfId="0"/>
    <cellStyle name="Обычный 3 2 3 2 2 8 3 4" xfId="0"/>
    <cellStyle name="Обычный 3 2 3 2 2 8 3 4 2" xfId="0"/>
    <cellStyle name="Обычный 3 2 3 2 2 8 3 5" xfId="0"/>
    <cellStyle name="Обычный 3 2 3 2 2 8 4" xfId="0"/>
    <cellStyle name="Обычный 3 2 3 2 2 8 4 2" xfId="0"/>
    <cellStyle name="Обычный 3 2 3 2 2 8 5" xfId="0"/>
    <cellStyle name="Обычный 3 2 3 2 2 8 5 2" xfId="0"/>
    <cellStyle name="Обычный 3 2 3 2 2 8 6" xfId="0"/>
    <cellStyle name="Обычный 3 2 3 2 2 8 6 2" xfId="0"/>
    <cellStyle name="Обычный 3 2 3 2 2 8 7" xfId="0"/>
    <cellStyle name="Обычный 3 2 3 2 2 8_Без баланса" xfId="0"/>
    <cellStyle name="Обычный 3 2 3 2 2 9" xfId="0"/>
    <cellStyle name="Обычный 3 2 3 2 2 9 2" xfId="0"/>
    <cellStyle name="Обычный 3 2 3 2 2 9 2 2" xfId="0"/>
    <cellStyle name="Обычный 3 2 3 2 2 9 2 2 2" xfId="0"/>
    <cellStyle name="Обычный 3 2 3 2 2 9 2 3" xfId="0"/>
    <cellStyle name="Обычный 3 2 3 2 2 9 2 3 2" xfId="0"/>
    <cellStyle name="Обычный 3 2 3 2 2 9 2 4" xfId="0"/>
    <cellStyle name="Обычный 3 2 3 2 2 9 2 4 2" xfId="0"/>
    <cellStyle name="Обычный 3 2 3 2 2 9 2 5" xfId="0"/>
    <cellStyle name="Обычный 3 2 3 2 2 9 3" xfId="0"/>
    <cellStyle name="Обычный 3 2 3 2 2 9 3 2" xfId="0"/>
    <cellStyle name="Обычный 3 2 3 2 2 9 4" xfId="0"/>
    <cellStyle name="Обычный 3 2 3 2 2 9 4 2" xfId="0"/>
    <cellStyle name="Обычный 3 2 3 2 2 9 5" xfId="0"/>
    <cellStyle name="Обычный 3 2 3 2 2 9 5 2" xfId="0"/>
    <cellStyle name="Обычный 3 2 3 2 2 9 6" xfId="0"/>
    <cellStyle name="Обычный 3 2 3 2 2 9_Без баланса" xfId="0"/>
    <cellStyle name="Обычный 3 2 3 2 2_Без баланса" xfId="0"/>
    <cellStyle name="Обычный 3 2 3 2 3" xfId="0"/>
    <cellStyle name="Обычный 3 2 3 2 3 10" xfId="0"/>
    <cellStyle name="Обычный 3 2 3 2 3 10 2" xfId="0"/>
    <cellStyle name="Обычный 3 2 3 2 3 10 2 2" xfId="0"/>
    <cellStyle name="Обычный 3 2 3 2 3 10 3" xfId="0"/>
    <cellStyle name="Обычный 3 2 3 2 3 10 3 2" xfId="0"/>
    <cellStyle name="Обычный 3 2 3 2 3 10 4" xfId="0"/>
    <cellStyle name="Обычный 3 2 3 2 3 10 4 2" xfId="0"/>
    <cellStyle name="Обычный 3 2 3 2 3 10 5" xfId="0"/>
    <cellStyle name="Обычный 3 2 3 2 3 11" xfId="0"/>
    <cellStyle name="Обычный 3 2 3 2 3 11 2" xfId="0"/>
    <cellStyle name="Обычный 3 2 3 2 3 12" xfId="0"/>
    <cellStyle name="Обычный 3 2 3 2 3 12 2" xfId="0"/>
    <cellStyle name="Обычный 3 2 3 2 3 13" xfId="0"/>
    <cellStyle name="Обычный 3 2 3 2 3 13 2" xfId="0"/>
    <cellStyle name="Обычный 3 2 3 2 3 14" xfId="0"/>
    <cellStyle name="Обычный 3 2 3 2 3 2" xfId="0"/>
    <cellStyle name="Обычный 3 2 3 2 3 2 2" xfId="0"/>
    <cellStyle name="Обычный 3 2 3 2 3 2 2 2" xfId="0"/>
    <cellStyle name="Обычный 3 2 3 2 3 2 2 2 2" xfId="0"/>
    <cellStyle name="Обычный 3 2 3 2 3 2 2 2 2 2" xfId="0"/>
    <cellStyle name="Обычный 3 2 3 2 3 2 2 2 2 2 2" xfId="0"/>
    <cellStyle name="Обычный 3 2 3 2 3 2 2 2 2 3" xfId="0"/>
    <cellStyle name="Обычный 3 2 3 2 3 2 2 2 2 3 2" xfId="0"/>
    <cellStyle name="Обычный 3 2 3 2 3 2 2 2 2 4" xfId="0"/>
    <cellStyle name="Обычный 3 2 3 2 3 2 2 2 2 4 2" xfId="0"/>
    <cellStyle name="Обычный 3 2 3 2 3 2 2 2 2 5" xfId="0"/>
    <cellStyle name="Обычный 3 2 3 2 3 2 2 2 3" xfId="0"/>
    <cellStyle name="Обычный 3 2 3 2 3 2 2 2 3 2" xfId="0"/>
    <cellStyle name="Обычный 3 2 3 2 3 2 2 2 3 2 2" xfId="0"/>
    <cellStyle name="Обычный 3 2 3 2 3 2 2 2 3 3" xfId="0"/>
    <cellStyle name="Обычный 3 2 3 2 3 2 2 2 3 3 2" xfId="0"/>
    <cellStyle name="Обычный 3 2 3 2 3 2 2 2 3 4" xfId="0"/>
    <cellStyle name="Обычный 3 2 3 2 3 2 2 2 3 4 2" xfId="0"/>
    <cellStyle name="Обычный 3 2 3 2 3 2 2 2 3 5" xfId="0"/>
    <cellStyle name="Обычный 3 2 3 2 3 2 2 2 4" xfId="0"/>
    <cellStyle name="Обычный 3 2 3 2 3 2 2 2 4 2" xfId="0"/>
    <cellStyle name="Обычный 3 2 3 2 3 2 2 2 5" xfId="0"/>
    <cellStyle name="Обычный 3 2 3 2 3 2 2 2 5 2" xfId="0"/>
    <cellStyle name="Обычный 3 2 3 2 3 2 2 2 6" xfId="0"/>
    <cellStyle name="Обычный 3 2 3 2 3 2 2 2 6 2" xfId="0"/>
    <cellStyle name="Обычный 3 2 3 2 3 2 2 2 7" xfId="0"/>
    <cellStyle name="Обычный 3 2 3 2 3 2 2 2_Без баланса" xfId="0"/>
    <cellStyle name="Обычный 3 2 3 2 3 2 2 3" xfId="0"/>
    <cellStyle name="Обычный 3 2 3 2 3 2 2 3 2" xfId="0"/>
    <cellStyle name="Обычный 3 2 3 2 3 2 2 3 2 2" xfId="0"/>
    <cellStyle name="Обычный 3 2 3 2 3 2 2 3 2 2 2" xfId="0"/>
    <cellStyle name="Обычный 3 2 3 2 3 2 2 3 2 3" xfId="0"/>
    <cellStyle name="Обычный 3 2 3 2 3 2 2 3 2 3 2" xfId="0"/>
    <cellStyle name="Обычный 3 2 3 2 3 2 2 3 2 4" xfId="0"/>
    <cellStyle name="Обычный 3 2 3 2 3 2 2 3 2 4 2" xfId="0"/>
    <cellStyle name="Обычный 3 2 3 2 3 2 2 3 2 5" xfId="0"/>
    <cellStyle name="Обычный 3 2 3 2 3 2 2 3 3" xfId="0"/>
    <cellStyle name="Обычный 3 2 3 2 3 2 2 3 3 2" xfId="0"/>
    <cellStyle name="Обычный 3 2 3 2 3 2 2 3 4" xfId="0"/>
    <cellStyle name="Обычный 3 2 3 2 3 2 2 3 4 2" xfId="0"/>
    <cellStyle name="Обычный 3 2 3 2 3 2 2 3 5" xfId="0"/>
    <cellStyle name="Обычный 3 2 3 2 3 2 2 3 5 2" xfId="0"/>
    <cellStyle name="Обычный 3 2 3 2 3 2 2 3 6" xfId="0"/>
    <cellStyle name="Обычный 3 2 3 2 3 2 2 4" xfId="0"/>
    <cellStyle name="Обычный 3 2 3 2 3 2 2 4 2" xfId="0"/>
    <cellStyle name="Обычный 3 2 3 2 3 2 2 4 2 2" xfId="0"/>
    <cellStyle name="Обычный 3 2 3 2 3 2 2 4 3" xfId="0"/>
    <cellStyle name="Обычный 3 2 3 2 3 2 2 4 3 2" xfId="0"/>
    <cellStyle name="Обычный 3 2 3 2 3 2 2 4 4" xfId="0"/>
    <cellStyle name="Обычный 3 2 3 2 3 2 2 4 4 2" xfId="0"/>
    <cellStyle name="Обычный 3 2 3 2 3 2 2 4 5" xfId="0"/>
    <cellStyle name="Обычный 3 2 3 2 3 2 2 5" xfId="0"/>
    <cellStyle name="Обычный 3 2 3 2 3 2 2 5 2" xfId="0"/>
    <cellStyle name="Обычный 3 2 3 2 3 2 2 6" xfId="0"/>
    <cellStyle name="Обычный 3 2 3 2 3 2 2 6 2" xfId="0"/>
    <cellStyle name="Обычный 3 2 3 2 3 2 2 7" xfId="0"/>
    <cellStyle name="Обычный 3 2 3 2 3 2 2 7 2" xfId="0"/>
    <cellStyle name="Обычный 3 2 3 2 3 2 2 8" xfId="0"/>
    <cellStyle name="Обычный 3 2 3 2 3 2 2_Без баланса" xfId="0"/>
    <cellStyle name="Обычный 3 2 3 2 3 2 3" xfId="0"/>
    <cellStyle name="Обычный 3 2 3 2 3 2 3 2" xfId="0"/>
    <cellStyle name="Обычный 3 2 3 2 3 2 3 2 2" xfId="0"/>
    <cellStyle name="Обычный 3 2 3 2 3 2 3 2 2 2" xfId="0"/>
    <cellStyle name="Обычный 3 2 3 2 3 2 3 2 3" xfId="0"/>
    <cellStyle name="Обычный 3 2 3 2 3 2 3 2 3 2" xfId="0"/>
    <cellStyle name="Обычный 3 2 3 2 3 2 3 2 4" xfId="0"/>
    <cellStyle name="Обычный 3 2 3 2 3 2 3 2 4 2" xfId="0"/>
    <cellStyle name="Обычный 3 2 3 2 3 2 3 2 5" xfId="0"/>
    <cellStyle name="Обычный 3 2 3 2 3 2 3 3" xfId="0"/>
    <cellStyle name="Обычный 3 2 3 2 3 2 3 3 2" xfId="0"/>
    <cellStyle name="Обычный 3 2 3 2 3 2 3 3 2 2" xfId="0"/>
    <cellStyle name="Обычный 3 2 3 2 3 2 3 3 3" xfId="0"/>
    <cellStyle name="Обычный 3 2 3 2 3 2 3 3 3 2" xfId="0"/>
    <cellStyle name="Обычный 3 2 3 2 3 2 3 3 4" xfId="0"/>
    <cellStyle name="Обычный 3 2 3 2 3 2 3 3 4 2" xfId="0"/>
    <cellStyle name="Обычный 3 2 3 2 3 2 3 3 5" xfId="0"/>
    <cellStyle name="Обычный 3 2 3 2 3 2 3 4" xfId="0"/>
    <cellStyle name="Обычный 3 2 3 2 3 2 3 4 2" xfId="0"/>
    <cellStyle name="Обычный 3 2 3 2 3 2 3 5" xfId="0"/>
    <cellStyle name="Обычный 3 2 3 2 3 2 3 5 2" xfId="0"/>
    <cellStyle name="Обычный 3 2 3 2 3 2 3 6" xfId="0"/>
    <cellStyle name="Обычный 3 2 3 2 3 2 3 6 2" xfId="0"/>
    <cellStyle name="Обычный 3 2 3 2 3 2 3 7" xfId="0"/>
    <cellStyle name="Обычный 3 2 3 2 3 2 3_Без баланса" xfId="0"/>
    <cellStyle name="Обычный 3 2 3 2 3 2 4" xfId="0"/>
    <cellStyle name="Обычный 3 2 3 2 3 2 4 2" xfId="0"/>
    <cellStyle name="Обычный 3 2 3 2 3 2 4 2 2" xfId="0"/>
    <cellStyle name="Обычный 3 2 3 2 3 2 4 2 2 2" xfId="0"/>
    <cellStyle name="Обычный 3 2 3 2 3 2 4 2 3" xfId="0"/>
    <cellStyle name="Обычный 3 2 3 2 3 2 4 2 3 2" xfId="0"/>
    <cellStyle name="Обычный 3 2 3 2 3 2 4 2 4" xfId="0"/>
    <cellStyle name="Обычный 3 2 3 2 3 2 4 2 4 2" xfId="0"/>
    <cellStyle name="Обычный 3 2 3 2 3 2 4 2 5" xfId="0"/>
    <cellStyle name="Обычный 3 2 3 2 3 2 4 3" xfId="0"/>
    <cellStyle name="Обычный 3 2 3 2 3 2 4 3 2" xfId="0"/>
    <cellStyle name="Обычный 3 2 3 2 3 2 4 4" xfId="0"/>
    <cellStyle name="Обычный 3 2 3 2 3 2 4 4 2" xfId="0"/>
    <cellStyle name="Обычный 3 2 3 2 3 2 4 5" xfId="0"/>
    <cellStyle name="Обычный 3 2 3 2 3 2 4 5 2" xfId="0"/>
    <cellStyle name="Обычный 3 2 3 2 3 2 4 6" xfId="0"/>
    <cellStyle name="Обычный 3 2 3 2 3 2 5" xfId="0"/>
    <cellStyle name="Обычный 3 2 3 2 3 2 5 2" xfId="0"/>
    <cellStyle name="Обычный 3 2 3 2 3 2 5 2 2" xfId="0"/>
    <cellStyle name="Обычный 3 2 3 2 3 2 5 3" xfId="0"/>
    <cellStyle name="Обычный 3 2 3 2 3 2 5 3 2" xfId="0"/>
    <cellStyle name="Обычный 3 2 3 2 3 2 5 4" xfId="0"/>
    <cellStyle name="Обычный 3 2 3 2 3 2 5 4 2" xfId="0"/>
    <cellStyle name="Обычный 3 2 3 2 3 2 5 5" xfId="0"/>
    <cellStyle name="Обычный 3 2 3 2 3 2 6" xfId="0"/>
    <cellStyle name="Обычный 3 2 3 2 3 2 6 2" xfId="0"/>
    <cellStyle name="Обычный 3 2 3 2 3 2 7" xfId="0"/>
    <cellStyle name="Обычный 3 2 3 2 3 2 7 2" xfId="0"/>
    <cellStyle name="Обычный 3 2 3 2 3 2 8" xfId="0"/>
    <cellStyle name="Обычный 3 2 3 2 3 2 8 2" xfId="0"/>
    <cellStyle name="Обычный 3 2 3 2 3 2 9" xfId="0"/>
    <cellStyle name="Обычный 3 2 3 2 3 2_Без баланса" xfId="0"/>
    <cellStyle name="Обычный 3 2 3 2 3 3" xfId="0"/>
    <cellStyle name="Обычный 3 2 3 2 3 3 2" xfId="0"/>
    <cellStyle name="Обычный 3 2 3 2 3 3 2 2" xfId="0"/>
    <cellStyle name="Обычный 3 2 3 2 3 3 2 2 2" xfId="0"/>
    <cellStyle name="Обычный 3 2 3 2 3 3 2 2 2 2" xfId="0"/>
    <cellStyle name="Обычный 3 2 3 2 3 3 2 2 3" xfId="0"/>
    <cellStyle name="Обычный 3 2 3 2 3 3 2 2 3 2" xfId="0"/>
    <cellStyle name="Обычный 3 2 3 2 3 3 2 2 4" xfId="0"/>
    <cellStyle name="Обычный 3 2 3 2 3 3 2 2 4 2" xfId="0"/>
    <cellStyle name="Обычный 3 2 3 2 3 3 2 2 5" xfId="0"/>
    <cellStyle name="Обычный 3 2 3 2 3 3 2 3" xfId="0"/>
    <cellStyle name="Обычный 3 2 3 2 3 3 2 3 2" xfId="0"/>
    <cellStyle name="Обычный 3 2 3 2 3 3 2 3 2 2" xfId="0"/>
    <cellStyle name="Обычный 3 2 3 2 3 3 2 3 3" xfId="0"/>
    <cellStyle name="Обычный 3 2 3 2 3 3 2 3 3 2" xfId="0"/>
    <cellStyle name="Обычный 3 2 3 2 3 3 2 3 4" xfId="0"/>
    <cellStyle name="Обычный 3 2 3 2 3 3 2 3 4 2" xfId="0"/>
    <cellStyle name="Обычный 3 2 3 2 3 3 2 3 5" xfId="0"/>
    <cellStyle name="Обычный 3 2 3 2 3 3 2 4" xfId="0"/>
    <cellStyle name="Обычный 3 2 3 2 3 3 2 4 2" xfId="0"/>
    <cellStyle name="Обычный 3 2 3 2 3 3 2 5" xfId="0"/>
    <cellStyle name="Обычный 3 2 3 2 3 3 2 5 2" xfId="0"/>
    <cellStyle name="Обычный 3 2 3 2 3 3 2 6" xfId="0"/>
    <cellStyle name="Обычный 3 2 3 2 3 3 2 6 2" xfId="0"/>
    <cellStyle name="Обычный 3 2 3 2 3 3 2 7" xfId="0"/>
    <cellStyle name="Обычный 3 2 3 2 3 3 2_Без баланса" xfId="0"/>
    <cellStyle name="Обычный 3 2 3 2 3 3 3" xfId="0"/>
    <cellStyle name="Обычный 3 2 3 2 3 3 3 2" xfId="0"/>
    <cellStyle name="Обычный 3 2 3 2 3 3 3 2 2" xfId="0"/>
    <cellStyle name="Обычный 3 2 3 2 3 3 3 2 2 2" xfId="0"/>
    <cellStyle name="Обычный 3 2 3 2 3 3 3 2 3" xfId="0"/>
    <cellStyle name="Обычный 3 2 3 2 3 3 3 2 3 2" xfId="0"/>
    <cellStyle name="Обычный 3 2 3 2 3 3 3 2 4" xfId="0"/>
    <cellStyle name="Обычный 3 2 3 2 3 3 3 2 4 2" xfId="0"/>
    <cellStyle name="Обычный 3 2 3 2 3 3 3 2 5" xfId="0"/>
    <cellStyle name="Обычный 3 2 3 2 3 3 3 3" xfId="0"/>
    <cellStyle name="Обычный 3 2 3 2 3 3 3 3 2" xfId="0"/>
    <cellStyle name="Обычный 3 2 3 2 3 3 3 4" xfId="0"/>
    <cellStyle name="Обычный 3 2 3 2 3 3 3 4 2" xfId="0"/>
    <cellStyle name="Обычный 3 2 3 2 3 3 3 5" xfId="0"/>
    <cellStyle name="Обычный 3 2 3 2 3 3 3 5 2" xfId="0"/>
    <cellStyle name="Обычный 3 2 3 2 3 3 3 6" xfId="0"/>
    <cellStyle name="Обычный 3 2 3 2 3 3 4" xfId="0"/>
    <cellStyle name="Обычный 3 2 3 2 3 3 4 2" xfId="0"/>
    <cellStyle name="Обычный 3 2 3 2 3 3 4 2 2" xfId="0"/>
    <cellStyle name="Обычный 3 2 3 2 3 3 4 3" xfId="0"/>
    <cellStyle name="Обычный 3 2 3 2 3 3 4 3 2" xfId="0"/>
    <cellStyle name="Обычный 3 2 3 2 3 3 4 4" xfId="0"/>
    <cellStyle name="Обычный 3 2 3 2 3 3 4 4 2" xfId="0"/>
    <cellStyle name="Обычный 3 2 3 2 3 3 4 5" xfId="0"/>
    <cellStyle name="Обычный 3 2 3 2 3 3 5" xfId="0"/>
    <cellStyle name="Обычный 3 2 3 2 3 3 5 2" xfId="0"/>
    <cellStyle name="Обычный 3 2 3 2 3 3 6" xfId="0"/>
    <cellStyle name="Обычный 3 2 3 2 3 3 6 2" xfId="0"/>
    <cellStyle name="Обычный 3 2 3 2 3 3 7" xfId="0"/>
    <cellStyle name="Обычный 3 2 3 2 3 3 7 2" xfId="0"/>
    <cellStyle name="Обычный 3 2 3 2 3 3 8" xfId="0"/>
    <cellStyle name="Обычный 3 2 3 2 3 3_Без баланса" xfId="0"/>
    <cellStyle name="Обычный 3 2 3 2 3 4" xfId="0"/>
    <cellStyle name="Обычный 3 2 3 2 3 4 2" xfId="0"/>
    <cellStyle name="Обычный 3 2 3 2 3 4 2 2" xfId="0"/>
    <cellStyle name="Обычный 3 2 3 2 3 4 2 2 2" xfId="0"/>
    <cellStyle name="Обычный 3 2 3 2 3 4 2 2 2 2" xfId="0"/>
    <cellStyle name="Обычный 3 2 3 2 3 4 2 2 3" xfId="0"/>
    <cellStyle name="Обычный 3 2 3 2 3 4 2 2 3 2" xfId="0"/>
    <cellStyle name="Обычный 3 2 3 2 3 4 2 2 4" xfId="0"/>
    <cellStyle name="Обычный 3 2 3 2 3 4 2 2 4 2" xfId="0"/>
    <cellStyle name="Обычный 3 2 3 2 3 4 2 2 5" xfId="0"/>
    <cellStyle name="Обычный 3 2 3 2 3 4 2 3" xfId="0"/>
    <cellStyle name="Обычный 3 2 3 2 3 4 2 3 2" xfId="0"/>
    <cellStyle name="Обычный 3 2 3 2 3 4 2 3 2 2" xfId="0"/>
    <cellStyle name="Обычный 3 2 3 2 3 4 2 3 3" xfId="0"/>
    <cellStyle name="Обычный 3 2 3 2 3 4 2 3 3 2" xfId="0"/>
    <cellStyle name="Обычный 3 2 3 2 3 4 2 3 4" xfId="0"/>
    <cellStyle name="Обычный 3 2 3 2 3 4 2 3 4 2" xfId="0"/>
    <cellStyle name="Обычный 3 2 3 2 3 4 2 3 5" xfId="0"/>
    <cellStyle name="Обычный 3 2 3 2 3 4 2 4" xfId="0"/>
    <cellStyle name="Обычный 3 2 3 2 3 4 2 4 2" xfId="0"/>
    <cellStyle name="Обычный 3 2 3 2 3 4 2 5" xfId="0"/>
    <cellStyle name="Обычный 3 2 3 2 3 4 2 5 2" xfId="0"/>
    <cellStyle name="Обычный 3 2 3 2 3 4 2 6" xfId="0"/>
    <cellStyle name="Обычный 3 2 3 2 3 4 2 6 2" xfId="0"/>
    <cellStyle name="Обычный 3 2 3 2 3 4 2 7" xfId="0"/>
    <cellStyle name="Обычный 3 2 3 2 3 4 2_Без баланса" xfId="0"/>
    <cellStyle name="Обычный 3 2 3 2 3 4 3" xfId="0"/>
    <cellStyle name="Обычный 3 2 3 2 3 4 3 2" xfId="0"/>
    <cellStyle name="Обычный 3 2 3 2 3 4 3 2 2" xfId="0"/>
    <cellStyle name="Обычный 3 2 3 2 3 4 3 3" xfId="0"/>
    <cellStyle name="Обычный 3 2 3 2 3 4 3 3 2" xfId="0"/>
    <cellStyle name="Обычный 3 2 3 2 3 4 3 4" xfId="0"/>
    <cellStyle name="Обычный 3 2 3 2 3 4 3 4 2" xfId="0"/>
    <cellStyle name="Обычный 3 2 3 2 3 4 3 5" xfId="0"/>
    <cellStyle name="Обычный 3 2 3 2 3 4 4" xfId="0"/>
    <cellStyle name="Обычный 3 2 3 2 3 4 4 2" xfId="0"/>
    <cellStyle name="Обычный 3 2 3 2 3 4 4 2 2" xfId="0"/>
    <cellStyle name="Обычный 3 2 3 2 3 4 4 3" xfId="0"/>
    <cellStyle name="Обычный 3 2 3 2 3 4 4 3 2" xfId="0"/>
    <cellStyle name="Обычный 3 2 3 2 3 4 4 4" xfId="0"/>
    <cellStyle name="Обычный 3 2 3 2 3 4 4 4 2" xfId="0"/>
    <cellStyle name="Обычный 3 2 3 2 3 4 4 5" xfId="0"/>
    <cellStyle name="Обычный 3 2 3 2 3 4 5" xfId="0"/>
    <cellStyle name="Обычный 3 2 3 2 3 4 5 2" xfId="0"/>
    <cellStyle name="Обычный 3 2 3 2 3 4 6" xfId="0"/>
    <cellStyle name="Обычный 3 2 3 2 3 4 6 2" xfId="0"/>
    <cellStyle name="Обычный 3 2 3 2 3 4 7" xfId="0"/>
    <cellStyle name="Обычный 3 2 3 2 3 4 7 2" xfId="0"/>
    <cellStyle name="Обычный 3 2 3 2 3 4 8" xfId="0"/>
    <cellStyle name="Обычный 3 2 3 2 3 4_Без баланса" xfId="0"/>
    <cellStyle name="Обычный 3 2 3 2 3 5" xfId="0"/>
    <cellStyle name="Обычный 3 2 3 2 3 5 10" xfId="0"/>
    <cellStyle name="Обычный 3 2 3 2 3 5 2" xfId="0"/>
    <cellStyle name="Обычный 3 2 3 2 3 5 2 2" xfId="0"/>
    <cellStyle name="Обычный 3 2 3 2 3 5 2 2 2" xfId="0"/>
    <cellStyle name="Обычный 3 2 3 2 3 5 2 2 2 2" xfId="0"/>
    <cellStyle name="Обычный 3 2 3 2 3 5 2 2 3" xfId="0"/>
    <cellStyle name="Обычный 3 2 3 2 3 5 2 2 3 2" xfId="0"/>
    <cellStyle name="Обычный 3 2 3 2 3 5 2 2 4" xfId="0"/>
    <cellStyle name="Обычный 3 2 3 2 3 5 2 2 4 2" xfId="0"/>
    <cellStyle name="Обычный 3 2 3 2 3 5 2 2 5" xfId="0"/>
    <cellStyle name="Обычный 3 2 3 2 3 5 2 3" xfId="0"/>
    <cellStyle name="Обычный 3 2 3 2 3 5 2 3 2" xfId="0"/>
    <cellStyle name="Обычный 3 2 3 2 3 5 2 4" xfId="0"/>
    <cellStyle name="Обычный 3 2 3 2 3 5 2 4 2" xfId="0"/>
    <cellStyle name="Обычный 3 2 3 2 3 5 2 5" xfId="0"/>
    <cellStyle name="Обычный 3 2 3 2 3 5 2 5 2" xfId="0"/>
    <cellStyle name="Обычный 3 2 3 2 3 5 2 6" xfId="0"/>
    <cellStyle name="Обычный 3 2 3 2 3 5 2_Без баланса" xfId="0"/>
    <cellStyle name="Обычный 3 2 3 2 3 5 3" xfId="0"/>
    <cellStyle name="Обычный 3 2 3 2 3 5 3 2" xfId="0"/>
    <cellStyle name="Обычный 3 2 3 2 3 5 3 2 2" xfId="0"/>
    <cellStyle name="Обычный 3 2 3 2 3 5 3 3" xfId="0"/>
    <cellStyle name="Обычный 3 2 3 2 3 5 3 3 2" xfId="0"/>
    <cellStyle name="Обычный 3 2 3 2 3 5 3 4" xfId="0"/>
    <cellStyle name="Обычный 3 2 3 2 3 5 3 4 2" xfId="0"/>
    <cellStyle name="Обычный 3 2 3 2 3 5 3 5" xfId="0"/>
    <cellStyle name="Обычный 3 2 3 2 3 5 4" xfId="0"/>
    <cellStyle name="Обычный 3 2 3 2 3 5 4 2" xfId="0"/>
    <cellStyle name="Обычный 3 2 3 2 3 5 4 2 2" xfId="0"/>
    <cellStyle name="Обычный 3 2 3 2 3 5 4 3" xfId="0"/>
    <cellStyle name="Обычный 3 2 3 2 3 5 4 3 2" xfId="0"/>
    <cellStyle name="Обычный 3 2 3 2 3 5 4 4" xfId="0"/>
    <cellStyle name="Обычный 3 2 3 2 3 5 4 4 2" xfId="0"/>
    <cellStyle name="Обычный 3 2 3 2 3 5 4 5" xfId="0"/>
    <cellStyle name="Обычный 3 2 3 2 3 5 5" xfId="0"/>
    <cellStyle name="Обычный 3 2 3 2 3 5 5 2" xfId="0"/>
    <cellStyle name="Обычный 3 2 3 2 3 5 5 2 2" xfId="0"/>
    <cellStyle name="Обычный 3 2 3 2 3 5 5 3" xfId="0"/>
    <cellStyle name="Обычный 3 2 3 2 3 5 5 3 2" xfId="0"/>
    <cellStyle name="Обычный 3 2 3 2 3 5 5 4" xfId="0"/>
    <cellStyle name="Обычный 3 2 3 2 3 5 5 4 2" xfId="0"/>
    <cellStyle name="Обычный 3 2 3 2 3 5 5 5" xfId="0"/>
    <cellStyle name="Обычный 3 2 3 2 3 5 6" xfId="0"/>
    <cellStyle name="Обычный 3 2 3 2 3 5 6 2" xfId="0"/>
    <cellStyle name="Обычный 3 2 3 2 3 5 6 2 2" xfId="0"/>
    <cellStyle name="Обычный 3 2 3 2 3 5 6 3" xfId="0"/>
    <cellStyle name="Обычный 3 2 3 2 3 5 6 3 2" xfId="0"/>
    <cellStyle name="Обычный 3 2 3 2 3 5 6 4" xfId="0"/>
    <cellStyle name="Обычный 3 2 3 2 3 5 6 4 2" xfId="0"/>
    <cellStyle name="Обычный 3 2 3 2 3 5 6 5" xfId="0"/>
    <cellStyle name="Обычный 3 2 3 2 3 5 7" xfId="0"/>
    <cellStyle name="Обычный 3 2 3 2 3 5 7 2" xfId="0"/>
    <cellStyle name="Обычный 3 2 3 2 3 5 8" xfId="0"/>
    <cellStyle name="Обычный 3 2 3 2 3 5 8 2" xfId="0"/>
    <cellStyle name="Обычный 3 2 3 2 3 5 9" xfId="0"/>
    <cellStyle name="Обычный 3 2 3 2 3 5 9 2" xfId="0"/>
    <cellStyle name="Обычный 3 2 3 2 3 5_Без баланса" xfId="0"/>
    <cellStyle name="Обычный 3 2 3 2 3 6" xfId="0"/>
    <cellStyle name="Обычный 3 2 3 2 3 6 2" xfId="0"/>
    <cellStyle name="Обычный 3 2 3 2 3 6 2 2" xfId="0"/>
    <cellStyle name="Обычный 3 2 3 2 3 6 2 2 2" xfId="0"/>
    <cellStyle name="Обычный 3 2 3 2 3 6 2 3" xfId="0"/>
    <cellStyle name="Обычный 3 2 3 2 3 6 2 3 2" xfId="0"/>
    <cellStyle name="Обычный 3 2 3 2 3 6 2 4" xfId="0"/>
    <cellStyle name="Обычный 3 2 3 2 3 6 2 4 2" xfId="0"/>
    <cellStyle name="Обычный 3 2 3 2 3 6 2 5" xfId="0"/>
    <cellStyle name="Обычный 3 2 3 2 3 6 3" xfId="0"/>
    <cellStyle name="Обычный 3 2 3 2 3 6 3 2" xfId="0"/>
    <cellStyle name="Обычный 3 2 3 2 3 6 3 2 2" xfId="0"/>
    <cellStyle name="Обычный 3 2 3 2 3 6 3 3" xfId="0"/>
    <cellStyle name="Обычный 3 2 3 2 3 6 3 3 2" xfId="0"/>
    <cellStyle name="Обычный 3 2 3 2 3 6 3 4" xfId="0"/>
    <cellStyle name="Обычный 3 2 3 2 3 6 3 4 2" xfId="0"/>
    <cellStyle name="Обычный 3 2 3 2 3 6 3 5" xfId="0"/>
    <cellStyle name="Обычный 3 2 3 2 3 6 4" xfId="0"/>
    <cellStyle name="Обычный 3 2 3 2 3 6 4 2" xfId="0"/>
    <cellStyle name="Обычный 3 2 3 2 3 6 5" xfId="0"/>
    <cellStyle name="Обычный 3 2 3 2 3 6 5 2" xfId="0"/>
    <cellStyle name="Обычный 3 2 3 2 3 6 6" xfId="0"/>
    <cellStyle name="Обычный 3 2 3 2 3 6 6 2" xfId="0"/>
    <cellStyle name="Обычный 3 2 3 2 3 6 7" xfId="0"/>
    <cellStyle name="Обычный 3 2 3 2 3 6_Без баланса" xfId="0"/>
    <cellStyle name="Обычный 3 2 3 2 3 7" xfId="0"/>
    <cellStyle name="Обычный 3 2 3 2 3 7 2" xfId="0"/>
    <cellStyle name="Обычный 3 2 3 2 3 7 2 2" xfId="0"/>
    <cellStyle name="Обычный 3 2 3 2 3 7 2 2 2" xfId="0"/>
    <cellStyle name="Обычный 3 2 3 2 3 7 2 3" xfId="0"/>
    <cellStyle name="Обычный 3 2 3 2 3 7 2 3 2" xfId="0"/>
    <cellStyle name="Обычный 3 2 3 2 3 7 2 4" xfId="0"/>
    <cellStyle name="Обычный 3 2 3 2 3 7 2 4 2" xfId="0"/>
    <cellStyle name="Обычный 3 2 3 2 3 7 2 5" xfId="0"/>
    <cellStyle name="Обычный 3 2 3 2 3 7 3" xfId="0"/>
    <cellStyle name="Обычный 3 2 3 2 3 7 3 2" xfId="0"/>
    <cellStyle name="Обычный 3 2 3 2 3 7 3 2 2" xfId="0"/>
    <cellStyle name="Обычный 3 2 3 2 3 7 3 3" xfId="0"/>
    <cellStyle name="Обычный 3 2 3 2 3 7 3 3 2" xfId="0"/>
    <cellStyle name="Обычный 3 2 3 2 3 7 3 4" xfId="0"/>
    <cellStyle name="Обычный 3 2 3 2 3 7 3 4 2" xfId="0"/>
    <cellStyle name="Обычный 3 2 3 2 3 7 3 5" xfId="0"/>
    <cellStyle name="Обычный 3 2 3 2 3 7 4" xfId="0"/>
    <cellStyle name="Обычный 3 2 3 2 3 7 4 2" xfId="0"/>
    <cellStyle name="Обычный 3 2 3 2 3 7 5" xfId="0"/>
    <cellStyle name="Обычный 3 2 3 2 3 7 5 2" xfId="0"/>
    <cellStyle name="Обычный 3 2 3 2 3 7 6" xfId="0"/>
    <cellStyle name="Обычный 3 2 3 2 3 7 6 2" xfId="0"/>
    <cellStyle name="Обычный 3 2 3 2 3 7 7" xfId="0"/>
    <cellStyle name="Обычный 3 2 3 2 3 7_Без баланса" xfId="0"/>
    <cellStyle name="Обычный 3 2 3 2 3 8" xfId="0"/>
    <cellStyle name="Обычный 3 2 3 2 3 8 2" xfId="0"/>
    <cellStyle name="Обычный 3 2 3 2 3 8 2 2" xfId="0"/>
    <cellStyle name="Обычный 3 2 3 2 3 8 2 2 2" xfId="0"/>
    <cellStyle name="Обычный 3 2 3 2 3 8 2 3" xfId="0"/>
    <cellStyle name="Обычный 3 2 3 2 3 8 2 3 2" xfId="0"/>
    <cellStyle name="Обычный 3 2 3 2 3 8 2 4" xfId="0"/>
    <cellStyle name="Обычный 3 2 3 2 3 8 2 4 2" xfId="0"/>
    <cellStyle name="Обычный 3 2 3 2 3 8 2 5" xfId="0"/>
    <cellStyle name="Обычный 3 2 3 2 3 8 3" xfId="0"/>
    <cellStyle name="Обычный 3 2 3 2 3 8 3 2" xfId="0"/>
    <cellStyle name="Обычный 3 2 3 2 3 8 4" xfId="0"/>
    <cellStyle name="Обычный 3 2 3 2 3 8 4 2" xfId="0"/>
    <cellStyle name="Обычный 3 2 3 2 3 8 5" xfId="0"/>
    <cellStyle name="Обычный 3 2 3 2 3 8 5 2" xfId="0"/>
    <cellStyle name="Обычный 3 2 3 2 3 8 6" xfId="0"/>
    <cellStyle name="Обычный 3 2 3 2 3 8_Без баланса" xfId="0"/>
    <cellStyle name="Обычный 3 2 3 2 3 9" xfId="0"/>
    <cellStyle name="Обычный 3 2 3 2 3 9 2" xfId="0"/>
    <cellStyle name="Обычный 3 2 3 2 3 9 2 2" xfId="0"/>
    <cellStyle name="Обычный 3 2 3 2 3 9 3" xfId="0"/>
    <cellStyle name="Обычный 3 2 3 2 3 9 3 2" xfId="0"/>
    <cellStyle name="Обычный 3 2 3 2 3 9 4" xfId="0"/>
    <cellStyle name="Обычный 3 2 3 2 3 9 4 2" xfId="0"/>
    <cellStyle name="Обычный 3 2 3 2 3 9 5" xfId="0"/>
    <cellStyle name="Обычный 3 2 3 2 3_Без баланса" xfId="0"/>
    <cellStyle name="Обычный 3 2 3 2 4" xfId="0"/>
    <cellStyle name="Обычный 3 2 3 2 4 2" xfId="0"/>
    <cellStyle name="Обычный 3 2 3 2 4 2 2" xfId="0"/>
    <cellStyle name="Обычный 3 2 3 2 4 2 2 2" xfId="0"/>
    <cellStyle name="Обычный 3 2 3 2 4 2 2 2 2" xfId="0"/>
    <cellStyle name="Обычный 3 2 3 2 4 2 2 2 2 2" xfId="0"/>
    <cellStyle name="Обычный 3 2 3 2 4 2 2 2 3" xfId="0"/>
    <cellStyle name="Обычный 3 2 3 2 4 2 2 2 3 2" xfId="0"/>
    <cellStyle name="Обычный 3 2 3 2 4 2 2 2 4" xfId="0"/>
    <cellStyle name="Обычный 3 2 3 2 4 2 2 2 4 2" xfId="0"/>
    <cellStyle name="Обычный 3 2 3 2 4 2 2 2 5" xfId="0"/>
    <cellStyle name="Обычный 3 2 3 2 4 2 2 3" xfId="0"/>
    <cellStyle name="Обычный 3 2 3 2 4 2 2 3 2" xfId="0"/>
    <cellStyle name="Обычный 3 2 3 2 4 2 2 3 2 2" xfId="0"/>
    <cellStyle name="Обычный 3 2 3 2 4 2 2 3 3" xfId="0"/>
    <cellStyle name="Обычный 3 2 3 2 4 2 2 3 3 2" xfId="0"/>
    <cellStyle name="Обычный 3 2 3 2 4 2 2 3 4" xfId="0"/>
    <cellStyle name="Обычный 3 2 3 2 4 2 2 3 4 2" xfId="0"/>
    <cellStyle name="Обычный 3 2 3 2 4 2 2 3 5" xfId="0"/>
    <cellStyle name="Обычный 3 2 3 2 4 2 2 4" xfId="0"/>
    <cellStyle name="Обычный 3 2 3 2 4 2 2 4 2" xfId="0"/>
    <cellStyle name="Обычный 3 2 3 2 4 2 2 5" xfId="0"/>
    <cellStyle name="Обычный 3 2 3 2 4 2 2 5 2" xfId="0"/>
    <cellStyle name="Обычный 3 2 3 2 4 2 2 6" xfId="0"/>
    <cellStyle name="Обычный 3 2 3 2 4 2 2 6 2" xfId="0"/>
    <cellStyle name="Обычный 3 2 3 2 4 2 2 7" xfId="0"/>
    <cellStyle name="Обычный 3 2 3 2 4 2 2_Без баланса" xfId="0"/>
    <cellStyle name="Обычный 3 2 3 2 4 2 3" xfId="0"/>
    <cellStyle name="Обычный 3 2 3 2 4 2 3 2" xfId="0"/>
    <cellStyle name="Обычный 3 2 3 2 4 2 3 2 2" xfId="0"/>
    <cellStyle name="Обычный 3 2 3 2 4 2 3 2 2 2" xfId="0"/>
    <cellStyle name="Обычный 3 2 3 2 4 2 3 2 3" xfId="0"/>
    <cellStyle name="Обычный 3 2 3 2 4 2 3 2 3 2" xfId="0"/>
    <cellStyle name="Обычный 3 2 3 2 4 2 3 2 4" xfId="0"/>
    <cellStyle name="Обычный 3 2 3 2 4 2 3 2 4 2" xfId="0"/>
    <cellStyle name="Обычный 3 2 3 2 4 2 3 2 5" xfId="0"/>
    <cellStyle name="Обычный 3 2 3 2 4 2 3 3" xfId="0"/>
    <cellStyle name="Обычный 3 2 3 2 4 2 3 3 2" xfId="0"/>
    <cellStyle name="Обычный 3 2 3 2 4 2 3 4" xfId="0"/>
    <cellStyle name="Обычный 3 2 3 2 4 2 3 4 2" xfId="0"/>
    <cellStyle name="Обычный 3 2 3 2 4 2 3 5" xfId="0"/>
    <cellStyle name="Обычный 3 2 3 2 4 2 3 5 2" xfId="0"/>
    <cellStyle name="Обычный 3 2 3 2 4 2 3 6" xfId="0"/>
    <cellStyle name="Обычный 3 2 3 2 4 2 4" xfId="0"/>
    <cellStyle name="Обычный 3 2 3 2 4 2 4 2" xfId="0"/>
    <cellStyle name="Обычный 3 2 3 2 4 2 4 2 2" xfId="0"/>
    <cellStyle name="Обычный 3 2 3 2 4 2 4 3" xfId="0"/>
    <cellStyle name="Обычный 3 2 3 2 4 2 4 3 2" xfId="0"/>
    <cellStyle name="Обычный 3 2 3 2 4 2 4 4" xfId="0"/>
    <cellStyle name="Обычный 3 2 3 2 4 2 4 4 2" xfId="0"/>
    <cellStyle name="Обычный 3 2 3 2 4 2 4 5" xfId="0"/>
    <cellStyle name="Обычный 3 2 3 2 4 2 5" xfId="0"/>
    <cellStyle name="Обычный 3 2 3 2 4 2 5 2" xfId="0"/>
    <cellStyle name="Обычный 3 2 3 2 4 2 6" xfId="0"/>
    <cellStyle name="Обычный 3 2 3 2 4 2 6 2" xfId="0"/>
    <cellStyle name="Обычный 3 2 3 2 4 2 7" xfId="0"/>
    <cellStyle name="Обычный 3 2 3 2 4 2 7 2" xfId="0"/>
    <cellStyle name="Обычный 3 2 3 2 4 2 8" xfId="0"/>
    <cellStyle name="Обычный 3 2 3 2 4 2_Без баланса" xfId="0"/>
    <cellStyle name="Обычный 3 2 3 2 4 3" xfId="0"/>
    <cellStyle name="Обычный 3 2 3 2 4 3 2" xfId="0"/>
    <cellStyle name="Обычный 3 2 3 2 4 3 2 2" xfId="0"/>
    <cellStyle name="Обычный 3 2 3 2 4 3 2 2 2" xfId="0"/>
    <cellStyle name="Обычный 3 2 3 2 4 3 2 3" xfId="0"/>
    <cellStyle name="Обычный 3 2 3 2 4 3 2 3 2" xfId="0"/>
    <cellStyle name="Обычный 3 2 3 2 4 3 2 4" xfId="0"/>
    <cellStyle name="Обычный 3 2 3 2 4 3 2 4 2" xfId="0"/>
    <cellStyle name="Обычный 3 2 3 2 4 3 2 5" xfId="0"/>
    <cellStyle name="Обычный 3 2 3 2 4 3 3" xfId="0"/>
    <cellStyle name="Обычный 3 2 3 2 4 3 3 2" xfId="0"/>
    <cellStyle name="Обычный 3 2 3 2 4 3 3 2 2" xfId="0"/>
    <cellStyle name="Обычный 3 2 3 2 4 3 3 3" xfId="0"/>
    <cellStyle name="Обычный 3 2 3 2 4 3 3 3 2" xfId="0"/>
    <cellStyle name="Обычный 3 2 3 2 4 3 3 4" xfId="0"/>
    <cellStyle name="Обычный 3 2 3 2 4 3 3 4 2" xfId="0"/>
    <cellStyle name="Обычный 3 2 3 2 4 3 3 5" xfId="0"/>
    <cellStyle name="Обычный 3 2 3 2 4 3 4" xfId="0"/>
    <cellStyle name="Обычный 3 2 3 2 4 3 4 2" xfId="0"/>
    <cellStyle name="Обычный 3 2 3 2 4 3 5" xfId="0"/>
    <cellStyle name="Обычный 3 2 3 2 4 3 5 2" xfId="0"/>
    <cellStyle name="Обычный 3 2 3 2 4 3 6" xfId="0"/>
    <cellStyle name="Обычный 3 2 3 2 4 3 6 2" xfId="0"/>
    <cellStyle name="Обычный 3 2 3 2 4 3 7" xfId="0"/>
    <cellStyle name="Обычный 3 2 3 2 4 3_Без баланса" xfId="0"/>
    <cellStyle name="Обычный 3 2 3 2 4 4" xfId="0"/>
    <cellStyle name="Обычный 3 2 3 2 4 4 2" xfId="0"/>
    <cellStyle name="Обычный 3 2 3 2 4 4 2 2" xfId="0"/>
    <cellStyle name="Обычный 3 2 3 2 4 4 2 2 2" xfId="0"/>
    <cellStyle name="Обычный 3 2 3 2 4 4 2 3" xfId="0"/>
    <cellStyle name="Обычный 3 2 3 2 4 4 2 3 2" xfId="0"/>
    <cellStyle name="Обычный 3 2 3 2 4 4 2 4" xfId="0"/>
    <cellStyle name="Обычный 3 2 3 2 4 4 2 4 2" xfId="0"/>
    <cellStyle name="Обычный 3 2 3 2 4 4 2 5" xfId="0"/>
    <cellStyle name="Обычный 3 2 3 2 4 4 3" xfId="0"/>
    <cellStyle name="Обычный 3 2 3 2 4 4 3 2" xfId="0"/>
    <cellStyle name="Обычный 3 2 3 2 4 4 4" xfId="0"/>
    <cellStyle name="Обычный 3 2 3 2 4 4 4 2" xfId="0"/>
    <cellStyle name="Обычный 3 2 3 2 4 4 5" xfId="0"/>
    <cellStyle name="Обычный 3 2 3 2 4 4 5 2" xfId="0"/>
    <cellStyle name="Обычный 3 2 3 2 4 4 6" xfId="0"/>
    <cellStyle name="Обычный 3 2 3 2 4 5" xfId="0"/>
    <cellStyle name="Обычный 3 2 3 2 4 5 2" xfId="0"/>
    <cellStyle name="Обычный 3 2 3 2 4 5 2 2" xfId="0"/>
    <cellStyle name="Обычный 3 2 3 2 4 5 3" xfId="0"/>
    <cellStyle name="Обычный 3 2 3 2 4 5 3 2" xfId="0"/>
    <cellStyle name="Обычный 3 2 3 2 4 5 4" xfId="0"/>
    <cellStyle name="Обычный 3 2 3 2 4 5 4 2" xfId="0"/>
    <cellStyle name="Обычный 3 2 3 2 4 5 5" xfId="0"/>
    <cellStyle name="Обычный 3 2 3 2 4 6" xfId="0"/>
    <cellStyle name="Обычный 3 2 3 2 4 6 2" xfId="0"/>
    <cellStyle name="Обычный 3 2 3 2 4 7" xfId="0"/>
    <cellStyle name="Обычный 3 2 3 2 4 7 2" xfId="0"/>
    <cellStyle name="Обычный 3 2 3 2 4 8" xfId="0"/>
    <cellStyle name="Обычный 3 2 3 2 4 8 2" xfId="0"/>
    <cellStyle name="Обычный 3 2 3 2 4 9" xfId="0"/>
    <cellStyle name="Обычный 3 2 3 2 4_Без баланса" xfId="0"/>
    <cellStyle name="Обычный 3 2 3 2 5" xfId="0"/>
    <cellStyle name="Обычный 3 2 3 2 5 2" xfId="0"/>
    <cellStyle name="Обычный 3 2 3 2 5 2 2" xfId="0"/>
    <cellStyle name="Обычный 3 2 3 2 5 2 2 2" xfId="0"/>
    <cellStyle name="Обычный 3 2 3 2 5 2 2 2 2" xfId="0"/>
    <cellStyle name="Обычный 3 2 3 2 5 2 2 3" xfId="0"/>
    <cellStyle name="Обычный 3 2 3 2 5 2 2 3 2" xfId="0"/>
    <cellStyle name="Обычный 3 2 3 2 5 2 2 4" xfId="0"/>
    <cellStyle name="Обычный 3 2 3 2 5 2 2 4 2" xfId="0"/>
    <cellStyle name="Обычный 3 2 3 2 5 2 2 5" xfId="0"/>
    <cellStyle name="Обычный 3 2 3 2 5 2 3" xfId="0"/>
    <cellStyle name="Обычный 3 2 3 2 5 2 3 2" xfId="0"/>
    <cellStyle name="Обычный 3 2 3 2 5 2 3 2 2" xfId="0"/>
    <cellStyle name="Обычный 3 2 3 2 5 2 3 3" xfId="0"/>
    <cellStyle name="Обычный 3 2 3 2 5 2 3 3 2" xfId="0"/>
    <cellStyle name="Обычный 3 2 3 2 5 2 3 4" xfId="0"/>
    <cellStyle name="Обычный 3 2 3 2 5 2 3 4 2" xfId="0"/>
    <cellStyle name="Обычный 3 2 3 2 5 2 3 5" xfId="0"/>
    <cellStyle name="Обычный 3 2 3 2 5 2 4" xfId="0"/>
    <cellStyle name="Обычный 3 2 3 2 5 2 4 2" xfId="0"/>
    <cellStyle name="Обычный 3 2 3 2 5 2 5" xfId="0"/>
    <cellStyle name="Обычный 3 2 3 2 5 2 5 2" xfId="0"/>
    <cellStyle name="Обычный 3 2 3 2 5 2 6" xfId="0"/>
    <cellStyle name="Обычный 3 2 3 2 5 2 6 2" xfId="0"/>
    <cellStyle name="Обычный 3 2 3 2 5 2 7" xfId="0"/>
    <cellStyle name="Обычный 3 2 3 2 5 2_Без баланса" xfId="0"/>
    <cellStyle name="Обычный 3 2 3 2 5 3" xfId="0"/>
    <cellStyle name="Обычный 3 2 3 2 5 3 2" xfId="0"/>
    <cellStyle name="Обычный 3 2 3 2 5 3 2 2" xfId="0"/>
    <cellStyle name="Обычный 3 2 3 2 5 3 2 2 2" xfId="0"/>
    <cellStyle name="Обычный 3 2 3 2 5 3 2 3" xfId="0"/>
    <cellStyle name="Обычный 3 2 3 2 5 3 2 3 2" xfId="0"/>
    <cellStyle name="Обычный 3 2 3 2 5 3 2 4" xfId="0"/>
    <cellStyle name="Обычный 3 2 3 2 5 3 2 4 2" xfId="0"/>
    <cellStyle name="Обычный 3 2 3 2 5 3 2 5" xfId="0"/>
    <cellStyle name="Обычный 3 2 3 2 5 3 3" xfId="0"/>
    <cellStyle name="Обычный 3 2 3 2 5 3 3 2" xfId="0"/>
    <cellStyle name="Обычный 3 2 3 2 5 3 4" xfId="0"/>
    <cellStyle name="Обычный 3 2 3 2 5 3 4 2" xfId="0"/>
    <cellStyle name="Обычный 3 2 3 2 5 3 5" xfId="0"/>
    <cellStyle name="Обычный 3 2 3 2 5 3 5 2" xfId="0"/>
    <cellStyle name="Обычный 3 2 3 2 5 3 6" xfId="0"/>
    <cellStyle name="Обычный 3 2 3 2 5 4" xfId="0"/>
    <cellStyle name="Обычный 3 2 3 2 5 4 2" xfId="0"/>
    <cellStyle name="Обычный 3 2 3 2 5 4 2 2" xfId="0"/>
    <cellStyle name="Обычный 3 2 3 2 5 4 3" xfId="0"/>
    <cellStyle name="Обычный 3 2 3 2 5 4 3 2" xfId="0"/>
    <cellStyle name="Обычный 3 2 3 2 5 4 4" xfId="0"/>
    <cellStyle name="Обычный 3 2 3 2 5 4 4 2" xfId="0"/>
    <cellStyle name="Обычный 3 2 3 2 5 4 5" xfId="0"/>
    <cellStyle name="Обычный 3 2 3 2 5 5" xfId="0"/>
    <cellStyle name="Обычный 3 2 3 2 5 5 2" xfId="0"/>
    <cellStyle name="Обычный 3 2 3 2 5 6" xfId="0"/>
    <cellStyle name="Обычный 3 2 3 2 5 6 2" xfId="0"/>
    <cellStyle name="Обычный 3 2 3 2 5 7" xfId="0"/>
    <cellStyle name="Обычный 3 2 3 2 5 7 2" xfId="0"/>
    <cellStyle name="Обычный 3 2 3 2 5 8" xfId="0"/>
    <cellStyle name="Обычный 3 2 3 2 5_Без баланса" xfId="0"/>
    <cellStyle name="Обычный 3 2 3 2 6" xfId="0"/>
    <cellStyle name="Обычный 3 2 3 2 6 2" xfId="0"/>
    <cellStyle name="Обычный 3 2 3 2 6 2 2" xfId="0"/>
    <cellStyle name="Обычный 3 2 3 2 6 2 2 2" xfId="0"/>
    <cellStyle name="Обычный 3 2 3 2 6 2 2 2 2" xfId="0"/>
    <cellStyle name="Обычный 3 2 3 2 6 2 2 3" xfId="0"/>
    <cellStyle name="Обычный 3 2 3 2 6 2 2 3 2" xfId="0"/>
    <cellStyle name="Обычный 3 2 3 2 6 2 2 4" xfId="0"/>
    <cellStyle name="Обычный 3 2 3 2 6 2 2 4 2" xfId="0"/>
    <cellStyle name="Обычный 3 2 3 2 6 2 2 5" xfId="0"/>
    <cellStyle name="Обычный 3 2 3 2 6 2 3" xfId="0"/>
    <cellStyle name="Обычный 3 2 3 2 6 2 3 2" xfId="0"/>
    <cellStyle name="Обычный 3 2 3 2 6 2 3 2 2" xfId="0"/>
    <cellStyle name="Обычный 3 2 3 2 6 2 3 3" xfId="0"/>
    <cellStyle name="Обычный 3 2 3 2 6 2 3 3 2" xfId="0"/>
    <cellStyle name="Обычный 3 2 3 2 6 2 3 4" xfId="0"/>
    <cellStyle name="Обычный 3 2 3 2 6 2 3 4 2" xfId="0"/>
    <cellStyle name="Обычный 3 2 3 2 6 2 3 5" xfId="0"/>
    <cellStyle name="Обычный 3 2 3 2 6 2 4" xfId="0"/>
    <cellStyle name="Обычный 3 2 3 2 6 2 4 2" xfId="0"/>
    <cellStyle name="Обычный 3 2 3 2 6 2 5" xfId="0"/>
    <cellStyle name="Обычный 3 2 3 2 6 2 5 2" xfId="0"/>
    <cellStyle name="Обычный 3 2 3 2 6 2 6" xfId="0"/>
    <cellStyle name="Обычный 3 2 3 2 6 2 6 2" xfId="0"/>
    <cellStyle name="Обычный 3 2 3 2 6 2 7" xfId="0"/>
    <cellStyle name="Обычный 3 2 3 2 6 2_Без баланса" xfId="0"/>
    <cellStyle name="Обычный 3 2 3 2 6 3" xfId="0"/>
    <cellStyle name="Обычный 3 2 3 2 6 3 2" xfId="0"/>
    <cellStyle name="Обычный 3 2 3 2 6 3 2 2" xfId="0"/>
    <cellStyle name="Обычный 3 2 3 2 6 3 3" xfId="0"/>
    <cellStyle name="Обычный 3 2 3 2 6 3 3 2" xfId="0"/>
    <cellStyle name="Обычный 3 2 3 2 6 3 4" xfId="0"/>
    <cellStyle name="Обычный 3 2 3 2 6 3 4 2" xfId="0"/>
    <cellStyle name="Обычный 3 2 3 2 6 3 5" xfId="0"/>
    <cellStyle name="Обычный 3 2 3 2 6 4" xfId="0"/>
    <cellStyle name="Обычный 3 2 3 2 6 4 2" xfId="0"/>
    <cellStyle name="Обычный 3 2 3 2 6 4 2 2" xfId="0"/>
    <cellStyle name="Обычный 3 2 3 2 6 4 3" xfId="0"/>
    <cellStyle name="Обычный 3 2 3 2 6 4 3 2" xfId="0"/>
    <cellStyle name="Обычный 3 2 3 2 6 4 4" xfId="0"/>
    <cellStyle name="Обычный 3 2 3 2 6 4 4 2" xfId="0"/>
    <cellStyle name="Обычный 3 2 3 2 6 4 5" xfId="0"/>
    <cellStyle name="Обычный 3 2 3 2 6 5" xfId="0"/>
    <cellStyle name="Обычный 3 2 3 2 6 5 2" xfId="0"/>
    <cellStyle name="Обычный 3 2 3 2 6 6" xfId="0"/>
    <cellStyle name="Обычный 3 2 3 2 6 6 2" xfId="0"/>
    <cellStyle name="Обычный 3 2 3 2 6 7" xfId="0"/>
    <cellStyle name="Обычный 3 2 3 2 6 7 2" xfId="0"/>
    <cellStyle name="Обычный 3 2 3 2 6 8" xfId="0"/>
    <cellStyle name="Обычный 3 2 3 2 6_Без баланса" xfId="0"/>
    <cellStyle name="Обычный 3 2 3 2 7" xfId="0"/>
    <cellStyle name="Обычный 3 2 3 2 7 10" xfId="0"/>
    <cellStyle name="Обычный 3 2 3 2 7 2" xfId="0"/>
    <cellStyle name="Обычный 3 2 3 2 7 2 2" xfId="0"/>
    <cellStyle name="Обычный 3 2 3 2 7 2 2 2" xfId="0"/>
    <cellStyle name="Обычный 3 2 3 2 7 2 2 2 2" xfId="0"/>
    <cellStyle name="Обычный 3 2 3 2 7 2 2 3" xfId="0"/>
    <cellStyle name="Обычный 3 2 3 2 7 2 2 3 2" xfId="0"/>
    <cellStyle name="Обычный 3 2 3 2 7 2 2 4" xfId="0"/>
    <cellStyle name="Обычный 3 2 3 2 7 2 2 4 2" xfId="0"/>
    <cellStyle name="Обычный 3 2 3 2 7 2 2 5" xfId="0"/>
    <cellStyle name="Обычный 3 2 3 2 7 2 3" xfId="0"/>
    <cellStyle name="Обычный 3 2 3 2 7 2 3 2" xfId="0"/>
    <cellStyle name="Обычный 3 2 3 2 7 2 4" xfId="0"/>
    <cellStyle name="Обычный 3 2 3 2 7 2 4 2" xfId="0"/>
    <cellStyle name="Обычный 3 2 3 2 7 2 5" xfId="0"/>
    <cellStyle name="Обычный 3 2 3 2 7 2 5 2" xfId="0"/>
    <cellStyle name="Обычный 3 2 3 2 7 2 6" xfId="0"/>
    <cellStyle name="Обычный 3 2 3 2 7 2_Без баланса" xfId="0"/>
    <cellStyle name="Обычный 3 2 3 2 7 3" xfId="0"/>
    <cellStyle name="Обычный 3 2 3 2 7 3 2" xfId="0"/>
    <cellStyle name="Обычный 3 2 3 2 7 3 2 2" xfId="0"/>
    <cellStyle name="Обычный 3 2 3 2 7 3 3" xfId="0"/>
    <cellStyle name="Обычный 3 2 3 2 7 3 3 2" xfId="0"/>
    <cellStyle name="Обычный 3 2 3 2 7 3 4" xfId="0"/>
    <cellStyle name="Обычный 3 2 3 2 7 3 4 2" xfId="0"/>
    <cellStyle name="Обычный 3 2 3 2 7 3 5" xfId="0"/>
    <cellStyle name="Обычный 3 2 3 2 7 4" xfId="0"/>
    <cellStyle name="Обычный 3 2 3 2 7 4 2" xfId="0"/>
    <cellStyle name="Обычный 3 2 3 2 7 4 2 2" xfId="0"/>
    <cellStyle name="Обычный 3 2 3 2 7 4 3" xfId="0"/>
    <cellStyle name="Обычный 3 2 3 2 7 4 3 2" xfId="0"/>
    <cellStyle name="Обычный 3 2 3 2 7 4 4" xfId="0"/>
    <cellStyle name="Обычный 3 2 3 2 7 4 4 2" xfId="0"/>
    <cellStyle name="Обычный 3 2 3 2 7 4 5" xfId="0"/>
    <cellStyle name="Обычный 3 2 3 2 7 5" xfId="0"/>
    <cellStyle name="Обычный 3 2 3 2 7 5 2" xfId="0"/>
    <cellStyle name="Обычный 3 2 3 2 7 5 2 2" xfId="0"/>
    <cellStyle name="Обычный 3 2 3 2 7 5 3" xfId="0"/>
    <cellStyle name="Обычный 3 2 3 2 7 5 3 2" xfId="0"/>
    <cellStyle name="Обычный 3 2 3 2 7 5 4" xfId="0"/>
    <cellStyle name="Обычный 3 2 3 2 7 5 4 2" xfId="0"/>
    <cellStyle name="Обычный 3 2 3 2 7 5 5" xfId="0"/>
    <cellStyle name="Обычный 3 2 3 2 7 6" xfId="0"/>
    <cellStyle name="Обычный 3 2 3 2 7 6 2" xfId="0"/>
    <cellStyle name="Обычный 3 2 3 2 7 6 2 2" xfId="0"/>
    <cellStyle name="Обычный 3 2 3 2 7 6 3" xfId="0"/>
    <cellStyle name="Обычный 3 2 3 2 7 6 3 2" xfId="0"/>
    <cellStyle name="Обычный 3 2 3 2 7 6 4" xfId="0"/>
    <cellStyle name="Обычный 3 2 3 2 7 6 4 2" xfId="0"/>
    <cellStyle name="Обычный 3 2 3 2 7 6 5" xfId="0"/>
    <cellStyle name="Обычный 3 2 3 2 7 7" xfId="0"/>
    <cellStyle name="Обычный 3 2 3 2 7 7 2" xfId="0"/>
    <cellStyle name="Обычный 3 2 3 2 7 8" xfId="0"/>
    <cellStyle name="Обычный 3 2 3 2 7 8 2" xfId="0"/>
    <cellStyle name="Обычный 3 2 3 2 7 9" xfId="0"/>
    <cellStyle name="Обычный 3 2 3 2 7 9 2" xfId="0"/>
    <cellStyle name="Обычный 3 2 3 2 7_Без баланса" xfId="0"/>
    <cellStyle name="Обычный 3 2 3 2 8" xfId="0"/>
    <cellStyle name="Обычный 3 2 3 2 8 2" xfId="0"/>
    <cellStyle name="Обычный 3 2 3 2 8 2 2" xfId="0"/>
    <cellStyle name="Обычный 3 2 3 2 8 2 2 2" xfId="0"/>
    <cellStyle name="Обычный 3 2 3 2 8 2 3" xfId="0"/>
    <cellStyle name="Обычный 3 2 3 2 8 2 3 2" xfId="0"/>
    <cellStyle name="Обычный 3 2 3 2 8 2 4" xfId="0"/>
    <cellStyle name="Обычный 3 2 3 2 8 2 4 2" xfId="0"/>
    <cellStyle name="Обычный 3 2 3 2 8 2 5" xfId="0"/>
    <cellStyle name="Обычный 3 2 3 2 8 3" xfId="0"/>
    <cellStyle name="Обычный 3 2 3 2 8 3 2" xfId="0"/>
    <cellStyle name="Обычный 3 2 3 2 8 3 2 2" xfId="0"/>
    <cellStyle name="Обычный 3 2 3 2 8 3 3" xfId="0"/>
    <cellStyle name="Обычный 3 2 3 2 8 3 3 2" xfId="0"/>
    <cellStyle name="Обычный 3 2 3 2 8 3 4" xfId="0"/>
    <cellStyle name="Обычный 3 2 3 2 8 3 4 2" xfId="0"/>
    <cellStyle name="Обычный 3 2 3 2 8 3 5" xfId="0"/>
    <cellStyle name="Обычный 3 2 3 2 8 4" xfId="0"/>
    <cellStyle name="Обычный 3 2 3 2 8 4 2" xfId="0"/>
    <cellStyle name="Обычный 3 2 3 2 8 5" xfId="0"/>
    <cellStyle name="Обычный 3 2 3 2 8 5 2" xfId="0"/>
    <cellStyle name="Обычный 3 2 3 2 8 6" xfId="0"/>
    <cellStyle name="Обычный 3 2 3 2 8 6 2" xfId="0"/>
    <cellStyle name="Обычный 3 2 3 2 8 7" xfId="0"/>
    <cellStyle name="Обычный 3 2 3 2 8_Без баланса" xfId="0"/>
    <cellStyle name="Обычный 3 2 3 2 9" xfId="0"/>
    <cellStyle name="Обычный 3 2 3 2 9 2" xfId="0"/>
    <cellStyle name="Обычный 3 2 3 2 9 2 2" xfId="0"/>
    <cellStyle name="Обычный 3 2 3 2 9 2 2 2" xfId="0"/>
    <cellStyle name="Обычный 3 2 3 2 9 2 3" xfId="0"/>
    <cellStyle name="Обычный 3 2 3 2 9 2 3 2" xfId="0"/>
    <cellStyle name="Обычный 3 2 3 2 9 2 4" xfId="0"/>
    <cellStyle name="Обычный 3 2 3 2 9 2 4 2" xfId="0"/>
    <cellStyle name="Обычный 3 2 3 2 9 2 5" xfId="0"/>
    <cellStyle name="Обычный 3 2 3 2 9 3" xfId="0"/>
    <cellStyle name="Обычный 3 2 3 2 9 3 2" xfId="0"/>
    <cellStyle name="Обычный 3 2 3 2 9 3 2 2" xfId="0"/>
    <cellStyle name="Обычный 3 2 3 2 9 3 3" xfId="0"/>
    <cellStyle name="Обычный 3 2 3 2 9 3 3 2" xfId="0"/>
    <cellStyle name="Обычный 3 2 3 2 9 3 4" xfId="0"/>
    <cellStyle name="Обычный 3 2 3 2 9 3 4 2" xfId="0"/>
    <cellStyle name="Обычный 3 2 3 2 9 3 5" xfId="0"/>
    <cellStyle name="Обычный 3 2 3 2 9 4" xfId="0"/>
    <cellStyle name="Обычный 3 2 3 2 9 4 2" xfId="0"/>
    <cellStyle name="Обычный 3 2 3 2 9 5" xfId="0"/>
    <cellStyle name="Обычный 3 2 3 2 9 5 2" xfId="0"/>
    <cellStyle name="Обычный 3 2 3 2 9 6" xfId="0"/>
    <cellStyle name="Обычный 3 2 3 2 9 6 2" xfId="0"/>
    <cellStyle name="Обычный 3 2 3 2 9 7" xfId="0"/>
    <cellStyle name="Обычный 3 2 3 2 9_Без баланса" xfId="0"/>
    <cellStyle name="Обычный 3 2 3 2_Без баланса" xfId="0"/>
    <cellStyle name="Обычный 3 2 3 3" xfId="0"/>
    <cellStyle name="Обычный 3 2 3 3 10" xfId="0"/>
    <cellStyle name="Обычный 3 2 3 3 10 2" xfId="0"/>
    <cellStyle name="Обычный 3 2 3 3 10 2 2" xfId="0"/>
    <cellStyle name="Обычный 3 2 3 3 10 3" xfId="0"/>
    <cellStyle name="Обычный 3 2 3 3 10 3 2" xfId="0"/>
    <cellStyle name="Обычный 3 2 3 3 10 4" xfId="0"/>
    <cellStyle name="Обычный 3 2 3 3 10 4 2" xfId="0"/>
    <cellStyle name="Обычный 3 2 3 3 10 5" xfId="0"/>
    <cellStyle name="Обычный 3 2 3 3 11" xfId="0"/>
    <cellStyle name="Обычный 3 2 3 3 11 2" xfId="0"/>
    <cellStyle name="Обычный 3 2 3 3 11 2 2" xfId="0"/>
    <cellStyle name="Обычный 3 2 3 3 11 3" xfId="0"/>
    <cellStyle name="Обычный 3 2 3 3 11 3 2" xfId="0"/>
    <cellStyle name="Обычный 3 2 3 3 11 4" xfId="0"/>
    <cellStyle name="Обычный 3 2 3 3 11 4 2" xfId="0"/>
    <cellStyle name="Обычный 3 2 3 3 11 5" xfId="0"/>
    <cellStyle name="Обычный 3 2 3 3 12" xfId="0"/>
    <cellStyle name="Обычный 3 2 3 3 12 2" xfId="0"/>
    <cellStyle name="Обычный 3 2 3 3 13" xfId="0"/>
    <cellStyle name="Обычный 3 2 3 3 13 2" xfId="0"/>
    <cellStyle name="Обычный 3 2 3 3 14" xfId="0"/>
    <cellStyle name="Обычный 3 2 3 3 14 2" xfId="0"/>
    <cellStyle name="Обычный 3 2 3 3 15" xfId="0"/>
    <cellStyle name="Обычный 3 2 3 3 2" xfId="0"/>
    <cellStyle name="Обычный 3 2 3 3 2 10" xfId="0"/>
    <cellStyle name="Обычный 3 2 3 3 2 10 2" xfId="0"/>
    <cellStyle name="Обычный 3 2 3 3 2 10 2 2" xfId="0"/>
    <cellStyle name="Обычный 3 2 3 3 2 10 3" xfId="0"/>
    <cellStyle name="Обычный 3 2 3 3 2 10 3 2" xfId="0"/>
    <cellStyle name="Обычный 3 2 3 3 2 10 4" xfId="0"/>
    <cellStyle name="Обычный 3 2 3 3 2 10 4 2" xfId="0"/>
    <cellStyle name="Обычный 3 2 3 3 2 10 5" xfId="0"/>
    <cellStyle name="Обычный 3 2 3 3 2 11" xfId="0"/>
    <cellStyle name="Обычный 3 2 3 3 2 11 2" xfId="0"/>
    <cellStyle name="Обычный 3 2 3 3 2 12" xfId="0"/>
    <cellStyle name="Обычный 3 2 3 3 2 12 2" xfId="0"/>
    <cellStyle name="Обычный 3 2 3 3 2 13" xfId="0"/>
    <cellStyle name="Обычный 3 2 3 3 2 13 2" xfId="0"/>
    <cellStyle name="Обычный 3 2 3 3 2 14" xfId="0"/>
    <cellStyle name="Обычный 3 2 3 3 2 2" xfId="0"/>
    <cellStyle name="Обычный 3 2 3 3 2 2 2" xfId="0"/>
    <cellStyle name="Обычный 3 2 3 3 2 2 2 2" xfId="0"/>
    <cellStyle name="Обычный 3 2 3 3 2 2 2 2 2" xfId="0"/>
    <cellStyle name="Обычный 3 2 3 3 2 2 2 2 2 2" xfId="0"/>
    <cellStyle name="Обычный 3 2 3 3 2 2 2 2 2 2 2" xfId="0"/>
    <cellStyle name="Обычный 3 2 3 3 2 2 2 2 2 3" xfId="0"/>
    <cellStyle name="Обычный 3 2 3 3 2 2 2 2 2 3 2" xfId="0"/>
    <cellStyle name="Обычный 3 2 3 3 2 2 2 2 2 4" xfId="0"/>
    <cellStyle name="Обычный 3 2 3 3 2 2 2 2 2 4 2" xfId="0"/>
    <cellStyle name="Обычный 3 2 3 3 2 2 2 2 2 5" xfId="0"/>
    <cellStyle name="Обычный 3 2 3 3 2 2 2 2 3" xfId="0"/>
    <cellStyle name="Обычный 3 2 3 3 2 2 2 2 3 2" xfId="0"/>
    <cellStyle name="Обычный 3 2 3 3 2 2 2 2 3 2 2" xfId="0"/>
    <cellStyle name="Обычный 3 2 3 3 2 2 2 2 3 3" xfId="0"/>
    <cellStyle name="Обычный 3 2 3 3 2 2 2 2 3 3 2" xfId="0"/>
    <cellStyle name="Обычный 3 2 3 3 2 2 2 2 3 4" xfId="0"/>
    <cellStyle name="Обычный 3 2 3 3 2 2 2 2 3 4 2" xfId="0"/>
    <cellStyle name="Обычный 3 2 3 3 2 2 2 2 3 5" xfId="0"/>
    <cellStyle name="Обычный 3 2 3 3 2 2 2 2 4" xfId="0"/>
    <cellStyle name="Обычный 3 2 3 3 2 2 2 2 4 2" xfId="0"/>
    <cellStyle name="Обычный 3 2 3 3 2 2 2 2 5" xfId="0"/>
    <cellStyle name="Обычный 3 2 3 3 2 2 2 2 5 2" xfId="0"/>
    <cellStyle name="Обычный 3 2 3 3 2 2 2 2 6" xfId="0"/>
    <cellStyle name="Обычный 3 2 3 3 2 2 2 2 6 2" xfId="0"/>
    <cellStyle name="Обычный 3 2 3 3 2 2 2 2 7" xfId="0"/>
    <cellStyle name="Обычный 3 2 3 3 2 2 2 2_Без баланса" xfId="0"/>
    <cellStyle name="Обычный 3 2 3 3 2 2 2 3" xfId="0"/>
    <cellStyle name="Обычный 3 2 3 3 2 2 2 3 2" xfId="0"/>
    <cellStyle name="Обычный 3 2 3 3 2 2 2 3 2 2" xfId="0"/>
    <cellStyle name="Обычный 3 2 3 3 2 2 2 3 2 2 2" xfId="0"/>
    <cellStyle name="Обычный 3 2 3 3 2 2 2 3 2 3" xfId="0"/>
    <cellStyle name="Обычный 3 2 3 3 2 2 2 3 2 3 2" xfId="0"/>
    <cellStyle name="Обычный 3 2 3 3 2 2 2 3 2 4" xfId="0"/>
    <cellStyle name="Обычный 3 2 3 3 2 2 2 3 2 4 2" xfId="0"/>
    <cellStyle name="Обычный 3 2 3 3 2 2 2 3 2 5" xfId="0"/>
    <cellStyle name="Обычный 3 2 3 3 2 2 2 3 3" xfId="0"/>
    <cellStyle name="Обычный 3 2 3 3 2 2 2 3 3 2" xfId="0"/>
    <cellStyle name="Обычный 3 2 3 3 2 2 2 3 4" xfId="0"/>
    <cellStyle name="Обычный 3 2 3 3 2 2 2 3 4 2" xfId="0"/>
    <cellStyle name="Обычный 3 2 3 3 2 2 2 3 5" xfId="0"/>
    <cellStyle name="Обычный 3 2 3 3 2 2 2 3 5 2" xfId="0"/>
    <cellStyle name="Обычный 3 2 3 3 2 2 2 3 6" xfId="0"/>
    <cellStyle name="Обычный 3 2 3 3 2 2 2 4" xfId="0"/>
    <cellStyle name="Обычный 3 2 3 3 2 2 2 4 2" xfId="0"/>
    <cellStyle name="Обычный 3 2 3 3 2 2 2 4 2 2" xfId="0"/>
    <cellStyle name="Обычный 3 2 3 3 2 2 2 4 3" xfId="0"/>
    <cellStyle name="Обычный 3 2 3 3 2 2 2 4 3 2" xfId="0"/>
    <cellStyle name="Обычный 3 2 3 3 2 2 2 4 4" xfId="0"/>
    <cellStyle name="Обычный 3 2 3 3 2 2 2 4 4 2" xfId="0"/>
    <cellStyle name="Обычный 3 2 3 3 2 2 2 4 5" xfId="0"/>
    <cellStyle name="Обычный 3 2 3 3 2 2 2 5" xfId="0"/>
    <cellStyle name="Обычный 3 2 3 3 2 2 2 5 2" xfId="0"/>
    <cellStyle name="Обычный 3 2 3 3 2 2 2 6" xfId="0"/>
    <cellStyle name="Обычный 3 2 3 3 2 2 2 6 2" xfId="0"/>
    <cellStyle name="Обычный 3 2 3 3 2 2 2 7" xfId="0"/>
    <cellStyle name="Обычный 3 2 3 3 2 2 2 7 2" xfId="0"/>
    <cellStyle name="Обычный 3 2 3 3 2 2 2 8" xfId="0"/>
    <cellStyle name="Обычный 3 2 3 3 2 2 2_Без баланса" xfId="0"/>
    <cellStyle name="Обычный 3 2 3 3 2 2 3" xfId="0"/>
    <cellStyle name="Обычный 3 2 3 3 2 2 3 2" xfId="0"/>
    <cellStyle name="Обычный 3 2 3 3 2 2 3 2 2" xfId="0"/>
    <cellStyle name="Обычный 3 2 3 3 2 2 3 2 2 2" xfId="0"/>
    <cellStyle name="Обычный 3 2 3 3 2 2 3 2 3" xfId="0"/>
    <cellStyle name="Обычный 3 2 3 3 2 2 3 2 3 2" xfId="0"/>
    <cellStyle name="Обычный 3 2 3 3 2 2 3 2 4" xfId="0"/>
    <cellStyle name="Обычный 3 2 3 3 2 2 3 2 4 2" xfId="0"/>
    <cellStyle name="Обычный 3 2 3 3 2 2 3 2 5" xfId="0"/>
    <cellStyle name="Обычный 3 2 3 3 2 2 3 3" xfId="0"/>
    <cellStyle name="Обычный 3 2 3 3 2 2 3 3 2" xfId="0"/>
    <cellStyle name="Обычный 3 2 3 3 2 2 3 3 2 2" xfId="0"/>
    <cellStyle name="Обычный 3 2 3 3 2 2 3 3 3" xfId="0"/>
    <cellStyle name="Обычный 3 2 3 3 2 2 3 3 3 2" xfId="0"/>
    <cellStyle name="Обычный 3 2 3 3 2 2 3 3 4" xfId="0"/>
    <cellStyle name="Обычный 3 2 3 3 2 2 3 3 4 2" xfId="0"/>
    <cellStyle name="Обычный 3 2 3 3 2 2 3 3 5" xfId="0"/>
    <cellStyle name="Обычный 3 2 3 3 2 2 3 4" xfId="0"/>
    <cellStyle name="Обычный 3 2 3 3 2 2 3 4 2" xfId="0"/>
    <cellStyle name="Обычный 3 2 3 3 2 2 3 5" xfId="0"/>
    <cellStyle name="Обычный 3 2 3 3 2 2 3 5 2" xfId="0"/>
    <cellStyle name="Обычный 3 2 3 3 2 2 3 6" xfId="0"/>
    <cellStyle name="Обычный 3 2 3 3 2 2 3 6 2" xfId="0"/>
    <cellStyle name="Обычный 3 2 3 3 2 2 3 7" xfId="0"/>
    <cellStyle name="Обычный 3 2 3 3 2 2 3_Без баланса" xfId="0"/>
    <cellStyle name="Обычный 3 2 3 3 2 2 4" xfId="0"/>
    <cellStyle name="Обычный 3 2 3 3 2 2 4 2" xfId="0"/>
    <cellStyle name="Обычный 3 2 3 3 2 2 4 2 2" xfId="0"/>
    <cellStyle name="Обычный 3 2 3 3 2 2 4 2 2 2" xfId="0"/>
    <cellStyle name="Обычный 3 2 3 3 2 2 4 2 3" xfId="0"/>
    <cellStyle name="Обычный 3 2 3 3 2 2 4 2 3 2" xfId="0"/>
    <cellStyle name="Обычный 3 2 3 3 2 2 4 2 4" xfId="0"/>
    <cellStyle name="Обычный 3 2 3 3 2 2 4 2 4 2" xfId="0"/>
    <cellStyle name="Обычный 3 2 3 3 2 2 4 2 5" xfId="0"/>
    <cellStyle name="Обычный 3 2 3 3 2 2 4 3" xfId="0"/>
    <cellStyle name="Обычный 3 2 3 3 2 2 4 3 2" xfId="0"/>
    <cellStyle name="Обычный 3 2 3 3 2 2 4 4" xfId="0"/>
    <cellStyle name="Обычный 3 2 3 3 2 2 4 4 2" xfId="0"/>
    <cellStyle name="Обычный 3 2 3 3 2 2 4 5" xfId="0"/>
    <cellStyle name="Обычный 3 2 3 3 2 2 4 5 2" xfId="0"/>
    <cellStyle name="Обычный 3 2 3 3 2 2 4 6" xfId="0"/>
    <cellStyle name="Обычный 3 2 3 3 2 2 5" xfId="0"/>
    <cellStyle name="Обычный 3 2 3 3 2 2 5 2" xfId="0"/>
    <cellStyle name="Обычный 3 2 3 3 2 2 5 2 2" xfId="0"/>
    <cellStyle name="Обычный 3 2 3 3 2 2 5 3" xfId="0"/>
    <cellStyle name="Обычный 3 2 3 3 2 2 5 3 2" xfId="0"/>
    <cellStyle name="Обычный 3 2 3 3 2 2 5 4" xfId="0"/>
    <cellStyle name="Обычный 3 2 3 3 2 2 5 4 2" xfId="0"/>
    <cellStyle name="Обычный 3 2 3 3 2 2 5 5" xfId="0"/>
    <cellStyle name="Обычный 3 2 3 3 2 2 6" xfId="0"/>
    <cellStyle name="Обычный 3 2 3 3 2 2 6 2" xfId="0"/>
    <cellStyle name="Обычный 3 2 3 3 2 2 7" xfId="0"/>
    <cellStyle name="Обычный 3 2 3 3 2 2 7 2" xfId="0"/>
    <cellStyle name="Обычный 3 2 3 3 2 2 8" xfId="0"/>
    <cellStyle name="Обычный 3 2 3 3 2 2 8 2" xfId="0"/>
    <cellStyle name="Обычный 3 2 3 3 2 2 9" xfId="0"/>
    <cellStyle name="Обычный 3 2 3 3 2 2_Без баланса" xfId="0"/>
    <cellStyle name="Обычный 3 2 3 3 2 3" xfId="0"/>
    <cellStyle name="Обычный 3 2 3 3 2 3 2" xfId="0"/>
    <cellStyle name="Обычный 3 2 3 3 2 3 2 2" xfId="0"/>
    <cellStyle name="Обычный 3 2 3 3 2 3 2 2 2" xfId="0"/>
    <cellStyle name="Обычный 3 2 3 3 2 3 2 2 2 2" xfId="0"/>
    <cellStyle name="Обычный 3 2 3 3 2 3 2 2 3" xfId="0"/>
    <cellStyle name="Обычный 3 2 3 3 2 3 2 2 3 2" xfId="0"/>
    <cellStyle name="Обычный 3 2 3 3 2 3 2 2 4" xfId="0"/>
    <cellStyle name="Обычный 3 2 3 3 2 3 2 2 4 2" xfId="0"/>
    <cellStyle name="Обычный 3 2 3 3 2 3 2 2 5" xfId="0"/>
    <cellStyle name="Обычный 3 2 3 3 2 3 2 3" xfId="0"/>
    <cellStyle name="Обычный 3 2 3 3 2 3 2 3 2" xfId="0"/>
    <cellStyle name="Обычный 3 2 3 3 2 3 2 3 2 2" xfId="0"/>
    <cellStyle name="Обычный 3 2 3 3 2 3 2 3 3" xfId="0"/>
    <cellStyle name="Обычный 3 2 3 3 2 3 2 3 3 2" xfId="0"/>
    <cellStyle name="Обычный 3 2 3 3 2 3 2 3 4" xfId="0"/>
    <cellStyle name="Обычный 3 2 3 3 2 3 2 3 4 2" xfId="0"/>
    <cellStyle name="Обычный 3 2 3 3 2 3 2 3 5" xfId="0"/>
    <cellStyle name="Обычный 3 2 3 3 2 3 2 4" xfId="0"/>
    <cellStyle name="Обычный 3 2 3 3 2 3 2 4 2" xfId="0"/>
    <cellStyle name="Обычный 3 2 3 3 2 3 2 5" xfId="0"/>
    <cellStyle name="Обычный 3 2 3 3 2 3 2 5 2" xfId="0"/>
    <cellStyle name="Обычный 3 2 3 3 2 3 2 6" xfId="0"/>
    <cellStyle name="Обычный 3 2 3 3 2 3 2 6 2" xfId="0"/>
    <cellStyle name="Обычный 3 2 3 3 2 3 2 7" xfId="0"/>
    <cellStyle name="Обычный 3 2 3 3 2 3 2_Без баланса" xfId="0"/>
    <cellStyle name="Обычный 3 2 3 3 2 3 3" xfId="0"/>
    <cellStyle name="Обычный 3 2 3 3 2 3 3 2" xfId="0"/>
    <cellStyle name="Обычный 3 2 3 3 2 3 3 2 2" xfId="0"/>
    <cellStyle name="Обычный 3 2 3 3 2 3 3 2 2 2" xfId="0"/>
    <cellStyle name="Обычный 3 2 3 3 2 3 3 2 3" xfId="0"/>
    <cellStyle name="Обычный 3 2 3 3 2 3 3 2 3 2" xfId="0"/>
    <cellStyle name="Обычный 3 2 3 3 2 3 3 2 4" xfId="0"/>
    <cellStyle name="Обычный 3 2 3 3 2 3 3 2 4 2" xfId="0"/>
    <cellStyle name="Обычный 3 2 3 3 2 3 3 2 5" xfId="0"/>
    <cellStyle name="Обычный 3 2 3 3 2 3 3 3" xfId="0"/>
    <cellStyle name="Обычный 3 2 3 3 2 3 3 3 2" xfId="0"/>
    <cellStyle name="Обычный 3 2 3 3 2 3 3 4" xfId="0"/>
    <cellStyle name="Обычный 3 2 3 3 2 3 3 4 2" xfId="0"/>
    <cellStyle name="Обычный 3 2 3 3 2 3 3 5" xfId="0"/>
    <cellStyle name="Обычный 3 2 3 3 2 3 3 5 2" xfId="0"/>
    <cellStyle name="Обычный 3 2 3 3 2 3 3 6" xfId="0"/>
    <cellStyle name="Обычный 3 2 3 3 2 3 4" xfId="0"/>
    <cellStyle name="Обычный 3 2 3 3 2 3 4 2" xfId="0"/>
    <cellStyle name="Обычный 3 2 3 3 2 3 4 2 2" xfId="0"/>
    <cellStyle name="Обычный 3 2 3 3 2 3 4 3" xfId="0"/>
    <cellStyle name="Обычный 3 2 3 3 2 3 4 3 2" xfId="0"/>
    <cellStyle name="Обычный 3 2 3 3 2 3 4 4" xfId="0"/>
    <cellStyle name="Обычный 3 2 3 3 2 3 4 4 2" xfId="0"/>
    <cellStyle name="Обычный 3 2 3 3 2 3 4 5" xfId="0"/>
    <cellStyle name="Обычный 3 2 3 3 2 3 5" xfId="0"/>
    <cellStyle name="Обычный 3 2 3 3 2 3 5 2" xfId="0"/>
    <cellStyle name="Обычный 3 2 3 3 2 3 6" xfId="0"/>
    <cellStyle name="Обычный 3 2 3 3 2 3 6 2" xfId="0"/>
    <cellStyle name="Обычный 3 2 3 3 2 3 7" xfId="0"/>
    <cellStyle name="Обычный 3 2 3 3 2 3 7 2" xfId="0"/>
    <cellStyle name="Обычный 3 2 3 3 2 3 8" xfId="0"/>
    <cellStyle name="Обычный 3 2 3 3 2 3_Без баланса" xfId="0"/>
    <cellStyle name="Обычный 3 2 3 3 2 4" xfId="0"/>
    <cellStyle name="Обычный 3 2 3 3 2 4 2" xfId="0"/>
    <cellStyle name="Обычный 3 2 3 3 2 4 2 2" xfId="0"/>
    <cellStyle name="Обычный 3 2 3 3 2 4 2 2 2" xfId="0"/>
    <cellStyle name="Обычный 3 2 3 3 2 4 2 2 2 2" xfId="0"/>
    <cellStyle name="Обычный 3 2 3 3 2 4 2 2 3" xfId="0"/>
    <cellStyle name="Обычный 3 2 3 3 2 4 2 2 3 2" xfId="0"/>
    <cellStyle name="Обычный 3 2 3 3 2 4 2 2 4" xfId="0"/>
    <cellStyle name="Обычный 3 2 3 3 2 4 2 2 4 2" xfId="0"/>
    <cellStyle name="Обычный 3 2 3 3 2 4 2 2 5" xfId="0"/>
    <cellStyle name="Обычный 3 2 3 3 2 4 2 3" xfId="0"/>
    <cellStyle name="Обычный 3 2 3 3 2 4 2 3 2" xfId="0"/>
    <cellStyle name="Обычный 3 2 3 3 2 4 2 3 2 2" xfId="0"/>
    <cellStyle name="Обычный 3 2 3 3 2 4 2 3 3" xfId="0"/>
    <cellStyle name="Обычный 3 2 3 3 2 4 2 3 3 2" xfId="0"/>
    <cellStyle name="Обычный 3 2 3 3 2 4 2 3 4" xfId="0"/>
    <cellStyle name="Обычный 3 2 3 3 2 4 2 3 4 2" xfId="0"/>
    <cellStyle name="Обычный 3 2 3 3 2 4 2 3 5" xfId="0"/>
    <cellStyle name="Обычный 3 2 3 3 2 4 2 4" xfId="0"/>
    <cellStyle name="Обычный 3 2 3 3 2 4 2 4 2" xfId="0"/>
    <cellStyle name="Обычный 3 2 3 3 2 4 2 5" xfId="0"/>
    <cellStyle name="Обычный 3 2 3 3 2 4 2 5 2" xfId="0"/>
    <cellStyle name="Обычный 3 2 3 3 2 4 2 6" xfId="0"/>
    <cellStyle name="Обычный 3 2 3 3 2 4 2 6 2" xfId="0"/>
    <cellStyle name="Обычный 3 2 3 3 2 4 2 7" xfId="0"/>
    <cellStyle name="Обычный 3 2 3 3 2 4 2_Без баланса" xfId="0"/>
    <cellStyle name="Обычный 3 2 3 3 2 4 3" xfId="0"/>
    <cellStyle name="Обычный 3 2 3 3 2 4 3 2" xfId="0"/>
    <cellStyle name="Обычный 3 2 3 3 2 4 3 2 2" xfId="0"/>
    <cellStyle name="Обычный 3 2 3 3 2 4 3 3" xfId="0"/>
    <cellStyle name="Обычный 3 2 3 3 2 4 3 3 2" xfId="0"/>
    <cellStyle name="Обычный 3 2 3 3 2 4 3 4" xfId="0"/>
    <cellStyle name="Обычный 3 2 3 3 2 4 3 4 2" xfId="0"/>
    <cellStyle name="Обычный 3 2 3 3 2 4 3 5" xfId="0"/>
    <cellStyle name="Обычный 3 2 3 3 2 4 4" xfId="0"/>
    <cellStyle name="Обычный 3 2 3 3 2 4 4 2" xfId="0"/>
    <cellStyle name="Обычный 3 2 3 3 2 4 4 2 2" xfId="0"/>
    <cellStyle name="Обычный 3 2 3 3 2 4 4 3" xfId="0"/>
    <cellStyle name="Обычный 3 2 3 3 2 4 4 3 2" xfId="0"/>
    <cellStyle name="Обычный 3 2 3 3 2 4 4 4" xfId="0"/>
    <cellStyle name="Обычный 3 2 3 3 2 4 4 4 2" xfId="0"/>
    <cellStyle name="Обычный 3 2 3 3 2 4 4 5" xfId="0"/>
    <cellStyle name="Обычный 3 2 3 3 2 4 5" xfId="0"/>
    <cellStyle name="Обычный 3 2 3 3 2 4 5 2" xfId="0"/>
    <cellStyle name="Обычный 3 2 3 3 2 4 6" xfId="0"/>
    <cellStyle name="Обычный 3 2 3 3 2 4 6 2" xfId="0"/>
    <cellStyle name="Обычный 3 2 3 3 2 4 7" xfId="0"/>
    <cellStyle name="Обычный 3 2 3 3 2 4 7 2" xfId="0"/>
    <cellStyle name="Обычный 3 2 3 3 2 4 8" xfId="0"/>
    <cellStyle name="Обычный 3 2 3 3 2 4_Без баланса" xfId="0"/>
    <cellStyle name="Обычный 3 2 3 3 2 5" xfId="0"/>
    <cellStyle name="Обычный 3 2 3 3 2 5 10" xfId="0"/>
    <cellStyle name="Обычный 3 2 3 3 2 5 2" xfId="0"/>
    <cellStyle name="Обычный 3 2 3 3 2 5 2 2" xfId="0"/>
    <cellStyle name="Обычный 3 2 3 3 2 5 2 2 2" xfId="0"/>
    <cellStyle name="Обычный 3 2 3 3 2 5 2 2 2 2" xfId="0"/>
    <cellStyle name="Обычный 3 2 3 3 2 5 2 2 3" xfId="0"/>
    <cellStyle name="Обычный 3 2 3 3 2 5 2 2 3 2" xfId="0"/>
    <cellStyle name="Обычный 3 2 3 3 2 5 2 2 4" xfId="0"/>
    <cellStyle name="Обычный 3 2 3 3 2 5 2 2 4 2" xfId="0"/>
    <cellStyle name="Обычный 3 2 3 3 2 5 2 2 5" xfId="0"/>
    <cellStyle name="Обычный 3 2 3 3 2 5 2 3" xfId="0"/>
    <cellStyle name="Обычный 3 2 3 3 2 5 2 3 2" xfId="0"/>
    <cellStyle name="Обычный 3 2 3 3 2 5 2 4" xfId="0"/>
    <cellStyle name="Обычный 3 2 3 3 2 5 2 4 2" xfId="0"/>
    <cellStyle name="Обычный 3 2 3 3 2 5 2 5" xfId="0"/>
    <cellStyle name="Обычный 3 2 3 3 2 5 2 5 2" xfId="0"/>
    <cellStyle name="Обычный 3 2 3 3 2 5 2 6" xfId="0"/>
    <cellStyle name="Обычный 3 2 3 3 2 5 2_Без баланса" xfId="0"/>
    <cellStyle name="Обычный 3 2 3 3 2 5 3" xfId="0"/>
    <cellStyle name="Обычный 3 2 3 3 2 5 3 2" xfId="0"/>
    <cellStyle name="Обычный 3 2 3 3 2 5 3 2 2" xfId="0"/>
    <cellStyle name="Обычный 3 2 3 3 2 5 3 3" xfId="0"/>
    <cellStyle name="Обычный 3 2 3 3 2 5 3 3 2" xfId="0"/>
    <cellStyle name="Обычный 3 2 3 3 2 5 3 4" xfId="0"/>
    <cellStyle name="Обычный 3 2 3 3 2 5 3 4 2" xfId="0"/>
    <cellStyle name="Обычный 3 2 3 3 2 5 3 5" xfId="0"/>
    <cellStyle name="Обычный 3 2 3 3 2 5 4" xfId="0"/>
    <cellStyle name="Обычный 3 2 3 3 2 5 4 2" xfId="0"/>
    <cellStyle name="Обычный 3 2 3 3 2 5 4 2 2" xfId="0"/>
    <cellStyle name="Обычный 3 2 3 3 2 5 4 3" xfId="0"/>
    <cellStyle name="Обычный 3 2 3 3 2 5 4 3 2" xfId="0"/>
    <cellStyle name="Обычный 3 2 3 3 2 5 4 4" xfId="0"/>
    <cellStyle name="Обычный 3 2 3 3 2 5 4 4 2" xfId="0"/>
    <cellStyle name="Обычный 3 2 3 3 2 5 4 5" xfId="0"/>
    <cellStyle name="Обычный 3 2 3 3 2 5 5" xfId="0"/>
    <cellStyle name="Обычный 3 2 3 3 2 5 5 2" xfId="0"/>
    <cellStyle name="Обычный 3 2 3 3 2 5 5 2 2" xfId="0"/>
    <cellStyle name="Обычный 3 2 3 3 2 5 5 3" xfId="0"/>
    <cellStyle name="Обычный 3 2 3 3 2 5 5 3 2" xfId="0"/>
    <cellStyle name="Обычный 3 2 3 3 2 5 5 4" xfId="0"/>
    <cellStyle name="Обычный 3 2 3 3 2 5 5 4 2" xfId="0"/>
    <cellStyle name="Обычный 3 2 3 3 2 5 5 5" xfId="0"/>
    <cellStyle name="Обычный 3 2 3 3 2 5 6" xfId="0"/>
    <cellStyle name="Обычный 3 2 3 3 2 5 6 2" xfId="0"/>
    <cellStyle name="Обычный 3 2 3 3 2 5 6 2 2" xfId="0"/>
    <cellStyle name="Обычный 3 2 3 3 2 5 6 3" xfId="0"/>
    <cellStyle name="Обычный 3 2 3 3 2 5 6 3 2" xfId="0"/>
    <cellStyle name="Обычный 3 2 3 3 2 5 6 4" xfId="0"/>
    <cellStyle name="Обычный 3 2 3 3 2 5 6 4 2" xfId="0"/>
    <cellStyle name="Обычный 3 2 3 3 2 5 6 5" xfId="0"/>
    <cellStyle name="Обычный 3 2 3 3 2 5 7" xfId="0"/>
    <cellStyle name="Обычный 3 2 3 3 2 5 7 2" xfId="0"/>
    <cellStyle name="Обычный 3 2 3 3 2 5 8" xfId="0"/>
    <cellStyle name="Обычный 3 2 3 3 2 5 8 2" xfId="0"/>
    <cellStyle name="Обычный 3 2 3 3 2 5 9" xfId="0"/>
    <cellStyle name="Обычный 3 2 3 3 2 5 9 2" xfId="0"/>
    <cellStyle name="Обычный 3 2 3 3 2 5_Без баланса" xfId="0"/>
    <cellStyle name="Обычный 3 2 3 3 2 6" xfId="0"/>
    <cellStyle name="Обычный 3 2 3 3 2 6 2" xfId="0"/>
    <cellStyle name="Обычный 3 2 3 3 2 6 2 2" xfId="0"/>
    <cellStyle name="Обычный 3 2 3 3 2 6 2 2 2" xfId="0"/>
    <cellStyle name="Обычный 3 2 3 3 2 6 2 3" xfId="0"/>
    <cellStyle name="Обычный 3 2 3 3 2 6 2 3 2" xfId="0"/>
    <cellStyle name="Обычный 3 2 3 3 2 6 2 4" xfId="0"/>
    <cellStyle name="Обычный 3 2 3 3 2 6 2 4 2" xfId="0"/>
    <cellStyle name="Обычный 3 2 3 3 2 6 2 5" xfId="0"/>
    <cellStyle name="Обычный 3 2 3 3 2 6 3" xfId="0"/>
    <cellStyle name="Обычный 3 2 3 3 2 6 3 2" xfId="0"/>
    <cellStyle name="Обычный 3 2 3 3 2 6 3 2 2" xfId="0"/>
    <cellStyle name="Обычный 3 2 3 3 2 6 3 3" xfId="0"/>
    <cellStyle name="Обычный 3 2 3 3 2 6 3 3 2" xfId="0"/>
    <cellStyle name="Обычный 3 2 3 3 2 6 3 4" xfId="0"/>
    <cellStyle name="Обычный 3 2 3 3 2 6 3 4 2" xfId="0"/>
    <cellStyle name="Обычный 3 2 3 3 2 6 3 5" xfId="0"/>
    <cellStyle name="Обычный 3 2 3 3 2 6 4" xfId="0"/>
    <cellStyle name="Обычный 3 2 3 3 2 6 4 2" xfId="0"/>
    <cellStyle name="Обычный 3 2 3 3 2 6 5" xfId="0"/>
    <cellStyle name="Обычный 3 2 3 3 2 6 5 2" xfId="0"/>
    <cellStyle name="Обычный 3 2 3 3 2 6 6" xfId="0"/>
    <cellStyle name="Обычный 3 2 3 3 2 6 6 2" xfId="0"/>
    <cellStyle name="Обычный 3 2 3 3 2 6 7" xfId="0"/>
    <cellStyle name="Обычный 3 2 3 3 2 6_Без баланса" xfId="0"/>
    <cellStyle name="Обычный 3 2 3 3 2 7" xfId="0"/>
    <cellStyle name="Обычный 3 2 3 3 2 7 2" xfId="0"/>
    <cellStyle name="Обычный 3 2 3 3 2 7 2 2" xfId="0"/>
    <cellStyle name="Обычный 3 2 3 3 2 7 2 2 2" xfId="0"/>
    <cellStyle name="Обычный 3 2 3 3 2 7 2 3" xfId="0"/>
    <cellStyle name="Обычный 3 2 3 3 2 7 2 3 2" xfId="0"/>
    <cellStyle name="Обычный 3 2 3 3 2 7 2 4" xfId="0"/>
    <cellStyle name="Обычный 3 2 3 3 2 7 2 4 2" xfId="0"/>
    <cellStyle name="Обычный 3 2 3 3 2 7 2 5" xfId="0"/>
    <cellStyle name="Обычный 3 2 3 3 2 7 3" xfId="0"/>
    <cellStyle name="Обычный 3 2 3 3 2 7 3 2" xfId="0"/>
    <cellStyle name="Обычный 3 2 3 3 2 7 3 2 2" xfId="0"/>
    <cellStyle name="Обычный 3 2 3 3 2 7 3 3" xfId="0"/>
    <cellStyle name="Обычный 3 2 3 3 2 7 3 3 2" xfId="0"/>
    <cellStyle name="Обычный 3 2 3 3 2 7 3 4" xfId="0"/>
    <cellStyle name="Обычный 3 2 3 3 2 7 3 4 2" xfId="0"/>
    <cellStyle name="Обычный 3 2 3 3 2 7 3 5" xfId="0"/>
    <cellStyle name="Обычный 3 2 3 3 2 7 4" xfId="0"/>
    <cellStyle name="Обычный 3 2 3 3 2 7 4 2" xfId="0"/>
    <cellStyle name="Обычный 3 2 3 3 2 7 5" xfId="0"/>
    <cellStyle name="Обычный 3 2 3 3 2 7 5 2" xfId="0"/>
    <cellStyle name="Обычный 3 2 3 3 2 7 6" xfId="0"/>
    <cellStyle name="Обычный 3 2 3 3 2 7 6 2" xfId="0"/>
    <cellStyle name="Обычный 3 2 3 3 2 7 7" xfId="0"/>
    <cellStyle name="Обычный 3 2 3 3 2 7_Без баланса" xfId="0"/>
    <cellStyle name="Обычный 3 2 3 3 2 8" xfId="0"/>
    <cellStyle name="Обычный 3 2 3 3 2 8 2" xfId="0"/>
    <cellStyle name="Обычный 3 2 3 3 2 8 2 2" xfId="0"/>
    <cellStyle name="Обычный 3 2 3 3 2 8 2 2 2" xfId="0"/>
    <cellStyle name="Обычный 3 2 3 3 2 8 2 3" xfId="0"/>
    <cellStyle name="Обычный 3 2 3 3 2 8 2 3 2" xfId="0"/>
    <cellStyle name="Обычный 3 2 3 3 2 8 2 4" xfId="0"/>
    <cellStyle name="Обычный 3 2 3 3 2 8 2 4 2" xfId="0"/>
    <cellStyle name="Обычный 3 2 3 3 2 8 2 5" xfId="0"/>
    <cellStyle name="Обычный 3 2 3 3 2 8 3" xfId="0"/>
    <cellStyle name="Обычный 3 2 3 3 2 8 3 2" xfId="0"/>
    <cellStyle name="Обычный 3 2 3 3 2 8 4" xfId="0"/>
    <cellStyle name="Обычный 3 2 3 3 2 8 4 2" xfId="0"/>
    <cellStyle name="Обычный 3 2 3 3 2 8 5" xfId="0"/>
    <cellStyle name="Обычный 3 2 3 3 2 8 5 2" xfId="0"/>
    <cellStyle name="Обычный 3 2 3 3 2 8 6" xfId="0"/>
    <cellStyle name="Обычный 3 2 3 3 2 8_Без баланса" xfId="0"/>
    <cellStyle name="Обычный 3 2 3 3 2 9" xfId="0"/>
    <cellStyle name="Обычный 3 2 3 3 2 9 2" xfId="0"/>
    <cellStyle name="Обычный 3 2 3 3 2 9 2 2" xfId="0"/>
    <cellStyle name="Обычный 3 2 3 3 2 9 3" xfId="0"/>
    <cellStyle name="Обычный 3 2 3 3 2 9 3 2" xfId="0"/>
    <cellStyle name="Обычный 3 2 3 3 2 9 4" xfId="0"/>
    <cellStyle name="Обычный 3 2 3 3 2 9 4 2" xfId="0"/>
    <cellStyle name="Обычный 3 2 3 3 2 9 5" xfId="0"/>
    <cellStyle name="Обычный 3 2 3 3 2_Без баланса" xfId="0"/>
    <cellStyle name="Обычный 3 2 3 3 3" xfId="0"/>
    <cellStyle name="Обычный 3 2 3 3 3 2" xfId="0"/>
    <cellStyle name="Обычный 3 2 3 3 3 2 2" xfId="0"/>
    <cellStyle name="Обычный 3 2 3 3 3 2 2 2" xfId="0"/>
    <cellStyle name="Обычный 3 2 3 3 3 2 2 2 2" xfId="0"/>
    <cellStyle name="Обычный 3 2 3 3 3 2 2 2 2 2" xfId="0"/>
    <cellStyle name="Обычный 3 2 3 3 3 2 2 2 3" xfId="0"/>
    <cellStyle name="Обычный 3 2 3 3 3 2 2 2 3 2" xfId="0"/>
    <cellStyle name="Обычный 3 2 3 3 3 2 2 2 4" xfId="0"/>
    <cellStyle name="Обычный 3 2 3 3 3 2 2 2 4 2" xfId="0"/>
    <cellStyle name="Обычный 3 2 3 3 3 2 2 2 5" xfId="0"/>
    <cellStyle name="Обычный 3 2 3 3 3 2 2 3" xfId="0"/>
    <cellStyle name="Обычный 3 2 3 3 3 2 2 3 2" xfId="0"/>
    <cellStyle name="Обычный 3 2 3 3 3 2 2 3 2 2" xfId="0"/>
    <cellStyle name="Обычный 3 2 3 3 3 2 2 3 3" xfId="0"/>
    <cellStyle name="Обычный 3 2 3 3 3 2 2 3 3 2" xfId="0"/>
    <cellStyle name="Обычный 3 2 3 3 3 2 2 3 4" xfId="0"/>
    <cellStyle name="Обычный 3 2 3 3 3 2 2 3 4 2" xfId="0"/>
    <cellStyle name="Обычный 3 2 3 3 3 2 2 3 5" xfId="0"/>
    <cellStyle name="Обычный 3 2 3 3 3 2 2 4" xfId="0"/>
    <cellStyle name="Обычный 3 2 3 3 3 2 2 4 2" xfId="0"/>
    <cellStyle name="Обычный 3 2 3 3 3 2 2 5" xfId="0"/>
    <cellStyle name="Обычный 3 2 3 3 3 2 2 5 2" xfId="0"/>
    <cellStyle name="Обычный 3 2 3 3 3 2 2 6" xfId="0"/>
    <cellStyle name="Обычный 3 2 3 3 3 2 2 6 2" xfId="0"/>
    <cellStyle name="Обычный 3 2 3 3 3 2 2 7" xfId="0"/>
    <cellStyle name="Обычный 3 2 3 3 3 2 2_Без баланса" xfId="0"/>
    <cellStyle name="Обычный 3 2 3 3 3 2 3" xfId="0"/>
    <cellStyle name="Обычный 3 2 3 3 3 2 3 2" xfId="0"/>
    <cellStyle name="Обычный 3 2 3 3 3 2 3 2 2" xfId="0"/>
    <cellStyle name="Обычный 3 2 3 3 3 2 3 2 2 2" xfId="0"/>
    <cellStyle name="Обычный 3 2 3 3 3 2 3 2 3" xfId="0"/>
    <cellStyle name="Обычный 3 2 3 3 3 2 3 2 3 2" xfId="0"/>
    <cellStyle name="Обычный 3 2 3 3 3 2 3 2 4" xfId="0"/>
    <cellStyle name="Обычный 3 2 3 3 3 2 3 2 4 2" xfId="0"/>
    <cellStyle name="Обычный 3 2 3 3 3 2 3 2 5" xfId="0"/>
    <cellStyle name="Обычный 3 2 3 3 3 2 3 3" xfId="0"/>
    <cellStyle name="Обычный 3 2 3 3 3 2 3 3 2" xfId="0"/>
    <cellStyle name="Обычный 3 2 3 3 3 2 3 4" xfId="0"/>
    <cellStyle name="Обычный 3 2 3 3 3 2 3 4 2" xfId="0"/>
    <cellStyle name="Обычный 3 2 3 3 3 2 3 5" xfId="0"/>
    <cellStyle name="Обычный 3 2 3 3 3 2 3 5 2" xfId="0"/>
    <cellStyle name="Обычный 3 2 3 3 3 2 3 6" xfId="0"/>
    <cellStyle name="Обычный 3 2 3 3 3 2 4" xfId="0"/>
    <cellStyle name="Обычный 3 2 3 3 3 2 4 2" xfId="0"/>
    <cellStyle name="Обычный 3 2 3 3 3 2 4 2 2" xfId="0"/>
    <cellStyle name="Обычный 3 2 3 3 3 2 4 3" xfId="0"/>
    <cellStyle name="Обычный 3 2 3 3 3 2 4 3 2" xfId="0"/>
    <cellStyle name="Обычный 3 2 3 3 3 2 4 4" xfId="0"/>
    <cellStyle name="Обычный 3 2 3 3 3 2 4 4 2" xfId="0"/>
    <cellStyle name="Обычный 3 2 3 3 3 2 4 5" xfId="0"/>
    <cellStyle name="Обычный 3 2 3 3 3 2 5" xfId="0"/>
    <cellStyle name="Обычный 3 2 3 3 3 2 5 2" xfId="0"/>
    <cellStyle name="Обычный 3 2 3 3 3 2 6" xfId="0"/>
    <cellStyle name="Обычный 3 2 3 3 3 2 6 2" xfId="0"/>
    <cellStyle name="Обычный 3 2 3 3 3 2 7" xfId="0"/>
    <cellStyle name="Обычный 3 2 3 3 3 2 7 2" xfId="0"/>
    <cellStyle name="Обычный 3 2 3 3 3 2 8" xfId="0"/>
    <cellStyle name="Обычный 3 2 3 3 3 2_Без баланса" xfId="0"/>
    <cellStyle name="Обычный 3 2 3 3 3 3" xfId="0"/>
    <cellStyle name="Обычный 3 2 3 3 3 3 2" xfId="0"/>
    <cellStyle name="Обычный 3 2 3 3 3 3 2 2" xfId="0"/>
    <cellStyle name="Обычный 3 2 3 3 3 3 2 2 2" xfId="0"/>
    <cellStyle name="Обычный 3 2 3 3 3 3 2 3" xfId="0"/>
    <cellStyle name="Обычный 3 2 3 3 3 3 2 3 2" xfId="0"/>
    <cellStyle name="Обычный 3 2 3 3 3 3 2 4" xfId="0"/>
    <cellStyle name="Обычный 3 2 3 3 3 3 2 4 2" xfId="0"/>
    <cellStyle name="Обычный 3 2 3 3 3 3 2 5" xfId="0"/>
    <cellStyle name="Обычный 3 2 3 3 3 3 3" xfId="0"/>
    <cellStyle name="Обычный 3 2 3 3 3 3 3 2" xfId="0"/>
    <cellStyle name="Обычный 3 2 3 3 3 3 3 2 2" xfId="0"/>
    <cellStyle name="Обычный 3 2 3 3 3 3 3 3" xfId="0"/>
    <cellStyle name="Обычный 3 2 3 3 3 3 3 3 2" xfId="0"/>
    <cellStyle name="Обычный 3 2 3 3 3 3 3 4" xfId="0"/>
    <cellStyle name="Обычный 3 2 3 3 3 3 3 4 2" xfId="0"/>
    <cellStyle name="Обычный 3 2 3 3 3 3 3 5" xfId="0"/>
    <cellStyle name="Обычный 3 2 3 3 3 3 4" xfId="0"/>
    <cellStyle name="Обычный 3 2 3 3 3 3 4 2" xfId="0"/>
    <cellStyle name="Обычный 3 2 3 3 3 3 5" xfId="0"/>
    <cellStyle name="Обычный 3 2 3 3 3 3 5 2" xfId="0"/>
    <cellStyle name="Обычный 3 2 3 3 3 3 6" xfId="0"/>
    <cellStyle name="Обычный 3 2 3 3 3 3 6 2" xfId="0"/>
    <cellStyle name="Обычный 3 2 3 3 3 3 7" xfId="0"/>
    <cellStyle name="Обычный 3 2 3 3 3 3_Без баланса" xfId="0"/>
    <cellStyle name="Обычный 3 2 3 3 3 4" xfId="0"/>
    <cellStyle name="Обычный 3 2 3 3 3 4 2" xfId="0"/>
    <cellStyle name="Обычный 3 2 3 3 3 4 2 2" xfId="0"/>
    <cellStyle name="Обычный 3 2 3 3 3 4 2 2 2" xfId="0"/>
    <cellStyle name="Обычный 3 2 3 3 3 4 2 3" xfId="0"/>
    <cellStyle name="Обычный 3 2 3 3 3 4 2 3 2" xfId="0"/>
    <cellStyle name="Обычный 3 2 3 3 3 4 2 4" xfId="0"/>
    <cellStyle name="Обычный 3 2 3 3 3 4 2 4 2" xfId="0"/>
    <cellStyle name="Обычный 3 2 3 3 3 4 2 5" xfId="0"/>
    <cellStyle name="Обычный 3 2 3 3 3 4 3" xfId="0"/>
    <cellStyle name="Обычный 3 2 3 3 3 4 3 2" xfId="0"/>
    <cellStyle name="Обычный 3 2 3 3 3 4 4" xfId="0"/>
    <cellStyle name="Обычный 3 2 3 3 3 4 4 2" xfId="0"/>
    <cellStyle name="Обычный 3 2 3 3 3 4 5" xfId="0"/>
    <cellStyle name="Обычный 3 2 3 3 3 4 5 2" xfId="0"/>
    <cellStyle name="Обычный 3 2 3 3 3 4 6" xfId="0"/>
    <cellStyle name="Обычный 3 2 3 3 3 5" xfId="0"/>
    <cellStyle name="Обычный 3 2 3 3 3 5 2" xfId="0"/>
    <cellStyle name="Обычный 3 2 3 3 3 5 2 2" xfId="0"/>
    <cellStyle name="Обычный 3 2 3 3 3 5 3" xfId="0"/>
    <cellStyle name="Обычный 3 2 3 3 3 5 3 2" xfId="0"/>
    <cellStyle name="Обычный 3 2 3 3 3 5 4" xfId="0"/>
    <cellStyle name="Обычный 3 2 3 3 3 5 4 2" xfId="0"/>
    <cellStyle name="Обычный 3 2 3 3 3 5 5" xfId="0"/>
    <cellStyle name="Обычный 3 2 3 3 3 6" xfId="0"/>
    <cellStyle name="Обычный 3 2 3 3 3 6 2" xfId="0"/>
    <cellStyle name="Обычный 3 2 3 3 3 7" xfId="0"/>
    <cellStyle name="Обычный 3 2 3 3 3 7 2" xfId="0"/>
    <cellStyle name="Обычный 3 2 3 3 3 8" xfId="0"/>
    <cellStyle name="Обычный 3 2 3 3 3 8 2" xfId="0"/>
    <cellStyle name="Обычный 3 2 3 3 3 9" xfId="0"/>
    <cellStyle name="Обычный 3 2 3 3 3_Без баланса" xfId="0"/>
    <cellStyle name="Обычный 3 2 3 3 4" xfId="0"/>
    <cellStyle name="Обычный 3 2 3 3 4 2" xfId="0"/>
    <cellStyle name="Обычный 3 2 3 3 4 2 2" xfId="0"/>
    <cellStyle name="Обычный 3 2 3 3 4 2 2 2" xfId="0"/>
    <cellStyle name="Обычный 3 2 3 3 4 2 2 2 2" xfId="0"/>
    <cellStyle name="Обычный 3 2 3 3 4 2 2 3" xfId="0"/>
    <cellStyle name="Обычный 3 2 3 3 4 2 2 3 2" xfId="0"/>
    <cellStyle name="Обычный 3 2 3 3 4 2 2 4" xfId="0"/>
    <cellStyle name="Обычный 3 2 3 3 4 2 2 4 2" xfId="0"/>
    <cellStyle name="Обычный 3 2 3 3 4 2 2 5" xfId="0"/>
    <cellStyle name="Обычный 3 2 3 3 4 2 3" xfId="0"/>
    <cellStyle name="Обычный 3 2 3 3 4 2 3 2" xfId="0"/>
    <cellStyle name="Обычный 3 2 3 3 4 2 3 2 2" xfId="0"/>
    <cellStyle name="Обычный 3 2 3 3 4 2 3 3" xfId="0"/>
    <cellStyle name="Обычный 3 2 3 3 4 2 3 3 2" xfId="0"/>
    <cellStyle name="Обычный 3 2 3 3 4 2 3 4" xfId="0"/>
    <cellStyle name="Обычный 3 2 3 3 4 2 3 4 2" xfId="0"/>
    <cellStyle name="Обычный 3 2 3 3 4 2 3 5" xfId="0"/>
    <cellStyle name="Обычный 3 2 3 3 4 2 4" xfId="0"/>
    <cellStyle name="Обычный 3 2 3 3 4 2 4 2" xfId="0"/>
    <cellStyle name="Обычный 3 2 3 3 4 2 5" xfId="0"/>
    <cellStyle name="Обычный 3 2 3 3 4 2 5 2" xfId="0"/>
    <cellStyle name="Обычный 3 2 3 3 4 2 6" xfId="0"/>
    <cellStyle name="Обычный 3 2 3 3 4 2 6 2" xfId="0"/>
    <cellStyle name="Обычный 3 2 3 3 4 2 7" xfId="0"/>
    <cellStyle name="Обычный 3 2 3 3 4 2_Без баланса" xfId="0"/>
    <cellStyle name="Обычный 3 2 3 3 4 3" xfId="0"/>
    <cellStyle name="Обычный 3 2 3 3 4 3 2" xfId="0"/>
    <cellStyle name="Обычный 3 2 3 3 4 3 2 2" xfId="0"/>
    <cellStyle name="Обычный 3 2 3 3 4 3 2 2 2" xfId="0"/>
    <cellStyle name="Обычный 3 2 3 3 4 3 2 3" xfId="0"/>
    <cellStyle name="Обычный 3 2 3 3 4 3 2 3 2" xfId="0"/>
    <cellStyle name="Обычный 3 2 3 3 4 3 2 4" xfId="0"/>
    <cellStyle name="Обычный 3 2 3 3 4 3 2 4 2" xfId="0"/>
    <cellStyle name="Обычный 3 2 3 3 4 3 2 5" xfId="0"/>
    <cellStyle name="Обычный 3 2 3 3 4 3 3" xfId="0"/>
    <cellStyle name="Обычный 3 2 3 3 4 3 3 2" xfId="0"/>
    <cellStyle name="Обычный 3 2 3 3 4 3 4" xfId="0"/>
    <cellStyle name="Обычный 3 2 3 3 4 3 4 2" xfId="0"/>
    <cellStyle name="Обычный 3 2 3 3 4 3 5" xfId="0"/>
    <cellStyle name="Обычный 3 2 3 3 4 3 5 2" xfId="0"/>
    <cellStyle name="Обычный 3 2 3 3 4 3 6" xfId="0"/>
    <cellStyle name="Обычный 3 2 3 3 4 4" xfId="0"/>
    <cellStyle name="Обычный 3 2 3 3 4 4 2" xfId="0"/>
    <cellStyle name="Обычный 3 2 3 3 4 4 2 2" xfId="0"/>
    <cellStyle name="Обычный 3 2 3 3 4 4 3" xfId="0"/>
    <cellStyle name="Обычный 3 2 3 3 4 4 3 2" xfId="0"/>
    <cellStyle name="Обычный 3 2 3 3 4 4 4" xfId="0"/>
    <cellStyle name="Обычный 3 2 3 3 4 4 4 2" xfId="0"/>
    <cellStyle name="Обычный 3 2 3 3 4 4 5" xfId="0"/>
    <cellStyle name="Обычный 3 2 3 3 4 5" xfId="0"/>
    <cellStyle name="Обычный 3 2 3 3 4 5 2" xfId="0"/>
    <cellStyle name="Обычный 3 2 3 3 4 6" xfId="0"/>
    <cellStyle name="Обычный 3 2 3 3 4 6 2" xfId="0"/>
    <cellStyle name="Обычный 3 2 3 3 4 7" xfId="0"/>
    <cellStyle name="Обычный 3 2 3 3 4 7 2" xfId="0"/>
    <cellStyle name="Обычный 3 2 3 3 4 8" xfId="0"/>
    <cellStyle name="Обычный 3 2 3 3 4_Без баланса" xfId="0"/>
    <cellStyle name="Обычный 3 2 3 3 5" xfId="0"/>
    <cellStyle name="Обычный 3 2 3 3 5 2" xfId="0"/>
    <cellStyle name="Обычный 3 2 3 3 5 2 2" xfId="0"/>
    <cellStyle name="Обычный 3 2 3 3 5 2 2 2" xfId="0"/>
    <cellStyle name="Обычный 3 2 3 3 5 2 2 2 2" xfId="0"/>
    <cellStyle name="Обычный 3 2 3 3 5 2 2 3" xfId="0"/>
    <cellStyle name="Обычный 3 2 3 3 5 2 2 3 2" xfId="0"/>
    <cellStyle name="Обычный 3 2 3 3 5 2 2 4" xfId="0"/>
    <cellStyle name="Обычный 3 2 3 3 5 2 2 4 2" xfId="0"/>
    <cellStyle name="Обычный 3 2 3 3 5 2 2 5" xfId="0"/>
    <cellStyle name="Обычный 3 2 3 3 5 2 3" xfId="0"/>
    <cellStyle name="Обычный 3 2 3 3 5 2 3 2" xfId="0"/>
    <cellStyle name="Обычный 3 2 3 3 5 2 3 2 2" xfId="0"/>
    <cellStyle name="Обычный 3 2 3 3 5 2 3 3" xfId="0"/>
    <cellStyle name="Обычный 3 2 3 3 5 2 3 3 2" xfId="0"/>
    <cellStyle name="Обычный 3 2 3 3 5 2 3 4" xfId="0"/>
    <cellStyle name="Обычный 3 2 3 3 5 2 3 4 2" xfId="0"/>
    <cellStyle name="Обычный 3 2 3 3 5 2 3 5" xfId="0"/>
    <cellStyle name="Обычный 3 2 3 3 5 2 4" xfId="0"/>
    <cellStyle name="Обычный 3 2 3 3 5 2 4 2" xfId="0"/>
    <cellStyle name="Обычный 3 2 3 3 5 2 5" xfId="0"/>
    <cellStyle name="Обычный 3 2 3 3 5 2 5 2" xfId="0"/>
    <cellStyle name="Обычный 3 2 3 3 5 2 6" xfId="0"/>
    <cellStyle name="Обычный 3 2 3 3 5 2 6 2" xfId="0"/>
    <cellStyle name="Обычный 3 2 3 3 5 2 7" xfId="0"/>
    <cellStyle name="Обычный 3 2 3 3 5 2_Без баланса" xfId="0"/>
    <cellStyle name="Обычный 3 2 3 3 5 3" xfId="0"/>
    <cellStyle name="Обычный 3 2 3 3 5 3 2" xfId="0"/>
    <cellStyle name="Обычный 3 2 3 3 5 3 2 2" xfId="0"/>
    <cellStyle name="Обычный 3 2 3 3 5 3 3" xfId="0"/>
    <cellStyle name="Обычный 3 2 3 3 5 3 3 2" xfId="0"/>
    <cellStyle name="Обычный 3 2 3 3 5 3 4" xfId="0"/>
    <cellStyle name="Обычный 3 2 3 3 5 3 4 2" xfId="0"/>
    <cellStyle name="Обычный 3 2 3 3 5 3 5" xfId="0"/>
    <cellStyle name="Обычный 3 2 3 3 5 4" xfId="0"/>
    <cellStyle name="Обычный 3 2 3 3 5 4 2" xfId="0"/>
    <cellStyle name="Обычный 3 2 3 3 5 4 2 2" xfId="0"/>
    <cellStyle name="Обычный 3 2 3 3 5 4 3" xfId="0"/>
    <cellStyle name="Обычный 3 2 3 3 5 4 3 2" xfId="0"/>
    <cellStyle name="Обычный 3 2 3 3 5 4 4" xfId="0"/>
    <cellStyle name="Обычный 3 2 3 3 5 4 4 2" xfId="0"/>
    <cellStyle name="Обычный 3 2 3 3 5 4 5" xfId="0"/>
    <cellStyle name="Обычный 3 2 3 3 5 5" xfId="0"/>
    <cellStyle name="Обычный 3 2 3 3 5 5 2" xfId="0"/>
    <cellStyle name="Обычный 3 2 3 3 5 6" xfId="0"/>
    <cellStyle name="Обычный 3 2 3 3 5 6 2" xfId="0"/>
    <cellStyle name="Обычный 3 2 3 3 5 7" xfId="0"/>
    <cellStyle name="Обычный 3 2 3 3 5 7 2" xfId="0"/>
    <cellStyle name="Обычный 3 2 3 3 5 8" xfId="0"/>
    <cellStyle name="Обычный 3 2 3 3 5_Без баланса" xfId="0"/>
    <cellStyle name="Обычный 3 2 3 3 6" xfId="0"/>
    <cellStyle name="Обычный 3 2 3 3 6 10" xfId="0"/>
    <cellStyle name="Обычный 3 2 3 3 6 2" xfId="0"/>
    <cellStyle name="Обычный 3 2 3 3 6 2 2" xfId="0"/>
    <cellStyle name="Обычный 3 2 3 3 6 2 2 2" xfId="0"/>
    <cellStyle name="Обычный 3 2 3 3 6 2 2 2 2" xfId="0"/>
    <cellStyle name="Обычный 3 2 3 3 6 2 2 3" xfId="0"/>
    <cellStyle name="Обычный 3 2 3 3 6 2 2 3 2" xfId="0"/>
    <cellStyle name="Обычный 3 2 3 3 6 2 2 4" xfId="0"/>
    <cellStyle name="Обычный 3 2 3 3 6 2 2 4 2" xfId="0"/>
    <cellStyle name="Обычный 3 2 3 3 6 2 2 5" xfId="0"/>
    <cellStyle name="Обычный 3 2 3 3 6 2 3" xfId="0"/>
    <cellStyle name="Обычный 3 2 3 3 6 2 3 2" xfId="0"/>
    <cellStyle name="Обычный 3 2 3 3 6 2 4" xfId="0"/>
    <cellStyle name="Обычный 3 2 3 3 6 2 4 2" xfId="0"/>
    <cellStyle name="Обычный 3 2 3 3 6 2 5" xfId="0"/>
    <cellStyle name="Обычный 3 2 3 3 6 2 5 2" xfId="0"/>
    <cellStyle name="Обычный 3 2 3 3 6 2 6" xfId="0"/>
    <cellStyle name="Обычный 3 2 3 3 6 2_Без баланса" xfId="0"/>
    <cellStyle name="Обычный 3 2 3 3 6 3" xfId="0"/>
    <cellStyle name="Обычный 3 2 3 3 6 3 2" xfId="0"/>
    <cellStyle name="Обычный 3 2 3 3 6 3 2 2" xfId="0"/>
    <cellStyle name="Обычный 3 2 3 3 6 3 3" xfId="0"/>
    <cellStyle name="Обычный 3 2 3 3 6 3 3 2" xfId="0"/>
    <cellStyle name="Обычный 3 2 3 3 6 3 4" xfId="0"/>
    <cellStyle name="Обычный 3 2 3 3 6 3 4 2" xfId="0"/>
    <cellStyle name="Обычный 3 2 3 3 6 3 5" xfId="0"/>
    <cellStyle name="Обычный 3 2 3 3 6 4" xfId="0"/>
    <cellStyle name="Обычный 3 2 3 3 6 4 2" xfId="0"/>
    <cellStyle name="Обычный 3 2 3 3 6 4 2 2" xfId="0"/>
    <cellStyle name="Обычный 3 2 3 3 6 4 3" xfId="0"/>
    <cellStyle name="Обычный 3 2 3 3 6 4 3 2" xfId="0"/>
    <cellStyle name="Обычный 3 2 3 3 6 4 4" xfId="0"/>
    <cellStyle name="Обычный 3 2 3 3 6 4 4 2" xfId="0"/>
    <cellStyle name="Обычный 3 2 3 3 6 4 5" xfId="0"/>
    <cellStyle name="Обычный 3 2 3 3 6 5" xfId="0"/>
    <cellStyle name="Обычный 3 2 3 3 6 5 2" xfId="0"/>
    <cellStyle name="Обычный 3 2 3 3 6 5 2 2" xfId="0"/>
    <cellStyle name="Обычный 3 2 3 3 6 5 3" xfId="0"/>
    <cellStyle name="Обычный 3 2 3 3 6 5 3 2" xfId="0"/>
    <cellStyle name="Обычный 3 2 3 3 6 5 4" xfId="0"/>
    <cellStyle name="Обычный 3 2 3 3 6 5 4 2" xfId="0"/>
    <cellStyle name="Обычный 3 2 3 3 6 5 5" xfId="0"/>
    <cellStyle name="Обычный 3 2 3 3 6 6" xfId="0"/>
    <cellStyle name="Обычный 3 2 3 3 6 6 2" xfId="0"/>
    <cellStyle name="Обычный 3 2 3 3 6 6 2 2" xfId="0"/>
    <cellStyle name="Обычный 3 2 3 3 6 6 3" xfId="0"/>
    <cellStyle name="Обычный 3 2 3 3 6 6 3 2" xfId="0"/>
    <cellStyle name="Обычный 3 2 3 3 6 6 4" xfId="0"/>
    <cellStyle name="Обычный 3 2 3 3 6 6 4 2" xfId="0"/>
    <cellStyle name="Обычный 3 2 3 3 6 6 5" xfId="0"/>
    <cellStyle name="Обычный 3 2 3 3 6 7" xfId="0"/>
    <cellStyle name="Обычный 3 2 3 3 6 7 2" xfId="0"/>
    <cellStyle name="Обычный 3 2 3 3 6 8" xfId="0"/>
    <cellStyle name="Обычный 3 2 3 3 6 8 2" xfId="0"/>
    <cellStyle name="Обычный 3 2 3 3 6 9" xfId="0"/>
    <cellStyle name="Обычный 3 2 3 3 6 9 2" xfId="0"/>
    <cellStyle name="Обычный 3 2 3 3 6_Без баланса" xfId="0"/>
    <cellStyle name="Обычный 3 2 3 3 7" xfId="0"/>
    <cellStyle name="Обычный 3 2 3 3 7 2" xfId="0"/>
    <cellStyle name="Обычный 3 2 3 3 7 2 2" xfId="0"/>
    <cellStyle name="Обычный 3 2 3 3 7 2 2 2" xfId="0"/>
    <cellStyle name="Обычный 3 2 3 3 7 2 3" xfId="0"/>
    <cellStyle name="Обычный 3 2 3 3 7 2 3 2" xfId="0"/>
    <cellStyle name="Обычный 3 2 3 3 7 2 4" xfId="0"/>
    <cellStyle name="Обычный 3 2 3 3 7 2 4 2" xfId="0"/>
    <cellStyle name="Обычный 3 2 3 3 7 2 5" xfId="0"/>
    <cellStyle name="Обычный 3 2 3 3 7 3" xfId="0"/>
    <cellStyle name="Обычный 3 2 3 3 7 3 2" xfId="0"/>
    <cellStyle name="Обычный 3 2 3 3 7 3 2 2" xfId="0"/>
    <cellStyle name="Обычный 3 2 3 3 7 3 3" xfId="0"/>
    <cellStyle name="Обычный 3 2 3 3 7 3 3 2" xfId="0"/>
    <cellStyle name="Обычный 3 2 3 3 7 3 4" xfId="0"/>
    <cellStyle name="Обычный 3 2 3 3 7 3 4 2" xfId="0"/>
    <cellStyle name="Обычный 3 2 3 3 7 3 5" xfId="0"/>
    <cellStyle name="Обычный 3 2 3 3 7 4" xfId="0"/>
    <cellStyle name="Обычный 3 2 3 3 7 4 2" xfId="0"/>
    <cellStyle name="Обычный 3 2 3 3 7 5" xfId="0"/>
    <cellStyle name="Обычный 3 2 3 3 7 5 2" xfId="0"/>
    <cellStyle name="Обычный 3 2 3 3 7 6" xfId="0"/>
    <cellStyle name="Обычный 3 2 3 3 7 6 2" xfId="0"/>
    <cellStyle name="Обычный 3 2 3 3 7 7" xfId="0"/>
    <cellStyle name="Обычный 3 2 3 3 7_Без баланса" xfId="0"/>
    <cellStyle name="Обычный 3 2 3 3 8" xfId="0"/>
    <cellStyle name="Обычный 3 2 3 3 8 2" xfId="0"/>
    <cellStyle name="Обычный 3 2 3 3 8 2 2" xfId="0"/>
    <cellStyle name="Обычный 3 2 3 3 8 2 2 2" xfId="0"/>
    <cellStyle name="Обычный 3 2 3 3 8 2 3" xfId="0"/>
    <cellStyle name="Обычный 3 2 3 3 8 2 3 2" xfId="0"/>
    <cellStyle name="Обычный 3 2 3 3 8 2 4" xfId="0"/>
    <cellStyle name="Обычный 3 2 3 3 8 2 4 2" xfId="0"/>
    <cellStyle name="Обычный 3 2 3 3 8 2 5" xfId="0"/>
    <cellStyle name="Обычный 3 2 3 3 8 3" xfId="0"/>
    <cellStyle name="Обычный 3 2 3 3 8 3 2" xfId="0"/>
    <cellStyle name="Обычный 3 2 3 3 8 3 2 2" xfId="0"/>
    <cellStyle name="Обычный 3 2 3 3 8 3 3" xfId="0"/>
    <cellStyle name="Обычный 3 2 3 3 8 3 3 2" xfId="0"/>
    <cellStyle name="Обычный 3 2 3 3 8 3 4" xfId="0"/>
    <cellStyle name="Обычный 3 2 3 3 8 3 4 2" xfId="0"/>
    <cellStyle name="Обычный 3 2 3 3 8 3 5" xfId="0"/>
    <cellStyle name="Обычный 3 2 3 3 8 4" xfId="0"/>
    <cellStyle name="Обычный 3 2 3 3 8 4 2" xfId="0"/>
    <cellStyle name="Обычный 3 2 3 3 8 5" xfId="0"/>
    <cellStyle name="Обычный 3 2 3 3 8 5 2" xfId="0"/>
    <cellStyle name="Обычный 3 2 3 3 8 6" xfId="0"/>
    <cellStyle name="Обычный 3 2 3 3 8 6 2" xfId="0"/>
    <cellStyle name="Обычный 3 2 3 3 8 7" xfId="0"/>
    <cellStyle name="Обычный 3 2 3 3 8_Без баланса" xfId="0"/>
    <cellStyle name="Обычный 3 2 3 3 9" xfId="0"/>
    <cellStyle name="Обычный 3 2 3 3 9 2" xfId="0"/>
    <cellStyle name="Обычный 3 2 3 3 9 2 2" xfId="0"/>
    <cellStyle name="Обычный 3 2 3 3 9 2 2 2" xfId="0"/>
    <cellStyle name="Обычный 3 2 3 3 9 2 3" xfId="0"/>
    <cellStyle name="Обычный 3 2 3 3 9 2 3 2" xfId="0"/>
    <cellStyle name="Обычный 3 2 3 3 9 2 4" xfId="0"/>
    <cellStyle name="Обычный 3 2 3 3 9 2 4 2" xfId="0"/>
    <cellStyle name="Обычный 3 2 3 3 9 2 5" xfId="0"/>
    <cellStyle name="Обычный 3 2 3 3 9 3" xfId="0"/>
    <cellStyle name="Обычный 3 2 3 3 9 3 2" xfId="0"/>
    <cellStyle name="Обычный 3 2 3 3 9 4" xfId="0"/>
    <cellStyle name="Обычный 3 2 3 3 9 4 2" xfId="0"/>
    <cellStyle name="Обычный 3 2 3 3 9 5" xfId="0"/>
    <cellStyle name="Обычный 3 2 3 3 9 5 2" xfId="0"/>
    <cellStyle name="Обычный 3 2 3 3 9 6" xfId="0"/>
    <cellStyle name="Обычный 3 2 3 3 9_Без баланса" xfId="0"/>
    <cellStyle name="Обычный 3 2 3 3_Без баланса" xfId="0"/>
    <cellStyle name="Обычный 3 2 3 4" xfId="0"/>
    <cellStyle name="Обычный 3 2 3 4 10" xfId="0"/>
    <cellStyle name="Обычный 3 2 3 4 10 2" xfId="0"/>
    <cellStyle name="Обычный 3 2 3 4 10 2 2" xfId="0"/>
    <cellStyle name="Обычный 3 2 3 4 10 3" xfId="0"/>
    <cellStyle name="Обычный 3 2 3 4 10 3 2" xfId="0"/>
    <cellStyle name="Обычный 3 2 3 4 10 4" xfId="0"/>
    <cellStyle name="Обычный 3 2 3 4 10 4 2" xfId="0"/>
    <cellStyle name="Обычный 3 2 3 4 10 5" xfId="0"/>
    <cellStyle name="Обычный 3 2 3 4 11" xfId="0"/>
    <cellStyle name="Обычный 3 2 3 4 11 2" xfId="0"/>
    <cellStyle name="Обычный 3 2 3 4 12" xfId="0"/>
    <cellStyle name="Обычный 3 2 3 4 12 2" xfId="0"/>
    <cellStyle name="Обычный 3 2 3 4 13" xfId="0"/>
    <cellStyle name="Обычный 3 2 3 4 13 2" xfId="0"/>
    <cellStyle name="Обычный 3 2 3 4 14" xfId="0"/>
    <cellStyle name="Обычный 3 2 3 4 2" xfId="0"/>
    <cellStyle name="Обычный 3 2 3 4 2 2" xfId="0"/>
    <cellStyle name="Обычный 3 2 3 4 2 2 2" xfId="0"/>
    <cellStyle name="Обычный 3 2 3 4 2 2 2 2" xfId="0"/>
    <cellStyle name="Обычный 3 2 3 4 2 2 2 2 2" xfId="0"/>
    <cellStyle name="Обычный 3 2 3 4 2 2 2 2 2 2" xfId="0"/>
    <cellStyle name="Обычный 3 2 3 4 2 2 2 2 3" xfId="0"/>
    <cellStyle name="Обычный 3 2 3 4 2 2 2 2 3 2" xfId="0"/>
    <cellStyle name="Обычный 3 2 3 4 2 2 2 2 4" xfId="0"/>
    <cellStyle name="Обычный 3 2 3 4 2 2 2 2 4 2" xfId="0"/>
    <cellStyle name="Обычный 3 2 3 4 2 2 2 2 5" xfId="0"/>
    <cellStyle name="Обычный 3 2 3 4 2 2 2 3" xfId="0"/>
    <cellStyle name="Обычный 3 2 3 4 2 2 2 3 2" xfId="0"/>
    <cellStyle name="Обычный 3 2 3 4 2 2 2 3 2 2" xfId="0"/>
    <cellStyle name="Обычный 3 2 3 4 2 2 2 3 3" xfId="0"/>
    <cellStyle name="Обычный 3 2 3 4 2 2 2 3 3 2" xfId="0"/>
    <cellStyle name="Обычный 3 2 3 4 2 2 2 3 4" xfId="0"/>
    <cellStyle name="Обычный 3 2 3 4 2 2 2 3 4 2" xfId="0"/>
    <cellStyle name="Обычный 3 2 3 4 2 2 2 3 5" xfId="0"/>
    <cellStyle name="Обычный 3 2 3 4 2 2 2 4" xfId="0"/>
    <cellStyle name="Обычный 3 2 3 4 2 2 2 4 2" xfId="0"/>
    <cellStyle name="Обычный 3 2 3 4 2 2 2 5" xfId="0"/>
    <cellStyle name="Обычный 3 2 3 4 2 2 2 5 2" xfId="0"/>
    <cellStyle name="Обычный 3 2 3 4 2 2 2 6" xfId="0"/>
    <cellStyle name="Обычный 3 2 3 4 2 2 2 6 2" xfId="0"/>
    <cellStyle name="Обычный 3 2 3 4 2 2 2 7" xfId="0"/>
    <cellStyle name="Обычный 3 2 3 4 2 2 2_Без баланса" xfId="0"/>
    <cellStyle name="Обычный 3 2 3 4 2 2 3" xfId="0"/>
    <cellStyle name="Обычный 3 2 3 4 2 2 3 2" xfId="0"/>
    <cellStyle name="Обычный 3 2 3 4 2 2 3 2 2" xfId="0"/>
    <cellStyle name="Обычный 3 2 3 4 2 2 3 2 2 2" xfId="0"/>
    <cellStyle name="Обычный 3 2 3 4 2 2 3 2 3" xfId="0"/>
    <cellStyle name="Обычный 3 2 3 4 2 2 3 2 3 2" xfId="0"/>
    <cellStyle name="Обычный 3 2 3 4 2 2 3 2 4" xfId="0"/>
    <cellStyle name="Обычный 3 2 3 4 2 2 3 2 4 2" xfId="0"/>
    <cellStyle name="Обычный 3 2 3 4 2 2 3 2 5" xfId="0"/>
    <cellStyle name="Обычный 3 2 3 4 2 2 3 3" xfId="0"/>
    <cellStyle name="Обычный 3 2 3 4 2 2 3 3 2" xfId="0"/>
    <cellStyle name="Обычный 3 2 3 4 2 2 3 4" xfId="0"/>
    <cellStyle name="Обычный 3 2 3 4 2 2 3 4 2" xfId="0"/>
    <cellStyle name="Обычный 3 2 3 4 2 2 3 5" xfId="0"/>
    <cellStyle name="Обычный 3 2 3 4 2 2 3 5 2" xfId="0"/>
    <cellStyle name="Обычный 3 2 3 4 2 2 3 6" xfId="0"/>
    <cellStyle name="Обычный 3 2 3 4 2 2 4" xfId="0"/>
    <cellStyle name="Обычный 3 2 3 4 2 2 4 2" xfId="0"/>
    <cellStyle name="Обычный 3 2 3 4 2 2 4 2 2" xfId="0"/>
    <cellStyle name="Обычный 3 2 3 4 2 2 4 3" xfId="0"/>
    <cellStyle name="Обычный 3 2 3 4 2 2 4 3 2" xfId="0"/>
    <cellStyle name="Обычный 3 2 3 4 2 2 4 4" xfId="0"/>
    <cellStyle name="Обычный 3 2 3 4 2 2 4 4 2" xfId="0"/>
    <cellStyle name="Обычный 3 2 3 4 2 2 4 5" xfId="0"/>
    <cellStyle name="Обычный 3 2 3 4 2 2 5" xfId="0"/>
    <cellStyle name="Обычный 3 2 3 4 2 2 5 2" xfId="0"/>
    <cellStyle name="Обычный 3 2 3 4 2 2 6" xfId="0"/>
    <cellStyle name="Обычный 3 2 3 4 2 2 6 2" xfId="0"/>
    <cellStyle name="Обычный 3 2 3 4 2 2 7" xfId="0"/>
    <cellStyle name="Обычный 3 2 3 4 2 2 7 2" xfId="0"/>
    <cellStyle name="Обычный 3 2 3 4 2 2 8" xfId="0"/>
    <cellStyle name="Обычный 3 2 3 4 2 2_Без баланса" xfId="0"/>
    <cellStyle name="Обычный 3 2 3 4 2 3" xfId="0"/>
    <cellStyle name="Обычный 3 2 3 4 2 3 2" xfId="0"/>
    <cellStyle name="Обычный 3 2 3 4 2 3 2 2" xfId="0"/>
    <cellStyle name="Обычный 3 2 3 4 2 3 2 2 2" xfId="0"/>
    <cellStyle name="Обычный 3 2 3 4 2 3 2 3" xfId="0"/>
    <cellStyle name="Обычный 3 2 3 4 2 3 2 3 2" xfId="0"/>
    <cellStyle name="Обычный 3 2 3 4 2 3 2 4" xfId="0"/>
    <cellStyle name="Обычный 3 2 3 4 2 3 2 4 2" xfId="0"/>
    <cellStyle name="Обычный 3 2 3 4 2 3 2 5" xfId="0"/>
    <cellStyle name="Обычный 3 2 3 4 2 3 3" xfId="0"/>
    <cellStyle name="Обычный 3 2 3 4 2 3 3 2" xfId="0"/>
    <cellStyle name="Обычный 3 2 3 4 2 3 3 2 2" xfId="0"/>
    <cellStyle name="Обычный 3 2 3 4 2 3 3 3" xfId="0"/>
    <cellStyle name="Обычный 3 2 3 4 2 3 3 3 2" xfId="0"/>
    <cellStyle name="Обычный 3 2 3 4 2 3 3 4" xfId="0"/>
    <cellStyle name="Обычный 3 2 3 4 2 3 3 4 2" xfId="0"/>
    <cellStyle name="Обычный 3 2 3 4 2 3 3 5" xfId="0"/>
    <cellStyle name="Обычный 3 2 3 4 2 3 4" xfId="0"/>
    <cellStyle name="Обычный 3 2 3 4 2 3 4 2" xfId="0"/>
    <cellStyle name="Обычный 3 2 3 4 2 3 5" xfId="0"/>
    <cellStyle name="Обычный 3 2 3 4 2 3 5 2" xfId="0"/>
    <cellStyle name="Обычный 3 2 3 4 2 3 6" xfId="0"/>
    <cellStyle name="Обычный 3 2 3 4 2 3 6 2" xfId="0"/>
    <cellStyle name="Обычный 3 2 3 4 2 3 7" xfId="0"/>
    <cellStyle name="Обычный 3 2 3 4 2 3_Без баланса" xfId="0"/>
    <cellStyle name="Обычный 3 2 3 4 2 4" xfId="0"/>
    <cellStyle name="Обычный 3 2 3 4 2 4 2" xfId="0"/>
    <cellStyle name="Обычный 3 2 3 4 2 4 2 2" xfId="0"/>
    <cellStyle name="Обычный 3 2 3 4 2 4 2 2 2" xfId="0"/>
    <cellStyle name="Обычный 3 2 3 4 2 4 2 3" xfId="0"/>
    <cellStyle name="Обычный 3 2 3 4 2 4 2 3 2" xfId="0"/>
    <cellStyle name="Обычный 3 2 3 4 2 4 2 4" xfId="0"/>
    <cellStyle name="Обычный 3 2 3 4 2 4 2 4 2" xfId="0"/>
    <cellStyle name="Обычный 3 2 3 4 2 4 2 5" xfId="0"/>
    <cellStyle name="Обычный 3 2 3 4 2 4 3" xfId="0"/>
    <cellStyle name="Обычный 3 2 3 4 2 4 3 2" xfId="0"/>
    <cellStyle name="Обычный 3 2 3 4 2 4 4" xfId="0"/>
    <cellStyle name="Обычный 3 2 3 4 2 4 4 2" xfId="0"/>
    <cellStyle name="Обычный 3 2 3 4 2 4 5" xfId="0"/>
    <cellStyle name="Обычный 3 2 3 4 2 4 5 2" xfId="0"/>
    <cellStyle name="Обычный 3 2 3 4 2 4 6" xfId="0"/>
    <cellStyle name="Обычный 3 2 3 4 2 5" xfId="0"/>
    <cellStyle name="Обычный 3 2 3 4 2 5 2" xfId="0"/>
    <cellStyle name="Обычный 3 2 3 4 2 5 2 2" xfId="0"/>
    <cellStyle name="Обычный 3 2 3 4 2 5 3" xfId="0"/>
    <cellStyle name="Обычный 3 2 3 4 2 5 3 2" xfId="0"/>
    <cellStyle name="Обычный 3 2 3 4 2 5 4" xfId="0"/>
    <cellStyle name="Обычный 3 2 3 4 2 5 4 2" xfId="0"/>
    <cellStyle name="Обычный 3 2 3 4 2 5 5" xfId="0"/>
    <cellStyle name="Обычный 3 2 3 4 2 6" xfId="0"/>
    <cellStyle name="Обычный 3 2 3 4 2 6 2" xfId="0"/>
    <cellStyle name="Обычный 3 2 3 4 2 7" xfId="0"/>
    <cellStyle name="Обычный 3 2 3 4 2 7 2" xfId="0"/>
    <cellStyle name="Обычный 3 2 3 4 2 8" xfId="0"/>
    <cellStyle name="Обычный 3 2 3 4 2 8 2" xfId="0"/>
    <cellStyle name="Обычный 3 2 3 4 2 9" xfId="0"/>
    <cellStyle name="Обычный 3 2 3 4 2_Без баланса" xfId="0"/>
    <cellStyle name="Обычный 3 2 3 4 3" xfId="0"/>
    <cellStyle name="Обычный 3 2 3 4 3 2" xfId="0"/>
    <cellStyle name="Обычный 3 2 3 4 3 2 2" xfId="0"/>
    <cellStyle name="Обычный 3 2 3 4 3 2 2 2" xfId="0"/>
    <cellStyle name="Обычный 3 2 3 4 3 2 2 2 2" xfId="0"/>
    <cellStyle name="Обычный 3 2 3 4 3 2 2 3" xfId="0"/>
    <cellStyle name="Обычный 3 2 3 4 3 2 2 3 2" xfId="0"/>
    <cellStyle name="Обычный 3 2 3 4 3 2 2 4" xfId="0"/>
    <cellStyle name="Обычный 3 2 3 4 3 2 2 4 2" xfId="0"/>
    <cellStyle name="Обычный 3 2 3 4 3 2 2 5" xfId="0"/>
    <cellStyle name="Обычный 3 2 3 4 3 2 3" xfId="0"/>
    <cellStyle name="Обычный 3 2 3 4 3 2 3 2" xfId="0"/>
    <cellStyle name="Обычный 3 2 3 4 3 2 3 2 2" xfId="0"/>
    <cellStyle name="Обычный 3 2 3 4 3 2 3 3" xfId="0"/>
    <cellStyle name="Обычный 3 2 3 4 3 2 3 3 2" xfId="0"/>
    <cellStyle name="Обычный 3 2 3 4 3 2 3 4" xfId="0"/>
    <cellStyle name="Обычный 3 2 3 4 3 2 3 4 2" xfId="0"/>
    <cellStyle name="Обычный 3 2 3 4 3 2 3 5" xfId="0"/>
    <cellStyle name="Обычный 3 2 3 4 3 2 4" xfId="0"/>
    <cellStyle name="Обычный 3 2 3 4 3 2 4 2" xfId="0"/>
    <cellStyle name="Обычный 3 2 3 4 3 2 5" xfId="0"/>
    <cellStyle name="Обычный 3 2 3 4 3 2 5 2" xfId="0"/>
    <cellStyle name="Обычный 3 2 3 4 3 2 6" xfId="0"/>
    <cellStyle name="Обычный 3 2 3 4 3 2 6 2" xfId="0"/>
    <cellStyle name="Обычный 3 2 3 4 3 2 7" xfId="0"/>
    <cellStyle name="Обычный 3 2 3 4 3 2_Без баланса" xfId="0"/>
    <cellStyle name="Обычный 3 2 3 4 3 3" xfId="0"/>
    <cellStyle name="Обычный 3 2 3 4 3 3 2" xfId="0"/>
    <cellStyle name="Обычный 3 2 3 4 3 3 2 2" xfId="0"/>
    <cellStyle name="Обычный 3 2 3 4 3 3 2 2 2" xfId="0"/>
    <cellStyle name="Обычный 3 2 3 4 3 3 2 3" xfId="0"/>
    <cellStyle name="Обычный 3 2 3 4 3 3 2 3 2" xfId="0"/>
    <cellStyle name="Обычный 3 2 3 4 3 3 2 4" xfId="0"/>
    <cellStyle name="Обычный 3 2 3 4 3 3 2 4 2" xfId="0"/>
    <cellStyle name="Обычный 3 2 3 4 3 3 2 5" xfId="0"/>
    <cellStyle name="Обычный 3 2 3 4 3 3 3" xfId="0"/>
    <cellStyle name="Обычный 3 2 3 4 3 3 3 2" xfId="0"/>
    <cellStyle name="Обычный 3 2 3 4 3 3 4" xfId="0"/>
    <cellStyle name="Обычный 3 2 3 4 3 3 4 2" xfId="0"/>
    <cellStyle name="Обычный 3 2 3 4 3 3 5" xfId="0"/>
    <cellStyle name="Обычный 3 2 3 4 3 3 5 2" xfId="0"/>
    <cellStyle name="Обычный 3 2 3 4 3 3 6" xfId="0"/>
    <cellStyle name="Обычный 3 2 3 4 3 4" xfId="0"/>
    <cellStyle name="Обычный 3 2 3 4 3 4 2" xfId="0"/>
    <cellStyle name="Обычный 3 2 3 4 3 4 2 2" xfId="0"/>
    <cellStyle name="Обычный 3 2 3 4 3 4 3" xfId="0"/>
    <cellStyle name="Обычный 3 2 3 4 3 4 3 2" xfId="0"/>
    <cellStyle name="Обычный 3 2 3 4 3 4 4" xfId="0"/>
    <cellStyle name="Обычный 3 2 3 4 3 4 4 2" xfId="0"/>
    <cellStyle name="Обычный 3 2 3 4 3 4 5" xfId="0"/>
    <cellStyle name="Обычный 3 2 3 4 3 5" xfId="0"/>
    <cellStyle name="Обычный 3 2 3 4 3 5 2" xfId="0"/>
    <cellStyle name="Обычный 3 2 3 4 3 6" xfId="0"/>
    <cellStyle name="Обычный 3 2 3 4 3 6 2" xfId="0"/>
    <cellStyle name="Обычный 3 2 3 4 3 7" xfId="0"/>
    <cellStyle name="Обычный 3 2 3 4 3 7 2" xfId="0"/>
    <cellStyle name="Обычный 3 2 3 4 3 8" xfId="0"/>
    <cellStyle name="Обычный 3 2 3 4 3_Без баланса" xfId="0"/>
    <cellStyle name="Обычный 3 2 3 4 4" xfId="0"/>
    <cellStyle name="Обычный 3 2 3 4 4 2" xfId="0"/>
    <cellStyle name="Обычный 3 2 3 4 4 2 2" xfId="0"/>
    <cellStyle name="Обычный 3 2 3 4 4 2 2 2" xfId="0"/>
    <cellStyle name="Обычный 3 2 3 4 4 2 2 2 2" xfId="0"/>
    <cellStyle name="Обычный 3 2 3 4 4 2 2 3" xfId="0"/>
    <cellStyle name="Обычный 3 2 3 4 4 2 2 3 2" xfId="0"/>
    <cellStyle name="Обычный 3 2 3 4 4 2 2 4" xfId="0"/>
    <cellStyle name="Обычный 3 2 3 4 4 2 2 4 2" xfId="0"/>
    <cellStyle name="Обычный 3 2 3 4 4 2 2 5" xfId="0"/>
    <cellStyle name="Обычный 3 2 3 4 4 2 3" xfId="0"/>
    <cellStyle name="Обычный 3 2 3 4 4 2 3 2" xfId="0"/>
    <cellStyle name="Обычный 3 2 3 4 4 2 3 2 2" xfId="0"/>
    <cellStyle name="Обычный 3 2 3 4 4 2 3 3" xfId="0"/>
    <cellStyle name="Обычный 3 2 3 4 4 2 3 3 2" xfId="0"/>
    <cellStyle name="Обычный 3 2 3 4 4 2 3 4" xfId="0"/>
    <cellStyle name="Обычный 3 2 3 4 4 2 3 4 2" xfId="0"/>
    <cellStyle name="Обычный 3 2 3 4 4 2 3 5" xfId="0"/>
    <cellStyle name="Обычный 3 2 3 4 4 2 4" xfId="0"/>
    <cellStyle name="Обычный 3 2 3 4 4 2 4 2" xfId="0"/>
    <cellStyle name="Обычный 3 2 3 4 4 2 5" xfId="0"/>
    <cellStyle name="Обычный 3 2 3 4 4 2 5 2" xfId="0"/>
    <cellStyle name="Обычный 3 2 3 4 4 2 6" xfId="0"/>
    <cellStyle name="Обычный 3 2 3 4 4 2 6 2" xfId="0"/>
    <cellStyle name="Обычный 3 2 3 4 4 2 7" xfId="0"/>
    <cellStyle name="Обычный 3 2 3 4 4 2_Без баланса" xfId="0"/>
    <cellStyle name="Обычный 3 2 3 4 4 3" xfId="0"/>
    <cellStyle name="Обычный 3 2 3 4 4 3 2" xfId="0"/>
    <cellStyle name="Обычный 3 2 3 4 4 3 2 2" xfId="0"/>
    <cellStyle name="Обычный 3 2 3 4 4 3 3" xfId="0"/>
    <cellStyle name="Обычный 3 2 3 4 4 3 3 2" xfId="0"/>
    <cellStyle name="Обычный 3 2 3 4 4 3 4" xfId="0"/>
    <cellStyle name="Обычный 3 2 3 4 4 3 4 2" xfId="0"/>
    <cellStyle name="Обычный 3 2 3 4 4 3 5" xfId="0"/>
    <cellStyle name="Обычный 3 2 3 4 4 4" xfId="0"/>
    <cellStyle name="Обычный 3 2 3 4 4 4 2" xfId="0"/>
    <cellStyle name="Обычный 3 2 3 4 4 4 2 2" xfId="0"/>
    <cellStyle name="Обычный 3 2 3 4 4 4 3" xfId="0"/>
    <cellStyle name="Обычный 3 2 3 4 4 4 3 2" xfId="0"/>
    <cellStyle name="Обычный 3 2 3 4 4 4 4" xfId="0"/>
    <cellStyle name="Обычный 3 2 3 4 4 4 4 2" xfId="0"/>
    <cellStyle name="Обычный 3 2 3 4 4 4 5" xfId="0"/>
    <cellStyle name="Обычный 3 2 3 4 4 5" xfId="0"/>
    <cellStyle name="Обычный 3 2 3 4 4 5 2" xfId="0"/>
    <cellStyle name="Обычный 3 2 3 4 4 6" xfId="0"/>
    <cellStyle name="Обычный 3 2 3 4 4 6 2" xfId="0"/>
    <cellStyle name="Обычный 3 2 3 4 4 7" xfId="0"/>
    <cellStyle name="Обычный 3 2 3 4 4 7 2" xfId="0"/>
    <cellStyle name="Обычный 3 2 3 4 4 8" xfId="0"/>
    <cellStyle name="Обычный 3 2 3 4 4_Без баланса" xfId="0"/>
    <cellStyle name="Обычный 3 2 3 4 5" xfId="0"/>
    <cellStyle name="Обычный 3 2 3 4 5 10" xfId="0"/>
    <cellStyle name="Обычный 3 2 3 4 5 2" xfId="0"/>
    <cellStyle name="Обычный 3 2 3 4 5 2 2" xfId="0"/>
    <cellStyle name="Обычный 3 2 3 4 5 2 2 2" xfId="0"/>
    <cellStyle name="Обычный 3 2 3 4 5 2 2 2 2" xfId="0"/>
    <cellStyle name="Обычный 3 2 3 4 5 2 2 3" xfId="0"/>
    <cellStyle name="Обычный 3 2 3 4 5 2 2 3 2" xfId="0"/>
    <cellStyle name="Обычный 3 2 3 4 5 2 2 4" xfId="0"/>
    <cellStyle name="Обычный 3 2 3 4 5 2 2 4 2" xfId="0"/>
    <cellStyle name="Обычный 3 2 3 4 5 2 2 5" xfId="0"/>
    <cellStyle name="Обычный 3 2 3 4 5 2 3" xfId="0"/>
    <cellStyle name="Обычный 3 2 3 4 5 2 3 2" xfId="0"/>
    <cellStyle name="Обычный 3 2 3 4 5 2 4" xfId="0"/>
    <cellStyle name="Обычный 3 2 3 4 5 2 4 2" xfId="0"/>
    <cellStyle name="Обычный 3 2 3 4 5 2 5" xfId="0"/>
    <cellStyle name="Обычный 3 2 3 4 5 2 5 2" xfId="0"/>
    <cellStyle name="Обычный 3 2 3 4 5 2 6" xfId="0"/>
    <cellStyle name="Обычный 3 2 3 4 5 2_Без баланса" xfId="0"/>
    <cellStyle name="Обычный 3 2 3 4 5 3" xfId="0"/>
    <cellStyle name="Обычный 3 2 3 4 5 3 2" xfId="0"/>
    <cellStyle name="Обычный 3 2 3 4 5 3 2 2" xfId="0"/>
    <cellStyle name="Обычный 3 2 3 4 5 3 3" xfId="0"/>
    <cellStyle name="Обычный 3 2 3 4 5 3 3 2" xfId="0"/>
    <cellStyle name="Обычный 3 2 3 4 5 3 4" xfId="0"/>
    <cellStyle name="Обычный 3 2 3 4 5 3 4 2" xfId="0"/>
    <cellStyle name="Обычный 3 2 3 4 5 3 5" xfId="0"/>
    <cellStyle name="Обычный 3 2 3 4 5 4" xfId="0"/>
    <cellStyle name="Обычный 3 2 3 4 5 4 2" xfId="0"/>
    <cellStyle name="Обычный 3 2 3 4 5 4 2 2" xfId="0"/>
    <cellStyle name="Обычный 3 2 3 4 5 4 3" xfId="0"/>
    <cellStyle name="Обычный 3 2 3 4 5 4 3 2" xfId="0"/>
    <cellStyle name="Обычный 3 2 3 4 5 4 4" xfId="0"/>
    <cellStyle name="Обычный 3 2 3 4 5 4 4 2" xfId="0"/>
    <cellStyle name="Обычный 3 2 3 4 5 4 5" xfId="0"/>
    <cellStyle name="Обычный 3 2 3 4 5 5" xfId="0"/>
    <cellStyle name="Обычный 3 2 3 4 5 5 2" xfId="0"/>
    <cellStyle name="Обычный 3 2 3 4 5 5 2 2" xfId="0"/>
    <cellStyle name="Обычный 3 2 3 4 5 5 3" xfId="0"/>
    <cellStyle name="Обычный 3 2 3 4 5 5 3 2" xfId="0"/>
    <cellStyle name="Обычный 3 2 3 4 5 5 4" xfId="0"/>
    <cellStyle name="Обычный 3 2 3 4 5 5 4 2" xfId="0"/>
    <cellStyle name="Обычный 3 2 3 4 5 5 5" xfId="0"/>
    <cellStyle name="Обычный 3 2 3 4 5 6" xfId="0"/>
    <cellStyle name="Обычный 3 2 3 4 5 6 2" xfId="0"/>
    <cellStyle name="Обычный 3 2 3 4 5 6 2 2" xfId="0"/>
    <cellStyle name="Обычный 3 2 3 4 5 6 3" xfId="0"/>
    <cellStyle name="Обычный 3 2 3 4 5 6 3 2" xfId="0"/>
    <cellStyle name="Обычный 3 2 3 4 5 6 4" xfId="0"/>
    <cellStyle name="Обычный 3 2 3 4 5 6 4 2" xfId="0"/>
    <cellStyle name="Обычный 3 2 3 4 5 6 5" xfId="0"/>
    <cellStyle name="Обычный 3 2 3 4 5 7" xfId="0"/>
    <cellStyle name="Обычный 3 2 3 4 5 7 2" xfId="0"/>
    <cellStyle name="Обычный 3 2 3 4 5 8" xfId="0"/>
    <cellStyle name="Обычный 3 2 3 4 5 8 2" xfId="0"/>
    <cellStyle name="Обычный 3 2 3 4 5 9" xfId="0"/>
    <cellStyle name="Обычный 3 2 3 4 5 9 2" xfId="0"/>
    <cellStyle name="Обычный 3 2 3 4 5_Без баланса" xfId="0"/>
    <cellStyle name="Обычный 3 2 3 4 6" xfId="0"/>
    <cellStyle name="Обычный 3 2 3 4 6 2" xfId="0"/>
    <cellStyle name="Обычный 3 2 3 4 6 2 2" xfId="0"/>
    <cellStyle name="Обычный 3 2 3 4 6 2 2 2" xfId="0"/>
    <cellStyle name="Обычный 3 2 3 4 6 2 3" xfId="0"/>
    <cellStyle name="Обычный 3 2 3 4 6 2 3 2" xfId="0"/>
    <cellStyle name="Обычный 3 2 3 4 6 2 4" xfId="0"/>
    <cellStyle name="Обычный 3 2 3 4 6 2 4 2" xfId="0"/>
    <cellStyle name="Обычный 3 2 3 4 6 2 5" xfId="0"/>
    <cellStyle name="Обычный 3 2 3 4 6 3" xfId="0"/>
    <cellStyle name="Обычный 3 2 3 4 6 3 2" xfId="0"/>
    <cellStyle name="Обычный 3 2 3 4 6 3 2 2" xfId="0"/>
    <cellStyle name="Обычный 3 2 3 4 6 3 3" xfId="0"/>
    <cellStyle name="Обычный 3 2 3 4 6 3 3 2" xfId="0"/>
    <cellStyle name="Обычный 3 2 3 4 6 3 4" xfId="0"/>
    <cellStyle name="Обычный 3 2 3 4 6 3 4 2" xfId="0"/>
    <cellStyle name="Обычный 3 2 3 4 6 3 5" xfId="0"/>
    <cellStyle name="Обычный 3 2 3 4 6 4" xfId="0"/>
    <cellStyle name="Обычный 3 2 3 4 6 4 2" xfId="0"/>
    <cellStyle name="Обычный 3 2 3 4 6 5" xfId="0"/>
    <cellStyle name="Обычный 3 2 3 4 6 5 2" xfId="0"/>
    <cellStyle name="Обычный 3 2 3 4 6 6" xfId="0"/>
    <cellStyle name="Обычный 3 2 3 4 6 6 2" xfId="0"/>
    <cellStyle name="Обычный 3 2 3 4 6 7" xfId="0"/>
    <cellStyle name="Обычный 3 2 3 4 6_Без баланса" xfId="0"/>
    <cellStyle name="Обычный 3 2 3 4 7" xfId="0"/>
    <cellStyle name="Обычный 3 2 3 4 7 2" xfId="0"/>
    <cellStyle name="Обычный 3 2 3 4 7 2 2" xfId="0"/>
    <cellStyle name="Обычный 3 2 3 4 7 2 2 2" xfId="0"/>
    <cellStyle name="Обычный 3 2 3 4 7 2 3" xfId="0"/>
    <cellStyle name="Обычный 3 2 3 4 7 2 3 2" xfId="0"/>
    <cellStyle name="Обычный 3 2 3 4 7 2 4" xfId="0"/>
    <cellStyle name="Обычный 3 2 3 4 7 2 4 2" xfId="0"/>
    <cellStyle name="Обычный 3 2 3 4 7 2 5" xfId="0"/>
    <cellStyle name="Обычный 3 2 3 4 7 3" xfId="0"/>
    <cellStyle name="Обычный 3 2 3 4 7 3 2" xfId="0"/>
    <cellStyle name="Обычный 3 2 3 4 7 3 2 2" xfId="0"/>
    <cellStyle name="Обычный 3 2 3 4 7 3 3" xfId="0"/>
    <cellStyle name="Обычный 3 2 3 4 7 3 3 2" xfId="0"/>
    <cellStyle name="Обычный 3 2 3 4 7 3 4" xfId="0"/>
    <cellStyle name="Обычный 3 2 3 4 7 3 4 2" xfId="0"/>
    <cellStyle name="Обычный 3 2 3 4 7 3 5" xfId="0"/>
    <cellStyle name="Обычный 3 2 3 4 7 4" xfId="0"/>
    <cellStyle name="Обычный 3 2 3 4 7 4 2" xfId="0"/>
    <cellStyle name="Обычный 3 2 3 4 7 5" xfId="0"/>
    <cellStyle name="Обычный 3 2 3 4 7 5 2" xfId="0"/>
    <cellStyle name="Обычный 3 2 3 4 7 6" xfId="0"/>
    <cellStyle name="Обычный 3 2 3 4 7 6 2" xfId="0"/>
    <cellStyle name="Обычный 3 2 3 4 7 7" xfId="0"/>
    <cellStyle name="Обычный 3 2 3 4 7_Без баланса" xfId="0"/>
    <cellStyle name="Обычный 3 2 3 4 8" xfId="0"/>
    <cellStyle name="Обычный 3 2 3 4 8 2" xfId="0"/>
    <cellStyle name="Обычный 3 2 3 4 8 2 2" xfId="0"/>
    <cellStyle name="Обычный 3 2 3 4 8 2 2 2" xfId="0"/>
    <cellStyle name="Обычный 3 2 3 4 8 2 3" xfId="0"/>
    <cellStyle name="Обычный 3 2 3 4 8 2 3 2" xfId="0"/>
    <cellStyle name="Обычный 3 2 3 4 8 2 4" xfId="0"/>
    <cellStyle name="Обычный 3 2 3 4 8 2 4 2" xfId="0"/>
    <cellStyle name="Обычный 3 2 3 4 8 2 5" xfId="0"/>
    <cellStyle name="Обычный 3 2 3 4 8 3" xfId="0"/>
    <cellStyle name="Обычный 3 2 3 4 8 3 2" xfId="0"/>
    <cellStyle name="Обычный 3 2 3 4 8 4" xfId="0"/>
    <cellStyle name="Обычный 3 2 3 4 8 4 2" xfId="0"/>
    <cellStyle name="Обычный 3 2 3 4 8 5" xfId="0"/>
    <cellStyle name="Обычный 3 2 3 4 8 5 2" xfId="0"/>
    <cellStyle name="Обычный 3 2 3 4 8 6" xfId="0"/>
    <cellStyle name="Обычный 3 2 3 4 8_Без баланса" xfId="0"/>
    <cellStyle name="Обычный 3 2 3 4 9" xfId="0"/>
    <cellStyle name="Обычный 3 2 3 4 9 2" xfId="0"/>
    <cellStyle name="Обычный 3 2 3 4 9 2 2" xfId="0"/>
    <cellStyle name="Обычный 3 2 3 4 9 3" xfId="0"/>
    <cellStyle name="Обычный 3 2 3 4 9 3 2" xfId="0"/>
    <cellStyle name="Обычный 3 2 3 4 9 4" xfId="0"/>
    <cellStyle name="Обычный 3 2 3 4 9 4 2" xfId="0"/>
    <cellStyle name="Обычный 3 2 3 4 9 5" xfId="0"/>
    <cellStyle name="Обычный 3 2 3 4_Без баланса" xfId="0"/>
    <cellStyle name="Обычный 3 2 3 5" xfId="0"/>
    <cellStyle name="Обычный 3 2 3 5 2" xfId="0"/>
    <cellStyle name="Обычный 3 2 3 5 2 2" xfId="0"/>
    <cellStyle name="Обычный 3 2 3 5 2 2 2" xfId="0"/>
    <cellStyle name="Обычный 3 2 3 5 2 2 2 2" xfId="0"/>
    <cellStyle name="Обычный 3 2 3 5 2 2 2 2 2" xfId="0"/>
    <cellStyle name="Обычный 3 2 3 5 2 2 2 3" xfId="0"/>
    <cellStyle name="Обычный 3 2 3 5 2 2 2 3 2" xfId="0"/>
    <cellStyle name="Обычный 3 2 3 5 2 2 2 4" xfId="0"/>
    <cellStyle name="Обычный 3 2 3 5 2 2 2 4 2" xfId="0"/>
    <cellStyle name="Обычный 3 2 3 5 2 2 2 5" xfId="0"/>
    <cellStyle name="Обычный 3 2 3 5 2 2 3" xfId="0"/>
    <cellStyle name="Обычный 3 2 3 5 2 2 3 2" xfId="0"/>
    <cellStyle name="Обычный 3 2 3 5 2 2 3 2 2" xfId="0"/>
    <cellStyle name="Обычный 3 2 3 5 2 2 3 3" xfId="0"/>
    <cellStyle name="Обычный 3 2 3 5 2 2 3 3 2" xfId="0"/>
    <cellStyle name="Обычный 3 2 3 5 2 2 3 4" xfId="0"/>
    <cellStyle name="Обычный 3 2 3 5 2 2 3 4 2" xfId="0"/>
    <cellStyle name="Обычный 3 2 3 5 2 2 3 5" xfId="0"/>
    <cellStyle name="Обычный 3 2 3 5 2 2 4" xfId="0"/>
    <cellStyle name="Обычный 3 2 3 5 2 2 4 2" xfId="0"/>
    <cellStyle name="Обычный 3 2 3 5 2 2 5" xfId="0"/>
    <cellStyle name="Обычный 3 2 3 5 2 2 5 2" xfId="0"/>
    <cellStyle name="Обычный 3 2 3 5 2 2 6" xfId="0"/>
    <cellStyle name="Обычный 3 2 3 5 2 2 6 2" xfId="0"/>
    <cellStyle name="Обычный 3 2 3 5 2 2 7" xfId="0"/>
    <cellStyle name="Обычный 3 2 3 5 2 2_Без баланса" xfId="0"/>
    <cellStyle name="Обычный 3 2 3 5 2 3" xfId="0"/>
    <cellStyle name="Обычный 3 2 3 5 2 3 2" xfId="0"/>
    <cellStyle name="Обычный 3 2 3 5 2 3 2 2" xfId="0"/>
    <cellStyle name="Обычный 3 2 3 5 2 3 2 2 2" xfId="0"/>
    <cellStyle name="Обычный 3 2 3 5 2 3 2 3" xfId="0"/>
    <cellStyle name="Обычный 3 2 3 5 2 3 2 3 2" xfId="0"/>
    <cellStyle name="Обычный 3 2 3 5 2 3 2 4" xfId="0"/>
    <cellStyle name="Обычный 3 2 3 5 2 3 2 4 2" xfId="0"/>
    <cellStyle name="Обычный 3 2 3 5 2 3 2 5" xfId="0"/>
    <cellStyle name="Обычный 3 2 3 5 2 3 3" xfId="0"/>
    <cellStyle name="Обычный 3 2 3 5 2 3 3 2" xfId="0"/>
    <cellStyle name="Обычный 3 2 3 5 2 3 4" xfId="0"/>
    <cellStyle name="Обычный 3 2 3 5 2 3 4 2" xfId="0"/>
    <cellStyle name="Обычный 3 2 3 5 2 3 5" xfId="0"/>
    <cellStyle name="Обычный 3 2 3 5 2 3 5 2" xfId="0"/>
    <cellStyle name="Обычный 3 2 3 5 2 3 6" xfId="0"/>
    <cellStyle name="Обычный 3 2 3 5 2 4" xfId="0"/>
    <cellStyle name="Обычный 3 2 3 5 2 4 2" xfId="0"/>
    <cellStyle name="Обычный 3 2 3 5 2 4 2 2" xfId="0"/>
    <cellStyle name="Обычный 3 2 3 5 2 4 3" xfId="0"/>
    <cellStyle name="Обычный 3 2 3 5 2 4 3 2" xfId="0"/>
    <cellStyle name="Обычный 3 2 3 5 2 4 4" xfId="0"/>
    <cellStyle name="Обычный 3 2 3 5 2 4 4 2" xfId="0"/>
    <cellStyle name="Обычный 3 2 3 5 2 4 5" xfId="0"/>
    <cellStyle name="Обычный 3 2 3 5 2 5" xfId="0"/>
    <cellStyle name="Обычный 3 2 3 5 2 5 2" xfId="0"/>
    <cellStyle name="Обычный 3 2 3 5 2 6" xfId="0"/>
    <cellStyle name="Обычный 3 2 3 5 2 6 2" xfId="0"/>
    <cellStyle name="Обычный 3 2 3 5 2 7" xfId="0"/>
    <cellStyle name="Обычный 3 2 3 5 2 7 2" xfId="0"/>
    <cellStyle name="Обычный 3 2 3 5 2 8" xfId="0"/>
    <cellStyle name="Обычный 3 2 3 5 2_Без баланса" xfId="0"/>
    <cellStyle name="Обычный 3 2 3 5 3" xfId="0"/>
    <cellStyle name="Обычный 3 2 3 5 3 2" xfId="0"/>
    <cellStyle name="Обычный 3 2 3 5 3 2 2" xfId="0"/>
    <cellStyle name="Обычный 3 2 3 5 3 2 2 2" xfId="0"/>
    <cellStyle name="Обычный 3 2 3 5 3 2 3" xfId="0"/>
    <cellStyle name="Обычный 3 2 3 5 3 2 3 2" xfId="0"/>
    <cellStyle name="Обычный 3 2 3 5 3 2 4" xfId="0"/>
    <cellStyle name="Обычный 3 2 3 5 3 2 4 2" xfId="0"/>
    <cellStyle name="Обычный 3 2 3 5 3 2 5" xfId="0"/>
    <cellStyle name="Обычный 3 2 3 5 3 3" xfId="0"/>
    <cellStyle name="Обычный 3 2 3 5 3 3 2" xfId="0"/>
    <cellStyle name="Обычный 3 2 3 5 3 3 2 2" xfId="0"/>
    <cellStyle name="Обычный 3 2 3 5 3 3 3" xfId="0"/>
    <cellStyle name="Обычный 3 2 3 5 3 3 3 2" xfId="0"/>
    <cellStyle name="Обычный 3 2 3 5 3 3 4" xfId="0"/>
    <cellStyle name="Обычный 3 2 3 5 3 3 4 2" xfId="0"/>
    <cellStyle name="Обычный 3 2 3 5 3 3 5" xfId="0"/>
    <cellStyle name="Обычный 3 2 3 5 3 4" xfId="0"/>
    <cellStyle name="Обычный 3 2 3 5 3 4 2" xfId="0"/>
    <cellStyle name="Обычный 3 2 3 5 3 5" xfId="0"/>
    <cellStyle name="Обычный 3 2 3 5 3 5 2" xfId="0"/>
    <cellStyle name="Обычный 3 2 3 5 3 6" xfId="0"/>
    <cellStyle name="Обычный 3 2 3 5 3 6 2" xfId="0"/>
    <cellStyle name="Обычный 3 2 3 5 3 7" xfId="0"/>
    <cellStyle name="Обычный 3 2 3 5 3_Без баланса" xfId="0"/>
    <cellStyle name="Обычный 3 2 3 5 4" xfId="0"/>
    <cellStyle name="Обычный 3 2 3 5 4 2" xfId="0"/>
    <cellStyle name="Обычный 3 2 3 5 4 2 2" xfId="0"/>
    <cellStyle name="Обычный 3 2 3 5 4 2 2 2" xfId="0"/>
    <cellStyle name="Обычный 3 2 3 5 4 2 3" xfId="0"/>
    <cellStyle name="Обычный 3 2 3 5 4 2 3 2" xfId="0"/>
    <cellStyle name="Обычный 3 2 3 5 4 2 4" xfId="0"/>
    <cellStyle name="Обычный 3 2 3 5 4 2 4 2" xfId="0"/>
    <cellStyle name="Обычный 3 2 3 5 4 2 5" xfId="0"/>
    <cellStyle name="Обычный 3 2 3 5 4 3" xfId="0"/>
    <cellStyle name="Обычный 3 2 3 5 4 3 2" xfId="0"/>
    <cellStyle name="Обычный 3 2 3 5 4 4" xfId="0"/>
    <cellStyle name="Обычный 3 2 3 5 4 4 2" xfId="0"/>
    <cellStyle name="Обычный 3 2 3 5 4 5" xfId="0"/>
    <cellStyle name="Обычный 3 2 3 5 4 5 2" xfId="0"/>
    <cellStyle name="Обычный 3 2 3 5 4 6" xfId="0"/>
    <cellStyle name="Обычный 3 2 3 5 5" xfId="0"/>
    <cellStyle name="Обычный 3 2 3 5 5 2" xfId="0"/>
    <cellStyle name="Обычный 3 2 3 5 5 2 2" xfId="0"/>
    <cellStyle name="Обычный 3 2 3 5 5 3" xfId="0"/>
    <cellStyle name="Обычный 3 2 3 5 5 3 2" xfId="0"/>
    <cellStyle name="Обычный 3 2 3 5 5 4" xfId="0"/>
    <cellStyle name="Обычный 3 2 3 5 5 4 2" xfId="0"/>
    <cellStyle name="Обычный 3 2 3 5 5 5" xfId="0"/>
    <cellStyle name="Обычный 3 2 3 5 6" xfId="0"/>
    <cellStyle name="Обычный 3 2 3 5 6 2" xfId="0"/>
    <cellStyle name="Обычный 3 2 3 5 7" xfId="0"/>
    <cellStyle name="Обычный 3 2 3 5 7 2" xfId="0"/>
    <cellStyle name="Обычный 3 2 3 5 8" xfId="0"/>
    <cellStyle name="Обычный 3 2 3 5 8 2" xfId="0"/>
    <cellStyle name="Обычный 3 2 3 5 9" xfId="0"/>
    <cellStyle name="Обычный 3 2 3 5_Без баланса" xfId="0"/>
    <cellStyle name="Обычный 3 2 3 6" xfId="0"/>
    <cellStyle name="Обычный 3 2 3 6 2" xfId="0"/>
    <cellStyle name="Обычный 3 2 3 6 2 2" xfId="0"/>
    <cellStyle name="Обычный 3 2 3 6 2 2 2" xfId="0"/>
    <cellStyle name="Обычный 3 2 3 6 2 2 2 2" xfId="0"/>
    <cellStyle name="Обычный 3 2 3 6 2 2 3" xfId="0"/>
    <cellStyle name="Обычный 3 2 3 6 2 2 3 2" xfId="0"/>
    <cellStyle name="Обычный 3 2 3 6 2 2 4" xfId="0"/>
    <cellStyle name="Обычный 3 2 3 6 2 2 4 2" xfId="0"/>
    <cellStyle name="Обычный 3 2 3 6 2 2 5" xfId="0"/>
    <cellStyle name="Обычный 3 2 3 6 2 3" xfId="0"/>
    <cellStyle name="Обычный 3 2 3 6 2 3 2" xfId="0"/>
    <cellStyle name="Обычный 3 2 3 6 2 3 2 2" xfId="0"/>
    <cellStyle name="Обычный 3 2 3 6 2 3 3" xfId="0"/>
    <cellStyle name="Обычный 3 2 3 6 2 3 3 2" xfId="0"/>
    <cellStyle name="Обычный 3 2 3 6 2 3 4" xfId="0"/>
    <cellStyle name="Обычный 3 2 3 6 2 3 4 2" xfId="0"/>
    <cellStyle name="Обычный 3 2 3 6 2 3 5" xfId="0"/>
    <cellStyle name="Обычный 3 2 3 6 2 4" xfId="0"/>
    <cellStyle name="Обычный 3 2 3 6 2 4 2" xfId="0"/>
    <cellStyle name="Обычный 3 2 3 6 2 5" xfId="0"/>
    <cellStyle name="Обычный 3 2 3 6 2 5 2" xfId="0"/>
    <cellStyle name="Обычный 3 2 3 6 2 6" xfId="0"/>
    <cellStyle name="Обычный 3 2 3 6 2 6 2" xfId="0"/>
    <cellStyle name="Обычный 3 2 3 6 2 7" xfId="0"/>
    <cellStyle name="Обычный 3 2 3 6 2_Без баланса" xfId="0"/>
    <cellStyle name="Обычный 3 2 3 6 3" xfId="0"/>
    <cellStyle name="Обычный 3 2 3 6 3 2" xfId="0"/>
    <cellStyle name="Обычный 3 2 3 6 3 2 2" xfId="0"/>
    <cellStyle name="Обычный 3 2 3 6 3 2 2 2" xfId="0"/>
    <cellStyle name="Обычный 3 2 3 6 3 2 3" xfId="0"/>
    <cellStyle name="Обычный 3 2 3 6 3 2 3 2" xfId="0"/>
    <cellStyle name="Обычный 3 2 3 6 3 2 4" xfId="0"/>
    <cellStyle name="Обычный 3 2 3 6 3 2 4 2" xfId="0"/>
    <cellStyle name="Обычный 3 2 3 6 3 2 5" xfId="0"/>
    <cellStyle name="Обычный 3 2 3 6 3 3" xfId="0"/>
    <cellStyle name="Обычный 3 2 3 6 3 3 2" xfId="0"/>
    <cellStyle name="Обычный 3 2 3 6 3 4" xfId="0"/>
    <cellStyle name="Обычный 3 2 3 6 3 4 2" xfId="0"/>
    <cellStyle name="Обычный 3 2 3 6 3 5" xfId="0"/>
    <cellStyle name="Обычный 3 2 3 6 3 5 2" xfId="0"/>
    <cellStyle name="Обычный 3 2 3 6 3 6" xfId="0"/>
    <cellStyle name="Обычный 3 2 3 6 4" xfId="0"/>
    <cellStyle name="Обычный 3 2 3 6 4 2" xfId="0"/>
    <cellStyle name="Обычный 3 2 3 6 4 2 2" xfId="0"/>
    <cellStyle name="Обычный 3 2 3 6 4 3" xfId="0"/>
    <cellStyle name="Обычный 3 2 3 6 4 3 2" xfId="0"/>
    <cellStyle name="Обычный 3 2 3 6 4 4" xfId="0"/>
    <cellStyle name="Обычный 3 2 3 6 4 4 2" xfId="0"/>
    <cellStyle name="Обычный 3 2 3 6 4 5" xfId="0"/>
    <cellStyle name="Обычный 3 2 3 6 5" xfId="0"/>
    <cellStyle name="Обычный 3 2 3 6 5 2" xfId="0"/>
    <cellStyle name="Обычный 3 2 3 6 6" xfId="0"/>
    <cellStyle name="Обычный 3 2 3 6 6 2" xfId="0"/>
    <cellStyle name="Обычный 3 2 3 6 7" xfId="0"/>
    <cellStyle name="Обычный 3 2 3 6 7 2" xfId="0"/>
    <cellStyle name="Обычный 3 2 3 6 8" xfId="0"/>
    <cellStyle name="Обычный 3 2 3 6_Без баланса" xfId="0"/>
    <cellStyle name="Обычный 3 2 3 7" xfId="0"/>
    <cellStyle name="Обычный 3 2 3 7 2" xfId="0"/>
    <cellStyle name="Обычный 3 2 3 7 2 2" xfId="0"/>
    <cellStyle name="Обычный 3 2 3 7 2 2 2" xfId="0"/>
    <cellStyle name="Обычный 3 2 3 7 2 2 2 2" xfId="0"/>
    <cellStyle name="Обычный 3 2 3 7 2 2 3" xfId="0"/>
    <cellStyle name="Обычный 3 2 3 7 2 2 3 2" xfId="0"/>
    <cellStyle name="Обычный 3 2 3 7 2 2 4" xfId="0"/>
    <cellStyle name="Обычный 3 2 3 7 2 2 4 2" xfId="0"/>
    <cellStyle name="Обычный 3 2 3 7 2 2 5" xfId="0"/>
    <cellStyle name="Обычный 3 2 3 7 2 3" xfId="0"/>
    <cellStyle name="Обычный 3 2 3 7 2 3 2" xfId="0"/>
    <cellStyle name="Обычный 3 2 3 7 2 3 2 2" xfId="0"/>
    <cellStyle name="Обычный 3 2 3 7 2 3 3" xfId="0"/>
    <cellStyle name="Обычный 3 2 3 7 2 3 3 2" xfId="0"/>
    <cellStyle name="Обычный 3 2 3 7 2 3 4" xfId="0"/>
    <cellStyle name="Обычный 3 2 3 7 2 3 4 2" xfId="0"/>
    <cellStyle name="Обычный 3 2 3 7 2 3 5" xfId="0"/>
    <cellStyle name="Обычный 3 2 3 7 2 4" xfId="0"/>
    <cellStyle name="Обычный 3 2 3 7 2 4 2" xfId="0"/>
    <cellStyle name="Обычный 3 2 3 7 2 5" xfId="0"/>
    <cellStyle name="Обычный 3 2 3 7 2 5 2" xfId="0"/>
    <cellStyle name="Обычный 3 2 3 7 2 6" xfId="0"/>
    <cellStyle name="Обычный 3 2 3 7 2 6 2" xfId="0"/>
    <cellStyle name="Обычный 3 2 3 7 2 7" xfId="0"/>
    <cellStyle name="Обычный 3 2 3 7 2_Без баланса" xfId="0"/>
    <cellStyle name="Обычный 3 2 3 7 3" xfId="0"/>
    <cellStyle name="Обычный 3 2 3 7 3 2" xfId="0"/>
    <cellStyle name="Обычный 3 2 3 7 3 2 2" xfId="0"/>
    <cellStyle name="Обычный 3 2 3 7 3 3" xfId="0"/>
    <cellStyle name="Обычный 3 2 3 7 3 3 2" xfId="0"/>
    <cellStyle name="Обычный 3 2 3 7 3 4" xfId="0"/>
    <cellStyle name="Обычный 3 2 3 7 3 4 2" xfId="0"/>
    <cellStyle name="Обычный 3 2 3 7 3 5" xfId="0"/>
    <cellStyle name="Обычный 3 2 3 7 4" xfId="0"/>
    <cellStyle name="Обычный 3 2 3 7 4 2" xfId="0"/>
    <cellStyle name="Обычный 3 2 3 7 4 2 2" xfId="0"/>
    <cellStyle name="Обычный 3 2 3 7 4 3" xfId="0"/>
    <cellStyle name="Обычный 3 2 3 7 4 3 2" xfId="0"/>
    <cellStyle name="Обычный 3 2 3 7 4 4" xfId="0"/>
    <cellStyle name="Обычный 3 2 3 7 4 4 2" xfId="0"/>
    <cellStyle name="Обычный 3 2 3 7 4 5" xfId="0"/>
    <cellStyle name="Обычный 3 2 3 7 5" xfId="0"/>
    <cellStyle name="Обычный 3 2 3 7 5 2" xfId="0"/>
    <cellStyle name="Обычный 3 2 3 7 6" xfId="0"/>
    <cellStyle name="Обычный 3 2 3 7 6 2" xfId="0"/>
    <cellStyle name="Обычный 3 2 3 7 7" xfId="0"/>
    <cellStyle name="Обычный 3 2 3 7 7 2" xfId="0"/>
    <cellStyle name="Обычный 3 2 3 7 8" xfId="0"/>
    <cellStyle name="Обычный 3 2 3 7_Без баланса" xfId="0"/>
    <cellStyle name="Обычный 3 2 3 8" xfId="0"/>
    <cellStyle name="Обычный 3 2 3 8 10" xfId="0"/>
    <cellStyle name="Обычный 3 2 3 8 2" xfId="0"/>
    <cellStyle name="Обычный 3 2 3 8 2 2" xfId="0"/>
    <cellStyle name="Обычный 3 2 3 8 2 2 2" xfId="0"/>
    <cellStyle name="Обычный 3 2 3 8 2 2 2 2" xfId="0"/>
    <cellStyle name="Обычный 3 2 3 8 2 2 3" xfId="0"/>
    <cellStyle name="Обычный 3 2 3 8 2 2 3 2" xfId="0"/>
    <cellStyle name="Обычный 3 2 3 8 2 2 4" xfId="0"/>
    <cellStyle name="Обычный 3 2 3 8 2 2 4 2" xfId="0"/>
    <cellStyle name="Обычный 3 2 3 8 2 2 5" xfId="0"/>
    <cellStyle name="Обычный 3 2 3 8 2 3" xfId="0"/>
    <cellStyle name="Обычный 3 2 3 8 2 3 2" xfId="0"/>
    <cellStyle name="Обычный 3 2 3 8 2 4" xfId="0"/>
    <cellStyle name="Обычный 3 2 3 8 2 4 2" xfId="0"/>
    <cellStyle name="Обычный 3 2 3 8 2 5" xfId="0"/>
    <cellStyle name="Обычный 3 2 3 8 2 5 2" xfId="0"/>
    <cellStyle name="Обычный 3 2 3 8 2 6" xfId="0"/>
    <cellStyle name="Обычный 3 2 3 8 2_Без баланса" xfId="0"/>
    <cellStyle name="Обычный 3 2 3 8 3" xfId="0"/>
    <cellStyle name="Обычный 3 2 3 8 3 2" xfId="0"/>
    <cellStyle name="Обычный 3 2 3 8 3 2 2" xfId="0"/>
    <cellStyle name="Обычный 3 2 3 8 3 3" xfId="0"/>
    <cellStyle name="Обычный 3 2 3 8 3 3 2" xfId="0"/>
    <cellStyle name="Обычный 3 2 3 8 3 4" xfId="0"/>
    <cellStyle name="Обычный 3 2 3 8 3 4 2" xfId="0"/>
    <cellStyle name="Обычный 3 2 3 8 3 5" xfId="0"/>
    <cellStyle name="Обычный 3 2 3 8 4" xfId="0"/>
    <cellStyle name="Обычный 3 2 3 8 4 2" xfId="0"/>
    <cellStyle name="Обычный 3 2 3 8 4 2 2" xfId="0"/>
    <cellStyle name="Обычный 3 2 3 8 4 3" xfId="0"/>
    <cellStyle name="Обычный 3 2 3 8 4 3 2" xfId="0"/>
    <cellStyle name="Обычный 3 2 3 8 4 4" xfId="0"/>
    <cellStyle name="Обычный 3 2 3 8 4 4 2" xfId="0"/>
    <cellStyle name="Обычный 3 2 3 8 4 5" xfId="0"/>
    <cellStyle name="Обычный 3 2 3 8 5" xfId="0"/>
    <cellStyle name="Обычный 3 2 3 8 5 2" xfId="0"/>
    <cellStyle name="Обычный 3 2 3 8 5 2 2" xfId="0"/>
    <cellStyle name="Обычный 3 2 3 8 5 3" xfId="0"/>
    <cellStyle name="Обычный 3 2 3 8 5 3 2" xfId="0"/>
    <cellStyle name="Обычный 3 2 3 8 5 4" xfId="0"/>
    <cellStyle name="Обычный 3 2 3 8 5 4 2" xfId="0"/>
    <cellStyle name="Обычный 3 2 3 8 5 5" xfId="0"/>
    <cellStyle name="Обычный 3 2 3 8 6" xfId="0"/>
    <cellStyle name="Обычный 3 2 3 8 6 2" xfId="0"/>
    <cellStyle name="Обычный 3 2 3 8 6 2 2" xfId="0"/>
    <cellStyle name="Обычный 3 2 3 8 6 3" xfId="0"/>
    <cellStyle name="Обычный 3 2 3 8 6 3 2" xfId="0"/>
    <cellStyle name="Обычный 3 2 3 8 6 4" xfId="0"/>
    <cellStyle name="Обычный 3 2 3 8 6 4 2" xfId="0"/>
    <cellStyle name="Обычный 3 2 3 8 6 5" xfId="0"/>
    <cellStyle name="Обычный 3 2 3 8 7" xfId="0"/>
    <cellStyle name="Обычный 3 2 3 8 7 2" xfId="0"/>
    <cellStyle name="Обычный 3 2 3 8 8" xfId="0"/>
    <cellStyle name="Обычный 3 2 3 8 8 2" xfId="0"/>
    <cellStyle name="Обычный 3 2 3 8 9" xfId="0"/>
    <cellStyle name="Обычный 3 2 3 8 9 2" xfId="0"/>
    <cellStyle name="Обычный 3 2 3 8_Без баланса" xfId="0"/>
    <cellStyle name="Обычный 3 2 3 9" xfId="0"/>
    <cellStyle name="Обычный 3 2 3 9 2" xfId="0"/>
    <cellStyle name="Обычный 3 2 3 9 2 2" xfId="0"/>
    <cellStyle name="Обычный 3 2 3 9 2 2 2" xfId="0"/>
    <cellStyle name="Обычный 3 2 3 9 2 3" xfId="0"/>
    <cellStyle name="Обычный 3 2 3 9 2 3 2" xfId="0"/>
    <cellStyle name="Обычный 3 2 3 9 2 4" xfId="0"/>
    <cellStyle name="Обычный 3 2 3 9 2 4 2" xfId="0"/>
    <cellStyle name="Обычный 3 2 3 9 2 5" xfId="0"/>
    <cellStyle name="Обычный 3 2 3 9 3" xfId="0"/>
    <cellStyle name="Обычный 3 2 3 9 3 2" xfId="0"/>
    <cellStyle name="Обычный 3 2 3 9 3 2 2" xfId="0"/>
    <cellStyle name="Обычный 3 2 3 9 3 3" xfId="0"/>
    <cellStyle name="Обычный 3 2 3 9 3 3 2" xfId="0"/>
    <cellStyle name="Обычный 3 2 3 9 3 4" xfId="0"/>
    <cellStyle name="Обычный 3 2 3 9 3 4 2" xfId="0"/>
    <cellStyle name="Обычный 3 2 3 9 3 5" xfId="0"/>
    <cellStyle name="Обычный 3 2 3 9 4" xfId="0"/>
    <cellStyle name="Обычный 3 2 3 9 4 2" xfId="0"/>
    <cellStyle name="Обычный 3 2 3 9 5" xfId="0"/>
    <cellStyle name="Обычный 3 2 3 9 5 2" xfId="0"/>
    <cellStyle name="Обычный 3 2 3 9 6" xfId="0"/>
    <cellStyle name="Обычный 3 2 3 9 6 2" xfId="0"/>
    <cellStyle name="Обычный 3 2 3 9 7" xfId="0"/>
    <cellStyle name="Обычный 3 2 3 9_Без баланса" xfId="0"/>
    <cellStyle name="Обычный 3 2 30" xfId="0"/>
    <cellStyle name="Обычный 3 2 31" xfId="0"/>
    <cellStyle name="Обычный 3 2 32" xfId="0"/>
    <cellStyle name="Обычный 3 2 33" xfId="0"/>
    <cellStyle name="Обычный 3 2 34" xfId="0"/>
    <cellStyle name="Обычный 3 2 35" xfId="0"/>
    <cellStyle name="Обычный 3 2 36" xfId="0"/>
    <cellStyle name="Обычный 3 2 37" xfId="0"/>
    <cellStyle name="Обычный 3 2 38" xfId="0"/>
    <cellStyle name="Обычный 3 2 39" xfId="0"/>
    <cellStyle name="Обычный 3 2 3_Без баланса" xfId="0"/>
    <cellStyle name="Обычный 3 2 4" xfId="0"/>
    <cellStyle name="Обычный 3 2 4 10" xfId="0"/>
    <cellStyle name="Обычный 3 2 4 10 2" xfId="0"/>
    <cellStyle name="Обычный 3 2 4 10 2 2" xfId="0"/>
    <cellStyle name="Обычный 3 2 4 10 2 2 2" xfId="0"/>
    <cellStyle name="Обычный 3 2 4 10 2 3" xfId="0"/>
    <cellStyle name="Обычный 3 2 4 10 2 3 2" xfId="0"/>
    <cellStyle name="Обычный 3 2 4 10 2 4" xfId="0"/>
    <cellStyle name="Обычный 3 2 4 10 2 4 2" xfId="0"/>
    <cellStyle name="Обычный 3 2 4 10 2 5" xfId="0"/>
    <cellStyle name="Обычный 3 2 4 10 3" xfId="0"/>
    <cellStyle name="Обычный 3 2 4 10 3 2" xfId="0"/>
    <cellStyle name="Обычный 3 2 4 10 4" xfId="0"/>
    <cellStyle name="Обычный 3 2 4 10 4 2" xfId="0"/>
    <cellStyle name="Обычный 3 2 4 10 5" xfId="0"/>
    <cellStyle name="Обычный 3 2 4 10 5 2" xfId="0"/>
    <cellStyle name="Обычный 3 2 4 10 6" xfId="0"/>
    <cellStyle name="Обычный 3 2 4 10_Без баланса" xfId="0"/>
    <cellStyle name="Обычный 3 2 4 11" xfId="0"/>
    <cellStyle name="Обычный 3 2 4 11 2" xfId="0"/>
    <cellStyle name="Обычный 3 2 4 11 2 2" xfId="0"/>
    <cellStyle name="Обычный 3 2 4 11 3" xfId="0"/>
    <cellStyle name="Обычный 3 2 4 11 3 2" xfId="0"/>
    <cellStyle name="Обычный 3 2 4 11 4" xfId="0"/>
    <cellStyle name="Обычный 3 2 4 11 4 2" xfId="0"/>
    <cellStyle name="Обычный 3 2 4 11 5" xfId="0"/>
    <cellStyle name="Обычный 3 2 4 12" xfId="0"/>
    <cellStyle name="Обычный 3 2 4 12 2" xfId="0"/>
    <cellStyle name="Обычный 3 2 4 12 2 2" xfId="0"/>
    <cellStyle name="Обычный 3 2 4 12 3" xfId="0"/>
    <cellStyle name="Обычный 3 2 4 12 3 2" xfId="0"/>
    <cellStyle name="Обычный 3 2 4 12 4" xfId="0"/>
    <cellStyle name="Обычный 3 2 4 12 4 2" xfId="0"/>
    <cellStyle name="Обычный 3 2 4 12 5" xfId="0"/>
    <cellStyle name="Обычный 3 2 4 13" xfId="0"/>
    <cellStyle name="Обычный 3 2 4 13 2" xfId="0"/>
    <cellStyle name="Обычный 3 2 4 13 2 2" xfId="0"/>
    <cellStyle name="Обычный 3 2 4 13 3" xfId="0"/>
    <cellStyle name="Обычный 3 2 4 13 3 2" xfId="0"/>
    <cellStyle name="Обычный 3 2 4 13 4" xfId="0"/>
    <cellStyle name="Обычный 3 2 4 13 4 2" xfId="0"/>
    <cellStyle name="Обычный 3 2 4 13 5" xfId="0"/>
    <cellStyle name="Обычный 3 2 4 14" xfId="0"/>
    <cellStyle name="Обычный 3 2 4 14 2" xfId="0"/>
    <cellStyle name="Обычный 3 2 4 14 2 2" xfId="0"/>
    <cellStyle name="Обычный 3 2 4 14 3" xfId="0"/>
    <cellStyle name="Обычный 3 2 4 14 3 2" xfId="0"/>
    <cellStyle name="Обычный 3 2 4 14 4" xfId="0"/>
    <cellStyle name="Обычный 3 2 4 14 4 2" xfId="0"/>
    <cellStyle name="Обычный 3 2 4 14 5" xfId="0"/>
    <cellStyle name="Обычный 3 2 4 15" xfId="0"/>
    <cellStyle name="Обычный 3 2 4 15 2" xfId="0"/>
    <cellStyle name="Обычный 3 2 4 16" xfId="0"/>
    <cellStyle name="Обычный 3 2 4 16 2" xfId="0"/>
    <cellStyle name="Обычный 3 2 4 17" xfId="0"/>
    <cellStyle name="Обычный 3 2 4 17 2" xfId="0"/>
    <cellStyle name="Обычный 3 2 4 18" xfId="0"/>
    <cellStyle name="Обычный 3 2 4 2" xfId="0"/>
    <cellStyle name="Обычный 3 2 4 2 10" xfId="0"/>
    <cellStyle name="Обычный 3 2 4 2 10 2" xfId="0"/>
    <cellStyle name="Обычный 3 2 4 2 10 2 2" xfId="0"/>
    <cellStyle name="Обычный 3 2 4 2 10 3" xfId="0"/>
    <cellStyle name="Обычный 3 2 4 2 10 3 2" xfId="0"/>
    <cellStyle name="Обычный 3 2 4 2 10 4" xfId="0"/>
    <cellStyle name="Обычный 3 2 4 2 10 4 2" xfId="0"/>
    <cellStyle name="Обычный 3 2 4 2 10 5" xfId="0"/>
    <cellStyle name="Обычный 3 2 4 2 11" xfId="0"/>
    <cellStyle name="Обычный 3 2 4 2 11 2" xfId="0"/>
    <cellStyle name="Обычный 3 2 4 2 11 2 2" xfId="0"/>
    <cellStyle name="Обычный 3 2 4 2 11 3" xfId="0"/>
    <cellStyle name="Обычный 3 2 4 2 11 3 2" xfId="0"/>
    <cellStyle name="Обычный 3 2 4 2 11 4" xfId="0"/>
    <cellStyle name="Обычный 3 2 4 2 11 4 2" xfId="0"/>
    <cellStyle name="Обычный 3 2 4 2 11 5" xfId="0"/>
    <cellStyle name="Обычный 3 2 4 2 12" xfId="0"/>
    <cellStyle name="Обычный 3 2 4 2 12 2" xfId="0"/>
    <cellStyle name="Обычный 3 2 4 2 13" xfId="0"/>
    <cellStyle name="Обычный 3 2 4 2 13 2" xfId="0"/>
    <cellStyle name="Обычный 3 2 4 2 14" xfId="0"/>
    <cellStyle name="Обычный 3 2 4 2 14 2" xfId="0"/>
    <cellStyle name="Обычный 3 2 4 2 15" xfId="0"/>
    <cellStyle name="Обычный 3 2 4 2 2" xfId="0"/>
    <cellStyle name="Обычный 3 2 4 2 2 10" xfId="0"/>
    <cellStyle name="Обычный 3 2 4 2 2 10 2" xfId="0"/>
    <cellStyle name="Обычный 3 2 4 2 2 10 2 2" xfId="0"/>
    <cellStyle name="Обычный 3 2 4 2 2 10 3" xfId="0"/>
    <cellStyle name="Обычный 3 2 4 2 2 10 3 2" xfId="0"/>
    <cellStyle name="Обычный 3 2 4 2 2 10 4" xfId="0"/>
    <cellStyle name="Обычный 3 2 4 2 2 10 4 2" xfId="0"/>
    <cellStyle name="Обычный 3 2 4 2 2 10 5" xfId="0"/>
    <cellStyle name="Обычный 3 2 4 2 2 11" xfId="0"/>
    <cellStyle name="Обычный 3 2 4 2 2 11 2" xfId="0"/>
    <cellStyle name="Обычный 3 2 4 2 2 12" xfId="0"/>
    <cellStyle name="Обычный 3 2 4 2 2 12 2" xfId="0"/>
    <cellStyle name="Обычный 3 2 4 2 2 13" xfId="0"/>
    <cellStyle name="Обычный 3 2 4 2 2 13 2" xfId="0"/>
    <cellStyle name="Обычный 3 2 4 2 2 14" xfId="0"/>
    <cellStyle name="Обычный 3 2 4 2 2 2" xfId="0"/>
    <cellStyle name="Обычный 3 2 4 2 2 2 2" xfId="0"/>
    <cellStyle name="Обычный 3 2 4 2 2 2 2 2" xfId="0"/>
    <cellStyle name="Обычный 3 2 4 2 2 2 2 2 2" xfId="0"/>
    <cellStyle name="Обычный 3 2 4 2 2 2 2 2 2 2" xfId="0"/>
    <cellStyle name="Обычный 3 2 4 2 2 2 2 2 2 2 2" xfId="0"/>
    <cellStyle name="Обычный 3 2 4 2 2 2 2 2 2 3" xfId="0"/>
    <cellStyle name="Обычный 3 2 4 2 2 2 2 2 2 3 2" xfId="0"/>
    <cellStyle name="Обычный 3 2 4 2 2 2 2 2 2 4" xfId="0"/>
    <cellStyle name="Обычный 3 2 4 2 2 2 2 2 2 4 2" xfId="0"/>
    <cellStyle name="Обычный 3 2 4 2 2 2 2 2 2 5" xfId="0"/>
    <cellStyle name="Обычный 3 2 4 2 2 2 2 2 3" xfId="0"/>
    <cellStyle name="Обычный 3 2 4 2 2 2 2 2 3 2" xfId="0"/>
    <cellStyle name="Обычный 3 2 4 2 2 2 2 2 3 2 2" xfId="0"/>
    <cellStyle name="Обычный 3 2 4 2 2 2 2 2 3 3" xfId="0"/>
    <cellStyle name="Обычный 3 2 4 2 2 2 2 2 3 3 2" xfId="0"/>
    <cellStyle name="Обычный 3 2 4 2 2 2 2 2 3 4" xfId="0"/>
    <cellStyle name="Обычный 3 2 4 2 2 2 2 2 3 4 2" xfId="0"/>
    <cellStyle name="Обычный 3 2 4 2 2 2 2 2 3 5" xfId="0"/>
    <cellStyle name="Обычный 3 2 4 2 2 2 2 2 4" xfId="0"/>
    <cellStyle name="Обычный 3 2 4 2 2 2 2 2 4 2" xfId="0"/>
    <cellStyle name="Обычный 3 2 4 2 2 2 2 2 5" xfId="0"/>
    <cellStyle name="Обычный 3 2 4 2 2 2 2 2 5 2" xfId="0"/>
    <cellStyle name="Обычный 3 2 4 2 2 2 2 2 6" xfId="0"/>
    <cellStyle name="Обычный 3 2 4 2 2 2 2 2 6 2" xfId="0"/>
    <cellStyle name="Обычный 3 2 4 2 2 2 2 2 7" xfId="0"/>
    <cellStyle name="Обычный 3 2 4 2 2 2 2 2_Без баланса" xfId="0"/>
    <cellStyle name="Обычный 3 2 4 2 2 2 2 3" xfId="0"/>
    <cellStyle name="Обычный 3 2 4 2 2 2 2 3 2" xfId="0"/>
    <cellStyle name="Обычный 3 2 4 2 2 2 2 3 2 2" xfId="0"/>
    <cellStyle name="Обычный 3 2 4 2 2 2 2 3 2 2 2" xfId="0"/>
    <cellStyle name="Обычный 3 2 4 2 2 2 2 3 2 3" xfId="0"/>
    <cellStyle name="Обычный 3 2 4 2 2 2 2 3 2 3 2" xfId="0"/>
    <cellStyle name="Обычный 3 2 4 2 2 2 2 3 2 4" xfId="0"/>
    <cellStyle name="Обычный 3 2 4 2 2 2 2 3 2 4 2" xfId="0"/>
    <cellStyle name="Обычный 3 2 4 2 2 2 2 3 2 5" xfId="0"/>
    <cellStyle name="Обычный 3 2 4 2 2 2 2 3 3" xfId="0"/>
    <cellStyle name="Обычный 3 2 4 2 2 2 2 3 3 2" xfId="0"/>
    <cellStyle name="Обычный 3 2 4 2 2 2 2 3 4" xfId="0"/>
    <cellStyle name="Обычный 3 2 4 2 2 2 2 3 4 2" xfId="0"/>
    <cellStyle name="Обычный 3 2 4 2 2 2 2 3 5" xfId="0"/>
    <cellStyle name="Обычный 3 2 4 2 2 2 2 3 5 2" xfId="0"/>
    <cellStyle name="Обычный 3 2 4 2 2 2 2 3 6" xfId="0"/>
    <cellStyle name="Обычный 3 2 4 2 2 2 2 4" xfId="0"/>
    <cellStyle name="Обычный 3 2 4 2 2 2 2 4 2" xfId="0"/>
    <cellStyle name="Обычный 3 2 4 2 2 2 2 4 2 2" xfId="0"/>
    <cellStyle name="Обычный 3 2 4 2 2 2 2 4 3" xfId="0"/>
    <cellStyle name="Обычный 3 2 4 2 2 2 2 4 3 2" xfId="0"/>
    <cellStyle name="Обычный 3 2 4 2 2 2 2 4 4" xfId="0"/>
    <cellStyle name="Обычный 3 2 4 2 2 2 2 4 4 2" xfId="0"/>
    <cellStyle name="Обычный 3 2 4 2 2 2 2 4 5" xfId="0"/>
    <cellStyle name="Обычный 3 2 4 2 2 2 2 5" xfId="0"/>
    <cellStyle name="Обычный 3 2 4 2 2 2 2 5 2" xfId="0"/>
    <cellStyle name="Обычный 3 2 4 2 2 2 2 6" xfId="0"/>
    <cellStyle name="Обычный 3 2 4 2 2 2 2 6 2" xfId="0"/>
    <cellStyle name="Обычный 3 2 4 2 2 2 2 7" xfId="0"/>
    <cellStyle name="Обычный 3 2 4 2 2 2 2 7 2" xfId="0"/>
    <cellStyle name="Обычный 3 2 4 2 2 2 2 8" xfId="0"/>
    <cellStyle name="Обычный 3 2 4 2 2 2 2_Без баланса" xfId="0"/>
    <cellStyle name="Обычный 3 2 4 2 2 2 3" xfId="0"/>
    <cellStyle name="Обычный 3 2 4 2 2 2 3 2" xfId="0"/>
    <cellStyle name="Обычный 3 2 4 2 2 2 3 2 2" xfId="0"/>
    <cellStyle name="Обычный 3 2 4 2 2 2 3 2 2 2" xfId="0"/>
    <cellStyle name="Обычный 3 2 4 2 2 2 3 2 3" xfId="0"/>
    <cellStyle name="Обычный 3 2 4 2 2 2 3 2 3 2" xfId="0"/>
    <cellStyle name="Обычный 3 2 4 2 2 2 3 2 4" xfId="0"/>
    <cellStyle name="Обычный 3 2 4 2 2 2 3 2 4 2" xfId="0"/>
    <cellStyle name="Обычный 3 2 4 2 2 2 3 2 5" xfId="0"/>
    <cellStyle name="Обычный 3 2 4 2 2 2 3 3" xfId="0"/>
    <cellStyle name="Обычный 3 2 4 2 2 2 3 3 2" xfId="0"/>
    <cellStyle name="Обычный 3 2 4 2 2 2 3 3 2 2" xfId="0"/>
    <cellStyle name="Обычный 3 2 4 2 2 2 3 3 3" xfId="0"/>
    <cellStyle name="Обычный 3 2 4 2 2 2 3 3 3 2" xfId="0"/>
    <cellStyle name="Обычный 3 2 4 2 2 2 3 3 4" xfId="0"/>
    <cellStyle name="Обычный 3 2 4 2 2 2 3 3 4 2" xfId="0"/>
    <cellStyle name="Обычный 3 2 4 2 2 2 3 3 5" xfId="0"/>
    <cellStyle name="Обычный 3 2 4 2 2 2 3 4" xfId="0"/>
    <cellStyle name="Обычный 3 2 4 2 2 2 3 4 2" xfId="0"/>
    <cellStyle name="Обычный 3 2 4 2 2 2 3 5" xfId="0"/>
    <cellStyle name="Обычный 3 2 4 2 2 2 3 5 2" xfId="0"/>
    <cellStyle name="Обычный 3 2 4 2 2 2 3 6" xfId="0"/>
    <cellStyle name="Обычный 3 2 4 2 2 2 3 6 2" xfId="0"/>
    <cellStyle name="Обычный 3 2 4 2 2 2 3 7" xfId="0"/>
    <cellStyle name="Обычный 3 2 4 2 2 2 3_Без баланса" xfId="0"/>
    <cellStyle name="Обычный 3 2 4 2 2 2 4" xfId="0"/>
    <cellStyle name="Обычный 3 2 4 2 2 2 4 2" xfId="0"/>
    <cellStyle name="Обычный 3 2 4 2 2 2 4 2 2" xfId="0"/>
    <cellStyle name="Обычный 3 2 4 2 2 2 4 2 2 2" xfId="0"/>
    <cellStyle name="Обычный 3 2 4 2 2 2 4 2 3" xfId="0"/>
    <cellStyle name="Обычный 3 2 4 2 2 2 4 2 3 2" xfId="0"/>
    <cellStyle name="Обычный 3 2 4 2 2 2 4 2 4" xfId="0"/>
    <cellStyle name="Обычный 3 2 4 2 2 2 4 2 4 2" xfId="0"/>
    <cellStyle name="Обычный 3 2 4 2 2 2 4 2 5" xfId="0"/>
    <cellStyle name="Обычный 3 2 4 2 2 2 4 3" xfId="0"/>
    <cellStyle name="Обычный 3 2 4 2 2 2 4 3 2" xfId="0"/>
    <cellStyle name="Обычный 3 2 4 2 2 2 4 4" xfId="0"/>
    <cellStyle name="Обычный 3 2 4 2 2 2 4 4 2" xfId="0"/>
    <cellStyle name="Обычный 3 2 4 2 2 2 4 5" xfId="0"/>
    <cellStyle name="Обычный 3 2 4 2 2 2 4 5 2" xfId="0"/>
    <cellStyle name="Обычный 3 2 4 2 2 2 4 6" xfId="0"/>
    <cellStyle name="Обычный 3 2 4 2 2 2 5" xfId="0"/>
    <cellStyle name="Обычный 3 2 4 2 2 2 5 2" xfId="0"/>
    <cellStyle name="Обычный 3 2 4 2 2 2 5 2 2" xfId="0"/>
    <cellStyle name="Обычный 3 2 4 2 2 2 5 3" xfId="0"/>
    <cellStyle name="Обычный 3 2 4 2 2 2 5 3 2" xfId="0"/>
    <cellStyle name="Обычный 3 2 4 2 2 2 5 4" xfId="0"/>
    <cellStyle name="Обычный 3 2 4 2 2 2 5 4 2" xfId="0"/>
    <cellStyle name="Обычный 3 2 4 2 2 2 5 5" xfId="0"/>
    <cellStyle name="Обычный 3 2 4 2 2 2 6" xfId="0"/>
    <cellStyle name="Обычный 3 2 4 2 2 2 6 2" xfId="0"/>
    <cellStyle name="Обычный 3 2 4 2 2 2 7" xfId="0"/>
    <cellStyle name="Обычный 3 2 4 2 2 2 7 2" xfId="0"/>
    <cellStyle name="Обычный 3 2 4 2 2 2 8" xfId="0"/>
    <cellStyle name="Обычный 3 2 4 2 2 2 8 2" xfId="0"/>
    <cellStyle name="Обычный 3 2 4 2 2 2 9" xfId="0"/>
    <cellStyle name="Обычный 3 2 4 2 2 2_Без баланса" xfId="0"/>
    <cellStyle name="Обычный 3 2 4 2 2 3" xfId="0"/>
    <cellStyle name="Обычный 3 2 4 2 2 3 2" xfId="0"/>
    <cellStyle name="Обычный 3 2 4 2 2 3 2 2" xfId="0"/>
    <cellStyle name="Обычный 3 2 4 2 2 3 2 2 2" xfId="0"/>
    <cellStyle name="Обычный 3 2 4 2 2 3 2 2 2 2" xfId="0"/>
    <cellStyle name="Обычный 3 2 4 2 2 3 2 2 3" xfId="0"/>
    <cellStyle name="Обычный 3 2 4 2 2 3 2 2 3 2" xfId="0"/>
    <cellStyle name="Обычный 3 2 4 2 2 3 2 2 4" xfId="0"/>
    <cellStyle name="Обычный 3 2 4 2 2 3 2 2 4 2" xfId="0"/>
    <cellStyle name="Обычный 3 2 4 2 2 3 2 2 5" xfId="0"/>
    <cellStyle name="Обычный 3 2 4 2 2 3 2 3" xfId="0"/>
    <cellStyle name="Обычный 3 2 4 2 2 3 2 3 2" xfId="0"/>
    <cellStyle name="Обычный 3 2 4 2 2 3 2 3 2 2" xfId="0"/>
    <cellStyle name="Обычный 3 2 4 2 2 3 2 3 3" xfId="0"/>
    <cellStyle name="Обычный 3 2 4 2 2 3 2 3 3 2" xfId="0"/>
    <cellStyle name="Обычный 3 2 4 2 2 3 2 3 4" xfId="0"/>
    <cellStyle name="Обычный 3 2 4 2 2 3 2 3 4 2" xfId="0"/>
    <cellStyle name="Обычный 3 2 4 2 2 3 2 3 5" xfId="0"/>
    <cellStyle name="Обычный 3 2 4 2 2 3 2 4" xfId="0"/>
    <cellStyle name="Обычный 3 2 4 2 2 3 2 4 2" xfId="0"/>
    <cellStyle name="Обычный 3 2 4 2 2 3 2 5" xfId="0"/>
    <cellStyle name="Обычный 3 2 4 2 2 3 2 5 2" xfId="0"/>
    <cellStyle name="Обычный 3 2 4 2 2 3 2 6" xfId="0"/>
    <cellStyle name="Обычный 3 2 4 2 2 3 2 6 2" xfId="0"/>
    <cellStyle name="Обычный 3 2 4 2 2 3 2 7" xfId="0"/>
    <cellStyle name="Обычный 3 2 4 2 2 3 2_Без баланса" xfId="0"/>
    <cellStyle name="Обычный 3 2 4 2 2 3 3" xfId="0"/>
    <cellStyle name="Обычный 3 2 4 2 2 3 3 2" xfId="0"/>
    <cellStyle name="Обычный 3 2 4 2 2 3 3 2 2" xfId="0"/>
    <cellStyle name="Обычный 3 2 4 2 2 3 3 2 2 2" xfId="0"/>
    <cellStyle name="Обычный 3 2 4 2 2 3 3 2 3" xfId="0"/>
    <cellStyle name="Обычный 3 2 4 2 2 3 3 2 3 2" xfId="0"/>
    <cellStyle name="Обычный 3 2 4 2 2 3 3 2 4" xfId="0"/>
    <cellStyle name="Обычный 3 2 4 2 2 3 3 2 4 2" xfId="0"/>
    <cellStyle name="Обычный 3 2 4 2 2 3 3 2 5" xfId="0"/>
    <cellStyle name="Обычный 3 2 4 2 2 3 3 3" xfId="0"/>
    <cellStyle name="Обычный 3 2 4 2 2 3 3 3 2" xfId="0"/>
    <cellStyle name="Обычный 3 2 4 2 2 3 3 4" xfId="0"/>
    <cellStyle name="Обычный 3 2 4 2 2 3 3 4 2" xfId="0"/>
    <cellStyle name="Обычный 3 2 4 2 2 3 3 5" xfId="0"/>
    <cellStyle name="Обычный 3 2 4 2 2 3 3 5 2" xfId="0"/>
    <cellStyle name="Обычный 3 2 4 2 2 3 3 6" xfId="0"/>
    <cellStyle name="Обычный 3 2 4 2 2 3 4" xfId="0"/>
    <cellStyle name="Обычный 3 2 4 2 2 3 4 2" xfId="0"/>
    <cellStyle name="Обычный 3 2 4 2 2 3 4 2 2" xfId="0"/>
    <cellStyle name="Обычный 3 2 4 2 2 3 4 3" xfId="0"/>
    <cellStyle name="Обычный 3 2 4 2 2 3 4 3 2" xfId="0"/>
    <cellStyle name="Обычный 3 2 4 2 2 3 4 4" xfId="0"/>
    <cellStyle name="Обычный 3 2 4 2 2 3 4 4 2" xfId="0"/>
    <cellStyle name="Обычный 3 2 4 2 2 3 4 5" xfId="0"/>
    <cellStyle name="Обычный 3 2 4 2 2 3 5" xfId="0"/>
    <cellStyle name="Обычный 3 2 4 2 2 3 5 2" xfId="0"/>
    <cellStyle name="Обычный 3 2 4 2 2 3 6" xfId="0"/>
    <cellStyle name="Обычный 3 2 4 2 2 3 6 2" xfId="0"/>
    <cellStyle name="Обычный 3 2 4 2 2 3 7" xfId="0"/>
    <cellStyle name="Обычный 3 2 4 2 2 3 7 2" xfId="0"/>
    <cellStyle name="Обычный 3 2 4 2 2 3 8" xfId="0"/>
    <cellStyle name="Обычный 3 2 4 2 2 3_Без баланса" xfId="0"/>
    <cellStyle name="Обычный 3 2 4 2 2 4" xfId="0"/>
    <cellStyle name="Обычный 3 2 4 2 2 4 2" xfId="0"/>
    <cellStyle name="Обычный 3 2 4 2 2 4 2 2" xfId="0"/>
    <cellStyle name="Обычный 3 2 4 2 2 4 2 2 2" xfId="0"/>
    <cellStyle name="Обычный 3 2 4 2 2 4 2 2 2 2" xfId="0"/>
    <cellStyle name="Обычный 3 2 4 2 2 4 2 2 3" xfId="0"/>
    <cellStyle name="Обычный 3 2 4 2 2 4 2 2 3 2" xfId="0"/>
    <cellStyle name="Обычный 3 2 4 2 2 4 2 2 4" xfId="0"/>
    <cellStyle name="Обычный 3 2 4 2 2 4 2 2 4 2" xfId="0"/>
    <cellStyle name="Обычный 3 2 4 2 2 4 2 2 5" xfId="0"/>
    <cellStyle name="Обычный 3 2 4 2 2 4 2 3" xfId="0"/>
    <cellStyle name="Обычный 3 2 4 2 2 4 2 3 2" xfId="0"/>
    <cellStyle name="Обычный 3 2 4 2 2 4 2 3 2 2" xfId="0"/>
    <cellStyle name="Обычный 3 2 4 2 2 4 2 3 3" xfId="0"/>
    <cellStyle name="Обычный 3 2 4 2 2 4 2 3 3 2" xfId="0"/>
    <cellStyle name="Обычный 3 2 4 2 2 4 2 3 4" xfId="0"/>
    <cellStyle name="Обычный 3 2 4 2 2 4 2 3 4 2" xfId="0"/>
    <cellStyle name="Обычный 3 2 4 2 2 4 2 3 5" xfId="0"/>
    <cellStyle name="Обычный 3 2 4 2 2 4 2 4" xfId="0"/>
    <cellStyle name="Обычный 3 2 4 2 2 4 2 4 2" xfId="0"/>
    <cellStyle name="Обычный 3 2 4 2 2 4 2 5" xfId="0"/>
    <cellStyle name="Обычный 3 2 4 2 2 4 2 5 2" xfId="0"/>
    <cellStyle name="Обычный 3 2 4 2 2 4 2 6" xfId="0"/>
    <cellStyle name="Обычный 3 2 4 2 2 4 2 6 2" xfId="0"/>
    <cellStyle name="Обычный 3 2 4 2 2 4 2 7" xfId="0"/>
    <cellStyle name="Обычный 3 2 4 2 2 4 2_Без баланса" xfId="0"/>
    <cellStyle name="Обычный 3 2 4 2 2 4 3" xfId="0"/>
    <cellStyle name="Обычный 3 2 4 2 2 4 3 2" xfId="0"/>
    <cellStyle name="Обычный 3 2 4 2 2 4 3 2 2" xfId="0"/>
    <cellStyle name="Обычный 3 2 4 2 2 4 3 3" xfId="0"/>
    <cellStyle name="Обычный 3 2 4 2 2 4 3 3 2" xfId="0"/>
    <cellStyle name="Обычный 3 2 4 2 2 4 3 4" xfId="0"/>
    <cellStyle name="Обычный 3 2 4 2 2 4 3 4 2" xfId="0"/>
    <cellStyle name="Обычный 3 2 4 2 2 4 3 5" xfId="0"/>
    <cellStyle name="Обычный 3 2 4 2 2 4 4" xfId="0"/>
    <cellStyle name="Обычный 3 2 4 2 2 4 4 2" xfId="0"/>
    <cellStyle name="Обычный 3 2 4 2 2 4 4 2 2" xfId="0"/>
    <cellStyle name="Обычный 3 2 4 2 2 4 4 3" xfId="0"/>
    <cellStyle name="Обычный 3 2 4 2 2 4 4 3 2" xfId="0"/>
    <cellStyle name="Обычный 3 2 4 2 2 4 4 4" xfId="0"/>
    <cellStyle name="Обычный 3 2 4 2 2 4 4 4 2" xfId="0"/>
    <cellStyle name="Обычный 3 2 4 2 2 4 4 5" xfId="0"/>
    <cellStyle name="Обычный 3 2 4 2 2 4 5" xfId="0"/>
    <cellStyle name="Обычный 3 2 4 2 2 4 5 2" xfId="0"/>
    <cellStyle name="Обычный 3 2 4 2 2 4 6" xfId="0"/>
    <cellStyle name="Обычный 3 2 4 2 2 4 6 2" xfId="0"/>
    <cellStyle name="Обычный 3 2 4 2 2 4 7" xfId="0"/>
    <cellStyle name="Обычный 3 2 4 2 2 4 7 2" xfId="0"/>
    <cellStyle name="Обычный 3 2 4 2 2 4 8" xfId="0"/>
    <cellStyle name="Обычный 3 2 4 2 2 4_Без баланса" xfId="0"/>
    <cellStyle name="Обычный 3 2 4 2 2 5" xfId="0"/>
    <cellStyle name="Обычный 3 2 4 2 2 5 10" xfId="0"/>
    <cellStyle name="Обычный 3 2 4 2 2 5 2" xfId="0"/>
    <cellStyle name="Обычный 3 2 4 2 2 5 2 2" xfId="0"/>
    <cellStyle name="Обычный 3 2 4 2 2 5 2 2 2" xfId="0"/>
    <cellStyle name="Обычный 3 2 4 2 2 5 2 2 2 2" xfId="0"/>
    <cellStyle name="Обычный 3 2 4 2 2 5 2 2 3" xfId="0"/>
    <cellStyle name="Обычный 3 2 4 2 2 5 2 2 3 2" xfId="0"/>
    <cellStyle name="Обычный 3 2 4 2 2 5 2 2 4" xfId="0"/>
    <cellStyle name="Обычный 3 2 4 2 2 5 2 2 4 2" xfId="0"/>
    <cellStyle name="Обычный 3 2 4 2 2 5 2 2 5" xfId="0"/>
    <cellStyle name="Обычный 3 2 4 2 2 5 2 3" xfId="0"/>
    <cellStyle name="Обычный 3 2 4 2 2 5 2 3 2" xfId="0"/>
    <cellStyle name="Обычный 3 2 4 2 2 5 2 4" xfId="0"/>
    <cellStyle name="Обычный 3 2 4 2 2 5 2 4 2" xfId="0"/>
    <cellStyle name="Обычный 3 2 4 2 2 5 2 5" xfId="0"/>
    <cellStyle name="Обычный 3 2 4 2 2 5 2 5 2" xfId="0"/>
    <cellStyle name="Обычный 3 2 4 2 2 5 2 6" xfId="0"/>
    <cellStyle name="Обычный 3 2 4 2 2 5 2_Без баланса" xfId="0"/>
    <cellStyle name="Обычный 3 2 4 2 2 5 3" xfId="0"/>
    <cellStyle name="Обычный 3 2 4 2 2 5 3 2" xfId="0"/>
    <cellStyle name="Обычный 3 2 4 2 2 5 3 2 2" xfId="0"/>
    <cellStyle name="Обычный 3 2 4 2 2 5 3 3" xfId="0"/>
    <cellStyle name="Обычный 3 2 4 2 2 5 3 3 2" xfId="0"/>
    <cellStyle name="Обычный 3 2 4 2 2 5 3 4" xfId="0"/>
    <cellStyle name="Обычный 3 2 4 2 2 5 3 4 2" xfId="0"/>
    <cellStyle name="Обычный 3 2 4 2 2 5 3 5" xfId="0"/>
    <cellStyle name="Обычный 3 2 4 2 2 5 4" xfId="0"/>
    <cellStyle name="Обычный 3 2 4 2 2 5 4 2" xfId="0"/>
    <cellStyle name="Обычный 3 2 4 2 2 5 4 2 2" xfId="0"/>
    <cellStyle name="Обычный 3 2 4 2 2 5 4 3" xfId="0"/>
    <cellStyle name="Обычный 3 2 4 2 2 5 4 3 2" xfId="0"/>
    <cellStyle name="Обычный 3 2 4 2 2 5 4 4" xfId="0"/>
    <cellStyle name="Обычный 3 2 4 2 2 5 4 4 2" xfId="0"/>
    <cellStyle name="Обычный 3 2 4 2 2 5 4 5" xfId="0"/>
    <cellStyle name="Обычный 3 2 4 2 2 5 5" xfId="0"/>
    <cellStyle name="Обычный 3 2 4 2 2 5 5 2" xfId="0"/>
    <cellStyle name="Обычный 3 2 4 2 2 5 5 2 2" xfId="0"/>
    <cellStyle name="Обычный 3 2 4 2 2 5 5 3" xfId="0"/>
    <cellStyle name="Обычный 3 2 4 2 2 5 5 3 2" xfId="0"/>
    <cellStyle name="Обычный 3 2 4 2 2 5 5 4" xfId="0"/>
    <cellStyle name="Обычный 3 2 4 2 2 5 5 4 2" xfId="0"/>
    <cellStyle name="Обычный 3 2 4 2 2 5 5 5" xfId="0"/>
    <cellStyle name="Обычный 3 2 4 2 2 5 6" xfId="0"/>
    <cellStyle name="Обычный 3 2 4 2 2 5 6 2" xfId="0"/>
    <cellStyle name="Обычный 3 2 4 2 2 5 6 2 2" xfId="0"/>
    <cellStyle name="Обычный 3 2 4 2 2 5 6 3" xfId="0"/>
    <cellStyle name="Обычный 3 2 4 2 2 5 6 3 2" xfId="0"/>
    <cellStyle name="Обычный 3 2 4 2 2 5 6 4" xfId="0"/>
    <cellStyle name="Обычный 3 2 4 2 2 5 6 4 2" xfId="0"/>
    <cellStyle name="Обычный 3 2 4 2 2 5 6 5" xfId="0"/>
    <cellStyle name="Обычный 3 2 4 2 2 5 7" xfId="0"/>
    <cellStyle name="Обычный 3 2 4 2 2 5 7 2" xfId="0"/>
    <cellStyle name="Обычный 3 2 4 2 2 5 8" xfId="0"/>
    <cellStyle name="Обычный 3 2 4 2 2 5 8 2" xfId="0"/>
    <cellStyle name="Обычный 3 2 4 2 2 5 9" xfId="0"/>
    <cellStyle name="Обычный 3 2 4 2 2 5 9 2" xfId="0"/>
    <cellStyle name="Обычный 3 2 4 2 2 5_Без баланса" xfId="0"/>
    <cellStyle name="Обычный 3 2 4 2 2 6" xfId="0"/>
    <cellStyle name="Обычный 3 2 4 2 2 6 2" xfId="0"/>
    <cellStyle name="Обычный 3 2 4 2 2 6 2 2" xfId="0"/>
    <cellStyle name="Обычный 3 2 4 2 2 6 2 2 2" xfId="0"/>
    <cellStyle name="Обычный 3 2 4 2 2 6 2 3" xfId="0"/>
    <cellStyle name="Обычный 3 2 4 2 2 6 2 3 2" xfId="0"/>
    <cellStyle name="Обычный 3 2 4 2 2 6 2 4" xfId="0"/>
    <cellStyle name="Обычный 3 2 4 2 2 6 2 4 2" xfId="0"/>
    <cellStyle name="Обычный 3 2 4 2 2 6 2 5" xfId="0"/>
    <cellStyle name="Обычный 3 2 4 2 2 6 3" xfId="0"/>
    <cellStyle name="Обычный 3 2 4 2 2 6 3 2" xfId="0"/>
    <cellStyle name="Обычный 3 2 4 2 2 6 3 2 2" xfId="0"/>
    <cellStyle name="Обычный 3 2 4 2 2 6 3 3" xfId="0"/>
    <cellStyle name="Обычный 3 2 4 2 2 6 3 3 2" xfId="0"/>
    <cellStyle name="Обычный 3 2 4 2 2 6 3 4" xfId="0"/>
    <cellStyle name="Обычный 3 2 4 2 2 6 3 4 2" xfId="0"/>
    <cellStyle name="Обычный 3 2 4 2 2 6 3 5" xfId="0"/>
    <cellStyle name="Обычный 3 2 4 2 2 6 4" xfId="0"/>
    <cellStyle name="Обычный 3 2 4 2 2 6 4 2" xfId="0"/>
    <cellStyle name="Обычный 3 2 4 2 2 6 5" xfId="0"/>
    <cellStyle name="Обычный 3 2 4 2 2 6 5 2" xfId="0"/>
    <cellStyle name="Обычный 3 2 4 2 2 6 6" xfId="0"/>
    <cellStyle name="Обычный 3 2 4 2 2 6 6 2" xfId="0"/>
    <cellStyle name="Обычный 3 2 4 2 2 6 7" xfId="0"/>
    <cellStyle name="Обычный 3 2 4 2 2 6_Без баланса" xfId="0"/>
    <cellStyle name="Обычный 3 2 4 2 2 7" xfId="0"/>
    <cellStyle name="Обычный 3 2 4 2 2 7 2" xfId="0"/>
    <cellStyle name="Обычный 3 2 4 2 2 7 2 2" xfId="0"/>
    <cellStyle name="Обычный 3 2 4 2 2 7 2 2 2" xfId="0"/>
    <cellStyle name="Обычный 3 2 4 2 2 7 2 3" xfId="0"/>
    <cellStyle name="Обычный 3 2 4 2 2 7 2 3 2" xfId="0"/>
    <cellStyle name="Обычный 3 2 4 2 2 7 2 4" xfId="0"/>
    <cellStyle name="Обычный 3 2 4 2 2 7 2 4 2" xfId="0"/>
    <cellStyle name="Обычный 3 2 4 2 2 7 2 5" xfId="0"/>
    <cellStyle name="Обычный 3 2 4 2 2 7 3" xfId="0"/>
    <cellStyle name="Обычный 3 2 4 2 2 7 3 2" xfId="0"/>
    <cellStyle name="Обычный 3 2 4 2 2 7 3 2 2" xfId="0"/>
    <cellStyle name="Обычный 3 2 4 2 2 7 3 3" xfId="0"/>
    <cellStyle name="Обычный 3 2 4 2 2 7 3 3 2" xfId="0"/>
    <cellStyle name="Обычный 3 2 4 2 2 7 3 4" xfId="0"/>
    <cellStyle name="Обычный 3 2 4 2 2 7 3 4 2" xfId="0"/>
    <cellStyle name="Обычный 3 2 4 2 2 7 3 5" xfId="0"/>
    <cellStyle name="Обычный 3 2 4 2 2 7 4" xfId="0"/>
    <cellStyle name="Обычный 3 2 4 2 2 7 4 2" xfId="0"/>
    <cellStyle name="Обычный 3 2 4 2 2 7 5" xfId="0"/>
    <cellStyle name="Обычный 3 2 4 2 2 7 5 2" xfId="0"/>
    <cellStyle name="Обычный 3 2 4 2 2 7 6" xfId="0"/>
    <cellStyle name="Обычный 3 2 4 2 2 7 6 2" xfId="0"/>
    <cellStyle name="Обычный 3 2 4 2 2 7 7" xfId="0"/>
    <cellStyle name="Обычный 3 2 4 2 2 7_Без баланса" xfId="0"/>
    <cellStyle name="Обычный 3 2 4 2 2 8" xfId="0"/>
    <cellStyle name="Обычный 3 2 4 2 2 8 2" xfId="0"/>
    <cellStyle name="Обычный 3 2 4 2 2 8 2 2" xfId="0"/>
    <cellStyle name="Обычный 3 2 4 2 2 8 2 2 2" xfId="0"/>
    <cellStyle name="Обычный 3 2 4 2 2 8 2 3" xfId="0"/>
    <cellStyle name="Обычный 3 2 4 2 2 8 2 3 2" xfId="0"/>
    <cellStyle name="Обычный 3 2 4 2 2 8 2 4" xfId="0"/>
    <cellStyle name="Обычный 3 2 4 2 2 8 2 4 2" xfId="0"/>
    <cellStyle name="Обычный 3 2 4 2 2 8 2 5" xfId="0"/>
    <cellStyle name="Обычный 3 2 4 2 2 8 3" xfId="0"/>
    <cellStyle name="Обычный 3 2 4 2 2 8 3 2" xfId="0"/>
    <cellStyle name="Обычный 3 2 4 2 2 8 4" xfId="0"/>
    <cellStyle name="Обычный 3 2 4 2 2 8 4 2" xfId="0"/>
    <cellStyle name="Обычный 3 2 4 2 2 8 5" xfId="0"/>
    <cellStyle name="Обычный 3 2 4 2 2 8 5 2" xfId="0"/>
    <cellStyle name="Обычный 3 2 4 2 2 8 6" xfId="0"/>
    <cellStyle name="Обычный 3 2 4 2 2 8_Без баланса" xfId="0"/>
    <cellStyle name="Обычный 3 2 4 2 2 9" xfId="0"/>
    <cellStyle name="Обычный 3 2 4 2 2 9 2" xfId="0"/>
    <cellStyle name="Обычный 3 2 4 2 2 9 2 2" xfId="0"/>
    <cellStyle name="Обычный 3 2 4 2 2 9 3" xfId="0"/>
    <cellStyle name="Обычный 3 2 4 2 2 9 3 2" xfId="0"/>
    <cellStyle name="Обычный 3 2 4 2 2 9 4" xfId="0"/>
    <cellStyle name="Обычный 3 2 4 2 2 9 4 2" xfId="0"/>
    <cellStyle name="Обычный 3 2 4 2 2 9 5" xfId="0"/>
    <cellStyle name="Обычный 3 2 4 2 2_Без баланса" xfId="0"/>
    <cellStyle name="Обычный 3 2 4 2 3" xfId="0"/>
    <cellStyle name="Обычный 3 2 4 2 3 2" xfId="0"/>
    <cellStyle name="Обычный 3 2 4 2 3 2 2" xfId="0"/>
    <cellStyle name="Обычный 3 2 4 2 3 2 2 2" xfId="0"/>
    <cellStyle name="Обычный 3 2 4 2 3 2 2 2 2" xfId="0"/>
    <cellStyle name="Обычный 3 2 4 2 3 2 2 2 2 2" xfId="0"/>
    <cellStyle name="Обычный 3 2 4 2 3 2 2 2 3" xfId="0"/>
    <cellStyle name="Обычный 3 2 4 2 3 2 2 2 3 2" xfId="0"/>
    <cellStyle name="Обычный 3 2 4 2 3 2 2 2 4" xfId="0"/>
    <cellStyle name="Обычный 3 2 4 2 3 2 2 2 4 2" xfId="0"/>
    <cellStyle name="Обычный 3 2 4 2 3 2 2 2 5" xfId="0"/>
    <cellStyle name="Обычный 3 2 4 2 3 2 2 3" xfId="0"/>
    <cellStyle name="Обычный 3 2 4 2 3 2 2 3 2" xfId="0"/>
    <cellStyle name="Обычный 3 2 4 2 3 2 2 3 2 2" xfId="0"/>
    <cellStyle name="Обычный 3 2 4 2 3 2 2 3 3" xfId="0"/>
    <cellStyle name="Обычный 3 2 4 2 3 2 2 3 3 2" xfId="0"/>
    <cellStyle name="Обычный 3 2 4 2 3 2 2 3 4" xfId="0"/>
    <cellStyle name="Обычный 3 2 4 2 3 2 2 3 4 2" xfId="0"/>
    <cellStyle name="Обычный 3 2 4 2 3 2 2 3 5" xfId="0"/>
    <cellStyle name="Обычный 3 2 4 2 3 2 2 4" xfId="0"/>
    <cellStyle name="Обычный 3 2 4 2 3 2 2 4 2" xfId="0"/>
    <cellStyle name="Обычный 3 2 4 2 3 2 2 5" xfId="0"/>
    <cellStyle name="Обычный 3 2 4 2 3 2 2 5 2" xfId="0"/>
    <cellStyle name="Обычный 3 2 4 2 3 2 2 6" xfId="0"/>
    <cellStyle name="Обычный 3 2 4 2 3 2 2 6 2" xfId="0"/>
    <cellStyle name="Обычный 3 2 4 2 3 2 2 7" xfId="0"/>
    <cellStyle name="Обычный 3 2 4 2 3 2 2_Без баланса" xfId="0"/>
    <cellStyle name="Обычный 3 2 4 2 3 2 3" xfId="0"/>
    <cellStyle name="Обычный 3 2 4 2 3 2 3 2" xfId="0"/>
    <cellStyle name="Обычный 3 2 4 2 3 2 3 2 2" xfId="0"/>
    <cellStyle name="Обычный 3 2 4 2 3 2 3 2 2 2" xfId="0"/>
    <cellStyle name="Обычный 3 2 4 2 3 2 3 2 3" xfId="0"/>
    <cellStyle name="Обычный 3 2 4 2 3 2 3 2 3 2" xfId="0"/>
    <cellStyle name="Обычный 3 2 4 2 3 2 3 2 4" xfId="0"/>
    <cellStyle name="Обычный 3 2 4 2 3 2 3 2 4 2" xfId="0"/>
    <cellStyle name="Обычный 3 2 4 2 3 2 3 2 5" xfId="0"/>
    <cellStyle name="Обычный 3 2 4 2 3 2 3 3" xfId="0"/>
    <cellStyle name="Обычный 3 2 4 2 3 2 3 3 2" xfId="0"/>
    <cellStyle name="Обычный 3 2 4 2 3 2 3 4" xfId="0"/>
    <cellStyle name="Обычный 3 2 4 2 3 2 3 4 2" xfId="0"/>
    <cellStyle name="Обычный 3 2 4 2 3 2 3 5" xfId="0"/>
    <cellStyle name="Обычный 3 2 4 2 3 2 3 5 2" xfId="0"/>
    <cellStyle name="Обычный 3 2 4 2 3 2 3 6" xfId="0"/>
    <cellStyle name="Обычный 3 2 4 2 3 2 4" xfId="0"/>
    <cellStyle name="Обычный 3 2 4 2 3 2 4 2" xfId="0"/>
    <cellStyle name="Обычный 3 2 4 2 3 2 4 2 2" xfId="0"/>
    <cellStyle name="Обычный 3 2 4 2 3 2 4 3" xfId="0"/>
    <cellStyle name="Обычный 3 2 4 2 3 2 4 3 2" xfId="0"/>
    <cellStyle name="Обычный 3 2 4 2 3 2 4 4" xfId="0"/>
    <cellStyle name="Обычный 3 2 4 2 3 2 4 4 2" xfId="0"/>
    <cellStyle name="Обычный 3 2 4 2 3 2 4 5" xfId="0"/>
    <cellStyle name="Обычный 3 2 4 2 3 2 5" xfId="0"/>
    <cellStyle name="Обычный 3 2 4 2 3 2 5 2" xfId="0"/>
    <cellStyle name="Обычный 3 2 4 2 3 2 6" xfId="0"/>
    <cellStyle name="Обычный 3 2 4 2 3 2 6 2" xfId="0"/>
    <cellStyle name="Обычный 3 2 4 2 3 2 7" xfId="0"/>
    <cellStyle name="Обычный 3 2 4 2 3 2 7 2" xfId="0"/>
    <cellStyle name="Обычный 3 2 4 2 3 2 8" xfId="0"/>
    <cellStyle name="Обычный 3 2 4 2 3 2_Без баланса" xfId="0"/>
    <cellStyle name="Обычный 3 2 4 2 3 3" xfId="0"/>
    <cellStyle name="Обычный 3 2 4 2 3 3 2" xfId="0"/>
    <cellStyle name="Обычный 3 2 4 2 3 3 2 2" xfId="0"/>
    <cellStyle name="Обычный 3 2 4 2 3 3 2 2 2" xfId="0"/>
    <cellStyle name="Обычный 3 2 4 2 3 3 2 3" xfId="0"/>
    <cellStyle name="Обычный 3 2 4 2 3 3 2 3 2" xfId="0"/>
    <cellStyle name="Обычный 3 2 4 2 3 3 2 4" xfId="0"/>
    <cellStyle name="Обычный 3 2 4 2 3 3 2 4 2" xfId="0"/>
    <cellStyle name="Обычный 3 2 4 2 3 3 2 5" xfId="0"/>
    <cellStyle name="Обычный 3 2 4 2 3 3 3" xfId="0"/>
    <cellStyle name="Обычный 3 2 4 2 3 3 3 2" xfId="0"/>
    <cellStyle name="Обычный 3 2 4 2 3 3 3 2 2" xfId="0"/>
    <cellStyle name="Обычный 3 2 4 2 3 3 3 3" xfId="0"/>
    <cellStyle name="Обычный 3 2 4 2 3 3 3 3 2" xfId="0"/>
    <cellStyle name="Обычный 3 2 4 2 3 3 3 4" xfId="0"/>
    <cellStyle name="Обычный 3 2 4 2 3 3 3 4 2" xfId="0"/>
    <cellStyle name="Обычный 3 2 4 2 3 3 3 5" xfId="0"/>
    <cellStyle name="Обычный 3 2 4 2 3 3 4" xfId="0"/>
    <cellStyle name="Обычный 3 2 4 2 3 3 4 2" xfId="0"/>
    <cellStyle name="Обычный 3 2 4 2 3 3 5" xfId="0"/>
    <cellStyle name="Обычный 3 2 4 2 3 3 5 2" xfId="0"/>
    <cellStyle name="Обычный 3 2 4 2 3 3 6" xfId="0"/>
    <cellStyle name="Обычный 3 2 4 2 3 3 6 2" xfId="0"/>
    <cellStyle name="Обычный 3 2 4 2 3 3 7" xfId="0"/>
    <cellStyle name="Обычный 3 2 4 2 3 3_Без баланса" xfId="0"/>
    <cellStyle name="Обычный 3 2 4 2 3 4" xfId="0"/>
    <cellStyle name="Обычный 3 2 4 2 3 4 2" xfId="0"/>
    <cellStyle name="Обычный 3 2 4 2 3 4 2 2" xfId="0"/>
    <cellStyle name="Обычный 3 2 4 2 3 4 2 2 2" xfId="0"/>
    <cellStyle name="Обычный 3 2 4 2 3 4 2 3" xfId="0"/>
    <cellStyle name="Обычный 3 2 4 2 3 4 2 3 2" xfId="0"/>
    <cellStyle name="Обычный 3 2 4 2 3 4 2 4" xfId="0"/>
    <cellStyle name="Обычный 3 2 4 2 3 4 2 4 2" xfId="0"/>
    <cellStyle name="Обычный 3 2 4 2 3 4 2 5" xfId="0"/>
    <cellStyle name="Обычный 3 2 4 2 3 4 3" xfId="0"/>
    <cellStyle name="Обычный 3 2 4 2 3 4 3 2" xfId="0"/>
    <cellStyle name="Обычный 3 2 4 2 3 4 4" xfId="0"/>
    <cellStyle name="Обычный 3 2 4 2 3 4 4 2" xfId="0"/>
    <cellStyle name="Обычный 3 2 4 2 3 4 5" xfId="0"/>
    <cellStyle name="Обычный 3 2 4 2 3 4 5 2" xfId="0"/>
    <cellStyle name="Обычный 3 2 4 2 3 4 6" xfId="0"/>
    <cellStyle name="Обычный 3 2 4 2 3 5" xfId="0"/>
    <cellStyle name="Обычный 3 2 4 2 3 5 2" xfId="0"/>
    <cellStyle name="Обычный 3 2 4 2 3 5 2 2" xfId="0"/>
    <cellStyle name="Обычный 3 2 4 2 3 5 3" xfId="0"/>
    <cellStyle name="Обычный 3 2 4 2 3 5 3 2" xfId="0"/>
    <cellStyle name="Обычный 3 2 4 2 3 5 4" xfId="0"/>
    <cellStyle name="Обычный 3 2 4 2 3 5 4 2" xfId="0"/>
    <cellStyle name="Обычный 3 2 4 2 3 5 5" xfId="0"/>
    <cellStyle name="Обычный 3 2 4 2 3 6" xfId="0"/>
    <cellStyle name="Обычный 3 2 4 2 3 6 2" xfId="0"/>
    <cellStyle name="Обычный 3 2 4 2 3 7" xfId="0"/>
    <cellStyle name="Обычный 3 2 4 2 3 7 2" xfId="0"/>
    <cellStyle name="Обычный 3 2 4 2 3 8" xfId="0"/>
    <cellStyle name="Обычный 3 2 4 2 3 8 2" xfId="0"/>
    <cellStyle name="Обычный 3 2 4 2 3 9" xfId="0"/>
    <cellStyle name="Обычный 3 2 4 2 3_Без баланса" xfId="0"/>
    <cellStyle name="Обычный 3 2 4 2 4" xfId="0"/>
    <cellStyle name="Обычный 3 2 4 2 4 2" xfId="0"/>
    <cellStyle name="Обычный 3 2 4 2 4 2 2" xfId="0"/>
    <cellStyle name="Обычный 3 2 4 2 4 2 2 2" xfId="0"/>
    <cellStyle name="Обычный 3 2 4 2 4 2 2 2 2" xfId="0"/>
    <cellStyle name="Обычный 3 2 4 2 4 2 2 3" xfId="0"/>
    <cellStyle name="Обычный 3 2 4 2 4 2 2 3 2" xfId="0"/>
    <cellStyle name="Обычный 3 2 4 2 4 2 2 4" xfId="0"/>
    <cellStyle name="Обычный 3 2 4 2 4 2 2 4 2" xfId="0"/>
    <cellStyle name="Обычный 3 2 4 2 4 2 2 5" xfId="0"/>
    <cellStyle name="Обычный 3 2 4 2 4 2 3" xfId="0"/>
    <cellStyle name="Обычный 3 2 4 2 4 2 3 2" xfId="0"/>
    <cellStyle name="Обычный 3 2 4 2 4 2 3 2 2" xfId="0"/>
    <cellStyle name="Обычный 3 2 4 2 4 2 3 3" xfId="0"/>
    <cellStyle name="Обычный 3 2 4 2 4 2 3 3 2" xfId="0"/>
    <cellStyle name="Обычный 3 2 4 2 4 2 3 4" xfId="0"/>
    <cellStyle name="Обычный 3 2 4 2 4 2 3 4 2" xfId="0"/>
    <cellStyle name="Обычный 3 2 4 2 4 2 3 5" xfId="0"/>
    <cellStyle name="Обычный 3 2 4 2 4 2 4" xfId="0"/>
    <cellStyle name="Обычный 3 2 4 2 4 2 4 2" xfId="0"/>
    <cellStyle name="Обычный 3 2 4 2 4 2 5" xfId="0"/>
    <cellStyle name="Обычный 3 2 4 2 4 2 5 2" xfId="0"/>
    <cellStyle name="Обычный 3 2 4 2 4 2 6" xfId="0"/>
    <cellStyle name="Обычный 3 2 4 2 4 2 6 2" xfId="0"/>
    <cellStyle name="Обычный 3 2 4 2 4 2 7" xfId="0"/>
    <cellStyle name="Обычный 3 2 4 2 4 2_Без баланса" xfId="0"/>
    <cellStyle name="Обычный 3 2 4 2 4 3" xfId="0"/>
    <cellStyle name="Обычный 3 2 4 2 4 3 2" xfId="0"/>
    <cellStyle name="Обычный 3 2 4 2 4 3 2 2" xfId="0"/>
    <cellStyle name="Обычный 3 2 4 2 4 3 2 2 2" xfId="0"/>
    <cellStyle name="Обычный 3 2 4 2 4 3 2 3" xfId="0"/>
    <cellStyle name="Обычный 3 2 4 2 4 3 2 3 2" xfId="0"/>
    <cellStyle name="Обычный 3 2 4 2 4 3 2 4" xfId="0"/>
    <cellStyle name="Обычный 3 2 4 2 4 3 2 4 2" xfId="0"/>
    <cellStyle name="Обычный 3 2 4 2 4 3 2 5" xfId="0"/>
    <cellStyle name="Обычный 3 2 4 2 4 3 3" xfId="0"/>
    <cellStyle name="Обычный 3 2 4 2 4 3 3 2" xfId="0"/>
    <cellStyle name="Обычный 3 2 4 2 4 3 4" xfId="0"/>
    <cellStyle name="Обычный 3 2 4 2 4 3 4 2" xfId="0"/>
    <cellStyle name="Обычный 3 2 4 2 4 3 5" xfId="0"/>
    <cellStyle name="Обычный 3 2 4 2 4 3 5 2" xfId="0"/>
    <cellStyle name="Обычный 3 2 4 2 4 3 6" xfId="0"/>
    <cellStyle name="Обычный 3 2 4 2 4 4" xfId="0"/>
    <cellStyle name="Обычный 3 2 4 2 4 4 2" xfId="0"/>
    <cellStyle name="Обычный 3 2 4 2 4 4 2 2" xfId="0"/>
    <cellStyle name="Обычный 3 2 4 2 4 4 3" xfId="0"/>
    <cellStyle name="Обычный 3 2 4 2 4 4 3 2" xfId="0"/>
    <cellStyle name="Обычный 3 2 4 2 4 4 4" xfId="0"/>
    <cellStyle name="Обычный 3 2 4 2 4 4 4 2" xfId="0"/>
    <cellStyle name="Обычный 3 2 4 2 4 4 5" xfId="0"/>
    <cellStyle name="Обычный 3 2 4 2 4 5" xfId="0"/>
    <cellStyle name="Обычный 3 2 4 2 4 5 2" xfId="0"/>
    <cellStyle name="Обычный 3 2 4 2 4 6" xfId="0"/>
    <cellStyle name="Обычный 3 2 4 2 4 6 2" xfId="0"/>
    <cellStyle name="Обычный 3 2 4 2 4 7" xfId="0"/>
    <cellStyle name="Обычный 3 2 4 2 4 7 2" xfId="0"/>
    <cellStyle name="Обычный 3 2 4 2 4 8" xfId="0"/>
    <cellStyle name="Обычный 3 2 4 2 4_Без баланса" xfId="0"/>
    <cellStyle name="Обычный 3 2 4 2 5" xfId="0"/>
    <cellStyle name="Обычный 3 2 4 2 5 2" xfId="0"/>
    <cellStyle name="Обычный 3 2 4 2 5 2 2" xfId="0"/>
    <cellStyle name="Обычный 3 2 4 2 5 2 2 2" xfId="0"/>
    <cellStyle name="Обычный 3 2 4 2 5 2 2 2 2" xfId="0"/>
    <cellStyle name="Обычный 3 2 4 2 5 2 2 3" xfId="0"/>
    <cellStyle name="Обычный 3 2 4 2 5 2 2 3 2" xfId="0"/>
    <cellStyle name="Обычный 3 2 4 2 5 2 2 4" xfId="0"/>
    <cellStyle name="Обычный 3 2 4 2 5 2 2 4 2" xfId="0"/>
    <cellStyle name="Обычный 3 2 4 2 5 2 2 5" xfId="0"/>
    <cellStyle name="Обычный 3 2 4 2 5 2 3" xfId="0"/>
    <cellStyle name="Обычный 3 2 4 2 5 2 3 2" xfId="0"/>
    <cellStyle name="Обычный 3 2 4 2 5 2 3 2 2" xfId="0"/>
    <cellStyle name="Обычный 3 2 4 2 5 2 3 3" xfId="0"/>
    <cellStyle name="Обычный 3 2 4 2 5 2 3 3 2" xfId="0"/>
    <cellStyle name="Обычный 3 2 4 2 5 2 3 4" xfId="0"/>
    <cellStyle name="Обычный 3 2 4 2 5 2 3 4 2" xfId="0"/>
    <cellStyle name="Обычный 3 2 4 2 5 2 3 5" xfId="0"/>
    <cellStyle name="Обычный 3 2 4 2 5 2 4" xfId="0"/>
    <cellStyle name="Обычный 3 2 4 2 5 2 4 2" xfId="0"/>
    <cellStyle name="Обычный 3 2 4 2 5 2 5" xfId="0"/>
    <cellStyle name="Обычный 3 2 4 2 5 2 5 2" xfId="0"/>
    <cellStyle name="Обычный 3 2 4 2 5 2 6" xfId="0"/>
    <cellStyle name="Обычный 3 2 4 2 5 2 6 2" xfId="0"/>
    <cellStyle name="Обычный 3 2 4 2 5 2 7" xfId="0"/>
    <cellStyle name="Обычный 3 2 4 2 5 2_Без баланса" xfId="0"/>
    <cellStyle name="Обычный 3 2 4 2 5 3" xfId="0"/>
    <cellStyle name="Обычный 3 2 4 2 5 3 2" xfId="0"/>
    <cellStyle name="Обычный 3 2 4 2 5 3 2 2" xfId="0"/>
    <cellStyle name="Обычный 3 2 4 2 5 3 3" xfId="0"/>
    <cellStyle name="Обычный 3 2 4 2 5 3 3 2" xfId="0"/>
    <cellStyle name="Обычный 3 2 4 2 5 3 4" xfId="0"/>
    <cellStyle name="Обычный 3 2 4 2 5 3 4 2" xfId="0"/>
    <cellStyle name="Обычный 3 2 4 2 5 3 5" xfId="0"/>
    <cellStyle name="Обычный 3 2 4 2 5 4" xfId="0"/>
    <cellStyle name="Обычный 3 2 4 2 5 4 2" xfId="0"/>
    <cellStyle name="Обычный 3 2 4 2 5 4 2 2" xfId="0"/>
    <cellStyle name="Обычный 3 2 4 2 5 4 3" xfId="0"/>
    <cellStyle name="Обычный 3 2 4 2 5 4 3 2" xfId="0"/>
    <cellStyle name="Обычный 3 2 4 2 5 4 4" xfId="0"/>
    <cellStyle name="Обычный 3 2 4 2 5 4 4 2" xfId="0"/>
    <cellStyle name="Обычный 3 2 4 2 5 4 5" xfId="0"/>
    <cellStyle name="Обычный 3 2 4 2 5 5" xfId="0"/>
    <cellStyle name="Обычный 3 2 4 2 5 5 2" xfId="0"/>
    <cellStyle name="Обычный 3 2 4 2 5 6" xfId="0"/>
    <cellStyle name="Обычный 3 2 4 2 5 6 2" xfId="0"/>
    <cellStyle name="Обычный 3 2 4 2 5 7" xfId="0"/>
    <cellStyle name="Обычный 3 2 4 2 5 7 2" xfId="0"/>
    <cellStyle name="Обычный 3 2 4 2 5 8" xfId="0"/>
    <cellStyle name="Обычный 3 2 4 2 5_Без баланса" xfId="0"/>
    <cellStyle name="Обычный 3 2 4 2 6" xfId="0"/>
    <cellStyle name="Обычный 3 2 4 2 6 10" xfId="0"/>
    <cellStyle name="Обычный 3 2 4 2 6 2" xfId="0"/>
    <cellStyle name="Обычный 3 2 4 2 6 2 2" xfId="0"/>
    <cellStyle name="Обычный 3 2 4 2 6 2 2 2" xfId="0"/>
    <cellStyle name="Обычный 3 2 4 2 6 2 2 2 2" xfId="0"/>
    <cellStyle name="Обычный 3 2 4 2 6 2 2 3" xfId="0"/>
    <cellStyle name="Обычный 3 2 4 2 6 2 2 3 2" xfId="0"/>
    <cellStyle name="Обычный 3 2 4 2 6 2 2 4" xfId="0"/>
    <cellStyle name="Обычный 3 2 4 2 6 2 2 4 2" xfId="0"/>
    <cellStyle name="Обычный 3 2 4 2 6 2 2 5" xfId="0"/>
    <cellStyle name="Обычный 3 2 4 2 6 2 3" xfId="0"/>
    <cellStyle name="Обычный 3 2 4 2 6 2 3 2" xfId="0"/>
    <cellStyle name="Обычный 3 2 4 2 6 2 4" xfId="0"/>
    <cellStyle name="Обычный 3 2 4 2 6 2 4 2" xfId="0"/>
    <cellStyle name="Обычный 3 2 4 2 6 2 5" xfId="0"/>
    <cellStyle name="Обычный 3 2 4 2 6 2 5 2" xfId="0"/>
    <cellStyle name="Обычный 3 2 4 2 6 2 6" xfId="0"/>
    <cellStyle name="Обычный 3 2 4 2 6 2_Без баланса" xfId="0"/>
    <cellStyle name="Обычный 3 2 4 2 6 3" xfId="0"/>
    <cellStyle name="Обычный 3 2 4 2 6 3 2" xfId="0"/>
    <cellStyle name="Обычный 3 2 4 2 6 3 2 2" xfId="0"/>
    <cellStyle name="Обычный 3 2 4 2 6 3 3" xfId="0"/>
    <cellStyle name="Обычный 3 2 4 2 6 3 3 2" xfId="0"/>
    <cellStyle name="Обычный 3 2 4 2 6 3 4" xfId="0"/>
    <cellStyle name="Обычный 3 2 4 2 6 3 4 2" xfId="0"/>
    <cellStyle name="Обычный 3 2 4 2 6 3 5" xfId="0"/>
    <cellStyle name="Обычный 3 2 4 2 6 4" xfId="0"/>
    <cellStyle name="Обычный 3 2 4 2 6 4 2" xfId="0"/>
    <cellStyle name="Обычный 3 2 4 2 6 4 2 2" xfId="0"/>
    <cellStyle name="Обычный 3 2 4 2 6 4 3" xfId="0"/>
    <cellStyle name="Обычный 3 2 4 2 6 4 3 2" xfId="0"/>
    <cellStyle name="Обычный 3 2 4 2 6 4 4" xfId="0"/>
    <cellStyle name="Обычный 3 2 4 2 6 4 4 2" xfId="0"/>
    <cellStyle name="Обычный 3 2 4 2 6 4 5" xfId="0"/>
    <cellStyle name="Обычный 3 2 4 2 6 5" xfId="0"/>
    <cellStyle name="Обычный 3 2 4 2 6 5 2" xfId="0"/>
    <cellStyle name="Обычный 3 2 4 2 6 5 2 2" xfId="0"/>
    <cellStyle name="Обычный 3 2 4 2 6 5 3" xfId="0"/>
    <cellStyle name="Обычный 3 2 4 2 6 5 3 2" xfId="0"/>
    <cellStyle name="Обычный 3 2 4 2 6 5 4" xfId="0"/>
    <cellStyle name="Обычный 3 2 4 2 6 5 4 2" xfId="0"/>
    <cellStyle name="Обычный 3 2 4 2 6 5 5" xfId="0"/>
    <cellStyle name="Обычный 3 2 4 2 6 6" xfId="0"/>
    <cellStyle name="Обычный 3 2 4 2 6 6 2" xfId="0"/>
    <cellStyle name="Обычный 3 2 4 2 6 6 2 2" xfId="0"/>
    <cellStyle name="Обычный 3 2 4 2 6 6 3" xfId="0"/>
    <cellStyle name="Обычный 3 2 4 2 6 6 3 2" xfId="0"/>
    <cellStyle name="Обычный 3 2 4 2 6 6 4" xfId="0"/>
    <cellStyle name="Обычный 3 2 4 2 6 6 4 2" xfId="0"/>
    <cellStyle name="Обычный 3 2 4 2 6 6 5" xfId="0"/>
    <cellStyle name="Обычный 3 2 4 2 6 7" xfId="0"/>
    <cellStyle name="Обычный 3 2 4 2 6 7 2" xfId="0"/>
    <cellStyle name="Обычный 3 2 4 2 6 8" xfId="0"/>
    <cellStyle name="Обычный 3 2 4 2 6 8 2" xfId="0"/>
    <cellStyle name="Обычный 3 2 4 2 6 9" xfId="0"/>
    <cellStyle name="Обычный 3 2 4 2 6 9 2" xfId="0"/>
    <cellStyle name="Обычный 3 2 4 2 6_Без баланса" xfId="0"/>
    <cellStyle name="Обычный 3 2 4 2 7" xfId="0"/>
    <cellStyle name="Обычный 3 2 4 2 7 2" xfId="0"/>
    <cellStyle name="Обычный 3 2 4 2 7 2 2" xfId="0"/>
    <cellStyle name="Обычный 3 2 4 2 7 2 2 2" xfId="0"/>
    <cellStyle name="Обычный 3 2 4 2 7 2 3" xfId="0"/>
    <cellStyle name="Обычный 3 2 4 2 7 2 3 2" xfId="0"/>
    <cellStyle name="Обычный 3 2 4 2 7 2 4" xfId="0"/>
    <cellStyle name="Обычный 3 2 4 2 7 2 4 2" xfId="0"/>
    <cellStyle name="Обычный 3 2 4 2 7 2 5" xfId="0"/>
    <cellStyle name="Обычный 3 2 4 2 7 3" xfId="0"/>
    <cellStyle name="Обычный 3 2 4 2 7 3 2" xfId="0"/>
    <cellStyle name="Обычный 3 2 4 2 7 3 2 2" xfId="0"/>
    <cellStyle name="Обычный 3 2 4 2 7 3 3" xfId="0"/>
    <cellStyle name="Обычный 3 2 4 2 7 3 3 2" xfId="0"/>
    <cellStyle name="Обычный 3 2 4 2 7 3 4" xfId="0"/>
    <cellStyle name="Обычный 3 2 4 2 7 3 4 2" xfId="0"/>
    <cellStyle name="Обычный 3 2 4 2 7 3 5" xfId="0"/>
    <cellStyle name="Обычный 3 2 4 2 7 4" xfId="0"/>
    <cellStyle name="Обычный 3 2 4 2 7 4 2" xfId="0"/>
    <cellStyle name="Обычный 3 2 4 2 7 5" xfId="0"/>
    <cellStyle name="Обычный 3 2 4 2 7 5 2" xfId="0"/>
    <cellStyle name="Обычный 3 2 4 2 7 6" xfId="0"/>
    <cellStyle name="Обычный 3 2 4 2 7 6 2" xfId="0"/>
    <cellStyle name="Обычный 3 2 4 2 7 7" xfId="0"/>
    <cellStyle name="Обычный 3 2 4 2 7_Без баланса" xfId="0"/>
    <cellStyle name="Обычный 3 2 4 2 8" xfId="0"/>
    <cellStyle name="Обычный 3 2 4 2 8 2" xfId="0"/>
    <cellStyle name="Обычный 3 2 4 2 8 2 2" xfId="0"/>
    <cellStyle name="Обычный 3 2 4 2 8 2 2 2" xfId="0"/>
    <cellStyle name="Обычный 3 2 4 2 8 2 3" xfId="0"/>
    <cellStyle name="Обычный 3 2 4 2 8 2 3 2" xfId="0"/>
    <cellStyle name="Обычный 3 2 4 2 8 2 4" xfId="0"/>
    <cellStyle name="Обычный 3 2 4 2 8 2 4 2" xfId="0"/>
    <cellStyle name="Обычный 3 2 4 2 8 2 5" xfId="0"/>
    <cellStyle name="Обычный 3 2 4 2 8 3" xfId="0"/>
    <cellStyle name="Обычный 3 2 4 2 8 3 2" xfId="0"/>
    <cellStyle name="Обычный 3 2 4 2 8 3 2 2" xfId="0"/>
    <cellStyle name="Обычный 3 2 4 2 8 3 3" xfId="0"/>
    <cellStyle name="Обычный 3 2 4 2 8 3 3 2" xfId="0"/>
    <cellStyle name="Обычный 3 2 4 2 8 3 4" xfId="0"/>
    <cellStyle name="Обычный 3 2 4 2 8 3 4 2" xfId="0"/>
    <cellStyle name="Обычный 3 2 4 2 8 3 5" xfId="0"/>
    <cellStyle name="Обычный 3 2 4 2 8 4" xfId="0"/>
    <cellStyle name="Обычный 3 2 4 2 8 4 2" xfId="0"/>
    <cellStyle name="Обычный 3 2 4 2 8 5" xfId="0"/>
    <cellStyle name="Обычный 3 2 4 2 8 5 2" xfId="0"/>
    <cellStyle name="Обычный 3 2 4 2 8 6" xfId="0"/>
    <cellStyle name="Обычный 3 2 4 2 8 6 2" xfId="0"/>
    <cellStyle name="Обычный 3 2 4 2 8 7" xfId="0"/>
    <cellStyle name="Обычный 3 2 4 2 8_Без баланса" xfId="0"/>
    <cellStyle name="Обычный 3 2 4 2 9" xfId="0"/>
    <cellStyle name="Обычный 3 2 4 2 9 2" xfId="0"/>
    <cellStyle name="Обычный 3 2 4 2 9 2 2" xfId="0"/>
    <cellStyle name="Обычный 3 2 4 2 9 2 2 2" xfId="0"/>
    <cellStyle name="Обычный 3 2 4 2 9 2 3" xfId="0"/>
    <cellStyle name="Обычный 3 2 4 2 9 2 3 2" xfId="0"/>
    <cellStyle name="Обычный 3 2 4 2 9 2 4" xfId="0"/>
    <cellStyle name="Обычный 3 2 4 2 9 2 4 2" xfId="0"/>
    <cellStyle name="Обычный 3 2 4 2 9 2 5" xfId="0"/>
    <cellStyle name="Обычный 3 2 4 2 9 3" xfId="0"/>
    <cellStyle name="Обычный 3 2 4 2 9 3 2" xfId="0"/>
    <cellStyle name="Обычный 3 2 4 2 9 4" xfId="0"/>
    <cellStyle name="Обычный 3 2 4 2 9 4 2" xfId="0"/>
    <cellStyle name="Обычный 3 2 4 2 9 5" xfId="0"/>
    <cellStyle name="Обычный 3 2 4 2 9 5 2" xfId="0"/>
    <cellStyle name="Обычный 3 2 4 2 9 6" xfId="0"/>
    <cellStyle name="Обычный 3 2 4 2 9_Без баланса" xfId="0"/>
    <cellStyle name="Обычный 3 2 4 2_Без баланса" xfId="0"/>
    <cellStyle name="Обычный 3 2 4 3" xfId="0"/>
    <cellStyle name="Обычный 3 2 4 3 10" xfId="0"/>
    <cellStyle name="Обычный 3 2 4 3 10 2" xfId="0"/>
    <cellStyle name="Обычный 3 2 4 3 10 2 2" xfId="0"/>
    <cellStyle name="Обычный 3 2 4 3 10 3" xfId="0"/>
    <cellStyle name="Обычный 3 2 4 3 10 3 2" xfId="0"/>
    <cellStyle name="Обычный 3 2 4 3 10 4" xfId="0"/>
    <cellStyle name="Обычный 3 2 4 3 10 4 2" xfId="0"/>
    <cellStyle name="Обычный 3 2 4 3 10 5" xfId="0"/>
    <cellStyle name="Обычный 3 2 4 3 11" xfId="0"/>
    <cellStyle name="Обычный 3 2 4 3 11 2" xfId="0"/>
    <cellStyle name="Обычный 3 2 4 3 12" xfId="0"/>
    <cellStyle name="Обычный 3 2 4 3 12 2" xfId="0"/>
    <cellStyle name="Обычный 3 2 4 3 13" xfId="0"/>
    <cellStyle name="Обычный 3 2 4 3 13 2" xfId="0"/>
    <cellStyle name="Обычный 3 2 4 3 14" xfId="0"/>
    <cellStyle name="Обычный 3 2 4 3 2" xfId="0"/>
    <cellStyle name="Обычный 3 2 4 3 2 2" xfId="0"/>
    <cellStyle name="Обычный 3 2 4 3 2 2 2" xfId="0"/>
    <cellStyle name="Обычный 3 2 4 3 2 2 2 2" xfId="0"/>
    <cellStyle name="Обычный 3 2 4 3 2 2 2 2 2" xfId="0"/>
    <cellStyle name="Обычный 3 2 4 3 2 2 2 2 2 2" xfId="0"/>
    <cellStyle name="Обычный 3 2 4 3 2 2 2 2 3" xfId="0"/>
    <cellStyle name="Обычный 3 2 4 3 2 2 2 2 3 2" xfId="0"/>
    <cellStyle name="Обычный 3 2 4 3 2 2 2 2 4" xfId="0"/>
    <cellStyle name="Обычный 3 2 4 3 2 2 2 2 4 2" xfId="0"/>
    <cellStyle name="Обычный 3 2 4 3 2 2 2 2 5" xfId="0"/>
    <cellStyle name="Обычный 3 2 4 3 2 2 2 3" xfId="0"/>
    <cellStyle name="Обычный 3 2 4 3 2 2 2 3 2" xfId="0"/>
    <cellStyle name="Обычный 3 2 4 3 2 2 2 3 2 2" xfId="0"/>
    <cellStyle name="Обычный 3 2 4 3 2 2 2 3 3" xfId="0"/>
    <cellStyle name="Обычный 3 2 4 3 2 2 2 3 3 2" xfId="0"/>
    <cellStyle name="Обычный 3 2 4 3 2 2 2 3 4" xfId="0"/>
    <cellStyle name="Обычный 3 2 4 3 2 2 2 3 4 2" xfId="0"/>
    <cellStyle name="Обычный 3 2 4 3 2 2 2 3 5" xfId="0"/>
    <cellStyle name="Обычный 3 2 4 3 2 2 2 4" xfId="0"/>
    <cellStyle name="Обычный 3 2 4 3 2 2 2 4 2" xfId="0"/>
    <cellStyle name="Обычный 3 2 4 3 2 2 2 5" xfId="0"/>
    <cellStyle name="Обычный 3 2 4 3 2 2 2 5 2" xfId="0"/>
    <cellStyle name="Обычный 3 2 4 3 2 2 2 6" xfId="0"/>
    <cellStyle name="Обычный 3 2 4 3 2 2 2 6 2" xfId="0"/>
    <cellStyle name="Обычный 3 2 4 3 2 2 2 7" xfId="0"/>
    <cellStyle name="Обычный 3 2 4 3 2 2 2_Без баланса" xfId="0"/>
    <cellStyle name="Обычный 3 2 4 3 2 2 3" xfId="0"/>
    <cellStyle name="Обычный 3 2 4 3 2 2 3 2" xfId="0"/>
    <cellStyle name="Обычный 3 2 4 3 2 2 3 2 2" xfId="0"/>
    <cellStyle name="Обычный 3 2 4 3 2 2 3 2 2 2" xfId="0"/>
    <cellStyle name="Обычный 3 2 4 3 2 2 3 2 3" xfId="0"/>
    <cellStyle name="Обычный 3 2 4 3 2 2 3 2 3 2" xfId="0"/>
    <cellStyle name="Обычный 3 2 4 3 2 2 3 2 4" xfId="0"/>
    <cellStyle name="Обычный 3 2 4 3 2 2 3 2 4 2" xfId="0"/>
    <cellStyle name="Обычный 3 2 4 3 2 2 3 2 5" xfId="0"/>
    <cellStyle name="Обычный 3 2 4 3 2 2 3 3" xfId="0"/>
    <cellStyle name="Обычный 3 2 4 3 2 2 3 3 2" xfId="0"/>
    <cellStyle name="Обычный 3 2 4 3 2 2 3 4" xfId="0"/>
    <cellStyle name="Обычный 3 2 4 3 2 2 3 4 2" xfId="0"/>
    <cellStyle name="Обычный 3 2 4 3 2 2 3 5" xfId="0"/>
    <cellStyle name="Обычный 3 2 4 3 2 2 3 5 2" xfId="0"/>
    <cellStyle name="Обычный 3 2 4 3 2 2 3 6" xfId="0"/>
    <cellStyle name="Обычный 3 2 4 3 2 2 4" xfId="0"/>
    <cellStyle name="Обычный 3 2 4 3 2 2 4 2" xfId="0"/>
    <cellStyle name="Обычный 3 2 4 3 2 2 4 2 2" xfId="0"/>
    <cellStyle name="Обычный 3 2 4 3 2 2 4 3" xfId="0"/>
    <cellStyle name="Обычный 3 2 4 3 2 2 4 3 2" xfId="0"/>
    <cellStyle name="Обычный 3 2 4 3 2 2 4 4" xfId="0"/>
    <cellStyle name="Обычный 3 2 4 3 2 2 4 4 2" xfId="0"/>
    <cellStyle name="Обычный 3 2 4 3 2 2 4 5" xfId="0"/>
    <cellStyle name="Обычный 3 2 4 3 2 2 5" xfId="0"/>
    <cellStyle name="Обычный 3 2 4 3 2 2 5 2" xfId="0"/>
    <cellStyle name="Обычный 3 2 4 3 2 2 6" xfId="0"/>
    <cellStyle name="Обычный 3 2 4 3 2 2 6 2" xfId="0"/>
    <cellStyle name="Обычный 3 2 4 3 2 2 7" xfId="0"/>
    <cellStyle name="Обычный 3 2 4 3 2 2 7 2" xfId="0"/>
    <cellStyle name="Обычный 3 2 4 3 2 2 8" xfId="0"/>
    <cellStyle name="Обычный 3 2 4 3 2 2_Без баланса" xfId="0"/>
    <cellStyle name="Обычный 3 2 4 3 2 3" xfId="0"/>
    <cellStyle name="Обычный 3 2 4 3 2 3 2" xfId="0"/>
    <cellStyle name="Обычный 3 2 4 3 2 3 2 2" xfId="0"/>
    <cellStyle name="Обычный 3 2 4 3 2 3 2 2 2" xfId="0"/>
    <cellStyle name="Обычный 3 2 4 3 2 3 2 3" xfId="0"/>
    <cellStyle name="Обычный 3 2 4 3 2 3 2 3 2" xfId="0"/>
    <cellStyle name="Обычный 3 2 4 3 2 3 2 4" xfId="0"/>
    <cellStyle name="Обычный 3 2 4 3 2 3 2 4 2" xfId="0"/>
    <cellStyle name="Обычный 3 2 4 3 2 3 2 5" xfId="0"/>
    <cellStyle name="Обычный 3 2 4 3 2 3 3" xfId="0"/>
    <cellStyle name="Обычный 3 2 4 3 2 3 3 2" xfId="0"/>
    <cellStyle name="Обычный 3 2 4 3 2 3 3 2 2" xfId="0"/>
    <cellStyle name="Обычный 3 2 4 3 2 3 3 3" xfId="0"/>
    <cellStyle name="Обычный 3 2 4 3 2 3 3 3 2" xfId="0"/>
    <cellStyle name="Обычный 3 2 4 3 2 3 3 4" xfId="0"/>
    <cellStyle name="Обычный 3 2 4 3 2 3 3 4 2" xfId="0"/>
    <cellStyle name="Обычный 3 2 4 3 2 3 3 5" xfId="0"/>
    <cellStyle name="Обычный 3 2 4 3 2 3 4" xfId="0"/>
    <cellStyle name="Обычный 3 2 4 3 2 3 4 2" xfId="0"/>
    <cellStyle name="Обычный 3 2 4 3 2 3 5" xfId="0"/>
    <cellStyle name="Обычный 3 2 4 3 2 3 5 2" xfId="0"/>
    <cellStyle name="Обычный 3 2 4 3 2 3 6" xfId="0"/>
    <cellStyle name="Обычный 3 2 4 3 2 3 6 2" xfId="0"/>
    <cellStyle name="Обычный 3 2 4 3 2 3 7" xfId="0"/>
    <cellStyle name="Обычный 3 2 4 3 2 3_Без баланса" xfId="0"/>
    <cellStyle name="Обычный 3 2 4 3 2 4" xfId="0"/>
    <cellStyle name="Обычный 3 2 4 3 2 4 2" xfId="0"/>
    <cellStyle name="Обычный 3 2 4 3 2 4 2 2" xfId="0"/>
    <cellStyle name="Обычный 3 2 4 3 2 4 2 2 2" xfId="0"/>
    <cellStyle name="Обычный 3 2 4 3 2 4 2 3" xfId="0"/>
    <cellStyle name="Обычный 3 2 4 3 2 4 2 3 2" xfId="0"/>
    <cellStyle name="Обычный 3 2 4 3 2 4 2 4" xfId="0"/>
    <cellStyle name="Обычный 3 2 4 3 2 4 2 4 2" xfId="0"/>
    <cellStyle name="Обычный 3 2 4 3 2 4 2 5" xfId="0"/>
    <cellStyle name="Обычный 3 2 4 3 2 4 3" xfId="0"/>
    <cellStyle name="Обычный 3 2 4 3 2 4 3 2" xfId="0"/>
    <cellStyle name="Обычный 3 2 4 3 2 4 4" xfId="0"/>
    <cellStyle name="Обычный 3 2 4 3 2 4 4 2" xfId="0"/>
    <cellStyle name="Обычный 3 2 4 3 2 4 5" xfId="0"/>
    <cellStyle name="Обычный 3 2 4 3 2 4 5 2" xfId="0"/>
    <cellStyle name="Обычный 3 2 4 3 2 4 6" xfId="0"/>
    <cellStyle name="Обычный 3 2 4 3 2 5" xfId="0"/>
    <cellStyle name="Обычный 3 2 4 3 2 5 2" xfId="0"/>
    <cellStyle name="Обычный 3 2 4 3 2 5 2 2" xfId="0"/>
    <cellStyle name="Обычный 3 2 4 3 2 5 3" xfId="0"/>
    <cellStyle name="Обычный 3 2 4 3 2 5 3 2" xfId="0"/>
    <cellStyle name="Обычный 3 2 4 3 2 5 4" xfId="0"/>
    <cellStyle name="Обычный 3 2 4 3 2 5 4 2" xfId="0"/>
    <cellStyle name="Обычный 3 2 4 3 2 5 5" xfId="0"/>
    <cellStyle name="Обычный 3 2 4 3 2 6" xfId="0"/>
    <cellStyle name="Обычный 3 2 4 3 2 6 2" xfId="0"/>
    <cellStyle name="Обычный 3 2 4 3 2 7" xfId="0"/>
    <cellStyle name="Обычный 3 2 4 3 2 7 2" xfId="0"/>
    <cellStyle name="Обычный 3 2 4 3 2 8" xfId="0"/>
    <cellStyle name="Обычный 3 2 4 3 2 8 2" xfId="0"/>
    <cellStyle name="Обычный 3 2 4 3 2 9" xfId="0"/>
    <cellStyle name="Обычный 3 2 4 3 2_Без баланса" xfId="0"/>
    <cellStyle name="Обычный 3 2 4 3 3" xfId="0"/>
    <cellStyle name="Обычный 3 2 4 3 3 2" xfId="0"/>
    <cellStyle name="Обычный 3 2 4 3 3 2 2" xfId="0"/>
    <cellStyle name="Обычный 3 2 4 3 3 2 2 2" xfId="0"/>
    <cellStyle name="Обычный 3 2 4 3 3 2 2 2 2" xfId="0"/>
    <cellStyle name="Обычный 3 2 4 3 3 2 2 3" xfId="0"/>
    <cellStyle name="Обычный 3 2 4 3 3 2 2 3 2" xfId="0"/>
    <cellStyle name="Обычный 3 2 4 3 3 2 2 4" xfId="0"/>
    <cellStyle name="Обычный 3 2 4 3 3 2 2 4 2" xfId="0"/>
    <cellStyle name="Обычный 3 2 4 3 3 2 2 5" xfId="0"/>
    <cellStyle name="Обычный 3 2 4 3 3 2 3" xfId="0"/>
    <cellStyle name="Обычный 3 2 4 3 3 2 3 2" xfId="0"/>
    <cellStyle name="Обычный 3 2 4 3 3 2 3 2 2" xfId="0"/>
    <cellStyle name="Обычный 3 2 4 3 3 2 3 3" xfId="0"/>
    <cellStyle name="Обычный 3 2 4 3 3 2 3 3 2" xfId="0"/>
    <cellStyle name="Обычный 3 2 4 3 3 2 3 4" xfId="0"/>
    <cellStyle name="Обычный 3 2 4 3 3 2 3 4 2" xfId="0"/>
    <cellStyle name="Обычный 3 2 4 3 3 2 3 5" xfId="0"/>
    <cellStyle name="Обычный 3 2 4 3 3 2 4" xfId="0"/>
    <cellStyle name="Обычный 3 2 4 3 3 2 4 2" xfId="0"/>
    <cellStyle name="Обычный 3 2 4 3 3 2 5" xfId="0"/>
    <cellStyle name="Обычный 3 2 4 3 3 2 5 2" xfId="0"/>
    <cellStyle name="Обычный 3 2 4 3 3 2 6" xfId="0"/>
    <cellStyle name="Обычный 3 2 4 3 3 2 6 2" xfId="0"/>
    <cellStyle name="Обычный 3 2 4 3 3 2 7" xfId="0"/>
    <cellStyle name="Обычный 3 2 4 3 3 2_Без баланса" xfId="0"/>
    <cellStyle name="Обычный 3 2 4 3 3 3" xfId="0"/>
    <cellStyle name="Обычный 3 2 4 3 3 3 2" xfId="0"/>
    <cellStyle name="Обычный 3 2 4 3 3 3 2 2" xfId="0"/>
    <cellStyle name="Обычный 3 2 4 3 3 3 2 2 2" xfId="0"/>
    <cellStyle name="Обычный 3 2 4 3 3 3 2 3" xfId="0"/>
    <cellStyle name="Обычный 3 2 4 3 3 3 2 3 2" xfId="0"/>
    <cellStyle name="Обычный 3 2 4 3 3 3 2 4" xfId="0"/>
    <cellStyle name="Обычный 3 2 4 3 3 3 2 4 2" xfId="0"/>
    <cellStyle name="Обычный 3 2 4 3 3 3 2 5" xfId="0"/>
    <cellStyle name="Обычный 3 2 4 3 3 3 3" xfId="0"/>
    <cellStyle name="Обычный 3 2 4 3 3 3 3 2" xfId="0"/>
    <cellStyle name="Обычный 3 2 4 3 3 3 4" xfId="0"/>
    <cellStyle name="Обычный 3 2 4 3 3 3 4 2" xfId="0"/>
    <cellStyle name="Обычный 3 2 4 3 3 3 5" xfId="0"/>
    <cellStyle name="Обычный 3 2 4 3 3 3 5 2" xfId="0"/>
    <cellStyle name="Обычный 3 2 4 3 3 3 6" xfId="0"/>
    <cellStyle name="Обычный 3 2 4 3 3 4" xfId="0"/>
    <cellStyle name="Обычный 3 2 4 3 3 4 2" xfId="0"/>
    <cellStyle name="Обычный 3 2 4 3 3 4 2 2" xfId="0"/>
    <cellStyle name="Обычный 3 2 4 3 3 4 3" xfId="0"/>
    <cellStyle name="Обычный 3 2 4 3 3 4 3 2" xfId="0"/>
    <cellStyle name="Обычный 3 2 4 3 3 4 4" xfId="0"/>
    <cellStyle name="Обычный 3 2 4 3 3 4 4 2" xfId="0"/>
    <cellStyle name="Обычный 3 2 4 3 3 4 5" xfId="0"/>
    <cellStyle name="Обычный 3 2 4 3 3 5" xfId="0"/>
    <cellStyle name="Обычный 3 2 4 3 3 5 2" xfId="0"/>
    <cellStyle name="Обычный 3 2 4 3 3 6" xfId="0"/>
    <cellStyle name="Обычный 3 2 4 3 3 6 2" xfId="0"/>
    <cellStyle name="Обычный 3 2 4 3 3 7" xfId="0"/>
    <cellStyle name="Обычный 3 2 4 3 3 7 2" xfId="0"/>
    <cellStyle name="Обычный 3 2 4 3 3 8" xfId="0"/>
    <cellStyle name="Обычный 3 2 4 3 3_Без баланса" xfId="0"/>
    <cellStyle name="Обычный 3 2 4 3 4" xfId="0"/>
    <cellStyle name="Обычный 3 2 4 3 4 2" xfId="0"/>
    <cellStyle name="Обычный 3 2 4 3 4 2 2" xfId="0"/>
    <cellStyle name="Обычный 3 2 4 3 4 2 2 2" xfId="0"/>
    <cellStyle name="Обычный 3 2 4 3 4 2 2 2 2" xfId="0"/>
    <cellStyle name="Обычный 3 2 4 3 4 2 2 3" xfId="0"/>
    <cellStyle name="Обычный 3 2 4 3 4 2 2 3 2" xfId="0"/>
    <cellStyle name="Обычный 3 2 4 3 4 2 2 4" xfId="0"/>
    <cellStyle name="Обычный 3 2 4 3 4 2 2 4 2" xfId="0"/>
    <cellStyle name="Обычный 3 2 4 3 4 2 2 5" xfId="0"/>
    <cellStyle name="Обычный 3 2 4 3 4 2 3" xfId="0"/>
    <cellStyle name="Обычный 3 2 4 3 4 2 3 2" xfId="0"/>
    <cellStyle name="Обычный 3 2 4 3 4 2 3 2 2" xfId="0"/>
    <cellStyle name="Обычный 3 2 4 3 4 2 3 3" xfId="0"/>
    <cellStyle name="Обычный 3 2 4 3 4 2 3 3 2" xfId="0"/>
    <cellStyle name="Обычный 3 2 4 3 4 2 3 4" xfId="0"/>
    <cellStyle name="Обычный 3 2 4 3 4 2 3 4 2" xfId="0"/>
    <cellStyle name="Обычный 3 2 4 3 4 2 3 5" xfId="0"/>
    <cellStyle name="Обычный 3 2 4 3 4 2 4" xfId="0"/>
    <cellStyle name="Обычный 3 2 4 3 4 2 4 2" xfId="0"/>
    <cellStyle name="Обычный 3 2 4 3 4 2 5" xfId="0"/>
    <cellStyle name="Обычный 3 2 4 3 4 2 5 2" xfId="0"/>
    <cellStyle name="Обычный 3 2 4 3 4 2 6" xfId="0"/>
    <cellStyle name="Обычный 3 2 4 3 4 2 6 2" xfId="0"/>
    <cellStyle name="Обычный 3 2 4 3 4 2 7" xfId="0"/>
    <cellStyle name="Обычный 3 2 4 3 4 2_Без баланса" xfId="0"/>
    <cellStyle name="Обычный 3 2 4 3 4 3" xfId="0"/>
    <cellStyle name="Обычный 3 2 4 3 4 3 2" xfId="0"/>
    <cellStyle name="Обычный 3 2 4 3 4 3 2 2" xfId="0"/>
    <cellStyle name="Обычный 3 2 4 3 4 3 3" xfId="0"/>
    <cellStyle name="Обычный 3 2 4 3 4 3 3 2" xfId="0"/>
    <cellStyle name="Обычный 3 2 4 3 4 3 4" xfId="0"/>
    <cellStyle name="Обычный 3 2 4 3 4 3 4 2" xfId="0"/>
    <cellStyle name="Обычный 3 2 4 3 4 3 5" xfId="0"/>
    <cellStyle name="Обычный 3 2 4 3 4 4" xfId="0"/>
    <cellStyle name="Обычный 3 2 4 3 4 4 2" xfId="0"/>
    <cellStyle name="Обычный 3 2 4 3 4 4 2 2" xfId="0"/>
    <cellStyle name="Обычный 3 2 4 3 4 4 3" xfId="0"/>
    <cellStyle name="Обычный 3 2 4 3 4 4 3 2" xfId="0"/>
    <cellStyle name="Обычный 3 2 4 3 4 4 4" xfId="0"/>
    <cellStyle name="Обычный 3 2 4 3 4 4 4 2" xfId="0"/>
    <cellStyle name="Обычный 3 2 4 3 4 4 5" xfId="0"/>
    <cellStyle name="Обычный 3 2 4 3 4 5" xfId="0"/>
    <cellStyle name="Обычный 3 2 4 3 4 5 2" xfId="0"/>
    <cellStyle name="Обычный 3 2 4 3 4 6" xfId="0"/>
    <cellStyle name="Обычный 3 2 4 3 4 6 2" xfId="0"/>
    <cellStyle name="Обычный 3 2 4 3 4 7" xfId="0"/>
    <cellStyle name="Обычный 3 2 4 3 4 7 2" xfId="0"/>
    <cellStyle name="Обычный 3 2 4 3 4 8" xfId="0"/>
    <cellStyle name="Обычный 3 2 4 3 4_Без баланса" xfId="0"/>
    <cellStyle name="Обычный 3 2 4 3 5" xfId="0"/>
    <cellStyle name="Обычный 3 2 4 3 5 10" xfId="0"/>
    <cellStyle name="Обычный 3 2 4 3 5 2" xfId="0"/>
    <cellStyle name="Обычный 3 2 4 3 5 2 2" xfId="0"/>
    <cellStyle name="Обычный 3 2 4 3 5 2 2 2" xfId="0"/>
    <cellStyle name="Обычный 3 2 4 3 5 2 2 2 2" xfId="0"/>
    <cellStyle name="Обычный 3 2 4 3 5 2 2 3" xfId="0"/>
    <cellStyle name="Обычный 3 2 4 3 5 2 2 3 2" xfId="0"/>
    <cellStyle name="Обычный 3 2 4 3 5 2 2 4" xfId="0"/>
    <cellStyle name="Обычный 3 2 4 3 5 2 2 4 2" xfId="0"/>
    <cellStyle name="Обычный 3 2 4 3 5 2 2 5" xfId="0"/>
    <cellStyle name="Обычный 3 2 4 3 5 2 3" xfId="0"/>
    <cellStyle name="Обычный 3 2 4 3 5 2 3 2" xfId="0"/>
    <cellStyle name="Обычный 3 2 4 3 5 2 4" xfId="0"/>
    <cellStyle name="Обычный 3 2 4 3 5 2 4 2" xfId="0"/>
    <cellStyle name="Обычный 3 2 4 3 5 2 5" xfId="0"/>
    <cellStyle name="Обычный 3 2 4 3 5 2 5 2" xfId="0"/>
    <cellStyle name="Обычный 3 2 4 3 5 2 6" xfId="0"/>
    <cellStyle name="Обычный 3 2 4 3 5 2_Без баланса" xfId="0"/>
    <cellStyle name="Обычный 3 2 4 3 5 3" xfId="0"/>
    <cellStyle name="Обычный 3 2 4 3 5 3 2" xfId="0"/>
    <cellStyle name="Обычный 3 2 4 3 5 3 2 2" xfId="0"/>
    <cellStyle name="Обычный 3 2 4 3 5 3 3" xfId="0"/>
    <cellStyle name="Обычный 3 2 4 3 5 3 3 2" xfId="0"/>
    <cellStyle name="Обычный 3 2 4 3 5 3 4" xfId="0"/>
    <cellStyle name="Обычный 3 2 4 3 5 3 4 2" xfId="0"/>
    <cellStyle name="Обычный 3 2 4 3 5 3 5" xfId="0"/>
    <cellStyle name="Обычный 3 2 4 3 5 4" xfId="0"/>
    <cellStyle name="Обычный 3 2 4 3 5 4 2" xfId="0"/>
    <cellStyle name="Обычный 3 2 4 3 5 4 2 2" xfId="0"/>
    <cellStyle name="Обычный 3 2 4 3 5 4 3" xfId="0"/>
    <cellStyle name="Обычный 3 2 4 3 5 4 3 2" xfId="0"/>
    <cellStyle name="Обычный 3 2 4 3 5 4 4" xfId="0"/>
    <cellStyle name="Обычный 3 2 4 3 5 4 4 2" xfId="0"/>
    <cellStyle name="Обычный 3 2 4 3 5 4 5" xfId="0"/>
    <cellStyle name="Обычный 3 2 4 3 5 5" xfId="0"/>
    <cellStyle name="Обычный 3 2 4 3 5 5 2" xfId="0"/>
    <cellStyle name="Обычный 3 2 4 3 5 5 2 2" xfId="0"/>
    <cellStyle name="Обычный 3 2 4 3 5 5 3" xfId="0"/>
    <cellStyle name="Обычный 3 2 4 3 5 5 3 2" xfId="0"/>
    <cellStyle name="Обычный 3 2 4 3 5 5 4" xfId="0"/>
    <cellStyle name="Обычный 3 2 4 3 5 5 4 2" xfId="0"/>
    <cellStyle name="Обычный 3 2 4 3 5 5 5" xfId="0"/>
    <cellStyle name="Обычный 3 2 4 3 5 6" xfId="0"/>
    <cellStyle name="Обычный 3 2 4 3 5 6 2" xfId="0"/>
    <cellStyle name="Обычный 3 2 4 3 5 6 2 2" xfId="0"/>
    <cellStyle name="Обычный 3 2 4 3 5 6 3" xfId="0"/>
    <cellStyle name="Обычный 3 2 4 3 5 6 3 2" xfId="0"/>
    <cellStyle name="Обычный 3 2 4 3 5 6 4" xfId="0"/>
    <cellStyle name="Обычный 3 2 4 3 5 6 4 2" xfId="0"/>
    <cellStyle name="Обычный 3 2 4 3 5 6 5" xfId="0"/>
    <cellStyle name="Обычный 3 2 4 3 5 7" xfId="0"/>
    <cellStyle name="Обычный 3 2 4 3 5 7 2" xfId="0"/>
    <cellStyle name="Обычный 3 2 4 3 5 8" xfId="0"/>
    <cellStyle name="Обычный 3 2 4 3 5 8 2" xfId="0"/>
    <cellStyle name="Обычный 3 2 4 3 5 9" xfId="0"/>
    <cellStyle name="Обычный 3 2 4 3 5 9 2" xfId="0"/>
    <cellStyle name="Обычный 3 2 4 3 5_Без баланса" xfId="0"/>
    <cellStyle name="Обычный 3 2 4 3 6" xfId="0"/>
    <cellStyle name="Обычный 3 2 4 3 6 2" xfId="0"/>
    <cellStyle name="Обычный 3 2 4 3 6 2 2" xfId="0"/>
    <cellStyle name="Обычный 3 2 4 3 6 2 2 2" xfId="0"/>
    <cellStyle name="Обычный 3 2 4 3 6 2 3" xfId="0"/>
    <cellStyle name="Обычный 3 2 4 3 6 2 3 2" xfId="0"/>
    <cellStyle name="Обычный 3 2 4 3 6 2 4" xfId="0"/>
    <cellStyle name="Обычный 3 2 4 3 6 2 4 2" xfId="0"/>
    <cellStyle name="Обычный 3 2 4 3 6 2 5" xfId="0"/>
    <cellStyle name="Обычный 3 2 4 3 6 3" xfId="0"/>
    <cellStyle name="Обычный 3 2 4 3 6 3 2" xfId="0"/>
    <cellStyle name="Обычный 3 2 4 3 6 3 2 2" xfId="0"/>
    <cellStyle name="Обычный 3 2 4 3 6 3 3" xfId="0"/>
    <cellStyle name="Обычный 3 2 4 3 6 3 3 2" xfId="0"/>
    <cellStyle name="Обычный 3 2 4 3 6 3 4" xfId="0"/>
    <cellStyle name="Обычный 3 2 4 3 6 3 4 2" xfId="0"/>
    <cellStyle name="Обычный 3 2 4 3 6 3 5" xfId="0"/>
    <cellStyle name="Обычный 3 2 4 3 6 4" xfId="0"/>
    <cellStyle name="Обычный 3 2 4 3 6 4 2" xfId="0"/>
    <cellStyle name="Обычный 3 2 4 3 6 5" xfId="0"/>
    <cellStyle name="Обычный 3 2 4 3 6 5 2" xfId="0"/>
    <cellStyle name="Обычный 3 2 4 3 6 6" xfId="0"/>
    <cellStyle name="Обычный 3 2 4 3 6 6 2" xfId="0"/>
    <cellStyle name="Обычный 3 2 4 3 6 7" xfId="0"/>
    <cellStyle name="Обычный 3 2 4 3 6_Без баланса" xfId="0"/>
    <cellStyle name="Обычный 3 2 4 3 7" xfId="0"/>
    <cellStyle name="Обычный 3 2 4 3 7 2" xfId="0"/>
    <cellStyle name="Обычный 3 2 4 3 7 2 2" xfId="0"/>
    <cellStyle name="Обычный 3 2 4 3 7 2 2 2" xfId="0"/>
    <cellStyle name="Обычный 3 2 4 3 7 2 3" xfId="0"/>
    <cellStyle name="Обычный 3 2 4 3 7 2 3 2" xfId="0"/>
    <cellStyle name="Обычный 3 2 4 3 7 2 4" xfId="0"/>
    <cellStyle name="Обычный 3 2 4 3 7 2 4 2" xfId="0"/>
    <cellStyle name="Обычный 3 2 4 3 7 2 5" xfId="0"/>
    <cellStyle name="Обычный 3 2 4 3 7 3" xfId="0"/>
    <cellStyle name="Обычный 3 2 4 3 7 3 2" xfId="0"/>
    <cellStyle name="Обычный 3 2 4 3 7 3 2 2" xfId="0"/>
    <cellStyle name="Обычный 3 2 4 3 7 3 3" xfId="0"/>
    <cellStyle name="Обычный 3 2 4 3 7 3 3 2" xfId="0"/>
    <cellStyle name="Обычный 3 2 4 3 7 3 4" xfId="0"/>
    <cellStyle name="Обычный 3 2 4 3 7 3 4 2" xfId="0"/>
    <cellStyle name="Обычный 3 2 4 3 7 3 5" xfId="0"/>
    <cellStyle name="Обычный 3 2 4 3 7 4" xfId="0"/>
    <cellStyle name="Обычный 3 2 4 3 7 4 2" xfId="0"/>
    <cellStyle name="Обычный 3 2 4 3 7 5" xfId="0"/>
    <cellStyle name="Обычный 3 2 4 3 7 5 2" xfId="0"/>
    <cellStyle name="Обычный 3 2 4 3 7 6" xfId="0"/>
    <cellStyle name="Обычный 3 2 4 3 7 6 2" xfId="0"/>
    <cellStyle name="Обычный 3 2 4 3 7 7" xfId="0"/>
    <cellStyle name="Обычный 3 2 4 3 7_Без баланса" xfId="0"/>
    <cellStyle name="Обычный 3 2 4 3 8" xfId="0"/>
    <cellStyle name="Обычный 3 2 4 3 8 2" xfId="0"/>
    <cellStyle name="Обычный 3 2 4 3 8 2 2" xfId="0"/>
    <cellStyle name="Обычный 3 2 4 3 8 2 2 2" xfId="0"/>
    <cellStyle name="Обычный 3 2 4 3 8 2 3" xfId="0"/>
    <cellStyle name="Обычный 3 2 4 3 8 2 3 2" xfId="0"/>
    <cellStyle name="Обычный 3 2 4 3 8 2 4" xfId="0"/>
    <cellStyle name="Обычный 3 2 4 3 8 2 4 2" xfId="0"/>
    <cellStyle name="Обычный 3 2 4 3 8 2 5" xfId="0"/>
    <cellStyle name="Обычный 3 2 4 3 8 3" xfId="0"/>
    <cellStyle name="Обычный 3 2 4 3 8 3 2" xfId="0"/>
    <cellStyle name="Обычный 3 2 4 3 8 4" xfId="0"/>
    <cellStyle name="Обычный 3 2 4 3 8 4 2" xfId="0"/>
    <cellStyle name="Обычный 3 2 4 3 8 5" xfId="0"/>
    <cellStyle name="Обычный 3 2 4 3 8 5 2" xfId="0"/>
    <cellStyle name="Обычный 3 2 4 3 8 6" xfId="0"/>
    <cellStyle name="Обычный 3 2 4 3 8_Без баланса" xfId="0"/>
    <cellStyle name="Обычный 3 2 4 3 9" xfId="0"/>
    <cellStyle name="Обычный 3 2 4 3 9 2" xfId="0"/>
    <cellStyle name="Обычный 3 2 4 3 9 2 2" xfId="0"/>
    <cellStyle name="Обычный 3 2 4 3 9 3" xfId="0"/>
    <cellStyle name="Обычный 3 2 4 3 9 3 2" xfId="0"/>
    <cellStyle name="Обычный 3 2 4 3 9 4" xfId="0"/>
    <cellStyle name="Обычный 3 2 4 3 9 4 2" xfId="0"/>
    <cellStyle name="Обычный 3 2 4 3 9 5" xfId="0"/>
    <cellStyle name="Обычный 3 2 4 3_Без баланса" xfId="0"/>
    <cellStyle name="Обычный 3 2 4 4" xfId="0"/>
    <cellStyle name="Обычный 3 2 4 4 2" xfId="0"/>
    <cellStyle name="Обычный 3 2 4 4 2 2" xfId="0"/>
    <cellStyle name="Обычный 3 2 4 4 2 2 2" xfId="0"/>
    <cellStyle name="Обычный 3 2 4 4 2 2 2 2" xfId="0"/>
    <cellStyle name="Обычный 3 2 4 4 2 2 2 2 2" xfId="0"/>
    <cellStyle name="Обычный 3 2 4 4 2 2 2 3" xfId="0"/>
    <cellStyle name="Обычный 3 2 4 4 2 2 2 3 2" xfId="0"/>
    <cellStyle name="Обычный 3 2 4 4 2 2 2 4" xfId="0"/>
    <cellStyle name="Обычный 3 2 4 4 2 2 2 4 2" xfId="0"/>
    <cellStyle name="Обычный 3 2 4 4 2 2 2 5" xfId="0"/>
    <cellStyle name="Обычный 3 2 4 4 2 2 3" xfId="0"/>
    <cellStyle name="Обычный 3 2 4 4 2 2 3 2" xfId="0"/>
    <cellStyle name="Обычный 3 2 4 4 2 2 3 2 2" xfId="0"/>
    <cellStyle name="Обычный 3 2 4 4 2 2 3 3" xfId="0"/>
    <cellStyle name="Обычный 3 2 4 4 2 2 3 3 2" xfId="0"/>
    <cellStyle name="Обычный 3 2 4 4 2 2 3 4" xfId="0"/>
    <cellStyle name="Обычный 3 2 4 4 2 2 3 4 2" xfId="0"/>
    <cellStyle name="Обычный 3 2 4 4 2 2 3 5" xfId="0"/>
    <cellStyle name="Обычный 3 2 4 4 2 2 4" xfId="0"/>
    <cellStyle name="Обычный 3 2 4 4 2 2 4 2" xfId="0"/>
    <cellStyle name="Обычный 3 2 4 4 2 2 5" xfId="0"/>
    <cellStyle name="Обычный 3 2 4 4 2 2 5 2" xfId="0"/>
    <cellStyle name="Обычный 3 2 4 4 2 2 6" xfId="0"/>
    <cellStyle name="Обычный 3 2 4 4 2 2 6 2" xfId="0"/>
    <cellStyle name="Обычный 3 2 4 4 2 2 7" xfId="0"/>
    <cellStyle name="Обычный 3 2 4 4 2 2_Без баланса" xfId="0"/>
    <cellStyle name="Обычный 3 2 4 4 2 3" xfId="0"/>
    <cellStyle name="Обычный 3 2 4 4 2 3 2" xfId="0"/>
    <cellStyle name="Обычный 3 2 4 4 2 3 2 2" xfId="0"/>
    <cellStyle name="Обычный 3 2 4 4 2 3 2 2 2" xfId="0"/>
    <cellStyle name="Обычный 3 2 4 4 2 3 2 3" xfId="0"/>
    <cellStyle name="Обычный 3 2 4 4 2 3 2 3 2" xfId="0"/>
    <cellStyle name="Обычный 3 2 4 4 2 3 2 4" xfId="0"/>
    <cellStyle name="Обычный 3 2 4 4 2 3 2 4 2" xfId="0"/>
    <cellStyle name="Обычный 3 2 4 4 2 3 2 5" xfId="0"/>
    <cellStyle name="Обычный 3 2 4 4 2 3 3" xfId="0"/>
    <cellStyle name="Обычный 3 2 4 4 2 3 3 2" xfId="0"/>
    <cellStyle name="Обычный 3 2 4 4 2 3 4" xfId="0"/>
    <cellStyle name="Обычный 3 2 4 4 2 3 4 2" xfId="0"/>
    <cellStyle name="Обычный 3 2 4 4 2 3 5" xfId="0"/>
    <cellStyle name="Обычный 3 2 4 4 2 3 5 2" xfId="0"/>
    <cellStyle name="Обычный 3 2 4 4 2 3 6" xfId="0"/>
    <cellStyle name="Обычный 3 2 4 4 2 4" xfId="0"/>
    <cellStyle name="Обычный 3 2 4 4 2 4 2" xfId="0"/>
    <cellStyle name="Обычный 3 2 4 4 2 4 2 2" xfId="0"/>
    <cellStyle name="Обычный 3 2 4 4 2 4 3" xfId="0"/>
    <cellStyle name="Обычный 3 2 4 4 2 4 3 2" xfId="0"/>
    <cellStyle name="Обычный 3 2 4 4 2 4 4" xfId="0"/>
    <cellStyle name="Обычный 3 2 4 4 2 4 4 2" xfId="0"/>
    <cellStyle name="Обычный 3 2 4 4 2 4 5" xfId="0"/>
    <cellStyle name="Обычный 3 2 4 4 2 5" xfId="0"/>
    <cellStyle name="Обычный 3 2 4 4 2 5 2" xfId="0"/>
    <cellStyle name="Обычный 3 2 4 4 2 6" xfId="0"/>
    <cellStyle name="Обычный 3 2 4 4 2 6 2" xfId="0"/>
    <cellStyle name="Обычный 3 2 4 4 2 7" xfId="0"/>
    <cellStyle name="Обычный 3 2 4 4 2 7 2" xfId="0"/>
    <cellStyle name="Обычный 3 2 4 4 2 8" xfId="0"/>
    <cellStyle name="Обычный 3 2 4 4 2_Без баланса" xfId="0"/>
    <cellStyle name="Обычный 3 2 4 4 3" xfId="0"/>
    <cellStyle name="Обычный 3 2 4 4 3 2" xfId="0"/>
    <cellStyle name="Обычный 3 2 4 4 3 2 2" xfId="0"/>
    <cellStyle name="Обычный 3 2 4 4 3 2 2 2" xfId="0"/>
    <cellStyle name="Обычный 3 2 4 4 3 2 3" xfId="0"/>
    <cellStyle name="Обычный 3 2 4 4 3 2 3 2" xfId="0"/>
    <cellStyle name="Обычный 3 2 4 4 3 2 4" xfId="0"/>
    <cellStyle name="Обычный 3 2 4 4 3 2 4 2" xfId="0"/>
    <cellStyle name="Обычный 3 2 4 4 3 2 5" xfId="0"/>
    <cellStyle name="Обычный 3 2 4 4 3 3" xfId="0"/>
    <cellStyle name="Обычный 3 2 4 4 3 3 2" xfId="0"/>
    <cellStyle name="Обычный 3 2 4 4 3 3 2 2" xfId="0"/>
    <cellStyle name="Обычный 3 2 4 4 3 3 3" xfId="0"/>
    <cellStyle name="Обычный 3 2 4 4 3 3 3 2" xfId="0"/>
    <cellStyle name="Обычный 3 2 4 4 3 3 4" xfId="0"/>
    <cellStyle name="Обычный 3 2 4 4 3 3 4 2" xfId="0"/>
    <cellStyle name="Обычный 3 2 4 4 3 3 5" xfId="0"/>
    <cellStyle name="Обычный 3 2 4 4 3 4" xfId="0"/>
    <cellStyle name="Обычный 3 2 4 4 3 4 2" xfId="0"/>
    <cellStyle name="Обычный 3 2 4 4 3 5" xfId="0"/>
    <cellStyle name="Обычный 3 2 4 4 3 5 2" xfId="0"/>
    <cellStyle name="Обычный 3 2 4 4 3 6" xfId="0"/>
    <cellStyle name="Обычный 3 2 4 4 3 6 2" xfId="0"/>
    <cellStyle name="Обычный 3 2 4 4 3 7" xfId="0"/>
    <cellStyle name="Обычный 3 2 4 4 3_Без баланса" xfId="0"/>
    <cellStyle name="Обычный 3 2 4 4 4" xfId="0"/>
    <cellStyle name="Обычный 3 2 4 4 4 2" xfId="0"/>
    <cellStyle name="Обычный 3 2 4 4 4 2 2" xfId="0"/>
    <cellStyle name="Обычный 3 2 4 4 4 2 2 2" xfId="0"/>
    <cellStyle name="Обычный 3 2 4 4 4 2 3" xfId="0"/>
    <cellStyle name="Обычный 3 2 4 4 4 2 3 2" xfId="0"/>
    <cellStyle name="Обычный 3 2 4 4 4 2 4" xfId="0"/>
    <cellStyle name="Обычный 3 2 4 4 4 2 4 2" xfId="0"/>
    <cellStyle name="Обычный 3 2 4 4 4 2 5" xfId="0"/>
    <cellStyle name="Обычный 3 2 4 4 4 3" xfId="0"/>
    <cellStyle name="Обычный 3 2 4 4 4 3 2" xfId="0"/>
    <cellStyle name="Обычный 3 2 4 4 4 4" xfId="0"/>
    <cellStyle name="Обычный 3 2 4 4 4 4 2" xfId="0"/>
    <cellStyle name="Обычный 3 2 4 4 4 5" xfId="0"/>
    <cellStyle name="Обычный 3 2 4 4 4 5 2" xfId="0"/>
    <cellStyle name="Обычный 3 2 4 4 4 6" xfId="0"/>
    <cellStyle name="Обычный 3 2 4 4 5" xfId="0"/>
    <cellStyle name="Обычный 3 2 4 4 5 2" xfId="0"/>
    <cellStyle name="Обычный 3 2 4 4 5 2 2" xfId="0"/>
    <cellStyle name="Обычный 3 2 4 4 5 3" xfId="0"/>
    <cellStyle name="Обычный 3 2 4 4 5 3 2" xfId="0"/>
    <cellStyle name="Обычный 3 2 4 4 5 4" xfId="0"/>
    <cellStyle name="Обычный 3 2 4 4 5 4 2" xfId="0"/>
    <cellStyle name="Обычный 3 2 4 4 5 5" xfId="0"/>
    <cellStyle name="Обычный 3 2 4 4 6" xfId="0"/>
    <cellStyle name="Обычный 3 2 4 4 6 2" xfId="0"/>
    <cellStyle name="Обычный 3 2 4 4 7" xfId="0"/>
    <cellStyle name="Обычный 3 2 4 4 7 2" xfId="0"/>
    <cellStyle name="Обычный 3 2 4 4 8" xfId="0"/>
    <cellStyle name="Обычный 3 2 4 4 8 2" xfId="0"/>
    <cellStyle name="Обычный 3 2 4 4 9" xfId="0"/>
    <cellStyle name="Обычный 3 2 4 4_Без баланса" xfId="0"/>
    <cellStyle name="Обычный 3 2 4 5" xfId="0"/>
    <cellStyle name="Обычный 3 2 4 5 2" xfId="0"/>
    <cellStyle name="Обычный 3 2 4 5 2 2" xfId="0"/>
    <cellStyle name="Обычный 3 2 4 5 2 2 2" xfId="0"/>
    <cellStyle name="Обычный 3 2 4 5 2 2 2 2" xfId="0"/>
    <cellStyle name="Обычный 3 2 4 5 2 2 3" xfId="0"/>
    <cellStyle name="Обычный 3 2 4 5 2 2 3 2" xfId="0"/>
    <cellStyle name="Обычный 3 2 4 5 2 2 4" xfId="0"/>
    <cellStyle name="Обычный 3 2 4 5 2 2 4 2" xfId="0"/>
    <cellStyle name="Обычный 3 2 4 5 2 2 5" xfId="0"/>
    <cellStyle name="Обычный 3 2 4 5 2 3" xfId="0"/>
    <cellStyle name="Обычный 3 2 4 5 2 3 2" xfId="0"/>
    <cellStyle name="Обычный 3 2 4 5 2 3 2 2" xfId="0"/>
    <cellStyle name="Обычный 3 2 4 5 2 3 3" xfId="0"/>
    <cellStyle name="Обычный 3 2 4 5 2 3 3 2" xfId="0"/>
    <cellStyle name="Обычный 3 2 4 5 2 3 4" xfId="0"/>
    <cellStyle name="Обычный 3 2 4 5 2 3 4 2" xfId="0"/>
    <cellStyle name="Обычный 3 2 4 5 2 3 5" xfId="0"/>
    <cellStyle name="Обычный 3 2 4 5 2 4" xfId="0"/>
    <cellStyle name="Обычный 3 2 4 5 2 4 2" xfId="0"/>
    <cellStyle name="Обычный 3 2 4 5 2 5" xfId="0"/>
    <cellStyle name="Обычный 3 2 4 5 2 5 2" xfId="0"/>
    <cellStyle name="Обычный 3 2 4 5 2 6" xfId="0"/>
    <cellStyle name="Обычный 3 2 4 5 2 6 2" xfId="0"/>
    <cellStyle name="Обычный 3 2 4 5 2 7" xfId="0"/>
    <cellStyle name="Обычный 3 2 4 5 2_Без баланса" xfId="0"/>
    <cellStyle name="Обычный 3 2 4 5 3" xfId="0"/>
    <cellStyle name="Обычный 3 2 4 5 3 2" xfId="0"/>
    <cellStyle name="Обычный 3 2 4 5 3 2 2" xfId="0"/>
    <cellStyle name="Обычный 3 2 4 5 3 2 2 2" xfId="0"/>
    <cellStyle name="Обычный 3 2 4 5 3 2 3" xfId="0"/>
    <cellStyle name="Обычный 3 2 4 5 3 2 3 2" xfId="0"/>
    <cellStyle name="Обычный 3 2 4 5 3 2 4" xfId="0"/>
    <cellStyle name="Обычный 3 2 4 5 3 2 4 2" xfId="0"/>
    <cellStyle name="Обычный 3 2 4 5 3 2 5" xfId="0"/>
    <cellStyle name="Обычный 3 2 4 5 3 3" xfId="0"/>
    <cellStyle name="Обычный 3 2 4 5 3 3 2" xfId="0"/>
    <cellStyle name="Обычный 3 2 4 5 3 4" xfId="0"/>
    <cellStyle name="Обычный 3 2 4 5 3 4 2" xfId="0"/>
    <cellStyle name="Обычный 3 2 4 5 3 5" xfId="0"/>
    <cellStyle name="Обычный 3 2 4 5 3 5 2" xfId="0"/>
    <cellStyle name="Обычный 3 2 4 5 3 6" xfId="0"/>
    <cellStyle name="Обычный 3 2 4 5 4" xfId="0"/>
    <cellStyle name="Обычный 3 2 4 5 4 2" xfId="0"/>
    <cellStyle name="Обычный 3 2 4 5 4 2 2" xfId="0"/>
    <cellStyle name="Обычный 3 2 4 5 4 3" xfId="0"/>
    <cellStyle name="Обычный 3 2 4 5 4 3 2" xfId="0"/>
    <cellStyle name="Обычный 3 2 4 5 4 4" xfId="0"/>
    <cellStyle name="Обычный 3 2 4 5 4 4 2" xfId="0"/>
    <cellStyle name="Обычный 3 2 4 5 4 5" xfId="0"/>
    <cellStyle name="Обычный 3 2 4 5 5" xfId="0"/>
    <cellStyle name="Обычный 3 2 4 5 5 2" xfId="0"/>
    <cellStyle name="Обычный 3 2 4 5 6" xfId="0"/>
    <cellStyle name="Обычный 3 2 4 5 6 2" xfId="0"/>
    <cellStyle name="Обычный 3 2 4 5 7" xfId="0"/>
    <cellStyle name="Обычный 3 2 4 5 7 2" xfId="0"/>
    <cellStyle name="Обычный 3 2 4 5 8" xfId="0"/>
    <cellStyle name="Обычный 3 2 4 5_Без баланса" xfId="0"/>
    <cellStyle name="Обычный 3 2 4 6" xfId="0"/>
    <cellStyle name="Обычный 3 2 4 6 2" xfId="0"/>
    <cellStyle name="Обычный 3 2 4 6 2 2" xfId="0"/>
    <cellStyle name="Обычный 3 2 4 6 2 2 2" xfId="0"/>
    <cellStyle name="Обычный 3 2 4 6 2 2 2 2" xfId="0"/>
    <cellStyle name="Обычный 3 2 4 6 2 2 3" xfId="0"/>
    <cellStyle name="Обычный 3 2 4 6 2 2 3 2" xfId="0"/>
    <cellStyle name="Обычный 3 2 4 6 2 2 4" xfId="0"/>
    <cellStyle name="Обычный 3 2 4 6 2 2 4 2" xfId="0"/>
    <cellStyle name="Обычный 3 2 4 6 2 2 5" xfId="0"/>
    <cellStyle name="Обычный 3 2 4 6 2 3" xfId="0"/>
    <cellStyle name="Обычный 3 2 4 6 2 3 2" xfId="0"/>
    <cellStyle name="Обычный 3 2 4 6 2 3 2 2" xfId="0"/>
    <cellStyle name="Обычный 3 2 4 6 2 3 3" xfId="0"/>
    <cellStyle name="Обычный 3 2 4 6 2 3 3 2" xfId="0"/>
    <cellStyle name="Обычный 3 2 4 6 2 3 4" xfId="0"/>
    <cellStyle name="Обычный 3 2 4 6 2 3 4 2" xfId="0"/>
    <cellStyle name="Обычный 3 2 4 6 2 3 5" xfId="0"/>
    <cellStyle name="Обычный 3 2 4 6 2 4" xfId="0"/>
    <cellStyle name="Обычный 3 2 4 6 2 4 2" xfId="0"/>
    <cellStyle name="Обычный 3 2 4 6 2 5" xfId="0"/>
    <cellStyle name="Обычный 3 2 4 6 2 5 2" xfId="0"/>
    <cellStyle name="Обычный 3 2 4 6 2 6" xfId="0"/>
    <cellStyle name="Обычный 3 2 4 6 2 6 2" xfId="0"/>
    <cellStyle name="Обычный 3 2 4 6 2 7" xfId="0"/>
    <cellStyle name="Обычный 3 2 4 6 2_Без баланса" xfId="0"/>
    <cellStyle name="Обычный 3 2 4 6 3" xfId="0"/>
    <cellStyle name="Обычный 3 2 4 6 3 2" xfId="0"/>
    <cellStyle name="Обычный 3 2 4 6 3 2 2" xfId="0"/>
    <cellStyle name="Обычный 3 2 4 6 3 3" xfId="0"/>
    <cellStyle name="Обычный 3 2 4 6 3 3 2" xfId="0"/>
    <cellStyle name="Обычный 3 2 4 6 3 4" xfId="0"/>
    <cellStyle name="Обычный 3 2 4 6 3 4 2" xfId="0"/>
    <cellStyle name="Обычный 3 2 4 6 3 5" xfId="0"/>
    <cellStyle name="Обычный 3 2 4 6 4" xfId="0"/>
    <cellStyle name="Обычный 3 2 4 6 4 2" xfId="0"/>
    <cellStyle name="Обычный 3 2 4 6 4 2 2" xfId="0"/>
    <cellStyle name="Обычный 3 2 4 6 4 3" xfId="0"/>
    <cellStyle name="Обычный 3 2 4 6 4 3 2" xfId="0"/>
    <cellStyle name="Обычный 3 2 4 6 4 4" xfId="0"/>
    <cellStyle name="Обычный 3 2 4 6 4 4 2" xfId="0"/>
    <cellStyle name="Обычный 3 2 4 6 4 5" xfId="0"/>
    <cellStyle name="Обычный 3 2 4 6 5" xfId="0"/>
    <cellStyle name="Обычный 3 2 4 6 5 2" xfId="0"/>
    <cellStyle name="Обычный 3 2 4 6 6" xfId="0"/>
    <cellStyle name="Обычный 3 2 4 6 6 2" xfId="0"/>
    <cellStyle name="Обычный 3 2 4 6 7" xfId="0"/>
    <cellStyle name="Обычный 3 2 4 6 7 2" xfId="0"/>
    <cellStyle name="Обычный 3 2 4 6 8" xfId="0"/>
    <cellStyle name="Обычный 3 2 4 6_Без баланса" xfId="0"/>
    <cellStyle name="Обычный 3 2 4 7" xfId="0"/>
    <cellStyle name="Обычный 3 2 4 7 10" xfId="0"/>
    <cellStyle name="Обычный 3 2 4 7 2" xfId="0"/>
    <cellStyle name="Обычный 3 2 4 7 2 2" xfId="0"/>
    <cellStyle name="Обычный 3 2 4 7 2 2 2" xfId="0"/>
    <cellStyle name="Обычный 3 2 4 7 2 2 2 2" xfId="0"/>
    <cellStyle name="Обычный 3 2 4 7 2 2 3" xfId="0"/>
    <cellStyle name="Обычный 3 2 4 7 2 2 3 2" xfId="0"/>
    <cellStyle name="Обычный 3 2 4 7 2 2 4" xfId="0"/>
    <cellStyle name="Обычный 3 2 4 7 2 2 4 2" xfId="0"/>
    <cellStyle name="Обычный 3 2 4 7 2 2 5" xfId="0"/>
    <cellStyle name="Обычный 3 2 4 7 2 3" xfId="0"/>
    <cellStyle name="Обычный 3 2 4 7 2 3 2" xfId="0"/>
    <cellStyle name="Обычный 3 2 4 7 2 4" xfId="0"/>
    <cellStyle name="Обычный 3 2 4 7 2 4 2" xfId="0"/>
    <cellStyle name="Обычный 3 2 4 7 2 5" xfId="0"/>
    <cellStyle name="Обычный 3 2 4 7 2 5 2" xfId="0"/>
    <cellStyle name="Обычный 3 2 4 7 2 6" xfId="0"/>
    <cellStyle name="Обычный 3 2 4 7 2_Без баланса" xfId="0"/>
    <cellStyle name="Обычный 3 2 4 7 3" xfId="0"/>
    <cellStyle name="Обычный 3 2 4 7 3 2" xfId="0"/>
    <cellStyle name="Обычный 3 2 4 7 3 2 2" xfId="0"/>
    <cellStyle name="Обычный 3 2 4 7 3 3" xfId="0"/>
    <cellStyle name="Обычный 3 2 4 7 3 3 2" xfId="0"/>
    <cellStyle name="Обычный 3 2 4 7 3 4" xfId="0"/>
    <cellStyle name="Обычный 3 2 4 7 3 4 2" xfId="0"/>
    <cellStyle name="Обычный 3 2 4 7 3 5" xfId="0"/>
    <cellStyle name="Обычный 3 2 4 7 4" xfId="0"/>
    <cellStyle name="Обычный 3 2 4 7 4 2" xfId="0"/>
    <cellStyle name="Обычный 3 2 4 7 4 2 2" xfId="0"/>
    <cellStyle name="Обычный 3 2 4 7 4 3" xfId="0"/>
    <cellStyle name="Обычный 3 2 4 7 4 3 2" xfId="0"/>
    <cellStyle name="Обычный 3 2 4 7 4 4" xfId="0"/>
    <cellStyle name="Обычный 3 2 4 7 4 4 2" xfId="0"/>
    <cellStyle name="Обычный 3 2 4 7 4 5" xfId="0"/>
    <cellStyle name="Обычный 3 2 4 7 5" xfId="0"/>
    <cellStyle name="Обычный 3 2 4 7 5 2" xfId="0"/>
    <cellStyle name="Обычный 3 2 4 7 5 2 2" xfId="0"/>
    <cellStyle name="Обычный 3 2 4 7 5 3" xfId="0"/>
    <cellStyle name="Обычный 3 2 4 7 5 3 2" xfId="0"/>
    <cellStyle name="Обычный 3 2 4 7 5 4" xfId="0"/>
    <cellStyle name="Обычный 3 2 4 7 5 4 2" xfId="0"/>
    <cellStyle name="Обычный 3 2 4 7 5 5" xfId="0"/>
    <cellStyle name="Обычный 3 2 4 7 6" xfId="0"/>
    <cellStyle name="Обычный 3 2 4 7 6 2" xfId="0"/>
    <cellStyle name="Обычный 3 2 4 7 6 2 2" xfId="0"/>
    <cellStyle name="Обычный 3 2 4 7 6 3" xfId="0"/>
    <cellStyle name="Обычный 3 2 4 7 6 3 2" xfId="0"/>
    <cellStyle name="Обычный 3 2 4 7 6 4" xfId="0"/>
    <cellStyle name="Обычный 3 2 4 7 6 4 2" xfId="0"/>
    <cellStyle name="Обычный 3 2 4 7 6 5" xfId="0"/>
    <cellStyle name="Обычный 3 2 4 7 7" xfId="0"/>
    <cellStyle name="Обычный 3 2 4 7 7 2" xfId="0"/>
    <cellStyle name="Обычный 3 2 4 7 8" xfId="0"/>
    <cellStyle name="Обычный 3 2 4 7 8 2" xfId="0"/>
    <cellStyle name="Обычный 3 2 4 7 9" xfId="0"/>
    <cellStyle name="Обычный 3 2 4 7 9 2" xfId="0"/>
    <cellStyle name="Обычный 3 2 4 7_Без баланса" xfId="0"/>
    <cellStyle name="Обычный 3 2 4 8" xfId="0"/>
    <cellStyle name="Обычный 3 2 4 8 2" xfId="0"/>
    <cellStyle name="Обычный 3 2 4 8 2 2" xfId="0"/>
    <cellStyle name="Обычный 3 2 4 8 2 2 2" xfId="0"/>
    <cellStyle name="Обычный 3 2 4 8 2 3" xfId="0"/>
    <cellStyle name="Обычный 3 2 4 8 2 3 2" xfId="0"/>
    <cellStyle name="Обычный 3 2 4 8 2 4" xfId="0"/>
    <cellStyle name="Обычный 3 2 4 8 2 4 2" xfId="0"/>
    <cellStyle name="Обычный 3 2 4 8 2 5" xfId="0"/>
    <cellStyle name="Обычный 3 2 4 8 3" xfId="0"/>
    <cellStyle name="Обычный 3 2 4 8 3 2" xfId="0"/>
    <cellStyle name="Обычный 3 2 4 8 3 2 2" xfId="0"/>
    <cellStyle name="Обычный 3 2 4 8 3 3" xfId="0"/>
    <cellStyle name="Обычный 3 2 4 8 3 3 2" xfId="0"/>
    <cellStyle name="Обычный 3 2 4 8 3 4" xfId="0"/>
    <cellStyle name="Обычный 3 2 4 8 3 4 2" xfId="0"/>
    <cellStyle name="Обычный 3 2 4 8 3 5" xfId="0"/>
    <cellStyle name="Обычный 3 2 4 8 4" xfId="0"/>
    <cellStyle name="Обычный 3 2 4 8 4 2" xfId="0"/>
    <cellStyle name="Обычный 3 2 4 8 5" xfId="0"/>
    <cellStyle name="Обычный 3 2 4 8 5 2" xfId="0"/>
    <cellStyle name="Обычный 3 2 4 8 6" xfId="0"/>
    <cellStyle name="Обычный 3 2 4 8 6 2" xfId="0"/>
    <cellStyle name="Обычный 3 2 4 8 7" xfId="0"/>
    <cellStyle name="Обычный 3 2 4 8_Без баланса" xfId="0"/>
    <cellStyle name="Обычный 3 2 4 9" xfId="0"/>
    <cellStyle name="Обычный 3 2 4 9 2" xfId="0"/>
    <cellStyle name="Обычный 3 2 4 9 2 2" xfId="0"/>
    <cellStyle name="Обычный 3 2 4 9 2 2 2" xfId="0"/>
    <cellStyle name="Обычный 3 2 4 9 2 3" xfId="0"/>
    <cellStyle name="Обычный 3 2 4 9 2 3 2" xfId="0"/>
    <cellStyle name="Обычный 3 2 4 9 2 4" xfId="0"/>
    <cellStyle name="Обычный 3 2 4 9 2 4 2" xfId="0"/>
    <cellStyle name="Обычный 3 2 4 9 2 5" xfId="0"/>
    <cellStyle name="Обычный 3 2 4 9 3" xfId="0"/>
    <cellStyle name="Обычный 3 2 4 9 3 2" xfId="0"/>
    <cellStyle name="Обычный 3 2 4 9 3 2 2" xfId="0"/>
    <cellStyle name="Обычный 3 2 4 9 3 3" xfId="0"/>
    <cellStyle name="Обычный 3 2 4 9 3 3 2" xfId="0"/>
    <cellStyle name="Обычный 3 2 4 9 3 4" xfId="0"/>
    <cellStyle name="Обычный 3 2 4 9 3 4 2" xfId="0"/>
    <cellStyle name="Обычный 3 2 4 9 3 5" xfId="0"/>
    <cellStyle name="Обычный 3 2 4 9 4" xfId="0"/>
    <cellStyle name="Обычный 3 2 4 9 4 2" xfId="0"/>
    <cellStyle name="Обычный 3 2 4 9 5" xfId="0"/>
    <cellStyle name="Обычный 3 2 4 9 5 2" xfId="0"/>
    <cellStyle name="Обычный 3 2 4 9 6" xfId="0"/>
    <cellStyle name="Обычный 3 2 4 9 6 2" xfId="0"/>
    <cellStyle name="Обычный 3 2 4 9 7" xfId="0"/>
    <cellStyle name="Обычный 3 2 4 9_Без баланса" xfId="0"/>
    <cellStyle name="Обычный 3 2 40" xfId="0"/>
    <cellStyle name="Обычный 3 2 41" xfId="0"/>
    <cellStyle name="Обычный 3 2 42" xfId="0"/>
    <cellStyle name="Обычный 3 2 43" xfId="0"/>
    <cellStyle name="Обычный 3 2 44" xfId="0"/>
    <cellStyle name="Обычный 3 2 45" xfId="0"/>
    <cellStyle name="Обычный 3 2 46" xfId="0"/>
    <cellStyle name="Обычный 3 2 47" xfId="0"/>
    <cellStyle name="Обычный 3 2 48" xfId="0"/>
    <cellStyle name="Обычный 3 2 49" xfId="0"/>
    <cellStyle name="Обычный 3 2 4_Без баланса" xfId="0"/>
    <cellStyle name="Обычный 3 2 5" xfId="0"/>
    <cellStyle name="Обычный 3 2 5 10" xfId="0"/>
    <cellStyle name="Обычный 3 2 5 10 2" xfId="0"/>
    <cellStyle name="Обычный 3 2 5 10 2 2" xfId="0"/>
    <cellStyle name="Обычный 3 2 5 10 3" xfId="0"/>
    <cellStyle name="Обычный 3 2 5 10 3 2" xfId="0"/>
    <cellStyle name="Обычный 3 2 5 10 4" xfId="0"/>
    <cellStyle name="Обычный 3 2 5 10 4 2" xfId="0"/>
    <cellStyle name="Обычный 3 2 5 10 5" xfId="0"/>
    <cellStyle name="Обычный 3 2 5 11" xfId="0"/>
    <cellStyle name="Обычный 3 2 5 11 2" xfId="0"/>
    <cellStyle name="Обычный 3 2 5 11 2 2" xfId="0"/>
    <cellStyle name="Обычный 3 2 5 11 3" xfId="0"/>
    <cellStyle name="Обычный 3 2 5 11 3 2" xfId="0"/>
    <cellStyle name="Обычный 3 2 5 11 4" xfId="0"/>
    <cellStyle name="Обычный 3 2 5 11 4 2" xfId="0"/>
    <cellStyle name="Обычный 3 2 5 11 5" xfId="0"/>
    <cellStyle name="Обычный 3 2 5 12" xfId="0"/>
    <cellStyle name="Обычный 3 2 5 12 2" xfId="0"/>
    <cellStyle name="Обычный 3 2 5 13" xfId="0"/>
    <cellStyle name="Обычный 3 2 5 13 2" xfId="0"/>
    <cellStyle name="Обычный 3 2 5 14" xfId="0"/>
    <cellStyle name="Обычный 3 2 5 14 2" xfId="0"/>
    <cellStyle name="Обычный 3 2 5 15" xfId="0"/>
    <cellStyle name="Обычный 3 2 5 2" xfId="0"/>
    <cellStyle name="Обычный 3 2 5 2 10" xfId="0"/>
    <cellStyle name="Обычный 3 2 5 2 10 2" xfId="0"/>
    <cellStyle name="Обычный 3 2 5 2 10 2 2" xfId="0"/>
    <cellStyle name="Обычный 3 2 5 2 10 3" xfId="0"/>
    <cellStyle name="Обычный 3 2 5 2 10 3 2" xfId="0"/>
    <cellStyle name="Обычный 3 2 5 2 10 4" xfId="0"/>
    <cellStyle name="Обычный 3 2 5 2 10 4 2" xfId="0"/>
    <cellStyle name="Обычный 3 2 5 2 10 5" xfId="0"/>
    <cellStyle name="Обычный 3 2 5 2 11" xfId="0"/>
    <cellStyle name="Обычный 3 2 5 2 11 2" xfId="0"/>
    <cellStyle name="Обычный 3 2 5 2 12" xfId="0"/>
    <cellStyle name="Обычный 3 2 5 2 12 2" xfId="0"/>
    <cellStyle name="Обычный 3 2 5 2 13" xfId="0"/>
    <cellStyle name="Обычный 3 2 5 2 13 2" xfId="0"/>
    <cellStyle name="Обычный 3 2 5 2 14" xfId="0"/>
    <cellStyle name="Обычный 3 2 5 2 2" xfId="0"/>
    <cellStyle name="Обычный 3 2 5 2 2 2" xfId="0"/>
    <cellStyle name="Обычный 3 2 5 2 2 2 2" xfId="0"/>
    <cellStyle name="Обычный 3 2 5 2 2 2 2 2" xfId="0"/>
    <cellStyle name="Обычный 3 2 5 2 2 2 2 2 2" xfId="0"/>
    <cellStyle name="Обычный 3 2 5 2 2 2 2 2 2 2" xfId="0"/>
    <cellStyle name="Обычный 3 2 5 2 2 2 2 2 3" xfId="0"/>
    <cellStyle name="Обычный 3 2 5 2 2 2 2 2 3 2" xfId="0"/>
    <cellStyle name="Обычный 3 2 5 2 2 2 2 2 4" xfId="0"/>
    <cellStyle name="Обычный 3 2 5 2 2 2 2 2 4 2" xfId="0"/>
    <cellStyle name="Обычный 3 2 5 2 2 2 2 2 5" xfId="0"/>
    <cellStyle name="Обычный 3 2 5 2 2 2 2 3" xfId="0"/>
    <cellStyle name="Обычный 3 2 5 2 2 2 2 3 2" xfId="0"/>
    <cellStyle name="Обычный 3 2 5 2 2 2 2 3 2 2" xfId="0"/>
    <cellStyle name="Обычный 3 2 5 2 2 2 2 3 3" xfId="0"/>
    <cellStyle name="Обычный 3 2 5 2 2 2 2 3 3 2" xfId="0"/>
    <cellStyle name="Обычный 3 2 5 2 2 2 2 3 4" xfId="0"/>
    <cellStyle name="Обычный 3 2 5 2 2 2 2 3 4 2" xfId="0"/>
    <cellStyle name="Обычный 3 2 5 2 2 2 2 3 5" xfId="0"/>
    <cellStyle name="Обычный 3 2 5 2 2 2 2 4" xfId="0"/>
    <cellStyle name="Обычный 3 2 5 2 2 2 2 4 2" xfId="0"/>
    <cellStyle name="Обычный 3 2 5 2 2 2 2 5" xfId="0"/>
    <cellStyle name="Обычный 3 2 5 2 2 2 2 5 2" xfId="0"/>
    <cellStyle name="Обычный 3 2 5 2 2 2 2 6" xfId="0"/>
    <cellStyle name="Обычный 3 2 5 2 2 2 2 6 2" xfId="0"/>
    <cellStyle name="Обычный 3 2 5 2 2 2 2 7" xfId="0"/>
    <cellStyle name="Обычный 3 2 5 2 2 2 2_Без баланса" xfId="0"/>
    <cellStyle name="Обычный 3 2 5 2 2 2 3" xfId="0"/>
    <cellStyle name="Обычный 3 2 5 2 2 2 3 2" xfId="0"/>
    <cellStyle name="Обычный 3 2 5 2 2 2 3 2 2" xfId="0"/>
    <cellStyle name="Обычный 3 2 5 2 2 2 3 2 2 2" xfId="0"/>
    <cellStyle name="Обычный 3 2 5 2 2 2 3 2 3" xfId="0"/>
    <cellStyle name="Обычный 3 2 5 2 2 2 3 2 3 2" xfId="0"/>
    <cellStyle name="Обычный 3 2 5 2 2 2 3 2 4" xfId="0"/>
    <cellStyle name="Обычный 3 2 5 2 2 2 3 2 4 2" xfId="0"/>
    <cellStyle name="Обычный 3 2 5 2 2 2 3 2 5" xfId="0"/>
    <cellStyle name="Обычный 3 2 5 2 2 2 3 3" xfId="0"/>
    <cellStyle name="Обычный 3 2 5 2 2 2 3 3 2" xfId="0"/>
    <cellStyle name="Обычный 3 2 5 2 2 2 3 4" xfId="0"/>
    <cellStyle name="Обычный 3 2 5 2 2 2 3 4 2" xfId="0"/>
    <cellStyle name="Обычный 3 2 5 2 2 2 3 5" xfId="0"/>
    <cellStyle name="Обычный 3 2 5 2 2 2 3 5 2" xfId="0"/>
    <cellStyle name="Обычный 3 2 5 2 2 2 3 6" xfId="0"/>
    <cellStyle name="Обычный 3 2 5 2 2 2 4" xfId="0"/>
    <cellStyle name="Обычный 3 2 5 2 2 2 4 2" xfId="0"/>
    <cellStyle name="Обычный 3 2 5 2 2 2 4 2 2" xfId="0"/>
    <cellStyle name="Обычный 3 2 5 2 2 2 4 3" xfId="0"/>
    <cellStyle name="Обычный 3 2 5 2 2 2 4 3 2" xfId="0"/>
    <cellStyle name="Обычный 3 2 5 2 2 2 4 4" xfId="0"/>
    <cellStyle name="Обычный 3 2 5 2 2 2 4 4 2" xfId="0"/>
    <cellStyle name="Обычный 3 2 5 2 2 2 4 5" xfId="0"/>
    <cellStyle name="Обычный 3 2 5 2 2 2 5" xfId="0"/>
    <cellStyle name="Обычный 3 2 5 2 2 2 5 2" xfId="0"/>
    <cellStyle name="Обычный 3 2 5 2 2 2 6" xfId="0"/>
    <cellStyle name="Обычный 3 2 5 2 2 2 6 2" xfId="0"/>
    <cellStyle name="Обычный 3 2 5 2 2 2 7" xfId="0"/>
    <cellStyle name="Обычный 3 2 5 2 2 2 7 2" xfId="0"/>
    <cellStyle name="Обычный 3 2 5 2 2 2 8" xfId="0"/>
    <cellStyle name="Обычный 3 2 5 2 2 2_Без баланса" xfId="0"/>
    <cellStyle name="Обычный 3 2 5 2 2 3" xfId="0"/>
    <cellStyle name="Обычный 3 2 5 2 2 3 2" xfId="0"/>
    <cellStyle name="Обычный 3 2 5 2 2 3 2 2" xfId="0"/>
    <cellStyle name="Обычный 3 2 5 2 2 3 2 2 2" xfId="0"/>
    <cellStyle name="Обычный 3 2 5 2 2 3 2 3" xfId="0"/>
    <cellStyle name="Обычный 3 2 5 2 2 3 2 3 2" xfId="0"/>
    <cellStyle name="Обычный 3 2 5 2 2 3 2 4" xfId="0"/>
    <cellStyle name="Обычный 3 2 5 2 2 3 2 4 2" xfId="0"/>
    <cellStyle name="Обычный 3 2 5 2 2 3 2 5" xfId="0"/>
    <cellStyle name="Обычный 3 2 5 2 2 3 3" xfId="0"/>
    <cellStyle name="Обычный 3 2 5 2 2 3 3 2" xfId="0"/>
    <cellStyle name="Обычный 3 2 5 2 2 3 3 2 2" xfId="0"/>
    <cellStyle name="Обычный 3 2 5 2 2 3 3 3" xfId="0"/>
    <cellStyle name="Обычный 3 2 5 2 2 3 3 3 2" xfId="0"/>
    <cellStyle name="Обычный 3 2 5 2 2 3 3 4" xfId="0"/>
    <cellStyle name="Обычный 3 2 5 2 2 3 3 4 2" xfId="0"/>
    <cellStyle name="Обычный 3 2 5 2 2 3 3 5" xfId="0"/>
    <cellStyle name="Обычный 3 2 5 2 2 3 4" xfId="0"/>
    <cellStyle name="Обычный 3 2 5 2 2 3 4 2" xfId="0"/>
    <cellStyle name="Обычный 3 2 5 2 2 3 5" xfId="0"/>
    <cellStyle name="Обычный 3 2 5 2 2 3 5 2" xfId="0"/>
    <cellStyle name="Обычный 3 2 5 2 2 3 6" xfId="0"/>
    <cellStyle name="Обычный 3 2 5 2 2 3 6 2" xfId="0"/>
    <cellStyle name="Обычный 3 2 5 2 2 3 7" xfId="0"/>
    <cellStyle name="Обычный 3 2 5 2 2 3_Без баланса" xfId="0"/>
    <cellStyle name="Обычный 3 2 5 2 2 4" xfId="0"/>
    <cellStyle name="Обычный 3 2 5 2 2 4 2" xfId="0"/>
    <cellStyle name="Обычный 3 2 5 2 2 4 2 2" xfId="0"/>
    <cellStyle name="Обычный 3 2 5 2 2 4 2 2 2" xfId="0"/>
    <cellStyle name="Обычный 3 2 5 2 2 4 2 3" xfId="0"/>
    <cellStyle name="Обычный 3 2 5 2 2 4 2 3 2" xfId="0"/>
    <cellStyle name="Обычный 3 2 5 2 2 4 2 4" xfId="0"/>
    <cellStyle name="Обычный 3 2 5 2 2 4 2 4 2" xfId="0"/>
    <cellStyle name="Обычный 3 2 5 2 2 4 2 5" xfId="0"/>
    <cellStyle name="Обычный 3 2 5 2 2 4 3" xfId="0"/>
    <cellStyle name="Обычный 3 2 5 2 2 4 3 2" xfId="0"/>
    <cellStyle name="Обычный 3 2 5 2 2 4 4" xfId="0"/>
    <cellStyle name="Обычный 3 2 5 2 2 4 4 2" xfId="0"/>
    <cellStyle name="Обычный 3 2 5 2 2 4 5" xfId="0"/>
    <cellStyle name="Обычный 3 2 5 2 2 4 5 2" xfId="0"/>
    <cellStyle name="Обычный 3 2 5 2 2 4 6" xfId="0"/>
    <cellStyle name="Обычный 3 2 5 2 2 5" xfId="0"/>
    <cellStyle name="Обычный 3 2 5 2 2 5 2" xfId="0"/>
    <cellStyle name="Обычный 3 2 5 2 2 5 2 2" xfId="0"/>
    <cellStyle name="Обычный 3 2 5 2 2 5 3" xfId="0"/>
    <cellStyle name="Обычный 3 2 5 2 2 5 3 2" xfId="0"/>
    <cellStyle name="Обычный 3 2 5 2 2 5 4" xfId="0"/>
    <cellStyle name="Обычный 3 2 5 2 2 5 4 2" xfId="0"/>
    <cellStyle name="Обычный 3 2 5 2 2 5 5" xfId="0"/>
    <cellStyle name="Обычный 3 2 5 2 2 6" xfId="0"/>
    <cellStyle name="Обычный 3 2 5 2 2 6 2" xfId="0"/>
    <cellStyle name="Обычный 3 2 5 2 2 7" xfId="0"/>
    <cellStyle name="Обычный 3 2 5 2 2 7 2" xfId="0"/>
    <cellStyle name="Обычный 3 2 5 2 2 8" xfId="0"/>
    <cellStyle name="Обычный 3 2 5 2 2 8 2" xfId="0"/>
    <cellStyle name="Обычный 3 2 5 2 2 9" xfId="0"/>
    <cellStyle name="Обычный 3 2 5 2 2_Без баланса" xfId="0"/>
    <cellStyle name="Обычный 3 2 5 2 3" xfId="0"/>
    <cellStyle name="Обычный 3 2 5 2 3 2" xfId="0"/>
    <cellStyle name="Обычный 3 2 5 2 3 2 2" xfId="0"/>
    <cellStyle name="Обычный 3 2 5 2 3 2 2 2" xfId="0"/>
    <cellStyle name="Обычный 3 2 5 2 3 2 2 2 2" xfId="0"/>
    <cellStyle name="Обычный 3 2 5 2 3 2 2 3" xfId="0"/>
    <cellStyle name="Обычный 3 2 5 2 3 2 2 3 2" xfId="0"/>
    <cellStyle name="Обычный 3 2 5 2 3 2 2 4" xfId="0"/>
    <cellStyle name="Обычный 3 2 5 2 3 2 2 4 2" xfId="0"/>
    <cellStyle name="Обычный 3 2 5 2 3 2 2 5" xfId="0"/>
    <cellStyle name="Обычный 3 2 5 2 3 2 3" xfId="0"/>
    <cellStyle name="Обычный 3 2 5 2 3 2 3 2" xfId="0"/>
    <cellStyle name="Обычный 3 2 5 2 3 2 3 2 2" xfId="0"/>
    <cellStyle name="Обычный 3 2 5 2 3 2 3 3" xfId="0"/>
    <cellStyle name="Обычный 3 2 5 2 3 2 3 3 2" xfId="0"/>
    <cellStyle name="Обычный 3 2 5 2 3 2 3 4" xfId="0"/>
    <cellStyle name="Обычный 3 2 5 2 3 2 3 4 2" xfId="0"/>
    <cellStyle name="Обычный 3 2 5 2 3 2 3 5" xfId="0"/>
    <cellStyle name="Обычный 3 2 5 2 3 2 4" xfId="0"/>
    <cellStyle name="Обычный 3 2 5 2 3 2 4 2" xfId="0"/>
    <cellStyle name="Обычный 3 2 5 2 3 2 5" xfId="0"/>
    <cellStyle name="Обычный 3 2 5 2 3 2 5 2" xfId="0"/>
    <cellStyle name="Обычный 3 2 5 2 3 2 6" xfId="0"/>
    <cellStyle name="Обычный 3 2 5 2 3 2 6 2" xfId="0"/>
    <cellStyle name="Обычный 3 2 5 2 3 2 7" xfId="0"/>
    <cellStyle name="Обычный 3 2 5 2 3 2_Без баланса" xfId="0"/>
    <cellStyle name="Обычный 3 2 5 2 3 3" xfId="0"/>
    <cellStyle name="Обычный 3 2 5 2 3 3 2" xfId="0"/>
    <cellStyle name="Обычный 3 2 5 2 3 3 2 2" xfId="0"/>
    <cellStyle name="Обычный 3 2 5 2 3 3 2 2 2" xfId="0"/>
    <cellStyle name="Обычный 3 2 5 2 3 3 2 3" xfId="0"/>
    <cellStyle name="Обычный 3 2 5 2 3 3 2 3 2" xfId="0"/>
    <cellStyle name="Обычный 3 2 5 2 3 3 2 4" xfId="0"/>
    <cellStyle name="Обычный 3 2 5 2 3 3 2 4 2" xfId="0"/>
    <cellStyle name="Обычный 3 2 5 2 3 3 2 5" xfId="0"/>
    <cellStyle name="Обычный 3 2 5 2 3 3 3" xfId="0"/>
    <cellStyle name="Обычный 3 2 5 2 3 3 3 2" xfId="0"/>
    <cellStyle name="Обычный 3 2 5 2 3 3 4" xfId="0"/>
    <cellStyle name="Обычный 3 2 5 2 3 3 4 2" xfId="0"/>
    <cellStyle name="Обычный 3 2 5 2 3 3 5" xfId="0"/>
    <cellStyle name="Обычный 3 2 5 2 3 3 5 2" xfId="0"/>
    <cellStyle name="Обычный 3 2 5 2 3 3 6" xfId="0"/>
    <cellStyle name="Обычный 3 2 5 2 3 4" xfId="0"/>
    <cellStyle name="Обычный 3 2 5 2 3 4 2" xfId="0"/>
    <cellStyle name="Обычный 3 2 5 2 3 4 2 2" xfId="0"/>
    <cellStyle name="Обычный 3 2 5 2 3 4 3" xfId="0"/>
    <cellStyle name="Обычный 3 2 5 2 3 4 3 2" xfId="0"/>
    <cellStyle name="Обычный 3 2 5 2 3 4 4" xfId="0"/>
    <cellStyle name="Обычный 3 2 5 2 3 4 4 2" xfId="0"/>
    <cellStyle name="Обычный 3 2 5 2 3 4 5" xfId="0"/>
    <cellStyle name="Обычный 3 2 5 2 3 5" xfId="0"/>
    <cellStyle name="Обычный 3 2 5 2 3 5 2" xfId="0"/>
    <cellStyle name="Обычный 3 2 5 2 3 6" xfId="0"/>
    <cellStyle name="Обычный 3 2 5 2 3 6 2" xfId="0"/>
    <cellStyle name="Обычный 3 2 5 2 3 7" xfId="0"/>
    <cellStyle name="Обычный 3 2 5 2 3 7 2" xfId="0"/>
    <cellStyle name="Обычный 3 2 5 2 3 8" xfId="0"/>
    <cellStyle name="Обычный 3 2 5 2 3_Без баланса" xfId="0"/>
    <cellStyle name="Обычный 3 2 5 2 4" xfId="0"/>
    <cellStyle name="Обычный 3 2 5 2 4 2" xfId="0"/>
    <cellStyle name="Обычный 3 2 5 2 4 2 2" xfId="0"/>
    <cellStyle name="Обычный 3 2 5 2 4 2 2 2" xfId="0"/>
    <cellStyle name="Обычный 3 2 5 2 4 2 2 2 2" xfId="0"/>
    <cellStyle name="Обычный 3 2 5 2 4 2 2 3" xfId="0"/>
    <cellStyle name="Обычный 3 2 5 2 4 2 2 3 2" xfId="0"/>
    <cellStyle name="Обычный 3 2 5 2 4 2 2 4" xfId="0"/>
    <cellStyle name="Обычный 3 2 5 2 4 2 2 4 2" xfId="0"/>
    <cellStyle name="Обычный 3 2 5 2 4 2 2 5" xfId="0"/>
    <cellStyle name="Обычный 3 2 5 2 4 2 3" xfId="0"/>
    <cellStyle name="Обычный 3 2 5 2 4 2 3 2" xfId="0"/>
    <cellStyle name="Обычный 3 2 5 2 4 2 3 2 2" xfId="0"/>
    <cellStyle name="Обычный 3 2 5 2 4 2 3 3" xfId="0"/>
    <cellStyle name="Обычный 3 2 5 2 4 2 3 3 2" xfId="0"/>
    <cellStyle name="Обычный 3 2 5 2 4 2 3 4" xfId="0"/>
    <cellStyle name="Обычный 3 2 5 2 4 2 3 4 2" xfId="0"/>
    <cellStyle name="Обычный 3 2 5 2 4 2 3 5" xfId="0"/>
    <cellStyle name="Обычный 3 2 5 2 4 2 4" xfId="0"/>
    <cellStyle name="Обычный 3 2 5 2 4 2 4 2" xfId="0"/>
    <cellStyle name="Обычный 3 2 5 2 4 2 5" xfId="0"/>
    <cellStyle name="Обычный 3 2 5 2 4 2 5 2" xfId="0"/>
    <cellStyle name="Обычный 3 2 5 2 4 2 6" xfId="0"/>
    <cellStyle name="Обычный 3 2 5 2 4 2 6 2" xfId="0"/>
    <cellStyle name="Обычный 3 2 5 2 4 2 7" xfId="0"/>
    <cellStyle name="Обычный 3 2 5 2 4 2_Без баланса" xfId="0"/>
    <cellStyle name="Обычный 3 2 5 2 4 3" xfId="0"/>
    <cellStyle name="Обычный 3 2 5 2 4 3 2" xfId="0"/>
    <cellStyle name="Обычный 3 2 5 2 4 3 2 2" xfId="0"/>
    <cellStyle name="Обычный 3 2 5 2 4 3 3" xfId="0"/>
    <cellStyle name="Обычный 3 2 5 2 4 3 3 2" xfId="0"/>
    <cellStyle name="Обычный 3 2 5 2 4 3 4" xfId="0"/>
    <cellStyle name="Обычный 3 2 5 2 4 3 4 2" xfId="0"/>
    <cellStyle name="Обычный 3 2 5 2 4 3 5" xfId="0"/>
    <cellStyle name="Обычный 3 2 5 2 4 4" xfId="0"/>
    <cellStyle name="Обычный 3 2 5 2 4 4 2" xfId="0"/>
    <cellStyle name="Обычный 3 2 5 2 4 4 2 2" xfId="0"/>
    <cellStyle name="Обычный 3 2 5 2 4 4 3" xfId="0"/>
    <cellStyle name="Обычный 3 2 5 2 4 4 3 2" xfId="0"/>
    <cellStyle name="Обычный 3 2 5 2 4 4 4" xfId="0"/>
    <cellStyle name="Обычный 3 2 5 2 4 4 4 2" xfId="0"/>
    <cellStyle name="Обычный 3 2 5 2 4 4 5" xfId="0"/>
    <cellStyle name="Обычный 3 2 5 2 4 5" xfId="0"/>
    <cellStyle name="Обычный 3 2 5 2 4 5 2" xfId="0"/>
    <cellStyle name="Обычный 3 2 5 2 4 6" xfId="0"/>
    <cellStyle name="Обычный 3 2 5 2 4 6 2" xfId="0"/>
    <cellStyle name="Обычный 3 2 5 2 4 7" xfId="0"/>
    <cellStyle name="Обычный 3 2 5 2 4 7 2" xfId="0"/>
    <cellStyle name="Обычный 3 2 5 2 4 8" xfId="0"/>
    <cellStyle name="Обычный 3 2 5 2 4_Без баланса" xfId="0"/>
    <cellStyle name="Обычный 3 2 5 2 5" xfId="0"/>
    <cellStyle name="Обычный 3 2 5 2 5 10" xfId="0"/>
    <cellStyle name="Обычный 3 2 5 2 5 2" xfId="0"/>
    <cellStyle name="Обычный 3 2 5 2 5 2 2" xfId="0"/>
    <cellStyle name="Обычный 3 2 5 2 5 2 2 2" xfId="0"/>
    <cellStyle name="Обычный 3 2 5 2 5 2 2 2 2" xfId="0"/>
    <cellStyle name="Обычный 3 2 5 2 5 2 2 3" xfId="0"/>
    <cellStyle name="Обычный 3 2 5 2 5 2 2 3 2" xfId="0"/>
    <cellStyle name="Обычный 3 2 5 2 5 2 2 4" xfId="0"/>
    <cellStyle name="Обычный 3 2 5 2 5 2 2 4 2" xfId="0"/>
    <cellStyle name="Обычный 3 2 5 2 5 2 2 5" xfId="0"/>
    <cellStyle name="Обычный 3 2 5 2 5 2 3" xfId="0"/>
    <cellStyle name="Обычный 3 2 5 2 5 2 3 2" xfId="0"/>
    <cellStyle name="Обычный 3 2 5 2 5 2 4" xfId="0"/>
    <cellStyle name="Обычный 3 2 5 2 5 2 4 2" xfId="0"/>
    <cellStyle name="Обычный 3 2 5 2 5 2 5" xfId="0"/>
    <cellStyle name="Обычный 3 2 5 2 5 2 5 2" xfId="0"/>
    <cellStyle name="Обычный 3 2 5 2 5 2 6" xfId="0"/>
    <cellStyle name="Обычный 3 2 5 2 5 2_Без баланса" xfId="0"/>
    <cellStyle name="Обычный 3 2 5 2 5 3" xfId="0"/>
    <cellStyle name="Обычный 3 2 5 2 5 3 2" xfId="0"/>
    <cellStyle name="Обычный 3 2 5 2 5 3 2 2" xfId="0"/>
    <cellStyle name="Обычный 3 2 5 2 5 3 3" xfId="0"/>
    <cellStyle name="Обычный 3 2 5 2 5 3 3 2" xfId="0"/>
    <cellStyle name="Обычный 3 2 5 2 5 3 4" xfId="0"/>
    <cellStyle name="Обычный 3 2 5 2 5 3 4 2" xfId="0"/>
    <cellStyle name="Обычный 3 2 5 2 5 3 5" xfId="0"/>
    <cellStyle name="Обычный 3 2 5 2 5 4" xfId="0"/>
    <cellStyle name="Обычный 3 2 5 2 5 4 2" xfId="0"/>
    <cellStyle name="Обычный 3 2 5 2 5 4 2 2" xfId="0"/>
    <cellStyle name="Обычный 3 2 5 2 5 4 3" xfId="0"/>
    <cellStyle name="Обычный 3 2 5 2 5 4 3 2" xfId="0"/>
    <cellStyle name="Обычный 3 2 5 2 5 4 4" xfId="0"/>
    <cellStyle name="Обычный 3 2 5 2 5 4 4 2" xfId="0"/>
    <cellStyle name="Обычный 3 2 5 2 5 4 5" xfId="0"/>
    <cellStyle name="Обычный 3 2 5 2 5 5" xfId="0"/>
    <cellStyle name="Обычный 3 2 5 2 5 5 2" xfId="0"/>
    <cellStyle name="Обычный 3 2 5 2 5 5 2 2" xfId="0"/>
    <cellStyle name="Обычный 3 2 5 2 5 5 3" xfId="0"/>
    <cellStyle name="Обычный 3 2 5 2 5 5 3 2" xfId="0"/>
    <cellStyle name="Обычный 3 2 5 2 5 5 4" xfId="0"/>
    <cellStyle name="Обычный 3 2 5 2 5 5 4 2" xfId="0"/>
    <cellStyle name="Обычный 3 2 5 2 5 5 5" xfId="0"/>
    <cellStyle name="Обычный 3 2 5 2 5 6" xfId="0"/>
    <cellStyle name="Обычный 3 2 5 2 5 6 2" xfId="0"/>
    <cellStyle name="Обычный 3 2 5 2 5 6 2 2" xfId="0"/>
    <cellStyle name="Обычный 3 2 5 2 5 6 3" xfId="0"/>
    <cellStyle name="Обычный 3 2 5 2 5 6 3 2" xfId="0"/>
    <cellStyle name="Обычный 3 2 5 2 5 6 4" xfId="0"/>
    <cellStyle name="Обычный 3 2 5 2 5 6 4 2" xfId="0"/>
    <cellStyle name="Обычный 3 2 5 2 5 6 5" xfId="0"/>
    <cellStyle name="Обычный 3 2 5 2 5 7" xfId="0"/>
    <cellStyle name="Обычный 3 2 5 2 5 7 2" xfId="0"/>
    <cellStyle name="Обычный 3 2 5 2 5 8" xfId="0"/>
    <cellStyle name="Обычный 3 2 5 2 5 8 2" xfId="0"/>
    <cellStyle name="Обычный 3 2 5 2 5 9" xfId="0"/>
    <cellStyle name="Обычный 3 2 5 2 5 9 2" xfId="0"/>
    <cellStyle name="Обычный 3 2 5 2 5_Без баланса" xfId="0"/>
    <cellStyle name="Обычный 3 2 5 2 6" xfId="0"/>
    <cellStyle name="Обычный 3 2 5 2 6 2" xfId="0"/>
    <cellStyle name="Обычный 3 2 5 2 6 2 2" xfId="0"/>
    <cellStyle name="Обычный 3 2 5 2 6 2 2 2" xfId="0"/>
    <cellStyle name="Обычный 3 2 5 2 6 2 3" xfId="0"/>
    <cellStyle name="Обычный 3 2 5 2 6 2 3 2" xfId="0"/>
    <cellStyle name="Обычный 3 2 5 2 6 2 4" xfId="0"/>
    <cellStyle name="Обычный 3 2 5 2 6 2 4 2" xfId="0"/>
    <cellStyle name="Обычный 3 2 5 2 6 2 5" xfId="0"/>
    <cellStyle name="Обычный 3 2 5 2 6 3" xfId="0"/>
    <cellStyle name="Обычный 3 2 5 2 6 3 2" xfId="0"/>
    <cellStyle name="Обычный 3 2 5 2 6 3 2 2" xfId="0"/>
    <cellStyle name="Обычный 3 2 5 2 6 3 3" xfId="0"/>
    <cellStyle name="Обычный 3 2 5 2 6 3 3 2" xfId="0"/>
    <cellStyle name="Обычный 3 2 5 2 6 3 4" xfId="0"/>
    <cellStyle name="Обычный 3 2 5 2 6 3 4 2" xfId="0"/>
    <cellStyle name="Обычный 3 2 5 2 6 3 5" xfId="0"/>
    <cellStyle name="Обычный 3 2 5 2 6 4" xfId="0"/>
    <cellStyle name="Обычный 3 2 5 2 6 4 2" xfId="0"/>
    <cellStyle name="Обычный 3 2 5 2 6 5" xfId="0"/>
    <cellStyle name="Обычный 3 2 5 2 6 5 2" xfId="0"/>
    <cellStyle name="Обычный 3 2 5 2 6 6" xfId="0"/>
    <cellStyle name="Обычный 3 2 5 2 6 6 2" xfId="0"/>
    <cellStyle name="Обычный 3 2 5 2 6 7" xfId="0"/>
    <cellStyle name="Обычный 3 2 5 2 6_Без баланса" xfId="0"/>
    <cellStyle name="Обычный 3 2 5 2 7" xfId="0"/>
    <cellStyle name="Обычный 3 2 5 2 7 2" xfId="0"/>
    <cellStyle name="Обычный 3 2 5 2 7 2 2" xfId="0"/>
    <cellStyle name="Обычный 3 2 5 2 7 2 2 2" xfId="0"/>
    <cellStyle name="Обычный 3 2 5 2 7 2 3" xfId="0"/>
    <cellStyle name="Обычный 3 2 5 2 7 2 3 2" xfId="0"/>
    <cellStyle name="Обычный 3 2 5 2 7 2 4" xfId="0"/>
    <cellStyle name="Обычный 3 2 5 2 7 2 4 2" xfId="0"/>
    <cellStyle name="Обычный 3 2 5 2 7 2 5" xfId="0"/>
    <cellStyle name="Обычный 3 2 5 2 7 3" xfId="0"/>
    <cellStyle name="Обычный 3 2 5 2 7 3 2" xfId="0"/>
    <cellStyle name="Обычный 3 2 5 2 7 3 2 2" xfId="0"/>
    <cellStyle name="Обычный 3 2 5 2 7 3 3" xfId="0"/>
    <cellStyle name="Обычный 3 2 5 2 7 3 3 2" xfId="0"/>
    <cellStyle name="Обычный 3 2 5 2 7 3 4" xfId="0"/>
    <cellStyle name="Обычный 3 2 5 2 7 3 4 2" xfId="0"/>
    <cellStyle name="Обычный 3 2 5 2 7 3 5" xfId="0"/>
    <cellStyle name="Обычный 3 2 5 2 7 4" xfId="0"/>
    <cellStyle name="Обычный 3 2 5 2 7 4 2" xfId="0"/>
    <cellStyle name="Обычный 3 2 5 2 7 5" xfId="0"/>
    <cellStyle name="Обычный 3 2 5 2 7 5 2" xfId="0"/>
    <cellStyle name="Обычный 3 2 5 2 7 6" xfId="0"/>
    <cellStyle name="Обычный 3 2 5 2 7 6 2" xfId="0"/>
    <cellStyle name="Обычный 3 2 5 2 7 7" xfId="0"/>
    <cellStyle name="Обычный 3 2 5 2 7_Без баланса" xfId="0"/>
    <cellStyle name="Обычный 3 2 5 2 8" xfId="0"/>
    <cellStyle name="Обычный 3 2 5 2 8 2" xfId="0"/>
    <cellStyle name="Обычный 3 2 5 2 8 2 2" xfId="0"/>
    <cellStyle name="Обычный 3 2 5 2 8 2 2 2" xfId="0"/>
    <cellStyle name="Обычный 3 2 5 2 8 2 3" xfId="0"/>
    <cellStyle name="Обычный 3 2 5 2 8 2 3 2" xfId="0"/>
    <cellStyle name="Обычный 3 2 5 2 8 2 4" xfId="0"/>
    <cellStyle name="Обычный 3 2 5 2 8 2 4 2" xfId="0"/>
    <cellStyle name="Обычный 3 2 5 2 8 2 5" xfId="0"/>
    <cellStyle name="Обычный 3 2 5 2 8 3" xfId="0"/>
    <cellStyle name="Обычный 3 2 5 2 8 3 2" xfId="0"/>
    <cellStyle name="Обычный 3 2 5 2 8 4" xfId="0"/>
    <cellStyle name="Обычный 3 2 5 2 8 4 2" xfId="0"/>
    <cellStyle name="Обычный 3 2 5 2 8 5" xfId="0"/>
    <cellStyle name="Обычный 3 2 5 2 8 5 2" xfId="0"/>
    <cellStyle name="Обычный 3 2 5 2 8 6" xfId="0"/>
    <cellStyle name="Обычный 3 2 5 2 8_Без баланса" xfId="0"/>
    <cellStyle name="Обычный 3 2 5 2 9" xfId="0"/>
    <cellStyle name="Обычный 3 2 5 2 9 2" xfId="0"/>
    <cellStyle name="Обычный 3 2 5 2 9 2 2" xfId="0"/>
    <cellStyle name="Обычный 3 2 5 2 9 3" xfId="0"/>
    <cellStyle name="Обычный 3 2 5 2 9 3 2" xfId="0"/>
    <cellStyle name="Обычный 3 2 5 2 9 4" xfId="0"/>
    <cellStyle name="Обычный 3 2 5 2 9 4 2" xfId="0"/>
    <cellStyle name="Обычный 3 2 5 2 9 5" xfId="0"/>
    <cellStyle name="Обычный 3 2 5 2_Без баланса" xfId="0"/>
    <cellStyle name="Обычный 3 2 5 3" xfId="0"/>
    <cellStyle name="Обычный 3 2 5 3 2" xfId="0"/>
    <cellStyle name="Обычный 3 2 5 3 2 2" xfId="0"/>
    <cellStyle name="Обычный 3 2 5 3 2 2 2" xfId="0"/>
    <cellStyle name="Обычный 3 2 5 3 2 2 2 2" xfId="0"/>
    <cellStyle name="Обычный 3 2 5 3 2 2 2 2 2" xfId="0"/>
    <cellStyle name="Обычный 3 2 5 3 2 2 2 3" xfId="0"/>
    <cellStyle name="Обычный 3 2 5 3 2 2 2 3 2" xfId="0"/>
    <cellStyle name="Обычный 3 2 5 3 2 2 2 4" xfId="0"/>
    <cellStyle name="Обычный 3 2 5 3 2 2 2 4 2" xfId="0"/>
    <cellStyle name="Обычный 3 2 5 3 2 2 2 5" xfId="0"/>
    <cellStyle name="Обычный 3 2 5 3 2 2 3" xfId="0"/>
    <cellStyle name="Обычный 3 2 5 3 2 2 3 2" xfId="0"/>
    <cellStyle name="Обычный 3 2 5 3 2 2 3 2 2" xfId="0"/>
    <cellStyle name="Обычный 3 2 5 3 2 2 3 3" xfId="0"/>
    <cellStyle name="Обычный 3 2 5 3 2 2 3 3 2" xfId="0"/>
    <cellStyle name="Обычный 3 2 5 3 2 2 3 4" xfId="0"/>
    <cellStyle name="Обычный 3 2 5 3 2 2 3 4 2" xfId="0"/>
    <cellStyle name="Обычный 3 2 5 3 2 2 3 5" xfId="0"/>
    <cellStyle name="Обычный 3 2 5 3 2 2 4" xfId="0"/>
    <cellStyle name="Обычный 3 2 5 3 2 2 4 2" xfId="0"/>
    <cellStyle name="Обычный 3 2 5 3 2 2 5" xfId="0"/>
    <cellStyle name="Обычный 3 2 5 3 2 2 5 2" xfId="0"/>
    <cellStyle name="Обычный 3 2 5 3 2 2 6" xfId="0"/>
    <cellStyle name="Обычный 3 2 5 3 2 2 6 2" xfId="0"/>
    <cellStyle name="Обычный 3 2 5 3 2 2 7" xfId="0"/>
    <cellStyle name="Обычный 3 2 5 3 2 2_Без баланса" xfId="0"/>
    <cellStyle name="Обычный 3 2 5 3 2 3" xfId="0"/>
    <cellStyle name="Обычный 3 2 5 3 2 3 2" xfId="0"/>
    <cellStyle name="Обычный 3 2 5 3 2 3 2 2" xfId="0"/>
    <cellStyle name="Обычный 3 2 5 3 2 3 2 2 2" xfId="0"/>
    <cellStyle name="Обычный 3 2 5 3 2 3 2 3" xfId="0"/>
    <cellStyle name="Обычный 3 2 5 3 2 3 2 3 2" xfId="0"/>
    <cellStyle name="Обычный 3 2 5 3 2 3 2 4" xfId="0"/>
    <cellStyle name="Обычный 3 2 5 3 2 3 2 4 2" xfId="0"/>
    <cellStyle name="Обычный 3 2 5 3 2 3 2 5" xfId="0"/>
    <cellStyle name="Обычный 3 2 5 3 2 3 3" xfId="0"/>
    <cellStyle name="Обычный 3 2 5 3 2 3 3 2" xfId="0"/>
    <cellStyle name="Обычный 3 2 5 3 2 3 4" xfId="0"/>
    <cellStyle name="Обычный 3 2 5 3 2 3 4 2" xfId="0"/>
    <cellStyle name="Обычный 3 2 5 3 2 3 5" xfId="0"/>
    <cellStyle name="Обычный 3 2 5 3 2 3 5 2" xfId="0"/>
    <cellStyle name="Обычный 3 2 5 3 2 3 6" xfId="0"/>
    <cellStyle name="Обычный 3 2 5 3 2 4" xfId="0"/>
    <cellStyle name="Обычный 3 2 5 3 2 4 2" xfId="0"/>
    <cellStyle name="Обычный 3 2 5 3 2 4 2 2" xfId="0"/>
    <cellStyle name="Обычный 3 2 5 3 2 4 3" xfId="0"/>
    <cellStyle name="Обычный 3 2 5 3 2 4 3 2" xfId="0"/>
    <cellStyle name="Обычный 3 2 5 3 2 4 4" xfId="0"/>
    <cellStyle name="Обычный 3 2 5 3 2 4 4 2" xfId="0"/>
    <cellStyle name="Обычный 3 2 5 3 2 4 5" xfId="0"/>
    <cellStyle name="Обычный 3 2 5 3 2 5" xfId="0"/>
    <cellStyle name="Обычный 3 2 5 3 2 5 2" xfId="0"/>
    <cellStyle name="Обычный 3 2 5 3 2 6" xfId="0"/>
    <cellStyle name="Обычный 3 2 5 3 2 6 2" xfId="0"/>
    <cellStyle name="Обычный 3 2 5 3 2 7" xfId="0"/>
    <cellStyle name="Обычный 3 2 5 3 2 7 2" xfId="0"/>
    <cellStyle name="Обычный 3 2 5 3 2 8" xfId="0"/>
    <cellStyle name="Обычный 3 2 5 3 2_Без баланса" xfId="0"/>
    <cellStyle name="Обычный 3 2 5 3 3" xfId="0"/>
    <cellStyle name="Обычный 3 2 5 3 3 2" xfId="0"/>
    <cellStyle name="Обычный 3 2 5 3 3 2 2" xfId="0"/>
    <cellStyle name="Обычный 3 2 5 3 3 2 2 2" xfId="0"/>
    <cellStyle name="Обычный 3 2 5 3 3 2 3" xfId="0"/>
    <cellStyle name="Обычный 3 2 5 3 3 2 3 2" xfId="0"/>
    <cellStyle name="Обычный 3 2 5 3 3 2 4" xfId="0"/>
    <cellStyle name="Обычный 3 2 5 3 3 2 4 2" xfId="0"/>
    <cellStyle name="Обычный 3 2 5 3 3 2 5" xfId="0"/>
    <cellStyle name="Обычный 3 2 5 3 3 3" xfId="0"/>
    <cellStyle name="Обычный 3 2 5 3 3 3 2" xfId="0"/>
    <cellStyle name="Обычный 3 2 5 3 3 3 2 2" xfId="0"/>
    <cellStyle name="Обычный 3 2 5 3 3 3 3" xfId="0"/>
    <cellStyle name="Обычный 3 2 5 3 3 3 3 2" xfId="0"/>
    <cellStyle name="Обычный 3 2 5 3 3 3 4" xfId="0"/>
    <cellStyle name="Обычный 3 2 5 3 3 3 4 2" xfId="0"/>
    <cellStyle name="Обычный 3 2 5 3 3 3 5" xfId="0"/>
    <cellStyle name="Обычный 3 2 5 3 3 4" xfId="0"/>
    <cellStyle name="Обычный 3 2 5 3 3 4 2" xfId="0"/>
    <cellStyle name="Обычный 3 2 5 3 3 5" xfId="0"/>
    <cellStyle name="Обычный 3 2 5 3 3 5 2" xfId="0"/>
    <cellStyle name="Обычный 3 2 5 3 3 6" xfId="0"/>
    <cellStyle name="Обычный 3 2 5 3 3 6 2" xfId="0"/>
    <cellStyle name="Обычный 3 2 5 3 3 7" xfId="0"/>
    <cellStyle name="Обычный 3 2 5 3 3_Без баланса" xfId="0"/>
    <cellStyle name="Обычный 3 2 5 3 4" xfId="0"/>
    <cellStyle name="Обычный 3 2 5 3 4 2" xfId="0"/>
    <cellStyle name="Обычный 3 2 5 3 4 2 2" xfId="0"/>
    <cellStyle name="Обычный 3 2 5 3 4 2 2 2" xfId="0"/>
    <cellStyle name="Обычный 3 2 5 3 4 2 3" xfId="0"/>
    <cellStyle name="Обычный 3 2 5 3 4 2 3 2" xfId="0"/>
    <cellStyle name="Обычный 3 2 5 3 4 2 4" xfId="0"/>
    <cellStyle name="Обычный 3 2 5 3 4 2 4 2" xfId="0"/>
    <cellStyle name="Обычный 3 2 5 3 4 2 5" xfId="0"/>
    <cellStyle name="Обычный 3 2 5 3 4 3" xfId="0"/>
    <cellStyle name="Обычный 3 2 5 3 4 3 2" xfId="0"/>
    <cellStyle name="Обычный 3 2 5 3 4 4" xfId="0"/>
    <cellStyle name="Обычный 3 2 5 3 4 4 2" xfId="0"/>
    <cellStyle name="Обычный 3 2 5 3 4 5" xfId="0"/>
    <cellStyle name="Обычный 3 2 5 3 4 5 2" xfId="0"/>
    <cellStyle name="Обычный 3 2 5 3 4 6" xfId="0"/>
    <cellStyle name="Обычный 3 2 5 3 5" xfId="0"/>
    <cellStyle name="Обычный 3 2 5 3 5 2" xfId="0"/>
    <cellStyle name="Обычный 3 2 5 3 5 2 2" xfId="0"/>
    <cellStyle name="Обычный 3 2 5 3 5 3" xfId="0"/>
    <cellStyle name="Обычный 3 2 5 3 5 3 2" xfId="0"/>
    <cellStyle name="Обычный 3 2 5 3 5 4" xfId="0"/>
    <cellStyle name="Обычный 3 2 5 3 5 4 2" xfId="0"/>
    <cellStyle name="Обычный 3 2 5 3 5 5" xfId="0"/>
    <cellStyle name="Обычный 3 2 5 3 6" xfId="0"/>
    <cellStyle name="Обычный 3 2 5 3 6 2" xfId="0"/>
    <cellStyle name="Обычный 3 2 5 3 7" xfId="0"/>
    <cellStyle name="Обычный 3 2 5 3 7 2" xfId="0"/>
    <cellStyle name="Обычный 3 2 5 3 8" xfId="0"/>
    <cellStyle name="Обычный 3 2 5 3 8 2" xfId="0"/>
    <cellStyle name="Обычный 3 2 5 3 9" xfId="0"/>
    <cellStyle name="Обычный 3 2 5 3_Без баланса" xfId="0"/>
    <cellStyle name="Обычный 3 2 5 4" xfId="0"/>
    <cellStyle name="Обычный 3 2 5 4 2" xfId="0"/>
    <cellStyle name="Обычный 3 2 5 4 2 2" xfId="0"/>
    <cellStyle name="Обычный 3 2 5 4 2 2 2" xfId="0"/>
    <cellStyle name="Обычный 3 2 5 4 2 2 2 2" xfId="0"/>
    <cellStyle name="Обычный 3 2 5 4 2 2 3" xfId="0"/>
    <cellStyle name="Обычный 3 2 5 4 2 2 3 2" xfId="0"/>
    <cellStyle name="Обычный 3 2 5 4 2 2 4" xfId="0"/>
    <cellStyle name="Обычный 3 2 5 4 2 2 4 2" xfId="0"/>
    <cellStyle name="Обычный 3 2 5 4 2 2 5" xfId="0"/>
    <cellStyle name="Обычный 3 2 5 4 2 3" xfId="0"/>
    <cellStyle name="Обычный 3 2 5 4 2 3 2" xfId="0"/>
    <cellStyle name="Обычный 3 2 5 4 2 3 2 2" xfId="0"/>
    <cellStyle name="Обычный 3 2 5 4 2 3 3" xfId="0"/>
    <cellStyle name="Обычный 3 2 5 4 2 3 3 2" xfId="0"/>
    <cellStyle name="Обычный 3 2 5 4 2 3 4" xfId="0"/>
    <cellStyle name="Обычный 3 2 5 4 2 3 4 2" xfId="0"/>
    <cellStyle name="Обычный 3 2 5 4 2 3 5" xfId="0"/>
    <cellStyle name="Обычный 3 2 5 4 2 4" xfId="0"/>
    <cellStyle name="Обычный 3 2 5 4 2 4 2" xfId="0"/>
    <cellStyle name="Обычный 3 2 5 4 2 5" xfId="0"/>
    <cellStyle name="Обычный 3 2 5 4 2 5 2" xfId="0"/>
    <cellStyle name="Обычный 3 2 5 4 2 6" xfId="0"/>
    <cellStyle name="Обычный 3 2 5 4 2 6 2" xfId="0"/>
    <cellStyle name="Обычный 3 2 5 4 2 7" xfId="0"/>
    <cellStyle name="Обычный 3 2 5 4 2_Без баланса" xfId="0"/>
    <cellStyle name="Обычный 3 2 5 4 3" xfId="0"/>
    <cellStyle name="Обычный 3 2 5 4 3 2" xfId="0"/>
    <cellStyle name="Обычный 3 2 5 4 3 2 2" xfId="0"/>
    <cellStyle name="Обычный 3 2 5 4 3 2 2 2" xfId="0"/>
    <cellStyle name="Обычный 3 2 5 4 3 2 3" xfId="0"/>
    <cellStyle name="Обычный 3 2 5 4 3 2 3 2" xfId="0"/>
    <cellStyle name="Обычный 3 2 5 4 3 2 4" xfId="0"/>
    <cellStyle name="Обычный 3 2 5 4 3 2 4 2" xfId="0"/>
    <cellStyle name="Обычный 3 2 5 4 3 2 5" xfId="0"/>
    <cellStyle name="Обычный 3 2 5 4 3 3" xfId="0"/>
    <cellStyle name="Обычный 3 2 5 4 3 3 2" xfId="0"/>
    <cellStyle name="Обычный 3 2 5 4 3 4" xfId="0"/>
    <cellStyle name="Обычный 3 2 5 4 3 4 2" xfId="0"/>
    <cellStyle name="Обычный 3 2 5 4 3 5" xfId="0"/>
    <cellStyle name="Обычный 3 2 5 4 3 5 2" xfId="0"/>
    <cellStyle name="Обычный 3 2 5 4 3 6" xfId="0"/>
    <cellStyle name="Обычный 3 2 5 4 4" xfId="0"/>
    <cellStyle name="Обычный 3 2 5 4 4 2" xfId="0"/>
    <cellStyle name="Обычный 3 2 5 4 4 2 2" xfId="0"/>
    <cellStyle name="Обычный 3 2 5 4 4 3" xfId="0"/>
    <cellStyle name="Обычный 3 2 5 4 4 3 2" xfId="0"/>
    <cellStyle name="Обычный 3 2 5 4 4 4" xfId="0"/>
    <cellStyle name="Обычный 3 2 5 4 4 4 2" xfId="0"/>
    <cellStyle name="Обычный 3 2 5 4 4 5" xfId="0"/>
    <cellStyle name="Обычный 3 2 5 4 5" xfId="0"/>
    <cellStyle name="Обычный 3 2 5 4 5 2" xfId="0"/>
    <cellStyle name="Обычный 3 2 5 4 6" xfId="0"/>
    <cellStyle name="Обычный 3 2 5 4 6 2" xfId="0"/>
    <cellStyle name="Обычный 3 2 5 4 7" xfId="0"/>
    <cellStyle name="Обычный 3 2 5 4 7 2" xfId="0"/>
    <cellStyle name="Обычный 3 2 5 4 8" xfId="0"/>
    <cellStyle name="Обычный 3 2 5 4_Без баланса" xfId="0"/>
    <cellStyle name="Обычный 3 2 5 5" xfId="0"/>
    <cellStyle name="Обычный 3 2 5 5 2" xfId="0"/>
    <cellStyle name="Обычный 3 2 5 5 2 2" xfId="0"/>
    <cellStyle name="Обычный 3 2 5 5 2 2 2" xfId="0"/>
    <cellStyle name="Обычный 3 2 5 5 2 2 2 2" xfId="0"/>
    <cellStyle name="Обычный 3 2 5 5 2 2 3" xfId="0"/>
    <cellStyle name="Обычный 3 2 5 5 2 2 3 2" xfId="0"/>
    <cellStyle name="Обычный 3 2 5 5 2 2 4" xfId="0"/>
    <cellStyle name="Обычный 3 2 5 5 2 2 4 2" xfId="0"/>
    <cellStyle name="Обычный 3 2 5 5 2 2 5" xfId="0"/>
    <cellStyle name="Обычный 3 2 5 5 2 3" xfId="0"/>
    <cellStyle name="Обычный 3 2 5 5 2 3 2" xfId="0"/>
    <cellStyle name="Обычный 3 2 5 5 2 3 2 2" xfId="0"/>
    <cellStyle name="Обычный 3 2 5 5 2 3 3" xfId="0"/>
    <cellStyle name="Обычный 3 2 5 5 2 3 3 2" xfId="0"/>
    <cellStyle name="Обычный 3 2 5 5 2 3 4" xfId="0"/>
    <cellStyle name="Обычный 3 2 5 5 2 3 4 2" xfId="0"/>
    <cellStyle name="Обычный 3 2 5 5 2 3 5" xfId="0"/>
    <cellStyle name="Обычный 3 2 5 5 2 4" xfId="0"/>
    <cellStyle name="Обычный 3 2 5 5 2 4 2" xfId="0"/>
    <cellStyle name="Обычный 3 2 5 5 2 5" xfId="0"/>
    <cellStyle name="Обычный 3 2 5 5 2 5 2" xfId="0"/>
    <cellStyle name="Обычный 3 2 5 5 2 6" xfId="0"/>
    <cellStyle name="Обычный 3 2 5 5 2 6 2" xfId="0"/>
    <cellStyle name="Обычный 3 2 5 5 2 7" xfId="0"/>
    <cellStyle name="Обычный 3 2 5 5 2_Без баланса" xfId="0"/>
    <cellStyle name="Обычный 3 2 5 5 3" xfId="0"/>
    <cellStyle name="Обычный 3 2 5 5 3 2" xfId="0"/>
    <cellStyle name="Обычный 3 2 5 5 3 2 2" xfId="0"/>
    <cellStyle name="Обычный 3 2 5 5 3 3" xfId="0"/>
    <cellStyle name="Обычный 3 2 5 5 3 3 2" xfId="0"/>
    <cellStyle name="Обычный 3 2 5 5 3 4" xfId="0"/>
    <cellStyle name="Обычный 3 2 5 5 3 4 2" xfId="0"/>
    <cellStyle name="Обычный 3 2 5 5 3 5" xfId="0"/>
    <cellStyle name="Обычный 3 2 5 5 4" xfId="0"/>
    <cellStyle name="Обычный 3 2 5 5 4 2" xfId="0"/>
    <cellStyle name="Обычный 3 2 5 5 4 2 2" xfId="0"/>
    <cellStyle name="Обычный 3 2 5 5 4 3" xfId="0"/>
    <cellStyle name="Обычный 3 2 5 5 4 3 2" xfId="0"/>
    <cellStyle name="Обычный 3 2 5 5 4 4" xfId="0"/>
    <cellStyle name="Обычный 3 2 5 5 4 4 2" xfId="0"/>
    <cellStyle name="Обычный 3 2 5 5 4 5" xfId="0"/>
    <cellStyle name="Обычный 3 2 5 5 5" xfId="0"/>
    <cellStyle name="Обычный 3 2 5 5 5 2" xfId="0"/>
    <cellStyle name="Обычный 3 2 5 5 6" xfId="0"/>
    <cellStyle name="Обычный 3 2 5 5 6 2" xfId="0"/>
    <cellStyle name="Обычный 3 2 5 5 7" xfId="0"/>
    <cellStyle name="Обычный 3 2 5 5 7 2" xfId="0"/>
    <cellStyle name="Обычный 3 2 5 5 8" xfId="0"/>
    <cellStyle name="Обычный 3 2 5 5_Без баланса" xfId="0"/>
    <cellStyle name="Обычный 3 2 5 6" xfId="0"/>
    <cellStyle name="Обычный 3 2 5 6 10" xfId="0"/>
    <cellStyle name="Обычный 3 2 5 6 2" xfId="0"/>
    <cellStyle name="Обычный 3 2 5 6 2 2" xfId="0"/>
    <cellStyle name="Обычный 3 2 5 6 2 2 2" xfId="0"/>
    <cellStyle name="Обычный 3 2 5 6 2 2 2 2" xfId="0"/>
    <cellStyle name="Обычный 3 2 5 6 2 2 3" xfId="0"/>
    <cellStyle name="Обычный 3 2 5 6 2 2 3 2" xfId="0"/>
    <cellStyle name="Обычный 3 2 5 6 2 2 4" xfId="0"/>
    <cellStyle name="Обычный 3 2 5 6 2 2 4 2" xfId="0"/>
    <cellStyle name="Обычный 3 2 5 6 2 2 5" xfId="0"/>
    <cellStyle name="Обычный 3 2 5 6 2 3" xfId="0"/>
    <cellStyle name="Обычный 3 2 5 6 2 3 2" xfId="0"/>
    <cellStyle name="Обычный 3 2 5 6 2 4" xfId="0"/>
    <cellStyle name="Обычный 3 2 5 6 2 4 2" xfId="0"/>
    <cellStyle name="Обычный 3 2 5 6 2 5" xfId="0"/>
    <cellStyle name="Обычный 3 2 5 6 2 5 2" xfId="0"/>
    <cellStyle name="Обычный 3 2 5 6 2 6" xfId="0"/>
    <cellStyle name="Обычный 3 2 5 6 2_Без баланса" xfId="0"/>
    <cellStyle name="Обычный 3 2 5 6 3" xfId="0"/>
    <cellStyle name="Обычный 3 2 5 6 3 2" xfId="0"/>
    <cellStyle name="Обычный 3 2 5 6 3 2 2" xfId="0"/>
    <cellStyle name="Обычный 3 2 5 6 3 3" xfId="0"/>
    <cellStyle name="Обычный 3 2 5 6 3 3 2" xfId="0"/>
    <cellStyle name="Обычный 3 2 5 6 3 4" xfId="0"/>
    <cellStyle name="Обычный 3 2 5 6 3 4 2" xfId="0"/>
    <cellStyle name="Обычный 3 2 5 6 3 5" xfId="0"/>
    <cellStyle name="Обычный 3 2 5 6 4" xfId="0"/>
    <cellStyle name="Обычный 3 2 5 6 4 2" xfId="0"/>
    <cellStyle name="Обычный 3 2 5 6 4 2 2" xfId="0"/>
    <cellStyle name="Обычный 3 2 5 6 4 3" xfId="0"/>
    <cellStyle name="Обычный 3 2 5 6 4 3 2" xfId="0"/>
    <cellStyle name="Обычный 3 2 5 6 4 4" xfId="0"/>
    <cellStyle name="Обычный 3 2 5 6 4 4 2" xfId="0"/>
    <cellStyle name="Обычный 3 2 5 6 4 5" xfId="0"/>
    <cellStyle name="Обычный 3 2 5 6 5" xfId="0"/>
    <cellStyle name="Обычный 3 2 5 6 5 2" xfId="0"/>
    <cellStyle name="Обычный 3 2 5 6 5 2 2" xfId="0"/>
    <cellStyle name="Обычный 3 2 5 6 5 3" xfId="0"/>
    <cellStyle name="Обычный 3 2 5 6 5 3 2" xfId="0"/>
    <cellStyle name="Обычный 3 2 5 6 5 4" xfId="0"/>
    <cellStyle name="Обычный 3 2 5 6 5 4 2" xfId="0"/>
    <cellStyle name="Обычный 3 2 5 6 5 5" xfId="0"/>
    <cellStyle name="Обычный 3 2 5 6 6" xfId="0"/>
    <cellStyle name="Обычный 3 2 5 6 6 2" xfId="0"/>
    <cellStyle name="Обычный 3 2 5 6 6 2 2" xfId="0"/>
    <cellStyle name="Обычный 3 2 5 6 6 3" xfId="0"/>
    <cellStyle name="Обычный 3 2 5 6 6 3 2" xfId="0"/>
    <cellStyle name="Обычный 3 2 5 6 6 4" xfId="0"/>
    <cellStyle name="Обычный 3 2 5 6 6 4 2" xfId="0"/>
    <cellStyle name="Обычный 3 2 5 6 6 5" xfId="0"/>
    <cellStyle name="Обычный 3 2 5 6 7" xfId="0"/>
    <cellStyle name="Обычный 3 2 5 6 7 2" xfId="0"/>
    <cellStyle name="Обычный 3 2 5 6 8" xfId="0"/>
    <cellStyle name="Обычный 3 2 5 6 8 2" xfId="0"/>
    <cellStyle name="Обычный 3 2 5 6 9" xfId="0"/>
    <cellStyle name="Обычный 3 2 5 6 9 2" xfId="0"/>
    <cellStyle name="Обычный 3 2 5 6_Без баланса" xfId="0"/>
    <cellStyle name="Обычный 3 2 5 7" xfId="0"/>
    <cellStyle name="Обычный 3 2 5 7 2" xfId="0"/>
    <cellStyle name="Обычный 3 2 5 7 2 2" xfId="0"/>
    <cellStyle name="Обычный 3 2 5 7 2 2 2" xfId="0"/>
    <cellStyle name="Обычный 3 2 5 7 2 3" xfId="0"/>
    <cellStyle name="Обычный 3 2 5 7 2 3 2" xfId="0"/>
    <cellStyle name="Обычный 3 2 5 7 2 4" xfId="0"/>
    <cellStyle name="Обычный 3 2 5 7 2 4 2" xfId="0"/>
    <cellStyle name="Обычный 3 2 5 7 2 5" xfId="0"/>
    <cellStyle name="Обычный 3 2 5 7 3" xfId="0"/>
    <cellStyle name="Обычный 3 2 5 7 3 2" xfId="0"/>
    <cellStyle name="Обычный 3 2 5 7 3 2 2" xfId="0"/>
    <cellStyle name="Обычный 3 2 5 7 3 3" xfId="0"/>
    <cellStyle name="Обычный 3 2 5 7 3 3 2" xfId="0"/>
    <cellStyle name="Обычный 3 2 5 7 3 4" xfId="0"/>
    <cellStyle name="Обычный 3 2 5 7 3 4 2" xfId="0"/>
    <cellStyle name="Обычный 3 2 5 7 3 5" xfId="0"/>
    <cellStyle name="Обычный 3 2 5 7 4" xfId="0"/>
    <cellStyle name="Обычный 3 2 5 7 4 2" xfId="0"/>
    <cellStyle name="Обычный 3 2 5 7 5" xfId="0"/>
    <cellStyle name="Обычный 3 2 5 7 5 2" xfId="0"/>
    <cellStyle name="Обычный 3 2 5 7 6" xfId="0"/>
    <cellStyle name="Обычный 3 2 5 7 6 2" xfId="0"/>
    <cellStyle name="Обычный 3 2 5 7 7" xfId="0"/>
    <cellStyle name="Обычный 3 2 5 7_Без баланса" xfId="0"/>
    <cellStyle name="Обычный 3 2 5 8" xfId="0"/>
    <cellStyle name="Обычный 3 2 5 8 2" xfId="0"/>
    <cellStyle name="Обычный 3 2 5 8 2 2" xfId="0"/>
    <cellStyle name="Обычный 3 2 5 8 2 2 2" xfId="0"/>
    <cellStyle name="Обычный 3 2 5 8 2 3" xfId="0"/>
    <cellStyle name="Обычный 3 2 5 8 2 3 2" xfId="0"/>
    <cellStyle name="Обычный 3 2 5 8 2 4" xfId="0"/>
    <cellStyle name="Обычный 3 2 5 8 2 4 2" xfId="0"/>
    <cellStyle name="Обычный 3 2 5 8 2 5" xfId="0"/>
    <cellStyle name="Обычный 3 2 5 8 3" xfId="0"/>
    <cellStyle name="Обычный 3 2 5 8 3 2" xfId="0"/>
    <cellStyle name="Обычный 3 2 5 8 3 2 2" xfId="0"/>
    <cellStyle name="Обычный 3 2 5 8 3 3" xfId="0"/>
    <cellStyle name="Обычный 3 2 5 8 3 3 2" xfId="0"/>
    <cellStyle name="Обычный 3 2 5 8 3 4" xfId="0"/>
    <cellStyle name="Обычный 3 2 5 8 3 4 2" xfId="0"/>
    <cellStyle name="Обычный 3 2 5 8 3 5" xfId="0"/>
    <cellStyle name="Обычный 3 2 5 8 4" xfId="0"/>
    <cellStyle name="Обычный 3 2 5 8 4 2" xfId="0"/>
    <cellStyle name="Обычный 3 2 5 8 5" xfId="0"/>
    <cellStyle name="Обычный 3 2 5 8 5 2" xfId="0"/>
    <cellStyle name="Обычный 3 2 5 8 6" xfId="0"/>
    <cellStyle name="Обычный 3 2 5 8 6 2" xfId="0"/>
    <cellStyle name="Обычный 3 2 5 8 7" xfId="0"/>
    <cellStyle name="Обычный 3 2 5 8_Без баланса" xfId="0"/>
    <cellStyle name="Обычный 3 2 5 9" xfId="0"/>
    <cellStyle name="Обычный 3 2 5 9 2" xfId="0"/>
    <cellStyle name="Обычный 3 2 5 9 2 2" xfId="0"/>
    <cellStyle name="Обычный 3 2 5 9 2 2 2" xfId="0"/>
    <cellStyle name="Обычный 3 2 5 9 2 3" xfId="0"/>
    <cellStyle name="Обычный 3 2 5 9 2 3 2" xfId="0"/>
    <cellStyle name="Обычный 3 2 5 9 2 4" xfId="0"/>
    <cellStyle name="Обычный 3 2 5 9 2 4 2" xfId="0"/>
    <cellStyle name="Обычный 3 2 5 9 2 5" xfId="0"/>
    <cellStyle name="Обычный 3 2 5 9 3" xfId="0"/>
    <cellStyle name="Обычный 3 2 5 9 3 2" xfId="0"/>
    <cellStyle name="Обычный 3 2 5 9 4" xfId="0"/>
    <cellStyle name="Обычный 3 2 5 9 4 2" xfId="0"/>
    <cellStyle name="Обычный 3 2 5 9 5" xfId="0"/>
    <cellStyle name="Обычный 3 2 5 9 5 2" xfId="0"/>
    <cellStyle name="Обычный 3 2 5 9 6" xfId="0"/>
    <cellStyle name="Обычный 3 2 5 9_Без баланса" xfId="0"/>
    <cellStyle name="Обычный 3 2 50" xfId="0"/>
    <cellStyle name="Обычный 3 2 51" xfId="0"/>
    <cellStyle name="Обычный 3 2 52" xfId="0"/>
    <cellStyle name="Обычный 3 2 53" xfId="0"/>
    <cellStyle name="Обычный 3 2 54" xfId="0"/>
    <cellStyle name="Обычный 3 2 55" xfId="0"/>
    <cellStyle name="Обычный 3 2 56" xfId="0"/>
    <cellStyle name="Обычный 3 2 5_Без баланса" xfId="0"/>
    <cellStyle name="Обычный 3 2 6" xfId="0"/>
    <cellStyle name="Обычный 3 2 6 10" xfId="0"/>
    <cellStyle name="Обычный 3 2 6 10 2" xfId="0"/>
    <cellStyle name="Обычный 3 2 6 10 2 2" xfId="0"/>
    <cellStyle name="Обычный 3 2 6 10 3" xfId="0"/>
    <cellStyle name="Обычный 3 2 6 10 3 2" xfId="0"/>
    <cellStyle name="Обычный 3 2 6 10 4" xfId="0"/>
    <cellStyle name="Обычный 3 2 6 10 4 2" xfId="0"/>
    <cellStyle name="Обычный 3 2 6 10 5" xfId="0"/>
    <cellStyle name="Обычный 3 2 6 11" xfId="0"/>
    <cellStyle name="Обычный 3 2 6 11 2" xfId="0"/>
    <cellStyle name="Обычный 3 2 6 12" xfId="0"/>
    <cellStyle name="Обычный 3 2 6 12 2" xfId="0"/>
    <cellStyle name="Обычный 3 2 6 13" xfId="0"/>
    <cellStyle name="Обычный 3 2 6 13 2" xfId="0"/>
    <cellStyle name="Обычный 3 2 6 14" xfId="0"/>
    <cellStyle name="Обычный 3 2 6 2" xfId="0"/>
    <cellStyle name="Обычный 3 2 6 2 2" xfId="0"/>
    <cellStyle name="Обычный 3 2 6 2 2 2" xfId="0"/>
    <cellStyle name="Обычный 3 2 6 2 2 2 2" xfId="0"/>
    <cellStyle name="Обычный 3 2 6 2 2 2 2 2" xfId="0"/>
    <cellStyle name="Обычный 3 2 6 2 2 2 2 2 2" xfId="0"/>
    <cellStyle name="Обычный 3 2 6 2 2 2 2 3" xfId="0"/>
    <cellStyle name="Обычный 3 2 6 2 2 2 2 3 2" xfId="0"/>
    <cellStyle name="Обычный 3 2 6 2 2 2 2 4" xfId="0"/>
    <cellStyle name="Обычный 3 2 6 2 2 2 2 4 2" xfId="0"/>
    <cellStyle name="Обычный 3 2 6 2 2 2 2 5" xfId="0"/>
    <cellStyle name="Обычный 3 2 6 2 2 2 3" xfId="0"/>
    <cellStyle name="Обычный 3 2 6 2 2 2 3 2" xfId="0"/>
    <cellStyle name="Обычный 3 2 6 2 2 2 3 2 2" xfId="0"/>
    <cellStyle name="Обычный 3 2 6 2 2 2 3 3" xfId="0"/>
    <cellStyle name="Обычный 3 2 6 2 2 2 3 3 2" xfId="0"/>
    <cellStyle name="Обычный 3 2 6 2 2 2 3 4" xfId="0"/>
    <cellStyle name="Обычный 3 2 6 2 2 2 3 4 2" xfId="0"/>
    <cellStyle name="Обычный 3 2 6 2 2 2 3 5" xfId="0"/>
    <cellStyle name="Обычный 3 2 6 2 2 2 4" xfId="0"/>
    <cellStyle name="Обычный 3 2 6 2 2 2 4 2" xfId="0"/>
    <cellStyle name="Обычный 3 2 6 2 2 2 5" xfId="0"/>
    <cellStyle name="Обычный 3 2 6 2 2 2 5 2" xfId="0"/>
    <cellStyle name="Обычный 3 2 6 2 2 2 6" xfId="0"/>
    <cellStyle name="Обычный 3 2 6 2 2 2 6 2" xfId="0"/>
    <cellStyle name="Обычный 3 2 6 2 2 2 7" xfId="0"/>
    <cellStyle name="Обычный 3 2 6 2 2 2_Без баланса" xfId="0"/>
    <cellStyle name="Обычный 3 2 6 2 2 3" xfId="0"/>
    <cellStyle name="Обычный 3 2 6 2 2 3 2" xfId="0"/>
    <cellStyle name="Обычный 3 2 6 2 2 3 2 2" xfId="0"/>
    <cellStyle name="Обычный 3 2 6 2 2 3 2 2 2" xfId="0"/>
    <cellStyle name="Обычный 3 2 6 2 2 3 2 3" xfId="0"/>
    <cellStyle name="Обычный 3 2 6 2 2 3 2 3 2" xfId="0"/>
    <cellStyle name="Обычный 3 2 6 2 2 3 2 4" xfId="0"/>
    <cellStyle name="Обычный 3 2 6 2 2 3 2 4 2" xfId="0"/>
    <cellStyle name="Обычный 3 2 6 2 2 3 2 5" xfId="0"/>
    <cellStyle name="Обычный 3 2 6 2 2 3 3" xfId="0"/>
    <cellStyle name="Обычный 3 2 6 2 2 3 3 2" xfId="0"/>
    <cellStyle name="Обычный 3 2 6 2 2 3 4" xfId="0"/>
    <cellStyle name="Обычный 3 2 6 2 2 3 4 2" xfId="0"/>
    <cellStyle name="Обычный 3 2 6 2 2 3 5" xfId="0"/>
    <cellStyle name="Обычный 3 2 6 2 2 3 5 2" xfId="0"/>
    <cellStyle name="Обычный 3 2 6 2 2 3 6" xfId="0"/>
    <cellStyle name="Обычный 3 2 6 2 2 4" xfId="0"/>
    <cellStyle name="Обычный 3 2 6 2 2 4 2" xfId="0"/>
    <cellStyle name="Обычный 3 2 6 2 2 4 2 2" xfId="0"/>
    <cellStyle name="Обычный 3 2 6 2 2 4 3" xfId="0"/>
    <cellStyle name="Обычный 3 2 6 2 2 4 3 2" xfId="0"/>
    <cellStyle name="Обычный 3 2 6 2 2 4 4" xfId="0"/>
    <cellStyle name="Обычный 3 2 6 2 2 4 4 2" xfId="0"/>
    <cellStyle name="Обычный 3 2 6 2 2 4 5" xfId="0"/>
    <cellStyle name="Обычный 3 2 6 2 2 5" xfId="0"/>
    <cellStyle name="Обычный 3 2 6 2 2 5 2" xfId="0"/>
    <cellStyle name="Обычный 3 2 6 2 2 6" xfId="0"/>
    <cellStyle name="Обычный 3 2 6 2 2 6 2" xfId="0"/>
    <cellStyle name="Обычный 3 2 6 2 2 7" xfId="0"/>
    <cellStyle name="Обычный 3 2 6 2 2 7 2" xfId="0"/>
    <cellStyle name="Обычный 3 2 6 2 2 8" xfId="0"/>
    <cellStyle name="Обычный 3 2 6 2 2_Без баланса" xfId="0"/>
    <cellStyle name="Обычный 3 2 6 2 3" xfId="0"/>
    <cellStyle name="Обычный 3 2 6 2 3 2" xfId="0"/>
    <cellStyle name="Обычный 3 2 6 2 3 2 2" xfId="0"/>
    <cellStyle name="Обычный 3 2 6 2 3 2 2 2" xfId="0"/>
    <cellStyle name="Обычный 3 2 6 2 3 2 3" xfId="0"/>
    <cellStyle name="Обычный 3 2 6 2 3 2 3 2" xfId="0"/>
    <cellStyle name="Обычный 3 2 6 2 3 2 4" xfId="0"/>
    <cellStyle name="Обычный 3 2 6 2 3 2 4 2" xfId="0"/>
    <cellStyle name="Обычный 3 2 6 2 3 2 5" xfId="0"/>
    <cellStyle name="Обычный 3 2 6 2 3 3" xfId="0"/>
    <cellStyle name="Обычный 3 2 6 2 3 3 2" xfId="0"/>
    <cellStyle name="Обычный 3 2 6 2 3 3 2 2" xfId="0"/>
    <cellStyle name="Обычный 3 2 6 2 3 3 3" xfId="0"/>
    <cellStyle name="Обычный 3 2 6 2 3 3 3 2" xfId="0"/>
    <cellStyle name="Обычный 3 2 6 2 3 3 4" xfId="0"/>
    <cellStyle name="Обычный 3 2 6 2 3 3 4 2" xfId="0"/>
    <cellStyle name="Обычный 3 2 6 2 3 3 5" xfId="0"/>
    <cellStyle name="Обычный 3 2 6 2 3 4" xfId="0"/>
    <cellStyle name="Обычный 3 2 6 2 3 4 2" xfId="0"/>
    <cellStyle name="Обычный 3 2 6 2 3 5" xfId="0"/>
    <cellStyle name="Обычный 3 2 6 2 3 5 2" xfId="0"/>
    <cellStyle name="Обычный 3 2 6 2 3 6" xfId="0"/>
    <cellStyle name="Обычный 3 2 6 2 3 6 2" xfId="0"/>
    <cellStyle name="Обычный 3 2 6 2 3 7" xfId="0"/>
    <cellStyle name="Обычный 3 2 6 2 3_Без баланса" xfId="0"/>
    <cellStyle name="Обычный 3 2 6 2 4" xfId="0"/>
    <cellStyle name="Обычный 3 2 6 2 4 2" xfId="0"/>
    <cellStyle name="Обычный 3 2 6 2 4 2 2" xfId="0"/>
    <cellStyle name="Обычный 3 2 6 2 4 2 2 2" xfId="0"/>
    <cellStyle name="Обычный 3 2 6 2 4 2 3" xfId="0"/>
    <cellStyle name="Обычный 3 2 6 2 4 2 3 2" xfId="0"/>
    <cellStyle name="Обычный 3 2 6 2 4 2 4" xfId="0"/>
    <cellStyle name="Обычный 3 2 6 2 4 2 4 2" xfId="0"/>
    <cellStyle name="Обычный 3 2 6 2 4 2 5" xfId="0"/>
    <cellStyle name="Обычный 3 2 6 2 4 3" xfId="0"/>
    <cellStyle name="Обычный 3 2 6 2 4 3 2" xfId="0"/>
    <cellStyle name="Обычный 3 2 6 2 4 4" xfId="0"/>
    <cellStyle name="Обычный 3 2 6 2 4 4 2" xfId="0"/>
    <cellStyle name="Обычный 3 2 6 2 4 5" xfId="0"/>
    <cellStyle name="Обычный 3 2 6 2 4 5 2" xfId="0"/>
    <cellStyle name="Обычный 3 2 6 2 4 6" xfId="0"/>
    <cellStyle name="Обычный 3 2 6 2 5" xfId="0"/>
    <cellStyle name="Обычный 3 2 6 2 5 2" xfId="0"/>
    <cellStyle name="Обычный 3 2 6 2 5 2 2" xfId="0"/>
    <cellStyle name="Обычный 3 2 6 2 5 3" xfId="0"/>
    <cellStyle name="Обычный 3 2 6 2 5 3 2" xfId="0"/>
    <cellStyle name="Обычный 3 2 6 2 5 4" xfId="0"/>
    <cellStyle name="Обычный 3 2 6 2 5 4 2" xfId="0"/>
    <cellStyle name="Обычный 3 2 6 2 5 5" xfId="0"/>
    <cellStyle name="Обычный 3 2 6 2 6" xfId="0"/>
    <cellStyle name="Обычный 3 2 6 2 6 2" xfId="0"/>
    <cellStyle name="Обычный 3 2 6 2 7" xfId="0"/>
    <cellStyle name="Обычный 3 2 6 2 7 2" xfId="0"/>
    <cellStyle name="Обычный 3 2 6 2 8" xfId="0"/>
    <cellStyle name="Обычный 3 2 6 2 8 2" xfId="0"/>
    <cellStyle name="Обычный 3 2 6 2 9" xfId="0"/>
    <cellStyle name="Обычный 3 2 6 2_Без баланса" xfId="0"/>
    <cellStyle name="Обычный 3 2 6 3" xfId="0"/>
    <cellStyle name="Обычный 3 2 6 3 2" xfId="0"/>
    <cellStyle name="Обычный 3 2 6 3 2 2" xfId="0"/>
    <cellStyle name="Обычный 3 2 6 3 2 2 2" xfId="0"/>
    <cellStyle name="Обычный 3 2 6 3 2 2 2 2" xfId="0"/>
    <cellStyle name="Обычный 3 2 6 3 2 2 3" xfId="0"/>
    <cellStyle name="Обычный 3 2 6 3 2 2 3 2" xfId="0"/>
    <cellStyle name="Обычный 3 2 6 3 2 2 4" xfId="0"/>
    <cellStyle name="Обычный 3 2 6 3 2 2 4 2" xfId="0"/>
    <cellStyle name="Обычный 3 2 6 3 2 2 5" xfId="0"/>
    <cellStyle name="Обычный 3 2 6 3 2 3" xfId="0"/>
    <cellStyle name="Обычный 3 2 6 3 2 3 2" xfId="0"/>
    <cellStyle name="Обычный 3 2 6 3 2 3 2 2" xfId="0"/>
    <cellStyle name="Обычный 3 2 6 3 2 3 3" xfId="0"/>
    <cellStyle name="Обычный 3 2 6 3 2 3 3 2" xfId="0"/>
    <cellStyle name="Обычный 3 2 6 3 2 3 4" xfId="0"/>
    <cellStyle name="Обычный 3 2 6 3 2 3 4 2" xfId="0"/>
    <cellStyle name="Обычный 3 2 6 3 2 3 5" xfId="0"/>
    <cellStyle name="Обычный 3 2 6 3 2 4" xfId="0"/>
    <cellStyle name="Обычный 3 2 6 3 2 4 2" xfId="0"/>
    <cellStyle name="Обычный 3 2 6 3 2 5" xfId="0"/>
    <cellStyle name="Обычный 3 2 6 3 2 5 2" xfId="0"/>
    <cellStyle name="Обычный 3 2 6 3 2 6" xfId="0"/>
    <cellStyle name="Обычный 3 2 6 3 2 6 2" xfId="0"/>
    <cellStyle name="Обычный 3 2 6 3 2 7" xfId="0"/>
    <cellStyle name="Обычный 3 2 6 3 2_Без баланса" xfId="0"/>
    <cellStyle name="Обычный 3 2 6 3 3" xfId="0"/>
    <cellStyle name="Обычный 3 2 6 3 3 2" xfId="0"/>
    <cellStyle name="Обычный 3 2 6 3 3 2 2" xfId="0"/>
    <cellStyle name="Обычный 3 2 6 3 3 2 2 2" xfId="0"/>
    <cellStyle name="Обычный 3 2 6 3 3 2 3" xfId="0"/>
    <cellStyle name="Обычный 3 2 6 3 3 2 3 2" xfId="0"/>
    <cellStyle name="Обычный 3 2 6 3 3 2 4" xfId="0"/>
    <cellStyle name="Обычный 3 2 6 3 3 2 4 2" xfId="0"/>
    <cellStyle name="Обычный 3 2 6 3 3 2 5" xfId="0"/>
    <cellStyle name="Обычный 3 2 6 3 3 3" xfId="0"/>
    <cellStyle name="Обычный 3 2 6 3 3 3 2" xfId="0"/>
    <cellStyle name="Обычный 3 2 6 3 3 4" xfId="0"/>
    <cellStyle name="Обычный 3 2 6 3 3 4 2" xfId="0"/>
    <cellStyle name="Обычный 3 2 6 3 3 5" xfId="0"/>
    <cellStyle name="Обычный 3 2 6 3 3 5 2" xfId="0"/>
    <cellStyle name="Обычный 3 2 6 3 3 6" xfId="0"/>
    <cellStyle name="Обычный 3 2 6 3 4" xfId="0"/>
    <cellStyle name="Обычный 3 2 6 3 4 2" xfId="0"/>
    <cellStyle name="Обычный 3 2 6 3 4 2 2" xfId="0"/>
    <cellStyle name="Обычный 3 2 6 3 4 3" xfId="0"/>
    <cellStyle name="Обычный 3 2 6 3 4 3 2" xfId="0"/>
    <cellStyle name="Обычный 3 2 6 3 4 4" xfId="0"/>
    <cellStyle name="Обычный 3 2 6 3 4 4 2" xfId="0"/>
    <cellStyle name="Обычный 3 2 6 3 4 5" xfId="0"/>
    <cellStyle name="Обычный 3 2 6 3 5" xfId="0"/>
    <cellStyle name="Обычный 3 2 6 3 5 2" xfId="0"/>
    <cellStyle name="Обычный 3 2 6 3 6" xfId="0"/>
    <cellStyle name="Обычный 3 2 6 3 6 2" xfId="0"/>
    <cellStyle name="Обычный 3 2 6 3 7" xfId="0"/>
    <cellStyle name="Обычный 3 2 6 3 7 2" xfId="0"/>
    <cellStyle name="Обычный 3 2 6 3 8" xfId="0"/>
    <cellStyle name="Обычный 3 2 6 3_Без баланса" xfId="0"/>
    <cellStyle name="Обычный 3 2 6 4" xfId="0"/>
    <cellStyle name="Обычный 3 2 6 4 2" xfId="0"/>
    <cellStyle name="Обычный 3 2 6 4 2 2" xfId="0"/>
    <cellStyle name="Обычный 3 2 6 4 2 2 2" xfId="0"/>
    <cellStyle name="Обычный 3 2 6 4 2 2 2 2" xfId="0"/>
    <cellStyle name="Обычный 3 2 6 4 2 2 3" xfId="0"/>
    <cellStyle name="Обычный 3 2 6 4 2 2 3 2" xfId="0"/>
    <cellStyle name="Обычный 3 2 6 4 2 2 4" xfId="0"/>
    <cellStyle name="Обычный 3 2 6 4 2 2 4 2" xfId="0"/>
    <cellStyle name="Обычный 3 2 6 4 2 2 5" xfId="0"/>
    <cellStyle name="Обычный 3 2 6 4 2 3" xfId="0"/>
    <cellStyle name="Обычный 3 2 6 4 2 3 2" xfId="0"/>
    <cellStyle name="Обычный 3 2 6 4 2 3 2 2" xfId="0"/>
    <cellStyle name="Обычный 3 2 6 4 2 3 3" xfId="0"/>
    <cellStyle name="Обычный 3 2 6 4 2 3 3 2" xfId="0"/>
    <cellStyle name="Обычный 3 2 6 4 2 3 4" xfId="0"/>
    <cellStyle name="Обычный 3 2 6 4 2 3 4 2" xfId="0"/>
    <cellStyle name="Обычный 3 2 6 4 2 3 5" xfId="0"/>
    <cellStyle name="Обычный 3 2 6 4 2 4" xfId="0"/>
    <cellStyle name="Обычный 3 2 6 4 2 4 2" xfId="0"/>
    <cellStyle name="Обычный 3 2 6 4 2 5" xfId="0"/>
    <cellStyle name="Обычный 3 2 6 4 2 5 2" xfId="0"/>
    <cellStyle name="Обычный 3 2 6 4 2 6" xfId="0"/>
    <cellStyle name="Обычный 3 2 6 4 2 6 2" xfId="0"/>
    <cellStyle name="Обычный 3 2 6 4 2 7" xfId="0"/>
    <cellStyle name="Обычный 3 2 6 4 2_Без баланса" xfId="0"/>
    <cellStyle name="Обычный 3 2 6 4 3" xfId="0"/>
    <cellStyle name="Обычный 3 2 6 4 3 2" xfId="0"/>
    <cellStyle name="Обычный 3 2 6 4 3 2 2" xfId="0"/>
    <cellStyle name="Обычный 3 2 6 4 3 3" xfId="0"/>
    <cellStyle name="Обычный 3 2 6 4 3 3 2" xfId="0"/>
    <cellStyle name="Обычный 3 2 6 4 3 4" xfId="0"/>
    <cellStyle name="Обычный 3 2 6 4 3 4 2" xfId="0"/>
    <cellStyle name="Обычный 3 2 6 4 3 5" xfId="0"/>
    <cellStyle name="Обычный 3 2 6 4 4" xfId="0"/>
    <cellStyle name="Обычный 3 2 6 4 4 2" xfId="0"/>
    <cellStyle name="Обычный 3 2 6 4 4 2 2" xfId="0"/>
    <cellStyle name="Обычный 3 2 6 4 4 3" xfId="0"/>
    <cellStyle name="Обычный 3 2 6 4 4 3 2" xfId="0"/>
    <cellStyle name="Обычный 3 2 6 4 4 4" xfId="0"/>
    <cellStyle name="Обычный 3 2 6 4 4 4 2" xfId="0"/>
    <cellStyle name="Обычный 3 2 6 4 4 5" xfId="0"/>
    <cellStyle name="Обычный 3 2 6 4 5" xfId="0"/>
    <cellStyle name="Обычный 3 2 6 4 5 2" xfId="0"/>
    <cellStyle name="Обычный 3 2 6 4 6" xfId="0"/>
    <cellStyle name="Обычный 3 2 6 4 6 2" xfId="0"/>
    <cellStyle name="Обычный 3 2 6 4 7" xfId="0"/>
    <cellStyle name="Обычный 3 2 6 4 7 2" xfId="0"/>
    <cellStyle name="Обычный 3 2 6 4 8" xfId="0"/>
    <cellStyle name="Обычный 3 2 6 4_Без баланса" xfId="0"/>
    <cellStyle name="Обычный 3 2 6 5" xfId="0"/>
    <cellStyle name="Обычный 3 2 6 5 10" xfId="0"/>
    <cellStyle name="Обычный 3 2 6 5 2" xfId="0"/>
    <cellStyle name="Обычный 3 2 6 5 2 2" xfId="0"/>
    <cellStyle name="Обычный 3 2 6 5 2 2 2" xfId="0"/>
    <cellStyle name="Обычный 3 2 6 5 2 2 2 2" xfId="0"/>
    <cellStyle name="Обычный 3 2 6 5 2 2 3" xfId="0"/>
    <cellStyle name="Обычный 3 2 6 5 2 2 3 2" xfId="0"/>
    <cellStyle name="Обычный 3 2 6 5 2 2 4" xfId="0"/>
    <cellStyle name="Обычный 3 2 6 5 2 2 4 2" xfId="0"/>
    <cellStyle name="Обычный 3 2 6 5 2 2 5" xfId="0"/>
    <cellStyle name="Обычный 3 2 6 5 2 3" xfId="0"/>
    <cellStyle name="Обычный 3 2 6 5 2 3 2" xfId="0"/>
    <cellStyle name="Обычный 3 2 6 5 2 4" xfId="0"/>
    <cellStyle name="Обычный 3 2 6 5 2 4 2" xfId="0"/>
    <cellStyle name="Обычный 3 2 6 5 2 5" xfId="0"/>
    <cellStyle name="Обычный 3 2 6 5 2 5 2" xfId="0"/>
    <cellStyle name="Обычный 3 2 6 5 2 6" xfId="0"/>
    <cellStyle name="Обычный 3 2 6 5 2_Без баланса" xfId="0"/>
    <cellStyle name="Обычный 3 2 6 5 3" xfId="0"/>
    <cellStyle name="Обычный 3 2 6 5 3 2" xfId="0"/>
    <cellStyle name="Обычный 3 2 6 5 3 2 2" xfId="0"/>
    <cellStyle name="Обычный 3 2 6 5 3 3" xfId="0"/>
    <cellStyle name="Обычный 3 2 6 5 3 3 2" xfId="0"/>
    <cellStyle name="Обычный 3 2 6 5 3 4" xfId="0"/>
    <cellStyle name="Обычный 3 2 6 5 3 4 2" xfId="0"/>
    <cellStyle name="Обычный 3 2 6 5 3 5" xfId="0"/>
    <cellStyle name="Обычный 3 2 6 5 4" xfId="0"/>
    <cellStyle name="Обычный 3 2 6 5 4 2" xfId="0"/>
    <cellStyle name="Обычный 3 2 6 5 4 2 2" xfId="0"/>
    <cellStyle name="Обычный 3 2 6 5 4 3" xfId="0"/>
    <cellStyle name="Обычный 3 2 6 5 4 3 2" xfId="0"/>
    <cellStyle name="Обычный 3 2 6 5 4 4" xfId="0"/>
    <cellStyle name="Обычный 3 2 6 5 4 4 2" xfId="0"/>
    <cellStyle name="Обычный 3 2 6 5 4 5" xfId="0"/>
    <cellStyle name="Обычный 3 2 6 5 5" xfId="0"/>
    <cellStyle name="Обычный 3 2 6 5 5 2" xfId="0"/>
    <cellStyle name="Обычный 3 2 6 5 5 2 2" xfId="0"/>
    <cellStyle name="Обычный 3 2 6 5 5 3" xfId="0"/>
    <cellStyle name="Обычный 3 2 6 5 5 3 2" xfId="0"/>
    <cellStyle name="Обычный 3 2 6 5 5 4" xfId="0"/>
    <cellStyle name="Обычный 3 2 6 5 5 4 2" xfId="0"/>
    <cellStyle name="Обычный 3 2 6 5 5 5" xfId="0"/>
    <cellStyle name="Обычный 3 2 6 5 6" xfId="0"/>
    <cellStyle name="Обычный 3 2 6 5 6 2" xfId="0"/>
    <cellStyle name="Обычный 3 2 6 5 6 2 2" xfId="0"/>
    <cellStyle name="Обычный 3 2 6 5 6 3" xfId="0"/>
    <cellStyle name="Обычный 3 2 6 5 6 3 2" xfId="0"/>
    <cellStyle name="Обычный 3 2 6 5 6 4" xfId="0"/>
    <cellStyle name="Обычный 3 2 6 5 6 4 2" xfId="0"/>
    <cellStyle name="Обычный 3 2 6 5 6 5" xfId="0"/>
    <cellStyle name="Обычный 3 2 6 5 7" xfId="0"/>
    <cellStyle name="Обычный 3 2 6 5 7 2" xfId="0"/>
    <cellStyle name="Обычный 3 2 6 5 8" xfId="0"/>
    <cellStyle name="Обычный 3 2 6 5 8 2" xfId="0"/>
    <cellStyle name="Обычный 3 2 6 5 9" xfId="0"/>
    <cellStyle name="Обычный 3 2 6 5 9 2" xfId="0"/>
    <cellStyle name="Обычный 3 2 6 5_Без баланса" xfId="0"/>
    <cellStyle name="Обычный 3 2 6 6" xfId="0"/>
    <cellStyle name="Обычный 3 2 6 6 2" xfId="0"/>
    <cellStyle name="Обычный 3 2 6 6 2 2" xfId="0"/>
    <cellStyle name="Обычный 3 2 6 6 2 2 2" xfId="0"/>
    <cellStyle name="Обычный 3 2 6 6 2 3" xfId="0"/>
    <cellStyle name="Обычный 3 2 6 6 2 3 2" xfId="0"/>
    <cellStyle name="Обычный 3 2 6 6 2 4" xfId="0"/>
    <cellStyle name="Обычный 3 2 6 6 2 4 2" xfId="0"/>
    <cellStyle name="Обычный 3 2 6 6 2 5" xfId="0"/>
    <cellStyle name="Обычный 3 2 6 6 3" xfId="0"/>
    <cellStyle name="Обычный 3 2 6 6 3 2" xfId="0"/>
    <cellStyle name="Обычный 3 2 6 6 3 2 2" xfId="0"/>
    <cellStyle name="Обычный 3 2 6 6 3 3" xfId="0"/>
    <cellStyle name="Обычный 3 2 6 6 3 3 2" xfId="0"/>
    <cellStyle name="Обычный 3 2 6 6 3 4" xfId="0"/>
    <cellStyle name="Обычный 3 2 6 6 3 4 2" xfId="0"/>
    <cellStyle name="Обычный 3 2 6 6 3 5" xfId="0"/>
    <cellStyle name="Обычный 3 2 6 6 4" xfId="0"/>
    <cellStyle name="Обычный 3 2 6 6 4 2" xfId="0"/>
    <cellStyle name="Обычный 3 2 6 6 5" xfId="0"/>
    <cellStyle name="Обычный 3 2 6 6 5 2" xfId="0"/>
    <cellStyle name="Обычный 3 2 6 6 6" xfId="0"/>
    <cellStyle name="Обычный 3 2 6 6 6 2" xfId="0"/>
    <cellStyle name="Обычный 3 2 6 6 7" xfId="0"/>
    <cellStyle name="Обычный 3 2 6 6_Без баланса" xfId="0"/>
    <cellStyle name="Обычный 3 2 6 7" xfId="0"/>
    <cellStyle name="Обычный 3 2 6 7 2" xfId="0"/>
    <cellStyle name="Обычный 3 2 6 7 2 2" xfId="0"/>
    <cellStyle name="Обычный 3 2 6 7 2 2 2" xfId="0"/>
    <cellStyle name="Обычный 3 2 6 7 2 3" xfId="0"/>
    <cellStyle name="Обычный 3 2 6 7 2 3 2" xfId="0"/>
    <cellStyle name="Обычный 3 2 6 7 2 4" xfId="0"/>
    <cellStyle name="Обычный 3 2 6 7 2 4 2" xfId="0"/>
    <cellStyle name="Обычный 3 2 6 7 2 5" xfId="0"/>
    <cellStyle name="Обычный 3 2 6 7 3" xfId="0"/>
    <cellStyle name="Обычный 3 2 6 7 3 2" xfId="0"/>
    <cellStyle name="Обычный 3 2 6 7 3 2 2" xfId="0"/>
    <cellStyle name="Обычный 3 2 6 7 3 3" xfId="0"/>
    <cellStyle name="Обычный 3 2 6 7 3 3 2" xfId="0"/>
    <cellStyle name="Обычный 3 2 6 7 3 4" xfId="0"/>
    <cellStyle name="Обычный 3 2 6 7 3 4 2" xfId="0"/>
    <cellStyle name="Обычный 3 2 6 7 3 5" xfId="0"/>
    <cellStyle name="Обычный 3 2 6 7 4" xfId="0"/>
    <cellStyle name="Обычный 3 2 6 7 4 2" xfId="0"/>
    <cellStyle name="Обычный 3 2 6 7 5" xfId="0"/>
    <cellStyle name="Обычный 3 2 6 7 5 2" xfId="0"/>
    <cellStyle name="Обычный 3 2 6 7 6" xfId="0"/>
    <cellStyle name="Обычный 3 2 6 7 6 2" xfId="0"/>
    <cellStyle name="Обычный 3 2 6 7 7" xfId="0"/>
    <cellStyle name="Обычный 3 2 6 7_Без баланса" xfId="0"/>
    <cellStyle name="Обычный 3 2 6 8" xfId="0"/>
    <cellStyle name="Обычный 3 2 6 8 2" xfId="0"/>
    <cellStyle name="Обычный 3 2 6 8 2 2" xfId="0"/>
    <cellStyle name="Обычный 3 2 6 8 2 2 2" xfId="0"/>
    <cellStyle name="Обычный 3 2 6 8 2 3" xfId="0"/>
    <cellStyle name="Обычный 3 2 6 8 2 3 2" xfId="0"/>
    <cellStyle name="Обычный 3 2 6 8 2 4" xfId="0"/>
    <cellStyle name="Обычный 3 2 6 8 2 4 2" xfId="0"/>
    <cellStyle name="Обычный 3 2 6 8 2 5" xfId="0"/>
    <cellStyle name="Обычный 3 2 6 8 3" xfId="0"/>
    <cellStyle name="Обычный 3 2 6 8 3 2" xfId="0"/>
    <cellStyle name="Обычный 3 2 6 8 4" xfId="0"/>
    <cellStyle name="Обычный 3 2 6 8 4 2" xfId="0"/>
    <cellStyle name="Обычный 3 2 6 8 5" xfId="0"/>
    <cellStyle name="Обычный 3 2 6 8 5 2" xfId="0"/>
    <cellStyle name="Обычный 3 2 6 8 6" xfId="0"/>
    <cellStyle name="Обычный 3 2 6 8_Без баланса" xfId="0"/>
    <cellStyle name="Обычный 3 2 6 9" xfId="0"/>
    <cellStyle name="Обычный 3 2 6 9 2" xfId="0"/>
    <cellStyle name="Обычный 3 2 6 9 2 2" xfId="0"/>
    <cellStyle name="Обычный 3 2 6 9 3" xfId="0"/>
    <cellStyle name="Обычный 3 2 6 9 3 2" xfId="0"/>
    <cellStyle name="Обычный 3 2 6 9 4" xfId="0"/>
    <cellStyle name="Обычный 3 2 6 9 4 2" xfId="0"/>
    <cellStyle name="Обычный 3 2 6 9 5" xfId="0"/>
    <cellStyle name="Обычный 3 2 6_Без баланса" xfId="0"/>
    <cellStyle name="Обычный 3 2 7" xfId="0"/>
    <cellStyle name="Обычный 3 2 7 2" xfId="0"/>
    <cellStyle name="Обычный 3 2 7 2 2" xfId="0"/>
    <cellStyle name="Обычный 3 2 7 2 2 2" xfId="0"/>
    <cellStyle name="Обычный 3 2 7 2 2 2 2" xfId="0"/>
    <cellStyle name="Обычный 3 2 7 2 2 2 2 2" xfId="0"/>
    <cellStyle name="Обычный 3 2 7 2 2 2 3" xfId="0"/>
    <cellStyle name="Обычный 3 2 7 2 2 2 3 2" xfId="0"/>
    <cellStyle name="Обычный 3 2 7 2 2 2 4" xfId="0"/>
    <cellStyle name="Обычный 3 2 7 2 2 2 4 2" xfId="0"/>
    <cellStyle name="Обычный 3 2 7 2 2 2 5" xfId="0"/>
    <cellStyle name="Обычный 3 2 7 2 2 3" xfId="0"/>
    <cellStyle name="Обычный 3 2 7 2 2 3 2" xfId="0"/>
    <cellStyle name="Обычный 3 2 7 2 2 3 2 2" xfId="0"/>
    <cellStyle name="Обычный 3 2 7 2 2 3 3" xfId="0"/>
    <cellStyle name="Обычный 3 2 7 2 2 3 3 2" xfId="0"/>
    <cellStyle name="Обычный 3 2 7 2 2 3 4" xfId="0"/>
    <cellStyle name="Обычный 3 2 7 2 2 3 4 2" xfId="0"/>
    <cellStyle name="Обычный 3 2 7 2 2 3 5" xfId="0"/>
    <cellStyle name="Обычный 3 2 7 2 2 4" xfId="0"/>
    <cellStyle name="Обычный 3 2 7 2 2 4 2" xfId="0"/>
    <cellStyle name="Обычный 3 2 7 2 2 5" xfId="0"/>
    <cellStyle name="Обычный 3 2 7 2 2 5 2" xfId="0"/>
    <cellStyle name="Обычный 3 2 7 2 2 6" xfId="0"/>
    <cellStyle name="Обычный 3 2 7 2 2 6 2" xfId="0"/>
    <cellStyle name="Обычный 3 2 7 2 2 7" xfId="0"/>
    <cellStyle name="Обычный 3 2 7 2 2_Без баланса" xfId="0"/>
    <cellStyle name="Обычный 3 2 7 2 3" xfId="0"/>
    <cellStyle name="Обычный 3 2 7 2 3 2" xfId="0"/>
    <cellStyle name="Обычный 3 2 7 2 3 2 2" xfId="0"/>
    <cellStyle name="Обычный 3 2 7 2 3 2 2 2" xfId="0"/>
    <cellStyle name="Обычный 3 2 7 2 3 2 3" xfId="0"/>
    <cellStyle name="Обычный 3 2 7 2 3 2 3 2" xfId="0"/>
    <cellStyle name="Обычный 3 2 7 2 3 2 4" xfId="0"/>
    <cellStyle name="Обычный 3 2 7 2 3 2 4 2" xfId="0"/>
    <cellStyle name="Обычный 3 2 7 2 3 2 5" xfId="0"/>
    <cellStyle name="Обычный 3 2 7 2 3 3" xfId="0"/>
    <cellStyle name="Обычный 3 2 7 2 3 3 2" xfId="0"/>
    <cellStyle name="Обычный 3 2 7 2 3 4" xfId="0"/>
    <cellStyle name="Обычный 3 2 7 2 3 4 2" xfId="0"/>
    <cellStyle name="Обычный 3 2 7 2 3 5" xfId="0"/>
    <cellStyle name="Обычный 3 2 7 2 3 5 2" xfId="0"/>
    <cellStyle name="Обычный 3 2 7 2 3 6" xfId="0"/>
    <cellStyle name="Обычный 3 2 7 2 4" xfId="0"/>
    <cellStyle name="Обычный 3 2 7 2 4 2" xfId="0"/>
    <cellStyle name="Обычный 3 2 7 2 4 2 2" xfId="0"/>
    <cellStyle name="Обычный 3 2 7 2 4 3" xfId="0"/>
    <cellStyle name="Обычный 3 2 7 2 4 3 2" xfId="0"/>
    <cellStyle name="Обычный 3 2 7 2 4 4" xfId="0"/>
    <cellStyle name="Обычный 3 2 7 2 4 4 2" xfId="0"/>
    <cellStyle name="Обычный 3 2 7 2 4 5" xfId="0"/>
    <cellStyle name="Обычный 3 2 7 2 5" xfId="0"/>
    <cellStyle name="Обычный 3 2 7 2 5 2" xfId="0"/>
    <cellStyle name="Обычный 3 2 7 2 6" xfId="0"/>
    <cellStyle name="Обычный 3 2 7 2 6 2" xfId="0"/>
    <cellStyle name="Обычный 3 2 7 2 7" xfId="0"/>
    <cellStyle name="Обычный 3 2 7 2 7 2" xfId="0"/>
    <cellStyle name="Обычный 3 2 7 2 8" xfId="0"/>
    <cellStyle name="Обычный 3 2 7 2_Без баланса" xfId="0"/>
    <cellStyle name="Обычный 3 2 7 3" xfId="0"/>
    <cellStyle name="Обычный 3 2 7 3 2" xfId="0"/>
    <cellStyle name="Обычный 3 2 7 3 2 2" xfId="0"/>
    <cellStyle name="Обычный 3 2 7 3 2 2 2" xfId="0"/>
    <cellStyle name="Обычный 3 2 7 3 2 3" xfId="0"/>
    <cellStyle name="Обычный 3 2 7 3 2 3 2" xfId="0"/>
    <cellStyle name="Обычный 3 2 7 3 2 4" xfId="0"/>
    <cellStyle name="Обычный 3 2 7 3 2 4 2" xfId="0"/>
    <cellStyle name="Обычный 3 2 7 3 2 5" xfId="0"/>
    <cellStyle name="Обычный 3 2 7 3 3" xfId="0"/>
    <cellStyle name="Обычный 3 2 7 3 3 2" xfId="0"/>
    <cellStyle name="Обычный 3 2 7 3 3 2 2" xfId="0"/>
    <cellStyle name="Обычный 3 2 7 3 3 3" xfId="0"/>
    <cellStyle name="Обычный 3 2 7 3 3 3 2" xfId="0"/>
    <cellStyle name="Обычный 3 2 7 3 3 4" xfId="0"/>
    <cellStyle name="Обычный 3 2 7 3 3 4 2" xfId="0"/>
    <cellStyle name="Обычный 3 2 7 3 3 5" xfId="0"/>
    <cellStyle name="Обычный 3 2 7 3 4" xfId="0"/>
    <cellStyle name="Обычный 3 2 7 3 4 2" xfId="0"/>
    <cellStyle name="Обычный 3 2 7 3 5" xfId="0"/>
    <cellStyle name="Обычный 3 2 7 3 5 2" xfId="0"/>
    <cellStyle name="Обычный 3 2 7 3 6" xfId="0"/>
    <cellStyle name="Обычный 3 2 7 3 6 2" xfId="0"/>
    <cellStyle name="Обычный 3 2 7 3 7" xfId="0"/>
    <cellStyle name="Обычный 3 2 7 3_Без баланса" xfId="0"/>
    <cellStyle name="Обычный 3 2 7 4" xfId="0"/>
    <cellStyle name="Обычный 3 2 7 4 2" xfId="0"/>
    <cellStyle name="Обычный 3 2 7 4 2 2" xfId="0"/>
    <cellStyle name="Обычный 3 2 7 4 2 2 2" xfId="0"/>
    <cellStyle name="Обычный 3 2 7 4 2 3" xfId="0"/>
    <cellStyle name="Обычный 3 2 7 4 2 3 2" xfId="0"/>
    <cellStyle name="Обычный 3 2 7 4 2 4" xfId="0"/>
    <cellStyle name="Обычный 3 2 7 4 2 4 2" xfId="0"/>
    <cellStyle name="Обычный 3 2 7 4 2 5" xfId="0"/>
    <cellStyle name="Обычный 3 2 7 4 3" xfId="0"/>
    <cellStyle name="Обычный 3 2 7 4 3 2" xfId="0"/>
    <cellStyle name="Обычный 3 2 7 4 4" xfId="0"/>
    <cellStyle name="Обычный 3 2 7 4 4 2" xfId="0"/>
    <cellStyle name="Обычный 3 2 7 4 5" xfId="0"/>
    <cellStyle name="Обычный 3 2 7 4 5 2" xfId="0"/>
    <cellStyle name="Обычный 3 2 7 4 6" xfId="0"/>
    <cellStyle name="Обычный 3 2 7 5" xfId="0"/>
    <cellStyle name="Обычный 3 2 7 5 2" xfId="0"/>
    <cellStyle name="Обычный 3 2 7 5 2 2" xfId="0"/>
    <cellStyle name="Обычный 3 2 7 5 3" xfId="0"/>
    <cellStyle name="Обычный 3 2 7 5 3 2" xfId="0"/>
    <cellStyle name="Обычный 3 2 7 5 4" xfId="0"/>
    <cellStyle name="Обычный 3 2 7 5 4 2" xfId="0"/>
    <cellStyle name="Обычный 3 2 7 5 5" xfId="0"/>
    <cellStyle name="Обычный 3 2 7 6" xfId="0"/>
    <cellStyle name="Обычный 3 2 7 6 2" xfId="0"/>
    <cellStyle name="Обычный 3 2 7 7" xfId="0"/>
    <cellStyle name="Обычный 3 2 7 7 2" xfId="0"/>
    <cellStyle name="Обычный 3 2 7 8" xfId="0"/>
    <cellStyle name="Обычный 3 2 7 8 2" xfId="0"/>
    <cellStyle name="Обычный 3 2 7 9" xfId="0"/>
    <cellStyle name="Обычный 3 2 7_Без баланса" xfId="0"/>
    <cellStyle name="Обычный 3 2 8" xfId="0"/>
    <cellStyle name="Обычный 3 2 8 2" xfId="0"/>
    <cellStyle name="Обычный 3 2 8 2 2" xfId="0"/>
    <cellStyle name="Обычный 3 2 8 2 2 2" xfId="0"/>
    <cellStyle name="Обычный 3 2 8 2 2 2 2" xfId="0"/>
    <cellStyle name="Обычный 3 2 8 2 2 3" xfId="0"/>
    <cellStyle name="Обычный 3 2 8 2 2 3 2" xfId="0"/>
    <cellStyle name="Обычный 3 2 8 2 2 4" xfId="0"/>
    <cellStyle name="Обычный 3 2 8 2 2 4 2" xfId="0"/>
    <cellStyle name="Обычный 3 2 8 2 2 5" xfId="0"/>
    <cellStyle name="Обычный 3 2 8 2 3" xfId="0"/>
    <cellStyle name="Обычный 3 2 8 2 3 2" xfId="0"/>
    <cellStyle name="Обычный 3 2 8 2 3 2 2" xfId="0"/>
    <cellStyle name="Обычный 3 2 8 2 3 3" xfId="0"/>
    <cellStyle name="Обычный 3 2 8 2 3 3 2" xfId="0"/>
    <cellStyle name="Обычный 3 2 8 2 3 4" xfId="0"/>
    <cellStyle name="Обычный 3 2 8 2 3 4 2" xfId="0"/>
    <cellStyle name="Обычный 3 2 8 2 3 5" xfId="0"/>
    <cellStyle name="Обычный 3 2 8 2 4" xfId="0"/>
    <cellStyle name="Обычный 3 2 8 2 4 2" xfId="0"/>
    <cellStyle name="Обычный 3 2 8 2 5" xfId="0"/>
    <cellStyle name="Обычный 3 2 8 2 5 2" xfId="0"/>
    <cellStyle name="Обычный 3 2 8 2 6" xfId="0"/>
    <cellStyle name="Обычный 3 2 8 2 6 2" xfId="0"/>
    <cellStyle name="Обычный 3 2 8 2 7" xfId="0"/>
    <cellStyle name="Обычный 3 2 8 2_Без баланса" xfId="0"/>
    <cellStyle name="Обычный 3 2 8 3" xfId="0"/>
    <cellStyle name="Обычный 3 2 8 3 2" xfId="0"/>
    <cellStyle name="Обычный 3 2 8 3 2 2" xfId="0"/>
    <cellStyle name="Обычный 3 2 8 3 2 2 2" xfId="0"/>
    <cellStyle name="Обычный 3 2 8 3 2 3" xfId="0"/>
    <cellStyle name="Обычный 3 2 8 3 2 3 2" xfId="0"/>
    <cellStyle name="Обычный 3 2 8 3 2 4" xfId="0"/>
    <cellStyle name="Обычный 3 2 8 3 2 4 2" xfId="0"/>
    <cellStyle name="Обычный 3 2 8 3 2 5" xfId="0"/>
    <cellStyle name="Обычный 3 2 8 3 3" xfId="0"/>
    <cellStyle name="Обычный 3 2 8 3 3 2" xfId="0"/>
    <cellStyle name="Обычный 3 2 8 3 4" xfId="0"/>
    <cellStyle name="Обычный 3 2 8 3 4 2" xfId="0"/>
    <cellStyle name="Обычный 3 2 8 3 5" xfId="0"/>
    <cellStyle name="Обычный 3 2 8 3 5 2" xfId="0"/>
    <cellStyle name="Обычный 3 2 8 3 6" xfId="0"/>
    <cellStyle name="Обычный 3 2 8 4" xfId="0"/>
    <cellStyle name="Обычный 3 2 8 4 2" xfId="0"/>
    <cellStyle name="Обычный 3 2 8 4 2 2" xfId="0"/>
    <cellStyle name="Обычный 3 2 8 4 3" xfId="0"/>
    <cellStyle name="Обычный 3 2 8 4 3 2" xfId="0"/>
    <cellStyle name="Обычный 3 2 8 4 4" xfId="0"/>
    <cellStyle name="Обычный 3 2 8 4 4 2" xfId="0"/>
    <cellStyle name="Обычный 3 2 8 4 5" xfId="0"/>
    <cellStyle name="Обычный 3 2 8 5" xfId="0"/>
    <cellStyle name="Обычный 3 2 8 5 2" xfId="0"/>
    <cellStyle name="Обычный 3 2 8 6" xfId="0"/>
    <cellStyle name="Обычный 3 2 8 6 2" xfId="0"/>
    <cellStyle name="Обычный 3 2 8 7" xfId="0"/>
    <cellStyle name="Обычный 3 2 8 7 2" xfId="0"/>
    <cellStyle name="Обычный 3 2 8 8" xfId="0"/>
    <cellStyle name="Обычный 3 2 8_Без баланса" xfId="0"/>
    <cellStyle name="Обычный 3 2 9" xfId="0"/>
    <cellStyle name="Обычный 3 2 9 2" xfId="0"/>
    <cellStyle name="Обычный 3 2 9 2 2" xfId="0"/>
    <cellStyle name="Обычный 3 2 9 2 2 2" xfId="0"/>
    <cellStyle name="Обычный 3 2 9 2 2 2 2" xfId="0"/>
    <cellStyle name="Обычный 3 2 9 2 2 3" xfId="0"/>
    <cellStyle name="Обычный 3 2 9 2 2 3 2" xfId="0"/>
    <cellStyle name="Обычный 3 2 9 2 2 4" xfId="0"/>
    <cellStyle name="Обычный 3 2 9 2 2 4 2" xfId="0"/>
    <cellStyle name="Обычный 3 2 9 2 2 5" xfId="0"/>
    <cellStyle name="Обычный 3 2 9 2 3" xfId="0"/>
    <cellStyle name="Обычный 3 2 9 2 3 2" xfId="0"/>
    <cellStyle name="Обычный 3 2 9 2 3 2 2" xfId="0"/>
    <cellStyle name="Обычный 3 2 9 2 3 3" xfId="0"/>
    <cellStyle name="Обычный 3 2 9 2 3 3 2" xfId="0"/>
    <cellStyle name="Обычный 3 2 9 2 3 4" xfId="0"/>
    <cellStyle name="Обычный 3 2 9 2 3 4 2" xfId="0"/>
    <cellStyle name="Обычный 3 2 9 2 3 5" xfId="0"/>
    <cellStyle name="Обычный 3 2 9 2 4" xfId="0"/>
    <cellStyle name="Обычный 3 2 9 2 4 2" xfId="0"/>
    <cellStyle name="Обычный 3 2 9 2 5" xfId="0"/>
    <cellStyle name="Обычный 3 2 9 2 5 2" xfId="0"/>
    <cellStyle name="Обычный 3 2 9 2 6" xfId="0"/>
    <cellStyle name="Обычный 3 2 9 2 6 2" xfId="0"/>
    <cellStyle name="Обычный 3 2 9 2 7" xfId="0"/>
    <cellStyle name="Обычный 3 2 9 2_Без баланса" xfId="0"/>
    <cellStyle name="Обычный 3 2 9 3" xfId="0"/>
    <cellStyle name="Обычный 3 2 9 3 2" xfId="0"/>
    <cellStyle name="Обычный 3 2 9 3 2 2" xfId="0"/>
    <cellStyle name="Обычный 3 2 9 3 3" xfId="0"/>
    <cellStyle name="Обычный 3 2 9 3 3 2" xfId="0"/>
    <cellStyle name="Обычный 3 2 9 3 4" xfId="0"/>
    <cellStyle name="Обычный 3 2 9 3 4 2" xfId="0"/>
    <cellStyle name="Обычный 3 2 9 3 5" xfId="0"/>
    <cellStyle name="Обычный 3 2 9 4" xfId="0"/>
    <cellStyle name="Обычный 3 2 9 4 2" xfId="0"/>
    <cellStyle name="Обычный 3 2 9 4 2 2" xfId="0"/>
    <cellStyle name="Обычный 3 2 9 4 3" xfId="0"/>
    <cellStyle name="Обычный 3 2 9 4 3 2" xfId="0"/>
    <cellStyle name="Обычный 3 2 9 4 4" xfId="0"/>
    <cellStyle name="Обычный 3 2 9 4 4 2" xfId="0"/>
    <cellStyle name="Обычный 3 2 9 4 5" xfId="0"/>
    <cellStyle name="Обычный 3 2 9 5" xfId="0"/>
    <cellStyle name="Обычный 3 2 9 5 2" xfId="0"/>
    <cellStyle name="Обычный 3 2 9 6" xfId="0"/>
    <cellStyle name="Обычный 3 2 9 6 2" xfId="0"/>
    <cellStyle name="Обычный 3 2 9 7" xfId="0"/>
    <cellStyle name="Обычный 3 2 9 7 2" xfId="0"/>
    <cellStyle name="Обычный 3 2 9 8" xfId="0"/>
    <cellStyle name="Обычный 3 2 9_Без баланса" xfId="0"/>
    <cellStyle name="Обычный 3 20" xfId="0"/>
    <cellStyle name="Обычный 3 21" xfId="0"/>
    <cellStyle name="Обычный 3 22" xfId="0"/>
    <cellStyle name="Обычный 3 23" xfId="0"/>
    <cellStyle name="Обычный 3 24" xfId="0"/>
    <cellStyle name="Обычный 3 25" xfId="0"/>
    <cellStyle name="Обычный 3 26" xfId="0"/>
    <cellStyle name="Обычный 3 27" xfId="0"/>
    <cellStyle name="Обычный 3 28" xfId="0"/>
    <cellStyle name="Обычный 3 29" xfId="0"/>
    <cellStyle name="Обычный 3 2_Без баланса" xfId="0"/>
    <cellStyle name="Обычный 3 3" xfId="0"/>
    <cellStyle name="Обычный 3 3 10" xfId="0"/>
    <cellStyle name="Обычный 3 3 10 2" xfId="0"/>
    <cellStyle name="Обычный 3 3 10 2 2" xfId="0"/>
    <cellStyle name="Обычный 3 3 10 2 2 2" xfId="0"/>
    <cellStyle name="Обычный 3 3 10 2 3" xfId="0"/>
    <cellStyle name="Обычный 3 3 10 2 3 2" xfId="0"/>
    <cellStyle name="Обычный 3 3 10 2 4" xfId="0"/>
    <cellStyle name="Обычный 3 3 10 2 4 2" xfId="0"/>
    <cellStyle name="Обычный 3 3 10 2 5" xfId="0"/>
    <cellStyle name="Обычный 3 3 10 3" xfId="0"/>
    <cellStyle name="Обычный 3 3 10 3 2" xfId="0"/>
    <cellStyle name="Обычный 3 3 10 3 2 2" xfId="0"/>
    <cellStyle name="Обычный 3 3 10 3 3" xfId="0"/>
    <cellStyle name="Обычный 3 3 10 3 3 2" xfId="0"/>
    <cellStyle name="Обычный 3 3 10 3 4" xfId="0"/>
    <cellStyle name="Обычный 3 3 10 3 4 2" xfId="0"/>
    <cellStyle name="Обычный 3 3 10 3 5" xfId="0"/>
    <cellStyle name="Обычный 3 3 10 4" xfId="0"/>
    <cellStyle name="Обычный 3 3 10 4 2" xfId="0"/>
    <cellStyle name="Обычный 3 3 10 5" xfId="0"/>
    <cellStyle name="Обычный 3 3 10 5 2" xfId="0"/>
    <cellStyle name="Обычный 3 3 10 6" xfId="0"/>
    <cellStyle name="Обычный 3 3 10 6 2" xfId="0"/>
    <cellStyle name="Обычный 3 3 10 7" xfId="0"/>
    <cellStyle name="Обычный 3 3 10_Без баланса" xfId="0"/>
    <cellStyle name="Обычный 3 3 11" xfId="0"/>
    <cellStyle name="Обычный 3 3 11 2" xfId="0"/>
    <cellStyle name="Обычный 3 3 11 2 2" xfId="0"/>
    <cellStyle name="Обычный 3 3 11 2 2 2" xfId="0"/>
    <cellStyle name="Обычный 3 3 11 2 3" xfId="0"/>
    <cellStyle name="Обычный 3 3 11 2 3 2" xfId="0"/>
    <cellStyle name="Обычный 3 3 11 2 4" xfId="0"/>
    <cellStyle name="Обычный 3 3 11 2 4 2" xfId="0"/>
    <cellStyle name="Обычный 3 3 11 2 5" xfId="0"/>
    <cellStyle name="Обычный 3 3 11 3" xfId="0"/>
    <cellStyle name="Обычный 3 3 11 3 2" xfId="0"/>
    <cellStyle name="Обычный 3 3 11 3 2 2" xfId="0"/>
    <cellStyle name="Обычный 3 3 11 3 3" xfId="0"/>
    <cellStyle name="Обычный 3 3 11 3 3 2" xfId="0"/>
    <cellStyle name="Обычный 3 3 11 3 4" xfId="0"/>
    <cellStyle name="Обычный 3 3 11 3 4 2" xfId="0"/>
    <cellStyle name="Обычный 3 3 11 3 5" xfId="0"/>
    <cellStyle name="Обычный 3 3 11 4" xfId="0"/>
    <cellStyle name="Обычный 3 3 11 4 2" xfId="0"/>
    <cellStyle name="Обычный 3 3 11 5" xfId="0"/>
    <cellStyle name="Обычный 3 3 11 5 2" xfId="0"/>
    <cellStyle name="Обычный 3 3 11 6" xfId="0"/>
    <cellStyle name="Обычный 3 3 11 6 2" xfId="0"/>
    <cellStyle name="Обычный 3 3 11 7" xfId="0"/>
    <cellStyle name="Обычный 3 3 11_Без баланса" xfId="0"/>
    <cellStyle name="Обычный 3 3 12" xfId="0"/>
    <cellStyle name="Обычный 3 3 12 2" xfId="0"/>
    <cellStyle name="Обычный 3 3 12 2 2" xfId="0"/>
    <cellStyle name="Обычный 3 3 12 2 2 2" xfId="0"/>
    <cellStyle name="Обычный 3 3 12 2 3" xfId="0"/>
    <cellStyle name="Обычный 3 3 12 2 3 2" xfId="0"/>
    <cellStyle name="Обычный 3 3 12 2 4" xfId="0"/>
    <cellStyle name="Обычный 3 3 12 2 4 2" xfId="0"/>
    <cellStyle name="Обычный 3 3 12 2 5" xfId="0"/>
    <cellStyle name="Обычный 3 3 12 3" xfId="0"/>
    <cellStyle name="Обычный 3 3 12 3 2" xfId="0"/>
    <cellStyle name="Обычный 3 3 12 4" xfId="0"/>
    <cellStyle name="Обычный 3 3 12 4 2" xfId="0"/>
    <cellStyle name="Обычный 3 3 12 5" xfId="0"/>
    <cellStyle name="Обычный 3 3 12 5 2" xfId="0"/>
    <cellStyle name="Обычный 3 3 12 6" xfId="0"/>
    <cellStyle name="Обычный 3 3 12_Без баланса" xfId="0"/>
    <cellStyle name="Обычный 3 3 13" xfId="0"/>
    <cellStyle name="Обычный 3 3 13 2" xfId="0"/>
    <cellStyle name="Обычный 3 3 13 2 2" xfId="0"/>
    <cellStyle name="Обычный 3 3 13 3" xfId="0"/>
    <cellStyle name="Обычный 3 3 13 3 2" xfId="0"/>
    <cellStyle name="Обычный 3 3 13 4" xfId="0"/>
    <cellStyle name="Обычный 3 3 13 4 2" xfId="0"/>
    <cellStyle name="Обычный 3 3 13 5" xfId="0"/>
    <cellStyle name="Обычный 3 3 14" xfId="0"/>
    <cellStyle name="Обычный 3 3 14 2" xfId="0"/>
    <cellStyle name="Обычный 3 3 14 2 2" xfId="0"/>
    <cellStyle name="Обычный 3 3 14 3" xfId="0"/>
    <cellStyle name="Обычный 3 3 14 3 2" xfId="0"/>
    <cellStyle name="Обычный 3 3 14 4" xfId="0"/>
    <cellStyle name="Обычный 3 3 14 4 2" xfId="0"/>
    <cellStyle name="Обычный 3 3 14 5" xfId="0"/>
    <cellStyle name="Обычный 3 3 15" xfId="0"/>
    <cellStyle name="Обычный 3 3 15 2" xfId="0"/>
    <cellStyle name="Обычный 3 3 16" xfId="0"/>
    <cellStyle name="Обычный 3 3 16 2" xfId="0"/>
    <cellStyle name="Обычный 3 3 17" xfId="0"/>
    <cellStyle name="Обычный 3 3 17 2" xfId="0"/>
    <cellStyle name="Обычный 3 3 18" xfId="0"/>
    <cellStyle name="Обычный 3 3 2" xfId="0"/>
    <cellStyle name="Обычный 3 3 2 10" xfId="0"/>
    <cellStyle name="Обычный 3 3 2 10 2" xfId="0"/>
    <cellStyle name="Обычный 3 3 2 10 2 2" xfId="0"/>
    <cellStyle name="Обычный 3 3 2 10 2 2 2" xfId="0"/>
    <cellStyle name="Обычный 3 3 2 10 2 3" xfId="0"/>
    <cellStyle name="Обычный 3 3 2 10 2 3 2" xfId="0"/>
    <cellStyle name="Обычный 3 3 2 10 2 4" xfId="0"/>
    <cellStyle name="Обычный 3 3 2 10 2 4 2" xfId="0"/>
    <cellStyle name="Обычный 3 3 2 10 2 5" xfId="0"/>
    <cellStyle name="Обычный 3 3 2 10 3" xfId="0"/>
    <cellStyle name="Обычный 3 3 2 10 3 2" xfId="0"/>
    <cellStyle name="Обычный 3 3 2 10 3 2 2" xfId="0"/>
    <cellStyle name="Обычный 3 3 2 10 3 3" xfId="0"/>
    <cellStyle name="Обычный 3 3 2 10 3 3 2" xfId="0"/>
    <cellStyle name="Обычный 3 3 2 10 3 4" xfId="0"/>
    <cellStyle name="Обычный 3 3 2 10 3 4 2" xfId="0"/>
    <cellStyle name="Обычный 3 3 2 10 3 5" xfId="0"/>
    <cellStyle name="Обычный 3 3 2 10 4" xfId="0"/>
    <cellStyle name="Обычный 3 3 2 10 4 2" xfId="0"/>
    <cellStyle name="Обычный 3 3 2 10 5" xfId="0"/>
    <cellStyle name="Обычный 3 3 2 10 5 2" xfId="0"/>
    <cellStyle name="Обычный 3 3 2 10 6" xfId="0"/>
    <cellStyle name="Обычный 3 3 2 10 6 2" xfId="0"/>
    <cellStyle name="Обычный 3 3 2 10 7" xfId="0"/>
    <cellStyle name="Обычный 3 3 2 10_Без баланса" xfId="0"/>
    <cellStyle name="Обычный 3 3 2 11" xfId="0"/>
    <cellStyle name="Обычный 3 3 2 11 2" xfId="0"/>
    <cellStyle name="Обычный 3 3 2 11 2 2" xfId="0"/>
    <cellStyle name="Обычный 3 3 2 11 2 2 2" xfId="0"/>
    <cellStyle name="Обычный 3 3 2 11 2 3" xfId="0"/>
    <cellStyle name="Обычный 3 3 2 11 2 3 2" xfId="0"/>
    <cellStyle name="Обычный 3 3 2 11 2 4" xfId="0"/>
    <cellStyle name="Обычный 3 3 2 11 2 4 2" xfId="0"/>
    <cellStyle name="Обычный 3 3 2 11 2 5" xfId="0"/>
    <cellStyle name="Обычный 3 3 2 11 3" xfId="0"/>
    <cellStyle name="Обычный 3 3 2 11 3 2" xfId="0"/>
    <cellStyle name="Обычный 3 3 2 11 4" xfId="0"/>
    <cellStyle name="Обычный 3 3 2 11 4 2" xfId="0"/>
    <cellStyle name="Обычный 3 3 2 11 5" xfId="0"/>
    <cellStyle name="Обычный 3 3 2 11 5 2" xfId="0"/>
    <cellStyle name="Обычный 3 3 2 11 6" xfId="0"/>
    <cellStyle name="Обычный 3 3 2 11_Без баланса" xfId="0"/>
    <cellStyle name="Обычный 3 3 2 12" xfId="0"/>
    <cellStyle name="Обычный 3 3 2 12 2" xfId="0"/>
    <cellStyle name="Обычный 3 3 2 12 2 2" xfId="0"/>
    <cellStyle name="Обычный 3 3 2 12 3" xfId="0"/>
    <cellStyle name="Обычный 3 3 2 12 3 2" xfId="0"/>
    <cellStyle name="Обычный 3 3 2 12 4" xfId="0"/>
    <cellStyle name="Обычный 3 3 2 12 4 2" xfId="0"/>
    <cellStyle name="Обычный 3 3 2 12 5" xfId="0"/>
    <cellStyle name="Обычный 3 3 2 13" xfId="0"/>
    <cellStyle name="Обычный 3 3 2 13 2" xfId="0"/>
    <cellStyle name="Обычный 3 3 2 13 2 2" xfId="0"/>
    <cellStyle name="Обычный 3 3 2 13 3" xfId="0"/>
    <cellStyle name="Обычный 3 3 2 13 3 2" xfId="0"/>
    <cellStyle name="Обычный 3 3 2 13 4" xfId="0"/>
    <cellStyle name="Обычный 3 3 2 13 4 2" xfId="0"/>
    <cellStyle name="Обычный 3 3 2 13 5" xfId="0"/>
    <cellStyle name="Обычный 3 3 2 14" xfId="0"/>
    <cellStyle name="Обычный 3 3 2 14 2" xfId="0"/>
    <cellStyle name="Обычный 3 3 2 15" xfId="0"/>
    <cellStyle name="Обычный 3 3 2 15 2" xfId="0"/>
    <cellStyle name="Обычный 3 3 2 16" xfId="0"/>
    <cellStyle name="Обычный 3 3 2 16 2" xfId="0"/>
    <cellStyle name="Обычный 3 3 2 17" xfId="0"/>
    <cellStyle name="Обычный 3 3 2 2" xfId="0"/>
    <cellStyle name="Обычный 3 3 2 2 10" xfId="0"/>
    <cellStyle name="Обычный 3 3 2 2 10 2" xfId="0"/>
    <cellStyle name="Обычный 3 3 2 2 10 2 2" xfId="0"/>
    <cellStyle name="Обычный 3 3 2 2 10 2 2 2" xfId="0"/>
    <cellStyle name="Обычный 3 3 2 2 10 2 3" xfId="0"/>
    <cellStyle name="Обычный 3 3 2 2 10 2 3 2" xfId="0"/>
    <cellStyle name="Обычный 3 3 2 2 10 2 4" xfId="0"/>
    <cellStyle name="Обычный 3 3 2 2 10 2 4 2" xfId="0"/>
    <cellStyle name="Обычный 3 3 2 2 10 2 5" xfId="0"/>
    <cellStyle name="Обычный 3 3 2 2 10 3" xfId="0"/>
    <cellStyle name="Обычный 3 3 2 2 10 3 2" xfId="0"/>
    <cellStyle name="Обычный 3 3 2 2 10 4" xfId="0"/>
    <cellStyle name="Обычный 3 3 2 2 10 4 2" xfId="0"/>
    <cellStyle name="Обычный 3 3 2 2 10 5" xfId="0"/>
    <cellStyle name="Обычный 3 3 2 2 10 5 2" xfId="0"/>
    <cellStyle name="Обычный 3 3 2 2 10 6" xfId="0"/>
    <cellStyle name="Обычный 3 3 2 2 10_Без баланса" xfId="0"/>
    <cellStyle name="Обычный 3 3 2 2 11" xfId="0"/>
    <cellStyle name="Обычный 3 3 2 2 11 2" xfId="0"/>
    <cellStyle name="Обычный 3 3 2 2 11 2 2" xfId="0"/>
    <cellStyle name="Обычный 3 3 2 2 11 3" xfId="0"/>
    <cellStyle name="Обычный 3 3 2 2 11 3 2" xfId="0"/>
    <cellStyle name="Обычный 3 3 2 2 11 4" xfId="0"/>
    <cellStyle name="Обычный 3 3 2 2 11 4 2" xfId="0"/>
    <cellStyle name="Обычный 3 3 2 2 11 5" xfId="0"/>
    <cellStyle name="Обычный 3 3 2 2 12" xfId="0"/>
    <cellStyle name="Обычный 3 3 2 2 12 2" xfId="0"/>
    <cellStyle name="Обычный 3 3 2 2 12 2 2" xfId="0"/>
    <cellStyle name="Обычный 3 3 2 2 12 3" xfId="0"/>
    <cellStyle name="Обычный 3 3 2 2 12 3 2" xfId="0"/>
    <cellStyle name="Обычный 3 3 2 2 12 4" xfId="0"/>
    <cellStyle name="Обычный 3 3 2 2 12 4 2" xfId="0"/>
    <cellStyle name="Обычный 3 3 2 2 12 5" xfId="0"/>
    <cellStyle name="Обычный 3 3 2 2 13" xfId="0"/>
    <cellStyle name="Обычный 3 3 2 2 13 2" xfId="0"/>
    <cellStyle name="Обычный 3 3 2 2 13 2 2" xfId="0"/>
    <cellStyle name="Обычный 3 3 2 2 13 3" xfId="0"/>
    <cellStyle name="Обычный 3 3 2 2 13 3 2" xfId="0"/>
    <cellStyle name="Обычный 3 3 2 2 13 4" xfId="0"/>
    <cellStyle name="Обычный 3 3 2 2 13 4 2" xfId="0"/>
    <cellStyle name="Обычный 3 3 2 2 13 5" xfId="0"/>
    <cellStyle name="Обычный 3 3 2 2 14" xfId="0"/>
    <cellStyle name="Обычный 3 3 2 2 14 2" xfId="0"/>
    <cellStyle name="Обычный 3 3 2 2 14 2 2" xfId="0"/>
    <cellStyle name="Обычный 3 3 2 2 14 3" xfId="0"/>
    <cellStyle name="Обычный 3 3 2 2 14 3 2" xfId="0"/>
    <cellStyle name="Обычный 3 3 2 2 14 4" xfId="0"/>
    <cellStyle name="Обычный 3 3 2 2 14 4 2" xfId="0"/>
    <cellStyle name="Обычный 3 3 2 2 14 5" xfId="0"/>
    <cellStyle name="Обычный 3 3 2 2 15" xfId="0"/>
    <cellStyle name="Обычный 3 3 2 2 15 2" xfId="0"/>
    <cellStyle name="Обычный 3 3 2 2 16" xfId="0"/>
    <cellStyle name="Обычный 3 3 2 2 16 2" xfId="0"/>
    <cellStyle name="Обычный 3 3 2 2 17" xfId="0"/>
    <cellStyle name="Обычный 3 3 2 2 17 2" xfId="0"/>
    <cellStyle name="Обычный 3 3 2 2 18" xfId="0"/>
    <cellStyle name="Обычный 3 3 2 2 2" xfId="0"/>
    <cellStyle name="Обычный 3 3 2 2 2 10" xfId="0"/>
    <cellStyle name="Обычный 3 3 2 2 2 10 2" xfId="0"/>
    <cellStyle name="Обычный 3 3 2 2 2 10 2 2" xfId="0"/>
    <cellStyle name="Обычный 3 3 2 2 2 10 3" xfId="0"/>
    <cellStyle name="Обычный 3 3 2 2 2 10 3 2" xfId="0"/>
    <cellStyle name="Обычный 3 3 2 2 2 10 4" xfId="0"/>
    <cellStyle name="Обычный 3 3 2 2 2 10 4 2" xfId="0"/>
    <cellStyle name="Обычный 3 3 2 2 2 10 5" xfId="0"/>
    <cellStyle name="Обычный 3 3 2 2 2 11" xfId="0"/>
    <cellStyle name="Обычный 3 3 2 2 2 11 2" xfId="0"/>
    <cellStyle name="Обычный 3 3 2 2 2 11 2 2" xfId="0"/>
    <cellStyle name="Обычный 3 3 2 2 2 11 3" xfId="0"/>
    <cellStyle name="Обычный 3 3 2 2 2 11 3 2" xfId="0"/>
    <cellStyle name="Обычный 3 3 2 2 2 11 4" xfId="0"/>
    <cellStyle name="Обычный 3 3 2 2 2 11 4 2" xfId="0"/>
    <cellStyle name="Обычный 3 3 2 2 2 11 5" xfId="0"/>
    <cellStyle name="Обычный 3 3 2 2 2 12" xfId="0"/>
    <cellStyle name="Обычный 3 3 2 2 2 12 2" xfId="0"/>
    <cellStyle name="Обычный 3 3 2 2 2 13" xfId="0"/>
    <cellStyle name="Обычный 3 3 2 2 2 13 2" xfId="0"/>
    <cellStyle name="Обычный 3 3 2 2 2 14" xfId="0"/>
    <cellStyle name="Обычный 3 3 2 2 2 14 2" xfId="0"/>
    <cellStyle name="Обычный 3 3 2 2 2 15" xfId="0"/>
    <cellStyle name="Обычный 3 3 2 2 2 2" xfId="0"/>
    <cellStyle name="Обычный 3 3 2 2 2 2 10" xfId="0"/>
    <cellStyle name="Обычный 3 3 2 2 2 2 10 2" xfId="0"/>
    <cellStyle name="Обычный 3 3 2 2 2 2 10 2 2" xfId="0"/>
    <cellStyle name="Обычный 3 3 2 2 2 2 10 3" xfId="0"/>
    <cellStyle name="Обычный 3 3 2 2 2 2 10 3 2" xfId="0"/>
    <cellStyle name="Обычный 3 3 2 2 2 2 10 4" xfId="0"/>
    <cellStyle name="Обычный 3 3 2 2 2 2 10 4 2" xfId="0"/>
    <cellStyle name="Обычный 3 3 2 2 2 2 10 5" xfId="0"/>
    <cellStyle name="Обычный 3 3 2 2 2 2 11" xfId="0"/>
    <cellStyle name="Обычный 3 3 2 2 2 2 11 2" xfId="0"/>
    <cellStyle name="Обычный 3 3 2 2 2 2 12" xfId="0"/>
    <cellStyle name="Обычный 3 3 2 2 2 2 12 2" xfId="0"/>
    <cellStyle name="Обычный 3 3 2 2 2 2 13" xfId="0"/>
    <cellStyle name="Обычный 3 3 2 2 2 2 13 2" xfId="0"/>
    <cellStyle name="Обычный 3 3 2 2 2 2 14" xfId="0"/>
    <cellStyle name="Обычный 3 3 2 2 2 2 2" xfId="0"/>
    <cellStyle name="Обычный 3 3 2 2 2 2 2 2" xfId="0"/>
    <cellStyle name="Обычный 3 3 2 2 2 2 2 2 2" xfId="0"/>
    <cellStyle name="Обычный 3 3 2 2 2 2 2 2 2 2" xfId="0"/>
    <cellStyle name="Обычный 3 3 2 2 2 2 2 2 2 2 2" xfId="0"/>
    <cellStyle name="Обычный 3 3 2 2 2 2 2 2 2 2 2 2" xfId="0"/>
    <cellStyle name="Обычный 3 3 2 2 2 2 2 2 2 2 3" xfId="0"/>
    <cellStyle name="Обычный 3 3 2 2 2 2 2 2 2 2 3 2" xfId="0"/>
    <cellStyle name="Обычный 3 3 2 2 2 2 2 2 2 2 4" xfId="0"/>
    <cellStyle name="Обычный 3 3 2 2 2 2 2 2 2 2 4 2" xfId="0"/>
    <cellStyle name="Обычный 3 3 2 2 2 2 2 2 2 2 5" xfId="0"/>
    <cellStyle name="Обычный 3 3 2 2 2 2 2 2 2 3" xfId="0"/>
    <cellStyle name="Обычный 3 3 2 2 2 2 2 2 2 3 2" xfId="0"/>
    <cellStyle name="Обычный 3 3 2 2 2 2 2 2 2 3 2 2" xfId="0"/>
    <cellStyle name="Обычный 3 3 2 2 2 2 2 2 2 3 3" xfId="0"/>
    <cellStyle name="Обычный 3 3 2 2 2 2 2 2 2 3 3 2" xfId="0"/>
    <cellStyle name="Обычный 3 3 2 2 2 2 2 2 2 3 4" xfId="0"/>
    <cellStyle name="Обычный 3 3 2 2 2 2 2 2 2 3 4 2" xfId="0"/>
    <cellStyle name="Обычный 3 3 2 2 2 2 2 2 2 3 5" xfId="0"/>
    <cellStyle name="Обычный 3 3 2 2 2 2 2 2 2 4" xfId="0"/>
    <cellStyle name="Обычный 3 3 2 2 2 2 2 2 2 4 2" xfId="0"/>
    <cellStyle name="Обычный 3 3 2 2 2 2 2 2 2 5" xfId="0"/>
    <cellStyle name="Обычный 3 3 2 2 2 2 2 2 2 5 2" xfId="0"/>
    <cellStyle name="Обычный 3 3 2 2 2 2 2 2 2 6" xfId="0"/>
    <cellStyle name="Обычный 3 3 2 2 2 2 2 2 2 6 2" xfId="0"/>
    <cellStyle name="Обычный 3 3 2 2 2 2 2 2 2 7" xfId="0"/>
    <cellStyle name="Обычный 3 3 2 2 2 2 2 2 2_Без баланса" xfId="0"/>
    <cellStyle name="Обычный 3 3 2 2 2 2 2 2 3" xfId="0"/>
    <cellStyle name="Обычный 3 3 2 2 2 2 2 2 3 2" xfId="0"/>
    <cellStyle name="Обычный 3 3 2 2 2 2 2 2 3 2 2" xfId="0"/>
    <cellStyle name="Обычный 3 3 2 2 2 2 2 2 3 2 2 2" xfId="0"/>
    <cellStyle name="Обычный 3 3 2 2 2 2 2 2 3 2 3" xfId="0"/>
    <cellStyle name="Обычный 3 3 2 2 2 2 2 2 3 2 3 2" xfId="0"/>
    <cellStyle name="Обычный 3 3 2 2 2 2 2 2 3 2 4" xfId="0"/>
    <cellStyle name="Обычный 3 3 2 2 2 2 2 2 3 2 4 2" xfId="0"/>
    <cellStyle name="Обычный 3 3 2 2 2 2 2 2 3 2 5" xfId="0"/>
    <cellStyle name="Обычный 3 3 2 2 2 2 2 2 3 3" xfId="0"/>
    <cellStyle name="Обычный 3 3 2 2 2 2 2 2 3 3 2" xfId="0"/>
    <cellStyle name="Обычный 3 3 2 2 2 2 2 2 3 4" xfId="0"/>
    <cellStyle name="Обычный 3 3 2 2 2 2 2 2 3 4 2" xfId="0"/>
    <cellStyle name="Обычный 3 3 2 2 2 2 2 2 3 5" xfId="0"/>
    <cellStyle name="Обычный 3 3 2 2 2 2 2 2 3 5 2" xfId="0"/>
    <cellStyle name="Обычный 3 3 2 2 2 2 2 2 3 6" xfId="0"/>
    <cellStyle name="Обычный 3 3 2 2 2 2 2 2 4" xfId="0"/>
    <cellStyle name="Обычный 3 3 2 2 2 2 2 2 4 2" xfId="0"/>
    <cellStyle name="Обычный 3 3 2 2 2 2 2 2 4 2 2" xfId="0"/>
    <cellStyle name="Обычный 3 3 2 2 2 2 2 2 4 3" xfId="0"/>
    <cellStyle name="Обычный 3 3 2 2 2 2 2 2 4 3 2" xfId="0"/>
    <cellStyle name="Обычный 3 3 2 2 2 2 2 2 4 4" xfId="0"/>
    <cellStyle name="Обычный 3 3 2 2 2 2 2 2 4 4 2" xfId="0"/>
    <cellStyle name="Обычный 3 3 2 2 2 2 2 2 4 5" xfId="0"/>
    <cellStyle name="Обычный 3 3 2 2 2 2 2 2 5" xfId="0"/>
    <cellStyle name="Обычный 3 3 2 2 2 2 2 2 5 2" xfId="0"/>
    <cellStyle name="Обычный 3 3 2 2 2 2 2 2 6" xfId="0"/>
    <cellStyle name="Обычный 3 3 2 2 2 2 2 2 6 2" xfId="0"/>
    <cellStyle name="Обычный 3 3 2 2 2 2 2 2 7" xfId="0"/>
    <cellStyle name="Обычный 3 3 2 2 2 2 2 2 7 2" xfId="0"/>
    <cellStyle name="Обычный 3 3 2 2 2 2 2 2 8" xfId="0"/>
    <cellStyle name="Обычный 3 3 2 2 2 2 2 2_Без баланса" xfId="0"/>
    <cellStyle name="Обычный 3 3 2 2 2 2 2 3" xfId="0"/>
    <cellStyle name="Обычный 3 3 2 2 2 2 2 3 2" xfId="0"/>
    <cellStyle name="Обычный 3 3 2 2 2 2 2 3 2 2" xfId="0"/>
    <cellStyle name="Обычный 3 3 2 2 2 2 2 3 2 2 2" xfId="0"/>
    <cellStyle name="Обычный 3 3 2 2 2 2 2 3 2 3" xfId="0"/>
    <cellStyle name="Обычный 3 3 2 2 2 2 2 3 2 3 2" xfId="0"/>
    <cellStyle name="Обычный 3 3 2 2 2 2 2 3 2 4" xfId="0"/>
    <cellStyle name="Обычный 3 3 2 2 2 2 2 3 2 4 2" xfId="0"/>
    <cellStyle name="Обычный 3 3 2 2 2 2 2 3 2 5" xfId="0"/>
    <cellStyle name="Обычный 3 3 2 2 2 2 2 3 3" xfId="0"/>
    <cellStyle name="Обычный 3 3 2 2 2 2 2 3 3 2" xfId="0"/>
    <cellStyle name="Обычный 3 3 2 2 2 2 2 3 3 2 2" xfId="0"/>
    <cellStyle name="Обычный 3 3 2 2 2 2 2 3 3 3" xfId="0"/>
    <cellStyle name="Обычный 3 3 2 2 2 2 2 3 3 3 2" xfId="0"/>
    <cellStyle name="Обычный 3 3 2 2 2 2 2 3 3 4" xfId="0"/>
    <cellStyle name="Обычный 3 3 2 2 2 2 2 3 3 4 2" xfId="0"/>
    <cellStyle name="Обычный 3 3 2 2 2 2 2 3 3 5" xfId="0"/>
    <cellStyle name="Обычный 3 3 2 2 2 2 2 3 4" xfId="0"/>
    <cellStyle name="Обычный 3 3 2 2 2 2 2 3 4 2" xfId="0"/>
    <cellStyle name="Обычный 3 3 2 2 2 2 2 3 5" xfId="0"/>
    <cellStyle name="Обычный 3 3 2 2 2 2 2 3 5 2" xfId="0"/>
    <cellStyle name="Обычный 3 3 2 2 2 2 2 3 6" xfId="0"/>
    <cellStyle name="Обычный 3 3 2 2 2 2 2 3 6 2" xfId="0"/>
    <cellStyle name="Обычный 3 3 2 2 2 2 2 3 7" xfId="0"/>
    <cellStyle name="Обычный 3 3 2 2 2 2 2 3_Без баланса" xfId="0"/>
    <cellStyle name="Обычный 3 3 2 2 2 2 2 4" xfId="0"/>
    <cellStyle name="Обычный 3 3 2 2 2 2 2 4 2" xfId="0"/>
    <cellStyle name="Обычный 3 3 2 2 2 2 2 4 2 2" xfId="0"/>
    <cellStyle name="Обычный 3 3 2 2 2 2 2 4 2 2 2" xfId="0"/>
    <cellStyle name="Обычный 3 3 2 2 2 2 2 4 2 3" xfId="0"/>
    <cellStyle name="Обычный 3 3 2 2 2 2 2 4 2 3 2" xfId="0"/>
    <cellStyle name="Обычный 3 3 2 2 2 2 2 4 2 4" xfId="0"/>
    <cellStyle name="Обычный 3 3 2 2 2 2 2 4 2 4 2" xfId="0"/>
    <cellStyle name="Обычный 3 3 2 2 2 2 2 4 2 5" xfId="0"/>
    <cellStyle name="Обычный 3 3 2 2 2 2 2 4 3" xfId="0"/>
    <cellStyle name="Обычный 3 3 2 2 2 2 2 4 3 2" xfId="0"/>
    <cellStyle name="Обычный 3 3 2 2 2 2 2 4 4" xfId="0"/>
    <cellStyle name="Обычный 3 3 2 2 2 2 2 4 4 2" xfId="0"/>
    <cellStyle name="Обычный 3 3 2 2 2 2 2 4 5" xfId="0"/>
    <cellStyle name="Обычный 3 3 2 2 2 2 2 4 5 2" xfId="0"/>
    <cellStyle name="Обычный 3 3 2 2 2 2 2 4 6" xfId="0"/>
    <cellStyle name="Обычный 3 3 2 2 2 2 2 5" xfId="0"/>
    <cellStyle name="Обычный 3 3 2 2 2 2 2 5 2" xfId="0"/>
    <cellStyle name="Обычный 3 3 2 2 2 2 2 5 2 2" xfId="0"/>
    <cellStyle name="Обычный 3 3 2 2 2 2 2 5 3" xfId="0"/>
    <cellStyle name="Обычный 3 3 2 2 2 2 2 5 3 2" xfId="0"/>
    <cellStyle name="Обычный 3 3 2 2 2 2 2 5 4" xfId="0"/>
    <cellStyle name="Обычный 3 3 2 2 2 2 2 5 4 2" xfId="0"/>
    <cellStyle name="Обычный 3 3 2 2 2 2 2 5 5" xfId="0"/>
    <cellStyle name="Обычный 3 3 2 2 2 2 2 6" xfId="0"/>
    <cellStyle name="Обычный 3 3 2 2 2 2 2 6 2" xfId="0"/>
    <cellStyle name="Обычный 3 3 2 2 2 2 2 7" xfId="0"/>
    <cellStyle name="Обычный 3 3 2 2 2 2 2 7 2" xfId="0"/>
    <cellStyle name="Обычный 3 3 2 2 2 2 2 8" xfId="0"/>
    <cellStyle name="Обычный 3 3 2 2 2 2 2 8 2" xfId="0"/>
    <cellStyle name="Обычный 3 3 2 2 2 2 2 9" xfId="0"/>
    <cellStyle name="Обычный 3 3 2 2 2 2 2_Без баланса" xfId="0"/>
    <cellStyle name="Обычный 3 3 2 2 2 2 3" xfId="0"/>
    <cellStyle name="Обычный 3 3 2 2 2 2 3 2" xfId="0"/>
    <cellStyle name="Обычный 3 3 2 2 2 2 3 2 2" xfId="0"/>
    <cellStyle name="Обычный 3 3 2 2 2 2 3 2 2 2" xfId="0"/>
    <cellStyle name="Обычный 3 3 2 2 2 2 3 2 2 2 2" xfId="0"/>
    <cellStyle name="Обычный 3 3 2 2 2 2 3 2 2 3" xfId="0"/>
    <cellStyle name="Обычный 3 3 2 2 2 2 3 2 2 3 2" xfId="0"/>
    <cellStyle name="Обычный 3 3 2 2 2 2 3 2 2 4" xfId="0"/>
    <cellStyle name="Обычный 3 3 2 2 2 2 3 2 2 4 2" xfId="0"/>
    <cellStyle name="Обычный 3 3 2 2 2 2 3 2 2 5" xfId="0"/>
    <cellStyle name="Обычный 3 3 2 2 2 2 3 2 3" xfId="0"/>
    <cellStyle name="Обычный 3 3 2 2 2 2 3 2 3 2" xfId="0"/>
    <cellStyle name="Обычный 3 3 2 2 2 2 3 2 3 2 2" xfId="0"/>
    <cellStyle name="Обычный 3 3 2 2 2 2 3 2 3 3" xfId="0"/>
    <cellStyle name="Обычный 3 3 2 2 2 2 3 2 3 3 2" xfId="0"/>
    <cellStyle name="Обычный 3 3 2 2 2 2 3 2 3 4" xfId="0"/>
    <cellStyle name="Обычный 3 3 2 2 2 2 3 2 3 4 2" xfId="0"/>
    <cellStyle name="Обычный 3 3 2 2 2 2 3 2 3 5" xfId="0"/>
    <cellStyle name="Обычный 3 3 2 2 2 2 3 2 4" xfId="0"/>
    <cellStyle name="Обычный 3 3 2 2 2 2 3 2 4 2" xfId="0"/>
    <cellStyle name="Обычный 3 3 2 2 2 2 3 2 5" xfId="0"/>
    <cellStyle name="Обычный 3 3 2 2 2 2 3 2 5 2" xfId="0"/>
    <cellStyle name="Обычный 3 3 2 2 2 2 3 2 6" xfId="0"/>
    <cellStyle name="Обычный 3 3 2 2 2 2 3 2 6 2" xfId="0"/>
    <cellStyle name="Обычный 3 3 2 2 2 2 3 2 7" xfId="0"/>
    <cellStyle name="Обычный 3 3 2 2 2 2 3 2_Без баланса" xfId="0"/>
    <cellStyle name="Обычный 3 3 2 2 2 2 3 3" xfId="0"/>
    <cellStyle name="Обычный 3 3 2 2 2 2 3 3 2" xfId="0"/>
    <cellStyle name="Обычный 3 3 2 2 2 2 3 3 2 2" xfId="0"/>
    <cellStyle name="Обычный 3 3 2 2 2 2 3 3 2 2 2" xfId="0"/>
    <cellStyle name="Обычный 3 3 2 2 2 2 3 3 2 3" xfId="0"/>
    <cellStyle name="Обычный 3 3 2 2 2 2 3 3 2 3 2" xfId="0"/>
    <cellStyle name="Обычный 3 3 2 2 2 2 3 3 2 4" xfId="0"/>
    <cellStyle name="Обычный 3 3 2 2 2 2 3 3 2 4 2" xfId="0"/>
    <cellStyle name="Обычный 3 3 2 2 2 2 3 3 2 5" xfId="0"/>
    <cellStyle name="Обычный 3 3 2 2 2 2 3 3 3" xfId="0"/>
    <cellStyle name="Обычный 3 3 2 2 2 2 3 3 3 2" xfId="0"/>
    <cellStyle name="Обычный 3 3 2 2 2 2 3 3 4" xfId="0"/>
    <cellStyle name="Обычный 3 3 2 2 2 2 3 3 4 2" xfId="0"/>
    <cellStyle name="Обычный 3 3 2 2 2 2 3 3 5" xfId="0"/>
    <cellStyle name="Обычный 3 3 2 2 2 2 3 3 5 2" xfId="0"/>
    <cellStyle name="Обычный 3 3 2 2 2 2 3 3 6" xfId="0"/>
    <cellStyle name="Обычный 3 3 2 2 2 2 3 4" xfId="0"/>
    <cellStyle name="Обычный 3 3 2 2 2 2 3 4 2" xfId="0"/>
    <cellStyle name="Обычный 3 3 2 2 2 2 3 4 2 2" xfId="0"/>
    <cellStyle name="Обычный 3 3 2 2 2 2 3 4 3" xfId="0"/>
    <cellStyle name="Обычный 3 3 2 2 2 2 3 4 3 2" xfId="0"/>
    <cellStyle name="Обычный 3 3 2 2 2 2 3 4 4" xfId="0"/>
    <cellStyle name="Обычный 3 3 2 2 2 2 3 4 4 2" xfId="0"/>
    <cellStyle name="Обычный 3 3 2 2 2 2 3 4 5" xfId="0"/>
    <cellStyle name="Обычный 3 3 2 2 2 2 3 5" xfId="0"/>
    <cellStyle name="Обычный 3 3 2 2 2 2 3 5 2" xfId="0"/>
    <cellStyle name="Обычный 3 3 2 2 2 2 3 6" xfId="0"/>
    <cellStyle name="Обычный 3 3 2 2 2 2 3 6 2" xfId="0"/>
    <cellStyle name="Обычный 3 3 2 2 2 2 3 7" xfId="0"/>
    <cellStyle name="Обычный 3 3 2 2 2 2 3 7 2" xfId="0"/>
    <cellStyle name="Обычный 3 3 2 2 2 2 3 8" xfId="0"/>
    <cellStyle name="Обычный 3 3 2 2 2 2 3_Без баланса" xfId="0"/>
    <cellStyle name="Обычный 3 3 2 2 2 2 4" xfId="0"/>
    <cellStyle name="Обычный 3 3 2 2 2 2 4 2" xfId="0"/>
    <cellStyle name="Обычный 3 3 2 2 2 2 4 2 2" xfId="0"/>
    <cellStyle name="Обычный 3 3 2 2 2 2 4 2 2 2" xfId="0"/>
    <cellStyle name="Обычный 3 3 2 2 2 2 4 2 2 2 2" xfId="0"/>
    <cellStyle name="Обычный 3 3 2 2 2 2 4 2 2 3" xfId="0"/>
    <cellStyle name="Обычный 3 3 2 2 2 2 4 2 2 3 2" xfId="0"/>
    <cellStyle name="Обычный 3 3 2 2 2 2 4 2 2 4" xfId="0"/>
    <cellStyle name="Обычный 3 3 2 2 2 2 4 2 2 4 2" xfId="0"/>
    <cellStyle name="Обычный 3 3 2 2 2 2 4 2 2 5" xfId="0"/>
    <cellStyle name="Обычный 3 3 2 2 2 2 4 2 3" xfId="0"/>
    <cellStyle name="Обычный 3 3 2 2 2 2 4 2 3 2" xfId="0"/>
    <cellStyle name="Обычный 3 3 2 2 2 2 4 2 3 2 2" xfId="0"/>
    <cellStyle name="Обычный 3 3 2 2 2 2 4 2 3 3" xfId="0"/>
    <cellStyle name="Обычный 3 3 2 2 2 2 4 2 3 3 2" xfId="0"/>
    <cellStyle name="Обычный 3 3 2 2 2 2 4 2 3 4" xfId="0"/>
    <cellStyle name="Обычный 3 3 2 2 2 2 4 2 3 4 2" xfId="0"/>
    <cellStyle name="Обычный 3 3 2 2 2 2 4 2 3 5" xfId="0"/>
    <cellStyle name="Обычный 3 3 2 2 2 2 4 2 4" xfId="0"/>
    <cellStyle name="Обычный 3 3 2 2 2 2 4 2 4 2" xfId="0"/>
    <cellStyle name="Обычный 3 3 2 2 2 2 4 2 5" xfId="0"/>
    <cellStyle name="Обычный 3 3 2 2 2 2 4 2 5 2" xfId="0"/>
    <cellStyle name="Обычный 3 3 2 2 2 2 4 2 6" xfId="0"/>
    <cellStyle name="Обычный 3 3 2 2 2 2 4 2 6 2" xfId="0"/>
    <cellStyle name="Обычный 3 3 2 2 2 2 4 2 7" xfId="0"/>
    <cellStyle name="Обычный 3 3 2 2 2 2 4 2_Без баланса" xfId="0"/>
    <cellStyle name="Обычный 3 3 2 2 2 2 4 3" xfId="0"/>
    <cellStyle name="Обычный 3 3 2 2 2 2 4 3 2" xfId="0"/>
    <cellStyle name="Обычный 3 3 2 2 2 2 4 3 2 2" xfId="0"/>
    <cellStyle name="Обычный 3 3 2 2 2 2 4 3 3" xfId="0"/>
    <cellStyle name="Обычный 3 3 2 2 2 2 4 3 3 2" xfId="0"/>
    <cellStyle name="Обычный 3 3 2 2 2 2 4 3 4" xfId="0"/>
    <cellStyle name="Обычный 3 3 2 2 2 2 4 3 4 2" xfId="0"/>
    <cellStyle name="Обычный 3 3 2 2 2 2 4 3 5" xfId="0"/>
    <cellStyle name="Обычный 3 3 2 2 2 2 4 4" xfId="0"/>
    <cellStyle name="Обычный 3 3 2 2 2 2 4 4 2" xfId="0"/>
    <cellStyle name="Обычный 3 3 2 2 2 2 4 4 2 2" xfId="0"/>
    <cellStyle name="Обычный 3 3 2 2 2 2 4 4 3" xfId="0"/>
    <cellStyle name="Обычный 3 3 2 2 2 2 4 4 3 2" xfId="0"/>
    <cellStyle name="Обычный 3 3 2 2 2 2 4 4 4" xfId="0"/>
    <cellStyle name="Обычный 3 3 2 2 2 2 4 4 4 2" xfId="0"/>
    <cellStyle name="Обычный 3 3 2 2 2 2 4 4 5" xfId="0"/>
    <cellStyle name="Обычный 3 3 2 2 2 2 4 5" xfId="0"/>
    <cellStyle name="Обычный 3 3 2 2 2 2 4 5 2" xfId="0"/>
    <cellStyle name="Обычный 3 3 2 2 2 2 4 6" xfId="0"/>
    <cellStyle name="Обычный 3 3 2 2 2 2 4 6 2" xfId="0"/>
    <cellStyle name="Обычный 3 3 2 2 2 2 4 7" xfId="0"/>
    <cellStyle name="Обычный 3 3 2 2 2 2 4 7 2" xfId="0"/>
    <cellStyle name="Обычный 3 3 2 2 2 2 4 8" xfId="0"/>
    <cellStyle name="Обычный 3 3 2 2 2 2 4_Без баланса" xfId="0"/>
    <cellStyle name="Обычный 3 3 2 2 2 2 5" xfId="0"/>
    <cellStyle name="Обычный 3 3 2 2 2 2 5 10" xfId="0"/>
    <cellStyle name="Обычный 3 3 2 2 2 2 5 2" xfId="0"/>
    <cellStyle name="Обычный 3 3 2 2 2 2 5 2 2" xfId="0"/>
    <cellStyle name="Обычный 3 3 2 2 2 2 5 2 2 2" xfId="0"/>
    <cellStyle name="Обычный 3 3 2 2 2 2 5 2 2 2 2" xfId="0"/>
    <cellStyle name="Обычный 3 3 2 2 2 2 5 2 2 3" xfId="0"/>
    <cellStyle name="Обычный 3 3 2 2 2 2 5 2 2 3 2" xfId="0"/>
    <cellStyle name="Обычный 3 3 2 2 2 2 5 2 2 4" xfId="0"/>
    <cellStyle name="Обычный 3 3 2 2 2 2 5 2 2 4 2" xfId="0"/>
    <cellStyle name="Обычный 3 3 2 2 2 2 5 2 2 5" xfId="0"/>
    <cellStyle name="Обычный 3 3 2 2 2 2 5 2 3" xfId="0"/>
    <cellStyle name="Обычный 3 3 2 2 2 2 5 2 3 2" xfId="0"/>
    <cellStyle name="Обычный 3 3 2 2 2 2 5 2 4" xfId="0"/>
    <cellStyle name="Обычный 3 3 2 2 2 2 5 2 4 2" xfId="0"/>
    <cellStyle name="Обычный 3 3 2 2 2 2 5 2 5" xfId="0"/>
    <cellStyle name="Обычный 3 3 2 2 2 2 5 2 5 2" xfId="0"/>
    <cellStyle name="Обычный 3 3 2 2 2 2 5 2 6" xfId="0"/>
    <cellStyle name="Обычный 3 3 2 2 2 2 5 2_Без баланса" xfId="0"/>
    <cellStyle name="Обычный 3 3 2 2 2 2 5 3" xfId="0"/>
    <cellStyle name="Обычный 3 3 2 2 2 2 5 3 2" xfId="0"/>
    <cellStyle name="Обычный 3 3 2 2 2 2 5 3 2 2" xfId="0"/>
    <cellStyle name="Обычный 3 3 2 2 2 2 5 3 3" xfId="0"/>
    <cellStyle name="Обычный 3 3 2 2 2 2 5 3 3 2" xfId="0"/>
    <cellStyle name="Обычный 3 3 2 2 2 2 5 3 4" xfId="0"/>
    <cellStyle name="Обычный 3 3 2 2 2 2 5 3 4 2" xfId="0"/>
    <cellStyle name="Обычный 3 3 2 2 2 2 5 3 5" xfId="0"/>
    <cellStyle name="Обычный 3 3 2 2 2 2 5 4" xfId="0"/>
    <cellStyle name="Обычный 3 3 2 2 2 2 5 4 2" xfId="0"/>
    <cellStyle name="Обычный 3 3 2 2 2 2 5 4 2 2" xfId="0"/>
    <cellStyle name="Обычный 3 3 2 2 2 2 5 4 3" xfId="0"/>
    <cellStyle name="Обычный 3 3 2 2 2 2 5 4 3 2" xfId="0"/>
    <cellStyle name="Обычный 3 3 2 2 2 2 5 4 4" xfId="0"/>
    <cellStyle name="Обычный 3 3 2 2 2 2 5 4 4 2" xfId="0"/>
    <cellStyle name="Обычный 3 3 2 2 2 2 5 4 5" xfId="0"/>
    <cellStyle name="Обычный 3 3 2 2 2 2 5 5" xfId="0"/>
    <cellStyle name="Обычный 3 3 2 2 2 2 5 5 2" xfId="0"/>
    <cellStyle name="Обычный 3 3 2 2 2 2 5 5 2 2" xfId="0"/>
    <cellStyle name="Обычный 3 3 2 2 2 2 5 5 3" xfId="0"/>
    <cellStyle name="Обычный 3 3 2 2 2 2 5 5 3 2" xfId="0"/>
    <cellStyle name="Обычный 3 3 2 2 2 2 5 5 4" xfId="0"/>
    <cellStyle name="Обычный 3 3 2 2 2 2 5 5 4 2" xfId="0"/>
    <cellStyle name="Обычный 3 3 2 2 2 2 5 5 5" xfId="0"/>
    <cellStyle name="Обычный 3 3 2 2 2 2 5 6" xfId="0"/>
    <cellStyle name="Обычный 3 3 2 2 2 2 5 6 2" xfId="0"/>
    <cellStyle name="Обычный 3 3 2 2 2 2 5 6 2 2" xfId="0"/>
    <cellStyle name="Обычный 3 3 2 2 2 2 5 6 3" xfId="0"/>
    <cellStyle name="Обычный 3 3 2 2 2 2 5 6 3 2" xfId="0"/>
    <cellStyle name="Обычный 3 3 2 2 2 2 5 6 4" xfId="0"/>
    <cellStyle name="Обычный 3 3 2 2 2 2 5 6 4 2" xfId="0"/>
    <cellStyle name="Обычный 3 3 2 2 2 2 5 6 5" xfId="0"/>
    <cellStyle name="Обычный 3 3 2 2 2 2 5 7" xfId="0"/>
    <cellStyle name="Обычный 3 3 2 2 2 2 5 7 2" xfId="0"/>
    <cellStyle name="Обычный 3 3 2 2 2 2 5 8" xfId="0"/>
    <cellStyle name="Обычный 3 3 2 2 2 2 5 8 2" xfId="0"/>
    <cellStyle name="Обычный 3 3 2 2 2 2 5 9" xfId="0"/>
    <cellStyle name="Обычный 3 3 2 2 2 2 5 9 2" xfId="0"/>
    <cellStyle name="Обычный 3 3 2 2 2 2 5_Без баланса" xfId="0"/>
    <cellStyle name="Обычный 3 3 2 2 2 2 6" xfId="0"/>
    <cellStyle name="Обычный 3 3 2 2 2 2 6 2" xfId="0"/>
    <cellStyle name="Обычный 3 3 2 2 2 2 6 2 2" xfId="0"/>
    <cellStyle name="Обычный 3 3 2 2 2 2 6 2 2 2" xfId="0"/>
    <cellStyle name="Обычный 3 3 2 2 2 2 6 2 3" xfId="0"/>
    <cellStyle name="Обычный 3 3 2 2 2 2 6 2 3 2" xfId="0"/>
    <cellStyle name="Обычный 3 3 2 2 2 2 6 2 4" xfId="0"/>
    <cellStyle name="Обычный 3 3 2 2 2 2 6 2 4 2" xfId="0"/>
    <cellStyle name="Обычный 3 3 2 2 2 2 6 2 5" xfId="0"/>
    <cellStyle name="Обычный 3 3 2 2 2 2 6 3" xfId="0"/>
    <cellStyle name="Обычный 3 3 2 2 2 2 6 3 2" xfId="0"/>
    <cellStyle name="Обычный 3 3 2 2 2 2 6 3 2 2" xfId="0"/>
    <cellStyle name="Обычный 3 3 2 2 2 2 6 3 3" xfId="0"/>
    <cellStyle name="Обычный 3 3 2 2 2 2 6 3 3 2" xfId="0"/>
    <cellStyle name="Обычный 3 3 2 2 2 2 6 3 4" xfId="0"/>
    <cellStyle name="Обычный 3 3 2 2 2 2 6 3 4 2" xfId="0"/>
    <cellStyle name="Обычный 3 3 2 2 2 2 6 3 5" xfId="0"/>
    <cellStyle name="Обычный 3 3 2 2 2 2 6 4" xfId="0"/>
    <cellStyle name="Обычный 3 3 2 2 2 2 6 4 2" xfId="0"/>
    <cellStyle name="Обычный 3 3 2 2 2 2 6 5" xfId="0"/>
    <cellStyle name="Обычный 3 3 2 2 2 2 6 5 2" xfId="0"/>
    <cellStyle name="Обычный 3 3 2 2 2 2 6 6" xfId="0"/>
    <cellStyle name="Обычный 3 3 2 2 2 2 6 6 2" xfId="0"/>
    <cellStyle name="Обычный 3 3 2 2 2 2 6 7" xfId="0"/>
    <cellStyle name="Обычный 3 3 2 2 2 2 6_Без баланса" xfId="0"/>
    <cellStyle name="Обычный 3 3 2 2 2 2 7" xfId="0"/>
    <cellStyle name="Обычный 3 3 2 2 2 2 7 2" xfId="0"/>
    <cellStyle name="Обычный 3 3 2 2 2 2 7 2 2" xfId="0"/>
    <cellStyle name="Обычный 3 3 2 2 2 2 7 2 2 2" xfId="0"/>
    <cellStyle name="Обычный 3 3 2 2 2 2 7 2 3" xfId="0"/>
    <cellStyle name="Обычный 3 3 2 2 2 2 7 2 3 2" xfId="0"/>
    <cellStyle name="Обычный 3 3 2 2 2 2 7 2 4" xfId="0"/>
    <cellStyle name="Обычный 3 3 2 2 2 2 7 2 4 2" xfId="0"/>
    <cellStyle name="Обычный 3 3 2 2 2 2 7 2 5" xfId="0"/>
    <cellStyle name="Обычный 3 3 2 2 2 2 7 3" xfId="0"/>
    <cellStyle name="Обычный 3 3 2 2 2 2 7 3 2" xfId="0"/>
    <cellStyle name="Обычный 3 3 2 2 2 2 7 3 2 2" xfId="0"/>
    <cellStyle name="Обычный 3 3 2 2 2 2 7 3 3" xfId="0"/>
    <cellStyle name="Обычный 3 3 2 2 2 2 7 3 3 2" xfId="0"/>
    <cellStyle name="Обычный 3 3 2 2 2 2 7 3 4" xfId="0"/>
    <cellStyle name="Обычный 3 3 2 2 2 2 7 3 4 2" xfId="0"/>
    <cellStyle name="Обычный 3 3 2 2 2 2 7 3 5" xfId="0"/>
    <cellStyle name="Обычный 3 3 2 2 2 2 7 4" xfId="0"/>
    <cellStyle name="Обычный 3 3 2 2 2 2 7 4 2" xfId="0"/>
    <cellStyle name="Обычный 3 3 2 2 2 2 7 5" xfId="0"/>
    <cellStyle name="Обычный 3 3 2 2 2 2 7 5 2" xfId="0"/>
    <cellStyle name="Обычный 3 3 2 2 2 2 7 6" xfId="0"/>
    <cellStyle name="Обычный 3 3 2 2 2 2 7 6 2" xfId="0"/>
    <cellStyle name="Обычный 3 3 2 2 2 2 7 7" xfId="0"/>
    <cellStyle name="Обычный 3 3 2 2 2 2 7_Без баланса" xfId="0"/>
    <cellStyle name="Обычный 3 3 2 2 2 2 8" xfId="0"/>
    <cellStyle name="Обычный 3 3 2 2 2 2 8 2" xfId="0"/>
    <cellStyle name="Обычный 3 3 2 2 2 2 8 2 2" xfId="0"/>
    <cellStyle name="Обычный 3 3 2 2 2 2 8 2 2 2" xfId="0"/>
    <cellStyle name="Обычный 3 3 2 2 2 2 8 2 3" xfId="0"/>
    <cellStyle name="Обычный 3 3 2 2 2 2 8 2 3 2" xfId="0"/>
    <cellStyle name="Обычный 3 3 2 2 2 2 8 2 4" xfId="0"/>
    <cellStyle name="Обычный 3 3 2 2 2 2 8 2 4 2" xfId="0"/>
    <cellStyle name="Обычный 3 3 2 2 2 2 8 2 5" xfId="0"/>
    <cellStyle name="Обычный 3 3 2 2 2 2 8 3" xfId="0"/>
    <cellStyle name="Обычный 3 3 2 2 2 2 8 3 2" xfId="0"/>
    <cellStyle name="Обычный 3 3 2 2 2 2 8 4" xfId="0"/>
    <cellStyle name="Обычный 3 3 2 2 2 2 8 4 2" xfId="0"/>
    <cellStyle name="Обычный 3 3 2 2 2 2 8 5" xfId="0"/>
    <cellStyle name="Обычный 3 3 2 2 2 2 8 5 2" xfId="0"/>
    <cellStyle name="Обычный 3 3 2 2 2 2 8 6" xfId="0"/>
    <cellStyle name="Обычный 3 3 2 2 2 2 8_Без баланса" xfId="0"/>
    <cellStyle name="Обычный 3 3 2 2 2 2 9" xfId="0"/>
    <cellStyle name="Обычный 3 3 2 2 2 2 9 2" xfId="0"/>
    <cellStyle name="Обычный 3 3 2 2 2 2 9 2 2" xfId="0"/>
    <cellStyle name="Обычный 3 3 2 2 2 2 9 3" xfId="0"/>
    <cellStyle name="Обычный 3 3 2 2 2 2 9 3 2" xfId="0"/>
    <cellStyle name="Обычный 3 3 2 2 2 2 9 4" xfId="0"/>
    <cellStyle name="Обычный 3 3 2 2 2 2 9 4 2" xfId="0"/>
    <cellStyle name="Обычный 3 3 2 2 2 2 9 5" xfId="0"/>
    <cellStyle name="Обычный 3 3 2 2 2 2_Без баланса" xfId="0"/>
    <cellStyle name="Обычный 3 3 2 2 2 3" xfId="0"/>
    <cellStyle name="Обычный 3 3 2 2 2 3 2" xfId="0"/>
    <cellStyle name="Обычный 3 3 2 2 2 3 2 2" xfId="0"/>
    <cellStyle name="Обычный 3 3 2 2 2 3 2 2 2" xfId="0"/>
    <cellStyle name="Обычный 3 3 2 2 2 3 2 2 2 2" xfId="0"/>
    <cellStyle name="Обычный 3 3 2 2 2 3 2 2 2 2 2" xfId="0"/>
    <cellStyle name="Обычный 3 3 2 2 2 3 2 2 2 3" xfId="0"/>
    <cellStyle name="Обычный 3 3 2 2 2 3 2 2 2 3 2" xfId="0"/>
    <cellStyle name="Обычный 3 3 2 2 2 3 2 2 2 4" xfId="0"/>
    <cellStyle name="Обычный 3 3 2 2 2 3 2 2 2 4 2" xfId="0"/>
    <cellStyle name="Обычный 3 3 2 2 2 3 2 2 2 5" xfId="0"/>
    <cellStyle name="Обычный 3 3 2 2 2 3 2 2 3" xfId="0"/>
    <cellStyle name="Обычный 3 3 2 2 2 3 2 2 3 2" xfId="0"/>
    <cellStyle name="Обычный 3 3 2 2 2 3 2 2 3 2 2" xfId="0"/>
    <cellStyle name="Обычный 3 3 2 2 2 3 2 2 3 3" xfId="0"/>
    <cellStyle name="Обычный 3 3 2 2 2 3 2 2 3 3 2" xfId="0"/>
    <cellStyle name="Обычный 3 3 2 2 2 3 2 2 3 4" xfId="0"/>
    <cellStyle name="Обычный 3 3 2 2 2 3 2 2 3 4 2" xfId="0"/>
    <cellStyle name="Обычный 3 3 2 2 2 3 2 2 3 5" xfId="0"/>
    <cellStyle name="Обычный 3 3 2 2 2 3 2 2 4" xfId="0"/>
    <cellStyle name="Обычный 3 3 2 2 2 3 2 2 4 2" xfId="0"/>
    <cellStyle name="Обычный 3 3 2 2 2 3 2 2 5" xfId="0"/>
    <cellStyle name="Обычный 3 3 2 2 2 3 2 2 5 2" xfId="0"/>
    <cellStyle name="Обычный 3 3 2 2 2 3 2 2 6" xfId="0"/>
    <cellStyle name="Обычный 3 3 2 2 2 3 2 2 6 2" xfId="0"/>
    <cellStyle name="Обычный 3 3 2 2 2 3 2 2 7" xfId="0"/>
    <cellStyle name="Обычный 3 3 2 2 2 3 2 2_Без баланса" xfId="0"/>
    <cellStyle name="Обычный 3 3 2 2 2 3 2 3" xfId="0"/>
    <cellStyle name="Обычный 3 3 2 2 2 3 2 3 2" xfId="0"/>
    <cellStyle name="Обычный 3 3 2 2 2 3 2 3 2 2" xfId="0"/>
    <cellStyle name="Обычный 3 3 2 2 2 3 2 3 2 2 2" xfId="0"/>
    <cellStyle name="Обычный 3 3 2 2 2 3 2 3 2 3" xfId="0"/>
    <cellStyle name="Обычный 3 3 2 2 2 3 2 3 2 3 2" xfId="0"/>
    <cellStyle name="Обычный 3 3 2 2 2 3 2 3 2 4" xfId="0"/>
    <cellStyle name="Обычный 3 3 2 2 2 3 2 3 2 4 2" xfId="0"/>
    <cellStyle name="Обычный 3 3 2 2 2 3 2 3 2 5" xfId="0"/>
    <cellStyle name="Обычный 3 3 2 2 2 3 2 3 3" xfId="0"/>
    <cellStyle name="Обычный 3 3 2 2 2 3 2 3 3 2" xfId="0"/>
    <cellStyle name="Обычный 3 3 2 2 2 3 2 3 4" xfId="0"/>
    <cellStyle name="Обычный 3 3 2 2 2 3 2 3 4 2" xfId="0"/>
    <cellStyle name="Обычный 3 3 2 2 2 3 2 3 5" xfId="0"/>
    <cellStyle name="Обычный 3 3 2 2 2 3 2 3 5 2" xfId="0"/>
    <cellStyle name="Обычный 3 3 2 2 2 3 2 3 6" xfId="0"/>
    <cellStyle name="Обычный 3 3 2 2 2 3 2 4" xfId="0"/>
    <cellStyle name="Обычный 3 3 2 2 2 3 2 4 2" xfId="0"/>
    <cellStyle name="Обычный 3 3 2 2 2 3 2 4 2 2" xfId="0"/>
    <cellStyle name="Обычный 3 3 2 2 2 3 2 4 3" xfId="0"/>
    <cellStyle name="Обычный 3 3 2 2 2 3 2 4 3 2" xfId="0"/>
    <cellStyle name="Обычный 3 3 2 2 2 3 2 4 4" xfId="0"/>
    <cellStyle name="Обычный 3 3 2 2 2 3 2 4 4 2" xfId="0"/>
    <cellStyle name="Обычный 3 3 2 2 2 3 2 4 5" xfId="0"/>
    <cellStyle name="Обычный 3 3 2 2 2 3 2 5" xfId="0"/>
    <cellStyle name="Обычный 3 3 2 2 2 3 2 5 2" xfId="0"/>
    <cellStyle name="Обычный 3 3 2 2 2 3 2 6" xfId="0"/>
    <cellStyle name="Обычный 3 3 2 2 2 3 2 6 2" xfId="0"/>
    <cellStyle name="Обычный 3 3 2 2 2 3 2 7" xfId="0"/>
    <cellStyle name="Обычный 3 3 2 2 2 3 2 7 2" xfId="0"/>
    <cellStyle name="Обычный 3 3 2 2 2 3 2 8" xfId="0"/>
    <cellStyle name="Обычный 3 3 2 2 2 3 2_Без баланса" xfId="0"/>
    <cellStyle name="Обычный 3 3 2 2 2 3 3" xfId="0"/>
    <cellStyle name="Обычный 3 3 2 2 2 3 3 2" xfId="0"/>
    <cellStyle name="Обычный 3 3 2 2 2 3 3 2 2" xfId="0"/>
    <cellStyle name="Обычный 3 3 2 2 2 3 3 2 2 2" xfId="0"/>
    <cellStyle name="Обычный 3 3 2 2 2 3 3 2 3" xfId="0"/>
    <cellStyle name="Обычный 3 3 2 2 2 3 3 2 3 2" xfId="0"/>
    <cellStyle name="Обычный 3 3 2 2 2 3 3 2 4" xfId="0"/>
    <cellStyle name="Обычный 3 3 2 2 2 3 3 2 4 2" xfId="0"/>
    <cellStyle name="Обычный 3 3 2 2 2 3 3 2 5" xfId="0"/>
    <cellStyle name="Обычный 3 3 2 2 2 3 3 3" xfId="0"/>
    <cellStyle name="Обычный 3 3 2 2 2 3 3 3 2" xfId="0"/>
    <cellStyle name="Обычный 3 3 2 2 2 3 3 3 2 2" xfId="0"/>
    <cellStyle name="Обычный 3 3 2 2 2 3 3 3 3" xfId="0"/>
    <cellStyle name="Обычный 3 3 2 2 2 3 3 3 3 2" xfId="0"/>
    <cellStyle name="Обычный 3 3 2 2 2 3 3 3 4" xfId="0"/>
    <cellStyle name="Обычный 3 3 2 2 2 3 3 3 4 2" xfId="0"/>
    <cellStyle name="Обычный 3 3 2 2 2 3 3 3 5" xfId="0"/>
    <cellStyle name="Обычный 3 3 2 2 2 3 3 4" xfId="0"/>
    <cellStyle name="Обычный 3 3 2 2 2 3 3 4 2" xfId="0"/>
    <cellStyle name="Обычный 3 3 2 2 2 3 3 5" xfId="0"/>
    <cellStyle name="Обычный 3 3 2 2 2 3 3 5 2" xfId="0"/>
    <cellStyle name="Обычный 3 3 2 2 2 3 3 6" xfId="0"/>
    <cellStyle name="Обычный 3 3 2 2 2 3 3 6 2" xfId="0"/>
    <cellStyle name="Обычный 3 3 2 2 2 3 3 7" xfId="0"/>
    <cellStyle name="Обычный 3 3 2 2 2 3 3_Без баланса" xfId="0"/>
    <cellStyle name="Обычный 3 3 2 2 2 3 4" xfId="0"/>
    <cellStyle name="Обычный 3 3 2 2 2 3 4 2" xfId="0"/>
    <cellStyle name="Обычный 3 3 2 2 2 3 4 2 2" xfId="0"/>
    <cellStyle name="Обычный 3 3 2 2 2 3 4 2 2 2" xfId="0"/>
    <cellStyle name="Обычный 3 3 2 2 2 3 4 2 3" xfId="0"/>
    <cellStyle name="Обычный 3 3 2 2 2 3 4 2 3 2" xfId="0"/>
    <cellStyle name="Обычный 3 3 2 2 2 3 4 2 4" xfId="0"/>
    <cellStyle name="Обычный 3 3 2 2 2 3 4 2 4 2" xfId="0"/>
    <cellStyle name="Обычный 3 3 2 2 2 3 4 2 5" xfId="0"/>
    <cellStyle name="Обычный 3 3 2 2 2 3 4 3" xfId="0"/>
    <cellStyle name="Обычный 3 3 2 2 2 3 4 3 2" xfId="0"/>
    <cellStyle name="Обычный 3 3 2 2 2 3 4 4" xfId="0"/>
    <cellStyle name="Обычный 3 3 2 2 2 3 4 4 2" xfId="0"/>
    <cellStyle name="Обычный 3 3 2 2 2 3 4 5" xfId="0"/>
    <cellStyle name="Обычный 3 3 2 2 2 3 4 5 2" xfId="0"/>
    <cellStyle name="Обычный 3 3 2 2 2 3 4 6" xfId="0"/>
    <cellStyle name="Обычный 3 3 2 2 2 3 5" xfId="0"/>
    <cellStyle name="Обычный 3 3 2 2 2 3 5 2" xfId="0"/>
    <cellStyle name="Обычный 3 3 2 2 2 3 5 2 2" xfId="0"/>
    <cellStyle name="Обычный 3 3 2 2 2 3 5 3" xfId="0"/>
    <cellStyle name="Обычный 3 3 2 2 2 3 5 3 2" xfId="0"/>
    <cellStyle name="Обычный 3 3 2 2 2 3 5 4" xfId="0"/>
    <cellStyle name="Обычный 3 3 2 2 2 3 5 4 2" xfId="0"/>
    <cellStyle name="Обычный 3 3 2 2 2 3 5 5" xfId="0"/>
    <cellStyle name="Обычный 3 3 2 2 2 3 6" xfId="0"/>
    <cellStyle name="Обычный 3 3 2 2 2 3 6 2" xfId="0"/>
    <cellStyle name="Обычный 3 3 2 2 2 3 7" xfId="0"/>
    <cellStyle name="Обычный 3 3 2 2 2 3 7 2" xfId="0"/>
    <cellStyle name="Обычный 3 3 2 2 2 3 8" xfId="0"/>
    <cellStyle name="Обычный 3 3 2 2 2 3 8 2" xfId="0"/>
    <cellStyle name="Обычный 3 3 2 2 2 3 9" xfId="0"/>
    <cellStyle name="Обычный 3 3 2 2 2 3_Без баланса" xfId="0"/>
    <cellStyle name="Обычный 3 3 2 2 2 4" xfId="0"/>
    <cellStyle name="Обычный 3 3 2 2 2 4 2" xfId="0"/>
    <cellStyle name="Обычный 3 3 2 2 2 4 2 2" xfId="0"/>
    <cellStyle name="Обычный 3 3 2 2 2 4 2 2 2" xfId="0"/>
    <cellStyle name="Обычный 3 3 2 2 2 4 2 2 2 2" xfId="0"/>
    <cellStyle name="Обычный 3 3 2 2 2 4 2 2 3" xfId="0"/>
    <cellStyle name="Обычный 3 3 2 2 2 4 2 2 3 2" xfId="0"/>
    <cellStyle name="Обычный 3 3 2 2 2 4 2 2 4" xfId="0"/>
    <cellStyle name="Обычный 3 3 2 2 2 4 2 2 4 2" xfId="0"/>
    <cellStyle name="Обычный 3 3 2 2 2 4 2 2 5" xfId="0"/>
    <cellStyle name="Обычный 3 3 2 2 2 4 2 3" xfId="0"/>
    <cellStyle name="Обычный 3 3 2 2 2 4 2 3 2" xfId="0"/>
    <cellStyle name="Обычный 3 3 2 2 2 4 2 3 2 2" xfId="0"/>
    <cellStyle name="Обычный 3 3 2 2 2 4 2 3 3" xfId="0"/>
    <cellStyle name="Обычный 3 3 2 2 2 4 2 3 3 2" xfId="0"/>
    <cellStyle name="Обычный 3 3 2 2 2 4 2 3 4" xfId="0"/>
    <cellStyle name="Обычный 3 3 2 2 2 4 2 3 4 2" xfId="0"/>
    <cellStyle name="Обычный 3 3 2 2 2 4 2 3 5" xfId="0"/>
    <cellStyle name="Обычный 3 3 2 2 2 4 2 4" xfId="0"/>
    <cellStyle name="Обычный 3 3 2 2 2 4 2 4 2" xfId="0"/>
    <cellStyle name="Обычный 3 3 2 2 2 4 2 5" xfId="0"/>
    <cellStyle name="Обычный 3 3 2 2 2 4 2 5 2" xfId="0"/>
    <cellStyle name="Обычный 3 3 2 2 2 4 2 6" xfId="0"/>
    <cellStyle name="Обычный 3 3 2 2 2 4 2 6 2" xfId="0"/>
    <cellStyle name="Обычный 3 3 2 2 2 4 2 7" xfId="0"/>
    <cellStyle name="Обычный 3 3 2 2 2 4 2_Без баланса" xfId="0"/>
    <cellStyle name="Обычный 3 3 2 2 2 4 3" xfId="0"/>
    <cellStyle name="Обычный 3 3 2 2 2 4 3 2" xfId="0"/>
    <cellStyle name="Обычный 3 3 2 2 2 4 3 2 2" xfId="0"/>
    <cellStyle name="Обычный 3 3 2 2 2 4 3 2 2 2" xfId="0"/>
    <cellStyle name="Обычный 3 3 2 2 2 4 3 2 3" xfId="0"/>
    <cellStyle name="Обычный 3 3 2 2 2 4 3 2 3 2" xfId="0"/>
    <cellStyle name="Обычный 3 3 2 2 2 4 3 2 4" xfId="0"/>
    <cellStyle name="Обычный 3 3 2 2 2 4 3 2 4 2" xfId="0"/>
    <cellStyle name="Обычный 3 3 2 2 2 4 3 2 5" xfId="0"/>
    <cellStyle name="Обычный 3 3 2 2 2 4 3 3" xfId="0"/>
    <cellStyle name="Обычный 3 3 2 2 2 4 3 3 2" xfId="0"/>
    <cellStyle name="Обычный 3 3 2 2 2 4 3 4" xfId="0"/>
    <cellStyle name="Обычный 3 3 2 2 2 4 3 4 2" xfId="0"/>
    <cellStyle name="Обычный 3 3 2 2 2 4 3 5" xfId="0"/>
    <cellStyle name="Обычный 3 3 2 2 2 4 3 5 2" xfId="0"/>
    <cellStyle name="Обычный 3 3 2 2 2 4 3 6" xfId="0"/>
    <cellStyle name="Обычный 3 3 2 2 2 4 4" xfId="0"/>
    <cellStyle name="Обычный 3 3 2 2 2 4 4 2" xfId="0"/>
    <cellStyle name="Обычный 3 3 2 2 2 4 4 2 2" xfId="0"/>
    <cellStyle name="Обычный 3 3 2 2 2 4 4 3" xfId="0"/>
    <cellStyle name="Обычный 3 3 2 2 2 4 4 3 2" xfId="0"/>
    <cellStyle name="Обычный 3 3 2 2 2 4 4 4" xfId="0"/>
    <cellStyle name="Обычный 3 3 2 2 2 4 4 4 2" xfId="0"/>
    <cellStyle name="Обычный 3 3 2 2 2 4 4 5" xfId="0"/>
    <cellStyle name="Обычный 3 3 2 2 2 4 5" xfId="0"/>
    <cellStyle name="Обычный 3 3 2 2 2 4 5 2" xfId="0"/>
    <cellStyle name="Обычный 3 3 2 2 2 4 6" xfId="0"/>
    <cellStyle name="Обычный 3 3 2 2 2 4 6 2" xfId="0"/>
    <cellStyle name="Обычный 3 3 2 2 2 4 7" xfId="0"/>
    <cellStyle name="Обычный 3 3 2 2 2 4 7 2" xfId="0"/>
    <cellStyle name="Обычный 3 3 2 2 2 4 8" xfId="0"/>
    <cellStyle name="Обычный 3 3 2 2 2 4_Без баланса" xfId="0"/>
    <cellStyle name="Обычный 3 3 2 2 2 5" xfId="0"/>
    <cellStyle name="Обычный 3 3 2 2 2 5 2" xfId="0"/>
    <cellStyle name="Обычный 3 3 2 2 2 5 2 2" xfId="0"/>
    <cellStyle name="Обычный 3 3 2 2 2 5 2 2 2" xfId="0"/>
    <cellStyle name="Обычный 3 3 2 2 2 5 2 2 2 2" xfId="0"/>
    <cellStyle name="Обычный 3 3 2 2 2 5 2 2 3" xfId="0"/>
    <cellStyle name="Обычный 3 3 2 2 2 5 2 2 3 2" xfId="0"/>
    <cellStyle name="Обычный 3 3 2 2 2 5 2 2 4" xfId="0"/>
    <cellStyle name="Обычный 3 3 2 2 2 5 2 2 4 2" xfId="0"/>
    <cellStyle name="Обычный 3 3 2 2 2 5 2 2 5" xfId="0"/>
    <cellStyle name="Обычный 3 3 2 2 2 5 2 3" xfId="0"/>
    <cellStyle name="Обычный 3 3 2 2 2 5 2 3 2" xfId="0"/>
    <cellStyle name="Обычный 3 3 2 2 2 5 2 3 2 2" xfId="0"/>
    <cellStyle name="Обычный 3 3 2 2 2 5 2 3 3" xfId="0"/>
    <cellStyle name="Обычный 3 3 2 2 2 5 2 3 3 2" xfId="0"/>
    <cellStyle name="Обычный 3 3 2 2 2 5 2 3 4" xfId="0"/>
    <cellStyle name="Обычный 3 3 2 2 2 5 2 3 4 2" xfId="0"/>
    <cellStyle name="Обычный 3 3 2 2 2 5 2 3 5" xfId="0"/>
    <cellStyle name="Обычный 3 3 2 2 2 5 2 4" xfId="0"/>
    <cellStyle name="Обычный 3 3 2 2 2 5 2 4 2" xfId="0"/>
    <cellStyle name="Обычный 3 3 2 2 2 5 2 5" xfId="0"/>
    <cellStyle name="Обычный 3 3 2 2 2 5 2 5 2" xfId="0"/>
    <cellStyle name="Обычный 3 3 2 2 2 5 2 6" xfId="0"/>
    <cellStyle name="Обычный 3 3 2 2 2 5 2 6 2" xfId="0"/>
    <cellStyle name="Обычный 3 3 2 2 2 5 2 7" xfId="0"/>
    <cellStyle name="Обычный 3 3 2 2 2 5 2_Без баланса" xfId="0"/>
    <cellStyle name="Обычный 3 3 2 2 2 5 3" xfId="0"/>
    <cellStyle name="Обычный 3 3 2 2 2 5 3 2" xfId="0"/>
    <cellStyle name="Обычный 3 3 2 2 2 5 3 2 2" xfId="0"/>
    <cellStyle name="Обычный 3 3 2 2 2 5 3 3" xfId="0"/>
    <cellStyle name="Обычный 3 3 2 2 2 5 3 3 2" xfId="0"/>
    <cellStyle name="Обычный 3 3 2 2 2 5 3 4" xfId="0"/>
    <cellStyle name="Обычный 3 3 2 2 2 5 3 4 2" xfId="0"/>
    <cellStyle name="Обычный 3 3 2 2 2 5 3 5" xfId="0"/>
    <cellStyle name="Обычный 3 3 2 2 2 5 4" xfId="0"/>
    <cellStyle name="Обычный 3 3 2 2 2 5 4 2" xfId="0"/>
    <cellStyle name="Обычный 3 3 2 2 2 5 4 2 2" xfId="0"/>
    <cellStyle name="Обычный 3 3 2 2 2 5 4 3" xfId="0"/>
    <cellStyle name="Обычный 3 3 2 2 2 5 4 3 2" xfId="0"/>
    <cellStyle name="Обычный 3 3 2 2 2 5 4 4" xfId="0"/>
    <cellStyle name="Обычный 3 3 2 2 2 5 4 4 2" xfId="0"/>
    <cellStyle name="Обычный 3 3 2 2 2 5 4 5" xfId="0"/>
    <cellStyle name="Обычный 3 3 2 2 2 5 5" xfId="0"/>
    <cellStyle name="Обычный 3 3 2 2 2 5 5 2" xfId="0"/>
    <cellStyle name="Обычный 3 3 2 2 2 5 6" xfId="0"/>
    <cellStyle name="Обычный 3 3 2 2 2 5 6 2" xfId="0"/>
    <cellStyle name="Обычный 3 3 2 2 2 5 7" xfId="0"/>
    <cellStyle name="Обычный 3 3 2 2 2 5 7 2" xfId="0"/>
    <cellStyle name="Обычный 3 3 2 2 2 5 8" xfId="0"/>
    <cellStyle name="Обычный 3 3 2 2 2 5_Без баланса" xfId="0"/>
    <cellStyle name="Обычный 3 3 2 2 2 6" xfId="0"/>
    <cellStyle name="Обычный 3 3 2 2 2 6 10" xfId="0"/>
    <cellStyle name="Обычный 3 3 2 2 2 6 2" xfId="0"/>
    <cellStyle name="Обычный 3 3 2 2 2 6 2 2" xfId="0"/>
    <cellStyle name="Обычный 3 3 2 2 2 6 2 2 2" xfId="0"/>
    <cellStyle name="Обычный 3 3 2 2 2 6 2 2 2 2" xfId="0"/>
    <cellStyle name="Обычный 3 3 2 2 2 6 2 2 3" xfId="0"/>
    <cellStyle name="Обычный 3 3 2 2 2 6 2 2 3 2" xfId="0"/>
    <cellStyle name="Обычный 3 3 2 2 2 6 2 2 4" xfId="0"/>
    <cellStyle name="Обычный 3 3 2 2 2 6 2 2 4 2" xfId="0"/>
    <cellStyle name="Обычный 3 3 2 2 2 6 2 2 5" xfId="0"/>
    <cellStyle name="Обычный 3 3 2 2 2 6 2 3" xfId="0"/>
    <cellStyle name="Обычный 3 3 2 2 2 6 2 3 2" xfId="0"/>
    <cellStyle name="Обычный 3 3 2 2 2 6 2 4" xfId="0"/>
    <cellStyle name="Обычный 3 3 2 2 2 6 2 4 2" xfId="0"/>
    <cellStyle name="Обычный 3 3 2 2 2 6 2 5" xfId="0"/>
    <cellStyle name="Обычный 3 3 2 2 2 6 2 5 2" xfId="0"/>
    <cellStyle name="Обычный 3 3 2 2 2 6 2 6" xfId="0"/>
    <cellStyle name="Обычный 3 3 2 2 2 6 2_Без баланса" xfId="0"/>
    <cellStyle name="Обычный 3 3 2 2 2 6 3" xfId="0"/>
    <cellStyle name="Обычный 3 3 2 2 2 6 3 2" xfId="0"/>
    <cellStyle name="Обычный 3 3 2 2 2 6 3 2 2" xfId="0"/>
    <cellStyle name="Обычный 3 3 2 2 2 6 3 3" xfId="0"/>
    <cellStyle name="Обычный 3 3 2 2 2 6 3 3 2" xfId="0"/>
    <cellStyle name="Обычный 3 3 2 2 2 6 3 4" xfId="0"/>
    <cellStyle name="Обычный 3 3 2 2 2 6 3 4 2" xfId="0"/>
    <cellStyle name="Обычный 3 3 2 2 2 6 3 5" xfId="0"/>
    <cellStyle name="Обычный 3 3 2 2 2 6 4" xfId="0"/>
    <cellStyle name="Обычный 3 3 2 2 2 6 4 2" xfId="0"/>
    <cellStyle name="Обычный 3 3 2 2 2 6 4 2 2" xfId="0"/>
    <cellStyle name="Обычный 3 3 2 2 2 6 4 3" xfId="0"/>
    <cellStyle name="Обычный 3 3 2 2 2 6 4 3 2" xfId="0"/>
    <cellStyle name="Обычный 3 3 2 2 2 6 4 4" xfId="0"/>
    <cellStyle name="Обычный 3 3 2 2 2 6 4 4 2" xfId="0"/>
    <cellStyle name="Обычный 3 3 2 2 2 6 4 5" xfId="0"/>
    <cellStyle name="Обычный 3 3 2 2 2 6 5" xfId="0"/>
    <cellStyle name="Обычный 3 3 2 2 2 6 5 2" xfId="0"/>
    <cellStyle name="Обычный 3 3 2 2 2 6 5 2 2" xfId="0"/>
    <cellStyle name="Обычный 3 3 2 2 2 6 5 3" xfId="0"/>
    <cellStyle name="Обычный 3 3 2 2 2 6 5 3 2" xfId="0"/>
    <cellStyle name="Обычный 3 3 2 2 2 6 5 4" xfId="0"/>
    <cellStyle name="Обычный 3 3 2 2 2 6 5 4 2" xfId="0"/>
    <cellStyle name="Обычный 3 3 2 2 2 6 5 5" xfId="0"/>
    <cellStyle name="Обычный 3 3 2 2 2 6 6" xfId="0"/>
    <cellStyle name="Обычный 3 3 2 2 2 6 6 2" xfId="0"/>
    <cellStyle name="Обычный 3 3 2 2 2 6 6 2 2" xfId="0"/>
    <cellStyle name="Обычный 3 3 2 2 2 6 6 3" xfId="0"/>
    <cellStyle name="Обычный 3 3 2 2 2 6 6 3 2" xfId="0"/>
    <cellStyle name="Обычный 3 3 2 2 2 6 6 4" xfId="0"/>
    <cellStyle name="Обычный 3 3 2 2 2 6 6 4 2" xfId="0"/>
    <cellStyle name="Обычный 3 3 2 2 2 6 6 5" xfId="0"/>
    <cellStyle name="Обычный 3 3 2 2 2 6 7" xfId="0"/>
    <cellStyle name="Обычный 3 3 2 2 2 6 7 2" xfId="0"/>
    <cellStyle name="Обычный 3 3 2 2 2 6 8" xfId="0"/>
    <cellStyle name="Обычный 3 3 2 2 2 6 8 2" xfId="0"/>
    <cellStyle name="Обычный 3 3 2 2 2 6 9" xfId="0"/>
    <cellStyle name="Обычный 3 3 2 2 2 6 9 2" xfId="0"/>
    <cellStyle name="Обычный 3 3 2 2 2 6_Без баланса" xfId="0"/>
    <cellStyle name="Обычный 3 3 2 2 2 7" xfId="0"/>
    <cellStyle name="Обычный 3 3 2 2 2 7 2" xfId="0"/>
    <cellStyle name="Обычный 3 3 2 2 2 7 2 2" xfId="0"/>
    <cellStyle name="Обычный 3 3 2 2 2 7 2 2 2" xfId="0"/>
    <cellStyle name="Обычный 3 3 2 2 2 7 2 3" xfId="0"/>
    <cellStyle name="Обычный 3 3 2 2 2 7 2 3 2" xfId="0"/>
    <cellStyle name="Обычный 3 3 2 2 2 7 2 4" xfId="0"/>
    <cellStyle name="Обычный 3 3 2 2 2 7 2 4 2" xfId="0"/>
    <cellStyle name="Обычный 3 3 2 2 2 7 2 5" xfId="0"/>
    <cellStyle name="Обычный 3 3 2 2 2 7 3" xfId="0"/>
    <cellStyle name="Обычный 3 3 2 2 2 7 3 2" xfId="0"/>
    <cellStyle name="Обычный 3 3 2 2 2 7 3 2 2" xfId="0"/>
    <cellStyle name="Обычный 3 3 2 2 2 7 3 3" xfId="0"/>
    <cellStyle name="Обычный 3 3 2 2 2 7 3 3 2" xfId="0"/>
    <cellStyle name="Обычный 3 3 2 2 2 7 3 4" xfId="0"/>
    <cellStyle name="Обычный 3 3 2 2 2 7 3 4 2" xfId="0"/>
    <cellStyle name="Обычный 3 3 2 2 2 7 3 5" xfId="0"/>
    <cellStyle name="Обычный 3 3 2 2 2 7 4" xfId="0"/>
    <cellStyle name="Обычный 3 3 2 2 2 7 4 2" xfId="0"/>
    <cellStyle name="Обычный 3 3 2 2 2 7 5" xfId="0"/>
    <cellStyle name="Обычный 3 3 2 2 2 7 5 2" xfId="0"/>
    <cellStyle name="Обычный 3 3 2 2 2 7 6" xfId="0"/>
    <cellStyle name="Обычный 3 3 2 2 2 7 6 2" xfId="0"/>
    <cellStyle name="Обычный 3 3 2 2 2 7 7" xfId="0"/>
    <cellStyle name="Обычный 3 3 2 2 2 7_Без баланса" xfId="0"/>
    <cellStyle name="Обычный 3 3 2 2 2 8" xfId="0"/>
    <cellStyle name="Обычный 3 3 2 2 2 8 2" xfId="0"/>
    <cellStyle name="Обычный 3 3 2 2 2 8 2 2" xfId="0"/>
    <cellStyle name="Обычный 3 3 2 2 2 8 2 2 2" xfId="0"/>
    <cellStyle name="Обычный 3 3 2 2 2 8 2 3" xfId="0"/>
    <cellStyle name="Обычный 3 3 2 2 2 8 2 3 2" xfId="0"/>
    <cellStyle name="Обычный 3 3 2 2 2 8 2 4" xfId="0"/>
    <cellStyle name="Обычный 3 3 2 2 2 8 2 4 2" xfId="0"/>
    <cellStyle name="Обычный 3 3 2 2 2 8 2 5" xfId="0"/>
    <cellStyle name="Обычный 3 3 2 2 2 8 3" xfId="0"/>
    <cellStyle name="Обычный 3 3 2 2 2 8 3 2" xfId="0"/>
    <cellStyle name="Обычный 3 3 2 2 2 8 3 2 2" xfId="0"/>
    <cellStyle name="Обычный 3 3 2 2 2 8 3 3" xfId="0"/>
    <cellStyle name="Обычный 3 3 2 2 2 8 3 3 2" xfId="0"/>
    <cellStyle name="Обычный 3 3 2 2 2 8 3 4" xfId="0"/>
    <cellStyle name="Обычный 3 3 2 2 2 8 3 4 2" xfId="0"/>
    <cellStyle name="Обычный 3 3 2 2 2 8 3 5" xfId="0"/>
    <cellStyle name="Обычный 3 3 2 2 2 8 4" xfId="0"/>
    <cellStyle name="Обычный 3 3 2 2 2 8 4 2" xfId="0"/>
    <cellStyle name="Обычный 3 3 2 2 2 8 5" xfId="0"/>
    <cellStyle name="Обычный 3 3 2 2 2 8 5 2" xfId="0"/>
    <cellStyle name="Обычный 3 3 2 2 2 8 6" xfId="0"/>
    <cellStyle name="Обычный 3 3 2 2 2 8 6 2" xfId="0"/>
    <cellStyle name="Обычный 3 3 2 2 2 8 7" xfId="0"/>
    <cellStyle name="Обычный 3 3 2 2 2 8_Без баланса" xfId="0"/>
    <cellStyle name="Обычный 3 3 2 2 2 9" xfId="0"/>
    <cellStyle name="Обычный 3 3 2 2 2 9 2" xfId="0"/>
    <cellStyle name="Обычный 3 3 2 2 2 9 2 2" xfId="0"/>
    <cellStyle name="Обычный 3 3 2 2 2 9 2 2 2" xfId="0"/>
    <cellStyle name="Обычный 3 3 2 2 2 9 2 3" xfId="0"/>
    <cellStyle name="Обычный 3 3 2 2 2 9 2 3 2" xfId="0"/>
    <cellStyle name="Обычный 3 3 2 2 2 9 2 4" xfId="0"/>
    <cellStyle name="Обычный 3 3 2 2 2 9 2 4 2" xfId="0"/>
    <cellStyle name="Обычный 3 3 2 2 2 9 2 5" xfId="0"/>
    <cellStyle name="Обычный 3 3 2 2 2 9 3" xfId="0"/>
    <cellStyle name="Обычный 3 3 2 2 2 9 3 2" xfId="0"/>
    <cellStyle name="Обычный 3 3 2 2 2 9 4" xfId="0"/>
    <cellStyle name="Обычный 3 3 2 2 2 9 4 2" xfId="0"/>
    <cellStyle name="Обычный 3 3 2 2 2 9 5" xfId="0"/>
    <cellStyle name="Обычный 3 3 2 2 2 9 5 2" xfId="0"/>
    <cellStyle name="Обычный 3 3 2 2 2 9 6" xfId="0"/>
    <cellStyle name="Обычный 3 3 2 2 2 9_Без баланса" xfId="0"/>
    <cellStyle name="Обычный 3 3 2 2 2_Без баланса" xfId="0"/>
    <cellStyle name="Обычный 3 3 2 2 3" xfId="0"/>
    <cellStyle name="Обычный 3 3 2 2 3 10" xfId="0"/>
    <cellStyle name="Обычный 3 3 2 2 3 10 2" xfId="0"/>
    <cellStyle name="Обычный 3 3 2 2 3 10 2 2" xfId="0"/>
    <cellStyle name="Обычный 3 3 2 2 3 10 3" xfId="0"/>
    <cellStyle name="Обычный 3 3 2 2 3 10 3 2" xfId="0"/>
    <cellStyle name="Обычный 3 3 2 2 3 10 4" xfId="0"/>
    <cellStyle name="Обычный 3 3 2 2 3 10 4 2" xfId="0"/>
    <cellStyle name="Обычный 3 3 2 2 3 10 5" xfId="0"/>
    <cellStyle name="Обычный 3 3 2 2 3 11" xfId="0"/>
    <cellStyle name="Обычный 3 3 2 2 3 11 2" xfId="0"/>
    <cellStyle name="Обычный 3 3 2 2 3 12" xfId="0"/>
    <cellStyle name="Обычный 3 3 2 2 3 12 2" xfId="0"/>
    <cellStyle name="Обычный 3 3 2 2 3 13" xfId="0"/>
    <cellStyle name="Обычный 3 3 2 2 3 13 2" xfId="0"/>
    <cellStyle name="Обычный 3 3 2 2 3 14" xfId="0"/>
    <cellStyle name="Обычный 3 3 2 2 3 2" xfId="0"/>
    <cellStyle name="Обычный 3 3 2 2 3 2 2" xfId="0"/>
    <cellStyle name="Обычный 3 3 2 2 3 2 2 2" xfId="0"/>
    <cellStyle name="Обычный 3 3 2 2 3 2 2 2 2" xfId="0"/>
    <cellStyle name="Обычный 3 3 2 2 3 2 2 2 2 2" xfId="0"/>
    <cellStyle name="Обычный 3 3 2 2 3 2 2 2 2 2 2" xfId="0"/>
    <cellStyle name="Обычный 3 3 2 2 3 2 2 2 2 3" xfId="0"/>
    <cellStyle name="Обычный 3 3 2 2 3 2 2 2 2 3 2" xfId="0"/>
    <cellStyle name="Обычный 3 3 2 2 3 2 2 2 2 4" xfId="0"/>
    <cellStyle name="Обычный 3 3 2 2 3 2 2 2 2 4 2" xfId="0"/>
    <cellStyle name="Обычный 3 3 2 2 3 2 2 2 2 5" xfId="0"/>
    <cellStyle name="Обычный 3 3 2 2 3 2 2 2 3" xfId="0"/>
    <cellStyle name="Обычный 3 3 2 2 3 2 2 2 3 2" xfId="0"/>
    <cellStyle name="Обычный 3 3 2 2 3 2 2 2 3 2 2" xfId="0"/>
    <cellStyle name="Обычный 3 3 2 2 3 2 2 2 3 3" xfId="0"/>
    <cellStyle name="Обычный 3 3 2 2 3 2 2 2 3 3 2" xfId="0"/>
    <cellStyle name="Обычный 3 3 2 2 3 2 2 2 3 4" xfId="0"/>
    <cellStyle name="Обычный 3 3 2 2 3 2 2 2 3 4 2" xfId="0"/>
    <cellStyle name="Обычный 3 3 2 2 3 2 2 2 3 5" xfId="0"/>
    <cellStyle name="Обычный 3 3 2 2 3 2 2 2 4" xfId="0"/>
    <cellStyle name="Обычный 3 3 2 2 3 2 2 2 4 2" xfId="0"/>
    <cellStyle name="Обычный 3 3 2 2 3 2 2 2 5" xfId="0"/>
    <cellStyle name="Обычный 3 3 2 2 3 2 2 2 5 2" xfId="0"/>
    <cellStyle name="Обычный 3 3 2 2 3 2 2 2 6" xfId="0"/>
    <cellStyle name="Обычный 3 3 2 2 3 2 2 2 6 2" xfId="0"/>
    <cellStyle name="Обычный 3 3 2 2 3 2 2 2 7" xfId="0"/>
    <cellStyle name="Обычный 3 3 2 2 3 2 2 2_Без баланса" xfId="0"/>
    <cellStyle name="Обычный 3 3 2 2 3 2 2 3" xfId="0"/>
    <cellStyle name="Обычный 3 3 2 2 3 2 2 3 2" xfId="0"/>
    <cellStyle name="Обычный 3 3 2 2 3 2 2 3 2 2" xfId="0"/>
    <cellStyle name="Обычный 3 3 2 2 3 2 2 3 2 2 2" xfId="0"/>
    <cellStyle name="Обычный 3 3 2 2 3 2 2 3 2 3" xfId="0"/>
    <cellStyle name="Обычный 3 3 2 2 3 2 2 3 2 3 2" xfId="0"/>
    <cellStyle name="Обычный 3 3 2 2 3 2 2 3 2 4" xfId="0"/>
    <cellStyle name="Обычный 3 3 2 2 3 2 2 3 2 4 2" xfId="0"/>
    <cellStyle name="Обычный 3 3 2 2 3 2 2 3 2 5" xfId="0"/>
    <cellStyle name="Обычный 3 3 2 2 3 2 2 3 3" xfId="0"/>
    <cellStyle name="Обычный 3 3 2 2 3 2 2 3 3 2" xfId="0"/>
    <cellStyle name="Обычный 3 3 2 2 3 2 2 3 4" xfId="0"/>
    <cellStyle name="Обычный 3 3 2 2 3 2 2 3 4 2" xfId="0"/>
    <cellStyle name="Обычный 3 3 2 2 3 2 2 3 5" xfId="0"/>
    <cellStyle name="Обычный 3 3 2 2 3 2 2 3 5 2" xfId="0"/>
    <cellStyle name="Обычный 3 3 2 2 3 2 2 3 6" xfId="0"/>
    <cellStyle name="Обычный 3 3 2 2 3 2 2 4" xfId="0"/>
    <cellStyle name="Обычный 3 3 2 2 3 2 2 4 2" xfId="0"/>
    <cellStyle name="Обычный 3 3 2 2 3 2 2 4 2 2" xfId="0"/>
    <cellStyle name="Обычный 3 3 2 2 3 2 2 4 3" xfId="0"/>
    <cellStyle name="Обычный 3 3 2 2 3 2 2 4 3 2" xfId="0"/>
    <cellStyle name="Обычный 3 3 2 2 3 2 2 4 4" xfId="0"/>
    <cellStyle name="Обычный 3 3 2 2 3 2 2 4 4 2" xfId="0"/>
    <cellStyle name="Обычный 3 3 2 2 3 2 2 4 5" xfId="0"/>
    <cellStyle name="Обычный 3 3 2 2 3 2 2 5" xfId="0"/>
    <cellStyle name="Обычный 3 3 2 2 3 2 2 5 2" xfId="0"/>
    <cellStyle name="Обычный 3 3 2 2 3 2 2 6" xfId="0"/>
    <cellStyle name="Обычный 3 3 2 2 3 2 2 6 2" xfId="0"/>
    <cellStyle name="Обычный 3 3 2 2 3 2 2 7" xfId="0"/>
    <cellStyle name="Обычный 3 3 2 2 3 2 2 7 2" xfId="0"/>
    <cellStyle name="Обычный 3 3 2 2 3 2 2 8" xfId="0"/>
    <cellStyle name="Обычный 3 3 2 2 3 2 2_Без баланса" xfId="0"/>
    <cellStyle name="Обычный 3 3 2 2 3 2 3" xfId="0"/>
    <cellStyle name="Обычный 3 3 2 2 3 2 3 2" xfId="0"/>
    <cellStyle name="Обычный 3 3 2 2 3 2 3 2 2" xfId="0"/>
    <cellStyle name="Обычный 3 3 2 2 3 2 3 2 2 2" xfId="0"/>
    <cellStyle name="Обычный 3 3 2 2 3 2 3 2 3" xfId="0"/>
    <cellStyle name="Обычный 3 3 2 2 3 2 3 2 3 2" xfId="0"/>
    <cellStyle name="Обычный 3 3 2 2 3 2 3 2 4" xfId="0"/>
    <cellStyle name="Обычный 3 3 2 2 3 2 3 2 4 2" xfId="0"/>
    <cellStyle name="Обычный 3 3 2 2 3 2 3 2 5" xfId="0"/>
    <cellStyle name="Обычный 3 3 2 2 3 2 3 3" xfId="0"/>
    <cellStyle name="Обычный 3 3 2 2 3 2 3 3 2" xfId="0"/>
    <cellStyle name="Обычный 3 3 2 2 3 2 3 3 2 2" xfId="0"/>
    <cellStyle name="Обычный 3 3 2 2 3 2 3 3 3" xfId="0"/>
    <cellStyle name="Обычный 3 3 2 2 3 2 3 3 3 2" xfId="0"/>
    <cellStyle name="Обычный 3 3 2 2 3 2 3 3 4" xfId="0"/>
    <cellStyle name="Обычный 3 3 2 2 3 2 3 3 4 2" xfId="0"/>
    <cellStyle name="Обычный 3 3 2 2 3 2 3 3 5" xfId="0"/>
    <cellStyle name="Обычный 3 3 2 2 3 2 3 4" xfId="0"/>
    <cellStyle name="Обычный 3 3 2 2 3 2 3 4 2" xfId="0"/>
    <cellStyle name="Обычный 3 3 2 2 3 2 3 5" xfId="0"/>
    <cellStyle name="Обычный 3 3 2 2 3 2 3 5 2" xfId="0"/>
    <cellStyle name="Обычный 3 3 2 2 3 2 3 6" xfId="0"/>
    <cellStyle name="Обычный 3 3 2 2 3 2 3 6 2" xfId="0"/>
    <cellStyle name="Обычный 3 3 2 2 3 2 3 7" xfId="0"/>
    <cellStyle name="Обычный 3 3 2 2 3 2 3_Без баланса" xfId="0"/>
    <cellStyle name="Обычный 3 3 2 2 3 2 4" xfId="0"/>
    <cellStyle name="Обычный 3 3 2 2 3 2 4 2" xfId="0"/>
    <cellStyle name="Обычный 3 3 2 2 3 2 4 2 2" xfId="0"/>
    <cellStyle name="Обычный 3 3 2 2 3 2 4 2 2 2" xfId="0"/>
    <cellStyle name="Обычный 3 3 2 2 3 2 4 2 3" xfId="0"/>
    <cellStyle name="Обычный 3 3 2 2 3 2 4 2 3 2" xfId="0"/>
    <cellStyle name="Обычный 3 3 2 2 3 2 4 2 4" xfId="0"/>
    <cellStyle name="Обычный 3 3 2 2 3 2 4 2 4 2" xfId="0"/>
    <cellStyle name="Обычный 3 3 2 2 3 2 4 2 5" xfId="0"/>
    <cellStyle name="Обычный 3 3 2 2 3 2 4 3" xfId="0"/>
    <cellStyle name="Обычный 3 3 2 2 3 2 4 3 2" xfId="0"/>
    <cellStyle name="Обычный 3 3 2 2 3 2 4 4" xfId="0"/>
    <cellStyle name="Обычный 3 3 2 2 3 2 4 4 2" xfId="0"/>
    <cellStyle name="Обычный 3 3 2 2 3 2 4 5" xfId="0"/>
    <cellStyle name="Обычный 3 3 2 2 3 2 4 5 2" xfId="0"/>
    <cellStyle name="Обычный 3 3 2 2 3 2 4 6" xfId="0"/>
    <cellStyle name="Обычный 3 3 2 2 3 2 5" xfId="0"/>
    <cellStyle name="Обычный 3 3 2 2 3 2 5 2" xfId="0"/>
    <cellStyle name="Обычный 3 3 2 2 3 2 5 2 2" xfId="0"/>
    <cellStyle name="Обычный 3 3 2 2 3 2 5 3" xfId="0"/>
    <cellStyle name="Обычный 3 3 2 2 3 2 5 3 2" xfId="0"/>
    <cellStyle name="Обычный 3 3 2 2 3 2 5 4" xfId="0"/>
    <cellStyle name="Обычный 3 3 2 2 3 2 5 4 2" xfId="0"/>
    <cellStyle name="Обычный 3 3 2 2 3 2 5 5" xfId="0"/>
    <cellStyle name="Обычный 3 3 2 2 3 2 6" xfId="0"/>
    <cellStyle name="Обычный 3 3 2 2 3 2 6 2" xfId="0"/>
    <cellStyle name="Обычный 3 3 2 2 3 2 7" xfId="0"/>
    <cellStyle name="Обычный 3 3 2 2 3 2 7 2" xfId="0"/>
    <cellStyle name="Обычный 3 3 2 2 3 2 8" xfId="0"/>
    <cellStyle name="Обычный 3 3 2 2 3 2 8 2" xfId="0"/>
    <cellStyle name="Обычный 3 3 2 2 3 2 9" xfId="0"/>
    <cellStyle name="Обычный 3 3 2 2 3 2_Без баланса" xfId="0"/>
    <cellStyle name="Обычный 3 3 2 2 3 3" xfId="0"/>
    <cellStyle name="Обычный 3 3 2 2 3 3 2" xfId="0"/>
    <cellStyle name="Обычный 3 3 2 2 3 3 2 2" xfId="0"/>
    <cellStyle name="Обычный 3 3 2 2 3 3 2 2 2" xfId="0"/>
    <cellStyle name="Обычный 3 3 2 2 3 3 2 2 2 2" xfId="0"/>
    <cellStyle name="Обычный 3 3 2 2 3 3 2 2 3" xfId="0"/>
    <cellStyle name="Обычный 3 3 2 2 3 3 2 2 3 2" xfId="0"/>
    <cellStyle name="Обычный 3 3 2 2 3 3 2 2 4" xfId="0"/>
    <cellStyle name="Обычный 3 3 2 2 3 3 2 2 4 2" xfId="0"/>
    <cellStyle name="Обычный 3 3 2 2 3 3 2 2 5" xfId="0"/>
    <cellStyle name="Обычный 3 3 2 2 3 3 2 3" xfId="0"/>
    <cellStyle name="Обычный 3 3 2 2 3 3 2 3 2" xfId="0"/>
    <cellStyle name="Обычный 3 3 2 2 3 3 2 3 2 2" xfId="0"/>
    <cellStyle name="Обычный 3 3 2 2 3 3 2 3 3" xfId="0"/>
    <cellStyle name="Обычный 3 3 2 2 3 3 2 3 3 2" xfId="0"/>
    <cellStyle name="Обычный 3 3 2 2 3 3 2 3 4" xfId="0"/>
    <cellStyle name="Обычный 3 3 2 2 3 3 2 3 4 2" xfId="0"/>
    <cellStyle name="Обычный 3 3 2 2 3 3 2 3 5" xfId="0"/>
    <cellStyle name="Обычный 3 3 2 2 3 3 2 4" xfId="0"/>
    <cellStyle name="Обычный 3 3 2 2 3 3 2 4 2" xfId="0"/>
    <cellStyle name="Обычный 3 3 2 2 3 3 2 5" xfId="0"/>
    <cellStyle name="Обычный 3 3 2 2 3 3 2 5 2" xfId="0"/>
    <cellStyle name="Обычный 3 3 2 2 3 3 2 6" xfId="0"/>
    <cellStyle name="Обычный 3 3 2 2 3 3 2 6 2" xfId="0"/>
    <cellStyle name="Обычный 3 3 2 2 3 3 2 7" xfId="0"/>
    <cellStyle name="Обычный 3 3 2 2 3 3 2_Без баланса" xfId="0"/>
    <cellStyle name="Обычный 3 3 2 2 3 3 3" xfId="0"/>
    <cellStyle name="Обычный 3 3 2 2 3 3 3 2" xfId="0"/>
    <cellStyle name="Обычный 3 3 2 2 3 3 3 2 2" xfId="0"/>
    <cellStyle name="Обычный 3 3 2 2 3 3 3 2 2 2" xfId="0"/>
    <cellStyle name="Обычный 3 3 2 2 3 3 3 2 3" xfId="0"/>
    <cellStyle name="Обычный 3 3 2 2 3 3 3 2 3 2" xfId="0"/>
    <cellStyle name="Обычный 3 3 2 2 3 3 3 2 4" xfId="0"/>
    <cellStyle name="Обычный 3 3 2 2 3 3 3 2 4 2" xfId="0"/>
    <cellStyle name="Обычный 3 3 2 2 3 3 3 2 5" xfId="0"/>
    <cellStyle name="Обычный 3 3 2 2 3 3 3 3" xfId="0"/>
    <cellStyle name="Обычный 3 3 2 2 3 3 3 3 2" xfId="0"/>
    <cellStyle name="Обычный 3 3 2 2 3 3 3 4" xfId="0"/>
    <cellStyle name="Обычный 3 3 2 2 3 3 3 4 2" xfId="0"/>
    <cellStyle name="Обычный 3 3 2 2 3 3 3 5" xfId="0"/>
    <cellStyle name="Обычный 3 3 2 2 3 3 3 5 2" xfId="0"/>
    <cellStyle name="Обычный 3 3 2 2 3 3 3 6" xfId="0"/>
    <cellStyle name="Обычный 3 3 2 2 3 3 4" xfId="0"/>
    <cellStyle name="Обычный 3 3 2 2 3 3 4 2" xfId="0"/>
    <cellStyle name="Обычный 3 3 2 2 3 3 4 2 2" xfId="0"/>
    <cellStyle name="Обычный 3 3 2 2 3 3 4 3" xfId="0"/>
    <cellStyle name="Обычный 3 3 2 2 3 3 4 3 2" xfId="0"/>
    <cellStyle name="Обычный 3 3 2 2 3 3 4 4" xfId="0"/>
    <cellStyle name="Обычный 3 3 2 2 3 3 4 4 2" xfId="0"/>
    <cellStyle name="Обычный 3 3 2 2 3 3 4 5" xfId="0"/>
    <cellStyle name="Обычный 3 3 2 2 3 3 5" xfId="0"/>
    <cellStyle name="Обычный 3 3 2 2 3 3 5 2" xfId="0"/>
    <cellStyle name="Обычный 3 3 2 2 3 3 6" xfId="0"/>
    <cellStyle name="Обычный 3 3 2 2 3 3 6 2" xfId="0"/>
    <cellStyle name="Обычный 3 3 2 2 3 3 7" xfId="0"/>
    <cellStyle name="Обычный 3 3 2 2 3 3 7 2" xfId="0"/>
    <cellStyle name="Обычный 3 3 2 2 3 3 8" xfId="0"/>
    <cellStyle name="Обычный 3 3 2 2 3 3_Без баланса" xfId="0"/>
    <cellStyle name="Обычный 3 3 2 2 3 4" xfId="0"/>
    <cellStyle name="Обычный 3 3 2 2 3 4 2" xfId="0"/>
    <cellStyle name="Обычный 3 3 2 2 3 4 2 2" xfId="0"/>
    <cellStyle name="Обычный 3 3 2 2 3 4 2 2 2" xfId="0"/>
    <cellStyle name="Обычный 3 3 2 2 3 4 2 2 2 2" xfId="0"/>
    <cellStyle name="Обычный 3 3 2 2 3 4 2 2 3" xfId="0"/>
    <cellStyle name="Обычный 3 3 2 2 3 4 2 2 3 2" xfId="0"/>
    <cellStyle name="Обычный 3 3 2 2 3 4 2 2 4" xfId="0"/>
    <cellStyle name="Обычный 3 3 2 2 3 4 2 2 4 2" xfId="0"/>
    <cellStyle name="Обычный 3 3 2 2 3 4 2 2 5" xfId="0"/>
    <cellStyle name="Обычный 3 3 2 2 3 4 2 3" xfId="0"/>
    <cellStyle name="Обычный 3 3 2 2 3 4 2 3 2" xfId="0"/>
    <cellStyle name="Обычный 3 3 2 2 3 4 2 3 2 2" xfId="0"/>
    <cellStyle name="Обычный 3 3 2 2 3 4 2 3 3" xfId="0"/>
    <cellStyle name="Обычный 3 3 2 2 3 4 2 3 3 2" xfId="0"/>
    <cellStyle name="Обычный 3 3 2 2 3 4 2 3 4" xfId="0"/>
    <cellStyle name="Обычный 3 3 2 2 3 4 2 3 4 2" xfId="0"/>
    <cellStyle name="Обычный 3 3 2 2 3 4 2 3 5" xfId="0"/>
    <cellStyle name="Обычный 3 3 2 2 3 4 2 4" xfId="0"/>
    <cellStyle name="Обычный 3 3 2 2 3 4 2 4 2" xfId="0"/>
    <cellStyle name="Обычный 3 3 2 2 3 4 2 5" xfId="0"/>
    <cellStyle name="Обычный 3 3 2 2 3 4 2 5 2" xfId="0"/>
    <cellStyle name="Обычный 3 3 2 2 3 4 2 6" xfId="0"/>
    <cellStyle name="Обычный 3 3 2 2 3 4 2 6 2" xfId="0"/>
    <cellStyle name="Обычный 3 3 2 2 3 4 2 7" xfId="0"/>
    <cellStyle name="Обычный 3 3 2 2 3 4 2_Без баланса" xfId="0"/>
    <cellStyle name="Обычный 3 3 2 2 3 4 3" xfId="0"/>
    <cellStyle name="Обычный 3 3 2 2 3 4 3 2" xfId="0"/>
    <cellStyle name="Обычный 3 3 2 2 3 4 3 2 2" xfId="0"/>
    <cellStyle name="Обычный 3 3 2 2 3 4 3 3" xfId="0"/>
    <cellStyle name="Обычный 3 3 2 2 3 4 3 3 2" xfId="0"/>
    <cellStyle name="Обычный 3 3 2 2 3 4 3 4" xfId="0"/>
    <cellStyle name="Обычный 3 3 2 2 3 4 3 4 2" xfId="0"/>
    <cellStyle name="Обычный 3 3 2 2 3 4 3 5" xfId="0"/>
    <cellStyle name="Обычный 3 3 2 2 3 4 4" xfId="0"/>
    <cellStyle name="Обычный 3 3 2 2 3 4 4 2" xfId="0"/>
    <cellStyle name="Обычный 3 3 2 2 3 4 4 2 2" xfId="0"/>
    <cellStyle name="Обычный 3 3 2 2 3 4 4 3" xfId="0"/>
    <cellStyle name="Обычный 3 3 2 2 3 4 4 3 2" xfId="0"/>
    <cellStyle name="Обычный 3 3 2 2 3 4 4 4" xfId="0"/>
    <cellStyle name="Обычный 3 3 2 2 3 4 4 4 2" xfId="0"/>
    <cellStyle name="Обычный 3 3 2 2 3 4 4 5" xfId="0"/>
    <cellStyle name="Обычный 3 3 2 2 3 4 5" xfId="0"/>
    <cellStyle name="Обычный 3 3 2 2 3 4 5 2" xfId="0"/>
    <cellStyle name="Обычный 3 3 2 2 3 4 6" xfId="0"/>
    <cellStyle name="Обычный 3 3 2 2 3 4 6 2" xfId="0"/>
    <cellStyle name="Обычный 3 3 2 2 3 4 7" xfId="0"/>
    <cellStyle name="Обычный 3 3 2 2 3 4 7 2" xfId="0"/>
    <cellStyle name="Обычный 3 3 2 2 3 4 8" xfId="0"/>
    <cellStyle name="Обычный 3 3 2 2 3 4_Без баланса" xfId="0"/>
    <cellStyle name="Обычный 3 3 2 2 3 5" xfId="0"/>
    <cellStyle name="Обычный 3 3 2 2 3 5 10" xfId="0"/>
    <cellStyle name="Обычный 3 3 2 2 3 5 2" xfId="0"/>
    <cellStyle name="Обычный 3 3 2 2 3 5 2 2" xfId="0"/>
    <cellStyle name="Обычный 3 3 2 2 3 5 2 2 2" xfId="0"/>
    <cellStyle name="Обычный 3 3 2 2 3 5 2 2 2 2" xfId="0"/>
    <cellStyle name="Обычный 3 3 2 2 3 5 2 2 3" xfId="0"/>
    <cellStyle name="Обычный 3 3 2 2 3 5 2 2 3 2" xfId="0"/>
    <cellStyle name="Обычный 3 3 2 2 3 5 2 2 4" xfId="0"/>
    <cellStyle name="Обычный 3 3 2 2 3 5 2 2 4 2" xfId="0"/>
    <cellStyle name="Обычный 3 3 2 2 3 5 2 2 5" xfId="0"/>
    <cellStyle name="Обычный 3 3 2 2 3 5 2 3" xfId="0"/>
    <cellStyle name="Обычный 3 3 2 2 3 5 2 3 2" xfId="0"/>
    <cellStyle name="Обычный 3 3 2 2 3 5 2 4" xfId="0"/>
    <cellStyle name="Обычный 3 3 2 2 3 5 2 4 2" xfId="0"/>
    <cellStyle name="Обычный 3 3 2 2 3 5 2 5" xfId="0"/>
    <cellStyle name="Обычный 3 3 2 2 3 5 2 5 2" xfId="0"/>
    <cellStyle name="Обычный 3 3 2 2 3 5 2 6" xfId="0"/>
    <cellStyle name="Обычный 3 3 2 2 3 5 2_Без баланса" xfId="0"/>
    <cellStyle name="Обычный 3 3 2 2 3 5 3" xfId="0"/>
    <cellStyle name="Обычный 3 3 2 2 3 5 3 2" xfId="0"/>
    <cellStyle name="Обычный 3 3 2 2 3 5 3 2 2" xfId="0"/>
    <cellStyle name="Обычный 3 3 2 2 3 5 3 3" xfId="0"/>
    <cellStyle name="Обычный 3 3 2 2 3 5 3 3 2" xfId="0"/>
    <cellStyle name="Обычный 3 3 2 2 3 5 3 4" xfId="0"/>
    <cellStyle name="Обычный 3 3 2 2 3 5 3 4 2" xfId="0"/>
    <cellStyle name="Обычный 3 3 2 2 3 5 3 5" xfId="0"/>
    <cellStyle name="Обычный 3 3 2 2 3 5 4" xfId="0"/>
    <cellStyle name="Обычный 3 3 2 2 3 5 4 2" xfId="0"/>
    <cellStyle name="Обычный 3 3 2 2 3 5 4 2 2" xfId="0"/>
    <cellStyle name="Обычный 3 3 2 2 3 5 4 3" xfId="0"/>
    <cellStyle name="Обычный 3 3 2 2 3 5 4 3 2" xfId="0"/>
    <cellStyle name="Обычный 3 3 2 2 3 5 4 4" xfId="0"/>
    <cellStyle name="Обычный 3 3 2 2 3 5 4 4 2" xfId="0"/>
    <cellStyle name="Обычный 3 3 2 2 3 5 4 5" xfId="0"/>
    <cellStyle name="Обычный 3 3 2 2 3 5 5" xfId="0"/>
    <cellStyle name="Обычный 3 3 2 2 3 5 5 2" xfId="0"/>
    <cellStyle name="Обычный 3 3 2 2 3 5 5 2 2" xfId="0"/>
    <cellStyle name="Обычный 3 3 2 2 3 5 5 3" xfId="0"/>
    <cellStyle name="Обычный 3 3 2 2 3 5 5 3 2" xfId="0"/>
    <cellStyle name="Обычный 3 3 2 2 3 5 5 4" xfId="0"/>
    <cellStyle name="Обычный 3 3 2 2 3 5 5 4 2" xfId="0"/>
    <cellStyle name="Обычный 3 3 2 2 3 5 5 5" xfId="0"/>
    <cellStyle name="Обычный 3 3 2 2 3 5 6" xfId="0"/>
    <cellStyle name="Обычный 3 3 2 2 3 5 6 2" xfId="0"/>
    <cellStyle name="Обычный 3 3 2 2 3 5 6 2 2" xfId="0"/>
    <cellStyle name="Обычный 3 3 2 2 3 5 6 3" xfId="0"/>
    <cellStyle name="Обычный 3 3 2 2 3 5 6 3 2" xfId="0"/>
    <cellStyle name="Обычный 3 3 2 2 3 5 6 4" xfId="0"/>
    <cellStyle name="Обычный 3 3 2 2 3 5 6 4 2" xfId="0"/>
    <cellStyle name="Обычный 3 3 2 2 3 5 6 5" xfId="0"/>
    <cellStyle name="Обычный 3 3 2 2 3 5 7" xfId="0"/>
    <cellStyle name="Обычный 3 3 2 2 3 5 7 2" xfId="0"/>
    <cellStyle name="Обычный 3 3 2 2 3 5 8" xfId="0"/>
    <cellStyle name="Обычный 3 3 2 2 3 5 8 2" xfId="0"/>
    <cellStyle name="Обычный 3 3 2 2 3 5 9" xfId="0"/>
    <cellStyle name="Обычный 3 3 2 2 3 5 9 2" xfId="0"/>
    <cellStyle name="Обычный 3 3 2 2 3 5_Без баланса" xfId="0"/>
    <cellStyle name="Обычный 3 3 2 2 3 6" xfId="0"/>
    <cellStyle name="Обычный 3 3 2 2 3 6 2" xfId="0"/>
    <cellStyle name="Обычный 3 3 2 2 3 6 2 2" xfId="0"/>
    <cellStyle name="Обычный 3 3 2 2 3 6 2 2 2" xfId="0"/>
    <cellStyle name="Обычный 3 3 2 2 3 6 2 3" xfId="0"/>
    <cellStyle name="Обычный 3 3 2 2 3 6 2 3 2" xfId="0"/>
    <cellStyle name="Обычный 3 3 2 2 3 6 2 4" xfId="0"/>
    <cellStyle name="Обычный 3 3 2 2 3 6 2 4 2" xfId="0"/>
    <cellStyle name="Обычный 3 3 2 2 3 6 2 5" xfId="0"/>
    <cellStyle name="Обычный 3 3 2 2 3 6 3" xfId="0"/>
    <cellStyle name="Обычный 3 3 2 2 3 6 3 2" xfId="0"/>
    <cellStyle name="Обычный 3 3 2 2 3 6 3 2 2" xfId="0"/>
    <cellStyle name="Обычный 3 3 2 2 3 6 3 3" xfId="0"/>
    <cellStyle name="Обычный 3 3 2 2 3 6 3 3 2" xfId="0"/>
    <cellStyle name="Обычный 3 3 2 2 3 6 3 4" xfId="0"/>
    <cellStyle name="Обычный 3 3 2 2 3 6 3 4 2" xfId="0"/>
    <cellStyle name="Обычный 3 3 2 2 3 6 3 5" xfId="0"/>
    <cellStyle name="Обычный 3 3 2 2 3 6 4" xfId="0"/>
    <cellStyle name="Обычный 3 3 2 2 3 6 4 2" xfId="0"/>
    <cellStyle name="Обычный 3 3 2 2 3 6 5" xfId="0"/>
    <cellStyle name="Обычный 3 3 2 2 3 6 5 2" xfId="0"/>
    <cellStyle name="Обычный 3 3 2 2 3 6 6" xfId="0"/>
    <cellStyle name="Обычный 3 3 2 2 3 6 6 2" xfId="0"/>
    <cellStyle name="Обычный 3 3 2 2 3 6 7" xfId="0"/>
    <cellStyle name="Обычный 3 3 2 2 3 6_Без баланса" xfId="0"/>
    <cellStyle name="Обычный 3 3 2 2 3 7" xfId="0"/>
    <cellStyle name="Обычный 3 3 2 2 3 7 2" xfId="0"/>
    <cellStyle name="Обычный 3 3 2 2 3 7 2 2" xfId="0"/>
    <cellStyle name="Обычный 3 3 2 2 3 7 2 2 2" xfId="0"/>
    <cellStyle name="Обычный 3 3 2 2 3 7 2 3" xfId="0"/>
    <cellStyle name="Обычный 3 3 2 2 3 7 2 3 2" xfId="0"/>
    <cellStyle name="Обычный 3 3 2 2 3 7 2 4" xfId="0"/>
    <cellStyle name="Обычный 3 3 2 2 3 7 2 4 2" xfId="0"/>
    <cellStyle name="Обычный 3 3 2 2 3 7 2 5" xfId="0"/>
    <cellStyle name="Обычный 3 3 2 2 3 7 3" xfId="0"/>
    <cellStyle name="Обычный 3 3 2 2 3 7 3 2" xfId="0"/>
    <cellStyle name="Обычный 3 3 2 2 3 7 3 2 2" xfId="0"/>
    <cellStyle name="Обычный 3 3 2 2 3 7 3 3" xfId="0"/>
    <cellStyle name="Обычный 3 3 2 2 3 7 3 3 2" xfId="0"/>
    <cellStyle name="Обычный 3 3 2 2 3 7 3 4" xfId="0"/>
    <cellStyle name="Обычный 3 3 2 2 3 7 3 4 2" xfId="0"/>
    <cellStyle name="Обычный 3 3 2 2 3 7 3 5" xfId="0"/>
    <cellStyle name="Обычный 3 3 2 2 3 7 4" xfId="0"/>
    <cellStyle name="Обычный 3 3 2 2 3 7 4 2" xfId="0"/>
    <cellStyle name="Обычный 3 3 2 2 3 7 5" xfId="0"/>
    <cellStyle name="Обычный 3 3 2 2 3 7 5 2" xfId="0"/>
    <cellStyle name="Обычный 3 3 2 2 3 7 6" xfId="0"/>
    <cellStyle name="Обычный 3 3 2 2 3 7 6 2" xfId="0"/>
    <cellStyle name="Обычный 3 3 2 2 3 7 7" xfId="0"/>
    <cellStyle name="Обычный 3 3 2 2 3 7_Без баланса" xfId="0"/>
    <cellStyle name="Обычный 3 3 2 2 3 8" xfId="0"/>
    <cellStyle name="Обычный 3 3 2 2 3 8 2" xfId="0"/>
    <cellStyle name="Обычный 3 3 2 2 3 8 2 2" xfId="0"/>
    <cellStyle name="Обычный 3 3 2 2 3 8 2 2 2" xfId="0"/>
    <cellStyle name="Обычный 3 3 2 2 3 8 2 3" xfId="0"/>
    <cellStyle name="Обычный 3 3 2 2 3 8 2 3 2" xfId="0"/>
    <cellStyle name="Обычный 3 3 2 2 3 8 2 4" xfId="0"/>
    <cellStyle name="Обычный 3 3 2 2 3 8 2 4 2" xfId="0"/>
    <cellStyle name="Обычный 3 3 2 2 3 8 2 5" xfId="0"/>
    <cellStyle name="Обычный 3 3 2 2 3 8 3" xfId="0"/>
    <cellStyle name="Обычный 3 3 2 2 3 8 3 2" xfId="0"/>
    <cellStyle name="Обычный 3 3 2 2 3 8 4" xfId="0"/>
    <cellStyle name="Обычный 3 3 2 2 3 8 4 2" xfId="0"/>
    <cellStyle name="Обычный 3 3 2 2 3 8 5" xfId="0"/>
    <cellStyle name="Обычный 3 3 2 2 3 8 5 2" xfId="0"/>
    <cellStyle name="Обычный 3 3 2 2 3 8 6" xfId="0"/>
    <cellStyle name="Обычный 3 3 2 2 3 8_Без баланса" xfId="0"/>
    <cellStyle name="Обычный 3 3 2 2 3 9" xfId="0"/>
    <cellStyle name="Обычный 3 3 2 2 3 9 2" xfId="0"/>
    <cellStyle name="Обычный 3 3 2 2 3 9 2 2" xfId="0"/>
    <cellStyle name="Обычный 3 3 2 2 3 9 3" xfId="0"/>
    <cellStyle name="Обычный 3 3 2 2 3 9 3 2" xfId="0"/>
    <cellStyle name="Обычный 3 3 2 2 3 9 4" xfId="0"/>
    <cellStyle name="Обычный 3 3 2 2 3 9 4 2" xfId="0"/>
    <cellStyle name="Обычный 3 3 2 2 3 9 5" xfId="0"/>
    <cellStyle name="Обычный 3 3 2 2 3_Без баланса" xfId="0"/>
    <cellStyle name="Обычный 3 3 2 2 4" xfId="0"/>
    <cellStyle name="Обычный 3 3 2 2 4 2" xfId="0"/>
    <cellStyle name="Обычный 3 3 2 2 4 2 2" xfId="0"/>
    <cellStyle name="Обычный 3 3 2 2 4 2 2 2" xfId="0"/>
    <cellStyle name="Обычный 3 3 2 2 4 2 2 2 2" xfId="0"/>
    <cellStyle name="Обычный 3 3 2 2 4 2 2 2 2 2" xfId="0"/>
    <cellStyle name="Обычный 3 3 2 2 4 2 2 2 3" xfId="0"/>
    <cellStyle name="Обычный 3 3 2 2 4 2 2 2 3 2" xfId="0"/>
    <cellStyle name="Обычный 3 3 2 2 4 2 2 2 4" xfId="0"/>
    <cellStyle name="Обычный 3 3 2 2 4 2 2 2 4 2" xfId="0"/>
    <cellStyle name="Обычный 3 3 2 2 4 2 2 2 5" xfId="0"/>
    <cellStyle name="Обычный 3 3 2 2 4 2 2 3" xfId="0"/>
    <cellStyle name="Обычный 3 3 2 2 4 2 2 3 2" xfId="0"/>
    <cellStyle name="Обычный 3 3 2 2 4 2 2 3 2 2" xfId="0"/>
    <cellStyle name="Обычный 3 3 2 2 4 2 2 3 3" xfId="0"/>
    <cellStyle name="Обычный 3 3 2 2 4 2 2 3 3 2" xfId="0"/>
    <cellStyle name="Обычный 3 3 2 2 4 2 2 3 4" xfId="0"/>
    <cellStyle name="Обычный 3 3 2 2 4 2 2 3 4 2" xfId="0"/>
    <cellStyle name="Обычный 3 3 2 2 4 2 2 3 5" xfId="0"/>
    <cellStyle name="Обычный 3 3 2 2 4 2 2 4" xfId="0"/>
    <cellStyle name="Обычный 3 3 2 2 4 2 2 4 2" xfId="0"/>
    <cellStyle name="Обычный 3 3 2 2 4 2 2 5" xfId="0"/>
    <cellStyle name="Обычный 3 3 2 2 4 2 2 5 2" xfId="0"/>
    <cellStyle name="Обычный 3 3 2 2 4 2 2 6" xfId="0"/>
    <cellStyle name="Обычный 3 3 2 2 4 2 2 6 2" xfId="0"/>
    <cellStyle name="Обычный 3 3 2 2 4 2 2 7" xfId="0"/>
    <cellStyle name="Обычный 3 3 2 2 4 2 2_Без баланса" xfId="0"/>
    <cellStyle name="Обычный 3 3 2 2 4 2 3" xfId="0"/>
    <cellStyle name="Обычный 3 3 2 2 4 2 3 2" xfId="0"/>
    <cellStyle name="Обычный 3 3 2 2 4 2 3 2 2" xfId="0"/>
    <cellStyle name="Обычный 3 3 2 2 4 2 3 2 2 2" xfId="0"/>
    <cellStyle name="Обычный 3 3 2 2 4 2 3 2 3" xfId="0"/>
    <cellStyle name="Обычный 3 3 2 2 4 2 3 2 3 2" xfId="0"/>
    <cellStyle name="Обычный 3 3 2 2 4 2 3 2 4" xfId="0"/>
    <cellStyle name="Обычный 3 3 2 2 4 2 3 2 4 2" xfId="0"/>
    <cellStyle name="Обычный 3 3 2 2 4 2 3 2 5" xfId="0"/>
    <cellStyle name="Обычный 3 3 2 2 4 2 3 3" xfId="0"/>
    <cellStyle name="Обычный 3 3 2 2 4 2 3 3 2" xfId="0"/>
    <cellStyle name="Обычный 3 3 2 2 4 2 3 4" xfId="0"/>
    <cellStyle name="Обычный 3 3 2 2 4 2 3 4 2" xfId="0"/>
    <cellStyle name="Обычный 3 3 2 2 4 2 3 5" xfId="0"/>
    <cellStyle name="Обычный 3 3 2 2 4 2 3 5 2" xfId="0"/>
    <cellStyle name="Обычный 3 3 2 2 4 2 3 6" xfId="0"/>
    <cellStyle name="Обычный 3 3 2 2 4 2 4" xfId="0"/>
    <cellStyle name="Обычный 3 3 2 2 4 2 4 2" xfId="0"/>
    <cellStyle name="Обычный 3 3 2 2 4 2 4 2 2" xfId="0"/>
    <cellStyle name="Обычный 3 3 2 2 4 2 4 3" xfId="0"/>
    <cellStyle name="Обычный 3 3 2 2 4 2 4 3 2" xfId="0"/>
    <cellStyle name="Обычный 3 3 2 2 4 2 4 4" xfId="0"/>
    <cellStyle name="Обычный 3 3 2 2 4 2 4 4 2" xfId="0"/>
    <cellStyle name="Обычный 3 3 2 2 4 2 4 5" xfId="0"/>
    <cellStyle name="Обычный 3 3 2 2 4 2 5" xfId="0"/>
    <cellStyle name="Обычный 3 3 2 2 4 2 5 2" xfId="0"/>
    <cellStyle name="Обычный 3 3 2 2 4 2 6" xfId="0"/>
    <cellStyle name="Обычный 3 3 2 2 4 2 6 2" xfId="0"/>
    <cellStyle name="Обычный 3 3 2 2 4 2 7" xfId="0"/>
    <cellStyle name="Обычный 3 3 2 2 4 2 7 2" xfId="0"/>
    <cellStyle name="Обычный 3 3 2 2 4 2 8" xfId="0"/>
    <cellStyle name="Обычный 3 3 2 2 4 2_Без баланса" xfId="0"/>
    <cellStyle name="Обычный 3 3 2 2 4 3" xfId="0"/>
    <cellStyle name="Обычный 3 3 2 2 4 3 2" xfId="0"/>
    <cellStyle name="Обычный 3 3 2 2 4 3 2 2" xfId="0"/>
    <cellStyle name="Обычный 3 3 2 2 4 3 2 2 2" xfId="0"/>
    <cellStyle name="Обычный 3 3 2 2 4 3 2 3" xfId="0"/>
    <cellStyle name="Обычный 3 3 2 2 4 3 2 3 2" xfId="0"/>
    <cellStyle name="Обычный 3 3 2 2 4 3 2 4" xfId="0"/>
    <cellStyle name="Обычный 3 3 2 2 4 3 2 4 2" xfId="0"/>
    <cellStyle name="Обычный 3 3 2 2 4 3 2 5" xfId="0"/>
    <cellStyle name="Обычный 3 3 2 2 4 3 3" xfId="0"/>
    <cellStyle name="Обычный 3 3 2 2 4 3 3 2" xfId="0"/>
    <cellStyle name="Обычный 3 3 2 2 4 3 3 2 2" xfId="0"/>
    <cellStyle name="Обычный 3 3 2 2 4 3 3 3" xfId="0"/>
    <cellStyle name="Обычный 3 3 2 2 4 3 3 3 2" xfId="0"/>
    <cellStyle name="Обычный 3 3 2 2 4 3 3 4" xfId="0"/>
    <cellStyle name="Обычный 3 3 2 2 4 3 3 4 2" xfId="0"/>
    <cellStyle name="Обычный 3 3 2 2 4 3 3 5" xfId="0"/>
    <cellStyle name="Обычный 3 3 2 2 4 3 4" xfId="0"/>
    <cellStyle name="Обычный 3 3 2 2 4 3 4 2" xfId="0"/>
    <cellStyle name="Обычный 3 3 2 2 4 3 5" xfId="0"/>
    <cellStyle name="Обычный 3 3 2 2 4 3 5 2" xfId="0"/>
    <cellStyle name="Обычный 3 3 2 2 4 3 6" xfId="0"/>
    <cellStyle name="Обычный 3 3 2 2 4 3 6 2" xfId="0"/>
    <cellStyle name="Обычный 3 3 2 2 4 3 7" xfId="0"/>
    <cellStyle name="Обычный 3 3 2 2 4 3_Без баланса" xfId="0"/>
    <cellStyle name="Обычный 3 3 2 2 4 4" xfId="0"/>
    <cellStyle name="Обычный 3 3 2 2 4 4 2" xfId="0"/>
    <cellStyle name="Обычный 3 3 2 2 4 4 2 2" xfId="0"/>
    <cellStyle name="Обычный 3 3 2 2 4 4 2 2 2" xfId="0"/>
    <cellStyle name="Обычный 3 3 2 2 4 4 2 3" xfId="0"/>
    <cellStyle name="Обычный 3 3 2 2 4 4 2 3 2" xfId="0"/>
    <cellStyle name="Обычный 3 3 2 2 4 4 2 4" xfId="0"/>
    <cellStyle name="Обычный 3 3 2 2 4 4 2 4 2" xfId="0"/>
    <cellStyle name="Обычный 3 3 2 2 4 4 2 5" xfId="0"/>
    <cellStyle name="Обычный 3 3 2 2 4 4 3" xfId="0"/>
    <cellStyle name="Обычный 3 3 2 2 4 4 3 2" xfId="0"/>
    <cellStyle name="Обычный 3 3 2 2 4 4 4" xfId="0"/>
    <cellStyle name="Обычный 3 3 2 2 4 4 4 2" xfId="0"/>
    <cellStyle name="Обычный 3 3 2 2 4 4 5" xfId="0"/>
    <cellStyle name="Обычный 3 3 2 2 4 4 5 2" xfId="0"/>
    <cellStyle name="Обычный 3 3 2 2 4 4 6" xfId="0"/>
    <cellStyle name="Обычный 3 3 2 2 4 5" xfId="0"/>
    <cellStyle name="Обычный 3 3 2 2 4 5 2" xfId="0"/>
    <cellStyle name="Обычный 3 3 2 2 4 5 2 2" xfId="0"/>
    <cellStyle name="Обычный 3 3 2 2 4 5 3" xfId="0"/>
    <cellStyle name="Обычный 3 3 2 2 4 5 3 2" xfId="0"/>
    <cellStyle name="Обычный 3 3 2 2 4 5 4" xfId="0"/>
    <cellStyle name="Обычный 3 3 2 2 4 5 4 2" xfId="0"/>
    <cellStyle name="Обычный 3 3 2 2 4 5 5" xfId="0"/>
    <cellStyle name="Обычный 3 3 2 2 4 6" xfId="0"/>
    <cellStyle name="Обычный 3 3 2 2 4 6 2" xfId="0"/>
    <cellStyle name="Обычный 3 3 2 2 4 7" xfId="0"/>
    <cellStyle name="Обычный 3 3 2 2 4 7 2" xfId="0"/>
    <cellStyle name="Обычный 3 3 2 2 4 8" xfId="0"/>
    <cellStyle name="Обычный 3 3 2 2 4 8 2" xfId="0"/>
    <cellStyle name="Обычный 3 3 2 2 4 9" xfId="0"/>
    <cellStyle name="Обычный 3 3 2 2 4_Без баланса" xfId="0"/>
    <cellStyle name="Обычный 3 3 2 2 5" xfId="0"/>
    <cellStyle name="Обычный 3 3 2 2 5 2" xfId="0"/>
    <cellStyle name="Обычный 3 3 2 2 5 2 2" xfId="0"/>
    <cellStyle name="Обычный 3 3 2 2 5 2 2 2" xfId="0"/>
    <cellStyle name="Обычный 3 3 2 2 5 2 2 2 2" xfId="0"/>
    <cellStyle name="Обычный 3 3 2 2 5 2 2 3" xfId="0"/>
    <cellStyle name="Обычный 3 3 2 2 5 2 2 3 2" xfId="0"/>
    <cellStyle name="Обычный 3 3 2 2 5 2 2 4" xfId="0"/>
    <cellStyle name="Обычный 3 3 2 2 5 2 2 4 2" xfId="0"/>
    <cellStyle name="Обычный 3 3 2 2 5 2 2 5" xfId="0"/>
    <cellStyle name="Обычный 3 3 2 2 5 2 3" xfId="0"/>
    <cellStyle name="Обычный 3 3 2 2 5 2 3 2" xfId="0"/>
    <cellStyle name="Обычный 3 3 2 2 5 2 3 2 2" xfId="0"/>
    <cellStyle name="Обычный 3 3 2 2 5 2 3 3" xfId="0"/>
    <cellStyle name="Обычный 3 3 2 2 5 2 3 3 2" xfId="0"/>
    <cellStyle name="Обычный 3 3 2 2 5 2 3 4" xfId="0"/>
    <cellStyle name="Обычный 3 3 2 2 5 2 3 4 2" xfId="0"/>
    <cellStyle name="Обычный 3 3 2 2 5 2 3 5" xfId="0"/>
    <cellStyle name="Обычный 3 3 2 2 5 2 4" xfId="0"/>
    <cellStyle name="Обычный 3 3 2 2 5 2 4 2" xfId="0"/>
    <cellStyle name="Обычный 3 3 2 2 5 2 5" xfId="0"/>
    <cellStyle name="Обычный 3 3 2 2 5 2 5 2" xfId="0"/>
    <cellStyle name="Обычный 3 3 2 2 5 2 6" xfId="0"/>
    <cellStyle name="Обычный 3 3 2 2 5 2 6 2" xfId="0"/>
    <cellStyle name="Обычный 3 3 2 2 5 2 7" xfId="0"/>
    <cellStyle name="Обычный 3 3 2 2 5 2_Без баланса" xfId="0"/>
    <cellStyle name="Обычный 3 3 2 2 5 3" xfId="0"/>
    <cellStyle name="Обычный 3 3 2 2 5 3 2" xfId="0"/>
    <cellStyle name="Обычный 3 3 2 2 5 3 2 2" xfId="0"/>
    <cellStyle name="Обычный 3 3 2 2 5 3 2 2 2" xfId="0"/>
    <cellStyle name="Обычный 3 3 2 2 5 3 2 3" xfId="0"/>
    <cellStyle name="Обычный 3 3 2 2 5 3 2 3 2" xfId="0"/>
    <cellStyle name="Обычный 3 3 2 2 5 3 2 4" xfId="0"/>
    <cellStyle name="Обычный 3 3 2 2 5 3 2 4 2" xfId="0"/>
    <cellStyle name="Обычный 3 3 2 2 5 3 2 5" xfId="0"/>
    <cellStyle name="Обычный 3 3 2 2 5 3 3" xfId="0"/>
    <cellStyle name="Обычный 3 3 2 2 5 3 3 2" xfId="0"/>
    <cellStyle name="Обычный 3 3 2 2 5 3 4" xfId="0"/>
    <cellStyle name="Обычный 3 3 2 2 5 3 4 2" xfId="0"/>
    <cellStyle name="Обычный 3 3 2 2 5 3 5" xfId="0"/>
    <cellStyle name="Обычный 3 3 2 2 5 3 5 2" xfId="0"/>
    <cellStyle name="Обычный 3 3 2 2 5 3 6" xfId="0"/>
    <cellStyle name="Обычный 3 3 2 2 5 4" xfId="0"/>
    <cellStyle name="Обычный 3 3 2 2 5 4 2" xfId="0"/>
    <cellStyle name="Обычный 3 3 2 2 5 4 2 2" xfId="0"/>
    <cellStyle name="Обычный 3 3 2 2 5 4 3" xfId="0"/>
    <cellStyle name="Обычный 3 3 2 2 5 4 3 2" xfId="0"/>
    <cellStyle name="Обычный 3 3 2 2 5 4 4" xfId="0"/>
    <cellStyle name="Обычный 3 3 2 2 5 4 4 2" xfId="0"/>
    <cellStyle name="Обычный 3 3 2 2 5 4 5" xfId="0"/>
    <cellStyle name="Обычный 3 3 2 2 5 5" xfId="0"/>
    <cellStyle name="Обычный 3 3 2 2 5 5 2" xfId="0"/>
    <cellStyle name="Обычный 3 3 2 2 5 6" xfId="0"/>
    <cellStyle name="Обычный 3 3 2 2 5 6 2" xfId="0"/>
    <cellStyle name="Обычный 3 3 2 2 5 7" xfId="0"/>
    <cellStyle name="Обычный 3 3 2 2 5 7 2" xfId="0"/>
    <cellStyle name="Обычный 3 3 2 2 5 8" xfId="0"/>
    <cellStyle name="Обычный 3 3 2 2 5_Без баланса" xfId="0"/>
    <cellStyle name="Обычный 3 3 2 2 6" xfId="0"/>
    <cellStyle name="Обычный 3 3 2 2 6 2" xfId="0"/>
    <cellStyle name="Обычный 3 3 2 2 6 2 2" xfId="0"/>
    <cellStyle name="Обычный 3 3 2 2 6 2 2 2" xfId="0"/>
    <cellStyle name="Обычный 3 3 2 2 6 2 2 2 2" xfId="0"/>
    <cellStyle name="Обычный 3 3 2 2 6 2 2 3" xfId="0"/>
    <cellStyle name="Обычный 3 3 2 2 6 2 2 3 2" xfId="0"/>
    <cellStyle name="Обычный 3 3 2 2 6 2 2 4" xfId="0"/>
    <cellStyle name="Обычный 3 3 2 2 6 2 2 4 2" xfId="0"/>
    <cellStyle name="Обычный 3 3 2 2 6 2 2 5" xfId="0"/>
    <cellStyle name="Обычный 3 3 2 2 6 2 3" xfId="0"/>
    <cellStyle name="Обычный 3 3 2 2 6 2 3 2" xfId="0"/>
    <cellStyle name="Обычный 3 3 2 2 6 2 3 2 2" xfId="0"/>
    <cellStyle name="Обычный 3 3 2 2 6 2 3 3" xfId="0"/>
    <cellStyle name="Обычный 3 3 2 2 6 2 3 3 2" xfId="0"/>
    <cellStyle name="Обычный 3 3 2 2 6 2 3 4" xfId="0"/>
    <cellStyle name="Обычный 3 3 2 2 6 2 3 4 2" xfId="0"/>
    <cellStyle name="Обычный 3 3 2 2 6 2 3 5" xfId="0"/>
    <cellStyle name="Обычный 3 3 2 2 6 2 4" xfId="0"/>
    <cellStyle name="Обычный 3 3 2 2 6 2 4 2" xfId="0"/>
    <cellStyle name="Обычный 3 3 2 2 6 2 5" xfId="0"/>
    <cellStyle name="Обычный 3 3 2 2 6 2 5 2" xfId="0"/>
    <cellStyle name="Обычный 3 3 2 2 6 2 6" xfId="0"/>
    <cellStyle name="Обычный 3 3 2 2 6 2 6 2" xfId="0"/>
    <cellStyle name="Обычный 3 3 2 2 6 2 7" xfId="0"/>
    <cellStyle name="Обычный 3 3 2 2 6 2_Без баланса" xfId="0"/>
    <cellStyle name="Обычный 3 3 2 2 6 3" xfId="0"/>
    <cellStyle name="Обычный 3 3 2 2 6 3 2" xfId="0"/>
    <cellStyle name="Обычный 3 3 2 2 6 3 2 2" xfId="0"/>
    <cellStyle name="Обычный 3 3 2 2 6 3 3" xfId="0"/>
    <cellStyle name="Обычный 3 3 2 2 6 3 3 2" xfId="0"/>
    <cellStyle name="Обычный 3 3 2 2 6 3 4" xfId="0"/>
    <cellStyle name="Обычный 3 3 2 2 6 3 4 2" xfId="0"/>
    <cellStyle name="Обычный 3 3 2 2 6 3 5" xfId="0"/>
    <cellStyle name="Обычный 3 3 2 2 6 4" xfId="0"/>
    <cellStyle name="Обычный 3 3 2 2 6 4 2" xfId="0"/>
    <cellStyle name="Обычный 3 3 2 2 6 4 2 2" xfId="0"/>
    <cellStyle name="Обычный 3 3 2 2 6 4 3" xfId="0"/>
    <cellStyle name="Обычный 3 3 2 2 6 4 3 2" xfId="0"/>
    <cellStyle name="Обычный 3 3 2 2 6 4 4" xfId="0"/>
    <cellStyle name="Обычный 3 3 2 2 6 4 4 2" xfId="0"/>
    <cellStyle name="Обычный 3 3 2 2 6 4 5" xfId="0"/>
    <cellStyle name="Обычный 3 3 2 2 6 5" xfId="0"/>
    <cellStyle name="Обычный 3 3 2 2 6 5 2" xfId="0"/>
    <cellStyle name="Обычный 3 3 2 2 6 6" xfId="0"/>
    <cellStyle name="Обычный 3 3 2 2 6 6 2" xfId="0"/>
    <cellStyle name="Обычный 3 3 2 2 6 7" xfId="0"/>
    <cellStyle name="Обычный 3 3 2 2 6 7 2" xfId="0"/>
    <cellStyle name="Обычный 3 3 2 2 6 8" xfId="0"/>
    <cellStyle name="Обычный 3 3 2 2 6_Без баланса" xfId="0"/>
    <cellStyle name="Обычный 3 3 2 2 7" xfId="0"/>
    <cellStyle name="Обычный 3 3 2 2 7 10" xfId="0"/>
    <cellStyle name="Обычный 3 3 2 2 7 2" xfId="0"/>
    <cellStyle name="Обычный 3 3 2 2 7 2 2" xfId="0"/>
    <cellStyle name="Обычный 3 3 2 2 7 2 2 2" xfId="0"/>
    <cellStyle name="Обычный 3 3 2 2 7 2 2 2 2" xfId="0"/>
    <cellStyle name="Обычный 3 3 2 2 7 2 2 3" xfId="0"/>
    <cellStyle name="Обычный 3 3 2 2 7 2 2 3 2" xfId="0"/>
    <cellStyle name="Обычный 3 3 2 2 7 2 2 4" xfId="0"/>
    <cellStyle name="Обычный 3 3 2 2 7 2 2 4 2" xfId="0"/>
    <cellStyle name="Обычный 3 3 2 2 7 2 2 5" xfId="0"/>
    <cellStyle name="Обычный 3 3 2 2 7 2 3" xfId="0"/>
    <cellStyle name="Обычный 3 3 2 2 7 2 3 2" xfId="0"/>
    <cellStyle name="Обычный 3 3 2 2 7 2 4" xfId="0"/>
    <cellStyle name="Обычный 3 3 2 2 7 2 4 2" xfId="0"/>
    <cellStyle name="Обычный 3 3 2 2 7 2 5" xfId="0"/>
    <cellStyle name="Обычный 3 3 2 2 7 2 5 2" xfId="0"/>
    <cellStyle name="Обычный 3 3 2 2 7 2 6" xfId="0"/>
    <cellStyle name="Обычный 3 3 2 2 7 2_Без баланса" xfId="0"/>
    <cellStyle name="Обычный 3 3 2 2 7 3" xfId="0"/>
    <cellStyle name="Обычный 3 3 2 2 7 3 2" xfId="0"/>
    <cellStyle name="Обычный 3 3 2 2 7 3 2 2" xfId="0"/>
    <cellStyle name="Обычный 3 3 2 2 7 3 3" xfId="0"/>
    <cellStyle name="Обычный 3 3 2 2 7 3 3 2" xfId="0"/>
    <cellStyle name="Обычный 3 3 2 2 7 3 4" xfId="0"/>
    <cellStyle name="Обычный 3 3 2 2 7 3 4 2" xfId="0"/>
    <cellStyle name="Обычный 3 3 2 2 7 3 5" xfId="0"/>
    <cellStyle name="Обычный 3 3 2 2 7 4" xfId="0"/>
    <cellStyle name="Обычный 3 3 2 2 7 4 2" xfId="0"/>
    <cellStyle name="Обычный 3 3 2 2 7 4 2 2" xfId="0"/>
    <cellStyle name="Обычный 3 3 2 2 7 4 3" xfId="0"/>
    <cellStyle name="Обычный 3 3 2 2 7 4 3 2" xfId="0"/>
    <cellStyle name="Обычный 3 3 2 2 7 4 4" xfId="0"/>
    <cellStyle name="Обычный 3 3 2 2 7 4 4 2" xfId="0"/>
    <cellStyle name="Обычный 3 3 2 2 7 4 5" xfId="0"/>
    <cellStyle name="Обычный 3 3 2 2 7 5" xfId="0"/>
    <cellStyle name="Обычный 3 3 2 2 7 5 2" xfId="0"/>
    <cellStyle name="Обычный 3 3 2 2 7 5 2 2" xfId="0"/>
    <cellStyle name="Обычный 3 3 2 2 7 5 3" xfId="0"/>
    <cellStyle name="Обычный 3 3 2 2 7 5 3 2" xfId="0"/>
    <cellStyle name="Обычный 3 3 2 2 7 5 4" xfId="0"/>
    <cellStyle name="Обычный 3 3 2 2 7 5 4 2" xfId="0"/>
    <cellStyle name="Обычный 3 3 2 2 7 5 5" xfId="0"/>
    <cellStyle name="Обычный 3 3 2 2 7 6" xfId="0"/>
    <cellStyle name="Обычный 3 3 2 2 7 6 2" xfId="0"/>
    <cellStyle name="Обычный 3 3 2 2 7 6 2 2" xfId="0"/>
    <cellStyle name="Обычный 3 3 2 2 7 6 3" xfId="0"/>
    <cellStyle name="Обычный 3 3 2 2 7 6 3 2" xfId="0"/>
    <cellStyle name="Обычный 3 3 2 2 7 6 4" xfId="0"/>
    <cellStyle name="Обычный 3 3 2 2 7 6 4 2" xfId="0"/>
    <cellStyle name="Обычный 3 3 2 2 7 6 5" xfId="0"/>
    <cellStyle name="Обычный 3 3 2 2 7 7" xfId="0"/>
    <cellStyle name="Обычный 3 3 2 2 7 7 2" xfId="0"/>
    <cellStyle name="Обычный 3 3 2 2 7 8" xfId="0"/>
    <cellStyle name="Обычный 3 3 2 2 7 8 2" xfId="0"/>
    <cellStyle name="Обычный 3 3 2 2 7 9" xfId="0"/>
    <cellStyle name="Обычный 3 3 2 2 7 9 2" xfId="0"/>
    <cellStyle name="Обычный 3 3 2 2 7_Без баланса" xfId="0"/>
    <cellStyle name="Обычный 3 3 2 2 8" xfId="0"/>
    <cellStyle name="Обычный 3 3 2 2 8 2" xfId="0"/>
    <cellStyle name="Обычный 3 3 2 2 8 2 2" xfId="0"/>
    <cellStyle name="Обычный 3 3 2 2 8 2 2 2" xfId="0"/>
    <cellStyle name="Обычный 3 3 2 2 8 2 3" xfId="0"/>
    <cellStyle name="Обычный 3 3 2 2 8 2 3 2" xfId="0"/>
    <cellStyle name="Обычный 3 3 2 2 8 2 4" xfId="0"/>
    <cellStyle name="Обычный 3 3 2 2 8 2 4 2" xfId="0"/>
    <cellStyle name="Обычный 3 3 2 2 8 2 5" xfId="0"/>
    <cellStyle name="Обычный 3 3 2 2 8 3" xfId="0"/>
    <cellStyle name="Обычный 3 3 2 2 8 3 2" xfId="0"/>
    <cellStyle name="Обычный 3 3 2 2 8 3 2 2" xfId="0"/>
    <cellStyle name="Обычный 3 3 2 2 8 3 3" xfId="0"/>
    <cellStyle name="Обычный 3 3 2 2 8 3 3 2" xfId="0"/>
    <cellStyle name="Обычный 3 3 2 2 8 3 4" xfId="0"/>
    <cellStyle name="Обычный 3 3 2 2 8 3 4 2" xfId="0"/>
    <cellStyle name="Обычный 3 3 2 2 8 3 5" xfId="0"/>
    <cellStyle name="Обычный 3 3 2 2 8 4" xfId="0"/>
    <cellStyle name="Обычный 3 3 2 2 8 4 2" xfId="0"/>
    <cellStyle name="Обычный 3 3 2 2 8 5" xfId="0"/>
    <cellStyle name="Обычный 3 3 2 2 8 5 2" xfId="0"/>
    <cellStyle name="Обычный 3 3 2 2 8 6" xfId="0"/>
    <cellStyle name="Обычный 3 3 2 2 8 6 2" xfId="0"/>
    <cellStyle name="Обычный 3 3 2 2 8 7" xfId="0"/>
    <cellStyle name="Обычный 3 3 2 2 8_Без баланса" xfId="0"/>
    <cellStyle name="Обычный 3 3 2 2 9" xfId="0"/>
    <cellStyle name="Обычный 3 3 2 2 9 2" xfId="0"/>
    <cellStyle name="Обычный 3 3 2 2 9 2 2" xfId="0"/>
    <cellStyle name="Обычный 3 3 2 2 9 2 2 2" xfId="0"/>
    <cellStyle name="Обычный 3 3 2 2 9 2 3" xfId="0"/>
    <cellStyle name="Обычный 3 3 2 2 9 2 3 2" xfId="0"/>
    <cellStyle name="Обычный 3 3 2 2 9 2 4" xfId="0"/>
    <cellStyle name="Обычный 3 3 2 2 9 2 4 2" xfId="0"/>
    <cellStyle name="Обычный 3 3 2 2 9 2 5" xfId="0"/>
    <cellStyle name="Обычный 3 3 2 2 9 3" xfId="0"/>
    <cellStyle name="Обычный 3 3 2 2 9 3 2" xfId="0"/>
    <cellStyle name="Обычный 3 3 2 2 9 3 2 2" xfId="0"/>
    <cellStyle name="Обычный 3 3 2 2 9 3 3" xfId="0"/>
    <cellStyle name="Обычный 3 3 2 2 9 3 3 2" xfId="0"/>
    <cellStyle name="Обычный 3 3 2 2 9 3 4" xfId="0"/>
    <cellStyle name="Обычный 3 3 2 2 9 3 4 2" xfId="0"/>
    <cellStyle name="Обычный 3 3 2 2 9 3 5" xfId="0"/>
    <cellStyle name="Обычный 3 3 2 2 9 4" xfId="0"/>
    <cellStyle name="Обычный 3 3 2 2 9 4 2" xfId="0"/>
    <cellStyle name="Обычный 3 3 2 2 9 5" xfId="0"/>
    <cellStyle name="Обычный 3 3 2 2 9 5 2" xfId="0"/>
    <cellStyle name="Обычный 3 3 2 2 9 6" xfId="0"/>
    <cellStyle name="Обычный 3 3 2 2 9 6 2" xfId="0"/>
    <cellStyle name="Обычный 3 3 2 2 9 7" xfId="0"/>
    <cellStyle name="Обычный 3 3 2 2 9_Без баланса" xfId="0"/>
    <cellStyle name="Обычный 3 3 2 2_Без баланса" xfId="0"/>
    <cellStyle name="Обычный 3 3 2 3" xfId="0"/>
    <cellStyle name="Обычный 3 3 2 3 10" xfId="0"/>
    <cellStyle name="Обычный 3 3 2 3 10 2" xfId="0"/>
    <cellStyle name="Обычный 3 3 2 3 10 2 2" xfId="0"/>
    <cellStyle name="Обычный 3 3 2 3 10 3" xfId="0"/>
    <cellStyle name="Обычный 3 3 2 3 10 3 2" xfId="0"/>
    <cellStyle name="Обычный 3 3 2 3 10 4" xfId="0"/>
    <cellStyle name="Обычный 3 3 2 3 10 4 2" xfId="0"/>
    <cellStyle name="Обычный 3 3 2 3 10 5" xfId="0"/>
    <cellStyle name="Обычный 3 3 2 3 11" xfId="0"/>
    <cellStyle name="Обычный 3 3 2 3 11 2" xfId="0"/>
    <cellStyle name="Обычный 3 3 2 3 11 2 2" xfId="0"/>
    <cellStyle name="Обычный 3 3 2 3 11 3" xfId="0"/>
    <cellStyle name="Обычный 3 3 2 3 11 3 2" xfId="0"/>
    <cellStyle name="Обычный 3 3 2 3 11 4" xfId="0"/>
    <cellStyle name="Обычный 3 3 2 3 11 4 2" xfId="0"/>
    <cellStyle name="Обычный 3 3 2 3 11 5" xfId="0"/>
    <cellStyle name="Обычный 3 3 2 3 12" xfId="0"/>
    <cellStyle name="Обычный 3 3 2 3 12 2" xfId="0"/>
    <cellStyle name="Обычный 3 3 2 3 13" xfId="0"/>
    <cellStyle name="Обычный 3 3 2 3 13 2" xfId="0"/>
    <cellStyle name="Обычный 3 3 2 3 14" xfId="0"/>
    <cellStyle name="Обычный 3 3 2 3 14 2" xfId="0"/>
    <cellStyle name="Обычный 3 3 2 3 15" xfId="0"/>
    <cellStyle name="Обычный 3 3 2 3 2" xfId="0"/>
    <cellStyle name="Обычный 3 3 2 3 2 10" xfId="0"/>
    <cellStyle name="Обычный 3 3 2 3 2 10 2" xfId="0"/>
    <cellStyle name="Обычный 3 3 2 3 2 10 2 2" xfId="0"/>
    <cellStyle name="Обычный 3 3 2 3 2 10 3" xfId="0"/>
    <cellStyle name="Обычный 3 3 2 3 2 10 3 2" xfId="0"/>
    <cellStyle name="Обычный 3 3 2 3 2 10 4" xfId="0"/>
    <cellStyle name="Обычный 3 3 2 3 2 10 4 2" xfId="0"/>
    <cellStyle name="Обычный 3 3 2 3 2 10 5" xfId="0"/>
    <cellStyle name="Обычный 3 3 2 3 2 11" xfId="0"/>
    <cellStyle name="Обычный 3 3 2 3 2 11 2" xfId="0"/>
    <cellStyle name="Обычный 3 3 2 3 2 12" xfId="0"/>
    <cellStyle name="Обычный 3 3 2 3 2 12 2" xfId="0"/>
    <cellStyle name="Обычный 3 3 2 3 2 13" xfId="0"/>
    <cellStyle name="Обычный 3 3 2 3 2 13 2" xfId="0"/>
    <cellStyle name="Обычный 3 3 2 3 2 14" xfId="0"/>
    <cellStyle name="Обычный 3 3 2 3 2 2" xfId="0"/>
    <cellStyle name="Обычный 3 3 2 3 2 2 2" xfId="0"/>
    <cellStyle name="Обычный 3 3 2 3 2 2 2 2" xfId="0"/>
    <cellStyle name="Обычный 3 3 2 3 2 2 2 2 2" xfId="0"/>
    <cellStyle name="Обычный 3 3 2 3 2 2 2 2 2 2" xfId="0"/>
    <cellStyle name="Обычный 3 3 2 3 2 2 2 2 2 2 2" xfId="0"/>
    <cellStyle name="Обычный 3 3 2 3 2 2 2 2 2 3" xfId="0"/>
    <cellStyle name="Обычный 3 3 2 3 2 2 2 2 2 3 2" xfId="0"/>
    <cellStyle name="Обычный 3 3 2 3 2 2 2 2 2 4" xfId="0"/>
    <cellStyle name="Обычный 3 3 2 3 2 2 2 2 2 4 2" xfId="0"/>
    <cellStyle name="Обычный 3 3 2 3 2 2 2 2 2 5" xfId="0"/>
    <cellStyle name="Обычный 3 3 2 3 2 2 2 2 3" xfId="0"/>
    <cellStyle name="Обычный 3 3 2 3 2 2 2 2 3 2" xfId="0"/>
    <cellStyle name="Обычный 3 3 2 3 2 2 2 2 3 2 2" xfId="0"/>
    <cellStyle name="Обычный 3 3 2 3 2 2 2 2 3 3" xfId="0"/>
    <cellStyle name="Обычный 3 3 2 3 2 2 2 2 3 3 2" xfId="0"/>
    <cellStyle name="Обычный 3 3 2 3 2 2 2 2 3 4" xfId="0"/>
    <cellStyle name="Обычный 3 3 2 3 2 2 2 2 3 4 2" xfId="0"/>
    <cellStyle name="Обычный 3 3 2 3 2 2 2 2 3 5" xfId="0"/>
    <cellStyle name="Обычный 3 3 2 3 2 2 2 2 4" xfId="0"/>
    <cellStyle name="Обычный 3 3 2 3 2 2 2 2 4 2" xfId="0"/>
    <cellStyle name="Обычный 3 3 2 3 2 2 2 2 5" xfId="0"/>
    <cellStyle name="Обычный 3 3 2 3 2 2 2 2 5 2" xfId="0"/>
    <cellStyle name="Обычный 3 3 2 3 2 2 2 2 6" xfId="0"/>
    <cellStyle name="Обычный 3 3 2 3 2 2 2 2 6 2" xfId="0"/>
    <cellStyle name="Обычный 3 3 2 3 2 2 2 2 7" xfId="0"/>
    <cellStyle name="Обычный 3 3 2 3 2 2 2 2_Без баланса" xfId="0"/>
    <cellStyle name="Обычный 3 3 2 3 2 2 2 3" xfId="0"/>
    <cellStyle name="Обычный 3 3 2 3 2 2 2 3 2" xfId="0"/>
    <cellStyle name="Обычный 3 3 2 3 2 2 2 3 2 2" xfId="0"/>
    <cellStyle name="Обычный 3 3 2 3 2 2 2 3 2 2 2" xfId="0"/>
    <cellStyle name="Обычный 3 3 2 3 2 2 2 3 2 3" xfId="0"/>
    <cellStyle name="Обычный 3 3 2 3 2 2 2 3 2 3 2" xfId="0"/>
    <cellStyle name="Обычный 3 3 2 3 2 2 2 3 2 4" xfId="0"/>
    <cellStyle name="Обычный 3 3 2 3 2 2 2 3 2 4 2" xfId="0"/>
    <cellStyle name="Обычный 3 3 2 3 2 2 2 3 2 5" xfId="0"/>
    <cellStyle name="Обычный 3 3 2 3 2 2 2 3 3" xfId="0"/>
    <cellStyle name="Обычный 3 3 2 3 2 2 2 3 3 2" xfId="0"/>
    <cellStyle name="Обычный 3 3 2 3 2 2 2 3 4" xfId="0"/>
    <cellStyle name="Обычный 3 3 2 3 2 2 2 3 4 2" xfId="0"/>
    <cellStyle name="Обычный 3 3 2 3 2 2 2 3 5" xfId="0"/>
    <cellStyle name="Обычный 3 3 2 3 2 2 2 3 5 2" xfId="0"/>
    <cellStyle name="Обычный 3 3 2 3 2 2 2 3 6" xfId="0"/>
    <cellStyle name="Обычный 3 3 2 3 2 2 2 4" xfId="0"/>
    <cellStyle name="Обычный 3 3 2 3 2 2 2 4 2" xfId="0"/>
    <cellStyle name="Обычный 3 3 2 3 2 2 2 4 2 2" xfId="0"/>
    <cellStyle name="Обычный 3 3 2 3 2 2 2 4 3" xfId="0"/>
    <cellStyle name="Обычный 3 3 2 3 2 2 2 4 3 2" xfId="0"/>
    <cellStyle name="Обычный 3 3 2 3 2 2 2 4 4" xfId="0"/>
    <cellStyle name="Обычный 3 3 2 3 2 2 2 4 4 2" xfId="0"/>
    <cellStyle name="Обычный 3 3 2 3 2 2 2 4 5" xfId="0"/>
    <cellStyle name="Обычный 3 3 2 3 2 2 2 5" xfId="0"/>
    <cellStyle name="Обычный 3 3 2 3 2 2 2 5 2" xfId="0"/>
    <cellStyle name="Обычный 3 3 2 3 2 2 2 6" xfId="0"/>
    <cellStyle name="Обычный 3 3 2 3 2 2 2 6 2" xfId="0"/>
    <cellStyle name="Обычный 3 3 2 3 2 2 2 7" xfId="0"/>
    <cellStyle name="Обычный 3 3 2 3 2 2 2 7 2" xfId="0"/>
    <cellStyle name="Обычный 3 3 2 3 2 2 2 8" xfId="0"/>
    <cellStyle name="Обычный 3 3 2 3 2 2 2_Без баланса" xfId="0"/>
    <cellStyle name="Обычный 3 3 2 3 2 2 3" xfId="0"/>
    <cellStyle name="Обычный 3 3 2 3 2 2 3 2" xfId="0"/>
    <cellStyle name="Обычный 3 3 2 3 2 2 3 2 2" xfId="0"/>
    <cellStyle name="Обычный 3 3 2 3 2 2 3 2 2 2" xfId="0"/>
    <cellStyle name="Обычный 3 3 2 3 2 2 3 2 3" xfId="0"/>
    <cellStyle name="Обычный 3 3 2 3 2 2 3 2 3 2" xfId="0"/>
    <cellStyle name="Обычный 3 3 2 3 2 2 3 2 4" xfId="0"/>
    <cellStyle name="Обычный 3 3 2 3 2 2 3 2 4 2" xfId="0"/>
    <cellStyle name="Обычный 3 3 2 3 2 2 3 2 5" xfId="0"/>
    <cellStyle name="Обычный 3 3 2 3 2 2 3 3" xfId="0"/>
    <cellStyle name="Обычный 3 3 2 3 2 2 3 3 2" xfId="0"/>
    <cellStyle name="Обычный 3 3 2 3 2 2 3 3 2 2" xfId="0"/>
    <cellStyle name="Обычный 3 3 2 3 2 2 3 3 3" xfId="0"/>
    <cellStyle name="Обычный 3 3 2 3 2 2 3 3 3 2" xfId="0"/>
    <cellStyle name="Обычный 3 3 2 3 2 2 3 3 4" xfId="0"/>
    <cellStyle name="Обычный 3 3 2 3 2 2 3 3 4 2" xfId="0"/>
    <cellStyle name="Обычный 3 3 2 3 2 2 3 3 5" xfId="0"/>
    <cellStyle name="Обычный 3 3 2 3 2 2 3 4" xfId="0"/>
    <cellStyle name="Обычный 3 3 2 3 2 2 3 4 2" xfId="0"/>
    <cellStyle name="Обычный 3 3 2 3 2 2 3 5" xfId="0"/>
    <cellStyle name="Обычный 3 3 2 3 2 2 3 5 2" xfId="0"/>
    <cellStyle name="Обычный 3 3 2 3 2 2 3 6" xfId="0"/>
    <cellStyle name="Обычный 3 3 2 3 2 2 3 6 2" xfId="0"/>
    <cellStyle name="Обычный 3 3 2 3 2 2 3 7" xfId="0"/>
    <cellStyle name="Обычный 3 3 2 3 2 2 3_Без баланса" xfId="0"/>
    <cellStyle name="Обычный 3 3 2 3 2 2 4" xfId="0"/>
    <cellStyle name="Обычный 3 3 2 3 2 2 4 2" xfId="0"/>
    <cellStyle name="Обычный 3 3 2 3 2 2 4 2 2" xfId="0"/>
    <cellStyle name="Обычный 3 3 2 3 2 2 4 2 2 2" xfId="0"/>
    <cellStyle name="Обычный 3 3 2 3 2 2 4 2 3" xfId="0"/>
    <cellStyle name="Обычный 3 3 2 3 2 2 4 2 3 2" xfId="0"/>
    <cellStyle name="Обычный 3 3 2 3 2 2 4 2 4" xfId="0"/>
    <cellStyle name="Обычный 3 3 2 3 2 2 4 2 4 2" xfId="0"/>
    <cellStyle name="Обычный 3 3 2 3 2 2 4 2 5" xfId="0"/>
    <cellStyle name="Обычный 3 3 2 3 2 2 4 3" xfId="0"/>
    <cellStyle name="Обычный 3 3 2 3 2 2 4 3 2" xfId="0"/>
    <cellStyle name="Обычный 3 3 2 3 2 2 4 4" xfId="0"/>
    <cellStyle name="Обычный 3 3 2 3 2 2 4 4 2" xfId="0"/>
    <cellStyle name="Обычный 3 3 2 3 2 2 4 5" xfId="0"/>
    <cellStyle name="Обычный 3 3 2 3 2 2 4 5 2" xfId="0"/>
    <cellStyle name="Обычный 3 3 2 3 2 2 4 6" xfId="0"/>
    <cellStyle name="Обычный 3 3 2 3 2 2 5" xfId="0"/>
    <cellStyle name="Обычный 3 3 2 3 2 2 5 2" xfId="0"/>
    <cellStyle name="Обычный 3 3 2 3 2 2 5 2 2" xfId="0"/>
    <cellStyle name="Обычный 3 3 2 3 2 2 5 3" xfId="0"/>
    <cellStyle name="Обычный 3 3 2 3 2 2 5 3 2" xfId="0"/>
    <cellStyle name="Обычный 3 3 2 3 2 2 5 4" xfId="0"/>
    <cellStyle name="Обычный 3 3 2 3 2 2 5 4 2" xfId="0"/>
    <cellStyle name="Обычный 3 3 2 3 2 2 5 5" xfId="0"/>
    <cellStyle name="Обычный 3 3 2 3 2 2 6" xfId="0"/>
    <cellStyle name="Обычный 3 3 2 3 2 2 6 2" xfId="0"/>
    <cellStyle name="Обычный 3 3 2 3 2 2 7" xfId="0"/>
    <cellStyle name="Обычный 3 3 2 3 2 2 7 2" xfId="0"/>
    <cellStyle name="Обычный 3 3 2 3 2 2 8" xfId="0"/>
    <cellStyle name="Обычный 3 3 2 3 2 2 8 2" xfId="0"/>
    <cellStyle name="Обычный 3 3 2 3 2 2 9" xfId="0"/>
    <cellStyle name="Обычный 3 3 2 3 2 2_Без баланса" xfId="0"/>
    <cellStyle name="Обычный 3 3 2 3 2 3" xfId="0"/>
    <cellStyle name="Обычный 3 3 2 3 2 3 2" xfId="0"/>
    <cellStyle name="Обычный 3 3 2 3 2 3 2 2" xfId="0"/>
    <cellStyle name="Обычный 3 3 2 3 2 3 2 2 2" xfId="0"/>
    <cellStyle name="Обычный 3 3 2 3 2 3 2 2 2 2" xfId="0"/>
    <cellStyle name="Обычный 3 3 2 3 2 3 2 2 3" xfId="0"/>
    <cellStyle name="Обычный 3 3 2 3 2 3 2 2 3 2" xfId="0"/>
    <cellStyle name="Обычный 3 3 2 3 2 3 2 2 4" xfId="0"/>
    <cellStyle name="Обычный 3 3 2 3 2 3 2 2 4 2" xfId="0"/>
    <cellStyle name="Обычный 3 3 2 3 2 3 2 2 5" xfId="0"/>
    <cellStyle name="Обычный 3 3 2 3 2 3 2 3" xfId="0"/>
    <cellStyle name="Обычный 3 3 2 3 2 3 2 3 2" xfId="0"/>
    <cellStyle name="Обычный 3 3 2 3 2 3 2 3 2 2" xfId="0"/>
    <cellStyle name="Обычный 3 3 2 3 2 3 2 3 3" xfId="0"/>
    <cellStyle name="Обычный 3 3 2 3 2 3 2 3 3 2" xfId="0"/>
    <cellStyle name="Обычный 3 3 2 3 2 3 2 3 4" xfId="0"/>
    <cellStyle name="Обычный 3 3 2 3 2 3 2 3 4 2" xfId="0"/>
    <cellStyle name="Обычный 3 3 2 3 2 3 2 3 5" xfId="0"/>
    <cellStyle name="Обычный 3 3 2 3 2 3 2 4" xfId="0"/>
    <cellStyle name="Обычный 3 3 2 3 2 3 2 4 2" xfId="0"/>
    <cellStyle name="Обычный 3 3 2 3 2 3 2 5" xfId="0"/>
    <cellStyle name="Обычный 3 3 2 3 2 3 2 5 2" xfId="0"/>
    <cellStyle name="Обычный 3 3 2 3 2 3 2 6" xfId="0"/>
    <cellStyle name="Обычный 3 3 2 3 2 3 2 6 2" xfId="0"/>
    <cellStyle name="Обычный 3 3 2 3 2 3 2 7" xfId="0"/>
    <cellStyle name="Обычный 3 3 2 3 2 3 2_Без баланса" xfId="0"/>
    <cellStyle name="Обычный 3 3 2 3 2 3 3" xfId="0"/>
    <cellStyle name="Обычный 3 3 2 3 2 3 3 2" xfId="0"/>
    <cellStyle name="Обычный 3 3 2 3 2 3 3 2 2" xfId="0"/>
    <cellStyle name="Обычный 3 3 2 3 2 3 3 2 2 2" xfId="0"/>
    <cellStyle name="Обычный 3 3 2 3 2 3 3 2 3" xfId="0"/>
    <cellStyle name="Обычный 3 3 2 3 2 3 3 2 3 2" xfId="0"/>
    <cellStyle name="Обычный 3 3 2 3 2 3 3 2 4" xfId="0"/>
    <cellStyle name="Обычный 3 3 2 3 2 3 3 2 4 2" xfId="0"/>
    <cellStyle name="Обычный 3 3 2 3 2 3 3 2 5" xfId="0"/>
    <cellStyle name="Обычный 3 3 2 3 2 3 3 3" xfId="0"/>
    <cellStyle name="Обычный 3 3 2 3 2 3 3 3 2" xfId="0"/>
    <cellStyle name="Обычный 3 3 2 3 2 3 3 4" xfId="0"/>
    <cellStyle name="Обычный 3 3 2 3 2 3 3 4 2" xfId="0"/>
    <cellStyle name="Обычный 3 3 2 3 2 3 3 5" xfId="0"/>
    <cellStyle name="Обычный 3 3 2 3 2 3 3 5 2" xfId="0"/>
    <cellStyle name="Обычный 3 3 2 3 2 3 3 6" xfId="0"/>
    <cellStyle name="Обычный 3 3 2 3 2 3 4" xfId="0"/>
    <cellStyle name="Обычный 3 3 2 3 2 3 4 2" xfId="0"/>
    <cellStyle name="Обычный 3 3 2 3 2 3 4 2 2" xfId="0"/>
    <cellStyle name="Обычный 3 3 2 3 2 3 4 3" xfId="0"/>
    <cellStyle name="Обычный 3 3 2 3 2 3 4 3 2" xfId="0"/>
    <cellStyle name="Обычный 3 3 2 3 2 3 4 4" xfId="0"/>
    <cellStyle name="Обычный 3 3 2 3 2 3 4 4 2" xfId="0"/>
    <cellStyle name="Обычный 3 3 2 3 2 3 4 5" xfId="0"/>
    <cellStyle name="Обычный 3 3 2 3 2 3 5" xfId="0"/>
    <cellStyle name="Обычный 3 3 2 3 2 3 5 2" xfId="0"/>
    <cellStyle name="Обычный 3 3 2 3 2 3 6" xfId="0"/>
    <cellStyle name="Обычный 3 3 2 3 2 3 6 2" xfId="0"/>
    <cellStyle name="Обычный 3 3 2 3 2 3 7" xfId="0"/>
    <cellStyle name="Обычный 3 3 2 3 2 3 7 2" xfId="0"/>
    <cellStyle name="Обычный 3 3 2 3 2 3 8" xfId="0"/>
    <cellStyle name="Обычный 3 3 2 3 2 3_Без баланса" xfId="0"/>
    <cellStyle name="Обычный 3 3 2 3 2 4" xfId="0"/>
    <cellStyle name="Обычный 3 3 2 3 2 4 2" xfId="0"/>
    <cellStyle name="Обычный 3 3 2 3 2 4 2 2" xfId="0"/>
    <cellStyle name="Обычный 3 3 2 3 2 4 2 2 2" xfId="0"/>
    <cellStyle name="Обычный 3 3 2 3 2 4 2 2 2 2" xfId="0"/>
    <cellStyle name="Обычный 3 3 2 3 2 4 2 2 3" xfId="0"/>
    <cellStyle name="Обычный 3 3 2 3 2 4 2 2 3 2" xfId="0"/>
    <cellStyle name="Обычный 3 3 2 3 2 4 2 2 4" xfId="0"/>
    <cellStyle name="Обычный 3 3 2 3 2 4 2 2 4 2" xfId="0"/>
    <cellStyle name="Обычный 3 3 2 3 2 4 2 2 5" xfId="0"/>
    <cellStyle name="Обычный 3 3 2 3 2 4 2 3" xfId="0"/>
    <cellStyle name="Обычный 3 3 2 3 2 4 2 3 2" xfId="0"/>
    <cellStyle name="Обычный 3 3 2 3 2 4 2 3 2 2" xfId="0"/>
    <cellStyle name="Обычный 3 3 2 3 2 4 2 3 3" xfId="0"/>
    <cellStyle name="Обычный 3 3 2 3 2 4 2 3 3 2" xfId="0"/>
    <cellStyle name="Обычный 3 3 2 3 2 4 2 3 4" xfId="0"/>
    <cellStyle name="Обычный 3 3 2 3 2 4 2 3 4 2" xfId="0"/>
    <cellStyle name="Обычный 3 3 2 3 2 4 2 3 5" xfId="0"/>
    <cellStyle name="Обычный 3 3 2 3 2 4 2 4" xfId="0"/>
    <cellStyle name="Обычный 3 3 2 3 2 4 2 4 2" xfId="0"/>
    <cellStyle name="Обычный 3 3 2 3 2 4 2 5" xfId="0"/>
    <cellStyle name="Обычный 3 3 2 3 2 4 2 5 2" xfId="0"/>
    <cellStyle name="Обычный 3 3 2 3 2 4 2 6" xfId="0"/>
    <cellStyle name="Обычный 3 3 2 3 2 4 2 6 2" xfId="0"/>
    <cellStyle name="Обычный 3 3 2 3 2 4 2 7" xfId="0"/>
    <cellStyle name="Обычный 3 3 2 3 2 4 2_Без баланса" xfId="0"/>
    <cellStyle name="Обычный 3 3 2 3 2 4 3" xfId="0"/>
    <cellStyle name="Обычный 3 3 2 3 2 4 3 2" xfId="0"/>
    <cellStyle name="Обычный 3 3 2 3 2 4 3 2 2" xfId="0"/>
    <cellStyle name="Обычный 3 3 2 3 2 4 3 3" xfId="0"/>
    <cellStyle name="Обычный 3 3 2 3 2 4 3 3 2" xfId="0"/>
    <cellStyle name="Обычный 3 3 2 3 2 4 3 4" xfId="0"/>
    <cellStyle name="Обычный 3 3 2 3 2 4 3 4 2" xfId="0"/>
    <cellStyle name="Обычный 3 3 2 3 2 4 3 5" xfId="0"/>
    <cellStyle name="Обычный 3 3 2 3 2 4 4" xfId="0"/>
    <cellStyle name="Обычный 3 3 2 3 2 4 4 2" xfId="0"/>
    <cellStyle name="Обычный 3 3 2 3 2 4 4 2 2" xfId="0"/>
    <cellStyle name="Обычный 3 3 2 3 2 4 4 3" xfId="0"/>
    <cellStyle name="Обычный 3 3 2 3 2 4 4 3 2" xfId="0"/>
    <cellStyle name="Обычный 3 3 2 3 2 4 4 4" xfId="0"/>
    <cellStyle name="Обычный 3 3 2 3 2 4 4 4 2" xfId="0"/>
    <cellStyle name="Обычный 3 3 2 3 2 4 4 5" xfId="0"/>
    <cellStyle name="Обычный 3 3 2 3 2 4 5" xfId="0"/>
    <cellStyle name="Обычный 3 3 2 3 2 4 5 2" xfId="0"/>
    <cellStyle name="Обычный 3 3 2 3 2 4 6" xfId="0"/>
    <cellStyle name="Обычный 3 3 2 3 2 4 6 2" xfId="0"/>
    <cellStyle name="Обычный 3 3 2 3 2 4 7" xfId="0"/>
    <cellStyle name="Обычный 3 3 2 3 2 4 7 2" xfId="0"/>
    <cellStyle name="Обычный 3 3 2 3 2 4 8" xfId="0"/>
    <cellStyle name="Обычный 3 3 2 3 2 4_Без баланса" xfId="0"/>
    <cellStyle name="Обычный 3 3 2 3 2 5" xfId="0"/>
    <cellStyle name="Обычный 3 3 2 3 2 5 10" xfId="0"/>
    <cellStyle name="Обычный 3 3 2 3 2 5 2" xfId="0"/>
    <cellStyle name="Обычный 3 3 2 3 2 5 2 2" xfId="0"/>
    <cellStyle name="Обычный 3 3 2 3 2 5 2 2 2" xfId="0"/>
    <cellStyle name="Обычный 3 3 2 3 2 5 2 2 2 2" xfId="0"/>
    <cellStyle name="Обычный 3 3 2 3 2 5 2 2 3" xfId="0"/>
    <cellStyle name="Обычный 3 3 2 3 2 5 2 2 3 2" xfId="0"/>
    <cellStyle name="Обычный 3 3 2 3 2 5 2 2 4" xfId="0"/>
    <cellStyle name="Обычный 3 3 2 3 2 5 2 2 4 2" xfId="0"/>
    <cellStyle name="Обычный 3 3 2 3 2 5 2 2 5" xfId="0"/>
    <cellStyle name="Обычный 3 3 2 3 2 5 2 3" xfId="0"/>
    <cellStyle name="Обычный 3 3 2 3 2 5 2 3 2" xfId="0"/>
    <cellStyle name="Обычный 3 3 2 3 2 5 2 4" xfId="0"/>
    <cellStyle name="Обычный 3 3 2 3 2 5 2 4 2" xfId="0"/>
    <cellStyle name="Обычный 3 3 2 3 2 5 2 5" xfId="0"/>
    <cellStyle name="Обычный 3 3 2 3 2 5 2 5 2" xfId="0"/>
    <cellStyle name="Обычный 3 3 2 3 2 5 2 6" xfId="0"/>
    <cellStyle name="Обычный 3 3 2 3 2 5 2_Без баланса" xfId="0"/>
    <cellStyle name="Обычный 3 3 2 3 2 5 3" xfId="0"/>
    <cellStyle name="Обычный 3 3 2 3 2 5 3 2" xfId="0"/>
    <cellStyle name="Обычный 3 3 2 3 2 5 3 2 2" xfId="0"/>
    <cellStyle name="Обычный 3 3 2 3 2 5 3 3" xfId="0"/>
    <cellStyle name="Обычный 3 3 2 3 2 5 3 3 2" xfId="0"/>
    <cellStyle name="Обычный 3 3 2 3 2 5 3 4" xfId="0"/>
    <cellStyle name="Обычный 3 3 2 3 2 5 3 4 2" xfId="0"/>
    <cellStyle name="Обычный 3 3 2 3 2 5 3 5" xfId="0"/>
    <cellStyle name="Обычный 3 3 2 3 2 5 4" xfId="0"/>
    <cellStyle name="Обычный 3 3 2 3 2 5 4 2" xfId="0"/>
    <cellStyle name="Обычный 3 3 2 3 2 5 4 2 2" xfId="0"/>
    <cellStyle name="Обычный 3 3 2 3 2 5 4 3" xfId="0"/>
    <cellStyle name="Обычный 3 3 2 3 2 5 4 3 2" xfId="0"/>
    <cellStyle name="Обычный 3 3 2 3 2 5 4 4" xfId="0"/>
    <cellStyle name="Обычный 3 3 2 3 2 5 4 4 2" xfId="0"/>
    <cellStyle name="Обычный 3 3 2 3 2 5 4 5" xfId="0"/>
    <cellStyle name="Обычный 3 3 2 3 2 5 5" xfId="0"/>
    <cellStyle name="Обычный 3 3 2 3 2 5 5 2" xfId="0"/>
    <cellStyle name="Обычный 3 3 2 3 2 5 5 2 2" xfId="0"/>
    <cellStyle name="Обычный 3 3 2 3 2 5 5 3" xfId="0"/>
    <cellStyle name="Обычный 3 3 2 3 2 5 5 3 2" xfId="0"/>
    <cellStyle name="Обычный 3 3 2 3 2 5 5 4" xfId="0"/>
    <cellStyle name="Обычный 3 3 2 3 2 5 5 4 2" xfId="0"/>
    <cellStyle name="Обычный 3 3 2 3 2 5 5 5" xfId="0"/>
    <cellStyle name="Обычный 3 3 2 3 2 5 6" xfId="0"/>
    <cellStyle name="Обычный 3 3 2 3 2 5 6 2" xfId="0"/>
    <cellStyle name="Обычный 3 3 2 3 2 5 6 2 2" xfId="0"/>
    <cellStyle name="Обычный 3 3 2 3 2 5 6 3" xfId="0"/>
    <cellStyle name="Обычный 3 3 2 3 2 5 6 3 2" xfId="0"/>
    <cellStyle name="Обычный 3 3 2 3 2 5 6 4" xfId="0"/>
    <cellStyle name="Обычный 3 3 2 3 2 5 6 4 2" xfId="0"/>
    <cellStyle name="Обычный 3 3 2 3 2 5 6 5" xfId="0"/>
    <cellStyle name="Обычный 3 3 2 3 2 5 7" xfId="0"/>
    <cellStyle name="Обычный 3 3 2 3 2 5 7 2" xfId="0"/>
    <cellStyle name="Обычный 3 3 2 3 2 5 8" xfId="0"/>
    <cellStyle name="Обычный 3 3 2 3 2 5 8 2" xfId="0"/>
    <cellStyle name="Обычный 3 3 2 3 2 5 9" xfId="0"/>
    <cellStyle name="Обычный 3 3 2 3 2 5 9 2" xfId="0"/>
    <cellStyle name="Обычный 3 3 2 3 2 5_Без баланса" xfId="0"/>
    <cellStyle name="Обычный 3 3 2 3 2 6" xfId="0"/>
    <cellStyle name="Обычный 3 3 2 3 2 6 2" xfId="0"/>
    <cellStyle name="Обычный 3 3 2 3 2 6 2 2" xfId="0"/>
    <cellStyle name="Обычный 3 3 2 3 2 6 2 2 2" xfId="0"/>
    <cellStyle name="Обычный 3 3 2 3 2 6 2 3" xfId="0"/>
    <cellStyle name="Обычный 3 3 2 3 2 6 2 3 2" xfId="0"/>
    <cellStyle name="Обычный 3 3 2 3 2 6 2 4" xfId="0"/>
    <cellStyle name="Обычный 3 3 2 3 2 6 2 4 2" xfId="0"/>
    <cellStyle name="Обычный 3 3 2 3 2 6 2 5" xfId="0"/>
    <cellStyle name="Обычный 3 3 2 3 2 6 3" xfId="0"/>
    <cellStyle name="Обычный 3 3 2 3 2 6 3 2" xfId="0"/>
    <cellStyle name="Обычный 3 3 2 3 2 6 3 2 2" xfId="0"/>
    <cellStyle name="Обычный 3 3 2 3 2 6 3 3" xfId="0"/>
    <cellStyle name="Обычный 3 3 2 3 2 6 3 3 2" xfId="0"/>
    <cellStyle name="Обычный 3 3 2 3 2 6 3 4" xfId="0"/>
    <cellStyle name="Обычный 3 3 2 3 2 6 3 4 2" xfId="0"/>
    <cellStyle name="Обычный 3 3 2 3 2 6 3 5" xfId="0"/>
    <cellStyle name="Обычный 3 3 2 3 2 6 4" xfId="0"/>
    <cellStyle name="Обычный 3 3 2 3 2 6 4 2" xfId="0"/>
    <cellStyle name="Обычный 3 3 2 3 2 6 5" xfId="0"/>
    <cellStyle name="Обычный 3 3 2 3 2 6 5 2" xfId="0"/>
    <cellStyle name="Обычный 3 3 2 3 2 6 6" xfId="0"/>
    <cellStyle name="Обычный 3 3 2 3 2 6 6 2" xfId="0"/>
    <cellStyle name="Обычный 3 3 2 3 2 6 7" xfId="0"/>
    <cellStyle name="Обычный 3 3 2 3 2 6_Без баланса" xfId="0"/>
    <cellStyle name="Обычный 3 3 2 3 2 7" xfId="0"/>
    <cellStyle name="Обычный 3 3 2 3 2 7 2" xfId="0"/>
    <cellStyle name="Обычный 3 3 2 3 2 7 2 2" xfId="0"/>
    <cellStyle name="Обычный 3 3 2 3 2 7 2 2 2" xfId="0"/>
    <cellStyle name="Обычный 3 3 2 3 2 7 2 3" xfId="0"/>
    <cellStyle name="Обычный 3 3 2 3 2 7 2 3 2" xfId="0"/>
    <cellStyle name="Обычный 3 3 2 3 2 7 2 4" xfId="0"/>
    <cellStyle name="Обычный 3 3 2 3 2 7 2 4 2" xfId="0"/>
    <cellStyle name="Обычный 3 3 2 3 2 7 2 5" xfId="0"/>
    <cellStyle name="Обычный 3 3 2 3 2 7 3" xfId="0"/>
    <cellStyle name="Обычный 3 3 2 3 2 7 3 2" xfId="0"/>
    <cellStyle name="Обычный 3 3 2 3 2 7 3 2 2" xfId="0"/>
    <cellStyle name="Обычный 3 3 2 3 2 7 3 3" xfId="0"/>
    <cellStyle name="Обычный 3 3 2 3 2 7 3 3 2" xfId="0"/>
    <cellStyle name="Обычный 3 3 2 3 2 7 3 4" xfId="0"/>
    <cellStyle name="Обычный 3 3 2 3 2 7 3 4 2" xfId="0"/>
    <cellStyle name="Обычный 3 3 2 3 2 7 3 5" xfId="0"/>
    <cellStyle name="Обычный 3 3 2 3 2 7 4" xfId="0"/>
    <cellStyle name="Обычный 3 3 2 3 2 7 4 2" xfId="0"/>
    <cellStyle name="Обычный 3 3 2 3 2 7 5" xfId="0"/>
    <cellStyle name="Обычный 3 3 2 3 2 7 5 2" xfId="0"/>
    <cellStyle name="Обычный 3 3 2 3 2 7 6" xfId="0"/>
    <cellStyle name="Обычный 3 3 2 3 2 7 6 2" xfId="0"/>
    <cellStyle name="Обычный 3 3 2 3 2 7 7" xfId="0"/>
    <cellStyle name="Обычный 3 3 2 3 2 7_Без баланса" xfId="0"/>
    <cellStyle name="Обычный 3 3 2 3 2 8" xfId="0"/>
    <cellStyle name="Обычный 3 3 2 3 2 8 2" xfId="0"/>
    <cellStyle name="Обычный 3 3 2 3 2 8 2 2" xfId="0"/>
    <cellStyle name="Обычный 3 3 2 3 2 8 2 2 2" xfId="0"/>
    <cellStyle name="Обычный 3 3 2 3 2 8 2 3" xfId="0"/>
    <cellStyle name="Обычный 3 3 2 3 2 8 2 3 2" xfId="0"/>
    <cellStyle name="Обычный 3 3 2 3 2 8 2 4" xfId="0"/>
    <cellStyle name="Обычный 3 3 2 3 2 8 2 4 2" xfId="0"/>
    <cellStyle name="Обычный 3 3 2 3 2 8 2 5" xfId="0"/>
    <cellStyle name="Обычный 3 3 2 3 2 8 3" xfId="0"/>
    <cellStyle name="Обычный 3 3 2 3 2 8 3 2" xfId="0"/>
    <cellStyle name="Обычный 3 3 2 3 2 8 4" xfId="0"/>
    <cellStyle name="Обычный 3 3 2 3 2 8 4 2" xfId="0"/>
    <cellStyle name="Обычный 3 3 2 3 2 8 5" xfId="0"/>
    <cellStyle name="Обычный 3 3 2 3 2 8 5 2" xfId="0"/>
    <cellStyle name="Обычный 3 3 2 3 2 8 6" xfId="0"/>
    <cellStyle name="Обычный 3 3 2 3 2 8_Без баланса" xfId="0"/>
    <cellStyle name="Обычный 3 3 2 3 2 9" xfId="0"/>
    <cellStyle name="Обычный 3 3 2 3 2 9 2" xfId="0"/>
    <cellStyle name="Обычный 3 3 2 3 2 9 2 2" xfId="0"/>
    <cellStyle name="Обычный 3 3 2 3 2 9 3" xfId="0"/>
    <cellStyle name="Обычный 3 3 2 3 2 9 3 2" xfId="0"/>
    <cellStyle name="Обычный 3 3 2 3 2 9 4" xfId="0"/>
    <cellStyle name="Обычный 3 3 2 3 2 9 4 2" xfId="0"/>
    <cellStyle name="Обычный 3 3 2 3 2 9 5" xfId="0"/>
    <cellStyle name="Обычный 3 3 2 3 2_Без баланса" xfId="0"/>
    <cellStyle name="Обычный 3 3 2 3 3" xfId="0"/>
    <cellStyle name="Обычный 3 3 2 3 3 2" xfId="0"/>
    <cellStyle name="Обычный 3 3 2 3 3 2 2" xfId="0"/>
    <cellStyle name="Обычный 3 3 2 3 3 2 2 2" xfId="0"/>
    <cellStyle name="Обычный 3 3 2 3 3 2 2 2 2" xfId="0"/>
    <cellStyle name="Обычный 3 3 2 3 3 2 2 2 2 2" xfId="0"/>
    <cellStyle name="Обычный 3 3 2 3 3 2 2 2 3" xfId="0"/>
    <cellStyle name="Обычный 3 3 2 3 3 2 2 2 3 2" xfId="0"/>
    <cellStyle name="Обычный 3 3 2 3 3 2 2 2 4" xfId="0"/>
    <cellStyle name="Обычный 3 3 2 3 3 2 2 2 4 2" xfId="0"/>
    <cellStyle name="Обычный 3 3 2 3 3 2 2 2 5" xfId="0"/>
    <cellStyle name="Обычный 3 3 2 3 3 2 2 3" xfId="0"/>
    <cellStyle name="Обычный 3 3 2 3 3 2 2 3 2" xfId="0"/>
    <cellStyle name="Обычный 3 3 2 3 3 2 2 3 2 2" xfId="0"/>
    <cellStyle name="Обычный 3 3 2 3 3 2 2 3 3" xfId="0"/>
    <cellStyle name="Обычный 3 3 2 3 3 2 2 3 3 2" xfId="0"/>
    <cellStyle name="Обычный 3 3 2 3 3 2 2 3 4" xfId="0"/>
    <cellStyle name="Обычный 3 3 2 3 3 2 2 3 4 2" xfId="0"/>
    <cellStyle name="Обычный 3 3 2 3 3 2 2 3 5" xfId="0"/>
    <cellStyle name="Обычный 3 3 2 3 3 2 2 4" xfId="0"/>
    <cellStyle name="Обычный 3 3 2 3 3 2 2 4 2" xfId="0"/>
    <cellStyle name="Обычный 3 3 2 3 3 2 2 5" xfId="0"/>
    <cellStyle name="Обычный 3 3 2 3 3 2 2 5 2" xfId="0"/>
    <cellStyle name="Обычный 3 3 2 3 3 2 2 6" xfId="0"/>
    <cellStyle name="Обычный 3 3 2 3 3 2 2 6 2" xfId="0"/>
    <cellStyle name="Обычный 3 3 2 3 3 2 2 7" xfId="0"/>
    <cellStyle name="Обычный 3 3 2 3 3 2 2_Без баланса" xfId="0"/>
    <cellStyle name="Обычный 3 3 2 3 3 2 3" xfId="0"/>
    <cellStyle name="Обычный 3 3 2 3 3 2 3 2" xfId="0"/>
    <cellStyle name="Обычный 3 3 2 3 3 2 3 2 2" xfId="0"/>
    <cellStyle name="Обычный 3 3 2 3 3 2 3 2 2 2" xfId="0"/>
    <cellStyle name="Обычный 3 3 2 3 3 2 3 2 3" xfId="0"/>
    <cellStyle name="Обычный 3 3 2 3 3 2 3 2 3 2" xfId="0"/>
    <cellStyle name="Обычный 3 3 2 3 3 2 3 2 4" xfId="0"/>
    <cellStyle name="Обычный 3 3 2 3 3 2 3 2 4 2" xfId="0"/>
    <cellStyle name="Обычный 3 3 2 3 3 2 3 2 5" xfId="0"/>
    <cellStyle name="Обычный 3 3 2 3 3 2 3 3" xfId="0"/>
    <cellStyle name="Обычный 3 3 2 3 3 2 3 3 2" xfId="0"/>
    <cellStyle name="Обычный 3 3 2 3 3 2 3 4" xfId="0"/>
    <cellStyle name="Обычный 3 3 2 3 3 2 3 4 2" xfId="0"/>
    <cellStyle name="Обычный 3 3 2 3 3 2 3 5" xfId="0"/>
    <cellStyle name="Обычный 3 3 2 3 3 2 3 5 2" xfId="0"/>
    <cellStyle name="Обычный 3 3 2 3 3 2 3 6" xfId="0"/>
    <cellStyle name="Обычный 3 3 2 3 3 2 4" xfId="0"/>
    <cellStyle name="Обычный 3 3 2 3 3 2 4 2" xfId="0"/>
    <cellStyle name="Обычный 3 3 2 3 3 2 4 2 2" xfId="0"/>
    <cellStyle name="Обычный 3 3 2 3 3 2 4 3" xfId="0"/>
    <cellStyle name="Обычный 3 3 2 3 3 2 4 3 2" xfId="0"/>
    <cellStyle name="Обычный 3 3 2 3 3 2 4 4" xfId="0"/>
    <cellStyle name="Обычный 3 3 2 3 3 2 4 4 2" xfId="0"/>
    <cellStyle name="Обычный 3 3 2 3 3 2 4 5" xfId="0"/>
    <cellStyle name="Обычный 3 3 2 3 3 2 5" xfId="0"/>
    <cellStyle name="Обычный 3 3 2 3 3 2 5 2" xfId="0"/>
    <cellStyle name="Обычный 3 3 2 3 3 2 6" xfId="0"/>
    <cellStyle name="Обычный 3 3 2 3 3 2 6 2" xfId="0"/>
    <cellStyle name="Обычный 3 3 2 3 3 2 7" xfId="0"/>
    <cellStyle name="Обычный 3 3 2 3 3 2 7 2" xfId="0"/>
    <cellStyle name="Обычный 3 3 2 3 3 2 8" xfId="0"/>
    <cellStyle name="Обычный 3 3 2 3 3 2_Без баланса" xfId="0"/>
    <cellStyle name="Обычный 3 3 2 3 3 3" xfId="0"/>
    <cellStyle name="Обычный 3 3 2 3 3 3 2" xfId="0"/>
    <cellStyle name="Обычный 3 3 2 3 3 3 2 2" xfId="0"/>
    <cellStyle name="Обычный 3 3 2 3 3 3 2 2 2" xfId="0"/>
    <cellStyle name="Обычный 3 3 2 3 3 3 2 3" xfId="0"/>
    <cellStyle name="Обычный 3 3 2 3 3 3 2 3 2" xfId="0"/>
    <cellStyle name="Обычный 3 3 2 3 3 3 2 4" xfId="0"/>
    <cellStyle name="Обычный 3 3 2 3 3 3 2 4 2" xfId="0"/>
    <cellStyle name="Обычный 3 3 2 3 3 3 2 5" xfId="0"/>
    <cellStyle name="Обычный 3 3 2 3 3 3 3" xfId="0"/>
    <cellStyle name="Обычный 3 3 2 3 3 3 3 2" xfId="0"/>
    <cellStyle name="Обычный 3 3 2 3 3 3 3 2 2" xfId="0"/>
    <cellStyle name="Обычный 3 3 2 3 3 3 3 3" xfId="0"/>
    <cellStyle name="Обычный 3 3 2 3 3 3 3 3 2" xfId="0"/>
    <cellStyle name="Обычный 3 3 2 3 3 3 3 4" xfId="0"/>
    <cellStyle name="Обычный 3 3 2 3 3 3 3 4 2" xfId="0"/>
    <cellStyle name="Обычный 3 3 2 3 3 3 3 5" xfId="0"/>
    <cellStyle name="Обычный 3 3 2 3 3 3 4" xfId="0"/>
    <cellStyle name="Обычный 3 3 2 3 3 3 4 2" xfId="0"/>
    <cellStyle name="Обычный 3 3 2 3 3 3 5" xfId="0"/>
    <cellStyle name="Обычный 3 3 2 3 3 3 5 2" xfId="0"/>
    <cellStyle name="Обычный 3 3 2 3 3 3 6" xfId="0"/>
    <cellStyle name="Обычный 3 3 2 3 3 3 6 2" xfId="0"/>
    <cellStyle name="Обычный 3 3 2 3 3 3 7" xfId="0"/>
    <cellStyle name="Обычный 3 3 2 3 3 3_Без баланса" xfId="0"/>
    <cellStyle name="Обычный 3 3 2 3 3 4" xfId="0"/>
    <cellStyle name="Обычный 3 3 2 3 3 4 2" xfId="0"/>
    <cellStyle name="Обычный 3 3 2 3 3 4 2 2" xfId="0"/>
    <cellStyle name="Обычный 3 3 2 3 3 4 2 2 2" xfId="0"/>
    <cellStyle name="Обычный 3 3 2 3 3 4 2 3" xfId="0"/>
    <cellStyle name="Обычный 3 3 2 3 3 4 2 3 2" xfId="0"/>
    <cellStyle name="Обычный 3 3 2 3 3 4 2 4" xfId="0"/>
    <cellStyle name="Обычный 3 3 2 3 3 4 2 4 2" xfId="0"/>
    <cellStyle name="Обычный 3 3 2 3 3 4 2 5" xfId="0"/>
    <cellStyle name="Обычный 3 3 2 3 3 4 3" xfId="0"/>
    <cellStyle name="Обычный 3 3 2 3 3 4 3 2" xfId="0"/>
    <cellStyle name="Обычный 3 3 2 3 3 4 4" xfId="0"/>
    <cellStyle name="Обычный 3 3 2 3 3 4 4 2" xfId="0"/>
    <cellStyle name="Обычный 3 3 2 3 3 4 5" xfId="0"/>
    <cellStyle name="Обычный 3 3 2 3 3 4 5 2" xfId="0"/>
    <cellStyle name="Обычный 3 3 2 3 3 4 6" xfId="0"/>
    <cellStyle name="Обычный 3 3 2 3 3 5" xfId="0"/>
    <cellStyle name="Обычный 3 3 2 3 3 5 2" xfId="0"/>
    <cellStyle name="Обычный 3 3 2 3 3 5 2 2" xfId="0"/>
    <cellStyle name="Обычный 3 3 2 3 3 5 3" xfId="0"/>
    <cellStyle name="Обычный 3 3 2 3 3 5 3 2" xfId="0"/>
    <cellStyle name="Обычный 3 3 2 3 3 5 4" xfId="0"/>
    <cellStyle name="Обычный 3 3 2 3 3 5 4 2" xfId="0"/>
    <cellStyle name="Обычный 3 3 2 3 3 5 5" xfId="0"/>
    <cellStyle name="Обычный 3 3 2 3 3 6" xfId="0"/>
    <cellStyle name="Обычный 3 3 2 3 3 6 2" xfId="0"/>
    <cellStyle name="Обычный 3 3 2 3 3 7" xfId="0"/>
    <cellStyle name="Обычный 3 3 2 3 3 7 2" xfId="0"/>
    <cellStyle name="Обычный 3 3 2 3 3 8" xfId="0"/>
    <cellStyle name="Обычный 3 3 2 3 3 8 2" xfId="0"/>
    <cellStyle name="Обычный 3 3 2 3 3 9" xfId="0"/>
    <cellStyle name="Обычный 3 3 2 3 3_Без баланса" xfId="0"/>
    <cellStyle name="Обычный 3 3 2 3 4" xfId="0"/>
    <cellStyle name="Обычный 3 3 2 3 4 2" xfId="0"/>
    <cellStyle name="Обычный 3 3 2 3 4 2 2" xfId="0"/>
    <cellStyle name="Обычный 3 3 2 3 4 2 2 2" xfId="0"/>
    <cellStyle name="Обычный 3 3 2 3 4 2 2 2 2" xfId="0"/>
    <cellStyle name="Обычный 3 3 2 3 4 2 2 3" xfId="0"/>
    <cellStyle name="Обычный 3 3 2 3 4 2 2 3 2" xfId="0"/>
    <cellStyle name="Обычный 3 3 2 3 4 2 2 4" xfId="0"/>
    <cellStyle name="Обычный 3 3 2 3 4 2 2 4 2" xfId="0"/>
    <cellStyle name="Обычный 3 3 2 3 4 2 2 5" xfId="0"/>
    <cellStyle name="Обычный 3 3 2 3 4 2 3" xfId="0"/>
    <cellStyle name="Обычный 3 3 2 3 4 2 3 2" xfId="0"/>
    <cellStyle name="Обычный 3 3 2 3 4 2 3 2 2" xfId="0"/>
    <cellStyle name="Обычный 3 3 2 3 4 2 3 3" xfId="0"/>
    <cellStyle name="Обычный 3 3 2 3 4 2 3 3 2" xfId="0"/>
    <cellStyle name="Обычный 3 3 2 3 4 2 3 4" xfId="0"/>
    <cellStyle name="Обычный 3 3 2 3 4 2 3 4 2" xfId="0"/>
    <cellStyle name="Обычный 3 3 2 3 4 2 3 5" xfId="0"/>
    <cellStyle name="Обычный 3 3 2 3 4 2 4" xfId="0"/>
    <cellStyle name="Обычный 3 3 2 3 4 2 4 2" xfId="0"/>
    <cellStyle name="Обычный 3 3 2 3 4 2 5" xfId="0"/>
    <cellStyle name="Обычный 3 3 2 3 4 2 5 2" xfId="0"/>
    <cellStyle name="Обычный 3 3 2 3 4 2 6" xfId="0"/>
    <cellStyle name="Обычный 3 3 2 3 4 2 6 2" xfId="0"/>
    <cellStyle name="Обычный 3 3 2 3 4 2 7" xfId="0"/>
    <cellStyle name="Обычный 3 3 2 3 4 2_Без баланса" xfId="0"/>
    <cellStyle name="Обычный 3 3 2 3 4 3" xfId="0"/>
    <cellStyle name="Обычный 3 3 2 3 4 3 2" xfId="0"/>
    <cellStyle name="Обычный 3 3 2 3 4 3 2 2" xfId="0"/>
    <cellStyle name="Обычный 3 3 2 3 4 3 2 2 2" xfId="0"/>
    <cellStyle name="Обычный 3 3 2 3 4 3 2 3" xfId="0"/>
    <cellStyle name="Обычный 3 3 2 3 4 3 2 3 2" xfId="0"/>
    <cellStyle name="Обычный 3 3 2 3 4 3 2 4" xfId="0"/>
    <cellStyle name="Обычный 3 3 2 3 4 3 2 4 2" xfId="0"/>
    <cellStyle name="Обычный 3 3 2 3 4 3 2 5" xfId="0"/>
    <cellStyle name="Обычный 3 3 2 3 4 3 3" xfId="0"/>
    <cellStyle name="Обычный 3 3 2 3 4 3 3 2" xfId="0"/>
    <cellStyle name="Обычный 3 3 2 3 4 3 4" xfId="0"/>
    <cellStyle name="Обычный 3 3 2 3 4 3 4 2" xfId="0"/>
    <cellStyle name="Обычный 3 3 2 3 4 3 5" xfId="0"/>
    <cellStyle name="Обычный 3 3 2 3 4 3 5 2" xfId="0"/>
    <cellStyle name="Обычный 3 3 2 3 4 3 6" xfId="0"/>
    <cellStyle name="Обычный 3 3 2 3 4 4" xfId="0"/>
    <cellStyle name="Обычный 3 3 2 3 4 4 2" xfId="0"/>
    <cellStyle name="Обычный 3 3 2 3 4 4 2 2" xfId="0"/>
    <cellStyle name="Обычный 3 3 2 3 4 4 3" xfId="0"/>
    <cellStyle name="Обычный 3 3 2 3 4 4 3 2" xfId="0"/>
    <cellStyle name="Обычный 3 3 2 3 4 4 4" xfId="0"/>
    <cellStyle name="Обычный 3 3 2 3 4 4 4 2" xfId="0"/>
    <cellStyle name="Обычный 3 3 2 3 4 4 5" xfId="0"/>
    <cellStyle name="Обычный 3 3 2 3 4 5" xfId="0"/>
    <cellStyle name="Обычный 3 3 2 3 4 5 2" xfId="0"/>
    <cellStyle name="Обычный 3 3 2 3 4 6" xfId="0"/>
    <cellStyle name="Обычный 3 3 2 3 4 6 2" xfId="0"/>
    <cellStyle name="Обычный 3 3 2 3 4 7" xfId="0"/>
    <cellStyle name="Обычный 3 3 2 3 4 7 2" xfId="0"/>
    <cellStyle name="Обычный 3 3 2 3 4 8" xfId="0"/>
    <cellStyle name="Обычный 3 3 2 3 4_Без баланса" xfId="0"/>
    <cellStyle name="Обычный 3 3 2 3 5" xfId="0"/>
    <cellStyle name="Обычный 3 3 2 3 5 2" xfId="0"/>
    <cellStyle name="Обычный 3 3 2 3 5 2 2" xfId="0"/>
    <cellStyle name="Обычный 3 3 2 3 5 2 2 2" xfId="0"/>
    <cellStyle name="Обычный 3 3 2 3 5 2 2 2 2" xfId="0"/>
    <cellStyle name="Обычный 3 3 2 3 5 2 2 3" xfId="0"/>
    <cellStyle name="Обычный 3 3 2 3 5 2 2 3 2" xfId="0"/>
    <cellStyle name="Обычный 3 3 2 3 5 2 2 4" xfId="0"/>
    <cellStyle name="Обычный 3 3 2 3 5 2 2 4 2" xfId="0"/>
    <cellStyle name="Обычный 3 3 2 3 5 2 2 5" xfId="0"/>
    <cellStyle name="Обычный 3 3 2 3 5 2 3" xfId="0"/>
    <cellStyle name="Обычный 3 3 2 3 5 2 3 2" xfId="0"/>
    <cellStyle name="Обычный 3 3 2 3 5 2 3 2 2" xfId="0"/>
    <cellStyle name="Обычный 3 3 2 3 5 2 3 3" xfId="0"/>
    <cellStyle name="Обычный 3 3 2 3 5 2 3 3 2" xfId="0"/>
    <cellStyle name="Обычный 3 3 2 3 5 2 3 4" xfId="0"/>
    <cellStyle name="Обычный 3 3 2 3 5 2 3 4 2" xfId="0"/>
    <cellStyle name="Обычный 3 3 2 3 5 2 3 5" xfId="0"/>
    <cellStyle name="Обычный 3 3 2 3 5 2 4" xfId="0"/>
    <cellStyle name="Обычный 3 3 2 3 5 2 4 2" xfId="0"/>
    <cellStyle name="Обычный 3 3 2 3 5 2 5" xfId="0"/>
    <cellStyle name="Обычный 3 3 2 3 5 2 5 2" xfId="0"/>
    <cellStyle name="Обычный 3 3 2 3 5 2 6" xfId="0"/>
    <cellStyle name="Обычный 3 3 2 3 5 2 6 2" xfId="0"/>
    <cellStyle name="Обычный 3 3 2 3 5 2 7" xfId="0"/>
    <cellStyle name="Обычный 3 3 2 3 5 2_Без баланса" xfId="0"/>
    <cellStyle name="Обычный 3 3 2 3 5 3" xfId="0"/>
    <cellStyle name="Обычный 3 3 2 3 5 3 2" xfId="0"/>
    <cellStyle name="Обычный 3 3 2 3 5 3 2 2" xfId="0"/>
    <cellStyle name="Обычный 3 3 2 3 5 3 3" xfId="0"/>
    <cellStyle name="Обычный 3 3 2 3 5 3 3 2" xfId="0"/>
    <cellStyle name="Обычный 3 3 2 3 5 3 4" xfId="0"/>
    <cellStyle name="Обычный 3 3 2 3 5 3 4 2" xfId="0"/>
    <cellStyle name="Обычный 3 3 2 3 5 3 5" xfId="0"/>
    <cellStyle name="Обычный 3 3 2 3 5 4" xfId="0"/>
    <cellStyle name="Обычный 3 3 2 3 5 4 2" xfId="0"/>
    <cellStyle name="Обычный 3 3 2 3 5 4 2 2" xfId="0"/>
    <cellStyle name="Обычный 3 3 2 3 5 4 3" xfId="0"/>
    <cellStyle name="Обычный 3 3 2 3 5 4 3 2" xfId="0"/>
    <cellStyle name="Обычный 3 3 2 3 5 4 4" xfId="0"/>
    <cellStyle name="Обычный 3 3 2 3 5 4 4 2" xfId="0"/>
    <cellStyle name="Обычный 3 3 2 3 5 4 5" xfId="0"/>
    <cellStyle name="Обычный 3 3 2 3 5 5" xfId="0"/>
    <cellStyle name="Обычный 3 3 2 3 5 5 2" xfId="0"/>
    <cellStyle name="Обычный 3 3 2 3 5 6" xfId="0"/>
    <cellStyle name="Обычный 3 3 2 3 5 6 2" xfId="0"/>
    <cellStyle name="Обычный 3 3 2 3 5 7" xfId="0"/>
    <cellStyle name="Обычный 3 3 2 3 5 7 2" xfId="0"/>
    <cellStyle name="Обычный 3 3 2 3 5 8" xfId="0"/>
    <cellStyle name="Обычный 3 3 2 3 5_Без баланса" xfId="0"/>
    <cellStyle name="Обычный 3 3 2 3 6" xfId="0"/>
    <cellStyle name="Обычный 3 3 2 3 6 10" xfId="0"/>
    <cellStyle name="Обычный 3 3 2 3 6 2" xfId="0"/>
    <cellStyle name="Обычный 3 3 2 3 6 2 2" xfId="0"/>
    <cellStyle name="Обычный 3 3 2 3 6 2 2 2" xfId="0"/>
    <cellStyle name="Обычный 3 3 2 3 6 2 2 2 2" xfId="0"/>
    <cellStyle name="Обычный 3 3 2 3 6 2 2 3" xfId="0"/>
    <cellStyle name="Обычный 3 3 2 3 6 2 2 3 2" xfId="0"/>
    <cellStyle name="Обычный 3 3 2 3 6 2 2 4" xfId="0"/>
    <cellStyle name="Обычный 3 3 2 3 6 2 2 4 2" xfId="0"/>
    <cellStyle name="Обычный 3 3 2 3 6 2 2 5" xfId="0"/>
    <cellStyle name="Обычный 3 3 2 3 6 2 3" xfId="0"/>
    <cellStyle name="Обычный 3 3 2 3 6 2 3 2" xfId="0"/>
    <cellStyle name="Обычный 3 3 2 3 6 2 4" xfId="0"/>
    <cellStyle name="Обычный 3 3 2 3 6 2 4 2" xfId="0"/>
    <cellStyle name="Обычный 3 3 2 3 6 2 5" xfId="0"/>
    <cellStyle name="Обычный 3 3 2 3 6 2 5 2" xfId="0"/>
    <cellStyle name="Обычный 3 3 2 3 6 2 6" xfId="0"/>
    <cellStyle name="Обычный 3 3 2 3 6 2_Без баланса" xfId="0"/>
    <cellStyle name="Обычный 3 3 2 3 6 3" xfId="0"/>
    <cellStyle name="Обычный 3 3 2 3 6 3 2" xfId="0"/>
    <cellStyle name="Обычный 3 3 2 3 6 3 2 2" xfId="0"/>
    <cellStyle name="Обычный 3 3 2 3 6 3 3" xfId="0"/>
    <cellStyle name="Обычный 3 3 2 3 6 3 3 2" xfId="0"/>
    <cellStyle name="Обычный 3 3 2 3 6 3 4" xfId="0"/>
    <cellStyle name="Обычный 3 3 2 3 6 3 4 2" xfId="0"/>
    <cellStyle name="Обычный 3 3 2 3 6 3 5" xfId="0"/>
    <cellStyle name="Обычный 3 3 2 3 6 4" xfId="0"/>
    <cellStyle name="Обычный 3 3 2 3 6 4 2" xfId="0"/>
    <cellStyle name="Обычный 3 3 2 3 6 4 2 2" xfId="0"/>
    <cellStyle name="Обычный 3 3 2 3 6 4 3" xfId="0"/>
    <cellStyle name="Обычный 3 3 2 3 6 4 3 2" xfId="0"/>
    <cellStyle name="Обычный 3 3 2 3 6 4 4" xfId="0"/>
    <cellStyle name="Обычный 3 3 2 3 6 4 4 2" xfId="0"/>
    <cellStyle name="Обычный 3 3 2 3 6 4 5" xfId="0"/>
    <cellStyle name="Обычный 3 3 2 3 6 5" xfId="0"/>
    <cellStyle name="Обычный 3 3 2 3 6 5 2" xfId="0"/>
    <cellStyle name="Обычный 3 3 2 3 6 5 2 2" xfId="0"/>
    <cellStyle name="Обычный 3 3 2 3 6 5 3" xfId="0"/>
    <cellStyle name="Обычный 3 3 2 3 6 5 3 2" xfId="0"/>
    <cellStyle name="Обычный 3 3 2 3 6 5 4" xfId="0"/>
    <cellStyle name="Обычный 3 3 2 3 6 5 4 2" xfId="0"/>
    <cellStyle name="Обычный 3 3 2 3 6 5 5" xfId="0"/>
    <cellStyle name="Обычный 3 3 2 3 6 6" xfId="0"/>
    <cellStyle name="Обычный 3 3 2 3 6 6 2" xfId="0"/>
    <cellStyle name="Обычный 3 3 2 3 6 6 2 2" xfId="0"/>
    <cellStyle name="Обычный 3 3 2 3 6 6 3" xfId="0"/>
    <cellStyle name="Обычный 3 3 2 3 6 6 3 2" xfId="0"/>
    <cellStyle name="Обычный 3 3 2 3 6 6 4" xfId="0"/>
    <cellStyle name="Обычный 3 3 2 3 6 6 4 2" xfId="0"/>
    <cellStyle name="Обычный 3 3 2 3 6 6 5" xfId="0"/>
    <cellStyle name="Обычный 3 3 2 3 6 7" xfId="0"/>
    <cellStyle name="Обычный 3 3 2 3 6 7 2" xfId="0"/>
    <cellStyle name="Обычный 3 3 2 3 6 8" xfId="0"/>
    <cellStyle name="Обычный 3 3 2 3 6 8 2" xfId="0"/>
    <cellStyle name="Обычный 3 3 2 3 6 9" xfId="0"/>
    <cellStyle name="Обычный 3 3 2 3 6 9 2" xfId="0"/>
    <cellStyle name="Обычный 3 3 2 3 6_Без баланса" xfId="0"/>
    <cellStyle name="Обычный 3 3 2 3 7" xfId="0"/>
    <cellStyle name="Обычный 3 3 2 3 7 2" xfId="0"/>
    <cellStyle name="Обычный 3 3 2 3 7 2 2" xfId="0"/>
    <cellStyle name="Обычный 3 3 2 3 7 2 2 2" xfId="0"/>
    <cellStyle name="Обычный 3 3 2 3 7 2 3" xfId="0"/>
    <cellStyle name="Обычный 3 3 2 3 7 2 3 2" xfId="0"/>
    <cellStyle name="Обычный 3 3 2 3 7 2 4" xfId="0"/>
    <cellStyle name="Обычный 3 3 2 3 7 2 4 2" xfId="0"/>
    <cellStyle name="Обычный 3 3 2 3 7 2 5" xfId="0"/>
    <cellStyle name="Обычный 3 3 2 3 7 3" xfId="0"/>
    <cellStyle name="Обычный 3 3 2 3 7 3 2" xfId="0"/>
    <cellStyle name="Обычный 3 3 2 3 7 3 2 2" xfId="0"/>
    <cellStyle name="Обычный 3 3 2 3 7 3 3" xfId="0"/>
    <cellStyle name="Обычный 3 3 2 3 7 3 3 2" xfId="0"/>
    <cellStyle name="Обычный 3 3 2 3 7 3 4" xfId="0"/>
    <cellStyle name="Обычный 3 3 2 3 7 3 4 2" xfId="0"/>
    <cellStyle name="Обычный 3 3 2 3 7 3 5" xfId="0"/>
    <cellStyle name="Обычный 3 3 2 3 7 4" xfId="0"/>
    <cellStyle name="Обычный 3 3 2 3 7 4 2" xfId="0"/>
    <cellStyle name="Обычный 3 3 2 3 7 5" xfId="0"/>
    <cellStyle name="Обычный 3 3 2 3 7 5 2" xfId="0"/>
    <cellStyle name="Обычный 3 3 2 3 7 6" xfId="0"/>
    <cellStyle name="Обычный 3 3 2 3 7 6 2" xfId="0"/>
    <cellStyle name="Обычный 3 3 2 3 7 7" xfId="0"/>
    <cellStyle name="Обычный 3 3 2 3 7_Без баланса" xfId="0"/>
    <cellStyle name="Обычный 3 3 2 3 8" xfId="0"/>
    <cellStyle name="Обычный 3 3 2 3 8 2" xfId="0"/>
    <cellStyle name="Обычный 3 3 2 3 8 2 2" xfId="0"/>
    <cellStyle name="Обычный 3 3 2 3 8 2 2 2" xfId="0"/>
    <cellStyle name="Обычный 3 3 2 3 8 2 3" xfId="0"/>
    <cellStyle name="Обычный 3 3 2 3 8 2 3 2" xfId="0"/>
    <cellStyle name="Обычный 3 3 2 3 8 2 4" xfId="0"/>
    <cellStyle name="Обычный 3 3 2 3 8 2 4 2" xfId="0"/>
    <cellStyle name="Обычный 3 3 2 3 8 2 5" xfId="0"/>
    <cellStyle name="Обычный 3 3 2 3 8 3" xfId="0"/>
    <cellStyle name="Обычный 3 3 2 3 8 3 2" xfId="0"/>
    <cellStyle name="Обычный 3 3 2 3 8 3 2 2" xfId="0"/>
    <cellStyle name="Обычный 3 3 2 3 8 3 3" xfId="0"/>
    <cellStyle name="Обычный 3 3 2 3 8 3 3 2" xfId="0"/>
    <cellStyle name="Обычный 3 3 2 3 8 3 4" xfId="0"/>
    <cellStyle name="Обычный 3 3 2 3 8 3 4 2" xfId="0"/>
    <cellStyle name="Обычный 3 3 2 3 8 3 5" xfId="0"/>
    <cellStyle name="Обычный 3 3 2 3 8 4" xfId="0"/>
    <cellStyle name="Обычный 3 3 2 3 8 4 2" xfId="0"/>
    <cellStyle name="Обычный 3 3 2 3 8 5" xfId="0"/>
    <cellStyle name="Обычный 3 3 2 3 8 5 2" xfId="0"/>
    <cellStyle name="Обычный 3 3 2 3 8 6" xfId="0"/>
    <cellStyle name="Обычный 3 3 2 3 8 6 2" xfId="0"/>
    <cellStyle name="Обычный 3 3 2 3 8 7" xfId="0"/>
    <cellStyle name="Обычный 3 3 2 3 8_Без баланса" xfId="0"/>
    <cellStyle name="Обычный 3 3 2 3 9" xfId="0"/>
    <cellStyle name="Обычный 3 3 2 3 9 2" xfId="0"/>
    <cellStyle name="Обычный 3 3 2 3 9 2 2" xfId="0"/>
    <cellStyle name="Обычный 3 3 2 3 9 2 2 2" xfId="0"/>
    <cellStyle name="Обычный 3 3 2 3 9 2 3" xfId="0"/>
    <cellStyle name="Обычный 3 3 2 3 9 2 3 2" xfId="0"/>
    <cellStyle name="Обычный 3 3 2 3 9 2 4" xfId="0"/>
    <cellStyle name="Обычный 3 3 2 3 9 2 4 2" xfId="0"/>
    <cellStyle name="Обычный 3 3 2 3 9 2 5" xfId="0"/>
    <cellStyle name="Обычный 3 3 2 3 9 3" xfId="0"/>
    <cellStyle name="Обычный 3 3 2 3 9 3 2" xfId="0"/>
    <cellStyle name="Обычный 3 3 2 3 9 4" xfId="0"/>
    <cellStyle name="Обычный 3 3 2 3 9 4 2" xfId="0"/>
    <cellStyle name="Обычный 3 3 2 3 9 5" xfId="0"/>
    <cellStyle name="Обычный 3 3 2 3 9 5 2" xfId="0"/>
    <cellStyle name="Обычный 3 3 2 3 9 6" xfId="0"/>
    <cellStyle name="Обычный 3 3 2 3 9_Без баланса" xfId="0"/>
    <cellStyle name="Обычный 3 3 2 3_Без баланса" xfId="0"/>
    <cellStyle name="Обычный 3 3 2 4" xfId="0"/>
    <cellStyle name="Обычный 3 3 2 4 10" xfId="0"/>
    <cellStyle name="Обычный 3 3 2 4 10 2" xfId="0"/>
    <cellStyle name="Обычный 3 3 2 4 10 2 2" xfId="0"/>
    <cellStyle name="Обычный 3 3 2 4 10 3" xfId="0"/>
    <cellStyle name="Обычный 3 3 2 4 10 3 2" xfId="0"/>
    <cellStyle name="Обычный 3 3 2 4 10 4" xfId="0"/>
    <cellStyle name="Обычный 3 3 2 4 10 4 2" xfId="0"/>
    <cellStyle name="Обычный 3 3 2 4 10 5" xfId="0"/>
    <cellStyle name="Обычный 3 3 2 4 11" xfId="0"/>
    <cellStyle name="Обычный 3 3 2 4 11 2" xfId="0"/>
    <cellStyle name="Обычный 3 3 2 4 12" xfId="0"/>
    <cellStyle name="Обычный 3 3 2 4 12 2" xfId="0"/>
    <cellStyle name="Обычный 3 3 2 4 13" xfId="0"/>
    <cellStyle name="Обычный 3 3 2 4 13 2" xfId="0"/>
    <cellStyle name="Обычный 3 3 2 4 14" xfId="0"/>
    <cellStyle name="Обычный 3 3 2 4 2" xfId="0"/>
    <cellStyle name="Обычный 3 3 2 4 2 2" xfId="0"/>
    <cellStyle name="Обычный 3 3 2 4 2 2 2" xfId="0"/>
    <cellStyle name="Обычный 3 3 2 4 2 2 2 2" xfId="0"/>
    <cellStyle name="Обычный 3 3 2 4 2 2 2 2 2" xfId="0"/>
    <cellStyle name="Обычный 3 3 2 4 2 2 2 2 2 2" xfId="0"/>
    <cellStyle name="Обычный 3 3 2 4 2 2 2 2 3" xfId="0"/>
    <cellStyle name="Обычный 3 3 2 4 2 2 2 2 3 2" xfId="0"/>
    <cellStyle name="Обычный 3 3 2 4 2 2 2 2 4" xfId="0"/>
    <cellStyle name="Обычный 3 3 2 4 2 2 2 2 4 2" xfId="0"/>
    <cellStyle name="Обычный 3 3 2 4 2 2 2 2 5" xfId="0"/>
    <cellStyle name="Обычный 3 3 2 4 2 2 2 3" xfId="0"/>
    <cellStyle name="Обычный 3 3 2 4 2 2 2 3 2" xfId="0"/>
    <cellStyle name="Обычный 3 3 2 4 2 2 2 3 2 2" xfId="0"/>
    <cellStyle name="Обычный 3 3 2 4 2 2 2 3 3" xfId="0"/>
    <cellStyle name="Обычный 3 3 2 4 2 2 2 3 3 2" xfId="0"/>
    <cellStyle name="Обычный 3 3 2 4 2 2 2 3 4" xfId="0"/>
    <cellStyle name="Обычный 3 3 2 4 2 2 2 3 4 2" xfId="0"/>
    <cellStyle name="Обычный 3 3 2 4 2 2 2 3 5" xfId="0"/>
    <cellStyle name="Обычный 3 3 2 4 2 2 2 4" xfId="0"/>
    <cellStyle name="Обычный 3 3 2 4 2 2 2 4 2" xfId="0"/>
    <cellStyle name="Обычный 3 3 2 4 2 2 2 5" xfId="0"/>
    <cellStyle name="Обычный 3 3 2 4 2 2 2 5 2" xfId="0"/>
    <cellStyle name="Обычный 3 3 2 4 2 2 2 6" xfId="0"/>
    <cellStyle name="Обычный 3 3 2 4 2 2 2 6 2" xfId="0"/>
    <cellStyle name="Обычный 3 3 2 4 2 2 2 7" xfId="0"/>
    <cellStyle name="Обычный 3 3 2 4 2 2 2_Без баланса" xfId="0"/>
    <cellStyle name="Обычный 3 3 2 4 2 2 3" xfId="0"/>
    <cellStyle name="Обычный 3 3 2 4 2 2 3 2" xfId="0"/>
    <cellStyle name="Обычный 3 3 2 4 2 2 3 2 2" xfId="0"/>
    <cellStyle name="Обычный 3 3 2 4 2 2 3 2 2 2" xfId="0"/>
    <cellStyle name="Обычный 3 3 2 4 2 2 3 2 3" xfId="0"/>
    <cellStyle name="Обычный 3 3 2 4 2 2 3 2 3 2" xfId="0"/>
    <cellStyle name="Обычный 3 3 2 4 2 2 3 2 4" xfId="0"/>
    <cellStyle name="Обычный 3 3 2 4 2 2 3 2 4 2" xfId="0"/>
    <cellStyle name="Обычный 3 3 2 4 2 2 3 2 5" xfId="0"/>
    <cellStyle name="Обычный 3 3 2 4 2 2 3 3" xfId="0"/>
    <cellStyle name="Обычный 3 3 2 4 2 2 3 3 2" xfId="0"/>
    <cellStyle name="Обычный 3 3 2 4 2 2 3 4" xfId="0"/>
    <cellStyle name="Обычный 3 3 2 4 2 2 3 4 2" xfId="0"/>
    <cellStyle name="Обычный 3 3 2 4 2 2 3 5" xfId="0"/>
    <cellStyle name="Обычный 3 3 2 4 2 2 3 5 2" xfId="0"/>
    <cellStyle name="Обычный 3 3 2 4 2 2 3 6" xfId="0"/>
    <cellStyle name="Обычный 3 3 2 4 2 2 4" xfId="0"/>
    <cellStyle name="Обычный 3 3 2 4 2 2 4 2" xfId="0"/>
    <cellStyle name="Обычный 3 3 2 4 2 2 4 2 2" xfId="0"/>
    <cellStyle name="Обычный 3 3 2 4 2 2 4 3" xfId="0"/>
    <cellStyle name="Обычный 3 3 2 4 2 2 4 3 2" xfId="0"/>
    <cellStyle name="Обычный 3 3 2 4 2 2 4 4" xfId="0"/>
    <cellStyle name="Обычный 3 3 2 4 2 2 4 4 2" xfId="0"/>
    <cellStyle name="Обычный 3 3 2 4 2 2 4 5" xfId="0"/>
    <cellStyle name="Обычный 3 3 2 4 2 2 5" xfId="0"/>
    <cellStyle name="Обычный 3 3 2 4 2 2 5 2" xfId="0"/>
    <cellStyle name="Обычный 3 3 2 4 2 2 6" xfId="0"/>
    <cellStyle name="Обычный 3 3 2 4 2 2 6 2" xfId="0"/>
    <cellStyle name="Обычный 3 3 2 4 2 2 7" xfId="0"/>
    <cellStyle name="Обычный 3 3 2 4 2 2 7 2" xfId="0"/>
    <cellStyle name="Обычный 3 3 2 4 2 2 8" xfId="0"/>
    <cellStyle name="Обычный 3 3 2 4 2 2_Без баланса" xfId="0"/>
    <cellStyle name="Обычный 3 3 2 4 2 3" xfId="0"/>
    <cellStyle name="Обычный 3 3 2 4 2 3 2" xfId="0"/>
    <cellStyle name="Обычный 3 3 2 4 2 3 2 2" xfId="0"/>
    <cellStyle name="Обычный 3 3 2 4 2 3 2 2 2" xfId="0"/>
    <cellStyle name="Обычный 3 3 2 4 2 3 2 3" xfId="0"/>
    <cellStyle name="Обычный 3 3 2 4 2 3 2 3 2" xfId="0"/>
    <cellStyle name="Обычный 3 3 2 4 2 3 2 4" xfId="0"/>
    <cellStyle name="Обычный 3 3 2 4 2 3 2 4 2" xfId="0"/>
    <cellStyle name="Обычный 3 3 2 4 2 3 2 5" xfId="0"/>
    <cellStyle name="Обычный 3 3 2 4 2 3 3" xfId="0"/>
    <cellStyle name="Обычный 3 3 2 4 2 3 3 2" xfId="0"/>
    <cellStyle name="Обычный 3 3 2 4 2 3 3 2 2" xfId="0"/>
    <cellStyle name="Обычный 3 3 2 4 2 3 3 3" xfId="0"/>
    <cellStyle name="Обычный 3 3 2 4 2 3 3 3 2" xfId="0"/>
    <cellStyle name="Обычный 3 3 2 4 2 3 3 4" xfId="0"/>
    <cellStyle name="Обычный 3 3 2 4 2 3 3 4 2" xfId="0"/>
    <cellStyle name="Обычный 3 3 2 4 2 3 3 5" xfId="0"/>
    <cellStyle name="Обычный 3 3 2 4 2 3 4" xfId="0"/>
    <cellStyle name="Обычный 3 3 2 4 2 3 4 2" xfId="0"/>
    <cellStyle name="Обычный 3 3 2 4 2 3 5" xfId="0"/>
    <cellStyle name="Обычный 3 3 2 4 2 3 5 2" xfId="0"/>
    <cellStyle name="Обычный 3 3 2 4 2 3 6" xfId="0"/>
    <cellStyle name="Обычный 3 3 2 4 2 3 6 2" xfId="0"/>
    <cellStyle name="Обычный 3 3 2 4 2 3 7" xfId="0"/>
    <cellStyle name="Обычный 3 3 2 4 2 3_Без баланса" xfId="0"/>
    <cellStyle name="Обычный 3 3 2 4 2 4" xfId="0"/>
    <cellStyle name="Обычный 3 3 2 4 2 4 2" xfId="0"/>
    <cellStyle name="Обычный 3 3 2 4 2 4 2 2" xfId="0"/>
    <cellStyle name="Обычный 3 3 2 4 2 4 2 2 2" xfId="0"/>
    <cellStyle name="Обычный 3 3 2 4 2 4 2 3" xfId="0"/>
    <cellStyle name="Обычный 3 3 2 4 2 4 2 3 2" xfId="0"/>
    <cellStyle name="Обычный 3 3 2 4 2 4 2 4" xfId="0"/>
    <cellStyle name="Обычный 3 3 2 4 2 4 2 4 2" xfId="0"/>
    <cellStyle name="Обычный 3 3 2 4 2 4 2 5" xfId="0"/>
    <cellStyle name="Обычный 3 3 2 4 2 4 3" xfId="0"/>
    <cellStyle name="Обычный 3 3 2 4 2 4 3 2" xfId="0"/>
    <cellStyle name="Обычный 3 3 2 4 2 4 4" xfId="0"/>
    <cellStyle name="Обычный 3 3 2 4 2 4 4 2" xfId="0"/>
    <cellStyle name="Обычный 3 3 2 4 2 4 5" xfId="0"/>
    <cellStyle name="Обычный 3 3 2 4 2 4 5 2" xfId="0"/>
    <cellStyle name="Обычный 3 3 2 4 2 4 6" xfId="0"/>
    <cellStyle name="Обычный 3 3 2 4 2 5" xfId="0"/>
    <cellStyle name="Обычный 3 3 2 4 2 5 2" xfId="0"/>
    <cellStyle name="Обычный 3 3 2 4 2 5 2 2" xfId="0"/>
    <cellStyle name="Обычный 3 3 2 4 2 5 3" xfId="0"/>
    <cellStyle name="Обычный 3 3 2 4 2 5 3 2" xfId="0"/>
    <cellStyle name="Обычный 3 3 2 4 2 5 4" xfId="0"/>
    <cellStyle name="Обычный 3 3 2 4 2 5 4 2" xfId="0"/>
    <cellStyle name="Обычный 3 3 2 4 2 5 5" xfId="0"/>
    <cellStyle name="Обычный 3 3 2 4 2 6" xfId="0"/>
    <cellStyle name="Обычный 3 3 2 4 2 6 2" xfId="0"/>
    <cellStyle name="Обычный 3 3 2 4 2 7" xfId="0"/>
    <cellStyle name="Обычный 3 3 2 4 2 7 2" xfId="0"/>
    <cellStyle name="Обычный 3 3 2 4 2 8" xfId="0"/>
    <cellStyle name="Обычный 3 3 2 4 2 8 2" xfId="0"/>
    <cellStyle name="Обычный 3 3 2 4 2 9" xfId="0"/>
    <cellStyle name="Обычный 3 3 2 4 2_Без баланса" xfId="0"/>
    <cellStyle name="Обычный 3 3 2 4 3" xfId="0"/>
    <cellStyle name="Обычный 3 3 2 4 3 2" xfId="0"/>
    <cellStyle name="Обычный 3 3 2 4 3 2 2" xfId="0"/>
    <cellStyle name="Обычный 3 3 2 4 3 2 2 2" xfId="0"/>
    <cellStyle name="Обычный 3 3 2 4 3 2 2 2 2" xfId="0"/>
    <cellStyle name="Обычный 3 3 2 4 3 2 2 3" xfId="0"/>
    <cellStyle name="Обычный 3 3 2 4 3 2 2 3 2" xfId="0"/>
    <cellStyle name="Обычный 3 3 2 4 3 2 2 4" xfId="0"/>
    <cellStyle name="Обычный 3 3 2 4 3 2 2 4 2" xfId="0"/>
    <cellStyle name="Обычный 3 3 2 4 3 2 2 5" xfId="0"/>
    <cellStyle name="Обычный 3 3 2 4 3 2 3" xfId="0"/>
    <cellStyle name="Обычный 3 3 2 4 3 2 3 2" xfId="0"/>
    <cellStyle name="Обычный 3 3 2 4 3 2 3 2 2" xfId="0"/>
    <cellStyle name="Обычный 3 3 2 4 3 2 3 3" xfId="0"/>
    <cellStyle name="Обычный 3 3 2 4 3 2 3 3 2" xfId="0"/>
    <cellStyle name="Обычный 3 3 2 4 3 2 3 4" xfId="0"/>
    <cellStyle name="Обычный 3 3 2 4 3 2 3 4 2" xfId="0"/>
    <cellStyle name="Обычный 3 3 2 4 3 2 3 5" xfId="0"/>
    <cellStyle name="Обычный 3 3 2 4 3 2 4" xfId="0"/>
    <cellStyle name="Обычный 3 3 2 4 3 2 4 2" xfId="0"/>
    <cellStyle name="Обычный 3 3 2 4 3 2 5" xfId="0"/>
    <cellStyle name="Обычный 3 3 2 4 3 2 5 2" xfId="0"/>
    <cellStyle name="Обычный 3 3 2 4 3 2 6" xfId="0"/>
    <cellStyle name="Обычный 3 3 2 4 3 2 6 2" xfId="0"/>
    <cellStyle name="Обычный 3 3 2 4 3 2 7" xfId="0"/>
    <cellStyle name="Обычный 3 3 2 4 3 2_Без баланса" xfId="0"/>
    <cellStyle name="Обычный 3 3 2 4 3 3" xfId="0"/>
    <cellStyle name="Обычный 3 3 2 4 3 3 2" xfId="0"/>
    <cellStyle name="Обычный 3 3 2 4 3 3 2 2" xfId="0"/>
    <cellStyle name="Обычный 3 3 2 4 3 3 2 2 2" xfId="0"/>
    <cellStyle name="Обычный 3 3 2 4 3 3 2 3" xfId="0"/>
    <cellStyle name="Обычный 3 3 2 4 3 3 2 3 2" xfId="0"/>
    <cellStyle name="Обычный 3 3 2 4 3 3 2 4" xfId="0"/>
    <cellStyle name="Обычный 3 3 2 4 3 3 2 4 2" xfId="0"/>
    <cellStyle name="Обычный 3 3 2 4 3 3 2 5" xfId="0"/>
    <cellStyle name="Обычный 3 3 2 4 3 3 3" xfId="0"/>
    <cellStyle name="Обычный 3 3 2 4 3 3 3 2" xfId="0"/>
    <cellStyle name="Обычный 3 3 2 4 3 3 4" xfId="0"/>
    <cellStyle name="Обычный 3 3 2 4 3 3 4 2" xfId="0"/>
    <cellStyle name="Обычный 3 3 2 4 3 3 5" xfId="0"/>
    <cellStyle name="Обычный 3 3 2 4 3 3 5 2" xfId="0"/>
    <cellStyle name="Обычный 3 3 2 4 3 3 6" xfId="0"/>
    <cellStyle name="Обычный 3 3 2 4 3 4" xfId="0"/>
    <cellStyle name="Обычный 3 3 2 4 3 4 2" xfId="0"/>
    <cellStyle name="Обычный 3 3 2 4 3 4 2 2" xfId="0"/>
    <cellStyle name="Обычный 3 3 2 4 3 4 3" xfId="0"/>
    <cellStyle name="Обычный 3 3 2 4 3 4 3 2" xfId="0"/>
    <cellStyle name="Обычный 3 3 2 4 3 4 4" xfId="0"/>
    <cellStyle name="Обычный 3 3 2 4 3 4 4 2" xfId="0"/>
    <cellStyle name="Обычный 3 3 2 4 3 4 5" xfId="0"/>
    <cellStyle name="Обычный 3 3 2 4 3 5" xfId="0"/>
    <cellStyle name="Обычный 3 3 2 4 3 5 2" xfId="0"/>
    <cellStyle name="Обычный 3 3 2 4 3 6" xfId="0"/>
    <cellStyle name="Обычный 3 3 2 4 3 6 2" xfId="0"/>
    <cellStyle name="Обычный 3 3 2 4 3 7" xfId="0"/>
    <cellStyle name="Обычный 3 3 2 4 3 7 2" xfId="0"/>
    <cellStyle name="Обычный 3 3 2 4 3 8" xfId="0"/>
    <cellStyle name="Обычный 3 3 2 4 3_Без баланса" xfId="0"/>
    <cellStyle name="Обычный 3 3 2 4 4" xfId="0"/>
    <cellStyle name="Обычный 3 3 2 4 4 2" xfId="0"/>
    <cellStyle name="Обычный 3 3 2 4 4 2 2" xfId="0"/>
    <cellStyle name="Обычный 3 3 2 4 4 2 2 2" xfId="0"/>
    <cellStyle name="Обычный 3 3 2 4 4 2 2 2 2" xfId="0"/>
    <cellStyle name="Обычный 3 3 2 4 4 2 2 3" xfId="0"/>
    <cellStyle name="Обычный 3 3 2 4 4 2 2 3 2" xfId="0"/>
    <cellStyle name="Обычный 3 3 2 4 4 2 2 4" xfId="0"/>
    <cellStyle name="Обычный 3 3 2 4 4 2 2 4 2" xfId="0"/>
    <cellStyle name="Обычный 3 3 2 4 4 2 2 5" xfId="0"/>
    <cellStyle name="Обычный 3 3 2 4 4 2 3" xfId="0"/>
    <cellStyle name="Обычный 3 3 2 4 4 2 3 2" xfId="0"/>
    <cellStyle name="Обычный 3 3 2 4 4 2 3 2 2" xfId="0"/>
    <cellStyle name="Обычный 3 3 2 4 4 2 3 3" xfId="0"/>
    <cellStyle name="Обычный 3 3 2 4 4 2 3 3 2" xfId="0"/>
    <cellStyle name="Обычный 3 3 2 4 4 2 3 4" xfId="0"/>
    <cellStyle name="Обычный 3 3 2 4 4 2 3 4 2" xfId="0"/>
    <cellStyle name="Обычный 3 3 2 4 4 2 3 5" xfId="0"/>
    <cellStyle name="Обычный 3 3 2 4 4 2 4" xfId="0"/>
    <cellStyle name="Обычный 3 3 2 4 4 2 4 2" xfId="0"/>
    <cellStyle name="Обычный 3 3 2 4 4 2 5" xfId="0"/>
    <cellStyle name="Обычный 3 3 2 4 4 2 5 2" xfId="0"/>
    <cellStyle name="Обычный 3 3 2 4 4 2 6" xfId="0"/>
    <cellStyle name="Обычный 3 3 2 4 4 2 6 2" xfId="0"/>
    <cellStyle name="Обычный 3 3 2 4 4 2 7" xfId="0"/>
    <cellStyle name="Обычный 3 3 2 4 4 2_Без баланса" xfId="0"/>
    <cellStyle name="Обычный 3 3 2 4 4 3" xfId="0"/>
    <cellStyle name="Обычный 3 3 2 4 4 3 2" xfId="0"/>
    <cellStyle name="Обычный 3 3 2 4 4 3 2 2" xfId="0"/>
    <cellStyle name="Обычный 3 3 2 4 4 3 3" xfId="0"/>
    <cellStyle name="Обычный 3 3 2 4 4 3 3 2" xfId="0"/>
    <cellStyle name="Обычный 3 3 2 4 4 3 4" xfId="0"/>
    <cellStyle name="Обычный 3 3 2 4 4 3 4 2" xfId="0"/>
    <cellStyle name="Обычный 3 3 2 4 4 3 5" xfId="0"/>
    <cellStyle name="Обычный 3 3 2 4 4 4" xfId="0"/>
    <cellStyle name="Обычный 3 3 2 4 4 4 2" xfId="0"/>
    <cellStyle name="Обычный 3 3 2 4 4 4 2 2" xfId="0"/>
    <cellStyle name="Обычный 3 3 2 4 4 4 3" xfId="0"/>
    <cellStyle name="Обычный 3 3 2 4 4 4 3 2" xfId="0"/>
    <cellStyle name="Обычный 3 3 2 4 4 4 4" xfId="0"/>
    <cellStyle name="Обычный 3 3 2 4 4 4 4 2" xfId="0"/>
    <cellStyle name="Обычный 3 3 2 4 4 4 5" xfId="0"/>
    <cellStyle name="Обычный 3 3 2 4 4 5" xfId="0"/>
    <cellStyle name="Обычный 3 3 2 4 4 5 2" xfId="0"/>
    <cellStyle name="Обычный 3 3 2 4 4 6" xfId="0"/>
    <cellStyle name="Обычный 3 3 2 4 4 6 2" xfId="0"/>
    <cellStyle name="Обычный 3 3 2 4 4 7" xfId="0"/>
    <cellStyle name="Обычный 3 3 2 4 4 7 2" xfId="0"/>
    <cellStyle name="Обычный 3 3 2 4 4 8" xfId="0"/>
    <cellStyle name="Обычный 3 3 2 4 4_Без баланса" xfId="0"/>
    <cellStyle name="Обычный 3 3 2 4 5" xfId="0"/>
    <cellStyle name="Обычный 3 3 2 4 5 10" xfId="0"/>
    <cellStyle name="Обычный 3 3 2 4 5 2" xfId="0"/>
    <cellStyle name="Обычный 3 3 2 4 5 2 2" xfId="0"/>
    <cellStyle name="Обычный 3 3 2 4 5 2 2 2" xfId="0"/>
    <cellStyle name="Обычный 3 3 2 4 5 2 2 2 2" xfId="0"/>
    <cellStyle name="Обычный 3 3 2 4 5 2 2 3" xfId="0"/>
    <cellStyle name="Обычный 3 3 2 4 5 2 2 3 2" xfId="0"/>
    <cellStyle name="Обычный 3 3 2 4 5 2 2 4" xfId="0"/>
    <cellStyle name="Обычный 3 3 2 4 5 2 2 4 2" xfId="0"/>
    <cellStyle name="Обычный 3 3 2 4 5 2 2 5" xfId="0"/>
    <cellStyle name="Обычный 3 3 2 4 5 2 3" xfId="0"/>
    <cellStyle name="Обычный 3 3 2 4 5 2 3 2" xfId="0"/>
    <cellStyle name="Обычный 3 3 2 4 5 2 4" xfId="0"/>
    <cellStyle name="Обычный 3 3 2 4 5 2 4 2" xfId="0"/>
    <cellStyle name="Обычный 3 3 2 4 5 2 5" xfId="0"/>
    <cellStyle name="Обычный 3 3 2 4 5 2 5 2" xfId="0"/>
    <cellStyle name="Обычный 3 3 2 4 5 2 6" xfId="0"/>
    <cellStyle name="Обычный 3 3 2 4 5 2_Без баланса" xfId="0"/>
    <cellStyle name="Обычный 3 3 2 4 5 3" xfId="0"/>
    <cellStyle name="Обычный 3 3 2 4 5 3 2" xfId="0"/>
    <cellStyle name="Обычный 3 3 2 4 5 3 2 2" xfId="0"/>
    <cellStyle name="Обычный 3 3 2 4 5 3 3" xfId="0"/>
    <cellStyle name="Обычный 3 3 2 4 5 3 3 2" xfId="0"/>
    <cellStyle name="Обычный 3 3 2 4 5 3 4" xfId="0"/>
    <cellStyle name="Обычный 3 3 2 4 5 3 4 2" xfId="0"/>
    <cellStyle name="Обычный 3 3 2 4 5 3 5" xfId="0"/>
    <cellStyle name="Обычный 3 3 2 4 5 4" xfId="0"/>
    <cellStyle name="Обычный 3 3 2 4 5 4 2" xfId="0"/>
    <cellStyle name="Обычный 3 3 2 4 5 4 2 2" xfId="0"/>
    <cellStyle name="Обычный 3 3 2 4 5 4 3" xfId="0"/>
    <cellStyle name="Обычный 3 3 2 4 5 4 3 2" xfId="0"/>
    <cellStyle name="Обычный 3 3 2 4 5 4 4" xfId="0"/>
    <cellStyle name="Обычный 3 3 2 4 5 4 4 2" xfId="0"/>
    <cellStyle name="Обычный 3 3 2 4 5 4 5" xfId="0"/>
    <cellStyle name="Обычный 3 3 2 4 5 5" xfId="0"/>
    <cellStyle name="Обычный 3 3 2 4 5 5 2" xfId="0"/>
    <cellStyle name="Обычный 3 3 2 4 5 5 2 2" xfId="0"/>
    <cellStyle name="Обычный 3 3 2 4 5 5 3" xfId="0"/>
    <cellStyle name="Обычный 3 3 2 4 5 5 3 2" xfId="0"/>
    <cellStyle name="Обычный 3 3 2 4 5 5 4" xfId="0"/>
    <cellStyle name="Обычный 3 3 2 4 5 5 4 2" xfId="0"/>
    <cellStyle name="Обычный 3 3 2 4 5 5 5" xfId="0"/>
    <cellStyle name="Обычный 3 3 2 4 5 6" xfId="0"/>
    <cellStyle name="Обычный 3 3 2 4 5 6 2" xfId="0"/>
    <cellStyle name="Обычный 3 3 2 4 5 6 2 2" xfId="0"/>
    <cellStyle name="Обычный 3 3 2 4 5 6 3" xfId="0"/>
    <cellStyle name="Обычный 3 3 2 4 5 6 3 2" xfId="0"/>
    <cellStyle name="Обычный 3 3 2 4 5 6 4" xfId="0"/>
    <cellStyle name="Обычный 3 3 2 4 5 6 4 2" xfId="0"/>
    <cellStyle name="Обычный 3 3 2 4 5 6 5" xfId="0"/>
    <cellStyle name="Обычный 3 3 2 4 5 7" xfId="0"/>
    <cellStyle name="Обычный 3 3 2 4 5 7 2" xfId="0"/>
    <cellStyle name="Обычный 3 3 2 4 5 8" xfId="0"/>
    <cellStyle name="Обычный 3 3 2 4 5 8 2" xfId="0"/>
    <cellStyle name="Обычный 3 3 2 4 5 9" xfId="0"/>
    <cellStyle name="Обычный 3 3 2 4 5 9 2" xfId="0"/>
    <cellStyle name="Обычный 3 3 2 4 5_Без баланса" xfId="0"/>
    <cellStyle name="Обычный 3 3 2 4 6" xfId="0"/>
    <cellStyle name="Обычный 3 3 2 4 6 2" xfId="0"/>
    <cellStyle name="Обычный 3 3 2 4 6 2 2" xfId="0"/>
    <cellStyle name="Обычный 3 3 2 4 6 2 2 2" xfId="0"/>
    <cellStyle name="Обычный 3 3 2 4 6 2 3" xfId="0"/>
    <cellStyle name="Обычный 3 3 2 4 6 2 3 2" xfId="0"/>
    <cellStyle name="Обычный 3 3 2 4 6 2 4" xfId="0"/>
    <cellStyle name="Обычный 3 3 2 4 6 2 4 2" xfId="0"/>
    <cellStyle name="Обычный 3 3 2 4 6 2 5" xfId="0"/>
    <cellStyle name="Обычный 3 3 2 4 6 3" xfId="0"/>
    <cellStyle name="Обычный 3 3 2 4 6 3 2" xfId="0"/>
    <cellStyle name="Обычный 3 3 2 4 6 3 2 2" xfId="0"/>
    <cellStyle name="Обычный 3 3 2 4 6 3 3" xfId="0"/>
    <cellStyle name="Обычный 3 3 2 4 6 3 3 2" xfId="0"/>
    <cellStyle name="Обычный 3 3 2 4 6 3 4" xfId="0"/>
    <cellStyle name="Обычный 3 3 2 4 6 3 4 2" xfId="0"/>
    <cellStyle name="Обычный 3 3 2 4 6 3 5" xfId="0"/>
    <cellStyle name="Обычный 3 3 2 4 6 4" xfId="0"/>
    <cellStyle name="Обычный 3 3 2 4 6 4 2" xfId="0"/>
    <cellStyle name="Обычный 3 3 2 4 6 5" xfId="0"/>
    <cellStyle name="Обычный 3 3 2 4 6 5 2" xfId="0"/>
    <cellStyle name="Обычный 3 3 2 4 6 6" xfId="0"/>
    <cellStyle name="Обычный 3 3 2 4 6 6 2" xfId="0"/>
    <cellStyle name="Обычный 3 3 2 4 6 7" xfId="0"/>
    <cellStyle name="Обычный 3 3 2 4 6_Без баланса" xfId="0"/>
    <cellStyle name="Обычный 3 3 2 4 7" xfId="0"/>
    <cellStyle name="Обычный 3 3 2 4 7 2" xfId="0"/>
    <cellStyle name="Обычный 3 3 2 4 7 2 2" xfId="0"/>
    <cellStyle name="Обычный 3 3 2 4 7 2 2 2" xfId="0"/>
    <cellStyle name="Обычный 3 3 2 4 7 2 3" xfId="0"/>
    <cellStyle name="Обычный 3 3 2 4 7 2 3 2" xfId="0"/>
    <cellStyle name="Обычный 3 3 2 4 7 2 4" xfId="0"/>
    <cellStyle name="Обычный 3 3 2 4 7 2 4 2" xfId="0"/>
    <cellStyle name="Обычный 3 3 2 4 7 2 5" xfId="0"/>
    <cellStyle name="Обычный 3 3 2 4 7 3" xfId="0"/>
    <cellStyle name="Обычный 3 3 2 4 7 3 2" xfId="0"/>
    <cellStyle name="Обычный 3 3 2 4 7 3 2 2" xfId="0"/>
    <cellStyle name="Обычный 3 3 2 4 7 3 3" xfId="0"/>
    <cellStyle name="Обычный 3 3 2 4 7 3 3 2" xfId="0"/>
    <cellStyle name="Обычный 3 3 2 4 7 3 4" xfId="0"/>
    <cellStyle name="Обычный 3 3 2 4 7 3 4 2" xfId="0"/>
    <cellStyle name="Обычный 3 3 2 4 7 3 5" xfId="0"/>
    <cellStyle name="Обычный 3 3 2 4 7 4" xfId="0"/>
    <cellStyle name="Обычный 3 3 2 4 7 4 2" xfId="0"/>
    <cellStyle name="Обычный 3 3 2 4 7 5" xfId="0"/>
    <cellStyle name="Обычный 3 3 2 4 7 5 2" xfId="0"/>
    <cellStyle name="Обычный 3 3 2 4 7 6" xfId="0"/>
    <cellStyle name="Обычный 3 3 2 4 7 6 2" xfId="0"/>
    <cellStyle name="Обычный 3 3 2 4 7 7" xfId="0"/>
    <cellStyle name="Обычный 3 3 2 4 7_Без баланса" xfId="0"/>
    <cellStyle name="Обычный 3 3 2 4 8" xfId="0"/>
    <cellStyle name="Обычный 3 3 2 4 8 2" xfId="0"/>
    <cellStyle name="Обычный 3 3 2 4 8 2 2" xfId="0"/>
    <cellStyle name="Обычный 3 3 2 4 8 2 2 2" xfId="0"/>
    <cellStyle name="Обычный 3 3 2 4 8 2 3" xfId="0"/>
    <cellStyle name="Обычный 3 3 2 4 8 2 3 2" xfId="0"/>
    <cellStyle name="Обычный 3 3 2 4 8 2 4" xfId="0"/>
    <cellStyle name="Обычный 3 3 2 4 8 2 4 2" xfId="0"/>
    <cellStyle name="Обычный 3 3 2 4 8 2 5" xfId="0"/>
    <cellStyle name="Обычный 3 3 2 4 8 3" xfId="0"/>
    <cellStyle name="Обычный 3 3 2 4 8 3 2" xfId="0"/>
    <cellStyle name="Обычный 3 3 2 4 8 4" xfId="0"/>
    <cellStyle name="Обычный 3 3 2 4 8 4 2" xfId="0"/>
    <cellStyle name="Обычный 3 3 2 4 8 5" xfId="0"/>
    <cellStyle name="Обычный 3 3 2 4 8 5 2" xfId="0"/>
    <cellStyle name="Обычный 3 3 2 4 8 6" xfId="0"/>
    <cellStyle name="Обычный 3 3 2 4 8_Без баланса" xfId="0"/>
    <cellStyle name="Обычный 3 3 2 4 9" xfId="0"/>
    <cellStyle name="Обычный 3 3 2 4 9 2" xfId="0"/>
    <cellStyle name="Обычный 3 3 2 4 9 2 2" xfId="0"/>
    <cellStyle name="Обычный 3 3 2 4 9 3" xfId="0"/>
    <cellStyle name="Обычный 3 3 2 4 9 3 2" xfId="0"/>
    <cellStyle name="Обычный 3 3 2 4 9 4" xfId="0"/>
    <cellStyle name="Обычный 3 3 2 4 9 4 2" xfId="0"/>
    <cellStyle name="Обычный 3 3 2 4 9 5" xfId="0"/>
    <cellStyle name="Обычный 3 3 2 4_Без баланса" xfId="0"/>
    <cellStyle name="Обычный 3 3 2 5" xfId="0"/>
    <cellStyle name="Обычный 3 3 2 5 2" xfId="0"/>
    <cellStyle name="Обычный 3 3 2 5 2 2" xfId="0"/>
    <cellStyle name="Обычный 3 3 2 5 2 2 2" xfId="0"/>
    <cellStyle name="Обычный 3 3 2 5 2 2 2 2" xfId="0"/>
    <cellStyle name="Обычный 3 3 2 5 2 2 2 2 2" xfId="0"/>
    <cellStyle name="Обычный 3 3 2 5 2 2 2 3" xfId="0"/>
    <cellStyle name="Обычный 3 3 2 5 2 2 2 3 2" xfId="0"/>
    <cellStyle name="Обычный 3 3 2 5 2 2 2 4" xfId="0"/>
    <cellStyle name="Обычный 3 3 2 5 2 2 2 4 2" xfId="0"/>
    <cellStyle name="Обычный 3 3 2 5 2 2 2 5" xfId="0"/>
    <cellStyle name="Обычный 3 3 2 5 2 2 3" xfId="0"/>
    <cellStyle name="Обычный 3 3 2 5 2 2 3 2" xfId="0"/>
    <cellStyle name="Обычный 3 3 2 5 2 2 3 2 2" xfId="0"/>
    <cellStyle name="Обычный 3 3 2 5 2 2 3 3" xfId="0"/>
    <cellStyle name="Обычный 3 3 2 5 2 2 3 3 2" xfId="0"/>
    <cellStyle name="Обычный 3 3 2 5 2 2 3 4" xfId="0"/>
    <cellStyle name="Обычный 3 3 2 5 2 2 3 4 2" xfId="0"/>
    <cellStyle name="Обычный 3 3 2 5 2 2 3 5" xfId="0"/>
    <cellStyle name="Обычный 3 3 2 5 2 2 4" xfId="0"/>
    <cellStyle name="Обычный 3 3 2 5 2 2 4 2" xfId="0"/>
    <cellStyle name="Обычный 3 3 2 5 2 2 5" xfId="0"/>
    <cellStyle name="Обычный 3 3 2 5 2 2 5 2" xfId="0"/>
    <cellStyle name="Обычный 3 3 2 5 2 2 6" xfId="0"/>
    <cellStyle name="Обычный 3 3 2 5 2 2 6 2" xfId="0"/>
    <cellStyle name="Обычный 3 3 2 5 2 2 7" xfId="0"/>
    <cellStyle name="Обычный 3 3 2 5 2 2_Без баланса" xfId="0"/>
    <cellStyle name="Обычный 3 3 2 5 2 3" xfId="0"/>
    <cellStyle name="Обычный 3 3 2 5 2 3 2" xfId="0"/>
    <cellStyle name="Обычный 3 3 2 5 2 3 2 2" xfId="0"/>
    <cellStyle name="Обычный 3 3 2 5 2 3 2 2 2" xfId="0"/>
    <cellStyle name="Обычный 3 3 2 5 2 3 2 3" xfId="0"/>
    <cellStyle name="Обычный 3 3 2 5 2 3 2 3 2" xfId="0"/>
    <cellStyle name="Обычный 3 3 2 5 2 3 2 4" xfId="0"/>
    <cellStyle name="Обычный 3 3 2 5 2 3 2 4 2" xfId="0"/>
    <cellStyle name="Обычный 3 3 2 5 2 3 2 5" xfId="0"/>
    <cellStyle name="Обычный 3 3 2 5 2 3 3" xfId="0"/>
    <cellStyle name="Обычный 3 3 2 5 2 3 3 2" xfId="0"/>
    <cellStyle name="Обычный 3 3 2 5 2 3 4" xfId="0"/>
    <cellStyle name="Обычный 3 3 2 5 2 3 4 2" xfId="0"/>
    <cellStyle name="Обычный 3 3 2 5 2 3 5" xfId="0"/>
    <cellStyle name="Обычный 3 3 2 5 2 3 5 2" xfId="0"/>
    <cellStyle name="Обычный 3 3 2 5 2 3 6" xfId="0"/>
    <cellStyle name="Обычный 3 3 2 5 2 4" xfId="0"/>
    <cellStyle name="Обычный 3 3 2 5 2 4 2" xfId="0"/>
    <cellStyle name="Обычный 3 3 2 5 2 4 2 2" xfId="0"/>
    <cellStyle name="Обычный 3 3 2 5 2 4 3" xfId="0"/>
    <cellStyle name="Обычный 3 3 2 5 2 4 3 2" xfId="0"/>
    <cellStyle name="Обычный 3 3 2 5 2 4 4" xfId="0"/>
    <cellStyle name="Обычный 3 3 2 5 2 4 4 2" xfId="0"/>
    <cellStyle name="Обычный 3 3 2 5 2 4 5" xfId="0"/>
    <cellStyle name="Обычный 3 3 2 5 2 5" xfId="0"/>
    <cellStyle name="Обычный 3 3 2 5 2 5 2" xfId="0"/>
    <cellStyle name="Обычный 3 3 2 5 2 6" xfId="0"/>
    <cellStyle name="Обычный 3 3 2 5 2 6 2" xfId="0"/>
    <cellStyle name="Обычный 3 3 2 5 2 7" xfId="0"/>
    <cellStyle name="Обычный 3 3 2 5 2 7 2" xfId="0"/>
    <cellStyle name="Обычный 3 3 2 5 2 8" xfId="0"/>
    <cellStyle name="Обычный 3 3 2 5 2_Без баланса" xfId="0"/>
    <cellStyle name="Обычный 3 3 2 5 3" xfId="0"/>
    <cellStyle name="Обычный 3 3 2 5 3 2" xfId="0"/>
    <cellStyle name="Обычный 3 3 2 5 3 2 2" xfId="0"/>
    <cellStyle name="Обычный 3 3 2 5 3 2 2 2" xfId="0"/>
    <cellStyle name="Обычный 3 3 2 5 3 2 3" xfId="0"/>
    <cellStyle name="Обычный 3 3 2 5 3 2 3 2" xfId="0"/>
    <cellStyle name="Обычный 3 3 2 5 3 2 4" xfId="0"/>
    <cellStyle name="Обычный 3 3 2 5 3 2 4 2" xfId="0"/>
    <cellStyle name="Обычный 3 3 2 5 3 2 5" xfId="0"/>
    <cellStyle name="Обычный 3 3 2 5 3 3" xfId="0"/>
    <cellStyle name="Обычный 3 3 2 5 3 3 2" xfId="0"/>
    <cellStyle name="Обычный 3 3 2 5 3 3 2 2" xfId="0"/>
    <cellStyle name="Обычный 3 3 2 5 3 3 3" xfId="0"/>
    <cellStyle name="Обычный 3 3 2 5 3 3 3 2" xfId="0"/>
    <cellStyle name="Обычный 3 3 2 5 3 3 4" xfId="0"/>
    <cellStyle name="Обычный 3 3 2 5 3 3 4 2" xfId="0"/>
    <cellStyle name="Обычный 3 3 2 5 3 3 5" xfId="0"/>
    <cellStyle name="Обычный 3 3 2 5 3 4" xfId="0"/>
    <cellStyle name="Обычный 3 3 2 5 3 4 2" xfId="0"/>
    <cellStyle name="Обычный 3 3 2 5 3 5" xfId="0"/>
    <cellStyle name="Обычный 3 3 2 5 3 5 2" xfId="0"/>
    <cellStyle name="Обычный 3 3 2 5 3 6" xfId="0"/>
    <cellStyle name="Обычный 3 3 2 5 3 6 2" xfId="0"/>
    <cellStyle name="Обычный 3 3 2 5 3 7" xfId="0"/>
    <cellStyle name="Обычный 3 3 2 5 3_Без баланса" xfId="0"/>
    <cellStyle name="Обычный 3 3 2 5 4" xfId="0"/>
    <cellStyle name="Обычный 3 3 2 5 4 2" xfId="0"/>
    <cellStyle name="Обычный 3 3 2 5 4 2 2" xfId="0"/>
    <cellStyle name="Обычный 3 3 2 5 4 2 2 2" xfId="0"/>
    <cellStyle name="Обычный 3 3 2 5 4 2 3" xfId="0"/>
    <cellStyle name="Обычный 3 3 2 5 4 2 3 2" xfId="0"/>
    <cellStyle name="Обычный 3 3 2 5 4 2 4" xfId="0"/>
    <cellStyle name="Обычный 3 3 2 5 4 2 4 2" xfId="0"/>
    <cellStyle name="Обычный 3 3 2 5 4 2 5" xfId="0"/>
    <cellStyle name="Обычный 3 3 2 5 4 3" xfId="0"/>
    <cellStyle name="Обычный 3 3 2 5 4 3 2" xfId="0"/>
    <cellStyle name="Обычный 3 3 2 5 4 4" xfId="0"/>
    <cellStyle name="Обычный 3 3 2 5 4 4 2" xfId="0"/>
    <cellStyle name="Обычный 3 3 2 5 4 5" xfId="0"/>
    <cellStyle name="Обычный 3 3 2 5 4 5 2" xfId="0"/>
    <cellStyle name="Обычный 3 3 2 5 4 6" xfId="0"/>
    <cellStyle name="Обычный 3 3 2 5 5" xfId="0"/>
    <cellStyle name="Обычный 3 3 2 5 5 2" xfId="0"/>
    <cellStyle name="Обычный 3 3 2 5 5 2 2" xfId="0"/>
    <cellStyle name="Обычный 3 3 2 5 5 3" xfId="0"/>
    <cellStyle name="Обычный 3 3 2 5 5 3 2" xfId="0"/>
    <cellStyle name="Обычный 3 3 2 5 5 4" xfId="0"/>
    <cellStyle name="Обычный 3 3 2 5 5 4 2" xfId="0"/>
    <cellStyle name="Обычный 3 3 2 5 5 5" xfId="0"/>
    <cellStyle name="Обычный 3 3 2 5 6" xfId="0"/>
    <cellStyle name="Обычный 3 3 2 5 6 2" xfId="0"/>
    <cellStyle name="Обычный 3 3 2 5 7" xfId="0"/>
    <cellStyle name="Обычный 3 3 2 5 7 2" xfId="0"/>
    <cellStyle name="Обычный 3 3 2 5 8" xfId="0"/>
    <cellStyle name="Обычный 3 3 2 5 8 2" xfId="0"/>
    <cellStyle name="Обычный 3 3 2 5 9" xfId="0"/>
    <cellStyle name="Обычный 3 3 2 5_Без баланса" xfId="0"/>
    <cellStyle name="Обычный 3 3 2 6" xfId="0"/>
    <cellStyle name="Обычный 3 3 2 6 2" xfId="0"/>
    <cellStyle name="Обычный 3 3 2 6 2 2" xfId="0"/>
    <cellStyle name="Обычный 3 3 2 6 2 2 2" xfId="0"/>
    <cellStyle name="Обычный 3 3 2 6 2 2 2 2" xfId="0"/>
    <cellStyle name="Обычный 3 3 2 6 2 2 3" xfId="0"/>
    <cellStyle name="Обычный 3 3 2 6 2 2 3 2" xfId="0"/>
    <cellStyle name="Обычный 3 3 2 6 2 2 4" xfId="0"/>
    <cellStyle name="Обычный 3 3 2 6 2 2 4 2" xfId="0"/>
    <cellStyle name="Обычный 3 3 2 6 2 2 5" xfId="0"/>
    <cellStyle name="Обычный 3 3 2 6 2 3" xfId="0"/>
    <cellStyle name="Обычный 3 3 2 6 2 3 2" xfId="0"/>
    <cellStyle name="Обычный 3 3 2 6 2 3 2 2" xfId="0"/>
    <cellStyle name="Обычный 3 3 2 6 2 3 3" xfId="0"/>
    <cellStyle name="Обычный 3 3 2 6 2 3 3 2" xfId="0"/>
    <cellStyle name="Обычный 3 3 2 6 2 3 4" xfId="0"/>
    <cellStyle name="Обычный 3 3 2 6 2 3 4 2" xfId="0"/>
    <cellStyle name="Обычный 3 3 2 6 2 3 5" xfId="0"/>
    <cellStyle name="Обычный 3 3 2 6 2 4" xfId="0"/>
    <cellStyle name="Обычный 3 3 2 6 2 4 2" xfId="0"/>
    <cellStyle name="Обычный 3 3 2 6 2 5" xfId="0"/>
    <cellStyle name="Обычный 3 3 2 6 2 5 2" xfId="0"/>
    <cellStyle name="Обычный 3 3 2 6 2 6" xfId="0"/>
    <cellStyle name="Обычный 3 3 2 6 2 6 2" xfId="0"/>
    <cellStyle name="Обычный 3 3 2 6 2 7" xfId="0"/>
    <cellStyle name="Обычный 3 3 2 6 2_Без баланса" xfId="0"/>
    <cellStyle name="Обычный 3 3 2 6 3" xfId="0"/>
    <cellStyle name="Обычный 3 3 2 6 3 2" xfId="0"/>
    <cellStyle name="Обычный 3 3 2 6 3 2 2" xfId="0"/>
    <cellStyle name="Обычный 3 3 2 6 3 2 2 2" xfId="0"/>
    <cellStyle name="Обычный 3 3 2 6 3 2 3" xfId="0"/>
    <cellStyle name="Обычный 3 3 2 6 3 2 3 2" xfId="0"/>
    <cellStyle name="Обычный 3 3 2 6 3 2 4" xfId="0"/>
    <cellStyle name="Обычный 3 3 2 6 3 2 4 2" xfId="0"/>
    <cellStyle name="Обычный 3 3 2 6 3 2 5" xfId="0"/>
    <cellStyle name="Обычный 3 3 2 6 3 3" xfId="0"/>
    <cellStyle name="Обычный 3 3 2 6 3 3 2" xfId="0"/>
    <cellStyle name="Обычный 3 3 2 6 3 4" xfId="0"/>
    <cellStyle name="Обычный 3 3 2 6 3 4 2" xfId="0"/>
    <cellStyle name="Обычный 3 3 2 6 3 5" xfId="0"/>
    <cellStyle name="Обычный 3 3 2 6 3 5 2" xfId="0"/>
    <cellStyle name="Обычный 3 3 2 6 3 6" xfId="0"/>
    <cellStyle name="Обычный 3 3 2 6 4" xfId="0"/>
    <cellStyle name="Обычный 3 3 2 6 4 2" xfId="0"/>
    <cellStyle name="Обычный 3 3 2 6 4 2 2" xfId="0"/>
    <cellStyle name="Обычный 3 3 2 6 4 3" xfId="0"/>
    <cellStyle name="Обычный 3 3 2 6 4 3 2" xfId="0"/>
    <cellStyle name="Обычный 3 3 2 6 4 4" xfId="0"/>
    <cellStyle name="Обычный 3 3 2 6 4 4 2" xfId="0"/>
    <cellStyle name="Обычный 3 3 2 6 4 5" xfId="0"/>
    <cellStyle name="Обычный 3 3 2 6 5" xfId="0"/>
    <cellStyle name="Обычный 3 3 2 6 5 2" xfId="0"/>
    <cellStyle name="Обычный 3 3 2 6 6" xfId="0"/>
    <cellStyle name="Обычный 3 3 2 6 6 2" xfId="0"/>
    <cellStyle name="Обычный 3 3 2 6 7" xfId="0"/>
    <cellStyle name="Обычный 3 3 2 6 7 2" xfId="0"/>
    <cellStyle name="Обычный 3 3 2 6 8" xfId="0"/>
    <cellStyle name="Обычный 3 3 2 6_Без баланса" xfId="0"/>
    <cellStyle name="Обычный 3 3 2 7" xfId="0"/>
    <cellStyle name="Обычный 3 3 2 7 2" xfId="0"/>
    <cellStyle name="Обычный 3 3 2 7 2 2" xfId="0"/>
    <cellStyle name="Обычный 3 3 2 7 2 2 2" xfId="0"/>
    <cellStyle name="Обычный 3 3 2 7 2 2 2 2" xfId="0"/>
    <cellStyle name="Обычный 3 3 2 7 2 2 3" xfId="0"/>
    <cellStyle name="Обычный 3 3 2 7 2 2 3 2" xfId="0"/>
    <cellStyle name="Обычный 3 3 2 7 2 2 4" xfId="0"/>
    <cellStyle name="Обычный 3 3 2 7 2 2 4 2" xfId="0"/>
    <cellStyle name="Обычный 3 3 2 7 2 2 5" xfId="0"/>
    <cellStyle name="Обычный 3 3 2 7 2 3" xfId="0"/>
    <cellStyle name="Обычный 3 3 2 7 2 3 2" xfId="0"/>
    <cellStyle name="Обычный 3 3 2 7 2 3 2 2" xfId="0"/>
    <cellStyle name="Обычный 3 3 2 7 2 3 3" xfId="0"/>
    <cellStyle name="Обычный 3 3 2 7 2 3 3 2" xfId="0"/>
    <cellStyle name="Обычный 3 3 2 7 2 3 4" xfId="0"/>
    <cellStyle name="Обычный 3 3 2 7 2 3 4 2" xfId="0"/>
    <cellStyle name="Обычный 3 3 2 7 2 3 5" xfId="0"/>
    <cellStyle name="Обычный 3 3 2 7 2 4" xfId="0"/>
    <cellStyle name="Обычный 3 3 2 7 2 4 2" xfId="0"/>
    <cellStyle name="Обычный 3 3 2 7 2 5" xfId="0"/>
    <cellStyle name="Обычный 3 3 2 7 2 5 2" xfId="0"/>
    <cellStyle name="Обычный 3 3 2 7 2 6" xfId="0"/>
    <cellStyle name="Обычный 3 3 2 7 2 6 2" xfId="0"/>
    <cellStyle name="Обычный 3 3 2 7 2 7" xfId="0"/>
    <cellStyle name="Обычный 3 3 2 7 2_Без баланса" xfId="0"/>
    <cellStyle name="Обычный 3 3 2 7 3" xfId="0"/>
    <cellStyle name="Обычный 3 3 2 7 3 2" xfId="0"/>
    <cellStyle name="Обычный 3 3 2 7 3 2 2" xfId="0"/>
    <cellStyle name="Обычный 3 3 2 7 3 3" xfId="0"/>
    <cellStyle name="Обычный 3 3 2 7 3 3 2" xfId="0"/>
    <cellStyle name="Обычный 3 3 2 7 3 4" xfId="0"/>
    <cellStyle name="Обычный 3 3 2 7 3 4 2" xfId="0"/>
    <cellStyle name="Обычный 3 3 2 7 3 5" xfId="0"/>
    <cellStyle name="Обычный 3 3 2 7 4" xfId="0"/>
    <cellStyle name="Обычный 3 3 2 7 4 2" xfId="0"/>
    <cellStyle name="Обычный 3 3 2 7 4 2 2" xfId="0"/>
    <cellStyle name="Обычный 3 3 2 7 4 3" xfId="0"/>
    <cellStyle name="Обычный 3 3 2 7 4 3 2" xfId="0"/>
    <cellStyle name="Обычный 3 3 2 7 4 4" xfId="0"/>
    <cellStyle name="Обычный 3 3 2 7 4 4 2" xfId="0"/>
    <cellStyle name="Обычный 3 3 2 7 4 5" xfId="0"/>
    <cellStyle name="Обычный 3 3 2 7 5" xfId="0"/>
    <cellStyle name="Обычный 3 3 2 7 5 2" xfId="0"/>
    <cellStyle name="Обычный 3 3 2 7 6" xfId="0"/>
    <cellStyle name="Обычный 3 3 2 7 6 2" xfId="0"/>
    <cellStyle name="Обычный 3 3 2 7 7" xfId="0"/>
    <cellStyle name="Обычный 3 3 2 7 7 2" xfId="0"/>
    <cellStyle name="Обычный 3 3 2 7 8" xfId="0"/>
    <cellStyle name="Обычный 3 3 2 7_Без баланса" xfId="0"/>
    <cellStyle name="Обычный 3 3 2 8" xfId="0"/>
    <cellStyle name="Обычный 3 3 2 8 10" xfId="0"/>
    <cellStyle name="Обычный 3 3 2 8 2" xfId="0"/>
    <cellStyle name="Обычный 3 3 2 8 2 2" xfId="0"/>
    <cellStyle name="Обычный 3 3 2 8 2 2 2" xfId="0"/>
    <cellStyle name="Обычный 3 3 2 8 2 2 2 2" xfId="0"/>
    <cellStyle name="Обычный 3 3 2 8 2 2 3" xfId="0"/>
    <cellStyle name="Обычный 3 3 2 8 2 2 3 2" xfId="0"/>
    <cellStyle name="Обычный 3 3 2 8 2 2 4" xfId="0"/>
    <cellStyle name="Обычный 3 3 2 8 2 2 4 2" xfId="0"/>
    <cellStyle name="Обычный 3 3 2 8 2 2 5" xfId="0"/>
    <cellStyle name="Обычный 3 3 2 8 2 3" xfId="0"/>
    <cellStyle name="Обычный 3 3 2 8 2 3 2" xfId="0"/>
    <cellStyle name="Обычный 3 3 2 8 2 4" xfId="0"/>
    <cellStyle name="Обычный 3 3 2 8 2 4 2" xfId="0"/>
    <cellStyle name="Обычный 3 3 2 8 2 5" xfId="0"/>
    <cellStyle name="Обычный 3 3 2 8 2 5 2" xfId="0"/>
    <cellStyle name="Обычный 3 3 2 8 2 6" xfId="0"/>
    <cellStyle name="Обычный 3 3 2 8 2_Без баланса" xfId="0"/>
    <cellStyle name="Обычный 3 3 2 8 3" xfId="0"/>
    <cellStyle name="Обычный 3 3 2 8 3 2" xfId="0"/>
    <cellStyle name="Обычный 3 3 2 8 3 2 2" xfId="0"/>
    <cellStyle name="Обычный 3 3 2 8 3 3" xfId="0"/>
    <cellStyle name="Обычный 3 3 2 8 3 3 2" xfId="0"/>
    <cellStyle name="Обычный 3 3 2 8 3 4" xfId="0"/>
    <cellStyle name="Обычный 3 3 2 8 3 4 2" xfId="0"/>
    <cellStyle name="Обычный 3 3 2 8 3 5" xfId="0"/>
    <cellStyle name="Обычный 3 3 2 8 4" xfId="0"/>
    <cellStyle name="Обычный 3 3 2 8 4 2" xfId="0"/>
    <cellStyle name="Обычный 3 3 2 8 4 2 2" xfId="0"/>
    <cellStyle name="Обычный 3 3 2 8 4 3" xfId="0"/>
    <cellStyle name="Обычный 3 3 2 8 4 3 2" xfId="0"/>
    <cellStyle name="Обычный 3 3 2 8 4 4" xfId="0"/>
    <cellStyle name="Обычный 3 3 2 8 4 4 2" xfId="0"/>
    <cellStyle name="Обычный 3 3 2 8 4 5" xfId="0"/>
    <cellStyle name="Обычный 3 3 2 8 5" xfId="0"/>
    <cellStyle name="Обычный 3 3 2 8 5 2" xfId="0"/>
    <cellStyle name="Обычный 3 3 2 8 5 2 2" xfId="0"/>
    <cellStyle name="Обычный 3 3 2 8 5 3" xfId="0"/>
    <cellStyle name="Обычный 3 3 2 8 5 3 2" xfId="0"/>
    <cellStyle name="Обычный 3 3 2 8 5 4" xfId="0"/>
    <cellStyle name="Обычный 3 3 2 8 5 4 2" xfId="0"/>
    <cellStyle name="Обычный 3 3 2 8 5 5" xfId="0"/>
    <cellStyle name="Обычный 3 3 2 8 6" xfId="0"/>
    <cellStyle name="Обычный 3 3 2 8 6 2" xfId="0"/>
    <cellStyle name="Обычный 3 3 2 8 6 2 2" xfId="0"/>
    <cellStyle name="Обычный 3 3 2 8 6 3" xfId="0"/>
    <cellStyle name="Обычный 3 3 2 8 6 3 2" xfId="0"/>
    <cellStyle name="Обычный 3 3 2 8 6 4" xfId="0"/>
    <cellStyle name="Обычный 3 3 2 8 6 4 2" xfId="0"/>
    <cellStyle name="Обычный 3 3 2 8 6 5" xfId="0"/>
    <cellStyle name="Обычный 3 3 2 8 7" xfId="0"/>
    <cellStyle name="Обычный 3 3 2 8 7 2" xfId="0"/>
    <cellStyle name="Обычный 3 3 2 8 8" xfId="0"/>
    <cellStyle name="Обычный 3 3 2 8 8 2" xfId="0"/>
    <cellStyle name="Обычный 3 3 2 8 9" xfId="0"/>
    <cellStyle name="Обычный 3 3 2 8 9 2" xfId="0"/>
    <cellStyle name="Обычный 3 3 2 8_Без баланса" xfId="0"/>
    <cellStyle name="Обычный 3 3 2 9" xfId="0"/>
    <cellStyle name="Обычный 3 3 2 9 2" xfId="0"/>
    <cellStyle name="Обычный 3 3 2 9 2 2" xfId="0"/>
    <cellStyle name="Обычный 3 3 2 9 2 2 2" xfId="0"/>
    <cellStyle name="Обычный 3 3 2 9 2 3" xfId="0"/>
    <cellStyle name="Обычный 3 3 2 9 2 3 2" xfId="0"/>
    <cellStyle name="Обычный 3 3 2 9 2 4" xfId="0"/>
    <cellStyle name="Обычный 3 3 2 9 2 4 2" xfId="0"/>
    <cellStyle name="Обычный 3 3 2 9 2 5" xfId="0"/>
    <cellStyle name="Обычный 3 3 2 9 3" xfId="0"/>
    <cellStyle name="Обычный 3 3 2 9 3 2" xfId="0"/>
    <cellStyle name="Обычный 3 3 2 9 3 2 2" xfId="0"/>
    <cellStyle name="Обычный 3 3 2 9 3 3" xfId="0"/>
    <cellStyle name="Обычный 3 3 2 9 3 3 2" xfId="0"/>
    <cellStyle name="Обычный 3 3 2 9 3 4" xfId="0"/>
    <cellStyle name="Обычный 3 3 2 9 3 4 2" xfId="0"/>
    <cellStyle name="Обычный 3 3 2 9 3 5" xfId="0"/>
    <cellStyle name="Обычный 3 3 2 9 4" xfId="0"/>
    <cellStyle name="Обычный 3 3 2 9 4 2" xfId="0"/>
    <cellStyle name="Обычный 3 3 2 9 5" xfId="0"/>
    <cellStyle name="Обычный 3 3 2 9 5 2" xfId="0"/>
    <cellStyle name="Обычный 3 3 2 9 6" xfId="0"/>
    <cellStyle name="Обычный 3 3 2 9 6 2" xfId="0"/>
    <cellStyle name="Обычный 3 3 2 9 7" xfId="0"/>
    <cellStyle name="Обычный 3 3 2 9_Без баланса" xfId="0"/>
    <cellStyle name="Обычный 3 3 2_Без баланса" xfId="0"/>
    <cellStyle name="Обычный 3 3 3" xfId="0"/>
    <cellStyle name="Обычный 3 3 3 10" xfId="0"/>
    <cellStyle name="Обычный 3 3 3 10 2" xfId="0"/>
    <cellStyle name="Обычный 3 3 3 10 2 2" xfId="0"/>
    <cellStyle name="Обычный 3 3 3 10 2 2 2" xfId="0"/>
    <cellStyle name="Обычный 3 3 3 10 2 3" xfId="0"/>
    <cellStyle name="Обычный 3 3 3 10 2 3 2" xfId="0"/>
    <cellStyle name="Обычный 3 3 3 10 2 4" xfId="0"/>
    <cellStyle name="Обычный 3 3 3 10 2 4 2" xfId="0"/>
    <cellStyle name="Обычный 3 3 3 10 2 5" xfId="0"/>
    <cellStyle name="Обычный 3 3 3 10 3" xfId="0"/>
    <cellStyle name="Обычный 3 3 3 10 3 2" xfId="0"/>
    <cellStyle name="Обычный 3 3 3 10 4" xfId="0"/>
    <cellStyle name="Обычный 3 3 3 10 4 2" xfId="0"/>
    <cellStyle name="Обычный 3 3 3 10 5" xfId="0"/>
    <cellStyle name="Обычный 3 3 3 10 5 2" xfId="0"/>
    <cellStyle name="Обычный 3 3 3 10 6" xfId="0"/>
    <cellStyle name="Обычный 3 3 3 10_Без баланса" xfId="0"/>
    <cellStyle name="Обычный 3 3 3 11" xfId="0"/>
    <cellStyle name="Обычный 3 3 3 11 2" xfId="0"/>
    <cellStyle name="Обычный 3 3 3 11 2 2" xfId="0"/>
    <cellStyle name="Обычный 3 3 3 11 3" xfId="0"/>
    <cellStyle name="Обычный 3 3 3 11 3 2" xfId="0"/>
    <cellStyle name="Обычный 3 3 3 11 4" xfId="0"/>
    <cellStyle name="Обычный 3 3 3 11 4 2" xfId="0"/>
    <cellStyle name="Обычный 3 3 3 11 5" xfId="0"/>
    <cellStyle name="Обычный 3 3 3 12" xfId="0"/>
    <cellStyle name="Обычный 3 3 3 12 2" xfId="0"/>
    <cellStyle name="Обычный 3 3 3 12 2 2" xfId="0"/>
    <cellStyle name="Обычный 3 3 3 12 3" xfId="0"/>
    <cellStyle name="Обычный 3 3 3 12 3 2" xfId="0"/>
    <cellStyle name="Обычный 3 3 3 12 4" xfId="0"/>
    <cellStyle name="Обычный 3 3 3 12 4 2" xfId="0"/>
    <cellStyle name="Обычный 3 3 3 12 5" xfId="0"/>
    <cellStyle name="Обычный 3 3 3 13" xfId="0"/>
    <cellStyle name="Обычный 3 3 3 13 2" xfId="0"/>
    <cellStyle name="Обычный 3 3 3 13 2 2" xfId="0"/>
    <cellStyle name="Обычный 3 3 3 13 3" xfId="0"/>
    <cellStyle name="Обычный 3 3 3 13 3 2" xfId="0"/>
    <cellStyle name="Обычный 3 3 3 13 4" xfId="0"/>
    <cellStyle name="Обычный 3 3 3 13 4 2" xfId="0"/>
    <cellStyle name="Обычный 3 3 3 13 5" xfId="0"/>
    <cellStyle name="Обычный 3 3 3 14" xfId="0"/>
    <cellStyle name="Обычный 3 3 3 14 2" xfId="0"/>
    <cellStyle name="Обычный 3 3 3 14 2 2" xfId="0"/>
    <cellStyle name="Обычный 3 3 3 14 3" xfId="0"/>
    <cellStyle name="Обычный 3 3 3 14 3 2" xfId="0"/>
    <cellStyle name="Обычный 3 3 3 14 4" xfId="0"/>
    <cellStyle name="Обычный 3 3 3 14 4 2" xfId="0"/>
    <cellStyle name="Обычный 3 3 3 14 5" xfId="0"/>
    <cellStyle name="Обычный 3 3 3 15" xfId="0"/>
    <cellStyle name="Обычный 3 3 3 15 2" xfId="0"/>
    <cellStyle name="Обычный 3 3 3 16" xfId="0"/>
    <cellStyle name="Обычный 3 3 3 16 2" xfId="0"/>
    <cellStyle name="Обычный 3 3 3 17" xfId="0"/>
    <cellStyle name="Обычный 3 3 3 17 2" xfId="0"/>
    <cellStyle name="Обычный 3 3 3 18" xfId="0"/>
    <cellStyle name="Обычный 3 3 3 2" xfId="0"/>
    <cellStyle name="Обычный 3 3 3 2 10" xfId="0"/>
    <cellStyle name="Обычный 3 3 3 2 10 2" xfId="0"/>
    <cellStyle name="Обычный 3 3 3 2 10 2 2" xfId="0"/>
    <cellStyle name="Обычный 3 3 3 2 10 3" xfId="0"/>
    <cellStyle name="Обычный 3 3 3 2 10 3 2" xfId="0"/>
    <cellStyle name="Обычный 3 3 3 2 10 4" xfId="0"/>
    <cellStyle name="Обычный 3 3 3 2 10 4 2" xfId="0"/>
    <cellStyle name="Обычный 3 3 3 2 10 5" xfId="0"/>
    <cellStyle name="Обычный 3 3 3 2 11" xfId="0"/>
    <cellStyle name="Обычный 3 3 3 2 11 2" xfId="0"/>
    <cellStyle name="Обычный 3 3 3 2 11 2 2" xfId="0"/>
    <cellStyle name="Обычный 3 3 3 2 11 3" xfId="0"/>
    <cellStyle name="Обычный 3 3 3 2 11 3 2" xfId="0"/>
    <cellStyle name="Обычный 3 3 3 2 11 4" xfId="0"/>
    <cellStyle name="Обычный 3 3 3 2 11 4 2" xfId="0"/>
    <cellStyle name="Обычный 3 3 3 2 11 5" xfId="0"/>
    <cellStyle name="Обычный 3 3 3 2 12" xfId="0"/>
    <cellStyle name="Обычный 3 3 3 2 12 2" xfId="0"/>
    <cellStyle name="Обычный 3 3 3 2 13" xfId="0"/>
    <cellStyle name="Обычный 3 3 3 2 13 2" xfId="0"/>
    <cellStyle name="Обычный 3 3 3 2 14" xfId="0"/>
    <cellStyle name="Обычный 3 3 3 2 14 2" xfId="0"/>
    <cellStyle name="Обычный 3 3 3 2 15" xfId="0"/>
    <cellStyle name="Обычный 3 3 3 2 2" xfId="0"/>
    <cellStyle name="Обычный 3 3 3 2 2 10" xfId="0"/>
    <cellStyle name="Обычный 3 3 3 2 2 10 2" xfId="0"/>
    <cellStyle name="Обычный 3 3 3 2 2 10 2 2" xfId="0"/>
    <cellStyle name="Обычный 3 3 3 2 2 10 3" xfId="0"/>
    <cellStyle name="Обычный 3 3 3 2 2 10 3 2" xfId="0"/>
    <cellStyle name="Обычный 3 3 3 2 2 10 4" xfId="0"/>
    <cellStyle name="Обычный 3 3 3 2 2 10 4 2" xfId="0"/>
    <cellStyle name="Обычный 3 3 3 2 2 10 5" xfId="0"/>
    <cellStyle name="Обычный 3 3 3 2 2 11" xfId="0"/>
    <cellStyle name="Обычный 3 3 3 2 2 11 2" xfId="0"/>
    <cellStyle name="Обычный 3 3 3 2 2 12" xfId="0"/>
    <cellStyle name="Обычный 3 3 3 2 2 12 2" xfId="0"/>
    <cellStyle name="Обычный 3 3 3 2 2 13" xfId="0"/>
    <cellStyle name="Обычный 3 3 3 2 2 13 2" xfId="0"/>
    <cellStyle name="Обычный 3 3 3 2 2 14" xfId="0"/>
    <cellStyle name="Обычный 3 3 3 2 2 2" xfId="0"/>
    <cellStyle name="Обычный 3 3 3 2 2 2 2" xfId="0"/>
    <cellStyle name="Обычный 3 3 3 2 2 2 2 2" xfId="0"/>
    <cellStyle name="Обычный 3 3 3 2 2 2 2 2 2" xfId="0"/>
    <cellStyle name="Обычный 3 3 3 2 2 2 2 2 2 2" xfId="0"/>
    <cellStyle name="Обычный 3 3 3 2 2 2 2 2 2 2 2" xfId="0"/>
    <cellStyle name="Обычный 3 3 3 2 2 2 2 2 2 3" xfId="0"/>
    <cellStyle name="Обычный 3 3 3 2 2 2 2 2 2 3 2" xfId="0"/>
    <cellStyle name="Обычный 3 3 3 2 2 2 2 2 2 4" xfId="0"/>
    <cellStyle name="Обычный 3 3 3 2 2 2 2 2 2 4 2" xfId="0"/>
    <cellStyle name="Обычный 3 3 3 2 2 2 2 2 2 5" xfId="0"/>
    <cellStyle name="Обычный 3 3 3 2 2 2 2 2 3" xfId="0"/>
    <cellStyle name="Обычный 3 3 3 2 2 2 2 2 3 2" xfId="0"/>
    <cellStyle name="Обычный 3 3 3 2 2 2 2 2 3 2 2" xfId="0"/>
    <cellStyle name="Обычный 3 3 3 2 2 2 2 2 3 3" xfId="0"/>
    <cellStyle name="Обычный 3 3 3 2 2 2 2 2 3 3 2" xfId="0"/>
    <cellStyle name="Обычный 3 3 3 2 2 2 2 2 3 4" xfId="0"/>
    <cellStyle name="Обычный 3 3 3 2 2 2 2 2 3 4 2" xfId="0"/>
    <cellStyle name="Обычный 3 3 3 2 2 2 2 2 3 5" xfId="0"/>
    <cellStyle name="Обычный 3 3 3 2 2 2 2 2 4" xfId="0"/>
    <cellStyle name="Обычный 3 3 3 2 2 2 2 2 4 2" xfId="0"/>
    <cellStyle name="Обычный 3 3 3 2 2 2 2 2 5" xfId="0"/>
    <cellStyle name="Обычный 3 3 3 2 2 2 2 2 5 2" xfId="0"/>
    <cellStyle name="Обычный 3 3 3 2 2 2 2 2 6" xfId="0"/>
    <cellStyle name="Обычный 3 3 3 2 2 2 2 2 6 2" xfId="0"/>
    <cellStyle name="Обычный 3 3 3 2 2 2 2 2 7" xfId="0"/>
    <cellStyle name="Обычный 3 3 3 2 2 2 2 2_Без баланса" xfId="0"/>
    <cellStyle name="Обычный 3 3 3 2 2 2 2 3" xfId="0"/>
    <cellStyle name="Обычный 3 3 3 2 2 2 2 3 2" xfId="0"/>
    <cellStyle name="Обычный 3 3 3 2 2 2 2 3 2 2" xfId="0"/>
    <cellStyle name="Обычный 3 3 3 2 2 2 2 3 2 2 2" xfId="0"/>
    <cellStyle name="Обычный 3 3 3 2 2 2 2 3 2 3" xfId="0"/>
    <cellStyle name="Обычный 3 3 3 2 2 2 2 3 2 3 2" xfId="0"/>
    <cellStyle name="Обычный 3 3 3 2 2 2 2 3 2 4" xfId="0"/>
    <cellStyle name="Обычный 3 3 3 2 2 2 2 3 2 4 2" xfId="0"/>
    <cellStyle name="Обычный 3 3 3 2 2 2 2 3 2 5" xfId="0"/>
    <cellStyle name="Обычный 3 3 3 2 2 2 2 3 3" xfId="0"/>
    <cellStyle name="Обычный 3 3 3 2 2 2 2 3 3 2" xfId="0"/>
    <cellStyle name="Обычный 3 3 3 2 2 2 2 3 4" xfId="0"/>
    <cellStyle name="Обычный 3 3 3 2 2 2 2 3 4 2" xfId="0"/>
    <cellStyle name="Обычный 3 3 3 2 2 2 2 3 5" xfId="0"/>
    <cellStyle name="Обычный 3 3 3 2 2 2 2 3 5 2" xfId="0"/>
    <cellStyle name="Обычный 3 3 3 2 2 2 2 3 6" xfId="0"/>
    <cellStyle name="Обычный 3 3 3 2 2 2 2 4" xfId="0"/>
    <cellStyle name="Обычный 3 3 3 2 2 2 2 4 2" xfId="0"/>
    <cellStyle name="Обычный 3 3 3 2 2 2 2 4 2 2" xfId="0"/>
    <cellStyle name="Обычный 3 3 3 2 2 2 2 4 3" xfId="0"/>
    <cellStyle name="Обычный 3 3 3 2 2 2 2 4 3 2" xfId="0"/>
    <cellStyle name="Обычный 3 3 3 2 2 2 2 4 4" xfId="0"/>
    <cellStyle name="Обычный 3 3 3 2 2 2 2 4 4 2" xfId="0"/>
    <cellStyle name="Обычный 3 3 3 2 2 2 2 4 5" xfId="0"/>
    <cellStyle name="Обычный 3 3 3 2 2 2 2 5" xfId="0"/>
    <cellStyle name="Обычный 3 3 3 2 2 2 2 5 2" xfId="0"/>
    <cellStyle name="Обычный 3 3 3 2 2 2 2 6" xfId="0"/>
    <cellStyle name="Обычный 3 3 3 2 2 2 2 6 2" xfId="0"/>
    <cellStyle name="Обычный 3 3 3 2 2 2 2 7" xfId="0"/>
    <cellStyle name="Обычный 3 3 3 2 2 2 2 7 2" xfId="0"/>
    <cellStyle name="Обычный 3 3 3 2 2 2 2 8" xfId="0"/>
    <cellStyle name="Обычный 3 3 3 2 2 2 2_Без баланса" xfId="0"/>
    <cellStyle name="Обычный 3 3 3 2 2 2 3" xfId="0"/>
    <cellStyle name="Обычный 3 3 3 2 2 2 3 2" xfId="0"/>
    <cellStyle name="Обычный 3 3 3 2 2 2 3 2 2" xfId="0"/>
    <cellStyle name="Обычный 3 3 3 2 2 2 3 2 2 2" xfId="0"/>
    <cellStyle name="Обычный 3 3 3 2 2 2 3 2 3" xfId="0"/>
    <cellStyle name="Обычный 3 3 3 2 2 2 3 2 3 2" xfId="0"/>
    <cellStyle name="Обычный 3 3 3 2 2 2 3 2 4" xfId="0"/>
    <cellStyle name="Обычный 3 3 3 2 2 2 3 2 4 2" xfId="0"/>
    <cellStyle name="Обычный 3 3 3 2 2 2 3 2 5" xfId="0"/>
    <cellStyle name="Обычный 3 3 3 2 2 2 3 3" xfId="0"/>
    <cellStyle name="Обычный 3 3 3 2 2 2 3 3 2" xfId="0"/>
    <cellStyle name="Обычный 3 3 3 2 2 2 3 3 2 2" xfId="0"/>
    <cellStyle name="Обычный 3 3 3 2 2 2 3 3 3" xfId="0"/>
    <cellStyle name="Обычный 3 3 3 2 2 2 3 3 3 2" xfId="0"/>
    <cellStyle name="Обычный 3 3 3 2 2 2 3 3 4" xfId="0"/>
    <cellStyle name="Обычный 3 3 3 2 2 2 3 3 4 2" xfId="0"/>
    <cellStyle name="Обычный 3 3 3 2 2 2 3 3 5" xfId="0"/>
    <cellStyle name="Обычный 3 3 3 2 2 2 3 4" xfId="0"/>
    <cellStyle name="Обычный 3 3 3 2 2 2 3 4 2" xfId="0"/>
    <cellStyle name="Обычный 3 3 3 2 2 2 3 5" xfId="0"/>
    <cellStyle name="Обычный 3 3 3 2 2 2 3 5 2" xfId="0"/>
    <cellStyle name="Обычный 3 3 3 2 2 2 3 6" xfId="0"/>
    <cellStyle name="Обычный 3 3 3 2 2 2 3 6 2" xfId="0"/>
    <cellStyle name="Обычный 3 3 3 2 2 2 3 7" xfId="0"/>
    <cellStyle name="Обычный 3 3 3 2 2 2 3_Без баланса" xfId="0"/>
    <cellStyle name="Обычный 3 3 3 2 2 2 4" xfId="0"/>
    <cellStyle name="Обычный 3 3 3 2 2 2 4 2" xfId="0"/>
    <cellStyle name="Обычный 3 3 3 2 2 2 4 2 2" xfId="0"/>
    <cellStyle name="Обычный 3 3 3 2 2 2 4 2 2 2" xfId="0"/>
    <cellStyle name="Обычный 3 3 3 2 2 2 4 2 3" xfId="0"/>
    <cellStyle name="Обычный 3 3 3 2 2 2 4 2 3 2" xfId="0"/>
    <cellStyle name="Обычный 3 3 3 2 2 2 4 2 4" xfId="0"/>
    <cellStyle name="Обычный 3 3 3 2 2 2 4 2 4 2" xfId="0"/>
    <cellStyle name="Обычный 3 3 3 2 2 2 4 2 5" xfId="0"/>
    <cellStyle name="Обычный 3 3 3 2 2 2 4 3" xfId="0"/>
    <cellStyle name="Обычный 3 3 3 2 2 2 4 3 2" xfId="0"/>
    <cellStyle name="Обычный 3 3 3 2 2 2 4 4" xfId="0"/>
    <cellStyle name="Обычный 3 3 3 2 2 2 4 4 2" xfId="0"/>
    <cellStyle name="Обычный 3 3 3 2 2 2 4 5" xfId="0"/>
    <cellStyle name="Обычный 3 3 3 2 2 2 4 5 2" xfId="0"/>
    <cellStyle name="Обычный 3 3 3 2 2 2 4 6" xfId="0"/>
    <cellStyle name="Обычный 3 3 3 2 2 2 5" xfId="0"/>
    <cellStyle name="Обычный 3 3 3 2 2 2 5 2" xfId="0"/>
    <cellStyle name="Обычный 3 3 3 2 2 2 5 2 2" xfId="0"/>
    <cellStyle name="Обычный 3 3 3 2 2 2 5 3" xfId="0"/>
    <cellStyle name="Обычный 3 3 3 2 2 2 5 3 2" xfId="0"/>
    <cellStyle name="Обычный 3 3 3 2 2 2 5 4" xfId="0"/>
    <cellStyle name="Обычный 3 3 3 2 2 2 5 4 2" xfId="0"/>
    <cellStyle name="Обычный 3 3 3 2 2 2 5 5" xfId="0"/>
    <cellStyle name="Обычный 3 3 3 2 2 2 6" xfId="0"/>
    <cellStyle name="Обычный 3 3 3 2 2 2 6 2" xfId="0"/>
    <cellStyle name="Обычный 3 3 3 2 2 2 7" xfId="0"/>
    <cellStyle name="Обычный 3 3 3 2 2 2 7 2" xfId="0"/>
    <cellStyle name="Обычный 3 3 3 2 2 2 8" xfId="0"/>
    <cellStyle name="Обычный 3 3 3 2 2 2 8 2" xfId="0"/>
    <cellStyle name="Обычный 3 3 3 2 2 2 9" xfId="0"/>
    <cellStyle name="Обычный 3 3 3 2 2 2_Без баланса" xfId="0"/>
    <cellStyle name="Обычный 3 3 3 2 2 3" xfId="0"/>
    <cellStyle name="Обычный 3 3 3 2 2 3 2" xfId="0"/>
    <cellStyle name="Обычный 3 3 3 2 2 3 2 2" xfId="0"/>
    <cellStyle name="Обычный 3 3 3 2 2 3 2 2 2" xfId="0"/>
    <cellStyle name="Обычный 3 3 3 2 2 3 2 2 2 2" xfId="0"/>
    <cellStyle name="Обычный 3 3 3 2 2 3 2 2 3" xfId="0"/>
    <cellStyle name="Обычный 3 3 3 2 2 3 2 2 3 2" xfId="0"/>
    <cellStyle name="Обычный 3 3 3 2 2 3 2 2 4" xfId="0"/>
    <cellStyle name="Обычный 3 3 3 2 2 3 2 2 4 2" xfId="0"/>
    <cellStyle name="Обычный 3 3 3 2 2 3 2 2 5" xfId="0"/>
    <cellStyle name="Обычный 3 3 3 2 2 3 2 3" xfId="0"/>
    <cellStyle name="Обычный 3 3 3 2 2 3 2 3 2" xfId="0"/>
    <cellStyle name="Обычный 3 3 3 2 2 3 2 3 2 2" xfId="0"/>
    <cellStyle name="Обычный 3 3 3 2 2 3 2 3 3" xfId="0"/>
    <cellStyle name="Обычный 3 3 3 2 2 3 2 3 3 2" xfId="0"/>
    <cellStyle name="Обычный 3 3 3 2 2 3 2 3 4" xfId="0"/>
    <cellStyle name="Обычный 3 3 3 2 2 3 2 3 4 2" xfId="0"/>
    <cellStyle name="Обычный 3 3 3 2 2 3 2 3 5" xfId="0"/>
    <cellStyle name="Обычный 3 3 3 2 2 3 2 4" xfId="0"/>
    <cellStyle name="Обычный 3 3 3 2 2 3 2 4 2" xfId="0"/>
    <cellStyle name="Обычный 3 3 3 2 2 3 2 5" xfId="0"/>
    <cellStyle name="Обычный 3 3 3 2 2 3 2 5 2" xfId="0"/>
    <cellStyle name="Обычный 3 3 3 2 2 3 2 6" xfId="0"/>
    <cellStyle name="Обычный 3 3 3 2 2 3 2 6 2" xfId="0"/>
    <cellStyle name="Обычный 3 3 3 2 2 3 2 7" xfId="0"/>
    <cellStyle name="Обычный 3 3 3 2 2 3 2_Без баланса" xfId="0"/>
    <cellStyle name="Обычный 3 3 3 2 2 3 3" xfId="0"/>
    <cellStyle name="Обычный 3 3 3 2 2 3 3 2" xfId="0"/>
    <cellStyle name="Обычный 3 3 3 2 2 3 3 2 2" xfId="0"/>
    <cellStyle name="Обычный 3 3 3 2 2 3 3 2 2 2" xfId="0"/>
    <cellStyle name="Обычный 3 3 3 2 2 3 3 2 3" xfId="0"/>
    <cellStyle name="Обычный 3 3 3 2 2 3 3 2 3 2" xfId="0"/>
    <cellStyle name="Обычный 3 3 3 2 2 3 3 2 4" xfId="0"/>
    <cellStyle name="Обычный 3 3 3 2 2 3 3 2 4 2" xfId="0"/>
    <cellStyle name="Обычный 3 3 3 2 2 3 3 2 5" xfId="0"/>
    <cellStyle name="Обычный 3 3 3 2 2 3 3 3" xfId="0"/>
    <cellStyle name="Обычный 3 3 3 2 2 3 3 3 2" xfId="0"/>
    <cellStyle name="Обычный 3 3 3 2 2 3 3 4" xfId="0"/>
    <cellStyle name="Обычный 3 3 3 2 2 3 3 4 2" xfId="0"/>
    <cellStyle name="Обычный 3 3 3 2 2 3 3 5" xfId="0"/>
    <cellStyle name="Обычный 3 3 3 2 2 3 3 5 2" xfId="0"/>
    <cellStyle name="Обычный 3 3 3 2 2 3 3 6" xfId="0"/>
    <cellStyle name="Обычный 3 3 3 2 2 3 4" xfId="0"/>
    <cellStyle name="Обычный 3 3 3 2 2 3 4 2" xfId="0"/>
    <cellStyle name="Обычный 3 3 3 2 2 3 4 2 2" xfId="0"/>
    <cellStyle name="Обычный 3 3 3 2 2 3 4 3" xfId="0"/>
    <cellStyle name="Обычный 3 3 3 2 2 3 4 3 2" xfId="0"/>
    <cellStyle name="Обычный 3 3 3 2 2 3 4 4" xfId="0"/>
    <cellStyle name="Обычный 3 3 3 2 2 3 4 4 2" xfId="0"/>
    <cellStyle name="Обычный 3 3 3 2 2 3 4 5" xfId="0"/>
    <cellStyle name="Обычный 3 3 3 2 2 3 5" xfId="0"/>
    <cellStyle name="Обычный 3 3 3 2 2 3 5 2" xfId="0"/>
    <cellStyle name="Обычный 3 3 3 2 2 3 6" xfId="0"/>
    <cellStyle name="Обычный 3 3 3 2 2 3 6 2" xfId="0"/>
    <cellStyle name="Обычный 3 3 3 2 2 3 7" xfId="0"/>
    <cellStyle name="Обычный 3 3 3 2 2 3 7 2" xfId="0"/>
    <cellStyle name="Обычный 3 3 3 2 2 3 8" xfId="0"/>
    <cellStyle name="Обычный 3 3 3 2 2 3_Без баланса" xfId="0"/>
    <cellStyle name="Обычный 3 3 3 2 2 4" xfId="0"/>
    <cellStyle name="Обычный 3 3 3 2 2 4 2" xfId="0"/>
    <cellStyle name="Обычный 3 3 3 2 2 4 2 2" xfId="0"/>
    <cellStyle name="Обычный 3 3 3 2 2 4 2 2 2" xfId="0"/>
    <cellStyle name="Обычный 3 3 3 2 2 4 2 2 2 2" xfId="0"/>
    <cellStyle name="Обычный 3 3 3 2 2 4 2 2 3" xfId="0"/>
    <cellStyle name="Обычный 3 3 3 2 2 4 2 2 3 2" xfId="0"/>
    <cellStyle name="Обычный 3 3 3 2 2 4 2 2 4" xfId="0"/>
    <cellStyle name="Обычный 3 3 3 2 2 4 2 2 4 2" xfId="0"/>
    <cellStyle name="Обычный 3 3 3 2 2 4 2 2 5" xfId="0"/>
    <cellStyle name="Обычный 3 3 3 2 2 4 2 3" xfId="0"/>
    <cellStyle name="Обычный 3 3 3 2 2 4 2 3 2" xfId="0"/>
    <cellStyle name="Обычный 3 3 3 2 2 4 2 3 2 2" xfId="0"/>
    <cellStyle name="Обычный 3 3 3 2 2 4 2 3 3" xfId="0"/>
    <cellStyle name="Обычный 3 3 3 2 2 4 2 3 3 2" xfId="0"/>
    <cellStyle name="Обычный 3 3 3 2 2 4 2 3 4" xfId="0"/>
    <cellStyle name="Обычный 3 3 3 2 2 4 2 3 4 2" xfId="0"/>
    <cellStyle name="Обычный 3 3 3 2 2 4 2 3 5" xfId="0"/>
    <cellStyle name="Обычный 3 3 3 2 2 4 2 4" xfId="0"/>
    <cellStyle name="Обычный 3 3 3 2 2 4 2 4 2" xfId="0"/>
    <cellStyle name="Обычный 3 3 3 2 2 4 2 5" xfId="0"/>
    <cellStyle name="Обычный 3 3 3 2 2 4 2 5 2" xfId="0"/>
    <cellStyle name="Обычный 3 3 3 2 2 4 2 6" xfId="0"/>
    <cellStyle name="Обычный 3 3 3 2 2 4 2 6 2" xfId="0"/>
    <cellStyle name="Обычный 3 3 3 2 2 4 2 7" xfId="0"/>
    <cellStyle name="Обычный 3 3 3 2 2 4 2_Без баланса" xfId="0"/>
    <cellStyle name="Обычный 3 3 3 2 2 4 3" xfId="0"/>
    <cellStyle name="Обычный 3 3 3 2 2 4 3 2" xfId="0"/>
    <cellStyle name="Обычный 3 3 3 2 2 4 3 2 2" xfId="0"/>
    <cellStyle name="Обычный 3 3 3 2 2 4 3 3" xfId="0"/>
    <cellStyle name="Обычный 3 3 3 2 2 4 3 3 2" xfId="0"/>
    <cellStyle name="Обычный 3 3 3 2 2 4 3 4" xfId="0"/>
    <cellStyle name="Обычный 3 3 3 2 2 4 3 4 2" xfId="0"/>
    <cellStyle name="Обычный 3 3 3 2 2 4 3 5" xfId="0"/>
    <cellStyle name="Обычный 3 3 3 2 2 4 4" xfId="0"/>
    <cellStyle name="Обычный 3 3 3 2 2 4 4 2" xfId="0"/>
    <cellStyle name="Обычный 3 3 3 2 2 4 4 2 2" xfId="0"/>
    <cellStyle name="Обычный 3 3 3 2 2 4 4 3" xfId="0"/>
    <cellStyle name="Обычный 3 3 3 2 2 4 4 3 2" xfId="0"/>
    <cellStyle name="Обычный 3 3 3 2 2 4 4 4" xfId="0"/>
    <cellStyle name="Обычный 3 3 3 2 2 4 4 4 2" xfId="0"/>
    <cellStyle name="Обычный 3 3 3 2 2 4 4 5" xfId="0"/>
    <cellStyle name="Обычный 3 3 3 2 2 4 5" xfId="0"/>
    <cellStyle name="Обычный 3 3 3 2 2 4 5 2" xfId="0"/>
    <cellStyle name="Обычный 3 3 3 2 2 4 6" xfId="0"/>
    <cellStyle name="Обычный 3 3 3 2 2 4 6 2" xfId="0"/>
    <cellStyle name="Обычный 3 3 3 2 2 4 7" xfId="0"/>
    <cellStyle name="Обычный 3 3 3 2 2 4 7 2" xfId="0"/>
    <cellStyle name="Обычный 3 3 3 2 2 4 8" xfId="0"/>
    <cellStyle name="Обычный 3 3 3 2 2 4_Без баланса" xfId="0"/>
    <cellStyle name="Обычный 3 3 3 2 2 5" xfId="0"/>
    <cellStyle name="Обычный 3 3 3 2 2 5 10" xfId="0"/>
    <cellStyle name="Обычный 3 3 3 2 2 5 2" xfId="0"/>
    <cellStyle name="Обычный 3 3 3 2 2 5 2 2" xfId="0"/>
    <cellStyle name="Обычный 3 3 3 2 2 5 2 2 2" xfId="0"/>
    <cellStyle name="Обычный 3 3 3 2 2 5 2 2 2 2" xfId="0"/>
    <cellStyle name="Обычный 3 3 3 2 2 5 2 2 3" xfId="0"/>
    <cellStyle name="Обычный 3 3 3 2 2 5 2 2 3 2" xfId="0"/>
    <cellStyle name="Обычный 3 3 3 2 2 5 2 2 4" xfId="0"/>
    <cellStyle name="Обычный 3 3 3 2 2 5 2 2 4 2" xfId="0"/>
    <cellStyle name="Обычный 3 3 3 2 2 5 2 2 5" xfId="0"/>
    <cellStyle name="Обычный 3 3 3 2 2 5 2 3" xfId="0"/>
    <cellStyle name="Обычный 3 3 3 2 2 5 2 3 2" xfId="0"/>
    <cellStyle name="Обычный 3 3 3 2 2 5 2 4" xfId="0"/>
    <cellStyle name="Обычный 3 3 3 2 2 5 2 4 2" xfId="0"/>
    <cellStyle name="Обычный 3 3 3 2 2 5 2 5" xfId="0"/>
    <cellStyle name="Обычный 3 3 3 2 2 5 2 5 2" xfId="0"/>
    <cellStyle name="Обычный 3 3 3 2 2 5 2 6" xfId="0"/>
    <cellStyle name="Обычный 3 3 3 2 2 5 2_Без баланса" xfId="0"/>
    <cellStyle name="Обычный 3 3 3 2 2 5 3" xfId="0"/>
    <cellStyle name="Обычный 3 3 3 2 2 5 3 2" xfId="0"/>
    <cellStyle name="Обычный 3 3 3 2 2 5 3 2 2" xfId="0"/>
    <cellStyle name="Обычный 3 3 3 2 2 5 3 3" xfId="0"/>
    <cellStyle name="Обычный 3 3 3 2 2 5 3 3 2" xfId="0"/>
    <cellStyle name="Обычный 3 3 3 2 2 5 3 4" xfId="0"/>
    <cellStyle name="Обычный 3 3 3 2 2 5 3 4 2" xfId="0"/>
    <cellStyle name="Обычный 3 3 3 2 2 5 3 5" xfId="0"/>
    <cellStyle name="Обычный 3 3 3 2 2 5 4" xfId="0"/>
    <cellStyle name="Обычный 3 3 3 2 2 5 4 2" xfId="0"/>
    <cellStyle name="Обычный 3 3 3 2 2 5 4 2 2" xfId="0"/>
    <cellStyle name="Обычный 3 3 3 2 2 5 4 3" xfId="0"/>
    <cellStyle name="Обычный 3 3 3 2 2 5 4 3 2" xfId="0"/>
    <cellStyle name="Обычный 3 3 3 2 2 5 4 4" xfId="0"/>
    <cellStyle name="Обычный 3 3 3 2 2 5 4 4 2" xfId="0"/>
    <cellStyle name="Обычный 3 3 3 2 2 5 4 5" xfId="0"/>
    <cellStyle name="Обычный 3 3 3 2 2 5 5" xfId="0"/>
    <cellStyle name="Обычный 3 3 3 2 2 5 5 2" xfId="0"/>
    <cellStyle name="Обычный 3 3 3 2 2 5 5 2 2" xfId="0"/>
    <cellStyle name="Обычный 3 3 3 2 2 5 5 3" xfId="0"/>
    <cellStyle name="Обычный 3 3 3 2 2 5 5 3 2" xfId="0"/>
    <cellStyle name="Обычный 3 3 3 2 2 5 5 4" xfId="0"/>
    <cellStyle name="Обычный 3 3 3 2 2 5 5 4 2" xfId="0"/>
    <cellStyle name="Обычный 3 3 3 2 2 5 5 5" xfId="0"/>
    <cellStyle name="Обычный 3 3 3 2 2 5 6" xfId="0"/>
    <cellStyle name="Обычный 3 3 3 2 2 5 6 2" xfId="0"/>
    <cellStyle name="Обычный 3 3 3 2 2 5 6 2 2" xfId="0"/>
    <cellStyle name="Обычный 3 3 3 2 2 5 6 3" xfId="0"/>
    <cellStyle name="Обычный 3 3 3 2 2 5 6 3 2" xfId="0"/>
    <cellStyle name="Обычный 3 3 3 2 2 5 6 4" xfId="0"/>
    <cellStyle name="Обычный 3 3 3 2 2 5 6 4 2" xfId="0"/>
    <cellStyle name="Обычный 3 3 3 2 2 5 6 5" xfId="0"/>
    <cellStyle name="Обычный 3 3 3 2 2 5 7" xfId="0"/>
    <cellStyle name="Обычный 3 3 3 2 2 5 7 2" xfId="0"/>
    <cellStyle name="Обычный 3 3 3 2 2 5 8" xfId="0"/>
    <cellStyle name="Обычный 3 3 3 2 2 5 8 2" xfId="0"/>
    <cellStyle name="Обычный 3 3 3 2 2 5 9" xfId="0"/>
    <cellStyle name="Обычный 3 3 3 2 2 5 9 2" xfId="0"/>
    <cellStyle name="Обычный 3 3 3 2 2 5_Без баланса" xfId="0"/>
    <cellStyle name="Обычный 3 3 3 2 2 6" xfId="0"/>
    <cellStyle name="Обычный 3 3 3 2 2 6 2" xfId="0"/>
    <cellStyle name="Обычный 3 3 3 2 2 6 2 2" xfId="0"/>
    <cellStyle name="Обычный 3 3 3 2 2 6 2 2 2" xfId="0"/>
    <cellStyle name="Обычный 3 3 3 2 2 6 2 3" xfId="0"/>
    <cellStyle name="Обычный 3 3 3 2 2 6 2 3 2" xfId="0"/>
    <cellStyle name="Обычный 3 3 3 2 2 6 2 4" xfId="0"/>
    <cellStyle name="Обычный 3 3 3 2 2 6 2 4 2" xfId="0"/>
    <cellStyle name="Обычный 3 3 3 2 2 6 2 5" xfId="0"/>
    <cellStyle name="Обычный 3 3 3 2 2 6 3" xfId="0"/>
    <cellStyle name="Обычный 3 3 3 2 2 6 3 2" xfId="0"/>
    <cellStyle name="Обычный 3 3 3 2 2 6 3 2 2" xfId="0"/>
    <cellStyle name="Обычный 3 3 3 2 2 6 3 3" xfId="0"/>
    <cellStyle name="Обычный 3 3 3 2 2 6 3 3 2" xfId="0"/>
    <cellStyle name="Обычный 3 3 3 2 2 6 3 4" xfId="0"/>
    <cellStyle name="Обычный 3 3 3 2 2 6 3 4 2" xfId="0"/>
    <cellStyle name="Обычный 3 3 3 2 2 6 3 5" xfId="0"/>
    <cellStyle name="Обычный 3 3 3 2 2 6 4" xfId="0"/>
    <cellStyle name="Обычный 3 3 3 2 2 6 4 2" xfId="0"/>
    <cellStyle name="Обычный 3 3 3 2 2 6 5" xfId="0"/>
    <cellStyle name="Обычный 3 3 3 2 2 6 5 2" xfId="0"/>
    <cellStyle name="Обычный 3 3 3 2 2 6 6" xfId="0"/>
    <cellStyle name="Обычный 3 3 3 2 2 6 6 2" xfId="0"/>
    <cellStyle name="Обычный 3 3 3 2 2 6 7" xfId="0"/>
    <cellStyle name="Обычный 3 3 3 2 2 6_Без баланса" xfId="0"/>
    <cellStyle name="Обычный 3 3 3 2 2 7" xfId="0"/>
    <cellStyle name="Обычный 3 3 3 2 2 7 2" xfId="0"/>
    <cellStyle name="Обычный 3 3 3 2 2 7 2 2" xfId="0"/>
    <cellStyle name="Обычный 3 3 3 2 2 7 2 2 2" xfId="0"/>
    <cellStyle name="Обычный 3 3 3 2 2 7 2 3" xfId="0"/>
    <cellStyle name="Обычный 3 3 3 2 2 7 2 3 2" xfId="0"/>
    <cellStyle name="Обычный 3 3 3 2 2 7 2 4" xfId="0"/>
    <cellStyle name="Обычный 3 3 3 2 2 7 2 4 2" xfId="0"/>
    <cellStyle name="Обычный 3 3 3 2 2 7 2 5" xfId="0"/>
    <cellStyle name="Обычный 3 3 3 2 2 7 3" xfId="0"/>
    <cellStyle name="Обычный 3 3 3 2 2 7 3 2" xfId="0"/>
    <cellStyle name="Обычный 3 3 3 2 2 7 3 2 2" xfId="0"/>
    <cellStyle name="Обычный 3 3 3 2 2 7 3 3" xfId="0"/>
    <cellStyle name="Обычный 3 3 3 2 2 7 3 3 2" xfId="0"/>
    <cellStyle name="Обычный 3 3 3 2 2 7 3 4" xfId="0"/>
    <cellStyle name="Обычный 3 3 3 2 2 7 3 4 2" xfId="0"/>
    <cellStyle name="Обычный 3 3 3 2 2 7 3 5" xfId="0"/>
    <cellStyle name="Обычный 3 3 3 2 2 7 4" xfId="0"/>
    <cellStyle name="Обычный 3 3 3 2 2 7 4 2" xfId="0"/>
    <cellStyle name="Обычный 3 3 3 2 2 7 5" xfId="0"/>
    <cellStyle name="Обычный 3 3 3 2 2 7 5 2" xfId="0"/>
    <cellStyle name="Обычный 3 3 3 2 2 7 6" xfId="0"/>
    <cellStyle name="Обычный 3 3 3 2 2 7 6 2" xfId="0"/>
    <cellStyle name="Обычный 3 3 3 2 2 7 7" xfId="0"/>
    <cellStyle name="Обычный 3 3 3 2 2 7_Без баланса" xfId="0"/>
    <cellStyle name="Обычный 3 3 3 2 2 8" xfId="0"/>
    <cellStyle name="Обычный 3 3 3 2 2 8 2" xfId="0"/>
    <cellStyle name="Обычный 3 3 3 2 2 8 2 2" xfId="0"/>
    <cellStyle name="Обычный 3 3 3 2 2 8 2 2 2" xfId="0"/>
    <cellStyle name="Обычный 3 3 3 2 2 8 2 3" xfId="0"/>
    <cellStyle name="Обычный 3 3 3 2 2 8 2 3 2" xfId="0"/>
    <cellStyle name="Обычный 3 3 3 2 2 8 2 4" xfId="0"/>
    <cellStyle name="Обычный 3 3 3 2 2 8 2 4 2" xfId="0"/>
    <cellStyle name="Обычный 3 3 3 2 2 8 2 5" xfId="0"/>
    <cellStyle name="Обычный 3 3 3 2 2 8 3" xfId="0"/>
    <cellStyle name="Обычный 3 3 3 2 2 8 3 2" xfId="0"/>
    <cellStyle name="Обычный 3 3 3 2 2 8 4" xfId="0"/>
    <cellStyle name="Обычный 3 3 3 2 2 8 4 2" xfId="0"/>
    <cellStyle name="Обычный 3 3 3 2 2 8 5" xfId="0"/>
    <cellStyle name="Обычный 3 3 3 2 2 8 5 2" xfId="0"/>
    <cellStyle name="Обычный 3 3 3 2 2 8 6" xfId="0"/>
    <cellStyle name="Обычный 3 3 3 2 2 8_Без баланса" xfId="0"/>
    <cellStyle name="Обычный 3 3 3 2 2 9" xfId="0"/>
    <cellStyle name="Обычный 3 3 3 2 2 9 2" xfId="0"/>
    <cellStyle name="Обычный 3 3 3 2 2 9 2 2" xfId="0"/>
    <cellStyle name="Обычный 3 3 3 2 2 9 3" xfId="0"/>
    <cellStyle name="Обычный 3 3 3 2 2 9 3 2" xfId="0"/>
    <cellStyle name="Обычный 3 3 3 2 2 9 4" xfId="0"/>
    <cellStyle name="Обычный 3 3 3 2 2 9 4 2" xfId="0"/>
    <cellStyle name="Обычный 3 3 3 2 2 9 5" xfId="0"/>
    <cellStyle name="Обычный 3 3 3 2 2_Без баланса" xfId="0"/>
    <cellStyle name="Обычный 3 3 3 2 3" xfId="0"/>
    <cellStyle name="Обычный 3 3 3 2 3 2" xfId="0"/>
    <cellStyle name="Обычный 3 3 3 2 3 2 2" xfId="0"/>
    <cellStyle name="Обычный 3 3 3 2 3 2 2 2" xfId="0"/>
    <cellStyle name="Обычный 3 3 3 2 3 2 2 2 2" xfId="0"/>
    <cellStyle name="Обычный 3 3 3 2 3 2 2 2 2 2" xfId="0"/>
    <cellStyle name="Обычный 3 3 3 2 3 2 2 2 3" xfId="0"/>
    <cellStyle name="Обычный 3 3 3 2 3 2 2 2 3 2" xfId="0"/>
    <cellStyle name="Обычный 3 3 3 2 3 2 2 2 4" xfId="0"/>
    <cellStyle name="Обычный 3 3 3 2 3 2 2 2 4 2" xfId="0"/>
    <cellStyle name="Обычный 3 3 3 2 3 2 2 2 5" xfId="0"/>
    <cellStyle name="Обычный 3 3 3 2 3 2 2 3" xfId="0"/>
    <cellStyle name="Обычный 3 3 3 2 3 2 2 3 2" xfId="0"/>
    <cellStyle name="Обычный 3 3 3 2 3 2 2 3 2 2" xfId="0"/>
    <cellStyle name="Обычный 3 3 3 2 3 2 2 3 3" xfId="0"/>
    <cellStyle name="Обычный 3 3 3 2 3 2 2 3 3 2" xfId="0"/>
    <cellStyle name="Обычный 3 3 3 2 3 2 2 3 4" xfId="0"/>
    <cellStyle name="Обычный 3 3 3 2 3 2 2 3 4 2" xfId="0"/>
    <cellStyle name="Обычный 3 3 3 2 3 2 2 3 5" xfId="0"/>
    <cellStyle name="Обычный 3 3 3 2 3 2 2 4" xfId="0"/>
    <cellStyle name="Обычный 3 3 3 2 3 2 2 4 2" xfId="0"/>
    <cellStyle name="Обычный 3 3 3 2 3 2 2 5" xfId="0"/>
    <cellStyle name="Обычный 3 3 3 2 3 2 2 5 2" xfId="0"/>
    <cellStyle name="Обычный 3 3 3 2 3 2 2 6" xfId="0"/>
    <cellStyle name="Обычный 3 3 3 2 3 2 2 6 2" xfId="0"/>
    <cellStyle name="Обычный 3 3 3 2 3 2 2 7" xfId="0"/>
    <cellStyle name="Обычный 3 3 3 2 3 2 2_Без баланса" xfId="0"/>
    <cellStyle name="Обычный 3 3 3 2 3 2 3" xfId="0"/>
    <cellStyle name="Обычный 3 3 3 2 3 2 3 2" xfId="0"/>
    <cellStyle name="Обычный 3 3 3 2 3 2 3 2 2" xfId="0"/>
    <cellStyle name="Обычный 3 3 3 2 3 2 3 2 2 2" xfId="0"/>
    <cellStyle name="Обычный 3 3 3 2 3 2 3 2 3" xfId="0"/>
    <cellStyle name="Обычный 3 3 3 2 3 2 3 2 3 2" xfId="0"/>
    <cellStyle name="Обычный 3 3 3 2 3 2 3 2 4" xfId="0"/>
    <cellStyle name="Обычный 3 3 3 2 3 2 3 2 4 2" xfId="0"/>
    <cellStyle name="Обычный 3 3 3 2 3 2 3 2 5" xfId="0"/>
    <cellStyle name="Обычный 3 3 3 2 3 2 3 3" xfId="0"/>
    <cellStyle name="Обычный 3 3 3 2 3 2 3 3 2" xfId="0"/>
    <cellStyle name="Обычный 3 3 3 2 3 2 3 4" xfId="0"/>
    <cellStyle name="Обычный 3 3 3 2 3 2 3 4 2" xfId="0"/>
    <cellStyle name="Обычный 3 3 3 2 3 2 3 5" xfId="0"/>
    <cellStyle name="Обычный 3 3 3 2 3 2 3 5 2" xfId="0"/>
    <cellStyle name="Обычный 3 3 3 2 3 2 3 6" xfId="0"/>
    <cellStyle name="Обычный 3 3 3 2 3 2 4" xfId="0"/>
    <cellStyle name="Обычный 3 3 3 2 3 2 4 2" xfId="0"/>
    <cellStyle name="Обычный 3 3 3 2 3 2 4 2 2" xfId="0"/>
    <cellStyle name="Обычный 3 3 3 2 3 2 4 3" xfId="0"/>
    <cellStyle name="Обычный 3 3 3 2 3 2 4 3 2" xfId="0"/>
    <cellStyle name="Обычный 3 3 3 2 3 2 4 4" xfId="0"/>
    <cellStyle name="Обычный 3 3 3 2 3 2 4 4 2" xfId="0"/>
    <cellStyle name="Обычный 3 3 3 2 3 2 4 5" xfId="0"/>
    <cellStyle name="Обычный 3 3 3 2 3 2 5" xfId="0"/>
    <cellStyle name="Обычный 3 3 3 2 3 2 5 2" xfId="0"/>
    <cellStyle name="Обычный 3 3 3 2 3 2 6" xfId="0"/>
    <cellStyle name="Обычный 3 3 3 2 3 2 6 2" xfId="0"/>
    <cellStyle name="Обычный 3 3 3 2 3 2 7" xfId="0"/>
    <cellStyle name="Обычный 3 3 3 2 3 2 7 2" xfId="0"/>
    <cellStyle name="Обычный 3 3 3 2 3 2 8" xfId="0"/>
    <cellStyle name="Обычный 3 3 3 2 3 2_Без баланса" xfId="0"/>
    <cellStyle name="Обычный 3 3 3 2 3 3" xfId="0"/>
    <cellStyle name="Обычный 3 3 3 2 3 3 2" xfId="0"/>
    <cellStyle name="Обычный 3 3 3 2 3 3 2 2" xfId="0"/>
    <cellStyle name="Обычный 3 3 3 2 3 3 2 2 2" xfId="0"/>
    <cellStyle name="Обычный 3 3 3 2 3 3 2 3" xfId="0"/>
    <cellStyle name="Обычный 3 3 3 2 3 3 2 3 2" xfId="0"/>
    <cellStyle name="Обычный 3 3 3 2 3 3 2 4" xfId="0"/>
    <cellStyle name="Обычный 3 3 3 2 3 3 2 4 2" xfId="0"/>
    <cellStyle name="Обычный 3 3 3 2 3 3 2 5" xfId="0"/>
    <cellStyle name="Обычный 3 3 3 2 3 3 3" xfId="0"/>
    <cellStyle name="Обычный 3 3 3 2 3 3 3 2" xfId="0"/>
    <cellStyle name="Обычный 3 3 3 2 3 3 3 2 2" xfId="0"/>
    <cellStyle name="Обычный 3 3 3 2 3 3 3 3" xfId="0"/>
    <cellStyle name="Обычный 3 3 3 2 3 3 3 3 2" xfId="0"/>
    <cellStyle name="Обычный 3 3 3 2 3 3 3 4" xfId="0"/>
    <cellStyle name="Обычный 3 3 3 2 3 3 3 4 2" xfId="0"/>
    <cellStyle name="Обычный 3 3 3 2 3 3 3 5" xfId="0"/>
    <cellStyle name="Обычный 3 3 3 2 3 3 4" xfId="0"/>
    <cellStyle name="Обычный 3 3 3 2 3 3 4 2" xfId="0"/>
    <cellStyle name="Обычный 3 3 3 2 3 3 5" xfId="0"/>
    <cellStyle name="Обычный 3 3 3 2 3 3 5 2" xfId="0"/>
    <cellStyle name="Обычный 3 3 3 2 3 3 6" xfId="0"/>
    <cellStyle name="Обычный 3 3 3 2 3 3 6 2" xfId="0"/>
    <cellStyle name="Обычный 3 3 3 2 3 3 7" xfId="0"/>
    <cellStyle name="Обычный 3 3 3 2 3 3_Без баланса" xfId="0"/>
    <cellStyle name="Обычный 3 3 3 2 3 4" xfId="0"/>
    <cellStyle name="Обычный 3 3 3 2 3 4 2" xfId="0"/>
    <cellStyle name="Обычный 3 3 3 2 3 4 2 2" xfId="0"/>
    <cellStyle name="Обычный 3 3 3 2 3 4 2 2 2" xfId="0"/>
    <cellStyle name="Обычный 3 3 3 2 3 4 2 3" xfId="0"/>
    <cellStyle name="Обычный 3 3 3 2 3 4 2 3 2" xfId="0"/>
    <cellStyle name="Обычный 3 3 3 2 3 4 2 4" xfId="0"/>
    <cellStyle name="Обычный 3 3 3 2 3 4 2 4 2" xfId="0"/>
    <cellStyle name="Обычный 3 3 3 2 3 4 2 5" xfId="0"/>
    <cellStyle name="Обычный 3 3 3 2 3 4 3" xfId="0"/>
    <cellStyle name="Обычный 3 3 3 2 3 4 3 2" xfId="0"/>
    <cellStyle name="Обычный 3 3 3 2 3 4 4" xfId="0"/>
    <cellStyle name="Обычный 3 3 3 2 3 4 4 2" xfId="0"/>
    <cellStyle name="Обычный 3 3 3 2 3 4 5" xfId="0"/>
    <cellStyle name="Обычный 3 3 3 2 3 4 5 2" xfId="0"/>
    <cellStyle name="Обычный 3 3 3 2 3 4 6" xfId="0"/>
    <cellStyle name="Обычный 3 3 3 2 3 5" xfId="0"/>
    <cellStyle name="Обычный 3 3 3 2 3 5 2" xfId="0"/>
    <cellStyle name="Обычный 3 3 3 2 3 5 2 2" xfId="0"/>
    <cellStyle name="Обычный 3 3 3 2 3 5 3" xfId="0"/>
    <cellStyle name="Обычный 3 3 3 2 3 5 3 2" xfId="0"/>
    <cellStyle name="Обычный 3 3 3 2 3 5 4" xfId="0"/>
    <cellStyle name="Обычный 3 3 3 2 3 5 4 2" xfId="0"/>
    <cellStyle name="Обычный 3 3 3 2 3 5 5" xfId="0"/>
    <cellStyle name="Обычный 3 3 3 2 3 6" xfId="0"/>
    <cellStyle name="Обычный 3 3 3 2 3 6 2" xfId="0"/>
    <cellStyle name="Обычный 3 3 3 2 3 7" xfId="0"/>
    <cellStyle name="Обычный 3 3 3 2 3 7 2" xfId="0"/>
    <cellStyle name="Обычный 3 3 3 2 3 8" xfId="0"/>
    <cellStyle name="Обычный 3 3 3 2 3 8 2" xfId="0"/>
    <cellStyle name="Обычный 3 3 3 2 3 9" xfId="0"/>
    <cellStyle name="Обычный 3 3 3 2 3_Без баланса" xfId="0"/>
    <cellStyle name="Обычный 3 3 3 2 4" xfId="0"/>
    <cellStyle name="Обычный 3 3 3 2 4 2" xfId="0"/>
    <cellStyle name="Обычный 3 3 3 2 4 2 2" xfId="0"/>
    <cellStyle name="Обычный 3 3 3 2 4 2 2 2" xfId="0"/>
    <cellStyle name="Обычный 3 3 3 2 4 2 2 2 2" xfId="0"/>
    <cellStyle name="Обычный 3 3 3 2 4 2 2 3" xfId="0"/>
    <cellStyle name="Обычный 3 3 3 2 4 2 2 3 2" xfId="0"/>
    <cellStyle name="Обычный 3 3 3 2 4 2 2 4" xfId="0"/>
    <cellStyle name="Обычный 3 3 3 2 4 2 2 4 2" xfId="0"/>
    <cellStyle name="Обычный 3 3 3 2 4 2 2 5" xfId="0"/>
    <cellStyle name="Обычный 3 3 3 2 4 2 3" xfId="0"/>
    <cellStyle name="Обычный 3 3 3 2 4 2 3 2" xfId="0"/>
    <cellStyle name="Обычный 3 3 3 2 4 2 3 2 2" xfId="0"/>
    <cellStyle name="Обычный 3 3 3 2 4 2 3 3" xfId="0"/>
    <cellStyle name="Обычный 3 3 3 2 4 2 3 3 2" xfId="0"/>
    <cellStyle name="Обычный 3 3 3 2 4 2 3 4" xfId="0"/>
    <cellStyle name="Обычный 3 3 3 2 4 2 3 4 2" xfId="0"/>
    <cellStyle name="Обычный 3 3 3 2 4 2 3 5" xfId="0"/>
    <cellStyle name="Обычный 3 3 3 2 4 2 4" xfId="0"/>
    <cellStyle name="Обычный 3 3 3 2 4 2 4 2" xfId="0"/>
    <cellStyle name="Обычный 3 3 3 2 4 2 5" xfId="0"/>
    <cellStyle name="Обычный 3 3 3 2 4 2 5 2" xfId="0"/>
    <cellStyle name="Обычный 3 3 3 2 4 2 6" xfId="0"/>
    <cellStyle name="Обычный 3 3 3 2 4 2 6 2" xfId="0"/>
    <cellStyle name="Обычный 3 3 3 2 4 2 7" xfId="0"/>
    <cellStyle name="Обычный 3 3 3 2 4 2_Без баланса" xfId="0"/>
    <cellStyle name="Обычный 3 3 3 2 4 3" xfId="0"/>
    <cellStyle name="Обычный 3 3 3 2 4 3 2" xfId="0"/>
    <cellStyle name="Обычный 3 3 3 2 4 3 2 2" xfId="0"/>
    <cellStyle name="Обычный 3 3 3 2 4 3 2 2 2" xfId="0"/>
    <cellStyle name="Обычный 3 3 3 2 4 3 2 3" xfId="0"/>
    <cellStyle name="Обычный 3 3 3 2 4 3 2 3 2" xfId="0"/>
    <cellStyle name="Обычный 3 3 3 2 4 3 2 4" xfId="0"/>
    <cellStyle name="Обычный 3 3 3 2 4 3 2 4 2" xfId="0"/>
    <cellStyle name="Обычный 3 3 3 2 4 3 2 5" xfId="0"/>
    <cellStyle name="Обычный 3 3 3 2 4 3 3" xfId="0"/>
    <cellStyle name="Обычный 3 3 3 2 4 3 3 2" xfId="0"/>
    <cellStyle name="Обычный 3 3 3 2 4 3 4" xfId="0"/>
    <cellStyle name="Обычный 3 3 3 2 4 3 4 2" xfId="0"/>
    <cellStyle name="Обычный 3 3 3 2 4 3 5" xfId="0"/>
    <cellStyle name="Обычный 3 3 3 2 4 3 5 2" xfId="0"/>
    <cellStyle name="Обычный 3 3 3 2 4 3 6" xfId="0"/>
    <cellStyle name="Обычный 3 3 3 2 4 4" xfId="0"/>
    <cellStyle name="Обычный 3 3 3 2 4 4 2" xfId="0"/>
    <cellStyle name="Обычный 3 3 3 2 4 4 2 2" xfId="0"/>
    <cellStyle name="Обычный 3 3 3 2 4 4 3" xfId="0"/>
    <cellStyle name="Обычный 3 3 3 2 4 4 3 2" xfId="0"/>
    <cellStyle name="Обычный 3 3 3 2 4 4 4" xfId="0"/>
    <cellStyle name="Обычный 3 3 3 2 4 4 4 2" xfId="0"/>
    <cellStyle name="Обычный 3 3 3 2 4 4 5" xfId="0"/>
    <cellStyle name="Обычный 3 3 3 2 4 5" xfId="0"/>
    <cellStyle name="Обычный 3 3 3 2 4 5 2" xfId="0"/>
    <cellStyle name="Обычный 3 3 3 2 4 6" xfId="0"/>
    <cellStyle name="Обычный 3 3 3 2 4 6 2" xfId="0"/>
    <cellStyle name="Обычный 3 3 3 2 4 7" xfId="0"/>
    <cellStyle name="Обычный 3 3 3 2 4 7 2" xfId="0"/>
    <cellStyle name="Обычный 3 3 3 2 4 8" xfId="0"/>
    <cellStyle name="Обычный 3 3 3 2 4_Без баланса" xfId="0"/>
    <cellStyle name="Обычный 3 3 3 2 5" xfId="0"/>
    <cellStyle name="Обычный 3 3 3 2 5 2" xfId="0"/>
    <cellStyle name="Обычный 3 3 3 2 5 2 2" xfId="0"/>
    <cellStyle name="Обычный 3 3 3 2 5 2 2 2" xfId="0"/>
    <cellStyle name="Обычный 3 3 3 2 5 2 2 2 2" xfId="0"/>
    <cellStyle name="Обычный 3 3 3 2 5 2 2 3" xfId="0"/>
    <cellStyle name="Обычный 3 3 3 2 5 2 2 3 2" xfId="0"/>
    <cellStyle name="Обычный 3 3 3 2 5 2 2 4" xfId="0"/>
    <cellStyle name="Обычный 3 3 3 2 5 2 2 4 2" xfId="0"/>
    <cellStyle name="Обычный 3 3 3 2 5 2 2 5" xfId="0"/>
    <cellStyle name="Обычный 3 3 3 2 5 2 3" xfId="0"/>
    <cellStyle name="Обычный 3 3 3 2 5 2 3 2" xfId="0"/>
    <cellStyle name="Обычный 3 3 3 2 5 2 3 2 2" xfId="0"/>
    <cellStyle name="Обычный 3 3 3 2 5 2 3 3" xfId="0"/>
    <cellStyle name="Обычный 3 3 3 2 5 2 3 3 2" xfId="0"/>
    <cellStyle name="Обычный 3 3 3 2 5 2 3 4" xfId="0"/>
    <cellStyle name="Обычный 3 3 3 2 5 2 3 4 2" xfId="0"/>
    <cellStyle name="Обычный 3 3 3 2 5 2 3 5" xfId="0"/>
    <cellStyle name="Обычный 3 3 3 2 5 2 4" xfId="0"/>
    <cellStyle name="Обычный 3 3 3 2 5 2 4 2" xfId="0"/>
    <cellStyle name="Обычный 3 3 3 2 5 2 5" xfId="0"/>
    <cellStyle name="Обычный 3 3 3 2 5 2 5 2" xfId="0"/>
    <cellStyle name="Обычный 3 3 3 2 5 2 6" xfId="0"/>
    <cellStyle name="Обычный 3 3 3 2 5 2 6 2" xfId="0"/>
    <cellStyle name="Обычный 3 3 3 2 5 2 7" xfId="0"/>
    <cellStyle name="Обычный 3 3 3 2 5 2_Без баланса" xfId="0"/>
    <cellStyle name="Обычный 3 3 3 2 5 3" xfId="0"/>
    <cellStyle name="Обычный 3 3 3 2 5 3 2" xfId="0"/>
    <cellStyle name="Обычный 3 3 3 2 5 3 2 2" xfId="0"/>
    <cellStyle name="Обычный 3 3 3 2 5 3 3" xfId="0"/>
    <cellStyle name="Обычный 3 3 3 2 5 3 3 2" xfId="0"/>
    <cellStyle name="Обычный 3 3 3 2 5 3 4" xfId="0"/>
    <cellStyle name="Обычный 3 3 3 2 5 3 4 2" xfId="0"/>
    <cellStyle name="Обычный 3 3 3 2 5 3 5" xfId="0"/>
    <cellStyle name="Обычный 3 3 3 2 5 4" xfId="0"/>
    <cellStyle name="Обычный 3 3 3 2 5 4 2" xfId="0"/>
    <cellStyle name="Обычный 3 3 3 2 5 4 2 2" xfId="0"/>
    <cellStyle name="Обычный 3 3 3 2 5 4 3" xfId="0"/>
    <cellStyle name="Обычный 3 3 3 2 5 4 3 2" xfId="0"/>
    <cellStyle name="Обычный 3 3 3 2 5 4 4" xfId="0"/>
    <cellStyle name="Обычный 3 3 3 2 5 4 4 2" xfId="0"/>
    <cellStyle name="Обычный 3 3 3 2 5 4 5" xfId="0"/>
    <cellStyle name="Обычный 3 3 3 2 5 5" xfId="0"/>
    <cellStyle name="Обычный 3 3 3 2 5 5 2" xfId="0"/>
    <cellStyle name="Обычный 3 3 3 2 5 6" xfId="0"/>
    <cellStyle name="Обычный 3 3 3 2 5 6 2" xfId="0"/>
    <cellStyle name="Обычный 3 3 3 2 5 7" xfId="0"/>
    <cellStyle name="Обычный 3 3 3 2 5 7 2" xfId="0"/>
    <cellStyle name="Обычный 3 3 3 2 5 8" xfId="0"/>
    <cellStyle name="Обычный 3 3 3 2 5_Без баланса" xfId="0"/>
    <cellStyle name="Обычный 3 3 3 2 6" xfId="0"/>
    <cellStyle name="Обычный 3 3 3 2 6 10" xfId="0"/>
    <cellStyle name="Обычный 3 3 3 2 6 2" xfId="0"/>
    <cellStyle name="Обычный 3 3 3 2 6 2 2" xfId="0"/>
    <cellStyle name="Обычный 3 3 3 2 6 2 2 2" xfId="0"/>
    <cellStyle name="Обычный 3 3 3 2 6 2 2 2 2" xfId="0"/>
    <cellStyle name="Обычный 3 3 3 2 6 2 2 3" xfId="0"/>
    <cellStyle name="Обычный 3 3 3 2 6 2 2 3 2" xfId="0"/>
    <cellStyle name="Обычный 3 3 3 2 6 2 2 4" xfId="0"/>
    <cellStyle name="Обычный 3 3 3 2 6 2 2 4 2" xfId="0"/>
    <cellStyle name="Обычный 3 3 3 2 6 2 2 5" xfId="0"/>
    <cellStyle name="Обычный 3 3 3 2 6 2 3" xfId="0"/>
    <cellStyle name="Обычный 3 3 3 2 6 2 3 2" xfId="0"/>
    <cellStyle name="Обычный 3 3 3 2 6 2 4" xfId="0"/>
    <cellStyle name="Обычный 3 3 3 2 6 2 4 2" xfId="0"/>
    <cellStyle name="Обычный 3 3 3 2 6 2 5" xfId="0"/>
    <cellStyle name="Обычный 3 3 3 2 6 2 5 2" xfId="0"/>
    <cellStyle name="Обычный 3 3 3 2 6 2 6" xfId="0"/>
    <cellStyle name="Обычный 3 3 3 2 6 2_Без баланса" xfId="0"/>
    <cellStyle name="Обычный 3 3 3 2 6 3" xfId="0"/>
    <cellStyle name="Обычный 3 3 3 2 6 3 2" xfId="0"/>
    <cellStyle name="Обычный 3 3 3 2 6 3 2 2" xfId="0"/>
    <cellStyle name="Обычный 3 3 3 2 6 3 3" xfId="0"/>
    <cellStyle name="Обычный 3 3 3 2 6 3 3 2" xfId="0"/>
    <cellStyle name="Обычный 3 3 3 2 6 3 4" xfId="0"/>
    <cellStyle name="Обычный 3 3 3 2 6 3 4 2" xfId="0"/>
    <cellStyle name="Обычный 3 3 3 2 6 3 5" xfId="0"/>
    <cellStyle name="Обычный 3 3 3 2 6 4" xfId="0"/>
    <cellStyle name="Обычный 3 3 3 2 6 4 2" xfId="0"/>
    <cellStyle name="Обычный 3 3 3 2 6 4 2 2" xfId="0"/>
    <cellStyle name="Обычный 3 3 3 2 6 4 3" xfId="0"/>
    <cellStyle name="Обычный 3 3 3 2 6 4 3 2" xfId="0"/>
    <cellStyle name="Обычный 3 3 3 2 6 4 4" xfId="0"/>
    <cellStyle name="Обычный 3 3 3 2 6 4 4 2" xfId="0"/>
    <cellStyle name="Обычный 3 3 3 2 6 4 5" xfId="0"/>
    <cellStyle name="Обычный 3 3 3 2 6 5" xfId="0"/>
    <cellStyle name="Обычный 3 3 3 2 6 5 2" xfId="0"/>
    <cellStyle name="Обычный 3 3 3 2 6 5 2 2" xfId="0"/>
    <cellStyle name="Обычный 3 3 3 2 6 5 3" xfId="0"/>
    <cellStyle name="Обычный 3 3 3 2 6 5 3 2" xfId="0"/>
    <cellStyle name="Обычный 3 3 3 2 6 5 4" xfId="0"/>
    <cellStyle name="Обычный 3 3 3 2 6 5 4 2" xfId="0"/>
    <cellStyle name="Обычный 3 3 3 2 6 5 5" xfId="0"/>
    <cellStyle name="Обычный 3 3 3 2 6 6" xfId="0"/>
    <cellStyle name="Обычный 3 3 3 2 6 6 2" xfId="0"/>
    <cellStyle name="Обычный 3 3 3 2 6 6 2 2" xfId="0"/>
    <cellStyle name="Обычный 3 3 3 2 6 6 3" xfId="0"/>
    <cellStyle name="Обычный 3 3 3 2 6 6 3 2" xfId="0"/>
    <cellStyle name="Обычный 3 3 3 2 6 6 4" xfId="0"/>
    <cellStyle name="Обычный 3 3 3 2 6 6 4 2" xfId="0"/>
    <cellStyle name="Обычный 3 3 3 2 6 6 5" xfId="0"/>
    <cellStyle name="Обычный 3 3 3 2 6 7" xfId="0"/>
    <cellStyle name="Обычный 3 3 3 2 6 7 2" xfId="0"/>
    <cellStyle name="Обычный 3 3 3 2 6 8" xfId="0"/>
    <cellStyle name="Обычный 3 3 3 2 6 8 2" xfId="0"/>
    <cellStyle name="Обычный 3 3 3 2 6 9" xfId="0"/>
    <cellStyle name="Обычный 3 3 3 2 6 9 2" xfId="0"/>
    <cellStyle name="Обычный 3 3 3 2 6_Без баланса" xfId="0"/>
    <cellStyle name="Обычный 3 3 3 2 7" xfId="0"/>
    <cellStyle name="Обычный 3 3 3 2 7 2" xfId="0"/>
    <cellStyle name="Обычный 3 3 3 2 7 2 2" xfId="0"/>
    <cellStyle name="Обычный 3 3 3 2 7 2 2 2" xfId="0"/>
    <cellStyle name="Обычный 3 3 3 2 7 2 3" xfId="0"/>
    <cellStyle name="Обычный 3 3 3 2 7 2 3 2" xfId="0"/>
    <cellStyle name="Обычный 3 3 3 2 7 2 4" xfId="0"/>
    <cellStyle name="Обычный 3 3 3 2 7 2 4 2" xfId="0"/>
    <cellStyle name="Обычный 3 3 3 2 7 2 5" xfId="0"/>
    <cellStyle name="Обычный 3 3 3 2 7 3" xfId="0"/>
    <cellStyle name="Обычный 3 3 3 2 7 3 2" xfId="0"/>
    <cellStyle name="Обычный 3 3 3 2 7 3 2 2" xfId="0"/>
    <cellStyle name="Обычный 3 3 3 2 7 3 3" xfId="0"/>
    <cellStyle name="Обычный 3 3 3 2 7 3 3 2" xfId="0"/>
    <cellStyle name="Обычный 3 3 3 2 7 3 4" xfId="0"/>
    <cellStyle name="Обычный 3 3 3 2 7 3 4 2" xfId="0"/>
    <cellStyle name="Обычный 3 3 3 2 7 3 5" xfId="0"/>
    <cellStyle name="Обычный 3 3 3 2 7 4" xfId="0"/>
    <cellStyle name="Обычный 3 3 3 2 7 4 2" xfId="0"/>
    <cellStyle name="Обычный 3 3 3 2 7 5" xfId="0"/>
    <cellStyle name="Обычный 3 3 3 2 7 5 2" xfId="0"/>
    <cellStyle name="Обычный 3 3 3 2 7 6" xfId="0"/>
    <cellStyle name="Обычный 3 3 3 2 7 6 2" xfId="0"/>
    <cellStyle name="Обычный 3 3 3 2 7 7" xfId="0"/>
    <cellStyle name="Обычный 3 3 3 2 7_Без баланса" xfId="0"/>
    <cellStyle name="Обычный 3 3 3 2 8" xfId="0"/>
    <cellStyle name="Обычный 3 3 3 2 8 2" xfId="0"/>
    <cellStyle name="Обычный 3 3 3 2 8 2 2" xfId="0"/>
    <cellStyle name="Обычный 3 3 3 2 8 2 2 2" xfId="0"/>
    <cellStyle name="Обычный 3 3 3 2 8 2 3" xfId="0"/>
    <cellStyle name="Обычный 3 3 3 2 8 2 3 2" xfId="0"/>
    <cellStyle name="Обычный 3 3 3 2 8 2 4" xfId="0"/>
    <cellStyle name="Обычный 3 3 3 2 8 2 4 2" xfId="0"/>
    <cellStyle name="Обычный 3 3 3 2 8 2 5" xfId="0"/>
    <cellStyle name="Обычный 3 3 3 2 8 3" xfId="0"/>
    <cellStyle name="Обычный 3 3 3 2 8 3 2" xfId="0"/>
    <cellStyle name="Обычный 3 3 3 2 8 3 2 2" xfId="0"/>
    <cellStyle name="Обычный 3 3 3 2 8 3 3" xfId="0"/>
    <cellStyle name="Обычный 3 3 3 2 8 3 3 2" xfId="0"/>
    <cellStyle name="Обычный 3 3 3 2 8 3 4" xfId="0"/>
    <cellStyle name="Обычный 3 3 3 2 8 3 4 2" xfId="0"/>
    <cellStyle name="Обычный 3 3 3 2 8 3 5" xfId="0"/>
    <cellStyle name="Обычный 3 3 3 2 8 4" xfId="0"/>
    <cellStyle name="Обычный 3 3 3 2 8 4 2" xfId="0"/>
    <cellStyle name="Обычный 3 3 3 2 8 5" xfId="0"/>
    <cellStyle name="Обычный 3 3 3 2 8 5 2" xfId="0"/>
    <cellStyle name="Обычный 3 3 3 2 8 6" xfId="0"/>
    <cellStyle name="Обычный 3 3 3 2 8 6 2" xfId="0"/>
    <cellStyle name="Обычный 3 3 3 2 8 7" xfId="0"/>
    <cellStyle name="Обычный 3 3 3 2 8_Без баланса" xfId="0"/>
    <cellStyle name="Обычный 3 3 3 2 9" xfId="0"/>
    <cellStyle name="Обычный 3 3 3 2 9 2" xfId="0"/>
    <cellStyle name="Обычный 3 3 3 2 9 2 2" xfId="0"/>
    <cellStyle name="Обычный 3 3 3 2 9 2 2 2" xfId="0"/>
    <cellStyle name="Обычный 3 3 3 2 9 2 3" xfId="0"/>
    <cellStyle name="Обычный 3 3 3 2 9 2 3 2" xfId="0"/>
    <cellStyle name="Обычный 3 3 3 2 9 2 4" xfId="0"/>
    <cellStyle name="Обычный 3 3 3 2 9 2 4 2" xfId="0"/>
    <cellStyle name="Обычный 3 3 3 2 9 2 5" xfId="0"/>
    <cellStyle name="Обычный 3 3 3 2 9 3" xfId="0"/>
    <cellStyle name="Обычный 3 3 3 2 9 3 2" xfId="0"/>
    <cellStyle name="Обычный 3 3 3 2 9 4" xfId="0"/>
    <cellStyle name="Обычный 3 3 3 2 9 4 2" xfId="0"/>
    <cellStyle name="Обычный 3 3 3 2 9 5" xfId="0"/>
    <cellStyle name="Обычный 3 3 3 2 9 5 2" xfId="0"/>
    <cellStyle name="Обычный 3 3 3 2 9 6" xfId="0"/>
    <cellStyle name="Обычный 3 3 3 2 9_Без баланса" xfId="0"/>
    <cellStyle name="Обычный 3 3 3 2_Без баланса" xfId="0"/>
    <cellStyle name="Обычный 3 3 3 3" xfId="0"/>
    <cellStyle name="Обычный 3 3 3 3 10" xfId="0"/>
    <cellStyle name="Обычный 3 3 3 3 10 2" xfId="0"/>
    <cellStyle name="Обычный 3 3 3 3 10 2 2" xfId="0"/>
    <cellStyle name="Обычный 3 3 3 3 10 3" xfId="0"/>
    <cellStyle name="Обычный 3 3 3 3 10 3 2" xfId="0"/>
    <cellStyle name="Обычный 3 3 3 3 10 4" xfId="0"/>
    <cellStyle name="Обычный 3 3 3 3 10 4 2" xfId="0"/>
    <cellStyle name="Обычный 3 3 3 3 10 5" xfId="0"/>
    <cellStyle name="Обычный 3 3 3 3 11" xfId="0"/>
    <cellStyle name="Обычный 3 3 3 3 11 2" xfId="0"/>
    <cellStyle name="Обычный 3 3 3 3 12" xfId="0"/>
    <cellStyle name="Обычный 3 3 3 3 12 2" xfId="0"/>
    <cellStyle name="Обычный 3 3 3 3 13" xfId="0"/>
    <cellStyle name="Обычный 3 3 3 3 13 2" xfId="0"/>
    <cellStyle name="Обычный 3 3 3 3 14" xfId="0"/>
    <cellStyle name="Обычный 3 3 3 3 2" xfId="0"/>
    <cellStyle name="Обычный 3 3 3 3 2 2" xfId="0"/>
    <cellStyle name="Обычный 3 3 3 3 2 2 2" xfId="0"/>
    <cellStyle name="Обычный 3 3 3 3 2 2 2 2" xfId="0"/>
    <cellStyle name="Обычный 3 3 3 3 2 2 2 2 2" xfId="0"/>
    <cellStyle name="Обычный 3 3 3 3 2 2 2 2 2 2" xfId="0"/>
    <cellStyle name="Обычный 3 3 3 3 2 2 2 2 3" xfId="0"/>
    <cellStyle name="Обычный 3 3 3 3 2 2 2 2 3 2" xfId="0"/>
    <cellStyle name="Обычный 3 3 3 3 2 2 2 2 4" xfId="0"/>
    <cellStyle name="Обычный 3 3 3 3 2 2 2 2 4 2" xfId="0"/>
    <cellStyle name="Обычный 3 3 3 3 2 2 2 2 5" xfId="0"/>
    <cellStyle name="Обычный 3 3 3 3 2 2 2 3" xfId="0"/>
    <cellStyle name="Обычный 3 3 3 3 2 2 2 3 2" xfId="0"/>
    <cellStyle name="Обычный 3 3 3 3 2 2 2 3 2 2" xfId="0"/>
    <cellStyle name="Обычный 3 3 3 3 2 2 2 3 3" xfId="0"/>
    <cellStyle name="Обычный 3 3 3 3 2 2 2 3 3 2" xfId="0"/>
    <cellStyle name="Обычный 3 3 3 3 2 2 2 3 4" xfId="0"/>
    <cellStyle name="Обычный 3 3 3 3 2 2 2 3 4 2" xfId="0"/>
    <cellStyle name="Обычный 3 3 3 3 2 2 2 3 5" xfId="0"/>
    <cellStyle name="Обычный 3 3 3 3 2 2 2 4" xfId="0"/>
    <cellStyle name="Обычный 3 3 3 3 2 2 2 4 2" xfId="0"/>
    <cellStyle name="Обычный 3 3 3 3 2 2 2 5" xfId="0"/>
    <cellStyle name="Обычный 3 3 3 3 2 2 2 5 2" xfId="0"/>
    <cellStyle name="Обычный 3 3 3 3 2 2 2 6" xfId="0"/>
    <cellStyle name="Обычный 3 3 3 3 2 2 2 6 2" xfId="0"/>
    <cellStyle name="Обычный 3 3 3 3 2 2 2 7" xfId="0"/>
    <cellStyle name="Обычный 3 3 3 3 2 2 2_Без баланса" xfId="0"/>
    <cellStyle name="Обычный 3 3 3 3 2 2 3" xfId="0"/>
    <cellStyle name="Обычный 3 3 3 3 2 2 3 2" xfId="0"/>
    <cellStyle name="Обычный 3 3 3 3 2 2 3 2 2" xfId="0"/>
    <cellStyle name="Обычный 3 3 3 3 2 2 3 2 2 2" xfId="0"/>
    <cellStyle name="Обычный 3 3 3 3 2 2 3 2 3" xfId="0"/>
    <cellStyle name="Обычный 3 3 3 3 2 2 3 2 3 2" xfId="0"/>
    <cellStyle name="Обычный 3 3 3 3 2 2 3 2 4" xfId="0"/>
    <cellStyle name="Обычный 3 3 3 3 2 2 3 2 4 2" xfId="0"/>
    <cellStyle name="Обычный 3 3 3 3 2 2 3 2 5" xfId="0"/>
    <cellStyle name="Обычный 3 3 3 3 2 2 3 3" xfId="0"/>
    <cellStyle name="Обычный 3 3 3 3 2 2 3 3 2" xfId="0"/>
    <cellStyle name="Обычный 3 3 3 3 2 2 3 4" xfId="0"/>
    <cellStyle name="Обычный 3 3 3 3 2 2 3 4 2" xfId="0"/>
    <cellStyle name="Обычный 3 3 3 3 2 2 3 5" xfId="0"/>
    <cellStyle name="Обычный 3 3 3 3 2 2 3 5 2" xfId="0"/>
    <cellStyle name="Обычный 3 3 3 3 2 2 3 6" xfId="0"/>
    <cellStyle name="Обычный 3 3 3 3 2 2 4" xfId="0"/>
    <cellStyle name="Обычный 3 3 3 3 2 2 4 2" xfId="0"/>
    <cellStyle name="Обычный 3 3 3 3 2 2 4 2 2" xfId="0"/>
    <cellStyle name="Обычный 3 3 3 3 2 2 4 3" xfId="0"/>
    <cellStyle name="Обычный 3 3 3 3 2 2 4 3 2" xfId="0"/>
    <cellStyle name="Обычный 3 3 3 3 2 2 4 4" xfId="0"/>
    <cellStyle name="Обычный 3 3 3 3 2 2 4 4 2" xfId="0"/>
    <cellStyle name="Обычный 3 3 3 3 2 2 4 5" xfId="0"/>
    <cellStyle name="Обычный 3 3 3 3 2 2 5" xfId="0"/>
    <cellStyle name="Обычный 3 3 3 3 2 2 5 2" xfId="0"/>
    <cellStyle name="Обычный 3 3 3 3 2 2 6" xfId="0"/>
    <cellStyle name="Обычный 3 3 3 3 2 2 6 2" xfId="0"/>
    <cellStyle name="Обычный 3 3 3 3 2 2 7" xfId="0"/>
    <cellStyle name="Обычный 3 3 3 3 2 2 7 2" xfId="0"/>
    <cellStyle name="Обычный 3 3 3 3 2 2 8" xfId="0"/>
    <cellStyle name="Обычный 3 3 3 3 2 2_Без баланса" xfId="0"/>
    <cellStyle name="Обычный 3 3 3 3 2 3" xfId="0"/>
    <cellStyle name="Обычный 3 3 3 3 2 3 2" xfId="0"/>
    <cellStyle name="Обычный 3 3 3 3 2 3 2 2" xfId="0"/>
    <cellStyle name="Обычный 3 3 3 3 2 3 2 2 2" xfId="0"/>
    <cellStyle name="Обычный 3 3 3 3 2 3 2 3" xfId="0"/>
    <cellStyle name="Обычный 3 3 3 3 2 3 2 3 2" xfId="0"/>
    <cellStyle name="Обычный 3 3 3 3 2 3 2 4" xfId="0"/>
    <cellStyle name="Обычный 3 3 3 3 2 3 2 4 2" xfId="0"/>
    <cellStyle name="Обычный 3 3 3 3 2 3 2 5" xfId="0"/>
    <cellStyle name="Обычный 3 3 3 3 2 3 3" xfId="0"/>
    <cellStyle name="Обычный 3 3 3 3 2 3 3 2" xfId="0"/>
    <cellStyle name="Обычный 3 3 3 3 2 3 3 2 2" xfId="0"/>
    <cellStyle name="Обычный 3 3 3 3 2 3 3 3" xfId="0"/>
    <cellStyle name="Обычный 3 3 3 3 2 3 3 3 2" xfId="0"/>
    <cellStyle name="Обычный 3 3 3 3 2 3 3 4" xfId="0"/>
    <cellStyle name="Обычный 3 3 3 3 2 3 3 4 2" xfId="0"/>
    <cellStyle name="Обычный 3 3 3 3 2 3 3 5" xfId="0"/>
    <cellStyle name="Обычный 3 3 3 3 2 3 4" xfId="0"/>
    <cellStyle name="Обычный 3 3 3 3 2 3 4 2" xfId="0"/>
    <cellStyle name="Обычный 3 3 3 3 2 3 5" xfId="0"/>
    <cellStyle name="Обычный 3 3 3 3 2 3 5 2" xfId="0"/>
    <cellStyle name="Обычный 3 3 3 3 2 3 6" xfId="0"/>
    <cellStyle name="Обычный 3 3 3 3 2 3 6 2" xfId="0"/>
    <cellStyle name="Обычный 3 3 3 3 2 3 7" xfId="0"/>
    <cellStyle name="Обычный 3 3 3 3 2 3_Без баланса" xfId="0"/>
    <cellStyle name="Обычный 3 3 3 3 2 4" xfId="0"/>
    <cellStyle name="Обычный 3 3 3 3 2 4 2" xfId="0"/>
    <cellStyle name="Обычный 3 3 3 3 2 4 2 2" xfId="0"/>
    <cellStyle name="Обычный 3 3 3 3 2 4 2 2 2" xfId="0"/>
    <cellStyle name="Обычный 3 3 3 3 2 4 2 3" xfId="0"/>
    <cellStyle name="Обычный 3 3 3 3 2 4 2 3 2" xfId="0"/>
    <cellStyle name="Обычный 3 3 3 3 2 4 2 4" xfId="0"/>
    <cellStyle name="Обычный 3 3 3 3 2 4 2 4 2" xfId="0"/>
    <cellStyle name="Обычный 3 3 3 3 2 4 2 5" xfId="0"/>
    <cellStyle name="Обычный 3 3 3 3 2 4 3" xfId="0"/>
    <cellStyle name="Обычный 3 3 3 3 2 4 3 2" xfId="0"/>
    <cellStyle name="Обычный 3 3 3 3 2 4 4" xfId="0"/>
    <cellStyle name="Обычный 3 3 3 3 2 4 4 2" xfId="0"/>
    <cellStyle name="Обычный 3 3 3 3 2 4 5" xfId="0"/>
    <cellStyle name="Обычный 3 3 3 3 2 4 5 2" xfId="0"/>
    <cellStyle name="Обычный 3 3 3 3 2 4 6" xfId="0"/>
    <cellStyle name="Обычный 3 3 3 3 2 5" xfId="0"/>
    <cellStyle name="Обычный 3 3 3 3 2 5 2" xfId="0"/>
    <cellStyle name="Обычный 3 3 3 3 2 5 2 2" xfId="0"/>
    <cellStyle name="Обычный 3 3 3 3 2 5 3" xfId="0"/>
    <cellStyle name="Обычный 3 3 3 3 2 5 3 2" xfId="0"/>
    <cellStyle name="Обычный 3 3 3 3 2 5 4" xfId="0"/>
    <cellStyle name="Обычный 3 3 3 3 2 5 4 2" xfId="0"/>
    <cellStyle name="Обычный 3 3 3 3 2 5 5" xfId="0"/>
    <cellStyle name="Обычный 3 3 3 3 2 6" xfId="0"/>
    <cellStyle name="Обычный 3 3 3 3 2 6 2" xfId="0"/>
    <cellStyle name="Обычный 3 3 3 3 2 7" xfId="0"/>
    <cellStyle name="Обычный 3 3 3 3 2 7 2" xfId="0"/>
    <cellStyle name="Обычный 3 3 3 3 2 8" xfId="0"/>
    <cellStyle name="Обычный 3 3 3 3 2 8 2" xfId="0"/>
    <cellStyle name="Обычный 3 3 3 3 2 9" xfId="0"/>
    <cellStyle name="Обычный 3 3 3 3 2_Без баланса" xfId="0"/>
    <cellStyle name="Обычный 3 3 3 3 3" xfId="0"/>
    <cellStyle name="Обычный 3 3 3 3 3 2" xfId="0"/>
    <cellStyle name="Обычный 3 3 3 3 3 2 2" xfId="0"/>
    <cellStyle name="Обычный 3 3 3 3 3 2 2 2" xfId="0"/>
    <cellStyle name="Обычный 3 3 3 3 3 2 2 2 2" xfId="0"/>
    <cellStyle name="Обычный 3 3 3 3 3 2 2 3" xfId="0"/>
    <cellStyle name="Обычный 3 3 3 3 3 2 2 3 2" xfId="0"/>
    <cellStyle name="Обычный 3 3 3 3 3 2 2 4" xfId="0"/>
    <cellStyle name="Обычный 3 3 3 3 3 2 2 4 2" xfId="0"/>
    <cellStyle name="Обычный 3 3 3 3 3 2 2 5" xfId="0"/>
    <cellStyle name="Обычный 3 3 3 3 3 2 3" xfId="0"/>
    <cellStyle name="Обычный 3 3 3 3 3 2 3 2" xfId="0"/>
    <cellStyle name="Обычный 3 3 3 3 3 2 3 2 2" xfId="0"/>
    <cellStyle name="Обычный 3 3 3 3 3 2 3 3" xfId="0"/>
    <cellStyle name="Обычный 3 3 3 3 3 2 3 3 2" xfId="0"/>
    <cellStyle name="Обычный 3 3 3 3 3 2 3 4" xfId="0"/>
    <cellStyle name="Обычный 3 3 3 3 3 2 3 4 2" xfId="0"/>
    <cellStyle name="Обычный 3 3 3 3 3 2 3 5" xfId="0"/>
    <cellStyle name="Обычный 3 3 3 3 3 2 4" xfId="0"/>
    <cellStyle name="Обычный 3 3 3 3 3 2 4 2" xfId="0"/>
    <cellStyle name="Обычный 3 3 3 3 3 2 5" xfId="0"/>
    <cellStyle name="Обычный 3 3 3 3 3 2 5 2" xfId="0"/>
    <cellStyle name="Обычный 3 3 3 3 3 2 6" xfId="0"/>
    <cellStyle name="Обычный 3 3 3 3 3 2 6 2" xfId="0"/>
    <cellStyle name="Обычный 3 3 3 3 3 2 7" xfId="0"/>
    <cellStyle name="Обычный 3 3 3 3 3 2_Без баланса" xfId="0"/>
    <cellStyle name="Обычный 3 3 3 3 3 3" xfId="0"/>
    <cellStyle name="Обычный 3 3 3 3 3 3 2" xfId="0"/>
    <cellStyle name="Обычный 3 3 3 3 3 3 2 2" xfId="0"/>
    <cellStyle name="Обычный 3 3 3 3 3 3 2 2 2" xfId="0"/>
    <cellStyle name="Обычный 3 3 3 3 3 3 2 3" xfId="0"/>
    <cellStyle name="Обычный 3 3 3 3 3 3 2 3 2" xfId="0"/>
    <cellStyle name="Обычный 3 3 3 3 3 3 2 4" xfId="0"/>
    <cellStyle name="Обычный 3 3 3 3 3 3 2 4 2" xfId="0"/>
    <cellStyle name="Обычный 3 3 3 3 3 3 2 5" xfId="0"/>
    <cellStyle name="Обычный 3 3 3 3 3 3 3" xfId="0"/>
    <cellStyle name="Обычный 3 3 3 3 3 3 3 2" xfId="0"/>
    <cellStyle name="Обычный 3 3 3 3 3 3 4" xfId="0"/>
    <cellStyle name="Обычный 3 3 3 3 3 3 4 2" xfId="0"/>
    <cellStyle name="Обычный 3 3 3 3 3 3 5" xfId="0"/>
    <cellStyle name="Обычный 3 3 3 3 3 3 5 2" xfId="0"/>
    <cellStyle name="Обычный 3 3 3 3 3 3 6" xfId="0"/>
    <cellStyle name="Обычный 3 3 3 3 3 4" xfId="0"/>
    <cellStyle name="Обычный 3 3 3 3 3 4 2" xfId="0"/>
    <cellStyle name="Обычный 3 3 3 3 3 4 2 2" xfId="0"/>
    <cellStyle name="Обычный 3 3 3 3 3 4 3" xfId="0"/>
    <cellStyle name="Обычный 3 3 3 3 3 4 3 2" xfId="0"/>
    <cellStyle name="Обычный 3 3 3 3 3 4 4" xfId="0"/>
    <cellStyle name="Обычный 3 3 3 3 3 4 4 2" xfId="0"/>
    <cellStyle name="Обычный 3 3 3 3 3 4 5" xfId="0"/>
    <cellStyle name="Обычный 3 3 3 3 3 5" xfId="0"/>
    <cellStyle name="Обычный 3 3 3 3 3 5 2" xfId="0"/>
    <cellStyle name="Обычный 3 3 3 3 3 6" xfId="0"/>
    <cellStyle name="Обычный 3 3 3 3 3 6 2" xfId="0"/>
    <cellStyle name="Обычный 3 3 3 3 3 7" xfId="0"/>
    <cellStyle name="Обычный 3 3 3 3 3 7 2" xfId="0"/>
    <cellStyle name="Обычный 3 3 3 3 3 8" xfId="0"/>
    <cellStyle name="Обычный 3 3 3 3 3_Без баланса" xfId="0"/>
    <cellStyle name="Обычный 3 3 3 3 4" xfId="0"/>
    <cellStyle name="Обычный 3 3 3 3 4 2" xfId="0"/>
    <cellStyle name="Обычный 3 3 3 3 4 2 2" xfId="0"/>
    <cellStyle name="Обычный 3 3 3 3 4 2 2 2" xfId="0"/>
    <cellStyle name="Обычный 3 3 3 3 4 2 2 2 2" xfId="0"/>
    <cellStyle name="Обычный 3 3 3 3 4 2 2 3" xfId="0"/>
    <cellStyle name="Обычный 3 3 3 3 4 2 2 3 2" xfId="0"/>
    <cellStyle name="Обычный 3 3 3 3 4 2 2 4" xfId="0"/>
    <cellStyle name="Обычный 3 3 3 3 4 2 2 4 2" xfId="0"/>
    <cellStyle name="Обычный 3 3 3 3 4 2 2 5" xfId="0"/>
    <cellStyle name="Обычный 3 3 3 3 4 2 3" xfId="0"/>
    <cellStyle name="Обычный 3 3 3 3 4 2 3 2" xfId="0"/>
    <cellStyle name="Обычный 3 3 3 3 4 2 3 2 2" xfId="0"/>
    <cellStyle name="Обычный 3 3 3 3 4 2 3 3" xfId="0"/>
    <cellStyle name="Обычный 3 3 3 3 4 2 3 3 2" xfId="0"/>
    <cellStyle name="Обычный 3 3 3 3 4 2 3 4" xfId="0"/>
    <cellStyle name="Обычный 3 3 3 3 4 2 3 4 2" xfId="0"/>
    <cellStyle name="Обычный 3 3 3 3 4 2 3 5" xfId="0"/>
    <cellStyle name="Обычный 3 3 3 3 4 2 4" xfId="0"/>
    <cellStyle name="Обычный 3 3 3 3 4 2 4 2" xfId="0"/>
    <cellStyle name="Обычный 3 3 3 3 4 2 5" xfId="0"/>
    <cellStyle name="Обычный 3 3 3 3 4 2 5 2" xfId="0"/>
    <cellStyle name="Обычный 3 3 3 3 4 2 6" xfId="0"/>
    <cellStyle name="Обычный 3 3 3 3 4 2 6 2" xfId="0"/>
    <cellStyle name="Обычный 3 3 3 3 4 2 7" xfId="0"/>
    <cellStyle name="Обычный 3 3 3 3 4 2_Без баланса" xfId="0"/>
    <cellStyle name="Обычный 3 3 3 3 4 3" xfId="0"/>
    <cellStyle name="Обычный 3 3 3 3 4 3 2" xfId="0"/>
    <cellStyle name="Обычный 3 3 3 3 4 3 2 2" xfId="0"/>
    <cellStyle name="Обычный 3 3 3 3 4 3 3" xfId="0"/>
    <cellStyle name="Обычный 3 3 3 3 4 3 3 2" xfId="0"/>
    <cellStyle name="Обычный 3 3 3 3 4 3 4" xfId="0"/>
    <cellStyle name="Обычный 3 3 3 3 4 3 4 2" xfId="0"/>
    <cellStyle name="Обычный 3 3 3 3 4 3 5" xfId="0"/>
    <cellStyle name="Обычный 3 3 3 3 4 4" xfId="0"/>
    <cellStyle name="Обычный 3 3 3 3 4 4 2" xfId="0"/>
    <cellStyle name="Обычный 3 3 3 3 4 4 2 2" xfId="0"/>
    <cellStyle name="Обычный 3 3 3 3 4 4 3" xfId="0"/>
    <cellStyle name="Обычный 3 3 3 3 4 4 3 2" xfId="0"/>
    <cellStyle name="Обычный 3 3 3 3 4 4 4" xfId="0"/>
    <cellStyle name="Обычный 3 3 3 3 4 4 4 2" xfId="0"/>
    <cellStyle name="Обычный 3 3 3 3 4 4 5" xfId="0"/>
    <cellStyle name="Обычный 3 3 3 3 4 5" xfId="0"/>
    <cellStyle name="Обычный 3 3 3 3 4 5 2" xfId="0"/>
    <cellStyle name="Обычный 3 3 3 3 4 6" xfId="0"/>
    <cellStyle name="Обычный 3 3 3 3 4 6 2" xfId="0"/>
    <cellStyle name="Обычный 3 3 3 3 4 7" xfId="0"/>
    <cellStyle name="Обычный 3 3 3 3 4 7 2" xfId="0"/>
    <cellStyle name="Обычный 3 3 3 3 4 8" xfId="0"/>
    <cellStyle name="Обычный 3 3 3 3 4_Без баланса" xfId="0"/>
    <cellStyle name="Обычный 3 3 3 3 5" xfId="0"/>
    <cellStyle name="Обычный 3 3 3 3 5 10" xfId="0"/>
    <cellStyle name="Обычный 3 3 3 3 5 2" xfId="0"/>
    <cellStyle name="Обычный 3 3 3 3 5 2 2" xfId="0"/>
    <cellStyle name="Обычный 3 3 3 3 5 2 2 2" xfId="0"/>
    <cellStyle name="Обычный 3 3 3 3 5 2 2 2 2" xfId="0"/>
    <cellStyle name="Обычный 3 3 3 3 5 2 2 3" xfId="0"/>
    <cellStyle name="Обычный 3 3 3 3 5 2 2 3 2" xfId="0"/>
    <cellStyle name="Обычный 3 3 3 3 5 2 2 4" xfId="0"/>
    <cellStyle name="Обычный 3 3 3 3 5 2 2 4 2" xfId="0"/>
    <cellStyle name="Обычный 3 3 3 3 5 2 2 5" xfId="0"/>
    <cellStyle name="Обычный 3 3 3 3 5 2 3" xfId="0"/>
    <cellStyle name="Обычный 3 3 3 3 5 2 3 2" xfId="0"/>
    <cellStyle name="Обычный 3 3 3 3 5 2 4" xfId="0"/>
    <cellStyle name="Обычный 3 3 3 3 5 2 4 2" xfId="0"/>
    <cellStyle name="Обычный 3 3 3 3 5 2 5" xfId="0"/>
    <cellStyle name="Обычный 3 3 3 3 5 2 5 2" xfId="0"/>
    <cellStyle name="Обычный 3 3 3 3 5 2 6" xfId="0"/>
    <cellStyle name="Обычный 3 3 3 3 5 2_Без баланса" xfId="0"/>
    <cellStyle name="Обычный 3 3 3 3 5 3" xfId="0"/>
    <cellStyle name="Обычный 3 3 3 3 5 3 2" xfId="0"/>
    <cellStyle name="Обычный 3 3 3 3 5 3 2 2" xfId="0"/>
    <cellStyle name="Обычный 3 3 3 3 5 3 3" xfId="0"/>
    <cellStyle name="Обычный 3 3 3 3 5 3 3 2" xfId="0"/>
    <cellStyle name="Обычный 3 3 3 3 5 3 4" xfId="0"/>
    <cellStyle name="Обычный 3 3 3 3 5 3 4 2" xfId="0"/>
    <cellStyle name="Обычный 3 3 3 3 5 3 5" xfId="0"/>
    <cellStyle name="Обычный 3 3 3 3 5 4" xfId="0"/>
    <cellStyle name="Обычный 3 3 3 3 5 4 2" xfId="0"/>
    <cellStyle name="Обычный 3 3 3 3 5 4 2 2" xfId="0"/>
    <cellStyle name="Обычный 3 3 3 3 5 4 3" xfId="0"/>
    <cellStyle name="Обычный 3 3 3 3 5 4 3 2" xfId="0"/>
    <cellStyle name="Обычный 3 3 3 3 5 4 4" xfId="0"/>
    <cellStyle name="Обычный 3 3 3 3 5 4 4 2" xfId="0"/>
    <cellStyle name="Обычный 3 3 3 3 5 4 5" xfId="0"/>
    <cellStyle name="Обычный 3 3 3 3 5 5" xfId="0"/>
    <cellStyle name="Обычный 3 3 3 3 5 5 2" xfId="0"/>
    <cellStyle name="Обычный 3 3 3 3 5 5 2 2" xfId="0"/>
    <cellStyle name="Обычный 3 3 3 3 5 5 3" xfId="0"/>
    <cellStyle name="Обычный 3 3 3 3 5 5 3 2" xfId="0"/>
    <cellStyle name="Обычный 3 3 3 3 5 5 4" xfId="0"/>
    <cellStyle name="Обычный 3 3 3 3 5 5 4 2" xfId="0"/>
    <cellStyle name="Обычный 3 3 3 3 5 5 5" xfId="0"/>
    <cellStyle name="Обычный 3 3 3 3 5 6" xfId="0"/>
    <cellStyle name="Обычный 3 3 3 3 5 6 2" xfId="0"/>
    <cellStyle name="Обычный 3 3 3 3 5 6 2 2" xfId="0"/>
    <cellStyle name="Обычный 3 3 3 3 5 6 3" xfId="0"/>
    <cellStyle name="Обычный 3 3 3 3 5 6 3 2" xfId="0"/>
    <cellStyle name="Обычный 3 3 3 3 5 6 4" xfId="0"/>
    <cellStyle name="Обычный 3 3 3 3 5 6 4 2" xfId="0"/>
    <cellStyle name="Обычный 3 3 3 3 5 6 5" xfId="0"/>
    <cellStyle name="Обычный 3 3 3 3 5 7" xfId="0"/>
    <cellStyle name="Обычный 3 3 3 3 5 7 2" xfId="0"/>
    <cellStyle name="Обычный 3 3 3 3 5 8" xfId="0"/>
    <cellStyle name="Обычный 3 3 3 3 5 8 2" xfId="0"/>
    <cellStyle name="Обычный 3 3 3 3 5 9" xfId="0"/>
    <cellStyle name="Обычный 3 3 3 3 5 9 2" xfId="0"/>
    <cellStyle name="Обычный 3 3 3 3 5_Без баланса" xfId="0"/>
    <cellStyle name="Обычный 3 3 3 3 6" xfId="0"/>
    <cellStyle name="Обычный 3 3 3 3 6 2" xfId="0"/>
    <cellStyle name="Обычный 3 3 3 3 6 2 2" xfId="0"/>
    <cellStyle name="Обычный 3 3 3 3 6 2 2 2" xfId="0"/>
    <cellStyle name="Обычный 3 3 3 3 6 2 3" xfId="0"/>
    <cellStyle name="Обычный 3 3 3 3 6 2 3 2" xfId="0"/>
    <cellStyle name="Обычный 3 3 3 3 6 2 4" xfId="0"/>
    <cellStyle name="Обычный 3 3 3 3 6 2 4 2" xfId="0"/>
    <cellStyle name="Обычный 3 3 3 3 6 2 5" xfId="0"/>
    <cellStyle name="Обычный 3 3 3 3 6 3" xfId="0"/>
    <cellStyle name="Обычный 3 3 3 3 6 3 2" xfId="0"/>
    <cellStyle name="Обычный 3 3 3 3 6 3 2 2" xfId="0"/>
    <cellStyle name="Обычный 3 3 3 3 6 3 3" xfId="0"/>
    <cellStyle name="Обычный 3 3 3 3 6 3 3 2" xfId="0"/>
    <cellStyle name="Обычный 3 3 3 3 6 3 4" xfId="0"/>
    <cellStyle name="Обычный 3 3 3 3 6 3 4 2" xfId="0"/>
    <cellStyle name="Обычный 3 3 3 3 6 3 5" xfId="0"/>
    <cellStyle name="Обычный 3 3 3 3 6 4" xfId="0"/>
    <cellStyle name="Обычный 3 3 3 3 6 4 2" xfId="0"/>
    <cellStyle name="Обычный 3 3 3 3 6 5" xfId="0"/>
    <cellStyle name="Обычный 3 3 3 3 6 5 2" xfId="0"/>
    <cellStyle name="Обычный 3 3 3 3 6 6" xfId="0"/>
    <cellStyle name="Обычный 3 3 3 3 6 6 2" xfId="0"/>
    <cellStyle name="Обычный 3 3 3 3 6 7" xfId="0"/>
    <cellStyle name="Обычный 3 3 3 3 6_Без баланса" xfId="0"/>
    <cellStyle name="Обычный 3 3 3 3 7" xfId="0"/>
    <cellStyle name="Обычный 3 3 3 3 7 2" xfId="0"/>
    <cellStyle name="Обычный 3 3 3 3 7 2 2" xfId="0"/>
    <cellStyle name="Обычный 3 3 3 3 7 2 2 2" xfId="0"/>
    <cellStyle name="Обычный 3 3 3 3 7 2 3" xfId="0"/>
    <cellStyle name="Обычный 3 3 3 3 7 2 3 2" xfId="0"/>
    <cellStyle name="Обычный 3 3 3 3 7 2 4" xfId="0"/>
    <cellStyle name="Обычный 3 3 3 3 7 2 4 2" xfId="0"/>
    <cellStyle name="Обычный 3 3 3 3 7 2 5" xfId="0"/>
    <cellStyle name="Обычный 3 3 3 3 7 3" xfId="0"/>
    <cellStyle name="Обычный 3 3 3 3 7 3 2" xfId="0"/>
    <cellStyle name="Обычный 3 3 3 3 7 3 2 2" xfId="0"/>
    <cellStyle name="Обычный 3 3 3 3 7 3 3" xfId="0"/>
    <cellStyle name="Обычный 3 3 3 3 7 3 3 2" xfId="0"/>
    <cellStyle name="Обычный 3 3 3 3 7 3 4" xfId="0"/>
    <cellStyle name="Обычный 3 3 3 3 7 3 4 2" xfId="0"/>
    <cellStyle name="Обычный 3 3 3 3 7 3 5" xfId="0"/>
    <cellStyle name="Обычный 3 3 3 3 7 4" xfId="0"/>
    <cellStyle name="Обычный 3 3 3 3 7 4 2" xfId="0"/>
    <cellStyle name="Обычный 3 3 3 3 7 5" xfId="0"/>
    <cellStyle name="Обычный 3 3 3 3 7 5 2" xfId="0"/>
    <cellStyle name="Обычный 3 3 3 3 7 6" xfId="0"/>
    <cellStyle name="Обычный 3 3 3 3 7 6 2" xfId="0"/>
    <cellStyle name="Обычный 3 3 3 3 7 7" xfId="0"/>
    <cellStyle name="Обычный 3 3 3 3 7_Без баланса" xfId="0"/>
    <cellStyle name="Обычный 3 3 3 3 8" xfId="0"/>
    <cellStyle name="Обычный 3 3 3 3 8 2" xfId="0"/>
    <cellStyle name="Обычный 3 3 3 3 8 2 2" xfId="0"/>
    <cellStyle name="Обычный 3 3 3 3 8 2 2 2" xfId="0"/>
    <cellStyle name="Обычный 3 3 3 3 8 2 3" xfId="0"/>
    <cellStyle name="Обычный 3 3 3 3 8 2 3 2" xfId="0"/>
    <cellStyle name="Обычный 3 3 3 3 8 2 4" xfId="0"/>
    <cellStyle name="Обычный 3 3 3 3 8 2 4 2" xfId="0"/>
    <cellStyle name="Обычный 3 3 3 3 8 2 5" xfId="0"/>
    <cellStyle name="Обычный 3 3 3 3 8 3" xfId="0"/>
    <cellStyle name="Обычный 3 3 3 3 8 3 2" xfId="0"/>
    <cellStyle name="Обычный 3 3 3 3 8 4" xfId="0"/>
    <cellStyle name="Обычный 3 3 3 3 8 4 2" xfId="0"/>
    <cellStyle name="Обычный 3 3 3 3 8 5" xfId="0"/>
    <cellStyle name="Обычный 3 3 3 3 8 5 2" xfId="0"/>
    <cellStyle name="Обычный 3 3 3 3 8 6" xfId="0"/>
    <cellStyle name="Обычный 3 3 3 3 8_Без баланса" xfId="0"/>
    <cellStyle name="Обычный 3 3 3 3 9" xfId="0"/>
    <cellStyle name="Обычный 3 3 3 3 9 2" xfId="0"/>
    <cellStyle name="Обычный 3 3 3 3 9 2 2" xfId="0"/>
    <cellStyle name="Обычный 3 3 3 3 9 3" xfId="0"/>
    <cellStyle name="Обычный 3 3 3 3 9 3 2" xfId="0"/>
    <cellStyle name="Обычный 3 3 3 3 9 4" xfId="0"/>
    <cellStyle name="Обычный 3 3 3 3 9 4 2" xfId="0"/>
    <cellStyle name="Обычный 3 3 3 3 9 5" xfId="0"/>
    <cellStyle name="Обычный 3 3 3 3_Без баланса" xfId="0"/>
    <cellStyle name="Обычный 3 3 3 4" xfId="0"/>
    <cellStyle name="Обычный 3 3 3 4 2" xfId="0"/>
    <cellStyle name="Обычный 3 3 3 4 2 2" xfId="0"/>
    <cellStyle name="Обычный 3 3 3 4 2 2 2" xfId="0"/>
    <cellStyle name="Обычный 3 3 3 4 2 2 2 2" xfId="0"/>
    <cellStyle name="Обычный 3 3 3 4 2 2 2 2 2" xfId="0"/>
    <cellStyle name="Обычный 3 3 3 4 2 2 2 3" xfId="0"/>
    <cellStyle name="Обычный 3 3 3 4 2 2 2 3 2" xfId="0"/>
    <cellStyle name="Обычный 3 3 3 4 2 2 2 4" xfId="0"/>
    <cellStyle name="Обычный 3 3 3 4 2 2 2 4 2" xfId="0"/>
    <cellStyle name="Обычный 3 3 3 4 2 2 2 5" xfId="0"/>
    <cellStyle name="Обычный 3 3 3 4 2 2 3" xfId="0"/>
    <cellStyle name="Обычный 3 3 3 4 2 2 3 2" xfId="0"/>
    <cellStyle name="Обычный 3 3 3 4 2 2 3 2 2" xfId="0"/>
    <cellStyle name="Обычный 3 3 3 4 2 2 3 3" xfId="0"/>
    <cellStyle name="Обычный 3 3 3 4 2 2 3 3 2" xfId="0"/>
    <cellStyle name="Обычный 3 3 3 4 2 2 3 4" xfId="0"/>
    <cellStyle name="Обычный 3 3 3 4 2 2 3 4 2" xfId="0"/>
    <cellStyle name="Обычный 3 3 3 4 2 2 3 5" xfId="0"/>
    <cellStyle name="Обычный 3 3 3 4 2 2 4" xfId="0"/>
    <cellStyle name="Обычный 3 3 3 4 2 2 4 2" xfId="0"/>
    <cellStyle name="Обычный 3 3 3 4 2 2 5" xfId="0"/>
    <cellStyle name="Обычный 3 3 3 4 2 2 5 2" xfId="0"/>
    <cellStyle name="Обычный 3 3 3 4 2 2 6" xfId="0"/>
    <cellStyle name="Обычный 3 3 3 4 2 2 6 2" xfId="0"/>
    <cellStyle name="Обычный 3 3 3 4 2 2 7" xfId="0"/>
    <cellStyle name="Обычный 3 3 3 4 2 2_Без баланса" xfId="0"/>
    <cellStyle name="Обычный 3 3 3 4 2 3" xfId="0"/>
    <cellStyle name="Обычный 3 3 3 4 2 3 2" xfId="0"/>
    <cellStyle name="Обычный 3 3 3 4 2 3 2 2" xfId="0"/>
    <cellStyle name="Обычный 3 3 3 4 2 3 2 2 2" xfId="0"/>
    <cellStyle name="Обычный 3 3 3 4 2 3 2 3" xfId="0"/>
    <cellStyle name="Обычный 3 3 3 4 2 3 2 3 2" xfId="0"/>
    <cellStyle name="Обычный 3 3 3 4 2 3 2 4" xfId="0"/>
    <cellStyle name="Обычный 3 3 3 4 2 3 2 4 2" xfId="0"/>
    <cellStyle name="Обычный 3 3 3 4 2 3 2 5" xfId="0"/>
    <cellStyle name="Обычный 3 3 3 4 2 3 3" xfId="0"/>
    <cellStyle name="Обычный 3 3 3 4 2 3 3 2" xfId="0"/>
    <cellStyle name="Обычный 3 3 3 4 2 3 4" xfId="0"/>
    <cellStyle name="Обычный 3 3 3 4 2 3 4 2" xfId="0"/>
    <cellStyle name="Обычный 3 3 3 4 2 3 5" xfId="0"/>
    <cellStyle name="Обычный 3 3 3 4 2 3 5 2" xfId="0"/>
    <cellStyle name="Обычный 3 3 3 4 2 3 6" xfId="0"/>
    <cellStyle name="Обычный 3 3 3 4 2 4" xfId="0"/>
    <cellStyle name="Обычный 3 3 3 4 2 4 2" xfId="0"/>
    <cellStyle name="Обычный 3 3 3 4 2 4 2 2" xfId="0"/>
    <cellStyle name="Обычный 3 3 3 4 2 4 3" xfId="0"/>
    <cellStyle name="Обычный 3 3 3 4 2 4 3 2" xfId="0"/>
    <cellStyle name="Обычный 3 3 3 4 2 4 4" xfId="0"/>
    <cellStyle name="Обычный 3 3 3 4 2 4 4 2" xfId="0"/>
    <cellStyle name="Обычный 3 3 3 4 2 4 5" xfId="0"/>
    <cellStyle name="Обычный 3 3 3 4 2 5" xfId="0"/>
    <cellStyle name="Обычный 3 3 3 4 2 5 2" xfId="0"/>
    <cellStyle name="Обычный 3 3 3 4 2 6" xfId="0"/>
    <cellStyle name="Обычный 3 3 3 4 2 6 2" xfId="0"/>
    <cellStyle name="Обычный 3 3 3 4 2 7" xfId="0"/>
    <cellStyle name="Обычный 3 3 3 4 2 7 2" xfId="0"/>
    <cellStyle name="Обычный 3 3 3 4 2 8" xfId="0"/>
    <cellStyle name="Обычный 3 3 3 4 2_Без баланса" xfId="0"/>
    <cellStyle name="Обычный 3 3 3 4 3" xfId="0"/>
    <cellStyle name="Обычный 3 3 3 4 3 2" xfId="0"/>
    <cellStyle name="Обычный 3 3 3 4 3 2 2" xfId="0"/>
    <cellStyle name="Обычный 3 3 3 4 3 2 2 2" xfId="0"/>
    <cellStyle name="Обычный 3 3 3 4 3 2 3" xfId="0"/>
    <cellStyle name="Обычный 3 3 3 4 3 2 3 2" xfId="0"/>
    <cellStyle name="Обычный 3 3 3 4 3 2 4" xfId="0"/>
    <cellStyle name="Обычный 3 3 3 4 3 2 4 2" xfId="0"/>
    <cellStyle name="Обычный 3 3 3 4 3 2 5" xfId="0"/>
    <cellStyle name="Обычный 3 3 3 4 3 3" xfId="0"/>
    <cellStyle name="Обычный 3 3 3 4 3 3 2" xfId="0"/>
    <cellStyle name="Обычный 3 3 3 4 3 3 2 2" xfId="0"/>
    <cellStyle name="Обычный 3 3 3 4 3 3 3" xfId="0"/>
    <cellStyle name="Обычный 3 3 3 4 3 3 3 2" xfId="0"/>
    <cellStyle name="Обычный 3 3 3 4 3 3 4" xfId="0"/>
    <cellStyle name="Обычный 3 3 3 4 3 3 4 2" xfId="0"/>
    <cellStyle name="Обычный 3 3 3 4 3 3 5" xfId="0"/>
    <cellStyle name="Обычный 3 3 3 4 3 4" xfId="0"/>
    <cellStyle name="Обычный 3 3 3 4 3 4 2" xfId="0"/>
    <cellStyle name="Обычный 3 3 3 4 3 5" xfId="0"/>
    <cellStyle name="Обычный 3 3 3 4 3 5 2" xfId="0"/>
    <cellStyle name="Обычный 3 3 3 4 3 6" xfId="0"/>
    <cellStyle name="Обычный 3 3 3 4 3 6 2" xfId="0"/>
    <cellStyle name="Обычный 3 3 3 4 3 7" xfId="0"/>
    <cellStyle name="Обычный 3 3 3 4 3_Без баланса" xfId="0"/>
    <cellStyle name="Обычный 3 3 3 4 4" xfId="0"/>
    <cellStyle name="Обычный 3 3 3 4 4 2" xfId="0"/>
    <cellStyle name="Обычный 3 3 3 4 4 2 2" xfId="0"/>
    <cellStyle name="Обычный 3 3 3 4 4 2 2 2" xfId="0"/>
    <cellStyle name="Обычный 3 3 3 4 4 2 3" xfId="0"/>
    <cellStyle name="Обычный 3 3 3 4 4 2 3 2" xfId="0"/>
    <cellStyle name="Обычный 3 3 3 4 4 2 4" xfId="0"/>
    <cellStyle name="Обычный 3 3 3 4 4 2 4 2" xfId="0"/>
    <cellStyle name="Обычный 3 3 3 4 4 2 5" xfId="0"/>
    <cellStyle name="Обычный 3 3 3 4 4 3" xfId="0"/>
    <cellStyle name="Обычный 3 3 3 4 4 3 2" xfId="0"/>
    <cellStyle name="Обычный 3 3 3 4 4 4" xfId="0"/>
    <cellStyle name="Обычный 3 3 3 4 4 4 2" xfId="0"/>
    <cellStyle name="Обычный 3 3 3 4 4 5" xfId="0"/>
    <cellStyle name="Обычный 3 3 3 4 4 5 2" xfId="0"/>
    <cellStyle name="Обычный 3 3 3 4 4 6" xfId="0"/>
    <cellStyle name="Обычный 3 3 3 4 5" xfId="0"/>
    <cellStyle name="Обычный 3 3 3 4 5 2" xfId="0"/>
    <cellStyle name="Обычный 3 3 3 4 5 2 2" xfId="0"/>
    <cellStyle name="Обычный 3 3 3 4 5 3" xfId="0"/>
    <cellStyle name="Обычный 3 3 3 4 5 3 2" xfId="0"/>
    <cellStyle name="Обычный 3 3 3 4 5 4" xfId="0"/>
    <cellStyle name="Обычный 3 3 3 4 5 4 2" xfId="0"/>
    <cellStyle name="Обычный 3 3 3 4 5 5" xfId="0"/>
    <cellStyle name="Обычный 3 3 3 4 6" xfId="0"/>
    <cellStyle name="Обычный 3 3 3 4 6 2" xfId="0"/>
    <cellStyle name="Обычный 3 3 3 4 7" xfId="0"/>
    <cellStyle name="Обычный 3 3 3 4 7 2" xfId="0"/>
    <cellStyle name="Обычный 3 3 3 4 8" xfId="0"/>
    <cellStyle name="Обычный 3 3 3 4 8 2" xfId="0"/>
    <cellStyle name="Обычный 3 3 3 4 9" xfId="0"/>
    <cellStyle name="Обычный 3 3 3 4_Без баланса" xfId="0"/>
    <cellStyle name="Обычный 3 3 3 5" xfId="0"/>
    <cellStyle name="Обычный 3 3 3 5 2" xfId="0"/>
    <cellStyle name="Обычный 3 3 3 5 2 2" xfId="0"/>
    <cellStyle name="Обычный 3 3 3 5 2 2 2" xfId="0"/>
    <cellStyle name="Обычный 3 3 3 5 2 2 2 2" xfId="0"/>
    <cellStyle name="Обычный 3 3 3 5 2 2 3" xfId="0"/>
    <cellStyle name="Обычный 3 3 3 5 2 2 3 2" xfId="0"/>
    <cellStyle name="Обычный 3 3 3 5 2 2 4" xfId="0"/>
    <cellStyle name="Обычный 3 3 3 5 2 2 4 2" xfId="0"/>
    <cellStyle name="Обычный 3 3 3 5 2 2 5" xfId="0"/>
    <cellStyle name="Обычный 3 3 3 5 2 3" xfId="0"/>
    <cellStyle name="Обычный 3 3 3 5 2 3 2" xfId="0"/>
    <cellStyle name="Обычный 3 3 3 5 2 3 2 2" xfId="0"/>
    <cellStyle name="Обычный 3 3 3 5 2 3 3" xfId="0"/>
    <cellStyle name="Обычный 3 3 3 5 2 3 3 2" xfId="0"/>
    <cellStyle name="Обычный 3 3 3 5 2 3 4" xfId="0"/>
    <cellStyle name="Обычный 3 3 3 5 2 3 4 2" xfId="0"/>
    <cellStyle name="Обычный 3 3 3 5 2 3 5" xfId="0"/>
    <cellStyle name="Обычный 3 3 3 5 2 4" xfId="0"/>
    <cellStyle name="Обычный 3 3 3 5 2 4 2" xfId="0"/>
    <cellStyle name="Обычный 3 3 3 5 2 5" xfId="0"/>
    <cellStyle name="Обычный 3 3 3 5 2 5 2" xfId="0"/>
    <cellStyle name="Обычный 3 3 3 5 2 6" xfId="0"/>
    <cellStyle name="Обычный 3 3 3 5 2 6 2" xfId="0"/>
    <cellStyle name="Обычный 3 3 3 5 2 7" xfId="0"/>
    <cellStyle name="Обычный 3 3 3 5 2_Без баланса" xfId="0"/>
    <cellStyle name="Обычный 3 3 3 5 3" xfId="0"/>
    <cellStyle name="Обычный 3 3 3 5 3 2" xfId="0"/>
    <cellStyle name="Обычный 3 3 3 5 3 2 2" xfId="0"/>
    <cellStyle name="Обычный 3 3 3 5 3 2 2 2" xfId="0"/>
    <cellStyle name="Обычный 3 3 3 5 3 2 3" xfId="0"/>
    <cellStyle name="Обычный 3 3 3 5 3 2 3 2" xfId="0"/>
    <cellStyle name="Обычный 3 3 3 5 3 2 4" xfId="0"/>
    <cellStyle name="Обычный 3 3 3 5 3 2 4 2" xfId="0"/>
    <cellStyle name="Обычный 3 3 3 5 3 2 5" xfId="0"/>
    <cellStyle name="Обычный 3 3 3 5 3 3" xfId="0"/>
    <cellStyle name="Обычный 3 3 3 5 3 3 2" xfId="0"/>
    <cellStyle name="Обычный 3 3 3 5 3 4" xfId="0"/>
    <cellStyle name="Обычный 3 3 3 5 3 4 2" xfId="0"/>
    <cellStyle name="Обычный 3 3 3 5 3 5" xfId="0"/>
    <cellStyle name="Обычный 3 3 3 5 3 5 2" xfId="0"/>
    <cellStyle name="Обычный 3 3 3 5 3 6" xfId="0"/>
    <cellStyle name="Обычный 3 3 3 5 4" xfId="0"/>
    <cellStyle name="Обычный 3 3 3 5 4 2" xfId="0"/>
    <cellStyle name="Обычный 3 3 3 5 4 2 2" xfId="0"/>
    <cellStyle name="Обычный 3 3 3 5 4 3" xfId="0"/>
    <cellStyle name="Обычный 3 3 3 5 4 3 2" xfId="0"/>
    <cellStyle name="Обычный 3 3 3 5 4 4" xfId="0"/>
    <cellStyle name="Обычный 3 3 3 5 4 4 2" xfId="0"/>
    <cellStyle name="Обычный 3 3 3 5 4 5" xfId="0"/>
    <cellStyle name="Обычный 3 3 3 5 5" xfId="0"/>
    <cellStyle name="Обычный 3 3 3 5 5 2" xfId="0"/>
    <cellStyle name="Обычный 3 3 3 5 6" xfId="0"/>
    <cellStyle name="Обычный 3 3 3 5 6 2" xfId="0"/>
    <cellStyle name="Обычный 3 3 3 5 7" xfId="0"/>
    <cellStyle name="Обычный 3 3 3 5 7 2" xfId="0"/>
    <cellStyle name="Обычный 3 3 3 5 8" xfId="0"/>
    <cellStyle name="Обычный 3 3 3 5_Без баланса" xfId="0"/>
    <cellStyle name="Обычный 3 3 3 6" xfId="0"/>
    <cellStyle name="Обычный 3 3 3 6 2" xfId="0"/>
    <cellStyle name="Обычный 3 3 3 6 2 2" xfId="0"/>
    <cellStyle name="Обычный 3 3 3 6 2 2 2" xfId="0"/>
    <cellStyle name="Обычный 3 3 3 6 2 2 2 2" xfId="0"/>
    <cellStyle name="Обычный 3 3 3 6 2 2 3" xfId="0"/>
    <cellStyle name="Обычный 3 3 3 6 2 2 3 2" xfId="0"/>
    <cellStyle name="Обычный 3 3 3 6 2 2 4" xfId="0"/>
    <cellStyle name="Обычный 3 3 3 6 2 2 4 2" xfId="0"/>
    <cellStyle name="Обычный 3 3 3 6 2 2 5" xfId="0"/>
    <cellStyle name="Обычный 3 3 3 6 2 3" xfId="0"/>
    <cellStyle name="Обычный 3 3 3 6 2 3 2" xfId="0"/>
    <cellStyle name="Обычный 3 3 3 6 2 3 2 2" xfId="0"/>
    <cellStyle name="Обычный 3 3 3 6 2 3 3" xfId="0"/>
    <cellStyle name="Обычный 3 3 3 6 2 3 3 2" xfId="0"/>
    <cellStyle name="Обычный 3 3 3 6 2 3 4" xfId="0"/>
    <cellStyle name="Обычный 3 3 3 6 2 3 4 2" xfId="0"/>
    <cellStyle name="Обычный 3 3 3 6 2 3 5" xfId="0"/>
    <cellStyle name="Обычный 3 3 3 6 2 4" xfId="0"/>
    <cellStyle name="Обычный 3 3 3 6 2 4 2" xfId="0"/>
    <cellStyle name="Обычный 3 3 3 6 2 5" xfId="0"/>
    <cellStyle name="Обычный 3 3 3 6 2 5 2" xfId="0"/>
    <cellStyle name="Обычный 3 3 3 6 2 6" xfId="0"/>
    <cellStyle name="Обычный 3 3 3 6 2 6 2" xfId="0"/>
    <cellStyle name="Обычный 3 3 3 6 2 7" xfId="0"/>
    <cellStyle name="Обычный 3 3 3 6 2_Без баланса" xfId="0"/>
    <cellStyle name="Обычный 3 3 3 6 3" xfId="0"/>
    <cellStyle name="Обычный 3 3 3 6 3 2" xfId="0"/>
    <cellStyle name="Обычный 3 3 3 6 3 2 2" xfId="0"/>
    <cellStyle name="Обычный 3 3 3 6 3 3" xfId="0"/>
    <cellStyle name="Обычный 3 3 3 6 3 3 2" xfId="0"/>
    <cellStyle name="Обычный 3 3 3 6 3 4" xfId="0"/>
    <cellStyle name="Обычный 3 3 3 6 3 4 2" xfId="0"/>
    <cellStyle name="Обычный 3 3 3 6 3 5" xfId="0"/>
    <cellStyle name="Обычный 3 3 3 6 4" xfId="0"/>
    <cellStyle name="Обычный 3 3 3 6 4 2" xfId="0"/>
    <cellStyle name="Обычный 3 3 3 6 4 2 2" xfId="0"/>
    <cellStyle name="Обычный 3 3 3 6 4 3" xfId="0"/>
    <cellStyle name="Обычный 3 3 3 6 4 3 2" xfId="0"/>
    <cellStyle name="Обычный 3 3 3 6 4 4" xfId="0"/>
    <cellStyle name="Обычный 3 3 3 6 4 4 2" xfId="0"/>
    <cellStyle name="Обычный 3 3 3 6 4 5" xfId="0"/>
    <cellStyle name="Обычный 3 3 3 6 5" xfId="0"/>
    <cellStyle name="Обычный 3 3 3 6 5 2" xfId="0"/>
    <cellStyle name="Обычный 3 3 3 6 6" xfId="0"/>
    <cellStyle name="Обычный 3 3 3 6 6 2" xfId="0"/>
    <cellStyle name="Обычный 3 3 3 6 7" xfId="0"/>
    <cellStyle name="Обычный 3 3 3 6 7 2" xfId="0"/>
    <cellStyle name="Обычный 3 3 3 6 8" xfId="0"/>
    <cellStyle name="Обычный 3 3 3 6_Без баланса" xfId="0"/>
    <cellStyle name="Обычный 3 3 3 7" xfId="0"/>
    <cellStyle name="Обычный 3 3 3 7 10" xfId="0"/>
    <cellStyle name="Обычный 3 3 3 7 2" xfId="0"/>
    <cellStyle name="Обычный 3 3 3 7 2 2" xfId="0"/>
    <cellStyle name="Обычный 3 3 3 7 2 2 2" xfId="0"/>
    <cellStyle name="Обычный 3 3 3 7 2 2 2 2" xfId="0"/>
    <cellStyle name="Обычный 3 3 3 7 2 2 3" xfId="0"/>
    <cellStyle name="Обычный 3 3 3 7 2 2 3 2" xfId="0"/>
    <cellStyle name="Обычный 3 3 3 7 2 2 4" xfId="0"/>
    <cellStyle name="Обычный 3 3 3 7 2 2 4 2" xfId="0"/>
    <cellStyle name="Обычный 3 3 3 7 2 2 5" xfId="0"/>
    <cellStyle name="Обычный 3 3 3 7 2 3" xfId="0"/>
    <cellStyle name="Обычный 3 3 3 7 2 3 2" xfId="0"/>
    <cellStyle name="Обычный 3 3 3 7 2 4" xfId="0"/>
    <cellStyle name="Обычный 3 3 3 7 2 4 2" xfId="0"/>
    <cellStyle name="Обычный 3 3 3 7 2 5" xfId="0"/>
    <cellStyle name="Обычный 3 3 3 7 2 5 2" xfId="0"/>
    <cellStyle name="Обычный 3 3 3 7 2 6" xfId="0"/>
    <cellStyle name="Обычный 3 3 3 7 2_Без баланса" xfId="0"/>
    <cellStyle name="Обычный 3 3 3 7 3" xfId="0"/>
    <cellStyle name="Обычный 3 3 3 7 3 2" xfId="0"/>
    <cellStyle name="Обычный 3 3 3 7 3 2 2" xfId="0"/>
    <cellStyle name="Обычный 3 3 3 7 3 3" xfId="0"/>
    <cellStyle name="Обычный 3 3 3 7 3 3 2" xfId="0"/>
    <cellStyle name="Обычный 3 3 3 7 3 4" xfId="0"/>
    <cellStyle name="Обычный 3 3 3 7 3 4 2" xfId="0"/>
    <cellStyle name="Обычный 3 3 3 7 3 5" xfId="0"/>
    <cellStyle name="Обычный 3 3 3 7 4" xfId="0"/>
    <cellStyle name="Обычный 3 3 3 7 4 2" xfId="0"/>
    <cellStyle name="Обычный 3 3 3 7 4 2 2" xfId="0"/>
    <cellStyle name="Обычный 3 3 3 7 4 3" xfId="0"/>
    <cellStyle name="Обычный 3 3 3 7 4 3 2" xfId="0"/>
    <cellStyle name="Обычный 3 3 3 7 4 4" xfId="0"/>
    <cellStyle name="Обычный 3 3 3 7 4 4 2" xfId="0"/>
    <cellStyle name="Обычный 3 3 3 7 4 5" xfId="0"/>
    <cellStyle name="Обычный 3 3 3 7 5" xfId="0"/>
    <cellStyle name="Обычный 3 3 3 7 5 2" xfId="0"/>
    <cellStyle name="Обычный 3 3 3 7 5 2 2" xfId="0"/>
    <cellStyle name="Обычный 3 3 3 7 5 3" xfId="0"/>
    <cellStyle name="Обычный 3 3 3 7 5 3 2" xfId="0"/>
    <cellStyle name="Обычный 3 3 3 7 5 4" xfId="0"/>
    <cellStyle name="Обычный 3 3 3 7 5 4 2" xfId="0"/>
    <cellStyle name="Обычный 3 3 3 7 5 5" xfId="0"/>
    <cellStyle name="Обычный 3 3 3 7 6" xfId="0"/>
    <cellStyle name="Обычный 3 3 3 7 6 2" xfId="0"/>
    <cellStyle name="Обычный 3 3 3 7 6 2 2" xfId="0"/>
    <cellStyle name="Обычный 3 3 3 7 6 3" xfId="0"/>
    <cellStyle name="Обычный 3 3 3 7 6 3 2" xfId="0"/>
    <cellStyle name="Обычный 3 3 3 7 6 4" xfId="0"/>
    <cellStyle name="Обычный 3 3 3 7 6 4 2" xfId="0"/>
    <cellStyle name="Обычный 3 3 3 7 6 5" xfId="0"/>
    <cellStyle name="Обычный 3 3 3 7 7" xfId="0"/>
    <cellStyle name="Обычный 3 3 3 7 7 2" xfId="0"/>
    <cellStyle name="Обычный 3 3 3 7 8" xfId="0"/>
    <cellStyle name="Обычный 3 3 3 7 8 2" xfId="0"/>
    <cellStyle name="Обычный 3 3 3 7 9" xfId="0"/>
    <cellStyle name="Обычный 3 3 3 7 9 2" xfId="0"/>
    <cellStyle name="Обычный 3 3 3 7_Без баланса" xfId="0"/>
    <cellStyle name="Обычный 3 3 3 8" xfId="0"/>
    <cellStyle name="Обычный 3 3 3 8 2" xfId="0"/>
    <cellStyle name="Обычный 3 3 3 8 2 2" xfId="0"/>
    <cellStyle name="Обычный 3 3 3 8 2 2 2" xfId="0"/>
    <cellStyle name="Обычный 3 3 3 8 2 3" xfId="0"/>
    <cellStyle name="Обычный 3 3 3 8 2 3 2" xfId="0"/>
    <cellStyle name="Обычный 3 3 3 8 2 4" xfId="0"/>
    <cellStyle name="Обычный 3 3 3 8 2 4 2" xfId="0"/>
    <cellStyle name="Обычный 3 3 3 8 2 5" xfId="0"/>
    <cellStyle name="Обычный 3 3 3 8 3" xfId="0"/>
    <cellStyle name="Обычный 3 3 3 8 3 2" xfId="0"/>
    <cellStyle name="Обычный 3 3 3 8 3 2 2" xfId="0"/>
    <cellStyle name="Обычный 3 3 3 8 3 3" xfId="0"/>
    <cellStyle name="Обычный 3 3 3 8 3 3 2" xfId="0"/>
    <cellStyle name="Обычный 3 3 3 8 3 4" xfId="0"/>
    <cellStyle name="Обычный 3 3 3 8 3 4 2" xfId="0"/>
    <cellStyle name="Обычный 3 3 3 8 3 5" xfId="0"/>
    <cellStyle name="Обычный 3 3 3 8 4" xfId="0"/>
    <cellStyle name="Обычный 3 3 3 8 4 2" xfId="0"/>
    <cellStyle name="Обычный 3 3 3 8 5" xfId="0"/>
    <cellStyle name="Обычный 3 3 3 8 5 2" xfId="0"/>
    <cellStyle name="Обычный 3 3 3 8 6" xfId="0"/>
    <cellStyle name="Обычный 3 3 3 8 6 2" xfId="0"/>
    <cellStyle name="Обычный 3 3 3 8 7" xfId="0"/>
    <cellStyle name="Обычный 3 3 3 8_Без баланса" xfId="0"/>
    <cellStyle name="Обычный 3 3 3 9" xfId="0"/>
    <cellStyle name="Обычный 3 3 3 9 2" xfId="0"/>
    <cellStyle name="Обычный 3 3 3 9 2 2" xfId="0"/>
    <cellStyle name="Обычный 3 3 3 9 2 2 2" xfId="0"/>
    <cellStyle name="Обычный 3 3 3 9 2 3" xfId="0"/>
    <cellStyle name="Обычный 3 3 3 9 2 3 2" xfId="0"/>
    <cellStyle name="Обычный 3 3 3 9 2 4" xfId="0"/>
    <cellStyle name="Обычный 3 3 3 9 2 4 2" xfId="0"/>
    <cellStyle name="Обычный 3 3 3 9 2 5" xfId="0"/>
    <cellStyle name="Обычный 3 3 3 9 3" xfId="0"/>
    <cellStyle name="Обычный 3 3 3 9 3 2" xfId="0"/>
    <cellStyle name="Обычный 3 3 3 9 3 2 2" xfId="0"/>
    <cellStyle name="Обычный 3 3 3 9 3 3" xfId="0"/>
    <cellStyle name="Обычный 3 3 3 9 3 3 2" xfId="0"/>
    <cellStyle name="Обычный 3 3 3 9 3 4" xfId="0"/>
    <cellStyle name="Обычный 3 3 3 9 3 4 2" xfId="0"/>
    <cellStyle name="Обычный 3 3 3 9 3 5" xfId="0"/>
    <cellStyle name="Обычный 3 3 3 9 4" xfId="0"/>
    <cellStyle name="Обычный 3 3 3 9 4 2" xfId="0"/>
    <cellStyle name="Обычный 3 3 3 9 5" xfId="0"/>
    <cellStyle name="Обычный 3 3 3 9 5 2" xfId="0"/>
    <cellStyle name="Обычный 3 3 3 9 6" xfId="0"/>
    <cellStyle name="Обычный 3 3 3 9 6 2" xfId="0"/>
    <cellStyle name="Обычный 3 3 3 9 7" xfId="0"/>
    <cellStyle name="Обычный 3 3 3 9_Без баланса" xfId="0"/>
    <cellStyle name="Обычный 3 3 3_Без баланса" xfId="0"/>
    <cellStyle name="Обычный 3 3 4" xfId="0"/>
    <cellStyle name="Обычный 3 3 4 10" xfId="0"/>
    <cellStyle name="Обычный 3 3 4 10 2" xfId="0"/>
    <cellStyle name="Обычный 3 3 4 10 2 2" xfId="0"/>
    <cellStyle name="Обычный 3 3 4 10 3" xfId="0"/>
    <cellStyle name="Обычный 3 3 4 10 3 2" xfId="0"/>
    <cellStyle name="Обычный 3 3 4 10 4" xfId="0"/>
    <cellStyle name="Обычный 3 3 4 10 4 2" xfId="0"/>
    <cellStyle name="Обычный 3 3 4 10 5" xfId="0"/>
    <cellStyle name="Обычный 3 3 4 11" xfId="0"/>
    <cellStyle name="Обычный 3 3 4 11 2" xfId="0"/>
    <cellStyle name="Обычный 3 3 4 11 2 2" xfId="0"/>
    <cellStyle name="Обычный 3 3 4 11 3" xfId="0"/>
    <cellStyle name="Обычный 3 3 4 11 3 2" xfId="0"/>
    <cellStyle name="Обычный 3 3 4 11 4" xfId="0"/>
    <cellStyle name="Обычный 3 3 4 11 4 2" xfId="0"/>
    <cellStyle name="Обычный 3 3 4 11 5" xfId="0"/>
    <cellStyle name="Обычный 3 3 4 12" xfId="0"/>
    <cellStyle name="Обычный 3 3 4 12 2" xfId="0"/>
    <cellStyle name="Обычный 3 3 4 13" xfId="0"/>
    <cellStyle name="Обычный 3 3 4 13 2" xfId="0"/>
    <cellStyle name="Обычный 3 3 4 14" xfId="0"/>
    <cellStyle name="Обычный 3 3 4 14 2" xfId="0"/>
    <cellStyle name="Обычный 3 3 4 15" xfId="0"/>
    <cellStyle name="Обычный 3 3 4 16" xfId="0"/>
    <cellStyle name="Обычный 3 3 4 2" xfId="0"/>
    <cellStyle name="Обычный 3 3 4 2 10" xfId="0"/>
    <cellStyle name="Обычный 3 3 4 2 10 2" xfId="0"/>
    <cellStyle name="Обычный 3 3 4 2 10 2 2" xfId="0"/>
    <cellStyle name="Обычный 3 3 4 2 10 3" xfId="0"/>
    <cellStyle name="Обычный 3 3 4 2 10 3 2" xfId="0"/>
    <cellStyle name="Обычный 3 3 4 2 10 4" xfId="0"/>
    <cellStyle name="Обычный 3 3 4 2 10 4 2" xfId="0"/>
    <cellStyle name="Обычный 3 3 4 2 10 5" xfId="0"/>
    <cellStyle name="Обычный 3 3 4 2 11" xfId="0"/>
    <cellStyle name="Обычный 3 3 4 2 11 2" xfId="0"/>
    <cellStyle name="Обычный 3 3 4 2 12" xfId="0"/>
    <cellStyle name="Обычный 3 3 4 2 12 2" xfId="0"/>
    <cellStyle name="Обычный 3 3 4 2 13" xfId="0"/>
    <cellStyle name="Обычный 3 3 4 2 13 2" xfId="0"/>
    <cellStyle name="Обычный 3 3 4 2 14" xfId="0"/>
    <cellStyle name="Обычный 3 3 4 2 2" xfId="0"/>
    <cellStyle name="Обычный 3 3 4 2 2 2" xfId="0"/>
    <cellStyle name="Обычный 3 3 4 2 2 2 2" xfId="0"/>
    <cellStyle name="Обычный 3 3 4 2 2 2 2 2" xfId="0"/>
    <cellStyle name="Обычный 3 3 4 2 2 2 2 2 2" xfId="0"/>
    <cellStyle name="Обычный 3 3 4 2 2 2 2 2 2 2" xfId="0"/>
    <cellStyle name="Обычный 3 3 4 2 2 2 2 2 3" xfId="0"/>
    <cellStyle name="Обычный 3 3 4 2 2 2 2 2 3 2" xfId="0"/>
    <cellStyle name="Обычный 3 3 4 2 2 2 2 2 4" xfId="0"/>
    <cellStyle name="Обычный 3 3 4 2 2 2 2 2 4 2" xfId="0"/>
    <cellStyle name="Обычный 3 3 4 2 2 2 2 2 5" xfId="0"/>
    <cellStyle name="Обычный 3 3 4 2 2 2 2 3" xfId="0"/>
    <cellStyle name="Обычный 3 3 4 2 2 2 2 3 2" xfId="0"/>
    <cellStyle name="Обычный 3 3 4 2 2 2 2 3 2 2" xfId="0"/>
    <cellStyle name="Обычный 3 3 4 2 2 2 2 3 3" xfId="0"/>
    <cellStyle name="Обычный 3 3 4 2 2 2 2 3 3 2" xfId="0"/>
    <cellStyle name="Обычный 3 3 4 2 2 2 2 3 4" xfId="0"/>
    <cellStyle name="Обычный 3 3 4 2 2 2 2 3 4 2" xfId="0"/>
    <cellStyle name="Обычный 3 3 4 2 2 2 2 3 5" xfId="0"/>
    <cellStyle name="Обычный 3 3 4 2 2 2 2 4" xfId="0"/>
    <cellStyle name="Обычный 3 3 4 2 2 2 2 4 2" xfId="0"/>
    <cellStyle name="Обычный 3 3 4 2 2 2 2 5" xfId="0"/>
    <cellStyle name="Обычный 3 3 4 2 2 2 2 5 2" xfId="0"/>
    <cellStyle name="Обычный 3 3 4 2 2 2 2 6" xfId="0"/>
    <cellStyle name="Обычный 3 3 4 2 2 2 2 6 2" xfId="0"/>
    <cellStyle name="Обычный 3 3 4 2 2 2 2 7" xfId="0"/>
    <cellStyle name="Обычный 3 3 4 2 2 2 2_Без баланса" xfId="0"/>
    <cellStyle name="Обычный 3 3 4 2 2 2 3" xfId="0"/>
    <cellStyle name="Обычный 3 3 4 2 2 2 3 2" xfId="0"/>
    <cellStyle name="Обычный 3 3 4 2 2 2 3 2 2" xfId="0"/>
    <cellStyle name="Обычный 3 3 4 2 2 2 3 2 2 2" xfId="0"/>
    <cellStyle name="Обычный 3 3 4 2 2 2 3 2 3" xfId="0"/>
    <cellStyle name="Обычный 3 3 4 2 2 2 3 2 3 2" xfId="0"/>
    <cellStyle name="Обычный 3 3 4 2 2 2 3 2 4" xfId="0"/>
    <cellStyle name="Обычный 3 3 4 2 2 2 3 2 4 2" xfId="0"/>
    <cellStyle name="Обычный 3 3 4 2 2 2 3 2 5" xfId="0"/>
    <cellStyle name="Обычный 3 3 4 2 2 2 3 3" xfId="0"/>
    <cellStyle name="Обычный 3 3 4 2 2 2 3 3 2" xfId="0"/>
    <cellStyle name="Обычный 3 3 4 2 2 2 3 4" xfId="0"/>
    <cellStyle name="Обычный 3 3 4 2 2 2 3 4 2" xfId="0"/>
    <cellStyle name="Обычный 3 3 4 2 2 2 3 5" xfId="0"/>
    <cellStyle name="Обычный 3 3 4 2 2 2 3 5 2" xfId="0"/>
    <cellStyle name="Обычный 3 3 4 2 2 2 3 6" xfId="0"/>
    <cellStyle name="Обычный 3 3 4 2 2 2 4" xfId="0"/>
    <cellStyle name="Обычный 3 3 4 2 2 2 4 2" xfId="0"/>
    <cellStyle name="Обычный 3 3 4 2 2 2 4 2 2" xfId="0"/>
    <cellStyle name="Обычный 3 3 4 2 2 2 4 3" xfId="0"/>
    <cellStyle name="Обычный 3 3 4 2 2 2 4 3 2" xfId="0"/>
    <cellStyle name="Обычный 3 3 4 2 2 2 4 4" xfId="0"/>
    <cellStyle name="Обычный 3 3 4 2 2 2 4 4 2" xfId="0"/>
    <cellStyle name="Обычный 3 3 4 2 2 2 4 5" xfId="0"/>
    <cellStyle name="Обычный 3 3 4 2 2 2 5" xfId="0"/>
    <cellStyle name="Обычный 3 3 4 2 2 2 5 2" xfId="0"/>
    <cellStyle name="Обычный 3 3 4 2 2 2 6" xfId="0"/>
    <cellStyle name="Обычный 3 3 4 2 2 2 6 2" xfId="0"/>
    <cellStyle name="Обычный 3 3 4 2 2 2 7" xfId="0"/>
    <cellStyle name="Обычный 3 3 4 2 2 2 7 2" xfId="0"/>
    <cellStyle name="Обычный 3 3 4 2 2 2 8" xfId="0"/>
    <cellStyle name="Обычный 3 3 4 2 2 2_Без баланса" xfId="0"/>
    <cellStyle name="Обычный 3 3 4 2 2 3" xfId="0"/>
    <cellStyle name="Обычный 3 3 4 2 2 3 2" xfId="0"/>
    <cellStyle name="Обычный 3 3 4 2 2 3 2 2" xfId="0"/>
    <cellStyle name="Обычный 3 3 4 2 2 3 2 2 2" xfId="0"/>
    <cellStyle name="Обычный 3 3 4 2 2 3 2 3" xfId="0"/>
    <cellStyle name="Обычный 3 3 4 2 2 3 2 3 2" xfId="0"/>
    <cellStyle name="Обычный 3 3 4 2 2 3 2 4" xfId="0"/>
    <cellStyle name="Обычный 3 3 4 2 2 3 2 4 2" xfId="0"/>
    <cellStyle name="Обычный 3 3 4 2 2 3 2 5" xfId="0"/>
    <cellStyle name="Обычный 3 3 4 2 2 3 3" xfId="0"/>
    <cellStyle name="Обычный 3 3 4 2 2 3 3 2" xfId="0"/>
    <cellStyle name="Обычный 3 3 4 2 2 3 3 2 2" xfId="0"/>
    <cellStyle name="Обычный 3 3 4 2 2 3 3 3" xfId="0"/>
    <cellStyle name="Обычный 3 3 4 2 2 3 3 3 2" xfId="0"/>
    <cellStyle name="Обычный 3 3 4 2 2 3 3 4" xfId="0"/>
    <cellStyle name="Обычный 3 3 4 2 2 3 3 4 2" xfId="0"/>
    <cellStyle name="Обычный 3 3 4 2 2 3 3 5" xfId="0"/>
    <cellStyle name="Обычный 3 3 4 2 2 3 4" xfId="0"/>
    <cellStyle name="Обычный 3 3 4 2 2 3 4 2" xfId="0"/>
    <cellStyle name="Обычный 3 3 4 2 2 3 5" xfId="0"/>
    <cellStyle name="Обычный 3 3 4 2 2 3 5 2" xfId="0"/>
    <cellStyle name="Обычный 3 3 4 2 2 3 6" xfId="0"/>
    <cellStyle name="Обычный 3 3 4 2 2 3 6 2" xfId="0"/>
    <cellStyle name="Обычный 3 3 4 2 2 3 7" xfId="0"/>
    <cellStyle name="Обычный 3 3 4 2 2 3_Без баланса" xfId="0"/>
    <cellStyle name="Обычный 3 3 4 2 2 4" xfId="0"/>
    <cellStyle name="Обычный 3 3 4 2 2 4 2" xfId="0"/>
    <cellStyle name="Обычный 3 3 4 2 2 4 2 2" xfId="0"/>
    <cellStyle name="Обычный 3 3 4 2 2 4 2 2 2" xfId="0"/>
    <cellStyle name="Обычный 3 3 4 2 2 4 2 3" xfId="0"/>
    <cellStyle name="Обычный 3 3 4 2 2 4 2 3 2" xfId="0"/>
    <cellStyle name="Обычный 3 3 4 2 2 4 2 4" xfId="0"/>
    <cellStyle name="Обычный 3 3 4 2 2 4 2 4 2" xfId="0"/>
    <cellStyle name="Обычный 3 3 4 2 2 4 2 5" xfId="0"/>
    <cellStyle name="Обычный 3 3 4 2 2 4 3" xfId="0"/>
    <cellStyle name="Обычный 3 3 4 2 2 4 3 2" xfId="0"/>
    <cellStyle name="Обычный 3 3 4 2 2 4 4" xfId="0"/>
    <cellStyle name="Обычный 3 3 4 2 2 4 4 2" xfId="0"/>
    <cellStyle name="Обычный 3 3 4 2 2 4 5" xfId="0"/>
    <cellStyle name="Обычный 3 3 4 2 2 4 5 2" xfId="0"/>
    <cellStyle name="Обычный 3 3 4 2 2 4 6" xfId="0"/>
    <cellStyle name="Обычный 3 3 4 2 2 5" xfId="0"/>
    <cellStyle name="Обычный 3 3 4 2 2 5 2" xfId="0"/>
    <cellStyle name="Обычный 3 3 4 2 2 5 2 2" xfId="0"/>
    <cellStyle name="Обычный 3 3 4 2 2 5 3" xfId="0"/>
    <cellStyle name="Обычный 3 3 4 2 2 5 3 2" xfId="0"/>
    <cellStyle name="Обычный 3 3 4 2 2 5 4" xfId="0"/>
    <cellStyle name="Обычный 3 3 4 2 2 5 4 2" xfId="0"/>
    <cellStyle name="Обычный 3 3 4 2 2 5 5" xfId="0"/>
    <cellStyle name="Обычный 3 3 4 2 2 6" xfId="0"/>
    <cellStyle name="Обычный 3 3 4 2 2 6 2" xfId="0"/>
    <cellStyle name="Обычный 3 3 4 2 2 7" xfId="0"/>
    <cellStyle name="Обычный 3 3 4 2 2 7 2" xfId="0"/>
    <cellStyle name="Обычный 3 3 4 2 2 8" xfId="0"/>
    <cellStyle name="Обычный 3 3 4 2 2 8 2" xfId="0"/>
    <cellStyle name="Обычный 3 3 4 2 2 9" xfId="0"/>
    <cellStyle name="Обычный 3 3 4 2 2_Без баланса" xfId="0"/>
    <cellStyle name="Обычный 3 3 4 2 3" xfId="0"/>
    <cellStyle name="Обычный 3 3 4 2 3 2" xfId="0"/>
    <cellStyle name="Обычный 3 3 4 2 3 2 2" xfId="0"/>
    <cellStyle name="Обычный 3 3 4 2 3 2 2 2" xfId="0"/>
    <cellStyle name="Обычный 3 3 4 2 3 2 2 2 2" xfId="0"/>
    <cellStyle name="Обычный 3 3 4 2 3 2 2 3" xfId="0"/>
    <cellStyle name="Обычный 3 3 4 2 3 2 2 3 2" xfId="0"/>
    <cellStyle name="Обычный 3 3 4 2 3 2 2 4" xfId="0"/>
    <cellStyle name="Обычный 3 3 4 2 3 2 2 4 2" xfId="0"/>
    <cellStyle name="Обычный 3 3 4 2 3 2 2 5" xfId="0"/>
    <cellStyle name="Обычный 3 3 4 2 3 2 3" xfId="0"/>
    <cellStyle name="Обычный 3 3 4 2 3 2 3 2" xfId="0"/>
    <cellStyle name="Обычный 3 3 4 2 3 2 3 2 2" xfId="0"/>
    <cellStyle name="Обычный 3 3 4 2 3 2 3 3" xfId="0"/>
    <cellStyle name="Обычный 3 3 4 2 3 2 3 3 2" xfId="0"/>
    <cellStyle name="Обычный 3 3 4 2 3 2 3 4" xfId="0"/>
    <cellStyle name="Обычный 3 3 4 2 3 2 3 4 2" xfId="0"/>
    <cellStyle name="Обычный 3 3 4 2 3 2 3 5" xfId="0"/>
    <cellStyle name="Обычный 3 3 4 2 3 2 4" xfId="0"/>
    <cellStyle name="Обычный 3 3 4 2 3 2 4 2" xfId="0"/>
    <cellStyle name="Обычный 3 3 4 2 3 2 5" xfId="0"/>
    <cellStyle name="Обычный 3 3 4 2 3 2 5 2" xfId="0"/>
    <cellStyle name="Обычный 3 3 4 2 3 2 6" xfId="0"/>
    <cellStyle name="Обычный 3 3 4 2 3 2 6 2" xfId="0"/>
    <cellStyle name="Обычный 3 3 4 2 3 2 7" xfId="0"/>
    <cellStyle name="Обычный 3 3 4 2 3 2_Без баланса" xfId="0"/>
    <cellStyle name="Обычный 3 3 4 2 3 3" xfId="0"/>
    <cellStyle name="Обычный 3 3 4 2 3 3 2" xfId="0"/>
    <cellStyle name="Обычный 3 3 4 2 3 3 2 2" xfId="0"/>
    <cellStyle name="Обычный 3 3 4 2 3 3 2 2 2" xfId="0"/>
    <cellStyle name="Обычный 3 3 4 2 3 3 2 3" xfId="0"/>
    <cellStyle name="Обычный 3 3 4 2 3 3 2 3 2" xfId="0"/>
    <cellStyle name="Обычный 3 3 4 2 3 3 2 4" xfId="0"/>
    <cellStyle name="Обычный 3 3 4 2 3 3 2 4 2" xfId="0"/>
    <cellStyle name="Обычный 3 3 4 2 3 3 2 5" xfId="0"/>
    <cellStyle name="Обычный 3 3 4 2 3 3 3" xfId="0"/>
    <cellStyle name="Обычный 3 3 4 2 3 3 3 2" xfId="0"/>
    <cellStyle name="Обычный 3 3 4 2 3 3 4" xfId="0"/>
    <cellStyle name="Обычный 3 3 4 2 3 3 4 2" xfId="0"/>
    <cellStyle name="Обычный 3 3 4 2 3 3 5" xfId="0"/>
    <cellStyle name="Обычный 3 3 4 2 3 3 5 2" xfId="0"/>
    <cellStyle name="Обычный 3 3 4 2 3 3 6" xfId="0"/>
    <cellStyle name="Обычный 3 3 4 2 3 4" xfId="0"/>
    <cellStyle name="Обычный 3 3 4 2 3 4 2" xfId="0"/>
    <cellStyle name="Обычный 3 3 4 2 3 4 2 2" xfId="0"/>
    <cellStyle name="Обычный 3 3 4 2 3 4 3" xfId="0"/>
    <cellStyle name="Обычный 3 3 4 2 3 4 3 2" xfId="0"/>
    <cellStyle name="Обычный 3 3 4 2 3 4 4" xfId="0"/>
    <cellStyle name="Обычный 3 3 4 2 3 4 4 2" xfId="0"/>
    <cellStyle name="Обычный 3 3 4 2 3 4 5" xfId="0"/>
    <cellStyle name="Обычный 3 3 4 2 3 5" xfId="0"/>
    <cellStyle name="Обычный 3 3 4 2 3 5 2" xfId="0"/>
    <cellStyle name="Обычный 3 3 4 2 3 6" xfId="0"/>
    <cellStyle name="Обычный 3 3 4 2 3 6 2" xfId="0"/>
    <cellStyle name="Обычный 3 3 4 2 3 7" xfId="0"/>
    <cellStyle name="Обычный 3 3 4 2 3 7 2" xfId="0"/>
    <cellStyle name="Обычный 3 3 4 2 3 8" xfId="0"/>
    <cellStyle name="Обычный 3 3 4 2 3_Без баланса" xfId="0"/>
    <cellStyle name="Обычный 3 3 4 2 4" xfId="0"/>
    <cellStyle name="Обычный 3 3 4 2 4 2" xfId="0"/>
    <cellStyle name="Обычный 3 3 4 2 4 2 2" xfId="0"/>
    <cellStyle name="Обычный 3 3 4 2 4 2 2 2" xfId="0"/>
    <cellStyle name="Обычный 3 3 4 2 4 2 2 2 2" xfId="0"/>
    <cellStyle name="Обычный 3 3 4 2 4 2 2 3" xfId="0"/>
    <cellStyle name="Обычный 3 3 4 2 4 2 2 3 2" xfId="0"/>
    <cellStyle name="Обычный 3 3 4 2 4 2 2 4" xfId="0"/>
    <cellStyle name="Обычный 3 3 4 2 4 2 2 4 2" xfId="0"/>
    <cellStyle name="Обычный 3 3 4 2 4 2 2 5" xfId="0"/>
    <cellStyle name="Обычный 3 3 4 2 4 2 3" xfId="0"/>
    <cellStyle name="Обычный 3 3 4 2 4 2 3 2" xfId="0"/>
    <cellStyle name="Обычный 3 3 4 2 4 2 3 2 2" xfId="0"/>
    <cellStyle name="Обычный 3 3 4 2 4 2 3 3" xfId="0"/>
    <cellStyle name="Обычный 3 3 4 2 4 2 3 3 2" xfId="0"/>
    <cellStyle name="Обычный 3 3 4 2 4 2 3 4" xfId="0"/>
    <cellStyle name="Обычный 3 3 4 2 4 2 3 4 2" xfId="0"/>
    <cellStyle name="Обычный 3 3 4 2 4 2 3 5" xfId="0"/>
    <cellStyle name="Обычный 3 3 4 2 4 2 4" xfId="0"/>
    <cellStyle name="Обычный 3 3 4 2 4 2 4 2" xfId="0"/>
    <cellStyle name="Обычный 3 3 4 2 4 2 5" xfId="0"/>
    <cellStyle name="Обычный 3 3 4 2 4 2 5 2" xfId="0"/>
    <cellStyle name="Обычный 3 3 4 2 4 2 6" xfId="0"/>
    <cellStyle name="Обычный 3 3 4 2 4 2 6 2" xfId="0"/>
    <cellStyle name="Обычный 3 3 4 2 4 2 7" xfId="0"/>
    <cellStyle name="Обычный 3 3 4 2 4 2_Без баланса" xfId="0"/>
    <cellStyle name="Обычный 3 3 4 2 4 3" xfId="0"/>
    <cellStyle name="Обычный 3 3 4 2 4 3 2" xfId="0"/>
    <cellStyle name="Обычный 3 3 4 2 4 3 2 2" xfId="0"/>
    <cellStyle name="Обычный 3 3 4 2 4 3 3" xfId="0"/>
    <cellStyle name="Обычный 3 3 4 2 4 3 3 2" xfId="0"/>
    <cellStyle name="Обычный 3 3 4 2 4 3 4" xfId="0"/>
    <cellStyle name="Обычный 3 3 4 2 4 3 4 2" xfId="0"/>
    <cellStyle name="Обычный 3 3 4 2 4 3 5" xfId="0"/>
    <cellStyle name="Обычный 3 3 4 2 4 4" xfId="0"/>
    <cellStyle name="Обычный 3 3 4 2 4 4 2" xfId="0"/>
    <cellStyle name="Обычный 3 3 4 2 4 4 2 2" xfId="0"/>
    <cellStyle name="Обычный 3 3 4 2 4 4 3" xfId="0"/>
    <cellStyle name="Обычный 3 3 4 2 4 4 3 2" xfId="0"/>
    <cellStyle name="Обычный 3 3 4 2 4 4 4" xfId="0"/>
    <cellStyle name="Обычный 3 3 4 2 4 4 4 2" xfId="0"/>
    <cellStyle name="Обычный 3 3 4 2 4 4 5" xfId="0"/>
    <cellStyle name="Обычный 3 3 4 2 4 5" xfId="0"/>
    <cellStyle name="Обычный 3 3 4 2 4 5 2" xfId="0"/>
    <cellStyle name="Обычный 3 3 4 2 4 6" xfId="0"/>
    <cellStyle name="Обычный 3 3 4 2 4 6 2" xfId="0"/>
    <cellStyle name="Обычный 3 3 4 2 4 7" xfId="0"/>
    <cellStyle name="Обычный 3 3 4 2 4 7 2" xfId="0"/>
    <cellStyle name="Обычный 3 3 4 2 4 8" xfId="0"/>
    <cellStyle name="Обычный 3 3 4 2 4_Без баланса" xfId="0"/>
    <cellStyle name="Обычный 3 3 4 2 5" xfId="0"/>
    <cellStyle name="Обычный 3 3 4 2 5 10" xfId="0"/>
    <cellStyle name="Обычный 3 3 4 2 5 2" xfId="0"/>
    <cellStyle name="Обычный 3 3 4 2 5 2 2" xfId="0"/>
    <cellStyle name="Обычный 3 3 4 2 5 2 2 2" xfId="0"/>
    <cellStyle name="Обычный 3 3 4 2 5 2 2 2 2" xfId="0"/>
    <cellStyle name="Обычный 3 3 4 2 5 2 2 3" xfId="0"/>
    <cellStyle name="Обычный 3 3 4 2 5 2 2 3 2" xfId="0"/>
    <cellStyle name="Обычный 3 3 4 2 5 2 2 4" xfId="0"/>
    <cellStyle name="Обычный 3 3 4 2 5 2 2 4 2" xfId="0"/>
    <cellStyle name="Обычный 3 3 4 2 5 2 2 5" xfId="0"/>
    <cellStyle name="Обычный 3 3 4 2 5 2 3" xfId="0"/>
    <cellStyle name="Обычный 3 3 4 2 5 2 3 2" xfId="0"/>
    <cellStyle name="Обычный 3 3 4 2 5 2 4" xfId="0"/>
    <cellStyle name="Обычный 3 3 4 2 5 2 4 2" xfId="0"/>
    <cellStyle name="Обычный 3 3 4 2 5 2 5" xfId="0"/>
    <cellStyle name="Обычный 3 3 4 2 5 2 5 2" xfId="0"/>
    <cellStyle name="Обычный 3 3 4 2 5 2 6" xfId="0"/>
    <cellStyle name="Обычный 3 3 4 2 5 2_Без баланса" xfId="0"/>
    <cellStyle name="Обычный 3 3 4 2 5 3" xfId="0"/>
    <cellStyle name="Обычный 3 3 4 2 5 3 2" xfId="0"/>
    <cellStyle name="Обычный 3 3 4 2 5 3 2 2" xfId="0"/>
    <cellStyle name="Обычный 3 3 4 2 5 3 3" xfId="0"/>
    <cellStyle name="Обычный 3 3 4 2 5 3 3 2" xfId="0"/>
    <cellStyle name="Обычный 3 3 4 2 5 3 4" xfId="0"/>
    <cellStyle name="Обычный 3 3 4 2 5 3 4 2" xfId="0"/>
    <cellStyle name="Обычный 3 3 4 2 5 3 5" xfId="0"/>
    <cellStyle name="Обычный 3 3 4 2 5 4" xfId="0"/>
    <cellStyle name="Обычный 3 3 4 2 5 4 2" xfId="0"/>
    <cellStyle name="Обычный 3 3 4 2 5 4 2 2" xfId="0"/>
    <cellStyle name="Обычный 3 3 4 2 5 4 3" xfId="0"/>
    <cellStyle name="Обычный 3 3 4 2 5 4 3 2" xfId="0"/>
    <cellStyle name="Обычный 3 3 4 2 5 4 4" xfId="0"/>
    <cellStyle name="Обычный 3 3 4 2 5 4 4 2" xfId="0"/>
    <cellStyle name="Обычный 3 3 4 2 5 4 5" xfId="0"/>
    <cellStyle name="Обычный 3 3 4 2 5 5" xfId="0"/>
    <cellStyle name="Обычный 3 3 4 2 5 5 2" xfId="0"/>
    <cellStyle name="Обычный 3 3 4 2 5 5 2 2" xfId="0"/>
    <cellStyle name="Обычный 3 3 4 2 5 5 3" xfId="0"/>
    <cellStyle name="Обычный 3 3 4 2 5 5 3 2" xfId="0"/>
    <cellStyle name="Обычный 3 3 4 2 5 5 4" xfId="0"/>
    <cellStyle name="Обычный 3 3 4 2 5 5 4 2" xfId="0"/>
    <cellStyle name="Обычный 3 3 4 2 5 5 5" xfId="0"/>
    <cellStyle name="Обычный 3 3 4 2 5 6" xfId="0"/>
    <cellStyle name="Обычный 3 3 4 2 5 6 2" xfId="0"/>
    <cellStyle name="Обычный 3 3 4 2 5 6 2 2" xfId="0"/>
    <cellStyle name="Обычный 3 3 4 2 5 6 3" xfId="0"/>
    <cellStyle name="Обычный 3 3 4 2 5 6 3 2" xfId="0"/>
    <cellStyle name="Обычный 3 3 4 2 5 6 4" xfId="0"/>
    <cellStyle name="Обычный 3 3 4 2 5 6 4 2" xfId="0"/>
    <cellStyle name="Обычный 3 3 4 2 5 6 5" xfId="0"/>
    <cellStyle name="Обычный 3 3 4 2 5 7" xfId="0"/>
    <cellStyle name="Обычный 3 3 4 2 5 7 2" xfId="0"/>
    <cellStyle name="Обычный 3 3 4 2 5 8" xfId="0"/>
    <cellStyle name="Обычный 3 3 4 2 5 8 2" xfId="0"/>
    <cellStyle name="Обычный 3 3 4 2 5 9" xfId="0"/>
    <cellStyle name="Обычный 3 3 4 2 5 9 2" xfId="0"/>
    <cellStyle name="Обычный 3 3 4 2 5_Без баланса" xfId="0"/>
    <cellStyle name="Обычный 3 3 4 2 6" xfId="0"/>
    <cellStyle name="Обычный 3 3 4 2 6 2" xfId="0"/>
    <cellStyle name="Обычный 3 3 4 2 6 2 2" xfId="0"/>
    <cellStyle name="Обычный 3 3 4 2 6 2 2 2" xfId="0"/>
    <cellStyle name="Обычный 3 3 4 2 6 2 3" xfId="0"/>
    <cellStyle name="Обычный 3 3 4 2 6 2 3 2" xfId="0"/>
    <cellStyle name="Обычный 3 3 4 2 6 2 4" xfId="0"/>
    <cellStyle name="Обычный 3 3 4 2 6 2 4 2" xfId="0"/>
    <cellStyle name="Обычный 3 3 4 2 6 2 5" xfId="0"/>
    <cellStyle name="Обычный 3 3 4 2 6 3" xfId="0"/>
    <cellStyle name="Обычный 3 3 4 2 6 3 2" xfId="0"/>
    <cellStyle name="Обычный 3 3 4 2 6 3 2 2" xfId="0"/>
    <cellStyle name="Обычный 3 3 4 2 6 3 3" xfId="0"/>
    <cellStyle name="Обычный 3 3 4 2 6 3 3 2" xfId="0"/>
    <cellStyle name="Обычный 3 3 4 2 6 3 4" xfId="0"/>
    <cellStyle name="Обычный 3 3 4 2 6 3 4 2" xfId="0"/>
    <cellStyle name="Обычный 3 3 4 2 6 3 5" xfId="0"/>
    <cellStyle name="Обычный 3 3 4 2 6 4" xfId="0"/>
    <cellStyle name="Обычный 3 3 4 2 6 4 2" xfId="0"/>
    <cellStyle name="Обычный 3 3 4 2 6 5" xfId="0"/>
    <cellStyle name="Обычный 3 3 4 2 6 5 2" xfId="0"/>
    <cellStyle name="Обычный 3 3 4 2 6 6" xfId="0"/>
    <cellStyle name="Обычный 3 3 4 2 6 6 2" xfId="0"/>
    <cellStyle name="Обычный 3 3 4 2 6 7" xfId="0"/>
    <cellStyle name="Обычный 3 3 4 2 6_Без баланса" xfId="0"/>
    <cellStyle name="Обычный 3 3 4 2 7" xfId="0"/>
    <cellStyle name="Обычный 3 3 4 2 7 2" xfId="0"/>
    <cellStyle name="Обычный 3 3 4 2 7 2 2" xfId="0"/>
    <cellStyle name="Обычный 3 3 4 2 7 2 2 2" xfId="0"/>
    <cellStyle name="Обычный 3 3 4 2 7 2 3" xfId="0"/>
    <cellStyle name="Обычный 3 3 4 2 7 2 3 2" xfId="0"/>
    <cellStyle name="Обычный 3 3 4 2 7 2 4" xfId="0"/>
    <cellStyle name="Обычный 3 3 4 2 7 2 4 2" xfId="0"/>
    <cellStyle name="Обычный 3 3 4 2 7 2 5" xfId="0"/>
    <cellStyle name="Обычный 3 3 4 2 7 3" xfId="0"/>
    <cellStyle name="Обычный 3 3 4 2 7 3 2" xfId="0"/>
    <cellStyle name="Обычный 3 3 4 2 7 3 2 2" xfId="0"/>
    <cellStyle name="Обычный 3 3 4 2 7 3 3" xfId="0"/>
    <cellStyle name="Обычный 3 3 4 2 7 3 3 2" xfId="0"/>
    <cellStyle name="Обычный 3 3 4 2 7 3 4" xfId="0"/>
    <cellStyle name="Обычный 3 3 4 2 7 3 4 2" xfId="0"/>
    <cellStyle name="Обычный 3 3 4 2 7 3 5" xfId="0"/>
    <cellStyle name="Обычный 3 3 4 2 7 4" xfId="0"/>
    <cellStyle name="Обычный 3 3 4 2 7 4 2" xfId="0"/>
    <cellStyle name="Обычный 3 3 4 2 7 5" xfId="0"/>
    <cellStyle name="Обычный 3 3 4 2 7 5 2" xfId="0"/>
    <cellStyle name="Обычный 3 3 4 2 7 6" xfId="0"/>
    <cellStyle name="Обычный 3 3 4 2 7 6 2" xfId="0"/>
    <cellStyle name="Обычный 3 3 4 2 7 7" xfId="0"/>
    <cellStyle name="Обычный 3 3 4 2 7_Без баланса" xfId="0"/>
    <cellStyle name="Обычный 3 3 4 2 8" xfId="0"/>
    <cellStyle name="Обычный 3 3 4 2 8 2" xfId="0"/>
    <cellStyle name="Обычный 3 3 4 2 8 2 2" xfId="0"/>
    <cellStyle name="Обычный 3 3 4 2 8 2 2 2" xfId="0"/>
    <cellStyle name="Обычный 3 3 4 2 8 2 3" xfId="0"/>
    <cellStyle name="Обычный 3 3 4 2 8 2 3 2" xfId="0"/>
    <cellStyle name="Обычный 3 3 4 2 8 2 4" xfId="0"/>
    <cellStyle name="Обычный 3 3 4 2 8 2 4 2" xfId="0"/>
    <cellStyle name="Обычный 3 3 4 2 8 2 5" xfId="0"/>
    <cellStyle name="Обычный 3 3 4 2 8 3" xfId="0"/>
    <cellStyle name="Обычный 3 3 4 2 8 3 2" xfId="0"/>
    <cellStyle name="Обычный 3 3 4 2 8 4" xfId="0"/>
    <cellStyle name="Обычный 3 3 4 2 8 4 2" xfId="0"/>
    <cellStyle name="Обычный 3 3 4 2 8 5" xfId="0"/>
    <cellStyle name="Обычный 3 3 4 2 8 5 2" xfId="0"/>
    <cellStyle name="Обычный 3 3 4 2 8 6" xfId="0"/>
    <cellStyle name="Обычный 3 3 4 2 8_Без баланса" xfId="0"/>
    <cellStyle name="Обычный 3 3 4 2 9" xfId="0"/>
    <cellStyle name="Обычный 3 3 4 2 9 2" xfId="0"/>
    <cellStyle name="Обычный 3 3 4 2 9 2 2" xfId="0"/>
    <cellStyle name="Обычный 3 3 4 2 9 3" xfId="0"/>
    <cellStyle name="Обычный 3 3 4 2 9 3 2" xfId="0"/>
    <cellStyle name="Обычный 3 3 4 2 9 4" xfId="0"/>
    <cellStyle name="Обычный 3 3 4 2 9 4 2" xfId="0"/>
    <cellStyle name="Обычный 3 3 4 2 9 5" xfId="0"/>
    <cellStyle name="Обычный 3 3 4 2_Без баланса" xfId="0"/>
    <cellStyle name="Обычный 3 3 4 3" xfId="0"/>
    <cellStyle name="Обычный 3 3 4 3 2" xfId="0"/>
    <cellStyle name="Обычный 3 3 4 3 2 2" xfId="0"/>
    <cellStyle name="Обычный 3 3 4 3 2 2 2" xfId="0"/>
    <cellStyle name="Обычный 3 3 4 3 2 2 2 2" xfId="0"/>
    <cellStyle name="Обычный 3 3 4 3 2 2 2 2 2" xfId="0"/>
    <cellStyle name="Обычный 3 3 4 3 2 2 2 3" xfId="0"/>
    <cellStyle name="Обычный 3 3 4 3 2 2 2 3 2" xfId="0"/>
    <cellStyle name="Обычный 3 3 4 3 2 2 2 4" xfId="0"/>
    <cellStyle name="Обычный 3 3 4 3 2 2 2 4 2" xfId="0"/>
    <cellStyle name="Обычный 3 3 4 3 2 2 2 5" xfId="0"/>
    <cellStyle name="Обычный 3 3 4 3 2 2 3" xfId="0"/>
    <cellStyle name="Обычный 3 3 4 3 2 2 3 2" xfId="0"/>
    <cellStyle name="Обычный 3 3 4 3 2 2 3 2 2" xfId="0"/>
    <cellStyle name="Обычный 3 3 4 3 2 2 3 3" xfId="0"/>
    <cellStyle name="Обычный 3 3 4 3 2 2 3 3 2" xfId="0"/>
    <cellStyle name="Обычный 3 3 4 3 2 2 3 4" xfId="0"/>
    <cellStyle name="Обычный 3 3 4 3 2 2 3 4 2" xfId="0"/>
    <cellStyle name="Обычный 3 3 4 3 2 2 3 5" xfId="0"/>
    <cellStyle name="Обычный 3 3 4 3 2 2 4" xfId="0"/>
    <cellStyle name="Обычный 3 3 4 3 2 2 4 2" xfId="0"/>
    <cellStyle name="Обычный 3 3 4 3 2 2 5" xfId="0"/>
    <cellStyle name="Обычный 3 3 4 3 2 2 5 2" xfId="0"/>
    <cellStyle name="Обычный 3 3 4 3 2 2 6" xfId="0"/>
    <cellStyle name="Обычный 3 3 4 3 2 2 6 2" xfId="0"/>
    <cellStyle name="Обычный 3 3 4 3 2 2 7" xfId="0"/>
    <cellStyle name="Обычный 3 3 4 3 2 2_Без баланса" xfId="0"/>
    <cellStyle name="Обычный 3 3 4 3 2 3" xfId="0"/>
    <cellStyle name="Обычный 3 3 4 3 2 3 2" xfId="0"/>
    <cellStyle name="Обычный 3 3 4 3 2 3 2 2" xfId="0"/>
    <cellStyle name="Обычный 3 3 4 3 2 3 2 2 2" xfId="0"/>
    <cellStyle name="Обычный 3 3 4 3 2 3 2 3" xfId="0"/>
    <cellStyle name="Обычный 3 3 4 3 2 3 2 3 2" xfId="0"/>
    <cellStyle name="Обычный 3 3 4 3 2 3 2 4" xfId="0"/>
    <cellStyle name="Обычный 3 3 4 3 2 3 2 4 2" xfId="0"/>
    <cellStyle name="Обычный 3 3 4 3 2 3 2 5" xfId="0"/>
    <cellStyle name="Обычный 3 3 4 3 2 3 3" xfId="0"/>
    <cellStyle name="Обычный 3 3 4 3 2 3 3 2" xfId="0"/>
    <cellStyle name="Обычный 3 3 4 3 2 3 4" xfId="0"/>
    <cellStyle name="Обычный 3 3 4 3 2 3 4 2" xfId="0"/>
    <cellStyle name="Обычный 3 3 4 3 2 3 5" xfId="0"/>
    <cellStyle name="Обычный 3 3 4 3 2 3 5 2" xfId="0"/>
    <cellStyle name="Обычный 3 3 4 3 2 3 6" xfId="0"/>
    <cellStyle name="Обычный 3 3 4 3 2 4" xfId="0"/>
    <cellStyle name="Обычный 3 3 4 3 2 4 2" xfId="0"/>
    <cellStyle name="Обычный 3 3 4 3 2 4 2 2" xfId="0"/>
    <cellStyle name="Обычный 3 3 4 3 2 4 3" xfId="0"/>
    <cellStyle name="Обычный 3 3 4 3 2 4 3 2" xfId="0"/>
    <cellStyle name="Обычный 3 3 4 3 2 4 4" xfId="0"/>
    <cellStyle name="Обычный 3 3 4 3 2 4 4 2" xfId="0"/>
    <cellStyle name="Обычный 3 3 4 3 2 4 5" xfId="0"/>
    <cellStyle name="Обычный 3 3 4 3 2 5" xfId="0"/>
    <cellStyle name="Обычный 3 3 4 3 2 5 2" xfId="0"/>
    <cellStyle name="Обычный 3 3 4 3 2 6" xfId="0"/>
    <cellStyle name="Обычный 3 3 4 3 2 6 2" xfId="0"/>
    <cellStyle name="Обычный 3 3 4 3 2 7" xfId="0"/>
    <cellStyle name="Обычный 3 3 4 3 2 7 2" xfId="0"/>
    <cellStyle name="Обычный 3 3 4 3 2 8" xfId="0"/>
    <cellStyle name="Обычный 3 3 4 3 2_Без баланса" xfId="0"/>
    <cellStyle name="Обычный 3 3 4 3 3" xfId="0"/>
    <cellStyle name="Обычный 3 3 4 3 3 2" xfId="0"/>
    <cellStyle name="Обычный 3 3 4 3 3 2 2" xfId="0"/>
    <cellStyle name="Обычный 3 3 4 3 3 2 2 2" xfId="0"/>
    <cellStyle name="Обычный 3 3 4 3 3 2 3" xfId="0"/>
    <cellStyle name="Обычный 3 3 4 3 3 2 3 2" xfId="0"/>
    <cellStyle name="Обычный 3 3 4 3 3 2 4" xfId="0"/>
    <cellStyle name="Обычный 3 3 4 3 3 2 4 2" xfId="0"/>
    <cellStyle name="Обычный 3 3 4 3 3 2 5" xfId="0"/>
    <cellStyle name="Обычный 3 3 4 3 3 3" xfId="0"/>
    <cellStyle name="Обычный 3 3 4 3 3 3 2" xfId="0"/>
    <cellStyle name="Обычный 3 3 4 3 3 3 2 2" xfId="0"/>
    <cellStyle name="Обычный 3 3 4 3 3 3 3" xfId="0"/>
    <cellStyle name="Обычный 3 3 4 3 3 3 3 2" xfId="0"/>
    <cellStyle name="Обычный 3 3 4 3 3 3 4" xfId="0"/>
    <cellStyle name="Обычный 3 3 4 3 3 3 4 2" xfId="0"/>
    <cellStyle name="Обычный 3 3 4 3 3 3 5" xfId="0"/>
    <cellStyle name="Обычный 3 3 4 3 3 4" xfId="0"/>
    <cellStyle name="Обычный 3 3 4 3 3 4 2" xfId="0"/>
    <cellStyle name="Обычный 3 3 4 3 3 5" xfId="0"/>
    <cellStyle name="Обычный 3 3 4 3 3 5 2" xfId="0"/>
    <cellStyle name="Обычный 3 3 4 3 3 6" xfId="0"/>
    <cellStyle name="Обычный 3 3 4 3 3 6 2" xfId="0"/>
    <cellStyle name="Обычный 3 3 4 3 3 7" xfId="0"/>
    <cellStyle name="Обычный 3 3 4 3 3_Без баланса" xfId="0"/>
    <cellStyle name="Обычный 3 3 4 3 4" xfId="0"/>
    <cellStyle name="Обычный 3 3 4 3 4 2" xfId="0"/>
    <cellStyle name="Обычный 3 3 4 3 4 2 2" xfId="0"/>
    <cellStyle name="Обычный 3 3 4 3 4 2 2 2" xfId="0"/>
    <cellStyle name="Обычный 3 3 4 3 4 2 3" xfId="0"/>
    <cellStyle name="Обычный 3 3 4 3 4 2 3 2" xfId="0"/>
    <cellStyle name="Обычный 3 3 4 3 4 2 4" xfId="0"/>
    <cellStyle name="Обычный 3 3 4 3 4 2 4 2" xfId="0"/>
    <cellStyle name="Обычный 3 3 4 3 4 2 5" xfId="0"/>
    <cellStyle name="Обычный 3 3 4 3 4 3" xfId="0"/>
    <cellStyle name="Обычный 3 3 4 3 4 3 2" xfId="0"/>
    <cellStyle name="Обычный 3 3 4 3 4 4" xfId="0"/>
    <cellStyle name="Обычный 3 3 4 3 4 4 2" xfId="0"/>
    <cellStyle name="Обычный 3 3 4 3 4 5" xfId="0"/>
    <cellStyle name="Обычный 3 3 4 3 4 5 2" xfId="0"/>
    <cellStyle name="Обычный 3 3 4 3 4 6" xfId="0"/>
    <cellStyle name="Обычный 3 3 4 3 5" xfId="0"/>
    <cellStyle name="Обычный 3 3 4 3 5 2" xfId="0"/>
    <cellStyle name="Обычный 3 3 4 3 5 2 2" xfId="0"/>
    <cellStyle name="Обычный 3 3 4 3 5 3" xfId="0"/>
    <cellStyle name="Обычный 3 3 4 3 5 3 2" xfId="0"/>
    <cellStyle name="Обычный 3 3 4 3 5 4" xfId="0"/>
    <cellStyle name="Обычный 3 3 4 3 5 4 2" xfId="0"/>
    <cellStyle name="Обычный 3 3 4 3 5 5" xfId="0"/>
    <cellStyle name="Обычный 3 3 4 3 6" xfId="0"/>
    <cellStyle name="Обычный 3 3 4 3 6 2" xfId="0"/>
    <cellStyle name="Обычный 3 3 4 3 7" xfId="0"/>
    <cellStyle name="Обычный 3 3 4 3 7 2" xfId="0"/>
    <cellStyle name="Обычный 3 3 4 3 8" xfId="0"/>
    <cellStyle name="Обычный 3 3 4 3 8 2" xfId="0"/>
    <cellStyle name="Обычный 3 3 4 3 9" xfId="0"/>
    <cellStyle name="Обычный 3 3 4 3_Без баланса" xfId="0"/>
    <cellStyle name="Обычный 3 3 4 4" xfId="0"/>
    <cellStyle name="Обычный 3 3 4 4 2" xfId="0"/>
    <cellStyle name="Обычный 3 3 4 4 2 2" xfId="0"/>
    <cellStyle name="Обычный 3 3 4 4 2 2 2" xfId="0"/>
    <cellStyle name="Обычный 3 3 4 4 2 2 2 2" xfId="0"/>
    <cellStyle name="Обычный 3 3 4 4 2 2 3" xfId="0"/>
    <cellStyle name="Обычный 3 3 4 4 2 2 3 2" xfId="0"/>
    <cellStyle name="Обычный 3 3 4 4 2 2 4" xfId="0"/>
    <cellStyle name="Обычный 3 3 4 4 2 2 4 2" xfId="0"/>
    <cellStyle name="Обычный 3 3 4 4 2 2 5" xfId="0"/>
    <cellStyle name="Обычный 3 3 4 4 2 3" xfId="0"/>
    <cellStyle name="Обычный 3 3 4 4 2 3 2" xfId="0"/>
    <cellStyle name="Обычный 3 3 4 4 2 3 2 2" xfId="0"/>
    <cellStyle name="Обычный 3 3 4 4 2 3 3" xfId="0"/>
    <cellStyle name="Обычный 3 3 4 4 2 3 3 2" xfId="0"/>
    <cellStyle name="Обычный 3 3 4 4 2 3 4" xfId="0"/>
    <cellStyle name="Обычный 3 3 4 4 2 3 4 2" xfId="0"/>
    <cellStyle name="Обычный 3 3 4 4 2 3 5" xfId="0"/>
    <cellStyle name="Обычный 3 3 4 4 2 4" xfId="0"/>
    <cellStyle name="Обычный 3 3 4 4 2 4 2" xfId="0"/>
    <cellStyle name="Обычный 3 3 4 4 2 5" xfId="0"/>
    <cellStyle name="Обычный 3 3 4 4 2 5 2" xfId="0"/>
    <cellStyle name="Обычный 3 3 4 4 2 6" xfId="0"/>
    <cellStyle name="Обычный 3 3 4 4 2 6 2" xfId="0"/>
    <cellStyle name="Обычный 3 3 4 4 2 7" xfId="0"/>
    <cellStyle name="Обычный 3 3 4 4 2_Без баланса" xfId="0"/>
    <cellStyle name="Обычный 3 3 4 4 3" xfId="0"/>
    <cellStyle name="Обычный 3 3 4 4 3 2" xfId="0"/>
    <cellStyle name="Обычный 3 3 4 4 3 2 2" xfId="0"/>
    <cellStyle name="Обычный 3 3 4 4 3 2 2 2" xfId="0"/>
    <cellStyle name="Обычный 3 3 4 4 3 2 3" xfId="0"/>
    <cellStyle name="Обычный 3 3 4 4 3 2 3 2" xfId="0"/>
    <cellStyle name="Обычный 3 3 4 4 3 2 4" xfId="0"/>
    <cellStyle name="Обычный 3 3 4 4 3 2 4 2" xfId="0"/>
    <cellStyle name="Обычный 3 3 4 4 3 2 5" xfId="0"/>
    <cellStyle name="Обычный 3 3 4 4 3 3" xfId="0"/>
    <cellStyle name="Обычный 3 3 4 4 3 3 2" xfId="0"/>
    <cellStyle name="Обычный 3 3 4 4 3 4" xfId="0"/>
    <cellStyle name="Обычный 3 3 4 4 3 4 2" xfId="0"/>
    <cellStyle name="Обычный 3 3 4 4 3 5" xfId="0"/>
    <cellStyle name="Обычный 3 3 4 4 3 5 2" xfId="0"/>
    <cellStyle name="Обычный 3 3 4 4 3 6" xfId="0"/>
    <cellStyle name="Обычный 3 3 4 4 4" xfId="0"/>
    <cellStyle name="Обычный 3 3 4 4 4 2" xfId="0"/>
    <cellStyle name="Обычный 3 3 4 4 4 2 2" xfId="0"/>
    <cellStyle name="Обычный 3 3 4 4 4 3" xfId="0"/>
    <cellStyle name="Обычный 3 3 4 4 4 3 2" xfId="0"/>
    <cellStyle name="Обычный 3 3 4 4 4 4" xfId="0"/>
    <cellStyle name="Обычный 3 3 4 4 4 4 2" xfId="0"/>
    <cellStyle name="Обычный 3 3 4 4 4 5" xfId="0"/>
    <cellStyle name="Обычный 3 3 4 4 5" xfId="0"/>
    <cellStyle name="Обычный 3 3 4 4 5 2" xfId="0"/>
    <cellStyle name="Обычный 3 3 4 4 6" xfId="0"/>
    <cellStyle name="Обычный 3 3 4 4 6 2" xfId="0"/>
    <cellStyle name="Обычный 3 3 4 4 7" xfId="0"/>
    <cellStyle name="Обычный 3 3 4 4 7 2" xfId="0"/>
    <cellStyle name="Обычный 3 3 4 4 8" xfId="0"/>
    <cellStyle name="Обычный 3 3 4 4_Без баланса" xfId="0"/>
    <cellStyle name="Обычный 3 3 4 5" xfId="0"/>
    <cellStyle name="Обычный 3 3 4 5 2" xfId="0"/>
    <cellStyle name="Обычный 3 3 4 5 2 2" xfId="0"/>
    <cellStyle name="Обычный 3 3 4 5 2 2 2" xfId="0"/>
    <cellStyle name="Обычный 3 3 4 5 2 2 2 2" xfId="0"/>
    <cellStyle name="Обычный 3 3 4 5 2 2 3" xfId="0"/>
    <cellStyle name="Обычный 3 3 4 5 2 2 3 2" xfId="0"/>
    <cellStyle name="Обычный 3 3 4 5 2 2 4" xfId="0"/>
    <cellStyle name="Обычный 3 3 4 5 2 2 4 2" xfId="0"/>
    <cellStyle name="Обычный 3 3 4 5 2 2 5" xfId="0"/>
    <cellStyle name="Обычный 3 3 4 5 2 3" xfId="0"/>
    <cellStyle name="Обычный 3 3 4 5 2 3 2" xfId="0"/>
    <cellStyle name="Обычный 3 3 4 5 2 3 2 2" xfId="0"/>
    <cellStyle name="Обычный 3 3 4 5 2 3 3" xfId="0"/>
    <cellStyle name="Обычный 3 3 4 5 2 3 3 2" xfId="0"/>
    <cellStyle name="Обычный 3 3 4 5 2 3 4" xfId="0"/>
    <cellStyle name="Обычный 3 3 4 5 2 3 4 2" xfId="0"/>
    <cellStyle name="Обычный 3 3 4 5 2 3 5" xfId="0"/>
    <cellStyle name="Обычный 3 3 4 5 2 4" xfId="0"/>
    <cellStyle name="Обычный 3 3 4 5 2 4 2" xfId="0"/>
    <cellStyle name="Обычный 3 3 4 5 2 5" xfId="0"/>
    <cellStyle name="Обычный 3 3 4 5 2 5 2" xfId="0"/>
    <cellStyle name="Обычный 3 3 4 5 2 6" xfId="0"/>
    <cellStyle name="Обычный 3 3 4 5 2 6 2" xfId="0"/>
    <cellStyle name="Обычный 3 3 4 5 2 7" xfId="0"/>
    <cellStyle name="Обычный 3 3 4 5 2_Без баланса" xfId="0"/>
    <cellStyle name="Обычный 3 3 4 5 3" xfId="0"/>
    <cellStyle name="Обычный 3 3 4 5 3 2" xfId="0"/>
    <cellStyle name="Обычный 3 3 4 5 3 2 2" xfId="0"/>
    <cellStyle name="Обычный 3 3 4 5 3 3" xfId="0"/>
    <cellStyle name="Обычный 3 3 4 5 3 3 2" xfId="0"/>
    <cellStyle name="Обычный 3 3 4 5 3 4" xfId="0"/>
    <cellStyle name="Обычный 3 3 4 5 3 4 2" xfId="0"/>
    <cellStyle name="Обычный 3 3 4 5 3 5" xfId="0"/>
    <cellStyle name="Обычный 3 3 4 5 4" xfId="0"/>
    <cellStyle name="Обычный 3 3 4 5 4 2" xfId="0"/>
    <cellStyle name="Обычный 3 3 4 5 4 2 2" xfId="0"/>
    <cellStyle name="Обычный 3 3 4 5 4 3" xfId="0"/>
    <cellStyle name="Обычный 3 3 4 5 4 3 2" xfId="0"/>
    <cellStyle name="Обычный 3 3 4 5 4 4" xfId="0"/>
    <cellStyle name="Обычный 3 3 4 5 4 4 2" xfId="0"/>
    <cellStyle name="Обычный 3 3 4 5 4 5" xfId="0"/>
    <cellStyle name="Обычный 3 3 4 5 5" xfId="0"/>
    <cellStyle name="Обычный 3 3 4 5 5 2" xfId="0"/>
    <cellStyle name="Обычный 3 3 4 5 6" xfId="0"/>
    <cellStyle name="Обычный 3 3 4 5 6 2" xfId="0"/>
    <cellStyle name="Обычный 3 3 4 5 7" xfId="0"/>
    <cellStyle name="Обычный 3 3 4 5 7 2" xfId="0"/>
    <cellStyle name="Обычный 3 3 4 5 8" xfId="0"/>
    <cellStyle name="Обычный 3 3 4 5_Без баланса" xfId="0"/>
    <cellStyle name="Обычный 3 3 4 6" xfId="0"/>
    <cellStyle name="Обычный 3 3 4 6 10" xfId="0"/>
    <cellStyle name="Обычный 3 3 4 6 2" xfId="0"/>
    <cellStyle name="Обычный 3 3 4 6 2 2" xfId="0"/>
    <cellStyle name="Обычный 3 3 4 6 2 2 2" xfId="0"/>
    <cellStyle name="Обычный 3 3 4 6 2 2 2 2" xfId="0"/>
    <cellStyle name="Обычный 3 3 4 6 2 2 3" xfId="0"/>
    <cellStyle name="Обычный 3 3 4 6 2 2 3 2" xfId="0"/>
    <cellStyle name="Обычный 3 3 4 6 2 2 4" xfId="0"/>
    <cellStyle name="Обычный 3 3 4 6 2 2 4 2" xfId="0"/>
    <cellStyle name="Обычный 3 3 4 6 2 2 5" xfId="0"/>
    <cellStyle name="Обычный 3 3 4 6 2 3" xfId="0"/>
    <cellStyle name="Обычный 3 3 4 6 2 3 2" xfId="0"/>
    <cellStyle name="Обычный 3 3 4 6 2 4" xfId="0"/>
    <cellStyle name="Обычный 3 3 4 6 2 4 2" xfId="0"/>
    <cellStyle name="Обычный 3 3 4 6 2 5" xfId="0"/>
    <cellStyle name="Обычный 3 3 4 6 2 5 2" xfId="0"/>
    <cellStyle name="Обычный 3 3 4 6 2 6" xfId="0"/>
    <cellStyle name="Обычный 3 3 4 6 2_Без баланса" xfId="0"/>
    <cellStyle name="Обычный 3 3 4 6 3" xfId="0"/>
    <cellStyle name="Обычный 3 3 4 6 3 2" xfId="0"/>
    <cellStyle name="Обычный 3 3 4 6 3 2 2" xfId="0"/>
    <cellStyle name="Обычный 3 3 4 6 3 3" xfId="0"/>
    <cellStyle name="Обычный 3 3 4 6 3 3 2" xfId="0"/>
    <cellStyle name="Обычный 3 3 4 6 3 4" xfId="0"/>
    <cellStyle name="Обычный 3 3 4 6 3 4 2" xfId="0"/>
    <cellStyle name="Обычный 3 3 4 6 3 5" xfId="0"/>
    <cellStyle name="Обычный 3 3 4 6 4" xfId="0"/>
    <cellStyle name="Обычный 3 3 4 6 4 2" xfId="0"/>
    <cellStyle name="Обычный 3 3 4 6 4 2 2" xfId="0"/>
    <cellStyle name="Обычный 3 3 4 6 4 3" xfId="0"/>
    <cellStyle name="Обычный 3 3 4 6 4 3 2" xfId="0"/>
    <cellStyle name="Обычный 3 3 4 6 4 4" xfId="0"/>
    <cellStyle name="Обычный 3 3 4 6 4 4 2" xfId="0"/>
    <cellStyle name="Обычный 3 3 4 6 4 5" xfId="0"/>
    <cellStyle name="Обычный 3 3 4 6 5" xfId="0"/>
    <cellStyle name="Обычный 3 3 4 6 5 2" xfId="0"/>
    <cellStyle name="Обычный 3 3 4 6 5 2 2" xfId="0"/>
    <cellStyle name="Обычный 3 3 4 6 5 3" xfId="0"/>
    <cellStyle name="Обычный 3 3 4 6 5 3 2" xfId="0"/>
    <cellStyle name="Обычный 3 3 4 6 5 4" xfId="0"/>
    <cellStyle name="Обычный 3 3 4 6 5 4 2" xfId="0"/>
    <cellStyle name="Обычный 3 3 4 6 5 5" xfId="0"/>
    <cellStyle name="Обычный 3 3 4 6 6" xfId="0"/>
    <cellStyle name="Обычный 3 3 4 6 6 2" xfId="0"/>
    <cellStyle name="Обычный 3 3 4 6 6 2 2" xfId="0"/>
    <cellStyle name="Обычный 3 3 4 6 6 3" xfId="0"/>
    <cellStyle name="Обычный 3 3 4 6 6 3 2" xfId="0"/>
    <cellStyle name="Обычный 3 3 4 6 6 4" xfId="0"/>
    <cellStyle name="Обычный 3 3 4 6 6 4 2" xfId="0"/>
    <cellStyle name="Обычный 3 3 4 6 6 5" xfId="0"/>
    <cellStyle name="Обычный 3 3 4 6 7" xfId="0"/>
    <cellStyle name="Обычный 3 3 4 6 7 2" xfId="0"/>
    <cellStyle name="Обычный 3 3 4 6 8" xfId="0"/>
    <cellStyle name="Обычный 3 3 4 6 8 2" xfId="0"/>
    <cellStyle name="Обычный 3 3 4 6 9" xfId="0"/>
    <cellStyle name="Обычный 3 3 4 6 9 2" xfId="0"/>
    <cellStyle name="Обычный 3 3 4 6_Без баланса" xfId="0"/>
    <cellStyle name="Обычный 3 3 4 7" xfId="0"/>
    <cellStyle name="Обычный 3 3 4 7 2" xfId="0"/>
    <cellStyle name="Обычный 3 3 4 7 2 2" xfId="0"/>
    <cellStyle name="Обычный 3 3 4 7 2 2 2" xfId="0"/>
    <cellStyle name="Обычный 3 3 4 7 2 3" xfId="0"/>
    <cellStyle name="Обычный 3 3 4 7 2 3 2" xfId="0"/>
    <cellStyle name="Обычный 3 3 4 7 2 4" xfId="0"/>
    <cellStyle name="Обычный 3 3 4 7 2 4 2" xfId="0"/>
    <cellStyle name="Обычный 3 3 4 7 2 5" xfId="0"/>
    <cellStyle name="Обычный 3 3 4 7 3" xfId="0"/>
    <cellStyle name="Обычный 3 3 4 7 3 2" xfId="0"/>
    <cellStyle name="Обычный 3 3 4 7 3 2 2" xfId="0"/>
    <cellStyle name="Обычный 3 3 4 7 3 3" xfId="0"/>
    <cellStyle name="Обычный 3 3 4 7 3 3 2" xfId="0"/>
    <cellStyle name="Обычный 3 3 4 7 3 4" xfId="0"/>
    <cellStyle name="Обычный 3 3 4 7 3 4 2" xfId="0"/>
    <cellStyle name="Обычный 3 3 4 7 3 5" xfId="0"/>
    <cellStyle name="Обычный 3 3 4 7 4" xfId="0"/>
    <cellStyle name="Обычный 3 3 4 7 4 2" xfId="0"/>
    <cellStyle name="Обычный 3 3 4 7 5" xfId="0"/>
    <cellStyle name="Обычный 3 3 4 7 5 2" xfId="0"/>
    <cellStyle name="Обычный 3 3 4 7 6" xfId="0"/>
    <cellStyle name="Обычный 3 3 4 7 6 2" xfId="0"/>
    <cellStyle name="Обычный 3 3 4 7 7" xfId="0"/>
    <cellStyle name="Обычный 3 3 4 7_Без баланса" xfId="0"/>
    <cellStyle name="Обычный 3 3 4 8" xfId="0"/>
    <cellStyle name="Обычный 3 3 4 8 2" xfId="0"/>
    <cellStyle name="Обычный 3 3 4 8 2 2" xfId="0"/>
    <cellStyle name="Обычный 3 3 4 8 2 2 2" xfId="0"/>
    <cellStyle name="Обычный 3 3 4 8 2 3" xfId="0"/>
    <cellStyle name="Обычный 3 3 4 8 2 3 2" xfId="0"/>
    <cellStyle name="Обычный 3 3 4 8 2 4" xfId="0"/>
    <cellStyle name="Обычный 3 3 4 8 2 4 2" xfId="0"/>
    <cellStyle name="Обычный 3 3 4 8 2 5" xfId="0"/>
    <cellStyle name="Обычный 3 3 4 8 3" xfId="0"/>
    <cellStyle name="Обычный 3 3 4 8 3 2" xfId="0"/>
    <cellStyle name="Обычный 3 3 4 8 3 2 2" xfId="0"/>
    <cellStyle name="Обычный 3 3 4 8 3 3" xfId="0"/>
    <cellStyle name="Обычный 3 3 4 8 3 3 2" xfId="0"/>
    <cellStyle name="Обычный 3 3 4 8 3 4" xfId="0"/>
    <cellStyle name="Обычный 3 3 4 8 3 4 2" xfId="0"/>
    <cellStyle name="Обычный 3 3 4 8 3 5" xfId="0"/>
    <cellStyle name="Обычный 3 3 4 8 4" xfId="0"/>
    <cellStyle name="Обычный 3 3 4 8 4 2" xfId="0"/>
    <cellStyle name="Обычный 3 3 4 8 5" xfId="0"/>
    <cellStyle name="Обычный 3 3 4 8 5 2" xfId="0"/>
    <cellStyle name="Обычный 3 3 4 8 6" xfId="0"/>
    <cellStyle name="Обычный 3 3 4 8 6 2" xfId="0"/>
    <cellStyle name="Обычный 3 3 4 8 7" xfId="0"/>
    <cellStyle name="Обычный 3 3 4 8_Без баланса" xfId="0"/>
    <cellStyle name="Обычный 3 3 4 9" xfId="0"/>
    <cellStyle name="Обычный 3 3 4 9 2" xfId="0"/>
    <cellStyle name="Обычный 3 3 4 9 2 2" xfId="0"/>
    <cellStyle name="Обычный 3 3 4 9 2 2 2" xfId="0"/>
    <cellStyle name="Обычный 3 3 4 9 2 3" xfId="0"/>
    <cellStyle name="Обычный 3 3 4 9 2 3 2" xfId="0"/>
    <cellStyle name="Обычный 3 3 4 9 2 4" xfId="0"/>
    <cellStyle name="Обычный 3 3 4 9 2 4 2" xfId="0"/>
    <cellStyle name="Обычный 3 3 4 9 2 5" xfId="0"/>
    <cellStyle name="Обычный 3 3 4 9 3" xfId="0"/>
    <cellStyle name="Обычный 3 3 4 9 3 2" xfId="0"/>
    <cellStyle name="Обычный 3 3 4 9 4" xfId="0"/>
    <cellStyle name="Обычный 3 3 4 9 4 2" xfId="0"/>
    <cellStyle name="Обычный 3 3 4 9 5" xfId="0"/>
    <cellStyle name="Обычный 3 3 4 9 5 2" xfId="0"/>
    <cellStyle name="Обычный 3 3 4 9 6" xfId="0"/>
    <cellStyle name="Обычный 3 3 4 9_Без баланса" xfId="0"/>
    <cellStyle name="Обычный 3 3 4_Без баланса" xfId="0"/>
    <cellStyle name="Обычный 3 3 5" xfId="0"/>
    <cellStyle name="Обычный 3 3 5 10" xfId="0"/>
    <cellStyle name="Обычный 3 3 5 10 2" xfId="0"/>
    <cellStyle name="Обычный 3 3 5 10 2 2" xfId="0"/>
    <cellStyle name="Обычный 3 3 5 10 3" xfId="0"/>
    <cellStyle name="Обычный 3 3 5 10 3 2" xfId="0"/>
    <cellStyle name="Обычный 3 3 5 10 4" xfId="0"/>
    <cellStyle name="Обычный 3 3 5 10 4 2" xfId="0"/>
    <cellStyle name="Обычный 3 3 5 10 5" xfId="0"/>
    <cellStyle name="Обычный 3 3 5 11" xfId="0"/>
    <cellStyle name="Обычный 3 3 5 11 2" xfId="0"/>
    <cellStyle name="Обычный 3 3 5 12" xfId="0"/>
    <cellStyle name="Обычный 3 3 5 12 2" xfId="0"/>
    <cellStyle name="Обычный 3 3 5 13" xfId="0"/>
    <cellStyle name="Обычный 3 3 5 13 2" xfId="0"/>
    <cellStyle name="Обычный 3 3 5 14" xfId="0"/>
    <cellStyle name="Обычный 3 3 5 2" xfId="0"/>
    <cellStyle name="Обычный 3 3 5 2 2" xfId="0"/>
    <cellStyle name="Обычный 3 3 5 2 2 2" xfId="0"/>
    <cellStyle name="Обычный 3 3 5 2 2 2 2" xfId="0"/>
    <cellStyle name="Обычный 3 3 5 2 2 2 2 2" xfId="0"/>
    <cellStyle name="Обычный 3 3 5 2 2 2 2 2 2" xfId="0"/>
    <cellStyle name="Обычный 3 3 5 2 2 2 2 3" xfId="0"/>
    <cellStyle name="Обычный 3 3 5 2 2 2 2 3 2" xfId="0"/>
    <cellStyle name="Обычный 3 3 5 2 2 2 2 4" xfId="0"/>
    <cellStyle name="Обычный 3 3 5 2 2 2 2 4 2" xfId="0"/>
    <cellStyle name="Обычный 3 3 5 2 2 2 2 5" xfId="0"/>
    <cellStyle name="Обычный 3 3 5 2 2 2 3" xfId="0"/>
    <cellStyle name="Обычный 3 3 5 2 2 2 3 2" xfId="0"/>
    <cellStyle name="Обычный 3 3 5 2 2 2 3 2 2" xfId="0"/>
    <cellStyle name="Обычный 3 3 5 2 2 2 3 3" xfId="0"/>
    <cellStyle name="Обычный 3 3 5 2 2 2 3 3 2" xfId="0"/>
    <cellStyle name="Обычный 3 3 5 2 2 2 3 4" xfId="0"/>
    <cellStyle name="Обычный 3 3 5 2 2 2 3 4 2" xfId="0"/>
    <cellStyle name="Обычный 3 3 5 2 2 2 3 5" xfId="0"/>
    <cellStyle name="Обычный 3 3 5 2 2 2 4" xfId="0"/>
    <cellStyle name="Обычный 3 3 5 2 2 2 4 2" xfId="0"/>
    <cellStyle name="Обычный 3 3 5 2 2 2 5" xfId="0"/>
    <cellStyle name="Обычный 3 3 5 2 2 2 5 2" xfId="0"/>
    <cellStyle name="Обычный 3 3 5 2 2 2 6" xfId="0"/>
    <cellStyle name="Обычный 3 3 5 2 2 2 6 2" xfId="0"/>
    <cellStyle name="Обычный 3 3 5 2 2 2 7" xfId="0"/>
    <cellStyle name="Обычный 3 3 5 2 2 2_Без баланса" xfId="0"/>
    <cellStyle name="Обычный 3 3 5 2 2 3" xfId="0"/>
    <cellStyle name="Обычный 3 3 5 2 2 3 2" xfId="0"/>
    <cellStyle name="Обычный 3 3 5 2 2 3 2 2" xfId="0"/>
    <cellStyle name="Обычный 3 3 5 2 2 3 2 2 2" xfId="0"/>
    <cellStyle name="Обычный 3 3 5 2 2 3 2 3" xfId="0"/>
    <cellStyle name="Обычный 3 3 5 2 2 3 2 3 2" xfId="0"/>
    <cellStyle name="Обычный 3 3 5 2 2 3 2 4" xfId="0"/>
    <cellStyle name="Обычный 3 3 5 2 2 3 2 4 2" xfId="0"/>
    <cellStyle name="Обычный 3 3 5 2 2 3 2 5" xfId="0"/>
    <cellStyle name="Обычный 3 3 5 2 2 3 3" xfId="0"/>
    <cellStyle name="Обычный 3 3 5 2 2 3 3 2" xfId="0"/>
    <cellStyle name="Обычный 3 3 5 2 2 3 4" xfId="0"/>
    <cellStyle name="Обычный 3 3 5 2 2 3 4 2" xfId="0"/>
    <cellStyle name="Обычный 3 3 5 2 2 3 5" xfId="0"/>
    <cellStyle name="Обычный 3 3 5 2 2 3 5 2" xfId="0"/>
    <cellStyle name="Обычный 3 3 5 2 2 3 6" xfId="0"/>
    <cellStyle name="Обычный 3 3 5 2 2 4" xfId="0"/>
    <cellStyle name="Обычный 3 3 5 2 2 4 2" xfId="0"/>
    <cellStyle name="Обычный 3 3 5 2 2 4 2 2" xfId="0"/>
    <cellStyle name="Обычный 3 3 5 2 2 4 3" xfId="0"/>
    <cellStyle name="Обычный 3 3 5 2 2 4 3 2" xfId="0"/>
    <cellStyle name="Обычный 3 3 5 2 2 4 4" xfId="0"/>
    <cellStyle name="Обычный 3 3 5 2 2 4 4 2" xfId="0"/>
    <cellStyle name="Обычный 3 3 5 2 2 4 5" xfId="0"/>
    <cellStyle name="Обычный 3 3 5 2 2 5" xfId="0"/>
    <cellStyle name="Обычный 3 3 5 2 2 5 2" xfId="0"/>
    <cellStyle name="Обычный 3 3 5 2 2 6" xfId="0"/>
    <cellStyle name="Обычный 3 3 5 2 2 6 2" xfId="0"/>
    <cellStyle name="Обычный 3 3 5 2 2 7" xfId="0"/>
    <cellStyle name="Обычный 3 3 5 2 2 7 2" xfId="0"/>
    <cellStyle name="Обычный 3 3 5 2 2 8" xfId="0"/>
    <cellStyle name="Обычный 3 3 5 2 2_Без баланса" xfId="0"/>
    <cellStyle name="Обычный 3 3 5 2 3" xfId="0"/>
    <cellStyle name="Обычный 3 3 5 2 3 2" xfId="0"/>
    <cellStyle name="Обычный 3 3 5 2 3 2 2" xfId="0"/>
    <cellStyle name="Обычный 3 3 5 2 3 2 2 2" xfId="0"/>
    <cellStyle name="Обычный 3 3 5 2 3 2 3" xfId="0"/>
    <cellStyle name="Обычный 3 3 5 2 3 2 3 2" xfId="0"/>
    <cellStyle name="Обычный 3 3 5 2 3 2 4" xfId="0"/>
    <cellStyle name="Обычный 3 3 5 2 3 2 4 2" xfId="0"/>
    <cellStyle name="Обычный 3 3 5 2 3 2 5" xfId="0"/>
    <cellStyle name="Обычный 3 3 5 2 3 3" xfId="0"/>
    <cellStyle name="Обычный 3 3 5 2 3 3 2" xfId="0"/>
    <cellStyle name="Обычный 3 3 5 2 3 3 2 2" xfId="0"/>
    <cellStyle name="Обычный 3 3 5 2 3 3 3" xfId="0"/>
    <cellStyle name="Обычный 3 3 5 2 3 3 3 2" xfId="0"/>
    <cellStyle name="Обычный 3 3 5 2 3 3 4" xfId="0"/>
    <cellStyle name="Обычный 3 3 5 2 3 3 4 2" xfId="0"/>
    <cellStyle name="Обычный 3 3 5 2 3 3 5" xfId="0"/>
    <cellStyle name="Обычный 3 3 5 2 3 4" xfId="0"/>
    <cellStyle name="Обычный 3 3 5 2 3 4 2" xfId="0"/>
    <cellStyle name="Обычный 3 3 5 2 3 5" xfId="0"/>
    <cellStyle name="Обычный 3 3 5 2 3 5 2" xfId="0"/>
    <cellStyle name="Обычный 3 3 5 2 3 6" xfId="0"/>
    <cellStyle name="Обычный 3 3 5 2 3 6 2" xfId="0"/>
    <cellStyle name="Обычный 3 3 5 2 3 7" xfId="0"/>
    <cellStyle name="Обычный 3 3 5 2 3_Без баланса" xfId="0"/>
    <cellStyle name="Обычный 3 3 5 2 4" xfId="0"/>
    <cellStyle name="Обычный 3 3 5 2 4 2" xfId="0"/>
    <cellStyle name="Обычный 3 3 5 2 4 2 2" xfId="0"/>
    <cellStyle name="Обычный 3 3 5 2 4 2 2 2" xfId="0"/>
    <cellStyle name="Обычный 3 3 5 2 4 2 3" xfId="0"/>
    <cellStyle name="Обычный 3 3 5 2 4 2 3 2" xfId="0"/>
    <cellStyle name="Обычный 3 3 5 2 4 2 4" xfId="0"/>
    <cellStyle name="Обычный 3 3 5 2 4 2 4 2" xfId="0"/>
    <cellStyle name="Обычный 3 3 5 2 4 2 5" xfId="0"/>
    <cellStyle name="Обычный 3 3 5 2 4 3" xfId="0"/>
    <cellStyle name="Обычный 3 3 5 2 4 3 2" xfId="0"/>
    <cellStyle name="Обычный 3 3 5 2 4 4" xfId="0"/>
    <cellStyle name="Обычный 3 3 5 2 4 4 2" xfId="0"/>
    <cellStyle name="Обычный 3 3 5 2 4 5" xfId="0"/>
    <cellStyle name="Обычный 3 3 5 2 4 5 2" xfId="0"/>
    <cellStyle name="Обычный 3 3 5 2 4 6" xfId="0"/>
    <cellStyle name="Обычный 3 3 5 2 5" xfId="0"/>
    <cellStyle name="Обычный 3 3 5 2 5 2" xfId="0"/>
    <cellStyle name="Обычный 3 3 5 2 5 2 2" xfId="0"/>
    <cellStyle name="Обычный 3 3 5 2 5 3" xfId="0"/>
    <cellStyle name="Обычный 3 3 5 2 5 3 2" xfId="0"/>
    <cellStyle name="Обычный 3 3 5 2 5 4" xfId="0"/>
    <cellStyle name="Обычный 3 3 5 2 5 4 2" xfId="0"/>
    <cellStyle name="Обычный 3 3 5 2 5 5" xfId="0"/>
    <cellStyle name="Обычный 3 3 5 2 6" xfId="0"/>
    <cellStyle name="Обычный 3 3 5 2 6 2" xfId="0"/>
    <cellStyle name="Обычный 3 3 5 2 7" xfId="0"/>
    <cellStyle name="Обычный 3 3 5 2 7 2" xfId="0"/>
    <cellStyle name="Обычный 3 3 5 2 8" xfId="0"/>
    <cellStyle name="Обычный 3 3 5 2 8 2" xfId="0"/>
    <cellStyle name="Обычный 3 3 5 2 9" xfId="0"/>
    <cellStyle name="Обычный 3 3 5 2_Без баланса" xfId="0"/>
    <cellStyle name="Обычный 3 3 5 3" xfId="0"/>
    <cellStyle name="Обычный 3 3 5 3 2" xfId="0"/>
    <cellStyle name="Обычный 3 3 5 3 2 2" xfId="0"/>
    <cellStyle name="Обычный 3 3 5 3 2 2 2" xfId="0"/>
    <cellStyle name="Обычный 3 3 5 3 2 2 2 2" xfId="0"/>
    <cellStyle name="Обычный 3 3 5 3 2 2 3" xfId="0"/>
    <cellStyle name="Обычный 3 3 5 3 2 2 3 2" xfId="0"/>
    <cellStyle name="Обычный 3 3 5 3 2 2 4" xfId="0"/>
    <cellStyle name="Обычный 3 3 5 3 2 2 4 2" xfId="0"/>
    <cellStyle name="Обычный 3 3 5 3 2 2 5" xfId="0"/>
    <cellStyle name="Обычный 3 3 5 3 2 3" xfId="0"/>
    <cellStyle name="Обычный 3 3 5 3 2 3 2" xfId="0"/>
    <cellStyle name="Обычный 3 3 5 3 2 3 2 2" xfId="0"/>
    <cellStyle name="Обычный 3 3 5 3 2 3 3" xfId="0"/>
    <cellStyle name="Обычный 3 3 5 3 2 3 3 2" xfId="0"/>
    <cellStyle name="Обычный 3 3 5 3 2 3 4" xfId="0"/>
    <cellStyle name="Обычный 3 3 5 3 2 3 4 2" xfId="0"/>
    <cellStyle name="Обычный 3 3 5 3 2 3 5" xfId="0"/>
    <cellStyle name="Обычный 3 3 5 3 2 4" xfId="0"/>
    <cellStyle name="Обычный 3 3 5 3 2 4 2" xfId="0"/>
    <cellStyle name="Обычный 3 3 5 3 2 5" xfId="0"/>
    <cellStyle name="Обычный 3 3 5 3 2 5 2" xfId="0"/>
    <cellStyle name="Обычный 3 3 5 3 2 6" xfId="0"/>
    <cellStyle name="Обычный 3 3 5 3 2 6 2" xfId="0"/>
    <cellStyle name="Обычный 3 3 5 3 2 7" xfId="0"/>
    <cellStyle name="Обычный 3 3 5 3 2_Без баланса" xfId="0"/>
    <cellStyle name="Обычный 3 3 5 3 3" xfId="0"/>
    <cellStyle name="Обычный 3 3 5 3 3 2" xfId="0"/>
    <cellStyle name="Обычный 3 3 5 3 3 2 2" xfId="0"/>
    <cellStyle name="Обычный 3 3 5 3 3 2 2 2" xfId="0"/>
    <cellStyle name="Обычный 3 3 5 3 3 2 3" xfId="0"/>
    <cellStyle name="Обычный 3 3 5 3 3 2 3 2" xfId="0"/>
    <cellStyle name="Обычный 3 3 5 3 3 2 4" xfId="0"/>
    <cellStyle name="Обычный 3 3 5 3 3 2 4 2" xfId="0"/>
    <cellStyle name="Обычный 3 3 5 3 3 2 5" xfId="0"/>
    <cellStyle name="Обычный 3 3 5 3 3 3" xfId="0"/>
    <cellStyle name="Обычный 3 3 5 3 3 3 2" xfId="0"/>
    <cellStyle name="Обычный 3 3 5 3 3 4" xfId="0"/>
    <cellStyle name="Обычный 3 3 5 3 3 4 2" xfId="0"/>
    <cellStyle name="Обычный 3 3 5 3 3 5" xfId="0"/>
    <cellStyle name="Обычный 3 3 5 3 3 5 2" xfId="0"/>
    <cellStyle name="Обычный 3 3 5 3 3 6" xfId="0"/>
    <cellStyle name="Обычный 3 3 5 3 4" xfId="0"/>
    <cellStyle name="Обычный 3 3 5 3 4 2" xfId="0"/>
    <cellStyle name="Обычный 3 3 5 3 4 2 2" xfId="0"/>
    <cellStyle name="Обычный 3 3 5 3 4 3" xfId="0"/>
    <cellStyle name="Обычный 3 3 5 3 4 3 2" xfId="0"/>
    <cellStyle name="Обычный 3 3 5 3 4 4" xfId="0"/>
    <cellStyle name="Обычный 3 3 5 3 4 4 2" xfId="0"/>
    <cellStyle name="Обычный 3 3 5 3 4 5" xfId="0"/>
    <cellStyle name="Обычный 3 3 5 3 5" xfId="0"/>
    <cellStyle name="Обычный 3 3 5 3 5 2" xfId="0"/>
    <cellStyle name="Обычный 3 3 5 3 6" xfId="0"/>
    <cellStyle name="Обычный 3 3 5 3 6 2" xfId="0"/>
    <cellStyle name="Обычный 3 3 5 3 7" xfId="0"/>
    <cellStyle name="Обычный 3 3 5 3 7 2" xfId="0"/>
    <cellStyle name="Обычный 3 3 5 3 8" xfId="0"/>
    <cellStyle name="Обычный 3 3 5 3_Без баланса" xfId="0"/>
    <cellStyle name="Обычный 3 3 5 4" xfId="0"/>
    <cellStyle name="Обычный 3 3 5 4 2" xfId="0"/>
    <cellStyle name="Обычный 3 3 5 4 2 2" xfId="0"/>
    <cellStyle name="Обычный 3 3 5 4 2 2 2" xfId="0"/>
    <cellStyle name="Обычный 3 3 5 4 2 2 2 2" xfId="0"/>
    <cellStyle name="Обычный 3 3 5 4 2 2 3" xfId="0"/>
    <cellStyle name="Обычный 3 3 5 4 2 2 3 2" xfId="0"/>
    <cellStyle name="Обычный 3 3 5 4 2 2 4" xfId="0"/>
    <cellStyle name="Обычный 3 3 5 4 2 2 4 2" xfId="0"/>
    <cellStyle name="Обычный 3 3 5 4 2 2 5" xfId="0"/>
    <cellStyle name="Обычный 3 3 5 4 2 3" xfId="0"/>
    <cellStyle name="Обычный 3 3 5 4 2 3 2" xfId="0"/>
    <cellStyle name="Обычный 3 3 5 4 2 3 2 2" xfId="0"/>
    <cellStyle name="Обычный 3 3 5 4 2 3 3" xfId="0"/>
    <cellStyle name="Обычный 3 3 5 4 2 3 3 2" xfId="0"/>
    <cellStyle name="Обычный 3 3 5 4 2 3 4" xfId="0"/>
    <cellStyle name="Обычный 3 3 5 4 2 3 4 2" xfId="0"/>
    <cellStyle name="Обычный 3 3 5 4 2 3 5" xfId="0"/>
    <cellStyle name="Обычный 3 3 5 4 2 4" xfId="0"/>
    <cellStyle name="Обычный 3 3 5 4 2 4 2" xfId="0"/>
    <cellStyle name="Обычный 3 3 5 4 2 5" xfId="0"/>
    <cellStyle name="Обычный 3 3 5 4 2 5 2" xfId="0"/>
    <cellStyle name="Обычный 3 3 5 4 2 6" xfId="0"/>
    <cellStyle name="Обычный 3 3 5 4 2 6 2" xfId="0"/>
    <cellStyle name="Обычный 3 3 5 4 2 7" xfId="0"/>
    <cellStyle name="Обычный 3 3 5 4 2_Без баланса" xfId="0"/>
    <cellStyle name="Обычный 3 3 5 4 3" xfId="0"/>
    <cellStyle name="Обычный 3 3 5 4 3 2" xfId="0"/>
    <cellStyle name="Обычный 3 3 5 4 3 2 2" xfId="0"/>
    <cellStyle name="Обычный 3 3 5 4 3 3" xfId="0"/>
    <cellStyle name="Обычный 3 3 5 4 3 3 2" xfId="0"/>
    <cellStyle name="Обычный 3 3 5 4 3 4" xfId="0"/>
    <cellStyle name="Обычный 3 3 5 4 3 4 2" xfId="0"/>
    <cellStyle name="Обычный 3 3 5 4 3 5" xfId="0"/>
    <cellStyle name="Обычный 3 3 5 4 4" xfId="0"/>
    <cellStyle name="Обычный 3 3 5 4 4 2" xfId="0"/>
    <cellStyle name="Обычный 3 3 5 4 4 2 2" xfId="0"/>
    <cellStyle name="Обычный 3 3 5 4 4 3" xfId="0"/>
    <cellStyle name="Обычный 3 3 5 4 4 3 2" xfId="0"/>
    <cellStyle name="Обычный 3 3 5 4 4 4" xfId="0"/>
    <cellStyle name="Обычный 3 3 5 4 4 4 2" xfId="0"/>
    <cellStyle name="Обычный 3 3 5 4 4 5" xfId="0"/>
    <cellStyle name="Обычный 3 3 5 4 5" xfId="0"/>
    <cellStyle name="Обычный 3 3 5 4 5 2" xfId="0"/>
    <cellStyle name="Обычный 3 3 5 4 6" xfId="0"/>
    <cellStyle name="Обычный 3 3 5 4 6 2" xfId="0"/>
    <cellStyle name="Обычный 3 3 5 4 7" xfId="0"/>
    <cellStyle name="Обычный 3 3 5 4 7 2" xfId="0"/>
    <cellStyle name="Обычный 3 3 5 4 8" xfId="0"/>
    <cellStyle name="Обычный 3 3 5 4_Без баланса" xfId="0"/>
    <cellStyle name="Обычный 3 3 5 5" xfId="0"/>
    <cellStyle name="Обычный 3 3 5 5 10" xfId="0"/>
    <cellStyle name="Обычный 3 3 5 5 2" xfId="0"/>
    <cellStyle name="Обычный 3 3 5 5 2 2" xfId="0"/>
    <cellStyle name="Обычный 3 3 5 5 2 2 2" xfId="0"/>
    <cellStyle name="Обычный 3 3 5 5 2 2 2 2" xfId="0"/>
    <cellStyle name="Обычный 3 3 5 5 2 2 3" xfId="0"/>
    <cellStyle name="Обычный 3 3 5 5 2 2 3 2" xfId="0"/>
    <cellStyle name="Обычный 3 3 5 5 2 2 4" xfId="0"/>
    <cellStyle name="Обычный 3 3 5 5 2 2 4 2" xfId="0"/>
    <cellStyle name="Обычный 3 3 5 5 2 2 5" xfId="0"/>
    <cellStyle name="Обычный 3 3 5 5 2 3" xfId="0"/>
    <cellStyle name="Обычный 3 3 5 5 2 3 2" xfId="0"/>
    <cellStyle name="Обычный 3 3 5 5 2 4" xfId="0"/>
    <cellStyle name="Обычный 3 3 5 5 2 4 2" xfId="0"/>
    <cellStyle name="Обычный 3 3 5 5 2 5" xfId="0"/>
    <cellStyle name="Обычный 3 3 5 5 2 5 2" xfId="0"/>
    <cellStyle name="Обычный 3 3 5 5 2 6" xfId="0"/>
    <cellStyle name="Обычный 3 3 5 5 2_Без баланса" xfId="0"/>
    <cellStyle name="Обычный 3 3 5 5 3" xfId="0"/>
    <cellStyle name="Обычный 3 3 5 5 3 2" xfId="0"/>
    <cellStyle name="Обычный 3 3 5 5 3 2 2" xfId="0"/>
    <cellStyle name="Обычный 3 3 5 5 3 3" xfId="0"/>
    <cellStyle name="Обычный 3 3 5 5 3 3 2" xfId="0"/>
    <cellStyle name="Обычный 3 3 5 5 3 4" xfId="0"/>
    <cellStyle name="Обычный 3 3 5 5 3 4 2" xfId="0"/>
    <cellStyle name="Обычный 3 3 5 5 3 5" xfId="0"/>
    <cellStyle name="Обычный 3 3 5 5 4" xfId="0"/>
    <cellStyle name="Обычный 3 3 5 5 4 2" xfId="0"/>
    <cellStyle name="Обычный 3 3 5 5 4 2 2" xfId="0"/>
    <cellStyle name="Обычный 3 3 5 5 4 3" xfId="0"/>
    <cellStyle name="Обычный 3 3 5 5 4 3 2" xfId="0"/>
    <cellStyle name="Обычный 3 3 5 5 4 4" xfId="0"/>
    <cellStyle name="Обычный 3 3 5 5 4 4 2" xfId="0"/>
    <cellStyle name="Обычный 3 3 5 5 4 5" xfId="0"/>
    <cellStyle name="Обычный 3 3 5 5 5" xfId="0"/>
    <cellStyle name="Обычный 3 3 5 5 5 2" xfId="0"/>
    <cellStyle name="Обычный 3 3 5 5 5 2 2" xfId="0"/>
    <cellStyle name="Обычный 3 3 5 5 5 3" xfId="0"/>
    <cellStyle name="Обычный 3 3 5 5 5 3 2" xfId="0"/>
    <cellStyle name="Обычный 3 3 5 5 5 4" xfId="0"/>
    <cellStyle name="Обычный 3 3 5 5 5 4 2" xfId="0"/>
    <cellStyle name="Обычный 3 3 5 5 5 5" xfId="0"/>
    <cellStyle name="Обычный 3 3 5 5 6" xfId="0"/>
    <cellStyle name="Обычный 3 3 5 5 6 2" xfId="0"/>
    <cellStyle name="Обычный 3 3 5 5 6 2 2" xfId="0"/>
    <cellStyle name="Обычный 3 3 5 5 6 3" xfId="0"/>
    <cellStyle name="Обычный 3 3 5 5 6 3 2" xfId="0"/>
    <cellStyle name="Обычный 3 3 5 5 6 4" xfId="0"/>
    <cellStyle name="Обычный 3 3 5 5 6 4 2" xfId="0"/>
    <cellStyle name="Обычный 3 3 5 5 6 5" xfId="0"/>
    <cellStyle name="Обычный 3 3 5 5 7" xfId="0"/>
    <cellStyle name="Обычный 3 3 5 5 7 2" xfId="0"/>
    <cellStyle name="Обычный 3 3 5 5 8" xfId="0"/>
    <cellStyle name="Обычный 3 3 5 5 8 2" xfId="0"/>
    <cellStyle name="Обычный 3 3 5 5 9" xfId="0"/>
    <cellStyle name="Обычный 3 3 5 5 9 2" xfId="0"/>
    <cellStyle name="Обычный 3 3 5 5_Без баланса" xfId="0"/>
    <cellStyle name="Обычный 3 3 5 6" xfId="0"/>
    <cellStyle name="Обычный 3 3 5 6 2" xfId="0"/>
    <cellStyle name="Обычный 3 3 5 6 2 2" xfId="0"/>
    <cellStyle name="Обычный 3 3 5 6 2 2 2" xfId="0"/>
    <cellStyle name="Обычный 3 3 5 6 2 3" xfId="0"/>
    <cellStyle name="Обычный 3 3 5 6 2 3 2" xfId="0"/>
    <cellStyle name="Обычный 3 3 5 6 2 4" xfId="0"/>
    <cellStyle name="Обычный 3 3 5 6 2 4 2" xfId="0"/>
    <cellStyle name="Обычный 3 3 5 6 2 5" xfId="0"/>
    <cellStyle name="Обычный 3 3 5 6 3" xfId="0"/>
    <cellStyle name="Обычный 3 3 5 6 3 2" xfId="0"/>
    <cellStyle name="Обычный 3 3 5 6 3 2 2" xfId="0"/>
    <cellStyle name="Обычный 3 3 5 6 3 3" xfId="0"/>
    <cellStyle name="Обычный 3 3 5 6 3 3 2" xfId="0"/>
    <cellStyle name="Обычный 3 3 5 6 3 4" xfId="0"/>
    <cellStyle name="Обычный 3 3 5 6 3 4 2" xfId="0"/>
    <cellStyle name="Обычный 3 3 5 6 3 5" xfId="0"/>
    <cellStyle name="Обычный 3 3 5 6 4" xfId="0"/>
    <cellStyle name="Обычный 3 3 5 6 4 2" xfId="0"/>
    <cellStyle name="Обычный 3 3 5 6 5" xfId="0"/>
    <cellStyle name="Обычный 3 3 5 6 5 2" xfId="0"/>
    <cellStyle name="Обычный 3 3 5 6 6" xfId="0"/>
    <cellStyle name="Обычный 3 3 5 6 6 2" xfId="0"/>
    <cellStyle name="Обычный 3 3 5 6 7" xfId="0"/>
    <cellStyle name="Обычный 3 3 5 6_Без баланса" xfId="0"/>
    <cellStyle name="Обычный 3 3 5 7" xfId="0"/>
    <cellStyle name="Обычный 3 3 5 7 2" xfId="0"/>
    <cellStyle name="Обычный 3 3 5 7 2 2" xfId="0"/>
    <cellStyle name="Обычный 3 3 5 7 2 2 2" xfId="0"/>
    <cellStyle name="Обычный 3 3 5 7 2 3" xfId="0"/>
    <cellStyle name="Обычный 3 3 5 7 2 3 2" xfId="0"/>
    <cellStyle name="Обычный 3 3 5 7 2 4" xfId="0"/>
    <cellStyle name="Обычный 3 3 5 7 2 4 2" xfId="0"/>
    <cellStyle name="Обычный 3 3 5 7 2 5" xfId="0"/>
    <cellStyle name="Обычный 3 3 5 7 3" xfId="0"/>
    <cellStyle name="Обычный 3 3 5 7 3 2" xfId="0"/>
    <cellStyle name="Обычный 3 3 5 7 3 2 2" xfId="0"/>
    <cellStyle name="Обычный 3 3 5 7 3 3" xfId="0"/>
    <cellStyle name="Обычный 3 3 5 7 3 3 2" xfId="0"/>
    <cellStyle name="Обычный 3 3 5 7 3 4" xfId="0"/>
    <cellStyle name="Обычный 3 3 5 7 3 4 2" xfId="0"/>
    <cellStyle name="Обычный 3 3 5 7 3 5" xfId="0"/>
    <cellStyle name="Обычный 3 3 5 7 4" xfId="0"/>
    <cellStyle name="Обычный 3 3 5 7 4 2" xfId="0"/>
    <cellStyle name="Обычный 3 3 5 7 5" xfId="0"/>
    <cellStyle name="Обычный 3 3 5 7 5 2" xfId="0"/>
    <cellStyle name="Обычный 3 3 5 7 6" xfId="0"/>
    <cellStyle name="Обычный 3 3 5 7 6 2" xfId="0"/>
    <cellStyle name="Обычный 3 3 5 7 7" xfId="0"/>
    <cellStyle name="Обычный 3 3 5 7_Без баланса" xfId="0"/>
    <cellStyle name="Обычный 3 3 5 8" xfId="0"/>
    <cellStyle name="Обычный 3 3 5 8 2" xfId="0"/>
    <cellStyle name="Обычный 3 3 5 8 2 2" xfId="0"/>
    <cellStyle name="Обычный 3 3 5 8 2 2 2" xfId="0"/>
    <cellStyle name="Обычный 3 3 5 8 2 3" xfId="0"/>
    <cellStyle name="Обычный 3 3 5 8 2 3 2" xfId="0"/>
    <cellStyle name="Обычный 3 3 5 8 2 4" xfId="0"/>
    <cellStyle name="Обычный 3 3 5 8 2 4 2" xfId="0"/>
    <cellStyle name="Обычный 3 3 5 8 2 5" xfId="0"/>
    <cellStyle name="Обычный 3 3 5 8 3" xfId="0"/>
    <cellStyle name="Обычный 3 3 5 8 3 2" xfId="0"/>
    <cellStyle name="Обычный 3 3 5 8 4" xfId="0"/>
    <cellStyle name="Обычный 3 3 5 8 4 2" xfId="0"/>
    <cellStyle name="Обычный 3 3 5 8 5" xfId="0"/>
    <cellStyle name="Обычный 3 3 5 8 5 2" xfId="0"/>
    <cellStyle name="Обычный 3 3 5 8 6" xfId="0"/>
    <cellStyle name="Обычный 3 3 5 8_Без баланса" xfId="0"/>
    <cellStyle name="Обычный 3 3 5 9" xfId="0"/>
    <cellStyle name="Обычный 3 3 5 9 2" xfId="0"/>
    <cellStyle name="Обычный 3 3 5 9 2 2" xfId="0"/>
    <cellStyle name="Обычный 3 3 5 9 3" xfId="0"/>
    <cellStyle name="Обычный 3 3 5 9 3 2" xfId="0"/>
    <cellStyle name="Обычный 3 3 5 9 4" xfId="0"/>
    <cellStyle name="Обычный 3 3 5 9 4 2" xfId="0"/>
    <cellStyle name="Обычный 3 3 5 9 5" xfId="0"/>
    <cellStyle name="Обычный 3 3 5_Без баланса" xfId="0"/>
    <cellStyle name="Обычный 3 3 6" xfId="0"/>
    <cellStyle name="Обычный 3 3 6 2" xfId="0"/>
    <cellStyle name="Обычный 3 3 6 2 2" xfId="0"/>
    <cellStyle name="Обычный 3 3 6 2 2 2" xfId="0"/>
    <cellStyle name="Обычный 3 3 6 2 2 2 2" xfId="0"/>
    <cellStyle name="Обычный 3 3 6 2 2 2 2 2" xfId="0"/>
    <cellStyle name="Обычный 3 3 6 2 2 2 3" xfId="0"/>
    <cellStyle name="Обычный 3 3 6 2 2 2 3 2" xfId="0"/>
    <cellStyle name="Обычный 3 3 6 2 2 2 4" xfId="0"/>
    <cellStyle name="Обычный 3 3 6 2 2 2 4 2" xfId="0"/>
    <cellStyle name="Обычный 3 3 6 2 2 2 5" xfId="0"/>
    <cellStyle name="Обычный 3 3 6 2 2 3" xfId="0"/>
    <cellStyle name="Обычный 3 3 6 2 2 3 2" xfId="0"/>
    <cellStyle name="Обычный 3 3 6 2 2 3 2 2" xfId="0"/>
    <cellStyle name="Обычный 3 3 6 2 2 3 3" xfId="0"/>
    <cellStyle name="Обычный 3 3 6 2 2 3 3 2" xfId="0"/>
    <cellStyle name="Обычный 3 3 6 2 2 3 4" xfId="0"/>
    <cellStyle name="Обычный 3 3 6 2 2 3 4 2" xfId="0"/>
    <cellStyle name="Обычный 3 3 6 2 2 3 5" xfId="0"/>
    <cellStyle name="Обычный 3 3 6 2 2 4" xfId="0"/>
    <cellStyle name="Обычный 3 3 6 2 2 4 2" xfId="0"/>
    <cellStyle name="Обычный 3 3 6 2 2 5" xfId="0"/>
    <cellStyle name="Обычный 3 3 6 2 2 5 2" xfId="0"/>
    <cellStyle name="Обычный 3 3 6 2 2 6" xfId="0"/>
    <cellStyle name="Обычный 3 3 6 2 2 6 2" xfId="0"/>
    <cellStyle name="Обычный 3 3 6 2 2 7" xfId="0"/>
    <cellStyle name="Обычный 3 3 6 2 2_Без баланса" xfId="0"/>
    <cellStyle name="Обычный 3 3 6 2 3" xfId="0"/>
    <cellStyle name="Обычный 3 3 6 2 3 2" xfId="0"/>
    <cellStyle name="Обычный 3 3 6 2 3 2 2" xfId="0"/>
    <cellStyle name="Обычный 3 3 6 2 3 2 2 2" xfId="0"/>
    <cellStyle name="Обычный 3 3 6 2 3 2 3" xfId="0"/>
    <cellStyle name="Обычный 3 3 6 2 3 2 3 2" xfId="0"/>
    <cellStyle name="Обычный 3 3 6 2 3 2 4" xfId="0"/>
    <cellStyle name="Обычный 3 3 6 2 3 2 4 2" xfId="0"/>
    <cellStyle name="Обычный 3 3 6 2 3 2 5" xfId="0"/>
    <cellStyle name="Обычный 3 3 6 2 3 3" xfId="0"/>
    <cellStyle name="Обычный 3 3 6 2 3 3 2" xfId="0"/>
    <cellStyle name="Обычный 3 3 6 2 3 4" xfId="0"/>
    <cellStyle name="Обычный 3 3 6 2 3 4 2" xfId="0"/>
    <cellStyle name="Обычный 3 3 6 2 3 5" xfId="0"/>
    <cellStyle name="Обычный 3 3 6 2 3 5 2" xfId="0"/>
    <cellStyle name="Обычный 3 3 6 2 3 6" xfId="0"/>
    <cellStyle name="Обычный 3 3 6 2 4" xfId="0"/>
    <cellStyle name="Обычный 3 3 6 2 4 2" xfId="0"/>
    <cellStyle name="Обычный 3 3 6 2 4 2 2" xfId="0"/>
    <cellStyle name="Обычный 3 3 6 2 4 3" xfId="0"/>
    <cellStyle name="Обычный 3 3 6 2 4 3 2" xfId="0"/>
    <cellStyle name="Обычный 3 3 6 2 4 4" xfId="0"/>
    <cellStyle name="Обычный 3 3 6 2 4 4 2" xfId="0"/>
    <cellStyle name="Обычный 3 3 6 2 4 5" xfId="0"/>
    <cellStyle name="Обычный 3 3 6 2 5" xfId="0"/>
    <cellStyle name="Обычный 3 3 6 2 5 2" xfId="0"/>
    <cellStyle name="Обычный 3 3 6 2 6" xfId="0"/>
    <cellStyle name="Обычный 3 3 6 2 6 2" xfId="0"/>
    <cellStyle name="Обычный 3 3 6 2 7" xfId="0"/>
    <cellStyle name="Обычный 3 3 6 2 7 2" xfId="0"/>
    <cellStyle name="Обычный 3 3 6 2 8" xfId="0"/>
    <cellStyle name="Обычный 3 3 6 2_Без баланса" xfId="0"/>
    <cellStyle name="Обычный 3 3 6 3" xfId="0"/>
    <cellStyle name="Обычный 3 3 6 3 2" xfId="0"/>
    <cellStyle name="Обычный 3 3 6 3 2 2" xfId="0"/>
    <cellStyle name="Обычный 3 3 6 3 2 2 2" xfId="0"/>
    <cellStyle name="Обычный 3 3 6 3 2 3" xfId="0"/>
    <cellStyle name="Обычный 3 3 6 3 2 3 2" xfId="0"/>
    <cellStyle name="Обычный 3 3 6 3 2 4" xfId="0"/>
    <cellStyle name="Обычный 3 3 6 3 2 4 2" xfId="0"/>
    <cellStyle name="Обычный 3 3 6 3 2 5" xfId="0"/>
    <cellStyle name="Обычный 3 3 6 3 3" xfId="0"/>
    <cellStyle name="Обычный 3 3 6 3 3 2" xfId="0"/>
    <cellStyle name="Обычный 3 3 6 3 3 2 2" xfId="0"/>
    <cellStyle name="Обычный 3 3 6 3 3 3" xfId="0"/>
    <cellStyle name="Обычный 3 3 6 3 3 3 2" xfId="0"/>
    <cellStyle name="Обычный 3 3 6 3 3 4" xfId="0"/>
    <cellStyle name="Обычный 3 3 6 3 3 4 2" xfId="0"/>
    <cellStyle name="Обычный 3 3 6 3 3 5" xfId="0"/>
    <cellStyle name="Обычный 3 3 6 3 4" xfId="0"/>
    <cellStyle name="Обычный 3 3 6 3 4 2" xfId="0"/>
    <cellStyle name="Обычный 3 3 6 3 5" xfId="0"/>
    <cellStyle name="Обычный 3 3 6 3 5 2" xfId="0"/>
    <cellStyle name="Обычный 3 3 6 3 6" xfId="0"/>
    <cellStyle name="Обычный 3 3 6 3 6 2" xfId="0"/>
    <cellStyle name="Обычный 3 3 6 3 7" xfId="0"/>
    <cellStyle name="Обычный 3 3 6 3_Без баланса" xfId="0"/>
    <cellStyle name="Обычный 3 3 6 4" xfId="0"/>
    <cellStyle name="Обычный 3 3 6 4 2" xfId="0"/>
    <cellStyle name="Обычный 3 3 6 4 2 2" xfId="0"/>
    <cellStyle name="Обычный 3 3 6 4 2 2 2" xfId="0"/>
    <cellStyle name="Обычный 3 3 6 4 2 3" xfId="0"/>
    <cellStyle name="Обычный 3 3 6 4 2 3 2" xfId="0"/>
    <cellStyle name="Обычный 3 3 6 4 2 4" xfId="0"/>
    <cellStyle name="Обычный 3 3 6 4 2 4 2" xfId="0"/>
    <cellStyle name="Обычный 3 3 6 4 2 5" xfId="0"/>
    <cellStyle name="Обычный 3 3 6 4 3" xfId="0"/>
    <cellStyle name="Обычный 3 3 6 4 3 2" xfId="0"/>
    <cellStyle name="Обычный 3 3 6 4 4" xfId="0"/>
    <cellStyle name="Обычный 3 3 6 4 4 2" xfId="0"/>
    <cellStyle name="Обычный 3 3 6 4 5" xfId="0"/>
    <cellStyle name="Обычный 3 3 6 4 5 2" xfId="0"/>
    <cellStyle name="Обычный 3 3 6 4 6" xfId="0"/>
    <cellStyle name="Обычный 3 3 6 5" xfId="0"/>
    <cellStyle name="Обычный 3 3 6 5 2" xfId="0"/>
    <cellStyle name="Обычный 3 3 6 5 2 2" xfId="0"/>
    <cellStyle name="Обычный 3 3 6 5 3" xfId="0"/>
    <cellStyle name="Обычный 3 3 6 5 3 2" xfId="0"/>
    <cellStyle name="Обычный 3 3 6 5 4" xfId="0"/>
    <cellStyle name="Обычный 3 3 6 5 4 2" xfId="0"/>
    <cellStyle name="Обычный 3 3 6 5 5" xfId="0"/>
    <cellStyle name="Обычный 3 3 6 6" xfId="0"/>
    <cellStyle name="Обычный 3 3 6 6 2" xfId="0"/>
    <cellStyle name="Обычный 3 3 6 7" xfId="0"/>
    <cellStyle name="Обычный 3 3 6 7 2" xfId="0"/>
    <cellStyle name="Обычный 3 3 6 8" xfId="0"/>
    <cellStyle name="Обычный 3 3 6 8 2" xfId="0"/>
    <cellStyle name="Обычный 3 3 6 9" xfId="0"/>
    <cellStyle name="Обычный 3 3 6_Без баланса" xfId="0"/>
    <cellStyle name="Обычный 3 3 7" xfId="0"/>
    <cellStyle name="Обычный 3 3 7 2" xfId="0"/>
    <cellStyle name="Обычный 3 3 7 2 2" xfId="0"/>
    <cellStyle name="Обычный 3 3 7 2 2 2" xfId="0"/>
    <cellStyle name="Обычный 3 3 7 2 2 2 2" xfId="0"/>
    <cellStyle name="Обычный 3 3 7 2 2 3" xfId="0"/>
    <cellStyle name="Обычный 3 3 7 2 2 3 2" xfId="0"/>
    <cellStyle name="Обычный 3 3 7 2 2 4" xfId="0"/>
    <cellStyle name="Обычный 3 3 7 2 2 4 2" xfId="0"/>
    <cellStyle name="Обычный 3 3 7 2 2 5" xfId="0"/>
    <cellStyle name="Обычный 3 3 7 2 3" xfId="0"/>
    <cellStyle name="Обычный 3 3 7 2 3 2" xfId="0"/>
    <cellStyle name="Обычный 3 3 7 2 3 2 2" xfId="0"/>
    <cellStyle name="Обычный 3 3 7 2 3 3" xfId="0"/>
    <cellStyle name="Обычный 3 3 7 2 3 3 2" xfId="0"/>
    <cellStyle name="Обычный 3 3 7 2 3 4" xfId="0"/>
    <cellStyle name="Обычный 3 3 7 2 3 4 2" xfId="0"/>
    <cellStyle name="Обычный 3 3 7 2 3 5" xfId="0"/>
    <cellStyle name="Обычный 3 3 7 2 4" xfId="0"/>
    <cellStyle name="Обычный 3 3 7 2 4 2" xfId="0"/>
    <cellStyle name="Обычный 3 3 7 2 5" xfId="0"/>
    <cellStyle name="Обычный 3 3 7 2 5 2" xfId="0"/>
    <cellStyle name="Обычный 3 3 7 2 6" xfId="0"/>
    <cellStyle name="Обычный 3 3 7 2 6 2" xfId="0"/>
    <cellStyle name="Обычный 3 3 7 2 7" xfId="0"/>
    <cellStyle name="Обычный 3 3 7 2_Без баланса" xfId="0"/>
    <cellStyle name="Обычный 3 3 7 3" xfId="0"/>
    <cellStyle name="Обычный 3 3 7 3 2" xfId="0"/>
    <cellStyle name="Обычный 3 3 7 3 2 2" xfId="0"/>
    <cellStyle name="Обычный 3 3 7 3 2 2 2" xfId="0"/>
    <cellStyle name="Обычный 3 3 7 3 2 3" xfId="0"/>
    <cellStyle name="Обычный 3 3 7 3 2 3 2" xfId="0"/>
    <cellStyle name="Обычный 3 3 7 3 2 4" xfId="0"/>
    <cellStyle name="Обычный 3 3 7 3 2 4 2" xfId="0"/>
    <cellStyle name="Обычный 3 3 7 3 2 5" xfId="0"/>
    <cellStyle name="Обычный 3 3 7 3 3" xfId="0"/>
    <cellStyle name="Обычный 3 3 7 3 3 2" xfId="0"/>
    <cellStyle name="Обычный 3 3 7 3 4" xfId="0"/>
    <cellStyle name="Обычный 3 3 7 3 4 2" xfId="0"/>
    <cellStyle name="Обычный 3 3 7 3 5" xfId="0"/>
    <cellStyle name="Обычный 3 3 7 3 5 2" xfId="0"/>
    <cellStyle name="Обычный 3 3 7 3 6" xfId="0"/>
    <cellStyle name="Обычный 3 3 7 4" xfId="0"/>
    <cellStyle name="Обычный 3 3 7 4 2" xfId="0"/>
    <cellStyle name="Обычный 3 3 7 4 2 2" xfId="0"/>
    <cellStyle name="Обычный 3 3 7 4 3" xfId="0"/>
    <cellStyle name="Обычный 3 3 7 4 3 2" xfId="0"/>
    <cellStyle name="Обычный 3 3 7 4 4" xfId="0"/>
    <cellStyle name="Обычный 3 3 7 4 4 2" xfId="0"/>
    <cellStyle name="Обычный 3 3 7 4 5" xfId="0"/>
    <cellStyle name="Обычный 3 3 7 5" xfId="0"/>
    <cellStyle name="Обычный 3 3 7 5 2" xfId="0"/>
    <cellStyle name="Обычный 3 3 7 6" xfId="0"/>
    <cellStyle name="Обычный 3 3 7 6 2" xfId="0"/>
    <cellStyle name="Обычный 3 3 7 7" xfId="0"/>
    <cellStyle name="Обычный 3 3 7 7 2" xfId="0"/>
    <cellStyle name="Обычный 3 3 7 8" xfId="0"/>
    <cellStyle name="Обычный 3 3 7_Без баланса" xfId="0"/>
    <cellStyle name="Обычный 3 3 8" xfId="0"/>
    <cellStyle name="Обычный 3 3 8 2" xfId="0"/>
    <cellStyle name="Обычный 3 3 8 2 2" xfId="0"/>
    <cellStyle name="Обычный 3 3 8 2 2 2" xfId="0"/>
    <cellStyle name="Обычный 3 3 8 2 2 2 2" xfId="0"/>
    <cellStyle name="Обычный 3 3 8 2 2 3" xfId="0"/>
    <cellStyle name="Обычный 3 3 8 2 2 3 2" xfId="0"/>
    <cellStyle name="Обычный 3 3 8 2 2 4" xfId="0"/>
    <cellStyle name="Обычный 3 3 8 2 2 4 2" xfId="0"/>
    <cellStyle name="Обычный 3 3 8 2 2 5" xfId="0"/>
    <cellStyle name="Обычный 3 3 8 2 3" xfId="0"/>
    <cellStyle name="Обычный 3 3 8 2 3 2" xfId="0"/>
    <cellStyle name="Обычный 3 3 8 2 3 2 2" xfId="0"/>
    <cellStyle name="Обычный 3 3 8 2 3 3" xfId="0"/>
    <cellStyle name="Обычный 3 3 8 2 3 3 2" xfId="0"/>
    <cellStyle name="Обычный 3 3 8 2 3 4" xfId="0"/>
    <cellStyle name="Обычный 3 3 8 2 3 4 2" xfId="0"/>
    <cellStyle name="Обычный 3 3 8 2 3 5" xfId="0"/>
    <cellStyle name="Обычный 3 3 8 2 4" xfId="0"/>
    <cellStyle name="Обычный 3 3 8 2 4 2" xfId="0"/>
    <cellStyle name="Обычный 3 3 8 2 5" xfId="0"/>
    <cellStyle name="Обычный 3 3 8 2 5 2" xfId="0"/>
    <cellStyle name="Обычный 3 3 8 2 6" xfId="0"/>
    <cellStyle name="Обычный 3 3 8 2 6 2" xfId="0"/>
    <cellStyle name="Обычный 3 3 8 2 7" xfId="0"/>
    <cellStyle name="Обычный 3 3 8 2_Без баланса" xfId="0"/>
    <cellStyle name="Обычный 3 3 8 3" xfId="0"/>
    <cellStyle name="Обычный 3 3 8 3 2" xfId="0"/>
    <cellStyle name="Обычный 3 3 8 3 2 2" xfId="0"/>
    <cellStyle name="Обычный 3 3 8 3 3" xfId="0"/>
    <cellStyle name="Обычный 3 3 8 3 3 2" xfId="0"/>
    <cellStyle name="Обычный 3 3 8 3 4" xfId="0"/>
    <cellStyle name="Обычный 3 3 8 3 4 2" xfId="0"/>
    <cellStyle name="Обычный 3 3 8 3 5" xfId="0"/>
    <cellStyle name="Обычный 3 3 8 4" xfId="0"/>
    <cellStyle name="Обычный 3 3 8 4 2" xfId="0"/>
    <cellStyle name="Обычный 3 3 8 4 2 2" xfId="0"/>
    <cellStyle name="Обычный 3 3 8 4 3" xfId="0"/>
    <cellStyle name="Обычный 3 3 8 4 3 2" xfId="0"/>
    <cellStyle name="Обычный 3 3 8 4 4" xfId="0"/>
    <cellStyle name="Обычный 3 3 8 4 4 2" xfId="0"/>
    <cellStyle name="Обычный 3 3 8 4 5" xfId="0"/>
    <cellStyle name="Обычный 3 3 8 5" xfId="0"/>
    <cellStyle name="Обычный 3 3 8 5 2" xfId="0"/>
    <cellStyle name="Обычный 3 3 8 6" xfId="0"/>
    <cellStyle name="Обычный 3 3 8 6 2" xfId="0"/>
    <cellStyle name="Обычный 3 3 8 7" xfId="0"/>
    <cellStyle name="Обычный 3 3 8 7 2" xfId="0"/>
    <cellStyle name="Обычный 3 3 8 8" xfId="0"/>
    <cellStyle name="Обычный 3 3 8_Без баланса" xfId="0"/>
    <cellStyle name="Обычный 3 3 9" xfId="0"/>
    <cellStyle name="Обычный 3 3 9 10" xfId="0"/>
    <cellStyle name="Обычный 3 3 9 2" xfId="0"/>
    <cellStyle name="Обычный 3 3 9 2 2" xfId="0"/>
    <cellStyle name="Обычный 3 3 9 2 2 2" xfId="0"/>
    <cellStyle name="Обычный 3 3 9 2 2 2 2" xfId="0"/>
    <cellStyle name="Обычный 3 3 9 2 2 3" xfId="0"/>
    <cellStyle name="Обычный 3 3 9 2 2 3 2" xfId="0"/>
    <cellStyle name="Обычный 3 3 9 2 2 4" xfId="0"/>
    <cellStyle name="Обычный 3 3 9 2 2 4 2" xfId="0"/>
    <cellStyle name="Обычный 3 3 9 2 2 5" xfId="0"/>
    <cellStyle name="Обычный 3 3 9 2 3" xfId="0"/>
    <cellStyle name="Обычный 3 3 9 2 3 2" xfId="0"/>
    <cellStyle name="Обычный 3 3 9 2 4" xfId="0"/>
    <cellStyle name="Обычный 3 3 9 2 4 2" xfId="0"/>
    <cellStyle name="Обычный 3 3 9 2 5" xfId="0"/>
    <cellStyle name="Обычный 3 3 9 2 5 2" xfId="0"/>
    <cellStyle name="Обычный 3 3 9 2 6" xfId="0"/>
    <cellStyle name="Обычный 3 3 9 2_Без баланса" xfId="0"/>
    <cellStyle name="Обычный 3 3 9 3" xfId="0"/>
    <cellStyle name="Обычный 3 3 9 3 2" xfId="0"/>
    <cellStyle name="Обычный 3 3 9 3 2 2" xfId="0"/>
    <cellStyle name="Обычный 3 3 9 3 3" xfId="0"/>
    <cellStyle name="Обычный 3 3 9 3 3 2" xfId="0"/>
    <cellStyle name="Обычный 3 3 9 3 4" xfId="0"/>
    <cellStyle name="Обычный 3 3 9 3 4 2" xfId="0"/>
    <cellStyle name="Обычный 3 3 9 3 5" xfId="0"/>
    <cellStyle name="Обычный 3 3 9 4" xfId="0"/>
    <cellStyle name="Обычный 3 3 9 4 2" xfId="0"/>
    <cellStyle name="Обычный 3 3 9 4 2 2" xfId="0"/>
    <cellStyle name="Обычный 3 3 9 4 3" xfId="0"/>
    <cellStyle name="Обычный 3 3 9 4 3 2" xfId="0"/>
    <cellStyle name="Обычный 3 3 9 4 4" xfId="0"/>
    <cellStyle name="Обычный 3 3 9 4 4 2" xfId="0"/>
    <cellStyle name="Обычный 3 3 9 4 5" xfId="0"/>
    <cellStyle name="Обычный 3 3 9 5" xfId="0"/>
    <cellStyle name="Обычный 3 3 9 5 2" xfId="0"/>
    <cellStyle name="Обычный 3 3 9 5 2 2" xfId="0"/>
    <cellStyle name="Обычный 3 3 9 5 3" xfId="0"/>
    <cellStyle name="Обычный 3 3 9 5 3 2" xfId="0"/>
    <cellStyle name="Обычный 3 3 9 5 4" xfId="0"/>
    <cellStyle name="Обычный 3 3 9 5 4 2" xfId="0"/>
    <cellStyle name="Обычный 3 3 9 5 5" xfId="0"/>
    <cellStyle name="Обычный 3 3 9 6" xfId="0"/>
    <cellStyle name="Обычный 3 3 9 6 2" xfId="0"/>
    <cellStyle name="Обычный 3 3 9 6 2 2" xfId="0"/>
    <cellStyle name="Обычный 3 3 9 6 3" xfId="0"/>
    <cellStyle name="Обычный 3 3 9 6 3 2" xfId="0"/>
    <cellStyle name="Обычный 3 3 9 6 4" xfId="0"/>
    <cellStyle name="Обычный 3 3 9 6 4 2" xfId="0"/>
    <cellStyle name="Обычный 3 3 9 6 5" xfId="0"/>
    <cellStyle name="Обычный 3 3 9 7" xfId="0"/>
    <cellStyle name="Обычный 3 3 9 7 2" xfId="0"/>
    <cellStyle name="Обычный 3 3 9 8" xfId="0"/>
    <cellStyle name="Обычный 3 3 9 8 2" xfId="0"/>
    <cellStyle name="Обычный 3 3 9 9" xfId="0"/>
    <cellStyle name="Обычный 3 3 9 9 2" xfId="0"/>
    <cellStyle name="Обычный 3 3 9_Без баланса" xfId="0"/>
    <cellStyle name="Обычный 3 30" xfId="0"/>
    <cellStyle name="Обычный 3 31" xfId="0"/>
    <cellStyle name="Обычный 3 32" xfId="0"/>
    <cellStyle name="Обычный 3 33" xfId="0"/>
    <cellStyle name="Обычный 3 34" xfId="0"/>
    <cellStyle name="Обычный 3 35" xfId="0"/>
    <cellStyle name="Обычный 3 36" xfId="0"/>
    <cellStyle name="Обычный 3 37" xfId="0"/>
    <cellStyle name="Обычный 3 38" xfId="0"/>
    <cellStyle name="Обычный 3 38 2" xfId="0"/>
    <cellStyle name="Обычный 3 39" xfId="0"/>
    <cellStyle name="Обычный 3 39 2" xfId="0"/>
    <cellStyle name="Обычный 3 3_Без баланса" xfId="0"/>
    <cellStyle name="Обычный 3 4" xfId="0"/>
    <cellStyle name="Обычный 3 4 10" xfId="0"/>
    <cellStyle name="Обычный 3 4 10 2" xfId="0"/>
    <cellStyle name="Обычный 3 4 10 2 2" xfId="0"/>
    <cellStyle name="Обычный 3 4 10 2 2 2" xfId="0"/>
    <cellStyle name="Обычный 3 4 10 2 3" xfId="0"/>
    <cellStyle name="Обычный 3 4 10 2 3 2" xfId="0"/>
    <cellStyle name="Обычный 3 4 10 2 4" xfId="0"/>
    <cellStyle name="Обычный 3 4 10 2 4 2" xfId="0"/>
    <cellStyle name="Обычный 3 4 10 2 5" xfId="0"/>
    <cellStyle name="Обычный 3 4 10 3" xfId="0"/>
    <cellStyle name="Обычный 3 4 10 3 2" xfId="0"/>
    <cellStyle name="Обычный 3 4 10 3 2 2" xfId="0"/>
    <cellStyle name="Обычный 3 4 10 3 3" xfId="0"/>
    <cellStyle name="Обычный 3 4 10 3 3 2" xfId="0"/>
    <cellStyle name="Обычный 3 4 10 3 4" xfId="0"/>
    <cellStyle name="Обычный 3 4 10 3 4 2" xfId="0"/>
    <cellStyle name="Обычный 3 4 10 3 5" xfId="0"/>
    <cellStyle name="Обычный 3 4 10 4" xfId="0"/>
    <cellStyle name="Обычный 3 4 10 4 2" xfId="0"/>
    <cellStyle name="Обычный 3 4 10 5" xfId="0"/>
    <cellStyle name="Обычный 3 4 10 5 2" xfId="0"/>
    <cellStyle name="Обычный 3 4 10 6" xfId="0"/>
    <cellStyle name="Обычный 3 4 10 6 2" xfId="0"/>
    <cellStyle name="Обычный 3 4 10 7" xfId="0"/>
    <cellStyle name="Обычный 3 4 10_Без баланса" xfId="0"/>
    <cellStyle name="Обычный 3 4 11" xfId="0"/>
    <cellStyle name="Обычный 3 4 11 2" xfId="0"/>
    <cellStyle name="Обычный 3 4 11 2 2" xfId="0"/>
    <cellStyle name="Обычный 3 4 11 2 2 2" xfId="0"/>
    <cellStyle name="Обычный 3 4 11 2 3" xfId="0"/>
    <cellStyle name="Обычный 3 4 11 2 3 2" xfId="0"/>
    <cellStyle name="Обычный 3 4 11 2 4" xfId="0"/>
    <cellStyle name="Обычный 3 4 11 2 4 2" xfId="0"/>
    <cellStyle name="Обычный 3 4 11 2 5" xfId="0"/>
    <cellStyle name="Обычный 3 4 11 3" xfId="0"/>
    <cellStyle name="Обычный 3 4 11 3 2" xfId="0"/>
    <cellStyle name="Обычный 3 4 11 4" xfId="0"/>
    <cellStyle name="Обычный 3 4 11 4 2" xfId="0"/>
    <cellStyle name="Обычный 3 4 11 5" xfId="0"/>
    <cellStyle name="Обычный 3 4 11 5 2" xfId="0"/>
    <cellStyle name="Обычный 3 4 11 6" xfId="0"/>
    <cellStyle name="Обычный 3 4 11_Без баланса" xfId="0"/>
    <cellStyle name="Обычный 3 4 12" xfId="0"/>
    <cellStyle name="Обычный 3 4 12 2" xfId="0"/>
    <cellStyle name="Обычный 3 4 12 2 2" xfId="0"/>
    <cellStyle name="Обычный 3 4 12 3" xfId="0"/>
    <cellStyle name="Обычный 3 4 12 3 2" xfId="0"/>
    <cellStyle name="Обычный 3 4 12 4" xfId="0"/>
    <cellStyle name="Обычный 3 4 12 4 2" xfId="0"/>
    <cellStyle name="Обычный 3 4 12 5" xfId="0"/>
    <cellStyle name="Обычный 3 4 13" xfId="0"/>
    <cellStyle name="Обычный 3 4 13 2" xfId="0"/>
    <cellStyle name="Обычный 3 4 13 2 2" xfId="0"/>
    <cellStyle name="Обычный 3 4 13 3" xfId="0"/>
    <cellStyle name="Обычный 3 4 13 3 2" xfId="0"/>
    <cellStyle name="Обычный 3 4 13 4" xfId="0"/>
    <cellStyle name="Обычный 3 4 13 4 2" xfId="0"/>
    <cellStyle name="Обычный 3 4 13 5" xfId="0"/>
    <cellStyle name="Обычный 3 4 14" xfId="0"/>
    <cellStyle name="Обычный 3 4 14 2" xfId="0"/>
    <cellStyle name="Обычный 3 4 15" xfId="0"/>
    <cellStyle name="Обычный 3 4 15 2" xfId="0"/>
    <cellStyle name="Обычный 3 4 16" xfId="0"/>
    <cellStyle name="Обычный 3 4 16 2" xfId="0"/>
    <cellStyle name="Обычный 3 4 17" xfId="0"/>
    <cellStyle name="Обычный 3 4 2" xfId="0"/>
    <cellStyle name="Обычный 3 4 2 10" xfId="0"/>
    <cellStyle name="Обычный 3 4 2 10 2" xfId="0"/>
    <cellStyle name="Обычный 3 4 2 10 2 2" xfId="0"/>
    <cellStyle name="Обычный 3 4 2 10 2 2 2" xfId="0"/>
    <cellStyle name="Обычный 3 4 2 10 2 3" xfId="0"/>
    <cellStyle name="Обычный 3 4 2 10 2 3 2" xfId="0"/>
    <cellStyle name="Обычный 3 4 2 10 2 4" xfId="0"/>
    <cellStyle name="Обычный 3 4 2 10 2 4 2" xfId="0"/>
    <cellStyle name="Обычный 3 4 2 10 2 5" xfId="0"/>
    <cellStyle name="Обычный 3 4 2 10 3" xfId="0"/>
    <cellStyle name="Обычный 3 4 2 10 3 2" xfId="0"/>
    <cellStyle name="Обычный 3 4 2 10 4" xfId="0"/>
    <cellStyle name="Обычный 3 4 2 10 4 2" xfId="0"/>
    <cellStyle name="Обычный 3 4 2 10 5" xfId="0"/>
    <cellStyle name="Обычный 3 4 2 10 5 2" xfId="0"/>
    <cellStyle name="Обычный 3 4 2 10 6" xfId="0"/>
    <cellStyle name="Обычный 3 4 2 10_Без баланса" xfId="0"/>
    <cellStyle name="Обычный 3 4 2 11" xfId="0"/>
    <cellStyle name="Обычный 3 4 2 11 2" xfId="0"/>
    <cellStyle name="Обычный 3 4 2 11 2 2" xfId="0"/>
    <cellStyle name="Обычный 3 4 2 11 3" xfId="0"/>
    <cellStyle name="Обычный 3 4 2 11 3 2" xfId="0"/>
    <cellStyle name="Обычный 3 4 2 11 4" xfId="0"/>
    <cellStyle name="Обычный 3 4 2 11 4 2" xfId="0"/>
    <cellStyle name="Обычный 3 4 2 11 5" xfId="0"/>
    <cellStyle name="Обычный 3 4 2 12" xfId="0"/>
    <cellStyle name="Обычный 3 4 2 12 2" xfId="0"/>
    <cellStyle name="Обычный 3 4 2 12 2 2" xfId="0"/>
    <cellStyle name="Обычный 3 4 2 12 3" xfId="0"/>
    <cellStyle name="Обычный 3 4 2 12 3 2" xfId="0"/>
    <cellStyle name="Обычный 3 4 2 12 4" xfId="0"/>
    <cellStyle name="Обычный 3 4 2 12 4 2" xfId="0"/>
    <cellStyle name="Обычный 3 4 2 12 5" xfId="0"/>
    <cellStyle name="Обычный 3 4 2 13" xfId="0"/>
    <cellStyle name="Обычный 3 4 2 13 2" xfId="0"/>
    <cellStyle name="Обычный 3 4 2 13 2 2" xfId="0"/>
    <cellStyle name="Обычный 3 4 2 13 3" xfId="0"/>
    <cellStyle name="Обычный 3 4 2 13 3 2" xfId="0"/>
    <cellStyle name="Обычный 3 4 2 13 4" xfId="0"/>
    <cellStyle name="Обычный 3 4 2 13 4 2" xfId="0"/>
    <cellStyle name="Обычный 3 4 2 13 5" xfId="0"/>
    <cellStyle name="Обычный 3 4 2 14" xfId="0"/>
    <cellStyle name="Обычный 3 4 2 14 2" xfId="0"/>
    <cellStyle name="Обычный 3 4 2 14 2 2" xfId="0"/>
    <cellStyle name="Обычный 3 4 2 14 3" xfId="0"/>
    <cellStyle name="Обычный 3 4 2 14 3 2" xfId="0"/>
    <cellStyle name="Обычный 3 4 2 14 4" xfId="0"/>
    <cellStyle name="Обычный 3 4 2 14 4 2" xfId="0"/>
    <cellStyle name="Обычный 3 4 2 14 5" xfId="0"/>
    <cellStyle name="Обычный 3 4 2 15" xfId="0"/>
    <cellStyle name="Обычный 3 4 2 15 2" xfId="0"/>
    <cellStyle name="Обычный 3 4 2 16" xfId="0"/>
    <cellStyle name="Обычный 3 4 2 16 2" xfId="0"/>
    <cellStyle name="Обычный 3 4 2 17" xfId="0"/>
    <cellStyle name="Обычный 3 4 2 17 2" xfId="0"/>
    <cellStyle name="Обычный 3 4 2 18" xfId="0"/>
    <cellStyle name="Обычный 3 4 2 2" xfId="0"/>
    <cellStyle name="Обычный 3 4 2 2 10" xfId="0"/>
    <cellStyle name="Обычный 3 4 2 2 10 2" xfId="0"/>
    <cellStyle name="Обычный 3 4 2 2 10 2 2" xfId="0"/>
    <cellStyle name="Обычный 3 4 2 2 10 3" xfId="0"/>
    <cellStyle name="Обычный 3 4 2 2 10 3 2" xfId="0"/>
    <cellStyle name="Обычный 3 4 2 2 10 4" xfId="0"/>
    <cellStyle name="Обычный 3 4 2 2 10 4 2" xfId="0"/>
    <cellStyle name="Обычный 3 4 2 2 10 5" xfId="0"/>
    <cellStyle name="Обычный 3 4 2 2 11" xfId="0"/>
    <cellStyle name="Обычный 3 4 2 2 11 2" xfId="0"/>
    <cellStyle name="Обычный 3 4 2 2 11 2 2" xfId="0"/>
    <cellStyle name="Обычный 3 4 2 2 11 3" xfId="0"/>
    <cellStyle name="Обычный 3 4 2 2 11 3 2" xfId="0"/>
    <cellStyle name="Обычный 3 4 2 2 11 4" xfId="0"/>
    <cellStyle name="Обычный 3 4 2 2 11 4 2" xfId="0"/>
    <cellStyle name="Обычный 3 4 2 2 11 5" xfId="0"/>
    <cellStyle name="Обычный 3 4 2 2 12" xfId="0"/>
    <cellStyle name="Обычный 3 4 2 2 12 2" xfId="0"/>
    <cellStyle name="Обычный 3 4 2 2 13" xfId="0"/>
    <cellStyle name="Обычный 3 4 2 2 13 2" xfId="0"/>
    <cellStyle name="Обычный 3 4 2 2 14" xfId="0"/>
    <cellStyle name="Обычный 3 4 2 2 14 2" xfId="0"/>
    <cellStyle name="Обычный 3 4 2 2 15" xfId="0"/>
    <cellStyle name="Обычный 3 4 2 2 2" xfId="0"/>
    <cellStyle name="Обычный 3 4 2 2 2 10" xfId="0"/>
    <cellStyle name="Обычный 3 4 2 2 2 10 2" xfId="0"/>
    <cellStyle name="Обычный 3 4 2 2 2 10 2 2" xfId="0"/>
    <cellStyle name="Обычный 3 4 2 2 2 10 3" xfId="0"/>
    <cellStyle name="Обычный 3 4 2 2 2 10 3 2" xfId="0"/>
    <cellStyle name="Обычный 3 4 2 2 2 10 4" xfId="0"/>
    <cellStyle name="Обычный 3 4 2 2 2 10 4 2" xfId="0"/>
    <cellStyle name="Обычный 3 4 2 2 2 10 5" xfId="0"/>
    <cellStyle name="Обычный 3 4 2 2 2 11" xfId="0"/>
    <cellStyle name="Обычный 3 4 2 2 2 11 2" xfId="0"/>
    <cellStyle name="Обычный 3 4 2 2 2 12" xfId="0"/>
    <cellStyle name="Обычный 3 4 2 2 2 12 2" xfId="0"/>
    <cellStyle name="Обычный 3 4 2 2 2 13" xfId="0"/>
    <cellStyle name="Обычный 3 4 2 2 2 13 2" xfId="0"/>
    <cellStyle name="Обычный 3 4 2 2 2 14" xfId="0"/>
    <cellStyle name="Обычный 3 4 2 2 2 2" xfId="0"/>
    <cellStyle name="Обычный 3 4 2 2 2 2 2" xfId="0"/>
    <cellStyle name="Обычный 3 4 2 2 2 2 2 2" xfId="0"/>
    <cellStyle name="Обычный 3 4 2 2 2 2 2 2 2" xfId="0"/>
    <cellStyle name="Обычный 3 4 2 2 2 2 2 2 2 2" xfId="0"/>
    <cellStyle name="Обычный 3 4 2 2 2 2 2 2 2 2 2" xfId="0"/>
    <cellStyle name="Обычный 3 4 2 2 2 2 2 2 2 3" xfId="0"/>
    <cellStyle name="Обычный 3 4 2 2 2 2 2 2 2 3 2" xfId="0"/>
    <cellStyle name="Обычный 3 4 2 2 2 2 2 2 2 4" xfId="0"/>
    <cellStyle name="Обычный 3 4 2 2 2 2 2 2 2 4 2" xfId="0"/>
    <cellStyle name="Обычный 3 4 2 2 2 2 2 2 2 5" xfId="0"/>
    <cellStyle name="Обычный 3 4 2 2 2 2 2 2 3" xfId="0"/>
    <cellStyle name="Обычный 3 4 2 2 2 2 2 2 3 2" xfId="0"/>
    <cellStyle name="Обычный 3 4 2 2 2 2 2 2 3 2 2" xfId="0"/>
    <cellStyle name="Обычный 3 4 2 2 2 2 2 2 3 3" xfId="0"/>
    <cellStyle name="Обычный 3 4 2 2 2 2 2 2 3 3 2" xfId="0"/>
    <cellStyle name="Обычный 3 4 2 2 2 2 2 2 3 4" xfId="0"/>
    <cellStyle name="Обычный 3 4 2 2 2 2 2 2 3 4 2" xfId="0"/>
    <cellStyle name="Обычный 3 4 2 2 2 2 2 2 3 5" xfId="0"/>
    <cellStyle name="Обычный 3 4 2 2 2 2 2 2 4" xfId="0"/>
    <cellStyle name="Обычный 3 4 2 2 2 2 2 2 4 2" xfId="0"/>
    <cellStyle name="Обычный 3 4 2 2 2 2 2 2 5" xfId="0"/>
    <cellStyle name="Обычный 3 4 2 2 2 2 2 2 5 2" xfId="0"/>
    <cellStyle name="Обычный 3 4 2 2 2 2 2 2 6" xfId="0"/>
    <cellStyle name="Обычный 3 4 2 2 2 2 2 2 6 2" xfId="0"/>
    <cellStyle name="Обычный 3 4 2 2 2 2 2 2 7" xfId="0"/>
    <cellStyle name="Обычный 3 4 2 2 2 2 2 2_Без баланса" xfId="0"/>
    <cellStyle name="Обычный 3 4 2 2 2 2 2 3" xfId="0"/>
    <cellStyle name="Обычный 3 4 2 2 2 2 2 3 2" xfId="0"/>
    <cellStyle name="Обычный 3 4 2 2 2 2 2 3 2 2" xfId="0"/>
    <cellStyle name="Обычный 3 4 2 2 2 2 2 3 2 2 2" xfId="0"/>
    <cellStyle name="Обычный 3 4 2 2 2 2 2 3 2 3" xfId="0"/>
    <cellStyle name="Обычный 3 4 2 2 2 2 2 3 2 3 2" xfId="0"/>
    <cellStyle name="Обычный 3 4 2 2 2 2 2 3 2 4" xfId="0"/>
    <cellStyle name="Обычный 3 4 2 2 2 2 2 3 2 4 2" xfId="0"/>
    <cellStyle name="Обычный 3 4 2 2 2 2 2 3 2 5" xfId="0"/>
    <cellStyle name="Обычный 3 4 2 2 2 2 2 3 3" xfId="0"/>
    <cellStyle name="Обычный 3 4 2 2 2 2 2 3 3 2" xfId="0"/>
    <cellStyle name="Обычный 3 4 2 2 2 2 2 3 4" xfId="0"/>
    <cellStyle name="Обычный 3 4 2 2 2 2 2 3 4 2" xfId="0"/>
    <cellStyle name="Обычный 3 4 2 2 2 2 2 3 5" xfId="0"/>
    <cellStyle name="Обычный 3 4 2 2 2 2 2 3 5 2" xfId="0"/>
    <cellStyle name="Обычный 3 4 2 2 2 2 2 3 6" xfId="0"/>
    <cellStyle name="Обычный 3 4 2 2 2 2 2 4" xfId="0"/>
    <cellStyle name="Обычный 3 4 2 2 2 2 2 4 2" xfId="0"/>
    <cellStyle name="Обычный 3 4 2 2 2 2 2 4 2 2" xfId="0"/>
    <cellStyle name="Обычный 3 4 2 2 2 2 2 4 3" xfId="0"/>
    <cellStyle name="Обычный 3 4 2 2 2 2 2 4 3 2" xfId="0"/>
    <cellStyle name="Обычный 3 4 2 2 2 2 2 4 4" xfId="0"/>
    <cellStyle name="Обычный 3 4 2 2 2 2 2 4 4 2" xfId="0"/>
    <cellStyle name="Обычный 3 4 2 2 2 2 2 4 5" xfId="0"/>
    <cellStyle name="Обычный 3 4 2 2 2 2 2 5" xfId="0"/>
    <cellStyle name="Обычный 3 4 2 2 2 2 2 5 2" xfId="0"/>
    <cellStyle name="Обычный 3 4 2 2 2 2 2 6" xfId="0"/>
    <cellStyle name="Обычный 3 4 2 2 2 2 2 6 2" xfId="0"/>
    <cellStyle name="Обычный 3 4 2 2 2 2 2 7" xfId="0"/>
    <cellStyle name="Обычный 3 4 2 2 2 2 2 7 2" xfId="0"/>
    <cellStyle name="Обычный 3 4 2 2 2 2 2 8" xfId="0"/>
    <cellStyle name="Обычный 3 4 2 2 2 2 2_Без баланса" xfId="0"/>
    <cellStyle name="Обычный 3 4 2 2 2 2 3" xfId="0"/>
    <cellStyle name="Обычный 3 4 2 2 2 2 3 2" xfId="0"/>
    <cellStyle name="Обычный 3 4 2 2 2 2 3 2 2" xfId="0"/>
    <cellStyle name="Обычный 3 4 2 2 2 2 3 2 2 2" xfId="0"/>
    <cellStyle name="Обычный 3 4 2 2 2 2 3 2 3" xfId="0"/>
    <cellStyle name="Обычный 3 4 2 2 2 2 3 2 3 2" xfId="0"/>
    <cellStyle name="Обычный 3 4 2 2 2 2 3 2 4" xfId="0"/>
    <cellStyle name="Обычный 3 4 2 2 2 2 3 2 4 2" xfId="0"/>
    <cellStyle name="Обычный 3 4 2 2 2 2 3 2 5" xfId="0"/>
    <cellStyle name="Обычный 3 4 2 2 2 2 3 3" xfId="0"/>
    <cellStyle name="Обычный 3 4 2 2 2 2 3 3 2" xfId="0"/>
    <cellStyle name="Обычный 3 4 2 2 2 2 3 3 2 2" xfId="0"/>
    <cellStyle name="Обычный 3 4 2 2 2 2 3 3 3" xfId="0"/>
    <cellStyle name="Обычный 3 4 2 2 2 2 3 3 3 2" xfId="0"/>
    <cellStyle name="Обычный 3 4 2 2 2 2 3 3 4" xfId="0"/>
    <cellStyle name="Обычный 3 4 2 2 2 2 3 3 4 2" xfId="0"/>
    <cellStyle name="Обычный 3 4 2 2 2 2 3 3 5" xfId="0"/>
    <cellStyle name="Обычный 3 4 2 2 2 2 3 4" xfId="0"/>
    <cellStyle name="Обычный 3 4 2 2 2 2 3 4 2" xfId="0"/>
    <cellStyle name="Обычный 3 4 2 2 2 2 3 5" xfId="0"/>
    <cellStyle name="Обычный 3 4 2 2 2 2 3 5 2" xfId="0"/>
    <cellStyle name="Обычный 3 4 2 2 2 2 3 6" xfId="0"/>
    <cellStyle name="Обычный 3 4 2 2 2 2 3 6 2" xfId="0"/>
    <cellStyle name="Обычный 3 4 2 2 2 2 3 7" xfId="0"/>
    <cellStyle name="Обычный 3 4 2 2 2 2 3_Без баланса" xfId="0"/>
    <cellStyle name="Обычный 3 4 2 2 2 2 4" xfId="0"/>
    <cellStyle name="Обычный 3 4 2 2 2 2 4 2" xfId="0"/>
    <cellStyle name="Обычный 3 4 2 2 2 2 4 2 2" xfId="0"/>
    <cellStyle name="Обычный 3 4 2 2 2 2 4 2 2 2" xfId="0"/>
    <cellStyle name="Обычный 3 4 2 2 2 2 4 2 3" xfId="0"/>
    <cellStyle name="Обычный 3 4 2 2 2 2 4 2 3 2" xfId="0"/>
    <cellStyle name="Обычный 3 4 2 2 2 2 4 2 4" xfId="0"/>
    <cellStyle name="Обычный 3 4 2 2 2 2 4 2 4 2" xfId="0"/>
    <cellStyle name="Обычный 3 4 2 2 2 2 4 2 5" xfId="0"/>
    <cellStyle name="Обычный 3 4 2 2 2 2 4 3" xfId="0"/>
    <cellStyle name="Обычный 3 4 2 2 2 2 4 3 2" xfId="0"/>
    <cellStyle name="Обычный 3 4 2 2 2 2 4 4" xfId="0"/>
    <cellStyle name="Обычный 3 4 2 2 2 2 4 4 2" xfId="0"/>
    <cellStyle name="Обычный 3 4 2 2 2 2 4 5" xfId="0"/>
    <cellStyle name="Обычный 3 4 2 2 2 2 4 5 2" xfId="0"/>
    <cellStyle name="Обычный 3 4 2 2 2 2 4 6" xfId="0"/>
    <cellStyle name="Обычный 3 4 2 2 2 2 5" xfId="0"/>
    <cellStyle name="Обычный 3 4 2 2 2 2 5 2" xfId="0"/>
    <cellStyle name="Обычный 3 4 2 2 2 2 5 2 2" xfId="0"/>
    <cellStyle name="Обычный 3 4 2 2 2 2 5 3" xfId="0"/>
    <cellStyle name="Обычный 3 4 2 2 2 2 5 3 2" xfId="0"/>
    <cellStyle name="Обычный 3 4 2 2 2 2 5 4" xfId="0"/>
    <cellStyle name="Обычный 3 4 2 2 2 2 5 4 2" xfId="0"/>
    <cellStyle name="Обычный 3 4 2 2 2 2 5 5" xfId="0"/>
    <cellStyle name="Обычный 3 4 2 2 2 2 6" xfId="0"/>
    <cellStyle name="Обычный 3 4 2 2 2 2 6 2" xfId="0"/>
    <cellStyle name="Обычный 3 4 2 2 2 2 7" xfId="0"/>
    <cellStyle name="Обычный 3 4 2 2 2 2 7 2" xfId="0"/>
    <cellStyle name="Обычный 3 4 2 2 2 2 8" xfId="0"/>
    <cellStyle name="Обычный 3 4 2 2 2 2 8 2" xfId="0"/>
    <cellStyle name="Обычный 3 4 2 2 2 2 9" xfId="0"/>
    <cellStyle name="Обычный 3 4 2 2 2 2_Без баланса" xfId="0"/>
    <cellStyle name="Обычный 3 4 2 2 2 3" xfId="0"/>
    <cellStyle name="Обычный 3 4 2 2 2 3 2" xfId="0"/>
    <cellStyle name="Обычный 3 4 2 2 2 3 2 2" xfId="0"/>
    <cellStyle name="Обычный 3 4 2 2 2 3 2 2 2" xfId="0"/>
    <cellStyle name="Обычный 3 4 2 2 2 3 2 2 2 2" xfId="0"/>
    <cellStyle name="Обычный 3 4 2 2 2 3 2 2 3" xfId="0"/>
    <cellStyle name="Обычный 3 4 2 2 2 3 2 2 3 2" xfId="0"/>
    <cellStyle name="Обычный 3 4 2 2 2 3 2 2 4" xfId="0"/>
    <cellStyle name="Обычный 3 4 2 2 2 3 2 2 4 2" xfId="0"/>
    <cellStyle name="Обычный 3 4 2 2 2 3 2 2 5" xfId="0"/>
    <cellStyle name="Обычный 3 4 2 2 2 3 2 3" xfId="0"/>
    <cellStyle name="Обычный 3 4 2 2 2 3 2 3 2" xfId="0"/>
    <cellStyle name="Обычный 3 4 2 2 2 3 2 3 2 2" xfId="0"/>
    <cellStyle name="Обычный 3 4 2 2 2 3 2 3 3" xfId="0"/>
    <cellStyle name="Обычный 3 4 2 2 2 3 2 3 3 2" xfId="0"/>
    <cellStyle name="Обычный 3 4 2 2 2 3 2 3 4" xfId="0"/>
    <cellStyle name="Обычный 3 4 2 2 2 3 2 3 4 2" xfId="0"/>
    <cellStyle name="Обычный 3 4 2 2 2 3 2 3 5" xfId="0"/>
    <cellStyle name="Обычный 3 4 2 2 2 3 2 4" xfId="0"/>
    <cellStyle name="Обычный 3 4 2 2 2 3 2 4 2" xfId="0"/>
    <cellStyle name="Обычный 3 4 2 2 2 3 2 5" xfId="0"/>
    <cellStyle name="Обычный 3 4 2 2 2 3 2 5 2" xfId="0"/>
    <cellStyle name="Обычный 3 4 2 2 2 3 2 6" xfId="0"/>
    <cellStyle name="Обычный 3 4 2 2 2 3 2 6 2" xfId="0"/>
    <cellStyle name="Обычный 3 4 2 2 2 3 2 7" xfId="0"/>
    <cellStyle name="Обычный 3 4 2 2 2 3 2_Без баланса" xfId="0"/>
    <cellStyle name="Обычный 3 4 2 2 2 3 3" xfId="0"/>
    <cellStyle name="Обычный 3 4 2 2 2 3 3 2" xfId="0"/>
    <cellStyle name="Обычный 3 4 2 2 2 3 3 2 2" xfId="0"/>
    <cellStyle name="Обычный 3 4 2 2 2 3 3 2 2 2" xfId="0"/>
    <cellStyle name="Обычный 3 4 2 2 2 3 3 2 3" xfId="0"/>
    <cellStyle name="Обычный 3 4 2 2 2 3 3 2 3 2" xfId="0"/>
    <cellStyle name="Обычный 3 4 2 2 2 3 3 2 4" xfId="0"/>
    <cellStyle name="Обычный 3 4 2 2 2 3 3 2 4 2" xfId="0"/>
    <cellStyle name="Обычный 3 4 2 2 2 3 3 2 5" xfId="0"/>
    <cellStyle name="Обычный 3 4 2 2 2 3 3 3" xfId="0"/>
    <cellStyle name="Обычный 3 4 2 2 2 3 3 3 2" xfId="0"/>
    <cellStyle name="Обычный 3 4 2 2 2 3 3 4" xfId="0"/>
    <cellStyle name="Обычный 3 4 2 2 2 3 3 4 2" xfId="0"/>
    <cellStyle name="Обычный 3 4 2 2 2 3 3 5" xfId="0"/>
    <cellStyle name="Обычный 3 4 2 2 2 3 3 5 2" xfId="0"/>
    <cellStyle name="Обычный 3 4 2 2 2 3 3 6" xfId="0"/>
    <cellStyle name="Обычный 3 4 2 2 2 3 4" xfId="0"/>
    <cellStyle name="Обычный 3 4 2 2 2 3 4 2" xfId="0"/>
    <cellStyle name="Обычный 3 4 2 2 2 3 4 2 2" xfId="0"/>
    <cellStyle name="Обычный 3 4 2 2 2 3 4 3" xfId="0"/>
    <cellStyle name="Обычный 3 4 2 2 2 3 4 3 2" xfId="0"/>
    <cellStyle name="Обычный 3 4 2 2 2 3 4 4" xfId="0"/>
    <cellStyle name="Обычный 3 4 2 2 2 3 4 4 2" xfId="0"/>
    <cellStyle name="Обычный 3 4 2 2 2 3 4 5" xfId="0"/>
    <cellStyle name="Обычный 3 4 2 2 2 3 5" xfId="0"/>
    <cellStyle name="Обычный 3 4 2 2 2 3 5 2" xfId="0"/>
    <cellStyle name="Обычный 3 4 2 2 2 3 6" xfId="0"/>
    <cellStyle name="Обычный 3 4 2 2 2 3 6 2" xfId="0"/>
    <cellStyle name="Обычный 3 4 2 2 2 3 7" xfId="0"/>
    <cellStyle name="Обычный 3 4 2 2 2 3 7 2" xfId="0"/>
    <cellStyle name="Обычный 3 4 2 2 2 3 8" xfId="0"/>
    <cellStyle name="Обычный 3 4 2 2 2 3_Без баланса" xfId="0"/>
    <cellStyle name="Обычный 3 4 2 2 2 4" xfId="0"/>
    <cellStyle name="Обычный 3 4 2 2 2 4 2" xfId="0"/>
    <cellStyle name="Обычный 3 4 2 2 2 4 2 2" xfId="0"/>
    <cellStyle name="Обычный 3 4 2 2 2 4 2 2 2" xfId="0"/>
    <cellStyle name="Обычный 3 4 2 2 2 4 2 2 2 2" xfId="0"/>
    <cellStyle name="Обычный 3 4 2 2 2 4 2 2 3" xfId="0"/>
    <cellStyle name="Обычный 3 4 2 2 2 4 2 2 3 2" xfId="0"/>
    <cellStyle name="Обычный 3 4 2 2 2 4 2 2 4" xfId="0"/>
    <cellStyle name="Обычный 3 4 2 2 2 4 2 2 4 2" xfId="0"/>
    <cellStyle name="Обычный 3 4 2 2 2 4 2 2 5" xfId="0"/>
    <cellStyle name="Обычный 3 4 2 2 2 4 2 3" xfId="0"/>
    <cellStyle name="Обычный 3 4 2 2 2 4 2 3 2" xfId="0"/>
    <cellStyle name="Обычный 3 4 2 2 2 4 2 3 2 2" xfId="0"/>
    <cellStyle name="Обычный 3 4 2 2 2 4 2 3 3" xfId="0"/>
    <cellStyle name="Обычный 3 4 2 2 2 4 2 3 3 2" xfId="0"/>
    <cellStyle name="Обычный 3 4 2 2 2 4 2 3 4" xfId="0"/>
    <cellStyle name="Обычный 3 4 2 2 2 4 2 3 4 2" xfId="0"/>
    <cellStyle name="Обычный 3 4 2 2 2 4 2 3 5" xfId="0"/>
    <cellStyle name="Обычный 3 4 2 2 2 4 2 4" xfId="0"/>
    <cellStyle name="Обычный 3 4 2 2 2 4 2 4 2" xfId="0"/>
    <cellStyle name="Обычный 3 4 2 2 2 4 2 5" xfId="0"/>
    <cellStyle name="Обычный 3 4 2 2 2 4 2 5 2" xfId="0"/>
    <cellStyle name="Обычный 3 4 2 2 2 4 2 6" xfId="0"/>
    <cellStyle name="Обычный 3 4 2 2 2 4 2 6 2" xfId="0"/>
    <cellStyle name="Обычный 3 4 2 2 2 4 2 7" xfId="0"/>
    <cellStyle name="Обычный 3 4 2 2 2 4 2_Без баланса" xfId="0"/>
    <cellStyle name="Обычный 3 4 2 2 2 4 3" xfId="0"/>
    <cellStyle name="Обычный 3 4 2 2 2 4 3 2" xfId="0"/>
    <cellStyle name="Обычный 3 4 2 2 2 4 3 2 2" xfId="0"/>
    <cellStyle name="Обычный 3 4 2 2 2 4 3 3" xfId="0"/>
    <cellStyle name="Обычный 3 4 2 2 2 4 3 3 2" xfId="0"/>
    <cellStyle name="Обычный 3 4 2 2 2 4 3 4" xfId="0"/>
    <cellStyle name="Обычный 3 4 2 2 2 4 3 4 2" xfId="0"/>
    <cellStyle name="Обычный 3 4 2 2 2 4 3 5" xfId="0"/>
    <cellStyle name="Обычный 3 4 2 2 2 4 4" xfId="0"/>
    <cellStyle name="Обычный 3 4 2 2 2 4 4 2" xfId="0"/>
    <cellStyle name="Обычный 3 4 2 2 2 4 4 2 2" xfId="0"/>
    <cellStyle name="Обычный 3 4 2 2 2 4 4 3" xfId="0"/>
    <cellStyle name="Обычный 3 4 2 2 2 4 4 3 2" xfId="0"/>
    <cellStyle name="Обычный 3 4 2 2 2 4 4 4" xfId="0"/>
    <cellStyle name="Обычный 3 4 2 2 2 4 4 4 2" xfId="0"/>
    <cellStyle name="Обычный 3 4 2 2 2 4 4 5" xfId="0"/>
    <cellStyle name="Обычный 3 4 2 2 2 4 5" xfId="0"/>
    <cellStyle name="Обычный 3 4 2 2 2 4 5 2" xfId="0"/>
    <cellStyle name="Обычный 3 4 2 2 2 4 6" xfId="0"/>
    <cellStyle name="Обычный 3 4 2 2 2 4 6 2" xfId="0"/>
    <cellStyle name="Обычный 3 4 2 2 2 4 7" xfId="0"/>
    <cellStyle name="Обычный 3 4 2 2 2 4 7 2" xfId="0"/>
    <cellStyle name="Обычный 3 4 2 2 2 4 8" xfId="0"/>
    <cellStyle name="Обычный 3 4 2 2 2 4_Без баланса" xfId="0"/>
    <cellStyle name="Обычный 3 4 2 2 2 5" xfId="0"/>
    <cellStyle name="Обычный 3 4 2 2 2 5 10" xfId="0"/>
    <cellStyle name="Обычный 3 4 2 2 2 5 2" xfId="0"/>
    <cellStyle name="Обычный 3 4 2 2 2 5 2 2" xfId="0"/>
    <cellStyle name="Обычный 3 4 2 2 2 5 2 2 2" xfId="0"/>
    <cellStyle name="Обычный 3 4 2 2 2 5 2 2 2 2" xfId="0"/>
    <cellStyle name="Обычный 3 4 2 2 2 5 2 2 3" xfId="0"/>
    <cellStyle name="Обычный 3 4 2 2 2 5 2 2 3 2" xfId="0"/>
    <cellStyle name="Обычный 3 4 2 2 2 5 2 2 4" xfId="0"/>
    <cellStyle name="Обычный 3 4 2 2 2 5 2 2 4 2" xfId="0"/>
    <cellStyle name="Обычный 3 4 2 2 2 5 2 2 5" xfId="0"/>
    <cellStyle name="Обычный 3 4 2 2 2 5 2 3" xfId="0"/>
    <cellStyle name="Обычный 3 4 2 2 2 5 2 3 2" xfId="0"/>
    <cellStyle name="Обычный 3 4 2 2 2 5 2 4" xfId="0"/>
    <cellStyle name="Обычный 3 4 2 2 2 5 2 4 2" xfId="0"/>
    <cellStyle name="Обычный 3 4 2 2 2 5 2 5" xfId="0"/>
    <cellStyle name="Обычный 3 4 2 2 2 5 2 5 2" xfId="0"/>
    <cellStyle name="Обычный 3 4 2 2 2 5 2 6" xfId="0"/>
    <cellStyle name="Обычный 3 4 2 2 2 5 2_Без баланса" xfId="0"/>
    <cellStyle name="Обычный 3 4 2 2 2 5 3" xfId="0"/>
    <cellStyle name="Обычный 3 4 2 2 2 5 3 2" xfId="0"/>
    <cellStyle name="Обычный 3 4 2 2 2 5 3 2 2" xfId="0"/>
    <cellStyle name="Обычный 3 4 2 2 2 5 3 3" xfId="0"/>
    <cellStyle name="Обычный 3 4 2 2 2 5 3 3 2" xfId="0"/>
    <cellStyle name="Обычный 3 4 2 2 2 5 3 4" xfId="0"/>
    <cellStyle name="Обычный 3 4 2 2 2 5 3 4 2" xfId="0"/>
    <cellStyle name="Обычный 3 4 2 2 2 5 3 5" xfId="0"/>
    <cellStyle name="Обычный 3 4 2 2 2 5 4" xfId="0"/>
    <cellStyle name="Обычный 3 4 2 2 2 5 4 2" xfId="0"/>
    <cellStyle name="Обычный 3 4 2 2 2 5 4 2 2" xfId="0"/>
    <cellStyle name="Обычный 3 4 2 2 2 5 4 3" xfId="0"/>
    <cellStyle name="Обычный 3 4 2 2 2 5 4 3 2" xfId="0"/>
    <cellStyle name="Обычный 3 4 2 2 2 5 4 4" xfId="0"/>
    <cellStyle name="Обычный 3 4 2 2 2 5 4 4 2" xfId="0"/>
    <cellStyle name="Обычный 3 4 2 2 2 5 4 5" xfId="0"/>
    <cellStyle name="Обычный 3 4 2 2 2 5 5" xfId="0"/>
    <cellStyle name="Обычный 3 4 2 2 2 5 5 2" xfId="0"/>
    <cellStyle name="Обычный 3 4 2 2 2 5 5 2 2" xfId="0"/>
    <cellStyle name="Обычный 3 4 2 2 2 5 5 3" xfId="0"/>
    <cellStyle name="Обычный 3 4 2 2 2 5 5 3 2" xfId="0"/>
    <cellStyle name="Обычный 3 4 2 2 2 5 5 4" xfId="0"/>
    <cellStyle name="Обычный 3 4 2 2 2 5 5 4 2" xfId="0"/>
    <cellStyle name="Обычный 3 4 2 2 2 5 5 5" xfId="0"/>
    <cellStyle name="Обычный 3 4 2 2 2 5 6" xfId="0"/>
    <cellStyle name="Обычный 3 4 2 2 2 5 6 2" xfId="0"/>
    <cellStyle name="Обычный 3 4 2 2 2 5 6 2 2" xfId="0"/>
    <cellStyle name="Обычный 3 4 2 2 2 5 6 3" xfId="0"/>
    <cellStyle name="Обычный 3 4 2 2 2 5 6 3 2" xfId="0"/>
    <cellStyle name="Обычный 3 4 2 2 2 5 6 4" xfId="0"/>
    <cellStyle name="Обычный 3 4 2 2 2 5 6 4 2" xfId="0"/>
    <cellStyle name="Обычный 3 4 2 2 2 5 6 5" xfId="0"/>
    <cellStyle name="Обычный 3 4 2 2 2 5 7" xfId="0"/>
    <cellStyle name="Обычный 3 4 2 2 2 5 7 2" xfId="0"/>
    <cellStyle name="Обычный 3 4 2 2 2 5 8" xfId="0"/>
    <cellStyle name="Обычный 3 4 2 2 2 5 8 2" xfId="0"/>
    <cellStyle name="Обычный 3 4 2 2 2 5 9" xfId="0"/>
    <cellStyle name="Обычный 3 4 2 2 2 5 9 2" xfId="0"/>
    <cellStyle name="Обычный 3 4 2 2 2 5_Без баланса" xfId="0"/>
    <cellStyle name="Обычный 3 4 2 2 2 6" xfId="0"/>
    <cellStyle name="Обычный 3 4 2 2 2 6 2" xfId="0"/>
    <cellStyle name="Обычный 3 4 2 2 2 6 2 2" xfId="0"/>
    <cellStyle name="Обычный 3 4 2 2 2 6 2 2 2" xfId="0"/>
    <cellStyle name="Обычный 3 4 2 2 2 6 2 3" xfId="0"/>
    <cellStyle name="Обычный 3 4 2 2 2 6 2 3 2" xfId="0"/>
    <cellStyle name="Обычный 3 4 2 2 2 6 2 4" xfId="0"/>
    <cellStyle name="Обычный 3 4 2 2 2 6 2 4 2" xfId="0"/>
    <cellStyle name="Обычный 3 4 2 2 2 6 2 5" xfId="0"/>
    <cellStyle name="Обычный 3 4 2 2 2 6 3" xfId="0"/>
    <cellStyle name="Обычный 3 4 2 2 2 6 3 2" xfId="0"/>
    <cellStyle name="Обычный 3 4 2 2 2 6 3 2 2" xfId="0"/>
    <cellStyle name="Обычный 3 4 2 2 2 6 3 3" xfId="0"/>
    <cellStyle name="Обычный 3 4 2 2 2 6 3 3 2" xfId="0"/>
    <cellStyle name="Обычный 3 4 2 2 2 6 3 4" xfId="0"/>
    <cellStyle name="Обычный 3 4 2 2 2 6 3 4 2" xfId="0"/>
    <cellStyle name="Обычный 3 4 2 2 2 6 3 5" xfId="0"/>
    <cellStyle name="Обычный 3 4 2 2 2 6 4" xfId="0"/>
    <cellStyle name="Обычный 3 4 2 2 2 6 4 2" xfId="0"/>
    <cellStyle name="Обычный 3 4 2 2 2 6 5" xfId="0"/>
    <cellStyle name="Обычный 3 4 2 2 2 6 5 2" xfId="0"/>
    <cellStyle name="Обычный 3 4 2 2 2 6 6" xfId="0"/>
    <cellStyle name="Обычный 3 4 2 2 2 6 6 2" xfId="0"/>
    <cellStyle name="Обычный 3 4 2 2 2 6 7" xfId="0"/>
    <cellStyle name="Обычный 3 4 2 2 2 6_Без баланса" xfId="0"/>
    <cellStyle name="Обычный 3 4 2 2 2 7" xfId="0"/>
    <cellStyle name="Обычный 3 4 2 2 2 7 2" xfId="0"/>
    <cellStyle name="Обычный 3 4 2 2 2 7 2 2" xfId="0"/>
    <cellStyle name="Обычный 3 4 2 2 2 7 2 2 2" xfId="0"/>
    <cellStyle name="Обычный 3 4 2 2 2 7 2 3" xfId="0"/>
    <cellStyle name="Обычный 3 4 2 2 2 7 2 3 2" xfId="0"/>
    <cellStyle name="Обычный 3 4 2 2 2 7 2 4" xfId="0"/>
    <cellStyle name="Обычный 3 4 2 2 2 7 2 4 2" xfId="0"/>
    <cellStyle name="Обычный 3 4 2 2 2 7 2 5" xfId="0"/>
    <cellStyle name="Обычный 3 4 2 2 2 7 3" xfId="0"/>
    <cellStyle name="Обычный 3 4 2 2 2 7 3 2" xfId="0"/>
    <cellStyle name="Обычный 3 4 2 2 2 7 3 2 2" xfId="0"/>
    <cellStyle name="Обычный 3 4 2 2 2 7 3 3" xfId="0"/>
    <cellStyle name="Обычный 3 4 2 2 2 7 3 3 2" xfId="0"/>
    <cellStyle name="Обычный 3 4 2 2 2 7 3 4" xfId="0"/>
    <cellStyle name="Обычный 3 4 2 2 2 7 3 4 2" xfId="0"/>
    <cellStyle name="Обычный 3 4 2 2 2 7 3 5" xfId="0"/>
    <cellStyle name="Обычный 3 4 2 2 2 7 4" xfId="0"/>
    <cellStyle name="Обычный 3 4 2 2 2 7 4 2" xfId="0"/>
    <cellStyle name="Обычный 3 4 2 2 2 7 5" xfId="0"/>
    <cellStyle name="Обычный 3 4 2 2 2 7 5 2" xfId="0"/>
    <cellStyle name="Обычный 3 4 2 2 2 7 6" xfId="0"/>
    <cellStyle name="Обычный 3 4 2 2 2 7 6 2" xfId="0"/>
    <cellStyle name="Обычный 3 4 2 2 2 7 7" xfId="0"/>
    <cellStyle name="Обычный 3 4 2 2 2 7_Без баланса" xfId="0"/>
    <cellStyle name="Обычный 3 4 2 2 2 8" xfId="0"/>
    <cellStyle name="Обычный 3 4 2 2 2 8 2" xfId="0"/>
    <cellStyle name="Обычный 3 4 2 2 2 8 2 2" xfId="0"/>
    <cellStyle name="Обычный 3 4 2 2 2 8 2 2 2" xfId="0"/>
    <cellStyle name="Обычный 3 4 2 2 2 8 2 3" xfId="0"/>
    <cellStyle name="Обычный 3 4 2 2 2 8 2 3 2" xfId="0"/>
    <cellStyle name="Обычный 3 4 2 2 2 8 2 4" xfId="0"/>
    <cellStyle name="Обычный 3 4 2 2 2 8 2 4 2" xfId="0"/>
    <cellStyle name="Обычный 3 4 2 2 2 8 2 5" xfId="0"/>
    <cellStyle name="Обычный 3 4 2 2 2 8 3" xfId="0"/>
    <cellStyle name="Обычный 3 4 2 2 2 8 3 2" xfId="0"/>
    <cellStyle name="Обычный 3 4 2 2 2 8 4" xfId="0"/>
    <cellStyle name="Обычный 3 4 2 2 2 8 4 2" xfId="0"/>
    <cellStyle name="Обычный 3 4 2 2 2 8 5" xfId="0"/>
    <cellStyle name="Обычный 3 4 2 2 2 8 5 2" xfId="0"/>
    <cellStyle name="Обычный 3 4 2 2 2 8 6" xfId="0"/>
    <cellStyle name="Обычный 3 4 2 2 2 8_Без баланса" xfId="0"/>
    <cellStyle name="Обычный 3 4 2 2 2 9" xfId="0"/>
    <cellStyle name="Обычный 3 4 2 2 2 9 2" xfId="0"/>
    <cellStyle name="Обычный 3 4 2 2 2 9 2 2" xfId="0"/>
    <cellStyle name="Обычный 3 4 2 2 2 9 3" xfId="0"/>
    <cellStyle name="Обычный 3 4 2 2 2 9 3 2" xfId="0"/>
    <cellStyle name="Обычный 3 4 2 2 2 9 4" xfId="0"/>
    <cellStyle name="Обычный 3 4 2 2 2 9 4 2" xfId="0"/>
    <cellStyle name="Обычный 3 4 2 2 2 9 5" xfId="0"/>
    <cellStyle name="Обычный 3 4 2 2 2_Без баланса" xfId="0"/>
    <cellStyle name="Обычный 3 4 2 2 3" xfId="0"/>
    <cellStyle name="Обычный 3 4 2 2 3 2" xfId="0"/>
    <cellStyle name="Обычный 3 4 2 2 3 2 2" xfId="0"/>
    <cellStyle name="Обычный 3 4 2 2 3 2 2 2" xfId="0"/>
    <cellStyle name="Обычный 3 4 2 2 3 2 2 2 2" xfId="0"/>
    <cellStyle name="Обычный 3 4 2 2 3 2 2 2 2 2" xfId="0"/>
    <cellStyle name="Обычный 3 4 2 2 3 2 2 2 3" xfId="0"/>
    <cellStyle name="Обычный 3 4 2 2 3 2 2 2 3 2" xfId="0"/>
    <cellStyle name="Обычный 3 4 2 2 3 2 2 2 4" xfId="0"/>
    <cellStyle name="Обычный 3 4 2 2 3 2 2 2 4 2" xfId="0"/>
    <cellStyle name="Обычный 3 4 2 2 3 2 2 2 5" xfId="0"/>
    <cellStyle name="Обычный 3 4 2 2 3 2 2 3" xfId="0"/>
    <cellStyle name="Обычный 3 4 2 2 3 2 2 3 2" xfId="0"/>
    <cellStyle name="Обычный 3 4 2 2 3 2 2 3 2 2" xfId="0"/>
    <cellStyle name="Обычный 3 4 2 2 3 2 2 3 3" xfId="0"/>
    <cellStyle name="Обычный 3 4 2 2 3 2 2 3 3 2" xfId="0"/>
    <cellStyle name="Обычный 3 4 2 2 3 2 2 3 4" xfId="0"/>
    <cellStyle name="Обычный 3 4 2 2 3 2 2 3 4 2" xfId="0"/>
    <cellStyle name="Обычный 3 4 2 2 3 2 2 3 5" xfId="0"/>
    <cellStyle name="Обычный 3 4 2 2 3 2 2 4" xfId="0"/>
    <cellStyle name="Обычный 3 4 2 2 3 2 2 4 2" xfId="0"/>
    <cellStyle name="Обычный 3 4 2 2 3 2 2 5" xfId="0"/>
    <cellStyle name="Обычный 3 4 2 2 3 2 2 5 2" xfId="0"/>
    <cellStyle name="Обычный 3 4 2 2 3 2 2 6" xfId="0"/>
    <cellStyle name="Обычный 3 4 2 2 3 2 2 6 2" xfId="0"/>
    <cellStyle name="Обычный 3 4 2 2 3 2 2 7" xfId="0"/>
    <cellStyle name="Обычный 3 4 2 2 3 2 2_Без баланса" xfId="0"/>
    <cellStyle name="Обычный 3 4 2 2 3 2 3" xfId="0"/>
    <cellStyle name="Обычный 3 4 2 2 3 2 3 2" xfId="0"/>
    <cellStyle name="Обычный 3 4 2 2 3 2 3 2 2" xfId="0"/>
    <cellStyle name="Обычный 3 4 2 2 3 2 3 2 2 2" xfId="0"/>
    <cellStyle name="Обычный 3 4 2 2 3 2 3 2 3" xfId="0"/>
    <cellStyle name="Обычный 3 4 2 2 3 2 3 2 3 2" xfId="0"/>
    <cellStyle name="Обычный 3 4 2 2 3 2 3 2 4" xfId="0"/>
    <cellStyle name="Обычный 3 4 2 2 3 2 3 2 4 2" xfId="0"/>
    <cellStyle name="Обычный 3 4 2 2 3 2 3 2 5" xfId="0"/>
    <cellStyle name="Обычный 3 4 2 2 3 2 3 3" xfId="0"/>
    <cellStyle name="Обычный 3 4 2 2 3 2 3 3 2" xfId="0"/>
    <cellStyle name="Обычный 3 4 2 2 3 2 3 4" xfId="0"/>
    <cellStyle name="Обычный 3 4 2 2 3 2 3 4 2" xfId="0"/>
    <cellStyle name="Обычный 3 4 2 2 3 2 3 5" xfId="0"/>
    <cellStyle name="Обычный 3 4 2 2 3 2 3 5 2" xfId="0"/>
    <cellStyle name="Обычный 3 4 2 2 3 2 3 6" xfId="0"/>
    <cellStyle name="Обычный 3 4 2 2 3 2 4" xfId="0"/>
    <cellStyle name="Обычный 3 4 2 2 3 2 4 2" xfId="0"/>
    <cellStyle name="Обычный 3 4 2 2 3 2 4 2 2" xfId="0"/>
    <cellStyle name="Обычный 3 4 2 2 3 2 4 3" xfId="0"/>
    <cellStyle name="Обычный 3 4 2 2 3 2 4 3 2" xfId="0"/>
    <cellStyle name="Обычный 3 4 2 2 3 2 4 4" xfId="0"/>
    <cellStyle name="Обычный 3 4 2 2 3 2 4 4 2" xfId="0"/>
    <cellStyle name="Обычный 3 4 2 2 3 2 4 5" xfId="0"/>
    <cellStyle name="Обычный 3 4 2 2 3 2 5" xfId="0"/>
    <cellStyle name="Обычный 3 4 2 2 3 2 5 2" xfId="0"/>
    <cellStyle name="Обычный 3 4 2 2 3 2 6" xfId="0"/>
    <cellStyle name="Обычный 3 4 2 2 3 2 6 2" xfId="0"/>
    <cellStyle name="Обычный 3 4 2 2 3 2 7" xfId="0"/>
    <cellStyle name="Обычный 3 4 2 2 3 2 7 2" xfId="0"/>
    <cellStyle name="Обычный 3 4 2 2 3 2 8" xfId="0"/>
    <cellStyle name="Обычный 3 4 2 2 3 2_Без баланса" xfId="0"/>
    <cellStyle name="Обычный 3 4 2 2 3 3" xfId="0"/>
    <cellStyle name="Обычный 3 4 2 2 3 3 2" xfId="0"/>
    <cellStyle name="Обычный 3 4 2 2 3 3 2 2" xfId="0"/>
    <cellStyle name="Обычный 3 4 2 2 3 3 2 2 2" xfId="0"/>
    <cellStyle name="Обычный 3 4 2 2 3 3 2 3" xfId="0"/>
    <cellStyle name="Обычный 3 4 2 2 3 3 2 3 2" xfId="0"/>
    <cellStyle name="Обычный 3 4 2 2 3 3 2 4" xfId="0"/>
    <cellStyle name="Обычный 3 4 2 2 3 3 2 4 2" xfId="0"/>
    <cellStyle name="Обычный 3 4 2 2 3 3 2 5" xfId="0"/>
    <cellStyle name="Обычный 3 4 2 2 3 3 3" xfId="0"/>
    <cellStyle name="Обычный 3 4 2 2 3 3 3 2" xfId="0"/>
    <cellStyle name="Обычный 3 4 2 2 3 3 3 2 2" xfId="0"/>
    <cellStyle name="Обычный 3 4 2 2 3 3 3 3" xfId="0"/>
    <cellStyle name="Обычный 3 4 2 2 3 3 3 3 2" xfId="0"/>
    <cellStyle name="Обычный 3 4 2 2 3 3 3 4" xfId="0"/>
    <cellStyle name="Обычный 3 4 2 2 3 3 3 4 2" xfId="0"/>
    <cellStyle name="Обычный 3 4 2 2 3 3 3 5" xfId="0"/>
    <cellStyle name="Обычный 3 4 2 2 3 3 4" xfId="0"/>
    <cellStyle name="Обычный 3 4 2 2 3 3 4 2" xfId="0"/>
    <cellStyle name="Обычный 3 4 2 2 3 3 5" xfId="0"/>
    <cellStyle name="Обычный 3 4 2 2 3 3 5 2" xfId="0"/>
    <cellStyle name="Обычный 3 4 2 2 3 3 6" xfId="0"/>
    <cellStyle name="Обычный 3 4 2 2 3 3 6 2" xfId="0"/>
    <cellStyle name="Обычный 3 4 2 2 3 3 7" xfId="0"/>
    <cellStyle name="Обычный 3 4 2 2 3 3_Без баланса" xfId="0"/>
    <cellStyle name="Обычный 3 4 2 2 3 4" xfId="0"/>
    <cellStyle name="Обычный 3 4 2 2 3 4 2" xfId="0"/>
    <cellStyle name="Обычный 3 4 2 2 3 4 2 2" xfId="0"/>
    <cellStyle name="Обычный 3 4 2 2 3 4 2 2 2" xfId="0"/>
    <cellStyle name="Обычный 3 4 2 2 3 4 2 3" xfId="0"/>
    <cellStyle name="Обычный 3 4 2 2 3 4 2 3 2" xfId="0"/>
    <cellStyle name="Обычный 3 4 2 2 3 4 2 4" xfId="0"/>
    <cellStyle name="Обычный 3 4 2 2 3 4 2 4 2" xfId="0"/>
    <cellStyle name="Обычный 3 4 2 2 3 4 2 5" xfId="0"/>
    <cellStyle name="Обычный 3 4 2 2 3 4 3" xfId="0"/>
    <cellStyle name="Обычный 3 4 2 2 3 4 3 2" xfId="0"/>
    <cellStyle name="Обычный 3 4 2 2 3 4 4" xfId="0"/>
    <cellStyle name="Обычный 3 4 2 2 3 4 4 2" xfId="0"/>
    <cellStyle name="Обычный 3 4 2 2 3 4 5" xfId="0"/>
    <cellStyle name="Обычный 3 4 2 2 3 4 5 2" xfId="0"/>
    <cellStyle name="Обычный 3 4 2 2 3 4 6" xfId="0"/>
    <cellStyle name="Обычный 3 4 2 2 3 5" xfId="0"/>
    <cellStyle name="Обычный 3 4 2 2 3 5 2" xfId="0"/>
    <cellStyle name="Обычный 3 4 2 2 3 5 2 2" xfId="0"/>
    <cellStyle name="Обычный 3 4 2 2 3 5 3" xfId="0"/>
    <cellStyle name="Обычный 3 4 2 2 3 5 3 2" xfId="0"/>
    <cellStyle name="Обычный 3 4 2 2 3 5 4" xfId="0"/>
    <cellStyle name="Обычный 3 4 2 2 3 5 4 2" xfId="0"/>
    <cellStyle name="Обычный 3 4 2 2 3 5 5" xfId="0"/>
    <cellStyle name="Обычный 3 4 2 2 3 6" xfId="0"/>
    <cellStyle name="Обычный 3 4 2 2 3 6 2" xfId="0"/>
    <cellStyle name="Обычный 3 4 2 2 3 7" xfId="0"/>
    <cellStyle name="Обычный 3 4 2 2 3 7 2" xfId="0"/>
    <cellStyle name="Обычный 3 4 2 2 3 8" xfId="0"/>
    <cellStyle name="Обычный 3 4 2 2 3 8 2" xfId="0"/>
    <cellStyle name="Обычный 3 4 2 2 3 9" xfId="0"/>
    <cellStyle name="Обычный 3 4 2 2 3_Без баланса" xfId="0"/>
    <cellStyle name="Обычный 3 4 2 2 4" xfId="0"/>
    <cellStyle name="Обычный 3 4 2 2 4 2" xfId="0"/>
    <cellStyle name="Обычный 3 4 2 2 4 2 2" xfId="0"/>
    <cellStyle name="Обычный 3 4 2 2 4 2 2 2" xfId="0"/>
    <cellStyle name="Обычный 3 4 2 2 4 2 2 2 2" xfId="0"/>
    <cellStyle name="Обычный 3 4 2 2 4 2 2 3" xfId="0"/>
    <cellStyle name="Обычный 3 4 2 2 4 2 2 3 2" xfId="0"/>
    <cellStyle name="Обычный 3 4 2 2 4 2 2 4" xfId="0"/>
    <cellStyle name="Обычный 3 4 2 2 4 2 2 4 2" xfId="0"/>
    <cellStyle name="Обычный 3 4 2 2 4 2 2 5" xfId="0"/>
    <cellStyle name="Обычный 3 4 2 2 4 2 3" xfId="0"/>
    <cellStyle name="Обычный 3 4 2 2 4 2 3 2" xfId="0"/>
    <cellStyle name="Обычный 3 4 2 2 4 2 3 2 2" xfId="0"/>
    <cellStyle name="Обычный 3 4 2 2 4 2 3 3" xfId="0"/>
    <cellStyle name="Обычный 3 4 2 2 4 2 3 3 2" xfId="0"/>
    <cellStyle name="Обычный 3 4 2 2 4 2 3 4" xfId="0"/>
    <cellStyle name="Обычный 3 4 2 2 4 2 3 4 2" xfId="0"/>
    <cellStyle name="Обычный 3 4 2 2 4 2 3 5" xfId="0"/>
    <cellStyle name="Обычный 3 4 2 2 4 2 4" xfId="0"/>
    <cellStyle name="Обычный 3 4 2 2 4 2 4 2" xfId="0"/>
    <cellStyle name="Обычный 3 4 2 2 4 2 5" xfId="0"/>
    <cellStyle name="Обычный 3 4 2 2 4 2 5 2" xfId="0"/>
    <cellStyle name="Обычный 3 4 2 2 4 2 6" xfId="0"/>
    <cellStyle name="Обычный 3 4 2 2 4 2 6 2" xfId="0"/>
    <cellStyle name="Обычный 3 4 2 2 4 2 7" xfId="0"/>
    <cellStyle name="Обычный 3 4 2 2 4 2_Без баланса" xfId="0"/>
    <cellStyle name="Обычный 3 4 2 2 4 3" xfId="0"/>
    <cellStyle name="Обычный 3 4 2 2 4 3 2" xfId="0"/>
    <cellStyle name="Обычный 3 4 2 2 4 3 2 2" xfId="0"/>
    <cellStyle name="Обычный 3 4 2 2 4 3 2 2 2" xfId="0"/>
    <cellStyle name="Обычный 3 4 2 2 4 3 2 3" xfId="0"/>
    <cellStyle name="Обычный 3 4 2 2 4 3 2 3 2" xfId="0"/>
    <cellStyle name="Обычный 3 4 2 2 4 3 2 4" xfId="0"/>
    <cellStyle name="Обычный 3 4 2 2 4 3 2 4 2" xfId="0"/>
    <cellStyle name="Обычный 3 4 2 2 4 3 2 5" xfId="0"/>
    <cellStyle name="Обычный 3 4 2 2 4 3 3" xfId="0"/>
    <cellStyle name="Обычный 3 4 2 2 4 3 3 2" xfId="0"/>
    <cellStyle name="Обычный 3 4 2 2 4 3 4" xfId="0"/>
    <cellStyle name="Обычный 3 4 2 2 4 3 4 2" xfId="0"/>
    <cellStyle name="Обычный 3 4 2 2 4 3 5" xfId="0"/>
    <cellStyle name="Обычный 3 4 2 2 4 3 5 2" xfId="0"/>
    <cellStyle name="Обычный 3 4 2 2 4 3 6" xfId="0"/>
    <cellStyle name="Обычный 3 4 2 2 4 4" xfId="0"/>
    <cellStyle name="Обычный 3 4 2 2 4 4 2" xfId="0"/>
    <cellStyle name="Обычный 3 4 2 2 4 4 2 2" xfId="0"/>
    <cellStyle name="Обычный 3 4 2 2 4 4 3" xfId="0"/>
    <cellStyle name="Обычный 3 4 2 2 4 4 3 2" xfId="0"/>
    <cellStyle name="Обычный 3 4 2 2 4 4 4" xfId="0"/>
    <cellStyle name="Обычный 3 4 2 2 4 4 4 2" xfId="0"/>
    <cellStyle name="Обычный 3 4 2 2 4 4 5" xfId="0"/>
    <cellStyle name="Обычный 3 4 2 2 4 5" xfId="0"/>
    <cellStyle name="Обычный 3 4 2 2 4 5 2" xfId="0"/>
    <cellStyle name="Обычный 3 4 2 2 4 6" xfId="0"/>
    <cellStyle name="Обычный 3 4 2 2 4 6 2" xfId="0"/>
    <cellStyle name="Обычный 3 4 2 2 4 7" xfId="0"/>
    <cellStyle name="Обычный 3 4 2 2 4 7 2" xfId="0"/>
    <cellStyle name="Обычный 3 4 2 2 4 8" xfId="0"/>
    <cellStyle name="Обычный 3 4 2 2 4_Без баланса" xfId="0"/>
    <cellStyle name="Обычный 3 4 2 2 5" xfId="0"/>
    <cellStyle name="Обычный 3 4 2 2 5 2" xfId="0"/>
    <cellStyle name="Обычный 3 4 2 2 5 2 2" xfId="0"/>
    <cellStyle name="Обычный 3 4 2 2 5 2 2 2" xfId="0"/>
    <cellStyle name="Обычный 3 4 2 2 5 2 2 2 2" xfId="0"/>
    <cellStyle name="Обычный 3 4 2 2 5 2 2 3" xfId="0"/>
    <cellStyle name="Обычный 3 4 2 2 5 2 2 3 2" xfId="0"/>
    <cellStyle name="Обычный 3 4 2 2 5 2 2 4" xfId="0"/>
    <cellStyle name="Обычный 3 4 2 2 5 2 2 4 2" xfId="0"/>
    <cellStyle name="Обычный 3 4 2 2 5 2 2 5" xfId="0"/>
    <cellStyle name="Обычный 3 4 2 2 5 2 3" xfId="0"/>
    <cellStyle name="Обычный 3 4 2 2 5 2 3 2" xfId="0"/>
    <cellStyle name="Обычный 3 4 2 2 5 2 3 2 2" xfId="0"/>
    <cellStyle name="Обычный 3 4 2 2 5 2 3 3" xfId="0"/>
    <cellStyle name="Обычный 3 4 2 2 5 2 3 3 2" xfId="0"/>
    <cellStyle name="Обычный 3 4 2 2 5 2 3 4" xfId="0"/>
    <cellStyle name="Обычный 3 4 2 2 5 2 3 4 2" xfId="0"/>
    <cellStyle name="Обычный 3 4 2 2 5 2 3 5" xfId="0"/>
    <cellStyle name="Обычный 3 4 2 2 5 2 4" xfId="0"/>
    <cellStyle name="Обычный 3 4 2 2 5 2 4 2" xfId="0"/>
    <cellStyle name="Обычный 3 4 2 2 5 2 5" xfId="0"/>
    <cellStyle name="Обычный 3 4 2 2 5 2 5 2" xfId="0"/>
    <cellStyle name="Обычный 3 4 2 2 5 2 6" xfId="0"/>
    <cellStyle name="Обычный 3 4 2 2 5 2 6 2" xfId="0"/>
    <cellStyle name="Обычный 3 4 2 2 5 2 7" xfId="0"/>
    <cellStyle name="Обычный 3 4 2 2 5 2_Без баланса" xfId="0"/>
    <cellStyle name="Обычный 3 4 2 2 5 3" xfId="0"/>
    <cellStyle name="Обычный 3 4 2 2 5 3 2" xfId="0"/>
    <cellStyle name="Обычный 3 4 2 2 5 3 2 2" xfId="0"/>
    <cellStyle name="Обычный 3 4 2 2 5 3 3" xfId="0"/>
    <cellStyle name="Обычный 3 4 2 2 5 3 3 2" xfId="0"/>
    <cellStyle name="Обычный 3 4 2 2 5 3 4" xfId="0"/>
    <cellStyle name="Обычный 3 4 2 2 5 3 4 2" xfId="0"/>
    <cellStyle name="Обычный 3 4 2 2 5 3 5" xfId="0"/>
    <cellStyle name="Обычный 3 4 2 2 5 4" xfId="0"/>
    <cellStyle name="Обычный 3 4 2 2 5 4 2" xfId="0"/>
    <cellStyle name="Обычный 3 4 2 2 5 4 2 2" xfId="0"/>
    <cellStyle name="Обычный 3 4 2 2 5 4 3" xfId="0"/>
    <cellStyle name="Обычный 3 4 2 2 5 4 3 2" xfId="0"/>
    <cellStyle name="Обычный 3 4 2 2 5 4 4" xfId="0"/>
    <cellStyle name="Обычный 3 4 2 2 5 4 4 2" xfId="0"/>
    <cellStyle name="Обычный 3 4 2 2 5 4 5" xfId="0"/>
    <cellStyle name="Обычный 3 4 2 2 5 5" xfId="0"/>
    <cellStyle name="Обычный 3 4 2 2 5 5 2" xfId="0"/>
    <cellStyle name="Обычный 3 4 2 2 5 6" xfId="0"/>
    <cellStyle name="Обычный 3 4 2 2 5 6 2" xfId="0"/>
    <cellStyle name="Обычный 3 4 2 2 5 7" xfId="0"/>
    <cellStyle name="Обычный 3 4 2 2 5 7 2" xfId="0"/>
    <cellStyle name="Обычный 3 4 2 2 5 8" xfId="0"/>
    <cellStyle name="Обычный 3 4 2 2 5_Без баланса" xfId="0"/>
    <cellStyle name="Обычный 3 4 2 2 6" xfId="0"/>
    <cellStyle name="Обычный 3 4 2 2 6 10" xfId="0"/>
    <cellStyle name="Обычный 3 4 2 2 6 2" xfId="0"/>
    <cellStyle name="Обычный 3 4 2 2 6 2 2" xfId="0"/>
    <cellStyle name="Обычный 3 4 2 2 6 2 2 2" xfId="0"/>
    <cellStyle name="Обычный 3 4 2 2 6 2 2 2 2" xfId="0"/>
    <cellStyle name="Обычный 3 4 2 2 6 2 2 3" xfId="0"/>
    <cellStyle name="Обычный 3 4 2 2 6 2 2 3 2" xfId="0"/>
    <cellStyle name="Обычный 3 4 2 2 6 2 2 4" xfId="0"/>
    <cellStyle name="Обычный 3 4 2 2 6 2 2 4 2" xfId="0"/>
    <cellStyle name="Обычный 3 4 2 2 6 2 2 5" xfId="0"/>
    <cellStyle name="Обычный 3 4 2 2 6 2 3" xfId="0"/>
    <cellStyle name="Обычный 3 4 2 2 6 2 3 2" xfId="0"/>
    <cellStyle name="Обычный 3 4 2 2 6 2 4" xfId="0"/>
    <cellStyle name="Обычный 3 4 2 2 6 2 4 2" xfId="0"/>
    <cellStyle name="Обычный 3 4 2 2 6 2 5" xfId="0"/>
    <cellStyle name="Обычный 3 4 2 2 6 2 5 2" xfId="0"/>
    <cellStyle name="Обычный 3 4 2 2 6 2 6" xfId="0"/>
    <cellStyle name="Обычный 3 4 2 2 6 2_Без баланса" xfId="0"/>
    <cellStyle name="Обычный 3 4 2 2 6 3" xfId="0"/>
    <cellStyle name="Обычный 3 4 2 2 6 3 2" xfId="0"/>
    <cellStyle name="Обычный 3 4 2 2 6 3 2 2" xfId="0"/>
    <cellStyle name="Обычный 3 4 2 2 6 3 3" xfId="0"/>
    <cellStyle name="Обычный 3 4 2 2 6 3 3 2" xfId="0"/>
    <cellStyle name="Обычный 3 4 2 2 6 3 4" xfId="0"/>
    <cellStyle name="Обычный 3 4 2 2 6 3 4 2" xfId="0"/>
    <cellStyle name="Обычный 3 4 2 2 6 3 5" xfId="0"/>
    <cellStyle name="Обычный 3 4 2 2 6 4" xfId="0"/>
    <cellStyle name="Обычный 3 4 2 2 6 4 2" xfId="0"/>
    <cellStyle name="Обычный 3 4 2 2 6 4 2 2" xfId="0"/>
    <cellStyle name="Обычный 3 4 2 2 6 4 3" xfId="0"/>
    <cellStyle name="Обычный 3 4 2 2 6 4 3 2" xfId="0"/>
    <cellStyle name="Обычный 3 4 2 2 6 4 4" xfId="0"/>
    <cellStyle name="Обычный 3 4 2 2 6 4 4 2" xfId="0"/>
    <cellStyle name="Обычный 3 4 2 2 6 4 5" xfId="0"/>
    <cellStyle name="Обычный 3 4 2 2 6 5" xfId="0"/>
    <cellStyle name="Обычный 3 4 2 2 6 5 2" xfId="0"/>
    <cellStyle name="Обычный 3 4 2 2 6 5 2 2" xfId="0"/>
    <cellStyle name="Обычный 3 4 2 2 6 5 3" xfId="0"/>
    <cellStyle name="Обычный 3 4 2 2 6 5 3 2" xfId="0"/>
    <cellStyle name="Обычный 3 4 2 2 6 5 4" xfId="0"/>
    <cellStyle name="Обычный 3 4 2 2 6 5 4 2" xfId="0"/>
    <cellStyle name="Обычный 3 4 2 2 6 5 5" xfId="0"/>
    <cellStyle name="Обычный 3 4 2 2 6 6" xfId="0"/>
    <cellStyle name="Обычный 3 4 2 2 6 6 2" xfId="0"/>
    <cellStyle name="Обычный 3 4 2 2 6 6 2 2" xfId="0"/>
    <cellStyle name="Обычный 3 4 2 2 6 6 3" xfId="0"/>
    <cellStyle name="Обычный 3 4 2 2 6 6 3 2" xfId="0"/>
    <cellStyle name="Обычный 3 4 2 2 6 6 4" xfId="0"/>
    <cellStyle name="Обычный 3 4 2 2 6 6 4 2" xfId="0"/>
    <cellStyle name="Обычный 3 4 2 2 6 6 5" xfId="0"/>
    <cellStyle name="Обычный 3 4 2 2 6 7" xfId="0"/>
    <cellStyle name="Обычный 3 4 2 2 6 7 2" xfId="0"/>
    <cellStyle name="Обычный 3 4 2 2 6 8" xfId="0"/>
    <cellStyle name="Обычный 3 4 2 2 6 8 2" xfId="0"/>
    <cellStyle name="Обычный 3 4 2 2 6 9" xfId="0"/>
    <cellStyle name="Обычный 3 4 2 2 6 9 2" xfId="0"/>
    <cellStyle name="Обычный 3 4 2 2 6_Без баланса" xfId="0"/>
    <cellStyle name="Обычный 3 4 2 2 7" xfId="0"/>
    <cellStyle name="Обычный 3 4 2 2 7 2" xfId="0"/>
    <cellStyle name="Обычный 3 4 2 2 7 2 2" xfId="0"/>
    <cellStyle name="Обычный 3 4 2 2 7 2 2 2" xfId="0"/>
    <cellStyle name="Обычный 3 4 2 2 7 2 3" xfId="0"/>
    <cellStyle name="Обычный 3 4 2 2 7 2 3 2" xfId="0"/>
    <cellStyle name="Обычный 3 4 2 2 7 2 4" xfId="0"/>
    <cellStyle name="Обычный 3 4 2 2 7 2 4 2" xfId="0"/>
    <cellStyle name="Обычный 3 4 2 2 7 2 5" xfId="0"/>
    <cellStyle name="Обычный 3 4 2 2 7 3" xfId="0"/>
    <cellStyle name="Обычный 3 4 2 2 7 3 2" xfId="0"/>
    <cellStyle name="Обычный 3 4 2 2 7 3 2 2" xfId="0"/>
    <cellStyle name="Обычный 3 4 2 2 7 3 3" xfId="0"/>
    <cellStyle name="Обычный 3 4 2 2 7 3 3 2" xfId="0"/>
    <cellStyle name="Обычный 3 4 2 2 7 3 4" xfId="0"/>
    <cellStyle name="Обычный 3 4 2 2 7 3 4 2" xfId="0"/>
    <cellStyle name="Обычный 3 4 2 2 7 3 5" xfId="0"/>
    <cellStyle name="Обычный 3 4 2 2 7 4" xfId="0"/>
    <cellStyle name="Обычный 3 4 2 2 7 4 2" xfId="0"/>
    <cellStyle name="Обычный 3 4 2 2 7 5" xfId="0"/>
    <cellStyle name="Обычный 3 4 2 2 7 5 2" xfId="0"/>
    <cellStyle name="Обычный 3 4 2 2 7 6" xfId="0"/>
    <cellStyle name="Обычный 3 4 2 2 7 6 2" xfId="0"/>
    <cellStyle name="Обычный 3 4 2 2 7 7" xfId="0"/>
    <cellStyle name="Обычный 3 4 2 2 7_Без баланса" xfId="0"/>
    <cellStyle name="Обычный 3 4 2 2 8" xfId="0"/>
    <cellStyle name="Обычный 3 4 2 2 8 2" xfId="0"/>
    <cellStyle name="Обычный 3 4 2 2 8 2 2" xfId="0"/>
    <cellStyle name="Обычный 3 4 2 2 8 2 2 2" xfId="0"/>
    <cellStyle name="Обычный 3 4 2 2 8 2 3" xfId="0"/>
    <cellStyle name="Обычный 3 4 2 2 8 2 3 2" xfId="0"/>
    <cellStyle name="Обычный 3 4 2 2 8 2 4" xfId="0"/>
    <cellStyle name="Обычный 3 4 2 2 8 2 4 2" xfId="0"/>
    <cellStyle name="Обычный 3 4 2 2 8 2 5" xfId="0"/>
    <cellStyle name="Обычный 3 4 2 2 8 3" xfId="0"/>
    <cellStyle name="Обычный 3 4 2 2 8 3 2" xfId="0"/>
    <cellStyle name="Обычный 3 4 2 2 8 3 2 2" xfId="0"/>
    <cellStyle name="Обычный 3 4 2 2 8 3 3" xfId="0"/>
    <cellStyle name="Обычный 3 4 2 2 8 3 3 2" xfId="0"/>
    <cellStyle name="Обычный 3 4 2 2 8 3 4" xfId="0"/>
    <cellStyle name="Обычный 3 4 2 2 8 3 4 2" xfId="0"/>
    <cellStyle name="Обычный 3 4 2 2 8 3 5" xfId="0"/>
    <cellStyle name="Обычный 3 4 2 2 8 4" xfId="0"/>
    <cellStyle name="Обычный 3 4 2 2 8 4 2" xfId="0"/>
    <cellStyle name="Обычный 3 4 2 2 8 5" xfId="0"/>
    <cellStyle name="Обычный 3 4 2 2 8 5 2" xfId="0"/>
    <cellStyle name="Обычный 3 4 2 2 8 6" xfId="0"/>
    <cellStyle name="Обычный 3 4 2 2 8 6 2" xfId="0"/>
    <cellStyle name="Обычный 3 4 2 2 8 7" xfId="0"/>
    <cellStyle name="Обычный 3 4 2 2 8_Без баланса" xfId="0"/>
    <cellStyle name="Обычный 3 4 2 2 9" xfId="0"/>
    <cellStyle name="Обычный 3 4 2 2 9 2" xfId="0"/>
    <cellStyle name="Обычный 3 4 2 2 9 2 2" xfId="0"/>
    <cellStyle name="Обычный 3 4 2 2 9 2 2 2" xfId="0"/>
    <cellStyle name="Обычный 3 4 2 2 9 2 3" xfId="0"/>
    <cellStyle name="Обычный 3 4 2 2 9 2 3 2" xfId="0"/>
    <cellStyle name="Обычный 3 4 2 2 9 2 4" xfId="0"/>
    <cellStyle name="Обычный 3 4 2 2 9 2 4 2" xfId="0"/>
    <cellStyle name="Обычный 3 4 2 2 9 2 5" xfId="0"/>
    <cellStyle name="Обычный 3 4 2 2 9 3" xfId="0"/>
    <cellStyle name="Обычный 3 4 2 2 9 3 2" xfId="0"/>
    <cellStyle name="Обычный 3 4 2 2 9 4" xfId="0"/>
    <cellStyle name="Обычный 3 4 2 2 9 4 2" xfId="0"/>
    <cellStyle name="Обычный 3 4 2 2 9 5" xfId="0"/>
    <cellStyle name="Обычный 3 4 2 2 9 5 2" xfId="0"/>
    <cellStyle name="Обычный 3 4 2 2 9 6" xfId="0"/>
    <cellStyle name="Обычный 3 4 2 2 9_Без баланса" xfId="0"/>
    <cellStyle name="Обычный 3 4 2 2_Без баланса" xfId="0"/>
    <cellStyle name="Обычный 3 4 2 3" xfId="0"/>
    <cellStyle name="Обычный 3 4 2 3 10" xfId="0"/>
    <cellStyle name="Обычный 3 4 2 3 10 2" xfId="0"/>
    <cellStyle name="Обычный 3 4 2 3 10 2 2" xfId="0"/>
    <cellStyle name="Обычный 3 4 2 3 10 3" xfId="0"/>
    <cellStyle name="Обычный 3 4 2 3 10 3 2" xfId="0"/>
    <cellStyle name="Обычный 3 4 2 3 10 4" xfId="0"/>
    <cellStyle name="Обычный 3 4 2 3 10 4 2" xfId="0"/>
    <cellStyle name="Обычный 3 4 2 3 10 5" xfId="0"/>
    <cellStyle name="Обычный 3 4 2 3 11" xfId="0"/>
    <cellStyle name="Обычный 3 4 2 3 11 2" xfId="0"/>
    <cellStyle name="Обычный 3 4 2 3 12" xfId="0"/>
    <cellStyle name="Обычный 3 4 2 3 12 2" xfId="0"/>
    <cellStyle name="Обычный 3 4 2 3 13" xfId="0"/>
    <cellStyle name="Обычный 3 4 2 3 13 2" xfId="0"/>
    <cellStyle name="Обычный 3 4 2 3 14" xfId="0"/>
    <cellStyle name="Обычный 3 4 2 3 2" xfId="0"/>
    <cellStyle name="Обычный 3 4 2 3 2 2" xfId="0"/>
    <cellStyle name="Обычный 3 4 2 3 2 2 2" xfId="0"/>
    <cellStyle name="Обычный 3 4 2 3 2 2 2 2" xfId="0"/>
    <cellStyle name="Обычный 3 4 2 3 2 2 2 2 2" xfId="0"/>
    <cellStyle name="Обычный 3 4 2 3 2 2 2 2 2 2" xfId="0"/>
    <cellStyle name="Обычный 3 4 2 3 2 2 2 2 3" xfId="0"/>
    <cellStyle name="Обычный 3 4 2 3 2 2 2 2 3 2" xfId="0"/>
    <cellStyle name="Обычный 3 4 2 3 2 2 2 2 4" xfId="0"/>
    <cellStyle name="Обычный 3 4 2 3 2 2 2 2 4 2" xfId="0"/>
    <cellStyle name="Обычный 3 4 2 3 2 2 2 2 5" xfId="0"/>
    <cellStyle name="Обычный 3 4 2 3 2 2 2 3" xfId="0"/>
    <cellStyle name="Обычный 3 4 2 3 2 2 2 3 2" xfId="0"/>
    <cellStyle name="Обычный 3 4 2 3 2 2 2 3 2 2" xfId="0"/>
    <cellStyle name="Обычный 3 4 2 3 2 2 2 3 3" xfId="0"/>
    <cellStyle name="Обычный 3 4 2 3 2 2 2 3 3 2" xfId="0"/>
    <cellStyle name="Обычный 3 4 2 3 2 2 2 3 4" xfId="0"/>
    <cellStyle name="Обычный 3 4 2 3 2 2 2 3 4 2" xfId="0"/>
    <cellStyle name="Обычный 3 4 2 3 2 2 2 3 5" xfId="0"/>
    <cellStyle name="Обычный 3 4 2 3 2 2 2 4" xfId="0"/>
    <cellStyle name="Обычный 3 4 2 3 2 2 2 4 2" xfId="0"/>
    <cellStyle name="Обычный 3 4 2 3 2 2 2 5" xfId="0"/>
    <cellStyle name="Обычный 3 4 2 3 2 2 2 5 2" xfId="0"/>
    <cellStyle name="Обычный 3 4 2 3 2 2 2 6" xfId="0"/>
    <cellStyle name="Обычный 3 4 2 3 2 2 2 6 2" xfId="0"/>
    <cellStyle name="Обычный 3 4 2 3 2 2 2 7" xfId="0"/>
    <cellStyle name="Обычный 3 4 2 3 2 2 2_Без баланса" xfId="0"/>
    <cellStyle name="Обычный 3 4 2 3 2 2 3" xfId="0"/>
    <cellStyle name="Обычный 3 4 2 3 2 2 3 2" xfId="0"/>
    <cellStyle name="Обычный 3 4 2 3 2 2 3 2 2" xfId="0"/>
    <cellStyle name="Обычный 3 4 2 3 2 2 3 2 2 2" xfId="0"/>
    <cellStyle name="Обычный 3 4 2 3 2 2 3 2 3" xfId="0"/>
    <cellStyle name="Обычный 3 4 2 3 2 2 3 2 3 2" xfId="0"/>
    <cellStyle name="Обычный 3 4 2 3 2 2 3 2 4" xfId="0"/>
    <cellStyle name="Обычный 3 4 2 3 2 2 3 2 4 2" xfId="0"/>
    <cellStyle name="Обычный 3 4 2 3 2 2 3 2 5" xfId="0"/>
    <cellStyle name="Обычный 3 4 2 3 2 2 3 3" xfId="0"/>
    <cellStyle name="Обычный 3 4 2 3 2 2 3 3 2" xfId="0"/>
    <cellStyle name="Обычный 3 4 2 3 2 2 3 4" xfId="0"/>
    <cellStyle name="Обычный 3 4 2 3 2 2 3 4 2" xfId="0"/>
    <cellStyle name="Обычный 3 4 2 3 2 2 3 5" xfId="0"/>
    <cellStyle name="Обычный 3 4 2 3 2 2 3 5 2" xfId="0"/>
    <cellStyle name="Обычный 3 4 2 3 2 2 3 6" xfId="0"/>
    <cellStyle name="Обычный 3 4 2 3 2 2 4" xfId="0"/>
    <cellStyle name="Обычный 3 4 2 3 2 2 4 2" xfId="0"/>
    <cellStyle name="Обычный 3 4 2 3 2 2 4 2 2" xfId="0"/>
    <cellStyle name="Обычный 3 4 2 3 2 2 4 3" xfId="0"/>
    <cellStyle name="Обычный 3 4 2 3 2 2 4 3 2" xfId="0"/>
    <cellStyle name="Обычный 3 4 2 3 2 2 4 4" xfId="0"/>
    <cellStyle name="Обычный 3 4 2 3 2 2 4 4 2" xfId="0"/>
    <cellStyle name="Обычный 3 4 2 3 2 2 4 5" xfId="0"/>
    <cellStyle name="Обычный 3 4 2 3 2 2 5" xfId="0"/>
    <cellStyle name="Обычный 3 4 2 3 2 2 5 2" xfId="0"/>
    <cellStyle name="Обычный 3 4 2 3 2 2 6" xfId="0"/>
    <cellStyle name="Обычный 3 4 2 3 2 2 6 2" xfId="0"/>
    <cellStyle name="Обычный 3 4 2 3 2 2 7" xfId="0"/>
    <cellStyle name="Обычный 3 4 2 3 2 2 7 2" xfId="0"/>
    <cellStyle name="Обычный 3 4 2 3 2 2 8" xfId="0"/>
    <cellStyle name="Обычный 3 4 2 3 2 2_Без баланса" xfId="0"/>
    <cellStyle name="Обычный 3 4 2 3 2 3" xfId="0"/>
    <cellStyle name="Обычный 3 4 2 3 2 3 2" xfId="0"/>
    <cellStyle name="Обычный 3 4 2 3 2 3 2 2" xfId="0"/>
    <cellStyle name="Обычный 3 4 2 3 2 3 2 2 2" xfId="0"/>
    <cellStyle name="Обычный 3 4 2 3 2 3 2 3" xfId="0"/>
    <cellStyle name="Обычный 3 4 2 3 2 3 2 3 2" xfId="0"/>
    <cellStyle name="Обычный 3 4 2 3 2 3 2 4" xfId="0"/>
    <cellStyle name="Обычный 3 4 2 3 2 3 2 4 2" xfId="0"/>
    <cellStyle name="Обычный 3 4 2 3 2 3 2 5" xfId="0"/>
    <cellStyle name="Обычный 3 4 2 3 2 3 3" xfId="0"/>
    <cellStyle name="Обычный 3 4 2 3 2 3 3 2" xfId="0"/>
    <cellStyle name="Обычный 3 4 2 3 2 3 3 2 2" xfId="0"/>
    <cellStyle name="Обычный 3 4 2 3 2 3 3 3" xfId="0"/>
    <cellStyle name="Обычный 3 4 2 3 2 3 3 3 2" xfId="0"/>
    <cellStyle name="Обычный 3 4 2 3 2 3 3 4" xfId="0"/>
    <cellStyle name="Обычный 3 4 2 3 2 3 3 4 2" xfId="0"/>
    <cellStyle name="Обычный 3 4 2 3 2 3 3 5" xfId="0"/>
    <cellStyle name="Обычный 3 4 2 3 2 3 4" xfId="0"/>
    <cellStyle name="Обычный 3 4 2 3 2 3 4 2" xfId="0"/>
    <cellStyle name="Обычный 3 4 2 3 2 3 5" xfId="0"/>
    <cellStyle name="Обычный 3 4 2 3 2 3 5 2" xfId="0"/>
    <cellStyle name="Обычный 3 4 2 3 2 3 6" xfId="0"/>
    <cellStyle name="Обычный 3 4 2 3 2 3 6 2" xfId="0"/>
    <cellStyle name="Обычный 3 4 2 3 2 3 7" xfId="0"/>
    <cellStyle name="Обычный 3 4 2 3 2 3_Без баланса" xfId="0"/>
    <cellStyle name="Обычный 3 4 2 3 2 4" xfId="0"/>
    <cellStyle name="Обычный 3 4 2 3 2 4 2" xfId="0"/>
    <cellStyle name="Обычный 3 4 2 3 2 4 2 2" xfId="0"/>
    <cellStyle name="Обычный 3 4 2 3 2 4 2 2 2" xfId="0"/>
    <cellStyle name="Обычный 3 4 2 3 2 4 2 3" xfId="0"/>
    <cellStyle name="Обычный 3 4 2 3 2 4 2 3 2" xfId="0"/>
    <cellStyle name="Обычный 3 4 2 3 2 4 2 4" xfId="0"/>
    <cellStyle name="Обычный 3 4 2 3 2 4 2 4 2" xfId="0"/>
    <cellStyle name="Обычный 3 4 2 3 2 4 2 5" xfId="0"/>
    <cellStyle name="Обычный 3 4 2 3 2 4 3" xfId="0"/>
    <cellStyle name="Обычный 3 4 2 3 2 4 3 2" xfId="0"/>
    <cellStyle name="Обычный 3 4 2 3 2 4 4" xfId="0"/>
    <cellStyle name="Обычный 3 4 2 3 2 4 4 2" xfId="0"/>
    <cellStyle name="Обычный 3 4 2 3 2 4 5" xfId="0"/>
    <cellStyle name="Обычный 3 4 2 3 2 4 5 2" xfId="0"/>
    <cellStyle name="Обычный 3 4 2 3 2 4 6" xfId="0"/>
    <cellStyle name="Обычный 3 4 2 3 2 5" xfId="0"/>
    <cellStyle name="Обычный 3 4 2 3 2 5 2" xfId="0"/>
    <cellStyle name="Обычный 3 4 2 3 2 5 2 2" xfId="0"/>
    <cellStyle name="Обычный 3 4 2 3 2 5 3" xfId="0"/>
    <cellStyle name="Обычный 3 4 2 3 2 5 3 2" xfId="0"/>
    <cellStyle name="Обычный 3 4 2 3 2 5 4" xfId="0"/>
    <cellStyle name="Обычный 3 4 2 3 2 5 4 2" xfId="0"/>
    <cellStyle name="Обычный 3 4 2 3 2 5 5" xfId="0"/>
    <cellStyle name="Обычный 3 4 2 3 2 6" xfId="0"/>
    <cellStyle name="Обычный 3 4 2 3 2 6 2" xfId="0"/>
    <cellStyle name="Обычный 3 4 2 3 2 7" xfId="0"/>
    <cellStyle name="Обычный 3 4 2 3 2 7 2" xfId="0"/>
    <cellStyle name="Обычный 3 4 2 3 2 8" xfId="0"/>
    <cellStyle name="Обычный 3 4 2 3 2 8 2" xfId="0"/>
    <cellStyle name="Обычный 3 4 2 3 2 9" xfId="0"/>
    <cellStyle name="Обычный 3 4 2 3 2_Без баланса" xfId="0"/>
    <cellStyle name="Обычный 3 4 2 3 3" xfId="0"/>
    <cellStyle name="Обычный 3 4 2 3 3 2" xfId="0"/>
    <cellStyle name="Обычный 3 4 2 3 3 2 2" xfId="0"/>
    <cellStyle name="Обычный 3 4 2 3 3 2 2 2" xfId="0"/>
    <cellStyle name="Обычный 3 4 2 3 3 2 2 2 2" xfId="0"/>
    <cellStyle name="Обычный 3 4 2 3 3 2 2 3" xfId="0"/>
    <cellStyle name="Обычный 3 4 2 3 3 2 2 3 2" xfId="0"/>
    <cellStyle name="Обычный 3 4 2 3 3 2 2 4" xfId="0"/>
    <cellStyle name="Обычный 3 4 2 3 3 2 2 4 2" xfId="0"/>
    <cellStyle name="Обычный 3 4 2 3 3 2 2 5" xfId="0"/>
    <cellStyle name="Обычный 3 4 2 3 3 2 3" xfId="0"/>
    <cellStyle name="Обычный 3 4 2 3 3 2 3 2" xfId="0"/>
    <cellStyle name="Обычный 3 4 2 3 3 2 3 2 2" xfId="0"/>
    <cellStyle name="Обычный 3 4 2 3 3 2 3 3" xfId="0"/>
    <cellStyle name="Обычный 3 4 2 3 3 2 3 3 2" xfId="0"/>
    <cellStyle name="Обычный 3 4 2 3 3 2 3 4" xfId="0"/>
    <cellStyle name="Обычный 3 4 2 3 3 2 3 4 2" xfId="0"/>
    <cellStyle name="Обычный 3 4 2 3 3 2 3 5" xfId="0"/>
    <cellStyle name="Обычный 3 4 2 3 3 2 4" xfId="0"/>
    <cellStyle name="Обычный 3 4 2 3 3 2 4 2" xfId="0"/>
    <cellStyle name="Обычный 3 4 2 3 3 2 5" xfId="0"/>
    <cellStyle name="Обычный 3 4 2 3 3 2 5 2" xfId="0"/>
    <cellStyle name="Обычный 3 4 2 3 3 2 6" xfId="0"/>
    <cellStyle name="Обычный 3 4 2 3 3 2 6 2" xfId="0"/>
    <cellStyle name="Обычный 3 4 2 3 3 2 7" xfId="0"/>
    <cellStyle name="Обычный 3 4 2 3 3 2_Без баланса" xfId="0"/>
    <cellStyle name="Обычный 3 4 2 3 3 3" xfId="0"/>
    <cellStyle name="Обычный 3 4 2 3 3 3 2" xfId="0"/>
    <cellStyle name="Обычный 3 4 2 3 3 3 2 2" xfId="0"/>
    <cellStyle name="Обычный 3 4 2 3 3 3 2 2 2" xfId="0"/>
    <cellStyle name="Обычный 3 4 2 3 3 3 2 3" xfId="0"/>
    <cellStyle name="Обычный 3 4 2 3 3 3 2 3 2" xfId="0"/>
    <cellStyle name="Обычный 3 4 2 3 3 3 2 4" xfId="0"/>
    <cellStyle name="Обычный 3 4 2 3 3 3 2 4 2" xfId="0"/>
    <cellStyle name="Обычный 3 4 2 3 3 3 2 5" xfId="0"/>
    <cellStyle name="Обычный 3 4 2 3 3 3 3" xfId="0"/>
    <cellStyle name="Обычный 3 4 2 3 3 3 3 2" xfId="0"/>
    <cellStyle name="Обычный 3 4 2 3 3 3 4" xfId="0"/>
    <cellStyle name="Обычный 3 4 2 3 3 3 4 2" xfId="0"/>
    <cellStyle name="Обычный 3 4 2 3 3 3 5" xfId="0"/>
    <cellStyle name="Обычный 3 4 2 3 3 3 5 2" xfId="0"/>
    <cellStyle name="Обычный 3 4 2 3 3 3 6" xfId="0"/>
    <cellStyle name="Обычный 3 4 2 3 3 4" xfId="0"/>
    <cellStyle name="Обычный 3 4 2 3 3 4 2" xfId="0"/>
    <cellStyle name="Обычный 3 4 2 3 3 4 2 2" xfId="0"/>
    <cellStyle name="Обычный 3 4 2 3 3 4 3" xfId="0"/>
    <cellStyle name="Обычный 3 4 2 3 3 4 3 2" xfId="0"/>
    <cellStyle name="Обычный 3 4 2 3 3 4 4" xfId="0"/>
    <cellStyle name="Обычный 3 4 2 3 3 4 4 2" xfId="0"/>
    <cellStyle name="Обычный 3 4 2 3 3 4 5" xfId="0"/>
    <cellStyle name="Обычный 3 4 2 3 3 5" xfId="0"/>
    <cellStyle name="Обычный 3 4 2 3 3 5 2" xfId="0"/>
    <cellStyle name="Обычный 3 4 2 3 3 6" xfId="0"/>
    <cellStyle name="Обычный 3 4 2 3 3 6 2" xfId="0"/>
    <cellStyle name="Обычный 3 4 2 3 3 7" xfId="0"/>
    <cellStyle name="Обычный 3 4 2 3 3 7 2" xfId="0"/>
    <cellStyle name="Обычный 3 4 2 3 3 8" xfId="0"/>
    <cellStyle name="Обычный 3 4 2 3 3_Без баланса" xfId="0"/>
    <cellStyle name="Обычный 3 4 2 3 4" xfId="0"/>
    <cellStyle name="Обычный 3 4 2 3 4 2" xfId="0"/>
    <cellStyle name="Обычный 3 4 2 3 4 2 2" xfId="0"/>
    <cellStyle name="Обычный 3 4 2 3 4 2 2 2" xfId="0"/>
    <cellStyle name="Обычный 3 4 2 3 4 2 2 2 2" xfId="0"/>
    <cellStyle name="Обычный 3 4 2 3 4 2 2 3" xfId="0"/>
    <cellStyle name="Обычный 3 4 2 3 4 2 2 3 2" xfId="0"/>
    <cellStyle name="Обычный 3 4 2 3 4 2 2 4" xfId="0"/>
    <cellStyle name="Обычный 3 4 2 3 4 2 2 4 2" xfId="0"/>
    <cellStyle name="Обычный 3 4 2 3 4 2 2 5" xfId="0"/>
    <cellStyle name="Обычный 3 4 2 3 4 2 3" xfId="0"/>
    <cellStyle name="Обычный 3 4 2 3 4 2 3 2" xfId="0"/>
    <cellStyle name="Обычный 3 4 2 3 4 2 3 2 2" xfId="0"/>
    <cellStyle name="Обычный 3 4 2 3 4 2 3 3" xfId="0"/>
    <cellStyle name="Обычный 3 4 2 3 4 2 3 3 2" xfId="0"/>
    <cellStyle name="Обычный 3 4 2 3 4 2 3 4" xfId="0"/>
    <cellStyle name="Обычный 3 4 2 3 4 2 3 4 2" xfId="0"/>
    <cellStyle name="Обычный 3 4 2 3 4 2 3 5" xfId="0"/>
    <cellStyle name="Обычный 3 4 2 3 4 2 4" xfId="0"/>
    <cellStyle name="Обычный 3 4 2 3 4 2 4 2" xfId="0"/>
    <cellStyle name="Обычный 3 4 2 3 4 2 5" xfId="0"/>
    <cellStyle name="Обычный 3 4 2 3 4 2 5 2" xfId="0"/>
    <cellStyle name="Обычный 3 4 2 3 4 2 6" xfId="0"/>
    <cellStyle name="Обычный 3 4 2 3 4 2 6 2" xfId="0"/>
    <cellStyle name="Обычный 3 4 2 3 4 2 7" xfId="0"/>
    <cellStyle name="Обычный 3 4 2 3 4 2_Без баланса" xfId="0"/>
    <cellStyle name="Обычный 3 4 2 3 4 3" xfId="0"/>
    <cellStyle name="Обычный 3 4 2 3 4 3 2" xfId="0"/>
    <cellStyle name="Обычный 3 4 2 3 4 3 2 2" xfId="0"/>
    <cellStyle name="Обычный 3 4 2 3 4 3 3" xfId="0"/>
    <cellStyle name="Обычный 3 4 2 3 4 3 3 2" xfId="0"/>
    <cellStyle name="Обычный 3 4 2 3 4 3 4" xfId="0"/>
    <cellStyle name="Обычный 3 4 2 3 4 3 4 2" xfId="0"/>
    <cellStyle name="Обычный 3 4 2 3 4 3 5" xfId="0"/>
    <cellStyle name="Обычный 3 4 2 3 4 4" xfId="0"/>
    <cellStyle name="Обычный 3 4 2 3 4 4 2" xfId="0"/>
    <cellStyle name="Обычный 3 4 2 3 4 4 2 2" xfId="0"/>
    <cellStyle name="Обычный 3 4 2 3 4 4 3" xfId="0"/>
    <cellStyle name="Обычный 3 4 2 3 4 4 3 2" xfId="0"/>
    <cellStyle name="Обычный 3 4 2 3 4 4 4" xfId="0"/>
    <cellStyle name="Обычный 3 4 2 3 4 4 4 2" xfId="0"/>
    <cellStyle name="Обычный 3 4 2 3 4 4 5" xfId="0"/>
    <cellStyle name="Обычный 3 4 2 3 4 5" xfId="0"/>
    <cellStyle name="Обычный 3 4 2 3 4 5 2" xfId="0"/>
    <cellStyle name="Обычный 3 4 2 3 4 6" xfId="0"/>
    <cellStyle name="Обычный 3 4 2 3 4 6 2" xfId="0"/>
    <cellStyle name="Обычный 3 4 2 3 4 7" xfId="0"/>
    <cellStyle name="Обычный 3 4 2 3 4 7 2" xfId="0"/>
    <cellStyle name="Обычный 3 4 2 3 4 8" xfId="0"/>
    <cellStyle name="Обычный 3 4 2 3 4_Без баланса" xfId="0"/>
    <cellStyle name="Обычный 3 4 2 3 5" xfId="0"/>
    <cellStyle name="Обычный 3 4 2 3 5 10" xfId="0"/>
    <cellStyle name="Обычный 3 4 2 3 5 2" xfId="0"/>
    <cellStyle name="Обычный 3 4 2 3 5 2 2" xfId="0"/>
    <cellStyle name="Обычный 3 4 2 3 5 2 2 2" xfId="0"/>
    <cellStyle name="Обычный 3 4 2 3 5 2 2 2 2" xfId="0"/>
    <cellStyle name="Обычный 3 4 2 3 5 2 2 3" xfId="0"/>
    <cellStyle name="Обычный 3 4 2 3 5 2 2 3 2" xfId="0"/>
    <cellStyle name="Обычный 3 4 2 3 5 2 2 4" xfId="0"/>
    <cellStyle name="Обычный 3 4 2 3 5 2 2 4 2" xfId="0"/>
    <cellStyle name="Обычный 3 4 2 3 5 2 2 5" xfId="0"/>
    <cellStyle name="Обычный 3 4 2 3 5 2 3" xfId="0"/>
    <cellStyle name="Обычный 3 4 2 3 5 2 3 2" xfId="0"/>
    <cellStyle name="Обычный 3 4 2 3 5 2 4" xfId="0"/>
    <cellStyle name="Обычный 3 4 2 3 5 2 4 2" xfId="0"/>
    <cellStyle name="Обычный 3 4 2 3 5 2 5" xfId="0"/>
    <cellStyle name="Обычный 3 4 2 3 5 2 5 2" xfId="0"/>
    <cellStyle name="Обычный 3 4 2 3 5 2 6" xfId="0"/>
    <cellStyle name="Обычный 3 4 2 3 5 2_Без баланса" xfId="0"/>
    <cellStyle name="Обычный 3 4 2 3 5 3" xfId="0"/>
    <cellStyle name="Обычный 3 4 2 3 5 3 2" xfId="0"/>
    <cellStyle name="Обычный 3 4 2 3 5 3 2 2" xfId="0"/>
    <cellStyle name="Обычный 3 4 2 3 5 3 3" xfId="0"/>
    <cellStyle name="Обычный 3 4 2 3 5 3 3 2" xfId="0"/>
    <cellStyle name="Обычный 3 4 2 3 5 3 4" xfId="0"/>
    <cellStyle name="Обычный 3 4 2 3 5 3 4 2" xfId="0"/>
    <cellStyle name="Обычный 3 4 2 3 5 3 5" xfId="0"/>
    <cellStyle name="Обычный 3 4 2 3 5 4" xfId="0"/>
    <cellStyle name="Обычный 3 4 2 3 5 4 2" xfId="0"/>
    <cellStyle name="Обычный 3 4 2 3 5 4 2 2" xfId="0"/>
    <cellStyle name="Обычный 3 4 2 3 5 4 3" xfId="0"/>
    <cellStyle name="Обычный 3 4 2 3 5 4 3 2" xfId="0"/>
    <cellStyle name="Обычный 3 4 2 3 5 4 4" xfId="0"/>
    <cellStyle name="Обычный 3 4 2 3 5 4 4 2" xfId="0"/>
    <cellStyle name="Обычный 3 4 2 3 5 4 5" xfId="0"/>
    <cellStyle name="Обычный 3 4 2 3 5 5" xfId="0"/>
    <cellStyle name="Обычный 3 4 2 3 5 5 2" xfId="0"/>
    <cellStyle name="Обычный 3 4 2 3 5 5 2 2" xfId="0"/>
    <cellStyle name="Обычный 3 4 2 3 5 5 3" xfId="0"/>
    <cellStyle name="Обычный 3 4 2 3 5 5 3 2" xfId="0"/>
    <cellStyle name="Обычный 3 4 2 3 5 5 4" xfId="0"/>
    <cellStyle name="Обычный 3 4 2 3 5 5 4 2" xfId="0"/>
    <cellStyle name="Обычный 3 4 2 3 5 5 5" xfId="0"/>
    <cellStyle name="Обычный 3 4 2 3 5 6" xfId="0"/>
    <cellStyle name="Обычный 3 4 2 3 5 6 2" xfId="0"/>
    <cellStyle name="Обычный 3 4 2 3 5 6 2 2" xfId="0"/>
    <cellStyle name="Обычный 3 4 2 3 5 6 3" xfId="0"/>
    <cellStyle name="Обычный 3 4 2 3 5 6 3 2" xfId="0"/>
    <cellStyle name="Обычный 3 4 2 3 5 6 4" xfId="0"/>
    <cellStyle name="Обычный 3 4 2 3 5 6 4 2" xfId="0"/>
    <cellStyle name="Обычный 3 4 2 3 5 6 5" xfId="0"/>
    <cellStyle name="Обычный 3 4 2 3 5 7" xfId="0"/>
    <cellStyle name="Обычный 3 4 2 3 5 7 2" xfId="0"/>
    <cellStyle name="Обычный 3 4 2 3 5 8" xfId="0"/>
    <cellStyle name="Обычный 3 4 2 3 5 8 2" xfId="0"/>
    <cellStyle name="Обычный 3 4 2 3 5 9" xfId="0"/>
    <cellStyle name="Обычный 3 4 2 3 5 9 2" xfId="0"/>
    <cellStyle name="Обычный 3 4 2 3 5_Без баланса" xfId="0"/>
    <cellStyle name="Обычный 3 4 2 3 6" xfId="0"/>
    <cellStyle name="Обычный 3 4 2 3 6 2" xfId="0"/>
    <cellStyle name="Обычный 3 4 2 3 6 2 2" xfId="0"/>
    <cellStyle name="Обычный 3 4 2 3 6 2 2 2" xfId="0"/>
    <cellStyle name="Обычный 3 4 2 3 6 2 3" xfId="0"/>
    <cellStyle name="Обычный 3 4 2 3 6 2 3 2" xfId="0"/>
    <cellStyle name="Обычный 3 4 2 3 6 2 4" xfId="0"/>
    <cellStyle name="Обычный 3 4 2 3 6 2 4 2" xfId="0"/>
    <cellStyle name="Обычный 3 4 2 3 6 2 5" xfId="0"/>
    <cellStyle name="Обычный 3 4 2 3 6 3" xfId="0"/>
    <cellStyle name="Обычный 3 4 2 3 6 3 2" xfId="0"/>
    <cellStyle name="Обычный 3 4 2 3 6 3 2 2" xfId="0"/>
    <cellStyle name="Обычный 3 4 2 3 6 3 3" xfId="0"/>
    <cellStyle name="Обычный 3 4 2 3 6 3 3 2" xfId="0"/>
    <cellStyle name="Обычный 3 4 2 3 6 3 4" xfId="0"/>
    <cellStyle name="Обычный 3 4 2 3 6 3 4 2" xfId="0"/>
    <cellStyle name="Обычный 3 4 2 3 6 3 5" xfId="0"/>
    <cellStyle name="Обычный 3 4 2 3 6 4" xfId="0"/>
    <cellStyle name="Обычный 3 4 2 3 6 4 2" xfId="0"/>
    <cellStyle name="Обычный 3 4 2 3 6 5" xfId="0"/>
    <cellStyle name="Обычный 3 4 2 3 6 5 2" xfId="0"/>
    <cellStyle name="Обычный 3 4 2 3 6 6" xfId="0"/>
    <cellStyle name="Обычный 3 4 2 3 6 6 2" xfId="0"/>
    <cellStyle name="Обычный 3 4 2 3 6 7" xfId="0"/>
    <cellStyle name="Обычный 3 4 2 3 6_Без баланса" xfId="0"/>
    <cellStyle name="Обычный 3 4 2 3 7" xfId="0"/>
    <cellStyle name="Обычный 3 4 2 3 7 2" xfId="0"/>
    <cellStyle name="Обычный 3 4 2 3 7 2 2" xfId="0"/>
    <cellStyle name="Обычный 3 4 2 3 7 2 2 2" xfId="0"/>
    <cellStyle name="Обычный 3 4 2 3 7 2 3" xfId="0"/>
    <cellStyle name="Обычный 3 4 2 3 7 2 3 2" xfId="0"/>
    <cellStyle name="Обычный 3 4 2 3 7 2 4" xfId="0"/>
    <cellStyle name="Обычный 3 4 2 3 7 2 4 2" xfId="0"/>
    <cellStyle name="Обычный 3 4 2 3 7 2 5" xfId="0"/>
    <cellStyle name="Обычный 3 4 2 3 7 3" xfId="0"/>
    <cellStyle name="Обычный 3 4 2 3 7 3 2" xfId="0"/>
    <cellStyle name="Обычный 3 4 2 3 7 3 2 2" xfId="0"/>
    <cellStyle name="Обычный 3 4 2 3 7 3 3" xfId="0"/>
    <cellStyle name="Обычный 3 4 2 3 7 3 3 2" xfId="0"/>
    <cellStyle name="Обычный 3 4 2 3 7 3 4" xfId="0"/>
    <cellStyle name="Обычный 3 4 2 3 7 3 4 2" xfId="0"/>
    <cellStyle name="Обычный 3 4 2 3 7 3 5" xfId="0"/>
    <cellStyle name="Обычный 3 4 2 3 7 4" xfId="0"/>
    <cellStyle name="Обычный 3 4 2 3 7 4 2" xfId="0"/>
    <cellStyle name="Обычный 3 4 2 3 7 5" xfId="0"/>
    <cellStyle name="Обычный 3 4 2 3 7 5 2" xfId="0"/>
    <cellStyle name="Обычный 3 4 2 3 7 6" xfId="0"/>
    <cellStyle name="Обычный 3 4 2 3 7 6 2" xfId="0"/>
    <cellStyle name="Обычный 3 4 2 3 7 7" xfId="0"/>
    <cellStyle name="Обычный 3 4 2 3 7_Без баланса" xfId="0"/>
    <cellStyle name="Обычный 3 4 2 3 8" xfId="0"/>
    <cellStyle name="Обычный 3 4 2 3 8 2" xfId="0"/>
    <cellStyle name="Обычный 3 4 2 3 8 2 2" xfId="0"/>
    <cellStyle name="Обычный 3 4 2 3 8 2 2 2" xfId="0"/>
    <cellStyle name="Обычный 3 4 2 3 8 2 3" xfId="0"/>
    <cellStyle name="Обычный 3 4 2 3 8 2 3 2" xfId="0"/>
    <cellStyle name="Обычный 3 4 2 3 8 2 4" xfId="0"/>
    <cellStyle name="Обычный 3 4 2 3 8 2 4 2" xfId="0"/>
    <cellStyle name="Обычный 3 4 2 3 8 2 5" xfId="0"/>
    <cellStyle name="Обычный 3 4 2 3 8 3" xfId="0"/>
    <cellStyle name="Обычный 3 4 2 3 8 3 2" xfId="0"/>
    <cellStyle name="Обычный 3 4 2 3 8 4" xfId="0"/>
    <cellStyle name="Обычный 3 4 2 3 8 4 2" xfId="0"/>
    <cellStyle name="Обычный 3 4 2 3 8 5" xfId="0"/>
    <cellStyle name="Обычный 3 4 2 3 8 5 2" xfId="0"/>
    <cellStyle name="Обычный 3 4 2 3 8 6" xfId="0"/>
    <cellStyle name="Обычный 3 4 2 3 8_Без баланса" xfId="0"/>
    <cellStyle name="Обычный 3 4 2 3 9" xfId="0"/>
    <cellStyle name="Обычный 3 4 2 3 9 2" xfId="0"/>
    <cellStyle name="Обычный 3 4 2 3 9 2 2" xfId="0"/>
    <cellStyle name="Обычный 3 4 2 3 9 3" xfId="0"/>
    <cellStyle name="Обычный 3 4 2 3 9 3 2" xfId="0"/>
    <cellStyle name="Обычный 3 4 2 3 9 4" xfId="0"/>
    <cellStyle name="Обычный 3 4 2 3 9 4 2" xfId="0"/>
    <cellStyle name="Обычный 3 4 2 3 9 5" xfId="0"/>
    <cellStyle name="Обычный 3 4 2 3_Без баланса" xfId="0"/>
    <cellStyle name="Обычный 3 4 2 4" xfId="0"/>
    <cellStyle name="Обычный 3 4 2 4 2" xfId="0"/>
    <cellStyle name="Обычный 3 4 2 4 2 2" xfId="0"/>
    <cellStyle name="Обычный 3 4 2 4 2 2 2" xfId="0"/>
    <cellStyle name="Обычный 3 4 2 4 2 2 2 2" xfId="0"/>
    <cellStyle name="Обычный 3 4 2 4 2 2 2 2 2" xfId="0"/>
    <cellStyle name="Обычный 3 4 2 4 2 2 2 3" xfId="0"/>
    <cellStyle name="Обычный 3 4 2 4 2 2 2 3 2" xfId="0"/>
    <cellStyle name="Обычный 3 4 2 4 2 2 2 4" xfId="0"/>
    <cellStyle name="Обычный 3 4 2 4 2 2 2 4 2" xfId="0"/>
    <cellStyle name="Обычный 3 4 2 4 2 2 2 5" xfId="0"/>
    <cellStyle name="Обычный 3 4 2 4 2 2 3" xfId="0"/>
    <cellStyle name="Обычный 3 4 2 4 2 2 3 2" xfId="0"/>
    <cellStyle name="Обычный 3 4 2 4 2 2 3 2 2" xfId="0"/>
    <cellStyle name="Обычный 3 4 2 4 2 2 3 3" xfId="0"/>
    <cellStyle name="Обычный 3 4 2 4 2 2 3 3 2" xfId="0"/>
    <cellStyle name="Обычный 3 4 2 4 2 2 3 4" xfId="0"/>
    <cellStyle name="Обычный 3 4 2 4 2 2 3 4 2" xfId="0"/>
    <cellStyle name="Обычный 3 4 2 4 2 2 3 5" xfId="0"/>
    <cellStyle name="Обычный 3 4 2 4 2 2 4" xfId="0"/>
    <cellStyle name="Обычный 3 4 2 4 2 2 4 2" xfId="0"/>
    <cellStyle name="Обычный 3 4 2 4 2 2 5" xfId="0"/>
    <cellStyle name="Обычный 3 4 2 4 2 2 5 2" xfId="0"/>
    <cellStyle name="Обычный 3 4 2 4 2 2 6" xfId="0"/>
    <cellStyle name="Обычный 3 4 2 4 2 2 6 2" xfId="0"/>
    <cellStyle name="Обычный 3 4 2 4 2 2 7" xfId="0"/>
    <cellStyle name="Обычный 3 4 2 4 2 2_Без баланса" xfId="0"/>
    <cellStyle name="Обычный 3 4 2 4 2 3" xfId="0"/>
    <cellStyle name="Обычный 3 4 2 4 2 3 2" xfId="0"/>
    <cellStyle name="Обычный 3 4 2 4 2 3 2 2" xfId="0"/>
    <cellStyle name="Обычный 3 4 2 4 2 3 2 2 2" xfId="0"/>
    <cellStyle name="Обычный 3 4 2 4 2 3 2 3" xfId="0"/>
    <cellStyle name="Обычный 3 4 2 4 2 3 2 3 2" xfId="0"/>
    <cellStyle name="Обычный 3 4 2 4 2 3 2 4" xfId="0"/>
    <cellStyle name="Обычный 3 4 2 4 2 3 2 4 2" xfId="0"/>
    <cellStyle name="Обычный 3 4 2 4 2 3 2 5" xfId="0"/>
    <cellStyle name="Обычный 3 4 2 4 2 3 3" xfId="0"/>
    <cellStyle name="Обычный 3 4 2 4 2 3 3 2" xfId="0"/>
    <cellStyle name="Обычный 3 4 2 4 2 3 4" xfId="0"/>
    <cellStyle name="Обычный 3 4 2 4 2 3 4 2" xfId="0"/>
    <cellStyle name="Обычный 3 4 2 4 2 3 5" xfId="0"/>
    <cellStyle name="Обычный 3 4 2 4 2 3 5 2" xfId="0"/>
    <cellStyle name="Обычный 3 4 2 4 2 3 6" xfId="0"/>
    <cellStyle name="Обычный 3 4 2 4 2 4" xfId="0"/>
    <cellStyle name="Обычный 3 4 2 4 2 4 2" xfId="0"/>
    <cellStyle name="Обычный 3 4 2 4 2 4 2 2" xfId="0"/>
    <cellStyle name="Обычный 3 4 2 4 2 4 3" xfId="0"/>
    <cellStyle name="Обычный 3 4 2 4 2 4 3 2" xfId="0"/>
    <cellStyle name="Обычный 3 4 2 4 2 4 4" xfId="0"/>
    <cellStyle name="Обычный 3 4 2 4 2 4 4 2" xfId="0"/>
    <cellStyle name="Обычный 3 4 2 4 2 4 5" xfId="0"/>
    <cellStyle name="Обычный 3 4 2 4 2 5" xfId="0"/>
    <cellStyle name="Обычный 3 4 2 4 2 5 2" xfId="0"/>
    <cellStyle name="Обычный 3 4 2 4 2 6" xfId="0"/>
    <cellStyle name="Обычный 3 4 2 4 2 6 2" xfId="0"/>
    <cellStyle name="Обычный 3 4 2 4 2 7" xfId="0"/>
    <cellStyle name="Обычный 3 4 2 4 2 7 2" xfId="0"/>
    <cellStyle name="Обычный 3 4 2 4 2 8" xfId="0"/>
    <cellStyle name="Обычный 3 4 2 4 2_Без баланса" xfId="0"/>
    <cellStyle name="Обычный 3 4 2 4 3" xfId="0"/>
    <cellStyle name="Обычный 3 4 2 4 3 2" xfId="0"/>
    <cellStyle name="Обычный 3 4 2 4 3 2 2" xfId="0"/>
    <cellStyle name="Обычный 3 4 2 4 3 2 2 2" xfId="0"/>
    <cellStyle name="Обычный 3 4 2 4 3 2 3" xfId="0"/>
    <cellStyle name="Обычный 3 4 2 4 3 2 3 2" xfId="0"/>
    <cellStyle name="Обычный 3 4 2 4 3 2 4" xfId="0"/>
    <cellStyle name="Обычный 3 4 2 4 3 2 4 2" xfId="0"/>
    <cellStyle name="Обычный 3 4 2 4 3 2 5" xfId="0"/>
    <cellStyle name="Обычный 3 4 2 4 3 3" xfId="0"/>
    <cellStyle name="Обычный 3 4 2 4 3 3 2" xfId="0"/>
    <cellStyle name="Обычный 3 4 2 4 3 3 2 2" xfId="0"/>
    <cellStyle name="Обычный 3 4 2 4 3 3 3" xfId="0"/>
    <cellStyle name="Обычный 3 4 2 4 3 3 3 2" xfId="0"/>
    <cellStyle name="Обычный 3 4 2 4 3 3 4" xfId="0"/>
    <cellStyle name="Обычный 3 4 2 4 3 3 4 2" xfId="0"/>
    <cellStyle name="Обычный 3 4 2 4 3 3 5" xfId="0"/>
    <cellStyle name="Обычный 3 4 2 4 3 4" xfId="0"/>
    <cellStyle name="Обычный 3 4 2 4 3 4 2" xfId="0"/>
    <cellStyle name="Обычный 3 4 2 4 3 5" xfId="0"/>
    <cellStyle name="Обычный 3 4 2 4 3 5 2" xfId="0"/>
    <cellStyle name="Обычный 3 4 2 4 3 6" xfId="0"/>
    <cellStyle name="Обычный 3 4 2 4 3 6 2" xfId="0"/>
    <cellStyle name="Обычный 3 4 2 4 3 7" xfId="0"/>
    <cellStyle name="Обычный 3 4 2 4 3_Без баланса" xfId="0"/>
    <cellStyle name="Обычный 3 4 2 4 4" xfId="0"/>
    <cellStyle name="Обычный 3 4 2 4 4 2" xfId="0"/>
    <cellStyle name="Обычный 3 4 2 4 4 2 2" xfId="0"/>
    <cellStyle name="Обычный 3 4 2 4 4 2 2 2" xfId="0"/>
    <cellStyle name="Обычный 3 4 2 4 4 2 3" xfId="0"/>
    <cellStyle name="Обычный 3 4 2 4 4 2 3 2" xfId="0"/>
    <cellStyle name="Обычный 3 4 2 4 4 2 4" xfId="0"/>
    <cellStyle name="Обычный 3 4 2 4 4 2 4 2" xfId="0"/>
    <cellStyle name="Обычный 3 4 2 4 4 2 5" xfId="0"/>
    <cellStyle name="Обычный 3 4 2 4 4 3" xfId="0"/>
    <cellStyle name="Обычный 3 4 2 4 4 3 2" xfId="0"/>
    <cellStyle name="Обычный 3 4 2 4 4 4" xfId="0"/>
    <cellStyle name="Обычный 3 4 2 4 4 4 2" xfId="0"/>
    <cellStyle name="Обычный 3 4 2 4 4 5" xfId="0"/>
    <cellStyle name="Обычный 3 4 2 4 4 5 2" xfId="0"/>
    <cellStyle name="Обычный 3 4 2 4 4 6" xfId="0"/>
    <cellStyle name="Обычный 3 4 2 4 5" xfId="0"/>
    <cellStyle name="Обычный 3 4 2 4 5 2" xfId="0"/>
    <cellStyle name="Обычный 3 4 2 4 5 2 2" xfId="0"/>
    <cellStyle name="Обычный 3 4 2 4 5 3" xfId="0"/>
    <cellStyle name="Обычный 3 4 2 4 5 3 2" xfId="0"/>
    <cellStyle name="Обычный 3 4 2 4 5 4" xfId="0"/>
    <cellStyle name="Обычный 3 4 2 4 5 4 2" xfId="0"/>
    <cellStyle name="Обычный 3 4 2 4 5 5" xfId="0"/>
    <cellStyle name="Обычный 3 4 2 4 6" xfId="0"/>
    <cellStyle name="Обычный 3 4 2 4 6 2" xfId="0"/>
    <cellStyle name="Обычный 3 4 2 4 7" xfId="0"/>
    <cellStyle name="Обычный 3 4 2 4 7 2" xfId="0"/>
    <cellStyle name="Обычный 3 4 2 4 8" xfId="0"/>
    <cellStyle name="Обычный 3 4 2 4 8 2" xfId="0"/>
    <cellStyle name="Обычный 3 4 2 4 9" xfId="0"/>
    <cellStyle name="Обычный 3 4 2 4_Без баланса" xfId="0"/>
    <cellStyle name="Обычный 3 4 2 5" xfId="0"/>
    <cellStyle name="Обычный 3 4 2 5 2" xfId="0"/>
    <cellStyle name="Обычный 3 4 2 5 2 2" xfId="0"/>
    <cellStyle name="Обычный 3 4 2 5 2 2 2" xfId="0"/>
    <cellStyle name="Обычный 3 4 2 5 2 2 2 2" xfId="0"/>
    <cellStyle name="Обычный 3 4 2 5 2 2 3" xfId="0"/>
    <cellStyle name="Обычный 3 4 2 5 2 2 3 2" xfId="0"/>
    <cellStyle name="Обычный 3 4 2 5 2 2 4" xfId="0"/>
    <cellStyle name="Обычный 3 4 2 5 2 2 4 2" xfId="0"/>
    <cellStyle name="Обычный 3 4 2 5 2 2 5" xfId="0"/>
    <cellStyle name="Обычный 3 4 2 5 2 3" xfId="0"/>
    <cellStyle name="Обычный 3 4 2 5 2 3 2" xfId="0"/>
    <cellStyle name="Обычный 3 4 2 5 2 3 2 2" xfId="0"/>
    <cellStyle name="Обычный 3 4 2 5 2 3 3" xfId="0"/>
    <cellStyle name="Обычный 3 4 2 5 2 3 3 2" xfId="0"/>
    <cellStyle name="Обычный 3 4 2 5 2 3 4" xfId="0"/>
    <cellStyle name="Обычный 3 4 2 5 2 3 4 2" xfId="0"/>
    <cellStyle name="Обычный 3 4 2 5 2 3 5" xfId="0"/>
    <cellStyle name="Обычный 3 4 2 5 2 4" xfId="0"/>
    <cellStyle name="Обычный 3 4 2 5 2 4 2" xfId="0"/>
    <cellStyle name="Обычный 3 4 2 5 2 5" xfId="0"/>
    <cellStyle name="Обычный 3 4 2 5 2 5 2" xfId="0"/>
    <cellStyle name="Обычный 3 4 2 5 2 6" xfId="0"/>
    <cellStyle name="Обычный 3 4 2 5 2 6 2" xfId="0"/>
    <cellStyle name="Обычный 3 4 2 5 2 7" xfId="0"/>
    <cellStyle name="Обычный 3 4 2 5 2_Без баланса" xfId="0"/>
    <cellStyle name="Обычный 3 4 2 5 3" xfId="0"/>
    <cellStyle name="Обычный 3 4 2 5 3 2" xfId="0"/>
    <cellStyle name="Обычный 3 4 2 5 3 2 2" xfId="0"/>
    <cellStyle name="Обычный 3 4 2 5 3 2 2 2" xfId="0"/>
    <cellStyle name="Обычный 3 4 2 5 3 2 3" xfId="0"/>
    <cellStyle name="Обычный 3 4 2 5 3 2 3 2" xfId="0"/>
    <cellStyle name="Обычный 3 4 2 5 3 2 4" xfId="0"/>
    <cellStyle name="Обычный 3 4 2 5 3 2 4 2" xfId="0"/>
    <cellStyle name="Обычный 3 4 2 5 3 2 5" xfId="0"/>
    <cellStyle name="Обычный 3 4 2 5 3 3" xfId="0"/>
    <cellStyle name="Обычный 3 4 2 5 3 3 2" xfId="0"/>
    <cellStyle name="Обычный 3 4 2 5 3 4" xfId="0"/>
    <cellStyle name="Обычный 3 4 2 5 3 4 2" xfId="0"/>
    <cellStyle name="Обычный 3 4 2 5 3 5" xfId="0"/>
    <cellStyle name="Обычный 3 4 2 5 3 5 2" xfId="0"/>
    <cellStyle name="Обычный 3 4 2 5 3 6" xfId="0"/>
    <cellStyle name="Обычный 3 4 2 5 4" xfId="0"/>
    <cellStyle name="Обычный 3 4 2 5 4 2" xfId="0"/>
    <cellStyle name="Обычный 3 4 2 5 4 2 2" xfId="0"/>
    <cellStyle name="Обычный 3 4 2 5 4 3" xfId="0"/>
    <cellStyle name="Обычный 3 4 2 5 4 3 2" xfId="0"/>
    <cellStyle name="Обычный 3 4 2 5 4 4" xfId="0"/>
    <cellStyle name="Обычный 3 4 2 5 4 4 2" xfId="0"/>
    <cellStyle name="Обычный 3 4 2 5 4 5" xfId="0"/>
    <cellStyle name="Обычный 3 4 2 5 5" xfId="0"/>
    <cellStyle name="Обычный 3 4 2 5 5 2" xfId="0"/>
    <cellStyle name="Обычный 3 4 2 5 6" xfId="0"/>
    <cellStyle name="Обычный 3 4 2 5 6 2" xfId="0"/>
    <cellStyle name="Обычный 3 4 2 5 7" xfId="0"/>
    <cellStyle name="Обычный 3 4 2 5 7 2" xfId="0"/>
    <cellStyle name="Обычный 3 4 2 5 8" xfId="0"/>
    <cellStyle name="Обычный 3 4 2 5_Без баланса" xfId="0"/>
    <cellStyle name="Обычный 3 4 2 6" xfId="0"/>
    <cellStyle name="Обычный 3 4 2 6 2" xfId="0"/>
    <cellStyle name="Обычный 3 4 2 6 2 2" xfId="0"/>
    <cellStyle name="Обычный 3 4 2 6 2 2 2" xfId="0"/>
    <cellStyle name="Обычный 3 4 2 6 2 2 2 2" xfId="0"/>
    <cellStyle name="Обычный 3 4 2 6 2 2 3" xfId="0"/>
    <cellStyle name="Обычный 3 4 2 6 2 2 3 2" xfId="0"/>
    <cellStyle name="Обычный 3 4 2 6 2 2 4" xfId="0"/>
    <cellStyle name="Обычный 3 4 2 6 2 2 4 2" xfId="0"/>
    <cellStyle name="Обычный 3 4 2 6 2 2 5" xfId="0"/>
    <cellStyle name="Обычный 3 4 2 6 2 3" xfId="0"/>
    <cellStyle name="Обычный 3 4 2 6 2 3 2" xfId="0"/>
    <cellStyle name="Обычный 3 4 2 6 2 3 2 2" xfId="0"/>
    <cellStyle name="Обычный 3 4 2 6 2 3 3" xfId="0"/>
    <cellStyle name="Обычный 3 4 2 6 2 3 3 2" xfId="0"/>
    <cellStyle name="Обычный 3 4 2 6 2 3 4" xfId="0"/>
    <cellStyle name="Обычный 3 4 2 6 2 3 4 2" xfId="0"/>
    <cellStyle name="Обычный 3 4 2 6 2 3 5" xfId="0"/>
    <cellStyle name="Обычный 3 4 2 6 2 4" xfId="0"/>
    <cellStyle name="Обычный 3 4 2 6 2 4 2" xfId="0"/>
    <cellStyle name="Обычный 3 4 2 6 2 5" xfId="0"/>
    <cellStyle name="Обычный 3 4 2 6 2 5 2" xfId="0"/>
    <cellStyle name="Обычный 3 4 2 6 2 6" xfId="0"/>
    <cellStyle name="Обычный 3 4 2 6 2 6 2" xfId="0"/>
    <cellStyle name="Обычный 3 4 2 6 2 7" xfId="0"/>
    <cellStyle name="Обычный 3 4 2 6 2_Без баланса" xfId="0"/>
    <cellStyle name="Обычный 3 4 2 6 3" xfId="0"/>
    <cellStyle name="Обычный 3 4 2 6 3 2" xfId="0"/>
    <cellStyle name="Обычный 3 4 2 6 3 2 2" xfId="0"/>
    <cellStyle name="Обычный 3 4 2 6 3 3" xfId="0"/>
    <cellStyle name="Обычный 3 4 2 6 3 3 2" xfId="0"/>
    <cellStyle name="Обычный 3 4 2 6 3 4" xfId="0"/>
    <cellStyle name="Обычный 3 4 2 6 3 4 2" xfId="0"/>
    <cellStyle name="Обычный 3 4 2 6 3 5" xfId="0"/>
    <cellStyle name="Обычный 3 4 2 6 4" xfId="0"/>
    <cellStyle name="Обычный 3 4 2 6 4 2" xfId="0"/>
    <cellStyle name="Обычный 3 4 2 6 4 2 2" xfId="0"/>
    <cellStyle name="Обычный 3 4 2 6 4 3" xfId="0"/>
    <cellStyle name="Обычный 3 4 2 6 4 3 2" xfId="0"/>
    <cellStyle name="Обычный 3 4 2 6 4 4" xfId="0"/>
    <cellStyle name="Обычный 3 4 2 6 4 4 2" xfId="0"/>
    <cellStyle name="Обычный 3 4 2 6 4 5" xfId="0"/>
    <cellStyle name="Обычный 3 4 2 6 5" xfId="0"/>
    <cellStyle name="Обычный 3 4 2 6 5 2" xfId="0"/>
    <cellStyle name="Обычный 3 4 2 6 6" xfId="0"/>
    <cellStyle name="Обычный 3 4 2 6 6 2" xfId="0"/>
    <cellStyle name="Обычный 3 4 2 6 7" xfId="0"/>
    <cellStyle name="Обычный 3 4 2 6 7 2" xfId="0"/>
    <cellStyle name="Обычный 3 4 2 6 8" xfId="0"/>
    <cellStyle name="Обычный 3 4 2 6_Без баланса" xfId="0"/>
    <cellStyle name="Обычный 3 4 2 7" xfId="0"/>
    <cellStyle name="Обычный 3 4 2 7 10" xfId="0"/>
    <cellStyle name="Обычный 3 4 2 7 2" xfId="0"/>
    <cellStyle name="Обычный 3 4 2 7 2 2" xfId="0"/>
    <cellStyle name="Обычный 3 4 2 7 2 2 2" xfId="0"/>
    <cellStyle name="Обычный 3 4 2 7 2 2 2 2" xfId="0"/>
    <cellStyle name="Обычный 3 4 2 7 2 2 3" xfId="0"/>
    <cellStyle name="Обычный 3 4 2 7 2 2 3 2" xfId="0"/>
    <cellStyle name="Обычный 3 4 2 7 2 2 4" xfId="0"/>
    <cellStyle name="Обычный 3 4 2 7 2 2 4 2" xfId="0"/>
    <cellStyle name="Обычный 3 4 2 7 2 2 5" xfId="0"/>
    <cellStyle name="Обычный 3 4 2 7 2 3" xfId="0"/>
    <cellStyle name="Обычный 3 4 2 7 2 3 2" xfId="0"/>
    <cellStyle name="Обычный 3 4 2 7 2 4" xfId="0"/>
    <cellStyle name="Обычный 3 4 2 7 2 4 2" xfId="0"/>
    <cellStyle name="Обычный 3 4 2 7 2 5" xfId="0"/>
    <cellStyle name="Обычный 3 4 2 7 2 5 2" xfId="0"/>
    <cellStyle name="Обычный 3 4 2 7 2 6" xfId="0"/>
    <cellStyle name="Обычный 3 4 2 7 2_Без баланса" xfId="0"/>
    <cellStyle name="Обычный 3 4 2 7 3" xfId="0"/>
    <cellStyle name="Обычный 3 4 2 7 3 2" xfId="0"/>
    <cellStyle name="Обычный 3 4 2 7 3 2 2" xfId="0"/>
    <cellStyle name="Обычный 3 4 2 7 3 3" xfId="0"/>
    <cellStyle name="Обычный 3 4 2 7 3 3 2" xfId="0"/>
    <cellStyle name="Обычный 3 4 2 7 3 4" xfId="0"/>
    <cellStyle name="Обычный 3 4 2 7 3 4 2" xfId="0"/>
    <cellStyle name="Обычный 3 4 2 7 3 5" xfId="0"/>
    <cellStyle name="Обычный 3 4 2 7 4" xfId="0"/>
    <cellStyle name="Обычный 3 4 2 7 4 2" xfId="0"/>
    <cellStyle name="Обычный 3 4 2 7 4 2 2" xfId="0"/>
    <cellStyle name="Обычный 3 4 2 7 4 3" xfId="0"/>
    <cellStyle name="Обычный 3 4 2 7 4 3 2" xfId="0"/>
    <cellStyle name="Обычный 3 4 2 7 4 4" xfId="0"/>
    <cellStyle name="Обычный 3 4 2 7 4 4 2" xfId="0"/>
    <cellStyle name="Обычный 3 4 2 7 4 5" xfId="0"/>
    <cellStyle name="Обычный 3 4 2 7 5" xfId="0"/>
    <cellStyle name="Обычный 3 4 2 7 5 2" xfId="0"/>
    <cellStyle name="Обычный 3 4 2 7 5 2 2" xfId="0"/>
    <cellStyle name="Обычный 3 4 2 7 5 3" xfId="0"/>
    <cellStyle name="Обычный 3 4 2 7 5 3 2" xfId="0"/>
    <cellStyle name="Обычный 3 4 2 7 5 4" xfId="0"/>
    <cellStyle name="Обычный 3 4 2 7 5 4 2" xfId="0"/>
    <cellStyle name="Обычный 3 4 2 7 5 5" xfId="0"/>
    <cellStyle name="Обычный 3 4 2 7 6" xfId="0"/>
    <cellStyle name="Обычный 3 4 2 7 6 2" xfId="0"/>
    <cellStyle name="Обычный 3 4 2 7 6 2 2" xfId="0"/>
    <cellStyle name="Обычный 3 4 2 7 6 3" xfId="0"/>
    <cellStyle name="Обычный 3 4 2 7 6 3 2" xfId="0"/>
    <cellStyle name="Обычный 3 4 2 7 6 4" xfId="0"/>
    <cellStyle name="Обычный 3 4 2 7 6 4 2" xfId="0"/>
    <cellStyle name="Обычный 3 4 2 7 6 5" xfId="0"/>
    <cellStyle name="Обычный 3 4 2 7 7" xfId="0"/>
    <cellStyle name="Обычный 3 4 2 7 7 2" xfId="0"/>
    <cellStyle name="Обычный 3 4 2 7 8" xfId="0"/>
    <cellStyle name="Обычный 3 4 2 7 8 2" xfId="0"/>
    <cellStyle name="Обычный 3 4 2 7 9" xfId="0"/>
    <cellStyle name="Обычный 3 4 2 7 9 2" xfId="0"/>
    <cellStyle name="Обычный 3 4 2 7_Без баланса" xfId="0"/>
    <cellStyle name="Обычный 3 4 2 8" xfId="0"/>
    <cellStyle name="Обычный 3 4 2 8 2" xfId="0"/>
    <cellStyle name="Обычный 3 4 2 8 2 2" xfId="0"/>
    <cellStyle name="Обычный 3 4 2 8 2 2 2" xfId="0"/>
    <cellStyle name="Обычный 3 4 2 8 2 3" xfId="0"/>
    <cellStyle name="Обычный 3 4 2 8 2 3 2" xfId="0"/>
    <cellStyle name="Обычный 3 4 2 8 2 4" xfId="0"/>
    <cellStyle name="Обычный 3 4 2 8 2 4 2" xfId="0"/>
    <cellStyle name="Обычный 3 4 2 8 2 5" xfId="0"/>
    <cellStyle name="Обычный 3 4 2 8 3" xfId="0"/>
    <cellStyle name="Обычный 3 4 2 8 3 2" xfId="0"/>
    <cellStyle name="Обычный 3 4 2 8 3 2 2" xfId="0"/>
    <cellStyle name="Обычный 3 4 2 8 3 3" xfId="0"/>
    <cellStyle name="Обычный 3 4 2 8 3 3 2" xfId="0"/>
    <cellStyle name="Обычный 3 4 2 8 3 4" xfId="0"/>
    <cellStyle name="Обычный 3 4 2 8 3 4 2" xfId="0"/>
    <cellStyle name="Обычный 3 4 2 8 3 5" xfId="0"/>
    <cellStyle name="Обычный 3 4 2 8 4" xfId="0"/>
    <cellStyle name="Обычный 3 4 2 8 4 2" xfId="0"/>
    <cellStyle name="Обычный 3 4 2 8 5" xfId="0"/>
    <cellStyle name="Обычный 3 4 2 8 5 2" xfId="0"/>
    <cellStyle name="Обычный 3 4 2 8 6" xfId="0"/>
    <cellStyle name="Обычный 3 4 2 8 6 2" xfId="0"/>
    <cellStyle name="Обычный 3 4 2 8 7" xfId="0"/>
    <cellStyle name="Обычный 3 4 2 8_Без баланса" xfId="0"/>
    <cellStyle name="Обычный 3 4 2 9" xfId="0"/>
    <cellStyle name="Обычный 3 4 2 9 2" xfId="0"/>
    <cellStyle name="Обычный 3 4 2 9 2 2" xfId="0"/>
    <cellStyle name="Обычный 3 4 2 9 2 2 2" xfId="0"/>
    <cellStyle name="Обычный 3 4 2 9 2 3" xfId="0"/>
    <cellStyle name="Обычный 3 4 2 9 2 3 2" xfId="0"/>
    <cellStyle name="Обычный 3 4 2 9 2 4" xfId="0"/>
    <cellStyle name="Обычный 3 4 2 9 2 4 2" xfId="0"/>
    <cellStyle name="Обычный 3 4 2 9 2 5" xfId="0"/>
    <cellStyle name="Обычный 3 4 2 9 3" xfId="0"/>
    <cellStyle name="Обычный 3 4 2 9 3 2" xfId="0"/>
    <cellStyle name="Обычный 3 4 2 9 3 2 2" xfId="0"/>
    <cellStyle name="Обычный 3 4 2 9 3 3" xfId="0"/>
    <cellStyle name="Обычный 3 4 2 9 3 3 2" xfId="0"/>
    <cellStyle name="Обычный 3 4 2 9 3 4" xfId="0"/>
    <cellStyle name="Обычный 3 4 2 9 3 4 2" xfId="0"/>
    <cellStyle name="Обычный 3 4 2 9 3 5" xfId="0"/>
    <cellStyle name="Обычный 3 4 2 9 4" xfId="0"/>
    <cellStyle name="Обычный 3 4 2 9 4 2" xfId="0"/>
    <cellStyle name="Обычный 3 4 2 9 5" xfId="0"/>
    <cellStyle name="Обычный 3 4 2 9 5 2" xfId="0"/>
    <cellStyle name="Обычный 3 4 2 9 6" xfId="0"/>
    <cellStyle name="Обычный 3 4 2 9 6 2" xfId="0"/>
    <cellStyle name="Обычный 3 4 2 9 7" xfId="0"/>
    <cellStyle name="Обычный 3 4 2 9_Без баланса" xfId="0"/>
    <cellStyle name="Обычный 3 4 2_Без баланса" xfId="0"/>
    <cellStyle name="Обычный 3 4 3" xfId="0"/>
    <cellStyle name="Обычный 3 4 3 10" xfId="0"/>
    <cellStyle name="Обычный 3 4 3 10 2" xfId="0"/>
    <cellStyle name="Обычный 3 4 3 10 2 2" xfId="0"/>
    <cellStyle name="Обычный 3 4 3 10 3" xfId="0"/>
    <cellStyle name="Обычный 3 4 3 10 3 2" xfId="0"/>
    <cellStyle name="Обычный 3 4 3 10 4" xfId="0"/>
    <cellStyle name="Обычный 3 4 3 10 4 2" xfId="0"/>
    <cellStyle name="Обычный 3 4 3 10 5" xfId="0"/>
    <cellStyle name="Обычный 3 4 3 11" xfId="0"/>
    <cellStyle name="Обычный 3 4 3 11 2" xfId="0"/>
    <cellStyle name="Обычный 3 4 3 11 2 2" xfId="0"/>
    <cellStyle name="Обычный 3 4 3 11 3" xfId="0"/>
    <cellStyle name="Обычный 3 4 3 11 3 2" xfId="0"/>
    <cellStyle name="Обычный 3 4 3 11 4" xfId="0"/>
    <cellStyle name="Обычный 3 4 3 11 4 2" xfId="0"/>
    <cellStyle name="Обычный 3 4 3 11 5" xfId="0"/>
    <cellStyle name="Обычный 3 4 3 12" xfId="0"/>
    <cellStyle name="Обычный 3 4 3 12 2" xfId="0"/>
    <cellStyle name="Обычный 3 4 3 13" xfId="0"/>
    <cellStyle name="Обычный 3 4 3 13 2" xfId="0"/>
    <cellStyle name="Обычный 3 4 3 14" xfId="0"/>
    <cellStyle name="Обычный 3 4 3 14 2" xfId="0"/>
    <cellStyle name="Обычный 3 4 3 15" xfId="0"/>
    <cellStyle name="Обычный 3 4 3 2" xfId="0"/>
    <cellStyle name="Обычный 3 4 3 2 10" xfId="0"/>
    <cellStyle name="Обычный 3 4 3 2 10 2" xfId="0"/>
    <cellStyle name="Обычный 3 4 3 2 10 2 2" xfId="0"/>
    <cellStyle name="Обычный 3 4 3 2 10 3" xfId="0"/>
    <cellStyle name="Обычный 3 4 3 2 10 3 2" xfId="0"/>
    <cellStyle name="Обычный 3 4 3 2 10 4" xfId="0"/>
    <cellStyle name="Обычный 3 4 3 2 10 4 2" xfId="0"/>
    <cellStyle name="Обычный 3 4 3 2 10 5" xfId="0"/>
    <cellStyle name="Обычный 3 4 3 2 11" xfId="0"/>
    <cellStyle name="Обычный 3 4 3 2 11 2" xfId="0"/>
    <cellStyle name="Обычный 3 4 3 2 12" xfId="0"/>
    <cellStyle name="Обычный 3 4 3 2 12 2" xfId="0"/>
    <cellStyle name="Обычный 3 4 3 2 13" xfId="0"/>
    <cellStyle name="Обычный 3 4 3 2 13 2" xfId="0"/>
    <cellStyle name="Обычный 3 4 3 2 14" xfId="0"/>
    <cellStyle name="Обычный 3 4 3 2 2" xfId="0"/>
    <cellStyle name="Обычный 3 4 3 2 2 2" xfId="0"/>
    <cellStyle name="Обычный 3 4 3 2 2 2 2" xfId="0"/>
    <cellStyle name="Обычный 3 4 3 2 2 2 2 2" xfId="0"/>
    <cellStyle name="Обычный 3 4 3 2 2 2 2 2 2" xfId="0"/>
    <cellStyle name="Обычный 3 4 3 2 2 2 2 2 2 2" xfId="0"/>
    <cellStyle name="Обычный 3 4 3 2 2 2 2 2 3" xfId="0"/>
    <cellStyle name="Обычный 3 4 3 2 2 2 2 2 3 2" xfId="0"/>
    <cellStyle name="Обычный 3 4 3 2 2 2 2 2 4" xfId="0"/>
    <cellStyle name="Обычный 3 4 3 2 2 2 2 2 4 2" xfId="0"/>
    <cellStyle name="Обычный 3 4 3 2 2 2 2 2 5" xfId="0"/>
    <cellStyle name="Обычный 3 4 3 2 2 2 2 3" xfId="0"/>
    <cellStyle name="Обычный 3 4 3 2 2 2 2 3 2" xfId="0"/>
    <cellStyle name="Обычный 3 4 3 2 2 2 2 3 2 2" xfId="0"/>
    <cellStyle name="Обычный 3 4 3 2 2 2 2 3 3" xfId="0"/>
    <cellStyle name="Обычный 3 4 3 2 2 2 2 3 3 2" xfId="0"/>
    <cellStyle name="Обычный 3 4 3 2 2 2 2 3 4" xfId="0"/>
    <cellStyle name="Обычный 3 4 3 2 2 2 2 3 4 2" xfId="0"/>
    <cellStyle name="Обычный 3 4 3 2 2 2 2 3 5" xfId="0"/>
    <cellStyle name="Обычный 3 4 3 2 2 2 2 4" xfId="0"/>
    <cellStyle name="Обычный 3 4 3 2 2 2 2 4 2" xfId="0"/>
    <cellStyle name="Обычный 3 4 3 2 2 2 2 5" xfId="0"/>
    <cellStyle name="Обычный 3 4 3 2 2 2 2 5 2" xfId="0"/>
    <cellStyle name="Обычный 3 4 3 2 2 2 2 6" xfId="0"/>
    <cellStyle name="Обычный 3 4 3 2 2 2 2 6 2" xfId="0"/>
    <cellStyle name="Обычный 3 4 3 2 2 2 2 7" xfId="0"/>
    <cellStyle name="Обычный 3 4 3 2 2 2 2_Без баланса" xfId="0"/>
    <cellStyle name="Обычный 3 4 3 2 2 2 3" xfId="0"/>
    <cellStyle name="Обычный 3 4 3 2 2 2 3 2" xfId="0"/>
    <cellStyle name="Обычный 3 4 3 2 2 2 3 2 2" xfId="0"/>
    <cellStyle name="Обычный 3 4 3 2 2 2 3 2 2 2" xfId="0"/>
    <cellStyle name="Обычный 3 4 3 2 2 2 3 2 3" xfId="0"/>
    <cellStyle name="Обычный 3 4 3 2 2 2 3 2 3 2" xfId="0"/>
    <cellStyle name="Обычный 3 4 3 2 2 2 3 2 4" xfId="0"/>
    <cellStyle name="Обычный 3 4 3 2 2 2 3 2 4 2" xfId="0"/>
    <cellStyle name="Обычный 3 4 3 2 2 2 3 2 5" xfId="0"/>
    <cellStyle name="Обычный 3 4 3 2 2 2 3 3" xfId="0"/>
    <cellStyle name="Обычный 3 4 3 2 2 2 3 3 2" xfId="0"/>
    <cellStyle name="Обычный 3 4 3 2 2 2 3 4" xfId="0"/>
    <cellStyle name="Обычный 3 4 3 2 2 2 3 4 2" xfId="0"/>
    <cellStyle name="Обычный 3 4 3 2 2 2 3 5" xfId="0"/>
    <cellStyle name="Обычный 3 4 3 2 2 2 3 5 2" xfId="0"/>
    <cellStyle name="Обычный 3 4 3 2 2 2 3 6" xfId="0"/>
    <cellStyle name="Обычный 3 4 3 2 2 2 4" xfId="0"/>
    <cellStyle name="Обычный 3 4 3 2 2 2 4 2" xfId="0"/>
    <cellStyle name="Обычный 3 4 3 2 2 2 4 2 2" xfId="0"/>
    <cellStyle name="Обычный 3 4 3 2 2 2 4 3" xfId="0"/>
    <cellStyle name="Обычный 3 4 3 2 2 2 4 3 2" xfId="0"/>
    <cellStyle name="Обычный 3 4 3 2 2 2 4 4" xfId="0"/>
    <cellStyle name="Обычный 3 4 3 2 2 2 4 4 2" xfId="0"/>
    <cellStyle name="Обычный 3 4 3 2 2 2 4 5" xfId="0"/>
    <cellStyle name="Обычный 3 4 3 2 2 2 5" xfId="0"/>
    <cellStyle name="Обычный 3 4 3 2 2 2 5 2" xfId="0"/>
    <cellStyle name="Обычный 3 4 3 2 2 2 6" xfId="0"/>
    <cellStyle name="Обычный 3 4 3 2 2 2 6 2" xfId="0"/>
    <cellStyle name="Обычный 3 4 3 2 2 2 7" xfId="0"/>
    <cellStyle name="Обычный 3 4 3 2 2 2 7 2" xfId="0"/>
    <cellStyle name="Обычный 3 4 3 2 2 2 8" xfId="0"/>
    <cellStyle name="Обычный 3 4 3 2 2 2_Без баланса" xfId="0"/>
    <cellStyle name="Обычный 3 4 3 2 2 3" xfId="0"/>
    <cellStyle name="Обычный 3 4 3 2 2 3 2" xfId="0"/>
    <cellStyle name="Обычный 3 4 3 2 2 3 2 2" xfId="0"/>
    <cellStyle name="Обычный 3 4 3 2 2 3 2 2 2" xfId="0"/>
    <cellStyle name="Обычный 3 4 3 2 2 3 2 3" xfId="0"/>
    <cellStyle name="Обычный 3 4 3 2 2 3 2 3 2" xfId="0"/>
    <cellStyle name="Обычный 3 4 3 2 2 3 2 4" xfId="0"/>
    <cellStyle name="Обычный 3 4 3 2 2 3 2 4 2" xfId="0"/>
    <cellStyle name="Обычный 3 4 3 2 2 3 2 5" xfId="0"/>
    <cellStyle name="Обычный 3 4 3 2 2 3 3" xfId="0"/>
    <cellStyle name="Обычный 3 4 3 2 2 3 3 2" xfId="0"/>
    <cellStyle name="Обычный 3 4 3 2 2 3 3 2 2" xfId="0"/>
    <cellStyle name="Обычный 3 4 3 2 2 3 3 3" xfId="0"/>
    <cellStyle name="Обычный 3 4 3 2 2 3 3 3 2" xfId="0"/>
    <cellStyle name="Обычный 3 4 3 2 2 3 3 4" xfId="0"/>
    <cellStyle name="Обычный 3 4 3 2 2 3 3 4 2" xfId="0"/>
    <cellStyle name="Обычный 3 4 3 2 2 3 3 5" xfId="0"/>
    <cellStyle name="Обычный 3 4 3 2 2 3 4" xfId="0"/>
    <cellStyle name="Обычный 3 4 3 2 2 3 4 2" xfId="0"/>
    <cellStyle name="Обычный 3 4 3 2 2 3 5" xfId="0"/>
    <cellStyle name="Обычный 3 4 3 2 2 3 5 2" xfId="0"/>
    <cellStyle name="Обычный 3 4 3 2 2 3 6" xfId="0"/>
    <cellStyle name="Обычный 3 4 3 2 2 3 6 2" xfId="0"/>
    <cellStyle name="Обычный 3 4 3 2 2 3 7" xfId="0"/>
    <cellStyle name="Обычный 3 4 3 2 2 3_Без баланса" xfId="0"/>
    <cellStyle name="Обычный 3 4 3 2 2 4" xfId="0"/>
    <cellStyle name="Обычный 3 4 3 2 2 4 2" xfId="0"/>
    <cellStyle name="Обычный 3 4 3 2 2 4 2 2" xfId="0"/>
    <cellStyle name="Обычный 3 4 3 2 2 4 2 2 2" xfId="0"/>
    <cellStyle name="Обычный 3 4 3 2 2 4 2 3" xfId="0"/>
    <cellStyle name="Обычный 3 4 3 2 2 4 2 3 2" xfId="0"/>
    <cellStyle name="Обычный 3 4 3 2 2 4 2 4" xfId="0"/>
    <cellStyle name="Обычный 3 4 3 2 2 4 2 4 2" xfId="0"/>
    <cellStyle name="Обычный 3 4 3 2 2 4 2 5" xfId="0"/>
    <cellStyle name="Обычный 3 4 3 2 2 4 3" xfId="0"/>
    <cellStyle name="Обычный 3 4 3 2 2 4 3 2" xfId="0"/>
    <cellStyle name="Обычный 3 4 3 2 2 4 4" xfId="0"/>
    <cellStyle name="Обычный 3 4 3 2 2 4 4 2" xfId="0"/>
    <cellStyle name="Обычный 3 4 3 2 2 4 5" xfId="0"/>
    <cellStyle name="Обычный 3 4 3 2 2 4 5 2" xfId="0"/>
    <cellStyle name="Обычный 3 4 3 2 2 4 6" xfId="0"/>
    <cellStyle name="Обычный 3 4 3 2 2 5" xfId="0"/>
    <cellStyle name="Обычный 3 4 3 2 2 5 2" xfId="0"/>
    <cellStyle name="Обычный 3 4 3 2 2 5 2 2" xfId="0"/>
    <cellStyle name="Обычный 3 4 3 2 2 5 3" xfId="0"/>
    <cellStyle name="Обычный 3 4 3 2 2 5 3 2" xfId="0"/>
    <cellStyle name="Обычный 3 4 3 2 2 5 4" xfId="0"/>
    <cellStyle name="Обычный 3 4 3 2 2 5 4 2" xfId="0"/>
    <cellStyle name="Обычный 3 4 3 2 2 5 5" xfId="0"/>
    <cellStyle name="Обычный 3 4 3 2 2 6" xfId="0"/>
    <cellStyle name="Обычный 3 4 3 2 2 6 2" xfId="0"/>
    <cellStyle name="Обычный 3 4 3 2 2 7" xfId="0"/>
    <cellStyle name="Обычный 3 4 3 2 2 7 2" xfId="0"/>
    <cellStyle name="Обычный 3 4 3 2 2 8" xfId="0"/>
    <cellStyle name="Обычный 3 4 3 2 2 8 2" xfId="0"/>
    <cellStyle name="Обычный 3 4 3 2 2 9" xfId="0"/>
    <cellStyle name="Обычный 3 4 3 2 2_Без баланса" xfId="0"/>
    <cellStyle name="Обычный 3 4 3 2 3" xfId="0"/>
    <cellStyle name="Обычный 3 4 3 2 3 2" xfId="0"/>
    <cellStyle name="Обычный 3 4 3 2 3 2 2" xfId="0"/>
    <cellStyle name="Обычный 3 4 3 2 3 2 2 2" xfId="0"/>
    <cellStyle name="Обычный 3 4 3 2 3 2 2 2 2" xfId="0"/>
    <cellStyle name="Обычный 3 4 3 2 3 2 2 3" xfId="0"/>
    <cellStyle name="Обычный 3 4 3 2 3 2 2 3 2" xfId="0"/>
    <cellStyle name="Обычный 3 4 3 2 3 2 2 4" xfId="0"/>
    <cellStyle name="Обычный 3 4 3 2 3 2 2 4 2" xfId="0"/>
    <cellStyle name="Обычный 3 4 3 2 3 2 2 5" xfId="0"/>
    <cellStyle name="Обычный 3 4 3 2 3 2 3" xfId="0"/>
    <cellStyle name="Обычный 3 4 3 2 3 2 3 2" xfId="0"/>
    <cellStyle name="Обычный 3 4 3 2 3 2 3 2 2" xfId="0"/>
    <cellStyle name="Обычный 3 4 3 2 3 2 3 3" xfId="0"/>
    <cellStyle name="Обычный 3 4 3 2 3 2 3 3 2" xfId="0"/>
    <cellStyle name="Обычный 3 4 3 2 3 2 3 4" xfId="0"/>
    <cellStyle name="Обычный 3 4 3 2 3 2 3 4 2" xfId="0"/>
    <cellStyle name="Обычный 3 4 3 2 3 2 3 5" xfId="0"/>
    <cellStyle name="Обычный 3 4 3 2 3 2 4" xfId="0"/>
    <cellStyle name="Обычный 3 4 3 2 3 2 4 2" xfId="0"/>
    <cellStyle name="Обычный 3 4 3 2 3 2 5" xfId="0"/>
    <cellStyle name="Обычный 3 4 3 2 3 2 5 2" xfId="0"/>
    <cellStyle name="Обычный 3 4 3 2 3 2 6" xfId="0"/>
    <cellStyle name="Обычный 3 4 3 2 3 2 6 2" xfId="0"/>
    <cellStyle name="Обычный 3 4 3 2 3 2 7" xfId="0"/>
    <cellStyle name="Обычный 3 4 3 2 3 2_Без баланса" xfId="0"/>
    <cellStyle name="Обычный 3 4 3 2 3 3" xfId="0"/>
    <cellStyle name="Обычный 3 4 3 2 3 3 2" xfId="0"/>
    <cellStyle name="Обычный 3 4 3 2 3 3 2 2" xfId="0"/>
    <cellStyle name="Обычный 3 4 3 2 3 3 2 2 2" xfId="0"/>
    <cellStyle name="Обычный 3 4 3 2 3 3 2 3" xfId="0"/>
    <cellStyle name="Обычный 3 4 3 2 3 3 2 3 2" xfId="0"/>
    <cellStyle name="Обычный 3 4 3 2 3 3 2 4" xfId="0"/>
    <cellStyle name="Обычный 3 4 3 2 3 3 2 4 2" xfId="0"/>
    <cellStyle name="Обычный 3 4 3 2 3 3 2 5" xfId="0"/>
    <cellStyle name="Обычный 3 4 3 2 3 3 3" xfId="0"/>
    <cellStyle name="Обычный 3 4 3 2 3 3 3 2" xfId="0"/>
    <cellStyle name="Обычный 3 4 3 2 3 3 4" xfId="0"/>
    <cellStyle name="Обычный 3 4 3 2 3 3 4 2" xfId="0"/>
    <cellStyle name="Обычный 3 4 3 2 3 3 5" xfId="0"/>
    <cellStyle name="Обычный 3 4 3 2 3 3 5 2" xfId="0"/>
    <cellStyle name="Обычный 3 4 3 2 3 3 6" xfId="0"/>
    <cellStyle name="Обычный 3 4 3 2 3 4" xfId="0"/>
    <cellStyle name="Обычный 3 4 3 2 3 4 2" xfId="0"/>
    <cellStyle name="Обычный 3 4 3 2 3 4 2 2" xfId="0"/>
    <cellStyle name="Обычный 3 4 3 2 3 4 3" xfId="0"/>
    <cellStyle name="Обычный 3 4 3 2 3 4 3 2" xfId="0"/>
    <cellStyle name="Обычный 3 4 3 2 3 4 4" xfId="0"/>
    <cellStyle name="Обычный 3 4 3 2 3 4 4 2" xfId="0"/>
    <cellStyle name="Обычный 3 4 3 2 3 4 5" xfId="0"/>
    <cellStyle name="Обычный 3 4 3 2 3 5" xfId="0"/>
    <cellStyle name="Обычный 3 4 3 2 3 5 2" xfId="0"/>
    <cellStyle name="Обычный 3 4 3 2 3 6" xfId="0"/>
    <cellStyle name="Обычный 3 4 3 2 3 6 2" xfId="0"/>
    <cellStyle name="Обычный 3 4 3 2 3 7" xfId="0"/>
    <cellStyle name="Обычный 3 4 3 2 3 7 2" xfId="0"/>
    <cellStyle name="Обычный 3 4 3 2 3 8" xfId="0"/>
    <cellStyle name="Обычный 3 4 3 2 3_Без баланса" xfId="0"/>
    <cellStyle name="Обычный 3 4 3 2 4" xfId="0"/>
    <cellStyle name="Обычный 3 4 3 2 4 2" xfId="0"/>
    <cellStyle name="Обычный 3 4 3 2 4 2 2" xfId="0"/>
    <cellStyle name="Обычный 3 4 3 2 4 2 2 2" xfId="0"/>
    <cellStyle name="Обычный 3 4 3 2 4 2 2 2 2" xfId="0"/>
    <cellStyle name="Обычный 3 4 3 2 4 2 2 3" xfId="0"/>
    <cellStyle name="Обычный 3 4 3 2 4 2 2 3 2" xfId="0"/>
    <cellStyle name="Обычный 3 4 3 2 4 2 2 4" xfId="0"/>
    <cellStyle name="Обычный 3 4 3 2 4 2 2 4 2" xfId="0"/>
    <cellStyle name="Обычный 3 4 3 2 4 2 2 5" xfId="0"/>
    <cellStyle name="Обычный 3 4 3 2 4 2 3" xfId="0"/>
    <cellStyle name="Обычный 3 4 3 2 4 2 3 2" xfId="0"/>
    <cellStyle name="Обычный 3 4 3 2 4 2 3 2 2" xfId="0"/>
    <cellStyle name="Обычный 3 4 3 2 4 2 3 3" xfId="0"/>
    <cellStyle name="Обычный 3 4 3 2 4 2 3 3 2" xfId="0"/>
    <cellStyle name="Обычный 3 4 3 2 4 2 3 4" xfId="0"/>
    <cellStyle name="Обычный 3 4 3 2 4 2 3 4 2" xfId="0"/>
    <cellStyle name="Обычный 3 4 3 2 4 2 3 5" xfId="0"/>
    <cellStyle name="Обычный 3 4 3 2 4 2 4" xfId="0"/>
    <cellStyle name="Обычный 3 4 3 2 4 2 4 2" xfId="0"/>
    <cellStyle name="Обычный 3 4 3 2 4 2 5" xfId="0"/>
    <cellStyle name="Обычный 3 4 3 2 4 2 5 2" xfId="0"/>
    <cellStyle name="Обычный 3 4 3 2 4 2 6" xfId="0"/>
    <cellStyle name="Обычный 3 4 3 2 4 2 6 2" xfId="0"/>
    <cellStyle name="Обычный 3 4 3 2 4 2 7" xfId="0"/>
    <cellStyle name="Обычный 3 4 3 2 4 2_Без баланса" xfId="0"/>
    <cellStyle name="Обычный 3 4 3 2 4 3" xfId="0"/>
    <cellStyle name="Обычный 3 4 3 2 4 3 2" xfId="0"/>
    <cellStyle name="Обычный 3 4 3 2 4 3 2 2" xfId="0"/>
    <cellStyle name="Обычный 3 4 3 2 4 3 3" xfId="0"/>
    <cellStyle name="Обычный 3 4 3 2 4 3 3 2" xfId="0"/>
    <cellStyle name="Обычный 3 4 3 2 4 3 4" xfId="0"/>
    <cellStyle name="Обычный 3 4 3 2 4 3 4 2" xfId="0"/>
    <cellStyle name="Обычный 3 4 3 2 4 3 5" xfId="0"/>
    <cellStyle name="Обычный 3 4 3 2 4 4" xfId="0"/>
    <cellStyle name="Обычный 3 4 3 2 4 4 2" xfId="0"/>
    <cellStyle name="Обычный 3 4 3 2 4 4 2 2" xfId="0"/>
    <cellStyle name="Обычный 3 4 3 2 4 4 3" xfId="0"/>
    <cellStyle name="Обычный 3 4 3 2 4 4 3 2" xfId="0"/>
    <cellStyle name="Обычный 3 4 3 2 4 4 4" xfId="0"/>
    <cellStyle name="Обычный 3 4 3 2 4 4 4 2" xfId="0"/>
    <cellStyle name="Обычный 3 4 3 2 4 4 5" xfId="0"/>
    <cellStyle name="Обычный 3 4 3 2 4 5" xfId="0"/>
    <cellStyle name="Обычный 3 4 3 2 4 5 2" xfId="0"/>
    <cellStyle name="Обычный 3 4 3 2 4 6" xfId="0"/>
    <cellStyle name="Обычный 3 4 3 2 4 6 2" xfId="0"/>
    <cellStyle name="Обычный 3 4 3 2 4 7" xfId="0"/>
    <cellStyle name="Обычный 3 4 3 2 4 7 2" xfId="0"/>
    <cellStyle name="Обычный 3 4 3 2 4 8" xfId="0"/>
    <cellStyle name="Обычный 3 4 3 2 4_Без баланса" xfId="0"/>
    <cellStyle name="Обычный 3 4 3 2 5" xfId="0"/>
    <cellStyle name="Обычный 3 4 3 2 5 10" xfId="0"/>
    <cellStyle name="Обычный 3 4 3 2 5 2" xfId="0"/>
    <cellStyle name="Обычный 3 4 3 2 5 2 2" xfId="0"/>
    <cellStyle name="Обычный 3 4 3 2 5 2 2 2" xfId="0"/>
    <cellStyle name="Обычный 3 4 3 2 5 2 2 2 2" xfId="0"/>
    <cellStyle name="Обычный 3 4 3 2 5 2 2 3" xfId="0"/>
    <cellStyle name="Обычный 3 4 3 2 5 2 2 3 2" xfId="0"/>
    <cellStyle name="Обычный 3 4 3 2 5 2 2 4" xfId="0"/>
    <cellStyle name="Обычный 3 4 3 2 5 2 2 4 2" xfId="0"/>
    <cellStyle name="Обычный 3 4 3 2 5 2 2 5" xfId="0"/>
    <cellStyle name="Обычный 3 4 3 2 5 2 3" xfId="0"/>
    <cellStyle name="Обычный 3 4 3 2 5 2 3 2" xfId="0"/>
    <cellStyle name="Обычный 3 4 3 2 5 2 4" xfId="0"/>
    <cellStyle name="Обычный 3 4 3 2 5 2 4 2" xfId="0"/>
    <cellStyle name="Обычный 3 4 3 2 5 2 5" xfId="0"/>
    <cellStyle name="Обычный 3 4 3 2 5 2 5 2" xfId="0"/>
    <cellStyle name="Обычный 3 4 3 2 5 2 6" xfId="0"/>
    <cellStyle name="Обычный 3 4 3 2 5 2_Без баланса" xfId="0"/>
    <cellStyle name="Обычный 3 4 3 2 5 3" xfId="0"/>
    <cellStyle name="Обычный 3 4 3 2 5 3 2" xfId="0"/>
    <cellStyle name="Обычный 3 4 3 2 5 3 2 2" xfId="0"/>
    <cellStyle name="Обычный 3 4 3 2 5 3 3" xfId="0"/>
    <cellStyle name="Обычный 3 4 3 2 5 3 3 2" xfId="0"/>
    <cellStyle name="Обычный 3 4 3 2 5 3 4" xfId="0"/>
    <cellStyle name="Обычный 3 4 3 2 5 3 4 2" xfId="0"/>
    <cellStyle name="Обычный 3 4 3 2 5 3 5" xfId="0"/>
    <cellStyle name="Обычный 3 4 3 2 5 4" xfId="0"/>
    <cellStyle name="Обычный 3 4 3 2 5 4 2" xfId="0"/>
    <cellStyle name="Обычный 3 4 3 2 5 4 2 2" xfId="0"/>
    <cellStyle name="Обычный 3 4 3 2 5 4 3" xfId="0"/>
    <cellStyle name="Обычный 3 4 3 2 5 4 3 2" xfId="0"/>
    <cellStyle name="Обычный 3 4 3 2 5 4 4" xfId="0"/>
    <cellStyle name="Обычный 3 4 3 2 5 4 4 2" xfId="0"/>
    <cellStyle name="Обычный 3 4 3 2 5 4 5" xfId="0"/>
    <cellStyle name="Обычный 3 4 3 2 5 5" xfId="0"/>
    <cellStyle name="Обычный 3 4 3 2 5 5 2" xfId="0"/>
    <cellStyle name="Обычный 3 4 3 2 5 5 2 2" xfId="0"/>
    <cellStyle name="Обычный 3 4 3 2 5 5 3" xfId="0"/>
    <cellStyle name="Обычный 3 4 3 2 5 5 3 2" xfId="0"/>
    <cellStyle name="Обычный 3 4 3 2 5 5 4" xfId="0"/>
    <cellStyle name="Обычный 3 4 3 2 5 5 4 2" xfId="0"/>
    <cellStyle name="Обычный 3 4 3 2 5 5 5" xfId="0"/>
    <cellStyle name="Обычный 3 4 3 2 5 6" xfId="0"/>
    <cellStyle name="Обычный 3 4 3 2 5 6 2" xfId="0"/>
    <cellStyle name="Обычный 3 4 3 2 5 6 2 2" xfId="0"/>
    <cellStyle name="Обычный 3 4 3 2 5 6 3" xfId="0"/>
    <cellStyle name="Обычный 3 4 3 2 5 6 3 2" xfId="0"/>
    <cellStyle name="Обычный 3 4 3 2 5 6 4" xfId="0"/>
    <cellStyle name="Обычный 3 4 3 2 5 6 4 2" xfId="0"/>
    <cellStyle name="Обычный 3 4 3 2 5 6 5" xfId="0"/>
    <cellStyle name="Обычный 3 4 3 2 5 7" xfId="0"/>
    <cellStyle name="Обычный 3 4 3 2 5 7 2" xfId="0"/>
    <cellStyle name="Обычный 3 4 3 2 5 8" xfId="0"/>
    <cellStyle name="Обычный 3 4 3 2 5 8 2" xfId="0"/>
    <cellStyle name="Обычный 3 4 3 2 5 9" xfId="0"/>
    <cellStyle name="Обычный 3 4 3 2 5 9 2" xfId="0"/>
    <cellStyle name="Обычный 3 4 3 2 5_Без баланса" xfId="0"/>
    <cellStyle name="Обычный 3 4 3 2 6" xfId="0"/>
    <cellStyle name="Обычный 3 4 3 2 6 2" xfId="0"/>
    <cellStyle name="Обычный 3 4 3 2 6 2 2" xfId="0"/>
    <cellStyle name="Обычный 3 4 3 2 6 2 2 2" xfId="0"/>
    <cellStyle name="Обычный 3 4 3 2 6 2 3" xfId="0"/>
    <cellStyle name="Обычный 3 4 3 2 6 2 3 2" xfId="0"/>
    <cellStyle name="Обычный 3 4 3 2 6 2 4" xfId="0"/>
    <cellStyle name="Обычный 3 4 3 2 6 2 4 2" xfId="0"/>
    <cellStyle name="Обычный 3 4 3 2 6 2 5" xfId="0"/>
    <cellStyle name="Обычный 3 4 3 2 6 3" xfId="0"/>
    <cellStyle name="Обычный 3 4 3 2 6 3 2" xfId="0"/>
    <cellStyle name="Обычный 3 4 3 2 6 3 2 2" xfId="0"/>
    <cellStyle name="Обычный 3 4 3 2 6 3 3" xfId="0"/>
    <cellStyle name="Обычный 3 4 3 2 6 3 3 2" xfId="0"/>
    <cellStyle name="Обычный 3 4 3 2 6 3 4" xfId="0"/>
    <cellStyle name="Обычный 3 4 3 2 6 3 4 2" xfId="0"/>
    <cellStyle name="Обычный 3 4 3 2 6 3 5" xfId="0"/>
    <cellStyle name="Обычный 3 4 3 2 6 4" xfId="0"/>
    <cellStyle name="Обычный 3 4 3 2 6 4 2" xfId="0"/>
    <cellStyle name="Обычный 3 4 3 2 6 5" xfId="0"/>
    <cellStyle name="Обычный 3 4 3 2 6 5 2" xfId="0"/>
    <cellStyle name="Обычный 3 4 3 2 6 6" xfId="0"/>
    <cellStyle name="Обычный 3 4 3 2 6 6 2" xfId="0"/>
    <cellStyle name="Обычный 3 4 3 2 6 7" xfId="0"/>
    <cellStyle name="Обычный 3 4 3 2 6_Без баланса" xfId="0"/>
    <cellStyle name="Обычный 3 4 3 2 7" xfId="0"/>
    <cellStyle name="Обычный 3 4 3 2 7 2" xfId="0"/>
    <cellStyle name="Обычный 3 4 3 2 7 2 2" xfId="0"/>
    <cellStyle name="Обычный 3 4 3 2 7 2 2 2" xfId="0"/>
    <cellStyle name="Обычный 3 4 3 2 7 2 3" xfId="0"/>
    <cellStyle name="Обычный 3 4 3 2 7 2 3 2" xfId="0"/>
    <cellStyle name="Обычный 3 4 3 2 7 2 4" xfId="0"/>
    <cellStyle name="Обычный 3 4 3 2 7 2 4 2" xfId="0"/>
    <cellStyle name="Обычный 3 4 3 2 7 2 5" xfId="0"/>
    <cellStyle name="Обычный 3 4 3 2 7 3" xfId="0"/>
    <cellStyle name="Обычный 3 4 3 2 7 3 2" xfId="0"/>
    <cellStyle name="Обычный 3 4 3 2 7 3 2 2" xfId="0"/>
    <cellStyle name="Обычный 3 4 3 2 7 3 3" xfId="0"/>
    <cellStyle name="Обычный 3 4 3 2 7 3 3 2" xfId="0"/>
    <cellStyle name="Обычный 3 4 3 2 7 3 4" xfId="0"/>
    <cellStyle name="Обычный 3 4 3 2 7 3 4 2" xfId="0"/>
    <cellStyle name="Обычный 3 4 3 2 7 3 5" xfId="0"/>
    <cellStyle name="Обычный 3 4 3 2 7 4" xfId="0"/>
    <cellStyle name="Обычный 3 4 3 2 7 4 2" xfId="0"/>
    <cellStyle name="Обычный 3 4 3 2 7 5" xfId="0"/>
    <cellStyle name="Обычный 3 4 3 2 7 5 2" xfId="0"/>
    <cellStyle name="Обычный 3 4 3 2 7 6" xfId="0"/>
    <cellStyle name="Обычный 3 4 3 2 7 6 2" xfId="0"/>
    <cellStyle name="Обычный 3 4 3 2 7 7" xfId="0"/>
    <cellStyle name="Обычный 3 4 3 2 7_Без баланса" xfId="0"/>
    <cellStyle name="Обычный 3 4 3 2 8" xfId="0"/>
    <cellStyle name="Обычный 3 4 3 2 8 2" xfId="0"/>
    <cellStyle name="Обычный 3 4 3 2 8 2 2" xfId="0"/>
    <cellStyle name="Обычный 3 4 3 2 8 2 2 2" xfId="0"/>
    <cellStyle name="Обычный 3 4 3 2 8 2 3" xfId="0"/>
    <cellStyle name="Обычный 3 4 3 2 8 2 3 2" xfId="0"/>
    <cellStyle name="Обычный 3 4 3 2 8 2 4" xfId="0"/>
    <cellStyle name="Обычный 3 4 3 2 8 2 4 2" xfId="0"/>
    <cellStyle name="Обычный 3 4 3 2 8 2 5" xfId="0"/>
    <cellStyle name="Обычный 3 4 3 2 8 3" xfId="0"/>
    <cellStyle name="Обычный 3 4 3 2 8 3 2" xfId="0"/>
    <cellStyle name="Обычный 3 4 3 2 8 4" xfId="0"/>
    <cellStyle name="Обычный 3 4 3 2 8 4 2" xfId="0"/>
    <cellStyle name="Обычный 3 4 3 2 8 5" xfId="0"/>
    <cellStyle name="Обычный 3 4 3 2 8 5 2" xfId="0"/>
    <cellStyle name="Обычный 3 4 3 2 8 6" xfId="0"/>
    <cellStyle name="Обычный 3 4 3 2 8_Без баланса" xfId="0"/>
    <cellStyle name="Обычный 3 4 3 2 9" xfId="0"/>
    <cellStyle name="Обычный 3 4 3 2 9 2" xfId="0"/>
    <cellStyle name="Обычный 3 4 3 2 9 2 2" xfId="0"/>
    <cellStyle name="Обычный 3 4 3 2 9 3" xfId="0"/>
    <cellStyle name="Обычный 3 4 3 2 9 3 2" xfId="0"/>
    <cellStyle name="Обычный 3 4 3 2 9 4" xfId="0"/>
    <cellStyle name="Обычный 3 4 3 2 9 4 2" xfId="0"/>
    <cellStyle name="Обычный 3 4 3 2 9 5" xfId="0"/>
    <cellStyle name="Обычный 3 4 3 2_Без баланса" xfId="0"/>
    <cellStyle name="Обычный 3 4 3 3" xfId="0"/>
    <cellStyle name="Обычный 3 4 3 3 2" xfId="0"/>
    <cellStyle name="Обычный 3 4 3 3 2 2" xfId="0"/>
    <cellStyle name="Обычный 3 4 3 3 2 2 2" xfId="0"/>
    <cellStyle name="Обычный 3 4 3 3 2 2 2 2" xfId="0"/>
    <cellStyle name="Обычный 3 4 3 3 2 2 2 2 2" xfId="0"/>
    <cellStyle name="Обычный 3 4 3 3 2 2 2 3" xfId="0"/>
    <cellStyle name="Обычный 3 4 3 3 2 2 2 3 2" xfId="0"/>
    <cellStyle name="Обычный 3 4 3 3 2 2 2 4" xfId="0"/>
    <cellStyle name="Обычный 3 4 3 3 2 2 2 4 2" xfId="0"/>
    <cellStyle name="Обычный 3 4 3 3 2 2 2 5" xfId="0"/>
    <cellStyle name="Обычный 3 4 3 3 2 2 3" xfId="0"/>
    <cellStyle name="Обычный 3 4 3 3 2 2 3 2" xfId="0"/>
    <cellStyle name="Обычный 3 4 3 3 2 2 3 2 2" xfId="0"/>
    <cellStyle name="Обычный 3 4 3 3 2 2 3 3" xfId="0"/>
    <cellStyle name="Обычный 3 4 3 3 2 2 3 3 2" xfId="0"/>
    <cellStyle name="Обычный 3 4 3 3 2 2 3 4" xfId="0"/>
    <cellStyle name="Обычный 3 4 3 3 2 2 3 4 2" xfId="0"/>
    <cellStyle name="Обычный 3 4 3 3 2 2 3 5" xfId="0"/>
    <cellStyle name="Обычный 3 4 3 3 2 2 4" xfId="0"/>
    <cellStyle name="Обычный 3 4 3 3 2 2 4 2" xfId="0"/>
    <cellStyle name="Обычный 3 4 3 3 2 2 5" xfId="0"/>
    <cellStyle name="Обычный 3 4 3 3 2 2 5 2" xfId="0"/>
    <cellStyle name="Обычный 3 4 3 3 2 2 6" xfId="0"/>
    <cellStyle name="Обычный 3 4 3 3 2 2 6 2" xfId="0"/>
    <cellStyle name="Обычный 3 4 3 3 2 2 7" xfId="0"/>
    <cellStyle name="Обычный 3 4 3 3 2 2_Без баланса" xfId="0"/>
    <cellStyle name="Обычный 3 4 3 3 2 3" xfId="0"/>
    <cellStyle name="Обычный 3 4 3 3 2 3 2" xfId="0"/>
    <cellStyle name="Обычный 3 4 3 3 2 3 2 2" xfId="0"/>
    <cellStyle name="Обычный 3 4 3 3 2 3 2 2 2" xfId="0"/>
    <cellStyle name="Обычный 3 4 3 3 2 3 2 3" xfId="0"/>
    <cellStyle name="Обычный 3 4 3 3 2 3 2 3 2" xfId="0"/>
    <cellStyle name="Обычный 3 4 3 3 2 3 2 4" xfId="0"/>
    <cellStyle name="Обычный 3 4 3 3 2 3 2 4 2" xfId="0"/>
    <cellStyle name="Обычный 3 4 3 3 2 3 2 5" xfId="0"/>
    <cellStyle name="Обычный 3 4 3 3 2 3 3" xfId="0"/>
    <cellStyle name="Обычный 3 4 3 3 2 3 3 2" xfId="0"/>
    <cellStyle name="Обычный 3 4 3 3 2 3 4" xfId="0"/>
    <cellStyle name="Обычный 3 4 3 3 2 3 4 2" xfId="0"/>
    <cellStyle name="Обычный 3 4 3 3 2 3 5" xfId="0"/>
    <cellStyle name="Обычный 3 4 3 3 2 3 5 2" xfId="0"/>
    <cellStyle name="Обычный 3 4 3 3 2 3 6" xfId="0"/>
    <cellStyle name="Обычный 3 4 3 3 2 4" xfId="0"/>
    <cellStyle name="Обычный 3 4 3 3 2 4 2" xfId="0"/>
    <cellStyle name="Обычный 3 4 3 3 2 4 2 2" xfId="0"/>
    <cellStyle name="Обычный 3 4 3 3 2 4 3" xfId="0"/>
    <cellStyle name="Обычный 3 4 3 3 2 4 3 2" xfId="0"/>
    <cellStyle name="Обычный 3 4 3 3 2 4 4" xfId="0"/>
    <cellStyle name="Обычный 3 4 3 3 2 4 4 2" xfId="0"/>
    <cellStyle name="Обычный 3 4 3 3 2 4 5" xfId="0"/>
    <cellStyle name="Обычный 3 4 3 3 2 5" xfId="0"/>
    <cellStyle name="Обычный 3 4 3 3 2 5 2" xfId="0"/>
    <cellStyle name="Обычный 3 4 3 3 2 6" xfId="0"/>
    <cellStyle name="Обычный 3 4 3 3 2 6 2" xfId="0"/>
    <cellStyle name="Обычный 3 4 3 3 2 7" xfId="0"/>
    <cellStyle name="Обычный 3 4 3 3 2 7 2" xfId="0"/>
    <cellStyle name="Обычный 3 4 3 3 2 8" xfId="0"/>
    <cellStyle name="Обычный 3 4 3 3 2_Без баланса" xfId="0"/>
    <cellStyle name="Обычный 3 4 3 3 3" xfId="0"/>
    <cellStyle name="Обычный 3 4 3 3 3 2" xfId="0"/>
    <cellStyle name="Обычный 3 4 3 3 3 2 2" xfId="0"/>
    <cellStyle name="Обычный 3 4 3 3 3 2 2 2" xfId="0"/>
    <cellStyle name="Обычный 3 4 3 3 3 2 3" xfId="0"/>
    <cellStyle name="Обычный 3 4 3 3 3 2 3 2" xfId="0"/>
    <cellStyle name="Обычный 3 4 3 3 3 2 4" xfId="0"/>
    <cellStyle name="Обычный 3 4 3 3 3 2 4 2" xfId="0"/>
    <cellStyle name="Обычный 3 4 3 3 3 2 5" xfId="0"/>
    <cellStyle name="Обычный 3 4 3 3 3 3" xfId="0"/>
    <cellStyle name="Обычный 3 4 3 3 3 3 2" xfId="0"/>
    <cellStyle name="Обычный 3 4 3 3 3 3 2 2" xfId="0"/>
    <cellStyle name="Обычный 3 4 3 3 3 3 3" xfId="0"/>
    <cellStyle name="Обычный 3 4 3 3 3 3 3 2" xfId="0"/>
    <cellStyle name="Обычный 3 4 3 3 3 3 4" xfId="0"/>
    <cellStyle name="Обычный 3 4 3 3 3 3 4 2" xfId="0"/>
    <cellStyle name="Обычный 3 4 3 3 3 3 5" xfId="0"/>
    <cellStyle name="Обычный 3 4 3 3 3 4" xfId="0"/>
    <cellStyle name="Обычный 3 4 3 3 3 4 2" xfId="0"/>
    <cellStyle name="Обычный 3 4 3 3 3 5" xfId="0"/>
    <cellStyle name="Обычный 3 4 3 3 3 5 2" xfId="0"/>
    <cellStyle name="Обычный 3 4 3 3 3 6" xfId="0"/>
    <cellStyle name="Обычный 3 4 3 3 3 6 2" xfId="0"/>
    <cellStyle name="Обычный 3 4 3 3 3 7" xfId="0"/>
    <cellStyle name="Обычный 3 4 3 3 3_Без баланса" xfId="0"/>
    <cellStyle name="Обычный 3 4 3 3 4" xfId="0"/>
    <cellStyle name="Обычный 3 4 3 3 4 2" xfId="0"/>
    <cellStyle name="Обычный 3 4 3 3 4 2 2" xfId="0"/>
    <cellStyle name="Обычный 3 4 3 3 4 2 2 2" xfId="0"/>
    <cellStyle name="Обычный 3 4 3 3 4 2 3" xfId="0"/>
    <cellStyle name="Обычный 3 4 3 3 4 2 3 2" xfId="0"/>
    <cellStyle name="Обычный 3 4 3 3 4 2 4" xfId="0"/>
    <cellStyle name="Обычный 3 4 3 3 4 2 4 2" xfId="0"/>
    <cellStyle name="Обычный 3 4 3 3 4 2 5" xfId="0"/>
    <cellStyle name="Обычный 3 4 3 3 4 3" xfId="0"/>
    <cellStyle name="Обычный 3 4 3 3 4 3 2" xfId="0"/>
    <cellStyle name="Обычный 3 4 3 3 4 4" xfId="0"/>
    <cellStyle name="Обычный 3 4 3 3 4 4 2" xfId="0"/>
    <cellStyle name="Обычный 3 4 3 3 4 5" xfId="0"/>
    <cellStyle name="Обычный 3 4 3 3 4 5 2" xfId="0"/>
    <cellStyle name="Обычный 3 4 3 3 4 6" xfId="0"/>
    <cellStyle name="Обычный 3 4 3 3 5" xfId="0"/>
    <cellStyle name="Обычный 3 4 3 3 5 2" xfId="0"/>
    <cellStyle name="Обычный 3 4 3 3 5 2 2" xfId="0"/>
    <cellStyle name="Обычный 3 4 3 3 5 3" xfId="0"/>
    <cellStyle name="Обычный 3 4 3 3 5 3 2" xfId="0"/>
    <cellStyle name="Обычный 3 4 3 3 5 4" xfId="0"/>
    <cellStyle name="Обычный 3 4 3 3 5 4 2" xfId="0"/>
    <cellStyle name="Обычный 3 4 3 3 5 5" xfId="0"/>
    <cellStyle name="Обычный 3 4 3 3 6" xfId="0"/>
    <cellStyle name="Обычный 3 4 3 3 6 2" xfId="0"/>
    <cellStyle name="Обычный 3 4 3 3 7" xfId="0"/>
    <cellStyle name="Обычный 3 4 3 3 7 2" xfId="0"/>
    <cellStyle name="Обычный 3 4 3 3 8" xfId="0"/>
    <cellStyle name="Обычный 3 4 3 3 8 2" xfId="0"/>
    <cellStyle name="Обычный 3 4 3 3 9" xfId="0"/>
    <cellStyle name="Обычный 3 4 3 3_Без баланса" xfId="0"/>
    <cellStyle name="Обычный 3 4 3 4" xfId="0"/>
    <cellStyle name="Обычный 3 4 3 4 2" xfId="0"/>
    <cellStyle name="Обычный 3 4 3 4 2 2" xfId="0"/>
    <cellStyle name="Обычный 3 4 3 4 2 2 2" xfId="0"/>
    <cellStyle name="Обычный 3 4 3 4 2 2 2 2" xfId="0"/>
    <cellStyle name="Обычный 3 4 3 4 2 2 3" xfId="0"/>
    <cellStyle name="Обычный 3 4 3 4 2 2 3 2" xfId="0"/>
    <cellStyle name="Обычный 3 4 3 4 2 2 4" xfId="0"/>
    <cellStyle name="Обычный 3 4 3 4 2 2 4 2" xfId="0"/>
    <cellStyle name="Обычный 3 4 3 4 2 2 5" xfId="0"/>
    <cellStyle name="Обычный 3 4 3 4 2 3" xfId="0"/>
    <cellStyle name="Обычный 3 4 3 4 2 3 2" xfId="0"/>
    <cellStyle name="Обычный 3 4 3 4 2 3 2 2" xfId="0"/>
    <cellStyle name="Обычный 3 4 3 4 2 3 3" xfId="0"/>
    <cellStyle name="Обычный 3 4 3 4 2 3 3 2" xfId="0"/>
    <cellStyle name="Обычный 3 4 3 4 2 3 4" xfId="0"/>
    <cellStyle name="Обычный 3 4 3 4 2 3 4 2" xfId="0"/>
    <cellStyle name="Обычный 3 4 3 4 2 3 5" xfId="0"/>
    <cellStyle name="Обычный 3 4 3 4 2 4" xfId="0"/>
    <cellStyle name="Обычный 3 4 3 4 2 4 2" xfId="0"/>
    <cellStyle name="Обычный 3 4 3 4 2 5" xfId="0"/>
    <cellStyle name="Обычный 3 4 3 4 2 5 2" xfId="0"/>
    <cellStyle name="Обычный 3 4 3 4 2 6" xfId="0"/>
    <cellStyle name="Обычный 3 4 3 4 2 6 2" xfId="0"/>
    <cellStyle name="Обычный 3 4 3 4 2 7" xfId="0"/>
    <cellStyle name="Обычный 3 4 3 4 2_Без баланса" xfId="0"/>
    <cellStyle name="Обычный 3 4 3 4 3" xfId="0"/>
    <cellStyle name="Обычный 3 4 3 4 3 2" xfId="0"/>
    <cellStyle name="Обычный 3 4 3 4 3 2 2" xfId="0"/>
    <cellStyle name="Обычный 3 4 3 4 3 2 2 2" xfId="0"/>
    <cellStyle name="Обычный 3 4 3 4 3 2 3" xfId="0"/>
    <cellStyle name="Обычный 3 4 3 4 3 2 3 2" xfId="0"/>
    <cellStyle name="Обычный 3 4 3 4 3 2 4" xfId="0"/>
    <cellStyle name="Обычный 3 4 3 4 3 2 4 2" xfId="0"/>
    <cellStyle name="Обычный 3 4 3 4 3 2 5" xfId="0"/>
    <cellStyle name="Обычный 3 4 3 4 3 3" xfId="0"/>
    <cellStyle name="Обычный 3 4 3 4 3 3 2" xfId="0"/>
    <cellStyle name="Обычный 3 4 3 4 3 4" xfId="0"/>
    <cellStyle name="Обычный 3 4 3 4 3 4 2" xfId="0"/>
    <cellStyle name="Обычный 3 4 3 4 3 5" xfId="0"/>
    <cellStyle name="Обычный 3 4 3 4 3 5 2" xfId="0"/>
    <cellStyle name="Обычный 3 4 3 4 3 6" xfId="0"/>
    <cellStyle name="Обычный 3 4 3 4 4" xfId="0"/>
    <cellStyle name="Обычный 3 4 3 4 4 2" xfId="0"/>
    <cellStyle name="Обычный 3 4 3 4 4 2 2" xfId="0"/>
    <cellStyle name="Обычный 3 4 3 4 4 3" xfId="0"/>
    <cellStyle name="Обычный 3 4 3 4 4 3 2" xfId="0"/>
    <cellStyle name="Обычный 3 4 3 4 4 4" xfId="0"/>
    <cellStyle name="Обычный 3 4 3 4 4 4 2" xfId="0"/>
    <cellStyle name="Обычный 3 4 3 4 4 5" xfId="0"/>
    <cellStyle name="Обычный 3 4 3 4 5" xfId="0"/>
    <cellStyle name="Обычный 3 4 3 4 5 2" xfId="0"/>
    <cellStyle name="Обычный 3 4 3 4 6" xfId="0"/>
    <cellStyle name="Обычный 3 4 3 4 6 2" xfId="0"/>
    <cellStyle name="Обычный 3 4 3 4 7" xfId="0"/>
    <cellStyle name="Обычный 3 4 3 4 7 2" xfId="0"/>
    <cellStyle name="Обычный 3 4 3 4 8" xfId="0"/>
    <cellStyle name="Обычный 3 4 3 4_Без баланса" xfId="0"/>
    <cellStyle name="Обычный 3 4 3 5" xfId="0"/>
    <cellStyle name="Обычный 3 4 3 5 2" xfId="0"/>
    <cellStyle name="Обычный 3 4 3 5 2 2" xfId="0"/>
    <cellStyle name="Обычный 3 4 3 5 2 2 2" xfId="0"/>
    <cellStyle name="Обычный 3 4 3 5 2 2 2 2" xfId="0"/>
    <cellStyle name="Обычный 3 4 3 5 2 2 3" xfId="0"/>
    <cellStyle name="Обычный 3 4 3 5 2 2 3 2" xfId="0"/>
    <cellStyle name="Обычный 3 4 3 5 2 2 4" xfId="0"/>
    <cellStyle name="Обычный 3 4 3 5 2 2 4 2" xfId="0"/>
    <cellStyle name="Обычный 3 4 3 5 2 2 5" xfId="0"/>
    <cellStyle name="Обычный 3 4 3 5 2 3" xfId="0"/>
    <cellStyle name="Обычный 3 4 3 5 2 3 2" xfId="0"/>
    <cellStyle name="Обычный 3 4 3 5 2 3 2 2" xfId="0"/>
    <cellStyle name="Обычный 3 4 3 5 2 3 3" xfId="0"/>
    <cellStyle name="Обычный 3 4 3 5 2 3 3 2" xfId="0"/>
    <cellStyle name="Обычный 3 4 3 5 2 3 4" xfId="0"/>
    <cellStyle name="Обычный 3 4 3 5 2 3 4 2" xfId="0"/>
    <cellStyle name="Обычный 3 4 3 5 2 3 5" xfId="0"/>
    <cellStyle name="Обычный 3 4 3 5 2 4" xfId="0"/>
    <cellStyle name="Обычный 3 4 3 5 2 4 2" xfId="0"/>
    <cellStyle name="Обычный 3 4 3 5 2 5" xfId="0"/>
    <cellStyle name="Обычный 3 4 3 5 2 5 2" xfId="0"/>
    <cellStyle name="Обычный 3 4 3 5 2 6" xfId="0"/>
    <cellStyle name="Обычный 3 4 3 5 2 6 2" xfId="0"/>
    <cellStyle name="Обычный 3 4 3 5 2 7" xfId="0"/>
    <cellStyle name="Обычный 3 4 3 5 2_Без баланса" xfId="0"/>
    <cellStyle name="Обычный 3 4 3 5 3" xfId="0"/>
    <cellStyle name="Обычный 3 4 3 5 3 2" xfId="0"/>
    <cellStyle name="Обычный 3 4 3 5 3 2 2" xfId="0"/>
    <cellStyle name="Обычный 3 4 3 5 3 3" xfId="0"/>
    <cellStyle name="Обычный 3 4 3 5 3 3 2" xfId="0"/>
    <cellStyle name="Обычный 3 4 3 5 3 4" xfId="0"/>
    <cellStyle name="Обычный 3 4 3 5 3 4 2" xfId="0"/>
    <cellStyle name="Обычный 3 4 3 5 3 5" xfId="0"/>
    <cellStyle name="Обычный 3 4 3 5 4" xfId="0"/>
    <cellStyle name="Обычный 3 4 3 5 4 2" xfId="0"/>
    <cellStyle name="Обычный 3 4 3 5 4 2 2" xfId="0"/>
    <cellStyle name="Обычный 3 4 3 5 4 3" xfId="0"/>
    <cellStyle name="Обычный 3 4 3 5 4 3 2" xfId="0"/>
    <cellStyle name="Обычный 3 4 3 5 4 4" xfId="0"/>
    <cellStyle name="Обычный 3 4 3 5 4 4 2" xfId="0"/>
    <cellStyle name="Обычный 3 4 3 5 4 5" xfId="0"/>
    <cellStyle name="Обычный 3 4 3 5 5" xfId="0"/>
    <cellStyle name="Обычный 3 4 3 5 5 2" xfId="0"/>
    <cellStyle name="Обычный 3 4 3 5 6" xfId="0"/>
    <cellStyle name="Обычный 3 4 3 5 6 2" xfId="0"/>
    <cellStyle name="Обычный 3 4 3 5 7" xfId="0"/>
    <cellStyle name="Обычный 3 4 3 5 7 2" xfId="0"/>
    <cellStyle name="Обычный 3 4 3 5 8" xfId="0"/>
    <cellStyle name="Обычный 3 4 3 5_Без баланса" xfId="0"/>
    <cellStyle name="Обычный 3 4 3 6" xfId="0"/>
    <cellStyle name="Обычный 3 4 3 6 10" xfId="0"/>
    <cellStyle name="Обычный 3 4 3 6 2" xfId="0"/>
    <cellStyle name="Обычный 3 4 3 6 2 2" xfId="0"/>
    <cellStyle name="Обычный 3 4 3 6 2 2 2" xfId="0"/>
    <cellStyle name="Обычный 3 4 3 6 2 2 2 2" xfId="0"/>
    <cellStyle name="Обычный 3 4 3 6 2 2 3" xfId="0"/>
    <cellStyle name="Обычный 3 4 3 6 2 2 3 2" xfId="0"/>
    <cellStyle name="Обычный 3 4 3 6 2 2 4" xfId="0"/>
    <cellStyle name="Обычный 3 4 3 6 2 2 4 2" xfId="0"/>
    <cellStyle name="Обычный 3 4 3 6 2 2 5" xfId="0"/>
    <cellStyle name="Обычный 3 4 3 6 2 3" xfId="0"/>
    <cellStyle name="Обычный 3 4 3 6 2 3 2" xfId="0"/>
    <cellStyle name="Обычный 3 4 3 6 2 4" xfId="0"/>
    <cellStyle name="Обычный 3 4 3 6 2 4 2" xfId="0"/>
    <cellStyle name="Обычный 3 4 3 6 2 5" xfId="0"/>
    <cellStyle name="Обычный 3 4 3 6 2 5 2" xfId="0"/>
    <cellStyle name="Обычный 3 4 3 6 2 6" xfId="0"/>
    <cellStyle name="Обычный 3 4 3 6 2_Без баланса" xfId="0"/>
    <cellStyle name="Обычный 3 4 3 6 3" xfId="0"/>
    <cellStyle name="Обычный 3 4 3 6 3 2" xfId="0"/>
    <cellStyle name="Обычный 3 4 3 6 3 2 2" xfId="0"/>
    <cellStyle name="Обычный 3 4 3 6 3 3" xfId="0"/>
    <cellStyle name="Обычный 3 4 3 6 3 3 2" xfId="0"/>
    <cellStyle name="Обычный 3 4 3 6 3 4" xfId="0"/>
    <cellStyle name="Обычный 3 4 3 6 3 4 2" xfId="0"/>
    <cellStyle name="Обычный 3 4 3 6 3 5" xfId="0"/>
    <cellStyle name="Обычный 3 4 3 6 4" xfId="0"/>
    <cellStyle name="Обычный 3 4 3 6 4 2" xfId="0"/>
    <cellStyle name="Обычный 3 4 3 6 4 2 2" xfId="0"/>
    <cellStyle name="Обычный 3 4 3 6 4 3" xfId="0"/>
    <cellStyle name="Обычный 3 4 3 6 4 3 2" xfId="0"/>
    <cellStyle name="Обычный 3 4 3 6 4 4" xfId="0"/>
    <cellStyle name="Обычный 3 4 3 6 4 4 2" xfId="0"/>
    <cellStyle name="Обычный 3 4 3 6 4 5" xfId="0"/>
    <cellStyle name="Обычный 3 4 3 6 5" xfId="0"/>
    <cellStyle name="Обычный 3 4 3 6 5 2" xfId="0"/>
    <cellStyle name="Обычный 3 4 3 6 5 2 2" xfId="0"/>
    <cellStyle name="Обычный 3 4 3 6 5 3" xfId="0"/>
    <cellStyle name="Обычный 3 4 3 6 5 3 2" xfId="0"/>
    <cellStyle name="Обычный 3 4 3 6 5 4" xfId="0"/>
    <cellStyle name="Обычный 3 4 3 6 5 4 2" xfId="0"/>
    <cellStyle name="Обычный 3 4 3 6 5 5" xfId="0"/>
    <cellStyle name="Обычный 3 4 3 6 6" xfId="0"/>
    <cellStyle name="Обычный 3 4 3 6 6 2" xfId="0"/>
    <cellStyle name="Обычный 3 4 3 6 6 2 2" xfId="0"/>
    <cellStyle name="Обычный 3 4 3 6 6 3" xfId="0"/>
    <cellStyle name="Обычный 3 4 3 6 6 3 2" xfId="0"/>
    <cellStyle name="Обычный 3 4 3 6 6 4" xfId="0"/>
    <cellStyle name="Обычный 3 4 3 6 6 4 2" xfId="0"/>
    <cellStyle name="Обычный 3 4 3 6 6 5" xfId="0"/>
    <cellStyle name="Обычный 3 4 3 6 7" xfId="0"/>
    <cellStyle name="Обычный 3 4 3 6 7 2" xfId="0"/>
    <cellStyle name="Обычный 3 4 3 6 8" xfId="0"/>
    <cellStyle name="Обычный 3 4 3 6 8 2" xfId="0"/>
    <cellStyle name="Обычный 3 4 3 6 9" xfId="0"/>
    <cellStyle name="Обычный 3 4 3 6 9 2" xfId="0"/>
    <cellStyle name="Обычный 3 4 3 6_Без баланса" xfId="0"/>
    <cellStyle name="Обычный 3 4 3 7" xfId="0"/>
    <cellStyle name="Обычный 3 4 3 7 2" xfId="0"/>
    <cellStyle name="Обычный 3 4 3 7 2 2" xfId="0"/>
    <cellStyle name="Обычный 3 4 3 7 2 2 2" xfId="0"/>
    <cellStyle name="Обычный 3 4 3 7 2 3" xfId="0"/>
    <cellStyle name="Обычный 3 4 3 7 2 3 2" xfId="0"/>
    <cellStyle name="Обычный 3 4 3 7 2 4" xfId="0"/>
    <cellStyle name="Обычный 3 4 3 7 2 4 2" xfId="0"/>
    <cellStyle name="Обычный 3 4 3 7 2 5" xfId="0"/>
    <cellStyle name="Обычный 3 4 3 7 3" xfId="0"/>
    <cellStyle name="Обычный 3 4 3 7 3 2" xfId="0"/>
    <cellStyle name="Обычный 3 4 3 7 3 2 2" xfId="0"/>
    <cellStyle name="Обычный 3 4 3 7 3 3" xfId="0"/>
    <cellStyle name="Обычный 3 4 3 7 3 3 2" xfId="0"/>
    <cellStyle name="Обычный 3 4 3 7 3 4" xfId="0"/>
    <cellStyle name="Обычный 3 4 3 7 3 4 2" xfId="0"/>
    <cellStyle name="Обычный 3 4 3 7 3 5" xfId="0"/>
    <cellStyle name="Обычный 3 4 3 7 4" xfId="0"/>
    <cellStyle name="Обычный 3 4 3 7 4 2" xfId="0"/>
    <cellStyle name="Обычный 3 4 3 7 5" xfId="0"/>
    <cellStyle name="Обычный 3 4 3 7 5 2" xfId="0"/>
    <cellStyle name="Обычный 3 4 3 7 6" xfId="0"/>
    <cellStyle name="Обычный 3 4 3 7 6 2" xfId="0"/>
    <cellStyle name="Обычный 3 4 3 7 7" xfId="0"/>
    <cellStyle name="Обычный 3 4 3 7_Без баланса" xfId="0"/>
    <cellStyle name="Обычный 3 4 3 8" xfId="0"/>
    <cellStyle name="Обычный 3 4 3 8 2" xfId="0"/>
    <cellStyle name="Обычный 3 4 3 8 2 2" xfId="0"/>
    <cellStyle name="Обычный 3 4 3 8 2 2 2" xfId="0"/>
    <cellStyle name="Обычный 3 4 3 8 2 3" xfId="0"/>
    <cellStyle name="Обычный 3 4 3 8 2 3 2" xfId="0"/>
    <cellStyle name="Обычный 3 4 3 8 2 4" xfId="0"/>
    <cellStyle name="Обычный 3 4 3 8 2 4 2" xfId="0"/>
    <cellStyle name="Обычный 3 4 3 8 2 5" xfId="0"/>
    <cellStyle name="Обычный 3 4 3 8 3" xfId="0"/>
    <cellStyle name="Обычный 3 4 3 8 3 2" xfId="0"/>
    <cellStyle name="Обычный 3 4 3 8 3 2 2" xfId="0"/>
    <cellStyle name="Обычный 3 4 3 8 3 3" xfId="0"/>
    <cellStyle name="Обычный 3 4 3 8 3 3 2" xfId="0"/>
    <cellStyle name="Обычный 3 4 3 8 3 4" xfId="0"/>
    <cellStyle name="Обычный 3 4 3 8 3 4 2" xfId="0"/>
    <cellStyle name="Обычный 3 4 3 8 3 5" xfId="0"/>
    <cellStyle name="Обычный 3 4 3 8 4" xfId="0"/>
    <cellStyle name="Обычный 3 4 3 8 4 2" xfId="0"/>
    <cellStyle name="Обычный 3 4 3 8 5" xfId="0"/>
    <cellStyle name="Обычный 3 4 3 8 5 2" xfId="0"/>
    <cellStyle name="Обычный 3 4 3 8 6" xfId="0"/>
    <cellStyle name="Обычный 3 4 3 8 6 2" xfId="0"/>
    <cellStyle name="Обычный 3 4 3 8 7" xfId="0"/>
    <cellStyle name="Обычный 3 4 3 8_Без баланса" xfId="0"/>
    <cellStyle name="Обычный 3 4 3 9" xfId="0"/>
    <cellStyle name="Обычный 3 4 3 9 2" xfId="0"/>
    <cellStyle name="Обычный 3 4 3 9 2 2" xfId="0"/>
    <cellStyle name="Обычный 3 4 3 9 2 2 2" xfId="0"/>
    <cellStyle name="Обычный 3 4 3 9 2 3" xfId="0"/>
    <cellStyle name="Обычный 3 4 3 9 2 3 2" xfId="0"/>
    <cellStyle name="Обычный 3 4 3 9 2 4" xfId="0"/>
    <cellStyle name="Обычный 3 4 3 9 2 4 2" xfId="0"/>
    <cellStyle name="Обычный 3 4 3 9 2 5" xfId="0"/>
    <cellStyle name="Обычный 3 4 3 9 3" xfId="0"/>
    <cellStyle name="Обычный 3 4 3 9 3 2" xfId="0"/>
    <cellStyle name="Обычный 3 4 3 9 4" xfId="0"/>
    <cellStyle name="Обычный 3 4 3 9 4 2" xfId="0"/>
    <cellStyle name="Обычный 3 4 3 9 5" xfId="0"/>
    <cellStyle name="Обычный 3 4 3 9 5 2" xfId="0"/>
    <cellStyle name="Обычный 3 4 3 9 6" xfId="0"/>
    <cellStyle name="Обычный 3 4 3 9_Без баланса" xfId="0"/>
    <cellStyle name="Обычный 3 4 3_Без баланса" xfId="0"/>
    <cellStyle name="Обычный 3 4 4" xfId="0"/>
    <cellStyle name="Обычный 3 4 4 10" xfId="0"/>
    <cellStyle name="Обычный 3 4 4 10 2" xfId="0"/>
    <cellStyle name="Обычный 3 4 4 10 2 2" xfId="0"/>
    <cellStyle name="Обычный 3 4 4 10 3" xfId="0"/>
    <cellStyle name="Обычный 3 4 4 10 3 2" xfId="0"/>
    <cellStyle name="Обычный 3 4 4 10 4" xfId="0"/>
    <cellStyle name="Обычный 3 4 4 10 4 2" xfId="0"/>
    <cellStyle name="Обычный 3 4 4 10 5" xfId="0"/>
    <cellStyle name="Обычный 3 4 4 11" xfId="0"/>
    <cellStyle name="Обычный 3 4 4 11 2" xfId="0"/>
    <cellStyle name="Обычный 3 4 4 12" xfId="0"/>
    <cellStyle name="Обычный 3 4 4 12 2" xfId="0"/>
    <cellStyle name="Обычный 3 4 4 13" xfId="0"/>
    <cellStyle name="Обычный 3 4 4 13 2" xfId="0"/>
    <cellStyle name="Обычный 3 4 4 14" xfId="0"/>
    <cellStyle name="Обычный 3 4 4 15" xfId="0"/>
    <cellStyle name="Обычный 3 4 4 2" xfId="0"/>
    <cellStyle name="Обычный 3 4 4 2 2" xfId="0"/>
    <cellStyle name="Обычный 3 4 4 2 2 2" xfId="0"/>
    <cellStyle name="Обычный 3 4 4 2 2 2 2" xfId="0"/>
    <cellStyle name="Обычный 3 4 4 2 2 2 2 2" xfId="0"/>
    <cellStyle name="Обычный 3 4 4 2 2 2 2 2 2" xfId="0"/>
    <cellStyle name="Обычный 3 4 4 2 2 2 2 3" xfId="0"/>
    <cellStyle name="Обычный 3 4 4 2 2 2 2 3 2" xfId="0"/>
    <cellStyle name="Обычный 3 4 4 2 2 2 2 4" xfId="0"/>
    <cellStyle name="Обычный 3 4 4 2 2 2 2 4 2" xfId="0"/>
    <cellStyle name="Обычный 3 4 4 2 2 2 2 5" xfId="0"/>
    <cellStyle name="Обычный 3 4 4 2 2 2 3" xfId="0"/>
    <cellStyle name="Обычный 3 4 4 2 2 2 3 2" xfId="0"/>
    <cellStyle name="Обычный 3 4 4 2 2 2 3 2 2" xfId="0"/>
    <cellStyle name="Обычный 3 4 4 2 2 2 3 3" xfId="0"/>
    <cellStyle name="Обычный 3 4 4 2 2 2 3 3 2" xfId="0"/>
    <cellStyle name="Обычный 3 4 4 2 2 2 3 4" xfId="0"/>
    <cellStyle name="Обычный 3 4 4 2 2 2 3 4 2" xfId="0"/>
    <cellStyle name="Обычный 3 4 4 2 2 2 3 5" xfId="0"/>
    <cellStyle name="Обычный 3 4 4 2 2 2 4" xfId="0"/>
    <cellStyle name="Обычный 3 4 4 2 2 2 4 2" xfId="0"/>
    <cellStyle name="Обычный 3 4 4 2 2 2 5" xfId="0"/>
    <cellStyle name="Обычный 3 4 4 2 2 2 5 2" xfId="0"/>
    <cellStyle name="Обычный 3 4 4 2 2 2 6" xfId="0"/>
    <cellStyle name="Обычный 3 4 4 2 2 2 6 2" xfId="0"/>
    <cellStyle name="Обычный 3 4 4 2 2 2 7" xfId="0"/>
    <cellStyle name="Обычный 3 4 4 2 2 2_Без баланса" xfId="0"/>
    <cellStyle name="Обычный 3 4 4 2 2 3" xfId="0"/>
    <cellStyle name="Обычный 3 4 4 2 2 3 2" xfId="0"/>
    <cellStyle name="Обычный 3 4 4 2 2 3 2 2" xfId="0"/>
    <cellStyle name="Обычный 3 4 4 2 2 3 2 2 2" xfId="0"/>
    <cellStyle name="Обычный 3 4 4 2 2 3 2 3" xfId="0"/>
    <cellStyle name="Обычный 3 4 4 2 2 3 2 3 2" xfId="0"/>
    <cellStyle name="Обычный 3 4 4 2 2 3 2 4" xfId="0"/>
    <cellStyle name="Обычный 3 4 4 2 2 3 2 4 2" xfId="0"/>
    <cellStyle name="Обычный 3 4 4 2 2 3 2 5" xfId="0"/>
    <cellStyle name="Обычный 3 4 4 2 2 3 3" xfId="0"/>
    <cellStyle name="Обычный 3 4 4 2 2 3 3 2" xfId="0"/>
    <cellStyle name="Обычный 3 4 4 2 2 3 4" xfId="0"/>
    <cellStyle name="Обычный 3 4 4 2 2 3 4 2" xfId="0"/>
    <cellStyle name="Обычный 3 4 4 2 2 3 5" xfId="0"/>
    <cellStyle name="Обычный 3 4 4 2 2 3 5 2" xfId="0"/>
    <cellStyle name="Обычный 3 4 4 2 2 3 6" xfId="0"/>
    <cellStyle name="Обычный 3 4 4 2 2 4" xfId="0"/>
    <cellStyle name="Обычный 3 4 4 2 2 4 2" xfId="0"/>
    <cellStyle name="Обычный 3 4 4 2 2 4 2 2" xfId="0"/>
    <cellStyle name="Обычный 3 4 4 2 2 4 3" xfId="0"/>
    <cellStyle name="Обычный 3 4 4 2 2 4 3 2" xfId="0"/>
    <cellStyle name="Обычный 3 4 4 2 2 4 4" xfId="0"/>
    <cellStyle name="Обычный 3 4 4 2 2 4 4 2" xfId="0"/>
    <cellStyle name="Обычный 3 4 4 2 2 4 5" xfId="0"/>
    <cellStyle name="Обычный 3 4 4 2 2 5" xfId="0"/>
    <cellStyle name="Обычный 3 4 4 2 2 5 2" xfId="0"/>
    <cellStyle name="Обычный 3 4 4 2 2 6" xfId="0"/>
    <cellStyle name="Обычный 3 4 4 2 2 6 2" xfId="0"/>
    <cellStyle name="Обычный 3 4 4 2 2 7" xfId="0"/>
    <cellStyle name="Обычный 3 4 4 2 2 7 2" xfId="0"/>
    <cellStyle name="Обычный 3 4 4 2 2 8" xfId="0"/>
    <cellStyle name="Обычный 3 4 4 2 2_Без баланса" xfId="0"/>
    <cellStyle name="Обычный 3 4 4 2 3" xfId="0"/>
    <cellStyle name="Обычный 3 4 4 2 3 2" xfId="0"/>
    <cellStyle name="Обычный 3 4 4 2 3 2 2" xfId="0"/>
    <cellStyle name="Обычный 3 4 4 2 3 2 2 2" xfId="0"/>
    <cellStyle name="Обычный 3 4 4 2 3 2 3" xfId="0"/>
    <cellStyle name="Обычный 3 4 4 2 3 2 3 2" xfId="0"/>
    <cellStyle name="Обычный 3 4 4 2 3 2 4" xfId="0"/>
    <cellStyle name="Обычный 3 4 4 2 3 2 4 2" xfId="0"/>
    <cellStyle name="Обычный 3 4 4 2 3 2 5" xfId="0"/>
    <cellStyle name="Обычный 3 4 4 2 3 3" xfId="0"/>
    <cellStyle name="Обычный 3 4 4 2 3 3 2" xfId="0"/>
    <cellStyle name="Обычный 3 4 4 2 3 3 2 2" xfId="0"/>
    <cellStyle name="Обычный 3 4 4 2 3 3 3" xfId="0"/>
    <cellStyle name="Обычный 3 4 4 2 3 3 3 2" xfId="0"/>
    <cellStyle name="Обычный 3 4 4 2 3 3 4" xfId="0"/>
    <cellStyle name="Обычный 3 4 4 2 3 3 4 2" xfId="0"/>
    <cellStyle name="Обычный 3 4 4 2 3 3 5" xfId="0"/>
    <cellStyle name="Обычный 3 4 4 2 3 4" xfId="0"/>
    <cellStyle name="Обычный 3 4 4 2 3 4 2" xfId="0"/>
    <cellStyle name="Обычный 3 4 4 2 3 5" xfId="0"/>
    <cellStyle name="Обычный 3 4 4 2 3 5 2" xfId="0"/>
    <cellStyle name="Обычный 3 4 4 2 3 6" xfId="0"/>
    <cellStyle name="Обычный 3 4 4 2 3 6 2" xfId="0"/>
    <cellStyle name="Обычный 3 4 4 2 3 7" xfId="0"/>
    <cellStyle name="Обычный 3 4 4 2 3_Без баланса" xfId="0"/>
    <cellStyle name="Обычный 3 4 4 2 4" xfId="0"/>
    <cellStyle name="Обычный 3 4 4 2 4 2" xfId="0"/>
    <cellStyle name="Обычный 3 4 4 2 4 2 2" xfId="0"/>
    <cellStyle name="Обычный 3 4 4 2 4 2 2 2" xfId="0"/>
    <cellStyle name="Обычный 3 4 4 2 4 2 3" xfId="0"/>
    <cellStyle name="Обычный 3 4 4 2 4 2 3 2" xfId="0"/>
    <cellStyle name="Обычный 3 4 4 2 4 2 4" xfId="0"/>
    <cellStyle name="Обычный 3 4 4 2 4 2 4 2" xfId="0"/>
    <cellStyle name="Обычный 3 4 4 2 4 2 5" xfId="0"/>
    <cellStyle name="Обычный 3 4 4 2 4 3" xfId="0"/>
    <cellStyle name="Обычный 3 4 4 2 4 3 2" xfId="0"/>
    <cellStyle name="Обычный 3 4 4 2 4 4" xfId="0"/>
    <cellStyle name="Обычный 3 4 4 2 4 4 2" xfId="0"/>
    <cellStyle name="Обычный 3 4 4 2 4 5" xfId="0"/>
    <cellStyle name="Обычный 3 4 4 2 4 5 2" xfId="0"/>
    <cellStyle name="Обычный 3 4 4 2 4 6" xfId="0"/>
    <cellStyle name="Обычный 3 4 4 2 5" xfId="0"/>
    <cellStyle name="Обычный 3 4 4 2 5 2" xfId="0"/>
    <cellStyle name="Обычный 3 4 4 2 5 2 2" xfId="0"/>
    <cellStyle name="Обычный 3 4 4 2 5 3" xfId="0"/>
    <cellStyle name="Обычный 3 4 4 2 5 3 2" xfId="0"/>
    <cellStyle name="Обычный 3 4 4 2 5 4" xfId="0"/>
    <cellStyle name="Обычный 3 4 4 2 5 4 2" xfId="0"/>
    <cellStyle name="Обычный 3 4 4 2 5 5" xfId="0"/>
    <cellStyle name="Обычный 3 4 4 2 6" xfId="0"/>
    <cellStyle name="Обычный 3 4 4 2 6 2" xfId="0"/>
    <cellStyle name="Обычный 3 4 4 2 7" xfId="0"/>
    <cellStyle name="Обычный 3 4 4 2 7 2" xfId="0"/>
    <cellStyle name="Обычный 3 4 4 2 8" xfId="0"/>
    <cellStyle name="Обычный 3 4 4 2 8 2" xfId="0"/>
    <cellStyle name="Обычный 3 4 4 2 9" xfId="0"/>
    <cellStyle name="Обычный 3 4 4 2_Без баланса" xfId="0"/>
    <cellStyle name="Обычный 3 4 4 3" xfId="0"/>
    <cellStyle name="Обычный 3 4 4 3 2" xfId="0"/>
    <cellStyle name="Обычный 3 4 4 3 2 2" xfId="0"/>
    <cellStyle name="Обычный 3 4 4 3 2 2 2" xfId="0"/>
    <cellStyle name="Обычный 3 4 4 3 2 2 2 2" xfId="0"/>
    <cellStyle name="Обычный 3 4 4 3 2 2 3" xfId="0"/>
    <cellStyle name="Обычный 3 4 4 3 2 2 3 2" xfId="0"/>
    <cellStyle name="Обычный 3 4 4 3 2 2 4" xfId="0"/>
    <cellStyle name="Обычный 3 4 4 3 2 2 4 2" xfId="0"/>
    <cellStyle name="Обычный 3 4 4 3 2 2 5" xfId="0"/>
    <cellStyle name="Обычный 3 4 4 3 2 3" xfId="0"/>
    <cellStyle name="Обычный 3 4 4 3 2 3 2" xfId="0"/>
    <cellStyle name="Обычный 3 4 4 3 2 3 2 2" xfId="0"/>
    <cellStyle name="Обычный 3 4 4 3 2 3 3" xfId="0"/>
    <cellStyle name="Обычный 3 4 4 3 2 3 3 2" xfId="0"/>
    <cellStyle name="Обычный 3 4 4 3 2 3 4" xfId="0"/>
    <cellStyle name="Обычный 3 4 4 3 2 3 4 2" xfId="0"/>
    <cellStyle name="Обычный 3 4 4 3 2 3 5" xfId="0"/>
    <cellStyle name="Обычный 3 4 4 3 2 4" xfId="0"/>
    <cellStyle name="Обычный 3 4 4 3 2 4 2" xfId="0"/>
    <cellStyle name="Обычный 3 4 4 3 2 5" xfId="0"/>
    <cellStyle name="Обычный 3 4 4 3 2 5 2" xfId="0"/>
    <cellStyle name="Обычный 3 4 4 3 2 6" xfId="0"/>
    <cellStyle name="Обычный 3 4 4 3 2 6 2" xfId="0"/>
    <cellStyle name="Обычный 3 4 4 3 2 7" xfId="0"/>
    <cellStyle name="Обычный 3 4 4 3 2_Без баланса" xfId="0"/>
    <cellStyle name="Обычный 3 4 4 3 3" xfId="0"/>
    <cellStyle name="Обычный 3 4 4 3 3 2" xfId="0"/>
    <cellStyle name="Обычный 3 4 4 3 3 2 2" xfId="0"/>
    <cellStyle name="Обычный 3 4 4 3 3 2 2 2" xfId="0"/>
    <cellStyle name="Обычный 3 4 4 3 3 2 3" xfId="0"/>
    <cellStyle name="Обычный 3 4 4 3 3 2 3 2" xfId="0"/>
    <cellStyle name="Обычный 3 4 4 3 3 2 4" xfId="0"/>
    <cellStyle name="Обычный 3 4 4 3 3 2 4 2" xfId="0"/>
    <cellStyle name="Обычный 3 4 4 3 3 2 5" xfId="0"/>
    <cellStyle name="Обычный 3 4 4 3 3 3" xfId="0"/>
    <cellStyle name="Обычный 3 4 4 3 3 3 2" xfId="0"/>
    <cellStyle name="Обычный 3 4 4 3 3 4" xfId="0"/>
    <cellStyle name="Обычный 3 4 4 3 3 4 2" xfId="0"/>
    <cellStyle name="Обычный 3 4 4 3 3 5" xfId="0"/>
    <cellStyle name="Обычный 3 4 4 3 3 5 2" xfId="0"/>
    <cellStyle name="Обычный 3 4 4 3 3 6" xfId="0"/>
    <cellStyle name="Обычный 3 4 4 3 4" xfId="0"/>
    <cellStyle name="Обычный 3 4 4 3 4 2" xfId="0"/>
    <cellStyle name="Обычный 3 4 4 3 4 2 2" xfId="0"/>
    <cellStyle name="Обычный 3 4 4 3 4 3" xfId="0"/>
    <cellStyle name="Обычный 3 4 4 3 4 3 2" xfId="0"/>
    <cellStyle name="Обычный 3 4 4 3 4 4" xfId="0"/>
    <cellStyle name="Обычный 3 4 4 3 4 4 2" xfId="0"/>
    <cellStyle name="Обычный 3 4 4 3 4 5" xfId="0"/>
    <cellStyle name="Обычный 3 4 4 3 5" xfId="0"/>
    <cellStyle name="Обычный 3 4 4 3 5 2" xfId="0"/>
    <cellStyle name="Обычный 3 4 4 3 6" xfId="0"/>
    <cellStyle name="Обычный 3 4 4 3 6 2" xfId="0"/>
    <cellStyle name="Обычный 3 4 4 3 7" xfId="0"/>
    <cellStyle name="Обычный 3 4 4 3 7 2" xfId="0"/>
    <cellStyle name="Обычный 3 4 4 3 8" xfId="0"/>
    <cellStyle name="Обычный 3 4 4 3_Без баланса" xfId="0"/>
    <cellStyle name="Обычный 3 4 4 4" xfId="0"/>
    <cellStyle name="Обычный 3 4 4 4 2" xfId="0"/>
    <cellStyle name="Обычный 3 4 4 4 2 2" xfId="0"/>
    <cellStyle name="Обычный 3 4 4 4 2 2 2" xfId="0"/>
    <cellStyle name="Обычный 3 4 4 4 2 2 2 2" xfId="0"/>
    <cellStyle name="Обычный 3 4 4 4 2 2 3" xfId="0"/>
    <cellStyle name="Обычный 3 4 4 4 2 2 3 2" xfId="0"/>
    <cellStyle name="Обычный 3 4 4 4 2 2 4" xfId="0"/>
    <cellStyle name="Обычный 3 4 4 4 2 2 4 2" xfId="0"/>
    <cellStyle name="Обычный 3 4 4 4 2 2 5" xfId="0"/>
    <cellStyle name="Обычный 3 4 4 4 2 3" xfId="0"/>
    <cellStyle name="Обычный 3 4 4 4 2 3 2" xfId="0"/>
    <cellStyle name="Обычный 3 4 4 4 2 3 2 2" xfId="0"/>
    <cellStyle name="Обычный 3 4 4 4 2 3 3" xfId="0"/>
    <cellStyle name="Обычный 3 4 4 4 2 3 3 2" xfId="0"/>
    <cellStyle name="Обычный 3 4 4 4 2 3 4" xfId="0"/>
    <cellStyle name="Обычный 3 4 4 4 2 3 4 2" xfId="0"/>
    <cellStyle name="Обычный 3 4 4 4 2 3 5" xfId="0"/>
    <cellStyle name="Обычный 3 4 4 4 2 4" xfId="0"/>
    <cellStyle name="Обычный 3 4 4 4 2 4 2" xfId="0"/>
    <cellStyle name="Обычный 3 4 4 4 2 5" xfId="0"/>
    <cellStyle name="Обычный 3 4 4 4 2 5 2" xfId="0"/>
    <cellStyle name="Обычный 3 4 4 4 2 6" xfId="0"/>
    <cellStyle name="Обычный 3 4 4 4 2 6 2" xfId="0"/>
    <cellStyle name="Обычный 3 4 4 4 2 7" xfId="0"/>
    <cellStyle name="Обычный 3 4 4 4 2_Без баланса" xfId="0"/>
    <cellStyle name="Обычный 3 4 4 4 3" xfId="0"/>
    <cellStyle name="Обычный 3 4 4 4 3 2" xfId="0"/>
    <cellStyle name="Обычный 3 4 4 4 3 2 2" xfId="0"/>
    <cellStyle name="Обычный 3 4 4 4 3 3" xfId="0"/>
    <cellStyle name="Обычный 3 4 4 4 3 3 2" xfId="0"/>
    <cellStyle name="Обычный 3 4 4 4 3 4" xfId="0"/>
    <cellStyle name="Обычный 3 4 4 4 3 4 2" xfId="0"/>
    <cellStyle name="Обычный 3 4 4 4 3 5" xfId="0"/>
    <cellStyle name="Обычный 3 4 4 4 4" xfId="0"/>
    <cellStyle name="Обычный 3 4 4 4 4 2" xfId="0"/>
    <cellStyle name="Обычный 3 4 4 4 4 2 2" xfId="0"/>
    <cellStyle name="Обычный 3 4 4 4 4 3" xfId="0"/>
    <cellStyle name="Обычный 3 4 4 4 4 3 2" xfId="0"/>
    <cellStyle name="Обычный 3 4 4 4 4 4" xfId="0"/>
    <cellStyle name="Обычный 3 4 4 4 4 4 2" xfId="0"/>
    <cellStyle name="Обычный 3 4 4 4 4 5" xfId="0"/>
    <cellStyle name="Обычный 3 4 4 4 5" xfId="0"/>
    <cellStyle name="Обычный 3 4 4 4 5 2" xfId="0"/>
    <cellStyle name="Обычный 3 4 4 4 6" xfId="0"/>
    <cellStyle name="Обычный 3 4 4 4 6 2" xfId="0"/>
    <cellStyle name="Обычный 3 4 4 4 7" xfId="0"/>
    <cellStyle name="Обычный 3 4 4 4 7 2" xfId="0"/>
    <cellStyle name="Обычный 3 4 4 4 8" xfId="0"/>
    <cellStyle name="Обычный 3 4 4 4_Без баланса" xfId="0"/>
    <cellStyle name="Обычный 3 4 4 5" xfId="0"/>
    <cellStyle name="Обычный 3 4 4 5 10" xfId="0"/>
    <cellStyle name="Обычный 3 4 4 5 2" xfId="0"/>
    <cellStyle name="Обычный 3 4 4 5 2 2" xfId="0"/>
    <cellStyle name="Обычный 3 4 4 5 2 2 2" xfId="0"/>
    <cellStyle name="Обычный 3 4 4 5 2 2 2 2" xfId="0"/>
    <cellStyle name="Обычный 3 4 4 5 2 2 3" xfId="0"/>
    <cellStyle name="Обычный 3 4 4 5 2 2 3 2" xfId="0"/>
    <cellStyle name="Обычный 3 4 4 5 2 2 4" xfId="0"/>
    <cellStyle name="Обычный 3 4 4 5 2 2 4 2" xfId="0"/>
    <cellStyle name="Обычный 3 4 4 5 2 2 5" xfId="0"/>
    <cellStyle name="Обычный 3 4 4 5 2 3" xfId="0"/>
    <cellStyle name="Обычный 3 4 4 5 2 3 2" xfId="0"/>
    <cellStyle name="Обычный 3 4 4 5 2 4" xfId="0"/>
    <cellStyle name="Обычный 3 4 4 5 2 4 2" xfId="0"/>
    <cellStyle name="Обычный 3 4 4 5 2 5" xfId="0"/>
    <cellStyle name="Обычный 3 4 4 5 2 5 2" xfId="0"/>
    <cellStyle name="Обычный 3 4 4 5 2 6" xfId="0"/>
    <cellStyle name="Обычный 3 4 4 5 2_Без баланса" xfId="0"/>
    <cellStyle name="Обычный 3 4 4 5 3" xfId="0"/>
    <cellStyle name="Обычный 3 4 4 5 3 2" xfId="0"/>
    <cellStyle name="Обычный 3 4 4 5 3 2 2" xfId="0"/>
    <cellStyle name="Обычный 3 4 4 5 3 3" xfId="0"/>
    <cellStyle name="Обычный 3 4 4 5 3 3 2" xfId="0"/>
    <cellStyle name="Обычный 3 4 4 5 3 4" xfId="0"/>
    <cellStyle name="Обычный 3 4 4 5 3 4 2" xfId="0"/>
    <cellStyle name="Обычный 3 4 4 5 3 5" xfId="0"/>
    <cellStyle name="Обычный 3 4 4 5 4" xfId="0"/>
    <cellStyle name="Обычный 3 4 4 5 4 2" xfId="0"/>
    <cellStyle name="Обычный 3 4 4 5 4 2 2" xfId="0"/>
    <cellStyle name="Обычный 3 4 4 5 4 3" xfId="0"/>
    <cellStyle name="Обычный 3 4 4 5 4 3 2" xfId="0"/>
    <cellStyle name="Обычный 3 4 4 5 4 4" xfId="0"/>
    <cellStyle name="Обычный 3 4 4 5 4 4 2" xfId="0"/>
    <cellStyle name="Обычный 3 4 4 5 4 5" xfId="0"/>
    <cellStyle name="Обычный 3 4 4 5 5" xfId="0"/>
    <cellStyle name="Обычный 3 4 4 5 5 2" xfId="0"/>
    <cellStyle name="Обычный 3 4 4 5 5 2 2" xfId="0"/>
    <cellStyle name="Обычный 3 4 4 5 5 3" xfId="0"/>
    <cellStyle name="Обычный 3 4 4 5 5 3 2" xfId="0"/>
    <cellStyle name="Обычный 3 4 4 5 5 4" xfId="0"/>
    <cellStyle name="Обычный 3 4 4 5 5 4 2" xfId="0"/>
    <cellStyle name="Обычный 3 4 4 5 5 5" xfId="0"/>
    <cellStyle name="Обычный 3 4 4 5 6" xfId="0"/>
    <cellStyle name="Обычный 3 4 4 5 6 2" xfId="0"/>
    <cellStyle name="Обычный 3 4 4 5 6 2 2" xfId="0"/>
    <cellStyle name="Обычный 3 4 4 5 6 3" xfId="0"/>
    <cellStyle name="Обычный 3 4 4 5 6 3 2" xfId="0"/>
    <cellStyle name="Обычный 3 4 4 5 6 4" xfId="0"/>
    <cellStyle name="Обычный 3 4 4 5 6 4 2" xfId="0"/>
    <cellStyle name="Обычный 3 4 4 5 6 5" xfId="0"/>
    <cellStyle name="Обычный 3 4 4 5 7" xfId="0"/>
    <cellStyle name="Обычный 3 4 4 5 7 2" xfId="0"/>
    <cellStyle name="Обычный 3 4 4 5 8" xfId="0"/>
    <cellStyle name="Обычный 3 4 4 5 8 2" xfId="0"/>
    <cellStyle name="Обычный 3 4 4 5 9" xfId="0"/>
    <cellStyle name="Обычный 3 4 4 5 9 2" xfId="0"/>
    <cellStyle name="Обычный 3 4 4 5_Без баланса" xfId="0"/>
    <cellStyle name="Обычный 3 4 4 6" xfId="0"/>
    <cellStyle name="Обычный 3 4 4 6 2" xfId="0"/>
    <cellStyle name="Обычный 3 4 4 6 2 2" xfId="0"/>
    <cellStyle name="Обычный 3 4 4 6 2 2 2" xfId="0"/>
    <cellStyle name="Обычный 3 4 4 6 2 3" xfId="0"/>
    <cellStyle name="Обычный 3 4 4 6 2 3 2" xfId="0"/>
    <cellStyle name="Обычный 3 4 4 6 2 4" xfId="0"/>
    <cellStyle name="Обычный 3 4 4 6 2 4 2" xfId="0"/>
    <cellStyle name="Обычный 3 4 4 6 2 5" xfId="0"/>
    <cellStyle name="Обычный 3 4 4 6 3" xfId="0"/>
    <cellStyle name="Обычный 3 4 4 6 3 2" xfId="0"/>
    <cellStyle name="Обычный 3 4 4 6 3 2 2" xfId="0"/>
    <cellStyle name="Обычный 3 4 4 6 3 3" xfId="0"/>
    <cellStyle name="Обычный 3 4 4 6 3 3 2" xfId="0"/>
    <cellStyle name="Обычный 3 4 4 6 3 4" xfId="0"/>
    <cellStyle name="Обычный 3 4 4 6 3 4 2" xfId="0"/>
    <cellStyle name="Обычный 3 4 4 6 3 5" xfId="0"/>
    <cellStyle name="Обычный 3 4 4 6 4" xfId="0"/>
    <cellStyle name="Обычный 3 4 4 6 4 2" xfId="0"/>
    <cellStyle name="Обычный 3 4 4 6 5" xfId="0"/>
    <cellStyle name="Обычный 3 4 4 6 5 2" xfId="0"/>
    <cellStyle name="Обычный 3 4 4 6 6" xfId="0"/>
    <cellStyle name="Обычный 3 4 4 6 6 2" xfId="0"/>
    <cellStyle name="Обычный 3 4 4 6 7" xfId="0"/>
    <cellStyle name="Обычный 3 4 4 6_Без баланса" xfId="0"/>
    <cellStyle name="Обычный 3 4 4 7" xfId="0"/>
    <cellStyle name="Обычный 3 4 4 7 2" xfId="0"/>
    <cellStyle name="Обычный 3 4 4 7 2 2" xfId="0"/>
    <cellStyle name="Обычный 3 4 4 7 2 2 2" xfId="0"/>
    <cellStyle name="Обычный 3 4 4 7 2 3" xfId="0"/>
    <cellStyle name="Обычный 3 4 4 7 2 3 2" xfId="0"/>
    <cellStyle name="Обычный 3 4 4 7 2 4" xfId="0"/>
    <cellStyle name="Обычный 3 4 4 7 2 4 2" xfId="0"/>
    <cellStyle name="Обычный 3 4 4 7 2 5" xfId="0"/>
    <cellStyle name="Обычный 3 4 4 7 3" xfId="0"/>
    <cellStyle name="Обычный 3 4 4 7 3 2" xfId="0"/>
    <cellStyle name="Обычный 3 4 4 7 3 2 2" xfId="0"/>
    <cellStyle name="Обычный 3 4 4 7 3 3" xfId="0"/>
    <cellStyle name="Обычный 3 4 4 7 3 3 2" xfId="0"/>
    <cellStyle name="Обычный 3 4 4 7 3 4" xfId="0"/>
    <cellStyle name="Обычный 3 4 4 7 3 4 2" xfId="0"/>
    <cellStyle name="Обычный 3 4 4 7 3 5" xfId="0"/>
    <cellStyle name="Обычный 3 4 4 7 4" xfId="0"/>
    <cellStyle name="Обычный 3 4 4 7 4 2" xfId="0"/>
    <cellStyle name="Обычный 3 4 4 7 5" xfId="0"/>
    <cellStyle name="Обычный 3 4 4 7 5 2" xfId="0"/>
    <cellStyle name="Обычный 3 4 4 7 6" xfId="0"/>
    <cellStyle name="Обычный 3 4 4 7 6 2" xfId="0"/>
    <cellStyle name="Обычный 3 4 4 7 7" xfId="0"/>
    <cellStyle name="Обычный 3 4 4 7_Без баланса" xfId="0"/>
    <cellStyle name="Обычный 3 4 4 8" xfId="0"/>
    <cellStyle name="Обычный 3 4 4 8 2" xfId="0"/>
    <cellStyle name="Обычный 3 4 4 8 2 2" xfId="0"/>
    <cellStyle name="Обычный 3 4 4 8 2 2 2" xfId="0"/>
    <cellStyle name="Обычный 3 4 4 8 2 3" xfId="0"/>
    <cellStyle name="Обычный 3 4 4 8 2 3 2" xfId="0"/>
    <cellStyle name="Обычный 3 4 4 8 2 4" xfId="0"/>
    <cellStyle name="Обычный 3 4 4 8 2 4 2" xfId="0"/>
    <cellStyle name="Обычный 3 4 4 8 2 5" xfId="0"/>
    <cellStyle name="Обычный 3 4 4 8 3" xfId="0"/>
    <cellStyle name="Обычный 3 4 4 8 3 2" xfId="0"/>
    <cellStyle name="Обычный 3 4 4 8 4" xfId="0"/>
    <cellStyle name="Обычный 3 4 4 8 4 2" xfId="0"/>
    <cellStyle name="Обычный 3 4 4 8 5" xfId="0"/>
    <cellStyle name="Обычный 3 4 4 8 5 2" xfId="0"/>
    <cellStyle name="Обычный 3 4 4 8 6" xfId="0"/>
    <cellStyle name="Обычный 3 4 4 8_Без баланса" xfId="0"/>
    <cellStyle name="Обычный 3 4 4 9" xfId="0"/>
    <cellStyle name="Обычный 3 4 4 9 2" xfId="0"/>
    <cellStyle name="Обычный 3 4 4 9 2 2" xfId="0"/>
    <cellStyle name="Обычный 3 4 4 9 3" xfId="0"/>
    <cellStyle name="Обычный 3 4 4 9 3 2" xfId="0"/>
    <cellStyle name="Обычный 3 4 4 9 4" xfId="0"/>
    <cellStyle name="Обычный 3 4 4 9 4 2" xfId="0"/>
    <cellStyle name="Обычный 3 4 4 9 5" xfId="0"/>
    <cellStyle name="Обычный 3 4 4_Без баланса" xfId="0"/>
    <cellStyle name="Обычный 3 4 5" xfId="0"/>
    <cellStyle name="Обычный 3 4 5 2" xfId="0"/>
    <cellStyle name="Обычный 3 4 5 2 2" xfId="0"/>
    <cellStyle name="Обычный 3 4 5 2 2 2" xfId="0"/>
    <cellStyle name="Обычный 3 4 5 2 2 2 2" xfId="0"/>
    <cellStyle name="Обычный 3 4 5 2 2 2 2 2" xfId="0"/>
    <cellStyle name="Обычный 3 4 5 2 2 2 3" xfId="0"/>
    <cellStyle name="Обычный 3 4 5 2 2 2 3 2" xfId="0"/>
    <cellStyle name="Обычный 3 4 5 2 2 2 4" xfId="0"/>
    <cellStyle name="Обычный 3 4 5 2 2 2 4 2" xfId="0"/>
    <cellStyle name="Обычный 3 4 5 2 2 2 5" xfId="0"/>
    <cellStyle name="Обычный 3 4 5 2 2 3" xfId="0"/>
    <cellStyle name="Обычный 3 4 5 2 2 3 2" xfId="0"/>
    <cellStyle name="Обычный 3 4 5 2 2 3 2 2" xfId="0"/>
    <cellStyle name="Обычный 3 4 5 2 2 3 3" xfId="0"/>
    <cellStyle name="Обычный 3 4 5 2 2 3 3 2" xfId="0"/>
    <cellStyle name="Обычный 3 4 5 2 2 3 4" xfId="0"/>
    <cellStyle name="Обычный 3 4 5 2 2 3 4 2" xfId="0"/>
    <cellStyle name="Обычный 3 4 5 2 2 3 5" xfId="0"/>
    <cellStyle name="Обычный 3 4 5 2 2 4" xfId="0"/>
    <cellStyle name="Обычный 3 4 5 2 2 4 2" xfId="0"/>
    <cellStyle name="Обычный 3 4 5 2 2 5" xfId="0"/>
    <cellStyle name="Обычный 3 4 5 2 2 5 2" xfId="0"/>
    <cellStyle name="Обычный 3 4 5 2 2 6" xfId="0"/>
    <cellStyle name="Обычный 3 4 5 2 2 6 2" xfId="0"/>
    <cellStyle name="Обычный 3 4 5 2 2 7" xfId="0"/>
    <cellStyle name="Обычный 3 4 5 2 2_Без баланса" xfId="0"/>
    <cellStyle name="Обычный 3 4 5 2 3" xfId="0"/>
    <cellStyle name="Обычный 3 4 5 2 3 2" xfId="0"/>
    <cellStyle name="Обычный 3 4 5 2 3 2 2" xfId="0"/>
    <cellStyle name="Обычный 3 4 5 2 3 2 2 2" xfId="0"/>
    <cellStyle name="Обычный 3 4 5 2 3 2 3" xfId="0"/>
    <cellStyle name="Обычный 3 4 5 2 3 2 3 2" xfId="0"/>
    <cellStyle name="Обычный 3 4 5 2 3 2 4" xfId="0"/>
    <cellStyle name="Обычный 3 4 5 2 3 2 4 2" xfId="0"/>
    <cellStyle name="Обычный 3 4 5 2 3 2 5" xfId="0"/>
    <cellStyle name="Обычный 3 4 5 2 3 3" xfId="0"/>
    <cellStyle name="Обычный 3 4 5 2 3 3 2" xfId="0"/>
    <cellStyle name="Обычный 3 4 5 2 3 4" xfId="0"/>
    <cellStyle name="Обычный 3 4 5 2 3 4 2" xfId="0"/>
    <cellStyle name="Обычный 3 4 5 2 3 5" xfId="0"/>
    <cellStyle name="Обычный 3 4 5 2 3 5 2" xfId="0"/>
    <cellStyle name="Обычный 3 4 5 2 3 6" xfId="0"/>
    <cellStyle name="Обычный 3 4 5 2 4" xfId="0"/>
    <cellStyle name="Обычный 3 4 5 2 4 2" xfId="0"/>
    <cellStyle name="Обычный 3 4 5 2 4 2 2" xfId="0"/>
    <cellStyle name="Обычный 3 4 5 2 4 3" xfId="0"/>
    <cellStyle name="Обычный 3 4 5 2 4 3 2" xfId="0"/>
    <cellStyle name="Обычный 3 4 5 2 4 4" xfId="0"/>
    <cellStyle name="Обычный 3 4 5 2 4 4 2" xfId="0"/>
    <cellStyle name="Обычный 3 4 5 2 4 5" xfId="0"/>
    <cellStyle name="Обычный 3 4 5 2 5" xfId="0"/>
    <cellStyle name="Обычный 3 4 5 2 5 2" xfId="0"/>
    <cellStyle name="Обычный 3 4 5 2 6" xfId="0"/>
    <cellStyle name="Обычный 3 4 5 2 6 2" xfId="0"/>
    <cellStyle name="Обычный 3 4 5 2 7" xfId="0"/>
    <cellStyle name="Обычный 3 4 5 2 7 2" xfId="0"/>
    <cellStyle name="Обычный 3 4 5 2 8" xfId="0"/>
    <cellStyle name="Обычный 3 4 5 2_Без баланса" xfId="0"/>
    <cellStyle name="Обычный 3 4 5 3" xfId="0"/>
    <cellStyle name="Обычный 3 4 5 3 2" xfId="0"/>
    <cellStyle name="Обычный 3 4 5 3 2 2" xfId="0"/>
    <cellStyle name="Обычный 3 4 5 3 2 2 2" xfId="0"/>
    <cellStyle name="Обычный 3 4 5 3 2 3" xfId="0"/>
    <cellStyle name="Обычный 3 4 5 3 2 3 2" xfId="0"/>
    <cellStyle name="Обычный 3 4 5 3 2 4" xfId="0"/>
    <cellStyle name="Обычный 3 4 5 3 2 4 2" xfId="0"/>
    <cellStyle name="Обычный 3 4 5 3 2 5" xfId="0"/>
    <cellStyle name="Обычный 3 4 5 3 3" xfId="0"/>
    <cellStyle name="Обычный 3 4 5 3 3 2" xfId="0"/>
    <cellStyle name="Обычный 3 4 5 3 3 2 2" xfId="0"/>
    <cellStyle name="Обычный 3 4 5 3 3 3" xfId="0"/>
    <cellStyle name="Обычный 3 4 5 3 3 3 2" xfId="0"/>
    <cellStyle name="Обычный 3 4 5 3 3 4" xfId="0"/>
    <cellStyle name="Обычный 3 4 5 3 3 4 2" xfId="0"/>
    <cellStyle name="Обычный 3 4 5 3 3 5" xfId="0"/>
    <cellStyle name="Обычный 3 4 5 3 4" xfId="0"/>
    <cellStyle name="Обычный 3 4 5 3 4 2" xfId="0"/>
    <cellStyle name="Обычный 3 4 5 3 5" xfId="0"/>
    <cellStyle name="Обычный 3 4 5 3 5 2" xfId="0"/>
    <cellStyle name="Обычный 3 4 5 3 6" xfId="0"/>
    <cellStyle name="Обычный 3 4 5 3 6 2" xfId="0"/>
    <cellStyle name="Обычный 3 4 5 3 7" xfId="0"/>
    <cellStyle name="Обычный 3 4 5 3_Без баланса" xfId="0"/>
    <cellStyle name="Обычный 3 4 5 4" xfId="0"/>
    <cellStyle name="Обычный 3 4 5 4 2" xfId="0"/>
    <cellStyle name="Обычный 3 4 5 4 2 2" xfId="0"/>
    <cellStyle name="Обычный 3 4 5 4 2 2 2" xfId="0"/>
    <cellStyle name="Обычный 3 4 5 4 2 3" xfId="0"/>
    <cellStyle name="Обычный 3 4 5 4 2 3 2" xfId="0"/>
    <cellStyle name="Обычный 3 4 5 4 2 4" xfId="0"/>
    <cellStyle name="Обычный 3 4 5 4 2 4 2" xfId="0"/>
    <cellStyle name="Обычный 3 4 5 4 2 5" xfId="0"/>
    <cellStyle name="Обычный 3 4 5 4 3" xfId="0"/>
    <cellStyle name="Обычный 3 4 5 4 3 2" xfId="0"/>
    <cellStyle name="Обычный 3 4 5 4 4" xfId="0"/>
    <cellStyle name="Обычный 3 4 5 4 4 2" xfId="0"/>
    <cellStyle name="Обычный 3 4 5 4 5" xfId="0"/>
    <cellStyle name="Обычный 3 4 5 4 5 2" xfId="0"/>
    <cellStyle name="Обычный 3 4 5 4 6" xfId="0"/>
    <cellStyle name="Обычный 3 4 5 5" xfId="0"/>
    <cellStyle name="Обычный 3 4 5 5 2" xfId="0"/>
    <cellStyle name="Обычный 3 4 5 5 2 2" xfId="0"/>
    <cellStyle name="Обычный 3 4 5 5 3" xfId="0"/>
    <cellStyle name="Обычный 3 4 5 5 3 2" xfId="0"/>
    <cellStyle name="Обычный 3 4 5 5 4" xfId="0"/>
    <cellStyle name="Обычный 3 4 5 5 4 2" xfId="0"/>
    <cellStyle name="Обычный 3 4 5 5 5" xfId="0"/>
    <cellStyle name="Обычный 3 4 5 6" xfId="0"/>
    <cellStyle name="Обычный 3 4 5 6 2" xfId="0"/>
    <cellStyle name="Обычный 3 4 5 7" xfId="0"/>
    <cellStyle name="Обычный 3 4 5 7 2" xfId="0"/>
    <cellStyle name="Обычный 3 4 5 8" xfId="0"/>
    <cellStyle name="Обычный 3 4 5 8 2" xfId="0"/>
    <cellStyle name="Обычный 3 4 5 9" xfId="0"/>
    <cellStyle name="Обычный 3 4 5_Без баланса" xfId="0"/>
    <cellStyle name="Обычный 3 4 6" xfId="0"/>
    <cellStyle name="Обычный 3 4 6 2" xfId="0"/>
    <cellStyle name="Обычный 3 4 6 2 2" xfId="0"/>
    <cellStyle name="Обычный 3 4 6 2 2 2" xfId="0"/>
    <cellStyle name="Обычный 3 4 6 2 2 2 2" xfId="0"/>
    <cellStyle name="Обычный 3 4 6 2 2 3" xfId="0"/>
    <cellStyle name="Обычный 3 4 6 2 2 3 2" xfId="0"/>
    <cellStyle name="Обычный 3 4 6 2 2 4" xfId="0"/>
    <cellStyle name="Обычный 3 4 6 2 2 4 2" xfId="0"/>
    <cellStyle name="Обычный 3 4 6 2 2 5" xfId="0"/>
    <cellStyle name="Обычный 3 4 6 2 3" xfId="0"/>
    <cellStyle name="Обычный 3 4 6 2 3 2" xfId="0"/>
    <cellStyle name="Обычный 3 4 6 2 3 2 2" xfId="0"/>
    <cellStyle name="Обычный 3 4 6 2 3 3" xfId="0"/>
    <cellStyle name="Обычный 3 4 6 2 3 3 2" xfId="0"/>
    <cellStyle name="Обычный 3 4 6 2 3 4" xfId="0"/>
    <cellStyle name="Обычный 3 4 6 2 3 4 2" xfId="0"/>
    <cellStyle name="Обычный 3 4 6 2 3 5" xfId="0"/>
    <cellStyle name="Обычный 3 4 6 2 4" xfId="0"/>
    <cellStyle name="Обычный 3 4 6 2 4 2" xfId="0"/>
    <cellStyle name="Обычный 3 4 6 2 5" xfId="0"/>
    <cellStyle name="Обычный 3 4 6 2 5 2" xfId="0"/>
    <cellStyle name="Обычный 3 4 6 2 6" xfId="0"/>
    <cellStyle name="Обычный 3 4 6 2 6 2" xfId="0"/>
    <cellStyle name="Обычный 3 4 6 2 7" xfId="0"/>
    <cellStyle name="Обычный 3 4 6 2_Без баланса" xfId="0"/>
    <cellStyle name="Обычный 3 4 6 3" xfId="0"/>
    <cellStyle name="Обычный 3 4 6 3 2" xfId="0"/>
    <cellStyle name="Обычный 3 4 6 3 2 2" xfId="0"/>
    <cellStyle name="Обычный 3 4 6 3 2 2 2" xfId="0"/>
    <cellStyle name="Обычный 3 4 6 3 2 3" xfId="0"/>
    <cellStyle name="Обычный 3 4 6 3 2 3 2" xfId="0"/>
    <cellStyle name="Обычный 3 4 6 3 2 4" xfId="0"/>
    <cellStyle name="Обычный 3 4 6 3 2 4 2" xfId="0"/>
    <cellStyle name="Обычный 3 4 6 3 2 5" xfId="0"/>
    <cellStyle name="Обычный 3 4 6 3 3" xfId="0"/>
    <cellStyle name="Обычный 3 4 6 3 3 2" xfId="0"/>
    <cellStyle name="Обычный 3 4 6 3 4" xfId="0"/>
    <cellStyle name="Обычный 3 4 6 3 4 2" xfId="0"/>
    <cellStyle name="Обычный 3 4 6 3 5" xfId="0"/>
    <cellStyle name="Обычный 3 4 6 3 5 2" xfId="0"/>
    <cellStyle name="Обычный 3 4 6 3 6" xfId="0"/>
    <cellStyle name="Обычный 3 4 6 4" xfId="0"/>
    <cellStyle name="Обычный 3 4 6 4 2" xfId="0"/>
    <cellStyle name="Обычный 3 4 6 4 2 2" xfId="0"/>
    <cellStyle name="Обычный 3 4 6 4 3" xfId="0"/>
    <cellStyle name="Обычный 3 4 6 4 3 2" xfId="0"/>
    <cellStyle name="Обычный 3 4 6 4 4" xfId="0"/>
    <cellStyle name="Обычный 3 4 6 4 4 2" xfId="0"/>
    <cellStyle name="Обычный 3 4 6 4 5" xfId="0"/>
    <cellStyle name="Обычный 3 4 6 5" xfId="0"/>
    <cellStyle name="Обычный 3 4 6 5 2" xfId="0"/>
    <cellStyle name="Обычный 3 4 6 6" xfId="0"/>
    <cellStyle name="Обычный 3 4 6 6 2" xfId="0"/>
    <cellStyle name="Обычный 3 4 6 7" xfId="0"/>
    <cellStyle name="Обычный 3 4 6 7 2" xfId="0"/>
    <cellStyle name="Обычный 3 4 6 8" xfId="0"/>
    <cellStyle name="Обычный 3 4 6_Без баланса" xfId="0"/>
    <cellStyle name="Обычный 3 4 7" xfId="0"/>
    <cellStyle name="Обычный 3 4 7 2" xfId="0"/>
    <cellStyle name="Обычный 3 4 7 2 2" xfId="0"/>
    <cellStyle name="Обычный 3 4 7 2 2 2" xfId="0"/>
    <cellStyle name="Обычный 3 4 7 2 2 2 2" xfId="0"/>
    <cellStyle name="Обычный 3 4 7 2 2 3" xfId="0"/>
    <cellStyle name="Обычный 3 4 7 2 2 3 2" xfId="0"/>
    <cellStyle name="Обычный 3 4 7 2 2 4" xfId="0"/>
    <cellStyle name="Обычный 3 4 7 2 2 4 2" xfId="0"/>
    <cellStyle name="Обычный 3 4 7 2 2 5" xfId="0"/>
    <cellStyle name="Обычный 3 4 7 2 3" xfId="0"/>
    <cellStyle name="Обычный 3 4 7 2 3 2" xfId="0"/>
    <cellStyle name="Обычный 3 4 7 2 3 2 2" xfId="0"/>
    <cellStyle name="Обычный 3 4 7 2 3 3" xfId="0"/>
    <cellStyle name="Обычный 3 4 7 2 3 3 2" xfId="0"/>
    <cellStyle name="Обычный 3 4 7 2 3 4" xfId="0"/>
    <cellStyle name="Обычный 3 4 7 2 3 4 2" xfId="0"/>
    <cellStyle name="Обычный 3 4 7 2 3 5" xfId="0"/>
    <cellStyle name="Обычный 3 4 7 2 4" xfId="0"/>
    <cellStyle name="Обычный 3 4 7 2 4 2" xfId="0"/>
    <cellStyle name="Обычный 3 4 7 2 5" xfId="0"/>
    <cellStyle name="Обычный 3 4 7 2 5 2" xfId="0"/>
    <cellStyle name="Обычный 3 4 7 2 6" xfId="0"/>
    <cellStyle name="Обычный 3 4 7 2 6 2" xfId="0"/>
    <cellStyle name="Обычный 3 4 7 2 7" xfId="0"/>
    <cellStyle name="Обычный 3 4 7 2_Без баланса" xfId="0"/>
    <cellStyle name="Обычный 3 4 7 3" xfId="0"/>
    <cellStyle name="Обычный 3 4 7 3 2" xfId="0"/>
    <cellStyle name="Обычный 3 4 7 3 2 2" xfId="0"/>
    <cellStyle name="Обычный 3 4 7 3 3" xfId="0"/>
    <cellStyle name="Обычный 3 4 7 3 3 2" xfId="0"/>
    <cellStyle name="Обычный 3 4 7 3 4" xfId="0"/>
    <cellStyle name="Обычный 3 4 7 3 4 2" xfId="0"/>
    <cellStyle name="Обычный 3 4 7 3 5" xfId="0"/>
    <cellStyle name="Обычный 3 4 7 4" xfId="0"/>
    <cellStyle name="Обычный 3 4 7 4 2" xfId="0"/>
    <cellStyle name="Обычный 3 4 7 4 2 2" xfId="0"/>
    <cellStyle name="Обычный 3 4 7 4 3" xfId="0"/>
    <cellStyle name="Обычный 3 4 7 4 3 2" xfId="0"/>
    <cellStyle name="Обычный 3 4 7 4 4" xfId="0"/>
    <cellStyle name="Обычный 3 4 7 4 4 2" xfId="0"/>
    <cellStyle name="Обычный 3 4 7 4 5" xfId="0"/>
    <cellStyle name="Обычный 3 4 7 5" xfId="0"/>
    <cellStyle name="Обычный 3 4 7 5 2" xfId="0"/>
    <cellStyle name="Обычный 3 4 7 6" xfId="0"/>
    <cellStyle name="Обычный 3 4 7 6 2" xfId="0"/>
    <cellStyle name="Обычный 3 4 7 7" xfId="0"/>
    <cellStyle name="Обычный 3 4 7 7 2" xfId="0"/>
    <cellStyle name="Обычный 3 4 7 8" xfId="0"/>
    <cellStyle name="Обычный 3 4 7_Без баланса" xfId="0"/>
    <cellStyle name="Обычный 3 4 8" xfId="0"/>
    <cellStyle name="Обычный 3 4 8 10" xfId="0"/>
    <cellStyle name="Обычный 3 4 8 2" xfId="0"/>
    <cellStyle name="Обычный 3 4 8 2 2" xfId="0"/>
    <cellStyle name="Обычный 3 4 8 2 2 2" xfId="0"/>
    <cellStyle name="Обычный 3 4 8 2 2 2 2" xfId="0"/>
    <cellStyle name="Обычный 3 4 8 2 2 3" xfId="0"/>
    <cellStyle name="Обычный 3 4 8 2 2 3 2" xfId="0"/>
    <cellStyle name="Обычный 3 4 8 2 2 4" xfId="0"/>
    <cellStyle name="Обычный 3 4 8 2 2 4 2" xfId="0"/>
    <cellStyle name="Обычный 3 4 8 2 2 5" xfId="0"/>
    <cellStyle name="Обычный 3 4 8 2 3" xfId="0"/>
    <cellStyle name="Обычный 3 4 8 2 3 2" xfId="0"/>
    <cellStyle name="Обычный 3 4 8 2 4" xfId="0"/>
    <cellStyle name="Обычный 3 4 8 2 4 2" xfId="0"/>
    <cellStyle name="Обычный 3 4 8 2 5" xfId="0"/>
    <cellStyle name="Обычный 3 4 8 2 5 2" xfId="0"/>
    <cellStyle name="Обычный 3 4 8 2 6" xfId="0"/>
    <cellStyle name="Обычный 3 4 8 2_Без баланса" xfId="0"/>
    <cellStyle name="Обычный 3 4 8 3" xfId="0"/>
    <cellStyle name="Обычный 3 4 8 3 2" xfId="0"/>
    <cellStyle name="Обычный 3 4 8 3 2 2" xfId="0"/>
    <cellStyle name="Обычный 3 4 8 3 3" xfId="0"/>
    <cellStyle name="Обычный 3 4 8 3 3 2" xfId="0"/>
    <cellStyle name="Обычный 3 4 8 3 4" xfId="0"/>
    <cellStyle name="Обычный 3 4 8 3 4 2" xfId="0"/>
    <cellStyle name="Обычный 3 4 8 3 5" xfId="0"/>
    <cellStyle name="Обычный 3 4 8 4" xfId="0"/>
    <cellStyle name="Обычный 3 4 8 4 2" xfId="0"/>
    <cellStyle name="Обычный 3 4 8 4 2 2" xfId="0"/>
    <cellStyle name="Обычный 3 4 8 4 3" xfId="0"/>
    <cellStyle name="Обычный 3 4 8 4 3 2" xfId="0"/>
    <cellStyle name="Обычный 3 4 8 4 4" xfId="0"/>
    <cellStyle name="Обычный 3 4 8 4 4 2" xfId="0"/>
    <cellStyle name="Обычный 3 4 8 4 5" xfId="0"/>
    <cellStyle name="Обычный 3 4 8 5" xfId="0"/>
    <cellStyle name="Обычный 3 4 8 5 2" xfId="0"/>
    <cellStyle name="Обычный 3 4 8 5 2 2" xfId="0"/>
    <cellStyle name="Обычный 3 4 8 5 3" xfId="0"/>
    <cellStyle name="Обычный 3 4 8 5 3 2" xfId="0"/>
    <cellStyle name="Обычный 3 4 8 5 4" xfId="0"/>
    <cellStyle name="Обычный 3 4 8 5 4 2" xfId="0"/>
    <cellStyle name="Обычный 3 4 8 5 5" xfId="0"/>
    <cellStyle name="Обычный 3 4 8 6" xfId="0"/>
    <cellStyle name="Обычный 3 4 8 6 2" xfId="0"/>
    <cellStyle name="Обычный 3 4 8 6 2 2" xfId="0"/>
    <cellStyle name="Обычный 3 4 8 6 3" xfId="0"/>
    <cellStyle name="Обычный 3 4 8 6 3 2" xfId="0"/>
    <cellStyle name="Обычный 3 4 8 6 4" xfId="0"/>
    <cellStyle name="Обычный 3 4 8 6 4 2" xfId="0"/>
    <cellStyle name="Обычный 3 4 8 6 5" xfId="0"/>
    <cellStyle name="Обычный 3 4 8 7" xfId="0"/>
    <cellStyle name="Обычный 3 4 8 7 2" xfId="0"/>
    <cellStyle name="Обычный 3 4 8 8" xfId="0"/>
    <cellStyle name="Обычный 3 4 8 8 2" xfId="0"/>
    <cellStyle name="Обычный 3 4 8 9" xfId="0"/>
    <cellStyle name="Обычный 3 4 8 9 2" xfId="0"/>
    <cellStyle name="Обычный 3 4 8_Без баланса" xfId="0"/>
    <cellStyle name="Обычный 3 4 9" xfId="0"/>
    <cellStyle name="Обычный 3 4 9 2" xfId="0"/>
    <cellStyle name="Обычный 3 4 9 2 2" xfId="0"/>
    <cellStyle name="Обычный 3 4 9 2 2 2" xfId="0"/>
    <cellStyle name="Обычный 3 4 9 2 3" xfId="0"/>
    <cellStyle name="Обычный 3 4 9 2 3 2" xfId="0"/>
    <cellStyle name="Обычный 3 4 9 2 4" xfId="0"/>
    <cellStyle name="Обычный 3 4 9 2 4 2" xfId="0"/>
    <cellStyle name="Обычный 3 4 9 2 5" xfId="0"/>
    <cellStyle name="Обычный 3 4 9 3" xfId="0"/>
    <cellStyle name="Обычный 3 4 9 3 2" xfId="0"/>
    <cellStyle name="Обычный 3 4 9 3 2 2" xfId="0"/>
    <cellStyle name="Обычный 3 4 9 3 3" xfId="0"/>
    <cellStyle name="Обычный 3 4 9 3 3 2" xfId="0"/>
    <cellStyle name="Обычный 3 4 9 3 4" xfId="0"/>
    <cellStyle name="Обычный 3 4 9 3 4 2" xfId="0"/>
    <cellStyle name="Обычный 3 4 9 3 5" xfId="0"/>
    <cellStyle name="Обычный 3 4 9 4" xfId="0"/>
    <cellStyle name="Обычный 3 4 9 4 2" xfId="0"/>
    <cellStyle name="Обычный 3 4 9 5" xfId="0"/>
    <cellStyle name="Обычный 3 4 9 5 2" xfId="0"/>
    <cellStyle name="Обычный 3 4 9 6" xfId="0"/>
    <cellStyle name="Обычный 3 4 9 6 2" xfId="0"/>
    <cellStyle name="Обычный 3 4 9 7" xfId="0"/>
    <cellStyle name="Обычный 3 4 9_Без баланса" xfId="0"/>
    <cellStyle name="Обычный 3 40" xfId="0"/>
    <cellStyle name="Обычный 3 41" xfId="0"/>
    <cellStyle name="Обычный 3 42" xfId="0"/>
    <cellStyle name="Обычный 3 43" xfId="0"/>
    <cellStyle name="Обычный 3 44" xfId="0"/>
    <cellStyle name="Обычный 3 45" xfId="0"/>
    <cellStyle name="Обычный 3 46" xfId="0"/>
    <cellStyle name="Обычный 3 47" xfId="0"/>
    <cellStyle name="Обычный 3 48" xfId="0"/>
    <cellStyle name="Обычный 3 49" xfId="0"/>
    <cellStyle name="Обычный 3 4_Без баланса" xfId="0"/>
    <cellStyle name="Обычный 3 5" xfId="0"/>
    <cellStyle name="Обычный 3 5 10" xfId="0"/>
    <cellStyle name="Обычный 3 5 10 2" xfId="0"/>
    <cellStyle name="Обычный 3 5 10 2 2" xfId="0"/>
    <cellStyle name="Обычный 3 5 10 2 2 2" xfId="0"/>
    <cellStyle name="Обычный 3 5 10 2 3" xfId="0"/>
    <cellStyle name="Обычный 3 5 10 2 3 2" xfId="0"/>
    <cellStyle name="Обычный 3 5 10 2 4" xfId="0"/>
    <cellStyle name="Обычный 3 5 10 2 4 2" xfId="0"/>
    <cellStyle name="Обычный 3 5 10 2 5" xfId="0"/>
    <cellStyle name="Обычный 3 5 10 3" xfId="0"/>
    <cellStyle name="Обычный 3 5 10 3 2" xfId="0"/>
    <cellStyle name="Обычный 3 5 10 4" xfId="0"/>
    <cellStyle name="Обычный 3 5 10 4 2" xfId="0"/>
    <cellStyle name="Обычный 3 5 10 5" xfId="0"/>
    <cellStyle name="Обычный 3 5 10 5 2" xfId="0"/>
    <cellStyle name="Обычный 3 5 10 6" xfId="0"/>
    <cellStyle name="Обычный 3 5 10_Без баланса" xfId="0"/>
    <cellStyle name="Обычный 3 5 11" xfId="0"/>
    <cellStyle name="Обычный 3 5 11 2" xfId="0"/>
    <cellStyle name="Обычный 3 5 11 2 2" xfId="0"/>
    <cellStyle name="Обычный 3 5 11 3" xfId="0"/>
    <cellStyle name="Обычный 3 5 11 3 2" xfId="0"/>
    <cellStyle name="Обычный 3 5 11 4" xfId="0"/>
    <cellStyle name="Обычный 3 5 11 4 2" xfId="0"/>
    <cellStyle name="Обычный 3 5 11 5" xfId="0"/>
    <cellStyle name="Обычный 3 5 12" xfId="0"/>
    <cellStyle name="Обычный 3 5 12 2" xfId="0"/>
    <cellStyle name="Обычный 3 5 12 2 2" xfId="0"/>
    <cellStyle name="Обычный 3 5 12 3" xfId="0"/>
    <cellStyle name="Обычный 3 5 12 3 2" xfId="0"/>
    <cellStyle name="Обычный 3 5 12 4" xfId="0"/>
    <cellStyle name="Обычный 3 5 12 4 2" xfId="0"/>
    <cellStyle name="Обычный 3 5 12 5" xfId="0"/>
    <cellStyle name="Обычный 3 5 13" xfId="0"/>
    <cellStyle name="Обычный 3 5 13 2" xfId="0"/>
    <cellStyle name="Обычный 3 5 13 2 2" xfId="0"/>
    <cellStyle name="Обычный 3 5 13 3" xfId="0"/>
    <cellStyle name="Обычный 3 5 13 3 2" xfId="0"/>
    <cellStyle name="Обычный 3 5 13 4" xfId="0"/>
    <cellStyle name="Обычный 3 5 13 4 2" xfId="0"/>
    <cellStyle name="Обычный 3 5 13 5" xfId="0"/>
    <cellStyle name="Обычный 3 5 14" xfId="0"/>
    <cellStyle name="Обычный 3 5 14 2" xfId="0"/>
    <cellStyle name="Обычный 3 5 14 2 2" xfId="0"/>
    <cellStyle name="Обычный 3 5 14 3" xfId="0"/>
    <cellStyle name="Обычный 3 5 14 3 2" xfId="0"/>
    <cellStyle name="Обычный 3 5 14 4" xfId="0"/>
    <cellStyle name="Обычный 3 5 14 4 2" xfId="0"/>
    <cellStyle name="Обычный 3 5 14 5" xfId="0"/>
    <cellStyle name="Обычный 3 5 15" xfId="0"/>
    <cellStyle name="Обычный 3 5 15 2" xfId="0"/>
    <cellStyle name="Обычный 3 5 16" xfId="0"/>
    <cellStyle name="Обычный 3 5 16 2" xfId="0"/>
    <cellStyle name="Обычный 3 5 17" xfId="0"/>
    <cellStyle name="Обычный 3 5 17 2" xfId="0"/>
    <cellStyle name="Обычный 3 5 18" xfId="0"/>
    <cellStyle name="Обычный 3 5 2" xfId="0"/>
    <cellStyle name="Обычный 3 5 2 10" xfId="0"/>
    <cellStyle name="Обычный 3 5 2 10 2" xfId="0"/>
    <cellStyle name="Обычный 3 5 2 10 2 2" xfId="0"/>
    <cellStyle name="Обычный 3 5 2 10 3" xfId="0"/>
    <cellStyle name="Обычный 3 5 2 10 3 2" xfId="0"/>
    <cellStyle name="Обычный 3 5 2 10 4" xfId="0"/>
    <cellStyle name="Обычный 3 5 2 10 4 2" xfId="0"/>
    <cellStyle name="Обычный 3 5 2 10 5" xfId="0"/>
    <cellStyle name="Обычный 3 5 2 11" xfId="0"/>
    <cellStyle name="Обычный 3 5 2 11 2" xfId="0"/>
    <cellStyle name="Обычный 3 5 2 11 2 2" xfId="0"/>
    <cellStyle name="Обычный 3 5 2 11 3" xfId="0"/>
    <cellStyle name="Обычный 3 5 2 11 3 2" xfId="0"/>
    <cellStyle name="Обычный 3 5 2 11 4" xfId="0"/>
    <cellStyle name="Обычный 3 5 2 11 4 2" xfId="0"/>
    <cellStyle name="Обычный 3 5 2 11 5" xfId="0"/>
    <cellStyle name="Обычный 3 5 2 12" xfId="0"/>
    <cellStyle name="Обычный 3 5 2 12 2" xfId="0"/>
    <cellStyle name="Обычный 3 5 2 13" xfId="0"/>
    <cellStyle name="Обычный 3 5 2 13 2" xfId="0"/>
    <cellStyle name="Обычный 3 5 2 14" xfId="0"/>
    <cellStyle name="Обычный 3 5 2 14 2" xfId="0"/>
    <cellStyle name="Обычный 3 5 2 15" xfId="0"/>
    <cellStyle name="Обычный 3 5 2 2" xfId="0"/>
    <cellStyle name="Обычный 3 5 2 2 10" xfId="0"/>
    <cellStyle name="Обычный 3 5 2 2 10 2" xfId="0"/>
    <cellStyle name="Обычный 3 5 2 2 10 2 2" xfId="0"/>
    <cellStyle name="Обычный 3 5 2 2 10 3" xfId="0"/>
    <cellStyle name="Обычный 3 5 2 2 10 3 2" xfId="0"/>
    <cellStyle name="Обычный 3 5 2 2 10 4" xfId="0"/>
    <cellStyle name="Обычный 3 5 2 2 10 4 2" xfId="0"/>
    <cellStyle name="Обычный 3 5 2 2 10 5" xfId="0"/>
    <cellStyle name="Обычный 3 5 2 2 11" xfId="0"/>
    <cellStyle name="Обычный 3 5 2 2 11 2" xfId="0"/>
    <cellStyle name="Обычный 3 5 2 2 12" xfId="0"/>
    <cellStyle name="Обычный 3 5 2 2 12 2" xfId="0"/>
    <cellStyle name="Обычный 3 5 2 2 13" xfId="0"/>
    <cellStyle name="Обычный 3 5 2 2 13 2" xfId="0"/>
    <cellStyle name="Обычный 3 5 2 2 14" xfId="0"/>
    <cellStyle name="Обычный 3 5 2 2 2" xfId="0"/>
    <cellStyle name="Обычный 3 5 2 2 2 2" xfId="0"/>
    <cellStyle name="Обычный 3 5 2 2 2 2 2" xfId="0"/>
    <cellStyle name="Обычный 3 5 2 2 2 2 2 2" xfId="0"/>
    <cellStyle name="Обычный 3 5 2 2 2 2 2 2 2" xfId="0"/>
    <cellStyle name="Обычный 3 5 2 2 2 2 2 2 2 2" xfId="0"/>
    <cellStyle name="Обычный 3 5 2 2 2 2 2 2 3" xfId="0"/>
    <cellStyle name="Обычный 3 5 2 2 2 2 2 2 3 2" xfId="0"/>
    <cellStyle name="Обычный 3 5 2 2 2 2 2 2 4" xfId="0"/>
    <cellStyle name="Обычный 3 5 2 2 2 2 2 2 4 2" xfId="0"/>
    <cellStyle name="Обычный 3 5 2 2 2 2 2 2 5" xfId="0"/>
    <cellStyle name="Обычный 3 5 2 2 2 2 2 3" xfId="0"/>
    <cellStyle name="Обычный 3 5 2 2 2 2 2 3 2" xfId="0"/>
    <cellStyle name="Обычный 3 5 2 2 2 2 2 3 2 2" xfId="0"/>
    <cellStyle name="Обычный 3 5 2 2 2 2 2 3 3" xfId="0"/>
    <cellStyle name="Обычный 3 5 2 2 2 2 2 3 3 2" xfId="0"/>
    <cellStyle name="Обычный 3 5 2 2 2 2 2 3 4" xfId="0"/>
    <cellStyle name="Обычный 3 5 2 2 2 2 2 3 4 2" xfId="0"/>
    <cellStyle name="Обычный 3 5 2 2 2 2 2 3 5" xfId="0"/>
    <cellStyle name="Обычный 3 5 2 2 2 2 2 4" xfId="0"/>
    <cellStyle name="Обычный 3 5 2 2 2 2 2 4 2" xfId="0"/>
    <cellStyle name="Обычный 3 5 2 2 2 2 2 5" xfId="0"/>
    <cellStyle name="Обычный 3 5 2 2 2 2 2 5 2" xfId="0"/>
    <cellStyle name="Обычный 3 5 2 2 2 2 2 6" xfId="0"/>
    <cellStyle name="Обычный 3 5 2 2 2 2 2 6 2" xfId="0"/>
    <cellStyle name="Обычный 3 5 2 2 2 2 2 7" xfId="0"/>
    <cellStyle name="Обычный 3 5 2 2 2 2 2_Без баланса" xfId="0"/>
    <cellStyle name="Обычный 3 5 2 2 2 2 3" xfId="0"/>
    <cellStyle name="Обычный 3 5 2 2 2 2 3 2" xfId="0"/>
    <cellStyle name="Обычный 3 5 2 2 2 2 3 2 2" xfId="0"/>
    <cellStyle name="Обычный 3 5 2 2 2 2 3 2 2 2" xfId="0"/>
    <cellStyle name="Обычный 3 5 2 2 2 2 3 2 3" xfId="0"/>
    <cellStyle name="Обычный 3 5 2 2 2 2 3 2 3 2" xfId="0"/>
    <cellStyle name="Обычный 3 5 2 2 2 2 3 2 4" xfId="0"/>
    <cellStyle name="Обычный 3 5 2 2 2 2 3 2 4 2" xfId="0"/>
    <cellStyle name="Обычный 3 5 2 2 2 2 3 2 5" xfId="0"/>
    <cellStyle name="Обычный 3 5 2 2 2 2 3 3" xfId="0"/>
    <cellStyle name="Обычный 3 5 2 2 2 2 3 3 2" xfId="0"/>
    <cellStyle name="Обычный 3 5 2 2 2 2 3 4" xfId="0"/>
    <cellStyle name="Обычный 3 5 2 2 2 2 3 4 2" xfId="0"/>
    <cellStyle name="Обычный 3 5 2 2 2 2 3 5" xfId="0"/>
    <cellStyle name="Обычный 3 5 2 2 2 2 3 5 2" xfId="0"/>
    <cellStyle name="Обычный 3 5 2 2 2 2 3 6" xfId="0"/>
    <cellStyle name="Обычный 3 5 2 2 2 2 4" xfId="0"/>
    <cellStyle name="Обычный 3 5 2 2 2 2 4 2" xfId="0"/>
    <cellStyle name="Обычный 3 5 2 2 2 2 4 2 2" xfId="0"/>
    <cellStyle name="Обычный 3 5 2 2 2 2 4 3" xfId="0"/>
    <cellStyle name="Обычный 3 5 2 2 2 2 4 3 2" xfId="0"/>
    <cellStyle name="Обычный 3 5 2 2 2 2 4 4" xfId="0"/>
    <cellStyle name="Обычный 3 5 2 2 2 2 4 4 2" xfId="0"/>
    <cellStyle name="Обычный 3 5 2 2 2 2 4 5" xfId="0"/>
    <cellStyle name="Обычный 3 5 2 2 2 2 5" xfId="0"/>
    <cellStyle name="Обычный 3 5 2 2 2 2 5 2" xfId="0"/>
    <cellStyle name="Обычный 3 5 2 2 2 2 6" xfId="0"/>
    <cellStyle name="Обычный 3 5 2 2 2 2 6 2" xfId="0"/>
    <cellStyle name="Обычный 3 5 2 2 2 2 7" xfId="0"/>
    <cellStyle name="Обычный 3 5 2 2 2 2 7 2" xfId="0"/>
    <cellStyle name="Обычный 3 5 2 2 2 2 8" xfId="0"/>
    <cellStyle name="Обычный 3 5 2 2 2 2_Без баланса" xfId="0"/>
    <cellStyle name="Обычный 3 5 2 2 2 3" xfId="0"/>
    <cellStyle name="Обычный 3 5 2 2 2 3 2" xfId="0"/>
    <cellStyle name="Обычный 3 5 2 2 2 3 2 2" xfId="0"/>
    <cellStyle name="Обычный 3 5 2 2 2 3 2 2 2" xfId="0"/>
    <cellStyle name="Обычный 3 5 2 2 2 3 2 3" xfId="0"/>
    <cellStyle name="Обычный 3 5 2 2 2 3 2 3 2" xfId="0"/>
    <cellStyle name="Обычный 3 5 2 2 2 3 2 4" xfId="0"/>
    <cellStyle name="Обычный 3 5 2 2 2 3 2 4 2" xfId="0"/>
    <cellStyle name="Обычный 3 5 2 2 2 3 2 5" xfId="0"/>
    <cellStyle name="Обычный 3 5 2 2 2 3 3" xfId="0"/>
    <cellStyle name="Обычный 3 5 2 2 2 3 3 2" xfId="0"/>
    <cellStyle name="Обычный 3 5 2 2 2 3 3 2 2" xfId="0"/>
    <cellStyle name="Обычный 3 5 2 2 2 3 3 3" xfId="0"/>
    <cellStyle name="Обычный 3 5 2 2 2 3 3 3 2" xfId="0"/>
    <cellStyle name="Обычный 3 5 2 2 2 3 3 4" xfId="0"/>
    <cellStyle name="Обычный 3 5 2 2 2 3 3 4 2" xfId="0"/>
    <cellStyle name="Обычный 3 5 2 2 2 3 3 5" xfId="0"/>
    <cellStyle name="Обычный 3 5 2 2 2 3 4" xfId="0"/>
    <cellStyle name="Обычный 3 5 2 2 2 3 4 2" xfId="0"/>
    <cellStyle name="Обычный 3 5 2 2 2 3 5" xfId="0"/>
    <cellStyle name="Обычный 3 5 2 2 2 3 5 2" xfId="0"/>
    <cellStyle name="Обычный 3 5 2 2 2 3 6" xfId="0"/>
    <cellStyle name="Обычный 3 5 2 2 2 3 6 2" xfId="0"/>
    <cellStyle name="Обычный 3 5 2 2 2 3 7" xfId="0"/>
    <cellStyle name="Обычный 3 5 2 2 2 3_Без баланса" xfId="0"/>
    <cellStyle name="Обычный 3 5 2 2 2 4" xfId="0"/>
    <cellStyle name="Обычный 3 5 2 2 2 4 2" xfId="0"/>
    <cellStyle name="Обычный 3 5 2 2 2 4 2 2" xfId="0"/>
    <cellStyle name="Обычный 3 5 2 2 2 4 2 2 2" xfId="0"/>
    <cellStyle name="Обычный 3 5 2 2 2 4 2 3" xfId="0"/>
    <cellStyle name="Обычный 3 5 2 2 2 4 2 3 2" xfId="0"/>
    <cellStyle name="Обычный 3 5 2 2 2 4 2 4" xfId="0"/>
    <cellStyle name="Обычный 3 5 2 2 2 4 2 4 2" xfId="0"/>
    <cellStyle name="Обычный 3 5 2 2 2 4 2 5" xfId="0"/>
    <cellStyle name="Обычный 3 5 2 2 2 4 3" xfId="0"/>
    <cellStyle name="Обычный 3 5 2 2 2 4 3 2" xfId="0"/>
    <cellStyle name="Обычный 3 5 2 2 2 4 4" xfId="0"/>
    <cellStyle name="Обычный 3 5 2 2 2 4 4 2" xfId="0"/>
    <cellStyle name="Обычный 3 5 2 2 2 4 5" xfId="0"/>
    <cellStyle name="Обычный 3 5 2 2 2 4 5 2" xfId="0"/>
    <cellStyle name="Обычный 3 5 2 2 2 4 6" xfId="0"/>
    <cellStyle name="Обычный 3 5 2 2 2 5" xfId="0"/>
    <cellStyle name="Обычный 3 5 2 2 2 5 2" xfId="0"/>
    <cellStyle name="Обычный 3 5 2 2 2 5 2 2" xfId="0"/>
    <cellStyle name="Обычный 3 5 2 2 2 5 3" xfId="0"/>
    <cellStyle name="Обычный 3 5 2 2 2 5 3 2" xfId="0"/>
    <cellStyle name="Обычный 3 5 2 2 2 5 4" xfId="0"/>
    <cellStyle name="Обычный 3 5 2 2 2 5 4 2" xfId="0"/>
    <cellStyle name="Обычный 3 5 2 2 2 5 5" xfId="0"/>
    <cellStyle name="Обычный 3 5 2 2 2 6" xfId="0"/>
    <cellStyle name="Обычный 3 5 2 2 2 6 2" xfId="0"/>
    <cellStyle name="Обычный 3 5 2 2 2 7" xfId="0"/>
    <cellStyle name="Обычный 3 5 2 2 2 7 2" xfId="0"/>
    <cellStyle name="Обычный 3 5 2 2 2 8" xfId="0"/>
    <cellStyle name="Обычный 3 5 2 2 2 8 2" xfId="0"/>
    <cellStyle name="Обычный 3 5 2 2 2 9" xfId="0"/>
    <cellStyle name="Обычный 3 5 2 2 2_Без баланса" xfId="0"/>
    <cellStyle name="Обычный 3 5 2 2 3" xfId="0"/>
    <cellStyle name="Обычный 3 5 2 2 3 2" xfId="0"/>
    <cellStyle name="Обычный 3 5 2 2 3 2 2" xfId="0"/>
    <cellStyle name="Обычный 3 5 2 2 3 2 2 2" xfId="0"/>
    <cellStyle name="Обычный 3 5 2 2 3 2 2 2 2" xfId="0"/>
    <cellStyle name="Обычный 3 5 2 2 3 2 2 3" xfId="0"/>
    <cellStyle name="Обычный 3 5 2 2 3 2 2 3 2" xfId="0"/>
    <cellStyle name="Обычный 3 5 2 2 3 2 2 4" xfId="0"/>
    <cellStyle name="Обычный 3 5 2 2 3 2 2 4 2" xfId="0"/>
    <cellStyle name="Обычный 3 5 2 2 3 2 2 5" xfId="0"/>
    <cellStyle name="Обычный 3 5 2 2 3 2 3" xfId="0"/>
    <cellStyle name="Обычный 3 5 2 2 3 2 3 2" xfId="0"/>
    <cellStyle name="Обычный 3 5 2 2 3 2 3 2 2" xfId="0"/>
    <cellStyle name="Обычный 3 5 2 2 3 2 3 3" xfId="0"/>
    <cellStyle name="Обычный 3 5 2 2 3 2 3 3 2" xfId="0"/>
    <cellStyle name="Обычный 3 5 2 2 3 2 3 4" xfId="0"/>
    <cellStyle name="Обычный 3 5 2 2 3 2 3 4 2" xfId="0"/>
    <cellStyle name="Обычный 3 5 2 2 3 2 3 5" xfId="0"/>
    <cellStyle name="Обычный 3 5 2 2 3 2 4" xfId="0"/>
    <cellStyle name="Обычный 3 5 2 2 3 2 4 2" xfId="0"/>
    <cellStyle name="Обычный 3 5 2 2 3 2 5" xfId="0"/>
    <cellStyle name="Обычный 3 5 2 2 3 2 5 2" xfId="0"/>
    <cellStyle name="Обычный 3 5 2 2 3 2 6" xfId="0"/>
    <cellStyle name="Обычный 3 5 2 2 3 2 6 2" xfId="0"/>
    <cellStyle name="Обычный 3 5 2 2 3 2 7" xfId="0"/>
    <cellStyle name="Обычный 3 5 2 2 3 2_Без баланса" xfId="0"/>
    <cellStyle name="Обычный 3 5 2 2 3 3" xfId="0"/>
    <cellStyle name="Обычный 3 5 2 2 3 3 2" xfId="0"/>
    <cellStyle name="Обычный 3 5 2 2 3 3 2 2" xfId="0"/>
    <cellStyle name="Обычный 3 5 2 2 3 3 2 2 2" xfId="0"/>
    <cellStyle name="Обычный 3 5 2 2 3 3 2 3" xfId="0"/>
    <cellStyle name="Обычный 3 5 2 2 3 3 2 3 2" xfId="0"/>
    <cellStyle name="Обычный 3 5 2 2 3 3 2 4" xfId="0"/>
    <cellStyle name="Обычный 3 5 2 2 3 3 2 4 2" xfId="0"/>
    <cellStyle name="Обычный 3 5 2 2 3 3 2 5" xfId="0"/>
    <cellStyle name="Обычный 3 5 2 2 3 3 3" xfId="0"/>
    <cellStyle name="Обычный 3 5 2 2 3 3 3 2" xfId="0"/>
    <cellStyle name="Обычный 3 5 2 2 3 3 4" xfId="0"/>
    <cellStyle name="Обычный 3 5 2 2 3 3 4 2" xfId="0"/>
    <cellStyle name="Обычный 3 5 2 2 3 3 5" xfId="0"/>
    <cellStyle name="Обычный 3 5 2 2 3 3 5 2" xfId="0"/>
    <cellStyle name="Обычный 3 5 2 2 3 3 6" xfId="0"/>
    <cellStyle name="Обычный 3 5 2 2 3 4" xfId="0"/>
    <cellStyle name="Обычный 3 5 2 2 3 4 2" xfId="0"/>
    <cellStyle name="Обычный 3 5 2 2 3 4 2 2" xfId="0"/>
    <cellStyle name="Обычный 3 5 2 2 3 4 3" xfId="0"/>
    <cellStyle name="Обычный 3 5 2 2 3 4 3 2" xfId="0"/>
    <cellStyle name="Обычный 3 5 2 2 3 4 4" xfId="0"/>
    <cellStyle name="Обычный 3 5 2 2 3 4 4 2" xfId="0"/>
    <cellStyle name="Обычный 3 5 2 2 3 4 5" xfId="0"/>
    <cellStyle name="Обычный 3 5 2 2 3 5" xfId="0"/>
    <cellStyle name="Обычный 3 5 2 2 3 5 2" xfId="0"/>
    <cellStyle name="Обычный 3 5 2 2 3 6" xfId="0"/>
    <cellStyle name="Обычный 3 5 2 2 3 6 2" xfId="0"/>
    <cellStyle name="Обычный 3 5 2 2 3 7" xfId="0"/>
    <cellStyle name="Обычный 3 5 2 2 3 7 2" xfId="0"/>
    <cellStyle name="Обычный 3 5 2 2 3 8" xfId="0"/>
    <cellStyle name="Обычный 3 5 2 2 3_Без баланса" xfId="0"/>
    <cellStyle name="Обычный 3 5 2 2 4" xfId="0"/>
    <cellStyle name="Обычный 3 5 2 2 4 2" xfId="0"/>
    <cellStyle name="Обычный 3 5 2 2 4 2 2" xfId="0"/>
    <cellStyle name="Обычный 3 5 2 2 4 2 2 2" xfId="0"/>
    <cellStyle name="Обычный 3 5 2 2 4 2 2 2 2" xfId="0"/>
    <cellStyle name="Обычный 3 5 2 2 4 2 2 3" xfId="0"/>
    <cellStyle name="Обычный 3 5 2 2 4 2 2 3 2" xfId="0"/>
    <cellStyle name="Обычный 3 5 2 2 4 2 2 4" xfId="0"/>
    <cellStyle name="Обычный 3 5 2 2 4 2 2 4 2" xfId="0"/>
    <cellStyle name="Обычный 3 5 2 2 4 2 2 5" xfId="0"/>
    <cellStyle name="Обычный 3 5 2 2 4 2 3" xfId="0"/>
    <cellStyle name="Обычный 3 5 2 2 4 2 3 2" xfId="0"/>
    <cellStyle name="Обычный 3 5 2 2 4 2 3 2 2" xfId="0"/>
    <cellStyle name="Обычный 3 5 2 2 4 2 3 3" xfId="0"/>
    <cellStyle name="Обычный 3 5 2 2 4 2 3 3 2" xfId="0"/>
    <cellStyle name="Обычный 3 5 2 2 4 2 3 4" xfId="0"/>
    <cellStyle name="Обычный 3 5 2 2 4 2 3 4 2" xfId="0"/>
    <cellStyle name="Обычный 3 5 2 2 4 2 3 5" xfId="0"/>
    <cellStyle name="Обычный 3 5 2 2 4 2 4" xfId="0"/>
    <cellStyle name="Обычный 3 5 2 2 4 2 4 2" xfId="0"/>
    <cellStyle name="Обычный 3 5 2 2 4 2 5" xfId="0"/>
    <cellStyle name="Обычный 3 5 2 2 4 2 5 2" xfId="0"/>
    <cellStyle name="Обычный 3 5 2 2 4 2 6" xfId="0"/>
    <cellStyle name="Обычный 3 5 2 2 4 2 6 2" xfId="0"/>
    <cellStyle name="Обычный 3 5 2 2 4 2 7" xfId="0"/>
    <cellStyle name="Обычный 3 5 2 2 4 2_Без баланса" xfId="0"/>
    <cellStyle name="Обычный 3 5 2 2 4 3" xfId="0"/>
    <cellStyle name="Обычный 3 5 2 2 4 3 2" xfId="0"/>
    <cellStyle name="Обычный 3 5 2 2 4 3 2 2" xfId="0"/>
    <cellStyle name="Обычный 3 5 2 2 4 3 3" xfId="0"/>
    <cellStyle name="Обычный 3 5 2 2 4 3 3 2" xfId="0"/>
    <cellStyle name="Обычный 3 5 2 2 4 3 4" xfId="0"/>
    <cellStyle name="Обычный 3 5 2 2 4 3 4 2" xfId="0"/>
    <cellStyle name="Обычный 3 5 2 2 4 3 5" xfId="0"/>
    <cellStyle name="Обычный 3 5 2 2 4 4" xfId="0"/>
    <cellStyle name="Обычный 3 5 2 2 4 4 2" xfId="0"/>
    <cellStyle name="Обычный 3 5 2 2 4 4 2 2" xfId="0"/>
    <cellStyle name="Обычный 3 5 2 2 4 4 3" xfId="0"/>
    <cellStyle name="Обычный 3 5 2 2 4 4 3 2" xfId="0"/>
    <cellStyle name="Обычный 3 5 2 2 4 4 4" xfId="0"/>
    <cellStyle name="Обычный 3 5 2 2 4 4 4 2" xfId="0"/>
    <cellStyle name="Обычный 3 5 2 2 4 4 5" xfId="0"/>
    <cellStyle name="Обычный 3 5 2 2 4 5" xfId="0"/>
    <cellStyle name="Обычный 3 5 2 2 4 5 2" xfId="0"/>
    <cellStyle name="Обычный 3 5 2 2 4 6" xfId="0"/>
    <cellStyle name="Обычный 3 5 2 2 4 6 2" xfId="0"/>
    <cellStyle name="Обычный 3 5 2 2 4 7" xfId="0"/>
    <cellStyle name="Обычный 3 5 2 2 4 7 2" xfId="0"/>
    <cellStyle name="Обычный 3 5 2 2 4 8" xfId="0"/>
    <cellStyle name="Обычный 3 5 2 2 4_Без баланса" xfId="0"/>
    <cellStyle name="Обычный 3 5 2 2 5" xfId="0"/>
    <cellStyle name="Обычный 3 5 2 2 5 10" xfId="0"/>
    <cellStyle name="Обычный 3 5 2 2 5 2" xfId="0"/>
    <cellStyle name="Обычный 3 5 2 2 5 2 2" xfId="0"/>
    <cellStyle name="Обычный 3 5 2 2 5 2 2 2" xfId="0"/>
    <cellStyle name="Обычный 3 5 2 2 5 2 2 2 2" xfId="0"/>
    <cellStyle name="Обычный 3 5 2 2 5 2 2 3" xfId="0"/>
    <cellStyle name="Обычный 3 5 2 2 5 2 2 3 2" xfId="0"/>
    <cellStyle name="Обычный 3 5 2 2 5 2 2 4" xfId="0"/>
    <cellStyle name="Обычный 3 5 2 2 5 2 2 4 2" xfId="0"/>
    <cellStyle name="Обычный 3 5 2 2 5 2 2 5" xfId="0"/>
    <cellStyle name="Обычный 3 5 2 2 5 2 3" xfId="0"/>
    <cellStyle name="Обычный 3 5 2 2 5 2 3 2" xfId="0"/>
    <cellStyle name="Обычный 3 5 2 2 5 2 4" xfId="0"/>
    <cellStyle name="Обычный 3 5 2 2 5 2 4 2" xfId="0"/>
    <cellStyle name="Обычный 3 5 2 2 5 2 5" xfId="0"/>
    <cellStyle name="Обычный 3 5 2 2 5 2 5 2" xfId="0"/>
    <cellStyle name="Обычный 3 5 2 2 5 2 6" xfId="0"/>
    <cellStyle name="Обычный 3 5 2 2 5 2_Без баланса" xfId="0"/>
    <cellStyle name="Обычный 3 5 2 2 5 3" xfId="0"/>
    <cellStyle name="Обычный 3 5 2 2 5 3 2" xfId="0"/>
    <cellStyle name="Обычный 3 5 2 2 5 3 2 2" xfId="0"/>
    <cellStyle name="Обычный 3 5 2 2 5 3 3" xfId="0"/>
    <cellStyle name="Обычный 3 5 2 2 5 3 3 2" xfId="0"/>
    <cellStyle name="Обычный 3 5 2 2 5 3 4" xfId="0"/>
    <cellStyle name="Обычный 3 5 2 2 5 3 4 2" xfId="0"/>
    <cellStyle name="Обычный 3 5 2 2 5 3 5" xfId="0"/>
    <cellStyle name="Обычный 3 5 2 2 5 4" xfId="0"/>
    <cellStyle name="Обычный 3 5 2 2 5 4 2" xfId="0"/>
    <cellStyle name="Обычный 3 5 2 2 5 4 2 2" xfId="0"/>
    <cellStyle name="Обычный 3 5 2 2 5 4 3" xfId="0"/>
    <cellStyle name="Обычный 3 5 2 2 5 4 3 2" xfId="0"/>
    <cellStyle name="Обычный 3 5 2 2 5 4 4" xfId="0"/>
    <cellStyle name="Обычный 3 5 2 2 5 4 4 2" xfId="0"/>
    <cellStyle name="Обычный 3 5 2 2 5 4 5" xfId="0"/>
    <cellStyle name="Обычный 3 5 2 2 5 5" xfId="0"/>
    <cellStyle name="Обычный 3 5 2 2 5 5 2" xfId="0"/>
    <cellStyle name="Обычный 3 5 2 2 5 5 2 2" xfId="0"/>
    <cellStyle name="Обычный 3 5 2 2 5 5 3" xfId="0"/>
    <cellStyle name="Обычный 3 5 2 2 5 5 3 2" xfId="0"/>
    <cellStyle name="Обычный 3 5 2 2 5 5 4" xfId="0"/>
    <cellStyle name="Обычный 3 5 2 2 5 5 4 2" xfId="0"/>
    <cellStyle name="Обычный 3 5 2 2 5 5 5" xfId="0"/>
    <cellStyle name="Обычный 3 5 2 2 5 6" xfId="0"/>
    <cellStyle name="Обычный 3 5 2 2 5 6 2" xfId="0"/>
    <cellStyle name="Обычный 3 5 2 2 5 6 2 2" xfId="0"/>
    <cellStyle name="Обычный 3 5 2 2 5 6 3" xfId="0"/>
    <cellStyle name="Обычный 3 5 2 2 5 6 3 2" xfId="0"/>
    <cellStyle name="Обычный 3 5 2 2 5 6 4" xfId="0"/>
    <cellStyle name="Обычный 3 5 2 2 5 6 4 2" xfId="0"/>
    <cellStyle name="Обычный 3 5 2 2 5 6 5" xfId="0"/>
    <cellStyle name="Обычный 3 5 2 2 5 7" xfId="0"/>
    <cellStyle name="Обычный 3 5 2 2 5 7 2" xfId="0"/>
    <cellStyle name="Обычный 3 5 2 2 5 8" xfId="0"/>
    <cellStyle name="Обычный 3 5 2 2 5 8 2" xfId="0"/>
    <cellStyle name="Обычный 3 5 2 2 5 9" xfId="0"/>
    <cellStyle name="Обычный 3 5 2 2 5 9 2" xfId="0"/>
    <cellStyle name="Обычный 3 5 2 2 5_Без баланса" xfId="0"/>
    <cellStyle name="Обычный 3 5 2 2 6" xfId="0"/>
    <cellStyle name="Обычный 3 5 2 2 6 2" xfId="0"/>
    <cellStyle name="Обычный 3 5 2 2 6 2 2" xfId="0"/>
    <cellStyle name="Обычный 3 5 2 2 6 2 2 2" xfId="0"/>
    <cellStyle name="Обычный 3 5 2 2 6 2 3" xfId="0"/>
    <cellStyle name="Обычный 3 5 2 2 6 2 3 2" xfId="0"/>
    <cellStyle name="Обычный 3 5 2 2 6 2 4" xfId="0"/>
    <cellStyle name="Обычный 3 5 2 2 6 2 4 2" xfId="0"/>
    <cellStyle name="Обычный 3 5 2 2 6 2 5" xfId="0"/>
    <cellStyle name="Обычный 3 5 2 2 6 3" xfId="0"/>
    <cellStyle name="Обычный 3 5 2 2 6 3 2" xfId="0"/>
    <cellStyle name="Обычный 3 5 2 2 6 3 2 2" xfId="0"/>
    <cellStyle name="Обычный 3 5 2 2 6 3 3" xfId="0"/>
    <cellStyle name="Обычный 3 5 2 2 6 3 3 2" xfId="0"/>
    <cellStyle name="Обычный 3 5 2 2 6 3 4" xfId="0"/>
    <cellStyle name="Обычный 3 5 2 2 6 3 4 2" xfId="0"/>
    <cellStyle name="Обычный 3 5 2 2 6 3 5" xfId="0"/>
    <cellStyle name="Обычный 3 5 2 2 6 4" xfId="0"/>
    <cellStyle name="Обычный 3 5 2 2 6 4 2" xfId="0"/>
    <cellStyle name="Обычный 3 5 2 2 6 5" xfId="0"/>
    <cellStyle name="Обычный 3 5 2 2 6 5 2" xfId="0"/>
    <cellStyle name="Обычный 3 5 2 2 6 6" xfId="0"/>
    <cellStyle name="Обычный 3 5 2 2 6 6 2" xfId="0"/>
    <cellStyle name="Обычный 3 5 2 2 6 7" xfId="0"/>
    <cellStyle name="Обычный 3 5 2 2 6_Без баланса" xfId="0"/>
    <cellStyle name="Обычный 3 5 2 2 7" xfId="0"/>
    <cellStyle name="Обычный 3 5 2 2 7 2" xfId="0"/>
    <cellStyle name="Обычный 3 5 2 2 7 2 2" xfId="0"/>
    <cellStyle name="Обычный 3 5 2 2 7 2 2 2" xfId="0"/>
    <cellStyle name="Обычный 3 5 2 2 7 2 3" xfId="0"/>
    <cellStyle name="Обычный 3 5 2 2 7 2 3 2" xfId="0"/>
    <cellStyle name="Обычный 3 5 2 2 7 2 4" xfId="0"/>
    <cellStyle name="Обычный 3 5 2 2 7 2 4 2" xfId="0"/>
    <cellStyle name="Обычный 3 5 2 2 7 2 5" xfId="0"/>
    <cellStyle name="Обычный 3 5 2 2 7 3" xfId="0"/>
    <cellStyle name="Обычный 3 5 2 2 7 3 2" xfId="0"/>
    <cellStyle name="Обычный 3 5 2 2 7 3 2 2" xfId="0"/>
    <cellStyle name="Обычный 3 5 2 2 7 3 3" xfId="0"/>
    <cellStyle name="Обычный 3 5 2 2 7 3 3 2" xfId="0"/>
    <cellStyle name="Обычный 3 5 2 2 7 3 4" xfId="0"/>
    <cellStyle name="Обычный 3 5 2 2 7 3 4 2" xfId="0"/>
    <cellStyle name="Обычный 3 5 2 2 7 3 5" xfId="0"/>
    <cellStyle name="Обычный 3 5 2 2 7 4" xfId="0"/>
    <cellStyle name="Обычный 3 5 2 2 7 4 2" xfId="0"/>
    <cellStyle name="Обычный 3 5 2 2 7 5" xfId="0"/>
    <cellStyle name="Обычный 3 5 2 2 7 5 2" xfId="0"/>
    <cellStyle name="Обычный 3 5 2 2 7 6" xfId="0"/>
    <cellStyle name="Обычный 3 5 2 2 7 6 2" xfId="0"/>
    <cellStyle name="Обычный 3 5 2 2 7 7" xfId="0"/>
    <cellStyle name="Обычный 3 5 2 2 7_Без баланса" xfId="0"/>
    <cellStyle name="Обычный 3 5 2 2 8" xfId="0"/>
    <cellStyle name="Обычный 3 5 2 2 8 2" xfId="0"/>
    <cellStyle name="Обычный 3 5 2 2 8 2 2" xfId="0"/>
    <cellStyle name="Обычный 3 5 2 2 8 2 2 2" xfId="0"/>
    <cellStyle name="Обычный 3 5 2 2 8 2 3" xfId="0"/>
    <cellStyle name="Обычный 3 5 2 2 8 2 3 2" xfId="0"/>
    <cellStyle name="Обычный 3 5 2 2 8 2 4" xfId="0"/>
    <cellStyle name="Обычный 3 5 2 2 8 2 4 2" xfId="0"/>
    <cellStyle name="Обычный 3 5 2 2 8 2 5" xfId="0"/>
    <cellStyle name="Обычный 3 5 2 2 8 3" xfId="0"/>
    <cellStyle name="Обычный 3 5 2 2 8 3 2" xfId="0"/>
    <cellStyle name="Обычный 3 5 2 2 8 4" xfId="0"/>
    <cellStyle name="Обычный 3 5 2 2 8 4 2" xfId="0"/>
    <cellStyle name="Обычный 3 5 2 2 8 5" xfId="0"/>
    <cellStyle name="Обычный 3 5 2 2 8 5 2" xfId="0"/>
    <cellStyle name="Обычный 3 5 2 2 8 6" xfId="0"/>
    <cellStyle name="Обычный 3 5 2 2 8_Без баланса" xfId="0"/>
    <cellStyle name="Обычный 3 5 2 2 9" xfId="0"/>
    <cellStyle name="Обычный 3 5 2 2 9 2" xfId="0"/>
    <cellStyle name="Обычный 3 5 2 2 9 2 2" xfId="0"/>
    <cellStyle name="Обычный 3 5 2 2 9 3" xfId="0"/>
    <cellStyle name="Обычный 3 5 2 2 9 3 2" xfId="0"/>
    <cellStyle name="Обычный 3 5 2 2 9 4" xfId="0"/>
    <cellStyle name="Обычный 3 5 2 2 9 4 2" xfId="0"/>
    <cellStyle name="Обычный 3 5 2 2 9 5" xfId="0"/>
    <cellStyle name="Обычный 3 5 2 2_Без баланса" xfId="0"/>
    <cellStyle name="Обычный 3 5 2 3" xfId="0"/>
    <cellStyle name="Обычный 3 5 2 3 2" xfId="0"/>
    <cellStyle name="Обычный 3 5 2 3 2 2" xfId="0"/>
    <cellStyle name="Обычный 3 5 2 3 2 2 2" xfId="0"/>
    <cellStyle name="Обычный 3 5 2 3 2 2 2 2" xfId="0"/>
    <cellStyle name="Обычный 3 5 2 3 2 2 2 2 2" xfId="0"/>
    <cellStyle name="Обычный 3 5 2 3 2 2 2 3" xfId="0"/>
    <cellStyle name="Обычный 3 5 2 3 2 2 2 3 2" xfId="0"/>
    <cellStyle name="Обычный 3 5 2 3 2 2 2 4" xfId="0"/>
    <cellStyle name="Обычный 3 5 2 3 2 2 2 4 2" xfId="0"/>
    <cellStyle name="Обычный 3 5 2 3 2 2 2 5" xfId="0"/>
    <cellStyle name="Обычный 3 5 2 3 2 2 3" xfId="0"/>
    <cellStyle name="Обычный 3 5 2 3 2 2 3 2" xfId="0"/>
    <cellStyle name="Обычный 3 5 2 3 2 2 3 2 2" xfId="0"/>
    <cellStyle name="Обычный 3 5 2 3 2 2 3 3" xfId="0"/>
    <cellStyle name="Обычный 3 5 2 3 2 2 3 3 2" xfId="0"/>
    <cellStyle name="Обычный 3 5 2 3 2 2 3 4" xfId="0"/>
    <cellStyle name="Обычный 3 5 2 3 2 2 3 4 2" xfId="0"/>
    <cellStyle name="Обычный 3 5 2 3 2 2 3 5" xfId="0"/>
    <cellStyle name="Обычный 3 5 2 3 2 2 4" xfId="0"/>
    <cellStyle name="Обычный 3 5 2 3 2 2 4 2" xfId="0"/>
    <cellStyle name="Обычный 3 5 2 3 2 2 5" xfId="0"/>
    <cellStyle name="Обычный 3 5 2 3 2 2 5 2" xfId="0"/>
    <cellStyle name="Обычный 3 5 2 3 2 2 6" xfId="0"/>
    <cellStyle name="Обычный 3 5 2 3 2 2 6 2" xfId="0"/>
    <cellStyle name="Обычный 3 5 2 3 2 2 7" xfId="0"/>
    <cellStyle name="Обычный 3 5 2 3 2 2_Без баланса" xfId="0"/>
    <cellStyle name="Обычный 3 5 2 3 2 3" xfId="0"/>
    <cellStyle name="Обычный 3 5 2 3 2 3 2" xfId="0"/>
    <cellStyle name="Обычный 3 5 2 3 2 3 2 2" xfId="0"/>
    <cellStyle name="Обычный 3 5 2 3 2 3 2 2 2" xfId="0"/>
    <cellStyle name="Обычный 3 5 2 3 2 3 2 3" xfId="0"/>
    <cellStyle name="Обычный 3 5 2 3 2 3 2 3 2" xfId="0"/>
    <cellStyle name="Обычный 3 5 2 3 2 3 2 4" xfId="0"/>
    <cellStyle name="Обычный 3 5 2 3 2 3 2 4 2" xfId="0"/>
    <cellStyle name="Обычный 3 5 2 3 2 3 2 5" xfId="0"/>
    <cellStyle name="Обычный 3 5 2 3 2 3 3" xfId="0"/>
    <cellStyle name="Обычный 3 5 2 3 2 3 3 2" xfId="0"/>
    <cellStyle name="Обычный 3 5 2 3 2 3 4" xfId="0"/>
    <cellStyle name="Обычный 3 5 2 3 2 3 4 2" xfId="0"/>
    <cellStyle name="Обычный 3 5 2 3 2 3 5" xfId="0"/>
    <cellStyle name="Обычный 3 5 2 3 2 3 5 2" xfId="0"/>
    <cellStyle name="Обычный 3 5 2 3 2 3 6" xfId="0"/>
    <cellStyle name="Обычный 3 5 2 3 2 4" xfId="0"/>
    <cellStyle name="Обычный 3 5 2 3 2 4 2" xfId="0"/>
    <cellStyle name="Обычный 3 5 2 3 2 4 2 2" xfId="0"/>
    <cellStyle name="Обычный 3 5 2 3 2 4 3" xfId="0"/>
    <cellStyle name="Обычный 3 5 2 3 2 4 3 2" xfId="0"/>
    <cellStyle name="Обычный 3 5 2 3 2 4 4" xfId="0"/>
    <cellStyle name="Обычный 3 5 2 3 2 4 4 2" xfId="0"/>
    <cellStyle name="Обычный 3 5 2 3 2 4 5" xfId="0"/>
    <cellStyle name="Обычный 3 5 2 3 2 5" xfId="0"/>
    <cellStyle name="Обычный 3 5 2 3 2 5 2" xfId="0"/>
    <cellStyle name="Обычный 3 5 2 3 2 6" xfId="0"/>
    <cellStyle name="Обычный 3 5 2 3 2 6 2" xfId="0"/>
    <cellStyle name="Обычный 3 5 2 3 2 7" xfId="0"/>
    <cellStyle name="Обычный 3 5 2 3 2 7 2" xfId="0"/>
    <cellStyle name="Обычный 3 5 2 3 2 8" xfId="0"/>
    <cellStyle name="Обычный 3 5 2 3 2_Без баланса" xfId="0"/>
    <cellStyle name="Обычный 3 5 2 3 3" xfId="0"/>
    <cellStyle name="Обычный 3 5 2 3 3 2" xfId="0"/>
    <cellStyle name="Обычный 3 5 2 3 3 2 2" xfId="0"/>
    <cellStyle name="Обычный 3 5 2 3 3 2 2 2" xfId="0"/>
    <cellStyle name="Обычный 3 5 2 3 3 2 3" xfId="0"/>
    <cellStyle name="Обычный 3 5 2 3 3 2 3 2" xfId="0"/>
    <cellStyle name="Обычный 3 5 2 3 3 2 4" xfId="0"/>
    <cellStyle name="Обычный 3 5 2 3 3 2 4 2" xfId="0"/>
    <cellStyle name="Обычный 3 5 2 3 3 2 5" xfId="0"/>
    <cellStyle name="Обычный 3 5 2 3 3 3" xfId="0"/>
    <cellStyle name="Обычный 3 5 2 3 3 3 2" xfId="0"/>
    <cellStyle name="Обычный 3 5 2 3 3 3 2 2" xfId="0"/>
    <cellStyle name="Обычный 3 5 2 3 3 3 3" xfId="0"/>
    <cellStyle name="Обычный 3 5 2 3 3 3 3 2" xfId="0"/>
    <cellStyle name="Обычный 3 5 2 3 3 3 4" xfId="0"/>
    <cellStyle name="Обычный 3 5 2 3 3 3 4 2" xfId="0"/>
    <cellStyle name="Обычный 3 5 2 3 3 3 5" xfId="0"/>
    <cellStyle name="Обычный 3 5 2 3 3 4" xfId="0"/>
    <cellStyle name="Обычный 3 5 2 3 3 4 2" xfId="0"/>
    <cellStyle name="Обычный 3 5 2 3 3 5" xfId="0"/>
    <cellStyle name="Обычный 3 5 2 3 3 5 2" xfId="0"/>
    <cellStyle name="Обычный 3 5 2 3 3 6" xfId="0"/>
    <cellStyle name="Обычный 3 5 2 3 3 6 2" xfId="0"/>
    <cellStyle name="Обычный 3 5 2 3 3 7" xfId="0"/>
    <cellStyle name="Обычный 3 5 2 3 3_Без баланса" xfId="0"/>
    <cellStyle name="Обычный 3 5 2 3 4" xfId="0"/>
    <cellStyle name="Обычный 3 5 2 3 4 2" xfId="0"/>
    <cellStyle name="Обычный 3 5 2 3 4 2 2" xfId="0"/>
    <cellStyle name="Обычный 3 5 2 3 4 2 2 2" xfId="0"/>
    <cellStyle name="Обычный 3 5 2 3 4 2 3" xfId="0"/>
    <cellStyle name="Обычный 3 5 2 3 4 2 3 2" xfId="0"/>
    <cellStyle name="Обычный 3 5 2 3 4 2 4" xfId="0"/>
    <cellStyle name="Обычный 3 5 2 3 4 2 4 2" xfId="0"/>
    <cellStyle name="Обычный 3 5 2 3 4 2 5" xfId="0"/>
    <cellStyle name="Обычный 3 5 2 3 4 3" xfId="0"/>
    <cellStyle name="Обычный 3 5 2 3 4 3 2" xfId="0"/>
    <cellStyle name="Обычный 3 5 2 3 4 4" xfId="0"/>
    <cellStyle name="Обычный 3 5 2 3 4 4 2" xfId="0"/>
    <cellStyle name="Обычный 3 5 2 3 4 5" xfId="0"/>
    <cellStyle name="Обычный 3 5 2 3 4 5 2" xfId="0"/>
    <cellStyle name="Обычный 3 5 2 3 4 6" xfId="0"/>
    <cellStyle name="Обычный 3 5 2 3 5" xfId="0"/>
    <cellStyle name="Обычный 3 5 2 3 5 2" xfId="0"/>
    <cellStyle name="Обычный 3 5 2 3 5 2 2" xfId="0"/>
    <cellStyle name="Обычный 3 5 2 3 5 3" xfId="0"/>
    <cellStyle name="Обычный 3 5 2 3 5 3 2" xfId="0"/>
    <cellStyle name="Обычный 3 5 2 3 5 4" xfId="0"/>
    <cellStyle name="Обычный 3 5 2 3 5 4 2" xfId="0"/>
    <cellStyle name="Обычный 3 5 2 3 5 5" xfId="0"/>
    <cellStyle name="Обычный 3 5 2 3 6" xfId="0"/>
    <cellStyle name="Обычный 3 5 2 3 6 2" xfId="0"/>
    <cellStyle name="Обычный 3 5 2 3 7" xfId="0"/>
    <cellStyle name="Обычный 3 5 2 3 7 2" xfId="0"/>
    <cellStyle name="Обычный 3 5 2 3 8" xfId="0"/>
    <cellStyle name="Обычный 3 5 2 3 8 2" xfId="0"/>
    <cellStyle name="Обычный 3 5 2 3 9" xfId="0"/>
    <cellStyle name="Обычный 3 5 2 3_Без баланса" xfId="0"/>
    <cellStyle name="Обычный 3 5 2 4" xfId="0"/>
    <cellStyle name="Обычный 3 5 2 4 2" xfId="0"/>
    <cellStyle name="Обычный 3 5 2 4 2 2" xfId="0"/>
    <cellStyle name="Обычный 3 5 2 4 2 2 2" xfId="0"/>
    <cellStyle name="Обычный 3 5 2 4 2 2 2 2" xfId="0"/>
    <cellStyle name="Обычный 3 5 2 4 2 2 3" xfId="0"/>
    <cellStyle name="Обычный 3 5 2 4 2 2 3 2" xfId="0"/>
    <cellStyle name="Обычный 3 5 2 4 2 2 4" xfId="0"/>
    <cellStyle name="Обычный 3 5 2 4 2 2 4 2" xfId="0"/>
    <cellStyle name="Обычный 3 5 2 4 2 2 5" xfId="0"/>
    <cellStyle name="Обычный 3 5 2 4 2 3" xfId="0"/>
    <cellStyle name="Обычный 3 5 2 4 2 3 2" xfId="0"/>
    <cellStyle name="Обычный 3 5 2 4 2 3 2 2" xfId="0"/>
    <cellStyle name="Обычный 3 5 2 4 2 3 3" xfId="0"/>
    <cellStyle name="Обычный 3 5 2 4 2 3 3 2" xfId="0"/>
    <cellStyle name="Обычный 3 5 2 4 2 3 4" xfId="0"/>
    <cellStyle name="Обычный 3 5 2 4 2 3 4 2" xfId="0"/>
    <cellStyle name="Обычный 3 5 2 4 2 3 5" xfId="0"/>
    <cellStyle name="Обычный 3 5 2 4 2 4" xfId="0"/>
    <cellStyle name="Обычный 3 5 2 4 2 4 2" xfId="0"/>
    <cellStyle name="Обычный 3 5 2 4 2 5" xfId="0"/>
    <cellStyle name="Обычный 3 5 2 4 2 5 2" xfId="0"/>
    <cellStyle name="Обычный 3 5 2 4 2 6" xfId="0"/>
    <cellStyle name="Обычный 3 5 2 4 2 6 2" xfId="0"/>
    <cellStyle name="Обычный 3 5 2 4 2 7" xfId="0"/>
    <cellStyle name="Обычный 3 5 2 4 2_Без баланса" xfId="0"/>
    <cellStyle name="Обычный 3 5 2 4 3" xfId="0"/>
    <cellStyle name="Обычный 3 5 2 4 3 2" xfId="0"/>
    <cellStyle name="Обычный 3 5 2 4 3 2 2" xfId="0"/>
    <cellStyle name="Обычный 3 5 2 4 3 2 2 2" xfId="0"/>
    <cellStyle name="Обычный 3 5 2 4 3 2 3" xfId="0"/>
    <cellStyle name="Обычный 3 5 2 4 3 2 3 2" xfId="0"/>
    <cellStyle name="Обычный 3 5 2 4 3 2 4" xfId="0"/>
    <cellStyle name="Обычный 3 5 2 4 3 2 4 2" xfId="0"/>
    <cellStyle name="Обычный 3 5 2 4 3 2 5" xfId="0"/>
    <cellStyle name="Обычный 3 5 2 4 3 3" xfId="0"/>
    <cellStyle name="Обычный 3 5 2 4 3 3 2" xfId="0"/>
    <cellStyle name="Обычный 3 5 2 4 3 4" xfId="0"/>
    <cellStyle name="Обычный 3 5 2 4 3 4 2" xfId="0"/>
    <cellStyle name="Обычный 3 5 2 4 3 5" xfId="0"/>
    <cellStyle name="Обычный 3 5 2 4 3 5 2" xfId="0"/>
    <cellStyle name="Обычный 3 5 2 4 3 6" xfId="0"/>
    <cellStyle name="Обычный 3 5 2 4 4" xfId="0"/>
    <cellStyle name="Обычный 3 5 2 4 4 2" xfId="0"/>
    <cellStyle name="Обычный 3 5 2 4 4 2 2" xfId="0"/>
    <cellStyle name="Обычный 3 5 2 4 4 3" xfId="0"/>
    <cellStyle name="Обычный 3 5 2 4 4 3 2" xfId="0"/>
    <cellStyle name="Обычный 3 5 2 4 4 4" xfId="0"/>
    <cellStyle name="Обычный 3 5 2 4 4 4 2" xfId="0"/>
    <cellStyle name="Обычный 3 5 2 4 4 5" xfId="0"/>
    <cellStyle name="Обычный 3 5 2 4 5" xfId="0"/>
    <cellStyle name="Обычный 3 5 2 4 5 2" xfId="0"/>
    <cellStyle name="Обычный 3 5 2 4 6" xfId="0"/>
    <cellStyle name="Обычный 3 5 2 4 6 2" xfId="0"/>
    <cellStyle name="Обычный 3 5 2 4 7" xfId="0"/>
    <cellStyle name="Обычный 3 5 2 4 7 2" xfId="0"/>
    <cellStyle name="Обычный 3 5 2 4 8" xfId="0"/>
    <cellStyle name="Обычный 3 5 2 4_Без баланса" xfId="0"/>
    <cellStyle name="Обычный 3 5 2 5" xfId="0"/>
    <cellStyle name="Обычный 3 5 2 5 2" xfId="0"/>
    <cellStyle name="Обычный 3 5 2 5 2 2" xfId="0"/>
    <cellStyle name="Обычный 3 5 2 5 2 2 2" xfId="0"/>
    <cellStyle name="Обычный 3 5 2 5 2 2 2 2" xfId="0"/>
    <cellStyle name="Обычный 3 5 2 5 2 2 3" xfId="0"/>
    <cellStyle name="Обычный 3 5 2 5 2 2 3 2" xfId="0"/>
    <cellStyle name="Обычный 3 5 2 5 2 2 4" xfId="0"/>
    <cellStyle name="Обычный 3 5 2 5 2 2 4 2" xfId="0"/>
    <cellStyle name="Обычный 3 5 2 5 2 2 5" xfId="0"/>
    <cellStyle name="Обычный 3 5 2 5 2 3" xfId="0"/>
    <cellStyle name="Обычный 3 5 2 5 2 3 2" xfId="0"/>
    <cellStyle name="Обычный 3 5 2 5 2 3 2 2" xfId="0"/>
    <cellStyle name="Обычный 3 5 2 5 2 3 3" xfId="0"/>
    <cellStyle name="Обычный 3 5 2 5 2 3 3 2" xfId="0"/>
    <cellStyle name="Обычный 3 5 2 5 2 3 4" xfId="0"/>
    <cellStyle name="Обычный 3 5 2 5 2 3 4 2" xfId="0"/>
    <cellStyle name="Обычный 3 5 2 5 2 3 5" xfId="0"/>
    <cellStyle name="Обычный 3 5 2 5 2 4" xfId="0"/>
    <cellStyle name="Обычный 3 5 2 5 2 4 2" xfId="0"/>
    <cellStyle name="Обычный 3 5 2 5 2 5" xfId="0"/>
    <cellStyle name="Обычный 3 5 2 5 2 5 2" xfId="0"/>
    <cellStyle name="Обычный 3 5 2 5 2 6" xfId="0"/>
    <cellStyle name="Обычный 3 5 2 5 2 6 2" xfId="0"/>
    <cellStyle name="Обычный 3 5 2 5 2 7" xfId="0"/>
    <cellStyle name="Обычный 3 5 2 5 2_Без баланса" xfId="0"/>
    <cellStyle name="Обычный 3 5 2 5 3" xfId="0"/>
    <cellStyle name="Обычный 3 5 2 5 3 2" xfId="0"/>
    <cellStyle name="Обычный 3 5 2 5 3 2 2" xfId="0"/>
    <cellStyle name="Обычный 3 5 2 5 3 3" xfId="0"/>
    <cellStyle name="Обычный 3 5 2 5 3 3 2" xfId="0"/>
    <cellStyle name="Обычный 3 5 2 5 3 4" xfId="0"/>
    <cellStyle name="Обычный 3 5 2 5 3 4 2" xfId="0"/>
    <cellStyle name="Обычный 3 5 2 5 3 5" xfId="0"/>
    <cellStyle name="Обычный 3 5 2 5 4" xfId="0"/>
    <cellStyle name="Обычный 3 5 2 5 4 2" xfId="0"/>
    <cellStyle name="Обычный 3 5 2 5 4 2 2" xfId="0"/>
    <cellStyle name="Обычный 3 5 2 5 4 3" xfId="0"/>
    <cellStyle name="Обычный 3 5 2 5 4 3 2" xfId="0"/>
    <cellStyle name="Обычный 3 5 2 5 4 4" xfId="0"/>
    <cellStyle name="Обычный 3 5 2 5 4 4 2" xfId="0"/>
    <cellStyle name="Обычный 3 5 2 5 4 5" xfId="0"/>
    <cellStyle name="Обычный 3 5 2 5 5" xfId="0"/>
    <cellStyle name="Обычный 3 5 2 5 5 2" xfId="0"/>
    <cellStyle name="Обычный 3 5 2 5 6" xfId="0"/>
    <cellStyle name="Обычный 3 5 2 5 6 2" xfId="0"/>
    <cellStyle name="Обычный 3 5 2 5 7" xfId="0"/>
    <cellStyle name="Обычный 3 5 2 5 7 2" xfId="0"/>
    <cellStyle name="Обычный 3 5 2 5 8" xfId="0"/>
    <cellStyle name="Обычный 3 5 2 5_Без баланса" xfId="0"/>
    <cellStyle name="Обычный 3 5 2 6" xfId="0"/>
    <cellStyle name="Обычный 3 5 2 6 10" xfId="0"/>
    <cellStyle name="Обычный 3 5 2 6 2" xfId="0"/>
    <cellStyle name="Обычный 3 5 2 6 2 2" xfId="0"/>
    <cellStyle name="Обычный 3 5 2 6 2 2 2" xfId="0"/>
    <cellStyle name="Обычный 3 5 2 6 2 2 2 2" xfId="0"/>
    <cellStyle name="Обычный 3 5 2 6 2 2 3" xfId="0"/>
    <cellStyle name="Обычный 3 5 2 6 2 2 3 2" xfId="0"/>
    <cellStyle name="Обычный 3 5 2 6 2 2 4" xfId="0"/>
    <cellStyle name="Обычный 3 5 2 6 2 2 4 2" xfId="0"/>
    <cellStyle name="Обычный 3 5 2 6 2 2 5" xfId="0"/>
    <cellStyle name="Обычный 3 5 2 6 2 3" xfId="0"/>
    <cellStyle name="Обычный 3 5 2 6 2 3 2" xfId="0"/>
    <cellStyle name="Обычный 3 5 2 6 2 4" xfId="0"/>
    <cellStyle name="Обычный 3 5 2 6 2 4 2" xfId="0"/>
    <cellStyle name="Обычный 3 5 2 6 2 5" xfId="0"/>
    <cellStyle name="Обычный 3 5 2 6 2 5 2" xfId="0"/>
    <cellStyle name="Обычный 3 5 2 6 2 6" xfId="0"/>
    <cellStyle name="Обычный 3 5 2 6 2_Без баланса" xfId="0"/>
    <cellStyle name="Обычный 3 5 2 6 3" xfId="0"/>
    <cellStyle name="Обычный 3 5 2 6 3 2" xfId="0"/>
    <cellStyle name="Обычный 3 5 2 6 3 2 2" xfId="0"/>
    <cellStyle name="Обычный 3 5 2 6 3 3" xfId="0"/>
    <cellStyle name="Обычный 3 5 2 6 3 3 2" xfId="0"/>
    <cellStyle name="Обычный 3 5 2 6 3 4" xfId="0"/>
    <cellStyle name="Обычный 3 5 2 6 3 4 2" xfId="0"/>
    <cellStyle name="Обычный 3 5 2 6 3 5" xfId="0"/>
    <cellStyle name="Обычный 3 5 2 6 4" xfId="0"/>
    <cellStyle name="Обычный 3 5 2 6 4 2" xfId="0"/>
    <cellStyle name="Обычный 3 5 2 6 4 2 2" xfId="0"/>
    <cellStyle name="Обычный 3 5 2 6 4 3" xfId="0"/>
    <cellStyle name="Обычный 3 5 2 6 4 3 2" xfId="0"/>
    <cellStyle name="Обычный 3 5 2 6 4 4" xfId="0"/>
    <cellStyle name="Обычный 3 5 2 6 4 4 2" xfId="0"/>
    <cellStyle name="Обычный 3 5 2 6 4 5" xfId="0"/>
    <cellStyle name="Обычный 3 5 2 6 5" xfId="0"/>
    <cellStyle name="Обычный 3 5 2 6 5 2" xfId="0"/>
    <cellStyle name="Обычный 3 5 2 6 5 2 2" xfId="0"/>
    <cellStyle name="Обычный 3 5 2 6 5 3" xfId="0"/>
    <cellStyle name="Обычный 3 5 2 6 5 3 2" xfId="0"/>
    <cellStyle name="Обычный 3 5 2 6 5 4" xfId="0"/>
    <cellStyle name="Обычный 3 5 2 6 5 4 2" xfId="0"/>
    <cellStyle name="Обычный 3 5 2 6 5 5" xfId="0"/>
    <cellStyle name="Обычный 3 5 2 6 6" xfId="0"/>
    <cellStyle name="Обычный 3 5 2 6 6 2" xfId="0"/>
    <cellStyle name="Обычный 3 5 2 6 6 2 2" xfId="0"/>
    <cellStyle name="Обычный 3 5 2 6 6 3" xfId="0"/>
    <cellStyle name="Обычный 3 5 2 6 6 3 2" xfId="0"/>
    <cellStyle name="Обычный 3 5 2 6 6 4" xfId="0"/>
    <cellStyle name="Обычный 3 5 2 6 6 4 2" xfId="0"/>
    <cellStyle name="Обычный 3 5 2 6 6 5" xfId="0"/>
    <cellStyle name="Обычный 3 5 2 6 7" xfId="0"/>
    <cellStyle name="Обычный 3 5 2 6 7 2" xfId="0"/>
    <cellStyle name="Обычный 3 5 2 6 8" xfId="0"/>
    <cellStyle name="Обычный 3 5 2 6 8 2" xfId="0"/>
    <cellStyle name="Обычный 3 5 2 6 9" xfId="0"/>
    <cellStyle name="Обычный 3 5 2 6 9 2" xfId="0"/>
    <cellStyle name="Обычный 3 5 2 6_Без баланса" xfId="0"/>
    <cellStyle name="Обычный 3 5 2 7" xfId="0"/>
    <cellStyle name="Обычный 3 5 2 7 2" xfId="0"/>
    <cellStyle name="Обычный 3 5 2 7 2 2" xfId="0"/>
    <cellStyle name="Обычный 3 5 2 7 2 2 2" xfId="0"/>
    <cellStyle name="Обычный 3 5 2 7 2 3" xfId="0"/>
    <cellStyle name="Обычный 3 5 2 7 2 3 2" xfId="0"/>
    <cellStyle name="Обычный 3 5 2 7 2 4" xfId="0"/>
    <cellStyle name="Обычный 3 5 2 7 2 4 2" xfId="0"/>
    <cellStyle name="Обычный 3 5 2 7 2 5" xfId="0"/>
    <cellStyle name="Обычный 3 5 2 7 3" xfId="0"/>
    <cellStyle name="Обычный 3 5 2 7 3 2" xfId="0"/>
    <cellStyle name="Обычный 3 5 2 7 3 2 2" xfId="0"/>
    <cellStyle name="Обычный 3 5 2 7 3 3" xfId="0"/>
    <cellStyle name="Обычный 3 5 2 7 3 3 2" xfId="0"/>
    <cellStyle name="Обычный 3 5 2 7 3 4" xfId="0"/>
    <cellStyle name="Обычный 3 5 2 7 3 4 2" xfId="0"/>
    <cellStyle name="Обычный 3 5 2 7 3 5" xfId="0"/>
    <cellStyle name="Обычный 3 5 2 7 4" xfId="0"/>
    <cellStyle name="Обычный 3 5 2 7 4 2" xfId="0"/>
    <cellStyle name="Обычный 3 5 2 7 5" xfId="0"/>
    <cellStyle name="Обычный 3 5 2 7 5 2" xfId="0"/>
    <cellStyle name="Обычный 3 5 2 7 6" xfId="0"/>
    <cellStyle name="Обычный 3 5 2 7 6 2" xfId="0"/>
    <cellStyle name="Обычный 3 5 2 7 7" xfId="0"/>
    <cellStyle name="Обычный 3 5 2 7_Без баланса" xfId="0"/>
    <cellStyle name="Обычный 3 5 2 8" xfId="0"/>
    <cellStyle name="Обычный 3 5 2 8 2" xfId="0"/>
    <cellStyle name="Обычный 3 5 2 8 2 2" xfId="0"/>
    <cellStyle name="Обычный 3 5 2 8 2 2 2" xfId="0"/>
    <cellStyle name="Обычный 3 5 2 8 2 3" xfId="0"/>
    <cellStyle name="Обычный 3 5 2 8 2 3 2" xfId="0"/>
    <cellStyle name="Обычный 3 5 2 8 2 4" xfId="0"/>
    <cellStyle name="Обычный 3 5 2 8 2 4 2" xfId="0"/>
    <cellStyle name="Обычный 3 5 2 8 2 5" xfId="0"/>
    <cellStyle name="Обычный 3 5 2 8 3" xfId="0"/>
    <cellStyle name="Обычный 3 5 2 8 3 2" xfId="0"/>
    <cellStyle name="Обычный 3 5 2 8 3 2 2" xfId="0"/>
    <cellStyle name="Обычный 3 5 2 8 3 3" xfId="0"/>
    <cellStyle name="Обычный 3 5 2 8 3 3 2" xfId="0"/>
    <cellStyle name="Обычный 3 5 2 8 3 4" xfId="0"/>
    <cellStyle name="Обычный 3 5 2 8 3 4 2" xfId="0"/>
    <cellStyle name="Обычный 3 5 2 8 3 5" xfId="0"/>
    <cellStyle name="Обычный 3 5 2 8 4" xfId="0"/>
    <cellStyle name="Обычный 3 5 2 8 4 2" xfId="0"/>
    <cellStyle name="Обычный 3 5 2 8 5" xfId="0"/>
    <cellStyle name="Обычный 3 5 2 8 5 2" xfId="0"/>
    <cellStyle name="Обычный 3 5 2 8 6" xfId="0"/>
    <cellStyle name="Обычный 3 5 2 8 6 2" xfId="0"/>
    <cellStyle name="Обычный 3 5 2 8 7" xfId="0"/>
    <cellStyle name="Обычный 3 5 2 8_Без баланса" xfId="0"/>
    <cellStyle name="Обычный 3 5 2 9" xfId="0"/>
    <cellStyle name="Обычный 3 5 2 9 2" xfId="0"/>
    <cellStyle name="Обычный 3 5 2 9 2 2" xfId="0"/>
    <cellStyle name="Обычный 3 5 2 9 2 2 2" xfId="0"/>
    <cellStyle name="Обычный 3 5 2 9 2 3" xfId="0"/>
    <cellStyle name="Обычный 3 5 2 9 2 3 2" xfId="0"/>
    <cellStyle name="Обычный 3 5 2 9 2 4" xfId="0"/>
    <cellStyle name="Обычный 3 5 2 9 2 4 2" xfId="0"/>
    <cellStyle name="Обычный 3 5 2 9 2 5" xfId="0"/>
    <cellStyle name="Обычный 3 5 2 9 3" xfId="0"/>
    <cellStyle name="Обычный 3 5 2 9 3 2" xfId="0"/>
    <cellStyle name="Обычный 3 5 2 9 4" xfId="0"/>
    <cellStyle name="Обычный 3 5 2 9 4 2" xfId="0"/>
    <cellStyle name="Обычный 3 5 2 9 5" xfId="0"/>
    <cellStyle name="Обычный 3 5 2 9 5 2" xfId="0"/>
    <cellStyle name="Обычный 3 5 2 9 6" xfId="0"/>
    <cellStyle name="Обычный 3 5 2 9_Без баланса" xfId="0"/>
    <cellStyle name="Обычный 3 5 2_Без баланса" xfId="0"/>
    <cellStyle name="Обычный 3 5 3" xfId="0"/>
    <cellStyle name="Обычный 3 5 3 10" xfId="0"/>
    <cellStyle name="Обычный 3 5 3 10 2" xfId="0"/>
    <cellStyle name="Обычный 3 5 3 10 2 2" xfId="0"/>
    <cellStyle name="Обычный 3 5 3 10 3" xfId="0"/>
    <cellStyle name="Обычный 3 5 3 10 3 2" xfId="0"/>
    <cellStyle name="Обычный 3 5 3 10 4" xfId="0"/>
    <cellStyle name="Обычный 3 5 3 10 4 2" xfId="0"/>
    <cellStyle name="Обычный 3 5 3 10 5" xfId="0"/>
    <cellStyle name="Обычный 3 5 3 11" xfId="0"/>
    <cellStyle name="Обычный 3 5 3 11 2" xfId="0"/>
    <cellStyle name="Обычный 3 5 3 12" xfId="0"/>
    <cellStyle name="Обычный 3 5 3 12 2" xfId="0"/>
    <cellStyle name="Обычный 3 5 3 13" xfId="0"/>
    <cellStyle name="Обычный 3 5 3 13 2" xfId="0"/>
    <cellStyle name="Обычный 3 5 3 14" xfId="0"/>
    <cellStyle name="Обычный 3 5 3 2" xfId="0"/>
    <cellStyle name="Обычный 3 5 3 2 2" xfId="0"/>
    <cellStyle name="Обычный 3 5 3 2 2 2" xfId="0"/>
    <cellStyle name="Обычный 3 5 3 2 2 2 2" xfId="0"/>
    <cellStyle name="Обычный 3 5 3 2 2 2 2 2" xfId="0"/>
    <cellStyle name="Обычный 3 5 3 2 2 2 2 2 2" xfId="0"/>
    <cellStyle name="Обычный 3 5 3 2 2 2 2 3" xfId="0"/>
    <cellStyle name="Обычный 3 5 3 2 2 2 2 3 2" xfId="0"/>
    <cellStyle name="Обычный 3 5 3 2 2 2 2 4" xfId="0"/>
    <cellStyle name="Обычный 3 5 3 2 2 2 2 4 2" xfId="0"/>
    <cellStyle name="Обычный 3 5 3 2 2 2 2 5" xfId="0"/>
    <cellStyle name="Обычный 3 5 3 2 2 2 3" xfId="0"/>
    <cellStyle name="Обычный 3 5 3 2 2 2 3 2" xfId="0"/>
    <cellStyle name="Обычный 3 5 3 2 2 2 3 2 2" xfId="0"/>
    <cellStyle name="Обычный 3 5 3 2 2 2 3 3" xfId="0"/>
    <cellStyle name="Обычный 3 5 3 2 2 2 3 3 2" xfId="0"/>
    <cellStyle name="Обычный 3 5 3 2 2 2 3 4" xfId="0"/>
    <cellStyle name="Обычный 3 5 3 2 2 2 3 4 2" xfId="0"/>
    <cellStyle name="Обычный 3 5 3 2 2 2 3 5" xfId="0"/>
    <cellStyle name="Обычный 3 5 3 2 2 2 4" xfId="0"/>
    <cellStyle name="Обычный 3 5 3 2 2 2 4 2" xfId="0"/>
    <cellStyle name="Обычный 3 5 3 2 2 2 5" xfId="0"/>
    <cellStyle name="Обычный 3 5 3 2 2 2 5 2" xfId="0"/>
    <cellStyle name="Обычный 3 5 3 2 2 2 6" xfId="0"/>
    <cellStyle name="Обычный 3 5 3 2 2 2 6 2" xfId="0"/>
    <cellStyle name="Обычный 3 5 3 2 2 2 7" xfId="0"/>
    <cellStyle name="Обычный 3 5 3 2 2 2_Без баланса" xfId="0"/>
    <cellStyle name="Обычный 3 5 3 2 2 3" xfId="0"/>
    <cellStyle name="Обычный 3 5 3 2 2 3 2" xfId="0"/>
    <cellStyle name="Обычный 3 5 3 2 2 3 2 2" xfId="0"/>
    <cellStyle name="Обычный 3 5 3 2 2 3 2 2 2" xfId="0"/>
    <cellStyle name="Обычный 3 5 3 2 2 3 2 3" xfId="0"/>
    <cellStyle name="Обычный 3 5 3 2 2 3 2 3 2" xfId="0"/>
    <cellStyle name="Обычный 3 5 3 2 2 3 2 4" xfId="0"/>
    <cellStyle name="Обычный 3 5 3 2 2 3 2 4 2" xfId="0"/>
    <cellStyle name="Обычный 3 5 3 2 2 3 2 5" xfId="0"/>
    <cellStyle name="Обычный 3 5 3 2 2 3 3" xfId="0"/>
    <cellStyle name="Обычный 3 5 3 2 2 3 3 2" xfId="0"/>
    <cellStyle name="Обычный 3 5 3 2 2 3 4" xfId="0"/>
    <cellStyle name="Обычный 3 5 3 2 2 3 4 2" xfId="0"/>
    <cellStyle name="Обычный 3 5 3 2 2 3 5" xfId="0"/>
    <cellStyle name="Обычный 3 5 3 2 2 3 5 2" xfId="0"/>
    <cellStyle name="Обычный 3 5 3 2 2 3 6" xfId="0"/>
    <cellStyle name="Обычный 3 5 3 2 2 4" xfId="0"/>
    <cellStyle name="Обычный 3 5 3 2 2 4 2" xfId="0"/>
    <cellStyle name="Обычный 3 5 3 2 2 4 2 2" xfId="0"/>
    <cellStyle name="Обычный 3 5 3 2 2 4 3" xfId="0"/>
    <cellStyle name="Обычный 3 5 3 2 2 4 3 2" xfId="0"/>
    <cellStyle name="Обычный 3 5 3 2 2 4 4" xfId="0"/>
    <cellStyle name="Обычный 3 5 3 2 2 4 4 2" xfId="0"/>
    <cellStyle name="Обычный 3 5 3 2 2 4 5" xfId="0"/>
    <cellStyle name="Обычный 3 5 3 2 2 5" xfId="0"/>
    <cellStyle name="Обычный 3 5 3 2 2 5 2" xfId="0"/>
    <cellStyle name="Обычный 3 5 3 2 2 6" xfId="0"/>
    <cellStyle name="Обычный 3 5 3 2 2 6 2" xfId="0"/>
    <cellStyle name="Обычный 3 5 3 2 2 7" xfId="0"/>
    <cellStyle name="Обычный 3 5 3 2 2 7 2" xfId="0"/>
    <cellStyle name="Обычный 3 5 3 2 2 8" xfId="0"/>
    <cellStyle name="Обычный 3 5 3 2 2_Без баланса" xfId="0"/>
    <cellStyle name="Обычный 3 5 3 2 3" xfId="0"/>
    <cellStyle name="Обычный 3 5 3 2 3 2" xfId="0"/>
    <cellStyle name="Обычный 3 5 3 2 3 2 2" xfId="0"/>
    <cellStyle name="Обычный 3 5 3 2 3 2 2 2" xfId="0"/>
    <cellStyle name="Обычный 3 5 3 2 3 2 3" xfId="0"/>
    <cellStyle name="Обычный 3 5 3 2 3 2 3 2" xfId="0"/>
    <cellStyle name="Обычный 3 5 3 2 3 2 4" xfId="0"/>
    <cellStyle name="Обычный 3 5 3 2 3 2 4 2" xfId="0"/>
    <cellStyle name="Обычный 3 5 3 2 3 2 5" xfId="0"/>
    <cellStyle name="Обычный 3 5 3 2 3 3" xfId="0"/>
    <cellStyle name="Обычный 3 5 3 2 3 3 2" xfId="0"/>
    <cellStyle name="Обычный 3 5 3 2 3 3 2 2" xfId="0"/>
    <cellStyle name="Обычный 3 5 3 2 3 3 3" xfId="0"/>
    <cellStyle name="Обычный 3 5 3 2 3 3 3 2" xfId="0"/>
    <cellStyle name="Обычный 3 5 3 2 3 3 4" xfId="0"/>
    <cellStyle name="Обычный 3 5 3 2 3 3 4 2" xfId="0"/>
    <cellStyle name="Обычный 3 5 3 2 3 3 5" xfId="0"/>
    <cellStyle name="Обычный 3 5 3 2 3 4" xfId="0"/>
    <cellStyle name="Обычный 3 5 3 2 3 4 2" xfId="0"/>
    <cellStyle name="Обычный 3 5 3 2 3 5" xfId="0"/>
    <cellStyle name="Обычный 3 5 3 2 3 5 2" xfId="0"/>
    <cellStyle name="Обычный 3 5 3 2 3 6" xfId="0"/>
    <cellStyle name="Обычный 3 5 3 2 3 6 2" xfId="0"/>
    <cellStyle name="Обычный 3 5 3 2 3 7" xfId="0"/>
    <cellStyle name="Обычный 3 5 3 2 3_Без баланса" xfId="0"/>
    <cellStyle name="Обычный 3 5 3 2 4" xfId="0"/>
    <cellStyle name="Обычный 3 5 3 2 4 2" xfId="0"/>
    <cellStyle name="Обычный 3 5 3 2 4 2 2" xfId="0"/>
    <cellStyle name="Обычный 3 5 3 2 4 2 2 2" xfId="0"/>
    <cellStyle name="Обычный 3 5 3 2 4 2 3" xfId="0"/>
    <cellStyle name="Обычный 3 5 3 2 4 2 3 2" xfId="0"/>
    <cellStyle name="Обычный 3 5 3 2 4 2 4" xfId="0"/>
    <cellStyle name="Обычный 3 5 3 2 4 2 4 2" xfId="0"/>
    <cellStyle name="Обычный 3 5 3 2 4 2 5" xfId="0"/>
    <cellStyle name="Обычный 3 5 3 2 4 3" xfId="0"/>
    <cellStyle name="Обычный 3 5 3 2 4 3 2" xfId="0"/>
    <cellStyle name="Обычный 3 5 3 2 4 4" xfId="0"/>
    <cellStyle name="Обычный 3 5 3 2 4 4 2" xfId="0"/>
    <cellStyle name="Обычный 3 5 3 2 4 5" xfId="0"/>
    <cellStyle name="Обычный 3 5 3 2 4 5 2" xfId="0"/>
    <cellStyle name="Обычный 3 5 3 2 4 6" xfId="0"/>
    <cellStyle name="Обычный 3 5 3 2 5" xfId="0"/>
    <cellStyle name="Обычный 3 5 3 2 5 2" xfId="0"/>
    <cellStyle name="Обычный 3 5 3 2 5 2 2" xfId="0"/>
    <cellStyle name="Обычный 3 5 3 2 5 3" xfId="0"/>
    <cellStyle name="Обычный 3 5 3 2 5 3 2" xfId="0"/>
    <cellStyle name="Обычный 3 5 3 2 5 4" xfId="0"/>
    <cellStyle name="Обычный 3 5 3 2 5 4 2" xfId="0"/>
    <cellStyle name="Обычный 3 5 3 2 5 5" xfId="0"/>
    <cellStyle name="Обычный 3 5 3 2 6" xfId="0"/>
    <cellStyle name="Обычный 3 5 3 2 6 2" xfId="0"/>
    <cellStyle name="Обычный 3 5 3 2 7" xfId="0"/>
    <cellStyle name="Обычный 3 5 3 2 7 2" xfId="0"/>
    <cellStyle name="Обычный 3 5 3 2 8" xfId="0"/>
    <cellStyle name="Обычный 3 5 3 2 8 2" xfId="0"/>
    <cellStyle name="Обычный 3 5 3 2 9" xfId="0"/>
    <cellStyle name="Обычный 3 5 3 2_Без баланса" xfId="0"/>
    <cellStyle name="Обычный 3 5 3 3" xfId="0"/>
    <cellStyle name="Обычный 3 5 3 3 2" xfId="0"/>
    <cellStyle name="Обычный 3 5 3 3 2 2" xfId="0"/>
    <cellStyle name="Обычный 3 5 3 3 2 2 2" xfId="0"/>
    <cellStyle name="Обычный 3 5 3 3 2 2 2 2" xfId="0"/>
    <cellStyle name="Обычный 3 5 3 3 2 2 3" xfId="0"/>
    <cellStyle name="Обычный 3 5 3 3 2 2 3 2" xfId="0"/>
    <cellStyle name="Обычный 3 5 3 3 2 2 4" xfId="0"/>
    <cellStyle name="Обычный 3 5 3 3 2 2 4 2" xfId="0"/>
    <cellStyle name="Обычный 3 5 3 3 2 2 5" xfId="0"/>
    <cellStyle name="Обычный 3 5 3 3 2 3" xfId="0"/>
    <cellStyle name="Обычный 3 5 3 3 2 3 2" xfId="0"/>
    <cellStyle name="Обычный 3 5 3 3 2 3 2 2" xfId="0"/>
    <cellStyle name="Обычный 3 5 3 3 2 3 3" xfId="0"/>
    <cellStyle name="Обычный 3 5 3 3 2 3 3 2" xfId="0"/>
    <cellStyle name="Обычный 3 5 3 3 2 3 4" xfId="0"/>
    <cellStyle name="Обычный 3 5 3 3 2 3 4 2" xfId="0"/>
    <cellStyle name="Обычный 3 5 3 3 2 3 5" xfId="0"/>
    <cellStyle name="Обычный 3 5 3 3 2 4" xfId="0"/>
    <cellStyle name="Обычный 3 5 3 3 2 4 2" xfId="0"/>
    <cellStyle name="Обычный 3 5 3 3 2 5" xfId="0"/>
    <cellStyle name="Обычный 3 5 3 3 2 5 2" xfId="0"/>
    <cellStyle name="Обычный 3 5 3 3 2 6" xfId="0"/>
    <cellStyle name="Обычный 3 5 3 3 2 6 2" xfId="0"/>
    <cellStyle name="Обычный 3 5 3 3 2 7" xfId="0"/>
    <cellStyle name="Обычный 3 5 3 3 2_Без баланса" xfId="0"/>
    <cellStyle name="Обычный 3 5 3 3 3" xfId="0"/>
    <cellStyle name="Обычный 3 5 3 3 3 2" xfId="0"/>
    <cellStyle name="Обычный 3 5 3 3 3 2 2" xfId="0"/>
    <cellStyle name="Обычный 3 5 3 3 3 2 2 2" xfId="0"/>
    <cellStyle name="Обычный 3 5 3 3 3 2 3" xfId="0"/>
    <cellStyle name="Обычный 3 5 3 3 3 2 3 2" xfId="0"/>
    <cellStyle name="Обычный 3 5 3 3 3 2 4" xfId="0"/>
    <cellStyle name="Обычный 3 5 3 3 3 2 4 2" xfId="0"/>
    <cellStyle name="Обычный 3 5 3 3 3 2 5" xfId="0"/>
    <cellStyle name="Обычный 3 5 3 3 3 3" xfId="0"/>
    <cellStyle name="Обычный 3 5 3 3 3 3 2" xfId="0"/>
    <cellStyle name="Обычный 3 5 3 3 3 4" xfId="0"/>
    <cellStyle name="Обычный 3 5 3 3 3 4 2" xfId="0"/>
    <cellStyle name="Обычный 3 5 3 3 3 5" xfId="0"/>
    <cellStyle name="Обычный 3 5 3 3 3 5 2" xfId="0"/>
    <cellStyle name="Обычный 3 5 3 3 3 6" xfId="0"/>
    <cellStyle name="Обычный 3 5 3 3 4" xfId="0"/>
    <cellStyle name="Обычный 3 5 3 3 4 2" xfId="0"/>
    <cellStyle name="Обычный 3 5 3 3 4 2 2" xfId="0"/>
    <cellStyle name="Обычный 3 5 3 3 4 3" xfId="0"/>
    <cellStyle name="Обычный 3 5 3 3 4 3 2" xfId="0"/>
    <cellStyle name="Обычный 3 5 3 3 4 4" xfId="0"/>
    <cellStyle name="Обычный 3 5 3 3 4 4 2" xfId="0"/>
    <cellStyle name="Обычный 3 5 3 3 4 5" xfId="0"/>
    <cellStyle name="Обычный 3 5 3 3 5" xfId="0"/>
    <cellStyle name="Обычный 3 5 3 3 5 2" xfId="0"/>
    <cellStyle name="Обычный 3 5 3 3 6" xfId="0"/>
    <cellStyle name="Обычный 3 5 3 3 6 2" xfId="0"/>
    <cellStyle name="Обычный 3 5 3 3 7" xfId="0"/>
    <cellStyle name="Обычный 3 5 3 3 7 2" xfId="0"/>
    <cellStyle name="Обычный 3 5 3 3 8" xfId="0"/>
    <cellStyle name="Обычный 3 5 3 3_Без баланса" xfId="0"/>
    <cellStyle name="Обычный 3 5 3 4" xfId="0"/>
    <cellStyle name="Обычный 3 5 3 4 2" xfId="0"/>
    <cellStyle name="Обычный 3 5 3 4 2 2" xfId="0"/>
    <cellStyle name="Обычный 3 5 3 4 2 2 2" xfId="0"/>
    <cellStyle name="Обычный 3 5 3 4 2 2 2 2" xfId="0"/>
    <cellStyle name="Обычный 3 5 3 4 2 2 3" xfId="0"/>
    <cellStyle name="Обычный 3 5 3 4 2 2 3 2" xfId="0"/>
    <cellStyle name="Обычный 3 5 3 4 2 2 4" xfId="0"/>
    <cellStyle name="Обычный 3 5 3 4 2 2 4 2" xfId="0"/>
    <cellStyle name="Обычный 3 5 3 4 2 2 5" xfId="0"/>
    <cellStyle name="Обычный 3 5 3 4 2 3" xfId="0"/>
    <cellStyle name="Обычный 3 5 3 4 2 3 2" xfId="0"/>
    <cellStyle name="Обычный 3 5 3 4 2 3 2 2" xfId="0"/>
    <cellStyle name="Обычный 3 5 3 4 2 3 3" xfId="0"/>
    <cellStyle name="Обычный 3 5 3 4 2 3 3 2" xfId="0"/>
    <cellStyle name="Обычный 3 5 3 4 2 3 4" xfId="0"/>
    <cellStyle name="Обычный 3 5 3 4 2 3 4 2" xfId="0"/>
    <cellStyle name="Обычный 3 5 3 4 2 3 5" xfId="0"/>
    <cellStyle name="Обычный 3 5 3 4 2 4" xfId="0"/>
    <cellStyle name="Обычный 3 5 3 4 2 4 2" xfId="0"/>
    <cellStyle name="Обычный 3 5 3 4 2 5" xfId="0"/>
    <cellStyle name="Обычный 3 5 3 4 2 5 2" xfId="0"/>
    <cellStyle name="Обычный 3 5 3 4 2 6" xfId="0"/>
    <cellStyle name="Обычный 3 5 3 4 2 6 2" xfId="0"/>
    <cellStyle name="Обычный 3 5 3 4 2 7" xfId="0"/>
    <cellStyle name="Обычный 3 5 3 4 2_Без баланса" xfId="0"/>
    <cellStyle name="Обычный 3 5 3 4 3" xfId="0"/>
    <cellStyle name="Обычный 3 5 3 4 3 2" xfId="0"/>
    <cellStyle name="Обычный 3 5 3 4 3 2 2" xfId="0"/>
    <cellStyle name="Обычный 3 5 3 4 3 3" xfId="0"/>
    <cellStyle name="Обычный 3 5 3 4 3 3 2" xfId="0"/>
    <cellStyle name="Обычный 3 5 3 4 3 4" xfId="0"/>
    <cellStyle name="Обычный 3 5 3 4 3 4 2" xfId="0"/>
    <cellStyle name="Обычный 3 5 3 4 3 5" xfId="0"/>
    <cellStyle name="Обычный 3 5 3 4 4" xfId="0"/>
    <cellStyle name="Обычный 3 5 3 4 4 2" xfId="0"/>
    <cellStyle name="Обычный 3 5 3 4 4 2 2" xfId="0"/>
    <cellStyle name="Обычный 3 5 3 4 4 3" xfId="0"/>
    <cellStyle name="Обычный 3 5 3 4 4 3 2" xfId="0"/>
    <cellStyle name="Обычный 3 5 3 4 4 4" xfId="0"/>
    <cellStyle name="Обычный 3 5 3 4 4 4 2" xfId="0"/>
    <cellStyle name="Обычный 3 5 3 4 4 5" xfId="0"/>
    <cellStyle name="Обычный 3 5 3 4 5" xfId="0"/>
    <cellStyle name="Обычный 3 5 3 4 5 2" xfId="0"/>
    <cellStyle name="Обычный 3 5 3 4 6" xfId="0"/>
    <cellStyle name="Обычный 3 5 3 4 6 2" xfId="0"/>
    <cellStyle name="Обычный 3 5 3 4 7" xfId="0"/>
    <cellStyle name="Обычный 3 5 3 4 7 2" xfId="0"/>
    <cellStyle name="Обычный 3 5 3 4 8" xfId="0"/>
    <cellStyle name="Обычный 3 5 3 4_Без баланса" xfId="0"/>
    <cellStyle name="Обычный 3 5 3 5" xfId="0"/>
    <cellStyle name="Обычный 3 5 3 5 10" xfId="0"/>
    <cellStyle name="Обычный 3 5 3 5 2" xfId="0"/>
    <cellStyle name="Обычный 3 5 3 5 2 2" xfId="0"/>
    <cellStyle name="Обычный 3 5 3 5 2 2 2" xfId="0"/>
    <cellStyle name="Обычный 3 5 3 5 2 2 2 2" xfId="0"/>
    <cellStyle name="Обычный 3 5 3 5 2 2 3" xfId="0"/>
    <cellStyle name="Обычный 3 5 3 5 2 2 3 2" xfId="0"/>
    <cellStyle name="Обычный 3 5 3 5 2 2 4" xfId="0"/>
    <cellStyle name="Обычный 3 5 3 5 2 2 4 2" xfId="0"/>
    <cellStyle name="Обычный 3 5 3 5 2 2 5" xfId="0"/>
    <cellStyle name="Обычный 3 5 3 5 2 3" xfId="0"/>
    <cellStyle name="Обычный 3 5 3 5 2 3 2" xfId="0"/>
    <cellStyle name="Обычный 3 5 3 5 2 4" xfId="0"/>
    <cellStyle name="Обычный 3 5 3 5 2 4 2" xfId="0"/>
    <cellStyle name="Обычный 3 5 3 5 2 5" xfId="0"/>
    <cellStyle name="Обычный 3 5 3 5 2 5 2" xfId="0"/>
    <cellStyle name="Обычный 3 5 3 5 2 6" xfId="0"/>
    <cellStyle name="Обычный 3 5 3 5 2_Без баланса" xfId="0"/>
    <cellStyle name="Обычный 3 5 3 5 3" xfId="0"/>
    <cellStyle name="Обычный 3 5 3 5 3 2" xfId="0"/>
    <cellStyle name="Обычный 3 5 3 5 3 2 2" xfId="0"/>
    <cellStyle name="Обычный 3 5 3 5 3 3" xfId="0"/>
    <cellStyle name="Обычный 3 5 3 5 3 3 2" xfId="0"/>
    <cellStyle name="Обычный 3 5 3 5 3 4" xfId="0"/>
    <cellStyle name="Обычный 3 5 3 5 3 4 2" xfId="0"/>
    <cellStyle name="Обычный 3 5 3 5 3 5" xfId="0"/>
    <cellStyle name="Обычный 3 5 3 5 4" xfId="0"/>
    <cellStyle name="Обычный 3 5 3 5 4 2" xfId="0"/>
    <cellStyle name="Обычный 3 5 3 5 4 2 2" xfId="0"/>
    <cellStyle name="Обычный 3 5 3 5 4 3" xfId="0"/>
    <cellStyle name="Обычный 3 5 3 5 4 3 2" xfId="0"/>
    <cellStyle name="Обычный 3 5 3 5 4 4" xfId="0"/>
    <cellStyle name="Обычный 3 5 3 5 4 4 2" xfId="0"/>
    <cellStyle name="Обычный 3 5 3 5 4 5" xfId="0"/>
    <cellStyle name="Обычный 3 5 3 5 5" xfId="0"/>
    <cellStyle name="Обычный 3 5 3 5 5 2" xfId="0"/>
    <cellStyle name="Обычный 3 5 3 5 5 2 2" xfId="0"/>
    <cellStyle name="Обычный 3 5 3 5 5 3" xfId="0"/>
    <cellStyle name="Обычный 3 5 3 5 5 3 2" xfId="0"/>
    <cellStyle name="Обычный 3 5 3 5 5 4" xfId="0"/>
    <cellStyle name="Обычный 3 5 3 5 5 4 2" xfId="0"/>
    <cellStyle name="Обычный 3 5 3 5 5 5" xfId="0"/>
    <cellStyle name="Обычный 3 5 3 5 6" xfId="0"/>
    <cellStyle name="Обычный 3 5 3 5 6 2" xfId="0"/>
    <cellStyle name="Обычный 3 5 3 5 6 2 2" xfId="0"/>
    <cellStyle name="Обычный 3 5 3 5 6 3" xfId="0"/>
    <cellStyle name="Обычный 3 5 3 5 6 3 2" xfId="0"/>
    <cellStyle name="Обычный 3 5 3 5 6 4" xfId="0"/>
    <cellStyle name="Обычный 3 5 3 5 6 4 2" xfId="0"/>
    <cellStyle name="Обычный 3 5 3 5 6 5" xfId="0"/>
    <cellStyle name="Обычный 3 5 3 5 7" xfId="0"/>
    <cellStyle name="Обычный 3 5 3 5 7 2" xfId="0"/>
    <cellStyle name="Обычный 3 5 3 5 8" xfId="0"/>
    <cellStyle name="Обычный 3 5 3 5 8 2" xfId="0"/>
    <cellStyle name="Обычный 3 5 3 5 9" xfId="0"/>
    <cellStyle name="Обычный 3 5 3 5 9 2" xfId="0"/>
    <cellStyle name="Обычный 3 5 3 5_Без баланса" xfId="0"/>
    <cellStyle name="Обычный 3 5 3 6" xfId="0"/>
    <cellStyle name="Обычный 3 5 3 6 2" xfId="0"/>
    <cellStyle name="Обычный 3 5 3 6 2 2" xfId="0"/>
    <cellStyle name="Обычный 3 5 3 6 2 2 2" xfId="0"/>
    <cellStyle name="Обычный 3 5 3 6 2 3" xfId="0"/>
    <cellStyle name="Обычный 3 5 3 6 2 3 2" xfId="0"/>
    <cellStyle name="Обычный 3 5 3 6 2 4" xfId="0"/>
    <cellStyle name="Обычный 3 5 3 6 2 4 2" xfId="0"/>
    <cellStyle name="Обычный 3 5 3 6 2 5" xfId="0"/>
    <cellStyle name="Обычный 3 5 3 6 3" xfId="0"/>
    <cellStyle name="Обычный 3 5 3 6 3 2" xfId="0"/>
    <cellStyle name="Обычный 3 5 3 6 3 2 2" xfId="0"/>
    <cellStyle name="Обычный 3 5 3 6 3 3" xfId="0"/>
    <cellStyle name="Обычный 3 5 3 6 3 3 2" xfId="0"/>
    <cellStyle name="Обычный 3 5 3 6 3 4" xfId="0"/>
    <cellStyle name="Обычный 3 5 3 6 3 4 2" xfId="0"/>
    <cellStyle name="Обычный 3 5 3 6 3 5" xfId="0"/>
    <cellStyle name="Обычный 3 5 3 6 4" xfId="0"/>
    <cellStyle name="Обычный 3 5 3 6 4 2" xfId="0"/>
    <cellStyle name="Обычный 3 5 3 6 5" xfId="0"/>
    <cellStyle name="Обычный 3 5 3 6 5 2" xfId="0"/>
    <cellStyle name="Обычный 3 5 3 6 6" xfId="0"/>
    <cellStyle name="Обычный 3 5 3 6 6 2" xfId="0"/>
    <cellStyle name="Обычный 3 5 3 6 7" xfId="0"/>
    <cellStyle name="Обычный 3 5 3 6_Без баланса" xfId="0"/>
    <cellStyle name="Обычный 3 5 3 7" xfId="0"/>
    <cellStyle name="Обычный 3 5 3 7 2" xfId="0"/>
    <cellStyle name="Обычный 3 5 3 7 2 2" xfId="0"/>
    <cellStyle name="Обычный 3 5 3 7 2 2 2" xfId="0"/>
    <cellStyle name="Обычный 3 5 3 7 2 3" xfId="0"/>
    <cellStyle name="Обычный 3 5 3 7 2 3 2" xfId="0"/>
    <cellStyle name="Обычный 3 5 3 7 2 4" xfId="0"/>
    <cellStyle name="Обычный 3 5 3 7 2 4 2" xfId="0"/>
    <cellStyle name="Обычный 3 5 3 7 2 5" xfId="0"/>
    <cellStyle name="Обычный 3 5 3 7 3" xfId="0"/>
    <cellStyle name="Обычный 3 5 3 7 3 2" xfId="0"/>
    <cellStyle name="Обычный 3 5 3 7 3 2 2" xfId="0"/>
    <cellStyle name="Обычный 3 5 3 7 3 3" xfId="0"/>
    <cellStyle name="Обычный 3 5 3 7 3 3 2" xfId="0"/>
    <cellStyle name="Обычный 3 5 3 7 3 4" xfId="0"/>
    <cellStyle name="Обычный 3 5 3 7 3 4 2" xfId="0"/>
    <cellStyle name="Обычный 3 5 3 7 3 5" xfId="0"/>
    <cellStyle name="Обычный 3 5 3 7 4" xfId="0"/>
    <cellStyle name="Обычный 3 5 3 7 4 2" xfId="0"/>
    <cellStyle name="Обычный 3 5 3 7 5" xfId="0"/>
    <cellStyle name="Обычный 3 5 3 7 5 2" xfId="0"/>
    <cellStyle name="Обычный 3 5 3 7 6" xfId="0"/>
    <cellStyle name="Обычный 3 5 3 7 6 2" xfId="0"/>
    <cellStyle name="Обычный 3 5 3 7 7" xfId="0"/>
    <cellStyle name="Обычный 3 5 3 7_Без баланса" xfId="0"/>
    <cellStyle name="Обычный 3 5 3 8" xfId="0"/>
    <cellStyle name="Обычный 3 5 3 8 2" xfId="0"/>
    <cellStyle name="Обычный 3 5 3 8 2 2" xfId="0"/>
    <cellStyle name="Обычный 3 5 3 8 2 2 2" xfId="0"/>
    <cellStyle name="Обычный 3 5 3 8 2 3" xfId="0"/>
    <cellStyle name="Обычный 3 5 3 8 2 3 2" xfId="0"/>
    <cellStyle name="Обычный 3 5 3 8 2 4" xfId="0"/>
    <cellStyle name="Обычный 3 5 3 8 2 4 2" xfId="0"/>
    <cellStyle name="Обычный 3 5 3 8 2 5" xfId="0"/>
    <cellStyle name="Обычный 3 5 3 8 3" xfId="0"/>
    <cellStyle name="Обычный 3 5 3 8 3 2" xfId="0"/>
    <cellStyle name="Обычный 3 5 3 8 4" xfId="0"/>
    <cellStyle name="Обычный 3 5 3 8 4 2" xfId="0"/>
    <cellStyle name="Обычный 3 5 3 8 5" xfId="0"/>
    <cellStyle name="Обычный 3 5 3 8 5 2" xfId="0"/>
    <cellStyle name="Обычный 3 5 3 8 6" xfId="0"/>
    <cellStyle name="Обычный 3 5 3 8_Без баланса" xfId="0"/>
    <cellStyle name="Обычный 3 5 3 9" xfId="0"/>
    <cellStyle name="Обычный 3 5 3 9 2" xfId="0"/>
    <cellStyle name="Обычный 3 5 3 9 2 2" xfId="0"/>
    <cellStyle name="Обычный 3 5 3 9 3" xfId="0"/>
    <cellStyle name="Обычный 3 5 3 9 3 2" xfId="0"/>
    <cellStyle name="Обычный 3 5 3 9 4" xfId="0"/>
    <cellStyle name="Обычный 3 5 3 9 4 2" xfId="0"/>
    <cellStyle name="Обычный 3 5 3 9 5" xfId="0"/>
    <cellStyle name="Обычный 3 5 3_Без баланса" xfId="0"/>
    <cellStyle name="Обычный 3 5 4" xfId="0"/>
    <cellStyle name="Обычный 3 5 4 2" xfId="0"/>
    <cellStyle name="Обычный 3 5 4 2 2" xfId="0"/>
    <cellStyle name="Обычный 3 5 4 2 2 2" xfId="0"/>
    <cellStyle name="Обычный 3 5 4 2 2 2 2" xfId="0"/>
    <cellStyle name="Обычный 3 5 4 2 2 2 2 2" xfId="0"/>
    <cellStyle name="Обычный 3 5 4 2 2 2 3" xfId="0"/>
    <cellStyle name="Обычный 3 5 4 2 2 2 3 2" xfId="0"/>
    <cellStyle name="Обычный 3 5 4 2 2 2 4" xfId="0"/>
    <cellStyle name="Обычный 3 5 4 2 2 2 4 2" xfId="0"/>
    <cellStyle name="Обычный 3 5 4 2 2 2 5" xfId="0"/>
    <cellStyle name="Обычный 3 5 4 2 2 3" xfId="0"/>
    <cellStyle name="Обычный 3 5 4 2 2 3 2" xfId="0"/>
    <cellStyle name="Обычный 3 5 4 2 2 3 2 2" xfId="0"/>
    <cellStyle name="Обычный 3 5 4 2 2 3 3" xfId="0"/>
    <cellStyle name="Обычный 3 5 4 2 2 3 3 2" xfId="0"/>
    <cellStyle name="Обычный 3 5 4 2 2 3 4" xfId="0"/>
    <cellStyle name="Обычный 3 5 4 2 2 3 4 2" xfId="0"/>
    <cellStyle name="Обычный 3 5 4 2 2 3 5" xfId="0"/>
    <cellStyle name="Обычный 3 5 4 2 2 4" xfId="0"/>
    <cellStyle name="Обычный 3 5 4 2 2 4 2" xfId="0"/>
    <cellStyle name="Обычный 3 5 4 2 2 5" xfId="0"/>
    <cellStyle name="Обычный 3 5 4 2 2 5 2" xfId="0"/>
    <cellStyle name="Обычный 3 5 4 2 2 6" xfId="0"/>
    <cellStyle name="Обычный 3 5 4 2 2 6 2" xfId="0"/>
    <cellStyle name="Обычный 3 5 4 2 2 7" xfId="0"/>
    <cellStyle name="Обычный 3 5 4 2 2_Без баланса" xfId="0"/>
    <cellStyle name="Обычный 3 5 4 2 3" xfId="0"/>
    <cellStyle name="Обычный 3 5 4 2 3 2" xfId="0"/>
    <cellStyle name="Обычный 3 5 4 2 3 2 2" xfId="0"/>
    <cellStyle name="Обычный 3 5 4 2 3 2 2 2" xfId="0"/>
    <cellStyle name="Обычный 3 5 4 2 3 2 3" xfId="0"/>
    <cellStyle name="Обычный 3 5 4 2 3 2 3 2" xfId="0"/>
    <cellStyle name="Обычный 3 5 4 2 3 2 4" xfId="0"/>
    <cellStyle name="Обычный 3 5 4 2 3 2 4 2" xfId="0"/>
    <cellStyle name="Обычный 3 5 4 2 3 2 5" xfId="0"/>
    <cellStyle name="Обычный 3 5 4 2 3 3" xfId="0"/>
    <cellStyle name="Обычный 3 5 4 2 3 3 2" xfId="0"/>
    <cellStyle name="Обычный 3 5 4 2 3 4" xfId="0"/>
    <cellStyle name="Обычный 3 5 4 2 3 4 2" xfId="0"/>
    <cellStyle name="Обычный 3 5 4 2 3 5" xfId="0"/>
    <cellStyle name="Обычный 3 5 4 2 3 5 2" xfId="0"/>
    <cellStyle name="Обычный 3 5 4 2 3 6" xfId="0"/>
    <cellStyle name="Обычный 3 5 4 2 4" xfId="0"/>
    <cellStyle name="Обычный 3 5 4 2 4 2" xfId="0"/>
    <cellStyle name="Обычный 3 5 4 2 4 2 2" xfId="0"/>
    <cellStyle name="Обычный 3 5 4 2 4 3" xfId="0"/>
    <cellStyle name="Обычный 3 5 4 2 4 3 2" xfId="0"/>
    <cellStyle name="Обычный 3 5 4 2 4 4" xfId="0"/>
    <cellStyle name="Обычный 3 5 4 2 4 4 2" xfId="0"/>
    <cellStyle name="Обычный 3 5 4 2 4 5" xfId="0"/>
    <cellStyle name="Обычный 3 5 4 2 5" xfId="0"/>
    <cellStyle name="Обычный 3 5 4 2 5 2" xfId="0"/>
    <cellStyle name="Обычный 3 5 4 2 6" xfId="0"/>
    <cellStyle name="Обычный 3 5 4 2 6 2" xfId="0"/>
    <cellStyle name="Обычный 3 5 4 2 7" xfId="0"/>
    <cellStyle name="Обычный 3 5 4 2 7 2" xfId="0"/>
    <cellStyle name="Обычный 3 5 4 2 8" xfId="0"/>
    <cellStyle name="Обычный 3 5 4 2_Без баланса" xfId="0"/>
    <cellStyle name="Обычный 3 5 4 3" xfId="0"/>
    <cellStyle name="Обычный 3 5 4 3 2" xfId="0"/>
    <cellStyle name="Обычный 3 5 4 3 2 2" xfId="0"/>
    <cellStyle name="Обычный 3 5 4 3 2 2 2" xfId="0"/>
    <cellStyle name="Обычный 3 5 4 3 2 3" xfId="0"/>
    <cellStyle name="Обычный 3 5 4 3 2 3 2" xfId="0"/>
    <cellStyle name="Обычный 3 5 4 3 2 4" xfId="0"/>
    <cellStyle name="Обычный 3 5 4 3 2 4 2" xfId="0"/>
    <cellStyle name="Обычный 3 5 4 3 2 5" xfId="0"/>
    <cellStyle name="Обычный 3 5 4 3 3" xfId="0"/>
    <cellStyle name="Обычный 3 5 4 3 3 2" xfId="0"/>
    <cellStyle name="Обычный 3 5 4 3 3 2 2" xfId="0"/>
    <cellStyle name="Обычный 3 5 4 3 3 3" xfId="0"/>
    <cellStyle name="Обычный 3 5 4 3 3 3 2" xfId="0"/>
    <cellStyle name="Обычный 3 5 4 3 3 4" xfId="0"/>
    <cellStyle name="Обычный 3 5 4 3 3 4 2" xfId="0"/>
    <cellStyle name="Обычный 3 5 4 3 3 5" xfId="0"/>
    <cellStyle name="Обычный 3 5 4 3 4" xfId="0"/>
    <cellStyle name="Обычный 3 5 4 3 4 2" xfId="0"/>
    <cellStyle name="Обычный 3 5 4 3 5" xfId="0"/>
    <cellStyle name="Обычный 3 5 4 3 5 2" xfId="0"/>
    <cellStyle name="Обычный 3 5 4 3 6" xfId="0"/>
    <cellStyle name="Обычный 3 5 4 3 6 2" xfId="0"/>
    <cellStyle name="Обычный 3 5 4 3 7" xfId="0"/>
    <cellStyle name="Обычный 3 5 4 3_Без баланса" xfId="0"/>
    <cellStyle name="Обычный 3 5 4 4" xfId="0"/>
    <cellStyle name="Обычный 3 5 4 4 2" xfId="0"/>
    <cellStyle name="Обычный 3 5 4 4 2 2" xfId="0"/>
    <cellStyle name="Обычный 3 5 4 4 2 2 2" xfId="0"/>
    <cellStyle name="Обычный 3 5 4 4 2 3" xfId="0"/>
    <cellStyle name="Обычный 3 5 4 4 2 3 2" xfId="0"/>
    <cellStyle name="Обычный 3 5 4 4 2 4" xfId="0"/>
    <cellStyle name="Обычный 3 5 4 4 2 4 2" xfId="0"/>
    <cellStyle name="Обычный 3 5 4 4 2 5" xfId="0"/>
    <cellStyle name="Обычный 3 5 4 4 3" xfId="0"/>
    <cellStyle name="Обычный 3 5 4 4 3 2" xfId="0"/>
    <cellStyle name="Обычный 3 5 4 4 4" xfId="0"/>
    <cellStyle name="Обычный 3 5 4 4 4 2" xfId="0"/>
    <cellStyle name="Обычный 3 5 4 4 5" xfId="0"/>
    <cellStyle name="Обычный 3 5 4 4 5 2" xfId="0"/>
    <cellStyle name="Обычный 3 5 4 4 6" xfId="0"/>
    <cellStyle name="Обычный 3 5 4 5" xfId="0"/>
    <cellStyle name="Обычный 3 5 4 5 2" xfId="0"/>
    <cellStyle name="Обычный 3 5 4 5 2 2" xfId="0"/>
    <cellStyle name="Обычный 3 5 4 5 3" xfId="0"/>
    <cellStyle name="Обычный 3 5 4 5 3 2" xfId="0"/>
    <cellStyle name="Обычный 3 5 4 5 4" xfId="0"/>
    <cellStyle name="Обычный 3 5 4 5 4 2" xfId="0"/>
    <cellStyle name="Обычный 3 5 4 5 5" xfId="0"/>
    <cellStyle name="Обычный 3 5 4 6" xfId="0"/>
    <cellStyle name="Обычный 3 5 4 6 2" xfId="0"/>
    <cellStyle name="Обычный 3 5 4 7" xfId="0"/>
    <cellStyle name="Обычный 3 5 4 7 2" xfId="0"/>
    <cellStyle name="Обычный 3 5 4 8" xfId="0"/>
    <cellStyle name="Обычный 3 5 4 8 2" xfId="0"/>
    <cellStyle name="Обычный 3 5 4 9" xfId="0"/>
    <cellStyle name="Обычный 3 5 4_Без баланса" xfId="0"/>
    <cellStyle name="Обычный 3 5 5" xfId="0"/>
    <cellStyle name="Обычный 3 5 5 2" xfId="0"/>
    <cellStyle name="Обычный 3 5 5 2 2" xfId="0"/>
    <cellStyle name="Обычный 3 5 5 2 2 2" xfId="0"/>
    <cellStyle name="Обычный 3 5 5 2 2 2 2" xfId="0"/>
    <cellStyle name="Обычный 3 5 5 2 2 3" xfId="0"/>
    <cellStyle name="Обычный 3 5 5 2 2 3 2" xfId="0"/>
    <cellStyle name="Обычный 3 5 5 2 2 4" xfId="0"/>
    <cellStyle name="Обычный 3 5 5 2 2 4 2" xfId="0"/>
    <cellStyle name="Обычный 3 5 5 2 2 5" xfId="0"/>
    <cellStyle name="Обычный 3 5 5 2 3" xfId="0"/>
    <cellStyle name="Обычный 3 5 5 2 3 2" xfId="0"/>
    <cellStyle name="Обычный 3 5 5 2 3 2 2" xfId="0"/>
    <cellStyle name="Обычный 3 5 5 2 3 3" xfId="0"/>
    <cellStyle name="Обычный 3 5 5 2 3 3 2" xfId="0"/>
    <cellStyle name="Обычный 3 5 5 2 3 4" xfId="0"/>
    <cellStyle name="Обычный 3 5 5 2 3 4 2" xfId="0"/>
    <cellStyle name="Обычный 3 5 5 2 3 5" xfId="0"/>
    <cellStyle name="Обычный 3 5 5 2 4" xfId="0"/>
    <cellStyle name="Обычный 3 5 5 2 4 2" xfId="0"/>
    <cellStyle name="Обычный 3 5 5 2 5" xfId="0"/>
    <cellStyle name="Обычный 3 5 5 2 5 2" xfId="0"/>
    <cellStyle name="Обычный 3 5 5 2 6" xfId="0"/>
    <cellStyle name="Обычный 3 5 5 2 6 2" xfId="0"/>
    <cellStyle name="Обычный 3 5 5 2 7" xfId="0"/>
    <cellStyle name="Обычный 3 5 5 2_Без баланса" xfId="0"/>
    <cellStyle name="Обычный 3 5 5 3" xfId="0"/>
    <cellStyle name="Обычный 3 5 5 3 2" xfId="0"/>
    <cellStyle name="Обычный 3 5 5 3 2 2" xfId="0"/>
    <cellStyle name="Обычный 3 5 5 3 2 2 2" xfId="0"/>
    <cellStyle name="Обычный 3 5 5 3 2 3" xfId="0"/>
    <cellStyle name="Обычный 3 5 5 3 2 3 2" xfId="0"/>
    <cellStyle name="Обычный 3 5 5 3 2 4" xfId="0"/>
    <cellStyle name="Обычный 3 5 5 3 2 4 2" xfId="0"/>
    <cellStyle name="Обычный 3 5 5 3 2 5" xfId="0"/>
    <cellStyle name="Обычный 3 5 5 3 3" xfId="0"/>
    <cellStyle name="Обычный 3 5 5 3 3 2" xfId="0"/>
    <cellStyle name="Обычный 3 5 5 3 4" xfId="0"/>
    <cellStyle name="Обычный 3 5 5 3 4 2" xfId="0"/>
    <cellStyle name="Обычный 3 5 5 3 5" xfId="0"/>
    <cellStyle name="Обычный 3 5 5 3 5 2" xfId="0"/>
    <cellStyle name="Обычный 3 5 5 3 6" xfId="0"/>
    <cellStyle name="Обычный 3 5 5 4" xfId="0"/>
    <cellStyle name="Обычный 3 5 5 4 2" xfId="0"/>
    <cellStyle name="Обычный 3 5 5 4 2 2" xfId="0"/>
    <cellStyle name="Обычный 3 5 5 4 3" xfId="0"/>
    <cellStyle name="Обычный 3 5 5 4 3 2" xfId="0"/>
    <cellStyle name="Обычный 3 5 5 4 4" xfId="0"/>
    <cellStyle name="Обычный 3 5 5 4 4 2" xfId="0"/>
    <cellStyle name="Обычный 3 5 5 4 5" xfId="0"/>
    <cellStyle name="Обычный 3 5 5 5" xfId="0"/>
    <cellStyle name="Обычный 3 5 5 5 2" xfId="0"/>
    <cellStyle name="Обычный 3 5 5 6" xfId="0"/>
    <cellStyle name="Обычный 3 5 5 6 2" xfId="0"/>
    <cellStyle name="Обычный 3 5 5 7" xfId="0"/>
    <cellStyle name="Обычный 3 5 5 7 2" xfId="0"/>
    <cellStyle name="Обычный 3 5 5 8" xfId="0"/>
    <cellStyle name="Обычный 3 5 5_Без баланса" xfId="0"/>
    <cellStyle name="Обычный 3 5 6" xfId="0"/>
    <cellStyle name="Обычный 3 5 6 2" xfId="0"/>
    <cellStyle name="Обычный 3 5 6 2 2" xfId="0"/>
    <cellStyle name="Обычный 3 5 6 2 2 2" xfId="0"/>
    <cellStyle name="Обычный 3 5 6 2 2 2 2" xfId="0"/>
    <cellStyle name="Обычный 3 5 6 2 2 3" xfId="0"/>
    <cellStyle name="Обычный 3 5 6 2 2 3 2" xfId="0"/>
    <cellStyle name="Обычный 3 5 6 2 2 4" xfId="0"/>
    <cellStyle name="Обычный 3 5 6 2 2 4 2" xfId="0"/>
    <cellStyle name="Обычный 3 5 6 2 2 5" xfId="0"/>
    <cellStyle name="Обычный 3 5 6 2 3" xfId="0"/>
    <cellStyle name="Обычный 3 5 6 2 3 2" xfId="0"/>
    <cellStyle name="Обычный 3 5 6 2 3 2 2" xfId="0"/>
    <cellStyle name="Обычный 3 5 6 2 3 3" xfId="0"/>
    <cellStyle name="Обычный 3 5 6 2 3 3 2" xfId="0"/>
    <cellStyle name="Обычный 3 5 6 2 3 4" xfId="0"/>
    <cellStyle name="Обычный 3 5 6 2 3 4 2" xfId="0"/>
    <cellStyle name="Обычный 3 5 6 2 3 5" xfId="0"/>
    <cellStyle name="Обычный 3 5 6 2 4" xfId="0"/>
    <cellStyle name="Обычный 3 5 6 2 4 2" xfId="0"/>
    <cellStyle name="Обычный 3 5 6 2 5" xfId="0"/>
    <cellStyle name="Обычный 3 5 6 2 5 2" xfId="0"/>
    <cellStyle name="Обычный 3 5 6 2 6" xfId="0"/>
    <cellStyle name="Обычный 3 5 6 2 6 2" xfId="0"/>
    <cellStyle name="Обычный 3 5 6 2 7" xfId="0"/>
    <cellStyle name="Обычный 3 5 6 2_Без баланса" xfId="0"/>
    <cellStyle name="Обычный 3 5 6 3" xfId="0"/>
    <cellStyle name="Обычный 3 5 6 3 2" xfId="0"/>
    <cellStyle name="Обычный 3 5 6 3 2 2" xfId="0"/>
    <cellStyle name="Обычный 3 5 6 3 3" xfId="0"/>
    <cellStyle name="Обычный 3 5 6 3 3 2" xfId="0"/>
    <cellStyle name="Обычный 3 5 6 3 4" xfId="0"/>
    <cellStyle name="Обычный 3 5 6 3 4 2" xfId="0"/>
    <cellStyle name="Обычный 3 5 6 3 5" xfId="0"/>
    <cellStyle name="Обычный 3 5 6 4" xfId="0"/>
    <cellStyle name="Обычный 3 5 6 4 2" xfId="0"/>
    <cellStyle name="Обычный 3 5 6 4 2 2" xfId="0"/>
    <cellStyle name="Обычный 3 5 6 4 3" xfId="0"/>
    <cellStyle name="Обычный 3 5 6 4 3 2" xfId="0"/>
    <cellStyle name="Обычный 3 5 6 4 4" xfId="0"/>
    <cellStyle name="Обычный 3 5 6 4 4 2" xfId="0"/>
    <cellStyle name="Обычный 3 5 6 4 5" xfId="0"/>
    <cellStyle name="Обычный 3 5 6 5" xfId="0"/>
    <cellStyle name="Обычный 3 5 6 5 2" xfId="0"/>
    <cellStyle name="Обычный 3 5 6 6" xfId="0"/>
    <cellStyle name="Обычный 3 5 6 6 2" xfId="0"/>
    <cellStyle name="Обычный 3 5 6 7" xfId="0"/>
    <cellStyle name="Обычный 3 5 6 7 2" xfId="0"/>
    <cellStyle name="Обычный 3 5 6 8" xfId="0"/>
    <cellStyle name="Обычный 3 5 6_Без баланса" xfId="0"/>
    <cellStyle name="Обычный 3 5 7" xfId="0"/>
    <cellStyle name="Обычный 3 5 7 10" xfId="0"/>
    <cellStyle name="Обычный 3 5 7 2" xfId="0"/>
    <cellStyle name="Обычный 3 5 7 2 2" xfId="0"/>
    <cellStyle name="Обычный 3 5 7 2 2 2" xfId="0"/>
    <cellStyle name="Обычный 3 5 7 2 2 2 2" xfId="0"/>
    <cellStyle name="Обычный 3 5 7 2 2 3" xfId="0"/>
    <cellStyle name="Обычный 3 5 7 2 2 3 2" xfId="0"/>
    <cellStyle name="Обычный 3 5 7 2 2 4" xfId="0"/>
    <cellStyle name="Обычный 3 5 7 2 2 4 2" xfId="0"/>
    <cellStyle name="Обычный 3 5 7 2 2 5" xfId="0"/>
    <cellStyle name="Обычный 3 5 7 2 3" xfId="0"/>
    <cellStyle name="Обычный 3 5 7 2 3 2" xfId="0"/>
    <cellStyle name="Обычный 3 5 7 2 4" xfId="0"/>
    <cellStyle name="Обычный 3 5 7 2 4 2" xfId="0"/>
    <cellStyle name="Обычный 3 5 7 2 5" xfId="0"/>
    <cellStyle name="Обычный 3 5 7 2 5 2" xfId="0"/>
    <cellStyle name="Обычный 3 5 7 2 6" xfId="0"/>
    <cellStyle name="Обычный 3 5 7 2_Без баланса" xfId="0"/>
    <cellStyle name="Обычный 3 5 7 3" xfId="0"/>
    <cellStyle name="Обычный 3 5 7 3 2" xfId="0"/>
    <cellStyle name="Обычный 3 5 7 3 2 2" xfId="0"/>
    <cellStyle name="Обычный 3 5 7 3 3" xfId="0"/>
    <cellStyle name="Обычный 3 5 7 3 3 2" xfId="0"/>
    <cellStyle name="Обычный 3 5 7 3 4" xfId="0"/>
    <cellStyle name="Обычный 3 5 7 3 4 2" xfId="0"/>
    <cellStyle name="Обычный 3 5 7 3 5" xfId="0"/>
    <cellStyle name="Обычный 3 5 7 4" xfId="0"/>
    <cellStyle name="Обычный 3 5 7 4 2" xfId="0"/>
    <cellStyle name="Обычный 3 5 7 4 2 2" xfId="0"/>
    <cellStyle name="Обычный 3 5 7 4 3" xfId="0"/>
    <cellStyle name="Обычный 3 5 7 4 3 2" xfId="0"/>
    <cellStyle name="Обычный 3 5 7 4 4" xfId="0"/>
    <cellStyle name="Обычный 3 5 7 4 4 2" xfId="0"/>
    <cellStyle name="Обычный 3 5 7 4 5" xfId="0"/>
    <cellStyle name="Обычный 3 5 7 5" xfId="0"/>
    <cellStyle name="Обычный 3 5 7 5 2" xfId="0"/>
    <cellStyle name="Обычный 3 5 7 5 2 2" xfId="0"/>
    <cellStyle name="Обычный 3 5 7 5 3" xfId="0"/>
    <cellStyle name="Обычный 3 5 7 5 3 2" xfId="0"/>
    <cellStyle name="Обычный 3 5 7 5 4" xfId="0"/>
    <cellStyle name="Обычный 3 5 7 5 4 2" xfId="0"/>
    <cellStyle name="Обычный 3 5 7 5 5" xfId="0"/>
    <cellStyle name="Обычный 3 5 7 6" xfId="0"/>
    <cellStyle name="Обычный 3 5 7 6 2" xfId="0"/>
    <cellStyle name="Обычный 3 5 7 6 2 2" xfId="0"/>
    <cellStyle name="Обычный 3 5 7 6 3" xfId="0"/>
    <cellStyle name="Обычный 3 5 7 6 3 2" xfId="0"/>
    <cellStyle name="Обычный 3 5 7 6 4" xfId="0"/>
    <cellStyle name="Обычный 3 5 7 6 4 2" xfId="0"/>
    <cellStyle name="Обычный 3 5 7 6 5" xfId="0"/>
    <cellStyle name="Обычный 3 5 7 7" xfId="0"/>
    <cellStyle name="Обычный 3 5 7 7 2" xfId="0"/>
    <cellStyle name="Обычный 3 5 7 8" xfId="0"/>
    <cellStyle name="Обычный 3 5 7 8 2" xfId="0"/>
    <cellStyle name="Обычный 3 5 7 9" xfId="0"/>
    <cellStyle name="Обычный 3 5 7 9 2" xfId="0"/>
    <cellStyle name="Обычный 3 5 7_Без баланса" xfId="0"/>
    <cellStyle name="Обычный 3 5 8" xfId="0"/>
    <cellStyle name="Обычный 3 5 8 2" xfId="0"/>
    <cellStyle name="Обычный 3 5 8 2 2" xfId="0"/>
    <cellStyle name="Обычный 3 5 8 2 2 2" xfId="0"/>
    <cellStyle name="Обычный 3 5 8 2 3" xfId="0"/>
    <cellStyle name="Обычный 3 5 8 2 3 2" xfId="0"/>
    <cellStyle name="Обычный 3 5 8 2 4" xfId="0"/>
    <cellStyle name="Обычный 3 5 8 2 4 2" xfId="0"/>
    <cellStyle name="Обычный 3 5 8 2 5" xfId="0"/>
    <cellStyle name="Обычный 3 5 8 3" xfId="0"/>
    <cellStyle name="Обычный 3 5 8 3 2" xfId="0"/>
    <cellStyle name="Обычный 3 5 8 3 2 2" xfId="0"/>
    <cellStyle name="Обычный 3 5 8 3 3" xfId="0"/>
    <cellStyle name="Обычный 3 5 8 3 3 2" xfId="0"/>
    <cellStyle name="Обычный 3 5 8 3 4" xfId="0"/>
    <cellStyle name="Обычный 3 5 8 3 4 2" xfId="0"/>
    <cellStyle name="Обычный 3 5 8 3 5" xfId="0"/>
    <cellStyle name="Обычный 3 5 8 4" xfId="0"/>
    <cellStyle name="Обычный 3 5 8 4 2" xfId="0"/>
    <cellStyle name="Обычный 3 5 8 5" xfId="0"/>
    <cellStyle name="Обычный 3 5 8 5 2" xfId="0"/>
    <cellStyle name="Обычный 3 5 8 6" xfId="0"/>
    <cellStyle name="Обычный 3 5 8 6 2" xfId="0"/>
    <cellStyle name="Обычный 3 5 8 7" xfId="0"/>
    <cellStyle name="Обычный 3 5 8_Без баланса" xfId="0"/>
    <cellStyle name="Обычный 3 5 9" xfId="0"/>
    <cellStyle name="Обычный 3 5 9 2" xfId="0"/>
    <cellStyle name="Обычный 3 5 9 2 2" xfId="0"/>
    <cellStyle name="Обычный 3 5 9 2 2 2" xfId="0"/>
    <cellStyle name="Обычный 3 5 9 2 3" xfId="0"/>
    <cellStyle name="Обычный 3 5 9 2 3 2" xfId="0"/>
    <cellStyle name="Обычный 3 5 9 2 4" xfId="0"/>
    <cellStyle name="Обычный 3 5 9 2 4 2" xfId="0"/>
    <cellStyle name="Обычный 3 5 9 2 5" xfId="0"/>
    <cellStyle name="Обычный 3 5 9 3" xfId="0"/>
    <cellStyle name="Обычный 3 5 9 3 2" xfId="0"/>
    <cellStyle name="Обычный 3 5 9 3 2 2" xfId="0"/>
    <cellStyle name="Обычный 3 5 9 3 3" xfId="0"/>
    <cellStyle name="Обычный 3 5 9 3 3 2" xfId="0"/>
    <cellStyle name="Обычный 3 5 9 3 4" xfId="0"/>
    <cellStyle name="Обычный 3 5 9 3 4 2" xfId="0"/>
    <cellStyle name="Обычный 3 5 9 3 5" xfId="0"/>
    <cellStyle name="Обычный 3 5 9 4" xfId="0"/>
    <cellStyle name="Обычный 3 5 9 4 2" xfId="0"/>
    <cellStyle name="Обычный 3 5 9 5" xfId="0"/>
    <cellStyle name="Обычный 3 5 9 5 2" xfId="0"/>
    <cellStyle name="Обычный 3 5 9 6" xfId="0"/>
    <cellStyle name="Обычный 3 5 9 6 2" xfId="0"/>
    <cellStyle name="Обычный 3 5 9 7" xfId="0"/>
    <cellStyle name="Обычный 3 5 9_Без баланса" xfId="0"/>
    <cellStyle name="Обычный 3 50" xfId="0"/>
    <cellStyle name="Обычный 3 51" xfId="0"/>
    <cellStyle name="Обычный 3 52" xfId="0"/>
    <cellStyle name="Обычный 3 53" xfId="0"/>
    <cellStyle name="Обычный 3 54" xfId="0"/>
    <cellStyle name="Обычный 3 55" xfId="0"/>
    <cellStyle name="Обычный 3 56" xfId="0"/>
    <cellStyle name="Обычный 3 57" xfId="0"/>
    <cellStyle name="Обычный 3 58" xfId="0"/>
    <cellStyle name="Обычный 3 59" xfId="0"/>
    <cellStyle name="Обычный 3 5_Без баланса" xfId="0"/>
    <cellStyle name="Обычный 3 6" xfId="0"/>
    <cellStyle name="Обычный 3 6 10" xfId="0"/>
    <cellStyle name="Обычный 3 6 10 2" xfId="0"/>
    <cellStyle name="Обычный 3 6 10 2 2" xfId="0"/>
    <cellStyle name="Обычный 3 6 10 3" xfId="0"/>
    <cellStyle name="Обычный 3 6 10 3 2" xfId="0"/>
    <cellStyle name="Обычный 3 6 10 4" xfId="0"/>
    <cellStyle name="Обычный 3 6 10 4 2" xfId="0"/>
    <cellStyle name="Обычный 3 6 10 5" xfId="0"/>
    <cellStyle name="Обычный 3 6 11" xfId="0"/>
    <cellStyle name="Обычный 3 6 11 2" xfId="0"/>
    <cellStyle name="Обычный 3 6 11 2 2" xfId="0"/>
    <cellStyle name="Обычный 3 6 11 3" xfId="0"/>
    <cellStyle name="Обычный 3 6 11 3 2" xfId="0"/>
    <cellStyle name="Обычный 3 6 11 4" xfId="0"/>
    <cellStyle name="Обычный 3 6 11 4 2" xfId="0"/>
    <cellStyle name="Обычный 3 6 11 5" xfId="0"/>
    <cellStyle name="Обычный 3 6 12" xfId="0"/>
    <cellStyle name="Обычный 3 6 12 2" xfId="0"/>
    <cellStyle name="Обычный 3 6 13" xfId="0"/>
    <cellStyle name="Обычный 3 6 13 2" xfId="0"/>
    <cellStyle name="Обычный 3 6 14" xfId="0"/>
    <cellStyle name="Обычный 3 6 14 2" xfId="0"/>
    <cellStyle name="Обычный 3 6 15" xfId="0"/>
    <cellStyle name="Обычный 3 6 2" xfId="0"/>
    <cellStyle name="Обычный 3 6 2 10" xfId="0"/>
    <cellStyle name="Обычный 3 6 2 10 2" xfId="0"/>
    <cellStyle name="Обычный 3 6 2 10 2 2" xfId="0"/>
    <cellStyle name="Обычный 3 6 2 10 3" xfId="0"/>
    <cellStyle name="Обычный 3 6 2 10 3 2" xfId="0"/>
    <cellStyle name="Обычный 3 6 2 10 4" xfId="0"/>
    <cellStyle name="Обычный 3 6 2 10 4 2" xfId="0"/>
    <cellStyle name="Обычный 3 6 2 10 5" xfId="0"/>
    <cellStyle name="Обычный 3 6 2 11" xfId="0"/>
    <cellStyle name="Обычный 3 6 2 11 2" xfId="0"/>
    <cellStyle name="Обычный 3 6 2 12" xfId="0"/>
    <cellStyle name="Обычный 3 6 2 12 2" xfId="0"/>
    <cellStyle name="Обычный 3 6 2 13" xfId="0"/>
    <cellStyle name="Обычный 3 6 2 13 2" xfId="0"/>
    <cellStyle name="Обычный 3 6 2 14" xfId="0"/>
    <cellStyle name="Обычный 3 6 2 2" xfId="0"/>
    <cellStyle name="Обычный 3 6 2 2 2" xfId="0"/>
    <cellStyle name="Обычный 3 6 2 2 2 2" xfId="0"/>
    <cellStyle name="Обычный 3 6 2 2 2 2 2" xfId="0"/>
    <cellStyle name="Обычный 3 6 2 2 2 2 2 2" xfId="0"/>
    <cellStyle name="Обычный 3 6 2 2 2 2 2 2 2" xfId="0"/>
    <cellStyle name="Обычный 3 6 2 2 2 2 2 3" xfId="0"/>
    <cellStyle name="Обычный 3 6 2 2 2 2 2 3 2" xfId="0"/>
    <cellStyle name="Обычный 3 6 2 2 2 2 2 4" xfId="0"/>
    <cellStyle name="Обычный 3 6 2 2 2 2 2 4 2" xfId="0"/>
    <cellStyle name="Обычный 3 6 2 2 2 2 2 5" xfId="0"/>
    <cellStyle name="Обычный 3 6 2 2 2 2 3" xfId="0"/>
    <cellStyle name="Обычный 3 6 2 2 2 2 3 2" xfId="0"/>
    <cellStyle name="Обычный 3 6 2 2 2 2 3 2 2" xfId="0"/>
    <cellStyle name="Обычный 3 6 2 2 2 2 3 3" xfId="0"/>
    <cellStyle name="Обычный 3 6 2 2 2 2 3 3 2" xfId="0"/>
    <cellStyle name="Обычный 3 6 2 2 2 2 3 4" xfId="0"/>
    <cellStyle name="Обычный 3 6 2 2 2 2 3 4 2" xfId="0"/>
    <cellStyle name="Обычный 3 6 2 2 2 2 3 5" xfId="0"/>
    <cellStyle name="Обычный 3 6 2 2 2 2 4" xfId="0"/>
    <cellStyle name="Обычный 3 6 2 2 2 2 4 2" xfId="0"/>
    <cellStyle name="Обычный 3 6 2 2 2 2 5" xfId="0"/>
    <cellStyle name="Обычный 3 6 2 2 2 2 5 2" xfId="0"/>
    <cellStyle name="Обычный 3 6 2 2 2 2 6" xfId="0"/>
    <cellStyle name="Обычный 3 6 2 2 2 2 6 2" xfId="0"/>
    <cellStyle name="Обычный 3 6 2 2 2 2 7" xfId="0"/>
    <cellStyle name="Обычный 3 6 2 2 2 2_Без баланса" xfId="0"/>
    <cellStyle name="Обычный 3 6 2 2 2 3" xfId="0"/>
    <cellStyle name="Обычный 3 6 2 2 2 3 2" xfId="0"/>
    <cellStyle name="Обычный 3 6 2 2 2 3 2 2" xfId="0"/>
    <cellStyle name="Обычный 3 6 2 2 2 3 2 2 2" xfId="0"/>
    <cellStyle name="Обычный 3 6 2 2 2 3 2 3" xfId="0"/>
    <cellStyle name="Обычный 3 6 2 2 2 3 2 3 2" xfId="0"/>
    <cellStyle name="Обычный 3 6 2 2 2 3 2 4" xfId="0"/>
    <cellStyle name="Обычный 3 6 2 2 2 3 2 4 2" xfId="0"/>
    <cellStyle name="Обычный 3 6 2 2 2 3 2 5" xfId="0"/>
    <cellStyle name="Обычный 3 6 2 2 2 3 3" xfId="0"/>
    <cellStyle name="Обычный 3 6 2 2 2 3 3 2" xfId="0"/>
    <cellStyle name="Обычный 3 6 2 2 2 3 4" xfId="0"/>
    <cellStyle name="Обычный 3 6 2 2 2 3 4 2" xfId="0"/>
    <cellStyle name="Обычный 3 6 2 2 2 3 5" xfId="0"/>
    <cellStyle name="Обычный 3 6 2 2 2 3 5 2" xfId="0"/>
    <cellStyle name="Обычный 3 6 2 2 2 3 6" xfId="0"/>
    <cellStyle name="Обычный 3 6 2 2 2 4" xfId="0"/>
    <cellStyle name="Обычный 3 6 2 2 2 4 2" xfId="0"/>
    <cellStyle name="Обычный 3 6 2 2 2 4 2 2" xfId="0"/>
    <cellStyle name="Обычный 3 6 2 2 2 4 3" xfId="0"/>
    <cellStyle name="Обычный 3 6 2 2 2 4 3 2" xfId="0"/>
    <cellStyle name="Обычный 3 6 2 2 2 4 4" xfId="0"/>
    <cellStyle name="Обычный 3 6 2 2 2 4 4 2" xfId="0"/>
    <cellStyle name="Обычный 3 6 2 2 2 4 5" xfId="0"/>
    <cellStyle name="Обычный 3 6 2 2 2 5" xfId="0"/>
    <cellStyle name="Обычный 3 6 2 2 2 5 2" xfId="0"/>
    <cellStyle name="Обычный 3 6 2 2 2 6" xfId="0"/>
    <cellStyle name="Обычный 3 6 2 2 2 6 2" xfId="0"/>
    <cellStyle name="Обычный 3 6 2 2 2 7" xfId="0"/>
    <cellStyle name="Обычный 3 6 2 2 2 7 2" xfId="0"/>
    <cellStyle name="Обычный 3 6 2 2 2 8" xfId="0"/>
    <cellStyle name="Обычный 3 6 2 2 2_Без баланса" xfId="0"/>
    <cellStyle name="Обычный 3 6 2 2 3" xfId="0"/>
    <cellStyle name="Обычный 3 6 2 2 3 2" xfId="0"/>
    <cellStyle name="Обычный 3 6 2 2 3 2 2" xfId="0"/>
    <cellStyle name="Обычный 3 6 2 2 3 2 2 2" xfId="0"/>
    <cellStyle name="Обычный 3 6 2 2 3 2 3" xfId="0"/>
    <cellStyle name="Обычный 3 6 2 2 3 2 3 2" xfId="0"/>
    <cellStyle name="Обычный 3 6 2 2 3 2 4" xfId="0"/>
    <cellStyle name="Обычный 3 6 2 2 3 2 4 2" xfId="0"/>
    <cellStyle name="Обычный 3 6 2 2 3 2 5" xfId="0"/>
    <cellStyle name="Обычный 3 6 2 2 3 3" xfId="0"/>
    <cellStyle name="Обычный 3 6 2 2 3 3 2" xfId="0"/>
    <cellStyle name="Обычный 3 6 2 2 3 3 2 2" xfId="0"/>
    <cellStyle name="Обычный 3 6 2 2 3 3 3" xfId="0"/>
    <cellStyle name="Обычный 3 6 2 2 3 3 3 2" xfId="0"/>
    <cellStyle name="Обычный 3 6 2 2 3 3 4" xfId="0"/>
    <cellStyle name="Обычный 3 6 2 2 3 3 4 2" xfId="0"/>
    <cellStyle name="Обычный 3 6 2 2 3 3 5" xfId="0"/>
    <cellStyle name="Обычный 3 6 2 2 3 4" xfId="0"/>
    <cellStyle name="Обычный 3 6 2 2 3 4 2" xfId="0"/>
    <cellStyle name="Обычный 3 6 2 2 3 5" xfId="0"/>
    <cellStyle name="Обычный 3 6 2 2 3 5 2" xfId="0"/>
    <cellStyle name="Обычный 3 6 2 2 3 6" xfId="0"/>
    <cellStyle name="Обычный 3 6 2 2 3 6 2" xfId="0"/>
    <cellStyle name="Обычный 3 6 2 2 3 7" xfId="0"/>
    <cellStyle name="Обычный 3 6 2 2 3_Без баланса" xfId="0"/>
    <cellStyle name="Обычный 3 6 2 2 4" xfId="0"/>
    <cellStyle name="Обычный 3 6 2 2 4 2" xfId="0"/>
    <cellStyle name="Обычный 3 6 2 2 4 2 2" xfId="0"/>
    <cellStyle name="Обычный 3 6 2 2 4 2 2 2" xfId="0"/>
    <cellStyle name="Обычный 3 6 2 2 4 2 3" xfId="0"/>
    <cellStyle name="Обычный 3 6 2 2 4 2 3 2" xfId="0"/>
    <cellStyle name="Обычный 3 6 2 2 4 2 4" xfId="0"/>
    <cellStyle name="Обычный 3 6 2 2 4 2 4 2" xfId="0"/>
    <cellStyle name="Обычный 3 6 2 2 4 2 5" xfId="0"/>
    <cellStyle name="Обычный 3 6 2 2 4 3" xfId="0"/>
    <cellStyle name="Обычный 3 6 2 2 4 3 2" xfId="0"/>
    <cellStyle name="Обычный 3 6 2 2 4 4" xfId="0"/>
    <cellStyle name="Обычный 3 6 2 2 4 4 2" xfId="0"/>
    <cellStyle name="Обычный 3 6 2 2 4 5" xfId="0"/>
    <cellStyle name="Обычный 3 6 2 2 4 5 2" xfId="0"/>
    <cellStyle name="Обычный 3 6 2 2 4 6" xfId="0"/>
    <cellStyle name="Обычный 3 6 2 2 5" xfId="0"/>
    <cellStyle name="Обычный 3 6 2 2 5 2" xfId="0"/>
    <cellStyle name="Обычный 3 6 2 2 5 2 2" xfId="0"/>
    <cellStyle name="Обычный 3 6 2 2 5 3" xfId="0"/>
    <cellStyle name="Обычный 3 6 2 2 5 3 2" xfId="0"/>
    <cellStyle name="Обычный 3 6 2 2 5 4" xfId="0"/>
    <cellStyle name="Обычный 3 6 2 2 5 4 2" xfId="0"/>
    <cellStyle name="Обычный 3 6 2 2 5 5" xfId="0"/>
    <cellStyle name="Обычный 3 6 2 2 6" xfId="0"/>
    <cellStyle name="Обычный 3 6 2 2 6 2" xfId="0"/>
    <cellStyle name="Обычный 3 6 2 2 7" xfId="0"/>
    <cellStyle name="Обычный 3 6 2 2 7 2" xfId="0"/>
    <cellStyle name="Обычный 3 6 2 2 8" xfId="0"/>
    <cellStyle name="Обычный 3 6 2 2 8 2" xfId="0"/>
    <cellStyle name="Обычный 3 6 2 2 9" xfId="0"/>
    <cellStyle name="Обычный 3 6 2 2_Без баланса" xfId="0"/>
    <cellStyle name="Обычный 3 6 2 3" xfId="0"/>
    <cellStyle name="Обычный 3 6 2 3 2" xfId="0"/>
    <cellStyle name="Обычный 3 6 2 3 2 2" xfId="0"/>
    <cellStyle name="Обычный 3 6 2 3 2 2 2" xfId="0"/>
    <cellStyle name="Обычный 3 6 2 3 2 2 2 2" xfId="0"/>
    <cellStyle name="Обычный 3 6 2 3 2 2 3" xfId="0"/>
    <cellStyle name="Обычный 3 6 2 3 2 2 3 2" xfId="0"/>
    <cellStyle name="Обычный 3 6 2 3 2 2 4" xfId="0"/>
    <cellStyle name="Обычный 3 6 2 3 2 2 4 2" xfId="0"/>
    <cellStyle name="Обычный 3 6 2 3 2 2 5" xfId="0"/>
    <cellStyle name="Обычный 3 6 2 3 2 3" xfId="0"/>
    <cellStyle name="Обычный 3 6 2 3 2 3 2" xfId="0"/>
    <cellStyle name="Обычный 3 6 2 3 2 3 2 2" xfId="0"/>
    <cellStyle name="Обычный 3 6 2 3 2 3 3" xfId="0"/>
    <cellStyle name="Обычный 3 6 2 3 2 3 3 2" xfId="0"/>
    <cellStyle name="Обычный 3 6 2 3 2 3 4" xfId="0"/>
    <cellStyle name="Обычный 3 6 2 3 2 3 4 2" xfId="0"/>
    <cellStyle name="Обычный 3 6 2 3 2 3 5" xfId="0"/>
    <cellStyle name="Обычный 3 6 2 3 2 4" xfId="0"/>
    <cellStyle name="Обычный 3 6 2 3 2 4 2" xfId="0"/>
    <cellStyle name="Обычный 3 6 2 3 2 5" xfId="0"/>
    <cellStyle name="Обычный 3 6 2 3 2 5 2" xfId="0"/>
    <cellStyle name="Обычный 3 6 2 3 2 6" xfId="0"/>
    <cellStyle name="Обычный 3 6 2 3 2 6 2" xfId="0"/>
    <cellStyle name="Обычный 3 6 2 3 2 7" xfId="0"/>
    <cellStyle name="Обычный 3 6 2 3 2_Без баланса" xfId="0"/>
    <cellStyle name="Обычный 3 6 2 3 3" xfId="0"/>
    <cellStyle name="Обычный 3 6 2 3 3 2" xfId="0"/>
    <cellStyle name="Обычный 3 6 2 3 3 2 2" xfId="0"/>
    <cellStyle name="Обычный 3 6 2 3 3 2 2 2" xfId="0"/>
    <cellStyle name="Обычный 3 6 2 3 3 2 3" xfId="0"/>
    <cellStyle name="Обычный 3 6 2 3 3 2 3 2" xfId="0"/>
    <cellStyle name="Обычный 3 6 2 3 3 2 4" xfId="0"/>
    <cellStyle name="Обычный 3 6 2 3 3 2 4 2" xfId="0"/>
    <cellStyle name="Обычный 3 6 2 3 3 2 5" xfId="0"/>
    <cellStyle name="Обычный 3 6 2 3 3 3" xfId="0"/>
    <cellStyle name="Обычный 3 6 2 3 3 3 2" xfId="0"/>
    <cellStyle name="Обычный 3 6 2 3 3 4" xfId="0"/>
    <cellStyle name="Обычный 3 6 2 3 3 4 2" xfId="0"/>
    <cellStyle name="Обычный 3 6 2 3 3 5" xfId="0"/>
    <cellStyle name="Обычный 3 6 2 3 3 5 2" xfId="0"/>
    <cellStyle name="Обычный 3 6 2 3 3 6" xfId="0"/>
    <cellStyle name="Обычный 3 6 2 3 4" xfId="0"/>
    <cellStyle name="Обычный 3 6 2 3 4 2" xfId="0"/>
    <cellStyle name="Обычный 3 6 2 3 4 2 2" xfId="0"/>
    <cellStyle name="Обычный 3 6 2 3 4 3" xfId="0"/>
    <cellStyle name="Обычный 3 6 2 3 4 3 2" xfId="0"/>
    <cellStyle name="Обычный 3 6 2 3 4 4" xfId="0"/>
    <cellStyle name="Обычный 3 6 2 3 4 4 2" xfId="0"/>
    <cellStyle name="Обычный 3 6 2 3 4 5" xfId="0"/>
    <cellStyle name="Обычный 3 6 2 3 5" xfId="0"/>
    <cellStyle name="Обычный 3 6 2 3 5 2" xfId="0"/>
    <cellStyle name="Обычный 3 6 2 3 6" xfId="0"/>
    <cellStyle name="Обычный 3 6 2 3 6 2" xfId="0"/>
    <cellStyle name="Обычный 3 6 2 3 7" xfId="0"/>
    <cellStyle name="Обычный 3 6 2 3 7 2" xfId="0"/>
    <cellStyle name="Обычный 3 6 2 3 8" xfId="0"/>
    <cellStyle name="Обычный 3 6 2 3_Без баланса" xfId="0"/>
    <cellStyle name="Обычный 3 6 2 4" xfId="0"/>
    <cellStyle name="Обычный 3 6 2 4 2" xfId="0"/>
    <cellStyle name="Обычный 3 6 2 4 2 2" xfId="0"/>
    <cellStyle name="Обычный 3 6 2 4 2 2 2" xfId="0"/>
    <cellStyle name="Обычный 3 6 2 4 2 2 2 2" xfId="0"/>
    <cellStyle name="Обычный 3 6 2 4 2 2 3" xfId="0"/>
    <cellStyle name="Обычный 3 6 2 4 2 2 3 2" xfId="0"/>
    <cellStyle name="Обычный 3 6 2 4 2 2 4" xfId="0"/>
    <cellStyle name="Обычный 3 6 2 4 2 2 4 2" xfId="0"/>
    <cellStyle name="Обычный 3 6 2 4 2 2 5" xfId="0"/>
    <cellStyle name="Обычный 3 6 2 4 2 3" xfId="0"/>
    <cellStyle name="Обычный 3 6 2 4 2 3 2" xfId="0"/>
    <cellStyle name="Обычный 3 6 2 4 2 3 2 2" xfId="0"/>
    <cellStyle name="Обычный 3 6 2 4 2 3 3" xfId="0"/>
    <cellStyle name="Обычный 3 6 2 4 2 3 3 2" xfId="0"/>
    <cellStyle name="Обычный 3 6 2 4 2 3 4" xfId="0"/>
    <cellStyle name="Обычный 3 6 2 4 2 3 4 2" xfId="0"/>
    <cellStyle name="Обычный 3 6 2 4 2 3 5" xfId="0"/>
    <cellStyle name="Обычный 3 6 2 4 2 4" xfId="0"/>
    <cellStyle name="Обычный 3 6 2 4 2 4 2" xfId="0"/>
    <cellStyle name="Обычный 3 6 2 4 2 5" xfId="0"/>
    <cellStyle name="Обычный 3 6 2 4 2 5 2" xfId="0"/>
    <cellStyle name="Обычный 3 6 2 4 2 6" xfId="0"/>
    <cellStyle name="Обычный 3 6 2 4 2 6 2" xfId="0"/>
    <cellStyle name="Обычный 3 6 2 4 2 7" xfId="0"/>
    <cellStyle name="Обычный 3 6 2 4 2_Без баланса" xfId="0"/>
    <cellStyle name="Обычный 3 6 2 4 3" xfId="0"/>
    <cellStyle name="Обычный 3 6 2 4 3 2" xfId="0"/>
    <cellStyle name="Обычный 3 6 2 4 3 2 2" xfId="0"/>
    <cellStyle name="Обычный 3 6 2 4 3 3" xfId="0"/>
    <cellStyle name="Обычный 3 6 2 4 3 3 2" xfId="0"/>
    <cellStyle name="Обычный 3 6 2 4 3 4" xfId="0"/>
    <cellStyle name="Обычный 3 6 2 4 3 4 2" xfId="0"/>
    <cellStyle name="Обычный 3 6 2 4 3 5" xfId="0"/>
    <cellStyle name="Обычный 3 6 2 4 4" xfId="0"/>
    <cellStyle name="Обычный 3 6 2 4 4 2" xfId="0"/>
    <cellStyle name="Обычный 3 6 2 4 4 2 2" xfId="0"/>
    <cellStyle name="Обычный 3 6 2 4 4 3" xfId="0"/>
    <cellStyle name="Обычный 3 6 2 4 4 3 2" xfId="0"/>
    <cellStyle name="Обычный 3 6 2 4 4 4" xfId="0"/>
    <cellStyle name="Обычный 3 6 2 4 4 4 2" xfId="0"/>
    <cellStyle name="Обычный 3 6 2 4 4 5" xfId="0"/>
    <cellStyle name="Обычный 3 6 2 4 5" xfId="0"/>
    <cellStyle name="Обычный 3 6 2 4 5 2" xfId="0"/>
    <cellStyle name="Обычный 3 6 2 4 6" xfId="0"/>
    <cellStyle name="Обычный 3 6 2 4 6 2" xfId="0"/>
    <cellStyle name="Обычный 3 6 2 4 7" xfId="0"/>
    <cellStyle name="Обычный 3 6 2 4 7 2" xfId="0"/>
    <cellStyle name="Обычный 3 6 2 4 8" xfId="0"/>
    <cellStyle name="Обычный 3 6 2 4_Без баланса" xfId="0"/>
    <cellStyle name="Обычный 3 6 2 5" xfId="0"/>
    <cellStyle name="Обычный 3 6 2 5 10" xfId="0"/>
    <cellStyle name="Обычный 3 6 2 5 2" xfId="0"/>
    <cellStyle name="Обычный 3 6 2 5 2 2" xfId="0"/>
    <cellStyle name="Обычный 3 6 2 5 2 2 2" xfId="0"/>
    <cellStyle name="Обычный 3 6 2 5 2 2 2 2" xfId="0"/>
    <cellStyle name="Обычный 3 6 2 5 2 2 3" xfId="0"/>
    <cellStyle name="Обычный 3 6 2 5 2 2 3 2" xfId="0"/>
    <cellStyle name="Обычный 3 6 2 5 2 2 4" xfId="0"/>
    <cellStyle name="Обычный 3 6 2 5 2 2 4 2" xfId="0"/>
    <cellStyle name="Обычный 3 6 2 5 2 2 5" xfId="0"/>
    <cellStyle name="Обычный 3 6 2 5 2 3" xfId="0"/>
    <cellStyle name="Обычный 3 6 2 5 2 3 2" xfId="0"/>
    <cellStyle name="Обычный 3 6 2 5 2 4" xfId="0"/>
    <cellStyle name="Обычный 3 6 2 5 2 4 2" xfId="0"/>
    <cellStyle name="Обычный 3 6 2 5 2 5" xfId="0"/>
    <cellStyle name="Обычный 3 6 2 5 2 5 2" xfId="0"/>
    <cellStyle name="Обычный 3 6 2 5 2 6" xfId="0"/>
    <cellStyle name="Обычный 3 6 2 5 2_Без баланса" xfId="0"/>
    <cellStyle name="Обычный 3 6 2 5 3" xfId="0"/>
    <cellStyle name="Обычный 3 6 2 5 3 2" xfId="0"/>
    <cellStyle name="Обычный 3 6 2 5 3 2 2" xfId="0"/>
    <cellStyle name="Обычный 3 6 2 5 3 3" xfId="0"/>
    <cellStyle name="Обычный 3 6 2 5 3 3 2" xfId="0"/>
    <cellStyle name="Обычный 3 6 2 5 3 4" xfId="0"/>
    <cellStyle name="Обычный 3 6 2 5 3 4 2" xfId="0"/>
    <cellStyle name="Обычный 3 6 2 5 3 5" xfId="0"/>
    <cellStyle name="Обычный 3 6 2 5 4" xfId="0"/>
    <cellStyle name="Обычный 3 6 2 5 4 2" xfId="0"/>
    <cellStyle name="Обычный 3 6 2 5 4 2 2" xfId="0"/>
    <cellStyle name="Обычный 3 6 2 5 4 3" xfId="0"/>
    <cellStyle name="Обычный 3 6 2 5 4 3 2" xfId="0"/>
    <cellStyle name="Обычный 3 6 2 5 4 4" xfId="0"/>
    <cellStyle name="Обычный 3 6 2 5 4 4 2" xfId="0"/>
    <cellStyle name="Обычный 3 6 2 5 4 5" xfId="0"/>
    <cellStyle name="Обычный 3 6 2 5 5" xfId="0"/>
    <cellStyle name="Обычный 3 6 2 5 5 2" xfId="0"/>
    <cellStyle name="Обычный 3 6 2 5 5 2 2" xfId="0"/>
    <cellStyle name="Обычный 3 6 2 5 5 3" xfId="0"/>
    <cellStyle name="Обычный 3 6 2 5 5 3 2" xfId="0"/>
    <cellStyle name="Обычный 3 6 2 5 5 4" xfId="0"/>
    <cellStyle name="Обычный 3 6 2 5 5 4 2" xfId="0"/>
    <cellStyle name="Обычный 3 6 2 5 5 5" xfId="0"/>
    <cellStyle name="Обычный 3 6 2 5 6" xfId="0"/>
    <cellStyle name="Обычный 3 6 2 5 6 2" xfId="0"/>
    <cellStyle name="Обычный 3 6 2 5 6 2 2" xfId="0"/>
    <cellStyle name="Обычный 3 6 2 5 6 3" xfId="0"/>
    <cellStyle name="Обычный 3 6 2 5 6 3 2" xfId="0"/>
    <cellStyle name="Обычный 3 6 2 5 6 4" xfId="0"/>
    <cellStyle name="Обычный 3 6 2 5 6 4 2" xfId="0"/>
    <cellStyle name="Обычный 3 6 2 5 6 5" xfId="0"/>
    <cellStyle name="Обычный 3 6 2 5 7" xfId="0"/>
    <cellStyle name="Обычный 3 6 2 5 7 2" xfId="0"/>
    <cellStyle name="Обычный 3 6 2 5 8" xfId="0"/>
    <cellStyle name="Обычный 3 6 2 5 8 2" xfId="0"/>
    <cellStyle name="Обычный 3 6 2 5 9" xfId="0"/>
    <cellStyle name="Обычный 3 6 2 5 9 2" xfId="0"/>
    <cellStyle name="Обычный 3 6 2 5_Без баланса" xfId="0"/>
    <cellStyle name="Обычный 3 6 2 6" xfId="0"/>
    <cellStyle name="Обычный 3 6 2 6 2" xfId="0"/>
    <cellStyle name="Обычный 3 6 2 6 2 2" xfId="0"/>
    <cellStyle name="Обычный 3 6 2 6 2 2 2" xfId="0"/>
    <cellStyle name="Обычный 3 6 2 6 2 3" xfId="0"/>
    <cellStyle name="Обычный 3 6 2 6 2 3 2" xfId="0"/>
    <cellStyle name="Обычный 3 6 2 6 2 4" xfId="0"/>
    <cellStyle name="Обычный 3 6 2 6 2 4 2" xfId="0"/>
    <cellStyle name="Обычный 3 6 2 6 2 5" xfId="0"/>
    <cellStyle name="Обычный 3 6 2 6 3" xfId="0"/>
    <cellStyle name="Обычный 3 6 2 6 3 2" xfId="0"/>
    <cellStyle name="Обычный 3 6 2 6 3 2 2" xfId="0"/>
    <cellStyle name="Обычный 3 6 2 6 3 3" xfId="0"/>
    <cellStyle name="Обычный 3 6 2 6 3 3 2" xfId="0"/>
    <cellStyle name="Обычный 3 6 2 6 3 4" xfId="0"/>
    <cellStyle name="Обычный 3 6 2 6 3 4 2" xfId="0"/>
    <cellStyle name="Обычный 3 6 2 6 3 5" xfId="0"/>
    <cellStyle name="Обычный 3 6 2 6 4" xfId="0"/>
    <cellStyle name="Обычный 3 6 2 6 4 2" xfId="0"/>
    <cellStyle name="Обычный 3 6 2 6 5" xfId="0"/>
    <cellStyle name="Обычный 3 6 2 6 5 2" xfId="0"/>
    <cellStyle name="Обычный 3 6 2 6 6" xfId="0"/>
    <cellStyle name="Обычный 3 6 2 6 6 2" xfId="0"/>
    <cellStyle name="Обычный 3 6 2 6 7" xfId="0"/>
    <cellStyle name="Обычный 3 6 2 6_Без баланса" xfId="0"/>
    <cellStyle name="Обычный 3 6 2 7" xfId="0"/>
    <cellStyle name="Обычный 3 6 2 7 2" xfId="0"/>
    <cellStyle name="Обычный 3 6 2 7 2 2" xfId="0"/>
    <cellStyle name="Обычный 3 6 2 7 2 2 2" xfId="0"/>
    <cellStyle name="Обычный 3 6 2 7 2 3" xfId="0"/>
    <cellStyle name="Обычный 3 6 2 7 2 3 2" xfId="0"/>
    <cellStyle name="Обычный 3 6 2 7 2 4" xfId="0"/>
    <cellStyle name="Обычный 3 6 2 7 2 4 2" xfId="0"/>
    <cellStyle name="Обычный 3 6 2 7 2 5" xfId="0"/>
    <cellStyle name="Обычный 3 6 2 7 3" xfId="0"/>
    <cellStyle name="Обычный 3 6 2 7 3 2" xfId="0"/>
    <cellStyle name="Обычный 3 6 2 7 3 2 2" xfId="0"/>
    <cellStyle name="Обычный 3 6 2 7 3 3" xfId="0"/>
    <cellStyle name="Обычный 3 6 2 7 3 3 2" xfId="0"/>
    <cellStyle name="Обычный 3 6 2 7 3 4" xfId="0"/>
    <cellStyle name="Обычный 3 6 2 7 3 4 2" xfId="0"/>
    <cellStyle name="Обычный 3 6 2 7 3 5" xfId="0"/>
    <cellStyle name="Обычный 3 6 2 7 4" xfId="0"/>
    <cellStyle name="Обычный 3 6 2 7 4 2" xfId="0"/>
    <cellStyle name="Обычный 3 6 2 7 5" xfId="0"/>
    <cellStyle name="Обычный 3 6 2 7 5 2" xfId="0"/>
    <cellStyle name="Обычный 3 6 2 7 6" xfId="0"/>
    <cellStyle name="Обычный 3 6 2 7 6 2" xfId="0"/>
    <cellStyle name="Обычный 3 6 2 7 7" xfId="0"/>
    <cellStyle name="Обычный 3 6 2 7_Без баланса" xfId="0"/>
    <cellStyle name="Обычный 3 6 2 8" xfId="0"/>
    <cellStyle name="Обычный 3 6 2 8 2" xfId="0"/>
    <cellStyle name="Обычный 3 6 2 8 2 2" xfId="0"/>
    <cellStyle name="Обычный 3 6 2 8 2 2 2" xfId="0"/>
    <cellStyle name="Обычный 3 6 2 8 2 3" xfId="0"/>
    <cellStyle name="Обычный 3 6 2 8 2 3 2" xfId="0"/>
    <cellStyle name="Обычный 3 6 2 8 2 4" xfId="0"/>
    <cellStyle name="Обычный 3 6 2 8 2 4 2" xfId="0"/>
    <cellStyle name="Обычный 3 6 2 8 2 5" xfId="0"/>
    <cellStyle name="Обычный 3 6 2 8 3" xfId="0"/>
    <cellStyle name="Обычный 3 6 2 8 3 2" xfId="0"/>
    <cellStyle name="Обычный 3 6 2 8 4" xfId="0"/>
    <cellStyle name="Обычный 3 6 2 8 4 2" xfId="0"/>
    <cellStyle name="Обычный 3 6 2 8 5" xfId="0"/>
    <cellStyle name="Обычный 3 6 2 8 5 2" xfId="0"/>
    <cellStyle name="Обычный 3 6 2 8 6" xfId="0"/>
    <cellStyle name="Обычный 3 6 2 8_Без баланса" xfId="0"/>
    <cellStyle name="Обычный 3 6 2 9" xfId="0"/>
    <cellStyle name="Обычный 3 6 2 9 2" xfId="0"/>
    <cellStyle name="Обычный 3 6 2 9 2 2" xfId="0"/>
    <cellStyle name="Обычный 3 6 2 9 3" xfId="0"/>
    <cellStyle name="Обычный 3 6 2 9 3 2" xfId="0"/>
    <cellStyle name="Обычный 3 6 2 9 4" xfId="0"/>
    <cellStyle name="Обычный 3 6 2 9 4 2" xfId="0"/>
    <cellStyle name="Обычный 3 6 2 9 5" xfId="0"/>
    <cellStyle name="Обычный 3 6 2_Без баланса" xfId="0"/>
    <cellStyle name="Обычный 3 6 3" xfId="0"/>
    <cellStyle name="Обычный 3 6 3 2" xfId="0"/>
    <cellStyle name="Обычный 3 6 3 2 2" xfId="0"/>
    <cellStyle name="Обычный 3 6 3 2 2 2" xfId="0"/>
    <cellStyle name="Обычный 3 6 3 2 2 2 2" xfId="0"/>
    <cellStyle name="Обычный 3 6 3 2 2 2 2 2" xfId="0"/>
    <cellStyle name="Обычный 3 6 3 2 2 2 3" xfId="0"/>
    <cellStyle name="Обычный 3 6 3 2 2 2 3 2" xfId="0"/>
    <cellStyle name="Обычный 3 6 3 2 2 2 4" xfId="0"/>
    <cellStyle name="Обычный 3 6 3 2 2 2 4 2" xfId="0"/>
    <cellStyle name="Обычный 3 6 3 2 2 2 5" xfId="0"/>
    <cellStyle name="Обычный 3 6 3 2 2 3" xfId="0"/>
    <cellStyle name="Обычный 3 6 3 2 2 3 2" xfId="0"/>
    <cellStyle name="Обычный 3 6 3 2 2 3 2 2" xfId="0"/>
    <cellStyle name="Обычный 3 6 3 2 2 3 3" xfId="0"/>
    <cellStyle name="Обычный 3 6 3 2 2 3 3 2" xfId="0"/>
    <cellStyle name="Обычный 3 6 3 2 2 3 4" xfId="0"/>
    <cellStyle name="Обычный 3 6 3 2 2 3 4 2" xfId="0"/>
    <cellStyle name="Обычный 3 6 3 2 2 3 5" xfId="0"/>
    <cellStyle name="Обычный 3 6 3 2 2 4" xfId="0"/>
    <cellStyle name="Обычный 3 6 3 2 2 4 2" xfId="0"/>
    <cellStyle name="Обычный 3 6 3 2 2 5" xfId="0"/>
    <cellStyle name="Обычный 3 6 3 2 2 5 2" xfId="0"/>
    <cellStyle name="Обычный 3 6 3 2 2 6" xfId="0"/>
    <cellStyle name="Обычный 3 6 3 2 2 6 2" xfId="0"/>
    <cellStyle name="Обычный 3 6 3 2 2 7" xfId="0"/>
    <cellStyle name="Обычный 3 6 3 2 2_Без баланса" xfId="0"/>
    <cellStyle name="Обычный 3 6 3 2 3" xfId="0"/>
    <cellStyle name="Обычный 3 6 3 2 3 2" xfId="0"/>
    <cellStyle name="Обычный 3 6 3 2 3 2 2" xfId="0"/>
    <cellStyle name="Обычный 3 6 3 2 3 2 2 2" xfId="0"/>
    <cellStyle name="Обычный 3 6 3 2 3 2 3" xfId="0"/>
    <cellStyle name="Обычный 3 6 3 2 3 2 3 2" xfId="0"/>
    <cellStyle name="Обычный 3 6 3 2 3 2 4" xfId="0"/>
    <cellStyle name="Обычный 3 6 3 2 3 2 4 2" xfId="0"/>
    <cellStyle name="Обычный 3 6 3 2 3 2 5" xfId="0"/>
    <cellStyle name="Обычный 3 6 3 2 3 3" xfId="0"/>
    <cellStyle name="Обычный 3 6 3 2 3 3 2" xfId="0"/>
    <cellStyle name="Обычный 3 6 3 2 3 4" xfId="0"/>
    <cellStyle name="Обычный 3 6 3 2 3 4 2" xfId="0"/>
    <cellStyle name="Обычный 3 6 3 2 3 5" xfId="0"/>
    <cellStyle name="Обычный 3 6 3 2 3 5 2" xfId="0"/>
    <cellStyle name="Обычный 3 6 3 2 3 6" xfId="0"/>
    <cellStyle name="Обычный 3 6 3 2 4" xfId="0"/>
    <cellStyle name="Обычный 3 6 3 2 4 2" xfId="0"/>
    <cellStyle name="Обычный 3 6 3 2 4 2 2" xfId="0"/>
    <cellStyle name="Обычный 3 6 3 2 4 3" xfId="0"/>
    <cellStyle name="Обычный 3 6 3 2 4 3 2" xfId="0"/>
    <cellStyle name="Обычный 3 6 3 2 4 4" xfId="0"/>
    <cellStyle name="Обычный 3 6 3 2 4 4 2" xfId="0"/>
    <cellStyle name="Обычный 3 6 3 2 4 5" xfId="0"/>
    <cellStyle name="Обычный 3 6 3 2 5" xfId="0"/>
    <cellStyle name="Обычный 3 6 3 2 5 2" xfId="0"/>
    <cellStyle name="Обычный 3 6 3 2 6" xfId="0"/>
    <cellStyle name="Обычный 3 6 3 2 6 2" xfId="0"/>
    <cellStyle name="Обычный 3 6 3 2 7" xfId="0"/>
    <cellStyle name="Обычный 3 6 3 2 7 2" xfId="0"/>
    <cellStyle name="Обычный 3 6 3 2 8" xfId="0"/>
    <cellStyle name="Обычный 3 6 3 2_Без баланса" xfId="0"/>
    <cellStyle name="Обычный 3 6 3 3" xfId="0"/>
    <cellStyle name="Обычный 3 6 3 3 2" xfId="0"/>
    <cellStyle name="Обычный 3 6 3 3 2 2" xfId="0"/>
    <cellStyle name="Обычный 3 6 3 3 2 2 2" xfId="0"/>
    <cellStyle name="Обычный 3 6 3 3 2 3" xfId="0"/>
    <cellStyle name="Обычный 3 6 3 3 2 3 2" xfId="0"/>
    <cellStyle name="Обычный 3 6 3 3 2 4" xfId="0"/>
    <cellStyle name="Обычный 3 6 3 3 2 4 2" xfId="0"/>
    <cellStyle name="Обычный 3 6 3 3 2 5" xfId="0"/>
    <cellStyle name="Обычный 3 6 3 3 3" xfId="0"/>
    <cellStyle name="Обычный 3 6 3 3 3 2" xfId="0"/>
    <cellStyle name="Обычный 3 6 3 3 3 2 2" xfId="0"/>
    <cellStyle name="Обычный 3 6 3 3 3 3" xfId="0"/>
    <cellStyle name="Обычный 3 6 3 3 3 3 2" xfId="0"/>
    <cellStyle name="Обычный 3 6 3 3 3 4" xfId="0"/>
    <cellStyle name="Обычный 3 6 3 3 3 4 2" xfId="0"/>
    <cellStyle name="Обычный 3 6 3 3 3 5" xfId="0"/>
    <cellStyle name="Обычный 3 6 3 3 4" xfId="0"/>
    <cellStyle name="Обычный 3 6 3 3 4 2" xfId="0"/>
    <cellStyle name="Обычный 3 6 3 3 5" xfId="0"/>
    <cellStyle name="Обычный 3 6 3 3 5 2" xfId="0"/>
    <cellStyle name="Обычный 3 6 3 3 6" xfId="0"/>
    <cellStyle name="Обычный 3 6 3 3 6 2" xfId="0"/>
    <cellStyle name="Обычный 3 6 3 3 7" xfId="0"/>
    <cellStyle name="Обычный 3 6 3 3_Без баланса" xfId="0"/>
    <cellStyle name="Обычный 3 6 3 4" xfId="0"/>
    <cellStyle name="Обычный 3 6 3 4 2" xfId="0"/>
    <cellStyle name="Обычный 3 6 3 4 2 2" xfId="0"/>
    <cellStyle name="Обычный 3 6 3 4 2 2 2" xfId="0"/>
    <cellStyle name="Обычный 3 6 3 4 2 3" xfId="0"/>
    <cellStyle name="Обычный 3 6 3 4 2 3 2" xfId="0"/>
    <cellStyle name="Обычный 3 6 3 4 2 4" xfId="0"/>
    <cellStyle name="Обычный 3 6 3 4 2 4 2" xfId="0"/>
    <cellStyle name="Обычный 3 6 3 4 2 5" xfId="0"/>
    <cellStyle name="Обычный 3 6 3 4 3" xfId="0"/>
    <cellStyle name="Обычный 3 6 3 4 3 2" xfId="0"/>
    <cellStyle name="Обычный 3 6 3 4 4" xfId="0"/>
    <cellStyle name="Обычный 3 6 3 4 4 2" xfId="0"/>
    <cellStyle name="Обычный 3 6 3 4 5" xfId="0"/>
    <cellStyle name="Обычный 3 6 3 4 5 2" xfId="0"/>
    <cellStyle name="Обычный 3 6 3 4 6" xfId="0"/>
    <cellStyle name="Обычный 3 6 3 5" xfId="0"/>
    <cellStyle name="Обычный 3 6 3 5 2" xfId="0"/>
    <cellStyle name="Обычный 3 6 3 5 2 2" xfId="0"/>
    <cellStyle name="Обычный 3 6 3 5 3" xfId="0"/>
    <cellStyle name="Обычный 3 6 3 5 3 2" xfId="0"/>
    <cellStyle name="Обычный 3 6 3 5 4" xfId="0"/>
    <cellStyle name="Обычный 3 6 3 5 4 2" xfId="0"/>
    <cellStyle name="Обычный 3 6 3 5 5" xfId="0"/>
    <cellStyle name="Обычный 3 6 3 6" xfId="0"/>
    <cellStyle name="Обычный 3 6 3 6 2" xfId="0"/>
    <cellStyle name="Обычный 3 6 3 7" xfId="0"/>
    <cellStyle name="Обычный 3 6 3 7 2" xfId="0"/>
    <cellStyle name="Обычный 3 6 3 8" xfId="0"/>
    <cellStyle name="Обычный 3 6 3 8 2" xfId="0"/>
    <cellStyle name="Обычный 3 6 3 9" xfId="0"/>
    <cellStyle name="Обычный 3 6 3_Без баланса" xfId="0"/>
    <cellStyle name="Обычный 3 6 4" xfId="0"/>
    <cellStyle name="Обычный 3 6 4 2" xfId="0"/>
    <cellStyle name="Обычный 3 6 4 2 2" xfId="0"/>
    <cellStyle name="Обычный 3 6 4 2 2 2" xfId="0"/>
    <cellStyle name="Обычный 3 6 4 2 2 2 2" xfId="0"/>
    <cellStyle name="Обычный 3 6 4 2 2 3" xfId="0"/>
    <cellStyle name="Обычный 3 6 4 2 2 3 2" xfId="0"/>
    <cellStyle name="Обычный 3 6 4 2 2 4" xfId="0"/>
    <cellStyle name="Обычный 3 6 4 2 2 4 2" xfId="0"/>
    <cellStyle name="Обычный 3 6 4 2 2 5" xfId="0"/>
    <cellStyle name="Обычный 3 6 4 2 3" xfId="0"/>
    <cellStyle name="Обычный 3 6 4 2 3 2" xfId="0"/>
    <cellStyle name="Обычный 3 6 4 2 3 2 2" xfId="0"/>
    <cellStyle name="Обычный 3 6 4 2 3 3" xfId="0"/>
    <cellStyle name="Обычный 3 6 4 2 3 3 2" xfId="0"/>
    <cellStyle name="Обычный 3 6 4 2 3 4" xfId="0"/>
    <cellStyle name="Обычный 3 6 4 2 3 4 2" xfId="0"/>
    <cellStyle name="Обычный 3 6 4 2 3 5" xfId="0"/>
    <cellStyle name="Обычный 3 6 4 2 4" xfId="0"/>
    <cellStyle name="Обычный 3 6 4 2 4 2" xfId="0"/>
    <cellStyle name="Обычный 3 6 4 2 5" xfId="0"/>
    <cellStyle name="Обычный 3 6 4 2 5 2" xfId="0"/>
    <cellStyle name="Обычный 3 6 4 2 6" xfId="0"/>
    <cellStyle name="Обычный 3 6 4 2 6 2" xfId="0"/>
    <cellStyle name="Обычный 3 6 4 2 7" xfId="0"/>
    <cellStyle name="Обычный 3 6 4 2_Без баланса" xfId="0"/>
    <cellStyle name="Обычный 3 6 4 3" xfId="0"/>
    <cellStyle name="Обычный 3 6 4 3 2" xfId="0"/>
    <cellStyle name="Обычный 3 6 4 3 2 2" xfId="0"/>
    <cellStyle name="Обычный 3 6 4 3 2 2 2" xfId="0"/>
    <cellStyle name="Обычный 3 6 4 3 2 3" xfId="0"/>
    <cellStyle name="Обычный 3 6 4 3 2 3 2" xfId="0"/>
    <cellStyle name="Обычный 3 6 4 3 2 4" xfId="0"/>
    <cellStyle name="Обычный 3 6 4 3 2 4 2" xfId="0"/>
    <cellStyle name="Обычный 3 6 4 3 2 5" xfId="0"/>
    <cellStyle name="Обычный 3 6 4 3 3" xfId="0"/>
    <cellStyle name="Обычный 3 6 4 3 3 2" xfId="0"/>
    <cellStyle name="Обычный 3 6 4 3 4" xfId="0"/>
    <cellStyle name="Обычный 3 6 4 3 4 2" xfId="0"/>
    <cellStyle name="Обычный 3 6 4 3 5" xfId="0"/>
    <cellStyle name="Обычный 3 6 4 3 5 2" xfId="0"/>
    <cellStyle name="Обычный 3 6 4 3 6" xfId="0"/>
    <cellStyle name="Обычный 3 6 4 4" xfId="0"/>
    <cellStyle name="Обычный 3 6 4 4 2" xfId="0"/>
    <cellStyle name="Обычный 3 6 4 4 2 2" xfId="0"/>
    <cellStyle name="Обычный 3 6 4 4 3" xfId="0"/>
    <cellStyle name="Обычный 3 6 4 4 3 2" xfId="0"/>
    <cellStyle name="Обычный 3 6 4 4 4" xfId="0"/>
    <cellStyle name="Обычный 3 6 4 4 4 2" xfId="0"/>
    <cellStyle name="Обычный 3 6 4 4 5" xfId="0"/>
    <cellStyle name="Обычный 3 6 4 5" xfId="0"/>
    <cellStyle name="Обычный 3 6 4 5 2" xfId="0"/>
    <cellStyle name="Обычный 3 6 4 6" xfId="0"/>
    <cellStyle name="Обычный 3 6 4 6 2" xfId="0"/>
    <cellStyle name="Обычный 3 6 4 7" xfId="0"/>
    <cellStyle name="Обычный 3 6 4 7 2" xfId="0"/>
    <cellStyle name="Обычный 3 6 4 8" xfId="0"/>
    <cellStyle name="Обычный 3 6 4_Без баланса" xfId="0"/>
    <cellStyle name="Обычный 3 6 5" xfId="0"/>
    <cellStyle name="Обычный 3 6 5 2" xfId="0"/>
    <cellStyle name="Обычный 3 6 5 2 2" xfId="0"/>
    <cellStyle name="Обычный 3 6 5 2 2 2" xfId="0"/>
    <cellStyle name="Обычный 3 6 5 2 2 2 2" xfId="0"/>
    <cellStyle name="Обычный 3 6 5 2 2 3" xfId="0"/>
    <cellStyle name="Обычный 3 6 5 2 2 3 2" xfId="0"/>
    <cellStyle name="Обычный 3 6 5 2 2 4" xfId="0"/>
    <cellStyle name="Обычный 3 6 5 2 2 4 2" xfId="0"/>
    <cellStyle name="Обычный 3 6 5 2 2 5" xfId="0"/>
    <cellStyle name="Обычный 3 6 5 2 3" xfId="0"/>
    <cellStyle name="Обычный 3 6 5 2 3 2" xfId="0"/>
    <cellStyle name="Обычный 3 6 5 2 3 2 2" xfId="0"/>
    <cellStyle name="Обычный 3 6 5 2 3 3" xfId="0"/>
    <cellStyle name="Обычный 3 6 5 2 3 3 2" xfId="0"/>
    <cellStyle name="Обычный 3 6 5 2 3 4" xfId="0"/>
    <cellStyle name="Обычный 3 6 5 2 3 4 2" xfId="0"/>
    <cellStyle name="Обычный 3 6 5 2 3 5" xfId="0"/>
    <cellStyle name="Обычный 3 6 5 2 4" xfId="0"/>
    <cellStyle name="Обычный 3 6 5 2 4 2" xfId="0"/>
    <cellStyle name="Обычный 3 6 5 2 5" xfId="0"/>
    <cellStyle name="Обычный 3 6 5 2 5 2" xfId="0"/>
    <cellStyle name="Обычный 3 6 5 2 6" xfId="0"/>
    <cellStyle name="Обычный 3 6 5 2 6 2" xfId="0"/>
    <cellStyle name="Обычный 3 6 5 2 7" xfId="0"/>
    <cellStyle name="Обычный 3 6 5 2_Без баланса" xfId="0"/>
    <cellStyle name="Обычный 3 6 5 3" xfId="0"/>
    <cellStyle name="Обычный 3 6 5 3 2" xfId="0"/>
    <cellStyle name="Обычный 3 6 5 3 2 2" xfId="0"/>
    <cellStyle name="Обычный 3 6 5 3 3" xfId="0"/>
    <cellStyle name="Обычный 3 6 5 3 3 2" xfId="0"/>
    <cellStyle name="Обычный 3 6 5 3 4" xfId="0"/>
    <cellStyle name="Обычный 3 6 5 3 4 2" xfId="0"/>
    <cellStyle name="Обычный 3 6 5 3 5" xfId="0"/>
    <cellStyle name="Обычный 3 6 5 4" xfId="0"/>
    <cellStyle name="Обычный 3 6 5 4 2" xfId="0"/>
    <cellStyle name="Обычный 3 6 5 4 2 2" xfId="0"/>
    <cellStyle name="Обычный 3 6 5 4 3" xfId="0"/>
    <cellStyle name="Обычный 3 6 5 4 3 2" xfId="0"/>
    <cellStyle name="Обычный 3 6 5 4 4" xfId="0"/>
    <cellStyle name="Обычный 3 6 5 4 4 2" xfId="0"/>
    <cellStyle name="Обычный 3 6 5 4 5" xfId="0"/>
    <cellStyle name="Обычный 3 6 5 5" xfId="0"/>
    <cellStyle name="Обычный 3 6 5 5 2" xfId="0"/>
    <cellStyle name="Обычный 3 6 5 6" xfId="0"/>
    <cellStyle name="Обычный 3 6 5 6 2" xfId="0"/>
    <cellStyle name="Обычный 3 6 5 7" xfId="0"/>
    <cellStyle name="Обычный 3 6 5 7 2" xfId="0"/>
    <cellStyle name="Обычный 3 6 5 8" xfId="0"/>
    <cellStyle name="Обычный 3 6 5_Без баланса" xfId="0"/>
    <cellStyle name="Обычный 3 6 6" xfId="0"/>
    <cellStyle name="Обычный 3 6 6 10" xfId="0"/>
    <cellStyle name="Обычный 3 6 6 2" xfId="0"/>
    <cellStyle name="Обычный 3 6 6 2 2" xfId="0"/>
    <cellStyle name="Обычный 3 6 6 2 2 2" xfId="0"/>
    <cellStyle name="Обычный 3 6 6 2 2 2 2" xfId="0"/>
    <cellStyle name="Обычный 3 6 6 2 2 3" xfId="0"/>
    <cellStyle name="Обычный 3 6 6 2 2 3 2" xfId="0"/>
    <cellStyle name="Обычный 3 6 6 2 2 4" xfId="0"/>
    <cellStyle name="Обычный 3 6 6 2 2 4 2" xfId="0"/>
    <cellStyle name="Обычный 3 6 6 2 2 5" xfId="0"/>
    <cellStyle name="Обычный 3 6 6 2 3" xfId="0"/>
    <cellStyle name="Обычный 3 6 6 2 3 2" xfId="0"/>
    <cellStyle name="Обычный 3 6 6 2 4" xfId="0"/>
    <cellStyle name="Обычный 3 6 6 2 4 2" xfId="0"/>
    <cellStyle name="Обычный 3 6 6 2 5" xfId="0"/>
    <cellStyle name="Обычный 3 6 6 2 5 2" xfId="0"/>
    <cellStyle name="Обычный 3 6 6 2 6" xfId="0"/>
    <cellStyle name="Обычный 3 6 6 2_Без баланса" xfId="0"/>
    <cellStyle name="Обычный 3 6 6 3" xfId="0"/>
    <cellStyle name="Обычный 3 6 6 3 2" xfId="0"/>
    <cellStyle name="Обычный 3 6 6 3 2 2" xfId="0"/>
    <cellStyle name="Обычный 3 6 6 3 3" xfId="0"/>
    <cellStyle name="Обычный 3 6 6 3 3 2" xfId="0"/>
    <cellStyle name="Обычный 3 6 6 3 4" xfId="0"/>
    <cellStyle name="Обычный 3 6 6 3 4 2" xfId="0"/>
    <cellStyle name="Обычный 3 6 6 3 5" xfId="0"/>
    <cellStyle name="Обычный 3 6 6 4" xfId="0"/>
    <cellStyle name="Обычный 3 6 6 4 2" xfId="0"/>
    <cellStyle name="Обычный 3 6 6 4 2 2" xfId="0"/>
    <cellStyle name="Обычный 3 6 6 4 3" xfId="0"/>
    <cellStyle name="Обычный 3 6 6 4 3 2" xfId="0"/>
    <cellStyle name="Обычный 3 6 6 4 4" xfId="0"/>
    <cellStyle name="Обычный 3 6 6 4 4 2" xfId="0"/>
    <cellStyle name="Обычный 3 6 6 4 5" xfId="0"/>
    <cellStyle name="Обычный 3 6 6 5" xfId="0"/>
    <cellStyle name="Обычный 3 6 6 5 2" xfId="0"/>
    <cellStyle name="Обычный 3 6 6 5 2 2" xfId="0"/>
    <cellStyle name="Обычный 3 6 6 5 3" xfId="0"/>
    <cellStyle name="Обычный 3 6 6 5 3 2" xfId="0"/>
    <cellStyle name="Обычный 3 6 6 5 4" xfId="0"/>
    <cellStyle name="Обычный 3 6 6 5 4 2" xfId="0"/>
    <cellStyle name="Обычный 3 6 6 5 5" xfId="0"/>
    <cellStyle name="Обычный 3 6 6 6" xfId="0"/>
    <cellStyle name="Обычный 3 6 6 6 2" xfId="0"/>
    <cellStyle name="Обычный 3 6 6 6 2 2" xfId="0"/>
    <cellStyle name="Обычный 3 6 6 6 3" xfId="0"/>
    <cellStyle name="Обычный 3 6 6 6 3 2" xfId="0"/>
    <cellStyle name="Обычный 3 6 6 6 4" xfId="0"/>
    <cellStyle name="Обычный 3 6 6 6 4 2" xfId="0"/>
    <cellStyle name="Обычный 3 6 6 6 5" xfId="0"/>
    <cellStyle name="Обычный 3 6 6 7" xfId="0"/>
    <cellStyle name="Обычный 3 6 6 7 2" xfId="0"/>
    <cellStyle name="Обычный 3 6 6 8" xfId="0"/>
    <cellStyle name="Обычный 3 6 6 8 2" xfId="0"/>
    <cellStyle name="Обычный 3 6 6 9" xfId="0"/>
    <cellStyle name="Обычный 3 6 6 9 2" xfId="0"/>
    <cellStyle name="Обычный 3 6 6_Без баланса" xfId="0"/>
    <cellStyle name="Обычный 3 6 7" xfId="0"/>
    <cellStyle name="Обычный 3 6 7 2" xfId="0"/>
    <cellStyle name="Обычный 3 6 7 2 2" xfId="0"/>
    <cellStyle name="Обычный 3 6 7 2 2 2" xfId="0"/>
    <cellStyle name="Обычный 3 6 7 2 3" xfId="0"/>
    <cellStyle name="Обычный 3 6 7 2 3 2" xfId="0"/>
    <cellStyle name="Обычный 3 6 7 2 4" xfId="0"/>
    <cellStyle name="Обычный 3 6 7 2 4 2" xfId="0"/>
    <cellStyle name="Обычный 3 6 7 2 5" xfId="0"/>
    <cellStyle name="Обычный 3 6 7 3" xfId="0"/>
    <cellStyle name="Обычный 3 6 7 3 2" xfId="0"/>
    <cellStyle name="Обычный 3 6 7 3 2 2" xfId="0"/>
    <cellStyle name="Обычный 3 6 7 3 3" xfId="0"/>
    <cellStyle name="Обычный 3 6 7 3 3 2" xfId="0"/>
    <cellStyle name="Обычный 3 6 7 3 4" xfId="0"/>
    <cellStyle name="Обычный 3 6 7 3 4 2" xfId="0"/>
    <cellStyle name="Обычный 3 6 7 3 5" xfId="0"/>
    <cellStyle name="Обычный 3 6 7 4" xfId="0"/>
    <cellStyle name="Обычный 3 6 7 4 2" xfId="0"/>
    <cellStyle name="Обычный 3 6 7 5" xfId="0"/>
    <cellStyle name="Обычный 3 6 7 5 2" xfId="0"/>
    <cellStyle name="Обычный 3 6 7 6" xfId="0"/>
    <cellStyle name="Обычный 3 6 7 6 2" xfId="0"/>
    <cellStyle name="Обычный 3 6 7 7" xfId="0"/>
    <cellStyle name="Обычный 3 6 7_Без баланса" xfId="0"/>
    <cellStyle name="Обычный 3 6 8" xfId="0"/>
    <cellStyle name="Обычный 3 6 8 2" xfId="0"/>
    <cellStyle name="Обычный 3 6 8 2 2" xfId="0"/>
    <cellStyle name="Обычный 3 6 8 2 2 2" xfId="0"/>
    <cellStyle name="Обычный 3 6 8 2 3" xfId="0"/>
    <cellStyle name="Обычный 3 6 8 2 3 2" xfId="0"/>
    <cellStyle name="Обычный 3 6 8 2 4" xfId="0"/>
    <cellStyle name="Обычный 3 6 8 2 4 2" xfId="0"/>
    <cellStyle name="Обычный 3 6 8 2 5" xfId="0"/>
    <cellStyle name="Обычный 3 6 8 3" xfId="0"/>
    <cellStyle name="Обычный 3 6 8 3 2" xfId="0"/>
    <cellStyle name="Обычный 3 6 8 3 2 2" xfId="0"/>
    <cellStyle name="Обычный 3 6 8 3 3" xfId="0"/>
    <cellStyle name="Обычный 3 6 8 3 3 2" xfId="0"/>
    <cellStyle name="Обычный 3 6 8 3 4" xfId="0"/>
    <cellStyle name="Обычный 3 6 8 3 4 2" xfId="0"/>
    <cellStyle name="Обычный 3 6 8 3 5" xfId="0"/>
    <cellStyle name="Обычный 3 6 8 4" xfId="0"/>
    <cellStyle name="Обычный 3 6 8 4 2" xfId="0"/>
    <cellStyle name="Обычный 3 6 8 5" xfId="0"/>
    <cellStyle name="Обычный 3 6 8 5 2" xfId="0"/>
    <cellStyle name="Обычный 3 6 8 6" xfId="0"/>
    <cellStyle name="Обычный 3 6 8 6 2" xfId="0"/>
    <cellStyle name="Обычный 3 6 8 7" xfId="0"/>
    <cellStyle name="Обычный 3 6 8_Без баланса" xfId="0"/>
    <cellStyle name="Обычный 3 6 9" xfId="0"/>
    <cellStyle name="Обычный 3 6 9 2" xfId="0"/>
    <cellStyle name="Обычный 3 6 9 2 2" xfId="0"/>
    <cellStyle name="Обычный 3 6 9 2 2 2" xfId="0"/>
    <cellStyle name="Обычный 3 6 9 2 3" xfId="0"/>
    <cellStyle name="Обычный 3 6 9 2 3 2" xfId="0"/>
    <cellStyle name="Обычный 3 6 9 2 4" xfId="0"/>
    <cellStyle name="Обычный 3 6 9 2 4 2" xfId="0"/>
    <cellStyle name="Обычный 3 6 9 2 5" xfId="0"/>
    <cellStyle name="Обычный 3 6 9 3" xfId="0"/>
    <cellStyle name="Обычный 3 6 9 3 2" xfId="0"/>
    <cellStyle name="Обычный 3 6 9 4" xfId="0"/>
    <cellStyle name="Обычный 3 6 9 4 2" xfId="0"/>
    <cellStyle name="Обычный 3 6 9 5" xfId="0"/>
    <cellStyle name="Обычный 3 6 9 5 2" xfId="0"/>
    <cellStyle name="Обычный 3 6 9 6" xfId="0"/>
    <cellStyle name="Обычный 3 6 9_Без баланса" xfId="0"/>
    <cellStyle name="Обычный 3 60" xfId="0"/>
    <cellStyle name="Обычный 3 61" xfId="0"/>
    <cellStyle name="Обычный 3 62" xfId="0"/>
    <cellStyle name="Обычный 3 6_Без баланса" xfId="0"/>
    <cellStyle name="Обычный 3 7" xfId="0"/>
    <cellStyle name="Обычный 3 7 10" xfId="0"/>
    <cellStyle name="Обычный 3 7 10 2" xfId="0"/>
    <cellStyle name="Обычный 3 7 10 2 2" xfId="0"/>
    <cellStyle name="Обычный 3 7 10 3" xfId="0"/>
    <cellStyle name="Обычный 3 7 10 3 2" xfId="0"/>
    <cellStyle name="Обычный 3 7 10 4" xfId="0"/>
    <cellStyle name="Обычный 3 7 10 4 2" xfId="0"/>
    <cellStyle name="Обычный 3 7 10 5" xfId="0"/>
    <cellStyle name="Обычный 3 7 11" xfId="0"/>
    <cellStyle name="Обычный 3 7 11 2" xfId="0"/>
    <cellStyle name="Обычный 3 7 12" xfId="0"/>
    <cellStyle name="Обычный 3 7 12 2" xfId="0"/>
    <cellStyle name="Обычный 3 7 13" xfId="0"/>
    <cellStyle name="Обычный 3 7 13 2" xfId="0"/>
    <cellStyle name="Обычный 3 7 14" xfId="0"/>
    <cellStyle name="Обычный 3 7 2" xfId="0"/>
    <cellStyle name="Обычный 3 7 2 2" xfId="0"/>
    <cellStyle name="Обычный 3 7 2 2 2" xfId="0"/>
    <cellStyle name="Обычный 3 7 2 2 2 2" xfId="0"/>
    <cellStyle name="Обычный 3 7 2 2 2 2 2" xfId="0"/>
    <cellStyle name="Обычный 3 7 2 2 2 2 2 2" xfId="0"/>
    <cellStyle name="Обычный 3 7 2 2 2 2 3" xfId="0"/>
    <cellStyle name="Обычный 3 7 2 2 2 2 3 2" xfId="0"/>
    <cellStyle name="Обычный 3 7 2 2 2 2 4" xfId="0"/>
    <cellStyle name="Обычный 3 7 2 2 2 2 4 2" xfId="0"/>
    <cellStyle name="Обычный 3 7 2 2 2 2 5" xfId="0"/>
    <cellStyle name="Обычный 3 7 2 2 2 3" xfId="0"/>
    <cellStyle name="Обычный 3 7 2 2 2 3 2" xfId="0"/>
    <cellStyle name="Обычный 3 7 2 2 2 3 2 2" xfId="0"/>
    <cellStyle name="Обычный 3 7 2 2 2 3 3" xfId="0"/>
    <cellStyle name="Обычный 3 7 2 2 2 3 3 2" xfId="0"/>
    <cellStyle name="Обычный 3 7 2 2 2 3 4" xfId="0"/>
    <cellStyle name="Обычный 3 7 2 2 2 3 4 2" xfId="0"/>
    <cellStyle name="Обычный 3 7 2 2 2 3 5" xfId="0"/>
    <cellStyle name="Обычный 3 7 2 2 2 4" xfId="0"/>
    <cellStyle name="Обычный 3 7 2 2 2 4 2" xfId="0"/>
    <cellStyle name="Обычный 3 7 2 2 2 5" xfId="0"/>
    <cellStyle name="Обычный 3 7 2 2 2 5 2" xfId="0"/>
    <cellStyle name="Обычный 3 7 2 2 2 6" xfId="0"/>
    <cellStyle name="Обычный 3 7 2 2 2 6 2" xfId="0"/>
    <cellStyle name="Обычный 3 7 2 2 2 7" xfId="0"/>
    <cellStyle name="Обычный 3 7 2 2 2_Без баланса" xfId="0"/>
    <cellStyle name="Обычный 3 7 2 2 3" xfId="0"/>
    <cellStyle name="Обычный 3 7 2 2 3 2" xfId="0"/>
    <cellStyle name="Обычный 3 7 2 2 3 2 2" xfId="0"/>
    <cellStyle name="Обычный 3 7 2 2 3 2 2 2" xfId="0"/>
    <cellStyle name="Обычный 3 7 2 2 3 2 3" xfId="0"/>
    <cellStyle name="Обычный 3 7 2 2 3 2 3 2" xfId="0"/>
    <cellStyle name="Обычный 3 7 2 2 3 2 4" xfId="0"/>
    <cellStyle name="Обычный 3 7 2 2 3 2 4 2" xfId="0"/>
    <cellStyle name="Обычный 3 7 2 2 3 2 5" xfId="0"/>
    <cellStyle name="Обычный 3 7 2 2 3 3" xfId="0"/>
    <cellStyle name="Обычный 3 7 2 2 3 3 2" xfId="0"/>
    <cellStyle name="Обычный 3 7 2 2 3 4" xfId="0"/>
    <cellStyle name="Обычный 3 7 2 2 3 4 2" xfId="0"/>
    <cellStyle name="Обычный 3 7 2 2 3 5" xfId="0"/>
    <cellStyle name="Обычный 3 7 2 2 3 5 2" xfId="0"/>
    <cellStyle name="Обычный 3 7 2 2 3 6" xfId="0"/>
    <cellStyle name="Обычный 3 7 2 2 4" xfId="0"/>
    <cellStyle name="Обычный 3 7 2 2 4 2" xfId="0"/>
    <cellStyle name="Обычный 3 7 2 2 4 2 2" xfId="0"/>
    <cellStyle name="Обычный 3 7 2 2 4 3" xfId="0"/>
    <cellStyle name="Обычный 3 7 2 2 4 3 2" xfId="0"/>
    <cellStyle name="Обычный 3 7 2 2 4 4" xfId="0"/>
    <cellStyle name="Обычный 3 7 2 2 4 4 2" xfId="0"/>
    <cellStyle name="Обычный 3 7 2 2 4 5" xfId="0"/>
    <cellStyle name="Обычный 3 7 2 2 5" xfId="0"/>
    <cellStyle name="Обычный 3 7 2 2 5 2" xfId="0"/>
    <cellStyle name="Обычный 3 7 2 2 6" xfId="0"/>
    <cellStyle name="Обычный 3 7 2 2 6 2" xfId="0"/>
    <cellStyle name="Обычный 3 7 2 2 7" xfId="0"/>
    <cellStyle name="Обычный 3 7 2 2 7 2" xfId="0"/>
    <cellStyle name="Обычный 3 7 2 2 8" xfId="0"/>
    <cellStyle name="Обычный 3 7 2 2_Без баланса" xfId="0"/>
    <cellStyle name="Обычный 3 7 2 3" xfId="0"/>
    <cellStyle name="Обычный 3 7 2 3 2" xfId="0"/>
    <cellStyle name="Обычный 3 7 2 3 2 2" xfId="0"/>
    <cellStyle name="Обычный 3 7 2 3 2 2 2" xfId="0"/>
    <cellStyle name="Обычный 3 7 2 3 2 3" xfId="0"/>
    <cellStyle name="Обычный 3 7 2 3 2 3 2" xfId="0"/>
    <cellStyle name="Обычный 3 7 2 3 2 4" xfId="0"/>
    <cellStyle name="Обычный 3 7 2 3 2 4 2" xfId="0"/>
    <cellStyle name="Обычный 3 7 2 3 2 5" xfId="0"/>
    <cellStyle name="Обычный 3 7 2 3 3" xfId="0"/>
    <cellStyle name="Обычный 3 7 2 3 3 2" xfId="0"/>
    <cellStyle name="Обычный 3 7 2 3 3 2 2" xfId="0"/>
    <cellStyle name="Обычный 3 7 2 3 3 3" xfId="0"/>
    <cellStyle name="Обычный 3 7 2 3 3 3 2" xfId="0"/>
    <cellStyle name="Обычный 3 7 2 3 3 4" xfId="0"/>
    <cellStyle name="Обычный 3 7 2 3 3 4 2" xfId="0"/>
    <cellStyle name="Обычный 3 7 2 3 3 5" xfId="0"/>
    <cellStyle name="Обычный 3 7 2 3 4" xfId="0"/>
    <cellStyle name="Обычный 3 7 2 3 4 2" xfId="0"/>
    <cellStyle name="Обычный 3 7 2 3 5" xfId="0"/>
    <cellStyle name="Обычный 3 7 2 3 5 2" xfId="0"/>
    <cellStyle name="Обычный 3 7 2 3 6" xfId="0"/>
    <cellStyle name="Обычный 3 7 2 3 6 2" xfId="0"/>
    <cellStyle name="Обычный 3 7 2 3 7" xfId="0"/>
    <cellStyle name="Обычный 3 7 2 3_Без баланса" xfId="0"/>
    <cellStyle name="Обычный 3 7 2 4" xfId="0"/>
    <cellStyle name="Обычный 3 7 2 4 2" xfId="0"/>
    <cellStyle name="Обычный 3 7 2 4 2 2" xfId="0"/>
    <cellStyle name="Обычный 3 7 2 4 2 2 2" xfId="0"/>
    <cellStyle name="Обычный 3 7 2 4 2 3" xfId="0"/>
    <cellStyle name="Обычный 3 7 2 4 2 3 2" xfId="0"/>
    <cellStyle name="Обычный 3 7 2 4 2 4" xfId="0"/>
    <cellStyle name="Обычный 3 7 2 4 2 4 2" xfId="0"/>
    <cellStyle name="Обычный 3 7 2 4 2 5" xfId="0"/>
    <cellStyle name="Обычный 3 7 2 4 3" xfId="0"/>
    <cellStyle name="Обычный 3 7 2 4 3 2" xfId="0"/>
    <cellStyle name="Обычный 3 7 2 4 4" xfId="0"/>
    <cellStyle name="Обычный 3 7 2 4 4 2" xfId="0"/>
    <cellStyle name="Обычный 3 7 2 4 5" xfId="0"/>
    <cellStyle name="Обычный 3 7 2 4 5 2" xfId="0"/>
    <cellStyle name="Обычный 3 7 2 4 6" xfId="0"/>
    <cellStyle name="Обычный 3 7 2 5" xfId="0"/>
    <cellStyle name="Обычный 3 7 2 5 2" xfId="0"/>
    <cellStyle name="Обычный 3 7 2 5 2 2" xfId="0"/>
    <cellStyle name="Обычный 3 7 2 5 3" xfId="0"/>
    <cellStyle name="Обычный 3 7 2 5 3 2" xfId="0"/>
    <cellStyle name="Обычный 3 7 2 5 4" xfId="0"/>
    <cellStyle name="Обычный 3 7 2 5 4 2" xfId="0"/>
    <cellStyle name="Обычный 3 7 2 5 5" xfId="0"/>
    <cellStyle name="Обычный 3 7 2 6" xfId="0"/>
    <cellStyle name="Обычный 3 7 2 6 2" xfId="0"/>
    <cellStyle name="Обычный 3 7 2 7" xfId="0"/>
    <cellStyle name="Обычный 3 7 2 7 2" xfId="0"/>
    <cellStyle name="Обычный 3 7 2 8" xfId="0"/>
    <cellStyle name="Обычный 3 7 2 8 2" xfId="0"/>
    <cellStyle name="Обычный 3 7 2 9" xfId="0"/>
    <cellStyle name="Обычный 3 7 2_Без баланса" xfId="0"/>
    <cellStyle name="Обычный 3 7 3" xfId="0"/>
    <cellStyle name="Обычный 3 7 3 2" xfId="0"/>
    <cellStyle name="Обычный 3 7 3 2 2" xfId="0"/>
    <cellStyle name="Обычный 3 7 3 2 2 2" xfId="0"/>
    <cellStyle name="Обычный 3 7 3 2 2 2 2" xfId="0"/>
    <cellStyle name="Обычный 3 7 3 2 2 3" xfId="0"/>
    <cellStyle name="Обычный 3 7 3 2 2 3 2" xfId="0"/>
    <cellStyle name="Обычный 3 7 3 2 2 4" xfId="0"/>
    <cellStyle name="Обычный 3 7 3 2 2 4 2" xfId="0"/>
    <cellStyle name="Обычный 3 7 3 2 2 5" xfId="0"/>
    <cellStyle name="Обычный 3 7 3 2 3" xfId="0"/>
    <cellStyle name="Обычный 3 7 3 2 3 2" xfId="0"/>
    <cellStyle name="Обычный 3 7 3 2 3 2 2" xfId="0"/>
    <cellStyle name="Обычный 3 7 3 2 3 3" xfId="0"/>
    <cellStyle name="Обычный 3 7 3 2 3 3 2" xfId="0"/>
    <cellStyle name="Обычный 3 7 3 2 3 4" xfId="0"/>
    <cellStyle name="Обычный 3 7 3 2 3 4 2" xfId="0"/>
    <cellStyle name="Обычный 3 7 3 2 3 5" xfId="0"/>
    <cellStyle name="Обычный 3 7 3 2 4" xfId="0"/>
    <cellStyle name="Обычный 3 7 3 2 4 2" xfId="0"/>
    <cellStyle name="Обычный 3 7 3 2 5" xfId="0"/>
    <cellStyle name="Обычный 3 7 3 2 5 2" xfId="0"/>
    <cellStyle name="Обычный 3 7 3 2 6" xfId="0"/>
    <cellStyle name="Обычный 3 7 3 2 6 2" xfId="0"/>
    <cellStyle name="Обычный 3 7 3 2 7" xfId="0"/>
    <cellStyle name="Обычный 3 7 3 2_Без баланса" xfId="0"/>
    <cellStyle name="Обычный 3 7 3 3" xfId="0"/>
    <cellStyle name="Обычный 3 7 3 3 2" xfId="0"/>
    <cellStyle name="Обычный 3 7 3 3 2 2" xfId="0"/>
    <cellStyle name="Обычный 3 7 3 3 2 2 2" xfId="0"/>
    <cellStyle name="Обычный 3 7 3 3 2 3" xfId="0"/>
    <cellStyle name="Обычный 3 7 3 3 2 3 2" xfId="0"/>
    <cellStyle name="Обычный 3 7 3 3 2 4" xfId="0"/>
    <cellStyle name="Обычный 3 7 3 3 2 4 2" xfId="0"/>
    <cellStyle name="Обычный 3 7 3 3 2 5" xfId="0"/>
    <cellStyle name="Обычный 3 7 3 3 3" xfId="0"/>
    <cellStyle name="Обычный 3 7 3 3 3 2" xfId="0"/>
    <cellStyle name="Обычный 3 7 3 3 4" xfId="0"/>
    <cellStyle name="Обычный 3 7 3 3 4 2" xfId="0"/>
    <cellStyle name="Обычный 3 7 3 3 5" xfId="0"/>
    <cellStyle name="Обычный 3 7 3 3 5 2" xfId="0"/>
    <cellStyle name="Обычный 3 7 3 3 6" xfId="0"/>
    <cellStyle name="Обычный 3 7 3 4" xfId="0"/>
    <cellStyle name="Обычный 3 7 3 4 2" xfId="0"/>
    <cellStyle name="Обычный 3 7 3 4 2 2" xfId="0"/>
    <cellStyle name="Обычный 3 7 3 4 3" xfId="0"/>
    <cellStyle name="Обычный 3 7 3 4 3 2" xfId="0"/>
    <cellStyle name="Обычный 3 7 3 4 4" xfId="0"/>
    <cellStyle name="Обычный 3 7 3 4 4 2" xfId="0"/>
    <cellStyle name="Обычный 3 7 3 4 5" xfId="0"/>
    <cellStyle name="Обычный 3 7 3 5" xfId="0"/>
    <cellStyle name="Обычный 3 7 3 5 2" xfId="0"/>
    <cellStyle name="Обычный 3 7 3 6" xfId="0"/>
    <cellStyle name="Обычный 3 7 3 6 2" xfId="0"/>
    <cellStyle name="Обычный 3 7 3 7" xfId="0"/>
    <cellStyle name="Обычный 3 7 3 7 2" xfId="0"/>
    <cellStyle name="Обычный 3 7 3 8" xfId="0"/>
    <cellStyle name="Обычный 3 7 3_Без баланса" xfId="0"/>
    <cellStyle name="Обычный 3 7 4" xfId="0"/>
    <cellStyle name="Обычный 3 7 4 2" xfId="0"/>
    <cellStyle name="Обычный 3 7 4 2 2" xfId="0"/>
    <cellStyle name="Обычный 3 7 4 2 2 2" xfId="0"/>
    <cellStyle name="Обычный 3 7 4 2 2 2 2" xfId="0"/>
    <cellStyle name="Обычный 3 7 4 2 2 3" xfId="0"/>
    <cellStyle name="Обычный 3 7 4 2 2 3 2" xfId="0"/>
    <cellStyle name="Обычный 3 7 4 2 2 4" xfId="0"/>
    <cellStyle name="Обычный 3 7 4 2 2 4 2" xfId="0"/>
    <cellStyle name="Обычный 3 7 4 2 2 5" xfId="0"/>
    <cellStyle name="Обычный 3 7 4 2 3" xfId="0"/>
    <cellStyle name="Обычный 3 7 4 2 3 2" xfId="0"/>
    <cellStyle name="Обычный 3 7 4 2 3 2 2" xfId="0"/>
    <cellStyle name="Обычный 3 7 4 2 3 3" xfId="0"/>
    <cellStyle name="Обычный 3 7 4 2 3 3 2" xfId="0"/>
    <cellStyle name="Обычный 3 7 4 2 3 4" xfId="0"/>
    <cellStyle name="Обычный 3 7 4 2 3 4 2" xfId="0"/>
    <cellStyle name="Обычный 3 7 4 2 3 5" xfId="0"/>
    <cellStyle name="Обычный 3 7 4 2 4" xfId="0"/>
    <cellStyle name="Обычный 3 7 4 2 4 2" xfId="0"/>
    <cellStyle name="Обычный 3 7 4 2 5" xfId="0"/>
    <cellStyle name="Обычный 3 7 4 2 5 2" xfId="0"/>
    <cellStyle name="Обычный 3 7 4 2 6" xfId="0"/>
    <cellStyle name="Обычный 3 7 4 2 6 2" xfId="0"/>
    <cellStyle name="Обычный 3 7 4 2 7" xfId="0"/>
    <cellStyle name="Обычный 3 7 4 2_Без баланса" xfId="0"/>
    <cellStyle name="Обычный 3 7 4 3" xfId="0"/>
    <cellStyle name="Обычный 3 7 4 3 2" xfId="0"/>
    <cellStyle name="Обычный 3 7 4 3 2 2" xfId="0"/>
    <cellStyle name="Обычный 3 7 4 3 3" xfId="0"/>
    <cellStyle name="Обычный 3 7 4 3 3 2" xfId="0"/>
    <cellStyle name="Обычный 3 7 4 3 4" xfId="0"/>
    <cellStyle name="Обычный 3 7 4 3 4 2" xfId="0"/>
    <cellStyle name="Обычный 3 7 4 3 5" xfId="0"/>
    <cellStyle name="Обычный 3 7 4 4" xfId="0"/>
    <cellStyle name="Обычный 3 7 4 4 2" xfId="0"/>
    <cellStyle name="Обычный 3 7 4 4 2 2" xfId="0"/>
    <cellStyle name="Обычный 3 7 4 4 3" xfId="0"/>
    <cellStyle name="Обычный 3 7 4 4 3 2" xfId="0"/>
    <cellStyle name="Обычный 3 7 4 4 4" xfId="0"/>
    <cellStyle name="Обычный 3 7 4 4 4 2" xfId="0"/>
    <cellStyle name="Обычный 3 7 4 4 5" xfId="0"/>
    <cellStyle name="Обычный 3 7 4 5" xfId="0"/>
    <cellStyle name="Обычный 3 7 4 5 2" xfId="0"/>
    <cellStyle name="Обычный 3 7 4 6" xfId="0"/>
    <cellStyle name="Обычный 3 7 4 6 2" xfId="0"/>
    <cellStyle name="Обычный 3 7 4 7" xfId="0"/>
    <cellStyle name="Обычный 3 7 4 7 2" xfId="0"/>
    <cellStyle name="Обычный 3 7 4 8" xfId="0"/>
    <cellStyle name="Обычный 3 7 4_Без баланса" xfId="0"/>
    <cellStyle name="Обычный 3 7 5" xfId="0"/>
    <cellStyle name="Обычный 3 7 5 10" xfId="0"/>
    <cellStyle name="Обычный 3 7 5 2" xfId="0"/>
    <cellStyle name="Обычный 3 7 5 2 2" xfId="0"/>
    <cellStyle name="Обычный 3 7 5 2 2 2" xfId="0"/>
    <cellStyle name="Обычный 3 7 5 2 2 2 2" xfId="0"/>
    <cellStyle name="Обычный 3 7 5 2 2 3" xfId="0"/>
    <cellStyle name="Обычный 3 7 5 2 2 3 2" xfId="0"/>
    <cellStyle name="Обычный 3 7 5 2 2 4" xfId="0"/>
    <cellStyle name="Обычный 3 7 5 2 2 4 2" xfId="0"/>
    <cellStyle name="Обычный 3 7 5 2 2 5" xfId="0"/>
    <cellStyle name="Обычный 3 7 5 2 3" xfId="0"/>
    <cellStyle name="Обычный 3 7 5 2 3 2" xfId="0"/>
    <cellStyle name="Обычный 3 7 5 2 4" xfId="0"/>
    <cellStyle name="Обычный 3 7 5 2 4 2" xfId="0"/>
    <cellStyle name="Обычный 3 7 5 2 5" xfId="0"/>
    <cellStyle name="Обычный 3 7 5 2 5 2" xfId="0"/>
    <cellStyle name="Обычный 3 7 5 2 6" xfId="0"/>
    <cellStyle name="Обычный 3 7 5 2_Без баланса" xfId="0"/>
    <cellStyle name="Обычный 3 7 5 3" xfId="0"/>
    <cellStyle name="Обычный 3 7 5 3 2" xfId="0"/>
    <cellStyle name="Обычный 3 7 5 3 2 2" xfId="0"/>
    <cellStyle name="Обычный 3 7 5 3 3" xfId="0"/>
    <cellStyle name="Обычный 3 7 5 3 3 2" xfId="0"/>
    <cellStyle name="Обычный 3 7 5 3 4" xfId="0"/>
    <cellStyle name="Обычный 3 7 5 3 4 2" xfId="0"/>
    <cellStyle name="Обычный 3 7 5 3 5" xfId="0"/>
    <cellStyle name="Обычный 3 7 5 4" xfId="0"/>
    <cellStyle name="Обычный 3 7 5 4 2" xfId="0"/>
    <cellStyle name="Обычный 3 7 5 4 2 2" xfId="0"/>
    <cellStyle name="Обычный 3 7 5 4 3" xfId="0"/>
    <cellStyle name="Обычный 3 7 5 4 3 2" xfId="0"/>
    <cellStyle name="Обычный 3 7 5 4 4" xfId="0"/>
    <cellStyle name="Обычный 3 7 5 4 4 2" xfId="0"/>
    <cellStyle name="Обычный 3 7 5 4 5" xfId="0"/>
    <cellStyle name="Обычный 3 7 5 5" xfId="0"/>
    <cellStyle name="Обычный 3 7 5 5 2" xfId="0"/>
    <cellStyle name="Обычный 3 7 5 5 2 2" xfId="0"/>
    <cellStyle name="Обычный 3 7 5 5 3" xfId="0"/>
    <cellStyle name="Обычный 3 7 5 5 3 2" xfId="0"/>
    <cellStyle name="Обычный 3 7 5 5 4" xfId="0"/>
    <cellStyle name="Обычный 3 7 5 5 4 2" xfId="0"/>
    <cellStyle name="Обычный 3 7 5 5 5" xfId="0"/>
    <cellStyle name="Обычный 3 7 5 6" xfId="0"/>
    <cellStyle name="Обычный 3 7 5 6 2" xfId="0"/>
    <cellStyle name="Обычный 3 7 5 6 2 2" xfId="0"/>
    <cellStyle name="Обычный 3 7 5 6 3" xfId="0"/>
    <cellStyle name="Обычный 3 7 5 6 3 2" xfId="0"/>
    <cellStyle name="Обычный 3 7 5 6 4" xfId="0"/>
    <cellStyle name="Обычный 3 7 5 6 4 2" xfId="0"/>
    <cellStyle name="Обычный 3 7 5 6 5" xfId="0"/>
    <cellStyle name="Обычный 3 7 5 7" xfId="0"/>
    <cellStyle name="Обычный 3 7 5 7 2" xfId="0"/>
    <cellStyle name="Обычный 3 7 5 8" xfId="0"/>
    <cellStyle name="Обычный 3 7 5 8 2" xfId="0"/>
    <cellStyle name="Обычный 3 7 5 9" xfId="0"/>
    <cellStyle name="Обычный 3 7 5 9 2" xfId="0"/>
    <cellStyle name="Обычный 3 7 5_Без баланса" xfId="0"/>
    <cellStyle name="Обычный 3 7 6" xfId="0"/>
    <cellStyle name="Обычный 3 7 6 2" xfId="0"/>
    <cellStyle name="Обычный 3 7 6 2 2" xfId="0"/>
    <cellStyle name="Обычный 3 7 6 2 2 2" xfId="0"/>
    <cellStyle name="Обычный 3 7 6 2 3" xfId="0"/>
    <cellStyle name="Обычный 3 7 6 2 3 2" xfId="0"/>
    <cellStyle name="Обычный 3 7 6 2 4" xfId="0"/>
    <cellStyle name="Обычный 3 7 6 2 4 2" xfId="0"/>
    <cellStyle name="Обычный 3 7 6 2 5" xfId="0"/>
    <cellStyle name="Обычный 3 7 6 3" xfId="0"/>
    <cellStyle name="Обычный 3 7 6 3 2" xfId="0"/>
    <cellStyle name="Обычный 3 7 6 3 2 2" xfId="0"/>
    <cellStyle name="Обычный 3 7 6 3 3" xfId="0"/>
    <cellStyle name="Обычный 3 7 6 3 3 2" xfId="0"/>
    <cellStyle name="Обычный 3 7 6 3 4" xfId="0"/>
    <cellStyle name="Обычный 3 7 6 3 4 2" xfId="0"/>
    <cellStyle name="Обычный 3 7 6 3 5" xfId="0"/>
    <cellStyle name="Обычный 3 7 6 4" xfId="0"/>
    <cellStyle name="Обычный 3 7 6 4 2" xfId="0"/>
    <cellStyle name="Обычный 3 7 6 5" xfId="0"/>
    <cellStyle name="Обычный 3 7 6 5 2" xfId="0"/>
    <cellStyle name="Обычный 3 7 6 6" xfId="0"/>
    <cellStyle name="Обычный 3 7 6 6 2" xfId="0"/>
    <cellStyle name="Обычный 3 7 6 7" xfId="0"/>
    <cellStyle name="Обычный 3 7 6_Без баланса" xfId="0"/>
    <cellStyle name="Обычный 3 7 7" xfId="0"/>
    <cellStyle name="Обычный 3 7 7 2" xfId="0"/>
    <cellStyle name="Обычный 3 7 7 2 2" xfId="0"/>
    <cellStyle name="Обычный 3 7 7 2 2 2" xfId="0"/>
    <cellStyle name="Обычный 3 7 7 2 3" xfId="0"/>
    <cellStyle name="Обычный 3 7 7 2 3 2" xfId="0"/>
    <cellStyle name="Обычный 3 7 7 2 4" xfId="0"/>
    <cellStyle name="Обычный 3 7 7 2 4 2" xfId="0"/>
    <cellStyle name="Обычный 3 7 7 2 5" xfId="0"/>
    <cellStyle name="Обычный 3 7 7 3" xfId="0"/>
    <cellStyle name="Обычный 3 7 7 3 2" xfId="0"/>
    <cellStyle name="Обычный 3 7 7 3 2 2" xfId="0"/>
    <cellStyle name="Обычный 3 7 7 3 3" xfId="0"/>
    <cellStyle name="Обычный 3 7 7 3 3 2" xfId="0"/>
    <cellStyle name="Обычный 3 7 7 3 4" xfId="0"/>
    <cellStyle name="Обычный 3 7 7 3 4 2" xfId="0"/>
    <cellStyle name="Обычный 3 7 7 3 5" xfId="0"/>
    <cellStyle name="Обычный 3 7 7 4" xfId="0"/>
    <cellStyle name="Обычный 3 7 7 4 2" xfId="0"/>
    <cellStyle name="Обычный 3 7 7 5" xfId="0"/>
    <cellStyle name="Обычный 3 7 7 5 2" xfId="0"/>
    <cellStyle name="Обычный 3 7 7 6" xfId="0"/>
    <cellStyle name="Обычный 3 7 7 6 2" xfId="0"/>
    <cellStyle name="Обычный 3 7 7 7" xfId="0"/>
    <cellStyle name="Обычный 3 7 7_Без баланса" xfId="0"/>
    <cellStyle name="Обычный 3 7 8" xfId="0"/>
    <cellStyle name="Обычный 3 7 8 2" xfId="0"/>
    <cellStyle name="Обычный 3 7 8 2 2" xfId="0"/>
    <cellStyle name="Обычный 3 7 8 2 2 2" xfId="0"/>
    <cellStyle name="Обычный 3 7 8 2 3" xfId="0"/>
    <cellStyle name="Обычный 3 7 8 2 3 2" xfId="0"/>
    <cellStyle name="Обычный 3 7 8 2 4" xfId="0"/>
    <cellStyle name="Обычный 3 7 8 2 4 2" xfId="0"/>
    <cellStyle name="Обычный 3 7 8 2 5" xfId="0"/>
    <cellStyle name="Обычный 3 7 8 3" xfId="0"/>
    <cellStyle name="Обычный 3 7 8 3 2" xfId="0"/>
    <cellStyle name="Обычный 3 7 8 4" xfId="0"/>
    <cellStyle name="Обычный 3 7 8 4 2" xfId="0"/>
    <cellStyle name="Обычный 3 7 8 5" xfId="0"/>
    <cellStyle name="Обычный 3 7 8 5 2" xfId="0"/>
    <cellStyle name="Обычный 3 7 8 6" xfId="0"/>
    <cellStyle name="Обычный 3 7 8_Без баланса" xfId="0"/>
    <cellStyle name="Обычный 3 7 9" xfId="0"/>
    <cellStyle name="Обычный 3 7 9 2" xfId="0"/>
    <cellStyle name="Обычный 3 7 9 2 2" xfId="0"/>
    <cellStyle name="Обычный 3 7 9 3" xfId="0"/>
    <cellStyle name="Обычный 3 7 9 3 2" xfId="0"/>
    <cellStyle name="Обычный 3 7 9 4" xfId="0"/>
    <cellStyle name="Обычный 3 7 9 4 2" xfId="0"/>
    <cellStyle name="Обычный 3 7 9 5" xfId="0"/>
    <cellStyle name="Обычный 3 7_Без баланса" xfId="0"/>
    <cellStyle name="Обычный 3 8" xfId="0"/>
    <cellStyle name="Обычный 3 8 10" xfId="0"/>
    <cellStyle name="Обычный 3 8 10 2" xfId="0"/>
    <cellStyle name="Обычный 3 8 11" xfId="0"/>
    <cellStyle name="Обычный 3 8 11 2" xfId="0"/>
    <cellStyle name="Обычный 3 8 12" xfId="0"/>
    <cellStyle name="Обычный 3 8 12 2" xfId="0"/>
    <cellStyle name="Обычный 3 8 13" xfId="0"/>
    <cellStyle name="Обычный 3 8 2" xfId="0"/>
    <cellStyle name="Обычный 3 8 2 2" xfId="0"/>
    <cellStyle name="Обычный 3 8 2 2 2" xfId="0"/>
    <cellStyle name="Обычный 3 8 2 2 2 2" xfId="0"/>
    <cellStyle name="Обычный 3 8 2 2 2 2 2" xfId="0"/>
    <cellStyle name="Обычный 3 8 2 2 2 3" xfId="0"/>
    <cellStyle name="Обычный 3 8 2 2 2 3 2" xfId="0"/>
    <cellStyle name="Обычный 3 8 2 2 2 4" xfId="0"/>
    <cellStyle name="Обычный 3 8 2 2 2 4 2" xfId="0"/>
    <cellStyle name="Обычный 3 8 2 2 2 5" xfId="0"/>
    <cellStyle name="Обычный 3 8 2 2 3" xfId="0"/>
    <cellStyle name="Обычный 3 8 2 2 3 2" xfId="0"/>
    <cellStyle name="Обычный 3 8 2 2 3 2 2" xfId="0"/>
    <cellStyle name="Обычный 3 8 2 2 3 3" xfId="0"/>
    <cellStyle name="Обычный 3 8 2 2 3 3 2" xfId="0"/>
    <cellStyle name="Обычный 3 8 2 2 3 4" xfId="0"/>
    <cellStyle name="Обычный 3 8 2 2 3 4 2" xfId="0"/>
    <cellStyle name="Обычный 3 8 2 2 3 5" xfId="0"/>
    <cellStyle name="Обычный 3 8 2 2 4" xfId="0"/>
    <cellStyle name="Обычный 3 8 2 2 4 2" xfId="0"/>
    <cellStyle name="Обычный 3 8 2 2 5" xfId="0"/>
    <cellStyle name="Обычный 3 8 2 2 5 2" xfId="0"/>
    <cellStyle name="Обычный 3 8 2 2 6" xfId="0"/>
    <cellStyle name="Обычный 3 8 2 2 6 2" xfId="0"/>
    <cellStyle name="Обычный 3 8 2 2 7" xfId="0"/>
    <cellStyle name="Обычный 3 8 2 2_Без баланса" xfId="0"/>
    <cellStyle name="Обычный 3 8 2 3" xfId="0"/>
    <cellStyle name="Обычный 3 8 2 3 2" xfId="0"/>
    <cellStyle name="Обычный 3 8 2 3 2 2" xfId="0"/>
    <cellStyle name="Обычный 3 8 2 3 3" xfId="0"/>
    <cellStyle name="Обычный 3 8 2 3 3 2" xfId="0"/>
    <cellStyle name="Обычный 3 8 2 3 4" xfId="0"/>
    <cellStyle name="Обычный 3 8 2 3 4 2" xfId="0"/>
    <cellStyle name="Обычный 3 8 2 3 5" xfId="0"/>
    <cellStyle name="Обычный 3 8 2 4" xfId="0"/>
    <cellStyle name="Обычный 3 8 2 4 2" xfId="0"/>
    <cellStyle name="Обычный 3 8 2 4 2 2" xfId="0"/>
    <cellStyle name="Обычный 3 8 2 4 3" xfId="0"/>
    <cellStyle name="Обычный 3 8 2 4 3 2" xfId="0"/>
    <cellStyle name="Обычный 3 8 2 4 4" xfId="0"/>
    <cellStyle name="Обычный 3 8 2 4 4 2" xfId="0"/>
    <cellStyle name="Обычный 3 8 2 4 5" xfId="0"/>
    <cellStyle name="Обычный 3 8 2 5" xfId="0"/>
    <cellStyle name="Обычный 3 8 2 5 2" xfId="0"/>
    <cellStyle name="Обычный 3 8 2 6" xfId="0"/>
    <cellStyle name="Обычный 3 8 2 6 2" xfId="0"/>
    <cellStyle name="Обычный 3 8 2 7" xfId="0"/>
    <cellStyle name="Обычный 3 8 2 7 2" xfId="0"/>
    <cellStyle name="Обычный 3 8 2 8" xfId="0"/>
    <cellStyle name="Обычный 3 8 2_Без баланса" xfId="0"/>
    <cellStyle name="Обычный 3 8 3" xfId="0"/>
    <cellStyle name="Обычный 3 8 3 10" xfId="0"/>
    <cellStyle name="Обычный 3 8 3 2" xfId="0"/>
    <cellStyle name="Обычный 3 8 3 2 2" xfId="0"/>
    <cellStyle name="Обычный 3 8 3 2 2 2" xfId="0"/>
    <cellStyle name="Обычный 3 8 3 2 2 2 2" xfId="0"/>
    <cellStyle name="Обычный 3 8 3 2 2 3" xfId="0"/>
    <cellStyle name="Обычный 3 8 3 2 2 3 2" xfId="0"/>
    <cellStyle name="Обычный 3 8 3 2 2 4" xfId="0"/>
    <cellStyle name="Обычный 3 8 3 2 2 4 2" xfId="0"/>
    <cellStyle name="Обычный 3 8 3 2 2 5" xfId="0"/>
    <cellStyle name="Обычный 3 8 3 2 3" xfId="0"/>
    <cellStyle name="Обычный 3 8 3 2 3 2" xfId="0"/>
    <cellStyle name="Обычный 3 8 3 2 4" xfId="0"/>
    <cellStyle name="Обычный 3 8 3 2 4 2" xfId="0"/>
    <cellStyle name="Обычный 3 8 3 2 5" xfId="0"/>
    <cellStyle name="Обычный 3 8 3 2 5 2" xfId="0"/>
    <cellStyle name="Обычный 3 8 3 2 6" xfId="0"/>
    <cellStyle name="Обычный 3 8 3 2_Без баланса" xfId="0"/>
    <cellStyle name="Обычный 3 8 3 3" xfId="0"/>
    <cellStyle name="Обычный 3 8 3 3 2" xfId="0"/>
    <cellStyle name="Обычный 3 8 3 3 2 2" xfId="0"/>
    <cellStyle name="Обычный 3 8 3 3 3" xfId="0"/>
    <cellStyle name="Обычный 3 8 3 3 3 2" xfId="0"/>
    <cellStyle name="Обычный 3 8 3 3 4" xfId="0"/>
    <cellStyle name="Обычный 3 8 3 3 4 2" xfId="0"/>
    <cellStyle name="Обычный 3 8 3 3 5" xfId="0"/>
    <cellStyle name="Обычный 3 8 3 4" xfId="0"/>
    <cellStyle name="Обычный 3 8 3 4 2" xfId="0"/>
    <cellStyle name="Обычный 3 8 3 4 2 2" xfId="0"/>
    <cellStyle name="Обычный 3 8 3 4 3" xfId="0"/>
    <cellStyle name="Обычный 3 8 3 4 3 2" xfId="0"/>
    <cellStyle name="Обычный 3 8 3 4 4" xfId="0"/>
    <cellStyle name="Обычный 3 8 3 4 4 2" xfId="0"/>
    <cellStyle name="Обычный 3 8 3 4 5" xfId="0"/>
    <cellStyle name="Обычный 3 8 3 5" xfId="0"/>
    <cellStyle name="Обычный 3 8 3 5 2" xfId="0"/>
    <cellStyle name="Обычный 3 8 3 5 2 2" xfId="0"/>
    <cellStyle name="Обычный 3 8 3 5 3" xfId="0"/>
    <cellStyle name="Обычный 3 8 3 5 3 2" xfId="0"/>
    <cellStyle name="Обычный 3 8 3 5 4" xfId="0"/>
    <cellStyle name="Обычный 3 8 3 5 4 2" xfId="0"/>
    <cellStyle name="Обычный 3 8 3 5 5" xfId="0"/>
    <cellStyle name="Обычный 3 8 3 6" xfId="0"/>
    <cellStyle name="Обычный 3 8 3 6 2" xfId="0"/>
    <cellStyle name="Обычный 3 8 3 6 2 2" xfId="0"/>
    <cellStyle name="Обычный 3 8 3 6 3" xfId="0"/>
    <cellStyle name="Обычный 3 8 3 6 3 2" xfId="0"/>
    <cellStyle name="Обычный 3 8 3 6 4" xfId="0"/>
    <cellStyle name="Обычный 3 8 3 6 4 2" xfId="0"/>
    <cellStyle name="Обычный 3 8 3 6 5" xfId="0"/>
    <cellStyle name="Обычный 3 8 3 7" xfId="0"/>
    <cellStyle name="Обычный 3 8 3 7 2" xfId="0"/>
    <cellStyle name="Обычный 3 8 3 8" xfId="0"/>
    <cellStyle name="Обычный 3 8 3 8 2" xfId="0"/>
    <cellStyle name="Обычный 3 8 3 9" xfId="0"/>
    <cellStyle name="Обычный 3 8 3 9 2" xfId="0"/>
    <cellStyle name="Обычный 3 8 3_Без баланса" xfId="0"/>
    <cellStyle name="Обычный 3 8 4" xfId="0"/>
    <cellStyle name="Обычный 3 8 5" xfId="0"/>
    <cellStyle name="Обычный 3 8 5 2" xfId="0"/>
    <cellStyle name="Обычный 3 8 5 2 2" xfId="0"/>
    <cellStyle name="Обычный 3 8 5 2 2 2" xfId="0"/>
    <cellStyle name="Обычный 3 8 5 2 3" xfId="0"/>
    <cellStyle name="Обычный 3 8 5 2 3 2" xfId="0"/>
    <cellStyle name="Обычный 3 8 5 2 4" xfId="0"/>
    <cellStyle name="Обычный 3 8 5 2 4 2" xfId="0"/>
    <cellStyle name="Обычный 3 8 5 2 5" xfId="0"/>
    <cellStyle name="Обычный 3 8 5 3" xfId="0"/>
    <cellStyle name="Обычный 3 8 5 3 2" xfId="0"/>
    <cellStyle name="Обычный 3 8 5 4" xfId="0"/>
    <cellStyle name="Обычный 3 8 5 4 2" xfId="0"/>
    <cellStyle name="Обычный 3 8 5 5" xfId="0"/>
    <cellStyle name="Обычный 3 8 5 5 2" xfId="0"/>
    <cellStyle name="Обычный 3 8 5 6" xfId="0"/>
    <cellStyle name="Обычный 3 8 5_Без баланса" xfId="0"/>
    <cellStyle name="Обычный 3 8 6" xfId="0"/>
    <cellStyle name="Обычный 3 8 6 2" xfId="0"/>
    <cellStyle name="Обычный 3 8 6 2 2" xfId="0"/>
    <cellStyle name="Обычный 3 8 6 3" xfId="0"/>
    <cellStyle name="Обычный 3 8 6 3 2" xfId="0"/>
    <cellStyle name="Обычный 3 8 6 4" xfId="0"/>
    <cellStyle name="Обычный 3 8 6 4 2" xfId="0"/>
    <cellStyle name="Обычный 3 8 6 5" xfId="0"/>
    <cellStyle name="Обычный 3 8 7" xfId="0"/>
    <cellStyle name="Обычный 3 8 8" xfId="0"/>
    <cellStyle name="Обычный 3 8 9" xfId="0"/>
    <cellStyle name="Обычный 3 8_Без баланса" xfId="0"/>
    <cellStyle name="Обычный 3 9" xfId="0"/>
    <cellStyle name="Обычный 3 9 2" xfId="0"/>
    <cellStyle name="Обычный 3 9 2 2" xfId="0"/>
    <cellStyle name="Обычный 3 9 2 2 2" xfId="0"/>
    <cellStyle name="Обычный 3 9 2 2 2 2" xfId="0"/>
    <cellStyle name="Обычный 3 9 2 2 2 2 2" xfId="0"/>
    <cellStyle name="Обычный 3 9 2 2 2 3" xfId="0"/>
    <cellStyle name="Обычный 3 9 2 2 2 3 2" xfId="0"/>
    <cellStyle name="Обычный 3 9 2 2 2 4" xfId="0"/>
    <cellStyle name="Обычный 3 9 2 2 2 4 2" xfId="0"/>
    <cellStyle name="Обычный 3 9 2 2 2 5" xfId="0"/>
    <cellStyle name="Обычный 3 9 2 2 3" xfId="0"/>
    <cellStyle name="Обычный 3 9 2 2 3 2" xfId="0"/>
    <cellStyle name="Обычный 3 9 2 2 3 2 2" xfId="0"/>
    <cellStyle name="Обычный 3 9 2 2 3 3" xfId="0"/>
    <cellStyle name="Обычный 3 9 2 2 3 3 2" xfId="0"/>
    <cellStyle name="Обычный 3 9 2 2 3 4" xfId="0"/>
    <cellStyle name="Обычный 3 9 2 2 3 4 2" xfId="0"/>
    <cellStyle name="Обычный 3 9 2 2 3 5" xfId="0"/>
    <cellStyle name="Обычный 3 9 2 2 4" xfId="0"/>
    <cellStyle name="Обычный 3 9 2 2 4 2" xfId="0"/>
    <cellStyle name="Обычный 3 9 2 2 5" xfId="0"/>
    <cellStyle name="Обычный 3 9 2 2 5 2" xfId="0"/>
    <cellStyle name="Обычный 3 9 2 2 6" xfId="0"/>
    <cellStyle name="Обычный 3 9 2 2 6 2" xfId="0"/>
    <cellStyle name="Обычный 3 9 2 2 7" xfId="0"/>
    <cellStyle name="Обычный 3 9 2 2_Без баланса" xfId="0"/>
    <cellStyle name="Обычный 3 9 2 3" xfId="0"/>
    <cellStyle name="Обычный 3 9 2 3 2" xfId="0"/>
    <cellStyle name="Обычный 3 9 2 3 2 2" xfId="0"/>
    <cellStyle name="Обычный 3 9 2 3 2 2 2" xfId="0"/>
    <cellStyle name="Обычный 3 9 2 3 2 3" xfId="0"/>
    <cellStyle name="Обычный 3 9 2 3 2 3 2" xfId="0"/>
    <cellStyle name="Обычный 3 9 2 3 2 4" xfId="0"/>
    <cellStyle name="Обычный 3 9 2 3 2 4 2" xfId="0"/>
    <cellStyle name="Обычный 3 9 2 3 2 5" xfId="0"/>
    <cellStyle name="Обычный 3 9 2 3 3" xfId="0"/>
    <cellStyle name="Обычный 3 9 2 3 3 2" xfId="0"/>
    <cellStyle name="Обычный 3 9 2 3 4" xfId="0"/>
    <cellStyle name="Обычный 3 9 2 3 4 2" xfId="0"/>
    <cellStyle name="Обычный 3 9 2 3 5" xfId="0"/>
    <cellStyle name="Обычный 3 9 2 3 5 2" xfId="0"/>
    <cellStyle name="Обычный 3 9 2 3 6" xfId="0"/>
    <cellStyle name="Обычный 3 9 2 4" xfId="0"/>
    <cellStyle name="Обычный 3 9 2 4 2" xfId="0"/>
    <cellStyle name="Обычный 3 9 2 4 2 2" xfId="0"/>
    <cellStyle name="Обычный 3 9 2 4 3" xfId="0"/>
    <cellStyle name="Обычный 3 9 2 4 3 2" xfId="0"/>
    <cellStyle name="Обычный 3 9 2 4 4" xfId="0"/>
    <cellStyle name="Обычный 3 9 2 4 4 2" xfId="0"/>
    <cellStyle name="Обычный 3 9 2 4 5" xfId="0"/>
    <cellStyle name="Обычный 3 9 2 5" xfId="0"/>
    <cellStyle name="Обычный 3 9 2 5 2" xfId="0"/>
    <cellStyle name="Обычный 3 9 2 6" xfId="0"/>
    <cellStyle name="Обычный 3 9 2 6 2" xfId="0"/>
    <cellStyle name="Обычный 3 9 2 7" xfId="0"/>
    <cellStyle name="Обычный 3 9 2 7 2" xfId="0"/>
    <cellStyle name="Обычный 3 9 2 8" xfId="0"/>
    <cellStyle name="Обычный 3 9 2_Без баланса" xfId="0"/>
    <cellStyle name="Обычный 3 9 3" xfId="0"/>
    <cellStyle name="Обычный 3 9 3 2" xfId="0"/>
    <cellStyle name="Обычный 3 9 3 2 2" xfId="0"/>
    <cellStyle name="Обычный 3 9 3 2 2 2" xfId="0"/>
    <cellStyle name="Обычный 3 9 3 2 3" xfId="0"/>
    <cellStyle name="Обычный 3 9 3 2 3 2" xfId="0"/>
    <cellStyle name="Обычный 3 9 3 2 4" xfId="0"/>
    <cellStyle name="Обычный 3 9 3 2 4 2" xfId="0"/>
    <cellStyle name="Обычный 3 9 3 2 5" xfId="0"/>
    <cellStyle name="Обычный 3 9 3 3" xfId="0"/>
    <cellStyle name="Обычный 3 9 3 3 2" xfId="0"/>
    <cellStyle name="Обычный 3 9 3 3 2 2" xfId="0"/>
    <cellStyle name="Обычный 3 9 3 3 3" xfId="0"/>
    <cellStyle name="Обычный 3 9 3 3 3 2" xfId="0"/>
    <cellStyle name="Обычный 3 9 3 3 4" xfId="0"/>
    <cellStyle name="Обычный 3 9 3 3 4 2" xfId="0"/>
    <cellStyle name="Обычный 3 9 3 3 5" xfId="0"/>
    <cellStyle name="Обычный 3 9 3 4" xfId="0"/>
    <cellStyle name="Обычный 3 9 3 4 2" xfId="0"/>
    <cellStyle name="Обычный 3 9 3 5" xfId="0"/>
    <cellStyle name="Обычный 3 9 3 5 2" xfId="0"/>
    <cellStyle name="Обычный 3 9 3 6" xfId="0"/>
    <cellStyle name="Обычный 3 9 3 6 2" xfId="0"/>
    <cellStyle name="Обычный 3 9 3 7" xfId="0"/>
    <cellStyle name="Обычный 3 9 3_Без баланса" xfId="0"/>
    <cellStyle name="Обычный 3 9 4" xfId="0"/>
    <cellStyle name="Обычный 3 9 4 2" xfId="0"/>
    <cellStyle name="Обычный 3 9 4 2 2" xfId="0"/>
    <cellStyle name="Обычный 3 9 4 2 2 2" xfId="0"/>
    <cellStyle name="Обычный 3 9 4 2 3" xfId="0"/>
    <cellStyle name="Обычный 3 9 4 2 3 2" xfId="0"/>
    <cellStyle name="Обычный 3 9 4 2 4" xfId="0"/>
    <cellStyle name="Обычный 3 9 4 2 4 2" xfId="0"/>
    <cellStyle name="Обычный 3 9 4 2 5" xfId="0"/>
    <cellStyle name="Обычный 3 9 4 3" xfId="0"/>
    <cellStyle name="Обычный 3 9 4 3 2" xfId="0"/>
    <cellStyle name="Обычный 3 9 4 4" xfId="0"/>
    <cellStyle name="Обычный 3 9 4 4 2" xfId="0"/>
    <cellStyle name="Обычный 3 9 4 5" xfId="0"/>
    <cellStyle name="Обычный 3 9 4 5 2" xfId="0"/>
    <cellStyle name="Обычный 3 9 4 6" xfId="0"/>
    <cellStyle name="Обычный 3 9 5" xfId="0"/>
    <cellStyle name="Обычный 3 9 5 2" xfId="0"/>
    <cellStyle name="Обычный 3 9 5 2 2" xfId="0"/>
    <cellStyle name="Обычный 3 9 5 3" xfId="0"/>
    <cellStyle name="Обычный 3 9 5 3 2" xfId="0"/>
    <cellStyle name="Обычный 3 9 5 4" xfId="0"/>
    <cellStyle name="Обычный 3 9 5 4 2" xfId="0"/>
    <cellStyle name="Обычный 3 9 5 5" xfId="0"/>
    <cellStyle name="Обычный 3 9 6" xfId="0"/>
    <cellStyle name="Обычный 3 9 6 2" xfId="0"/>
    <cellStyle name="Обычный 3 9 7" xfId="0"/>
    <cellStyle name="Обычный 3 9 7 2" xfId="0"/>
    <cellStyle name="Обычный 3 9 8" xfId="0"/>
    <cellStyle name="Обычный 3 9 8 2" xfId="0"/>
    <cellStyle name="Обычный 3 9 9" xfId="0"/>
    <cellStyle name="Обычный 3 9_Без баланса" xfId="0"/>
    <cellStyle name="Обычный 30" xfId="0"/>
    <cellStyle name="Обычный 30 2" xfId="0"/>
    <cellStyle name="Обычный 31" xfId="0"/>
    <cellStyle name="Обычный 31 2" xfId="0"/>
    <cellStyle name="Обычный 32" xfId="0"/>
    <cellStyle name="Обычный 32 2" xfId="0"/>
    <cellStyle name="Обычный 33" xfId="0"/>
    <cellStyle name="Обычный 33 2" xfId="0"/>
    <cellStyle name="Обычный 33 2 2" xfId="0"/>
    <cellStyle name="Обычный 33 3" xfId="0"/>
    <cellStyle name="Обычный 33 4" xfId="0"/>
    <cellStyle name="Обычный 34" xfId="0"/>
    <cellStyle name="Обычный 34 2" xfId="0"/>
    <cellStyle name="Обычный 35" xfId="0"/>
    <cellStyle name="Обычный 36" xfId="0"/>
    <cellStyle name="Обычный 37" xfId="0"/>
    <cellStyle name="Обычный 38" xfId="0"/>
    <cellStyle name="Обычный 39" xfId="0"/>
    <cellStyle name="Обычный 3_Без баланса" xfId="0"/>
    <cellStyle name="Обычный 4" xfId="0"/>
    <cellStyle name="Обычный 4 10" xfId="0"/>
    <cellStyle name="Обычный 4 10 10" xfId="0"/>
    <cellStyle name="Обычный 4 10 11" xfId="0"/>
    <cellStyle name="Обычный 4 10 12" xfId="0"/>
    <cellStyle name="Обычный 4 10 13" xfId="0"/>
    <cellStyle name="Обычный 4 10 14" xfId="0"/>
    <cellStyle name="Обычный 4 10 15" xfId="0"/>
    <cellStyle name="Обычный 4 10 16" xfId="0"/>
    <cellStyle name="Обычный 4 10 17" xfId="0"/>
    <cellStyle name="Обычный 4 10 18" xfId="0"/>
    <cellStyle name="Обычный 4 10 19" xfId="0"/>
    <cellStyle name="Обычный 4 10 2" xfId="0"/>
    <cellStyle name="Обычный 4 10 2 2" xfId="0"/>
    <cellStyle name="Обычный 4 10 2 2 2" xfId="0"/>
    <cellStyle name="Обычный 4 10 2 3" xfId="0"/>
    <cellStyle name="Обычный 4 10 2 3 2" xfId="0"/>
    <cellStyle name="Обычный 4 10 2 4" xfId="0"/>
    <cellStyle name="Обычный 4 10 2 4 2" xfId="0"/>
    <cellStyle name="Обычный 4 10 2 5" xfId="0"/>
    <cellStyle name="Обычный 4 10 20" xfId="0"/>
    <cellStyle name="Обычный 4 10 21" xfId="0"/>
    <cellStyle name="Обычный 4 10 22" xfId="0"/>
    <cellStyle name="Обычный 4 10 23" xfId="0"/>
    <cellStyle name="Обычный 4 10 24" xfId="0"/>
    <cellStyle name="Обычный 4 10 25" xfId="0"/>
    <cellStyle name="Обычный 4 10 26" xfId="0"/>
    <cellStyle name="Обычный 4 10 27" xfId="0"/>
    <cellStyle name="Обычный 4 10 28" xfId="0"/>
    <cellStyle name="Обычный 4 10 29" xfId="0"/>
    <cellStyle name="Обычный 4 10 3" xfId="0"/>
    <cellStyle name="Обычный 4 10 3 2" xfId="0"/>
    <cellStyle name="Обычный 4 10 3 2 2" xfId="0"/>
    <cellStyle name="Обычный 4 10 3 3" xfId="0"/>
    <cellStyle name="Обычный 4 10 3 3 2" xfId="0"/>
    <cellStyle name="Обычный 4 10 3 4" xfId="0"/>
    <cellStyle name="Обычный 4 10 3 4 2" xfId="0"/>
    <cellStyle name="Обычный 4 10 3 5" xfId="0"/>
    <cellStyle name="Обычный 4 10 30" xfId="0"/>
    <cellStyle name="Обычный 4 10 31" xfId="0"/>
    <cellStyle name="Обычный 4 10 32" xfId="0"/>
    <cellStyle name="Обычный 4 10 33" xfId="0"/>
    <cellStyle name="Обычный 4 10 34" xfId="0"/>
    <cellStyle name="Обычный 4 10 35" xfId="0"/>
    <cellStyle name="Обычный 4 10 36" xfId="0"/>
    <cellStyle name="Обычный 4 10 37" xfId="0"/>
    <cellStyle name="Обычный 4 10 38" xfId="0"/>
    <cellStyle name="Обычный 4 10 39" xfId="0"/>
    <cellStyle name="Обычный 4 10 4" xfId="0"/>
    <cellStyle name="Обычный 4 10 4 2" xfId="0"/>
    <cellStyle name="Обычный 4 10 40" xfId="0"/>
    <cellStyle name="Обычный 4 10 41" xfId="0"/>
    <cellStyle name="Обычный 4 10 42" xfId="0"/>
    <cellStyle name="Обычный 4 10 43" xfId="0"/>
    <cellStyle name="Обычный 4 10 44" xfId="0"/>
    <cellStyle name="Обычный 4 10 45" xfId="0"/>
    <cellStyle name="Обычный 4 10 46" xfId="0"/>
    <cellStyle name="Обычный 4 10 47" xfId="0"/>
    <cellStyle name="Обычный 4 10 48" xfId="0"/>
    <cellStyle name="Обычный 4 10 49" xfId="0"/>
    <cellStyle name="Обычный 4 10 5" xfId="0"/>
    <cellStyle name="Обычный 4 10 5 2" xfId="0"/>
    <cellStyle name="Обычный 4 10 50" xfId="0"/>
    <cellStyle name="Обычный 4 10 51" xfId="0"/>
    <cellStyle name="Обычный 4 10 52" xfId="0"/>
    <cellStyle name="Обычный 4 10 53" xfId="0"/>
    <cellStyle name="Обычный 4 10 54" xfId="0"/>
    <cellStyle name="Обычный 4 10 55" xfId="0"/>
    <cellStyle name="Обычный 4 10 56" xfId="0"/>
    <cellStyle name="Обычный 4 10 6" xfId="0"/>
    <cellStyle name="Обычный 4 10 6 2" xfId="0"/>
    <cellStyle name="Обычный 4 10 7" xfId="0"/>
    <cellStyle name="Обычный 4 10 8" xfId="0"/>
    <cellStyle name="Обычный 4 10 9" xfId="0"/>
    <cellStyle name="Обычный 4 100" xfId="0"/>
    <cellStyle name="Обычный 4 101" xfId="0"/>
    <cellStyle name="Обычный 4 102" xfId="0"/>
    <cellStyle name="Обычный 4 103" xfId="0"/>
    <cellStyle name="Обычный 4 104" xfId="0"/>
    <cellStyle name="Обычный 4 105" xfId="0"/>
    <cellStyle name="Обычный 4 106" xfId="0"/>
    <cellStyle name="Обычный 4 107" xfId="0"/>
    <cellStyle name="Обычный 4 108" xfId="0"/>
    <cellStyle name="Обычный 4 109" xfId="0"/>
    <cellStyle name="Обычный 4 10_Без баланса" xfId="0"/>
    <cellStyle name="Обычный 4 11" xfId="0"/>
    <cellStyle name="Обычный 4 11 10" xfId="0"/>
    <cellStyle name="Обычный 4 11 11" xfId="0"/>
    <cellStyle name="Обычный 4 11 12" xfId="0"/>
    <cellStyle name="Обычный 4 11 13" xfId="0"/>
    <cellStyle name="Обычный 4 11 14" xfId="0"/>
    <cellStyle name="Обычный 4 11 15" xfId="0"/>
    <cellStyle name="Обычный 4 11 16" xfId="0"/>
    <cellStyle name="Обычный 4 11 17" xfId="0"/>
    <cellStyle name="Обычный 4 11 18" xfId="0"/>
    <cellStyle name="Обычный 4 11 19" xfId="0"/>
    <cellStyle name="Обычный 4 11 2" xfId="0"/>
    <cellStyle name="Обычный 4 11 2 2" xfId="0"/>
    <cellStyle name="Обычный 4 11 2 2 2" xfId="0"/>
    <cellStyle name="Обычный 4 11 2 3" xfId="0"/>
    <cellStyle name="Обычный 4 11 2 3 2" xfId="0"/>
    <cellStyle name="Обычный 4 11 2 4" xfId="0"/>
    <cellStyle name="Обычный 4 11 2 4 2" xfId="0"/>
    <cellStyle name="Обычный 4 11 2 5" xfId="0"/>
    <cellStyle name="Обычный 4 11 20" xfId="0"/>
    <cellStyle name="Обычный 4 11 21" xfId="0"/>
    <cellStyle name="Обычный 4 11 22" xfId="0"/>
    <cellStyle name="Обычный 4 11 23" xfId="0"/>
    <cellStyle name="Обычный 4 11 24" xfId="0"/>
    <cellStyle name="Обычный 4 11 25" xfId="0"/>
    <cellStyle name="Обычный 4 11 26" xfId="0"/>
    <cellStyle name="Обычный 4 11 27" xfId="0"/>
    <cellStyle name="Обычный 4 11 28" xfId="0"/>
    <cellStyle name="Обычный 4 11 29" xfId="0"/>
    <cellStyle name="Обычный 4 11 3" xfId="0"/>
    <cellStyle name="Обычный 4 11 3 2" xfId="0"/>
    <cellStyle name="Обычный 4 11 3 2 2" xfId="0"/>
    <cellStyle name="Обычный 4 11 3 3" xfId="0"/>
    <cellStyle name="Обычный 4 11 3 3 2" xfId="0"/>
    <cellStyle name="Обычный 4 11 3 4" xfId="0"/>
    <cellStyle name="Обычный 4 11 3 4 2" xfId="0"/>
    <cellStyle name="Обычный 4 11 3 5" xfId="0"/>
    <cellStyle name="Обычный 4 11 30" xfId="0"/>
    <cellStyle name="Обычный 4 11 31" xfId="0"/>
    <cellStyle name="Обычный 4 11 32" xfId="0"/>
    <cellStyle name="Обычный 4 11 33" xfId="0"/>
    <cellStyle name="Обычный 4 11 34" xfId="0"/>
    <cellStyle name="Обычный 4 11 35" xfId="0"/>
    <cellStyle name="Обычный 4 11 36" xfId="0"/>
    <cellStyle name="Обычный 4 11 37" xfId="0"/>
    <cellStyle name="Обычный 4 11 38" xfId="0"/>
    <cellStyle name="Обычный 4 11 39" xfId="0"/>
    <cellStyle name="Обычный 4 11 4" xfId="0"/>
    <cellStyle name="Обычный 4 11 4 2" xfId="0"/>
    <cellStyle name="Обычный 4 11 40" xfId="0"/>
    <cellStyle name="Обычный 4 11 41" xfId="0"/>
    <cellStyle name="Обычный 4 11 42" xfId="0"/>
    <cellStyle name="Обычный 4 11 43" xfId="0"/>
    <cellStyle name="Обычный 4 11 44" xfId="0"/>
    <cellStyle name="Обычный 4 11 45" xfId="0"/>
    <cellStyle name="Обычный 4 11 46" xfId="0"/>
    <cellStyle name="Обычный 4 11 47" xfId="0"/>
    <cellStyle name="Обычный 4 11 48" xfId="0"/>
    <cellStyle name="Обычный 4 11 49" xfId="0"/>
    <cellStyle name="Обычный 4 11 5" xfId="0"/>
    <cellStyle name="Обычный 4 11 5 2" xfId="0"/>
    <cellStyle name="Обычный 4 11 50" xfId="0"/>
    <cellStyle name="Обычный 4 11 51" xfId="0"/>
    <cellStyle name="Обычный 4 11 52" xfId="0"/>
    <cellStyle name="Обычный 4 11 53" xfId="0"/>
    <cellStyle name="Обычный 4 11 54" xfId="0"/>
    <cellStyle name="Обычный 4 11 55" xfId="0"/>
    <cellStyle name="Обычный 4 11 56" xfId="0"/>
    <cellStyle name="Обычный 4 11 6" xfId="0"/>
    <cellStyle name="Обычный 4 11 6 2" xfId="0"/>
    <cellStyle name="Обычный 4 11 7" xfId="0"/>
    <cellStyle name="Обычный 4 11 8" xfId="0"/>
    <cellStyle name="Обычный 4 11 9" xfId="0"/>
    <cellStyle name="Обычный 4 110" xfId="0"/>
    <cellStyle name="Обычный 4 111" xfId="0"/>
    <cellStyle name="Обычный 4 112" xfId="0"/>
    <cellStyle name="Обычный 4 113" xfId="0"/>
    <cellStyle name="Обычный 4 114" xfId="0"/>
    <cellStyle name="Обычный 4 115" xfId="0"/>
    <cellStyle name="Обычный 4 116" xfId="0"/>
    <cellStyle name="Обычный 4 117" xfId="0"/>
    <cellStyle name="Обычный 4 118" xfId="0"/>
    <cellStyle name="Обычный 4 119" xfId="0"/>
    <cellStyle name="Обычный 4 11_Без баланса" xfId="0"/>
    <cellStyle name="Обычный 4 12" xfId="0"/>
    <cellStyle name="Обычный 4 12 10" xfId="0"/>
    <cellStyle name="Обычный 4 12 11" xfId="0"/>
    <cellStyle name="Обычный 4 12 12" xfId="0"/>
    <cellStyle name="Обычный 4 12 13" xfId="0"/>
    <cellStyle name="Обычный 4 12 14" xfId="0"/>
    <cellStyle name="Обычный 4 12 15" xfId="0"/>
    <cellStyle name="Обычный 4 12 16" xfId="0"/>
    <cellStyle name="Обычный 4 12 17" xfId="0"/>
    <cellStyle name="Обычный 4 12 18" xfId="0"/>
    <cellStyle name="Обычный 4 12 19" xfId="0"/>
    <cellStyle name="Обычный 4 12 2" xfId="0"/>
    <cellStyle name="Обычный 4 12 2 2" xfId="0"/>
    <cellStyle name="Обычный 4 12 20" xfId="0"/>
    <cellStyle name="Обычный 4 12 21" xfId="0"/>
    <cellStyle name="Обычный 4 12 22" xfId="0"/>
    <cellStyle name="Обычный 4 12 23" xfId="0"/>
    <cellStyle name="Обычный 4 12 24" xfId="0"/>
    <cellStyle name="Обычный 4 12 25" xfId="0"/>
    <cellStyle name="Обычный 4 12 26" xfId="0"/>
    <cellStyle name="Обычный 4 12 27" xfId="0"/>
    <cellStyle name="Обычный 4 12 28" xfId="0"/>
    <cellStyle name="Обычный 4 12 29" xfId="0"/>
    <cellStyle name="Обычный 4 12 3" xfId="0"/>
    <cellStyle name="Обычный 4 12 3 2" xfId="0"/>
    <cellStyle name="Обычный 4 12 30" xfId="0"/>
    <cellStyle name="Обычный 4 12 31" xfId="0"/>
    <cellStyle name="Обычный 4 12 32" xfId="0"/>
    <cellStyle name="Обычный 4 12 33" xfId="0"/>
    <cellStyle name="Обычный 4 12 34" xfId="0"/>
    <cellStyle name="Обычный 4 12 35" xfId="0"/>
    <cellStyle name="Обычный 4 12 36" xfId="0"/>
    <cellStyle name="Обычный 4 12 37" xfId="0"/>
    <cellStyle name="Обычный 4 12 38" xfId="0"/>
    <cellStyle name="Обычный 4 12 39" xfId="0"/>
    <cellStyle name="Обычный 4 12 4" xfId="0"/>
    <cellStyle name="Обычный 4 12 4 2" xfId="0"/>
    <cellStyle name="Обычный 4 12 40" xfId="0"/>
    <cellStyle name="Обычный 4 12 41" xfId="0"/>
    <cellStyle name="Обычный 4 12 42" xfId="0"/>
    <cellStyle name="Обычный 4 12 43" xfId="0"/>
    <cellStyle name="Обычный 4 12 44" xfId="0"/>
    <cellStyle name="Обычный 4 12 45" xfId="0"/>
    <cellStyle name="Обычный 4 12 46" xfId="0"/>
    <cellStyle name="Обычный 4 12 47" xfId="0"/>
    <cellStyle name="Обычный 4 12 48" xfId="0"/>
    <cellStyle name="Обычный 4 12 49" xfId="0"/>
    <cellStyle name="Обычный 4 12 5" xfId="0"/>
    <cellStyle name="Обычный 4 12 50" xfId="0"/>
    <cellStyle name="Обычный 4 12 51" xfId="0"/>
    <cellStyle name="Обычный 4 12 52" xfId="0"/>
    <cellStyle name="Обычный 4 12 53" xfId="0"/>
    <cellStyle name="Обычный 4 12 54" xfId="0"/>
    <cellStyle name="Обычный 4 12 55" xfId="0"/>
    <cellStyle name="Обычный 4 12 56" xfId="0"/>
    <cellStyle name="Обычный 4 12 6" xfId="0"/>
    <cellStyle name="Обычный 4 12 7" xfId="0"/>
    <cellStyle name="Обычный 4 12 8" xfId="0"/>
    <cellStyle name="Обычный 4 12 9" xfId="0"/>
    <cellStyle name="Обычный 4 120" xfId="0"/>
    <cellStyle name="Обычный 4 121" xfId="0"/>
    <cellStyle name="Обычный 4 122" xfId="0"/>
    <cellStyle name="Обычный 4 123" xfId="0"/>
    <cellStyle name="Обычный 4 124" xfId="0"/>
    <cellStyle name="Обычный 4 125" xfId="0"/>
    <cellStyle name="Обычный 4 126" xfId="0"/>
    <cellStyle name="Обычный 4 127" xfId="0"/>
    <cellStyle name="Обычный 4 128" xfId="0"/>
    <cellStyle name="Обычный 4 129" xfId="0"/>
    <cellStyle name="Обычный 4 13" xfId="0"/>
    <cellStyle name="Обычный 4 13 10" xfId="0"/>
    <cellStyle name="Обычный 4 13 11" xfId="0"/>
    <cellStyle name="Обычный 4 13 12" xfId="0"/>
    <cellStyle name="Обычный 4 13 13" xfId="0"/>
    <cellStyle name="Обычный 4 13 14" xfId="0"/>
    <cellStyle name="Обычный 4 13 15" xfId="0"/>
    <cellStyle name="Обычный 4 13 16" xfId="0"/>
    <cellStyle name="Обычный 4 13 17" xfId="0"/>
    <cellStyle name="Обычный 4 13 18" xfId="0"/>
    <cellStyle name="Обычный 4 13 19" xfId="0"/>
    <cellStyle name="Обычный 4 13 2" xfId="0"/>
    <cellStyle name="Обычный 4 13 20" xfId="0"/>
    <cellStyle name="Обычный 4 13 21" xfId="0"/>
    <cellStyle name="Обычный 4 13 22" xfId="0"/>
    <cellStyle name="Обычный 4 13 23" xfId="0"/>
    <cellStyle name="Обычный 4 13 24" xfId="0"/>
    <cellStyle name="Обычный 4 13 25" xfId="0"/>
    <cellStyle name="Обычный 4 13 26" xfId="0"/>
    <cellStyle name="Обычный 4 13 27" xfId="0"/>
    <cellStyle name="Обычный 4 13 28" xfId="0"/>
    <cellStyle name="Обычный 4 13 29" xfId="0"/>
    <cellStyle name="Обычный 4 13 3" xfId="0"/>
    <cellStyle name="Обычный 4 13 30" xfId="0"/>
    <cellStyle name="Обычный 4 13 31" xfId="0"/>
    <cellStyle name="Обычный 4 13 32" xfId="0"/>
    <cellStyle name="Обычный 4 13 33" xfId="0"/>
    <cellStyle name="Обычный 4 13 34" xfId="0"/>
    <cellStyle name="Обычный 4 13 35" xfId="0"/>
    <cellStyle name="Обычный 4 13 36" xfId="0"/>
    <cellStyle name="Обычный 4 13 37" xfId="0"/>
    <cellStyle name="Обычный 4 13 38" xfId="0"/>
    <cellStyle name="Обычный 4 13 39" xfId="0"/>
    <cellStyle name="Обычный 4 13 4" xfId="0"/>
    <cellStyle name="Обычный 4 13 40" xfId="0"/>
    <cellStyle name="Обычный 4 13 41" xfId="0"/>
    <cellStyle name="Обычный 4 13 42" xfId="0"/>
    <cellStyle name="Обычный 4 13 43" xfId="0"/>
    <cellStyle name="Обычный 4 13 44" xfId="0"/>
    <cellStyle name="Обычный 4 13 45" xfId="0"/>
    <cellStyle name="Обычный 4 13 46" xfId="0"/>
    <cellStyle name="Обычный 4 13 47" xfId="0"/>
    <cellStyle name="Обычный 4 13 48" xfId="0"/>
    <cellStyle name="Обычный 4 13 49" xfId="0"/>
    <cellStyle name="Обычный 4 13 5" xfId="0"/>
    <cellStyle name="Обычный 4 13 50" xfId="0"/>
    <cellStyle name="Обычный 4 13 51" xfId="0"/>
    <cellStyle name="Обычный 4 13 52" xfId="0"/>
    <cellStyle name="Обычный 4 13 53" xfId="0"/>
    <cellStyle name="Обычный 4 13 54" xfId="0"/>
    <cellStyle name="Обычный 4 13 55" xfId="0"/>
    <cellStyle name="Обычный 4 13 56" xfId="0"/>
    <cellStyle name="Обычный 4 13 6" xfId="0"/>
    <cellStyle name="Обычный 4 13 7" xfId="0"/>
    <cellStyle name="Обычный 4 13 8" xfId="0"/>
    <cellStyle name="Обычный 4 13 9" xfId="0"/>
    <cellStyle name="Обычный 4 14" xfId="0"/>
    <cellStyle name="Обычный 4 14 10" xfId="0"/>
    <cellStyle name="Обычный 4 14 11" xfId="0"/>
    <cellStyle name="Обычный 4 14 12" xfId="0"/>
    <cellStyle name="Обычный 4 14 13" xfId="0"/>
    <cellStyle name="Обычный 4 14 14" xfId="0"/>
    <cellStyle name="Обычный 4 14 15" xfId="0"/>
    <cellStyle name="Обычный 4 14 16" xfId="0"/>
    <cellStyle name="Обычный 4 14 17" xfId="0"/>
    <cellStyle name="Обычный 4 14 18" xfId="0"/>
    <cellStyle name="Обычный 4 14 19" xfId="0"/>
    <cellStyle name="Обычный 4 14 2" xfId="0"/>
    <cellStyle name="Обычный 4 14 20" xfId="0"/>
    <cellStyle name="Обычный 4 14 21" xfId="0"/>
    <cellStyle name="Обычный 4 14 22" xfId="0"/>
    <cellStyle name="Обычный 4 14 23" xfId="0"/>
    <cellStyle name="Обычный 4 14 24" xfId="0"/>
    <cellStyle name="Обычный 4 14 25" xfId="0"/>
    <cellStyle name="Обычный 4 14 26" xfId="0"/>
    <cellStyle name="Обычный 4 14 27" xfId="0"/>
    <cellStyle name="Обычный 4 14 28" xfId="0"/>
    <cellStyle name="Обычный 4 14 29" xfId="0"/>
    <cellStyle name="Обычный 4 14 3" xfId="0"/>
    <cellStyle name="Обычный 4 14 30" xfId="0"/>
    <cellStyle name="Обычный 4 14 31" xfId="0"/>
    <cellStyle name="Обычный 4 14 32" xfId="0"/>
    <cellStyle name="Обычный 4 14 33" xfId="0"/>
    <cellStyle name="Обычный 4 14 34" xfId="0"/>
    <cellStyle name="Обычный 4 14 35" xfId="0"/>
    <cellStyle name="Обычный 4 14 36" xfId="0"/>
    <cellStyle name="Обычный 4 14 37" xfId="0"/>
    <cellStyle name="Обычный 4 14 38" xfId="0"/>
    <cellStyle name="Обычный 4 14 39" xfId="0"/>
    <cellStyle name="Обычный 4 14 4" xfId="0"/>
    <cellStyle name="Обычный 4 14 40" xfId="0"/>
    <cellStyle name="Обычный 4 14 41" xfId="0"/>
    <cellStyle name="Обычный 4 14 42" xfId="0"/>
    <cellStyle name="Обычный 4 14 43" xfId="0"/>
    <cellStyle name="Обычный 4 14 44" xfId="0"/>
    <cellStyle name="Обычный 4 14 45" xfId="0"/>
    <cellStyle name="Обычный 4 14 46" xfId="0"/>
    <cellStyle name="Обычный 4 14 47" xfId="0"/>
    <cellStyle name="Обычный 4 14 48" xfId="0"/>
    <cellStyle name="Обычный 4 14 49" xfId="0"/>
    <cellStyle name="Обычный 4 14 5" xfId="0"/>
    <cellStyle name="Обычный 4 14 50" xfId="0"/>
    <cellStyle name="Обычный 4 14 51" xfId="0"/>
    <cellStyle name="Обычный 4 14 52" xfId="0"/>
    <cellStyle name="Обычный 4 14 53" xfId="0"/>
    <cellStyle name="Обычный 4 14 54" xfId="0"/>
    <cellStyle name="Обычный 4 14 55" xfId="0"/>
    <cellStyle name="Обычный 4 14 56" xfId="0"/>
    <cellStyle name="Обычный 4 14 6" xfId="0"/>
    <cellStyle name="Обычный 4 14 7" xfId="0"/>
    <cellStyle name="Обычный 4 14 8" xfId="0"/>
    <cellStyle name="Обычный 4 14 9" xfId="0"/>
    <cellStyle name="Обычный 4 15" xfId="0"/>
    <cellStyle name="Обычный 4 15 2" xfId="0"/>
    <cellStyle name="Обычный 4 15 3" xfId="0"/>
    <cellStyle name="Обычный 4 15 4" xfId="0"/>
    <cellStyle name="Обычный 4 15 5" xfId="0"/>
    <cellStyle name="Обычный 4 15 6" xfId="0"/>
    <cellStyle name="Обычный 4 15 7" xfId="0"/>
    <cellStyle name="Обычный 4 15 8" xfId="0"/>
    <cellStyle name="Обычный 4 16" xfId="0"/>
    <cellStyle name="Обычный 4 16 2" xfId="0"/>
    <cellStyle name="Обычный 4 16 3" xfId="0"/>
    <cellStyle name="Обычный 4 16 4" xfId="0"/>
    <cellStyle name="Обычный 4 16 5" xfId="0"/>
    <cellStyle name="Обычный 4 16 6" xfId="0"/>
    <cellStyle name="Обычный 4 16 7" xfId="0"/>
    <cellStyle name="Обычный 4 16 8" xfId="0"/>
    <cellStyle name="Обычный 4 17" xfId="0"/>
    <cellStyle name="Обычный 4 17 2" xfId="0"/>
    <cellStyle name="Обычный 4 17 3" xfId="0"/>
    <cellStyle name="Обычный 4 17 4" xfId="0"/>
    <cellStyle name="Обычный 4 17 5" xfId="0"/>
    <cellStyle name="Обычный 4 17 6" xfId="0"/>
    <cellStyle name="Обычный 4 17 7" xfId="0"/>
    <cellStyle name="Обычный 4 17 8" xfId="0"/>
    <cellStyle name="Обычный 4 18" xfId="0"/>
    <cellStyle name="Обычный 4 18 2" xfId="0"/>
    <cellStyle name="Обычный 4 18 3" xfId="0"/>
    <cellStyle name="Обычный 4 18 4" xfId="0"/>
    <cellStyle name="Обычный 4 18 5" xfId="0"/>
    <cellStyle name="Обычный 4 18 6" xfId="0"/>
    <cellStyle name="Обычный 4 18 7" xfId="0"/>
    <cellStyle name="Обычный 4 18 8" xfId="0"/>
    <cellStyle name="Обычный 4 19" xfId="0"/>
    <cellStyle name="Обычный 4 19 2" xfId="0"/>
    <cellStyle name="Обычный 4 19 3" xfId="0"/>
    <cellStyle name="Обычный 4 19 4" xfId="0"/>
    <cellStyle name="Обычный 4 19 5" xfId="0"/>
    <cellStyle name="Обычный 4 19 6" xfId="0"/>
    <cellStyle name="Обычный 4 19 7" xfId="0"/>
    <cellStyle name="Обычный 4 19 8" xfId="0"/>
    <cellStyle name="Обычный 4 2" xfId="0"/>
    <cellStyle name="Обычный 4 2 10" xfId="0"/>
    <cellStyle name="Обычный 4 2 10 2" xfId="0"/>
    <cellStyle name="Обычный 4 2 10 2 2" xfId="0"/>
    <cellStyle name="Обычный 4 2 10 2 2 2" xfId="0"/>
    <cellStyle name="Обычный 4 2 10 2 3" xfId="0"/>
    <cellStyle name="Обычный 4 2 10 2 3 2" xfId="0"/>
    <cellStyle name="Обычный 4 2 10 2 4" xfId="0"/>
    <cellStyle name="Обычный 4 2 10 2 4 2" xfId="0"/>
    <cellStyle name="Обычный 4 2 10 2 5" xfId="0"/>
    <cellStyle name="Обычный 4 2 10 3" xfId="0"/>
    <cellStyle name="Обычный 4 2 10 3 2" xfId="0"/>
    <cellStyle name="Обычный 4 2 10 3 2 2" xfId="0"/>
    <cellStyle name="Обычный 4 2 10 3 3" xfId="0"/>
    <cellStyle name="Обычный 4 2 10 3 3 2" xfId="0"/>
    <cellStyle name="Обычный 4 2 10 3 4" xfId="0"/>
    <cellStyle name="Обычный 4 2 10 3 4 2" xfId="0"/>
    <cellStyle name="Обычный 4 2 10 3 5" xfId="0"/>
    <cellStyle name="Обычный 4 2 10 4" xfId="0"/>
    <cellStyle name="Обычный 4 2 10 4 2" xfId="0"/>
    <cellStyle name="Обычный 4 2 10 5" xfId="0"/>
    <cellStyle name="Обычный 4 2 10 5 2" xfId="0"/>
    <cellStyle name="Обычный 4 2 10 6" xfId="0"/>
    <cellStyle name="Обычный 4 2 10 6 2" xfId="0"/>
    <cellStyle name="Обычный 4 2 10 7" xfId="0"/>
    <cellStyle name="Обычный 4 2 10_Без баланса" xfId="0"/>
    <cellStyle name="Обычный 4 2 11" xfId="0"/>
    <cellStyle name="Обычный 4 2 11 2" xfId="0"/>
    <cellStyle name="Обычный 4 2 11 2 2" xfId="0"/>
    <cellStyle name="Обычный 4 2 11 2 2 2" xfId="0"/>
    <cellStyle name="Обычный 4 2 11 2 3" xfId="0"/>
    <cellStyle name="Обычный 4 2 11 2 3 2" xfId="0"/>
    <cellStyle name="Обычный 4 2 11 2 4" xfId="0"/>
    <cellStyle name="Обычный 4 2 11 2 4 2" xfId="0"/>
    <cellStyle name="Обычный 4 2 11 2 5" xfId="0"/>
    <cellStyle name="Обычный 4 2 11 3" xfId="0"/>
    <cellStyle name="Обычный 4 2 11 3 2" xfId="0"/>
    <cellStyle name="Обычный 4 2 11 4" xfId="0"/>
    <cellStyle name="Обычный 4 2 11 4 2" xfId="0"/>
    <cellStyle name="Обычный 4 2 11 5" xfId="0"/>
    <cellStyle name="Обычный 4 2 11 5 2" xfId="0"/>
    <cellStyle name="Обычный 4 2 11 6" xfId="0"/>
    <cellStyle name="Обычный 4 2 11_Без баланса" xfId="0"/>
    <cellStyle name="Обычный 4 2 12" xfId="0"/>
    <cellStyle name="Обычный 4 2 12 2" xfId="0"/>
    <cellStyle name="Обычный 4 2 12 2 2" xfId="0"/>
    <cellStyle name="Обычный 4 2 12 3" xfId="0"/>
    <cellStyle name="Обычный 4 2 12 3 2" xfId="0"/>
    <cellStyle name="Обычный 4 2 12 4" xfId="0"/>
    <cellStyle name="Обычный 4 2 12 4 2" xfId="0"/>
    <cellStyle name="Обычный 4 2 12 5" xfId="0"/>
    <cellStyle name="Обычный 4 2 13" xfId="0"/>
    <cellStyle name="Обычный 4 2 13 2" xfId="0"/>
    <cellStyle name="Обычный 4 2 13 2 2" xfId="0"/>
    <cellStyle name="Обычный 4 2 13 3" xfId="0"/>
    <cellStyle name="Обычный 4 2 13 3 2" xfId="0"/>
    <cellStyle name="Обычный 4 2 13 4" xfId="0"/>
    <cellStyle name="Обычный 4 2 13 4 2" xfId="0"/>
    <cellStyle name="Обычный 4 2 13 5" xfId="0"/>
    <cellStyle name="Обычный 4 2 14" xfId="0"/>
    <cellStyle name="Обычный 4 2 14 2" xfId="0"/>
    <cellStyle name="Обычный 4 2 15" xfId="0"/>
    <cellStyle name="Обычный 4 2 15 2" xfId="0"/>
    <cellStyle name="Обычный 4 2 16" xfId="0"/>
    <cellStyle name="Обычный 4 2 16 2" xfId="0"/>
    <cellStyle name="Обычный 4 2 17" xfId="0"/>
    <cellStyle name="Обычный 4 2 18" xfId="0"/>
    <cellStyle name="Обычный 4 2 19" xfId="0"/>
    <cellStyle name="Обычный 4 2 2" xfId="0"/>
    <cellStyle name="Обычный 4 2 2 10" xfId="0"/>
    <cellStyle name="Обычный 4 2 2 10 2" xfId="0"/>
    <cellStyle name="Обычный 4 2 2 10 2 2" xfId="0"/>
    <cellStyle name="Обычный 4 2 2 10 2 2 2" xfId="0"/>
    <cellStyle name="Обычный 4 2 2 10 2 3" xfId="0"/>
    <cellStyle name="Обычный 4 2 2 10 2 3 2" xfId="0"/>
    <cellStyle name="Обычный 4 2 2 10 2 4" xfId="0"/>
    <cellStyle name="Обычный 4 2 2 10 2 4 2" xfId="0"/>
    <cellStyle name="Обычный 4 2 2 10 2 5" xfId="0"/>
    <cellStyle name="Обычный 4 2 2 10 3" xfId="0"/>
    <cellStyle name="Обычный 4 2 2 10 3 2" xfId="0"/>
    <cellStyle name="Обычный 4 2 2 10 4" xfId="0"/>
    <cellStyle name="Обычный 4 2 2 10 4 2" xfId="0"/>
    <cellStyle name="Обычный 4 2 2 10 5" xfId="0"/>
    <cellStyle name="Обычный 4 2 2 10 5 2" xfId="0"/>
    <cellStyle name="Обычный 4 2 2 10 6" xfId="0"/>
    <cellStyle name="Обычный 4 2 2 10_Без баланса" xfId="0"/>
    <cellStyle name="Обычный 4 2 2 11" xfId="0"/>
    <cellStyle name="Обычный 4 2 2 11 2" xfId="0"/>
    <cellStyle name="Обычный 4 2 2 11 2 2" xfId="0"/>
    <cellStyle name="Обычный 4 2 2 11 3" xfId="0"/>
    <cellStyle name="Обычный 4 2 2 11 3 2" xfId="0"/>
    <cellStyle name="Обычный 4 2 2 11 4" xfId="0"/>
    <cellStyle name="Обычный 4 2 2 11 4 2" xfId="0"/>
    <cellStyle name="Обычный 4 2 2 11 5" xfId="0"/>
    <cellStyle name="Обычный 4 2 2 12" xfId="0"/>
    <cellStyle name="Обычный 4 2 2 12 2" xfId="0"/>
    <cellStyle name="Обычный 4 2 2 12 2 2" xfId="0"/>
    <cellStyle name="Обычный 4 2 2 12 3" xfId="0"/>
    <cellStyle name="Обычный 4 2 2 12 3 2" xfId="0"/>
    <cellStyle name="Обычный 4 2 2 12 4" xfId="0"/>
    <cellStyle name="Обычный 4 2 2 12 4 2" xfId="0"/>
    <cellStyle name="Обычный 4 2 2 12 5" xfId="0"/>
    <cellStyle name="Обычный 4 2 2 13" xfId="0"/>
    <cellStyle name="Обычный 4 2 2 13 2" xfId="0"/>
    <cellStyle name="Обычный 4 2 2 13 2 2" xfId="0"/>
    <cellStyle name="Обычный 4 2 2 13 3" xfId="0"/>
    <cellStyle name="Обычный 4 2 2 13 3 2" xfId="0"/>
    <cellStyle name="Обычный 4 2 2 13 4" xfId="0"/>
    <cellStyle name="Обычный 4 2 2 13 4 2" xfId="0"/>
    <cellStyle name="Обычный 4 2 2 13 5" xfId="0"/>
    <cellStyle name="Обычный 4 2 2 14" xfId="0"/>
    <cellStyle name="Обычный 4 2 2 14 2" xfId="0"/>
    <cellStyle name="Обычный 4 2 2 14 2 2" xfId="0"/>
    <cellStyle name="Обычный 4 2 2 14 3" xfId="0"/>
    <cellStyle name="Обычный 4 2 2 14 3 2" xfId="0"/>
    <cellStyle name="Обычный 4 2 2 14 4" xfId="0"/>
    <cellStyle name="Обычный 4 2 2 14 4 2" xfId="0"/>
    <cellStyle name="Обычный 4 2 2 14 5" xfId="0"/>
    <cellStyle name="Обычный 4 2 2 15" xfId="0"/>
    <cellStyle name="Обычный 4 2 2 15 2" xfId="0"/>
    <cellStyle name="Обычный 4 2 2 16" xfId="0"/>
    <cellStyle name="Обычный 4 2 2 16 2" xfId="0"/>
    <cellStyle name="Обычный 4 2 2 17" xfId="0"/>
    <cellStyle name="Обычный 4 2 2 17 2" xfId="0"/>
    <cellStyle name="Обычный 4 2 2 18" xfId="0"/>
    <cellStyle name="Обычный 4 2 2 2" xfId="0"/>
    <cellStyle name="Обычный 4 2 2 2 10" xfId="0"/>
    <cellStyle name="Обычный 4 2 2 2 10 2" xfId="0"/>
    <cellStyle name="Обычный 4 2 2 2 10 2 2" xfId="0"/>
    <cellStyle name="Обычный 4 2 2 2 10 3" xfId="0"/>
    <cellStyle name="Обычный 4 2 2 2 10 3 2" xfId="0"/>
    <cellStyle name="Обычный 4 2 2 2 10 4" xfId="0"/>
    <cellStyle name="Обычный 4 2 2 2 10 4 2" xfId="0"/>
    <cellStyle name="Обычный 4 2 2 2 10 5" xfId="0"/>
    <cellStyle name="Обычный 4 2 2 2 11" xfId="0"/>
    <cellStyle name="Обычный 4 2 2 2 11 2" xfId="0"/>
    <cellStyle name="Обычный 4 2 2 2 11 2 2" xfId="0"/>
    <cellStyle name="Обычный 4 2 2 2 11 3" xfId="0"/>
    <cellStyle name="Обычный 4 2 2 2 11 3 2" xfId="0"/>
    <cellStyle name="Обычный 4 2 2 2 11 4" xfId="0"/>
    <cellStyle name="Обычный 4 2 2 2 11 4 2" xfId="0"/>
    <cellStyle name="Обычный 4 2 2 2 11 5" xfId="0"/>
    <cellStyle name="Обычный 4 2 2 2 12" xfId="0"/>
    <cellStyle name="Обычный 4 2 2 2 12 2" xfId="0"/>
    <cellStyle name="Обычный 4 2 2 2 13" xfId="0"/>
    <cellStyle name="Обычный 4 2 2 2 13 2" xfId="0"/>
    <cellStyle name="Обычный 4 2 2 2 14" xfId="0"/>
    <cellStyle name="Обычный 4 2 2 2 14 2" xfId="0"/>
    <cellStyle name="Обычный 4 2 2 2 15" xfId="0"/>
    <cellStyle name="Обычный 4 2 2 2 2" xfId="0"/>
    <cellStyle name="Обычный 4 2 2 2 2 10" xfId="0"/>
    <cellStyle name="Обычный 4 2 2 2 2 10 2" xfId="0"/>
    <cellStyle name="Обычный 4 2 2 2 2 10 2 2" xfId="0"/>
    <cellStyle name="Обычный 4 2 2 2 2 10 3" xfId="0"/>
    <cellStyle name="Обычный 4 2 2 2 2 10 3 2" xfId="0"/>
    <cellStyle name="Обычный 4 2 2 2 2 10 4" xfId="0"/>
    <cellStyle name="Обычный 4 2 2 2 2 10 4 2" xfId="0"/>
    <cellStyle name="Обычный 4 2 2 2 2 10 5" xfId="0"/>
    <cellStyle name="Обычный 4 2 2 2 2 11" xfId="0"/>
    <cellStyle name="Обычный 4 2 2 2 2 11 2" xfId="0"/>
    <cellStyle name="Обычный 4 2 2 2 2 12" xfId="0"/>
    <cellStyle name="Обычный 4 2 2 2 2 12 2" xfId="0"/>
    <cellStyle name="Обычный 4 2 2 2 2 13" xfId="0"/>
    <cellStyle name="Обычный 4 2 2 2 2 13 2" xfId="0"/>
    <cellStyle name="Обычный 4 2 2 2 2 14" xfId="0"/>
    <cellStyle name="Обычный 4 2 2 2 2 2" xfId="0"/>
    <cellStyle name="Обычный 4 2 2 2 2 2 2" xfId="0"/>
    <cellStyle name="Обычный 4 2 2 2 2 2 2 2" xfId="0"/>
    <cellStyle name="Обычный 4 2 2 2 2 2 2 2 2" xfId="0"/>
    <cellStyle name="Обычный 4 2 2 2 2 2 2 2 2 2" xfId="0"/>
    <cellStyle name="Обычный 4 2 2 2 2 2 2 2 2 2 2" xfId="0"/>
    <cellStyle name="Обычный 4 2 2 2 2 2 2 2 2 3" xfId="0"/>
    <cellStyle name="Обычный 4 2 2 2 2 2 2 2 2 3 2" xfId="0"/>
    <cellStyle name="Обычный 4 2 2 2 2 2 2 2 2 4" xfId="0"/>
    <cellStyle name="Обычный 4 2 2 2 2 2 2 2 2 4 2" xfId="0"/>
    <cellStyle name="Обычный 4 2 2 2 2 2 2 2 2 5" xfId="0"/>
    <cellStyle name="Обычный 4 2 2 2 2 2 2 2 3" xfId="0"/>
    <cellStyle name="Обычный 4 2 2 2 2 2 2 2 3 2" xfId="0"/>
    <cellStyle name="Обычный 4 2 2 2 2 2 2 2 3 2 2" xfId="0"/>
    <cellStyle name="Обычный 4 2 2 2 2 2 2 2 3 3" xfId="0"/>
    <cellStyle name="Обычный 4 2 2 2 2 2 2 2 3 3 2" xfId="0"/>
    <cellStyle name="Обычный 4 2 2 2 2 2 2 2 3 4" xfId="0"/>
    <cellStyle name="Обычный 4 2 2 2 2 2 2 2 3 4 2" xfId="0"/>
    <cellStyle name="Обычный 4 2 2 2 2 2 2 2 3 5" xfId="0"/>
    <cellStyle name="Обычный 4 2 2 2 2 2 2 2 4" xfId="0"/>
    <cellStyle name="Обычный 4 2 2 2 2 2 2 2 4 2" xfId="0"/>
    <cellStyle name="Обычный 4 2 2 2 2 2 2 2 5" xfId="0"/>
    <cellStyle name="Обычный 4 2 2 2 2 2 2 2 5 2" xfId="0"/>
    <cellStyle name="Обычный 4 2 2 2 2 2 2 2 6" xfId="0"/>
    <cellStyle name="Обычный 4 2 2 2 2 2 2 2 6 2" xfId="0"/>
    <cellStyle name="Обычный 4 2 2 2 2 2 2 2 7" xfId="0"/>
    <cellStyle name="Обычный 4 2 2 2 2 2 2 2_Без баланса" xfId="0"/>
    <cellStyle name="Обычный 4 2 2 2 2 2 2 3" xfId="0"/>
    <cellStyle name="Обычный 4 2 2 2 2 2 2 3 2" xfId="0"/>
    <cellStyle name="Обычный 4 2 2 2 2 2 2 3 2 2" xfId="0"/>
    <cellStyle name="Обычный 4 2 2 2 2 2 2 3 2 2 2" xfId="0"/>
    <cellStyle name="Обычный 4 2 2 2 2 2 2 3 2 3" xfId="0"/>
    <cellStyle name="Обычный 4 2 2 2 2 2 2 3 2 3 2" xfId="0"/>
    <cellStyle name="Обычный 4 2 2 2 2 2 2 3 2 4" xfId="0"/>
    <cellStyle name="Обычный 4 2 2 2 2 2 2 3 2 4 2" xfId="0"/>
    <cellStyle name="Обычный 4 2 2 2 2 2 2 3 2 5" xfId="0"/>
    <cellStyle name="Обычный 4 2 2 2 2 2 2 3 3" xfId="0"/>
    <cellStyle name="Обычный 4 2 2 2 2 2 2 3 3 2" xfId="0"/>
    <cellStyle name="Обычный 4 2 2 2 2 2 2 3 4" xfId="0"/>
    <cellStyle name="Обычный 4 2 2 2 2 2 2 3 4 2" xfId="0"/>
    <cellStyle name="Обычный 4 2 2 2 2 2 2 3 5" xfId="0"/>
    <cellStyle name="Обычный 4 2 2 2 2 2 2 3 5 2" xfId="0"/>
    <cellStyle name="Обычный 4 2 2 2 2 2 2 3 6" xfId="0"/>
    <cellStyle name="Обычный 4 2 2 2 2 2 2 4" xfId="0"/>
    <cellStyle name="Обычный 4 2 2 2 2 2 2 4 2" xfId="0"/>
    <cellStyle name="Обычный 4 2 2 2 2 2 2 4 2 2" xfId="0"/>
    <cellStyle name="Обычный 4 2 2 2 2 2 2 4 3" xfId="0"/>
    <cellStyle name="Обычный 4 2 2 2 2 2 2 4 3 2" xfId="0"/>
    <cellStyle name="Обычный 4 2 2 2 2 2 2 4 4" xfId="0"/>
    <cellStyle name="Обычный 4 2 2 2 2 2 2 4 4 2" xfId="0"/>
    <cellStyle name="Обычный 4 2 2 2 2 2 2 4 5" xfId="0"/>
    <cellStyle name="Обычный 4 2 2 2 2 2 2 5" xfId="0"/>
    <cellStyle name="Обычный 4 2 2 2 2 2 2 5 2" xfId="0"/>
    <cellStyle name="Обычный 4 2 2 2 2 2 2 6" xfId="0"/>
    <cellStyle name="Обычный 4 2 2 2 2 2 2 6 2" xfId="0"/>
    <cellStyle name="Обычный 4 2 2 2 2 2 2 7" xfId="0"/>
    <cellStyle name="Обычный 4 2 2 2 2 2 2 7 2" xfId="0"/>
    <cellStyle name="Обычный 4 2 2 2 2 2 2 8" xfId="0"/>
    <cellStyle name="Обычный 4 2 2 2 2 2 2_Без баланса" xfId="0"/>
    <cellStyle name="Обычный 4 2 2 2 2 2 3" xfId="0"/>
    <cellStyle name="Обычный 4 2 2 2 2 2 3 2" xfId="0"/>
    <cellStyle name="Обычный 4 2 2 2 2 2 3 2 2" xfId="0"/>
    <cellStyle name="Обычный 4 2 2 2 2 2 3 2 2 2" xfId="0"/>
    <cellStyle name="Обычный 4 2 2 2 2 2 3 2 3" xfId="0"/>
    <cellStyle name="Обычный 4 2 2 2 2 2 3 2 3 2" xfId="0"/>
    <cellStyle name="Обычный 4 2 2 2 2 2 3 2 4" xfId="0"/>
    <cellStyle name="Обычный 4 2 2 2 2 2 3 2 4 2" xfId="0"/>
    <cellStyle name="Обычный 4 2 2 2 2 2 3 2 5" xfId="0"/>
    <cellStyle name="Обычный 4 2 2 2 2 2 3 3" xfId="0"/>
    <cellStyle name="Обычный 4 2 2 2 2 2 3 3 2" xfId="0"/>
    <cellStyle name="Обычный 4 2 2 2 2 2 3 3 2 2" xfId="0"/>
    <cellStyle name="Обычный 4 2 2 2 2 2 3 3 3" xfId="0"/>
    <cellStyle name="Обычный 4 2 2 2 2 2 3 3 3 2" xfId="0"/>
    <cellStyle name="Обычный 4 2 2 2 2 2 3 3 4" xfId="0"/>
    <cellStyle name="Обычный 4 2 2 2 2 2 3 3 4 2" xfId="0"/>
    <cellStyle name="Обычный 4 2 2 2 2 2 3 3 5" xfId="0"/>
    <cellStyle name="Обычный 4 2 2 2 2 2 3 4" xfId="0"/>
    <cellStyle name="Обычный 4 2 2 2 2 2 3 4 2" xfId="0"/>
    <cellStyle name="Обычный 4 2 2 2 2 2 3 5" xfId="0"/>
    <cellStyle name="Обычный 4 2 2 2 2 2 3 5 2" xfId="0"/>
    <cellStyle name="Обычный 4 2 2 2 2 2 3 6" xfId="0"/>
    <cellStyle name="Обычный 4 2 2 2 2 2 3 6 2" xfId="0"/>
    <cellStyle name="Обычный 4 2 2 2 2 2 3 7" xfId="0"/>
    <cellStyle name="Обычный 4 2 2 2 2 2 3_Без баланса" xfId="0"/>
    <cellStyle name="Обычный 4 2 2 2 2 2 4" xfId="0"/>
    <cellStyle name="Обычный 4 2 2 2 2 2 4 2" xfId="0"/>
    <cellStyle name="Обычный 4 2 2 2 2 2 4 2 2" xfId="0"/>
    <cellStyle name="Обычный 4 2 2 2 2 2 4 2 2 2" xfId="0"/>
    <cellStyle name="Обычный 4 2 2 2 2 2 4 2 3" xfId="0"/>
    <cellStyle name="Обычный 4 2 2 2 2 2 4 2 3 2" xfId="0"/>
    <cellStyle name="Обычный 4 2 2 2 2 2 4 2 4" xfId="0"/>
    <cellStyle name="Обычный 4 2 2 2 2 2 4 2 4 2" xfId="0"/>
    <cellStyle name="Обычный 4 2 2 2 2 2 4 2 5" xfId="0"/>
    <cellStyle name="Обычный 4 2 2 2 2 2 4 3" xfId="0"/>
    <cellStyle name="Обычный 4 2 2 2 2 2 4 3 2" xfId="0"/>
    <cellStyle name="Обычный 4 2 2 2 2 2 4 4" xfId="0"/>
    <cellStyle name="Обычный 4 2 2 2 2 2 4 4 2" xfId="0"/>
    <cellStyle name="Обычный 4 2 2 2 2 2 4 5" xfId="0"/>
    <cellStyle name="Обычный 4 2 2 2 2 2 4 5 2" xfId="0"/>
    <cellStyle name="Обычный 4 2 2 2 2 2 4 6" xfId="0"/>
    <cellStyle name="Обычный 4 2 2 2 2 2 5" xfId="0"/>
    <cellStyle name="Обычный 4 2 2 2 2 2 5 2" xfId="0"/>
    <cellStyle name="Обычный 4 2 2 2 2 2 5 2 2" xfId="0"/>
    <cellStyle name="Обычный 4 2 2 2 2 2 5 3" xfId="0"/>
    <cellStyle name="Обычный 4 2 2 2 2 2 5 3 2" xfId="0"/>
    <cellStyle name="Обычный 4 2 2 2 2 2 5 4" xfId="0"/>
    <cellStyle name="Обычный 4 2 2 2 2 2 5 4 2" xfId="0"/>
    <cellStyle name="Обычный 4 2 2 2 2 2 5 5" xfId="0"/>
    <cellStyle name="Обычный 4 2 2 2 2 2 6" xfId="0"/>
    <cellStyle name="Обычный 4 2 2 2 2 2 6 2" xfId="0"/>
    <cellStyle name="Обычный 4 2 2 2 2 2 7" xfId="0"/>
    <cellStyle name="Обычный 4 2 2 2 2 2 7 2" xfId="0"/>
    <cellStyle name="Обычный 4 2 2 2 2 2 8" xfId="0"/>
    <cellStyle name="Обычный 4 2 2 2 2 2 8 2" xfId="0"/>
    <cellStyle name="Обычный 4 2 2 2 2 2 9" xfId="0"/>
    <cellStyle name="Обычный 4 2 2 2 2 2_Без баланса" xfId="0"/>
    <cellStyle name="Обычный 4 2 2 2 2 3" xfId="0"/>
    <cellStyle name="Обычный 4 2 2 2 2 3 2" xfId="0"/>
    <cellStyle name="Обычный 4 2 2 2 2 3 2 2" xfId="0"/>
    <cellStyle name="Обычный 4 2 2 2 2 3 2 2 2" xfId="0"/>
    <cellStyle name="Обычный 4 2 2 2 2 3 2 2 2 2" xfId="0"/>
    <cellStyle name="Обычный 4 2 2 2 2 3 2 2 3" xfId="0"/>
    <cellStyle name="Обычный 4 2 2 2 2 3 2 2 3 2" xfId="0"/>
    <cellStyle name="Обычный 4 2 2 2 2 3 2 2 4" xfId="0"/>
    <cellStyle name="Обычный 4 2 2 2 2 3 2 2 4 2" xfId="0"/>
    <cellStyle name="Обычный 4 2 2 2 2 3 2 2 5" xfId="0"/>
    <cellStyle name="Обычный 4 2 2 2 2 3 2 3" xfId="0"/>
    <cellStyle name="Обычный 4 2 2 2 2 3 2 3 2" xfId="0"/>
    <cellStyle name="Обычный 4 2 2 2 2 3 2 3 2 2" xfId="0"/>
    <cellStyle name="Обычный 4 2 2 2 2 3 2 3 3" xfId="0"/>
    <cellStyle name="Обычный 4 2 2 2 2 3 2 3 3 2" xfId="0"/>
    <cellStyle name="Обычный 4 2 2 2 2 3 2 3 4" xfId="0"/>
    <cellStyle name="Обычный 4 2 2 2 2 3 2 3 4 2" xfId="0"/>
    <cellStyle name="Обычный 4 2 2 2 2 3 2 3 5" xfId="0"/>
    <cellStyle name="Обычный 4 2 2 2 2 3 2 4" xfId="0"/>
    <cellStyle name="Обычный 4 2 2 2 2 3 2 4 2" xfId="0"/>
    <cellStyle name="Обычный 4 2 2 2 2 3 2 5" xfId="0"/>
    <cellStyle name="Обычный 4 2 2 2 2 3 2 5 2" xfId="0"/>
    <cellStyle name="Обычный 4 2 2 2 2 3 2 6" xfId="0"/>
    <cellStyle name="Обычный 4 2 2 2 2 3 2 6 2" xfId="0"/>
    <cellStyle name="Обычный 4 2 2 2 2 3 2 7" xfId="0"/>
    <cellStyle name="Обычный 4 2 2 2 2 3 2_Без баланса" xfId="0"/>
    <cellStyle name="Обычный 4 2 2 2 2 3 3" xfId="0"/>
    <cellStyle name="Обычный 4 2 2 2 2 3 3 2" xfId="0"/>
    <cellStyle name="Обычный 4 2 2 2 2 3 3 2 2" xfId="0"/>
    <cellStyle name="Обычный 4 2 2 2 2 3 3 2 2 2" xfId="0"/>
    <cellStyle name="Обычный 4 2 2 2 2 3 3 2 3" xfId="0"/>
    <cellStyle name="Обычный 4 2 2 2 2 3 3 2 3 2" xfId="0"/>
    <cellStyle name="Обычный 4 2 2 2 2 3 3 2 4" xfId="0"/>
    <cellStyle name="Обычный 4 2 2 2 2 3 3 2 4 2" xfId="0"/>
    <cellStyle name="Обычный 4 2 2 2 2 3 3 2 5" xfId="0"/>
    <cellStyle name="Обычный 4 2 2 2 2 3 3 3" xfId="0"/>
    <cellStyle name="Обычный 4 2 2 2 2 3 3 3 2" xfId="0"/>
    <cellStyle name="Обычный 4 2 2 2 2 3 3 4" xfId="0"/>
    <cellStyle name="Обычный 4 2 2 2 2 3 3 4 2" xfId="0"/>
    <cellStyle name="Обычный 4 2 2 2 2 3 3 5" xfId="0"/>
    <cellStyle name="Обычный 4 2 2 2 2 3 3 5 2" xfId="0"/>
    <cellStyle name="Обычный 4 2 2 2 2 3 3 6" xfId="0"/>
    <cellStyle name="Обычный 4 2 2 2 2 3 4" xfId="0"/>
    <cellStyle name="Обычный 4 2 2 2 2 3 4 2" xfId="0"/>
    <cellStyle name="Обычный 4 2 2 2 2 3 4 2 2" xfId="0"/>
    <cellStyle name="Обычный 4 2 2 2 2 3 4 3" xfId="0"/>
    <cellStyle name="Обычный 4 2 2 2 2 3 4 3 2" xfId="0"/>
    <cellStyle name="Обычный 4 2 2 2 2 3 4 4" xfId="0"/>
    <cellStyle name="Обычный 4 2 2 2 2 3 4 4 2" xfId="0"/>
    <cellStyle name="Обычный 4 2 2 2 2 3 4 5" xfId="0"/>
    <cellStyle name="Обычный 4 2 2 2 2 3 5" xfId="0"/>
    <cellStyle name="Обычный 4 2 2 2 2 3 5 2" xfId="0"/>
    <cellStyle name="Обычный 4 2 2 2 2 3 6" xfId="0"/>
    <cellStyle name="Обычный 4 2 2 2 2 3 6 2" xfId="0"/>
    <cellStyle name="Обычный 4 2 2 2 2 3 7" xfId="0"/>
    <cellStyle name="Обычный 4 2 2 2 2 3 7 2" xfId="0"/>
    <cellStyle name="Обычный 4 2 2 2 2 3 8" xfId="0"/>
    <cellStyle name="Обычный 4 2 2 2 2 3_Без баланса" xfId="0"/>
    <cellStyle name="Обычный 4 2 2 2 2 4" xfId="0"/>
    <cellStyle name="Обычный 4 2 2 2 2 4 2" xfId="0"/>
    <cellStyle name="Обычный 4 2 2 2 2 4 2 2" xfId="0"/>
    <cellStyle name="Обычный 4 2 2 2 2 4 2 2 2" xfId="0"/>
    <cellStyle name="Обычный 4 2 2 2 2 4 2 2 2 2" xfId="0"/>
    <cellStyle name="Обычный 4 2 2 2 2 4 2 2 3" xfId="0"/>
    <cellStyle name="Обычный 4 2 2 2 2 4 2 2 3 2" xfId="0"/>
    <cellStyle name="Обычный 4 2 2 2 2 4 2 2 4" xfId="0"/>
    <cellStyle name="Обычный 4 2 2 2 2 4 2 2 4 2" xfId="0"/>
    <cellStyle name="Обычный 4 2 2 2 2 4 2 2 5" xfId="0"/>
    <cellStyle name="Обычный 4 2 2 2 2 4 2 3" xfId="0"/>
    <cellStyle name="Обычный 4 2 2 2 2 4 2 3 2" xfId="0"/>
    <cellStyle name="Обычный 4 2 2 2 2 4 2 3 2 2" xfId="0"/>
    <cellStyle name="Обычный 4 2 2 2 2 4 2 3 3" xfId="0"/>
    <cellStyle name="Обычный 4 2 2 2 2 4 2 3 3 2" xfId="0"/>
    <cellStyle name="Обычный 4 2 2 2 2 4 2 3 4" xfId="0"/>
    <cellStyle name="Обычный 4 2 2 2 2 4 2 3 4 2" xfId="0"/>
    <cellStyle name="Обычный 4 2 2 2 2 4 2 3 5" xfId="0"/>
    <cellStyle name="Обычный 4 2 2 2 2 4 2 4" xfId="0"/>
    <cellStyle name="Обычный 4 2 2 2 2 4 2 4 2" xfId="0"/>
    <cellStyle name="Обычный 4 2 2 2 2 4 2 5" xfId="0"/>
    <cellStyle name="Обычный 4 2 2 2 2 4 2 5 2" xfId="0"/>
    <cellStyle name="Обычный 4 2 2 2 2 4 2 6" xfId="0"/>
    <cellStyle name="Обычный 4 2 2 2 2 4 2 6 2" xfId="0"/>
    <cellStyle name="Обычный 4 2 2 2 2 4 2 7" xfId="0"/>
    <cellStyle name="Обычный 4 2 2 2 2 4 2_Без баланса" xfId="0"/>
    <cellStyle name="Обычный 4 2 2 2 2 4 3" xfId="0"/>
    <cellStyle name="Обычный 4 2 2 2 2 4 3 2" xfId="0"/>
    <cellStyle name="Обычный 4 2 2 2 2 4 3 2 2" xfId="0"/>
    <cellStyle name="Обычный 4 2 2 2 2 4 3 3" xfId="0"/>
    <cellStyle name="Обычный 4 2 2 2 2 4 3 3 2" xfId="0"/>
    <cellStyle name="Обычный 4 2 2 2 2 4 3 4" xfId="0"/>
    <cellStyle name="Обычный 4 2 2 2 2 4 3 4 2" xfId="0"/>
    <cellStyle name="Обычный 4 2 2 2 2 4 3 5" xfId="0"/>
    <cellStyle name="Обычный 4 2 2 2 2 4 4" xfId="0"/>
    <cellStyle name="Обычный 4 2 2 2 2 4 4 2" xfId="0"/>
    <cellStyle name="Обычный 4 2 2 2 2 4 4 2 2" xfId="0"/>
    <cellStyle name="Обычный 4 2 2 2 2 4 4 3" xfId="0"/>
    <cellStyle name="Обычный 4 2 2 2 2 4 4 3 2" xfId="0"/>
    <cellStyle name="Обычный 4 2 2 2 2 4 4 4" xfId="0"/>
    <cellStyle name="Обычный 4 2 2 2 2 4 4 4 2" xfId="0"/>
    <cellStyle name="Обычный 4 2 2 2 2 4 4 5" xfId="0"/>
    <cellStyle name="Обычный 4 2 2 2 2 4 5" xfId="0"/>
    <cellStyle name="Обычный 4 2 2 2 2 4 5 2" xfId="0"/>
    <cellStyle name="Обычный 4 2 2 2 2 4 6" xfId="0"/>
    <cellStyle name="Обычный 4 2 2 2 2 4 6 2" xfId="0"/>
    <cellStyle name="Обычный 4 2 2 2 2 4 7" xfId="0"/>
    <cellStyle name="Обычный 4 2 2 2 2 4 7 2" xfId="0"/>
    <cellStyle name="Обычный 4 2 2 2 2 4 8" xfId="0"/>
    <cellStyle name="Обычный 4 2 2 2 2 4_Без баланса" xfId="0"/>
    <cellStyle name="Обычный 4 2 2 2 2 5" xfId="0"/>
    <cellStyle name="Обычный 4 2 2 2 2 5 10" xfId="0"/>
    <cellStyle name="Обычный 4 2 2 2 2 5 2" xfId="0"/>
    <cellStyle name="Обычный 4 2 2 2 2 5 2 2" xfId="0"/>
    <cellStyle name="Обычный 4 2 2 2 2 5 2 2 2" xfId="0"/>
    <cellStyle name="Обычный 4 2 2 2 2 5 2 2 2 2" xfId="0"/>
    <cellStyle name="Обычный 4 2 2 2 2 5 2 2 3" xfId="0"/>
    <cellStyle name="Обычный 4 2 2 2 2 5 2 2 3 2" xfId="0"/>
    <cellStyle name="Обычный 4 2 2 2 2 5 2 2 4" xfId="0"/>
    <cellStyle name="Обычный 4 2 2 2 2 5 2 2 4 2" xfId="0"/>
    <cellStyle name="Обычный 4 2 2 2 2 5 2 2 5" xfId="0"/>
    <cellStyle name="Обычный 4 2 2 2 2 5 2 3" xfId="0"/>
    <cellStyle name="Обычный 4 2 2 2 2 5 2 3 2" xfId="0"/>
    <cellStyle name="Обычный 4 2 2 2 2 5 2 4" xfId="0"/>
    <cellStyle name="Обычный 4 2 2 2 2 5 2 4 2" xfId="0"/>
    <cellStyle name="Обычный 4 2 2 2 2 5 2 5" xfId="0"/>
    <cellStyle name="Обычный 4 2 2 2 2 5 2 5 2" xfId="0"/>
    <cellStyle name="Обычный 4 2 2 2 2 5 2 6" xfId="0"/>
    <cellStyle name="Обычный 4 2 2 2 2 5 2_Без баланса" xfId="0"/>
    <cellStyle name="Обычный 4 2 2 2 2 5 3" xfId="0"/>
    <cellStyle name="Обычный 4 2 2 2 2 5 3 2" xfId="0"/>
    <cellStyle name="Обычный 4 2 2 2 2 5 3 2 2" xfId="0"/>
    <cellStyle name="Обычный 4 2 2 2 2 5 3 3" xfId="0"/>
    <cellStyle name="Обычный 4 2 2 2 2 5 3 3 2" xfId="0"/>
    <cellStyle name="Обычный 4 2 2 2 2 5 3 4" xfId="0"/>
    <cellStyle name="Обычный 4 2 2 2 2 5 3 4 2" xfId="0"/>
    <cellStyle name="Обычный 4 2 2 2 2 5 3 5" xfId="0"/>
    <cellStyle name="Обычный 4 2 2 2 2 5 4" xfId="0"/>
    <cellStyle name="Обычный 4 2 2 2 2 5 4 2" xfId="0"/>
    <cellStyle name="Обычный 4 2 2 2 2 5 4 2 2" xfId="0"/>
    <cellStyle name="Обычный 4 2 2 2 2 5 4 3" xfId="0"/>
    <cellStyle name="Обычный 4 2 2 2 2 5 4 3 2" xfId="0"/>
    <cellStyle name="Обычный 4 2 2 2 2 5 4 4" xfId="0"/>
    <cellStyle name="Обычный 4 2 2 2 2 5 4 4 2" xfId="0"/>
    <cellStyle name="Обычный 4 2 2 2 2 5 4 5" xfId="0"/>
    <cellStyle name="Обычный 4 2 2 2 2 5 5" xfId="0"/>
    <cellStyle name="Обычный 4 2 2 2 2 5 5 2" xfId="0"/>
    <cellStyle name="Обычный 4 2 2 2 2 5 5 2 2" xfId="0"/>
    <cellStyle name="Обычный 4 2 2 2 2 5 5 3" xfId="0"/>
    <cellStyle name="Обычный 4 2 2 2 2 5 5 3 2" xfId="0"/>
    <cellStyle name="Обычный 4 2 2 2 2 5 5 4" xfId="0"/>
    <cellStyle name="Обычный 4 2 2 2 2 5 5 4 2" xfId="0"/>
    <cellStyle name="Обычный 4 2 2 2 2 5 5 5" xfId="0"/>
    <cellStyle name="Обычный 4 2 2 2 2 5 6" xfId="0"/>
    <cellStyle name="Обычный 4 2 2 2 2 5 6 2" xfId="0"/>
    <cellStyle name="Обычный 4 2 2 2 2 5 6 2 2" xfId="0"/>
    <cellStyle name="Обычный 4 2 2 2 2 5 6 3" xfId="0"/>
    <cellStyle name="Обычный 4 2 2 2 2 5 6 3 2" xfId="0"/>
    <cellStyle name="Обычный 4 2 2 2 2 5 6 4" xfId="0"/>
    <cellStyle name="Обычный 4 2 2 2 2 5 6 4 2" xfId="0"/>
    <cellStyle name="Обычный 4 2 2 2 2 5 6 5" xfId="0"/>
    <cellStyle name="Обычный 4 2 2 2 2 5 7" xfId="0"/>
    <cellStyle name="Обычный 4 2 2 2 2 5 7 2" xfId="0"/>
    <cellStyle name="Обычный 4 2 2 2 2 5 8" xfId="0"/>
    <cellStyle name="Обычный 4 2 2 2 2 5 8 2" xfId="0"/>
    <cellStyle name="Обычный 4 2 2 2 2 5 9" xfId="0"/>
    <cellStyle name="Обычный 4 2 2 2 2 5 9 2" xfId="0"/>
    <cellStyle name="Обычный 4 2 2 2 2 5_Без баланса" xfId="0"/>
    <cellStyle name="Обычный 4 2 2 2 2 6" xfId="0"/>
    <cellStyle name="Обычный 4 2 2 2 2 6 2" xfId="0"/>
    <cellStyle name="Обычный 4 2 2 2 2 6 2 2" xfId="0"/>
    <cellStyle name="Обычный 4 2 2 2 2 6 2 2 2" xfId="0"/>
    <cellStyle name="Обычный 4 2 2 2 2 6 2 3" xfId="0"/>
    <cellStyle name="Обычный 4 2 2 2 2 6 2 3 2" xfId="0"/>
    <cellStyle name="Обычный 4 2 2 2 2 6 2 4" xfId="0"/>
    <cellStyle name="Обычный 4 2 2 2 2 6 2 4 2" xfId="0"/>
    <cellStyle name="Обычный 4 2 2 2 2 6 2 5" xfId="0"/>
    <cellStyle name="Обычный 4 2 2 2 2 6 3" xfId="0"/>
    <cellStyle name="Обычный 4 2 2 2 2 6 3 2" xfId="0"/>
    <cellStyle name="Обычный 4 2 2 2 2 6 3 2 2" xfId="0"/>
    <cellStyle name="Обычный 4 2 2 2 2 6 3 3" xfId="0"/>
    <cellStyle name="Обычный 4 2 2 2 2 6 3 3 2" xfId="0"/>
    <cellStyle name="Обычный 4 2 2 2 2 6 3 4" xfId="0"/>
    <cellStyle name="Обычный 4 2 2 2 2 6 3 4 2" xfId="0"/>
    <cellStyle name="Обычный 4 2 2 2 2 6 3 5" xfId="0"/>
    <cellStyle name="Обычный 4 2 2 2 2 6 4" xfId="0"/>
    <cellStyle name="Обычный 4 2 2 2 2 6 4 2" xfId="0"/>
    <cellStyle name="Обычный 4 2 2 2 2 6 5" xfId="0"/>
    <cellStyle name="Обычный 4 2 2 2 2 6 5 2" xfId="0"/>
    <cellStyle name="Обычный 4 2 2 2 2 6 6" xfId="0"/>
    <cellStyle name="Обычный 4 2 2 2 2 6 6 2" xfId="0"/>
    <cellStyle name="Обычный 4 2 2 2 2 6 7" xfId="0"/>
    <cellStyle name="Обычный 4 2 2 2 2 6_Без баланса" xfId="0"/>
    <cellStyle name="Обычный 4 2 2 2 2 7" xfId="0"/>
    <cellStyle name="Обычный 4 2 2 2 2 7 2" xfId="0"/>
    <cellStyle name="Обычный 4 2 2 2 2 7 2 2" xfId="0"/>
    <cellStyle name="Обычный 4 2 2 2 2 7 2 2 2" xfId="0"/>
    <cellStyle name="Обычный 4 2 2 2 2 7 2 3" xfId="0"/>
    <cellStyle name="Обычный 4 2 2 2 2 7 2 3 2" xfId="0"/>
    <cellStyle name="Обычный 4 2 2 2 2 7 2 4" xfId="0"/>
    <cellStyle name="Обычный 4 2 2 2 2 7 2 4 2" xfId="0"/>
    <cellStyle name="Обычный 4 2 2 2 2 7 2 5" xfId="0"/>
    <cellStyle name="Обычный 4 2 2 2 2 7 3" xfId="0"/>
    <cellStyle name="Обычный 4 2 2 2 2 7 3 2" xfId="0"/>
    <cellStyle name="Обычный 4 2 2 2 2 7 3 2 2" xfId="0"/>
    <cellStyle name="Обычный 4 2 2 2 2 7 3 3" xfId="0"/>
    <cellStyle name="Обычный 4 2 2 2 2 7 3 3 2" xfId="0"/>
    <cellStyle name="Обычный 4 2 2 2 2 7 3 4" xfId="0"/>
    <cellStyle name="Обычный 4 2 2 2 2 7 3 4 2" xfId="0"/>
    <cellStyle name="Обычный 4 2 2 2 2 7 3 5" xfId="0"/>
    <cellStyle name="Обычный 4 2 2 2 2 7 4" xfId="0"/>
    <cellStyle name="Обычный 4 2 2 2 2 7 4 2" xfId="0"/>
    <cellStyle name="Обычный 4 2 2 2 2 7 5" xfId="0"/>
    <cellStyle name="Обычный 4 2 2 2 2 7 5 2" xfId="0"/>
    <cellStyle name="Обычный 4 2 2 2 2 7 6" xfId="0"/>
    <cellStyle name="Обычный 4 2 2 2 2 7 6 2" xfId="0"/>
    <cellStyle name="Обычный 4 2 2 2 2 7 7" xfId="0"/>
    <cellStyle name="Обычный 4 2 2 2 2 7_Без баланса" xfId="0"/>
    <cellStyle name="Обычный 4 2 2 2 2 8" xfId="0"/>
    <cellStyle name="Обычный 4 2 2 2 2 8 2" xfId="0"/>
    <cellStyle name="Обычный 4 2 2 2 2 8 2 2" xfId="0"/>
    <cellStyle name="Обычный 4 2 2 2 2 8 2 2 2" xfId="0"/>
    <cellStyle name="Обычный 4 2 2 2 2 8 2 3" xfId="0"/>
    <cellStyle name="Обычный 4 2 2 2 2 8 2 3 2" xfId="0"/>
    <cellStyle name="Обычный 4 2 2 2 2 8 2 4" xfId="0"/>
    <cellStyle name="Обычный 4 2 2 2 2 8 2 4 2" xfId="0"/>
    <cellStyle name="Обычный 4 2 2 2 2 8 2 5" xfId="0"/>
    <cellStyle name="Обычный 4 2 2 2 2 8 3" xfId="0"/>
    <cellStyle name="Обычный 4 2 2 2 2 8 3 2" xfId="0"/>
    <cellStyle name="Обычный 4 2 2 2 2 8 4" xfId="0"/>
    <cellStyle name="Обычный 4 2 2 2 2 8 4 2" xfId="0"/>
    <cellStyle name="Обычный 4 2 2 2 2 8 5" xfId="0"/>
    <cellStyle name="Обычный 4 2 2 2 2 8 5 2" xfId="0"/>
    <cellStyle name="Обычный 4 2 2 2 2 8 6" xfId="0"/>
    <cellStyle name="Обычный 4 2 2 2 2 8_Без баланса" xfId="0"/>
    <cellStyle name="Обычный 4 2 2 2 2 9" xfId="0"/>
    <cellStyle name="Обычный 4 2 2 2 2 9 2" xfId="0"/>
    <cellStyle name="Обычный 4 2 2 2 2 9 2 2" xfId="0"/>
    <cellStyle name="Обычный 4 2 2 2 2 9 3" xfId="0"/>
    <cellStyle name="Обычный 4 2 2 2 2 9 3 2" xfId="0"/>
    <cellStyle name="Обычный 4 2 2 2 2 9 4" xfId="0"/>
    <cellStyle name="Обычный 4 2 2 2 2 9 4 2" xfId="0"/>
    <cellStyle name="Обычный 4 2 2 2 2 9 5" xfId="0"/>
    <cellStyle name="Обычный 4 2 2 2 2_Без баланса" xfId="0"/>
    <cellStyle name="Обычный 4 2 2 2 3" xfId="0"/>
    <cellStyle name="Обычный 4 2 2 2 3 2" xfId="0"/>
    <cellStyle name="Обычный 4 2 2 2 3 2 2" xfId="0"/>
    <cellStyle name="Обычный 4 2 2 2 3 2 2 2" xfId="0"/>
    <cellStyle name="Обычный 4 2 2 2 3 2 2 2 2" xfId="0"/>
    <cellStyle name="Обычный 4 2 2 2 3 2 2 2 2 2" xfId="0"/>
    <cellStyle name="Обычный 4 2 2 2 3 2 2 2 3" xfId="0"/>
    <cellStyle name="Обычный 4 2 2 2 3 2 2 2 3 2" xfId="0"/>
    <cellStyle name="Обычный 4 2 2 2 3 2 2 2 4" xfId="0"/>
    <cellStyle name="Обычный 4 2 2 2 3 2 2 2 4 2" xfId="0"/>
    <cellStyle name="Обычный 4 2 2 2 3 2 2 2 5" xfId="0"/>
    <cellStyle name="Обычный 4 2 2 2 3 2 2 3" xfId="0"/>
    <cellStyle name="Обычный 4 2 2 2 3 2 2 3 2" xfId="0"/>
    <cellStyle name="Обычный 4 2 2 2 3 2 2 3 2 2" xfId="0"/>
    <cellStyle name="Обычный 4 2 2 2 3 2 2 3 3" xfId="0"/>
    <cellStyle name="Обычный 4 2 2 2 3 2 2 3 3 2" xfId="0"/>
    <cellStyle name="Обычный 4 2 2 2 3 2 2 3 4" xfId="0"/>
    <cellStyle name="Обычный 4 2 2 2 3 2 2 3 4 2" xfId="0"/>
    <cellStyle name="Обычный 4 2 2 2 3 2 2 3 5" xfId="0"/>
    <cellStyle name="Обычный 4 2 2 2 3 2 2 4" xfId="0"/>
    <cellStyle name="Обычный 4 2 2 2 3 2 2 4 2" xfId="0"/>
    <cellStyle name="Обычный 4 2 2 2 3 2 2 5" xfId="0"/>
    <cellStyle name="Обычный 4 2 2 2 3 2 2 5 2" xfId="0"/>
    <cellStyle name="Обычный 4 2 2 2 3 2 2 6" xfId="0"/>
    <cellStyle name="Обычный 4 2 2 2 3 2 2 6 2" xfId="0"/>
    <cellStyle name="Обычный 4 2 2 2 3 2 2 7" xfId="0"/>
    <cellStyle name="Обычный 4 2 2 2 3 2 2_Без баланса" xfId="0"/>
    <cellStyle name="Обычный 4 2 2 2 3 2 3" xfId="0"/>
    <cellStyle name="Обычный 4 2 2 2 3 2 3 2" xfId="0"/>
    <cellStyle name="Обычный 4 2 2 2 3 2 3 2 2" xfId="0"/>
    <cellStyle name="Обычный 4 2 2 2 3 2 3 2 2 2" xfId="0"/>
    <cellStyle name="Обычный 4 2 2 2 3 2 3 2 3" xfId="0"/>
    <cellStyle name="Обычный 4 2 2 2 3 2 3 2 3 2" xfId="0"/>
    <cellStyle name="Обычный 4 2 2 2 3 2 3 2 4" xfId="0"/>
    <cellStyle name="Обычный 4 2 2 2 3 2 3 2 4 2" xfId="0"/>
    <cellStyle name="Обычный 4 2 2 2 3 2 3 2 5" xfId="0"/>
    <cellStyle name="Обычный 4 2 2 2 3 2 3 3" xfId="0"/>
    <cellStyle name="Обычный 4 2 2 2 3 2 3 3 2" xfId="0"/>
    <cellStyle name="Обычный 4 2 2 2 3 2 3 4" xfId="0"/>
    <cellStyle name="Обычный 4 2 2 2 3 2 3 4 2" xfId="0"/>
    <cellStyle name="Обычный 4 2 2 2 3 2 3 5" xfId="0"/>
    <cellStyle name="Обычный 4 2 2 2 3 2 3 5 2" xfId="0"/>
    <cellStyle name="Обычный 4 2 2 2 3 2 3 6" xfId="0"/>
    <cellStyle name="Обычный 4 2 2 2 3 2 4" xfId="0"/>
    <cellStyle name="Обычный 4 2 2 2 3 2 4 2" xfId="0"/>
    <cellStyle name="Обычный 4 2 2 2 3 2 4 2 2" xfId="0"/>
    <cellStyle name="Обычный 4 2 2 2 3 2 4 3" xfId="0"/>
    <cellStyle name="Обычный 4 2 2 2 3 2 4 3 2" xfId="0"/>
    <cellStyle name="Обычный 4 2 2 2 3 2 4 4" xfId="0"/>
    <cellStyle name="Обычный 4 2 2 2 3 2 4 4 2" xfId="0"/>
    <cellStyle name="Обычный 4 2 2 2 3 2 4 5" xfId="0"/>
    <cellStyle name="Обычный 4 2 2 2 3 2 5" xfId="0"/>
    <cellStyle name="Обычный 4 2 2 2 3 2 5 2" xfId="0"/>
    <cellStyle name="Обычный 4 2 2 2 3 2 6" xfId="0"/>
    <cellStyle name="Обычный 4 2 2 2 3 2 6 2" xfId="0"/>
    <cellStyle name="Обычный 4 2 2 2 3 2 7" xfId="0"/>
    <cellStyle name="Обычный 4 2 2 2 3 2 7 2" xfId="0"/>
    <cellStyle name="Обычный 4 2 2 2 3 2 8" xfId="0"/>
    <cellStyle name="Обычный 4 2 2 2 3 2_Без баланса" xfId="0"/>
    <cellStyle name="Обычный 4 2 2 2 3 3" xfId="0"/>
    <cellStyle name="Обычный 4 2 2 2 3 3 2" xfId="0"/>
    <cellStyle name="Обычный 4 2 2 2 3 3 2 2" xfId="0"/>
    <cellStyle name="Обычный 4 2 2 2 3 3 2 2 2" xfId="0"/>
    <cellStyle name="Обычный 4 2 2 2 3 3 2 3" xfId="0"/>
    <cellStyle name="Обычный 4 2 2 2 3 3 2 3 2" xfId="0"/>
    <cellStyle name="Обычный 4 2 2 2 3 3 2 4" xfId="0"/>
    <cellStyle name="Обычный 4 2 2 2 3 3 2 4 2" xfId="0"/>
    <cellStyle name="Обычный 4 2 2 2 3 3 2 5" xfId="0"/>
    <cellStyle name="Обычный 4 2 2 2 3 3 3" xfId="0"/>
    <cellStyle name="Обычный 4 2 2 2 3 3 3 2" xfId="0"/>
    <cellStyle name="Обычный 4 2 2 2 3 3 3 2 2" xfId="0"/>
    <cellStyle name="Обычный 4 2 2 2 3 3 3 3" xfId="0"/>
    <cellStyle name="Обычный 4 2 2 2 3 3 3 3 2" xfId="0"/>
    <cellStyle name="Обычный 4 2 2 2 3 3 3 4" xfId="0"/>
    <cellStyle name="Обычный 4 2 2 2 3 3 3 4 2" xfId="0"/>
    <cellStyle name="Обычный 4 2 2 2 3 3 3 5" xfId="0"/>
    <cellStyle name="Обычный 4 2 2 2 3 3 4" xfId="0"/>
    <cellStyle name="Обычный 4 2 2 2 3 3 4 2" xfId="0"/>
    <cellStyle name="Обычный 4 2 2 2 3 3 5" xfId="0"/>
    <cellStyle name="Обычный 4 2 2 2 3 3 5 2" xfId="0"/>
    <cellStyle name="Обычный 4 2 2 2 3 3 6" xfId="0"/>
    <cellStyle name="Обычный 4 2 2 2 3 3 6 2" xfId="0"/>
    <cellStyle name="Обычный 4 2 2 2 3 3 7" xfId="0"/>
    <cellStyle name="Обычный 4 2 2 2 3 3_Без баланса" xfId="0"/>
    <cellStyle name="Обычный 4 2 2 2 3 4" xfId="0"/>
    <cellStyle name="Обычный 4 2 2 2 3 4 2" xfId="0"/>
    <cellStyle name="Обычный 4 2 2 2 3 4 2 2" xfId="0"/>
    <cellStyle name="Обычный 4 2 2 2 3 4 2 2 2" xfId="0"/>
    <cellStyle name="Обычный 4 2 2 2 3 4 2 3" xfId="0"/>
    <cellStyle name="Обычный 4 2 2 2 3 4 2 3 2" xfId="0"/>
    <cellStyle name="Обычный 4 2 2 2 3 4 2 4" xfId="0"/>
    <cellStyle name="Обычный 4 2 2 2 3 4 2 4 2" xfId="0"/>
    <cellStyle name="Обычный 4 2 2 2 3 4 2 5" xfId="0"/>
    <cellStyle name="Обычный 4 2 2 2 3 4 3" xfId="0"/>
    <cellStyle name="Обычный 4 2 2 2 3 4 3 2" xfId="0"/>
    <cellStyle name="Обычный 4 2 2 2 3 4 4" xfId="0"/>
    <cellStyle name="Обычный 4 2 2 2 3 4 4 2" xfId="0"/>
    <cellStyle name="Обычный 4 2 2 2 3 4 5" xfId="0"/>
    <cellStyle name="Обычный 4 2 2 2 3 4 5 2" xfId="0"/>
    <cellStyle name="Обычный 4 2 2 2 3 4 6" xfId="0"/>
    <cellStyle name="Обычный 4 2 2 2 3 5" xfId="0"/>
    <cellStyle name="Обычный 4 2 2 2 3 5 2" xfId="0"/>
    <cellStyle name="Обычный 4 2 2 2 3 5 2 2" xfId="0"/>
    <cellStyle name="Обычный 4 2 2 2 3 5 3" xfId="0"/>
    <cellStyle name="Обычный 4 2 2 2 3 5 3 2" xfId="0"/>
    <cellStyle name="Обычный 4 2 2 2 3 5 4" xfId="0"/>
    <cellStyle name="Обычный 4 2 2 2 3 5 4 2" xfId="0"/>
    <cellStyle name="Обычный 4 2 2 2 3 5 5" xfId="0"/>
    <cellStyle name="Обычный 4 2 2 2 3 6" xfId="0"/>
    <cellStyle name="Обычный 4 2 2 2 3 6 2" xfId="0"/>
    <cellStyle name="Обычный 4 2 2 2 3 7" xfId="0"/>
    <cellStyle name="Обычный 4 2 2 2 3 7 2" xfId="0"/>
    <cellStyle name="Обычный 4 2 2 2 3 8" xfId="0"/>
    <cellStyle name="Обычный 4 2 2 2 3 8 2" xfId="0"/>
    <cellStyle name="Обычный 4 2 2 2 3 9" xfId="0"/>
    <cellStyle name="Обычный 4 2 2 2 3_Без баланса" xfId="0"/>
    <cellStyle name="Обычный 4 2 2 2 4" xfId="0"/>
    <cellStyle name="Обычный 4 2 2 2 4 2" xfId="0"/>
    <cellStyle name="Обычный 4 2 2 2 4 2 2" xfId="0"/>
    <cellStyle name="Обычный 4 2 2 2 4 2 2 2" xfId="0"/>
    <cellStyle name="Обычный 4 2 2 2 4 2 2 2 2" xfId="0"/>
    <cellStyle name="Обычный 4 2 2 2 4 2 2 3" xfId="0"/>
    <cellStyle name="Обычный 4 2 2 2 4 2 2 3 2" xfId="0"/>
    <cellStyle name="Обычный 4 2 2 2 4 2 2 4" xfId="0"/>
    <cellStyle name="Обычный 4 2 2 2 4 2 2 4 2" xfId="0"/>
    <cellStyle name="Обычный 4 2 2 2 4 2 2 5" xfId="0"/>
    <cellStyle name="Обычный 4 2 2 2 4 2 3" xfId="0"/>
    <cellStyle name="Обычный 4 2 2 2 4 2 3 2" xfId="0"/>
    <cellStyle name="Обычный 4 2 2 2 4 2 3 2 2" xfId="0"/>
    <cellStyle name="Обычный 4 2 2 2 4 2 3 3" xfId="0"/>
    <cellStyle name="Обычный 4 2 2 2 4 2 3 3 2" xfId="0"/>
    <cellStyle name="Обычный 4 2 2 2 4 2 3 4" xfId="0"/>
    <cellStyle name="Обычный 4 2 2 2 4 2 3 4 2" xfId="0"/>
    <cellStyle name="Обычный 4 2 2 2 4 2 3 5" xfId="0"/>
    <cellStyle name="Обычный 4 2 2 2 4 2 4" xfId="0"/>
    <cellStyle name="Обычный 4 2 2 2 4 2 4 2" xfId="0"/>
    <cellStyle name="Обычный 4 2 2 2 4 2 5" xfId="0"/>
    <cellStyle name="Обычный 4 2 2 2 4 2 5 2" xfId="0"/>
    <cellStyle name="Обычный 4 2 2 2 4 2 6" xfId="0"/>
    <cellStyle name="Обычный 4 2 2 2 4 2 6 2" xfId="0"/>
    <cellStyle name="Обычный 4 2 2 2 4 2 7" xfId="0"/>
    <cellStyle name="Обычный 4 2 2 2 4 2_Без баланса" xfId="0"/>
    <cellStyle name="Обычный 4 2 2 2 4 3" xfId="0"/>
    <cellStyle name="Обычный 4 2 2 2 4 3 2" xfId="0"/>
    <cellStyle name="Обычный 4 2 2 2 4 3 2 2" xfId="0"/>
    <cellStyle name="Обычный 4 2 2 2 4 3 2 2 2" xfId="0"/>
    <cellStyle name="Обычный 4 2 2 2 4 3 2 3" xfId="0"/>
    <cellStyle name="Обычный 4 2 2 2 4 3 2 3 2" xfId="0"/>
    <cellStyle name="Обычный 4 2 2 2 4 3 2 4" xfId="0"/>
    <cellStyle name="Обычный 4 2 2 2 4 3 2 4 2" xfId="0"/>
    <cellStyle name="Обычный 4 2 2 2 4 3 2 5" xfId="0"/>
    <cellStyle name="Обычный 4 2 2 2 4 3 3" xfId="0"/>
    <cellStyle name="Обычный 4 2 2 2 4 3 3 2" xfId="0"/>
    <cellStyle name="Обычный 4 2 2 2 4 3 4" xfId="0"/>
    <cellStyle name="Обычный 4 2 2 2 4 3 4 2" xfId="0"/>
    <cellStyle name="Обычный 4 2 2 2 4 3 5" xfId="0"/>
    <cellStyle name="Обычный 4 2 2 2 4 3 5 2" xfId="0"/>
    <cellStyle name="Обычный 4 2 2 2 4 3 6" xfId="0"/>
    <cellStyle name="Обычный 4 2 2 2 4 4" xfId="0"/>
    <cellStyle name="Обычный 4 2 2 2 4 4 2" xfId="0"/>
    <cellStyle name="Обычный 4 2 2 2 4 4 2 2" xfId="0"/>
    <cellStyle name="Обычный 4 2 2 2 4 4 3" xfId="0"/>
    <cellStyle name="Обычный 4 2 2 2 4 4 3 2" xfId="0"/>
    <cellStyle name="Обычный 4 2 2 2 4 4 4" xfId="0"/>
    <cellStyle name="Обычный 4 2 2 2 4 4 4 2" xfId="0"/>
    <cellStyle name="Обычный 4 2 2 2 4 4 5" xfId="0"/>
    <cellStyle name="Обычный 4 2 2 2 4 5" xfId="0"/>
    <cellStyle name="Обычный 4 2 2 2 4 5 2" xfId="0"/>
    <cellStyle name="Обычный 4 2 2 2 4 6" xfId="0"/>
    <cellStyle name="Обычный 4 2 2 2 4 6 2" xfId="0"/>
    <cellStyle name="Обычный 4 2 2 2 4 7" xfId="0"/>
    <cellStyle name="Обычный 4 2 2 2 4 7 2" xfId="0"/>
    <cellStyle name="Обычный 4 2 2 2 4 8" xfId="0"/>
    <cellStyle name="Обычный 4 2 2 2 4_Без баланса" xfId="0"/>
    <cellStyle name="Обычный 4 2 2 2 5" xfId="0"/>
    <cellStyle name="Обычный 4 2 2 2 5 2" xfId="0"/>
    <cellStyle name="Обычный 4 2 2 2 5 2 2" xfId="0"/>
    <cellStyle name="Обычный 4 2 2 2 5 2 2 2" xfId="0"/>
    <cellStyle name="Обычный 4 2 2 2 5 2 2 2 2" xfId="0"/>
    <cellStyle name="Обычный 4 2 2 2 5 2 2 3" xfId="0"/>
    <cellStyle name="Обычный 4 2 2 2 5 2 2 3 2" xfId="0"/>
    <cellStyle name="Обычный 4 2 2 2 5 2 2 4" xfId="0"/>
    <cellStyle name="Обычный 4 2 2 2 5 2 2 4 2" xfId="0"/>
    <cellStyle name="Обычный 4 2 2 2 5 2 2 5" xfId="0"/>
    <cellStyle name="Обычный 4 2 2 2 5 2 3" xfId="0"/>
    <cellStyle name="Обычный 4 2 2 2 5 2 3 2" xfId="0"/>
    <cellStyle name="Обычный 4 2 2 2 5 2 3 2 2" xfId="0"/>
    <cellStyle name="Обычный 4 2 2 2 5 2 3 3" xfId="0"/>
    <cellStyle name="Обычный 4 2 2 2 5 2 3 3 2" xfId="0"/>
    <cellStyle name="Обычный 4 2 2 2 5 2 3 4" xfId="0"/>
    <cellStyle name="Обычный 4 2 2 2 5 2 3 4 2" xfId="0"/>
    <cellStyle name="Обычный 4 2 2 2 5 2 3 5" xfId="0"/>
    <cellStyle name="Обычный 4 2 2 2 5 2 4" xfId="0"/>
    <cellStyle name="Обычный 4 2 2 2 5 2 4 2" xfId="0"/>
    <cellStyle name="Обычный 4 2 2 2 5 2 5" xfId="0"/>
    <cellStyle name="Обычный 4 2 2 2 5 2 5 2" xfId="0"/>
    <cellStyle name="Обычный 4 2 2 2 5 2 6" xfId="0"/>
    <cellStyle name="Обычный 4 2 2 2 5 2 6 2" xfId="0"/>
    <cellStyle name="Обычный 4 2 2 2 5 2 7" xfId="0"/>
    <cellStyle name="Обычный 4 2 2 2 5 2_Без баланса" xfId="0"/>
    <cellStyle name="Обычный 4 2 2 2 5 3" xfId="0"/>
    <cellStyle name="Обычный 4 2 2 2 5 3 2" xfId="0"/>
    <cellStyle name="Обычный 4 2 2 2 5 3 2 2" xfId="0"/>
    <cellStyle name="Обычный 4 2 2 2 5 3 3" xfId="0"/>
    <cellStyle name="Обычный 4 2 2 2 5 3 3 2" xfId="0"/>
    <cellStyle name="Обычный 4 2 2 2 5 3 4" xfId="0"/>
    <cellStyle name="Обычный 4 2 2 2 5 3 4 2" xfId="0"/>
    <cellStyle name="Обычный 4 2 2 2 5 3 5" xfId="0"/>
    <cellStyle name="Обычный 4 2 2 2 5 4" xfId="0"/>
    <cellStyle name="Обычный 4 2 2 2 5 4 2" xfId="0"/>
    <cellStyle name="Обычный 4 2 2 2 5 4 2 2" xfId="0"/>
    <cellStyle name="Обычный 4 2 2 2 5 4 3" xfId="0"/>
    <cellStyle name="Обычный 4 2 2 2 5 4 3 2" xfId="0"/>
    <cellStyle name="Обычный 4 2 2 2 5 4 4" xfId="0"/>
    <cellStyle name="Обычный 4 2 2 2 5 4 4 2" xfId="0"/>
    <cellStyle name="Обычный 4 2 2 2 5 4 5" xfId="0"/>
    <cellStyle name="Обычный 4 2 2 2 5 5" xfId="0"/>
    <cellStyle name="Обычный 4 2 2 2 5 5 2" xfId="0"/>
    <cellStyle name="Обычный 4 2 2 2 5 6" xfId="0"/>
    <cellStyle name="Обычный 4 2 2 2 5 6 2" xfId="0"/>
    <cellStyle name="Обычный 4 2 2 2 5 7" xfId="0"/>
    <cellStyle name="Обычный 4 2 2 2 5 7 2" xfId="0"/>
    <cellStyle name="Обычный 4 2 2 2 5 8" xfId="0"/>
    <cellStyle name="Обычный 4 2 2 2 5_Без баланса" xfId="0"/>
    <cellStyle name="Обычный 4 2 2 2 6" xfId="0"/>
    <cellStyle name="Обычный 4 2 2 2 6 10" xfId="0"/>
    <cellStyle name="Обычный 4 2 2 2 6 2" xfId="0"/>
    <cellStyle name="Обычный 4 2 2 2 6 2 2" xfId="0"/>
    <cellStyle name="Обычный 4 2 2 2 6 2 2 2" xfId="0"/>
    <cellStyle name="Обычный 4 2 2 2 6 2 2 2 2" xfId="0"/>
    <cellStyle name="Обычный 4 2 2 2 6 2 2 3" xfId="0"/>
    <cellStyle name="Обычный 4 2 2 2 6 2 2 3 2" xfId="0"/>
    <cellStyle name="Обычный 4 2 2 2 6 2 2 4" xfId="0"/>
    <cellStyle name="Обычный 4 2 2 2 6 2 2 4 2" xfId="0"/>
    <cellStyle name="Обычный 4 2 2 2 6 2 2 5" xfId="0"/>
    <cellStyle name="Обычный 4 2 2 2 6 2 3" xfId="0"/>
    <cellStyle name="Обычный 4 2 2 2 6 2 3 2" xfId="0"/>
    <cellStyle name="Обычный 4 2 2 2 6 2 4" xfId="0"/>
    <cellStyle name="Обычный 4 2 2 2 6 2 4 2" xfId="0"/>
    <cellStyle name="Обычный 4 2 2 2 6 2 5" xfId="0"/>
    <cellStyle name="Обычный 4 2 2 2 6 2 5 2" xfId="0"/>
    <cellStyle name="Обычный 4 2 2 2 6 2 6" xfId="0"/>
    <cellStyle name="Обычный 4 2 2 2 6 2_Без баланса" xfId="0"/>
    <cellStyle name="Обычный 4 2 2 2 6 3" xfId="0"/>
    <cellStyle name="Обычный 4 2 2 2 6 3 2" xfId="0"/>
    <cellStyle name="Обычный 4 2 2 2 6 3 2 2" xfId="0"/>
    <cellStyle name="Обычный 4 2 2 2 6 3 3" xfId="0"/>
    <cellStyle name="Обычный 4 2 2 2 6 3 3 2" xfId="0"/>
    <cellStyle name="Обычный 4 2 2 2 6 3 4" xfId="0"/>
    <cellStyle name="Обычный 4 2 2 2 6 3 4 2" xfId="0"/>
    <cellStyle name="Обычный 4 2 2 2 6 3 5" xfId="0"/>
    <cellStyle name="Обычный 4 2 2 2 6 4" xfId="0"/>
    <cellStyle name="Обычный 4 2 2 2 6 4 2" xfId="0"/>
    <cellStyle name="Обычный 4 2 2 2 6 4 2 2" xfId="0"/>
    <cellStyle name="Обычный 4 2 2 2 6 4 3" xfId="0"/>
    <cellStyle name="Обычный 4 2 2 2 6 4 3 2" xfId="0"/>
    <cellStyle name="Обычный 4 2 2 2 6 4 4" xfId="0"/>
    <cellStyle name="Обычный 4 2 2 2 6 4 4 2" xfId="0"/>
    <cellStyle name="Обычный 4 2 2 2 6 4 5" xfId="0"/>
    <cellStyle name="Обычный 4 2 2 2 6 5" xfId="0"/>
    <cellStyle name="Обычный 4 2 2 2 6 5 2" xfId="0"/>
    <cellStyle name="Обычный 4 2 2 2 6 5 2 2" xfId="0"/>
    <cellStyle name="Обычный 4 2 2 2 6 5 3" xfId="0"/>
    <cellStyle name="Обычный 4 2 2 2 6 5 3 2" xfId="0"/>
    <cellStyle name="Обычный 4 2 2 2 6 5 4" xfId="0"/>
    <cellStyle name="Обычный 4 2 2 2 6 5 4 2" xfId="0"/>
    <cellStyle name="Обычный 4 2 2 2 6 5 5" xfId="0"/>
    <cellStyle name="Обычный 4 2 2 2 6 6" xfId="0"/>
    <cellStyle name="Обычный 4 2 2 2 6 6 2" xfId="0"/>
    <cellStyle name="Обычный 4 2 2 2 6 6 2 2" xfId="0"/>
    <cellStyle name="Обычный 4 2 2 2 6 6 3" xfId="0"/>
    <cellStyle name="Обычный 4 2 2 2 6 6 3 2" xfId="0"/>
    <cellStyle name="Обычный 4 2 2 2 6 6 4" xfId="0"/>
    <cellStyle name="Обычный 4 2 2 2 6 6 4 2" xfId="0"/>
    <cellStyle name="Обычный 4 2 2 2 6 6 5" xfId="0"/>
    <cellStyle name="Обычный 4 2 2 2 6 7" xfId="0"/>
    <cellStyle name="Обычный 4 2 2 2 6 7 2" xfId="0"/>
    <cellStyle name="Обычный 4 2 2 2 6 8" xfId="0"/>
    <cellStyle name="Обычный 4 2 2 2 6 8 2" xfId="0"/>
    <cellStyle name="Обычный 4 2 2 2 6 9" xfId="0"/>
    <cellStyle name="Обычный 4 2 2 2 6 9 2" xfId="0"/>
    <cellStyle name="Обычный 4 2 2 2 6_Без баланса" xfId="0"/>
    <cellStyle name="Обычный 4 2 2 2 7" xfId="0"/>
    <cellStyle name="Обычный 4 2 2 2 7 2" xfId="0"/>
    <cellStyle name="Обычный 4 2 2 2 7 2 2" xfId="0"/>
    <cellStyle name="Обычный 4 2 2 2 7 2 2 2" xfId="0"/>
    <cellStyle name="Обычный 4 2 2 2 7 2 3" xfId="0"/>
    <cellStyle name="Обычный 4 2 2 2 7 2 3 2" xfId="0"/>
    <cellStyle name="Обычный 4 2 2 2 7 2 4" xfId="0"/>
    <cellStyle name="Обычный 4 2 2 2 7 2 4 2" xfId="0"/>
    <cellStyle name="Обычный 4 2 2 2 7 2 5" xfId="0"/>
    <cellStyle name="Обычный 4 2 2 2 7 3" xfId="0"/>
    <cellStyle name="Обычный 4 2 2 2 7 3 2" xfId="0"/>
    <cellStyle name="Обычный 4 2 2 2 7 3 2 2" xfId="0"/>
    <cellStyle name="Обычный 4 2 2 2 7 3 3" xfId="0"/>
    <cellStyle name="Обычный 4 2 2 2 7 3 3 2" xfId="0"/>
    <cellStyle name="Обычный 4 2 2 2 7 3 4" xfId="0"/>
    <cellStyle name="Обычный 4 2 2 2 7 3 4 2" xfId="0"/>
    <cellStyle name="Обычный 4 2 2 2 7 3 5" xfId="0"/>
    <cellStyle name="Обычный 4 2 2 2 7 4" xfId="0"/>
    <cellStyle name="Обычный 4 2 2 2 7 4 2" xfId="0"/>
    <cellStyle name="Обычный 4 2 2 2 7 5" xfId="0"/>
    <cellStyle name="Обычный 4 2 2 2 7 5 2" xfId="0"/>
    <cellStyle name="Обычный 4 2 2 2 7 6" xfId="0"/>
    <cellStyle name="Обычный 4 2 2 2 7 6 2" xfId="0"/>
    <cellStyle name="Обычный 4 2 2 2 7 7" xfId="0"/>
    <cellStyle name="Обычный 4 2 2 2 7_Без баланса" xfId="0"/>
    <cellStyle name="Обычный 4 2 2 2 8" xfId="0"/>
    <cellStyle name="Обычный 4 2 2 2 8 2" xfId="0"/>
    <cellStyle name="Обычный 4 2 2 2 8 2 2" xfId="0"/>
    <cellStyle name="Обычный 4 2 2 2 8 2 2 2" xfId="0"/>
    <cellStyle name="Обычный 4 2 2 2 8 2 3" xfId="0"/>
    <cellStyle name="Обычный 4 2 2 2 8 2 3 2" xfId="0"/>
    <cellStyle name="Обычный 4 2 2 2 8 2 4" xfId="0"/>
    <cellStyle name="Обычный 4 2 2 2 8 2 4 2" xfId="0"/>
    <cellStyle name="Обычный 4 2 2 2 8 2 5" xfId="0"/>
    <cellStyle name="Обычный 4 2 2 2 8 3" xfId="0"/>
    <cellStyle name="Обычный 4 2 2 2 8 3 2" xfId="0"/>
    <cellStyle name="Обычный 4 2 2 2 8 3 2 2" xfId="0"/>
    <cellStyle name="Обычный 4 2 2 2 8 3 3" xfId="0"/>
    <cellStyle name="Обычный 4 2 2 2 8 3 3 2" xfId="0"/>
    <cellStyle name="Обычный 4 2 2 2 8 3 4" xfId="0"/>
    <cellStyle name="Обычный 4 2 2 2 8 3 4 2" xfId="0"/>
    <cellStyle name="Обычный 4 2 2 2 8 3 5" xfId="0"/>
    <cellStyle name="Обычный 4 2 2 2 8 4" xfId="0"/>
    <cellStyle name="Обычный 4 2 2 2 8 4 2" xfId="0"/>
    <cellStyle name="Обычный 4 2 2 2 8 5" xfId="0"/>
    <cellStyle name="Обычный 4 2 2 2 8 5 2" xfId="0"/>
    <cellStyle name="Обычный 4 2 2 2 8 6" xfId="0"/>
    <cellStyle name="Обычный 4 2 2 2 8 6 2" xfId="0"/>
    <cellStyle name="Обычный 4 2 2 2 8 7" xfId="0"/>
    <cellStyle name="Обычный 4 2 2 2 8_Без баланса" xfId="0"/>
    <cellStyle name="Обычный 4 2 2 2 9" xfId="0"/>
    <cellStyle name="Обычный 4 2 2 2 9 2" xfId="0"/>
    <cellStyle name="Обычный 4 2 2 2 9 2 2" xfId="0"/>
    <cellStyle name="Обычный 4 2 2 2 9 2 2 2" xfId="0"/>
    <cellStyle name="Обычный 4 2 2 2 9 2 3" xfId="0"/>
    <cellStyle name="Обычный 4 2 2 2 9 2 3 2" xfId="0"/>
    <cellStyle name="Обычный 4 2 2 2 9 2 4" xfId="0"/>
    <cellStyle name="Обычный 4 2 2 2 9 2 4 2" xfId="0"/>
    <cellStyle name="Обычный 4 2 2 2 9 2 5" xfId="0"/>
    <cellStyle name="Обычный 4 2 2 2 9 3" xfId="0"/>
    <cellStyle name="Обычный 4 2 2 2 9 3 2" xfId="0"/>
    <cellStyle name="Обычный 4 2 2 2 9 4" xfId="0"/>
    <cellStyle name="Обычный 4 2 2 2 9 4 2" xfId="0"/>
    <cellStyle name="Обычный 4 2 2 2 9 5" xfId="0"/>
    <cellStyle name="Обычный 4 2 2 2 9 5 2" xfId="0"/>
    <cellStyle name="Обычный 4 2 2 2 9 6" xfId="0"/>
    <cellStyle name="Обычный 4 2 2 2 9_Без баланса" xfId="0"/>
    <cellStyle name="Обычный 4 2 2 2_Без баланса" xfId="0"/>
    <cellStyle name="Обычный 4 2 2 3" xfId="0"/>
    <cellStyle name="Обычный 4 2 2 3 10" xfId="0"/>
    <cellStyle name="Обычный 4 2 2 3 10 2" xfId="0"/>
    <cellStyle name="Обычный 4 2 2 3 10 2 2" xfId="0"/>
    <cellStyle name="Обычный 4 2 2 3 10 3" xfId="0"/>
    <cellStyle name="Обычный 4 2 2 3 10 3 2" xfId="0"/>
    <cellStyle name="Обычный 4 2 2 3 10 4" xfId="0"/>
    <cellStyle name="Обычный 4 2 2 3 10 4 2" xfId="0"/>
    <cellStyle name="Обычный 4 2 2 3 10 5" xfId="0"/>
    <cellStyle name="Обычный 4 2 2 3 11" xfId="0"/>
    <cellStyle name="Обычный 4 2 2 3 11 2" xfId="0"/>
    <cellStyle name="Обычный 4 2 2 3 12" xfId="0"/>
    <cellStyle name="Обычный 4 2 2 3 12 2" xfId="0"/>
    <cellStyle name="Обычный 4 2 2 3 13" xfId="0"/>
    <cellStyle name="Обычный 4 2 2 3 13 2" xfId="0"/>
    <cellStyle name="Обычный 4 2 2 3 14" xfId="0"/>
    <cellStyle name="Обычный 4 2 2 3 2" xfId="0"/>
    <cellStyle name="Обычный 4 2 2 3 2 2" xfId="0"/>
    <cellStyle name="Обычный 4 2 2 3 2 2 2" xfId="0"/>
    <cellStyle name="Обычный 4 2 2 3 2 2 2 2" xfId="0"/>
    <cellStyle name="Обычный 4 2 2 3 2 2 2 2 2" xfId="0"/>
    <cellStyle name="Обычный 4 2 2 3 2 2 2 2 2 2" xfId="0"/>
    <cellStyle name="Обычный 4 2 2 3 2 2 2 2 3" xfId="0"/>
    <cellStyle name="Обычный 4 2 2 3 2 2 2 2 3 2" xfId="0"/>
    <cellStyle name="Обычный 4 2 2 3 2 2 2 2 4" xfId="0"/>
    <cellStyle name="Обычный 4 2 2 3 2 2 2 2 4 2" xfId="0"/>
    <cellStyle name="Обычный 4 2 2 3 2 2 2 2 5" xfId="0"/>
    <cellStyle name="Обычный 4 2 2 3 2 2 2 3" xfId="0"/>
    <cellStyle name="Обычный 4 2 2 3 2 2 2 3 2" xfId="0"/>
    <cellStyle name="Обычный 4 2 2 3 2 2 2 3 2 2" xfId="0"/>
    <cellStyle name="Обычный 4 2 2 3 2 2 2 3 3" xfId="0"/>
    <cellStyle name="Обычный 4 2 2 3 2 2 2 3 3 2" xfId="0"/>
    <cellStyle name="Обычный 4 2 2 3 2 2 2 3 4" xfId="0"/>
    <cellStyle name="Обычный 4 2 2 3 2 2 2 3 4 2" xfId="0"/>
    <cellStyle name="Обычный 4 2 2 3 2 2 2 3 5" xfId="0"/>
    <cellStyle name="Обычный 4 2 2 3 2 2 2 4" xfId="0"/>
    <cellStyle name="Обычный 4 2 2 3 2 2 2 4 2" xfId="0"/>
    <cellStyle name="Обычный 4 2 2 3 2 2 2 5" xfId="0"/>
    <cellStyle name="Обычный 4 2 2 3 2 2 2 5 2" xfId="0"/>
    <cellStyle name="Обычный 4 2 2 3 2 2 2 6" xfId="0"/>
    <cellStyle name="Обычный 4 2 2 3 2 2 2 6 2" xfId="0"/>
    <cellStyle name="Обычный 4 2 2 3 2 2 2 7" xfId="0"/>
    <cellStyle name="Обычный 4 2 2 3 2 2 2_Без баланса" xfId="0"/>
    <cellStyle name="Обычный 4 2 2 3 2 2 3" xfId="0"/>
    <cellStyle name="Обычный 4 2 2 3 2 2 3 2" xfId="0"/>
    <cellStyle name="Обычный 4 2 2 3 2 2 3 2 2" xfId="0"/>
    <cellStyle name="Обычный 4 2 2 3 2 2 3 2 2 2" xfId="0"/>
    <cellStyle name="Обычный 4 2 2 3 2 2 3 2 3" xfId="0"/>
    <cellStyle name="Обычный 4 2 2 3 2 2 3 2 3 2" xfId="0"/>
    <cellStyle name="Обычный 4 2 2 3 2 2 3 2 4" xfId="0"/>
    <cellStyle name="Обычный 4 2 2 3 2 2 3 2 4 2" xfId="0"/>
    <cellStyle name="Обычный 4 2 2 3 2 2 3 2 5" xfId="0"/>
    <cellStyle name="Обычный 4 2 2 3 2 2 3 3" xfId="0"/>
    <cellStyle name="Обычный 4 2 2 3 2 2 3 3 2" xfId="0"/>
    <cellStyle name="Обычный 4 2 2 3 2 2 3 4" xfId="0"/>
    <cellStyle name="Обычный 4 2 2 3 2 2 3 4 2" xfId="0"/>
    <cellStyle name="Обычный 4 2 2 3 2 2 3 5" xfId="0"/>
    <cellStyle name="Обычный 4 2 2 3 2 2 3 5 2" xfId="0"/>
    <cellStyle name="Обычный 4 2 2 3 2 2 3 6" xfId="0"/>
    <cellStyle name="Обычный 4 2 2 3 2 2 4" xfId="0"/>
    <cellStyle name="Обычный 4 2 2 3 2 2 4 2" xfId="0"/>
    <cellStyle name="Обычный 4 2 2 3 2 2 4 2 2" xfId="0"/>
    <cellStyle name="Обычный 4 2 2 3 2 2 4 3" xfId="0"/>
    <cellStyle name="Обычный 4 2 2 3 2 2 4 3 2" xfId="0"/>
    <cellStyle name="Обычный 4 2 2 3 2 2 4 4" xfId="0"/>
    <cellStyle name="Обычный 4 2 2 3 2 2 4 4 2" xfId="0"/>
    <cellStyle name="Обычный 4 2 2 3 2 2 4 5" xfId="0"/>
    <cellStyle name="Обычный 4 2 2 3 2 2 5" xfId="0"/>
    <cellStyle name="Обычный 4 2 2 3 2 2 5 2" xfId="0"/>
    <cellStyle name="Обычный 4 2 2 3 2 2 6" xfId="0"/>
    <cellStyle name="Обычный 4 2 2 3 2 2 6 2" xfId="0"/>
    <cellStyle name="Обычный 4 2 2 3 2 2 7" xfId="0"/>
    <cellStyle name="Обычный 4 2 2 3 2 2 7 2" xfId="0"/>
    <cellStyle name="Обычный 4 2 2 3 2 2 8" xfId="0"/>
    <cellStyle name="Обычный 4 2 2 3 2 2_Без баланса" xfId="0"/>
    <cellStyle name="Обычный 4 2 2 3 2 3" xfId="0"/>
    <cellStyle name="Обычный 4 2 2 3 2 3 2" xfId="0"/>
    <cellStyle name="Обычный 4 2 2 3 2 3 2 2" xfId="0"/>
    <cellStyle name="Обычный 4 2 2 3 2 3 2 2 2" xfId="0"/>
    <cellStyle name="Обычный 4 2 2 3 2 3 2 3" xfId="0"/>
    <cellStyle name="Обычный 4 2 2 3 2 3 2 3 2" xfId="0"/>
    <cellStyle name="Обычный 4 2 2 3 2 3 2 4" xfId="0"/>
    <cellStyle name="Обычный 4 2 2 3 2 3 2 4 2" xfId="0"/>
    <cellStyle name="Обычный 4 2 2 3 2 3 2 5" xfId="0"/>
    <cellStyle name="Обычный 4 2 2 3 2 3 3" xfId="0"/>
    <cellStyle name="Обычный 4 2 2 3 2 3 3 2" xfId="0"/>
    <cellStyle name="Обычный 4 2 2 3 2 3 3 2 2" xfId="0"/>
    <cellStyle name="Обычный 4 2 2 3 2 3 3 3" xfId="0"/>
    <cellStyle name="Обычный 4 2 2 3 2 3 3 3 2" xfId="0"/>
    <cellStyle name="Обычный 4 2 2 3 2 3 3 4" xfId="0"/>
    <cellStyle name="Обычный 4 2 2 3 2 3 3 4 2" xfId="0"/>
    <cellStyle name="Обычный 4 2 2 3 2 3 3 5" xfId="0"/>
    <cellStyle name="Обычный 4 2 2 3 2 3 4" xfId="0"/>
    <cellStyle name="Обычный 4 2 2 3 2 3 4 2" xfId="0"/>
    <cellStyle name="Обычный 4 2 2 3 2 3 5" xfId="0"/>
    <cellStyle name="Обычный 4 2 2 3 2 3 5 2" xfId="0"/>
    <cellStyle name="Обычный 4 2 2 3 2 3 6" xfId="0"/>
    <cellStyle name="Обычный 4 2 2 3 2 3 6 2" xfId="0"/>
    <cellStyle name="Обычный 4 2 2 3 2 3 7" xfId="0"/>
    <cellStyle name="Обычный 4 2 2 3 2 3_Без баланса" xfId="0"/>
    <cellStyle name="Обычный 4 2 2 3 2 4" xfId="0"/>
    <cellStyle name="Обычный 4 2 2 3 2 4 2" xfId="0"/>
    <cellStyle name="Обычный 4 2 2 3 2 4 2 2" xfId="0"/>
    <cellStyle name="Обычный 4 2 2 3 2 4 2 2 2" xfId="0"/>
    <cellStyle name="Обычный 4 2 2 3 2 4 2 3" xfId="0"/>
    <cellStyle name="Обычный 4 2 2 3 2 4 2 3 2" xfId="0"/>
    <cellStyle name="Обычный 4 2 2 3 2 4 2 4" xfId="0"/>
    <cellStyle name="Обычный 4 2 2 3 2 4 2 4 2" xfId="0"/>
    <cellStyle name="Обычный 4 2 2 3 2 4 2 5" xfId="0"/>
    <cellStyle name="Обычный 4 2 2 3 2 4 3" xfId="0"/>
    <cellStyle name="Обычный 4 2 2 3 2 4 3 2" xfId="0"/>
    <cellStyle name="Обычный 4 2 2 3 2 4 4" xfId="0"/>
    <cellStyle name="Обычный 4 2 2 3 2 4 4 2" xfId="0"/>
    <cellStyle name="Обычный 4 2 2 3 2 4 5" xfId="0"/>
    <cellStyle name="Обычный 4 2 2 3 2 4 5 2" xfId="0"/>
    <cellStyle name="Обычный 4 2 2 3 2 4 6" xfId="0"/>
    <cellStyle name="Обычный 4 2 2 3 2 5" xfId="0"/>
    <cellStyle name="Обычный 4 2 2 3 2 5 2" xfId="0"/>
    <cellStyle name="Обычный 4 2 2 3 2 5 2 2" xfId="0"/>
    <cellStyle name="Обычный 4 2 2 3 2 5 3" xfId="0"/>
    <cellStyle name="Обычный 4 2 2 3 2 5 3 2" xfId="0"/>
    <cellStyle name="Обычный 4 2 2 3 2 5 4" xfId="0"/>
    <cellStyle name="Обычный 4 2 2 3 2 5 4 2" xfId="0"/>
    <cellStyle name="Обычный 4 2 2 3 2 5 5" xfId="0"/>
    <cellStyle name="Обычный 4 2 2 3 2 6" xfId="0"/>
    <cellStyle name="Обычный 4 2 2 3 2 6 2" xfId="0"/>
    <cellStyle name="Обычный 4 2 2 3 2 7" xfId="0"/>
    <cellStyle name="Обычный 4 2 2 3 2 7 2" xfId="0"/>
    <cellStyle name="Обычный 4 2 2 3 2 8" xfId="0"/>
    <cellStyle name="Обычный 4 2 2 3 2 8 2" xfId="0"/>
    <cellStyle name="Обычный 4 2 2 3 2 9" xfId="0"/>
    <cellStyle name="Обычный 4 2 2 3 2_Без баланса" xfId="0"/>
    <cellStyle name="Обычный 4 2 2 3 3" xfId="0"/>
    <cellStyle name="Обычный 4 2 2 3 3 2" xfId="0"/>
    <cellStyle name="Обычный 4 2 2 3 3 2 2" xfId="0"/>
    <cellStyle name="Обычный 4 2 2 3 3 2 2 2" xfId="0"/>
    <cellStyle name="Обычный 4 2 2 3 3 2 2 2 2" xfId="0"/>
    <cellStyle name="Обычный 4 2 2 3 3 2 2 3" xfId="0"/>
    <cellStyle name="Обычный 4 2 2 3 3 2 2 3 2" xfId="0"/>
    <cellStyle name="Обычный 4 2 2 3 3 2 2 4" xfId="0"/>
    <cellStyle name="Обычный 4 2 2 3 3 2 2 4 2" xfId="0"/>
    <cellStyle name="Обычный 4 2 2 3 3 2 2 5" xfId="0"/>
    <cellStyle name="Обычный 4 2 2 3 3 2 3" xfId="0"/>
    <cellStyle name="Обычный 4 2 2 3 3 2 3 2" xfId="0"/>
    <cellStyle name="Обычный 4 2 2 3 3 2 3 2 2" xfId="0"/>
    <cellStyle name="Обычный 4 2 2 3 3 2 3 3" xfId="0"/>
    <cellStyle name="Обычный 4 2 2 3 3 2 3 3 2" xfId="0"/>
    <cellStyle name="Обычный 4 2 2 3 3 2 3 4" xfId="0"/>
    <cellStyle name="Обычный 4 2 2 3 3 2 3 4 2" xfId="0"/>
    <cellStyle name="Обычный 4 2 2 3 3 2 3 5" xfId="0"/>
    <cellStyle name="Обычный 4 2 2 3 3 2 4" xfId="0"/>
    <cellStyle name="Обычный 4 2 2 3 3 2 4 2" xfId="0"/>
    <cellStyle name="Обычный 4 2 2 3 3 2 5" xfId="0"/>
    <cellStyle name="Обычный 4 2 2 3 3 2 5 2" xfId="0"/>
    <cellStyle name="Обычный 4 2 2 3 3 2 6" xfId="0"/>
    <cellStyle name="Обычный 4 2 2 3 3 2 6 2" xfId="0"/>
    <cellStyle name="Обычный 4 2 2 3 3 2 7" xfId="0"/>
    <cellStyle name="Обычный 4 2 2 3 3 2_Без баланса" xfId="0"/>
    <cellStyle name="Обычный 4 2 2 3 3 3" xfId="0"/>
    <cellStyle name="Обычный 4 2 2 3 3 3 2" xfId="0"/>
    <cellStyle name="Обычный 4 2 2 3 3 3 2 2" xfId="0"/>
    <cellStyle name="Обычный 4 2 2 3 3 3 2 2 2" xfId="0"/>
    <cellStyle name="Обычный 4 2 2 3 3 3 2 3" xfId="0"/>
    <cellStyle name="Обычный 4 2 2 3 3 3 2 3 2" xfId="0"/>
    <cellStyle name="Обычный 4 2 2 3 3 3 2 4" xfId="0"/>
    <cellStyle name="Обычный 4 2 2 3 3 3 2 4 2" xfId="0"/>
    <cellStyle name="Обычный 4 2 2 3 3 3 2 5" xfId="0"/>
    <cellStyle name="Обычный 4 2 2 3 3 3 3" xfId="0"/>
    <cellStyle name="Обычный 4 2 2 3 3 3 3 2" xfId="0"/>
    <cellStyle name="Обычный 4 2 2 3 3 3 4" xfId="0"/>
    <cellStyle name="Обычный 4 2 2 3 3 3 4 2" xfId="0"/>
    <cellStyle name="Обычный 4 2 2 3 3 3 5" xfId="0"/>
    <cellStyle name="Обычный 4 2 2 3 3 3 5 2" xfId="0"/>
    <cellStyle name="Обычный 4 2 2 3 3 3 6" xfId="0"/>
    <cellStyle name="Обычный 4 2 2 3 3 4" xfId="0"/>
    <cellStyle name="Обычный 4 2 2 3 3 4 2" xfId="0"/>
    <cellStyle name="Обычный 4 2 2 3 3 4 2 2" xfId="0"/>
    <cellStyle name="Обычный 4 2 2 3 3 4 3" xfId="0"/>
    <cellStyle name="Обычный 4 2 2 3 3 4 3 2" xfId="0"/>
    <cellStyle name="Обычный 4 2 2 3 3 4 4" xfId="0"/>
    <cellStyle name="Обычный 4 2 2 3 3 4 4 2" xfId="0"/>
    <cellStyle name="Обычный 4 2 2 3 3 4 5" xfId="0"/>
    <cellStyle name="Обычный 4 2 2 3 3 5" xfId="0"/>
    <cellStyle name="Обычный 4 2 2 3 3 5 2" xfId="0"/>
    <cellStyle name="Обычный 4 2 2 3 3 6" xfId="0"/>
    <cellStyle name="Обычный 4 2 2 3 3 6 2" xfId="0"/>
    <cellStyle name="Обычный 4 2 2 3 3 7" xfId="0"/>
    <cellStyle name="Обычный 4 2 2 3 3 7 2" xfId="0"/>
    <cellStyle name="Обычный 4 2 2 3 3 8" xfId="0"/>
    <cellStyle name="Обычный 4 2 2 3 3_Без баланса" xfId="0"/>
    <cellStyle name="Обычный 4 2 2 3 4" xfId="0"/>
    <cellStyle name="Обычный 4 2 2 3 4 2" xfId="0"/>
    <cellStyle name="Обычный 4 2 2 3 4 2 2" xfId="0"/>
    <cellStyle name="Обычный 4 2 2 3 4 2 2 2" xfId="0"/>
    <cellStyle name="Обычный 4 2 2 3 4 2 2 2 2" xfId="0"/>
    <cellStyle name="Обычный 4 2 2 3 4 2 2 3" xfId="0"/>
    <cellStyle name="Обычный 4 2 2 3 4 2 2 3 2" xfId="0"/>
    <cellStyle name="Обычный 4 2 2 3 4 2 2 4" xfId="0"/>
    <cellStyle name="Обычный 4 2 2 3 4 2 2 4 2" xfId="0"/>
    <cellStyle name="Обычный 4 2 2 3 4 2 2 5" xfId="0"/>
    <cellStyle name="Обычный 4 2 2 3 4 2 3" xfId="0"/>
    <cellStyle name="Обычный 4 2 2 3 4 2 3 2" xfId="0"/>
    <cellStyle name="Обычный 4 2 2 3 4 2 3 2 2" xfId="0"/>
    <cellStyle name="Обычный 4 2 2 3 4 2 3 3" xfId="0"/>
    <cellStyle name="Обычный 4 2 2 3 4 2 3 3 2" xfId="0"/>
    <cellStyle name="Обычный 4 2 2 3 4 2 3 4" xfId="0"/>
    <cellStyle name="Обычный 4 2 2 3 4 2 3 4 2" xfId="0"/>
    <cellStyle name="Обычный 4 2 2 3 4 2 3 5" xfId="0"/>
    <cellStyle name="Обычный 4 2 2 3 4 2 4" xfId="0"/>
    <cellStyle name="Обычный 4 2 2 3 4 2 4 2" xfId="0"/>
    <cellStyle name="Обычный 4 2 2 3 4 2 5" xfId="0"/>
    <cellStyle name="Обычный 4 2 2 3 4 2 5 2" xfId="0"/>
    <cellStyle name="Обычный 4 2 2 3 4 2 6" xfId="0"/>
    <cellStyle name="Обычный 4 2 2 3 4 2 6 2" xfId="0"/>
    <cellStyle name="Обычный 4 2 2 3 4 2 7" xfId="0"/>
    <cellStyle name="Обычный 4 2 2 3 4 2_Без баланса" xfId="0"/>
    <cellStyle name="Обычный 4 2 2 3 4 3" xfId="0"/>
    <cellStyle name="Обычный 4 2 2 3 4 3 2" xfId="0"/>
    <cellStyle name="Обычный 4 2 2 3 4 3 2 2" xfId="0"/>
    <cellStyle name="Обычный 4 2 2 3 4 3 3" xfId="0"/>
    <cellStyle name="Обычный 4 2 2 3 4 3 3 2" xfId="0"/>
    <cellStyle name="Обычный 4 2 2 3 4 3 4" xfId="0"/>
    <cellStyle name="Обычный 4 2 2 3 4 3 4 2" xfId="0"/>
    <cellStyle name="Обычный 4 2 2 3 4 3 5" xfId="0"/>
    <cellStyle name="Обычный 4 2 2 3 4 4" xfId="0"/>
    <cellStyle name="Обычный 4 2 2 3 4 4 2" xfId="0"/>
    <cellStyle name="Обычный 4 2 2 3 4 4 2 2" xfId="0"/>
    <cellStyle name="Обычный 4 2 2 3 4 4 3" xfId="0"/>
    <cellStyle name="Обычный 4 2 2 3 4 4 3 2" xfId="0"/>
    <cellStyle name="Обычный 4 2 2 3 4 4 4" xfId="0"/>
    <cellStyle name="Обычный 4 2 2 3 4 4 4 2" xfId="0"/>
    <cellStyle name="Обычный 4 2 2 3 4 4 5" xfId="0"/>
    <cellStyle name="Обычный 4 2 2 3 4 5" xfId="0"/>
    <cellStyle name="Обычный 4 2 2 3 4 5 2" xfId="0"/>
    <cellStyle name="Обычный 4 2 2 3 4 6" xfId="0"/>
    <cellStyle name="Обычный 4 2 2 3 4 6 2" xfId="0"/>
    <cellStyle name="Обычный 4 2 2 3 4 7" xfId="0"/>
    <cellStyle name="Обычный 4 2 2 3 4 7 2" xfId="0"/>
    <cellStyle name="Обычный 4 2 2 3 4 8" xfId="0"/>
    <cellStyle name="Обычный 4 2 2 3 4_Без баланса" xfId="0"/>
    <cellStyle name="Обычный 4 2 2 3 5" xfId="0"/>
    <cellStyle name="Обычный 4 2 2 3 5 10" xfId="0"/>
    <cellStyle name="Обычный 4 2 2 3 5 2" xfId="0"/>
    <cellStyle name="Обычный 4 2 2 3 5 2 2" xfId="0"/>
    <cellStyle name="Обычный 4 2 2 3 5 2 2 2" xfId="0"/>
    <cellStyle name="Обычный 4 2 2 3 5 2 2 2 2" xfId="0"/>
    <cellStyle name="Обычный 4 2 2 3 5 2 2 3" xfId="0"/>
    <cellStyle name="Обычный 4 2 2 3 5 2 2 3 2" xfId="0"/>
    <cellStyle name="Обычный 4 2 2 3 5 2 2 4" xfId="0"/>
    <cellStyle name="Обычный 4 2 2 3 5 2 2 4 2" xfId="0"/>
    <cellStyle name="Обычный 4 2 2 3 5 2 2 5" xfId="0"/>
    <cellStyle name="Обычный 4 2 2 3 5 2 3" xfId="0"/>
    <cellStyle name="Обычный 4 2 2 3 5 2 3 2" xfId="0"/>
    <cellStyle name="Обычный 4 2 2 3 5 2 4" xfId="0"/>
    <cellStyle name="Обычный 4 2 2 3 5 2 4 2" xfId="0"/>
    <cellStyle name="Обычный 4 2 2 3 5 2 5" xfId="0"/>
    <cellStyle name="Обычный 4 2 2 3 5 2 5 2" xfId="0"/>
    <cellStyle name="Обычный 4 2 2 3 5 2 6" xfId="0"/>
    <cellStyle name="Обычный 4 2 2 3 5 2_Без баланса" xfId="0"/>
    <cellStyle name="Обычный 4 2 2 3 5 3" xfId="0"/>
    <cellStyle name="Обычный 4 2 2 3 5 3 2" xfId="0"/>
    <cellStyle name="Обычный 4 2 2 3 5 3 2 2" xfId="0"/>
    <cellStyle name="Обычный 4 2 2 3 5 3 3" xfId="0"/>
    <cellStyle name="Обычный 4 2 2 3 5 3 3 2" xfId="0"/>
    <cellStyle name="Обычный 4 2 2 3 5 3 4" xfId="0"/>
    <cellStyle name="Обычный 4 2 2 3 5 3 4 2" xfId="0"/>
    <cellStyle name="Обычный 4 2 2 3 5 3 5" xfId="0"/>
    <cellStyle name="Обычный 4 2 2 3 5 4" xfId="0"/>
    <cellStyle name="Обычный 4 2 2 3 5 4 2" xfId="0"/>
    <cellStyle name="Обычный 4 2 2 3 5 4 2 2" xfId="0"/>
    <cellStyle name="Обычный 4 2 2 3 5 4 3" xfId="0"/>
    <cellStyle name="Обычный 4 2 2 3 5 4 3 2" xfId="0"/>
    <cellStyle name="Обычный 4 2 2 3 5 4 4" xfId="0"/>
    <cellStyle name="Обычный 4 2 2 3 5 4 4 2" xfId="0"/>
    <cellStyle name="Обычный 4 2 2 3 5 4 5" xfId="0"/>
    <cellStyle name="Обычный 4 2 2 3 5 5" xfId="0"/>
    <cellStyle name="Обычный 4 2 2 3 5 5 2" xfId="0"/>
    <cellStyle name="Обычный 4 2 2 3 5 5 2 2" xfId="0"/>
    <cellStyle name="Обычный 4 2 2 3 5 5 3" xfId="0"/>
    <cellStyle name="Обычный 4 2 2 3 5 5 3 2" xfId="0"/>
    <cellStyle name="Обычный 4 2 2 3 5 5 4" xfId="0"/>
    <cellStyle name="Обычный 4 2 2 3 5 5 4 2" xfId="0"/>
    <cellStyle name="Обычный 4 2 2 3 5 5 5" xfId="0"/>
    <cellStyle name="Обычный 4 2 2 3 5 6" xfId="0"/>
    <cellStyle name="Обычный 4 2 2 3 5 6 2" xfId="0"/>
    <cellStyle name="Обычный 4 2 2 3 5 6 2 2" xfId="0"/>
    <cellStyle name="Обычный 4 2 2 3 5 6 3" xfId="0"/>
    <cellStyle name="Обычный 4 2 2 3 5 6 3 2" xfId="0"/>
    <cellStyle name="Обычный 4 2 2 3 5 6 4" xfId="0"/>
    <cellStyle name="Обычный 4 2 2 3 5 6 4 2" xfId="0"/>
    <cellStyle name="Обычный 4 2 2 3 5 6 5" xfId="0"/>
    <cellStyle name="Обычный 4 2 2 3 5 7" xfId="0"/>
    <cellStyle name="Обычный 4 2 2 3 5 7 2" xfId="0"/>
    <cellStyle name="Обычный 4 2 2 3 5 8" xfId="0"/>
    <cellStyle name="Обычный 4 2 2 3 5 8 2" xfId="0"/>
    <cellStyle name="Обычный 4 2 2 3 5 9" xfId="0"/>
    <cellStyle name="Обычный 4 2 2 3 5 9 2" xfId="0"/>
    <cellStyle name="Обычный 4 2 2 3 5_Без баланса" xfId="0"/>
    <cellStyle name="Обычный 4 2 2 3 6" xfId="0"/>
    <cellStyle name="Обычный 4 2 2 3 6 2" xfId="0"/>
    <cellStyle name="Обычный 4 2 2 3 6 2 2" xfId="0"/>
    <cellStyle name="Обычный 4 2 2 3 6 2 2 2" xfId="0"/>
    <cellStyle name="Обычный 4 2 2 3 6 2 3" xfId="0"/>
    <cellStyle name="Обычный 4 2 2 3 6 2 3 2" xfId="0"/>
    <cellStyle name="Обычный 4 2 2 3 6 2 4" xfId="0"/>
    <cellStyle name="Обычный 4 2 2 3 6 2 4 2" xfId="0"/>
    <cellStyle name="Обычный 4 2 2 3 6 2 5" xfId="0"/>
    <cellStyle name="Обычный 4 2 2 3 6 3" xfId="0"/>
    <cellStyle name="Обычный 4 2 2 3 6 3 2" xfId="0"/>
    <cellStyle name="Обычный 4 2 2 3 6 3 2 2" xfId="0"/>
    <cellStyle name="Обычный 4 2 2 3 6 3 3" xfId="0"/>
    <cellStyle name="Обычный 4 2 2 3 6 3 3 2" xfId="0"/>
    <cellStyle name="Обычный 4 2 2 3 6 3 4" xfId="0"/>
    <cellStyle name="Обычный 4 2 2 3 6 3 4 2" xfId="0"/>
    <cellStyle name="Обычный 4 2 2 3 6 3 5" xfId="0"/>
    <cellStyle name="Обычный 4 2 2 3 6 4" xfId="0"/>
    <cellStyle name="Обычный 4 2 2 3 6 4 2" xfId="0"/>
    <cellStyle name="Обычный 4 2 2 3 6 5" xfId="0"/>
    <cellStyle name="Обычный 4 2 2 3 6 5 2" xfId="0"/>
    <cellStyle name="Обычный 4 2 2 3 6 6" xfId="0"/>
    <cellStyle name="Обычный 4 2 2 3 6 6 2" xfId="0"/>
    <cellStyle name="Обычный 4 2 2 3 6 7" xfId="0"/>
    <cellStyle name="Обычный 4 2 2 3 6_Без баланса" xfId="0"/>
    <cellStyle name="Обычный 4 2 2 3 7" xfId="0"/>
    <cellStyle name="Обычный 4 2 2 3 7 2" xfId="0"/>
    <cellStyle name="Обычный 4 2 2 3 7 2 2" xfId="0"/>
    <cellStyle name="Обычный 4 2 2 3 7 2 2 2" xfId="0"/>
    <cellStyle name="Обычный 4 2 2 3 7 2 3" xfId="0"/>
    <cellStyle name="Обычный 4 2 2 3 7 2 3 2" xfId="0"/>
    <cellStyle name="Обычный 4 2 2 3 7 2 4" xfId="0"/>
    <cellStyle name="Обычный 4 2 2 3 7 2 4 2" xfId="0"/>
    <cellStyle name="Обычный 4 2 2 3 7 2 5" xfId="0"/>
    <cellStyle name="Обычный 4 2 2 3 7 3" xfId="0"/>
    <cellStyle name="Обычный 4 2 2 3 7 3 2" xfId="0"/>
    <cellStyle name="Обычный 4 2 2 3 7 3 2 2" xfId="0"/>
    <cellStyle name="Обычный 4 2 2 3 7 3 3" xfId="0"/>
    <cellStyle name="Обычный 4 2 2 3 7 3 3 2" xfId="0"/>
    <cellStyle name="Обычный 4 2 2 3 7 3 4" xfId="0"/>
    <cellStyle name="Обычный 4 2 2 3 7 3 4 2" xfId="0"/>
    <cellStyle name="Обычный 4 2 2 3 7 3 5" xfId="0"/>
    <cellStyle name="Обычный 4 2 2 3 7 4" xfId="0"/>
    <cellStyle name="Обычный 4 2 2 3 7 4 2" xfId="0"/>
    <cellStyle name="Обычный 4 2 2 3 7 5" xfId="0"/>
    <cellStyle name="Обычный 4 2 2 3 7 5 2" xfId="0"/>
    <cellStyle name="Обычный 4 2 2 3 7 6" xfId="0"/>
    <cellStyle name="Обычный 4 2 2 3 7 6 2" xfId="0"/>
    <cellStyle name="Обычный 4 2 2 3 7 7" xfId="0"/>
    <cellStyle name="Обычный 4 2 2 3 7_Без баланса" xfId="0"/>
    <cellStyle name="Обычный 4 2 2 3 8" xfId="0"/>
    <cellStyle name="Обычный 4 2 2 3 8 2" xfId="0"/>
    <cellStyle name="Обычный 4 2 2 3 8 2 2" xfId="0"/>
    <cellStyle name="Обычный 4 2 2 3 8 2 2 2" xfId="0"/>
    <cellStyle name="Обычный 4 2 2 3 8 2 3" xfId="0"/>
    <cellStyle name="Обычный 4 2 2 3 8 2 3 2" xfId="0"/>
    <cellStyle name="Обычный 4 2 2 3 8 2 4" xfId="0"/>
    <cellStyle name="Обычный 4 2 2 3 8 2 4 2" xfId="0"/>
    <cellStyle name="Обычный 4 2 2 3 8 2 5" xfId="0"/>
    <cellStyle name="Обычный 4 2 2 3 8 3" xfId="0"/>
    <cellStyle name="Обычный 4 2 2 3 8 3 2" xfId="0"/>
    <cellStyle name="Обычный 4 2 2 3 8 4" xfId="0"/>
    <cellStyle name="Обычный 4 2 2 3 8 4 2" xfId="0"/>
    <cellStyle name="Обычный 4 2 2 3 8 5" xfId="0"/>
    <cellStyle name="Обычный 4 2 2 3 8 5 2" xfId="0"/>
    <cellStyle name="Обычный 4 2 2 3 8 6" xfId="0"/>
    <cellStyle name="Обычный 4 2 2 3 8_Без баланса" xfId="0"/>
    <cellStyle name="Обычный 4 2 2 3 9" xfId="0"/>
    <cellStyle name="Обычный 4 2 2 3 9 2" xfId="0"/>
    <cellStyle name="Обычный 4 2 2 3 9 2 2" xfId="0"/>
    <cellStyle name="Обычный 4 2 2 3 9 3" xfId="0"/>
    <cellStyle name="Обычный 4 2 2 3 9 3 2" xfId="0"/>
    <cellStyle name="Обычный 4 2 2 3 9 4" xfId="0"/>
    <cellStyle name="Обычный 4 2 2 3 9 4 2" xfId="0"/>
    <cellStyle name="Обычный 4 2 2 3 9 5" xfId="0"/>
    <cellStyle name="Обычный 4 2 2 3_Без баланса" xfId="0"/>
    <cellStyle name="Обычный 4 2 2 4" xfId="0"/>
    <cellStyle name="Обычный 4 2 2 4 10" xfId="0"/>
    <cellStyle name="Обычный 4 2 2 4 10 2" xfId="0"/>
    <cellStyle name="Обычный 4 2 2 4 11" xfId="0"/>
    <cellStyle name="Обычный 4 2 2 4 11 2" xfId="0"/>
    <cellStyle name="Обычный 4 2 2 4 12" xfId="0"/>
    <cellStyle name="Обычный 4 2 2 4 12 2" xfId="0"/>
    <cellStyle name="Обычный 4 2 2 4 13" xfId="0"/>
    <cellStyle name="Обычный 4 2 2 4 2" xfId="0"/>
    <cellStyle name="Обычный 4 2 2 4 2 2" xfId="0"/>
    <cellStyle name="Обычный 4 2 2 4 2 2 2" xfId="0"/>
    <cellStyle name="Обычный 4 2 2 4 2 2 2 2" xfId="0"/>
    <cellStyle name="Обычный 4 2 2 4 2 2 2 2 2" xfId="0"/>
    <cellStyle name="Обычный 4 2 2 4 2 2 2 3" xfId="0"/>
    <cellStyle name="Обычный 4 2 2 4 2 2 2 3 2" xfId="0"/>
    <cellStyle name="Обычный 4 2 2 4 2 2 2 4" xfId="0"/>
    <cellStyle name="Обычный 4 2 2 4 2 2 2 4 2" xfId="0"/>
    <cellStyle name="Обычный 4 2 2 4 2 2 2 5" xfId="0"/>
    <cellStyle name="Обычный 4 2 2 4 2 2 3" xfId="0"/>
    <cellStyle name="Обычный 4 2 2 4 2 2 3 2" xfId="0"/>
    <cellStyle name="Обычный 4 2 2 4 2 2 3 2 2" xfId="0"/>
    <cellStyle name="Обычный 4 2 2 4 2 2 3 3" xfId="0"/>
    <cellStyle name="Обычный 4 2 2 4 2 2 3 3 2" xfId="0"/>
    <cellStyle name="Обычный 4 2 2 4 2 2 3 4" xfId="0"/>
    <cellStyle name="Обычный 4 2 2 4 2 2 3 4 2" xfId="0"/>
    <cellStyle name="Обычный 4 2 2 4 2 2 3 5" xfId="0"/>
    <cellStyle name="Обычный 4 2 2 4 2 2 4" xfId="0"/>
    <cellStyle name="Обычный 4 2 2 4 2 2 4 2" xfId="0"/>
    <cellStyle name="Обычный 4 2 2 4 2 2 5" xfId="0"/>
    <cellStyle name="Обычный 4 2 2 4 2 2 5 2" xfId="0"/>
    <cellStyle name="Обычный 4 2 2 4 2 2 6" xfId="0"/>
    <cellStyle name="Обычный 4 2 2 4 2 2 6 2" xfId="0"/>
    <cellStyle name="Обычный 4 2 2 4 2 2 7" xfId="0"/>
    <cellStyle name="Обычный 4 2 2 4 2 2_Без баланса" xfId="0"/>
    <cellStyle name="Обычный 4 2 2 4 2 3" xfId="0"/>
    <cellStyle name="Обычный 4 2 2 4 2 3 2" xfId="0"/>
    <cellStyle name="Обычный 4 2 2 4 2 3 2 2" xfId="0"/>
    <cellStyle name="Обычный 4 2 2 4 2 3 2 2 2" xfId="0"/>
    <cellStyle name="Обычный 4 2 2 4 2 3 2 3" xfId="0"/>
    <cellStyle name="Обычный 4 2 2 4 2 3 2 3 2" xfId="0"/>
    <cellStyle name="Обычный 4 2 2 4 2 3 2 4" xfId="0"/>
    <cellStyle name="Обычный 4 2 2 4 2 3 2 4 2" xfId="0"/>
    <cellStyle name="Обычный 4 2 2 4 2 3 2 5" xfId="0"/>
    <cellStyle name="Обычный 4 2 2 4 2 3 3" xfId="0"/>
    <cellStyle name="Обычный 4 2 2 4 2 3 3 2" xfId="0"/>
    <cellStyle name="Обычный 4 2 2 4 2 3 4" xfId="0"/>
    <cellStyle name="Обычный 4 2 2 4 2 3 4 2" xfId="0"/>
    <cellStyle name="Обычный 4 2 2 4 2 3 5" xfId="0"/>
    <cellStyle name="Обычный 4 2 2 4 2 3 5 2" xfId="0"/>
    <cellStyle name="Обычный 4 2 2 4 2 3 6" xfId="0"/>
    <cellStyle name="Обычный 4 2 2 4 2 4" xfId="0"/>
    <cellStyle name="Обычный 4 2 2 4 2 4 2" xfId="0"/>
    <cellStyle name="Обычный 4 2 2 4 2 4 2 2" xfId="0"/>
    <cellStyle name="Обычный 4 2 2 4 2 4 3" xfId="0"/>
    <cellStyle name="Обычный 4 2 2 4 2 4 3 2" xfId="0"/>
    <cellStyle name="Обычный 4 2 2 4 2 4 4" xfId="0"/>
    <cellStyle name="Обычный 4 2 2 4 2 4 4 2" xfId="0"/>
    <cellStyle name="Обычный 4 2 2 4 2 4 5" xfId="0"/>
    <cellStyle name="Обычный 4 2 2 4 2 5" xfId="0"/>
    <cellStyle name="Обычный 4 2 2 4 2 5 2" xfId="0"/>
    <cellStyle name="Обычный 4 2 2 4 2 6" xfId="0"/>
    <cellStyle name="Обычный 4 2 2 4 2 6 2" xfId="0"/>
    <cellStyle name="Обычный 4 2 2 4 2 7" xfId="0"/>
    <cellStyle name="Обычный 4 2 2 4 2 7 2" xfId="0"/>
    <cellStyle name="Обычный 4 2 2 4 2 8" xfId="0"/>
    <cellStyle name="Обычный 4 2 2 4 2_Без баланса" xfId="0"/>
    <cellStyle name="Обычный 4 2 2 4 3" xfId="0"/>
    <cellStyle name="Обычный 4 2 2 4 3 2" xfId="0"/>
    <cellStyle name="Обычный 4 2 2 4 3 2 2" xfId="0"/>
    <cellStyle name="Обычный 4 2 2 4 3 2 2 2" xfId="0"/>
    <cellStyle name="Обычный 4 2 2 4 3 2 2 2 2" xfId="0"/>
    <cellStyle name="Обычный 4 2 2 4 3 2 2 3" xfId="0"/>
    <cellStyle name="Обычный 4 2 2 4 3 2 2 3 2" xfId="0"/>
    <cellStyle name="Обычный 4 2 2 4 3 2 2 4" xfId="0"/>
    <cellStyle name="Обычный 4 2 2 4 3 2 2 4 2" xfId="0"/>
    <cellStyle name="Обычный 4 2 2 4 3 2 2 5" xfId="0"/>
    <cellStyle name="Обычный 4 2 2 4 3 2 3" xfId="0"/>
    <cellStyle name="Обычный 4 2 2 4 3 2 3 2" xfId="0"/>
    <cellStyle name="Обычный 4 2 2 4 3 2 3 2 2" xfId="0"/>
    <cellStyle name="Обычный 4 2 2 4 3 2 3 3" xfId="0"/>
    <cellStyle name="Обычный 4 2 2 4 3 2 3 3 2" xfId="0"/>
    <cellStyle name="Обычный 4 2 2 4 3 2 3 4" xfId="0"/>
    <cellStyle name="Обычный 4 2 2 4 3 2 3 4 2" xfId="0"/>
    <cellStyle name="Обычный 4 2 2 4 3 2 3 5" xfId="0"/>
    <cellStyle name="Обычный 4 2 2 4 3 2 4" xfId="0"/>
    <cellStyle name="Обычный 4 2 2 4 3 2 4 2" xfId="0"/>
    <cellStyle name="Обычный 4 2 2 4 3 2 5" xfId="0"/>
    <cellStyle name="Обычный 4 2 2 4 3 2 5 2" xfId="0"/>
    <cellStyle name="Обычный 4 2 2 4 3 2 6" xfId="0"/>
    <cellStyle name="Обычный 4 2 2 4 3 2 6 2" xfId="0"/>
    <cellStyle name="Обычный 4 2 2 4 3 2 7" xfId="0"/>
    <cellStyle name="Обычный 4 2 2 4 3 2_Без баланса" xfId="0"/>
    <cellStyle name="Обычный 4 2 2 4 3 3" xfId="0"/>
    <cellStyle name="Обычный 4 2 2 4 3 3 2" xfId="0"/>
    <cellStyle name="Обычный 4 2 2 4 3 3 2 2" xfId="0"/>
    <cellStyle name="Обычный 4 2 2 4 3 3 3" xfId="0"/>
    <cellStyle name="Обычный 4 2 2 4 3 3 3 2" xfId="0"/>
    <cellStyle name="Обычный 4 2 2 4 3 3 4" xfId="0"/>
    <cellStyle name="Обычный 4 2 2 4 3 3 4 2" xfId="0"/>
    <cellStyle name="Обычный 4 2 2 4 3 3 5" xfId="0"/>
    <cellStyle name="Обычный 4 2 2 4 3 4" xfId="0"/>
    <cellStyle name="Обычный 4 2 2 4 3 4 2" xfId="0"/>
    <cellStyle name="Обычный 4 2 2 4 3 4 2 2" xfId="0"/>
    <cellStyle name="Обычный 4 2 2 4 3 4 3" xfId="0"/>
    <cellStyle name="Обычный 4 2 2 4 3 4 3 2" xfId="0"/>
    <cellStyle name="Обычный 4 2 2 4 3 4 4" xfId="0"/>
    <cellStyle name="Обычный 4 2 2 4 3 4 4 2" xfId="0"/>
    <cellStyle name="Обычный 4 2 2 4 3 4 5" xfId="0"/>
    <cellStyle name="Обычный 4 2 2 4 3 5" xfId="0"/>
    <cellStyle name="Обычный 4 2 2 4 3 5 2" xfId="0"/>
    <cellStyle name="Обычный 4 2 2 4 3 6" xfId="0"/>
    <cellStyle name="Обычный 4 2 2 4 3 6 2" xfId="0"/>
    <cellStyle name="Обычный 4 2 2 4 3 7" xfId="0"/>
    <cellStyle name="Обычный 4 2 2 4 3 7 2" xfId="0"/>
    <cellStyle name="Обычный 4 2 2 4 3 8" xfId="0"/>
    <cellStyle name="Обычный 4 2 2 4 3_Без баланса" xfId="0"/>
    <cellStyle name="Обычный 4 2 2 4 4" xfId="0"/>
    <cellStyle name="Обычный 4 2 2 4 4 10" xfId="0"/>
    <cellStyle name="Обычный 4 2 2 4 4 2" xfId="0"/>
    <cellStyle name="Обычный 4 2 2 4 4 2 2" xfId="0"/>
    <cellStyle name="Обычный 4 2 2 4 4 2 2 2" xfId="0"/>
    <cellStyle name="Обычный 4 2 2 4 4 2 2 2 2" xfId="0"/>
    <cellStyle name="Обычный 4 2 2 4 4 2 2 3" xfId="0"/>
    <cellStyle name="Обычный 4 2 2 4 4 2 2 3 2" xfId="0"/>
    <cellStyle name="Обычный 4 2 2 4 4 2 2 4" xfId="0"/>
    <cellStyle name="Обычный 4 2 2 4 4 2 2 4 2" xfId="0"/>
    <cellStyle name="Обычный 4 2 2 4 4 2 2 5" xfId="0"/>
    <cellStyle name="Обычный 4 2 2 4 4 2 3" xfId="0"/>
    <cellStyle name="Обычный 4 2 2 4 4 2 3 2" xfId="0"/>
    <cellStyle name="Обычный 4 2 2 4 4 2 4" xfId="0"/>
    <cellStyle name="Обычный 4 2 2 4 4 2 4 2" xfId="0"/>
    <cellStyle name="Обычный 4 2 2 4 4 2 5" xfId="0"/>
    <cellStyle name="Обычный 4 2 2 4 4 2 5 2" xfId="0"/>
    <cellStyle name="Обычный 4 2 2 4 4 2 6" xfId="0"/>
    <cellStyle name="Обычный 4 2 2 4 4 2_Без баланса" xfId="0"/>
    <cellStyle name="Обычный 4 2 2 4 4 3" xfId="0"/>
    <cellStyle name="Обычный 4 2 2 4 4 3 2" xfId="0"/>
    <cellStyle name="Обычный 4 2 2 4 4 3 2 2" xfId="0"/>
    <cellStyle name="Обычный 4 2 2 4 4 3 3" xfId="0"/>
    <cellStyle name="Обычный 4 2 2 4 4 3 3 2" xfId="0"/>
    <cellStyle name="Обычный 4 2 2 4 4 3 4" xfId="0"/>
    <cellStyle name="Обычный 4 2 2 4 4 3 4 2" xfId="0"/>
    <cellStyle name="Обычный 4 2 2 4 4 3 5" xfId="0"/>
    <cellStyle name="Обычный 4 2 2 4 4 4" xfId="0"/>
    <cellStyle name="Обычный 4 2 2 4 4 4 2" xfId="0"/>
    <cellStyle name="Обычный 4 2 2 4 4 4 2 2" xfId="0"/>
    <cellStyle name="Обычный 4 2 2 4 4 4 3" xfId="0"/>
    <cellStyle name="Обычный 4 2 2 4 4 4 3 2" xfId="0"/>
    <cellStyle name="Обычный 4 2 2 4 4 4 4" xfId="0"/>
    <cellStyle name="Обычный 4 2 2 4 4 4 4 2" xfId="0"/>
    <cellStyle name="Обычный 4 2 2 4 4 4 5" xfId="0"/>
    <cellStyle name="Обычный 4 2 2 4 4 5" xfId="0"/>
    <cellStyle name="Обычный 4 2 2 4 4 5 2" xfId="0"/>
    <cellStyle name="Обычный 4 2 2 4 4 5 2 2" xfId="0"/>
    <cellStyle name="Обычный 4 2 2 4 4 5 3" xfId="0"/>
    <cellStyle name="Обычный 4 2 2 4 4 5 3 2" xfId="0"/>
    <cellStyle name="Обычный 4 2 2 4 4 5 4" xfId="0"/>
    <cellStyle name="Обычный 4 2 2 4 4 5 4 2" xfId="0"/>
    <cellStyle name="Обычный 4 2 2 4 4 5 5" xfId="0"/>
    <cellStyle name="Обычный 4 2 2 4 4 6" xfId="0"/>
    <cellStyle name="Обычный 4 2 2 4 4 6 2" xfId="0"/>
    <cellStyle name="Обычный 4 2 2 4 4 6 2 2" xfId="0"/>
    <cellStyle name="Обычный 4 2 2 4 4 6 3" xfId="0"/>
    <cellStyle name="Обычный 4 2 2 4 4 6 3 2" xfId="0"/>
    <cellStyle name="Обычный 4 2 2 4 4 6 4" xfId="0"/>
    <cellStyle name="Обычный 4 2 2 4 4 6 4 2" xfId="0"/>
    <cellStyle name="Обычный 4 2 2 4 4 6 5" xfId="0"/>
    <cellStyle name="Обычный 4 2 2 4 4 7" xfId="0"/>
    <cellStyle name="Обычный 4 2 2 4 4 7 2" xfId="0"/>
    <cellStyle name="Обычный 4 2 2 4 4 8" xfId="0"/>
    <cellStyle name="Обычный 4 2 2 4 4 8 2" xfId="0"/>
    <cellStyle name="Обычный 4 2 2 4 4 9" xfId="0"/>
    <cellStyle name="Обычный 4 2 2 4 4 9 2" xfId="0"/>
    <cellStyle name="Обычный 4 2 2 4 4_Без баланса" xfId="0"/>
    <cellStyle name="Обычный 4 2 2 4 5" xfId="0"/>
    <cellStyle name="Обычный 4 2 2 4 5 2" xfId="0"/>
    <cellStyle name="Обычный 4 2 2 4 5 2 2" xfId="0"/>
    <cellStyle name="Обычный 4 2 2 4 5 2 2 2" xfId="0"/>
    <cellStyle name="Обычный 4 2 2 4 5 2 3" xfId="0"/>
    <cellStyle name="Обычный 4 2 2 4 5 2 3 2" xfId="0"/>
    <cellStyle name="Обычный 4 2 2 4 5 2 4" xfId="0"/>
    <cellStyle name="Обычный 4 2 2 4 5 2 4 2" xfId="0"/>
    <cellStyle name="Обычный 4 2 2 4 5 2 5" xfId="0"/>
    <cellStyle name="Обычный 4 2 2 4 5 3" xfId="0"/>
    <cellStyle name="Обычный 4 2 2 4 5 3 2" xfId="0"/>
    <cellStyle name="Обычный 4 2 2 4 5 3 2 2" xfId="0"/>
    <cellStyle name="Обычный 4 2 2 4 5 3 3" xfId="0"/>
    <cellStyle name="Обычный 4 2 2 4 5 3 3 2" xfId="0"/>
    <cellStyle name="Обычный 4 2 2 4 5 3 4" xfId="0"/>
    <cellStyle name="Обычный 4 2 2 4 5 3 4 2" xfId="0"/>
    <cellStyle name="Обычный 4 2 2 4 5 3 5" xfId="0"/>
    <cellStyle name="Обычный 4 2 2 4 5 4" xfId="0"/>
    <cellStyle name="Обычный 4 2 2 4 5 4 2" xfId="0"/>
    <cellStyle name="Обычный 4 2 2 4 5 5" xfId="0"/>
    <cellStyle name="Обычный 4 2 2 4 5 5 2" xfId="0"/>
    <cellStyle name="Обычный 4 2 2 4 5 6" xfId="0"/>
    <cellStyle name="Обычный 4 2 2 4 5 6 2" xfId="0"/>
    <cellStyle name="Обычный 4 2 2 4 5 7" xfId="0"/>
    <cellStyle name="Обычный 4 2 2 4 5_Без баланса" xfId="0"/>
    <cellStyle name="Обычный 4 2 2 4 6" xfId="0"/>
    <cellStyle name="Обычный 4 2 2 4 6 2" xfId="0"/>
    <cellStyle name="Обычный 4 2 2 4 6 2 2" xfId="0"/>
    <cellStyle name="Обычный 4 2 2 4 6 2 2 2" xfId="0"/>
    <cellStyle name="Обычный 4 2 2 4 6 2 3" xfId="0"/>
    <cellStyle name="Обычный 4 2 2 4 6 2 3 2" xfId="0"/>
    <cellStyle name="Обычный 4 2 2 4 6 2 4" xfId="0"/>
    <cellStyle name="Обычный 4 2 2 4 6 2 4 2" xfId="0"/>
    <cellStyle name="Обычный 4 2 2 4 6 2 5" xfId="0"/>
    <cellStyle name="Обычный 4 2 2 4 6 3" xfId="0"/>
    <cellStyle name="Обычный 4 2 2 4 6 3 2" xfId="0"/>
    <cellStyle name="Обычный 4 2 2 4 6 3 2 2" xfId="0"/>
    <cellStyle name="Обычный 4 2 2 4 6 3 3" xfId="0"/>
    <cellStyle name="Обычный 4 2 2 4 6 3 3 2" xfId="0"/>
    <cellStyle name="Обычный 4 2 2 4 6 3 4" xfId="0"/>
    <cellStyle name="Обычный 4 2 2 4 6 3 4 2" xfId="0"/>
    <cellStyle name="Обычный 4 2 2 4 6 3 5" xfId="0"/>
    <cellStyle name="Обычный 4 2 2 4 6 4" xfId="0"/>
    <cellStyle name="Обычный 4 2 2 4 6 4 2" xfId="0"/>
    <cellStyle name="Обычный 4 2 2 4 6 5" xfId="0"/>
    <cellStyle name="Обычный 4 2 2 4 6 5 2" xfId="0"/>
    <cellStyle name="Обычный 4 2 2 4 6 6" xfId="0"/>
    <cellStyle name="Обычный 4 2 2 4 6 6 2" xfId="0"/>
    <cellStyle name="Обычный 4 2 2 4 6 7" xfId="0"/>
    <cellStyle name="Обычный 4 2 2 4 6_Без баланса" xfId="0"/>
    <cellStyle name="Обычный 4 2 2 4 7" xfId="0"/>
    <cellStyle name="Обычный 4 2 2 4 7 2" xfId="0"/>
    <cellStyle name="Обычный 4 2 2 4 7 2 2" xfId="0"/>
    <cellStyle name="Обычный 4 2 2 4 7 2 2 2" xfId="0"/>
    <cellStyle name="Обычный 4 2 2 4 7 2 3" xfId="0"/>
    <cellStyle name="Обычный 4 2 2 4 7 2 3 2" xfId="0"/>
    <cellStyle name="Обычный 4 2 2 4 7 2 4" xfId="0"/>
    <cellStyle name="Обычный 4 2 2 4 7 2 4 2" xfId="0"/>
    <cellStyle name="Обычный 4 2 2 4 7 2 5" xfId="0"/>
    <cellStyle name="Обычный 4 2 2 4 7 3" xfId="0"/>
    <cellStyle name="Обычный 4 2 2 4 7 3 2" xfId="0"/>
    <cellStyle name="Обычный 4 2 2 4 7 4" xfId="0"/>
    <cellStyle name="Обычный 4 2 2 4 7 4 2" xfId="0"/>
    <cellStyle name="Обычный 4 2 2 4 7 5" xfId="0"/>
    <cellStyle name="Обычный 4 2 2 4 7 5 2" xfId="0"/>
    <cellStyle name="Обычный 4 2 2 4 7 6" xfId="0"/>
    <cellStyle name="Обычный 4 2 2 4 7_Без баланса" xfId="0"/>
    <cellStyle name="Обычный 4 2 2 4 8" xfId="0"/>
    <cellStyle name="Обычный 4 2 2 4 8 2" xfId="0"/>
    <cellStyle name="Обычный 4 2 2 4 8 2 2" xfId="0"/>
    <cellStyle name="Обычный 4 2 2 4 8 3" xfId="0"/>
    <cellStyle name="Обычный 4 2 2 4 8 3 2" xfId="0"/>
    <cellStyle name="Обычный 4 2 2 4 8 4" xfId="0"/>
    <cellStyle name="Обычный 4 2 2 4 8 4 2" xfId="0"/>
    <cellStyle name="Обычный 4 2 2 4 8 5" xfId="0"/>
    <cellStyle name="Обычный 4 2 2 4 9" xfId="0"/>
    <cellStyle name="Обычный 4 2 2 4 9 2" xfId="0"/>
    <cellStyle name="Обычный 4 2 2 4 9 2 2" xfId="0"/>
    <cellStyle name="Обычный 4 2 2 4 9 3" xfId="0"/>
    <cellStyle name="Обычный 4 2 2 4 9 3 2" xfId="0"/>
    <cellStyle name="Обычный 4 2 2 4 9 4" xfId="0"/>
    <cellStyle name="Обычный 4 2 2 4 9 4 2" xfId="0"/>
    <cellStyle name="Обычный 4 2 2 4 9 5" xfId="0"/>
    <cellStyle name="Обычный 4 2 2 4_Без баланса" xfId="0"/>
    <cellStyle name="Обычный 4 2 2 5" xfId="0"/>
    <cellStyle name="Обычный 4 2 2 5 2" xfId="0"/>
    <cellStyle name="Обычный 4 2 2 5 2 2" xfId="0"/>
    <cellStyle name="Обычный 4 2 2 5 2 2 2" xfId="0"/>
    <cellStyle name="Обычный 4 2 2 5 2 2 2 2" xfId="0"/>
    <cellStyle name="Обычный 4 2 2 5 2 2 3" xfId="0"/>
    <cellStyle name="Обычный 4 2 2 5 2 2 3 2" xfId="0"/>
    <cellStyle name="Обычный 4 2 2 5 2 2 4" xfId="0"/>
    <cellStyle name="Обычный 4 2 2 5 2 2 4 2" xfId="0"/>
    <cellStyle name="Обычный 4 2 2 5 2 2 5" xfId="0"/>
    <cellStyle name="Обычный 4 2 2 5 2 3" xfId="0"/>
    <cellStyle name="Обычный 4 2 2 5 2 3 2" xfId="0"/>
    <cellStyle name="Обычный 4 2 2 5 2 3 2 2" xfId="0"/>
    <cellStyle name="Обычный 4 2 2 5 2 3 3" xfId="0"/>
    <cellStyle name="Обычный 4 2 2 5 2 3 3 2" xfId="0"/>
    <cellStyle name="Обычный 4 2 2 5 2 3 4" xfId="0"/>
    <cellStyle name="Обычный 4 2 2 5 2 3 4 2" xfId="0"/>
    <cellStyle name="Обычный 4 2 2 5 2 3 5" xfId="0"/>
    <cellStyle name="Обычный 4 2 2 5 2 4" xfId="0"/>
    <cellStyle name="Обычный 4 2 2 5 2 4 2" xfId="0"/>
    <cellStyle name="Обычный 4 2 2 5 2 5" xfId="0"/>
    <cellStyle name="Обычный 4 2 2 5 2 5 2" xfId="0"/>
    <cellStyle name="Обычный 4 2 2 5 2 6" xfId="0"/>
    <cellStyle name="Обычный 4 2 2 5 2 6 2" xfId="0"/>
    <cellStyle name="Обычный 4 2 2 5 2 7" xfId="0"/>
    <cellStyle name="Обычный 4 2 2 5 2_Без баланса" xfId="0"/>
    <cellStyle name="Обычный 4 2 2 5 3" xfId="0"/>
    <cellStyle name="Обычный 4 2 2 5 3 2" xfId="0"/>
    <cellStyle name="Обычный 4 2 2 5 3 2 2" xfId="0"/>
    <cellStyle name="Обычный 4 2 2 5 3 2 2 2" xfId="0"/>
    <cellStyle name="Обычный 4 2 2 5 3 2 3" xfId="0"/>
    <cellStyle name="Обычный 4 2 2 5 3 2 3 2" xfId="0"/>
    <cellStyle name="Обычный 4 2 2 5 3 2 4" xfId="0"/>
    <cellStyle name="Обычный 4 2 2 5 3 2 4 2" xfId="0"/>
    <cellStyle name="Обычный 4 2 2 5 3 2 5" xfId="0"/>
    <cellStyle name="Обычный 4 2 2 5 3 3" xfId="0"/>
    <cellStyle name="Обычный 4 2 2 5 3 3 2" xfId="0"/>
    <cellStyle name="Обычный 4 2 2 5 3 4" xfId="0"/>
    <cellStyle name="Обычный 4 2 2 5 3 4 2" xfId="0"/>
    <cellStyle name="Обычный 4 2 2 5 3 5" xfId="0"/>
    <cellStyle name="Обычный 4 2 2 5 3 5 2" xfId="0"/>
    <cellStyle name="Обычный 4 2 2 5 3 6" xfId="0"/>
    <cellStyle name="Обычный 4 2 2 5 4" xfId="0"/>
    <cellStyle name="Обычный 4 2 2 5 4 2" xfId="0"/>
    <cellStyle name="Обычный 4 2 2 5 4 2 2" xfId="0"/>
    <cellStyle name="Обычный 4 2 2 5 4 3" xfId="0"/>
    <cellStyle name="Обычный 4 2 2 5 4 3 2" xfId="0"/>
    <cellStyle name="Обычный 4 2 2 5 4 4" xfId="0"/>
    <cellStyle name="Обычный 4 2 2 5 4 4 2" xfId="0"/>
    <cellStyle name="Обычный 4 2 2 5 4 5" xfId="0"/>
    <cellStyle name="Обычный 4 2 2 5 5" xfId="0"/>
    <cellStyle name="Обычный 4 2 2 5 5 2" xfId="0"/>
    <cellStyle name="Обычный 4 2 2 5 6" xfId="0"/>
    <cellStyle name="Обычный 4 2 2 5 6 2" xfId="0"/>
    <cellStyle name="Обычный 4 2 2 5 7" xfId="0"/>
    <cellStyle name="Обычный 4 2 2 5 7 2" xfId="0"/>
    <cellStyle name="Обычный 4 2 2 5 8" xfId="0"/>
    <cellStyle name="Обычный 4 2 2 5_Без баланса" xfId="0"/>
    <cellStyle name="Обычный 4 2 2 6" xfId="0"/>
    <cellStyle name="Обычный 4 2 2 6 2" xfId="0"/>
    <cellStyle name="Обычный 4 2 2 6 2 2" xfId="0"/>
    <cellStyle name="Обычный 4 2 2 6 2 2 2" xfId="0"/>
    <cellStyle name="Обычный 4 2 2 6 2 2 2 2" xfId="0"/>
    <cellStyle name="Обычный 4 2 2 6 2 2 3" xfId="0"/>
    <cellStyle name="Обычный 4 2 2 6 2 2 3 2" xfId="0"/>
    <cellStyle name="Обычный 4 2 2 6 2 2 4" xfId="0"/>
    <cellStyle name="Обычный 4 2 2 6 2 2 4 2" xfId="0"/>
    <cellStyle name="Обычный 4 2 2 6 2 2 5" xfId="0"/>
    <cellStyle name="Обычный 4 2 2 6 2 3" xfId="0"/>
    <cellStyle name="Обычный 4 2 2 6 2 3 2" xfId="0"/>
    <cellStyle name="Обычный 4 2 2 6 2 3 2 2" xfId="0"/>
    <cellStyle name="Обычный 4 2 2 6 2 3 3" xfId="0"/>
    <cellStyle name="Обычный 4 2 2 6 2 3 3 2" xfId="0"/>
    <cellStyle name="Обычный 4 2 2 6 2 3 4" xfId="0"/>
    <cellStyle name="Обычный 4 2 2 6 2 3 4 2" xfId="0"/>
    <cellStyle name="Обычный 4 2 2 6 2 3 5" xfId="0"/>
    <cellStyle name="Обычный 4 2 2 6 2 4" xfId="0"/>
    <cellStyle name="Обычный 4 2 2 6 2 4 2" xfId="0"/>
    <cellStyle name="Обычный 4 2 2 6 2 5" xfId="0"/>
    <cellStyle name="Обычный 4 2 2 6 2 5 2" xfId="0"/>
    <cellStyle name="Обычный 4 2 2 6 2 6" xfId="0"/>
    <cellStyle name="Обычный 4 2 2 6 2 6 2" xfId="0"/>
    <cellStyle name="Обычный 4 2 2 6 2 7" xfId="0"/>
    <cellStyle name="Обычный 4 2 2 6 2_Без баланса" xfId="0"/>
    <cellStyle name="Обычный 4 2 2 6 3" xfId="0"/>
    <cellStyle name="Обычный 4 2 2 6 3 2" xfId="0"/>
    <cellStyle name="Обычный 4 2 2 6 3 2 2" xfId="0"/>
    <cellStyle name="Обычный 4 2 2 6 3 3" xfId="0"/>
    <cellStyle name="Обычный 4 2 2 6 3 3 2" xfId="0"/>
    <cellStyle name="Обычный 4 2 2 6 3 4" xfId="0"/>
    <cellStyle name="Обычный 4 2 2 6 3 4 2" xfId="0"/>
    <cellStyle name="Обычный 4 2 2 6 3 5" xfId="0"/>
    <cellStyle name="Обычный 4 2 2 6 4" xfId="0"/>
    <cellStyle name="Обычный 4 2 2 6 4 2" xfId="0"/>
    <cellStyle name="Обычный 4 2 2 6 4 2 2" xfId="0"/>
    <cellStyle name="Обычный 4 2 2 6 4 3" xfId="0"/>
    <cellStyle name="Обычный 4 2 2 6 4 3 2" xfId="0"/>
    <cellStyle name="Обычный 4 2 2 6 4 4" xfId="0"/>
    <cellStyle name="Обычный 4 2 2 6 4 4 2" xfId="0"/>
    <cellStyle name="Обычный 4 2 2 6 4 5" xfId="0"/>
    <cellStyle name="Обычный 4 2 2 6 5" xfId="0"/>
    <cellStyle name="Обычный 4 2 2 6 5 2" xfId="0"/>
    <cellStyle name="Обычный 4 2 2 6 6" xfId="0"/>
    <cellStyle name="Обычный 4 2 2 6 6 2" xfId="0"/>
    <cellStyle name="Обычный 4 2 2 6 7" xfId="0"/>
    <cellStyle name="Обычный 4 2 2 6 7 2" xfId="0"/>
    <cellStyle name="Обычный 4 2 2 6 8" xfId="0"/>
    <cellStyle name="Обычный 4 2 2 6_Без баланса" xfId="0"/>
    <cellStyle name="Обычный 4 2 2 7" xfId="0"/>
    <cellStyle name="Обычный 4 2 2 7 10" xfId="0"/>
    <cellStyle name="Обычный 4 2 2 7 2" xfId="0"/>
    <cellStyle name="Обычный 4 2 2 7 2 2" xfId="0"/>
    <cellStyle name="Обычный 4 2 2 7 2 2 2" xfId="0"/>
    <cellStyle name="Обычный 4 2 2 7 2 2 2 2" xfId="0"/>
    <cellStyle name="Обычный 4 2 2 7 2 2 3" xfId="0"/>
    <cellStyle name="Обычный 4 2 2 7 2 2 3 2" xfId="0"/>
    <cellStyle name="Обычный 4 2 2 7 2 2 4" xfId="0"/>
    <cellStyle name="Обычный 4 2 2 7 2 2 4 2" xfId="0"/>
    <cellStyle name="Обычный 4 2 2 7 2 2 5" xfId="0"/>
    <cellStyle name="Обычный 4 2 2 7 2 3" xfId="0"/>
    <cellStyle name="Обычный 4 2 2 7 2 3 2" xfId="0"/>
    <cellStyle name="Обычный 4 2 2 7 2 4" xfId="0"/>
    <cellStyle name="Обычный 4 2 2 7 2 4 2" xfId="0"/>
    <cellStyle name="Обычный 4 2 2 7 2 5" xfId="0"/>
    <cellStyle name="Обычный 4 2 2 7 2 5 2" xfId="0"/>
    <cellStyle name="Обычный 4 2 2 7 2 6" xfId="0"/>
    <cellStyle name="Обычный 4 2 2 7 2_Без баланса" xfId="0"/>
    <cellStyle name="Обычный 4 2 2 7 3" xfId="0"/>
    <cellStyle name="Обычный 4 2 2 7 3 2" xfId="0"/>
    <cellStyle name="Обычный 4 2 2 7 3 2 2" xfId="0"/>
    <cellStyle name="Обычный 4 2 2 7 3 3" xfId="0"/>
    <cellStyle name="Обычный 4 2 2 7 3 3 2" xfId="0"/>
    <cellStyle name="Обычный 4 2 2 7 3 4" xfId="0"/>
    <cellStyle name="Обычный 4 2 2 7 3 4 2" xfId="0"/>
    <cellStyle name="Обычный 4 2 2 7 3 5" xfId="0"/>
    <cellStyle name="Обычный 4 2 2 7 4" xfId="0"/>
    <cellStyle name="Обычный 4 2 2 7 4 2" xfId="0"/>
    <cellStyle name="Обычный 4 2 2 7 4 2 2" xfId="0"/>
    <cellStyle name="Обычный 4 2 2 7 4 3" xfId="0"/>
    <cellStyle name="Обычный 4 2 2 7 4 3 2" xfId="0"/>
    <cellStyle name="Обычный 4 2 2 7 4 4" xfId="0"/>
    <cellStyle name="Обычный 4 2 2 7 4 4 2" xfId="0"/>
    <cellStyle name="Обычный 4 2 2 7 4 5" xfId="0"/>
    <cellStyle name="Обычный 4 2 2 7 5" xfId="0"/>
    <cellStyle name="Обычный 4 2 2 7 5 2" xfId="0"/>
    <cellStyle name="Обычный 4 2 2 7 5 2 2" xfId="0"/>
    <cellStyle name="Обычный 4 2 2 7 5 3" xfId="0"/>
    <cellStyle name="Обычный 4 2 2 7 5 3 2" xfId="0"/>
    <cellStyle name="Обычный 4 2 2 7 5 4" xfId="0"/>
    <cellStyle name="Обычный 4 2 2 7 5 4 2" xfId="0"/>
    <cellStyle name="Обычный 4 2 2 7 5 5" xfId="0"/>
    <cellStyle name="Обычный 4 2 2 7 6" xfId="0"/>
    <cellStyle name="Обычный 4 2 2 7 6 2" xfId="0"/>
    <cellStyle name="Обычный 4 2 2 7 6 2 2" xfId="0"/>
    <cellStyle name="Обычный 4 2 2 7 6 3" xfId="0"/>
    <cellStyle name="Обычный 4 2 2 7 6 3 2" xfId="0"/>
    <cellStyle name="Обычный 4 2 2 7 6 4" xfId="0"/>
    <cellStyle name="Обычный 4 2 2 7 6 4 2" xfId="0"/>
    <cellStyle name="Обычный 4 2 2 7 6 5" xfId="0"/>
    <cellStyle name="Обычный 4 2 2 7 7" xfId="0"/>
    <cellStyle name="Обычный 4 2 2 7 7 2" xfId="0"/>
    <cellStyle name="Обычный 4 2 2 7 8" xfId="0"/>
    <cellStyle name="Обычный 4 2 2 7 8 2" xfId="0"/>
    <cellStyle name="Обычный 4 2 2 7 9" xfId="0"/>
    <cellStyle name="Обычный 4 2 2 7 9 2" xfId="0"/>
    <cellStyle name="Обычный 4 2 2 7_Без баланса" xfId="0"/>
    <cellStyle name="Обычный 4 2 2 8" xfId="0"/>
    <cellStyle name="Обычный 4 2 2 8 2" xfId="0"/>
    <cellStyle name="Обычный 4 2 2 8 2 2" xfId="0"/>
    <cellStyle name="Обычный 4 2 2 8 2 2 2" xfId="0"/>
    <cellStyle name="Обычный 4 2 2 8 2 3" xfId="0"/>
    <cellStyle name="Обычный 4 2 2 8 2 3 2" xfId="0"/>
    <cellStyle name="Обычный 4 2 2 8 2 4" xfId="0"/>
    <cellStyle name="Обычный 4 2 2 8 2 4 2" xfId="0"/>
    <cellStyle name="Обычный 4 2 2 8 2 5" xfId="0"/>
    <cellStyle name="Обычный 4 2 2 8 3" xfId="0"/>
    <cellStyle name="Обычный 4 2 2 8 3 2" xfId="0"/>
    <cellStyle name="Обычный 4 2 2 8 3 2 2" xfId="0"/>
    <cellStyle name="Обычный 4 2 2 8 3 3" xfId="0"/>
    <cellStyle name="Обычный 4 2 2 8 3 3 2" xfId="0"/>
    <cellStyle name="Обычный 4 2 2 8 3 4" xfId="0"/>
    <cellStyle name="Обычный 4 2 2 8 3 4 2" xfId="0"/>
    <cellStyle name="Обычный 4 2 2 8 3 5" xfId="0"/>
    <cellStyle name="Обычный 4 2 2 8 4" xfId="0"/>
    <cellStyle name="Обычный 4 2 2 8 4 2" xfId="0"/>
    <cellStyle name="Обычный 4 2 2 8 5" xfId="0"/>
    <cellStyle name="Обычный 4 2 2 8 5 2" xfId="0"/>
    <cellStyle name="Обычный 4 2 2 8 6" xfId="0"/>
    <cellStyle name="Обычный 4 2 2 8 6 2" xfId="0"/>
    <cellStyle name="Обычный 4 2 2 8 7" xfId="0"/>
    <cellStyle name="Обычный 4 2 2 8_Без баланса" xfId="0"/>
    <cellStyle name="Обычный 4 2 2 9" xfId="0"/>
    <cellStyle name="Обычный 4 2 2 9 2" xfId="0"/>
    <cellStyle name="Обычный 4 2 2 9 2 2" xfId="0"/>
    <cellStyle name="Обычный 4 2 2 9 2 2 2" xfId="0"/>
    <cellStyle name="Обычный 4 2 2 9 2 3" xfId="0"/>
    <cellStyle name="Обычный 4 2 2 9 2 3 2" xfId="0"/>
    <cellStyle name="Обычный 4 2 2 9 2 4" xfId="0"/>
    <cellStyle name="Обычный 4 2 2 9 2 4 2" xfId="0"/>
    <cellStyle name="Обычный 4 2 2 9 2 5" xfId="0"/>
    <cellStyle name="Обычный 4 2 2 9 3" xfId="0"/>
    <cellStyle name="Обычный 4 2 2 9 3 2" xfId="0"/>
    <cellStyle name="Обычный 4 2 2 9 3 2 2" xfId="0"/>
    <cellStyle name="Обычный 4 2 2 9 3 3" xfId="0"/>
    <cellStyle name="Обычный 4 2 2 9 3 3 2" xfId="0"/>
    <cellStyle name="Обычный 4 2 2 9 3 4" xfId="0"/>
    <cellStyle name="Обычный 4 2 2 9 3 4 2" xfId="0"/>
    <cellStyle name="Обычный 4 2 2 9 3 5" xfId="0"/>
    <cellStyle name="Обычный 4 2 2 9 4" xfId="0"/>
    <cellStyle name="Обычный 4 2 2 9 4 2" xfId="0"/>
    <cellStyle name="Обычный 4 2 2 9 5" xfId="0"/>
    <cellStyle name="Обычный 4 2 2 9 5 2" xfId="0"/>
    <cellStyle name="Обычный 4 2 2 9 6" xfId="0"/>
    <cellStyle name="Обычный 4 2 2 9 6 2" xfId="0"/>
    <cellStyle name="Обычный 4 2 2 9 7" xfId="0"/>
    <cellStyle name="Обычный 4 2 2 9_Без баланса" xfId="0"/>
    <cellStyle name="Обычный 4 2 20" xfId="0"/>
    <cellStyle name="Обычный 4 2 21" xfId="0"/>
    <cellStyle name="Обычный 4 2 22" xfId="0"/>
    <cellStyle name="Обычный 4 2 23" xfId="0"/>
    <cellStyle name="Обычный 4 2 24" xfId="0"/>
    <cellStyle name="Обычный 4 2 25" xfId="0"/>
    <cellStyle name="Обычный 4 2 26" xfId="0"/>
    <cellStyle name="Обычный 4 2 27" xfId="0"/>
    <cellStyle name="Обычный 4 2 28" xfId="0"/>
    <cellStyle name="Обычный 4 2 29" xfId="0"/>
    <cellStyle name="Обычный 4 2 2_Без баланса" xfId="0"/>
    <cellStyle name="Обычный 4 2 3" xfId="0"/>
    <cellStyle name="Обычный 4 2 3 10" xfId="0"/>
    <cellStyle name="Обычный 4 2 3 10 2" xfId="0"/>
    <cellStyle name="Обычный 4 2 3 10 2 2" xfId="0"/>
    <cellStyle name="Обычный 4 2 3 10 3" xfId="0"/>
    <cellStyle name="Обычный 4 2 3 10 3 2" xfId="0"/>
    <cellStyle name="Обычный 4 2 3 10 4" xfId="0"/>
    <cellStyle name="Обычный 4 2 3 10 4 2" xfId="0"/>
    <cellStyle name="Обычный 4 2 3 10 5" xfId="0"/>
    <cellStyle name="Обычный 4 2 3 11" xfId="0"/>
    <cellStyle name="Обычный 4 2 3 11 2" xfId="0"/>
    <cellStyle name="Обычный 4 2 3 11 2 2" xfId="0"/>
    <cellStyle name="Обычный 4 2 3 11 3" xfId="0"/>
    <cellStyle name="Обычный 4 2 3 11 3 2" xfId="0"/>
    <cellStyle name="Обычный 4 2 3 11 4" xfId="0"/>
    <cellStyle name="Обычный 4 2 3 11 4 2" xfId="0"/>
    <cellStyle name="Обычный 4 2 3 11 5" xfId="0"/>
    <cellStyle name="Обычный 4 2 3 12" xfId="0"/>
    <cellStyle name="Обычный 4 2 3 12 2" xfId="0"/>
    <cellStyle name="Обычный 4 2 3 13" xfId="0"/>
    <cellStyle name="Обычный 4 2 3 13 2" xfId="0"/>
    <cellStyle name="Обычный 4 2 3 14" xfId="0"/>
    <cellStyle name="Обычный 4 2 3 14 2" xfId="0"/>
    <cellStyle name="Обычный 4 2 3 15" xfId="0"/>
    <cellStyle name="Обычный 4 2 3 2" xfId="0"/>
    <cellStyle name="Обычный 4 2 3 2 10" xfId="0"/>
    <cellStyle name="Обычный 4 2 3 2 10 2" xfId="0"/>
    <cellStyle name="Обычный 4 2 3 2 10 2 2" xfId="0"/>
    <cellStyle name="Обычный 4 2 3 2 10 3" xfId="0"/>
    <cellStyle name="Обычный 4 2 3 2 10 3 2" xfId="0"/>
    <cellStyle name="Обычный 4 2 3 2 10 4" xfId="0"/>
    <cellStyle name="Обычный 4 2 3 2 10 4 2" xfId="0"/>
    <cellStyle name="Обычный 4 2 3 2 10 5" xfId="0"/>
    <cellStyle name="Обычный 4 2 3 2 11" xfId="0"/>
    <cellStyle name="Обычный 4 2 3 2 11 2" xfId="0"/>
    <cellStyle name="Обычный 4 2 3 2 12" xfId="0"/>
    <cellStyle name="Обычный 4 2 3 2 12 2" xfId="0"/>
    <cellStyle name="Обычный 4 2 3 2 13" xfId="0"/>
    <cellStyle name="Обычный 4 2 3 2 13 2" xfId="0"/>
    <cellStyle name="Обычный 4 2 3 2 14" xfId="0"/>
    <cellStyle name="Обычный 4 2 3 2 2" xfId="0"/>
    <cellStyle name="Обычный 4 2 3 2 2 2" xfId="0"/>
    <cellStyle name="Обычный 4 2 3 2 2 2 2" xfId="0"/>
    <cellStyle name="Обычный 4 2 3 2 2 2 2 2" xfId="0"/>
    <cellStyle name="Обычный 4 2 3 2 2 2 2 2 2" xfId="0"/>
    <cellStyle name="Обычный 4 2 3 2 2 2 2 2 2 2" xfId="0"/>
    <cellStyle name="Обычный 4 2 3 2 2 2 2 2 3" xfId="0"/>
    <cellStyle name="Обычный 4 2 3 2 2 2 2 2 3 2" xfId="0"/>
    <cellStyle name="Обычный 4 2 3 2 2 2 2 2 4" xfId="0"/>
    <cellStyle name="Обычный 4 2 3 2 2 2 2 2 4 2" xfId="0"/>
    <cellStyle name="Обычный 4 2 3 2 2 2 2 2 5" xfId="0"/>
    <cellStyle name="Обычный 4 2 3 2 2 2 2 3" xfId="0"/>
    <cellStyle name="Обычный 4 2 3 2 2 2 2 3 2" xfId="0"/>
    <cellStyle name="Обычный 4 2 3 2 2 2 2 3 2 2" xfId="0"/>
    <cellStyle name="Обычный 4 2 3 2 2 2 2 3 3" xfId="0"/>
    <cellStyle name="Обычный 4 2 3 2 2 2 2 3 3 2" xfId="0"/>
    <cellStyle name="Обычный 4 2 3 2 2 2 2 3 4" xfId="0"/>
    <cellStyle name="Обычный 4 2 3 2 2 2 2 3 4 2" xfId="0"/>
    <cellStyle name="Обычный 4 2 3 2 2 2 2 3 5" xfId="0"/>
    <cellStyle name="Обычный 4 2 3 2 2 2 2 4" xfId="0"/>
    <cellStyle name="Обычный 4 2 3 2 2 2 2 4 2" xfId="0"/>
    <cellStyle name="Обычный 4 2 3 2 2 2 2 5" xfId="0"/>
    <cellStyle name="Обычный 4 2 3 2 2 2 2 5 2" xfId="0"/>
    <cellStyle name="Обычный 4 2 3 2 2 2 2 6" xfId="0"/>
    <cellStyle name="Обычный 4 2 3 2 2 2 2 6 2" xfId="0"/>
    <cellStyle name="Обычный 4 2 3 2 2 2 2 7" xfId="0"/>
    <cellStyle name="Обычный 4 2 3 2 2 2 2_Без баланса" xfId="0"/>
    <cellStyle name="Обычный 4 2 3 2 2 2 3" xfId="0"/>
    <cellStyle name="Обычный 4 2 3 2 2 2 3 2" xfId="0"/>
    <cellStyle name="Обычный 4 2 3 2 2 2 3 2 2" xfId="0"/>
    <cellStyle name="Обычный 4 2 3 2 2 2 3 2 2 2" xfId="0"/>
    <cellStyle name="Обычный 4 2 3 2 2 2 3 2 3" xfId="0"/>
    <cellStyle name="Обычный 4 2 3 2 2 2 3 2 3 2" xfId="0"/>
    <cellStyle name="Обычный 4 2 3 2 2 2 3 2 4" xfId="0"/>
    <cellStyle name="Обычный 4 2 3 2 2 2 3 2 4 2" xfId="0"/>
    <cellStyle name="Обычный 4 2 3 2 2 2 3 2 5" xfId="0"/>
    <cellStyle name="Обычный 4 2 3 2 2 2 3 3" xfId="0"/>
    <cellStyle name="Обычный 4 2 3 2 2 2 3 3 2" xfId="0"/>
    <cellStyle name="Обычный 4 2 3 2 2 2 3 4" xfId="0"/>
    <cellStyle name="Обычный 4 2 3 2 2 2 3 4 2" xfId="0"/>
    <cellStyle name="Обычный 4 2 3 2 2 2 3 5" xfId="0"/>
    <cellStyle name="Обычный 4 2 3 2 2 2 3 5 2" xfId="0"/>
    <cellStyle name="Обычный 4 2 3 2 2 2 3 6" xfId="0"/>
    <cellStyle name="Обычный 4 2 3 2 2 2 4" xfId="0"/>
    <cellStyle name="Обычный 4 2 3 2 2 2 4 2" xfId="0"/>
    <cellStyle name="Обычный 4 2 3 2 2 2 4 2 2" xfId="0"/>
    <cellStyle name="Обычный 4 2 3 2 2 2 4 3" xfId="0"/>
    <cellStyle name="Обычный 4 2 3 2 2 2 4 3 2" xfId="0"/>
    <cellStyle name="Обычный 4 2 3 2 2 2 4 4" xfId="0"/>
    <cellStyle name="Обычный 4 2 3 2 2 2 4 4 2" xfId="0"/>
    <cellStyle name="Обычный 4 2 3 2 2 2 4 5" xfId="0"/>
    <cellStyle name="Обычный 4 2 3 2 2 2 5" xfId="0"/>
    <cellStyle name="Обычный 4 2 3 2 2 2 5 2" xfId="0"/>
    <cellStyle name="Обычный 4 2 3 2 2 2 6" xfId="0"/>
    <cellStyle name="Обычный 4 2 3 2 2 2 6 2" xfId="0"/>
    <cellStyle name="Обычный 4 2 3 2 2 2 7" xfId="0"/>
    <cellStyle name="Обычный 4 2 3 2 2 2 7 2" xfId="0"/>
    <cellStyle name="Обычный 4 2 3 2 2 2 8" xfId="0"/>
    <cellStyle name="Обычный 4 2 3 2 2 2_Без баланса" xfId="0"/>
    <cellStyle name="Обычный 4 2 3 2 2 3" xfId="0"/>
    <cellStyle name="Обычный 4 2 3 2 2 3 2" xfId="0"/>
    <cellStyle name="Обычный 4 2 3 2 2 3 2 2" xfId="0"/>
    <cellStyle name="Обычный 4 2 3 2 2 3 2 2 2" xfId="0"/>
    <cellStyle name="Обычный 4 2 3 2 2 3 2 3" xfId="0"/>
    <cellStyle name="Обычный 4 2 3 2 2 3 2 3 2" xfId="0"/>
    <cellStyle name="Обычный 4 2 3 2 2 3 2 4" xfId="0"/>
    <cellStyle name="Обычный 4 2 3 2 2 3 2 4 2" xfId="0"/>
    <cellStyle name="Обычный 4 2 3 2 2 3 2 5" xfId="0"/>
    <cellStyle name="Обычный 4 2 3 2 2 3 3" xfId="0"/>
    <cellStyle name="Обычный 4 2 3 2 2 3 3 2" xfId="0"/>
    <cellStyle name="Обычный 4 2 3 2 2 3 3 2 2" xfId="0"/>
    <cellStyle name="Обычный 4 2 3 2 2 3 3 3" xfId="0"/>
    <cellStyle name="Обычный 4 2 3 2 2 3 3 3 2" xfId="0"/>
    <cellStyle name="Обычный 4 2 3 2 2 3 3 4" xfId="0"/>
    <cellStyle name="Обычный 4 2 3 2 2 3 3 4 2" xfId="0"/>
    <cellStyle name="Обычный 4 2 3 2 2 3 3 5" xfId="0"/>
    <cellStyle name="Обычный 4 2 3 2 2 3 4" xfId="0"/>
    <cellStyle name="Обычный 4 2 3 2 2 3 4 2" xfId="0"/>
    <cellStyle name="Обычный 4 2 3 2 2 3 5" xfId="0"/>
    <cellStyle name="Обычный 4 2 3 2 2 3 5 2" xfId="0"/>
    <cellStyle name="Обычный 4 2 3 2 2 3 6" xfId="0"/>
    <cellStyle name="Обычный 4 2 3 2 2 3 6 2" xfId="0"/>
    <cellStyle name="Обычный 4 2 3 2 2 3 7" xfId="0"/>
    <cellStyle name="Обычный 4 2 3 2 2 3_Без баланса" xfId="0"/>
    <cellStyle name="Обычный 4 2 3 2 2 4" xfId="0"/>
    <cellStyle name="Обычный 4 2 3 2 2 4 2" xfId="0"/>
    <cellStyle name="Обычный 4 2 3 2 2 4 2 2" xfId="0"/>
    <cellStyle name="Обычный 4 2 3 2 2 4 2 2 2" xfId="0"/>
    <cellStyle name="Обычный 4 2 3 2 2 4 2 3" xfId="0"/>
    <cellStyle name="Обычный 4 2 3 2 2 4 2 3 2" xfId="0"/>
    <cellStyle name="Обычный 4 2 3 2 2 4 2 4" xfId="0"/>
    <cellStyle name="Обычный 4 2 3 2 2 4 2 4 2" xfId="0"/>
    <cellStyle name="Обычный 4 2 3 2 2 4 2 5" xfId="0"/>
    <cellStyle name="Обычный 4 2 3 2 2 4 3" xfId="0"/>
    <cellStyle name="Обычный 4 2 3 2 2 4 3 2" xfId="0"/>
    <cellStyle name="Обычный 4 2 3 2 2 4 4" xfId="0"/>
    <cellStyle name="Обычный 4 2 3 2 2 4 4 2" xfId="0"/>
    <cellStyle name="Обычный 4 2 3 2 2 4 5" xfId="0"/>
    <cellStyle name="Обычный 4 2 3 2 2 4 5 2" xfId="0"/>
    <cellStyle name="Обычный 4 2 3 2 2 4 6" xfId="0"/>
    <cellStyle name="Обычный 4 2 3 2 2 5" xfId="0"/>
    <cellStyle name="Обычный 4 2 3 2 2 5 2" xfId="0"/>
    <cellStyle name="Обычный 4 2 3 2 2 5 2 2" xfId="0"/>
    <cellStyle name="Обычный 4 2 3 2 2 5 3" xfId="0"/>
    <cellStyle name="Обычный 4 2 3 2 2 5 3 2" xfId="0"/>
    <cellStyle name="Обычный 4 2 3 2 2 5 4" xfId="0"/>
    <cellStyle name="Обычный 4 2 3 2 2 5 4 2" xfId="0"/>
    <cellStyle name="Обычный 4 2 3 2 2 5 5" xfId="0"/>
    <cellStyle name="Обычный 4 2 3 2 2 6" xfId="0"/>
    <cellStyle name="Обычный 4 2 3 2 2 6 2" xfId="0"/>
    <cellStyle name="Обычный 4 2 3 2 2 7" xfId="0"/>
    <cellStyle name="Обычный 4 2 3 2 2 7 2" xfId="0"/>
    <cellStyle name="Обычный 4 2 3 2 2 8" xfId="0"/>
    <cellStyle name="Обычный 4 2 3 2 2 8 2" xfId="0"/>
    <cellStyle name="Обычный 4 2 3 2 2 9" xfId="0"/>
    <cellStyle name="Обычный 4 2 3 2 2_Без баланса" xfId="0"/>
    <cellStyle name="Обычный 4 2 3 2 3" xfId="0"/>
    <cellStyle name="Обычный 4 2 3 2 3 2" xfId="0"/>
    <cellStyle name="Обычный 4 2 3 2 3 2 2" xfId="0"/>
    <cellStyle name="Обычный 4 2 3 2 3 2 2 2" xfId="0"/>
    <cellStyle name="Обычный 4 2 3 2 3 2 2 2 2" xfId="0"/>
    <cellStyle name="Обычный 4 2 3 2 3 2 2 3" xfId="0"/>
    <cellStyle name="Обычный 4 2 3 2 3 2 2 3 2" xfId="0"/>
    <cellStyle name="Обычный 4 2 3 2 3 2 2 4" xfId="0"/>
    <cellStyle name="Обычный 4 2 3 2 3 2 2 4 2" xfId="0"/>
    <cellStyle name="Обычный 4 2 3 2 3 2 2 5" xfId="0"/>
    <cellStyle name="Обычный 4 2 3 2 3 2 3" xfId="0"/>
    <cellStyle name="Обычный 4 2 3 2 3 2 3 2" xfId="0"/>
    <cellStyle name="Обычный 4 2 3 2 3 2 3 2 2" xfId="0"/>
    <cellStyle name="Обычный 4 2 3 2 3 2 3 3" xfId="0"/>
    <cellStyle name="Обычный 4 2 3 2 3 2 3 3 2" xfId="0"/>
    <cellStyle name="Обычный 4 2 3 2 3 2 3 4" xfId="0"/>
    <cellStyle name="Обычный 4 2 3 2 3 2 3 4 2" xfId="0"/>
    <cellStyle name="Обычный 4 2 3 2 3 2 3 5" xfId="0"/>
    <cellStyle name="Обычный 4 2 3 2 3 2 4" xfId="0"/>
    <cellStyle name="Обычный 4 2 3 2 3 2 4 2" xfId="0"/>
    <cellStyle name="Обычный 4 2 3 2 3 2 5" xfId="0"/>
    <cellStyle name="Обычный 4 2 3 2 3 2 5 2" xfId="0"/>
    <cellStyle name="Обычный 4 2 3 2 3 2 6" xfId="0"/>
    <cellStyle name="Обычный 4 2 3 2 3 2 6 2" xfId="0"/>
    <cellStyle name="Обычный 4 2 3 2 3 2 7" xfId="0"/>
    <cellStyle name="Обычный 4 2 3 2 3 2_Без баланса" xfId="0"/>
    <cellStyle name="Обычный 4 2 3 2 3 3" xfId="0"/>
    <cellStyle name="Обычный 4 2 3 2 3 3 2" xfId="0"/>
    <cellStyle name="Обычный 4 2 3 2 3 3 2 2" xfId="0"/>
    <cellStyle name="Обычный 4 2 3 2 3 3 2 2 2" xfId="0"/>
    <cellStyle name="Обычный 4 2 3 2 3 3 2 3" xfId="0"/>
    <cellStyle name="Обычный 4 2 3 2 3 3 2 3 2" xfId="0"/>
    <cellStyle name="Обычный 4 2 3 2 3 3 2 4" xfId="0"/>
    <cellStyle name="Обычный 4 2 3 2 3 3 2 4 2" xfId="0"/>
    <cellStyle name="Обычный 4 2 3 2 3 3 2 5" xfId="0"/>
    <cellStyle name="Обычный 4 2 3 2 3 3 3" xfId="0"/>
    <cellStyle name="Обычный 4 2 3 2 3 3 3 2" xfId="0"/>
    <cellStyle name="Обычный 4 2 3 2 3 3 4" xfId="0"/>
    <cellStyle name="Обычный 4 2 3 2 3 3 4 2" xfId="0"/>
    <cellStyle name="Обычный 4 2 3 2 3 3 5" xfId="0"/>
    <cellStyle name="Обычный 4 2 3 2 3 3 5 2" xfId="0"/>
    <cellStyle name="Обычный 4 2 3 2 3 3 6" xfId="0"/>
    <cellStyle name="Обычный 4 2 3 2 3 4" xfId="0"/>
    <cellStyle name="Обычный 4 2 3 2 3 4 2" xfId="0"/>
    <cellStyle name="Обычный 4 2 3 2 3 4 2 2" xfId="0"/>
    <cellStyle name="Обычный 4 2 3 2 3 4 3" xfId="0"/>
    <cellStyle name="Обычный 4 2 3 2 3 4 3 2" xfId="0"/>
    <cellStyle name="Обычный 4 2 3 2 3 4 4" xfId="0"/>
    <cellStyle name="Обычный 4 2 3 2 3 4 4 2" xfId="0"/>
    <cellStyle name="Обычный 4 2 3 2 3 4 5" xfId="0"/>
    <cellStyle name="Обычный 4 2 3 2 3 5" xfId="0"/>
    <cellStyle name="Обычный 4 2 3 2 3 5 2" xfId="0"/>
    <cellStyle name="Обычный 4 2 3 2 3 6" xfId="0"/>
    <cellStyle name="Обычный 4 2 3 2 3 6 2" xfId="0"/>
    <cellStyle name="Обычный 4 2 3 2 3 7" xfId="0"/>
    <cellStyle name="Обычный 4 2 3 2 3 7 2" xfId="0"/>
    <cellStyle name="Обычный 4 2 3 2 3 8" xfId="0"/>
    <cellStyle name="Обычный 4 2 3 2 3_Без баланса" xfId="0"/>
    <cellStyle name="Обычный 4 2 3 2 4" xfId="0"/>
    <cellStyle name="Обычный 4 2 3 2 4 2" xfId="0"/>
    <cellStyle name="Обычный 4 2 3 2 4 2 2" xfId="0"/>
    <cellStyle name="Обычный 4 2 3 2 4 2 2 2" xfId="0"/>
    <cellStyle name="Обычный 4 2 3 2 4 2 2 2 2" xfId="0"/>
    <cellStyle name="Обычный 4 2 3 2 4 2 2 3" xfId="0"/>
    <cellStyle name="Обычный 4 2 3 2 4 2 2 3 2" xfId="0"/>
    <cellStyle name="Обычный 4 2 3 2 4 2 2 4" xfId="0"/>
    <cellStyle name="Обычный 4 2 3 2 4 2 2 4 2" xfId="0"/>
    <cellStyle name="Обычный 4 2 3 2 4 2 2 5" xfId="0"/>
    <cellStyle name="Обычный 4 2 3 2 4 2 3" xfId="0"/>
    <cellStyle name="Обычный 4 2 3 2 4 2 3 2" xfId="0"/>
    <cellStyle name="Обычный 4 2 3 2 4 2 3 2 2" xfId="0"/>
    <cellStyle name="Обычный 4 2 3 2 4 2 3 3" xfId="0"/>
    <cellStyle name="Обычный 4 2 3 2 4 2 3 3 2" xfId="0"/>
    <cellStyle name="Обычный 4 2 3 2 4 2 3 4" xfId="0"/>
    <cellStyle name="Обычный 4 2 3 2 4 2 3 4 2" xfId="0"/>
    <cellStyle name="Обычный 4 2 3 2 4 2 3 5" xfId="0"/>
    <cellStyle name="Обычный 4 2 3 2 4 2 4" xfId="0"/>
    <cellStyle name="Обычный 4 2 3 2 4 2 4 2" xfId="0"/>
    <cellStyle name="Обычный 4 2 3 2 4 2 5" xfId="0"/>
    <cellStyle name="Обычный 4 2 3 2 4 2 5 2" xfId="0"/>
    <cellStyle name="Обычный 4 2 3 2 4 2 6" xfId="0"/>
    <cellStyle name="Обычный 4 2 3 2 4 2 6 2" xfId="0"/>
    <cellStyle name="Обычный 4 2 3 2 4 2 7" xfId="0"/>
    <cellStyle name="Обычный 4 2 3 2 4 2_Без баланса" xfId="0"/>
    <cellStyle name="Обычный 4 2 3 2 4 3" xfId="0"/>
    <cellStyle name="Обычный 4 2 3 2 4 3 2" xfId="0"/>
    <cellStyle name="Обычный 4 2 3 2 4 3 2 2" xfId="0"/>
    <cellStyle name="Обычный 4 2 3 2 4 3 3" xfId="0"/>
    <cellStyle name="Обычный 4 2 3 2 4 3 3 2" xfId="0"/>
    <cellStyle name="Обычный 4 2 3 2 4 3 4" xfId="0"/>
    <cellStyle name="Обычный 4 2 3 2 4 3 4 2" xfId="0"/>
    <cellStyle name="Обычный 4 2 3 2 4 3 5" xfId="0"/>
    <cellStyle name="Обычный 4 2 3 2 4 4" xfId="0"/>
    <cellStyle name="Обычный 4 2 3 2 4 4 2" xfId="0"/>
    <cellStyle name="Обычный 4 2 3 2 4 4 2 2" xfId="0"/>
    <cellStyle name="Обычный 4 2 3 2 4 4 3" xfId="0"/>
    <cellStyle name="Обычный 4 2 3 2 4 4 3 2" xfId="0"/>
    <cellStyle name="Обычный 4 2 3 2 4 4 4" xfId="0"/>
    <cellStyle name="Обычный 4 2 3 2 4 4 4 2" xfId="0"/>
    <cellStyle name="Обычный 4 2 3 2 4 4 5" xfId="0"/>
    <cellStyle name="Обычный 4 2 3 2 4 5" xfId="0"/>
    <cellStyle name="Обычный 4 2 3 2 4 5 2" xfId="0"/>
    <cellStyle name="Обычный 4 2 3 2 4 6" xfId="0"/>
    <cellStyle name="Обычный 4 2 3 2 4 6 2" xfId="0"/>
    <cellStyle name="Обычный 4 2 3 2 4 7" xfId="0"/>
    <cellStyle name="Обычный 4 2 3 2 4 7 2" xfId="0"/>
    <cellStyle name="Обычный 4 2 3 2 4 8" xfId="0"/>
    <cellStyle name="Обычный 4 2 3 2 4_Без баланса" xfId="0"/>
    <cellStyle name="Обычный 4 2 3 2 5" xfId="0"/>
    <cellStyle name="Обычный 4 2 3 2 5 10" xfId="0"/>
    <cellStyle name="Обычный 4 2 3 2 5 2" xfId="0"/>
    <cellStyle name="Обычный 4 2 3 2 5 2 2" xfId="0"/>
    <cellStyle name="Обычный 4 2 3 2 5 2 2 2" xfId="0"/>
    <cellStyle name="Обычный 4 2 3 2 5 2 2 2 2" xfId="0"/>
    <cellStyle name="Обычный 4 2 3 2 5 2 2 3" xfId="0"/>
    <cellStyle name="Обычный 4 2 3 2 5 2 2 3 2" xfId="0"/>
    <cellStyle name="Обычный 4 2 3 2 5 2 2 4" xfId="0"/>
    <cellStyle name="Обычный 4 2 3 2 5 2 2 4 2" xfId="0"/>
    <cellStyle name="Обычный 4 2 3 2 5 2 2 5" xfId="0"/>
    <cellStyle name="Обычный 4 2 3 2 5 2 3" xfId="0"/>
    <cellStyle name="Обычный 4 2 3 2 5 2 3 2" xfId="0"/>
    <cellStyle name="Обычный 4 2 3 2 5 2 4" xfId="0"/>
    <cellStyle name="Обычный 4 2 3 2 5 2 4 2" xfId="0"/>
    <cellStyle name="Обычный 4 2 3 2 5 2 5" xfId="0"/>
    <cellStyle name="Обычный 4 2 3 2 5 2 5 2" xfId="0"/>
    <cellStyle name="Обычный 4 2 3 2 5 2 6" xfId="0"/>
    <cellStyle name="Обычный 4 2 3 2 5 2_Без баланса" xfId="0"/>
    <cellStyle name="Обычный 4 2 3 2 5 3" xfId="0"/>
    <cellStyle name="Обычный 4 2 3 2 5 3 2" xfId="0"/>
    <cellStyle name="Обычный 4 2 3 2 5 3 2 2" xfId="0"/>
    <cellStyle name="Обычный 4 2 3 2 5 3 3" xfId="0"/>
    <cellStyle name="Обычный 4 2 3 2 5 3 3 2" xfId="0"/>
    <cellStyle name="Обычный 4 2 3 2 5 3 4" xfId="0"/>
    <cellStyle name="Обычный 4 2 3 2 5 3 4 2" xfId="0"/>
    <cellStyle name="Обычный 4 2 3 2 5 3 5" xfId="0"/>
    <cellStyle name="Обычный 4 2 3 2 5 4" xfId="0"/>
    <cellStyle name="Обычный 4 2 3 2 5 4 2" xfId="0"/>
    <cellStyle name="Обычный 4 2 3 2 5 4 2 2" xfId="0"/>
    <cellStyle name="Обычный 4 2 3 2 5 4 3" xfId="0"/>
    <cellStyle name="Обычный 4 2 3 2 5 4 3 2" xfId="0"/>
    <cellStyle name="Обычный 4 2 3 2 5 4 4" xfId="0"/>
    <cellStyle name="Обычный 4 2 3 2 5 4 4 2" xfId="0"/>
    <cellStyle name="Обычный 4 2 3 2 5 4 5" xfId="0"/>
    <cellStyle name="Обычный 4 2 3 2 5 5" xfId="0"/>
    <cellStyle name="Обычный 4 2 3 2 5 5 2" xfId="0"/>
    <cellStyle name="Обычный 4 2 3 2 5 5 2 2" xfId="0"/>
    <cellStyle name="Обычный 4 2 3 2 5 5 3" xfId="0"/>
    <cellStyle name="Обычный 4 2 3 2 5 5 3 2" xfId="0"/>
    <cellStyle name="Обычный 4 2 3 2 5 5 4" xfId="0"/>
    <cellStyle name="Обычный 4 2 3 2 5 5 4 2" xfId="0"/>
    <cellStyle name="Обычный 4 2 3 2 5 5 5" xfId="0"/>
    <cellStyle name="Обычный 4 2 3 2 5 6" xfId="0"/>
    <cellStyle name="Обычный 4 2 3 2 5 6 2" xfId="0"/>
    <cellStyle name="Обычный 4 2 3 2 5 6 2 2" xfId="0"/>
    <cellStyle name="Обычный 4 2 3 2 5 6 3" xfId="0"/>
    <cellStyle name="Обычный 4 2 3 2 5 6 3 2" xfId="0"/>
    <cellStyle name="Обычный 4 2 3 2 5 6 4" xfId="0"/>
    <cellStyle name="Обычный 4 2 3 2 5 6 4 2" xfId="0"/>
    <cellStyle name="Обычный 4 2 3 2 5 6 5" xfId="0"/>
    <cellStyle name="Обычный 4 2 3 2 5 7" xfId="0"/>
    <cellStyle name="Обычный 4 2 3 2 5 7 2" xfId="0"/>
    <cellStyle name="Обычный 4 2 3 2 5 8" xfId="0"/>
    <cellStyle name="Обычный 4 2 3 2 5 8 2" xfId="0"/>
    <cellStyle name="Обычный 4 2 3 2 5 9" xfId="0"/>
    <cellStyle name="Обычный 4 2 3 2 5 9 2" xfId="0"/>
    <cellStyle name="Обычный 4 2 3 2 5_Без баланса" xfId="0"/>
    <cellStyle name="Обычный 4 2 3 2 6" xfId="0"/>
    <cellStyle name="Обычный 4 2 3 2 6 2" xfId="0"/>
    <cellStyle name="Обычный 4 2 3 2 6 2 2" xfId="0"/>
    <cellStyle name="Обычный 4 2 3 2 6 2 2 2" xfId="0"/>
    <cellStyle name="Обычный 4 2 3 2 6 2 3" xfId="0"/>
    <cellStyle name="Обычный 4 2 3 2 6 2 3 2" xfId="0"/>
    <cellStyle name="Обычный 4 2 3 2 6 2 4" xfId="0"/>
    <cellStyle name="Обычный 4 2 3 2 6 2 4 2" xfId="0"/>
    <cellStyle name="Обычный 4 2 3 2 6 2 5" xfId="0"/>
    <cellStyle name="Обычный 4 2 3 2 6 3" xfId="0"/>
    <cellStyle name="Обычный 4 2 3 2 6 3 2" xfId="0"/>
    <cellStyle name="Обычный 4 2 3 2 6 3 2 2" xfId="0"/>
    <cellStyle name="Обычный 4 2 3 2 6 3 3" xfId="0"/>
    <cellStyle name="Обычный 4 2 3 2 6 3 3 2" xfId="0"/>
    <cellStyle name="Обычный 4 2 3 2 6 3 4" xfId="0"/>
    <cellStyle name="Обычный 4 2 3 2 6 3 4 2" xfId="0"/>
    <cellStyle name="Обычный 4 2 3 2 6 3 5" xfId="0"/>
    <cellStyle name="Обычный 4 2 3 2 6 4" xfId="0"/>
    <cellStyle name="Обычный 4 2 3 2 6 4 2" xfId="0"/>
    <cellStyle name="Обычный 4 2 3 2 6 5" xfId="0"/>
    <cellStyle name="Обычный 4 2 3 2 6 5 2" xfId="0"/>
    <cellStyle name="Обычный 4 2 3 2 6 6" xfId="0"/>
    <cellStyle name="Обычный 4 2 3 2 6 6 2" xfId="0"/>
    <cellStyle name="Обычный 4 2 3 2 6 7" xfId="0"/>
    <cellStyle name="Обычный 4 2 3 2 6_Без баланса" xfId="0"/>
    <cellStyle name="Обычный 4 2 3 2 7" xfId="0"/>
    <cellStyle name="Обычный 4 2 3 2 7 2" xfId="0"/>
    <cellStyle name="Обычный 4 2 3 2 7 2 2" xfId="0"/>
    <cellStyle name="Обычный 4 2 3 2 7 2 2 2" xfId="0"/>
    <cellStyle name="Обычный 4 2 3 2 7 2 3" xfId="0"/>
    <cellStyle name="Обычный 4 2 3 2 7 2 3 2" xfId="0"/>
    <cellStyle name="Обычный 4 2 3 2 7 2 4" xfId="0"/>
    <cellStyle name="Обычный 4 2 3 2 7 2 4 2" xfId="0"/>
    <cellStyle name="Обычный 4 2 3 2 7 2 5" xfId="0"/>
    <cellStyle name="Обычный 4 2 3 2 7 3" xfId="0"/>
    <cellStyle name="Обычный 4 2 3 2 7 3 2" xfId="0"/>
    <cellStyle name="Обычный 4 2 3 2 7 3 2 2" xfId="0"/>
    <cellStyle name="Обычный 4 2 3 2 7 3 3" xfId="0"/>
    <cellStyle name="Обычный 4 2 3 2 7 3 3 2" xfId="0"/>
    <cellStyle name="Обычный 4 2 3 2 7 3 4" xfId="0"/>
    <cellStyle name="Обычный 4 2 3 2 7 3 4 2" xfId="0"/>
    <cellStyle name="Обычный 4 2 3 2 7 3 5" xfId="0"/>
    <cellStyle name="Обычный 4 2 3 2 7 4" xfId="0"/>
    <cellStyle name="Обычный 4 2 3 2 7 4 2" xfId="0"/>
    <cellStyle name="Обычный 4 2 3 2 7 5" xfId="0"/>
    <cellStyle name="Обычный 4 2 3 2 7 5 2" xfId="0"/>
    <cellStyle name="Обычный 4 2 3 2 7 6" xfId="0"/>
    <cellStyle name="Обычный 4 2 3 2 7 6 2" xfId="0"/>
    <cellStyle name="Обычный 4 2 3 2 7 7" xfId="0"/>
    <cellStyle name="Обычный 4 2 3 2 7_Без баланса" xfId="0"/>
    <cellStyle name="Обычный 4 2 3 2 8" xfId="0"/>
    <cellStyle name="Обычный 4 2 3 2 8 2" xfId="0"/>
    <cellStyle name="Обычный 4 2 3 2 8 2 2" xfId="0"/>
    <cellStyle name="Обычный 4 2 3 2 8 2 2 2" xfId="0"/>
    <cellStyle name="Обычный 4 2 3 2 8 2 3" xfId="0"/>
    <cellStyle name="Обычный 4 2 3 2 8 2 3 2" xfId="0"/>
    <cellStyle name="Обычный 4 2 3 2 8 2 4" xfId="0"/>
    <cellStyle name="Обычный 4 2 3 2 8 2 4 2" xfId="0"/>
    <cellStyle name="Обычный 4 2 3 2 8 2 5" xfId="0"/>
    <cellStyle name="Обычный 4 2 3 2 8 3" xfId="0"/>
    <cellStyle name="Обычный 4 2 3 2 8 3 2" xfId="0"/>
    <cellStyle name="Обычный 4 2 3 2 8 4" xfId="0"/>
    <cellStyle name="Обычный 4 2 3 2 8 4 2" xfId="0"/>
    <cellStyle name="Обычный 4 2 3 2 8 5" xfId="0"/>
    <cellStyle name="Обычный 4 2 3 2 8 5 2" xfId="0"/>
    <cellStyle name="Обычный 4 2 3 2 8 6" xfId="0"/>
    <cellStyle name="Обычный 4 2 3 2 8_Без баланса" xfId="0"/>
    <cellStyle name="Обычный 4 2 3 2 9" xfId="0"/>
    <cellStyle name="Обычный 4 2 3 2 9 2" xfId="0"/>
    <cellStyle name="Обычный 4 2 3 2 9 2 2" xfId="0"/>
    <cellStyle name="Обычный 4 2 3 2 9 3" xfId="0"/>
    <cellStyle name="Обычный 4 2 3 2 9 3 2" xfId="0"/>
    <cellStyle name="Обычный 4 2 3 2 9 4" xfId="0"/>
    <cellStyle name="Обычный 4 2 3 2 9 4 2" xfId="0"/>
    <cellStyle name="Обычный 4 2 3 2 9 5" xfId="0"/>
    <cellStyle name="Обычный 4 2 3 2_Без баланса" xfId="0"/>
    <cellStyle name="Обычный 4 2 3 3" xfId="0"/>
    <cellStyle name="Обычный 4 2 3 3 2" xfId="0"/>
    <cellStyle name="Обычный 4 2 3 3 2 2" xfId="0"/>
    <cellStyle name="Обычный 4 2 3 3 2 2 2" xfId="0"/>
    <cellStyle name="Обычный 4 2 3 3 2 2 2 2" xfId="0"/>
    <cellStyle name="Обычный 4 2 3 3 2 2 2 2 2" xfId="0"/>
    <cellStyle name="Обычный 4 2 3 3 2 2 2 3" xfId="0"/>
    <cellStyle name="Обычный 4 2 3 3 2 2 2 3 2" xfId="0"/>
    <cellStyle name="Обычный 4 2 3 3 2 2 2 4" xfId="0"/>
    <cellStyle name="Обычный 4 2 3 3 2 2 2 4 2" xfId="0"/>
    <cellStyle name="Обычный 4 2 3 3 2 2 2 5" xfId="0"/>
    <cellStyle name="Обычный 4 2 3 3 2 2 3" xfId="0"/>
    <cellStyle name="Обычный 4 2 3 3 2 2 3 2" xfId="0"/>
    <cellStyle name="Обычный 4 2 3 3 2 2 3 2 2" xfId="0"/>
    <cellStyle name="Обычный 4 2 3 3 2 2 3 3" xfId="0"/>
    <cellStyle name="Обычный 4 2 3 3 2 2 3 3 2" xfId="0"/>
    <cellStyle name="Обычный 4 2 3 3 2 2 3 4" xfId="0"/>
    <cellStyle name="Обычный 4 2 3 3 2 2 3 4 2" xfId="0"/>
    <cellStyle name="Обычный 4 2 3 3 2 2 3 5" xfId="0"/>
    <cellStyle name="Обычный 4 2 3 3 2 2 4" xfId="0"/>
    <cellStyle name="Обычный 4 2 3 3 2 2 4 2" xfId="0"/>
    <cellStyle name="Обычный 4 2 3 3 2 2 5" xfId="0"/>
    <cellStyle name="Обычный 4 2 3 3 2 2 5 2" xfId="0"/>
    <cellStyle name="Обычный 4 2 3 3 2 2 6" xfId="0"/>
    <cellStyle name="Обычный 4 2 3 3 2 2 6 2" xfId="0"/>
    <cellStyle name="Обычный 4 2 3 3 2 2 7" xfId="0"/>
    <cellStyle name="Обычный 4 2 3 3 2 2_Без баланса" xfId="0"/>
    <cellStyle name="Обычный 4 2 3 3 2 3" xfId="0"/>
    <cellStyle name="Обычный 4 2 3 3 2 3 2" xfId="0"/>
    <cellStyle name="Обычный 4 2 3 3 2 3 2 2" xfId="0"/>
    <cellStyle name="Обычный 4 2 3 3 2 3 2 2 2" xfId="0"/>
    <cellStyle name="Обычный 4 2 3 3 2 3 2 3" xfId="0"/>
    <cellStyle name="Обычный 4 2 3 3 2 3 2 3 2" xfId="0"/>
    <cellStyle name="Обычный 4 2 3 3 2 3 2 4" xfId="0"/>
    <cellStyle name="Обычный 4 2 3 3 2 3 2 4 2" xfId="0"/>
    <cellStyle name="Обычный 4 2 3 3 2 3 2 5" xfId="0"/>
    <cellStyle name="Обычный 4 2 3 3 2 3 3" xfId="0"/>
    <cellStyle name="Обычный 4 2 3 3 2 3 3 2" xfId="0"/>
    <cellStyle name="Обычный 4 2 3 3 2 3 4" xfId="0"/>
    <cellStyle name="Обычный 4 2 3 3 2 3 4 2" xfId="0"/>
    <cellStyle name="Обычный 4 2 3 3 2 3 5" xfId="0"/>
    <cellStyle name="Обычный 4 2 3 3 2 3 5 2" xfId="0"/>
    <cellStyle name="Обычный 4 2 3 3 2 3 6" xfId="0"/>
    <cellStyle name="Обычный 4 2 3 3 2 4" xfId="0"/>
    <cellStyle name="Обычный 4 2 3 3 2 4 2" xfId="0"/>
    <cellStyle name="Обычный 4 2 3 3 2 4 2 2" xfId="0"/>
    <cellStyle name="Обычный 4 2 3 3 2 4 3" xfId="0"/>
    <cellStyle name="Обычный 4 2 3 3 2 4 3 2" xfId="0"/>
    <cellStyle name="Обычный 4 2 3 3 2 4 4" xfId="0"/>
    <cellStyle name="Обычный 4 2 3 3 2 4 4 2" xfId="0"/>
    <cellStyle name="Обычный 4 2 3 3 2 4 5" xfId="0"/>
    <cellStyle name="Обычный 4 2 3 3 2 5" xfId="0"/>
    <cellStyle name="Обычный 4 2 3 3 2 5 2" xfId="0"/>
    <cellStyle name="Обычный 4 2 3 3 2 6" xfId="0"/>
    <cellStyle name="Обычный 4 2 3 3 2 6 2" xfId="0"/>
    <cellStyle name="Обычный 4 2 3 3 2 7" xfId="0"/>
    <cellStyle name="Обычный 4 2 3 3 2 7 2" xfId="0"/>
    <cellStyle name="Обычный 4 2 3 3 2 8" xfId="0"/>
    <cellStyle name="Обычный 4 2 3 3 2_Без баланса" xfId="0"/>
    <cellStyle name="Обычный 4 2 3 3 3" xfId="0"/>
    <cellStyle name="Обычный 4 2 3 3 3 2" xfId="0"/>
    <cellStyle name="Обычный 4 2 3 3 3 2 2" xfId="0"/>
    <cellStyle name="Обычный 4 2 3 3 3 2 2 2" xfId="0"/>
    <cellStyle name="Обычный 4 2 3 3 3 2 3" xfId="0"/>
    <cellStyle name="Обычный 4 2 3 3 3 2 3 2" xfId="0"/>
    <cellStyle name="Обычный 4 2 3 3 3 2 4" xfId="0"/>
    <cellStyle name="Обычный 4 2 3 3 3 2 4 2" xfId="0"/>
    <cellStyle name="Обычный 4 2 3 3 3 2 5" xfId="0"/>
    <cellStyle name="Обычный 4 2 3 3 3 3" xfId="0"/>
    <cellStyle name="Обычный 4 2 3 3 3 3 2" xfId="0"/>
    <cellStyle name="Обычный 4 2 3 3 3 3 2 2" xfId="0"/>
    <cellStyle name="Обычный 4 2 3 3 3 3 3" xfId="0"/>
    <cellStyle name="Обычный 4 2 3 3 3 3 3 2" xfId="0"/>
    <cellStyle name="Обычный 4 2 3 3 3 3 4" xfId="0"/>
    <cellStyle name="Обычный 4 2 3 3 3 3 4 2" xfId="0"/>
    <cellStyle name="Обычный 4 2 3 3 3 3 5" xfId="0"/>
    <cellStyle name="Обычный 4 2 3 3 3 4" xfId="0"/>
    <cellStyle name="Обычный 4 2 3 3 3 4 2" xfId="0"/>
    <cellStyle name="Обычный 4 2 3 3 3 5" xfId="0"/>
    <cellStyle name="Обычный 4 2 3 3 3 5 2" xfId="0"/>
    <cellStyle name="Обычный 4 2 3 3 3 6" xfId="0"/>
    <cellStyle name="Обычный 4 2 3 3 3 6 2" xfId="0"/>
    <cellStyle name="Обычный 4 2 3 3 3 7" xfId="0"/>
    <cellStyle name="Обычный 4 2 3 3 3_Без баланса" xfId="0"/>
    <cellStyle name="Обычный 4 2 3 3 4" xfId="0"/>
    <cellStyle name="Обычный 4 2 3 3 4 2" xfId="0"/>
    <cellStyle name="Обычный 4 2 3 3 4 2 2" xfId="0"/>
    <cellStyle name="Обычный 4 2 3 3 4 2 2 2" xfId="0"/>
    <cellStyle name="Обычный 4 2 3 3 4 2 3" xfId="0"/>
    <cellStyle name="Обычный 4 2 3 3 4 2 3 2" xfId="0"/>
    <cellStyle name="Обычный 4 2 3 3 4 2 4" xfId="0"/>
    <cellStyle name="Обычный 4 2 3 3 4 2 4 2" xfId="0"/>
    <cellStyle name="Обычный 4 2 3 3 4 2 5" xfId="0"/>
    <cellStyle name="Обычный 4 2 3 3 4 3" xfId="0"/>
    <cellStyle name="Обычный 4 2 3 3 4 3 2" xfId="0"/>
    <cellStyle name="Обычный 4 2 3 3 4 4" xfId="0"/>
    <cellStyle name="Обычный 4 2 3 3 4 4 2" xfId="0"/>
    <cellStyle name="Обычный 4 2 3 3 4 5" xfId="0"/>
    <cellStyle name="Обычный 4 2 3 3 4 5 2" xfId="0"/>
    <cellStyle name="Обычный 4 2 3 3 4 6" xfId="0"/>
    <cellStyle name="Обычный 4 2 3 3 5" xfId="0"/>
    <cellStyle name="Обычный 4 2 3 3 5 2" xfId="0"/>
    <cellStyle name="Обычный 4 2 3 3 5 2 2" xfId="0"/>
    <cellStyle name="Обычный 4 2 3 3 5 3" xfId="0"/>
    <cellStyle name="Обычный 4 2 3 3 5 3 2" xfId="0"/>
    <cellStyle name="Обычный 4 2 3 3 5 4" xfId="0"/>
    <cellStyle name="Обычный 4 2 3 3 5 4 2" xfId="0"/>
    <cellStyle name="Обычный 4 2 3 3 5 5" xfId="0"/>
    <cellStyle name="Обычный 4 2 3 3 6" xfId="0"/>
    <cellStyle name="Обычный 4 2 3 3 6 2" xfId="0"/>
    <cellStyle name="Обычный 4 2 3 3 7" xfId="0"/>
    <cellStyle name="Обычный 4 2 3 3 7 2" xfId="0"/>
    <cellStyle name="Обычный 4 2 3 3 8" xfId="0"/>
    <cellStyle name="Обычный 4 2 3 3 8 2" xfId="0"/>
    <cellStyle name="Обычный 4 2 3 3 9" xfId="0"/>
    <cellStyle name="Обычный 4 2 3 3_Без баланса" xfId="0"/>
    <cellStyle name="Обычный 4 2 3 4" xfId="0"/>
    <cellStyle name="Обычный 4 2 3 4 2" xfId="0"/>
    <cellStyle name="Обычный 4 2 3 4 2 2" xfId="0"/>
    <cellStyle name="Обычный 4 2 3 4 2 2 2" xfId="0"/>
    <cellStyle name="Обычный 4 2 3 4 2 2 2 2" xfId="0"/>
    <cellStyle name="Обычный 4 2 3 4 2 2 3" xfId="0"/>
    <cellStyle name="Обычный 4 2 3 4 2 2 3 2" xfId="0"/>
    <cellStyle name="Обычный 4 2 3 4 2 2 4" xfId="0"/>
    <cellStyle name="Обычный 4 2 3 4 2 2 4 2" xfId="0"/>
    <cellStyle name="Обычный 4 2 3 4 2 2 5" xfId="0"/>
    <cellStyle name="Обычный 4 2 3 4 2 3" xfId="0"/>
    <cellStyle name="Обычный 4 2 3 4 2 3 2" xfId="0"/>
    <cellStyle name="Обычный 4 2 3 4 2 3 2 2" xfId="0"/>
    <cellStyle name="Обычный 4 2 3 4 2 3 3" xfId="0"/>
    <cellStyle name="Обычный 4 2 3 4 2 3 3 2" xfId="0"/>
    <cellStyle name="Обычный 4 2 3 4 2 3 4" xfId="0"/>
    <cellStyle name="Обычный 4 2 3 4 2 3 4 2" xfId="0"/>
    <cellStyle name="Обычный 4 2 3 4 2 3 5" xfId="0"/>
    <cellStyle name="Обычный 4 2 3 4 2 4" xfId="0"/>
    <cellStyle name="Обычный 4 2 3 4 2 4 2" xfId="0"/>
    <cellStyle name="Обычный 4 2 3 4 2 5" xfId="0"/>
    <cellStyle name="Обычный 4 2 3 4 2 5 2" xfId="0"/>
    <cellStyle name="Обычный 4 2 3 4 2 6" xfId="0"/>
    <cellStyle name="Обычный 4 2 3 4 2 6 2" xfId="0"/>
    <cellStyle name="Обычный 4 2 3 4 2 7" xfId="0"/>
    <cellStyle name="Обычный 4 2 3 4 2_Без баланса" xfId="0"/>
    <cellStyle name="Обычный 4 2 3 4 3" xfId="0"/>
    <cellStyle name="Обычный 4 2 3 4 3 2" xfId="0"/>
    <cellStyle name="Обычный 4 2 3 4 3 2 2" xfId="0"/>
    <cellStyle name="Обычный 4 2 3 4 3 2 2 2" xfId="0"/>
    <cellStyle name="Обычный 4 2 3 4 3 2 3" xfId="0"/>
    <cellStyle name="Обычный 4 2 3 4 3 2 3 2" xfId="0"/>
    <cellStyle name="Обычный 4 2 3 4 3 2 4" xfId="0"/>
    <cellStyle name="Обычный 4 2 3 4 3 2 4 2" xfId="0"/>
    <cellStyle name="Обычный 4 2 3 4 3 2 5" xfId="0"/>
    <cellStyle name="Обычный 4 2 3 4 3 3" xfId="0"/>
    <cellStyle name="Обычный 4 2 3 4 3 3 2" xfId="0"/>
    <cellStyle name="Обычный 4 2 3 4 3 4" xfId="0"/>
    <cellStyle name="Обычный 4 2 3 4 3 4 2" xfId="0"/>
    <cellStyle name="Обычный 4 2 3 4 3 5" xfId="0"/>
    <cellStyle name="Обычный 4 2 3 4 3 5 2" xfId="0"/>
    <cellStyle name="Обычный 4 2 3 4 3 6" xfId="0"/>
    <cellStyle name="Обычный 4 2 3 4 4" xfId="0"/>
    <cellStyle name="Обычный 4 2 3 4 4 2" xfId="0"/>
    <cellStyle name="Обычный 4 2 3 4 4 2 2" xfId="0"/>
    <cellStyle name="Обычный 4 2 3 4 4 3" xfId="0"/>
    <cellStyle name="Обычный 4 2 3 4 4 3 2" xfId="0"/>
    <cellStyle name="Обычный 4 2 3 4 4 4" xfId="0"/>
    <cellStyle name="Обычный 4 2 3 4 4 4 2" xfId="0"/>
    <cellStyle name="Обычный 4 2 3 4 4 5" xfId="0"/>
    <cellStyle name="Обычный 4 2 3 4 5" xfId="0"/>
    <cellStyle name="Обычный 4 2 3 4 5 2" xfId="0"/>
    <cellStyle name="Обычный 4 2 3 4 6" xfId="0"/>
    <cellStyle name="Обычный 4 2 3 4 6 2" xfId="0"/>
    <cellStyle name="Обычный 4 2 3 4 7" xfId="0"/>
    <cellStyle name="Обычный 4 2 3 4 7 2" xfId="0"/>
    <cellStyle name="Обычный 4 2 3 4 8" xfId="0"/>
    <cellStyle name="Обычный 4 2 3 4_Без баланса" xfId="0"/>
    <cellStyle name="Обычный 4 2 3 5" xfId="0"/>
    <cellStyle name="Обычный 4 2 3 5 2" xfId="0"/>
    <cellStyle name="Обычный 4 2 3 5 2 2" xfId="0"/>
    <cellStyle name="Обычный 4 2 3 5 2 2 2" xfId="0"/>
    <cellStyle name="Обычный 4 2 3 5 2 2 2 2" xfId="0"/>
    <cellStyle name="Обычный 4 2 3 5 2 2 3" xfId="0"/>
    <cellStyle name="Обычный 4 2 3 5 2 2 3 2" xfId="0"/>
    <cellStyle name="Обычный 4 2 3 5 2 2 4" xfId="0"/>
    <cellStyle name="Обычный 4 2 3 5 2 2 4 2" xfId="0"/>
    <cellStyle name="Обычный 4 2 3 5 2 2 5" xfId="0"/>
    <cellStyle name="Обычный 4 2 3 5 2 3" xfId="0"/>
    <cellStyle name="Обычный 4 2 3 5 2 3 2" xfId="0"/>
    <cellStyle name="Обычный 4 2 3 5 2 3 2 2" xfId="0"/>
    <cellStyle name="Обычный 4 2 3 5 2 3 3" xfId="0"/>
    <cellStyle name="Обычный 4 2 3 5 2 3 3 2" xfId="0"/>
    <cellStyle name="Обычный 4 2 3 5 2 3 4" xfId="0"/>
    <cellStyle name="Обычный 4 2 3 5 2 3 4 2" xfId="0"/>
    <cellStyle name="Обычный 4 2 3 5 2 3 5" xfId="0"/>
    <cellStyle name="Обычный 4 2 3 5 2 4" xfId="0"/>
    <cellStyle name="Обычный 4 2 3 5 2 4 2" xfId="0"/>
    <cellStyle name="Обычный 4 2 3 5 2 5" xfId="0"/>
    <cellStyle name="Обычный 4 2 3 5 2 5 2" xfId="0"/>
    <cellStyle name="Обычный 4 2 3 5 2 6" xfId="0"/>
    <cellStyle name="Обычный 4 2 3 5 2 6 2" xfId="0"/>
    <cellStyle name="Обычный 4 2 3 5 2 7" xfId="0"/>
    <cellStyle name="Обычный 4 2 3 5 2_Без баланса" xfId="0"/>
    <cellStyle name="Обычный 4 2 3 5 3" xfId="0"/>
    <cellStyle name="Обычный 4 2 3 5 3 2" xfId="0"/>
    <cellStyle name="Обычный 4 2 3 5 3 2 2" xfId="0"/>
    <cellStyle name="Обычный 4 2 3 5 3 3" xfId="0"/>
    <cellStyle name="Обычный 4 2 3 5 3 3 2" xfId="0"/>
    <cellStyle name="Обычный 4 2 3 5 3 4" xfId="0"/>
    <cellStyle name="Обычный 4 2 3 5 3 4 2" xfId="0"/>
    <cellStyle name="Обычный 4 2 3 5 3 5" xfId="0"/>
    <cellStyle name="Обычный 4 2 3 5 4" xfId="0"/>
    <cellStyle name="Обычный 4 2 3 5 4 2" xfId="0"/>
    <cellStyle name="Обычный 4 2 3 5 4 2 2" xfId="0"/>
    <cellStyle name="Обычный 4 2 3 5 4 3" xfId="0"/>
    <cellStyle name="Обычный 4 2 3 5 4 3 2" xfId="0"/>
    <cellStyle name="Обычный 4 2 3 5 4 4" xfId="0"/>
    <cellStyle name="Обычный 4 2 3 5 4 4 2" xfId="0"/>
    <cellStyle name="Обычный 4 2 3 5 4 5" xfId="0"/>
    <cellStyle name="Обычный 4 2 3 5 5" xfId="0"/>
    <cellStyle name="Обычный 4 2 3 5 5 2" xfId="0"/>
    <cellStyle name="Обычный 4 2 3 5 6" xfId="0"/>
    <cellStyle name="Обычный 4 2 3 5 6 2" xfId="0"/>
    <cellStyle name="Обычный 4 2 3 5 7" xfId="0"/>
    <cellStyle name="Обычный 4 2 3 5 7 2" xfId="0"/>
    <cellStyle name="Обычный 4 2 3 5 8" xfId="0"/>
    <cellStyle name="Обычный 4 2 3 5_Без баланса" xfId="0"/>
    <cellStyle name="Обычный 4 2 3 6" xfId="0"/>
    <cellStyle name="Обычный 4 2 3 6 10" xfId="0"/>
    <cellStyle name="Обычный 4 2 3 6 2" xfId="0"/>
    <cellStyle name="Обычный 4 2 3 6 2 2" xfId="0"/>
    <cellStyle name="Обычный 4 2 3 6 2 2 2" xfId="0"/>
    <cellStyle name="Обычный 4 2 3 6 2 2 2 2" xfId="0"/>
    <cellStyle name="Обычный 4 2 3 6 2 2 3" xfId="0"/>
    <cellStyle name="Обычный 4 2 3 6 2 2 3 2" xfId="0"/>
    <cellStyle name="Обычный 4 2 3 6 2 2 4" xfId="0"/>
    <cellStyle name="Обычный 4 2 3 6 2 2 4 2" xfId="0"/>
    <cellStyle name="Обычный 4 2 3 6 2 2 5" xfId="0"/>
    <cellStyle name="Обычный 4 2 3 6 2 3" xfId="0"/>
    <cellStyle name="Обычный 4 2 3 6 2 3 2" xfId="0"/>
    <cellStyle name="Обычный 4 2 3 6 2 4" xfId="0"/>
    <cellStyle name="Обычный 4 2 3 6 2 4 2" xfId="0"/>
    <cellStyle name="Обычный 4 2 3 6 2 5" xfId="0"/>
    <cellStyle name="Обычный 4 2 3 6 2 5 2" xfId="0"/>
    <cellStyle name="Обычный 4 2 3 6 2 6" xfId="0"/>
    <cellStyle name="Обычный 4 2 3 6 2_Без баланса" xfId="0"/>
    <cellStyle name="Обычный 4 2 3 6 3" xfId="0"/>
    <cellStyle name="Обычный 4 2 3 6 3 2" xfId="0"/>
    <cellStyle name="Обычный 4 2 3 6 3 2 2" xfId="0"/>
    <cellStyle name="Обычный 4 2 3 6 3 3" xfId="0"/>
    <cellStyle name="Обычный 4 2 3 6 3 3 2" xfId="0"/>
    <cellStyle name="Обычный 4 2 3 6 3 4" xfId="0"/>
    <cellStyle name="Обычный 4 2 3 6 3 4 2" xfId="0"/>
    <cellStyle name="Обычный 4 2 3 6 3 5" xfId="0"/>
    <cellStyle name="Обычный 4 2 3 6 4" xfId="0"/>
    <cellStyle name="Обычный 4 2 3 6 4 2" xfId="0"/>
    <cellStyle name="Обычный 4 2 3 6 4 2 2" xfId="0"/>
    <cellStyle name="Обычный 4 2 3 6 4 3" xfId="0"/>
    <cellStyle name="Обычный 4 2 3 6 4 3 2" xfId="0"/>
    <cellStyle name="Обычный 4 2 3 6 4 4" xfId="0"/>
    <cellStyle name="Обычный 4 2 3 6 4 4 2" xfId="0"/>
    <cellStyle name="Обычный 4 2 3 6 4 5" xfId="0"/>
    <cellStyle name="Обычный 4 2 3 6 5" xfId="0"/>
    <cellStyle name="Обычный 4 2 3 6 5 2" xfId="0"/>
    <cellStyle name="Обычный 4 2 3 6 5 2 2" xfId="0"/>
    <cellStyle name="Обычный 4 2 3 6 5 3" xfId="0"/>
    <cellStyle name="Обычный 4 2 3 6 5 3 2" xfId="0"/>
    <cellStyle name="Обычный 4 2 3 6 5 4" xfId="0"/>
    <cellStyle name="Обычный 4 2 3 6 5 4 2" xfId="0"/>
    <cellStyle name="Обычный 4 2 3 6 5 5" xfId="0"/>
    <cellStyle name="Обычный 4 2 3 6 6" xfId="0"/>
    <cellStyle name="Обычный 4 2 3 6 6 2" xfId="0"/>
    <cellStyle name="Обычный 4 2 3 6 6 2 2" xfId="0"/>
    <cellStyle name="Обычный 4 2 3 6 6 3" xfId="0"/>
    <cellStyle name="Обычный 4 2 3 6 6 3 2" xfId="0"/>
    <cellStyle name="Обычный 4 2 3 6 6 4" xfId="0"/>
    <cellStyle name="Обычный 4 2 3 6 6 4 2" xfId="0"/>
    <cellStyle name="Обычный 4 2 3 6 6 5" xfId="0"/>
    <cellStyle name="Обычный 4 2 3 6 7" xfId="0"/>
    <cellStyle name="Обычный 4 2 3 6 7 2" xfId="0"/>
    <cellStyle name="Обычный 4 2 3 6 8" xfId="0"/>
    <cellStyle name="Обычный 4 2 3 6 8 2" xfId="0"/>
    <cellStyle name="Обычный 4 2 3 6 9" xfId="0"/>
    <cellStyle name="Обычный 4 2 3 6 9 2" xfId="0"/>
    <cellStyle name="Обычный 4 2 3 6_Без баланса" xfId="0"/>
    <cellStyle name="Обычный 4 2 3 7" xfId="0"/>
    <cellStyle name="Обычный 4 2 3 7 2" xfId="0"/>
    <cellStyle name="Обычный 4 2 3 7 2 2" xfId="0"/>
    <cellStyle name="Обычный 4 2 3 7 2 2 2" xfId="0"/>
    <cellStyle name="Обычный 4 2 3 7 2 3" xfId="0"/>
    <cellStyle name="Обычный 4 2 3 7 2 3 2" xfId="0"/>
    <cellStyle name="Обычный 4 2 3 7 2 4" xfId="0"/>
    <cellStyle name="Обычный 4 2 3 7 2 4 2" xfId="0"/>
    <cellStyle name="Обычный 4 2 3 7 2 5" xfId="0"/>
    <cellStyle name="Обычный 4 2 3 7 3" xfId="0"/>
    <cellStyle name="Обычный 4 2 3 7 3 2" xfId="0"/>
    <cellStyle name="Обычный 4 2 3 7 3 2 2" xfId="0"/>
    <cellStyle name="Обычный 4 2 3 7 3 3" xfId="0"/>
    <cellStyle name="Обычный 4 2 3 7 3 3 2" xfId="0"/>
    <cellStyle name="Обычный 4 2 3 7 3 4" xfId="0"/>
    <cellStyle name="Обычный 4 2 3 7 3 4 2" xfId="0"/>
    <cellStyle name="Обычный 4 2 3 7 3 5" xfId="0"/>
    <cellStyle name="Обычный 4 2 3 7 4" xfId="0"/>
    <cellStyle name="Обычный 4 2 3 7 4 2" xfId="0"/>
    <cellStyle name="Обычный 4 2 3 7 5" xfId="0"/>
    <cellStyle name="Обычный 4 2 3 7 5 2" xfId="0"/>
    <cellStyle name="Обычный 4 2 3 7 6" xfId="0"/>
    <cellStyle name="Обычный 4 2 3 7 6 2" xfId="0"/>
    <cellStyle name="Обычный 4 2 3 7 7" xfId="0"/>
    <cellStyle name="Обычный 4 2 3 7_Без баланса" xfId="0"/>
    <cellStyle name="Обычный 4 2 3 8" xfId="0"/>
    <cellStyle name="Обычный 4 2 3 8 2" xfId="0"/>
    <cellStyle name="Обычный 4 2 3 8 2 2" xfId="0"/>
    <cellStyle name="Обычный 4 2 3 8 2 2 2" xfId="0"/>
    <cellStyle name="Обычный 4 2 3 8 2 3" xfId="0"/>
    <cellStyle name="Обычный 4 2 3 8 2 3 2" xfId="0"/>
    <cellStyle name="Обычный 4 2 3 8 2 4" xfId="0"/>
    <cellStyle name="Обычный 4 2 3 8 2 4 2" xfId="0"/>
    <cellStyle name="Обычный 4 2 3 8 2 5" xfId="0"/>
    <cellStyle name="Обычный 4 2 3 8 3" xfId="0"/>
    <cellStyle name="Обычный 4 2 3 8 3 2" xfId="0"/>
    <cellStyle name="Обычный 4 2 3 8 3 2 2" xfId="0"/>
    <cellStyle name="Обычный 4 2 3 8 3 3" xfId="0"/>
    <cellStyle name="Обычный 4 2 3 8 3 3 2" xfId="0"/>
    <cellStyle name="Обычный 4 2 3 8 3 4" xfId="0"/>
    <cellStyle name="Обычный 4 2 3 8 3 4 2" xfId="0"/>
    <cellStyle name="Обычный 4 2 3 8 3 5" xfId="0"/>
    <cellStyle name="Обычный 4 2 3 8 4" xfId="0"/>
    <cellStyle name="Обычный 4 2 3 8 4 2" xfId="0"/>
    <cellStyle name="Обычный 4 2 3 8 5" xfId="0"/>
    <cellStyle name="Обычный 4 2 3 8 5 2" xfId="0"/>
    <cellStyle name="Обычный 4 2 3 8 6" xfId="0"/>
    <cellStyle name="Обычный 4 2 3 8 6 2" xfId="0"/>
    <cellStyle name="Обычный 4 2 3 8 7" xfId="0"/>
    <cellStyle name="Обычный 4 2 3 8_Без баланса" xfId="0"/>
    <cellStyle name="Обычный 4 2 3 9" xfId="0"/>
    <cellStyle name="Обычный 4 2 3 9 2" xfId="0"/>
    <cellStyle name="Обычный 4 2 3 9 2 2" xfId="0"/>
    <cellStyle name="Обычный 4 2 3 9 2 2 2" xfId="0"/>
    <cellStyle name="Обычный 4 2 3 9 2 3" xfId="0"/>
    <cellStyle name="Обычный 4 2 3 9 2 3 2" xfId="0"/>
    <cellStyle name="Обычный 4 2 3 9 2 4" xfId="0"/>
    <cellStyle name="Обычный 4 2 3 9 2 4 2" xfId="0"/>
    <cellStyle name="Обычный 4 2 3 9 2 5" xfId="0"/>
    <cellStyle name="Обычный 4 2 3 9 3" xfId="0"/>
    <cellStyle name="Обычный 4 2 3 9 3 2" xfId="0"/>
    <cellStyle name="Обычный 4 2 3 9 4" xfId="0"/>
    <cellStyle name="Обычный 4 2 3 9 4 2" xfId="0"/>
    <cellStyle name="Обычный 4 2 3 9 5" xfId="0"/>
    <cellStyle name="Обычный 4 2 3 9 5 2" xfId="0"/>
    <cellStyle name="Обычный 4 2 3 9 6" xfId="0"/>
    <cellStyle name="Обычный 4 2 3 9_Без баланса" xfId="0"/>
    <cellStyle name="Обычный 4 2 30" xfId="0"/>
    <cellStyle name="Обычный 4 2 31" xfId="0"/>
    <cellStyle name="Обычный 4 2 32" xfId="0"/>
    <cellStyle name="Обычный 4 2 33" xfId="0"/>
    <cellStyle name="Обычный 4 2 34" xfId="0"/>
    <cellStyle name="Обычный 4 2 35" xfId="0"/>
    <cellStyle name="Обычный 4 2 36" xfId="0"/>
    <cellStyle name="Обычный 4 2 37" xfId="0"/>
    <cellStyle name="Обычный 4 2 38" xfId="0"/>
    <cellStyle name="Обычный 4 2 39" xfId="0"/>
    <cellStyle name="Обычный 4 2 3_Без баланса" xfId="0"/>
    <cellStyle name="Обычный 4 2 4" xfId="0"/>
    <cellStyle name="Обычный 4 2 4 10" xfId="0"/>
    <cellStyle name="Обычный 4 2 4 10 2" xfId="0"/>
    <cellStyle name="Обычный 4 2 4 10 2 2" xfId="0"/>
    <cellStyle name="Обычный 4 2 4 10 3" xfId="0"/>
    <cellStyle name="Обычный 4 2 4 10 3 2" xfId="0"/>
    <cellStyle name="Обычный 4 2 4 10 4" xfId="0"/>
    <cellStyle name="Обычный 4 2 4 10 4 2" xfId="0"/>
    <cellStyle name="Обычный 4 2 4 10 5" xfId="0"/>
    <cellStyle name="Обычный 4 2 4 11" xfId="0"/>
    <cellStyle name="Обычный 4 2 4 11 2" xfId="0"/>
    <cellStyle name="Обычный 4 2 4 12" xfId="0"/>
    <cellStyle name="Обычный 4 2 4 12 2" xfId="0"/>
    <cellStyle name="Обычный 4 2 4 13" xfId="0"/>
    <cellStyle name="Обычный 4 2 4 13 2" xfId="0"/>
    <cellStyle name="Обычный 4 2 4 14" xfId="0"/>
    <cellStyle name="Обычный 4 2 4 2" xfId="0"/>
    <cellStyle name="Обычный 4 2 4 2 2" xfId="0"/>
    <cellStyle name="Обычный 4 2 4 2 2 2" xfId="0"/>
    <cellStyle name="Обычный 4 2 4 2 2 2 2" xfId="0"/>
    <cellStyle name="Обычный 4 2 4 2 2 2 2 2" xfId="0"/>
    <cellStyle name="Обычный 4 2 4 2 2 2 2 2 2" xfId="0"/>
    <cellStyle name="Обычный 4 2 4 2 2 2 2 3" xfId="0"/>
    <cellStyle name="Обычный 4 2 4 2 2 2 2 3 2" xfId="0"/>
    <cellStyle name="Обычный 4 2 4 2 2 2 2 4" xfId="0"/>
    <cellStyle name="Обычный 4 2 4 2 2 2 2 4 2" xfId="0"/>
    <cellStyle name="Обычный 4 2 4 2 2 2 2 5" xfId="0"/>
    <cellStyle name="Обычный 4 2 4 2 2 2 3" xfId="0"/>
    <cellStyle name="Обычный 4 2 4 2 2 2 3 2" xfId="0"/>
    <cellStyle name="Обычный 4 2 4 2 2 2 3 2 2" xfId="0"/>
    <cellStyle name="Обычный 4 2 4 2 2 2 3 3" xfId="0"/>
    <cellStyle name="Обычный 4 2 4 2 2 2 3 3 2" xfId="0"/>
    <cellStyle name="Обычный 4 2 4 2 2 2 3 4" xfId="0"/>
    <cellStyle name="Обычный 4 2 4 2 2 2 3 4 2" xfId="0"/>
    <cellStyle name="Обычный 4 2 4 2 2 2 3 5" xfId="0"/>
    <cellStyle name="Обычный 4 2 4 2 2 2 4" xfId="0"/>
    <cellStyle name="Обычный 4 2 4 2 2 2 4 2" xfId="0"/>
    <cellStyle name="Обычный 4 2 4 2 2 2 5" xfId="0"/>
    <cellStyle name="Обычный 4 2 4 2 2 2 5 2" xfId="0"/>
    <cellStyle name="Обычный 4 2 4 2 2 2 6" xfId="0"/>
    <cellStyle name="Обычный 4 2 4 2 2 2 6 2" xfId="0"/>
    <cellStyle name="Обычный 4 2 4 2 2 2 7" xfId="0"/>
    <cellStyle name="Обычный 4 2 4 2 2 2_Без баланса" xfId="0"/>
    <cellStyle name="Обычный 4 2 4 2 2 3" xfId="0"/>
    <cellStyle name="Обычный 4 2 4 2 2 3 2" xfId="0"/>
    <cellStyle name="Обычный 4 2 4 2 2 3 2 2" xfId="0"/>
    <cellStyle name="Обычный 4 2 4 2 2 3 2 2 2" xfId="0"/>
    <cellStyle name="Обычный 4 2 4 2 2 3 2 3" xfId="0"/>
    <cellStyle name="Обычный 4 2 4 2 2 3 2 3 2" xfId="0"/>
    <cellStyle name="Обычный 4 2 4 2 2 3 2 4" xfId="0"/>
    <cellStyle name="Обычный 4 2 4 2 2 3 2 4 2" xfId="0"/>
    <cellStyle name="Обычный 4 2 4 2 2 3 2 5" xfId="0"/>
    <cellStyle name="Обычный 4 2 4 2 2 3 3" xfId="0"/>
    <cellStyle name="Обычный 4 2 4 2 2 3 3 2" xfId="0"/>
    <cellStyle name="Обычный 4 2 4 2 2 3 4" xfId="0"/>
    <cellStyle name="Обычный 4 2 4 2 2 3 4 2" xfId="0"/>
    <cellStyle name="Обычный 4 2 4 2 2 3 5" xfId="0"/>
    <cellStyle name="Обычный 4 2 4 2 2 3 5 2" xfId="0"/>
    <cellStyle name="Обычный 4 2 4 2 2 3 6" xfId="0"/>
    <cellStyle name="Обычный 4 2 4 2 2 4" xfId="0"/>
    <cellStyle name="Обычный 4 2 4 2 2 4 2" xfId="0"/>
    <cellStyle name="Обычный 4 2 4 2 2 4 2 2" xfId="0"/>
    <cellStyle name="Обычный 4 2 4 2 2 4 3" xfId="0"/>
    <cellStyle name="Обычный 4 2 4 2 2 4 3 2" xfId="0"/>
    <cellStyle name="Обычный 4 2 4 2 2 4 4" xfId="0"/>
    <cellStyle name="Обычный 4 2 4 2 2 4 4 2" xfId="0"/>
    <cellStyle name="Обычный 4 2 4 2 2 4 5" xfId="0"/>
    <cellStyle name="Обычный 4 2 4 2 2 5" xfId="0"/>
    <cellStyle name="Обычный 4 2 4 2 2 5 2" xfId="0"/>
    <cellStyle name="Обычный 4 2 4 2 2 6" xfId="0"/>
    <cellStyle name="Обычный 4 2 4 2 2 6 2" xfId="0"/>
    <cellStyle name="Обычный 4 2 4 2 2 7" xfId="0"/>
    <cellStyle name="Обычный 4 2 4 2 2 7 2" xfId="0"/>
    <cellStyle name="Обычный 4 2 4 2 2 8" xfId="0"/>
    <cellStyle name="Обычный 4 2 4 2 2_Без баланса" xfId="0"/>
    <cellStyle name="Обычный 4 2 4 2 3" xfId="0"/>
    <cellStyle name="Обычный 4 2 4 2 3 2" xfId="0"/>
    <cellStyle name="Обычный 4 2 4 2 3 2 2" xfId="0"/>
    <cellStyle name="Обычный 4 2 4 2 3 2 2 2" xfId="0"/>
    <cellStyle name="Обычный 4 2 4 2 3 2 3" xfId="0"/>
    <cellStyle name="Обычный 4 2 4 2 3 2 3 2" xfId="0"/>
    <cellStyle name="Обычный 4 2 4 2 3 2 4" xfId="0"/>
    <cellStyle name="Обычный 4 2 4 2 3 2 4 2" xfId="0"/>
    <cellStyle name="Обычный 4 2 4 2 3 2 5" xfId="0"/>
    <cellStyle name="Обычный 4 2 4 2 3 3" xfId="0"/>
    <cellStyle name="Обычный 4 2 4 2 3 3 2" xfId="0"/>
    <cellStyle name="Обычный 4 2 4 2 3 3 2 2" xfId="0"/>
    <cellStyle name="Обычный 4 2 4 2 3 3 3" xfId="0"/>
    <cellStyle name="Обычный 4 2 4 2 3 3 3 2" xfId="0"/>
    <cellStyle name="Обычный 4 2 4 2 3 3 4" xfId="0"/>
    <cellStyle name="Обычный 4 2 4 2 3 3 4 2" xfId="0"/>
    <cellStyle name="Обычный 4 2 4 2 3 3 5" xfId="0"/>
    <cellStyle name="Обычный 4 2 4 2 3 4" xfId="0"/>
    <cellStyle name="Обычный 4 2 4 2 3 4 2" xfId="0"/>
    <cellStyle name="Обычный 4 2 4 2 3 5" xfId="0"/>
    <cellStyle name="Обычный 4 2 4 2 3 5 2" xfId="0"/>
    <cellStyle name="Обычный 4 2 4 2 3 6" xfId="0"/>
    <cellStyle name="Обычный 4 2 4 2 3 6 2" xfId="0"/>
    <cellStyle name="Обычный 4 2 4 2 3 7" xfId="0"/>
    <cellStyle name="Обычный 4 2 4 2 3_Без баланса" xfId="0"/>
    <cellStyle name="Обычный 4 2 4 2 4" xfId="0"/>
    <cellStyle name="Обычный 4 2 4 2 4 2" xfId="0"/>
    <cellStyle name="Обычный 4 2 4 2 4 2 2" xfId="0"/>
    <cellStyle name="Обычный 4 2 4 2 4 2 2 2" xfId="0"/>
    <cellStyle name="Обычный 4 2 4 2 4 2 3" xfId="0"/>
    <cellStyle name="Обычный 4 2 4 2 4 2 3 2" xfId="0"/>
    <cellStyle name="Обычный 4 2 4 2 4 2 4" xfId="0"/>
    <cellStyle name="Обычный 4 2 4 2 4 2 4 2" xfId="0"/>
    <cellStyle name="Обычный 4 2 4 2 4 2 5" xfId="0"/>
    <cellStyle name="Обычный 4 2 4 2 4 3" xfId="0"/>
    <cellStyle name="Обычный 4 2 4 2 4 3 2" xfId="0"/>
    <cellStyle name="Обычный 4 2 4 2 4 4" xfId="0"/>
    <cellStyle name="Обычный 4 2 4 2 4 4 2" xfId="0"/>
    <cellStyle name="Обычный 4 2 4 2 4 5" xfId="0"/>
    <cellStyle name="Обычный 4 2 4 2 4 5 2" xfId="0"/>
    <cellStyle name="Обычный 4 2 4 2 4 6" xfId="0"/>
    <cellStyle name="Обычный 4 2 4 2 5" xfId="0"/>
    <cellStyle name="Обычный 4 2 4 2 5 2" xfId="0"/>
    <cellStyle name="Обычный 4 2 4 2 5 2 2" xfId="0"/>
    <cellStyle name="Обычный 4 2 4 2 5 3" xfId="0"/>
    <cellStyle name="Обычный 4 2 4 2 5 3 2" xfId="0"/>
    <cellStyle name="Обычный 4 2 4 2 5 4" xfId="0"/>
    <cellStyle name="Обычный 4 2 4 2 5 4 2" xfId="0"/>
    <cellStyle name="Обычный 4 2 4 2 5 5" xfId="0"/>
    <cellStyle name="Обычный 4 2 4 2 6" xfId="0"/>
    <cellStyle name="Обычный 4 2 4 2 6 2" xfId="0"/>
    <cellStyle name="Обычный 4 2 4 2 7" xfId="0"/>
    <cellStyle name="Обычный 4 2 4 2 7 2" xfId="0"/>
    <cellStyle name="Обычный 4 2 4 2 8" xfId="0"/>
    <cellStyle name="Обычный 4 2 4 2 8 2" xfId="0"/>
    <cellStyle name="Обычный 4 2 4 2 9" xfId="0"/>
    <cellStyle name="Обычный 4 2 4 2_Без баланса" xfId="0"/>
    <cellStyle name="Обычный 4 2 4 3" xfId="0"/>
    <cellStyle name="Обычный 4 2 4 3 2" xfId="0"/>
    <cellStyle name="Обычный 4 2 4 3 2 2" xfId="0"/>
    <cellStyle name="Обычный 4 2 4 3 2 2 2" xfId="0"/>
    <cellStyle name="Обычный 4 2 4 3 2 2 2 2" xfId="0"/>
    <cellStyle name="Обычный 4 2 4 3 2 2 3" xfId="0"/>
    <cellStyle name="Обычный 4 2 4 3 2 2 3 2" xfId="0"/>
    <cellStyle name="Обычный 4 2 4 3 2 2 4" xfId="0"/>
    <cellStyle name="Обычный 4 2 4 3 2 2 4 2" xfId="0"/>
    <cellStyle name="Обычный 4 2 4 3 2 2 5" xfId="0"/>
    <cellStyle name="Обычный 4 2 4 3 2 3" xfId="0"/>
    <cellStyle name="Обычный 4 2 4 3 2 3 2" xfId="0"/>
    <cellStyle name="Обычный 4 2 4 3 2 3 2 2" xfId="0"/>
    <cellStyle name="Обычный 4 2 4 3 2 3 3" xfId="0"/>
    <cellStyle name="Обычный 4 2 4 3 2 3 3 2" xfId="0"/>
    <cellStyle name="Обычный 4 2 4 3 2 3 4" xfId="0"/>
    <cellStyle name="Обычный 4 2 4 3 2 3 4 2" xfId="0"/>
    <cellStyle name="Обычный 4 2 4 3 2 3 5" xfId="0"/>
    <cellStyle name="Обычный 4 2 4 3 2 4" xfId="0"/>
    <cellStyle name="Обычный 4 2 4 3 2 4 2" xfId="0"/>
    <cellStyle name="Обычный 4 2 4 3 2 5" xfId="0"/>
    <cellStyle name="Обычный 4 2 4 3 2 5 2" xfId="0"/>
    <cellStyle name="Обычный 4 2 4 3 2 6" xfId="0"/>
    <cellStyle name="Обычный 4 2 4 3 2 6 2" xfId="0"/>
    <cellStyle name="Обычный 4 2 4 3 2 7" xfId="0"/>
    <cellStyle name="Обычный 4 2 4 3 2_Без баланса" xfId="0"/>
    <cellStyle name="Обычный 4 2 4 3 3" xfId="0"/>
    <cellStyle name="Обычный 4 2 4 3 3 2" xfId="0"/>
    <cellStyle name="Обычный 4 2 4 3 3 2 2" xfId="0"/>
    <cellStyle name="Обычный 4 2 4 3 3 2 2 2" xfId="0"/>
    <cellStyle name="Обычный 4 2 4 3 3 2 3" xfId="0"/>
    <cellStyle name="Обычный 4 2 4 3 3 2 3 2" xfId="0"/>
    <cellStyle name="Обычный 4 2 4 3 3 2 4" xfId="0"/>
    <cellStyle name="Обычный 4 2 4 3 3 2 4 2" xfId="0"/>
    <cellStyle name="Обычный 4 2 4 3 3 2 5" xfId="0"/>
    <cellStyle name="Обычный 4 2 4 3 3 3" xfId="0"/>
    <cellStyle name="Обычный 4 2 4 3 3 3 2" xfId="0"/>
    <cellStyle name="Обычный 4 2 4 3 3 4" xfId="0"/>
    <cellStyle name="Обычный 4 2 4 3 3 4 2" xfId="0"/>
    <cellStyle name="Обычный 4 2 4 3 3 5" xfId="0"/>
    <cellStyle name="Обычный 4 2 4 3 3 5 2" xfId="0"/>
    <cellStyle name="Обычный 4 2 4 3 3 6" xfId="0"/>
    <cellStyle name="Обычный 4 2 4 3 4" xfId="0"/>
    <cellStyle name="Обычный 4 2 4 3 4 2" xfId="0"/>
    <cellStyle name="Обычный 4 2 4 3 4 2 2" xfId="0"/>
    <cellStyle name="Обычный 4 2 4 3 4 3" xfId="0"/>
    <cellStyle name="Обычный 4 2 4 3 4 3 2" xfId="0"/>
    <cellStyle name="Обычный 4 2 4 3 4 4" xfId="0"/>
    <cellStyle name="Обычный 4 2 4 3 4 4 2" xfId="0"/>
    <cellStyle name="Обычный 4 2 4 3 4 5" xfId="0"/>
    <cellStyle name="Обычный 4 2 4 3 5" xfId="0"/>
    <cellStyle name="Обычный 4 2 4 3 5 2" xfId="0"/>
    <cellStyle name="Обычный 4 2 4 3 6" xfId="0"/>
    <cellStyle name="Обычный 4 2 4 3 6 2" xfId="0"/>
    <cellStyle name="Обычный 4 2 4 3 7" xfId="0"/>
    <cellStyle name="Обычный 4 2 4 3 7 2" xfId="0"/>
    <cellStyle name="Обычный 4 2 4 3 8" xfId="0"/>
    <cellStyle name="Обычный 4 2 4 3_Без баланса" xfId="0"/>
    <cellStyle name="Обычный 4 2 4 4" xfId="0"/>
    <cellStyle name="Обычный 4 2 4 4 2" xfId="0"/>
    <cellStyle name="Обычный 4 2 4 4 2 2" xfId="0"/>
    <cellStyle name="Обычный 4 2 4 4 2 2 2" xfId="0"/>
    <cellStyle name="Обычный 4 2 4 4 2 2 2 2" xfId="0"/>
    <cellStyle name="Обычный 4 2 4 4 2 2 3" xfId="0"/>
    <cellStyle name="Обычный 4 2 4 4 2 2 3 2" xfId="0"/>
    <cellStyle name="Обычный 4 2 4 4 2 2 4" xfId="0"/>
    <cellStyle name="Обычный 4 2 4 4 2 2 4 2" xfId="0"/>
    <cellStyle name="Обычный 4 2 4 4 2 2 5" xfId="0"/>
    <cellStyle name="Обычный 4 2 4 4 2 3" xfId="0"/>
    <cellStyle name="Обычный 4 2 4 4 2 3 2" xfId="0"/>
    <cellStyle name="Обычный 4 2 4 4 2 3 2 2" xfId="0"/>
    <cellStyle name="Обычный 4 2 4 4 2 3 3" xfId="0"/>
    <cellStyle name="Обычный 4 2 4 4 2 3 3 2" xfId="0"/>
    <cellStyle name="Обычный 4 2 4 4 2 3 4" xfId="0"/>
    <cellStyle name="Обычный 4 2 4 4 2 3 4 2" xfId="0"/>
    <cellStyle name="Обычный 4 2 4 4 2 3 5" xfId="0"/>
    <cellStyle name="Обычный 4 2 4 4 2 4" xfId="0"/>
    <cellStyle name="Обычный 4 2 4 4 2 4 2" xfId="0"/>
    <cellStyle name="Обычный 4 2 4 4 2 5" xfId="0"/>
    <cellStyle name="Обычный 4 2 4 4 2 5 2" xfId="0"/>
    <cellStyle name="Обычный 4 2 4 4 2 6" xfId="0"/>
    <cellStyle name="Обычный 4 2 4 4 2 6 2" xfId="0"/>
    <cellStyle name="Обычный 4 2 4 4 2 7" xfId="0"/>
    <cellStyle name="Обычный 4 2 4 4 2_Без баланса" xfId="0"/>
    <cellStyle name="Обычный 4 2 4 4 3" xfId="0"/>
    <cellStyle name="Обычный 4 2 4 4 3 2" xfId="0"/>
    <cellStyle name="Обычный 4 2 4 4 3 2 2" xfId="0"/>
    <cellStyle name="Обычный 4 2 4 4 3 3" xfId="0"/>
    <cellStyle name="Обычный 4 2 4 4 3 3 2" xfId="0"/>
    <cellStyle name="Обычный 4 2 4 4 3 4" xfId="0"/>
    <cellStyle name="Обычный 4 2 4 4 3 4 2" xfId="0"/>
    <cellStyle name="Обычный 4 2 4 4 3 5" xfId="0"/>
    <cellStyle name="Обычный 4 2 4 4 4" xfId="0"/>
    <cellStyle name="Обычный 4 2 4 4 4 2" xfId="0"/>
    <cellStyle name="Обычный 4 2 4 4 4 2 2" xfId="0"/>
    <cellStyle name="Обычный 4 2 4 4 4 3" xfId="0"/>
    <cellStyle name="Обычный 4 2 4 4 4 3 2" xfId="0"/>
    <cellStyle name="Обычный 4 2 4 4 4 4" xfId="0"/>
    <cellStyle name="Обычный 4 2 4 4 4 4 2" xfId="0"/>
    <cellStyle name="Обычный 4 2 4 4 4 5" xfId="0"/>
    <cellStyle name="Обычный 4 2 4 4 5" xfId="0"/>
    <cellStyle name="Обычный 4 2 4 4 5 2" xfId="0"/>
    <cellStyle name="Обычный 4 2 4 4 6" xfId="0"/>
    <cellStyle name="Обычный 4 2 4 4 6 2" xfId="0"/>
    <cellStyle name="Обычный 4 2 4 4 7" xfId="0"/>
    <cellStyle name="Обычный 4 2 4 4 7 2" xfId="0"/>
    <cellStyle name="Обычный 4 2 4 4 8" xfId="0"/>
    <cellStyle name="Обычный 4 2 4 4_Без баланса" xfId="0"/>
    <cellStyle name="Обычный 4 2 4 5" xfId="0"/>
    <cellStyle name="Обычный 4 2 4 5 10" xfId="0"/>
    <cellStyle name="Обычный 4 2 4 5 2" xfId="0"/>
    <cellStyle name="Обычный 4 2 4 5 2 2" xfId="0"/>
    <cellStyle name="Обычный 4 2 4 5 2 2 2" xfId="0"/>
    <cellStyle name="Обычный 4 2 4 5 2 2 2 2" xfId="0"/>
    <cellStyle name="Обычный 4 2 4 5 2 2 3" xfId="0"/>
    <cellStyle name="Обычный 4 2 4 5 2 2 3 2" xfId="0"/>
    <cellStyle name="Обычный 4 2 4 5 2 2 4" xfId="0"/>
    <cellStyle name="Обычный 4 2 4 5 2 2 4 2" xfId="0"/>
    <cellStyle name="Обычный 4 2 4 5 2 2 5" xfId="0"/>
    <cellStyle name="Обычный 4 2 4 5 2 3" xfId="0"/>
    <cellStyle name="Обычный 4 2 4 5 2 3 2" xfId="0"/>
    <cellStyle name="Обычный 4 2 4 5 2 4" xfId="0"/>
    <cellStyle name="Обычный 4 2 4 5 2 4 2" xfId="0"/>
    <cellStyle name="Обычный 4 2 4 5 2 5" xfId="0"/>
    <cellStyle name="Обычный 4 2 4 5 2 5 2" xfId="0"/>
    <cellStyle name="Обычный 4 2 4 5 2 6" xfId="0"/>
    <cellStyle name="Обычный 4 2 4 5 2_Без баланса" xfId="0"/>
    <cellStyle name="Обычный 4 2 4 5 3" xfId="0"/>
    <cellStyle name="Обычный 4 2 4 5 3 2" xfId="0"/>
    <cellStyle name="Обычный 4 2 4 5 3 2 2" xfId="0"/>
    <cellStyle name="Обычный 4 2 4 5 3 3" xfId="0"/>
    <cellStyle name="Обычный 4 2 4 5 3 3 2" xfId="0"/>
    <cellStyle name="Обычный 4 2 4 5 3 4" xfId="0"/>
    <cellStyle name="Обычный 4 2 4 5 3 4 2" xfId="0"/>
    <cellStyle name="Обычный 4 2 4 5 3 5" xfId="0"/>
    <cellStyle name="Обычный 4 2 4 5 4" xfId="0"/>
    <cellStyle name="Обычный 4 2 4 5 4 2" xfId="0"/>
    <cellStyle name="Обычный 4 2 4 5 4 2 2" xfId="0"/>
    <cellStyle name="Обычный 4 2 4 5 4 3" xfId="0"/>
    <cellStyle name="Обычный 4 2 4 5 4 3 2" xfId="0"/>
    <cellStyle name="Обычный 4 2 4 5 4 4" xfId="0"/>
    <cellStyle name="Обычный 4 2 4 5 4 4 2" xfId="0"/>
    <cellStyle name="Обычный 4 2 4 5 4 5" xfId="0"/>
    <cellStyle name="Обычный 4 2 4 5 5" xfId="0"/>
    <cellStyle name="Обычный 4 2 4 5 5 2" xfId="0"/>
    <cellStyle name="Обычный 4 2 4 5 5 2 2" xfId="0"/>
    <cellStyle name="Обычный 4 2 4 5 5 3" xfId="0"/>
    <cellStyle name="Обычный 4 2 4 5 5 3 2" xfId="0"/>
    <cellStyle name="Обычный 4 2 4 5 5 4" xfId="0"/>
    <cellStyle name="Обычный 4 2 4 5 5 4 2" xfId="0"/>
    <cellStyle name="Обычный 4 2 4 5 5 5" xfId="0"/>
    <cellStyle name="Обычный 4 2 4 5 6" xfId="0"/>
    <cellStyle name="Обычный 4 2 4 5 6 2" xfId="0"/>
    <cellStyle name="Обычный 4 2 4 5 6 2 2" xfId="0"/>
    <cellStyle name="Обычный 4 2 4 5 6 3" xfId="0"/>
    <cellStyle name="Обычный 4 2 4 5 6 3 2" xfId="0"/>
    <cellStyle name="Обычный 4 2 4 5 6 4" xfId="0"/>
    <cellStyle name="Обычный 4 2 4 5 6 4 2" xfId="0"/>
    <cellStyle name="Обычный 4 2 4 5 6 5" xfId="0"/>
    <cellStyle name="Обычный 4 2 4 5 7" xfId="0"/>
    <cellStyle name="Обычный 4 2 4 5 7 2" xfId="0"/>
    <cellStyle name="Обычный 4 2 4 5 8" xfId="0"/>
    <cellStyle name="Обычный 4 2 4 5 8 2" xfId="0"/>
    <cellStyle name="Обычный 4 2 4 5 9" xfId="0"/>
    <cellStyle name="Обычный 4 2 4 5 9 2" xfId="0"/>
    <cellStyle name="Обычный 4 2 4 5_Без баланса" xfId="0"/>
    <cellStyle name="Обычный 4 2 4 6" xfId="0"/>
    <cellStyle name="Обычный 4 2 4 6 2" xfId="0"/>
    <cellStyle name="Обычный 4 2 4 6 2 2" xfId="0"/>
    <cellStyle name="Обычный 4 2 4 6 2 2 2" xfId="0"/>
    <cellStyle name="Обычный 4 2 4 6 2 3" xfId="0"/>
    <cellStyle name="Обычный 4 2 4 6 2 3 2" xfId="0"/>
    <cellStyle name="Обычный 4 2 4 6 2 4" xfId="0"/>
    <cellStyle name="Обычный 4 2 4 6 2 4 2" xfId="0"/>
    <cellStyle name="Обычный 4 2 4 6 2 5" xfId="0"/>
    <cellStyle name="Обычный 4 2 4 6 3" xfId="0"/>
    <cellStyle name="Обычный 4 2 4 6 3 2" xfId="0"/>
    <cellStyle name="Обычный 4 2 4 6 3 2 2" xfId="0"/>
    <cellStyle name="Обычный 4 2 4 6 3 3" xfId="0"/>
    <cellStyle name="Обычный 4 2 4 6 3 3 2" xfId="0"/>
    <cellStyle name="Обычный 4 2 4 6 3 4" xfId="0"/>
    <cellStyle name="Обычный 4 2 4 6 3 4 2" xfId="0"/>
    <cellStyle name="Обычный 4 2 4 6 3 5" xfId="0"/>
    <cellStyle name="Обычный 4 2 4 6 4" xfId="0"/>
    <cellStyle name="Обычный 4 2 4 6 4 2" xfId="0"/>
    <cellStyle name="Обычный 4 2 4 6 5" xfId="0"/>
    <cellStyle name="Обычный 4 2 4 6 5 2" xfId="0"/>
    <cellStyle name="Обычный 4 2 4 6 6" xfId="0"/>
    <cellStyle name="Обычный 4 2 4 6 6 2" xfId="0"/>
    <cellStyle name="Обычный 4 2 4 6 7" xfId="0"/>
    <cellStyle name="Обычный 4 2 4 6_Без баланса" xfId="0"/>
    <cellStyle name="Обычный 4 2 4 7" xfId="0"/>
    <cellStyle name="Обычный 4 2 4 7 2" xfId="0"/>
    <cellStyle name="Обычный 4 2 4 7 2 2" xfId="0"/>
    <cellStyle name="Обычный 4 2 4 7 2 2 2" xfId="0"/>
    <cellStyle name="Обычный 4 2 4 7 2 3" xfId="0"/>
    <cellStyle name="Обычный 4 2 4 7 2 3 2" xfId="0"/>
    <cellStyle name="Обычный 4 2 4 7 2 4" xfId="0"/>
    <cellStyle name="Обычный 4 2 4 7 2 4 2" xfId="0"/>
    <cellStyle name="Обычный 4 2 4 7 2 5" xfId="0"/>
    <cellStyle name="Обычный 4 2 4 7 3" xfId="0"/>
    <cellStyle name="Обычный 4 2 4 7 3 2" xfId="0"/>
    <cellStyle name="Обычный 4 2 4 7 3 2 2" xfId="0"/>
    <cellStyle name="Обычный 4 2 4 7 3 3" xfId="0"/>
    <cellStyle name="Обычный 4 2 4 7 3 3 2" xfId="0"/>
    <cellStyle name="Обычный 4 2 4 7 3 4" xfId="0"/>
    <cellStyle name="Обычный 4 2 4 7 3 4 2" xfId="0"/>
    <cellStyle name="Обычный 4 2 4 7 3 5" xfId="0"/>
    <cellStyle name="Обычный 4 2 4 7 4" xfId="0"/>
    <cellStyle name="Обычный 4 2 4 7 4 2" xfId="0"/>
    <cellStyle name="Обычный 4 2 4 7 5" xfId="0"/>
    <cellStyle name="Обычный 4 2 4 7 5 2" xfId="0"/>
    <cellStyle name="Обычный 4 2 4 7 6" xfId="0"/>
    <cellStyle name="Обычный 4 2 4 7 6 2" xfId="0"/>
    <cellStyle name="Обычный 4 2 4 7 7" xfId="0"/>
    <cellStyle name="Обычный 4 2 4 7_Без баланса" xfId="0"/>
    <cellStyle name="Обычный 4 2 4 8" xfId="0"/>
    <cellStyle name="Обычный 4 2 4 8 2" xfId="0"/>
    <cellStyle name="Обычный 4 2 4 8 2 2" xfId="0"/>
    <cellStyle name="Обычный 4 2 4 8 2 2 2" xfId="0"/>
    <cellStyle name="Обычный 4 2 4 8 2 3" xfId="0"/>
    <cellStyle name="Обычный 4 2 4 8 2 3 2" xfId="0"/>
    <cellStyle name="Обычный 4 2 4 8 2 4" xfId="0"/>
    <cellStyle name="Обычный 4 2 4 8 2 4 2" xfId="0"/>
    <cellStyle name="Обычный 4 2 4 8 2 5" xfId="0"/>
    <cellStyle name="Обычный 4 2 4 8 3" xfId="0"/>
    <cellStyle name="Обычный 4 2 4 8 3 2" xfId="0"/>
    <cellStyle name="Обычный 4 2 4 8 4" xfId="0"/>
    <cellStyle name="Обычный 4 2 4 8 4 2" xfId="0"/>
    <cellStyle name="Обычный 4 2 4 8 5" xfId="0"/>
    <cellStyle name="Обычный 4 2 4 8 5 2" xfId="0"/>
    <cellStyle name="Обычный 4 2 4 8 6" xfId="0"/>
    <cellStyle name="Обычный 4 2 4 8_Без баланса" xfId="0"/>
    <cellStyle name="Обычный 4 2 4 9" xfId="0"/>
    <cellStyle name="Обычный 4 2 4 9 2" xfId="0"/>
    <cellStyle name="Обычный 4 2 4 9 2 2" xfId="0"/>
    <cellStyle name="Обычный 4 2 4 9 3" xfId="0"/>
    <cellStyle name="Обычный 4 2 4 9 3 2" xfId="0"/>
    <cellStyle name="Обычный 4 2 4 9 4" xfId="0"/>
    <cellStyle name="Обычный 4 2 4 9 4 2" xfId="0"/>
    <cellStyle name="Обычный 4 2 4 9 5" xfId="0"/>
    <cellStyle name="Обычный 4 2 40" xfId="0"/>
    <cellStyle name="Обычный 4 2 41" xfId="0"/>
    <cellStyle name="Обычный 4 2 42" xfId="0"/>
    <cellStyle name="Обычный 4 2 43" xfId="0"/>
    <cellStyle name="Обычный 4 2 44" xfId="0"/>
    <cellStyle name="Обычный 4 2 45" xfId="0"/>
    <cellStyle name="Обычный 4 2 46" xfId="0"/>
    <cellStyle name="Обычный 4 2 47" xfId="0"/>
    <cellStyle name="Обычный 4 2 48" xfId="0"/>
    <cellStyle name="Обычный 4 2 49" xfId="0"/>
    <cellStyle name="Обычный 4 2 4_Без баланса" xfId="0"/>
    <cellStyle name="Обычный 4 2 5" xfId="0"/>
    <cellStyle name="Обычный 4 2 5 10" xfId="0"/>
    <cellStyle name="Обычный 4 2 5 10 2" xfId="0"/>
    <cellStyle name="Обычный 4 2 5 11" xfId="0"/>
    <cellStyle name="Обычный 4 2 5 11 2" xfId="0"/>
    <cellStyle name="Обычный 4 2 5 12" xfId="0"/>
    <cellStyle name="Обычный 4 2 5 12 2" xfId="0"/>
    <cellStyle name="Обычный 4 2 5 13" xfId="0"/>
    <cellStyle name="Обычный 4 2 5 2" xfId="0"/>
    <cellStyle name="Обычный 4 2 5 2 2" xfId="0"/>
    <cellStyle name="Обычный 4 2 5 2 2 2" xfId="0"/>
    <cellStyle name="Обычный 4 2 5 2 2 2 2" xfId="0"/>
    <cellStyle name="Обычный 4 2 5 2 2 2 2 2" xfId="0"/>
    <cellStyle name="Обычный 4 2 5 2 2 2 3" xfId="0"/>
    <cellStyle name="Обычный 4 2 5 2 2 2 3 2" xfId="0"/>
    <cellStyle name="Обычный 4 2 5 2 2 2 4" xfId="0"/>
    <cellStyle name="Обычный 4 2 5 2 2 2 4 2" xfId="0"/>
    <cellStyle name="Обычный 4 2 5 2 2 2 5" xfId="0"/>
    <cellStyle name="Обычный 4 2 5 2 2 3" xfId="0"/>
    <cellStyle name="Обычный 4 2 5 2 2 3 2" xfId="0"/>
    <cellStyle name="Обычный 4 2 5 2 2 3 2 2" xfId="0"/>
    <cellStyle name="Обычный 4 2 5 2 2 3 3" xfId="0"/>
    <cellStyle name="Обычный 4 2 5 2 2 3 3 2" xfId="0"/>
    <cellStyle name="Обычный 4 2 5 2 2 3 4" xfId="0"/>
    <cellStyle name="Обычный 4 2 5 2 2 3 4 2" xfId="0"/>
    <cellStyle name="Обычный 4 2 5 2 2 3 5" xfId="0"/>
    <cellStyle name="Обычный 4 2 5 2 2 4" xfId="0"/>
    <cellStyle name="Обычный 4 2 5 2 2 4 2" xfId="0"/>
    <cellStyle name="Обычный 4 2 5 2 2 5" xfId="0"/>
    <cellStyle name="Обычный 4 2 5 2 2 5 2" xfId="0"/>
    <cellStyle name="Обычный 4 2 5 2 2 6" xfId="0"/>
    <cellStyle name="Обычный 4 2 5 2 2 6 2" xfId="0"/>
    <cellStyle name="Обычный 4 2 5 2 2 7" xfId="0"/>
    <cellStyle name="Обычный 4 2 5 2 2_Без баланса" xfId="0"/>
    <cellStyle name="Обычный 4 2 5 2 3" xfId="0"/>
    <cellStyle name="Обычный 4 2 5 2 3 2" xfId="0"/>
    <cellStyle name="Обычный 4 2 5 2 3 2 2" xfId="0"/>
    <cellStyle name="Обычный 4 2 5 2 3 2 2 2" xfId="0"/>
    <cellStyle name="Обычный 4 2 5 2 3 2 3" xfId="0"/>
    <cellStyle name="Обычный 4 2 5 2 3 2 3 2" xfId="0"/>
    <cellStyle name="Обычный 4 2 5 2 3 2 4" xfId="0"/>
    <cellStyle name="Обычный 4 2 5 2 3 2 4 2" xfId="0"/>
    <cellStyle name="Обычный 4 2 5 2 3 2 5" xfId="0"/>
    <cellStyle name="Обычный 4 2 5 2 3 3" xfId="0"/>
    <cellStyle name="Обычный 4 2 5 2 3 3 2" xfId="0"/>
    <cellStyle name="Обычный 4 2 5 2 3 4" xfId="0"/>
    <cellStyle name="Обычный 4 2 5 2 3 4 2" xfId="0"/>
    <cellStyle name="Обычный 4 2 5 2 3 5" xfId="0"/>
    <cellStyle name="Обычный 4 2 5 2 3 5 2" xfId="0"/>
    <cellStyle name="Обычный 4 2 5 2 3 6" xfId="0"/>
    <cellStyle name="Обычный 4 2 5 2 4" xfId="0"/>
    <cellStyle name="Обычный 4 2 5 2 4 2" xfId="0"/>
    <cellStyle name="Обычный 4 2 5 2 4 2 2" xfId="0"/>
    <cellStyle name="Обычный 4 2 5 2 4 3" xfId="0"/>
    <cellStyle name="Обычный 4 2 5 2 4 3 2" xfId="0"/>
    <cellStyle name="Обычный 4 2 5 2 4 4" xfId="0"/>
    <cellStyle name="Обычный 4 2 5 2 4 4 2" xfId="0"/>
    <cellStyle name="Обычный 4 2 5 2 4 5" xfId="0"/>
    <cellStyle name="Обычный 4 2 5 2 5" xfId="0"/>
    <cellStyle name="Обычный 4 2 5 2 5 2" xfId="0"/>
    <cellStyle name="Обычный 4 2 5 2 6" xfId="0"/>
    <cellStyle name="Обычный 4 2 5 2 6 2" xfId="0"/>
    <cellStyle name="Обычный 4 2 5 2 7" xfId="0"/>
    <cellStyle name="Обычный 4 2 5 2 7 2" xfId="0"/>
    <cellStyle name="Обычный 4 2 5 2 8" xfId="0"/>
    <cellStyle name="Обычный 4 2 5 2_Без баланса" xfId="0"/>
    <cellStyle name="Обычный 4 2 5 3" xfId="0"/>
    <cellStyle name="Обычный 4 2 5 3 2" xfId="0"/>
    <cellStyle name="Обычный 4 2 5 3 2 2" xfId="0"/>
    <cellStyle name="Обычный 4 2 5 3 2 2 2" xfId="0"/>
    <cellStyle name="Обычный 4 2 5 3 2 2 2 2" xfId="0"/>
    <cellStyle name="Обычный 4 2 5 3 2 2 3" xfId="0"/>
    <cellStyle name="Обычный 4 2 5 3 2 2 3 2" xfId="0"/>
    <cellStyle name="Обычный 4 2 5 3 2 2 4" xfId="0"/>
    <cellStyle name="Обычный 4 2 5 3 2 2 4 2" xfId="0"/>
    <cellStyle name="Обычный 4 2 5 3 2 2 5" xfId="0"/>
    <cellStyle name="Обычный 4 2 5 3 2 3" xfId="0"/>
    <cellStyle name="Обычный 4 2 5 3 2 3 2" xfId="0"/>
    <cellStyle name="Обычный 4 2 5 3 2 3 2 2" xfId="0"/>
    <cellStyle name="Обычный 4 2 5 3 2 3 3" xfId="0"/>
    <cellStyle name="Обычный 4 2 5 3 2 3 3 2" xfId="0"/>
    <cellStyle name="Обычный 4 2 5 3 2 3 4" xfId="0"/>
    <cellStyle name="Обычный 4 2 5 3 2 3 4 2" xfId="0"/>
    <cellStyle name="Обычный 4 2 5 3 2 3 5" xfId="0"/>
    <cellStyle name="Обычный 4 2 5 3 2 4" xfId="0"/>
    <cellStyle name="Обычный 4 2 5 3 2 4 2" xfId="0"/>
    <cellStyle name="Обычный 4 2 5 3 2 5" xfId="0"/>
    <cellStyle name="Обычный 4 2 5 3 2 5 2" xfId="0"/>
    <cellStyle name="Обычный 4 2 5 3 2 6" xfId="0"/>
    <cellStyle name="Обычный 4 2 5 3 2 6 2" xfId="0"/>
    <cellStyle name="Обычный 4 2 5 3 2 7" xfId="0"/>
    <cellStyle name="Обычный 4 2 5 3 2_Без баланса" xfId="0"/>
    <cellStyle name="Обычный 4 2 5 3 3" xfId="0"/>
    <cellStyle name="Обычный 4 2 5 3 3 2" xfId="0"/>
    <cellStyle name="Обычный 4 2 5 3 3 2 2" xfId="0"/>
    <cellStyle name="Обычный 4 2 5 3 3 3" xfId="0"/>
    <cellStyle name="Обычный 4 2 5 3 3 3 2" xfId="0"/>
    <cellStyle name="Обычный 4 2 5 3 3 4" xfId="0"/>
    <cellStyle name="Обычный 4 2 5 3 3 4 2" xfId="0"/>
    <cellStyle name="Обычный 4 2 5 3 3 5" xfId="0"/>
    <cellStyle name="Обычный 4 2 5 3 4" xfId="0"/>
    <cellStyle name="Обычный 4 2 5 3 4 2" xfId="0"/>
    <cellStyle name="Обычный 4 2 5 3 4 2 2" xfId="0"/>
    <cellStyle name="Обычный 4 2 5 3 4 3" xfId="0"/>
    <cellStyle name="Обычный 4 2 5 3 4 3 2" xfId="0"/>
    <cellStyle name="Обычный 4 2 5 3 4 4" xfId="0"/>
    <cellStyle name="Обычный 4 2 5 3 4 4 2" xfId="0"/>
    <cellStyle name="Обычный 4 2 5 3 4 5" xfId="0"/>
    <cellStyle name="Обычный 4 2 5 3 5" xfId="0"/>
    <cellStyle name="Обычный 4 2 5 3 5 2" xfId="0"/>
    <cellStyle name="Обычный 4 2 5 3 6" xfId="0"/>
    <cellStyle name="Обычный 4 2 5 3 6 2" xfId="0"/>
    <cellStyle name="Обычный 4 2 5 3 7" xfId="0"/>
    <cellStyle name="Обычный 4 2 5 3 7 2" xfId="0"/>
    <cellStyle name="Обычный 4 2 5 3 8" xfId="0"/>
    <cellStyle name="Обычный 4 2 5 3_Без баланса" xfId="0"/>
    <cellStyle name="Обычный 4 2 5 4" xfId="0"/>
    <cellStyle name="Обычный 4 2 5 4 10" xfId="0"/>
    <cellStyle name="Обычный 4 2 5 4 2" xfId="0"/>
    <cellStyle name="Обычный 4 2 5 4 2 2" xfId="0"/>
    <cellStyle name="Обычный 4 2 5 4 2 2 2" xfId="0"/>
    <cellStyle name="Обычный 4 2 5 4 2 2 2 2" xfId="0"/>
    <cellStyle name="Обычный 4 2 5 4 2 2 3" xfId="0"/>
    <cellStyle name="Обычный 4 2 5 4 2 2 3 2" xfId="0"/>
    <cellStyle name="Обычный 4 2 5 4 2 2 4" xfId="0"/>
    <cellStyle name="Обычный 4 2 5 4 2 2 4 2" xfId="0"/>
    <cellStyle name="Обычный 4 2 5 4 2 2 5" xfId="0"/>
    <cellStyle name="Обычный 4 2 5 4 2 3" xfId="0"/>
    <cellStyle name="Обычный 4 2 5 4 2 3 2" xfId="0"/>
    <cellStyle name="Обычный 4 2 5 4 2 4" xfId="0"/>
    <cellStyle name="Обычный 4 2 5 4 2 4 2" xfId="0"/>
    <cellStyle name="Обычный 4 2 5 4 2 5" xfId="0"/>
    <cellStyle name="Обычный 4 2 5 4 2 5 2" xfId="0"/>
    <cellStyle name="Обычный 4 2 5 4 2 6" xfId="0"/>
    <cellStyle name="Обычный 4 2 5 4 2_Без баланса" xfId="0"/>
    <cellStyle name="Обычный 4 2 5 4 3" xfId="0"/>
    <cellStyle name="Обычный 4 2 5 4 3 2" xfId="0"/>
    <cellStyle name="Обычный 4 2 5 4 3 2 2" xfId="0"/>
    <cellStyle name="Обычный 4 2 5 4 3 3" xfId="0"/>
    <cellStyle name="Обычный 4 2 5 4 3 3 2" xfId="0"/>
    <cellStyle name="Обычный 4 2 5 4 3 4" xfId="0"/>
    <cellStyle name="Обычный 4 2 5 4 3 4 2" xfId="0"/>
    <cellStyle name="Обычный 4 2 5 4 3 5" xfId="0"/>
    <cellStyle name="Обычный 4 2 5 4 4" xfId="0"/>
    <cellStyle name="Обычный 4 2 5 4 4 2" xfId="0"/>
    <cellStyle name="Обычный 4 2 5 4 4 2 2" xfId="0"/>
    <cellStyle name="Обычный 4 2 5 4 4 3" xfId="0"/>
    <cellStyle name="Обычный 4 2 5 4 4 3 2" xfId="0"/>
    <cellStyle name="Обычный 4 2 5 4 4 4" xfId="0"/>
    <cellStyle name="Обычный 4 2 5 4 4 4 2" xfId="0"/>
    <cellStyle name="Обычный 4 2 5 4 4 5" xfId="0"/>
    <cellStyle name="Обычный 4 2 5 4 5" xfId="0"/>
    <cellStyle name="Обычный 4 2 5 4 5 2" xfId="0"/>
    <cellStyle name="Обычный 4 2 5 4 5 2 2" xfId="0"/>
    <cellStyle name="Обычный 4 2 5 4 5 3" xfId="0"/>
    <cellStyle name="Обычный 4 2 5 4 5 3 2" xfId="0"/>
    <cellStyle name="Обычный 4 2 5 4 5 4" xfId="0"/>
    <cellStyle name="Обычный 4 2 5 4 5 4 2" xfId="0"/>
    <cellStyle name="Обычный 4 2 5 4 5 5" xfId="0"/>
    <cellStyle name="Обычный 4 2 5 4 6" xfId="0"/>
    <cellStyle name="Обычный 4 2 5 4 6 2" xfId="0"/>
    <cellStyle name="Обычный 4 2 5 4 6 2 2" xfId="0"/>
    <cellStyle name="Обычный 4 2 5 4 6 3" xfId="0"/>
    <cellStyle name="Обычный 4 2 5 4 6 3 2" xfId="0"/>
    <cellStyle name="Обычный 4 2 5 4 6 4" xfId="0"/>
    <cellStyle name="Обычный 4 2 5 4 6 4 2" xfId="0"/>
    <cellStyle name="Обычный 4 2 5 4 6 5" xfId="0"/>
    <cellStyle name="Обычный 4 2 5 4 7" xfId="0"/>
    <cellStyle name="Обычный 4 2 5 4 7 2" xfId="0"/>
    <cellStyle name="Обычный 4 2 5 4 8" xfId="0"/>
    <cellStyle name="Обычный 4 2 5 4 8 2" xfId="0"/>
    <cellStyle name="Обычный 4 2 5 4 9" xfId="0"/>
    <cellStyle name="Обычный 4 2 5 4 9 2" xfId="0"/>
    <cellStyle name="Обычный 4 2 5 4_Без баланса" xfId="0"/>
    <cellStyle name="Обычный 4 2 5 5" xfId="0"/>
    <cellStyle name="Обычный 4 2 5 5 2" xfId="0"/>
    <cellStyle name="Обычный 4 2 5 5 2 2" xfId="0"/>
    <cellStyle name="Обычный 4 2 5 5 2 2 2" xfId="0"/>
    <cellStyle name="Обычный 4 2 5 5 2 3" xfId="0"/>
    <cellStyle name="Обычный 4 2 5 5 2 3 2" xfId="0"/>
    <cellStyle name="Обычный 4 2 5 5 2 4" xfId="0"/>
    <cellStyle name="Обычный 4 2 5 5 2 4 2" xfId="0"/>
    <cellStyle name="Обычный 4 2 5 5 2 5" xfId="0"/>
    <cellStyle name="Обычный 4 2 5 5 3" xfId="0"/>
    <cellStyle name="Обычный 4 2 5 5 3 2" xfId="0"/>
    <cellStyle name="Обычный 4 2 5 5 3 2 2" xfId="0"/>
    <cellStyle name="Обычный 4 2 5 5 3 3" xfId="0"/>
    <cellStyle name="Обычный 4 2 5 5 3 3 2" xfId="0"/>
    <cellStyle name="Обычный 4 2 5 5 3 4" xfId="0"/>
    <cellStyle name="Обычный 4 2 5 5 3 4 2" xfId="0"/>
    <cellStyle name="Обычный 4 2 5 5 3 5" xfId="0"/>
    <cellStyle name="Обычный 4 2 5 5 4" xfId="0"/>
    <cellStyle name="Обычный 4 2 5 5 4 2" xfId="0"/>
    <cellStyle name="Обычный 4 2 5 5 5" xfId="0"/>
    <cellStyle name="Обычный 4 2 5 5 5 2" xfId="0"/>
    <cellStyle name="Обычный 4 2 5 5 6" xfId="0"/>
    <cellStyle name="Обычный 4 2 5 5 6 2" xfId="0"/>
    <cellStyle name="Обычный 4 2 5 5 7" xfId="0"/>
    <cellStyle name="Обычный 4 2 5 5_Без баланса" xfId="0"/>
    <cellStyle name="Обычный 4 2 5 6" xfId="0"/>
    <cellStyle name="Обычный 4 2 5 6 2" xfId="0"/>
    <cellStyle name="Обычный 4 2 5 6 2 2" xfId="0"/>
    <cellStyle name="Обычный 4 2 5 6 2 2 2" xfId="0"/>
    <cellStyle name="Обычный 4 2 5 6 2 3" xfId="0"/>
    <cellStyle name="Обычный 4 2 5 6 2 3 2" xfId="0"/>
    <cellStyle name="Обычный 4 2 5 6 2 4" xfId="0"/>
    <cellStyle name="Обычный 4 2 5 6 2 4 2" xfId="0"/>
    <cellStyle name="Обычный 4 2 5 6 2 5" xfId="0"/>
    <cellStyle name="Обычный 4 2 5 6 3" xfId="0"/>
    <cellStyle name="Обычный 4 2 5 6 3 2" xfId="0"/>
    <cellStyle name="Обычный 4 2 5 6 3 2 2" xfId="0"/>
    <cellStyle name="Обычный 4 2 5 6 3 3" xfId="0"/>
    <cellStyle name="Обычный 4 2 5 6 3 3 2" xfId="0"/>
    <cellStyle name="Обычный 4 2 5 6 3 4" xfId="0"/>
    <cellStyle name="Обычный 4 2 5 6 3 4 2" xfId="0"/>
    <cellStyle name="Обычный 4 2 5 6 3 5" xfId="0"/>
    <cellStyle name="Обычный 4 2 5 6 4" xfId="0"/>
    <cellStyle name="Обычный 4 2 5 6 4 2" xfId="0"/>
    <cellStyle name="Обычный 4 2 5 6 5" xfId="0"/>
    <cellStyle name="Обычный 4 2 5 6 5 2" xfId="0"/>
    <cellStyle name="Обычный 4 2 5 6 6" xfId="0"/>
    <cellStyle name="Обычный 4 2 5 6 6 2" xfId="0"/>
    <cellStyle name="Обычный 4 2 5 6 7" xfId="0"/>
    <cellStyle name="Обычный 4 2 5 6_Без баланса" xfId="0"/>
    <cellStyle name="Обычный 4 2 5 7" xfId="0"/>
    <cellStyle name="Обычный 4 2 5 7 2" xfId="0"/>
    <cellStyle name="Обычный 4 2 5 7 2 2" xfId="0"/>
    <cellStyle name="Обычный 4 2 5 7 2 2 2" xfId="0"/>
    <cellStyle name="Обычный 4 2 5 7 2 3" xfId="0"/>
    <cellStyle name="Обычный 4 2 5 7 2 3 2" xfId="0"/>
    <cellStyle name="Обычный 4 2 5 7 2 4" xfId="0"/>
    <cellStyle name="Обычный 4 2 5 7 2 4 2" xfId="0"/>
    <cellStyle name="Обычный 4 2 5 7 2 5" xfId="0"/>
    <cellStyle name="Обычный 4 2 5 7 3" xfId="0"/>
    <cellStyle name="Обычный 4 2 5 7 3 2" xfId="0"/>
    <cellStyle name="Обычный 4 2 5 7 4" xfId="0"/>
    <cellStyle name="Обычный 4 2 5 7 4 2" xfId="0"/>
    <cellStyle name="Обычный 4 2 5 7 5" xfId="0"/>
    <cellStyle name="Обычный 4 2 5 7 5 2" xfId="0"/>
    <cellStyle name="Обычный 4 2 5 7 6" xfId="0"/>
    <cellStyle name="Обычный 4 2 5 7_Без баланса" xfId="0"/>
    <cellStyle name="Обычный 4 2 5 8" xfId="0"/>
    <cellStyle name="Обычный 4 2 5 8 2" xfId="0"/>
    <cellStyle name="Обычный 4 2 5 8 2 2" xfId="0"/>
    <cellStyle name="Обычный 4 2 5 8 3" xfId="0"/>
    <cellStyle name="Обычный 4 2 5 8 3 2" xfId="0"/>
    <cellStyle name="Обычный 4 2 5 8 4" xfId="0"/>
    <cellStyle name="Обычный 4 2 5 8 4 2" xfId="0"/>
    <cellStyle name="Обычный 4 2 5 8 5" xfId="0"/>
    <cellStyle name="Обычный 4 2 5 9" xfId="0"/>
    <cellStyle name="Обычный 4 2 5 9 2" xfId="0"/>
    <cellStyle name="Обычный 4 2 5 9 2 2" xfId="0"/>
    <cellStyle name="Обычный 4 2 5 9 3" xfId="0"/>
    <cellStyle name="Обычный 4 2 5 9 3 2" xfId="0"/>
    <cellStyle name="Обычный 4 2 5 9 4" xfId="0"/>
    <cellStyle name="Обычный 4 2 5 9 4 2" xfId="0"/>
    <cellStyle name="Обычный 4 2 5 9 5" xfId="0"/>
    <cellStyle name="Обычный 4 2 50" xfId="0"/>
    <cellStyle name="Обычный 4 2 51" xfId="0"/>
    <cellStyle name="Обычный 4 2 52" xfId="0"/>
    <cellStyle name="Обычный 4 2 53" xfId="0"/>
    <cellStyle name="Обычный 4 2 54" xfId="0"/>
    <cellStyle name="Обычный 4 2 55" xfId="0"/>
    <cellStyle name="Обычный 4 2 56" xfId="0"/>
    <cellStyle name="Обычный 4 2 5_Без баланса" xfId="0"/>
    <cellStyle name="Обычный 4 2 6" xfId="0"/>
    <cellStyle name="Обычный 4 2 6 2" xfId="0"/>
    <cellStyle name="Обычный 4 2 6 2 2" xfId="0"/>
    <cellStyle name="Обычный 4 2 6 2 2 2" xfId="0"/>
    <cellStyle name="Обычный 4 2 6 2 2 2 2" xfId="0"/>
    <cellStyle name="Обычный 4 2 6 2 2 3" xfId="0"/>
    <cellStyle name="Обычный 4 2 6 2 2 3 2" xfId="0"/>
    <cellStyle name="Обычный 4 2 6 2 2 4" xfId="0"/>
    <cellStyle name="Обычный 4 2 6 2 2 4 2" xfId="0"/>
    <cellStyle name="Обычный 4 2 6 2 2 5" xfId="0"/>
    <cellStyle name="Обычный 4 2 6 2 3" xfId="0"/>
    <cellStyle name="Обычный 4 2 6 2 3 2" xfId="0"/>
    <cellStyle name="Обычный 4 2 6 2 3 2 2" xfId="0"/>
    <cellStyle name="Обычный 4 2 6 2 3 3" xfId="0"/>
    <cellStyle name="Обычный 4 2 6 2 3 3 2" xfId="0"/>
    <cellStyle name="Обычный 4 2 6 2 3 4" xfId="0"/>
    <cellStyle name="Обычный 4 2 6 2 3 4 2" xfId="0"/>
    <cellStyle name="Обычный 4 2 6 2 3 5" xfId="0"/>
    <cellStyle name="Обычный 4 2 6 2 4" xfId="0"/>
    <cellStyle name="Обычный 4 2 6 2 4 2" xfId="0"/>
    <cellStyle name="Обычный 4 2 6 2 5" xfId="0"/>
    <cellStyle name="Обычный 4 2 6 2 5 2" xfId="0"/>
    <cellStyle name="Обычный 4 2 6 2 6" xfId="0"/>
    <cellStyle name="Обычный 4 2 6 2 6 2" xfId="0"/>
    <cellStyle name="Обычный 4 2 6 2 7" xfId="0"/>
    <cellStyle name="Обычный 4 2 6 2_Без баланса" xfId="0"/>
    <cellStyle name="Обычный 4 2 6 3" xfId="0"/>
    <cellStyle name="Обычный 4 2 6 3 2" xfId="0"/>
    <cellStyle name="Обычный 4 2 6 3 2 2" xfId="0"/>
    <cellStyle name="Обычный 4 2 6 3 2 2 2" xfId="0"/>
    <cellStyle name="Обычный 4 2 6 3 2 3" xfId="0"/>
    <cellStyle name="Обычный 4 2 6 3 2 3 2" xfId="0"/>
    <cellStyle name="Обычный 4 2 6 3 2 4" xfId="0"/>
    <cellStyle name="Обычный 4 2 6 3 2 4 2" xfId="0"/>
    <cellStyle name="Обычный 4 2 6 3 2 5" xfId="0"/>
    <cellStyle name="Обычный 4 2 6 3 3" xfId="0"/>
    <cellStyle name="Обычный 4 2 6 3 3 2" xfId="0"/>
    <cellStyle name="Обычный 4 2 6 3 4" xfId="0"/>
    <cellStyle name="Обычный 4 2 6 3 4 2" xfId="0"/>
    <cellStyle name="Обычный 4 2 6 3 5" xfId="0"/>
    <cellStyle name="Обычный 4 2 6 3 5 2" xfId="0"/>
    <cellStyle name="Обычный 4 2 6 3 6" xfId="0"/>
    <cellStyle name="Обычный 4 2 6 4" xfId="0"/>
    <cellStyle name="Обычный 4 2 6 4 2" xfId="0"/>
    <cellStyle name="Обычный 4 2 6 4 2 2" xfId="0"/>
    <cellStyle name="Обычный 4 2 6 4 3" xfId="0"/>
    <cellStyle name="Обычный 4 2 6 4 3 2" xfId="0"/>
    <cellStyle name="Обычный 4 2 6 4 4" xfId="0"/>
    <cellStyle name="Обычный 4 2 6 4 4 2" xfId="0"/>
    <cellStyle name="Обычный 4 2 6 4 5" xfId="0"/>
    <cellStyle name="Обычный 4 2 6 5" xfId="0"/>
    <cellStyle name="Обычный 4 2 6 5 2" xfId="0"/>
    <cellStyle name="Обычный 4 2 6 6" xfId="0"/>
    <cellStyle name="Обычный 4 2 6 6 2" xfId="0"/>
    <cellStyle name="Обычный 4 2 6 7" xfId="0"/>
    <cellStyle name="Обычный 4 2 6 7 2" xfId="0"/>
    <cellStyle name="Обычный 4 2 6 8" xfId="0"/>
    <cellStyle name="Обычный 4 2 6_Без баланса" xfId="0"/>
    <cellStyle name="Обычный 4 2 7" xfId="0"/>
    <cellStyle name="Обычный 4 2 7 2" xfId="0"/>
    <cellStyle name="Обычный 4 2 7 2 2" xfId="0"/>
    <cellStyle name="Обычный 4 2 7 2 2 2" xfId="0"/>
    <cellStyle name="Обычный 4 2 7 2 2 2 2" xfId="0"/>
    <cellStyle name="Обычный 4 2 7 2 2 3" xfId="0"/>
    <cellStyle name="Обычный 4 2 7 2 2 3 2" xfId="0"/>
    <cellStyle name="Обычный 4 2 7 2 2 4" xfId="0"/>
    <cellStyle name="Обычный 4 2 7 2 2 4 2" xfId="0"/>
    <cellStyle name="Обычный 4 2 7 2 2 5" xfId="0"/>
    <cellStyle name="Обычный 4 2 7 2 3" xfId="0"/>
    <cellStyle name="Обычный 4 2 7 2 3 2" xfId="0"/>
    <cellStyle name="Обычный 4 2 7 2 3 2 2" xfId="0"/>
    <cellStyle name="Обычный 4 2 7 2 3 3" xfId="0"/>
    <cellStyle name="Обычный 4 2 7 2 3 3 2" xfId="0"/>
    <cellStyle name="Обычный 4 2 7 2 3 4" xfId="0"/>
    <cellStyle name="Обычный 4 2 7 2 3 4 2" xfId="0"/>
    <cellStyle name="Обычный 4 2 7 2 3 5" xfId="0"/>
    <cellStyle name="Обычный 4 2 7 2 4" xfId="0"/>
    <cellStyle name="Обычный 4 2 7 2 4 2" xfId="0"/>
    <cellStyle name="Обычный 4 2 7 2 5" xfId="0"/>
    <cellStyle name="Обычный 4 2 7 2 5 2" xfId="0"/>
    <cellStyle name="Обычный 4 2 7 2 6" xfId="0"/>
    <cellStyle name="Обычный 4 2 7 2 6 2" xfId="0"/>
    <cellStyle name="Обычный 4 2 7 2 7" xfId="0"/>
    <cellStyle name="Обычный 4 2 7 2_Без баланса" xfId="0"/>
    <cellStyle name="Обычный 4 2 7 3" xfId="0"/>
    <cellStyle name="Обычный 4 2 7 3 2" xfId="0"/>
    <cellStyle name="Обычный 4 2 7 3 2 2" xfId="0"/>
    <cellStyle name="Обычный 4 2 7 3 3" xfId="0"/>
    <cellStyle name="Обычный 4 2 7 3 3 2" xfId="0"/>
    <cellStyle name="Обычный 4 2 7 3 4" xfId="0"/>
    <cellStyle name="Обычный 4 2 7 3 4 2" xfId="0"/>
    <cellStyle name="Обычный 4 2 7 3 5" xfId="0"/>
    <cellStyle name="Обычный 4 2 7 4" xfId="0"/>
    <cellStyle name="Обычный 4 2 7 4 2" xfId="0"/>
    <cellStyle name="Обычный 4 2 7 4 2 2" xfId="0"/>
    <cellStyle name="Обычный 4 2 7 4 3" xfId="0"/>
    <cellStyle name="Обычный 4 2 7 4 3 2" xfId="0"/>
    <cellStyle name="Обычный 4 2 7 4 4" xfId="0"/>
    <cellStyle name="Обычный 4 2 7 4 4 2" xfId="0"/>
    <cellStyle name="Обычный 4 2 7 4 5" xfId="0"/>
    <cellStyle name="Обычный 4 2 7 5" xfId="0"/>
    <cellStyle name="Обычный 4 2 7 5 2" xfId="0"/>
    <cellStyle name="Обычный 4 2 7 6" xfId="0"/>
    <cellStyle name="Обычный 4 2 7 6 2" xfId="0"/>
    <cellStyle name="Обычный 4 2 7 7" xfId="0"/>
    <cellStyle name="Обычный 4 2 7 7 2" xfId="0"/>
    <cellStyle name="Обычный 4 2 7 8" xfId="0"/>
    <cellStyle name="Обычный 4 2 7_Без баланса" xfId="0"/>
    <cellStyle name="Обычный 4 2 8" xfId="0"/>
    <cellStyle name="Обычный 4 2 8 10" xfId="0"/>
    <cellStyle name="Обычный 4 2 8 2" xfId="0"/>
    <cellStyle name="Обычный 4 2 8 2 2" xfId="0"/>
    <cellStyle name="Обычный 4 2 8 2 2 2" xfId="0"/>
    <cellStyle name="Обычный 4 2 8 2 2 2 2" xfId="0"/>
    <cellStyle name="Обычный 4 2 8 2 2 3" xfId="0"/>
    <cellStyle name="Обычный 4 2 8 2 2 3 2" xfId="0"/>
    <cellStyle name="Обычный 4 2 8 2 2 4" xfId="0"/>
    <cellStyle name="Обычный 4 2 8 2 2 4 2" xfId="0"/>
    <cellStyle name="Обычный 4 2 8 2 2 5" xfId="0"/>
    <cellStyle name="Обычный 4 2 8 2 3" xfId="0"/>
    <cellStyle name="Обычный 4 2 8 2 3 2" xfId="0"/>
    <cellStyle name="Обычный 4 2 8 2 4" xfId="0"/>
    <cellStyle name="Обычный 4 2 8 2 4 2" xfId="0"/>
    <cellStyle name="Обычный 4 2 8 2 5" xfId="0"/>
    <cellStyle name="Обычный 4 2 8 2 5 2" xfId="0"/>
    <cellStyle name="Обычный 4 2 8 2 6" xfId="0"/>
    <cellStyle name="Обычный 4 2 8 2_Без баланса" xfId="0"/>
    <cellStyle name="Обычный 4 2 8 3" xfId="0"/>
    <cellStyle name="Обычный 4 2 8 3 2" xfId="0"/>
    <cellStyle name="Обычный 4 2 8 3 2 2" xfId="0"/>
    <cellStyle name="Обычный 4 2 8 3 3" xfId="0"/>
    <cellStyle name="Обычный 4 2 8 3 3 2" xfId="0"/>
    <cellStyle name="Обычный 4 2 8 3 4" xfId="0"/>
    <cellStyle name="Обычный 4 2 8 3 4 2" xfId="0"/>
    <cellStyle name="Обычный 4 2 8 3 5" xfId="0"/>
    <cellStyle name="Обычный 4 2 8 4" xfId="0"/>
    <cellStyle name="Обычный 4 2 8 4 2" xfId="0"/>
    <cellStyle name="Обычный 4 2 8 4 2 2" xfId="0"/>
    <cellStyle name="Обычный 4 2 8 4 3" xfId="0"/>
    <cellStyle name="Обычный 4 2 8 4 3 2" xfId="0"/>
    <cellStyle name="Обычный 4 2 8 4 4" xfId="0"/>
    <cellStyle name="Обычный 4 2 8 4 4 2" xfId="0"/>
    <cellStyle name="Обычный 4 2 8 4 5" xfId="0"/>
    <cellStyle name="Обычный 4 2 8 5" xfId="0"/>
    <cellStyle name="Обычный 4 2 8 5 2" xfId="0"/>
    <cellStyle name="Обычный 4 2 8 5 2 2" xfId="0"/>
    <cellStyle name="Обычный 4 2 8 5 3" xfId="0"/>
    <cellStyle name="Обычный 4 2 8 5 3 2" xfId="0"/>
    <cellStyle name="Обычный 4 2 8 5 4" xfId="0"/>
    <cellStyle name="Обычный 4 2 8 5 4 2" xfId="0"/>
    <cellStyle name="Обычный 4 2 8 5 5" xfId="0"/>
    <cellStyle name="Обычный 4 2 8 6" xfId="0"/>
    <cellStyle name="Обычный 4 2 8 6 2" xfId="0"/>
    <cellStyle name="Обычный 4 2 8 6 2 2" xfId="0"/>
    <cellStyle name="Обычный 4 2 8 6 3" xfId="0"/>
    <cellStyle name="Обычный 4 2 8 6 3 2" xfId="0"/>
    <cellStyle name="Обычный 4 2 8 6 4" xfId="0"/>
    <cellStyle name="Обычный 4 2 8 6 4 2" xfId="0"/>
    <cellStyle name="Обычный 4 2 8 6 5" xfId="0"/>
    <cellStyle name="Обычный 4 2 8 7" xfId="0"/>
    <cellStyle name="Обычный 4 2 8 7 2" xfId="0"/>
    <cellStyle name="Обычный 4 2 8 8" xfId="0"/>
    <cellStyle name="Обычный 4 2 8 8 2" xfId="0"/>
    <cellStyle name="Обычный 4 2 8 9" xfId="0"/>
    <cellStyle name="Обычный 4 2 8 9 2" xfId="0"/>
    <cellStyle name="Обычный 4 2 8_Без баланса" xfId="0"/>
    <cellStyle name="Обычный 4 2 9" xfId="0"/>
    <cellStyle name="Обычный 4 2 9 2" xfId="0"/>
    <cellStyle name="Обычный 4 2 9 2 2" xfId="0"/>
    <cellStyle name="Обычный 4 2 9 2 2 2" xfId="0"/>
    <cellStyle name="Обычный 4 2 9 2 3" xfId="0"/>
    <cellStyle name="Обычный 4 2 9 2 3 2" xfId="0"/>
    <cellStyle name="Обычный 4 2 9 2 4" xfId="0"/>
    <cellStyle name="Обычный 4 2 9 2 4 2" xfId="0"/>
    <cellStyle name="Обычный 4 2 9 2 5" xfId="0"/>
    <cellStyle name="Обычный 4 2 9 3" xfId="0"/>
    <cellStyle name="Обычный 4 2 9 3 2" xfId="0"/>
    <cellStyle name="Обычный 4 2 9 3 2 2" xfId="0"/>
    <cellStyle name="Обычный 4 2 9 3 3" xfId="0"/>
    <cellStyle name="Обычный 4 2 9 3 3 2" xfId="0"/>
    <cellStyle name="Обычный 4 2 9 3 4" xfId="0"/>
    <cellStyle name="Обычный 4 2 9 3 4 2" xfId="0"/>
    <cellStyle name="Обычный 4 2 9 3 5" xfId="0"/>
    <cellStyle name="Обычный 4 2 9 4" xfId="0"/>
    <cellStyle name="Обычный 4 2 9 4 2" xfId="0"/>
    <cellStyle name="Обычный 4 2 9 5" xfId="0"/>
    <cellStyle name="Обычный 4 2 9 5 2" xfId="0"/>
    <cellStyle name="Обычный 4 2 9 6" xfId="0"/>
    <cellStyle name="Обычный 4 2 9 6 2" xfId="0"/>
    <cellStyle name="Обычный 4 2 9 7" xfId="0"/>
    <cellStyle name="Обычный 4 2 9_Без баланса" xfId="0"/>
    <cellStyle name="Обычный 4 20" xfId="0"/>
    <cellStyle name="Обычный 4 20 2" xfId="0"/>
    <cellStyle name="Обычный 4 20 3" xfId="0"/>
    <cellStyle name="Обычный 4 21" xfId="0"/>
    <cellStyle name="Обычный 4 21 2" xfId="0"/>
    <cellStyle name="Обычный 4 21 3" xfId="0"/>
    <cellStyle name="Обычный 4 22" xfId="0"/>
    <cellStyle name="Обычный 4 22 2" xfId="0"/>
    <cellStyle name="Обычный 4 22 3" xfId="0"/>
    <cellStyle name="Обычный 4 23" xfId="0"/>
    <cellStyle name="Обычный 4 23 2" xfId="0"/>
    <cellStyle name="Обычный 4 23 3" xfId="0"/>
    <cellStyle name="Обычный 4 24" xfId="0"/>
    <cellStyle name="Обычный 4 24 2" xfId="0"/>
    <cellStyle name="Обычный 4 24 3" xfId="0"/>
    <cellStyle name="Обычный 4 25" xfId="0"/>
    <cellStyle name="Обычный 4 25 2" xfId="0"/>
    <cellStyle name="Обычный 4 25 3" xfId="0"/>
    <cellStyle name="Обычный 4 26" xfId="0"/>
    <cellStyle name="Обычный 4 26 2" xfId="0"/>
    <cellStyle name="Обычный 4 26 3" xfId="0"/>
    <cellStyle name="Обычный 4 27" xfId="0"/>
    <cellStyle name="Обычный 4 27 2" xfId="0"/>
    <cellStyle name="Обычный 4 27 3" xfId="0"/>
    <cellStyle name="Обычный 4 28" xfId="0"/>
    <cellStyle name="Обычный 4 28 2" xfId="0"/>
    <cellStyle name="Обычный 4 28 3" xfId="0"/>
    <cellStyle name="Обычный 4 29" xfId="0"/>
    <cellStyle name="Обычный 4 29 2" xfId="0"/>
    <cellStyle name="Обычный 4 29 3" xfId="0"/>
    <cellStyle name="Обычный 4 2_Без баланса" xfId="0"/>
    <cellStyle name="Обычный 4 3" xfId="0"/>
    <cellStyle name="Обычный 4 3 10" xfId="0"/>
    <cellStyle name="Обычный 4 3 10 2" xfId="0"/>
    <cellStyle name="Обычный 4 3 10 2 2" xfId="0"/>
    <cellStyle name="Обычный 4 3 10 2 2 2" xfId="0"/>
    <cellStyle name="Обычный 4 3 10 2 3" xfId="0"/>
    <cellStyle name="Обычный 4 3 10 2 3 2" xfId="0"/>
    <cellStyle name="Обычный 4 3 10 2 4" xfId="0"/>
    <cellStyle name="Обычный 4 3 10 2 4 2" xfId="0"/>
    <cellStyle name="Обычный 4 3 10 2 5" xfId="0"/>
    <cellStyle name="Обычный 4 3 10 3" xfId="0"/>
    <cellStyle name="Обычный 4 3 10 3 2" xfId="0"/>
    <cellStyle name="Обычный 4 3 10 4" xfId="0"/>
    <cellStyle name="Обычный 4 3 10 4 2" xfId="0"/>
    <cellStyle name="Обычный 4 3 10 5" xfId="0"/>
    <cellStyle name="Обычный 4 3 10 5 2" xfId="0"/>
    <cellStyle name="Обычный 4 3 10 6" xfId="0"/>
    <cellStyle name="Обычный 4 3 10_Без баланса" xfId="0"/>
    <cellStyle name="Обычный 4 3 11" xfId="0"/>
    <cellStyle name="Обычный 4 3 11 2" xfId="0"/>
    <cellStyle name="Обычный 4 3 11 2 2" xfId="0"/>
    <cellStyle name="Обычный 4 3 11 3" xfId="0"/>
    <cellStyle name="Обычный 4 3 11 3 2" xfId="0"/>
    <cellStyle name="Обычный 4 3 11 4" xfId="0"/>
    <cellStyle name="Обычный 4 3 11 4 2" xfId="0"/>
    <cellStyle name="Обычный 4 3 11 5" xfId="0"/>
    <cellStyle name="Обычный 4 3 12" xfId="0"/>
    <cellStyle name="Обычный 4 3 12 2" xfId="0"/>
    <cellStyle name="Обычный 4 3 12 2 2" xfId="0"/>
    <cellStyle name="Обычный 4 3 12 3" xfId="0"/>
    <cellStyle name="Обычный 4 3 12 3 2" xfId="0"/>
    <cellStyle name="Обычный 4 3 12 4" xfId="0"/>
    <cellStyle name="Обычный 4 3 12 4 2" xfId="0"/>
    <cellStyle name="Обычный 4 3 12 5" xfId="0"/>
    <cellStyle name="Обычный 4 3 13" xfId="0"/>
    <cellStyle name="Обычный 4 3 13 2" xfId="0"/>
    <cellStyle name="Обычный 4 3 13 2 2" xfId="0"/>
    <cellStyle name="Обычный 4 3 13 3" xfId="0"/>
    <cellStyle name="Обычный 4 3 13 3 2" xfId="0"/>
    <cellStyle name="Обычный 4 3 13 4" xfId="0"/>
    <cellStyle name="Обычный 4 3 13 4 2" xfId="0"/>
    <cellStyle name="Обычный 4 3 13 5" xfId="0"/>
    <cellStyle name="Обычный 4 3 14" xfId="0"/>
    <cellStyle name="Обычный 4 3 14 2" xfId="0"/>
    <cellStyle name="Обычный 4 3 14 2 2" xfId="0"/>
    <cellStyle name="Обычный 4 3 14 3" xfId="0"/>
    <cellStyle name="Обычный 4 3 14 3 2" xfId="0"/>
    <cellStyle name="Обычный 4 3 14 4" xfId="0"/>
    <cellStyle name="Обычный 4 3 14 4 2" xfId="0"/>
    <cellStyle name="Обычный 4 3 14 5" xfId="0"/>
    <cellStyle name="Обычный 4 3 15" xfId="0"/>
    <cellStyle name="Обычный 4 3 15 2" xfId="0"/>
    <cellStyle name="Обычный 4 3 16" xfId="0"/>
    <cellStyle name="Обычный 4 3 16 2" xfId="0"/>
    <cellStyle name="Обычный 4 3 17" xfId="0"/>
    <cellStyle name="Обычный 4 3 17 2" xfId="0"/>
    <cellStyle name="Обычный 4 3 18" xfId="0"/>
    <cellStyle name="Обычный 4 3 19" xfId="0"/>
    <cellStyle name="Обычный 4 3 2" xfId="0"/>
    <cellStyle name="Обычный 4 3 2 10" xfId="0"/>
    <cellStyle name="Обычный 4 3 2 10 2" xfId="0"/>
    <cellStyle name="Обычный 4 3 2 10 2 2" xfId="0"/>
    <cellStyle name="Обычный 4 3 2 10 3" xfId="0"/>
    <cellStyle name="Обычный 4 3 2 10 3 2" xfId="0"/>
    <cellStyle name="Обычный 4 3 2 10 4" xfId="0"/>
    <cellStyle name="Обычный 4 3 2 10 4 2" xfId="0"/>
    <cellStyle name="Обычный 4 3 2 10 5" xfId="0"/>
    <cellStyle name="Обычный 4 3 2 11" xfId="0"/>
    <cellStyle name="Обычный 4 3 2 11 2" xfId="0"/>
    <cellStyle name="Обычный 4 3 2 11 2 2" xfId="0"/>
    <cellStyle name="Обычный 4 3 2 11 3" xfId="0"/>
    <cellStyle name="Обычный 4 3 2 11 3 2" xfId="0"/>
    <cellStyle name="Обычный 4 3 2 11 4" xfId="0"/>
    <cellStyle name="Обычный 4 3 2 11 4 2" xfId="0"/>
    <cellStyle name="Обычный 4 3 2 11 5" xfId="0"/>
    <cellStyle name="Обычный 4 3 2 12" xfId="0"/>
    <cellStyle name="Обычный 4 3 2 12 2" xfId="0"/>
    <cellStyle name="Обычный 4 3 2 13" xfId="0"/>
    <cellStyle name="Обычный 4 3 2 13 2" xfId="0"/>
    <cellStyle name="Обычный 4 3 2 14" xfId="0"/>
    <cellStyle name="Обычный 4 3 2 14 2" xfId="0"/>
    <cellStyle name="Обычный 4 3 2 15" xfId="0"/>
    <cellStyle name="Обычный 4 3 2 2" xfId="0"/>
    <cellStyle name="Обычный 4 3 2 2 10" xfId="0"/>
    <cellStyle name="Обычный 4 3 2 2 10 2" xfId="0"/>
    <cellStyle name="Обычный 4 3 2 2 10 2 2" xfId="0"/>
    <cellStyle name="Обычный 4 3 2 2 10 3" xfId="0"/>
    <cellStyle name="Обычный 4 3 2 2 10 3 2" xfId="0"/>
    <cellStyle name="Обычный 4 3 2 2 10 4" xfId="0"/>
    <cellStyle name="Обычный 4 3 2 2 10 4 2" xfId="0"/>
    <cellStyle name="Обычный 4 3 2 2 10 5" xfId="0"/>
    <cellStyle name="Обычный 4 3 2 2 11" xfId="0"/>
    <cellStyle name="Обычный 4 3 2 2 11 2" xfId="0"/>
    <cellStyle name="Обычный 4 3 2 2 12" xfId="0"/>
    <cellStyle name="Обычный 4 3 2 2 12 2" xfId="0"/>
    <cellStyle name="Обычный 4 3 2 2 13" xfId="0"/>
    <cellStyle name="Обычный 4 3 2 2 13 2" xfId="0"/>
    <cellStyle name="Обычный 4 3 2 2 14" xfId="0"/>
    <cellStyle name="Обычный 4 3 2 2 2" xfId="0"/>
    <cellStyle name="Обычный 4 3 2 2 2 2" xfId="0"/>
    <cellStyle name="Обычный 4 3 2 2 2 2 2" xfId="0"/>
    <cellStyle name="Обычный 4 3 2 2 2 2 2 2" xfId="0"/>
    <cellStyle name="Обычный 4 3 2 2 2 2 2 2 2" xfId="0"/>
    <cellStyle name="Обычный 4 3 2 2 2 2 2 2 2 2" xfId="0"/>
    <cellStyle name="Обычный 4 3 2 2 2 2 2 2 3" xfId="0"/>
    <cellStyle name="Обычный 4 3 2 2 2 2 2 2 3 2" xfId="0"/>
    <cellStyle name="Обычный 4 3 2 2 2 2 2 2 4" xfId="0"/>
    <cellStyle name="Обычный 4 3 2 2 2 2 2 2 4 2" xfId="0"/>
    <cellStyle name="Обычный 4 3 2 2 2 2 2 2 5" xfId="0"/>
    <cellStyle name="Обычный 4 3 2 2 2 2 2 3" xfId="0"/>
    <cellStyle name="Обычный 4 3 2 2 2 2 2 3 2" xfId="0"/>
    <cellStyle name="Обычный 4 3 2 2 2 2 2 3 2 2" xfId="0"/>
    <cellStyle name="Обычный 4 3 2 2 2 2 2 3 3" xfId="0"/>
    <cellStyle name="Обычный 4 3 2 2 2 2 2 3 3 2" xfId="0"/>
    <cellStyle name="Обычный 4 3 2 2 2 2 2 3 4" xfId="0"/>
    <cellStyle name="Обычный 4 3 2 2 2 2 2 3 4 2" xfId="0"/>
    <cellStyle name="Обычный 4 3 2 2 2 2 2 3 5" xfId="0"/>
    <cellStyle name="Обычный 4 3 2 2 2 2 2 4" xfId="0"/>
    <cellStyle name="Обычный 4 3 2 2 2 2 2 4 2" xfId="0"/>
    <cellStyle name="Обычный 4 3 2 2 2 2 2 5" xfId="0"/>
    <cellStyle name="Обычный 4 3 2 2 2 2 2 5 2" xfId="0"/>
    <cellStyle name="Обычный 4 3 2 2 2 2 2 6" xfId="0"/>
    <cellStyle name="Обычный 4 3 2 2 2 2 2 6 2" xfId="0"/>
    <cellStyle name="Обычный 4 3 2 2 2 2 2 7" xfId="0"/>
    <cellStyle name="Обычный 4 3 2 2 2 2 2_Без баланса" xfId="0"/>
    <cellStyle name="Обычный 4 3 2 2 2 2 3" xfId="0"/>
    <cellStyle name="Обычный 4 3 2 2 2 2 3 2" xfId="0"/>
    <cellStyle name="Обычный 4 3 2 2 2 2 3 2 2" xfId="0"/>
    <cellStyle name="Обычный 4 3 2 2 2 2 3 2 2 2" xfId="0"/>
    <cellStyle name="Обычный 4 3 2 2 2 2 3 2 3" xfId="0"/>
    <cellStyle name="Обычный 4 3 2 2 2 2 3 2 3 2" xfId="0"/>
    <cellStyle name="Обычный 4 3 2 2 2 2 3 2 4" xfId="0"/>
    <cellStyle name="Обычный 4 3 2 2 2 2 3 2 4 2" xfId="0"/>
    <cellStyle name="Обычный 4 3 2 2 2 2 3 2 5" xfId="0"/>
    <cellStyle name="Обычный 4 3 2 2 2 2 3 3" xfId="0"/>
    <cellStyle name="Обычный 4 3 2 2 2 2 3 3 2" xfId="0"/>
    <cellStyle name="Обычный 4 3 2 2 2 2 3 4" xfId="0"/>
    <cellStyle name="Обычный 4 3 2 2 2 2 3 4 2" xfId="0"/>
    <cellStyle name="Обычный 4 3 2 2 2 2 3 5" xfId="0"/>
    <cellStyle name="Обычный 4 3 2 2 2 2 3 5 2" xfId="0"/>
    <cellStyle name="Обычный 4 3 2 2 2 2 3 6" xfId="0"/>
    <cellStyle name="Обычный 4 3 2 2 2 2 4" xfId="0"/>
    <cellStyle name="Обычный 4 3 2 2 2 2 4 2" xfId="0"/>
    <cellStyle name="Обычный 4 3 2 2 2 2 4 2 2" xfId="0"/>
    <cellStyle name="Обычный 4 3 2 2 2 2 4 3" xfId="0"/>
    <cellStyle name="Обычный 4 3 2 2 2 2 4 3 2" xfId="0"/>
    <cellStyle name="Обычный 4 3 2 2 2 2 4 4" xfId="0"/>
    <cellStyle name="Обычный 4 3 2 2 2 2 4 4 2" xfId="0"/>
    <cellStyle name="Обычный 4 3 2 2 2 2 4 5" xfId="0"/>
    <cellStyle name="Обычный 4 3 2 2 2 2 5" xfId="0"/>
    <cellStyle name="Обычный 4 3 2 2 2 2 5 2" xfId="0"/>
    <cellStyle name="Обычный 4 3 2 2 2 2 6" xfId="0"/>
    <cellStyle name="Обычный 4 3 2 2 2 2 6 2" xfId="0"/>
    <cellStyle name="Обычный 4 3 2 2 2 2 7" xfId="0"/>
    <cellStyle name="Обычный 4 3 2 2 2 2 7 2" xfId="0"/>
    <cellStyle name="Обычный 4 3 2 2 2 2 8" xfId="0"/>
    <cellStyle name="Обычный 4 3 2 2 2 2_Без баланса" xfId="0"/>
    <cellStyle name="Обычный 4 3 2 2 2 3" xfId="0"/>
    <cellStyle name="Обычный 4 3 2 2 2 3 2" xfId="0"/>
    <cellStyle name="Обычный 4 3 2 2 2 3 2 2" xfId="0"/>
    <cellStyle name="Обычный 4 3 2 2 2 3 2 2 2" xfId="0"/>
    <cellStyle name="Обычный 4 3 2 2 2 3 2 3" xfId="0"/>
    <cellStyle name="Обычный 4 3 2 2 2 3 2 3 2" xfId="0"/>
    <cellStyle name="Обычный 4 3 2 2 2 3 2 4" xfId="0"/>
    <cellStyle name="Обычный 4 3 2 2 2 3 2 4 2" xfId="0"/>
    <cellStyle name="Обычный 4 3 2 2 2 3 2 5" xfId="0"/>
    <cellStyle name="Обычный 4 3 2 2 2 3 3" xfId="0"/>
    <cellStyle name="Обычный 4 3 2 2 2 3 3 2" xfId="0"/>
    <cellStyle name="Обычный 4 3 2 2 2 3 3 2 2" xfId="0"/>
    <cellStyle name="Обычный 4 3 2 2 2 3 3 3" xfId="0"/>
    <cellStyle name="Обычный 4 3 2 2 2 3 3 3 2" xfId="0"/>
    <cellStyle name="Обычный 4 3 2 2 2 3 3 4" xfId="0"/>
    <cellStyle name="Обычный 4 3 2 2 2 3 3 4 2" xfId="0"/>
    <cellStyle name="Обычный 4 3 2 2 2 3 3 5" xfId="0"/>
    <cellStyle name="Обычный 4 3 2 2 2 3 4" xfId="0"/>
    <cellStyle name="Обычный 4 3 2 2 2 3 4 2" xfId="0"/>
    <cellStyle name="Обычный 4 3 2 2 2 3 5" xfId="0"/>
    <cellStyle name="Обычный 4 3 2 2 2 3 5 2" xfId="0"/>
    <cellStyle name="Обычный 4 3 2 2 2 3 6" xfId="0"/>
    <cellStyle name="Обычный 4 3 2 2 2 3 6 2" xfId="0"/>
    <cellStyle name="Обычный 4 3 2 2 2 3 7" xfId="0"/>
    <cellStyle name="Обычный 4 3 2 2 2 3_Без баланса" xfId="0"/>
    <cellStyle name="Обычный 4 3 2 2 2 4" xfId="0"/>
    <cellStyle name="Обычный 4 3 2 2 2 4 2" xfId="0"/>
    <cellStyle name="Обычный 4 3 2 2 2 4 2 2" xfId="0"/>
    <cellStyle name="Обычный 4 3 2 2 2 4 2 2 2" xfId="0"/>
    <cellStyle name="Обычный 4 3 2 2 2 4 2 3" xfId="0"/>
    <cellStyle name="Обычный 4 3 2 2 2 4 2 3 2" xfId="0"/>
    <cellStyle name="Обычный 4 3 2 2 2 4 2 4" xfId="0"/>
    <cellStyle name="Обычный 4 3 2 2 2 4 2 4 2" xfId="0"/>
    <cellStyle name="Обычный 4 3 2 2 2 4 2 5" xfId="0"/>
    <cellStyle name="Обычный 4 3 2 2 2 4 3" xfId="0"/>
    <cellStyle name="Обычный 4 3 2 2 2 4 3 2" xfId="0"/>
    <cellStyle name="Обычный 4 3 2 2 2 4 4" xfId="0"/>
    <cellStyle name="Обычный 4 3 2 2 2 4 4 2" xfId="0"/>
    <cellStyle name="Обычный 4 3 2 2 2 4 5" xfId="0"/>
    <cellStyle name="Обычный 4 3 2 2 2 4 5 2" xfId="0"/>
    <cellStyle name="Обычный 4 3 2 2 2 4 6" xfId="0"/>
    <cellStyle name="Обычный 4 3 2 2 2 5" xfId="0"/>
    <cellStyle name="Обычный 4 3 2 2 2 5 2" xfId="0"/>
    <cellStyle name="Обычный 4 3 2 2 2 5 2 2" xfId="0"/>
    <cellStyle name="Обычный 4 3 2 2 2 5 3" xfId="0"/>
    <cellStyle name="Обычный 4 3 2 2 2 5 3 2" xfId="0"/>
    <cellStyle name="Обычный 4 3 2 2 2 5 4" xfId="0"/>
    <cellStyle name="Обычный 4 3 2 2 2 5 4 2" xfId="0"/>
    <cellStyle name="Обычный 4 3 2 2 2 5 5" xfId="0"/>
    <cellStyle name="Обычный 4 3 2 2 2 6" xfId="0"/>
    <cellStyle name="Обычный 4 3 2 2 2 6 2" xfId="0"/>
    <cellStyle name="Обычный 4 3 2 2 2 7" xfId="0"/>
    <cellStyle name="Обычный 4 3 2 2 2 7 2" xfId="0"/>
    <cellStyle name="Обычный 4 3 2 2 2 8" xfId="0"/>
    <cellStyle name="Обычный 4 3 2 2 2 8 2" xfId="0"/>
    <cellStyle name="Обычный 4 3 2 2 2 9" xfId="0"/>
    <cellStyle name="Обычный 4 3 2 2 2_Без баланса" xfId="0"/>
    <cellStyle name="Обычный 4 3 2 2 3" xfId="0"/>
    <cellStyle name="Обычный 4 3 2 2 3 2" xfId="0"/>
    <cellStyle name="Обычный 4 3 2 2 3 2 2" xfId="0"/>
    <cellStyle name="Обычный 4 3 2 2 3 2 2 2" xfId="0"/>
    <cellStyle name="Обычный 4 3 2 2 3 2 2 2 2" xfId="0"/>
    <cellStyle name="Обычный 4 3 2 2 3 2 2 3" xfId="0"/>
    <cellStyle name="Обычный 4 3 2 2 3 2 2 3 2" xfId="0"/>
    <cellStyle name="Обычный 4 3 2 2 3 2 2 4" xfId="0"/>
    <cellStyle name="Обычный 4 3 2 2 3 2 2 4 2" xfId="0"/>
    <cellStyle name="Обычный 4 3 2 2 3 2 2 5" xfId="0"/>
    <cellStyle name="Обычный 4 3 2 2 3 2 3" xfId="0"/>
    <cellStyle name="Обычный 4 3 2 2 3 2 3 2" xfId="0"/>
    <cellStyle name="Обычный 4 3 2 2 3 2 3 2 2" xfId="0"/>
    <cellStyle name="Обычный 4 3 2 2 3 2 3 3" xfId="0"/>
    <cellStyle name="Обычный 4 3 2 2 3 2 3 3 2" xfId="0"/>
    <cellStyle name="Обычный 4 3 2 2 3 2 3 4" xfId="0"/>
    <cellStyle name="Обычный 4 3 2 2 3 2 3 4 2" xfId="0"/>
    <cellStyle name="Обычный 4 3 2 2 3 2 3 5" xfId="0"/>
    <cellStyle name="Обычный 4 3 2 2 3 2 4" xfId="0"/>
    <cellStyle name="Обычный 4 3 2 2 3 2 4 2" xfId="0"/>
    <cellStyle name="Обычный 4 3 2 2 3 2 5" xfId="0"/>
    <cellStyle name="Обычный 4 3 2 2 3 2 5 2" xfId="0"/>
    <cellStyle name="Обычный 4 3 2 2 3 2 6" xfId="0"/>
    <cellStyle name="Обычный 4 3 2 2 3 2 6 2" xfId="0"/>
    <cellStyle name="Обычный 4 3 2 2 3 2 7" xfId="0"/>
    <cellStyle name="Обычный 4 3 2 2 3 2_Без баланса" xfId="0"/>
    <cellStyle name="Обычный 4 3 2 2 3 3" xfId="0"/>
    <cellStyle name="Обычный 4 3 2 2 3 3 2" xfId="0"/>
    <cellStyle name="Обычный 4 3 2 2 3 3 2 2" xfId="0"/>
    <cellStyle name="Обычный 4 3 2 2 3 3 2 2 2" xfId="0"/>
    <cellStyle name="Обычный 4 3 2 2 3 3 2 3" xfId="0"/>
    <cellStyle name="Обычный 4 3 2 2 3 3 2 3 2" xfId="0"/>
    <cellStyle name="Обычный 4 3 2 2 3 3 2 4" xfId="0"/>
    <cellStyle name="Обычный 4 3 2 2 3 3 2 4 2" xfId="0"/>
    <cellStyle name="Обычный 4 3 2 2 3 3 2 5" xfId="0"/>
    <cellStyle name="Обычный 4 3 2 2 3 3 3" xfId="0"/>
    <cellStyle name="Обычный 4 3 2 2 3 3 3 2" xfId="0"/>
    <cellStyle name="Обычный 4 3 2 2 3 3 4" xfId="0"/>
    <cellStyle name="Обычный 4 3 2 2 3 3 4 2" xfId="0"/>
    <cellStyle name="Обычный 4 3 2 2 3 3 5" xfId="0"/>
    <cellStyle name="Обычный 4 3 2 2 3 3 5 2" xfId="0"/>
    <cellStyle name="Обычный 4 3 2 2 3 3 6" xfId="0"/>
    <cellStyle name="Обычный 4 3 2 2 3 4" xfId="0"/>
    <cellStyle name="Обычный 4 3 2 2 3 4 2" xfId="0"/>
    <cellStyle name="Обычный 4 3 2 2 3 4 2 2" xfId="0"/>
    <cellStyle name="Обычный 4 3 2 2 3 4 3" xfId="0"/>
    <cellStyle name="Обычный 4 3 2 2 3 4 3 2" xfId="0"/>
    <cellStyle name="Обычный 4 3 2 2 3 4 4" xfId="0"/>
    <cellStyle name="Обычный 4 3 2 2 3 4 4 2" xfId="0"/>
    <cellStyle name="Обычный 4 3 2 2 3 4 5" xfId="0"/>
    <cellStyle name="Обычный 4 3 2 2 3 5" xfId="0"/>
    <cellStyle name="Обычный 4 3 2 2 3 5 2" xfId="0"/>
    <cellStyle name="Обычный 4 3 2 2 3 6" xfId="0"/>
    <cellStyle name="Обычный 4 3 2 2 3 6 2" xfId="0"/>
    <cellStyle name="Обычный 4 3 2 2 3 7" xfId="0"/>
    <cellStyle name="Обычный 4 3 2 2 3 7 2" xfId="0"/>
    <cellStyle name="Обычный 4 3 2 2 3 8" xfId="0"/>
    <cellStyle name="Обычный 4 3 2 2 3_Без баланса" xfId="0"/>
    <cellStyle name="Обычный 4 3 2 2 4" xfId="0"/>
    <cellStyle name="Обычный 4 3 2 2 4 2" xfId="0"/>
    <cellStyle name="Обычный 4 3 2 2 4 2 2" xfId="0"/>
    <cellStyle name="Обычный 4 3 2 2 4 2 2 2" xfId="0"/>
    <cellStyle name="Обычный 4 3 2 2 4 2 2 2 2" xfId="0"/>
    <cellStyle name="Обычный 4 3 2 2 4 2 2 3" xfId="0"/>
    <cellStyle name="Обычный 4 3 2 2 4 2 2 3 2" xfId="0"/>
    <cellStyle name="Обычный 4 3 2 2 4 2 2 4" xfId="0"/>
    <cellStyle name="Обычный 4 3 2 2 4 2 2 4 2" xfId="0"/>
    <cellStyle name="Обычный 4 3 2 2 4 2 2 5" xfId="0"/>
    <cellStyle name="Обычный 4 3 2 2 4 2 3" xfId="0"/>
    <cellStyle name="Обычный 4 3 2 2 4 2 3 2" xfId="0"/>
    <cellStyle name="Обычный 4 3 2 2 4 2 3 2 2" xfId="0"/>
    <cellStyle name="Обычный 4 3 2 2 4 2 3 3" xfId="0"/>
    <cellStyle name="Обычный 4 3 2 2 4 2 3 3 2" xfId="0"/>
    <cellStyle name="Обычный 4 3 2 2 4 2 3 4" xfId="0"/>
    <cellStyle name="Обычный 4 3 2 2 4 2 3 4 2" xfId="0"/>
    <cellStyle name="Обычный 4 3 2 2 4 2 3 5" xfId="0"/>
    <cellStyle name="Обычный 4 3 2 2 4 2 4" xfId="0"/>
    <cellStyle name="Обычный 4 3 2 2 4 2 4 2" xfId="0"/>
    <cellStyle name="Обычный 4 3 2 2 4 2 5" xfId="0"/>
    <cellStyle name="Обычный 4 3 2 2 4 2 5 2" xfId="0"/>
    <cellStyle name="Обычный 4 3 2 2 4 2 6" xfId="0"/>
    <cellStyle name="Обычный 4 3 2 2 4 2 6 2" xfId="0"/>
    <cellStyle name="Обычный 4 3 2 2 4 2 7" xfId="0"/>
    <cellStyle name="Обычный 4 3 2 2 4 2_Без баланса" xfId="0"/>
    <cellStyle name="Обычный 4 3 2 2 4 3" xfId="0"/>
    <cellStyle name="Обычный 4 3 2 2 4 3 2" xfId="0"/>
    <cellStyle name="Обычный 4 3 2 2 4 3 2 2" xfId="0"/>
    <cellStyle name="Обычный 4 3 2 2 4 3 3" xfId="0"/>
    <cellStyle name="Обычный 4 3 2 2 4 3 3 2" xfId="0"/>
    <cellStyle name="Обычный 4 3 2 2 4 3 4" xfId="0"/>
    <cellStyle name="Обычный 4 3 2 2 4 3 4 2" xfId="0"/>
    <cellStyle name="Обычный 4 3 2 2 4 3 5" xfId="0"/>
    <cellStyle name="Обычный 4 3 2 2 4 4" xfId="0"/>
    <cellStyle name="Обычный 4 3 2 2 4 4 2" xfId="0"/>
    <cellStyle name="Обычный 4 3 2 2 4 4 2 2" xfId="0"/>
    <cellStyle name="Обычный 4 3 2 2 4 4 3" xfId="0"/>
    <cellStyle name="Обычный 4 3 2 2 4 4 3 2" xfId="0"/>
    <cellStyle name="Обычный 4 3 2 2 4 4 4" xfId="0"/>
    <cellStyle name="Обычный 4 3 2 2 4 4 4 2" xfId="0"/>
    <cellStyle name="Обычный 4 3 2 2 4 4 5" xfId="0"/>
    <cellStyle name="Обычный 4 3 2 2 4 5" xfId="0"/>
    <cellStyle name="Обычный 4 3 2 2 4 5 2" xfId="0"/>
    <cellStyle name="Обычный 4 3 2 2 4 6" xfId="0"/>
    <cellStyle name="Обычный 4 3 2 2 4 6 2" xfId="0"/>
    <cellStyle name="Обычный 4 3 2 2 4 7" xfId="0"/>
    <cellStyle name="Обычный 4 3 2 2 4 7 2" xfId="0"/>
    <cellStyle name="Обычный 4 3 2 2 4 8" xfId="0"/>
    <cellStyle name="Обычный 4 3 2 2 4_Без баланса" xfId="0"/>
    <cellStyle name="Обычный 4 3 2 2 5" xfId="0"/>
    <cellStyle name="Обычный 4 3 2 2 5 10" xfId="0"/>
    <cellStyle name="Обычный 4 3 2 2 5 2" xfId="0"/>
    <cellStyle name="Обычный 4 3 2 2 5 2 2" xfId="0"/>
    <cellStyle name="Обычный 4 3 2 2 5 2 2 2" xfId="0"/>
    <cellStyle name="Обычный 4 3 2 2 5 2 2 2 2" xfId="0"/>
    <cellStyle name="Обычный 4 3 2 2 5 2 2 3" xfId="0"/>
    <cellStyle name="Обычный 4 3 2 2 5 2 2 3 2" xfId="0"/>
    <cellStyle name="Обычный 4 3 2 2 5 2 2 4" xfId="0"/>
    <cellStyle name="Обычный 4 3 2 2 5 2 2 4 2" xfId="0"/>
    <cellStyle name="Обычный 4 3 2 2 5 2 2 5" xfId="0"/>
    <cellStyle name="Обычный 4 3 2 2 5 2 3" xfId="0"/>
    <cellStyle name="Обычный 4 3 2 2 5 2 3 2" xfId="0"/>
    <cellStyle name="Обычный 4 3 2 2 5 2 4" xfId="0"/>
    <cellStyle name="Обычный 4 3 2 2 5 2 4 2" xfId="0"/>
    <cellStyle name="Обычный 4 3 2 2 5 2 5" xfId="0"/>
    <cellStyle name="Обычный 4 3 2 2 5 2 5 2" xfId="0"/>
    <cellStyle name="Обычный 4 3 2 2 5 2 6" xfId="0"/>
    <cellStyle name="Обычный 4 3 2 2 5 2_Без баланса" xfId="0"/>
    <cellStyle name="Обычный 4 3 2 2 5 3" xfId="0"/>
    <cellStyle name="Обычный 4 3 2 2 5 3 2" xfId="0"/>
    <cellStyle name="Обычный 4 3 2 2 5 3 2 2" xfId="0"/>
    <cellStyle name="Обычный 4 3 2 2 5 3 3" xfId="0"/>
    <cellStyle name="Обычный 4 3 2 2 5 3 3 2" xfId="0"/>
    <cellStyle name="Обычный 4 3 2 2 5 3 4" xfId="0"/>
    <cellStyle name="Обычный 4 3 2 2 5 3 4 2" xfId="0"/>
    <cellStyle name="Обычный 4 3 2 2 5 3 5" xfId="0"/>
    <cellStyle name="Обычный 4 3 2 2 5 4" xfId="0"/>
    <cellStyle name="Обычный 4 3 2 2 5 4 2" xfId="0"/>
    <cellStyle name="Обычный 4 3 2 2 5 4 2 2" xfId="0"/>
    <cellStyle name="Обычный 4 3 2 2 5 4 3" xfId="0"/>
    <cellStyle name="Обычный 4 3 2 2 5 4 3 2" xfId="0"/>
    <cellStyle name="Обычный 4 3 2 2 5 4 4" xfId="0"/>
    <cellStyle name="Обычный 4 3 2 2 5 4 4 2" xfId="0"/>
    <cellStyle name="Обычный 4 3 2 2 5 4 5" xfId="0"/>
    <cellStyle name="Обычный 4 3 2 2 5 5" xfId="0"/>
    <cellStyle name="Обычный 4 3 2 2 5 5 2" xfId="0"/>
    <cellStyle name="Обычный 4 3 2 2 5 5 2 2" xfId="0"/>
    <cellStyle name="Обычный 4 3 2 2 5 5 3" xfId="0"/>
    <cellStyle name="Обычный 4 3 2 2 5 5 3 2" xfId="0"/>
    <cellStyle name="Обычный 4 3 2 2 5 5 4" xfId="0"/>
    <cellStyle name="Обычный 4 3 2 2 5 5 4 2" xfId="0"/>
    <cellStyle name="Обычный 4 3 2 2 5 5 5" xfId="0"/>
    <cellStyle name="Обычный 4 3 2 2 5 6" xfId="0"/>
    <cellStyle name="Обычный 4 3 2 2 5 6 2" xfId="0"/>
    <cellStyle name="Обычный 4 3 2 2 5 6 2 2" xfId="0"/>
    <cellStyle name="Обычный 4 3 2 2 5 6 3" xfId="0"/>
    <cellStyle name="Обычный 4 3 2 2 5 6 3 2" xfId="0"/>
    <cellStyle name="Обычный 4 3 2 2 5 6 4" xfId="0"/>
    <cellStyle name="Обычный 4 3 2 2 5 6 4 2" xfId="0"/>
    <cellStyle name="Обычный 4 3 2 2 5 6 5" xfId="0"/>
    <cellStyle name="Обычный 4 3 2 2 5 7" xfId="0"/>
    <cellStyle name="Обычный 4 3 2 2 5 7 2" xfId="0"/>
    <cellStyle name="Обычный 4 3 2 2 5 8" xfId="0"/>
    <cellStyle name="Обычный 4 3 2 2 5 8 2" xfId="0"/>
    <cellStyle name="Обычный 4 3 2 2 5 9" xfId="0"/>
    <cellStyle name="Обычный 4 3 2 2 5 9 2" xfId="0"/>
    <cellStyle name="Обычный 4 3 2 2 5_Без баланса" xfId="0"/>
    <cellStyle name="Обычный 4 3 2 2 6" xfId="0"/>
    <cellStyle name="Обычный 4 3 2 2 6 2" xfId="0"/>
    <cellStyle name="Обычный 4 3 2 2 6 2 2" xfId="0"/>
    <cellStyle name="Обычный 4 3 2 2 6 2 2 2" xfId="0"/>
    <cellStyle name="Обычный 4 3 2 2 6 2 3" xfId="0"/>
    <cellStyle name="Обычный 4 3 2 2 6 2 3 2" xfId="0"/>
    <cellStyle name="Обычный 4 3 2 2 6 2 4" xfId="0"/>
    <cellStyle name="Обычный 4 3 2 2 6 2 4 2" xfId="0"/>
    <cellStyle name="Обычный 4 3 2 2 6 2 5" xfId="0"/>
    <cellStyle name="Обычный 4 3 2 2 6 3" xfId="0"/>
    <cellStyle name="Обычный 4 3 2 2 6 3 2" xfId="0"/>
    <cellStyle name="Обычный 4 3 2 2 6 3 2 2" xfId="0"/>
    <cellStyle name="Обычный 4 3 2 2 6 3 3" xfId="0"/>
    <cellStyle name="Обычный 4 3 2 2 6 3 3 2" xfId="0"/>
    <cellStyle name="Обычный 4 3 2 2 6 3 4" xfId="0"/>
    <cellStyle name="Обычный 4 3 2 2 6 3 4 2" xfId="0"/>
    <cellStyle name="Обычный 4 3 2 2 6 3 5" xfId="0"/>
    <cellStyle name="Обычный 4 3 2 2 6 4" xfId="0"/>
    <cellStyle name="Обычный 4 3 2 2 6 4 2" xfId="0"/>
    <cellStyle name="Обычный 4 3 2 2 6 5" xfId="0"/>
    <cellStyle name="Обычный 4 3 2 2 6 5 2" xfId="0"/>
    <cellStyle name="Обычный 4 3 2 2 6 6" xfId="0"/>
    <cellStyle name="Обычный 4 3 2 2 6 6 2" xfId="0"/>
    <cellStyle name="Обычный 4 3 2 2 6 7" xfId="0"/>
    <cellStyle name="Обычный 4 3 2 2 6_Без баланса" xfId="0"/>
    <cellStyle name="Обычный 4 3 2 2 7" xfId="0"/>
    <cellStyle name="Обычный 4 3 2 2 7 2" xfId="0"/>
    <cellStyle name="Обычный 4 3 2 2 7 2 2" xfId="0"/>
    <cellStyle name="Обычный 4 3 2 2 7 2 2 2" xfId="0"/>
    <cellStyle name="Обычный 4 3 2 2 7 2 3" xfId="0"/>
    <cellStyle name="Обычный 4 3 2 2 7 2 3 2" xfId="0"/>
    <cellStyle name="Обычный 4 3 2 2 7 2 4" xfId="0"/>
    <cellStyle name="Обычный 4 3 2 2 7 2 4 2" xfId="0"/>
    <cellStyle name="Обычный 4 3 2 2 7 2 5" xfId="0"/>
    <cellStyle name="Обычный 4 3 2 2 7 3" xfId="0"/>
    <cellStyle name="Обычный 4 3 2 2 7 3 2" xfId="0"/>
    <cellStyle name="Обычный 4 3 2 2 7 3 2 2" xfId="0"/>
    <cellStyle name="Обычный 4 3 2 2 7 3 3" xfId="0"/>
    <cellStyle name="Обычный 4 3 2 2 7 3 3 2" xfId="0"/>
    <cellStyle name="Обычный 4 3 2 2 7 3 4" xfId="0"/>
    <cellStyle name="Обычный 4 3 2 2 7 3 4 2" xfId="0"/>
    <cellStyle name="Обычный 4 3 2 2 7 3 5" xfId="0"/>
    <cellStyle name="Обычный 4 3 2 2 7 4" xfId="0"/>
    <cellStyle name="Обычный 4 3 2 2 7 4 2" xfId="0"/>
    <cellStyle name="Обычный 4 3 2 2 7 5" xfId="0"/>
    <cellStyle name="Обычный 4 3 2 2 7 5 2" xfId="0"/>
    <cellStyle name="Обычный 4 3 2 2 7 6" xfId="0"/>
    <cellStyle name="Обычный 4 3 2 2 7 6 2" xfId="0"/>
    <cellStyle name="Обычный 4 3 2 2 7 7" xfId="0"/>
    <cellStyle name="Обычный 4 3 2 2 7_Без баланса" xfId="0"/>
    <cellStyle name="Обычный 4 3 2 2 8" xfId="0"/>
    <cellStyle name="Обычный 4 3 2 2 8 2" xfId="0"/>
    <cellStyle name="Обычный 4 3 2 2 8 2 2" xfId="0"/>
    <cellStyle name="Обычный 4 3 2 2 8 2 2 2" xfId="0"/>
    <cellStyle name="Обычный 4 3 2 2 8 2 3" xfId="0"/>
    <cellStyle name="Обычный 4 3 2 2 8 2 3 2" xfId="0"/>
    <cellStyle name="Обычный 4 3 2 2 8 2 4" xfId="0"/>
    <cellStyle name="Обычный 4 3 2 2 8 2 4 2" xfId="0"/>
    <cellStyle name="Обычный 4 3 2 2 8 2 5" xfId="0"/>
    <cellStyle name="Обычный 4 3 2 2 8 3" xfId="0"/>
    <cellStyle name="Обычный 4 3 2 2 8 3 2" xfId="0"/>
    <cellStyle name="Обычный 4 3 2 2 8 4" xfId="0"/>
    <cellStyle name="Обычный 4 3 2 2 8 4 2" xfId="0"/>
    <cellStyle name="Обычный 4 3 2 2 8 5" xfId="0"/>
    <cellStyle name="Обычный 4 3 2 2 8 5 2" xfId="0"/>
    <cellStyle name="Обычный 4 3 2 2 8 6" xfId="0"/>
    <cellStyle name="Обычный 4 3 2 2 8_Без баланса" xfId="0"/>
    <cellStyle name="Обычный 4 3 2 2 9" xfId="0"/>
    <cellStyle name="Обычный 4 3 2 2 9 2" xfId="0"/>
    <cellStyle name="Обычный 4 3 2 2 9 2 2" xfId="0"/>
    <cellStyle name="Обычный 4 3 2 2 9 3" xfId="0"/>
    <cellStyle name="Обычный 4 3 2 2 9 3 2" xfId="0"/>
    <cellStyle name="Обычный 4 3 2 2 9 4" xfId="0"/>
    <cellStyle name="Обычный 4 3 2 2 9 4 2" xfId="0"/>
    <cellStyle name="Обычный 4 3 2 2 9 5" xfId="0"/>
    <cellStyle name="Обычный 4 3 2 2_Без баланса" xfId="0"/>
    <cellStyle name="Обычный 4 3 2 3" xfId="0"/>
    <cellStyle name="Обычный 4 3 2 3 2" xfId="0"/>
    <cellStyle name="Обычный 4 3 2 3 2 2" xfId="0"/>
    <cellStyle name="Обычный 4 3 2 3 2 2 2" xfId="0"/>
    <cellStyle name="Обычный 4 3 2 3 2 2 2 2" xfId="0"/>
    <cellStyle name="Обычный 4 3 2 3 2 2 2 2 2" xfId="0"/>
    <cellStyle name="Обычный 4 3 2 3 2 2 2 3" xfId="0"/>
    <cellStyle name="Обычный 4 3 2 3 2 2 2 3 2" xfId="0"/>
    <cellStyle name="Обычный 4 3 2 3 2 2 2 4" xfId="0"/>
    <cellStyle name="Обычный 4 3 2 3 2 2 2 4 2" xfId="0"/>
    <cellStyle name="Обычный 4 3 2 3 2 2 2 5" xfId="0"/>
    <cellStyle name="Обычный 4 3 2 3 2 2 3" xfId="0"/>
    <cellStyle name="Обычный 4 3 2 3 2 2 3 2" xfId="0"/>
    <cellStyle name="Обычный 4 3 2 3 2 2 3 2 2" xfId="0"/>
    <cellStyle name="Обычный 4 3 2 3 2 2 3 3" xfId="0"/>
    <cellStyle name="Обычный 4 3 2 3 2 2 3 3 2" xfId="0"/>
    <cellStyle name="Обычный 4 3 2 3 2 2 3 4" xfId="0"/>
    <cellStyle name="Обычный 4 3 2 3 2 2 3 4 2" xfId="0"/>
    <cellStyle name="Обычный 4 3 2 3 2 2 3 5" xfId="0"/>
    <cellStyle name="Обычный 4 3 2 3 2 2 4" xfId="0"/>
    <cellStyle name="Обычный 4 3 2 3 2 2 4 2" xfId="0"/>
    <cellStyle name="Обычный 4 3 2 3 2 2 5" xfId="0"/>
    <cellStyle name="Обычный 4 3 2 3 2 2 5 2" xfId="0"/>
    <cellStyle name="Обычный 4 3 2 3 2 2 6" xfId="0"/>
    <cellStyle name="Обычный 4 3 2 3 2 2 6 2" xfId="0"/>
    <cellStyle name="Обычный 4 3 2 3 2 2 7" xfId="0"/>
    <cellStyle name="Обычный 4 3 2 3 2 2_Без баланса" xfId="0"/>
    <cellStyle name="Обычный 4 3 2 3 2 3" xfId="0"/>
    <cellStyle name="Обычный 4 3 2 3 2 3 2" xfId="0"/>
    <cellStyle name="Обычный 4 3 2 3 2 3 2 2" xfId="0"/>
    <cellStyle name="Обычный 4 3 2 3 2 3 2 2 2" xfId="0"/>
    <cellStyle name="Обычный 4 3 2 3 2 3 2 3" xfId="0"/>
    <cellStyle name="Обычный 4 3 2 3 2 3 2 3 2" xfId="0"/>
    <cellStyle name="Обычный 4 3 2 3 2 3 2 4" xfId="0"/>
    <cellStyle name="Обычный 4 3 2 3 2 3 2 4 2" xfId="0"/>
    <cellStyle name="Обычный 4 3 2 3 2 3 2 5" xfId="0"/>
    <cellStyle name="Обычный 4 3 2 3 2 3 3" xfId="0"/>
    <cellStyle name="Обычный 4 3 2 3 2 3 3 2" xfId="0"/>
    <cellStyle name="Обычный 4 3 2 3 2 3 4" xfId="0"/>
    <cellStyle name="Обычный 4 3 2 3 2 3 4 2" xfId="0"/>
    <cellStyle name="Обычный 4 3 2 3 2 3 5" xfId="0"/>
    <cellStyle name="Обычный 4 3 2 3 2 3 5 2" xfId="0"/>
    <cellStyle name="Обычный 4 3 2 3 2 3 6" xfId="0"/>
    <cellStyle name="Обычный 4 3 2 3 2 4" xfId="0"/>
    <cellStyle name="Обычный 4 3 2 3 2 4 2" xfId="0"/>
    <cellStyle name="Обычный 4 3 2 3 2 4 2 2" xfId="0"/>
    <cellStyle name="Обычный 4 3 2 3 2 4 3" xfId="0"/>
    <cellStyle name="Обычный 4 3 2 3 2 4 3 2" xfId="0"/>
    <cellStyle name="Обычный 4 3 2 3 2 4 4" xfId="0"/>
    <cellStyle name="Обычный 4 3 2 3 2 4 4 2" xfId="0"/>
    <cellStyle name="Обычный 4 3 2 3 2 4 5" xfId="0"/>
    <cellStyle name="Обычный 4 3 2 3 2 5" xfId="0"/>
    <cellStyle name="Обычный 4 3 2 3 2 5 2" xfId="0"/>
    <cellStyle name="Обычный 4 3 2 3 2 6" xfId="0"/>
    <cellStyle name="Обычный 4 3 2 3 2 6 2" xfId="0"/>
    <cellStyle name="Обычный 4 3 2 3 2 7" xfId="0"/>
    <cellStyle name="Обычный 4 3 2 3 2 7 2" xfId="0"/>
    <cellStyle name="Обычный 4 3 2 3 2 8" xfId="0"/>
    <cellStyle name="Обычный 4 3 2 3 2_Без баланса" xfId="0"/>
    <cellStyle name="Обычный 4 3 2 3 3" xfId="0"/>
    <cellStyle name="Обычный 4 3 2 3 3 2" xfId="0"/>
    <cellStyle name="Обычный 4 3 2 3 3 2 2" xfId="0"/>
    <cellStyle name="Обычный 4 3 2 3 3 2 2 2" xfId="0"/>
    <cellStyle name="Обычный 4 3 2 3 3 2 3" xfId="0"/>
    <cellStyle name="Обычный 4 3 2 3 3 2 3 2" xfId="0"/>
    <cellStyle name="Обычный 4 3 2 3 3 2 4" xfId="0"/>
    <cellStyle name="Обычный 4 3 2 3 3 2 4 2" xfId="0"/>
    <cellStyle name="Обычный 4 3 2 3 3 2 5" xfId="0"/>
    <cellStyle name="Обычный 4 3 2 3 3 3" xfId="0"/>
    <cellStyle name="Обычный 4 3 2 3 3 3 2" xfId="0"/>
    <cellStyle name="Обычный 4 3 2 3 3 3 2 2" xfId="0"/>
    <cellStyle name="Обычный 4 3 2 3 3 3 3" xfId="0"/>
    <cellStyle name="Обычный 4 3 2 3 3 3 3 2" xfId="0"/>
    <cellStyle name="Обычный 4 3 2 3 3 3 4" xfId="0"/>
    <cellStyle name="Обычный 4 3 2 3 3 3 4 2" xfId="0"/>
    <cellStyle name="Обычный 4 3 2 3 3 3 5" xfId="0"/>
    <cellStyle name="Обычный 4 3 2 3 3 4" xfId="0"/>
    <cellStyle name="Обычный 4 3 2 3 3 4 2" xfId="0"/>
    <cellStyle name="Обычный 4 3 2 3 3 5" xfId="0"/>
    <cellStyle name="Обычный 4 3 2 3 3 5 2" xfId="0"/>
    <cellStyle name="Обычный 4 3 2 3 3 6" xfId="0"/>
    <cellStyle name="Обычный 4 3 2 3 3 6 2" xfId="0"/>
    <cellStyle name="Обычный 4 3 2 3 3 7" xfId="0"/>
    <cellStyle name="Обычный 4 3 2 3 3_Без баланса" xfId="0"/>
    <cellStyle name="Обычный 4 3 2 3 4" xfId="0"/>
    <cellStyle name="Обычный 4 3 2 3 4 2" xfId="0"/>
    <cellStyle name="Обычный 4 3 2 3 4 2 2" xfId="0"/>
    <cellStyle name="Обычный 4 3 2 3 4 2 2 2" xfId="0"/>
    <cellStyle name="Обычный 4 3 2 3 4 2 3" xfId="0"/>
    <cellStyle name="Обычный 4 3 2 3 4 2 3 2" xfId="0"/>
    <cellStyle name="Обычный 4 3 2 3 4 2 4" xfId="0"/>
    <cellStyle name="Обычный 4 3 2 3 4 2 4 2" xfId="0"/>
    <cellStyle name="Обычный 4 3 2 3 4 2 5" xfId="0"/>
    <cellStyle name="Обычный 4 3 2 3 4 3" xfId="0"/>
    <cellStyle name="Обычный 4 3 2 3 4 3 2" xfId="0"/>
    <cellStyle name="Обычный 4 3 2 3 4 4" xfId="0"/>
    <cellStyle name="Обычный 4 3 2 3 4 4 2" xfId="0"/>
    <cellStyle name="Обычный 4 3 2 3 4 5" xfId="0"/>
    <cellStyle name="Обычный 4 3 2 3 4 5 2" xfId="0"/>
    <cellStyle name="Обычный 4 3 2 3 4 6" xfId="0"/>
    <cellStyle name="Обычный 4 3 2 3 5" xfId="0"/>
    <cellStyle name="Обычный 4 3 2 3 5 2" xfId="0"/>
    <cellStyle name="Обычный 4 3 2 3 5 2 2" xfId="0"/>
    <cellStyle name="Обычный 4 3 2 3 5 3" xfId="0"/>
    <cellStyle name="Обычный 4 3 2 3 5 3 2" xfId="0"/>
    <cellStyle name="Обычный 4 3 2 3 5 4" xfId="0"/>
    <cellStyle name="Обычный 4 3 2 3 5 4 2" xfId="0"/>
    <cellStyle name="Обычный 4 3 2 3 5 5" xfId="0"/>
    <cellStyle name="Обычный 4 3 2 3 6" xfId="0"/>
    <cellStyle name="Обычный 4 3 2 3 6 2" xfId="0"/>
    <cellStyle name="Обычный 4 3 2 3 7" xfId="0"/>
    <cellStyle name="Обычный 4 3 2 3 7 2" xfId="0"/>
    <cellStyle name="Обычный 4 3 2 3 8" xfId="0"/>
    <cellStyle name="Обычный 4 3 2 3 8 2" xfId="0"/>
    <cellStyle name="Обычный 4 3 2 3 9" xfId="0"/>
    <cellStyle name="Обычный 4 3 2 3_Без баланса" xfId="0"/>
    <cellStyle name="Обычный 4 3 2 4" xfId="0"/>
    <cellStyle name="Обычный 4 3 2 4 2" xfId="0"/>
    <cellStyle name="Обычный 4 3 2 4 2 2" xfId="0"/>
    <cellStyle name="Обычный 4 3 2 4 2 2 2" xfId="0"/>
    <cellStyle name="Обычный 4 3 2 4 2 2 2 2" xfId="0"/>
    <cellStyle name="Обычный 4 3 2 4 2 2 3" xfId="0"/>
    <cellStyle name="Обычный 4 3 2 4 2 2 3 2" xfId="0"/>
    <cellStyle name="Обычный 4 3 2 4 2 2 4" xfId="0"/>
    <cellStyle name="Обычный 4 3 2 4 2 2 4 2" xfId="0"/>
    <cellStyle name="Обычный 4 3 2 4 2 2 5" xfId="0"/>
    <cellStyle name="Обычный 4 3 2 4 2 3" xfId="0"/>
    <cellStyle name="Обычный 4 3 2 4 2 3 2" xfId="0"/>
    <cellStyle name="Обычный 4 3 2 4 2 3 2 2" xfId="0"/>
    <cellStyle name="Обычный 4 3 2 4 2 3 3" xfId="0"/>
    <cellStyle name="Обычный 4 3 2 4 2 3 3 2" xfId="0"/>
    <cellStyle name="Обычный 4 3 2 4 2 3 4" xfId="0"/>
    <cellStyle name="Обычный 4 3 2 4 2 3 4 2" xfId="0"/>
    <cellStyle name="Обычный 4 3 2 4 2 3 5" xfId="0"/>
    <cellStyle name="Обычный 4 3 2 4 2 4" xfId="0"/>
    <cellStyle name="Обычный 4 3 2 4 2 4 2" xfId="0"/>
    <cellStyle name="Обычный 4 3 2 4 2 5" xfId="0"/>
    <cellStyle name="Обычный 4 3 2 4 2 5 2" xfId="0"/>
    <cellStyle name="Обычный 4 3 2 4 2 6" xfId="0"/>
    <cellStyle name="Обычный 4 3 2 4 2 6 2" xfId="0"/>
    <cellStyle name="Обычный 4 3 2 4 2 7" xfId="0"/>
    <cellStyle name="Обычный 4 3 2 4 2_Без баланса" xfId="0"/>
    <cellStyle name="Обычный 4 3 2 4 3" xfId="0"/>
    <cellStyle name="Обычный 4 3 2 4 3 2" xfId="0"/>
    <cellStyle name="Обычный 4 3 2 4 3 2 2" xfId="0"/>
    <cellStyle name="Обычный 4 3 2 4 3 2 2 2" xfId="0"/>
    <cellStyle name="Обычный 4 3 2 4 3 2 3" xfId="0"/>
    <cellStyle name="Обычный 4 3 2 4 3 2 3 2" xfId="0"/>
    <cellStyle name="Обычный 4 3 2 4 3 2 4" xfId="0"/>
    <cellStyle name="Обычный 4 3 2 4 3 2 4 2" xfId="0"/>
    <cellStyle name="Обычный 4 3 2 4 3 2 5" xfId="0"/>
    <cellStyle name="Обычный 4 3 2 4 3 3" xfId="0"/>
    <cellStyle name="Обычный 4 3 2 4 3 3 2" xfId="0"/>
    <cellStyle name="Обычный 4 3 2 4 3 4" xfId="0"/>
    <cellStyle name="Обычный 4 3 2 4 3 4 2" xfId="0"/>
    <cellStyle name="Обычный 4 3 2 4 3 5" xfId="0"/>
    <cellStyle name="Обычный 4 3 2 4 3 5 2" xfId="0"/>
    <cellStyle name="Обычный 4 3 2 4 3 6" xfId="0"/>
    <cellStyle name="Обычный 4 3 2 4 4" xfId="0"/>
    <cellStyle name="Обычный 4 3 2 4 4 2" xfId="0"/>
    <cellStyle name="Обычный 4 3 2 4 4 2 2" xfId="0"/>
    <cellStyle name="Обычный 4 3 2 4 4 3" xfId="0"/>
    <cellStyle name="Обычный 4 3 2 4 4 3 2" xfId="0"/>
    <cellStyle name="Обычный 4 3 2 4 4 4" xfId="0"/>
    <cellStyle name="Обычный 4 3 2 4 4 4 2" xfId="0"/>
    <cellStyle name="Обычный 4 3 2 4 4 5" xfId="0"/>
    <cellStyle name="Обычный 4 3 2 4 5" xfId="0"/>
    <cellStyle name="Обычный 4 3 2 4 5 2" xfId="0"/>
    <cellStyle name="Обычный 4 3 2 4 6" xfId="0"/>
    <cellStyle name="Обычный 4 3 2 4 6 2" xfId="0"/>
    <cellStyle name="Обычный 4 3 2 4 7" xfId="0"/>
    <cellStyle name="Обычный 4 3 2 4 7 2" xfId="0"/>
    <cellStyle name="Обычный 4 3 2 4 8" xfId="0"/>
    <cellStyle name="Обычный 4 3 2 4_Без баланса" xfId="0"/>
    <cellStyle name="Обычный 4 3 2 5" xfId="0"/>
    <cellStyle name="Обычный 4 3 2 5 2" xfId="0"/>
    <cellStyle name="Обычный 4 3 2 5 2 2" xfId="0"/>
    <cellStyle name="Обычный 4 3 2 5 2 2 2" xfId="0"/>
    <cellStyle name="Обычный 4 3 2 5 2 2 2 2" xfId="0"/>
    <cellStyle name="Обычный 4 3 2 5 2 2 3" xfId="0"/>
    <cellStyle name="Обычный 4 3 2 5 2 2 3 2" xfId="0"/>
    <cellStyle name="Обычный 4 3 2 5 2 2 4" xfId="0"/>
    <cellStyle name="Обычный 4 3 2 5 2 2 4 2" xfId="0"/>
    <cellStyle name="Обычный 4 3 2 5 2 2 5" xfId="0"/>
    <cellStyle name="Обычный 4 3 2 5 2 3" xfId="0"/>
    <cellStyle name="Обычный 4 3 2 5 2 3 2" xfId="0"/>
    <cellStyle name="Обычный 4 3 2 5 2 3 2 2" xfId="0"/>
    <cellStyle name="Обычный 4 3 2 5 2 3 3" xfId="0"/>
    <cellStyle name="Обычный 4 3 2 5 2 3 3 2" xfId="0"/>
    <cellStyle name="Обычный 4 3 2 5 2 3 4" xfId="0"/>
    <cellStyle name="Обычный 4 3 2 5 2 3 4 2" xfId="0"/>
    <cellStyle name="Обычный 4 3 2 5 2 3 5" xfId="0"/>
    <cellStyle name="Обычный 4 3 2 5 2 4" xfId="0"/>
    <cellStyle name="Обычный 4 3 2 5 2 4 2" xfId="0"/>
    <cellStyle name="Обычный 4 3 2 5 2 5" xfId="0"/>
    <cellStyle name="Обычный 4 3 2 5 2 5 2" xfId="0"/>
    <cellStyle name="Обычный 4 3 2 5 2 6" xfId="0"/>
    <cellStyle name="Обычный 4 3 2 5 2 6 2" xfId="0"/>
    <cellStyle name="Обычный 4 3 2 5 2 7" xfId="0"/>
    <cellStyle name="Обычный 4 3 2 5 2_Без баланса" xfId="0"/>
    <cellStyle name="Обычный 4 3 2 5 3" xfId="0"/>
    <cellStyle name="Обычный 4 3 2 5 3 2" xfId="0"/>
    <cellStyle name="Обычный 4 3 2 5 3 2 2" xfId="0"/>
    <cellStyle name="Обычный 4 3 2 5 3 3" xfId="0"/>
    <cellStyle name="Обычный 4 3 2 5 3 3 2" xfId="0"/>
    <cellStyle name="Обычный 4 3 2 5 3 4" xfId="0"/>
    <cellStyle name="Обычный 4 3 2 5 3 4 2" xfId="0"/>
    <cellStyle name="Обычный 4 3 2 5 3 5" xfId="0"/>
    <cellStyle name="Обычный 4 3 2 5 4" xfId="0"/>
    <cellStyle name="Обычный 4 3 2 5 4 2" xfId="0"/>
    <cellStyle name="Обычный 4 3 2 5 4 2 2" xfId="0"/>
    <cellStyle name="Обычный 4 3 2 5 4 3" xfId="0"/>
    <cellStyle name="Обычный 4 3 2 5 4 3 2" xfId="0"/>
    <cellStyle name="Обычный 4 3 2 5 4 4" xfId="0"/>
    <cellStyle name="Обычный 4 3 2 5 4 4 2" xfId="0"/>
    <cellStyle name="Обычный 4 3 2 5 4 5" xfId="0"/>
    <cellStyle name="Обычный 4 3 2 5 5" xfId="0"/>
    <cellStyle name="Обычный 4 3 2 5 5 2" xfId="0"/>
    <cellStyle name="Обычный 4 3 2 5 6" xfId="0"/>
    <cellStyle name="Обычный 4 3 2 5 6 2" xfId="0"/>
    <cellStyle name="Обычный 4 3 2 5 7" xfId="0"/>
    <cellStyle name="Обычный 4 3 2 5 7 2" xfId="0"/>
    <cellStyle name="Обычный 4 3 2 5 8" xfId="0"/>
    <cellStyle name="Обычный 4 3 2 5_Без баланса" xfId="0"/>
    <cellStyle name="Обычный 4 3 2 6" xfId="0"/>
    <cellStyle name="Обычный 4 3 2 6 10" xfId="0"/>
    <cellStyle name="Обычный 4 3 2 6 2" xfId="0"/>
    <cellStyle name="Обычный 4 3 2 6 2 2" xfId="0"/>
    <cellStyle name="Обычный 4 3 2 6 2 2 2" xfId="0"/>
    <cellStyle name="Обычный 4 3 2 6 2 2 2 2" xfId="0"/>
    <cellStyle name="Обычный 4 3 2 6 2 2 3" xfId="0"/>
    <cellStyle name="Обычный 4 3 2 6 2 2 3 2" xfId="0"/>
    <cellStyle name="Обычный 4 3 2 6 2 2 4" xfId="0"/>
    <cellStyle name="Обычный 4 3 2 6 2 2 4 2" xfId="0"/>
    <cellStyle name="Обычный 4 3 2 6 2 2 5" xfId="0"/>
    <cellStyle name="Обычный 4 3 2 6 2 3" xfId="0"/>
    <cellStyle name="Обычный 4 3 2 6 2 3 2" xfId="0"/>
    <cellStyle name="Обычный 4 3 2 6 2 4" xfId="0"/>
    <cellStyle name="Обычный 4 3 2 6 2 4 2" xfId="0"/>
    <cellStyle name="Обычный 4 3 2 6 2 5" xfId="0"/>
    <cellStyle name="Обычный 4 3 2 6 2 5 2" xfId="0"/>
    <cellStyle name="Обычный 4 3 2 6 2 6" xfId="0"/>
    <cellStyle name="Обычный 4 3 2 6 2_Без баланса" xfId="0"/>
    <cellStyle name="Обычный 4 3 2 6 3" xfId="0"/>
    <cellStyle name="Обычный 4 3 2 6 3 2" xfId="0"/>
    <cellStyle name="Обычный 4 3 2 6 3 2 2" xfId="0"/>
    <cellStyle name="Обычный 4 3 2 6 3 3" xfId="0"/>
    <cellStyle name="Обычный 4 3 2 6 3 3 2" xfId="0"/>
    <cellStyle name="Обычный 4 3 2 6 3 4" xfId="0"/>
    <cellStyle name="Обычный 4 3 2 6 3 4 2" xfId="0"/>
    <cellStyle name="Обычный 4 3 2 6 3 5" xfId="0"/>
    <cellStyle name="Обычный 4 3 2 6 4" xfId="0"/>
    <cellStyle name="Обычный 4 3 2 6 4 2" xfId="0"/>
    <cellStyle name="Обычный 4 3 2 6 4 2 2" xfId="0"/>
    <cellStyle name="Обычный 4 3 2 6 4 3" xfId="0"/>
    <cellStyle name="Обычный 4 3 2 6 4 3 2" xfId="0"/>
    <cellStyle name="Обычный 4 3 2 6 4 4" xfId="0"/>
    <cellStyle name="Обычный 4 3 2 6 4 4 2" xfId="0"/>
    <cellStyle name="Обычный 4 3 2 6 4 5" xfId="0"/>
    <cellStyle name="Обычный 4 3 2 6 5" xfId="0"/>
    <cellStyle name="Обычный 4 3 2 6 5 2" xfId="0"/>
    <cellStyle name="Обычный 4 3 2 6 5 2 2" xfId="0"/>
    <cellStyle name="Обычный 4 3 2 6 5 3" xfId="0"/>
    <cellStyle name="Обычный 4 3 2 6 5 3 2" xfId="0"/>
    <cellStyle name="Обычный 4 3 2 6 5 4" xfId="0"/>
    <cellStyle name="Обычный 4 3 2 6 5 4 2" xfId="0"/>
    <cellStyle name="Обычный 4 3 2 6 5 5" xfId="0"/>
    <cellStyle name="Обычный 4 3 2 6 6" xfId="0"/>
    <cellStyle name="Обычный 4 3 2 6 6 2" xfId="0"/>
    <cellStyle name="Обычный 4 3 2 6 6 2 2" xfId="0"/>
    <cellStyle name="Обычный 4 3 2 6 6 3" xfId="0"/>
    <cellStyle name="Обычный 4 3 2 6 6 3 2" xfId="0"/>
    <cellStyle name="Обычный 4 3 2 6 6 4" xfId="0"/>
    <cellStyle name="Обычный 4 3 2 6 6 4 2" xfId="0"/>
    <cellStyle name="Обычный 4 3 2 6 6 5" xfId="0"/>
    <cellStyle name="Обычный 4 3 2 6 7" xfId="0"/>
    <cellStyle name="Обычный 4 3 2 6 7 2" xfId="0"/>
    <cellStyle name="Обычный 4 3 2 6 8" xfId="0"/>
    <cellStyle name="Обычный 4 3 2 6 8 2" xfId="0"/>
    <cellStyle name="Обычный 4 3 2 6 9" xfId="0"/>
    <cellStyle name="Обычный 4 3 2 6 9 2" xfId="0"/>
    <cellStyle name="Обычный 4 3 2 6_Без баланса" xfId="0"/>
    <cellStyle name="Обычный 4 3 2 7" xfId="0"/>
    <cellStyle name="Обычный 4 3 2 7 2" xfId="0"/>
    <cellStyle name="Обычный 4 3 2 7 2 2" xfId="0"/>
    <cellStyle name="Обычный 4 3 2 7 2 2 2" xfId="0"/>
    <cellStyle name="Обычный 4 3 2 7 2 3" xfId="0"/>
    <cellStyle name="Обычный 4 3 2 7 2 3 2" xfId="0"/>
    <cellStyle name="Обычный 4 3 2 7 2 4" xfId="0"/>
    <cellStyle name="Обычный 4 3 2 7 2 4 2" xfId="0"/>
    <cellStyle name="Обычный 4 3 2 7 2 5" xfId="0"/>
    <cellStyle name="Обычный 4 3 2 7 3" xfId="0"/>
    <cellStyle name="Обычный 4 3 2 7 3 2" xfId="0"/>
    <cellStyle name="Обычный 4 3 2 7 3 2 2" xfId="0"/>
    <cellStyle name="Обычный 4 3 2 7 3 3" xfId="0"/>
    <cellStyle name="Обычный 4 3 2 7 3 3 2" xfId="0"/>
    <cellStyle name="Обычный 4 3 2 7 3 4" xfId="0"/>
    <cellStyle name="Обычный 4 3 2 7 3 4 2" xfId="0"/>
    <cellStyle name="Обычный 4 3 2 7 3 5" xfId="0"/>
    <cellStyle name="Обычный 4 3 2 7 4" xfId="0"/>
    <cellStyle name="Обычный 4 3 2 7 4 2" xfId="0"/>
    <cellStyle name="Обычный 4 3 2 7 5" xfId="0"/>
    <cellStyle name="Обычный 4 3 2 7 5 2" xfId="0"/>
    <cellStyle name="Обычный 4 3 2 7 6" xfId="0"/>
    <cellStyle name="Обычный 4 3 2 7 6 2" xfId="0"/>
    <cellStyle name="Обычный 4 3 2 7 7" xfId="0"/>
    <cellStyle name="Обычный 4 3 2 7_Без баланса" xfId="0"/>
    <cellStyle name="Обычный 4 3 2 8" xfId="0"/>
    <cellStyle name="Обычный 4 3 2 8 2" xfId="0"/>
    <cellStyle name="Обычный 4 3 2 8 2 2" xfId="0"/>
    <cellStyle name="Обычный 4 3 2 8 2 2 2" xfId="0"/>
    <cellStyle name="Обычный 4 3 2 8 2 3" xfId="0"/>
    <cellStyle name="Обычный 4 3 2 8 2 3 2" xfId="0"/>
    <cellStyle name="Обычный 4 3 2 8 2 4" xfId="0"/>
    <cellStyle name="Обычный 4 3 2 8 2 4 2" xfId="0"/>
    <cellStyle name="Обычный 4 3 2 8 2 5" xfId="0"/>
    <cellStyle name="Обычный 4 3 2 8 3" xfId="0"/>
    <cellStyle name="Обычный 4 3 2 8 3 2" xfId="0"/>
    <cellStyle name="Обычный 4 3 2 8 3 2 2" xfId="0"/>
    <cellStyle name="Обычный 4 3 2 8 3 3" xfId="0"/>
    <cellStyle name="Обычный 4 3 2 8 3 3 2" xfId="0"/>
    <cellStyle name="Обычный 4 3 2 8 3 4" xfId="0"/>
    <cellStyle name="Обычный 4 3 2 8 3 4 2" xfId="0"/>
    <cellStyle name="Обычный 4 3 2 8 3 5" xfId="0"/>
    <cellStyle name="Обычный 4 3 2 8 4" xfId="0"/>
    <cellStyle name="Обычный 4 3 2 8 4 2" xfId="0"/>
    <cellStyle name="Обычный 4 3 2 8 5" xfId="0"/>
    <cellStyle name="Обычный 4 3 2 8 5 2" xfId="0"/>
    <cellStyle name="Обычный 4 3 2 8 6" xfId="0"/>
    <cellStyle name="Обычный 4 3 2 8 6 2" xfId="0"/>
    <cellStyle name="Обычный 4 3 2 8 7" xfId="0"/>
    <cellStyle name="Обычный 4 3 2 8_Без баланса" xfId="0"/>
    <cellStyle name="Обычный 4 3 2 9" xfId="0"/>
    <cellStyle name="Обычный 4 3 2 9 2" xfId="0"/>
    <cellStyle name="Обычный 4 3 2 9 2 2" xfId="0"/>
    <cellStyle name="Обычный 4 3 2 9 2 2 2" xfId="0"/>
    <cellStyle name="Обычный 4 3 2 9 2 3" xfId="0"/>
    <cellStyle name="Обычный 4 3 2 9 2 3 2" xfId="0"/>
    <cellStyle name="Обычный 4 3 2 9 2 4" xfId="0"/>
    <cellStyle name="Обычный 4 3 2 9 2 4 2" xfId="0"/>
    <cellStyle name="Обычный 4 3 2 9 2 5" xfId="0"/>
    <cellStyle name="Обычный 4 3 2 9 3" xfId="0"/>
    <cellStyle name="Обычный 4 3 2 9 3 2" xfId="0"/>
    <cellStyle name="Обычный 4 3 2 9 4" xfId="0"/>
    <cellStyle name="Обычный 4 3 2 9 4 2" xfId="0"/>
    <cellStyle name="Обычный 4 3 2 9 5" xfId="0"/>
    <cellStyle name="Обычный 4 3 2 9 5 2" xfId="0"/>
    <cellStyle name="Обычный 4 3 2 9 6" xfId="0"/>
    <cellStyle name="Обычный 4 3 2 9_Без баланса" xfId="0"/>
    <cellStyle name="Обычный 4 3 20" xfId="0"/>
    <cellStyle name="Обычный 4 3 21" xfId="0"/>
    <cellStyle name="Обычный 4 3 22" xfId="0"/>
    <cellStyle name="Обычный 4 3 23" xfId="0"/>
    <cellStyle name="Обычный 4 3 24" xfId="0"/>
    <cellStyle name="Обычный 4 3 25" xfId="0"/>
    <cellStyle name="Обычный 4 3 26" xfId="0"/>
    <cellStyle name="Обычный 4 3 27" xfId="0"/>
    <cellStyle name="Обычный 4 3 28" xfId="0"/>
    <cellStyle name="Обычный 4 3 29" xfId="0"/>
    <cellStyle name="Обычный 4 3 2_Без баланса" xfId="0"/>
    <cellStyle name="Обычный 4 3 3" xfId="0"/>
    <cellStyle name="Обычный 4 3 3 10" xfId="0"/>
    <cellStyle name="Обычный 4 3 3 10 2" xfId="0"/>
    <cellStyle name="Обычный 4 3 3 10 2 2" xfId="0"/>
    <cellStyle name="Обычный 4 3 3 10 3" xfId="0"/>
    <cellStyle name="Обычный 4 3 3 10 3 2" xfId="0"/>
    <cellStyle name="Обычный 4 3 3 10 4" xfId="0"/>
    <cellStyle name="Обычный 4 3 3 10 4 2" xfId="0"/>
    <cellStyle name="Обычный 4 3 3 10 5" xfId="0"/>
    <cellStyle name="Обычный 4 3 3 11" xfId="0"/>
    <cellStyle name="Обычный 4 3 3 11 2" xfId="0"/>
    <cellStyle name="Обычный 4 3 3 12" xfId="0"/>
    <cellStyle name="Обычный 4 3 3 12 2" xfId="0"/>
    <cellStyle name="Обычный 4 3 3 13" xfId="0"/>
    <cellStyle name="Обычный 4 3 3 13 2" xfId="0"/>
    <cellStyle name="Обычный 4 3 3 14" xfId="0"/>
    <cellStyle name="Обычный 4 3 3 2" xfId="0"/>
    <cellStyle name="Обычный 4 3 3 2 2" xfId="0"/>
    <cellStyle name="Обычный 4 3 3 2 2 2" xfId="0"/>
    <cellStyle name="Обычный 4 3 3 2 2 2 2" xfId="0"/>
    <cellStyle name="Обычный 4 3 3 2 2 2 2 2" xfId="0"/>
    <cellStyle name="Обычный 4 3 3 2 2 2 2 2 2" xfId="0"/>
    <cellStyle name="Обычный 4 3 3 2 2 2 2 3" xfId="0"/>
    <cellStyle name="Обычный 4 3 3 2 2 2 2 3 2" xfId="0"/>
    <cellStyle name="Обычный 4 3 3 2 2 2 2 4" xfId="0"/>
    <cellStyle name="Обычный 4 3 3 2 2 2 2 4 2" xfId="0"/>
    <cellStyle name="Обычный 4 3 3 2 2 2 2 5" xfId="0"/>
    <cellStyle name="Обычный 4 3 3 2 2 2 3" xfId="0"/>
    <cellStyle name="Обычный 4 3 3 2 2 2 3 2" xfId="0"/>
    <cellStyle name="Обычный 4 3 3 2 2 2 3 2 2" xfId="0"/>
    <cellStyle name="Обычный 4 3 3 2 2 2 3 3" xfId="0"/>
    <cellStyle name="Обычный 4 3 3 2 2 2 3 3 2" xfId="0"/>
    <cellStyle name="Обычный 4 3 3 2 2 2 3 4" xfId="0"/>
    <cellStyle name="Обычный 4 3 3 2 2 2 3 4 2" xfId="0"/>
    <cellStyle name="Обычный 4 3 3 2 2 2 3 5" xfId="0"/>
    <cellStyle name="Обычный 4 3 3 2 2 2 4" xfId="0"/>
    <cellStyle name="Обычный 4 3 3 2 2 2 4 2" xfId="0"/>
    <cellStyle name="Обычный 4 3 3 2 2 2 5" xfId="0"/>
    <cellStyle name="Обычный 4 3 3 2 2 2 5 2" xfId="0"/>
    <cellStyle name="Обычный 4 3 3 2 2 2 6" xfId="0"/>
    <cellStyle name="Обычный 4 3 3 2 2 2 6 2" xfId="0"/>
    <cellStyle name="Обычный 4 3 3 2 2 2 7" xfId="0"/>
    <cellStyle name="Обычный 4 3 3 2 2 2_Без баланса" xfId="0"/>
    <cellStyle name="Обычный 4 3 3 2 2 3" xfId="0"/>
    <cellStyle name="Обычный 4 3 3 2 2 3 2" xfId="0"/>
    <cellStyle name="Обычный 4 3 3 2 2 3 2 2" xfId="0"/>
    <cellStyle name="Обычный 4 3 3 2 2 3 2 2 2" xfId="0"/>
    <cellStyle name="Обычный 4 3 3 2 2 3 2 3" xfId="0"/>
    <cellStyle name="Обычный 4 3 3 2 2 3 2 3 2" xfId="0"/>
    <cellStyle name="Обычный 4 3 3 2 2 3 2 4" xfId="0"/>
    <cellStyle name="Обычный 4 3 3 2 2 3 2 4 2" xfId="0"/>
    <cellStyle name="Обычный 4 3 3 2 2 3 2 5" xfId="0"/>
    <cellStyle name="Обычный 4 3 3 2 2 3 3" xfId="0"/>
    <cellStyle name="Обычный 4 3 3 2 2 3 3 2" xfId="0"/>
    <cellStyle name="Обычный 4 3 3 2 2 3 4" xfId="0"/>
    <cellStyle name="Обычный 4 3 3 2 2 3 4 2" xfId="0"/>
    <cellStyle name="Обычный 4 3 3 2 2 3 5" xfId="0"/>
    <cellStyle name="Обычный 4 3 3 2 2 3 5 2" xfId="0"/>
    <cellStyle name="Обычный 4 3 3 2 2 3 6" xfId="0"/>
    <cellStyle name="Обычный 4 3 3 2 2 4" xfId="0"/>
    <cellStyle name="Обычный 4 3 3 2 2 4 2" xfId="0"/>
    <cellStyle name="Обычный 4 3 3 2 2 4 2 2" xfId="0"/>
    <cellStyle name="Обычный 4 3 3 2 2 4 3" xfId="0"/>
    <cellStyle name="Обычный 4 3 3 2 2 4 3 2" xfId="0"/>
    <cellStyle name="Обычный 4 3 3 2 2 4 4" xfId="0"/>
    <cellStyle name="Обычный 4 3 3 2 2 4 4 2" xfId="0"/>
    <cellStyle name="Обычный 4 3 3 2 2 4 5" xfId="0"/>
    <cellStyle name="Обычный 4 3 3 2 2 5" xfId="0"/>
    <cellStyle name="Обычный 4 3 3 2 2 5 2" xfId="0"/>
    <cellStyle name="Обычный 4 3 3 2 2 6" xfId="0"/>
    <cellStyle name="Обычный 4 3 3 2 2 6 2" xfId="0"/>
    <cellStyle name="Обычный 4 3 3 2 2 7" xfId="0"/>
    <cellStyle name="Обычный 4 3 3 2 2 7 2" xfId="0"/>
    <cellStyle name="Обычный 4 3 3 2 2 8" xfId="0"/>
    <cellStyle name="Обычный 4 3 3 2 2_Без баланса" xfId="0"/>
    <cellStyle name="Обычный 4 3 3 2 3" xfId="0"/>
    <cellStyle name="Обычный 4 3 3 2 3 2" xfId="0"/>
    <cellStyle name="Обычный 4 3 3 2 3 2 2" xfId="0"/>
    <cellStyle name="Обычный 4 3 3 2 3 2 2 2" xfId="0"/>
    <cellStyle name="Обычный 4 3 3 2 3 2 3" xfId="0"/>
    <cellStyle name="Обычный 4 3 3 2 3 2 3 2" xfId="0"/>
    <cellStyle name="Обычный 4 3 3 2 3 2 4" xfId="0"/>
    <cellStyle name="Обычный 4 3 3 2 3 2 4 2" xfId="0"/>
    <cellStyle name="Обычный 4 3 3 2 3 2 5" xfId="0"/>
    <cellStyle name="Обычный 4 3 3 2 3 3" xfId="0"/>
    <cellStyle name="Обычный 4 3 3 2 3 3 2" xfId="0"/>
    <cellStyle name="Обычный 4 3 3 2 3 3 2 2" xfId="0"/>
    <cellStyle name="Обычный 4 3 3 2 3 3 3" xfId="0"/>
    <cellStyle name="Обычный 4 3 3 2 3 3 3 2" xfId="0"/>
    <cellStyle name="Обычный 4 3 3 2 3 3 4" xfId="0"/>
    <cellStyle name="Обычный 4 3 3 2 3 3 4 2" xfId="0"/>
    <cellStyle name="Обычный 4 3 3 2 3 3 5" xfId="0"/>
    <cellStyle name="Обычный 4 3 3 2 3 4" xfId="0"/>
    <cellStyle name="Обычный 4 3 3 2 3 4 2" xfId="0"/>
    <cellStyle name="Обычный 4 3 3 2 3 5" xfId="0"/>
    <cellStyle name="Обычный 4 3 3 2 3 5 2" xfId="0"/>
    <cellStyle name="Обычный 4 3 3 2 3 6" xfId="0"/>
    <cellStyle name="Обычный 4 3 3 2 3 6 2" xfId="0"/>
    <cellStyle name="Обычный 4 3 3 2 3 7" xfId="0"/>
    <cellStyle name="Обычный 4 3 3 2 3_Без баланса" xfId="0"/>
    <cellStyle name="Обычный 4 3 3 2 4" xfId="0"/>
    <cellStyle name="Обычный 4 3 3 2 4 2" xfId="0"/>
    <cellStyle name="Обычный 4 3 3 2 4 2 2" xfId="0"/>
    <cellStyle name="Обычный 4 3 3 2 4 2 2 2" xfId="0"/>
    <cellStyle name="Обычный 4 3 3 2 4 2 3" xfId="0"/>
    <cellStyle name="Обычный 4 3 3 2 4 2 3 2" xfId="0"/>
    <cellStyle name="Обычный 4 3 3 2 4 2 4" xfId="0"/>
    <cellStyle name="Обычный 4 3 3 2 4 2 4 2" xfId="0"/>
    <cellStyle name="Обычный 4 3 3 2 4 2 5" xfId="0"/>
    <cellStyle name="Обычный 4 3 3 2 4 3" xfId="0"/>
    <cellStyle name="Обычный 4 3 3 2 4 3 2" xfId="0"/>
    <cellStyle name="Обычный 4 3 3 2 4 4" xfId="0"/>
    <cellStyle name="Обычный 4 3 3 2 4 4 2" xfId="0"/>
    <cellStyle name="Обычный 4 3 3 2 4 5" xfId="0"/>
    <cellStyle name="Обычный 4 3 3 2 4 5 2" xfId="0"/>
    <cellStyle name="Обычный 4 3 3 2 4 6" xfId="0"/>
    <cellStyle name="Обычный 4 3 3 2 5" xfId="0"/>
    <cellStyle name="Обычный 4 3 3 2 5 2" xfId="0"/>
    <cellStyle name="Обычный 4 3 3 2 5 2 2" xfId="0"/>
    <cellStyle name="Обычный 4 3 3 2 5 3" xfId="0"/>
    <cellStyle name="Обычный 4 3 3 2 5 3 2" xfId="0"/>
    <cellStyle name="Обычный 4 3 3 2 5 4" xfId="0"/>
    <cellStyle name="Обычный 4 3 3 2 5 4 2" xfId="0"/>
    <cellStyle name="Обычный 4 3 3 2 5 5" xfId="0"/>
    <cellStyle name="Обычный 4 3 3 2 6" xfId="0"/>
    <cellStyle name="Обычный 4 3 3 2 6 2" xfId="0"/>
    <cellStyle name="Обычный 4 3 3 2 7" xfId="0"/>
    <cellStyle name="Обычный 4 3 3 2 7 2" xfId="0"/>
    <cellStyle name="Обычный 4 3 3 2 8" xfId="0"/>
    <cellStyle name="Обычный 4 3 3 2 8 2" xfId="0"/>
    <cellStyle name="Обычный 4 3 3 2 9" xfId="0"/>
    <cellStyle name="Обычный 4 3 3 2_Без баланса" xfId="0"/>
    <cellStyle name="Обычный 4 3 3 3" xfId="0"/>
    <cellStyle name="Обычный 4 3 3 3 2" xfId="0"/>
    <cellStyle name="Обычный 4 3 3 3 2 2" xfId="0"/>
    <cellStyle name="Обычный 4 3 3 3 2 2 2" xfId="0"/>
    <cellStyle name="Обычный 4 3 3 3 2 2 2 2" xfId="0"/>
    <cellStyle name="Обычный 4 3 3 3 2 2 3" xfId="0"/>
    <cellStyle name="Обычный 4 3 3 3 2 2 3 2" xfId="0"/>
    <cellStyle name="Обычный 4 3 3 3 2 2 4" xfId="0"/>
    <cellStyle name="Обычный 4 3 3 3 2 2 4 2" xfId="0"/>
    <cellStyle name="Обычный 4 3 3 3 2 2 5" xfId="0"/>
    <cellStyle name="Обычный 4 3 3 3 2 3" xfId="0"/>
    <cellStyle name="Обычный 4 3 3 3 2 3 2" xfId="0"/>
    <cellStyle name="Обычный 4 3 3 3 2 3 2 2" xfId="0"/>
    <cellStyle name="Обычный 4 3 3 3 2 3 3" xfId="0"/>
    <cellStyle name="Обычный 4 3 3 3 2 3 3 2" xfId="0"/>
    <cellStyle name="Обычный 4 3 3 3 2 3 4" xfId="0"/>
    <cellStyle name="Обычный 4 3 3 3 2 3 4 2" xfId="0"/>
    <cellStyle name="Обычный 4 3 3 3 2 3 5" xfId="0"/>
    <cellStyle name="Обычный 4 3 3 3 2 4" xfId="0"/>
    <cellStyle name="Обычный 4 3 3 3 2 4 2" xfId="0"/>
    <cellStyle name="Обычный 4 3 3 3 2 5" xfId="0"/>
    <cellStyle name="Обычный 4 3 3 3 2 5 2" xfId="0"/>
    <cellStyle name="Обычный 4 3 3 3 2 6" xfId="0"/>
    <cellStyle name="Обычный 4 3 3 3 2 6 2" xfId="0"/>
    <cellStyle name="Обычный 4 3 3 3 2 7" xfId="0"/>
    <cellStyle name="Обычный 4 3 3 3 2_Без баланса" xfId="0"/>
    <cellStyle name="Обычный 4 3 3 3 3" xfId="0"/>
    <cellStyle name="Обычный 4 3 3 3 3 2" xfId="0"/>
    <cellStyle name="Обычный 4 3 3 3 3 2 2" xfId="0"/>
    <cellStyle name="Обычный 4 3 3 3 3 2 2 2" xfId="0"/>
    <cellStyle name="Обычный 4 3 3 3 3 2 3" xfId="0"/>
    <cellStyle name="Обычный 4 3 3 3 3 2 3 2" xfId="0"/>
    <cellStyle name="Обычный 4 3 3 3 3 2 4" xfId="0"/>
    <cellStyle name="Обычный 4 3 3 3 3 2 4 2" xfId="0"/>
    <cellStyle name="Обычный 4 3 3 3 3 2 5" xfId="0"/>
    <cellStyle name="Обычный 4 3 3 3 3 3" xfId="0"/>
    <cellStyle name="Обычный 4 3 3 3 3 3 2" xfId="0"/>
    <cellStyle name="Обычный 4 3 3 3 3 4" xfId="0"/>
    <cellStyle name="Обычный 4 3 3 3 3 4 2" xfId="0"/>
    <cellStyle name="Обычный 4 3 3 3 3 5" xfId="0"/>
    <cellStyle name="Обычный 4 3 3 3 3 5 2" xfId="0"/>
    <cellStyle name="Обычный 4 3 3 3 3 6" xfId="0"/>
    <cellStyle name="Обычный 4 3 3 3 4" xfId="0"/>
    <cellStyle name="Обычный 4 3 3 3 4 2" xfId="0"/>
    <cellStyle name="Обычный 4 3 3 3 4 2 2" xfId="0"/>
    <cellStyle name="Обычный 4 3 3 3 4 3" xfId="0"/>
    <cellStyle name="Обычный 4 3 3 3 4 3 2" xfId="0"/>
    <cellStyle name="Обычный 4 3 3 3 4 4" xfId="0"/>
    <cellStyle name="Обычный 4 3 3 3 4 4 2" xfId="0"/>
    <cellStyle name="Обычный 4 3 3 3 4 5" xfId="0"/>
    <cellStyle name="Обычный 4 3 3 3 5" xfId="0"/>
    <cellStyle name="Обычный 4 3 3 3 5 2" xfId="0"/>
    <cellStyle name="Обычный 4 3 3 3 6" xfId="0"/>
    <cellStyle name="Обычный 4 3 3 3 6 2" xfId="0"/>
    <cellStyle name="Обычный 4 3 3 3 7" xfId="0"/>
    <cellStyle name="Обычный 4 3 3 3 7 2" xfId="0"/>
    <cellStyle name="Обычный 4 3 3 3 8" xfId="0"/>
    <cellStyle name="Обычный 4 3 3 3_Без баланса" xfId="0"/>
    <cellStyle name="Обычный 4 3 3 4" xfId="0"/>
    <cellStyle name="Обычный 4 3 3 4 2" xfId="0"/>
    <cellStyle name="Обычный 4 3 3 4 2 2" xfId="0"/>
    <cellStyle name="Обычный 4 3 3 4 2 2 2" xfId="0"/>
    <cellStyle name="Обычный 4 3 3 4 2 2 2 2" xfId="0"/>
    <cellStyle name="Обычный 4 3 3 4 2 2 3" xfId="0"/>
    <cellStyle name="Обычный 4 3 3 4 2 2 3 2" xfId="0"/>
    <cellStyle name="Обычный 4 3 3 4 2 2 4" xfId="0"/>
    <cellStyle name="Обычный 4 3 3 4 2 2 4 2" xfId="0"/>
    <cellStyle name="Обычный 4 3 3 4 2 2 5" xfId="0"/>
    <cellStyle name="Обычный 4 3 3 4 2 3" xfId="0"/>
    <cellStyle name="Обычный 4 3 3 4 2 3 2" xfId="0"/>
    <cellStyle name="Обычный 4 3 3 4 2 3 2 2" xfId="0"/>
    <cellStyle name="Обычный 4 3 3 4 2 3 3" xfId="0"/>
    <cellStyle name="Обычный 4 3 3 4 2 3 3 2" xfId="0"/>
    <cellStyle name="Обычный 4 3 3 4 2 3 4" xfId="0"/>
    <cellStyle name="Обычный 4 3 3 4 2 3 4 2" xfId="0"/>
    <cellStyle name="Обычный 4 3 3 4 2 3 5" xfId="0"/>
    <cellStyle name="Обычный 4 3 3 4 2 4" xfId="0"/>
    <cellStyle name="Обычный 4 3 3 4 2 4 2" xfId="0"/>
    <cellStyle name="Обычный 4 3 3 4 2 5" xfId="0"/>
    <cellStyle name="Обычный 4 3 3 4 2 5 2" xfId="0"/>
    <cellStyle name="Обычный 4 3 3 4 2 6" xfId="0"/>
    <cellStyle name="Обычный 4 3 3 4 2 6 2" xfId="0"/>
    <cellStyle name="Обычный 4 3 3 4 2 7" xfId="0"/>
    <cellStyle name="Обычный 4 3 3 4 2_Без баланса" xfId="0"/>
    <cellStyle name="Обычный 4 3 3 4 3" xfId="0"/>
    <cellStyle name="Обычный 4 3 3 4 3 2" xfId="0"/>
    <cellStyle name="Обычный 4 3 3 4 3 2 2" xfId="0"/>
    <cellStyle name="Обычный 4 3 3 4 3 3" xfId="0"/>
    <cellStyle name="Обычный 4 3 3 4 3 3 2" xfId="0"/>
    <cellStyle name="Обычный 4 3 3 4 3 4" xfId="0"/>
    <cellStyle name="Обычный 4 3 3 4 3 4 2" xfId="0"/>
    <cellStyle name="Обычный 4 3 3 4 3 5" xfId="0"/>
    <cellStyle name="Обычный 4 3 3 4 4" xfId="0"/>
    <cellStyle name="Обычный 4 3 3 4 4 2" xfId="0"/>
    <cellStyle name="Обычный 4 3 3 4 4 2 2" xfId="0"/>
    <cellStyle name="Обычный 4 3 3 4 4 3" xfId="0"/>
    <cellStyle name="Обычный 4 3 3 4 4 3 2" xfId="0"/>
    <cellStyle name="Обычный 4 3 3 4 4 4" xfId="0"/>
    <cellStyle name="Обычный 4 3 3 4 4 4 2" xfId="0"/>
    <cellStyle name="Обычный 4 3 3 4 4 5" xfId="0"/>
    <cellStyle name="Обычный 4 3 3 4 5" xfId="0"/>
    <cellStyle name="Обычный 4 3 3 4 5 2" xfId="0"/>
    <cellStyle name="Обычный 4 3 3 4 6" xfId="0"/>
    <cellStyle name="Обычный 4 3 3 4 6 2" xfId="0"/>
    <cellStyle name="Обычный 4 3 3 4 7" xfId="0"/>
    <cellStyle name="Обычный 4 3 3 4 7 2" xfId="0"/>
    <cellStyle name="Обычный 4 3 3 4 8" xfId="0"/>
    <cellStyle name="Обычный 4 3 3 4_Без баланса" xfId="0"/>
    <cellStyle name="Обычный 4 3 3 5" xfId="0"/>
    <cellStyle name="Обычный 4 3 3 5 10" xfId="0"/>
    <cellStyle name="Обычный 4 3 3 5 2" xfId="0"/>
    <cellStyle name="Обычный 4 3 3 5 2 2" xfId="0"/>
    <cellStyle name="Обычный 4 3 3 5 2 2 2" xfId="0"/>
    <cellStyle name="Обычный 4 3 3 5 2 2 2 2" xfId="0"/>
    <cellStyle name="Обычный 4 3 3 5 2 2 3" xfId="0"/>
    <cellStyle name="Обычный 4 3 3 5 2 2 3 2" xfId="0"/>
    <cellStyle name="Обычный 4 3 3 5 2 2 4" xfId="0"/>
    <cellStyle name="Обычный 4 3 3 5 2 2 4 2" xfId="0"/>
    <cellStyle name="Обычный 4 3 3 5 2 2 5" xfId="0"/>
    <cellStyle name="Обычный 4 3 3 5 2 3" xfId="0"/>
    <cellStyle name="Обычный 4 3 3 5 2 3 2" xfId="0"/>
    <cellStyle name="Обычный 4 3 3 5 2 4" xfId="0"/>
    <cellStyle name="Обычный 4 3 3 5 2 4 2" xfId="0"/>
    <cellStyle name="Обычный 4 3 3 5 2 5" xfId="0"/>
    <cellStyle name="Обычный 4 3 3 5 2 5 2" xfId="0"/>
    <cellStyle name="Обычный 4 3 3 5 2 6" xfId="0"/>
    <cellStyle name="Обычный 4 3 3 5 2_Без баланса" xfId="0"/>
    <cellStyle name="Обычный 4 3 3 5 3" xfId="0"/>
    <cellStyle name="Обычный 4 3 3 5 3 2" xfId="0"/>
    <cellStyle name="Обычный 4 3 3 5 3 2 2" xfId="0"/>
    <cellStyle name="Обычный 4 3 3 5 3 3" xfId="0"/>
    <cellStyle name="Обычный 4 3 3 5 3 3 2" xfId="0"/>
    <cellStyle name="Обычный 4 3 3 5 3 4" xfId="0"/>
    <cellStyle name="Обычный 4 3 3 5 3 4 2" xfId="0"/>
    <cellStyle name="Обычный 4 3 3 5 3 5" xfId="0"/>
    <cellStyle name="Обычный 4 3 3 5 4" xfId="0"/>
    <cellStyle name="Обычный 4 3 3 5 4 2" xfId="0"/>
    <cellStyle name="Обычный 4 3 3 5 4 2 2" xfId="0"/>
    <cellStyle name="Обычный 4 3 3 5 4 3" xfId="0"/>
    <cellStyle name="Обычный 4 3 3 5 4 3 2" xfId="0"/>
    <cellStyle name="Обычный 4 3 3 5 4 4" xfId="0"/>
    <cellStyle name="Обычный 4 3 3 5 4 4 2" xfId="0"/>
    <cellStyle name="Обычный 4 3 3 5 4 5" xfId="0"/>
    <cellStyle name="Обычный 4 3 3 5 5" xfId="0"/>
    <cellStyle name="Обычный 4 3 3 5 5 2" xfId="0"/>
    <cellStyle name="Обычный 4 3 3 5 5 2 2" xfId="0"/>
    <cellStyle name="Обычный 4 3 3 5 5 3" xfId="0"/>
    <cellStyle name="Обычный 4 3 3 5 5 3 2" xfId="0"/>
    <cellStyle name="Обычный 4 3 3 5 5 4" xfId="0"/>
    <cellStyle name="Обычный 4 3 3 5 5 4 2" xfId="0"/>
    <cellStyle name="Обычный 4 3 3 5 5 5" xfId="0"/>
    <cellStyle name="Обычный 4 3 3 5 6" xfId="0"/>
    <cellStyle name="Обычный 4 3 3 5 6 2" xfId="0"/>
    <cellStyle name="Обычный 4 3 3 5 6 2 2" xfId="0"/>
    <cellStyle name="Обычный 4 3 3 5 6 3" xfId="0"/>
    <cellStyle name="Обычный 4 3 3 5 6 3 2" xfId="0"/>
    <cellStyle name="Обычный 4 3 3 5 6 4" xfId="0"/>
    <cellStyle name="Обычный 4 3 3 5 6 4 2" xfId="0"/>
    <cellStyle name="Обычный 4 3 3 5 6 5" xfId="0"/>
    <cellStyle name="Обычный 4 3 3 5 7" xfId="0"/>
    <cellStyle name="Обычный 4 3 3 5 7 2" xfId="0"/>
    <cellStyle name="Обычный 4 3 3 5 8" xfId="0"/>
    <cellStyle name="Обычный 4 3 3 5 8 2" xfId="0"/>
    <cellStyle name="Обычный 4 3 3 5 9" xfId="0"/>
    <cellStyle name="Обычный 4 3 3 5 9 2" xfId="0"/>
    <cellStyle name="Обычный 4 3 3 5_Без баланса" xfId="0"/>
    <cellStyle name="Обычный 4 3 3 6" xfId="0"/>
    <cellStyle name="Обычный 4 3 3 6 2" xfId="0"/>
    <cellStyle name="Обычный 4 3 3 6 2 2" xfId="0"/>
    <cellStyle name="Обычный 4 3 3 6 2 2 2" xfId="0"/>
    <cellStyle name="Обычный 4 3 3 6 2 3" xfId="0"/>
    <cellStyle name="Обычный 4 3 3 6 2 3 2" xfId="0"/>
    <cellStyle name="Обычный 4 3 3 6 2 4" xfId="0"/>
    <cellStyle name="Обычный 4 3 3 6 2 4 2" xfId="0"/>
    <cellStyle name="Обычный 4 3 3 6 2 5" xfId="0"/>
    <cellStyle name="Обычный 4 3 3 6 3" xfId="0"/>
    <cellStyle name="Обычный 4 3 3 6 3 2" xfId="0"/>
    <cellStyle name="Обычный 4 3 3 6 3 2 2" xfId="0"/>
    <cellStyle name="Обычный 4 3 3 6 3 3" xfId="0"/>
    <cellStyle name="Обычный 4 3 3 6 3 3 2" xfId="0"/>
    <cellStyle name="Обычный 4 3 3 6 3 4" xfId="0"/>
    <cellStyle name="Обычный 4 3 3 6 3 4 2" xfId="0"/>
    <cellStyle name="Обычный 4 3 3 6 3 5" xfId="0"/>
    <cellStyle name="Обычный 4 3 3 6 4" xfId="0"/>
    <cellStyle name="Обычный 4 3 3 6 4 2" xfId="0"/>
    <cellStyle name="Обычный 4 3 3 6 5" xfId="0"/>
    <cellStyle name="Обычный 4 3 3 6 5 2" xfId="0"/>
    <cellStyle name="Обычный 4 3 3 6 6" xfId="0"/>
    <cellStyle name="Обычный 4 3 3 6 6 2" xfId="0"/>
    <cellStyle name="Обычный 4 3 3 6 7" xfId="0"/>
    <cellStyle name="Обычный 4 3 3 6_Без баланса" xfId="0"/>
    <cellStyle name="Обычный 4 3 3 7" xfId="0"/>
    <cellStyle name="Обычный 4 3 3 7 2" xfId="0"/>
    <cellStyle name="Обычный 4 3 3 7 2 2" xfId="0"/>
    <cellStyle name="Обычный 4 3 3 7 2 2 2" xfId="0"/>
    <cellStyle name="Обычный 4 3 3 7 2 3" xfId="0"/>
    <cellStyle name="Обычный 4 3 3 7 2 3 2" xfId="0"/>
    <cellStyle name="Обычный 4 3 3 7 2 4" xfId="0"/>
    <cellStyle name="Обычный 4 3 3 7 2 4 2" xfId="0"/>
    <cellStyle name="Обычный 4 3 3 7 2 5" xfId="0"/>
    <cellStyle name="Обычный 4 3 3 7 3" xfId="0"/>
    <cellStyle name="Обычный 4 3 3 7 3 2" xfId="0"/>
    <cellStyle name="Обычный 4 3 3 7 3 2 2" xfId="0"/>
    <cellStyle name="Обычный 4 3 3 7 3 3" xfId="0"/>
    <cellStyle name="Обычный 4 3 3 7 3 3 2" xfId="0"/>
    <cellStyle name="Обычный 4 3 3 7 3 4" xfId="0"/>
    <cellStyle name="Обычный 4 3 3 7 3 4 2" xfId="0"/>
    <cellStyle name="Обычный 4 3 3 7 3 5" xfId="0"/>
    <cellStyle name="Обычный 4 3 3 7 4" xfId="0"/>
    <cellStyle name="Обычный 4 3 3 7 4 2" xfId="0"/>
    <cellStyle name="Обычный 4 3 3 7 5" xfId="0"/>
    <cellStyle name="Обычный 4 3 3 7 5 2" xfId="0"/>
    <cellStyle name="Обычный 4 3 3 7 6" xfId="0"/>
    <cellStyle name="Обычный 4 3 3 7 6 2" xfId="0"/>
    <cellStyle name="Обычный 4 3 3 7 7" xfId="0"/>
    <cellStyle name="Обычный 4 3 3 7_Без баланса" xfId="0"/>
    <cellStyle name="Обычный 4 3 3 8" xfId="0"/>
    <cellStyle name="Обычный 4 3 3 8 2" xfId="0"/>
    <cellStyle name="Обычный 4 3 3 8 2 2" xfId="0"/>
    <cellStyle name="Обычный 4 3 3 8 2 2 2" xfId="0"/>
    <cellStyle name="Обычный 4 3 3 8 2 3" xfId="0"/>
    <cellStyle name="Обычный 4 3 3 8 2 3 2" xfId="0"/>
    <cellStyle name="Обычный 4 3 3 8 2 4" xfId="0"/>
    <cellStyle name="Обычный 4 3 3 8 2 4 2" xfId="0"/>
    <cellStyle name="Обычный 4 3 3 8 2 5" xfId="0"/>
    <cellStyle name="Обычный 4 3 3 8 3" xfId="0"/>
    <cellStyle name="Обычный 4 3 3 8 3 2" xfId="0"/>
    <cellStyle name="Обычный 4 3 3 8 4" xfId="0"/>
    <cellStyle name="Обычный 4 3 3 8 4 2" xfId="0"/>
    <cellStyle name="Обычный 4 3 3 8 5" xfId="0"/>
    <cellStyle name="Обычный 4 3 3 8 5 2" xfId="0"/>
    <cellStyle name="Обычный 4 3 3 8 6" xfId="0"/>
    <cellStyle name="Обычный 4 3 3 8_Без баланса" xfId="0"/>
    <cellStyle name="Обычный 4 3 3 9" xfId="0"/>
    <cellStyle name="Обычный 4 3 3 9 2" xfId="0"/>
    <cellStyle name="Обычный 4 3 3 9 2 2" xfId="0"/>
    <cellStyle name="Обычный 4 3 3 9 3" xfId="0"/>
    <cellStyle name="Обычный 4 3 3 9 3 2" xfId="0"/>
    <cellStyle name="Обычный 4 3 3 9 4" xfId="0"/>
    <cellStyle name="Обычный 4 3 3 9 4 2" xfId="0"/>
    <cellStyle name="Обычный 4 3 3 9 5" xfId="0"/>
    <cellStyle name="Обычный 4 3 30" xfId="0"/>
    <cellStyle name="Обычный 4 3 31" xfId="0"/>
    <cellStyle name="Обычный 4 3 32" xfId="0"/>
    <cellStyle name="Обычный 4 3 33" xfId="0"/>
    <cellStyle name="Обычный 4 3 34" xfId="0"/>
    <cellStyle name="Обычный 4 3 35" xfId="0"/>
    <cellStyle name="Обычный 4 3 36" xfId="0"/>
    <cellStyle name="Обычный 4 3 37" xfId="0"/>
    <cellStyle name="Обычный 4 3 38" xfId="0"/>
    <cellStyle name="Обычный 4 3 39" xfId="0"/>
    <cellStyle name="Обычный 4 3 3_Без баланса" xfId="0"/>
    <cellStyle name="Обычный 4 3 4" xfId="0"/>
    <cellStyle name="Обычный 4 3 4 10" xfId="0"/>
    <cellStyle name="Обычный 4 3 4 10 2" xfId="0"/>
    <cellStyle name="Обычный 4 3 4 11" xfId="0"/>
    <cellStyle name="Обычный 4 3 4 11 2" xfId="0"/>
    <cellStyle name="Обычный 4 3 4 12" xfId="0"/>
    <cellStyle name="Обычный 4 3 4 12 2" xfId="0"/>
    <cellStyle name="Обычный 4 3 4 13" xfId="0"/>
    <cellStyle name="Обычный 4 3 4 2" xfId="0"/>
    <cellStyle name="Обычный 4 3 4 2 2" xfId="0"/>
    <cellStyle name="Обычный 4 3 4 2 2 2" xfId="0"/>
    <cellStyle name="Обычный 4 3 4 2 2 2 2" xfId="0"/>
    <cellStyle name="Обычный 4 3 4 2 2 2 2 2" xfId="0"/>
    <cellStyle name="Обычный 4 3 4 2 2 2 3" xfId="0"/>
    <cellStyle name="Обычный 4 3 4 2 2 2 3 2" xfId="0"/>
    <cellStyle name="Обычный 4 3 4 2 2 2 4" xfId="0"/>
    <cellStyle name="Обычный 4 3 4 2 2 2 4 2" xfId="0"/>
    <cellStyle name="Обычный 4 3 4 2 2 2 5" xfId="0"/>
    <cellStyle name="Обычный 4 3 4 2 2 3" xfId="0"/>
    <cellStyle name="Обычный 4 3 4 2 2 3 2" xfId="0"/>
    <cellStyle name="Обычный 4 3 4 2 2 3 2 2" xfId="0"/>
    <cellStyle name="Обычный 4 3 4 2 2 3 3" xfId="0"/>
    <cellStyle name="Обычный 4 3 4 2 2 3 3 2" xfId="0"/>
    <cellStyle name="Обычный 4 3 4 2 2 3 4" xfId="0"/>
    <cellStyle name="Обычный 4 3 4 2 2 3 4 2" xfId="0"/>
    <cellStyle name="Обычный 4 3 4 2 2 3 5" xfId="0"/>
    <cellStyle name="Обычный 4 3 4 2 2 4" xfId="0"/>
    <cellStyle name="Обычный 4 3 4 2 2 4 2" xfId="0"/>
    <cellStyle name="Обычный 4 3 4 2 2 5" xfId="0"/>
    <cellStyle name="Обычный 4 3 4 2 2 5 2" xfId="0"/>
    <cellStyle name="Обычный 4 3 4 2 2 6" xfId="0"/>
    <cellStyle name="Обычный 4 3 4 2 2 6 2" xfId="0"/>
    <cellStyle name="Обычный 4 3 4 2 2 7" xfId="0"/>
    <cellStyle name="Обычный 4 3 4 2 2_Без баланса" xfId="0"/>
    <cellStyle name="Обычный 4 3 4 2 3" xfId="0"/>
    <cellStyle name="Обычный 4 3 4 2 3 2" xfId="0"/>
    <cellStyle name="Обычный 4 3 4 2 3 2 2" xfId="0"/>
    <cellStyle name="Обычный 4 3 4 2 3 2 2 2" xfId="0"/>
    <cellStyle name="Обычный 4 3 4 2 3 2 3" xfId="0"/>
    <cellStyle name="Обычный 4 3 4 2 3 2 3 2" xfId="0"/>
    <cellStyle name="Обычный 4 3 4 2 3 2 4" xfId="0"/>
    <cellStyle name="Обычный 4 3 4 2 3 2 4 2" xfId="0"/>
    <cellStyle name="Обычный 4 3 4 2 3 2 5" xfId="0"/>
    <cellStyle name="Обычный 4 3 4 2 3 3" xfId="0"/>
    <cellStyle name="Обычный 4 3 4 2 3 3 2" xfId="0"/>
    <cellStyle name="Обычный 4 3 4 2 3 4" xfId="0"/>
    <cellStyle name="Обычный 4 3 4 2 3 4 2" xfId="0"/>
    <cellStyle name="Обычный 4 3 4 2 3 5" xfId="0"/>
    <cellStyle name="Обычный 4 3 4 2 3 5 2" xfId="0"/>
    <cellStyle name="Обычный 4 3 4 2 3 6" xfId="0"/>
    <cellStyle name="Обычный 4 3 4 2 4" xfId="0"/>
    <cellStyle name="Обычный 4 3 4 2 4 2" xfId="0"/>
    <cellStyle name="Обычный 4 3 4 2 4 2 2" xfId="0"/>
    <cellStyle name="Обычный 4 3 4 2 4 3" xfId="0"/>
    <cellStyle name="Обычный 4 3 4 2 4 3 2" xfId="0"/>
    <cellStyle name="Обычный 4 3 4 2 4 4" xfId="0"/>
    <cellStyle name="Обычный 4 3 4 2 4 4 2" xfId="0"/>
    <cellStyle name="Обычный 4 3 4 2 4 5" xfId="0"/>
    <cellStyle name="Обычный 4 3 4 2 5" xfId="0"/>
    <cellStyle name="Обычный 4 3 4 2 5 2" xfId="0"/>
    <cellStyle name="Обычный 4 3 4 2 6" xfId="0"/>
    <cellStyle name="Обычный 4 3 4 2 6 2" xfId="0"/>
    <cellStyle name="Обычный 4 3 4 2 7" xfId="0"/>
    <cellStyle name="Обычный 4 3 4 2 7 2" xfId="0"/>
    <cellStyle name="Обычный 4 3 4 2 8" xfId="0"/>
    <cellStyle name="Обычный 4 3 4 2_Без баланса" xfId="0"/>
    <cellStyle name="Обычный 4 3 4 3" xfId="0"/>
    <cellStyle name="Обычный 4 3 4 3 2" xfId="0"/>
    <cellStyle name="Обычный 4 3 4 3 2 2" xfId="0"/>
    <cellStyle name="Обычный 4 3 4 3 2 2 2" xfId="0"/>
    <cellStyle name="Обычный 4 3 4 3 2 2 2 2" xfId="0"/>
    <cellStyle name="Обычный 4 3 4 3 2 2 3" xfId="0"/>
    <cellStyle name="Обычный 4 3 4 3 2 2 3 2" xfId="0"/>
    <cellStyle name="Обычный 4 3 4 3 2 2 4" xfId="0"/>
    <cellStyle name="Обычный 4 3 4 3 2 2 4 2" xfId="0"/>
    <cellStyle name="Обычный 4 3 4 3 2 2 5" xfId="0"/>
    <cellStyle name="Обычный 4 3 4 3 2 3" xfId="0"/>
    <cellStyle name="Обычный 4 3 4 3 2 3 2" xfId="0"/>
    <cellStyle name="Обычный 4 3 4 3 2 3 2 2" xfId="0"/>
    <cellStyle name="Обычный 4 3 4 3 2 3 3" xfId="0"/>
    <cellStyle name="Обычный 4 3 4 3 2 3 3 2" xfId="0"/>
    <cellStyle name="Обычный 4 3 4 3 2 3 4" xfId="0"/>
    <cellStyle name="Обычный 4 3 4 3 2 3 4 2" xfId="0"/>
    <cellStyle name="Обычный 4 3 4 3 2 3 5" xfId="0"/>
    <cellStyle name="Обычный 4 3 4 3 2 4" xfId="0"/>
    <cellStyle name="Обычный 4 3 4 3 2 4 2" xfId="0"/>
    <cellStyle name="Обычный 4 3 4 3 2 5" xfId="0"/>
    <cellStyle name="Обычный 4 3 4 3 2 5 2" xfId="0"/>
    <cellStyle name="Обычный 4 3 4 3 2 6" xfId="0"/>
    <cellStyle name="Обычный 4 3 4 3 2 6 2" xfId="0"/>
    <cellStyle name="Обычный 4 3 4 3 2 7" xfId="0"/>
    <cellStyle name="Обычный 4 3 4 3 2_Без баланса" xfId="0"/>
    <cellStyle name="Обычный 4 3 4 3 3" xfId="0"/>
    <cellStyle name="Обычный 4 3 4 3 3 2" xfId="0"/>
    <cellStyle name="Обычный 4 3 4 3 3 2 2" xfId="0"/>
    <cellStyle name="Обычный 4 3 4 3 3 3" xfId="0"/>
    <cellStyle name="Обычный 4 3 4 3 3 3 2" xfId="0"/>
    <cellStyle name="Обычный 4 3 4 3 3 4" xfId="0"/>
    <cellStyle name="Обычный 4 3 4 3 3 4 2" xfId="0"/>
    <cellStyle name="Обычный 4 3 4 3 3 5" xfId="0"/>
    <cellStyle name="Обычный 4 3 4 3 4" xfId="0"/>
    <cellStyle name="Обычный 4 3 4 3 4 2" xfId="0"/>
    <cellStyle name="Обычный 4 3 4 3 4 2 2" xfId="0"/>
    <cellStyle name="Обычный 4 3 4 3 4 3" xfId="0"/>
    <cellStyle name="Обычный 4 3 4 3 4 3 2" xfId="0"/>
    <cellStyle name="Обычный 4 3 4 3 4 4" xfId="0"/>
    <cellStyle name="Обычный 4 3 4 3 4 4 2" xfId="0"/>
    <cellStyle name="Обычный 4 3 4 3 4 5" xfId="0"/>
    <cellStyle name="Обычный 4 3 4 3 5" xfId="0"/>
    <cellStyle name="Обычный 4 3 4 3 5 2" xfId="0"/>
    <cellStyle name="Обычный 4 3 4 3 6" xfId="0"/>
    <cellStyle name="Обычный 4 3 4 3 6 2" xfId="0"/>
    <cellStyle name="Обычный 4 3 4 3 7" xfId="0"/>
    <cellStyle name="Обычный 4 3 4 3 7 2" xfId="0"/>
    <cellStyle name="Обычный 4 3 4 3 8" xfId="0"/>
    <cellStyle name="Обычный 4 3 4 3_Без баланса" xfId="0"/>
    <cellStyle name="Обычный 4 3 4 4" xfId="0"/>
    <cellStyle name="Обычный 4 3 4 4 10" xfId="0"/>
    <cellStyle name="Обычный 4 3 4 4 2" xfId="0"/>
    <cellStyle name="Обычный 4 3 4 4 2 2" xfId="0"/>
    <cellStyle name="Обычный 4 3 4 4 2 2 2" xfId="0"/>
    <cellStyle name="Обычный 4 3 4 4 2 2 2 2" xfId="0"/>
    <cellStyle name="Обычный 4 3 4 4 2 2 3" xfId="0"/>
    <cellStyle name="Обычный 4 3 4 4 2 2 3 2" xfId="0"/>
    <cellStyle name="Обычный 4 3 4 4 2 2 4" xfId="0"/>
    <cellStyle name="Обычный 4 3 4 4 2 2 4 2" xfId="0"/>
    <cellStyle name="Обычный 4 3 4 4 2 2 5" xfId="0"/>
    <cellStyle name="Обычный 4 3 4 4 2 3" xfId="0"/>
    <cellStyle name="Обычный 4 3 4 4 2 3 2" xfId="0"/>
    <cellStyle name="Обычный 4 3 4 4 2 4" xfId="0"/>
    <cellStyle name="Обычный 4 3 4 4 2 4 2" xfId="0"/>
    <cellStyle name="Обычный 4 3 4 4 2 5" xfId="0"/>
    <cellStyle name="Обычный 4 3 4 4 2 5 2" xfId="0"/>
    <cellStyle name="Обычный 4 3 4 4 2 6" xfId="0"/>
    <cellStyle name="Обычный 4 3 4 4 2_Без баланса" xfId="0"/>
    <cellStyle name="Обычный 4 3 4 4 3" xfId="0"/>
    <cellStyle name="Обычный 4 3 4 4 3 2" xfId="0"/>
    <cellStyle name="Обычный 4 3 4 4 3 2 2" xfId="0"/>
    <cellStyle name="Обычный 4 3 4 4 3 3" xfId="0"/>
    <cellStyle name="Обычный 4 3 4 4 3 3 2" xfId="0"/>
    <cellStyle name="Обычный 4 3 4 4 3 4" xfId="0"/>
    <cellStyle name="Обычный 4 3 4 4 3 4 2" xfId="0"/>
    <cellStyle name="Обычный 4 3 4 4 3 5" xfId="0"/>
    <cellStyle name="Обычный 4 3 4 4 4" xfId="0"/>
    <cellStyle name="Обычный 4 3 4 4 4 2" xfId="0"/>
    <cellStyle name="Обычный 4 3 4 4 4 2 2" xfId="0"/>
    <cellStyle name="Обычный 4 3 4 4 4 3" xfId="0"/>
    <cellStyle name="Обычный 4 3 4 4 4 3 2" xfId="0"/>
    <cellStyle name="Обычный 4 3 4 4 4 4" xfId="0"/>
    <cellStyle name="Обычный 4 3 4 4 4 4 2" xfId="0"/>
    <cellStyle name="Обычный 4 3 4 4 4 5" xfId="0"/>
    <cellStyle name="Обычный 4 3 4 4 5" xfId="0"/>
    <cellStyle name="Обычный 4 3 4 4 5 2" xfId="0"/>
    <cellStyle name="Обычный 4 3 4 4 5 2 2" xfId="0"/>
    <cellStyle name="Обычный 4 3 4 4 5 3" xfId="0"/>
    <cellStyle name="Обычный 4 3 4 4 5 3 2" xfId="0"/>
    <cellStyle name="Обычный 4 3 4 4 5 4" xfId="0"/>
    <cellStyle name="Обычный 4 3 4 4 5 4 2" xfId="0"/>
    <cellStyle name="Обычный 4 3 4 4 5 5" xfId="0"/>
    <cellStyle name="Обычный 4 3 4 4 6" xfId="0"/>
    <cellStyle name="Обычный 4 3 4 4 6 2" xfId="0"/>
    <cellStyle name="Обычный 4 3 4 4 6 2 2" xfId="0"/>
    <cellStyle name="Обычный 4 3 4 4 6 3" xfId="0"/>
    <cellStyle name="Обычный 4 3 4 4 6 3 2" xfId="0"/>
    <cellStyle name="Обычный 4 3 4 4 6 4" xfId="0"/>
    <cellStyle name="Обычный 4 3 4 4 6 4 2" xfId="0"/>
    <cellStyle name="Обычный 4 3 4 4 6 5" xfId="0"/>
    <cellStyle name="Обычный 4 3 4 4 7" xfId="0"/>
    <cellStyle name="Обычный 4 3 4 4 7 2" xfId="0"/>
    <cellStyle name="Обычный 4 3 4 4 8" xfId="0"/>
    <cellStyle name="Обычный 4 3 4 4 8 2" xfId="0"/>
    <cellStyle name="Обычный 4 3 4 4 9" xfId="0"/>
    <cellStyle name="Обычный 4 3 4 4 9 2" xfId="0"/>
    <cellStyle name="Обычный 4 3 4 4_Без баланса" xfId="0"/>
    <cellStyle name="Обычный 4 3 4 5" xfId="0"/>
    <cellStyle name="Обычный 4 3 4 5 2" xfId="0"/>
    <cellStyle name="Обычный 4 3 4 5 2 2" xfId="0"/>
    <cellStyle name="Обычный 4 3 4 5 2 2 2" xfId="0"/>
    <cellStyle name="Обычный 4 3 4 5 2 3" xfId="0"/>
    <cellStyle name="Обычный 4 3 4 5 2 3 2" xfId="0"/>
    <cellStyle name="Обычный 4 3 4 5 2 4" xfId="0"/>
    <cellStyle name="Обычный 4 3 4 5 2 4 2" xfId="0"/>
    <cellStyle name="Обычный 4 3 4 5 2 5" xfId="0"/>
    <cellStyle name="Обычный 4 3 4 5 3" xfId="0"/>
    <cellStyle name="Обычный 4 3 4 5 3 2" xfId="0"/>
    <cellStyle name="Обычный 4 3 4 5 3 2 2" xfId="0"/>
    <cellStyle name="Обычный 4 3 4 5 3 3" xfId="0"/>
    <cellStyle name="Обычный 4 3 4 5 3 3 2" xfId="0"/>
    <cellStyle name="Обычный 4 3 4 5 3 4" xfId="0"/>
    <cellStyle name="Обычный 4 3 4 5 3 4 2" xfId="0"/>
    <cellStyle name="Обычный 4 3 4 5 3 5" xfId="0"/>
    <cellStyle name="Обычный 4 3 4 5 4" xfId="0"/>
    <cellStyle name="Обычный 4 3 4 5 4 2" xfId="0"/>
    <cellStyle name="Обычный 4 3 4 5 5" xfId="0"/>
    <cellStyle name="Обычный 4 3 4 5 5 2" xfId="0"/>
    <cellStyle name="Обычный 4 3 4 5 6" xfId="0"/>
    <cellStyle name="Обычный 4 3 4 5 6 2" xfId="0"/>
    <cellStyle name="Обычный 4 3 4 5 7" xfId="0"/>
    <cellStyle name="Обычный 4 3 4 5_Без баланса" xfId="0"/>
    <cellStyle name="Обычный 4 3 4 6" xfId="0"/>
    <cellStyle name="Обычный 4 3 4 6 2" xfId="0"/>
    <cellStyle name="Обычный 4 3 4 6 2 2" xfId="0"/>
    <cellStyle name="Обычный 4 3 4 6 2 2 2" xfId="0"/>
    <cellStyle name="Обычный 4 3 4 6 2 3" xfId="0"/>
    <cellStyle name="Обычный 4 3 4 6 2 3 2" xfId="0"/>
    <cellStyle name="Обычный 4 3 4 6 2 4" xfId="0"/>
    <cellStyle name="Обычный 4 3 4 6 2 4 2" xfId="0"/>
    <cellStyle name="Обычный 4 3 4 6 2 5" xfId="0"/>
    <cellStyle name="Обычный 4 3 4 6 3" xfId="0"/>
    <cellStyle name="Обычный 4 3 4 6 3 2" xfId="0"/>
    <cellStyle name="Обычный 4 3 4 6 3 2 2" xfId="0"/>
    <cellStyle name="Обычный 4 3 4 6 3 3" xfId="0"/>
    <cellStyle name="Обычный 4 3 4 6 3 3 2" xfId="0"/>
    <cellStyle name="Обычный 4 3 4 6 3 4" xfId="0"/>
    <cellStyle name="Обычный 4 3 4 6 3 4 2" xfId="0"/>
    <cellStyle name="Обычный 4 3 4 6 3 5" xfId="0"/>
    <cellStyle name="Обычный 4 3 4 6 4" xfId="0"/>
    <cellStyle name="Обычный 4 3 4 6 4 2" xfId="0"/>
    <cellStyle name="Обычный 4 3 4 6 5" xfId="0"/>
    <cellStyle name="Обычный 4 3 4 6 5 2" xfId="0"/>
    <cellStyle name="Обычный 4 3 4 6 6" xfId="0"/>
    <cellStyle name="Обычный 4 3 4 6 6 2" xfId="0"/>
    <cellStyle name="Обычный 4 3 4 6 7" xfId="0"/>
    <cellStyle name="Обычный 4 3 4 6_Без баланса" xfId="0"/>
    <cellStyle name="Обычный 4 3 4 7" xfId="0"/>
    <cellStyle name="Обычный 4 3 4 7 2" xfId="0"/>
    <cellStyle name="Обычный 4 3 4 7 2 2" xfId="0"/>
    <cellStyle name="Обычный 4 3 4 7 2 2 2" xfId="0"/>
    <cellStyle name="Обычный 4 3 4 7 2 3" xfId="0"/>
    <cellStyle name="Обычный 4 3 4 7 2 3 2" xfId="0"/>
    <cellStyle name="Обычный 4 3 4 7 2 4" xfId="0"/>
    <cellStyle name="Обычный 4 3 4 7 2 4 2" xfId="0"/>
    <cellStyle name="Обычный 4 3 4 7 2 5" xfId="0"/>
    <cellStyle name="Обычный 4 3 4 7 3" xfId="0"/>
    <cellStyle name="Обычный 4 3 4 7 3 2" xfId="0"/>
    <cellStyle name="Обычный 4 3 4 7 4" xfId="0"/>
    <cellStyle name="Обычный 4 3 4 7 4 2" xfId="0"/>
    <cellStyle name="Обычный 4 3 4 7 5" xfId="0"/>
    <cellStyle name="Обычный 4 3 4 7 5 2" xfId="0"/>
    <cellStyle name="Обычный 4 3 4 7 6" xfId="0"/>
    <cellStyle name="Обычный 4 3 4 7_Без баланса" xfId="0"/>
    <cellStyle name="Обычный 4 3 4 8" xfId="0"/>
    <cellStyle name="Обычный 4 3 4 8 2" xfId="0"/>
    <cellStyle name="Обычный 4 3 4 8 2 2" xfId="0"/>
    <cellStyle name="Обычный 4 3 4 8 3" xfId="0"/>
    <cellStyle name="Обычный 4 3 4 8 3 2" xfId="0"/>
    <cellStyle name="Обычный 4 3 4 8 4" xfId="0"/>
    <cellStyle name="Обычный 4 3 4 8 4 2" xfId="0"/>
    <cellStyle name="Обычный 4 3 4 8 5" xfId="0"/>
    <cellStyle name="Обычный 4 3 4 9" xfId="0"/>
    <cellStyle name="Обычный 4 3 4 9 2" xfId="0"/>
    <cellStyle name="Обычный 4 3 4 9 2 2" xfId="0"/>
    <cellStyle name="Обычный 4 3 4 9 3" xfId="0"/>
    <cellStyle name="Обычный 4 3 4 9 3 2" xfId="0"/>
    <cellStyle name="Обычный 4 3 4 9 4" xfId="0"/>
    <cellStyle name="Обычный 4 3 4 9 4 2" xfId="0"/>
    <cellStyle name="Обычный 4 3 4 9 5" xfId="0"/>
    <cellStyle name="Обычный 4 3 40" xfId="0"/>
    <cellStyle name="Обычный 4 3 41" xfId="0"/>
    <cellStyle name="Обычный 4 3 42" xfId="0"/>
    <cellStyle name="Обычный 4 3 43" xfId="0"/>
    <cellStyle name="Обычный 4 3 44" xfId="0"/>
    <cellStyle name="Обычный 4 3 45" xfId="0"/>
    <cellStyle name="Обычный 4 3 46" xfId="0"/>
    <cellStyle name="Обычный 4 3 47" xfId="0"/>
    <cellStyle name="Обычный 4 3 48" xfId="0"/>
    <cellStyle name="Обычный 4 3 49" xfId="0"/>
    <cellStyle name="Обычный 4 3 4_Без баланса" xfId="0"/>
    <cellStyle name="Обычный 4 3 5" xfId="0"/>
    <cellStyle name="Обычный 4 3 5 2" xfId="0"/>
    <cellStyle name="Обычный 4 3 5 2 2" xfId="0"/>
    <cellStyle name="Обычный 4 3 5 2 2 2" xfId="0"/>
    <cellStyle name="Обычный 4 3 5 2 2 2 2" xfId="0"/>
    <cellStyle name="Обычный 4 3 5 2 2 3" xfId="0"/>
    <cellStyle name="Обычный 4 3 5 2 2 3 2" xfId="0"/>
    <cellStyle name="Обычный 4 3 5 2 2 4" xfId="0"/>
    <cellStyle name="Обычный 4 3 5 2 2 4 2" xfId="0"/>
    <cellStyle name="Обычный 4 3 5 2 2 5" xfId="0"/>
    <cellStyle name="Обычный 4 3 5 2 3" xfId="0"/>
    <cellStyle name="Обычный 4 3 5 2 3 2" xfId="0"/>
    <cellStyle name="Обычный 4 3 5 2 3 2 2" xfId="0"/>
    <cellStyle name="Обычный 4 3 5 2 3 3" xfId="0"/>
    <cellStyle name="Обычный 4 3 5 2 3 3 2" xfId="0"/>
    <cellStyle name="Обычный 4 3 5 2 3 4" xfId="0"/>
    <cellStyle name="Обычный 4 3 5 2 3 4 2" xfId="0"/>
    <cellStyle name="Обычный 4 3 5 2 3 5" xfId="0"/>
    <cellStyle name="Обычный 4 3 5 2 4" xfId="0"/>
    <cellStyle name="Обычный 4 3 5 2 4 2" xfId="0"/>
    <cellStyle name="Обычный 4 3 5 2 5" xfId="0"/>
    <cellStyle name="Обычный 4 3 5 2 5 2" xfId="0"/>
    <cellStyle name="Обычный 4 3 5 2 6" xfId="0"/>
    <cellStyle name="Обычный 4 3 5 2 6 2" xfId="0"/>
    <cellStyle name="Обычный 4 3 5 2 7" xfId="0"/>
    <cellStyle name="Обычный 4 3 5 2_Без баланса" xfId="0"/>
    <cellStyle name="Обычный 4 3 5 3" xfId="0"/>
    <cellStyle name="Обычный 4 3 5 3 2" xfId="0"/>
    <cellStyle name="Обычный 4 3 5 3 2 2" xfId="0"/>
    <cellStyle name="Обычный 4 3 5 3 2 2 2" xfId="0"/>
    <cellStyle name="Обычный 4 3 5 3 2 3" xfId="0"/>
    <cellStyle name="Обычный 4 3 5 3 2 3 2" xfId="0"/>
    <cellStyle name="Обычный 4 3 5 3 2 4" xfId="0"/>
    <cellStyle name="Обычный 4 3 5 3 2 4 2" xfId="0"/>
    <cellStyle name="Обычный 4 3 5 3 2 5" xfId="0"/>
    <cellStyle name="Обычный 4 3 5 3 3" xfId="0"/>
    <cellStyle name="Обычный 4 3 5 3 3 2" xfId="0"/>
    <cellStyle name="Обычный 4 3 5 3 4" xfId="0"/>
    <cellStyle name="Обычный 4 3 5 3 4 2" xfId="0"/>
    <cellStyle name="Обычный 4 3 5 3 5" xfId="0"/>
    <cellStyle name="Обычный 4 3 5 3 5 2" xfId="0"/>
    <cellStyle name="Обычный 4 3 5 3 6" xfId="0"/>
    <cellStyle name="Обычный 4 3 5 4" xfId="0"/>
    <cellStyle name="Обычный 4 3 5 4 2" xfId="0"/>
    <cellStyle name="Обычный 4 3 5 4 2 2" xfId="0"/>
    <cellStyle name="Обычный 4 3 5 4 3" xfId="0"/>
    <cellStyle name="Обычный 4 3 5 4 3 2" xfId="0"/>
    <cellStyle name="Обычный 4 3 5 4 4" xfId="0"/>
    <cellStyle name="Обычный 4 3 5 4 4 2" xfId="0"/>
    <cellStyle name="Обычный 4 3 5 4 5" xfId="0"/>
    <cellStyle name="Обычный 4 3 5 5" xfId="0"/>
    <cellStyle name="Обычный 4 3 5 5 2" xfId="0"/>
    <cellStyle name="Обычный 4 3 5 6" xfId="0"/>
    <cellStyle name="Обычный 4 3 5 6 2" xfId="0"/>
    <cellStyle name="Обычный 4 3 5 7" xfId="0"/>
    <cellStyle name="Обычный 4 3 5 7 2" xfId="0"/>
    <cellStyle name="Обычный 4 3 5 8" xfId="0"/>
    <cellStyle name="Обычный 4 3 50" xfId="0"/>
    <cellStyle name="Обычный 4 3 51" xfId="0"/>
    <cellStyle name="Обычный 4 3 52" xfId="0"/>
    <cellStyle name="Обычный 4 3 53" xfId="0"/>
    <cellStyle name="Обычный 4 3 54" xfId="0"/>
    <cellStyle name="Обычный 4 3 55" xfId="0"/>
    <cellStyle name="Обычный 4 3 56" xfId="0"/>
    <cellStyle name="Обычный 4 3 5_Без баланса" xfId="0"/>
    <cellStyle name="Обычный 4 3 6" xfId="0"/>
    <cellStyle name="Обычный 4 3 6 2" xfId="0"/>
    <cellStyle name="Обычный 4 3 6 2 2" xfId="0"/>
    <cellStyle name="Обычный 4 3 6 2 2 2" xfId="0"/>
    <cellStyle name="Обычный 4 3 6 2 2 2 2" xfId="0"/>
    <cellStyle name="Обычный 4 3 6 2 2 3" xfId="0"/>
    <cellStyle name="Обычный 4 3 6 2 2 3 2" xfId="0"/>
    <cellStyle name="Обычный 4 3 6 2 2 4" xfId="0"/>
    <cellStyle name="Обычный 4 3 6 2 2 4 2" xfId="0"/>
    <cellStyle name="Обычный 4 3 6 2 2 5" xfId="0"/>
    <cellStyle name="Обычный 4 3 6 2 3" xfId="0"/>
    <cellStyle name="Обычный 4 3 6 2 3 2" xfId="0"/>
    <cellStyle name="Обычный 4 3 6 2 3 2 2" xfId="0"/>
    <cellStyle name="Обычный 4 3 6 2 3 3" xfId="0"/>
    <cellStyle name="Обычный 4 3 6 2 3 3 2" xfId="0"/>
    <cellStyle name="Обычный 4 3 6 2 3 4" xfId="0"/>
    <cellStyle name="Обычный 4 3 6 2 3 4 2" xfId="0"/>
    <cellStyle name="Обычный 4 3 6 2 3 5" xfId="0"/>
    <cellStyle name="Обычный 4 3 6 2 4" xfId="0"/>
    <cellStyle name="Обычный 4 3 6 2 4 2" xfId="0"/>
    <cellStyle name="Обычный 4 3 6 2 5" xfId="0"/>
    <cellStyle name="Обычный 4 3 6 2 5 2" xfId="0"/>
    <cellStyle name="Обычный 4 3 6 2 6" xfId="0"/>
    <cellStyle name="Обычный 4 3 6 2 6 2" xfId="0"/>
    <cellStyle name="Обычный 4 3 6 2 7" xfId="0"/>
    <cellStyle name="Обычный 4 3 6 2_Без баланса" xfId="0"/>
    <cellStyle name="Обычный 4 3 6 3" xfId="0"/>
    <cellStyle name="Обычный 4 3 6 3 2" xfId="0"/>
    <cellStyle name="Обычный 4 3 6 3 2 2" xfId="0"/>
    <cellStyle name="Обычный 4 3 6 3 3" xfId="0"/>
    <cellStyle name="Обычный 4 3 6 3 3 2" xfId="0"/>
    <cellStyle name="Обычный 4 3 6 3 4" xfId="0"/>
    <cellStyle name="Обычный 4 3 6 3 4 2" xfId="0"/>
    <cellStyle name="Обычный 4 3 6 3 5" xfId="0"/>
    <cellStyle name="Обычный 4 3 6 4" xfId="0"/>
    <cellStyle name="Обычный 4 3 6 4 2" xfId="0"/>
    <cellStyle name="Обычный 4 3 6 4 2 2" xfId="0"/>
    <cellStyle name="Обычный 4 3 6 4 3" xfId="0"/>
    <cellStyle name="Обычный 4 3 6 4 3 2" xfId="0"/>
    <cellStyle name="Обычный 4 3 6 4 4" xfId="0"/>
    <cellStyle name="Обычный 4 3 6 4 4 2" xfId="0"/>
    <cellStyle name="Обычный 4 3 6 4 5" xfId="0"/>
    <cellStyle name="Обычный 4 3 6 5" xfId="0"/>
    <cellStyle name="Обычный 4 3 6 5 2" xfId="0"/>
    <cellStyle name="Обычный 4 3 6 6" xfId="0"/>
    <cellStyle name="Обычный 4 3 6 6 2" xfId="0"/>
    <cellStyle name="Обычный 4 3 6 7" xfId="0"/>
    <cellStyle name="Обычный 4 3 6 7 2" xfId="0"/>
    <cellStyle name="Обычный 4 3 6 8" xfId="0"/>
    <cellStyle name="Обычный 4 3 6_Без баланса" xfId="0"/>
    <cellStyle name="Обычный 4 3 7" xfId="0"/>
    <cellStyle name="Обычный 4 3 7 10" xfId="0"/>
    <cellStyle name="Обычный 4 3 7 2" xfId="0"/>
    <cellStyle name="Обычный 4 3 7 2 2" xfId="0"/>
    <cellStyle name="Обычный 4 3 7 2 2 2" xfId="0"/>
    <cellStyle name="Обычный 4 3 7 2 2 2 2" xfId="0"/>
    <cellStyle name="Обычный 4 3 7 2 2 3" xfId="0"/>
    <cellStyle name="Обычный 4 3 7 2 2 3 2" xfId="0"/>
    <cellStyle name="Обычный 4 3 7 2 2 4" xfId="0"/>
    <cellStyle name="Обычный 4 3 7 2 2 4 2" xfId="0"/>
    <cellStyle name="Обычный 4 3 7 2 2 5" xfId="0"/>
    <cellStyle name="Обычный 4 3 7 2 3" xfId="0"/>
    <cellStyle name="Обычный 4 3 7 2 3 2" xfId="0"/>
    <cellStyle name="Обычный 4 3 7 2 4" xfId="0"/>
    <cellStyle name="Обычный 4 3 7 2 4 2" xfId="0"/>
    <cellStyle name="Обычный 4 3 7 2 5" xfId="0"/>
    <cellStyle name="Обычный 4 3 7 2 5 2" xfId="0"/>
    <cellStyle name="Обычный 4 3 7 2 6" xfId="0"/>
    <cellStyle name="Обычный 4 3 7 2_Без баланса" xfId="0"/>
    <cellStyle name="Обычный 4 3 7 3" xfId="0"/>
    <cellStyle name="Обычный 4 3 7 3 2" xfId="0"/>
    <cellStyle name="Обычный 4 3 7 3 2 2" xfId="0"/>
    <cellStyle name="Обычный 4 3 7 3 3" xfId="0"/>
    <cellStyle name="Обычный 4 3 7 3 3 2" xfId="0"/>
    <cellStyle name="Обычный 4 3 7 3 4" xfId="0"/>
    <cellStyle name="Обычный 4 3 7 3 4 2" xfId="0"/>
    <cellStyle name="Обычный 4 3 7 3 5" xfId="0"/>
    <cellStyle name="Обычный 4 3 7 4" xfId="0"/>
    <cellStyle name="Обычный 4 3 7 4 2" xfId="0"/>
    <cellStyle name="Обычный 4 3 7 4 2 2" xfId="0"/>
    <cellStyle name="Обычный 4 3 7 4 3" xfId="0"/>
    <cellStyle name="Обычный 4 3 7 4 3 2" xfId="0"/>
    <cellStyle name="Обычный 4 3 7 4 4" xfId="0"/>
    <cellStyle name="Обычный 4 3 7 4 4 2" xfId="0"/>
    <cellStyle name="Обычный 4 3 7 4 5" xfId="0"/>
    <cellStyle name="Обычный 4 3 7 5" xfId="0"/>
    <cellStyle name="Обычный 4 3 7 5 2" xfId="0"/>
    <cellStyle name="Обычный 4 3 7 5 2 2" xfId="0"/>
    <cellStyle name="Обычный 4 3 7 5 3" xfId="0"/>
    <cellStyle name="Обычный 4 3 7 5 3 2" xfId="0"/>
    <cellStyle name="Обычный 4 3 7 5 4" xfId="0"/>
    <cellStyle name="Обычный 4 3 7 5 4 2" xfId="0"/>
    <cellStyle name="Обычный 4 3 7 5 5" xfId="0"/>
    <cellStyle name="Обычный 4 3 7 6" xfId="0"/>
    <cellStyle name="Обычный 4 3 7 6 2" xfId="0"/>
    <cellStyle name="Обычный 4 3 7 6 2 2" xfId="0"/>
    <cellStyle name="Обычный 4 3 7 6 3" xfId="0"/>
    <cellStyle name="Обычный 4 3 7 6 3 2" xfId="0"/>
    <cellStyle name="Обычный 4 3 7 6 4" xfId="0"/>
    <cellStyle name="Обычный 4 3 7 6 4 2" xfId="0"/>
    <cellStyle name="Обычный 4 3 7 6 5" xfId="0"/>
    <cellStyle name="Обычный 4 3 7 7" xfId="0"/>
    <cellStyle name="Обычный 4 3 7 7 2" xfId="0"/>
    <cellStyle name="Обычный 4 3 7 8" xfId="0"/>
    <cellStyle name="Обычный 4 3 7 8 2" xfId="0"/>
    <cellStyle name="Обычный 4 3 7 9" xfId="0"/>
    <cellStyle name="Обычный 4 3 7 9 2" xfId="0"/>
    <cellStyle name="Обычный 4 3 7_Без баланса" xfId="0"/>
    <cellStyle name="Обычный 4 3 8" xfId="0"/>
    <cellStyle name="Обычный 4 3 8 2" xfId="0"/>
    <cellStyle name="Обычный 4 3 8 2 2" xfId="0"/>
    <cellStyle name="Обычный 4 3 8 2 2 2" xfId="0"/>
    <cellStyle name="Обычный 4 3 8 2 3" xfId="0"/>
    <cellStyle name="Обычный 4 3 8 2 3 2" xfId="0"/>
    <cellStyle name="Обычный 4 3 8 2 4" xfId="0"/>
    <cellStyle name="Обычный 4 3 8 2 4 2" xfId="0"/>
    <cellStyle name="Обычный 4 3 8 2 5" xfId="0"/>
    <cellStyle name="Обычный 4 3 8 3" xfId="0"/>
    <cellStyle name="Обычный 4 3 8 3 2" xfId="0"/>
    <cellStyle name="Обычный 4 3 8 3 2 2" xfId="0"/>
    <cellStyle name="Обычный 4 3 8 3 3" xfId="0"/>
    <cellStyle name="Обычный 4 3 8 3 3 2" xfId="0"/>
    <cellStyle name="Обычный 4 3 8 3 4" xfId="0"/>
    <cellStyle name="Обычный 4 3 8 3 4 2" xfId="0"/>
    <cellStyle name="Обычный 4 3 8 3 5" xfId="0"/>
    <cellStyle name="Обычный 4 3 8 4" xfId="0"/>
    <cellStyle name="Обычный 4 3 8 4 2" xfId="0"/>
    <cellStyle name="Обычный 4 3 8 5" xfId="0"/>
    <cellStyle name="Обычный 4 3 8 5 2" xfId="0"/>
    <cellStyle name="Обычный 4 3 8 6" xfId="0"/>
    <cellStyle name="Обычный 4 3 8 6 2" xfId="0"/>
    <cellStyle name="Обычный 4 3 8 7" xfId="0"/>
    <cellStyle name="Обычный 4 3 8_Без баланса" xfId="0"/>
    <cellStyle name="Обычный 4 3 9" xfId="0"/>
    <cellStyle name="Обычный 4 3 9 2" xfId="0"/>
    <cellStyle name="Обычный 4 3 9 2 2" xfId="0"/>
    <cellStyle name="Обычный 4 3 9 2 2 2" xfId="0"/>
    <cellStyle name="Обычный 4 3 9 2 3" xfId="0"/>
    <cellStyle name="Обычный 4 3 9 2 3 2" xfId="0"/>
    <cellStyle name="Обычный 4 3 9 2 4" xfId="0"/>
    <cellStyle name="Обычный 4 3 9 2 4 2" xfId="0"/>
    <cellStyle name="Обычный 4 3 9 2 5" xfId="0"/>
    <cellStyle name="Обычный 4 3 9 3" xfId="0"/>
    <cellStyle name="Обычный 4 3 9 3 2" xfId="0"/>
    <cellStyle name="Обычный 4 3 9 3 2 2" xfId="0"/>
    <cellStyle name="Обычный 4 3 9 3 3" xfId="0"/>
    <cellStyle name="Обычный 4 3 9 3 3 2" xfId="0"/>
    <cellStyle name="Обычный 4 3 9 3 4" xfId="0"/>
    <cellStyle name="Обычный 4 3 9 3 4 2" xfId="0"/>
    <cellStyle name="Обычный 4 3 9 3 5" xfId="0"/>
    <cellStyle name="Обычный 4 3 9 4" xfId="0"/>
    <cellStyle name="Обычный 4 3 9 4 2" xfId="0"/>
    <cellStyle name="Обычный 4 3 9 5" xfId="0"/>
    <cellStyle name="Обычный 4 3 9 5 2" xfId="0"/>
    <cellStyle name="Обычный 4 3 9 6" xfId="0"/>
    <cellStyle name="Обычный 4 3 9 6 2" xfId="0"/>
    <cellStyle name="Обычный 4 3 9 7" xfId="0"/>
    <cellStyle name="Обычный 4 3 9_Без баланса" xfId="0"/>
    <cellStyle name="Обычный 4 30" xfId="0"/>
    <cellStyle name="Обычный 4 30 2" xfId="0"/>
    <cellStyle name="Обычный 4 30 3" xfId="0"/>
    <cellStyle name="Обычный 4 31" xfId="0"/>
    <cellStyle name="Обычный 4 31 2" xfId="0"/>
    <cellStyle name="Обычный 4 31 3" xfId="0"/>
    <cellStyle name="Обычный 4 32" xfId="0"/>
    <cellStyle name="Обычный 4 32 2" xfId="0"/>
    <cellStyle name="Обычный 4 32 3" xfId="0"/>
    <cellStyle name="Обычный 4 33" xfId="0"/>
    <cellStyle name="Обычный 4 33 2" xfId="0"/>
    <cellStyle name="Обычный 4 33 3" xfId="0"/>
    <cellStyle name="Обычный 4 34" xfId="0"/>
    <cellStyle name="Обычный 4 34 2" xfId="0"/>
    <cellStyle name="Обычный 4 34 3" xfId="0"/>
    <cellStyle name="Обычный 4 35" xfId="0"/>
    <cellStyle name="Обычный 4 35 2" xfId="0"/>
    <cellStyle name="Обычный 4 35 3" xfId="0"/>
    <cellStyle name="Обычный 4 36" xfId="0"/>
    <cellStyle name="Обычный 4 36 2" xfId="0"/>
    <cellStyle name="Обычный 4 36 3" xfId="0"/>
    <cellStyle name="Обычный 4 37" xfId="0"/>
    <cellStyle name="Обычный 4 37 2" xfId="0"/>
    <cellStyle name="Обычный 4 37 3" xfId="0"/>
    <cellStyle name="Обычный 4 38" xfId="0"/>
    <cellStyle name="Обычный 4 38 2" xfId="0"/>
    <cellStyle name="Обычный 4 39" xfId="0"/>
    <cellStyle name="Обычный 4 39 2" xfId="0"/>
    <cellStyle name="Обычный 4 3_Без баланса" xfId="0"/>
    <cellStyle name="Обычный 4 4" xfId="0"/>
    <cellStyle name="Обычный 4 4 10" xfId="0"/>
    <cellStyle name="Обычный 4 4 10 2" xfId="0"/>
    <cellStyle name="Обычный 4 4 10 2 2" xfId="0"/>
    <cellStyle name="Обычный 4 4 10 3" xfId="0"/>
    <cellStyle name="Обычный 4 4 10 3 2" xfId="0"/>
    <cellStyle name="Обычный 4 4 10 4" xfId="0"/>
    <cellStyle name="Обычный 4 4 10 4 2" xfId="0"/>
    <cellStyle name="Обычный 4 4 10 5" xfId="0"/>
    <cellStyle name="Обычный 4 4 11" xfId="0"/>
    <cellStyle name="Обычный 4 4 11 2" xfId="0"/>
    <cellStyle name="Обычный 4 4 11 2 2" xfId="0"/>
    <cellStyle name="Обычный 4 4 11 3" xfId="0"/>
    <cellStyle name="Обычный 4 4 11 3 2" xfId="0"/>
    <cellStyle name="Обычный 4 4 11 4" xfId="0"/>
    <cellStyle name="Обычный 4 4 11 4 2" xfId="0"/>
    <cellStyle name="Обычный 4 4 11 5" xfId="0"/>
    <cellStyle name="Обычный 4 4 12" xfId="0"/>
    <cellStyle name="Обычный 4 4 12 2" xfId="0"/>
    <cellStyle name="Обычный 4 4 13" xfId="0"/>
    <cellStyle name="Обычный 4 4 13 2" xfId="0"/>
    <cellStyle name="Обычный 4 4 14" xfId="0"/>
    <cellStyle name="Обычный 4 4 14 2" xfId="0"/>
    <cellStyle name="Обычный 4 4 15" xfId="0"/>
    <cellStyle name="Обычный 4 4 16" xfId="0"/>
    <cellStyle name="Обычный 4 4 17" xfId="0"/>
    <cellStyle name="Обычный 4 4 18" xfId="0"/>
    <cellStyle name="Обычный 4 4 19" xfId="0"/>
    <cellStyle name="Обычный 4 4 2" xfId="0"/>
    <cellStyle name="Обычный 4 4 2 10" xfId="0"/>
    <cellStyle name="Обычный 4 4 2 10 2" xfId="0"/>
    <cellStyle name="Обычный 4 4 2 10 2 2" xfId="0"/>
    <cellStyle name="Обычный 4 4 2 10 3" xfId="0"/>
    <cellStyle name="Обычный 4 4 2 10 3 2" xfId="0"/>
    <cellStyle name="Обычный 4 4 2 10 4" xfId="0"/>
    <cellStyle name="Обычный 4 4 2 10 4 2" xfId="0"/>
    <cellStyle name="Обычный 4 4 2 10 5" xfId="0"/>
    <cellStyle name="Обычный 4 4 2 11" xfId="0"/>
    <cellStyle name="Обычный 4 4 2 11 2" xfId="0"/>
    <cellStyle name="Обычный 4 4 2 12" xfId="0"/>
    <cellStyle name="Обычный 4 4 2 12 2" xfId="0"/>
    <cellStyle name="Обычный 4 4 2 13" xfId="0"/>
    <cellStyle name="Обычный 4 4 2 13 2" xfId="0"/>
    <cellStyle name="Обычный 4 4 2 14" xfId="0"/>
    <cellStyle name="Обычный 4 4 2 2" xfId="0"/>
    <cellStyle name="Обычный 4 4 2 2 2" xfId="0"/>
    <cellStyle name="Обычный 4 4 2 2 2 2" xfId="0"/>
    <cellStyle name="Обычный 4 4 2 2 2 2 2" xfId="0"/>
    <cellStyle name="Обычный 4 4 2 2 2 2 2 2" xfId="0"/>
    <cellStyle name="Обычный 4 4 2 2 2 2 2 2 2" xfId="0"/>
    <cellStyle name="Обычный 4 4 2 2 2 2 2 3" xfId="0"/>
    <cellStyle name="Обычный 4 4 2 2 2 2 2 3 2" xfId="0"/>
    <cellStyle name="Обычный 4 4 2 2 2 2 2 4" xfId="0"/>
    <cellStyle name="Обычный 4 4 2 2 2 2 2 4 2" xfId="0"/>
    <cellStyle name="Обычный 4 4 2 2 2 2 2 5" xfId="0"/>
    <cellStyle name="Обычный 4 4 2 2 2 2 3" xfId="0"/>
    <cellStyle name="Обычный 4 4 2 2 2 2 3 2" xfId="0"/>
    <cellStyle name="Обычный 4 4 2 2 2 2 3 2 2" xfId="0"/>
    <cellStyle name="Обычный 4 4 2 2 2 2 3 3" xfId="0"/>
    <cellStyle name="Обычный 4 4 2 2 2 2 3 3 2" xfId="0"/>
    <cellStyle name="Обычный 4 4 2 2 2 2 3 4" xfId="0"/>
    <cellStyle name="Обычный 4 4 2 2 2 2 3 4 2" xfId="0"/>
    <cellStyle name="Обычный 4 4 2 2 2 2 3 5" xfId="0"/>
    <cellStyle name="Обычный 4 4 2 2 2 2 4" xfId="0"/>
    <cellStyle name="Обычный 4 4 2 2 2 2 4 2" xfId="0"/>
    <cellStyle name="Обычный 4 4 2 2 2 2 5" xfId="0"/>
    <cellStyle name="Обычный 4 4 2 2 2 2 5 2" xfId="0"/>
    <cellStyle name="Обычный 4 4 2 2 2 2 6" xfId="0"/>
    <cellStyle name="Обычный 4 4 2 2 2 2 6 2" xfId="0"/>
    <cellStyle name="Обычный 4 4 2 2 2 2 7" xfId="0"/>
    <cellStyle name="Обычный 4 4 2 2 2 2_Без баланса" xfId="0"/>
    <cellStyle name="Обычный 4 4 2 2 2 3" xfId="0"/>
    <cellStyle name="Обычный 4 4 2 2 2 3 2" xfId="0"/>
    <cellStyle name="Обычный 4 4 2 2 2 3 2 2" xfId="0"/>
    <cellStyle name="Обычный 4 4 2 2 2 3 2 2 2" xfId="0"/>
    <cellStyle name="Обычный 4 4 2 2 2 3 2 3" xfId="0"/>
    <cellStyle name="Обычный 4 4 2 2 2 3 2 3 2" xfId="0"/>
    <cellStyle name="Обычный 4 4 2 2 2 3 2 4" xfId="0"/>
    <cellStyle name="Обычный 4 4 2 2 2 3 2 4 2" xfId="0"/>
    <cellStyle name="Обычный 4 4 2 2 2 3 2 5" xfId="0"/>
    <cellStyle name="Обычный 4 4 2 2 2 3 3" xfId="0"/>
    <cellStyle name="Обычный 4 4 2 2 2 3 3 2" xfId="0"/>
    <cellStyle name="Обычный 4 4 2 2 2 3 4" xfId="0"/>
    <cellStyle name="Обычный 4 4 2 2 2 3 4 2" xfId="0"/>
    <cellStyle name="Обычный 4 4 2 2 2 3 5" xfId="0"/>
    <cellStyle name="Обычный 4 4 2 2 2 3 5 2" xfId="0"/>
    <cellStyle name="Обычный 4 4 2 2 2 3 6" xfId="0"/>
    <cellStyle name="Обычный 4 4 2 2 2 4" xfId="0"/>
    <cellStyle name="Обычный 4 4 2 2 2 4 2" xfId="0"/>
    <cellStyle name="Обычный 4 4 2 2 2 4 2 2" xfId="0"/>
    <cellStyle name="Обычный 4 4 2 2 2 4 3" xfId="0"/>
    <cellStyle name="Обычный 4 4 2 2 2 4 3 2" xfId="0"/>
    <cellStyle name="Обычный 4 4 2 2 2 4 4" xfId="0"/>
    <cellStyle name="Обычный 4 4 2 2 2 4 4 2" xfId="0"/>
    <cellStyle name="Обычный 4 4 2 2 2 4 5" xfId="0"/>
    <cellStyle name="Обычный 4 4 2 2 2 5" xfId="0"/>
    <cellStyle name="Обычный 4 4 2 2 2 5 2" xfId="0"/>
    <cellStyle name="Обычный 4 4 2 2 2 6" xfId="0"/>
    <cellStyle name="Обычный 4 4 2 2 2 6 2" xfId="0"/>
    <cellStyle name="Обычный 4 4 2 2 2 7" xfId="0"/>
    <cellStyle name="Обычный 4 4 2 2 2 7 2" xfId="0"/>
    <cellStyle name="Обычный 4 4 2 2 2 8" xfId="0"/>
    <cellStyle name="Обычный 4 4 2 2 2_Без баланса" xfId="0"/>
    <cellStyle name="Обычный 4 4 2 2 3" xfId="0"/>
    <cellStyle name="Обычный 4 4 2 2 3 2" xfId="0"/>
    <cellStyle name="Обычный 4 4 2 2 3 2 2" xfId="0"/>
    <cellStyle name="Обычный 4 4 2 2 3 2 2 2" xfId="0"/>
    <cellStyle name="Обычный 4 4 2 2 3 2 3" xfId="0"/>
    <cellStyle name="Обычный 4 4 2 2 3 2 3 2" xfId="0"/>
    <cellStyle name="Обычный 4 4 2 2 3 2 4" xfId="0"/>
    <cellStyle name="Обычный 4 4 2 2 3 2 4 2" xfId="0"/>
    <cellStyle name="Обычный 4 4 2 2 3 2 5" xfId="0"/>
    <cellStyle name="Обычный 4 4 2 2 3 3" xfId="0"/>
    <cellStyle name="Обычный 4 4 2 2 3 3 2" xfId="0"/>
    <cellStyle name="Обычный 4 4 2 2 3 3 2 2" xfId="0"/>
    <cellStyle name="Обычный 4 4 2 2 3 3 3" xfId="0"/>
    <cellStyle name="Обычный 4 4 2 2 3 3 3 2" xfId="0"/>
    <cellStyle name="Обычный 4 4 2 2 3 3 4" xfId="0"/>
    <cellStyle name="Обычный 4 4 2 2 3 3 4 2" xfId="0"/>
    <cellStyle name="Обычный 4 4 2 2 3 3 5" xfId="0"/>
    <cellStyle name="Обычный 4 4 2 2 3 4" xfId="0"/>
    <cellStyle name="Обычный 4 4 2 2 3 4 2" xfId="0"/>
    <cellStyle name="Обычный 4 4 2 2 3 5" xfId="0"/>
    <cellStyle name="Обычный 4 4 2 2 3 5 2" xfId="0"/>
    <cellStyle name="Обычный 4 4 2 2 3 6" xfId="0"/>
    <cellStyle name="Обычный 4 4 2 2 3 6 2" xfId="0"/>
    <cellStyle name="Обычный 4 4 2 2 3 7" xfId="0"/>
    <cellStyle name="Обычный 4 4 2 2 3_Без баланса" xfId="0"/>
    <cellStyle name="Обычный 4 4 2 2 4" xfId="0"/>
    <cellStyle name="Обычный 4 4 2 2 4 2" xfId="0"/>
    <cellStyle name="Обычный 4 4 2 2 4 2 2" xfId="0"/>
    <cellStyle name="Обычный 4 4 2 2 4 2 2 2" xfId="0"/>
    <cellStyle name="Обычный 4 4 2 2 4 2 3" xfId="0"/>
    <cellStyle name="Обычный 4 4 2 2 4 2 3 2" xfId="0"/>
    <cellStyle name="Обычный 4 4 2 2 4 2 4" xfId="0"/>
    <cellStyle name="Обычный 4 4 2 2 4 2 4 2" xfId="0"/>
    <cellStyle name="Обычный 4 4 2 2 4 2 5" xfId="0"/>
    <cellStyle name="Обычный 4 4 2 2 4 3" xfId="0"/>
    <cellStyle name="Обычный 4 4 2 2 4 3 2" xfId="0"/>
    <cellStyle name="Обычный 4 4 2 2 4 4" xfId="0"/>
    <cellStyle name="Обычный 4 4 2 2 4 4 2" xfId="0"/>
    <cellStyle name="Обычный 4 4 2 2 4 5" xfId="0"/>
    <cellStyle name="Обычный 4 4 2 2 4 5 2" xfId="0"/>
    <cellStyle name="Обычный 4 4 2 2 4 6" xfId="0"/>
    <cellStyle name="Обычный 4 4 2 2 5" xfId="0"/>
    <cellStyle name="Обычный 4 4 2 2 5 2" xfId="0"/>
    <cellStyle name="Обычный 4 4 2 2 5 2 2" xfId="0"/>
    <cellStyle name="Обычный 4 4 2 2 5 3" xfId="0"/>
    <cellStyle name="Обычный 4 4 2 2 5 3 2" xfId="0"/>
    <cellStyle name="Обычный 4 4 2 2 5 4" xfId="0"/>
    <cellStyle name="Обычный 4 4 2 2 5 4 2" xfId="0"/>
    <cellStyle name="Обычный 4 4 2 2 5 5" xfId="0"/>
    <cellStyle name="Обычный 4 4 2 2 6" xfId="0"/>
    <cellStyle name="Обычный 4 4 2 2 6 2" xfId="0"/>
    <cellStyle name="Обычный 4 4 2 2 7" xfId="0"/>
    <cellStyle name="Обычный 4 4 2 2 7 2" xfId="0"/>
    <cellStyle name="Обычный 4 4 2 2 8" xfId="0"/>
    <cellStyle name="Обычный 4 4 2 2 8 2" xfId="0"/>
    <cellStyle name="Обычный 4 4 2 2 9" xfId="0"/>
    <cellStyle name="Обычный 4 4 2 2_Без баланса" xfId="0"/>
    <cellStyle name="Обычный 4 4 2 3" xfId="0"/>
    <cellStyle name="Обычный 4 4 2 3 2" xfId="0"/>
    <cellStyle name="Обычный 4 4 2 3 2 2" xfId="0"/>
    <cellStyle name="Обычный 4 4 2 3 2 2 2" xfId="0"/>
    <cellStyle name="Обычный 4 4 2 3 2 2 2 2" xfId="0"/>
    <cellStyle name="Обычный 4 4 2 3 2 2 3" xfId="0"/>
    <cellStyle name="Обычный 4 4 2 3 2 2 3 2" xfId="0"/>
    <cellStyle name="Обычный 4 4 2 3 2 2 4" xfId="0"/>
    <cellStyle name="Обычный 4 4 2 3 2 2 4 2" xfId="0"/>
    <cellStyle name="Обычный 4 4 2 3 2 2 5" xfId="0"/>
    <cellStyle name="Обычный 4 4 2 3 2 3" xfId="0"/>
    <cellStyle name="Обычный 4 4 2 3 2 3 2" xfId="0"/>
    <cellStyle name="Обычный 4 4 2 3 2 3 2 2" xfId="0"/>
    <cellStyle name="Обычный 4 4 2 3 2 3 3" xfId="0"/>
    <cellStyle name="Обычный 4 4 2 3 2 3 3 2" xfId="0"/>
    <cellStyle name="Обычный 4 4 2 3 2 3 4" xfId="0"/>
    <cellStyle name="Обычный 4 4 2 3 2 3 4 2" xfId="0"/>
    <cellStyle name="Обычный 4 4 2 3 2 3 5" xfId="0"/>
    <cellStyle name="Обычный 4 4 2 3 2 4" xfId="0"/>
    <cellStyle name="Обычный 4 4 2 3 2 4 2" xfId="0"/>
    <cellStyle name="Обычный 4 4 2 3 2 5" xfId="0"/>
    <cellStyle name="Обычный 4 4 2 3 2 5 2" xfId="0"/>
    <cellStyle name="Обычный 4 4 2 3 2 6" xfId="0"/>
    <cellStyle name="Обычный 4 4 2 3 2 6 2" xfId="0"/>
    <cellStyle name="Обычный 4 4 2 3 2 7" xfId="0"/>
    <cellStyle name="Обычный 4 4 2 3 2_Без баланса" xfId="0"/>
    <cellStyle name="Обычный 4 4 2 3 3" xfId="0"/>
    <cellStyle name="Обычный 4 4 2 3 3 2" xfId="0"/>
    <cellStyle name="Обычный 4 4 2 3 3 2 2" xfId="0"/>
    <cellStyle name="Обычный 4 4 2 3 3 2 2 2" xfId="0"/>
    <cellStyle name="Обычный 4 4 2 3 3 2 3" xfId="0"/>
    <cellStyle name="Обычный 4 4 2 3 3 2 3 2" xfId="0"/>
    <cellStyle name="Обычный 4 4 2 3 3 2 4" xfId="0"/>
    <cellStyle name="Обычный 4 4 2 3 3 2 4 2" xfId="0"/>
    <cellStyle name="Обычный 4 4 2 3 3 2 5" xfId="0"/>
    <cellStyle name="Обычный 4 4 2 3 3 3" xfId="0"/>
    <cellStyle name="Обычный 4 4 2 3 3 3 2" xfId="0"/>
    <cellStyle name="Обычный 4 4 2 3 3 4" xfId="0"/>
    <cellStyle name="Обычный 4 4 2 3 3 4 2" xfId="0"/>
    <cellStyle name="Обычный 4 4 2 3 3 5" xfId="0"/>
    <cellStyle name="Обычный 4 4 2 3 3 5 2" xfId="0"/>
    <cellStyle name="Обычный 4 4 2 3 3 6" xfId="0"/>
    <cellStyle name="Обычный 4 4 2 3 4" xfId="0"/>
    <cellStyle name="Обычный 4 4 2 3 4 2" xfId="0"/>
    <cellStyle name="Обычный 4 4 2 3 4 2 2" xfId="0"/>
    <cellStyle name="Обычный 4 4 2 3 4 3" xfId="0"/>
    <cellStyle name="Обычный 4 4 2 3 4 3 2" xfId="0"/>
    <cellStyle name="Обычный 4 4 2 3 4 4" xfId="0"/>
    <cellStyle name="Обычный 4 4 2 3 4 4 2" xfId="0"/>
    <cellStyle name="Обычный 4 4 2 3 4 5" xfId="0"/>
    <cellStyle name="Обычный 4 4 2 3 5" xfId="0"/>
    <cellStyle name="Обычный 4 4 2 3 5 2" xfId="0"/>
    <cellStyle name="Обычный 4 4 2 3 6" xfId="0"/>
    <cellStyle name="Обычный 4 4 2 3 6 2" xfId="0"/>
    <cellStyle name="Обычный 4 4 2 3 7" xfId="0"/>
    <cellStyle name="Обычный 4 4 2 3 7 2" xfId="0"/>
    <cellStyle name="Обычный 4 4 2 3 8" xfId="0"/>
    <cellStyle name="Обычный 4 4 2 3_Без баланса" xfId="0"/>
    <cellStyle name="Обычный 4 4 2 4" xfId="0"/>
    <cellStyle name="Обычный 4 4 2 4 2" xfId="0"/>
    <cellStyle name="Обычный 4 4 2 4 2 2" xfId="0"/>
    <cellStyle name="Обычный 4 4 2 4 2 2 2" xfId="0"/>
    <cellStyle name="Обычный 4 4 2 4 2 2 2 2" xfId="0"/>
    <cellStyle name="Обычный 4 4 2 4 2 2 3" xfId="0"/>
    <cellStyle name="Обычный 4 4 2 4 2 2 3 2" xfId="0"/>
    <cellStyle name="Обычный 4 4 2 4 2 2 4" xfId="0"/>
    <cellStyle name="Обычный 4 4 2 4 2 2 4 2" xfId="0"/>
    <cellStyle name="Обычный 4 4 2 4 2 2 5" xfId="0"/>
    <cellStyle name="Обычный 4 4 2 4 2 3" xfId="0"/>
    <cellStyle name="Обычный 4 4 2 4 2 3 2" xfId="0"/>
    <cellStyle name="Обычный 4 4 2 4 2 3 2 2" xfId="0"/>
    <cellStyle name="Обычный 4 4 2 4 2 3 3" xfId="0"/>
    <cellStyle name="Обычный 4 4 2 4 2 3 3 2" xfId="0"/>
    <cellStyle name="Обычный 4 4 2 4 2 3 4" xfId="0"/>
    <cellStyle name="Обычный 4 4 2 4 2 3 4 2" xfId="0"/>
    <cellStyle name="Обычный 4 4 2 4 2 3 5" xfId="0"/>
    <cellStyle name="Обычный 4 4 2 4 2 4" xfId="0"/>
    <cellStyle name="Обычный 4 4 2 4 2 4 2" xfId="0"/>
    <cellStyle name="Обычный 4 4 2 4 2 5" xfId="0"/>
    <cellStyle name="Обычный 4 4 2 4 2 5 2" xfId="0"/>
    <cellStyle name="Обычный 4 4 2 4 2 6" xfId="0"/>
    <cellStyle name="Обычный 4 4 2 4 2 6 2" xfId="0"/>
    <cellStyle name="Обычный 4 4 2 4 2 7" xfId="0"/>
    <cellStyle name="Обычный 4 4 2 4 2_Без баланса" xfId="0"/>
    <cellStyle name="Обычный 4 4 2 4 3" xfId="0"/>
    <cellStyle name="Обычный 4 4 2 4 3 2" xfId="0"/>
    <cellStyle name="Обычный 4 4 2 4 3 2 2" xfId="0"/>
    <cellStyle name="Обычный 4 4 2 4 3 3" xfId="0"/>
    <cellStyle name="Обычный 4 4 2 4 3 3 2" xfId="0"/>
    <cellStyle name="Обычный 4 4 2 4 3 4" xfId="0"/>
    <cellStyle name="Обычный 4 4 2 4 3 4 2" xfId="0"/>
    <cellStyle name="Обычный 4 4 2 4 3 5" xfId="0"/>
    <cellStyle name="Обычный 4 4 2 4 4" xfId="0"/>
    <cellStyle name="Обычный 4 4 2 4 4 2" xfId="0"/>
    <cellStyle name="Обычный 4 4 2 4 4 2 2" xfId="0"/>
    <cellStyle name="Обычный 4 4 2 4 4 3" xfId="0"/>
    <cellStyle name="Обычный 4 4 2 4 4 3 2" xfId="0"/>
    <cellStyle name="Обычный 4 4 2 4 4 4" xfId="0"/>
    <cellStyle name="Обычный 4 4 2 4 4 4 2" xfId="0"/>
    <cellStyle name="Обычный 4 4 2 4 4 5" xfId="0"/>
    <cellStyle name="Обычный 4 4 2 4 5" xfId="0"/>
    <cellStyle name="Обычный 4 4 2 4 5 2" xfId="0"/>
    <cellStyle name="Обычный 4 4 2 4 6" xfId="0"/>
    <cellStyle name="Обычный 4 4 2 4 6 2" xfId="0"/>
    <cellStyle name="Обычный 4 4 2 4 7" xfId="0"/>
    <cellStyle name="Обычный 4 4 2 4 7 2" xfId="0"/>
    <cellStyle name="Обычный 4 4 2 4 8" xfId="0"/>
    <cellStyle name="Обычный 4 4 2 4_Без баланса" xfId="0"/>
    <cellStyle name="Обычный 4 4 2 5" xfId="0"/>
    <cellStyle name="Обычный 4 4 2 5 10" xfId="0"/>
    <cellStyle name="Обычный 4 4 2 5 2" xfId="0"/>
    <cellStyle name="Обычный 4 4 2 5 2 2" xfId="0"/>
    <cellStyle name="Обычный 4 4 2 5 2 2 2" xfId="0"/>
    <cellStyle name="Обычный 4 4 2 5 2 2 2 2" xfId="0"/>
    <cellStyle name="Обычный 4 4 2 5 2 2 3" xfId="0"/>
    <cellStyle name="Обычный 4 4 2 5 2 2 3 2" xfId="0"/>
    <cellStyle name="Обычный 4 4 2 5 2 2 4" xfId="0"/>
    <cellStyle name="Обычный 4 4 2 5 2 2 4 2" xfId="0"/>
    <cellStyle name="Обычный 4 4 2 5 2 2 5" xfId="0"/>
    <cellStyle name="Обычный 4 4 2 5 2 3" xfId="0"/>
    <cellStyle name="Обычный 4 4 2 5 2 3 2" xfId="0"/>
    <cellStyle name="Обычный 4 4 2 5 2 4" xfId="0"/>
    <cellStyle name="Обычный 4 4 2 5 2 4 2" xfId="0"/>
    <cellStyle name="Обычный 4 4 2 5 2 5" xfId="0"/>
    <cellStyle name="Обычный 4 4 2 5 2 5 2" xfId="0"/>
    <cellStyle name="Обычный 4 4 2 5 2 6" xfId="0"/>
    <cellStyle name="Обычный 4 4 2 5 2_Без баланса" xfId="0"/>
    <cellStyle name="Обычный 4 4 2 5 3" xfId="0"/>
    <cellStyle name="Обычный 4 4 2 5 3 2" xfId="0"/>
    <cellStyle name="Обычный 4 4 2 5 3 2 2" xfId="0"/>
    <cellStyle name="Обычный 4 4 2 5 3 3" xfId="0"/>
    <cellStyle name="Обычный 4 4 2 5 3 3 2" xfId="0"/>
    <cellStyle name="Обычный 4 4 2 5 3 4" xfId="0"/>
    <cellStyle name="Обычный 4 4 2 5 3 4 2" xfId="0"/>
    <cellStyle name="Обычный 4 4 2 5 3 5" xfId="0"/>
    <cellStyle name="Обычный 4 4 2 5 4" xfId="0"/>
    <cellStyle name="Обычный 4 4 2 5 4 2" xfId="0"/>
    <cellStyle name="Обычный 4 4 2 5 4 2 2" xfId="0"/>
    <cellStyle name="Обычный 4 4 2 5 4 3" xfId="0"/>
    <cellStyle name="Обычный 4 4 2 5 4 3 2" xfId="0"/>
    <cellStyle name="Обычный 4 4 2 5 4 4" xfId="0"/>
    <cellStyle name="Обычный 4 4 2 5 4 4 2" xfId="0"/>
    <cellStyle name="Обычный 4 4 2 5 4 5" xfId="0"/>
    <cellStyle name="Обычный 4 4 2 5 5" xfId="0"/>
    <cellStyle name="Обычный 4 4 2 5 5 2" xfId="0"/>
    <cellStyle name="Обычный 4 4 2 5 5 2 2" xfId="0"/>
    <cellStyle name="Обычный 4 4 2 5 5 3" xfId="0"/>
    <cellStyle name="Обычный 4 4 2 5 5 3 2" xfId="0"/>
    <cellStyle name="Обычный 4 4 2 5 5 4" xfId="0"/>
    <cellStyle name="Обычный 4 4 2 5 5 4 2" xfId="0"/>
    <cellStyle name="Обычный 4 4 2 5 5 5" xfId="0"/>
    <cellStyle name="Обычный 4 4 2 5 6" xfId="0"/>
    <cellStyle name="Обычный 4 4 2 5 6 2" xfId="0"/>
    <cellStyle name="Обычный 4 4 2 5 6 2 2" xfId="0"/>
    <cellStyle name="Обычный 4 4 2 5 6 3" xfId="0"/>
    <cellStyle name="Обычный 4 4 2 5 6 3 2" xfId="0"/>
    <cellStyle name="Обычный 4 4 2 5 6 4" xfId="0"/>
    <cellStyle name="Обычный 4 4 2 5 6 4 2" xfId="0"/>
    <cellStyle name="Обычный 4 4 2 5 6 5" xfId="0"/>
    <cellStyle name="Обычный 4 4 2 5 7" xfId="0"/>
    <cellStyle name="Обычный 4 4 2 5 7 2" xfId="0"/>
    <cellStyle name="Обычный 4 4 2 5 8" xfId="0"/>
    <cellStyle name="Обычный 4 4 2 5 8 2" xfId="0"/>
    <cellStyle name="Обычный 4 4 2 5 9" xfId="0"/>
    <cellStyle name="Обычный 4 4 2 5 9 2" xfId="0"/>
    <cellStyle name="Обычный 4 4 2 5_Без баланса" xfId="0"/>
    <cellStyle name="Обычный 4 4 2 6" xfId="0"/>
    <cellStyle name="Обычный 4 4 2 6 2" xfId="0"/>
    <cellStyle name="Обычный 4 4 2 6 2 2" xfId="0"/>
    <cellStyle name="Обычный 4 4 2 6 2 2 2" xfId="0"/>
    <cellStyle name="Обычный 4 4 2 6 2 3" xfId="0"/>
    <cellStyle name="Обычный 4 4 2 6 2 3 2" xfId="0"/>
    <cellStyle name="Обычный 4 4 2 6 2 4" xfId="0"/>
    <cellStyle name="Обычный 4 4 2 6 2 4 2" xfId="0"/>
    <cellStyle name="Обычный 4 4 2 6 2 5" xfId="0"/>
    <cellStyle name="Обычный 4 4 2 6 3" xfId="0"/>
    <cellStyle name="Обычный 4 4 2 6 3 2" xfId="0"/>
    <cellStyle name="Обычный 4 4 2 6 3 2 2" xfId="0"/>
    <cellStyle name="Обычный 4 4 2 6 3 3" xfId="0"/>
    <cellStyle name="Обычный 4 4 2 6 3 3 2" xfId="0"/>
    <cellStyle name="Обычный 4 4 2 6 3 4" xfId="0"/>
    <cellStyle name="Обычный 4 4 2 6 3 4 2" xfId="0"/>
    <cellStyle name="Обычный 4 4 2 6 3 5" xfId="0"/>
    <cellStyle name="Обычный 4 4 2 6 4" xfId="0"/>
    <cellStyle name="Обычный 4 4 2 6 4 2" xfId="0"/>
    <cellStyle name="Обычный 4 4 2 6 5" xfId="0"/>
    <cellStyle name="Обычный 4 4 2 6 5 2" xfId="0"/>
    <cellStyle name="Обычный 4 4 2 6 6" xfId="0"/>
    <cellStyle name="Обычный 4 4 2 6 6 2" xfId="0"/>
    <cellStyle name="Обычный 4 4 2 6 7" xfId="0"/>
    <cellStyle name="Обычный 4 4 2 6_Без баланса" xfId="0"/>
    <cellStyle name="Обычный 4 4 2 7" xfId="0"/>
    <cellStyle name="Обычный 4 4 2 7 2" xfId="0"/>
    <cellStyle name="Обычный 4 4 2 7 2 2" xfId="0"/>
    <cellStyle name="Обычный 4 4 2 7 2 2 2" xfId="0"/>
    <cellStyle name="Обычный 4 4 2 7 2 3" xfId="0"/>
    <cellStyle name="Обычный 4 4 2 7 2 3 2" xfId="0"/>
    <cellStyle name="Обычный 4 4 2 7 2 4" xfId="0"/>
    <cellStyle name="Обычный 4 4 2 7 2 4 2" xfId="0"/>
    <cellStyle name="Обычный 4 4 2 7 2 5" xfId="0"/>
    <cellStyle name="Обычный 4 4 2 7 3" xfId="0"/>
    <cellStyle name="Обычный 4 4 2 7 3 2" xfId="0"/>
    <cellStyle name="Обычный 4 4 2 7 3 2 2" xfId="0"/>
    <cellStyle name="Обычный 4 4 2 7 3 3" xfId="0"/>
    <cellStyle name="Обычный 4 4 2 7 3 3 2" xfId="0"/>
    <cellStyle name="Обычный 4 4 2 7 3 4" xfId="0"/>
    <cellStyle name="Обычный 4 4 2 7 3 4 2" xfId="0"/>
    <cellStyle name="Обычный 4 4 2 7 3 5" xfId="0"/>
    <cellStyle name="Обычный 4 4 2 7 4" xfId="0"/>
    <cellStyle name="Обычный 4 4 2 7 4 2" xfId="0"/>
    <cellStyle name="Обычный 4 4 2 7 5" xfId="0"/>
    <cellStyle name="Обычный 4 4 2 7 5 2" xfId="0"/>
    <cellStyle name="Обычный 4 4 2 7 6" xfId="0"/>
    <cellStyle name="Обычный 4 4 2 7 6 2" xfId="0"/>
    <cellStyle name="Обычный 4 4 2 7 7" xfId="0"/>
    <cellStyle name="Обычный 4 4 2 7_Без баланса" xfId="0"/>
    <cellStyle name="Обычный 4 4 2 8" xfId="0"/>
    <cellStyle name="Обычный 4 4 2 8 2" xfId="0"/>
    <cellStyle name="Обычный 4 4 2 8 2 2" xfId="0"/>
    <cellStyle name="Обычный 4 4 2 8 2 2 2" xfId="0"/>
    <cellStyle name="Обычный 4 4 2 8 2 3" xfId="0"/>
    <cellStyle name="Обычный 4 4 2 8 2 3 2" xfId="0"/>
    <cellStyle name="Обычный 4 4 2 8 2 4" xfId="0"/>
    <cellStyle name="Обычный 4 4 2 8 2 4 2" xfId="0"/>
    <cellStyle name="Обычный 4 4 2 8 2 5" xfId="0"/>
    <cellStyle name="Обычный 4 4 2 8 3" xfId="0"/>
    <cellStyle name="Обычный 4 4 2 8 3 2" xfId="0"/>
    <cellStyle name="Обычный 4 4 2 8 4" xfId="0"/>
    <cellStyle name="Обычный 4 4 2 8 4 2" xfId="0"/>
    <cellStyle name="Обычный 4 4 2 8 5" xfId="0"/>
    <cellStyle name="Обычный 4 4 2 8 5 2" xfId="0"/>
    <cellStyle name="Обычный 4 4 2 8 6" xfId="0"/>
    <cellStyle name="Обычный 4 4 2 8_Без баланса" xfId="0"/>
    <cellStyle name="Обычный 4 4 2 9" xfId="0"/>
    <cellStyle name="Обычный 4 4 2 9 2" xfId="0"/>
    <cellStyle name="Обычный 4 4 2 9 2 2" xfId="0"/>
    <cellStyle name="Обычный 4 4 2 9 3" xfId="0"/>
    <cellStyle name="Обычный 4 4 2 9 3 2" xfId="0"/>
    <cellStyle name="Обычный 4 4 2 9 4" xfId="0"/>
    <cellStyle name="Обычный 4 4 2 9 4 2" xfId="0"/>
    <cellStyle name="Обычный 4 4 2 9 5" xfId="0"/>
    <cellStyle name="Обычный 4 4 20" xfId="0"/>
    <cellStyle name="Обычный 4 4 21" xfId="0"/>
    <cellStyle name="Обычный 4 4 22" xfId="0"/>
    <cellStyle name="Обычный 4 4 23" xfId="0"/>
    <cellStyle name="Обычный 4 4 24" xfId="0"/>
    <cellStyle name="Обычный 4 4 25" xfId="0"/>
    <cellStyle name="Обычный 4 4 26" xfId="0"/>
    <cellStyle name="Обычный 4 4 27" xfId="0"/>
    <cellStyle name="Обычный 4 4 28" xfId="0"/>
    <cellStyle name="Обычный 4 4 29" xfId="0"/>
    <cellStyle name="Обычный 4 4 2_Без баланса" xfId="0"/>
    <cellStyle name="Обычный 4 4 3" xfId="0"/>
    <cellStyle name="Обычный 4 4 3 2" xfId="0"/>
    <cellStyle name="Обычный 4 4 3 2 2" xfId="0"/>
    <cellStyle name="Обычный 4 4 3 2 2 2" xfId="0"/>
    <cellStyle name="Обычный 4 4 3 2 2 2 2" xfId="0"/>
    <cellStyle name="Обычный 4 4 3 2 2 2 2 2" xfId="0"/>
    <cellStyle name="Обычный 4 4 3 2 2 2 3" xfId="0"/>
    <cellStyle name="Обычный 4 4 3 2 2 2 3 2" xfId="0"/>
    <cellStyle name="Обычный 4 4 3 2 2 2 4" xfId="0"/>
    <cellStyle name="Обычный 4 4 3 2 2 2 4 2" xfId="0"/>
    <cellStyle name="Обычный 4 4 3 2 2 2 5" xfId="0"/>
    <cellStyle name="Обычный 4 4 3 2 2 3" xfId="0"/>
    <cellStyle name="Обычный 4 4 3 2 2 3 2" xfId="0"/>
    <cellStyle name="Обычный 4 4 3 2 2 3 2 2" xfId="0"/>
    <cellStyle name="Обычный 4 4 3 2 2 3 3" xfId="0"/>
    <cellStyle name="Обычный 4 4 3 2 2 3 3 2" xfId="0"/>
    <cellStyle name="Обычный 4 4 3 2 2 3 4" xfId="0"/>
    <cellStyle name="Обычный 4 4 3 2 2 3 4 2" xfId="0"/>
    <cellStyle name="Обычный 4 4 3 2 2 3 5" xfId="0"/>
    <cellStyle name="Обычный 4 4 3 2 2 4" xfId="0"/>
    <cellStyle name="Обычный 4 4 3 2 2 4 2" xfId="0"/>
    <cellStyle name="Обычный 4 4 3 2 2 5" xfId="0"/>
    <cellStyle name="Обычный 4 4 3 2 2 5 2" xfId="0"/>
    <cellStyle name="Обычный 4 4 3 2 2 6" xfId="0"/>
    <cellStyle name="Обычный 4 4 3 2 2 6 2" xfId="0"/>
    <cellStyle name="Обычный 4 4 3 2 2 7" xfId="0"/>
    <cellStyle name="Обычный 4 4 3 2 2_Без баланса" xfId="0"/>
    <cellStyle name="Обычный 4 4 3 2 3" xfId="0"/>
    <cellStyle name="Обычный 4 4 3 2 3 2" xfId="0"/>
    <cellStyle name="Обычный 4 4 3 2 3 2 2" xfId="0"/>
    <cellStyle name="Обычный 4 4 3 2 3 2 2 2" xfId="0"/>
    <cellStyle name="Обычный 4 4 3 2 3 2 3" xfId="0"/>
    <cellStyle name="Обычный 4 4 3 2 3 2 3 2" xfId="0"/>
    <cellStyle name="Обычный 4 4 3 2 3 2 4" xfId="0"/>
    <cellStyle name="Обычный 4 4 3 2 3 2 4 2" xfId="0"/>
    <cellStyle name="Обычный 4 4 3 2 3 2 5" xfId="0"/>
    <cellStyle name="Обычный 4 4 3 2 3 3" xfId="0"/>
    <cellStyle name="Обычный 4 4 3 2 3 3 2" xfId="0"/>
    <cellStyle name="Обычный 4 4 3 2 3 4" xfId="0"/>
    <cellStyle name="Обычный 4 4 3 2 3 4 2" xfId="0"/>
    <cellStyle name="Обычный 4 4 3 2 3 5" xfId="0"/>
    <cellStyle name="Обычный 4 4 3 2 3 5 2" xfId="0"/>
    <cellStyle name="Обычный 4 4 3 2 3 6" xfId="0"/>
    <cellStyle name="Обычный 4 4 3 2 4" xfId="0"/>
    <cellStyle name="Обычный 4 4 3 2 4 2" xfId="0"/>
    <cellStyle name="Обычный 4 4 3 2 4 2 2" xfId="0"/>
    <cellStyle name="Обычный 4 4 3 2 4 3" xfId="0"/>
    <cellStyle name="Обычный 4 4 3 2 4 3 2" xfId="0"/>
    <cellStyle name="Обычный 4 4 3 2 4 4" xfId="0"/>
    <cellStyle name="Обычный 4 4 3 2 4 4 2" xfId="0"/>
    <cellStyle name="Обычный 4 4 3 2 4 5" xfId="0"/>
    <cellStyle name="Обычный 4 4 3 2 5" xfId="0"/>
    <cellStyle name="Обычный 4 4 3 2 5 2" xfId="0"/>
    <cellStyle name="Обычный 4 4 3 2 6" xfId="0"/>
    <cellStyle name="Обычный 4 4 3 2 6 2" xfId="0"/>
    <cellStyle name="Обычный 4 4 3 2 7" xfId="0"/>
    <cellStyle name="Обычный 4 4 3 2 7 2" xfId="0"/>
    <cellStyle name="Обычный 4 4 3 2 8" xfId="0"/>
    <cellStyle name="Обычный 4 4 3 2_Без баланса" xfId="0"/>
    <cellStyle name="Обычный 4 4 3 3" xfId="0"/>
    <cellStyle name="Обычный 4 4 3 3 2" xfId="0"/>
    <cellStyle name="Обычный 4 4 3 3 2 2" xfId="0"/>
    <cellStyle name="Обычный 4 4 3 3 2 2 2" xfId="0"/>
    <cellStyle name="Обычный 4 4 3 3 2 3" xfId="0"/>
    <cellStyle name="Обычный 4 4 3 3 2 3 2" xfId="0"/>
    <cellStyle name="Обычный 4 4 3 3 2 4" xfId="0"/>
    <cellStyle name="Обычный 4 4 3 3 2 4 2" xfId="0"/>
    <cellStyle name="Обычный 4 4 3 3 2 5" xfId="0"/>
    <cellStyle name="Обычный 4 4 3 3 3" xfId="0"/>
    <cellStyle name="Обычный 4 4 3 3 3 2" xfId="0"/>
    <cellStyle name="Обычный 4 4 3 3 3 2 2" xfId="0"/>
    <cellStyle name="Обычный 4 4 3 3 3 3" xfId="0"/>
    <cellStyle name="Обычный 4 4 3 3 3 3 2" xfId="0"/>
    <cellStyle name="Обычный 4 4 3 3 3 4" xfId="0"/>
    <cellStyle name="Обычный 4 4 3 3 3 4 2" xfId="0"/>
    <cellStyle name="Обычный 4 4 3 3 3 5" xfId="0"/>
    <cellStyle name="Обычный 4 4 3 3 4" xfId="0"/>
    <cellStyle name="Обычный 4 4 3 3 4 2" xfId="0"/>
    <cellStyle name="Обычный 4 4 3 3 5" xfId="0"/>
    <cellStyle name="Обычный 4 4 3 3 5 2" xfId="0"/>
    <cellStyle name="Обычный 4 4 3 3 6" xfId="0"/>
    <cellStyle name="Обычный 4 4 3 3 6 2" xfId="0"/>
    <cellStyle name="Обычный 4 4 3 3 7" xfId="0"/>
    <cellStyle name="Обычный 4 4 3 3_Без баланса" xfId="0"/>
    <cellStyle name="Обычный 4 4 3 4" xfId="0"/>
    <cellStyle name="Обычный 4 4 3 4 2" xfId="0"/>
    <cellStyle name="Обычный 4 4 3 4 2 2" xfId="0"/>
    <cellStyle name="Обычный 4 4 3 4 2 2 2" xfId="0"/>
    <cellStyle name="Обычный 4 4 3 4 2 3" xfId="0"/>
    <cellStyle name="Обычный 4 4 3 4 2 3 2" xfId="0"/>
    <cellStyle name="Обычный 4 4 3 4 2 4" xfId="0"/>
    <cellStyle name="Обычный 4 4 3 4 2 4 2" xfId="0"/>
    <cellStyle name="Обычный 4 4 3 4 2 5" xfId="0"/>
    <cellStyle name="Обычный 4 4 3 4 3" xfId="0"/>
    <cellStyle name="Обычный 4 4 3 4 3 2" xfId="0"/>
    <cellStyle name="Обычный 4 4 3 4 4" xfId="0"/>
    <cellStyle name="Обычный 4 4 3 4 4 2" xfId="0"/>
    <cellStyle name="Обычный 4 4 3 4 5" xfId="0"/>
    <cellStyle name="Обычный 4 4 3 4 5 2" xfId="0"/>
    <cellStyle name="Обычный 4 4 3 4 6" xfId="0"/>
    <cellStyle name="Обычный 4 4 3 5" xfId="0"/>
    <cellStyle name="Обычный 4 4 3 5 2" xfId="0"/>
    <cellStyle name="Обычный 4 4 3 5 2 2" xfId="0"/>
    <cellStyle name="Обычный 4 4 3 5 3" xfId="0"/>
    <cellStyle name="Обычный 4 4 3 5 3 2" xfId="0"/>
    <cellStyle name="Обычный 4 4 3 5 4" xfId="0"/>
    <cellStyle name="Обычный 4 4 3 5 4 2" xfId="0"/>
    <cellStyle name="Обычный 4 4 3 5 5" xfId="0"/>
    <cellStyle name="Обычный 4 4 3 6" xfId="0"/>
    <cellStyle name="Обычный 4 4 3 6 2" xfId="0"/>
    <cellStyle name="Обычный 4 4 3 7" xfId="0"/>
    <cellStyle name="Обычный 4 4 3 7 2" xfId="0"/>
    <cellStyle name="Обычный 4 4 3 8" xfId="0"/>
    <cellStyle name="Обычный 4 4 3 8 2" xfId="0"/>
    <cellStyle name="Обычный 4 4 3 9" xfId="0"/>
    <cellStyle name="Обычный 4 4 30" xfId="0"/>
    <cellStyle name="Обычный 4 4 31" xfId="0"/>
    <cellStyle name="Обычный 4 4 32" xfId="0"/>
    <cellStyle name="Обычный 4 4 33" xfId="0"/>
    <cellStyle name="Обычный 4 4 34" xfId="0"/>
    <cellStyle name="Обычный 4 4 35" xfId="0"/>
    <cellStyle name="Обычный 4 4 36" xfId="0"/>
    <cellStyle name="Обычный 4 4 37" xfId="0"/>
    <cellStyle name="Обычный 4 4 38" xfId="0"/>
    <cellStyle name="Обычный 4 4 39" xfId="0"/>
    <cellStyle name="Обычный 4 4 3_Без баланса" xfId="0"/>
    <cellStyle name="Обычный 4 4 4" xfId="0"/>
    <cellStyle name="Обычный 4 4 4 2" xfId="0"/>
    <cellStyle name="Обычный 4 4 4 2 2" xfId="0"/>
    <cellStyle name="Обычный 4 4 4 2 2 2" xfId="0"/>
    <cellStyle name="Обычный 4 4 4 2 2 2 2" xfId="0"/>
    <cellStyle name="Обычный 4 4 4 2 2 3" xfId="0"/>
    <cellStyle name="Обычный 4 4 4 2 2 3 2" xfId="0"/>
    <cellStyle name="Обычный 4 4 4 2 2 4" xfId="0"/>
    <cellStyle name="Обычный 4 4 4 2 2 4 2" xfId="0"/>
    <cellStyle name="Обычный 4 4 4 2 2 5" xfId="0"/>
    <cellStyle name="Обычный 4 4 4 2 3" xfId="0"/>
    <cellStyle name="Обычный 4 4 4 2 3 2" xfId="0"/>
    <cellStyle name="Обычный 4 4 4 2 3 2 2" xfId="0"/>
    <cellStyle name="Обычный 4 4 4 2 3 3" xfId="0"/>
    <cellStyle name="Обычный 4 4 4 2 3 3 2" xfId="0"/>
    <cellStyle name="Обычный 4 4 4 2 3 4" xfId="0"/>
    <cellStyle name="Обычный 4 4 4 2 3 4 2" xfId="0"/>
    <cellStyle name="Обычный 4 4 4 2 3 5" xfId="0"/>
    <cellStyle name="Обычный 4 4 4 2 4" xfId="0"/>
    <cellStyle name="Обычный 4 4 4 2 4 2" xfId="0"/>
    <cellStyle name="Обычный 4 4 4 2 5" xfId="0"/>
    <cellStyle name="Обычный 4 4 4 2 5 2" xfId="0"/>
    <cellStyle name="Обычный 4 4 4 2 6" xfId="0"/>
    <cellStyle name="Обычный 4 4 4 2 6 2" xfId="0"/>
    <cellStyle name="Обычный 4 4 4 2 7" xfId="0"/>
    <cellStyle name="Обычный 4 4 4 2_Без баланса" xfId="0"/>
    <cellStyle name="Обычный 4 4 4 3" xfId="0"/>
    <cellStyle name="Обычный 4 4 4 3 2" xfId="0"/>
    <cellStyle name="Обычный 4 4 4 3 2 2" xfId="0"/>
    <cellStyle name="Обычный 4 4 4 3 2 2 2" xfId="0"/>
    <cellStyle name="Обычный 4 4 4 3 2 3" xfId="0"/>
    <cellStyle name="Обычный 4 4 4 3 2 3 2" xfId="0"/>
    <cellStyle name="Обычный 4 4 4 3 2 4" xfId="0"/>
    <cellStyle name="Обычный 4 4 4 3 2 4 2" xfId="0"/>
    <cellStyle name="Обычный 4 4 4 3 2 5" xfId="0"/>
    <cellStyle name="Обычный 4 4 4 3 3" xfId="0"/>
    <cellStyle name="Обычный 4 4 4 3 3 2" xfId="0"/>
    <cellStyle name="Обычный 4 4 4 3 4" xfId="0"/>
    <cellStyle name="Обычный 4 4 4 3 4 2" xfId="0"/>
    <cellStyle name="Обычный 4 4 4 3 5" xfId="0"/>
    <cellStyle name="Обычный 4 4 4 3 5 2" xfId="0"/>
    <cellStyle name="Обычный 4 4 4 3 6" xfId="0"/>
    <cellStyle name="Обычный 4 4 4 4" xfId="0"/>
    <cellStyle name="Обычный 4 4 4 4 2" xfId="0"/>
    <cellStyle name="Обычный 4 4 4 4 2 2" xfId="0"/>
    <cellStyle name="Обычный 4 4 4 4 3" xfId="0"/>
    <cellStyle name="Обычный 4 4 4 4 3 2" xfId="0"/>
    <cellStyle name="Обычный 4 4 4 4 4" xfId="0"/>
    <cellStyle name="Обычный 4 4 4 4 4 2" xfId="0"/>
    <cellStyle name="Обычный 4 4 4 4 5" xfId="0"/>
    <cellStyle name="Обычный 4 4 4 5" xfId="0"/>
    <cellStyle name="Обычный 4 4 4 5 2" xfId="0"/>
    <cellStyle name="Обычный 4 4 4 6" xfId="0"/>
    <cellStyle name="Обычный 4 4 4 6 2" xfId="0"/>
    <cellStyle name="Обычный 4 4 4 7" xfId="0"/>
    <cellStyle name="Обычный 4 4 4 7 2" xfId="0"/>
    <cellStyle name="Обычный 4 4 4 8" xfId="0"/>
    <cellStyle name="Обычный 4 4 40" xfId="0"/>
    <cellStyle name="Обычный 4 4 41" xfId="0"/>
    <cellStyle name="Обычный 4 4 42" xfId="0"/>
    <cellStyle name="Обычный 4 4 43" xfId="0"/>
    <cellStyle name="Обычный 4 4 44" xfId="0"/>
    <cellStyle name="Обычный 4 4 45" xfId="0"/>
    <cellStyle name="Обычный 4 4 46" xfId="0"/>
    <cellStyle name="Обычный 4 4 47" xfId="0"/>
    <cellStyle name="Обычный 4 4 48" xfId="0"/>
    <cellStyle name="Обычный 4 4 49" xfId="0"/>
    <cellStyle name="Обычный 4 4 4_Без баланса" xfId="0"/>
    <cellStyle name="Обычный 4 4 5" xfId="0"/>
    <cellStyle name="Обычный 4 4 5 2" xfId="0"/>
    <cellStyle name="Обычный 4 4 5 2 2" xfId="0"/>
    <cellStyle name="Обычный 4 4 5 2 2 2" xfId="0"/>
    <cellStyle name="Обычный 4 4 5 2 2 2 2" xfId="0"/>
    <cellStyle name="Обычный 4 4 5 2 2 3" xfId="0"/>
    <cellStyle name="Обычный 4 4 5 2 2 3 2" xfId="0"/>
    <cellStyle name="Обычный 4 4 5 2 2 4" xfId="0"/>
    <cellStyle name="Обычный 4 4 5 2 2 4 2" xfId="0"/>
    <cellStyle name="Обычный 4 4 5 2 2 5" xfId="0"/>
    <cellStyle name="Обычный 4 4 5 2 3" xfId="0"/>
    <cellStyle name="Обычный 4 4 5 2 3 2" xfId="0"/>
    <cellStyle name="Обычный 4 4 5 2 3 2 2" xfId="0"/>
    <cellStyle name="Обычный 4 4 5 2 3 3" xfId="0"/>
    <cellStyle name="Обычный 4 4 5 2 3 3 2" xfId="0"/>
    <cellStyle name="Обычный 4 4 5 2 3 4" xfId="0"/>
    <cellStyle name="Обычный 4 4 5 2 3 4 2" xfId="0"/>
    <cellStyle name="Обычный 4 4 5 2 3 5" xfId="0"/>
    <cellStyle name="Обычный 4 4 5 2 4" xfId="0"/>
    <cellStyle name="Обычный 4 4 5 2 4 2" xfId="0"/>
    <cellStyle name="Обычный 4 4 5 2 5" xfId="0"/>
    <cellStyle name="Обычный 4 4 5 2 5 2" xfId="0"/>
    <cellStyle name="Обычный 4 4 5 2 6" xfId="0"/>
    <cellStyle name="Обычный 4 4 5 2 6 2" xfId="0"/>
    <cellStyle name="Обычный 4 4 5 2 7" xfId="0"/>
    <cellStyle name="Обычный 4 4 5 2_Без баланса" xfId="0"/>
    <cellStyle name="Обычный 4 4 5 3" xfId="0"/>
    <cellStyle name="Обычный 4 4 5 3 2" xfId="0"/>
    <cellStyle name="Обычный 4 4 5 3 2 2" xfId="0"/>
    <cellStyle name="Обычный 4 4 5 3 3" xfId="0"/>
    <cellStyle name="Обычный 4 4 5 3 3 2" xfId="0"/>
    <cellStyle name="Обычный 4 4 5 3 4" xfId="0"/>
    <cellStyle name="Обычный 4 4 5 3 4 2" xfId="0"/>
    <cellStyle name="Обычный 4 4 5 3 5" xfId="0"/>
    <cellStyle name="Обычный 4 4 5 4" xfId="0"/>
    <cellStyle name="Обычный 4 4 5 4 2" xfId="0"/>
    <cellStyle name="Обычный 4 4 5 4 2 2" xfId="0"/>
    <cellStyle name="Обычный 4 4 5 4 3" xfId="0"/>
    <cellStyle name="Обычный 4 4 5 4 3 2" xfId="0"/>
    <cellStyle name="Обычный 4 4 5 4 4" xfId="0"/>
    <cellStyle name="Обычный 4 4 5 4 4 2" xfId="0"/>
    <cellStyle name="Обычный 4 4 5 4 5" xfId="0"/>
    <cellStyle name="Обычный 4 4 5 5" xfId="0"/>
    <cellStyle name="Обычный 4 4 5 5 2" xfId="0"/>
    <cellStyle name="Обычный 4 4 5 6" xfId="0"/>
    <cellStyle name="Обычный 4 4 5 6 2" xfId="0"/>
    <cellStyle name="Обычный 4 4 5 7" xfId="0"/>
    <cellStyle name="Обычный 4 4 5 7 2" xfId="0"/>
    <cellStyle name="Обычный 4 4 5 8" xfId="0"/>
    <cellStyle name="Обычный 4 4 50" xfId="0"/>
    <cellStyle name="Обычный 4 4 51" xfId="0"/>
    <cellStyle name="Обычный 4 4 52" xfId="0"/>
    <cellStyle name="Обычный 4 4 53" xfId="0"/>
    <cellStyle name="Обычный 4 4 54" xfId="0"/>
    <cellStyle name="Обычный 4 4 55" xfId="0"/>
    <cellStyle name="Обычный 4 4 56" xfId="0"/>
    <cellStyle name="Обычный 4 4 5_Без баланса" xfId="0"/>
    <cellStyle name="Обычный 4 4 6" xfId="0"/>
    <cellStyle name="Обычный 4 4 6 10" xfId="0"/>
    <cellStyle name="Обычный 4 4 6 2" xfId="0"/>
    <cellStyle name="Обычный 4 4 6 2 2" xfId="0"/>
    <cellStyle name="Обычный 4 4 6 2 2 2" xfId="0"/>
    <cellStyle name="Обычный 4 4 6 2 2 2 2" xfId="0"/>
    <cellStyle name="Обычный 4 4 6 2 2 3" xfId="0"/>
    <cellStyle name="Обычный 4 4 6 2 2 3 2" xfId="0"/>
    <cellStyle name="Обычный 4 4 6 2 2 4" xfId="0"/>
    <cellStyle name="Обычный 4 4 6 2 2 4 2" xfId="0"/>
    <cellStyle name="Обычный 4 4 6 2 2 5" xfId="0"/>
    <cellStyle name="Обычный 4 4 6 2 3" xfId="0"/>
    <cellStyle name="Обычный 4 4 6 2 3 2" xfId="0"/>
    <cellStyle name="Обычный 4 4 6 2 4" xfId="0"/>
    <cellStyle name="Обычный 4 4 6 2 4 2" xfId="0"/>
    <cellStyle name="Обычный 4 4 6 2 5" xfId="0"/>
    <cellStyle name="Обычный 4 4 6 2 5 2" xfId="0"/>
    <cellStyle name="Обычный 4 4 6 2 6" xfId="0"/>
    <cellStyle name="Обычный 4 4 6 2_Без баланса" xfId="0"/>
    <cellStyle name="Обычный 4 4 6 3" xfId="0"/>
    <cellStyle name="Обычный 4 4 6 3 2" xfId="0"/>
    <cellStyle name="Обычный 4 4 6 3 2 2" xfId="0"/>
    <cellStyle name="Обычный 4 4 6 3 3" xfId="0"/>
    <cellStyle name="Обычный 4 4 6 3 3 2" xfId="0"/>
    <cellStyle name="Обычный 4 4 6 3 4" xfId="0"/>
    <cellStyle name="Обычный 4 4 6 3 4 2" xfId="0"/>
    <cellStyle name="Обычный 4 4 6 3 5" xfId="0"/>
    <cellStyle name="Обычный 4 4 6 4" xfId="0"/>
    <cellStyle name="Обычный 4 4 6 4 2" xfId="0"/>
    <cellStyle name="Обычный 4 4 6 4 2 2" xfId="0"/>
    <cellStyle name="Обычный 4 4 6 4 3" xfId="0"/>
    <cellStyle name="Обычный 4 4 6 4 3 2" xfId="0"/>
    <cellStyle name="Обычный 4 4 6 4 4" xfId="0"/>
    <cellStyle name="Обычный 4 4 6 4 4 2" xfId="0"/>
    <cellStyle name="Обычный 4 4 6 4 5" xfId="0"/>
    <cellStyle name="Обычный 4 4 6 5" xfId="0"/>
    <cellStyle name="Обычный 4 4 6 5 2" xfId="0"/>
    <cellStyle name="Обычный 4 4 6 5 2 2" xfId="0"/>
    <cellStyle name="Обычный 4 4 6 5 3" xfId="0"/>
    <cellStyle name="Обычный 4 4 6 5 3 2" xfId="0"/>
    <cellStyle name="Обычный 4 4 6 5 4" xfId="0"/>
    <cellStyle name="Обычный 4 4 6 5 4 2" xfId="0"/>
    <cellStyle name="Обычный 4 4 6 5 5" xfId="0"/>
    <cellStyle name="Обычный 4 4 6 6" xfId="0"/>
    <cellStyle name="Обычный 4 4 6 6 2" xfId="0"/>
    <cellStyle name="Обычный 4 4 6 6 2 2" xfId="0"/>
    <cellStyle name="Обычный 4 4 6 6 3" xfId="0"/>
    <cellStyle name="Обычный 4 4 6 6 3 2" xfId="0"/>
    <cellStyle name="Обычный 4 4 6 6 4" xfId="0"/>
    <cellStyle name="Обычный 4 4 6 6 4 2" xfId="0"/>
    <cellStyle name="Обычный 4 4 6 6 5" xfId="0"/>
    <cellStyle name="Обычный 4 4 6 7" xfId="0"/>
    <cellStyle name="Обычный 4 4 6 7 2" xfId="0"/>
    <cellStyle name="Обычный 4 4 6 8" xfId="0"/>
    <cellStyle name="Обычный 4 4 6 8 2" xfId="0"/>
    <cellStyle name="Обычный 4 4 6 9" xfId="0"/>
    <cellStyle name="Обычный 4 4 6 9 2" xfId="0"/>
    <cellStyle name="Обычный 4 4 6_Без баланса" xfId="0"/>
    <cellStyle name="Обычный 4 4 7" xfId="0"/>
    <cellStyle name="Обычный 4 4 7 2" xfId="0"/>
    <cellStyle name="Обычный 4 4 7 2 2" xfId="0"/>
    <cellStyle name="Обычный 4 4 7 2 2 2" xfId="0"/>
    <cellStyle name="Обычный 4 4 7 2 3" xfId="0"/>
    <cellStyle name="Обычный 4 4 7 2 3 2" xfId="0"/>
    <cellStyle name="Обычный 4 4 7 2 4" xfId="0"/>
    <cellStyle name="Обычный 4 4 7 2 4 2" xfId="0"/>
    <cellStyle name="Обычный 4 4 7 2 5" xfId="0"/>
    <cellStyle name="Обычный 4 4 7 3" xfId="0"/>
    <cellStyle name="Обычный 4 4 7 3 2" xfId="0"/>
    <cellStyle name="Обычный 4 4 7 3 2 2" xfId="0"/>
    <cellStyle name="Обычный 4 4 7 3 3" xfId="0"/>
    <cellStyle name="Обычный 4 4 7 3 3 2" xfId="0"/>
    <cellStyle name="Обычный 4 4 7 3 4" xfId="0"/>
    <cellStyle name="Обычный 4 4 7 3 4 2" xfId="0"/>
    <cellStyle name="Обычный 4 4 7 3 5" xfId="0"/>
    <cellStyle name="Обычный 4 4 7 4" xfId="0"/>
    <cellStyle name="Обычный 4 4 7 4 2" xfId="0"/>
    <cellStyle name="Обычный 4 4 7 5" xfId="0"/>
    <cellStyle name="Обычный 4 4 7 5 2" xfId="0"/>
    <cellStyle name="Обычный 4 4 7 6" xfId="0"/>
    <cellStyle name="Обычный 4 4 7 6 2" xfId="0"/>
    <cellStyle name="Обычный 4 4 7 7" xfId="0"/>
    <cellStyle name="Обычный 4 4 7_Без баланса" xfId="0"/>
    <cellStyle name="Обычный 4 4 8" xfId="0"/>
    <cellStyle name="Обычный 4 4 8 2" xfId="0"/>
    <cellStyle name="Обычный 4 4 8 2 2" xfId="0"/>
    <cellStyle name="Обычный 4 4 8 2 2 2" xfId="0"/>
    <cellStyle name="Обычный 4 4 8 2 3" xfId="0"/>
    <cellStyle name="Обычный 4 4 8 2 3 2" xfId="0"/>
    <cellStyle name="Обычный 4 4 8 2 4" xfId="0"/>
    <cellStyle name="Обычный 4 4 8 2 4 2" xfId="0"/>
    <cellStyle name="Обычный 4 4 8 2 5" xfId="0"/>
    <cellStyle name="Обычный 4 4 8 3" xfId="0"/>
    <cellStyle name="Обычный 4 4 8 3 2" xfId="0"/>
    <cellStyle name="Обычный 4 4 8 3 2 2" xfId="0"/>
    <cellStyle name="Обычный 4 4 8 3 3" xfId="0"/>
    <cellStyle name="Обычный 4 4 8 3 3 2" xfId="0"/>
    <cellStyle name="Обычный 4 4 8 3 4" xfId="0"/>
    <cellStyle name="Обычный 4 4 8 3 4 2" xfId="0"/>
    <cellStyle name="Обычный 4 4 8 3 5" xfId="0"/>
    <cellStyle name="Обычный 4 4 8 4" xfId="0"/>
    <cellStyle name="Обычный 4 4 8 4 2" xfId="0"/>
    <cellStyle name="Обычный 4 4 8 5" xfId="0"/>
    <cellStyle name="Обычный 4 4 8 5 2" xfId="0"/>
    <cellStyle name="Обычный 4 4 8 6" xfId="0"/>
    <cellStyle name="Обычный 4 4 8 6 2" xfId="0"/>
    <cellStyle name="Обычный 4 4 8 7" xfId="0"/>
    <cellStyle name="Обычный 4 4 8_Без баланса" xfId="0"/>
    <cellStyle name="Обычный 4 4 9" xfId="0"/>
    <cellStyle name="Обычный 4 4 9 2" xfId="0"/>
    <cellStyle name="Обычный 4 4 9 2 2" xfId="0"/>
    <cellStyle name="Обычный 4 4 9 2 2 2" xfId="0"/>
    <cellStyle name="Обычный 4 4 9 2 3" xfId="0"/>
    <cellStyle name="Обычный 4 4 9 2 3 2" xfId="0"/>
    <cellStyle name="Обычный 4 4 9 2 4" xfId="0"/>
    <cellStyle name="Обычный 4 4 9 2 4 2" xfId="0"/>
    <cellStyle name="Обычный 4 4 9 2 5" xfId="0"/>
    <cellStyle name="Обычный 4 4 9 3" xfId="0"/>
    <cellStyle name="Обычный 4 4 9 3 2" xfId="0"/>
    <cellStyle name="Обычный 4 4 9 4" xfId="0"/>
    <cellStyle name="Обычный 4 4 9 4 2" xfId="0"/>
    <cellStyle name="Обычный 4 4 9 5" xfId="0"/>
    <cellStyle name="Обычный 4 4 9 5 2" xfId="0"/>
    <cellStyle name="Обычный 4 4 9 6" xfId="0"/>
    <cellStyle name="Обычный 4 4 9_Без баланса" xfId="0"/>
    <cellStyle name="Обычный 4 40" xfId="0"/>
    <cellStyle name="Обычный 4 40 2" xfId="0"/>
    <cellStyle name="Обычный 4 41" xfId="0"/>
    <cellStyle name="Обычный 4 41 2" xfId="0"/>
    <cellStyle name="Обычный 4 42" xfId="0"/>
    <cellStyle name="Обычный 4 42 2" xfId="0"/>
    <cellStyle name="Обычный 4 43" xfId="0"/>
    <cellStyle name="Обычный 4 43 2" xfId="0"/>
    <cellStyle name="Обычный 4 44" xfId="0"/>
    <cellStyle name="Обычный 4 44 2" xfId="0"/>
    <cellStyle name="Обычный 4 45" xfId="0"/>
    <cellStyle name="Обычный 4 45 2" xfId="0"/>
    <cellStyle name="Обычный 4 46" xfId="0"/>
    <cellStyle name="Обычный 4 46 2" xfId="0"/>
    <cellStyle name="Обычный 4 47" xfId="0"/>
    <cellStyle name="Обычный 4 47 2" xfId="0"/>
    <cellStyle name="Обычный 4 48" xfId="0"/>
    <cellStyle name="Обычный 4 48 2" xfId="0"/>
    <cellStyle name="Обычный 4 49" xfId="0"/>
    <cellStyle name="Обычный 4 49 2" xfId="0"/>
    <cellStyle name="Обычный 4 4_Без баланса" xfId="0"/>
    <cellStyle name="Обычный 4 5" xfId="0"/>
    <cellStyle name="Обычный 4 5 10" xfId="0"/>
    <cellStyle name="Обычный 4 5 10 2" xfId="0"/>
    <cellStyle name="Обычный 4 5 10 2 2" xfId="0"/>
    <cellStyle name="Обычный 4 5 10 3" xfId="0"/>
    <cellStyle name="Обычный 4 5 10 3 2" xfId="0"/>
    <cellStyle name="Обычный 4 5 10 4" xfId="0"/>
    <cellStyle name="Обычный 4 5 10 4 2" xfId="0"/>
    <cellStyle name="Обычный 4 5 10 5" xfId="0"/>
    <cellStyle name="Обычный 4 5 11" xfId="0"/>
    <cellStyle name="Обычный 4 5 11 2" xfId="0"/>
    <cellStyle name="Обычный 4 5 12" xfId="0"/>
    <cellStyle name="Обычный 4 5 12 2" xfId="0"/>
    <cellStyle name="Обычный 4 5 13" xfId="0"/>
    <cellStyle name="Обычный 4 5 13 2" xfId="0"/>
    <cellStyle name="Обычный 4 5 14" xfId="0"/>
    <cellStyle name="Обычный 4 5 15" xfId="0"/>
    <cellStyle name="Обычный 4 5 16" xfId="0"/>
    <cellStyle name="Обычный 4 5 17" xfId="0"/>
    <cellStyle name="Обычный 4 5 18" xfId="0"/>
    <cellStyle name="Обычный 4 5 19" xfId="0"/>
    <cellStyle name="Обычный 4 5 2" xfId="0"/>
    <cellStyle name="Обычный 4 5 2 2" xfId="0"/>
    <cellStyle name="Обычный 4 5 2 2 2" xfId="0"/>
    <cellStyle name="Обычный 4 5 2 2 2 2" xfId="0"/>
    <cellStyle name="Обычный 4 5 2 2 2 2 2" xfId="0"/>
    <cellStyle name="Обычный 4 5 2 2 2 2 2 2" xfId="0"/>
    <cellStyle name="Обычный 4 5 2 2 2 2 3" xfId="0"/>
    <cellStyle name="Обычный 4 5 2 2 2 2 3 2" xfId="0"/>
    <cellStyle name="Обычный 4 5 2 2 2 2 4" xfId="0"/>
    <cellStyle name="Обычный 4 5 2 2 2 2 4 2" xfId="0"/>
    <cellStyle name="Обычный 4 5 2 2 2 2 5" xfId="0"/>
    <cellStyle name="Обычный 4 5 2 2 2 3" xfId="0"/>
    <cellStyle name="Обычный 4 5 2 2 2 3 2" xfId="0"/>
    <cellStyle name="Обычный 4 5 2 2 2 3 2 2" xfId="0"/>
    <cellStyle name="Обычный 4 5 2 2 2 3 3" xfId="0"/>
    <cellStyle name="Обычный 4 5 2 2 2 3 3 2" xfId="0"/>
    <cellStyle name="Обычный 4 5 2 2 2 3 4" xfId="0"/>
    <cellStyle name="Обычный 4 5 2 2 2 3 4 2" xfId="0"/>
    <cellStyle name="Обычный 4 5 2 2 2 3 5" xfId="0"/>
    <cellStyle name="Обычный 4 5 2 2 2 4" xfId="0"/>
    <cellStyle name="Обычный 4 5 2 2 2 4 2" xfId="0"/>
    <cellStyle name="Обычный 4 5 2 2 2 5" xfId="0"/>
    <cellStyle name="Обычный 4 5 2 2 2 5 2" xfId="0"/>
    <cellStyle name="Обычный 4 5 2 2 2 6" xfId="0"/>
    <cellStyle name="Обычный 4 5 2 2 2 6 2" xfId="0"/>
    <cellStyle name="Обычный 4 5 2 2 2 7" xfId="0"/>
    <cellStyle name="Обычный 4 5 2 2 2_Без баланса" xfId="0"/>
    <cellStyle name="Обычный 4 5 2 2 3" xfId="0"/>
    <cellStyle name="Обычный 4 5 2 2 3 2" xfId="0"/>
    <cellStyle name="Обычный 4 5 2 2 3 2 2" xfId="0"/>
    <cellStyle name="Обычный 4 5 2 2 3 2 2 2" xfId="0"/>
    <cellStyle name="Обычный 4 5 2 2 3 2 3" xfId="0"/>
    <cellStyle name="Обычный 4 5 2 2 3 2 3 2" xfId="0"/>
    <cellStyle name="Обычный 4 5 2 2 3 2 4" xfId="0"/>
    <cellStyle name="Обычный 4 5 2 2 3 2 4 2" xfId="0"/>
    <cellStyle name="Обычный 4 5 2 2 3 2 5" xfId="0"/>
    <cellStyle name="Обычный 4 5 2 2 3 3" xfId="0"/>
    <cellStyle name="Обычный 4 5 2 2 3 3 2" xfId="0"/>
    <cellStyle name="Обычный 4 5 2 2 3 4" xfId="0"/>
    <cellStyle name="Обычный 4 5 2 2 3 4 2" xfId="0"/>
    <cellStyle name="Обычный 4 5 2 2 3 5" xfId="0"/>
    <cellStyle name="Обычный 4 5 2 2 3 5 2" xfId="0"/>
    <cellStyle name="Обычный 4 5 2 2 3 6" xfId="0"/>
    <cellStyle name="Обычный 4 5 2 2 4" xfId="0"/>
    <cellStyle name="Обычный 4 5 2 2 4 2" xfId="0"/>
    <cellStyle name="Обычный 4 5 2 2 4 2 2" xfId="0"/>
    <cellStyle name="Обычный 4 5 2 2 4 3" xfId="0"/>
    <cellStyle name="Обычный 4 5 2 2 4 3 2" xfId="0"/>
    <cellStyle name="Обычный 4 5 2 2 4 4" xfId="0"/>
    <cellStyle name="Обычный 4 5 2 2 4 4 2" xfId="0"/>
    <cellStyle name="Обычный 4 5 2 2 4 5" xfId="0"/>
    <cellStyle name="Обычный 4 5 2 2 5" xfId="0"/>
    <cellStyle name="Обычный 4 5 2 2 5 2" xfId="0"/>
    <cellStyle name="Обычный 4 5 2 2 6" xfId="0"/>
    <cellStyle name="Обычный 4 5 2 2 6 2" xfId="0"/>
    <cellStyle name="Обычный 4 5 2 2 7" xfId="0"/>
    <cellStyle name="Обычный 4 5 2 2 7 2" xfId="0"/>
    <cellStyle name="Обычный 4 5 2 2 8" xfId="0"/>
    <cellStyle name="Обычный 4 5 2 2_Без баланса" xfId="0"/>
    <cellStyle name="Обычный 4 5 2 3" xfId="0"/>
    <cellStyle name="Обычный 4 5 2 3 2" xfId="0"/>
    <cellStyle name="Обычный 4 5 2 3 2 2" xfId="0"/>
    <cellStyle name="Обычный 4 5 2 3 2 2 2" xfId="0"/>
    <cellStyle name="Обычный 4 5 2 3 2 3" xfId="0"/>
    <cellStyle name="Обычный 4 5 2 3 2 3 2" xfId="0"/>
    <cellStyle name="Обычный 4 5 2 3 2 4" xfId="0"/>
    <cellStyle name="Обычный 4 5 2 3 2 4 2" xfId="0"/>
    <cellStyle name="Обычный 4 5 2 3 2 5" xfId="0"/>
    <cellStyle name="Обычный 4 5 2 3 3" xfId="0"/>
    <cellStyle name="Обычный 4 5 2 3 3 2" xfId="0"/>
    <cellStyle name="Обычный 4 5 2 3 3 2 2" xfId="0"/>
    <cellStyle name="Обычный 4 5 2 3 3 3" xfId="0"/>
    <cellStyle name="Обычный 4 5 2 3 3 3 2" xfId="0"/>
    <cellStyle name="Обычный 4 5 2 3 3 4" xfId="0"/>
    <cellStyle name="Обычный 4 5 2 3 3 4 2" xfId="0"/>
    <cellStyle name="Обычный 4 5 2 3 3 5" xfId="0"/>
    <cellStyle name="Обычный 4 5 2 3 4" xfId="0"/>
    <cellStyle name="Обычный 4 5 2 3 4 2" xfId="0"/>
    <cellStyle name="Обычный 4 5 2 3 5" xfId="0"/>
    <cellStyle name="Обычный 4 5 2 3 5 2" xfId="0"/>
    <cellStyle name="Обычный 4 5 2 3 6" xfId="0"/>
    <cellStyle name="Обычный 4 5 2 3 6 2" xfId="0"/>
    <cellStyle name="Обычный 4 5 2 3 7" xfId="0"/>
    <cellStyle name="Обычный 4 5 2 3_Без баланса" xfId="0"/>
    <cellStyle name="Обычный 4 5 2 4" xfId="0"/>
    <cellStyle name="Обычный 4 5 2 4 2" xfId="0"/>
    <cellStyle name="Обычный 4 5 2 4 2 2" xfId="0"/>
    <cellStyle name="Обычный 4 5 2 4 2 2 2" xfId="0"/>
    <cellStyle name="Обычный 4 5 2 4 2 3" xfId="0"/>
    <cellStyle name="Обычный 4 5 2 4 2 3 2" xfId="0"/>
    <cellStyle name="Обычный 4 5 2 4 2 4" xfId="0"/>
    <cellStyle name="Обычный 4 5 2 4 2 4 2" xfId="0"/>
    <cellStyle name="Обычный 4 5 2 4 2 5" xfId="0"/>
    <cellStyle name="Обычный 4 5 2 4 3" xfId="0"/>
    <cellStyle name="Обычный 4 5 2 4 3 2" xfId="0"/>
    <cellStyle name="Обычный 4 5 2 4 4" xfId="0"/>
    <cellStyle name="Обычный 4 5 2 4 4 2" xfId="0"/>
    <cellStyle name="Обычный 4 5 2 4 5" xfId="0"/>
    <cellStyle name="Обычный 4 5 2 4 5 2" xfId="0"/>
    <cellStyle name="Обычный 4 5 2 4 6" xfId="0"/>
    <cellStyle name="Обычный 4 5 2 5" xfId="0"/>
    <cellStyle name="Обычный 4 5 2 5 2" xfId="0"/>
    <cellStyle name="Обычный 4 5 2 5 2 2" xfId="0"/>
    <cellStyle name="Обычный 4 5 2 5 3" xfId="0"/>
    <cellStyle name="Обычный 4 5 2 5 3 2" xfId="0"/>
    <cellStyle name="Обычный 4 5 2 5 4" xfId="0"/>
    <cellStyle name="Обычный 4 5 2 5 4 2" xfId="0"/>
    <cellStyle name="Обычный 4 5 2 5 5" xfId="0"/>
    <cellStyle name="Обычный 4 5 2 6" xfId="0"/>
    <cellStyle name="Обычный 4 5 2 6 2" xfId="0"/>
    <cellStyle name="Обычный 4 5 2 7" xfId="0"/>
    <cellStyle name="Обычный 4 5 2 7 2" xfId="0"/>
    <cellStyle name="Обычный 4 5 2 8" xfId="0"/>
    <cellStyle name="Обычный 4 5 2 8 2" xfId="0"/>
    <cellStyle name="Обычный 4 5 2 9" xfId="0"/>
    <cellStyle name="Обычный 4 5 20" xfId="0"/>
    <cellStyle name="Обычный 4 5 21" xfId="0"/>
    <cellStyle name="Обычный 4 5 22" xfId="0"/>
    <cellStyle name="Обычный 4 5 23" xfId="0"/>
    <cellStyle name="Обычный 4 5 24" xfId="0"/>
    <cellStyle name="Обычный 4 5 25" xfId="0"/>
    <cellStyle name="Обычный 4 5 26" xfId="0"/>
    <cellStyle name="Обычный 4 5 27" xfId="0"/>
    <cellStyle name="Обычный 4 5 28" xfId="0"/>
    <cellStyle name="Обычный 4 5 29" xfId="0"/>
    <cellStyle name="Обычный 4 5 2_Без баланса" xfId="0"/>
    <cellStyle name="Обычный 4 5 3" xfId="0"/>
    <cellStyle name="Обычный 4 5 3 2" xfId="0"/>
    <cellStyle name="Обычный 4 5 3 2 2" xfId="0"/>
    <cellStyle name="Обычный 4 5 3 2 2 2" xfId="0"/>
    <cellStyle name="Обычный 4 5 3 2 2 2 2" xfId="0"/>
    <cellStyle name="Обычный 4 5 3 2 2 3" xfId="0"/>
    <cellStyle name="Обычный 4 5 3 2 2 3 2" xfId="0"/>
    <cellStyle name="Обычный 4 5 3 2 2 4" xfId="0"/>
    <cellStyle name="Обычный 4 5 3 2 2 4 2" xfId="0"/>
    <cellStyle name="Обычный 4 5 3 2 2 5" xfId="0"/>
    <cellStyle name="Обычный 4 5 3 2 3" xfId="0"/>
    <cellStyle name="Обычный 4 5 3 2 3 2" xfId="0"/>
    <cellStyle name="Обычный 4 5 3 2 3 2 2" xfId="0"/>
    <cellStyle name="Обычный 4 5 3 2 3 3" xfId="0"/>
    <cellStyle name="Обычный 4 5 3 2 3 3 2" xfId="0"/>
    <cellStyle name="Обычный 4 5 3 2 3 4" xfId="0"/>
    <cellStyle name="Обычный 4 5 3 2 3 4 2" xfId="0"/>
    <cellStyle name="Обычный 4 5 3 2 3 5" xfId="0"/>
    <cellStyle name="Обычный 4 5 3 2 4" xfId="0"/>
    <cellStyle name="Обычный 4 5 3 2 4 2" xfId="0"/>
    <cellStyle name="Обычный 4 5 3 2 5" xfId="0"/>
    <cellStyle name="Обычный 4 5 3 2 5 2" xfId="0"/>
    <cellStyle name="Обычный 4 5 3 2 6" xfId="0"/>
    <cellStyle name="Обычный 4 5 3 2 6 2" xfId="0"/>
    <cellStyle name="Обычный 4 5 3 2 7" xfId="0"/>
    <cellStyle name="Обычный 4 5 3 2_Без баланса" xfId="0"/>
    <cellStyle name="Обычный 4 5 3 3" xfId="0"/>
    <cellStyle name="Обычный 4 5 3 3 2" xfId="0"/>
    <cellStyle name="Обычный 4 5 3 3 2 2" xfId="0"/>
    <cellStyle name="Обычный 4 5 3 3 2 2 2" xfId="0"/>
    <cellStyle name="Обычный 4 5 3 3 2 3" xfId="0"/>
    <cellStyle name="Обычный 4 5 3 3 2 3 2" xfId="0"/>
    <cellStyle name="Обычный 4 5 3 3 2 4" xfId="0"/>
    <cellStyle name="Обычный 4 5 3 3 2 4 2" xfId="0"/>
    <cellStyle name="Обычный 4 5 3 3 2 5" xfId="0"/>
    <cellStyle name="Обычный 4 5 3 3 3" xfId="0"/>
    <cellStyle name="Обычный 4 5 3 3 3 2" xfId="0"/>
    <cellStyle name="Обычный 4 5 3 3 4" xfId="0"/>
    <cellStyle name="Обычный 4 5 3 3 4 2" xfId="0"/>
    <cellStyle name="Обычный 4 5 3 3 5" xfId="0"/>
    <cellStyle name="Обычный 4 5 3 3 5 2" xfId="0"/>
    <cellStyle name="Обычный 4 5 3 3 6" xfId="0"/>
    <cellStyle name="Обычный 4 5 3 4" xfId="0"/>
    <cellStyle name="Обычный 4 5 3 4 2" xfId="0"/>
    <cellStyle name="Обычный 4 5 3 4 2 2" xfId="0"/>
    <cellStyle name="Обычный 4 5 3 4 3" xfId="0"/>
    <cellStyle name="Обычный 4 5 3 4 3 2" xfId="0"/>
    <cellStyle name="Обычный 4 5 3 4 4" xfId="0"/>
    <cellStyle name="Обычный 4 5 3 4 4 2" xfId="0"/>
    <cellStyle name="Обычный 4 5 3 4 5" xfId="0"/>
    <cellStyle name="Обычный 4 5 3 5" xfId="0"/>
    <cellStyle name="Обычный 4 5 3 5 2" xfId="0"/>
    <cellStyle name="Обычный 4 5 3 6" xfId="0"/>
    <cellStyle name="Обычный 4 5 3 6 2" xfId="0"/>
    <cellStyle name="Обычный 4 5 3 7" xfId="0"/>
    <cellStyle name="Обычный 4 5 3 7 2" xfId="0"/>
    <cellStyle name="Обычный 4 5 3 8" xfId="0"/>
    <cellStyle name="Обычный 4 5 30" xfId="0"/>
    <cellStyle name="Обычный 4 5 31" xfId="0"/>
    <cellStyle name="Обычный 4 5 32" xfId="0"/>
    <cellStyle name="Обычный 4 5 33" xfId="0"/>
    <cellStyle name="Обычный 4 5 34" xfId="0"/>
    <cellStyle name="Обычный 4 5 35" xfId="0"/>
    <cellStyle name="Обычный 4 5 36" xfId="0"/>
    <cellStyle name="Обычный 4 5 37" xfId="0"/>
    <cellStyle name="Обычный 4 5 38" xfId="0"/>
    <cellStyle name="Обычный 4 5 39" xfId="0"/>
    <cellStyle name="Обычный 4 5 3_Без баланса" xfId="0"/>
    <cellStyle name="Обычный 4 5 4" xfId="0"/>
    <cellStyle name="Обычный 4 5 4 2" xfId="0"/>
    <cellStyle name="Обычный 4 5 4 2 2" xfId="0"/>
    <cellStyle name="Обычный 4 5 4 2 2 2" xfId="0"/>
    <cellStyle name="Обычный 4 5 4 2 2 2 2" xfId="0"/>
    <cellStyle name="Обычный 4 5 4 2 2 3" xfId="0"/>
    <cellStyle name="Обычный 4 5 4 2 2 3 2" xfId="0"/>
    <cellStyle name="Обычный 4 5 4 2 2 4" xfId="0"/>
    <cellStyle name="Обычный 4 5 4 2 2 4 2" xfId="0"/>
    <cellStyle name="Обычный 4 5 4 2 2 5" xfId="0"/>
    <cellStyle name="Обычный 4 5 4 2 3" xfId="0"/>
    <cellStyle name="Обычный 4 5 4 2 3 2" xfId="0"/>
    <cellStyle name="Обычный 4 5 4 2 3 2 2" xfId="0"/>
    <cellStyle name="Обычный 4 5 4 2 3 3" xfId="0"/>
    <cellStyle name="Обычный 4 5 4 2 3 3 2" xfId="0"/>
    <cellStyle name="Обычный 4 5 4 2 3 4" xfId="0"/>
    <cellStyle name="Обычный 4 5 4 2 3 4 2" xfId="0"/>
    <cellStyle name="Обычный 4 5 4 2 3 5" xfId="0"/>
    <cellStyle name="Обычный 4 5 4 2 4" xfId="0"/>
    <cellStyle name="Обычный 4 5 4 2 4 2" xfId="0"/>
    <cellStyle name="Обычный 4 5 4 2 5" xfId="0"/>
    <cellStyle name="Обычный 4 5 4 2 5 2" xfId="0"/>
    <cellStyle name="Обычный 4 5 4 2 6" xfId="0"/>
    <cellStyle name="Обычный 4 5 4 2 6 2" xfId="0"/>
    <cellStyle name="Обычный 4 5 4 2 7" xfId="0"/>
    <cellStyle name="Обычный 4 5 4 2_Без баланса" xfId="0"/>
    <cellStyle name="Обычный 4 5 4 3" xfId="0"/>
    <cellStyle name="Обычный 4 5 4 3 2" xfId="0"/>
    <cellStyle name="Обычный 4 5 4 3 2 2" xfId="0"/>
    <cellStyle name="Обычный 4 5 4 3 3" xfId="0"/>
    <cellStyle name="Обычный 4 5 4 3 3 2" xfId="0"/>
    <cellStyle name="Обычный 4 5 4 3 4" xfId="0"/>
    <cellStyle name="Обычный 4 5 4 3 4 2" xfId="0"/>
    <cellStyle name="Обычный 4 5 4 3 5" xfId="0"/>
    <cellStyle name="Обычный 4 5 4 4" xfId="0"/>
    <cellStyle name="Обычный 4 5 4 4 2" xfId="0"/>
    <cellStyle name="Обычный 4 5 4 4 2 2" xfId="0"/>
    <cellStyle name="Обычный 4 5 4 4 3" xfId="0"/>
    <cellStyle name="Обычный 4 5 4 4 3 2" xfId="0"/>
    <cellStyle name="Обычный 4 5 4 4 4" xfId="0"/>
    <cellStyle name="Обычный 4 5 4 4 4 2" xfId="0"/>
    <cellStyle name="Обычный 4 5 4 4 5" xfId="0"/>
    <cellStyle name="Обычный 4 5 4 5" xfId="0"/>
    <cellStyle name="Обычный 4 5 4 5 2" xfId="0"/>
    <cellStyle name="Обычный 4 5 4 6" xfId="0"/>
    <cellStyle name="Обычный 4 5 4 6 2" xfId="0"/>
    <cellStyle name="Обычный 4 5 4 7" xfId="0"/>
    <cellStyle name="Обычный 4 5 4 7 2" xfId="0"/>
    <cellStyle name="Обычный 4 5 4 8" xfId="0"/>
    <cellStyle name="Обычный 4 5 40" xfId="0"/>
    <cellStyle name="Обычный 4 5 41" xfId="0"/>
    <cellStyle name="Обычный 4 5 42" xfId="0"/>
    <cellStyle name="Обычный 4 5 43" xfId="0"/>
    <cellStyle name="Обычный 4 5 44" xfId="0"/>
    <cellStyle name="Обычный 4 5 45" xfId="0"/>
    <cellStyle name="Обычный 4 5 46" xfId="0"/>
    <cellStyle name="Обычный 4 5 47" xfId="0"/>
    <cellStyle name="Обычный 4 5 48" xfId="0"/>
    <cellStyle name="Обычный 4 5 49" xfId="0"/>
    <cellStyle name="Обычный 4 5 4_Без баланса" xfId="0"/>
    <cellStyle name="Обычный 4 5 5" xfId="0"/>
    <cellStyle name="Обычный 4 5 5 10" xfId="0"/>
    <cellStyle name="Обычный 4 5 5 2" xfId="0"/>
    <cellStyle name="Обычный 4 5 5 2 2" xfId="0"/>
    <cellStyle name="Обычный 4 5 5 2 2 2" xfId="0"/>
    <cellStyle name="Обычный 4 5 5 2 2 2 2" xfId="0"/>
    <cellStyle name="Обычный 4 5 5 2 2 3" xfId="0"/>
    <cellStyle name="Обычный 4 5 5 2 2 3 2" xfId="0"/>
    <cellStyle name="Обычный 4 5 5 2 2 4" xfId="0"/>
    <cellStyle name="Обычный 4 5 5 2 2 4 2" xfId="0"/>
    <cellStyle name="Обычный 4 5 5 2 2 5" xfId="0"/>
    <cellStyle name="Обычный 4 5 5 2 3" xfId="0"/>
    <cellStyle name="Обычный 4 5 5 2 3 2" xfId="0"/>
    <cellStyle name="Обычный 4 5 5 2 4" xfId="0"/>
    <cellStyle name="Обычный 4 5 5 2 4 2" xfId="0"/>
    <cellStyle name="Обычный 4 5 5 2 5" xfId="0"/>
    <cellStyle name="Обычный 4 5 5 2 5 2" xfId="0"/>
    <cellStyle name="Обычный 4 5 5 2 6" xfId="0"/>
    <cellStyle name="Обычный 4 5 5 2_Без баланса" xfId="0"/>
    <cellStyle name="Обычный 4 5 5 3" xfId="0"/>
    <cellStyle name="Обычный 4 5 5 3 2" xfId="0"/>
    <cellStyle name="Обычный 4 5 5 3 2 2" xfId="0"/>
    <cellStyle name="Обычный 4 5 5 3 3" xfId="0"/>
    <cellStyle name="Обычный 4 5 5 3 3 2" xfId="0"/>
    <cellStyle name="Обычный 4 5 5 3 4" xfId="0"/>
    <cellStyle name="Обычный 4 5 5 3 4 2" xfId="0"/>
    <cellStyle name="Обычный 4 5 5 3 5" xfId="0"/>
    <cellStyle name="Обычный 4 5 5 4" xfId="0"/>
    <cellStyle name="Обычный 4 5 5 4 2" xfId="0"/>
    <cellStyle name="Обычный 4 5 5 4 2 2" xfId="0"/>
    <cellStyle name="Обычный 4 5 5 4 3" xfId="0"/>
    <cellStyle name="Обычный 4 5 5 4 3 2" xfId="0"/>
    <cellStyle name="Обычный 4 5 5 4 4" xfId="0"/>
    <cellStyle name="Обычный 4 5 5 4 4 2" xfId="0"/>
    <cellStyle name="Обычный 4 5 5 4 5" xfId="0"/>
    <cellStyle name="Обычный 4 5 5 5" xfId="0"/>
    <cellStyle name="Обычный 4 5 5 5 2" xfId="0"/>
    <cellStyle name="Обычный 4 5 5 5 2 2" xfId="0"/>
    <cellStyle name="Обычный 4 5 5 5 3" xfId="0"/>
    <cellStyle name="Обычный 4 5 5 5 3 2" xfId="0"/>
    <cellStyle name="Обычный 4 5 5 5 4" xfId="0"/>
    <cellStyle name="Обычный 4 5 5 5 4 2" xfId="0"/>
    <cellStyle name="Обычный 4 5 5 5 5" xfId="0"/>
    <cellStyle name="Обычный 4 5 5 6" xfId="0"/>
    <cellStyle name="Обычный 4 5 5 6 2" xfId="0"/>
    <cellStyle name="Обычный 4 5 5 6 2 2" xfId="0"/>
    <cellStyle name="Обычный 4 5 5 6 3" xfId="0"/>
    <cellStyle name="Обычный 4 5 5 6 3 2" xfId="0"/>
    <cellStyle name="Обычный 4 5 5 6 4" xfId="0"/>
    <cellStyle name="Обычный 4 5 5 6 4 2" xfId="0"/>
    <cellStyle name="Обычный 4 5 5 6 5" xfId="0"/>
    <cellStyle name="Обычный 4 5 5 7" xfId="0"/>
    <cellStyle name="Обычный 4 5 5 7 2" xfId="0"/>
    <cellStyle name="Обычный 4 5 5 8" xfId="0"/>
    <cellStyle name="Обычный 4 5 5 8 2" xfId="0"/>
    <cellStyle name="Обычный 4 5 5 9" xfId="0"/>
    <cellStyle name="Обычный 4 5 5 9 2" xfId="0"/>
    <cellStyle name="Обычный 4 5 50" xfId="0"/>
    <cellStyle name="Обычный 4 5 51" xfId="0"/>
    <cellStyle name="Обычный 4 5 52" xfId="0"/>
    <cellStyle name="Обычный 4 5 53" xfId="0"/>
    <cellStyle name="Обычный 4 5 54" xfId="0"/>
    <cellStyle name="Обычный 4 5 55" xfId="0"/>
    <cellStyle name="Обычный 4 5 56" xfId="0"/>
    <cellStyle name="Обычный 4 5 5_Без баланса" xfId="0"/>
    <cellStyle name="Обычный 4 5 6" xfId="0"/>
    <cellStyle name="Обычный 4 5 6 2" xfId="0"/>
    <cellStyle name="Обычный 4 5 6 2 2" xfId="0"/>
    <cellStyle name="Обычный 4 5 6 2 2 2" xfId="0"/>
    <cellStyle name="Обычный 4 5 6 2 3" xfId="0"/>
    <cellStyle name="Обычный 4 5 6 2 3 2" xfId="0"/>
    <cellStyle name="Обычный 4 5 6 2 4" xfId="0"/>
    <cellStyle name="Обычный 4 5 6 2 4 2" xfId="0"/>
    <cellStyle name="Обычный 4 5 6 2 5" xfId="0"/>
    <cellStyle name="Обычный 4 5 6 3" xfId="0"/>
    <cellStyle name="Обычный 4 5 6 3 2" xfId="0"/>
    <cellStyle name="Обычный 4 5 6 3 2 2" xfId="0"/>
    <cellStyle name="Обычный 4 5 6 3 3" xfId="0"/>
    <cellStyle name="Обычный 4 5 6 3 3 2" xfId="0"/>
    <cellStyle name="Обычный 4 5 6 3 4" xfId="0"/>
    <cellStyle name="Обычный 4 5 6 3 4 2" xfId="0"/>
    <cellStyle name="Обычный 4 5 6 3 5" xfId="0"/>
    <cellStyle name="Обычный 4 5 6 4" xfId="0"/>
    <cellStyle name="Обычный 4 5 6 4 2" xfId="0"/>
    <cellStyle name="Обычный 4 5 6 5" xfId="0"/>
    <cellStyle name="Обычный 4 5 6 5 2" xfId="0"/>
    <cellStyle name="Обычный 4 5 6 6" xfId="0"/>
    <cellStyle name="Обычный 4 5 6 6 2" xfId="0"/>
    <cellStyle name="Обычный 4 5 6 7" xfId="0"/>
    <cellStyle name="Обычный 4 5 6_Без баланса" xfId="0"/>
    <cellStyle name="Обычный 4 5 7" xfId="0"/>
    <cellStyle name="Обычный 4 5 7 2" xfId="0"/>
    <cellStyle name="Обычный 4 5 7 2 2" xfId="0"/>
    <cellStyle name="Обычный 4 5 7 2 2 2" xfId="0"/>
    <cellStyle name="Обычный 4 5 7 2 3" xfId="0"/>
    <cellStyle name="Обычный 4 5 7 2 3 2" xfId="0"/>
    <cellStyle name="Обычный 4 5 7 2 4" xfId="0"/>
    <cellStyle name="Обычный 4 5 7 2 4 2" xfId="0"/>
    <cellStyle name="Обычный 4 5 7 2 5" xfId="0"/>
    <cellStyle name="Обычный 4 5 7 3" xfId="0"/>
    <cellStyle name="Обычный 4 5 7 3 2" xfId="0"/>
    <cellStyle name="Обычный 4 5 7 3 2 2" xfId="0"/>
    <cellStyle name="Обычный 4 5 7 3 3" xfId="0"/>
    <cellStyle name="Обычный 4 5 7 3 3 2" xfId="0"/>
    <cellStyle name="Обычный 4 5 7 3 4" xfId="0"/>
    <cellStyle name="Обычный 4 5 7 3 4 2" xfId="0"/>
    <cellStyle name="Обычный 4 5 7 3 5" xfId="0"/>
    <cellStyle name="Обычный 4 5 7 4" xfId="0"/>
    <cellStyle name="Обычный 4 5 7 4 2" xfId="0"/>
    <cellStyle name="Обычный 4 5 7 5" xfId="0"/>
    <cellStyle name="Обычный 4 5 7 5 2" xfId="0"/>
    <cellStyle name="Обычный 4 5 7 6" xfId="0"/>
    <cellStyle name="Обычный 4 5 7 6 2" xfId="0"/>
    <cellStyle name="Обычный 4 5 7 7" xfId="0"/>
    <cellStyle name="Обычный 4 5 7_Без баланса" xfId="0"/>
    <cellStyle name="Обычный 4 5 8" xfId="0"/>
    <cellStyle name="Обычный 4 5 8 2" xfId="0"/>
    <cellStyle name="Обычный 4 5 8 2 2" xfId="0"/>
    <cellStyle name="Обычный 4 5 8 2 2 2" xfId="0"/>
    <cellStyle name="Обычный 4 5 8 2 3" xfId="0"/>
    <cellStyle name="Обычный 4 5 8 2 3 2" xfId="0"/>
    <cellStyle name="Обычный 4 5 8 2 4" xfId="0"/>
    <cellStyle name="Обычный 4 5 8 2 4 2" xfId="0"/>
    <cellStyle name="Обычный 4 5 8 2 5" xfId="0"/>
    <cellStyle name="Обычный 4 5 8 3" xfId="0"/>
    <cellStyle name="Обычный 4 5 8 3 2" xfId="0"/>
    <cellStyle name="Обычный 4 5 8 4" xfId="0"/>
    <cellStyle name="Обычный 4 5 8 4 2" xfId="0"/>
    <cellStyle name="Обычный 4 5 8 5" xfId="0"/>
    <cellStyle name="Обычный 4 5 8 5 2" xfId="0"/>
    <cellStyle name="Обычный 4 5 8 6" xfId="0"/>
    <cellStyle name="Обычный 4 5 8_Без баланса" xfId="0"/>
    <cellStyle name="Обычный 4 5 9" xfId="0"/>
    <cellStyle name="Обычный 4 5 9 2" xfId="0"/>
    <cellStyle name="Обычный 4 5 9 2 2" xfId="0"/>
    <cellStyle name="Обычный 4 5 9 3" xfId="0"/>
    <cellStyle name="Обычный 4 5 9 3 2" xfId="0"/>
    <cellStyle name="Обычный 4 5 9 4" xfId="0"/>
    <cellStyle name="Обычный 4 5 9 4 2" xfId="0"/>
    <cellStyle name="Обычный 4 5 9 5" xfId="0"/>
    <cellStyle name="Обычный 4 50" xfId="0"/>
    <cellStyle name="Обычный 4 50 2" xfId="0"/>
    <cellStyle name="Обычный 4 51" xfId="0"/>
    <cellStyle name="Обычный 4 51 2" xfId="0"/>
    <cellStyle name="Обычный 4 52" xfId="0"/>
    <cellStyle name="Обычный 4 52 2" xfId="0"/>
    <cellStyle name="Обычный 4 53" xfId="0"/>
    <cellStyle name="Обычный 4 53 2" xfId="0"/>
    <cellStyle name="Обычный 4 54" xfId="0"/>
    <cellStyle name="Обычный 4 54 2" xfId="0"/>
    <cellStyle name="Обычный 4 55" xfId="0"/>
    <cellStyle name="Обычный 4 55 2" xfId="0"/>
    <cellStyle name="Обычный 4 56" xfId="0"/>
    <cellStyle name="Обычный 4 56 2" xfId="0"/>
    <cellStyle name="Обычный 4 57" xfId="0"/>
    <cellStyle name="Обычный 4 57 2" xfId="0"/>
    <cellStyle name="Обычный 4 58" xfId="0"/>
    <cellStyle name="Обычный 4 59" xfId="0"/>
    <cellStyle name="Обычный 4 5_Без баланса" xfId="0"/>
    <cellStyle name="Обычный 4 6" xfId="0"/>
    <cellStyle name="Обычный 4 6 10" xfId="0"/>
    <cellStyle name="Обычный 4 6 10 2" xfId="0"/>
    <cellStyle name="Обычный 4 6 11" xfId="0"/>
    <cellStyle name="Обычный 4 6 11 2" xfId="0"/>
    <cellStyle name="Обычный 4 6 12" xfId="0"/>
    <cellStyle name="Обычный 4 6 12 2" xfId="0"/>
    <cellStyle name="Обычный 4 6 13" xfId="0"/>
    <cellStyle name="Обычный 4 6 14" xfId="0"/>
    <cellStyle name="Обычный 4 6 15" xfId="0"/>
    <cellStyle name="Обычный 4 6 16" xfId="0"/>
    <cellStyle name="Обычный 4 6 17" xfId="0"/>
    <cellStyle name="Обычный 4 6 18" xfId="0"/>
    <cellStyle name="Обычный 4 6 19" xfId="0"/>
    <cellStyle name="Обычный 4 6 2" xfId="0"/>
    <cellStyle name="Обычный 4 6 2 2" xfId="0"/>
    <cellStyle name="Обычный 4 6 2 2 2" xfId="0"/>
    <cellStyle name="Обычный 4 6 2 2 2 2" xfId="0"/>
    <cellStyle name="Обычный 4 6 2 2 2 2 2" xfId="0"/>
    <cellStyle name="Обычный 4 6 2 2 2 3" xfId="0"/>
    <cellStyle name="Обычный 4 6 2 2 2 3 2" xfId="0"/>
    <cellStyle name="Обычный 4 6 2 2 2 4" xfId="0"/>
    <cellStyle name="Обычный 4 6 2 2 2 4 2" xfId="0"/>
    <cellStyle name="Обычный 4 6 2 2 2 5" xfId="0"/>
    <cellStyle name="Обычный 4 6 2 2 3" xfId="0"/>
    <cellStyle name="Обычный 4 6 2 2 3 2" xfId="0"/>
    <cellStyle name="Обычный 4 6 2 2 3 2 2" xfId="0"/>
    <cellStyle name="Обычный 4 6 2 2 3 3" xfId="0"/>
    <cellStyle name="Обычный 4 6 2 2 3 3 2" xfId="0"/>
    <cellStyle name="Обычный 4 6 2 2 3 4" xfId="0"/>
    <cellStyle name="Обычный 4 6 2 2 3 4 2" xfId="0"/>
    <cellStyle name="Обычный 4 6 2 2 3 5" xfId="0"/>
    <cellStyle name="Обычный 4 6 2 2 4" xfId="0"/>
    <cellStyle name="Обычный 4 6 2 2 4 2" xfId="0"/>
    <cellStyle name="Обычный 4 6 2 2 5" xfId="0"/>
    <cellStyle name="Обычный 4 6 2 2 5 2" xfId="0"/>
    <cellStyle name="Обычный 4 6 2 2 6" xfId="0"/>
    <cellStyle name="Обычный 4 6 2 2 6 2" xfId="0"/>
    <cellStyle name="Обычный 4 6 2 2 7" xfId="0"/>
    <cellStyle name="Обычный 4 6 2 2_Без баланса" xfId="0"/>
    <cellStyle name="Обычный 4 6 2 3" xfId="0"/>
    <cellStyle name="Обычный 4 6 2 3 2" xfId="0"/>
    <cellStyle name="Обычный 4 6 2 3 2 2" xfId="0"/>
    <cellStyle name="Обычный 4 6 2 3 3" xfId="0"/>
    <cellStyle name="Обычный 4 6 2 3 3 2" xfId="0"/>
    <cellStyle name="Обычный 4 6 2 3 4" xfId="0"/>
    <cellStyle name="Обычный 4 6 2 3 4 2" xfId="0"/>
    <cellStyle name="Обычный 4 6 2 3 5" xfId="0"/>
    <cellStyle name="Обычный 4 6 2 4" xfId="0"/>
    <cellStyle name="Обычный 4 6 2 4 2" xfId="0"/>
    <cellStyle name="Обычный 4 6 2 4 2 2" xfId="0"/>
    <cellStyle name="Обычный 4 6 2 4 3" xfId="0"/>
    <cellStyle name="Обычный 4 6 2 4 3 2" xfId="0"/>
    <cellStyle name="Обычный 4 6 2 4 4" xfId="0"/>
    <cellStyle name="Обычный 4 6 2 4 4 2" xfId="0"/>
    <cellStyle name="Обычный 4 6 2 4 5" xfId="0"/>
    <cellStyle name="Обычный 4 6 2 5" xfId="0"/>
    <cellStyle name="Обычный 4 6 2 5 2" xfId="0"/>
    <cellStyle name="Обычный 4 6 2 6" xfId="0"/>
    <cellStyle name="Обычный 4 6 2 6 2" xfId="0"/>
    <cellStyle name="Обычный 4 6 2 7" xfId="0"/>
    <cellStyle name="Обычный 4 6 2 7 2" xfId="0"/>
    <cellStyle name="Обычный 4 6 2 8" xfId="0"/>
    <cellStyle name="Обычный 4 6 20" xfId="0"/>
    <cellStyle name="Обычный 4 6 21" xfId="0"/>
    <cellStyle name="Обычный 4 6 22" xfId="0"/>
    <cellStyle name="Обычный 4 6 23" xfId="0"/>
    <cellStyle name="Обычный 4 6 24" xfId="0"/>
    <cellStyle name="Обычный 4 6 25" xfId="0"/>
    <cellStyle name="Обычный 4 6 26" xfId="0"/>
    <cellStyle name="Обычный 4 6 27" xfId="0"/>
    <cellStyle name="Обычный 4 6 28" xfId="0"/>
    <cellStyle name="Обычный 4 6 29" xfId="0"/>
    <cellStyle name="Обычный 4 6 2_Без баланса" xfId="0"/>
    <cellStyle name="Обычный 4 6 3" xfId="0"/>
    <cellStyle name="Обычный 4 6 3 10" xfId="0"/>
    <cellStyle name="Обычный 4 6 3 2" xfId="0"/>
    <cellStyle name="Обычный 4 6 3 2 2" xfId="0"/>
    <cellStyle name="Обычный 4 6 3 2 2 2" xfId="0"/>
    <cellStyle name="Обычный 4 6 3 2 2 2 2" xfId="0"/>
    <cellStyle name="Обычный 4 6 3 2 2 3" xfId="0"/>
    <cellStyle name="Обычный 4 6 3 2 2 3 2" xfId="0"/>
    <cellStyle name="Обычный 4 6 3 2 2 4" xfId="0"/>
    <cellStyle name="Обычный 4 6 3 2 2 4 2" xfId="0"/>
    <cellStyle name="Обычный 4 6 3 2 2 5" xfId="0"/>
    <cellStyle name="Обычный 4 6 3 2 3" xfId="0"/>
    <cellStyle name="Обычный 4 6 3 2 3 2" xfId="0"/>
    <cellStyle name="Обычный 4 6 3 2 4" xfId="0"/>
    <cellStyle name="Обычный 4 6 3 2 4 2" xfId="0"/>
    <cellStyle name="Обычный 4 6 3 2 5" xfId="0"/>
    <cellStyle name="Обычный 4 6 3 2 5 2" xfId="0"/>
    <cellStyle name="Обычный 4 6 3 2 6" xfId="0"/>
    <cellStyle name="Обычный 4 6 3 2_Без баланса" xfId="0"/>
    <cellStyle name="Обычный 4 6 3 3" xfId="0"/>
    <cellStyle name="Обычный 4 6 3 3 2" xfId="0"/>
    <cellStyle name="Обычный 4 6 3 3 2 2" xfId="0"/>
    <cellStyle name="Обычный 4 6 3 3 3" xfId="0"/>
    <cellStyle name="Обычный 4 6 3 3 3 2" xfId="0"/>
    <cellStyle name="Обычный 4 6 3 3 4" xfId="0"/>
    <cellStyle name="Обычный 4 6 3 3 4 2" xfId="0"/>
    <cellStyle name="Обычный 4 6 3 3 5" xfId="0"/>
    <cellStyle name="Обычный 4 6 3 4" xfId="0"/>
    <cellStyle name="Обычный 4 6 3 4 2" xfId="0"/>
    <cellStyle name="Обычный 4 6 3 4 2 2" xfId="0"/>
    <cellStyle name="Обычный 4 6 3 4 3" xfId="0"/>
    <cellStyle name="Обычный 4 6 3 4 3 2" xfId="0"/>
    <cellStyle name="Обычный 4 6 3 4 4" xfId="0"/>
    <cellStyle name="Обычный 4 6 3 4 4 2" xfId="0"/>
    <cellStyle name="Обычный 4 6 3 4 5" xfId="0"/>
    <cellStyle name="Обычный 4 6 3 5" xfId="0"/>
    <cellStyle name="Обычный 4 6 3 5 2" xfId="0"/>
    <cellStyle name="Обычный 4 6 3 5 2 2" xfId="0"/>
    <cellStyle name="Обычный 4 6 3 5 3" xfId="0"/>
    <cellStyle name="Обычный 4 6 3 5 3 2" xfId="0"/>
    <cellStyle name="Обычный 4 6 3 5 4" xfId="0"/>
    <cellStyle name="Обычный 4 6 3 5 4 2" xfId="0"/>
    <cellStyle name="Обычный 4 6 3 5 5" xfId="0"/>
    <cellStyle name="Обычный 4 6 3 6" xfId="0"/>
    <cellStyle name="Обычный 4 6 3 6 2" xfId="0"/>
    <cellStyle name="Обычный 4 6 3 6 2 2" xfId="0"/>
    <cellStyle name="Обычный 4 6 3 6 3" xfId="0"/>
    <cellStyle name="Обычный 4 6 3 6 3 2" xfId="0"/>
    <cellStyle name="Обычный 4 6 3 6 4" xfId="0"/>
    <cellStyle name="Обычный 4 6 3 6 4 2" xfId="0"/>
    <cellStyle name="Обычный 4 6 3 6 5" xfId="0"/>
    <cellStyle name="Обычный 4 6 3 7" xfId="0"/>
    <cellStyle name="Обычный 4 6 3 7 2" xfId="0"/>
    <cellStyle name="Обычный 4 6 3 8" xfId="0"/>
    <cellStyle name="Обычный 4 6 3 8 2" xfId="0"/>
    <cellStyle name="Обычный 4 6 3 9" xfId="0"/>
    <cellStyle name="Обычный 4 6 3 9 2" xfId="0"/>
    <cellStyle name="Обычный 4 6 30" xfId="0"/>
    <cellStyle name="Обычный 4 6 31" xfId="0"/>
    <cellStyle name="Обычный 4 6 32" xfId="0"/>
    <cellStyle name="Обычный 4 6 33" xfId="0"/>
    <cellStyle name="Обычный 4 6 34" xfId="0"/>
    <cellStyle name="Обычный 4 6 35" xfId="0"/>
    <cellStyle name="Обычный 4 6 36" xfId="0"/>
    <cellStyle name="Обычный 4 6 37" xfId="0"/>
    <cellStyle name="Обычный 4 6 38" xfId="0"/>
    <cellStyle name="Обычный 4 6 39" xfId="0"/>
    <cellStyle name="Обычный 4 6 3_Без баланса" xfId="0"/>
    <cellStyle name="Обычный 4 6 4" xfId="0"/>
    <cellStyle name="Обычный 4 6 40" xfId="0"/>
    <cellStyle name="Обычный 4 6 41" xfId="0"/>
    <cellStyle name="Обычный 4 6 42" xfId="0"/>
    <cellStyle name="Обычный 4 6 43" xfId="0"/>
    <cellStyle name="Обычный 4 6 44" xfId="0"/>
    <cellStyle name="Обычный 4 6 45" xfId="0"/>
    <cellStyle name="Обычный 4 6 46" xfId="0"/>
    <cellStyle name="Обычный 4 6 47" xfId="0"/>
    <cellStyle name="Обычный 4 6 48" xfId="0"/>
    <cellStyle name="Обычный 4 6 49" xfId="0"/>
    <cellStyle name="Обычный 4 6 5" xfId="0"/>
    <cellStyle name="Обычный 4 6 5 2" xfId="0"/>
    <cellStyle name="Обычный 4 6 5 2 2" xfId="0"/>
    <cellStyle name="Обычный 4 6 5 2 2 2" xfId="0"/>
    <cellStyle name="Обычный 4 6 5 2 3" xfId="0"/>
    <cellStyle name="Обычный 4 6 5 2 3 2" xfId="0"/>
    <cellStyle name="Обычный 4 6 5 2 4" xfId="0"/>
    <cellStyle name="Обычный 4 6 5 2 4 2" xfId="0"/>
    <cellStyle name="Обычный 4 6 5 2 5" xfId="0"/>
    <cellStyle name="Обычный 4 6 5 3" xfId="0"/>
    <cellStyle name="Обычный 4 6 5 3 2" xfId="0"/>
    <cellStyle name="Обычный 4 6 5 4" xfId="0"/>
    <cellStyle name="Обычный 4 6 5 4 2" xfId="0"/>
    <cellStyle name="Обычный 4 6 5 5" xfId="0"/>
    <cellStyle name="Обычный 4 6 5 5 2" xfId="0"/>
    <cellStyle name="Обычный 4 6 5 6" xfId="0"/>
    <cellStyle name="Обычный 4 6 50" xfId="0"/>
    <cellStyle name="Обычный 4 6 51" xfId="0"/>
    <cellStyle name="Обычный 4 6 52" xfId="0"/>
    <cellStyle name="Обычный 4 6 53" xfId="0"/>
    <cellStyle name="Обычный 4 6 54" xfId="0"/>
    <cellStyle name="Обычный 4 6 55" xfId="0"/>
    <cellStyle name="Обычный 4 6 56" xfId="0"/>
    <cellStyle name="Обычный 4 6 5_Без баланса" xfId="0"/>
    <cellStyle name="Обычный 4 6 6" xfId="0"/>
    <cellStyle name="Обычный 4 6 6 2" xfId="0"/>
    <cellStyle name="Обычный 4 6 6 2 2" xfId="0"/>
    <cellStyle name="Обычный 4 6 6 3" xfId="0"/>
    <cellStyle name="Обычный 4 6 6 3 2" xfId="0"/>
    <cellStyle name="Обычный 4 6 6 4" xfId="0"/>
    <cellStyle name="Обычный 4 6 6 4 2" xfId="0"/>
    <cellStyle name="Обычный 4 6 6 5" xfId="0"/>
    <cellStyle name="Обычный 4 6 7" xfId="0"/>
    <cellStyle name="Обычный 4 6 8" xfId="0"/>
    <cellStyle name="Обычный 4 6 9" xfId="0"/>
    <cellStyle name="Обычный 4 60" xfId="0"/>
    <cellStyle name="Обычный 4 61" xfId="0"/>
    <cellStyle name="Обычный 4 62" xfId="0"/>
    <cellStyle name="Обычный 4 63" xfId="0"/>
    <cellStyle name="Обычный 4 64" xfId="0"/>
    <cellStyle name="Обычный 4 65" xfId="0"/>
    <cellStyle name="Обычный 4 66" xfId="0"/>
    <cellStyle name="Обычный 4 67" xfId="0"/>
    <cellStyle name="Обычный 4 68" xfId="0"/>
    <cellStyle name="Обычный 4 69" xfId="0"/>
    <cellStyle name="Обычный 4 6_Без баланса" xfId="0"/>
    <cellStyle name="Обычный 4 7" xfId="0"/>
    <cellStyle name="Обычный 4 7 10" xfId="0"/>
    <cellStyle name="Обычный 4 7 11" xfId="0"/>
    <cellStyle name="Обычный 4 7 12" xfId="0"/>
    <cellStyle name="Обычный 4 7 13" xfId="0"/>
    <cellStyle name="Обычный 4 7 14" xfId="0"/>
    <cellStyle name="Обычный 4 7 15" xfId="0"/>
    <cellStyle name="Обычный 4 7 16" xfId="0"/>
    <cellStyle name="Обычный 4 7 17" xfId="0"/>
    <cellStyle name="Обычный 4 7 18" xfId="0"/>
    <cellStyle name="Обычный 4 7 19" xfId="0"/>
    <cellStyle name="Обычный 4 7 2" xfId="0"/>
    <cellStyle name="Обычный 4 7 2 2" xfId="0"/>
    <cellStyle name="Обычный 4 7 2 2 2" xfId="0"/>
    <cellStyle name="Обычный 4 7 2 2 2 2" xfId="0"/>
    <cellStyle name="Обычный 4 7 2 2 2 2 2" xfId="0"/>
    <cellStyle name="Обычный 4 7 2 2 2 3" xfId="0"/>
    <cellStyle name="Обычный 4 7 2 2 2 3 2" xfId="0"/>
    <cellStyle name="Обычный 4 7 2 2 2 4" xfId="0"/>
    <cellStyle name="Обычный 4 7 2 2 2 4 2" xfId="0"/>
    <cellStyle name="Обычный 4 7 2 2 2 5" xfId="0"/>
    <cellStyle name="Обычный 4 7 2 2 3" xfId="0"/>
    <cellStyle name="Обычный 4 7 2 2 3 2" xfId="0"/>
    <cellStyle name="Обычный 4 7 2 2 3 2 2" xfId="0"/>
    <cellStyle name="Обычный 4 7 2 2 3 3" xfId="0"/>
    <cellStyle name="Обычный 4 7 2 2 3 3 2" xfId="0"/>
    <cellStyle name="Обычный 4 7 2 2 3 4" xfId="0"/>
    <cellStyle name="Обычный 4 7 2 2 3 4 2" xfId="0"/>
    <cellStyle name="Обычный 4 7 2 2 3 5" xfId="0"/>
    <cellStyle name="Обычный 4 7 2 2 4" xfId="0"/>
    <cellStyle name="Обычный 4 7 2 2 4 2" xfId="0"/>
    <cellStyle name="Обычный 4 7 2 2 5" xfId="0"/>
    <cellStyle name="Обычный 4 7 2 2 5 2" xfId="0"/>
    <cellStyle name="Обычный 4 7 2 2 6" xfId="0"/>
    <cellStyle name="Обычный 4 7 2 2 6 2" xfId="0"/>
    <cellStyle name="Обычный 4 7 2 2 7" xfId="0"/>
    <cellStyle name="Обычный 4 7 2 2_Без баланса" xfId="0"/>
    <cellStyle name="Обычный 4 7 2 3" xfId="0"/>
    <cellStyle name="Обычный 4 7 2 3 2" xfId="0"/>
    <cellStyle name="Обычный 4 7 2 3 2 2" xfId="0"/>
    <cellStyle name="Обычный 4 7 2 3 2 2 2" xfId="0"/>
    <cellStyle name="Обычный 4 7 2 3 2 3" xfId="0"/>
    <cellStyle name="Обычный 4 7 2 3 2 3 2" xfId="0"/>
    <cellStyle name="Обычный 4 7 2 3 2 4" xfId="0"/>
    <cellStyle name="Обычный 4 7 2 3 2 4 2" xfId="0"/>
    <cellStyle name="Обычный 4 7 2 3 2 5" xfId="0"/>
    <cellStyle name="Обычный 4 7 2 3 3" xfId="0"/>
    <cellStyle name="Обычный 4 7 2 3 3 2" xfId="0"/>
    <cellStyle name="Обычный 4 7 2 3 4" xfId="0"/>
    <cellStyle name="Обычный 4 7 2 3 4 2" xfId="0"/>
    <cellStyle name="Обычный 4 7 2 3 5" xfId="0"/>
    <cellStyle name="Обычный 4 7 2 3 5 2" xfId="0"/>
    <cellStyle name="Обычный 4 7 2 3 6" xfId="0"/>
    <cellStyle name="Обычный 4 7 2 4" xfId="0"/>
    <cellStyle name="Обычный 4 7 2 4 2" xfId="0"/>
    <cellStyle name="Обычный 4 7 2 4 2 2" xfId="0"/>
    <cellStyle name="Обычный 4 7 2 4 3" xfId="0"/>
    <cellStyle name="Обычный 4 7 2 4 3 2" xfId="0"/>
    <cellStyle name="Обычный 4 7 2 4 4" xfId="0"/>
    <cellStyle name="Обычный 4 7 2 4 4 2" xfId="0"/>
    <cellStyle name="Обычный 4 7 2 4 5" xfId="0"/>
    <cellStyle name="Обычный 4 7 2 5" xfId="0"/>
    <cellStyle name="Обычный 4 7 2 5 2" xfId="0"/>
    <cellStyle name="Обычный 4 7 2 6" xfId="0"/>
    <cellStyle name="Обычный 4 7 2 6 2" xfId="0"/>
    <cellStyle name="Обычный 4 7 2 7" xfId="0"/>
    <cellStyle name="Обычный 4 7 2 7 2" xfId="0"/>
    <cellStyle name="Обычный 4 7 2 8" xfId="0"/>
    <cellStyle name="Обычный 4 7 20" xfId="0"/>
    <cellStyle name="Обычный 4 7 21" xfId="0"/>
    <cellStyle name="Обычный 4 7 22" xfId="0"/>
    <cellStyle name="Обычный 4 7 23" xfId="0"/>
    <cellStyle name="Обычный 4 7 24" xfId="0"/>
    <cellStyle name="Обычный 4 7 25" xfId="0"/>
    <cellStyle name="Обычный 4 7 26" xfId="0"/>
    <cellStyle name="Обычный 4 7 27" xfId="0"/>
    <cellStyle name="Обычный 4 7 28" xfId="0"/>
    <cellStyle name="Обычный 4 7 29" xfId="0"/>
    <cellStyle name="Обычный 4 7 2_Без баланса" xfId="0"/>
    <cellStyle name="Обычный 4 7 3" xfId="0"/>
    <cellStyle name="Обычный 4 7 3 2" xfId="0"/>
    <cellStyle name="Обычный 4 7 3 2 2" xfId="0"/>
    <cellStyle name="Обычный 4 7 3 2 2 2" xfId="0"/>
    <cellStyle name="Обычный 4 7 3 2 3" xfId="0"/>
    <cellStyle name="Обычный 4 7 3 2 3 2" xfId="0"/>
    <cellStyle name="Обычный 4 7 3 2 4" xfId="0"/>
    <cellStyle name="Обычный 4 7 3 2 4 2" xfId="0"/>
    <cellStyle name="Обычный 4 7 3 2 5" xfId="0"/>
    <cellStyle name="Обычный 4 7 3 3" xfId="0"/>
    <cellStyle name="Обычный 4 7 3 3 2" xfId="0"/>
    <cellStyle name="Обычный 4 7 3 3 2 2" xfId="0"/>
    <cellStyle name="Обычный 4 7 3 3 3" xfId="0"/>
    <cellStyle name="Обычный 4 7 3 3 3 2" xfId="0"/>
    <cellStyle name="Обычный 4 7 3 3 4" xfId="0"/>
    <cellStyle name="Обычный 4 7 3 3 4 2" xfId="0"/>
    <cellStyle name="Обычный 4 7 3 3 5" xfId="0"/>
    <cellStyle name="Обычный 4 7 3 4" xfId="0"/>
    <cellStyle name="Обычный 4 7 3 4 2" xfId="0"/>
    <cellStyle name="Обычный 4 7 3 5" xfId="0"/>
    <cellStyle name="Обычный 4 7 3 5 2" xfId="0"/>
    <cellStyle name="Обычный 4 7 3 6" xfId="0"/>
    <cellStyle name="Обычный 4 7 3 6 2" xfId="0"/>
    <cellStyle name="Обычный 4 7 3 7" xfId="0"/>
    <cellStyle name="Обычный 4 7 30" xfId="0"/>
    <cellStyle name="Обычный 4 7 31" xfId="0"/>
    <cellStyle name="Обычный 4 7 32" xfId="0"/>
    <cellStyle name="Обычный 4 7 33" xfId="0"/>
    <cellStyle name="Обычный 4 7 34" xfId="0"/>
    <cellStyle name="Обычный 4 7 35" xfId="0"/>
    <cellStyle name="Обычный 4 7 36" xfId="0"/>
    <cellStyle name="Обычный 4 7 37" xfId="0"/>
    <cellStyle name="Обычный 4 7 38" xfId="0"/>
    <cellStyle name="Обычный 4 7 39" xfId="0"/>
    <cellStyle name="Обычный 4 7 3_Без баланса" xfId="0"/>
    <cellStyle name="Обычный 4 7 4" xfId="0"/>
    <cellStyle name="Обычный 4 7 4 2" xfId="0"/>
    <cellStyle name="Обычный 4 7 4 2 2" xfId="0"/>
    <cellStyle name="Обычный 4 7 4 2 2 2" xfId="0"/>
    <cellStyle name="Обычный 4 7 4 2 3" xfId="0"/>
    <cellStyle name="Обычный 4 7 4 2 3 2" xfId="0"/>
    <cellStyle name="Обычный 4 7 4 2 4" xfId="0"/>
    <cellStyle name="Обычный 4 7 4 2 4 2" xfId="0"/>
    <cellStyle name="Обычный 4 7 4 2 5" xfId="0"/>
    <cellStyle name="Обычный 4 7 4 3" xfId="0"/>
    <cellStyle name="Обычный 4 7 4 3 2" xfId="0"/>
    <cellStyle name="Обычный 4 7 4 4" xfId="0"/>
    <cellStyle name="Обычный 4 7 4 4 2" xfId="0"/>
    <cellStyle name="Обычный 4 7 4 5" xfId="0"/>
    <cellStyle name="Обычный 4 7 4 5 2" xfId="0"/>
    <cellStyle name="Обычный 4 7 4 6" xfId="0"/>
    <cellStyle name="Обычный 4 7 40" xfId="0"/>
    <cellStyle name="Обычный 4 7 41" xfId="0"/>
    <cellStyle name="Обычный 4 7 42" xfId="0"/>
    <cellStyle name="Обычный 4 7 43" xfId="0"/>
    <cellStyle name="Обычный 4 7 44" xfId="0"/>
    <cellStyle name="Обычный 4 7 45" xfId="0"/>
    <cellStyle name="Обычный 4 7 46" xfId="0"/>
    <cellStyle name="Обычный 4 7 47" xfId="0"/>
    <cellStyle name="Обычный 4 7 48" xfId="0"/>
    <cellStyle name="Обычный 4 7 49" xfId="0"/>
    <cellStyle name="Обычный 4 7 5" xfId="0"/>
    <cellStyle name="Обычный 4 7 5 2" xfId="0"/>
    <cellStyle name="Обычный 4 7 5 2 2" xfId="0"/>
    <cellStyle name="Обычный 4 7 5 3" xfId="0"/>
    <cellStyle name="Обычный 4 7 5 3 2" xfId="0"/>
    <cellStyle name="Обычный 4 7 5 4" xfId="0"/>
    <cellStyle name="Обычный 4 7 5 4 2" xfId="0"/>
    <cellStyle name="Обычный 4 7 5 5" xfId="0"/>
    <cellStyle name="Обычный 4 7 50" xfId="0"/>
    <cellStyle name="Обычный 4 7 51" xfId="0"/>
    <cellStyle name="Обычный 4 7 52" xfId="0"/>
    <cellStyle name="Обычный 4 7 53" xfId="0"/>
    <cellStyle name="Обычный 4 7 54" xfId="0"/>
    <cellStyle name="Обычный 4 7 55" xfId="0"/>
    <cellStyle name="Обычный 4 7 56" xfId="0"/>
    <cellStyle name="Обычный 4 7 6" xfId="0"/>
    <cellStyle name="Обычный 4 7 6 2" xfId="0"/>
    <cellStyle name="Обычный 4 7 7" xfId="0"/>
    <cellStyle name="Обычный 4 7 7 2" xfId="0"/>
    <cellStyle name="Обычный 4 7 8" xfId="0"/>
    <cellStyle name="Обычный 4 7 8 2" xfId="0"/>
    <cellStyle name="Обычный 4 7 9" xfId="0"/>
    <cellStyle name="Обычный 4 70" xfId="0"/>
    <cellStyle name="Обычный 4 71" xfId="0"/>
    <cellStyle name="Обычный 4 72" xfId="0"/>
    <cellStyle name="Обычный 4 73" xfId="0"/>
    <cellStyle name="Обычный 4 74" xfId="0"/>
    <cellStyle name="Обычный 4 75" xfId="0"/>
    <cellStyle name="Обычный 4 76" xfId="0"/>
    <cellStyle name="Обычный 4 77" xfId="0"/>
    <cellStyle name="Обычный 4 78" xfId="0"/>
    <cellStyle name="Обычный 4 79" xfId="0"/>
    <cellStyle name="Обычный 4 7_Без баланса" xfId="0"/>
    <cellStyle name="Обычный 4 8" xfId="0"/>
    <cellStyle name="Обычный 4 8 10" xfId="0"/>
    <cellStyle name="Обычный 4 8 11" xfId="0"/>
    <cellStyle name="Обычный 4 8 12" xfId="0"/>
    <cellStyle name="Обычный 4 8 13" xfId="0"/>
    <cellStyle name="Обычный 4 8 14" xfId="0"/>
    <cellStyle name="Обычный 4 8 15" xfId="0"/>
    <cellStyle name="Обычный 4 8 16" xfId="0"/>
    <cellStyle name="Обычный 4 8 17" xfId="0"/>
    <cellStyle name="Обычный 4 8 18" xfId="0"/>
    <cellStyle name="Обычный 4 8 19" xfId="0"/>
    <cellStyle name="Обычный 4 8 2" xfId="0"/>
    <cellStyle name="Обычный 4 8 2 2" xfId="0"/>
    <cellStyle name="Обычный 4 8 2 2 2" xfId="0"/>
    <cellStyle name="Обычный 4 8 2 2 2 2" xfId="0"/>
    <cellStyle name="Обычный 4 8 2 2 3" xfId="0"/>
    <cellStyle name="Обычный 4 8 2 2 3 2" xfId="0"/>
    <cellStyle name="Обычный 4 8 2 2 4" xfId="0"/>
    <cellStyle name="Обычный 4 8 2 2 4 2" xfId="0"/>
    <cellStyle name="Обычный 4 8 2 2 5" xfId="0"/>
    <cellStyle name="Обычный 4 8 2 3" xfId="0"/>
    <cellStyle name="Обычный 4 8 2 3 2" xfId="0"/>
    <cellStyle name="Обычный 4 8 2 3 2 2" xfId="0"/>
    <cellStyle name="Обычный 4 8 2 3 3" xfId="0"/>
    <cellStyle name="Обычный 4 8 2 3 3 2" xfId="0"/>
    <cellStyle name="Обычный 4 8 2 3 4" xfId="0"/>
    <cellStyle name="Обычный 4 8 2 3 4 2" xfId="0"/>
    <cellStyle name="Обычный 4 8 2 3 5" xfId="0"/>
    <cellStyle name="Обычный 4 8 2 4" xfId="0"/>
    <cellStyle name="Обычный 4 8 2 4 2" xfId="0"/>
    <cellStyle name="Обычный 4 8 2 5" xfId="0"/>
    <cellStyle name="Обычный 4 8 2 5 2" xfId="0"/>
    <cellStyle name="Обычный 4 8 2 6" xfId="0"/>
    <cellStyle name="Обычный 4 8 2 6 2" xfId="0"/>
    <cellStyle name="Обычный 4 8 2 7" xfId="0"/>
    <cellStyle name="Обычный 4 8 20" xfId="0"/>
    <cellStyle name="Обычный 4 8 21" xfId="0"/>
    <cellStyle name="Обычный 4 8 22" xfId="0"/>
    <cellStyle name="Обычный 4 8 23" xfId="0"/>
    <cellStyle name="Обычный 4 8 24" xfId="0"/>
    <cellStyle name="Обычный 4 8 25" xfId="0"/>
    <cellStyle name="Обычный 4 8 26" xfId="0"/>
    <cellStyle name="Обычный 4 8 27" xfId="0"/>
    <cellStyle name="Обычный 4 8 28" xfId="0"/>
    <cellStyle name="Обычный 4 8 29" xfId="0"/>
    <cellStyle name="Обычный 4 8 2_Без баланса" xfId="0"/>
    <cellStyle name="Обычный 4 8 3" xfId="0"/>
    <cellStyle name="Обычный 4 8 3 2" xfId="0"/>
    <cellStyle name="Обычный 4 8 3 2 2" xfId="0"/>
    <cellStyle name="Обычный 4 8 3 2 2 2" xfId="0"/>
    <cellStyle name="Обычный 4 8 3 2 3" xfId="0"/>
    <cellStyle name="Обычный 4 8 3 2 3 2" xfId="0"/>
    <cellStyle name="Обычный 4 8 3 2 4" xfId="0"/>
    <cellStyle name="Обычный 4 8 3 2 4 2" xfId="0"/>
    <cellStyle name="Обычный 4 8 3 2 5" xfId="0"/>
    <cellStyle name="Обычный 4 8 3 3" xfId="0"/>
    <cellStyle name="Обычный 4 8 3 3 2" xfId="0"/>
    <cellStyle name="Обычный 4 8 3 4" xfId="0"/>
    <cellStyle name="Обычный 4 8 3 4 2" xfId="0"/>
    <cellStyle name="Обычный 4 8 3 5" xfId="0"/>
    <cellStyle name="Обычный 4 8 3 5 2" xfId="0"/>
    <cellStyle name="Обычный 4 8 3 6" xfId="0"/>
    <cellStyle name="Обычный 4 8 30" xfId="0"/>
    <cellStyle name="Обычный 4 8 31" xfId="0"/>
    <cellStyle name="Обычный 4 8 32" xfId="0"/>
    <cellStyle name="Обычный 4 8 33" xfId="0"/>
    <cellStyle name="Обычный 4 8 34" xfId="0"/>
    <cellStyle name="Обычный 4 8 35" xfId="0"/>
    <cellStyle name="Обычный 4 8 36" xfId="0"/>
    <cellStyle name="Обычный 4 8 37" xfId="0"/>
    <cellStyle name="Обычный 4 8 38" xfId="0"/>
    <cellStyle name="Обычный 4 8 39" xfId="0"/>
    <cellStyle name="Обычный 4 8 4" xfId="0"/>
    <cellStyle name="Обычный 4 8 4 2" xfId="0"/>
    <cellStyle name="Обычный 4 8 4 2 2" xfId="0"/>
    <cellStyle name="Обычный 4 8 4 3" xfId="0"/>
    <cellStyle name="Обычный 4 8 4 3 2" xfId="0"/>
    <cellStyle name="Обычный 4 8 4 4" xfId="0"/>
    <cellStyle name="Обычный 4 8 4 4 2" xfId="0"/>
    <cellStyle name="Обычный 4 8 4 5" xfId="0"/>
    <cellStyle name="Обычный 4 8 40" xfId="0"/>
    <cellStyle name="Обычный 4 8 41" xfId="0"/>
    <cellStyle name="Обычный 4 8 42" xfId="0"/>
    <cellStyle name="Обычный 4 8 43" xfId="0"/>
    <cellStyle name="Обычный 4 8 44" xfId="0"/>
    <cellStyle name="Обычный 4 8 45" xfId="0"/>
    <cellStyle name="Обычный 4 8 46" xfId="0"/>
    <cellStyle name="Обычный 4 8 47" xfId="0"/>
    <cellStyle name="Обычный 4 8 48" xfId="0"/>
    <cellStyle name="Обычный 4 8 49" xfId="0"/>
    <cellStyle name="Обычный 4 8 5" xfId="0"/>
    <cellStyle name="Обычный 4 8 5 2" xfId="0"/>
    <cellStyle name="Обычный 4 8 50" xfId="0"/>
    <cellStyle name="Обычный 4 8 51" xfId="0"/>
    <cellStyle name="Обычный 4 8 52" xfId="0"/>
    <cellStyle name="Обычный 4 8 53" xfId="0"/>
    <cellStyle name="Обычный 4 8 54" xfId="0"/>
    <cellStyle name="Обычный 4 8 55" xfId="0"/>
    <cellStyle name="Обычный 4 8 56" xfId="0"/>
    <cellStyle name="Обычный 4 8 6" xfId="0"/>
    <cellStyle name="Обычный 4 8 6 2" xfId="0"/>
    <cellStyle name="Обычный 4 8 7" xfId="0"/>
    <cellStyle name="Обычный 4 8 7 2" xfId="0"/>
    <cellStyle name="Обычный 4 8 8" xfId="0"/>
    <cellStyle name="Обычный 4 8 9" xfId="0"/>
    <cellStyle name="Обычный 4 80" xfId="0"/>
    <cellStyle name="Обычный 4 81" xfId="0"/>
    <cellStyle name="Обычный 4 82" xfId="0"/>
    <cellStyle name="Обычный 4 83" xfId="0"/>
    <cellStyle name="Обычный 4 84" xfId="0"/>
    <cellStyle name="Обычный 4 85" xfId="0"/>
    <cellStyle name="Обычный 4 86" xfId="0"/>
    <cellStyle name="Обычный 4 87" xfId="0"/>
    <cellStyle name="Обычный 4 88" xfId="0"/>
    <cellStyle name="Обычный 4 89" xfId="0"/>
    <cellStyle name="Обычный 4 8_Без баланса" xfId="0"/>
    <cellStyle name="Обычный 4 9" xfId="0"/>
    <cellStyle name="Обычный 4 9 10" xfId="0"/>
    <cellStyle name="Обычный 4 9 11" xfId="0"/>
    <cellStyle name="Обычный 4 9 12" xfId="0"/>
    <cellStyle name="Обычный 4 9 13" xfId="0"/>
    <cellStyle name="Обычный 4 9 14" xfId="0"/>
    <cellStyle name="Обычный 4 9 15" xfId="0"/>
    <cellStyle name="Обычный 4 9 16" xfId="0"/>
    <cellStyle name="Обычный 4 9 17" xfId="0"/>
    <cellStyle name="Обычный 4 9 18" xfId="0"/>
    <cellStyle name="Обычный 4 9 19" xfId="0"/>
    <cellStyle name="Обычный 4 9 2" xfId="0"/>
    <cellStyle name="Обычный 4 9 20" xfId="0"/>
    <cellStyle name="Обычный 4 9 21" xfId="0"/>
    <cellStyle name="Обычный 4 9 22" xfId="0"/>
    <cellStyle name="Обычный 4 9 23" xfId="0"/>
    <cellStyle name="Обычный 4 9 24" xfId="0"/>
    <cellStyle name="Обычный 4 9 25" xfId="0"/>
    <cellStyle name="Обычный 4 9 26" xfId="0"/>
    <cellStyle name="Обычный 4 9 27" xfId="0"/>
    <cellStyle name="Обычный 4 9 28" xfId="0"/>
    <cellStyle name="Обычный 4 9 29" xfId="0"/>
    <cellStyle name="Обычный 4 9 3" xfId="0"/>
    <cellStyle name="Обычный 4 9 30" xfId="0"/>
    <cellStyle name="Обычный 4 9 31" xfId="0"/>
    <cellStyle name="Обычный 4 9 32" xfId="0"/>
    <cellStyle name="Обычный 4 9 33" xfId="0"/>
    <cellStyle name="Обычный 4 9 34" xfId="0"/>
    <cellStyle name="Обычный 4 9 35" xfId="0"/>
    <cellStyle name="Обычный 4 9 36" xfId="0"/>
    <cellStyle name="Обычный 4 9 37" xfId="0"/>
    <cellStyle name="Обычный 4 9 38" xfId="0"/>
    <cellStyle name="Обычный 4 9 39" xfId="0"/>
    <cellStyle name="Обычный 4 9 4" xfId="0"/>
    <cellStyle name="Обычный 4 9 40" xfId="0"/>
    <cellStyle name="Обычный 4 9 41" xfId="0"/>
    <cellStyle name="Обычный 4 9 42" xfId="0"/>
    <cellStyle name="Обычный 4 9 43" xfId="0"/>
    <cellStyle name="Обычный 4 9 44" xfId="0"/>
    <cellStyle name="Обычный 4 9 45" xfId="0"/>
    <cellStyle name="Обычный 4 9 46" xfId="0"/>
    <cellStyle name="Обычный 4 9 47" xfId="0"/>
    <cellStyle name="Обычный 4 9 48" xfId="0"/>
    <cellStyle name="Обычный 4 9 49" xfId="0"/>
    <cellStyle name="Обычный 4 9 5" xfId="0"/>
    <cellStyle name="Обычный 4 9 50" xfId="0"/>
    <cellStyle name="Обычный 4 9 51" xfId="0"/>
    <cellStyle name="Обычный 4 9 52" xfId="0"/>
    <cellStyle name="Обычный 4 9 53" xfId="0"/>
    <cellStyle name="Обычный 4 9 54" xfId="0"/>
    <cellStyle name="Обычный 4 9 55" xfId="0"/>
    <cellStyle name="Обычный 4 9 56" xfId="0"/>
    <cellStyle name="Обычный 4 9 6" xfId="0"/>
    <cellStyle name="Обычный 4 9 7" xfId="0"/>
    <cellStyle name="Обычный 4 9 8" xfId="0"/>
    <cellStyle name="Обычный 4 9 9" xfId="0"/>
    <cellStyle name="Обычный 4 90" xfId="0"/>
    <cellStyle name="Обычный 4 91" xfId="0"/>
    <cellStyle name="Обычный 4 92" xfId="0"/>
    <cellStyle name="Обычный 4 93" xfId="0"/>
    <cellStyle name="Обычный 4 94" xfId="0"/>
    <cellStyle name="Обычный 4 95" xfId="0"/>
    <cellStyle name="Обычный 4 96" xfId="0"/>
    <cellStyle name="Обычный 4 97" xfId="0"/>
    <cellStyle name="Обычный 4 98" xfId="0"/>
    <cellStyle name="Обычный 4 99" xfId="0"/>
    <cellStyle name="Обычный 40" xfId="0"/>
    <cellStyle name="Обычный 41" xfId="0"/>
    <cellStyle name="Обычный 41 2" xfId="0"/>
    <cellStyle name="Обычный 42" xfId="0"/>
    <cellStyle name="Обычный 43" xfId="0"/>
    <cellStyle name="Обычный 44" xfId="0"/>
    <cellStyle name="Обычный 45" xfId="0"/>
    <cellStyle name="Обычный 46" xfId="0"/>
    <cellStyle name="Обычный 47" xfId="0"/>
    <cellStyle name="Обычный 48" xfId="0"/>
    <cellStyle name="Обычный 49" xfId="0"/>
    <cellStyle name="Обычный 5" xfId="0"/>
    <cellStyle name="Обычный 5 10" xfId="0"/>
    <cellStyle name="Обычный 5 10 2" xfId="0"/>
    <cellStyle name="Обычный 5 10 2 2" xfId="0"/>
    <cellStyle name="Обычный 5 10 2 2 2" xfId="0"/>
    <cellStyle name="Обычный 5 10 2 3" xfId="0"/>
    <cellStyle name="Обычный 5 10 2 3 2" xfId="0"/>
    <cellStyle name="Обычный 5 10 2 4" xfId="0"/>
    <cellStyle name="Обычный 5 10 2 4 2" xfId="0"/>
    <cellStyle name="Обычный 5 10 2 5" xfId="0"/>
    <cellStyle name="Обычный 5 10 3" xfId="0"/>
    <cellStyle name="Обычный 5 10 3 2" xfId="0"/>
    <cellStyle name="Обычный 5 10 3 2 2" xfId="0"/>
    <cellStyle name="Обычный 5 10 3 3" xfId="0"/>
    <cellStyle name="Обычный 5 10 3 3 2" xfId="0"/>
    <cellStyle name="Обычный 5 10 3 4" xfId="0"/>
    <cellStyle name="Обычный 5 10 3 4 2" xfId="0"/>
    <cellStyle name="Обычный 5 10 3 5" xfId="0"/>
    <cellStyle name="Обычный 5 10 4" xfId="0"/>
    <cellStyle name="Обычный 5 10 4 2" xfId="0"/>
    <cellStyle name="Обычный 5 10 5" xfId="0"/>
    <cellStyle name="Обычный 5 10 5 2" xfId="0"/>
    <cellStyle name="Обычный 5 10 6" xfId="0"/>
    <cellStyle name="Обычный 5 10 6 2" xfId="0"/>
    <cellStyle name="Обычный 5 10 7" xfId="0"/>
    <cellStyle name="Обычный 5 100" xfId="0"/>
    <cellStyle name="Обычный 5 101" xfId="0"/>
    <cellStyle name="Обычный 5 102" xfId="0"/>
    <cellStyle name="Обычный 5 103" xfId="0"/>
    <cellStyle name="Обычный 5 104" xfId="0"/>
    <cellStyle name="Обычный 5 105" xfId="0"/>
    <cellStyle name="Обычный 5 106" xfId="0"/>
    <cellStyle name="Обычный 5 107" xfId="0"/>
    <cellStyle name="Обычный 5 108" xfId="0"/>
    <cellStyle name="Обычный 5 109" xfId="0"/>
    <cellStyle name="Обычный 5 10_Без баланса" xfId="0"/>
    <cellStyle name="Обычный 5 11" xfId="0"/>
    <cellStyle name="Обычный 5 11 2" xfId="0"/>
    <cellStyle name="Обычный 5 11 2 2" xfId="0"/>
    <cellStyle name="Обычный 5 11 2 2 2" xfId="0"/>
    <cellStyle name="Обычный 5 11 2 2 3" xfId="0"/>
    <cellStyle name="Обычный 5 11 2 3" xfId="0"/>
    <cellStyle name="Обычный 5 11 2 3 2" xfId="0"/>
    <cellStyle name="Обычный 5 11 2 4" xfId="0"/>
    <cellStyle name="Обычный 5 11 2 4 2" xfId="0"/>
    <cellStyle name="Обычный 5 11 2 5" xfId="0"/>
    <cellStyle name="Обычный 5 11 3" xfId="0"/>
    <cellStyle name="Обычный 5 11 3 2" xfId="0"/>
    <cellStyle name="Обычный 5 11 4" xfId="0"/>
    <cellStyle name="Обычный 5 11 4 2" xfId="0"/>
    <cellStyle name="Обычный 5 11 5" xfId="0"/>
    <cellStyle name="Обычный 5 11 5 2" xfId="0"/>
    <cellStyle name="Обычный 5 11 6" xfId="0"/>
    <cellStyle name="Обычный 5 110" xfId="0"/>
    <cellStyle name="Обычный 5 111" xfId="0"/>
    <cellStyle name="Обычный 5 112" xfId="0"/>
    <cellStyle name="Обычный 5 113" xfId="0"/>
    <cellStyle name="Обычный 5 114" xfId="0"/>
    <cellStyle name="Обычный 5 115" xfId="0"/>
    <cellStyle name="Обычный 5 116" xfId="0"/>
    <cellStyle name="Обычный 5 117" xfId="0"/>
    <cellStyle name="Обычный 5 118" xfId="0"/>
    <cellStyle name="Обычный 5 11_Без баланса" xfId="0"/>
    <cellStyle name="Обычный 5 12" xfId="0"/>
    <cellStyle name="Обычный 5 12 2" xfId="0"/>
    <cellStyle name="Обычный 5 12 2 2" xfId="0"/>
    <cellStyle name="Обычный 5 12 3" xfId="0"/>
    <cellStyle name="Обычный 5 12 3 2" xfId="0"/>
    <cellStyle name="Обычный 5 12 4" xfId="0"/>
    <cellStyle name="Обычный 5 12 4 2" xfId="0"/>
    <cellStyle name="Обычный 5 12 5" xfId="0"/>
    <cellStyle name="Обычный 5 13" xfId="0"/>
    <cellStyle name="Обычный 5 13 2" xfId="0"/>
    <cellStyle name="Обычный 5 13 2 2" xfId="0"/>
    <cellStyle name="Обычный 5 13 3" xfId="0"/>
    <cellStyle name="Обычный 5 13 3 2" xfId="0"/>
    <cellStyle name="Обычный 5 13 4" xfId="0"/>
    <cellStyle name="Обычный 5 13 4 2" xfId="0"/>
    <cellStyle name="Обычный 5 13 5" xfId="0"/>
    <cellStyle name="Обычный 5 14" xfId="0"/>
    <cellStyle name="Обычный 5 14 2" xfId="0"/>
    <cellStyle name="Обычный 5 14 3" xfId="0"/>
    <cellStyle name="Обычный 5 15" xfId="0"/>
    <cellStyle name="Обычный 5 15 2" xfId="0"/>
    <cellStyle name="Обычный 5 15 3" xfId="0"/>
    <cellStyle name="Обычный 5 16" xfId="0"/>
    <cellStyle name="Обычный 5 16 2" xfId="0"/>
    <cellStyle name="Обычный 5 16 3" xfId="0"/>
    <cellStyle name="Обычный 5 17" xfId="0"/>
    <cellStyle name="Обычный 5 17 2" xfId="0"/>
    <cellStyle name="Обычный 5 17 3" xfId="0"/>
    <cellStyle name="Обычный 5 18" xfId="0"/>
    <cellStyle name="Обычный 5 18 2" xfId="0"/>
    <cellStyle name="Обычный 5 18 3" xfId="0"/>
    <cellStyle name="Обычный 5 19" xfId="0"/>
    <cellStyle name="Обычный 5 19 2" xfId="0"/>
    <cellStyle name="Обычный 5 19 3" xfId="0"/>
    <cellStyle name="Обычный 5 2" xfId="0"/>
    <cellStyle name="Обычный 5 2 10" xfId="0"/>
    <cellStyle name="Обычный 5 2 10 2" xfId="0"/>
    <cellStyle name="Обычный 5 2 10 2 2" xfId="0"/>
    <cellStyle name="Обычный 5 2 10 2 2 2" xfId="0"/>
    <cellStyle name="Обычный 5 2 10 2 3" xfId="0"/>
    <cellStyle name="Обычный 5 2 10 2 3 2" xfId="0"/>
    <cellStyle name="Обычный 5 2 10 2 4" xfId="0"/>
    <cellStyle name="Обычный 5 2 10 2 4 2" xfId="0"/>
    <cellStyle name="Обычный 5 2 10 2 5" xfId="0"/>
    <cellStyle name="Обычный 5 2 10 3" xfId="0"/>
    <cellStyle name="Обычный 5 2 10 3 2" xfId="0"/>
    <cellStyle name="Обычный 5 2 10 4" xfId="0"/>
    <cellStyle name="Обычный 5 2 10 4 2" xfId="0"/>
    <cellStyle name="Обычный 5 2 10 5" xfId="0"/>
    <cellStyle name="Обычный 5 2 10 5 2" xfId="0"/>
    <cellStyle name="Обычный 5 2 10 6" xfId="0"/>
    <cellStyle name="Обычный 5 2 10_Без баланса" xfId="0"/>
    <cellStyle name="Обычный 5 2 11" xfId="0"/>
    <cellStyle name="Обычный 5 2 11 2" xfId="0"/>
    <cellStyle name="Обычный 5 2 11 2 2" xfId="0"/>
    <cellStyle name="Обычный 5 2 11 3" xfId="0"/>
    <cellStyle name="Обычный 5 2 11 3 2" xfId="0"/>
    <cellStyle name="Обычный 5 2 11 4" xfId="0"/>
    <cellStyle name="Обычный 5 2 11 4 2" xfId="0"/>
    <cellStyle name="Обычный 5 2 11 5" xfId="0"/>
    <cellStyle name="Обычный 5 2 12" xfId="0"/>
    <cellStyle name="Обычный 5 2 12 2" xfId="0"/>
    <cellStyle name="Обычный 5 2 12 2 2" xfId="0"/>
    <cellStyle name="Обычный 5 2 12 3" xfId="0"/>
    <cellStyle name="Обычный 5 2 12 3 2" xfId="0"/>
    <cellStyle name="Обычный 5 2 12 4" xfId="0"/>
    <cellStyle name="Обычный 5 2 12 4 2" xfId="0"/>
    <cellStyle name="Обычный 5 2 12 5" xfId="0"/>
    <cellStyle name="Обычный 5 2 13" xfId="0"/>
    <cellStyle name="Обычный 5 2 13 2" xfId="0"/>
    <cellStyle name="Обычный 5 2 13 2 2" xfId="0"/>
    <cellStyle name="Обычный 5 2 13 3" xfId="0"/>
    <cellStyle name="Обычный 5 2 13 3 2" xfId="0"/>
    <cellStyle name="Обычный 5 2 13 4" xfId="0"/>
    <cellStyle name="Обычный 5 2 13 4 2" xfId="0"/>
    <cellStyle name="Обычный 5 2 13 5" xfId="0"/>
    <cellStyle name="Обычный 5 2 14" xfId="0"/>
    <cellStyle name="Обычный 5 2 14 2" xfId="0"/>
    <cellStyle name="Обычный 5 2 14 2 2" xfId="0"/>
    <cellStyle name="Обычный 5 2 14 3" xfId="0"/>
    <cellStyle name="Обычный 5 2 14 3 2" xfId="0"/>
    <cellStyle name="Обычный 5 2 14 4" xfId="0"/>
    <cellStyle name="Обычный 5 2 14 4 2" xfId="0"/>
    <cellStyle name="Обычный 5 2 14 5" xfId="0"/>
    <cellStyle name="Обычный 5 2 15" xfId="0"/>
    <cellStyle name="Обычный 5 2 15 2" xfId="0"/>
    <cellStyle name="Обычный 5 2 16" xfId="0"/>
    <cellStyle name="Обычный 5 2 16 2" xfId="0"/>
    <cellStyle name="Обычный 5 2 17" xfId="0"/>
    <cellStyle name="Обычный 5 2 17 2" xfId="0"/>
    <cellStyle name="Обычный 5 2 18" xfId="0"/>
    <cellStyle name="Обычный 5 2 19" xfId="0"/>
    <cellStyle name="Обычный 5 2 2" xfId="0"/>
    <cellStyle name="Обычный 5 2 2 10" xfId="0"/>
    <cellStyle name="Обычный 5 2 2 10 2" xfId="0"/>
    <cellStyle name="Обычный 5 2 2 10 2 2" xfId="0"/>
    <cellStyle name="Обычный 5 2 2 10 3" xfId="0"/>
    <cellStyle name="Обычный 5 2 2 10 3 2" xfId="0"/>
    <cellStyle name="Обычный 5 2 2 10 4" xfId="0"/>
    <cellStyle name="Обычный 5 2 2 10 4 2" xfId="0"/>
    <cellStyle name="Обычный 5 2 2 10 5" xfId="0"/>
    <cellStyle name="Обычный 5 2 2 11" xfId="0"/>
    <cellStyle name="Обычный 5 2 2 11 2" xfId="0"/>
    <cellStyle name="Обычный 5 2 2 11 2 2" xfId="0"/>
    <cellStyle name="Обычный 5 2 2 11 3" xfId="0"/>
    <cellStyle name="Обычный 5 2 2 11 3 2" xfId="0"/>
    <cellStyle name="Обычный 5 2 2 11 4" xfId="0"/>
    <cellStyle name="Обычный 5 2 2 11 4 2" xfId="0"/>
    <cellStyle name="Обычный 5 2 2 11 5" xfId="0"/>
    <cellStyle name="Обычный 5 2 2 12" xfId="0"/>
    <cellStyle name="Обычный 5 2 2 12 2" xfId="0"/>
    <cellStyle name="Обычный 5 2 2 13" xfId="0"/>
    <cellStyle name="Обычный 5 2 2 13 2" xfId="0"/>
    <cellStyle name="Обычный 5 2 2 14" xfId="0"/>
    <cellStyle name="Обычный 5 2 2 14 2" xfId="0"/>
    <cellStyle name="Обычный 5 2 2 15" xfId="0"/>
    <cellStyle name="Обычный 5 2 2 2" xfId="0"/>
    <cellStyle name="Обычный 5 2 2 2 10" xfId="0"/>
    <cellStyle name="Обычный 5 2 2 2 10 2" xfId="0"/>
    <cellStyle name="Обычный 5 2 2 2 10 2 2" xfId="0"/>
    <cellStyle name="Обычный 5 2 2 2 10 3" xfId="0"/>
    <cellStyle name="Обычный 5 2 2 2 10 3 2" xfId="0"/>
    <cellStyle name="Обычный 5 2 2 2 10 4" xfId="0"/>
    <cellStyle name="Обычный 5 2 2 2 10 4 2" xfId="0"/>
    <cellStyle name="Обычный 5 2 2 2 10 5" xfId="0"/>
    <cellStyle name="Обычный 5 2 2 2 11" xfId="0"/>
    <cellStyle name="Обычный 5 2 2 2 11 2" xfId="0"/>
    <cellStyle name="Обычный 5 2 2 2 12" xfId="0"/>
    <cellStyle name="Обычный 5 2 2 2 12 2" xfId="0"/>
    <cellStyle name="Обычный 5 2 2 2 13" xfId="0"/>
    <cellStyle name="Обычный 5 2 2 2 13 2" xfId="0"/>
    <cellStyle name="Обычный 5 2 2 2 14" xfId="0"/>
    <cellStyle name="Обычный 5 2 2 2 2" xfId="0"/>
    <cellStyle name="Обычный 5 2 2 2 2 2" xfId="0"/>
    <cellStyle name="Обычный 5 2 2 2 2 2 10" xfId="0"/>
    <cellStyle name="Обычный 5 2 2 2 2 2 11" xfId="0"/>
    <cellStyle name="Обычный 5 2 2 2 2 2 12" xfId="0"/>
    <cellStyle name="Обычный 5 2 2 2 2 2 13" xfId="0"/>
    <cellStyle name="Обычный 5 2 2 2 2 2 14" xfId="0"/>
    <cellStyle name="Обычный 5 2 2 2 2 2 15" xfId="0"/>
    <cellStyle name="Обычный 5 2 2 2 2 2 16" xfId="0"/>
    <cellStyle name="Обычный 5 2 2 2 2 2 17" xfId="0"/>
    <cellStyle name="Обычный 5 2 2 2 2 2 18" xfId="0"/>
    <cellStyle name="Обычный 5 2 2 2 2 2 19" xfId="0"/>
    <cellStyle name="Обычный 5 2 2 2 2 2 2" xfId="0"/>
    <cellStyle name="Обычный 5 2 2 2 2 2 2 2" xfId="0"/>
    <cellStyle name="Обычный 5 2 2 2 2 2 2 2 2" xfId="0"/>
    <cellStyle name="Обычный 5 2 2 2 2 2 2 2 2 2" xfId="0"/>
    <cellStyle name="Обычный 5 2 2 2 2 2 2 2 3" xfId="0"/>
    <cellStyle name="Обычный 5 2 2 2 2 2 2 2 3 2" xfId="0"/>
    <cellStyle name="Обычный 5 2 2 2 2 2 2 2 4" xfId="0"/>
    <cellStyle name="Обычный 5 2 2 2 2 2 2 2 4 2" xfId="0"/>
    <cellStyle name="Обычный 5 2 2 2 2 2 2 2 5" xfId="0"/>
    <cellStyle name="Обычный 5 2 2 2 2 2 2 3" xfId="0"/>
    <cellStyle name="Обычный 5 2 2 2 2 2 2 3 2" xfId="0"/>
    <cellStyle name="Обычный 5 2 2 2 2 2 2 3 2 2" xfId="0"/>
    <cellStyle name="Обычный 5 2 2 2 2 2 2 3 3" xfId="0"/>
    <cellStyle name="Обычный 5 2 2 2 2 2 2 3 3 2" xfId="0"/>
    <cellStyle name="Обычный 5 2 2 2 2 2 2 3 4" xfId="0"/>
    <cellStyle name="Обычный 5 2 2 2 2 2 2 3 4 2" xfId="0"/>
    <cellStyle name="Обычный 5 2 2 2 2 2 2 3 5" xfId="0"/>
    <cellStyle name="Обычный 5 2 2 2 2 2 2 4" xfId="0"/>
    <cellStyle name="Обычный 5 2 2 2 2 2 2 4 2" xfId="0"/>
    <cellStyle name="Обычный 5 2 2 2 2 2 2 5" xfId="0"/>
    <cellStyle name="Обычный 5 2 2 2 2 2 2 5 2" xfId="0"/>
    <cellStyle name="Обычный 5 2 2 2 2 2 2 6" xfId="0"/>
    <cellStyle name="Обычный 5 2 2 2 2 2 2 6 2" xfId="0"/>
    <cellStyle name="Обычный 5 2 2 2 2 2 2 7" xfId="0"/>
    <cellStyle name="Обычный 5 2 2 2 2 2 20" xfId="0"/>
    <cellStyle name="Обычный 5 2 2 2 2 2 21" xfId="0"/>
    <cellStyle name="Обычный 5 2 2 2 2 2 22" xfId="0"/>
    <cellStyle name="Обычный 5 2 2 2 2 2 23" xfId="0"/>
    <cellStyle name="Обычный 5 2 2 2 2 2 24" xfId="0"/>
    <cellStyle name="Обычный 5 2 2 2 2 2 2_Без баланса" xfId="0"/>
    <cellStyle name="Обычный 5 2 2 2 2 2 3" xfId="0"/>
    <cellStyle name="Обычный 5 2 2 2 2 2 3 2" xfId="0"/>
    <cellStyle name="Обычный 5 2 2 2 2 2 3 2 2" xfId="0"/>
    <cellStyle name="Обычный 5 2 2 2 2 2 3 2 2 2" xfId="0"/>
    <cellStyle name="Обычный 5 2 2 2 2 2 3 2 3" xfId="0"/>
    <cellStyle name="Обычный 5 2 2 2 2 2 3 2 3 2" xfId="0"/>
    <cellStyle name="Обычный 5 2 2 2 2 2 3 2 4" xfId="0"/>
    <cellStyle name="Обычный 5 2 2 2 2 2 3 2 4 2" xfId="0"/>
    <cellStyle name="Обычный 5 2 2 2 2 2 3 2 5" xfId="0"/>
    <cellStyle name="Обычный 5 2 2 2 2 2 3 3" xfId="0"/>
    <cellStyle name="Обычный 5 2 2 2 2 2 3 3 2" xfId="0"/>
    <cellStyle name="Обычный 5 2 2 2 2 2 3 4" xfId="0"/>
    <cellStyle name="Обычный 5 2 2 2 2 2 3 4 2" xfId="0"/>
    <cellStyle name="Обычный 5 2 2 2 2 2 3 5" xfId="0"/>
    <cellStyle name="Обычный 5 2 2 2 2 2 3 5 2" xfId="0"/>
    <cellStyle name="Обычный 5 2 2 2 2 2 3 6" xfId="0"/>
    <cellStyle name="Обычный 5 2 2 2 2 2 4" xfId="0"/>
    <cellStyle name="Обычный 5 2 2 2 2 2 4 2" xfId="0"/>
    <cellStyle name="Обычный 5 2 2 2 2 2 4 2 2" xfId="0"/>
    <cellStyle name="Обычный 5 2 2 2 2 2 4 3" xfId="0"/>
    <cellStyle name="Обычный 5 2 2 2 2 2 4 3 2" xfId="0"/>
    <cellStyle name="Обычный 5 2 2 2 2 2 4 4" xfId="0"/>
    <cellStyle name="Обычный 5 2 2 2 2 2 4 4 2" xfId="0"/>
    <cellStyle name="Обычный 5 2 2 2 2 2 4 5" xfId="0"/>
    <cellStyle name="Обычный 5 2 2 2 2 2 5" xfId="0"/>
    <cellStyle name="Обычный 5 2 2 2 2 2 5 2" xfId="0"/>
    <cellStyle name="Обычный 5 2 2 2 2 2 6" xfId="0"/>
    <cellStyle name="Обычный 5 2 2 2 2 2 6 2" xfId="0"/>
    <cellStyle name="Обычный 5 2 2 2 2 2 7" xfId="0"/>
    <cellStyle name="Обычный 5 2 2 2 2 2 7 2" xfId="0"/>
    <cellStyle name="Обычный 5 2 2 2 2 2 8" xfId="0"/>
    <cellStyle name="Обычный 5 2 2 2 2 2 9" xfId="0"/>
    <cellStyle name="Обычный 5 2 2 2 2 2_Без баланса" xfId="0"/>
    <cellStyle name="Обычный 5 2 2 2 2 3" xfId="0"/>
    <cellStyle name="Обычный 5 2 2 2 2 3 2" xfId="0"/>
    <cellStyle name="Обычный 5 2 2 2 2 3 2 2" xfId="0"/>
    <cellStyle name="Обычный 5 2 2 2 2 3 2 2 2" xfId="0"/>
    <cellStyle name="Обычный 5 2 2 2 2 3 2 3" xfId="0"/>
    <cellStyle name="Обычный 5 2 2 2 2 3 2 3 2" xfId="0"/>
    <cellStyle name="Обычный 5 2 2 2 2 3 2 4" xfId="0"/>
    <cellStyle name="Обычный 5 2 2 2 2 3 2 4 2" xfId="0"/>
    <cellStyle name="Обычный 5 2 2 2 2 3 2 5" xfId="0"/>
    <cellStyle name="Обычный 5 2 2 2 2 3 3" xfId="0"/>
    <cellStyle name="Обычный 5 2 2 2 2 3 3 2" xfId="0"/>
    <cellStyle name="Обычный 5 2 2 2 2 3 3 2 2" xfId="0"/>
    <cellStyle name="Обычный 5 2 2 2 2 3 3 3" xfId="0"/>
    <cellStyle name="Обычный 5 2 2 2 2 3 3 3 2" xfId="0"/>
    <cellStyle name="Обычный 5 2 2 2 2 3 3 4" xfId="0"/>
    <cellStyle name="Обычный 5 2 2 2 2 3 3 4 2" xfId="0"/>
    <cellStyle name="Обычный 5 2 2 2 2 3 3 5" xfId="0"/>
    <cellStyle name="Обычный 5 2 2 2 2 3 4" xfId="0"/>
    <cellStyle name="Обычный 5 2 2 2 2 3 4 2" xfId="0"/>
    <cellStyle name="Обычный 5 2 2 2 2 3 5" xfId="0"/>
    <cellStyle name="Обычный 5 2 2 2 2 3 5 2" xfId="0"/>
    <cellStyle name="Обычный 5 2 2 2 2 3 6" xfId="0"/>
    <cellStyle name="Обычный 5 2 2 2 2 3 6 2" xfId="0"/>
    <cellStyle name="Обычный 5 2 2 2 2 3 7" xfId="0"/>
    <cellStyle name="Обычный 5 2 2 2 2 3_Без баланса" xfId="0"/>
    <cellStyle name="Обычный 5 2 2 2 2 4" xfId="0"/>
    <cellStyle name="Обычный 5 2 2 2 2 4 2" xfId="0"/>
    <cellStyle name="Обычный 5 2 2 2 2 4 2 2" xfId="0"/>
    <cellStyle name="Обычный 5 2 2 2 2 4 2 2 2" xfId="0"/>
    <cellStyle name="Обычный 5 2 2 2 2 4 2 3" xfId="0"/>
    <cellStyle name="Обычный 5 2 2 2 2 4 2 3 2" xfId="0"/>
    <cellStyle name="Обычный 5 2 2 2 2 4 2 4" xfId="0"/>
    <cellStyle name="Обычный 5 2 2 2 2 4 2 4 2" xfId="0"/>
    <cellStyle name="Обычный 5 2 2 2 2 4 2 5" xfId="0"/>
    <cellStyle name="Обычный 5 2 2 2 2 4 3" xfId="0"/>
    <cellStyle name="Обычный 5 2 2 2 2 4 3 2" xfId="0"/>
    <cellStyle name="Обычный 5 2 2 2 2 4 4" xfId="0"/>
    <cellStyle name="Обычный 5 2 2 2 2 4 4 2" xfId="0"/>
    <cellStyle name="Обычный 5 2 2 2 2 4 5" xfId="0"/>
    <cellStyle name="Обычный 5 2 2 2 2 4 5 2" xfId="0"/>
    <cellStyle name="Обычный 5 2 2 2 2 4 6" xfId="0"/>
    <cellStyle name="Обычный 5 2 2 2 2 5" xfId="0"/>
    <cellStyle name="Обычный 5 2 2 2 2 5 2" xfId="0"/>
    <cellStyle name="Обычный 5 2 2 2 2 5 2 2" xfId="0"/>
    <cellStyle name="Обычный 5 2 2 2 2 5 3" xfId="0"/>
    <cellStyle name="Обычный 5 2 2 2 2 5 3 2" xfId="0"/>
    <cellStyle name="Обычный 5 2 2 2 2 5 4" xfId="0"/>
    <cellStyle name="Обычный 5 2 2 2 2 5 4 2" xfId="0"/>
    <cellStyle name="Обычный 5 2 2 2 2 5 5" xfId="0"/>
    <cellStyle name="Обычный 5 2 2 2 2 6" xfId="0"/>
    <cellStyle name="Обычный 5 2 2 2 2 6 2" xfId="0"/>
    <cellStyle name="Обычный 5 2 2 2 2 7" xfId="0"/>
    <cellStyle name="Обычный 5 2 2 2 2 7 2" xfId="0"/>
    <cellStyle name="Обычный 5 2 2 2 2 8" xfId="0"/>
    <cellStyle name="Обычный 5 2 2 2 2 8 2" xfId="0"/>
    <cellStyle name="Обычный 5 2 2 2 2 9" xfId="0"/>
    <cellStyle name="Обычный 5 2 2 2 2_Без баланса" xfId="0"/>
    <cellStyle name="Обычный 5 2 2 2 3" xfId="0"/>
    <cellStyle name="Обычный 5 2 2 2 3 2" xfId="0"/>
    <cellStyle name="Обычный 5 2 2 2 3 2 2" xfId="0"/>
    <cellStyle name="Обычный 5 2 2 2 3 2 2 2" xfId="0"/>
    <cellStyle name="Обычный 5 2 2 2 3 2 2 2 2" xfId="0"/>
    <cellStyle name="Обычный 5 2 2 2 3 2 2 3" xfId="0"/>
    <cellStyle name="Обычный 5 2 2 2 3 2 2 3 2" xfId="0"/>
    <cellStyle name="Обычный 5 2 2 2 3 2 2 4" xfId="0"/>
    <cellStyle name="Обычный 5 2 2 2 3 2 2 4 2" xfId="0"/>
    <cellStyle name="Обычный 5 2 2 2 3 2 2 5" xfId="0"/>
    <cellStyle name="Обычный 5 2 2 2 3 2 3" xfId="0"/>
    <cellStyle name="Обычный 5 2 2 2 3 2 3 2" xfId="0"/>
    <cellStyle name="Обычный 5 2 2 2 3 2 3 2 2" xfId="0"/>
    <cellStyle name="Обычный 5 2 2 2 3 2 3 3" xfId="0"/>
    <cellStyle name="Обычный 5 2 2 2 3 2 3 3 2" xfId="0"/>
    <cellStyle name="Обычный 5 2 2 2 3 2 3 4" xfId="0"/>
    <cellStyle name="Обычный 5 2 2 2 3 2 3 4 2" xfId="0"/>
    <cellStyle name="Обычный 5 2 2 2 3 2 3 5" xfId="0"/>
    <cellStyle name="Обычный 5 2 2 2 3 2 4" xfId="0"/>
    <cellStyle name="Обычный 5 2 2 2 3 2 4 2" xfId="0"/>
    <cellStyle name="Обычный 5 2 2 2 3 2 5" xfId="0"/>
    <cellStyle name="Обычный 5 2 2 2 3 2 5 2" xfId="0"/>
    <cellStyle name="Обычный 5 2 2 2 3 2 6" xfId="0"/>
    <cellStyle name="Обычный 5 2 2 2 3 2 6 2" xfId="0"/>
    <cellStyle name="Обычный 5 2 2 2 3 2 7" xfId="0"/>
    <cellStyle name="Обычный 5 2 2 2 3 2_Без баланса" xfId="0"/>
    <cellStyle name="Обычный 5 2 2 2 3 3" xfId="0"/>
    <cellStyle name="Обычный 5 2 2 2 3 3 2" xfId="0"/>
    <cellStyle name="Обычный 5 2 2 2 3 3 2 2" xfId="0"/>
    <cellStyle name="Обычный 5 2 2 2 3 3 2 2 2" xfId="0"/>
    <cellStyle name="Обычный 5 2 2 2 3 3 2 3" xfId="0"/>
    <cellStyle name="Обычный 5 2 2 2 3 3 2 3 2" xfId="0"/>
    <cellStyle name="Обычный 5 2 2 2 3 3 2 4" xfId="0"/>
    <cellStyle name="Обычный 5 2 2 2 3 3 2 4 2" xfId="0"/>
    <cellStyle name="Обычный 5 2 2 2 3 3 2 5" xfId="0"/>
    <cellStyle name="Обычный 5 2 2 2 3 3 3" xfId="0"/>
    <cellStyle name="Обычный 5 2 2 2 3 3 3 2" xfId="0"/>
    <cellStyle name="Обычный 5 2 2 2 3 3 4" xfId="0"/>
    <cellStyle name="Обычный 5 2 2 2 3 3 4 2" xfId="0"/>
    <cellStyle name="Обычный 5 2 2 2 3 3 5" xfId="0"/>
    <cellStyle name="Обычный 5 2 2 2 3 3 5 2" xfId="0"/>
    <cellStyle name="Обычный 5 2 2 2 3 3 6" xfId="0"/>
    <cellStyle name="Обычный 5 2 2 2 3 4" xfId="0"/>
    <cellStyle name="Обычный 5 2 2 2 3 4 2" xfId="0"/>
    <cellStyle name="Обычный 5 2 2 2 3 4 2 2" xfId="0"/>
    <cellStyle name="Обычный 5 2 2 2 3 4 3" xfId="0"/>
    <cellStyle name="Обычный 5 2 2 2 3 4 3 2" xfId="0"/>
    <cellStyle name="Обычный 5 2 2 2 3 4 4" xfId="0"/>
    <cellStyle name="Обычный 5 2 2 2 3 4 4 2" xfId="0"/>
    <cellStyle name="Обычный 5 2 2 2 3 4 5" xfId="0"/>
    <cellStyle name="Обычный 5 2 2 2 3 5" xfId="0"/>
    <cellStyle name="Обычный 5 2 2 2 3 5 2" xfId="0"/>
    <cellStyle name="Обычный 5 2 2 2 3 6" xfId="0"/>
    <cellStyle name="Обычный 5 2 2 2 3 6 2" xfId="0"/>
    <cellStyle name="Обычный 5 2 2 2 3 7" xfId="0"/>
    <cellStyle name="Обычный 5 2 2 2 3 7 2" xfId="0"/>
    <cellStyle name="Обычный 5 2 2 2 3 8" xfId="0"/>
    <cellStyle name="Обычный 5 2 2 2 3_Без баланса" xfId="0"/>
    <cellStyle name="Обычный 5 2 2 2 4" xfId="0"/>
    <cellStyle name="Обычный 5 2 2 2 4 2" xfId="0"/>
    <cellStyle name="Обычный 5 2 2 2 4 2 2" xfId="0"/>
    <cellStyle name="Обычный 5 2 2 2 4 2 2 2" xfId="0"/>
    <cellStyle name="Обычный 5 2 2 2 4 2 2 2 2" xfId="0"/>
    <cellStyle name="Обычный 5 2 2 2 4 2 2 3" xfId="0"/>
    <cellStyle name="Обычный 5 2 2 2 4 2 2 3 2" xfId="0"/>
    <cellStyle name="Обычный 5 2 2 2 4 2 2 4" xfId="0"/>
    <cellStyle name="Обычный 5 2 2 2 4 2 2 4 2" xfId="0"/>
    <cellStyle name="Обычный 5 2 2 2 4 2 2 5" xfId="0"/>
    <cellStyle name="Обычный 5 2 2 2 4 2 3" xfId="0"/>
    <cellStyle name="Обычный 5 2 2 2 4 2 3 2" xfId="0"/>
    <cellStyle name="Обычный 5 2 2 2 4 2 3 2 2" xfId="0"/>
    <cellStyle name="Обычный 5 2 2 2 4 2 3 3" xfId="0"/>
    <cellStyle name="Обычный 5 2 2 2 4 2 3 3 2" xfId="0"/>
    <cellStyle name="Обычный 5 2 2 2 4 2 3 4" xfId="0"/>
    <cellStyle name="Обычный 5 2 2 2 4 2 3 4 2" xfId="0"/>
    <cellStyle name="Обычный 5 2 2 2 4 2 3 5" xfId="0"/>
    <cellStyle name="Обычный 5 2 2 2 4 2 4" xfId="0"/>
    <cellStyle name="Обычный 5 2 2 2 4 2 4 2" xfId="0"/>
    <cellStyle name="Обычный 5 2 2 2 4 2 5" xfId="0"/>
    <cellStyle name="Обычный 5 2 2 2 4 2 5 2" xfId="0"/>
    <cellStyle name="Обычный 5 2 2 2 4 2 6" xfId="0"/>
    <cellStyle name="Обычный 5 2 2 2 4 2 6 2" xfId="0"/>
    <cellStyle name="Обычный 5 2 2 2 4 2 7" xfId="0"/>
    <cellStyle name="Обычный 5 2 2 2 4 2_Без баланса" xfId="0"/>
    <cellStyle name="Обычный 5 2 2 2 4 3" xfId="0"/>
    <cellStyle name="Обычный 5 2 2 2 4 3 2" xfId="0"/>
    <cellStyle name="Обычный 5 2 2 2 4 3 2 2" xfId="0"/>
    <cellStyle name="Обычный 5 2 2 2 4 3 3" xfId="0"/>
    <cellStyle name="Обычный 5 2 2 2 4 3 3 2" xfId="0"/>
    <cellStyle name="Обычный 5 2 2 2 4 3 4" xfId="0"/>
    <cellStyle name="Обычный 5 2 2 2 4 3 4 2" xfId="0"/>
    <cellStyle name="Обычный 5 2 2 2 4 3 5" xfId="0"/>
    <cellStyle name="Обычный 5 2 2 2 4 4" xfId="0"/>
    <cellStyle name="Обычный 5 2 2 2 4 4 2" xfId="0"/>
    <cellStyle name="Обычный 5 2 2 2 4 4 2 2" xfId="0"/>
    <cellStyle name="Обычный 5 2 2 2 4 4 3" xfId="0"/>
    <cellStyle name="Обычный 5 2 2 2 4 4 3 2" xfId="0"/>
    <cellStyle name="Обычный 5 2 2 2 4 4 4" xfId="0"/>
    <cellStyle name="Обычный 5 2 2 2 4 4 4 2" xfId="0"/>
    <cellStyle name="Обычный 5 2 2 2 4 4 5" xfId="0"/>
    <cellStyle name="Обычный 5 2 2 2 4 5" xfId="0"/>
    <cellStyle name="Обычный 5 2 2 2 4 5 2" xfId="0"/>
    <cellStyle name="Обычный 5 2 2 2 4 6" xfId="0"/>
    <cellStyle name="Обычный 5 2 2 2 4 6 2" xfId="0"/>
    <cellStyle name="Обычный 5 2 2 2 4 7" xfId="0"/>
    <cellStyle name="Обычный 5 2 2 2 4 7 2" xfId="0"/>
    <cellStyle name="Обычный 5 2 2 2 4 8" xfId="0"/>
    <cellStyle name="Обычный 5 2 2 2 4_Без баланса" xfId="0"/>
    <cellStyle name="Обычный 5 2 2 2 5" xfId="0"/>
    <cellStyle name="Обычный 5 2 2 2 5 10" xfId="0"/>
    <cellStyle name="Обычный 5 2 2 2 5 2" xfId="0"/>
    <cellStyle name="Обычный 5 2 2 2 5 2 2" xfId="0"/>
    <cellStyle name="Обычный 5 2 2 2 5 2 2 2" xfId="0"/>
    <cellStyle name="Обычный 5 2 2 2 5 2 2 2 2" xfId="0"/>
    <cellStyle name="Обычный 5 2 2 2 5 2 2 3" xfId="0"/>
    <cellStyle name="Обычный 5 2 2 2 5 2 2 3 2" xfId="0"/>
    <cellStyle name="Обычный 5 2 2 2 5 2 2 4" xfId="0"/>
    <cellStyle name="Обычный 5 2 2 2 5 2 2 4 2" xfId="0"/>
    <cellStyle name="Обычный 5 2 2 2 5 2 2 5" xfId="0"/>
    <cellStyle name="Обычный 5 2 2 2 5 2 3" xfId="0"/>
    <cellStyle name="Обычный 5 2 2 2 5 2 3 2" xfId="0"/>
    <cellStyle name="Обычный 5 2 2 2 5 2 4" xfId="0"/>
    <cellStyle name="Обычный 5 2 2 2 5 2 4 2" xfId="0"/>
    <cellStyle name="Обычный 5 2 2 2 5 2 5" xfId="0"/>
    <cellStyle name="Обычный 5 2 2 2 5 2 5 2" xfId="0"/>
    <cellStyle name="Обычный 5 2 2 2 5 2 6" xfId="0"/>
    <cellStyle name="Обычный 5 2 2 2 5 2_Без баланса" xfId="0"/>
    <cellStyle name="Обычный 5 2 2 2 5 3" xfId="0"/>
    <cellStyle name="Обычный 5 2 2 2 5 3 2" xfId="0"/>
    <cellStyle name="Обычный 5 2 2 2 5 3 2 2" xfId="0"/>
    <cellStyle name="Обычный 5 2 2 2 5 3 3" xfId="0"/>
    <cellStyle name="Обычный 5 2 2 2 5 3 3 2" xfId="0"/>
    <cellStyle name="Обычный 5 2 2 2 5 3 4" xfId="0"/>
    <cellStyle name="Обычный 5 2 2 2 5 3 4 2" xfId="0"/>
    <cellStyle name="Обычный 5 2 2 2 5 3 5" xfId="0"/>
    <cellStyle name="Обычный 5 2 2 2 5 4" xfId="0"/>
    <cellStyle name="Обычный 5 2 2 2 5 4 2" xfId="0"/>
    <cellStyle name="Обычный 5 2 2 2 5 4 2 2" xfId="0"/>
    <cellStyle name="Обычный 5 2 2 2 5 4 3" xfId="0"/>
    <cellStyle name="Обычный 5 2 2 2 5 4 3 2" xfId="0"/>
    <cellStyle name="Обычный 5 2 2 2 5 4 4" xfId="0"/>
    <cellStyle name="Обычный 5 2 2 2 5 4 4 2" xfId="0"/>
    <cellStyle name="Обычный 5 2 2 2 5 4 5" xfId="0"/>
    <cellStyle name="Обычный 5 2 2 2 5 5" xfId="0"/>
    <cellStyle name="Обычный 5 2 2 2 5 5 2" xfId="0"/>
    <cellStyle name="Обычный 5 2 2 2 5 5 2 2" xfId="0"/>
    <cellStyle name="Обычный 5 2 2 2 5 5 3" xfId="0"/>
    <cellStyle name="Обычный 5 2 2 2 5 5 3 2" xfId="0"/>
    <cellStyle name="Обычный 5 2 2 2 5 5 4" xfId="0"/>
    <cellStyle name="Обычный 5 2 2 2 5 5 4 2" xfId="0"/>
    <cellStyle name="Обычный 5 2 2 2 5 5 5" xfId="0"/>
    <cellStyle name="Обычный 5 2 2 2 5 6" xfId="0"/>
    <cellStyle name="Обычный 5 2 2 2 5 6 2" xfId="0"/>
    <cellStyle name="Обычный 5 2 2 2 5 6 2 2" xfId="0"/>
    <cellStyle name="Обычный 5 2 2 2 5 6 3" xfId="0"/>
    <cellStyle name="Обычный 5 2 2 2 5 6 3 2" xfId="0"/>
    <cellStyle name="Обычный 5 2 2 2 5 6 4" xfId="0"/>
    <cellStyle name="Обычный 5 2 2 2 5 6 4 2" xfId="0"/>
    <cellStyle name="Обычный 5 2 2 2 5 6 5" xfId="0"/>
    <cellStyle name="Обычный 5 2 2 2 5 7" xfId="0"/>
    <cellStyle name="Обычный 5 2 2 2 5 7 2" xfId="0"/>
    <cellStyle name="Обычный 5 2 2 2 5 8" xfId="0"/>
    <cellStyle name="Обычный 5 2 2 2 5 8 2" xfId="0"/>
    <cellStyle name="Обычный 5 2 2 2 5 9" xfId="0"/>
    <cellStyle name="Обычный 5 2 2 2 5 9 2" xfId="0"/>
    <cellStyle name="Обычный 5 2 2 2 5_Без баланса" xfId="0"/>
    <cellStyle name="Обычный 5 2 2 2 6" xfId="0"/>
    <cellStyle name="Обычный 5 2 2 2 6 2" xfId="0"/>
    <cellStyle name="Обычный 5 2 2 2 6 2 2" xfId="0"/>
    <cellStyle name="Обычный 5 2 2 2 6 2 2 2" xfId="0"/>
    <cellStyle name="Обычный 5 2 2 2 6 2 3" xfId="0"/>
    <cellStyle name="Обычный 5 2 2 2 6 2 3 2" xfId="0"/>
    <cellStyle name="Обычный 5 2 2 2 6 2 4" xfId="0"/>
    <cellStyle name="Обычный 5 2 2 2 6 2 4 2" xfId="0"/>
    <cellStyle name="Обычный 5 2 2 2 6 2 5" xfId="0"/>
    <cellStyle name="Обычный 5 2 2 2 6 3" xfId="0"/>
    <cellStyle name="Обычный 5 2 2 2 6 3 2" xfId="0"/>
    <cellStyle name="Обычный 5 2 2 2 6 3 2 2" xfId="0"/>
    <cellStyle name="Обычный 5 2 2 2 6 3 3" xfId="0"/>
    <cellStyle name="Обычный 5 2 2 2 6 3 3 2" xfId="0"/>
    <cellStyle name="Обычный 5 2 2 2 6 3 4" xfId="0"/>
    <cellStyle name="Обычный 5 2 2 2 6 3 4 2" xfId="0"/>
    <cellStyle name="Обычный 5 2 2 2 6 3 5" xfId="0"/>
    <cellStyle name="Обычный 5 2 2 2 6 4" xfId="0"/>
    <cellStyle name="Обычный 5 2 2 2 6 4 2" xfId="0"/>
    <cellStyle name="Обычный 5 2 2 2 6 5" xfId="0"/>
    <cellStyle name="Обычный 5 2 2 2 6 5 2" xfId="0"/>
    <cellStyle name="Обычный 5 2 2 2 6 6" xfId="0"/>
    <cellStyle name="Обычный 5 2 2 2 6 6 2" xfId="0"/>
    <cellStyle name="Обычный 5 2 2 2 6 7" xfId="0"/>
    <cellStyle name="Обычный 5 2 2 2 6_Без баланса" xfId="0"/>
    <cellStyle name="Обычный 5 2 2 2 7" xfId="0"/>
    <cellStyle name="Обычный 5 2 2 2 7 2" xfId="0"/>
    <cellStyle name="Обычный 5 2 2 2 7 2 2" xfId="0"/>
    <cellStyle name="Обычный 5 2 2 2 7 2 2 2" xfId="0"/>
    <cellStyle name="Обычный 5 2 2 2 7 2 3" xfId="0"/>
    <cellStyle name="Обычный 5 2 2 2 7 2 3 2" xfId="0"/>
    <cellStyle name="Обычный 5 2 2 2 7 2 4" xfId="0"/>
    <cellStyle name="Обычный 5 2 2 2 7 2 4 2" xfId="0"/>
    <cellStyle name="Обычный 5 2 2 2 7 2 5" xfId="0"/>
    <cellStyle name="Обычный 5 2 2 2 7 3" xfId="0"/>
    <cellStyle name="Обычный 5 2 2 2 7 3 2" xfId="0"/>
    <cellStyle name="Обычный 5 2 2 2 7 3 2 2" xfId="0"/>
    <cellStyle name="Обычный 5 2 2 2 7 3 3" xfId="0"/>
    <cellStyle name="Обычный 5 2 2 2 7 3 3 2" xfId="0"/>
    <cellStyle name="Обычный 5 2 2 2 7 3 4" xfId="0"/>
    <cellStyle name="Обычный 5 2 2 2 7 3 4 2" xfId="0"/>
    <cellStyle name="Обычный 5 2 2 2 7 3 5" xfId="0"/>
    <cellStyle name="Обычный 5 2 2 2 7 4" xfId="0"/>
    <cellStyle name="Обычный 5 2 2 2 7 4 2" xfId="0"/>
    <cellStyle name="Обычный 5 2 2 2 7 5" xfId="0"/>
    <cellStyle name="Обычный 5 2 2 2 7 5 2" xfId="0"/>
    <cellStyle name="Обычный 5 2 2 2 7 6" xfId="0"/>
    <cellStyle name="Обычный 5 2 2 2 7 6 2" xfId="0"/>
    <cellStyle name="Обычный 5 2 2 2 7 7" xfId="0"/>
    <cellStyle name="Обычный 5 2 2 2 7_Без баланса" xfId="0"/>
    <cellStyle name="Обычный 5 2 2 2 8" xfId="0"/>
    <cellStyle name="Обычный 5 2 2 2 8 2" xfId="0"/>
    <cellStyle name="Обычный 5 2 2 2 8 2 2" xfId="0"/>
    <cellStyle name="Обычный 5 2 2 2 8 2 2 2" xfId="0"/>
    <cellStyle name="Обычный 5 2 2 2 8 2 3" xfId="0"/>
    <cellStyle name="Обычный 5 2 2 2 8 2 3 2" xfId="0"/>
    <cellStyle name="Обычный 5 2 2 2 8 2 4" xfId="0"/>
    <cellStyle name="Обычный 5 2 2 2 8 2 4 2" xfId="0"/>
    <cellStyle name="Обычный 5 2 2 2 8 2 5" xfId="0"/>
    <cellStyle name="Обычный 5 2 2 2 8 3" xfId="0"/>
    <cellStyle name="Обычный 5 2 2 2 8 3 2" xfId="0"/>
    <cellStyle name="Обычный 5 2 2 2 8 4" xfId="0"/>
    <cellStyle name="Обычный 5 2 2 2 8 4 2" xfId="0"/>
    <cellStyle name="Обычный 5 2 2 2 8 5" xfId="0"/>
    <cellStyle name="Обычный 5 2 2 2 8 5 2" xfId="0"/>
    <cellStyle name="Обычный 5 2 2 2 8 6" xfId="0"/>
    <cellStyle name="Обычный 5 2 2 2 8_Без баланса" xfId="0"/>
    <cellStyle name="Обычный 5 2 2 2 9" xfId="0"/>
    <cellStyle name="Обычный 5 2 2 2 9 2" xfId="0"/>
    <cellStyle name="Обычный 5 2 2 2 9 2 2" xfId="0"/>
    <cellStyle name="Обычный 5 2 2 2 9 3" xfId="0"/>
    <cellStyle name="Обычный 5 2 2 2 9 3 2" xfId="0"/>
    <cellStyle name="Обычный 5 2 2 2 9 4" xfId="0"/>
    <cellStyle name="Обычный 5 2 2 2 9 4 2" xfId="0"/>
    <cellStyle name="Обычный 5 2 2 2 9 5" xfId="0"/>
    <cellStyle name="Обычный 5 2 2 2_Без баланса" xfId="0"/>
    <cellStyle name="Обычный 5 2 2 3" xfId="0"/>
    <cellStyle name="Обычный 5 2 2 3 10" xfId="0"/>
    <cellStyle name="Обычный 5 2 2 3 10 2" xfId="0"/>
    <cellStyle name="Обычный 5 2 2 3 11" xfId="0"/>
    <cellStyle name="Обычный 5 2 2 3 11 2" xfId="0"/>
    <cellStyle name="Обычный 5 2 2 3 12" xfId="0"/>
    <cellStyle name="Обычный 5 2 2 3 12 2" xfId="0"/>
    <cellStyle name="Обычный 5 2 2 3 13" xfId="0"/>
    <cellStyle name="Обычный 5 2 2 3 2" xfId="0"/>
    <cellStyle name="Обычный 5 2 2 3 2 2" xfId="0"/>
    <cellStyle name="Обычный 5 2 2 3 2 2 2" xfId="0"/>
    <cellStyle name="Обычный 5 2 2 3 2 2 2 2" xfId="0"/>
    <cellStyle name="Обычный 5 2 2 3 2 2 2 2 2" xfId="0"/>
    <cellStyle name="Обычный 5 2 2 3 2 2 2 3" xfId="0"/>
    <cellStyle name="Обычный 5 2 2 3 2 2 2 3 2" xfId="0"/>
    <cellStyle name="Обычный 5 2 2 3 2 2 2 4" xfId="0"/>
    <cellStyle name="Обычный 5 2 2 3 2 2 2 4 2" xfId="0"/>
    <cellStyle name="Обычный 5 2 2 3 2 2 2 5" xfId="0"/>
    <cellStyle name="Обычный 5 2 2 3 2 2 3" xfId="0"/>
    <cellStyle name="Обычный 5 2 2 3 2 2 3 2" xfId="0"/>
    <cellStyle name="Обычный 5 2 2 3 2 2 3 2 2" xfId="0"/>
    <cellStyle name="Обычный 5 2 2 3 2 2 3 3" xfId="0"/>
    <cellStyle name="Обычный 5 2 2 3 2 2 3 3 2" xfId="0"/>
    <cellStyle name="Обычный 5 2 2 3 2 2 3 4" xfId="0"/>
    <cellStyle name="Обычный 5 2 2 3 2 2 3 4 2" xfId="0"/>
    <cellStyle name="Обычный 5 2 2 3 2 2 3 5" xfId="0"/>
    <cellStyle name="Обычный 5 2 2 3 2 2 4" xfId="0"/>
    <cellStyle name="Обычный 5 2 2 3 2 2 4 2" xfId="0"/>
    <cellStyle name="Обычный 5 2 2 3 2 2 5" xfId="0"/>
    <cellStyle name="Обычный 5 2 2 3 2 2 5 2" xfId="0"/>
    <cellStyle name="Обычный 5 2 2 3 2 2 6" xfId="0"/>
    <cellStyle name="Обычный 5 2 2 3 2 2 6 2" xfId="0"/>
    <cellStyle name="Обычный 5 2 2 3 2 2 7" xfId="0"/>
    <cellStyle name="Обычный 5 2 2 3 2 2_Без баланса" xfId="0"/>
    <cellStyle name="Обычный 5 2 2 3 2 3" xfId="0"/>
    <cellStyle name="Обычный 5 2 2 3 2 3 2" xfId="0"/>
    <cellStyle name="Обычный 5 2 2 3 2 3 2 2" xfId="0"/>
    <cellStyle name="Обычный 5 2 2 3 2 3 2 2 2" xfId="0"/>
    <cellStyle name="Обычный 5 2 2 3 2 3 2 3" xfId="0"/>
    <cellStyle name="Обычный 5 2 2 3 2 3 2 3 2" xfId="0"/>
    <cellStyle name="Обычный 5 2 2 3 2 3 2 4" xfId="0"/>
    <cellStyle name="Обычный 5 2 2 3 2 3 2 4 2" xfId="0"/>
    <cellStyle name="Обычный 5 2 2 3 2 3 2 5" xfId="0"/>
    <cellStyle name="Обычный 5 2 2 3 2 3 3" xfId="0"/>
    <cellStyle name="Обычный 5 2 2 3 2 3 3 2" xfId="0"/>
    <cellStyle name="Обычный 5 2 2 3 2 3 4" xfId="0"/>
    <cellStyle name="Обычный 5 2 2 3 2 3 4 2" xfId="0"/>
    <cellStyle name="Обычный 5 2 2 3 2 3 5" xfId="0"/>
    <cellStyle name="Обычный 5 2 2 3 2 3 5 2" xfId="0"/>
    <cellStyle name="Обычный 5 2 2 3 2 3 6" xfId="0"/>
    <cellStyle name="Обычный 5 2 2 3 2 4" xfId="0"/>
    <cellStyle name="Обычный 5 2 2 3 2 4 2" xfId="0"/>
    <cellStyle name="Обычный 5 2 2 3 2 4 2 2" xfId="0"/>
    <cellStyle name="Обычный 5 2 2 3 2 4 3" xfId="0"/>
    <cellStyle name="Обычный 5 2 2 3 2 4 3 2" xfId="0"/>
    <cellStyle name="Обычный 5 2 2 3 2 4 4" xfId="0"/>
    <cellStyle name="Обычный 5 2 2 3 2 4 4 2" xfId="0"/>
    <cellStyle name="Обычный 5 2 2 3 2 4 5" xfId="0"/>
    <cellStyle name="Обычный 5 2 2 3 2 5" xfId="0"/>
    <cellStyle name="Обычный 5 2 2 3 2 5 2" xfId="0"/>
    <cellStyle name="Обычный 5 2 2 3 2 6" xfId="0"/>
    <cellStyle name="Обычный 5 2 2 3 2 6 2" xfId="0"/>
    <cellStyle name="Обычный 5 2 2 3 2 7" xfId="0"/>
    <cellStyle name="Обычный 5 2 2 3 2 7 2" xfId="0"/>
    <cellStyle name="Обычный 5 2 2 3 2 8" xfId="0"/>
    <cellStyle name="Обычный 5 2 2 3 2_Без баланса" xfId="0"/>
    <cellStyle name="Обычный 5 2 2 3 3" xfId="0"/>
    <cellStyle name="Обычный 5 2 2 3 3 2" xfId="0"/>
    <cellStyle name="Обычный 5 2 2 3 3 2 2" xfId="0"/>
    <cellStyle name="Обычный 5 2 2 3 3 2 2 2" xfId="0"/>
    <cellStyle name="Обычный 5 2 2 3 3 2 2 2 2" xfId="0"/>
    <cellStyle name="Обычный 5 2 2 3 3 2 2 3" xfId="0"/>
    <cellStyle name="Обычный 5 2 2 3 3 2 2 3 2" xfId="0"/>
    <cellStyle name="Обычный 5 2 2 3 3 2 2 4" xfId="0"/>
    <cellStyle name="Обычный 5 2 2 3 3 2 2 4 2" xfId="0"/>
    <cellStyle name="Обычный 5 2 2 3 3 2 2 5" xfId="0"/>
    <cellStyle name="Обычный 5 2 2 3 3 2 3" xfId="0"/>
    <cellStyle name="Обычный 5 2 2 3 3 2 3 2" xfId="0"/>
    <cellStyle name="Обычный 5 2 2 3 3 2 3 2 2" xfId="0"/>
    <cellStyle name="Обычный 5 2 2 3 3 2 3 3" xfId="0"/>
    <cellStyle name="Обычный 5 2 2 3 3 2 3 3 2" xfId="0"/>
    <cellStyle name="Обычный 5 2 2 3 3 2 3 4" xfId="0"/>
    <cellStyle name="Обычный 5 2 2 3 3 2 3 4 2" xfId="0"/>
    <cellStyle name="Обычный 5 2 2 3 3 2 3 5" xfId="0"/>
    <cellStyle name="Обычный 5 2 2 3 3 2 4" xfId="0"/>
    <cellStyle name="Обычный 5 2 2 3 3 2 4 2" xfId="0"/>
    <cellStyle name="Обычный 5 2 2 3 3 2 5" xfId="0"/>
    <cellStyle name="Обычный 5 2 2 3 3 2 5 2" xfId="0"/>
    <cellStyle name="Обычный 5 2 2 3 3 2 6" xfId="0"/>
    <cellStyle name="Обычный 5 2 2 3 3 2 6 2" xfId="0"/>
    <cellStyle name="Обычный 5 2 2 3 3 2 7" xfId="0"/>
    <cellStyle name="Обычный 5 2 2 3 3 2_Без баланса" xfId="0"/>
    <cellStyle name="Обычный 5 2 2 3 3 3" xfId="0"/>
    <cellStyle name="Обычный 5 2 2 3 3 3 2" xfId="0"/>
    <cellStyle name="Обычный 5 2 2 3 3 3 2 2" xfId="0"/>
    <cellStyle name="Обычный 5 2 2 3 3 3 3" xfId="0"/>
    <cellStyle name="Обычный 5 2 2 3 3 3 3 2" xfId="0"/>
    <cellStyle name="Обычный 5 2 2 3 3 3 4" xfId="0"/>
    <cellStyle name="Обычный 5 2 2 3 3 3 4 2" xfId="0"/>
    <cellStyle name="Обычный 5 2 2 3 3 3 5" xfId="0"/>
    <cellStyle name="Обычный 5 2 2 3 3 4" xfId="0"/>
    <cellStyle name="Обычный 5 2 2 3 3 4 2" xfId="0"/>
    <cellStyle name="Обычный 5 2 2 3 3 4 2 2" xfId="0"/>
    <cellStyle name="Обычный 5 2 2 3 3 4 3" xfId="0"/>
    <cellStyle name="Обычный 5 2 2 3 3 4 3 2" xfId="0"/>
    <cellStyle name="Обычный 5 2 2 3 3 4 4" xfId="0"/>
    <cellStyle name="Обычный 5 2 2 3 3 4 4 2" xfId="0"/>
    <cellStyle name="Обычный 5 2 2 3 3 4 5" xfId="0"/>
    <cellStyle name="Обычный 5 2 2 3 3 5" xfId="0"/>
    <cellStyle name="Обычный 5 2 2 3 3 5 2" xfId="0"/>
    <cellStyle name="Обычный 5 2 2 3 3 6" xfId="0"/>
    <cellStyle name="Обычный 5 2 2 3 3 6 2" xfId="0"/>
    <cellStyle name="Обычный 5 2 2 3 3 7" xfId="0"/>
    <cellStyle name="Обычный 5 2 2 3 3 7 2" xfId="0"/>
    <cellStyle name="Обычный 5 2 2 3 3 8" xfId="0"/>
    <cellStyle name="Обычный 5 2 2 3 3_Без баланса" xfId="0"/>
    <cellStyle name="Обычный 5 2 2 3 4" xfId="0"/>
    <cellStyle name="Обычный 5 2 2 3 4 10" xfId="0"/>
    <cellStyle name="Обычный 5 2 2 3 4 2" xfId="0"/>
    <cellStyle name="Обычный 5 2 2 3 4 2 2" xfId="0"/>
    <cellStyle name="Обычный 5 2 2 3 4 2 2 2" xfId="0"/>
    <cellStyle name="Обычный 5 2 2 3 4 2 2 2 2" xfId="0"/>
    <cellStyle name="Обычный 5 2 2 3 4 2 2 3" xfId="0"/>
    <cellStyle name="Обычный 5 2 2 3 4 2 2 3 2" xfId="0"/>
    <cellStyle name="Обычный 5 2 2 3 4 2 2 4" xfId="0"/>
    <cellStyle name="Обычный 5 2 2 3 4 2 2 4 2" xfId="0"/>
    <cellStyle name="Обычный 5 2 2 3 4 2 2 5" xfId="0"/>
    <cellStyle name="Обычный 5 2 2 3 4 2 3" xfId="0"/>
    <cellStyle name="Обычный 5 2 2 3 4 2 3 2" xfId="0"/>
    <cellStyle name="Обычный 5 2 2 3 4 2 4" xfId="0"/>
    <cellStyle name="Обычный 5 2 2 3 4 2 4 2" xfId="0"/>
    <cellStyle name="Обычный 5 2 2 3 4 2 5" xfId="0"/>
    <cellStyle name="Обычный 5 2 2 3 4 2 5 2" xfId="0"/>
    <cellStyle name="Обычный 5 2 2 3 4 2 6" xfId="0"/>
    <cellStyle name="Обычный 5 2 2 3 4 2_Без баланса" xfId="0"/>
    <cellStyle name="Обычный 5 2 2 3 4 3" xfId="0"/>
    <cellStyle name="Обычный 5 2 2 3 4 3 2" xfId="0"/>
    <cellStyle name="Обычный 5 2 2 3 4 3 2 2" xfId="0"/>
    <cellStyle name="Обычный 5 2 2 3 4 3 3" xfId="0"/>
    <cellStyle name="Обычный 5 2 2 3 4 3 3 2" xfId="0"/>
    <cellStyle name="Обычный 5 2 2 3 4 3 4" xfId="0"/>
    <cellStyle name="Обычный 5 2 2 3 4 3 4 2" xfId="0"/>
    <cellStyle name="Обычный 5 2 2 3 4 3 5" xfId="0"/>
    <cellStyle name="Обычный 5 2 2 3 4 4" xfId="0"/>
    <cellStyle name="Обычный 5 2 2 3 4 4 2" xfId="0"/>
    <cellStyle name="Обычный 5 2 2 3 4 4 2 2" xfId="0"/>
    <cellStyle name="Обычный 5 2 2 3 4 4 3" xfId="0"/>
    <cellStyle name="Обычный 5 2 2 3 4 4 3 2" xfId="0"/>
    <cellStyle name="Обычный 5 2 2 3 4 4 4" xfId="0"/>
    <cellStyle name="Обычный 5 2 2 3 4 4 4 2" xfId="0"/>
    <cellStyle name="Обычный 5 2 2 3 4 4 5" xfId="0"/>
    <cellStyle name="Обычный 5 2 2 3 4 5" xfId="0"/>
    <cellStyle name="Обычный 5 2 2 3 4 5 2" xfId="0"/>
    <cellStyle name="Обычный 5 2 2 3 4 5 2 2" xfId="0"/>
    <cellStyle name="Обычный 5 2 2 3 4 5 3" xfId="0"/>
    <cellStyle name="Обычный 5 2 2 3 4 5 3 2" xfId="0"/>
    <cellStyle name="Обычный 5 2 2 3 4 5 4" xfId="0"/>
    <cellStyle name="Обычный 5 2 2 3 4 5 4 2" xfId="0"/>
    <cellStyle name="Обычный 5 2 2 3 4 5 5" xfId="0"/>
    <cellStyle name="Обычный 5 2 2 3 4 6" xfId="0"/>
    <cellStyle name="Обычный 5 2 2 3 4 6 2" xfId="0"/>
    <cellStyle name="Обычный 5 2 2 3 4 6 2 2" xfId="0"/>
    <cellStyle name="Обычный 5 2 2 3 4 6 3" xfId="0"/>
    <cellStyle name="Обычный 5 2 2 3 4 6 3 2" xfId="0"/>
    <cellStyle name="Обычный 5 2 2 3 4 6 4" xfId="0"/>
    <cellStyle name="Обычный 5 2 2 3 4 6 4 2" xfId="0"/>
    <cellStyle name="Обычный 5 2 2 3 4 6 5" xfId="0"/>
    <cellStyle name="Обычный 5 2 2 3 4 7" xfId="0"/>
    <cellStyle name="Обычный 5 2 2 3 4 7 2" xfId="0"/>
    <cellStyle name="Обычный 5 2 2 3 4 8" xfId="0"/>
    <cellStyle name="Обычный 5 2 2 3 4 8 2" xfId="0"/>
    <cellStyle name="Обычный 5 2 2 3 4 9" xfId="0"/>
    <cellStyle name="Обычный 5 2 2 3 4 9 2" xfId="0"/>
    <cellStyle name="Обычный 5 2 2 3 4_Без баланса" xfId="0"/>
    <cellStyle name="Обычный 5 2 2 3 5" xfId="0"/>
    <cellStyle name="Обычный 5 2 2 3 5 2" xfId="0"/>
    <cellStyle name="Обычный 5 2 2 3 5 2 2" xfId="0"/>
    <cellStyle name="Обычный 5 2 2 3 5 2 2 2" xfId="0"/>
    <cellStyle name="Обычный 5 2 2 3 5 2 3" xfId="0"/>
    <cellStyle name="Обычный 5 2 2 3 5 2 3 2" xfId="0"/>
    <cellStyle name="Обычный 5 2 2 3 5 2 4" xfId="0"/>
    <cellStyle name="Обычный 5 2 2 3 5 2 4 2" xfId="0"/>
    <cellStyle name="Обычный 5 2 2 3 5 2 5" xfId="0"/>
    <cellStyle name="Обычный 5 2 2 3 5 3" xfId="0"/>
    <cellStyle name="Обычный 5 2 2 3 5 3 2" xfId="0"/>
    <cellStyle name="Обычный 5 2 2 3 5 3 2 2" xfId="0"/>
    <cellStyle name="Обычный 5 2 2 3 5 3 3" xfId="0"/>
    <cellStyle name="Обычный 5 2 2 3 5 3 3 2" xfId="0"/>
    <cellStyle name="Обычный 5 2 2 3 5 3 4" xfId="0"/>
    <cellStyle name="Обычный 5 2 2 3 5 3 4 2" xfId="0"/>
    <cellStyle name="Обычный 5 2 2 3 5 3 5" xfId="0"/>
    <cellStyle name="Обычный 5 2 2 3 5 4" xfId="0"/>
    <cellStyle name="Обычный 5 2 2 3 5 4 2" xfId="0"/>
    <cellStyle name="Обычный 5 2 2 3 5 5" xfId="0"/>
    <cellStyle name="Обычный 5 2 2 3 5 5 2" xfId="0"/>
    <cellStyle name="Обычный 5 2 2 3 5 6" xfId="0"/>
    <cellStyle name="Обычный 5 2 2 3 5 6 2" xfId="0"/>
    <cellStyle name="Обычный 5 2 2 3 5 7" xfId="0"/>
    <cellStyle name="Обычный 5 2 2 3 5_Без баланса" xfId="0"/>
    <cellStyle name="Обычный 5 2 2 3 6" xfId="0"/>
    <cellStyle name="Обычный 5 2 2 3 6 2" xfId="0"/>
    <cellStyle name="Обычный 5 2 2 3 6 2 2" xfId="0"/>
    <cellStyle name="Обычный 5 2 2 3 6 2 2 2" xfId="0"/>
    <cellStyle name="Обычный 5 2 2 3 6 2 3" xfId="0"/>
    <cellStyle name="Обычный 5 2 2 3 6 2 3 2" xfId="0"/>
    <cellStyle name="Обычный 5 2 2 3 6 2 4" xfId="0"/>
    <cellStyle name="Обычный 5 2 2 3 6 2 4 2" xfId="0"/>
    <cellStyle name="Обычный 5 2 2 3 6 2 5" xfId="0"/>
    <cellStyle name="Обычный 5 2 2 3 6 3" xfId="0"/>
    <cellStyle name="Обычный 5 2 2 3 6 3 2" xfId="0"/>
    <cellStyle name="Обычный 5 2 2 3 6 3 2 2" xfId="0"/>
    <cellStyle name="Обычный 5 2 2 3 6 3 3" xfId="0"/>
    <cellStyle name="Обычный 5 2 2 3 6 3 3 2" xfId="0"/>
    <cellStyle name="Обычный 5 2 2 3 6 3 4" xfId="0"/>
    <cellStyle name="Обычный 5 2 2 3 6 3 4 2" xfId="0"/>
    <cellStyle name="Обычный 5 2 2 3 6 3 5" xfId="0"/>
    <cellStyle name="Обычный 5 2 2 3 6 4" xfId="0"/>
    <cellStyle name="Обычный 5 2 2 3 6 4 2" xfId="0"/>
    <cellStyle name="Обычный 5 2 2 3 6 5" xfId="0"/>
    <cellStyle name="Обычный 5 2 2 3 6 5 2" xfId="0"/>
    <cellStyle name="Обычный 5 2 2 3 6 6" xfId="0"/>
    <cellStyle name="Обычный 5 2 2 3 6 6 2" xfId="0"/>
    <cellStyle name="Обычный 5 2 2 3 6 7" xfId="0"/>
    <cellStyle name="Обычный 5 2 2 3 6_Без баланса" xfId="0"/>
    <cellStyle name="Обычный 5 2 2 3 7" xfId="0"/>
    <cellStyle name="Обычный 5 2 2 3 7 2" xfId="0"/>
    <cellStyle name="Обычный 5 2 2 3 7 2 2" xfId="0"/>
    <cellStyle name="Обычный 5 2 2 3 7 2 2 2" xfId="0"/>
    <cellStyle name="Обычный 5 2 2 3 7 2 3" xfId="0"/>
    <cellStyle name="Обычный 5 2 2 3 7 2 3 2" xfId="0"/>
    <cellStyle name="Обычный 5 2 2 3 7 2 4" xfId="0"/>
    <cellStyle name="Обычный 5 2 2 3 7 2 4 2" xfId="0"/>
    <cellStyle name="Обычный 5 2 2 3 7 2 5" xfId="0"/>
    <cellStyle name="Обычный 5 2 2 3 7 3" xfId="0"/>
    <cellStyle name="Обычный 5 2 2 3 7 3 2" xfId="0"/>
    <cellStyle name="Обычный 5 2 2 3 7 4" xfId="0"/>
    <cellStyle name="Обычный 5 2 2 3 7 4 2" xfId="0"/>
    <cellStyle name="Обычный 5 2 2 3 7 5" xfId="0"/>
    <cellStyle name="Обычный 5 2 2 3 7 5 2" xfId="0"/>
    <cellStyle name="Обычный 5 2 2 3 7 6" xfId="0"/>
    <cellStyle name="Обычный 5 2 2 3 7_Без баланса" xfId="0"/>
    <cellStyle name="Обычный 5 2 2 3 8" xfId="0"/>
    <cellStyle name="Обычный 5 2 2 3 8 2" xfId="0"/>
    <cellStyle name="Обычный 5 2 2 3 8 2 2" xfId="0"/>
    <cellStyle name="Обычный 5 2 2 3 8 3" xfId="0"/>
    <cellStyle name="Обычный 5 2 2 3 8 3 2" xfId="0"/>
    <cellStyle name="Обычный 5 2 2 3 8 4" xfId="0"/>
    <cellStyle name="Обычный 5 2 2 3 8 4 2" xfId="0"/>
    <cellStyle name="Обычный 5 2 2 3 8 5" xfId="0"/>
    <cellStyle name="Обычный 5 2 2 3 9" xfId="0"/>
    <cellStyle name="Обычный 5 2 2 3 9 2" xfId="0"/>
    <cellStyle name="Обычный 5 2 2 3 9 2 2" xfId="0"/>
    <cellStyle name="Обычный 5 2 2 3 9 3" xfId="0"/>
    <cellStyle name="Обычный 5 2 2 3 9 3 2" xfId="0"/>
    <cellStyle name="Обычный 5 2 2 3 9 4" xfId="0"/>
    <cellStyle name="Обычный 5 2 2 3 9 4 2" xfId="0"/>
    <cellStyle name="Обычный 5 2 2 3 9 5" xfId="0"/>
    <cellStyle name="Обычный 5 2 2 3_Без баланса" xfId="0"/>
    <cellStyle name="Обычный 5 2 2 4" xfId="0"/>
    <cellStyle name="Обычный 5 2 2 4 2" xfId="0"/>
    <cellStyle name="Обычный 5 2 2 4 2 2" xfId="0"/>
    <cellStyle name="Обычный 5 2 2 4 2 2 2" xfId="0"/>
    <cellStyle name="Обычный 5 2 2 4 2 2 2 2" xfId="0"/>
    <cellStyle name="Обычный 5 2 2 4 2 2 3" xfId="0"/>
    <cellStyle name="Обычный 5 2 2 4 2 2 3 2" xfId="0"/>
    <cellStyle name="Обычный 5 2 2 4 2 2 4" xfId="0"/>
    <cellStyle name="Обычный 5 2 2 4 2 2 4 2" xfId="0"/>
    <cellStyle name="Обычный 5 2 2 4 2 2 5" xfId="0"/>
    <cellStyle name="Обычный 5 2 2 4 2 3" xfId="0"/>
    <cellStyle name="Обычный 5 2 2 4 2 3 2" xfId="0"/>
    <cellStyle name="Обычный 5 2 2 4 2 3 2 2" xfId="0"/>
    <cellStyle name="Обычный 5 2 2 4 2 3 3" xfId="0"/>
    <cellStyle name="Обычный 5 2 2 4 2 3 3 2" xfId="0"/>
    <cellStyle name="Обычный 5 2 2 4 2 3 4" xfId="0"/>
    <cellStyle name="Обычный 5 2 2 4 2 3 4 2" xfId="0"/>
    <cellStyle name="Обычный 5 2 2 4 2 3 5" xfId="0"/>
    <cellStyle name="Обычный 5 2 2 4 2 4" xfId="0"/>
    <cellStyle name="Обычный 5 2 2 4 2 4 2" xfId="0"/>
    <cellStyle name="Обычный 5 2 2 4 2 5" xfId="0"/>
    <cellStyle name="Обычный 5 2 2 4 2 5 2" xfId="0"/>
    <cellStyle name="Обычный 5 2 2 4 2 6" xfId="0"/>
    <cellStyle name="Обычный 5 2 2 4 2 6 2" xfId="0"/>
    <cellStyle name="Обычный 5 2 2 4 2 7" xfId="0"/>
    <cellStyle name="Обычный 5 2 2 4 2_Без баланса" xfId="0"/>
    <cellStyle name="Обычный 5 2 2 4 3" xfId="0"/>
    <cellStyle name="Обычный 5 2 2 4 3 2" xfId="0"/>
    <cellStyle name="Обычный 5 2 2 4 3 2 2" xfId="0"/>
    <cellStyle name="Обычный 5 2 2 4 3 2 2 2" xfId="0"/>
    <cellStyle name="Обычный 5 2 2 4 3 2 3" xfId="0"/>
    <cellStyle name="Обычный 5 2 2 4 3 2 3 2" xfId="0"/>
    <cellStyle name="Обычный 5 2 2 4 3 2 4" xfId="0"/>
    <cellStyle name="Обычный 5 2 2 4 3 2 4 2" xfId="0"/>
    <cellStyle name="Обычный 5 2 2 4 3 2 5" xfId="0"/>
    <cellStyle name="Обычный 5 2 2 4 3 3" xfId="0"/>
    <cellStyle name="Обычный 5 2 2 4 3 3 2" xfId="0"/>
    <cellStyle name="Обычный 5 2 2 4 3 4" xfId="0"/>
    <cellStyle name="Обычный 5 2 2 4 3 4 2" xfId="0"/>
    <cellStyle name="Обычный 5 2 2 4 3 5" xfId="0"/>
    <cellStyle name="Обычный 5 2 2 4 3 5 2" xfId="0"/>
    <cellStyle name="Обычный 5 2 2 4 3 6" xfId="0"/>
    <cellStyle name="Обычный 5 2 2 4 4" xfId="0"/>
    <cellStyle name="Обычный 5 2 2 4 4 2" xfId="0"/>
    <cellStyle name="Обычный 5 2 2 4 4 2 2" xfId="0"/>
    <cellStyle name="Обычный 5 2 2 4 4 3" xfId="0"/>
    <cellStyle name="Обычный 5 2 2 4 4 3 2" xfId="0"/>
    <cellStyle name="Обычный 5 2 2 4 4 4" xfId="0"/>
    <cellStyle name="Обычный 5 2 2 4 4 4 2" xfId="0"/>
    <cellStyle name="Обычный 5 2 2 4 4 5" xfId="0"/>
    <cellStyle name="Обычный 5 2 2 4 5" xfId="0"/>
    <cellStyle name="Обычный 5 2 2 4 5 2" xfId="0"/>
    <cellStyle name="Обычный 5 2 2 4 6" xfId="0"/>
    <cellStyle name="Обычный 5 2 2 4 6 2" xfId="0"/>
    <cellStyle name="Обычный 5 2 2 4 7" xfId="0"/>
    <cellStyle name="Обычный 5 2 2 4 7 2" xfId="0"/>
    <cellStyle name="Обычный 5 2 2 4 8" xfId="0"/>
    <cellStyle name="Обычный 5 2 2 4_Без баланса" xfId="0"/>
    <cellStyle name="Обычный 5 2 2 5" xfId="0"/>
    <cellStyle name="Обычный 5 2 2 5 2" xfId="0"/>
    <cellStyle name="Обычный 5 2 2 5 2 2" xfId="0"/>
    <cellStyle name="Обычный 5 2 2 5 2 2 2" xfId="0"/>
    <cellStyle name="Обычный 5 2 2 5 2 2 2 2" xfId="0"/>
    <cellStyle name="Обычный 5 2 2 5 2 2 3" xfId="0"/>
    <cellStyle name="Обычный 5 2 2 5 2 2 3 2" xfId="0"/>
    <cellStyle name="Обычный 5 2 2 5 2 2 4" xfId="0"/>
    <cellStyle name="Обычный 5 2 2 5 2 2 4 2" xfId="0"/>
    <cellStyle name="Обычный 5 2 2 5 2 2 5" xfId="0"/>
    <cellStyle name="Обычный 5 2 2 5 2 3" xfId="0"/>
    <cellStyle name="Обычный 5 2 2 5 2 3 2" xfId="0"/>
    <cellStyle name="Обычный 5 2 2 5 2 3 2 2" xfId="0"/>
    <cellStyle name="Обычный 5 2 2 5 2 3 3" xfId="0"/>
    <cellStyle name="Обычный 5 2 2 5 2 3 3 2" xfId="0"/>
    <cellStyle name="Обычный 5 2 2 5 2 3 4" xfId="0"/>
    <cellStyle name="Обычный 5 2 2 5 2 3 4 2" xfId="0"/>
    <cellStyle name="Обычный 5 2 2 5 2 3 5" xfId="0"/>
    <cellStyle name="Обычный 5 2 2 5 2 4" xfId="0"/>
    <cellStyle name="Обычный 5 2 2 5 2 4 2" xfId="0"/>
    <cellStyle name="Обычный 5 2 2 5 2 5" xfId="0"/>
    <cellStyle name="Обычный 5 2 2 5 2 5 2" xfId="0"/>
    <cellStyle name="Обычный 5 2 2 5 2 6" xfId="0"/>
    <cellStyle name="Обычный 5 2 2 5 2 6 2" xfId="0"/>
    <cellStyle name="Обычный 5 2 2 5 2 7" xfId="0"/>
    <cellStyle name="Обычный 5 2 2 5 2_Без баланса" xfId="0"/>
    <cellStyle name="Обычный 5 2 2 5 3" xfId="0"/>
    <cellStyle name="Обычный 5 2 2 5 3 2" xfId="0"/>
    <cellStyle name="Обычный 5 2 2 5 3 2 2" xfId="0"/>
    <cellStyle name="Обычный 5 2 2 5 3 3" xfId="0"/>
    <cellStyle name="Обычный 5 2 2 5 3 3 2" xfId="0"/>
    <cellStyle name="Обычный 5 2 2 5 3 4" xfId="0"/>
    <cellStyle name="Обычный 5 2 2 5 3 4 2" xfId="0"/>
    <cellStyle name="Обычный 5 2 2 5 3 5" xfId="0"/>
    <cellStyle name="Обычный 5 2 2 5 4" xfId="0"/>
    <cellStyle name="Обычный 5 2 2 5 4 2" xfId="0"/>
    <cellStyle name="Обычный 5 2 2 5 4 2 2" xfId="0"/>
    <cellStyle name="Обычный 5 2 2 5 4 3" xfId="0"/>
    <cellStyle name="Обычный 5 2 2 5 4 3 2" xfId="0"/>
    <cellStyle name="Обычный 5 2 2 5 4 4" xfId="0"/>
    <cellStyle name="Обычный 5 2 2 5 4 4 2" xfId="0"/>
    <cellStyle name="Обычный 5 2 2 5 4 5" xfId="0"/>
    <cellStyle name="Обычный 5 2 2 5 5" xfId="0"/>
    <cellStyle name="Обычный 5 2 2 5 5 2" xfId="0"/>
    <cellStyle name="Обычный 5 2 2 5 6" xfId="0"/>
    <cellStyle name="Обычный 5 2 2 5 6 2" xfId="0"/>
    <cellStyle name="Обычный 5 2 2 5 7" xfId="0"/>
    <cellStyle name="Обычный 5 2 2 5 7 2" xfId="0"/>
    <cellStyle name="Обычный 5 2 2 5 8" xfId="0"/>
    <cellStyle name="Обычный 5 2 2 5_Без баланса" xfId="0"/>
    <cellStyle name="Обычный 5 2 2 6" xfId="0"/>
    <cellStyle name="Обычный 5 2 2 6 10" xfId="0"/>
    <cellStyle name="Обычный 5 2 2 6 2" xfId="0"/>
    <cellStyle name="Обычный 5 2 2 6 2 2" xfId="0"/>
    <cellStyle name="Обычный 5 2 2 6 2 2 2" xfId="0"/>
    <cellStyle name="Обычный 5 2 2 6 2 2 2 2" xfId="0"/>
    <cellStyle name="Обычный 5 2 2 6 2 2 3" xfId="0"/>
    <cellStyle name="Обычный 5 2 2 6 2 2 3 2" xfId="0"/>
    <cellStyle name="Обычный 5 2 2 6 2 2 4" xfId="0"/>
    <cellStyle name="Обычный 5 2 2 6 2 2 4 2" xfId="0"/>
    <cellStyle name="Обычный 5 2 2 6 2 2 5" xfId="0"/>
    <cellStyle name="Обычный 5 2 2 6 2 3" xfId="0"/>
    <cellStyle name="Обычный 5 2 2 6 2 3 2" xfId="0"/>
    <cellStyle name="Обычный 5 2 2 6 2 4" xfId="0"/>
    <cellStyle name="Обычный 5 2 2 6 2 4 2" xfId="0"/>
    <cellStyle name="Обычный 5 2 2 6 2 5" xfId="0"/>
    <cellStyle name="Обычный 5 2 2 6 2 5 2" xfId="0"/>
    <cellStyle name="Обычный 5 2 2 6 2 6" xfId="0"/>
    <cellStyle name="Обычный 5 2 2 6 2_Без баланса" xfId="0"/>
    <cellStyle name="Обычный 5 2 2 6 3" xfId="0"/>
    <cellStyle name="Обычный 5 2 2 6 3 2" xfId="0"/>
    <cellStyle name="Обычный 5 2 2 6 3 2 2" xfId="0"/>
    <cellStyle name="Обычный 5 2 2 6 3 3" xfId="0"/>
    <cellStyle name="Обычный 5 2 2 6 3 3 2" xfId="0"/>
    <cellStyle name="Обычный 5 2 2 6 3 4" xfId="0"/>
    <cellStyle name="Обычный 5 2 2 6 3 4 2" xfId="0"/>
    <cellStyle name="Обычный 5 2 2 6 3 5" xfId="0"/>
    <cellStyle name="Обычный 5 2 2 6 4" xfId="0"/>
    <cellStyle name="Обычный 5 2 2 6 4 2" xfId="0"/>
    <cellStyle name="Обычный 5 2 2 6 4 2 2" xfId="0"/>
    <cellStyle name="Обычный 5 2 2 6 4 3" xfId="0"/>
    <cellStyle name="Обычный 5 2 2 6 4 3 2" xfId="0"/>
    <cellStyle name="Обычный 5 2 2 6 4 4" xfId="0"/>
    <cellStyle name="Обычный 5 2 2 6 4 4 2" xfId="0"/>
    <cellStyle name="Обычный 5 2 2 6 4 5" xfId="0"/>
    <cellStyle name="Обычный 5 2 2 6 5" xfId="0"/>
    <cellStyle name="Обычный 5 2 2 6 5 2" xfId="0"/>
    <cellStyle name="Обычный 5 2 2 6 5 2 2" xfId="0"/>
    <cellStyle name="Обычный 5 2 2 6 5 3" xfId="0"/>
    <cellStyle name="Обычный 5 2 2 6 5 3 2" xfId="0"/>
    <cellStyle name="Обычный 5 2 2 6 5 4" xfId="0"/>
    <cellStyle name="Обычный 5 2 2 6 5 4 2" xfId="0"/>
    <cellStyle name="Обычный 5 2 2 6 5 5" xfId="0"/>
    <cellStyle name="Обычный 5 2 2 6 6" xfId="0"/>
    <cellStyle name="Обычный 5 2 2 6 6 2" xfId="0"/>
    <cellStyle name="Обычный 5 2 2 6 6 2 2" xfId="0"/>
    <cellStyle name="Обычный 5 2 2 6 6 3" xfId="0"/>
    <cellStyle name="Обычный 5 2 2 6 6 3 2" xfId="0"/>
    <cellStyle name="Обычный 5 2 2 6 6 4" xfId="0"/>
    <cellStyle name="Обычный 5 2 2 6 6 4 2" xfId="0"/>
    <cellStyle name="Обычный 5 2 2 6 6 5" xfId="0"/>
    <cellStyle name="Обычный 5 2 2 6 7" xfId="0"/>
    <cellStyle name="Обычный 5 2 2 6 7 2" xfId="0"/>
    <cellStyle name="Обычный 5 2 2 6 8" xfId="0"/>
    <cellStyle name="Обычный 5 2 2 6 8 2" xfId="0"/>
    <cellStyle name="Обычный 5 2 2 6 9" xfId="0"/>
    <cellStyle name="Обычный 5 2 2 6 9 2" xfId="0"/>
    <cellStyle name="Обычный 5 2 2 6_Без баланса" xfId="0"/>
    <cellStyle name="Обычный 5 2 2 7" xfId="0"/>
    <cellStyle name="Обычный 5 2 2 7 2" xfId="0"/>
    <cellStyle name="Обычный 5 2 2 7 2 2" xfId="0"/>
    <cellStyle name="Обычный 5 2 2 7 2 2 2" xfId="0"/>
    <cellStyle name="Обычный 5 2 2 7 2 3" xfId="0"/>
    <cellStyle name="Обычный 5 2 2 7 2 3 2" xfId="0"/>
    <cellStyle name="Обычный 5 2 2 7 2 4" xfId="0"/>
    <cellStyle name="Обычный 5 2 2 7 2 4 2" xfId="0"/>
    <cellStyle name="Обычный 5 2 2 7 2 5" xfId="0"/>
    <cellStyle name="Обычный 5 2 2 7 3" xfId="0"/>
    <cellStyle name="Обычный 5 2 2 7 3 2" xfId="0"/>
    <cellStyle name="Обычный 5 2 2 7 3 2 2" xfId="0"/>
    <cellStyle name="Обычный 5 2 2 7 3 3" xfId="0"/>
    <cellStyle name="Обычный 5 2 2 7 3 3 2" xfId="0"/>
    <cellStyle name="Обычный 5 2 2 7 3 4" xfId="0"/>
    <cellStyle name="Обычный 5 2 2 7 3 4 2" xfId="0"/>
    <cellStyle name="Обычный 5 2 2 7 3 5" xfId="0"/>
    <cellStyle name="Обычный 5 2 2 7 4" xfId="0"/>
    <cellStyle name="Обычный 5 2 2 7 4 2" xfId="0"/>
    <cellStyle name="Обычный 5 2 2 7 5" xfId="0"/>
    <cellStyle name="Обычный 5 2 2 7 5 2" xfId="0"/>
    <cellStyle name="Обычный 5 2 2 7 6" xfId="0"/>
    <cellStyle name="Обычный 5 2 2 7 6 2" xfId="0"/>
    <cellStyle name="Обычный 5 2 2 7 7" xfId="0"/>
    <cellStyle name="Обычный 5 2 2 7_Без баланса" xfId="0"/>
    <cellStyle name="Обычный 5 2 2 8" xfId="0"/>
    <cellStyle name="Обычный 5 2 2 8 2" xfId="0"/>
    <cellStyle name="Обычный 5 2 2 8 2 2" xfId="0"/>
    <cellStyle name="Обычный 5 2 2 8 2 2 2" xfId="0"/>
    <cellStyle name="Обычный 5 2 2 8 2 3" xfId="0"/>
    <cellStyle name="Обычный 5 2 2 8 2 3 2" xfId="0"/>
    <cellStyle name="Обычный 5 2 2 8 2 4" xfId="0"/>
    <cellStyle name="Обычный 5 2 2 8 2 4 2" xfId="0"/>
    <cellStyle name="Обычный 5 2 2 8 2 5" xfId="0"/>
    <cellStyle name="Обычный 5 2 2 8 3" xfId="0"/>
    <cellStyle name="Обычный 5 2 2 8 3 2" xfId="0"/>
    <cellStyle name="Обычный 5 2 2 8 3 2 2" xfId="0"/>
    <cellStyle name="Обычный 5 2 2 8 3 3" xfId="0"/>
    <cellStyle name="Обычный 5 2 2 8 3 3 2" xfId="0"/>
    <cellStyle name="Обычный 5 2 2 8 3 4" xfId="0"/>
    <cellStyle name="Обычный 5 2 2 8 3 4 2" xfId="0"/>
    <cellStyle name="Обычный 5 2 2 8 3 5" xfId="0"/>
    <cellStyle name="Обычный 5 2 2 8 4" xfId="0"/>
    <cellStyle name="Обычный 5 2 2 8 4 2" xfId="0"/>
    <cellStyle name="Обычный 5 2 2 8 5" xfId="0"/>
    <cellStyle name="Обычный 5 2 2 8 5 2" xfId="0"/>
    <cellStyle name="Обычный 5 2 2 8 6" xfId="0"/>
    <cellStyle name="Обычный 5 2 2 8 6 2" xfId="0"/>
    <cellStyle name="Обычный 5 2 2 8 7" xfId="0"/>
    <cellStyle name="Обычный 5 2 2 8_Без баланса" xfId="0"/>
    <cellStyle name="Обычный 5 2 2 9" xfId="0"/>
    <cellStyle name="Обычный 5 2 2 9 2" xfId="0"/>
    <cellStyle name="Обычный 5 2 2 9 2 2" xfId="0"/>
    <cellStyle name="Обычный 5 2 2 9 2 2 2" xfId="0"/>
    <cellStyle name="Обычный 5 2 2 9 2 3" xfId="0"/>
    <cellStyle name="Обычный 5 2 2 9 2 3 2" xfId="0"/>
    <cellStyle name="Обычный 5 2 2 9 2 4" xfId="0"/>
    <cellStyle name="Обычный 5 2 2 9 2 4 2" xfId="0"/>
    <cellStyle name="Обычный 5 2 2 9 2 5" xfId="0"/>
    <cellStyle name="Обычный 5 2 2 9 3" xfId="0"/>
    <cellStyle name="Обычный 5 2 2 9 3 2" xfId="0"/>
    <cellStyle name="Обычный 5 2 2 9 4" xfId="0"/>
    <cellStyle name="Обычный 5 2 2 9 4 2" xfId="0"/>
    <cellStyle name="Обычный 5 2 2 9 5" xfId="0"/>
    <cellStyle name="Обычный 5 2 2 9 5 2" xfId="0"/>
    <cellStyle name="Обычный 5 2 2 9 6" xfId="0"/>
    <cellStyle name="Обычный 5 2 2 9_Без баланса" xfId="0"/>
    <cellStyle name="Обычный 5 2 20" xfId="0"/>
    <cellStyle name="Обычный 5 2 21" xfId="0"/>
    <cellStyle name="Обычный 5 2 22" xfId="0"/>
    <cellStyle name="Обычный 5 2 2_Без баланса" xfId="0"/>
    <cellStyle name="Обычный 5 2 3" xfId="0"/>
    <cellStyle name="Обычный 5 2 3 10" xfId="0"/>
    <cellStyle name="Обычный 5 2 3 10 2" xfId="0"/>
    <cellStyle name="Обычный 5 2 3 10 2 2" xfId="0"/>
    <cellStyle name="Обычный 5 2 3 10 3" xfId="0"/>
    <cellStyle name="Обычный 5 2 3 10 3 2" xfId="0"/>
    <cellStyle name="Обычный 5 2 3 10 4" xfId="0"/>
    <cellStyle name="Обычный 5 2 3 10 4 2" xfId="0"/>
    <cellStyle name="Обычный 5 2 3 10 5" xfId="0"/>
    <cellStyle name="Обычный 5 2 3 11" xfId="0"/>
    <cellStyle name="Обычный 5 2 3 11 2" xfId="0"/>
    <cellStyle name="Обычный 5 2 3 12" xfId="0"/>
    <cellStyle name="Обычный 5 2 3 12 2" xfId="0"/>
    <cellStyle name="Обычный 5 2 3 13" xfId="0"/>
    <cellStyle name="Обычный 5 2 3 13 2" xfId="0"/>
    <cellStyle name="Обычный 5 2 3 14" xfId="0"/>
    <cellStyle name="Обычный 5 2 3 2" xfId="0"/>
    <cellStyle name="Обычный 5 2 3 2 2" xfId="0"/>
    <cellStyle name="Обычный 5 2 3 2 2 2" xfId="0"/>
    <cellStyle name="Обычный 5 2 3 2 2 2 2" xfId="0"/>
    <cellStyle name="Обычный 5 2 3 2 2 2 2 2" xfId="0"/>
    <cellStyle name="Обычный 5 2 3 2 2 2 2 2 2" xfId="0"/>
    <cellStyle name="Обычный 5 2 3 2 2 2 2 3" xfId="0"/>
    <cellStyle name="Обычный 5 2 3 2 2 2 2 3 2" xfId="0"/>
    <cellStyle name="Обычный 5 2 3 2 2 2 2 4" xfId="0"/>
    <cellStyle name="Обычный 5 2 3 2 2 2 2 4 2" xfId="0"/>
    <cellStyle name="Обычный 5 2 3 2 2 2 2 5" xfId="0"/>
    <cellStyle name="Обычный 5 2 3 2 2 2 3" xfId="0"/>
    <cellStyle name="Обычный 5 2 3 2 2 2 3 2" xfId="0"/>
    <cellStyle name="Обычный 5 2 3 2 2 2 3 2 2" xfId="0"/>
    <cellStyle name="Обычный 5 2 3 2 2 2 3 3" xfId="0"/>
    <cellStyle name="Обычный 5 2 3 2 2 2 3 3 2" xfId="0"/>
    <cellStyle name="Обычный 5 2 3 2 2 2 3 4" xfId="0"/>
    <cellStyle name="Обычный 5 2 3 2 2 2 3 4 2" xfId="0"/>
    <cellStyle name="Обычный 5 2 3 2 2 2 3 5" xfId="0"/>
    <cellStyle name="Обычный 5 2 3 2 2 2 4" xfId="0"/>
    <cellStyle name="Обычный 5 2 3 2 2 2 4 2" xfId="0"/>
    <cellStyle name="Обычный 5 2 3 2 2 2 5" xfId="0"/>
    <cellStyle name="Обычный 5 2 3 2 2 2 5 2" xfId="0"/>
    <cellStyle name="Обычный 5 2 3 2 2 2 6" xfId="0"/>
    <cellStyle name="Обычный 5 2 3 2 2 2 6 2" xfId="0"/>
    <cellStyle name="Обычный 5 2 3 2 2 2 7" xfId="0"/>
    <cellStyle name="Обычный 5 2 3 2 2 2_Без баланса" xfId="0"/>
    <cellStyle name="Обычный 5 2 3 2 2 3" xfId="0"/>
    <cellStyle name="Обычный 5 2 3 2 2 3 2" xfId="0"/>
    <cellStyle name="Обычный 5 2 3 2 2 3 2 2" xfId="0"/>
    <cellStyle name="Обычный 5 2 3 2 2 3 2 2 2" xfId="0"/>
    <cellStyle name="Обычный 5 2 3 2 2 3 2 3" xfId="0"/>
    <cellStyle name="Обычный 5 2 3 2 2 3 2 3 2" xfId="0"/>
    <cellStyle name="Обычный 5 2 3 2 2 3 2 4" xfId="0"/>
    <cellStyle name="Обычный 5 2 3 2 2 3 2 4 2" xfId="0"/>
    <cellStyle name="Обычный 5 2 3 2 2 3 2 5" xfId="0"/>
    <cellStyle name="Обычный 5 2 3 2 2 3 3" xfId="0"/>
    <cellStyle name="Обычный 5 2 3 2 2 3 3 2" xfId="0"/>
    <cellStyle name="Обычный 5 2 3 2 2 3 4" xfId="0"/>
    <cellStyle name="Обычный 5 2 3 2 2 3 4 2" xfId="0"/>
    <cellStyle name="Обычный 5 2 3 2 2 3 5" xfId="0"/>
    <cellStyle name="Обычный 5 2 3 2 2 3 5 2" xfId="0"/>
    <cellStyle name="Обычный 5 2 3 2 2 3 6" xfId="0"/>
    <cellStyle name="Обычный 5 2 3 2 2 4" xfId="0"/>
    <cellStyle name="Обычный 5 2 3 2 2 4 2" xfId="0"/>
    <cellStyle name="Обычный 5 2 3 2 2 4 2 2" xfId="0"/>
    <cellStyle name="Обычный 5 2 3 2 2 4 3" xfId="0"/>
    <cellStyle name="Обычный 5 2 3 2 2 4 3 2" xfId="0"/>
    <cellStyle name="Обычный 5 2 3 2 2 4 4" xfId="0"/>
    <cellStyle name="Обычный 5 2 3 2 2 4 4 2" xfId="0"/>
    <cellStyle name="Обычный 5 2 3 2 2 4 5" xfId="0"/>
    <cellStyle name="Обычный 5 2 3 2 2 5" xfId="0"/>
    <cellStyle name="Обычный 5 2 3 2 2 5 2" xfId="0"/>
    <cellStyle name="Обычный 5 2 3 2 2 6" xfId="0"/>
    <cellStyle name="Обычный 5 2 3 2 2 6 2" xfId="0"/>
    <cellStyle name="Обычный 5 2 3 2 2 7" xfId="0"/>
    <cellStyle name="Обычный 5 2 3 2 2 7 2" xfId="0"/>
    <cellStyle name="Обычный 5 2 3 2 2 8" xfId="0"/>
    <cellStyle name="Обычный 5 2 3 2 2_Без баланса" xfId="0"/>
    <cellStyle name="Обычный 5 2 3 2 3" xfId="0"/>
    <cellStyle name="Обычный 5 2 3 2 3 2" xfId="0"/>
    <cellStyle name="Обычный 5 2 3 2 3 2 2" xfId="0"/>
    <cellStyle name="Обычный 5 2 3 2 3 2 2 2" xfId="0"/>
    <cellStyle name="Обычный 5 2 3 2 3 2 3" xfId="0"/>
    <cellStyle name="Обычный 5 2 3 2 3 2 3 2" xfId="0"/>
    <cellStyle name="Обычный 5 2 3 2 3 2 4" xfId="0"/>
    <cellStyle name="Обычный 5 2 3 2 3 2 4 2" xfId="0"/>
    <cellStyle name="Обычный 5 2 3 2 3 2 5" xfId="0"/>
    <cellStyle name="Обычный 5 2 3 2 3 3" xfId="0"/>
    <cellStyle name="Обычный 5 2 3 2 3 3 2" xfId="0"/>
    <cellStyle name="Обычный 5 2 3 2 3 3 2 2" xfId="0"/>
    <cellStyle name="Обычный 5 2 3 2 3 3 3" xfId="0"/>
    <cellStyle name="Обычный 5 2 3 2 3 3 3 2" xfId="0"/>
    <cellStyle name="Обычный 5 2 3 2 3 3 4" xfId="0"/>
    <cellStyle name="Обычный 5 2 3 2 3 3 4 2" xfId="0"/>
    <cellStyle name="Обычный 5 2 3 2 3 3 5" xfId="0"/>
    <cellStyle name="Обычный 5 2 3 2 3 4" xfId="0"/>
    <cellStyle name="Обычный 5 2 3 2 3 4 2" xfId="0"/>
    <cellStyle name="Обычный 5 2 3 2 3 5" xfId="0"/>
    <cellStyle name="Обычный 5 2 3 2 3 5 2" xfId="0"/>
    <cellStyle name="Обычный 5 2 3 2 3 6" xfId="0"/>
    <cellStyle name="Обычный 5 2 3 2 3 6 2" xfId="0"/>
    <cellStyle name="Обычный 5 2 3 2 3 7" xfId="0"/>
    <cellStyle name="Обычный 5 2 3 2 3_Без баланса" xfId="0"/>
    <cellStyle name="Обычный 5 2 3 2 4" xfId="0"/>
    <cellStyle name="Обычный 5 2 3 2 4 2" xfId="0"/>
    <cellStyle name="Обычный 5 2 3 2 4 2 2" xfId="0"/>
    <cellStyle name="Обычный 5 2 3 2 4 2 2 2" xfId="0"/>
    <cellStyle name="Обычный 5 2 3 2 4 2 3" xfId="0"/>
    <cellStyle name="Обычный 5 2 3 2 4 2 3 2" xfId="0"/>
    <cellStyle name="Обычный 5 2 3 2 4 2 4" xfId="0"/>
    <cellStyle name="Обычный 5 2 3 2 4 2 4 2" xfId="0"/>
    <cellStyle name="Обычный 5 2 3 2 4 2 5" xfId="0"/>
    <cellStyle name="Обычный 5 2 3 2 4 3" xfId="0"/>
    <cellStyle name="Обычный 5 2 3 2 4 3 2" xfId="0"/>
    <cellStyle name="Обычный 5 2 3 2 4 4" xfId="0"/>
    <cellStyle name="Обычный 5 2 3 2 4 4 2" xfId="0"/>
    <cellStyle name="Обычный 5 2 3 2 4 5" xfId="0"/>
    <cellStyle name="Обычный 5 2 3 2 4 5 2" xfId="0"/>
    <cellStyle name="Обычный 5 2 3 2 4 6" xfId="0"/>
    <cellStyle name="Обычный 5 2 3 2 5" xfId="0"/>
    <cellStyle name="Обычный 5 2 3 2 5 2" xfId="0"/>
    <cellStyle name="Обычный 5 2 3 2 5 2 2" xfId="0"/>
    <cellStyle name="Обычный 5 2 3 2 5 3" xfId="0"/>
    <cellStyle name="Обычный 5 2 3 2 5 3 2" xfId="0"/>
    <cellStyle name="Обычный 5 2 3 2 5 4" xfId="0"/>
    <cellStyle name="Обычный 5 2 3 2 5 4 2" xfId="0"/>
    <cellStyle name="Обычный 5 2 3 2 5 5" xfId="0"/>
    <cellStyle name="Обычный 5 2 3 2 6" xfId="0"/>
    <cellStyle name="Обычный 5 2 3 2 6 2" xfId="0"/>
    <cellStyle name="Обычный 5 2 3 2 7" xfId="0"/>
    <cellStyle name="Обычный 5 2 3 2 7 2" xfId="0"/>
    <cellStyle name="Обычный 5 2 3 2 8" xfId="0"/>
    <cellStyle name="Обычный 5 2 3 2 8 2" xfId="0"/>
    <cellStyle name="Обычный 5 2 3 2 9" xfId="0"/>
    <cellStyle name="Обычный 5 2 3 2_Без баланса" xfId="0"/>
    <cellStyle name="Обычный 5 2 3 3" xfId="0"/>
    <cellStyle name="Обычный 5 2 3 3 2" xfId="0"/>
    <cellStyle name="Обычный 5 2 3 3 2 2" xfId="0"/>
    <cellStyle name="Обычный 5 2 3 3 2 2 2" xfId="0"/>
    <cellStyle name="Обычный 5 2 3 3 2 2 2 2" xfId="0"/>
    <cellStyle name="Обычный 5 2 3 3 2 2 3" xfId="0"/>
    <cellStyle name="Обычный 5 2 3 3 2 2 3 2" xfId="0"/>
    <cellStyle name="Обычный 5 2 3 3 2 2 4" xfId="0"/>
    <cellStyle name="Обычный 5 2 3 3 2 2 4 2" xfId="0"/>
    <cellStyle name="Обычный 5 2 3 3 2 2 5" xfId="0"/>
    <cellStyle name="Обычный 5 2 3 3 2 3" xfId="0"/>
    <cellStyle name="Обычный 5 2 3 3 2 3 2" xfId="0"/>
    <cellStyle name="Обычный 5 2 3 3 2 3 2 2" xfId="0"/>
    <cellStyle name="Обычный 5 2 3 3 2 3 3" xfId="0"/>
    <cellStyle name="Обычный 5 2 3 3 2 3 3 2" xfId="0"/>
    <cellStyle name="Обычный 5 2 3 3 2 3 4" xfId="0"/>
    <cellStyle name="Обычный 5 2 3 3 2 3 4 2" xfId="0"/>
    <cellStyle name="Обычный 5 2 3 3 2 3 5" xfId="0"/>
    <cellStyle name="Обычный 5 2 3 3 2 4" xfId="0"/>
    <cellStyle name="Обычный 5 2 3 3 2 4 2" xfId="0"/>
    <cellStyle name="Обычный 5 2 3 3 2 5" xfId="0"/>
    <cellStyle name="Обычный 5 2 3 3 2 5 2" xfId="0"/>
    <cellStyle name="Обычный 5 2 3 3 2 6" xfId="0"/>
    <cellStyle name="Обычный 5 2 3 3 2 6 2" xfId="0"/>
    <cellStyle name="Обычный 5 2 3 3 2 7" xfId="0"/>
    <cellStyle name="Обычный 5 2 3 3 2_Без баланса" xfId="0"/>
    <cellStyle name="Обычный 5 2 3 3 3" xfId="0"/>
    <cellStyle name="Обычный 5 2 3 3 3 2" xfId="0"/>
    <cellStyle name="Обычный 5 2 3 3 3 2 2" xfId="0"/>
    <cellStyle name="Обычный 5 2 3 3 3 2 2 2" xfId="0"/>
    <cellStyle name="Обычный 5 2 3 3 3 2 3" xfId="0"/>
    <cellStyle name="Обычный 5 2 3 3 3 2 3 2" xfId="0"/>
    <cellStyle name="Обычный 5 2 3 3 3 2 4" xfId="0"/>
    <cellStyle name="Обычный 5 2 3 3 3 2 4 2" xfId="0"/>
    <cellStyle name="Обычный 5 2 3 3 3 2 5" xfId="0"/>
    <cellStyle name="Обычный 5 2 3 3 3 3" xfId="0"/>
    <cellStyle name="Обычный 5 2 3 3 3 3 2" xfId="0"/>
    <cellStyle name="Обычный 5 2 3 3 3 4" xfId="0"/>
    <cellStyle name="Обычный 5 2 3 3 3 4 2" xfId="0"/>
    <cellStyle name="Обычный 5 2 3 3 3 5" xfId="0"/>
    <cellStyle name="Обычный 5 2 3 3 3 5 2" xfId="0"/>
    <cellStyle name="Обычный 5 2 3 3 3 6" xfId="0"/>
    <cellStyle name="Обычный 5 2 3 3 4" xfId="0"/>
    <cellStyle name="Обычный 5 2 3 3 4 2" xfId="0"/>
    <cellStyle name="Обычный 5 2 3 3 4 2 2" xfId="0"/>
    <cellStyle name="Обычный 5 2 3 3 4 3" xfId="0"/>
    <cellStyle name="Обычный 5 2 3 3 4 3 2" xfId="0"/>
    <cellStyle name="Обычный 5 2 3 3 4 4" xfId="0"/>
    <cellStyle name="Обычный 5 2 3 3 4 4 2" xfId="0"/>
    <cellStyle name="Обычный 5 2 3 3 4 5" xfId="0"/>
    <cellStyle name="Обычный 5 2 3 3 5" xfId="0"/>
    <cellStyle name="Обычный 5 2 3 3 5 2" xfId="0"/>
    <cellStyle name="Обычный 5 2 3 3 6" xfId="0"/>
    <cellStyle name="Обычный 5 2 3 3 6 2" xfId="0"/>
    <cellStyle name="Обычный 5 2 3 3 7" xfId="0"/>
    <cellStyle name="Обычный 5 2 3 3 7 2" xfId="0"/>
    <cellStyle name="Обычный 5 2 3 3 8" xfId="0"/>
    <cellStyle name="Обычный 5 2 3 3_Без баланса" xfId="0"/>
    <cellStyle name="Обычный 5 2 3 4" xfId="0"/>
    <cellStyle name="Обычный 5 2 3 4 2" xfId="0"/>
    <cellStyle name="Обычный 5 2 3 4 2 2" xfId="0"/>
    <cellStyle name="Обычный 5 2 3 4 2 2 2" xfId="0"/>
    <cellStyle name="Обычный 5 2 3 4 2 2 2 2" xfId="0"/>
    <cellStyle name="Обычный 5 2 3 4 2 2 3" xfId="0"/>
    <cellStyle name="Обычный 5 2 3 4 2 2 3 2" xfId="0"/>
    <cellStyle name="Обычный 5 2 3 4 2 2 4" xfId="0"/>
    <cellStyle name="Обычный 5 2 3 4 2 2 4 2" xfId="0"/>
    <cellStyle name="Обычный 5 2 3 4 2 2 5" xfId="0"/>
    <cellStyle name="Обычный 5 2 3 4 2 3" xfId="0"/>
    <cellStyle name="Обычный 5 2 3 4 2 3 2" xfId="0"/>
    <cellStyle name="Обычный 5 2 3 4 2 3 2 2" xfId="0"/>
    <cellStyle name="Обычный 5 2 3 4 2 3 3" xfId="0"/>
    <cellStyle name="Обычный 5 2 3 4 2 3 3 2" xfId="0"/>
    <cellStyle name="Обычный 5 2 3 4 2 3 4" xfId="0"/>
    <cellStyle name="Обычный 5 2 3 4 2 3 4 2" xfId="0"/>
    <cellStyle name="Обычный 5 2 3 4 2 3 5" xfId="0"/>
    <cellStyle name="Обычный 5 2 3 4 2 4" xfId="0"/>
    <cellStyle name="Обычный 5 2 3 4 2 4 2" xfId="0"/>
    <cellStyle name="Обычный 5 2 3 4 2 5" xfId="0"/>
    <cellStyle name="Обычный 5 2 3 4 2 5 2" xfId="0"/>
    <cellStyle name="Обычный 5 2 3 4 2 6" xfId="0"/>
    <cellStyle name="Обычный 5 2 3 4 2 6 2" xfId="0"/>
    <cellStyle name="Обычный 5 2 3 4 2 7" xfId="0"/>
    <cellStyle name="Обычный 5 2 3 4 2_Без баланса" xfId="0"/>
    <cellStyle name="Обычный 5 2 3 4 3" xfId="0"/>
    <cellStyle name="Обычный 5 2 3 4 3 2" xfId="0"/>
    <cellStyle name="Обычный 5 2 3 4 3 2 2" xfId="0"/>
    <cellStyle name="Обычный 5 2 3 4 3 3" xfId="0"/>
    <cellStyle name="Обычный 5 2 3 4 3 3 2" xfId="0"/>
    <cellStyle name="Обычный 5 2 3 4 3 4" xfId="0"/>
    <cellStyle name="Обычный 5 2 3 4 3 4 2" xfId="0"/>
    <cellStyle name="Обычный 5 2 3 4 3 5" xfId="0"/>
    <cellStyle name="Обычный 5 2 3 4 4" xfId="0"/>
    <cellStyle name="Обычный 5 2 3 4 4 2" xfId="0"/>
    <cellStyle name="Обычный 5 2 3 4 4 2 2" xfId="0"/>
    <cellStyle name="Обычный 5 2 3 4 4 3" xfId="0"/>
    <cellStyle name="Обычный 5 2 3 4 4 3 2" xfId="0"/>
    <cellStyle name="Обычный 5 2 3 4 4 4" xfId="0"/>
    <cellStyle name="Обычный 5 2 3 4 4 4 2" xfId="0"/>
    <cellStyle name="Обычный 5 2 3 4 4 5" xfId="0"/>
    <cellStyle name="Обычный 5 2 3 4 5" xfId="0"/>
    <cellStyle name="Обычный 5 2 3 4 5 2" xfId="0"/>
    <cellStyle name="Обычный 5 2 3 4 6" xfId="0"/>
    <cellStyle name="Обычный 5 2 3 4 6 2" xfId="0"/>
    <cellStyle name="Обычный 5 2 3 4 7" xfId="0"/>
    <cellStyle name="Обычный 5 2 3 4 7 2" xfId="0"/>
    <cellStyle name="Обычный 5 2 3 4 8" xfId="0"/>
    <cellStyle name="Обычный 5 2 3 4_Без баланса" xfId="0"/>
    <cellStyle name="Обычный 5 2 3 5" xfId="0"/>
    <cellStyle name="Обычный 5 2 3 5 10" xfId="0"/>
    <cellStyle name="Обычный 5 2 3 5 2" xfId="0"/>
    <cellStyle name="Обычный 5 2 3 5 2 2" xfId="0"/>
    <cellStyle name="Обычный 5 2 3 5 2 2 2" xfId="0"/>
    <cellStyle name="Обычный 5 2 3 5 2 2 2 2" xfId="0"/>
    <cellStyle name="Обычный 5 2 3 5 2 2 3" xfId="0"/>
    <cellStyle name="Обычный 5 2 3 5 2 2 3 2" xfId="0"/>
    <cellStyle name="Обычный 5 2 3 5 2 2 4" xfId="0"/>
    <cellStyle name="Обычный 5 2 3 5 2 2 4 2" xfId="0"/>
    <cellStyle name="Обычный 5 2 3 5 2 2 5" xfId="0"/>
    <cellStyle name="Обычный 5 2 3 5 2 3" xfId="0"/>
    <cellStyle name="Обычный 5 2 3 5 2 3 2" xfId="0"/>
    <cellStyle name="Обычный 5 2 3 5 2 4" xfId="0"/>
    <cellStyle name="Обычный 5 2 3 5 2 4 2" xfId="0"/>
    <cellStyle name="Обычный 5 2 3 5 2 5" xfId="0"/>
    <cellStyle name="Обычный 5 2 3 5 2 5 2" xfId="0"/>
    <cellStyle name="Обычный 5 2 3 5 2 6" xfId="0"/>
    <cellStyle name="Обычный 5 2 3 5 2_Без баланса" xfId="0"/>
    <cellStyle name="Обычный 5 2 3 5 3" xfId="0"/>
    <cellStyle name="Обычный 5 2 3 5 3 2" xfId="0"/>
    <cellStyle name="Обычный 5 2 3 5 3 2 2" xfId="0"/>
    <cellStyle name="Обычный 5 2 3 5 3 3" xfId="0"/>
    <cellStyle name="Обычный 5 2 3 5 3 3 2" xfId="0"/>
    <cellStyle name="Обычный 5 2 3 5 3 4" xfId="0"/>
    <cellStyle name="Обычный 5 2 3 5 3 4 2" xfId="0"/>
    <cellStyle name="Обычный 5 2 3 5 3 5" xfId="0"/>
    <cellStyle name="Обычный 5 2 3 5 4" xfId="0"/>
    <cellStyle name="Обычный 5 2 3 5 4 2" xfId="0"/>
    <cellStyle name="Обычный 5 2 3 5 4 2 2" xfId="0"/>
    <cellStyle name="Обычный 5 2 3 5 4 3" xfId="0"/>
    <cellStyle name="Обычный 5 2 3 5 4 3 2" xfId="0"/>
    <cellStyle name="Обычный 5 2 3 5 4 4" xfId="0"/>
    <cellStyle name="Обычный 5 2 3 5 4 4 2" xfId="0"/>
    <cellStyle name="Обычный 5 2 3 5 4 5" xfId="0"/>
    <cellStyle name="Обычный 5 2 3 5 5" xfId="0"/>
    <cellStyle name="Обычный 5 2 3 5 5 2" xfId="0"/>
    <cellStyle name="Обычный 5 2 3 5 5 2 2" xfId="0"/>
    <cellStyle name="Обычный 5 2 3 5 5 3" xfId="0"/>
    <cellStyle name="Обычный 5 2 3 5 5 3 2" xfId="0"/>
    <cellStyle name="Обычный 5 2 3 5 5 4" xfId="0"/>
    <cellStyle name="Обычный 5 2 3 5 5 4 2" xfId="0"/>
    <cellStyle name="Обычный 5 2 3 5 5 5" xfId="0"/>
    <cellStyle name="Обычный 5 2 3 5 6" xfId="0"/>
    <cellStyle name="Обычный 5 2 3 5 6 2" xfId="0"/>
    <cellStyle name="Обычный 5 2 3 5 6 2 2" xfId="0"/>
    <cellStyle name="Обычный 5 2 3 5 6 3" xfId="0"/>
    <cellStyle name="Обычный 5 2 3 5 6 3 2" xfId="0"/>
    <cellStyle name="Обычный 5 2 3 5 6 4" xfId="0"/>
    <cellStyle name="Обычный 5 2 3 5 6 4 2" xfId="0"/>
    <cellStyle name="Обычный 5 2 3 5 6 5" xfId="0"/>
    <cellStyle name="Обычный 5 2 3 5 7" xfId="0"/>
    <cellStyle name="Обычный 5 2 3 5 7 2" xfId="0"/>
    <cellStyle name="Обычный 5 2 3 5 8" xfId="0"/>
    <cellStyle name="Обычный 5 2 3 5 8 2" xfId="0"/>
    <cellStyle name="Обычный 5 2 3 5 9" xfId="0"/>
    <cellStyle name="Обычный 5 2 3 5 9 2" xfId="0"/>
    <cellStyle name="Обычный 5 2 3 5_Без баланса" xfId="0"/>
    <cellStyle name="Обычный 5 2 3 6" xfId="0"/>
    <cellStyle name="Обычный 5 2 3 6 2" xfId="0"/>
    <cellStyle name="Обычный 5 2 3 6 2 2" xfId="0"/>
    <cellStyle name="Обычный 5 2 3 6 2 2 2" xfId="0"/>
    <cellStyle name="Обычный 5 2 3 6 2 3" xfId="0"/>
    <cellStyle name="Обычный 5 2 3 6 2 3 2" xfId="0"/>
    <cellStyle name="Обычный 5 2 3 6 2 4" xfId="0"/>
    <cellStyle name="Обычный 5 2 3 6 2 4 2" xfId="0"/>
    <cellStyle name="Обычный 5 2 3 6 2 5" xfId="0"/>
    <cellStyle name="Обычный 5 2 3 6 3" xfId="0"/>
    <cellStyle name="Обычный 5 2 3 6 3 2" xfId="0"/>
    <cellStyle name="Обычный 5 2 3 6 3 2 2" xfId="0"/>
    <cellStyle name="Обычный 5 2 3 6 3 3" xfId="0"/>
    <cellStyle name="Обычный 5 2 3 6 3 3 2" xfId="0"/>
    <cellStyle name="Обычный 5 2 3 6 3 4" xfId="0"/>
    <cellStyle name="Обычный 5 2 3 6 3 4 2" xfId="0"/>
    <cellStyle name="Обычный 5 2 3 6 3 5" xfId="0"/>
    <cellStyle name="Обычный 5 2 3 6 4" xfId="0"/>
    <cellStyle name="Обычный 5 2 3 6 4 2" xfId="0"/>
    <cellStyle name="Обычный 5 2 3 6 5" xfId="0"/>
    <cellStyle name="Обычный 5 2 3 6 5 2" xfId="0"/>
    <cellStyle name="Обычный 5 2 3 6 6" xfId="0"/>
    <cellStyle name="Обычный 5 2 3 6 6 2" xfId="0"/>
    <cellStyle name="Обычный 5 2 3 6 7" xfId="0"/>
    <cellStyle name="Обычный 5 2 3 6_Без баланса" xfId="0"/>
    <cellStyle name="Обычный 5 2 3 7" xfId="0"/>
    <cellStyle name="Обычный 5 2 3 7 2" xfId="0"/>
    <cellStyle name="Обычный 5 2 3 7 2 2" xfId="0"/>
    <cellStyle name="Обычный 5 2 3 7 2 2 2" xfId="0"/>
    <cellStyle name="Обычный 5 2 3 7 2 3" xfId="0"/>
    <cellStyle name="Обычный 5 2 3 7 2 3 2" xfId="0"/>
    <cellStyle name="Обычный 5 2 3 7 2 4" xfId="0"/>
    <cellStyle name="Обычный 5 2 3 7 2 4 2" xfId="0"/>
    <cellStyle name="Обычный 5 2 3 7 2 5" xfId="0"/>
    <cellStyle name="Обычный 5 2 3 7 3" xfId="0"/>
    <cellStyle name="Обычный 5 2 3 7 3 2" xfId="0"/>
    <cellStyle name="Обычный 5 2 3 7 3 2 2" xfId="0"/>
    <cellStyle name="Обычный 5 2 3 7 3 3" xfId="0"/>
    <cellStyle name="Обычный 5 2 3 7 3 3 2" xfId="0"/>
    <cellStyle name="Обычный 5 2 3 7 3 4" xfId="0"/>
    <cellStyle name="Обычный 5 2 3 7 3 4 2" xfId="0"/>
    <cellStyle name="Обычный 5 2 3 7 3 5" xfId="0"/>
    <cellStyle name="Обычный 5 2 3 7 4" xfId="0"/>
    <cellStyle name="Обычный 5 2 3 7 4 2" xfId="0"/>
    <cellStyle name="Обычный 5 2 3 7 5" xfId="0"/>
    <cellStyle name="Обычный 5 2 3 7 5 2" xfId="0"/>
    <cellStyle name="Обычный 5 2 3 7 6" xfId="0"/>
    <cellStyle name="Обычный 5 2 3 7 6 2" xfId="0"/>
    <cellStyle name="Обычный 5 2 3 7 7" xfId="0"/>
    <cellStyle name="Обычный 5 2 3 7_Без баланса" xfId="0"/>
    <cellStyle name="Обычный 5 2 3 8" xfId="0"/>
    <cellStyle name="Обычный 5 2 3 8 2" xfId="0"/>
    <cellStyle name="Обычный 5 2 3 8 2 2" xfId="0"/>
    <cellStyle name="Обычный 5 2 3 8 2 2 2" xfId="0"/>
    <cellStyle name="Обычный 5 2 3 8 2 3" xfId="0"/>
    <cellStyle name="Обычный 5 2 3 8 2 3 2" xfId="0"/>
    <cellStyle name="Обычный 5 2 3 8 2 4" xfId="0"/>
    <cellStyle name="Обычный 5 2 3 8 2 4 2" xfId="0"/>
    <cellStyle name="Обычный 5 2 3 8 2 5" xfId="0"/>
    <cellStyle name="Обычный 5 2 3 8 3" xfId="0"/>
    <cellStyle name="Обычный 5 2 3 8 3 2" xfId="0"/>
    <cellStyle name="Обычный 5 2 3 8 4" xfId="0"/>
    <cellStyle name="Обычный 5 2 3 8 4 2" xfId="0"/>
    <cellStyle name="Обычный 5 2 3 8 5" xfId="0"/>
    <cellStyle name="Обычный 5 2 3 8 5 2" xfId="0"/>
    <cellStyle name="Обычный 5 2 3 8 6" xfId="0"/>
    <cellStyle name="Обычный 5 2 3 8_Без баланса" xfId="0"/>
    <cellStyle name="Обычный 5 2 3 9" xfId="0"/>
    <cellStyle name="Обычный 5 2 3 9 2" xfId="0"/>
    <cellStyle name="Обычный 5 2 3 9 2 2" xfId="0"/>
    <cellStyle name="Обычный 5 2 3 9 3" xfId="0"/>
    <cellStyle name="Обычный 5 2 3 9 3 2" xfId="0"/>
    <cellStyle name="Обычный 5 2 3 9 4" xfId="0"/>
    <cellStyle name="Обычный 5 2 3 9 4 2" xfId="0"/>
    <cellStyle name="Обычный 5 2 3 9 5" xfId="0"/>
    <cellStyle name="Обычный 5 2 3_Без баланса" xfId="0"/>
    <cellStyle name="Обычный 5 2 4" xfId="0"/>
    <cellStyle name="Обычный 5 2 4 10" xfId="0"/>
    <cellStyle name="Обычный 5 2 4 10 2" xfId="0"/>
    <cellStyle name="Обычный 5 2 4 11" xfId="0"/>
    <cellStyle name="Обычный 5 2 4 11 2" xfId="0"/>
    <cellStyle name="Обычный 5 2 4 12" xfId="0"/>
    <cellStyle name="Обычный 5 2 4 12 2" xfId="0"/>
    <cellStyle name="Обычный 5 2 4 13" xfId="0"/>
    <cellStyle name="Обычный 5 2 4 2" xfId="0"/>
    <cellStyle name="Обычный 5 2 4 2 2" xfId="0"/>
    <cellStyle name="Обычный 5 2 4 2 2 2" xfId="0"/>
    <cellStyle name="Обычный 5 2 4 2 2 2 2" xfId="0"/>
    <cellStyle name="Обычный 5 2 4 2 2 2 2 2" xfId="0"/>
    <cellStyle name="Обычный 5 2 4 2 2 2 3" xfId="0"/>
    <cellStyle name="Обычный 5 2 4 2 2 2 3 2" xfId="0"/>
    <cellStyle name="Обычный 5 2 4 2 2 2 4" xfId="0"/>
    <cellStyle name="Обычный 5 2 4 2 2 2 4 2" xfId="0"/>
    <cellStyle name="Обычный 5 2 4 2 2 2 5" xfId="0"/>
    <cellStyle name="Обычный 5 2 4 2 2 3" xfId="0"/>
    <cellStyle name="Обычный 5 2 4 2 2 3 2" xfId="0"/>
    <cellStyle name="Обычный 5 2 4 2 2 3 2 2" xfId="0"/>
    <cellStyle name="Обычный 5 2 4 2 2 3 3" xfId="0"/>
    <cellStyle name="Обычный 5 2 4 2 2 3 3 2" xfId="0"/>
    <cellStyle name="Обычный 5 2 4 2 2 3 4" xfId="0"/>
    <cellStyle name="Обычный 5 2 4 2 2 3 4 2" xfId="0"/>
    <cellStyle name="Обычный 5 2 4 2 2 3 5" xfId="0"/>
    <cellStyle name="Обычный 5 2 4 2 2 4" xfId="0"/>
    <cellStyle name="Обычный 5 2 4 2 2 4 2" xfId="0"/>
    <cellStyle name="Обычный 5 2 4 2 2 5" xfId="0"/>
    <cellStyle name="Обычный 5 2 4 2 2 5 2" xfId="0"/>
    <cellStyle name="Обычный 5 2 4 2 2 6" xfId="0"/>
    <cellStyle name="Обычный 5 2 4 2 2 6 2" xfId="0"/>
    <cellStyle name="Обычный 5 2 4 2 2 7" xfId="0"/>
    <cellStyle name="Обычный 5 2 4 2 2_Без баланса" xfId="0"/>
    <cellStyle name="Обычный 5 2 4 2 3" xfId="0"/>
    <cellStyle name="Обычный 5 2 4 2 3 2" xfId="0"/>
    <cellStyle name="Обычный 5 2 4 2 3 2 2" xfId="0"/>
    <cellStyle name="Обычный 5 2 4 2 3 2 2 2" xfId="0"/>
    <cellStyle name="Обычный 5 2 4 2 3 2 3" xfId="0"/>
    <cellStyle name="Обычный 5 2 4 2 3 2 3 2" xfId="0"/>
    <cellStyle name="Обычный 5 2 4 2 3 2 4" xfId="0"/>
    <cellStyle name="Обычный 5 2 4 2 3 2 4 2" xfId="0"/>
    <cellStyle name="Обычный 5 2 4 2 3 2 5" xfId="0"/>
    <cellStyle name="Обычный 5 2 4 2 3 3" xfId="0"/>
    <cellStyle name="Обычный 5 2 4 2 3 3 2" xfId="0"/>
    <cellStyle name="Обычный 5 2 4 2 3 4" xfId="0"/>
    <cellStyle name="Обычный 5 2 4 2 3 4 2" xfId="0"/>
    <cellStyle name="Обычный 5 2 4 2 3 5" xfId="0"/>
    <cellStyle name="Обычный 5 2 4 2 3 5 2" xfId="0"/>
    <cellStyle name="Обычный 5 2 4 2 3 6" xfId="0"/>
    <cellStyle name="Обычный 5 2 4 2 4" xfId="0"/>
    <cellStyle name="Обычный 5 2 4 2 4 2" xfId="0"/>
    <cellStyle name="Обычный 5 2 4 2 4 2 2" xfId="0"/>
    <cellStyle name="Обычный 5 2 4 2 4 3" xfId="0"/>
    <cellStyle name="Обычный 5 2 4 2 4 3 2" xfId="0"/>
    <cellStyle name="Обычный 5 2 4 2 4 4" xfId="0"/>
    <cellStyle name="Обычный 5 2 4 2 4 4 2" xfId="0"/>
    <cellStyle name="Обычный 5 2 4 2 4 5" xfId="0"/>
    <cellStyle name="Обычный 5 2 4 2 5" xfId="0"/>
    <cellStyle name="Обычный 5 2 4 2 5 2" xfId="0"/>
    <cellStyle name="Обычный 5 2 4 2 6" xfId="0"/>
    <cellStyle name="Обычный 5 2 4 2 6 2" xfId="0"/>
    <cellStyle name="Обычный 5 2 4 2 7" xfId="0"/>
    <cellStyle name="Обычный 5 2 4 2 7 2" xfId="0"/>
    <cellStyle name="Обычный 5 2 4 2 8" xfId="0"/>
    <cellStyle name="Обычный 5 2 4 2_Без баланса" xfId="0"/>
    <cellStyle name="Обычный 5 2 4 3" xfId="0"/>
    <cellStyle name="Обычный 5 2 4 3 2" xfId="0"/>
    <cellStyle name="Обычный 5 2 4 3 2 2" xfId="0"/>
    <cellStyle name="Обычный 5 2 4 3 2 2 2" xfId="0"/>
    <cellStyle name="Обычный 5 2 4 3 2 2 2 2" xfId="0"/>
    <cellStyle name="Обычный 5 2 4 3 2 2 3" xfId="0"/>
    <cellStyle name="Обычный 5 2 4 3 2 2 3 2" xfId="0"/>
    <cellStyle name="Обычный 5 2 4 3 2 2 4" xfId="0"/>
    <cellStyle name="Обычный 5 2 4 3 2 2 4 2" xfId="0"/>
    <cellStyle name="Обычный 5 2 4 3 2 2 5" xfId="0"/>
    <cellStyle name="Обычный 5 2 4 3 2 3" xfId="0"/>
    <cellStyle name="Обычный 5 2 4 3 2 3 2" xfId="0"/>
    <cellStyle name="Обычный 5 2 4 3 2 3 2 2" xfId="0"/>
    <cellStyle name="Обычный 5 2 4 3 2 3 3" xfId="0"/>
    <cellStyle name="Обычный 5 2 4 3 2 3 3 2" xfId="0"/>
    <cellStyle name="Обычный 5 2 4 3 2 3 4" xfId="0"/>
    <cellStyle name="Обычный 5 2 4 3 2 3 4 2" xfId="0"/>
    <cellStyle name="Обычный 5 2 4 3 2 3 5" xfId="0"/>
    <cellStyle name="Обычный 5 2 4 3 2 4" xfId="0"/>
    <cellStyle name="Обычный 5 2 4 3 2 4 2" xfId="0"/>
    <cellStyle name="Обычный 5 2 4 3 2 5" xfId="0"/>
    <cellStyle name="Обычный 5 2 4 3 2 5 2" xfId="0"/>
    <cellStyle name="Обычный 5 2 4 3 2 6" xfId="0"/>
    <cellStyle name="Обычный 5 2 4 3 2 6 2" xfId="0"/>
    <cellStyle name="Обычный 5 2 4 3 2 7" xfId="0"/>
    <cellStyle name="Обычный 5 2 4 3 2_Без баланса" xfId="0"/>
    <cellStyle name="Обычный 5 2 4 3 3" xfId="0"/>
    <cellStyle name="Обычный 5 2 4 3 3 2" xfId="0"/>
    <cellStyle name="Обычный 5 2 4 3 3 2 2" xfId="0"/>
    <cellStyle name="Обычный 5 2 4 3 3 3" xfId="0"/>
    <cellStyle name="Обычный 5 2 4 3 3 3 2" xfId="0"/>
    <cellStyle name="Обычный 5 2 4 3 3 4" xfId="0"/>
    <cellStyle name="Обычный 5 2 4 3 3 4 2" xfId="0"/>
    <cellStyle name="Обычный 5 2 4 3 3 5" xfId="0"/>
    <cellStyle name="Обычный 5 2 4 3 4" xfId="0"/>
    <cellStyle name="Обычный 5 2 4 3 4 2" xfId="0"/>
    <cellStyle name="Обычный 5 2 4 3 4 2 2" xfId="0"/>
    <cellStyle name="Обычный 5 2 4 3 4 3" xfId="0"/>
    <cellStyle name="Обычный 5 2 4 3 4 3 2" xfId="0"/>
    <cellStyle name="Обычный 5 2 4 3 4 4" xfId="0"/>
    <cellStyle name="Обычный 5 2 4 3 4 4 2" xfId="0"/>
    <cellStyle name="Обычный 5 2 4 3 4 5" xfId="0"/>
    <cellStyle name="Обычный 5 2 4 3 5" xfId="0"/>
    <cellStyle name="Обычный 5 2 4 3 5 2" xfId="0"/>
    <cellStyle name="Обычный 5 2 4 3 6" xfId="0"/>
    <cellStyle name="Обычный 5 2 4 3 6 2" xfId="0"/>
    <cellStyle name="Обычный 5 2 4 3 7" xfId="0"/>
    <cellStyle name="Обычный 5 2 4 3 7 2" xfId="0"/>
    <cellStyle name="Обычный 5 2 4 3 8" xfId="0"/>
    <cellStyle name="Обычный 5 2 4 3_Без баланса" xfId="0"/>
    <cellStyle name="Обычный 5 2 4 4" xfId="0"/>
    <cellStyle name="Обычный 5 2 4 4 10" xfId="0"/>
    <cellStyle name="Обычный 5 2 4 4 2" xfId="0"/>
    <cellStyle name="Обычный 5 2 4 4 2 2" xfId="0"/>
    <cellStyle name="Обычный 5 2 4 4 2 2 2" xfId="0"/>
    <cellStyle name="Обычный 5 2 4 4 2 2 2 2" xfId="0"/>
    <cellStyle name="Обычный 5 2 4 4 2 2 3" xfId="0"/>
    <cellStyle name="Обычный 5 2 4 4 2 2 3 2" xfId="0"/>
    <cellStyle name="Обычный 5 2 4 4 2 2 4" xfId="0"/>
    <cellStyle name="Обычный 5 2 4 4 2 2 4 2" xfId="0"/>
    <cellStyle name="Обычный 5 2 4 4 2 2 5" xfId="0"/>
    <cellStyle name="Обычный 5 2 4 4 2 3" xfId="0"/>
    <cellStyle name="Обычный 5 2 4 4 2 3 2" xfId="0"/>
    <cellStyle name="Обычный 5 2 4 4 2 4" xfId="0"/>
    <cellStyle name="Обычный 5 2 4 4 2 4 2" xfId="0"/>
    <cellStyle name="Обычный 5 2 4 4 2 5" xfId="0"/>
    <cellStyle name="Обычный 5 2 4 4 2 5 2" xfId="0"/>
    <cellStyle name="Обычный 5 2 4 4 2 6" xfId="0"/>
    <cellStyle name="Обычный 5 2 4 4 2_Без баланса" xfId="0"/>
    <cellStyle name="Обычный 5 2 4 4 3" xfId="0"/>
    <cellStyle name="Обычный 5 2 4 4 3 2" xfId="0"/>
    <cellStyle name="Обычный 5 2 4 4 3 2 2" xfId="0"/>
    <cellStyle name="Обычный 5 2 4 4 3 3" xfId="0"/>
    <cellStyle name="Обычный 5 2 4 4 3 3 2" xfId="0"/>
    <cellStyle name="Обычный 5 2 4 4 3 4" xfId="0"/>
    <cellStyle name="Обычный 5 2 4 4 3 4 2" xfId="0"/>
    <cellStyle name="Обычный 5 2 4 4 3 5" xfId="0"/>
    <cellStyle name="Обычный 5 2 4 4 4" xfId="0"/>
    <cellStyle name="Обычный 5 2 4 4 4 2" xfId="0"/>
    <cellStyle name="Обычный 5 2 4 4 4 2 2" xfId="0"/>
    <cellStyle name="Обычный 5 2 4 4 4 3" xfId="0"/>
    <cellStyle name="Обычный 5 2 4 4 4 3 2" xfId="0"/>
    <cellStyle name="Обычный 5 2 4 4 4 4" xfId="0"/>
    <cellStyle name="Обычный 5 2 4 4 4 4 2" xfId="0"/>
    <cellStyle name="Обычный 5 2 4 4 4 5" xfId="0"/>
    <cellStyle name="Обычный 5 2 4 4 5" xfId="0"/>
    <cellStyle name="Обычный 5 2 4 4 5 2" xfId="0"/>
    <cellStyle name="Обычный 5 2 4 4 5 2 2" xfId="0"/>
    <cellStyle name="Обычный 5 2 4 4 5 3" xfId="0"/>
    <cellStyle name="Обычный 5 2 4 4 5 3 2" xfId="0"/>
    <cellStyle name="Обычный 5 2 4 4 5 4" xfId="0"/>
    <cellStyle name="Обычный 5 2 4 4 5 4 2" xfId="0"/>
    <cellStyle name="Обычный 5 2 4 4 5 5" xfId="0"/>
    <cellStyle name="Обычный 5 2 4 4 6" xfId="0"/>
    <cellStyle name="Обычный 5 2 4 4 6 2" xfId="0"/>
    <cellStyle name="Обычный 5 2 4 4 6 2 2" xfId="0"/>
    <cellStyle name="Обычный 5 2 4 4 6 3" xfId="0"/>
    <cellStyle name="Обычный 5 2 4 4 6 3 2" xfId="0"/>
    <cellStyle name="Обычный 5 2 4 4 6 4" xfId="0"/>
    <cellStyle name="Обычный 5 2 4 4 6 4 2" xfId="0"/>
    <cellStyle name="Обычный 5 2 4 4 6 5" xfId="0"/>
    <cellStyle name="Обычный 5 2 4 4 7" xfId="0"/>
    <cellStyle name="Обычный 5 2 4 4 7 2" xfId="0"/>
    <cellStyle name="Обычный 5 2 4 4 8" xfId="0"/>
    <cellStyle name="Обычный 5 2 4 4 8 2" xfId="0"/>
    <cellStyle name="Обычный 5 2 4 4 9" xfId="0"/>
    <cellStyle name="Обычный 5 2 4 4 9 2" xfId="0"/>
    <cellStyle name="Обычный 5 2 4 4_Без баланса" xfId="0"/>
    <cellStyle name="Обычный 5 2 4 5" xfId="0"/>
    <cellStyle name="Обычный 5 2 4 5 2" xfId="0"/>
    <cellStyle name="Обычный 5 2 4 5 2 2" xfId="0"/>
    <cellStyle name="Обычный 5 2 4 5 2 2 2" xfId="0"/>
    <cellStyle name="Обычный 5 2 4 5 2 3" xfId="0"/>
    <cellStyle name="Обычный 5 2 4 5 2 3 2" xfId="0"/>
    <cellStyle name="Обычный 5 2 4 5 2 4" xfId="0"/>
    <cellStyle name="Обычный 5 2 4 5 2 4 2" xfId="0"/>
    <cellStyle name="Обычный 5 2 4 5 2 5" xfId="0"/>
    <cellStyle name="Обычный 5 2 4 5 3" xfId="0"/>
    <cellStyle name="Обычный 5 2 4 5 3 2" xfId="0"/>
    <cellStyle name="Обычный 5 2 4 5 3 2 2" xfId="0"/>
    <cellStyle name="Обычный 5 2 4 5 3 3" xfId="0"/>
    <cellStyle name="Обычный 5 2 4 5 3 3 2" xfId="0"/>
    <cellStyle name="Обычный 5 2 4 5 3 4" xfId="0"/>
    <cellStyle name="Обычный 5 2 4 5 3 4 2" xfId="0"/>
    <cellStyle name="Обычный 5 2 4 5 3 5" xfId="0"/>
    <cellStyle name="Обычный 5 2 4 5 4" xfId="0"/>
    <cellStyle name="Обычный 5 2 4 5 4 2" xfId="0"/>
    <cellStyle name="Обычный 5 2 4 5 5" xfId="0"/>
    <cellStyle name="Обычный 5 2 4 5 5 2" xfId="0"/>
    <cellStyle name="Обычный 5 2 4 5 6" xfId="0"/>
    <cellStyle name="Обычный 5 2 4 5 6 2" xfId="0"/>
    <cellStyle name="Обычный 5 2 4 5 7" xfId="0"/>
    <cellStyle name="Обычный 5 2 4 5_Без баланса" xfId="0"/>
    <cellStyle name="Обычный 5 2 4 6" xfId="0"/>
    <cellStyle name="Обычный 5 2 4 6 2" xfId="0"/>
    <cellStyle name="Обычный 5 2 4 6 2 2" xfId="0"/>
    <cellStyle name="Обычный 5 2 4 6 2 2 2" xfId="0"/>
    <cellStyle name="Обычный 5 2 4 6 2 3" xfId="0"/>
    <cellStyle name="Обычный 5 2 4 6 2 3 2" xfId="0"/>
    <cellStyle name="Обычный 5 2 4 6 2 4" xfId="0"/>
    <cellStyle name="Обычный 5 2 4 6 2 4 2" xfId="0"/>
    <cellStyle name="Обычный 5 2 4 6 2 5" xfId="0"/>
    <cellStyle name="Обычный 5 2 4 6 3" xfId="0"/>
    <cellStyle name="Обычный 5 2 4 6 3 2" xfId="0"/>
    <cellStyle name="Обычный 5 2 4 6 3 2 2" xfId="0"/>
    <cellStyle name="Обычный 5 2 4 6 3 3" xfId="0"/>
    <cellStyle name="Обычный 5 2 4 6 3 3 2" xfId="0"/>
    <cellStyle name="Обычный 5 2 4 6 3 4" xfId="0"/>
    <cellStyle name="Обычный 5 2 4 6 3 4 2" xfId="0"/>
    <cellStyle name="Обычный 5 2 4 6 3 5" xfId="0"/>
    <cellStyle name="Обычный 5 2 4 6 4" xfId="0"/>
    <cellStyle name="Обычный 5 2 4 6 4 2" xfId="0"/>
    <cellStyle name="Обычный 5 2 4 6 5" xfId="0"/>
    <cellStyle name="Обычный 5 2 4 6 5 2" xfId="0"/>
    <cellStyle name="Обычный 5 2 4 6 6" xfId="0"/>
    <cellStyle name="Обычный 5 2 4 6 6 2" xfId="0"/>
    <cellStyle name="Обычный 5 2 4 6 7" xfId="0"/>
    <cellStyle name="Обычный 5 2 4 6_Без баланса" xfId="0"/>
    <cellStyle name="Обычный 5 2 4 7" xfId="0"/>
    <cellStyle name="Обычный 5 2 4 7 2" xfId="0"/>
    <cellStyle name="Обычный 5 2 4 7 2 2" xfId="0"/>
    <cellStyle name="Обычный 5 2 4 7 2 2 2" xfId="0"/>
    <cellStyle name="Обычный 5 2 4 7 2 3" xfId="0"/>
    <cellStyle name="Обычный 5 2 4 7 2 3 2" xfId="0"/>
    <cellStyle name="Обычный 5 2 4 7 2 4" xfId="0"/>
    <cellStyle name="Обычный 5 2 4 7 2 4 2" xfId="0"/>
    <cellStyle name="Обычный 5 2 4 7 2 5" xfId="0"/>
    <cellStyle name="Обычный 5 2 4 7 3" xfId="0"/>
    <cellStyle name="Обычный 5 2 4 7 3 2" xfId="0"/>
    <cellStyle name="Обычный 5 2 4 7 4" xfId="0"/>
    <cellStyle name="Обычный 5 2 4 7 4 2" xfId="0"/>
    <cellStyle name="Обычный 5 2 4 7 5" xfId="0"/>
    <cellStyle name="Обычный 5 2 4 7 5 2" xfId="0"/>
    <cellStyle name="Обычный 5 2 4 7 6" xfId="0"/>
    <cellStyle name="Обычный 5 2 4 7_Без баланса" xfId="0"/>
    <cellStyle name="Обычный 5 2 4 8" xfId="0"/>
    <cellStyle name="Обычный 5 2 4 8 2" xfId="0"/>
    <cellStyle name="Обычный 5 2 4 8 2 2" xfId="0"/>
    <cellStyle name="Обычный 5 2 4 8 3" xfId="0"/>
    <cellStyle name="Обычный 5 2 4 8 3 2" xfId="0"/>
    <cellStyle name="Обычный 5 2 4 8 4" xfId="0"/>
    <cellStyle name="Обычный 5 2 4 8 4 2" xfId="0"/>
    <cellStyle name="Обычный 5 2 4 8 5" xfId="0"/>
    <cellStyle name="Обычный 5 2 4 9" xfId="0"/>
    <cellStyle name="Обычный 5 2 4 9 2" xfId="0"/>
    <cellStyle name="Обычный 5 2 4 9 2 2" xfId="0"/>
    <cellStyle name="Обычный 5 2 4 9 3" xfId="0"/>
    <cellStyle name="Обычный 5 2 4 9 3 2" xfId="0"/>
    <cellStyle name="Обычный 5 2 4 9 4" xfId="0"/>
    <cellStyle name="Обычный 5 2 4 9 4 2" xfId="0"/>
    <cellStyle name="Обычный 5 2 4 9 5" xfId="0"/>
    <cellStyle name="Обычный 5 2 4_Без баланса" xfId="0"/>
    <cellStyle name="Обычный 5 2 5" xfId="0"/>
    <cellStyle name="Обычный 5 2 5 2" xfId="0"/>
    <cellStyle name="Обычный 5 2 5 2 2" xfId="0"/>
    <cellStyle name="Обычный 5 2 5 2 2 2" xfId="0"/>
    <cellStyle name="Обычный 5 2 5 2 2 2 2" xfId="0"/>
    <cellStyle name="Обычный 5 2 5 2 2 3" xfId="0"/>
    <cellStyle name="Обычный 5 2 5 2 2 3 2" xfId="0"/>
    <cellStyle name="Обычный 5 2 5 2 2 4" xfId="0"/>
    <cellStyle name="Обычный 5 2 5 2 2 4 2" xfId="0"/>
    <cellStyle name="Обычный 5 2 5 2 2 5" xfId="0"/>
    <cellStyle name="Обычный 5 2 5 2 3" xfId="0"/>
    <cellStyle name="Обычный 5 2 5 2 3 2" xfId="0"/>
    <cellStyle name="Обычный 5 2 5 2 3 2 2" xfId="0"/>
    <cellStyle name="Обычный 5 2 5 2 3 3" xfId="0"/>
    <cellStyle name="Обычный 5 2 5 2 3 3 2" xfId="0"/>
    <cellStyle name="Обычный 5 2 5 2 3 4" xfId="0"/>
    <cellStyle name="Обычный 5 2 5 2 3 4 2" xfId="0"/>
    <cellStyle name="Обычный 5 2 5 2 3 5" xfId="0"/>
    <cellStyle name="Обычный 5 2 5 2 4" xfId="0"/>
    <cellStyle name="Обычный 5 2 5 2 4 2" xfId="0"/>
    <cellStyle name="Обычный 5 2 5 2 5" xfId="0"/>
    <cellStyle name="Обычный 5 2 5 2 5 2" xfId="0"/>
    <cellStyle name="Обычный 5 2 5 2 6" xfId="0"/>
    <cellStyle name="Обычный 5 2 5 2 6 2" xfId="0"/>
    <cellStyle name="Обычный 5 2 5 2 7" xfId="0"/>
    <cellStyle name="Обычный 5 2 5 2_Без баланса" xfId="0"/>
    <cellStyle name="Обычный 5 2 5 3" xfId="0"/>
    <cellStyle name="Обычный 5 2 5 3 2" xfId="0"/>
    <cellStyle name="Обычный 5 2 5 3 2 2" xfId="0"/>
    <cellStyle name="Обычный 5 2 5 3 2 2 2" xfId="0"/>
    <cellStyle name="Обычный 5 2 5 3 2 3" xfId="0"/>
    <cellStyle name="Обычный 5 2 5 3 2 3 2" xfId="0"/>
    <cellStyle name="Обычный 5 2 5 3 2 4" xfId="0"/>
    <cellStyle name="Обычный 5 2 5 3 2 4 2" xfId="0"/>
    <cellStyle name="Обычный 5 2 5 3 2 5" xfId="0"/>
    <cellStyle name="Обычный 5 2 5 3 3" xfId="0"/>
    <cellStyle name="Обычный 5 2 5 3 3 2" xfId="0"/>
    <cellStyle name="Обычный 5 2 5 3 4" xfId="0"/>
    <cellStyle name="Обычный 5 2 5 3 4 2" xfId="0"/>
    <cellStyle name="Обычный 5 2 5 3 5" xfId="0"/>
    <cellStyle name="Обычный 5 2 5 3 5 2" xfId="0"/>
    <cellStyle name="Обычный 5 2 5 3 6" xfId="0"/>
    <cellStyle name="Обычный 5 2 5 4" xfId="0"/>
    <cellStyle name="Обычный 5 2 5 4 2" xfId="0"/>
    <cellStyle name="Обычный 5 2 5 4 2 2" xfId="0"/>
    <cellStyle name="Обычный 5 2 5 4 3" xfId="0"/>
    <cellStyle name="Обычный 5 2 5 4 3 2" xfId="0"/>
    <cellStyle name="Обычный 5 2 5 4 4" xfId="0"/>
    <cellStyle name="Обычный 5 2 5 4 4 2" xfId="0"/>
    <cellStyle name="Обычный 5 2 5 4 5" xfId="0"/>
    <cellStyle name="Обычный 5 2 5 5" xfId="0"/>
    <cellStyle name="Обычный 5 2 5 5 2" xfId="0"/>
    <cellStyle name="Обычный 5 2 5 6" xfId="0"/>
    <cellStyle name="Обычный 5 2 5 6 2" xfId="0"/>
    <cellStyle name="Обычный 5 2 5 7" xfId="0"/>
    <cellStyle name="Обычный 5 2 5 7 2" xfId="0"/>
    <cellStyle name="Обычный 5 2 5 8" xfId="0"/>
    <cellStyle name="Обычный 5 2 5_Без баланса" xfId="0"/>
    <cellStyle name="Обычный 5 2 6" xfId="0"/>
    <cellStyle name="Обычный 5 2 6 2" xfId="0"/>
    <cellStyle name="Обычный 5 2 6 2 2" xfId="0"/>
    <cellStyle name="Обычный 5 2 6 2 2 2" xfId="0"/>
    <cellStyle name="Обычный 5 2 6 2 2 2 2" xfId="0"/>
    <cellStyle name="Обычный 5 2 6 2 2 3" xfId="0"/>
    <cellStyle name="Обычный 5 2 6 2 2 3 2" xfId="0"/>
    <cellStyle name="Обычный 5 2 6 2 2 4" xfId="0"/>
    <cellStyle name="Обычный 5 2 6 2 2 4 2" xfId="0"/>
    <cellStyle name="Обычный 5 2 6 2 2 5" xfId="0"/>
    <cellStyle name="Обычный 5 2 6 2 3" xfId="0"/>
    <cellStyle name="Обычный 5 2 6 2 3 2" xfId="0"/>
    <cellStyle name="Обычный 5 2 6 2 3 2 2" xfId="0"/>
    <cellStyle name="Обычный 5 2 6 2 3 3" xfId="0"/>
    <cellStyle name="Обычный 5 2 6 2 3 3 2" xfId="0"/>
    <cellStyle name="Обычный 5 2 6 2 3 4" xfId="0"/>
    <cellStyle name="Обычный 5 2 6 2 3 4 2" xfId="0"/>
    <cellStyle name="Обычный 5 2 6 2 3 5" xfId="0"/>
    <cellStyle name="Обычный 5 2 6 2 4" xfId="0"/>
    <cellStyle name="Обычный 5 2 6 2 4 2" xfId="0"/>
    <cellStyle name="Обычный 5 2 6 2 5" xfId="0"/>
    <cellStyle name="Обычный 5 2 6 2 5 2" xfId="0"/>
    <cellStyle name="Обычный 5 2 6 2 6" xfId="0"/>
    <cellStyle name="Обычный 5 2 6 2 6 2" xfId="0"/>
    <cellStyle name="Обычный 5 2 6 2 7" xfId="0"/>
    <cellStyle name="Обычный 5 2 6 2_Без баланса" xfId="0"/>
    <cellStyle name="Обычный 5 2 6 3" xfId="0"/>
    <cellStyle name="Обычный 5 2 6 3 2" xfId="0"/>
    <cellStyle name="Обычный 5 2 6 3 2 2" xfId="0"/>
    <cellStyle name="Обычный 5 2 6 3 3" xfId="0"/>
    <cellStyle name="Обычный 5 2 6 3 3 2" xfId="0"/>
    <cellStyle name="Обычный 5 2 6 3 4" xfId="0"/>
    <cellStyle name="Обычный 5 2 6 3 4 2" xfId="0"/>
    <cellStyle name="Обычный 5 2 6 3 5" xfId="0"/>
    <cellStyle name="Обычный 5 2 6 4" xfId="0"/>
    <cellStyle name="Обычный 5 2 6 4 2" xfId="0"/>
    <cellStyle name="Обычный 5 2 6 4 2 2" xfId="0"/>
    <cellStyle name="Обычный 5 2 6 4 3" xfId="0"/>
    <cellStyle name="Обычный 5 2 6 4 3 2" xfId="0"/>
    <cellStyle name="Обычный 5 2 6 4 4" xfId="0"/>
    <cellStyle name="Обычный 5 2 6 4 4 2" xfId="0"/>
    <cellStyle name="Обычный 5 2 6 4 5" xfId="0"/>
    <cellStyle name="Обычный 5 2 6 5" xfId="0"/>
    <cellStyle name="Обычный 5 2 6 5 2" xfId="0"/>
    <cellStyle name="Обычный 5 2 6 6" xfId="0"/>
    <cellStyle name="Обычный 5 2 6 6 2" xfId="0"/>
    <cellStyle name="Обычный 5 2 6 7" xfId="0"/>
    <cellStyle name="Обычный 5 2 6 7 2" xfId="0"/>
    <cellStyle name="Обычный 5 2 6 8" xfId="0"/>
    <cellStyle name="Обычный 5 2 6_Без баланса" xfId="0"/>
    <cellStyle name="Обычный 5 2 7" xfId="0"/>
    <cellStyle name="Обычный 5 2 7 10" xfId="0"/>
    <cellStyle name="Обычный 5 2 7 2" xfId="0"/>
    <cellStyle name="Обычный 5 2 7 2 2" xfId="0"/>
    <cellStyle name="Обычный 5 2 7 2 2 2" xfId="0"/>
    <cellStyle name="Обычный 5 2 7 2 2 2 2" xfId="0"/>
    <cellStyle name="Обычный 5 2 7 2 2 3" xfId="0"/>
    <cellStyle name="Обычный 5 2 7 2 2 3 2" xfId="0"/>
    <cellStyle name="Обычный 5 2 7 2 2 4" xfId="0"/>
    <cellStyle name="Обычный 5 2 7 2 2 4 2" xfId="0"/>
    <cellStyle name="Обычный 5 2 7 2 2 5" xfId="0"/>
    <cellStyle name="Обычный 5 2 7 2 3" xfId="0"/>
    <cellStyle name="Обычный 5 2 7 2 3 2" xfId="0"/>
    <cellStyle name="Обычный 5 2 7 2 4" xfId="0"/>
    <cellStyle name="Обычный 5 2 7 2 4 2" xfId="0"/>
    <cellStyle name="Обычный 5 2 7 2 5" xfId="0"/>
    <cellStyle name="Обычный 5 2 7 2 5 2" xfId="0"/>
    <cellStyle name="Обычный 5 2 7 2 6" xfId="0"/>
    <cellStyle name="Обычный 5 2 7 2_Без баланса" xfId="0"/>
    <cellStyle name="Обычный 5 2 7 3" xfId="0"/>
    <cellStyle name="Обычный 5 2 7 3 2" xfId="0"/>
    <cellStyle name="Обычный 5 2 7 3 2 2" xfId="0"/>
    <cellStyle name="Обычный 5 2 7 3 3" xfId="0"/>
    <cellStyle name="Обычный 5 2 7 3 3 2" xfId="0"/>
    <cellStyle name="Обычный 5 2 7 3 4" xfId="0"/>
    <cellStyle name="Обычный 5 2 7 3 4 2" xfId="0"/>
    <cellStyle name="Обычный 5 2 7 3 5" xfId="0"/>
    <cellStyle name="Обычный 5 2 7 4" xfId="0"/>
    <cellStyle name="Обычный 5 2 7 4 2" xfId="0"/>
    <cellStyle name="Обычный 5 2 7 4 2 2" xfId="0"/>
    <cellStyle name="Обычный 5 2 7 4 3" xfId="0"/>
    <cellStyle name="Обычный 5 2 7 4 3 2" xfId="0"/>
    <cellStyle name="Обычный 5 2 7 4 4" xfId="0"/>
    <cellStyle name="Обычный 5 2 7 4 4 2" xfId="0"/>
    <cellStyle name="Обычный 5 2 7 4 5" xfId="0"/>
    <cellStyle name="Обычный 5 2 7 5" xfId="0"/>
    <cellStyle name="Обычный 5 2 7 5 2" xfId="0"/>
    <cellStyle name="Обычный 5 2 7 5 2 2" xfId="0"/>
    <cellStyle name="Обычный 5 2 7 5 3" xfId="0"/>
    <cellStyle name="Обычный 5 2 7 5 3 2" xfId="0"/>
    <cellStyle name="Обычный 5 2 7 5 4" xfId="0"/>
    <cellStyle name="Обычный 5 2 7 5 4 2" xfId="0"/>
    <cellStyle name="Обычный 5 2 7 5 5" xfId="0"/>
    <cellStyle name="Обычный 5 2 7 6" xfId="0"/>
    <cellStyle name="Обычный 5 2 7 6 2" xfId="0"/>
    <cellStyle name="Обычный 5 2 7 6 2 2" xfId="0"/>
    <cellStyle name="Обычный 5 2 7 6 3" xfId="0"/>
    <cellStyle name="Обычный 5 2 7 6 3 2" xfId="0"/>
    <cellStyle name="Обычный 5 2 7 6 4" xfId="0"/>
    <cellStyle name="Обычный 5 2 7 6 4 2" xfId="0"/>
    <cellStyle name="Обычный 5 2 7 6 5" xfId="0"/>
    <cellStyle name="Обычный 5 2 7 7" xfId="0"/>
    <cellStyle name="Обычный 5 2 7 7 2" xfId="0"/>
    <cellStyle name="Обычный 5 2 7 8" xfId="0"/>
    <cellStyle name="Обычный 5 2 7 8 2" xfId="0"/>
    <cellStyle name="Обычный 5 2 7 9" xfId="0"/>
    <cellStyle name="Обычный 5 2 7 9 2" xfId="0"/>
    <cellStyle name="Обычный 5 2 7_Без баланса" xfId="0"/>
    <cellStyle name="Обычный 5 2 8" xfId="0"/>
    <cellStyle name="Обычный 5 2 8 2" xfId="0"/>
    <cellStyle name="Обычный 5 2 8 2 2" xfId="0"/>
    <cellStyle name="Обычный 5 2 8 2 2 2" xfId="0"/>
    <cellStyle name="Обычный 5 2 8 2 3" xfId="0"/>
    <cellStyle name="Обычный 5 2 8 2 3 2" xfId="0"/>
    <cellStyle name="Обычный 5 2 8 2 4" xfId="0"/>
    <cellStyle name="Обычный 5 2 8 2 4 2" xfId="0"/>
    <cellStyle name="Обычный 5 2 8 2 5" xfId="0"/>
    <cellStyle name="Обычный 5 2 8 3" xfId="0"/>
    <cellStyle name="Обычный 5 2 8 3 2" xfId="0"/>
    <cellStyle name="Обычный 5 2 8 3 2 2" xfId="0"/>
    <cellStyle name="Обычный 5 2 8 3 3" xfId="0"/>
    <cellStyle name="Обычный 5 2 8 3 3 2" xfId="0"/>
    <cellStyle name="Обычный 5 2 8 3 4" xfId="0"/>
    <cellStyle name="Обычный 5 2 8 3 4 2" xfId="0"/>
    <cellStyle name="Обычный 5 2 8 3 5" xfId="0"/>
    <cellStyle name="Обычный 5 2 8 4" xfId="0"/>
    <cellStyle name="Обычный 5 2 8 4 2" xfId="0"/>
    <cellStyle name="Обычный 5 2 8 5" xfId="0"/>
    <cellStyle name="Обычный 5 2 8 5 2" xfId="0"/>
    <cellStyle name="Обычный 5 2 8 6" xfId="0"/>
    <cellStyle name="Обычный 5 2 8 6 2" xfId="0"/>
    <cellStyle name="Обычный 5 2 8 7" xfId="0"/>
    <cellStyle name="Обычный 5 2 8_Без баланса" xfId="0"/>
    <cellStyle name="Обычный 5 2 9" xfId="0"/>
    <cellStyle name="Обычный 5 2 9 2" xfId="0"/>
    <cellStyle name="Обычный 5 2 9 2 2" xfId="0"/>
    <cellStyle name="Обычный 5 2 9 2 2 2" xfId="0"/>
    <cellStyle name="Обычный 5 2 9 2 3" xfId="0"/>
    <cellStyle name="Обычный 5 2 9 2 3 2" xfId="0"/>
    <cellStyle name="Обычный 5 2 9 2 4" xfId="0"/>
    <cellStyle name="Обычный 5 2 9 2 4 2" xfId="0"/>
    <cellStyle name="Обычный 5 2 9 2 5" xfId="0"/>
    <cellStyle name="Обычный 5 2 9 3" xfId="0"/>
    <cellStyle name="Обычный 5 2 9 3 2" xfId="0"/>
    <cellStyle name="Обычный 5 2 9 3 2 2" xfId="0"/>
    <cellStyle name="Обычный 5 2 9 3 3" xfId="0"/>
    <cellStyle name="Обычный 5 2 9 3 3 2" xfId="0"/>
    <cellStyle name="Обычный 5 2 9 3 4" xfId="0"/>
    <cellStyle name="Обычный 5 2 9 3 4 2" xfId="0"/>
    <cellStyle name="Обычный 5 2 9 3 5" xfId="0"/>
    <cellStyle name="Обычный 5 2 9 4" xfId="0"/>
    <cellStyle name="Обычный 5 2 9 4 2" xfId="0"/>
    <cellStyle name="Обычный 5 2 9 5" xfId="0"/>
    <cellStyle name="Обычный 5 2 9 5 2" xfId="0"/>
    <cellStyle name="Обычный 5 2 9 6" xfId="0"/>
    <cellStyle name="Обычный 5 2 9 6 2" xfId="0"/>
    <cellStyle name="Обычный 5 2 9 7" xfId="0"/>
    <cellStyle name="Обычный 5 2 9_Без баланса" xfId="0"/>
    <cellStyle name="Обычный 5 20" xfId="0"/>
    <cellStyle name="Обычный 5 20 2" xfId="0"/>
    <cellStyle name="Обычный 5 20 3" xfId="0"/>
    <cellStyle name="Обычный 5 21" xfId="0"/>
    <cellStyle name="Обычный 5 21 2" xfId="0"/>
    <cellStyle name="Обычный 5 21 3" xfId="0"/>
    <cellStyle name="Обычный 5 22" xfId="0"/>
    <cellStyle name="Обычный 5 22 2" xfId="0"/>
    <cellStyle name="Обычный 5 22 3" xfId="0"/>
    <cellStyle name="Обычный 5 23" xfId="0"/>
    <cellStyle name="Обычный 5 23 2" xfId="0"/>
    <cellStyle name="Обычный 5 23 3" xfId="0"/>
    <cellStyle name="Обычный 5 24" xfId="0"/>
    <cellStyle name="Обычный 5 24 2" xfId="0"/>
    <cellStyle name="Обычный 5 24 3" xfId="0"/>
    <cellStyle name="Обычный 5 25" xfId="0"/>
    <cellStyle name="Обычный 5 25 2" xfId="0"/>
    <cellStyle name="Обычный 5 25 3" xfId="0"/>
    <cellStyle name="Обычный 5 26" xfId="0"/>
    <cellStyle name="Обычный 5 26 2" xfId="0"/>
    <cellStyle name="Обычный 5 26 3" xfId="0"/>
    <cellStyle name="Обычный 5 27" xfId="0"/>
    <cellStyle name="Обычный 5 27 2" xfId="0"/>
    <cellStyle name="Обычный 5 27 3" xfId="0"/>
    <cellStyle name="Обычный 5 28" xfId="0"/>
    <cellStyle name="Обычный 5 28 2" xfId="0"/>
    <cellStyle name="Обычный 5 28 3" xfId="0"/>
    <cellStyle name="Обычный 5 29" xfId="0"/>
    <cellStyle name="Обычный 5 29 2" xfId="0"/>
    <cellStyle name="Обычный 5 29 3" xfId="0"/>
    <cellStyle name="Обычный 5 2_Без баланса" xfId="0"/>
    <cellStyle name="Обычный 5 3" xfId="0"/>
    <cellStyle name="Обычный 5 3 10" xfId="0"/>
    <cellStyle name="Обычный 5 3 10 2" xfId="0"/>
    <cellStyle name="Обычный 5 3 10 2 2" xfId="0"/>
    <cellStyle name="Обычный 5 3 10 3" xfId="0"/>
    <cellStyle name="Обычный 5 3 10 3 2" xfId="0"/>
    <cellStyle name="Обычный 5 3 10 4" xfId="0"/>
    <cellStyle name="Обычный 5 3 10 4 2" xfId="0"/>
    <cellStyle name="Обычный 5 3 10 5" xfId="0"/>
    <cellStyle name="Обычный 5 3 11" xfId="0"/>
    <cellStyle name="Обычный 5 3 11 2" xfId="0"/>
    <cellStyle name="Обычный 5 3 11 2 2" xfId="0"/>
    <cellStyle name="Обычный 5 3 11 3" xfId="0"/>
    <cellStyle name="Обычный 5 3 11 3 2" xfId="0"/>
    <cellStyle name="Обычный 5 3 11 4" xfId="0"/>
    <cellStyle name="Обычный 5 3 11 4 2" xfId="0"/>
    <cellStyle name="Обычный 5 3 11 5" xfId="0"/>
    <cellStyle name="Обычный 5 3 12" xfId="0"/>
    <cellStyle name="Обычный 5 3 12 2" xfId="0"/>
    <cellStyle name="Обычный 5 3 13" xfId="0"/>
    <cellStyle name="Обычный 5 3 13 2" xfId="0"/>
    <cellStyle name="Обычный 5 3 14" xfId="0"/>
    <cellStyle name="Обычный 5 3 14 2" xfId="0"/>
    <cellStyle name="Обычный 5 3 15" xfId="0"/>
    <cellStyle name="Обычный 5 3 2" xfId="0"/>
    <cellStyle name="Обычный 5 3 2 10" xfId="0"/>
    <cellStyle name="Обычный 5 3 2 10 2" xfId="0"/>
    <cellStyle name="Обычный 5 3 2 10 2 2" xfId="0"/>
    <cellStyle name="Обычный 5 3 2 10 3" xfId="0"/>
    <cellStyle name="Обычный 5 3 2 10 3 2" xfId="0"/>
    <cellStyle name="Обычный 5 3 2 10 4" xfId="0"/>
    <cellStyle name="Обычный 5 3 2 10 4 2" xfId="0"/>
    <cellStyle name="Обычный 5 3 2 10 5" xfId="0"/>
    <cellStyle name="Обычный 5 3 2 11" xfId="0"/>
    <cellStyle name="Обычный 5 3 2 11 2" xfId="0"/>
    <cellStyle name="Обычный 5 3 2 12" xfId="0"/>
    <cellStyle name="Обычный 5 3 2 12 2" xfId="0"/>
    <cellStyle name="Обычный 5 3 2 13" xfId="0"/>
    <cellStyle name="Обычный 5 3 2 13 2" xfId="0"/>
    <cellStyle name="Обычный 5 3 2 14" xfId="0"/>
    <cellStyle name="Обычный 5 3 2 2" xfId="0"/>
    <cellStyle name="Обычный 5 3 2 2 2" xfId="0"/>
    <cellStyle name="Обычный 5 3 2 2 2 2" xfId="0"/>
    <cellStyle name="Обычный 5 3 2 2 2 2 2" xfId="0"/>
    <cellStyle name="Обычный 5 3 2 2 2 2 2 2" xfId="0"/>
    <cellStyle name="Обычный 5 3 2 2 2 2 2 2 2" xfId="0"/>
    <cellStyle name="Обычный 5 3 2 2 2 2 2 3" xfId="0"/>
    <cellStyle name="Обычный 5 3 2 2 2 2 2 3 2" xfId="0"/>
    <cellStyle name="Обычный 5 3 2 2 2 2 2 4" xfId="0"/>
    <cellStyle name="Обычный 5 3 2 2 2 2 2 4 2" xfId="0"/>
    <cellStyle name="Обычный 5 3 2 2 2 2 2 5" xfId="0"/>
    <cellStyle name="Обычный 5 3 2 2 2 2 3" xfId="0"/>
    <cellStyle name="Обычный 5 3 2 2 2 2 3 2" xfId="0"/>
    <cellStyle name="Обычный 5 3 2 2 2 2 3 2 2" xfId="0"/>
    <cellStyle name="Обычный 5 3 2 2 2 2 3 3" xfId="0"/>
    <cellStyle name="Обычный 5 3 2 2 2 2 3 3 2" xfId="0"/>
    <cellStyle name="Обычный 5 3 2 2 2 2 3 4" xfId="0"/>
    <cellStyle name="Обычный 5 3 2 2 2 2 3 4 2" xfId="0"/>
    <cellStyle name="Обычный 5 3 2 2 2 2 3 5" xfId="0"/>
    <cellStyle name="Обычный 5 3 2 2 2 2 4" xfId="0"/>
    <cellStyle name="Обычный 5 3 2 2 2 2 4 2" xfId="0"/>
    <cellStyle name="Обычный 5 3 2 2 2 2 5" xfId="0"/>
    <cellStyle name="Обычный 5 3 2 2 2 2 5 2" xfId="0"/>
    <cellStyle name="Обычный 5 3 2 2 2 2 6" xfId="0"/>
    <cellStyle name="Обычный 5 3 2 2 2 2 6 2" xfId="0"/>
    <cellStyle name="Обычный 5 3 2 2 2 2 7" xfId="0"/>
    <cellStyle name="Обычный 5 3 2 2 2 2_Без баланса" xfId="0"/>
    <cellStyle name="Обычный 5 3 2 2 2 3" xfId="0"/>
    <cellStyle name="Обычный 5 3 2 2 2 3 2" xfId="0"/>
    <cellStyle name="Обычный 5 3 2 2 2 3 2 2" xfId="0"/>
    <cellStyle name="Обычный 5 3 2 2 2 3 2 2 2" xfId="0"/>
    <cellStyle name="Обычный 5 3 2 2 2 3 2 3" xfId="0"/>
    <cellStyle name="Обычный 5 3 2 2 2 3 2 3 2" xfId="0"/>
    <cellStyle name="Обычный 5 3 2 2 2 3 2 4" xfId="0"/>
    <cellStyle name="Обычный 5 3 2 2 2 3 2 4 2" xfId="0"/>
    <cellStyle name="Обычный 5 3 2 2 2 3 2 5" xfId="0"/>
    <cellStyle name="Обычный 5 3 2 2 2 3 3" xfId="0"/>
    <cellStyle name="Обычный 5 3 2 2 2 3 3 2" xfId="0"/>
    <cellStyle name="Обычный 5 3 2 2 2 3 4" xfId="0"/>
    <cellStyle name="Обычный 5 3 2 2 2 3 4 2" xfId="0"/>
    <cellStyle name="Обычный 5 3 2 2 2 3 5" xfId="0"/>
    <cellStyle name="Обычный 5 3 2 2 2 3 5 2" xfId="0"/>
    <cellStyle name="Обычный 5 3 2 2 2 3 6" xfId="0"/>
    <cellStyle name="Обычный 5 3 2 2 2 4" xfId="0"/>
    <cellStyle name="Обычный 5 3 2 2 2 4 2" xfId="0"/>
    <cellStyle name="Обычный 5 3 2 2 2 4 2 2" xfId="0"/>
    <cellStyle name="Обычный 5 3 2 2 2 4 3" xfId="0"/>
    <cellStyle name="Обычный 5 3 2 2 2 4 3 2" xfId="0"/>
    <cellStyle name="Обычный 5 3 2 2 2 4 4" xfId="0"/>
    <cellStyle name="Обычный 5 3 2 2 2 4 4 2" xfId="0"/>
    <cellStyle name="Обычный 5 3 2 2 2 4 5" xfId="0"/>
    <cellStyle name="Обычный 5 3 2 2 2 5" xfId="0"/>
    <cellStyle name="Обычный 5 3 2 2 2 5 2" xfId="0"/>
    <cellStyle name="Обычный 5 3 2 2 2 6" xfId="0"/>
    <cellStyle name="Обычный 5 3 2 2 2 6 2" xfId="0"/>
    <cellStyle name="Обычный 5 3 2 2 2 7" xfId="0"/>
    <cellStyle name="Обычный 5 3 2 2 2 7 2" xfId="0"/>
    <cellStyle name="Обычный 5 3 2 2 2 8" xfId="0"/>
    <cellStyle name="Обычный 5 3 2 2 2_Без баланса" xfId="0"/>
    <cellStyle name="Обычный 5 3 2 2 3" xfId="0"/>
    <cellStyle name="Обычный 5 3 2 2 3 2" xfId="0"/>
    <cellStyle name="Обычный 5 3 2 2 3 2 2" xfId="0"/>
    <cellStyle name="Обычный 5 3 2 2 3 2 2 2" xfId="0"/>
    <cellStyle name="Обычный 5 3 2 2 3 2 3" xfId="0"/>
    <cellStyle name="Обычный 5 3 2 2 3 2 3 2" xfId="0"/>
    <cellStyle name="Обычный 5 3 2 2 3 2 4" xfId="0"/>
    <cellStyle name="Обычный 5 3 2 2 3 2 4 2" xfId="0"/>
    <cellStyle name="Обычный 5 3 2 2 3 2 5" xfId="0"/>
    <cellStyle name="Обычный 5 3 2 2 3 3" xfId="0"/>
    <cellStyle name="Обычный 5 3 2 2 3 3 2" xfId="0"/>
    <cellStyle name="Обычный 5 3 2 2 3 3 2 2" xfId="0"/>
    <cellStyle name="Обычный 5 3 2 2 3 3 3" xfId="0"/>
    <cellStyle name="Обычный 5 3 2 2 3 3 3 2" xfId="0"/>
    <cellStyle name="Обычный 5 3 2 2 3 3 4" xfId="0"/>
    <cellStyle name="Обычный 5 3 2 2 3 3 4 2" xfId="0"/>
    <cellStyle name="Обычный 5 3 2 2 3 3 5" xfId="0"/>
    <cellStyle name="Обычный 5 3 2 2 3 4" xfId="0"/>
    <cellStyle name="Обычный 5 3 2 2 3 4 2" xfId="0"/>
    <cellStyle name="Обычный 5 3 2 2 3 5" xfId="0"/>
    <cellStyle name="Обычный 5 3 2 2 3 5 2" xfId="0"/>
    <cellStyle name="Обычный 5 3 2 2 3 6" xfId="0"/>
    <cellStyle name="Обычный 5 3 2 2 3 6 2" xfId="0"/>
    <cellStyle name="Обычный 5 3 2 2 3 7" xfId="0"/>
    <cellStyle name="Обычный 5 3 2 2 3_Без баланса" xfId="0"/>
    <cellStyle name="Обычный 5 3 2 2 4" xfId="0"/>
    <cellStyle name="Обычный 5 3 2 2 4 2" xfId="0"/>
    <cellStyle name="Обычный 5 3 2 2 4 2 2" xfId="0"/>
    <cellStyle name="Обычный 5 3 2 2 4 2 2 2" xfId="0"/>
    <cellStyle name="Обычный 5 3 2 2 4 2 3" xfId="0"/>
    <cellStyle name="Обычный 5 3 2 2 4 2 3 2" xfId="0"/>
    <cellStyle name="Обычный 5 3 2 2 4 2 4" xfId="0"/>
    <cellStyle name="Обычный 5 3 2 2 4 2 4 2" xfId="0"/>
    <cellStyle name="Обычный 5 3 2 2 4 2 5" xfId="0"/>
    <cellStyle name="Обычный 5 3 2 2 4 3" xfId="0"/>
    <cellStyle name="Обычный 5 3 2 2 4 3 2" xfId="0"/>
    <cellStyle name="Обычный 5 3 2 2 4 4" xfId="0"/>
    <cellStyle name="Обычный 5 3 2 2 4 4 2" xfId="0"/>
    <cellStyle name="Обычный 5 3 2 2 4 5" xfId="0"/>
    <cellStyle name="Обычный 5 3 2 2 4 5 2" xfId="0"/>
    <cellStyle name="Обычный 5 3 2 2 4 6" xfId="0"/>
    <cellStyle name="Обычный 5 3 2 2 5" xfId="0"/>
    <cellStyle name="Обычный 5 3 2 2 5 2" xfId="0"/>
    <cellStyle name="Обычный 5 3 2 2 5 2 2" xfId="0"/>
    <cellStyle name="Обычный 5 3 2 2 5 3" xfId="0"/>
    <cellStyle name="Обычный 5 3 2 2 5 3 2" xfId="0"/>
    <cellStyle name="Обычный 5 3 2 2 5 4" xfId="0"/>
    <cellStyle name="Обычный 5 3 2 2 5 4 2" xfId="0"/>
    <cellStyle name="Обычный 5 3 2 2 5 5" xfId="0"/>
    <cellStyle name="Обычный 5 3 2 2 6" xfId="0"/>
    <cellStyle name="Обычный 5 3 2 2 6 2" xfId="0"/>
    <cellStyle name="Обычный 5 3 2 2 7" xfId="0"/>
    <cellStyle name="Обычный 5 3 2 2 7 2" xfId="0"/>
    <cellStyle name="Обычный 5 3 2 2 8" xfId="0"/>
    <cellStyle name="Обычный 5 3 2 2 8 2" xfId="0"/>
    <cellStyle name="Обычный 5 3 2 2 9" xfId="0"/>
    <cellStyle name="Обычный 5 3 2 2_Без баланса" xfId="0"/>
    <cellStyle name="Обычный 5 3 2 3" xfId="0"/>
    <cellStyle name="Обычный 5 3 2 3 2" xfId="0"/>
    <cellStyle name="Обычный 5 3 2 3 2 2" xfId="0"/>
    <cellStyle name="Обычный 5 3 2 3 2 2 2" xfId="0"/>
    <cellStyle name="Обычный 5 3 2 3 2 2 2 2" xfId="0"/>
    <cellStyle name="Обычный 5 3 2 3 2 2 3" xfId="0"/>
    <cellStyle name="Обычный 5 3 2 3 2 2 3 2" xfId="0"/>
    <cellStyle name="Обычный 5 3 2 3 2 2 4" xfId="0"/>
    <cellStyle name="Обычный 5 3 2 3 2 2 4 2" xfId="0"/>
    <cellStyle name="Обычный 5 3 2 3 2 2 5" xfId="0"/>
    <cellStyle name="Обычный 5 3 2 3 2 3" xfId="0"/>
    <cellStyle name="Обычный 5 3 2 3 2 3 2" xfId="0"/>
    <cellStyle name="Обычный 5 3 2 3 2 3 2 2" xfId="0"/>
    <cellStyle name="Обычный 5 3 2 3 2 3 3" xfId="0"/>
    <cellStyle name="Обычный 5 3 2 3 2 3 3 2" xfId="0"/>
    <cellStyle name="Обычный 5 3 2 3 2 3 4" xfId="0"/>
    <cellStyle name="Обычный 5 3 2 3 2 3 4 2" xfId="0"/>
    <cellStyle name="Обычный 5 3 2 3 2 3 5" xfId="0"/>
    <cellStyle name="Обычный 5 3 2 3 2 4" xfId="0"/>
    <cellStyle name="Обычный 5 3 2 3 2 4 2" xfId="0"/>
    <cellStyle name="Обычный 5 3 2 3 2 5" xfId="0"/>
    <cellStyle name="Обычный 5 3 2 3 2 5 2" xfId="0"/>
    <cellStyle name="Обычный 5 3 2 3 2 6" xfId="0"/>
    <cellStyle name="Обычный 5 3 2 3 2 6 2" xfId="0"/>
    <cellStyle name="Обычный 5 3 2 3 2 7" xfId="0"/>
    <cellStyle name="Обычный 5 3 2 3 2_Без баланса" xfId="0"/>
    <cellStyle name="Обычный 5 3 2 3 3" xfId="0"/>
    <cellStyle name="Обычный 5 3 2 3 3 2" xfId="0"/>
    <cellStyle name="Обычный 5 3 2 3 3 2 2" xfId="0"/>
    <cellStyle name="Обычный 5 3 2 3 3 2 2 2" xfId="0"/>
    <cellStyle name="Обычный 5 3 2 3 3 2 3" xfId="0"/>
    <cellStyle name="Обычный 5 3 2 3 3 2 3 2" xfId="0"/>
    <cellStyle name="Обычный 5 3 2 3 3 2 4" xfId="0"/>
    <cellStyle name="Обычный 5 3 2 3 3 2 4 2" xfId="0"/>
    <cellStyle name="Обычный 5 3 2 3 3 2 5" xfId="0"/>
    <cellStyle name="Обычный 5 3 2 3 3 3" xfId="0"/>
    <cellStyle name="Обычный 5 3 2 3 3 3 2" xfId="0"/>
    <cellStyle name="Обычный 5 3 2 3 3 4" xfId="0"/>
    <cellStyle name="Обычный 5 3 2 3 3 4 2" xfId="0"/>
    <cellStyle name="Обычный 5 3 2 3 3 5" xfId="0"/>
    <cellStyle name="Обычный 5 3 2 3 3 5 2" xfId="0"/>
    <cellStyle name="Обычный 5 3 2 3 3 6" xfId="0"/>
    <cellStyle name="Обычный 5 3 2 3 4" xfId="0"/>
    <cellStyle name="Обычный 5 3 2 3 4 2" xfId="0"/>
    <cellStyle name="Обычный 5 3 2 3 4 2 2" xfId="0"/>
    <cellStyle name="Обычный 5 3 2 3 4 3" xfId="0"/>
    <cellStyle name="Обычный 5 3 2 3 4 3 2" xfId="0"/>
    <cellStyle name="Обычный 5 3 2 3 4 4" xfId="0"/>
    <cellStyle name="Обычный 5 3 2 3 4 4 2" xfId="0"/>
    <cellStyle name="Обычный 5 3 2 3 4 5" xfId="0"/>
    <cellStyle name="Обычный 5 3 2 3 5" xfId="0"/>
    <cellStyle name="Обычный 5 3 2 3 5 2" xfId="0"/>
    <cellStyle name="Обычный 5 3 2 3 6" xfId="0"/>
    <cellStyle name="Обычный 5 3 2 3 6 2" xfId="0"/>
    <cellStyle name="Обычный 5 3 2 3 7" xfId="0"/>
    <cellStyle name="Обычный 5 3 2 3 7 2" xfId="0"/>
    <cellStyle name="Обычный 5 3 2 3 8" xfId="0"/>
    <cellStyle name="Обычный 5 3 2 3_Без баланса" xfId="0"/>
    <cellStyle name="Обычный 5 3 2 4" xfId="0"/>
    <cellStyle name="Обычный 5 3 2 4 2" xfId="0"/>
    <cellStyle name="Обычный 5 3 2 4 2 2" xfId="0"/>
    <cellStyle name="Обычный 5 3 2 4 2 2 2" xfId="0"/>
    <cellStyle name="Обычный 5 3 2 4 2 2 2 2" xfId="0"/>
    <cellStyle name="Обычный 5 3 2 4 2 2 3" xfId="0"/>
    <cellStyle name="Обычный 5 3 2 4 2 2 3 2" xfId="0"/>
    <cellStyle name="Обычный 5 3 2 4 2 2 4" xfId="0"/>
    <cellStyle name="Обычный 5 3 2 4 2 2 4 2" xfId="0"/>
    <cellStyle name="Обычный 5 3 2 4 2 2 5" xfId="0"/>
    <cellStyle name="Обычный 5 3 2 4 2 3" xfId="0"/>
    <cellStyle name="Обычный 5 3 2 4 2 3 2" xfId="0"/>
    <cellStyle name="Обычный 5 3 2 4 2 3 2 2" xfId="0"/>
    <cellStyle name="Обычный 5 3 2 4 2 3 3" xfId="0"/>
    <cellStyle name="Обычный 5 3 2 4 2 3 3 2" xfId="0"/>
    <cellStyle name="Обычный 5 3 2 4 2 3 4" xfId="0"/>
    <cellStyle name="Обычный 5 3 2 4 2 3 4 2" xfId="0"/>
    <cellStyle name="Обычный 5 3 2 4 2 3 5" xfId="0"/>
    <cellStyle name="Обычный 5 3 2 4 2 4" xfId="0"/>
    <cellStyle name="Обычный 5 3 2 4 2 4 2" xfId="0"/>
    <cellStyle name="Обычный 5 3 2 4 2 5" xfId="0"/>
    <cellStyle name="Обычный 5 3 2 4 2 5 2" xfId="0"/>
    <cellStyle name="Обычный 5 3 2 4 2 6" xfId="0"/>
    <cellStyle name="Обычный 5 3 2 4 2 6 2" xfId="0"/>
    <cellStyle name="Обычный 5 3 2 4 2 7" xfId="0"/>
    <cellStyle name="Обычный 5 3 2 4 2_Без баланса" xfId="0"/>
    <cellStyle name="Обычный 5 3 2 4 3" xfId="0"/>
    <cellStyle name="Обычный 5 3 2 4 3 2" xfId="0"/>
    <cellStyle name="Обычный 5 3 2 4 3 2 2" xfId="0"/>
    <cellStyle name="Обычный 5 3 2 4 3 3" xfId="0"/>
    <cellStyle name="Обычный 5 3 2 4 3 3 2" xfId="0"/>
    <cellStyle name="Обычный 5 3 2 4 3 4" xfId="0"/>
    <cellStyle name="Обычный 5 3 2 4 3 4 2" xfId="0"/>
    <cellStyle name="Обычный 5 3 2 4 3 5" xfId="0"/>
    <cellStyle name="Обычный 5 3 2 4 4" xfId="0"/>
    <cellStyle name="Обычный 5 3 2 4 4 2" xfId="0"/>
    <cellStyle name="Обычный 5 3 2 4 4 2 2" xfId="0"/>
    <cellStyle name="Обычный 5 3 2 4 4 3" xfId="0"/>
    <cellStyle name="Обычный 5 3 2 4 4 3 2" xfId="0"/>
    <cellStyle name="Обычный 5 3 2 4 4 4" xfId="0"/>
    <cellStyle name="Обычный 5 3 2 4 4 4 2" xfId="0"/>
    <cellStyle name="Обычный 5 3 2 4 4 5" xfId="0"/>
    <cellStyle name="Обычный 5 3 2 4 5" xfId="0"/>
    <cellStyle name="Обычный 5 3 2 4 5 2" xfId="0"/>
    <cellStyle name="Обычный 5 3 2 4 6" xfId="0"/>
    <cellStyle name="Обычный 5 3 2 4 6 2" xfId="0"/>
    <cellStyle name="Обычный 5 3 2 4 7" xfId="0"/>
    <cellStyle name="Обычный 5 3 2 4 7 2" xfId="0"/>
    <cellStyle name="Обычный 5 3 2 4 8" xfId="0"/>
    <cellStyle name="Обычный 5 3 2 4_Без баланса" xfId="0"/>
    <cellStyle name="Обычный 5 3 2 5" xfId="0"/>
    <cellStyle name="Обычный 5 3 2 5 10" xfId="0"/>
    <cellStyle name="Обычный 5 3 2 5 2" xfId="0"/>
    <cellStyle name="Обычный 5 3 2 5 2 2" xfId="0"/>
    <cellStyle name="Обычный 5 3 2 5 2 2 2" xfId="0"/>
    <cellStyle name="Обычный 5 3 2 5 2 2 2 2" xfId="0"/>
    <cellStyle name="Обычный 5 3 2 5 2 2 3" xfId="0"/>
    <cellStyle name="Обычный 5 3 2 5 2 2 3 2" xfId="0"/>
    <cellStyle name="Обычный 5 3 2 5 2 2 4" xfId="0"/>
    <cellStyle name="Обычный 5 3 2 5 2 2 4 2" xfId="0"/>
    <cellStyle name="Обычный 5 3 2 5 2 2 5" xfId="0"/>
    <cellStyle name="Обычный 5 3 2 5 2 3" xfId="0"/>
    <cellStyle name="Обычный 5 3 2 5 2 3 2" xfId="0"/>
    <cellStyle name="Обычный 5 3 2 5 2 4" xfId="0"/>
    <cellStyle name="Обычный 5 3 2 5 2 4 2" xfId="0"/>
    <cellStyle name="Обычный 5 3 2 5 2 5" xfId="0"/>
    <cellStyle name="Обычный 5 3 2 5 2 5 2" xfId="0"/>
    <cellStyle name="Обычный 5 3 2 5 2 6" xfId="0"/>
    <cellStyle name="Обычный 5 3 2 5 2_Без баланса" xfId="0"/>
    <cellStyle name="Обычный 5 3 2 5 3" xfId="0"/>
    <cellStyle name="Обычный 5 3 2 5 3 2" xfId="0"/>
    <cellStyle name="Обычный 5 3 2 5 3 2 2" xfId="0"/>
    <cellStyle name="Обычный 5 3 2 5 3 3" xfId="0"/>
    <cellStyle name="Обычный 5 3 2 5 3 3 2" xfId="0"/>
    <cellStyle name="Обычный 5 3 2 5 3 4" xfId="0"/>
    <cellStyle name="Обычный 5 3 2 5 3 4 2" xfId="0"/>
    <cellStyle name="Обычный 5 3 2 5 3 5" xfId="0"/>
    <cellStyle name="Обычный 5 3 2 5 4" xfId="0"/>
    <cellStyle name="Обычный 5 3 2 5 4 2" xfId="0"/>
    <cellStyle name="Обычный 5 3 2 5 4 2 2" xfId="0"/>
    <cellStyle name="Обычный 5 3 2 5 4 3" xfId="0"/>
    <cellStyle name="Обычный 5 3 2 5 4 3 2" xfId="0"/>
    <cellStyle name="Обычный 5 3 2 5 4 4" xfId="0"/>
    <cellStyle name="Обычный 5 3 2 5 4 4 2" xfId="0"/>
    <cellStyle name="Обычный 5 3 2 5 4 5" xfId="0"/>
    <cellStyle name="Обычный 5 3 2 5 5" xfId="0"/>
    <cellStyle name="Обычный 5 3 2 5 5 2" xfId="0"/>
    <cellStyle name="Обычный 5 3 2 5 5 2 2" xfId="0"/>
    <cellStyle name="Обычный 5 3 2 5 5 3" xfId="0"/>
    <cellStyle name="Обычный 5 3 2 5 5 3 2" xfId="0"/>
    <cellStyle name="Обычный 5 3 2 5 5 4" xfId="0"/>
    <cellStyle name="Обычный 5 3 2 5 5 4 2" xfId="0"/>
    <cellStyle name="Обычный 5 3 2 5 5 5" xfId="0"/>
    <cellStyle name="Обычный 5 3 2 5 6" xfId="0"/>
    <cellStyle name="Обычный 5 3 2 5 6 2" xfId="0"/>
    <cellStyle name="Обычный 5 3 2 5 6 2 2" xfId="0"/>
    <cellStyle name="Обычный 5 3 2 5 6 3" xfId="0"/>
    <cellStyle name="Обычный 5 3 2 5 6 3 2" xfId="0"/>
    <cellStyle name="Обычный 5 3 2 5 6 4" xfId="0"/>
    <cellStyle name="Обычный 5 3 2 5 6 4 2" xfId="0"/>
    <cellStyle name="Обычный 5 3 2 5 6 5" xfId="0"/>
    <cellStyle name="Обычный 5 3 2 5 7" xfId="0"/>
    <cellStyle name="Обычный 5 3 2 5 7 2" xfId="0"/>
    <cellStyle name="Обычный 5 3 2 5 8" xfId="0"/>
    <cellStyle name="Обычный 5 3 2 5 8 2" xfId="0"/>
    <cellStyle name="Обычный 5 3 2 5 9" xfId="0"/>
    <cellStyle name="Обычный 5 3 2 5 9 2" xfId="0"/>
    <cellStyle name="Обычный 5 3 2 5_Без баланса" xfId="0"/>
    <cellStyle name="Обычный 5 3 2 6" xfId="0"/>
    <cellStyle name="Обычный 5 3 2 6 2" xfId="0"/>
    <cellStyle name="Обычный 5 3 2 6 2 2" xfId="0"/>
    <cellStyle name="Обычный 5 3 2 6 2 2 2" xfId="0"/>
    <cellStyle name="Обычный 5 3 2 6 2 3" xfId="0"/>
    <cellStyle name="Обычный 5 3 2 6 2 3 2" xfId="0"/>
    <cellStyle name="Обычный 5 3 2 6 2 4" xfId="0"/>
    <cellStyle name="Обычный 5 3 2 6 2 4 2" xfId="0"/>
    <cellStyle name="Обычный 5 3 2 6 2 5" xfId="0"/>
    <cellStyle name="Обычный 5 3 2 6 3" xfId="0"/>
    <cellStyle name="Обычный 5 3 2 6 3 2" xfId="0"/>
    <cellStyle name="Обычный 5 3 2 6 3 2 2" xfId="0"/>
    <cellStyle name="Обычный 5 3 2 6 3 3" xfId="0"/>
    <cellStyle name="Обычный 5 3 2 6 3 3 2" xfId="0"/>
    <cellStyle name="Обычный 5 3 2 6 3 4" xfId="0"/>
    <cellStyle name="Обычный 5 3 2 6 3 4 2" xfId="0"/>
    <cellStyle name="Обычный 5 3 2 6 3 5" xfId="0"/>
    <cellStyle name="Обычный 5 3 2 6 4" xfId="0"/>
    <cellStyle name="Обычный 5 3 2 6 4 2" xfId="0"/>
    <cellStyle name="Обычный 5 3 2 6 5" xfId="0"/>
    <cellStyle name="Обычный 5 3 2 6 5 2" xfId="0"/>
    <cellStyle name="Обычный 5 3 2 6 6" xfId="0"/>
    <cellStyle name="Обычный 5 3 2 6 6 2" xfId="0"/>
    <cellStyle name="Обычный 5 3 2 6 7" xfId="0"/>
    <cellStyle name="Обычный 5 3 2 6_Без баланса" xfId="0"/>
    <cellStyle name="Обычный 5 3 2 7" xfId="0"/>
    <cellStyle name="Обычный 5 3 2 7 2" xfId="0"/>
    <cellStyle name="Обычный 5 3 2 7 2 2" xfId="0"/>
    <cellStyle name="Обычный 5 3 2 7 2 2 2" xfId="0"/>
    <cellStyle name="Обычный 5 3 2 7 2 3" xfId="0"/>
    <cellStyle name="Обычный 5 3 2 7 2 3 2" xfId="0"/>
    <cellStyle name="Обычный 5 3 2 7 2 4" xfId="0"/>
    <cellStyle name="Обычный 5 3 2 7 2 4 2" xfId="0"/>
    <cellStyle name="Обычный 5 3 2 7 2 5" xfId="0"/>
    <cellStyle name="Обычный 5 3 2 7 3" xfId="0"/>
    <cellStyle name="Обычный 5 3 2 7 3 2" xfId="0"/>
    <cellStyle name="Обычный 5 3 2 7 3 2 2" xfId="0"/>
    <cellStyle name="Обычный 5 3 2 7 3 3" xfId="0"/>
    <cellStyle name="Обычный 5 3 2 7 3 3 2" xfId="0"/>
    <cellStyle name="Обычный 5 3 2 7 3 4" xfId="0"/>
    <cellStyle name="Обычный 5 3 2 7 3 4 2" xfId="0"/>
    <cellStyle name="Обычный 5 3 2 7 3 5" xfId="0"/>
    <cellStyle name="Обычный 5 3 2 7 4" xfId="0"/>
    <cellStyle name="Обычный 5 3 2 7 4 2" xfId="0"/>
    <cellStyle name="Обычный 5 3 2 7 5" xfId="0"/>
    <cellStyle name="Обычный 5 3 2 7 5 2" xfId="0"/>
    <cellStyle name="Обычный 5 3 2 7 6" xfId="0"/>
    <cellStyle name="Обычный 5 3 2 7 6 2" xfId="0"/>
    <cellStyle name="Обычный 5 3 2 7 7" xfId="0"/>
    <cellStyle name="Обычный 5 3 2 7_Без баланса" xfId="0"/>
    <cellStyle name="Обычный 5 3 2 8" xfId="0"/>
    <cellStyle name="Обычный 5 3 2 8 2" xfId="0"/>
    <cellStyle name="Обычный 5 3 2 8 2 2" xfId="0"/>
    <cellStyle name="Обычный 5 3 2 8 2 2 2" xfId="0"/>
    <cellStyle name="Обычный 5 3 2 8 2 3" xfId="0"/>
    <cellStyle name="Обычный 5 3 2 8 2 3 2" xfId="0"/>
    <cellStyle name="Обычный 5 3 2 8 2 4" xfId="0"/>
    <cellStyle name="Обычный 5 3 2 8 2 4 2" xfId="0"/>
    <cellStyle name="Обычный 5 3 2 8 2 5" xfId="0"/>
    <cellStyle name="Обычный 5 3 2 8 3" xfId="0"/>
    <cellStyle name="Обычный 5 3 2 8 3 2" xfId="0"/>
    <cellStyle name="Обычный 5 3 2 8 4" xfId="0"/>
    <cellStyle name="Обычный 5 3 2 8 4 2" xfId="0"/>
    <cellStyle name="Обычный 5 3 2 8 5" xfId="0"/>
    <cellStyle name="Обычный 5 3 2 8 5 2" xfId="0"/>
    <cellStyle name="Обычный 5 3 2 8 6" xfId="0"/>
    <cellStyle name="Обычный 5 3 2 8_Без баланса" xfId="0"/>
    <cellStyle name="Обычный 5 3 2 9" xfId="0"/>
    <cellStyle name="Обычный 5 3 2 9 2" xfId="0"/>
    <cellStyle name="Обычный 5 3 2 9 2 2" xfId="0"/>
    <cellStyle name="Обычный 5 3 2 9 3" xfId="0"/>
    <cellStyle name="Обычный 5 3 2 9 3 2" xfId="0"/>
    <cellStyle name="Обычный 5 3 2 9 4" xfId="0"/>
    <cellStyle name="Обычный 5 3 2 9 4 2" xfId="0"/>
    <cellStyle name="Обычный 5 3 2 9 5" xfId="0"/>
    <cellStyle name="Обычный 5 3 2_Без баланса" xfId="0"/>
    <cellStyle name="Обычный 5 3 3" xfId="0"/>
    <cellStyle name="Обычный 5 3 3 10" xfId="0"/>
    <cellStyle name="Обычный 5 3 3 10 2" xfId="0"/>
    <cellStyle name="Обычный 5 3 3 11" xfId="0"/>
    <cellStyle name="Обычный 5 3 3 11 2" xfId="0"/>
    <cellStyle name="Обычный 5 3 3 12" xfId="0"/>
    <cellStyle name="Обычный 5 3 3 12 2" xfId="0"/>
    <cellStyle name="Обычный 5 3 3 13" xfId="0"/>
    <cellStyle name="Обычный 5 3 3 2" xfId="0"/>
    <cellStyle name="Обычный 5 3 3 2 2" xfId="0"/>
    <cellStyle name="Обычный 5 3 3 2 2 2" xfId="0"/>
    <cellStyle name="Обычный 5 3 3 2 2 2 2" xfId="0"/>
    <cellStyle name="Обычный 5 3 3 2 2 2 2 2" xfId="0"/>
    <cellStyle name="Обычный 5 3 3 2 2 2 3" xfId="0"/>
    <cellStyle name="Обычный 5 3 3 2 2 2 3 2" xfId="0"/>
    <cellStyle name="Обычный 5 3 3 2 2 2 4" xfId="0"/>
    <cellStyle name="Обычный 5 3 3 2 2 2 4 2" xfId="0"/>
    <cellStyle name="Обычный 5 3 3 2 2 2 5" xfId="0"/>
    <cellStyle name="Обычный 5 3 3 2 2 3" xfId="0"/>
    <cellStyle name="Обычный 5 3 3 2 2 3 2" xfId="0"/>
    <cellStyle name="Обычный 5 3 3 2 2 3 2 2" xfId="0"/>
    <cellStyle name="Обычный 5 3 3 2 2 3 3" xfId="0"/>
    <cellStyle name="Обычный 5 3 3 2 2 3 3 2" xfId="0"/>
    <cellStyle name="Обычный 5 3 3 2 2 3 4" xfId="0"/>
    <cellStyle name="Обычный 5 3 3 2 2 3 4 2" xfId="0"/>
    <cellStyle name="Обычный 5 3 3 2 2 3 5" xfId="0"/>
    <cellStyle name="Обычный 5 3 3 2 2 4" xfId="0"/>
    <cellStyle name="Обычный 5 3 3 2 2 4 2" xfId="0"/>
    <cellStyle name="Обычный 5 3 3 2 2 5" xfId="0"/>
    <cellStyle name="Обычный 5 3 3 2 2 5 2" xfId="0"/>
    <cellStyle name="Обычный 5 3 3 2 2 6" xfId="0"/>
    <cellStyle name="Обычный 5 3 3 2 2 6 2" xfId="0"/>
    <cellStyle name="Обычный 5 3 3 2 2 7" xfId="0"/>
    <cellStyle name="Обычный 5 3 3 2 2_Без баланса" xfId="0"/>
    <cellStyle name="Обычный 5 3 3 2 3" xfId="0"/>
    <cellStyle name="Обычный 5 3 3 2 3 2" xfId="0"/>
    <cellStyle name="Обычный 5 3 3 2 3 2 2" xfId="0"/>
    <cellStyle name="Обычный 5 3 3 2 3 2 2 2" xfId="0"/>
    <cellStyle name="Обычный 5 3 3 2 3 2 3" xfId="0"/>
    <cellStyle name="Обычный 5 3 3 2 3 2 3 2" xfId="0"/>
    <cellStyle name="Обычный 5 3 3 2 3 2 4" xfId="0"/>
    <cellStyle name="Обычный 5 3 3 2 3 2 4 2" xfId="0"/>
    <cellStyle name="Обычный 5 3 3 2 3 2 5" xfId="0"/>
    <cellStyle name="Обычный 5 3 3 2 3 3" xfId="0"/>
    <cellStyle name="Обычный 5 3 3 2 3 3 2" xfId="0"/>
    <cellStyle name="Обычный 5 3 3 2 3 4" xfId="0"/>
    <cellStyle name="Обычный 5 3 3 2 3 4 2" xfId="0"/>
    <cellStyle name="Обычный 5 3 3 2 3 5" xfId="0"/>
    <cellStyle name="Обычный 5 3 3 2 3 5 2" xfId="0"/>
    <cellStyle name="Обычный 5 3 3 2 3 6" xfId="0"/>
    <cellStyle name="Обычный 5 3 3 2 4" xfId="0"/>
    <cellStyle name="Обычный 5 3 3 2 4 2" xfId="0"/>
    <cellStyle name="Обычный 5 3 3 2 4 2 2" xfId="0"/>
    <cellStyle name="Обычный 5 3 3 2 4 3" xfId="0"/>
    <cellStyle name="Обычный 5 3 3 2 4 3 2" xfId="0"/>
    <cellStyle name="Обычный 5 3 3 2 4 4" xfId="0"/>
    <cellStyle name="Обычный 5 3 3 2 4 4 2" xfId="0"/>
    <cellStyle name="Обычный 5 3 3 2 4 5" xfId="0"/>
    <cellStyle name="Обычный 5 3 3 2 5" xfId="0"/>
    <cellStyle name="Обычный 5 3 3 2 5 2" xfId="0"/>
    <cellStyle name="Обычный 5 3 3 2 6" xfId="0"/>
    <cellStyle name="Обычный 5 3 3 2 6 2" xfId="0"/>
    <cellStyle name="Обычный 5 3 3 2 7" xfId="0"/>
    <cellStyle name="Обычный 5 3 3 2 7 2" xfId="0"/>
    <cellStyle name="Обычный 5 3 3 2 8" xfId="0"/>
    <cellStyle name="Обычный 5 3 3 2_Без баланса" xfId="0"/>
    <cellStyle name="Обычный 5 3 3 3" xfId="0"/>
    <cellStyle name="Обычный 5 3 3 3 2" xfId="0"/>
    <cellStyle name="Обычный 5 3 3 3 2 2" xfId="0"/>
    <cellStyle name="Обычный 5 3 3 3 2 2 2" xfId="0"/>
    <cellStyle name="Обычный 5 3 3 3 2 2 2 2" xfId="0"/>
    <cellStyle name="Обычный 5 3 3 3 2 2 3" xfId="0"/>
    <cellStyle name="Обычный 5 3 3 3 2 2 3 2" xfId="0"/>
    <cellStyle name="Обычный 5 3 3 3 2 2 4" xfId="0"/>
    <cellStyle name="Обычный 5 3 3 3 2 2 4 2" xfId="0"/>
    <cellStyle name="Обычный 5 3 3 3 2 2 5" xfId="0"/>
    <cellStyle name="Обычный 5 3 3 3 2 3" xfId="0"/>
    <cellStyle name="Обычный 5 3 3 3 2 3 2" xfId="0"/>
    <cellStyle name="Обычный 5 3 3 3 2 3 2 2" xfId="0"/>
    <cellStyle name="Обычный 5 3 3 3 2 3 3" xfId="0"/>
    <cellStyle name="Обычный 5 3 3 3 2 3 3 2" xfId="0"/>
    <cellStyle name="Обычный 5 3 3 3 2 3 4" xfId="0"/>
    <cellStyle name="Обычный 5 3 3 3 2 3 4 2" xfId="0"/>
    <cellStyle name="Обычный 5 3 3 3 2 3 5" xfId="0"/>
    <cellStyle name="Обычный 5 3 3 3 2 4" xfId="0"/>
    <cellStyle name="Обычный 5 3 3 3 2 4 2" xfId="0"/>
    <cellStyle name="Обычный 5 3 3 3 2 5" xfId="0"/>
    <cellStyle name="Обычный 5 3 3 3 2 5 2" xfId="0"/>
    <cellStyle name="Обычный 5 3 3 3 2 6" xfId="0"/>
    <cellStyle name="Обычный 5 3 3 3 2 6 2" xfId="0"/>
    <cellStyle name="Обычный 5 3 3 3 2 7" xfId="0"/>
    <cellStyle name="Обычный 5 3 3 3 2_Без баланса" xfId="0"/>
    <cellStyle name="Обычный 5 3 3 3 3" xfId="0"/>
    <cellStyle name="Обычный 5 3 3 3 3 2" xfId="0"/>
    <cellStyle name="Обычный 5 3 3 3 3 2 2" xfId="0"/>
    <cellStyle name="Обычный 5 3 3 3 3 3" xfId="0"/>
    <cellStyle name="Обычный 5 3 3 3 3 3 2" xfId="0"/>
    <cellStyle name="Обычный 5 3 3 3 3 4" xfId="0"/>
    <cellStyle name="Обычный 5 3 3 3 3 4 2" xfId="0"/>
    <cellStyle name="Обычный 5 3 3 3 3 5" xfId="0"/>
    <cellStyle name="Обычный 5 3 3 3 4" xfId="0"/>
    <cellStyle name="Обычный 5 3 3 3 4 2" xfId="0"/>
    <cellStyle name="Обычный 5 3 3 3 4 2 2" xfId="0"/>
    <cellStyle name="Обычный 5 3 3 3 4 3" xfId="0"/>
    <cellStyle name="Обычный 5 3 3 3 4 3 2" xfId="0"/>
    <cellStyle name="Обычный 5 3 3 3 4 4" xfId="0"/>
    <cellStyle name="Обычный 5 3 3 3 4 4 2" xfId="0"/>
    <cellStyle name="Обычный 5 3 3 3 4 5" xfId="0"/>
    <cellStyle name="Обычный 5 3 3 3 5" xfId="0"/>
    <cellStyle name="Обычный 5 3 3 3 5 2" xfId="0"/>
    <cellStyle name="Обычный 5 3 3 3 6" xfId="0"/>
    <cellStyle name="Обычный 5 3 3 3 6 2" xfId="0"/>
    <cellStyle name="Обычный 5 3 3 3 7" xfId="0"/>
    <cellStyle name="Обычный 5 3 3 3 7 2" xfId="0"/>
    <cellStyle name="Обычный 5 3 3 3 8" xfId="0"/>
    <cellStyle name="Обычный 5 3 3 3_Без баланса" xfId="0"/>
    <cellStyle name="Обычный 5 3 3 4" xfId="0"/>
    <cellStyle name="Обычный 5 3 3 4 10" xfId="0"/>
    <cellStyle name="Обычный 5 3 3 4 2" xfId="0"/>
    <cellStyle name="Обычный 5 3 3 4 2 2" xfId="0"/>
    <cellStyle name="Обычный 5 3 3 4 2 2 2" xfId="0"/>
    <cellStyle name="Обычный 5 3 3 4 2 2 2 2" xfId="0"/>
    <cellStyle name="Обычный 5 3 3 4 2 2 3" xfId="0"/>
    <cellStyle name="Обычный 5 3 3 4 2 2 3 2" xfId="0"/>
    <cellStyle name="Обычный 5 3 3 4 2 2 4" xfId="0"/>
    <cellStyle name="Обычный 5 3 3 4 2 2 4 2" xfId="0"/>
    <cellStyle name="Обычный 5 3 3 4 2 2 5" xfId="0"/>
    <cellStyle name="Обычный 5 3 3 4 2 3" xfId="0"/>
    <cellStyle name="Обычный 5 3 3 4 2 3 2" xfId="0"/>
    <cellStyle name="Обычный 5 3 3 4 2 4" xfId="0"/>
    <cellStyle name="Обычный 5 3 3 4 2 4 2" xfId="0"/>
    <cellStyle name="Обычный 5 3 3 4 2 5" xfId="0"/>
    <cellStyle name="Обычный 5 3 3 4 2 5 2" xfId="0"/>
    <cellStyle name="Обычный 5 3 3 4 2 6" xfId="0"/>
    <cellStyle name="Обычный 5 3 3 4 2_Без баланса" xfId="0"/>
    <cellStyle name="Обычный 5 3 3 4 3" xfId="0"/>
    <cellStyle name="Обычный 5 3 3 4 3 2" xfId="0"/>
    <cellStyle name="Обычный 5 3 3 4 3 2 2" xfId="0"/>
    <cellStyle name="Обычный 5 3 3 4 3 3" xfId="0"/>
    <cellStyle name="Обычный 5 3 3 4 3 3 2" xfId="0"/>
    <cellStyle name="Обычный 5 3 3 4 3 4" xfId="0"/>
    <cellStyle name="Обычный 5 3 3 4 3 4 2" xfId="0"/>
    <cellStyle name="Обычный 5 3 3 4 3 5" xfId="0"/>
    <cellStyle name="Обычный 5 3 3 4 4" xfId="0"/>
    <cellStyle name="Обычный 5 3 3 4 4 2" xfId="0"/>
    <cellStyle name="Обычный 5 3 3 4 4 2 2" xfId="0"/>
    <cellStyle name="Обычный 5 3 3 4 4 3" xfId="0"/>
    <cellStyle name="Обычный 5 3 3 4 4 3 2" xfId="0"/>
    <cellStyle name="Обычный 5 3 3 4 4 4" xfId="0"/>
    <cellStyle name="Обычный 5 3 3 4 4 4 2" xfId="0"/>
    <cellStyle name="Обычный 5 3 3 4 4 5" xfId="0"/>
    <cellStyle name="Обычный 5 3 3 4 5" xfId="0"/>
    <cellStyle name="Обычный 5 3 3 4 5 2" xfId="0"/>
    <cellStyle name="Обычный 5 3 3 4 5 2 2" xfId="0"/>
    <cellStyle name="Обычный 5 3 3 4 5 3" xfId="0"/>
    <cellStyle name="Обычный 5 3 3 4 5 3 2" xfId="0"/>
    <cellStyle name="Обычный 5 3 3 4 5 4" xfId="0"/>
    <cellStyle name="Обычный 5 3 3 4 5 4 2" xfId="0"/>
    <cellStyle name="Обычный 5 3 3 4 5 5" xfId="0"/>
    <cellStyle name="Обычный 5 3 3 4 6" xfId="0"/>
    <cellStyle name="Обычный 5 3 3 4 6 2" xfId="0"/>
    <cellStyle name="Обычный 5 3 3 4 6 2 2" xfId="0"/>
    <cellStyle name="Обычный 5 3 3 4 6 3" xfId="0"/>
    <cellStyle name="Обычный 5 3 3 4 6 3 2" xfId="0"/>
    <cellStyle name="Обычный 5 3 3 4 6 4" xfId="0"/>
    <cellStyle name="Обычный 5 3 3 4 6 4 2" xfId="0"/>
    <cellStyle name="Обычный 5 3 3 4 6 5" xfId="0"/>
    <cellStyle name="Обычный 5 3 3 4 7" xfId="0"/>
    <cellStyle name="Обычный 5 3 3 4 7 2" xfId="0"/>
    <cellStyle name="Обычный 5 3 3 4 8" xfId="0"/>
    <cellStyle name="Обычный 5 3 3 4 8 2" xfId="0"/>
    <cellStyle name="Обычный 5 3 3 4 9" xfId="0"/>
    <cellStyle name="Обычный 5 3 3 4 9 2" xfId="0"/>
    <cellStyle name="Обычный 5 3 3 4_Без баланса" xfId="0"/>
    <cellStyle name="Обычный 5 3 3 5" xfId="0"/>
    <cellStyle name="Обычный 5 3 3 5 2" xfId="0"/>
    <cellStyle name="Обычный 5 3 3 5 2 2" xfId="0"/>
    <cellStyle name="Обычный 5 3 3 5 2 2 2" xfId="0"/>
    <cellStyle name="Обычный 5 3 3 5 2 3" xfId="0"/>
    <cellStyle name="Обычный 5 3 3 5 2 3 2" xfId="0"/>
    <cellStyle name="Обычный 5 3 3 5 2 4" xfId="0"/>
    <cellStyle name="Обычный 5 3 3 5 2 4 2" xfId="0"/>
    <cellStyle name="Обычный 5 3 3 5 2 5" xfId="0"/>
    <cellStyle name="Обычный 5 3 3 5 3" xfId="0"/>
    <cellStyle name="Обычный 5 3 3 5 3 2" xfId="0"/>
    <cellStyle name="Обычный 5 3 3 5 3 2 2" xfId="0"/>
    <cellStyle name="Обычный 5 3 3 5 3 3" xfId="0"/>
    <cellStyle name="Обычный 5 3 3 5 3 3 2" xfId="0"/>
    <cellStyle name="Обычный 5 3 3 5 3 4" xfId="0"/>
    <cellStyle name="Обычный 5 3 3 5 3 4 2" xfId="0"/>
    <cellStyle name="Обычный 5 3 3 5 3 5" xfId="0"/>
    <cellStyle name="Обычный 5 3 3 5 4" xfId="0"/>
    <cellStyle name="Обычный 5 3 3 5 4 2" xfId="0"/>
    <cellStyle name="Обычный 5 3 3 5 5" xfId="0"/>
    <cellStyle name="Обычный 5 3 3 5 5 2" xfId="0"/>
    <cellStyle name="Обычный 5 3 3 5 6" xfId="0"/>
    <cellStyle name="Обычный 5 3 3 5 6 2" xfId="0"/>
    <cellStyle name="Обычный 5 3 3 5 7" xfId="0"/>
    <cellStyle name="Обычный 5 3 3 5_Без баланса" xfId="0"/>
    <cellStyle name="Обычный 5 3 3 6" xfId="0"/>
    <cellStyle name="Обычный 5 3 3 6 2" xfId="0"/>
    <cellStyle name="Обычный 5 3 3 6 2 2" xfId="0"/>
    <cellStyle name="Обычный 5 3 3 6 2 2 2" xfId="0"/>
    <cellStyle name="Обычный 5 3 3 6 2 3" xfId="0"/>
    <cellStyle name="Обычный 5 3 3 6 2 3 2" xfId="0"/>
    <cellStyle name="Обычный 5 3 3 6 2 4" xfId="0"/>
    <cellStyle name="Обычный 5 3 3 6 2 4 2" xfId="0"/>
    <cellStyle name="Обычный 5 3 3 6 2 5" xfId="0"/>
    <cellStyle name="Обычный 5 3 3 6 3" xfId="0"/>
    <cellStyle name="Обычный 5 3 3 6 3 2" xfId="0"/>
    <cellStyle name="Обычный 5 3 3 6 3 2 2" xfId="0"/>
    <cellStyle name="Обычный 5 3 3 6 3 3" xfId="0"/>
    <cellStyle name="Обычный 5 3 3 6 3 3 2" xfId="0"/>
    <cellStyle name="Обычный 5 3 3 6 3 4" xfId="0"/>
    <cellStyle name="Обычный 5 3 3 6 3 4 2" xfId="0"/>
    <cellStyle name="Обычный 5 3 3 6 3 5" xfId="0"/>
    <cellStyle name="Обычный 5 3 3 6 4" xfId="0"/>
    <cellStyle name="Обычный 5 3 3 6 4 2" xfId="0"/>
    <cellStyle name="Обычный 5 3 3 6 5" xfId="0"/>
    <cellStyle name="Обычный 5 3 3 6 5 2" xfId="0"/>
    <cellStyle name="Обычный 5 3 3 6 6" xfId="0"/>
    <cellStyle name="Обычный 5 3 3 6 6 2" xfId="0"/>
    <cellStyle name="Обычный 5 3 3 6 7" xfId="0"/>
    <cellStyle name="Обычный 5 3 3 6_Без баланса" xfId="0"/>
    <cellStyle name="Обычный 5 3 3 7" xfId="0"/>
    <cellStyle name="Обычный 5 3 3 7 2" xfId="0"/>
    <cellStyle name="Обычный 5 3 3 7 2 2" xfId="0"/>
    <cellStyle name="Обычный 5 3 3 7 2 2 2" xfId="0"/>
    <cellStyle name="Обычный 5 3 3 7 2 3" xfId="0"/>
    <cellStyle name="Обычный 5 3 3 7 2 3 2" xfId="0"/>
    <cellStyle name="Обычный 5 3 3 7 2 4" xfId="0"/>
    <cellStyle name="Обычный 5 3 3 7 2 4 2" xfId="0"/>
    <cellStyle name="Обычный 5 3 3 7 2 5" xfId="0"/>
    <cellStyle name="Обычный 5 3 3 7 3" xfId="0"/>
    <cellStyle name="Обычный 5 3 3 7 3 2" xfId="0"/>
    <cellStyle name="Обычный 5 3 3 7 4" xfId="0"/>
    <cellStyle name="Обычный 5 3 3 7 4 2" xfId="0"/>
    <cellStyle name="Обычный 5 3 3 7 5" xfId="0"/>
    <cellStyle name="Обычный 5 3 3 7 5 2" xfId="0"/>
    <cellStyle name="Обычный 5 3 3 7 6" xfId="0"/>
    <cellStyle name="Обычный 5 3 3 7_Без баланса" xfId="0"/>
    <cellStyle name="Обычный 5 3 3 8" xfId="0"/>
    <cellStyle name="Обычный 5 3 3 8 2" xfId="0"/>
    <cellStyle name="Обычный 5 3 3 8 2 2" xfId="0"/>
    <cellStyle name="Обычный 5 3 3 8 3" xfId="0"/>
    <cellStyle name="Обычный 5 3 3 8 3 2" xfId="0"/>
    <cellStyle name="Обычный 5 3 3 8 4" xfId="0"/>
    <cellStyle name="Обычный 5 3 3 8 4 2" xfId="0"/>
    <cellStyle name="Обычный 5 3 3 8 5" xfId="0"/>
    <cellStyle name="Обычный 5 3 3 9" xfId="0"/>
    <cellStyle name="Обычный 5 3 3 9 2" xfId="0"/>
    <cellStyle name="Обычный 5 3 3 9 2 2" xfId="0"/>
    <cellStyle name="Обычный 5 3 3 9 3" xfId="0"/>
    <cellStyle name="Обычный 5 3 3 9 3 2" xfId="0"/>
    <cellStyle name="Обычный 5 3 3 9 4" xfId="0"/>
    <cellStyle name="Обычный 5 3 3 9 4 2" xfId="0"/>
    <cellStyle name="Обычный 5 3 3 9 5" xfId="0"/>
    <cellStyle name="Обычный 5 3 3_Без баланса" xfId="0"/>
    <cellStyle name="Обычный 5 3 4" xfId="0"/>
    <cellStyle name="Обычный 5 3 4 2" xfId="0"/>
    <cellStyle name="Обычный 5 3 4 2 2" xfId="0"/>
    <cellStyle name="Обычный 5 3 4 2 2 2" xfId="0"/>
    <cellStyle name="Обычный 5 3 4 2 2 2 2" xfId="0"/>
    <cellStyle name="Обычный 5 3 4 2 2 3" xfId="0"/>
    <cellStyle name="Обычный 5 3 4 2 2 3 2" xfId="0"/>
    <cellStyle name="Обычный 5 3 4 2 2 4" xfId="0"/>
    <cellStyle name="Обычный 5 3 4 2 2 4 2" xfId="0"/>
    <cellStyle name="Обычный 5 3 4 2 2 5" xfId="0"/>
    <cellStyle name="Обычный 5 3 4 2 3" xfId="0"/>
    <cellStyle name="Обычный 5 3 4 2 3 2" xfId="0"/>
    <cellStyle name="Обычный 5 3 4 2 3 2 2" xfId="0"/>
    <cellStyle name="Обычный 5 3 4 2 3 3" xfId="0"/>
    <cellStyle name="Обычный 5 3 4 2 3 3 2" xfId="0"/>
    <cellStyle name="Обычный 5 3 4 2 3 4" xfId="0"/>
    <cellStyle name="Обычный 5 3 4 2 3 4 2" xfId="0"/>
    <cellStyle name="Обычный 5 3 4 2 3 5" xfId="0"/>
    <cellStyle name="Обычный 5 3 4 2 4" xfId="0"/>
    <cellStyle name="Обычный 5 3 4 2 4 2" xfId="0"/>
    <cellStyle name="Обычный 5 3 4 2 5" xfId="0"/>
    <cellStyle name="Обычный 5 3 4 2 5 2" xfId="0"/>
    <cellStyle name="Обычный 5 3 4 2 6" xfId="0"/>
    <cellStyle name="Обычный 5 3 4 2 6 2" xfId="0"/>
    <cellStyle name="Обычный 5 3 4 2 7" xfId="0"/>
    <cellStyle name="Обычный 5 3 4 2_Без баланса" xfId="0"/>
    <cellStyle name="Обычный 5 3 4 3" xfId="0"/>
    <cellStyle name="Обычный 5 3 4 3 2" xfId="0"/>
    <cellStyle name="Обычный 5 3 4 3 2 2" xfId="0"/>
    <cellStyle name="Обычный 5 3 4 3 2 2 2" xfId="0"/>
    <cellStyle name="Обычный 5 3 4 3 2 3" xfId="0"/>
    <cellStyle name="Обычный 5 3 4 3 2 3 2" xfId="0"/>
    <cellStyle name="Обычный 5 3 4 3 2 4" xfId="0"/>
    <cellStyle name="Обычный 5 3 4 3 2 4 2" xfId="0"/>
    <cellStyle name="Обычный 5 3 4 3 2 5" xfId="0"/>
    <cellStyle name="Обычный 5 3 4 3 3" xfId="0"/>
    <cellStyle name="Обычный 5 3 4 3 3 2" xfId="0"/>
    <cellStyle name="Обычный 5 3 4 3 4" xfId="0"/>
    <cellStyle name="Обычный 5 3 4 3 4 2" xfId="0"/>
    <cellStyle name="Обычный 5 3 4 3 5" xfId="0"/>
    <cellStyle name="Обычный 5 3 4 3 5 2" xfId="0"/>
    <cellStyle name="Обычный 5 3 4 3 6" xfId="0"/>
    <cellStyle name="Обычный 5 3 4 4" xfId="0"/>
    <cellStyle name="Обычный 5 3 4 4 2" xfId="0"/>
    <cellStyle name="Обычный 5 3 4 4 2 2" xfId="0"/>
    <cellStyle name="Обычный 5 3 4 4 3" xfId="0"/>
    <cellStyle name="Обычный 5 3 4 4 3 2" xfId="0"/>
    <cellStyle name="Обычный 5 3 4 4 4" xfId="0"/>
    <cellStyle name="Обычный 5 3 4 4 4 2" xfId="0"/>
    <cellStyle name="Обычный 5 3 4 4 5" xfId="0"/>
    <cellStyle name="Обычный 5 3 4 5" xfId="0"/>
    <cellStyle name="Обычный 5 3 4 5 2" xfId="0"/>
    <cellStyle name="Обычный 5 3 4 6" xfId="0"/>
    <cellStyle name="Обычный 5 3 4 6 2" xfId="0"/>
    <cellStyle name="Обычный 5 3 4 7" xfId="0"/>
    <cellStyle name="Обычный 5 3 4 7 2" xfId="0"/>
    <cellStyle name="Обычный 5 3 4 8" xfId="0"/>
    <cellStyle name="Обычный 5 3 4_Без баланса" xfId="0"/>
    <cellStyle name="Обычный 5 3 5" xfId="0"/>
    <cellStyle name="Обычный 5 3 5 2" xfId="0"/>
    <cellStyle name="Обычный 5 3 5 2 2" xfId="0"/>
    <cellStyle name="Обычный 5 3 5 2 2 2" xfId="0"/>
    <cellStyle name="Обычный 5 3 5 2 2 2 2" xfId="0"/>
    <cellStyle name="Обычный 5 3 5 2 2 3" xfId="0"/>
    <cellStyle name="Обычный 5 3 5 2 2 3 2" xfId="0"/>
    <cellStyle name="Обычный 5 3 5 2 2 4" xfId="0"/>
    <cellStyle name="Обычный 5 3 5 2 2 4 2" xfId="0"/>
    <cellStyle name="Обычный 5 3 5 2 2 5" xfId="0"/>
    <cellStyle name="Обычный 5 3 5 2 3" xfId="0"/>
    <cellStyle name="Обычный 5 3 5 2 3 2" xfId="0"/>
    <cellStyle name="Обычный 5 3 5 2 3 2 2" xfId="0"/>
    <cellStyle name="Обычный 5 3 5 2 3 3" xfId="0"/>
    <cellStyle name="Обычный 5 3 5 2 3 3 2" xfId="0"/>
    <cellStyle name="Обычный 5 3 5 2 3 4" xfId="0"/>
    <cellStyle name="Обычный 5 3 5 2 3 4 2" xfId="0"/>
    <cellStyle name="Обычный 5 3 5 2 3 5" xfId="0"/>
    <cellStyle name="Обычный 5 3 5 2 4" xfId="0"/>
    <cellStyle name="Обычный 5 3 5 2 4 2" xfId="0"/>
    <cellStyle name="Обычный 5 3 5 2 5" xfId="0"/>
    <cellStyle name="Обычный 5 3 5 2 5 2" xfId="0"/>
    <cellStyle name="Обычный 5 3 5 2 6" xfId="0"/>
    <cellStyle name="Обычный 5 3 5 2 6 2" xfId="0"/>
    <cellStyle name="Обычный 5 3 5 2 7" xfId="0"/>
    <cellStyle name="Обычный 5 3 5 2_Без баланса" xfId="0"/>
    <cellStyle name="Обычный 5 3 5 3" xfId="0"/>
    <cellStyle name="Обычный 5 3 5 3 2" xfId="0"/>
    <cellStyle name="Обычный 5 3 5 3 2 2" xfId="0"/>
    <cellStyle name="Обычный 5 3 5 3 3" xfId="0"/>
    <cellStyle name="Обычный 5 3 5 3 3 2" xfId="0"/>
    <cellStyle name="Обычный 5 3 5 3 4" xfId="0"/>
    <cellStyle name="Обычный 5 3 5 3 4 2" xfId="0"/>
    <cellStyle name="Обычный 5 3 5 3 5" xfId="0"/>
    <cellStyle name="Обычный 5 3 5 4" xfId="0"/>
    <cellStyle name="Обычный 5 3 5 4 2" xfId="0"/>
    <cellStyle name="Обычный 5 3 5 4 2 2" xfId="0"/>
    <cellStyle name="Обычный 5 3 5 4 3" xfId="0"/>
    <cellStyle name="Обычный 5 3 5 4 3 2" xfId="0"/>
    <cellStyle name="Обычный 5 3 5 4 4" xfId="0"/>
    <cellStyle name="Обычный 5 3 5 4 4 2" xfId="0"/>
    <cellStyle name="Обычный 5 3 5 4 5" xfId="0"/>
    <cellStyle name="Обычный 5 3 5 5" xfId="0"/>
    <cellStyle name="Обычный 5 3 5 5 2" xfId="0"/>
    <cellStyle name="Обычный 5 3 5 6" xfId="0"/>
    <cellStyle name="Обычный 5 3 5 6 2" xfId="0"/>
    <cellStyle name="Обычный 5 3 5 7" xfId="0"/>
    <cellStyle name="Обычный 5 3 5 7 2" xfId="0"/>
    <cellStyle name="Обычный 5 3 5 8" xfId="0"/>
    <cellStyle name="Обычный 5 3 5_Без баланса" xfId="0"/>
    <cellStyle name="Обычный 5 3 6" xfId="0"/>
    <cellStyle name="Обычный 5 3 6 10" xfId="0"/>
    <cellStyle name="Обычный 5 3 6 2" xfId="0"/>
    <cellStyle name="Обычный 5 3 6 2 2" xfId="0"/>
    <cellStyle name="Обычный 5 3 6 2 2 2" xfId="0"/>
    <cellStyle name="Обычный 5 3 6 2 2 2 2" xfId="0"/>
    <cellStyle name="Обычный 5 3 6 2 2 3" xfId="0"/>
    <cellStyle name="Обычный 5 3 6 2 2 3 2" xfId="0"/>
    <cellStyle name="Обычный 5 3 6 2 2 4" xfId="0"/>
    <cellStyle name="Обычный 5 3 6 2 2 4 2" xfId="0"/>
    <cellStyle name="Обычный 5 3 6 2 2 5" xfId="0"/>
    <cellStyle name="Обычный 5 3 6 2 3" xfId="0"/>
    <cellStyle name="Обычный 5 3 6 2 3 2" xfId="0"/>
    <cellStyle name="Обычный 5 3 6 2 4" xfId="0"/>
    <cellStyle name="Обычный 5 3 6 2 4 2" xfId="0"/>
    <cellStyle name="Обычный 5 3 6 2 5" xfId="0"/>
    <cellStyle name="Обычный 5 3 6 2 5 2" xfId="0"/>
    <cellStyle name="Обычный 5 3 6 2 6" xfId="0"/>
    <cellStyle name="Обычный 5 3 6 2_Без баланса" xfId="0"/>
    <cellStyle name="Обычный 5 3 6 3" xfId="0"/>
    <cellStyle name="Обычный 5 3 6 3 2" xfId="0"/>
    <cellStyle name="Обычный 5 3 6 3 2 2" xfId="0"/>
    <cellStyle name="Обычный 5 3 6 3 3" xfId="0"/>
    <cellStyle name="Обычный 5 3 6 3 3 2" xfId="0"/>
    <cellStyle name="Обычный 5 3 6 3 4" xfId="0"/>
    <cellStyle name="Обычный 5 3 6 3 4 2" xfId="0"/>
    <cellStyle name="Обычный 5 3 6 3 5" xfId="0"/>
    <cellStyle name="Обычный 5 3 6 4" xfId="0"/>
    <cellStyle name="Обычный 5 3 6 4 2" xfId="0"/>
    <cellStyle name="Обычный 5 3 6 4 2 2" xfId="0"/>
    <cellStyle name="Обычный 5 3 6 4 3" xfId="0"/>
    <cellStyle name="Обычный 5 3 6 4 3 2" xfId="0"/>
    <cellStyle name="Обычный 5 3 6 4 4" xfId="0"/>
    <cellStyle name="Обычный 5 3 6 4 4 2" xfId="0"/>
    <cellStyle name="Обычный 5 3 6 4 5" xfId="0"/>
    <cellStyle name="Обычный 5 3 6 5" xfId="0"/>
    <cellStyle name="Обычный 5 3 6 5 2" xfId="0"/>
    <cellStyle name="Обычный 5 3 6 5 2 2" xfId="0"/>
    <cellStyle name="Обычный 5 3 6 5 3" xfId="0"/>
    <cellStyle name="Обычный 5 3 6 5 3 2" xfId="0"/>
    <cellStyle name="Обычный 5 3 6 5 4" xfId="0"/>
    <cellStyle name="Обычный 5 3 6 5 4 2" xfId="0"/>
    <cellStyle name="Обычный 5 3 6 5 5" xfId="0"/>
    <cellStyle name="Обычный 5 3 6 6" xfId="0"/>
    <cellStyle name="Обычный 5 3 6 6 2" xfId="0"/>
    <cellStyle name="Обычный 5 3 6 6 2 2" xfId="0"/>
    <cellStyle name="Обычный 5 3 6 6 3" xfId="0"/>
    <cellStyle name="Обычный 5 3 6 6 3 2" xfId="0"/>
    <cellStyle name="Обычный 5 3 6 6 4" xfId="0"/>
    <cellStyle name="Обычный 5 3 6 6 4 2" xfId="0"/>
    <cellStyle name="Обычный 5 3 6 6 5" xfId="0"/>
    <cellStyle name="Обычный 5 3 6 7" xfId="0"/>
    <cellStyle name="Обычный 5 3 6 7 2" xfId="0"/>
    <cellStyle name="Обычный 5 3 6 8" xfId="0"/>
    <cellStyle name="Обычный 5 3 6 8 2" xfId="0"/>
    <cellStyle name="Обычный 5 3 6 9" xfId="0"/>
    <cellStyle name="Обычный 5 3 6 9 2" xfId="0"/>
    <cellStyle name="Обычный 5 3 6_Без баланса" xfId="0"/>
    <cellStyle name="Обычный 5 3 7" xfId="0"/>
    <cellStyle name="Обычный 5 3 7 2" xfId="0"/>
    <cellStyle name="Обычный 5 3 7 2 2" xfId="0"/>
    <cellStyle name="Обычный 5 3 7 2 2 2" xfId="0"/>
    <cellStyle name="Обычный 5 3 7 2 3" xfId="0"/>
    <cellStyle name="Обычный 5 3 7 2 3 2" xfId="0"/>
    <cellStyle name="Обычный 5 3 7 2 4" xfId="0"/>
    <cellStyle name="Обычный 5 3 7 2 4 2" xfId="0"/>
    <cellStyle name="Обычный 5 3 7 2 5" xfId="0"/>
    <cellStyle name="Обычный 5 3 7 3" xfId="0"/>
    <cellStyle name="Обычный 5 3 7 3 2" xfId="0"/>
    <cellStyle name="Обычный 5 3 7 3 2 2" xfId="0"/>
    <cellStyle name="Обычный 5 3 7 3 3" xfId="0"/>
    <cellStyle name="Обычный 5 3 7 3 3 2" xfId="0"/>
    <cellStyle name="Обычный 5 3 7 3 4" xfId="0"/>
    <cellStyle name="Обычный 5 3 7 3 4 2" xfId="0"/>
    <cellStyle name="Обычный 5 3 7 3 5" xfId="0"/>
    <cellStyle name="Обычный 5 3 7 4" xfId="0"/>
    <cellStyle name="Обычный 5 3 7 4 2" xfId="0"/>
    <cellStyle name="Обычный 5 3 7 5" xfId="0"/>
    <cellStyle name="Обычный 5 3 7 5 2" xfId="0"/>
    <cellStyle name="Обычный 5 3 7 6" xfId="0"/>
    <cellStyle name="Обычный 5 3 7 6 2" xfId="0"/>
    <cellStyle name="Обычный 5 3 7 7" xfId="0"/>
    <cellStyle name="Обычный 5 3 7_Без баланса" xfId="0"/>
    <cellStyle name="Обычный 5 3 8" xfId="0"/>
    <cellStyle name="Обычный 5 3 8 2" xfId="0"/>
    <cellStyle name="Обычный 5 3 8 2 2" xfId="0"/>
    <cellStyle name="Обычный 5 3 8 2 2 2" xfId="0"/>
    <cellStyle name="Обычный 5 3 8 2 3" xfId="0"/>
    <cellStyle name="Обычный 5 3 8 2 3 2" xfId="0"/>
    <cellStyle name="Обычный 5 3 8 2 4" xfId="0"/>
    <cellStyle name="Обычный 5 3 8 2 4 2" xfId="0"/>
    <cellStyle name="Обычный 5 3 8 2 5" xfId="0"/>
    <cellStyle name="Обычный 5 3 8 3" xfId="0"/>
    <cellStyle name="Обычный 5 3 8 3 2" xfId="0"/>
    <cellStyle name="Обычный 5 3 8 3 2 2" xfId="0"/>
    <cellStyle name="Обычный 5 3 8 3 3" xfId="0"/>
    <cellStyle name="Обычный 5 3 8 3 3 2" xfId="0"/>
    <cellStyle name="Обычный 5 3 8 3 4" xfId="0"/>
    <cellStyle name="Обычный 5 3 8 3 4 2" xfId="0"/>
    <cellStyle name="Обычный 5 3 8 3 5" xfId="0"/>
    <cellStyle name="Обычный 5 3 8 4" xfId="0"/>
    <cellStyle name="Обычный 5 3 8 4 2" xfId="0"/>
    <cellStyle name="Обычный 5 3 8 5" xfId="0"/>
    <cellStyle name="Обычный 5 3 8 5 2" xfId="0"/>
    <cellStyle name="Обычный 5 3 8 6" xfId="0"/>
    <cellStyle name="Обычный 5 3 8 6 2" xfId="0"/>
    <cellStyle name="Обычный 5 3 8 7" xfId="0"/>
    <cellStyle name="Обычный 5 3 8_Без баланса" xfId="0"/>
    <cellStyle name="Обычный 5 3 9" xfId="0"/>
    <cellStyle name="Обычный 5 3 9 2" xfId="0"/>
    <cellStyle name="Обычный 5 3 9 2 2" xfId="0"/>
    <cellStyle name="Обычный 5 3 9 2 2 2" xfId="0"/>
    <cellStyle name="Обычный 5 3 9 2 3" xfId="0"/>
    <cellStyle name="Обычный 5 3 9 2 3 2" xfId="0"/>
    <cellStyle name="Обычный 5 3 9 2 4" xfId="0"/>
    <cellStyle name="Обычный 5 3 9 2 4 2" xfId="0"/>
    <cellStyle name="Обычный 5 3 9 2 5" xfId="0"/>
    <cellStyle name="Обычный 5 3 9 3" xfId="0"/>
    <cellStyle name="Обычный 5 3 9 3 2" xfId="0"/>
    <cellStyle name="Обычный 5 3 9 4" xfId="0"/>
    <cellStyle name="Обычный 5 3 9 4 2" xfId="0"/>
    <cellStyle name="Обычный 5 3 9 5" xfId="0"/>
    <cellStyle name="Обычный 5 3 9 5 2" xfId="0"/>
    <cellStyle name="Обычный 5 3 9 6" xfId="0"/>
    <cellStyle name="Обычный 5 3 9_Без баланса" xfId="0"/>
    <cellStyle name="Обычный 5 30" xfId="0"/>
    <cellStyle name="Обычный 5 30 2" xfId="0"/>
    <cellStyle name="Обычный 5 30 3" xfId="0"/>
    <cellStyle name="Обычный 5 31" xfId="0"/>
    <cellStyle name="Обычный 5 31 2" xfId="0"/>
    <cellStyle name="Обычный 5 31 3" xfId="0"/>
    <cellStyle name="Обычный 5 32" xfId="0"/>
    <cellStyle name="Обычный 5 32 2" xfId="0"/>
    <cellStyle name="Обычный 5 32 3" xfId="0"/>
    <cellStyle name="Обычный 5 33" xfId="0"/>
    <cellStyle name="Обычный 5 33 2" xfId="0"/>
    <cellStyle name="Обычный 5 33 3" xfId="0"/>
    <cellStyle name="Обычный 5 34" xfId="0"/>
    <cellStyle name="Обычный 5 34 2" xfId="0"/>
    <cellStyle name="Обычный 5 34 3" xfId="0"/>
    <cellStyle name="Обычный 5 35" xfId="0"/>
    <cellStyle name="Обычный 5 35 2" xfId="0"/>
    <cellStyle name="Обычный 5 35 3" xfId="0"/>
    <cellStyle name="Обычный 5 36" xfId="0"/>
    <cellStyle name="Обычный 5 36 2" xfId="0"/>
    <cellStyle name="Обычный 5 36 3" xfId="0"/>
    <cellStyle name="Обычный 5 37" xfId="0"/>
    <cellStyle name="Обычный 5 37 2" xfId="0"/>
    <cellStyle name="Обычный 5 38" xfId="0"/>
    <cellStyle name="Обычный 5 38 2" xfId="0"/>
    <cellStyle name="Обычный 5 39" xfId="0"/>
    <cellStyle name="Обычный 5 39 2" xfId="0"/>
    <cellStyle name="Обычный 5 3_Без баланса" xfId="0"/>
    <cellStyle name="Обычный 5 4" xfId="0"/>
    <cellStyle name="Обычный 5 4 10" xfId="0"/>
    <cellStyle name="Обычный 5 4 10 2" xfId="0"/>
    <cellStyle name="Обычный 5 4 10 2 2" xfId="0"/>
    <cellStyle name="Обычный 5 4 10 3" xfId="0"/>
    <cellStyle name="Обычный 5 4 10 3 2" xfId="0"/>
    <cellStyle name="Обычный 5 4 10 4" xfId="0"/>
    <cellStyle name="Обычный 5 4 10 4 2" xfId="0"/>
    <cellStyle name="Обычный 5 4 10 5" xfId="0"/>
    <cellStyle name="Обычный 5 4 11" xfId="0"/>
    <cellStyle name="Обычный 5 4 11 2" xfId="0"/>
    <cellStyle name="Обычный 5 4 12" xfId="0"/>
    <cellStyle name="Обычный 5 4 12 2" xfId="0"/>
    <cellStyle name="Обычный 5 4 13" xfId="0"/>
    <cellStyle name="Обычный 5 4 13 2" xfId="0"/>
    <cellStyle name="Обычный 5 4 14" xfId="0"/>
    <cellStyle name="Обычный 5 4 2" xfId="0"/>
    <cellStyle name="Обычный 5 4 2 2" xfId="0"/>
    <cellStyle name="Обычный 5 4 2 2 2" xfId="0"/>
    <cellStyle name="Обычный 5 4 2 2 2 2" xfId="0"/>
    <cellStyle name="Обычный 5 4 2 2 2 2 2" xfId="0"/>
    <cellStyle name="Обычный 5 4 2 2 2 2 2 2" xfId="0"/>
    <cellStyle name="Обычный 5 4 2 2 2 2 3" xfId="0"/>
    <cellStyle name="Обычный 5 4 2 2 2 2 3 2" xfId="0"/>
    <cellStyle name="Обычный 5 4 2 2 2 2 4" xfId="0"/>
    <cellStyle name="Обычный 5 4 2 2 2 2 4 2" xfId="0"/>
    <cellStyle name="Обычный 5 4 2 2 2 2 5" xfId="0"/>
    <cellStyle name="Обычный 5 4 2 2 2 3" xfId="0"/>
    <cellStyle name="Обычный 5 4 2 2 2 3 2" xfId="0"/>
    <cellStyle name="Обычный 5 4 2 2 2 3 2 2" xfId="0"/>
    <cellStyle name="Обычный 5 4 2 2 2 3 3" xfId="0"/>
    <cellStyle name="Обычный 5 4 2 2 2 3 3 2" xfId="0"/>
    <cellStyle name="Обычный 5 4 2 2 2 3 4" xfId="0"/>
    <cellStyle name="Обычный 5 4 2 2 2 3 4 2" xfId="0"/>
    <cellStyle name="Обычный 5 4 2 2 2 3 5" xfId="0"/>
    <cellStyle name="Обычный 5 4 2 2 2 4" xfId="0"/>
    <cellStyle name="Обычный 5 4 2 2 2 4 2" xfId="0"/>
    <cellStyle name="Обычный 5 4 2 2 2 5" xfId="0"/>
    <cellStyle name="Обычный 5 4 2 2 2 5 2" xfId="0"/>
    <cellStyle name="Обычный 5 4 2 2 2 6" xfId="0"/>
    <cellStyle name="Обычный 5 4 2 2 2 6 2" xfId="0"/>
    <cellStyle name="Обычный 5 4 2 2 2 7" xfId="0"/>
    <cellStyle name="Обычный 5 4 2 2 2_Без баланса" xfId="0"/>
    <cellStyle name="Обычный 5 4 2 2 3" xfId="0"/>
    <cellStyle name="Обычный 5 4 2 2 3 2" xfId="0"/>
    <cellStyle name="Обычный 5 4 2 2 3 2 2" xfId="0"/>
    <cellStyle name="Обычный 5 4 2 2 3 2 2 2" xfId="0"/>
    <cellStyle name="Обычный 5 4 2 2 3 2 3" xfId="0"/>
    <cellStyle name="Обычный 5 4 2 2 3 2 3 2" xfId="0"/>
    <cellStyle name="Обычный 5 4 2 2 3 2 4" xfId="0"/>
    <cellStyle name="Обычный 5 4 2 2 3 2 4 2" xfId="0"/>
    <cellStyle name="Обычный 5 4 2 2 3 2 5" xfId="0"/>
    <cellStyle name="Обычный 5 4 2 2 3 3" xfId="0"/>
    <cellStyle name="Обычный 5 4 2 2 3 3 2" xfId="0"/>
    <cellStyle name="Обычный 5 4 2 2 3 4" xfId="0"/>
    <cellStyle name="Обычный 5 4 2 2 3 4 2" xfId="0"/>
    <cellStyle name="Обычный 5 4 2 2 3 5" xfId="0"/>
    <cellStyle name="Обычный 5 4 2 2 3 5 2" xfId="0"/>
    <cellStyle name="Обычный 5 4 2 2 3 6" xfId="0"/>
    <cellStyle name="Обычный 5 4 2 2 4" xfId="0"/>
    <cellStyle name="Обычный 5 4 2 2 4 2" xfId="0"/>
    <cellStyle name="Обычный 5 4 2 2 4 2 2" xfId="0"/>
    <cellStyle name="Обычный 5 4 2 2 4 3" xfId="0"/>
    <cellStyle name="Обычный 5 4 2 2 4 3 2" xfId="0"/>
    <cellStyle name="Обычный 5 4 2 2 4 4" xfId="0"/>
    <cellStyle name="Обычный 5 4 2 2 4 4 2" xfId="0"/>
    <cellStyle name="Обычный 5 4 2 2 4 5" xfId="0"/>
    <cellStyle name="Обычный 5 4 2 2 5" xfId="0"/>
    <cellStyle name="Обычный 5 4 2 2 5 2" xfId="0"/>
    <cellStyle name="Обычный 5 4 2 2 6" xfId="0"/>
    <cellStyle name="Обычный 5 4 2 2 6 2" xfId="0"/>
    <cellStyle name="Обычный 5 4 2 2 7" xfId="0"/>
    <cellStyle name="Обычный 5 4 2 2 7 2" xfId="0"/>
    <cellStyle name="Обычный 5 4 2 2 8" xfId="0"/>
    <cellStyle name="Обычный 5 4 2 2_Без баланса" xfId="0"/>
    <cellStyle name="Обычный 5 4 2 3" xfId="0"/>
    <cellStyle name="Обычный 5 4 2 3 2" xfId="0"/>
    <cellStyle name="Обычный 5 4 2 3 2 2" xfId="0"/>
    <cellStyle name="Обычный 5 4 2 3 2 2 2" xfId="0"/>
    <cellStyle name="Обычный 5 4 2 3 2 3" xfId="0"/>
    <cellStyle name="Обычный 5 4 2 3 2 3 2" xfId="0"/>
    <cellStyle name="Обычный 5 4 2 3 2 4" xfId="0"/>
    <cellStyle name="Обычный 5 4 2 3 2 4 2" xfId="0"/>
    <cellStyle name="Обычный 5 4 2 3 2 5" xfId="0"/>
    <cellStyle name="Обычный 5 4 2 3 3" xfId="0"/>
    <cellStyle name="Обычный 5 4 2 3 3 2" xfId="0"/>
    <cellStyle name="Обычный 5 4 2 3 3 2 2" xfId="0"/>
    <cellStyle name="Обычный 5 4 2 3 3 3" xfId="0"/>
    <cellStyle name="Обычный 5 4 2 3 3 3 2" xfId="0"/>
    <cellStyle name="Обычный 5 4 2 3 3 4" xfId="0"/>
    <cellStyle name="Обычный 5 4 2 3 3 4 2" xfId="0"/>
    <cellStyle name="Обычный 5 4 2 3 3 5" xfId="0"/>
    <cellStyle name="Обычный 5 4 2 3 4" xfId="0"/>
    <cellStyle name="Обычный 5 4 2 3 4 2" xfId="0"/>
    <cellStyle name="Обычный 5 4 2 3 5" xfId="0"/>
    <cellStyle name="Обычный 5 4 2 3 5 2" xfId="0"/>
    <cellStyle name="Обычный 5 4 2 3 6" xfId="0"/>
    <cellStyle name="Обычный 5 4 2 3 6 2" xfId="0"/>
    <cellStyle name="Обычный 5 4 2 3 7" xfId="0"/>
    <cellStyle name="Обычный 5 4 2 3_Без баланса" xfId="0"/>
    <cellStyle name="Обычный 5 4 2 4" xfId="0"/>
    <cellStyle name="Обычный 5 4 2 4 2" xfId="0"/>
    <cellStyle name="Обычный 5 4 2 4 2 2" xfId="0"/>
    <cellStyle name="Обычный 5 4 2 4 2 2 2" xfId="0"/>
    <cellStyle name="Обычный 5 4 2 4 2 3" xfId="0"/>
    <cellStyle name="Обычный 5 4 2 4 2 3 2" xfId="0"/>
    <cellStyle name="Обычный 5 4 2 4 2 4" xfId="0"/>
    <cellStyle name="Обычный 5 4 2 4 2 4 2" xfId="0"/>
    <cellStyle name="Обычный 5 4 2 4 2 5" xfId="0"/>
    <cellStyle name="Обычный 5 4 2 4 3" xfId="0"/>
    <cellStyle name="Обычный 5 4 2 4 3 2" xfId="0"/>
    <cellStyle name="Обычный 5 4 2 4 4" xfId="0"/>
    <cellStyle name="Обычный 5 4 2 4 4 2" xfId="0"/>
    <cellStyle name="Обычный 5 4 2 4 5" xfId="0"/>
    <cellStyle name="Обычный 5 4 2 4 5 2" xfId="0"/>
    <cellStyle name="Обычный 5 4 2 4 6" xfId="0"/>
    <cellStyle name="Обычный 5 4 2 5" xfId="0"/>
    <cellStyle name="Обычный 5 4 2 5 2" xfId="0"/>
    <cellStyle name="Обычный 5 4 2 5 2 2" xfId="0"/>
    <cellStyle name="Обычный 5 4 2 5 3" xfId="0"/>
    <cellStyle name="Обычный 5 4 2 5 3 2" xfId="0"/>
    <cellStyle name="Обычный 5 4 2 5 4" xfId="0"/>
    <cellStyle name="Обычный 5 4 2 5 4 2" xfId="0"/>
    <cellStyle name="Обычный 5 4 2 5 5" xfId="0"/>
    <cellStyle name="Обычный 5 4 2 6" xfId="0"/>
    <cellStyle name="Обычный 5 4 2 6 2" xfId="0"/>
    <cellStyle name="Обычный 5 4 2 7" xfId="0"/>
    <cellStyle name="Обычный 5 4 2 7 2" xfId="0"/>
    <cellStyle name="Обычный 5 4 2 8" xfId="0"/>
    <cellStyle name="Обычный 5 4 2 8 2" xfId="0"/>
    <cellStyle name="Обычный 5 4 2 9" xfId="0"/>
    <cellStyle name="Обычный 5 4 2_Без баланса" xfId="0"/>
    <cellStyle name="Обычный 5 4 3" xfId="0"/>
    <cellStyle name="Обычный 5 4 3 2" xfId="0"/>
    <cellStyle name="Обычный 5 4 3 2 2" xfId="0"/>
    <cellStyle name="Обычный 5 4 3 2 2 2" xfId="0"/>
    <cellStyle name="Обычный 5 4 3 2 2 2 2" xfId="0"/>
    <cellStyle name="Обычный 5 4 3 2 2 3" xfId="0"/>
    <cellStyle name="Обычный 5 4 3 2 2 3 2" xfId="0"/>
    <cellStyle name="Обычный 5 4 3 2 2 4" xfId="0"/>
    <cellStyle name="Обычный 5 4 3 2 2 4 2" xfId="0"/>
    <cellStyle name="Обычный 5 4 3 2 2 5" xfId="0"/>
    <cellStyle name="Обычный 5 4 3 2 3" xfId="0"/>
    <cellStyle name="Обычный 5 4 3 2 3 2" xfId="0"/>
    <cellStyle name="Обычный 5 4 3 2 3 2 2" xfId="0"/>
    <cellStyle name="Обычный 5 4 3 2 3 3" xfId="0"/>
    <cellStyle name="Обычный 5 4 3 2 3 3 2" xfId="0"/>
    <cellStyle name="Обычный 5 4 3 2 3 4" xfId="0"/>
    <cellStyle name="Обычный 5 4 3 2 3 4 2" xfId="0"/>
    <cellStyle name="Обычный 5 4 3 2 3 5" xfId="0"/>
    <cellStyle name="Обычный 5 4 3 2 4" xfId="0"/>
    <cellStyle name="Обычный 5 4 3 2 4 2" xfId="0"/>
    <cellStyle name="Обычный 5 4 3 2 5" xfId="0"/>
    <cellStyle name="Обычный 5 4 3 2 5 2" xfId="0"/>
    <cellStyle name="Обычный 5 4 3 2 6" xfId="0"/>
    <cellStyle name="Обычный 5 4 3 2 6 2" xfId="0"/>
    <cellStyle name="Обычный 5 4 3 2 7" xfId="0"/>
    <cellStyle name="Обычный 5 4 3 2_Без баланса" xfId="0"/>
    <cellStyle name="Обычный 5 4 3 3" xfId="0"/>
    <cellStyle name="Обычный 5 4 3 3 2" xfId="0"/>
    <cellStyle name="Обычный 5 4 3 3 2 2" xfId="0"/>
    <cellStyle name="Обычный 5 4 3 3 2 2 2" xfId="0"/>
    <cellStyle name="Обычный 5 4 3 3 2 3" xfId="0"/>
    <cellStyle name="Обычный 5 4 3 3 2 3 2" xfId="0"/>
    <cellStyle name="Обычный 5 4 3 3 2 4" xfId="0"/>
    <cellStyle name="Обычный 5 4 3 3 2 4 2" xfId="0"/>
    <cellStyle name="Обычный 5 4 3 3 2 5" xfId="0"/>
    <cellStyle name="Обычный 5 4 3 3 3" xfId="0"/>
    <cellStyle name="Обычный 5 4 3 3 3 2" xfId="0"/>
    <cellStyle name="Обычный 5 4 3 3 4" xfId="0"/>
    <cellStyle name="Обычный 5 4 3 3 4 2" xfId="0"/>
    <cellStyle name="Обычный 5 4 3 3 5" xfId="0"/>
    <cellStyle name="Обычный 5 4 3 3 5 2" xfId="0"/>
    <cellStyle name="Обычный 5 4 3 3 6" xfId="0"/>
    <cellStyle name="Обычный 5 4 3 4" xfId="0"/>
    <cellStyle name="Обычный 5 4 3 4 2" xfId="0"/>
    <cellStyle name="Обычный 5 4 3 4 2 2" xfId="0"/>
    <cellStyle name="Обычный 5 4 3 4 3" xfId="0"/>
    <cellStyle name="Обычный 5 4 3 4 3 2" xfId="0"/>
    <cellStyle name="Обычный 5 4 3 4 4" xfId="0"/>
    <cellStyle name="Обычный 5 4 3 4 4 2" xfId="0"/>
    <cellStyle name="Обычный 5 4 3 4 5" xfId="0"/>
    <cellStyle name="Обычный 5 4 3 5" xfId="0"/>
    <cellStyle name="Обычный 5 4 3 5 2" xfId="0"/>
    <cellStyle name="Обычный 5 4 3 6" xfId="0"/>
    <cellStyle name="Обычный 5 4 3 6 2" xfId="0"/>
    <cellStyle name="Обычный 5 4 3 7" xfId="0"/>
    <cellStyle name="Обычный 5 4 3 7 2" xfId="0"/>
    <cellStyle name="Обычный 5 4 3 8" xfId="0"/>
    <cellStyle name="Обычный 5 4 3_Без баланса" xfId="0"/>
    <cellStyle name="Обычный 5 4 4" xfId="0"/>
    <cellStyle name="Обычный 5 4 4 2" xfId="0"/>
    <cellStyle name="Обычный 5 4 4 2 2" xfId="0"/>
    <cellStyle name="Обычный 5 4 4 2 2 2" xfId="0"/>
    <cellStyle name="Обычный 5 4 4 2 2 2 2" xfId="0"/>
    <cellStyle name="Обычный 5 4 4 2 2 3" xfId="0"/>
    <cellStyle name="Обычный 5 4 4 2 2 3 2" xfId="0"/>
    <cellStyle name="Обычный 5 4 4 2 2 4" xfId="0"/>
    <cellStyle name="Обычный 5 4 4 2 2 4 2" xfId="0"/>
    <cellStyle name="Обычный 5 4 4 2 2 5" xfId="0"/>
    <cellStyle name="Обычный 5 4 4 2 3" xfId="0"/>
    <cellStyle name="Обычный 5 4 4 2 3 2" xfId="0"/>
    <cellStyle name="Обычный 5 4 4 2 3 2 2" xfId="0"/>
    <cellStyle name="Обычный 5 4 4 2 3 3" xfId="0"/>
    <cellStyle name="Обычный 5 4 4 2 3 3 2" xfId="0"/>
    <cellStyle name="Обычный 5 4 4 2 3 4" xfId="0"/>
    <cellStyle name="Обычный 5 4 4 2 3 4 2" xfId="0"/>
    <cellStyle name="Обычный 5 4 4 2 3 5" xfId="0"/>
    <cellStyle name="Обычный 5 4 4 2 4" xfId="0"/>
    <cellStyle name="Обычный 5 4 4 2 4 2" xfId="0"/>
    <cellStyle name="Обычный 5 4 4 2 5" xfId="0"/>
    <cellStyle name="Обычный 5 4 4 2 5 2" xfId="0"/>
    <cellStyle name="Обычный 5 4 4 2 6" xfId="0"/>
    <cellStyle name="Обычный 5 4 4 2 6 2" xfId="0"/>
    <cellStyle name="Обычный 5 4 4 2 7" xfId="0"/>
    <cellStyle name="Обычный 5 4 4 2_Без баланса" xfId="0"/>
    <cellStyle name="Обычный 5 4 4 3" xfId="0"/>
    <cellStyle name="Обычный 5 4 4 3 2" xfId="0"/>
    <cellStyle name="Обычный 5 4 4 3 2 2" xfId="0"/>
    <cellStyle name="Обычный 5 4 4 3 3" xfId="0"/>
    <cellStyle name="Обычный 5 4 4 3 3 2" xfId="0"/>
    <cellStyle name="Обычный 5 4 4 3 4" xfId="0"/>
    <cellStyle name="Обычный 5 4 4 3 4 2" xfId="0"/>
    <cellStyle name="Обычный 5 4 4 3 5" xfId="0"/>
    <cellStyle name="Обычный 5 4 4 4" xfId="0"/>
    <cellStyle name="Обычный 5 4 4 4 2" xfId="0"/>
    <cellStyle name="Обычный 5 4 4 4 2 2" xfId="0"/>
    <cellStyle name="Обычный 5 4 4 4 3" xfId="0"/>
    <cellStyle name="Обычный 5 4 4 4 3 2" xfId="0"/>
    <cellStyle name="Обычный 5 4 4 4 4" xfId="0"/>
    <cellStyle name="Обычный 5 4 4 4 4 2" xfId="0"/>
    <cellStyle name="Обычный 5 4 4 4 5" xfId="0"/>
    <cellStyle name="Обычный 5 4 4 5" xfId="0"/>
    <cellStyle name="Обычный 5 4 4 5 2" xfId="0"/>
    <cellStyle name="Обычный 5 4 4 6" xfId="0"/>
    <cellStyle name="Обычный 5 4 4 6 2" xfId="0"/>
    <cellStyle name="Обычный 5 4 4 7" xfId="0"/>
    <cellStyle name="Обычный 5 4 4 7 2" xfId="0"/>
    <cellStyle name="Обычный 5 4 4 8" xfId="0"/>
    <cellStyle name="Обычный 5 4 4_Без баланса" xfId="0"/>
    <cellStyle name="Обычный 5 4 5" xfId="0"/>
    <cellStyle name="Обычный 5 4 5 10" xfId="0"/>
    <cellStyle name="Обычный 5 4 5 2" xfId="0"/>
    <cellStyle name="Обычный 5 4 5 2 2" xfId="0"/>
    <cellStyle name="Обычный 5 4 5 2 2 2" xfId="0"/>
    <cellStyle name="Обычный 5 4 5 2 2 2 2" xfId="0"/>
    <cellStyle name="Обычный 5 4 5 2 2 3" xfId="0"/>
    <cellStyle name="Обычный 5 4 5 2 2 3 2" xfId="0"/>
    <cellStyle name="Обычный 5 4 5 2 2 4" xfId="0"/>
    <cellStyle name="Обычный 5 4 5 2 2 4 2" xfId="0"/>
    <cellStyle name="Обычный 5 4 5 2 2 5" xfId="0"/>
    <cellStyle name="Обычный 5 4 5 2 3" xfId="0"/>
    <cellStyle name="Обычный 5 4 5 2 3 2" xfId="0"/>
    <cellStyle name="Обычный 5 4 5 2 4" xfId="0"/>
    <cellStyle name="Обычный 5 4 5 2 4 2" xfId="0"/>
    <cellStyle name="Обычный 5 4 5 2 5" xfId="0"/>
    <cellStyle name="Обычный 5 4 5 2 5 2" xfId="0"/>
    <cellStyle name="Обычный 5 4 5 2 6" xfId="0"/>
    <cellStyle name="Обычный 5 4 5 2_Без баланса" xfId="0"/>
    <cellStyle name="Обычный 5 4 5 3" xfId="0"/>
    <cellStyle name="Обычный 5 4 5 3 2" xfId="0"/>
    <cellStyle name="Обычный 5 4 5 3 2 2" xfId="0"/>
    <cellStyle name="Обычный 5 4 5 3 3" xfId="0"/>
    <cellStyle name="Обычный 5 4 5 3 3 2" xfId="0"/>
    <cellStyle name="Обычный 5 4 5 3 4" xfId="0"/>
    <cellStyle name="Обычный 5 4 5 3 4 2" xfId="0"/>
    <cellStyle name="Обычный 5 4 5 3 5" xfId="0"/>
    <cellStyle name="Обычный 5 4 5 4" xfId="0"/>
    <cellStyle name="Обычный 5 4 5 4 2" xfId="0"/>
    <cellStyle name="Обычный 5 4 5 4 2 2" xfId="0"/>
    <cellStyle name="Обычный 5 4 5 4 3" xfId="0"/>
    <cellStyle name="Обычный 5 4 5 4 3 2" xfId="0"/>
    <cellStyle name="Обычный 5 4 5 4 4" xfId="0"/>
    <cellStyle name="Обычный 5 4 5 4 4 2" xfId="0"/>
    <cellStyle name="Обычный 5 4 5 4 5" xfId="0"/>
    <cellStyle name="Обычный 5 4 5 5" xfId="0"/>
    <cellStyle name="Обычный 5 4 5 5 2" xfId="0"/>
    <cellStyle name="Обычный 5 4 5 5 2 2" xfId="0"/>
    <cellStyle name="Обычный 5 4 5 5 3" xfId="0"/>
    <cellStyle name="Обычный 5 4 5 5 3 2" xfId="0"/>
    <cellStyle name="Обычный 5 4 5 5 4" xfId="0"/>
    <cellStyle name="Обычный 5 4 5 5 4 2" xfId="0"/>
    <cellStyle name="Обычный 5 4 5 5 5" xfId="0"/>
    <cellStyle name="Обычный 5 4 5 6" xfId="0"/>
    <cellStyle name="Обычный 5 4 5 6 2" xfId="0"/>
    <cellStyle name="Обычный 5 4 5 6 2 2" xfId="0"/>
    <cellStyle name="Обычный 5 4 5 6 3" xfId="0"/>
    <cellStyle name="Обычный 5 4 5 6 3 2" xfId="0"/>
    <cellStyle name="Обычный 5 4 5 6 4" xfId="0"/>
    <cellStyle name="Обычный 5 4 5 6 4 2" xfId="0"/>
    <cellStyle name="Обычный 5 4 5 6 5" xfId="0"/>
    <cellStyle name="Обычный 5 4 5 7" xfId="0"/>
    <cellStyle name="Обычный 5 4 5 7 2" xfId="0"/>
    <cellStyle name="Обычный 5 4 5 8" xfId="0"/>
    <cellStyle name="Обычный 5 4 5 8 2" xfId="0"/>
    <cellStyle name="Обычный 5 4 5 9" xfId="0"/>
    <cellStyle name="Обычный 5 4 5 9 2" xfId="0"/>
    <cellStyle name="Обычный 5 4 5_Без баланса" xfId="0"/>
    <cellStyle name="Обычный 5 4 6" xfId="0"/>
    <cellStyle name="Обычный 5 4 6 2" xfId="0"/>
    <cellStyle name="Обычный 5 4 6 2 2" xfId="0"/>
    <cellStyle name="Обычный 5 4 6 2 2 2" xfId="0"/>
    <cellStyle name="Обычный 5 4 6 2 3" xfId="0"/>
    <cellStyle name="Обычный 5 4 6 2 3 2" xfId="0"/>
    <cellStyle name="Обычный 5 4 6 2 4" xfId="0"/>
    <cellStyle name="Обычный 5 4 6 2 4 2" xfId="0"/>
    <cellStyle name="Обычный 5 4 6 2 5" xfId="0"/>
    <cellStyle name="Обычный 5 4 6 3" xfId="0"/>
    <cellStyle name="Обычный 5 4 6 3 2" xfId="0"/>
    <cellStyle name="Обычный 5 4 6 3 2 2" xfId="0"/>
    <cellStyle name="Обычный 5 4 6 3 3" xfId="0"/>
    <cellStyle name="Обычный 5 4 6 3 3 2" xfId="0"/>
    <cellStyle name="Обычный 5 4 6 3 4" xfId="0"/>
    <cellStyle name="Обычный 5 4 6 3 4 2" xfId="0"/>
    <cellStyle name="Обычный 5 4 6 3 5" xfId="0"/>
    <cellStyle name="Обычный 5 4 6 4" xfId="0"/>
    <cellStyle name="Обычный 5 4 6 4 2" xfId="0"/>
    <cellStyle name="Обычный 5 4 6 5" xfId="0"/>
    <cellStyle name="Обычный 5 4 6 5 2" xfId="0"/>
    <cellStyle name="Обычный 5 4 6 6" xfId="0"/>
    <cellStyle name="Обычный 5 4 6 6 2" xfId="0"/>
    <cellStyle name="Обычный 5 4 6 7" xfId="0"/>
    <cellStyle name="Обычный 5 4 6_Без баланса" xfId="0"/>
    <cellStyle name="Обычный 5 4 7" xfId="0"/>
    <cellStyle name="Обычный 5 4 7 2" xfId="0"/>
    <cellStyle name="Обычный 5 4 7 2 2" xfId="0"/>
    <cellStyle name="Обычный 5 4 7 2 2 2" xfId="0"/>
    <cellStyle name="Обычный 5 4 7 2 3" xfId="0"/>
    <cellStyle name="Обычный 5 4 7 2 3 2" xfId="0"/>
    <cellStyle name="Обычный 5 4 7 2 4" xfId="0"/>
    <cellStyle name="Обычный 5 4 7 2 4 2" xfId="0"/>
    <cellStyle name="Обычный 5 4 7 2 5" xfId="0"/>
    <cellStyle name="Обычный 5 4 7 3" xfId="0"/>
    <cellStyle name="Обычный 5 4 7 3 2" xfId="0"/>
    <cellStyle name="Обычный 5 4 7 3 2 2" xfId="0"/>
    <cellStyle name="Обычный 5 4 7 3 3" xfId="0"/>
    <cellStyle name="Обычный 5 4 7 3 3 2" xfId="0"/>
    <cellStyle name="Обычный 5 4 7 3 4" xfId="0"/>
    <cellStyle name="Обычный 5 4 7 3 4 2" xfId="0"/>
    <cellStyle name="Обычный 5 4 7 3 5" xfId="0"/>
    <cellStyle name="Обычный 5 4 7 4" xfId="0"/>
    <cellStyle name="Обычный 5 4 7 4 2" xfId="0"/>
    <cellStyle name="Обычный 5 4 7 5" xfId="0"/>
    <cellStyle name="Обычный 5 4 7 5 2" xfId="0"/>
    <cellStyle name="Обычный 5 4 7 6" xfId="0"/>
    <cellStyle name="Обычный 5 4 7 6 2" xfId="0"/>
    <cellStyle name="Обычный 5 4 7 7" xfId="0"/>
    <cellStyle name="Обычный 5 4 7_Без баланса" xfId="0"/>
    <cellStyle name="Обычный 5 4 8" xfId="0"/>
    <cellStyle name="Обычный 5 4 8 2" xfId="0"/>
    <cellStyle name="Обычный 5 4 8 2 2" xfId="0"/>
    <cellStyle name="Обычный 5 4 8 2 2 2" xfId="0"/>
    <cellStyle name="Обычный 5 4 8 2 3" xfId="0"/>
    <cellStyle name="Обычный 5 4 8 2 3 2" xfId="0"/>
    <cellStyle name="Обычный 5 4 8 2 4" xfId="0"/>
    <cellStyle name="Обычный 5 4 8 2 4 2" xfId="0"/>
    <cellStyle name="Обычный 5 4 8 2 5" xfId="0"/>
    <cellStyle name="Обычный 5 4 8 3" xfId="0"/>
    <cellStyle name="Обычный 5 4 8 3 2" xfId="0"/>
    <cellStyle name="Обычный 5 4 8 4" xfId="0"/>
    <cellStyle name="Обычный 5 4 8 4 2" xfId="0"/>
    <cellStyle name="Обычный 5 4 8 5" xfId="0"/>
    <cellStyle name="Обычный 5 4 8 5 2" xfId="0"/>
    <cellStyle name="Обычный 5 4 8 6" xfId="0"/>
    <cellStyle name="Обычный 5 4 8_Без баланса" xfId="0"/>
    <cellStyle name="Обычный 5 4 9" xfId="0"/>
    <cellStyle name="Обычный 5 4 9 2" xfId="0"/>
    <cellStyle name="Обычный 5 4 9 2 2" xfId="0"/>
    <cellStyle name="Обычный 5 4 9 3" xfId="0"/>
    <cellStyle name="Обычный 5 4 9 3 2" xfId="0"/>
    <cellStyle name="Обычный 5 4 9 4" xfId="0"/>
    <cellStyle name="Обычный 5 4 9 4 2" xfId="0"/>
    <cellStyle name="Обычный 5 4 9 5" xfId="0"/>
    <cellStyle name="Обычный 5 40" xfId="0"/>
    <cellStyle name="Обычный 5 40 2" xfId="0"/>
    <cellStyle name="Обычный 5 41" xfId="0"/>
    <cellStyle name="Обычный 5 41 2" xfId="0"/>
    <cellStyle name="Обычный 5 42" xfId="0"/>
    <cellStyle name="Обычный 5 42 2" xfId="0"/>
    <cellStyle name="Обычный 5 43" xfId="0"/>
    <cellStyle name="Обычный 5 43 2" xfId="0"/>
    <cellStyle name="Обычный 5 44" xfId="0"/>
    <cellStyle name="Обычный 5 44 2" xfId="0"/>
    <cellStyle name="Обычный 5 45" xfId="0"/>
    <cellStyle name="Обычный 5 45 2" xfId="0"/>
    <cellStyle name="Обычный 5 46" xfId="0"/>
    <cellStyle name="Обычный 5 46 2" xfId="0"/>
    <cellStyle name="Обычный 5 47" xfId="0"/>
    <cellStyle name="Обычный 5 48" xfId="0"/>
    <cellStyle name="Обычный 5 49" xfId="0"/>
    <cellStyle name="Обычный 5 4_Без баланса" xfId="0"/>
    <cellStyle name="Обычный 5 5" xfId="0"/>
    <cellStyle name="Обычный 5 5 10" xfId="0"/>
    <cellStyle name="Обычный 5 5 10 2" xfId="0"/>
    <cellStyle name="Обычный 5 5 11" xfId="0"/>
    <cellStyle name="Обычный 5 5 11 2" xfId="0"/>
    <cellStyle name="Обычный 5 5 12" xfId="0"/>
    <cellStyle name="Обычный 5 5 12 2" xfId="0"/>
    <cellStyle name="Обычный 5 5 13" xfId="0"/>
    <cellStyle name="Обычный 5 5 2" xfId="0"/>
    <cellStyle name="Обычный 5 5 2 2" xfId="0"/>
    <cellStyle name="Обычный 5 5 2 2 2" xfId="0"/>
    <cellStyle name="Обычный 5 5 2 2 2 2" xfId="0"/>
    <cellStyle name="Обычный 5 5 2 2 2 2 2" xfId="0"/>
    <cellStyle name="Обычный 5 5 2 2 2 3" xfId="0"/>
    <cellStyle name="Обычный 5 5 2 2 2 3 2" xfId="0"/>
    <cellStyle name="Обычный 5 5 2 2 2 4" xfId="0"/>
    <cellStyle name="Обычный 5 5 2 2 2 4 2" xfId="0"/>
    <cellStyle name="Обычный 5 5 2 2 2 5" xfId="0"/>
    <cellStyle name="Обычный 5 5 2 2 3" xfId="0"/>
    <cellStyle name="Обычный 5 5 2 2 3 2" xfId="0"/>
    <cellStyle name="Обычный 5 5 2 2 3 2 2" xfId="0"/>
    <cellStyle name="Обычный 5 5 2 2 3 3" xfId="0"/>
    <cellStyle name="Обычный 5 5 2 2 3 3 2" xfId="0"/>
    <cellStyle name="Обычный 5 5 2 2 3 4" xfId="0"/>
    <cellStyle name="Обычный 5 5 2 2 3 4 2" xfId="0"/>
    <cellStyle name="Обычный 5 5 2 2 3 5" xfId="0"/>
    <cellStyle name="Обычный 5 5 2 2 4" xfId="0"/>
    <cellStyle name="Обычный 5 5 2 2 4 2" xfId="0"/>
    <cellStyle name="Обычный 5 5 2 2 5" xfId="0"/>
    <cellStyle name="Обычный 5 5 2 2 5 2" xfId="0"/>
    <cellStyle name="Обычный 5 5 2 2 6" xfId="0"/>
    <cellStyle name="Обычный 5 5 2 2 6 2" xfId="0"/>
    <cellStyle name="Обычный 5 5 2 2 7" xfId="0"/>
    <cellStyle name="Обычный 5 5 2 2_Без баланса" xfId="0"/>
    <cellStyle name="Обычный 5 5 2 3" xfId="0"/>
    <cellStyle name="Обычный 5 5 2 3 2" xfId="0"/>
    <cellStyle name="Обычный 5 5 2 3 2 2" xfId="0"/>
    <cellStyle name="Обычный 5 5 2 3 2 2 2" xfId="0"/>
    <cellStyle name="Обычный 5 5 2 3 2 3" xfId="0"/>
    <cellStyle name="Обычный 5 5 2 3 2 3 2" xfId="0"/>
    <cellStyle name="Обычный 5 5 2 3 2 4" xfId="0"/>
    <cellStyle name="Обычный 5 5 2 3 2 4 2" xfId="0"/>
    <cellStyle name="Обычный 5 5 2 3 2 5" xfId="0"/>
    <cellStyle name="Обычный 5 5 2 3 3" xfId="0"/>
    <cellStyle name="Обычный 5 5 2 3 3 2" xfId="0"/>
    <cellStyle name="Обычный 5 5 2 3 4" xfId="0"/>
    <cellStyle name="Обычный 5 5 2 3 4 2" xfId="0"/>
    <cellStyle name="Обычный 5 5 2 3 5" xfId="0"/>
    <cellStyle name="Обычный 5 5 2 3 5 2" xfId="0"/>
    <cellStyle name="Обычный 5 5 2 3 6" xfId="0"/>
    <cellStyle name="Обычный 5 5 2 4" xfId="0"/>
    <cellStyle name="Обычный 5 5 2 4 2" xfId="0"/>
    <cellStyle name="Обычный 5 5 2 4 2 2" xfId="0"/>
    <cellStyle name="Обычный 5 5 2 4 3" xfId="0"/>
    <cellStyle name="Обычный 5 5 2 4 3 2" xfId="0"/>
    <cellStyle name="Обычный 5 5 2 4 4" xfId="0"/>
    <cellStyle name="Обычный 5 5 2 4 4 2" xfId="0"/>
    <cellStyle name="Обычный 5 5 2 4 5" xfId="0"/>
    <cellStyle name="Обычный 5 5 2 5" xfId="0"/>
    <cellStyle name="Обычный 5 5 2 5 2" xfId="0"/>
    <cellStyle name="Обычный 5 5 2 6" xfId="0"/>
    <cellStyle name="Обычный 5 5 2 6 2" xfId="0"/>
    <cellStyle name="Обычный 5 5 2 7" xfId="0"/>
    <cellStyle name="Обычный 5 5 2 7 2" xfId="0"/>
    <cellStyle name="Обычный 5 5 2 8" xfId="0"/>
    <cellStyle name="Обычный 5 5 2_Без баланса" xfId="0"/>
    <cellStyle name="Обычный 5 5 3" xfId="0"/>
    <cellStyle name="Обычный 5 5 3 2" xfId="0"/>
    <cellStyle name="Обычный 5 5 3 2 2" xfId="0"/>
    <cellStyle name="Обычный 5 5 3 2 2 2" xfId="0"/>
    <cellStyle name="Обычный 5 5 3 2 2 2 2" xfId="0"/>
    <cellStyle name="Обычный 5 5 3 2 2 3" xfId="0"/>
    <cellStyle name="Обычный 5 5 3 2 2 3 2" xfId="0"/>
    <cellStyle name="Обычный 5 5 3 2 2 4" xfId="0"/>
    <cellStyle name="Обычный 5 5 3 2 2 4 2" xfId="0"/>
    <cellStyle name="Обычный 5 5 3 2 2 5" xfId="0"/>
    <cellStyle name="Обычный 5 5 3 2 3" xfId="0"/>
    <cellStyle name="Обычный 5 5 3 2 3 2" xfId="0"/>
    <cellStyle name="Обычный 5 5 3 2 3 2 2" xfId="0"/>
    <cellStyle name="Обычный 5 5 3 2 3 3" xfId="0"/>
    <cellStyle name="Обычный 5 5 3 2 3 3 2" xfId="0"/>
    <cellStyle name="Обычный 5 5 3 2 3 4" xfId="0"/>
    <cellStyle name="Обычный 5 5 3 2 3 4 2" xfId="0"/>
    <cellStyle name="Обычный 5 5 3 2 3 5" xfId="0"/>
    <cellStyle name="Обычный 5 5 3 2 4" xfId="0"/>
    <cellStyle name="Обычный 5 5 3 2 4 2" xfId="0"/>
    <cellStyle name="Обычный 5 5 3 2 5" xfId="0"/>
    <cellStyle name="Обычный 5 5 3 2 5 2" xfId="0"/>
    <cellStyle name="Обычный 5 5 3 2 6" xfId="0"/>
    <cellStyle name="Обычный 5 5 3 2 6 2" xfId="0"/>
    <cellStyle name="Обычный 5 5 3 2 7" xfId="0"/>
    <cellStyle name="Обычный 5 5 3 2_Без баланса" xfId="0"/>
    <cellStyle name="Обычный 5 5 3 3" xfId="0"/>
    <cellStyle name="Обычный 5 5 3 3 2" xfId="0"/>
    <cellStyle name="Обычный 5 5 3 3 2 2" xfId="0"/>
    <cellStyle name="Обычный 5 5 3 3 3" xfId="0"/>
    <cellStyle name="Обычный 5 5 3 3 3 2" xfId="0"/>
    <cellStyle name="Обычный 5 5 3 3 4" xfId="0"/>
    <cellStyle name="Обычный 5 5 3 3 4 2" xfId="0"/>
    <cellStyle name="Обычный 5 5 3 3 5" xfId="0"/>
    <cellStyle name="Обычный 5 5 3 4" xfId="0"/>
    <cellStyle name="Обычный 5 5 3 4 2" xfId="0"/>
    <cellStyle name="Обычный 5 5 3 4 2 2" xfId="0"/>
    <cellStyle name="Обычный 5 5 3 4 3" xfId="0"/>
    <cellStyle name="Обычный 5 5 3 4 3 2" xfId="0"/>
    <cellStyle name="Обычный 5 5 3 4 4" xfId="0"/>
    <cellStyle name="Обычный 5 5 3 4 4 2" xfId="0"/>
    <cellStyle name="Обычный 5 5 3 4 5" xfId="0"/>
    <cellStyle name="Обычный 5 5 3 5" xfId="0"/>
    <cellStyle name="Обычный 5 5 3 5 2" xfId="0"/>
    <cellStyle name="Обычный 5 5 3 6" xfId="0"/>
    <cellStyle name="Обычный 5 5 3 6 2" xfId="0"/>
    <cellStyle name="Обычный 5 5 3 7" xfId="0"/>
    <cellStyle name="Обычный 5 5 3 7 2" xfId="0"/>
    <cellStyle name="Обычный 5 5 3 8" xfId="0"/>
    <cellStyle name="Обычный 5 5 3_Без баланса" xfId="0"/>
    <cellStyle name="Обычный 5 5 4" xfId="0"/>
    <cellStyle name="Обычный 5 5 4 10" xfId="0"/>
    <cellStyle name="Обычный 5 5 4 2" xfId="0"/>
    <cellStyle name="Обычный 5 5 4 2 2" xfId="0"/>
    <cellStyle name="Обычный 5 5 4 2 2 2" xfId="0"/>
    <cellStyle name="Обычный 5 5 4 2 2 2 2" xfId="0"/>
    <cellStyle name="Обычный 5 5 4 2 2 3" xfId="0"/>
    <cellStyle name="Обычный 5 5 4 2 2 3 2" xfId="0"/>
    <cellStyle name="Обычный 5 5 4 2 2 4" xfId="0"/>
    <cellStyle name="Обычный 5 5 4 2 2 4 2" xfId="0"/>
    <cellStyle name="Обычный 5 5 4 2 2 5" xfId="0"/>
    <cellStyle name="Обычный 5 5 4 2 3" xfId="0"/>
    <cellStyle name="Обычный 5 5 4 2 3 2" xfId="0"/>
    <cellStyle name="Обычный 5 5 4 2 4" xfId="0"/>
    <cellStyle name="Обычный 5 5 4 2 4 2" xfId="0"/>
    <cellStyle name="Обычный 5 5 4 2 5" xfId="0"/>
    <cellStyle name="Обычный 5 5 4 2 5 2" xfId="0"/>
    <cellStyle name="Обычный 5 5 4 2 6" xfId="0"/>
    <cellStyle name="Обычный 5 5 4 2_Без баланса" xfId="0"/>
    <cellStyle name="Обычный 5 5 4 3" xfId="0"/>
    <cellStyle name="Обычный 5 5 4 3 2" xfId="0"/>
    <cellStyle name="Обычный 5 5 4 3 2 2" xfId="0"/>
    <cellStyle name="Обычный 5 5 4 3 3" xfId="0"/>
    <cellStyle name="Обычный 5 5 4 3 3 2" xfId="0"/>
    <cellStyle name="Обычный 5 5 4 3 4" xfId="0"/>
    <cellStyle name="Обычный 5 5 4 3 4 2" xfId="0"/>
    <cellStyle name="Обычный 5 5 4 3 5" xfId="0"/>
    <cellStyle name="Обычный 5 5 4 4" xfId="0"/>
    <cellStyle name="Обычный 5 5 4 4 2" xfId="0"/>
    <cellStyle name="Обычный 5 5 4 4 2 2" xfId="0"/>
    <cellStyle name="Обычный 5 5 4 4 3" xfId="0"/>
    <cellStyle name="Обычный 5 5 4 4 3 2" xfId="0"/>
    <cellStyle name="Обычный 5 5 4 4 4" xfId="0"/>
    <cellStyle name="Обычный 5 5 4 4 4 2" xfId="0"/>
    <cellStyle name="Обычный 5 5 4 4 5" xfId="0"/>
    <cellStyle name="Обычный 5 5 4 5" xfId="0"/>
    <cellStyle name="Обычный 5 5 4 5 2" xfId="0"/>
    <cellStyle name="Обычный 5 5 4 5 2 2" xfId="0"/>
    <cellStyle name="Обычный 5 5 4 5 3" xfId="0"/>
    <cellStyle name="Обычный 5 5 4 5 3 2" xfId="0"/>
    <cellStyle name="Обычный 5 5 4 5 4" xfId="0"/>
    <cellStyle name="Обычный 5 5 4 5 4 2" xfId="0"/>
    <cellStyle name="Обычный 5 5 4 5 5" xfId="0"/>
    <cellStyle name="Обычный 5 5 4 6" xfId="0"/>
    <cellStyle name="Обычный 5 5 4 6 2" xfId="0"/>
    <cellStyle name="Обычный 5 5 4 6 2 2" xfId="0"/>
    <cellStyle name="Обычный 5 5 4 6 3" xfId="0"/>
    <cellStyle name="Обычный 5 5 4 6 3 2" xfId="0"/>
    <cellStyle name="Обычный 5 5 4 6 4" xfId="0"/>
    <cellStyle name="Обычный 5 5 4 6 4 2" xfId="0"/>
    <cellStyle name="Обычный 5 5 4 6 5" xfId="0"/>
    <cellStyle name="Обычный 5 5 4 7" xfId="0"/>
    <cellStyle name="Обычный 5 5 4 7 2" xfId="0"/>
    <cellStyle name="Обычный 5 5 4 8" xfId="0"/>
    <cellStyle name="Обычный 5 5 4 8 2" xfId="0"/>
    <cellStyle name="Обычный 5 5 4 9" xfId="0"/>
    <cellStyle name="Обычный 5 5 4 9 2" xfId="0"/>
    <cellStyle name="Обычный 5 5 4_Без баланса" xfId="0"/>
    <cellStyle name="Обычный 5 5 5" xfId="0"/>
    <cellStyle name="Обычный 5 5 5 2" xfId="0"/>
    <cellStyle name="Обычный 5 5 5 2 2" xfId="0"/>
    <cellStyle name="Обычный 5 5 5 2 2 2" xfId="0"/>
    <cellStyle name="Обычный 5 5 5 2 3" xfId="0"/>
    <cellStyle name="Обычный 5 5 5 2 3 2" xfId="0"/>
    <cellStyle name="Обычный 5 5 5 2 4" xfId="0"/>
    <cellStyle name="Обычный 5 5 5 2 4 2" xfId="0"/>
    <cellStyle name="Обычный 5 5 5 2 5" xfId="0"/>
    <cellStyle name="Обычный 5 5 5 3" xfId="0"/>
    <cellStyle name="Обычный 5 5 5 3 2" xfId="0"/>
    <cellStyle name="Обычный 5 5 5 3 2 2" xfId="0"/>
    <cellStyle name="Обычный 5 5 5 3 3" xfId="0"/>
    <cellStyle name="Обычный 5 5 5 3 3 2" xfId="0"/>
    <cellStyle name="Обычный 5 5 5 3 4" xfId="0"/>
    <cellStyle name="Обычный 5 5 5 3 4 2" xfId="0"/>
    <cellStyle name="Обычный 5 5 5 3 5" xfId="0"/>
    <cellStyle name="Обычный 5 5 5 4" xfId="0"/>
    <cellStyle name="Обычный 5 5 5 4 2" xfId="0"/>
    <cellStyle name="Обычный 5 5 5 5" xfId="0"/>
    <cellStyle name="Обычный 5 5 5 5 2" xfId="0"/>
    <cellStyle name="Обычный 5 5 5 6" xfId="0"/>
    <cellStyle name="Обычный 5 5 5 6 2" xfId="0"/>
    <cellStyle name="Обычный 5 5 5 7" xfId="0"/>
    <cellStyle name="Обычный 5 5 5_Без баланса" xfId="0"/>
    <cellStyle name="Обычный 5 5 6" xfId="0"/>
    <cellStyle name="Обычный 5 5 6 2" xfId="0"/>
    <cellStyle name="Обычный 5 5 6 2 2" xfId="0"/>
    <cellStyle name="Обычный 5 5 6 2 2 2" xfId="0"/>
    <cellStyle name="Обычный 5 5 6 2 3" xfId="0"/>
    <cellStyle name="Обычный 5 5 6 2 3 2" xfId="0"/>
    <cellStyle name="Обычный 5 5 6 2 4" xfId="0"/>
    <cellStyle name="Обычный 5 5 6 2 4 2" xfId="0"/>
    <cellStyle name="Обычный 5 5 6 2 5" xfId="0"/>
    <cellStyle name="Обычный 5 5 6 3" xfId="0"/>
    <cellStyle name="Обычный 5 5 6 3 2" xfId="0"/>
    <cellStyle name="Обычный 5 5 6 3 2 2" xfId="0"/>
    <cellStyle name="Обычный 5 5 6 3 3" xfId="0"/>
    <cellStyle name="Обычный 5 5 6 3 3 2" xfId="0"/>
    <cellStyle name="Обычный 5 5 6 3 4" xfId="0"/>
    <cellStyle name="Обычный 5 5 6 3 4 2" xfId="0"/>
    <cellStyle name="Обычный 5 5 6 3 5" xfId="0"/>
    <cellStyle name="Обычный 5 5 6 4" xfId="0"/>
    <cellStyle name="Обычный 5 5 6 4 2" xfId="0"/>
    <cellStyle name="Обычный 5 5 6 5" xfId="0"/>
    <cellStyle name="Обычный 5 5 6 5 2" xfId="0"/>
    <cellStyle name="Обычный 5 5 6 6" xfId="0"/>
    <cellStyle name="Обычный 5 5 6 6 2" xfId="0"/>
    <cellStyle name="Обычный 5 5 6 7" xfId="0"/>
    <cellStyle name="Обычный 5 5 6_Без баланса" xfId="0"/>
    <cellStyle name="Обычный 5 5 7" xfId="0"/>
    <cellStyle name="Обычный 5 5 7 2" xfId="0"/>
    <cellStyle name="Обычный 5 5 7 2 2" xfId="0"/>
    <cellStyle name="Обычный 5 5 7 2 2 2" xfId="0"/>
    <cellStyle name="Обычный 5 5 7 2 3" xfId="0"/>
    <cellStyle name="Обычный 5 5 7 2 3 2" xfId="0"/>
    <cellStyle name="Обычный 5 5 7 2 4" xfId="0"/>
    <cellStyle name="Обычный 5 5 7 2 4 2" xfId="0"/>
    <cellStyle name="Обычный 5 5 7 2 5" xfId="0"/>
    <cellStyle name="Обычный 5 5 7 3" xfId="0"/>
    <cellStyle name="Обычный 5 5 7 3 2" xfId="0"/>
    <cellStyle name="Обычный 5 5 7 4" xfId="0"/>
    <cellStyle name="Обычный 5 5 7 4 2" xfId="0"/>
    <cellStyle name="Обычный 5 5 7 5" xfId="0"/>
    <cellStyle name="Обычный 5 5 7 5 2" xfId="0"/>
    <cellStyle name="Обычный 5 5 7 6" xfId="0"/>
    <cellStyle name="Обычный 5 5 7_Без баланса" xfId="0"/>
    <cellStyle name="Обычный 5 5 8" xfId="0"/>
    <cellStyle name="Обычный 5 5 8 2" xfId="0"/>
    <cellStyle name="Обычный 5 5 8 2 2" xfId="0"/>
    <cellStyle name="Обычный 5 5 8 3" xfId="0"/>
    <cellStyle name="Обычный 5 5 8 3 2" xfId="0"/>
    <cellStyle name="Обычный 5 5 8 4" xfId="0"/>
    <cellStyle name="Обычный 5 5 8 4 2" xfId="0"/>
    <cellStyle name="Обычный 5 5 8 5" xfId="0"/>
    <cellStyle name="Обычный 5 5 9" xfId="0"/>
    <cellStyle name="Обычный 5 5 9 2" xfId="0"/>
    <cellStyle name="Обычный 5 5 9 2 2" xfId="0"/>
    <cellStyle name="Обычный 5 5 9 3" xfId="0"/>
    <cellStyle name="Обычный 5 5 9 3 2" xfId="0"/>
    <cellStyle name="Обычный 5 5 9 4" xfId="0"/>
    <cellStyle name="Обычный 5 5 9 4 2" xfId="0"/>
    <cellStyle name="Обычный 5 5 9 5" xfId="0"/>
    <cellStyle name="Обычный 5 50" xfId="0"/>
    <cellStyle name="Обычный 5 51" xfId="0"/>
    <cellStyle name="Обычный 5 52" xfId="0"/>
    <cellStyle name="Обычный 5 53" xfId="0"/>
    <cellStyle name="Обычный 5 54" xfId="0"/>
    <cellStyle name="Обычный 5 55" xfId="0"/>
    <cellStyle name="Обычный 5 56" xfId="0"/>
    <cellStyle name="Обычный 5 57" xfId="0"/>
    <cellStyle name="Обычный 5 58" xfId="0"/>
    <cellStyle name="Обычный 5 59" xfId="0"/>
    <cellStyle name="Обычный 5 5_Без баланса" xfId="0"/>
    <cellStyle name="Обычный 5 6" xfId="0"/>
    <cellStyle name="Обычный 5 6 2" xfId="0"/>
    <cellStyle name="Обычный 5 6 2 2" xfId="0"/>
    <cellStyle name="Обычный 5 6 2 2 2" xfId="0"/>
    <cellStyle name="Обычный 5 6 2 2 2 2" xfId="0"/>
    <cellStyle name="Обычный 5 6 2 2 3" xfId="0"/>
    <cellStyle name="Обычный 5 6 2 2 3 2" xfId="0"/>
    <cellStyle name="Обычный 5 6 2 2 4" xfId="0"/>
    <cellStyle name="Обычный 5 6 2 2 4 2" xfId="0"/>
    <cellStyle name="Обычный 5 6 2 2 5" xfId="0"/>
    <cellStyle name="Обычный 5 6 2 3" xfId="0"/>
    <cellStyle name="Обычный 5 6 2 3 2" xfId="0"/>
    <cellStyle name="Обычный 5 6 2 3 2 2" xfId="0"/>
    <cellStyle name="Обычный 5 6 2 3 3" xfId="0"/>
    <cellStyle name="Обычный 5 6 2 3 3 2" xfId="0"/>
    <cellStyle name="Обычный 5 6 2 3 4" xfId="0"/>
    <cellStyle name="Обычный 5 6 2 3 4 2" xfId="0"/>
    <cellStyle name="Обычный 5 6 2 3 5" xfId="0"/>
    <cellStyle name="Обычный 5 6 2 4" xfId="0"/>
    <cellStyle name="Обычный 5 6 2 4 2" xfId="0"/>
    <cellStyle name="Обычный 5 6 2 5" xfId="0"/>
    <cellStyle name="Обычный 5 6 2 5 2" xfId="0"/>
    <cellStyle name="Обычный 5 6 2 6" xfId="0"/>
    <cellStyle name="Обычный 5 6 2 6 2" xfId="0"/>
    <cellStyle name="Обычный 5 6 2 7" xfId="0"/>
    <cellStyle name="Обычный 5 6 2_Без баланса" xfId="0"/>
    <cellStyle name="Обычный 5 6 3" xfId="0"/>
    <cellStyle name="Обычный 5 6 3 2" xfId="0"/>
    <cellStyle name="Обычный 5 6 3 2 2" xfId="0"/>
    <cellStyle name="Обычный 5 6 3 2 2 2" xfId="0"/>
    <cellStyle name="Обычный 5 6 3 2 3" xfId="0"/>
    <cellStyle name="Обычный 5 6 3 2 3 2" xfId="0"/>
    <cellStyle name="Обычный 5 6 3 2 4" xfId="0"/>
    <cellStyle name="Обычный 5 6 3 2 4 2" xfId="0"/>
    <cellStyle name="Обычный 5 6 3 2 5" xfId="0"/>
    <cellStyle name="Обычный 5 6 3 3" xfId="0"/>
    <cellStyle name="Обычный 5 6 3 3 2" xfId="0"/>
    <cellStyle name="Обычный 5 6 3 4" xfId="0"/>
    <cellStyle name="Обычный 5 6 3 4 2" xfId="0"/>
    <cellStyle name="Обычный 5 6 3 5" xfId="0"/>
    <cellStyle name="Обычный 5 6 3 5 2" xfId="0"/>
    <cellStyle name="Обычный 5 6 3 6" xfId="0"/>
    <cellStyle name="Обычный 5 6 4" xfId="0"/>
    <cellStyle name="Обычный 5 6 4 2" xfId="0"/>
    <cellStyle name="Обычный 5 6 4 2 2" xfId="0"/>
    <cellStyle name="Обычный 5 6 4 3" xfId="0"/>
    <cellStyle name="Обычный 5 6 4 3 2" xfId="0"/>
    <cellStyle name="Обычный 5 6 4 4" xfId="0"/>
    <cellStyle name="Обычный 5 6 4 4 2" xfId="0"/>
    <cellStyle name="Обычный 5 6 4 5" xfId="0"/>
    <cellStyle name="Обычный 5 6 5" xfId="0"/>
    <cellStyle name="Обычный 5 6 5 2" xfId="0"/>
    <cellStyle name="Обычный 5 6 6" xfId="0"/>
    <cellStyle name="Обычный 5 6 6 2" xfId="0"/>
    <cellStyle name="Обычный 5 6 7" xfId="0"/>
    <cellStyle name="Обычный 5 6 7 2" xfId="0"/>
    <cellStyle name="Обычный 5 6 8" xfId="0"/>
    <cellStyle name="Обычный 5 6 9" xfId="0"/>
    <cellStyle name="Обычный 5 60" xfId="0"/>
    <cellStyle name="Обычный 5 61" xfId="0"/>
    <cellStyle name="Обычный 5 62" xfId="0"/>
    <cellStyle name="Обычный 5 63" xfId="0"/>
    <cellStyle name="Обычный 5 64" xfId="0"/>
    <cellStyle name="Обычный 5 65" xfId="0"/>
    <cellStyle name="Обычный 5 66" xfId="0"/>
    <cellStyle name="Обычный 5 67" xfId="0"/>
    <cellStyle name="Обычный 5 68" xfId="0"/>
    <cellStyle name="Обычный 5 69" xfId="0"/>
    <cellStyle name="Обычный 5 6_Без баланса" xfId="0"/>
    <cellStyle name="Обычный 5 7" xfId="0"/>
    <cellStyle name="Обычный 5 7 2" xfId="0"/>
    <cellStyle name="Обычный 5 7 2 2" xfId="0"/>
    <cellStyle name="Обычный 5 7 2 2 2" xfId="0"/>
    <cellStyle name="Обычный 5 7 2 2 2 2" xfId="0"/>
    <cellStyle name="Обычный 5 7 2 2 3" xfId="0"/>
    <cellStyle name="Обычный 5 7 2 2 3 2" xfId="0"/>
    <cellStyle name="Обычный 5 7 2 2 4" xfId="0"/>
    <cellStyle name="Обычный 5 7 2 2 4 2" xfId="0"/>
    <cellStyle name="Обычный 5 7 2 2 5" xfId="0"/>
    <cellStyle name="Обычный 5 7 2 3" xfId="0"/>
    <cellStyle name="Обычный 5 7 2 3 2" xfId="0"/>
    <cellStyle name="Обычный 5 7 2 3 2 2" xfId="0"/>
    <cellStyle name="Обычный 5 7 2 3 3" xfId="0"/>
    <cellStyle name="Обычный 5 7 2 3 3 2" xfId="0"/>
    <cellStyle name="Обычный 5 7 2 3 4" xfId="0"/>
    <cellStyle name="Обычный 5 7 2 3 4 2" xfId="0"/>
    <cellStyle name="Обычный 5 7 2 3 5" xfId="0"/>
    <cellStyle name="Обычный 5 7 2 4" xfId="0"/>
    <cellStyle name="Обычный 5 7 2 4 2" xfId="0"/>
    <cellStyle name="Обычный 5 7 2 5" xfId="0"/>
    <cellStyle name="Обычный 5 7 2 5 2" xfId="0"/>
    <cellStyle name="Обычный 5 7 2 6" xfId="0"/>
    <cellStyle name="Обычный 5 7 2 6 2" xfId="0"/>
    <cellStyle name="Обычный 5 7 2 7" xfId="0"/>
    <cellStyle name="Обычный 5 7 2_Без баланса" xfId="0"/>
    <cellStyle name="Обычный 5 7 3" xfId="0"/>
    <cellStyle name="Обычный 5 7 3 2" xfId="0"/>
    <cellStyle name="Обычный 5 7 3 2 2" xfId="0"/>
    <cellStyle name="Обычный 5 7 3 3" xfId="0"/>
    <cellStyle name="Обычный 5 7 3 3 2" xfId="0"/>
    <cellStyle name="Обычный 5 7 3 4" xfId="0"/>
    <cellStyle name="Обычный 5 7 3 4 2" xfId="0"/>
    <cellStyle name="Обычный 5 7 3 5" xfId="0"/>
    <cellStyle name="Обычный 5 7 4" xfId="0"/>
    <cellStyle name="Обычный 5 7 4 2" xfId="0"/>
    <cellStyle name="Обычный 5 7 4 2 2" xfId="0"/>
    <cellStyle name="Обычный 5 7 4 3" xfId="0"/>
    <cellStyle name="Обычный 5 7 4 3 2" xfId="0"/>
    <cellStyle name="Обычный 5 7 4 4" xfId="0"/>
    <cellStyle name="Обычный 5 7 4 4 2" xfId="0"/>
    <cellStyle name="Обычный 5 7 4 5" xfId="0"/>
    <cellStyle name="Обычный 5 7 5" xfId="0"/>
    <cellStyle name="Обычный 5 7 5 2" xfId="0"/>
    <cellStyle name="Обычный 5 7 6" xfId="0"/>
    <cellStyle name="Обычный 5 7 6 2" xfId="0"/>
    <cellStyle name="Обычный 5 7 7" xfId="0"/>
    <cellStyle name="Обычный 5 7 7 2" xfId="0"/>
    <cellStyle name="Обычный 5 7 8" xfId="0"/>
    <cellStyle name="Обычный 5 70" xfId="0"/>
    <cellStyle name="Обычный 5 71" xfId="0"/>
    <cellStyle name="Обычный 5 72" xfId="0"/>
    <cellStyle name="Обычный 5 73" xfId="0"/>
    <cellStyle name="Обычный 5 74" xfId="0"/>
    <cellStyle name="Обычный 5 75" xfId="0"/>
    <cellStyle name="Обычный 5 76" xfId="0"/>
    <cellStyle name="Обычный 5 77" xfId="0"/>
    <cellStyle name="Обычный 5 78" xfId="0"/>
    <cellStyle name="Обычный 5 79" xfId="0"/>
    <cellStyle name="Обычный 5 7_Без баланса" xfId="0"/>
    <cellStyle name="Обычный 5 8" xfId="0"/>
    <cellStyle name="Обычный 5 8 10" xfId="0"/>
    <cellStyle name="Обычный 5 8 2" xfId="0"/>
    <cellStyle name="Обычный 5 8 2 2" xfId="0"/>
    <cellStyle name="Обычный 5 8 2 2 2" xfId="0"/>
    <cellStyle name="Обычный 5 8 2 2 2 2" xfId="0"/>
    <cellStyle name="Обычный 5 8 2 2 3" xfId="0"/>
    <cellStyle name="Обычный 5 8 2 2 3 2" xfId="0"/>
    <cellStyle name="Обычный 5 8 2 2 4" xfId="0"/>
    <cellStyle name="Обычный 5 8 2 2 4 2" xfId="0"/>
    <cellStyle name="Обычный 5 8 2 2 5" xfId="0"/>
    <cellStyle name="Обычный 5 8 2 3" xfId="0"/>
    <cellStyle name="Обычный 5 8 2 3 2" xfId="0"/>
    <cellStyle name="Обычный 5 8 2 4" xfId="0"/>
    <cellStyle name="Обычный 5 8 2 4 2" xfId="0"/>
    <cellStyle name="Обычный 5 8 2 5" xfId="0"/>
    <cellStyle name="Обычный 5 8 2 5 2" xfId="0"/>
    <cellStyle name="Обычный 5 8 2 6" xfId="0"/>
    <cellStyle name="Обычный 5 8 2_Без баланса" xfId="0"/>
    <cellStyle name="Обычный 5 8 3" xfId="0"/>
    <cellStyle name="Обычный 5 8 3 2" xfId="0"/>
    <cellStyle name="Обычный 5 8 3 2 2" xfId="0"/>
    <cellStyle name="Обычный 5 8 3 3" xfId="0"/>
    <cellStyle name="Обычный 5 8 3 3 2" xfId="0"/>
    <cellStyle name="Обычный 5 8 3 4" xfId="0"/>
    <cellStyle name="Обычный 5 8 3 4 2" xfId="0"/>
    <cellStyle name="Обычный 5 8 3 5" xfId="0"/>
    <cellStyle name="Обычный 5 8 4" xfId="0"/>
    <cellStyle name="Обычный 5 8 4 2" xfId="0"/>
    <cellStyle name="Обычный 5 8 4 2 2" xfId="0"/>
    <cellStyle name="Обычный 5 8 4 3" xfId="0"/>
    <cellStyle name="Обычный 5 8 4 3 2" xfId="0"/>
    <cellStyle name="Обычный 5 8 4 4" xfId="0"/>
    <cellStyle name="Обычный 5 8 4 4 2" xfId="0"/>
    <cellStyle name="Обычный 5 8 4 5" xfId="0"/>
    <cellStyle name="Обычный 5 8 5" xfId="0"/>
    <cellStyle name="Обычный 5 8 5 2" xfId="0"/>
    <cellStyle name="Обычный 5 8 5 2 2" xfId="0"/>
    <cellStyle name="Обычный 5 8 5 3" xfId="0"/>
    <cellStyle name="Обычный 5 8 5 3 2" xfId="0"/>
    <cellStyle name="Обычный 5 8 5 4" xfId="0"/>
    <cellStyle name="Обычный 5 8 5 4 2" xfId="0"/>
    <cellStyle name="Обычный 5 8 5 5" xfId="0"/>
    <cellStyle name="Обычный 5 8 6" xfId="0"/>
    <cellStyle name="Обычный 5 8 6 2" xfId="0"/>
    <cellStyle name="Обычный 5 8 6 2 2" xfId="0"/>
    <cellStyle name="Обычный 5 8 6 3" xfId="0"/>
    <cellStyle name="Обычный 5 8 6 3 2" xfId="0"/>
    <cellStyle name="Обычный 5 8 6 4" xfId="0"/>
    <cellStyle name="Обычный 5 8 6 4 2" xfId="0"/>
    <cellStyle name="Обычный 5 8 6 5" xfId="0"/>
    <cellStyle name="Обычный 5 8 7" xfId="0"/>
    <cellStyle name="Обычный 5 8 7 2" xfId="0"/>
    <cellStyle name="Обычный 5 8 8" xfId="0"/>
    <cellStyle name="Обычный 5 8 8 2" xfId="0"/>
    <cellStyle name="Обычный 5 8 9" xfId="0"/>
    <cellStyle name="Обычный 5 8 9 2" xfId="0"/>
    <cellStyle name="Обычный 5 80" xfId="0"/>
    <cellStyle name="Обычный 5 81" xfId="0"/>
    <cellStyle name="Обычный 5 82" xfId="0"/>
    <cellStyle name="Обычный 5 83" xfId="0"/>
    <cellStyle name="Обычный 5 84" xfId="0"/>
    <cellStyle name="Обычный 5 85" xfId="0"/>
    <cellStyle name="Обычный 5 86" xfId="0"/>
    <cellStyle name="Обычный 5 87" xfId="0"/>
    <cellStyle name="Обычный 5 88" xfId="0"/>
    <cellStyle name="Обычный 5 89" xfId="0"/>
    <cellStyle name="Обычный 5 8_Без баланса" xfId="0"/>
    <cellStyle name="Обычный 5 9" xfId="0"/>
    <cellStyle name="Обычный 5 9 2" xfId="0"/>
    <cellStyle name="Обычный 5 9 2 2" xfId="0"/>
    <cellStyle name="Обычный 5 9 2 2 2" xfId="0"/>
    <cellStyle name="Обычный 5 9 2 3" xfId="0"/>
    <cellStyle name="Обычный 5 9 2 3 2" xfId="0"/>
    <cellStyle name="Обычный 5 9 2 4" xfId="0"/>
    <cellStyle name="Обычный 5 9 2 4 2" xfId="0"/>
    <cellStyle name="Обычный 5 9 2 5" xfId="0"/>
    <cellStyle name="Обычный 5 9 3" xfId="0"/>
    <cellStyle name="Обычный 5 9 3 2" xfId="0"/>
    <cellStyle name="Обычный 5 9 3 2 2" xfId="0"/>
    <cellStyle name="Обычный 5 9 3 3" xfId="0"/>
    <cellStyle name="Обычный 5 9 3 3 2" xfId="0"/>
    <cellStyle name="Обычный 5 9 3 4" xfId="0"/>
    <cellStyle name="Обычный 5 9 3 4 2" xfId="0"/>
    <cellStyle name="Обычный 5 9 3 5" xfId="0"/>
    <cellStyle name="Обычный 5 9 4" xfId="0"/>
    <cellStyle name="Обычный 5 9 4 2" xfId="0"/>
    <cellStyle name="Обычный 5 9 5" xfId="0"/>
    <cellStyle name="Обычный 5 9 5 2" xfId="0"/>
    <cellStyle name="Обычный 5 9 6" xfId="0"/>
    <cellStyle name="Обычный 5 9 6 2" xfId="0"/>
    <cellStyle name="Обычный 5 9 7" xfId="0"/>
    <cellStyle name="Обычный 5 90" xfId="0"/>
    <cellStyle name="Обычный 5 91" xfId="0"/>
    <cellStyle name="Обычный 5 92" xfId="0"/>
    <cellStyle name="Обычный 5 93" xfId="0"/>
    <cellStyle name="Обычный 5 94" xfId="0"/>
    <cellStyle name="Обычный 5 95" xfId="0"/>
    <cellStyle name="Обычный 5 96" xfId="0"/>
    <cellStyle name="Обычный 5 97" xfId="0"/>
    <cellStyle name="Обычный 5 98" xfId="0"/>
    <cellStyle name="Обычный 5 99" xfId="0"/>
    <cellStyle name="Обычный 5 9_Без баланса" xfId="0"/>
    <cellStyle name="Обычный 50" xfId="0"/>
    <cellStyle name="Обычный 51" xfId="0"/>
    <cellStyle name="Обычный 52" xfId="0"/>
    <cellStyle name="Обычный 53" xfId="0"/>
    <cellStyle name="Обычный 54" xfId="0"/>
    <cellStyle name="Обычный 55" xfId="0"/>
    <cellStyle name="Обычный 56" xfId="0"/>
    <cellStyle name="Обычный 57" xfId="0"/>
    <cellStyle name="Обычный 58" xfId="0"/>
    <cellStyle name="Обычный 59" xfId="0"/>
    <cellStyle name="Обычный 5_Без баланса" xfId="0"/>
    <cellStyle name="Обычный 6" xfId="0"/>
    <cellStyle name="Обычный 6 10" xfId="0"/>
    <cellStyle name="Обычный 6 10 2" xfId="0"/>
    <cellStyle name="Обычный 6 10 2 2" xfId="0"/>
    <cellStyle name="Обычный 6 10 3" xfId="0"/>
    <cellStyle name="Обычный 6 10 3 2" xfId="0"/>
    <cellStyle name="Обычный 6 10 4" xfId="0"/>
    <cellStyle name="Обычный 6 10 5" xfId="0"/>
    <cellStyle name="Обычный 6 100" xfId="0"/>
    <cellStyle name="Обычный 6 101" xfId="0"/>
    <cellStyle name="Обычный 6 102" xfId="0"/>
    <cellStyle name="Обычный 6 103" xfId="0"/>
    <cellStyle name="Обычный 6 104" xfId="0"/>
    <cellStyle name="Обычный 6 105" xfId="0"/>
    <cellStyle name="Обычный 6 106" xfId="0"/>
    <cellStyle name="Обычный 6 107" xfId="0"/>
    <cellStyle name="Обычный 6 108" xfId="0"/>
    <cellStyle name="Обычный 6 109" xfId="0"/>
    <cellStyle name="Обычный 6 11" xfId="0"/>
    <cellStyle name="Обычный 6 11 2" xfId="0"/>
    <cellStyle name="Обычный 6 11 2 2" xfId="0"/>
    <cellStyle name="Обычный 6 11 3" xfId="0"/>
    <cellStyle name="Обычный 6 11 4" xfId="0"/>
    <cellStyle name="Обычный 6 110" xfId="0"/>
    <cellStyle name="Обычный 6 111" xfId="0"/>
    <cellStyle name="Обычный 6 112" xfId="0"/>
    <cellStyle name="Обычный 6 113" xfId="0"/>
    <cellStyle name="Обычный 6 114" xfId="0"/>
    <cellStyle name="Обычный 6 115" xfId="0"/>
    <cellStyle name="Обычный 6 115 2" xfId="0"/>
    <cellStyle name="Обычный 6 115 2 2" xfId="0"/>
    <cellStyle name="Обычный 6 115 2 2 2" xfId="0"/>
    <cellStyle name="Обычный 6 115 2 3" xfId="0"/>
    <cellStyle name="Обычный 6 115 3" xfId="0"/>
    <cellStyle name="Обычный 6 115 3 2" xfId="0"/>
    <cellStyle name="Обычный 6 115 3 2 2" xfId="0"/>
    <cellStyle name="Обычный 6 115 3 3" xfId="0"/>
    <cellStyle name="Обычный 6 115 4" xfId="0"/>
    <cellStyle name="Обычный 6 115 4 2" xfId="0"/>
    <cellStyle name="Обычный 6 115 5" xfId="0"/>
    <cellStyle name="Обычный 6 116" xfId="0"/>
    <cellStyle name="Обычный 6 117" xfId="0"/>
    <cellStyle name="Обычный 6 117 2" xfId="0"/>
    <cellStyle name="Обычный 6 117 2 2" xfId="0"/>
    <cellStyle name="Обычный 6 117 3" xfId="0"/>
    <cellStyle name="Обычный 6 118" xfId="0"/>
    <cellStyle name="Обычный 6 118 2" xfId="0"/>
    <cellStyle name="Обычный 6 119" xfId="0"/>
    <cellStyle name="Обычный 6 12" xfId="0"/>
    <cellStyle name="Обычный 6 12 2" xfId="0"/>
    <cellStyle name="Обычный 6 12 3" xfId="0"/>
    <cellStyle name="Обычный 6 12 4" xfId="0"/>
    <cellStyle name="Обычный 6 120" xfId="0"/>
    <cellStyle name="Обычный 6 121" xfId="0"/>
    <cellStyle name="Обычный 6 13" xfId="0"/>
    <cellStyle name="Обычный 6 13 2" xfId="0"/>
    <cellStyle name="Обычный 6 13 3" xfId="0"/>
    <cellStyle name="Обычный 6 13 4" xfId="0"/>
    <cellStyle name="Обычный 6 14" xfId="0"/>
    <cellStyle name="Обычный 6 14 2" xfId="0"/>
    <cellStyle name="Обычный 6 14 3" xfId="0"/>
    <cellStyle name="Обычный 6 15" xfId="0"/>
    <cellStyle name="Обычный 6 15 2" xfId="0"/>
    <cellStyle name="Обычный 6 15 3" xfId="0"/>
    <cellStyle name="Обычный 6 16" xfId="0"/>
    <cellStyle name="Обычный 6 16 2" xfId="0"/>
    <cellStyle name="Обычный 6 16 3" xfId="0"/>
    <cellStyle name="Обычный 6 17" xfId="0"/>
    <cellStyle name="Обычный 6 17 2" xfId="0"/>
    <cellStyle name="Обычный 6 17 3" xfId="0"/>
    <cellStyle name="Обычный 6 18" xfId="0"/>
    <cellStyle name="Обычный 6 18 2" xfId="0"/>
    <cellStyle name="Обычный 6 18 3" xfId="0"/>
    <cellStyle name="Обычный 6 19" xfId="0"/>
    <cellStyle name="Обычный 6 19 2" xfId="0"/>
    <cellStyle name="Обычный 6 19 3" xfId="0"/>
    <cellStyle name="Обычный 6 2" xfId="0"/>
    <cellStyle name="Обычный 6 2 10" xfId="0"/>
    <cellStyle name="Обычный 6 2 11" xfId="0"/>
    <cellStyle name="Обычный 6 2 11 2" xfId="0"/>
    <cellStyle name="Обычный 6 2 11 2 2" xfId="0"/>
    <cellStyle name="Обычный 6 2 11 3" xfId="0"/>
    <cellStyle name="Обычный 6 2 12" xfId="0"/>
    <cellStyle name="Обычный 6 2 12 2" xfId="0"/>
    <cellStyle name="Обычный 6 2 13" xfId="0"/>
    <cellStyle name="Обычный 6 2 2" xfId="0"/>
    <cellStyle name="Обычный 6 2 2 10" xfId="0"/>
    <cellStyle name="Обычный 6 2 2 10 2" xfId="0"/>
    <cellStyle name="Обычный 6 2 2 10 2 2" xfId="0"/>
    <cellStyle name="Обычный 6 2 2 10 3" xfId="0"/>
    <cellStyle name="Обычный 6 2 2 10 3 2" xfId="0"/>
    <cellStyle name="Обычный 6 2 2 10 4" xfId="0"/>
    <cellStyle name="Обычный 6 2 2 10 4 2" xfId="0"/>
    <cellStyle name="Обычный 6 2 2 10 5" xfId="0"/>
    <cellStyle name="Обычный 6 2 2 11" xfId="0"/>
    <cellStyle name="Обычный 6 2 2 11 2" xfId="0"/>
    <cellStyle name="Обычный 6 2 2 12" xfId="0"/>
    <cellStyle name="Обычный 6 2 2 12 2" xfId="0"/>
    <cellStyle name="Обычный 6 2 2 13" xfId="0"/>
    <cellStyle name="Обычный 6 2 2 13 2" xfId="0"/>
    <cellStyle name="Обычный 6 2 2 14" xfId="0"/>
    <cellStyle name="Обычный 6 2 2 2" xfId="0"/>
    <cellStyle name="Обычный 6 2 2 2 2" xfId="0"/>
    <cellStyle name="Обычный 6 2 2 2 2 2" xfId="0"/>
    <cellStyle name="Обычный 6 2 2 2 2 2 2" xfId="0"/>
    <cellStyle name="Обычный 6 2 2 2 2 2 2 2" xfId="0"/>
    <cellStyle name="Обычный 6 2 2 2 2 2 2 2 2" xfId="0"/>
    <cellStyle name="Обычный 6 2 2 2 2 2 2 2 2 2" xfId="0"/>
    <cellStyle name="Обычный 6 2 2 2 2 2 2 2 3" xfId="0"/>
    <cellStyle name="Обычный 6 2 2 2 2 2 2 3" xfId="0"/>
    <cellStyle name="Обычный 6 2 2 2 2 2 2 3 2" xfId="0"/>
    <cellStyle name="Обычный 6 2 2 2 2 2 2 3 2 2" xfId="0"/>
    <cellStyle name="Обычный 6 2 2 2 2 2 2 3 3" xfId="0"/>
    <cellStyle name="Обычный 6 2 2 2 2 2 2 4" xfId="0"/>
    <cellStyle name="Обычный 6 2 2 2 2 2 2 4 2" xfId="0"/>
    <cellStyle name="Обычный 6 2 2 2 2 2 2 5" xfId="0"/>
    <cellStyle name="Обычный 6 2 2 2 2 2 3" xfId="0"/>
    <cellStyle name="Обычный 6 2 2 2 2 2 3 2" xfId="0"/>
    <cellStyle name="Обычный 6 2 2 2 2 2 3 2 2" xfId="0"/>
    <cellStyle name="Обычный 6 2 2 2 2 2 3 3" xfId="0"/>
    <cellStyle name="Обычный 6 2 2 2 2 2 3 3 2" xfId="0"/>
    <cellStyle name="Обычный 6 2 2 2 2 2 3 4" xfId="0"/>
    <cellStyle name="Обычный 6 2 2 2 2 2 3 4 2" xfId="0"/>
    <cellStyle name="Обычный 6 2 2 2 2 2 3 5" xfId="0"/>
    <cellStyle name="Обычный 6 2 2 2 2 2 4" xfId="0"/>
    <cellStyle name="Обычный 6 2 2 2 2 2 4 2" xfId="0"/>
    <cellStyle name="Обычный 6 2 2 2 2 2 4 2 2" xfId="0"/>
    <cellStyle name="Обычный 6 2 2 2 2 2 4 3" xfId="0"/>
    <cellStyle name="Обычный 6 2 2 2 2 2 5" xfId="0"/>
    <cellStyle name="Обычный 6 2 2 2 2 2 5 2" xfId="0"/>
    <cellStyle name="Обычный 6 2 2 2 2 2 5 2 2" xfId="0"/>
    <cellStyle name="Обычный 6 2 2 2 2 2 5 3" xfId="0"/>
    <cellStyle name="Обычный 6 2 2 2 2 2 6" xfId="0"/>
    <cellStyle name="Обычный 6 2 2 2 2 2 6 2" xfId="0"/>
    <cellStyle name="Обычный 6 2 2 2 2 2 7" xfId="0"/>
    <cellStyle name="Обычный 6 2 2 2 2 2_Без баланса" xfId="0"/>
    <cellStyle name="Обычный 6 2 2 2 2 3" xfId="0"/>
    <cellStyle name="Обычный 6 2 2 2 2 3 2" xfId="0"/>
    <cellStyle name="Обычный 6 2 2 2 2 3 2 2" xfId="0"/>
    <cellStyle name="Обычный 6 2 2 2 2 3 2 2 2" xfId="0"/>
    <cellStyle name="Обычный 6 2 2 2 2 3 2 3" xfId="0"/>
    <cellStyle name="Обычный 6 2 2 2 2 3 2 3 2" xfId="0"/>
    <cellStyle name="Обычный 6 2 2 2 2 3 2 4" xfId="0"/>
    <cellStyle name="Обычный 6 2 2 2 2 3 2 4 2" xfId="0"/>
    <cellStyle name="Обычный 6 2 2 2 2 3 2 5" xfId="0"/>
    <cellStyle name="Обычный 6 2 2 2 2 3 3" xfId="0"/>
    <cellStyle name="Обычный 6 2 2 2 2 3 3 2" xfId="0"/>
    <cellStyle name="Обычный 6 2 2 2 2 3 3 2 2" xfId="0"/>
    <cellStyle name="Обычный 6 2 2 2 2 3 3 3" xfId="0"/>
    <cellStyle name="Обычный 6 2 2 2 2 3 4" xfId="0"/>
    <cellStyle name="Обычный 6 2 2 2 2 3 4 2" xfId="0"/>
    <cellStyle name="Обычный 6 2 2 2 2 3 5" xfId="0"/>
    <cellStyle name="Обычный 6 2 2 2 2 3 5 2" xfId="0"/>
    <cellStyle name="Обычный 6 2 2 2 2 3 6" xfId="0"/>
    <cellStyle name="Обычный 6 2 2 2 2 4" xfId="0"/>
    <cellStyle name="Обычный 6 2 2 2 2 4 2" xfId="0"/>
    <cellStyle name="Обычный 6 2 2 2 2 4 2 2" xfId="0"/>
    <cellStyle name="Обычный 6 2 2 2 2 4 3" xfId="0"/>
    <cellStyle name="Обычный 6 2 2 2 2 4 3 2" xfId="0"/>
    <cellStyle name="Обычный 6 2 2 2 2 4 4" xfId="0"/>
    <cellStyle name="Обычный 6 2 2 2 2 4 4 2" xfId="0"/>
    <cellStyle name="Обычный 6 2 2 2 2 4 5" xfId="0"/>
    <cellStyle name="Обычный 6 2 2 2 2 5" xfId="0"/>
    <cellStyle name="Обычный 6 2 2 2 2 5 2" xfId="0"/>
    <cellStyle name="Обычный 6 2 2 2 2 5 2 2" xfId="0"/>
    <cellStyle name="Обычный 6 2 2 2 2 5 3" xfId="0"/>
    <cellStyle name="Обычный 6 2 2 2 2 6" xfId="0"/>
    <cellStyle name="Обычный 6 2 2 2 2 6 2" xfId="0"/>
    <cellStyle name="Обычный 6 2 2 2 2 6 2 2" xfId="0"/>
    <cellStyle name="Обычный 6 2 2 2 2 6 3" xfId="0"/>
    <cellStyle name="Обычный 6 2 2 2 2 7" xfId="0"/>
    <cellStyle name="Обычный 6 2 2 2 2 7 2" xfId="0"/>
    <cellStyle name="Обычный 6 2 2 2 2 8" xfId="0"/>
    <cellStyle name="Обычный 6 2 2 2 2_Без баланса" xfId="0"/>
    <cellStyle name="Обычный 6 2 2 2 3" xfId="0"/>
    <cellStyle name="Обычный 6 2 2 2 3 2" xfId="0"/>
    <cellStyle name="Обычный 6 2 2 2 3 2 2" xfId="0"/>
    <cellStyle name="Обычный 6 2 2 2 3 2 2 2" xfId="0"/>
    <cellStyle name="Обычный 6 2 2 2 3 2 2 2 2" xfId="0"/>
    <cellStyle name="Обычный 6 2 2 2 3 2 2 3" xfId="0"/>
    <cellStyle name="Обычный 6 2 2 2 3 2 3" xfId="0"/>
    <cellStyle name="Обычный 6 2 2 2 3 2 3 2" xfId="0"/>
    <cellStyle name="Обычный 6 2 2 2 3 2 3 2 2" xfId="0"/>
    <cellStyle name="Обычный 6 2 2 2 3 2 3 3" xfId="0"/>
    <cellStyle name="Обычный 6 2 2 2 3 2 4" xfId="0"/>
    <cellStyle name="Обычный 6 2 2 2 3 2 4 2" xfId="0"/>
    <cellStyle name="Обычный 6 2 2 2 3 2 5" xfId="0"/>
    <cellStyle name="Обычный 6 2 2 2 3 3" xfId="0"/>
    <cellStyle name="Обычный 6 2 2 2 3 3 2" xfId="0"/>
    <cellStyle name="Обычный 6 2 2 2 3 3 2 2" xfId="0"/>
    <cellStyle name="Обычный 6 2 2 2 3 3 3" xfId="0"/>
    <cellStyle name="Обычный 6 2 2 2 3 3 3 2" xfId="0"/>
    <cellStyle name="Обычный 6 2 2 2 3 3 4" xfId="0"/>
    <cellStyle name="Обычный 6 2 2 2 3 3 4 2" xfId="0"/>
    <cellStyle name="Обычный 6 2 2 2 3 3 5" xfId="0"/>
    <cellStyle name="Обычный 6 2 2 2 3 4" xfId="0"/>
    <cellStyle name="Обычный 6 2 2 2 3 4 2" xfId="0"/>
    <cellStyle name="Обычный 6 2 2 2 3 4 2 2" xfId="0"/>
    <cellStyle name="Обычный 6 2 2 2 3 4 3" xfId="0"/>
    <cellStyle name="Обычный 6 2 2 2 3 5" xfId="0"/>
    <cellStyle name="Обычный 6 2 2 2 3 5 2" xfId="0"/>
    <cellStyle name="Обычный 6 2 2 2 3 5 2 2" xfId="0"/>
    <cellStyle name="Обычный 6 2 2 2 3 5 3" xfId="0"/>
    <cellStyle name="Обычный 6 2 2 2 3 6" xfId="0"/>
    <cellStyle name="Обычный 6 2 2 2 3 6 2" xfId="0"/>
    <cellStyle name="Обычный 6 2 2 2 3 7" xfId="0"/>
    <cellStyle name="Обычный 6 2 2 2 3_Без баланса" xfId="0"/>
    <cellStyle name="Обычный 6 2 2 2 4" xfId="0"/>
    <cellStyle name="Обычный 6 2 2 2 4 2" xfId="0"/>
    <cellStyle name="Обычный 6 2 2 2 4 2 2" xfId="0"/>
    <cellStyle name="Обычный 6 2 2 2 4 2 2 2" xfId="0"/>
    <cellStyle name="Обычный 6 2 2 2 4 2 3" xfId="0"/>
    <cellStyle name="Обычный 6 2 2 2 4 2 3 2" xfId="0"/>
    <cellStyle name="Обычный 6 2 2 2 4 2 4" xfId="0"/>
    <cellStyle name="Обычный 6 2 2 2 4 2 4 2" xfId="0"/>
    <cellStyle name="Обычный 6 2 2 2 4 2 5" xfId="0"/>
    <cellStyle name="Обычный 6 2 2 2 4 3" xfId="0"/>
    <cellStyle name="Обычный 6 2 2 2 4 3 2" xfId="0"/>
    <cellStyle name="Обычный 6 2 2 2 4 3 2 2" xfId="0"/>
    <cellStyle name="Обычный 6 2 2 2 4 3 3" xfId="0"/>
    <cellStyle name="Обычный 6 2 2 2 4 4" xfId="0"/>
    <cellStyle name="Обычный 6 2 2 2 4 4 2" xfId="0"/>
    <cellStyle name="Обычный 6 2 2 2 4 5" xfId="0"/>
    <cellStyle name="Обычный 6 2 2 2 4 5 2" xfId="0"/>
    <cellStyle name="Обычный 6 2 2 2 4 6" xfId="0"/>
    <cellStyle name="Обычный 6 2 2 2 5" xfId="0"/>
    <cellStyle name="Обычный 6 2 2 2 5 2" xfId="0"/>
    <cellStyle name="Обычный 6 2 2 2 5 2 2" xfId="0"/>
    <cellStyle name="Обычный 6 2 2 2 5 3" xfId="0"/>
    <cellStyle name="Обычный 6 2 2 2 5 3 2" xfId="0"/>
    <cellStyle name="Обычный 6 2 2 2 5 4" xfId="0"/>
    <cellStyle name="Обычный 6 2 2 2 5 4 2" xfId="0"/>
    <cellStyle name="Обычный 6 2 2 2 5 5" xfId="0"/>
    <cellStyle name="Обычный 6 2 2 2 6" xfId="0"/>
    <cellStyle name="Обычный 6 2 2 2 6 2" xfId="0"/>
    <cellStyle name="Обычный 6 2 2 2 6 2 2" xfId="0"/>
    <cellStyle name="Обычный 6 2 2 2 6 3" xfId="0"/>
    <cellStyle name="Обычный 6 2 2 2 7" xfId="0"/>
    <cellStyle name="Обычный 6 2 2 2 7 2" xfId="0"/>
    <cellStyle name="Обычный 6 2 2 2 7 2 2" xfId="0"/>
    <cellStyle name="Обычный 6 2 2 2 7 3" xfId="0"/>
    <cellStyle name="Обычный 6 2 2 2 8" xfId="0"/>
    <cellStyle name="Обычный 6 2 2 2 8 2" xfId="0"/>
    <cellStyle name="Обычный 6 2 2 2 9" xfId="0"/>
    <cellStyle name="Обычный 6 2 2 2_Без баланса" xfId="0"/>
    <cellStyle name="Обычный 6 2 2 3" xfId="0"/>
    <cellStyle name="Обычный 6 2 2 3 2" xfId="0"/>
    <cellStyle name="Обычный 6 2 2 3 2 2" xfId="0"/>
    <cellStyle name="Обычный 6 2 2 3 2 2 2" xfId="0"/>
    <cellStyle name="Обычный 6 2 2 3 2 2 2 2" xfId="0"/>
    <cellStyle name="Обычный 6 2 2 3 2 2 2 2 2" xfId="0"/>
    <cellStyle name="Обычный 6 2 2 3 2 2 2 2 2 2" xfId="0"/>
    <cellStyle name="Обычный 6 2 2 3 2 2 2 2 3" xfId="0"/>
    <cellStyle name="Обычный 6 2 2 3 2 2 2 3" xfId="0"/>
    <cellStyle name="Обычный 6 2 2 3 2 2 2 3 2" xfId="0"/>
    <cellStyle name="Обычный 6 2 2 3 2 2 2 3 2 2" xfId="0"/>
    <cellStyle name="Обычный 6 2 2 3 2 2 2 3 3" xfId="0"/>
    <cellStyle name="Обычный 6 2 2 3 2 2 2 4" xfId="0"/>
    <cellStyle name="Обычный 6 2 2 3 2 2 2 4 2" xfId="0"/>
    <cellStyle name="Обычный 6 2 2 3 2 2 2 5" xfId="0"/>
    <cellStyle name="Обычный 6 2 2 3 2 2 3" xfId="0"/>
    <cellStyle name="Обычный 6 2 2 3 2 2 3 2" xfId="0"/>
    <cellStyle name="Обычный 6 2 2 3 2 2 3 2 2" xfId="0"/>
    <cellStyle name="Обычный 6 2 2 3 2 2 3 3" xfId="0"/>
    <cellStyle name="Обычный 6 2 2 3 2 2 4" xfId="0"/>
    <cellStyle name="Обычный 6 2 2 3 2 2 4 2" xfId="0"/>
    <cellStyle name="Обычный 6 2 2 3 2 2 4 2 2" xfId="0"/>
    <cellStyle name="Обычный 6 2 2 3 2 2 4 3" xfId="0"/>
    <cellStyle name="Обычный 6 2 2 3 2 2 5" xfId="0"/>
    <cellStyle name="Обычный 6 2 2 3 2 2 5 2" xfId="0"/>
    <cellStyle name="Обычный 6 2 2 3 2 2 5 2 2" xfId="0"/>
    <cellStyle name="Обычный 6 2 2 3 2 2 5 3" xfId="0"/>
    <cellStyle name="Обычный 6 2 2 3 2 2 6" xfId="0"/>
    <cellStyle name="Обычный 6 2 2 3 2 2 6 2" xfId="0"/>
    <cellStyle name="Обычный 6 2 2 3 2 2 7" xfId="0"/>
    <cellStyle name="Обычный 6 2 2 3 2 3" xfId="0"/>
    <cellStyle name="Обычный 6 2 2 3 2 3 2" xfId="0"/>
    <cellStyle name="Обычный 6 2 2 3 2 3 2 2" xfId="0"/>
    <cellStyle name="Обычный 6 2 2 3 2 3 2 2 2" xfId="0"/>
    <cellStyle name="Обычный 6 2 2 3 2 3 2 3" xfId="0"/>
    <cellStyle name="Обычный 6 2 2 3 2 3 3" xfId="0"/>
    <cellStyle name="Обычный 6 2 2 3 2 3 3 2" xfId="0"/>
    <cellStyle name="Обычный 6 2 2 3 2 3 3 2 2" xfId="0"/>
    <cellStyle name="Обычный 6 2 2 3 2 3 3 3" xfId="0"/>
    <cellStyle name="Обычный 6 2 2 3 2 3 4" xfId="0"/>
    <cellStyle name="Обычный 6 2 2 3 2 3 4 2" xfId="0"/>
    <cellStyle name="Обычный 6 2 2 3 2 3 5" xfId="0"/>
    <cellStyle name="Обычный 6 2 2 3 2 4" xfId="0"/>
    <cellStyle name="Обычный 6 2 2 3 2 4 2" xfId="0"/>
    <cellStyle name="Обычный 6 2 2 3 2 4 2 2" xfId="0"/>
    <cellStyle name="Обычный 6 2 2 3 2 4 3" xfId="0"/>
    <cellStyle name="Обычный 6 2 2 3 2 5" xfId="0"/>
    <cellStyle name="Обычный 6 2 2 3 2 5 2" xfId="0"/>
    <cellStyle name="Обычный 6 2 2 3 2 5 2 2" xfId="0"/>
    <cellStyle name="Обычный 6 2 2 3 2 5 3" xfId="0"/>
    <cellStyle name="Обычный 6 2 2 3 2 6" xfId="0"/>
    <cellStyle name="Обычный 6 2 2 3 2 6 2" xfId="0"/>
    <cellStyle name="Обычный 6 2 2 3 2 6 2 2" xfId="0"/>
    <cellStyle name="Обычный 6 2 2 3 2 6 3" xfId="0"/>
    <cellStyle name="Обычный 6 2 2 3 2 7" xfId="0"/>
    <cellStyle name="Обычный 6 2 2 3 2 7 2" xfId="0"/>
    <cellStyle name="Обычный 6 2 2 3 2 8" xfId="0"/>
    <cellStyle name="Обычный 6 2 2 3 2_Без баланса" xfId="0"/>
    <cellStyle name="Обычный 6 2 2 3 3" xfId="0"/>
    <cellStyle name="Обычный 6 2 2 3 3 2" xfId="0"/>
    <cellStyle name="Обычный 6 2 2 3 3 2 2" xfId="0"/>
    <cellStyle name="Обычный 6 2 2 3 3 2 2 2" xfId="0"/>
    <cellStyle name="Обычный 6 2 2 3 3 2 2 2 2" xfId="0"/>
    <cellStyle name="Обычный 6 2 2 3 3 2 2 3" xfId="0"/>
    <cellStyle name="Обычный 6 2 2 3 3 2 3" xfId="0"/>
    <cellStyle name="Обычный 6 2 2 3 3 2 3 2" xfId="0"/>
    <cellStyle name="Обычный 6 2 2 3 3 2 3 2 2" xfId="0"/>
    <cellStyle name="Обычный 6 2 2 3 3 2 3 3" xfId="0"/>
    <cellStyle name="Обычный 6 2 2 3 3 2 4" xfId="0"/>
    <cellStyle name="Обычный 6 2 2 3 3 2 4 2" xfId="0"/>
    <cellStyle name="Обычный 6 2 2 3 3 2 5" xfId="0"/>
    <cellStyle name="Обычный 6 2 2 3 3 3" xfId="0"/>
    <cellStyle name="Обычный 6 2 2 3 3 3 2" xfId="0"/>
    <cellStyle name="Обычный 6 2 2 3 3 3 2 2" xfId="0"/>
    <cellStyle name="Обычный 6 2 2 3 3 3 3" xfId="0"/>
    <cellStyle name="Обычный 6 2 2 3 3 4" xfId="0"/>
    <cellStyle name="Обычный 6 2 2 3 3 4 2" xfId="0"/>
    <cellStyle name="Обычный 6 2 2 3 3 4 2 2" xfId="0"/>
    <cellStyle name="Обычный 6 2 2 3 3 4 3" xfId="0"/>
    <cellStyle name="Обычный 6 2 2 3 3 5" xfId="0"/>
    <cellStyle name="Обычный 6 2 2 3 3 5 2" xfId="0"/>
    <cellStyle name="Обычный 6 2 2 3 3 5 2 2" xfId="0"/>
    <cellStyle name="Обычный 6 2 2 3 3 5 3" xfId="0"/>
    <cellStyle name="Обычный 6 2 2 3 3 6" xfId="0"/>
    <cellStyle name="Обычный 6 2 2 3 3 6 2" xfId="0"/>
    <cellStyle name="Обычный 6 2 2 3 3 7" xfId="0"/>
    <cellStyle name="Обычный 6 2 2 3 4" xfId="0"/>
    <cellStyle name="Обычный 6 2 2 3 4 2" xfId="0"/>
    <cellStyle name="Обычный 6 2 2 3 4 2 2" xfId="0"/>
    <cellStyle name="Обычный 6 2 2 3 4 2 2 2" xfId="0"/>
    <cellStyle name="Обычный 6 2 2 3 4 2 3" xfId="0"/>
    <cellStyle name="Обычный 6 2 2 3 4 3" xfId="0"/>
    <cellStyle name="Обычный 6 2 2 3 4 3 2" xfId="0"/>
    <cellStyle name="Обычный 6 2 2 3 4 3 2 2" xfId="0"/>
    <cellStyle name="Обычный 6 2 2 3 4 3 3" xfId="0"/>
    <cellStyle name="Обычный 6 2 2 3 4 4" xfId="0"/>
    <cellStyle name="Обычный 6 2 2 3 4 4 2" xfId="0"/>
    <cellStyle name="Обычный 6 2 2 3 4 5" xfId="0"/>
    <cellStyle name="Обычный 6 2 2 3 5" xfId="0"/>
    <cellStyle name="Обычный 6 2 2 3 5 2" xfId="0"/>
    <cellStyle name="Обычный 6 2 2 3 5 2 2" xfId="0"/>
    <cellStyle name="Обычный 6 2 2 3 5 3" xfId="0"/>
    <cellStyle name="Обычный 6 2 2 3 6" xfId="0"/>
    <cellStyle name="Обычный 6 2 2 3 6 2" xfId="0"/>
    <cellStyle name="Обычный 6 2 2 3 6 2 2" xfId="0"/>
    <cellStyle name="Обычный 6 2 2 3 6 3" xfId="0"/>
    <cellStyle name="Обычный 6 2 2 3 7" xfId="0"/>
    <cellStyle name="Обычный 6 2 2 3 7 2" xfId="0"/>
    <cellStyle name="Обычный 6 2 2 3 7 2 2" xfId="0"/>
    <cellStyle name="Обычный 6 2 2 3 7 3" xfId="0"/>
    <cellStyle name="Обычный 6 2 2 3 8" xfId="0"/>
    <cellStyle name="Обычный 6 2 2 3 8 2" xfId="0"/>
    <cellStyle name="Обычный 6 2 2 3 9" xfId="0"/>
    <cellStyle name="Обычный 6 2 2 3_Без баланса" xfId="0"/>
    <cellStyle name="Обычный 6 2 2 4" xfId="0"/>
    <cellStyle name="Обычный 6 2 2 4 2" xfId="0"/>
    <cellStyle name="Обычный 6 2 2 4 2 2" xfId="0"/>
    <cellStyle name="Обычный 6 2 2 4 2 2 2" xfId="0"/>
    <cellStyle name="Обычный 6 2 2 4 2 2 2 2" xfId="0"/>
    <cellStyle name="Обычный 6 2 2 4 2 2 2 2 2" xfId="0"/>
    <cellStyle name="Обычный 6 2 2 4 2 2 2 3" xfId="0"/>
    <cellStyle name="Обычный 6 2 2 4 2 2 3" xfId="0"/>
    <cellStyle name="Обычный 6 2 2 4 2 2 3 2" xfId="0"/>
    <cellStyle name="Обычный 6 2 2 4 2 2 3 2 2" xfId="0"/>
    <cellStyle name="Обычный 6 2 2 4 2 2 3 3" xfId="0"/>
    <cellStyle name="Обычный 6 2 2 4 2 2 4" xfId="0"/>
    <cellStyle name="Обычный 6 2 2 4 2 2 4 2" xfId="0"/>
    <cellStyle name="Обычный 6 2 2 4 2 2 5" xfId="0"/>
    <cellStyle name="Обычный 6 2 2 4 2 3" xfId="0"/>
    <cellStyle name="Обычный 6 2 2 4 2 3 2" xfId="0"/>
    <cellStyle name="Обычный 6 2 2 4 2 3 2 2" xfId="0"/>
    <cellStyle name="Обычный 6 2 2 4 2 3 3" xfId="0"/>
    <cellStyle name="Обычный 6 2 2 4 2 3 3 2" xfId="0"/>
    <cellStyle name="Обычный 6 2 2 4 2 3 4" xfId="0"/>
    <cellStyle name="Обычный 6 2 2 4 2 3 4 2" xfId="0"/>
    <cellStyle name="Обычный 6 2 2 4 2 3 5" xfId="0"/>
    <cellStyle name="Обычный 6 2 2 4 2 4" xfId="0"/>
    <cellStyle name="Обычный 6 2 2 4 2 4 2" xfId="0"/>
    <cellStyle name="Обычный 6 2 2 4 2 4 2 2" xfId="0"/>
    <cellStyle name="Обычный 6 2 2 4 2 4 3" xfId="0"/>
    <cellStyle name="Обычный 6 2 2 4 2 5" xfId="0"/>
    <cellStyle name="Обычный 6 2 2 4 2 5 2" xfId="0"/>
    <cellStyle name="Обычный 6 2 2 4 2 5 2 2" xfId="0"/>
    <cellStyle name="Обычный 6 2 2 4 2 5 3" xfId="0"/>
    <cellStyle name="Обычный 6 2 2 4 2 6" xfId="0"/>
    <cellStyle name="Обычный 6 2 2 4 2 6 2" xfId="0"/>
    <cellStyle name="Обычный 6 2 2 4 2 7" xfId="0"/>
    <cellStyle name="Обычный 6 2 2 4 2_Без баланса" xfId="0"/>
    <cellStyle name="Обычный 6 2 2 4 3" xfId="0"/>
    <cellStyle name="Обычный 6 2 2 4 3 2" xfId="0"/>
    <cellStyle name="Обычный 6 2 2 4 3 2 2" xfId="0"/>
    <cellStyle name="Обычный 6 2 2 4 3 2 2 2" xfId="0"/>
    <cellStyle name="Обычный 6 2 2 4 3 2 3" xfId="0"/>
    <cellStyle name="Обычный 6 2 2 4 3 3" xfId="0"/>
    <cellStyle name="Обычный 6 2 2 4 3 3 2" xfId="0"/>
    <cellStyle name="Обычный 6 2 2 4 3 3 2 2" xfId="0"/>
    <cellStyle name="Обычный 6 2 2 4 3 3 3" xfId="0"/>
    <cellStyle name="Обычный 6 2 2 4 3 4" xfId="0"/>
    <cellStyle name="Обычный 6 2 2 4 3 4 2" xfId="0"/>
    <cellStyle name="Обычный 6 2 2 4 3 5" xfId="0"/>
    <cellStyle name="Обычный 6 2 2 4 4" xfId="0"/>
    <cellStyle name="Обычный 6 2 2 4 4 2" xfId="0"/>
    <cellStyle name="Обычный 6 2 2 4 4 2 2" xfId="0"/>
    <cellStyle name="Обычный 6 2 2 4 4 3" xfId="0"/>
    <cellStyle name="Обычный 6 2 2 4 4 3 2" xfId="0"/>
    <cellStyle name="Обычный 6 2 2 4 4 4" xfId="0"/>
    <cellStyle name="Обычный 6 2 2 4 4 4 2" xfId="0"/>
    <cellStyle name="Обычный 6 2 2 4 4 5" xfId="0"/>
    <cellStyle name="Обычный 6 2 2 4 5" xfId="0"/>
    <cellStyle name="Обычный 6 2 2 4 5 2" xfId="0"/>
    <cellStyle name="Обычный 6 2 2 4 5 2 2" xfId="0"/>
    <cellStyle name="Обычный 6 2 2 4 5 3" xfId="0"/>
    <cellStyle name="Обычный 6 2 2 4 6" xfId="0"/>
    <cellStyle name="Обычный 6 2 2 4 6 2" xfId="0"/>
    <cellStyle name="Обычный 6 2 2 4 6 2 2" xfId="0"/>
    <cellStyle name="Обычный 6 2 2 4 6 3" xfId="0"/>
    <cellStyle name="Обычный 6 2 2 4 7" xfId="0"/>
    <cellStyle name="Обычный 6 2 2 4 7 2" xfId="0"/>
    <cellStyle name="Обычный 6 2 2 4 8" xfId="0"/>
    <cellStyle name="Обычный 6 2 2 4_Без баланса" xfId="0"/>
    <cellStyle name="Обычный 6 2 2 5" xfId="0"/>
    <cellStyle name="Обычный 6 2 2 5 10" xfId="0"/>
    <cellStyle name="Обычный 6 2 2 5 2" xfId="0"/>
    <cellStyle name="Обычный 6 2 2 5 2 2" xfId="0"/>
    <cellStyle name="Обычный 6 2 2 5 2 2 2" xfId="0"/>
    <cellStyle name="Обычный 6 2 2 5 2 2 2 2" xfId="0"/>
    <cellStyle name="Обычный 6 2 2 5 2 2 3" xfId="0"/>
    <cellStyle name="Обычный 6 2 2 5 2 2 3 2" xfId="0"/>
    <cellStyle name="Обычный 6 2 2 5 2 2 4" xfId="0"/>
    <cellStyle name="Обычный 6 2 2 5 2 2 4 2" xfId="0"/>
    <cellStyle name="Обычный 6 2 2 5 2 2 5" xfId="0"/>
    <cellStyle name="Обычный 6 2 2 5 2 3" xfId="0"/>
    <cellStyle name="Обычный 6 2 2 5 2 3 2" xfId="0"/>
    <cellStyle name="Обычный 6 2 2 5 2 3 2 2" xfId="0"/>
    <cellStyle name="Обычный 6 2 2 5 2 3 3" xfId="0"/>
    <cellStyle name="Обычный 6 2 2 5 2 4" xfId="0"/>
    <cellStyle name="Обычный 6 2 2 5 2 4 2" xfId="0"/>
    <cellStyle name="Обычный 6 2 2 5 2 5" xfId="0"/>
    <cellStyle name="Обычный 6 2 2 5 2 5 2" xfId="0"/>
    <cellStyle name="Обычный 6 2 2 5 2 6" xfId="0"/>
    <cellStyle name="Обычный 6 2 2 5 2_Без баланса" xfId="0"/>
    <cellStyle name="Обычный 6 2 2 5 3" xfId="0"/>
    <cellStyle name="Обычный 6 2 2 5 3 2" xfId="0"/>
    <cellStyle name="Обычный 6 2 2 5 3 2 2" xfId="0"/>
    <cellStyle name="Обычный 6 2 2 5 3 3" xfId="0"/>
    <cellStyle name="Обычный 6 2 2 5 3 3 2" xfId="0"/>
    <cellStyle name="Обычный 6 2 2 5 3 4" xfId="0"/>
    <cellStyle name="Обычный 6 2 2 5 3 4 2" xfId="0"/>
    <cellStyle name="Обычный 6 2 2 5 3 5" xfId="0"/>
    <cellStyle name="Обычный 6 2 2 5 4" xfId="0"/>
    <cellStyle name="Обычный 6 2 2 5 4 2" xfId="0"/>
    <cellStyle name="Обычный 6 2 2 5 4 2 2" xfId="0"/>
    <cellStyle name="Обычный 6 2 2 5 4 3" xfId="0"/>
    <cellStyle name="Обычный 6 2 2 5 4 3 2" xfId="0"/>
    <cellStyle name="Обычный 6 2 2 5 4 4" xfId="0"/>
    <cellStyle name="Обычный 6 2 2 5 4 4 2" xfId="0"/>
    <cellStyle name="Обычный 6 2 2 5 4 5" xfId="0"/>
    <cellStyle name="Обычный 6 2 2 5 5" xfId="0"/>
    <cellStyle name="Обычный 6 2 2 5 5 2" xfId="0"/>
    <cellStyle name="Обычный 6 2 2 5 5 2 2" xfId="0"/>
    <cellStyle name="Обычный 6 2 2 5 5 3" xfId="0"/>
    <cellStyle name="Обычный 6 2 2 5 5 3 2" xfId="0"/>
    <cellStyle name="Обычный 6 2 2 5 5 4" xfId="0"/>
    <cellStyle name="Обычный 6 2 2 5 5 4 2" xfId="0"/>
    <cellStyle name="Обычный 6 2 2 5 5 5" xfId="0"/>
    <cellStyle name="Обычный 6 2 2 5 6" xfId="0"/>
    <cellStyle name="Обычный 6 2 2 5 6 2" xfId="0"/>
    <cellStyle name="Обычный 6 2 2 5 6 2 2" xfId="0"/>
    <cellStyle name="Обычный 6 2 2 5 6 3" xfId="0"/>
    <cellStyle name="Обычный 6 2 2 5 6 3 2" xfId="0"/>
    <cellStyle name="Обычный 6 2 2 5 6 4" xfId="0"/>
    <cellStyle name="Обычный 6 2 2 5 6 4 2" xfId="0"/>
    <cellStyle name="Обычный 6 2 2 5 6 5" xfId="0"/>
    <cellStyle name="Обычный 6 2 2 5 7" xfId="0"/>
    <cellStyle name="Обычный 6 2 2 5 7 2" xfId="0"/>
    <cellStyle name="Обычный 6 2 2 5 8" xfId="0"/>
    <cellStyle name="Обычный 6 2 2 5 8 2" xfId="0"/>
    <cellStyle name="Обычный 6 2 2 5 9" xfId="0"/>
    <cellStyle name="Обычный 6 2 2 5 9 2" xfId="0"/>
    <cellStyle name="Обычный 6 2 2 5_Без баланса" xfId="0"/>
    <cellStyle name="Обычный 6 2 2 6" xfId="0"/>
    <cellStyle name="Обычный 6 2 2 6 2" xfId="0"/>
    <cellStyle name="Обычный 6 2 2 6 2 2" xfId="0"/>
    <cellStyle name="Обычный 6 2 2 6 2 2 2" xfId="0"/>
    <cellStyle name="Обычный 6 2 2 6 2 3" xfId="0"/>
    <cellStyle name="Обычный 6 2 2 6 2 3 2" xfId="0"/>
    <cellStyle name="Обычный 6 2 2 6 2 4" xfId="0"/>
    <cellStyle name="Обычный 6 2 2 6 2 4 2" xfId="0"/>
    <cellStyle name="Обычный 6 2 2 6 2 5" xfId="0"/>
    <cellStyle name="Обычный 6 2 2 6 3" xfId="0"/>
    <cellStyle name="Обычный 6 2 2 6 3 2" xfId="0"/>
    <cellStyle name="Обычный 6 2 2 6 3 2 2" xfId="0"/>
    <cellStyle name="Обычный 6 2 2 6 3 3" xfId="0"/>
    <cellStyle name="Обычный 6 2 2 6 3 3 2" xfId="0"/>
    <cellStyle name="Обычный 6 2 2 6 3 4" xfId="0"/>
    <cellStyle name="Обычный 6 2 2 6 3 4 2" xfId="0"/>
    <cellStyle name="Обычный 6 2 2 6 3 5" xfId="0"/>
    <cellStyle name="Обычный 6 2 2 6 4" xfId="0"/>
    <cellStyle name="Обычный 6 2 2 6 4 2" xfId="0"/>
    <cellStyle name="Обычный 6 2 2 6 5" xfId="0"/>
    <cellStyle name="Обычный 6 2 2 6 5 2" xfId="0"/>
    <cellStyle name="Обычный 6 2 2 6 6" xfId="0"/>
    <cellStyle name="Обычный 6 2 2 6 6 2" xfId="0"/>
    <cellStyle name="Обычный 6 2 2 6 7" xfId="0"/>
    <cellStyle name="Обычный 6 2 2 6_Без баланса" xfId="0"/>
    <cellStyle name="Обычный 6 2 2 7" xfId="0"/>
    <cellStyle name="Обычный 6 2 2 7 2" xfId="0"/>
    <cellStyle name="Обычный 6 2 2 7 2 2" xfId="0"/>
    <cellStyle name="Обычный 6 2 2 7 2 2 2" xfId="0"/>
    <cellStyle name="Обычный 6 2 2 7 2 3" xfId="0"/>
    <cellStyle name="Обычный 6 2 2 7 2 3 2" xfId="0"/>
    <cellStyle name="Обычный 6 2 2 7 2 4" xfId="0"/>
    <cellStyle name="Обычный 6 2 2 7 2 4 2" xfId="0"/>
    <cellStyle name="Обычный 6 2 2 7 2 5" xfId="0"/>
    <cellStyle name="Обычный 6 2 2 7 3" xfId="0"/>
    <cellStyle name="Обычный 6 2 2 7 3 2" xfId="0"/>
    <cellStyle name="Обычный 6 2 2 7 3 2 2" xfId="0"/>
    <cellStyle name="Обычный 6 2 2 7 3 3" xfId="0"/>
    <cellStyle name="Обычный 6 2 2 7 3 3 2" xfId="0"/>
    <cellStyle name="Обычный 6 2 2 7 3 4" xfId="0"/>
    <cellStyle name="Обычный 6 2 2 7 3 4 2" xfId="0"/>
    <cellStyle name="Обычный 6 2 2 7 3 5" xfId="0"/>
    <cellStyle name="Обычный 6 2 2 7 4" xfId="0"/>
    <cellStyle name="Обычный 6 2 2 7 4 2" xfId="0"/>
    <cellStyle name="Обычный 6 2 2 7 5" xfId="0"/>
    <cellStyle name="Обычный 6 2 2 7 5 2" xfId="0"/>
    <cellStyle name="Обычный 6 2 2 7 6" xfId="0"/>
    <cellStyle name="Обычный 6 2 2 7 6 2" xfId="0"/>
    <cellStyle name="Обычный 6 2 2 7 7" xfId="0"/>
    <cellStyle name="Обычный 6 2 2 7_Без баланса" xfId="0"/>
    <cellStyle name="Обычный 6 2 2 8" xfId="0"/>
    <cellStyle name="Обычный 6 2 2 8 2" xfId="0"/>
    <cellStyle name="Обычный 6 2 2 8 2 2" xfId="0"/>
    <cellStyle name="Обычный 6 2 2 8 2 2 2" xfId="0"/>
    <cellStyle name="Обычный 6 2 2 8 2 3" xfId="0"/>
    <cellStyle name="Обычный 6 2 2 8 2 3 2" xfId="0"/>
    <cellStyle name="Обычный 6 2 2 8 2 4" xfId="0"/>
    <cellStyle name="Обычный 6 2 2 8 2 4 2" xfId="0"/>
    <cellStyle name="Обычный 6 2 2 8 2 5" xfId="0"/>
    <cellStyle name="Обычный 6 2 2 8 3" xfId="0"/>
    <cellStyle name="Обычный 6 2 2 8 3 2" xfId="0"/>
    <cellStyle name="Обычный 6 2 2 8 4" xfId="0"/>
    <cellStyle name="Обычный 6 2 2 8 4 2" xfId="0"/>
    <cellStyle name="Обычный 6 2 2 8 5" xfId="0"/>
    <cellStyle name="Обычный 6 2 2 8 5 2" xfId="0"/>
    <cellStyle name="Обычный 6 2 2 8 6" xfId="0"/>
    <cellStyle name="Обычный 6 2 2 8_Без баланса" xfId="0"/>
    <cellStyle name="Обычный 6 2 2 9" xfId="0"/>
    <cellStyle name="Обычный 6 2 2 9 2" xfId="0"/>
    <cellStyle name="Обычный 6 2 2 9 2 2" xfId="0"/>
    <cellStyle name="Обычный 6 2 2 9 3" xfId="0"/>
    <cellStyle name="Обычный 6 2 2 9 3 2" xfId="0"/>
    <cellStyle name="Обычный 6 2 2 9 4" xfId="0"/>
    <cellStyle name="Обычный 6 2 2 9 4 2" xfId="0"/>
    <cellStyle name="Обычный 6 2 2 9 5" xfId="0"/>
    <cellStyle name="Обычный 6 2 2_Без баланса" xfId="0"/>
    <cellStyle name="Обычный 6 2 3" xfId="0"/>
    <cellStyle name="Обычный 6 2 3 10" xfId="0"/>
    <cellStyle name="Обычный 6 2 3 10 2" xfId="0"/>
    <cellStyle name="Обычный 6 2 3 11" xfId="0"/>
    <cellStyle name="Обычный 6 2 3 11 2" xfId="0"/>
    <cellStyle name="Обычный 6 2 3 12" xfId="0"/>
    <cellStyle name="Обычный 6 2 3 12 2" xfId="0"/>
    <cellStyle name="Обычный 6 2 3 13" xfId="0"/>
    <cellStyle name="Обычный 6 2 3 2" xfId="0"/>
    <cellStyle name="Обычный 6 2 3 2 2" xfId="0"/>
    <cellStyle name="Обычный 6 2 3 2 2 2" xfId="0"/>
    <cellStyle name="Обычный 6 2 3 2 2 2 2" xfId="0"/>
    <cellStyle name="Обычный 6 2 3 2 2 2 2 2" xfId="0"/>
    <cellStyle name="Обычный 6 2 3 2 2 2 2 2 2" xfId="0"/>
    <cellStyle name="Обычный 6 2 3 2 2 2 2 3" xfId="0"/>
    <cellStyle name="Обычный 6 2 3 2 2 2 3" xfId="0"/>
    <cellStyle name="Обычный 6 2 3 2 2 2 3 2" xfId="0"/>
    <cellStyle name="Обычный 6 2 3 2 2 2 3 2 2" xfId="0"/>
    <cellStyle name="Обычный 6 2 3 2 2 2 3 3" xfId="0"/>
    <cellStyle name="Обычный 6 2 3 2 2 2 4" xfId="0"/>
    <cellStyle name="Обычный 6 2 3 2 2 2 4 2" xfId="0"/>
    <cellStyle name="Обычный 6 2 3 2 2 2 5" xfId="0"/>
    <cellStyle name="Обычный 6 2 3 2 2 3" xfId="0"/>
    <cellStyle name="Обычный 6 2 3 2 2 3 2" xfId="0"/>
    <cellStyle name="Обычный 6 2 3 2 2 3 2 2" xfId="0"/>
    <cellStyle name="Обычный 6 2 3 2 2 3 3" xfId="0"/>
    <cellStyle name="Обычный 6 2 3 2 2 3 3 2" xfId="0"/>
    <cellStyle name="Обычный 6 2 3 2 2 3 4" xfId="0"/>
    <cellStyle name="Обычный 6 2 3 2 2 3 4 2" xfId="0"/>
    <cellStyle name="Обычный 6 2 3 2 2 3 5" xfId="0"/>
    <cellStyle name="Обычный 6 2 3 2 2 4" xfId="0"/>
    <cellStyle name="Обычный 6 2 3 2 2 4 2" xfId="0"/>
    <cellStyle name="Обычный 6 2 3 2 2 4 2 2" xfId="0"/>
    <cellStyle name="Обычный 6 2 3 2 2 4 3" xfId="0"/>
    <cellStyle name="Обычный 6 2 3 2 2 5" xfId="0"/>
    <cellStyle name="Обычный 6 2 3 2 2 5 2" xfId="0"/>
    <cellStyle name="Обычный 6 2 3 2 2 5 2 2" xfId="0"/>
    <cellStyle name="Обычный 6 2 3 2 2 5 3" xfId="0"/>
    <cellStyle name="Обычный 6 2 3 2 2 6" xfId="0"/>
    <cellStyle name="Обычный 6 2 3 2 2 6 2" xfId="0"/>
    <cellStyle name="Обычный 6 2 3 2 2 7" xfId="0"/>
    <cellStyle name="Обычный 6 2 3 2 2_Без баланса" xfId="0"/>
    <cellStyle name="Обычный 6 2 3 2 3" xfId="0"/>
    <cellStyle name="Обычный 6 2 3 2 3 2" xfId="0"/>
    <cellStyle name="Обычный 6 2 3 2 3 2 2" xfId="0"/>
    <cellStyle name="Обычный 6 2 3 2 3 2 2 2" xfId="0"/>
    <cellStyle name="Обычный 6 2 3 2 3 2 3" xfId="0"/>
    <cellStyle name="Обычный 6 2 3 2 3 2 3 2" xfId="0"/>
    <cellStyle name="Обычный 6 2 3 2 3 2 4" xfId="0"/>
    <cellStyle name="Обычный 6 2 3 2 3 2 4 2" xfId="0"/>
    <cellStyle name="Обычный 6 2 3 2 3 2 5" xfId="0"/>
    <cellStyle name="Обычный 6 2 3 2 3 3" xfId="0"/>
    <cellStyle name="Обычный 6 2 3 2 3 3 2" xfId="0"/>
    <cellStyle name="Обычный 6 2 3 2 3 3 2 2" xfId="0"/>
    <cellStyle name="Обычный 6 2 3 2 3 3 3" xfId="0"/>
    <cellStyle name="Обычный 6 2 3 2 3 4" xfId="0"/>
    <cellStyle name="Обычный 6 2 3 2 3 4 2" xfId="0"/>
    <cellStyle name="Обычный 6 2 3 2 3 5" xfId="0"/>
    <cellStyle name="Обычный 6 2 3 2 3 5 2" xfId="0"/>
    <cellStyle name="Обычный 6 2 3 2 3 6" xfId="0"/>
    <cellStyle name="Обычный 6 2 3 2 4" xfId="0"/>
    <cellStyle name="Обычный 6 2 3 2 4 2" xfId="0"/>
    <cellStyle name="Обычный 6 2 3 2 4 2 2" xfId="0"/>
    <cellStyle name="Обычный 6 2 3 2 4 3" xfId="0"/>
    <cellStyle name="Обычный 6 2 3 2 4 3 2" xfId="0"/>
    <cellStyle name="Обычный 6 2 3 2 4 4" xfId="0"/>
    <cellStyle name="Обычный 6 2 3 2 4 4 2" xfId="0"/>
    <cellStyle name="Обычный 6 2 3 2 4 5" xfId="0"/>
    <cellStyle name="Обычный 6 2 3 2 5" xfId="0"/>
    <cellStyle name="Обычный 6 2 3 2 5 2" xfId="0"/>
    <cellStyle name="Обычный 6 2 3 2 5 2 2" xfId="0"/>
    <cellStyle name="Обычный 6 2 3 2 5 3" xfId="0"/>
    <cellStyle name="Обычный 6 2 3 2 6" xfId="0"/>
    <cellStyle name="Обычный 6 2 3 2 6 2" xfId="0"/>
    <cellStyle name="Обычный 6 2 3 2 6 2 2" xfId="0"/>
    <cellStyle name="Обычный 6 2 3 2 6 3" xfId="0"/>
    <cellStyle name="Обычный 6 2 3 2 7" xfId="0"/>
    <cellStyle name="Обычный 6 2 3 2 7 2" xfId="0"/>
    <cellStyle name="Обычный 6 2 3 2 8" xfId="0"/>
    <cellStyle name="Обычный 6 2 3 2_Без баланса" xfId="0"/>
    <cellStyle name="Обычный 6 2 3 3" xfId="0"/>
    <cellStyle name="Обычный 6 2 3 3 2" xfId="0"/>
    <cellStyle name="Обычный 6 2 3 3 2 2" xfId="0"/>
    <cellStyle name="Обычный 6 2 3 3 2 2 2" xfId="0"/>
    <cellStyle name="Обычный 6 2 3 3 2 2 2 2" xfId="0"/>
    <cellStyle name="Обычный 6 2 3 3 2 2 2 2 2" xfId="0"/>
    <cellStyle name="Обычный 6 2 3 3 2 2 2 3" xfId="0"/>
    <cellStyle name="Обычный 6 2 3 3 2 2 3" xfId="0"/>
    <cellStyle name="Обычный 6 2 3 3 2 2 3 2" xfId="0"/>
    <cellStyle name="Обычный 6 2 3 3 2 2 3 2 2" xfId="0"/>
    <cellStyle name="Обычный 6 2 3 3 2 2 3 3" xfId="0"/>
    <cellStyle name="Обычный 6 2 3 3 2 2 4" xfId="0"/>
    <cellStyle name="Обычный 6 2 3 3 2 2 4 2" xfId="0"/>
    <cellStyle name="Обычный 6 2 3 3 2 2 5" xfId="0"/>
    <cellStyle name="Обычный 6 2 3 3 2 3" xfId="0"/>
    <cellStyle name="Обычный 6 2 3 3 2 3 2" xfId="0"/>
    <cellStyle name="Обычный 6 2 3 3 2 3 2 2" xfId="0"/>
    <cellStyle name="Обычный 6 2 3 3 2 3 3" xfId="0"/>
    <cellStyle name="Обычный 6 2 3 3 2 3 3 2" xfId="0"/>
    <cellStyle name="Обычный 6 2 3 3 2 3 4" xfId="0"/>
    <cellStyle name="Обычный 6 2 3 3 2 3 4 2" xfId="0"/>
    <cellStyle name="Обычный 6 2 3 3 2 3 5" xfId="0"/>
    <cellStyle name="Обычный 6 2 3 3 2 4" xfId="0"/>
    <cellStyle name="Обычный 6 2 3 3 2 4 2" xfId="0"/>
    <cellStyle name="Обычный 6 2 3 3 2 4 2 2" xfId="0"/>
    <cellStyle name="Обычный 6 2 3 3 2 4 3" xfId="0"/>
    <cellStyle name="Обычный 6 2 3 3 2 5" xfId="0"/>
    <cellStyle name="Обычный 6 2 3 3 2 5 2" xfId="0"/>
    <cellStyle name="Обычный 6 2 3 3 2 5 2 2" xfId="0"/>
    <cellStyle name="Обычный 6 2 3 3 2 5 3" xfId="0"/>
    <cellStyle name="Обычный 6 2 3 3 2 6" xfId="0"/>
    <cellStyle name="Обычный 6 2 3 3 2 6 2" xfId="0"/>
    <cellStyle name="Обычный 6 2 3 3 2 7" xfId="0"/>
    <cellStyle name="Обычный 6 2 3 3 2_Без баланса" xfId="0"/>
    <cellStyle name="Обычный 6 2 3 3 3" xfId="0"/>
    <cellStyle name="Обычный 6 2 3 3 3 2" xfId="0"/>
    <cellStyle name="Обычный 6 2 3 3 3 2 2" xfId="0"/>
    <cellStyle name="Обычный 6 2 3 3 3 2 2 2" xfId="0"/>
    <cellStyle name="Обычный 6 2 3 3 3 2 3" xfId="0"/>
    <cellStyle name="Обычный 6 2 3 3 3 3" xfId="0"/>
    <cellStyle name="Обычный 6 2 3 3 3 3 2" xfId="0"/>
    <cellStyle name="Обычный 6 2 3 3 3 3 2 2" xfId="0"/>
    <cellStyle name="Обычный 6 2 3 3 3 3 3" xfId="0"/>
    <cellStyle name="Обычный 6 2 3 3 3 4" xfId="0"/>
    <cellStyle name="Обычный 6 2 3 3 3 4 2" xfId="0"/>
    <cellStyle name="Обычный 6 2 3 3 3 5" xfId="0"/>
    <cellStyle name="Обычный 6 2 3 3 4" xfId="0"/>
    <cellStyle name="Обычный 6 2 3 3 4 2" xfId="0"/>
    <cellStyle name="Обычный 6 2 3 3 4 2 2" xfId="0"/>
    <cellStyle name="Обычный 6 2 3 3 4 3" xfId="0"/>
    <cellStyle name="Обычный 6 2 3 3 4 3 2" xfId="0"/>
    <cellStyle name="Обычный 6 2 3 3 4 4" xfId="0"/>
    <cellStyle name="Обычный 6 2 3 3 4 4 2" xfId="0"/>
    <cellStyle name="Обычный 6 2 3 3 4 5" xfId="0"/>
    <cellStyle name="Обычный 6 2 3 3 5" xfId="0"/>
    <cellStyle name="Обычный 6 2 3 3 5 2" xfId="0"/>
    <cellStyle name="Обычный 6 2 3 3 5 2 2" xfId="0"/>
    <cellStyle name="Обычный 6 2 3 3 5 3" xfId="0"/>
    <cellStyle name="Обычный 6 2 3 3 6" xfId="0"/>
    <cellStyle name="Обычный 6 2 3 3 6 2" xfId="0"/>
    <cellStyle name="Обычный 6 2 3 3 6 2 2" xfId="0"/>
    <cellStyle name="Обычный 6 2 3 3 6 3" xfId="0"/>
    <cellStyle name="Обычный 6 2 3 3 7" xfId="0"/>
    <cellStyle name="Обычный 6 2 3 3 7 2" xfId="0"/>
    <cellStyle name="Обычный 6 2 3 3 8" xfId="0"/>
    <cellStyle name="Обычный 6 2 3 3_Без баланса" xfId="0"/>
    <cellStyle name="Обычный 6 2 3 4" xfId="0"/>
    <cellStyle name="Обычный 6 2 3 4 10" xfId="0"/>
    <cellStyle name="Обычный 6 2 3 4 2" xfId="0"/>
    <cellStyle name="Обычный 6 2 3 4 2 2" xfId="0"/>
    <cellStyle name="Обычный 6 2 3 4 2 2 2" xfId="0"/>
    <cellStyle name="Обычный 6 2 3 4 2 2 2 2" xfId="0"/>
    <cellStyle name="Обычный 6 2 3 4 2 2 3" xfId="0"/>
    <cellStyle name="Обычный 6 2 3 4 2 2 3 2" xfId="0"/>
    <cellStyle name="Обычный 6 2 3 4 2 2 4" xfId="0"/>
    <cellStyle name="Обычный 6 2 3 4 2 2 4 2" xfId="0"/>
    <cellStyle name="Обычный 6 2 3 4 2 2 5" xfId="0"/>
    <cellStyle name="Обычный 6 2 3 4 2 3" xfId="0"/>
    <cellStyle name="Обычный 6 2 3 4 2 3 2" xfId="0"/>
    <cellStyle name="Обычный 6 2 3 4 2 3 2 2" xfId="0"/>
    <cellStyle name="Обычный 6 2 3 4 2 3 3" xfId="0"/>
    <cellStyle name="Обычный 6 2 3 4 2 4" xfId="0"/>
    <cellStyle name="Обычный 6 2 3 4 2 4 2" xfId="0"/>
    <cellStyle name="Обычный 6 2 3 4 2 5" xfId="0"/>
    <cellStyle name="Обычный 6 2 3 4 2 5 2" xfId="0"/>
    <cellStyle name="Обычный 6 2 3 4 2 6" xfId="0"/>
    <cellStyle name="Обычный 6 2 3 4 2_Без баланса" xfId="0"/>
    <cellStyle name="Обычный 6 2 3 4 3" xfId="0"/>
    <cellStyle name="Обычный 6 2 3 4 3 2" xfId="0"/>
    <cellStyle name="Обычный 6 2 3 4 3 2 2" xfId="0"/>
    <cellStyle name="Обычный 6 2 3 4 3 3" xfId="0"/>
    <cellStyle name="Обычный 6 2 3 4 3 3 2" xfId="0"/>
    <cellStyle name="Обычный 6 2 3 4 3 4" xfId="0"/>
    <cellStyle name="Обычный 6 2 3 4 3 4 2" xfId="0"/>
    <cellStyle name="Обычный 6 2 3 4 3 5" xfId="0"/>
    <cellStyle name="Обычный 6 2 3 4 4" xfId="0"/>
    <cellStyle name="Обычный 6 2 3 4 4 2" xfId="0"/>
    <cellStyle name="Обычный 6 2 3 4 4 2 2" xfId="0"/>
    <cellStyle name="Обычный 6 2 3 4 4 3" xfId="0"/>
    <cellStyle name="Обычный 6 2 3 4 4 3 2" xfId="0"/>
    <cellStyle name="Обычный 6 2 3 4 4 4" xfId="0"/>
    <cellStyle name="Обычный 6 2 3 4 4 4 2" xfId="0"/>
    <cellStyle name="Обычный 6 2 3 4 4 5" xfId="0"/>
    <cellStyle name="Обычный 6 2 3 4 5" xfId="0"/>
    <cellStyle name="Обычный 6 2 3 4 5 2" xfId="0"/>
    <cellStyle name="Обычный 6 2 3 4 5 2 2" xfId="0"/>
    <cellStyle name="Обычный 6 2 3 4 5 3" xfId="0"/>
    <cellStyle name="Обычный 6 2 3 4 5 3 2" xfId="0"/>
    <cellStyle name="Обычный 6 2 3 4 5 4" xfId="0"/>
    <cellStyle name="Обычный 6 2 3 4 5 4 2" xfId="0"/>
    <cellStyle name="Обычный 6 2 3 4 5 5" xfId="0"/>
    <cellStyle name="Обычный 6 2 3 4 6" xfId="0"/>
    <cellStyle name="Обычный 6 2 3 4 6 2" xfId="0"/>
    <cellStyle name="Обычный 6 2 3 4 6 2 2" xfId="0"/>
    <cellStyle name="Обычный 6 2 3 4 6 3" xfId="0"/>
    <cellStyle name="Обычный 6 2 3 4 6 3 2" xfId="0"/>
    <cellStyle name="Обычный 6 2 3 4 6 4" xfId="0"/>
    <cellStyle name="Обычный 6 2 3 4 6 4 2" xfId="0"/>
    <cellStyle name="Обычный 6 2 3 4 6 5" xfId="0"/>
    <cellStyle name="Обычный 6 2 3 4 7" xfId="0"/>
    <cellStyle name="Обычный 6 2 3 4 7 2" xfId="0"/>
    <cellStyle name="Обычный 6 2 3 4 8" xfId="0"/>
    <cellStyle name="Обычный 6 2 3 4 8 2" xfId="0"/>
    <cellStyle name="Обычный 6 2 3 4 9" xfId="0"/>
    <cellStyle name="Обычный 6 2 3 4 9 2" xfId="0"/>
    <cellStyle name="Обычный 6 2 3 4_Без баланса" xfId="0"/>
    <cellStyle name="Обычный 6 2 3 5" xfId="0"/>
    <cellStyle name="Обычный 6 2 3 5 2" xfId="0"/>
    <cellStyle name="Обычный 6 2 3 5 2 2" xfId="0"/>
    <cellStyle name="Обычный 6 2 3 5 2 2 2" xfId="0"/>
    <cellStyle name="Обычный 6 2 3 5 2 3" xfId="0"/>
    <cellStyle name="Обычный 6 2 3 5 2 3 2" xfId="0"/>
    <cellStyle name="Обычный 6 2 3 5 2 4" xfId="0"/>
    <cellStyle name="Обычный 6 2 3 5 2 4 2" xfId="0"/>
    <cellStyle name="Обычный 6 2 3 5 2 5" xfId="0"/>
    <cellStyle name="Обычный 6 2 3 5 3" xfId="0"/>
    <cellStyle name="Обычный 6 2 3 5 3 2" xfId="0"/>
    <cellStyle name="Обычный 6 2 3 5 3 2 2" xfId="0"/>
    <cellStyle name="Обычный 6 2 3 5 3 3" xfId="0"/>
    <cellStyle name="Обычный 6 2 3 5 3 3 2" xfId="0"/>
    <cellStyle name="Обычный 6 2 3 5 3 4" xfId="0"/>
    <cellStyle name="Обычный 6 2 3 5 3 4 2" xfId="0"/>
    <cellStyle name="Обычный 6 2 3 5 3 5" xfId="0"/>
    <cellStyle name="Обычный 6 2 3 5 4" xfId="0"/>
    <cellStyle name="Обычный 6 2 3 5 4 2" xfId="0"/>
    <cellStyle name="Обычный 6 2 3 5 5" xfId="0"/>
    <cellStyle name="Обычный 6 2 3 5 5 2" xfId="0"/>
    <cellStyle name="Обычный 6 2 3 5 6" xfId="0"/>
    <cellStyle name="Обычный 6 2 3 5 6 2" xfId="0"/>
    <cellStyle name="Обычный 6 2 3 5 7" xfId="0"/>
    <cellStyle name="Обычный 6 2 3 5_Без баланса" xfId="0"/>
    <cellStyle name="Обычный 6 2 3 6" xfId="0"/>
    <cellStyle name="Обычный 6 2 3 6 2" xfId="0"/>
    <cellStyle name="Обычный 6 2 3 6 2 2" xfId="0"/>
    <cellStyle name="Обычный 6 2 3 6 2 2 2" xfId="0"/>
    <cellStyle name="Обычный 6 2 3 6 2 3" xfId="0"/>
    <cellStyle name="Обычный 6 2 3 6 2 3 2" xfId="0"/>
    <cellStyle name="Обычный 6 2 3 6 2 4" xfId="0"/>
    <cellStyle name="Обычный 6 2 3 6 2 4 2" xfId="0"/>
    <cellStyle name="Обычный 6 2 3 6 2 5" xfId="0"/>
    <cellStyle name="Обычный 6 2 3 6 3" xfId="0"/>
    <cellStyle name="Обычный 6 2 3 6 3 2" xfId="0"/>
    <cellStyle name="Обычный 6 2 3 6 3 2 2" xfId="0"/>
    <cellStyle name="Обычный 6 2 3 6 3 3" xfId="0"/>
    <cellStyle name="Обычный 6 2 3 6 3 3 2" xfId="0"/>
    <cellStyle name="Обычный 6 2 3 6 3 4" xfId="0"/>
    <cellStyle name="Обычный 6 2 3 6 3 4 2" xfId="0"/>
    <cellStyle name="Обычный 6 2 3 6 3 5" xfId="0"/>
    <cellStyle name="Обычный 6 2 3 6 4" xfId="0"/>
    <cellStyle name="Обычный 6 2 3 6 4 2" xfId="0"/>
    <cellStyle name="Обычный 6 2 3 6 5" xfId="0"/>
    <cellStyle name="Обычный 6 2 3 6 5 2" xfId="0"/>
    <cellStyle name="Обычный 6 2 3 6 6" xfId="0"/>
    <cellStyle name="Обычный 6 2 3 6 6 2" xfId="0"/>
    <cellStyle name="Обычный 6 2 3 6 7" xfId="0"/>
    <cellStyle name="Обычный 6 2 3 6_Без баланса" xfId="0"/>
    <cellStyle name="Обычный 6 2 3 7" xfId="0"/>
    <cellStyle name="Обычный 6 2 3 7 2" xfId="0"/>
    <cellStyle name="Обычный 6 2 3 7 2 2" xfId="0"/>
    <cellStyle name="Обычный 6 2 3 7 2 2 2" xfId="0"/>
    <cellStyle name="Обычный 6 2 3 7 2 3" xfId="0"/>
    <cellStyle name="Обычный 6 2 3 7 2 3 2" xfId="0"/>
    <cellStyle name="Обычный 6 2 3 7 2 4" xfId="0"/>
    <cellStyle name="Обычный 6 2 3 7 2 4 2" xfId="0"/>
    <cellStyle name="Обычный 6 2 3 7 2 5" xfId="0"/>
    <cellStyle name="Обычный 6 2 3 7 3" xfId="0"/>
    <cellStyle name="Обычный 6 2 3 7 3 2" xfId="0"/>
    <cellStyle name="Обычный 6 2 3 7 4" xfId="0"/>
    <cellStyle name="Обычный 6 2 3 7 4 2" xfId="0"/>
    <cellStyle name="Обычный 6 2 3 7 5" xfId="0"/>
    <cellStyle name="Обычный 6 2 3 7 5 2" xfId="0"/>
    <cellStyle name="Обычный 6 2 3 7 6" xfId="0"/>
    <cellStyle name="Обычный 6 2 3 7_Без баланса" xfId="0"/>
    <cellStyle name="Обычный 6 2 3 8" xfId="0"/>
    <cellStyle name="Обычный 6 2 3 8 2" xfId="0"/>
    <cellStyle name="Обычный 6 2 3 8 2 2" xfId="0"/>
    <cellStyle name="Обычный 6 2 3 8 3" xfId="0"/>
    <cellStyle name="Обычный 6 2 3 8 3 2" xfId="0"/>
    <cellStyle name="Обычный 6 2 3 8 4" xfId="0"/>
    <cellStyle name="Обычный 6 2 3 8 4 2" xfId="0"/>
    <cellStyle name="Обычный 6 2 3 8 5" xfId="0"/>
    <cellStyle name="Обычный 6 2 3 9" xfId="0"/>
    <cellStyle name="Обычный 6 2 3 9 2" xfId="0"/>
    <cellStyle name="Обычный 6 2 3 9 2 2" xfId="0"/>
    <cellStyle name="Обычный 6 2 3 9 3" xfId="0"/>
    <cellStyle name="Обычный 6 2 3 9 3 2" xfId="0"/>
    <cellStyle name="Обычный 6 2 3 9 4" xfId="0"/>
    <cellStyle name="Обычный 6 2 3 9 4 2" xfId="0"/>
    <cellStyle name="Обычный 6 2 3 9 5" xfId="0"/>
    <cellStyle name="Обычный 6 2 3_Без баланса" xfId="0"/>
    <cellStyle name="Обычный 6 2 4" xfId="0"/>
    <cellStyle name="Обычный 6 2 4 2" xfId="0"/>
    <cellStyle name="Обычный 6 2 4 2 2" xfId="0"/>
    <cellStyle name="Обычный 6 2 4 2 2 2" xfId="0"/>
    <cellStyle name="Обычный 6 2 4 2 2 2 2" xfId="0"/>
    <cellStyle name="Обычный 6 2 4 2 2 2 2 2" xfId="0"/>
    <cellStyle name="Обычный 6 2 4 2 2 2 2 2 2" xfId="0"/>
    <cellStyle name="Обычный 6 2 4 2 2 2 2 3" xfId="0"/>
    <cellStyle name="Обычный 6 2 4 2 2 2 3" xfId="0"/>
    <cellStyle name="Обычный 6 2 4 2 2 2 3 2" xfId="0"/>
    <cellStyle name="Обычный 6 2 4 2 2 2 3 2 2" xfId="0"/>
    <cellStyle name="Обычный 6 2 4 2 2 2 3 3" xfId="0"/>
    <cellStyle name="Обычный 6 2 4 2 2 2 4" xfId="0"/>
    <cellStyle name="Обычный 6 2 4 2 2 2 4 2" xfId="0"/>
    <cellStyle name="Обычный 6 2 4 2 2 2 5" xfId="0"/>
    <cellStyle name="Обычный 6 2 4 2 2 3" xfId="0"/>
    <cellStyle name="Обычный 6 2 4 2 2 3 2" xfId="0"/>
    <cellStyle name="Обычный 6 2 4 2 2 3 2 2" xfId="0"/>
    <cellStyle name="Обычный 6 2 4 2 2 3 3" xfId="0"/>
    <cellStyle name="Обычный 6 2 4 2 2 4" xfId="0"/>
    <cellStyle name="Обычный 6 2 4 2 2 4 2" xfId="0"/>
    <cellStyle name="Обычный 6 2 4 2 2 4 2 2" xfId="0"/>
    <cellStyle name="Обычный 6 2 4 2 2 4 3" xfId="0"/>
    <cellStyle name="Обычный 6 2 4 2 2 5" xfId="0"/>
    <cellStyle name="Обычный 6 2 4 2 2 5 2" xfId="0"/>
    <cellStyle name="Обычный 6 2 4 2 2 5 2 2" xfId="0"/>
    <cellStyle name="Обычный 6 2 4 2 2 5 3" xfId="0"/>
    <cellStyle name="Обычный 6 2 4 2 2 6" xfId="0"/>
    <cellStyle name="Обычный 6 2 4 2 2 6 2" xfId="0"/>
    <cellStyle name="Обычный 6 2 4 2 2 7" xfId="0"/>
    <cellStyle name="Обычный 6 2 4 2 3" xfId="0"/>
    <cellStyle name="Обычный 6 2 4 2 3 2" xfId="0"/>
    <cellStyle name="Обычный 6 2 4 2 3 2 2" xfId="0"/>
    <cellStyle name="Обычный 6 2 4 2 3 2 2 2" xfId="0"/>
    <cellStyle name="Обычный 6 2 4 2 3 2 3" xfId="0"/>
    <cellStyle name="Обычный 6 2 4 2 3 3" xfId="0"/>
    <cellStyle name="Обычный 6 2 4 2 3 3 2" xfId="0"/>
    <cellStyle name="Обычный 6 2 4 2 3 3 2 2" xfId="0"/>
    <cellStyle name="Обычный 6 2 4 2 3 3 3" xfId="0"/>
    <cellStyle name="Обычный 6 2 4 2 3 4" xfId="0"/>
    <cellStyle name="Обычный 6 2 4 2 3 4 2" xfId="0"/>
    <cellStyle name="Обычный 6 2 4 2 3 5" xfId="0"/>
    <cellStyle name="Обычный 6 2 4 2 4" xfId="0"/>
    <cellStyle name="Обычный 6 2 4 2 4 2" xfId="0"/>
    <cellStyle name="Обычный 6 2 4 2 4 2 2" xfId="0"/>
    <cellStyle name="Обычный 6 2 4 2 4 3" xfId="0"/>
    <cellStyle name="Обычный 6 2 4 2 5" xfId="0"/>
    <cellStyle name="Обычный 6 2 4 2 5 2" xfId="0"/>
    <cellStyle name="Обычный 6 2 4 2 5 2 2" xfId="0"/>
    <cellStyle name="Обычный 6 2 4 2 5 3" xfId="0"/>
    <cellStyle name="Обычный 6 2 4 2 6" xfId="0"/>
    <cellStyle name="Обычный 6 2 4 2 6 2" xfId="0"/>
    <cellStyle name="Обычный 6 2 4 2 6 2 2" xfId="0"/>
    <cellStyle name="Обычный 6 2 4 2 6 3" xfId="0"/>
    <cellStyle name="Обычный 6 2 4 2 7" xfId="0"/>
    <cellStyle name="Обычный 6 2 4 2 7 2" xfId="0"/>
    <cellStyle name="Обычный 6 2 4 2 8" xfId="0"/>
    <cellStyle name="Обычный 6 2 4 2_Без баланса" xfId="0"/>
    <cellStyle name="Обычный 6 2 4 3" xfId="0"/>
    <cellStyle name="Обычный 6 2 4 3 2" xfId="0"/>
    <cellStyle name="Обычный 6 2 4 3 2 2" xfId="0"/>
    <cellStyle name="Обычный 6 2 4 3 2 2 2" xfId="0"/>
    <cellStyle name="Обычный 6 2 4 3 2 2 2 2" xfId="0"/>
    <cellStyle name="Обычный 6 2 4 3 2 2 3" xfId="0"/>
    <cellStyle name="Обычный 6 2 4 3 2 3" xfId="0"/>
    <cellStyle name="Обычный 6 2 4 3 2 3 2" xfId="0"/>
    <cellStyle name="Обычный 6 2 4 3 2 3 2 2" xfId="0"/>
    <cellStyle name="Обычный 6 2 4 3 2 3 3" xfId="0"/>
    <cellStyle name="Обычный 6 2 4 3 2 4" xfId="0"/>
    <cellStyle name="Обычный 6 2 4 3 2 4 2" xfId="0"/>
    <cellStyle name="Обычный 6 2 4 3 2 5" xfId="0"/>
    <cellStyle name="Обычный 6 2 4 3 3" xfId="0"/>
    <cellStyle name="Обычный 6 2 4 3 3 2" xfId="0"/>
    <cellStyle name="Обычный 6 2 4 3 3 2 2" xfId="0"/>
    <cellStyle name="Обычный 6 2 4 3 3 3" xfId="0"/>
    <cellStyle name="Обычный 6 2 4 3 4" xfId="0"/>
    <cellStyle name="Обычный 6 2 4 3 4 2" xfId="0"/>
    <cellStyle name="Обычный 6 2 4 3 4 2 2" xfId="0"/>
    <cellStyle name="Обычный 6 2 4 3 4 3" xfId="0"/>
    <cellStyle name="Обычный 6 2 4 3 5" xfId="0"/>
    <cellStyle name="Обычный 6 2 4 3 5 2" xfId="0"/>
    <cellStyle name="Обычный 6 2 4 3 5 2 2" xfId="0"/>
    <cellStyle name="Обычный 6 2 4 3 5 3" xfId="0"/>
    <cellStyle name="Обычный 6 2 4 3 6" xfId="0"/>
    <cellStyle name="Обычный 6 2 4 3 6 2" xfId="0"/>
    <cellStyle name="Обычный 6 2 4 3 7" xfId="0"/>
    <cellStyle name="Обычный 6 2 4 4" xfId="0"/>
    <cellStyle name="Обычный 6 2 4 4 2" xfId="0"/>
    <cellStyle name="Обычный 6 2 4 4 2 2" xfId="0"/>
    <cellStyle name="Обычный 6 2 4 4 2 2 2" xfId="0"/>
    <cellStyle name="Обычный 6 2 4 4 2 3" xfId="0"/>
    <cellStyle name="Обычный 6 2 4 4 3" xfId="0"/>
    <cellStyle name="Обычный 6 2 4 4 3 2" xfId="0"/>
    <cellStyle name="Обычный 6 2 4 4 3 2 2" xfId="0"/>
    <cellStyle name="Обычный 6 2 4 4 3 3" xfId="0"/>
    <cellStyle name="Обычный 6 2 4 4 4" xfId="0"/>
    <cellStyle name="Обычный 6 2 4 4 4 2" xfId="0"/>
    <cellStyle name="Обычный 6 2 4 4 5" xfId="0"/>
    <cellStyle name="Обычный 6 2 4 5" xfId="0"/>
    <cellStyle name="Обычный 6 2 4 5 2" xfId="0"/>
    <cellStyle name="Обычный 6 2 4 6" xfId="0"/>
    <cellStyle name="Обычный 6 2 4 6 2" xfId="0"/>
    <cellStyle name="Обычный 6 2 4 6 2 2" xfId="0"/>
    <cellStyle name="Обычный 6 2 4 6 3" xfId="0"/>
    <cellStyle name="Обычный 6 2 4 7" xfId="0"/>
    <cellStyle name="Обычный 6 2 4 7 2" xfId="0"/>
    <cellStyle name="Обычный 6 2 4 8" xfId="0"/>
    <cellStyle name="Обычный 6 2 4_Без баланса" xfId="0"/>
    <cellStyle name="Обычный 6 2 5" xfId="0"/>
    <cellStyle name="Обычный 6 2 5 2" xfId="0"/>
    <cellStyle name="Обычный 6 2 5 2 2" xfId="0"/>
    <cellStyle name="Обычный 6 2 5 2 2 2" xfId="0"/>
    <cellStyle name="Обычный 6 2 5 2 2 2 2" xfId="0"/>
    <cellStyle name="Обычный 6 2 5 2 2 2 2 2" xfId="0"/>
    <cellStyle name="Обычный 6 2 5 2 2 2 3" xfId="0"/>
    <cellStyle name="Обычный 6 2 5 2 2 3" xfId="0"/>
    <cellStyle name="Обычный 6 2 5 2 2 3 2" xfId="0"/>
    <cellStyle name="Обычный 6 2 5 2 2 3 2 2" xfId="0"/>
    <cellStyle name="Обычный 6 2 5 2 2 3 3" xfId="0"/>
    <cellStyle name="Обычный 6 2 5 2 2 4" xfId="0"/>
    <cellStyle name="Обычный 6 2 5 2 2 4 2" xfId="0"/>
    <cellStyle name="Обычный 6 2 5 2 2 5" xfId="0"/>
    <cellStyle name="Обычный 6 2 5 2 3" xfId="0"/>
    <cellStyle name="Обычный 6 2 5 2 3 2" xfId="0"/>
    <cellStyle name="Обычный 6 2 5 2 3 2 2" xfId="0"/>
    <cellStyle name="Обычный 6 2 5 2 3 3" xfId="0"/>
    <cellStyle name="Обычный 6 2 5 2 4" xfId="0"/>
    <cellStyle name="Обычный 6 2 5 2 4 2" xfId="0"/>
    <cellStyle name="Обычный 6 2 5 2 4 2 2" xfId="0"/>
    <cellStyle name="Обычный 6 2 5 2 4 3" xfId="0"/>
    <cellStyle name="Обычный 6 2 5 2 5" xfId="0"/>
    <cellStyle name="Обычный 6 2 5 2 5 2" xfId="0"/>
    <cellStyle name="Обычный 6 2 5 2 5 2 2" xfId="0"/>
    <cellStyle name="Обычный 6 2 5 2 5 3" xfId="0"/>
    <cellStyle name="Обычный 6 2 5 2 6" xfId="0"/>
    <cellStyle name="Обычный 6 2 5 2 6 2" xfId="0"/>
    <cellStyle name="Обычный 6 2 5 2 7" xfId="0"/>
    <cellStyle name="Обычный 6 2 5 3" xfId="0"/>
    <cellStyle name="Обычный 6 2 5 3 2" xfId="0"/>
    <cellStyle name="Обычный 6 2 5 3 2 2" xfId="0"/>
    <cellStyle name="Обычный 6 2 5 3 2 2 2" xfId="0"/>
    <cellStyle name="Обычный 6 2 5 3 2 3" xfId="0"/>
    <cellStyle name="Обычный 6 2 5 3 3" xfId="0"/>
    <cellStyle name="Обычный 6 2 5 3 3 2" xfId="0"/>
    <cellStyle name="Обычный 6 2 5 3 3 2 2" xfId="0"/>
    <cellStyle name="Обычный 6 2 5 3 3 3" xfId="0"/>
    <cellStyle name="Обычный 6 2 5 3 4" xfId="0"/>
    <cellStyle name="Обычный 6 2 5 3 4 2" xfId="0"/>
    <cellStyle name="Обычный 6 2 5 3 5" xfId="0"/>
    <cellStyle name="Обычный 6 2 5 4" xfId="0"/>
    <cellStyle name="Обычный 6 2 5 5" xfId="0"/>
    <cellStyle name="Обычный 6 2 5 5 2" xfId="0"/>
    <cellStyle name="Обычный 6 2 5 5 2 2" xfId="0"/>
    <cellStyle name="Обычный 6 2 5 5 3" xfId="0"/>
    <cellStyle name="Обычный 6 2 5 6" xfId="0"/>
    <cellStyle name="Обычный 6 2 5 6 2" xfId="0"/>
    <cellStyle name="Обычный 6 2 5 7" xfId="0"/>
    <cellStyle name="Обычный 6 2 6" xfId="0"/>
    <cellStyle name="Обычный 6 2 6 2" xfId="0"/>
    <cellStyle name="Обычный 6 2 6 2 2" xfId="0"/>
    <cellStyle name="Обычный 6 2 6 2 2 2" xfId="0"/>
    <cellStyle name="Обычный 6 2 6 2 2 2 2" xfId="0"/>
    <cellStyle name="Обычный 6 2 6 2 2 2 2 2" xfId="0"/>
    <cellStyle name="Обычный 6 2 6 2 2 2 3" xfId="0"/>
    <cellStyle name="Обычный 6 2 6 2 2 3" xfId="0"/>
    <cellStyle name="Обычный 6 2 6 2 2 3 2" xfId="0"/>
    <cellStyle name="Обычный 6 2 6 2 2 3 2 2" xfId="0"/>
    <cellStyle name="Обычный 6 2 6 2 2 3 3" xfId="0"/>
    <cellStyle name="Обычный 6 2 6 2 2 4" xfId="0"/>
    <cellStyle name="Обычный 6 2 6 2 2 4 2" xfId="0"/>
    <cellStyle name="Обычный 6 2 6 2 2 5" xfId="0"/>
    <cellStyle name="Обычный 6 2 6 2 3" xfId="0"/>
    <cellStyle name="Обычный 6 2 6 2 3 2" xfId="0"/>
    <cellStyle name="Обычный 6 2 6 2 3 2 2" xfId="0"/>
    <cellStyle name="Обычный 6 2 6 2 3 3" xfId="0"/>
    <cellStyle name="Обычный 6 2 6 2 4" xfId="0"/>
    <cellStyle name="Обычный 6 2 6 2 4 2" xfId="0"/>
    <cellStyle name="Обычный 6 2 6 2 4 2 2" xfId="0"/>
    <cellStyle name="Обычный 6 2 6 2 4 3" xfId="0"/>
    <cellStyle name="Обычный 6 2 6 2 5" xfId="0"/>
    <cellStyle name="Обычный 6 2 6 2 5 2" xfId="0"/>
    <cellStyle name="Обычный 6 2 6 2 5 2 2" xfId="0"/>
    <cellStyle name="Обычный 6 2 6 2 5 3" xfId="0"/>
    <cellStyle name="Обычный 6 2 6 2 6" xfId="0"/>
    <cellStyle name="Обычный 6 2 6 2 6 2" xfId="0"/>
    <cellStyle name="Обычный 6 2 6 2 7" xfId="0"/>
    <cellStyle name="Обычный 6 2 6 3" xfId="0"/>
    <cellStyle name="Обычный 6 2 6 3 2" xfId="0"/>
    <cellStyle name="Обычный 6 2 6 3 2 2" xfId="0"/>
    <cellStyle name="Обычный 6 2 6 3 2 2 2" xfId="0"/>
    <cellStyle name="Обычный 6 2 6 3 2 3" xfId="0"/>
    <cellStyle name="Обычный 6 2 6 3 3" xfId="0"/>
    <cellStyle name="Обычный 6 2 6 3 3 2" xfId="0"/>
    <cellStyle name="Обычный 6 2 6 3 3 2 2" xfId="0"/>
    <cellStyle name="Обычный 6 2 6 3 3 3" xfId="0"/>
    <cellStyle name="Обычный 6 2 6 3 4" xfId="0"/>
    <cellStyle name="Обычный 6 2 6 3 4 2" xfId="0"/>
    <cellStyle name="Обычный 6 2 6 3 5" xfId="0"/>
    <cellStyle name="Обычный 6 2 6 4" xfId="0"/>
    <cellStyle name="Обычный 6 2 6 4 2" xfId="0"/>
    <cellStyle name="Обычный 6 2 6 5" xfId="0"/>
    <cellStyle name="Обычный 6 2 6 5 2" xfId="0"/>
    <cellStyle name="Обычный 6 2 6 5 2 2" xfId="0"/>
    <cellStyle name="Обычный 6 2 6 5 3" xfId="0"/>
    <cellStyle name="Обычный 6 2 6 6" xfId="0"/>
    <cellStyle name="Обычный 6 2 6 6 2" xfId="0"/>
    <cellStyle name="Обычный 6 2 6 7" xfId="0"/>
    <cellStyle name="Обычный 6 2 6_Без баланса" xfId="0"/>
    <cellStyle name="Обычный 6 2 7" xfId="0"/>
    <cellStyle name="Обычный 6 2 7 2" xfId="0"/>
    <cellStyle name="Обычный 6 2 7 2 2" xfId="0"/>
    <cellStyle name="Обычный 6 2 7 2 2 2" xfId="0"/>
    <cellStyle name="Обычный 6 2 7 2 2 2 2" xfId="0"/>
    <cellStyle name="Обычный 6 2 7 2 2 2 2 2" xfId="0"/>
    <cellStyle name="Обычный 6 2 7 2 2 2 3" xfId="0"/>
    <cellStyle name="Обычный 6 2 7 2 2 3" xfId="0"/>
    <cellStyle name="Обычный 6 2 7 2 2 3 2" xfId="0"/>
    <cellStyle name="Обычный 6 2 7 2 2 3 2 2" xfId="0"/>
    <cellStyle name="Обычный 6 2 7 2 2 3 3" xfId="0"/>
    <cellStyle name="Обычный 6 2 7 2 2 4" xfId="0"/>
    <cellStyle name="Обычный 6 2 7 2 2 4 2" xfId="0"/>
    <cellStyle name="Обычный 6 2 7 2 2 5" xfId="0"/>
    <cellStyle name="Обычный 6 2 7 2 3" xfId="0"/>
    <cellStyle name="Обычный 6 2 7 2 3 2" xfId="0"/>
    <cellStyle name="Обычный 6 2 7 2 3 2 2" xfId="0"/>
    <cellStyle name="Обычный 6 2 7 2 3 3" xfId="0"/>
    <cellStyle name="Обычный 6 2 7 2 4" xfId="0"/>
    <cellStyle name="Обычный 6 2 7 2 4 2" xfId="0"/>
    <cellStyle name="Обычный 6 2 7 2 4 2 2" xfId="0"/>
    <cellStyle name="Обычный 6 2 7 2 4 3" xfId="0"/>
    <cellStyle name="Обычный 6 2 7 2 5" xfId="0"/>
    <cellStyle name="Обычный 6 2 7 2 5 2" xfId="0"/>
    <cellStyle name="Обычный 6 2 7 2 5 2 2" xfId="0"/>
    <cellStyle name="Обычный 6 2 7 2 5 3" xfId="0"/>
    <cellStyle name="Обычный 6 2 7 2 6" xfId="0"/>
    <cellStyle name="Обычный 6 2 7 2 6 2" xfId="0"/>
    <cellStyle name="Обычный 6 2 7 2 7" xfId="0"/>
    <cellStyle name="Обычный 6 2 7 3" xfId="0"/>
    <cellStyle name="Обычный 6 2 7 3 2" xfId="0"/>
    <cellStyle name="Обычный 6 2 7 3 2 2" xfId="0"/>
    <cellStyle name="Обычный 6 2 7 3 2 2 2" xfId="0"/>
    <cellStyle name="Обычный 6 2 7 3 2 3" xfId="0"/>
    <cellStyle name="Обычный 6 2 7 3 3" xfId="0"/>
    <cellStyle name="Обычный 6 2 7 3 3 2" xfId="0"/>
    <cellStyle name="Обычный 6 2 7 3 3 2 2" xfId="0"/>
    <cellStyle name="Обычный 6 2 7 3 3 3" xfId="0"/>
    <cellStyle name="Обычный 6 2 7 3 4" xfId="0"/>
    <cellStyle name="Обычный 6 2 7 3 4 2" xfId="0"/>
    <cellStyle name="Обычный 6 2 7 3 5" xfId="0"/>
    <cellStyle name="Обычный 6 2 7 4" xfId="0"/>
    <cellStyle name="Обычный 6 2 7 4 2" xfId="0"/>
    <cellStyle name="Обычный 6 2 7 4 2 2" xfId="0"/>
    <cellStyle name="Обычный 6 2 7 4 3" xfId="0"/>
    <cellStyle name="Обычный 6 2 7 5" xfId="0"/>
    <cellStyle name="Обычный 6 2 7 5 2" xfId="0"/>
    <cellStyle name="Обычный 6 2 7 5 2 2" xfId="0"/>
    <cellStyle name="Обычный 6 2 7 5 3" xfId="0"/>
    <cellStyle name="Обычный 6 2 7 6" xfId="0"/>
    <cellStyle name="Обычный 6 2 7 6 2" xfId="0"/>
    <cellStyle name="Обычный 6 2 7 6 2 2" xfId="0"/>
    <cellStyle name="Обычный 6 2 7 6 3" xfId="0"/>
    <cellStyle name="Обычный 6 2 7 7" xfId="0"/>
    <cellStyle name="Обычный 6 2 7 7 2" xfId="0"/>
    <cellStyle name="Обычный 6 2 7 8" xfId="0"/>
    <cellStyle name="Обычный 6 2 7_Без баланса" xfId="0"/>
    <cellStyle name="Обычный 6 2 8" xfId="0"/>
    <cellStyle name="Обычный 6 2 8 2" xfId="0"/>
    <cellStyle name="Обычный 6 2 8 2 2" xfId="0"/>
    <cellStyle name="Обычный 6 2 8 2 2 2" xfId="0"/>
    <cellStyle name="Обычный 6 2 8 2 2 2 2" xfId="0"/>
    <cellStyle name="Обычный 6 2 8 2 2 3" xfId="0"/>
    <cellStyle name="Обычный 6 2 8 2 3" xfId="0"/>
    <cellStyle name="Обычный 6 2 8 2 3 2" xfId="0"/>
    <cellStyle name="Обычный 6 2 8 2 3 2 2" xfId="0"/>
    <cellStyle name="Обычный 6 2 8 2 3 3" xfId="0"/>
    <cellStyle name="Обычный 6 2 8 2 4" xfId="0"/>
    <cellStyle name="Обычный 6 2 8 2 4 2" xfId="0"/>
    <cellStyle name="Обычный 6 2 8 2 5" xfId="0"/>
    <cellStyle name="Обычный 6 2 8 3" xfId="0"/>
    <cellStyle name="Обычный 6 2 8 3 2" xfId="0"/>
    <cellStyle name="Обычный 6 2 8 3 2 2" xfId="0"/>
    <cellStyle name="Обычный 6 2 8 3 3" xfId="0"/>
    <cellStyle name="Обычный 6 2 8 4" xfId="0"/>
    <cellStyle name="Обычный 6 2 8 4 2" xfId="0"/>
    <cellStyle name="Обычный 6 2 8 4 2 2" xfId="0"/>
    <cellStyle name="Обычный 6 2 8 4 3" xfId="0"/>
    <cellStyle name="Обычный 6 2 8 5" xfId="0"/>
    <cellStyle name="Обычный 6 2 8 5 2" xfId="0"/>
    <cellStyle name="Обычный 6 2 8 5 2 2" xfId="0"/>
    <cellStyle name="Обычный 6 2 8 5 3" xfId="0"/>
    <cellStyle name="Обычный 6 2 8 6" xfId="0"/>
    <cellStyle name="Обычный 6 2 8 6 2" xfId="0"/>
    <cellStyle name="Обычный 6 2 8 7" xfId="0"/>
    <cellStyle name="Обычный 6 2 9" xfId="0"/>
    <cellStyle name="Обычный 6 2 9 2" xfId="0"/>
    <cellStyle name="Обычный 6 2 9 2 2" xfId="0"/>
    <cellStyle name="Обычный 6 2 9 2 2 2" xfId="0"/>
    <cellStyle name="Обычный 6 2 9 2 3" xfId="0"/>
    <cellStyle name="Обычный 6 2 9 3" xfId="0"/>
    <cellStyle name="Обычный 6 2 9 3 2" xfId="0"/>
    <cellStyle name="Обычный 6 2 9 3 2 2" xfId="0"/>
    <cellStyle name="Обычный 6 2 9 3 3" xfId="0"/>
    <cellStyle name="Обычный 6 2 9 4" xfId="0"/>
    <cellStyle name="Обычный 6 2 9 4 2" xfId="0"/>
    <cellStyle name="Обычный 6 2 9 5" xfId="0"/>
    <cellStyle name="Обычный 6 20" xfId="0"/>
    <cellStyle name="Обычный 6 20 2" xfId="0"/>
    <cellStyle name="Обычный 6 20 3" xfId="0"/>
    <cellStyle name="Обычный 6 21" xfId="0"/>
    <cellStyle name="Обычный 6 21 2" xfId="0"/>
    <cellStyle name="Обычный 6 21 3" xfId="0"/>
    <cellStyle name="Обычный 6 22" xfId="0"/>
    <cellStyle name="Обычный 6 22 2" xfId="0"/>
    <cellStyle name="Обычный 6 22 3" xfId="0"/>
    <cellStyle name="Обычный 6 23" xfId="0"/>
    <cellStyle name="Обычный 6 23 2" xfId="0"/>
    <cellStyle name="Обычный 6 23 3" xfId="0"/>
    <cellStyle name="Обычный 6 24" xfId="0"/>
    <cellStyle name="Обычный 6 24 2" xfId="0"/>
    <cellStyle name="Обычный 6 24 3" xfId="0"/>
    <cellStyle name="Обычный 6 25" xfId="0"/>
    <cellStyle name="Обычный 6 25 2" xfId="0"/>
    <cellStyle name="Обычный 6 25 3" xfId="0"/>
    <cellStyle name="Обычный 6 26" xfId="0"/>
    <cellStyle name="Обычный 6 26 2" xfId="0"/>
    <cellStyle name="Обычный 6 26 3" xfId="0"/>
    <cellStyle name="Обычный 6 27" xfId="0"/>
    <cellStyle name="Обычный 6 27 2" xfId="0"/>
    <cellStyle name="Обычный 6 27 3" xfId="0"/>
    <cellStyle name="Обычный 6 28" xfId="0"/>
    <cellStyle name="Обычный 6 28 2" xfId="0"/>
    <cellStyle name="Обычный 6 28 3" xfId="0"/>
    <cellStyle name="Обычный 6 29" xfId="0"/>
    <cellStyle name="Обычный 6 29 2" xfId="0"/>
    <cellStyle name="Обычный 6 29 3" xfId="0"/>
    <cellStyle name="Обычный 6 3" xfId="0"/>
    <cellStyle name="Обычный 6 3 10" xfId="0"/>
    <cellStyle name="Обычный 6 3 10 2" xfId="0"/>
    <cellStyle name="Обычный 6 3 10 2 2" xfId="0"/>
    <cellStyle name="Обычный 6 3 10 3" xfId="0"/>
    <cellStyle name="Обычный 6 3 10 3 2" xfId="0"/>
    <cellStyle name="Обычный 6 3 10 4" xfId="0"/>
    <cellStyle name="Обычный 6 3 10 4 2" xfId="0"/>
    <cellStyle name="Обычный 6 3 10 5" xfId="0"/>
    <cellStyle name="Обычный 6 3 11" xfId="0"/>
    <cellStyle name="Обычный 6 3 11 2" xfId="0"/>
    <cellStyle name="Обычный 6 3 12" xfId="0"/>
    <cellStyle name="Обычный 6 3 12 2" xfId="0"/>
    <cellStyle name="Обычный 6 3 13" xfId="0"/>
    <cellStyle name="Обычный 6 3 13 2" xfId="0"/>
    <cellStyle name="Обычный 6 3 14" xfId="0"/>
    <cellStyle name="Обычный 6 3 2" xfId="0"/>
    <cellStyle name="Обычный 6 3 2 2" xfId="0"/>
    <cellStyle name="Обычный 6 3 2 2 2" xfId="0"/>
    <cellStyle name="Обычный 6 3 2 2 2 2" xfId="0"/>
    <cellStyle name="Обычный 6 3 2 2 2 2 2" xfId="0"/>
    <cellStyle name="Обычный 6 3 2 2 2 2 2 2" xfId="0"/>
    <cellStyle name="Обычный 6 3 2 2 2 2 2 2 2" xfId="0"/>
    <cellStyle name="Обычный 6 3 2 2 2 2 2 3" xfId="0"/>
    <cellStyle name="Обычный 6 3 2 2 2 2 3" xfId="0"/>
    <cellStyle name="Обычный 6 3 2 2 2 2 3 2" xfId="0"/>
    <cellStyle name="Обычный 6 3 2 2 2 2 3 2 2" xfId="0"/>
    <cellStyle name="Обычный 6 3 2 2 2 2 3 3" xfId="0"/>
    <cellStyle name="Обычный 6 3 2 2 2 2 4" xfId="0"/>
    <cellStyle name="Обычный 6 3 2 2 2 2 4 2" xfId="0"/>
    <cellStyle name="Обычный 6 3 2 2 2 2 5" xfId="0"/>
    <cellStyle name="Обычный 6 3 2 2 2 3" xfId="0"/>
    <cellStyle name="Обычный 6 3 2 2 2 3 2" xfId="0"/>
    <cellStyle name="Обычный 6 3 2 2 2 3 2 2" xfId="0"/>
    <cellStyle name="Обычный 6 3 2 2 2 3 3" xfId="0"/>
    <cellStyle name="Обычный 6 3 2 2 2 3 3 2" xfId="0"/>
    <cellStyle name="Обычный 6 3 2 2 2 3 4" xfId="0"/>
    <cellStyle name="Обычный 6 3 2 2 2 3 4 2" xfId="0"/>
    <cellStyle name="Обычный 6 3 2 2 2 3 5" xfId="0"/>
    <cellStyle name="Обычный 6 3 2 2 2 4" xfId="0"/>
    <cellStyle name="Обычный 6 3 2 2 2 4 2" xfId="0"/>
    <cellStyle name="Обычный 6 3 2 2 2 4 2 2" xfId="0"/>
    <cellStyle name="Обычный 6 3 2 2 2 4 3" xfId="0"/>
    <cellStyle name="Обычный 6 3 2 2 2 5" xfId="0"/>
    <cellStyle name="Обычный 6 3 2 2 2 5 2" xfId="0"/>
    <cellStyle name="Обычный 6 3 2 2 2 5 2 2" xfId="0"/>
    <cellStyle name="Обычный 6 3 2 2 2 5 3" xfId="0"/>
    <cellStyle name="Обычный 6 3 2 2 2 6" xfId="0"/>
    <cellStyle name="Обычный 6 3 2 2 2 6 2" xfId="0"/>
    <cellStyle name="Обычный 6 3 2 2 2 7" xfId="0"/>
    <cellStyle name="Обычный 6 3 2 2 2_Без баланса" xfId="0"/>
    <cellStyle name="Обычный 6 3 2 2 3" xfId="0"/>
    <cellStyle name="Обычный 6 3 2 2 3 2" xfId="0"/>
    <cellStyle name="Обычный 6 3 2 2 3 2 2" xfId="0"/>
    <cellStyle name="Обычный 6 3 2 2 3 2 2 2" xfId="0"/>
    <cellStyle name="Обычный 6 3 2 2 3 2 3" xfId="0"/>
    <cellStyle name="Обычный 6 3 2 2 3 2 3 2" xfId="0"/>
    <cellStyle name="Обычный 6 3 2 2 3 2 4" xfId="0"/>
    <cellStyle name="Обычный 6 3 2 2 3 2 4 2" xfId="0"/>
    <cellStyle name="Обычный 6 3 2 2 3 2 5" xfId="0"/>
    <cellStyle name="Обычный 6 3 2 2 3 3" xfId="0"/>
    <cellStyle name="Обычный 6 3 2 2 3 3 2" xfId="0"/>
    <cellStyle name="Обычный 6 3 2 2 3 3 2 2" xfId="0"/>
    <cellStyle name="Обычный 6 3 2 2 3 3 3" xfId="0"/>
    <cellStyle name="Обычный 6 3 2 2 3 4" xfId="0"/>
    <cellStyle name="Обычный 6 3 2 2 3 4 2" xfId="0"/>
    <cellStyle name="Обычный 6 3 2 2 3 5" xfId="0"/>
    <cellStyle name="Обычный 6 3 2 2 3 5 2" xfId="0"/>
    <cellStyle name="Обычный 6 3 2 2 3 6" xfId="0"/>
    <cellStyle name="Обычный 6 3 2 2 4" xfId="0"/>
    <cellStyle name="Обычный 6 3 2 2 4 2" xfId="0"/>
    <cellStyle name="Обычный 6 3 2 2 4 2 2" xfId="0"/>
    <cellStyle name="Обычный 6 3 2 2 4 3" xfId="0"/>
    <cellStyle name="Обычный 6 3 2 2 4 3 2" xfId="0"/>
    <cellStyle name="Обычный 6 3 2 2 4 4" xfId="0"/>
    <cellStyle name="Обычный 6 3 2 2 4 4 2" xfId="0"/>
    <cellStyle name="Обычный 6 3 2 2 4 5" xfId="0"/>
    <cellStyle name="Обычный 6 3 2 2 5" xfId="0"/>
    <cellStyle name="Обычный 6 3 2 2 5 2" xfId="0"/>
    <cellStyle name="Обычный 6 3 2 2 5 2 2" xfId="0"/>
    <cellStyle name="Обычный 6 3 2 2 5 3" xfId="0"/>
    <cellStyle name="Обычный 6 3 2 2 6" xfId="0"/>
    <cellStyle name="Обычный 6 3 2 2 6 2" xfId="0"/>
    <cellStyle name="Обычный 6 3 2 2 6 2 2" xfId="0"/>
    <cellStyle name="Обычный 6 3 2 2 6 3" xfId="0"/>
    <cellStyle name="Обычный 6 3 2 2 7" xfId="0"/>
    <cellStyle name="Обычный 6 3 2 2 7 2" xfId="0"/>
    <cellStyle name="Обычный 6 3 2 2 8" xfId="0"/>
    <cellStyle name="Обычный 6 3 2 2_Без баланса" xfId="0"/>
    <cellStyle name="Обычный 6 3 2 3" xfId="0"/>
    <cellStyle name="Обычный 6 3 2 3 2" xfId="0"/>
    <cellStyle name="Обычный 6 3 2 3 2 2" xfId="0"/>
    <cellStyle name="Обычный 6 3 2 3 2 2 2" xfId="0"/>
    <cellStyle name="Обычный 6 3 2 3 2 2 2 2" xfId="0"/>
    <cellStyle name="Обычный 6 3 2 3 2 2 3" xfId="0"/>
    <cellStyle name="Обычный 6 3 2 3 2 3" xfId="0"/>
    <cellStyle name="Обычный 6 3 2 3 2 3 2" xfId="0"/>
    <cellStyle name="Обычный 6 3 2 3 2 3 2 2" xfId="0"/>
    <cellStyle name="Обычный 6 3 2 3 2 3 3" xfId="0"/>
    <cellStyle name="Обычный 6 3 2 3 2 4" xfId="0"/>
    <cellStyle name="Обычный 6 3 2 3 2 4 2" xfId="0"/>
    <cellStyle name="Обычный 6 3 2 3 2 5" xfId="0"/>
    <cellStyle name="Обычный 6 3 2 3 3" xfId="0"/>
    <cellStyle name="Обычный 6 3 2 3 3 2" xfId="0"/>
    <cellStyle name="Обычный 6 3 2 3 3 2 2" xfId="0"/>
    <cellStyle name="Обычный 6 3 2 3 3 3" xfId="0"/>
    <cellStyle name="Обычный 6 3 2 3 3 3 2" xfId="0"/>
    <cellStyle name="Обычный 6 3 2 3 3 4" xfId="0"/>
    <cellStyle name="Обычный 6 3 2 3 3 4 2" xfId="0"/>
    <cellStyle name="Обычный 6 3 2 3 3 5" xfId="0"/>
    <cellStyle name="Обычный 6 3 2 3 4" xfId="0"/>
    <cellStyle name="Обычный 6 3 2 3 4 2" xfId="0"/>
    <cellStyle name="Обычный 6 3 2 3 4 2 2" xfId="0"/>
    <cellStyle name="Обычный 6 3 2 3 4 3" xfId="0"/>
    <cellStyle name="Обычный 6 3 2 3 5" xfId="0"/>
    <cellStyle name="Обычный 6 3 2 3 5 2" xfId="0"/>
    <cellStyle name="Обычный 6 3 2 3 5 2 2" xfId="0"/>
    <cellStyle name="Обычный 6 3 2 3 5 3" xfId="0"/>
    <cellStyle name="Обычный 6 3 2 3 6" xfId="0"/>
    <cellStyle name="Обычный 6 3 2 3 6 2" xfId="0"/>
    <cellStyle name="Обычный 6 3 2 3 7" xfId="0"/>
    <cellStyle name="Обычный 6 3 2 3_Без баланса" xfId="0"/>
    <cellStyle name="Обычный 6 3 2 4" xfId="0"/>
    <cellStyle name="Обычный 6 3 2 4 2" xfId="0"/>
    <cellStyle name="Обычный 6 3 2 4 2 2" xfId="0"/>
    <cellStyle name="Обычный 6 3 2 4 2 2 2" xfId="0"/>
    <cellStyle name="Обычный 6 3 2 4 2 3" xfId="0"/>
    <cellStyle name="Обычный 6 3 2 4 2 3 2" xfId="0"/>
    <cellStyle name="Обычный 6 3 2 4 2 4" xfId="0"/>
    <cellStyle name="Обычный 6 3 2 4 2 4 2" xfId="0"/>
    <cellStyle name="Обычный 6 3 2 4 2 5" xfId="0"/>
    <cellStyle name="Обычный 6 3 2 4 3" xfId="0"/>
    <cellStyle name="Обычный 6 3 2 4 3 2" xfId="0"/>
    <cellStyle name="Обычный 6 3 2 4 3 2 2" xfId="0"/>
    <cellStyle name="Обычный 6 3 2 4 3 3" xfId="0"/>
    <cellStyle name="Обычный 6 3 2 4 4" xfId="0"/>
    <cellStyle name="Обычный 6 3 2 4 4 2" xfId="0"/>
    <cellStyle name="Обычный 6 3 2 4 5" xfId="0"/>
    <cellStyle name="Обычный 6 3 2 4 5 2" xfId="0"/>
    <cellStyle name="Обычный 6 3 2 4 6" xfId="0"/>
    <cellStyle name="Обычный 6 3 2 5" xfId="0"/>
    <cellStyle name="Обычный 6 3 2 5 2" xfId="0"/>
    <cellStyle name="Обычный 6 3 2 5 2 2" xfId="0"/>
    <cellStyle name="Обычный 6 3 2 5 3" xfId="0"/>
    <cellStyle name="Обычный 6 3 2 5 3 2" xfId="0"/>
    <cellStyle name="Обычный 6 3 2 5 4" xfId="0"/>
    <cellStyle name="Обычный 6 3 2 5 4 2" xfId="0"/>
    <cellStyle name="Обычный 6 3 2 5 5" xfId="0"/>
    <cellStyle name="Обычный 6 3 2 6" xfId="0"/>
    <cellStyle name="Обычный 6 3 2 6 2" xfId="0"/>
    <cellStyle name="Обычный 6 3 2 6 2 2" xfId="0"/>
    <cellStyle name="Обычный 6 3 2 6 3" xfId="0"/>
    <cellStyle name="Обычный 6 3 2 7" xfId="0"/>
    <cellStyle name="Обычный 6 3 2 7 2" xfId="0"/>
    <cellStyle name="Обычный 6 3 2 8" xfId="0"/>
    <cellStyle name="Обычный 6 3 2 8 2" xfId="0"/>
    <cellStyle name="Обычный 6 3 2 9" xfId="0"/>
    <cellStyle name="Обычный 6 3 2_Без баланса" xfId="0"/>
    <cellStyle name="Обычный 6 3 3" xfId="0"/>
    <cellStyle name="Обычный 6 3 3 2" xfId="0"/>
    <cellStyle name="Обычный 6 3 3 2 2" xfId="0"/>
    <cellStyle name="Обычный 6 3 3 2 2 2" xfId="0"/>
    <cellStyle name="Обычный 6 3 3 2 2 2 2" xfId="0"/>
    <cellStyle name="Обычный 6 3 3 2 2 2 2 2" xfId="0"/>
    <cellStyle name="Обычный 6 3 3 2 2 2 2 2 2" xfId="0"/>
    <cellStyle name="Обычный 6 3 3 2 2 2 2 3" xfId="0"/>
    <cellStyle name="Обычный 6 3 3 2 2 2 3" xfId="0"/>
    <cellStyle name="Обычный 6 3 3 2 2 2 3 2" xfId="0"/>
    <cellStyle name="Обычный 6 3 3 2 2 2 3 2 2" xfId="0"/>
    <cellStyle name="Обычный 6 3 3 2 2 2 3 3" xfId="0"/>
    <cellStyle name="Обычный 6 3 3 2 2 2 4" xfId="0"/>
    <cellStyle name="Обычный 6 3 3 2 2 2 4 2" xfId="0"/>
    <cellStyle name="Обычный 6 3 3 2 2 2 5" xfId="0"/>
    <cellStyle name="Обычный 6 3 3 2 2 3" xfId="0"/>
    <cellStyle name="Обычный 6 3 3 2 2 3 2" xfId="0"/>
    <cellStyle name="Обычный 6 3 3 2 2 3 2 2" xfId="0"/>
    <cellStyle name="Обычный 6 3 3 2 2 3 3" xfId="0"/>
    <cellStyle name="Обычный 6 3 3 2 2 4" xfId="0"/>
    <cellStyle name="Обычный 6 3 3 2 2 4 2" xfId="0"/>
    <cellStyle name="Обычный 6 3 3 2 2 4 2 2" xfId="0"/>
    <cellStyle name="Обычный 6 3 3 2 2 4 3" xfId="0"/>
    <cellStyle name="Обычный 6 3 3 2 2 5" xfId="0"/>
    <cellStyle name="Обычный 6 3 3 2 2 5 2" xfId="0"/>
    <cellStyle name="Обычный 6 3 3 2 2 5 2 2" xfId="0"/>
    <cellStyle name="Обычный 6 3 3 2 2 5 3" xfId="0"/>
    <cellStyle name="Обычный 6 3 3 2 2 6" xfId="0"/>
    <cellStyle name="Обычный 6 3 3 2 2 6 2" xfId="0"/>
    <cellStyle name="Обычный 6 3 3 2 2 7" xfId="0"/>
    <cellStyle name="Обычный 6 3 3 2 3" xfId="0"/>
    <cellStyle name="Обычный 6 3 3 2 3 2" xfId="0"/>
    <cellStyle name="Обычный 6 3 3 2 3 2 2" xfId="0"/>
    <cellStyle name="Обычный 6 3 3 2 3 2 2 2" xfId="0"/>
    <cellStyle name="Обычный 6 3 3 2 3 2 3" xfId="0"/>
    <cellStyle name="Обычный 6 3 3 2 3 3" xfId="0"/>
    <cellStyle name="Обычный 6 3 3 2 3 3 2" xfId="0"/>
    <cellStyle name="Обычный 6 3 3 2 3 3 2 2" xfId="0"/>
    <cellStyle name="Обычный 6 3 3 2 3 3 3" xfId="0"/>
    <cellStyle name="Обычный 6 3 3 2 3 4" xfId="0"/>
    <cellStyle name="Обычный 6 3 3 2 3 4 2" xfId="0"/>
    <cellStyle name="Обычный 6 3 3 2 3 5" xfId="0"/>
    <cellStyle name="Обычный 6 3 3 2 4" xfId="0"/>
    <cellStyle name="Обычный 6 3 3 2 4 2" xfId="0"/>
    <cellStyle name="Обычный 6 3 3 2 4 2 2" xfId="0"/>
    <cellStyle name="Обычный 6 3 3 2 4 3" xfId="0"/>
    <cellStyle name="Обычный 6 3 3 2 5" xfId="0"/>
    <cellStyle name="Обычный 6 3 3 2 5 2" xfId="0"/>
    <cellStyle name="Обычный 6 3 3 2 5 2 2" xfId="0"/>
    <cellStyle name="Обычный 6 3 3 2 5 3" xfId="0"/>
    <cellStyle name="Обычный 6 3 3 2 6" xfId="0"/>
    <cellStyle name="Обычный 6 3 3 2 6 2" xfId="0"/>
    <cellStyle name="Обычный 6 3 3 2 6 2 2" xfId="0"/>
    <cellStyle name="Обычный 6 3 3 2 6 3" xfId="0"/>
    <cellStyle name="Обычный 6 3 3 2 7" xfId="0"/>
    <cellStyle name="Обычный 6 3 3 2 7 2" xfId="0"/>
    <cellStyle name="Обычный 6 3 3 2 8" xfId="0"/>
    <cellStyle name="Обычный 6 3 3 2_Без баланса" xfId="0"/>
    <cellStyle name="Обычный 6 3 3 3" xfId="0"/>
    <cellStyle name="Обычный 6 3 3 3 2" xfId="0"/>
    <cellStyle name="Обычный 6 3 3 3 2 2" xfId="0"/>
    <cellStyle name="Обычный 6 3 3 3 2 2 2" xfId="0"/>
    <cellStyle name="Обычный 6 3 3 3 2 2 2 2" xfId="0"/>
    <cellStyle name="Обычный 6 3 3 3 2 2 3" xfId="0"/>
    <cellStyle name="Обычный 6 3 3 3 2 3" xfId="0"/>
    <cellStyle name="Обычный 6 3 3 3 2 3 2" xfId="0"/>
    <cellStyle name="Обычный 6 3 3 3 2 3 2 2" xfId="0"/>
    <cellStyle name="Обычный 6 3 3 3 2 3 3" xfId="0"/>
    <cellStyle name="Обычный 6 3 3 3 2 4" xfId="0"/>
    <cellStyle name="Обычный 6 3 3 3 2 4 2" xfId="0"/>
    <cellStyle name="Обычный 6 3 3 3 2 5" xfId="0"/>
    <cellStyle name="Обычный 6 3 3 3 3" xfId="0"/>
    <cellStyle name="Обычный 6 3 3 3 3 2" xfId="0"/>
    <cellStyle name="Обычный 6 3 3 3 3 2 2" xfId="0"/>
    <cellStyle name="Обычный 6 3 3 3 3 3" xfId="0"/>
    <cellStyle name="Обычный 6 3 3 3 4" xfId="0"/>
    <cellStyle name="Обычный 6 3 3 3 4 2" xfId="0"/>
    <cellStyle name="Обычный 6 3 3 3 4 2 2" xfId="0"/>
    <cellStyle name="Обычный 6 3 3 3 4 3" xfId="0"/>
    <cellStyle name="Обычный 6 3 3 3 5" xfId="0"/>
    <cellStyle name="Обычный 6 3 3 3 5 2" xfId="0"/>
    <cellStyle name="Обычный 6 3 3 3 5 2 2" xfId="0"/>
    <cellStyle name="Обычный 6 3 3 3 5 3" xfId="0"/>
    <cellStyle name="Обычный 6 3 3 3 6" xfId="0"/>
    <cellStyle name="Обычный 6 3 3 3 6 2" xfId="0"/>
    <cellStyle name="Обычный 6 3 3 3 7" xfId="0"/>
    <cellStyle name="Обычный 6 3 3 4" xfId="0"/>
    <cellStyle name="Обычный 6 3 3 4 2" xfId="0"/>
    <cellStyle name="Обычный 6 3 3 4 2 2" xfId="0"/>
    <cellStyle name="Обычный 6 3 3 4 2 2 2" xfId="0"/>
    <cellStyle name="Обычный 6 3 3 4 2 3" xfId="0"/>
    <cellStyle name="Обычный 6 3 3 4 3" xfId="0"/>
    <cellStyle name="Обычный 6 3 3 4 3 2" xfId="0"/>
    <cellStyle name="Обычный 6 3 3 4 3 2 2" xfId="0"/>
    <cellStyle name="Обычный 6 3 3 4 3 3" xfId="0"/>
    <cellStyle name="Обычный 6 3 3 4 4" xfId="0"/>
    <cellStyle name="Обычный 6 3 3 4 4 2" xfId="0"/>
    <cellStyle name="Обычный 6 3 3 4 5" xfId="0"/>
    <cellStyle name="Обычный 6 3 3 5" xfId="0"/>
    <cellStyle name="Обычный 6 3 3 5 2" xfId="0"/>
    <cellStyle name="Обычный 6 3 3 6" xfId="0"/>
    <cellStyle name="Обычный 6 3 3 6 2" xfId="0"/>
    <cellStyle name="Обычный 6 3 3 6 2 2" xfId="0"/>
    <cellStyle name="Обычный 6 3 3 6 3" xfId="0"/>
    <cellStyle name="Обычный 6 3 3 7" xfId="0"/>
    <cellStyle name="Обычный 6 3 3 7 2" xfId="0"/>
    <cellStyle name="Обычный 6 3 3 8" xfId="0"/>
    <cellStyle name="Обычный 6 3 3_Без баланса" xfId="0"/>
    <cellStyle name="Обычный 6 3 4" xfId="0"/>
    <cellStyle name="Обычный 6 3 4 2" xfId="0"/>
    <cellStyle name="Обычный 6 3 4 2 2" xfId="0"/>
    <cellStyle name="Обычный 6 3 4 2 2 2" xfId="0"/>
    <cellStyle name="Обычный 6 3 4 2 2 2 2" xfId="0"/>
    <cellStyle name="Обычный 6 3 4 2 2 2 2 2" xfId="0"/>
    <cellStyle name="Обычный 6 3 4 2 2 2 3" xfId="0"/>
    <cellStyle name="Обычный 6 3 4 2 2 3" xfId="0"/>
    <cellStyle name="Обычный 6 3 4 2 2 3 2" xfId="0"/>
    <cellStyle name="Обычный 6 3 4 2 2 3 2 2" xfId="0"/>
    <cellStyle name="Обычный 6 3 4 2 2 3 3" xfId="0"/>
    <cellStyle name="Обычный 6 3 4 2 2 4" xfId="0"/>
    <cellStyle name="Обычный 6 3 4 2 2 4 2" xfId="0"/>
    <cellStyle name="Обычный 6 3 4 2 2 5" xfId="0"/>
    <cellStyle name="Обычный 6 3 4 2 3" xfId="0"/>
    <cellStyle name="Обычный 6 3 4 2 3 2" xfId="0"/>
    <cellStyle name="Обычный 6 3 4 2 3 2 2" xfId="0"/>
    <cellStyle name="Обычный 6 3 4 2 3 3" xfId="0"/>
    <cellStyle name="Обычный 6 3 4 2 3 3 2" xfId="0"/>
    <cellStyle name="Обычный 6 3 4 2 3 4" xfId="0"/>
    <cellStyle name="Обычный 6 3 4 2 3 4 2" xfId="0"/>
    <cellStyle name="Обычный 6 3 4 2 3 5" xfId="0"/>
    <cellStyle name="Обычный 6 3 4 2 4" xfId="0"/>
    <cellStyle name="Обычный 6 3 4 2 4 2" xfId="0"/>
    <cellStyle name="Обычный 6 3 4 2 4 2 2" xfId="0"/>
    <cellStyle name="Обычный 6 3 4 2 4 3" xfId="0"/>
    <cellStyle name="Обычный 6 3 4 2 5" xfId="0"/>
    <cellStyle name="Обычный 6 3 4 2 5 2" xfId="0"/>
    <cellStyle name="Обычный 6 3 4 2 5 2 2" xfId="0"/>
    <cellStyle name="Обычный 6 3 4 2 5 3" xfId="0"/>
    <cellStyle name="Обычный 6 3 4 2 6" xfId="0"/>
    <cellStyle name="Обычный 6 3 4 2 6 2" xfId="0"/>
    <cellStyle name="Обычный 6 3 4 2 7" xfId="0"/>
    <cellStyle name="Обычный 6 3 4 2_Без баланса" xfId="0"/>
    <cellStyle name="Обычный 6 3 4 3" xfId="0"/>
    <cellStyle name="Обычный 6 3 4 3 2" xfId="0"/>
    <cellStyle name="Обычный 6 3 4 3 2 2" xfId="0"/>
    <cellStyle name="Обычный 6 3 4 3 2 2 2" xfId="0"/>
    <cellStyle name="Обычный 6 3 4 3 2 3" xfId="0"/>
    <cellStyle name="Обычный 6 3 4 3 3" xfId="0"/>
    <cellStyle name="Обычный 6 3 4 3 3 2" xfId="0"/>
    <cellStyle name="Обычный 6 3 4 3 3 2 2" xfId="0"/>
    <cellStyle name="Обычный 6 3 4 3 3 3" xfId="0"/>
    <cellStyle name="Обычный 6 3 4 3 4" xfId="0"/>
    <cellStyle name="Обычный 6 3 4 3 4 2" xfId="0"/>
    <cellStyle name="Обычный 6 3 4 3 5" xfId="0"/>
    <cellStyle name="Обычный 6 3 4 4" xfId="0"/>
    <cellStyle name="Обычный 6 3 4 4 2" xfId="0"/>
    <cellStyle name="Обычный 6 3 4 4 2 2" xfId="0"/>
    <cellStyle name="Обычный 6 3 4 4 3" xfId="0"/>
    <cellStyle name="Обычный 6 3 4 4 3 2" xfId="0"/>
    <cellStyle name="Обычный 6 3 4 4 4" xfId="0"/>
    <cellStyle name="Обычный 6 3 4 4 4 2" xfId="0"/>
    <cellStyle name="Обычный 6 3 4 4 5" xfId="0"/>
    <cellStyle name="Обычный 6 3 4 5" xfId="0"/>
    <cellStyle name="Обычный 6 3 4 5 2" xfId="0"/>
    <cellStyle name="Обычный 6 3 4 5 2 2" xfId="0"/>
    <cellStyle name="Обычный 6 3 4 5 3" xfId="0"/>
    <cellStyle name="Обычный 6 3 4 6" xfId="0"/>
    <cellStyle name="Обычный 6 3 4 6 2" xfId="0"/>
    <cellStyle name="Обычный 6 3 4 7" xfId="0"/>
    <cellStyle name="Обычный 6 3 4 7 2" xfId="0"/>
    <cellStyle name="Обычный 6 3 4 8" xfId="0"/>
    <cellStyle name="Обычный 6 3 4_Без баланса" xfId="0"/>
    <cellStyle name="Обычный 6 3 5" xfId="0"/>
    <cellStyle name="Обычный 6 3 5 10" xfId="0"/>
    <cellStyle name="Обычный 6 3 5 2" xfId="0"/>
    <cellStyle name="Обычный 6 3 5 2 2" xfId="0"/>
    <cellStyle name="Обычный 6 3 5 2 2 2" xfId="0"/>
    <cellStyle name="Обычный 6 3 5 2 2 2 2" xfId="0"/>
    <cellStyle name="Обычный 6 3 5 2 2 2 2 2" xfId="0"/>
    <cellStyle name="Обычный 6 3 5 2 2 2 3" xfId="0"/>
    <cellStyle name="Обычный 6 3 5 2 2 3" xfId="0"/>
    <cellStyle name="Обычный 6 3 5 2 2 3 2" xfId="0"/>
    <cellStyle name="Обычный 6 3 5 2 2 3 2 2" xfId="0"/>
    <cellStyle name="Обычный 6 3 5 2 2 3 3" xfId="0"/>
    <cellStyle name="Обычный 6 3 5 2 2 4" xfId="0"/>
    <cellStyle name="Обычный 6 3 5 2 2 4 2" xfId="0"/>
    <cellStyle name="Обычный 6 3 5 2 2 5" xfId="0"/>
    <cellStyle name="Обычный 6 3 5 2 3" xfId="0"/>
    <cellStyle name="Обычный 6 3 5 2 3 2" xfId="0"/>
    <cellStyle name="Обычный 6 3 5 2 3 2 2" xfId="0"/>
    <cellStyle name="Обычный 6 3 5 2 3 3" xfId="0"/>
    <cellStyle name="Обычный 6 3 5 2 4" xfId="0"/>
    <cellStyle name="Обычный 6 3 5 2 4 2" xfId="0"/>
    <cellStyle name="Обычный 6 3 5 2 4 2 2" xfId="0"/>
    <cellStyle name="Обычный 6 3 5 2 4 3" xfId="0"/>
    <cellStyle name="Обычный 6 3 5 2 5" xfId="0"/>
    <cellStyle name="Обычный 6 3 5 2 5 2" xfId="0"/>
    <cellStyle name="Обычный 6 3 5 2 5 2 2" xfId="0"/>
    <cellStyle name="Обычный 6 3 5 2 5 3" xfId="0"/>
    <cellStyle name="Обычный 6 3 5 2 6" xfId="0"/>
    <cellStyle name="Обычный 6 3 5 2 6 2" xfId="0"/>
    <cellStyle name="Обычный 6 3 5 2 7" xfId="0"/>
    <cellStyle name="Обычный 6 3 5 2_Без баланса" xfId="0"/>
    <cellStyle name="Обычный 6 3 5 3" xfId="0"/>
    <cellStyle name="Обычный 6 3 5 3 2" xfId="0"/>
    <cellStyle name="Обычный 6 3 5 3 2 2" xfId="0"/>
    <cellStyle name="Обычный 6 3 5 3 2 2 2" xfId="0"/>
    <cellStyle name="Обычный 6 3 5 3 2 3" xfId="0"/>
    <cellStyle name="Обычный 6 3 5 3 3" xfId="0"/>
    <cellStyle name="Обычный 6 3 5 3 3 2" xfId="0"/>
    <cellStyle name="Обычный 6 3 5 3 3 2 2" xfId="0"/>
    <cellStyle name="Обычный 6 3 5 3 3 3" xfId="0"/>
    <cellStyle name="Обычный 6 3 5 3 4" xfId="0"/>
    <cellStyle name="Обычный 6 3 5 3 4 2" xfId="0"/>
    <cellStyle name="Обычный 6 3 5 3 5" xfId="0"/>
    <cellStyle name="Обычный 6 3 5 4" xfId="0"/>
    <cellStyle name="Обычный 6 3 5 4 2" xfId="0"/>
    <cellStyle name="Обычный 6 3 5 4 2 2" xfId="0"/>
    <cellStyle name="Обычный 6 3 5 4 3" xfId="0"/>
    <cellStyle name="Обычный 6 3 5 4 3 2" xfId="0"/>
    <cellStyle name="Обычный 6 3 5 4 4" xfId="0"/>
    <cellStyle name="Обычный 6 3 5 4 4 2" xfId="0"/>
    <cellStyle name="Обычный 6 3 5 4 5" xfId="0"/>
    <cellStyle name="Обычный 6 3 5 5" xfId="0"/>
    <cellStyle name="Обычный 6 3 5 5 2" xfId="0"/>
    <cellStyle name="Обычный 6 3 5 5 2 2" xfId="0"/>
    <cellStyle name="Обычный 6 3 5 5 3" xfId="0"/>
    <cellStyle name="Обычный 6 3 5 5 3 2" xfId="0"/>
    <cellStyle name="Обычный 6 3 5 5 4" xfId="0"/>
    <cellStyle name="Обычный 6 3 5 5 4 2" xfId="0"/>
    <cellStyle name="Обычный 6 3 5 5 5" xfId="0"/>
    <cellStyle name="Обычный 6 3 5 6" xfId="0"/>
    <cellStyle name="Обычный 6 3 5 6 2" xfId="0"/>
    <cellStyle name="Обычный 6 3 5 6 2 2" xfId="0"/>
    <cellStyle name="Обычный 6 3 5 6 3" xfId="0"/>
    <cellStyle name="Обычный 6 3 5 6 3 2" xfId="0"/>
    <cellStyle name="Обычный 6 3 5 6 4" xfId="0"/>
    <cellStyle name="Обычный 6 3 5 6 4 2" xfId="0"/>
    <cellStyle name="Обычный 6 3 5 6 5" xfId="0"/>
    <cellStyle name="Обычный 6 3 5 7" xfId="0"/>
    <cellStyle name="Обычный 6 3 5 7 2" xfId="0"/>
    <cellStyle name="Обычный 6 3 5 8" xfId="0"/>
    <cellStyle name="Обычный 6 3 5 8 2" xfId="0"/>
    <cellStyle name="Обычный 6 3 5 9" xfId="0"/>
    <cellStyle name="Обычный 6 3 5 9 2" xfId="0"/>
    <cellStyle name="Обычный 6 3 5_Без баланса" xfId="0"/>
    <cellStyle name="Обычный 6 3 6" xfId="0"/>
    <cellStyle name="Обычный 6 3 6 2" xfId="0"/>
    <cellStyle name="Обычный 6 3 6 2 2" xfId="0"/>
    <cellStyle name="Обычный 6 3 6 2 2 2" xfId="0"/>
    <cellStyle name="Обычный 6 3 6 2 2 2 2" xfId="0"/>
    <cellStyle name="Обычный 6 3 6 2 2 3" xfId="0"/>
    <cellStyle name="Обычный 6 3 6 2 3" xfId="0"/>
    <cellStyle name="Обычный 6 3 6 2 3 2" xfId="0"/>
    <cellStyle name="Обычный 6 3 6 2 3 2 2" xfId="0"/>
    <cellStyle name="Обычный 6 3 6 2 3 3" xfId="0"/>
    <cellStyle name="Обычный 6 3 6 2 4" xfId="0"/>
    <cellStyle name="Обычный 6 3 6 2 4 2" xfId="0"/>
    <cellStyle name="Обычный 6 3 6 2 5" xfId="0"/>
    <cellStyle name="Обычный 6 3 6 3" xfId="0"/>
    <cellStyle name="Обычный 6 3 6 3 2" xfId="0"/>
    <cellStyle name="Обычный 6 3 6 3 2 2" xfId="0"/>
    <cellStyle name="Обычный 6 3 6 3 3" xfId="0"/>
    <cellStyle name="Обычный 6 3 6 3 3 2" xfId="0"/>
    <cellStyle name="Обычный 6 3 6 3 4" xfId="0"/>
    <cellStyle name="Обычный 6 3 6 3 4 2" xfId="0"/>
    <cellStyle name="Обычный 6 3 6 3 5" xfId="0"/>
    <cellStyle name="Обычный 6 3 6 4" xfId="0"/>
    <cellStyle name="Обычный 6 3 6 4 2" xfId="0"/>
    <cellStyle name="Обычный 6 3 6 4 2 2" xfId="0"/>
    <cellStyle name="Обычный 6 3 6 4 3" xfId="0"/>
    <cellStyle name="Обычный 6 3 6 5" xfId="0"/>
    <cellStyle name="Обычный 6 3 6 5 2" xfId="0"/>
    <cellStyle name="Обычный 6 3 6 6" xfId="0"/>
    <cellStyle name="Обычный 6 3 6 6 2" xfId="0"/>
    <cellStyle name="Обычный 6 3 6 7" xfId="0"/>
    <cellStyle name="Обычный 6 3 6_Без баланса" xfId="0"/>
    <cellStyle name="Обычный 6 3 7" xfId="0"/>
    <cellStyle name="Обычный 6 3 7 2" xfId="0"/>
    <cellStyle name="Обычный 6 3 7 2 2" xfId="0"/>
    <cellStyle name="Обычный 6 3 7 2 2 2" xfId="0"/>
    <cellStyle name="Обычный 6 3 7 2 3" xfId="0"/>
    <cellStyle name="Обычный 6 3 7 2 3 2" xfId="0"/>
    <cellStyle name="Обычный 6 3 7 2 4" xfId="0"/>
    <cellStyle name="Обычный 6 3 7 2 4 2" xfId="0"/>
    <cellStyle name="Обычный 6 3 7 2 5" xfId="0"/>
    <cellStyle name="Обычный 6 3 7 3" xfId="0"/>
    <cellStyle name="Обычный 6 3 7 3 2" xfId="0"/>
    <cellStyle name="Обычный 6 3 7 3 2 2" xfId="0"/>
    <cellStyle name="Обычный 6 3 7 3 3" xfId="0"/>
    <cellStyle name="Обычный 6 3 7 3 3 2" xfId="0"/>
    <cellStyle name="Обычный 6 3 7 3 4" xfId="0"/>
    <cellStyle name="Обычный 6 3 7 3 4 2" xfId="0"/>
    <cellStyle name="Обычный 6 3 7 3 5" xfId="0"/>
    <cellStyle name="Обычный 6 3 7 4" xfId="0"/>
    <cellStyle name="Обычный 6 3 7 4 2" xfId="0"/>
    <cellStyle name="Обычный 6 3 7 5" xfId="0"/>
    <cellStyle name="Обычный 6 3 7 5 2" xfId="0"/>
    <cellStyle name="Обычный 6 3 7 6" xfId="0"/>
    <cellStyle name="Обычный 6 3 7 6 2" xfId="0"/>
    <cellStyle name="Обычный 6 3 7 7" xfId="0"/>
    <cellStyle name="Обычный 6 3 7_Без баланса" xfId="0"/>
    <cellStyle name="Обычный 6 3 8" xfId="0"/>
    <cellStyle name="Обычный 6 3 8 2" xfId="0"/>
    <cellStyle name="Обычный 6 3 8 2 2" xfId="0"/>
    <cellStyle name="Обычный 6 3 8 2 2 2" xfId="0"/>
    <cellStyle name="Обычный 6 3 8 2 3" xfId="0"/>
    <cellStyle name="Обычный 6 3 8 2 3 2" xfId="0"/>
    <cellStyle name="Обычный 6 3 8 2 4" xfId="0"/>
    <cellStyle name="Обычный 6 3 8 2 4 2" xfId="0"/>
    <cellStyle name="Обычный 6 3 8 2 5" xfId="0"/>
    <cellStyle name="Обычный 6 3 8 3" xfId="0"/>
    <cellStyle name="Обычный 6 3 8 3 2" xfId="0"/>
    <cellStyle name="Обычный 6 3 8 4" xfId="0"/>
    <cellStyle name="Обычный 6 3 8 4 2" xfId="0"/>
    <cellStyle name="Обычный 6 3 8 5" xfId="0"/>
    <cellStyle name="Обычный 6 3 8 5 2" xfId="0"/>
    <cellStyle name="Обычный 6 3 8 6" xfId="0"/>
    <cellStyle name="Обычный 6 3 8_Без баланса" xfId="0"/>
    <cellStyle name="Обычный 6 3 9" xfId="0"/>
    <cellStyle name="Обычный 6 3 9 2" xfId="0"/>
    <cellStyle name="Обычный 6 3 9 2 2" xfId="0"/>
    <cellStyle name="Обычный 6 3 9 3" xfId="0"/>
    <cellStyle name="Обычный 6 3 9 3 2" xfId="0"/>
    <cellStyle name="Обычный 6 3 9 4" xfId="0"/>
    <cellStyle name="Обычный 6 3 9 4 2" xfId="0"/>
    <cellStyle name="Обычный 6 3 9 5" xfId="0"/>
    <cellStyle name="Обычный 6 30" xfId="0"/>
    <cellStyle name="Обычный 6 30 2" xfId="0"/>
    <cellStyle name="Обычный 6 30 3" xfId="0"/>
    <cellStyle name="Обычный 6 31" xfId="0"/>
    <cellStyle name="Обычный 6 31 2" xfId="0"/>
    <cellStyle name="Обычный 6 31 3" xfId="0"/>
    <cellStyle name="Обычный 6 32" xfId="0"/>
    <cellStyle name="Обычный 6 32 2" xfId="0"/>
    <cellStyle name="Обычный 6 32 3" xfId="0"/>
    <cellStyle name="Обычный 6 33" xfId="0"/>
    <cellStyle name="Обычный 6 33 2" xfId="0"/>
    <cellStyle name="Обычный 6 33 3" xfId="0"/>
    <cellStyle name="Обычный 6 34" xfId="0"/>
    <cellStyle name="Обычный 6 34 2" xfId="0"/>
    <cellStyle name="Обычный 6 34 3" xfId="0"/>
    <cellStyle name="Обычный 6 35" xfId="0"/>
    <cellStyle name="Обычный 6 35 2" xfId="0"/>
    <cellStyle name="Обычный 6 35 3" xfId="0"/>
    <cellStyle name="Обычный 6 36" xfId="0"/>
    <cellStyle name="Обычный 6 36 2" xfId="0"/>
    <cellStyle name="Обычный 6 36 3" xfId="0"/>
    <cellStyle name="Обычный 6 37" xfId="0"/>
    <cellStyle name="Обычный 6 37 2" xfId="0"/>
    <cellStyle name="Обычный 6 37 2 2" xfId="0"/>
    <cellStyle name="Обычный 6 37 2 2 2" xfId="0"/>
    <cellStyle name="Обычный 6 37 2 2 2 2" xfId="0"/>
    <cellStyle name="Обычный 6 37 2 2 2 2 2" xfId="0"/>
    <cellStyle name="Обычный 6 37 2 2 2 3" xfId="0"/>
    <cellStyle name="Обычный 6 37 2 2 3" xfId="0"/>
    <cellStyle name="Обычный 6 37 2 2 3 2" xfId="0"/>
    <cellStyle name="Обычный 6 37 2 2 3 2 2" xfId="0"/>
    <cellStyle name="Обычный 6 37 2 2 3 3" xfId="0"/>
    <cellStyle name="Обычный 6 37 2 2 4" xfId="0"/>
    <cellStyle name="Обычный 6 37 2 2 4 2" xfId="0"/>
    <cellStyle name="Обычный 6 37 2 2 5" xfId="0"/>
    <cellStyle name="Обычный 6 37 2 3" xfId="0"/>
    <cellStyle name="Обычный 6 37 2 3 2" xfId="0"/>
    <cellStyle name="Обычный 6 37 2 3 2 2" xfId="0"/>
    <cellStyle name="Обычный 6 37 2 3 3" xfId="0"/>
    <cellStyle name="Обычный 6 37 2 4" xfId="0"/>
    <cellStyle name="Обычный 6 37 2 4 2" xfId="0"/>
    <cellStyle name="Обычный 6 37 2 4 2 2" xfId="0"/>
    <cellStyle name="Обычный 6 37 2 4 3" xfId="0"/>
    <cellStyle name="Обычный 6 37 2 5" xfId="0"/>
    <cellStyle name="Обычный 6 37 2 5 2" xfId="0"/>
    <cellStyle name="Обычный 6 37 2 5 2 2" xfId="0"/>
    <cellStyle name="Обычный 6 37 2 5 3" xfId="0"/>
    <cellStyle name="Обычный 6 37 2 6" xfId="0"/>
    <cellStyle name="Обычный 6 37 2 6 2" xfId="0"/>
    <cellStyle name="Обычный 6 37 2 7" xfId="0"/>
    <cellStyle name="Обычный 6 37 3" xfId="0"/>
    <cellStyle name="Обычный 6 37 3 2" xfId="0"/>
    <cellStyle name="Обычный 6 37 3 2 2" xfId="0"/>
    <cellStyle name="Обычный 6 37 3 2 2 2" xfId="0"/>
    <cellStyle name="Обычный 6 37 3 2 3" xfId="0"/>
    <cellStyle name="Обычный 6 37 3 3" xfId="0"/>
    <cellStyle name="Обычный 6 37 3 3 2" xfId="0"/>
    <cellStyle name="Обычный 6 37 3 3 2 2" xfId="0"/>
    <cellStyle name="Обычный 6 37 3 3 3" xfId="0"/>
    <cellStyle name="Обычный 6 37 3 4" xfId="0"/>
    <cellStyle name="Обычный 6 37 3 4 2" xfId="0"/>
    <cellStyle name="Обычный 6 37 3 5" xfId="0"/>
    <cellStyle name="Обычный 6 37 4" xfId="0"/>
    <cellStyle name="Обычный 6 37 5" xfId="0"/>
    <cellStyle name="Обычный 6 37 5 2" xfId="0"/>
    <cellStyle name="Обычный 6 37 5 2 2" xfId="0"/>
    <cellStyle name="Обычный 6 37 5 3" xfId="0"/>
    <cellStyle name="Обычный 6 37 6" xfId="0"/>
    <cellStyle name="Обычный 6 37 6 2" xfId="0"/>
    <cellStyle name="Обычный 6 37 7" xfId="0"/>
    <cellStyle name="Обычный 6 38" xfId="0"/>
    <cellStyle name="Обычный 6 38 2" xfId="0"/>
    <cellStyle name="Обычный 6 38 2 2" xfId="0"/>
    <cellStyle name="Обычный 6 38 2 2 2" xfId="0"/>
    <cellStyle name="Обычный 6 38 2 2 2 2" xfId="0"/>
    <cellStyle name="Обычный 6 38 2 2 2 2 2" xfId="0"/>
    <cellStyle name="Обычный 6 38 2 2 2 3" xfId="0"/>
    <cellStyle name="Обычный 6 38 2 2 3" xfId="0"/>
    <cellStyle name="Обычный 6 38 2 2 3 2" xfId="0"/>
    <cellStyle name="Обычный 6 38 2 2 3 2 2" xfId="0"/>
    <cellStyle name="Обычный 6 38 2 2 3 3" xfId="0"/>
    <cellStyle name="Обычный 6 38 2 2 4" xfId="0"/>
    <cellStyle name="Обычный 6 38 2 2 4 2" xfId="0"/>
    <cellStyle name="Обычный 6 38 2 2 5" xfId="0"/>
    <cellStyle name="Обычный 6 38 2 3" xfId="0"/>
    <cellStyle name="Обычный 6 38 2 3 2" xfId="0"/>
    <cellStyle name="Обычный 6 38 2 3 2 2" xfId="0"/>
    <cellStyle name="Обычный 6 38 2 3 3" xfId="0"/>
    <cellStyle name="Обычный 6 38 2 4" xfId="0"/>
    <cellStyle name="Обычный 6 38 2 4 2" xfId="0"/>
    <cellStyle name="Обычный 6 38 2 4 2 2" xfId="0"/>
    <cellStyle name="Обычный 6 38 2 4 3" xfId="0"/>
    <cellStyle name="Обычный 6 38 2 5" xfId="0"/>
    <cellStyle name="Обычный 6 38 2 5 2" xfId="0"/>
    <cellStyle name="Обычный 6 38 2 5 2 2" xfId="0"/>
    <cellStyle name="Обычный 6 38 2 5 3" xfId="0"/>
    <cellStyle name="Обычный 6 38 2 6" xfId="0"/>
    <cellStyle name="Обычный 6 38 2 6 2" xfId="0"/>
    <cellStyle name="Обычный 6 38 2 7" xfId="0"/>
    <cellStyle name="Обычный 6 38 3" xfId="0"/>
    <cellStyle name="Обычный 6 38 3 2" xfId="0"/>
    <cellStyle name="Обычный 6 38 3 2 2" xfId="0"/>
    <cellStyle name="Обычный 6 38 3 2 2 2" xfId="0"/>
    <cellStyle name="Обычный 6 38 3 2 3" xfId="0"/>
    <cellStyle name="Обычный 6 38 3 3" xfId="0"/>
    <cellStyle name="Обычный 6 38 3 3 2" xfId="0"/>
    <cellStyle name="Обычный 6 38 3 3 2 2" xfId="0"/>
    <cellStyle name="Обычный 6 38 3 3 3" xfId="0"/>
    <cellStyle name="Обычный 6 38 3 4" xfId="0"/>
    <cellStyle name="Обычный 6 38 3 4 2" xfId="0"/>
    <cellStyle name="Обычный 6 38 3 5" xfId="0"/>
    <cellStyle name="Обычный 6 38 4" xfId="0"/>
    <cellStyle name="Обычный 6 38 5" xfId="0"/>
    <cellStyle name="Обычный 6 38 5 2" xfId="0"/>
    <cellStyle name="Обычный 6 38 5 2 2" xfId="0"/>
    <cellStyle name="Обычный 6 38 5 3" xfId="0"/>
    <cellStyle name="Обычный 6 38 6" xfId="0"/>
    <cellStyle name="Обычный 6 38 6 2" xfId="0"/>
    <cellStyle name="Обычный 6 38 7" xfId="0"/>
    <cellStyle name="Обычный 6 39" xfId="0"/>
    <cellStyle name="Обычный 6 39 2" xfId="0"/>
    <cellStyle name="Обычный 6 39 2 2" xfId="0"/>
    <cellStyle name="Обычный 6 39 2 2 2" xfId="0"/>
    <cellStyle name="Обычный 6 39 2 2 2 2" xfId="0"/>
    <cellStyle name="Обычный 6 39 2 2 2 2 2" xfId="0"/>
    <cellStyle name="Обычный 6 39 2 2 2 3" xfId="0"/>
    <cellStyle name="Обычный 6 39 2 2 3" xfId="0"/>
    <cellStyle name="Обычный 6 39 2 2 3 2" xfId="0"/>
    <cellStyle name="Обычный 6 39 2 2 3 2 2" xfId="0"/>
    <cellStyle name="Обычный 6 39 2 2 3 3" xfId="0"/>
    <cellStyle name="Обычный 6 39 2 2 4" xfId="0"/>
    <cellStyle name="Обычный 6 39 2 2 4 2" xfId="0"/>
    <cellStyle name="Обычный 6 39 2 2 5" xfId="0"/>
    <cellStyle name="Обычный 6 39 2 3" xfId="0"/>
    <cellStyle name="Обычный 6 39 2 3 2" xfId="0"/>
    <cellStyle name="Обычный 6 39 2 3 2 2" xfId="0"/>
    <cellStyle name="Обычный 6 39 2 3 3" xfId="0"/>
    <cellStyle name="Обычный 6 39 2 4" xfId="0"/>
    <cellStyle name="Обычный 6 39 2 4 2" xfId="0"/>
    <cellStyle name="Обычный 6 39 2 4 2 2" xfId="0"/>
    <cellStyle name="Обычный 6 39 2 4 3" xfId="0"/>
    <cellStyle name="Обычный 6 39 2 5" xfId="0"/>
    <cellStyle name="Обычный 6 39 2 5 2" xfId="0"/>
    <cellStyle name="Обычный 6 39 2 5 2 2" xfId="0"/>
    <cellStyle name="Обычный 6 39 2 5 3" xfId="0"/>
    <cellStyle name="Обычный 6 39 2 6" xfId="0"/>
    <cellStyle name="Обычный 6 39 2 6 2" xfId="0"/>
    <cellStyle name="Обычный 6 39 2 7" xfId="0"/>
    <cellStyle name="Обычный 6 39 3" xfId="0"/>
    <cellStyle name="Обычный 6 39 3 2" xfId="0"/>
    <cellStyle name="Обычный 6 39 3 2 2" xfId="0"/>
    <cellStyle name="Обычный 6 39 3 2 2 2" xfId="0"/>
    <cellStyle name="Обычный 6 39 3 2 3" xfId="0"/>
    <cellStyle name="Обычный 6 39 3 3" xfId="0"/>
    <cellStyle name="Обычный 6 39 3 3 2" xfId="0"/>
    <cellStyle name="Обычный 6 39 3 3 2 2" xfId="0"/>
    <cellStyle name="Обычный 6 39 3 3 3" xfId="0"/>
    <cellStyle name="Обычный 6 39 3 4" xfId="0"/>
    <cellStyle name="Обычный 6 39 3 4 2" xfId="0"/>
    <cellStyle name="Обычный 6 39 3 5" xfId="0"/>
    <cellStyle name="Обычный 6 39 4" xfId="0"/>
    <cellStyle name="Обычный 6 39 5" xfId="0"/>
    <cellStyle name="Обычный 6 39 5 2" xfId="0"/>
    <cellStyle name="Обычный 6 39 5 2 2" xfId="0"/>
    <cellStyle name="Обычный 6 39 5 3" xfId="0"/>
    <cellStyle name="Обычный 6 39 6" xfId="0"/>
    <cellStyle name="Обычный 6 39 6 2" xfId="0"/>
    <cellStyle name="Обычный 6 39 7" xfId="0"/>
    <cellStyle name="Обычный 6 3_Без баланса" xfId="0"/>
    <cellStyle name="Обычный 6 4" xfId="0"/>
    <cellStyle name="Обычный 6 4 10" xfId="0"/>
    <cellStyle name="Обычный 6 4 10 2" xfId="0"/>
    <cellStyle name="Обычный 6 4 11" xfId="0"/>
    <cellStyle name="Обычный 6 4 11 2" xfId="0"/>
    <cellStyle name="Обычный 6 4 12" xfId="0"/>
    <cellStyle name="Обычный 6 4 12 2" xfId="0"/>
    <cellStyle name="Обычный 6 4 13" xfId="0"/>
    <cellStyle name="Обычный 6 4 2" xfId="0"/>
    <cellStyle name="Обычный 6 4 2 2" xfId="0"/>
    <cellStyle name="Обычный 6 4 2 2 2" xfId="0"/>
    <cellStyle name="Обычный 6 4 2 2 2 2" xfId="0"/>
    <cellStyle name="Обычный 6 4 2 2 2 2 2" xfId="0"/>
    <cellStyle name="Обычный 6 4 2 2 2 2 2 2" xfId="0"/>
    <cellStyle name="Обычный 6 4 2 2 2 2 3" xfId="0"/>
    <cellStyle name="Обычный 6 4 2 2 2 3" xfId="0"/>
    <cellStyle name="Обычный 6 4 2 2 2 3 2" xfId="0"/>
    <cellStyle name="Обычный 6 4 2 2 2 3 2 2" xfId="0"/>
    <cellStyle name="Обычный 6 4 2 2 2 3 3" xfId="0"/>
    <cellStyle name="Обычный 6 4 2 2 2 4" xfId="0"/>
    <cellStyle name="Обычный 6 4 2 2 2 4 2" xfId="0"/>
    <cellStyle name="Обычный 6 4 2 2 2 5" xfId="0"/>
    <cellStyle name="Обычный 6 4 2 2 3" xfId="0"/>
    <cellStyle name="Обычный 6 4 2 2 3 2" xfId="0"/>
    <cellStyle name="Обычный 6 4 2 2 3 2 2" xfId="0"/>
    <cellStyle name="Обычный 6 4 2 2 3 3" xfId="0"/>
    <cellStyle name="Обычный 6 4 2 2 3 3 2" xfId="0"/>
    <cellStyle name="Обычный 6 4 2 2 3 4" xfId="0"/>
    <cellStyle name="Обычный 6 4 2 2 3 4 2" xfId="0"/>
    <cellStyle name="Обычный 6 4 2 2 3 5" xfId="0"/>
    <cellStyle name="Обычный 6 4 2 2 4" xfId="0"/>
    <cellStyle name="Обычный 6 4 2 2 4 2" xfId="0"/>
    <cellStyle name="Обычный 6 4 2 2 4 2 2" xfId="0"/>
    <cellStyle name="Обычный 6 4 2 2 4 3" xfId="0"/>
    <cellStyle name="Обычный 6 4 2 2 5" xfId="0"/>
    <cellStyle name="Обычный 6 4 2 2 5 2" xfId="0"/>
    <cellStyle name="Обычный 6 4 2 2 5 2 2" xfId="0"/>
    <cellStyle name="Обычный 6 4 2 2 5 3" xfId="0"/>
    <cellStyle name="Обычный 6 4 2 2 6" xfId="0"/>
    <cellStyle name="Обычный 6 4 2 2 6 2" xfId="0"/>
    <cellStyle name="Обычный 6 4 2 2 7" xfId="0"/>
    <cellStyle name="Обычный 6 4 2 2_Без баланса" xfId="0"/>
    <cellStyle name="Обычный 6 4 2 3" xfId="0"/>
    <cellStyle name="Обычный 6 4 2 3 2" xfId="0"/>
    <cellStyle name="Обычный 6 4 2 3 2 2" xfId="0"/>
    <cellStyle name="Обычный 6 4 2 3 2 2 2" xfId="0"/>
    <cellStyle name="Обычный 6 4 2 3 2 3" xfId="0"/>
    <cellStyle name="Обычный 6 4 2 3 2 3 2" xfId="0"/>
    <cellStyle name="Обычный 6 4 2 3 2 4" xfId="0"/>
    <cellStyle name="Обычный 6 4 2 3 2 4 2" xfId="0"/>
    <cellStyle name="Обычный 6 4 2 3 2 5" xfId="0"/>
    <cellStyle name="Обычный 6 4 2 3 3" xfId="0"/>
    <cellStyle name="Обычный 6 4 2 3 3 2" xfId="0"/>
    <cellStyle name="Обычный 6 4 2 3 3 2 2" xfId="0"/>
    <cellStyle name="Обычный 6 4 2 3 3 3" xfId="0"/>
    <cellStyle name="Обычный 6 4 2 3 4" xfId="0"/>
    <cellStyle name="Обычный 6 4 2 3 4 2" xfId="0"/>
    <cellStyle name="Обычный 6 4 2 3 5" xfId="0"/>
    <cellStyle name="Обычный 6 4 2 3 5 2" xfId="0"/>
    <cellStyle name="Обычный 6 4 2 3 6" xfId="0"/>
    <cellStyle name="Обычный 6 4 2 4" xfId="0"/>
    <cellStyle name="Обычный 6 4 2 4 2" xfId="0"/>
    <cellStyle name="Обычный 6 4 2 4 2 2" xfId="0"/>
    <cellStyle name="Обычный 6 4 2 4 3" xfId="0"/>
    <cellStyle name="Обычный 6 4 2 4 3 2" xfId="0"/>
    <cellStyle name="Обычный 6 4 2 4 4" xfId="0"/>
    <cellStyle name="Обычный 6 4 2 4 4 2" xfId="0"/>
    <cellStyle name="Обычный 6 4 2 4 5" xfId="0"/>
    <cellStyle name="Обычный 6 4 2 5" xfId="0"/>
    <cellStyle name="Обычный 6 4 2 5 2" xfId="0"/>
    <cellStyle name="Обычный 6 4 2 5 2 2" xfId="0"/>
    <cellStyle name="Обычный 6 4 2 5 3" xfId="0"/>
    <cellStyle name="Обычный 6 4 2 6" xfId="0"/>
    <cellStyle name="Обычный 6 4 2 6 2" xfId="0"/>
    <cellStyle name="Обычный 6 4 2 7" xfId="0"/>
    <cellStyle name="Обычный 6 4 2 7 2" xfId="0"/>
    <cellStyle name="Обычный 6 4 2 8" xfId="0"/>
    <cellStyle name="Обычный 6 4 2_Без баланса" xfId="0"/>
    <cellStyle name="Обычный 6 4 3" xfId="0"/>
    <cellStyle name="Обычный 6 4 3 2" xfId="0"/>
    <cellStyle name="Обычный 6 4 3 2 2" xfId="0"/>
    <cellStyle name="Обычный 6 4 3 2 2 2" xfId="0"/>
    <cellStyle name="Обычный 6 4 3 2 2 2 2" xfId="0"/>
    <cellStyle name="Обычный 6 4 3 2 2 2 2 2" xfId="0"/>
    <cellStyle name="Обычный 6 4 3 2 2 2 3" xfId="0"/>
    <cellStyle name="Обычный 6 4 3 2 2 3" xfId="0"/>
    <cellStyle name="Обычный 6 4 3 2 2 3 2" xfId="0"/>
    <cellStyle name="Обычный 6 4 3 2 2 3 2 2" xfId="0"/>
    <cellStyle name="Обычный 6 4 3 2 2 3 3" xfId="0"/>
    <cellStyle name="Обычный 6 4 3 2 2 4" xfId="0"/>
    <cellStyle name="Обычный 6 4 3 2 2 4 2" xfId="0"/>
    <cellStyle name="Обычный 6 4 3 2 2 5" xfId="0"/>
    <cellStyle name="Обычный 6 4 3 2 3" xfId="0"/>
    <cellStyle name="Обычный 6 4 3 2 3 2" xfId="0"/>
    <cellStyle name="Обычный 6 4 3 2 3 2 2" xfId="0"/>
    <cellStyle name="Обычный 6 4 3 2 3 3" xfId="0"/>
    <cellStyle name="Обычный 6 4 3 2 3 3 2" xfId="0"/>
    <cellStyle name="Обычный 6 4 3 2 3 4" xfId="0"/>
    <cellStyle name="Обычный 6 4 3 2 3 4 2" xfId="0"/>
    <cellStyle name="Обычный 6 4 3 2 3 5" xfId="0"/>
    <cellStyle name="Обычный 6 4 3 2 4" xfId="0"/>
    <cellStyle name="Обычный 6 4 3 2 4 2" xfId="0"/>
    <cellStyle name="Обычный 6 4 3 2 4 2 2" xfId="0"/>
    <cellStyle name="Обычный 6 4 3 2 4 3" xfId="0"/>
    <cellStyle name="Обычный 6 4 3 2 5" xfId="0"/>
    <cellStyle name="Обычный 6 4 3 2 5 2" xfId="0"/>
    <cellStyle name="Обычный 6 4 3 2 5 2 2" xfId="0"/>
    <cellStyle name="Обычный 6 4 3 2 5 3" xfId="0"/>
    <cellStyle name="Обычный 6 4 3 2 6" xfId="0"/>
    <cellStyle name="Обычный 6 4 3 2 6 2" xfId="0"/>
    <cellStyle name="Обычный 6 4 3 2 7" xfId="0"/>
    <cellStyle name="Обычный 6 4 3 2_Без баланса" xfId="0"/>
    <cellStyle name="Обычный 6 4 3 3" xfId="0"/>
    <cellStyle name="Обычный 6 4 3 3 2" xfId="0"/>
    <cellStyle name="Обычный 6 4 3 3 2 2" xfId="0"/>
    <cellStyle name="Обычный 6 4 3 3 2 2 2" xfId="0"/>
    <cellStyle name="Обычный 6 4 3 3 2 3" xfId="0"/>
    <cellStyle name="Обычный 6 4 3 3 3" xfId="0"/>
    <cellStyle name="Обычный 6 4 3 3 3 2" xfId="0"/>
    <cellStyle name="Обычный 6 4 3 3 3 2 2" xfId="0"/>
    <cellStyle name="Обычный 6 4 3 3 3 3" xfId="0"/>
    <cellStyle name="Обычный 6 4 3 3 4" xfId="0"/>
    <cellStyle name="Обычный 6 4 3 3 4 2" xfId="0"/>
    <cellStyle name="Обычный 6 4 3 3 5" xfId="0"/>
    <cellStyle name="Обычный 6 4 3 4" xfId="0"/>
    <cellStyle name="Обычный 6 4 3 4 2" xfId="0"/>
    <cellStyle name="Обычный 6 4 3 4 2 2" xfId="0"/>
    <cellStyle name="Обычный 6 4 3 4 3" xfId="0"/>
    <cellStyle name="Обычный 6 4 3 4 3 2" xfId="0"/>
    <cellStyle name="Обычный 6 4 3 4 4" xfId="0"/>
    <cellStyle name="Обычный 6 4 3 4 4 2" xfId="0"/>
    <cellStyle name="Обычный 6 4 3 4 5" xfId="0"/>
    <cellStyle name="Обычный 6 4 3 5" xfId="0"/>
    <cellStyle name="Обычный 6 4 3 5 2" xfId="0"/>
    <cellStyle name="Обычный 6 4 3 5 2 2" xfId="0"/>
    <cellStyle name="Обычный 6 4 3 5 3" xfId="0"/>
    <cellStyle name="Обычный 6 4 3 6" xfId="0"/>
    <cellStyle name="Обычный 6 4 3 6 2" xfId="0"/>
    <cellStyle name="Обычный 6 4 3 7" xfId="0"/>
    <cellStyle name="Обычный 6 4 3 7 2" xfId="0"/>
    <cellStyle name="Обычный 6 4 3 8" xfId="0"/>
    <cellStyle name="Обычный 6 4 3_Без баланса" xfId="0"/>
    <cellStyle name="Обычный 6 4 4" xfId="0"/>
    <cellStyle name="Обычный 6 4 4 10" xfId="0"/>
    <cellStyle name="Обычный 6 4 4 2" xfId="0"/>
    <cellStyle name="Обычный 6 4 4 2 2" xfId="0"/>
    <cellStyle name="Обычный 6 4 4 2 2 2" xfId="0"/>
    <cellStyle name="Обычный 6 4 4 2 2 2 2" xfId="0"/>
    <cellStyle name="Обычный 6 4 4 2 2 2 2 2" xfId="0"/>
    <cellStyle name="Обычный 6 4 4 2 2 2 3" xfId="0"/>
    <cellStyle name="Обычный 6 4 4 2 2 3" xfId="0"/>
    <cellStyle name="Обычный 6 4 4 2 2 3 2" xfId="0"/>
    <cellStyle name="Обычный 6 4 4 2 2 3 2 2" xfId="0"/>
    <cellStyle name="Обычный 6 4 4 2 2 3 3" xfId="0"/>
    <cellStyle name="Обычный 6 4 4 2 2 4" xfId="0"/>
    <cellStyle name="Обычный 6 4 4 2 2 4 2" xfId="0"/>
    <cellStyle name="Обычный 6 4 4 2 2 5" xfId="0"/>
    <cellStyle name="Обычный 6 4 4 2 3" xfId="0"/>
    <cellStyle name="Обычный 6 4 4 2 3 2" xfId="0"/>
    <cellStyle name="Обычный 6 4 4 2 3 2 2" xfId="0"/>
    <cellStyle name="Обычный 6 4 4 2 3 3" xfId="0"/>
    <cellStyle name="Обычный 6 4 4 2 4" xfId="0"/>
    <cellStyle name="Обычный 6 4 4 2 4 2" xfId="0"/>
    <cellStyle name="Обычный 6 4 4 2 4 2 2" xfId="0"/>
    <cellStyle name="Обычный 6 4 4 2 4 3" xfId="0"/>
    <cellStyle name="Обычный 6 4 4 2 5" xfId="0"/>
    <cellStyle name="Обычный 6 4 4 2 5 2" xfId="0"/>
    <cellStyle name="Обычный 6 4 4 2 5 2 2" xfId="0"/>
    <cellStyle name="Обычный 6 4 4 2 5 3" xfId="0"/>
    <cellStyle name="Обычный 6 4 4 2 6" xfId="0"/>
    <cellStyle name="Обычный 6 4 4 2 6 2" xfId="0"/>
    <cellStyle name="Обычный 6 4 4 2 7" xfId="0"/>
    <cellStyle name="Обычный 6 4 4 2_Без баланса" xfId="0"/>
    <cellStyle name="Обычный 6 4 4 3" xfId="0"/>
    <cellStyle name="Обычный 6 4 4 3 2" xfId="0"/>
    <cellStyle name="Обычный 6 4 4 3 2 2" xfId="0"/>
    <cellStyle name="Обычный 6 4 4 3 2 2 2" xfId="0"/>
    <cellStyle name="Обычный 6 4 4 3 2 3" xfId="0"/>
    <cellStyle name="Обычный 6 4 4 3 3" xfId="0"/>
    <cellStyle name="Обычный 6 4 4 3 3 2" xfId="0"/>
    <cellStyle name="Обычный 6 4 4 3 3 2 2" xfId="0"/>
    <cellStyle name="Обычный 6 4 4 3 3 3" xfId="0"/>
    <cellStyle name="Обычный 6 4 4 3 4" xfId="0"/>
    <cellStyle name="Обычный 6 4 4 3 4 2" xfId="0"/>
    <cellStyle name="Обычный 6 4 4 3 5" xfId="0"/>
    <cellStyle name="Обычный 6 4 4 4" xfId="0"/>
    <cellStyle name="Обычный 6 4 4 4 2" xfId="0"/>
    <cellStyle name="Обычный 6 4 4 4 2 2" xfId="0"/>
    <cellStyle name="Обычный 6 4 4 4 3" xfId="0"/>
    <cellStyle name="Обычный 6 4 4 4 3 2" xfId="0"/>
    <cellStyle name="Обычный 6 4 4 4 4" xfId="0"/>
    <cellStyle name="Обычный 6 4 4 4 4 2" xfId="0"/>
    <cellStyle name="Обычный 6 4 4 4 5" xfId="0"/>
    <cellStyle name="Обычный 6 4 4 5" xfId="0"/>
    <cellStyle name="Обычный 6 4 4 5 2" xfId="0"/>
    <cellStyle name="Обычный 6 4 4 5 2 2" xfId="0"/>
    <cellStyle name="Обычный 6 4 4 5 3" xfId="0"/>
    <cellStyle name="Обычный 6 4 4 5 3 2" xfId="0"/>
    <cellStyle name="Обычный 6 4 4 5 4" xfId="0"/>
    <cellStyle name="Обычный 6 4 4 5 4 2" xfId="0"/>
    <cellStyle name="Обычный 6 4 4 5 5" xfId="0"/>
    <cellStyle name="Обычный 6 4 4 6" xfId="0"/>
    <cellStyle name="Обычный 6 4 4 6 2" xfId="0"/>
    <cellStyle name="Обычный 6 4 4 6 2 2" xfId="0"/>
    <cellStyle name="Обычный 6 4 4 6 3" xfId="0"/>
    <cellStyle name="Обычный 6 4 4 6 3 2" xfId="0"/>
    <cellStyle name="Обычный 6 4 4 6 4" xfId="0"/>
    <cellStyle name="Обычный 6 4 4 6 4 2" xfId="0"/>
    <cellStyle name="Обычный 6 4 4 6 5" xfId="0"/>
    <cellStyle name="Обычный 6 4 4 7" xfId="0"/>
    <cellStyle name="Обычный 6 4 4 7 2" xfId="0"/>
    <cellStyle name="Обычный 6 4 4 8" xfId="0"/>
    <cellStyle name="Обычный 6 4 4 8 2" xfId="0"/>
    <cellStyle name="Обычный 6 4 4 9" xfId="0"/>
    <cellStyle name="Обычный 6 4 4 9 2" xfId="0"/>
    <cellStyle name="Обычный 6 4 4_Без баланса" xfId="0"/>
    <cellStyle name="Обычный 6 4 5" xfId="0"/>
    <cellStyle name="Обычный 6 4 5 2" xfId="0"/>
    <cellStyle name="Обычный 6 4 5 2 2" xfId="0"/>
    <cellStyle name="Обычный 6 4 5 2 2 2" xfId="0"/>
    <cellStyle name="Обычный 6 4 5 2 2 2 2" xfId="0"/>
    <cellStyle name="Обычный 6 4 5 2 2 3" xfId="0"/>
    <cellStyle name="Обычный 6 4 5 2 3" xfId="0"/>
    <cellStyle name="Обычный 6 4 5 2 3 2" xfId="0"/>
    <cellStyle name="Обычный 6 4 5 2 3 2 2" xfId="0"/>
    <cellStyle name="Обычный 6 4 5 2 3 3" xfId="0"/>
    <cellStyle name="Обычный 6 4 5 2 4" xfId="0"/>
    <cellStyle name="Обычный 6 4 5 2 4 2" xfId="0"/>
    <cellStyle name="Обычный 6 4 5 2 5" xfId="0"/>
    <cellStyle name="Обычный 6 4 5 3" xfId="0"/>
    <cellStyle name="Обычный 6 4 5 3 2" xfId="0"/>
    <cellStyle name="Обычный 6 4 5 3 2 2" xfId="0"/>
    <cellStyle name="Обычный 6 4 5 3 3" xfId="0"/>
    <cellStyle name="Обычный 6 4 5 3 3 2" xfId="0"/>
    <cellStyle name="Обычный 6 4 5 3 4" xfId="0"/>
    <cellStyle name="Обычный 6 4 5 3 4 2" xfId="0"/>
    <cellStyle name="Обычный 6 4 5 3 5" xfId="0"/>
    <cellStyle name="Обычный 6 4 5 4" xfId="0"/>
    <cellStyle name="Обычный 6 4 5 4 2" xfId="0"/>
    <cellStyle name="Обычный 6 4 5 4 2 2" xfId="0"/>
    <cellStyle name="Обычный 6 4 5 4 3" xfId="0"/>
    <cellStyle name="Обычный 6 4 5 5" xfId="0"/>
    <cellStyle name="Обычный 6 4 5 5 2" xfId="0"/>
    <cellStyle name="Обычный 6 4 5 6" xfId="0"/>
    <cellStyle name="Обычный 6 4 5 6 2" xfId="0"/>
    <cellStyle name="Обычный 6 4 5 7" xfId="0"/>
    <cellStyle name="Обычный 6 4 5_Без баланса" xfId="0"/>
    <cellStyle name="Обычный 6 4 6" xfId="0"/>
    <cellStyle name="Обычный 6 4 6 2" xfId="0"/>
    <cellStyle name="Обычный 6 4 6 2 2" xfId="0"/>
    <cellStyle name="Обычный 6 4 6 2 2 2" xfId="0"/>
    <cellStyle name="Обычный 6 4 6 2 3" xfId="0"/>
    <cellStyle name="Обычный 6 4 6 2 3 2" xfId="0"/>
    <cellStyle name="Обычный 6 4 6 2 4" xfId="0"/>
    <cellStyle name="Обычный 6 4 6 2 4 2" xfId="0"/>
    <cellStyle name="Обычный 6 4 6 2 5" xfId="0"/>
    <cellStyle name="Обычный 6 4 6 3" xfId="0"/>
    <cellStyle name="Обычный 6 4 6 3 2" xfId="0"/>
    <cellStyle name="Обычный 6 4 6 3 2 2" xfId="0"/>
    <cellStyle name="Обычный 6 4 6 3 3" xfId="0"/>
    <cellStyle name="Обычный 6 4 6 3 3 2" xfId="0"/>
    <cellStyle name="Обычный 6 4 6 3 4" xfId="0"/>
    <cellStyle name="Обычный 6 4 6 3 4 2" xfId="0"/>
    <cellStyle name="Обычный 6 4 6 3 5" xfId="0"/>
    <cellStyle name="Обычный 6 4 6 4" xfId="0"/>
    <cellStyle name="Обычный 6 4 6 4 2" xfId="0"/>
    <cellStyle name="Обычный 6 4 6 5" xfId="0"/>
    <cellStyle name="Обычный 6 4 6 5 2" xfId="0"/>
    <cellStyle name="Обычный 6 4 6 6" xfId="0"/>
    <cellStyle name="Обычный 6 4 6 6 2" xfId="0"/>
    <cellStyle name="Обычный 6 4 6 7" xfId="0"/>
    <cellStyle name="Обычный 6 4 6_Без баланса" xfId="0"/>
    <cellStyle name="Обычный 6 4 7" xfId="0"/>
    <cellStyle name="Обычный 6 4 7 2" xfId="0"/>
    <cellStyle name="Обычный 6 4 7 2 2" xfId="0"/>
    <cellStyle name="Обычный 6 4 7 2 2 2" xfId="0"/>
    <cellStyle name="Обычный 6 4 7 2 3" xfId="0"/>
    <cellStyle name="Обычный 6 4 7 2 3 2" xfId="0"/>
    <cellStyle name="Обычный 6 4 7 2 4" xfId="0"/>
    <cellStyle name="Обычный 6 4 7 2 4 2" xfId="0"/>
    <cellStyle name="Обычный 6 4 7 2 5" xfId="0"/>
    <cellStyle name="Обычный 6 4 7 3" xfId="0"/>
    <cellStyle name="Обычный 6 4 7 3 2" xfId="0"/>
    <cellStyle name="Обычный 6 4 7 3 2 2" xfId="0"/>
    <cellStyle name="Обычный 6 4 7 3 3" xfId="0"/>
    <cellStyle name="Обычный 6 4 7 4" xfId="0"/>
    <cellStyle name="Обычный 6 4 7 4 2" xfId="0"/>
    <cellStyle name="Обычный 6 4 7 5" xfId="0"/>
    <cellStyle name="Обычный 6 4 7 5 2" xfId="0"/>
    <cellStyle name="Обычный 6 4 7 6" xfId="0"/>
    <cellStyle name="Обычный 6 4 7_Без баланса" xfId="0"/>
    <cellStyle name="Обычный 6 4 8" xfId="0"/>
    <cellStyle name="Обычный 6 4 8 2" xfId="0"/>
    <cellStyle name="Обычный 6 4 8 2 2" xfId="0"/>
    <cellStyle name="Обычный 6 4 8 3" xfId="0"/>
    <cellStyle name="Обычный 6 4 8 3 2" xfId="0"/>
    <cellStyle name="Обычный 6 4 8 4" xfId="0"/>
    <cellStyle name="Обычный 6 4 8 4 2" xfId="0"/>
    <cellStyle name="Обычный 6 4 8 5" xfId="0"/>
    <cellStyle name="Обычный 6 4 9" xfId="0"/>
    <cellStyle name="Обычный 6 4 9 2" xfId="0"/>
    <cellStyle name="Обычный 6 4 9 2 2" xfId="0"/>
    <cellStyle name="Обычный 6 4 9 3" xfId="0"/>
    <cellStyle name="Обычный 6 4 9 3 2" xfId="0"/>
    <cellStyle name="Обычный 6 4 9 4" xfId="0"/>
    <cellStyle name="Обычный 6 4 9 4 2" xfId="0"/>
    <cellStyle name="Обычный 6 4 9 5" xfId="0"/>
    <cellStyle name="Обычный 6 40" xfId="0"/>
    <cellStyle name="Обычный 6 40 2" xfId="0"/>
    <cellStyle name="Обычный 6 40 2 2" xfId="0"/>
    <cellStyle name="Обычный 6 40 2 2 2" xfId="0"/>
    <cellStyle name="Обычный 6 40 2 2 2 2" xfId="0"/>
    <cellStyle name="Обычный 6 40 2 2 2 2 2" xfId="0"/>
    <cellStyle name="Обычный 6 40 2 2 2 3" xfId="0"/>
    <cellStyle name="Обычный 6 40 2 2 3" xfId="0"/>
    <cellStyle name="Обычный 6 40 2 2 3 2" xfId="0"/>
    <cellStyle name="Обычный 6 40 2 2 3 2 2" xfId="0"/>
    <cellStyle name="Обычный 6 40 2 2 3 3" xfId="0"/>
    <cellStyle name="Обычный 6 40 2 2 4" xfId="0"/>
    <cellStyle name="Обычный 6 40 2 2 4 2" xfId="0"/>
    <cellStyle name="Обычный 6 40 2 2 5" xfId="0"/>
    <cellStyle name="Обычный 6 40 2 3" xfId="0"/>
    <cellStyle name="Обычный 6 40 2 3 2" xfId="0"/>
    <cellStyle name="Обычный 6 40 2 3 2 2" xfId="0"/>
    <cellStyle name="Обычный 6 40 2 3 3" xfId="0"/>
    <cellStyle name="Обычный 6 40 2 4" xfId="0"/>
    <cellStyle name="Обычный 6 40 2 4 2" xfId="0"/>
    <cellStyle name="Обычный 6 40 2 4 2 2" xfId="0"/>
    <cellStyle name="Обычный 6 40 2 4 3" xfId="0"/>
    <cellStyle name="Обычный 6 40 2 5" xfId="0"/>
    <cellStyle name="Обычный 6 40 2 5 2" xfId="0"/>
    <cellStyle name="Обычный 6 40 2 5 2 2" xfId="0"/>
    <cellStyle name="Обычный 6 40 2 5 3" xfId="0"/>
    <cellStyle name="Обычный 6 40 2 6" xfId="0"/>
    <cellStyle name="Обычный 6 40 2 6 2" xfId="0"/>
    <cellStyle name="Обычный 6 40 2 7" xfId="0"/>
    <cellStyle name="Обычный 6 40 3" xfId="0"/>
    <cellStyle name="Обычный 6 40 3 2" xfId="0"/>
    <cellStyle name="Обычный 6 40 3 2 2" xfId="0"/>
    <cellStyle name="Обычный 6 40 3 2 2 2" xfId="0"/>
    <cellStyle name="Обычный 6 40 3 2 3" xfId="0"/>
    <cellStyle name="Обычный 6 40 3 3" xfId="0"/>
    <cellStyle name="Обычный 6 40 3 3 2" xfId="0"/>
    <cellStyle name="Обычный 6 40 3 3 2 2" xfId="0"/>
    <cellStyle name="Обычный 6 40 3 3 3" xfId="0"/>
    <cellStyle name="Обычный 6 40 3 4" xfId="0"/>
    <cellStyle name="Обычный 6 40 3 4 2" xfId="0"/>
    <cellStyle name="Обычный 6 40 3 5" xfId="0"/>
    <cellStyle name="Обычный 6 40 4" xfId="0"/>
    <cellStyle name="Обычный 6 40 5" xfId="0"/>
    <cellStyle name="Обычный 6 40 5 2" xfId="0"/>
    <cellStyle name="Обычный 6 40 5 2 2" xfId="0"/>
    <cellStyle name="Обычный 6 40 5 3" xfId="0"/>
    <cellStyle name="Обычный 6 40 6" xfId="0"/>
    <cellStyle name="Обычный 6 40 6 2" xfId="0"/>
    <cellStyle name="Обычный 6 40 7" xfId="0"/>
    <cellStyle name="Обычный 6 41" xfId="0"/>
    <cellStyle name="Обычный 6 41 2" xfId="0"/>
    <cellStyle name="Обычный 6 41 2 2" xfId="0"/>
    <cellStyle name="Обычный 6 41 2 2 2" xfId="0"/>
    <cellStyle name="Обычный 6 41 2 2 2 2" xfId="0"/>
    <cellStyle name="Обычный 6 41 2 2 2 2 2" xfId="0"/>
    <cellStyle name="Обычный 6 41 2 2 2 3" xfId="0"/>
    <cellStyle name="Обычный 6 41 2 2 3" xfId="0"/>
    <cellStyle name="Обычный 6 41 2 2 3 2" xfId="0"/>
    <cellStyle name="Обычный 6 41 2 2 3 2 2" xfId="0"/>
    <cellStyle name="Обычный 6 41 2 2 3 3" xfId="0"/>
    <cellStyle name="Обычный 6 41 2 2 4" xfId="0"/>
    <cellStyle name="Обычный 6 41 2 2 4 2" xfId="0"/>
    <cellStyle name="Обычный 6 41 2 2 5" xfId="0"/>
    <cellStyle name="Обычный 6 41 2 3" xfId="0"/>
    <cellStyle name="Обычный 6 41 2 3 2" xfId="0"/>
    <cellStyle name="Обычный 6 41 2 3 2 2" xfId="0"/>
    <cellStyle name="Обычный 6 41 2 3 3" xfId="0"/>
    <cellStyle name="Обычный 6 41 2 4" xfId="0"/>
    <cellStyle name="Обычный 6 41 2 4 2" xfId="0"/>
    <cellStyle name="Обычный 6 41 2 4 2 2" xfId="0"/>
    <cellStyle name="Обычный 6 41 2 4 3" xfId="0"/>
    <cellStyle name="Обычный 6 41 2 5" xfId="0"/>
    <cellStyle name="Обычный 6 41 2 5 2" xfId="0"/>
    <cellStyle name="Обычный 6 41 2 5 2 2" xfId="0"/>
    <cellStyle name="Обычный 6 41 2 5 3" xfId="0"/>
    <cellStyle name="Обычный 6 41 2 6" xfId="0"/>
    <cellStyle name="Обычный 6 41 2 6 2" xfId="0"/>
    <cellStyle name="Обычный 6 41 2 7" xfId="0"/>
    <cellStyle name="Обычный 6 41 3" xfId="0"/>
    <cellStyle name="Обычный 6 41 3 2" xfId="0"/>
    <cellStyle name="Обычный 6 41 3 2 2" xfId="0"/>
    <cellStyle name="Обычный 6 41 3 2 2 2" xfId="0"/>
    <cellStyle name="Обычный 6 41 3 2 3" xfId="0"/>
    <cellStyle name="Обычный 6 41 3 3" xfId="0"/>
    <cellStyle name="Обычный 6 41 3 3 2" xfId="0"/>
    <cellStyle name="Обычный 6 41 3 3 2 2" xfId="0"/>
    <cellStyle name="Обычный 6 41 3 3 3" xfId="0"/>
    <cellStyle name="Обычный 6 41 3 4" xfId="0"/>
    <cellStyle name="Обычный 6 41 3 4 2" xfId="0"/>
    <cellStyle name="Обычный 6 41 3 5" xfId="0"/>
    <cellStyle name="Обычный 6 41 4" xfId="0"/>
    <cellStyle name="Обычный 6 41 5" xfId="0"/>
    <cellStyle name="Обычный 6 41 5 2" xfId="0"/>
    <cellStyle name="Обычный 6 41 5 2 2" xfId="0"/>
    <cellStyle name="Обычный 6 41 5 3" xfId="0"/>
    <cellStyle name="Обычный 6 41 6" xfId="0"/>
    <cellStyle name="Обычный 6 41 6 2" xfId="0"/>
    <cellStyle name="Обычный 6 41 7" xfId="0"/>
    <cellStyle name="Обычный 6 41 7 2" xfId="0"/>
    <cellStyle name="Обычный 6 42" xfId="0"/>
    <cellStyle name="Обычный 6 42 2" xfId="0"/>
    <cellStyle name="Обычный 6 42 2 2" xfId="0"/>
    <cellStyle name="Обычный 6 42 2 2 2" xfId="0"/>
    <cellStyle name="Обычный 6 42 2 2 2 2" xfId="0"/>
    <cellStyle name="Обычный 6 42 2 2 3" xfId="0"/>
    <cellStyle name="Обычный 6 42 2 3" xfId="0"/>
    <cellStyle name="Обычный 6 42 2 3 2" xfId="0"/>
    <cellStyle name="Обычный 6 42 2 3 2 2" xfId="0"/>
    <cellStyle name="Обычный 6 42 2 3 3" xfId="0"/>
    <cellStyle name="Обычный 6 42 2 4" xfId="0"/>
    <cellStyle name="Обычный 6 42 2 4 2" xfId="0"/>
    <cellStyle name="Обычный 6 42 2 5" xfId="0"/>
    <cellStyle name="Обычный 6 42 3" xfId="0"/>
    <cellStyle name="Обычный 6 42 4" xfId="0"/>
    <cellStyle name="Обычный 6 42 4 2" xfId="0"/>
    <cellStyle name="Обычный 6 42 4 2 2" xfId="0"/>
    <cellStyle name="Обычный 6 42 4 3" xfId="0"/>
    <cellStyle name="Обычный 6 42 5" xfId="0"/>
    <cellStyle name="Обычный 6 42 5 2" xfId="0"/>
    <cellStyle name="Обычный 6 42 6" xfId="0"/>
    <cellStyle name="Обычный 6 42 6 2" xfId="0"/>
    <cellStyle name="Обычный 6 43" xfId="0"/>
    <cellStyle name="Обычный 6 43 2" xfId="0"/>
    <cellStyle name="Обычный 6 44" xfId="0"/>
    <cellStyle name="Обычный 6 44 2" xfId="0"/>
    <cellStyle name="Обычный 6 45" xfId="0"/>
    <cellStyle name="Обычный 6 45 2" xfId="0"/>
    <cellStyle name="Обычный 6 46" xfId="0"/>
    <cellStyle name="Обычный 6 46 2" xfId="0"/>
    <cellStyle name="Обычный 6 47" xfId="0"/>
    <cellStyle name="Обычный 6 47 2" xfId="0"/>
    <cellStyle name="Обычный 6 48" xfId="0"/>
    <cellStyle name="Обычный 6 48 2" xfId="0"/>
    <cellStyle name="Обычный 6 49" xfId="0"/>
    <cellStyle name="Обычный 6 49 2" xfId="0"/>
    <cellStyle name="Обычный 6 4_Без баланса" xfId="0"/>
    <cellStyle name="Обычный 6 5" xfId="0"/>
    <cellStyle name="Обычный 6 5 10" xfId="0"/>
    <cellStyle name="Обычный 6 5 10 2" xfId="0"/>
    <cellStyle name="Обычный 6 5 11" xfId="0"/>
    <cellStyle name="Обычный 6 5 2" xfId="0"/>
    <cellStyle name="Обычный 6 5 2 2" xfId="0"/>
    <cellStyle name="Обычный 6 5 2 2 2" xfId="0"/>
    <cellStyle name="Обычный 6 5 2 2 2 2" xfId="0"/>
    <cellStyle name="Обычный 6 5 2 2 2 2 2" xfId="0"/>
    <cellStyle name="Обычный 6 5 2 2 2 2 2 2" xfId="0"/>
    <cellStyle name="Обычный 6 5 2 2 2 2 3" xfId="0"/>
    <cellStyle name="Обычный 6 5 2 2 2 3" xfId="0"/>
    <cellStyle name="Обычный 6 5 2 2 2 3 2" xfId="0"/>
    <cellStyle name="Обычный 6 5 2 2 2 3 2 2" xfId="0"/>
    <cellStyle name="Обычный 6 5 2 2 2 3 3" xfId="0"/>
    <cellStyle name="Обычный 6 5 2 2 2 4" xfId="0"/>
    <cellStyle name="Обычный 6 5 2 2 2 4 2" xfId="0"/>
    <cellStyle name="Обычный 6 5 2 2 2 5" xfId="0"/>
    <cellStyle name="Обычный 6 5 2 2 3" xfId="0"/>
    <cellStyle name="Обычный 6 5 2 2 3 2" xfId="0"/>
    <cellStyle name="Обычный 6 5 2 2 3 2 2" xfId="0"/>
    <cellStyle name="Обычный 6 5 2 2 3 3" xfId="0"/>
    <cellStyle name="Обычный 6 5 2 2 4" xfId="0"/>
    <cellStyle name="Обычный 6 5 2 2 4 2" xfId="0"/>
    <cellStyle name="Обычный 6 5 2 2 4 2 2" xfId="0"/>
    <cellStyle name="Обычный 6 5 2 2 4 3" xfId="0"/>
    <cellStyle name="Обычный 6 5 2 2 5" xfId="0"/>
    <cellStyle name="Обычный 6 5 2 2 5 2" xfId="0"/>
    <cellStyle name="Обычный 6 5 2 2 5 2 2" xfId="0"/>
    <cellStyle name="Обычный 6 5 2 2 5 3" xfId="0"/>
    <cellStyle name="Обычный 6 5 2 2 6" xfId="0"/>
    <cellStyle name="Обычный 6 5 2 2 6 2" xfId="0"/>
    <cellStyle name="Обычный 6 5 2 2 7" xfId="0"/>
    <cellStyle name="Обычный 6 5 2 3" xfId="0"/>
    <cellStyle name="Обычный 6 5 2 3 2" xfId="0"/>
    <cellStyle name="Обычный 6 5 2 3 2 2" xfId="0"/>
    <cellStyle name="Обычный 6 5 2 3 2 2 2" xfId="0"/>
    <cellStyle name="Обычный 6 5 2 3 2 3" xfId="0"/>
    <cellStyle name="Обычный 6 5 2 3 3" xfId="0"/>
    <cellStyle name="Обычный 6 5 2 3 3 2" xfId="0"/>
    <cellStyle name="Обычный 6 5 2 3 3 2 2" xfId="0"/>
    <cellStyle name="Обычный 6 5 2 3 3 3" xfId="0"/>
    <cellStyle name="Обычный 6 5 2 3 4" xfId="0"/>
    <cellStyle name="Обычный 6 5 2 3 4 2" xfId="0"/>
    <cellStyle name="Обычный 6 5 2 3 5" xfId="0"/>
    <cellStyle name="Обычный 6 5 2 4" xfId="0"/>
    <cellStyle name="Обычный 6 5 2 4 2" xfId="0"/>
    <cellStyle name="Обычный 6 5 2 5" xfId="0"/>
    <cellStyle name="Обычный 6 5 2 5 2" xfId="0"/>
    <cellStyle name="Обычный 6 5 2 5 2 2" xfId="0"/>
    <cellStyle name="Обычный 6 5 2 5 3" xfId="0"/>
    <cellStyle name="Обычный 6 5 2 6" xfId="0"/>
    <cellStyle name="Обычный 6 5 2 6 2" xfId="0"/>
    <cellStyle name="Обычный 6 5 2 7" xfId="0"/>
    <cellStyle name="Обычный 6 5 2_Без баланса" xfId="0"/>
    <cellStyle name="Обычный 6 5 3" xfId="0"/>
    <cellStyle name="Обычный 6 5 3 2" xfId="0"/>
    <cellStyle name="Обычный 6 5 3 2 2" xfId="0"/>
    <cellStyle name="Обычный 6 5 3 2 2 2" xfId="0"/>
    <cellStyle name="Обычный 6 5 3 2 2 2 2" xfId="0"/>
    <cellStyle name="Обычный 6 5 3 2 2 3" xfId="0"/>
    <cellStyle name="Обычный 6 5 3 2 3" xfId="0"/>
    <cellStyle name="Обычный 6 5 3 2 3 2" xfId="0"/>
    <cellStyle name="Обычный 6 5 3 2 3 2 2" xfId="0"/>
    <cellStyle name="Обычный 6 5 3 2 3 3" xfId="0"/>
    <cellStyle name="Обычный 6 5 3 2 4" xfId="0"/>
    <cellStyle name="Обычный 6 5 3 2 4 2" xfId="0"/>
    <cellStyle name="Обычный 6 5 3 2 5" xfId="0"/>
    <cellStyle name="Обычный 6 5 3 3" xfId="0"/>
    <cellStyle name="Обычный 6 5 3 3 2" xfId="0"/>
    <cellStyle name="Обычный 6 5 3 4" xfId="0"/>
    <cellStyle name="Обычный 6 5 3 4 2" xfId="0"/>
    <cellStyle name="Обычный 6 5 3 4 2 2" xfId="0"/>
    <cellStyle name="Обычный 6 5 3 4 3" xfId="0"/>
    <cellStyle name="Обычный 6 5 3 5" xfId="0"/>
    <cellStyle name="Обычный 6 5 3 5 2" xfId="0"/>
    <cellStyle name="Обычный 6 5 3 6" xfId="0"/>
    <cellStyle name="Обычный 6 5 4" xfId="0"/>
    <cellStyle name="Обычный 6 5 4 2" xfId="0"/>
    <cellStyle name="Обычный 6 5 4 2 2" xfId="0"/>
    <cellStyle name="Обычный 6 5 4 3" xfId="0"/>
    <cellStyle name="Обычный 6 5 4 3 2" xfId="0"/>
    <cellStyle name="Обычный 6 5 4 4" xfId="0"/>
    <cellStyle name="Обычный 6 5 4 4 2" xfId="0"/>
    <cellStyle name="Обычный 6 5 4 5" xfId="0"/>
    <cellStyle name="Обычный 6 5 5" xfId="0"/>
    <cellStyle name="Обычный 6 5 5 2" xfId="0"/>
    <cellStyle name="Обычный 6 5 6" xfId="0"/>
    <cellStyle name="Обычный 6 5 6 2" xfId="0"/>
    <cellStyle name="Обычный 6 5 7" xfId="0"/>
    <cellStyle name="Обычный 6 5 7 2" xfId="0"/>
    <cellStyle name="Обычный 6 5 7 2 2" xfId="0"/>
    <cellStyle name="Обычный 6 5 7 2 2 2" xfId="0"/>
    <cellStyle name="Обычный 6 5 7 2 3" xfId="0"/>
    <cellStyle name="Обычный 6 5 7 3" xfId="0"/>
    <cellStyle name="Обычный 6 5 7 3 2" xfId="0"/>
    <cellStyle name="Обычный 6 5 7 3 2 2" xfId="0"/>
    <cellStyle name="Обычный 6 5 7 3 3" xfId="0"/>
    <cellStyle name="Обычный 6 5 7 4" xfId="0"/>
    <cellStyle name="Обычный 6 5 7 4 2" xfId="0"/>
    <cellStyle name="Обычный 6 5 7 5" xfId="0"/>
    <cellStyle name="Обычный 6 5 8" xfId="0"/>
    <cellStyle name="Обычный 6 5 9" xfId="0"/>
    <cellStyle name="Обычный 6 5 9 2" xfId="0"/>
    <cellStyle name="Обычный 6 5 9 2 2" xfId="0"/>
    <cellStyle name="Обычный 6 5 9 3" xfId="0"/>
    <cellStyle name="Обычный 6 50" xfId="0"/>
    <cellStyle name="Обычный 6 50 2" xfId="0"/>
    <cellStyle name="Обычный 6 51" xfId="0"/>
    <cellStyle name="Обычный 6 52" xfId="0"/>
    <cellStyle name="Обычный 6 53" xfId="0"/>
    <cellStyle name="Обычный 6 54" xfId="0"/>
    <cellStyle name="Обычный 6 55" xfId="0"/>
    <cellStyle name="Обычный 6 56" xfId="0"/>
    <cellStyle name="Обычный 6 57" xfId="0"/>
    <cellStyle name="Обычный 6 58" xfId="0"/>
    <cellStyle name="Обычный 6 59" xfId="0"/>
    <cellStyle name="Обычный 6 5_Без баланса" xfId="0"/>
    <cellStyle name="Обычный 6 6" xfId="0"/>
    <cellStyle name="Обычный 6 6 2" xfId="0"/>
    <cellStyle name="Обычный 6 6 2 2" xfId="0"/>
    <cellStyle name="Обычный 6 6 2 2 2" xfId="0"/>
    <cellStyle name="Обычный 6 6 2 2 3" xfId="0"/>
    <cellStyle name="Обычный 6 6 2 2 4" xfId="0"/>
    <cellStyle name="Обычный 6 6 2 3" xfId="0"/>
    <cellStyle name="Обычный 6 6 2 4" xfId="0"/>
    <cellStyle name="Обычный 6 6 2 5" xfId="0"/>
    <cellStyle name="Обычный 6 6 2 6" xfId="0"/>
    <cellStyle name="Обычный 6 6 3" xfId="0"/>
    <cellStyle name="Обычный 6 6 3 2" xfId="0"/>
    <cellStyle name="Обычный 6 6 3 3" xfId="0"/>
    <cellStyle name="Обычный 6 6 3 4" xfId="0"/>
    <cellStyle name="Обычный 6 6 3 5" xfId="0"/>
    <cellStyle name="Обычный 6 6 4" xfId="0"/>
    <cellStyle name="Обычный 6 6 4 2" xfId="0"/>
    <cellStyle name="Обычный 6 6 5" xfId="0"/>
    <cellStyle name="Обычный 6 6 5 2" xfId="0"/>
    <cellStyle name="Обычный 6 6 6" xfId="0"/>
    <cellStyle name="Обычный 6 6 6 2" xfId="0"/>
    <cellStyle name="Обычный 6 6 7" xfId="0"/>
    <cellStyle name="Обычный 6 6 8" xfId="0"/>
    <cellStyle name="Обычный 6 6 9" xfId="0"/>
    <cellStyle name="Обычный 6 60" xfId="0"/>
    <cellStyle name="Обычный 6 61" xfId="0"/>
    <cellStyle name="Обычный 6 62" xfId="0"/>
    <cellStyle name="Обычный 6 63" xfId="0"/>
    <cellStyle name="Обычный 6 64" xfId="0"/>
    <cellStyle name="Обычный 6 65" xfId="0"/>
    <cellStyle name="Обычный 6 66" xfId="0"/>
    <cellStyle name="Обычный 6 67" xfId="0"/>
    <cellStyle name="Обычный 6 68" xfId="0"/>
    <cellStyle name="Обычный 6 69" xfId="0"/>
    <cellStyle name="Обычный 6 7" xfId="0"/>
    <cellStyle name="Обычный 6 7 2" xfId="0"/>
    <cellStyle name="Обычный 6 7 2 2" xfId="0"/>
    <cellStyle name="Обычный 6 7 2 2 2" xfId="0"/>
    <cellStyle name="Обычный 6 7 2 3" xfId="0"/>
    <cellStyle name="Обычный 6 7 2 3 2" xfId="0"/>
    <cellStyle name="Обычный 6 7 2 4" xfId="0"/>
    <cellStyle name="Обычный 6 7 2 4 2" xfId="0"/>
    <cellStyle name="Обычный 6 7 2 5" xfId="0"/>
    <cellStyle name="Обычный 6 7 3" xfId="0"/>
    <cellStyle name="Обычный 6 7 3 2" xfId="0"/>
    <cellStyle name="Обычный 6 7 3 2 2" xfId="0"/>
    <cellStyle name="Обычный 6 7 3 3" xfId="0"/>
    <cellStyle name="Обычный 6 7 3 3 2" xfId="0"/>
    <cellStyle name="Обычный 6 7 3 4" xfId="0"/>
    <cellStyle name="Обычный 6 7 3 4 2" xfId="0"/>
    <cellStyle name="Обычный 6 7 3 5" xfId="0"/>
    <cellStyle name="Обычный 6 7 4" xfId="0"/>
    <cellStyle name="Обычный 6 7 4 2" xfId="0"/>
    <cellStyle name="Обычный 6 7 5" xfId="0"/>
    <cellStyle name="Обычный 6 7 5 2" xfId="0"/>
    <cellStyle name="Обычный 6 7 6" xfId="0"/>
    <cellStyle name="Обычный 6 7 6 2" xfId="0"/>
    <cellStyle name="Обычный 6 7 7" xfId="0"/>
    <cellStyle name="Обычный 6 70" xfId="0"/>
    <cellStyle name="Обычный 6 71" xfId="0"/>
    <cellStyle name="Обычный 6 72" xfId="0"/>
    <cellStyle name="Обычный 6 73" xfId="0"/>
    <cellStyle name="Обычный 6 74" xfId="0"/>
    <cellStyle name="Обычный 6 75" xfId="0"/>
    <cellStyle name="Обычный 6 76" xfId="0"/>
    <cellStyle name="Обычный 6 77" xfId="0"/>
    <cellStyle name="Обычный 6 78" xfId="0"/>
    <cellStyle name="Обычный 6 79" xfId="0"/>
    <cellStyle name="Обычный 6 7_Без баланса" xfId="0"/>
    <cellStyle name="Обычный 6 8" xfId="0"/>
    <cellStyle name="Обычный 6 8 2" xfId="0"/>
    <cellStyle name="Обычный 6 8 2 2" xfId="0"/>
    <cellStyle name="Обычный 6 8 2 2 2" xfId="0"/>
    <cellStyle name="Обычный 6 8 2 3" xfId="0"/>
    <cellStyle name="Обычный 6 8 2 3 2" xfId="0"/>
    <cellStyle name="Обычный 6 8 2 4" xfId="0"/>
    <cellStyle name="Обычный 6 8 2 4 2" xfId="0"/>
    <cellStyle name="Обычный 6 8 2 5" xfId="0"/>
    <cellStyle name="Обычный 6 8 3" xfId="0"/>
    <cellStyle name="Обычный 6 8 3 2" xfId="0"/>
    <cellStyle name="Обычный 6 8 3 2 2" xfId="0"/>
    <cellStyle name="Обычный 6 8 3 3" xfId="0"/>
    <cellStyle name="Обычный 6 8 3 3 2" xfId="0"/>
    <cellStyle name="Обычный 6 8 3 4" xfId="0"/>
    <cellStyle name="Обычный 6 8 3 4 2" xfId="0"/>
    <cellStyle name="Обычный 6 8 3 5" xfId="0"/>
    <cellStyle name="Обычный 6 8 4" xfId="0"/>
    <cellStyle name="Обычный 6 8 4 2" xfId="0"/>
    <cellStyle name="Обычный 6 8 5" xfId="0"/>
    <cellStyle name="Обычный 6 8 5 2" xfId="0"/>
    <cellStyle name="Обычный 6 8 6" xfId="0"/>
    <cellStyle name="Обычный 6 8 6 2" xfId="0"/>
    <cellStyle name="Обычный 6 8 7" xfId="0"/>
    <cellStyle name="Обычный 6 80" xfId="0"/>
    <cellStyle name="Обычный 6 81" xfId="0"/>
    <cellStyle name="Обычный 6 82" xfId="0"/>
    <cellStyle name="Обычный 6 83" xfId="0"/>
    <cellStyle name="Обычный 6 84" xfId="0"/>
    <cellStyle name="Обычный 6 85" xfId="0"/>
    <cellStyle name="Обычный 6 86" xfId="0"/>
    <cellStyle name="Обычный 6 87" xfId="0"/>
    <cellStyle name="Обычный 6 88" xfId="0"/>
    <cellStyle name="Обычный 6 89" xfId="0"/>
    <cellStyle name="Обычный 6 8_Без баланса" xfId="0"/>
    <cellStyle name="Обычный 6 9" xfId="0"/>
    <cellStyle name="Обычный 6 9 2" xfId="0"/>
    <cellStyle name="Обычный 6 9 2 2" xfId="0"/>
    <cellStyle name="Обычный 6 9 3" xfId="0"/>
    <cellStyle name="Обычный 6 9 3 2" xfId="0"/>
    <cellStyle name="Обычный 6 9 4" xfId="0"/>
    <cellStyle name="Обычный 6 9 4 2" xfId="0"/>
    <cellStyle name="Обычный 6 9 5" xfId="0"/>
    <cellStyle name="Обычный 6 90" xfId="0"/>
    <cellStyle name="Обычный 6 91" xfId="0"/>
    <cellStyle name="Обычный 6 92" xfId="0"/>
    <cellStyle name="Обычный 6 93" xfId="0"/>
    <cellStyle name="Обычный 6 94" xfId="0"/>
    <cellStyle name="Обычный 6 95" xfId="0"/>
    <cellStyle name="Обычный 6 96" xfId="0"/>
    <cellStyle name="Обычный 6 97" xfId="0"/>
    <cellStyle name="Обычный 6 98" xfId="0"/>
    <cellStyle name="Обычный 6 99" xfId="0"/>
    <cellStyle name="Обычный 60" xfId="0"/>
    <cellStyle name="Обычный 61" xfId="0"/>
    <cellStyle name="Обычный 62" xfId="0"/>
    <cellStyle name="Обычный 63" xfId="0"/>
    <cellStyle name="Обычный 64" xfId="0"/>
    <cellStyle name="Обычный 65" xfId="0"/>
    <cellStyle name="Обычный 66" xfId="0"/>
    <cellStyle name="Обычный 66 2" xfId="0"/>
    <cellStyle name="Обычный 67" xfId="0"/>
    <cellStyle name="Обычный 68" xfId="0"/>
    <cellStyle name="Обычный 69" xfId="0"/>
    <cellStyle name="Обычный 7" xfId="0"/>
    <cellStyle name="Обычный 7 10" xfId="0"/>
    <cellStyle name="Обычный 7 10 2" xfId="0"/>
    <cellStyle name="Обычный 7 10 2 2" xfId="0"/>
    <cellStyle name="Обычный 7 10 3" xfId="0"/>
    <cellStyle name="Обычный 7 10 3 2" xfId="0"/>
    <cellStyle name="Обычный 7 10 4" xfId="0"/>
    <cellStyle name="Обычный 7 10 5" xfId="0"/>
    <cellStyle name="Обычный 7 100" xfId="0"/>
    <cellStyle name="Обычный 7 101" xfId="0"/>
    <cellStyle name="Обычный 7 102" xfId="0"/>
    <cellStyle name="Обычный 7 103" xfId="0"/>
    <cellStyle name="Обычный 7 104" xfId="0"/>
    <cellStyle name="Обычный 7 105" xfId="0"/>
    <cellStyle name="Обычный 7 106" xfId="0"/>
    <cellStyle name="Обычный 7 107" xfId="0"/>
    <cellStyle name="Обычный 7 108" xfId="0"/>
    <cellStyle name="Обычный 7 109" xfId="0"/>
    <cellStyle name="Обычный 7 11" xfId="0"/>
    <cellStyle name="Обычный 7 11 2" xfId="0"/>
    <cellStyle name="Обычный 7 11 3" xfId="0"/>
    <cellStyle name="Обычный 7 11 4" xfId="0"/>
    <cellStyle name="Обычный 7 110" xfId="0"/>
    <cellStyle name="Обычный 7 111" xfId="0"/>
    <cellStyle name="Обычный 7 112" xfId="0"/>
    <cellStyle name="Обычный 7 113" xfId="0"/>
    <cellStyle name="Обычный 7 114" xfId="0"/>
    <cellStyle name="Обычный 7 115" xfId="0"/>
    <cellStyle name="Обычный 7 116" xfId="0"/>
    <cellStyle name="Обычный 7 117" xfId="0"/>
    <cellStyle name="Обычный 7 12" xfId="0"/>
    <cellStyle name="Обычный 7 12 2" xfId="0"/>
    <cellStyle name="Обычный 7 12 3" xfId="0"/>
    <cellStyle name="Обычный 7 12 4" xfId="0"/>
    <cellStyle name="Обычный 7 13" xfId="0"/>
    <cellStyle name="Обычный 7 13 2" xfId="0"/>
    <cellStyle name="Обычный 7 13 3" xfId="0"/>
    <cellStyle name="Обычный 7 13 4" xfId="0"/>
    <cellStyle name="Обычный 7 14" xfId="0"/>
    <cellStyle name="Обычный 7 14 2" xfId="0"/>
    <cellStyle name="Обычный 7 14 3" xfId="0"/>
    <cellStyle name="Обычный 7 15" xfId="0"/>
    <cellStyle name="Обычный 7 15 2" xfId="0"/>
    <cellStyle name="Обычный 7 15 3" xfId="0"/>
    <cellStyle name="Обычный 7 16" xfId="0"/>
    <cellStyle name="Обычный 7 16 2" xfId="0"/>
    <cellStyle name="Обычный 7 16 3" xfId="0"/>
    <cellStyle name="Обычный 7 17" xfId="0"/>
    <cellStyle name="Обычный 7 17 2" xfId="0"/>
    <cellStyle name="Обычный 7 17 3" xfId="0"/>
    <cellStyle name="Обычный 7 18" xfId="0"/>
    <cellStyle name="Обычный 7 18 2" xfId="0"/>
    <cellStyle name="Обычный 7 18 3" xfId="0"/>
    <cellStyle name="Обычный 7 19" xfId="0"/>
    <cellStyle name="Обычный 7 19 2" xfId="0"/>
    <cellStyle name="Обычный 7 19 3" xfId="0"/>
    <cellStyle name="Обычный 7 2" xfId="0"/>
    <cellStyle name="Обычный 7 2 2" xfId="0"/>
    <cellStyle name="Обычный 7 2 2 2" xfId="0"/>
    <cellStyle name="Обычный 7 2 2 2 2" xfId="0"/>
    <cellStyle name="Обычный 7 2 2 2 3" xfId="0"/>
    <cellStyle name="Обычный 7 2 2 2 4" xfId="0"/>
    <cellStyle name="Обычный 7 2 2 2 5" xfId="0"/>
    <cellStyle name="Обычный 7 2 2 3" xfId="0"/>
    <cellStyle name="Обычный 7 2 2 3 2" xfId="0"/>
    <cellStyle name="Обычный 7 2 2 4" xfId="0"/>
    <cellStyle name="Обычный 7 2 2 5" xfId="0"/>
    <cellStyle name="Обычный 7 2 2 6" xfId="0"/>
    <cellStyle name="Обычный 7 2 3" xfId="0"/>
    <cellStyle name="Обычный 7 2 3 2" xfId="0"/>
    <cellStyle name="Обычный 7 2 3 3" xfId="0"/>
    <cellStyle name="Обычный 7 2 3 4" xfId="0"/>
    <cellStyle name="Обычный 7 2 3 5" xfId="0"/>
    <cellStyle name="Обычный 7 2 4" xfId="0"/>
    <cellStyle name="Обычный 7 2 4 2" xfId="0"/>
    <cellStyle name="Обычный 7 2 5" xfId="0"/>
    <cellStyle name="Обычный 7 2 5 2" xfId="0"/>
    <cellStyle name="Обычный 7 2 6" xfId="0"/>
    <cellStyle name="Обычный 7 2 6 2" xfId="0"/>
    <cellStyle name="Обычный 7 2 7" xfId="0"/>
    <cellStyle name="Обычный 7 2 8" xfId="0"/>
    <cellStyle name="Обычный 7 2 9" xfId="0"/>
    <cellStyle name="Обычный 7 20" xfId="0"/>
    <cellStyle name="Обычный 7 20 2" xfId="0"/>
    <cellStyle name="Обычный 7 20 3" xfId="0"/>
    <cellStyle name="Обычный 7 21" xfId="0"/>
    <cellStyle name="Обычный 7 21 2" xfId="0"/>
    <cellStyle name="Обычный 7 21 3" xfId="0"/>
    <cellStyle name="Обычный 7 22" xfId="0"/>
    <cellStyle name="Обычный 7 22 2" xfId="0"/>
    <cellStyle name="Обычный 7 22 3" xfId="0"/>
    <cellStyle name="Обычный 7 23" xfId="0"/>
    <cellStyle name="Обычный 7 23 2" xfId="0"/>
    <cellStyle name="Обычный 7 23 3" xfId="0"/>
    <cellStyle name="Обычный 7 24" xfId="0"/>
    <cellStyle name="Обычный 7 24 2" xfId="0"/>
    <cellStyle name="Обычный 7 24 3" xfId="0"/>
    <cellStyle name="Обычный 7 25" xfId="0"/>
    <cellStyle name="Обычный 7 25 2" xfId="0"/>
    <cellStyle name="Обычный 7 25 3" xfId="0"/>
    <cellStyle name="Обычный 7 26" xfId="0"/>
    <cellStyle name="Обычный 7 26 2" xfId="0"/>
    <cellStyle name="Обычный 7 26 3" xfId="0"/>
    <cellStyle name="Обычный 7 27" xfId="0"/>
    <cellStyle name="Обычный 7 27 2" xfId="0"/>
    <cellStyle name="Обычный 7 27 3" xfId="0"/>
    <cellStyle name="Обычный 7 28" xfId="0"/>
    <cellStyle name="Обычный 7 28 2" xfId="0"/>
    <cellStyle name="Обычный 7 28 3" xfId="0"/>
    <cellStyle name="Обычный 7 29" xfId="0"/>
    <cellStyle name="Обычный 7 29 2" xfId="0"/>
    <cellStyle name="Обычный 7 29 3" xfId="0"/>
    <cellStyle name="Обычный 7 3" xfId="0"/>
    <cellStyle name="Обычный 7 3 2" xfId="0"/>
    <cellStyle name="Обычный 7 3 2 2" xfId="0"/>
    <cellStyle name="Обычный 7 3 2 2 2" xfId="0"/>
    <cellStyle name="Обычный 7 3 2 2 3" xfId="0"/>
    <cellStyle name="Обычный 7 3 2 2 4" xfId="0"/>
    <cellStyle name="Обычный 7 3 2 3" xfId="0"/>
    <cellStyle name="Обычный 7 3 2 4" xfId="0"/>
    <cellStyle name="Обычный 7 3 2 5" xfId="0"/>
    <cellStyle name="Обычный 7 3 2 6" xfId="0"/>
    <cellStyle name="Обычный 7 3 3" xfId="0"/>
    <cellStyle name="Обычный 7 3 3 2" xfId="0"/>
    <cellStyle name="Обычный 7 3 3 3" xfId="0"/>
    <cellStyle name="Обычный 7 3 3 4" xfId="0"/>
    <cellStyle name="Обычный 7 3 3 5" xfId="0"/>
    <cellStyle name="Обычный 7 3 4" xfId="0"/>
    <cellStyle name="Обычный 7 3 5" xfId="0"/>
    <cellStyle name="Обычный 7 3 6" xfId="0"/>
    <cellStyle name="Обычный 7 3 7" xfId="0"/>
    <cellStyle name="Обычный 7 30" xfId="0"/>
    <cellStyle name="Обычный 7 30 2" xfId="0"/>
    <cellStyle name="Обычный 7 30 3" xfId="0"/>
    <cellStyle name="Обычный 7 31" xfId="0"/>
    <cellStyle name="Обычный 7 31 2" xfId="0"/>
    <cellStyle name="Обычный 7 31 3" xfId="0"/>
    <cellStyle name="Обычный 7 32" xfId="0"/>
    <cellStyle name="Обычный 7 32 2" xfId="0"/>
    <cellStyle name="Обычный 7 32 3" xfId="0"/>
    <cellStyle name="Обычный 7 33" xfId="0"/>
    <cellStyle name="Обычный 7 33 2" xfId="0"/>
    <cellStyle name="Обычный 7 33 3" xfId="0"/>
    <cellStyle name="Обычный 7 34" xfId="0"/>
    <cellStyle name="Обычный 7 34 2" xfId="0"/>
    <cellStyle name="Обычный 7 34 3" xfId="0"/>
    <cellStyle name="Обычный 7 35" xfId="0"/>
    <cellStyle name="Обычный 7 35 2" xfId="0"/>
    <cellStyle name="Обычный 7 35 3" xfId="0"/>
    <cellStyle name="Обычный 7 36" xfId="0"/>
    <cellStyle name="Обычный 7 36 2" xfId="0"/>
    <cellStyle name="Обычный 7 36 3" xfId="0"/>
    <cellStyle name="Обычный 7 37" xfId="0"/>
    <cellStyle name="Обычный 7 37 2" xfId="0"/>
    <cellStyle name="Обычный 7 37 3" xfId="0"/>
    <cellStyle name="Обычный 7 37 4" xfId="0"/>
    <cellStyle name="Обычный 7 38" xfId="0"/>
    <cellStyle name="Обычный 7 38 2" xfId="0"/>
    <cellStyle name="Обычный 7 38 3" xfId="0"/>
    <cellStyle name="Обычный 7 38 4" xfId="0"/>
    <cellStyle name="Обычный 7 39" xfId="0"/>
    <cellStyle name="Обычный 7 39 2" xfId="0"/>
    <cellStyle name="Обычный 7 39 3" xfId="0"/>
    <cellStyle name="Обычный 7 39 4" xfId="0"/>
    <cellStyle name="Обычный 7 4" xfId="0"/>
    <cellStyle name="Обычный 7 4 2" xfId="0"/>
    <cellStyle name="Обычный 7 4 2 2" xfId="0"/>
    <cellStyle name="Обычный 7 4 2 2 2" xfId="0"/>
    <cellStyle name="Обычный 7 4 2 2 3" xfId="0"/>
    <cellStyle name="Обычный 7 4 2 2 4" xfId="0"/>
    <cellStyle name="Обычный 7 4 2 3" xfId="0"/>
    <cellStyle name="Обычный 7 4 2 4" xfId="0"/>
    <cellStyle name="Обычный 7 4 2 5" xfId="0"/>
    <cellStyle name="Обычный 7 4 2 6" xfId="0"/>
    <cellStyle name="Обычный 7 4 3" xfId="0"/>
    <cellStyle name="Обычный 7 4 3 2" xfId="0"/>
    <cellStyle name="Обычный 7 4 3 3" xfId="0"/>
    <cellStyle name="Обычный 7 4 3 4" xfId="0"/>
    <cellStyle name="Обычный 7 4 3 5" xfId="0"/>
    <cellStyle name="Обычный 7 4 4" xfId="0"/>
    <cellStyle name="Обычный 7 4 5" xfId="0"/>
    <cellStyle name="Обычный 7 4 6" xfId="0"/>
    <cellStyle name="Обычный 7 4 7" xfId="0"/>
    <cellStyle name="Обычный 7 40" xfId="0"/>
    <cellStyle name="Обычный 7 40 2" xfId="0"/>
    <cellStyle name="Обычный 7 40 3" xfId="0"/>
    <cellStyle name="Обычный 7 40 4" xfId="0"/>
    <cellStyle name="Обычный 7 41" xfId="0"/>
    <cellStyle name="Обычный 7 41 2" xfId="0"/>
    <cellStyle name="Обычный 7 41 3" xfId="0"/>
    <cellStyle name="Обычный 7 41 4" xfId="0"/>
    <cellStyle name="Обычный 7 42" xfId="0"/>
    <cellStyle name="Обычный 7 42 2" xfId="0"/>
    <cellStyle name="Обычный 7 42 3" xfId="0"/>
    <cellStyle name="Обычный 7 43" xfId="0"/>
    <cellStyle name="Обычный 7 43 2" xfId="0"/>
    <cellStyle name="Обычный 7 44" xfId="0"/>
    <cellStyle name="Обычный 7 44 2" xfId="0"/>
    <cellStyle name="Обычный 7 45" xfId="0"/>
    <cellStyle name="Обычный 7 45 2" xfId="0"/>
    <cellStyle name="Обычный 7 46" xfId="0"/>
    <cellStyle name="Обычный 7 46 2" xfId="0"/>
    <cellStyle name="Обычный 7 47" xfId="0"/>
    <cellStyle name="Обычный 7 47 2" xfId="0"/>
    <cellStyle name="Обычный 7 48" xfId="0"/>
    <cellStyle name="Обычный 7 48 2" xfId="0"/>
    <cellStyle name="Обычный 7 49" xfId="0"/>
    <cellStyle name="Обычный 7 49 2" xfId="0"/>
    <cellStyle name="Обычный 7 5" xfId="0"/>
    <cellStyle name="Обычный 7 5 2" xfId="0"/>
    <cellStyle name="Обычный 7 5 2 2" xfId="0"/>
    <cellStyle name="Обычный 7 5 2 2 2" xfId="0"/>
    <cellStyle name="Обычный 7 5 2 2 3" xfId="0"/>
    <cellStyle name="Обычный 7 5 2 2 4" xfId="0"/>
    <cellStyle name="Обычный 7 5 2 3" xfId="0"/>
    <cellStyle name="Обычный 7 5 2 4" xfId="0"/>
    <cellStyle name="Обычный 7 5 2 5" xfId="0"/>
    <cellStyle name="Обычный 7 5 2 6" xfId="0"/>
    <cellStyle name="Обычный 7 5 3" xfId="0"/>
    <cellStyle name="Обычный 7 5 3 2" xfId="0"/>
    <cellStyle name="Обычный 7 5 3 3" xfId="0"/>
    <cellStyle name="Обычный 7 5 3 4" xfId="0"/>
    <cellStyle name="Обычный 7 5 3 5" xfId="0"/>
    <cellStyle name="Обычный 7 5 4" xfId="0"/>
    <cellStyle name="Обычный 7 5 5" xfId="0"/>
    <cellStyle name="Обычный 7 5 6" xfId="0"/>
    <cellStyle name="Обычный 7 5 7" xfId="0"/>
    <cellStyle name="Обычный 7 50" xfId="0"/>
    <cellStyle name="Обычный 7 50 2" xfId="0"/>
    <cellStyle name="Обычный 7 51" xfId="0"/>
    <cellStyle name="Обычный 7 51 2" xfId="0"/>
    <cellStyle name="Обычный 7 52" xfId="0"/>
    <cellStyle name="Обычный 7 52 2" xfId="0"/>
    <cellStyle name="Обычный 7 53" xfId="0"/>
    <cellStyle name="Обычный 7 54" xfId="0"/>
    <cellStyle name="Обычный 7 55" xfId="0"/>
    <cellStyle name="Обычный 7 56" xfId="0"/>
    <cellStyle name="Обычный 7 57" xfId="0"/>
    <cellStyle name="Обычный 7 58" xfId="0"/>
    <cellStyle name="Обычный 7 59" xfId="0"/>
    <cellStyle name="Обычный 7 6" xfId="0"/>
    <cellStyle name="Обычный 7 6 2" xfId="0"/>
    <cellStyle name="Обычный 7 6 2 2" xfId="0"/>
    <cellStyle name="Обычный 7 6 2 2 2" xfId="0"/>
    <cellStyle name="Обычный 7 6 2 2 3" xfId="0"/>
    <cellStyle name="Обычный 7 6 2 2 4" xfId="0"/>
    <cellStyle name="Обычный 7 6 2 3" xfId="0"/>
    <cellStyle name="Обычный 7 6 2 4" xfId="0"/>
    <cellStyle name="Обычный 7 6 2 5" xfId="0"/>
    <cellStyle name="Обычный 7 6 2 6" xfId="0"/>
    <cellStyle name="Обычный 7 6 3" xfId="0"/>
    <cellStyle name="Обычный 7 6 3 2" xfId="0"/>
    <cellStyle name="Обычный 7 6 3 3" xfId="0"/>
    <cellStyle name="Обычный 7 6 3 4" xfId="0"/>
    <cellStyle name="Обычный 7 6 3 5" xfId="0"/>
    <cellStyle name="Обычный 7 6 4" xfId="0"/>
    <cellStyle name="Обычный 7 6 5" xfId="0"/>
    <cellStyle name="Обычный 7 6 6" xfId="0"/>
    <cellStyle name="Обычный 7 6 7" xfId="0"/>
    <cellStyle name="Обычный 7 60" xfId="0"/>
    <cellStyle name="Обычный 7 61" xfId="0"/>
    <cellStyle name="Обычный 7 62" xfId="0"/>
    <cellStyle name="Обычный 7 63" xfId="0"/>
    <cellStyle name="Обычный 7 64" xfId="0"/>
    <cellStyle name="Обычный 7 65" xfId="0"/>
    <cellStyle name="Обычный 7 66" xfId="0"/>
    <cellStyle name="Обычный 7 67" xfId="0"/>
    <cellStyle name="Обычный 7 68" xfId="0"/>
    <cellStyle name="Обычный 7 69" xfId="0"/>
    <cellStyle name="Обычный 7 7" xfId="0"/>
    <cellStyle name="Обычный 7 7 2" xfId="0"/>
    <cellStyle name="Обычный 7 7 2 2" xfId="0"/>
    <cellStyle name="Обычный 7 7 2 3" xfId="0"/>
    <cellStyle name="Обычный 7 7 2 4" xfId="0"/>
    <cellStyle name="Обычный 7 7 2 5" xfId="0"/>
    <cellStyle name="Обычный 7 7 3" xfId="0"/>
    <cellStyle name="Обычный 7 7 3 2" xfId="0"/>
    <cellStyle name="Обычный 7 7 4" xfId="0"/>
    <cellStyle name="Обычный 7 7 5" xfId="0"/>
    <cellStyle name="Обычный 7 7 6" xfId="0"/>
    <cellStyle name="Обычный 7 70" xfId="0"/>
    <cellStyle name="Обычный 7 71" xfId="0"/>
    <cellStyle name="Обычный 7 72" xfId="0"/>
    <cellStyle name="Обычный 7 73" xfId="0"/>
    <cellStyle name="Обычный 7 74" xfId="0"/>
    <cellStyle name="Обычный 7 75" xfId="0"/>
    <cellStyle name="Обычный 7 76" xfId="0"/>
    <cellStyle name="Обычный 7 77" xfId="0"/>
    <cellStyle name="Обычный 7 78" xfId="0"/>
    <cellStyle name="Обычный 7 79" xfId="0"/>
    <cellStyle name="Обычный 7 8" xfId="0"/>
    <cellStyle name="Обычный 7 8 2" xfId="0"/>
    <cellStyle name="Обычный 7 8 2 2" xfId="0"/>
    <cellStyle name="Обычный 7 8 3" xfId="0"/>
    <cellStyle name="Обычный 7 8 3 2" xfId="0"/>
    <cellStyle name="Обычный 7 8 4" xfId="0"/>
    <cellStyle name="Обычный 7 8 5" xfId="0"/>
    <cellStyle name="Обычный 7 80" xfId="0"/>
    <cellStyle name="Обычный 7 81" xfId="0"/>
    <cellStyle name="Обычный 7 82" xfId="0"/>
    <cellStyle name="Обычный 7 83" xfId="0"/>
    <cellStyle name="Обычный 7 84" xfId="0"/>
    <cellStyle name="Обычный 7 85" xfId="0"/>
    <cellStyle name="Обычный 7 86" xfId="0"/>
    <cellStyle name="Обычный 7 87" xfId="0"/>
    <cellStyle name="Обычный 7 88" xfId="0"/>
    <cellStyle name="Обычный 7 89" xfId="0"/>
    <cellStyle name="Обычный 7 9" xfId="0"/>
    <cellStyle name="Обычный 7 9 2" xfId="0"/>
    <cellStyle name="Обычный 7 9 2 2" xfId="0"/>
    <cellStyle name="Обычный 7 9 3" xfId="0"/>
    <cellStyle name="Обычный 7 9 3 2" xfId="0"/>
    <cellStyle name="Обычный 7 9 4" xfId="0"/>
    <cellStyle name="Обычный 7 9 5" xfId="0"/>
    <cellStyle name="Обычный 7 90" xfId="0"/>
    <cellStyle name="Обычный 7 91" xfId="0"/>
    <cellStyle name="Обычный 7 92" xfId="0"/>
    <cellStyle name="Обычный 7 93" xfId="0"/>
    <cellStyle name="Обычный 7 94" xfId="0"/>
    <cellStyle name="Обычный 7 95" xfId="0"/>
    <cellStyle name="Обычный 7 96" xfId="0"/>
    <cellStyle name="Обычный 7 97" xfId="0"/>
    <cellStyle name="Обычный 7 98" xfId="0"/>
    <cellStyle name="Обычный 7 99" xfId="0"/>
    <cellStyle name="Обычный 70" xfId="0"/>
    <cellStyle name="Обычный 71" xfId="0"/>
    <cellStyle name="Обычный 72" xfId="0"/>
    <cellStyle name="Обычный 73" xfId="0"/>
    <cellStyle name="Обычный 74" xfId="0"/>
    <cellStyle name="Обычный 75" xfId="0"/>
    <cellStyle name="Обычный 76" xfId="0"/>
    <cellStyle name="Обычный 77" xfId="0"/>
    <cellStyle name="Обычный 78" xfId="0"/>
    <cellStyle name="Обычный 79" xfId="0"/>
    <cellStyle name="Обычный 8" xfId="0"/>
    <cellStyle name="Обычный 8 10" xfId="0"/>
    <cellStyle name="Обычный 8 10 2" xfId="0"/>
    <cellStyle name="Обычный 8 10 2 2" xfId="0"/>
    <cellStyle name="Обычный 8 10 3" xfId="0"/>
    <cellStyle name="Обычный 8 10 3 2" xfId="0"/>
    <cellStyle name="Обычный 8 10 4" xfId="0"/>
    <cellStyle name="Обычный 8 10 5" xfId="0"/>
    <cellStyle name="Обычный 8 100" xfId="0"/>
    <cellStyle name="Обычный 8 101" xfId="0"/>
    <cellStyle name="Обычный 8 102" xfId="0"/>
    <cellStyle name="Обычный 8 103" xfId="0"/>
    <cellStyle name="Обычный 8 104" xfId="0"/>
    <cellStyle name="Обычный 8 105" xfId="0"/>
    <cellStyle name="Обычный 8 106" xfId="0"/>
    <cellStyle name="Обычный 8 107" xfId="0"/>
    <cellStyle name="Обычный 8 108" xfId="0"/>
    <cellStyle name="Обычный 8 109" xfId="0"/>
    <cellStyle name="Обычный 8 11" xfId="0"/>
    <cellStyle name="Обычный 8 11 2" xfId="0"/>
    <cellStyle name="Обычный 8 11 3" xfId="0"/>
    <cellStyle name="Обычный 8 11 4" xfId="0"/>
    <cellStyle name="Обычный 8 110" xfId="0"/>
    <cellStyle name="Обычный 8 111" xfId="0"/>
    <cellStyle name="Обычный 8 112" xfId="0"/>
    <cellStyle name="Обычный 8 113" xfId="0"/>
    <cellStyle name="Обычный 8 114" xfId="0"/>
    <cellStyle name="Обычный 8 115" xfId="0"/>
    <cellStyle name="Обычный 8 116" xfId="0"/>
    <cellStyle name="Обычный 8 117" xfId="0"/>
    <cellStyle name="Обычный 8 118" xfId="0"/>
    <cellStyle name="Обычный 8 12" xfId="0"/>
    <cellStyle name="Обычный 8 12 2" xfId="0"/>
    <cellStyle name="Обычный 8 12 3" xfId="0"/>
    <cellStyle name="Обычный 8 12 4" xfId="0"/>
    <cellStyle name="Обычный 8 13" xfId="0"/>
    <cellStyle name="Обычный 8 13 2" xfId="0"/>
    <cellStyle name="Обычный 8 13 3" xfId="0"/>
    <cellStyle name="Обычный 8 13 4" xfId="0"/>
    <cellStyle name="Обычный 8 14" xfId="0"/>
    <cellStyle name="Обычный 8 14 2" xfId="0"/>
    <cellStyle name="Обычный 8 14 3" xfId="0"/>
    <cellStyle name="Обычный 8 15" xfId="0"/>
    <cellStyle name="Обычный 8 15 2" xfId="0"/>
    <cellStyle name="Обычный 8 15 3" xfId="0"/>
    <cellStyle name="Обычный 8 16" xfId="0"/>
    <cellStyle name="Обычный 8 16 2" xfId="0"/>
    <cellStyle name="Обычный 8 16 3" xfId="0"/>
    <cellStyle name="Обычный 8 17" xfId="0"/>
    <cellStyle name="Обычный 8 17 2" xfId="0"/>
    <cellStyle name="Обычный 8 17 3" xfId="0"/>
    <cellStyle name="Обычный 8 18" xfId="0"/>
    <cellStyle name="Обычный 8 18 2" xfId="0"/>
    <cellStyle name="Обычный 8 18 3" xfId="0"/>
    <cellStyle name="Обычный 8 19" xfId="0"/>
    <cellStyle name="Обычный 8 19 2" xfId="0"/>
    <cellStyle name="Обычный 8 19 3" xfId="0"/>
    <cellStyle name="Обычный 8 2" xfId="0"/>
    <cellStyle name="Обычный 8 2 2" xfId="0"/>
    <cellStyle name="Обычный 8 2 2 2" xfId="0"/>
    <cellStyle name="Обычный 8 2 2 2 2" xfId="0"/>
    <cellStyle name="Обычный 8 2 2 2 3" xfId="0"/>
    <cellStyle name="Обычный 8 2 2 2 4" xfId="0"/>
    <cellStyle name="Обычный 8 2 2 3" xfId="0"/>
    <cellStyle name="Обычный 8 2 2 4" xfId="0"/>
    <cellStyle name="Обычный 8 2 2 5" xfId="0"/>
    <cellStyle name="Обычный 8 2 2 6" xfId="0"/>
    <cellStyle name="Обычный 8 2 3" xfId="0"/>
    <cellStyle name="Обычный 8 2 3 2" xfId="0"/>
    <cellStyle name="Обычный 8 2 3 3" xfId="0"/>
    <cellStyle name="Обычный 8 2 3 4" xfId="0"/>
    <cellStyle name="Обычный 8 2 3 5" xfId="0"/>
    <cellStyle name="Обычный 8 2 4" xfId="0"/>
    <cellStyle name="Обычный 8 2 5" xfId="0"/>
    <cellStyle name="Обычный 8 2 6" xfId="0"/>
    <cellStyle name="Обычный 8 2 7" xfId="0"/>
    <cellStyle name="Обычный 8 20" xfId="0"/>
    <cellStyle name="Обычный 8 20 2" xfId="0"/>
    <cellStyle name="Обычный 8 20 3" xfId="0"/>
    <cellStyle name="Обычный 8 21" xfId="0"/>
    <cellStyle name="Обычный 8 21 2" xfId="0"/>
    <cellStyle name="Обычный 8 21 3" xfId="0"/>
    <cellStyle name="Обычный 8 22" xfId="0"/>
    <cellStyle name="Обычный 8 22 2" xfId="0"/>
    <cellStyle name="Обычный 8 22 3" xfId="0"/>
    <cellStyle name="Обычный 8 23" xfId="0"/>
    <cellStyle name="Обычный 8 23 2" xfId="0"/>
    <cellStyle name="Обычный 8 23 3" xfId="0"/>
    <cellStyle name="Обычный 8 24" xfId="0"/>
    <cellStyle name="Обычный 8 24 2" xfId="0"/>
    <cellStyle name="Обычный 8 24 3" xfId="0"/>
    <cellStyle name="Обычный 8 25" xfId="0"/>
    <cellStyle name="Обычный 8 25 2" xfId="0"/>
    <cellStyle name="Обычный 8 25 3" xfId="0"/>
    <cellStyle name="Обычный 8 26" xfId="0"/>
    <cellStyle name="Обычный 8 26 2" xfId="0"/>
    <cellStyle name="Обычный 8 26 3" xfId="0"/>
    <cellStyle name="Обычный 8 27" xfId="0"/>
    <cellStyle name="Обычный 8 27 2" xfId="0"/>
    <cellStyle name="Обычный 8 27 3" xfId="0"/>
    <cellStyle name="Обычный 8 28" xfId="0"/>
    <cellStyle name="Обычный 8 28 2" xfId="0"/>
    <cellStyle name="Обычный 8 28 3" xfId="0"/>
    <cellStyle name="Обычный 8 29" xfId="0"/>
    <cellStyle name="Обычный 8 29 2" xfId="0"/>
    <cellStyle name="Обычный 8 29 3" xfId="0"/>
    <cellStyle name="Обычный 8 3" xfId="0"/>
    <cellStyle name="Обычный 8 3 2" xfId="0"/>
    <cellStyle name="Обычный 8 3 2 2" xfId="0"/>
    <cellStyle name="Обычный 8 3 2 2 2" xfId="0"/>
    <cellStyle name="Обычный 8 3 2 2 2 2" xfId="0"/>
    <cellStyle name="Обычный 8 3 2 2 3" xfId="0"/>
    <cellStyle name="Обычный 8 3 2 2 3 2" xfId="0"/>
    <cellStyle name="Обычный 8 3 2 2 4" xfId="0"/>
    <cellStyle name="Обычный 8 3 2 2 4 2" xfId="0"/>
    <cellStyle name="Обычный 8 3 2 2 5" xfId="0"/>
    <cellStyle name="Обычный 8 3 2 3" xfId="0"/>
    <cellStyle name="Обычный 8 3 2 3 2" xfId="0"/>
    <cellStyle name="Обычный 8 3 2 3 2 2" xfId="0"/>
    <cellStyle name="Обычный 8 3 2 3 3" xfId="0"/>
    <cellStyle name="Обычный 8 3 2 3 3 2" xfId="0"/>
    <cellStyle name="Обычный 8 3 2 3 4" xfId="0"/>
    <cellStyle name="Обычный 8 3 2 3 4 2" xfId="0"/>
    <cellStyle name="Обычный 8 3 2 3 5" xfId="0"/>
    <cellStyle name="Обычный 8 3 2 4" xfId="0"/>
    <cellStyle name="Обычный 8 3 2 4 2" xfId="0"/>
    <cellStyle name="Обычный 8 3 2 5" xfId="0"/>
    <cellStyle name="Обычный 8 3 2 5 2" xfId="0"/>
    <cellStyle name="Обычный 8 3 2 6" xfId="0"/>
    <cellStyle name="Обычный 8 3 2 6 2" xfId="0"/>
    <cellStyle name="Обычный 8 3 2 7" xfId="0"/>
    <cellStyle name="Обычный 8 3 2_Без баланса" xfId="0"/>
    <cellStyle name="Обычный 8 3 3" xfId="0"/>
    <cellStyle name="Обычный 8 3 3 2" xfId="0"/>
    <cellStyle name="Обычный 8 3 3 2 2" xfId="0"/>
    <cellStyle name="Обычный 8 3 3 3" xfId="0"/>
    <cellStyle name="Обычный 8 3 3 3 2" xfId="0"/>
    <cellStyle name="Обычный 8 3 3 4" xfId="0"/>
    <cellStyle name="Обычный 8 3 3 4 2" xfId="0"/>
    <cellStyle name="Обычный 8 3 3 5" xfId="0"/>
    <cellStyle name="Обычный 8 3 4" xfId="0"/>
    <cellStyle name="Обычный 8 3 4 2" xfId="0"/>
    <cellStyle name="Обычный 8 3 4 2 2" xfId="0"/>
    <cellStyle name="Обычный 8 3 4 3" xfId="0"/>
    <cellStyle name="Обычный 8 3 4 3 2" xfId="0"/>
    <cellStyle name="Обычный 8 3 4 4" xfId="0"/>
    <cellStyle name="Обычный 8 3 4 4 2" xfId="0"/>
    <cellStyle name="Обычный 8 3 4 5" xfId="0"/>
    <cellStyle name="Обычный 8 3 5" xfId="0"/>
    <cellStyle name="Обычный 8 3 5 2" xfId="0"/>
    <cellStyle name="Обычный 8 3 6" xfId="0"/>
    <cellStyle name="Обычный 8 3 6 2" xfId="0"/>
    <cellStyle name="Обычный 8 3 7" xfId="0"/>
    <cellStyle name="Обычный 8 3 7 2" xfId="0"/>
    <cellStyle name="Обычный 8 3 8" xfId="0"/>
    <cellStyle name="Обычный 8 30" xfId="0"/>
    <cellStyle name="Обычный 8 30 2" xfId="0"/>
    <cellStyle name="Обычный 8 30 3" xfId="0"/>
    <cellStyle name="Обычный 8 31" xfId="0"/>
    <cellStyle name="Обычный 8 31 2" xfId="0"/>
    <cellStyle name="Обычный 8 31 3" xfId="0"/>
    <cellStyle name="Обычный 8 32" xfId="0"/>
    <cellStyle name="Обычный 8 32 2" xfId="0"/>
    <cellStyle name="Обычный 8 32 3" xfId="0"/>
    <cellStyle name="Обычный 8 33" xfId="0"/>
    <cellStyle name="Обычный 8 33 2" xfId="0"/>
    <cellStyle name="Обычный 8 33 3" xfId="0"/>
    <cellStyle name="Обычный 8 34" xfId="0"/>
    <cellStyle name="Обычный 8 34 2" xfId="0"/>
    <cellStyle name="Обычный 8 34 3" xfId="0"/>
    <cellStyle name="Обычный 8 35" xfId="0"/>
    <cellStyle name="Обычный 8 35 2" xfId="0"/>
    <cellStyle name="Обычный 8 35 3" xfId="0"/>
    <cellStyle name="Обычный 8 36" xfId="0"/>
    <cellStyle name="Обычный 8 36 2" xfId="0"/>
    <cellStyle name="Обычный 8 36 3" xfId="0"/>
    <cellStyle name="Обычный 8 37" xfId="0"/>
    <cellStyle name="Обычный 8 37 2" xfId="0"/>
    <cellStyle name="Обычный 8 37 3" xfId="0"/>
    <cellStyle name="Обычный 8 38" xfId="0"/>
    <cellStyle name="Обычный 8 38 2" xfId="0"/>
    <cellStyle name="Обычный 8 38 3" xfId="0"/>
    <cellStyle name="Обычный 8 39" xfId="0"/>
    <cellStyle name="Обычный 8 39 2" xfId="0"/>
    <cellStyle name="Обычный 8 39 3" xfId="0"/>
    <cellStyle name="Обычный 8 3_Без баланса" xfId="0"/>
    <cellStyle name="Обычный 8 4" xfId="0"/>
    <cellStyle name="Обычный 8 4 10" xfId="0"/>
    <cellStyle name="Обычный 8 4 2" xfId="0"/>
    <cellStyle name="Обычный 8 4 2 2" xfId="0"/>
    <cellStyle name="Обычный 8 4 2 2 2" xfId="0"/>
    <cellStyle name="Обычный 8 4 2 2 2 2" xfId="0"/>
    <cellStyle name="Обычный 8 4 2 2 3" xfId="0"/>
    <cellStyle name="Обычный 8 4 2 2 3 2" xfId="0"/>
    <cellStyle name="Обычный 8 4 2 2 4" xfId="0"/>
    <cellStyle name="Обычный 8 4 2 2 4 2" xfId="0"/>
    <cellStyle name="Обычный 8 4 2 2 5" xfId="0"/>
    <cellStyle name="Обычный 8 4 2 3" xfId="0"/>
    <cellStyle name="Обычный 8 4 2 3 2" xfId="0"/>
    <cellStyle name="Обычный 8 4 2 4" xfId="0"/>
    <cellStyle name="Обычный 8 4 2 4 2" xfId="0"/>
    <cellStyle name="Обычный 8 4 2 5" xfId="0"/>
    <cellStyle name="Обычный 8 4 2 5 2" xfId="0"/>
    <cellStyle name="Обычный 8 4 2 6" xfId="0"/>
    <cellStyle name="Обычный 8 4 2_Без баланса" xfId="0"/>
    <cellStyle name="Обычный 8 4 3" xfId="0"/>
    <cellStyle name="Обычный 8 4 3 2" xfId="0"/>
    <cellStyle name="Обычный 8 4 3 2 2" xfId="0"/>
    <cellStyle name="Обычный 8 4 3 3" xfId="0"/>
    <cellStyle name="Обычный 8 4 3 3 2" xfId="0"/>
    <cellStyle name="Обычный 8 4 3 4" xfId="0"/>
    <cellStyle name="Обычный 8 4 3 4 2" xfId="0"/>
    <cellStyle name="Обычный 8 4 3 5" xfId="0"/>
    <cellStyle name="Обычный 8 4 4" xfId="0"/>
    <cellStyle name="Обычный 8 4 4 2" xfId="0"/>
    <cellStyle name="Обычный 8 4 4 2 2" xfId="0"/>
    <cellStyle name="Обычный 8 4 4 3" xfId="0"/>
    <cellStyle name="Обычный 8 4 4 3 2" xfId="0"/>
    <cellStyle name="Обычный 8 4 4 4" xfId="0"/>
    <cellStyle name="Обычный 8 4 4 4 2" xfId="0"/>
    <cellStyle name="Обычный 8 4 4 5" xfId="0"/>
    <cellStyle name="Обычный 8 4 5" xfId="0"/>
    <cellStyle name="Обычный 8 4 5 2" xfId="0"/>
    <cellStyle name="Обычный 8 4 5 2 2" xfId="0"/>
    <cellStyle name="Обычный 8 4 5 3" xfId="0"/>
    <cellStyle name="Обычный 8 4 5 3 2" xfId="0"/>
    <cellStyle name="Обычный 8 4 5 4" xfId="0"/>
    <cellStyle name="Обычный 8 4 5 4 2" xfId="0"/>
    <cellStyle name="Обычный 8 4 5 5" xfId="0"/>
    <cellStyle name="Обычный 8 4 6" xfId="0"/>
    <cellStyle name="Обычный 8 4 6 2" xfId="0"/>
    <cellStyle name="Обычный 8 4 6 2 2" xfId="0"/>
    <cellStyle name="Обычный 8 4 6 3" xfId="0"/>
    <cellStyle name="Обычный 8 4 6 3 2" xfId="0"/>
    <cellStyle name="Обычный 8 4 6 4" xfId="0"/>
    <cellStyle name="Обычный 8 4 6 4 2" xfId="0"/>
    <cellStyle name="Обычный 8 4 6 5" xfId="0"/>
    <cellStyle name="Обычный 8 4 7" xfId="0"/>
    <cellStyle name="Обычный 8 4 7 2" xfId="0"/>
    <cellStyle name="Обычный 8 4 8" xfId="0"/>
    <cellStyle name="Обычный 8 4 8 2" xfId="0"/>
    <cellStyle name="Обычный 8 4 9" xfId="0"/>
    <cellStyle name="Обычный 8 4 9 2" xfId="0"/>
    <cellStyle name="Обычный 8 40" xfId="0"/>
    <cellStyle name="Обычный 8 40 2" xfId="0"/>
    <cellStyle name="Обычный 8 40 3" xfId="0"/>
    <cellStyle name="Обычный 8 41" xfId="0"/>
    <cellStyle name="Обычный 8 41 2" xfId="0"/>
    <cellStyle name="Обычный 8 41 3" xfId="0"/>
    <cellStyle name="Обычный 8 42" xfId="0"/>
    <cellStyle name="Обычный 8 42 2" xfId="0"/>
    <cellStyle name="Обычный 8 42 3" xfId="0"/>
    <cellStyle name="Обычный 8 43" xfId="0"/>
    <cellStyle name="Обычный 8 44" xfId="0"/>
    <cellStyle name="Обычный 8 45" xfId="0"/>
    <cellStyle name="Обычный 8 46" xfId="0"/>
    <cellStyle name="Обычный 8 47" xfId="0"/>
    <cellStyle name="Обычный 8 48" xfId="0"/>
    <cellStyle name="Обычный 8 49" xfId="0"/>
    <cellStyle name="Обычный 8 4_Без баланса" xfId="0"/>
    <cellStyle name="Обычный 8 5" xfId="0"/>
    <cellStyle name="Обычный 8 5 2" xfId="0"/>
    <cellStyle name="Обычный 8 5 2 2" xfId="0"/>
    <cellStyle name="Обычный 8 5 2 2 2" xfId="0"/>
    <cellStyle name="Обычный 8 5 2 2 3" xfId="0"/>
    <cellStyle name="Обычный 8 5 2 2 4" xfId="0"/>
    <cellStyle name="Обычный 8 5 2 3" xfId="0"/>
    <cellStyle name="Обычный 8 5 2 3 2" xfId="0"/>
    <cellStyle name="Обычный 8 5 2 4" xfId="0"/>
    <cellStyle name="Обычный 8 5 2 4 2" xfId="0"/>
    <cellStyle name="Обычный 8 5 2 5" xfId="0"/>
    <cellStyle name="Обычный 8 5 2 6" xfId="0"/>
    <cellStyle name="Обычный 8 5 3" xfId="0"/>
    <cellStyle name="Обычный 8 5 3 2" xfId="0"/>
    <cellStyle name="Обычный 8 5 3 3" xfId="0"/>
    <cellStyle name="Обычный 8 5 3 4" xfId="0"/>
    <cellStyle name="Обычный 8 5 3 5" xfId="0"/>
    <cellStyle name="Обычный 8 5 4" xfId="0"/>
    <cellStyle name="Обычный 8 5 4 2" xfId="0"/>
    <cellStyle name="Обычный 8 5 5" xfId="0"/>
    <cellStyle name="Обычный 8 5 5 2" xfId="0"/>
    <cellStyle name="Обычный 8 5 6" xfId="0"/>
    <cellStyle name="Обычный 8 5 7" xfId="0"/>
    <cellStyle name="Обычный 8 50" xfId="0"/>
    <cellStyle name="Обычный 8 51" xfId="0"/>
    <cellStyle name="Обычный 8 52" xfId="0"/>
    <cellStyle name="Обычный 8 53" xfId="0"/>
    <cellStyle name="Обычный 8 54" xfId="0"/>
    <cellStyle name="Обычный 8 55" xfId="0"/>
    <cellStyle name="Обычный 8 56" xfId="0"/>
    <cellStyle name="Обычный 8 57" xfId="0"/>
    <cellStyle name="Обычный 8 58" xfId="0"/>
    <cellStyle name="Обычный 8 59" xfId="0"/>
    <cellStyle name="Обычный 8 5_Без баланса" xfId="0"/>
    <cellStyle name="Обычный 8 6" xfId="0"/>
    <cellStyle name="Обычный 8 6 2" xfId="0"/>
    <cellStyle name="Обычный 8 6 2 2" xfId="0"/>
    <cellStyle name="Обычный 8 6 2 2 2" xfId="0"/>
    <cellStyle name="Обычный 8 6 2 2 3" xfId="0"/>
    <cellStyle name="Обычный 8 6 2 2 4" xfId="0"/>
    <cellStyle name="Обычный 8 6 2 3" xfId="0"/>
    <cellStyle name="Обычный 8 6 2 4" xfId="0"/>
    <cellStyle name="Обычный 8 6 2 5" xfId="0"/>
    <cellStyle name="Обычный 8 6 2 6" xfId="0"/>
    <cellStyle name="Обычный 8 6 3" xfId="0"/>
    <cellStyle name="Обычный 8 6 3 2" xfId="0"/>
    <cellStyle name="Обычный 8 6 3 3" xfId="0"/>
    <cellStyle name="Обычный 8 6 3 4" xfId="0"/>
    <cellStyle name="Обычный 8 6 3 5" xfId="0"/>
    <cellStyle name="Обычный 8 6 4" xfId="0"/>
    <cellStyle name="Обычный 8 6 4 2" xfId="0"/>
    <cellStyle name="Обычный 8 6 5" xfId="0"/>
    <cellStyle name="Обычный 8 6 6" xfId="0"/>
    <cellStyle name="Обычный 8 6 7" xfId="0"/>
    <cellStyle name="Обычный 8 60" xfId="0"/>
    <cellStyle name="Обычный 8 61" xfId="0"/>
    <cellStyle name="Обычный 8 62" xfId="0"/>
    <cellStyle name="Обычный 8 63" xfId="0"/>
    <cellStyle name="Обычный 8 64" xfId="0"/>
    <cellStyle name="Обычный 8 65" xfId="0"/>
    <cellStyle name="Обычный 8 66" xfId="0"/>
    <cellStyle name="Обычный 8 67" xfId="0"/>
    <cellStyle name="Обычный 8 68" xfId="0"/>
    <cellStyle name="Обычный 8 69" xfId="0"/>
    <cellStyle name="Обычный 8 7" xfId="0"/>
    <cellStyle name="Обычный 8 7 2" xfId="0"/>
    <cellStyle name="Обычный 8 7 2 2" xfId="0"/>
    <cellStyle name="Обычный 8 7 2 3" xfId="0"/>
    <cellStyle name="Обычный 8 7 2 4" xfId="0"/>
    <cellStyle name="Обычный 8 7 2 5" xfId="0"/>
    <cellStyle name="Обычный 8 7 3" xfId="0"/>
    <cellStyle name="Обычный 8 7 3 2" xfId="0"/>
    <cellStyle name="Обычный 8 7 4" xfId="0"/>
    <cellStyle name="Обычный 8 7 5" xfId="0"/>
    <cellStyle name="Обычный 8 7 6" xfId="0"/>
    <cellStyle name="Обычный 8 70" xfId="0"/>
    <cellStyle name="Обычный 8 71" xfId="0"/>
    <cellStyle name="Обычный 8 72" xfId="0"/>
    <cellStyle name="Обычный 8 73" xfId="0"/>
    <cellStyle name="Обычный 8 74" xfId="0"/>
    <cellStyle name="Обычный 8 75" xfId="0"/>
    <cellStyle name="Обычный 8 76" xfId="0"/>
    <cellStyle name="Обычный 8 77" xfId="0"/>
    <cellStyle name="Обычный 8 78" xfId="0"/>
    <cellStyle name="Обычный 8 79" xfId="0"/>
    <cellStyle name="Обычный 8 8" xfId="0"/>
    <cellStyle name="Обычный 8 8 2" xfId="0"/>
    <cellStyle name="Обычный 8 8 2 2" xfId="0"/>
    <cellStyle name="Обычный 8 8 3" xfId="0"/>
    <cellStyle name="Обычный 8 8 3 2" xfId="0"/>
    <cellStyle name="Обычный 8 8 4" xfId="0"/>
    <cellStyle name="Обычный 8 8 5" xfId="0"/>
    <cellStyle name="Обычный 8 80" xfId="0"/>
    <cellStyle name="Обычный 8 81" xfId="0"/>
    <cellStyle name="Обычный 8 82" xfId="0"/>
    <cellStyle name="Обычный 8 83" xfId="0"/>
    <cellStyle name="Обычный 8 84" xfId="0"/>
    <cellStyle name="Обычный 8 85" xfId="0"/>
    <cellStyle name="Обычный 8 86" xfId="0"/>
    <cellStyle name="Обычный 8 87" xfId="0"/>
    <cellStyle name="Обычный 8 88" xfId="0"/>
    <cellStyle name="Обычный 8 89" xfId="0"/>
    <cellStyle name="Обычный 8 9" xfId="0"/>
    <cellStyle name="Обычный 8 9 2" xfId="0"/>
    <cellStyle name="Обычный 8 9 2 2" xfId="0"/>
    <cellStyle name="Обычный 8 9 3" xfId="0"/>
    <cellStyle name="Обычный 8 9 3 2" xfId="0"/>
    <cellStyle name="Обычный 8 9 4" xfId="0"/>
    <cellStyle name="Обычный 8 9 5" xfId="0"/>
    <cellStyle name="Обычный 8 90" xfId="0"/>
    <cellStyle name="Обычный 8 91" xfId="0"/>
    <cellStyle name="Обычный 8 92" xfId="0"/>
    <cellStyle name="Обычный 8 93" xfId="0"/>
    <cellStyle name="Обычный 8 94" xfId="0"/>
    <cellStyle name="Обычный 8 95" xfId="0"/>
    <cellStyle name="Обычный 8 96" xfId="0"/>
    <cellStyle name="Обычный 8 97" xfId="0"/>
    <cellStyle name="Обычный 8 98" xfId="0"/>
    <cellStyle name="Обычный 8 99" xfId="0"/>
    <cellStyle name="Обычный 80" xfId="0"/>
    <cellStyle name="Обычный 81" xfId="0"/>
    <cellStyle name="Обычный 82" xfId="0"/>
    <cellStyle name="Обычный 83" xfId="0"/>
    <cellStyle name="Обычный 84" xfId="0"/>
    <cellStyle name="Обычный 85" xfId="0"/>
    <cellStyle name="Обычный 86" xfId="0"/>
    <cellStyle name="Обычный 87" xfId="0"/>
    <cellStyle name="Обычный 88" xfId="0"/>
    <cellStyle name="Обычный 89" xfId="0"/>
    <cellStyle name="Обычный 8_Без баланса" xfId="0"/>
    <cellStyle name="Обычный 9" xfId="0"/>
    <cellStyle name="Обычный 9 10" xfId="0"/>
    <cellStyle name="Обычный 9 10 2" xfId="0"/>
    <cellStyle name="Обычный 9 10 3" xfId="0"/>
    <cellStyle name="Обычный 9 10 4" xfId="0"/>
    <cellStyle name="Обычный 9 10 5" xfId="0"/>
    <cellStyle name="Обычный 9 100" xfId="0"/>
    <cellStyle name="Обычный 9 101" xfId="0"/>
    <cellStyle name="Обычный 9 102" xfId="0"/>
    <cellStyle name="Обычный 9 103" xfId="0"/>
    <cellStyle name="Обычный 9 104" xfId="0"/>
    <cellStyle name="Обычный 9 105" xfId="0"/>
    <cellStyle name="Обычный 9 106" xfId="0"/>
    <cellStyle name="Обычный 9 107" xfId="0"/>
    <cellStyle name="Обычный 9 108" xfId="0"/>
    <cellStyle name="Обычный 9 109" xfId="0"/>
    <cellStyle name="Обычный 9 11" xfId="0"/>
    <cellStyle name="Обычный 9 11 2" xfId="0"/>
    <cellStyle name="Обычный 9 110" xfId="0"/>
    <cellStyle name="Обычный 9 111" xfId="0"/>
    <cellStyle name="Обычный 9 112" xfId="0"/>
    <cellStyle name="Обычный 9 113" xfId="0"/>
    <cellStyle name="Обычный 9 114" xfId="0"/>
    <cellStyle name="Обычный 9 115" xfId="0"/>
    <cellStyle name="Обычный 9 116" xfId="0"/>
    <cellStyle name="Обычный 9 117" xfId="0"/>
    <cellStyle name="Обычный 9 118" xfId="0"/>
    <cellStyle name="Обычный 9 12" xfId="0"/>
    <cellStyle name="Обычный 9 12 2" xfId="0"/>
    <cellStyle name="Обычный 9 13" xfId="0"/>
    <cellStyle name="Обычный 9 13 2" xfId="0"/>
    <cellStyle name="Обычный 9 14" xfId="0"/>
    <cellStyle name="Обычный 9 15" xfId="0"/>
    <cellStyle name="Обычный 9 16" xfId="0"/>
    <cellStyle name="Обычный 9 17" xfId="0"/>
    <cellStyle name="Обычный 9 18" xfId="0"/>
    <cellStyle name="Обычный 9 19" xfId="0"/>
    <cellStyle name="Обычный 9 2" xfId="0"/>
    <cellStyle name="Обычный 9 2 2" xfId="0"/>
    <cellStyle name="Обычный 9 2 2 2" xfId="0"/>
    <cellStyle name="Обычный 9 2 2 2 2" xfId="0"/>
    <cellStyle name="Обычный 9 2 2 2 3" xfId="0"/>
    <cellStyle name="Обычный 9 2 2 2 4" xfId="0"/>
    <cellStyle name="Обычный 9 2 2 3" xfId="0"/>
    <cellStyle name="Обычный 9 2 2 4" xfId="0"/>
    <cellStyle name="Обычный 9 2 2 5" xfId="0"/>
    <cellStyle name="Обычный 9 2 2 6" xfId="0"/>
    <cellStyle name="Обычный 9 2 3" xfId="0"/>
    <cellStyle name="Обычный 9 2 3 2" xfId="0"/>
    <cellStyle name="Обычный 9 2 3 3" xfId="0"/>
    <cellStyle name="Обычный 9 2 3 4" xfId="0"/>
    <cellStyle name="Обычный 9 2 3 5" xfId="0"/>
    <cellStyle name="Обычный 9 2 4" xfId="0"/>
    <cellStyle name="Обычный 9 2 4 2" xfId="0"/>
    <cellStyle name="Обычный 9 2 5" xfId="0"/>
    <cellStyle name="Обычный 9 2 5 2" xfId="0"/>
    <cellStyle name="Обычный 9 2 6" xfId="0"/>
    <cellStyle name="Обычный 9 2 6 2" xfId="0"/>
    <cellStyle name="Обычный 9 2 7" xfId="0"/>
    <cellStyle name="Обычный 9 20" xfId="0"/>
    <cellStyle name="Обычный 9 21" xfId="0"/>
    <cellStyle name="Обычный 9 22" xfId="0"/>
    <cellStyle name="Обычный 9 23" xfId="0"/>
    <cellStyle name="Обычный 9 24" xfId="0"/>
    <cellStyle name="Обычный 9 25" xfId="0"/>
    <cellStyle name="Обычный 9 26" xfId="0"/>
    <cellStyle name="Обычный 9 27" xfId="0"/>
    <cellStyle name="Обычный 9 28" xfId="0"/>
    <cellStyle name="Обычный 9 29" xfId="0"/>
    <cellStyle name="Обычный 9 3" xfId="0"/>
    <cellStyle name="Обычный 9 3 2" xfId="0"/>
    <cellStyle name="Обычный 9 3 2 2" xfId="0"/>
    <cellStyle name="Обычный 9 3 2 2 2" xfId="0"/>
    <cellStyle name="Обычный 9 3 2 2 3" xfId="0"/>
    <cellStyle name="Обычный 9 3 2 2 4" xfId="0"/>
    <cellStyle name="Обычный 9 3 2 3" xfId="0"/>
    <cellStyle name="Обычный 9 3 2 4" xfId="0"/>
    <cellStyle name="Обычный 9 3 2 5" xfId="0"/>
    <cellStyle name="Обычный 9 3 2 6" xfId="0"/>
    <cellStyle name="Обычный 9 3 3" xfId="0"/>
    <cellStyle name="Обычный 9 3 3 2" xfId="0"/>
    <cellStyle name="Обычный 9 3 3 3" xfId="0"/>
    <cellStyle name="Обычный 9 3 3 4" xfId="0"/>
    <cellStyle name="Обычный 9 3 3 5" xfId="0"/>
    <cellStyle name="Обычный 9 3 4" xfId="0"/>
    <cellStyle name="Обычный 9 3 4 2" xfId="0"/>
    <cellStyle name="Обычный 9 3 5" xfId="0"/>
    <cellStyle name="Обычный 9 3 5 2" xfId="0"/>
    <cellStyle name="Обычный 9 3 6" xfId="0"/>
    <cellStyle name="Обычный 9 3 6 2" xfId="0"/>
    <cellStyle name="Обычный 9 3 7" xfId="0"/>
    <cellStyle name="Обычный 9 30" xfId="0"/>
    <cellStyle name="Обычный 9 31" xfId="0"/>
    <cellStyle name="Обычный 9 32" xfId="0"/>
    <cellStyle name="Обычный 9 33" xfId="0"/>
    <cellStyle name="Обычный 9 34" xfId="0"/>
    <cellStyle name="Обычный 9 35" xfId="0"/>
    <cellStyle name="Обычный 9 36" xfId="0"/>
    <cellStyle name="Обычный 9 37" xfId="0"/>
    <cellStyle name="Обычный 9 38" xfId="0"/>
    <cellStyle name="Обычный 9 39" xfId="0"/>
    <cellStyle name="Обычный 9 4" xfId="0"/>
    <cellStyle name="Обычный 9 4 2" xfId="0"/>
    <cellStyle name="Обычный 9 4 2 2" xfId="0"/>
    <cellStyle name="Обычный 9 4 2 2 2" xfId="0"/>
    <cellStyle name="Обычный 9 4 2 2 3" xfId="0"/>
    <cellStyle name="Обычный 9 4 2 2 4" xfId="0"/>
    <cellStyle name="Обычный 9 4 2 3" xfId="0"/>
    <cellStyle name="Обычный 9 4 2 4" xfId="0"/>
    <cellStyle name="Обычный 9 4 2 5" xfId="0"/>
    <cellStyle name="Обычный 9 4 2 6" xfId="0"/>
    <cellStyle name="Обычный 9 4 3" xfId="0"/>
    <cellStyle name="Обычный 9 4 3 2" xfId="0"/>
    <cellStyle name="Обычный 9 4 3 3" xfId="0"/>
    <cellStyle name="Обычный 9 4 3 4" xfId="0"/>
    <cellStyle name="Обычный 9 4 3 5" xfId="0"/>
    <cellStyle name="Обычный 9 4 4" xfId="0"/>
    <cellStyle name="Обычный 9 4 4 2" xfId="0"/>
    <cellStyle name="Обычный 9 4 5" xfId="0"/>
    <cellStyle name="Обычный 9 4 5 2" xfId="0"/>
    <cellStyle name="Обычный 9 4 6" xfId="0"/>
    <cellStyle name="Обычный 9 4 6 2" xfId="0"/>
    <cellStyle name="Обычный 9 4 7" xfId="0"/>
    <cellStyle name="Обычный 9 40" xfId="0"/>
    <cellStyle name="Обычный 9 41" xfId="0"/>
    <cellStyle name="Обычный 9 42" xfId="0"/>
    <cellStyle name="Обычный 9 43" xfId="0"/>
    <cellStyle name="Обычный 9 44" xfId="0"/>
    <cellStyle name="Обычный 9 45" xfId="0"/>
    <cellStyle name="Обычный 9 46" xfId="0"/>
    <cellStyle name="Обычный 9 47" xfId="0"/>
    <cellStyle name="Обычный 9 48" xfId="0"/>
    <cellStyle name="Обычный 9 49" xfId="0"/>
    <cellStyle name="Обычный 9 5" xfId="0"/>
    <cellStyle name="Обычный 9 5 2" xfId="0"/>
    <cellStyle name="Обычный 9 5 2 2" xfId="0"/>
    <cellStyle name="Обычный 9 5 2 2 2" xfId="0"/>
    <cellStyle name="Обычный 9 5 2 2 3" xfId="0"/>
    <cellStyle name="Обычный 9 5 2 2 4" xfId="0"/>
    <cellStyle name="Обычный 9 5 2 3" xfId="0"/>
    <cellStyle name="Обычный 9 5 2 4" xfId="0"/>
    <cellStyle name="Обычный 9 5 2 5" xfId="0"/>
    <cellStyle name="Обычный 9 5 2 6" xfId="0"/>
    <cellStyle name="Обычный 9 5 3" xfId="0"/>
    <cellStyle name="Обычный 9 5 3 2" xfId="0"/>
    <cellStyle name="Обычный 9 5 3 3" xfId="0"/>
    <cellStyle name="Обычный 9 5 3 4" xfId="0"/>
    <cellStyle name="Обычный 9 5 3 5" xfId="0"/>
    <cellStyle name="Обычный 9 5 4" xfId="0"/>
    <cellStyle name="Обычный 9 5 4 2" xfId="0"/>
    <cellStyle name="Обычный 9 5 5" xfId="0"/>
    <cellStyle name="Обычный 9 5 5 2" xfId="0"/>
    <cellStyle name="Обычный 9 5 6" xfId="0"/>
    <cellStyle name="Обычный 9 5 6 2" xfId="0"/>
    <cellStyle name="Обычный 9 5 7" xfId="0"/>
    <cellStyle name="Обычный 9 50" xfId="0"/>
    <cellStyle name="Обычный 9 51" xfId="0"/>
    <cellStyle name="Обычный 9 52" xfId="0"/>
    <cellStyle name="Обычный 9 53" xfId="0"/>
    <cellStyle name="Обычный 9 54" xfId="0"/>
    <cellStyle name="Обычный 9 55" xfId="0"/>
    <cellStyle name="Обычный 9 56" xfId="0"/>
    <cellStyle name="Обычный 9 57" xfId="0"/>
    <cellStyle name="Обычный 9 58" xfId="0"/>
    <cellStyle name="Обычный 9 59" xfId="0"/>
    <cellStyle name="Обычный 9 6" xfId="0"/>
    <cellStyle name="Обычный 9 6 2" xfId="0"/>
    <cellStyle name="Обычный 9 6 2 2" xfId="0"/>
    <cellStyle name="Обычный 9 6 2 2 2" xfId="0"/>
    <cellStyle name="Обычный 9 6 2 2 3" xfId="0"/>
    <cellStyle name="Обычный 9 6 2 2 4" xfId="0"/>
    <cellStyle name="Обычный 9 6 2 3" xfId="0"/>
    <cellStyle name="Обычный 9 6 2 4" xfId="0"/>
    <cellStyle name="Обычный 9 6 2 5" xfId="0"/>
    <cellStyle name="Обычный 9 6 3" xfId="0"/>
    <cellStyle name="Обычный 9 6 3 2" xfId="0"/>
    <cellStyle name="Обычный 9 6 3 3" xfId="0"/>
    <cellStyle name="Обычный 9 6 3 4" xfId="0"/>
    <cellStyle name="Обычный 9 6 4" xfId="0"/>
    <cellStyle name="Обычный 9 6 5" xfId="0"/>
    <cellStyle name="Обычный 9 6 6" xfId="0"/>
    <cellStyle name="Обычный 9 6 7" xfId="0"/>
    <cellStyle name="Обычный 9 60" xfId="0"/>
    <cellStyle name="Обычный 9 61" xfId="0"/>
    <cellStyle name="Обычный 9 62" xfId="0"/>
    <cellStyle name="Обычный 9 63" xfId="0"/>
    <cellStyle name="Обычный 9 64" xfId="0"/>
    <cellStyle name="Обычный 9 65" xfId="0"/>
    <cellStyle name="Обычный 9 66" xfId="0"/>
    <cellStyle name="Обычный 9 67" xfId="0"/>
    <cellStyle name="Обычный 9 68" xfId="0"/>
    <cellStyle name="Обычный 9 69" xfId="0"/>
    <cellStyle name="Обычный 9 7" xfId="0"/>
    <cellStyle name="Обычный 9 7 2" xfId="0"/>
    <cellStyle name="Обычный 9 7 2 2" xfId="0"/>
    <cellStyle name="Обычный 9 7 2 3" xfId="0"/>
    <cellStyle name="Обычный 9 7 2 4" xfId="0"/>
    <cellStyle name="Обычный 9 7 3" xfId="0"/>
    <cellStyle name="Обычный 9 7 4" xfId="0"/>
    <cellStyle name="Обычный 9 7 5" xfId="0"/>
    <cellStyle name="Обычный 9 7 6" xfId="0"/>
    <cellStyle name="Обычный 9 70" xfId="0"/>
    <cellStyle name="Обычный 9 71" xfId="0"/>
    <cellStyle name="Обычный 9 72" xfId="0"/>
    <cellStyle name="Обычный 9 73" xfId="0"/>
    <cellStyle name="Обычный 9 74" xfId="0"/>
    <cellStyle name="Обычный 9 75" xfId="0"/>
    <cellStyle name="Обычный 9 76" xfId="0"/>
    <cellStyle name="Обычный 9 77" xfId="0"/>
    <cellStyle name="Обычный 9 78" xfId="0"/>
    <cellStyle name="Обычный 9 79" xfId="0"/>
    <cellStyle name="Обычный 9 8" xfId="0"/>
    <cellStyle name="Обычный 9 8 2" xfId="0"/>
    <cellStyle name="Обычный 9 8 3" xfId="0"/>
    <cellStyle name="Обычный 9 8 4" xfId="0"/>
    <cellStyle name="Обычный 9 8 5" xfId="0"/>
    <cellStyle name="Обычный 9 80" xfId="0"/>
    <cellStyle name="Обычный 9 81" xfId="0"/>
    <cellStyle name="Обычный 9 82" xfId="0"/>
    <cellStyle name="Обычный 9 83" xfId="0"/>
    <cellStyle name="Обычный 9 84" xfId="0"/>
    <cellStyle name="Обычный 9 85" xfId="0"/>
    <cellStyle name="Обычный 9 86" xfId="0"/>
    <cellStyle name="Обычный 9 87" xfId="0"/>
    <cellStyle name="Обычный 9 88" xfId="0"/>
    <cellStyle name="Обычный 9 89" xfId="0"/>
    <cellStyle name="Обычный 9 9" xfId="0"/>
    <cellStyle name="Обычный 9 9 2" xfId="0"/>
    <cellStyle name="Обычный 9 9 3" xfId="0"/>
    <cellStyle name="Обычный 9 9 4" xfId="0"/>
    <cellStyle name="Обычный 9 9 5" xfId="0"/>
    <cellStyle name="Обычный 9 90" xfId="0"/>
    <cellStyle name="Обычный 9 91" xfId="0"/>
    <cellStyle name="Обычный 9 92" xfId="0"/>
    <cellStyle name="Обычный 9 93" xfId="0"/>
    <cellStyle name="Обычный 9 94" xfId="0"/>
    <cellStyle name="Обычный 9 95" xfId="0"/>
    <cellStyle name="Обычный 9 96" xfId="0"/>
    <cellStyle name="Обычный 9 97" xfId="0"/>
    <cellStyle name="Обычный 9 98" xfId="0"/>
    <cellStyle name="Обычный 9 99" xfId="0"/>
    <cellStyle name="Обычный 90" xfId="0"/>
    <cellStyle name="Обычный 91" xfId="0"/>
    <cellStyle name="Обычный 92" xfId="0"/>
    <cellStyle name="Обычный 93" xfId="0"/>
    <cellStyle name="Обычный 94" xfId="0"/>
    <cellStyle name="Обычный 95" xfId="0"/>
    <cellStyle name="Обычный 96" xfId="0"/>
    <cellStyle name="Обычный 97" xfId="0"/>
    <cellStyle name="Обычный 98" xfId="0"/>
    <cellStyle name="Обычный 99" xfId="0"/>
    <cellStyle name="Обычный2)ПД" xfId="0"/>
    <cellStyle name="Плохой 10" xfId="0"/>
    <cellStyle name="Плохой 11" xfId="0"/>
    <cellStyle name="Плохой 12" xfId="0"/>
    <cellStyle name="Плохой 13" xfId="0"/>
    <cellStyle name="Плохой 14" xfId="0"/>
    <cellStyle name="Плохой 15" xfId="0"/>
    <cellStyle name="Плохой 16" xfId="0"/>
    <cellStyle name="Плохой 17" xfId="0"/>
    <cellStyle name="Плохой 18" xfId="0"/>
    <cellStyle name="Плохой 19" xfId="0"/>
    <cellStyle name="Плохой 2" xfId="0"/>
    <cellStyle name="Плохой 2 2" xfId="0"/>
    <cellStyle name="Плохой 2 2 2" xfId="0"/>
    <cellStyle name="Плохой 2 3" xfId="0"/>
    <cellStyle name="Плохой 2 4" xfId="0"/>
    <cellStyle name="Плохой 20" xfId="0"/>
    <cellStyle name="Плохой 21" xfId="0"/>
    <cellStyle name="Плохой 22" xfId="0"/>
    <cellStyle name="Плохой 23" xfId="0"/>
    <cellStyle name="Плохой 24" xfId="0"/>
    <cellStyle name="Плохой 25" xfId="0"/>
    <cellStyle name="Плохой 26" xfId="0"/>
    <cellStyle name="Плохой 27" xfId="0"/>
    <cellStyle name="Плохой 28" xfId="0"/>
    <cellStyle name="Плохой 29" xfId="0"/>
    <cellStyle name="Плохой 3" xfId="0"/>
    <cellStyle name="Плохой 3 2" xfId="0"/>
    <cellStyle name="Плохой 3 3" xfId="0"/>
    <cellStyle name="Плохой 3 4" xfId="0"/>
    <cellStyle name="Плохой 30" xfId="0"/>
    <cellStyle name="Плохой 31" xfId="0"/>
    <cellStyle name="Плохой 32" xfId="0"/>
    <cellStyle name="Плохой 33" xfId="0"/>
    <cellStyle name="Плохой 34" xfId="0"/>
    <cellStyle name="Плохой 35" xfId="0"/>
    <cellStyle name="Плохой 36" xfId="0"/>
    <cellStyle name="Плохой 37" xfId="0"/>
    <cellStyle name="Плохой 38" xfId="0"/>
    <cellStyle name="Плохой 39" xfId="0"/>
    <cellStyle name="Плохой 39 2" xfId="0"/>
    <cellStyle name="Плохой 4" xfId="0"/>
    <cellStyle name="Плохой 40" xfId="0"/>
    <cellStyle name="Плохой 41" xfId="0"/>
    <cellStyle name="Плохой 42" xfId="0"/>
    <cellStyle name="Плохой 43" xfId="0"/>
    <cellStyle name="Плохой 44" xfId="0"/>
    <cellStyle name="Плохой 45" xfId="0"/>
    <cellStyle name="Плохой 46" xfId="0"/>
    <cellStyle name="Плохой 47" xfId="0"/>
    <cellStyle name="Плохой 48" xfId="0"/>
    <cellStyle name="Плохой 49" xfId="0"/>
    <cellStyle name="Плохой 5" xfId="0"/>
    <cellStyle name="Плохой 5 2" xfId="0"/>
    <cellStyle name="Плохой 50" xfId="0"/>
    <cellStyle name="Плохой 51" xfId="0"/>
    <cellStyle name="Плохой 52" xfId="0"/>
    <cellStyle name="Плохой 53" xfId="0"/>
    <cellStyle name="Плохой 54" xfId="0"/>
    <cellStyle name="Плохой 55" xfId="0"/>
    <cellStyle name="Плохой 56" xfId="0"/>
    <cellStyle name="Плохой 57" xfId="0"/>
    <cellStyle name="Плохой 58" xfId="0"/>
    <cellStyle name="Плохой 59" xfId="0"/>
    <cellStyle name="Плохой 6" xfId="0"/>
    <cellStyle name="Плохой 6 2" xfId="0"/>
    <cellStyle name="Плохой 60" xfId="0"/>
    <cellStyle name="Плохой 61" xfId="0"/>
    <cellStyle name="Плохой 7" xfId="0"/>
    <cellStyle name="Плохой 8" xfId="0"/>
    <cellStyle name="Плохой 9" xfId="0"/>
    <cellStyle name="Пояснение 10" xfId="0"/>
    <cellStyle name="Пояснение 11" xfId="0"/>
    <cellStyle name="Пояснение 12" xfId="0"/>
    <cellStyle name="Пояснение 13" xfId="0"/>
    <cellStyle name="Пояснение 14" xfId="0"/>
    <cellStyle name="Пояснение 15" xfId="0"/>
    <cellStyle name="Пояснение 16" xfId="0"/>
    <cellStyle name="Пояснение 17" xfId="0"/>
    <cellStyle name="Пояснение 18" xfId="0"/>
    <cellStyle name="Пояснение 19" xfId="0"/>
    <cellStyle name="Пояснение 2" xfId="0"/>
    <cellStyle name="Пояснение 2 2" xfId="0"/>
    <cellStyle name="Пояснение 2 2 2" xfId="0"/>
    <cellStyle name="Пояснение 2 3" xfId="0"/>
    <cellStyle name="Пояснение 20" xfId="0"/>
    <cellStyle name="Пояснение 21" xfId="0"/>
    <cellStyle name="Пояснение 22" xfId="0"/>
    <cellStyle name="Пояснение 23" xfId="0"/>
    <cellStyle name="Пояснение 24" xfId="0"/>
    <cellStyle name="Пояснение 25" xfId="0"/>
    <cellStyle name="Пояснение 26" xfId="0"/>
    <cellStyle name="Пояснение 27" xfId="0"/>
    <cellStyle name="Пояснение 28" xfId="0"/>
    <cellStyle name="Пояснение 29" xfId="0"/>
    <cellStyle name="Пояснение 3" xfId="0"/>
    <cellStyle name="Пояснение 3 2" xfId="0"/>
    <cellStyle name="Пояснение 3 3" xfId="0"/>
    <cellStyle name="Пояснение 3 4" xfId="0"/>
    <cellStyle name="Пояснение 30" xfId="0"/>
    <cellStyle name="Пояснение 31" xfId="0"/>
    <cellStyle name="Пояснение 32" xfId="0"/>
    <cellStyle name="Пояснение 33" xfId="0"/>
    <cellStyle name="Пояснение 34" xfId="0"/>
    <cellStyle name="Пояснение 35" xfId="0"/>
    <cellStyle name="Пояснение 36" xfId="0"/>
    <cellStyle name="Пояснение 37" xfId="0"/>
    <cellStyle name="Пояснение 38" xfId="0"/>
    <cellStyle name="Пояснение 39" xfId="0"/>
    <cellStyle name="Пояснение 39 2" xfId="0"/>
    <cellStyle name="Пояснение 4" xfId="0"/>
    <cellStyle name="Пояснение 40" xfId="0"/>
    <cellStyle name="Пояснение 41" xfId="0"/>
    <cellStyle name="Пояснение 42" xfId="0"/>
    <cellStyle name="Пояснение 43" xfId="0"/>
    <cellStyle name="Пояснение 44" xfId="0"/>
    <cellStyle name="Пояснение 45" xfId="0"/>
    <cellStyle name="Пояснение 46" xfId="0"/>
    <cellStyle name="Пояснение 47" xfId="0"/>
    <cellStyle name="Пояснение 48" xfId="0"/>
    <cellStyle name="Пояснение 49" xfId="0"/>
    <cellStyle name="Пояснение 5" xfId="0"/>
    <cellStyle name="Пояснение 5 2" xfId="0"/>
    <cellStyle name="Пояснение 50" xfId="0"/>
    <cellStyle name="Пояснение 51" xfId="0"/>
    <cellStyle name="Пояснение 52" xfId="0"/>
    <cellStyle name="Пояснение 53" xfId="0"/>
    <cellStyle name="Пояснение 54" xfId="0"/>
    <cellStyle name="Пояснение 55" xfId="0"/>
    <cellStyle name="Пояснение 56" xfId="0"/>
    <cellStyle name="Пояснение 57" xfId="0"/>
    <cellStyle name="Пояснение 58" xfId="0"/>
    <cellStyle name="Пояснение 59" xfId="0"/>
    <cellStyle name="Пояснение 6" xfId="0"/>
    <cellStyle name="Пояснение 60" xfId="0"/>
    <cellStyle name="Пояснение 61" xfId="0"/>
    <cellStyle name="Пояснение 7" xfId="0"/>
    <cellStyle name="Пояснение 8" xfId="0"/>
    <cellStyle name="Пояснение 9" xfId="0"/>
    <cellStyle name="Примечание 10" xfId="0"/>
    <cellStyle name="Примечание 10 2" xfId="0"/>
    <cellStyle name="Примечание 11" xfId="0"/>
    <cellStyle name="Примечание 11 2" xfId="0"/>
    <cellStyle name="Примечание 12" xfId="0"/>
    <cellStyle name="Примечание 12 2" xfId="0"/>
    <cellStyle name="Примечание 13" xfId="0"/>
    <cellStyle name="Примечание 13 2" xfId="0"/>
    <cellStyle name="Примечание 14" xfId="0"/>
    <cellStyle name="Примечание 14 2" xfId="0"/>
    <cellStyle name="Примечание 15" xfId="0"/>
    <cellStyle name="Примечание 15 2" xfId="0"/>
    <cellStyle name="Примечание 16" xfId="0"/>
    <cellStyle name="Примечание 16 2" xfId="0"/>
    <cellStyle name="Примечание 17" xfId="0"/>
    <cellStyle name="Примечание 17 2" xfId="0"/>
    <cellStyle name="Примечание 18" xfId="0"/>
    <cellStyle name="Примечание 18 2" xfId="0"/>
    <cellStyle name="Примечание 19" xfId="0"/>
    <cellStyle name="Примечание 19 2" xfId="0"/>
    <cellStyle name="Примечание 2" xfId="0"/>
    <cellStyle name="Примечание 2 10" xfId="0"/>
    <cellStyle name="Примечание 2 10 2" xfId="0"/>
    <cellStyle name="Примечание 2 10 2 2" xfId="0"/>
    <cellStyle name="Примечание 2 10 3" xfId="0"/>
    <cellStyle name="Примечание 2 10 3 2" xfId="0"/>
    <cellStyle name="Примечание 2 10 4" xfId="0"/>
    <cellStyle name="Примечание 2 10 5" xfId="0"/>
    <cellStyle name="Примечание 2 10 6" xfId="0"/>
    <cellStyle name="Примечание 2 10 7" xfId="0"/>
    <cellStyle name="Примечание 2 11" xfId="0"/>
    <cellStyle name="Примечание 2 11 2" xfId="0"/>
    <cellStyle name="Примечание 2 11 2 2" xfId="0"/>
    <cellStyle name="Примечание 2 11 3" xfId="0"/>
    <cellStyle name="Примечание 2 11 3 2" xfId="0"/>
    <cellStyle name="Примечание 2 11 4" xfId="0"/>
    <cellStyle name="Примечание 2 11 5" xfId="0"/>
    <cellStyle name="Примечание 2 11 6" xfId="0"/>
    <cellStyle name="Примечание 2 11 7" xfId="0"/>
    <cellStyle name="Примечание 2 12" xfId="0"/>
    <cellStyle name="Примечание 2 12 2" xfId="0"/>
    <cellStyle name="Примечание 2 12 2 2" xfId="0"/>
    <cellStyle name="Примечание 2 12 3" xfId="0"/>
    <cellStyle name="Примечание 2 12 3 2" xfId="0"/>
    <cellStyle name="Примечание 2 12 4" xfId="0"/>
    <cellStyle name="Примечание 2 12 5" xfId="0"/>
    <cellStyle name="Примечание 2 12 6" xfId="0"/>
    <cellStyle name="Примечание 2 12 7" xfId="0"/>
    <cellStyle name="Примечание 2 13" xfId="0"/>
    <cellStyle name="Примечание 2 13 2" xfId="0"/>
    <cellStyle name="Примечание 2 13 2 2" xfId="0"/>
    <cellStyle name="Примечание 2 13 3" xfId="0"/>
    <cellStyle name="Примечание 2 13 3 2" xfId="0"/>
    <cellStyle name="Примечание 2 13 4" xfId="0"/>
    <cellStyle name="Примечание 2 13 5" xfId="0"/>
    <cellStyle name="Примечание 2 13 6" xfId="0"/>
    <cellStyle name="Примечание 2 13 7" xfId="0"/>
    <cellStyle name="Примечание 2 14" xfId="0"/>
    <cellStyle name="Примечание 2 14 2" xfId="0"/>
    <cellStyle name="Примечание 2 14 2 2" xfId="0"/>
    <cellStyle name="Примечание 2 14 3" xfId="0"/>
    <cellStyle name="Примечание 2 14 3 2" xfId="0"/>
    <cellStyle name="Примечание 2 14 4" xfId="0"/>
    <cellStyle name="Примечание 2 14 5" xfId="0"/>
    <cellStyle name="Примечание 2 14 6" xfId="0"/>
    <cellStyle name="Примечание 2 14 7" xfId="0"/>
    <cellStyle name="Примечание 2 15" xfId="0"/>
    <cellStyle name="Примечание 2 15 2" xfId="0"/>
    <cellStyle name="Примечание 2 15 2 2" xfId="0"/>
    <cellStyle name="Примечание 2 15 3" xfId="0"/>
    <cellStyle name="Примечание 2 15 3 2" xfId="0"/>
    <cellStyle name="Примечание 2 15 4" xfId="0"/>
    <cellStyle name="Примечание 2 15 5" xfId="0"/>
    <cellStyle name="Примечание 2 15 6" xfId="0"/>
    <cellStyle name="Примечание 2 15 7" xfId="0"/>
    <cellStyle name="Примечание 2 16" xfId="0"/>
    <cellStyle name="Примечание 2 16 2" xfId="0"/>
    <cellStyle name="Примечание 2 17" xfId="0"/>
    <cellStyle name="Примечание 2 17 2" xfId="0"/>
    <cellStyle name="Примечание 2 18" xfId="0"/>
    <cellStyle name="Примечание 2 19" xfId="0"/>
    <cellStyle name="Примечание 2 2" xfId="0"/>
    <cellStyle name="Примечание 2 2 2" xfId="0"/>
    <cellStyle name="Примечание 2 2 2 2" xfId="0"/>
    <cellStyle name="Примечание 2 2 3" xfId="0"/>
    <cellStyle name="Примечание 2 2 3 2" xfId="0"/>
    <cellStyle name="Примечание 2 2 4" xfId="0"/>
    <cellStyle name="Примечание 2 2 5" xfId="0"/>
    <cellStyle name="Примечание 2 2 6" xfId="0"/>
    <cellStyle name="Примечание 2 2 7" xfId="0"/>
    <cellStyle name="Примечание 2 20" xfId="0"/>
    <cellStyle name="Примечание 2 21" xfId="0"/>
    <cellStyle name="Примечание 2 22" xfId="0"/>
    <cellStyle name="Примечание 2 22 2" xfId="0"/>
    <cellStyle name="Примечание 2 23" xfId="0"/>
    <cellStyle name="Примечание 2 24" xfId="0"/>
    <cellStyle name="Примечание 2 25" xfId="0"/>
    <cellStyle name="Примечание 2 26" xfId="0"/>
    <cellStyle name="Примечание 2 27" xfId="0"/>
    <cellStyle name="Примечание 2 28" xfId="0"/>
    <cellStyle name="Примечание 2 29" xfId="0"/>
    <cellStyle name="Примечание 2 3" xfId="0"/>
    <cellStyle name="Примечание 2 3 2" xfId="0"/>
    <cellStyle name="Примечание 2 3 2 2" xfId="0"/>
    <cellStyle name="Примечание 2 3 3" xfId="0"/>
    <cellStyle name="Примечание 2 3 3 2" xfId="0"/>
    <cellStyle name="Примечание 2 3 4" xfId="0"/>
    <cellStyle name="Примечание 2 3 5" xfId="0"/>
    <cellStyle name="Примечание 2 3 6" xfId="0"/>
    <cellStyle name="Примечание 2 3 7" xfId="0"/>
    <cellStyle name="Примечание 2 30" xfId="0"/>
    <cellStyle name="Примечание 2 31" xfId="0"/>
    <cellStyle name="Примечание 2 32" xfId="0"/>
    <cellStyle name="Примечание 2 4" xfId="0"/>
    <cellStyle name="Примечание 2 4 2" xfId="0"/>
    <cellStyle name="Примечание 2 4 2 2" xfId="0"/>
    <cellStyle name="Примечание 2 4 3" xfId="0"/>
    <cellStyle name="Примечание 2 4 3 2" xfId="0"/>
    <cellStyle name="Примечание 2 4 4" xfId="0"/>
    <cellStyle name="Примечание 2 4 5" xfId="0"/>
    <cellStyle name="Примечание 2 4 6" xfId="0"/>
    <cellStyle name="Примечание 2 4 7" xfId="0"/>
    <cellStyle name="Примечание 2 5" xfId="0"/>
    <cellStyle name="Примечание 2 5 2" xfId="0"/>
    <cellStyle name="Примечание 2 5 2 2" xfId="0"/>
    <cellStyle name="Примечание 2 5 3" xfId="0"/>
    <cellStyle name="Примечание 2 5 3 2" xfId="0"/>
    <cellStyle name="Примечание 2 5 4" xfId="0"/>
    <cellStyle name="Примечание 2 5 5" xfId="0"/>
    <cellStyle name="Примечание 2 5 6" xfId="0"/>
    <cellStyle name="Примечание 2 5 7" xfId="0"/>
    <cellStyle name="Примечание 2 6" xfId="0"/>
    <cellStyle name="Примечание 2 6 2" xfId="0"/>
    <cellStyle name="Примечание 2 6 2 2" xfId="0"/>
    <cellStyle name="Примечание 2 6 3" xfId="0"/>
    <cellStyle name="Примечание 2 6 3 2" xfId="0"/>
    <cellStyle name="Примечание 2 6 4" xfId="0"/>
    <cellStyle name="Примечание 2 6 5" xfId="0"/>
    <cellStyle name="Примечание 2 6 6" xfId="0"/>
    <cellStyle name="Примечание 2 6 7" xfId="0"/>
    <cellStyle name="Примечание 2 7" xfId="0"/>
    <cellStyle name="Примечание 2 7 2" xfId="0"/>
    <cellStyle name="Примечание 2 7 2 2" xfId="0"/>
    <cellStyle name="Примечание 2 7 3" xfId="0"/>
    <cellStyle name="Примечание 2 7 3 2" xfId="0"/>
    <cellStyle name="Примечание 2 7 4" xfId="0"/>
    <cellStyle name="Примечание 2 7 5" xfId="0"/>
    <cellStyle name="Примечание 2 7 6" xfId="0"/>
    <cellStyle name="Примечание 2 7 7" xfId="0"/>
    <cellStyle name="Примечание 2 8" xfId="0"/>
    <cellStyle name="Примечание 2 8 2" xfId="0"/>
    <cellStyle name="Примечание 2 8 2 2" xfId="0"/>
    <cellStyle name="Примечание 2 8 3" xfId="0"/>
    <cellStyle name="Примечание 2 8 3 2" xfId="0"/>
    <cellStyle name="Примечание 2 8 4" xfId="0"/>
    <cellStyle name="Примечание 2 8 5" xfId="0"/>
    <cellStyle name="Примечание 2 8 6" xfId="0"/>
    <cellStyle name="Примечание 2 8 7" xfId="0"/>
    <cellStyle name="Примечание 2 9" xfId="0"/>
    <cellStyle name="Примечание 2 9 2" xfId="0"/>
    <cellStyle name="Примечание 2 9 2 2" xfId="0"/>
    <cellStyle name="Примечание 2 9 3" xfId="0"/>
    <cellStyle name="Примечание 2 9 3 2" xfId="0"/>
    <cellStyle name="Примечание 2 9 4" xfId="0"/>
    <cellStyle name="Примечание 2 9 5" xfId="0"/>
    <cellStyle name="Примечание 2 9 6" xfId="0"/>
    <cellStyle name="Примечание 2 9 7" xfId="0"/>
    <cellStyle name="Примечание 20" xfId="0"/>
    <cellStyle name="Примечание 20 2" xfId="0"/>
    <cellStyle name="Примечание 21" xfId="0"/>
    <cellStyle name="Примечание 21 2" xfId="0"/>
    <cellStyle name="Примечание 22" xfId="0"/>
    <cellStyle name="Примечание 22 2" xfId="0"/>
    <cellStyle name="Примечание 23" xfId="0"/>
    <cellStyle name="Примечание 23 2" xfId="0"/>
    <cellStyle name="Примечание 24" xfId="0"/>
    <cellStyle name="Примечание 24 2" xfId="0"/>
    <cellStyle name="Примечание 25" xfId="0"/>
    <cellStyle name="Примечание 25 2" xfId="0"/>
    <cellStyle name="Примечание 26" xfId="0"/>
    <cellStyle name="Примечание 26 2" xfId="0"/>
    <cellStyle name="Примечание 27" xfId="0"/>
    <cellStyle name="Примечание 27 2" xfId="0"/>
    <cellStyle name="Примечание 28" xfId="0"/>
    <cellStyle name="Примечание 28 2" xfId="0"/>
    <cellStyle name="Примечание 29" xfId="0"/>
    <cellStyle name="Примечание 29 2" xfId="0"/>
    <cellStyle name="Примечание 3" xfId="0"/>
    <cellStyle name="Примечание 3 2" xfId="0"/>
    <cellStyle name="Примечание 3 2 2" xfId="0"/>
    <cellStyle name="Примечание 3 3" xfId="0"/>
    <cellStyle name="Примечание 3 3 2" xfId="0"/>
    <cellStyle name="Примечание 3 4" xfId="0"/>
    <cellStyle name="Примечание 3 5" xfId="0"/>
    <cellStyle name="Примечание 3 6" xfId="0"/>
    <cellStyle name="Примечание 3 7" xfId="0"/>
    <cellStyle name="Примечание 3 8" xfId="0"/>
    <cellStyle name="Примечание 30" xfId="0"/>
    <cellStyle name="Примечание 30 2" xfId="0"/>
    <cellStyle name="Примечание 31" xfId="0"/>
    <cellStyle name="Примечание 31 2" xfId="0"/>
    <cellStyle name="Примечание 32" xfId="0"/>
    <cellStyle name="Примечание 32 2" xfId="0"/>
    <cellStyle name="Примечание 33" xfId="0"/>
    <cellStyle name="Примечание 33 2" xfId="0"/>
    <cellStyle name="Примечание 34" xfId="0"/>
    <cellStyle name="Примечание 34 2" xfId="0"/>
    <cellStyle name="Примечание 35" xfId="0"/>
    <cellStyle name="Примечание 35 2" xfId="0"/>
    <cellStyle name="Примечание 36" xfId="0"/>
    <cellStyle name="Примечание 36 2" xfId="0"/>
    <cellStyle name="Примечание 37" xfId="0"/>
    <cellStyle name="Примечание 37 2" xfId="0"/>
    <cellStyle name="Примечание 38" xfId="0"/>
    <cellStyle name="Примечание 38 2" xfId="0"/>
    <cellStyle name="Примечание 39" xfId="0"/>
    <cellStyle name="Примечание 39 2" xfId="0"/>
    <cellStyle name="Примечание 4" xfId="0"/>
    <cellStyle name="Примечание 4 2" xfId="0"/>
    <cellStyle name="Примечание 40" xfId="0"/>
    <cellStyle name="Примечание 40 2" xfId="0"/>
    <cellStyle name="Примечание 41" xfId="0"/>
    <cellStyle name="Примечание 42" xfId="0"/>
    <cellStyle name="Примечание 43" xfId="0"/>
    <cellStyle name="Примечание 44" xfId="0"/>
    <cellStyle name="Примечание 45" xfId="0"/>
    <cellStyle name="Примечание 46" xfId="0"/>
    <cellStyle name="Примечание 47" xfId="0"/>
    <cellStyle name="Примечание 48" xfId="0"/>
    <cellStyle name="Примечание 49" xfId="0"/>
    <cellStyle name="Примечание 5" xfId="0"/>
    <cellStyle name="Примечание 5 2" xfId="0"/>
    <cellStyle name="Примечание 50" xfId="0"/>
    <cellStyle name="Примечание 51" xfId="0"/>
    <cellStyle name="Примечание 52" xfId="0"/>
    <cellStyle name="Примечание 53" xfId="0"/>
    <cellStyle name="Примечание 54" xfId="0"/>
    <cellStyle name="Примечание 55" xfId="0"/>
    <cellStyle name="Примечание 56" xfId="0"/>
    <cellStyle name="Примечание 57" xfId="0"/>
    <cellStyle name="Примечание 58" xfId="0"/>
    <cellStyle name="Примечание 59" xfId="0"/>
    <cellStyle name="Примечание 6" xfId="0"/>
    <cellStyle name="Примечание 6 2" xfId="0"/>
    <cellStyle name="Примечание 60" xfId="0"/>
    <cellStyle name="Примечание 61" xfId="0"/>
    <cellStyle name="Примечание 62" xfId="0"/>
    <cellStyle name="Примечание 63" xfId="0"/>
    <cellStyle name="Примечание 64" xfId="0"/>
    <cellStyle name="Примечание 65" xfId="0"/>
    <cellStyle name="Примечание 66" xfId="0"/>
    <cellStyle name="Примечание 67" xfId="0"/>
    <cellStyle name="Примечание 68" xfId="0"/>
    <cellStyle name="Примечание 7" xfId="0"/>
    <cellStyle name="Примечание 7 2" xfId="0"/>
    <cellStyle name="Примечание 7 2 2" xfId="0"/>
    <cellStyle name="Примечание 7 3" xfId="0"/>
    <cellStyle name="Примечание 7 3 2" xfId="0"/>
    <cellStyle name="Примечание 7 4" xfId="0"/>
    <cellStyle name="Примечание 7 4 2" xfId="0"/>
    <cellStyle name="Примечание 7 5" xfId="0"/>
    <cellStyle name="Примечание 8" xfId="0"/>
    <cellStyle name="Примечание 8 2" xfId="0"/>
    <cellStyle name="Примечание 9" xfId="0"/>
    <cellStyle name="Примечание 9 2" xfId="0"/>
    <cellStyle name="Процентный 2" xfId="0"/>
    <cellStyle name="Процентный 2 10" xfId="0"/>
    <cellStyle name="Процентный 2 11" xfId="0"/>
    <cellStyle name="Процентный 2 12" xfId="0"/>
    <cellStyle name="Процентный 2 13" xfId="0"/>
    <cellStyle name="Процентный 2 14" xfId="0"/>
    <cellStyle name="Процентный 2 15" xfId="0"/>
    <cellStyle name="Процентный 2 16" xfId="0"/>
    <cellStyle name="Процентный 2 17" xfId="0"/>
    <cellStyle name="Процентный 2 18" xfId="0"/>
    <cellStyle name="Процентный 2 19" xfId="0"/>
    <cellStyle name="Процентный 2 2" xfId="0"/>
    <cellStyle name="Процентный 2 2 2" xfId="0"/>
    <cellStyle name="Процентный 2 20" xfId="0"/>
    <cellStyle name="Процентный 2 21" xfId="0"/>
    <cellStyle name="Процентный 2 22" xfId="0"/>
    <cellStyle name="Процентный 2 23" xfId="0"/>
    <cellStyle name="Процентный 2 24" xfId="0"/>
    <cellStyle name="Процентный 2 25" xfId="0"/>
    <cellStyle name="Процентный 2 26" xfId="0"/>
    <cellStyle name="Процентный 2 27" xfId="0"/>
    <cellStyle name="Процентный 2 28" xfId="0"/>
    <cellStyle name="Процентный 2 29" xfId="0"/>
    <cellStyle name="Процентный 2 3" xfId="0"/>
    <cellStyle name="Процентный 2 3 2" xfId="0"/>
    <cellStyle name="Процентный 2 30" xfId="0"/>
    <cellStyle name="Процентный 2 31" xfId="0"/>
    <cellStyle name="Процентный 2 32" xfId="0"/>
    <cellStyle name="Процентный 2 33" xfId="0"/>
    <cellStyle name="Процентный 2 34" xfId="0"/>
    <cellStyle name="Процентный 2 35" xfId="0"/>
    <cellStyle name="Процентный 2 36" xfId="0"/>
    <cellStyle name="Процентный 2 37" xfId="0"/>
    <cellStyle name="Процентный 2 38" xfId="0"/>
    <cellStyle name="Процентный 2 39" xfId="0"/>
    <cellStyle name="Процентный 2 4" xfId="0"/>
    <cellStyle name="Процентный 2 40" xfId="0"/>
    <cellStyle name="Процентный 2 41" xfId="0"/>
    <cellStyle name="Процентный 2 42" xfId="0"/>
    <cellStyle name="Процентный 2 43" xfId="0"/>
    <cellStyle name="Процентный 2 44" xfId="0"/>
    <cellStyle name="Процентный 2 44 2" xfId="0"/>
    <cellStyle name="Процентный 2 45" xfId="0"/>
    <cellStyle name="Процентный 2 46" xfId="0"/>
    <cellStyle name="Процентный 2 47" xfId="0"/>
    <cellStyle name="Процентный 2 48" xfId="0"/>
    <cellStyle name="Процентный 2 49" xfId="0"/>
    <cellStyle name="Процентный 2 5" xfId="0"/>
    <cellStyle name="Процентный 2 50" xfId="0"/>
    <cellStyle name="Процентный 2 51" xfId="0"/>
    <cellStyle name="Процентный 2 52" xfId="0"/>
    <cellStyle name="Процентный 2 53" xfId="0"/>
    <cellStyle name="Процентный 2 54" xfId="0"/>
    <cellStyle name="Процентный 2 55" xfId="0"/>
    <cellStyle name="Процентный 2 56" xfId="0"/>
    <cellStyle name="Процентный 2 57" xfId="0"/>
    <cellStyle name="Процентный 2 58" xfId="0"/>
    <cellStyle name="Процентный 2 59" xfId="0"/>
    <cellStyle name="Процентный 2 6" xfId="0"/>
    <cellStyle name="Процентный 2 60" xfId="0"/>
    <cellStyle name="Процентный 2 61" xfId="0"/>
    <cellStyle name="Процентный 2 62" xfId="0"/>
    <cellStyle name="Процентный 2 63" xfId="0"/>
    <cellStyle name="Процентный 2 7" xfId="0"/>
    <cellStyle name="Процентный 2 8" xfId="0"/>
    <cellStyle name="Процентный 2 9" xfId="0"/>
    <cellStyle name="Процентный 3" xfId="0"/>
    <cellStyle name="Процентный 3 2" xfId="0"/>
    <cellStyle name="Процентный 3 2 2" xfId="0"/>
    <cellStyle name="Процентный 3 2 2 2" xfId="0"/>
    <cellStyle name="Процентный 3 2 3" xfId="0"/>
    <cellStyle name="Процентный 3 3" xfId="0"/>
    <cellStyle name="Процентный 3 3 2" xfId="0"/>
    <cellStyle name="Процентный 3 3 2 2" xfId="0"/>
    <cellStyle name="Процентный 3 3 3" xfId="0"/>
    <cellStyle name="Процентный 3 4" xfId="0"/>
    <cellStyle name="Процентный 3 4 2" xfId="0"/>
    <cellStyle name="Процентный 3 5" xfId="0"/>
    <cellStyle name="Процентный 3 5 2" xfId="0"/>
    <cellStyle name="Процентный 4" xfId="0"/>
    <cellStyle name="Процентный 4 2" xfId="0"/>
    <cellStyle name="Процентный 5" xfId="0"/>
    <cellStyle name="Процентный 6" xfId="0"/>
    <cellStyle name="Процентный 7" xfId="0"/>
    <cellStyle name="Процентный 7 2" xfId="0"/>
    <cellStyle name="Процентный 8" xfId="0"/>
    <cellStyle name="Связанная ячейка 10" xfId="0"/>
    <cellStyle name="Связанная ячейка 11" xfId="0"/>
    <cellStyle name="Связанная ячейка 12" xfId="0"/>
    <cellStyle name="Связанная ячейка 13" xfId="0"/>
    <cellStyle name="Связанная ячейка 14" xfId="0"/>
    <cellStyle name="Связанная ячейка 15" xfId="0"/>
    <cellStyle name="Связанная ячейка 16" xfId="0"/>
    <cellStyle name="Связанная ячейка 17" xfId="0"/>
    <cellStyle name="Связанная ячейка 18" xfId="0"/>
    <cellStyle name="Связанная ячейка 19" xfId="0"/>
    <cellStyle name="Связанная ячейка 2" xfId="0"/>
    <cellStyle name="Связанная ячейка 2 2" xfId="0"/>
    <cellStyle name="Связанная ячейка 2 2 2" xfId="0"/>
    <cellStyle name="Связанная ячейка 2 3" xfId="0"/>
    <cellStyle name="Связанная ячейка 20" xfId="0"/>
    <cellStyle name="Связанная ячейка 21" xfId="0"/>
    <cellStyle name="Связанная ячейка 22" xfId="0"/>
    <cellStyle name="Связанная ячейка 23" xfId="0"/>
    <cellStyle name="Связанная ячейка 24" xfId="0"/>
    <cellStyle name="Связанная ячейка 25" xfId="0"/>
    <cellStyle name="Связанная ячейка 26" xfId="0"/>
    <cellStyle name="Связанная ячейка 27" xfId="0"/>
    <cellStyle name="Связанная ячейка 28" xfId="0"/>
    <cellStyle name="Связанная ячейка 29" xfId="0"/>
    <cellStyle name="Связанная ячейка 3" xfId="0"/>
    <cellStyle name="Связанная ячейка 3 2" xfId="0"/>
    <cellStyle name="Связанная ячейка 3 3" xfId="0"/>
    <cellStyle name="Связанная ячейка 3 4" xfId="0"/>
    <cellStyle name="Связанная ячейка 30" xfId="0"/>
    <cellStyle name="Связанная ячейка 31" xfId="0"/>
    <cellStyle name="Связанная ячейка 32" xfId="0"/>
    <cellStyle name="Связанная ячейка 33" xfId="0"/>
    <cellStyle name="Связанная ячейка 34" xfId="0"/>
    <cellStyle name="Связанная ячейка 35" xfId="0"/>
    <cellStyle name="Связанная ячейка 36" xfId="0"/>
    <cellStyle name="Связанная ячейка 37" xfId="0"/>
    <cellStyle name="Связанная ячейка 38" xfId="0"/>
    <cellStyle name="Связанная ячейка 39" xfId="0"/>
    <cellStyle name="Связанная ячейка 39 2" xfId="0"/>
    <cellStyle name="Связанная ячейка 4" xfId="0"/>
    <cellStyle name="Связанная ячейка 40" xfId="0"/>
    <cellStyle name="Связанная ячейка 41" xfId="0"/>
    <cellStyle name="Связанная ячейка 42" xfId="0"/>
    <cellStyle name="Связанная ячейка 43" xfId="0"/>
    <cellStyle name="Связанная ячейка 44" xfId="0"/>
    <cellStyle name="Связанная ячейка 45" xfId="0"/>
    <cellStyle name="Связанная ячейка 46" xfId="0"/>
    <cellStyle name="Связанная ячейка 47" xfId="0"/>
    <cellStyle name="Связанная ячейка 48" xfId="0"/>
    <cellStyle name="Связанная ячейка 49" xfId="0"/>
    <cellStyle name="Связанная ячейка 5" xfId="0"/>
    <cellStyle name="Связанная ячейка 5 2" xfId="0"/>
    <cellStyle name="Связанная ячейка 50" xfId="0"/>
    <cellStyle name="Связанная ячейка 51" xfId="0"/>
    <cellStyle name="Связанная ячейка 52" xfId="0"/>
    <cellStyle name="Связанная ячейка 53" xfId="0"/>
    <cellStyle name="Связанная ячейка 54" xfId="0"/>
    <cellStyle name="Связанная ячейка 55" xfId="0"/>
    <cellStyle name="Связанная ячейка 56" xfId="0"/>
    <cellStyle name="Связанная ячейка 57" xfId="0"/>
    <cellStyle name="Связанная ячейка 58" xfId="0"/>
    <cellStyle name="Связанная ячейка 59" xfId="0"/>
    <cellStyle name="Связанная ячейка 6" xfId="0"/>
    <cellStyle name="Связанная ячейка 6 2" xfId="0"/>
    <cellStyle name="Связанная ячейка 60" xfId="0"/>
    <cellStyle name="Связанная ячейка 61" xfId="0"/>
    <cellStyle name="Связанная ячейка 7" xfId="0"/>
    <cellStyle name="Связанная ячейка 8" xfId="0"/>
    <cellStyle name="Связанная ячейка 9" xfId="0"/>
    <cellStyle name="Стиль 1" xfId="0"/>
    <cellStyle name="Стиль 1 2" xfId="0"/>
    <cellStyle name="Стиль 1 2 10" xfId="0"/>
    <cellStyle name="Стиль 1 2 11" xfId="0"/>
    <cellStyle name="Стиль 1 2 12" xfId="0"/>
    <cellStyle name="Стиль 1 2 13" xfId="0"/>
    <cellStyle name="Стиль 1 2 14" xfId="0"/>
    <cellStyle name="Стиль 1 2 15" xfId="0"/>
    <cellStyle name="Стиль 1 2 16" xfId="0"/>
    <cellStyle name="Стиль 1 2 17" xfId="0"/>
    <cellStyle name="Стиль 1 2 18" xfId="0"/>
    <cellStyle name="Стиль 1 2 19" xfId="0"/>
    <cellStyle name="Стиль 1 2 2" xfId="0"/>
    <cellStyle name="Стиль 1 2 20" xfId="0"/>
    <cellStyle name="Стиль 1 2 21" xfId="0"/>
    <cellStyle name="Стиль 1 2 22" xfId="0"/>
    <cellStyle name="Стиль 1 2 23" xfId="0"/>
    <cellStyle name="Стиль 1 2 24" xfId="0"/>
    <cellStyle name="Стиль 1 2 25" xfId="0"/>
    <cellStyle name="Стиль 1 2 26" xfId="0"/>
    <cellStyle name="Стиль 1 2 27" xfId="0"/>
    <cellStyle name="Стиль 1 2 28" xfId="0"/>
    <cellStyle name="Стиль 1 2 29" xfId="0"/>
    <cellStyle name="Стиль 1 2 3" xfId="0"/>
    <cellStyle name="Стиль 1 2 30" xfId="0"/>
    <cellStyle name="Стиль 1 2 31" xfId="0"/>
    <cellStyle name="Стиль 1 2 32" xfId="0"/>
    <cellStyle name="Стиль 1 2 33" xfId="0"/>
    <cellStyle name="Стиль 1 2 34" xfId="0"/>
    <cellStyle name="Стиль 1 2 35" xfId="0"/>
    <cellStyle name="Стиль 1 2 36" xfId="0"/>
    <cellStyle name="Стиль 1 2 37" xfId="0"/>
    <cellStyle name="Стиль 1 2 37 2" xfId="0"/>
    <cellStyle name="Стиль 1 2 38" xfId="0"/>
    <cellStyle name="Стиль 1 2 38 2" xfId="0"/>
    <cellStyle name="Стиль 1 2 39" xfId="0"/>
    <cellStyle name="Стиль 1 2 4" xfId="0"/>
    <cellStyle name="Стиль 1 2 40" xfId="0"/>
    <cellStyle name="Стиль 1 2 41" xfId="0"/>
    <cellStyle name="Стиль 1 2 42" xfId="0"/>
    <cellStyle name="Стиль 1 2 43" xfId="0"/>
    <cellStyle name="Стиль 1 2 44" xfId="0"/>
    <cellStyle name="Стиль 1 2 45" xfId="0"/>
    <cellStyle name="Стиль 1 2 46" xfId="0"/>
    <cellStyle name="Стиль 1 2 5" xfId="0"/>
    <cellStyle name="Стиль 1 2 6" xfId="0"/>
    <cellStyle name="Стиль 1 2 7" xfId="0"/>
    <cellStyle name="Стиль 1 2 8" xfId="0"/>
    <cellStyle name="Стиль 1 2 9" xfId="0"/>
    <cellStyle name="Стиль 1 3" xfId="0"/>
    <cellStyle name="Стиль 1_ХН" xfId="0"/>
    <cellStyle name="Текст предупреждения 10" xfId="0"/>
    <cellStyle name="Текст предупреждения 11" xfId="0"/>
    <cellStyle name="Текст предупреждения 12" xfId="0"/>
    <cellStyle name="Текст предупреждения 13" xfId="0"/>
    <cellStyle name="Текст предупреждения 14" xfId="0"/>
    <cellStyle name="Текст предупреждения 15" xfId="0"/>
    <cellStyle name="Текст предупреждения 16" xfId="0"/>
    <cellStyle name="Текст предупреждения 17" xfId="0"/>
    <cellStyle name="Текст предупреждения 18" xfId="0"/>
    <cellStyle name="Текст предупреждения 19" xfId="0"/>
    <cellStyle name="Текст предупреждения 2" xfId="0"/>
    <cellStyle name="Текст предупреждения 2 2" xfId="0"/>
    <cellStyle name="Текст предупреждения 2 2 2" xfId="0"/>
    <cellStyle name="Текст предупреждения 2 3" xfId="0"/>
    <cellStyle name="Текст предупреждения 20" xfId="0"/>
    <cellStyle name="Текст предупреждения 21" xfId="0"/>
    <cellStyle name="Текст предупреждения 22" xfId="0"/>
    <cellStyle name="Текст предупреждения 23" xfId="0"/>
    <cellStyle name="Текст предупреждения 24" xfId="0"/>
    <cellStyle name="Текст предупреждения 25" xfId="0"/>
    <cellStyle name="Текст предупреждения 26" xfId="0"/>
    <cellStyle name="Текст предупреждения 27" xfId="0"/>
    <cellStyle name="Текст предупреждения 28" xfId="0"/>
    <cellStyle name="Текст предупреждения 29" xfId="0"/>
    <cellStyle name="Текст предупреждения 3" xfId="0"/>
    <cellStyle name="Текст предупреждения 3 2" xfId="0"/>
    <cellStyle name="Текст предупреждения 3 3" xfId="0"/>
    <cellStyle name="Текст предупреждения 3 4" xfId="0"/>
    <cellStyle name="Текст предупреждения 30" xfId="0"/>
    <cellStyle name="Текст предупреждения 31" xfId="0"/>
    <cellStyle name="Текст предупреждения 32" xfId="0"/>
    <cellStyle name="Текст предупреждения 33" xfId="0"/>
    <cellStyle name="Текст предупреждения 34" xfId="0"/>
    <cellStyle name="Текст предупреждения 35" xfId="0"/>
    <cellStyle name="Текст предупреждения 36" xfId="0"/>
    <cellStyle name="Текст предупреждения 37" xfId="0"/>
    <cellStyle name="Текст предупреждения 38" xfId="0"/>
    <cellStyle name="Текст предупреждения 39" xfId="0"/>
    <cellStyle name="Текст предупреждения 39 2" xfId="0"/>
    <cellStyle name="Текст предупреждения 4" xfId="0"/>
    <cellStyle name="Текст предупреждения 40" xfId="0"/>
    <cellStyle name="Текст предупреждения 41" xfId="0"/>
    <cellStyle name="Текст предупреждения 42" xfId="0"/>
    <cellStyle name="Текст предупреждения 43" xfId="0"/>
    <cellStyle name="Текст предупреждения 44" xfId="0"/>
    <cellStyle name="Текст предупреждения 45" xfId="0"/>
    <cellStyle name="Текст предупреждения 46" xfId="0"/>
    <cellStyle name="Текст предупреждения 47" xfId="0"/>
    <cellStyle name="Текст предупреждения 48" xfId="0"/>
    <cellStyle name="Текст предупреждения 49" xfId="0"/>
    <cellStyle name="Текст предупреждения 5" xfId="0"/>
    <cellStyle name="Текст предупреждения 5 2" xfId="0"/>
    <cellStyle name="Текст предупреждения 50" xfId="0"/>
    <cellStyle name="Текст предупреждения 51" xfId="0"/>
    <cellStyle name="Текст предупреждения 52" xfId="0"/>
    <cellStyle name="Текст предупреждения 53" xfId="0"/>
    <cellStyle name="Текст предупреждения 54" xfId="0"/>
    <cellStyle name="Текст предупреждения 55" xfId="0"/>
    <cellStyle name="Текст предупреждения 56" xfId="0"/>
    <cellStyle name="Текст предупреждения 57" xfId="0"/>
    <cellStyle name="Текст предупреждения 58" xfId="0"/>
    <cellStyle name="Текст предупреждения 59" xfId="0"/>
    <cellStyle name="Текст предупреждения 6" xfId="0"/>
    <cellStyle name="Текст предупреждения 60" xfId="0"/>
    <cellStyle name="Текст предупреждения 7" xfId="0"/>
    <cellStyle name="Текст предупреждения 8" xfId="0"/>
    <cellStyle name="Текст предупреждения 9" xfId="0"/>
    <cellStyle name="Тысячи [0]_laroux" xfId="0"/>
    <cellStyle name="Тысячи_laroux" xfId="0"/>
    <cellStyle name="Финансовый 10" xfId="0"/>
    <cellStyle name="Финансовый 10 2" xfId="0"/>
    <cellStyle name="Финансовый 10 2 2" xfId="0"/>
    <cellStyle name="Финансовый 10 3" xfId="0"/>
    <cellStyle name="Финансовый 11" xfId="0"/>
    <cellStyle name="Финансовый 11 2" xfId="0"/>
    <cellStyle name="Финансовый 11 2 2" xfId="0"/>
    <cellStyle name="Финансовый 11 3" xfId="0"/>
    <cellStyle name="Финансовый 12" xfId="0"/>
    <cellStyle name="Финансовый 13" xfId="0"/>
    <cellStyle name="Финансовый 14" xfId="0"/>
    <cellStyle name="Финансовый 2" xfId="0"/>
    <cellStyle name="Финансовый 2 10" xfId="0"/>
    <cellStyle name="Финансовый 2 10 2" xfId="0"/>
    <cellStyle name="Финансовый 2 11" xfId="0"/>
    <cellStyle name="Финансовый 2 12" xfId="0"/>
    <cellStyle name="Финансовый 2 13" xfId="0"/>
    <cellStyle name="Финансовый 2 14" xfId="0"/>
    <cellStyle name="Финансовый 2 15" xfId="0"/>
    <cellStyle name="Финансовый 2 16" xfId="0"/>
    <cellStyle name="Финансовый 2 17" xfId="0"/>
    <cellStyle name="Финансовый 2 18" xfId="0"/>
    <cellStyle name="Финансовый 2 19" xfId="0"/>
    <cellStyle name="Финансовый 2 2" xfId="0"/>
    <cellStyle name="Финансовый 2 2 2" xfId="0"/>
    <cellStyle name="Финансовый 2 2 2 2" xfId="0"/>
    <cellStyle name="Финансовый 2 2 2 2 2" xfId="0"/>
    <cellStyle name="Финансовый 2 2 2 3" xfId="0"/>
    <cellStyle name="Финансовый 2 20" xfId="0"/>
    <cellStyle name="Финансовый 2 21" xfId="0"/>
    <cellStyle name="Финансовый 2 22" xfId="0"/>
    <cellStyle name="Финансовый 2 23" xfId="0"/>
    <cellStyle name="Финансовый 2 24" xfId="0"/>
    <cellStyle name="Финансовый 2 25" xfId="0"/>
    <cellStyle name="Финансовый 2 26" xfId="0"/>
    <cellStyle name="Финансовый 2 27" xfId="0"/>
    <cellStyle name="Финансовый 2 28" xfId="0"/>
    <cellStyle name="Финансовый 2 29" xfId="0"/>
    <cellStyle name="Финансовый 2 3" xfId="0"/>
    <cellStyle name="Финансовый 2 30" xfId="0"/>
    <cellStyle name="Финансовый 2 31" xfId="0"/>
    <cellStyle name="Финансовый 2 32" xfId="0"/>
    <cellStyle name="Финансовый 2 33" xfId="0"/>
    <cellStyle name="Финансовый 2 34" xfId="0"/>
    <cellStyle name="Финансовый 2 35" xfId="0"/>
    <cellStyle name="Финансовый 2 36" xfId="0"/>
    <cellStyle name="Финансовый 2 37" xfId="0"/>
    <cellStyle name="Финансовый 2 38" xfId="0"/>
    <cellStyle name="Финансовый 2 38 2" xfId="0"/>
    <cellStyle name="Финансовый 2 39" xfId="0"/>
    <cellStyle name="Финансовый 2 4" xfId="0"/>
    <cellStyle name="Финансовый 2 40" xfId="0"/>
    <cellStyle name="Финансовый 2 5" xfId="0"/>
    <cellStyle name="Финансовый 2 6" xfId="0"/>
    <cellStyle name="Финансовый 2 7" xfId="0"/>
    <cellStyle name="Финансовый 2 8" xfId="0"/>
    <cellStyle name="Финансовый 2 9" xfId="0"/>
    <cellStyle name="Финансовый 3" xfId="0"/>
    <cellStyle name="Финансовый 3 2" xfId="0"/>
    <cellStyle name="Финансовый 3 2 2" xfId="0"/>
    <cellStyle name="Финансовый 3 2 2 2" xfId="0"/>
    <cellStyle name="Финансовый 3 2 3" xfId="0"/>
    <cellStyle name="Финансовый 3 3" xfId="0"/>
    <cellStyle name="Финансовый 3 3 2" xfId="0"/>
    <cellStyle name="Финансовый 3 3 2 2" xfId="0"/>
    <cellStyle name="Финансовый 3 3 3" xfId="0"/>
    <cellStyle name="Финансовый 3 4" xfId="0"/>
    <cellStyle name="Финансовый 3 4 2" xfId="0"/>
    <cellStyle name="Финансовый 3 5" xfId="0"/>
    <cellStyle name="Финансовый 3 6" xfId="0"/>
    <cellStyle name="Финансовый 3 7" xfId="0"/>
    <cellStyle name="Финансовый 4" xfId="0"/>
    <cellStyle name="Финансовый 4 2" xfId="0"/>
    <cellStyle name="Финансовый 4 2 2" xfId="0"/>
    <cellStyle name="Финансовый 4 2 2 2" xfId="0"/>
    <cellStyle name="Финансовый 4 2 3" xfId="0"/>
    <cellStyle name="Финансовый 4 3" xfId="0"/>
    <cellStyle name="Финансовый 4 3 2" xfId="0"/>
    <cellStyle name="Финансовый 4 3 2 2" xfId="0"/>
    <cellStyle name="Финансовый 4 3 3" xfId="0"/>
    <cellStyle name="Финансовый 4 4" xfId="0"/>
    <cellStyle name="Финансовый 4 4 2" xfId="0"/>
    <cellStyle name="Финансовый 4 5" xfId="0"/>
    <cellStyle name="Финансовый 4 6" xfId="0"/>
    <cellStyle name="Финансовый 5" xfId="0"/>
    <cellStyle name="Финансовый 5 2" xfId="0"/>
    <cellStyle name="Финансовый 5 2 2" xfId="0"/>
    <cellStyle name="Финансовый 5 2 2 2" xfId="0"/>
    <cellStyle name="Финансовый 5 2 3" xfId="0"/>
    <cellStyle name="Финансовый 5 3" xfId="0"/>
    <cellStyle name="Финансовый 5 3 2" xfId="0"/>
    <cellStyle name="Финансовый 5 3 2 2" xfId="0"/>
    <cellStyle name="Финансовый 5 3 3" xfId="0"/>
    <cellStyle name="Финансовый 5 4" xfId="0"/>
    <cellStyle name="Финансовый 5 4 2" xfId="0"/>
    <cellStyle name="Финансовый 5 5" xfId="0"/>
    <cellStyle name="Финансовый 6" xfId="0"/>
    <cellStyle name="Финансовый 6 2" xfId="0"/>
    <cellStyle name="Финансовый 6 2 2" xfId="0"/>
    <cellStyle name="Финансовый 6 2 2 2" xfId="0"/>
    <cellStyle name="Финансовый 6 2 3" xfId="0"/>
    <cellStyle name="Финансовый 6 3" xfId="0"/>
    <cellStyle name="Финансовый 6 3 2" xfId="0"/>
    <cellStyle name="Финансовый 6 3 2 2" xfId="0"/>
    <cellStyle name="Финансовый 6 3 3" xfId="0"/>
    <cellStyle name="Финансовый 6 4" xfId="0"/>
    <cellStyle name="Финансовый 6 4 2" xfId="0"/>
    <cellStyle name="Финансовый 6 5" xfId="0"/>
    <cellStyle name="Финансовый 7" xfId="0"/>
    <cellStyle name="Финансовый 7 2" xfId="0"/>
    <cellStyle name="Финансовый 7 2 2" xfId="0"/>
    <cellStyle name="Финансовый 7 3" xfId="0"/>
    <cellStyle name="Финансовый 8" xfId="0"/>
    <cellStyle name="Финансовый 8 2" xfId="0"/>
    <cellStyle name="Финансовый 8 2 2" xfId="0"/>
    <cellStyle name="Финансовый 8 3" xfId="0"/>
    <cellStyle name="Финансовый 9" xfId="0"/>
    <cellStyle name="Финансовый 9 2" xfId="0"/>
    <cellStyle name="Финансовый 9 2 2" xfId="0"/>
    <cellStyle name="Финансовый 9 3" xfId="0"/>
    <cellStyle name="Финансовый [0] 2" xfId="0"/>
    <cellStyle name="Хороший 10" xfId="0"/>
    <cellStyle name="Хороший 11" xfId="0"/>
    <cellStyle name="Хороший 12" xfId="0"/>
    <cellStyle name="Хороший 13" xfId="0"/>
    <cellStyle name="Хороший 14" xfId="0"/>
    <cellStyle name="Хороший 15" xfId="0"/>
    <cellStyle name="Хороший 16" xfId="0"/>
    <cellStyle name="Хороший 17" xfId="0"/>
    <cellStyle name="Хороший 18" xfId="0"/>
    <cellStyle name="Хороший 19" xfId="0"/>
    <cellStyle name="Хороший 2" xfId="0"/>
    <cellStyle name="Хороший 2 2" xfId="0"/>
    <cellStyle name="Хороший 2 2 2" xfId="0"/>
    <cellStyle name="Хороший 2 3" xfId="0"/>
    <cellStyle name="Хороший 2 4" xfId="0"/>
    <cellStyle name="Хороший 20" xfId="0"/>
    <cellStyle name="Хороший 21" xfId="0"/>
    <cellStyle name="Хороший 22" xfId="0"/>
    <cellStyle name="Хороший 23" xfId="0"/>
    <cellStyle name="Хороший 24" xfId="0"/>
    <cellStyle name="Хороший 25" xfId="0"/>
    <cellStyle name="Хороший 26" xfId="0"/>
    <cellStyle name="Хороший 27" xfId="0"/>
    <cellStyle name="Хороший 28" xfId="0"/>
    <cellStyle name="Хороший 29" xfId="0"/>
    <cellStyle name="Хороший 3" xfId="0"/>
    <cellStyle name="Хороший 3 2" xfId="0"/>
    <cellStyle name="Хороший 3 3" xfId="0"/>
    <cellStyle name="Хороший 3 4" xfId="0"/>
    <cellStyle name="Хороший 30" xfId="0"/>
    <cellStyle name="Хороший 31" xfId="0"/>
    <cellStyle name="Хороший 32" xfId="0"/>
    <cellStyle name="Хороший 33" xfId="0"/>
    <cellStyle name="Хороший 34" xfId="0"/>
    <cellStyle name="Хороший 35" xfId="0"/>
    <cellStyle name="Хороший 36" xfId="0"/>
    <cellStyle name="Хороший 37" xfId="0"/>
    <cellStyle name="Хороший 38" xfId="0"/>
    <cellStyle name="Хороший 39" xfId="0"/>
    <cellStyle name="Хороший 39 2" xfId="0"/>
    <cellStyle name="Хороший 4" xfId="0"/>
    <cellStyle name="Хороший 40" xfId="0"/>
    <cellStyle name="Хороший 41" xfId="0"/>
    <cellStyle name="Хороший 42" xfId="0"/>
    <cellStyle name="Хороший 43" xfId="0"/>
    <cellStyle name="Хороший 44" xfId="0"/>
    <cellStyle name="Хороший 45" xfId="0"/>
    <cellStyle name="Хороший 46" xfId="0"/>
    <cellStyle name="Хороший 47" xfId="0"/>
    <cellStyle name="Хороший 48" xfId="0"/>
    <cellStyle name="Хороший 49" xfId="0"/>
    <cellStyle name="Хороший 5" xfId="0"/>
    <cellStyle name="Хороший 5 2" xfId="0"/>
    <cellStyle name="Хороший 50" xfId="0"/>
    <cellStyle name="Хороший 51" xfId="0"/>
    <cellStyle name="Хороший 52" xfId="0"/>
    <cellStyle name="Хороший 53" xfId="0"/>
    <cellStyle name="Хороший 54" xfId="0"/>
    <cellStyle name="Хороший 55" xfId="0"/>
    <cellStyle name="Хороший 56" xfId="0"/>
    <cellStyle name="Хороший 57" xfId="0"/>
    <cellStyle name="Хороший 58" xfId="0"/>
    <cellStyle name="Хороший 59" xfId="0"/>
    <cellStyle name="Хороший 6" xfId="0"/>
    <cellStyle name="Хороший 6 2" xfId="0"/>
    <cellStyle name="Хороший 60" xfId="0"/>
    <cellStyle name="Хороший 61" xfId="0"/>
    <cellStyle name="Хороший 7" xfId="0"/>
    <cellStyle name="Хороший 8" xfId="0"/>
    <cellStyle name="Хороший 9" xfId="0"/>
    <cellStyle name="число" xfId="0"/>
    <cellStyle name="число 2" xfId="0"/>
  </cellStyles>
  <dxfs count="224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1"/>
        <i val="0"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FF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ont>
        <b val="1"/>
        <i val="0"/>
        <color rgb="FFFF0000"/>
      </font>
    </dxf>
    <dxf>
      <fill>
        <patternFill>
          <bgColor theme="0"/>
        </patternFill>
      </fill>
    </dxf>
    <dxf>
      <font>
        <b val="1"/>
        <i val="0"/>
        <color rgb="FFFF0000"/>
      </font>
    </dxf>
    <dxf>
      <fill>
        <patternFill>
          <bgColor theme="0"/>
        </patternFill>
      </fill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ont>
        <b val="1"/>
        <i val="0"/>
        <color rgb="FFFF0000"/>
      </font>
    </dxf>
    <dxf>
      <fill>
        <patternFill>
          <bgColor theme="0"/>
        </patternFill>
      </fill>
    </dxf>
    <dxf>
      <font>
        <b val="1"/>
        <i val="0"/>
        <color rgb="FFFF0000"/>
      </font>
    </dxf>
    <dxf>
      <fill>
        <patternFill>
          <bgColor theme="0"/>
        </patternFill>
      </fill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ont>
        <b val="1"/>
        <i val="0"/>
        <color rgb="FFFF0000"/>
      </font>
    </dxf>
    <dxf>
      <fill>
        <patternFill>
          <bgColor theme="0"/>
        </patternFill>
      </fill>
    </dxf>
    <dxf>
      <font>
        <b val="1"/>
        <i val="0"/>
        <color rgb="FFFF0000"/>
      </font>
    </dxf>
    <dxf>
      <fill>
        <patternFill>
          <bgColor theme="0"/>
        </patternFill>
      </fill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color rgb="FFBFBFBF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1"/>
        <i val="0"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B050"/>
      </font>
    </dxf>
    <dxf>
      <fill>
        <patternFill>
          <bgColor rgb="FFFFFF00"/>
        </patternFill>
      </fill>
    </dxf>
    <dxf>
      <font>
        <b val="1"/>
        <i val="0"/>
        <color rgb="FF00B050"/>
      </font>
    </dxf>
    <dxf>
      <fill>
        <patternFill>
          <bgColor rgb="FFFFFF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color rgb="FFBFBFBF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theme="0"/>
        </patternFill>
      </fill>
    </dxf>
    <dxf>
      <font>
        <b val="1"/>
        <i val="0"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color rgb="FFBFBFBF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 patternType="solid">
          <fgColor rgb="FFCCFFCC"/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CC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D9D9D9"/>
          <bgColor rgb="FF000000"/>
        </patternFill>
      </fill>
    </dxf>
    <dxf>
      <fill>
        <patternFill patternType="solid">
          <fgColor rgb="FFF0FFF0"/>
          <bgColor rgb="FF000000"/>
        </patternFill>
      </fill>
    </dxf>
    <dxf>
      <fill>
        <patternFill patternType="solid">
          <fgColor rgb="FFAFEEEE"/>
          <bgColor rgb="FF000000"/>
        </patternFill>
      </fill>
    </dxf>
    <dxf>
      <fill>
        <patternFill patternType="solid">
          <fgColor rgb="FFFAEBD7"/>
          <bgColor rgb="FF000000"/>
        </patternFill>
      </fill>
    </dxf>
    <dxf>
      <fill>
        <patternFill patternType="solid">
          <fgColor rgb="FFFFE4E1"/>
          <bgColor rgb="FF000000"/>
        </patternFill>
      </fill>
    </dxf>
    <dxf>
      <fill>
        <patternFill patternType="solid">
          <fgColor rgb="FFE6E6FA"/>
          <bgColor rgb="FF000000"/>
        </patternFill>
      </fill>
    </dxf>
    <dxf>
      <fill>
        <patternFill patternType="solid">
          <fgColor rgb="FFFFFACD"/>
          <bgColor rgb="FF0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1"/>
        <i val="0"/>
        <color rgb="FF00B050"/>
      </font>
    </dxf>
    <dxf>
      <font>
        <b val="1"/>
        <i val="0"/>
        <color rgb="FF00B050"/>
      </font>
    </dxf>
    <dxf>
      <font>
        <b val="1"/>
        <i val="0"/>
        <color rgb="FF00B050"/>
      </font>
    </dxf>
  </dxfs>
  <colors>
    <indexedColors>
      <rgbColor rgb="FF000000"/>
      <rgbColor rgb="FFFFFFFF"/>
      <rgbColor rgb="FFFF0000"/>
      <rgbColor rgb="FF00FF00"/>
      <rgbColor rgb="FF0000FF"/>
      <rgbColor rgb="FFFFFF00"/>
      <rgbColor rgb="FFFEE3E0"/>
      <rgbColor rgb="FF00FFFF"/>
      <rgbColor rgb="FFEBEBEB"/>
      <rgbColor rgb="FFD6E4BA"/>
      <rgbColor rgb="FFEFFFEF"/>
      <rgbColor rgb="FFE6B9B8"/>
      <rgbColor rgb="FF810071"/>
      <rgbColor rgb="FF00B050"/>
      <rgbColor rgb="FFC1C0C1"/>
      <rgbColor rgb="FF808080"/>
      <rgbColor rgb="FFBEBFBF"/>
      <rgbColor rgb="FFC0504D"/>
      <rgbColor rgb="FFFFFFCC"/>
      <rgbColor rgb="FFCCFFFF"/>
      <rgbColor rgb="FFEAEAEA"/>
      <rgbColor rgb="FFFF8080"/>
      <rgbColor rgb="FF0066CC"/>
      <rgbColor rgb="FFCCCCFF"/>
      <rgbColor rgb="FFFFFACE"/>
      <rgbColor rgb="FFE6E5FA"/>
      <rgbColor rgb="FFFFE0AC"/>
      <rgbColor rgb="FFAFEEEE"/>
      <rgbColor rgb="FFDCECF4"/>
      <rgbColor rgb="FFFBEBD8"/>
      <rgbColor rgb="FFD9D9D9"/>
      <rgbColor rgb="FFF2F2F2"/>
      <rgbColor rgb="FFB8D7E7"/>
      <rgbColor rgb="FFE0FFFF"/>
      <rgbColor rgb="FFCCFFCC"/>
      <rgbColor rgb="FFFFFF99"/>
      <rgbColor rgb="FF99CCFF"/>
      <rgbColor rgb="FFFF99CC"/>
      <rgbColor rgb="FFCC99FF"/>
      <rgbColor rgb="FFFFCC99"/>
      <rgbColor rgb="FF4F81BD"/>
      <rgbColor rgb="FF28CBD4"/>
      <rgbColor rgb="FF93D353"/>
      <rgbColor rgb="FFFFCC00"/>
      <rgbColor rgb="FFFF9901"/>
      <rgbColor rgb="FFFF6600"/>
      <rgbColor rgb="FF7965A0"/>
      <rgbColor rgb="FF969696"/>
      <rgbColor rgb="FFD0EEFB"/>
      <rgbColor rgb="FF2A965B"/>
      <rgbColor rgb="FFC2FFCA"/>
      <rgbColor rgb="FFCCECFF"/>
      <rgbColor rgb="FFFCD5B5"/>
      <rgbColor rgb="FFFFC1D2"/>
      <rgbColor rgb="FF253394"/>
      <rgbColor rgb="FF35342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externalLink" Target="externalLinks/externalLink1.xml"/><Relationship Id="rId24" Type="http://schemas.openxmlformats.org/officeDocument/2006/relationships/externalLink" Target="externalLinks/externalLink2.xml"/><Relationship Id="rId25" Type="http://schemas.openxmlformats.org/officeDocument/2006/relationships/externalLink" Target="externalLinks/externalLink3.xml"/><Relationship Id="rId26" Type="http://schemas.openxmlformats.org/officeDocument/2006/relationships/externalLink" Target="externalLinks/externalLink4.xml"/><Relationship Id="rId27" Type="http://schemas.openxmlformats.org/officeDocument/2006/relationships/externalLink" Target="externalLinks/externalLink5.xml"/><Relationship Id="rId28" Type="http://schemas.openxmlformats.org/officeDocument/2006/relationships/externalLink" Target="externalLinks/externalLink6.xml"/><Relationship Id="rId29" Type="http://schemas.openxmlformats.org/officeDocument/2006/relationships/externalLink" Target="externalLinks/externalLink7.xml"/><Relationship Id="rId3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1.xml"/><Relationship Id="rId34" Type="http://schemas.openxmlformats.org/officeDocument/2006/relationships/externalLink" Target="externalLinks/externalLink12.xml"/><Relationship Id="rId35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14.xml"/><Relationship Id="rId37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ru-RU" sz="2500" spc="-1" strike="noStrike">
                <a:solidFill>
                  <a:srgbClr val="595959"/>
                </a:solidFill>
                <a:latin typeface="Calibri"/>
              </a:defRPr>
            </a:pPr>
            <a:r>
              <a:rPr b="1" lang="ru-RU" sz="2500" spc="-1" strike="noStrike">
                <a:solidFill>
                  <a:srgbClr val="595959"/>
                </a:solidFill>
                <a:latin typeface="Calibri"/>
              </a:rPr>
              <a:t>Прогноз выполнения графика добычи нефти 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372245520396493"/>
          <c:y val="0.0646696225802963"/>
          <c:w val="0.933755242089211"/>
          <c:h val="0.806495800439782"/>
        </c:manualLayout>
      </c:layout>
      <c:lineChart>
        <c:grouping val="standard"/>
        <c:varyColors val="0"/>
        <c:ser>
          <c:idx val="0"/>
          <c:order val="0"/>
          <c:tx>
            <c:strRef>
              <c:f>"График"</c:f>
              <c:strCache>
                <c:ptCount val="1"/>
                <c:pt idx="0">
                  <c:v>График</c:v>
                </c:pt>
              </c:strCache>
            </c:strRef>
          </c:tx>
          <c:spPr>
            <a:solidFill>
              <a:srgbClr val="4f81bd"/>
            </a:solidFill>
            <a:ln cap="rnd" w="28440">
              <a:solidFill>
                <a:srgbClr val="4f81bd"/>
              </a:solidFill>
              <a:round/>
            </a:ln>
          </c:spPr>
          <c:marker>
            <c:symbol val="circle"/>
            <c:size val="5"/>
            <c:spPr>
              <a:solidFill>
                <a:srgbClr val="4f81bd"/>
              </a:solidFill>
            </c:spPr>
          </c:marker>
          <c:dPt>
            <c:idx val="1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Lbls>
            <c:numFmt formatCode="0" sourceLinked="1"/>
            <c:dLbl>
              <c:idx val="1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layout>
                <c:manualLayout>
                  <c:x val="-0.020134066946011"/>
                  <c:y val="-0.0412717173715742"/>
                </c:manualLayout>
              </c:layout>
              <c:numFmt formatCode="0" sourceLinked="1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6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layout>
                <c:manualLayout>
                  <c:x val="-0.0229909776510399"/>
                  <c:y val="-0.0336417495816535"/>
                </c:manualLayout>
              </c:layout>
              <c:numFmt formatCode="0" sourceLinked="1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5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layout>
                <c:manualLayout>
                  <c:x val="-0.0498459382783113"/>
                  <c:y val="-0.048901685161495"/>
                </c:manualLayout>
              </c:layout>
              <c:numFmt formatCode="0" sourceLinked="1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8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layout>
                <c:manualLayout>
                  <c:x val="-0.0458462632912711"/>
                  <c:y val="-0.0552599916530956"/>
                </c:manualLayout>
              </c:layout>
              <c:numFmt formatCode="0" sourceLinked="1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layout>
                <c:manualLayout>
                  <c:x val="-0.0389896775992016"/>
                  <c:y val="-0.048901685161495"/>
                </c:manualLayout>
              </c:layout>
              <c:numFmt formatCode="0" sourceLinked="1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spPr>
              <a:solidFill>
                <a:srgbClr val="4F81BD"/>
              </a:solidFill>
            </c:spPr>
            <c:txPr>
              <a:bodyPr wrap="square"/>
              <a:lstStyle/>
              <a:p>
                <a:pPr>
                  <a:defRPr b="0" sz="14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Посуточная!$C$112:$C$142</c:f>
              <c:numCache>
                <c:formatCode>dd/mm/yy;@</c:formatCode>
                <c:ptCount val="31"/>
                <c:pt idx="0">
                  <c:v>01.01.24</c:v>
                </c:pt>
                <c:pt idx="1">
                  <c:v>02.01.24</c:v>
                </c:pt>
                <c:pt idx="2">
                  <c:v>03.01.24</c:v>
                </c:pt>
                <c:pt idx="3">
                  <c:v>04.01.24</c:v>
                </c:pt>
                <c:pt idx="4">
                  <c:v>05.01.24</c:v>
                </c:pt>
                <c:pt idx="5">
                  <c:v>06.01.24</c:v>
                </c:pt>
                <c:pt idx="6">
                  <c:v>07.01.24</c:v>
                </c:pt>
                <c:pt idx="7">
                  <c:v>08.01.24</c:v>
                </c:pt>
                <c:pt idx="8">
                  <c:v>09.01.24</c:v>
                </c:pt>
                <c:pt idx="9">
                  <c:v>10.01.24</c:v>
                </c:pt>
                <c:pt idx="10">
                  <c:v>11.01.24</c:v>
                </c:pt>
                <c:pt idx="11">
                  <c:v>12.01.24</c:v>
                </c:pt>
                <c:pt idx="12">
                  <c:v>13.01.24</c:v>
                </c:pt>
                <c:pt idx="13">
                  <c:v>14.01.24</c:v>
                </c:pt>
                <c:pt idx="14">
                  <c:v>15.01.24</c:v>
                </c:pt>
                <c:pt idx="15">
                  <c:v>16.01.24</c:v>
                </c:pt>
                <c:pt idx="16">
                  <c:v>17.01.24</c:v>
                </c:pt>
                <c:pt idx="17">
                  <c:v>18.01.24</c:v>
                </c:pt>
                <c:pt idx="18">
                  <c:v>19.01.24</c:v>
                </c:pt>
                <c:pt idx="19">
                  <c:v>20.01.24</c:v>
                </c:pt>
                <c:pt idx="20">
                  <c:v>21.01.24</c:v>
                </c:pt>
                <c:pt idx="21">
                  <c:v>22.01.24</c:v>
                </c:pt>
                <c:pt idx="22">
                  <c:v>23.01.24</c:v>
                </c:pt>
                <c:pt idx="23">
                  <c:v>24.01.24</c:v>
                </c:pt>
                <c:pt idx="24">
                  <c:v>25.01.24</c:v>
                </c:pt>
                <c:pt idx="25">
                  <c:v>26.01.24</c:v>
                </c:pt>
                <c:pt idx="26">
                  <c:v>27.01.24</c:v>
                </c:pt>
                <c:pt idx="27">
                  <c:v>28.01.24</c:v>
                </c:pt>
                <c:pt idx="28">
                  <c:v>29.01.24</c:v>
                </c:pt>
                <c:pt idx="29">
                  <c:v>30.01.24</c:v>
                </c:pt>
                <c:pt idx="30">
                  <c:v>31.01.24</c:v>
                </c:pt>
              </c:numCache>
            </c:numRef>
          </c:cat>
          <c:val>
            <c:numRef>
              <c:f>Посуточная!$Q$112:$Q$142</c:f>
              <c:numCache>
                <c:formatCode>General</c:formatCode>
                <c:ptCount val="31"/>
                <c:pt idx="0">
                  <c:v>31110.1493701997</c:v>
                </c:pt>
                <c:pt idx="1">
                  <c:v>30997.9105853895</c:v>
                </c:pt>
                <c:pt idx="2">
                  <c:v>30953.3898082437</c:v>
                </c:pt>
                <c:pt idx="3">
                  <c:v>30933.4117777778</c:v>
                </c:pt>
                <c:pt idx="4">
                  <c:v>30998.277552391</c:v>
                </c:pt>
                <c:pt idx="5">
                  <c:v>30953.7146971326</c:v>
                </c:pt>
                <c:pt idx="6">
                  <c:v>30943.3366666667</c:v>
                </c:pt>
                <c:pt idx="7">
                  <c:v>30915.4301984753</c:v>
                </c:pt>
                <c:pt idx="8">
                  <c:v>30705.8553296956</c:v>
                </c:pt>
                <c:pt idx="9">
                  <c:v>30850.5439910987</c:v>
                </c:pt>
                <c:pt idx="10">
                  <c:v>30912.8324122951</c:v>
                </c:pt>
                <c:pt idx="11">
                  <c:v>30825.1650667672</c:v>
                </c:pt>
                <c:pt idx="12">
                  <c:v>30864.3528518655</c:v>
                </c:pt>
                <c:pt idx="13">
                  <c:v>30819.289482383</c:v>
                </c:pt>
                <c:pt idx="14">
                  <c:v>30805.7208433788</c:v>
                </c:pt>
                <c:pt idx="15">
                  <c:v>30695.5446668115</c:v>
                </c:pt>
                <c:pt idx="16">
                  <c:v>30745.1186103001</c:v>
                </c:pt>
                <c:pt idx="17">
                  <c:v>30736.7415827638</c:v>
                </c:pt>
                <c:pt idx="18">
                  <c:v>30672.3410550992</c:v>
                </c:pt>
                <c:pt idx="19">
                  <c:v>30782.4358156358</c:v>
                </c:pt>
                <c:pt idx="20">
                  <c:v>30951.9054528222</c:v>
                </c:pt>
                <c:pt idx="21">
                  <c:v>30931.2759084868</c:v>
                </c:pt>
                <c:pt idx="22">
                  <c:v>30742.850973286</c:v>
                </c:pt>
                <c:pt idx="23">
                  <c:v>30848.8835575209</c:v>
                </c:pt>
                <c:pt idx="24">
                  <c:v>31012.7029950778</c:v>
                </c:pt>
                <c:pt idx="25">
                  <c:v>31017.4247461456</c:v>
                </c:pt>
                <c:pt idx="26">
                  <c:v>31084.7951434592</c:v>
                </c:pt>
                <c:pt idx="27">
                  <c:v>31104.7574444444</c:v>
                </c:pt>
                <c:pt idx="28">
                  <c:v>31141.6260964284</c:v>
                </c:pt>
                <c:pt idx="29">
                  <c:v>31183.7162870954</c:v>
                </c:pt>
                <c:pt idx="30">
                  <c:v>31304.0814341163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"Факт"</c:f>
              <c:strCache>
                <c:ptCount val="1"/>
                <c:pt idx="0">
                  <c:v>Факт</c:v>
                </c:pt>
              </c:strCache>
            </c:strRef>
          </c:tx>
          <c:spPr>
            <a:solidFill>
              <a:srgbClr val="c0504d"/>
            </a:solidFill>
            <a:ln cap="rnd" w="28440">
              <a:solidFill>
                <a:srgbClr val="c0504d"/>
              </a:solidFill>
              <a:round/>
            </a:ln>
          </c:spPr>
          <c:marker>
            <c:symbol val="circle"/>
            <c:size val="5"/>
            <c:spPr>
              <a:solidFill>
                <a:srgbClr val="c0504d"/>
              </a:solidFill>
            </c:spPr>
          </c:marker>
          <c:dPt>
            <c:idx val="1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Lbls>
            <c:numFmt formatCode="0" sourceLinked="1"/>
            <c:dLbl>
              <c:idx val="1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layout>
                <c:manualLayout>
                  <c:x val="-0.0149916276769591"/>
                  <c:y val="0.0310985271158241"/>
                </c:manualLayout>
              </c:layout>
              <c:numFmt formatCode="0" sourceLinked="1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6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layout>
                <c:manualLayout>
                  <c:x val="-0.017848538381988"/>
                  <c:y val="0.0247402206242235"/>
                </c:manualLayout>
              </c:layout>
              <c:numFmt formatCode="0" sourceLinked="1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5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layout>
                <c:manualLayout>
                  <c:x val="-0.0167057740999764"/>
                  <c:y val="0.0260118819225436"/>
                </c:manualLayout>
              </c:layout>
              <c:numFmt formatCode="0" sourceLinked="1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8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layout>
                <c:manualLayout>
                  <c:x val="-0.0247051240740572"/>
                  <c:y val="0.0272835432208637"/>
                </c:manualLayout>
              </c:layout>
              <c:numFmt formatCode="0" sourceLinked="1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layout>
                <c:manualLayout>
                  <c:x val="-0.0218482133690284"/>
                  <c:y val="0.0374568336074247"/>
                </c:manualLayout>
              </c:layout>
              <c:numFmt formatCode="0" sourceLinked="1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spPr>
              <a:solidFill>
                <a:srgbClr val="D99694"/>
              </a:solidFill>
            </c:spPr>
            <c:txPr>
              <a:bodyPr wrap="square"/>
              <a:lstStyle/>
              <a:p>
                <a:pPr>
                  <a:defRPr b="0" sz="14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Посуточная!$C$112:$C$142</c:f>
              <c:numCache>
                <c:formatCode>dd/mm/yy;@</c:formatCode>
                <c:ptCount val="31"/>
                <c:pt idx="0">
                  <c:v>01.01.24</c:v>
                </c:pt>
                <c:pt idx="1">
                  <c:v>02.01.24</c:v>
                </c:pt>
                <c:pt idx="2">
                  <c:v>03.01.24</c:v>
                </c:pt>
                <c:pt idx="3">
                  <c:v>04.01.24</c:v>
                </c:pt>
                <c:pt idx="4">
                  <c:v>05.01.24</c:v>
                </c:pt>
                <c:pt idx="5">
                  <c:v>06.01.24</c:v>
                </c:pt>
                <c:pt idx="6">
                  <c:v>07.01.24</c:v>
                </c:pt>
                <c:pt idx="7">
                  <c:v>08.01.24</c:v>
                </c:pt>
                <c:pt idx="8">
                  <c:v>09.01.24</c:v>
                </c:pt>
                <c:pt idx="9">
                  <c:v>10.01.24</c:v>
                </c:pt>
                <c:pt idx="10">
                  <c:v>11.01.24</c:v>
                </c:pt>
                <c:pt idx="11">
                  <c:v>12.01.24</c:v>
                </c:pt>
                <c:pt idx="12">
                  <c:v>13.01.24</c:v>
                </c:pt>
                <c:pt idx="13">
                  <c:v>14.01.24</c:v>
                </c:pt>
                <c:pt idx="14">
                  <c:v>15.01.24</c:v>
                </c:pt>
                <c:pt idx="15">
                  <c:v>16.01.24</c:v>
                </c:pt>
                <c:pt idx="16">
                  <c:v>17.01.24</c:v>
                </c:pt>
                <c:pt idx="17">
                  <c:v>18.01.24</c:v>
                </c:pt>
                <c:pt idx="18">
                  <c:v>19.01.24</c:v>
                </c:pt>
                <c:pt idx="19">
                  <c:v>20.01.24</c:v>
                </c:pt>
                <c:pt idx="20">
                  <c:v>21.01.24</c:v>
                </c:pt>
                <c:pt idx="21">
                  <c:v>22.01.24</c:v>
                </c:pt>
                <c:pt idx="22">
                  <c:v>23.01.24</c:v>
                </c:pt>
                <c:pt idx="23">
                  <c:v>24.01.24</c:v>
                </c:pt>
                <c:pt idx="24">
                  <c:v>25.01.24</c:v>
                </c:pt>
                <c:pt idx="25">
                  <c:v>26.01.24</c:v>
                </c:pt>
                <c:pt idx="26">
                  <c:v>27.01.24</c:v>
                </c:pt>
                <c:pt idx="27">
                  <c:v>28.01.24</c:v>
                </c:pt>
                <c:pt idx="28">
                  <c:v>29.01.24</c:v>
                </c:pt>
                <c:pt idx="29">
                  <c:v>30.01.24</c:v>
                </c:pt>
                <c:pt idx="30">
                  <c:v>31.01.24</c:v>
                </c:pt>
              </c:numCache>
            </c:numRef>
          </c:cat>
          <c:val>
            <c:numRef>
              <c:f>Посуточная!$R$112:$R$142</c:f>
              <c:numCache>
                <c:formatCode>General</c:formatCode>
                <c:ptCount val="31"/>
                <c:pt idx="0">
                  <c:v>31240</c:v>
                </c:pt>
                <c:pt idx="1">
                  <c:v>31091</c:v>
                </c:pt>
                <c:pt idx="2">
                  <c:v>30851</c:v>
                </c:pt>
                <c:pt idx="3">
                  <c:v>31008</c:v>
                </c:pt>
                <c:pt idx="4">
                  <c:v>30852</c:v>
                </c:pt>
                <c:pt idx="5">
                  <c:v>30805</c:v>
                </c:pt>
                <c:pt idx="6">
                  <c:v>30840</c:v>
                </c:pt>
                <c:pt idx="7">
                  <c:v>30832</c:v>
                </c:pt>
                <c:pt idx="8">
                  <c:v>30805</c:v>
                </c:pt>
                <c:pt idx="9">
                  <c:v>30742</c:v>
                </c:pt>
                <c:pt idx="10">
                  <c:v>30731</c:v>
                </c:pt>
                <c:pt idx="11">
                  <c:v>30722</c:v>
                </c:pt>
                <c:pt idx="12">
                  <c:v>30629</c:v>
                </c:pt>
                <c:pt idx="13">
                  <c:v>30632</c:v>
                </c:pt>
                <c:pt idx="14">
                  <c:v>30316</c:v>
                </c:pt>
                <c:pt idx="15">
                  <c:v>30235</c:v>
                </c:pt>
                <c:pt idx="16">
                  <c:v>30234</c:v>
                </c:pt>
                <c:pt idx="17">
                  <c:v>30052</c:v>
                </c:pt>
                <c:pt idx="18">
                  <c:v>30025</c:v>
                </c:pt>
                <c:pt idx="19">
                  <c:v>30138</c:v>
                </c:pt>
                <c:pt idx="20">
                  <c:v>30062</c:v>
                </c:pt>
                <c:pt idx="21">
                  <c:v>29884</c:v>
                </c:pt>
                <c:pt idx="22">
                  <c:v>30249</c:v>
                </c:pt>
                <c:pt idx="23">
                  <c:v>30294.039</c:v>
                </c:pt>
                <c:pt idx="24">
                  <c:v>30087.245</c:v>
                </c:pt>
                <c:pt idx="25">
                  <c:v>30112.305</c:v>
                </c:pt>
                <c:pt idx="26">
                  <c:v>30098.365</c:v>
                </c:pt>
                <c:pt idx="27">
                  <c:v>30078.325</c:v>
                </c:pt>
                <c:pt idx="28">
                  <c:v>30060.385</c:v>
                </c:pt>
                <c:pt idx="29">
                  <c:v>30267.445</c:v>
                </c:pt>
                <c:pt idx="30">
                  <c:v>30260.414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"БП"</c:f>
              <c:strCache>
                <c:ptCount val="1"/>
                <c:pt idx="0">
                  <c:v>БП</c:v>
                </c:pt>
              </c:strCache>
            </c:strRef>
          </c:tx>
          <c:spPr>
            <a:solidFill>
              <a:srgbClr val="ff0000"/>
            </a:solidFill>
            <a:ln cap="rnd" w="38160">
              <a:solidFill>
                <a:srgbClr val="ff0000"/>
              </a:solidFill>
              <a:prstDash val="dash"/>
              <a:round/>
            </a:ln>
          </c:spPr>
          <c:marker>
            <c:symbol val="none"/>
          </c:marker>
          <c:dPt>
            <c:idx val="5"/>
            <c:marker>
              <c:symbol val="triangle"/>
              <c:size val="14"/>
              <c:spPr>
                <a:solidFill>
                  <a:srgbClr val="ff0000"/>
                </a:solidFill>
              </c:spPr>
            </c:marker>
          </c:dPt>
          <c:dLbls>
            <c:dLbl>
              <c:idx val="5"/>
              <c:numFmt formatCode="General" sourceLinked="1"/>
              <c:spPr>
                <a:solidFill>
                  <a:srgbClr val="FDEADA"/>
                </a:solidFill>
              </c:spPr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ff000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spPr>
              <a:solidFill>
                <a:srgbClr val="FDEADA"/>
              </a:solidFill>
            </c:spPr>
            <c:txPr>
              <a:bodyPr wrap="square"/>
              <a:lstStyle/>
              <a:p>
                <a:pPr>
                  <a:defRPr b="0" sz="1100" spc="-1" strike="noStrike">
                    <a:solidFill>
                      <a:srgbClr val="ff0000"/>
                    </a:solidFill>
                    <a:latin typeface="Calibri"/>
                  </a:defRPr>
                </a:pPr>
              </a:p>
            </c:txPr>
            <c:dLblPos val="b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Посуточная!$C$112:$C$142</c:f>
              <c:numCache>
                <c:formatCode>dd/mm/yy;@</c:formatCode>
                <c:ptCount val="31"/>
                <c:pt idx="0">
                  <c:v>01.01.24</c:v>
                </c:pt>
                <c:pt idx="1">
                  <c:v>02.01.24</c:v>
                </c:pt>
                <c:pt idx="2">
                  <c:v>03.01.24</c:v>
                </c:pt>
                <c:pt idx="3">
                  <c:v>04.01.24</c:v>
                </c:pt>
                <c:pt idx="4">
                  <c:v>05.01.24</c:v>
                </c:pt>
                <c:pt idx="5">
                  <c:v>06.01.24</c:v>
                </c:pt>
                <c:pt idx="6">
                  <c:v>07.01.24</c:v>
                </c:pt>
                <c:pt idx="7">
                  <c:v>08.01.24</c:v>
                </c:pt>
                <c:pt idx="8">
                  <c:v>09.01.24</c:v>
                </c:pt>
                <c:pt idx="9">
                  <c:v>10.01.24</c:v>
                </c:pt>
                <c:pt idx="10">
                  <c:v>11.01.24</c:v>
                </c:pt>
                <c:pt idx="11">
                  <c:v>12.01.24</c:v>
                </c:pt>
                <c:pt idx="12">
                  <c:v>13.01.24</c:v>
                </c:pt>
                <c:pt idx="13">
                  <c:v>14.01.24</c:v>
                </c:pt>
                <c:pt idx="14">
                  <c:v>15.01.24</c:v>
                </c:pt>
                <c:pt idx="15">
                  <c:v>16.01.24</c:v>
                </c:pt>
                <c:pt idx="16">
                  <c:v>17.01.24</c:v>
                </c:pt>
                <c:pt idx="17">
                  <c:v>18.01.24</c:v>
                </c:pt>
                <c:pt idx="18">
                  <c:v>19.01.24</c:v>
                </c:pt>
                <c:pt idx="19">
                  <c:v>20.01.24</c:v>
                </c:pt>
                <c:pt idx="20">
                  <c:v>21.01.24</c:v>
                </c:pt>
                <c:pt idx="21">
                  <c:v>22.01.24</c:v>
                </c:pt>
                <c:pt idx="22">
                  <c:v>23.01.24</c:v>
                </c:pt>
                <c:pt idx="23">
                  <c:v>24.01.24</c:v>
                </c:pt>
                <c:pt idx="24">
                  <c:v>25.01.24</c:v>
                </c:pt>
                <c:pt idx="25">
                  <c:v>26.01.24</c:v>
                </c:pt>
                <c:pt idx="26">
                  <c:v>27.01.24</c:v>
                </c:pt>
                <c:pt idx="27">
                  <c:v>28.01.24</c:v>
                </c:pt>
                <c:pt idx="28">
                  <c:v>29.01.24</c:v>
                </c:pt>
                <c:pt idx="29">
                  <c:v>30.01.24</c:v>
                </c:pt>
                <c:pt idx="30">
                  <c:v>31.01.24</c:v>
                </c:pt>
              </c:numCache>
            </c:numRef>
          </c:cat>
          <c:val>
            <c:numRef>
              <c:f>Посуточная!$AL$112:$AL$142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3"/>
          <c:order val="3"/>
          <c:tx>
            <c:strRef>
              <c:f>Посуточная!$AM$111</c:f>
              <c:strCache>
                <c:ptCount val="1"/>
                <c:pt idx="0">
                  <c:v>БП  января</c:v>
                </c:pt>
              </c:strCache>
            </c:strRef>
          </c:tx>
          <c:spPr>
            <a:solidFill>
              <a:srgbClr val="f79646"/>
            </a:solidFill>
            <a:ln cap="rnd" w="38160">
              <a:solidFill>
                <a:srgbClr val="f79646"/>
              </a:solidFill>
              <a:prstDash val="lgDash"/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7964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79646"/>
                </a:solidFill>
              </c:spPr>
            </c:marker>
          </c:dPt>
          <c:dLbls>
            <c:dLbl>
              <c:idx val="0"/>
              <c:spPr>
                <a:solidFill>
                  <a:srgbClr val="FFFF00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0" sourceLinked="1"/>
              <c:spPr>
                <a:solidFill>
                  <a:srgbClr val="FFFF00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spPr>
              <a:solidFill>
                <a:srgbClr val="FFFF00"/>
              </a:solidFill>
            </c:spPr>
            <c:txPr>
              <a:bodyPr wrap="square"/>
              <a:lstStyle/>
              <a:p>
                <a:pPr>
                  <a:defRPr b="0" sz="14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Посуточная!$C$112:$C$142</c:f>
              <c:numCache>
                <c:formatCode>dd/mm/yy;@</c:formatCode>
                <c:ptCount val="31"/>
                <c:pt idx="0">
                  <c:v>01.01.24</c:v>
                </c:pt>
                <c:pt idx="1">
                  <c:v>02.01.24</c:v>
                </c:pt>
                <c:pt idx="2">
                  <c:v>03.01.24</c:v>
                </c:pt>
                <c:pt idx="3">
                  <c:v>04.01.24</c:v>
                </c:pt>
                <c:pt idx="4">
                  <c:v>05.01.24</c:v>
                </c:pt>
                <c:pt idx="5">
                  <c:v>06.01.24</c:v>
                </c:pt>
                <c:pt idx="6">
                  <c:v>07.01.24</c:v>
                </c:pt>
                <c:pt idx="7">
                  <c:v>08.01.24</c:v>
                </c:pt>
                <c:pt idx="8">
                  <c:v>09.01.24</c:v>
                </c:pt>
                <c:pt idx="9">
                  <c:v>10.01.24</c:v>
                </c:pt>
                <c:pt idx="10">
                  <c:v>11.01.24</c:v>
                </c:pt>
                <c:pt idx="11">
                  <c:v>12.01.24</c:v>
                </c:pt>
                <c:pt idx="12">
                  <c:v>13.01.24</c:v>
                </c:pt>
                <c:pt idx="13">
                  <c:v>14.01.24</c:v>
                </c:pt>
                <c:pt idx="14">
                  <c:v>15.01.24</c:v>
                </c:pt>
                <c:pt idx="15">
                  <c:v>16.01.24</c:v>
                </c:pt>
                <c:pt idx="16">
                  <c:v>17.01.24</c:v>
                </c:pt>
                <c:pt idx="17">
                  <c:v>18.01.24</c:v>
                </c:pt>
                <c:pt idx="18">
                  <c:v>19.01.24</c:v>
                </c:pt>
                <c:pt idx="19">
                  <c:v>20.01.24</c:v>
                </c:pt>
                <c:pt idx="20">
                  <c:v>21.01.24</c:v>
                </c:pt>
                <c:pt idx="21">
                  <c:v>22.01.24</c:v>
                </c:pt>
                <c:pt idx="22">
                  <c:v>23.01.24</c:v>
                </c:pt>
                <c:pt idx="23">
                  <c:v>24.01.24</c:v>
                </c:pt>
                <c:pt idx="24">
                  <c:v>25.01.24</c:v>
                </c:pt>
                <c:pt idx="25">
                  <c:v>26.01.24</c:v>
                </c:pt>
                <c:pt idx="26">
                  <c:v>27.01.24</c:v>
                </c:pt>
                <c:pt idx="27">
                  <c:v>28.01.24</c:v>
                </c:pt>
                <c:pt idx="28">
                  <c:v>29.01.24</c:v>
                </c:pt>
                <c:pt idx="29">
                  <c:v>30.01.24</c:v>
                </c:pt>
                <c:pt idx="30">
                  <c:v>31.01.24</c:v>
                </c:pt>
              </c:numCache>
            </c:numRef>
          </c:cat>
          <c:val>
            <c:numRef>
              <c:f>Посуточная!$AM$112:$AM$142</c:f>
              <c:numCache>
                <c:formatCode>General</c:formatCode>
                <c:ptCount val="31"/>
                <c:pt idx="0">
                  <c:v>32752</c:v>
                </c:pt>
                <c:pt idx="1">
                  <c:v>32752</c:v>
                </c:pt>
                <c:pt idx="2">
                  <c:v>32752</c:v>
                </c:pt>
                <c:pt idx="3">
                  <c:v>32752</c:v>
                </c:pt>
                <c:pt idx="4">
                  <c:v>32752</c:v>
                </c:pt>
                <c:pt idx="5">
                  <c:v>32752</c:v>
                </c:pt>
                <c:pt idx="6">
                  <c:v>32752</c:v>
                </c:pt>
                <c:pt idx="7">
                  <c:v>32752</c:v>
                </c:pt>
                <c:pt idx="8">
                  <c:v>32752</c:v>
                </c:pt>
                <c:pt idx="9">
                  <c:v>32752</c:v>
                </c:pt>
                <c:pt idx="10">
                  <c:v>32752</c:v>
                </c:pt>
                <c:pt idx="11">
                  <c:v>32752</c:v>
                </c:pt>
                <c:pt idx="12">
                  <c:v>32752</c:v>
                </c:pt>
                <c:pt idx="13">
                  <c:v>32752</c:v>
                </c:pt>
                <c:pt idx="14">
                  <c:v>32752</c:v>
                </c:pt>
                <c:pt idx="15">
                  <c:v>32752</c:v>
                </c:pt>
                <c:pt idx="16">
                  <c:v>32752</c:v>
                </c:pt>
                <c:pt idx="17">
                  <c:v>32752</c:v>
                </c:pt>
                <c:pt idx="18">
                  <c:v>32752</c:v>
                </c:pt>
                <c:pt idx="19">
                  <c:v>32752</c:v>
                </c:pt>
                <c:pt idx="20">
                  <c:v>32752</c:v>
                </c:pt>
                <c:pt idx="21">
                  <c:v>32752</c:v>
                </c:pt>
                <c:pt idx="22">
                  <c:v>32752</c:v>
                </c:pt>
                <c:pt idx="23">
                  <c:v>32752</c:v>
                </c:pt>
                <c:pt idx="24">
                  <c:v>32752</c:v>
                </c:pt>
                <c:pt idx="25">
                  <c:v>32752</c:v>
                </c:pt>
                <c:pt idx="26">
                  <c:v>32752</c:v>
                </c:pt>
                <c:pt idx="27">
                  <c:v>32752</c:v>
                </c:pt>
                <c:pt idx="28">
                  <c:v>32752</c:v>
                </c:pt>
                <c:pt idx="29">
                  <c:v>32752</c:v>
                </c:pt>
                <c:pt idx="30">
                  <c:v>32752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23992111"/>
        <c:axId val="86161693"/>
      </c:lineChart>
      <c:lineChart>
        <c:grouping val="standard"/>
        <c:varyColors val="0"/>
        <c:ser>
          <c:idx val="4"/>
          <c:order val="4"/>
          <c:tx>
            <c:strRef>
              <c:f>"ПП График"</c:f>
              <c:strCache>
                <c:ptCount val="1"/>
                <c:pt idx="0">
                  <c:v>ПП График</c:v>
                </c:pt>
              </c:strCache>
            </c:strRef>
          </c:tx>
          <c:spPr>
            <a:solidFill>
              <a:srgbClr val="9bbb59"/>
            </a:solidFill>
            <a:ln cap="rnd" w="28440">
              <a:solidFill>
                <a:srgbClr val="9bbb59"/>
              </a:solidFill>
              <a:round/>
            </a:ln>
          </c:spPr>
          <c:marker>
            <c:symbol val="circle"/>
            <c:size val="5"/>
            <c:spPr>
              <a:solidFill>
                <a:srgbClr val="9bbb59"/>
              </a:solidFill>
            </c:spPr>
          </c:marker>
          <c:dPt>
            <c:idx val="1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Lbls>
            <c:numFmt formatCode="#\ ##0;\-#\ ##0;;@" sourceLinked="1"/>
            <c:dLbl>
              <c:idx val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400" spc="-1" strike="noStrike">
                    <a:solidFill>
                      <a:srgbClr val="00b05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Посуточная!$C$112:$C$142</c:f>
              <c:numCache>
                <c:formatCode>dd/mm/yy;@</c:formatCode>
                <c:ptCount val="31"/>
                <c:pt idx="0">
                  <c:v>01.01.24</c:v>
                </c:pt>
                <c:pt idx="1">
                  <c:v>02.01.24</c:v>
                </c:pt>
                <c:pt idx="2">
                  <c:v>03.01.24</c:v>
                </c:pt>
                <c:pt idx="3">
                  <c:v>04.01.24</c:v>
                </c:pt>
                <c:pt idx="4">
                  <c:v>05.01.24</c:v>
                </c:pt>
                <c:pt idx="5">
                  <c:v>06.01.24</c:v>
                </c:pt>
                <c:pt idx="6">
                  <c:v>07.01.24</c:v>
                </c:pt>
                <c:pt idx="7">
                  <c:v>08.01.24</c:v>
                </c:pt>
                <c:pt idx="8">
                  <c:v>09.01.24</c:v>
                </c:pt>
                <c:pt idx="9">
                  <c:v>10.01.24</c:v>
                </c:pt>
                <c:pt idx="10">
                  <c:v>11.01.24</c:v>
                </c:pt>
                <c:pt idx="11">
                  <c:v>12.01.24</c:v>
                </c:pt>
                <c:pt idx="12">
                  <c:v>13.01.24</c:v>
                </c:pt>
                <c:pt idx="13">
                  <c:v>14.01.24</c:v>
                </c:pt>
                <c:pt idx="14">
                  <c:v>15.01.24</c:v>
                </c:pt>
                <c:pt idx="15">
                  <c:v>16.01.24</c:v>
                </c:pt>
                <c:pt idx="16">
                  <c:v>17.01.24</c:v>
                </c:pt>
                <c:pt idx="17">
                  <c:v>18.01.24</c:v>
                </c:pt>
                <c:pt idx="18">
                  <c:v>19.01.24</c:v>
                </c:pt>
                <c:pt idx="19">
                  <c:v>20.01.24</c:v>
                </c:pt>
                <c:pt idx="20">
                  <c:v>21.01.24</c:v>
                </c:pt>
                <c:pt idx="21">
                  <c:v>22.01.24</c:v>
                </c:pt>
                <c:pt idx="22">
                  <c:v>23.01.24</c:v>
                </c:pt>
                <c:pt idx="23">
                  <c:v>24.01.24</c:v>
                </c:pt>
                <c:pt idx="24">
                  <c:v>25.01.24</c:v>
                </c:pt>
                <c:pt idx="25">
                  <c:v>26.01.24</c:v>
                </c:pt>
                <c:pt idx="26">
                  <c:v>27.01.24</c:v>
                </c:pt>
                <c:pt idx="27">
                  <c:v>28.01.24</c:v>
                </c:pt>
                <c:pt idx="28">
                  <c:v>29.01.24</c:v>
                </c:pt>
                <c:pt idx="29">
                  <c:v>30.01.24</c:v>
                </c:pt>
                <c:pt idx="30">
                  <c:v>31.01.24</c:v>
                </c:pt>
              </c:numCache>
            </c:numRef>
          </c:cat>
          <c:val>
            <c:numRef>
              <c:f>Посуточная!$AH$112:$AH$142</c:f>
              <c:numCache>
                <c:formatCode>General</c:formatCode>
                <c:ptCount val="31"/>
                <c:pt idx="0">
                  <c:v>573.782149186939</c:v>
                </c:pt>
                <c:pt idx="1">
                  <c:v>639.457260298039</c:v>
                </c:pt>
                <c:pt idx="2">
                  <c:v>724.953260298039</c:v>
                </c:pt>
                <c:pt idx="3">
                  <c:v>755.528371409139</c:v>
                </c:pt>
                <c:pt idx="4">
                  <c:v>775.928371409139</c:v>
                </c:pt>
                <c:pt idx="5">
                  <c:v>786.528371409139</c:v>
                </c:pt>
                <c:pt idx="6">
                  <c:v>790.603482520239</c:v>
                </c:pt>
                <c:pt idx="7">
                  <c:v>807.885482520239</c:v>
                </c:pt>
                <c:pt idx="8">
                  <c:v>849.299482520239</c:v>
                </c:pt>
                <c:pt idx="9">
                  <c:v>848.774593631339</c:v>
                </c:pt>
                <c:pt idx="10">
                  <c:v>848.774593631339</c:v>
                </c:pt>
                <c:pt idx="11">
                  <c:v>851.449704742539</c:v>
                </c:pt>
                <c:pt idx="12">
                  <c:v>852.049704742539</c:v>
                </c:pt>
                <c:pt idx="13">
                  <c:v>853.249704742539</c:v>
                </c:pt>
                <c:pt idx="14">
                  <c:v>855.549704742539</c:v>
                </c:pt>
                <c:pt idx="15">
                  <c:v>856.549704742539</c:v>
                </c:pt>
                <c:pt idx="16">
                  <c:v>855.594704742539</c:v>
                </c:pt>
                <c:pt idx="17">
                  <c:v>855.394704742539</c:v>
                </c:pt>
                <c:pt idx="18">
                  <c:v>855.594704742539</c:v>
                </c:pt>
                <c:pt idx="19">
                  <c:v>859.394704742539</c:v>
                </c:pt>
                <c:pt idx="20">
                  <c:v>860.894704742539</c:v>
                </c:pt>
                <c:pt idx="21">
                  <c:v>865.494704742539</c:v>
                </c:pt>
                <c:pt idx="22">
                  <c:v>865.494704742539</c:v>
                </c:pt>
                <c:pt idx="23">
                  <c:v>865.394704742539</c:v>
                </c:pt>
                <c:pt idx="24">
                  <c:v>865.394704742539</c:v>
                </c:pt>
                <c:pt idx="25">
                  <c:v>864.494704742539</c:v>
                </c:pt>
                <c:pt idx="26">
                  <c:v>868.682704742539</c:v>
                </c:pt>
                <c:pt idx="27">
                  <c:v>869.182704742539</c:v>
                </c:pt>
                <c:pt idx="28">
                  <c:v>869.182704742539</c:v>
                </c:pt>
                <c:pt idx="29">
                  <c:v>869.382704742539</c:v>
                </c:pt>
                <c:pt idx="30">
                  <c:v>871.078704742539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Посуточная!$AI$111</c:f>
              <c:strCache>
                <c:ptCount val="1"/>
                <c:pt idx="0">
                  <c:v>ПП Факт</c:v>
                </c:pt>
              </c:strCache>
            </c:strRef>
          </c:tx>
          <c:spPr>
            <a:solidFill>
              <a:srgbClr val="8064a2"/>
            </a:solidFill>
            <a:ln cap="rnd" w="28440">
              <a:solidFill>
                <a:srgbClr val="8064a2"/>
              </a:solidFill>
              <a:round/>
            </a:ln>
          </c:spPr>
          <c:marker>
            <c:symbol val="circle"/>
            <c:size val="5"/>
            <c:spPr>
              <a:solidFill>
                <a:srgbClr val="8064a2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5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8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1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4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7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9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400" spc="-1" strike="noStrike">
                    <a:solidFill>
                      <a:srgbClr val="6600cc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Посуточная!$C$112:$C$142</c:f>
              <c:numCache>
                <c:formatCode>dd/mm/yy;@</c:formatCode>
                <c:ptCount val="31"/>
                <c:pt idx="0">
                  <c:v>01.01.24</c:v>
                </c:pt>
                <c:pt idx="1">
                  <c:v>02.01.24</c:v>
                </c:pt>
                <c:pt idx="2">
                  <c:v>03.01.24</c:v>
                </c:pt>
                <c:pt idx="3">
                  <c:v>04.01.24</c:v>
                </c:pt>
                <c:pt idx="4">
                  <c:v>05.01.24</c:v>
                </c:pt>
                <c:pt idx="5">
                  <c:v>06.01.24</c:v>
                </c:pt>
                <c:pt idx="6">
                  <c:v>07.01.24</c:v>
                </c:pt>
                <c:pt idx="7">
                  <c:v>08.01.24</c:v>
                </c:pt>
                <c:pt idx="8">
                  <c:v>09.01.24</c:v>
                </c:pt>
                <c:pt idx="9">
                  <c:v>10.01.24</c:v>
                </c:pt>
                <c:pt idx="10">
                  <c:v>11.01.24</c:v>
                </c:pt>
                <c:pt idx="11">
                  <c:v>12.01.24</c:v>
                </c:pt>
                <c:pt idx="12">
                  <c:v>13.01.24</c:v>
                </c:pt>
                <c:pt idx="13">
                  <c:v>14.01.24</c:v>
                </c:pt>
                <c:pt idx="14">
                  <c:v>15.01.24</c:v>
                </c:pt>
                <c:pt idx="15">
                  <c:v>16.01.24</c:v>
                </c:pt>
                <c:pt idx="16">
                  <c:v>17.01.24</c:v>
                </c:pt>
                <c:pt idx="17">
                  <c:v>18.01.24</c:v>
                </c:pt>
                <c:pt idx="18">
                  <c:v>19.01.24</c:v>
                </c:pt>
                <c:pt idx="19">
                  <c:v>20.01.24</c:v>
                </c:pt>
                <c:pt idx="20">
                  <c:v>21.01.24</c:v>
                </c:pt>
                <c:pt idx="21">
                  <c:v>22.01.24</c:v>
                </c:pt>
                <c:pt idx="22">
                  <c:v>23.01.24</c:v>
                </c:pt>
                <c:pt idx="23">
                  <c:v>24.01.24</c:v>
                </c:pt>
                <c:pt idx="24">
                  <c:v>25.01.24</c:v>
                </c:pt>
                <c:pt idx="25">
                  <c:v>26.01.24</c:v>
                </c:pt>
                <c:pt idx="26">
                  <c:v>27.01.24</c:v>
                </c:pt>
                <c:pt idx="27">
                  <c:v>28.01.24</c:v>
                </c:pt>
                <c:pt idx="28">
                  <c:v>29.01.24</c:v>
                </c:pt>
                <c:pt idx="29">
                  <c:v>30.01.24</c:v>
                </c:pt>
                <c:pt idx="30">
                  <c:v>31.01.24</c:v>
                </c:pt>
              </c:numCache>
            </c:numRef>
          </c:cat>
          <c:val>
            <c:numRef>
              <c:f>Посуточная!$AI$112:$AI$142</c:f>
              <c:numCache>
                <c:formatCode>General</c:formatCode>
                <c:ptCount val="31"/>
                <c:pt idx="0">
                  <c:v>578.452</c:v>
                </c:pt>
                <c:pt idx="1">
                  <c:v>617.295</c:v>
                </c:pt>
                <c:pt idx="2">
                  <c:v>706.47</c:v>
                </c:pt>
                <c:pt idx="3">
                  <c:v>721.808</c:v>
                </c:pt>
                <c:pt idx="4">
                  <c:v>735.315</c:v>
                </c:pt>
                <c:pt idx="5">
                  <c:v>754.321</c:v>
                </c:pt>
                <c:pt idx="6">
                  <c:v>781.217</c:v>
                </c:pt>
                <c:pt idx="7">
                  <c:v>780.526</c:v>
                </c:pt>
                <c:pt idx="8">
                  <c:v>815.668</c:v>
                </c:pt>
                <c:pt idx="9">
                  <c:v>852.63</c:v>
                </c:pt>
                <c:pt idx="10">
                  <c:v>857.673</c:v>
                </c:pt>
                <c:pt idx="11">
                  <c:v>867.388</c:v>
                </c:pt>
                <c:pt idx="12">
                  <c:v>879.365</c:v>
                </c:pt>
                <c:pt idx="13">
                  <c:v>886.992</c:v>
                </c:pt>
                <c:pt idx="14">
                  <c:v>864.242</c:v>
                </c:pt>
                <c:pt idx="15">
                  <c:v>868.248</c:v>
                </c:pt>
                <c:pt idx="16">
                  <c:v>869.984</c:v>
                </c:pt>
                <c:pt idx="17">
                  <c:v>878.439</c:v>
                </c:pt>
                <c:pt idx="18">
                  <c:v>1002.744</c:v>
                </c:pt>
                <c:pt idx="19">
                  <c:v>1017.871</c:v>
                </c:pt>
                <c:pt idx="20">
                  <c:v>1016.761</c:v>
                </c:pt>
                <c:pt idx="21">
                  <c:v>983.879</c:v>
                </c:pt>
                <c:pt idx="22">
                  <c:v>951.212</c:v>
                </c:pt>
                <c:pt idx="23">
                  <c:v>879.18</c:v>
                </c:pt>
                <c:pt idx="24">
                  <c:v>852.705</c:v>
                </c:pt>
                <c:pt idx="25">
                  <c:v>852.705</c:v>
                </c:pt>
                <c:pt idx="26">
                  <c:v>852.705</c:v>
                </c:pt>
                <c:pt idx="27">
                  <c:v>852.705</c:v>
                </c:pt>
                <c:pt idx="28">
                  <c:v>852.705</c:v>
                </c:pt>
                <c:pt idx="29">
                  <c:v>852.705</c:v>
                </c:pt>
                <c:pt idx="30">
                  <c:v>852.705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4706388"/>
        <c:axId val="72513250"/>
      </c:lineChart>
      <c:dateAx>
        <c:axId val="23992111"/>
        <c:scaling>
          <c:orientation val="minMax"/>
        </c:scaling>
        <c:delete val="0"/>
        <c:axPos val="b"/>
        <c:numFmt formatCode="dd/mm/yy;@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3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6161693"/>
        <c:crosses val="autoZero"/>
        <c:auto val="1"/>
        <c:lblOffset val="100"/>
        <c:baseTimeUnit val="days"/>
        <c:noMultiLvlLbl val="0"/>
      </c:dateAx>
      <c:valAx>
        <c:axId val="86161693"/>
        <c:scaling>
          <c:orientation val="minMax"/>
          <c:max val="32500"/>
          <c:min val="270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3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3992111"/>
        <c:crosses val="autoZero"/>
        <c:crossBetween val="between"/>
      </c:valAx>
      <c:dateAx>
        <c:axId val="470638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2513250"/>
        <c:auto val="1"/>
        <c:lblOffset val="100"/>
        <c:baseTimeUnit val="days"/>
        <c:noMultiLvlLbl val="0"/>
      </c:dateAx>
      <c:valAx>
        <c:axId val="72513250"/>
        <c:scaling>
          <c:orientation val="minMax"/>
          <c:max val="1700"/>
          <c:min val="550"/>
        </c:scaling>
        <c:delete val="0"/>
        <c:axPos val="r"/>
        <c:numFmt formatCode="#\ ##0;\-#\ ##0;;@" sourceLinked="0"/>
        <c:majorTickMark val="out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3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706388"/>
        <c:crosses val="max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13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ru-RU" sz="2500" spc="-1" strike="noStrike">
                <a:solidFill>
                  <a:srgbClr val="595959"/>
                </a:solidFill>
                <a:latin typeface="Calibri"/>
              </a:defRPr>
            </a:pPr>
            <a:r>
              <a:rPr b="1" lang="ru-RU" sz="2500" spc="-1" strike="noStrike">
                <a:solidFill>
                  <a:srgbClr val="595959"/>
                </a:solidFill>
                <a:latin typeface="Calibri"/>
              </a:rPr>
              <a:t>КЦ/МЭ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315304555536598"/>
          <c:y val="0.0469052571182672"/>
          <c:w val="0.942688960928169"/>
          <c:h val="0.820124793803342"/>
        </c:manualLayout>
      </c:layout>
      <c:lineChart>
        <c:grouping val="standard"/>
        <c:varyColors val="0"/>
        <c:ser>
          <c:idx val="0"/>
          <c:order val="0"/>
          <c:tx>
            <c:strRef>
              <c:f>Посуточная!$Q$145</c:f>
              <c:strCache>
                <c:ptCount val="1"/>
                <c:pt idx="0">
                  <c:v>График КЦ</c:v>
                </c:pt>
              </c:strCache>
            </c:strRef>
          </c:tx>
          <c:spPr>
            <a:solidFill>
              <a:srgbClr val="4f81bd"/>
            </a:solidFill>
            <a:ln cap="rnd" w="28440">
              <a:solidFill>
                <a:srgbClr val="4f81bd"/>
              </a:solidFill>
              <a:round/>
            </a:ln>
          </c:spPr>
          <c:marker>
            <c:symbol val="circle"/>
            <c:size val="5"/>
            <c:spPr>
              <a:solidFill>
                <a:srgbClr val="4f81b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Посуточная!$C$146:$P$176</c:f>
              <c:multiLvlStrCache>
                <c:ptCount val="31"/>
                <c:lvl/>
                <c:lvl/>
                <c:lvl/>
                <c:lvl/>
                <c:lvl/>
                <c:lvl/>
                <c:lvl>
                  <c:pt idx="0">
                    <c:v>01.01.24</c:v>
                  </c:pt>
                  <c:pt idx="1">
                    <c:v>02.01.24</c:v>
                  </c:pt>
                  <c:pt idx="2">
                    <c:v>03.01.24</c:v>
                  </c:pt>
                  <c:pt idx="3">
                    <c:v>04.01.24</c:v>
                  </c:pt>
                  <c:pt idx="4">
                    <c:v>05.01.24</c:v>
                  </c:pt>
                  <c:pt idx="5">
                    <c:v>06.01.24</c:v>
                  </c:pt>
                  <c:pt idx="6">
                    <c:v>07.01.24</c:v>
                  </c:pt>
                  <c:pt idx="7">
                    <c:v>08.01.24</c:v>
                  </c:pt>
                  <c:pt idx="8">
                    <c:v>09.01.24</c:v>
                  </c:pt>
                  <c:pt idx="9">
                    <c:v>10.01.24</c:v>
                  </c:pt>
                  <c:pt idx="10">
                    <c:v>11.01.24</c:v>
                  </c:pt>
                  <c:pt idx="11">
                    <c:v>12.01.24</c:v>
                  </c:pt>
                  <c:pt idx="12">
                    <c:v>13.01.24</c:v>
                  </c:pt>
                  <c:pt idx="13">
                    <c:v>14.01.24</c:v>
                  </c:pt>
                  <c:pt idx="14">
                    <c:v>15.01.24</c:v>
                  </c:pt>
                  <c:pt idx="15">
                    <c:v>16.01.24</c:v>
                  </c:pt>
                  <c:pt idx="16">
                    <c:v>17.01.24</c:v>
                  </c:pt>
                  <c:pt idx="17">
                    <c:v>18.01.24</c:v>
                  </c:pt>
                  <c:pt idx="18">
                    <c:v>19.01.24</c:v>
                  </c:pt>
                  <c:pt idx="19">
                    <c:v>20.01.24</c:v>
                  </c:pt>
                  <c:pt idx="20">
                    <c:v>21.01.24</c:v>
                  </c:pt>
                  <c:pt idx="21">
                    <c:v>22.01.24</c:v>
                  </c:pt>
                  <c:pt idx="22">
                    <c:v>23.01.24</c:v>
                  </c:pt>
                  <c:pt idx="23">
                    <c:v>24.01.24</c:v>
                  </c:pt>
                  <c:pt idx="24">
                    <c:v>25.01.24</c:v>
                  </c:pt>
                  <c:pt idx="25">
                    <c:v>26.01.24</c:v>
                  </c:pt>
                  <c:pt idx="26">
                    <c:v>27.01.24</c:v>
                  </c:pt>
                  <c:pt idx="27">
                    <c:v>28.01.24</c:v>
                  </c:pt>
                  <c:pt idx="28">
                    <c:v>29.01.24</c:v>
                  </c:pt>
                  <c:pt idx="29">
                    <c:v>30.01.24</c:v>
                  </c:pt>
                  <c:pt idx="30">
                    <c:v>31.01.24</c:v>
                  </c:pt>
                </c:lvl>
              </c:multiLvlStrCache>
            </c:multiLvlStrRef>
          </c:cat>
          <c:val>
            <c:numRef>
              <c:f>Посуточная!$Q$146:$Q$176</c:f>
              <c:numCache>
                <c:formatCode>General</c:formatCode>
                <c:ptCount val="31"/>
                <c:pt idx="0">
                  <c:v>30866.0493701997</c:v>
                </c:pt>
                <c:pt idx="1">
                  <c:v>30815.0105853896</c:v>
                </c:pt>
                <c:pt idx="2">
                  <c:v>30783.9898082437</c:v>
                </c:pt>
                <c:pt idx="3">
                  <c:v>30743.0117777778</c:v>
                </c:pt>
                <c:pt idx="4">
                  <c:v>30701.977552391</c:v>
                </c:pt>
                <c:pt idx="5">
                  <c:v>30649.0146971326</c:v>
                </c:pt>
                <c:pt idx="6">
                  <c:v>30612.0366666667</c:v>
                </c:pt>
                <c:pt idx="7">
                  <c:v>30564.0301984753</c:v>
                </c:pt>
                <c:pt idx="8">
                  <c:v>30541.9553296956</c:v>
                </c:pt>
                <c:pt idx="9">
                  <c:v>30505.0439910987</c:v>
                </c:pt>
                <c:pt idx="10">
                  <c:v>30478.0324122951</c:v>
                </c:pt>
                <c:pt idx="11">
                  <c:v>30445.9650667672</c:v>
                </c:pt>
                <c:pt idx="12">
                  <c:v>30418.9528518655</c:v>
                </c:pt>
                <c:pt idx="13">
                  <c:v>30391.989482383</c:v>
                </c:pt>
                <c:pt idx="14">
                  <c:v>30375.0208433788</c:v>
                </c:pt>
                <c:pt idx="15">
                  <c:v>30354.0446668115</c:v>
                </c:pt>
                <c:pt idx="16">
                  <c:v>30331.0186103001</c:v>
                </c:pt>
                <c:pt idx="17">
                  <c:v>30316.0415827638</c:v>
                </c:pt>
                <c:pt idx="18">
                  <c:v>30298.0410550992</c:v>
                </c:pt>
                <c:pt idx="19">
                  <c:v>30287.0358156358</c:v>
                </c:pt>
                <c:pt idx="20">
                  <c:v>30271.0054528222</c:v>
                </c:pt>
                <c:pt idx="21">
                  <c:v>30259.9759084868</c:v>
                </c:pt>
                <c:pt idx="22">
                  <c:v>30251.950973286</c:v>
                </c:pt>
                <c:pt idx="23">
                  <c:v>30240.9835575209</c:v>
                </c:pt>
                <c:pt idx="24">
                  <c:v>30233.0029950778</c:v>
                </c:pt>
                <c:pt idx="25">
                  <c:v>30221.0247461456</c:v>
                </c:pt>
                <c:pt idx="26">
                  <c:v>30217.9951434592</c:v>
                </c:pt>
                <c:pt idx="27">
                  <c:v>30213.9574444444</c:v>
                </c:pt>
                <c:pt idx="28">
                  <c:v>30211.0260964284</c:v>
                </c:pt>
                <c:pt idx="29">
                  <c:v>30206.0162870954</c:v>
                </c:pt>
                <c:pt idx="30">
                  <c:v>30201.9814341163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Посуточная!$R$145</c:f>
              <c:strCache>
                <c:ptCount val="1"/>
                <c:pt idx="0">
                  <c:v>Факт КЦ</c:v>
                </c:pt>
              </c:strCache>
            </c:strRef>
          </c:tx>
          <c:spPr>
            <a:solidFill>
              <a:srgbClr val="c0504d"/>
            </a:solidFill>
            <a:ln cap="rnd" w="28440">
              <a:solidFill>
                <a:srgbClr val="c0504d"/>
              </a:solidFill>
              <a:round/>
            </a:ln>
          </c:spPr>
          <c:marker>
            <c:symbol val="circle"/>
            <c:size val="5"/>
            <c:spPr>
              <a:solidFill>
                <a:srgbClr val="c0504d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5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9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2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6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400" spc="-1" strike="noStrike">
                    <a:solidFill>
                      <a:srgbClr val="632523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Посуточная!$C$146:$P$176</c:f>
              <c:multiLvlStrCache>
                <c:ptCount val="31"/>
                <c:lvl/>
                <c:lvl/>
                <c:lvl/>
                <c:lvl/>
                <c:lvl/>
                <c:lvl/>
                <c:lvl>
                  <c:pt idx="0">
                    <c:v>01.01.24</c:v>
                  </c:pt>
                  <c:pt idx="1">
                    <c:v>02.01.24</c:v>
                  </c:pt>
                  <c:pt idx="2">
                    <c:v>03.01.24</c:v>
                  </c:pt>
                  <c:pt idx="3">
                    <c:v>04.01.24</c:v>
                  </c:pt>
                  <c:pt idx="4">
                    <c:v>05.01.24</c:v>
                  </c:pt>
                  <c:pt idx="5">
                    <c:v>06.01.24</c:v>
                  </c:pt>
                  <c:pt idx="6">
                    <c:v>07.01.24</c:v>
                  </c:pt>
                  <c:pt idx="7">
                    <c:v>08.01.24</c:v>
                  </c:pt>
                  <c:pt idx="8">
                    <c:v>09.01.24</c:v>
                  </c:pt>
                  <c:pt idx="9">
                    <c:v>10.01.24</c:v>
                  </c:pt>
                  <c:pt idx="10">
                    <c:v>11.01.24</c:v>
                  </c:pt>
                  <c:pt idx="11">
                    <c:v>12.01.24</c:v>
                  </c:pt>
                  <c:pt idx="12">
                    <c:v>13.01.24</c:v>
                  </c:pt>
                  <c:pt idx="13">
                    <c:v>14.01.24</c:v>
                  </c:pt>
                  <c:pt idx="14">
                    <c:v>15.01.24</c:v>
                  </c:pt>
                  <c:pt idx="15">
                    <c:v>16.01.24</c:v>
                  </c:pt>
                  <c:pt idx="16">
                    <c:v>17.01.24</c:v>
                  </c:pt>
                  <c:pt idx="17">
                    <c:v>18.01.24</c:v>
                  </c:pt>
                  <c:pt idx="18">
                    <c:v>19.01.24</c:v>
                  </c:pt>
                  <c:pt idx="19">
                    <c:v>20.01.24</c:v>
                  </c:pt>
                  <c:pt idx="20">
                    <c:v>21.01.24</c:v>
                  </c:pt>
                  <c:pt idx="21">
                    <c:v>22.01.24</c:v>
                  </c:pt>
                  <c:pt idx="22">
                    <c:v>23.01.24</c:v>
                  </c:pt>
                  <c:pt idx="23">
                    <c:v>24.01.24</c:v>
                  </c:pt>
                  <c:pt idx="24">
                    <c:v>25.01.24</c:v>
                  </c:pt>
                  <c:pt idx="25">
                    <c:v>26.01.24</c:v>
                  </c:pt>
                  <c:pt idx="26">
                    <c:v>27.01.24</c:v>
                  </c:pt>
                  <c:pt idx="27">
                    <c:v>28.01.24</c:v>
                  </c:pt>
                  <c:pt idx="28">
                    <c:v>29.01.24</c:v>
                  </c:pt>
                  <c:pt idx="29">
                    <c:v>30.01.24</c:v>
                  </c:pt>
                  <c:pt idx="30">
                    <c:v>31.01.24</c:v>
                  </c:pt>
                </c:lvl>
              </c:multiLvlStrCache>
            </c:multiLvlStrRef>
          </c:cat>
          <c:val>
            <c:numRef>
              <c:f>Посуточная!$R$146:$R$176</c:f>
              <c:numCache>
                <c:formatCode>General</c:formatCode>
                <c:ptCount val="31"/>
                <c:pt idx="0">
                  <c:v>30866.091</c:v>
                </c:pt>
                <c:pt idx="1">
                  <c:v>30814.609</c:v>
                </c:pt>
                <c:pt idx="2">
                  <c:v>30784.065</c:v>
                </c:pt>
                <c:pt idx="3">
                  <c:v>30743.479</c:v>
                </c:pt>
                <c:pt idx="4">
                  <c:v>30705.472</c:v>
                </c:pt>
                <c:pt idx="5">
                  <c:v>30652.999</c:v>
                </c:pt>
                <c:pt idx="6">
                  <c:v>30614.419</c:v>
                </c:pt>
                <c:pt idx="7">
                  <c:v>30567.001</c:v>
                </c:pt>
                <c:pt idx="8">
                  <c:v>30544.802</c:v>
                </c:pt>
                <c:pt idx="9">
                  <c:v>30507.76</c:v>
                </c:pt>
                <c:pt idx="10">
                  <c:v>30483.469</c:v>
                </c:pt>
                <c:pt idx="11">
                  <c:v>30450.193</c:v>
                </c:pt>
                <c:pt idx="12">
                  <c:v>30423.237</c:v>
                </c:pt>
                <c:pt idx="13">
                  <c:v>30395.16</c:v>
                </c:pt>
                <c:pt idx="14">
                  <c:v>30378.331</c:v>
                </c:pt>
                <c:pt idx="15">
                  <c:v>30358.011</c:v>
                </c:pt>
                <c:pt idx="16">
                  <c:v>30333.583</c:v>
                </c:pt>
                <c:pt idx="17">
                  <c:v>30320.457</c:v>
                </c:pt>
                <c:pt idx="18">
                  <c:v>30301.945</c:v>
                </c:pt>
                <c:pt idx="19">
                  <c:v>30290.171</c:v>
                </c:pt>
                <c:pt idx="20">
                  <c:v>30275</c:v>
                </c:pt>
                <c:pt idx="21">
                  <c:v>30264</c:v>
                </c:pt>
                <c:pt idx="22">
                  <c:v>30255.507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Посуточная!$W$145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2c4d75"/>
            </a:solidFill>
            <a:ln cap="rnd" w="28440">
              <a:solidFill>
                <a:srgbClr val="2c4d75"/>
              </a:solidFill>
              <a:round/>
            </a:ln>
          </c:spPr>
          <c:marker>
            <c:symbol val="circle"/>
            <c:size val="5"/>
            <c:spPr>
              <a:solidFill>
                <a:srgbClr val="2c4d75"/>
              </a:solidFill>
            </c:spPr>
          </c:marker>
          <c:cat>
            <c:multiLvlStrRef>
              <c:f>Посуточная!$C$146:$P$176</c:f>
              <c:multiLvlStrCache>
                <c:ptCount val="31"/>
                <c:lvl/>
                <c:lvl/>
                <c:lvl/>
                <c:lvl/>
                <c:lvl/>
                <c:lvl/>
                <c:lvl>
                  <c:pt idx="0">
                    <c:v>01.01.24</c:v>
                  </c:pt>
                  <c:pt idx="1">
                    <c:v>02.01.24</c:v>
                  </c:pt>
                  <c:pt idx="2">
                    <c:v>03.01.24</c:v>
                  </c:pt>
                  <c:pt idx="3">
                    <c:v>04.01.24</c:v>
                  </c:pt>
                  <c:pt idx="4">
                    <c:v>05.01.24</c:v>
                  </c:pt>
                  <c:pt idx="5">
                    <c:v>06.01.24</c:v>
                  </c:pt>
                  <c:pt idx="6">
                    <c:v>07.01.24</c:v>
                  </c:pt>
                  <c:pt idx="7">
                    <c:v>08.01.24</c:v>
                  </c:pt>
                  <c:pt idx="8">
                    <c:v>09.01.24</c:v>
                  </c:pt>
                  <c:pt idx="9">
                    <c:v>10.01.24</c:v>
                  </c:pt>
                  <c:pt idx="10">
                    <c:v>11.01.24</c:v>
                  </c:pt>
                  <c:pt idx="11">
                    <c:v>12.01.24</c:v>
                  </c:pt>
                  <c:pt idx="12">
                    <c:v>13.01.24</c:v>
                  </c:pt>
                  <c:pt idx="13">
                    <c:v>14.01.24</c:v>
                  </c:pt>
                  <c:pt idx="14">
                    <c:v>15.01.24</c:v>
                  </c:pt>
                  <c:pt idx="15">
                    <c:v>16.01.24</c:v>
                  </c:pt>
                  <c:pt idx="16">
                    <c:v>17.01.24</c:v>
                  </c:pt>
                  <c:pt idx="17">
                    <c:v>18.01.24</c:v>
                  </c:pt>
                  <c:pt idx="18">
                    <c:v>19.01.24</c:v>
                  </c:pt>
                  <c:pt idx="19">
                    <c:v>20.01.24</c:v>
                  </c:pt>
                  <c:pt idx="20">
                    <c:v>21.01.24</c:v>
                  </c:pt>
                  <c:pt idx="21">
                    <c:v>22.01.24</c:v>
                  </c:pt>
                  <c:pt idx="22">
                    <c:v>23.01.24</c:v>
                  </c:pt>
                  <c:pt idx="23">
                    <c:v>24.01.24</c:v>
                  </c:pt>
                  <c:pt idx="24">
                    <c:v>25.01.24</c:v>
                  </c:pt>
                  <c:pt idx="25">
                    <c:v>26.01.24</c:v>
                  </c:pt>
                  <c:pt idx="26">
                    <c:v>27.01.24</c:v>
                  </c:pt>
                  <c:pt idx="27">
                    <c:v>28.01.24</c:v>
                  </c:pt>
                  <c:pt idx="28">
                    <c:v>29.01.24</c:v>
                  </c:pt>
                  <c:pt idx="29">
                    <c:v>30.01.24</c:v>
                  </c:pt>
                  <c:pt idx="30">
                    <c:v>31.01.24</c:v>
                  </c:pt>
                </c:lvl>
              </c:multiLvlStrCache>
            </c:multiLvlStrRef>
          </c:cat>
          <c:val>
            <c:numRef>
              <c:f>Посуточная!$W$146:$W$176</c:f>
              <c:numCache>
                <c:formatCode>General</c:formatCode>
                <c:ptCount val="0"/>
              </c:numCache>
            </c:numRef>
          </c:val>
          <c:smooth val="0"/>
        </c:ser>
        <c:ser>
          <c:idx val="3"/>
          <c:order val="3"/>
          <c:tx>
            <c:strRef>
              <c:f>Посуточная!$X$145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772c2a"/>
            </a:solidFill>
            <a:ln cap="rnd" w="28440">
              <a:solidFill>
                <a:srgbClr val="772c2a"/>
              </a:solidFill>
              <a:round/>
            </a:ln>
          </c:spPr>
          <c:marker>
            <c:symbol val="circle"/>
            <c:size val="5"/>
            <c:spPr>
              <a:solidFill>
                <a:srgbClr val="772c2a"/>
              </a:solidFill>
            </c:spPr>
          </c:marker>
          <c:cat>
            <c:multiLvlStrRef>
              <c:f>Посуточная!$C$146:$P$176</c:f>
              <c:multiLvlStrCache>
                <c:ptCount val="31"/>
                <c:lvl/>
                <c:lvl/>
                <c:lvl/>
                <c:lvl/>
                <c:lvl/>
                <c:lvl/>
                <c:lvl>
                  <c:pt idx="0">
                    <c:v>01.01.24</c:v>
                  </c:pt>
                  <c:pt idx="1">
                    <c:v>02.01.24</c:v>
                  </c:pt>
                  <c:pt idx="2">
                    <c:v>03.01.24</c:v>
                  </c:pt>
                  <c:pt idx="3">
                    <c:v>04.01.24</c:v>
                  </c:pt>
                  <c:pt idx="4">
                    <c:v>05.01.24</c:v>
                  </c:pt>
                  <c:pt idx="5">
                    <c:v>06.01.24</c:v>
                  </c:pt>
                  <c:pt idx="6">
                    <c:v>07.01.24</c:v>
                  </c:pt>
                  <c:pt idx="7">
                    <c:v>08.01.24</c:v>
                  </c:pt>
                  <c:pt idx="8">
                    <c:v>09.01.24</c:v>
                  </c:pt>
                  <c:pt idx="9">
                    <c:v>10.01.24</c:v>
                  </c:pt>
                  <c:pt idx="10">
                    <c:v>11.01.24</c:v>
                  </c:pt>
                  <c:pt idx="11">
                    <c:v>12.01.24</c:v>
                  </c:pt>
                  <c:pt idx="12">
                    <c:v>13.01.24</c:v>
                  </c:pt>
                  <c:pt idx="13">
                    <c:v>14.01.24</c:v>
                  </c:pt>
                  <c:pt idx="14">
                    <c:v>15.01.24</c:v>
                  </c:pt>
                  <c:pt idx="15">
                    <c:v>16.01.24</c:v>
                  </c:pt>
                  <c:pt idx="16">
                    <c:v>17.01.24</c:v>
                  </c:pt>
                  <c:pt idx="17">
                    <c:v>18.01.24</c:v>
                  </c:pt>
                  <c:pt idx="18">
                    <c:v>19.01.24</c:v>
                  </c:pt>
                  <c:pt idx="19">
                    <c:v>20.01.24</c:v>
                  </c:pt>
                  <c:pt idx="20">
                    <c:v>21.01.24</c:v>
                  </c:pt>
                  <c:pt idx="21">
                    <c:v>22.01.24</c:v>
                  </c:pt>
                  <c:pt idx="22">
                    <c:v>23.01.24</c:v>
                  </c:pt>
                  <c:pt idx="23">
                    <c:v>24.01.24</c:v>
                  </c:pt>
                  <c:pt idx="24">
                    <c:v>25.01.24</c:v>
                  </c:pt>
                  <c:pt idx="25">
                    <c:v>26.01.24</c:v>
                  </c:pt>
                  <c:pt idx="26">
                    <c:v>27.01.24</c:v>
                  </c:pt>
                  <c:pt idx="27">
                    <c:v>28.01.24</c:v>
                  </c:pt>
                  <c:pt idx="28">
                    <c:v>29.01.24</c:v>
                  </c:pt>
                  <c:pt idx="29">
                    <c:v>30.01.24</c:v>
                  </c:pt>
                  <c:pt idx="30">
                    <c:v>31.01.24</c:v>
                  </c:pt>
                </c:lvl>
              </c:multiLvlStrCache>
            </c:multiLvlStrRef>
          </c:cat>
          <c:val>
            <c:numRef>
              <c:f>Посуточная!$X$146:$X$176</c:f>
              <c:numCache>
                <c:formatCode>General</c:formatCode>
                <c:ptCount val="0"/>
              </c:numCache>
            </c:numRef>
          </c:val>
          <c:smooth val="0"/>
        </c:ser>
        <c:ser>
          <c:idx val="4"/>
          <c:order val="4"/>
          <c:tx>
            <c:strRef>
              <c:f>Посуточная!$Y$145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5f7530"/>
            </a:solidFill>
            <a:ln cap="rnd" w="28440">
              <a:solidFill>
                <a:srgbClr val="5f7530"/>
              </a:solidFill>
              <a:round/>
            </a:ln>
          </c:spPr>
          <c:marker>
            <c:symbol val="circle"/>
            <c:size val="5"/>
            <c:spPr>
              <a:solidFill>
                <a:srgbClr val="5f7530"/>
              </a:solidFill>
            </c:spPr>
          </c:marker>
          <c:cat>
            <c:multiLvlStrRef>
              <c:f>Посуточная!$C$146:$P$176</c:f>
              <c:multiLvlStrCache>
                <c:ptCount val="31"/>
                <c:lvl/>
                <c:lvl/>
                <c:lvl/>
                <c:lvl/>
                <c:lvl/>
                <c:lvl/>
                <c:lvl>
                  <c:pt idx="0">
                    <c:v>01.01.24</c:v>
                  </c:pt>
                  <c:pt idx="1">
                    <c:v>02.01.24</c:v>
                  </c:pt>
                  <c:pt idx="2">
                    <c:v>03.01.24</c:v>
                  </c:pt>
                  <c:pt idx="3">
                    <c:v>04.01.24</c:v>
                  </c:pt>
                  <c:pt idx="4">
                    <c:v>05.01.24</c:v>
                  </c:pt>
                  <c:pt idx="5">
                    <c:v>06.01.24</c:v>
                  </c:pt>
                  <c:pt idx="6">
                    <c:v>07.01.24</c:v>
                  </c:pt>
                  <c:pt idx="7">
                    <c:v>08.01.24</c:v>
                  </c:pt>
                  <c:pt idx="8">
                    <c:v>09.01.24</c:v>
                  </c:pt>
                  <c:pt idx="9">
                    <c:v>10.01.24</c:v>
                  </c:pt>
                  <c:pt idx="10">
                    <c:v>11.01.24</c:v>
                  </c:pt>
                  <c:pt idx="11">
                    <c:v>12.01.24</c:v>
                  </c:pt>
                  <c:pt idx="12">
                    <c:v>13.01.24</c:v>
                  </c:pt>
                  <c:pt idx="13">
                    <c:v>14.01.24</c:v>
                  </c:pt>
                  <c:pt idx="14">
                    <c:v>15.01.24</c:v>
                  </c:pt>
                  <c:pt idx="15">
                    <c:v>16.01.24</c:v>
                  </c:pt>
                  <c:pt idx="16">
                    <c:v>17.01.24</c:v>
                  </c:pt>
                  <c:pt idx="17">
                    <c:v>18.01.24</c:v>
                  </c:pt>
                  <c:pt idx="18">
                    <c:v>19.01.24</c:v>
                  </c:pt>
                  <c:pt idx="19">
                    <c:v>20.01.24</c:v>
                  </c:pt>
                  <c:pt idx="20">
                    <c:v>21.01.24</c:v>
                  </c:pt>
                  <c:pt idx="21">
                    <c:v>22.01.24</c:v>
                  </c:pt>
                  <c:pt idx="22">
                    <c:v>23.01.24</c:v>
                  </c:pt>
                  <c:pt idx="23">
                    <c:v>24.01.24</c:v>
                  </c:pt>
                  <c:pt idx="24">
                    <c:v>25.01.24</c:v>
                  </c:pt>
                  <c:pt idx="25">
                    <c:v>26.01.24</c:v>
                  </c:pt>
                  <c:pt idx="26">
                    <c:v>27.01.24</c:v>
                  </c:pt>
                  <c:pt idx="27">
                    <c:v>28.01.24</c:v>
                  </c:pt>
                  <c:pt idx="28">
                    <c:v>29.01.24</c:v>
                  </c:pt>
                  <c:pt idx="29">
                    <c:v>30.01.24</c:v>
                  </c:pt>
                  <c:pt idx="30">
                    <c:v>31.01.24</c:v>
                  </c:pt>
                </c:lvl>
              </c:multiLvlStrCache>
            </c:multiLvlStrRef>
          </c:cat>
          <c:val>
            <c:numRef>
              <c:f>Посуточная!$Y$146:$Y$176</c:f>
              <c:numCache>
                <c:formatCode>General</c:formatCode>
                <c:ptCount val="0"/>
              </c:numCache>
            </c:numRef>
          </c:val>
          <c:smooth val="0"/>
        </c:ser>
        <c:ser>
          <c:idx val="5"/>
          <c:order val="5"/>
          <c:tx>
            <c:strRef>
              <c:f>Посуточная!$AG$145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4d3b62"/>
            </a:solidFill>
            <a:ln cap="rnd" w="28440">
              <a:solidFill>
                <a:srgbClr val="4d3b62"/>
              </a:solidFill>
              <a:round/>
            </a:ln>
          </c:spPr>
          <c:marker>
            <c:symbol val="circle"/>
            <c:size val="5"/>
            <c:spPr>
              <a:solidFill>
                <a:srgbClr val="4d3b62"/>
              </a:solidFill>
            </c:spPr>
          </c:marker>
          <c:cat>
            <c:multiLvlStrRef>
              <c:f>Посуточная!$C$146:$P$176</c:f>
              <c:multiLvlStrCache>
                <c:ptCount val="31"/>
                <c:lvl/>
                <c:lvl/>
                <c:lvl/>
                <c:lvl/>
                <c:lvl/>
                <c:lvl/>
                <c:lvl>
                  <c:pt idx="0">
                    <c:v>01.01.24</c:v>
                  </c:pt>
                  <c:pt idx="1">
                    <c:v>02.01.24</c:v>
                  </c:pt>
                  <c:pt idx="2">
                    <c:v>03.01.24</c:v>
                  </c:pt>
                  <c:pt idx="3">
                    <c:v>04.01.24</c:v>
                  </c:pt>
                  <c:pt idx="4">
                    <c:v>05.01.24</c:v>
                  </c:pt>
                  <c:pt idx="5">
                    <c:v>06.01.24</c:v>
                  </c:pt>
                  <c:pt idx="6">
                    <c:v>07.01.24</c:v>
                  </c:pt>
                  <c:pt idx="7">
                    <c:v>08.01.24</c:v>
                  </c:pt>
                  <c:pt idx="8">
                    <c:v>09.01.24</c:v>
                  </c:pt>
                  <c:pt idx="9">
                    <c:v>10.01.24</c:v>
                  </c:pt>
                  <c:pt idx="10">
                    <c:v>11.01.24</c:v>
                  </c:pt>
                  <c:pt idx="11">
                    <c:v>12.01.24</c:v>
                  </c:pt>
                  <c:pt idx="12">
                    <c:v>13.01.24</c:v>
                  </c:pt>
                  <c:pt idx="13">
                    <c:v>14.01.24</c:v>
                  </c:pt>
                  <c:pt idx="14">
                    <c:v>15.01.24</c:v>
                  </c:pt>
                  <c:pt idx="15">
                    <c:v>16.01.24</c:v>
                  </c:pt>
                  <c:pt idx="16">
                    <c:v>17.01.24</c:v>
                  </c:pt>
                  <c:pt idx="17">
                    <c:v>18.01.24</c:v>
                  </c:pt>
                  <c:pt idx="18">
                    <c:v>19.01.24</c:v>
                  </c:pt>
                  <c:pt idx="19">
                    <c:v>20.01.24</c:v>
                  </c:pt>
                  <c:pt idx="20">
                    <c:v>21.01.24</c:v>
                  </c:pt>
                  <c:pt idx="21">
                    <c:v>22.01.24</c:v>
                  </c:pt>
                  <c:pt idx="22">
                    <c:v>23.01.24</c:v>
                  </c:pt>
                  <c:pt idx="23">
                    <c:v>24.01.24</c:v>
                  </c:pt>
                  <c:pt idx="24">
                    <c:v>25.01.24</c:v>
                  </c:pt>
                  <c:pt idx="25">
                    <c:v>26.01.24</c:v>
                  </c:pt>
                  <c:pt idx="26">
                    <c:v>27.01.24</c:v>
                  </c:pt>
                  <c:pt idx="27">
                    <c:v>28.01.24</c:v>
                  </c:pt>
                  <c:pt idx="28">
                    <c:v>29.01.24</c:v>
                  </c:pt>
                  <c:pt idx="29">
                    <c:v>30.01.24</c:v>
                  </c:pt>
                  <c:pt idx="30">
                    <c:v>31.01.24</c:v>
                  </c:pt>
                </c:lvl>
              </c:multiLvlStrCache>
            </c:multiLvlStrRef>
          </c:cat>
          <c:val>
            <c:numRef>
              <c:f>Посуточная!$AG$146:$AG$176</c:f>
              <c:numCache>
                <c:formatCode>General</c:formatCode>
                <c:ptCount val="0"/>
              </c:numCache>
            </c:numRef>
          </c:val>
          <c:smooth val="0"/>
        </c:ser>
        <c:ser>
          <c:idx val="6"/>
          <c:order val="6"/>
          <c:tx>
            <c:strRef>
              <c:f>Посуточная!$AH$145</c:f>
              <c:strCache>
                <c:ptCount val="1"/>
                <c:pt idx="0">
                  <c:v>График МЭ</c:v>
                </c:pt>
              </c:strCache>
            </c:strRef>
          </c:tx>
          <c:spPr>
            <a:solidFill>
              <a:srgbClr val="276a7c"/>
            </a:solidFill>
            <a:ln cap="rnd" w="28440">
              <a:solidFill>
                <a:srgbClr val="276a7c"/>
              </a:solidFill>
              <a:round/>
            </a:ln>
          </c:spPr>
          <c:marker>
            <c:symbol val="circle"/>
            <c:size val="5"/>
            <c:spPr>
              <a:solidFill>
                <a:srgbClr val="276a7c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5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9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2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6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400" spc="-1" strike="noStrike">
                    <a:solidFill>
                      <a:srgbClr val="254061"/>
                    </a:solidFill>
                    <a:latin typeface="Calibri"/>
                  </a:defRPr>
                </a:pPr>
              </a:p>
            </c:txPr>
            <c:dLblPos val="b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Посуточная!$C$146:$P$176</c:f>
              <c:multiLvlStrCache>
                <c:ptCount val="31"/>
                <c:lvl/>
                <c:lvl/>
                <c:lvl/>
                <c:lvl/>
                <c:lvl/>
                <c:lvl/>
                <c:lvl>
                  <c:pt idx="0">
                    <c:v>01.01.24</c:v>
                  </c:pt>
                  <c:pt idx="1">
                    <c:v>02.01.24</c:v>
                  </c:pt>
                  <c:pt idx="2">
                    <c:v>03.01.24</c:v>
                  </c:pt>
                  <c:pt idx="3">
                    <c:v>04.01.24</c:v>
                  </c:pt>
                  <c:pt idx="4">
                    <c:v>05.01.24</c:v>
                  </c:pt>
                  <c:pt idx="5">
                    <c:v>06.01.24</c:v>
                  </c:pt>
                  <c:pt idx="6">
                    <c:v>07.01.24</c:v>
                  </c:pt>
                  <c:pt idx="7">
                    <c:v>08.01.24</c:v>
                  </c:pt>
                  <c:pt idx="8">
                    <c:v>09.01.24</c:v>
                  </c:pt>
                  <c:pt idx="9">
                    <c:v>10.01.24</c:v>
                  </c:pt>
                  <c:pt idx="10">
                    <c:v>11.01.24</c:v>
                  </c:pt>
                  <c:pt idx="11">
                    <c:v>12.01.24</c:v>
                  </c:pt>
                  <c:pt idx="12">
                    <c:v>13.01.24</c:v>
                  </c:pt>
                  <c:pt idx="13">
                    <c:v>14.01.24</c:v>
                  </c:pt>
                  <c:pt idx="14">
                    <c:v>15.01.24</c:v>
                  </c:pt>
                  <c:pt idx="15">
                    <c:v>16.01.24</c:v>
                  </c:pt>
                  <c:pt idx="16">
                    <c:v>17.01.24</c:v>
                  </c:pt>
                  <c:pt idx="17">
                    <c:v>18.01.24</c:v>
                  </c:pt>
                  <c:pt idx="18">
                    <c:v>19.01.24</c:v>
                  </c:pt>
                  <c:pt idx="19">
                    <c:v>20.01.24</c:v>
                  </c:pt>
                  <c:pt idx="20">
                    <c:v>21.01.24</c:v>
                  </c:pt>
                  <c:pt idx="21">
                    <c:v>22.01.24</c:v>
                  </c:pt>
                  <c:pt idx="22">
                    <c:v>23.01.24</c:v>
                  </c:pt>
                  <c:pt idx="23">
                    <c:v>24.01.24</c:v>
                  </c:pt>
                  <c:pt idx="24">
                    <c:v>25.01.24</c:v>
                  </c:pt>
                  <c:pt idx="25">
                    <c:v>26.01.24</c:v>
                  </c:pt>
                  <c:pt idx="26">
                    <c:v>27.01.24</c:v>
                  </c:pt>
                  <c:pt idx="27">
                    <c:v>28.01.24</c:v>
                  </c:pt>
                  <c:pt idx="28">
                    <c:v>29.01.24</c:v>
                  </c:pt>
                  <c:pt idx="29">
                    <c:v>30.01.24</c:v>
                  </c:pt>
                  <c:pt idx="30">
                    <c:v>31.01.24</c:v>
                  </c:pt>
                </c:lvl>
              </c:multiLvlStrCache>
            </c:multiLvlStrRef>
          </c:cat>
          <c:val>
            <c:numRef>
              <c:f>Посуточная!$AH$146:$AH$176</c:f>
              <c:numCache>
                <c:formatCode>General</c:formatCode>
                <c:ptCount val="31"/>
                <c:pt idx="0">
                  <c:v>27191.1957701997</c:v>
                </c:pt>
                <c:pt idx="1">
                  <c:v>27054.4328853896</c:v>
                </c:pt>
                <c:pt idx="2">
                  <c:v>27033.7967082437</c:v>
                </c:pt>
                <c:pt idx="3">
                  <c:v>26966.7841777778</c:v>
                </c:pt>
                <c:pt idx="4">
                  <c:v>26847.650752391</c:v>
                </c:pt>
                <c:pt idx="5">
                  <c:v>26799.2433971326</c:v>
                </c:pt>
                <c:pt idx="6">
                  <c:v>27100.5166666667</c:v>
                </c:pt>
                <c:pt idx="7">
                  <c:v>27125.8715984753</c:v>
                </c:pt>
                <c:pt idx="8">
                  <c:v>27159.2232296956</c:v>
                </c:pt>
                <c:pt idx="9">
                  <c:v>27197.2954910987</c:v>
                </c:pt>
                <c:pt idx="10">
                  <c:v>27189.6932122951</c:v>
                </c:pt>
                <c:pt idx="11">
                  <c:v>26993.4453667672</c:v>
                </c:pt>
                <c:pt idx="12">
                  <c:v>26828.3286518655</c:v>
                </c:pt>
                <c:pt idx="13">
                  <c:v>27278.007882383</c:v>
                </c:pt>
                <c:pt idx="14">
                  <c:v>26636.7415433788</c:v>
                </c:pt>
                <c:pt idx="15">
                  <c:v>26646.3701668115</c:v>
                </c:pt>
                <c:pt idx="16">
                  <c:v>26719.1072103001</c:v>
                </c:pt>
                <c:pt idx="17">
                  <c:v>27019.7475827638</c:v>
                </c:pt>
                <c:pt idx="18">
                  <c:v>26748.4231550992</c:v>
                </c:pt>
                <c:pt idx="19">
                  <c:v>27792.2042156358</c:v>
                </c:pt>
                <c:pt idx="20">
                  <c:v>26573.9757528222</c:v>
                </c:pt>
                <c:pt idx="21">
                  <c:v>26587.5756084868</c:v>
                </c:pt>
                <c:pt idx="22">
                  <c:v>26607.220173286</c:v>
                </c:pt>
                <c:pt idx="23">
                  <c:v>26588.8701575209</c:v>
                </c:pt>
                <c:pt idx="24">
                  <c:v>26635.5367950778</c:v>
                </c:pt>
                <c:pt idx="25">
                  <c:v>26640.1184461456</c:v>
                </c:pt>
                <c:pt idx="26">
                  <c:v>28452.1929434592</c:v>
                </c:pt>
                <c:pt idx="27">
                  <c:v>28467.2487444444</c:v>
                </c:pt>
                <c:pt idx="28">
                  <c:v>28503.1526964284</c:v>
                </c:pt>
                <c:pt idx="29">
                  <c:v>28537.8934870954</c:v>
                </c:pt>
                <c:pt idx="30">
                  <c:v>28918.9058341163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65073348"/>
        <c:axId val="97383983"/>
      </c:lineChart>
      <c:lineChart>
        <c:grouping val="standard"/>
        <c:varyColors val="0"/>
        <c:ser>
          <c:idx val="7"/>
          <c:order val="7"/>
          <c:tx>
            <c:strRef>
              <c:f>Посуточная!$AI$145</c:f>
              <c:strCache>
                <c:ptCount val="1"/>
                <c:pt idx="0">
                  <c:v>Факт МЭ</c:v>
                </c:pt>
              </c:strCache>
            </c:strRef>
          </c:tx>
          <c:spPr>
            <a:solidFill>
              <a:srgbClr val="92d050"/>
            </a:solidFill>
            <a:ln cap="rnd" w="28440">
              <a:solidFill>
                <a:srgbClr val="92d050"/>
              </a:solidFill>
              <a:round/>
            </a:ln>
          </c:spPr>
          <c:marker>
            <c:symbol val="circle"/>
            <c:size val="5"/>
            <c:spPr>
              <a:solidFill>
                <a:srgbClr val="92d050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5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9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2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6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400" spc="-1" strike="noStrike">
                    <a:solidFill>
                      <a:srgbClr val="4f6228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Посуточная!$C$146:$P$176</c:f>
              <c:multiLvlStrCache>
                <c:ptCount val="31"/>
                <c:lvl/>
                <c:lvl/>
                <c:lvl/>
                <c:lvl/>
                <c:lvl/>
                <c:lvl/>
                <c:lvl>
                  <c:pt idx="0">
                    <c:v>01.01.24</c:v>
                  </c:pt>
                  <c:pt idx="1">
                    <c:v>02.01.24</c:v>
                  </c:pt>
                  <c:pt idx="2">
                    <c:v>03.01.24</c:v>
                  </c:pt>
                  <c:pt idx="3">
                    <c:v>04.01.24</c:v>
                  </c:pt>
                  <c:pt idx="4">
                    <c:v>05.01.24</c:v>
                  </c:pt>
                  <c:pt idx="5">
                    <c:v>06.01.24</c:v>
                  </c:pt>
                  <c:pt idx="6">
                    <c:v>07.01.24</c:v>
                  </c:pt>
                  <c:pt idx="7">
                    <c:v>08.01.24</c:v>
                  </c:pt>
                  <c:pt idx="8">
                    <c:v>09.01.24</c:v>
                  </c:pt>
                  <c:pt idx="9">
                    <c:v>10.01.24</c:v>
                  </c:pt>
                  <c:pt idx="10">
                    <c:v>11.01.24</c:v>
                  </c:pt>
                  <c:pt idx="11">
                    <c:v>12.01.24</c:v>
                  </c:pt>
                  <c:pt idx="12">
                    <c:v>13.01.24</c:v>
                  </c:pt>
                  <c:pt idx="13">
                    <c:v>14.01.24</c:v>
                  </c:pt>
                  <c:pt idx="14">
                    <c:v>15.01.24</c:v>
                  </c:pt>
                  <c:pt idx="15">
                    <c:v>16.01.24</c:v>
                  </c:pt>
                  <c:pt idx="16">
                    <c:v>17.01.24</c:v>
                  </c:pt>
                  <c:pt idx="17">
                    <c:v>18.01.24</c:v>
                  </c:pt>
                  <c:pt idx="18">
                    <c:v>19.01.24</c:v>
                  </c:pt>
                  <c:pt idx="19">
                    <c:v>20.01.24</c:v>
                  </c:pt>
                  <c:pt idx="20">
                    <c:v>21.01.24</c:v>
                  </c:pt>
                  <c:pt idx="21">
                    <c:v>22.01.24</c:v>
                  </c:pt>
                  <c:pt idx="22">
                    <c:v>23.01.24</c:v>
                  </c:pt>
                  <c:pt idx="23">
                    <c:v>24.01.24</c:v>
                  </c:pt>
                  <c:pt idx="24">
                    <c:v>25.01.24</c:v>
                  </c:pt>
                  <c:pt idx="25">
                    <c:v>26.01.24</c:v>
                  </c:pt>
                  <c:pt idx="26">
                    <c:v>27.01.24</c:v>
                  </c:pt>
                  <c:pt idx="27">
                    <c:v>28.01.24</c:v>
                  </c:pt>
                  <c:pt idx="28">
                    <c:v>29.01.24</c:v>
                  </c:pt>
                  <c:pt idx="29">
                    <c:v>30.01.24</c:v>
                  </c:pt>
                  <c:pt idx="30">
                    <c:v>31.01.24</c:v>
                  </c:pt>
                </c:lvl>
              </c:multiLvlStrCache>
            </c:multiLvlStrRef>
          </c:cat>
          <c:val>
            <c:numRef>
              <c:f>Посуточная!$AI$146:$AI$176</c:f>
              <c:numCache>
                <c:formatCode>General</c:formatCode>
                <c:ptCount val="31"/>
                <c:pt idx="0">
                  <c:v>28897.091</c:v>
                </c:pt>
                <c:pt idx="1">
                  <c:v>28897.609</c:v>
                </c:pt>
                <c:pt idx="2">
                  <c:v>28899.065</c:v>
                </c:pt>
                <c:pt idx="3">
                  <c:v>29156.913</c:v>
                </c:pt>
                <c:pt idx="4">
                  <c:v>29974.472</c:v>
                </c:pt>
                <c:pt idx="5">
                  <c:v>29565.999</c:v>
                </c:pt>
                <c:pt idx="6">
                  <c:v>28964.419</c:v>
                </c:pt>
                <c:pt idx="7">
                  <c:v>28898.001</c:v>
                </c:pt>
                <c:pt idx="8">
                  <c:v>28896.802</c:v>
                </c:pt>
                <c:pt idx="9">
                  <c:v>28897.76</c:v>
                </c:pt>
                <c:pt idx="10">
                  <c:v>28899.469</c:v>
                </c:pt>
                <c:pt idx="11">
                  <c:v>29032.193</c:v>
                </c:pt>
                <c:pt idx="12">
                  <c:v>29223.237</c:v>
                </c:pt>
                <c:pt idx="13">
                  <c:v>29672.16</c:v>
                </c:pt>
                <c:pt idx="14">
                  <c:v>30116.331</c:v>
                </c:pt>
                <c:pt idx="15">
                  <c:v>31362.809</c:v>
                </c:pt>
                <c:pt idx="16">
                  <c:v>31541.583</c:v>
                </c:pt>
                <c:pt idx="17">
                  <c:v>32107.253</c:v>
                </c:pt>
                <c:pt idx="18">
                  <c:v>31604.945</c:v>
                </c:pt>
                <c:pt idx="19">
                  <c:v>31258.171</c:v>
                </c:pt>
                <c:pt idx="20">
                  <c:v>31012</c:v>
                </c:pt>
                <c:pt idx="21">
                  <c:v>30853.908</c:v>
                </c:pt>
                <c:pt idx="22">
                  <c:v>30817.507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30136884"/>
        <c:axId val="51640824"/>
      </c:lineChart>
      <c:dateAx>
        <c:axId val="65073348"/>
        <c:scaling>
          <c:orientation val="minMax"/>
        </c:scaling>
        <c:delete val="0"/>
        <c:axPos val="b"/>
        <c:numFmt formatCode="dd/mm/yy;@" sourceLinked="0"/>
        <c:majorTickMark val="out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3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7383983"/>
        <c:crosses val="autoZero"/>
        <c:auto val="1"/>
        <c:lblOffset val="100"/>
        <c:baseTimeUnit val="days"/>
        <c:noMultiLvlLbl val="0"/>
      </c:dateAx>
      <c:valAx>
        <c:axId val="97383983"/>
        <c:scaling>
          <c:orientation val="minMax"/>
          <c:max val="32400"/>
          <c:min val="290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\ ##0;\-#\ ##0;;@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3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5073348"/>
        <c:crosses val="autoZero"/>
        <c:crossBetween val="between"/>
      </c:valAx>
      <c:dateAx>
        <c:axId val="301368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1640824"/>
        <c:auto val="1"/>
        <c:lblOffset val="100"/>
        <c:baseTimeUnit val="days"/>
        <c:noMultiLvlLbl val="0"/>
      </c:dateAx>
      <c:valAx>
        <c:axId val="51640824"/>
        <c:scaling>
          <c:orientation val="minMax"/>
          <c:max val="40500"/>
          <c:min val="33000"/>
        </c:scaling>
        <c:delete val="0"/>
        <c:axPos val="r"/>
        <c:numFmt formatCode="#\ ##0;\-#\ ##0;;@" sourceLinked="0"/>
        <c:majorTickMark val="out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3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0136884"/>
        <c:crosses val="max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13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ru-RU" sz="2500" spc="-1" strike="noStrike">
                <a:solidFill>
                  <a:srgbClr val="595959"/>
                </a:solidFill>
                <a:latin typeface="Calibri"/>
              </a:defRPr>
            </a:pPr>
            <a:r>
              <a:rPr b="1" lang="ru-RU" sz="2500" spc="-1" strike="noStrike">
                <a:solidFill>
                  <a:srgbClr val="595959"/>
                </a:solidFill>
                <a:latin typeface="Calibri"/>
              </a:rPr>
              <a:t>Прогноз выполнения графика добычи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372213773292164"/>
          <c:y val="0.0646672914714152"/>
          <c:w val="0.933760388343549"/>
          <c:h val="0.806502775574941"/>
        </c:manualLayout>
      </c:layout>
      <c:lineChart>
        <c:grouping val="standard"/>
        <c:varyColors val="0"/>
        <c:ser>
          <c:idx val="0"/>
          <c:order val="0"/>
          <c:tx>
            <c:strRef>
              <c:f>"График"</c:f>
              <c:strCache>
                <c:ptCount val="1"/>
                <c:pt idx="0">
                  <c:v>График</c:v>
                </c:pt>
              </c:strCache>
            </c:strRef>
          </c:tx>
          <c:spPr>
            <a:solidFill>
              <a:srgbClr val="4f81bd"/>
            </a:solidFill>
            <a:ln cap="rnd" w="28440">
              <a:solidFill>
                <a:srgbClr val="4f81bd"/>
              </a:solidFill>
              <a:round/>
            </a:ln>
          </c:spPr>
          <c:marker>
            <c:symbol val="circle"/>
            <c:size val="5"/>
            <c:spPr>
              <a:solidFill>
                <a:srgbClr val="4f81bd"/>
              </a:solidFill>
            </c:spPr>
          </c:marker>
          <c:dPt>
            <c:idx val="1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f81bd"/>
                </a:solidFill>
              </c:spPr>
            </c:marker>
          </c:dPt>
          <c:dLbls>
            <c:numFmt formatCode="0" sourceLinked="1"/>
            <c:dLbl>
              <c:idx val="1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spPr>
                <a:solidFill>
                  <a:srgbClr val="4F81BD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spPr>
              <a:solidFill>
                <a:srgbClr val="4F81BD"/>
              </a:solidFill>
            </c:spPr>
            <c:txPr>
              <a:bodyPr wrap="square"/>
              <a:lstStyle/>
              <a:p>
                <a:pPr>
                  <a:defRPr b="0" sz="14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'Посуточная ННГ без НГДП'!$C$112:$C$141</c:f>
              <c:numCache>
                <c:formatCode>dd/mm/yy;@</c:formatCode>
                <c:ptCount val="30"/>
                <c:pt idx="0">
                  <c:v>01.01.24</c:v>
                </c:pt>
                <c:pt idx="1">
                  <c:v>02.01.24</c:v>
                </c:pt>
                <c:pt idx="2">
                  <c:v>03.01.24</c:v>
                </c:pt>
                <c:pt idx="3">
                  <c:v>04.01.24</c:v>
                </c:pt>
                <c:pt idx="4">
                  <c:v>05.01.24</c:v>
                </c:pt>
                <c:pt idx="5">
                  <c:v>06.01.24</c:v>
                </c:pt>
                <c:pt idx="6">
                  <c:v>07.01.24</c:v>
                </c:pt>
                <c:pt idx="7">
                  <c:v>08.01.24</c:v>
                </c:pt>
                <c:pt idx="8">
                  <c:v>09.01.24</c:v>
                </c:pt>
                <c:pt idx="9">
                  <c:v>10.01.24</c:v>
                </c:pt>
                <c:pt idx="10">
                  <c:v>11.01.24</c:v>
                </c:pt>
                <c:pt idx="11">
                  <c:v>12.01.24</c:v>
                </c:pt>
                <c:pt idx="12">
                  <c:v>13.01.24</c:v>
                </c:pt>
                <c:pt idx="13">
                  <c:v>14.01.24</c:v>
                </c:pt>
                <c:pt idx="14">
                  <c:v>15.01.24</c:v>
                </c:pt>
                <c:pt idx="15">
                  <c:v>16.01.24</c:v>
                </c:pt>
                <c:pt idx="16">
                  <c:v>17.01.24</c:v>
                </c:pt>
                <c:pt idx="17">
                  <c:v>18.01.24</c:v>
                </c:pt>
                <c:pt idx="18">
                  <c:v>19.01.24</c:v>
                </c:pt>
                <c:pt idx="19">
                  <c:v>20.01.24</c:v>
                </c:pt>
                <c:pt idx="20">
                  <c:v>21.01.24</c:v>
                </c:pt>
                <c:pt idx="21">
                  <c:v>22.01.24</c:v>
                </c:pt>
                <c:pt idx="22">
                  <c:v>23.01.24</c:v>
                </c:pt>
                <c:pt idx="23">
                  <c:v>24.01.24</c:v>
                </c:pt>
                <c:pt idx="24">
                  <c:v>25.01.24</c:v>
                </c:pt>
                <c:pt idx="25">
                  <c:v>26.01.24</c:v>
                </c:pt>
                <c:pt idx="26">
                  <c:v>27.01.24</c:v>
                </c:pt>
                <c:pt idx="27">
                  <c:v>28.01.24</c:v>
                </c:pt>
                <c:pt idx="28">
                  <c:v>29.01.24</c:v>
                </c:pt>
                <c:pt idx="29">
                  <c:v>30.01.24</c:v>
                </c:pt>
              </c:numCache>
            </c:numRef>
          </c:cat>
          <c:val>
            <c:numRef>
              <c:f>'Посуточная ННГ без НГДП'!$J$112:$J$141</c:f>
              <c:numCache>
                <c:formatCode>General</c:formatCode>
                <c:ptCount val="30"/>
                <c:pt idx="0">
                  <c:v>23910.1963701997</c:v>
                </c:pt>
                <c:pt idx="1">
                  <c:v>23797.9175853895</c:v>
                </c:pt>
                <c:pt idx="2">
                  <c:v>23753.3568082437</c:v>
                </c:pt>
                <c:pt idx="3">
                  <c:v>23733.4387777778</c:v>
                </c:pt>
                <c:pt idx="4">
                  <c:v>23798.2313709394</c:v>
                </c:pt>
                <c:pt idx="5">
                  <c:v>23753.7616971326</c:v>
                </c:pt>
                <c:pt idx="6">
                  <c:v>23743.3436666667</c:v>
                </c:pt>
                <c:pt idx="7">
                  <c:v>23715.3971984753</c:v>
                </c:pt>
                <c:pt idx="8">
                  <c:v>23505.8823296956</c:v>
                </c:pt>
                <c:pt idx="9">
                  <c:v>23650.564324432</c:v>
                </c:pt>
                <c:pt idx="10">
                  <c:v>23712.8794122951</c:v>
                </c:pt>
                <c:pt idx="11">
                  <c:v>23625.1720667672</c:v>
                </c:pt>
                <c:pt idx="12">
                  <c:v>23664.3198518655</c:v>
                </c:pt>
                <c:pt idx="13">
                  <c:v>23619.316482383</c:v>
                </c:pt>
                <c:pt idx="14">
                  <c:v>23605.7078433788</c:v>
                </c:pt>
                <c:pt idx="15">
                  <c:v>23495.5916668115</c:v>
                </c:pt>
                <c:pt idx="16">
                  <c:v>23545.1020014291</c:v>
                </c:pt>
                <c:pt idx="17">
                  <c:v>23536.7085827638</c:v>
                </c:pt>
                <c:pt idx="18">
                  <c:v>23472.3680550992</c:v>
                </c:pt>
                <c:pt idx="19">
                  <c:v>23582.4656748312</c:v>
                </c:pt>
                <c:pt idx="20">
                  <c:v>23751.9524528222</c:v>
                </c:pt>
                <c:pt idx="21">
                  <c:v>23731.2829084868</c:v>
                </c:pt>
                <c:pt idx="22">
                  <c:v>23542.817973286</c:v>
                </c:pt>
                <c:pt idx="23">
                  <c:v>23648.9105575209</c:v>
                </c:pt>
                <c:pt idx="24">
                  <c:v>23812.7233284112</c:v>
                </c:pt>
                <c:pt idx="25">
                  <c:v>23817.4717461456</c:v>
                </c:pt>
                <c:pt idx="26">
                  <c:v>23884.8021434592</c:v>
                </c:pt>
                <c:pt idx="27">
                  <c:v>23904.7244444444</c:v>
                </c:pt>
                <c:pt idx="28">
                  <c:v>23941.6530964284</c:v>
                </c:pt>
                <c:pt idx="29">
                  <c:v>23983.7032870954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"Факт"</c:f>
              <c:strCache>
                <c:ptCount val="1"/>
                <c:pt idx="0">
                  <c:v>Факт</c:v>
                </c:pt>
              </c:strCache>
            </c:strRef>
          </c:tx>
          <c:spPr>
            <a:solidFill>
              <a:srgbClr val="c0504d"/>
            </a:solidFill>
            <a:ln cap="rnd" w="28440">
              <a:solidFill>
                <a:srgbClr val="c0504d"/>
              </a:solidFill>
              <a:round/>
            </a:ln>
          </c:spPr>
          <c:marker>
            <c:symbol val="circle"/>
            <c:size val="5"/>
            <c:spPr>
              <a:solidFill>
                <a:srgbClr val="c0504d"/>
              </a:solidFill>
            </c:spPr>
          </c:marker>
          <c:dPt>
            <c:idx val="1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Lbls>
            <c:numFmt formatCode="0" sourceLinked="1"/>
            <c:dLbl>
              <c:idx val="1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spPr>
                <a:solidFill>
                  <a:srgbClr val="D99694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spPr>
              <a:solidFill>
                <a:srgbClr val="D99694"/>
              </a:solidFill>
            </c:spPr>
            <c:txPr>
              <a:bodyPr wrap="square"/>
              <a:lstStyle/>
              <a:p>
                <a:pPr>
                  <a:defRPr b="0" sz="14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'Посуточная ННГ без НГДП'!$C$112:$C$141</c:f>
              <c:numCache>
                <c:formatCode>dd/mm/yy;@</c:formatCode>
                <c:ptCount val="30"/>
                <c:pt idx="0">
                  <c:v>01.01.24</c:v>
                </c:pt>
                <c:pt idx="1">
                  <c:v>02.01.24</c:v>
                </c:pt>
                <c:pt idx="2">
                  <c:v>03.01.24</c:v>
                </c:pt>
                <c:pt idx="3">
                  <c:v>04.01.24</c:v>
                </c:pt>
                <c:pt idx="4">
                  <c:v>05.01.24</c:v>
                </c:pt>
                <c:pt idx="5">
                  <c:v>06.01.24</c:v>
                </c:pt>
                <c:pt idx="6">
                  <c:v>07.01.24</c:v>
                </c:pt>
                <c:pt idx="7">
                  <c:v>08.01.24</c:v>
                </c:pt>
                <c:pt idx="8">
                  <c:v>09.01.24</c:v>
                </c:pt>
                <c:pt idx="9">
                  <c:v>10.01.24</c:v>
                </c:pt>
                <c:pt idx="10">
                  <c:v>11.01.24</c:v>
                </c:pt>
                <c:pt idx="11">
                  <c:v>12.01.24</c:v>
                </c:pt>
                <c:pt idx="12">
                  <c:v>13.01.24</c:v>
                </c:pt>
                <c:pt idx="13">
                  <c:v>14.01.24</c:v>
                </c:pt>
                <c:pt idx="14">
                  <c:v>15.01.24</c:v>
                </c:pt>
                <c:pt idx="15">
                  <c:v>16.01.24</c:v>
                </c:pt>
                <c:pt idx="16">
                  <c:v>17.01.24</c:v>
                </c:pt>
                <c:pt idx="17">
                  <c:v>18.01.24</c:v>
                </c:pt>
                <c:pt idx="18">
                  <c:v>19.01.24</c:v>
                </c:pt>
                <c:pt idx="19">
                  <c:v>20.01.24</c:v>
                </c:pt>
                <c:pt idx="20">
                  <c:v>21.01.24</c:v>
                </c:pt>
                <c:pt idx="21">
                  <c:v>22.01.24</c:v>
                </c:pt>
                <c:pt idx="22">
                  <c:v>23.01.24</c:v>
                </c:pt>
                <c:pt idx="23">
                  <c:v>24.01.24</c:v>
                </c:pt>
                <c:pt idx="24">
                  <c:v>25.01.24</c:v>
                </c:pt>
                <c:pt idx="25">
                  <c:v>26.01.24</c:v>
                </c:pt>
                <c:pt idx="26">
                  <c:v>27.01.24</c:v>
                </c:pt>
                <c:pt idx="27">
                  <c:v>28.01.24</c:v>
                </c:pt>
                <c:pt idx="28">
                  <c:v>29.01.24</c:v>
                </c:pt>
                <c:pt idx="29">
                  <c:v>30.01.24</c:v>
                </c:pt>
              </c:numCache>
            </c:numRef>
          </c:cat>
          <c:val>
            <c:numRef>
              <c:f>'Посуточная ННГ без НГДП'!$K$112:$K$141</c:f>
              <c:numCache>
                <c:formatCode>General</c:formatCode>
                <c:ptCount val="30"/>
                <c:pt idx="0">
                  <c:v>24061.451</c:v>
                </c:pt>
                <c:pt idx="1">
                  <c:v>23891.96</c:v>
                </c:pt>
                <c:pt idx="2">
                  <c:v>23622.023</c:v>
                </c:pt>
                <c:pt idx="3">
                  <c:v>23784.809</c:v>
                </c:pt>
                <c:pt idx="4">
                  <c:v>23607.452</c:v>
                </c:pt>
                <c:pt idx="5">
                  <c:v>23608.705</c:v>
                </c:pt>
                <c:pt idx="6">
                  <c:v>23615</c:v>
                </c:pt>
                <c:pt idx="7">
                  <c:v>23578</c:v>
                </c:pt>
                <c:pt idx="8">
                  <c:v>23558.332</c:v>
                </c:pt>
                <c:pt idx="9">
                  <c:v>23493.015</c:v>
                </c:pt>
                <c:pt idx="10">
                  <c:v>23462.61</c:v>
                </c:pt>
                <c:pt idx="11">
                  <c:v>23477.175</c:v>
                </c:pt>
                <c:pt idx="12">
                  <c:v>23479.787</c:v>
                </c:pt>
                <c:pt idx="13">
                  <c:v>23434.278</c:v>
                </c:pt>
                <c:pt idx="14">
                  <c:v>23097.604</c:v>
                </c:pt>
                <c:pt idx="15">
                  <c:v>23001.619</c:v>
                </c:pt>
                <c:pt idx="16">
                  <c:v>23052.543</c:v>
                </c:pt>
                <c:pt idx="17">
                  <c:v>22924.303</c:v>
                </c:pt>
                <c:pt idx="18">
                  <c:v>22842.736</c:v>
                </c:pt>
                <c:pt idx="19">
                  <c:v>22940.668</c:v>
                </c:pt>
                <c:pt idx="20">
                  <c:v>22851</c:v>
                </c:pt>
                <c:pt idx="21">
                  <c:v>22736</c:v>
                </c:pt>
                <c:pt idx="22">
                  <c:v>22801.611</c:v>
                </c:pt>
                <c:pt idx="23">
                  <c:v>22864.71</c:v>
                </c:pt>
                <c:pt idx="24">
                  <c:v>22887.245</c:v>
                </c:pt>
                <c:pt idx="25">
                  <c:v>22912.305</c:v>
                </c:pt>
                <c:pt idx="26">
                  <c:v>22898.365</c:v>
                </c:pt>
                <c:pt idx="27">
                  <c:v>22878.325</c:v>
                </c:pt>
                <c:pt idx="28">
                  <c:v>22860.385</c:v>
                </c:pt>
                <c:pt idx="29">
                  <c:v>23067.445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'Посуточная ННГ без НГДП'!$Y$111</c:f>
              <c:strCache>
                <c:ptCount val="1"/>
                <c:pt idx="0">
                  <c:v>БП  января</c:v>
                </c:pt>
              </c:strCache>
            </c:strRef>
          </c:tx>
          <c:spPr>
            <a:solidFill>
              <a:srgbClr val="f79646"/>
            </a:solidFill>
            <a:ln cap="rnd" w="38160">
              <a:solidFill>
                <a:srgbClr val="f79646"/>
              </a:solidFill>
              <a:prstDash val="lgDash"/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7964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79646"/>
                </a:solidFill>
              </c:spPr>
            </c:marker>
          </c:dPt>
          <c:dLbls>
            <c:dLbl>
              <c:idx val="0"/>
              <c:spPr>
                <a:solidFill>
                  <a:srgbClr val="FFFF00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0" sourceLinked="1"/>
              <c:spPr>
                <a:solidFill>
                  <a:srgbClr val="FFFF00"/>
                </a:solidFill>
              </c:spPr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spPr>
              <a:solidFill>
                <a:srgbClr val="FFFF00"/>
              </a:solidFill>
            </c:spPr>
            <c:txPr>
              <a:bodyPr wrap="square"/>
              <a:lstStyle/>
              <a:p>
                <a:pPr>
                  <a:defRPr b="0" sz="14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'Посуточная ННГ без НГДП'!$C$112:$C$141</c:f>
              <c:numCache>
                <c:formatCode>dd/mm/yy;@</c:formatCode>
                <c:ptCount val="30"/>
                <c:pt idx="0">
                  <c:v>01.01.24</c:v>
                </c:pt>
                <c:pt idx="1">
                  <c:v>02.01.24</c:v>
                </c:pt>
                <c:pt idx="2">
                  <c:v>03.01.24</c:v>
                </c:pt>
                <c:pt idx="3">
                  <c:v>04.01.24</c:v>
                </c:pt>
                <c:pt idx="4">
                  <c:v>05.01.24</c:v>
                </c:pt>
                <c:pt idx="5">
                  <c:v>06.01.24</c:v>
                </c:pt>
                <c:pt idx="6">
                  <c:v>07.01.24</c:v>
                </c:pt>
                <c:pt idx="7">
                  <c:v>08.01.24</c:v>
                </c:pt>
                <c:pt idx="8">
                  <c:v>09.01.24</c:v>
                </c:pt>
                <c:pt idx="9">
                  <c:v>10.01.24</c:v>
                </c:pt>
                <c:pt idx="10">
                  <c:v>11.01.24</c:v>
                </c:pt>
                <c:pt idx="11">
                  <c:v>12.01.24</c:v>
                </c:pt>
                <c:pt idx="12">
                  <c:v>13.01.24</c:v>
                </c:pt>
                <c:pt idx="13">
                  <c:v>14.01.24</c:v>
                </c:pt>
                <c:pt idx="14">
                  <c:v>15.01.24</c:v>
                </c:pt>
                <c:pt idx="15">
                  <c:v>16.01.24</c:v>
                </c:pt>
                <c:pt idx="16">
                  <c:v>17.01.24</c:v>
                </c:pt>
                <c:pt idx="17">
                  <c:v>18.01.24</c:v>
                </c:pt>
                <c:pt idx="18">
                  <c:v>19.01.24</c:v>
                </c:pt>
                <c:pt idx="19">
                  <c:v>20.01.24</c:v>
                </c:pt>
                <c:pt idx="20">
                  <c:v>21.01.24</c:v>
                </c:pt>
                <c:pt idx="21">
                  <c:v>22.01.24</c:v>
                </c:pt>
                <c:pt idx="22">
                  <c:v>23.01.24</c:v>
                </c:pt>
                <c:pt idx="23">
                  <c:v>24.01.24</c:v>
                </c:pt>
                <c:pt idx="24">
                  <c:v>25.01.24</c:v>
                </c:pt>
                <c:pt idx="25">
                  <c:v>26.01.24</c:v>
                </c:pt>
                <c:pt idx="26">
                  <c:v>27.01.24</c:v>
                </c:pt>
                <c:pt idx="27">
                  <c:v>28.01.24</c:v>
                </c:pt>
                <c:pt idx="28">
                  <c:v>29.01.24</c:v>
                </c:pt>
                <c:pt idx="29">
                  <c:v>30.01.24</c:v>
                </c:pt>
              </c:numCache>
            </c:numRef>
          </c:cat>
          <c:val>
            <c:numRef>
              <c:f>'Посуточная ННГ без НГДП'!$Y$112:$Y$141</c:f>
              <c:numCache>
                <c:formatCode>General</c:formatCode>
                <c:ptCount val="3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94602453"/>
        <c:axId val="92649344"/>
      </c:lineChart>
      <c:lineChart>
        <c:grouping val="standard"/>
        <c:varyColors val="0"/>
        <c:ser>
          <c:idx val="3"/>
          <c:order val="3"/>
          <c:tx>
            <c:strRef>
              <c:f>"ПП График"</c:f>
              <c:strCache>
                <c:ptCount val="1"/>
                <c:pt idx="0">
                  <c:v>ПП График</c:v>
                </c:pt>
              </c:strCache>
            </c:strRef>
          </c:tx>
          <c:spPr>
            <a:solidFill>
              <a:srgbClr val="9bbb59"/>
            </a:solidFill>
            <a:ln cap="rnd" w="28440">
              <a:solidFill>
                <a:srgbClr val="9bbb59"/>
              </a:solidFill>
              <a:round/>
            </a:ln>
          </c:spPr>
          <c:marker>
            <c:symbol val="circle"/>
            <c:size val="5"/>
            <c:spPr>
              <a:solidFill>
                <a:srgbClr val="9bbb59"/>
              </a:solidFill>
            </c:spPr>
          </c:marker>
          <c:dPt>
            <c:idx val="1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Lbls>
            <c:numFmt formatCode="#\ ##0;\-#\ ##0;;@" sourceLinked="1"/>
            <c:dLbl>
              <c:idx val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400" spc="-1" strike="noStrike">
                    <a:solidFill>
                      <a:srgbClr val="00b050"/>
                    </a:solidFill>
                    <a:latin typeface="Calibri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'Посуточная ННГ без НГДП'!$C$112:$C$141</c:f>
              <c:numCache>
                <c:formatCode>dd/mm/yy;@</c:formatCode>
                <c:ptCount val="30"/>
                <c:pt idx="0">
                  <c:v>01.01.24</c:v>
                </c:pt>
                <c:pt idx="1">
                  <c:v>02.01.24</c:v>
                </c:pt>
                <c:pt idx="2">
                  <c:v>03.01.24</c:v>
                </c:pt>
                <c:pt idx="3">
                  <c:v>04.01.24</c:v>
                </c:pt>
                <c:pt idx="4">
                  <c:v>05.01.24</c:v>
                </c:pt>
                <c:pt idx="5">
                  <c:v>06.01.24</c:v>
                </c:pt>
                <c:pt idx="6">
                  <c:v>07.01.24</c:v>
                </c:pt>
                <c:pt idx="7">
                  <c:v>08.01.24</c:v>
                </c:pt>
                <c:pt idx="8">
                  <c:v>09.01.24</c:v>
                </c:pt>
                <c:pt idx="9">
                  <c:v>10.01.24</c:v>
                </c:pt>
                <c:pt idx="10">
                  <c:v>11.01.24</c:v>
                </c:pt>
                <c:pt idx="11">
                  <c:v>12.01.24</c:v>
                </c:pt>
                <c:pt idx="12">
                  <c:v>13.01.24</c:v>
                </c:pt>
                <c:pt idx="13">
                  <c:v>14.01.24</c:v>
                </c:pt>
                <c:pt idx="14">
                  <c:v>15.01.24</c:v>
                </c:pt>
                <c:pt idx="15">
                  <c:v>16.01.24</c:v>
                </c:pt>
                <c:pt idx="16">
                  <c:v>17.01.24</c:v>
                </c:pt>
                <c:pt idx="17">
                  <c:v>18.01.24</c:v>
                </c:pt>
                <c:pt idx="18">
                  <c:v>19.01.24</c:v>
                </c:pt>
                <c:pt idx="19">
                  <c:v>20.01.24</c:v>
                </c:pt>
                <c:pt idx="20">
                  <c:v>21.01.24</c:v>
                </c:pt>
                <c:pt idx="21">
                  <c:v>22.01.24</c:v>
                </c:pt>
                <c:pt idx="22">
                  <c:v>23.01.24</c:v>
                </c:pt>
                <c:pt idx="23">
                  <c:v>24.01.24</c:v>
                </c:pt>
                <c:pt idx="24">
                  <c:v>25.01.24</c:v>
                </c:pt>
                <c:pt idx="25">
                  <c:v>26.01.24</c:v>
                </c:pt>
                <c:pt idx="26">
                  <c:v>27.01.24</c:v>
                </c:pt>
                <c:pt idx="27">
                  <c:v>28.01.24</c:v>
                </c:pt>
                <c:pt idx="28">
                  <c:v>29.01.24</c:v>
                </c:pt>
                <c:pt idx="29">
                  <c:v>30.01.24</c:v>
                </c:pt>
              </c:numCache>
            </c:numRef>
          </c:cat>
          <c:val>
            <c:numRef>
              <c:f>'Посуточная ННГ без НГДП'!$T$112:$T$141</c:f>
              <c:numCache>
                <c:formatCode>General</c:formatCode>
                <c:ptCount val="30"/>
                <c:pt idx="0">
                  <c:v>553.777149186939</c:v>
                </c:pt>
                <c:pt idx="1">
                  <c:v>619.452260298039</c:v>
                </c:pt>
                <c:pt idx="2">
                  <c:v>666.348260298039</c:v>
                </c:pt>
                <c:pt idx="3">
                  <c:v>696.923371409139</c:v>
                </c:pt>
                <c:pt idx="4">
                  <c:v>717.323371409139</c:v>
                </c:pt>
                <c:pt idx="5">
                  <c:v>727.923371409139</c:v>
                </c:pt>
                <c:pt idx="6">
                  <c:v>731.998482520239</c:v>
                </c:pt>
                <c:pt idx="7">
                  <c:v>749.280482520239</c:v>
                </c:pt>
                <c:pt idx="8">
                  <c:v>752.094482520239</c:v>
                </c:pt>
                <c:pt idx="9">
                  <c:v>751.569593631339</c:v>
                </c:pt>
                <c:pt idx="10">
                  <c:v>751.569593631339</c:v>
                </c:pt>
                <c:pt idx="11">
                  <c:v>754.244704742539</c:v>
                </c:pt>
                <c:pt idx="12">
                  <c:v>754.844704742539</c:v>
                </c:pt>
                <c:pt idx="13">
                  <c:v>756.044704742539</c:v>
                </c:pt>
                <c:pt idx="14">
                  <c:v>758.344704742539</c:v>
                </c:pt>
                <c:pt idx="15">
                  <c:v>759.344704742539</c:v>
                </c:pt>
                <c:pt idx="16">
                  <c:v>758.389704742539</c:v>
                </c:pt>
                <c:pt idx="17">
                  <c:v>758.189704742539</c:v>
                </c:pt>
                <c:pt idx="18">
                  <c:v>758.389704742539</c:v>
                </c:pt>
                <c:pt idx="19">
                  <c:v>762.189704742539</c:v>
                </c:pt>
                <c:pt idx="20">
                  <c:v>763.689704742539</c:v>
                </c:pt>
                <c:pt idx="21">
                  <c:v>768.289704742539</c:v>
                </c:pt>
                <c:pt idx="22">
                  <c:v>768.289704742539</c:v>
                </c:pt>
                <c:pt idx="23">
                  <c:v>768.189704742539</c:v>
                </c:pt>
                <c:pt idx="24">
                  <c:v>768.189704742539</c:v>
                </c:pt>
                <c:pt idx="25">
                  <c:v>767.289704742539</c:v>
                </c:pt>
                <c:pt idx="26">
                  <c:v>771.477704742539</c:v>
                </c:pt>
                <c:pt idx="27">
                  <c:v>771.977704742539</c:v>
                </c:pt>
                <c:pt idx="28">
                  <c:v>771.977704742539</c:v>
                </c:pt>
                <c:pt idx="29">
                  <c:v>772.177704742539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'Посуточная ННГ без НГДП'!$U$111</c:f>
              <c:strCache>
                <c:ptCount val="1"/>
                <c:pt idx="0">
                  <c:v>ПП Факт</c:v>
                </c:pt>
              </c:strCache>
            </c:strRef>
          </c:tx>
          <c:spPr>
            <a:solidFill>
              <a:srgbClr val="8064a2"/>
            </a:solidFill>
            <a:ln cap="rnd" w="28440">
              <a:solidFill>
                <a:srgbClr val="8064a2"/>
              </a:solidFill>
              <a:round/>
            </a:ln>
          </c:spPr>
          <c:marker>
            <c:symbol val="circle"/>
            <c:size val="5"/>
            <c:spPr>
              <a:solidFill>
                <a:srgbClr val="8064a2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5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8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1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4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7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9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600cc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400" spc="-1" strike="noStrike">
                    <a:solidFill>
                      <a:srgbClr val="6600cc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'Посуточная ННГ без НГДП'!$C$112:$C$141</c:f>
              <c:numCache>
                <c:formatCode>dd/mm/yy;@</c:formatCode>
                <c:ptCount val="30"/>
                <c:pt idx="0">
                  <c:v>01.01.24</c:v>
                </c:pt>
                <c:pt idx="1">
                  <c:v>02.01.24</c:v>
                </c:pt>
                <c:pt idx="2">
                  <c:v>03.01.24</c:v>
                </c:pt>
                <c:pt idx="3">
                  <c:v>04.01.24</c:v>
                </c:pt>
                <c:pt idx="4">
                  <c:v>05.01.24</c:v>
                </c:pt>
                <c:pt idx="5">
                  <c:v>06.01.24</c:v>
                </c:pt>
                <c:pt idx="6">
                  <c:v>07.01.24</c:v>
                </c:pt>
                <c:pt idx="7">
                  <c:v>08.01.24</c:v>
                </c:pt>
                <c:pt idx="8">
                  <c:v>09.01.24</c:v>
                </c:pt>
                <c:pt idx="9">
                  <c:v>10.01.24</c:v>
                </c:pt>
                <c:pt idx="10">
                  <c:v>11.01.24</c:v>
                </c:pt>
                <c:pt idx="11">
                  <c:v>12.01.24</c:v>
                </c:pt>
                <c:pt idx="12">
                  <c:v>13.01.24</c:v>
                </c:pt>
                <c:pt idx="13">
                  <c:v>14.01.24</c:v>
                </c:pt>
                <c:pt idx="14">
                  <c:v>15.01.24</c:v>
                </c:pt>
                <c:pt idx="15">
                  <c:v>16.01.24</c:v>
                </c:pt>
                <c:pt idx="16">
                  <c:v>17.01.24</c:v>
                </c:pt>
                <c:pt idx="17">
                  <c:v>18.01.24</c:v>
                </c:pt>
                <c:pt idx="18">
                  <c:v>19.01.24</c:v>
                </c:pt>
                <c:pt idx="19">
                  <c:v>20.01.24</c:v>
                </c:pt>
                <c:pt idx="20">
                  <c:v>21.01.24</c:v>
                </c:pt>
                <c:pt idx="21">
                  <c:v>22.01.24</c:v>
                </c:pt>
                <c:pt idx="22">
                  <c:v>23.01.24</c:v>
                </c:pt>
                <c:pt idx="23">
                  <c:v>24.01.24</c:v>
                </c:pt>
                <c:pt idx="24">
                  <c:v>25.01.24</c:v>
                </c:pt>
                <c:pt idx="25">
                  <c:v>26.01.24</c:v>
                </c:pt>
                <c:pt idx="26">
                  <c:v>27.01.24</c:v>
                </c:pt>
                <c:pt idx="27">
                  <c:v>28.01.24</c:v>
                </c:pt>
                <c:pt idx="28">
                  <c:v>29.01.24</c:v>
                </c:pt>
                <c:pt idx="29">
                  <c:v>30.01.24</c:v>
                </c:pt>
              </c:numCache>
            </c:numRef>
          </c:cat>
          <c:val>
            <c:numRef>
              <c:f>'Посуточная ННГ без НГДП'!$U$112:$U$141</c:f>
              <c:numCache>
                <c:formatCode>General</c:formatCode>
                <c:ptCount val="30"/>
                <c:pt idx="0">
                  <c:v>517.898</c:v>
                </c:pt>
                <c:pt idx="1">
                  <c:v>576.718</c:v>
                </c:pt>
                <c:pt idx="2">
                  <c:v>665.893</c:v>
                </c:pt>
                <c:pt idx="3">
                  <c:v>681.231</c:v>
                </c:pt>
                <c:pt idx="4">
                  <c:v>694.738</c:v>
                </c:pt>
                <c:pt idx="5">
                  <c:v>713.744</c:v>
                </c:pt>
                <c:pt idx="6">
                  <c:v>740.217</c:v>
                </c:pt>
                <c:pt idx="7">
                  <c:v>739.526</c:v>
                </c:pt>
                <c:pt idx="8">
                  <c:v>775.091</c:v>
                </c:pt>
                <c:pt idx="9">
                  <c:v>812.053</c:v>
                </c:pt>
                <c:pt idx="10">
                  <c:v>817.096</c:v>
                </c:pt>
                <c:pt idx="11">
                  <c:v>835.495</c:v>
                </c:pt>
                <c:pt idx="12">
                  <c:v>847.472</c:v>
                </c:pt>
                <c:pt idx="13">
                  <c:v>855.099</c:v>
                </c:pt>
                <c:pt idx="14">
                  <c:v>832.349</c:v>
                </c:pt>
                <c:pt idx="15">
                  <c:v>836.355</c:v>
                </c:pt>
                <c:pt idx="16">
                  <c:v>838.091</c:v>
                </c:pt>
                <c:pt idx="17">
                  <c:v>846.546</c:v>
                </c:pt>
                <c:pt idx="18">
                  <c:v>970.851</c:v>
                </c:pt>
                <c:pt idx="19">
                  <c:v>985.978</c:v>
                </c:pt>
                <c:pt idx="20">
                  <c:v>984.761</c:v>
                </c:pt>
                <c:pt idx="21">
                  <c:v>951.879</c:v>
                </c:pt>
                <c:pt idx="22">
                  <c:v>919.212</c:v>
                </c:pt>
                <c:pt idx="23">
                  <c:v>847.287</c:v>
                </c:pt>
                <c:pt idx="24">
                  <c:v>820.812</c:v>
                </c:pt>
                <c:pt idx="25">
                  <c:v>820.812</c:v>
                </c:pt>
                <c:pt idx="26">
                  <c:v>820.812</c:v>
                </c:pt>
                <c:pt idx="27">
                  <c:v>820.812</c:v>
                </c:pt>
                <c:pt idx="28">
                  <c:v>820.812</c:v>
                </c:pt>
                <c:pt idx="29">
                  <c:v>820.812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203882"/>
        <c:axId val="41240065"/>
      </c:lineChart>
      <c:dateAx>
        <c:axId val="94602453"/>
        <c:scaling>
          <c:orientation val="minMax"/>
        </c:scaling>
        <c:delete val="0"/>
        <c:axPos val="b"/>
        <c:numFmt formatCode="dd/mm/yy;@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3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2649344"/>
        <c:crosses val="autoZero"/>
        <c:auto val="1"/>
        <c:lblOffset val="100"/>
        <c:baseTimeUnit val="days"/>
        <c:noMultiLvlLbl val="0"/>
      </c:dateAx>
      <c:valAx>
        <c:axId val="92649344"/>
        <c:scaling>
          <c:orientation val="minMax"/>
          <c:max val="32000"/>
          <c:min val="270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3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4602453"/>
        <c:crosses val="autoZero"/>
        <c:crossBetween val="between"/>
      </c:valAx>
      <c:dateAx>
        <c:axId val="20388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1240065"/>
        <c:auto val="1"/>
        <c:lblOffset val="100"/>
        <c:baseTimeUnit val="days"/>
        <c:noMultiLvlLbl val="0"/>
      </c:dateAx>
      <c:valAx>
        <c:axId val="41240065"/>
        <c:scaling>
          <c:orientation val="minMax"/>
          <c:max val="1700"/>
          <c:min val="650"/>
        </c:scaling>
        <c:delete val="0"/>
        <c:axPos val="r"/>
        <c:numFmt formatCode="#\ ##0;\-#\ ##0;;@" sourceLinked="0"/>
        <c:majorTickMark val="out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3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03882"/>
        <c:crosses val="max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13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ru-RU" sz="2500" spc="-1" strike="noStrike">
                <a:solidFill>
                  <a:srgbClr val="595959"/>
                </a:solidFill>
                <a:latin typeface="Calibri"/>
              </a:defRPr>
            </a:pPr>
            <a:r>
              <a:rPr b="1" lang="ru-RU" sz="2500" spc="-1" strike="noStrike">
                <a:solidFill>
                  <a:srgbClr val="595959"/>
                </a:solidFill>
                <a:latin typeface="Calibri"/>
              </a:rPr>
              <a:t>КЦ/МЭ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315354220197353"/>
          <c:y val="0.0469035751425395"/>
          <c:w val="0.942705072010019"/>
          <c:h val="0.820131243948793"/>
        </c:manualLayout>
      </c:layout>
      <c:lineChart>
        <c:grouping val="standard"/>
        <c:varyColors val="0"/>
        <c:ser>
          <c:idx val="0"/>
          <c:order val="0"/>
          <c:tx>
            <c:strRef>
              <c:f>'Посуточная ННГ без НГДП'!$J$145</c:f>
              <c:strCache>
                <c:ptCount val="1"/>
                <c:pt idx="0">
                  <c:v>График КЦ</c:v>
                </c:pt>
              </c:strCache>
            </c:strRef>
          </c:tx>
          <c:spPr>
            <a:solidFill>
              <a:srgbClr val="4f81bd"/>
            </a:solidFill>
            <a:ln cap="rnd" w="28440">
              <a:solidFill>
                <a:srgbClr val="4f81bd"/>
              </a:solidFill>
              <a:round/>
            </a:ln>
          </c:spPr>
          <c:marker>
            <c:symbol val="circle"/>
            <c:size val="5"/>
            <c:spPr>
              <a:solidFill>
                <a:srgbClr val="4f81bd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'Посуточная ННГ без НГДП'!$C$146:$I$176</c:f>
              <c:multiLvlStrCache>
                <c:ptCount val="31"/>
                <c:lvl/>
                <c:lvl/>
                <c:lvl/>
                <c:lvl/>
                <c:lvl/>
                <c:lvl/>
                <c:lvl>
                  <c:pt idx="0">
                    <c:v>01.01.24</c:v>
                  </c:pt>
                  <c:pt idx="1">
                    <c:v>02.01.24</c:v>
                  </c:pt>
                  <c:pt idx="2">
                    <c:v>03.01.24</c:v>
                  </c:pt>
                  <c:pt idx="3">
                    <c:v>04.01.24</c:v>
                  </c:pt>
                  <c:pt idx="4">
                    <c:v>05.01.24</c:v>
                  </c:pt>
                  <c:pt idx="5">
                    <c:v>06.01.24</c:v>
                  </c:pt>
                  <c:pt idx="6">
                    <c:v>07.01.24</c:v>
                  </c:pt>
                  <c:pt idx="7">
                    <c:v>08.01.24</c:v>
                  </c:pt>
                  <c:pt idx="8">
                    <c:v>09.01.24</c:v>
                  </c:pt>
                  <c:pt idx="9">
                    <c:v>10.01.24</c:v>
                  </c:pt>
                  <c:pt idx="10">
                    <c:v>11.01.24</c:v>
                  </c:pt>
                  <c:pt idx="11">
                    <c:v>12.01.24</c:v>
                  </c:pt>
                  <c:pt idx="12">
                    <c:v>13.01.24</c:v>
                  </c:pt>
                  <c:pt idx="13">
                    <c:v>14.01.24</c:v>
                  </c:pt>
                  <c:pt idx="14">
                    <c:v>15.01.24</c:v>
                  </c:pt>
                  <c:pt idx="15">
                    <c:v>16.01.24</c:v>
                  </c:pt>
                  <c:pt idx="16">
                    <c:v>17.01.24</c:v>
                  </c:pt>
                  <c:pt idx="17">
                    <c:v>18.01.24</c:v>
                  </c:pt>
                  <c:pt idx="18">
                    <c:v>19.01.24</c:v>
                  </c:pt>
                  <c:pt idx="19">
                    <c:v>20.01.24</c:v>
                  </c:pt>
                  <c:pt idx="20">
                    <c:v>21.01.24</c:v>
                  </c:pt>
                  <c:pt idx="21">
                    <c:v>22.01.24</c:v>
                  </c:pt>
                  <c:pt idx="22">
                    <c:v>23.01.24</c:v>
                  </c:pt>
                  <c:pt idx="23">
                    <c:v>24.01.24</c:v>
                  </c:pt>
                  <c:pt idx="24">
                    <c:v>25.01.24</c:v>
                  </c:pt>
                  <c:pt idx="25">
                    <c:v>26.01.24</c:v>
                  </c:pt>
                  <c:pt idx="26">
                    <c:v>27.01.24</c:v>
                  </c:pt>
                  <c:pt idx="27">
                    <c:v>28.01.24</c:v>
                  </c:pt>
                  <c:pt idx="28">
                    <c:v>29.01.24</c:v>
                  </c:pt>
                  <c:pt idx="29">
                    <c:v>30.01.24</c:v>
                  </c:pt>
                  <c:pt idx="30">
                    <c:v>31.01.24</c:v>
                  </c:pt>
                </c:lvl>
              </c:multiLvlStrCache>
            </c:multiLvlStrRef>
          </c:cat>
          <c:val>
            <c:numRef>
              <c:f>'Посуточная ННГ без НГДП'!$J$146:$J$176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1"/>
          <c:order val="1"/>
          <c:tx>
            <c:strRef>
              <c:f>'Посуточная ННГ без НГДП'!$K$145</c:f>
              <c:strCache>
                <c:ptCount val="1"/>
                <c:pt idx="0">
                  <c:v>Факт КЦ</c:v>
                </c:pt>
              </c:strCache>
            </c:strRef>
          </c:tx>
          <c:spPr>
            <a:solidFill>
              <a:srgbClr val="c0504d"/>
            </a:solidFill>
            <a:ln cap="rnd" w="28440">
              <a:solidFill>
                <a:srgbClr val="c0504d"/>
              </a:solidFill>
              <a:round/>
            </a:ln>
          </c:spPr>
          <c:marker>
            <c:symbol val="circle"/>
            <c:size val="5"/>
            <c:spPr>
              <a:solidFill>
                <a:srgbClr val="c0504d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c0504d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5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9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2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6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632523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400" spc="-1" strike="noStrike">
                    <a:solidFill>
                      <a:srgbClr val="632523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'Посуточная ННГ без НГДП'!$C$146:$I$176</c:f>
              <c:multiLvlStrCache>
                <c:ptCount val="31"/>
                <c:lvl/>
                <c:lvl/>
                <c:lvl/>
                <c:lvl/>
                <c:lvl/>
                <c:lvl/>
                <c:lvl>
                  <c:pt idx="0">
                    <c:v>01.01.24</c:v>
                  </c:pt>
                  <c:pt idx="1">
                    <c:v>02.01.24</c:v>
                  </c:pt>
                  <c:pt idx="2">
                    <c:v>03.01.24</c:v>
                  </c:pt>
                  <c:pt idx="3">
                    <c:v>04.01.24</c:v>
                  </c:pt>
                  <c:pt idx="4">
                    <c:v>05.01.24</c:v>
                  </c:pt>
                  <c:pt idx="5">
                    <c:v>06.01.24</c:v>
                  </c:pt>
                  <c:pt idx="6">
                    <c:v>07.01.24</c:v>
                  </c:pt>
                  <c:pt idx="7">
                    <c:v>08.01.24</c:v>
                  </c:pt>
                  <c:pt idx="8">
                    <c:v>09.01.24</c:v>
                  </c:pt>
                  <c:pt idx="9">
                    <c:v>10.01.24</c:v>
                  </c:pt>
                  <c:pt idx="10">
                    <c:v>11.01.24</c:v>
                  </c:pt>
                  <c:pt idx="11">
                    <c:v>12.01.24</c:v>
                  </c:pt>
                  <c:pt idx="12">
                    <c:v>13.01.24</c:v>
                  </c:pt>
                  <c:pt idx="13">
                    <c:v>14.01.24</c:v>
                  </c:pt>
                  <c:pt idx="14">
                    <c:v>15.01.24</c:v>
                  </c:pt>
                  <c:pt idx="15">
                    <c:v>16.01.24</c:v>
                  </c:pt>
                  <c:pt idx="16">
                    <c:v>17.01.24</c:v>
                  </c:pt>
                  <c:pt idx="17">
                    <c:v>18.01.24</c:v>
                  </c:pt>
                  <c:pt idx="18">
                    <c:v>19.01.24</c:v>
                  </c:pt>
                  <c:pt idx="19">
                    <c:v>20.01.24</c:v>
                  </c:pt>
                  <c:pt idx="20">
                    <c:v>21.01.24</c:v>
                  </c:pt>
                  <c:pt idx="21">
                    <c:v>22.01.24</c:v>
                  </c:pt>
                  <c:pt idx="22">
                    <c:v>23.01.24</c:v>
                  </c:pt>
                  <c:pt idx="23">
                    <c:v>24.01.24</c:v>
                  </c:pt>
                  <c:pt idx="24">
                    <c:v>25.01.24</c:v>
                  </c:pt>
                  <c:pt idx="25">
                    <c:v>26.01.24</c:v>
                  </c:pt>
                  <c:pt idx="26">
                    <c:v>27.01.24</c:v>
                  </c:pt>
                  <c:pt idx="27">
                    <c:v>28.01.24</c:v>
                  </c:pt>
                  <c:pt idx="28">
                    <c:v>29.01.24</c:v>
                  </c:pt>
                  <c:pt idx="29">
                    <c:v>30.01.24</c:v>
                  </c:pt>
                  <c:pt idx="30">
                    <c:v>31.01.24</c:v>
                  </c:pt>
                </c:lvl>
              </c:multiLvlStrCache>
            </c:multiLvlStrRef>
          </c:cat>
          <c:val>
            <c:numRef>
              <c:f>'Посуточная ННГ без НГДП'!$K$146:$K$176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2"/>
          <c:order val="2"/>
          <c:tx>
            <c:strRef>
              <c:f>'Посуточная ННГ без НГДП'!$P$145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2c4d75"/>
            </a:solidFill>
            <a:ln cap="rnd" w="28440">
              <a:solidFill>
                <a:srgbClr val="2c4d75"/>
              </a:solidFill>
              <a:round/>
            </a:ln>
          </c:spPr>
          <c:marker>
            <c:symbol val="circle"/>
            <c:size val="5"/>
            <c:spPr>
              <a:solidFill>
                <a:srgbClr val="2c4d7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'Посуточная ННГ без НГДП'!$C$146:$I$176</c:f>
              <c:multiLvlStrCache>
                <c:ptCount val="31"/>
                <c:lvl/>
                <c:lvl/>
                <c:lvl/>
                <c:lvl/>
                <c:lvl/>
                <c:lvl/>
                <c:lvl>
                  <c:pt idx="0">
                    <c:v>01.01.24</c:v>
                  </c:pt>
                  <c:pt idx="1">
                    <c:v>02.01.24</c:v>
                  </c:pt>
                  <c:pt idx="2">
                    <c:v>03.01.24</c:v>
                  </c:pt>
                  <c:pt idx="3">
                    <c:v>04.01.24</c:v>
                  </c:pt>
                  <c:pt idx="4">
                    <c:v>05.01.24</c:v>
                  </c:pt>
                  <c:pt idx="5">
                    <c:v>06.01.24</c:v>
                  </c:pt>
                  <c:pt idx="6">
                    <c:v>07.01.24</c:v>
                  </c:pt>
                  <c:pt idx="7">
                    <c:v>08.01.24</c:v>
                  </c:pt>
                  <c:pt idx="8">
                    <c:v>09.01.24</c:v>
                  </c:pt>
                  <c:pt idx="9">
                    <c:v>10.01.24</c:v>
                  </c:pt>
                  <c:pt idx="10">
                    <c:v>11.01.24</c:v>
                  </c:pt>
                  <c:pt idx="11">
                    <c:v>12.01.24</c:v>
                  </c:pt>
                  <c:pt idx="12">
                    <c:v>13.01.24</c:v>
                  </c:pt>
                  <c:pt idx="13">
                    <c:v>14.01.24</c:v>
                  </c:pt>
                  <c:pt idx="14">
                    <c:v>15.01.24</c:v>
                  </c:pt>
                  <c:pt idx="15">
                    <c:v>16.01.24</c:v>
                  </c:pt>
                  <c:pt idx="16">
                    <c:v>17.01.24</c:v>
                  </c:pt>
                  <c:pt idx="17">
                    <c:v>18.01.24</c:v>
                  </c:pt>
                  <c:pt idx="18">
                    <c:v>19.01.24</c:v>
                  </c:pt>
                  <c:pt idx="19">
                    <c:v>20.01.24</c:v>
                  </c:pt>
                  <c:pt idx="20">
                    <c:v>21.01.24</c:v>
                  </c:pt>
                  <c:pt idx="21">
                    <c:v>22.01.24</c:v>
                  </c:pt>
                  <c:pt idx="22">
                    <c:v>23.01.24</c:v>
                  </c:pt>
                  <c:pt idx="23">
                    <c:v>24.01.24</c:v>
                  </c:pt>
                  <c:pt idx="24">
                    <c:v>25.01.24</c:v>
                  </c:pt>
                  <c:pt idx="25">
                    <c:v>26.01.24</c:v>
                  </c:pt>
                  <c:pt idx="26">
                    <c:v>27.01.24</c:v>
                  </c:pt>
                  <c:pt idx="27">
                    <c:v>28.01.24</c:v>
                  </c:pt>
                  <c:pt idx="28">
                    <c:v>29.01.24</c:v>
                  </c:pt>
                  <c:pt idx="29">
                    <c:v>30.01.24</c:v>
                  </c:pt>
                  <c:pt idx="30">
                    <c:v>31.01.24</c:v>
                  </c:pt>
                </c:lvl>
              </c:multiLvlStrCache>
            </c:multiLvlStrRef>
          </c:cat>
          <c:val>
            <c:numRef>
              <c:f>'Посуточная ННГ без НГДП'!$P$146:$P$176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3"/>
          <c:order val="3"/>
          <c:tx>
            <c:strRef>
              <c:f>'Посуточная ННГ без НГДП'!$Q$145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772c2a"/>
            </a:solidFill>
            <a:ln cap="rnd" w="28440">
              <a:solidFill>
                <a:srgbClr val="772c2a"/>
              </a:solidFill>
              <a:round/>
            </a:ln>
          </c:spPr>
          <c:marker>
            <c:symbol val="circle"/>
            <c:size val="5"/>
            <c:spPr>
              <a:solidFill>
                <a:srgbClr val="772c2a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'Посуточная ННГ без НГДП'!$C$146:$I$176</c:f>
              <c:multiLvlStrCache>
                <c:ptCount val="31"/>
                <c:lvl/>
                <c:lvl/>
                <c:lvl/>
                <c:lvl/>
                <c:lvl/>
                <c:lvl/>
                <c:lvl>
                  <c:pt idx="0">
                    <c:v>01.01.24</c:v>
                  </c:pt>
                  <c:pt idx="1">
                    <c:v>02.01.24</c:v>
                  </c:pt>
                  <c:pt idx="2">
                    <c:v>03.01.24</c:v>
                  </c:pt>
                  <c:pt idx="3">
                    <c:v>04.01.24</c:v>
                  </c:pt>
                  <c:pt idx="4">
                    <c:v>05.01.24</c:v>
                  </c:pt>
                  <c:pt idx="5">
                    <c:v>06.01.24</c:v>
                  </c:pt>
                  <c:pt idx="6">
                    <c:v>07.01.24</c:v>
                  </c:pt>
                  <c:pt idx="7">
                    <c:v>08.01.24</c:v>
                  </c:pt>
                  <c:pt idx="8">
                    <c:v>09.01.24</c:v>
                  </c:pt>
                  <c:pt idx="9">
                    <c:v>10.01.24</c:v>
                  </c:pt>
                  <c:pt idx="10">
                    <c:v>11.01.24</c:v>
                  </c:pt>
                  <c:pt idx="11">
                    <c:v>12.01.24</c:v>
                  </c:pt>
                  <c:pt idx="12">
                    <c:v>13.01.24</c:v>
                  </c:pt>
                  <c:pt idx="13">
                    <c:v>14.01.24</c:v>
                  </c:pt>
                  <c:pt idx="14">
                    <c:v>15.01.24</c:v>
                  </c:pt>
                  <c:pt idx="15">
                    <c:v>16.01.24</c:v>
                  </c:pt>
                  <c:pt idx="16">
                    <c:v>17.01.24</c:v>
                  </c:pt>
                  <c:pt idx="17">
                    <c:v>18.01.24</c:v>
                  </c:pt>
                  <c:pt idx="18">
                    <c:v>19.01.24</c:v>
                  </c:pt>
                  <c:pt idx="19">
                    <c:v>20.01.24</c:v>
                  </c:pt>
                  <c:pt idx="20">
                    <c:v>21.01.24</c:v>
                  </c:pt>
                  <c:pt idx="21">
                    <c:v>22.01.24</c:v>
                  </c:pt>
                  <c:pt idx="22">
                    <c:v>23.01.24</c:v>
                  </c:pt>
                  <c:pt idx="23">
                    <c:v>24.01.24</c:v>
                  </c:pt>
                  <c:pt idx="24">
                    <c:v>25.01.24</c:v>
                  </c:pt>
                  <c:pt idx="25">
                    <c:v>26.01.24</c:v>
                  </c:pt>
                  <c:pt idx="26">
                    <c:v>27.01.24</c:v>
                  </c:pt>
                  <c:pt idx="27">
                    <c:v>28.01.24</c:v>
                  </c:pt>
                  <c:pt idx="28">
                    <c:v>29.01.24</c:v>
                  </c:pt>
                  <c:pt idx="29">
                    <c:v>30.01.24</c:v>
                  </c:pt>
                  <c:pt idx="30">
                    <c:v>31.01.24</c:v>
                  </c:pt>
                </c:lvl>
              </c:multiLvlStrCache>
            </c:multiLvlStrRef>
          </c:cat>
          <c:val>
            <c:numRef>
              <c:f>'Посуточная ННГ без НГДП'!$Q$146:$Q$176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4"/>
          <c:order val="4"/>
          <c:tx>
            <c:strRef>
              <c:f>'Посуточная ННГ без НГДП'!$R$145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5f7530"/>
            </a:solidFill>
            <a:ln cap="rnd" w="28440">
              <a:solidFill>
                <a:srgbClr val="5f7530"/>
              </a:solidFill>
              <a:round/>
            </a:ln>
          </c:spPr>
          <c:marker>
            <c:symbol val="circle"/>
            <c:size val="5"/>
            <c:spPr>
              <a:solidFill>
                <a:srgbClr val="5f7530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'Посуточная ННГ без НГДП'!$C$146:$I$176</c:f>
              <c:multiLvlStrCache>
                <c:ptCount val="31"/>
                <c:lvl/>
                <c:lvl/>
                <c:lvl/>
                <c:lvl/>
                <c:lvl/>
                <c:lvl/>
                <c:lvl>
                  <c:pt idx="0">
                    <c:v>01.01.24</c:v>
                  </c:pt>
                  <c:pt idx="1">
                    <c:v>02.01.24</c:v>
                  </c:pt>
                  <c:pt idx="2">
                    <c:v>03.01.24</c:v>
                  </c:pt>
                  <c:pt idx="3">
                    <c:v>04.01.24</c:v>
                  </c:pt>
                  <c:pt idx="4">
                    <c:v>05.01.24</c:v>
                  </c:pt>
                  <c:pt idx="5">
                    <c:v>06.01.24</c:v>
                  </c:pt>
                  <c:pt idx="6">
                    <c:v>07.01.24</c:v>
                  </c:pt>
                  <c:pt idx="7">
                    <c:v>08.01.24</c:v>
                  </c:pt>
                  <c:pt idx="8">
                    <c:v>09.01.24</c:v>
                  </c:pt>
                  <c:pt idx="9">
                    <c:v>10.01.24</c:v>
                  </c:pt>
                  <c:pt idx="10">
                    <c:v>11.01.24</c:v>
                  </c:pt>
                  <c:pt idx="11">
                    <c:v>12.01.24</c:v>
                  </c:pt>
                  <c:pt idx="12">
                    <c:v>13.01.24</c:v>
                  </c:pt>
                  <c:pt idx="13">
                    <c:v>14.01.24</c:v>
                  </c:pt>
                  <c:pt idx="14">
                    <c:v>15.01.24</c:v>
                  </c:pt>
                  <c:pt idx="15">
                    <c:v>16.01.24</c:v>
                  </c:pt>
                  <c:pt idx="16">
                    <c:v>17.01.24</c:v>
                  </c:pt>
                  <c:pt idx="17">
                    <c:v>18.01.24</c:v>
                  </c:pt>
                  <c:pt idx="18">
                    <c:v>19.01.24</c:v>
                  </c:pt>
                  <c:pt idx="19">
                    <c:v>20.01.24</c:v>
                  </c:pt>
                  <c:pt idx="20">
                    <c:v>21.01.24</c:v>
                  </c:pt>
                  <c:pt idx="21">
                    <c:v>22.01.24</c:v>
                  </c:pt>
                  <c:pt idx="22">
                    <c:v>23.01.24</c:v>
                  </c:pt>
                  <c:pt idx="23">
                    <c:v>24.01.24</c:v>
                  </c:pt>
                  <c:pt idx="24">
                    <c:v>25.01.24</c:v>
                  </c:pt>
                  <c:pt idx="25">
                    <c:v>26.01.24</c:v>
                  </c:pt>
                  <c:pt idx="26">
                    <c:v>27.01.24</c:v>
                  </c:pt>
                  <c:pt idx="27">
                    <c:v>28.01.24</c:v>
                  </c:pt>
                  <c:pt idx="28">
                    <c:v>29.01.24</c:v>
                  </c:pt>
                  <c:pt idx="29">
                    <c:v>30.01.24</c:v>
                  </c:pt>
                  <c:pt idx="30">
                    <c:v>31.01.24</c:v>
                  </c:pt>
                </c:lvl>
              </c:multiLvlStrCache>
            </c:multiLvlStrRef>
          </c:cat>
          <c:val>
            <c:numRef>
              <c:f>'Посуточная ННГ без НГДП'!$R$146:$R$176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5"/>
          <c:order val="5"/>
          <c:tx>
            <c:strRef>
              <c:f>'Посуточная ННГ без НГДП'!$S$145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4d3b62"/>
            </a:solidFill>
            <a:ln cap="rnd" w="28440">
              <a:solidFill>
                <a:srgbClr val="4d3b62"/>
              </a:solidFill>
              <a:round/>
            </a:ln>
          </c:spPr>
          <c:marker>
            <c:symbol val="circle"/>
            <c:size val="5"/>
            <c:spPr>
              <a:solidFill>
                <a:srgbClr val="4d3b62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'Посуточная ННГ без НГДП'!$C$146:$I$176</c:f>
              <c:multiLvlStrCache>
                <c:ptCount val="31"/>
                <c:lvl/>
                <c:lvl/>
                <c:lvl/>
                <c:lvl/>
                <c:lvl/>
                <c:lvl/>
                <c:lvl>
                  <c:pt idx="0">
                    <c:v>01.01.24</c:v>
                  </c:pt>
                  <c:pt idx="1">
                    <c:v>02.01.24</c:v>
                  </c:pt>
                  <c:pt idx="2">
                    <c:v>03.01.24</c:v>
                  </c:pt>
                  <c:pt idx="3">
                    <c:v>04.01.24</c:v>
                  </c:pt>
                  <c:pt idx="4">
                    <c:v>05.01.24</c:v>
                  </c:pt>
                  <c:pt idx="5">
                    <c:v>06.01.24</c:v>
                  </c:pt>
                  <c:pt idx="6">
                    <c:v>07.01.24</c:v>
                  </c:pt>
                  <c:pt idx="7">
                    <c:v>08.01.24</c:v>
                  </c:pt>
                  <c:pt idx="8">
                    <c:v>09.01.24</c:v>
                  </c:pt>
                  <c:pt idx="9">
                    <c:v>10.01.24</c:v>
                  </c:pt>
                  <c:pt idx="10">
                    <c:v>11.01.24</c:v>
                  </c:pt>
                  <c:pt idx="11">
                    <c:v>12.01.24</c:v>
                  </c:pt>
                  <c:pt idx="12">
                    <c:v>13.01.24</c:v>
                  </c:pt>
                  <c:pt idx="13">
                    <c:v>14.01.24</c:v>
                  </c:pt>
                  <c:pt idx="14">
                    <c:v>15.01.24</c:v>
                  </c:pt>
                  <c:pt idx="15">
                    <c:v>16.01.24</c:v>
                  </c:pt>
                  <c:pt idx="16">
                    <c:v>17.01.24</c:v>
                  </c:pt>
                  <c:pt idx="17">
                    <c:v>18.01.24</c:v>
                  </c:pt>
                  <c:pt idx="18">
                    <c:v>19.01.24</c:v>
                  </c:pt>
                  <c:pt idx="19">
                    <c:v>20.01.24</c:v>
                  </c:pt>
                  <c:pt idx="20">
                    <c:v>21.01.24</c:v>
                  </c:pt>
                  <c:pt idx="21">
                    <c:v>22.01.24</c:v>
                  </c:pt>
                  <c:pt idx="22">
                    <c:v>23.01.24</c:v>
                  </c:pt>
                  <c:pt idx="23">
                    <c:v>24.01.24</c:v>
                  </c:pt>
                  <c:pt idx="24">
                    <c:v>25.01.24</c:v>
                  </c:pt>
                  <c:pt idx="25">
                    <c:v>26.01.24</c:v>
                  </c:pt>
                  <c:pt idx="26">
                    <c:v>27.01.24</c:v>
                  </c:pt>
                  <c:pt idx="27">
                    <c:v>28.01.24</c:v>
                  </c:pt>
                  <c:pt idx="28">
                    <c:v>29.01.24</c:v>
                  </c:pt>
                  <c:pt idx="29">
                    <c:v>30.01.24</c:v>
                  </c:pt>
                  <c:pt idx="30">
                    <c:v>31.01.24</c:v>
                  </c:pt>
                </c:lvl>
              </c:multiLvlStrCache>
            </c:multiLvlStrRef>
          </c:cat>
          <c:val>
            <c:numRef>
              <c:f>'Посуточная ННГ без НГДП'!$S$146:$S$176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6"/>
          <c:order val="6"/>
          <c:tx>
            <c:strRef>
              <c:f>'Посуточная ННГ без НГДП'!$T$145</c:f>
              <c:strCache>
                <c:ptCount val="1"/>
                <c:pt idx="0">
                  <c:v>График МЭ</c:v>
                </c:pt>
              </c:strCache>
            </c:strRef>
          </c:tx>
          <c:spPr>
            <a:solidFill>
              <a:srgbClr val="276a7c"/>
            </a:solidFill>
            <a:ln cap="rnd" w="28440">
              <a:solidFill>
                <a:srgbClr val="276a7c"/>
              </a:solidFill>
              <a:round/>
            </a:ln>
          </c:spPr>
          <c:marker>
            <c:symbol val="circle"/>
            <c:size val="5"/>
            <c:spPr>
              <a:solidFill>
                <a:srgbClr val="276a7c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276a7c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5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9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2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6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400" spc="-1" strike="noStrike">
                    <a:solidFill>
                      <a:srgbClr val="254061"/>
                    </a:solidFill>
                    <a:latin typeface="Calibri"/>
                  </a:defRPr>
                </a:pPr>
              </a:p>
            </c:txPr>
            <c:dLblPos val="b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'Посуточная ННГ без НГДП'!$C$146:$I$176</c:f>
              <c:multiLvlStrCache>
                <c:ptCount val="31"/>
                <c:lvl/>
                <c:lvl/>
                <c:lvl/>
                <c:lvl/>
                <c:lvl/>
                <c:lvl/>
                <c:lvl>
                  <c:pt idx="0">
                    <c:v>01.01.24</c:v>
                  </c:pt>
                  <c:pt idx="1">
                    <c:v>02.01.24</c:v>
                  </c:pt>
                  <c:pt idx="2">
                    <c:v>03.01.24</c:v>
                  </c:pt>
                  <c:pt idx="3">
                    <c:v>04.01.24</c:v>
                  </c:pt>
                  <c:pt idx="4">
                    <c:v>05.01.24</c:v>
                  </c:pt>
                  <c:pt idx="5">
                    <c:v>06.01.24</c:v>
                  </c:pt>
                  <c:pt idx="6">
                    <c:v>07.01.24</c:v>
                  </c:pt>
                  <c:pt idx="7">
                    <c:v>08.01.24</c:v>
                  </c:pt>
                  <c:pt idx="8">
                    <c:v>09.01.24</c:v>
                  </c:pt>
                  <c:pt idx="9">
                    <c:v>10.01.24</c:v>
                  </c:pt>
                  <c:pt idx="10">
                    <c:v>11.01.24</c:v>
                  </c:pt>
                  <c:pt idx="11">
                    <c:v>12.01.24</c:v>
                  </c:pt>
                  <c:pt idx="12">
                    <c:v>13.01.24</c:v>
                  </c:pt>
                  <c:pt idx="13">
                    <c:v>14.01.24</c:v>
                  </c:pt>
                  <c:pt idx="14">
                    <c:v>15.01.24</c:v>
                  </c:pt>
                  <c:pt idx="15">
                    <c:v>16.01.24</c:v>
                  </c:pt>
                  <c:pt idx="16">
                    <c:v>17.01.24</c:v>
                  </c:pt>
                  <c:pt idx="17">
                    <c:v>18.01.24</c:v>
                  </c:pt>
                  <c:pt idx="18">
                    <c:v>19.01.24</c:v>
                  </c:pt>
                  <c:pt idx="19">
                    <c:v>20.01.24</c:v>
                  </c:pt>
                  <c:pt idx="20">
                    <c:v>21.01.24</c:v>
                  </c:pt>
                  <c:pt idx="21">
                    <c:v>22.01.24</c:v>
                  </c:pt>
                  <c:pt idx="22">
                    <c:v>23.01.24</c:v>
                  </c:pt>
                  <c:pt idx="23">
                    <c:v>24.01.24</c:v>
                  </c:pt>
                  <c:pt idx="24">
                    <c:v>25.01.24</c:v>
                  </c:pt>
                  <c:pt idx="25">
                    <c:v>26.01.24</c:v>
                  </c:pt>
                  <c:pt idx="26">
                    <c:v>27.01.24</c:v>
                  </c:pt>
                  <c:pt idx="27">
                    <c:v>28.01.24</c:v>
                  </c:pt>
                  <c:pt idx="28">
                    <c:v>29.01.24</c:v>
                  </c:pt>
                  <c:pt idx="29">
                    <c:v>30.01.24</c:v>
                  </c:pt>
                  <c:pt idx="30">
                    <c:v>31.01.24</c:v>
                  </c:pt>
                </c:lvl>
              </c:multiLvlStrCache>
            </c:multiLvlStrRef>
          </c:cat>
          <c:val>
            <c:numRef>
              <c:f>'Посуточная ННГ без НГДП'!$T$146:$T$176</c:f>
              <c:numCache>
                <c:formatCode>General</c:formatCode>
                <c:ptCount val="31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91515929"/>
        <c:axId val="774261"/>
      </c:lineChart>
      <c:lineChart>
        <c:grouping val="standard"/>
        <c:varyColors val="0"/>
        <c:ser>
          <c:idx val="7"/>
          <c:order val="7"/>
          <c:tx>
            <c:strRef>
              <c:f>'Посуточная ННГ без НГДП'!$U$145</c:f>
              <c:strCache>
                <c:ptCount val="1"/>
                <c:pt idx="0">
                  <c:v>Факт МЭ</c:v>
                </c:pt>
              </c:strCache>
            </c:strRef>
          </c:tx>
          <c:spPr>
            <a:solidFill>
              <a:srgbClr val="92d050"/>
            </a:solidFill>
            <a:ln cap="rnd" w="28440">
              <a:solidFill>
                <a:srgbClr val="92d050"/>
              </a:solidFill>
              <a:round/>
            </a:ln>
          </c:spPr>
          <c:marker>
            <c:symbol val="circle"/>
            <c:size val="5"/>
            <c:spPr>
              <a:solidFill>
                <a:srgbClr val="92d050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92d050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5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9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2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6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4f6228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400" spc="-1" strike="noStrike">
                    <a:solidFill>
                      <a:srgbClr val="4f6228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'Посуточная ННГ без НГДП'!$C$146:$I$176</c:f>
              <c:multiLvlStrCache>
                <c:ptCount val="31"/>
                <c:lvl/>
                <c:lvl/>
                <c:lvl/>
                <c:lvl/>
                <c:lvl/>
                <c:lvl/>
                <c:lvl>
                  <c:pt idx="0">
                    <c:v>01.01.24</c:v>
                  </c:pt>
                  <c:pt idx="1">
                    <c:v>02.01.24</c:v>
                  </c:pt>
                  <c:pt idx="2">
                    <c:v>03.01.24</c:v>
                  </c:pt>
                  <c:pt idx="3">
                    <c:v>04.01.24</c:v>
                  </c:pt>
                  <c:pt idx="4">
                    <c:v>05.01.24</c:v>
                  </c:pt>
                  <c:pt idx="5">
                    <c:v>06.01.24</c:v>
                  </c:pt>
                  <c:pt idx="6">
                    <c:v>07.01.24</c:v>
                  </c:pt>
                  <c:pt idx="7">
                    <c:v>08.01.24</c:v>
                  </c:pt>
                  <c:pt idx="8">
                    <c:v>09.01.24</c:v>
                  </c:pt>
                  <c:pt idx="9">
                    <c:v>10.01.24</c:v>
                  </c:pt>
                  <c:pt idx="10">
                    <c:v>11.01.24</c:v>
                  </c:pt>
                  <c:pt idx="11">
                    <c:v>12.01.24</c:v>
                  </c:pt>
                  <c:pt idx="12">
                    <c:v>13.01.24</c:v>
                  </c:pt>
                  <c:pt idx="13">
                    <c:v>14.01.24</c:v>
                  </c:pt>
                  <c:pt idx="14">
                    <c:v>15.01.24</c:v>
                  </c:pt>
                  <c:pt idx="15">
                    <c:v>16.01.24</c:v>
                  </c:pt>
                  <c:pt idx="16">
                    <c:v>17.01.24</c:v>
                  </c:pt>
                  <c:pt idx="17">
                    <c:v>18.01.24</c:v>
                  </c:pt>
                  <c:pt idx="18">
                    <c:v>19.01.24</c:v>
                  </c:pt>
                  <c:pt idx="19">
                    <c:v>20.01.24</c:v>
                  </c:pt>
                  <c:pt idx="20">
                    <c:v>21.01.24</c:v>
                  </c:pt>
                  <c:pt idx="21">
                    <c:v>22.01.24</c:v>
                  </c:pt>
                  <c:pt idx="22">
                    <c:v>23.01.24</c:v>
                  </c:pt>
                  <c:pt idx="23">
                    <c:v>24.01.24</c:v>
                  </c:pt>
                  <c:pt idx="24">
                    <c:v>25.01.24</c:v>
                  </c:pt>
                  <c:pt idx="25">
                    <c:v>26.01.24</c:v>
                  </c:pt>
                  <c:pt idx="26">
                    <c:v>27.01.24</c:v>
                  </c:pt>
                  <c:pt idx="27">
                    <c:v>28.01.24</c:v>
                  </c:pt>
                  <c:pt idx="28">
                    <c:v>29.01.24</c:v>
                  </c:pt>
                  <c:pt idx="29">
                    <c:v>30.01.24</c:v>
                  </c:pt>
                  <c:pt idx="30">
                    <c:v>31.01.24</c:v>
                  </c:pt>
                </c:lvl>
              </c:multiLvlStrCache>
            </c:multiLvlStrRef>
          </c:cat>
          <c:val>
            <c:numRef>
              <c:f>'Посуточная ННГ без НГДП'!$U$146:$U$176</c:f>
              <c:numCache>
                <c:formatCode>General</c:formatCode>
                <c:ptCount val="31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39194502"/>
        <c:axId val="59892409"/>
      </c:lineChart>
      <c:dateAx>
        <c:axId val="91515929"/>
        <c:scaling>
          <c:orientation val="minMax"/>
        </c:scaling>
        <c:delete val="0"/>
        <c:axPos val="b"/>
        <c:numFmt formatCode="dd/mm/yy;@" sourceLinked="0"/>
        <c:majorTickMark val="out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3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74261"/>
        <c:crosses val="autoZero"/>
        <c:auto val="1"/>
        <c:lblOffset val="100"/>
        <c:baseTimeUnit val="days"/>
        <c:noMultiLvlLbl val="0"/>
      </c:dateAx>
      <c:valAx>
        <c:axId val="774261"/>
        <c:scaling>
          <c:orientation val="minMax"/>
          <c:max val="32400"/>
          <c:min val="290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\ ##0;\-#\ ##0;;@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3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1515929"/>
        <c:crosses val="autoZero"/>
        <c:crossBetween val="between"/>
      </c:valAx>
      <c:dateAx>
        <c:axId val="3919450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9892409"/>
        <c:auto val="1"/>
        <c:lblOffset val="100"/>
        <c:baseTimeUnit val="days"/>
        <c:noMultiLvlLbl val="0"/>
      </c:dateAx>
      <c:valAx>
        <c:axId val="59892409"/>
        <c:scaling>
          <c:orientation val="minMax"/>
          <c:max val="40500"/>
          <c:min val="33000"/>
        </c:scaling>
        <c:delete val="0"/>
        <c:axPos val="r"/>
        <c:numFmt formatCode="#\ ##0;\-#\ ##0;;@" sourceLinked="0"/>
        <c:majorTickMark val="out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3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9194502"/>
        <c:crosses val="max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13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ru-RU" sz="2500" spc="-1" strike="noStrike">
                <a:solidFill>
                  <a:srgbClr val="595959"/>
                </a:solidFill>
                <a:latin typeface="Calibri"/>
              </a:defRPr>
            </a:pPr>
            <a:r>
              <a:rPr b="1" lang="ru-RU" sz="2500" spc="-1" strike="noStrike">
                <a:solidFill>
                  <a:srgbClr val="595959"/>
                </a:solidFill>
                <a:latin typeface="Calibri"/>
              </a:rPr>
              <a:t>Прогноз выполнения графика добычи нефти НГДП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372312119360624"/>
          <c:y val="0.0646490033860439"/>
          <c:w val="0.933756430218578"/>
          <c:h val="0.806506789541662"/>
        </c:manualLayout>
      </c:layout>
      <c:lineChart>
        <c:grouping val="standard"/>
        <c:varyColors val="0"/>
        <c:ser>
          <c:idx val="0"/>
          <c:order val="0"/>
          <c:tx>
            <c:strRef>
              <c:f>"График"</c:f>
              <c:strCache>
                <c:ptCount val="1"/>
                <c:pt idx="0">
                  <c:v>График</c:v>
                </c:pt>
              </c:strCache>
            </c:strRef>
          </c:tx>
          <c:spPr>
            <a:solidFill>
              <a:srgbClr val="4f81bd"/>
            </a:solidFill>
            <a:ln cap="rnd" w="28440">
              <a:solidFill>
                <a:srgbClr val="4f81bd"/>
              </a:solidFill>
              <a:round/>
            </a:ln>
          </c:spPr>
          <c:marker>
            <c:symbol val="circle"/>
            <c:size val="5"/>
            <c:spPr>
              <a:solidFill>
                <a:srgbClr val="4f81bd"/>
              </a:solidFill>
            </c:spPr>
          </c:marker>
          <c:dLbls>
            <c:numFmt formatCode="0" sourceLinked="1"/>
            <c:spPr>
              <a:solidFill>
                <a:srgbClr val="4F81BD"/>
              </a:solidFill>
            </c:spPr>
            <c:txPr>
              <a:bodyPr wrap="square"/>
              <a:lstStyle/>
              <a:p>
                <a:pPr>
                  <a:defRPr b="0" sz="14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Посуточная_НГДП!$B$112:$B$141</c:f>
              <c:numCache>
                <c:formatCode>dd/mm/yy;@</c:formatCode>
                <c:ptCount val="30"/>
                <c:pt idx="0">
                  <c:v>01.01.24</c:v>
                </c:pt>
                <c:pt idx="1">
                  <c:v>02.01.24</c:v>
                </c:pt>
                <c:pt idx="2">
                  <c:v>03.01.24</c:v>
                </c:pt>
                <c:pt idx="3">
                  <c:v>04.01.24</c:v>
                </c:pt>
                <c:pt idx="4">
                  <c:v>05.01.24</c:v>
                </c:pt>
                <c:pt idx="5">
                  <c:v>06.01.24</c:v>
                </c:pt>
                <c:pt idx="6">
                  <c:v>07.01.24</c:v>
                </c:pt>
                <c:pt idx="7">
                  <c:v>08.01.24</c:v>
                </c:pt>
                <c:pt idx="8">
                  <c:v>09.01.24</c:v>
                </c:pt>
                <c:pt idx="9">
                  <c:v>10.01.24</c:v>
                </c:pt>
                <c:pt idx="10">
                  <c:v>11.01.24</c:v>
                </c:pt>
                <c:pt idx="11">
                  <c:v>12.01.24</c:v>
                </c:pt>
                <c:pt idx="12">
                  <c:v>13.01.24</c:v>
                </c:pt>
                <c:pt idx="13">
                  <c:v>14.01.24</c:v>
                </c:pt>
                <c:pt idx="14">
                  <c:v>15.01.24</c:v>
                </c:pt>
                <c:pt idx="15">
                  <c:v>16.01.24</c:v>
                </c:pt>
                <c:pt idx="16">
                  <c:v>17.01.24</c:v>
                </c:pt>
                <c:pt idx="17">
                  <c:v>18.01.24</c:v>
                </c:pt>
                <c:pt idx="18">
                  <c:v>19.01.24</c:v>
                </c:pt>
                <c:pt idx="19">
                  <c:v>20.01.24</c:v>
                </c:pt>
                <c:pt idx="20">
                  <c:v>21.01.24</c:v>
                </c:pt>
                <c:pt idx="21">
                  <c:v>22.01.24</c:v>
                </c:pt>
                <c:pt idx="22">
                  <c:v>23.01.24</c:v>
                </c:pt>
                <c:pt idx="23">
                  <c:v>24.01.24</c:v>
                </c:pt>
                <c:pt idx="24">
                  <c:v>25.01.24</c:v>
                </c:pt>
                <c:pt idx="25">
                  <c:v>26.01.24</c:v>
                </c:pt>
                <c:pt idx="26">
                  <c:v>27.01.24</c:v>
                </c:pt>
                <c:pt idx="27">
                  <c:v>28.01.24</c:v>
                </c:pt>
                <c:pt idx="28">
                  <c:v>29.01.24</c:v>
                </c:pt>
                <c:pt idx="29">
                  <c:v>30.01.24</c:v>
                </c:pt>
              </c:numCache>
            </c:numRef>
          </c:cat>
          <c:val>
            <c:numRef>
              <c:f>Посуточная_НГДП!$I$112:$I$141</c:f>
              <c:numCache>
                <c:formatCode>General</c:formatCode>
                <c:ptCount val="30"/>
                <c:pt idx="0">
                  <c:v>7199.953</c:v>
                </c:pt>
                <c:pt idx="1">
                  <c:v>7199.993</c:v>
                </c:pt>
                <c:pt idx="2">
                  <c:v>7200.033</c:v>
                </c:pt>
                <c:pt idx="3">
                  <c:v>7199.973</c:v>
                </c:pt>
                <c:pt idx="4">
                  <c:v>7200.04618145161</c:v>
                </c:pt>
                <c:pt idx="5">
                  <c:v>7199.953</c:v>
                </c:pt>
                <c:pt idx="6">
                  <c:v>7199.993</c:v>
                </c:pt>
                <c:pt idx="7">
                  <c:v>7200.033</c:v>
                </c:pt>
                <c:pt idx="8">
                  <c:v>7199.973</c:v>
                </c:pt>
                <c:pt idx="9">
                  <c:v>7199.97966666667</c:v>
                </c:pt>
                <c:pt idx="10">
                  <c:v>7199.953</c:v>
                </c:pt>
                <c:pt idx="11">
                  <c:v>7199.993</c:v>
                </c:pt>
                <c:pt idx="12">
                  <c:v>7200.033</c:v>
                </c:pt>
                <c:pt idx="13">
                  <c:v>7199.973</c:v>
                </c:pt>
                <c:pt idx="14">
                  <c:v>7200.013</c:v>
                </c:pt>
                <c:pt idx="15">
                  <c:v>7199.953</c:v>
                </c:pt>
                <c:pt idx="16">
                  <c:v>7200.01660887097</c:v>
                </c:pt>
                <c:pt idx="17">
                  <c:v>7200.033</c:v>
                </c:pt>
                <c:pt idx="18">
                  <c:v>7199.973</c:v>
                </c:pt>
                <c:pt idx="19">
                  <c:v>7199.9701408046</c:v>
                </c:pt>
                <c:pt idx="20">
                  <c:v>7199.953</c:v>
                </c:pt>
                <c:pt idx="21">
                  <c:v>7199.993</c:v>
                </c:pt>
                <c:pt idx="22">
                  <c:v>7200.033</c:v>
                </c:pt>
                <c:pt idx="23">
                  <c:v>7199.973</c:v>
                </c:pt>
                <c:pt idx="24">
                  <c:v>7199.97966666667</c:v>
                </c:pt>
                <c:pt idx="25">
                  <c:v>7199.953</c:v>
                </c:pt>
                <c:pt idx="26">
                  <c:v>7199.993</c:v>
                </c:pt>
                <c:pt idx="27">
                  <c:v>7200.033</c:v>
                </c:pt>
                <c:pt idx="28">
                  <c:v>7199.973</c:v>
                </c:pt>
                <c:pt idx="29">
                  <c:v>7200.013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"Факт"</c:f>
              <c:strCache>
                <c:ptCount val="1"/>
                <c:pt idx="0">
                  <c:v>Факт</c:v>
                </c:pt>
              </c:strCache>
            </c:strRef>
          </c:tx>
          <c:spPr>
            <a:solidFill>
              <a:srgbClr val="c0504d"/>
            </a:solidFill>
            <a:ln cap="rnd" w="28440">
              <a:solidFill>
                <a:srgbClr val="c0504d"/>
              </a:solidFill>
              <a:round/>
            </a:ln>
          </c:spPr>
          <c:marker>
            <c:symbol val="circle"/>
            <c:size val="5"/>
            <c:spPr>
              <a:solidFill>
                <a:srgbClr val="c0504d"/>
              </a:solidFill>
            </c:spPr>
          </c:marker>
          <c:dLbls>
            <c:numFmt formatCode="0" sourceLinked="1"/>
            <c:spPr>
              <a:solidFill>
                <a:srgbClr val="D99694"/>
              </a:solidFill>
            </c:spPr>
            <c:txPr>
              <a:bodyPr wrap="square"/>
              <a:lstStyle/>
              <a:p>
                <a:pPr>
                  <a:defRPr b="0" sz="14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Посуточная_НГДП!$B$112:$B$141</c:f>
              <c:numCache>
                <c:formatCode>dd/mm/yy;@</c:formatCode>
                <c:ptCount val="30"/>
                <c:pt idx="0">
                  <c:v>01.01.24</c:v>
                </c:pt>
                <c:pt idx="1">
                  <c:v>02.01.24</c:v>
                </c:pt>
                <c:pt idx="2">
                  <c:v>03.01.24</c:v>
                </c:pt>
                <c:pt idx="3">
                  <c:v>04.01.24</c:v>
                </c:pt>
                <c:pt idx="4">
                  <c:v>05.01.24</c:v>
                </c:pt>
                <c:pt idx="5">
                  <c:v>06.01.24</c:v>
                </c:pt>
                <c:pt idx="6">
                  <c:v>07.01.24</c:v>
                </c:pt>
                <c:pt idx="7">
                  <c:v>08.01.24</c:v>
                </c:pt>
                <c:pt idx="8">
                  <c:v>09.01.24</c:v>
                </c:pt>
                <c:pt idx="9">
                  <c:v>10.01.24</c:v>
                </c:pt>
                <c:pt idx="10">
                  <c:v>11.01.24</c:v>
                </c:pt>
                <c:pt idx="11">
                  <c:v>12.01.24</c:v>
                </c:pt>
                <c:pt idx="12">
                  <c:v>13.01.24</c:v>
                </c:pt>
                <c:pt idx="13">
                  <c:v>14.01.24</c:v>
                </c:pt>
                <c:pt idx="14">
                  <c:v>15.01.24</c:v>
                </c:pt>
                <c:pt idx="15">
                  <c:v>16.01.24</c:v>
                </c:pt>
                <c:pt idx="16">
                  <c:v>17.01.24</c:v>
                </c:pt>
                <c:pt idx="17">
                  <c:v>18.01.24</c:v>
                </c:pt>
                <c:pt idx="18">
                  <c:v>19.01.24</c:v>
                </c:pt>
                <c:pt idx="19">
                  <c:v>20.01.24</c:v>
                </c:pt>
                <c:pt idx="20">
                  <c:v>21.01.24</c:v>
                </c:pt>
                <c:pt idx="21">
                  <c:v>22.01.24</c:v>
                </c:pt>
                <c:pt idx="22">
                  <c:v>23.01.24</c:v>
                </c:pt>
                <c:pt idx="23">
                  <c:v>24.01.24</c:v>
                </c:pt>
                <c:pt idx="24">
                  <c:v>25.01.24</c:v>
                </c:pt>
                <c:pt idx="25">
                  <c:v>26.01.24</c:v>
                </c:pt>
                <c:pt idx="26">
                  <c:v>27.01.24</c:v>
                </c:pt>
                <c:pt idx="27">
                  <c:v>28.01.24</c:v>
                </c:pt>
                <c:pt idx="28">
                  <c:v>29.01.24</c:v>
                </c:pt>
                <c:pt idx="29">
                  <c:v>30.01.24</c:v>
                </c:pt>
              </c:numCache>
            </c:numRef>
          </c:cat>
          <c:val>
            <c:numRef>
              <c:f>Посуточная_НГДП!$J$112:$J$141</c:f>
              <c:numCache>
                <c:formatCode>General</c:formatCode>
                <c:ptCount val="30"/>
                <c:pt idx="0">
                  <c:v>7178.549</c:v>
                </c:pt>
                <c:pt idx="1">
                  <c:v>7199.04</c:v>
                </c:pt>
                <c:pt idx="2">
                  <c:v>7228.977</c:v>
                </c:pt>
                <c:pt idx="3">
                  <c:v>7223.191</c:v>
                </c:pt>
                <c:pt idx="4">
                  <c:v>7244.548</c:v>
                </c:pt>
                <c:pt idx="5">
                  <c:v>7196.295</c:v>
                </c:pt>
                <c:pt idx="6">
                  <c:v>7225</c:v>
                </c:pt>
                <c:pt idx="7">
                  <c:v>7254</c:v>
                </c:pt>
                <c:pt idx="8">
                  <c:v>7246.668</c:v>
                </c:pt>
                <c:pt idx="9">
                  <c:v>7248.985</c:v>
                </c:pt>
                <c:pt idx="10">
                  <c:v>7268.39</c:v>
                </c:pt>
                <c:pt idx="11">
                  <c:v>7244.825</c:v>
                </c:pt>
                <c:pt idx="12">
                  <c:v>7149.213</c:v>
                </c:pt>
                <c:pt idx="13">
                  <c:v>7197.722</c:v>
                </c:pt>
                <c:pt idx="14">
                  <c:v>7218.396</c:v>
                </c:pt>
                <c:pt idx="15">
                  <c:v>7233.381</c:v>
                </c:pt>
                <c:pt idx="16">
                  <c:v>7181.457</c:v>
                </c:pt>
                <c:pt idx="17">
                  <c:v>7127.697</c:v>
                </c:pt>
                <c:pt idx="18">
                  <c:v>7182.264</c:v>
                </c:pt>
                <c:pt idx="19">
                  <c:v>7197.332</c:v>
                </c:pt>
                <c:pt idx="20">
                  <c:v>7211</c:v>
                </c:pt>
                <c:pt idx="21">
                  <c:v>7148</c:v>
                </c:pt>
                <c:pt idx="22">
                  <c:v>7447.389</c:v>
                </c:pt>
                <c:pt idx="23">
                  <c:v>7429.329</c:v>
                </c:pt>
                <c:pt idx="24">
                  <c:v>7200</c:v>
                </c:pt>
                <c:pt idx="25">
                  <c:v>7200</c:v>
                </c:pt>
                <c:pt idx="26">
                  <c:v>7200</c:v>
                </c:pt>
                <c:pt idx="27">
                  <c:v>7200</c:v>
                </c:pt>
                <c:pt idx="28">
                  <c:v>7200</c:v>
                </c:pt>
                <c:pt idx="29">
                  <c:v>7200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Посуточная_НГДП!$U$111</c:f>
              <c:strCache>
                <c:ptCount val="1"/>
                <c:pt idx="0">
                  <c:v>БП  января</c:v>
                </c:pt>
              </c:strCache>
            </c:strRef>
          </c:tx>
          <c:spPr>
            <a:solidFill>
              <a:srgbClr val="f79646"/>
            </a:solidFill>
            <a:ln cap="rnd" w="38160">
              <a:solidFill>
                <a:srgbClr val="f79646"/>
              </a:solidFill>
              <a:prstDash val="lgDash"/>
              <a:round/>
            </a:ln>
          </c:spPr>
          <c:marker>
            <c:symbol val="square"/>
            <c:size val="5"/>
            <c:spPr>
              <a:solidFill>
                <a:srgbClr val="f7964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79646"/>
                </a:solidFill>
              </c:spPr>
            </c:marker>
          </c:dPt>
          <c:dLbls>
            <c:dLbl>
              <c:idx val="0"/>
              <c:layout>
                <c:manualLayout>
                  <c:x val="0.149538123600436"/>
                  <c:y val="0.0274824126384475"/>
                </c:manualLayout>
              </c:layout>
              <c:numFmt formatCode="0" sourceLinked="1"/>
              <c:spPr>
                <a:solidFill>
                  <a:srgbClr val="FFFF00"/>
                </a:solidFill>
              </c:spPr>
              <c:txPr>
                <a:bodyPr wrap="square"/>
                <a:lstStyle/>
                <a:p>
                  <a:pPr>
                    <a:defRPr b="1" sz="1100" spc="-1" strike="noStrike">
                      <a:solidFill>
                        <a:srgbClr val="f79646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spPr>
              <a:solidFill>
                <a:srgbClr val="FFFF00"/>
              </a:solidFill>
            </c:spPr>
            <c:txPr>
              <a:bodyPr wrap="square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Посуточная_НГДП!$B$112:$B$141</c:f>
              <c:numCache>
                <c:formatCode>dd/mm/yy;@</c:formatCode>
                <c:ptCount val="30"/>
                <c:pt idx="0">
                  <c:v>01.01.24</c:v>
                </c:pt>
                <c:pt idx="1">
                  <c:v>02.01.24</c:v>
                </c:pt>
                <c:pt idx="2">
                  <c:v>03.01.24</c:v>
                </c:pt>
                <c:pt idx="3">
                  <c:v>04.01.24</c:v>
                </c:pt>
                <c:pt idx="4">
                  <c:v>05.01.24</c:v>
                </c:pt>
                <c:pt idx="5">
                  <c:v>06.01.24</c:v>
                </c:pt>
                <c:pt idx="6">
                  <c:v>07.01.24</c:v>
                </c:pt>
                <c:pt idx="7">
                  <c:v>08.01.24</c:v>
                </c:pt>
                <c:pt idx="8">
                  <c:v>09.01.24</c:v>
                </c:pt>
                <c:pt idx="9">
                  <c:v>10.01.24</c:v>
                </c:pt>
                <c:pt idx="10">
                  <c:v>11.01.24</c:v>
                </c:pt>
                <c:pt idx="11">
                  <c:v>12.01.24</c:v>
                </c:pt>
                <c:pt idx="12">
                  <c:v>13.01.24</c:v>
                </c:pt>
                <c:pt idx="13">
                  <c:v>14.01.24</c:v>
                </c:pt>
                <c:pt idx="14">
                  <c:v>15.01.24</c:v>
                </c:pt>
                <c:pt idx="15">
                  <c:v>16.01.24</c:v>
                </c:pt>
                <c:pt idx="16">
                  <c:v>17.01.24</c:v>
                </c:pt>
                <c:pt idx="17">
                  <c:v>18.01.24</c:v>
                </c:pt>
                <c:pt idx="18">
                  <c:v>19.01.24</c:v>
                </c:pt>
                <c:pt idx="19">
                  <c:v>20.01.24</c:v>
                </c:pt>
                <c:pt idx="20">
                  <c:v>21.01.24</c:v>
                </c:pt>
                <c:pt idx="21">
                  <c:v>22.01.24</c:v>
                </c:pt>
                <c:pt idx="22">
                  <c:v>23.01.24</c:v>
                </c:pt>
                <c:pt idx="23">
                  <c:v>24.01.24</c:v>
                </c:pt>
                <c:pt idx="24">
                  <c:v>25.01.24</c:v>
                </c:pt>
                <c:pt idx="25">
                  <c:v>26.01.24</c:v>
                </c:pt>
                <c:pt idx="26">
                  <c:v>27.01.24</c:v>
                </c:pt>
                <c:pt idx="27">
                  <c:v>28.01.24</c:v>
                </c:pt>
                <c:pt idx="28">
                  <c:v>29.01.24</c:v>
                </c:pt>
                <c:pt idx="29">
                  <c:v>30.01.24</c:v>
                </c:pt>
              </c:numCache>
            </c:numRef>
          </c:cat>
          <c:val>
            <c:numRef>
              <c:f>Посуточная_НГДП!$U$112:$U$141</c:f>
              <c:numCache>
                <c:formatCode>General</c:formatCode>
                <c:ptCount val="30"/>
                <c:pt idx="0">
                  <c:v>5548.3870645161</c:v>
                </c:pt>
                <c:pt idx="1">
                  <c:v>5548.3870645161</c:v>
                </c:pt>
                <c:pt idx="2">
                  <c:v>5548.3870645161</c:v>
                </c:pt>
                <c:pt idx="3">
                  <c:v>5548.3870645161</c:v>
                </c:pt>
                <c:pt idx="4">
                  <c:v>5548.3870645161</c:v>
                </c:pt>
                <c:pt idx="5">
                  <c:v>5548.3870645161</c:v>
                </c:pt>
                <c:pt idx="6">
                  <c:v>5548.3870645161</c:v>
                </c:pt>
                <c:pt idx="7">
                  <c:v>5548.3870645161</c:v>
                </c:pt>
                <c:pt idx="8">
                  <c:v>5548.3870645161</c:v>
                </c:pt>
                <c:pt idx="9">
                  <c:v>5548.3870645161</c:v>
                </c:pt>
                <c:pt idx="10">
                  <c:v>5548.3870645161</c:v>
                </c:pt>
                <c:pt idx="11">
                  <c:v>5548.3870645161</c:v>
                </c:pt>
                <c:pt idx="12">
                  <c:v>5548.3870645161</c:v>
                </c:pt>
                <c:pt idx="13">
                  <c:v>5548.3870645161</c:v>
                </c:pt>
                <c:pt idx="14">
                  <c:v>5548.3870645161</c:v>
                </c:pt>
                <c:pt idx="15">
                  <c:v>5548.3870645161</c:v>
                </c:pt>
                <c:pt idx="16">
                  <c:v>5548.3870645161</c:v>
                </c:pt>
                <c:pt idx="17">
                  <c:v>5548.3870645161</c:v>
                </c:pt>
                <c:pt idx="18">
                  <c:v>5548.3870645161</c:v>
                </c:pt>
                <c:pt idx="19">
                  <c:v>5548.3870645161</c:v>
                </c:pt>
                <c:pt idx="20">
                  <c:v>5548.3870645161</c:v>
                </c:pt>
                <c:pt idx="21">
                  <c:v>5548.3870645161</c:v>
                </c:pt>
                <c:pt idx="22">
                  <c:v>5548.3870645161</c:v>
                </c:pt>
                <c:pt idx="23">
                  <c:v>5548.3870645161</c:v>
                </c:pt>
                <c:pt idx="24">
                  <c:v>5548.3870645161</c:v>
                </c:pt>
                <c:pt idx="25">
                  <c:v>5548.3870645161</c:v>
                </c:pt>
                <c:pt idx="26">
                  <c:v>5548.3870645161</c:v>
                </c:pt>
                <c:pt idx="27">
                  <c:v>5548.3870645161</c:v>
                </c:pt>
                <c:pt idx="28">
                  <c:v>5548.3870645161</c:v>
                </c:pt>
                <c:pt idx="29">
                  <c:v>5548.3870645161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42518620"/>
        <c:axId val="18107644"/>
      </c:lineChart>
      <c:lineChart>
        <c:grouping val="standard"/>
        <c:varyColors val="0"/>
        <c:ser>
          <c:idx val="3"/>
          <c:order val="3"/>
          <c:tx>
            <c:strRef>
              <c:f>"ПП График"</c:f>
              <c:strCache>
                <c:ptCount val="1"/>
                <c:pt idx="0">
                  <c:v>ПП График</c:v>
                </c:pt>
              </c:strCache>
            </c:strRef>
          </c:tx>
          <c:spPr>
            <a:solidFill>
              <a:srgbClr val="9bbb59"/>
            </a:solidFill>
            <a:ln cap="rnd" w="28440">
              <a:solidFill>
                <a:srgbClr val="9bbb59"/>
              </a:solidFill>
              <a:round/>
            </a:ln>
          </c:spPr>
          <c:marker>
            <c:symbol val="circle"/>
            <c:size val="5"/>
            <c:spPr>
              <a:solidFill>
                <a:srgbClr val="9bbb59"/>
              </a:solidFill>
            </c:spPr>
          </c:marker>
          <c:dPt>
            <c:idx val="3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9bbb59"/>
                </a:solidFill>
              </c:spPr>
            </c:marker>
          </c:dPt>
          <c:dLbls>
            <c:numFmt formatCode="#\ ##0;\-#\ ##0;;@" sourceLinked="1"/>
            <c:dLbl>
              <c:idx val="3"/>
              <c:layout>
                <c:manualLayout>
                  <c:x val="-0.00596441577649976"/>
                  <c:y val="-0.0281770468476555"/>
                </c:manualLayout>
              </c:layout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layout>
                <c:manualLayout>
                  <c:x val="-0.00717957363650916"/>
                  <c:y val="-0.0281770468476555"/>
                </c:manualLayout>
              </c:layout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layout>
                <c:manualLayout>
                  <c:x val="-0.00947412864015644"/>
                  <c:y val="0.0154694109152937"/>
                </c:manualLayout>
              </c:layout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5"/>
              <c:layout>
                <c:manualLayout>
                  <c:x val="-0.0108851927157984"/>
                  <c:y val="0.0154694109152937"/>
                </c:manualLayout>
              </c:layout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2"/>
              <c:layout>
                <c:manualLayout>
                  <c:x val="-0.00900377394827594"/>
                  <c:y val="0.0339660578276061"/>
                </c:manualLayout>
              </c:layout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3"/>
              <c:layout>
                <c:manualLayout>
                  <c:x val="-0.00994448333203708"/>
                  <c:y val="0.0265673990626811"/>
                </c:manualLayout>
              </c:layout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4"/>
              <c:layout>
                <c:manualLayout>
                  <c:x val="-0.0108851927157984"/>
                  <c:y val="0.0339660578276062"/>
                </c:manualLayout>
              </c:layout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6"/>
              <c:layout>
                <c:manualLayout>
                  <c:x val="-0.0104148380239177"/>
                  <c:y val="0.032732948033452"/>
                </c:manualLayout>
              </c:layout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7"/>
              <c:layout>
                <c:manualLayout>
                  <c:x val="-0.00947412864015644"/>
                  <c:y val="0.025334289268527"/>
                </c:manualLayout>
              </c:layout>
              <c:numFmt formatCode="#\ ##0;\-#\ ##0;;@" sourceLinked="1"/>
              <c:txPr>
                <a:bodyPr wrap="square"/>
                <a:lstStyle/>
                <a:p>
                  <a:pPr>
                    <a:defRPr b="0" sz="1400" spc="-1" strike="noStrike">
                      <a:solidFill>
                        <a:srgbClr val="00b05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400" spc="-1" strike="noStrike">
                    <a:solidFill>
                      <a:srgbClr val="00b050"/>
                    </a:solidFill>
                    <a:latin typeface="Calibri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Посуточная_НГДП!$B$112:$B$141</c:f>
              <c:numCache>
                <c:formatCode>dd/mm/yy;@</c:formatCode>
                <c:ptCount val="30"/>
                <c:pt idx="0">
                  <c:v>01.01.24</c:v>
                </c:pt>
                <c:pt idx="1">
                  <c:v>02.01.24</c:v>
                </c:pt>
                <c:pt idx="2">
                  <c:v>03.01.24</c:v>
                </c:pt>
                <c:pt idx="3">
                  <c:v>04.01.24</c:v>
                </c:pt>
                <c:pt idx="4">
                  <c:v>05.01.24</c:v>
                </c:pt>
                <c:pt idx="5">
                  <c:v>06.01.24</c:v>
                </c:pt>
                <c:pt idx="6">
                  <c:v>07.01.24</c:v>
                </c:pt>
                <c:pt idx="7">
                  <c:v>08.01.24</c:v>
                </c:pt>
                <c:pt idx="8">
                  <c:v>09.01.24</c:v>
                </c:pt>
                <c:pt idx="9">
                  <c:v>10.01.24</c:v>
                </c:pt>
                <c:pt idx="10">
                  <c:v>11.01.24</c:v>
                </c:pt>
                <c:pt idx="11">
                  <c:v>12.01.24</c:v>
                </c:pt>
                <c:pt idx="12">
                  <c:v>13.01.24</c:v>
                </c:pt>
                <c:pt idx="13">
                  <c:v>14.01.24</c:v>
                </c:pt>
                <c:pt idx="14">
                  <c:v>15.01.24</c:v>
                </c:pt>
                <c:pt idx="15">
                  <c:v>16.01.24</c:v>
                </c:pt>
                <c:pt idx="16">
                  <c:v>17.01.24</c:v>
                </c:pt>
                <c:pt idx="17">
                  <c:v>18.01.24</c:v>
                </c:pt>
                <c:pt idx="18">
                  <c:v>19.01.24</c:v>
                </c:pt>
                <c:pt idx="19">
                  <c:v>20.01.24</c:v>
                </c:pt>
                <c:pt idx="20">
                  <c:v>21.01.24</c:v>
                </c:pt>
                <c:pt idx="21">
                  <c:v>22.01.24</c:v>
                </c:pt>
                <c:pt idx="22">
                  <c:v>23.01.24</c:v>
                </c:pt>
                <c:pt idx="23">
                  <c:v>24.01.24</c:v>
                </c:pt>
                <c:pt idx="24">
                  <c:v>25.01.24</c:v>
                </c:pt>
                <c:pt idx="25">
                  <c:v>26.01.24</c:v>
                </c:pt>
                <c:pt idx="26">
                  <c:v>27.01.24</c:v>
                </c:pt>
                <c:pt idx="27">
                  <c:v>28.01.24</c:v>
                </c:pt>
                <c:pt idx="28">
                  <c:v>29.01.24</c:v>
                </c:pt>
                <c:pt idx="29">
                  <c:v>30.01.24</c:v>
                </c:pt>
              </c:numCache>
            </c:numRef>
          </c:cat>
          <c:val>
            <c:numRef>
              <c:f>Посуточная_НГДП!$P$112:$P$141</c:f>
              <c:numCache>
                <c:formatCode>General</c:formatCode>
                <c:ptCount val="30"/>
                <c:pt idx="0">
                  <c:v>20.005</c:v>
                </c:pt>
                <c:pt idx="1">
                  <c:v>20.005</c:v>
                </c:pt>
                <c:pt idx="2">
                  <c:v>58.605</c:v>
                </c:pt>
                <c:pt idx="3">
                  <c:v>58.605</c:v>
                </c:pt>
                <c:pt idx="4">
                  <c:v>58.605</c:v>
                </c:pt>
                <c:pt idx="5">
                  <c:v>58.605</c:v>
                </c:pt>
                <c:pt idx="6">
                  <c:v>58.605</c:v>
                </c:pt>
                <c:pt idx="7">
                  <c:v>58.605</c:v>
                </c:pt>
                <c:pt idx="8">
                  <c:v>97.205</c:v>
                </c:pt>
                <c:pt idx="9">
                  <c:v>97.205</c:v>
                </c:pt>
                <c:pt idx="10">
                  <c:v>97.205</c:v>
                </c:pt>
                <c:pt idx="11">
                  <c:v>97.205</c:v>
                </c:pt>
                <c:pt idx="12">
                  <c:v>97.205</c:v>
                </c:pt>
                <c:pt idx="13">
                  <c:v>97.205</c:v>
                </c:pt>
                <c:pt idx="14">
                  <c:v>97.205</c:v>
                </c:pt>
                <c:pt idx="15">
                  <c:v>97.205</c:v>
                </c:pt>
                <c:pt idx="16">
                  <c:v>97.205</c:v>
                </c:pt>
                <c:pt idx="17">
                  <c:v>97.205</c:v>
                </c:pt>
                <c:pt idx="18">
                  <c:v>97.205</c:v>
                </c:pt>
                <c:pt idx="19">
                  <c:v>97.205</c:v>
                </c:pt>
                <c:pt idx="20">
                  <c:v>97.205</c:v>
                </c:pt>
                <c:pt idx="21">
                  <c:v>97.205</c:v>
                </c:pt>
                <c:pt idx="22">
                  <c:v>97.205</c:v>
                </c:pt>
                <c:pt idx="23">
                  <c:v>97.205</c:v>
                </c:pt>
                <c:pt idx="24">
                  <c:v>97.205</c:v>
                </c:pt>
                <c:pt idx="25">
                  <c:v>97.205</c:v>
                </c:pt>
                <c:pt idx="26">
                  <c:v>97.205</c:v>
                </c:pt>
                <c:pt idx="27">
                  <c:v>97.205</c:v>
                </c:pt>
                <c:pt idx="28">
                  <c:v>97.205</c:v>
                </c:pt>
                <c:pt idx="29">
                  <c:v>97.205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Посуточная_НГДП!$Q$111</c:f>
              <c:strCache>
                <c:ptCount val="1"/>
                <c:pt idx="0">
                  <c:v>ПП Факт</c:v>
                </c:pt>
              </c:strCache>
            </c:strRef>
          </c:tx>
          <c:spPr>
            <a:solidFill>
              <a:srgbClr val="8064a2"/>
            </a:solidFill>
            <a:ln cap="rnd" w="28440">
              <a:solidFill>
                <a:srgbClr val="8064a2"/>
              </a:solidFill>
              <a:round/>
            </a:ln>
          </c:spPr>
          <c:marker>
            <c:symbol val="circle"/>
            <c:size val="5"/>
            <c:spPr>
              <a:solidFill>
                <a:srgbClr val="8064a2"/>
              </a:solidFill>
            </c:spPr>
          </c:marker>
          <c:dPt>
            <c:idx val="9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Lbls>
            <c:numFmt formatCode="#\ ##0;\-#\ ##0;;@" sourceLinked="1"/>
            <c:dLbl>
              <c:idx val="9"/>
              <c:numFmt formatCode="#\ ##0;\-#\ ##0;;@" sourceLinked="1"/>
              <c:txPr>
                <a:bodyPr wrap="square"/>
                <a:lstStyle/>
                <a:p>
                  <a:pPr>
                    <a:defRPr b="0" i="1" sz="1400" spc="-1" strike="noStrike">
                      <a:solidFill>
                        <a:srgbClr val="7030a0"/>
                      </a:solidFill>
                      <a:latin typeface="Calibri"/>
                    </a:defRPr>
                  </a:pPr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#\ ##0;\-#\ ##0;;@" sourceLinked="1"/>
              <c:txPr>
                <a:bodyPr wrap="square"/>
                <a:lstStyle/>
                <a:p>
                  <a:pPr>
                    <a:defRPr b="0" i="1" sz="1400" spc="-1" strike="noStrike">
                      <a:solidFill>
                        <a:srgbClr val="7030a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3"/>
              <c:layout>
                <c:manualLayout>
                  <c:x val="-0.0118259020995596"/>
                  <c:y val="-0.0179355334083427"/>
                </c:manualLayout>
              </c:layout>
              <c:numFmt formatCode="#\ ##0;\-#\ ##0;;@" sourceLinked="1"/>
              <c:txPr>
                <a:bodyPr wrap="square"/>
                <a:lstStyle/>
                <a:p>
                  <a:pPr>
                    <a:defRPr b="0" i="1" sz="1400" spc="-1" strike="noStrike">
                      <a:solidFill>
                        <a:srgbClr val="7030a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layout>
                <c:manualLayout>
                  <c:x val="-0.00893736875437485"/>
                  <c:y val="-0.020401752996651"/>
                </c:manualLayout>
              </c:layout>
              <c:numFmt formatCode="#\ ##0;\-#\ ##0;;@" sourceLinked="1"/>
              <c:txPr>
                <a:bodyPr wrap="square"/>
                <a:lstStyle/>
                <a:p>
                  <a:pPr>
                    <a:defRPr b="0" i="1" sz="1400" spc="-1" strike="noStrike">
                      <a:solidFill>
                        <a:srgbClr val="7030a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5"/>
              <c:layout>
                <c:manualLayout>
                  <c:x val="-0.0104148380239177"/>
                  <c:y val="-0.0191686432024968"/>
                </c:manualLayout>
              </c:layout>
              <c:numFmt formatCode="#\ ##0;\-#\ ##0;;@" sourceLinked="1"/>
              <c:txPr>
                <a:bodyPr wrap="square"/>
                <a:lstStyle/>
                <a:p>
                  <a:pPr>
                    <a:defRPr b="0" i="1" sz="1400" spc="-1" strike="noStrike">
                      <a:solidFill>
                        <a:srgbClr val="7030a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2"/>
              <c:layout>
                <c:manualLayout>
                  <c:x val="-0.00712235518075323"/>
                  <c:y val="-0.027800411761576"/>
                </c:manualLayout>
              </c:layout>
              <c:numFmt formatCode="#\ ##0;\-#\ ##0;;@" sourceLinked="1"/>
              <c:txPr>
                <a:bodyPr wrap="square"/>
                <a:lstStyle/>
                <a:p>
                  <a:pPr>
                    <a:defRPr b="0" i="1" sz="1400" spc="-1" strike="noStrike">
                      <a:solidFill>
                        <a:srgbClr val="7030a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5"/>
              <c:layout>
                <c:manualLayout>
                  <c:x val="-0.00994448333203708"/>
                  <c:y val="-0.0339659607323468"/>
                </c:manualLayout>
              </c:layout>
              <c:numFmt formatCode="#\ ##0;\-#\ ##0;;@" sourceLinked="1"/>
              <c:txPr>
                <a:bodyPr wrap="square"/>
                <a:lstStyle/>
                <a:p>
                  <a:pPr>
                    <a:defRPr b="0" i="1" sz="1400" spc="-1" strike="noStrike">
                      <a:solidFill>
                        <a:srgbClr val="7030a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7"/>
              <c:layout>
                <c:manualLayout>
                  <c:x val="-0.0108851927157984"/>
                  <c:y val="-0.027800411761576"/>
                </c:manualLayout>
              </c:layout>
              <c:numFmt formatCode="#\ ##0;\-#\ ##0;;@" sourceLinked="1"/>
              <c:txPr>
                <a:bodyPr wrap="square"/>
                <a:lstStyle/>
                <a:p>
                  <a:pPr>
                    <a:defRPr b="0" i="1" sz="1400" spc="-1" strike="noStrike">
                      <a:solidFill>
                        <a:srgbClr val="7030a0"/>
                      </a:solidFill>
                      <a:latin typeface="Calibri"/>
                    </a:defRPr>
                  </a:pPr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i="1" sz="1400" spc="-1" strike="noStrike">
                    <a:solidFill>
                      <a:srgbClr val="7030a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Посуточная_НГДП!$B$112:$B$141</c:f>
              <c:numCache>
                <c:formatCode>dd/mm/yy;@</c:formatCode>
                <c:ptCount val="30"/>
                <c:pt idx="0">
                  <c:v>01.01.24</c:v>
                </c:pt>
                <c:pt idx="1">
                  <c:v>02.01.24</c:v>
                </c:pt>
                <c:pt idx="2">
                  <c:v>03.01.24</c:v>
                </c:pt>
                <c:pt idx="3">
                  <c:v>04.01.24</c:v>
                </c:pt>
                <c:pt idx="4">
                  <c:v>05.01.24</c:v>
                </c:pt>
                <c:pt idx="5">
                  <c:v>06.01.24</c:v>
                </c:pt>
                <c:pt idx="6">
                  <c:v>07.01.24</c:v>
                </c:pt>
                <c:pt idx="7">
                  <c:v>08.01.24</c:v>
                </c:pt>
                <c:pt idx="8">
                  <c:v>09.01.24</c:v>
                </c:pt>
                <c:pt idx="9">
                  <c:v>10.01.24</c:v>
                </c:pt>
                <c:pt idx="10">
                  <c:v>11.01.24</c:v>
                </c:pt>
                <c:pt idx="11">
                  <c:v>12.01.24</c:v>
                </c:pt>
                <c:pt idx="12">
                  <c:v>13.01.24</c:v>
                </c:pt>
                <c:pt idx="13">
                  <c:v>14.01.24</c:v>
                </c:pt>
                <c:pt idx="14">
                  <c:v>15.01.24</c:v>
                </c:pt>
                <c:pt idx="15">
                  <c:v>16.01.24</c:v>
                </c:pt>
                <c:pt idx="16">
                  <c:v>17.01.24</c:v>
                </c:pt>
                <c:pt idx="17">
                  <c:v>18.01.24</c:v>
                </c:pt>
                <c:pt idx="18">
                  <c:v>19.01.24</c:v>
                </c:pt>
                <c:pt idx="19">
                  <c:v>20.01.24</c:v>
                </c:pt>
                <c:pt idx="20">
                  <c:v>21.01.24</c:v>
                </c:pt>
                <c:pt idx="21">
                  <c:v>22.01.24</c:v>
                </c:pt>
                <c:pt idx="22">
                  <c:v>23.01.24</c:v>
                </c:pt>
                <c:pt idx="23">
                  <c:v>24.01.24</c:v>
                </c:pt>
                <c:pt idx="24">
                  <c:v>25.01.24</c:v>
                </c:pt>
                <c:pt idx="25">
                  <c:v>26.01.24</c:v>
                </c:pt>
                <c:pt idx="26">
                  <c:v>27.01.24</c:v>
                </c:pt>
                <c:pt idx="27">
                  <c:v>28.01.24</c:v>
                </c:pt>
                <c:pt idx="28">
                  <c:v>29.01.24</c:v>
                </c:pt>
                <c:pt idx="29">
                  <c:v>30.01.24</c:v>
                </c:pt>
              </c:numCache>
            </c:numRef>
          </c:cat>
          <c:val>
            <c:numRef>
              <c:f>Посуточная_НГДП!$Q$112:$Q$141</c:f>
              <c:numCache>
                <c:formatCode>General</c:formatCode>
                <c:ptCount val="30"/>
                <c:pt idx="0">
                  <c:v>60.554</c:v>
                </c:pt>
                <c:pt idx="1">
                  <c:v>40.577</c:v>
                </c:pt>
                <c:pt idx="2">
                  <c:v>40.577</c:v>
                </c:pt>
                <c:pt idx="3">
                  <c:v>40.577</c:v>
                </c:pt>
                <c:pt idx="4">
                  <c:v>40.577</c:v>
                </c:pt>
                <c:pt idx="5">
                  <c:v>40.577</c:v>
                </c:pt>
                <c:pt idx="6">
                  <c:v>41</c:v>
                </c:pt>
                <c:pt idx="7">
                  <c:v>41</c:v>
                </c:pt>
                <c:pt idx="8">
                  <c:v>40.577</c:v>
                </c:pt>
                <c:pt idx="9">
                  <c:v>40.577</c:v>
                </c:pt>
                <c:pt idx="10">
                  <c:v>40.577</c:v>
                </c:pt>
                <c:pt idx="11">
                  <c:v>31.893</c:v>
                </c:pt>
                <c:pt idx="12">
                  <c:v>31.893</c:v>
                </c:pt>
                <c:pt idx="13">
                  <c:v>31.893</c:v>
                </c:pt>
                <c:pt idx="14">
                  <c:v>31.893</c:v>
                </c:pt>
                <c:pt idx="15">
                  <c:v>31.893</c:v>
                </c:pt>
                <c:pt idx="16">
                  <c:v>31.893</c:v>
                </c:pt>
                <c:pt idx="17">
                  <c:v>31.893</c:v>
                </c:pt>
                <c:pt idx="18">
                  <c:v>31.893</c:v>
                </c:pt>
                <c:pt idx="19">
                  <c:v>31.893</c:v>
                </c:pt>
                <c:pt idx="20">
                  <c:v>32</c:v>
                </c:pt>
                <c:pt idx="21">
                  <c:v>32</c:v>
                </c:pt>
                <c:pt idx="22">
                  <c:v>32</c:v>
                </c:pt>
                <c:pt idx="23">
                  <c:v>31.893</c:v>
                </c:pt>
                <c:pt idx="24">
                  <c:v>31.893</c:v>
                </c:pt>
                <c:pt idx="25">
                  <c:v>31.893</c:v>
                </c:pt>
                <c:pt idx="26">
                  <c:v>31.893</c:v>
                </c:pt>
                <c:pt idx="27">
                  <c:v>31.893</c:v>
                </c:pt>
                <c:pt idx="28">
                  <c:v>31.893</c:v>
                </c:pt>
                <c:pt idx="29">
                  <c:v>31.893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6456308"/>
        <c:axId val="45979336"/>
      </c:lineChart>
      <c:dateAx>
        <c:axId val="42518620"/>
        <c:scaling>
          <c:orientation val="minMax"/>
        </c:scaling>
        <c:delete val="0"/>
        <c:axPos val="b"/>
        <c:numFmt formatCode="dd/mm/yy;@" sourceLinked="0"/>
        <c:majorTickMark val="out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3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8107644"/>
        <c:crosses val="autoZero"/>
        <c:auto val="1"/>
        <c:lblOffset val="100"/>
        <c:baseTimeUnit val="days"/>
        <c:noMultiLvlLbl val="0"/>
      </c:dateAx>
      <c:valAx>
        <c:axId val="18107644"/>
        <c:scaling>
          <c:orientation val="minMax"/>
          <c:min val="50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" sourceLinked="0"/>
        <c:majorTickMark val="out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3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2518620"/>
        <c:crosses val="autoZero"/>
        <c:crossBetween val="between"/>
      </c:valAx>
      <c:dateAx>
        <c:axId val="645630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5979336"/>
        <c:auto val="1"/>
        <c:lblOffset val="100"/>
        <c:baseTimeUnit val="days"/>
        <c:noMultiLvlLbl val="0"/>
      </c:dateAx>
      <c:valAx>
        <c:axId val="45979336"/>
        <c:scaling>
          <c:orientation val="minMax"/>
          <c:max val="500"/>
        </c:scaling>
        <c:delete val="0"/>
        <c:axPos val="r"/>
        <c:numFmt formatCode="#\ ##0;\-#\ ##0;;@" sourceLinked="0"/>
        <c:majorTickMark val="out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3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456308"/>
        <c:crosses val="max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13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ru-RU" sz="1600" spc="-1" strike="noStrike">
                <a:solidFill>
                  <a:srgbClr val="595959"/>
                </a:solidFill>
                <a:latin typeface="Calibri"/>
              </a:defRPr>
            </a:pPr>
            <a:r>
              <a:rPr b="1" lang="ru-RU" sz="1600" spc="-1" strike="noStrike">
                <a:solidFill>
                  <a:srgbClr val="595959"/>
                </a:solidFill>
                <a:latin typeface="Calibri"/>
              </a:rPr>
              <a:t>Добыча нефти 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451106094808126"/>
          <c:y val="0.0789715335169881"/>
          <c:w val="0.924442437923251"/>
          <c:h val="0.827509545212895"/>
        </c:manualLayout>
      </c:layout>
      <c:lineChart>
        <c:grouping val="standard"/>
        <c:varyColors val="0"/>
        <c:ser>
          <c:idx val="0"/>
          <c:order val="0"/>
          <c:tx>
            <c:strRef>
              <c:f>'02.24 по датам'!$D$145</c:f>
              <c:strCache>
                <c:ptCount val="1"/>
                <c:pt idx="0">
                  <c:v>Добыча</c:v>
                </c:pt>
              </c:strCache>
            </c:strRef>
          </c:tx>
          <c:spPr>
            <a:solidFill>
              <a:srgbClr val="c0504d"/>
            </a:solidFill>
            <a:ln cap="rnd" w="28440">
              <a:solidFill>
                <a:srgbClr val="c0504d"/>
              </a:solidFill>
              <a:round/>
            </a:ln>
          </c:spPr>
          <c:marker>
            <c:symbol val="triangle"/>
            <c:size val="7"/>
            <c:spPr>
              <a:solidFill>
                <a:srgbClr val="c0504d"/>
              </a:solidFill>
            </c:spPr>
          </c:marker>
          <c:dPt>
            <c:idx val="0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4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9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14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21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25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30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1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5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100" spc="-1" strike="noStrike">
                    <a:solidFill>
                      <a:srgbClr val="953735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'02.24 по датам'!$D$146:$D$176</c:f>
              <c:numCache>
                <c:formatCode>General</c:formatCode>
                <c:ptCount val="31"/>
                <c:pt idx="29">
                  <c:v>30545.532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'02.24 по датам'!$AA$145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8064a2"/>
            </a:solidFill>
            <a:ln cap="rnd" w="28440">
              <a:solidFill>
                <a:srgbClr val="8064a2"/>
              </a:solidFill>
              <a:round/>
            </a:ln>
          </c:spPr>
          <c:marker>
            <c:symbol val="circle"/>
            <c:size val="5"/>
            <c:spPr>
              <a:solidFill>
                <a:srgbClr val="8064a2"/>
              </a:solidFill>
            </c:spPr>
          </c:marker>
          <c:dPt>
            <c:idx val="1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Lbls>
            <c:dLbl>
              <c:idx val="1"/>
              <c:numFmt formatCode="General" sourceLinked="1"/>
              <c:txPr>
                <a:bodyPr wrap="square"/>
                <a:lstStyle/>
                <a:p>
                  <a:pPr>
                    <a:defRPr b="0" sz="1200" spc="-1" strike="noStrike">
                      <a:solidFill>
                        <a:srgbClr val="604a7b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200" spc="-1" strike="noStrike">
                    <a:solidFill>
                      <a:srgbClr val="604a7b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'02.24 по датам'!$AA$146:$AA$176</c:f>
              <c:numCache>
                <c:formatCode>General</c:formatCode>
                <c:ptCount val="31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33329474"/>
        <c:axId val="15101239"/>
      </c:lineChart>
      <c:lineChart>
        <c:grouping val="standard"/>
        <c:varyColors val="0"/>
        <c:ser>
          <c:idx val="2"/>
          <c:order val="2"/>
          <c:tx>
            <c:strRef>
              <c:f>'02.24 по датам'!$F$145</c:f>
              <c:strCache>
                <c:ptCount val="1"/>
                <c:pt idx="0">
                  <c:v>ПП</c:v>
                </c:pt>
              </c:strCache>
            </c:strRef>
          </c:tx>
          <c:spPr>
            <a:solidFill>
              <a:srgbClr val="4f81bd"/>
            </a:solidFill>
            <a:ln cap="rnd" w="28440">
              <a:solidFill>
                <a:srgbClr val="4f81bd"/>
              </a:solidFill>
              <a:round/>
            </a:ln>
          </c:spPr>
          <c:marker>
            <c:symbol val="diamond"/>
            <c:size val="7"/>
            <c:spPr>
              <a:solidFill>
                <a:srgbClr val="4f81bd"/>
              </a:solidFill>
            </c:spPr>
          </c:marker>
          <c:dPt>
            <c:idx val="0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4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9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14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21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25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30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1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5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100" spc="-1" strike="noStrike">
                    <a:solidFill>
                      <a:srgbClr val="254061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'02.24 по датам'!$F$146:$F$176</c:f>
              <c:numCache>
                <c:formatCode>General</c:formatCode>
                <c:ptCount val="31"/>
                <c:pt idx="0">
                  <c:v>652.705</c:v>
                </c:pt>
                <c:pt idx="1">
                  <c:v>662.705</c:v>
                </c:pt>
                <c:pt idx="2">
                  <c:v>674.705</c:v>
                </c:pt>
                <c:pt idx="3">
                  <c:v>684.705</c:v>
                </c:pt>
                <c:pt idx="4">
                  <c:v>684.705</c:v>
                </c:pt>
                <c:pt idx="5">
                  <c:v>698.705</c:v>
                </c:pt>
                <c:pt idx="6">
                  <c:v>708.705</c:v>
                </c:pt>
                <c:pt idx="7">
                  <c:v>708.705</c:v>
                </c:pt>
                <c:pt idx="8">
                  <c:v>723.705</c:v>
                </c:pt>
                <c:pt idx="9">
                  <c:v>755.705</c:v>
                </c:pt>
                <c:pt idx="10">
                  <c:v>765.705</c:v>
                </c:pt>
                <c:pt idx="11">
                  <c:v>788.705</c:v>
                </c:pt>
                <c:pt idx="12">
                  <c:v>788.705</c:v>
                </c:pt>
                <c:pt idx="13">
                  <c:v>788.705</c:v>
                </c:pt>
                <c:pt idx="14">
                  <c:v>788.705</c:v>
                </c:pt>
                <c:pt idx="15">
                  <c:v>800.705</c:v>
                </c:pt>
                <c:pt idx="16">
                  <c:v>800.705</c:v>
                </c:pt>
                <c:pt idx="17">
                  <c:v>810.705</c:v>
                </c:pt>
                <c:pt idx="18">
                  <c:v>826.705</c:v>
                </c:pt>
                <c:pt idx="19">
                  <c:v>826.705</c:v>
                </c:pt>
                <c:pt idx="20">
                  <c:v>838.705</c:v>
                </c:pt>
                <c:pt idx="21">
                  <c:v>838.705</c:v>
                </c:pt>
                <c:pt idx="22">
                  <c:v>838.705</c:v>
                </c:pt>
                <c:pt idx="23">
                  <c:v>838.705</c:v>
                </c:pt>
                <c:pt idx="24">
                  <c:v>844.705</c:v>
                </c:pt>
                <c:pt idx="25">
                  <c:v>844.705</c:v>
                </c:pt>
                <c:pt idx="26">
                  <c:v>844.705</c:v>
                </c:pt>
                <c:pt idx="27">
                  <c:v>844.705</c:v>
                </c:pt>
                <c:pt idx="28">
                  <c:v>852.705</c:v>
                </c:pt>
                <c:pt idx="29">
                  <c:v>852.705</c:v>
                </c:pt>
                <c:pt idx="30">
                  <c:v>852.705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11452566"/>
        <c:axId val="23320436"/>
      </c:lineChart>
      <c:catAx>
        <c:axId val="3332947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101239"/>
        <c:crosses val="autoZero"/>
        <c:auto val="1"/>
        <c:lblAlgn val="ctr"/>
        <c:lblOffset val="100"/>
        <c:noMultiLvlLbl val="0"/>
      </c:catAx>
      <c:valAx>
        <c:axId val="15101239"/>
        <c:scaling>
          <c:orientation val="minMax"/>
          <c:min val="280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\ ##0;\-#\ ##0;;@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3329474"/>
        <c:crosses val="autoZero"/>
        <c:crossBetween val="between"/>
      </c:valAx>
      <c:catAx>
        <c:axId val="1145256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3320436"/>
        <c:auto val="1"/>
        <c:lblAlgn val="ctr"/>
        <c:lblOffset val="100"/>
        <c:noMultiLvlLbl val="0"/>
      </c:catAx>
      <c:valAx>
        <c:axId val="23320436"/>
        <c:scaling>
          <c:orientation val="minMax"/>
          <c:max val="1300"/>
          <c:min val="700"/>
        </c:scaling>
        <c:delete val="0"/>
        <c:axPos val="r"/>
        <c:numFmt formatCode="#\ ##0;\-#\ ##0;;@" sourceLinked="0"/>
        <c:majorTickMark val="out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1452566"/>
        <c:crosses val="max"/>
        <c:crossBetween val="between"/>
      </c:valAx>
      <c:spPr>
        <a:solidFill>
          <a:srgbClr val="ffffef"/>
        </a:solidFill>
        <a:ln w="0">
          <a:solidFill>
            <a:srgbClr val="000000"/>
          </a:solidFill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d1faff"/>
    </a:solidFill>
    <a:ln w="9360">
      <a:solidFill>
        <a:srgbClr val="000000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ru-RU" sz="1600" spc="-1" strike="noStrike">
                <a:solidFill>
                  <a:srgbClr val="595959"/>
                </a:solidFill>
                <a:latin typeface="Calibri"/>
              </a:defRPr>
            </a:pPr>
            <a:r>
              <a:rPr b="1" lang="ru-RU" sz="1600" spc="-1" strike="noStrike">
                <a:solidFill>
                  <a:srgbClr val="595959"/>
                </a:solidFill>
                <a:latin typeface="Calibri"/>
              </a:rPr>
              <a:t>Добыча нефти 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451248330422275"/>
          <c:y val="0.0789715335169881"/>
          <c:w val="0.924442617897873"/>
          <c:h val="0.827509545212895"/>
        </c:manualLayout>
      </c:layout>
      <c:lineChart>
        <c:grouping val="standard"/>
        <c:varyColors val="0"/>
        <c:ser>
          <c:idx val="0"/>
          <c:order val="0"/>
          <c:tx>
            <c:strRef>
              <c:f>'02.24 ННГ без НГДП по датам'!$D$145</c:f>
              <c:strCache>
                <c:ptCount val="1"/>
                <c:pt idx="0">
                  <c:v>Добыча</c:v>
                </c:pt>
              </c:strCache>
            </c:strRef>
          </c:tx>
          <c:spPr>
            <a:solidFill>
              <a:srgbClr val="c0504d"/>
            </a:solidFill>
            <a:ln cap="rnd" w="28440">
              <a:solidFill>
                <a:srgbClr val="c0504d"/>
              </a:solidFill>
              <a:round/>
            </a:ln>
          </c:spPr>
          <c:marker>
            <c:symbol val="triangle"/>
            <c:size val="7"/>
            <c:spPr>
              <a:solidFill>
                <a:srgbClr val="c0504d"/>
              </a:solidFill>
            </c:spPr>
          </c:marker>
          <c:dPt>
            <c:idx val="0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4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9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14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21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25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30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1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5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100" spc="-1" strike="noStrike">
                    <a:solidFill>
                      <a:srgbClr val="953735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'02.24 ННГ без НГДП по датам'!$D$146:$D$176</c:f>
              <c:numCache>
                <c:formatCode>General</c:formatCode>
                <c:ptCount val="31"/>
                <c:pt idx="0">
                  <c:v>23225.946</c:v>
                </c:pt>
                <c:pt idx="1">
                  <c:v>23177.916</c:v>
                </c:pt>
                <c:pt idx="2">
                  <c:v>23166.886</c:v>
                </c:pt>
                <c:pt idx="3">
                  <c:v>23118.856</c:v>
                </c:pt>
                <c:pt idx="4">
                  <c:v>23142.926</c:v>
                </c:pt>
                <c:pt idx="5">
                  <c:v>23275.896</c:v>
                </c:pt>
                <c:pt idx="6">
                  <c:v>23237.866</c:v>
                </c:pt>
                <c:pt idx="7">
                  <c:v>23209.836</c:v>
                </c:pt>
                <c:pt idx="8">
                  <c:v>23215.806</c:v>
                </c:pt>
                <c:pt idx="9">
                  <c:v>23225.776</c:v>
                </c:pt>
                <c:pt idx="10">
                  <c:v>23198.746</c:v>
                </c:pt>
                <c:pt idx="11">
                  <c:v>23197.716</c:v>
                </c:pt>
                <c:pt idx="12">
                  <c:v>23229.686</c:v>
                </c:pt>
                <c:pt idx="13">
                  <c:v>23249.556</c:v>
                </c:pt>
                <c:pt idx="14">
                  <c:v>23279.526</c:v>
                </c:pt>
                <c:pt idx="15">
                  <c:v>23249.496</c:v>
                </c:pt>
                <c:pt idx="16">
                  <c:v>23231.466</c:v>
                </c:pt>
                <c:pt idx="17">
                  <c:v>23253.436</c:v>
                </c:pt>
                <c:pt idx="18">
                  <c:v>23349.406</c:v>
                </c:pt>
                <c:pt idx="19">
                  <c:v>23311.376</c:v>
                </c:pt>
                <c:pt idx="20">
                  <c:v>23351.346</c:v>
                </c:pt>
                <c:pt idx="21">
                  <c:v>23350.316</c:v>
                </c:pt>
                <c:pt idx="22">
                  <c:v>23352.286</c:v>
                </c:pt>
                <c:pt idx="23">
                  <c:v>23300.456</c:v>
                </c:pt>
                <c:pt idx="24">
                  <c:v>23316.426</c:v>
                </c:pt>
                <c:pt idx="25">
                  <c:v>23327.396</c:v>
                </c:pt>
                <c:pt idx="26">
                  <c:v>23444.366</c:v>
                </c:pt>
                <c:pt idx="27">
                  <c:v>23455.336</c:v>
                </c:pt>
                <c:pt idx="28">
                  <c:v>23409.306</c:v>
                </c:pt>
                <c:pt idx="29">
                  <c:v>23371.276</c:v>
                </c:pt>
                <c:pt idx="30">
                  <c:v>23333.246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'02.24 ННГ без НГДП по датам'!$AA$145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8064a2"/>
            </a:solidFill>
            <a:ln cap="rnd" w="28440">
              <a:solidFill>
                <a:srgbClr val="8064a2"/>
              </a:solidFill>
              <a:round/>
            </a:ln>
          </c:spPr>
          <c:marker>
            <c:symbol val="circle"/>
            <c:size val="5"/>
            <c:spPr>
              <a:solidFill>
                <a:srgbClr val="8064a2"/>
              </a:solidFill>
            </c:spPr>
          </c:marker>
          <c:dPt>
            <c:idx val="1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Lbls>
            <c:dLbl>
              <c:idx val="1"/>
              <c:numFmt formatCode="General" sourceLinked="1"/>
              <c:txPr>
                <a:bodyPr wrap="square"/>
                <a:lstStyle/>
                <a:p>
                  <a:pPr>
                    <a:defRPr b="0" sz="1200" spc="-1" strike="noStrike">
                      <a:solidFill>
                        <a:srgbClr val="604a7b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200" spc="-1" strike="noStrike">
                    <a:solidFill>
                      <a:srgbClr val="604a7b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'02.24 ННГ без НГДП по датам'!$AA$146:$AA$176</c:f>
              <c:numCache>
                <c:formatCode>General</c:formatCode>
                <c:ptCount val="31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2595913"/>
        <c:axId val="10434741"/>
      </c:lineChart>
      <c:lineChart>
        <c:grouping val="standard"/>
        <c:varyColors val="0"/>
        <c:ser>
          <c:idx val="2"/>
          <c:order val="2"/>
          <c:tx>
            <c:strRef>
              <c:f>'02.24 ННГ без НГДП по датам'!$F$145</c:f>
              <c:strCache>
                <c:ptCount val="1"/>
                <c:pt idx="0">
                  <c:v>ПП</c:v>
                </c:pt>
              </c:strCache>
            </c:strRef>
          </c:tx>
          <c:spPr>
            <a:solidFill>
              <a:srgbClr val="4f81bd"/>
            </a:solidFill>
            <a:ln cap="rnd" w="28440">
              <a:solidFill>
                <a:srgbClr val="4f81bd"/>
              </a:solidFill>
              <a:round/>
            </a:ln>
          </c:spPr>
          <c:marker>
            <c:symbol val="diamond"/>
            <c:size val="7"/>
            <c:spPr>
              <a:solidFill>
                <a:srgbClr val="4f81bd"/>
              </a:solidFill>
            </c:spPr>
          </c:marker>
          <c:dPt>
            <c:idx val="0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4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9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14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21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25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30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1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5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100" spc="-1" strike="noStrike">
                    <a:solidFill>
                      <a:srgbClr val="254061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'02.24 ННГ без НГДП по датам'!$F$146:$F$176</c:f>
              <c:numCache>
                <c:formatCode>General</c:formatCode>
                <c:ptCount val="31"/>
                <c:pt idx="0">
                  <c:v>620.812</c:v>
                </c:pt>
                <c:pt idx="1">
                  <c:v>630.812</c:v>
                </c:pt>
                <c:pt idx="2">
                  <c:v>642.812</c:v>
                </c:pt>
                <c:pt idx="3">
                  <c:v>652.812</c:v>
                </c:pt>
                <c:pt idx="4">
                  <c:v>652.812</c:v>
                </c:pt>
                <c:pt idx="5">
                  <c:v>666.812</c:v>
                </c:pt>
                <c:pt idx="6">
                  <c:v>676.812</c:v>
                </c:pt>
                <c:pt idx="7">
                  <c:v>676.812</c:v>
                </c:pt>
                <c:pt idx="8">
                  <c:v>691.812</c:v>
                </c:pt>
                <c:pt idx="9">
                  <c:v>673.812</c:v>
                </c:pt>
                <c:pt idx="10">
                  <c:v>683.812</c:v>
                </c:pt>
                <c:pt idx="11">
                  <c:v>706.812</c:v>
                </c:pt>
                <c:pt idx="12">
                  <c:v>706.812</c:v>
                </c:pt>
                <c:pt idx="13">
                  <c:v>706.812</c:v>
                </c:pt>
                <c:pt idx="14">
                  <c:v>706.812</c:v>
                </c:pt>
                <c:pt idx="15">
                  <c:v>718.812</c:v>
                </c:pt>
                <c:pt idx="16">
                  <c:v>718.812</c:v>
                </c:pt>
                <c:pt idx="17">
                  <c:v>728.812</c:v>
                </c:pt>
                <c:pt idx="18">
                  <c:v>744.812</c:v>
                </c:pt>
                <c:pt idx="19">
                  <c:v>744.812</c:v>
                </c:pt>
                <c:pt idx="20">
                  <c:v>756.812</c:v>
                </c:pt>
                <c:pt idx="21">
                  <c:v>756.812</c:v>
                </c:pt>
                <c:pt idx="22">
                  <c:v>756.812</c:v>
                </c:pt>
                <c:pt idx="23">
                  <c:v>756.812</c:v>
                </c:pt>
                <c:pt idx="24">
                  <c:v>762.812</c:v>
                </c:pt>
                <c:pt idx="25">
                  <c:v>762.812</c:v>
                </c:pt>
                <c:pt idx="26">
                  <c:v>762.812</c:v>
                </c:pt>
                <c:pt idx="27">
                  <c:v>812.812</c:v>
                </c:pt>
                <c:pt idx="28">
                  <c:v>820.812</c:v>
                </c:pt>
                <c:pt idx="29">
                  <c:v>820.812</c:v>
                </c:pt>
                <c:pt idx="30">
                  <c:v>820.812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60586104"/>
        <c:axId val="65125104"/>
      </c:lineChart>
      <c:catAx>
        <c:axId val="259591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0434741"/>
        <c:crosses val="autoZero"/>
        <c:auto val="1"/>
        <c:lblAlgn val="ctr"/>
        <c:lblOffset val="100"/>
        <c:noMultiLvlLbl val="0"/>
      </c:catAx>
      <c:valAx>
        <c:axId val="1043474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\ ##0;\-#\ ##0;;@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595913"/>
        <c:crosses val="autoZero"/>
        <c:crossBetween val="between"/>
      </c:valAx>
      <c:catAx>
        <c:axId val="6058610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5125104"/>
        <c:auto val="1"/>
        <c:lblAlgn val="ctr"/>
        <c:lblOffset val="100"/>
        <c:noMultiLvlLbl val="0"/>
      </c:catAx>
      <c:valAx>
        <c:axId val="65125104"/>
        <c:scaling>
          <c:orientation val="minMax"/>
          <c:max val="1300"/>
          <c:min val="600"/>
        </c:scaling>
        <c:delete val="0"/>
        <c:axPos val="r"/>
        <c:numFmt formatCode="#\ ##0;\-#\ ##0;;@" sourceLinked="0"/>
        <c:majorTickMark val="out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0586104"/>
        <c:crosses val="max"/>
        <c:crossBetween val="between"/>
      </c:valAx>
      <c:spPr>
        <a:solidFill>
          <a:srgbClr val="ffffef"/>
        </a:solidFill>
        <a:ln w="0">
          <a:solidFill>
            <a:srgbClr val="000000"/>
          </a:solidFill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d1faff"/>
    </a:solidFill>
    <a:ln w="9360">
      <a:solidFill>
        <a:srgbClr val="000000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ru-RU" sz="1600" spc="-1" strike="noStrike">
                <a:solidFill>
                  <a:srgbClr val="595959"/>
                </a:solidFill>
                <a:latin typeface="Calibri"/>
              </a:defRPr>
            </a:pPr>
            <a:r>
              <a:rPr b="1" lang="ru-RU" sz="1600" spc="-1" strike="noStrike">
                <a:solidFill>
                  <a:srgbClr val="595959"/>
                </a:solidFill>
                <a:latin typeface="Calibri"/>
              </a:rPr>
              <a:t>Добыча нефти НГДП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451265554140697"/>
          <c:y val="0.0789715335169881"/>
          <c:w val="0.92444652949981"/>
          <c:h val="0.827509545212895"/>
        </c:manualLayout>
      </c:layout>
      <c:lineChart>
        <c:grouping val="standard"/>
        <c:varyColors val="0"/>
        <c:ser>
          <c:idx val="0"/>
          <c:order val="0"/>
          <c:tx>
            <c:strRef>
              <c:f>'02.24 НГДП по датам'!$D$145</c:f>
              <c:strCache>
                <c:ptCount val="1"/>
                <c:pt idx="0">
                  <c:v>Добыча</c:v>
                </c:pt>
              </c:strCache>
            </c:strRef>
          </c:tx>
          <c:spPr>
            <a:solidFill>
              <a:srgbClr val="c0504d"/>
            </a:solidFill>
            <a:ln cap="rnd" w="28440">
              <a:solidFill>
                <a:srgbClr val="c0504d"/>
              </a:solidFill>
              <a:round/>
            </a:ln>
          </c:spPr>
          <c:marker>
            <c:symbol val="triangle"/>
            <c:size val="7"/>
            <c:spPr>
              <a:solidFill>
                <a:srgbClr val="c0504d"/>
              </a:solidFill>
            </c:spPr>
          </c:marker>
          <c:dPt>
            <c:idx val="0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4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6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9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13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16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21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25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30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3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6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1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5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100" spc="-1" strike="noStrike">
                    <a:solidFill>
                      <a:srgbClr val="953735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'02.24 НГДП по датам'!$D$146:$D$176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1"/>
          <c:order val="1"/>
          <c:tx>
            <c:strRef>
              <c:f>'02.24 НГДП по датам'!$F$145</c:f>
              <c:strCache>
                <c:ptCount val="1"/>
                <c:pt idx="0">
                  <c:v>Добыча с ограничением</c:v>
                </c:pt>
              </c:strCache>
            </c:strRef>
          </c:tx>
          <c:spPr>
            <a:solidFill>
              <a:srgbClr val="8064a2"/>
            </a:solidFill>
            <a:ln cap="rnd" w="28440">
              <a:solidFill>
                <a:srgbClr val="8064a2"/>
              </a:solidFill>
              <a:round/>
            </a:ln>
          </c:spPr>
          <c:marker>
            <c:symbol val="diamond"/>
            <c:size val="7"/>
            <c:spPr>
              <a:solidFill>
                <a:srgbClr val="8064a2"/>
              </a:solidFill>
            </c:spPr>
          </c:marker>
          <c:dPt>
            <c:idx val="1"/>
            <c:marker>
              <c:symbol val="diamond"/>
              <c:size val="7"/>
              <c:spPr>
                <a:solidFill>
                  <a:srgbClr val="8064a2"/>
                </a:solidFill>
              </c:spPr>
            </c:marker>
          </c:dPt>
          <c:dLbls>
            <c:dLbl>
              <c:idx val="1"/>
              <c:numFmt formatCode="#\ ##0;\-#\ ##0;;@" sourceLinked="1"/>
              <c:txPr>
                <a:bodyPr wrap="square"/>
                <a:lstStyle/>
                <a:p>
                  <a:pPr>
                    <a:defRPr b="0" sz="1200" spc="-1" strike="noStrike">
                      <a:solidFill>
                        <a:srgbClr val="604a7b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200" spc="-1" strike="noStrike">
                    <a:solidFill>
                      <a:srgbClr val="604a7b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'02.24 НГДП по датам'!$F$146:$F$176</c:f>
              <c:numCache>
                <c:formatCode>General</c:formatCode>
                <c:ptCount val="31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78290982"/>
        <c:axId val="9797922"/>
      </c:lineChart>
      <c:catAx>
        <c:axId val="7829098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797922"/>
        <c:crosses val="autoZero"/>
        <c:auto val="1"/>
        <c:lblAlgn val="ctr"/>
        <c:lblOffset val="100"/>
        <c:noMultiLvlLbl val="0"/>
      </c:catAx>
      <c:valAx>
        <c:axId val="979792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\ ##0;\-#\ ##0;;@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8290982"/>
        <c:crosses val="autoZero"/>
        <c:crossBetween val="between"/>
      </c:valAx>
      <c:spPr>
        <a:solidFill>
          <a:srgbClr val="ffffef"/>
        </a:solidFill>
        <a:ln w="0">
          <a:solidFill>
            <a:srgbClr val="000000"/>
          </a:solidFill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d1faff"/>
    </a:solidFill>
    <a:ln w="9360">
      <a:solidFill>
        <a:srgbClr val="000000"/>
      </a:solidFill>
      <a:round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ru-RU" sz="1600" spc="-1" strike="noStrike">
                <a:solidFill>
                  <a:srgbClr val="595959"/>
                </a:solidFill>
                <a:latin typeface="Calibri"/>
              </a:defRPr>
            </a:pPr>
            <a:r>
              <a:rPr b="1" lang="ru-RU" sz="1600" spc="-1" strike="noStrike">
                <a:solidFill>
                  <a:srgbClr val="595959"/>
                </a:solidFill>
                <a:latin typeface="Calibri"/>
              </a:rPr>
              <a:t>Добыча нефти 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451248330422275"/>
          <c:y val="0.0789715335169881"/>
          <c:w val="0.924442617897873"/>
          <c:h val="0.827509545212895"/>
        </c:manualLayout>
      </c:layout>
      <c:lineChart>
        <c:grouping val="standard"/>
        <c:varyColors val="0"/>
        <c:ser>
          <c:idx val="0"/>
          <c:order val="0"/>
          <c:tx>
            <c:strRef>
              <c:f>'03.24 по датам'!$D$145</c:f>
              <c:strCache>
                <c:ptCount val="1"/>
                <c:pt idx="0">
                  <c:v>Добыча</c:v>
                </c:pt>
              </c:strCache>
            </c:strRef>
          </c:tx>
          <c:spPr>
            <a:solidFill>
              <a:srgbClr val="c0504d"/>
            </a:solidFill>
            <a:ln cap="rnd" w="28440">
              <a:solidFill>
                <a:srgbClr val="c0504d"/>
              </a:solidFill>
              <a:round/>
            </a:ln>
          </c:spPr>
          <c:marker>
            <c:symbol val="triangle"/>
            <c:size val="7"/>
            <c:spPr>
              <a:solidFill>
                <a:srgbClr val="c0504d"/>
              </a:solidFill>
            </c:spPr>
          </c:marker>
          <c:dPt>
            <c:idx val="0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4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9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14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21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25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30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1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5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100" spc="-1" strike="noStrike">
                    <a:solidFill>
                      <a:srgbClr val="953735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'03.24 по датам'!$D$146:$D$176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1"/>
          <c:order val="1"/>
          <c:tx>
            <c:strRef>
              <c:f>'03.24 по датам'!$AA$145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8064a2"/>
            </a:solidFill>
            <a:ln cap="rnd" w="28440">
              <a:solidFill>
                <a:srgbClr val="8064a2"/>
              </a:solidFill>
              <a:round/>
            </a:ln>
          </c:spPr>
          <c:marker>
            <c:symbol val="circle"/>
            <c:size val="5"/>
            <c:spPr>
              <a:solidFill>
                <a:srgbClr val="8064a2"/>
              </a:solidFill>
            </c:spPr>
          </c:marker>
          <c:dPt>
            <c:idx val="1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Lbls>
            <c:dLbl>
              <c:idx val="1"/>
              <c:numFmt formatCode="General" sourceLinked="1"/>
              <c:txPr>
                <a:bodyPr wrap="square"/>
                <a:lstStyle/>
                <a:p>
                  <a:pPr>
                    <a:defRPr b="0" sz="1200" spc="-1" strike="noStrike">
                      <a:solidFill>
                        <a:srgbClr val="604a7b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200" spc="-1" strike="noStrike">
                    <a:solidFill>
                      <a:srgbClr val="604a7b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'03.24 по датам'!$AA$146:$AA$176</c:f>
              <c:numCache>
                <c:formatCode>General</c:formatCode>
                <c:ptCount val="31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72809235"/>
        <c:axId val="48871042"/>
      </c:lineChart>
      <c:lineChart>
        <c:grouping val="standard"/>
        <c:varyColors val="0"/>
        <c:ser>
          <c:idx val="2"/>
          <c:order val="2"/>
          <c:tx>
            <c:strRef>
              <c:f>'03.24 по датам'!$F$145</c:f>
              <c:strCache>
                <c:ptCount val="1"/>
                <c:pt idx="0">
                  <c:v>ПП</c:v>
                </c:pt>
              </c:strCache>
            </c:strRef>
          </c:tx>
          <c:spPr>
            <a:solidFill>
              <a:srgbClr val="4f81bd"/>
            </a:solidFill>
            <a:ln cap="rnd" w="28440">
              <a:solidFill>
                <a:srgbClr val="4f81bd"/>
              </a:solidFill>
              <a:round/>
            </a:ln>
          </c:spPr>
          <c:marker>
            <c:symbol val="diamond"/>
            <c:size val="7"/>
            <c:spPr>
              <a:solidFill>
                <a:srgbClr val="4f81bd"/>
              </a:solidFill>
            </c:spPr>
          </c:marker>
          <c:dPt>
            <c:idx val="0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4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9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14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21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25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30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1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5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100" spc="-1" strike="noStrike">
                    <a:solidFill>
                      <a:srgbClr val="254061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'03.24 по датам'!$F$146:$F$176</c:f>
              <c:numCache>
                <c:formatCode>General</c:formatCode>
                <c:ptCount val="31"/>
                <c:pt idx="0">
                  <c:v>652.705</c:v>
                </c:pt>
                <c:pt idx="1">
                  <c:v>662.705</c:v>
                </c:pt>
                <c:pt idx="2">
                  <c:v>674.705</c:v>
                </c:pt>
                <c:pt idx="3">
                  <c:v>684.705</c:v>
                </c:pt>
                <c:pt idx="4">
                  <c:v>684.705</c:v>
                </c:pt>
                <c:pt idx="5">
                  <c:v>698.705</c:v>
                </c:pt>
                <c:pt idx="6">
                  <c:v>708.705</c:v>
                </c:pt>
                <c:pt idx="7">
                  <c:v>708.705</c:v>
                </c:pt>
                <c:pt idx="8">
                  <c:v>723.705</c:v>
                </c:pt>
                <c:pt idx="9">
                  <c:v>755.705</c:v>
                </c:pt>
                <c:pt idx="10">
                  <c:v>765.705</c:v>
                </c:pt>
                <c:pt idx="11">
                  <c:v>788.705</c:v>
                </c:pt>
                <c:pt idx="12">
                  <c:v>788.705</c:v>
                </c:pt>
                <c:pt idx="13">
                  <c:v>788.705</c:v>
                </c:pt>
                <c:pt idx="14">
                  <c:v>788.705</c:v>
                </c:pt>
                <c:pt idx="15">
                  <c:v>800.705</c:v>
                </c:pt>
                <c:pt idx="16">
                  <c:v>800.705</c:v>
                </c:pt>
                <c:pt idx="17">
                  <c:v>810.705</c:v>
                </c:pt>
                <c:pt idx="18">
                  <c:v>826.705</c:v>
                </c:pt>
                <c:pt idx="19">
                  <c:v>826.705</c:v>
                </c:pt>
                <c:pt idx="20">
                  <c:v>838.705</c:v>
                </c:pt>
                <c:pt idx="21">
                  <c:v>838.705</c:v>
                </c:pt>
                <c:pt idx="22">
                  <c:v>838.705</c:v>
                </c:pt>
                <c:pt idx="23">
                  <c:v>838.705</c:v>
                </c:pt>
                <c:pt idx="24">
                  <c:v>844.705</c:v>
                </c:pt>
                <c:pt idx="25">
                  <c:v>844.705</c:v>
                </c:pt>
                <c:pt idx="26">
                  <c:v>844.705</c:v>
                </c:pt>
                <c:pt idx="27">
                  <c:v>844.705</c:v>
                </c:pt>
                <c:pt idx="28">
                  <c:v>852.705</c:v>
                </c:pt>
                <c:pt idx="29">
                  <c:v>852.705</c:v>
                </c:pt>
                <c:pt idx="30">
                  <c:v>852.705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67722334"/>
        <c:axId val="19766221"/>
      </c:lineChart>
      <c:catAx>
        <c:axId val="7280923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8871042"/>
        <c:crosses val="autoZero"/>
        <c:auto val="1"/>
        <c:lblAlgn val="ctr"/>
        <c:lblOffset val="100"/>
        <c:noMultiLvlLbl val="0"/>
      </c:catAx>
      <c:valAx>
        <c:axId val="48871042"/>
        <c:scaling>
          <c:orientation val="minMax"/>
          <c:min val="280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\ ##0;\-#\ ##0;;@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2809235"/>
        <c:crosses val="autoZero"/>
        <c:crossBetween val="between"/>
      </c:valAx>
      <c:catAx>
        <c:axId val="6772233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9766221"/>
        <c:auto val="1"/>
        <c:lblAlgn val="ctr"/>
        <c:lblOffset val="100"/>
        <c:noMultiLvlLbl val="0"/>
      </c:catAx>
      <c:valAx>
        <c:axId val="19766221"/>
        <c:scaling>
          <c:orientation val="minMax"/>
          <c:max val="1300"/>
          <c:min val="700"/>
        </c:scaling>
        <c:delete val="0"/>
        <c:axPos val="r"/>
        <c:numFmt formatCode="#\ ##0;\-#\ ##0;;@" sourceLinked="0"/>
        <c:majorTickMark val="out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7722334"/>
        <c:crosses val="max"/>
        <c:crossBetween val="between"/>
      </c:valAx>
      <c:spPr>
        <a:solidFill>
          <a:srgbClr val="ffffef"/>
        </a:solidFill>
        <a:ln w="0">
          <a:solidFill>
            <a:srgbClr val="000000"/>
          </a:solidFill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d1faff"/>
    </a:solidFill>
    <a:ln w="9360">
      <a:solidFill>
        <a:srgbClr val="000000"/>
      </a:solidFill>
      <a:round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ru-RU" sz="1600" spc="-1" strike="noStrike">
                <a:solidFill>
                  <a:srgbClr val="595959"/>
                </a:solidFill>
                <a:latin typeface="Calibri"/>
              </a:defRPr>
            </a:pPr>
            <a:r>
              <a:rPr b="1" lang="ru-RU" sz="1600" spc="-1" strike="noStrike">
                <a:solidFill>
                  <a:srgbClr val="595959"/>
                </a:solidFill>
                <a:latin typeface="Calibri"/>
              </a:rPr>
              <a:t>Добыча нефти 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451248330422275"/>
          <c:y val="0.0789715335169881"/>
          <c:w val="0.924442617897873"/>
          <c:h val="0.827509545212895"/>
        </c:manualLayout>
      </c:layout>
      <c:lineChart>
        <c:grouping val="standard"/>
        <c:varyColors val="0"/>
        <c:ser>
          <c:idx val="0"/>
          <c:order val="0"/>
          <c:tx>
            <c:strRef>
              <c:f>'ННГ без НГДП по датам'!$D$145</c:f>
              <c:strCache>
                <c:ptCount val="1"/>
                <c:pt idx="0">
                  <c:v>Добыча</c:v>
                </c:pt>
              </c:strCache>
            </c:strRef>
          </c:tx>
          <c:spPr>
            <a:solidFill>
              <a:srgbClr val="c0504d"/>
            </a:solidFill>
            <a:ln cap="rnd" w="28440">
              <a:solidFill>
                <a:srgbClr val="c0504d"/>
              </a:solidFill>
              <a:round/>
            </a:ln>
          </c:spPr>
          <c:marker>
            <c:symbol val="triangle"/>
            <c:size val="7"/>
            <c:spPr>
              <a:solidFill>
                <a:srgbClr val="c0504d"/>
              </a:solidFill>
            </c:spPr>
          </c:marker>
          <c:dPt>
            <c:idx val="0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4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9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14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21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25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30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1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5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100" spc="-1" strike="noStrike">
                    <a:solidFill>
                      <a:srgbClr val="953735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'ННГ без НГДП по датам'!$D$146:$D$176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1"/>
          <c:order val="1"/>
          <c:tx>
            <c:strRef>
              <c:f>'ННГ без НГДП по датам'!$AA$145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8064a2"/>
            </a:solidFill>
            <a:ln cap="rnd" w="28440">
              <a:solidFill>
                <a:srgbClr val="8064a2"/>
              </a:solidFill>
              <a:round/>
            </a:ln>
          </c:spPr>
          <c:marker>
            <c:symbol val="circle"/>
            <c:size val="5"/>
            <c:spPr>
              <a:solidFill>
                <a:srgbClr val="8064a2"/>
              </a:solidFill>
            </c:spPr>
          </c:marker>
          <c:dPt>
            <c:idx val="1"/>
            <c:marker>
              <c:symbol val="circle"/>
              <c:size val="5"/>
              <c:spPr>
                <a:solidFill>
                  <a:srgbClr val="8064a2"/>
                </a:solidFill>
              </c:spPr>
            </c:marker>
          </c:dPt>
          <c:dLbls>
            <c:dLbl>
              <c:idx val="1"/>
              <c:numFmt formatCode="General" sourceLinked="1"/>
              <c:txPr>
                <a:bodyPr wrap="square"/>
                <a:lstStyle/>
                <a:p>
                  <a:pPr>
                    <a:defRPr b="0" sz="1200" spc="-1" strike="noStrike">
                      <a:solidFill>
                        <a:srgbClr val="604a7b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200" spc="-1" strike="noStrike">
                    <a:solidFill>
                      <a:srgbClr val="604a7b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'ННГ без НГДП по датам'!$AA$146:$AA$176</c:f>
              <c:numCache>
                <c:formatCode>General</c:formatCode>
                <c:ptCount val="31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58953629"/>
        <c:axId val="92687996"/>
      </c:lineChart>
      <c:lineChart>
        <c:grouping val="standard"/>
        <c:varyColors val="0"/>
        <c:ser>
          <c:idx val="2"/>
          <c:order val="2"/>
          <c:tx>
            <c:strRef>
              <c:f>'ННГ без НГДП по датам'!$F$145</c:f>
              <c:strCache>
                <c:ptCount val="1"/>
                <c:pt idx="0">
                  <c:v>ПП</c:v>
                </c:pt>
              </c:strCache>
            </c:strRef>
          </c:tx>
          <c:spPr>
            <a:solidFill>
              <a:srgbClr val="4f81bd"/>
            </a:solidFill>
            <a:ln cap="rnd" w="28440">
              <a:solidFill>
                <a:srgbClr val="4f81bd"/>
              </a:solidFill>
              <a:round/>
            </a:ln>
          </c:spPr>
          <c:marker>
            <c:symbol val="diamond"/>
            <c:size val="7"/>
            <c:spPr>
              <a:solidFill>
                <a:srgbClr val="4f81bd"/>
              </a:solidFill>
            </c:spPr>
          </c:marker>
          <c:dPt>
            <c:idx val="0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4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9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14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21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25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30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1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5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100" spc="-1" strike="noStrike">
                    <a:solidFill>
                      <a:srgbClr val="254061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'ННГ без НГДП по датам'!$F$146:$F$176</c:f>
              <c:numCache>
                <c:formatCode>General</c:formatCode>
                <c:ptCount val="31"/>
                <c:pt idx="0">
                  <c:v>620.812</c:v>
                </c:pt>
                <c:pt idx="1">
                  <c:v>630.812</c:v>
                </c:pt>
                <c:pt idx="2">
                  <c:v>642.812</c:v>
                </c:pt>
                <c:pt idx="3">
                  <c:v>652.812</c:v>
                </c:pt>
                <c:pt idx="4">
                  <c:v>652.812</c:v>
                </c:pt>
                <c:pt idx="5">
                  <c:v>666.812</c:v>
                </c:pt>
                <c:pt idx="6">
                  <c:v>676.812</c:v>
                </c:pt>
                <c:pt idx="7">
                  <c:v>676.812</c:v>
                </c:pt>
                <c:pt idx="8">
                  <c:v>691.812</c:v>
                </c:pt>
                <c:pt idx="9">
                  <c:v>673.812</c:v>
                </c:pt>
                <c:pt idx="10">
                  <c:v>683.812</c:v>
                </c:pt>
                <c:pt idx="11">
                  <c:v>706.812</c:v>
                </c:pt>
                <c:pt idx="12">
                  <c:v>706.812</c:v>
                </c:pt>
                <c:pt idx="13">
                  <c:v>706.812</c:v>
                </c:pt>
                <c:pt idx="14">
                  <c:v>706.812</c:v>
                </c:pt>
                <c:pt idx="15">
                  <c:v>718.812</c:v>
                </c:pt>
                <c:pt idx="16">
                  <c:v>718.812</c:v>
                </c:pt>
                <c:pt idx="17">
                  <c:v>728.812</c:v>
                </c:pt>
                <c:pt idx="18">
                  <c:v>744.812</c:v>
                </c:pt>
                <c:pt idx="19">
                  <c:v>744.812</c:v>
                </c:pt>
                <c:pt idx="20">
                  <c:v>756.812</c:v>
                </c:pt>
                <c:pt idx="21">
                  <c:v>756.812</c:v>
                </c:pt>
                <c:pt idx="22">
                  <c:v>756.812</c:v>
                </c:pt>
                <c:pt idx="23">
                  <c:v>756.812</c:v>
                </c:pt>
                <c:pt idx="24">
                  <c:v>762.812</c:v>
                </c:pt>
                <c:pt idx="25">
                  <c:v>762.812</c:v>
                </c:pt>
                <c:pt idx="26">
                  <c:v>762.812</c:v>
                </c:pt>
                <c:pt idx="27">
                  <c:v>762.812</c:v>
                </c:pt>
                <c:pt idx="28">
                  <c:v>770.812</c:v>
                </c:pt>
                <c:pt idx="29">
                  <c:v>820.812</c:v>
                </c:pt>
                <c:pt idx="30">
                  <c:v>820.812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81734433"/>
        <c:axId val="65447794"/>
      </c:lineChart>
      <c:catAx>
        <c:axId val="5895362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2687996"/>
        <c:crosses val="autoZero"/>
        <c:auto val="1"/>
        <c:lblAlgn val="ctr"/>
        <c:lblOffset val="100"/>
        <c:noMultiLvlLbl val="0"/>
      </c:catAx>
      <c:valAx>
        <c:axId val="9268799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\ ##0;\-#\ ##0;;@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8953629"/>
        <c:crosses val="autoZero"/>
        <c:crossBetween val="between"/>
      </c:valAx>
      <c:catAx>
        <c:axId val="81734433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5447794"/>
        <c:auto val="1"/>
        <c:lblAlgn val="ctr"/>
        <c:lblOffset val="100"/>
        <c:noMultiLvlLbl val="0"/>
      </c:catAx>
      <c:valAx>
        <c:axId val="65447794"/>
        <c:scaling>
          <c:orientation val="minMax"/>
          <c:max val="1300"/>
          <c:min val="600"/>
        </c:scaling>
        <c:delete val="0"/>
        <c:axPos val="r"/>
        <c:numFmt formatCode="#\ ##0;\-#\ ##0;;@" sourceLinked="0"/>
        <c:majorTickMark val="out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1734433"/>
        <c:crosses val="max"/>
        <c:crossBetween val="between"/>
      </c:valAx>
      <c:spPr>
        <a:solidFill>
          <a:srgbClr val="ffffef"/>
        </a:solidFill>
        <a:ln w="0">
          <a:solidFill>
            <a:srgbClr val="000000"/>
          </a:solidFill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d1faff"/>
    </a:solidFill>
    <a:ln w="9360">
      <a:solidFill>
        <a:srgbClr val="000000"/>
      </a:solidFill>
      <a:round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ru-RU" sz="1600" spc="-1" strike="noStrike">
                <a:solidFill>
                  <a:srgbClr val="595959"/>
                </a:solidFill>
                <a:latin typeface="Calibri"/>
              </a:defRPr>
            </a:pPr>
            <a:r>
              <a:rPr b="1" lang="ru-RU" sz="1600" spc="-1" strike="noStrike">
                <a:solidFill>
                  <a:srgbClr val="595959"/>
                </a:solidFill>
                <a:latin typeface="Calibri"/>
              </a:rPr>
              <a:t>Добыча нефти НГДП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451265554140697"/>
          <c:y val="0.0789715335169881"/>
          <c:w val="0.92444652949981"/>
          <c:h val="0.827509545212895"/>
        </c:manualLayout>
      </c:layout>
      <c:lineChart>
        <c:grouping val="standard"/>
        <c:varyColors val="0"/>
        <c:ser>
          <c:idx val="0"/>
          <c:order val="0"/>
          <c:tx>
            <c:strRef>
              <c:f>'03.24 НГДП по датам'!$D$145</c:f>
              <c:strCache>
                <c:ptCount val="1"/>
                <c:pt idx="0">
                  <c:v>Добыча</c:v>
                </c:pt>
              </c:strCache>
            </c:strRef>
          </c:tx>
          <c:spPr>
            <a:solidFill>
              <a:srgbClr val="c0504d"/>
            </a:solidFill>
            <a:ln cap="rnd" w="28440">
              <a:solidFill>
                <a:srgbClr val="c0504d"/>
              </a:solidFill>
              <a:round/>
            </a:ln>
          </c:spPr>
          <c:marker>
            <c:symbol val="triangle"/>
            <c:size val="7"/>
            <c:spPr>
              <a:solidFill>
                <a:srgbClr val="c0504d"/>
              </a:solidFill>
            </c:spPr>
          </c:marker>
          <c:dPt>
            <c:idx val="0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4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6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9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13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16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21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25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30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3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6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1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5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100" spc="-1" strike="noStrike">
                    <a:solidFill>
                      <a:srgbClr val="953735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'03.24 НГДП по датам'!$D$146:$D$176</c:f>
              <c:numCache>
                <c:formatCode>General</c:formatCode>
                <c:ptCount val="31"/>
              </c:numCache>
            </c:numRef>
          </c:val>
          <c:smooth val="0"/>
        </c:ser>
        <c:ser>
          <c:idx val="1"/>
          <c:order val="1"/>
          <c:tx>
            <c:strRef>
              <c:f>'03.24 НГДП по датам'!$F$145</c:f>
              <c:strCache>
                <c:ptCount val="1"/>
                <c:pt idx="0">
                  <c:v>Добыча с ограничением</c:v>
                </c:pt>
              </c:strCache>
            </c:strRef>
          </c:tx>
          <c:spPr>
            <a:solidFill>
              <a:srgbClr val="8064a2"/>
            </a:solidFill>
            <a:ln cap="rnd" w="28440">
              <a:solidFill>
                <a:srgbClr val="8064a2"/>
              </a:solidFill>
              <a:round/>
            </a:ln>
          </c:spPr>
          <c:marker>
            <c:symbol val="diamond"/>
            <c:size val="7"/>
            <c:spPr>
              <a:solidFill>
                <a:srgbClr val="8064a2"/>
              </a:solidFill>
            </c:spPr>
          </c:marker>
          <c:dPt>
            <c:idx val="1"/>
            <c:marker>
              <c:symbol val="diamond"/>
              <c:size val="7"/>
              <c:spPr>
                <a:solidFill>
                  <a:srgbClr val="8064a2"/>
                </a:solidFill>
              </c:spPr>
            </c:marker>
          </c:dPt>
          <c:dLbls>
            <c:dLbl>
              <c:idx val="1"/>
              <c:numFmt formatCode="#\ ##0;\-#\ ##0;;@" sourceLinked="1"/>
              <c:txPr>
                <a:bodyPr wrap="square"/>
                <a:lstStyle/>
                <a:p>
                  <a:pPr>
                    <a:defRPr b="0" sz="1200" spc="-1" strike="noStrike">
                      <a:solidFill>
                        <a:srgbClr val="604a7b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200" spc="-1" strike="noStrike">
                    <a:solidFill>
                      <a:srgbClr val="604a7b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'03.24 НГДП по датам'!$F$146:$F$176</c:f>
              <c:numCache>
                <c:formatCode>General</c:formatCode>
                <c:ptCount val="31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57844744"/>
        <c:axId val="37317818"/>
      </c:lineChart>
      <c:catAx>
        <c:axId val="578447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7317818"/>
        <c:crosses val="autoZero"/>
        <c:auto val="1"/>
        <c:lblAlgn val="ctr"/>
        <c:lblOffset val="100"/>
        <c:noMultiLvlLbl val="0"/>
      </c:catAx>
      <c:valAx>
        <c:axId val="3731781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\ ##0;\-#\ ##0;;@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7844744"/>
        <c:crosses val="autoZero"/>
        <c:crossBetween val="between"/>
      </c:valAx>
      <c:spPr>
        <a:solidFill>
          <a:srgbClr val="ffffef"/>
        </a:solidFill>
        <a:ln w="0">
          <a:solidFill>
            <a:srgbClr val="000000"/>
          </a:solidFill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d1faff"/>
    </a:solidFill>
    <a:ln w="9360">
      <a:solidFill>
        <a:srgbClr val="000000"/>
      </a:solidFill>
      <a:round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ru-RU" sz="1600" spc="-1" strike="noStrike">
                <a:solidFill>
                  <a:srgbClr val="595959"/>
                </a:solidFill>
                <a:latin typeface="Calibri"/>
              </a:defRPr>
            </a:pPr>
            <a:r>
              <a:rPr b="1" lang="ru-RU" sz="1600" spc="-1" strike="noStrike">
                <a:solidFill>
                  <a:srgbClr val="595959"/>
                </a:solidFill>
                <a:latin typeface="Calibri"/>
              </a:rPr>
              <a:t>Добыча нефти Апрель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451138030311261"/>
          <c:y val="0.078988326848249"/>
          <c:w val="0.924439133032756"/>
          <c:h val="0.827529182879377"/>
        </c:manualLayout>
      </c:layout>
      <c:lineChart>
        <c:grouping val="standard"/>
        <c:varyColors val="0"/>
        <c:ser>
          <c:idx val="0"/>
          <c:order val="0"/>
          <c:tx>
            <c:strRef>
              <c:f>'04 по датам ОГМ (2)'!$D$145</c:f>
              <c:strCache>
                <c:ptCount val="1"/>
                <c:pt idx="0">
                  <c:v>График добычи</c:v>
                </c:pt>
              </c:strCache>
            </c:strRef>
          </c:tx>
          <c:spPr>
            <a:solidFill>
              <a:srgbClr val="c0504d"/>
            </a:solidFill>
            <a:ln cap="rnd" w="28440">
              <a:solidFill>
                <a:srgbClr val="c0504d"/>
              </a:solidFill>
              <a:round/>
            </a:ln>
          </c:spPr>
          <c:marker>
            <c:symbol val="triangle"/>
            <c:size val="7"/>
            <c:spPr>
              <a:solidFill>
                <a:srgbClr val="c0504d"/>
              </a:solidFill>
            </c:spPr>
          </c:marker>
          <c:dPt>
            <c:idx val="0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2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6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9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14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18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22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Pt>
            <c:idx val="28"/>
            <c:marker>
              <c:symbol val="triangle"/>
              <c:size val="7"/>
              <c:spPr>
                <a:solidFill>
                  <a:srgbClr val="c0504d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8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2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8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953735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100" spc="-1" strike="noStrike">
                    <a:solidFill>
                      <a:srgbClr val="953735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'04 по датам ОГМ (2)'!$D$146:$D$168,'04 по датам ОГМ (2)'!$D$170:$D$175</c:f>
              <c:numCache>
                <c:formatCode>General</c:formatCode>
                <c:ptCount val="29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19661720"/>
        <c:axId val="56805596"/>
      </c:lineChart>
      <c:lineChart>
        <c:grouping val="standard"/>
        <c:varyColors val="0"/>
        <c:ser>
          <c:idx val="1"/>
          <c:order val="1"/>
          <c:tx>
            <c:strRef>
              <c:f>'04 по датам ОГМ (2)'!$F$145</c:f>
              <c:strCache>
                <c:ptCount val="1"/>
                <c:pt idx="0">
                  <c:v>ПП</c:v>
                </c:pt>
              </c:strCache>
            </c:strRef>
          </c:tx>
          <c:spPr>
            <a:solidFill>
              <a:srgbClr val="4f81bd"/>
            </a:solidFill>
            <a:ln cap="rnd" w="28440">
              <a:solidFill>
                <a:srgbClr val="4f81bd"/>
              </a:solidFill>
              <a:round/>
            </a:ln>
          </c:spPr>
          <c:marker>
            <c:symbol val="diamond"/>
            <c:size val="7"/>
            <c:spPr>
              <a:solidFill>
                <a:srgbClr val="4f81bd"/>
              </a:solidFill>
            </c:spPr>
          </c:marker>
          <c:dPt>
            <c:idx val="0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3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6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9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14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18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Pt>
            <c:idx val="28"/>
            <c:marker>
              <c:symbol val="diamond"/>
              <c:size val="7"/>
              <c:spPr>
                <a:solidFill>
                  <a:srgbClr val="4f81bd"/>
                </a:solidFill>
              </c:spPr>
            </c:marker>
          </c:dPt>
          <c:dLbls>
            <c:dLbl>
              <c:idx val="0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8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8"/>
              <c:numFmt formatCode="#\ ##0;\-#\ ##0;;@" sourceLinked="1"/>
              <c:txPr>
                <a:bodyPr wrap="square"/>
                <a:lstStyle/>
                <a:p>
                  <a:pPr>
                    <a:defRPr b="0" sz="1100" spc="-1" strike="noStrike">
                      <a:solidFill>
                        <a:srgbClr val="254061"/>
                      </a:solidFill>
                      <a:latin typeface="Calibri"/>
                    </a:defRPr>
                  </a:pPr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1100" spc="-1" strike="noStrike">
                    <a:solidFill>
                      <a:srgbClr val="254061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'04 по датам ОГМ (2)'!$F$146:$F$168,'04 по датам ОГМ (2)'!$F$170:$F$175</c:f>
              <c:numCache>
                <c:formatCode>General</c:formatCode>
                <c:ptCount val="29"/>
                <c:pt idx="0">
                  <c:v>681.078704742539</c:v>
                </c:pt>
                <c:pt idx="1">
                  <c:v>693.078704742539</c:v>
                </c:pt>
                <c:pt idx="2">
                  <c:v>703.078704742539</c:v>
                </c:pt>
                <c:pt idx="3">
                  <c:v>703.078704742539</c:v>
                </c:pt>
                <c:pt idx="4">
                  <c:v>717.078704742539</c:v>
                </c:pt>
                <c:pt idx="5">
                  <c:v>727.078704742539</c:v>
                </c:pt>
                <c:pt idx="6">
                  <c:v>727.078704742539</c:v>
                </c:pt>
                <c:pt idx="7">
                  <c:v>742.078704742539</c:v>
                </c:pt>
                <c:pt idx="8">
                  <c:v>774.078704742539</c:v>
                </c:pt>
                <c:pt idx="9">
                  <c:v>784.078704742539</c:v>
                </c:pt>
                <c:pt idx="10">
                  <c:v>807.078704742539</c:v>
                </c:pt>
                <c:pt idx="11">
                  <c:v>807.078704742539</c:v>
                </c:pt>
                <c:pt idx="12">
                  <c:v>807.078704742539</c:v>
                </c:pt>
                <c:pt idx="13">
                  <c:v>807.078704742539</c:v>
                </c:pt>
                <c:pt idx="14">
                  <c:v>819.078704742539</c:v>
                </c:pt>
                <c:pt idx="15">
                  <c:v>819.078704742539</c:v>
                </c:pt>
                <c:pt idx="16">
                  <c:v>829.078704742539</c:v>
                </c:pt>
                <c:pt idx="17">
                  <c:v>845.078704742539</c:v>
                </c:pt>
                <c:pt idx="18">
                  <c:v>845.078704742539</c:v>
                </c:pt>
                <c:pt idx="19">
                  <c:v>857.078704742539</c:v>
                </c:pt>
                <c:pt idx="20">
                  <c:v>857.078704742539</c:v>
                </c:pt>
                <c:pt idx="21">
                  <c:v>857.078704742539</c:v>
                </c:pt>
                <c:pt idx="22">
                  <c:v>857.078704742539</c:v>
                </c:pt>
                <c:pt idx="23">
                  <c:v>863.078704742539</c:v>
                </c:pt>
                <c:pt idx="24">
                  <c:v>863.078704742539</c:v>
                </c:pt>
                <c:pt idx="25">
                  <c:v>863.078704742539</c:v>
                </c:pt>
                <c:pt idx="26">
                  <c:v>871.078704742539</c:v>
                </c:pt>
                <c:pt idx="27">
                  <c:v>871.078704742539</c:v>
                </c:pt>
                <c:pt idx="28">
                  <c:v>871.078704742539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77010985"/>
        <c:axId val="31326642"/>
      </c:lineChart>
      <c:catAx>
        <c:axId val="196617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6805596"/>
        <c:crosses val="autoZero"/>
        <c:auto val="1"/>
        <c:lblAlgn val="ctr"/>
        <c:lblOffset val="100"/>
        <c:noMultiLvlLbl val="0"/>
      </c:catAx>
      <c:valAx>
        <c:axId val="56805596"/>
        <c:scaling>
          <c:orientation val="minMax"/>
          <c:min val="295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#\ ##0;\-#\ ##0;;@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9661720"/>
        <c:crosses val="autoZero"/>
        <c:crossBetween val="between"/>
      </c:valAx>
      <c:catAx>
        <c:axId val="77010985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1326642"/>
        <c:auto val="1"/>
        <c:lblAlgn val="ctr"/>
        <c:lblOffset val="100"/>
        <c:noMultiLvlLbl val="0"/>
      </c:catAx>
      <c:valAx>
        <c:axId val="31326642"/>
        <c:scaling>
          <c:orientation val="minMax"/>
          <c:max val="1000"/>
          <c:min val="490"/>
        </c:scaling>
        <c:delete val="0"/>
        <c:axPos val="r"/>
        <c:numFmt formatCode="#\ ##0;\-#\ ##0;;@" sourceLinked="0"/>
        <c:majorTickMark val="out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7010985"/>
        <c:crosses val="max"/>
        <c:crossBetween val="between"/>
      </c:valAx>
      <c:spPr>
        <a:solidFill>
          <a:srgbClr val="ffffef"/>
        </a:solidFill>
        <a:ln w="0">
          <a:solidFill>
            <a:srgbClr val="000000"/>
          </a:solidFill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zero"/>
  </c:chart>
  <c:spPr>
    <a:solidFill>
      <a:srgbClr val="d1faff"/>
    </a:solidFill>
    <a:ln w="9360">
      <a:solidFill>
        <a:srgbClr val="000000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6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7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8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9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0.xml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11.xml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chart" Target="../charts/chart1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692640</xdr:colOff>
      <xdr:row>109</xdr:row>
      <xdr:rowOff>161640</xdr:rowOff>
    </xdr:from>
    <xdr:to>
      <xdr:col>66</xdr:col>
      <xdr:colOff>644400</xdr:colOff>
      <xdr:row>162</xdr:row>
      <xdr:rowOff>51840</xdr:rowOff>
    </xdr:to>
    <xdr:graphicFrame>
      <xdr:nvGraphicFramePr>
        <xdr:cNvPr id="0" name="Диаграмма 1"/>
        <xdr:cNvGraphicFramePr/>
      </xdr:nvGraphicFramePr>
      <xdr:xfrm>
        <a:off x="692640" y="22202640"/>
        <a:ext cx="23606640" cy="998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89</xdr:col>
      <xdr:colOff>51840</xdr:colOff>
      <xdr:row>109</xdr:row>
      <xdr:rowOff>160920</xdr:rowOff>
    </xdr:from>
    <xdr:to>
      <xdr:col>164</xdr:col>
      <xdr:colOff>536400</xdr:colOff>
      <xdr:row>162</xdr:row>
      <xdr:rowOff>103320</xdr:rowOff>
    </xdr:to>
    <xdr:graphicFrame>
      <xdr:nvGraphicFramePr>
        <xdr:cNvPr id="1" name="Диаграмма 3"/>
        <xdr:cNvGraphicFramePr/>
      </xdr:nvGraphicFramePr>
      <xdr:xfrm>
        <a:off x="24351480" y="22201920"/>
        <a:ext cx="21099240" cy="1003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86760</xdr:colOff>
      <xdr:row>112</xdr:row>
      <xdr:rowOff>57600</xdr:rowOff>
    </xdr:from>
    <xdr:to>
      <xdr:col>41</xdr:col>
      <xdr:colOff>17280</xdr:colOff>
      <xdr:row>164</xdr:row>
      <xdr:rowOff>138240</xdr:rowOff>
    </xdr:to>
    <xdr:graphicFrame>
      <xdr:nvGraphicFramePr>
        <xdr:cNvPr id="2" name="Диаграмма 1"/>
        <xdr:cNvGraphicFramePr/>
      </xdr:nvGraphicFramePr>
      <xdr:xfrm>
        <a:off x="731160" y="22279320"/>
        <a:ext cx="23434560" cy="998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41</xdr:col>
      <xdr:colOff>51840</xdr:colOff>
      <xdr:row>109</xdr:row>
      <xdr:rowOff>160920</xdr:rowOff>
    </xdr:from>
    <xdr:to>
      <xdr:col>104</xdr:col>
      <xdr:colOff>536400</xdr:colOff>
      <xdr:row>162</xdr:row>
      <xdr:rowOff>103320</xdr:rowOff>
    </xdr:to>
    <xdr:graphicFrame>
      <xdr:nvGraphicFramePr>
        <xdr:cNvPr id="3" name="Диаграмма 2"/>
        <xdr:cNvGraphicFramePr/>
      </xdr:nvGraphicFramePr>
      <xdr:xfrm>
        <a:off x="24200280" y="21811320"/>
        <a:ext cx="33345000" cy="10038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26</xdr:col>
      <xdr:colOff>415800</xdr:colOff>
      <xdr:row>107</xdr:row>
      <xdr:rowOff>178920</xdr:rowOff>
    </xdr:from>
    <xdr:to>
      <xdr:col>107</xdr:col>
      <xdr:colOff>644040</xdr:colOff>
      <xdr:row>162</xdr:row>
      <xdr:rowOff>14040</xdr:rowOff>
    </xdr:to>
    <xdr:graphicFrame>
      <xdr:nvGraphicFramePr>
        <xdr:cNvPr id="4" name="Диаграмма 1"/>
        <xdr:cNvGraphicFramePr/>
      </xdr:nvGraphicFramePr>
      <xdr:xfrm>
        <a:off x="6396840" y="21686400"/>
        <a:ext cx="18264960" cy="10312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43920</xdr:colOff>
      <xdr:row>144</xdr:row>
      <xdr:rowOff>3960</xdr:rowOff>
    </xdr:from>
    <xdr:to>
      <xdr:col>72</xdr:col>
      <xdr:colOff>603360</xdr:colOff>
      <xdr:row>183</xdr:row>
      <xdr:rowOff>22680</xdr:rowOff>
    </xdr:to>
    <xdr:graphicFrame>
      <xdr:nvGraphicFramePr>
        <xdr:cNvPr id="5" name="Диаграмма 1"/>
        <xdr:cNvGraphicFramePr/>
      </xdr:nvGraphicFramePr>
      <xdr:xfrm>
        <a:off x="1343160" y="16986960"/>
        <a:ext cx="19934640" cy="7448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43920</xdr:colOff>
      <xdr:row>144</xdr:row>
      <xdr:rowOff>3960</xdr:rowOff>
    </xdr:from>
    <xdr:to>
      <xdr:col>72</xdr:col>
      <xdr:colOff>603360</xdr:colOff>
      <xdr:row>183</xdr:row>
      <xdr:rowOff>22680</xdr:rowOff>
    </xdr:to>
    <xdr:graphicFrame>
      <xdr:nvGraphicFramePr>
        <xdr:cNvPr id="6" name="Диаграмма 1"/>
        <xdr:cNvGraphicFramePr/>
      </xdr:nvGraphicFramePr>
      <xdr:xfrm>
        <a:off x="1343160" y="17863200"/>
        <a:ext cx="17519040" cy="7448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26280</xdr:colOff>
      <xdr:row>144</xdr:row>
      <xdr:rowOff>21600</xdr:rowOff>
    </xdr:from>
    <xdr:to>
      <xdr:col>32</xdr:col>
      <xdr:colOff>388800</xdr:colOff>
      <xdr:row>183</xdr:row>
      <xdr:rowOff>40320</xdr:rowOff>
    </xdr:to>
    <xdr:graphicFrame>
      <xdr:nvGraphicFramePr>
        <xdr:cNvPr id="7" name="Диаграмма 1"/>
        <xdr:cNvGraphicFramePr/>
      </xdr:nvGraphicFramePr>
      <xdr:xfrm>
        <a:off x="1325520" y="17128440"/>
        <a:ext cx="16114320" cy="7448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43920</xdr:colOff>
      <xdr:row>144</xdr:row>
      <xdr:rowOff>3960</xdr:rowOff>
    </xdr:from>
    <xdr:to>
      <xdr:col>72</xdr:col>
      <xdr:colOff>603360</xdr:colOff>
      <xdr:row>183</xdr:row>
      <xdr:rowOff>22680</xdr:rowOff>
    </xdr:to>
    <xdr:graphicFrame>
      <xdr:nvGraphicFramePr>
        <xdr:cNvPr id="8" name="Диаграмма 1"/>
        <xdr:cNvGraphicFramePr/>
      </xdr:nvGraphicFramePr>
      <xdr:xfrm>
        <a:off x="1343160" y="17863200"/>
        <a:ext cx="17519040" cy="7448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43920</xdr:colOff>
      <xdr:row>144</xdr:row>
      <xdr:rowOff>3960</xdr:rowOff>
    </xdr:from>
    <xdr:to>
      <xdr:col>72</xdr:col>
      <xdr:colOff>603360</xdr:colOff>
      <xdr:row>183</xdr:row>
      <xdr:rowOff>22680</xdr:rowOff>
    </xdr:to>
    <xdr:graphicFrame>
      <xdr:nvGraphicFramePr>
        <xdr:cNvPr id="9" name="Диаграмма 1"/>
        <xdr:cNvGraphicFramePr/>
      </xdr:nvGraphicFramePr>
      <xdr:xfrm>
        <a:off x="1343160" y="17863200"/>
        <a:ext cx="17519040" cy="7448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26280</xdr:colOff>
      <xdr:row>144</xdr:row>
      <xdr:rowOff>21600</xdr:rowOff>
    </xdr:from>
    <xdr:to>
      <xdr:col>32</xdr:col>
      <xdr:colOff>388800</xdr:colOff>
      <xdr:row>183</xdr:row>
      <xdr:rowOff>40320</xdr:rowOff>
    </xdr:to>
    <xdr:graphicFrame>
      <xdr:nvGraphicFramePr>
        <xdr:cNvPr id="10" name="Диаграмма 1"/>
        <xdr:cNvGraphicFramePr/>
      </xdr:nvGraphicFramePr>
      <xdr:xfrm>
        <a:off x="1325520" y="18004680"/>
        <a:ext cx="16114320" cy="7448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36000</xdr:colOff>
      <xdr:row>144</xdr:row>
      <xdr:rowOff>27720</xdr:rowOff>
    </xdr:from>
    <xdr:to>
      <xdr:col>75</xdr:col>
      <xdr:colOff>557640</xdr:colOff>
      <xdr:row>182</xdr:row>
      <xdr:rowOff>190080</xdr:rowOff>
    </xdr:to>
    <xdr:graphicFrame>
      <xdr:nvGraphicFramePr>
        <xdr:cNvPr id="11" name="Диаграмма 1"/>
        <xdr:cNvGraphicFramePr/>
      </xdr:nvGraphicFramePr>
      <xdr:xfrm>
        <a:off x="1335240" y="17496720"/>
        <a:ext cx="13254120" cy="7401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file://Pn-geolog/inout/WINDOWS/TEMP/&#1094;-2%20GTM%20&#1087;&#1083;&#1072;&#1085;%20&#1085;&#1072;%20&#1072;&#1087;&#1088;&#1077;&#1083;&#1100;%20.xls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file:///A:/DECCA1.XLS" TargetMode="External"/>
</Relationships>
</file>

<file path=xl/externalLinks/_rels/externalLink3.xml.rels><?xml version="1.0" encoding="UTF-8"?>
<Relationships xmlns="http://schemas.openxmlformats.org/package/2006/relationships"><Relationship Id="rId1" Type="http://schemas.openxmlformats.org/officeDocument/2006/relationships/externalLinkPath" Target="file://Kior/C/DOCUME~1/ByshovSN/LOCALS~1/Temp/&#1052;&#1077;&#1088;&#1086;&#1087;&#1088;&#1080;&#1103;&#1090;&#1080;&#1103;/&#1052;&#1077;&#1088;&#1086;&#1087;&#1088;%206.08.01.xls" TargetMode="External"/>
</Relationships>
</file>

<file path=xl/externalLinks/_rels/externalLink4.xml.rels><?xml version="1.0" encoding="UTF-8"?>
<Relationships xmlns="http://schemas.openxmlformats.org/package/2006/relationships"><Relationship Id="rId1" Type="http://schemas.openxmlformats.org/officeDocument/2006/relationships/externalLinkPath" Target="file://Stelmahnj/c/&#1052;&#1086;&#1080;%20&#1076;&#1086;&#1082;&#1091;&#1084;&#1077;&#1085;&#1090;&#1099;/&#1055;&#1088;&#1086;&#1077;&#1082;&#1090;%20&#1087;&#1083;&#1072;&#1085;%20&#1079;&#1072;&#1076;&#1072;&#1085;&#1080;&#1081;.xls" TargetMode="External"/>
</Relationships>
</file>

<file path=xl/externalLinks/_rels/externalLink5.xml.rels><?xml version="1.0" encoding="UTF-8"?>
<Relationships xmlns="http://schemas.openxmlformats.org/package/2006/relationships"><Relationship Id="rId1" Type="http://schemas.openxmlformats.org/officeDocument/2006/relationships/externalLinkPath" Target="file://SERVER_UNP1/USERS/&#1052;&#1086;&#1080;%20&#1076;&#1086;&#1082;&#1091;&#1084;&#1077;&#1085;&#1090;&#1099;%20&#1058;&#1102;&#1085;&#1100;&#1082;&#1080;&#1085;%20&#1040;.&#1048;/&#1056;&#1072;&#1079;&#1085;&#1086;&#1077;-1/108&#1074;1.xls" TargetMode="External"/>
</Relationships>
</file>

<file path=xl/externalLinks/_rels/externalLink6.xml.rels><?xml version="1.0" encoding="UTF-8"?>
<Relationships xmlns="http://schemas.openxmlformats.org/package/2006/relationships"><Relationship Id="rId1" Type="http://schemas.openxmlformats.org/officeDocument/2006/relationships/externalLinkPath" Target="file://Srvcd/UF/Documents%20and%20Settings/Nach/&#1056;&#1072;&#1073;&#1086;&#1095;&#1080;&#1081;%20&#1089;&#1090;&#1086;&#1083;/&#1045;&#1078;&#1077;&#1076;&#1085;%20%20&#1079;&#1072;%20%2019.%2011.05%20&#1082;&#1091;&#1089;&#1090;%202&#1069;&#1085;&#1090;1.&#1089;&#1082;&#1074;5&#1075;.xls" TargetMode="External"/>
</Relationships>
</file>

<file path=xl/externalLinks/_rels/externalLink7.xml.rels><?xml version="1.0" encoding="UTF-8"?>
<Relationships xmlns="http://schemas.openxmlformats.org/package/2006/relationships"><Relationship Id="rId1" Type="http://schemas.openxmlformats.org/officeDocument/2006/relationships/externalLinkPath" Target="file://nn-c4-kag/&#1094;&#1076;&#1085;&#1075;-6/Gtm/&#1043;&#1058;&#1052;%2026,09,02/&#1056;&#1072;&#1089;&#1095;&#1077;&#1090;&#1099;/&#1051;&#1086;&#1082;&#1072;&#1083;&#1100;&#1085;&#1072;&#1103;/GTM3_NN.xls" TargetMode="External"/>
</Relationships>
</file>

<file path=xl/externalLinks/_rels/externalLink8.xml.rels><?xml version="1.0" encoding="UTF-8"?>
<Relationships xmlns="http://schemas.openxmlformats.org/package/2006/relationships"><Relationship Id="rId1" Type="http://schemas.openxmlformats.org/officeDocument/2006/relationships/externalLinkPath" Target="file://Lozovoyas/c/windows/TEMP/&#1043;&#1056;&#1055;/&#1055;&#1086;&#1090;&#1077;&#1085;&#1094;&#1080;&#1072;&#1083;/2001/&#1044;&#1072;&#1077;&#1096;&#1100;%20&#1087;&#1086;&#1090;&#1077;&#1085;&#1094;&#1080;&#1072;&#1083;.xls" TargetMode="External"/>
</Relationships>
</file>

<file path=xl/externalLinks/_rels/externalLink9.xml.rels><?xml version="1.0" encoding="UTF-8"?>
<Relationships xmlns="http://schemas.openxmlformats.org/package/2006/relationships"><Relationship Id="rId1" Type="http://schemas.openxmlformats.org/officeDocument/2006/relationships/externalLinkPath" Target="file://Karimov/c/&#1052;&#1086;&#1080;%20&#1076;&#1086;&#1082;&#1091;&#1084;&#1077;&#1085;&#1090;&#1099;/&#1040;&#1083;&#1100;&#1073;&#1077;&#1088;&#1090;/&#1041;&#1072;&#1083;&#1072;&#1085;&#1089;%202001.xls" TargetMode="External"/>
</Relationships>
</file>

<file path=xl/externalLinks/_rels/externalLink10.xml.rels><?xml version="1.0" encoding="UTF-8"?>
<Relationships xmlns="http://schemas.openxmlformats.org/package/2006/relationships"><Relationship Id="rId1" Type="http://schemas.openxmlformats.org/officeDocument/2006/relationships/externalLinkPath" Target="../../../../../../../&#1055;&#1058;&#1054;/&#1043;&#1086;&#1088;&#1103;&#1095;&#1077;&#1074;%20&#1040;.&#1054;/&#1048;&#1085;&#1089;&#1090;&#1088;&#1091;&#1082;&#1094;&#1080;&#1080;%20&#1048;&#1048;%20&#1090;&#1088;&#1091;&#1073;&#1086;&#1087;&#1088;&#1086;&#1074;&#1086;&#1076;&#1086;&#1074;/&#1055;&#1077;&#1088;&#1077;&#1095;&#1077;&#1085;&#1100;%20&#1080;&#1085;&#1089;&#1090;&#1088;&#1091;&#1082;&#1094;&#1080;&#1081;%2024.03.2016.xlsx" TargetMode="External"/>
</Relationships>
</file>

<file path=xl/externalLinks/_rels/externalLink11.xml.rels><?xml version="1.0" encoding="UTF-8"?>
<Relationships xmlns="http://schemas.openxmlformats.org/package/2006/relationships"><Relationship Id="rId1" Type="http://schemas.openxmlformats.org/officeDocument/2006/relationships/externalLinkPath" Target="file://noj-ng-fs2/xn-srv-cits/Users/nachsm/AppData/Local/Microsoft/Windows/Temporary%20Internet%20Files/Content.Outlook/KL8LVEHE/&#1057;&#1074;&#1086;&#1076;&#1082;&#1072;%20&#1056;&#1041;&#1041;%20&#1057;&#1069;%2004.08.14.xlsx" TargetMode="External"/>
</Relationships>
</file>

<file path=xl/externalLinks/_rels/externalLink12.xml.rels><?xml version="1.0" encoding="UTF-8"?>
<Relationships xmlns="http://schemas.openxmlformats.org/package/2006/relationships"><Relationship Id="rId1" Type="http://schemas.openxmlformats.org/officeDocument/2006/relationships/externalLinkPath" Target="file://noj-ng-fs2/xn-srv-cits/Users/&#1055;&#1058;&#1054;/Desktop/&#1055;&#1077;&#1088;&#1080;&#1086;&#1076;%2013.09.2017%20-%2028.10.2017/2.%20&#1057;&#1074;&#1086;&#1076;&#1082;&#1072;/09%20&#1089;&#1077;&#1085;&#1090;&#1103;&#1073;&#1088;&#1100;/13.09.2017/&#1045;&#1078;&#1077;&#1076;&#1085;&#1077;&#1074;&#1085;&#1099;&#1081;%20&#1086;&#1090;&#1095;&#1105;&#1090;%2013.09.2017%20&#1075;..xlsm" TargetMode="External"/>
</Relationships>
</file>

<file path=xl/externalLinks/_rels/externalLink13.xml.rels><?xml version="1.0" encoding="UTF-8"?>
<Relationships xmlns="http://schemas.openxmlformats.org/package/2006/relationships"><Relationship Id="rId1" Type="http://schemas.openxmlformats.org/officeDocument/2006/relationships/externalLinkPath" Target="../../../../../../Suleymanov.AA/Desktop/&#1057;&#1091;&#1090;&#1086;&#1095;&#1085;&#1099;&#1081;%20&#1088;&#1072;&#1089;&#1095;&#1077;&#1090;%20&#1048;&#1102;&#1083;&#1100;%20&#1054;&#1082;&#1090;&#1103;&#1073;&#1088;&#1100;%20&#1062;&#1044;&#1053;&#1043;-10.xls" TargetMode="External"/>
</Relationships>
</file>

<file path=xl/externalLinks/_rels/externalLink14.xml.rels><?xml version="1.0" encoding="UTF-8"?>
<Relationships xmlns="http://schemas.openxmlformats.org/package/2006/relationships"><Relationship Id="rId1" Type="http://schemas.openxmlformats.org/officeDocument/2006/relationships/externalLinkPath" Target="file://Nf-00007422/&#1089;&#1077;&#1082;&#1090;&#1086;&#1088;%20&#1072;&#1085;&#1072;&#1083;&#1080;&#1090;&#1080;&#1082;&#1080;/&#1041;&#1072;&#1079;&#1072;_2011/&#1056;&#1072;&#1087;&#1086;&#1088;&#1090;&#1072;_2011_%20%20&#1070;&#1053;&#1043;%202.xls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Ввод"/>
      <sheetName val="ИДН"/>
      <sheetName val="Опт "/>
      <sheetName val="БД"/>
      <sheetName val="ППД"/>
      <sheetName val="ГРП"/>
      <sheetName val="ТКРС"/>
      <sheetName val="Опт.ячеек"/>
      <sheetName val="Итог"/>
      <sheetName val="сводная таблица"/>
      <sheetName val="График "/>
      <sheetName val="объяснение"/>
      <sheetName val="фонд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DAY"/>
      <sheetName val="Cost est."/>
      <sheetName val="Cost est_"/>
      <sheetName val="Опт "/>
      <sheetName val="ИДН"/>
      <sheetName val="Ввод"/>
      <sheetName val="ГРП"/>
      <sheetName val="БД"/>
      <sheetName val="ППД"/>
      <sheetName val="НПВ"/>
      <sheetName val="Lookup tables"/>
      <sheetName val="24.04.17"/>
      <sheetName val="forecast 3YP"/>
      <sheetName val="Параметры_i"/>
      <sheetName val="DVD"/>
      <sheetName val="815"/>
      <sheetName val="Sheet1"/>
      <sheetName val="Daily Report"/>
      <sheetName val="10.Геология"/>
      <sheetName val="БКВ"/>
      <sheetName val="Списки для Бурения"/>
      <sheetName val="Списки для Освоения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F1002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июл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УП _2004"/>
      <sheetName val="Согласование"/>
      <sheetName val="Меропр 6.08.01"/>
      <sheetName val="ДП"/>
      <sheetName val="Расчет Рзаб и Кпр"/>
      <sheetName val="Лист2"/>
      <sheetName val="Редактирование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СКО"/>
      <sheetName val="Таблица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Справочник ЭЦН"/>
      <sheetName val="Справочник по пластам"/>
      <sheetName val="Scenar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оставка ПНГ"/>
      <sheetName val="запуски"/>
      <sheetName val="остановки"/>
      <sheetName val="ПЛАН РАБОТ"/>
      <sheetName val="10.06.2014"/>
      <sheetName val="17.06.14"/>
      <sheetName val="Раскустовка"/>
      <sheetName val="Инклинометрия"/>
      <sheetName val="VAR"/>
      <sheetName val="f1"/>
      <sheetName val="для работы"/>
      <sheetName val="АФИ лимит 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Working Back-up from 7-12"/>
      <sheetName val="ДиЗ"/>
      <sheetName val="1.401.2"/>
      <sheetName val="Справочник"/>
      <sheetName val="Сетевой_графикഐ&gt;"/>
      <sheetName val="ППДൟ㙼-ﮈ疩㗬"/>
      <sheetName val="Destination"/>
      <sheetName val="Проект план заданий"/>
      <sheetName val="sapactivexlhiddensheet"/>
      <sheetName val="FST5"/>
      <sheetName val="TEHSHEET"/>
      <sheetName val="Топливо2009"/>
      <sheetName val="2009"/>
      <sheetName val="Линейная чувствительность"/>
      <sheetName val="АТОЛЛ"/>
      <sheetName val="Акт НВО"/>
      <sheetName val="план заказ"/>
      <sheetName val="схема переезда"/>
      <sheetName val="Сетевой_графикഐ&gt;"/>
      <sheetName val="сдача газа"/>
      <sheetName val="Т2"/>
      <sheetName val="СУТТ"/>
      <sheetName val="Лист 1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cost"/>
      <sheetName val="параметры"/>
      <sheetName val="Controls"/>
      <sheetName val="База по ДО"/>
      <sheetName val="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Seism_k"/>
      <sheetName val="потенциал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Обучение_персонала_20103"/>
      <sheetName val="Справочник_ЭЦН3"/>
      <sheetName val="Справочник_по_пластам3"/>
      <sheetName val="поставка_ПНГ3"/>
      <sheetName val="19_063"/>
      <sheetName val="Св.о проходке"/>
      <sheetName val="Качество-фонд"/>
      <sheetName val="GAS"/>
      <sheetName val="ITOGI"/>
      <sheetName val="Свод отчет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лист2"/>
      <sheetName val="Настр"/>
      <sheetName val="СКО"/>
      <sheetName val="tab"/>
      <sheetName val="ITOGI"/>
      <sheetName val="108в1"/>
      <sheetName val="П"/>
      <sheetName val="бр хоз"/>
      <sheetName val="Параметры"/>
      <sheetName val="Параметры_i"/>
      <sheetName val="Справочник ЭЦН"/>
      <sheetName val="Справочник по пластам"/>
      <sheetName val="бурение"/>
      <sheetName val="бр_хоз"/>
      <sheetName val="Справочник_ЭЦН"/>
      <sheetName val="Справочник_по_пластам"/>
      <sheetName val="начало"/>
      <sheetName val="Лист1"/>
      <sheetName val="бр_хоз1"/>
      <sheetName val="Справочник_ЭЦН1"/>
      <sheetName val="Справочник_по_пластам1"/>
      <sheetName val="НЕДЕЛИ"/>
      <sheetName val="Calculations"/>
      <sheetName val="СМЕТА год"/>
      <sheetName val="ТС"/>
      <sheetName val="ФОРМА для заполнения"/>
      <sheetName val="Данные"/>
      <sheetName val="Вспом_лист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№5Гк.2Энт"/>
      <sheetName val="Вертикальный (план)"/>
      <sheetName val="Вертикальный (факт)"/>
      <sheetName val="Горизонтальный (план)"/>
      <sheetName val="Горизонтальный (факт)"/>
      <sheetName val="Инклинометрия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Просмотр"/>
      <sheetName val="ННГ"/>
      <sheetName val="Главная"/>
      <sheetName val="ТПДН"/>
      <sheetName val="Месторождения"/>
      <sheetName val="Ввод"/>
      <sheetName val="Справочники"/>
      <sheetName val="Шаблоны"/>
      <sheetName val="Шаблон_суточная_добыча3"/>
      <sheetName val="Шаблон_выполнение_графика"/>
      <sheetName val="ModGTM"/>
      <sheetName val="ФА Ярайнер"/>
      <sheetName val="27.10"/>
      <sheetName val="09.11"/>
      <sheetName val="14.11"/>
      <sheetName val="03.11"/>
      <sheetName val="24.11"/>
      <sheetName val="09.05"/>
      <sheetName val="12.10"/>
      <sheetName val="баз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СНГ"/>
      <sheetName val="JOE(для нов скв)"/>
      <sheetName val="9 мес на 12 т"/>
      <sheetName val="остановки"/>
      <sheetName val="запус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Анализ динамики"/>
      <sheetName val="_x0004_"/>
      <sheetName val="Задание параметров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?醴冿_x0001_?"/>
      <sheetName val="ТКРС"/>
      <sheetName val="ДП"/>
      <sheetName val="Накопит."/>
      <sheetName val="Остановл."/>
      <sheetName val="IC_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П"/>
      <sheetName val="welldata frac analysis"/>
      <sheetName val="таблица руководству"/>
      <sheetName val="Баланс 2001"/>
      <sheetName val="СВОДНАЯ_1"/>
      <sheetName val="ПДР ООО &quot;Юкос ФБЦ&quot;"/>
      <sheetName val="XRates"/>
      <sheetName val="ВСПМ"/>
      <sheetName val="TRAFFIC CALC"/>
      <sheetName val="TRAFFIC PARM"/>
      <sheetName val="ECONOMIC DATA"/>
      <sheetName val="Additional Service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РАСЧЕТ по Нефти"/>
      <sheetName val="Input"/>
      <sheetName val="Кредит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 инструкций"/>
      <sheetName val="Для письма на согласование"/>
      <sheetName val="Лист2"/>
    </sheetNames>
    <sheetDataSet>
      <sheetData sheetId="0"/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Бурение СЭ"/>
      <sheetName val="Связь "/>
      <sheetName val="ВМР СЭ для НЭ"/>
      <sheetName val="Осв СЭ"/>
      <sheetName val="ВМР СЭ"/>
      <sheetName val="ТБ "/>
      <sheetName val="Тр-т "/>
      <sheetName val="БПО Каз"/>
      <sheetName val="БПО Игол"/>
      <sheetName val="БПО Лом"/>
      <sheetName val="БПО Колот"/>
      <sheetName val="БПО Шинг"/>
      <sheetName val="ТН"/>
      <sheetName val="Rbb "/>
      <sheetName val="ТГП "/>
      <sheetName val="Нояб"/>
      <sheetName val="Муравл"/>
      <sheetName val="АНГГ"/>
      <sheetName val="ГПН-Восток"/>
      <sheetName val="НПВ"/>
      <sheetName val="Резерв. оборуд "/>
      <sheetName val="ХимОсн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Расширенная справка ПСП"/>
      <sheetName val="Сентябрь"/>
      <sheetName val="Справка ПСП"/>
      <sheetName val="Справка УПН"/>
      <sheetName val="данные"/>
      <sheetName val="закрепление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Расчет Июнь"/>
      <sheetName val="Скважины Июнь"/>
      <sheetName val="Зеленка Июль "/>
      <sheetName val="Расчет Август "/>
      <sheetName val="Зеленка Август "/>
      <sheetName val="Расчет Сентябрь"/>
      <sheetName val="Зеленка Сентябрь"/>
      <sheetName val="Истощение расчет"/>
      <sheetName val="ПП 1"/>
      <sheetName val="ПП"/>
      <sheetName val="Потенциал простоя январь"/>
      <sheetName val="Лист1"/>
      <sheetName val="Суточный расчет Июль Октябрь ЦД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Долота Проработка"/>
      <sheetName val="ОбщаяБаза"/>
      <sheetName val="Справочники"/>
      <sheetName val="СписокСкважин"/>
      <sheetName val="КодыНПВ"/>
    </sheet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Тема Office">
  <a:themeElements>
    <a:clrScheme name="Стандартная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2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3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4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5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6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7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8.v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9.v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10.v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11.v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12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true"/>
  </sheetPr>
  <dimension ref="A1:HY117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85" zoomScalePageLayoutView="100" workbookViewId="0">
      <pane xSplit="0" ySplit="6" topLeftCell="A46" activePane="bottomLeft" state="frozen"/>
      <selection pane="topLeft" activeCell="A1" activeCellId="0" sqref="A1"/>
      <selection pane="bottomLeft" activeCell="E105" activeCellId="0" sqref="E105"/>
    </sheetView>
  </sheetViews>
  <sheetFormatPr defaultColWidth="9.1484375" defaultRowHeight="15" zeroHeight="false" outlineLevelRow="0" outlineLevelCol="0"/>
  <cols>
    <col collapsed="false" customWidth="false" hidden="false" outlineLevel="0" max="1" min="1" style="1" width="9.14"/>
    <col collapsed="false" customWidth="true" hidden="false" outlineLevel="0" max="2" min="2" style="2" width="30.14"/>
    <col collapsed="false" customWidth="true" hidden="false" outlineLevel="0" max="3" min="3" style="1" width="8.86"/>
    <col collapsed="false" customWidth="true" hidden="false" outlineLevel="0" max="4" min="4" style="1" width="8.71"/>
    <col collapsed="false" customWidth="true" hidden="false" outlineLevel="0" max="5" min="5" style="1" width="13.57"/>
    <col collapsed="false" customWidth="true" hidden="false" outlineLevel="0" max="7" min="6" style="3" width="11.71"/>
    <col collapsed="false" customWidth="true" hidden="false" outlineLevel="0" max="8" min="8" style="3" width="10"/>
    <col collapsed="false" customWidth="true" hidden="true" outlineLevel="0" max="9" min="9" style="3" width="14.57"/>
    <col collapsed="false" customWidth="true" hidden="false" outlineLevel="0" max="10" min="10" style="3" width="12.86"/>
    <col collapsed="false" customWidth="true" hidden="false" outlineLevel="0" max="11" min="11" style="3" width="13.71"/>
    <col collapsed="false" customWidth="true" hidden="false" outlineLevel="0" max="12" min="12" style="3" width="10.14"/>
    <col collapsed="false" customWidth="true" hidden="false" outlineLevel="0" max="13" min="13" style="4" width="98.42"/>
    <col collapsed="false" customWidth="false" hidden="false" outlineLevel="0" max="15" min="14" style="5" width="9.14"/>
    <col collapsed="false" customWidth="true" hidden="false" outlineLevel="0" max="16" min="16" style="5" width="28.14"/>
    <col collapsed="false" customWidth="false" hidden="false" outlineLevel="0" max="18" min="17" style="5" width="9.14"/>
    <col collapsed="false" customWidth="false" hidden="false" outlineLevel="0" max="19" min="19" style="6" width="9.14"/>
    <col collapsed="false" customWidth="false" hidden="false" outlineLevel="0" max="20" min="20" style="5" width="9.14"/>
    <col collapsed="false" customWidth="false" hidden="false" outlineLevel="0" max="21" min="21" style="7" width="9.14"/>
    <col collapsed="false" customWidth="false" hidden="false" outlineLevel="0" max="16384" min="22" style="1" width="9.14"/>
  </cols>
  <sheetData>
    <row r="1" customFormat="false" ht="15" hidden="false" customHeight="false" outlineLevel="0" collapsed="false">
      <c r="A1" s="8" t="n">
        <f aca="false">DAY(H1)</f>
        <v>31</v>
      </c>
      <c r="B1" s="9" t="s">
        <v>0</v>
      </c>
      <c r="G1" s="10" t="n">
        <v>45293</v>
      </c>
      <c r="H1" s="11" t="n">
        <f aca="false">EOMONTH(G1,0)</f>
        <v>45322</v>
      </c>
      <c r="M1" s="12" t="str">
        <f aca="false">IF(COUNTIF(Посуточная!VX7:VX37,"&gt;"&amp;0)+COUNTIF(Посуточная!VT7:VT37,"&gt;"&amp;0)&lt;&gt;COUNTIF(Посуточная_НГДП!KY7:KY37,"&gt;"&amp;0)+COUNTIF(Посуточная_НГДП!KU7:KU37,"&gt;"&amp;0),"Не занесено закрытие (добыча/ПП) по ННГ/НГДП","")</f>
        <v/>
      </c>
      <c r="N1" s="13"/>
      <c r="O1" s="14"/>
    </row>
    <row r="2" customFormat="false" ht="15" hidden="false" customHeight="false" outlineLevel="0" collapsed="false">
      <c r="A2" s="5" t="n">
        <f aca="false">1+A1</f>
        <v>32</v>
      </c>
      <c r="C2" s="15"/>
      <c r="D2" s="15"/>
      <c r="E2" s="15" t="s">
        <v>1</v>
      </c>
      <c r="F2" s="16" t="n">
        <v>24</v>
      </c>
      <c r="G2" s="17" t="str">
        <f aca="false">TEXT(G1,"[$-FC19] ММММ")</f>
        <v> января</v>
      </c>
      <c r="H2" s="18" t="n">
        <f aca="false">YEAR(G1)</f>
        <v>2024</v>
      </c>
      <c r="I2" s="19"/>
      <c r="J2" s="20"/>
      <c r="M2" s="21" t="str">
        <f aca="false">IF('техническая вкладка'!C2&lt;&gt;0,'техническая вкладка'!D2,IF('техническая вкладка'!C3&lt;&gt;0,'техническая вкладка'!D3,IF('техническая вкладка'!C4&lt;&gt;0,'техническая вкладка'!D4,IF('техническая вкладка'!C5&lt;&gt;0,'техническая вкладка'!D5,""))))</f>
        <v/>
      </c>
      <c r="O2" s="5" t="n">
        <f aca="false">A2-F2</f>
        <v>8</v>
      </c>
    </row>
    <row r="3" customFormat="false" ht="15" hidden="false" customHeight="false" outlineLevel="0" collapsed="false">
      <c r="M3" s="21" t="str">
        <f aca="false">IF(ROUND(SUMIF(Посуточная!$A$7:$A$97,"&lt;"&amp;$F$2,Посуточная!$VO$9:$VO$99),0)&lt;&gt;ROUND(SUMIF(Посуточная!$VS$7:$VS$37,"&lt;"&amp;Доклад!$F$2,Посуточная!$VT$7:$VT$37),0),"Проверь ПП факт текущего месяца","")</f>
        <v/>
      </c>
    </row>
    <row r="4" customFormat="false" ht="15.75" hidden="false" customHeight="false" outlineLevel="0" collapsed="false">
      <c r="G4" s="22" t="n">
        <f aca="false">Посуточная!VG2</f>
        <v>31150.958</v>
      </c>
      <c r="M4" s="23"/>
    </row>
    <row r="5" customFormat="false" ht="15" hidden="false" customHeight="false" outlineLevel="0" collapsed="false">
      <c r="A5" s="24" t="s">
        <v>2</v>
      </c>
      <c r="B5" s="25" t="s">
        <v>3</v>
      </c>
      <c r="C5" s="26" t="s">
        <v>4</v>
      </c>
      <c r="D5" s="26"/>
      <c r="E5" s="26"/>
      <c r="F5" s="27" t="s">
        <v>5</v>
      </c>
      <c r="G5" s="27"/>
      <c r="H5" s="27"/>
      <c r="I5" s="28" t="s">
        <v>6</v>
      </c>
      <c r="J5" s="26" t="s">
        <v>7</v>
      </c>
      <c r="K5" s="26"/>
      <c r="L5" s="26"/>
      <c r="M5" s="29" t="s">
        <v>6</v>
      </c>
    </row>
    <row r="6" customFormat="false" ht="15.75" hidden="false" customHeight="false" outlineLevel="0" collapsed="false">
      <c r="A6" s="24"/>
      <c r="B6" s="25"/>
      <c r="C6" s="30" t="s">
        <v>8</v>
      </c>
      <c r="D6" s="31" t="s">
        <v>9</v>
      </c>
      <c r="E6" s="32" t="s">
        <v>10</v>
      </c>
      <c r="F6" s="30" t="s">
        <v>8</v>
      </c>
      <c r="G6" s="31" t="s">
        <v>9</v>
      </c>
      <c r="H6" s="33" t="s">
        <v>10</v>
      </c>
      <c r="I6" s="34"/>
      <c r="J6" s="30" t="s">
        <v>8</v>
      </c>
      <c r="K6" s="31" t="s">
        <v>9</v>
      </c>
      <c r="L6" s="35" t="s">
        <v>10</v>
      </c>
      <c r="M6" s="36"/>
    </row>
    <row r="7" customFormat="false" ht="15" hidden="false" customHeight="false" outlineLevel="0" collapsed="false">
      <c r="A7" s="37" t="n">
        <v>1</v>
      </c>
      <c r="B7" s="38" t="s">
        <v>11</v>
      </c>
      <c r="C7" s="39"/>
      <c r="D7" s="40"/>
      <c r="E7" s="41"/>
      <c r="F7" s="39" t="n">
        <f aca="false">INDEX(Посуточная!$A:$VY,MATCH(Доклад!F2-1,Посуточная!A:A,0)+2,Доклад!N7)</f>
        <v>30742.850973286</v>
      </c>
      <c r="G7" s="42" t="n">
        <f aca="false">INDEX(Посуточная!A:WE,MATCH(Доклад!F2-1,Посуточная!A:A,0)+2,Доклад!O7)</f>
        <v>30249</v>
      </c>
      <c r="H7" s="41" t="n">
        <f aca="false">G7-F7</f>
        <v>-493.850973285993</v>
      </c>
      <c r="I7" s="43"/>
      <c r="J7" s="44" t="n">
        <f aca="false">SUM(Посуточная!VG9:INDEX(Посуточная!A:WE,MATCH(Доклад!F2-1,Посуточная!A:A,0)+2,N7))</f>
        <v>709847.594698966</v>
      </c>
      <c r="K7" s="40" t="n">
        <f aca="false">SUM(Посуточная!VH9:INDEX(Посуточная!A:WE,MATCH(Доклад!F2-1,Посуточная!A:A,0)+2,O7))</f>
        <v>702975</v>
      </c>
      <c r="L7" s="45" t="n">
        <f aca="false">K7-J7</f>
        <v>-6872.59469896555</v>
      </c>
      <c r="M7" s="46"/>
      <c r="N7" s="5" t="n">
        <f aca="false">Посуточная!VG3</f>
        <v>579</v>
      </c>
      <c r="O7" s="5" t="n">
        <f aca="false">N7+1</f>
        <v>580</v>
      </c>
    </row>
    <row r="8" customFormat="false" ht="15" hidden="false" customHeight="false" outlineLevel="0" collapsed="false">
      <c r="A8" s="37" t="n">
        <f aca="false">A7+1</f>
        <v>2</v>
      </c>
      <c r="B8" s="38" t="s">
        <v>12</v>
      </c>
      <c r="C8" s="39"/>
      <c r="D8" s="40"/>
      <c r="E8" s="41"/>
      <c r="F8" s="39"/>
      <c r="G8" s="40"/>
      <c r="H8" s="41"/>
      <c r="I8" s="43"/>
      <c r="J8" s="39" t="n">
        <f aca="false">J7/(F2-1)</f>
        <v>30862.938899955</v>
      </c>
      <c r="K8" s="40" t="n">
        <f aca="false">K7/(F2-1)</f>
        <v>30564.1304347826</v>
      </c>
      <c r="L8" s="45" t="n">
        <f aca="false">K8-J8</f>
        <v>-298.808465172417</v>
      </c>
      <c r="M8" s="46"/>
    </row>
    <row r="9" customFormat="false" ht="15" hidden="false" customHeight="false" outlineLevel="0" collapsed="false">
      <c r="A9" s="37" t="n">
        <f aca="false">A8+1</f>
        <v>3</v>
      </c>
      <c r="B9" s="38" t="s">
        <v>13</v>
      </c>
      <c r="C9" s="39" t="n">
        <f aca="false">INDEX(Посуточная!$A:$AAE,MATCH($F$2-1,Посуточная!$A:$A,0)+1,S9)</f>
        <v>9</v>
      </c>
      <c r="D9" s="40" t="n">
        <f aca="false">INDEX(Посуточная!$A:$YE,MATCH($F$2-1,Посуточная!$A:$A,0)+1,T9)</f>
        <v>5</v>
      </c>
      <c r="E9" s="41" t="n">
        <f aca="false">D9-C9</f>
        <v>-4</v>
      </c>
      <c r="F9" s="39" t="n">
        <f aca="false">INDEX(Посуточная!$A:$WE,MATCH($F$2-1,Посуточная!$A:$A,0)+2,N9)</f>
        <v>730</v>
      </c>
      <c r="G9" s="40" t="n">
        <f aca="false">INDEX(Посуточная!$A:$WE,MATCH($F$2-1,Посуточная!$A:$A,0)+2,O9)</f>
        <v>500</v>
      </c>
      <c r="H9" s="41" t="n">
        <f aca="false">G9-F9</f>
        <v>-230</v>
      </c>
      <c r="I9" s="43"/>
      <c r="J9" s="39" t="n">
        <f aca="false">INDEX(Посуточная!$A:$YE,MATCH($F$2-1,Посуточная!$A:$A,0)+2,Q9)</f>
        <v>4260</v>
      </c>
      <c r="K9" s="40" t="n">
        <f aca="false">INDEX(Посуточная!$A:$YE,MATCH($F$2-1,Посуточная!$A:$A,0)+2,R9)</f>
        <v>1920</v>
      </c>
      <c r="L9" s="45" t="n">
        <f aca="false">K9-J9</f>
        <v>-2340</v>
      </c>
      <c r="M9" s="47" t="s">
        <v>14</v>
      </c>
      <c r="N9" s="5" t="n">
        <f aca="false">Посуточная!AJ3</f>
        <v>36</v>
      </c>
      <c r="O9" s="5" t="n">
        <f aca="false">1+N9</f>
        <v>37</v>
      </c>
      <c r="P9" s="5" t="s">
        <v>13</v>
      </c>
      <c r="Q9" s="5" t="n">
        <f aca="false">Посуточная!WF3</f>
        <v>604</v>
      </c>
      <c r="R9" s="5" t="n">
        <f aca="false">1+Q9</f>
        <v>605</v>
      </c>
      <c r="S9" s="6" t="n">
        <f aca="false">Посуточная!XJ3</f>
        <v>634</v>
      </c>
      <c r="T9" s="5" t="n">
        <f aca="false">1+S9</f>
        <v>635</v>
      </c>
      <c r="U9" s="48"/>
    </row>
    <row r="10" customFormat="false" ht="30" hidden="false" customHeight="false" outlineLevel="0" collapsed="false">
      <c r="A10" s="37" t="n">
        <f aca="false">A9+1</f>
        <v>4</v>
      </c>
      <c r="B10" s="49" t="s">
        <v>15</v>
      </c>
      <c r="C10" s="39" t="n">
        <f aca="false">INDEX(Посуточная!$A:$AAE,MATCH($F$2-1,Посуточная!$A:$A,0)+1,S10)</f>
        <v>10</v>
      </c>
      <c r="D10" s="50" t="n">
        <f aca="false">INDEX(Посуточная!$A:$AAE,MATCH($F$2-1,Посуточная!$A:$A,0)+1,T10)</f>
        <v>8</v>
      </c>
      <c r="E10" s="51" t="n">
        <f aca="false">D10-C10</f>
        <v>-2</v>
      </c>
      <c r="F10" s="52" t="n">
        <f aca="false">INDEX(Посуточная!$A:$WE,MATCH($F$2-1,Посуточная!$A:$A,0)+2,N10)</f>
        <v>203</v>
      </c>
      <c r="G10" s="50" t="n">
        <f aca="false">INDEX(Посуточная!$A:$WE,MATCH($F$2-1,Посуточная!$A:$A,0)+2,O10)</f>
        <v>147</v>
      </c>
      <c r="H10" s="51" t="n">
        <f aca="false">G10-F10</f>
        <v>-56</v>
      </c>
      <c r="I10" s="53"/>
      <c r="J10" s="52" t="n">
        <f aca="false">INDEX(Посуточная!$A:$YE,MATCH($F$2-1,Посуточная!$A:$A,0)+2,Q10)</f>
        <v>1611</v>
      </c>
      <c r="K10" s="50" t="n">
        <f aca="false">INDEX(Посуточная!$A:$YE,MATCH($F$2-1,Посуточная!$A:$A,0)+2,R10)</f>
        <v>2031</v>
      </c>
      <c r="L10" s="54" t="n">
        <f aca="false">K10-J10</f>
        <v>420</v>
      </c>
      <c r="M10" s="47" t="s">
        <v>16</v>
      </c>
      <c r="N10" s="5" t="n">
        <f aca="false">Посуточная!BP3</f>
        <v>68</v>
      </c>
      <c r="O10" s="5" t="n">
        <f aca="false">1+N10</f>
        <v>69</v>
      </c>
      <c r="P10" s="5" t="s">
        <v>15</v>
      </c>
      <c r="Q10" s="5" t="n">
        <f aca="false">Посуточная!WH3</f>
        <v>606</v>
      </c>
      <c r="R10" s="5" t="n">
        <f aca="false">1+Q10</f>
        <v>607</v>
      </c>
      <c r="S10" s="6" t="n">
        <f aca="false">Посуточная!XL3</f>
        <v>636</v>
      </c>
      <c r="T10" s="5" t="n">
        <f aca="false">1+S10</f>
        <v>637</v>
      </c>
      <c r="U10" s="48"/>
    </row>
    <row r="11" customFormat="false" ht="15" hidden="false" customHeight="false" outlineLevel="0" collapsed="false">
      <c r="A11" s="37" t="n">
        <f aca="false">A10+1</f>
        <v>5</v>
      </c>
      <c r="B11" s="49" t="s">
        <v>17</v>
      </c>
      <c r="C11" s="39" t="n">
        <f aca="false">INDEX(Посуточная!$A:$AAE,MATCH($F$2-1,Посуточная!$A:$A,0)+1,S11)</f>
        <v>0</v>
      </c>
      <c r="D11" s="50" t="n">
        <f aca="false">INDEX(Посуточная!$A:$YE,MATCH($F$2-1,Посуточная!$A:$A,0)+1,T11)</f>
        <v>0</v>
      </c>
      <c r="E11" s="51" t="n">
        <f aca="false">D11-C11</f>
        <v>0</v>
      </c>
      <c r="F11" s="52" t="n">
        <f aca="false">INDEX(Посуточная!$A:$WE,MATCH($F$2-1,Посуточная!$A:$A,0)+2,N11)</f>
        <v>0</v>
      </c>
      <c r="G11" s="50" t="n">
        <f aca="false">INDEX(Посуточная!$A:$WE,MATCH($F$2-1,Посуточная!$A:$A,0)+2,O11)</f>
        <v>0</v>
      </c>
      <c r="H11" s="51" t="n">
        <f aca="false">G11-F11</f>
        <v>0</v>
      </c>
      <c r="I11" s="53"/>
      <c r="J11" s="52" t="n">
        <f aca="false">INDEX(Посуточная!$A:$YE,MATCH($F$2-1,Посуточная!$A:$A,0)+2,Q11)</f>
        <v>0</v>
      </c>
      <c r="K11" s="50" t="n">
        <f aca="false">INDEX(Посуточная!$A:$YE,MATCH($F$2-1,Посуточная!$A:$A,0)+2,R11)</f>
        <v>0</v>
      </c>
      <c r="L11" s="54" t="n">
        <f aca="false">K11-J11</f>
        <v>0</v>
      </c>
      <c r="M11" s="55"/>
      <c r="N11" s="5" t="n">
        <f aca="false">Посуточная!CJ3</f>
        <v>88</v>
      </c>
      <c r="O11" s="5" t="n">
        <f aca="false">1+N11</f>
        <v>89</v>
      </c>
      <c r="P11" s="5" t="s">
        <v>17</v>
      </c>
      <c r="Q11" s="5" t="n">
        <f aca="false">Посуточная!WJ3</f>
        <v>608</v>
      </c>
      <c r="R11" s="5" t="n">
        <f aca="false">1+Q11</f>
        <v>609</v>
      </c>
      <c r="S11" s="6" t="n">
        <f aca="false">Посуточная!XN3</f>
        <v>638</v>
      </c>
      <c r="T11" s="5" t="n">
        <f aca="false">1+S11</f>
        <v>639</v>
      </c>
      <c r="U11" s="48"/>
    </row>
    <row r="12" customFormat="false" ht="15.75" hidden="false" customHeight="false" outlineLevel="0" collapsed="false">
      <c r="A12" s="56" t="n">
        <f aca="false">A11+1</f>
        <v>6</v>
      </c>
      <c r="B12" s="57" t="s">
        <v>18</v>
      </c>
      <c r="C12" s="58" t="n">
        <f aca="false">INDEX(Посуточная!$A:$AAE,MATCH($F$2-1,Посуточная!$A:$A,0)+1,S12)</f>
        <v>0</v>
      </c>
      <c r="D12" s="59" t="n">
        <f aca="false">INDEX(Посуточная!$A:$YE,MATCH($F$2-1,Посуточная!$A:$A,0)+1,T12)</f>
        <v>0</v>
      </c>
      <c r="E12" s="60" t="n">
        <f aca="false">D12-C12</f>
        <v>0</v>
      </c>
      <c r="F12" s="61" t="n">
        <f aca="false">INDEX(Посуточная!$A:$WE,MATCH($F$2-1,Посуточная!$A:$A,0)+2,N12)</f>
        <v>0</v>
      </c>
      <c r="G12" s="59" t="n">
        <f aca="false">INDEX(Посуточная!$A:$WE,MATCH($F$2-1,Посуточная!$A:$A,0)+2,O12)</f>
        <v>0</v>
      </c>
      <c r="H12" s="60" t="n">
        <f aca="false">G12-F12</f>
        <v>0</v>
      </c>
      <c r="I12" s="62"/>
      <c r="J12" s="61" t="n">
        <f aca="false">INDEX(Посуточная!$A:$YE,MATCH($F$2-1,Посуточная!$A:$A,0)+2,Q12)</f>
        <v>0</v>
      </c>
      <c r="K12" s="59" t="n">
        <f aca="false">INDEX(Посуточная!$A:$YE,MATCH($F$2-1,Посуточная!$A:$A,0)+2,R12)</f>
        <v>0</v>
      </c>
      <c r="L12" s="63" t="n">
        <f aca="false">K12-J12</f>
        <v>0</v>
      </c>
      <c r="M12" s="64"/>
      <c r="N12" s="5" t="n">
        <f aca="false">Посуточная!DD3</f>
        <v>108</v>
      </c>
      <c r="O12" s="5" t="n">
        <f aca="false">1+N12</f>
        <v>109</v>
      </c>
      <c r="P12" s="5" t="s">
        <v>19</v>
      </c>
      <c r="Q12" s="5" t="n">
        <f aca="false">Посуточная!WL3</f>
        <v>610</v>
      </c>
      <c r="R12" s="5" t="n">
        <f aca="false">1+Q12</f>
        <v>611</v>
      </c>
      <c r="S12" s="6" t="n">
        <f aca="false">Посуточная!XP3</f>
        <v>640</v>
      </c>
      <c r="T12" s="5" t="n">
        <f aca="false">1+S12</f>
        <v>641</v>
      </c>
      <c r="U12" s="48"/>
    </row>
    <row r="13" customFormat="false" ht="15.75" hidden="false" customHeight="false" outlineLevel="0" collapsed="false">
      <c r="A13" s="65" t="n">
        <v>5</v>
      </c>
      <c r="B13" s="66" t="s">
        <v>20</v>
      </c>
      <c r="C13" s="67" t="n">
        <f aca="false">SUM(C9:C12)</f>
        <v>19</v>
      </c>
      <c r="D13" s="68" t="n">
        <f aca="false">SUM(D9:D12)</f>
        <v>13</v>
      </c>
      <c r="E13" s="69" t="n">
        <f aca="false">SUM(E9:E12)</f>
        <v>-6</v>
      </c>
      <c r="F13" s="67" t="n">
        <f aca="false">SUM(F9:F12)</f>
        <v>933</v>
      </c>
      <c r="G13" s="68" t="n">
        <f aca="false">SUM(G9:G12)</f>
        <v>647</v>
      </c>
      <c r="H13" s="70" t="n">
        <f aca="false">SUM(H9:H12)</f>
        <v>-286</v>
      </c>
      <c r="I13" s="71"/>
      <c r="J13" s="67" t="n">
        <f aca="false">SUM(J9:J12)</f>
        <v>5871</v>
      </c>
      <c r="K13" s="68" t="n">
        <f aca="false">SUM(K9:K12)</f>
        <v>3951</v>
      </c>
      <c r="L13" s="72" t="n">
        <f aca="false">SUM(L9:L12)</f>
        <v>-1920</v>
      </c>
      <c r="M13" s="73"/>
      <c r="U13" s="48"/>
    </row>
    <row r="14" customFormat="false" ht="90" hidden="false" customHeight="false" outlineLevel="0" collapsed="false">
      <c r="A14" s="37" t="n">
        <v>6</v>
      </c>
      <c r="B14" s="38" t="s">
        <v>21</v>
      </c>
      <c r="C14" s="39"/>
      <c r="D14" s="40"/>
      <c r="E14" s="41"/>
      <c r="F14" s="39" t="n">
        <f aca="false">INDEX(Посуточная!$A:$WE,MATCH($F$2-1,Посуточная!$A:$A,0)+2,N14)</f>
        <v>220</v>
      </c>
      <c r="G14" s="40" t="n">
        <f aca="false">INDEX(Посуточная!$A:$WE,MATCH($F$2-1,Посуточная!$A:$A,0)+2,O14)</f>
        <v>60</v>
      </c>
      <c r="H14" s="74" t="n">
        <f aca="false">G14-F14</f>
        <v>-160</v>
      </c>
      <c r="I14" s="43"/>
      <c r="J14" s="39" t="n">
        <f aca="false">INDEX(Посуточная!$A:$YE,MATCH($F$2-1,Посуточная!$A:$A,0)+2,Q14)</f>
        <v>3780</v>
      </c>
      <c r="K14" s="40" t="n">
        <f aca="false">INDEX(Посуточная!$A:$YE,MATCH($F$2-1,Посуточная!$A:$A,0)+2,R14)</f>
        <v>1050</v>
      </c>
      <c r="L14" s="45" t="n">
        <f aca="false">K14-J14</f>
        <v>-2730</v>
      </c>
      <c r="M14" s="75" t="s">
        <v>22</v>
      </c>
      <c r="N14" s="5" t="n">
        <f aca="false">Посуточная!FF3</f>
        <v>162</v>
      </c>
      <c r="O14" s="5" t="n">
        <f aca="false">1+N14</f>
        <v>163</v>
      </c>
      <c r="P14" s="5" t="s">
        <v>23</v>
      </c>
      <c r="Q14" s="76" t="n">
        <f aca="false">Посуточная!WP3</f>
        <v>614</v>
      </c>
      <c r="R14" s="5" t="n">
        <f aca="false">1+Q14</f>
        <v>615</v>
      </c>
      <c r="S14" s="6" t="n">
        <f aca="false">Посуточная!XT3</f>
        <v>644</v>
      </c>
      <c r="T14" s="5" t="n">
        <f aca="false">1+S14</f>
        <v>645</v>
      </c>
      <c r="U14" s="48"/>
    </row>
    <row r="15" customFormat="false" ht="15" hidden="false" customHeight="false" outlineLevel="0" collapsed="false">
      <c r="A15" s="37" t="n">
        <v>8</v>
      </c>
      <c r="B15" s="38" t="s">
        <v>24</v>
      </c>
      <c r="C15" s="39" t="n">
        <f aca="false">INDEX(Посуточная!$A:$AAE,MATCH($F$2-1,Посуточная!$A:$A,0)+1,S15)</f>
        <v>3</v>
      </c>
      <c r="D15" s="50" t="n">
        <f aca="false">INDEX(Посуточная!$A:$AAE,MATCH($F$2-1,Посуточная!$A:$A,0)+1,T15)-D23</f>
        <v>4</v>
      </c>
      <c r="E15" s="51" t="n">
        <f aca="false">D15-C15</f>
        <v>1</v>
      </c>
      <c r="F15" s="52" t="n">
        <f aca="false">INDEX(Посуточная!$A:$WE,MATCH($F$2-1,Посуточная!$A:$A,0)+2,N15)</f>
        <v>25.2</v>
      </c>
      <c r="G15" s="50" t="n">
        <f aca="false">INDEX(Посуточная!$A:$WE,MATCH($F$2-1,Посуточная!$A:$A,0)+2,O15)-G23</f>
        <v>26.488</v>
      </c>
      <c r="H15" s="77" t="n">
        <f aca="false">G15-F15</f>
        <v>1.288</v>
      </c>
      <c r="I15" s="43"/>
      <c r="J15" s="52" t="n">
        <f aca="false">INDEX(Посуточная!$A:$YE,MATCH($F$2-1,Посуточная!$A:$A,0)+2,Q15)</f>
        <v>269.5</v>
      </c>
      <c r="K15" s="50" t="n">
        <f aca="false">INDEX(Посуточная!$A:$YE,MATCH($F$2-1,Посуточная!$A:$A,0)+2,R15)</f>
        <v>244.032</v>
      </c>
      <c r="L15" s="54" t="n">
        <f aca="false">K15-J15</f>
        <v>-25.468</v>
      </c>
      <c r="M15" s="75"/>
      <c r="N15" s="5" t="n">
        <f aca="false">Посуточная!EF3</f>
        <v>136</v>
      </c>
      <c r="O15" s="5" t="n">
        <f aca="false">1+N15</f>
        <v>137</v>
      </c>
      <c r="P15" s="5" t="s">
        <v>25</v>
      </c>
      <c r="Q15" s="5" t="n">
        <f aca="false">Посуточная!WN3</f>
        <v>612</v>
      </c>
      <c r="R15" s="5" t="n">
        <f aca="false">1+Q15</f>
        <v>613</v>
      </c>
      <c r="S15" s="6" t="n">
        <f aca="false">Посуточная!XR3</f>
        <v>642</v>
      </c>
      <c r="T15" s="5" t="n">
        <f aca="false">S15+1</f>
        <v>643</v>
      </c>
      <c r="U15" s="48"/>
    </row>
    <row r="16" customFormat="false" ht="15" hidden="false" customHeight="false" outlineLevel="0" collapsed="false">
      <c r="A16" s="78" t="n">
        <v>7</v>
      </c>
      <c r="B16" s="49" t="s">
        <v>26</v>
      </c>
      <c r="C16" s="39" t="n">
        <f aca="false">INDEX(Посуточная!$A:$AAE,MATCH($F$2-1,Посуточная!$A:$A,0)+1,S16)</f>
        <v>26</v>
      </c>
      <c r="D16" s="50" t="n">
        <f aca="false">INDEX(Посуточная!$A:$AAE,MATCH($F$2-1,Посуточная!$A:$A,0)+1,T16)-D24</f>
        <v>26</v>
      </c>
      <c r="E16" s="51" t="n">
        <f aca="false">D16-C16</f>
        <v>0</v>
      </c>
      <c r="F16" s="52" t="n">
        <f aca="false">INDEX(Посуточная!$A:$WE,MATCH($F$2-1,Посуточная!$A:$A,0)+2,N16)</f>
        <v>133</v>
      </c>
      <c r="G16" s="50" t="n">
        <f aca="false">INDEX(Посуточная!$A:$WE,MATCH($F$2-1,Посуточная!$A:$A,0)+2,O16)-G24</f>
        <v>129.773</v>
      </c>
      <c r="H16" s="77" t="n">
        <f aca="false">G16-F16</f>
        <v>-3.227</v>
      </c>
      <c r="I16" s="53"/>
      <c r="J16" s="52" t="n">
        <f aca="false">INDEX(Посуточная!$A:$YE,MATCH($F$2-1,Посуточная!$A:$A,0)+2,Q16)</f>
        <v>1404</v>
      </c>
      <c r="K16" s="50" t="n">
        <f aca="false">INDEX(Посуточная!$A:$YE,MATCH($F$2-1,Посуточная!$A:$A,0)+2,R16)-K22</f>
        <v>1559.006</v>
      </c>
      <c r="L16" s="54" t="n">
        <f aca="false">K16-J16</f>
        <v>155.006</v>
      </c>
      <c r="M16" s="47"/>
      <c r="N16" s="5" t="n">
        <f aca="false">Посуточная!HY3</f>
        <v>233</v>
      </c>
      <c r="O16" s="5" t="n">
        <f aca="false">1+N16</f>
        <v>234</v>
      </c>
      <c r="P16" s="5" t="s">
        <v>27</v>
      </c>
      <c r="Q16" s="76" t="n">
        <f aca="false">Посуточная!WT3</f>
        <v>618</v>
      </c>
      <c r="R16" s="5" t="n">
        <f aca="false">1+Q16</f>
        <v>619</v>
      </c>
      <c r="S16" s="6" t="n">
        <f aca="false">Посуточная!XX3</f>
        <v>648</v>
      </c>
      <c r="T16" s="5" t="n">
        <f aca="false">1+S16</f>
        <v>649</v>
      </c>
      <c r="U16" s="48"/>
    </row>
    <row r="17" customFormat="false" ht="15" hidden="true" customHeight="false" outlineLevel="0" collapsed="false">
      <c r="A17" s="78"/>
      <c r="B17" s="79" t="s">
        <v>28</v>
      </c>
      <c r="C17" s="39"/>
      <c r="D17" s="80" t="n">
        <v>11</v>
      </c>
      <c r="E17" s="51"/>
      <c r="F17" s="52"/>
      <c r="G17" s="80" t="n">
        <v>31</v>
      </c>
      <c r="H17" s="77"/>
      <c r="I17" s="53"/>
      <c r="J17" s="52"/>
      <c r="K17" s="50"/>
      <c r="L17" s="54"/>
      <c r="M17" s="81"/>
      <c r="U17" s="48"/>
    </row>
    <row r="18" customFormat="false" ht="15" hidden="true" customHeight="false" outlineLevel="0" collapsed="false">
      <c r="A18" s="78"/>
      <c r="B18" s="79" t="s">
        <v>29</v>
      </c>
      <c r="C18" s="39"/>
      <c r="D18" s="50" t="n">
        <v>16</v>
      </c>
      <c r="E18" s="51"/>
      <c r="F18" s="52"/>
      <c r="G18" s="50" t="n">
        <v>40</v>
      </c>
      <c r="H18" s="77"/>
      <c r="I18" s="53"/>
      <c r="J18" s="52"/>
      <c r="K18" s="50"/>
      <c r="L18" s="54"/>
      <c r="M18" s="81"/>
      <c r="U18" s="48"/>
    </row>
    <row r="19" customFormat="false" ht="15" hidden="true" customHeight="false" outlineLevel="0" collapsed="false">
      <c r="A19" s="78"/>
      <c r="B19" s="79" t="s">
        <v>30</v>
      </c>
      <c r="C19" s="39"/>
      <c r="D19" s="50" t="n">
        <f aca="false">D16-D17-D18</f>
        <v>-1</v>
      </c>
      <c r="E19" s="51"/>
      <c r="F19" s="52"/>
      <c r="G19" s="50" t="n">
        <f aca="false">G16-G17-G18</f>
        <v>58.773</v>
      </c>
      <c r="H19" s="77"/>
      <c r="I19" s="53"/>
      <c r="J19" s="52"/>
      <c r="K19" s="50"/>
      <c r="L19" s="54"/>
      <c r="M19" s="81"/>
      <c r="U19" s="48"/>
    </row>
    <row r="20" customFormat="false" ht="15" hidden="false" customHeight="false" outlineLevel="0" collapsed="false">
      <c r="A20" s="78" t="n">
        <f aca="false">A16+1</f>
        <v>8</v>
      </c>
      <c r="B20" s="49" t="s">
        <v>31</v>
      </c>
      <c r="C20" s="39" t="n">
        <f aca="false">INDEX(Посуточная!$A:$AAE,MATCH($F$2-1,Посуточная!$A:$A,0)+1,S20)</f>
        <v>0</v>
      </c>
      <c r="D20" s="50" t="n">
        <f aca="false">INDEX(Посуточная!$A:$YE,MATCH($F$2-1,Посуточная!$A:$A,0)+1,T20)</f>
        <v>0</v>
      </c>
      <c r="E20" s="51" t="n">
        <f aca="false">D20-C20</f>
        <v>0</v>
      </c>
      <c r="F20" s="52" t="n">
        <f aca="false">INDEX(Посуточная!$A:$WE,MATCH($F$2-1,Посуточная!$A:$A,0)+2,N20)+F40</f>
        <v>0</v>
      </c>
      <c r="G20" s="80" t="n">
        <f aca="false">INDEX(Посуточная!$A:$WE,MATCH($F$2-1,Посуточная!$A:$A,0)+2,O20)</f>
        <v>0</v>
      </c>
      <c r="H20" s="77" t="n">
        <f aca="false">G20-F20</f>
        <v>0</v>
      </c>
      <c r="I20" s="53"/>
      <c r="J20" s="52" t="n">
        <f aca="false">INDEX(Посуточная!$A:$YE,MATCH($F$2-1,Посуточная!$A:$A,0)+2,Q20)</f>
        <v>0</v>
      </c>
      <c r="K20" s="50" t="n">
        <f aca="false">INDEX(Посуточная!$A:$YE,MATCH($F$2-1,Посуточная!$A:$A,0)+2,R20)</f>
        <v>0</v>
      </c>
      <c r="L20" s="54" t="n">
        <f aca="false">K20-J20</f>
        <v>0</v>
      </c>
      <c r="M20" s="82"/>
      <c r="N20" s="5" t="n">
        <f aca="false">Посуточная!IS3</f>
        <v>253</v>
      </c>
      <c r="O20" s="5" t="n">
        <f aca="false">1+N20</f>
        <v>254</v>
      </c>
      <c r="P20" s="5" t="s">
        <v>32</v>
      </c>
      <c r="Q20" s="5" t="n">
        <f aca="false">Посуточная!WR3</f>
        <v>616</v>
      </c>
      <c r="R20" s="5" t="n">
        <f aca="false">1+Q20</f>
        <v>617</v>
      </c>
      <c r="S20" s="6" t="n">
        <f aca="false">Посуточная!XV3</f>
        <v>646</v>
      </c>
      <c r="T20" s="5" t="n">
        <f aca="false">1+S20</f>
        <v>647</v>
      </c>
      <c r="U20" s="48"/>
    </row>
    <row r="21" customFormat="false" ht="15" hidden="false" customHeight="false" outlineLevel="0" collapsed="false">
      <c r="A21" s="78" t="n">
        <f aca="false">A20+1</f>
        <v>9</v>
      </c>
      <c r="B21" s="49" t="s">
        <v>33</v>
      </c>
      <c r="C21" s="39" t="n">
        <f aca="false">INDEX(Посуточная!$A:$YE,MATCH($F$2-1,Посуточная!$A:$A,0)+1,S21)</f>
        <v>6</v>
      </c>
      <c r="D21" s="50" t="n">
        <f aca="false">INDEX(Посуточная!$A:$YE,MATCH($F$2-1,Посуточная!$A:$A,0)+1,T21)</f>
        <v>3</v>
      </c>
      <c r="E21" s="51" t="n">
        <f aca="false">D21-C21</f>
        <v>-3</v>
      </c>
      <c r="F21" s="52" t="n">
        <f aca="false">-INDEX(Посуточная!$A:$WE,MATCH($F$2-1,Посуточная!$A:$A,0)+2,N21)</f>
        <v>-21.1</v>
      </c>
      <c r="G21" s="50" t="n">
        <f aca="false">-INDEX(Посуточная!$A:$WE,MATCH($F$2-1,Посуточная!$A:$A,0)+2,O21)</f>
        <v>-33.534</v>
      </c>
      <c r="H21" s="77" t="n">
        <f aca="false">G21-F21</f>
        <v>-12.434</v>
      </c>
      <c r="I21" s="53"/>
      <c r="J21" s="52" t="n">
        <f aca="false">-INDEX(Посуточная!$A:$YE,MATCH($F$2-1,Посуточная!$A:$A,0)+2,Q21)</f>
        <v>-190.5</v>
      </c>
      <c r="K21" s="50" t="n">
        <f aca="false">-INDEX(Посуточная!$A:$YE,MATCH($F$2-1,Посуточная!$A:$A,0)+2,R21)</f>
        <v>-667.713</v>
      </c>
      <c r="L21" s="54" t="n">
        <f aca="false">K21-J21</f>
        <v>-477.213</v>
      </c>
      <c r="M21" s="83"/>
      <c r="N21" s="5" t="n">
        <f aca="false">Посуточная!SK3</f>
        <v>505</v>
      </c>
      <c r="O21" s="5" t="n">
        <f aca="false">1+N21</f>
        <v>506</v>
      </c>
      <c r="P21" s="5" t="s">
        <v>34</v>
      </c>
      <c r="Q21" s="76" t="n">
        <f aca="false">Посуточная!WV3</f>
        <v>620</v>
      </c>
      <c r="R21" s="5" t="n">
        <f aca="false">1+Q21</f>
        <v>621</v>
      </c>
      <c r="S21" s="6" t="n">
        <f aca="false">Посуточная!XZ3</f>
        <v>650</v>
      </c>
      <c r="T21" s="5" t="n">
        <f aca="false">1+S21</f>
        <v>651</v>
      </c>
      <c r="U21" s="48"/>
    </row>
    <row r="22" customFormat="false" ht="15.75" hidden="true" customHeight="false" outlineLevel="0" collapsed="false">
      <c r="A22" s="65" t="n">
        <f aca="false">A21+1</f>
        <v>10</v>
      </c>
      <c r="B22" s="66" t="s">
        <v>35</v>
      </c>
      <c r="C22" s="67"/>
      <c r="D22" s="68" t="n">
        <f aca="false">D23+D24</f>
        <v>0</v>
      </c>
      <c r="E22" s="69"/>
      <c r="F22" s="67"/>
      <c r="G22" s="68"/>
      <c r="H22" s="77" t="n">
        <f aca="false">G22-F22</f>
        <v>0</v>
      </c>
      <c r="I22" s="71"/>
      <c r="J22" s="67"/>
      <c r="K22" s="68" t="n">
        <f aca="false">K23+K24</f>
        <v>0</v>
      </c>
      <c r="L22" s="72"/>
      <c r="M22" s="84"/>
      <c r="U22" s="48"/>
    </row>
    <row r="23" customFormat="false" ht="15" hidden="true" customHeight="false" outlineLevel="0" collapsed="false">
      <c r="A23" s="85" t="s">
        <v>36</v>
      </c>
      <c r="B23" s="38" t="s">
        <v>37</v>
      </c>
      <c r="C23" s="39"/>
      <c r="D23" s="40"/>
      <c r="E23" s="41"/>
      <c r="F23" s="39"/>
      <c r="G23" s="40"/>
      <c r="H23" s="77" t="n">
        <f aca="false">G23-F23</f>
        <v>0</v>
      </c>
      <c r="I23" s="43"/>
      <c r="J23" s="39"/>
      <c r="K23" s="40"/>
      <c r="L23" s="45"/>
      <c r="M23" s="46"/>
      <c r="U23" s="48"/>
    </row>
    <row r="24" customFormat="false" ht="15" hidden="true" customHeight="false" outlineLevel="0" collapsed="false">
      <c r="A24" s="86" t="s">
        <v>38</v>
      </c>
      <c r="B24" s="57" t="s">
        <v>39</v>
      </c>
      <c r="C24" s="61"/>
      <c r="D24" s="59"/>
      <c r="E24" s="60"/>
      <c r="F24" s="61"/>
      <c r="G24" s="59"/>
      <c r="H24" s="77" t="n">
        <f aca="false">G24-F24</f>
        <v>0</v>
      </c>
      <c r="I24" s="62"/>
      <c r="J24" s="61"/>
      <c r="K24" s="59"/>
      <c r="L24" s="63" t="n">
        <f aca="false">K24-J24</f>
        <v>0</v>
      </c>
      <c r="M24" s="87"/>
      <c r="U24" s="48"/>
    </row>
    <row r="25" customFormat="false" ht="15" hidden="true" customHeight="false" outlineLevel="0" collapsed="false">
      <c r="A25" s="88"/>
      <c r="B25" s="89" t="s">
        <v>40</v>
      </c>
      <c r="C25" s="58"/>
      <c r="D25" s="90"/>
      <c r="E25" s="91"/>
      <c r="F25" s="58" t="n">
        <f aca="false">-INDEX(Посуточная!$A:$WE,MATCH(Доклад!$F$2-1,Посуточная!$A:$A,0)+2,N25)</f>
        <v>-140</v>
      </c>
      <c r="G25" s="90" t="n">
        <f aca="false">-INDEX(Посуточная!$A:$WE,MATCH(Доклад!$F$2-1,Посуточная!$A:$A,0)+2,O25)</f>
        <v>-0</v>
      </c>
      <c r="H25" s="77" t="n">
        <f aca="false">G25-F25</f>
        <v>140</v>
      </c>
      <c r="I25" s="92"/>
      <c r="J25" s="58"/>
      <c r="K25" s="90"/>
      <c r="L25" s="93"/>
      <c r="M25" s="94"/>
      <c r="N25" s="5" t="n">
        <f aca="false">Посуточная!US3</f>
        <v>565</v>
      </c>
      <c r="O25" s="5" t="n">
        <f aca="false">N25+1</f>
        <v>566</v>
      </c>
      <c r="P25" s="5" t="s">
        <v>41</v>
      </c>
      <c r="U25" s="48"/>
    </row>
    <row r="26" customFormat="false" ht="15" hidden="false" customHeight="false" outlineLevel="0" collapsed="false">
      <c r="A26" s="78" t="n">
        <v>10</v>
      </c>
      <c r="B26" s="38" t="s">
        <v>42</v>
      </c>
      <c r="C26" s="39"/>
      <c r="D26" s="40"/>
      <c r="E26" s="41"/>
      <c r="F26" s="39" t="n">
        <f aca="false">-INDEX(Посуточная!$A:$WE,MATCH($F$2-1,Посуточная!$A:$A,0)+2,N26)</f>
        <v>-1150</v>
      </c>
      <c r="G26" s="40" t="n">
        <f aca="false">-INDEX(Посуточная!$A:$WE,MATCH($F$2-1,Посуточная!$A:$A,0)+2,O26)</f>
        <v>-1150</v>
      </c>
      <c r="H26" s="95" t="n">
        <f aca="false">G26-F26</f>
        <v>0</v>
      </c>
      <c r="I26" s="43"/>
      <c r="J26" s="39" t="n">
        <f aca="false">-SUM(Посуточная!WX9:WX63)</f>
        <v>-9500</v>
      </c>
      <c r="K26" s="40" t="n">
        <f aca="false">-SUM(Посуточная!WY9:WY63)</f>
        <v>-9500</v>
      </c>
      <c r="L26" s="45" t="n">
        <f aca="false">K26-J26</f>
        <v>0</v>
      </c>
      <c r="M26" s="87"/>
      <c r="N26" s="5" t="n">
        <f aca="false">Посуточная!UM3</f>
        <v>559</v>
      </c>
      <c r="O26" s="5" t="n">
        <f aca="false">1+N26</f>
        <v>560</v>
      </c>
      <c r="P26" s="5" t="s">
        <v>43</v>
      </c>
      <c r="Q26" s="5" t="n">
        <f aca="false">Посуточная!WX3</f>
        <v>622</v>
      </c>
      <c r="R26" s="5" t="n">
        <f aca="false">1+Q26</f>
        <v>623</v>
      </c>
      <c r="U26" s="48"/>
    </row>
    <row r="27" customFormat="false" ht="15" hidden="false" customHeight="false" outlineLevel="0" collapsed="false">
      <c r="A27" s="78"/>
      <c r="B27" s="49" t="s">
        <v>44</v>
      </c>
      <c r="C27" s="39"/>
      <c r="D27" s="96"/>
      <c r="E27" s="97" t="n">
        <f aca="false">D27-C27</f>
        <v>0</v>
      </c>
      <c r="F27" s="98" t="n">
        <f aca="false">-INDEX(Посуточная!$A:$WE,MATCH(Доклад!$F$2-1,Посуточная!$A:$A,0)+2,Доклад!N27)</f>
        <v>-0</v>
      </c>
      <c r="G27" s="99" t="n">
        <f aca="false">-INDEX(Посуточная!$A:$WE,MATCH(Доклад!F2-1,Посуточная!$A:$A,0)+2,Доклад!O27)</f>
        <v>-0</v>
      </c>
      <c r="H27" s="100" t="n">
        <f aca="false">G27-F27</f>
        <v>0</v>
      </c>
      <c r="I27" s="53"/>
      <c r="J27" s="39"/>
      <c r="K27" s="40"/>
      <c r="L27" s="45" t="n">
        <f aca="false">K27-J27</f>
        <v>0</v>
      </c>
      <c r="M27" s="87"/>
      <c r="N27" s="5" t="n">
        <f aca="false">Посуточная!PY3</f>
        <v>441</v>
      </c>
      <c r="O27" s="5" t="n">
        <f aca="false">N27+1</f>
        <v>442</v>
      </c>
      <c r="U27" s="48"/>
    </row>
    <row r="28" customFormat="false" ht="15" hidden="false" customHeight="false" outlineLevel="0" collapsed="false">
      <c r="A28" s="78"/>
      <c r="B28" s="49" t="s">
        <v>45</v>
      </c>
      <c r="C28" s="39"/>
      <c r="D28" s="96"/>
      <c r="E28" s="97" t="n">
        <f aca="false">D28-C28</f>
        <v>0</v>
      </c>
      <c r="F28" s="98" t="n">
        <f aca="false">-INDEX(Посуточная!$A:$WE,MATCH(Доклад!$F$2-1,Посуточная!$A:$A,0)+2,Доклад!N28)</f>
        <v>-0</v>
      </c>
      <c r="G28" s="99" t="n">
        <f aca="false">-INDEX(Посуточная!$A:$WE,MATCH(Доклад!$F$2-1,Посуточная!$A:$A,0)+2,Доклад!O28)</f>
        <v>-0</v>
      </c>
      <c r="H28" s="100" t="n">
        <f aca="false">G28-F28</f>
        <v>0</v>
      </c>
      <c r="I28" s="53"/>
      <c r="J28" s="39"/>
      <c r="K28" s="40"/>
      <c r="L28" s="45"/>
      <c r="M28" s="101"/>
      <c r="N28" s="5" t="n">
        <f aca="false">Посуточная!TM3</f>
        <v>533</v>
      </c>
      <c r="O28" s="5" t="n">
        <f aca="false">Посуточная!TN3</f>
        <v>534</v>
      </c>
      <c r="U28" s="48"/>
    </row>
    <row r="29" customFormat="false" ht="15" hidden="false" customHeight="false" outlineLevel="0" collapsed="false">
      <c r="A29" s="78"/>
      <c r="B29" s="49" t="s">
        <v>46</v>
      </c>
      <c r="C29" s="39"/>
      <c r="D29" s="96"/>
      <c r="E29" s="97" t="n">
        <f aca="false">D29-C29</f>
        <v>0</v>
      </c>
      <c r="F29" s="98" t="n">
        <f aca="false">-INDEX(Посуточная!A:WE,MATCH(Доклад!$F$2-1,Посуточная!$A:$A,0)+2,Доклад!N29)</f>
        <v>-0</v>
      </c>
      <c r="G29" s="99" t="n">
        <f aca="false">-INDEX(Посуточная!A:WE,MATCH(Доклад!$F$2-1,Посуточная!$A:$A,0)+2,Доклад!O29)</f>
        <v>-0</v>
      </c>
      <c r="H29" s="100" t="n">
        <f aca="false">G29-F29</f>
        <v>0</v>
      </c>
      <c r="I29" s="53"/>
      <c r="J29" s="39"/>
      <c r="K29" s="40"/>
      <c r="L29" s="45" t="n">
        <f aca="false">K29-J29</f>
        <v>0</v>
      </c>
      <c r="M29" s="87"/>
      <c r="N29" s="5" t="n">
        <f aca="false">Посуточная!RE3</f>
        <v>473</v>
      </c>
      <c r="O29" s="5" t="n">
        <f aca="false">N29+1</f>
        <v>474</v>
      </c>
      <c r="U29" s="48"/>
    </row>
    <row r="30" customFormat="false" ht="15" hidden="false" customHeight="false" outlineLevel="0" collapsed="false">
      <c r="A30" s="78" t="n">
        <v>11</v>
      </c>
      <c r="B30" s="49" t="s">
        <v>47</v>
      </c>
      <c r="C30" s="39"/>
      <c r="D30" s="50"/>
      <c r="E30" s="51"/>
      <c r="F30" s="52" t="n">
        <f aca="false">-Посуточная!VN2</f>
        <v>-573.782149186939</v>
      </c>
      <c r="G30" s="50" t="n">
        <f aca="false">-Посуточная!VO2</f>
        <v>-578.452</v>
      </c>
      <c r="H30" s="77" t="n">
        <f aca="false">G30-F30</f>
        <v>-4.66985081306098</v>
      </c>
      <c r="I30" s="53"/>
      <c r="J30" s="52"/>
      <c r="K30" s="50"/>
      <c r="L30" s="54"/>
      <c r="M30" s="87"/>
      <c r="U30" s="48"/>
    </row>
    <row r="31" customFormat="false" ht="15" hidden="false" customHeight="false" outlineLevel="0" collapsed="false">
      <c r="A31" s="78" t="n">
        <v>12</v>
      </c>
      <c r="B31" s="49" t="s">
        <v>48</v>
      </c>
      <c r="C31" s="39"/>
      <c r="D31" s="50"/>
      <c r="E31" s="51"/>
      <c r="F31" s="52" t="n">
        <f aca="false">-INDEX(Посуточная!$A:$WE,MATCH($F$2-1,Посуточная!$A:$A,0)+2,N31)</f>
        <v>-865.494704742539</v>
      </c>
      <c r="G31" s="50" t="n">
        <f aca="false">-INDEX(Посуточная!$A:$WE,MATCH($F$2-1,Посуточная!$A:$A,0)+2,O31)</f>
        <v>-951.212</v>
      </c>
      <c r="H31" s="77" t="n">
        <f aca="false">G31-F31</f>
        <v>-85.7172952574611</v>
      </c>
      <c r="I31" s="53"/>
      <c r="J31" s="52" t="n">
        <f aca="false">-INDEX(Посуточная!$A:$YE,MATCH($F$2-1,Посуточная!$A:$A,0)+2,Q31)</f>
        <v>-18688.2268757443</v>
      </c>
      <c r="K31" s="50" t="n">
        <f aca="false">-INDEX(Посуточная!$A:$YE,MATCH($F$2-1,Посуточная!$A:$A,0)+2,R31)</f>
        <v>-19288.5</v>
      </c>
      <c r="L31" s="54" t="n">
        <f aca="false">K31-J31</f>
        <v>-600.273124255706</v>
      </c>
      <c r="M31" s="87" t="s">
        <v>49</v>
      </c>
      <c r="N31" s="5" t="n">
        <f aca="false">Посуточная!VN3</f>
        <v>586</v>
      </c>
      <c r="O31" s="5" t="n">
        <f aca="false">1+N31</f>
        <v>587</v>
      </c>
      <c r="P31" s="5" t="s">
        <v>50</v>
      </c>
      <c r="Q31" s="5" t="n">
        <f aca="false">Посуточная!XD3</f>
        <v>628</v>
      </c>
      <c r="R31" s="5" t="n">
        <f aca="false">1+Q31</f>
        <v>629</v>
      </c>
      <c r="U31" s="48"/>
    </row>
    <row r="32" customFormat="false" ht="15" hidden="false" customHeight="false" outlineLevel="0" collapsed="false">
      <c r="A32" s="78" t="n">
        <v>13</v>
      </c>
      <c r="B32" s="49" t="s">
        <v>51</v>
      </c>
      <c r="C32" s="39"/>
      <c r="D32" s="50"/>
      <c r="E32" s="51"/>
      <c r="F32" s="52" t="n">
        <f aca="false">F31-F30</f>
        <v>-291.7125555556</v>
      </c>
      <c r="G32" s="50" t="n">
        <f aca="false">G31-G30</f>
        <v>-372.76</v>
      </c>
      <c r="H32" s="77" t="n">
        <f aca="false">G32-F32</f>
        <v>-81.0474444444001</v>
      </c>
      <c r="I32" s="53"/>
      <c r="J32" s="52"/>
      <c r="K32" s="50"/>
      <c r="L32" s="54"/>
      <c r="M32" s="87"/>
      <c r="U32" s="48"/>
    </row>
    <row r="33" customFormat="false" ht="15" hidden="false" customHeight="false" outlineLevel="0" collapsed="false">
      <c r="A33" s="78" t="n">
        <v>14</v>
      </c>
      <c r="B33" s="49" t="s">
        <v>52</v>
      </c>
      <c r="C33" s="39"/>
      <c r="D33" s="50"/>
      <c r="E33" s="51"/>
      <c r="F33" s="52" t="n">
        <f aca="false">INDEX(Посуточная!$A:$YE,MATCH($F$2-1,Посуточная!$A:$A,0)+2,N33)</f>
        <v>812.53160329323</v>
      </c>
      <c r="G33" s="50" t="n">
        <f aca="false">INDEX(Посуточная!$A:$YE,MATCH($F$2-1,Посуточная!$A:$A,0)+2,O33)</f>
        <v>838.630434782609</v>
      </c>
      <c r="H33" s="77" t="n">
        <f aca="false">G33-F33</f>
        <v>26.0988314893785</v>
      </c>
      <c r="I33" s="53"/>
      <c r="J33" s="52"/>
      <c r="K33" s="50"/>
      <c r="L33" s="54"/>
      <c r="M33" s="94"/>
      <c r="N33" s="5" t="n">
        <f aca="false">Посуточная!XF3</f>
        <v>630</v>
      </c>
      <c r="O33" s="5" t="n">
        <f aca="false">1+N33</f>
        <v>631</v>
      </c>
      <c r="U33" s="48"/>
    </row>
    <row r="34" customFormat="false" ht="15" hidden="false" customHeight="false" outlineLevel="0" collapsed="false">
      <c r="A34" s="78"/>
      <c r="B34" s="102" t="s">
        <v>53</v>
      </c>
      <c r="C34" s="39"/>
      <c r="D34" s="50"/>
      <c r="E34" s="51"/>
      <c r="F34" s="52" t="n">
        <f aca="false">-INDEX(Посуточная!$A:$YE,MATCH($F$2-1,Посуточная!$A:$A,0)+2,N34)</f>
        <v>-18.4</v>
      </c>
      <c r="G34" s="96" t="n">
        <f aca="false">-INDEX(Посуточная!$A:$YE,MATCH($F$2-1,Посуточная!$A:$A,0)+2,O34)</f>
        <v>-0</v>
      </c>
      <c r="H34" s="77" t="n">
        <f aca="false">G34-F34</f>
        <v>18.4</v>
      </c>
      <c r="I34" s="53"/>
      <c r="J34" s="52"/>
      <c r="K34" s="50"/>
      <c r="L34" s="54"/>
      <c r="M34" s="103"/>
      <c r="N34" s="5" t="n">
        <f aca="false">Посуточная!UQ3</f>
        <v>563</v>
      </c>
      <c r="O34" s="5" t="n">
        <f aca="false">Посуточная!UR3</f>
        <v>564</v>
      </c>
      <c r="U34" s="48"/>
    </row>
    <row r="35" customFormat="false" ht="15" hidden="true" customHeight="false" outlineLevel="0" collapsed="false">
      <c r="A35" s="78"/>
      <c r="B35" s="102" t="s">
        <v>54</v>
      </c>
      <c r="C35" s="39"/>
      <c r="D35" s="50"/>
      <c r="E35" s="51"/>
      <c r="F35" s="52"/>
      <c r="G35" s="96"/>
      <c r="H35" s="77" t="n">
        <f aca="false">G35-F35</f>
        <v>0</v>
      </c>
      <c r="I35" s="53"/>
      <c r="J35" s="52"/>
      <c r="K35" s="50"/>
      <c r="L35" s="54"/>
      <c r="M35" s="103"/>
      <c r="U35" s="48"/>
    </row>
    <row r="36" customFormat="false" ht="15" hidden="true" customHeight="false" outlineLevel="0" collapsed="false">
      <c r="A36" s="78"/>
      <c r="B36" s="102" t="s">
        <v>55</v>
      </c>
      <c r="C36" s="39"/>
      <c r="D36" s="50"/>
      <c r="E36" s="51"/>
      <c r="F36" s="52"/>
      <c r="G36" s="96"/>
      <c r="H36" s="77" t="n">
        <f aca="false">G36-F36</f>
        <v>0</v>
      </c>
      <c r="I36" s="53"/>
      <c r="J36" s="52"/>
      <c r="K36" s="50"/>
      <c r="L36" s="54"/>
      <c r="M36" s="103"/>
      <c r="U36" s="48"/>
    </row>
    <row r="37" customFormat="false" ht="15" hidden="false" customHeight="false" outlineLevel="0" collapsed="false">
      <c r="A37" s="78" t="n">
        <f aca="false">A33+1</f>
        <v>15</v>
      </c>
      <c r="B37" s="49" t="s">
        <v>56</v>
      </c>
      <c r="C37" s="39"/>
      <c r="D37" s="50"/>
      <c r="E37" s="51"/>
      <c r="F37" s="104" t="n">
        <f aca="false">-INDEX(Посуточная!$A:$WE,MATCH($F$2-1,Посуточная!$A:$A,0)+2,N37)-INDEX(Посуточная!$A:$WE,MATCH($F$2-1,Посуточная!$A:$A,0)+2,Посуточная!UE3)</f>
        <v>-238.094471158405</v>
      </c>
      <c r="G37" s="96" t="n">
        <f aca="false">-INDEX(Посуточная!$A:$YE,MATCH($F$2-1,Посуточная!$A:$A,0)+2,O37)-INDEX(Посуточная!A:YE,MATCH(Доклад!$F$2-1,Посуточная!$A:$A,0)+2,Посуточная!UF3)</f>
        <v>-28</v>
      </c>
      <c r="H37" s="77" t="n">
        <f aca="false">G37-F37</f>
        <v>210.094471158405</v>
      </c>
      <c r="I37" s="53"/>
      <c r="J37" s="52" t="n">
        <f aca="false">-INDEX(Посуточная!$A:$YE,MATCH($F$2-1,Посуточная!$A:$A,0)+2,Q37)</f>
        <v>-0</v>
      </c>
      <c r="K37" s="50" t="n">
        <f aca="false">-INDEX(Посуточная!$A:$YE,MATCH($F$2-1,Посуточная!$A:$A,0)+2,R37)</f>
        <v>-178.080994212963</v>
      </c>
      <c r="L37" s="54" t="n">
        <f aca="false">K37-J37</f>
        <v>-178.080994212963</v>
      </c>
      <c r="M37" s="105"/>
      <c r="N37" s="5" t="n">
        <f aca="false">Посуточная!UI3</f>
        <v>555</v>
      </c>
      <c r="O37" s="5" t="n">
        <f aca="false">1+N37</f>
        <v>556</v>
      </c>
      <c r="P37" s="5" t="s">
        <v>57</v>
      </c>
      <c r="Q37" s="5" t="n">
        <f aca="false">Посуточная!XB3</f>
        <v>626</v>
      </c>
      <c r="R37" s="5" t="n">
        <f aca="false">1+Q37</f>
        <v>627</v>
      </c>
      <c r="U37" s="48"/>
    </row>
    <row r="38" customFormat="false" ht="15.75" hidden="false" customHeight="false" outlineLevel="0" collapsed="false">
      <c r="A38" s="106" t="n">
        <f aca="false">A37+1</f>
        <v>16</v>
      </c>
      <c r="B38" s="107" t="s">
        <v>58</v>
      </c>
      <c r="C38" s="108"/>
      <c r="D38" s="109"/>
      <c r="E38" s="110"/>
      <c r="F38" s="108" t="n">
        <f aca="false">INDEX(Посуточная!$A:$WE,MATCH($F$2-1,Посуточная!$A:$A,0)+2,N38)</f>
        <v>0</v>
      </c>
      <c r="G38" s="111" t="n">
        <f aca="false">INDEX(Посуточная!$A:$YE,MATCH($F$2-1,Посуточная!$A:$A,0)+2,O38)</f>
        <v>38</v>
      </c>
      <c r="H38" s="112" t="n">
        <f aca="false">G38-F38</f>
        <v>38</v>
      </c>
      <c r="I38" s="113"/>
      <c r="J38" s="108" t="n">
        <f aca="false">INDEX(Посуточная!$A:$YE,MATCH($F$2-1,Посуточная!$A:$A,0)+2,Q38)</f>
        <v>3743.3</v>
      </c>
      <c r="K38" s="109" t="n">
        <f aca="false">INDEX(Посуточная!$A:$YE,MATCH($F$2-1,Посуточная!$A:$A,0)+2,R38)</f>
        <v>1991.46504</v>
      </c>
      <c r="L38" s="114" t="n">
        <f aca="false">K38-J38</f>
        <v>-1751.83496</v>
      </c>
      <c r="M38" s="115"/>
      <c r="N38" s="5" t="n">
        <f aca="false">Посуточная!LJ3</f>
        <v>322</v>
      </c>
      <c r="O38" s="5" t="n">
        <f aca="false">1+N38</f>
        <v>323</v>
      </c>
      <c r="P38" s="5" t="s">
        <v>59</v>
      </c>
      <c r="Q38" s="5" t="n">
        <f aca="false">Посуточная!WZ3</f>
        <v>624</v>
      </c>
      <c r="R38" s="5" t="n">
        <f aca="false">1+Q38</f>
        <v>625</v>
      </c>
      <c r="U38" s="48"/>
    </row>
    <row r="39" customFormat="false" ht="15" hidden="false" customHeight="true" outlineLevel="0" collapsed="false">
      <c r="A39" s="116"/>
      <c r="B39" s="117" t="s">
        <v>60</v>
      </c>
      <c r="C39" s="118" t="n">
        <f aca="false">F7+H13+H14+H15+H16+H20+H21+H26+H27+H28+H29+H32+H37+H38+H34+H35+H36</f>
        <v>30467.925</v>
      </c>
      <c r="D39" s="119" t="n">
        <f aca="false">G7-C39</f>
        <v>-218.924999999999</v>
      </c>
      <c r="E39" s="119"/>
      <c r="F39" s="119"/>
      <c r="H39" s="120"/>
      <c r="I39" s="121"/>
      <c r="J39" s="122"/>
      <c r="K39" s="119"/>
      <c r="L39" s="119"/>
      <c r="M39" s="123" t="s">
        <v>61</v>
      </c>
      <c r="U39" s="48"/>
    </row>
    <row r="40" s="124" customFormat="true" ht="29.25" hidden="false" customHeight="true" outlineLevel="0" collapsed="false">
      <c r="B40" s="125" t="s">
        <v>62</v>
      </c>
      <c r="C40" s="126" t="n">
        <f aca="false">G4+G13+G14+G15+G16+G20+G21+G26+G27+G28+G29+G32+G34+G35+G36+G37+G38</f>
        <v>30467.925</v>
      </c>
      <c r="D40" s="127" t="n">
        <f aca="false">G7-C40</f>
        <v>-218.925000000003</v>
      </c>
      <c r="E40" s="128"/>
      <c r="F40" s="128"/>
      <c r="I40" s="129"/>
      <c r="J40" s="22"/>
      <c r="K40" s="128"/>
      <c r="L40" s="128"/>
      <c r="M40" s="123"/>
      <c r="N40" s="5"/>
      <c r="O40" s="5"/>
      <c r="P40" s="5"/>
      <c r="Q40" s="5"/>
      <c r="R40" s="5"/>
      <c r="S40" s="6"/>
      <c r="T40" s="5"/>
      <c r="U40" s="48"/>
    </row>
    <row r="41" s="124" customFormat="true" ht="15.75" hidden="false" customHeight="false" outlineLevel="0" collapsed="false">
      <c r="A41" s="130" t="s">
        <v>63</v>
      </c>
      <c r="B41" s="131"/>
      <c r="C41" s="120"/>
      <c r="D41" s="120"/>
      <c r="E41" s="120"/>
      <c r="F41" s="120"/>
      <c r="G41" s="120"/>
      <c r="H41" s="120"/>
      <c r="I41" s="132"/>
      <c r="J41" s="120"/>
      <c r="K41" s="120"/>
      <c r="L41" s="120"/>
      <c r="M41" s="133"/>
      <c r="N41" s="5"/>
      <c r="O41" s="5"/>
      <c r="P41" s="5"/>
      <c r="Q41" s="5"/>
      <c r="R41" s="5"/>
      <c r="S41" s="6"/>
      <c r="T41" s="5"/>
      <c r="U41" s="48"/>
    </row>
    <row r="42" customFormat="false" ht="15" hidden="false" customHeight="false" outlineLevel="0" collapsed="false">
      <c r="A42" s="134" t="s">
        <v>2</v>
      </c>
      <c r="B42" s="135" t="s">
        <v>3</v>
      </c>
      <c r="C42" s="136" t="s">
        <v>4</v>
      </c>
      <c r="D42" s="136"/>
      <c r="E42" s="136"/>
      <c r="F42" s="137" t="s">
        <v>5</v>
      </c>
      <c r="G42" s="137"/>
      <c r="H42" s="137"/>
      <c r="I42" s="138" t="s">
        <v>6</v>
      </c>
      <c r="J42" s="136" t="s">
        <v>7</v>
      </c>
      <c r="K42" s="136"/>
      <c r="L42" s="136"/>
      <c r="M42" s="139" t="s">
        <v>6</v>
      </c>
      <c r="U42" s="48"/>
    </row>
    <row r="43" customFormat="false" ht="15.75" hidden="false" customHeight="false" outlineLevel="0" collapsed="false">
      <c r="A43" s="134"/>
      <c r="B43" s="135"/>
      <c r="C43" s="140" t="s">
        <v>8</v>
      </c>
      <c r="D43" s="141" t="s">
        <v>9</v>
      </c>
      <c r="E43" s="142" t="s">
        <v>10</v>
      </c>
      <c r="F43" s="140" t="s">
        <v>8</v>
      </c>
      <c r="G43" s="141" t="s">
        <v>9</v>
      </c>
      <c r="H43" s="143" t="s">
        <v>10</v>
      </c>
      <c r="I43" s="144"/>
      <c r="J43" s="140" t="s">
        <v>8</v>
      </c>
      <c r="K43" s="141" t="s">
        <v>9</v>
      </c>
      <c r="L43" s="145" t="s">
        <v>10</v>
      </c>
      <c r="M43" s="146"/>
      <c r="P43" s="76"/>
      <c r="U43" s="48"/>
    </row>
    <row r="44" customFormat="false" ht="15" hidden="false" customHeight="false" outlineLevel="0" collapsed="false">
      <c r="A44" s="37"/>
      <c r="B44" s="38" t="s">
        <v>11</v>
      </c>
      <c r="C44" s="39"/>
      <c r="D44" s="40"/>
      <c r="E44" s="41"/>
      <c r="F44" s="39" t="n">
        <f aca="false">F7</f>
        <v>30742.850973286</v>
      </c>
      <c r="G44" s="147" t="n">
        <f aca="false">Посуточная!VX4</f>
        <v>30249</v>
      </c>
      <c r="H44" s="41" t="n">
        <f aca="false">G44-F44</f>
        <v>-493.850973285993</v>
      </c>
      <c r="I44" s="43"/>
      <c r="J44" s="148"/>
      <c r="K44" s="40"/>
      <c r="L44" s="45"/>
      <c r="M44" s="149"/>
      <c r="U44" s="48"/>
    </row>
    <row r="45" customFormat="false" ht="15" hidden="false" customHeight="false" outlineLevel="0" collapsed="false">
      <c r="A45" s="37" t="n">
        <v>1</v>
      </c>
      <c r="B45" s="38" t="s">
        <v>13</v>
      </c>
      <c r="C45" s="39" t="n">
        <f aca="false">C82-C9</f>
        <v>9</v>
      </c>
      <c r="D45" s="40" t="n">
        <f aca="false">D82-D9</f>
        <v>7</v>
      </c>
      <c r="E45" s="41" t="n">
        <f aca="false">D45-C45</f>
        <v>-2</v>
      </c>
      <c r="F45" s="39" t="n">
        <f aca="false">F82-F9</f>
        <v>340</v>
      </c>
      <c r="G45" s="40" t="n">
        <f aca="false">G82-G9</f>
        <v>255</v>
      </c>
      <c r="H45" s="41" t="n">
        <f aca="false">G45-F45</f>
        <v>-85</v>
      </c>
      <c r="I45" s="43"/>
      <c r="J45" s="39" t="n">
        <f aca="false">J82-J9</f>
        <v>7200</v>
      </c>
      <c r="K45" s="150" t="n">
        <f aca="false">K82-K9</f>
        <v>4915</v>
      </c>
      <c r="L45" s="45" t="n">
        <f aca="false">K45-J45</f>
        <v>-2285</v>
      </c>
      <c r="M45" s="151"/>
      <c r="U45" s="48"/>
    </row>
    <row r="46" customFormat="false" ht="15" hidden="false" customHeight="false" outlineLevel="0" collapsed="false">
      <c r="A46" s="78" t="n">
        <v>2</v>
      </c>
      <c r="B46" s="49" t="s">
        <v>15</v>
      </c>
      <c r="C46" s="39" t="n">
        <f aca="false">C83-C10</f>
        <v>13</v>
      </c>
      <c r="D46" s="50" t="n">
        <f aca="false">D83-D10</f>
        <v>9</v>
      </c>
      <c r="E46" s="51" t="n">
        <f aca="false">D46-C46</f>
        <v>-4</v>
      </c>
      <c r="F46" s="52" t="n">
        <f aca="false">F83-F10</f>
        <v>261</v>
      </c>
      <c r="G46" s="80" t="n">
        <f aca="false">G83-G10</f>
        <v>146</v>
      </c>
      <c r="H46" s="51" t="n">
        <f aca="false">G46-F46</f>
        <v>-115</v>
      </c>
      <c r="I46" s="53"/>
      <c r="J46" s="39" t="n">
        <f aca="false">J83-J10</f>
        <v>2655</v>
      </c>
      <c r="K46" s="50" t="n">
        <f aca="false">K83-K10</f>
        <v>1640</v>
      </c>
      <c r="L46" s="54" t="n">
        <f aca="false">K46-J46</f>
        <v>-1015</v>
      </c>
      <c r="M46" s="152"/>
      <c r="U46" s="48"/>
    </row>
    <row r="47" customFormat="false" ht="15" hidden="false" customHeight="false" outlineLevel="0" collapsed="false">
      <c r="A47" s="78" t="n">
        <v>3</v>
      </c>
      <c r="B47" s="49" t="s">
        <v>17</v>
      </c>
      <c r="C47" s="39" t="n">
        <f aca="false">C84-C11</f>
        <v>0</v>
      </c>
      <c r="D47" s="80" t="n">
        <f aca="false">D84-D11</f>
        <v>0</v>
      </c>
      <c r="E47" s="51" t="n">
        <f aca="false">D47-C47</f>
        <v>0</v>
      </c>
      <c r="F47" s="52" t="n">
        <f aca="false">F84-F11</f>
        <v>0</v>
      </c>
      <c r="G47" s="80" t="n">
        <f aca="false">G84-G11</f>
        <v>0</v>
      </c>
      <c r="H47" s="51" t="n">
        <f aca="false">G47-F47</f>
        <v>0</v>
      </c>
      <c r="I47" s="53"/>
      <c r="J47" s="52" t="n">
        <f aca="false">J84-J11</f>
        <v>0</v>
      </c>
      <c r="K47" s="50" t="n">
        <f aca="false">K84-K11</f>
        <v>0</v>
      </c>
      <c r="L47" s="54" t="n">
        <f aca="false">K47-J47</f>
        <v>0</v>
      </c>
      <c r="M47" s="153"/>
      <c r="U47" s="48"/>
    </row>
    <row r="48" customFormat="false" ht="15.75" hidden="false" customHeight="false" outlineLevel="0" collapsed="false">
      <c r="A48" s="56" t="n">
        <v>4</v>
      </c>
      <c r="B48" s="57" t="s">
        <v>18</v>
      </c>
      <c r="C48" s="58" t="n">
        <f aca="false">C85-C12</f>
        <v>0</v>
      </c>
      <c r="D48" s="59" t="n">
        <f aca="false">D85-D12</f>
        <v>0</v>
      </c>
      <c r="E48" s="60" t="n">
        <f aca="false">D48-C48</f>
        <v>0</v>
      </c>
      <c r="F48" s="61" t="n">
        <f aca="false">F85-F12</f>
        <v>0</v>
      </c>
      <c r="G48" s="59" t="n">
        <f aca="false">G85-G12</f>
        <v>0</v>
      </c>
      <c r="H48" s="60" t="n">
        <f aca="false">G48-F48</f>
        <v>0</v>
      </c>
      <c r="I48" s="62"/>
      <c r="J48" s="61" t="n">
        <f aca="false">J85-J12</f>
        <v>0</v>
      </c>
      <c r="K48" s="59" t="n">
        <f aca="false">K85-K12</f>
        <v>0</v>
      </c>
      <c r="L48" s="63" t="n">
        <f aca="false">K48-J48</f>
        <v>0</v>
      </c>
      <c r="M48" s="154"/>
      <c r="U48" s="48"/>
    </row>
    <row r="49" customFormat="false" ht="15.75" hidden="false" customHeight="false" outlineLevel="0" collapsed="false">
      <c r="A49" s="65" t="n">
        <v>3</v>
      </c>
      <c r="B49" s="66" t="s">
        <v>20</v>
      </c>
      <c r="C49" s="67" t="n">
        <f aca="false">SUM(C45:C48)</f>
        <v>22</v>
      </c>
      <c r="D49" s="68" t="n">
        <f aca="false">SUM(D45:D48)</f>
        <v>16</v>
      </c>
      <c r="E49" s="69" t="n">
        <f aca="false">D49-C49</f>
        <v>-6</v>
      </c>
      <c r="F49" s="67" t="n">
        <f aca="false">SUM(F45:F48)</f>
        <v>601</v>
      </c>
      <c r="G49" s="68" t="n">
        <f aca="false">SUM(G45:G48)</f>
        <v>401</v>
      </c>
      <c r="H49" s="69" t="n">
        <f aca="false">G49-F49</f>
        <v>-200</v>
      </c>
      <c r="I49" s="71"/>
      <c r="J49" s="67" t="n">
        <f aca="false">SUM(J45:J48)</f>
        <v>9855</v>
      </c>
      <c r="K49" s="68" t="n">
        <f aca="false">SUM(K45:K48)</f>
        <v>6555</v>
      </c>
      <c r="L49" s="72" t="n">
        <f aca="false">K49-J49</f>
        <v>-3300</v>
      </c>
      <c r="M49" s="155"/>
      <c r="U49" s="48"/>
      <c r="DT49" s="1" t="s">
        <v>64</v>
      </c>
      <c r="DU49" s="1" t="s">
        <v>65</v>
      </c>
      <c r="DV49" s="1" t="s">
        <v>66</v>
      </c>
      <c r="FB49" s="1" t="s">
        <v>64</v>
      </c>
      <c r="FC49" s="1" t="s">
        <v>67</v>
      </c>
      <c r="FD49" s="1" t="s">
        <v>68</v>
      </c>
      <c r="FE49" s="1" t="s">
        <v>68</v>
      </c>
      <c r="FF49" s="1" t="s">
        <v>69</v>
      </c>
      <c r="HQ49" s="1" t="s">
        <v>70</v>
      </c>
      <c r="HR49" s="1" t="s">
        <v>67</v>
      </c>
      <c r="HS49" s="1" t="s">
        <v>68</v>
      </c>
      <c r="HT49" s="1" t="s">
        <v>68</v>
      </c>
      <c r="HU49" s="1" t="s">
        <v>68</v>
      </c>
      <c r="HV49" s="1" t="s">
        <v>68</v>
      </c>
      <c r="HW49" s="1" t="s">
        <v>68</v>
      </c>
      <c r="HX49" s="1" t="s">
        <v>71</v>
      </c>
      <c r="HY49" s="1" t="s">
        <v>72</v>
      </c>
    </row>
    <row r="50" customFormat="false" ht="15" hidden="false" customHeight="false" outlineLevel="0" collapsed="false">
      <c r="A50" s="37" t="n">
        <v>4</v>
      </c>
      <c r="B50" s="38" t="s">
        <v>21</v>
      </c>
      <c r="C50" s="39"/>
      <c r="D50" s="40"/>
      <c r="E50" s="41"/>
      <c r="F50" s="39" t="n">
        <f aca="false">F87-F14</f>
        <v>0</v>
      </c>
      <c r="G50" s="50" t="n">
        <f aca="false">G87-G14</f>
        <v>40</v>
      </c>
      <c r="H50" s="41" t="n">
        <f aca="false">G50-F50</f>
        <v>40</v>
      </c>
      <c r="I50" s="43"/>
      <c r="J50" s="39" t="n">
        <f aca="false">J87-J14</f>
        <v>1795</v>
      </c>
      <c r="K50" s="40" t="n">
        <f aca="false">K87-K14</f>
        <v>373</v>
      </c>
      <c r="L50" s="45" t="n">
        <f aca="false">K50-J50</f>
        <v>-1422</v>
      </c>
      <c r="M50" s="149"/>
      <c r="U50" s="48"/>
      <c r="DT50" s="1" t="s">
        <v>73</v>
      </c>
      <c r="DU50" s="1" t="n">
        <v>533</v>
      </c>
      <c r="DV50" s="1" t="n">
        <v>1616</v>
      </c>
      <c r="FB50" s="1" t="n">
        <v>3459</v>
      </c>
      <c r="FC50" s="1" t="n">
        <v>6190</v>
      </c>
      <c r="FD50" s="1" t="n">
        <v>997</v>
      </c>
      <c r="FE50" s="1" t="n">
        <v>4389</v>
      </c>
      <c r="FF50" s="1" t="n">
        <v>55</v>
      </c>
      <c r="HQ50" s="1" t="n">
        <v>876</v>
      </c>
      <c r="HR50" s="1" t="n">
        <v>6710</v>
      </c>
      <c r="HS50" s="1" t="n">
        <v>926</v>
      </c>
      <c r="HT50" s="1" t="s">
        <v>74</v>
      </c>
      <c r="HU50" s="1" t="n">
        <v>1124</v>
      </c>
      <c r="HV50" s="1" t="n">
        <v>1232</v>
      </c>
      <c r="HW50" s="1" t="n">
        <v>2054</v>
      </c>
      <c r="HX50" s="1" t="s">
        <v>75</v>
      </c>
      <c r="HY50" s="1" t="n">
        <v>1922</v>
      </c>
    </row>
    <row r="51" customFormat="false" ht="15" hidden="false" customHeight="false" outlineLevel="0" collapsed="false">
      <c r="A51" s="37" t="n">
        <f aca="false">A50+1</f>
        <v>5</v>
      </c>
      <c r="B51" s="38" t="s">
        <v>24</v>
      </c>
      <c r="C51" s="39" t="n">
        <f aca="false">C89-C15</f>
        <v>1</v>
      </c>
      <c r="D51" s="50" t="n">
        <f aca="false">D89-D15</f>
        <v>0</v>
      </c>
      <c r="E51" s="51" t="n">
        <f aca="false">D51-C51</f>
        <v>-1</v>
      </c>
      <c r="F51" s="52" t="n">
        <f aca="false">F89-F15</f>
        <v>5.9</v>
      </c>
      <c r="G51" s="50" t="n">
        <f aca="false">G89-G15</f>
        <v>0</v>
      </c>
      <c r="H51" s="51" t="n">
        <f aca="false">G51-F51</f>
        <v>-5.9</v>
      </c>
      <c r="I51" s="43"/>
      <c r="J51" s="39"/>
      <c r="K51" s="40"/>
      <c r="L51" s="45"/>
      <c r="M51" s="149"/>
      <c r="U51" s="48"/>
      <c r="DT51" s="1" t="n">
        <v>4</v>
      </c>
      <c r="DU51" s="1" t="n">
        <v>2</v>
      </c>
      <c r="DV51" s="1" t="n">
        <v>4</v>
      </c>
      <c r="FB51" s="1" t="n">
        <v>1.907</v>
      </c>
      <c r="FC51" s="1" t="n">
        <v>13.657</v>
      </c>
      <c r="FD51" s="1" t="n">
        <v>5.609</v>
      </c>
      <c r="FE51" s="1" t="n">
        <v>21.536</v>
      </c>
      <c r="FF51" s="1" t="n">
        <v>13.504</v>
      </c>
      <c r="HQ51" s="1" t="n">
        <v>5.632</v>
      </c>
      <c r="HR51" s="1" t="n">
        <v>8.769</v>
      </c>
      <c r="HS51" s="1" t="n">
        <v>3.683</v>
      </c>
      <c r="HT51" s="1" t="n">
        <v>3.053</v>
      </c>
      <c r="HU51" s="1" t="n">
        <v>5.469</v>
      </c>
      <c r="HV51" s="1" t="n">
        <v>1.519</v>
      </c>
      <c r="HW51" s="1" t="n">
        <v>3.555</v>
      </c>
      <c r="HX51" s="1" t="n">
        <v>4.785</v>
      </c>
      <c r="HY51" s="1" t="n">
        <v>7.121</v>
      </c>
    </row>
    <row r="52" customFormat="false" ht="15" hidden="false" customHeight="false" outlineLevel="0" collapsed="false">
      <c r="A52" s="78" t="n">
        <v>5</v>
      </c>
      <c r="B52" s="49" t="s">
        <v>26</v>
      </c>
      <c r="C52" s="39" t="n">
        <f aca="false">C90-C16</f>
        <v>15</v>
      </c>
      <c r="D52" s="50" t="n">
        <f aca="false">D90-D16</f>
        <v>7</v>
      </c>
      <c r="E52" s="51" t="n">
        <f aca="false">D52-C52</f>
        <v>-8</v>
      </c>
      <c r="F52" s="52" t="n">
        <f aca="false">F90-F16</f>
        <v>69</v>
      </c>
      <c r="G52" s="50" t="n">
        <f aca="false">G90-G16</f>
        <v>47</v>
      </c>
      <c r="H52" s="51" t="n">
        <f aca="false">G52-F52</f>
        <v>-22</v>
      </c>
      <c r="I52" s="53"/>
      <c r="J52" s="52" t="n">
        <f aca="false">J90-J16</f>
        <v>1385</v>
      </c>
      <c r="K52" s="50" t="n">
        <f aca="false">K90-K16</f>
        <v>1149.184</v>
      </c>
      <c r="L52" s="54" t="n">
        <f aca="false">K52-J52</f>
        <v>-235.816</v>
      </c>
      <c r="M52" s="94"/>
      <c r="U52" s="48"/>
    </row>
    <row r="53" customFormat="false" ht="15" hidden="true" customHeight="false" outlineLevel="0" collapsed="false">
      <c r="A53" s="78"/>
      <c r="B53" s="79" t="s">
        <v>28</v>
      </c>
      <c r="C53" s="39"/>
      <c r="D53" s="50" t="n">
        <f aca="false">D91-D17</f>
        <v>0</v>
      </c>
      <c r="E53" s="51"/>
      <c r="F53" s="52"/>
      <c r="G53" s="50" t="n">
        <f aca="false">G91-G17</f>
        <v>0</v>
      </c>
      <c r="H53" s="51"/>
      <c r="I53" s="53"/>
      <c r="J53" s="52"/>
      <c r="K53" s="50"/>
      <c r="L53" s="54"/>
      <c r="M53" s="94"/>
      <c r="U53" s="48"/>
    </row>
    <row r="54" customFormat="false" ht="15" hidden="true" customHeight="false" outlineLevel="0" collapsed="false">
      <c r="A54" s="78"/>
      <c r="B54" s="79" t="s">
        <v>29</v>
      </c>
      <c r="C54" s="39"/>
      <c r="D54" s="50" t="n">
        <f aca="false">D92-D18</f>
        <v>1</v>
      </c>
      <c r="E54" s="51"/>
      <c r="F54" s="52"/>
      <c r="G54" s="50" t="n">
        <f aca="false">G92-G18</f>
        <v>2</v>
      </c>
      <c r="H54" s="51"/>
      <c r="I54" s="53"/>
      <c r="J54" s="52"/>
      <c r="K54" s="50"/>
      <c r="L54" s="54"/>
      <c r="M54" s="94"/>
      <c r="U54" s="48"/>
    </row>
    <row r="55" customFormat="false" ht="15" hidden="true" customHeight="false" outlineLevel="0" collapsed="false">
      <c r="A55" s="78"/>
      <c r="B55" s="79" t="s">
        <v>30</v>
      </c>
      <c r="C55" s="39"/>
      <c r="D55" s="50" t="n">
        <f aca="false">D93-D19</f>
        <v>6</v>
      </c>
      <c r="E55" s="51"/>
      <c r="F55" s="52"/>
      <c r="G55" s="50" t="n">
        <f aca="false">G93-G19</f>
        <v>45</v>
      </c>
      <c r="H55" s="51"/>
      <c r="I55" s="53"/>
      <c r="J55" s="52"/>
      <c r="K55" s="50"/>
      <c r="L55" s="54"/>
      <c r="M55" s="94"/>
      <c r="U55" s="48"/>
    </row>
    <row r="56" customFormat="false" ht="15" hidden="false" customHeight="false" outlineLevel="0" collapsed="false">
      <c r="A56" s="78" t="n">
        <f aca="false">A52+1</f>
        <v>6</v>
      </c>
      <c r="B56" s="49" t="s">
        <v>31</v>
      </c>
      <c r="C56" s="39" t="n">
        <f aca="false">C94-C20</f>
        <v>7</v>
      </c>
      <c r="D56" s="50" t="n">
        <f aca="false">D94-D20</f>
        <v>0</v>
      </c>
      <c r="E56" s="51" t="n">
        <f aca="false">D56-C56</f>
        <v>-7</v>
      </c>
      <c r="F56" s="52" t="n">
        <f aca="false">F94-F20</f>
        <v>0</v>
      </c>
      <c r="G56" s="50" t="n">
        <f aca="false">G94-G20</f>
        <v>0</v>
      </c>
      <c r="H56" s="51" t="n">
        <f aca="false">G56-F56</f>
        <v>0</v>
      </c>
      <c r="I56" s="53"/>
      <c r="J56" s="52" t="n">
        <f aca="false">J94-J20</f>
        <v>0</v>
      </c>
      <c r="K56" s="50" t="n">
        <f aca="false">K94-K20</f>
        <v>0</v>
      </c>
      <c r="L56" s="54" t="n">
        <f aca="false">K56-J56</f>
        <v>0</v>
      </c>
      <c r="M56" s="94"/>
      <c r="U56" s="48"/>
    </row>
    <row r="57" customFormat="false" ht="15" hidden="false" customHeight="false" outlineLevel="0" collapsed="false">
      <c r="A57" s="78" t="n">
        <f aca="false">A56+1</f>
        <v>7</v>
      </c>
      <c r="B57" s="49" t="s">
        <v>33</v>
      </c>
      <c r="C57" s="39" t="n">
        <f aca="false">C95-C21</f>
        <v>0</v>
      </c>
      <c r="D57" s="50" t="n">
        <f aca="false">D95-D21</f>
        <v>1</v>
      </c>
      <c r="E57" s="51" t="n">
        <f aca="false">D57-C57</f>
        <v>1</v>
      </c>
      <c r="F57" s="52" t="n">
        <f aca="false">F95-F21</f>
        <v>0</v>
      </c>
      <c r="G57" s="50" t="n">
        <f aca="false">G95-G21</f>
        <v>21.9</v>
      </c>
      <c r="H57" s="51" t="n">
        <f aca="false">G57-F57</f>
        <v>21.9</v>
      </c>
      <c r="I57" s="53"/>
      <c r="J57" s="52" t="n">
        <f aca="false">J95-J21</f>
        <v>-168.8</v>
      </c>
      <c r="K57" s="50" t="n">
        <f aca="false">K95-K21</f>
        <v>-122.672</v>
      </c>
      <c r="L57" s="54" t="n">
        <f aca="false">K57-J57</f>
        <v>46.128</v>
      </c>
      <c r="M57" s="94"/>
    </row>
    <row r="58" customFormat="false" ht="15.75" hidden="true" customHeight="false" outlineLevel="0" collapsed="false">
      <c r="A58" s="65" t="n">
        <f aca="false">A57+1</f>
        <v>8</v>
      </c>
      <c r="B58" s="66" t="s">
        <v>35</v>
      </c>
      <c r="C58" s="67"/>
      <c r="D58" s="68" t="n">
        <f aca="false">D59+D60</f>
        <v>0</v>
      </c>
      <c r="E58" s="69"/>
      <c r="F58" s="67"/>
      <c r="G58" s="68" t="n">
        <f aca="false">G59+G60</f>
        <v>0</v>
      </c>
      <c r="H58" s="69"/>
      <c r="I58" s="71"/>
      <c r="J58" s="67"/>
      <c r="K58" s="68"/>
      <c r="L58" s="72"/>
      <c r="M58" s="155"/>
    </row>
    <row r="59" customFormat="false" ht="15" hidden="true" customHeight="false" outlineLevel="0" collapsed="false">
      <c r="A59" s="37" t="n">
        <v>9.1</v>
      </c>
      <c r="B59" s="38" t="s">
        <v>37</v>
      </c>
      <c r="C59" s="39"/>
      <c r="D59" s="40"/>
      <c r="E59" s="41"/>
      <c r="F59" s="39"/>
      <c r="G59" s="40"/>
      <c r="H59" s="41"/>
      <c r="I59" s="43"/>
      <c r="J59" s="39"/>
      <c r="K59" s="40"/>
      <c r="L59" s="45"/>
      <c r="M59" s="149"/>
    </row>
    <row r="60" customFormat="false" ht="15" hidden="true" customHeight="false" outlineLevel="0" collapsed="false">
      <c r="A60" s="156" t="n">
        <v>9.2</v>
      </c>
      <c r="B60" s="157" t="s">
        <v>39</v>
      </c>
      <c r="C60" s="158"/>
      <c r="D60" s="159"/>
      <c r="E60" s="160"/>
      <c r="F60" s="158"/>
      <c r="G60" s="159"/>
      <c r="H60" s="160"/>
      <c r="I60" s="161"/>
      <c r="J60" s="158"/>
      <c r="K60" s="159"/>
      <c r="L60" s="162"/>
      <c r="M60" s="163"/>
    </row>
    <row r="61" customFormat="false" ht="15" hidden="false" customHeight="false" outlineLevel="0" collapsed="false">
      <c r="A61" s="37" t="n">
        <v>8</v>
      </c>
      <c r="B61" s="38" t="s">
        <v>76</v>
      </c>
      <c r="C61" s="39" t="n">
        <f aca="false">C99-C27</f>
        <v>0</v>
      </c>
      <c r="D61" s="40" t="n">
        <f aca="false">D99-D27</f>
        <v>0</v>
      </c>
      <c r="E61" s="41" t="n">
        <f aca="false">D61-C61</f>
        <v>0</v>
      </c>
      <c r="F61" s="39" t="n">
        <f aca="false">F99-F27</f>
        <v>0</v>
      </c>
      <c r="G61" s="40" t="n">
        <f aca="false">G99-G27</f>
        <v>0</v>
      </c>
      <c r="H61" s="41" t="n">
        <f aca="false">G61-F61</f>
        <v>0</v>
      </c>
      <c r="I61" s="43"/>
      <c r="J61" s="39" t="n">
        <v>0</v>
      </c>
      <c r="K61" s="40" t="n">
        <v>0</v>
      </c>
      <c r="L61" s="45" t="n">
        <f aca="false">K61-J61</f>
        <v>0</v>
      </c>
      <c r="M61" s="149"/>
    </row>
    <row r="62" customFormat="false" ht="15" hidden="false" customHeight="false" outlineLevel="0" collapsed="false">
      <c r="A62" s="85" t="s">
        <v>77</v>
      </c>
      <c r="B62" s="89" t="s">
        <v>45</v>
      </c>
      <c r="C62" s="39"/>
      <c r="D62" s="40"/>
      <c r="E62" s="41"/>
      <c r="F62" s="39" t="n">
        <f aca="false">F100-F28</f>
        <v>0</v>
      </c>
      <c r="G62" s="40" t="n">
        <f aca="false">G100-G28</f>
        <v>0</v>
      </c>
      <c r="H62" s="41"/>
      <c r="I62" s="43"/>
      <c r="J62" s="39"/>
      <c r="K62" s="40"/>
      <c r="L62" s="45"/>
      <c r="M62" s="149"/>
    </row>
    <row r="63" customFormat="false" ht="15" hidden="false" customHeight="false" outlineLevel="0" collapsed="false">
      <c r="A63" s="37" t="n">
        <v>9</v>
      </c>
      <c r="B63" s="102" t="s">
        <v>53</v>
      </c>
      <c r="C63" s="39"/>
      <c r="D63" s="40"/>
      <c r="E63" s="41"/>
      <c r="F63" s="39" t="n">
        <f aca="false">F108-F34</f>
        <v>53.4</v>
      </c>
      <c r="G63" s="164" t="n">
        <f aca="false">G108-G34</f>
        <v>0</v>
      </c>
      <c r="H63" s="51" t="n">
        <f aca="false">G63-F63</f>
        <v>-53.4</v>
      </c>
      <c r="I63" s="43"/>
      <c r="J63" s="39"/>
      <c r="K63" s="40"/>
      <c r="L63" s="45"/>
      <c r="M63" s="149"/>
    </row>
    <row r="64" customFormat="false" ht="15" hidden="true" customHeight="false" outlineLevel="0" collapsed="false">
      <c r="A64" s="37"/>
      <c r="B64" s="102" t="s">
        <v>40</v>
      </c>
      <c r="C64" s="39"/>
      <c r="D64" s="40"/>
      <c r="E64" s="41"/>
      <c r="F64" s="39"/>
      <c r="G64" s="50"/>
      <c r="H64" s="51"/>
      <c r="I64" s="43"/>
      <c r="J64" s="39"/>
      <c r="K64" s="40"/>
      <c r="L64" s="45"/>
      <c r="M64" s="94"/>
    </row>
    <row r="65" customFormat="false" ht="15" hidden="false" customHeight="false" outlineLevel="0" collapsed="false">
      <c r="A65" s="78" t="n">
        <v>10</v>
      </c>
      <c r="B65" s="49" t="s">
        <v>42</v>
      </c>
      <c r="C65" s="39"/>
      <c r="D65" s="50"/>
      <c r="E65" s="51"/>
      <c r="F65" s="52" t="n">
        <f aca="false">F102-F26</f>
        <v>-400</v>
      </c>
      <c r="G65" s="50" t="n">
        <f aca="false">G102-G26</f>
        <v>-400</v>
      </c>
      <c r="H65" s="51" t="n">
        <f aca="false">G65-F65</f>
        <v>0</v>
      </c>
      <c r="I65" s="53"/>
      <c r="J65" s="52" t="n">
        <f aca="false">J102-J26</f>
        <v>-15300</v>
      </c>
      <c r="K65" s="50" t="n">
        <f aca="false">K102-K26</f>
        <v>-15300</v>
      </c>
      <c r="L65" s="54" t="n">
        <f aca="false">K65-J65</f>
        <v>0</v>
      </c>
      <c r="M65" s="94"/>
    </row>
    <row r="66" customFormat="false" ht="15" hidden="false" customHeight="false" outlineLevel="0" collapsed="false">
      <c r="A66" s="78"/>
      <c r="B66" s="49" t="s">
        <v>46</v>
      </c>
      <c r="C66" s="39" t="n">
        <f aca="false">C103-C29</f>
        <v>0</v>
      </c>
      <c r="D66" s="50" t="n">
        <f aca="false">D103-D29</f>
        <v>0</v>
      </c>
      <c r="E66" s="51" t="n">
        <f aca="false">D66-C66</f>
        <v>0</v>
      </c>
      <c r="F66" s="52" t="n">
        <f aca="false">F103-F29</f>
        <v>0</v>
      </c>
      <c r="G66" s="50" t="n">
        <f aca="false">G103-G29</f>
        <v>0</v>
      </c>
      <c r="H66" s="51" t="n">
        <f aca="false">G66-F66</f>
        <v>0</v>
      </c>
      <c r="I66" s="53"/>
      <c r="J66" s="52"/>
      <c r="K66" s="50"/>
      <c r="L66" s="54"/>
      <c r="M66" s="94"/>
    </row>
    <row r="67" customFormat="false" ht="15" hidden="false" customHeight="false" outlineLevel="0" collapsed="false">
      <c r="A67" s="78" t="n">
        <v>11</v>
      </c>
      <c r="B67" s="49" t="s">
        <v>48</v>
      </c>
      <c r="C67" s="39"/>
      <c r="D67" s="50"/>
      <c r="E67" s="51"/>
      <c r="F67" s="52" t="n">
        <f aca="false">F105-F31</f>
        <v>-5.58400000000006</v>
      </c>
      <c r="G67" s="50" t="n">
        <f aca="false">G105-G31</f>
        <v>98.5069999999998</v>
      </c>
      <c r="H67" s="51" t="n">
        <f aca="false">G67-F67</f>
        <v>104.091</v>
      </c>
      <c r="I67" s="53"/>
      <c r="J67" s="52" t="n">
        <f aca="false">J105-J31</f>
        <v>-6942.79363794031</v>
      </c>
      <c r="K67" s="50" t="n">
        <f aca="false">K105-K31</f>
        <v>-6848.11500000001</v>
      </c>
      <c r="L67" s="54" t="n">
        <f aca="false">K67-J67</f>
        <v>94.678637940302</v>
      </c>
      <c r="M67" s="94"/>
    </row>
    <row r="68" customFormat="false" ht="15" hidden="false" customHeight="false" outlineLevel="0" collapsed="false">
      <c r="A68" s="78"/>
      <c r="B68" s="102" t="s">
        <v>54</v>
      </c>
      <c r="C68" s="39"/>
      <c r="D68" s="50"/>
      <c r="E68" s="51"/>
      <c r="F68" s="52"/>
      <c r="G68" s="165" t="n">
        <v>219</v>
      </c>
      <c r="H68" s="51"/>
      <c r="I68" s="53"/>
      <c r="J68" s="52"/>
      <c r="K68" s="50"/>
      <c r="L68" s="54"/>
      <c r="M68" s="94" t="s">
        <v>78</v>
      </c>
    </row>
    <row r="69" customFormat="false" ht="15" hidden="false" customHeight="false" outlineLevel="0" collapsed="false">
      <c r="A69" s="78"/>
      <c r="B69" s="102" t="s">
        <v>55</v>
      </c>
      <c r="C69" s="39"/>
      <c r="D69" s="50"/>
      <c r="E69" s="51"/>
      <c r="F69" s="52"/>
      <c r="G69" s="166"/>
      <c r="H69" s="51"/>
      <c r="I69" s="53"/>
      <c r="J69" s="52"/>
      <c r="K69" s="50"/>
      <c r="L69" s="54"/>
      <c r="M69" s="94"/>
      <c r="N69" s="76" t="n">
        <f aca="false">G72-Посуточная!VH99</f>
        <v>186.993000000002</v>
      </c>
    </row>
    <row r="70" customFormat="false" ht="15" hidden="false" customHeight="false" outlineLevel="0" collapsed="false">
      <c r="A70" s="78" t="n">
        <v>12</v>
      </c>
      <c r="B70" s="49" t="s">
        <v>56</v>
      </c>
      <c r="C70" s="39"/>
      <c r="D70" s="50"/>
      <c r="E70" s="51"/>
      <c r="F70" s="52" t="n">
        <f aca="false">F111-F37</f>
        <v>238.094471158405</v>
      </c>
      <c r="G70" s="96" t="n">
        <f aca="false">G111-G37</f>
        <v>28</v>
      </c>
      <c r="H70" s="51" t="n">
        <f aca="false">G70-F70</f>
        <v>-210.094471158405</v>
      </c>
      <c r="I70" s="53"/>
      <c r="J70" s="52" t="n">
        <f aca="false">J111-J37</f>
        <v>0</v>
      </c>
      <c r="K70" s="50" t="n">
        <f aca="false">K111-K37</f>
        <v>178.080994212963</v>
      </c>
      <c r="L70" s="54" t="n">
        <f aca="false">K70-J70</f>
        <v>178.080994212963</v>
      </c>
      <c r="M70" s="94"/>
    </row>
    <row r="71" customFormat="false" ht="15.75" hidden="false" customHeight="false" outlineLevel="0" collapsed="false">
      <c r="A71" s="106" t="n">
        <v>13</v>
      </c>
      <c r="B71" s="107" t="s">
        <v>58</v>
      </c>
      <c r="C71" s="108"/>
      <c r="D71" s="109"/>
      <c r="E71" s="110"/>
      <c r="F71" s="108" t="n">
        <f aca="false">F112-F38</f>
        <v>0</v>
      </c>
      <c r="G71" s="112" t="n">
        <f aca="false">G112-G38</f>
        <v>-257</v>
      </c>
      <c r="H71" s="110" t="n">
        <f aca="false">G71-F71</f>
        <v>-257</v>
      </c>
      <c r="I71" s="113"/>
      <c r="J71" s="108" t="n">
        <f aca="false">J112-J38</f>
        <v>-3743.3</v>
      </c>
      <c r="K71" s="109" t="n">
        <f aca="false">K112-K38</f>
        <v>-1991.46504</v>
      </c>
      <c r="L71" s="114" t="n">
        <f aca="false">K71-J71</f>
        <v>1751.83496</v>
      </c>
      <c r="M71" s="115"/>
    </row>
    <row r="72" customFormat="false" ht="15" hidden="false" customHeight="false" outlineLevel="0" collapsed="false">
      <c r="A72" s="116" t="s">
        <v>79</v>
      </c>
      <c r="B72" s="117" t="s">
        <v>80</v>
      </c>
      <c r="C72" s="119"/>
      <c r="D72" s="119"/>
      <c r="E72" s="119"/>
      <c r="F72" s="119" t="n">
        <f aca="false">F113</f>
        <v>31304.6614444444</v>
      </c>
      <c r="G72" s="167" t="n">
        <f aca="false">G44+G49+G58+SUM(,G50:G52)+SUM(G61:G69)+G70+G71+G56+G57</f>
        <v>30447.407</v>
      </c>
      <c r="H72" s="119" t="n">
        <f aca="false">G72-F72</f>
        <v>-857.254444444396</v>
      </c>
      <c r="I72" s="121"/>
      <c r="J72" s="119"/>
      <c r="K72" s="119"/>
      <c r="L72" s="119"/>
      <c r="M72" s="168"/>
    </row>
    <row r="73" customFormat="false" ht="15" hidden="false" customHeight="false" outlineLevel="0" collapsed="false">
      <c r="A73" s="169"/>
      <c r="B73" s="170"/>
      <c r="C73" s="128"/>
      <c r="D73" s="128"/>
      <c r="E73" s="128"/>
      <c r="F73" s="128"/>
      <c r="G73" s="128" t="n">
        <f aca="false">Посуточная!VH99</f>
        <v>30260.414</v>
      </c>
      <c r="H73" s="128"/>
      <c r="J73" s="128"/>
      <c r="K73" s="128"/>
      <c r="L73" s="128"/>
    </row>
    <row r="74" customFormat="false" ht="15.75" hidden="false" customHeight="false" outlineLevel="0" collapsed="false">
      <c r="A74" s="1" t="s">
        <v>81</v>
      </c>
      <c r="G74" s="171"/>
      <c r="J74" s="122"/>
      <c r="K74" s="122"/>
      <c r="L74" s="122"/>
    </row>
    <row r="75" customFormat="false" ht="15" hidden="false" customHeight="false" outlineLevel="0" collapsed="false">
      <c r="A75" s="172" t="s">
        <v>2</v>
      </c>
      <c r="B75" s="173" t="s">
        <v>3</v>
      </c>
      <c r="C75" s="174" t="s">
        <v>4</v>
      </c>
      <c r="D75" s="174"/>
      <c r="E75" s="174"/>
      <c r="F75" s="175" t="s">
        <v>5</v>
      </c>
      <c r="G75" s="175"/>
      <c r="H75" s="175"/>
      <c r="I75" s="176" t="s">
        <v>6</v>
      </c>
      <c r="J75" s="177" t="s">
        <v>7</v>
      </c>
      <c r="K75" s="177"/>
      <c r="L75" s="177"/>
      <c r="M75" s="178" t="s">
        <v>6</v>
      </c>
    </row>
    <row r="76" customFormat="false" ht="15.75" hidden="false" customHeight="false" outlineLevel="0" collapsed="false">
      <c r="A76" s="172"/>
      <c r="B76" s="173"/>
      <c r="C76" s="179" t="s">
        <v>8</v>
      </c>
      <c r="D76" s="180" t="s">
        <v>82</v>
      </c>
      <c r="E76" s="181" t="s">
        <v>10</v>
      </c>
      <c r="F76" s="179" t="s">
        <v>8</v>
      </c>
      <c r="G76" s="180" t="s">
        <v>82</v>
      </c>
      <c r="H76" s="180" t="s">
        <v>10</v>
      </c>
      <c r="I76" s="182"/>
      <c r="J76" s="179" t="s">
        <v>8</v>
      </c>
      <c r="K76" s="180" t="s">
        <v>82</v>
      </c>
      <c r="L76" s="183" t="s">
        <v>10</v>
      </c>
      <c r="M76" s="184"/>
      <c r="Q76" s="5" t="s">
        <v>83</v>
      </c>
    </row>
    <row r="77" customFormat="false" ht="15.75" hidden="false" customHeight="false" outlineLevel="0" collapsed="false">
      <c r="A77" s="185" t="n">
        <v>1</v>
      </c>
      <c r="B77" s="89" t="s">
        <v>84</v>
      </c>
      <c r="C77" s="58"/>
      <c r="D77" s="90"/>
      <c r="E77" s="91"/>
      <c r="F77" s="186" t="n">
        <f aca="false">Посуточная!VG2</f>
        <v>31150.958</v>
      </c>
      <c r="G77" s="187" t="n">
        <f aca="false">F77</f>
        <v>31150.958</v>
      </c>
      <c r="H77" s="91" t="n">
        <f aca="false">G77-F77</f>
        <v>0</v>
      </c>
      <c r="I77" s="92"/>
      <c r="J77" s="148" t="n">
        <f aca="false">Посуточная!VG102</f>
        <v>958545.582403254</v>
      </c>
      <c r="K77" s="90" t="n">
        <f aca="false">Посуточная!VH102</f>
        <v>944233.523</v>
      </c>
      <c r="L77" s="93" t="n">
        <f aca="false">K77-J77</f>
        <v>-14312.0594032537</v>
      </c>
      <c r="M77" s="46"/>
    </row>
    <row r="78" customFormat="false" ht="15.75" hidden="false" customHeight="false" outlineLevel="0" collapsed="false">
      <c r="A78" s="65"/>
      <c r="B78" s="66" t="s">
        <v>85</v>
      </c>
      <c r="C78" s="67"/>
      <c r="D78" s="68"/>
      <c r="E78" s="69"/>
      <c r="F78" s="188"/>
      <c r="G78" s="189"/>
      <c r="H78" s="69"/>
      <c r="I78" s="71"/>
      <c r="J78" s="67"/>
      <c r="K78" s="68"/>
      <c r="L78" s="72"/>
      <c r="M78" s="46"/>
    </row>
    <row r="79" customFormat="false" ht="15" hidden="true" customHeight="false" outlineLevel="0" collapsed="false">
      <c r="A79" s="37"/>
      <c r="B79" s="38" t="s">
        <v>86</v>
      </c>
      <c r="C79" s="39"/>
      <c r="D79" s="40"/>
      <c r="E79" s="41"/>
      <c r="F79" s="190"/>
      <c r="G79" s="147"/>
      <c r="H79" s="41"/>
      <c r="I79" s="43"/>
      <c r="J79" s="39"/>
      <c r="K79" s="40"/>
      <c r="L79" s="45"/>
      <c r="M79" s="46"/>
      <c r="N79" s="5" t="n">
        <v>94</v>
      </c>
    </row>
    <row r="80" customFormat="false" ht="15" hidden="true" customHeight="false" outlineLevel="0" collapsed="false">
      <c r="A80" s="156"/>
      <c r="B80" s="157" t="s">
        <v>87</v>
      </c>
      <c r="C80" s="158"/>
      <c r="D80" s="159"/>
      <c r="E80" s="160"/>
      <c r="F80" s="191"/>
      <c r="G80" s="192"/>
      <c r="H80" s="160"/>
      <c r="I80" s="161"/>
      <c r="J80" s="158"/>
      <c r="K80" s="159"/>
      <c r="L80" s="162"/>
      <c r="M80" s="46"/>
      <c r="N80" s="5" t="n">
        <v>31</v>
      </c>
    </row>
    <row r="81" customFormat="false" ht="15" hidden="false" customHeight="false" outlineLevel="0" collapsed="false">
      <c r="A81" s="37" t="n">
        <f aca="false">A77+1</f>
        <v>2</v>
      </c>
      <c r="B81" s="38" t="s">
        <v>12</v>
      </c>
      <c r="C81" s="39"/>
      <c r="D81" s="40"/>
      <c r="E81" s="41"/>
      <c r="F81" s="190"/>
      <c r="G81" s="147"/>
      <c r="H81" s="41"/>
      <c r="I81" s="43"/>
      <c r="J81" s="39" t="n">
        <f aca="false">J77/$A$1</f>
        <v>30920.8252388146</v>
      </c>
      <c r="K81" s="40" t="n">
        <f aca="false">K77/$A$1</f>
        <v>30459.1459032258</v>
      </c>
      <c r="L81" s="45" t="n">
        <f aca="false">K81-J81</f>
        <v>-461.679335588829</v>
      </c>
      <c r="M81" s="193"/>
    </row>
    <row r="82" customFormat="false" ht="30" hidden="false" customHeight="false" outlineLevel="0" collapsed="false">
      <c r="A82" s="78" t="n">
        <f aca="false">A81+1</f>
        <v>3</v>
      </c>
      <c r="B82" s="38" t="s">
        <v>13</v>
      </c>
      <c r="C82" s="39" t="n">
        <f aca="false">LARGE(Посуточная!XJ8:XJ98,1)</f>
        <v>18</v>
      </c>
      <c r="D82" s="40" t="n">
        <f aca="false">LARGE(Посуточная!XK8:XK98,1)</f>
        <v>12</v>
      </c>
      <c r="E82" s="41" t="n">
        <f aca="false">D82-C82</f>
        <v>-6</v>
      </c>
      <c r="F82" s="190" t="n">
        <f aca="false">INDEX(Посуточная!$A:$WE,MATCH($A$2-1,Посуточная!$A:$A,0)+2,N82)</f>
        <v>1070</v>
      </c>
      <c r="G82" s="42" t="n">
        <f aca="false">Посуточная!AI101</f>
        <v>755</v>
      </c>
      <c r="H82" s="41" t="n">
        <f aca="false">G82-F82</f>
        <v>-315</v>
      </c>
      <c r="I82" s="43"/>
      <c r="J82" s="39" t="n">
        <f aca="false">Посуточная!AH102</f>
        <v>11460</v>
      </c>
      <c r="K82" s="40" t="n">
        <f aca="false">Посуточная!AI102</f>
        <v>6835</v>
      </c>
      <c r="L82" s="45" t="n">
        <f aca="false">K82-J82</f>
        <v>-4625</v>
      </c>
      <c r="M82" s="194" t="s">
        <v>88</v>
      </c>
      <c r="N82" s="5" t="n">
        <f aca="false">Посуточная!AJ3</f>
        <v>36</v>
      </c>
      <c r="O82" s="5" t="n">
        <f aca="false">1+N82</f>
        <v>37</v>
      </c>
      <c r="P82" s="5" t="s">
        <v>13</v>
      </c>
    </row>
    <row r="83" customFormat="false" ht="30" hidden="false" customHeight="false" outlineLevel="0" collapsed="false">
      <c r="A83" s="78" t="n">
        <f aca="false">A82+1</f>
        <v>4</v>
      </c>
      <c r="B83" s="49" t="s">
        <v>15</v>
      </c>
      <c r="C83" s="39" t="n">
        <f aca="false">LARGE(Посуточная!XL8:XL98,1)</f>
        <v>23</v>
      </c>
      <c r="D83" s="50" t="n">
        <f aca="false">LARGE(Посуточная!XM8:XM98,1)</f>
        <v>17</v>
      </c>
      <c r="E83" s="51" t="n">
        <f aca="false">D83-C83</f>
        <v>-6</v>
      </c>
      <c r="F83" s="195" t="n">
        <f aca="false">INDEX(Посуточная!$A:$WE,MATCH($A$2-1,Посуточная!$A:$A,0)+2,N83)</f>
        <v>464</v>
      </c>
      <c r="G83" s="96" t="n">
        <f aca="false">Посуточная!BO101</f>
        <v>293</v>
      </c>
      <c r="H83" s="51" t="n">
        <f aca="false">G83-F83</f>
        <v>-171</v>
      </c>
      <c r="I83" s="53"/>
      <c r="J83" s="52" t="n">
        <f aca="false">Посуточная!BN102</f>
        <v>4266</v>
      </c>
      <c r="K83" s="50" t="n">
        <f aca="false">Посуточная!BO102</f>
        <v>3671</v>
      </c>
      <c r="L83" s="54" t="n">
        <f aca="false">K83-J83</f>
        <v>-595</v>
      </c>
      <c r="M83" s="196" t="s">
        <v>89</v>
      </c>
      <c r="N83" s="5" t="n">
        <f aca="false">Посуточная!BP3</f>
        <v>68</v>
      </c>
      <c r="O83" s="5" t="n">
        <f aca="false">1+N83</f>
        <v>69</v>
      </c>
      <c r="P83" s="5" t="s">
        <v>15</v>
      </c>
    </row>
    <row r="84" customFormat="false" ht="15" hidden="false" customHeight="false" outlineLevel="0" collapsed="false">
      <c r="A84" s="78" t="n">
        <f aca="false">A83+1</f>
        <v>5</v>
      </c>
      <c r="B84" s="49" t="s">
        <v>17</v>
      </c>
      <c r="C84" s="39" t="n">
        <f aca="false">LARGE(Посуточная!XN8:XN98,1)</f>
        <v>0</v>
      </c>
      <c r="D84" s="50" t="n">
        <f aca="false">LARGE(Посуточная!XO8:XO98,1)</f>
        <v>0</v>
      </c>
      <c r="E84" s="51" t="n">
        <f aca="false">D84-C84</f>
        <v>0</v>
      </c>
      <c r="F84" s="195" t="n">
        <f aca="false">INDEX(Посуточная!$A:$WE,MATCH($A$2-1,Посуточная!$A:$A,0)+2,N84)</f>
        <v>0</v>
      </c>
      <c r="G84" s="96" t="n">
        <f aca="false">INDEX(Посуточная!$A:$WE,MATCH($A$2-1,Посуточная!$A:$A,0)+2,O84)</f>
        <v>0</v>
      </c>
      <c r="H84" s="51" t="n">
        <f aca="false">G84-F84</f>
        <v>0</v>
      </c>
      <c r="I84" s="53"/>
      <c r="J84" s="52" t="n">
        <f aca="false">LARGE(Посуточная!WJ9:WJ99,1)</f>
        <v>0</v>
      </c>
      <c r="K84" s="50" t="n">
        <f aca="false">LARGE(Посуточная!WK9:WK99,1)</f>
        <v>0</v>
      </c>
      <c r="L84" s="54" t="n">
        <f aca="false">K84-J84</f>
        <v>0</v>
      </c>
      <c r="M84" s="64"/>
      <c r="N84" s="5" t="n">
        <f aca="false">Посуточная!CJ3</f>
        <v>88</v>
      </c>
      <c r="O84" s="5" t="n">
        <f aca="false">1+N84</f>
        <v>89</v>
      </c>
      <c r="P84" s="5" t="s">
        <v>17</v>
      </c>
    </row>
    <row r="85" customFormat="false" ht="15.75" hidden="false" customHeight="false" outlineLevel="0" collapsed="false">
      <c r="A85" s="56" t="n">
        <f aca="false">A84+1</f>
        <v>6</v>
      </c>
      <c r="B85" s="57" t="s">
        <v>18</v>
      </c>
      <c r="C85" s="58" t="n">
        <f aca="false">LARGE(Посуточная!XP$8:XP$98,1)</f>
        <v>0</v>
      </c>
      <c r="D85" s="59" t="n">
        <f aca="false">LARGE(Посуточная!XQ$8:XQ$98,1)</f>
        <v>0</v>
      </c>
      <c r="E85" s="60" t="n">
        <f aca="false">D85-C85</f>
        <v>0</v>
      </c>
      <c r="F85" s="197" t="n">
        <f aca="false">INDEX(Посуточная!$A:$WE,MATCH($A$2-1,Посуточная!$A:$A,0)+2,N85)</f>
        <v>0</v>
      </c>
      <c r="G85" s="198" t="n">
        <f aca="false">INDEX(Посуточная!$A:$WE,MATCH($A$2-1,Посуточная!$A:$A,0)+2,O85)</f>
        <v>0</v>
      </c>
      <c r="H85" s="60" t="n">
        <f aca="false">G85-F85</f>
        <v>0</v>
      </c>
      <c r="I85" s="62"/>
      <c r="J85" s="61" t="n">
        <f aca="false">LARGE(Посуточная!WL9:WL99,1)</f>
        <v>0</v>
      </c>
      <c r="K85" s="59" t="n">
        <f aca="false">LARGE(Посуточная!WM9:WM99,1)</f>
        <v>0</v>
      </c>
      <c r="L85" s="63" t="n">
        <f aca="false">K85-J85</f>
        <v>0</v>
      </c>
      <c r="M85" s="64"/>
      <c r="N85" s="5" t="n">
        <f aca="false">Посуточная!DD3</f>
        <v>108</v>
      </c>
      <c r="O85" s="5" t="n">
        <f aca="false">1+N85</f>
        <v>109</v>
      </c>
      <c r="P85" s="5" t="s">
        <v>19</v>
      </c>
    </row>
    <row r="86" customFormat="false" ht="15.75" hidden="false" customHeight="false" outlineLevel="0" collapsed="false">
      <c r="A86" s="65" t="n">
        <v>5</v>
      </c>
      <c r="B86" s="66" t="s">
        <v>20</v>
      </c>
      <c r="C86" s="67" t="n">
        <f aca="false">SUM(C82:C85)</f>
        <v>41</v>
      </c>
      <c r="D86" s="68" t="n">
        <f aca="false">SUM(D82:D85)</f>
        <v>29</v>
      </c>
      <c r="E86" s="69" t="n">
        <f aca="false">SUM(E82:E85)</f>
        <v>-12</v>
      </c>
      <c r="F86" s="188" t="n">
        <f aca="false">SUM(F82:F85)</f>
        <v>1534</v>
      </c>
      <c r="G86" s="199" t="n">
        <f aca="false">SUM(G82:G85)</f>
        <v>1048</v>
      </c>
      <c r="H86" s="69" t="n">
        <f aca="false">SUM(H82:H85)</f>
        <v>-486</v>
      </c>
      <c r="I86" s="71"/>
      <c r="J86" s="67" t="n">
        <f aca="false">SUM(J82:J85)</f>
        <v>15726</v>
      </c>
      <c r="K86" s="68" t="n">
        <f aca="false">SUM(K82:K85)</f>
        <v>10506</v>
      </c>
      <c r="L86" s="72" t="n">
        <f aca="false">SUM(L82:L85)</f>
        <v>-5220</v>
      </c>
      <c r="M86" s="155"/>
    </row>
    <row r="87" customFormat="false" ht="15" hidden="false" customHeight="false" outlineLevel="0" collapsed="false">
      <c r="A87" s="37" t="n">
        <v>6</v>
      </c>
      <c r="B87" s="38" t="s">
        <v>90</v>
      </c>
      <c r="C87" s="39"/>
      <c r="D87" s="40"/>
      <c r="E87" s="41"/>
      <c r="F87" s="200" t="n">
        <f aca="false">Посуточная!FD101-Посуточная!EO99</f>
        <v>220</v>
      </c>
      <c r="G87" s="201" t="n">
        <f aca="false">Посуточная!FE101-Посуточная!EZ99</f>
        <v>100</v>
      </c>
      <c r="H87" s="95" t="n">
        <f aca="false">G87-F87</f>
        <v>-120</v>
      </c>
      <c r="I87" s="202"/>
      <c r="J87" s="190" t="n">
        <f aca="false">Посуточная!FD102</f>
        <v>5575</v>
      </c>
      <c r="K87" s="147" t="n">
        <f aca="false">Посуточная!FE102</f>
        <v>1423</v>
      </c>
      <c r="L87" s="203" t="n">
        <f aca="false">K87-J87</f>
        <v>-4152</v>
      </c>
      <c r="M87" s="46" t="s">
        <v>91</v>
      </c>
      <c r="N87" s="5" t="n">
        <f aca="false">Посуточная!FF3</f>
        <v>162</v>
      </c>
      <c r="O87" s="5" t="n">
        <f aca="false">1+N87</f>
        <v>163</v>
      </c>
      <c r="P87" s="5" t="s">
        <v>25</v>
      </c>
    </row>
    <row r="88" customFormat="false" ht="15" hidden="true" customHeight="false" outlineLevel="0" collapsed="false">
      <c r="A88" s="37"/>
      <c r="B88" s="204" t="s">
        <v>92</v>
      </c>
      <c r="C88" s="39"/>
      <c r="D88" s="40"/>
      <c r="E88" s="41"/>
      <c r="F88" s="190"/>
      <c r="G88" s="42"/>
      <c r="H88" s="205"/>
      <c r="I88" s="202"/>
      <c r="J88" s="190"/>
      <c r="K88" s="147"/>
      <c r="L88" s="203"/>
      <c r="M88" s="46"/>
    </row>
    <row r="89" customFormat="false" ht="15" hidden="false" customHeight="false" outlineLevel="0" collapsed="false">
      <c r="A89" s="206" t="n">
        <f aca="false">A87+1</f>
        <v>7</v>
      </c>
      <c r="B89" s="38" t="s">
        <v>25</v>
      </c>
      <c r="C89" s="39" t="n">
        <f aca="false">LARGE(Посуточная!XR$8:XR$98,1)</f>
        <v>4</v>
      </c>
      <c r="D89" s="50" t="n">
        <f aca="false">LARGE(Посуточная!XS$8:XS$98,1)</f>
        <v>4</v>
      </c>
      <c r="E89" s="51" t="n">
        <f aca="false">D89-C89</f>
        <v>0</v>
      </c>
      <c r="F89" s="195" t="n">
        <f aca="false">INDEX(Посуточная!$A:$WE,MATCH($A$2-1,Посуточная!$A:$A,0)+2,N89)</f>
        <v>31.1</v>
      </c>
      <c r="G89" s="207" t="n">
        <f aca="false">INDEX(Посуточная!$A:$WE,MATCH($A$2-1,Посуточная!$A:$A,0)+2,O89)-G97</f>
        <v>26.488</v>
      </c>
      <c r="H89" s="51" t="n">
        <f aca="false">G89-F89</f>
        <v>-4.612</v>
      </c>
      <c r="I89" s="43"/>
      <c r="J89" s="39" t="n">
        <f aca="false">Посуточная!ED102</f>
        <v>512.4</v>
      </c>
      <c r="K89" s="40" t="n">
        <f aca="false">Посуточная!EE102</f>
        <v>455.936</v>
      </c>
      <c r="L89" s="45"/>
      <c r="M89" s="149"/>
      <c r="N89" s="5" t="n">
        <f aca="false">Посуточная!EF3</f>
        <v>136</v>
      </c>
      <c r="O89" s="5" t="n">
        <f aca="false">N89+1</f>
        <v>137</v>
      </c>
    </row>
    <row r="90" customFormat="false" ht="15" hidden="false" customHeight="false" outlineLevel="0" collapsed="false">
      <c r="A90" s="78" t="n">
        <f aca="false">A89+1</f>
        <v>8</v>
      </c>
      <c r="B90" s="49" t="s">
        <v>26</v>
      </c>
      <c r="C90" s="39" t="n">
        <f aca="false">LARGE(Посуточная!XX$8:XX$98,1)</f>
        <v>41</v>
      </c>
      <c r="D90" s="50" t="n">
        <f aca="false">LARGE(Посуточная!XY$8:XY$98,1)-D98</f>
        <v>33</v>
      </c>
      <c r="E90" s="51" t="n">
        <f aca="false">D90-C90</f>
        <v>-8</v>
      </c>
      <c r="F90" s="195" t="n">
        <f aca="false">INDEX(Посуточная!$A:$WE,MATCH($A$2-1,Посуточная!$A:$A,0)+2,N90)</f>
        <v>202</v>
      </c>
      <c r="G90" s="207" t="n">
        <f aca="false">INDEX(Посуточная!$A:$WE,MATCH($A$2-1,Посуточная!$A:$A,0)+2,O90)-G98</f>
        <v>176.773</v>
      </c>
      <c r="H90" s="205" t="n">
        <f aca="false">G90-F90</f>
        <v>-25.227</v>
      </c>
      <c r="I90" s="53"/>
      <c r="J90" s="52" t="n">
        <f aca="false">Посуточная!HW102</f>
        <v>2789</v>
      </c>
      <c r="K90" s="50" t="n">
        <f aca="false">Посуточная!HX102</f>
        <v>2708.19</v>
      </c>
      <c r="L90" s="54" t="n">
        <f aca="false">K90-J90</f>
        <v>-80.81</v>
      </c>
      <c r="M90" s="55"/>
      <c r="N90" s="5" t="n">
        <f aca="false">Посуточная!HY3</f>
        <v>233</v>
      </c>
      <c r="O90" s="5" t="n">
        <f aca="false">1+N90</f>
        <v>234</v>
      </c>
      <c r="P90" s="5" t="s">
        <v>27</v>
      </c>
    </row>
    <row r="91" customFormat="false" ht="15" hidden="true" customHeight="false" outlineLevel="0" collapsed="false">
      <c r="A91" s="78"/>
      <c r="B91" s="208" t="s">
        <v>28</v>
      </c>
      <c r="C91" s="209"/>
      <c r="D91" s="207" t="n">
        <v>11</v>
      </c>
      <c r="E91" s="210"/>
      <c r="F91" s="211"/>
      <c r="G91" s="207" t="n">
        <v>31</v>
      </c>
      <c r="H91" s="212"/>
      <c r="I91" s="213"/>
      <c r="J91" s="214"/>
      <c r="K91" s="215"/>
      <c r="L91" s="216"/>
      <c r="M91" s="217"/>
    </row>
    <row r="92" customFormat="false" ht="15" hidden="true" customHeight="false" outlineLevel="0" collapsed="false">
      <c r="A92" s="78"/>
      <c r="B92" s="208" t="s">
        <v>29</v>
      </c>
      <c r="C92" s="209"/>
      <c r="D92" s="207" t="n">
        <v>17</v>
      </c>
      <c r="E92" s="210"/>
      <c r="F92" s="211"/>
      <c r="G92" s="207" t="n">
        <v>42</v>
      </c>
      <c r="H92" s="212"/>
      <c r="I92" s="213"/>
      <c r="J92" s="214"/>
      <c r="K92" s="215"/>
      <c r="L92" s="216"/>
      <c r="M92" s="217"/>
    </row>
    <row r="93" customFormat="false" ht="15" hidden="true" customHeight="false" outlineLevel="0" collapsed="false">
      <c r="A93" s="78"/>
      <c r="B93" s="208" t="s">
        <v>30</v>
      </c>
      <c r="C93" s="209"/>
      <c r="D93" s="207" t="n">
        <f aca="false">D90-D91-D92</f>
        <v>5</v>
      </c>
      <c r="E93" s="210"/>
      <c r="F93" s="211"/>
      <c r="G93" s="207" t="n">
        <f aca="false">G90-G91-G92</f>
        <v>103.773</v>
      </c>
      <c r="H93" s="212"/>
      <c r="I93" s="213"/>
      <c r="J93" s="214"/>
      <c r="K93" s="215"/>
      <c r="L93" s="216"/>
      <c r="M93" s="217"/>
    </row>
    <row r="94" customFormat="false" ht="15" hidden="false" customHeight="false" outlineLevel="0" collapsed="false">
      <c r="A94" s="78" t="n">
        <f aca="false">A90+1</f>
        <v>9</v>
      </c>
      <c r="B94" s="49" t="s">
        <v>31</v>
      </c>
      <c r="C94" s="39" t="n">
        <f aca="false">LARGE(Посуточная!XT8:XT98,1)+LARGE(Посуточная!XV8:XV98,1)</f>
        <v>7</v>
      </c>
      <c r="D94" s="96" t="n">
        <f aca="false">LARGE(Посуточная!XW8:XW98,1)</f>
        <v>0</v>
      </c>
      <c r="E94" s="51" t="n">
        <f aca="false">D94-C94</f>
        <v>-7</v>
      </c>
      <c r="F94" s="195" t="n">
        <f aca="false">INDEX(Посуточная!$A:$WE,MATCH($A$2-1,Посуточная!$A:$A,0)+2,N94)</f>
        <v>0</v>
      </c>
      <c r="G94" s="207" t="n">
        <f aca="false">INDEX(Посуточная!$A:$WE,MATCH($A$2-1,Посуточная!$A:$A,0)+2,O94)</f>
        <v>0</v>
      </c>
      <c r="H94" s="51" t="n">
        <f aca="false">G94-F94</f>
        <v>0</v>
      </c>
      <c r="I94" s="53"/>
      <c r="J94" s="52" t="n">
        <f aca="false">Посуточная!IQ102</f>
        <v>0</v>
      </c>
      <c r="K94" s="50" t="n">
        <f aca="false">Посуточная!IR102</f>
        <v>0</v>
      </c>
      <c r="L94" s="54" t="n">
        <f aca="false">K94-J94</f>
        <v>0</v>
      </c>
      <c r="M94" s="82"/>
      <c r="N94" s="5" t="n">
        <f aca="false">Посуточная!IS3</f>
        <v>253</v>
      </c>
      <c r="O94" s="5" t="n">
        <f aca="false">1+N94</f>
        <v>254</v>
      </c>
      <c r="P94" s="5" t="s">
        <v>23</v>
      </c>
      <c r="DW94" s="1" t="n">
        <v>-22</v>
      </c>
    </row>
    <row r="95" customFormat="false" ht="15" hidden="false" customHeight="false" outlineLevel="0" collapsed="false">
      <c r="A95" s="56" t="n">
        <f aca="false">A94+1</f>
        <v>10</v>
      </c>
      <c r="B95" s="57" t="s">
        <v>33</v>
      </c>
      <c r="C95" s="39" t="n">
        <f aca="false">LARGE(Посуточная!XZ$8:XZ$98,1)</f>
        <v>6</v>
      </c>
      <c r="D95" s="59" t="n">
        <f aca="false">LARGE(Посуточная!YA$8:YA$98,1)</f>
        <v>4</v>
      </c>
      <c r="E95" s="60" t="n">
        <f aca="false">D95-C95</f>
        <v>-2</v>
      </c>
      <c r="F95" s="197" t="n">
        <f aca="false">-INDEX(Посуточная!$A:$WE,MATCH($A$2-1,Посуточная!$A:$A,0)+2,N95)</f>
        <v>-21.1</v>
      </c>
      <c r="G95" s="198" t="n">
        <f aca="false">-INDEX(Посуточная!$A:$WE,MATCH($A$2-1,Посуточная!$A:$A,0)+2,O95)</f>
        <v>-11.634</v>
      </c>
      <c r="H95" s="60" t="n">
        <f aca="false">G95-F95</f>
        <v>9.466</v>
      </c>
      <c r="I95" s="62"/>
      <c r="J95" s="61" t="n">
        <f aca="false">-LARGE(Посуточная!WV9:WV99,1)</f>
        <v>-359.3</v>
      </c>
      <c r="K95" s="59" t="n">
        <f aca="false">-LARGE(Посуточная!WW9:WW99,1)</f>
        <v>-790.385</v>
      </c>
      <c r="L95" s="63" t="n">
        <f aca="false">K95-J95</f>
        <v>-431.085</v>
      </c>
      <c r="M95" s="218" t="s">
        <v>93</v>
      </c>
      <c r="N95" s="5" t="n">
        <f aca="false">Посуточная!SK3</f>
        <v>505</v>
      </c>
      <c r="O95" s="5" t="n">
        <f aca="false">1+N95</f>
        <v>506</v>
      </c>
      <c r="P95" s="5" t="s">
        <v>34</v>
      </c>
    </row>
    <row r="96" customFormat="false" ht="15.75" hidden="true" customHeight="false" outlineLevel="0" collapsed="false">
      <c r="A96" s="65" t="n">
        <f aca="false">A95+1</f>
        <v>11</v>
      </c>
      <c r="B96" s="66" t="s">
        <v>35</v>
      </c>
      <c r="C96" s="67"/>
      <c r="D96" s="68" t="n">
        <f aca="false">D97+D98</f>
        <v>0</v>
      </c>
      <c r="E96" s="69"/>
      <c r="F96" s="188"/>
      <c r="G96" s="199" t="n">
        <f aca="false">G97+G98</f>
        <v>0</v>
      </c>
      <c r="H96" s="69"/>
      <c r="I96" s="71"/>
      <c r="J96" s="67"/>
      <c r="K96" s="68" t="n">
        <f aca="false">K97+K98</f>
        <v>0</v>
      </c>
      <c r="L96" s="72"/>
      <c r="M96" s="155"/>
    </row>
    <row r="97" customFormat="false" ht="15" hidden="true" customHeight="false" outlineLevel="0" collapsed="false">
      <c r="A97" s="37" t="n">
        <v>12.1</v>
      </c>
      <c r="B97" s="38" t="s">
        <v>37</v>
      </c>
      <c r="C97" s="39"/>
      <c r="D97" s="40"/>
      <c r="E97" s="41"/>
      <c r="F97" s="190"/>
      <c r="G97" s="42"/>
      <c r="H97" s="41"/>
      <c r="I97" s="43"/>
      <c r="J97" s="39"/>
      <c r="K97" s="40"/>
      <c r="L97" s="45"/>
      <c r="M97" s="149"/>
    </row>
    <row r="98" customFormat="false" ht="15" hidden="true" customHeight="false" outlineLevel="0" collapsed="false">
      <c r="A98" s="156" t="n">
        <v>12.2</v>
      </c>
      <c r="B98" s="157" t="s">
        <v>39</v>
      </c>
      <c r="C98" s="158"/>
      <c r="D98" s="159"/>
      <c r="E98" s="160" t="n">
        <f aca="false">D98-C98</f>
        <v>0</v>
      </c>
      <c r="F98" s="191"/>
      <c r="G98" s="219"/>
      <c r="H98" s="160" t="n">
        <f aca="false">G98-F98</f>
        <v>0</v>
      </c>
      <c r="I98" s="161"/>
      <c r="J98" s="158"/>
      <c r="K98" s="159"/>
      <c r="L98" s="162" t="n">
        <f aca="false">K98-J98</f>
        <v>0</v>
      </c>
      <c r="M98" s="163"/>
    </row>
    <row r="99" customFormat="false" ht="15" hidden="false" customHeight="false" outlineLevel="0" collapsed="false">
      <c r="A99" s="220" t="s">
        <v>94</v>
      </c>
      <c r="B99" s="49" t="s">
        <v>95</v>
      </c>
      <c r="C99" s="39" t="n">
        <f aca="false">Посуточная!PW100</f>
        <v>0</v>
      </c>
      <c r="D99" s="50" t="n">
        <f aca="false">Посуточная!PX100</f>
        <v>0</v>
      </c>
      <c r="E99" s="51" t="n">
        <f aca="false">D99-C99</f>
        <v>0</v>
      </c>
      <c r="F99" s="195" t="n">
        <f aca="false">-Посуточная!PW101</f>
        <v>0</v>
      </c>
      <c r="G99" s="96" t="n">
        <f aca="false">-Посуточная!PX101</f>
        <v>0</v>
      </c>
      <c r="H99" s="51" t="n">
        <f aca="false">G99-F99</f>
        <v>0</v>
      </c>
      <c r="I99" s="53"/>
      <c r="J99" s="52"/>
      <c r="K99" s="50"/>
      <c r="L99" s="54" t="n">
        <f aca="false">K99-J99</f>
        <v>0</v>
      </c>
      <c r="M99" s="221"/>
      <c r="N99" s="5" t="n">
        <f aca="false">Посуточная!PY3</f>
        <v>441</v>
      </c>
      <c r="O99" s="5" t="n">
        <f aca="false">N99+1</f>
        <v>442</v>
      </c>
    </row>
    <row r="100" customFormat="false" ht="15" hidden="false" customHeight="true" outlineLevel="0" collapsed="false">
      <c r="A100" s="222" t="s">
        <v>96</v>
      </c>
      <c r="B100" s="38" t="s">
        <v>45</v>
      </c>
      <c r="C100" s="223" t="n">
        <f aca="false">Посуточная!TK100</f>
        <v>0</v>
      </c>
      <c r="D100" s="42" t="n">
        <f aca="false">Посуточная!TL100</f>
        <v>0</v>
      </c>
      <c r="E100" s="51" t="n">
        <f aca="false">D100-C100</f>
        <v>0</v>
      </c>
      <c r="F100" s="224" t="n">
        <f aca="false">-Посуточная!TK101</f>
        <v>0</v>
      </c>
      <c r="G100" s="96" t="n">
        <f aca="false">-Посуточная!TL101</f>
        <v>0</v>
      </c>
      <c r="H100" s="77" t="n">
        <f aca="false">G100-F100</f>
        <v>0</v>
      </c>
      <c r="I100" s="43"/>
      <c r="J100" s="39"/>
      <c r="K100" s="40"/>
      <c r="L100" s="45"/>
      <c r="M100" s="194"/>
    </row>
    <row r="101" customFormat="false" ht="15" hidden="false" customHeight="false" outlineLevel="0" collapsed="false">
      <c r="A101" s="222"/>
      <c r="B101" s="38" t="s">
        <v>40</v>
      </c>
      <c r="C101" s="223"/>
      <c r="D101" s="147"/>
      <c r="E101" s="51" t="n">
        <f aca="false">D101-C101</f>
        <v>0</v>
      </c>
      <c r="F101" s="224"/>
      <c r="G101" s="80"/>
      <c r="H101" s="77" t="n">
        <f aca="false">G101-F101</f>
        <v>0</v>
      </c>
      <c r="I101" s="43"/>
      <c r="J101" s="39" t="n">
        <f aca="false">-Посуточная!UQ102</f>
        <v>-156.6</v>
      </c>
      <c r="K101" s="40" t="n">
        <f aca="false">-Посуточная!UR102</f>
        <v>-1143.714</v>
      </c>
      <c r="L101" s="45" t="n">
        <f aca="false">K101-J101</f>
        <v>-987.114</v>
      </c>
      <c r="M101" s="194"/>
    </row>
    <row r="102" customFormat="false" ht="15" hidden="false" customHeight="false" outlineLevel="0" collapsed="false">
      <c r="A102" s="37" t="n">
        <v>12</v>
      </c>
      <c r="B102" s="38" t="s">
        <v>42</v>
      </c>
      <c r="C102" s="39"/>
      <c r="D102" s="40"/>
      <c r="E102" s="41"/>
      <c r="F102" s="224" t="n">
        <f aca="false">-Посуточная!UM101</f>
        <v>-1550</v>
      </c>
      <c r="G102" s="207" t="n">
        <f aca="false">-Посуточная!UN101</f>
        <v>-1550</v>
      </c>
      <c r="H102" s="225" t="n">
        <f aca="false">G102-F102</f>
        <v>0</v>
      </c>
      <c r="I102" s="43"/>
      <c r="J102" s="39" t="n">
        <f aca="false">-Посуточная!UM102</f>
        <v>-24800</v>
      </c>
      <c r="K102" s="40" t="n">
        <f aca="false">-Посуточная!UN102</f>
        <v>-24800</v>
      </c>
      <c r="L102" s="45" t="n">
        <f aca="false">K102-J102</f>
        <v>0</v>
      </c>
      <c r="M102" s="226"/>
      <c r="N102" s="5" t="n">
        <f aca="false">Посуточная!UM3</f>
        <v>559</v>
      </c>
      <c r="O102" s="5" t="n">
        <f aca="false">1+N102</f>
        <v>560</v>
      </c>
      <c r="P102" s="5" t="s">
        <v>43</v>
      </c>
    </row>
    <row r="103" customFormat="false" ht="15" hidden="false" customHeight="false" outlineLevel="0" collapsed="false">
      <c r="A103" s="37" t="n">
        <f aca="false">A102+1</f>
        <v>13</v>
      </c>
      <c r="B103" s="38" t="s">
        <v>97</v>
      </c>
      <c r="C103" s="39" t="n">
        <f aca="false">Посуточная!RC100</f>
        <v>0</v>
      </c>
      <c r="D103" s="40" t="n">
        <f aca="false">Посуточная!RD100</f>
        <v>0</v>
      </c>
      <c r="E103" s="51" t="n">
        <f aca="false">D103-C103</f>
        <v>0</v>
      </c>
      <c r="F103" s="98" t="n">
        <f aca="false">-Посуточная!RC101</f>
        <v>0</v>
      </c>
      <c r="G103" s="227" t="n">
        <f aca="false">-Посуточная!RD101</f>
        <v>0</v>
      </c>
      <c r="H103" s="228" t="n">
        <f aca="false">G103-F103</f>
        <v>0</v>
      </c>
      <c r="I103" s="43"/>
      <c r="J103" s="39"/>
      <c r="K103" s="40"/>
      <c r="L103" s="45"/>
      <c r="M103" s="149"/>
      <c r="N103" s="5" t="n">
        <f aca="false">Посуточная!RE3</f>
        <v>473</v>
      </c>
      <c r="O103" s="5" t="n">
        <f aca="false">N103+1</f>
        <v>474</v>
      </c>
    </row>
    <row r="104" customFormat="false" ht="15" hidden="false" customHeight="false" outlineLevel="0" collapsed="false">
      <c r="A104" s="37" t="n">
        <f aca="false">A103+1</f>
        <v>14</v>
      </c>
      <c r="B104" s="49" t="s">
        <v>98</v>
      </c>
      <c r="C104" s="39"/>
      <c r="D104" s="50"/>
      <c r="E104" s="51"/>
      <c r="F104" s="195" t="n">
        <f aca="false">-Посуточная!VN2</f>
        <v>-573.782149186939</v>
      </c>
      <c r="G104" s="96" t="n">
        <f aca="false">-Посуточная!VO2</f>
        <v>-578.452</v>
      </c>
      <c r="H104" s="51" t="n">
        <f aca="false">G104-F104</f>
        <v>-4.66985081306098</v>
      </c>
      <c r="I104" s="53"/>
      <c r="J104" s="52"/>
      <c r="K104" s="50"/>
      <c r="L104" s="54"/>
      <c r="M104" s="94"/>
    </row>
    <row r="105" customFormat="false" ht="15.75" hidden="false" customHeight="false" outlineLevel="0" collapsed="false">
      <c r="A105" s="56" t="n">
        <f aca="false">A104+1</f>
        <v>15</v>
      </c>
      <c r="B105" s="57" t="s">
        <v>99</v>
      </c>
      <c r="C105" s="58"/>
      <c r="D105" s="59"/>
      <c r="E105" s="60"/>
      <c r="F105" s="197" t="n">
        <f aca="false">-INDEX(Посуточная!$A:$WE,MATCH($A$2-1,Посуточная!$A:$A,0)+2,N105)</f>
        <v>-871.078704742539</v>
      </c>
      <c r="G105" s="229" t="n">
        <f aca="false">-INDEX(Посуточная!$A:$WE,MATCH($A$2-1,Посуточная!$A:$A,0)+2,O105)</f>
        <v>-852.705</v>
      </c>
      <c r="H105" s="60" t="n">
        <f aca="false">G105-F105</f>
        <v>18.3737047425388</v>
      </c>
      <c r="I105" s="62"/>
      <c r="J105" s="61" t="n">
        <f aca="false">-LARGE(Посуточная!XD9:XD99,1)</f>
        <v>-25631.0205136846</v>
      </c>
      <c r="K105" s="59" t="n">
        <f aca="false">-Посуточная!VO102</f>
        <v>-26136.615</v>
      </c>
      <c r="L105" s="63" t="n">
        <f aca="false">K105-J105</f>
        <v>-505.594486315404</v>
      </c>
      <c r="M105" s="230"/>
      <c r="N105" s="5" t="n">
        <f aca="false">Посуточная!VN3</f>
        <v>586</v>
      </c>
      <c r="O105" s="5" t="n">
        <f aca="false">1+N105</f>
        <v>587</v>
      </c>
      <c r="P105" s="5" t="s">
        <v>100</v>
      </c>
    </row>
    <row r="106" customFormat="false" ht="15.75" hidden="false" customHeight="false" outlineLevel="0" collapsed="false">
      <c r="A106" s="65" t="n">
        <v>16</v>
      </c>
      <c r="B106" s="66" t="s">
        <v>101</v>
      </c>
      <c r="C106" s="67"/>
      <c r="D106" s="68"/>
      <c r="E106" s="69"/>
      <c r="F106" s="188" t="n">
        <f aca="false">F105-F104</f>
        <v>-297.2965555556</v>
      </c>
      <c r="G106" s="199" t="n">
        <f aca="false">G105-G104</f>
        <v>-274.253</v>
      </c>
      <c r="H106" s="69" t="n">
        <v>3</v>
      </c>
      <c r="I106" s="71"/>
      <c r="J106" s="67"/>
      <c r="K106" s="68"/>
      <c r="L106" s="72"/>
      <c r="M106" s="155"/>
    </row>
    <row r="107" customFormat="false" ht="15" hidden="false" customHeight="false" outlineLevel="0" collapsed="false">
      <c r="A107" s="37" t="n">
        <v>17</v>
      </c>
      <c r="B107" s="38" t="s">
        <v>52</v>
      </c>
      <c r="C107" s="39"/>
      <c r="D107" s="40"/>
      <c r="E107" s="41"/>
      <c r="F107" s="231" t="n">
        <f aca="false">INDEX(Посуточная!$A:$YE,MATCH($A$2-1,Посуточная!$A:$A,0)+2,N107)</f>
        <v>826.807113344665</v>
      </c>
      <c r="G107" s="232" t="n">
        <f aca="false">INDEX(Посуточная!$A:$YE,MATCH($A$2-1,Посуточная!$A:$A,0)+2,O107)</f>
        <v>843.116612903226</v>
      </c>
      <c r="H107" s="233" t="n">
        <f aca="false">G107-F107</f>
        <v>16.3094995585614</v>
      </c>
      <c r="I107" s="234"/>
      <c r="J107" s="44"/>
      <c r="K107" s="235"/>
      <c r="L107" s="236"/>
      <c r="M107" s="149"/>
      <c r="N107" s="5" t="n">
        <f aca="false">Посуточная!XF3</f>
        <v>630</v>
      </c>
      <c r="O107" s="5" t="n">
        <f aca="false">1+N107</f>
        <v>631</v>
      </c>
      <c r="P107" s="5" t="s">
        <v>102</v>
      </c>
    </row>
    <row r="108" s="247" customFormat="true" ht="15" hidden="false" customHeight="false" outlineLevel="0" collapsed="false">
      <c r="A108" s="237" t="s">
        <v>103</v>
      </c>
      <c r="B108" s="102" t="s">
        <v>53</v>
      </c>
      <c r="C108" s="39"/>
      <c r="D108" s="229"/>
      <c r="E108" s="238"/>
      <c r="F108" s="239" t="n">
        <f aca="false">Посуточная!EO99</f>
        <v>35</v>
      </c>
      <c r="G108" s="240"/>
      <c r="H108" s="51" t="n">
        <f aca="false">G108-F108</f>
        <v>-35</v>
      </c>
      <c r="I108" s="241"/>
      <c r="J108" s="239" t="n">
        <f aca="false">Посуточная!UQ102</f>
        <v>156.6</v>
      </c>
      <c r="K108" s="242" t="n">
        <f aca="false">Посуточная!UR102</f>
        <v>1143.714</v>
      </c>
      <c r="L108" s="243"/>
      <c r="M108" s="244" t="s">
        <v>104</v>
      </c>
      <c r="N108" s="245"/>
      <c r="O108" s="245"/>
      <c r="P108" s="245"/>
      <c r="Q108" s="245"/>
      <c r="R108" s="245"/>
      <c r="S108" s="246"/>
      <c r="T108" s="245"/>
    </row>
    <row r="109" customFormat="false" ht="15" hidden="false" customHeight="false" outlineLevel="0" collapsed="false">
      <c r="A109" s="78"/>
      <c r="B109" s="102" t="s">
        <v>54</v>
      </c>
      <c r="C109" s="248"/>
      <c r="D109" s="50"/>
      <c r="E109" s="51"/>
      <c r="F109" s="195"/>
      <c r="G109" s="96"/>
      <c r="H109" s="51" t="n">
        <f aca="false">G109-F109</f>
        <v>0</v>
      </c>
      <c r="I109" s="53"/>
      <c r="J109" s="52"/>
      <c r="K109" s="50"/>
      <c r="L109" s="54"/>
      <c r="M109" s="244" t="s">
        <v>105</v>
      </c>
    </row>
    <row r="110" customFormat="false" ht="15" hidden="false" customHeight="false" outlineLevel="0" collapsed="false">
      <c r="A110" s="78"/>
      <c r="B110" s="102" t="s">
        <v>55</v>
      </c>
      <c r="C110" s="39"/>
      <c r="D110" s="50"/>
      <c r="E110" s="51"/>
      <c r="F110" s="195"/>
      <c r="G110" s="96"/>
      <c r="H110" s="205"/>
      <c r="I110" s="53"/>
      <c r="J110" s="52"/>
      <c r="K110" s="50"/>
      <c r="L110" s="54"/>
      <c r="M110" s="244"/>
    </row>
    <row r="111" customFormat="false" ht="15" hidden="false" customHeight="false" outlineLevel="0" collapsed="false">
      <c r="A111" s="249" t="n">
        <f aca="false">A107+1</f>
        <v>18</v>
      </c>
      <c r="B111" s="250" t="s">
        <v>56</v>
      </c>
      <c r="C111" s="248"/>
      <c r="D111" s="215"/>
      <c r="E111" s="212"/>
      <c r="F111" s="190" t="n">
        <f aca="false">-INDEX(Посуточная!$A:$YE,MATCH($A$2-1,Посуточная!$A:$A,0)+2,N111)</f>
        <v>-0</v>
      </c>
      <c r="G111" s="207" t="n">
        <f aca="false">-INDEX(Посуточная!$A:$YE,MATCH($A$2-1,Посуточная!$A:$A,0)+2,O111)-INDEX(Посуточная!A:YE,MATCH(A1-1,Посуточная!$A:$A,0)+2,Посуточная!UF3)</f>
        <v>-0</v>
      </c>
      <c r="H111" s="51" t="n">
        <f aca="false">G111-F111</f>
        <v>0</v>
      </c>
      <c r="I111" s="213"/>
      <c r="J111" s="214"/>
      <c r="K111" s="215"/>
      <c r="L111" s="216"/>
      <c r="M111" s="64"/>
      <c r="N111" s="5" t="n">
        <f aca="false">Посуточная!UI3</f>
        <v>555</v>
      </c>
      <c r="O111" s="5" t="n">
        <f aca="false">1+N111</f>
        <v>556</v>
      </c>
      <c r="P111" s="5" t="s">
        <v>106</v>
      </c>
    </row>
    <row r="112" customFormat="false" ht="15.75" hidden="false" customHeight="false" outlineLevel="0" collapsed="false">
      <c r="A112" s="251" t="n">
        <f aca="false">A111+1</f>
        <v>19</v>
      </c>
      <c r="B112" s="252" t="s">
        <v>58</v>
      </c>
      <c r="C112" s="253"/>
      <c r="D112" s="254"/>
      <c r="E112" s="255"/>
      <c r="F112" s="256" t="n">
        <f aca="false">INDEX(Посуточная!$A:$WE,MATCH($A$2-1,Посуточная!$A:$A,0)+2,N112)</f>
        <v>0</v>
      </c>
      <c r="G112" s="257" t="n">
        <f aca="false">INDEX(Посуточная!$A:$WE,MATCH($A$2-1,Посуточная!$A:$A,0)+2,O112)-219</f>
        <v>-219</v>
      </c>
      <c r="H112" s="110" t="n">
        <f aca="false">G112-F112</f>
        <v>-219</v>
      </c>
      <c r="I112" s="258"/>
      <c r="J112" s="253"/>
      <c r="K112" s="254"/>
      <c r="L112" s="259"/>
      <c r="M112" s="260"/>
      <c r="N112" s="5" t="n">
        <f aca="false">Посуточная!LJ3</f>
        <v>322</v>
      </c>
      <c r="O112" s="5" t="n">
        <f aca="false">1+N112</f>
        <v>323</v>
      </c>
      <c r="P112" s="5" t="s">
        <v>59</v>
      </c>
    </row>
    <row r="113" customFormat="false" ht="15" hidden="false" customHeight="false" outlineLevel="0" collapsed="false">
      <c r="A113" s="116" t="s">
        <v>107</v>
      </c>
      <c r="B113" s="261" t="str">
        <f aca="false">CONCATENATE("Ожидаемая на ",A1," ",G2)</f>
        <v>Ожидаемая на 31  января</v>
      </c>
      <c r="C113" s="119"/>
      <c r="D113" s="119"/>
      <c r="E113" s="119"/>
      <c r="F113" s="119" t="n">
        <f aca="false">F77+F86+F87+F89+F90+F94+F95+F99+F100+F101+F102+F103+F106+F111+F112+F108</f>
        <v>31304.6614444444</v>
      </c>
      <c r="G113" s="167" t="n">
        <f aca="false">G77+G86+G87+G89+G90+G94+G95+G99+G100+G101+G102+G103+G106+G111+G108+G109+G110+G112</f>
        <v>30447.332</v>
      </c>
      <c r="H113" s="119" t="n">
        <f aca="false">G113-F113</f>
        <v>-857.329444444396</v>
      </c>
      <c r="I113" s="121"/>
      <c r="J113" s="119"/>
      <c r="K113" s="119"/>
      <c r="L113" s="119"/>
      <c r="M113" s="262"/>
    </row>
    <row r="114" customFormat="false" ht="15" hidden="true" customHeight="true" outlineLevel="0" collapsed="false">
      <c r="A114" s="116"/>
      <c r="B114" s="263" t="s">
        <v>108</v>
      </c>
      <c r="C114" s="119"/>
      <c r="D114" s="119"/>
      <c r="E114" s="119"/>
      <c r="F114" s="264" t="n">
        <f aca="false">F113-Посуточная!LJ99+Посуточная!UI99</f>
        <v>31304.6614444444</v>
      </c>
      <c r="G114" s="264" t="n">
        <f aca="false">G113-G111+G112</f>
        <v>30228.332</v>
      </c>
      <c r="H114" s="119"/>
      <c r="I114" s="119"/>
      <c r="J114" s="119"/>
      <c r="K114" s="119"/>
      <c r="L114" s="119"/>
      <c r="M114" s="265"/>
    </row>
    <row r="115" customFormat="false" ht="15.75" hidden="false" customHeight="false" outlineLevel="0" collapsed="false">
      <c r="A115" s="266"/>
      <c r="B115" s="267" t="s">
        <v>109</v>
      </c>
      <c r="C115" s="268"/>
      <c r="D115" s="269"/>
      <c r="E115" s="269"/>
      <c r="F115" s="269" t="n">
        <f aca="false">Посуточная!VG102/Доклад!A1</f>
        <v>30920.8252388146</v>
      </c>
      <c r="G115" s="269" t="n">
        <f aca="false">Посуточная!VH102/Доклад!A1</f>
        <v>30459.1459032258</v>
      </c>
      <c r="H115" s="269" t="n">
        <f aca="false">G115-F115</f>
        <v>-461.679335588829</v>
      </c>
      <c r="I115" s="268"/>
      <c r="J115" s="269"/>
      <c r="K115" s="269"/>
      <c r="L115" s="269"/>
      <c r="M115" s="270"/>
      <c r="N115" s="5" t="n">
        <v>139</v>
      </c>
      <c r="O115" s="5" t="n">
        <f aca="false">1+N115</f>
        <v>140</v>
      </c>
      <c r="P115" s="5" t="s">
        <v>32</v>
      </c>
    </row>
    <row r="116" customFormat="false" ht="15" hidden="false" customHeight="false" outlineLevel="0" collapsed="false">
      <c r="C116" s="116"/>
      <c r="D116" s="116"/>
      <c r="E116" s="116"/>
      <c r="G116" s="271" t="n">
        <f aca="false">INDEX(Посуточная!A:VO,MATCH(Доклад!A1,Посуточная!A:A,0)+2,Посуточная!VH3)</f>
        <v>30260.414</v>
      </c>
    </row>
    <row r="117" customFormat="false" ht="15" hidden="false" customHeight="false" outlineLevel="0" collapsed="false">
      <c r="G117" s="122"/>
    </row>
  </sheetData>
  <mergeCells count="17">
    <mergeCell ref="A5:A6"/>
    <mergeCell ref="B5:B6"/>
    <mergeCell ref="C5:E5"/>
    <mergeCell ref="F5:H5"/>
    <mergeCell ref="J5:L5"/>
    <mergeCell ref="M39:M40"/>
    <mergeCell ref="A42:A43"/>
    <mergeCell ref="B42:B43"/>
    <mergeCell ref="C42:E42"/>
    <mergeCell ref="F42:H42"/>
    <mergeCell ref="J42:L42"/>
    <mergeCell ref="A75:A76"/>
    <mergeCell ref="B75:B76"/>
    <mergeCell ref="C75:E75"/>
    <mergeCell ref="F75:H75"/>
    <mergeCell ref="J75:L75"/>
    <mergeCell ref="H114:K114"/>
  </mergeCells>
  <conditionalFormatting sqref="M3">
    <cfRule type="expression" priority="2" aboveAverage="0" equalAverage="0" bottom="0" percent="0" rank="0" text="" dxfId="0">
      <formula>$M$3="Проверь ПП факт текущего месяца"</formula>
    </cfRule>
  </conditionalFormatting>
  <conditionalFormatting sqref="M2">
    <cfRule type="expression" priority="3" aboveAverage="0" equalAverage="0" bottom="0" percent="0" rank="0" text="" dxfId="1">
      <formula>$M$2&lt;&gt;""</formula>
    </cfRule>
  </conditionalFormatting>
  <conditionalFormatting sqref="M1">
    <cfRule type="expression" priority="4" aboveAverage="0" equalAverage="0" bottom="0" percent="0" rank="0" text="" dxfId="2">
      <formula>$M$1&lt;&gt;""</formula>
    </cfRule>
  </conditionalFormatting>
  <conditionalFormatting sqref="G72">
    <cfRule type="expression" priority="5" aboveAverage="0" equalAverage="0" bottom="0" percent="0" rank="0" text="" dxfId="3">
      <formula>ABS($G$72-$G$116)&gt;10</formula>
    </cfRule>
  </conditionalFormatting>
  <conditionalFormatting sqref="G110">
    <cfRule type="expression" priority="6" aboveAverage="0" equalAverage="0" bottom="0" percent="0" rank="0" text="" dxfId="4">
      <formula>G110&gt;0</formula>
    </cfRule>
  </conditionalFormatting>
  <conditionalFormatting sqref="G36">
    <cfRule type="expression" priority="7" aboveAverage="0" equalAverage="0" bottom="0" percent="0" rank="0" text="" dxfId="5">
      <formula>G36&gt;0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1:D33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100" zoomScalePageLayoutView="100" workbookViewId="0">
      <selection pane="topLeft" activeCell="B1" activeCellId="0" sqref="B1"/>
    </sheetView>
  </sheetViews>
  <sheetFormatPr defaultColWidth="8.6796875" defaultRowHeight="15" zeroHeight="false" outlineLevelRow="0" outlineLevelCol="0"/>
  <cols>
    <col collapsed="false" customWidth="true" hidden="false" outlineLevel="0" max="3" min="3" style="0" width="11"/>
    <col collapsed="false" customWidth="true" hidden="false" outlineLevel="0" max="4" min="4" style="0" width="28"/>
  </cols>
  <sheetData>
    <row r="1" customFormat="false" ht="15" hidden="false" customHeight="false" outlineLevel="0" collapsed="false">
      <c r="B1" s="272"/>
      <c r="C1" s="272"/>
      <c r="D1" s="272"/>
    </row>
    <row r="2" customFormat="false" ht="15" hidden="false" customHeight="false" outlineLevel="0" collapsed="false">
      <c r="B2" s="0" t="n">
        <v>1</v>
      </c>
      <c r="C2" s="0" t="n">
        <f aca="false">ROUND(Посуточная!VG102-'Посуточная ННГ без НГДП'!PR102-Посуточная_НГДП!KH102,0)</f>
        <v>0</v>
      </c>
      <c r="D2" s="0" t="s">
        <v>110</v>
      </c>
    </row>
    <row r="3" customFormat="false" ht="15" hidden="false" customHeight="false" outlineLevel="0" collapsed="false">
      <c r="B3" s="0" t="n">
        <v>2</v>
      </c>
      <c r="C3" s="0" t="n">
        <f aca="false">ROUND(Посуточная!VH102-'Посуточная ННГ без НГДП'!PS102-Посуточная_НГДП!KI102,0)</f>
        <v>0</v>
      </c>
      <c r="D3" s="0" t="s">
        <v>111</v>
      </c>
    </row>
    <row r="4" customFormat="false" ht="15" hidden="false" customHeight="false" outlineLevel="0" collapsed="false">
      <c r="B4" s="0" t="n">
        <v>3</v>
      </c>
      <c r="C4" s="0" t="n">
        <f aca="false">ROUND(Посуточная!VN102-'Посуточная ННГ без НГДП'!PY102-Посуточная_НГДП!KO102,0)</f>
        <v>0</v>
      </c>
      <c r="D4" s="0" t="s">
        <v>112</v>
      </c>
    </row>
    <row r="5" customFormat="false" ht="15" hidden="false" customHeight="false" outlineLevel="0" collapsed="false">
      <c r="B5" s="0" t="n">
        <v>4</v>
      </c>
      <c r="C5" s="0" t="n">
        <f aca="false">ROUND(Посуточная!VO102-'Посуточная ННГ без НГДП'!PZ102-Посуточная_НГДП!KP102,0)</f>
        <v>0</v>
      </c>
      <c r="D5" s="0" t="s">
        <v>113</v>
      </c>
    </row>
    <row r="6" customFormat="false" ht="15" hidden="false" customHeight="false" outlineLevel="0" collapsed="false">
      <c r="B6" s="0" t="n">
        <v>5</v>
      </c>
    </row>
    <row r="7" customFormat="false" ht="15" hidden="false" customHeight="false" outlineLevel="0" collapsed="false">
      <c r="B7" s="0" t="n">
        <v>6</v>
      </c>
    </row>
    <row r="8" customFormat="false" ht="15" hidden="false" customHeight="false" outlineLevel="0" collapsed="false">
      <c r="B8" s="0" t="n">
        <v>7</v>
      </c>
    </row>
    <row r="9" customFormat="false" ht="15" hidden="false" customHeight="false" outlineLevel="0" collapsed="false">
      <c r="B9" s="0" t="n">
        <v>8</v>
      </c>
    </row>
    <row r="10" customFormat="false" ht="15" hidden="false" customHeight="false" outlineLevel="0" collapsed="false">
      <c r="B10" s="0" t="n">
        <v>9</v>
      </c>
    </row>
    <row r="11" customFormat="false" ht="15" hidden="false" customHeight="false" outlineLevel="0" collapsed="false">
      <c r="B11" s="0" t="n">
        <v>10</v>
      </c>
    </row>
    <row r="12" customFormat="false" ht="15" hidden="false" customHeight="false" outlineLevel="0" collapsed="false">
      <c r="B12" s="0" t="n">
        <v>11</v>
      </c>
    </row>
    <row r="13" customFormat="false" ht="15" hidden="false" customHeight="false" outlineLevel="0" collapsed="false">
      <c r="B13" s="0" t="n">
        <v>12</v>
      </c>
    </row>
    <row r="14" customFormat="false" ht="15" hidden="false" customHeight="false" outlineLevel="0" collapsed="false">
      <c r="B14" s="0" t="n">
        <v>13</v>
      </c>
    </row>
    <row r="15" customFormat="false" ht="15" hidden="false" customHeight="false" outlineLevel="0" collapsed="false">
      <c r="B15" s="0" t="n">
        <v>14</v>
      </c>
    </row>
    <row r="16" customFormat="false" ht="15" hidden="false" customHeight="false" outlineLevel="0" collapsed="false">
      <c r="B16" s="0" t="n">
        <v>15</v>
      </c>
    </row>
    <row r="19" customFormat="false" ht="15" hidden="false" customHeight="false" outlineLevel="0" collapsed="false">
      <c r="B19" s="0" t="n">
        <v>1</v>
      </c>
      <c r="C19" s="0" t="n">
        <f aca="false">ROUND(Посуточная!VG119-'Посуточная ННГ без НГДП'!PR119-Посуточная_НГДП!KH119,0)</f>
        <v>0</v>
      </c>
      <c r="D19" s="0" t="s">
        <v>110</v>
      </c>
    </row>
    <row r="20" customFormat="false" ht="15" hidden="false" customHeight="false" outlineLevel="0" collapsed="false">
      <c r="B20" s="0" t="n">
        <v>2</v>
      </c>
      <c r="C20" s="0" t="n">
        <f aca="false">ROUND(Посуточная!VH119-'Посуточная ННГ без НГДП'!PS119-Посуточная_НГДП!KI119,0)</f>
        <v>0</v>
      </c>
      <c r="D20" s="0" t="s">
        <v>111</v>
      </c>
    </row>
    <row r="21" customFormat="false" ht="15" hidden="false" customHeight="false" outlineLevel="0" collapsed="false">
      <c r="B21" s="0" t="n">
        <v>3</v>
      </c>
      <c r="C21" s="0" t="n">
        <f aca="false">ROUND(Посуточная!VN119-'Посуточная ННГ без НГДП'!PY119-Посуточная_НГДП!KO119,0)</f>
        <v>0</v>
      </c>
      <c r="D21" s="0" t="s">
        <v>112</v>
      </c>
    </row>
    <row r="22" customFormat="false" ht="15" hidden="false" customHeight="false" outlineLevel="0" collapsed="false">
      <c r="B22" s="0" t="n">
        <v>4</v>
      </c>
      <c r="C22" s="0" t="n">
        <f aca="false">ROUND(Посуточная!VO119-'Посуточная ННГ без НГДП'!PZ119-Посуточная_НГДП!KP119,0)</f>
        <v>0</v>
      </c>
      <c r="D22" s="0" t="s">
        <v>113</v>
      </c>
    </row>
    <row r="23" customFormat="false" ht="15" hidden="false" customHeight="false" outlineLevel="0" collapsed="false">
      <c r="B23" s="0" t="n">
        <v>5</v>
      </c>
    </row>
    <row r="24" customFormat="false" ht="15" hidden="false" customHeight="false" outlineLevel="0" collapsed="false">
      <c r="B24" s="0" t="n">
        <v>6</v>
      </c>
    </row>
    <row r="25" customFormat="false" ht="15" hidden="false" customHeight="false" outlineLevel="0" collapsed="false">
      <c r="B25" s="0" t="n">
        <v>7</v>
      </c>
    </row>
    <row r="26" customFormat="false" ht="15" hidden="false" customHeight="false" outlineLevel="0" collapsed="false">
      <c r="B26" s="0" t="n">
        <v>8</v>
      </c>
    </row>
    <row r="27" customFormat="false" ht="15" hidden="false" customHeight="false" outlineLevel="0" collapsed="false">
      <c r="B27" s="0" t="n">
        <v>9</v>
      </c>
    </row>
    <row r="28" customFormat="false" ht="15" hidden="false" customHeight="false" outlineLevel="0" collapsed="false">
      <c r="B28" s="0" t="n">
        <v>10</v>
      </c>
    </row>
    <row r="29" customFormat="false" ht="15" hidden="false" customHeight="false" outlineLevel="0" collapsed="false">
      <c r="B29" s="0" t="n">
        <v>11</v>
      </c>
    </row>
    <row r="30" customFormat="false" ht="15" hidden="false" customHeight="false" outlineLevel="0" collapsed="false">
      <c r="B30" s="0" t="n">
        <v>12</v>
      </c>
    </row>
    <row r="31" customFormat="false" ht="15" hidden="false" customHeight="false" outlineLevel="0" collapsed="false">
      <c r="B31" s="0" t="n">
        <v>13</v>
      </c>
    </row>
    <row r="32" customFormat="false" ht="15" hidden="false" customHeight="false" outlineLevel="0" collapsed="false">
      <c r="B32" s="0" t="n">
        <v>14</v>
      </c>
    </row>
    <row r="33" customFormat="false" ht="15" hidden="false" customHeight="false" outlineLevel="0" collapsed="false">
      <c r="B33" s="0" t="n">
        <v>15</v>
      </c>
    </row>
  </sheetData>
  <mergeCells count="1">
    <mergeCell ref="B1:D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YE251"/>
  <sheetViews>
    <sheetView showFormulas="false" showGridLines="true" showRowColHeaders="true" showZeros="true" rightToLeft="false" tabSelected="true" showOutlineSymbols="true" defaultGridColor="true" view="pageBreakPreview" topLeftCell="A1" colorId="64" zoomScale="55" zoomScaleNormal="70" zoomScalePageLayoutView="55" workbookViewId="0">
      <pane xSplit="1" ySplit="6" topLeftCell="RN7" activePane="bottomRight" state="frozen"/>
      <selection pane="topLeft" activeCell="A1" activeCellId="0" sqref="A1"/>
      <selection pane="topRight" activeCell="RN1" activeCellId="0" sqref="RN1"/>
      <selection pane="bottomLeft" activeCell="A7" activeCellId="0" sqref="A7"/>
      <selection pane="bottomRight" activeCell="SN101" activeCellId="0" sqref="SN101"/>
    </sheetView>
  </sheetViews>
  <sheetFormatPr defaultColWidth="9.1484375" defaultRowHeight="15" zeroHeight="false" outlineLevelRow="0" outlineLevelCol="0"/>
  <cols>
    <col collapsed="false" customWidth="true" hidden="false" outlineLevel="0" max="1" min="1" style="273" width="11.29"/>
    <col collapsed="false" customWidth="false" hidden="false" outlineLevel="0" max="2" min="2" style="273" width="9.14"/>
    <col collapsed="false" customWidth="true" hidden="false" outlineLevel="0" max="5" min="3" style="273" width="10"/>
    <col collapsed="false" customWidth="false" hidden="false" outlineLevel="0" max="6" min="6" style="273" width="9.14"/>
    <col collapsed="false" customWidth="false" hidden="true" outlineLevel="0" max="9" min="7" style="273" width="9.14"/>
    <col collapsed="false" customWidth="false" hidden="false" outlineLevel="0" max="12" min="10" style="273" width="9.14"/>
    <col collapsed="false" customWidth="false" hidden="true" outlineLevel="0" max="16" min="13" style="273" width="9.14"/>
    <col collapsed="false" customWidth="true" hidden="false" outlineLevel="0" max="17" min="17" style="273" width="10.29"/>
    <col collapsed="false" customWidth="false" hidden="false" outlineLevel="0" max="22" min="18" style="273" width="9.14"/>
    <col collapsed="false" customWidth="false" hidden="true" outlineLevel="0" max="26" min="23" style="273" width="9.14"/>
    <col collapsed="false" customWidth="false" hidden="false" outlineLevel="0" max="28" min="27" style="273" width="9.14"/>
    <col collapsed="false" customWidth="false" hidden="true" outlineLevel="0" max="33" min="29" style="273" width="9.14"/>
    <col collapsed="false" customWidth="true" hidden="false" outlineLevel="0" max="35" min="34" style="273" width="9.42"/>
    <col collapsed="false" customWidth="false" hidden="true" outlineLevel="0" max="37" min="36" style="273" width="9.14"/>
    <col collapsed="false" customWidth="false" hidden="false" outlineLevel="0" max="45" min="38" style="273" width="9.14"/>
    <col collapsed="false" customWidth="false" hidden="true" outlineLevel="0" max="51" min="46" style="273" width="9.14"/>
    <col collapsed="false" customWidth="false" hidden="false" outlineLevel="0" max="59" min="52" style="273" width="9.14"/>
    <col collapsed="false" customWidth="false" hidden="true" outlineLevel="0" max="65" min="60" style="273" width="9.14"/>
    <col collapsed="false" customWidth="false" hidden="false" outlineLevel="0" max="67" min="66" style="273" width="9.14"/>
    <col collapsed="false" customWidth="false" hidden="true" outlineLevel="0" max="89" min="68" style="273" width="9.14"/>
    <col collapsed="false" customWidth="false" hidden="false" outlineLevel="0" max="91" min="90" style="273" width="9.14"/>
    <col collapsed="false" customWidth="false" hidden="true" outlineLevel="0" max="93" min="92" style="273" width="9.14"/>
    <col collapsed="false" customWidth="false" hidden="false" outlineLevel="0" max="95" min="94" style="273" width="9.14"/>
    <col collapsed="false" customWidth="false" hidden="true" outlineLevel="0" max="97" min="96" style="273" width="9.14"/>
    <col collapsed="false" customWidth="false" hidden="false" outlineLevel="0" max="99" min="98" style="273" width="9.14"/>
    <col collapsed="false" customWidth="false" hidden="true" outlineLevel="0" max="101" min="100" style="273" width="9.14"/>
    <col collapsed="false" customWidth="false" hidden="false" outlineLevel="0" max="103" min="102" style="273" width="9.14"/>
    <col collapsed="false" customWidth="false" hidden="true" outlineLevel="0" max="105" min="104" style="273" width="9.14"/>
    <col collapsed="false" customWidth="false" hidden="false" outlineLevel="0" max="107" min="106" style="273" width="9.14"/>
    <col collapsed="false" customWidth="false" hidden="true" outlineLevel="0" max="109" min="108" style="273" width="9.14"/>
    <col collapsed="false" customWidth="false" hidden="false" outlineLevel="0" max="111" min="110" style="273" width="9.14"/>
    <col collapsed="false" customWidth="false" hidden="true" outlineLevel="0" max="113" min="112" style="273" width="9.14"/>
    <col collapsed="false" customWidth="false" hidden="false" outlineLevel="0" max="115" min="114" style="273" width="9.14"/>
    <col collapsed="false" customWidth="false" hidden="true" outlineLevel="0" max="117" min="116" style="273" width="9.14"/>
    <col collapsed="false" customWidth="false" hidden="false" outlineLevel="0" max="119" min="118" style="273" width="9.14"/>
    <col collapsed="false" customWidth="false" hidden="true" outlineLevel="0" max="121" min="120" style="273" width="9.14"/>
    <col collapsed="false" customWidth="false" hidden="false" outlineLevel="0" max="123" min="122" style="273" width="9.14"/>
    <col collapsed="false" customWidth="false" hidden="true" outlineLevel="0" max="125" min="124" style="273" width="9.14"/>
    <col collapsed="false" customWidth="false" hidden="false" outlineLevel="0" max="127" min="126" style="273" width="9.14"/>
    <col collapsed="false" customWidth="false" hidden="true" outlineLevel="0" max="129" min="128" style="273" width="9.14"/>
    <col collapsed="false" customWidth="false" hidden="false" outlineLevel="0" max="130" min="130" style="273" width="9.14"/>
    <col collapsed="false" customWidth="false" hidden="true" outlineLevel="0" max="133" min="131" style="273" width="9.14"/>
    <col collapsed="false" customWidth="false" hidden="false" outlineLevel="0" max="135" min="134" style="273" width="9.14"/>
    <col collapsed="false" customWidth="false" hidden="true" outlineLevel="0" max="137" min="136" style="273" width="9.14"/>
    <col collapsed="false" customWidth="true" hidden="false" outlineLevel="0" max="138" min="138" style="273" width="9"/>
    <col collapsed="false" customWidth="false" hidden="false" outlineLevel="0" max="139" min="139" style="273" width="9.14"/>
    <col collapsed="false" customWidth="false" hidden="true" outlineLevel="0" max="144" min="140" style="273" width="9.14"/>
    <col collapsed="false" customWidth="false" hidden="false" outlineLevel="0" max="145" min="145" style="273" width="9.14"/>
    <col collapsed="false" customWidth="false" hidden="true" outlineLevel="0" max="148" min="146" style="273" width="9.14"/>
    <col collapsed="false" customWidth="false" hidden="false" outlineLevel="0" max="150" min="149" style="274" width="9.14"/>
    <col collapsed="false" customWidth="false" hidden="true" outlineLevel="0" max="155" min="151" style="274" width="9.14"/>
    <col collapsed="false" customWidth="false" hidden="false" outlineLevel="0" max="156" min="156" style="274" width="9.14"/>
    <col collapsed="false" customWidth="false" hidden="true" outlineLevel="0" max="159" min="157" style="274" width="9.14"/>
    <col collapsed="false" customWidth="false" hidden="false" outlineLevel="0" max="161" min="160" style="273" width="9.14"/>
    <col collapsed="false" customWidth="false" hidden="true" outlineLevel="0" max="163" min="162" style="273" width="9.14"/>
    <col collapsed="false" customWidth="false" hidden="false" outlineLevel="0" max="167" min="164" style="273" width="9.14"/>
    <col collapsed="false" customWidth="false" hidden="true" outlineLevel="0" max="195" min="168" style="273" width="9.14"/>
    <col collapsed="false" customWidth="false" hidden="false" outlineLevel="0" max="197" min="196" style="273" width="9.14"/>
    <col collapsed="false" customWidth="false" hidden="true" outlineLevel="0" max="202" min="198" style="273" width="9.14"/>
    <col collapsed="false" customWidth="false" hidden="false" outlineLevel="0" max="209" min="203" style="273" width="9.14"/>
    <col collapsed="false" customWidth="false" hidden="true" outlineLevel="0" max="223" min="210" style="273" width="9.14"/>
    <col collapsed="false" customWidth="false" hidden="false" outlineLevel="0" max="225" min="224" style="273" width="9.14"/>
    <col collapsed="false" customWidth="false" hidden="true" outlineLevel="0" max="230" min="226" style="273" width="9.14"/>
    <col collapsed="false" customWidth="false" hidden="false" outlineLevel="0" max="231" min="231" style="273" width="9.14"/>
    <col collapsed="false" customWidth="true" hidden="false" outlineLevel="0" max="232" min="232" style="273" width="10.57"/>
    <col collapsed="false" customWidth="true" hidden="true" outlineLevel="0" max="233" min="233" style="273" width="11.57"/>
    <col collapsed="false" customWidth="false" hidden="true" outlineLevel="0" max="234" min="234" style="273" width="9.14"/>
    <col collapsed="false" customWidth="false" hidden="false" outlineLevel="0" max="236" min="235" style="273" width="9.14"/>
    <col collapsed="false" customWidth="false" hidden="true" outlineLevel="0" max="238" min="237" style="273" width="9.14"/>
    <col collapsed="false" customWidth="false" hidden="false" outlineLevel="0" max="240" min="239" style="273" width="9.14"/>
    <col collapsed="false" customWidth="false" hidden="true" outlineLevel="0" max="242" min="241" style="273" width="9.14"/>
    <col collapsed="false" customWidth="false" hidden="false" outlineLevel="0" max="244" min="243" style="273" width="9.14"/>
    <col collapsed="false" customWidth="false" hidden="true" outlineLevel="0" max="246" min="245" style="273" width="9.14"/>
    <col collapsed="false" customWidth="false" hidden="false" outlineLevel="0" max="248" min="247" style="273" width="9.14"/>
    <col collapsed="false" customWidth="false" hidden="true" outlineLevel="0" max="250" min="249" style="273" width="9.14"/>
    <col collapsed="false" customWidth="false" hidden="false" outlineLevel="0" max="252" min="251" style="273" width="9.14"/>
    <col collapsed="false" customWidth="false" hidden="true" outlineLevel="0" max="254" min="253" style="273" width="9.14"/>
    <col collapsed="false" customWidth="false" hidden="false" outlineLevel="0" max="258" min="255" style="273" width="9.14"/>
    <col collapsed="false" customWidth="false" hidden="true" outlineLevel="0" max="269" min="259" style="273" width="9.14"/>
    <col collapsed="false" customWidth="false" hidden="false" outlineLevel="0" max="282" min="270" style="274" width="9.14"/>
    <col collapsed="false" customWidth="false" hidden="true" outlineLevel="0" max="285" min="283" style="274" width="9.14"/>
    <col collapsed="false" customWidth="false" hidden="true" outlineLevel="0" max="302" min="286" style="273" width="9.14"/>
    <col collapsed="false" customWidth="false" hidden="false" outlineLevel="0" max="305" min="303" style="273" width="9.14"/>
    <col collapsed="false" customWidth="false" hidden="true" outlineLevel="0" max="309" min="306" style="273" width="9.14"/>
    <col collapsed="false" customWidth="false" hidden="false" outlineLevel="0" max="310" min="310" style="273" width="9.14"/>
    <col collapsed="false" customWidth="true" hidden="false" outlineLevel="0" max="311" min="311" style="273" width="10.29"/>
    <col collapsed="false" customWidth="false" hidden="true" outlineLevel="0" max="313" min="312" style="273" width="9.14"/>
    <col collapsed="false" customWidth="false" hidden="false" outlineLevel="0" max="315" min="314" style="273" width="9.14"/>
    <col collapsed="false" customWidth="false" hidden="true" outlineLevel="0" max="317" min="316" style="273" width="9.14"/>
    <col collapsed="false" customWidth="false" hidden="false" outlineLevel="0" max="319" min="318" style="273" width="9.14"/>
    <col collapsed="false" customWidth="false" hidden="true" outlineLevel="0" max="321" min="320" style="273" width="9.14"/>
    <col collapsed="false" customWidth="false" hidden="false" outlineLevel="0" max="323" min="322" style="273" width="9.14"/>
    <col collapsed="false" customWidth="false" hidden="true" outlineLevel="0" max="325" min="324" style="273" width="9.14"/>
    <col collapsed="false" customWidth="false" hidden="false" outlineLevel="0" max="327" min="326" style="273" width="9.14"/>
    <col collapsed="false" customWidth="false" hidden="true" outlineLevel="0" max="329" min="328" style="273" width="9.14"/>
    <col collapsed="false" customWidth="false" hidden="false" outlineLevel="0" max="338" min="330" style="273" width="9.14"/>
    <col collapsed="false" customWidth="false" hidden="true" outlineLevel="0" max="344" min="339" style="273" width="9.14"/>
    <col collapsed="false" customWidth="false" hidden="false" outlineLevel="0" max="356" min="345" style="273" width="9.14"/>
    <col collapsed="false" customWidth="true" hidden="false" outlineLevel="0" max="357" min="357" style="273" width="9.57"/>
    <col collapsed="false" customWidth="false" hidden="false" outlineLevel="0" max="363" min="358" style="273" width="9.14"/>
    <col collapsed="false" customWidth="false" hidden="true" outlineLevel="0" max="384" min="364" style="273" width="9.14"/>
    <col collapsed="false" customWidth="false" hidden="false" outlineLevel="0" max="393" min="385" style="273" width="9.14"/>
    <col collapsed="false" customWidth="false" hidden="true" outlineLevel="0" max="395" min="394" style="273" width="9.14"/>
    <col collapsed="false" customWidth="true" hidden="false" outlineLevel="0" max="397" min="396" style="273" width="9"/>
    <col collapsed="false" customWidth="true" hidden="true" outlineLevel="0" max="404" min="398" style="273" width="9"/>
    <col collapsed="false" customWidth="true" hidden="false" outlineLevel="0" max="406" min="405" style="273" width="9"/>
    <col collapsed="false" customWidth="true" hidden="true" outlineLevel="0" max="410" min="407" style="273" width="9"/>
    <col collapsed="false" customWidth="false" hidden="true" outlineLevel="0" max="411" min="411" style="273" width="9.14"/>
    <col collapsed="false" customWidth="false" hidden="false" outlineLevel="0" max="413" min="412" style="273" width="9.14"/>
    <col collapsed="false" customWidth="false" hidden="true" outlineLevel="0" max="431" min="414" style="273" width="9.14"/>
    <col collapsed="false" customWidth="false" hidden="false" outlineLevel="0" max="433" min="432" style="273" width="9.14"/>
    <col collapsed="false" customWidth="false" hidden="true" outlineLevel="0" max="438" min="434" style="273" width="9.14"/>
    <col collapsed="false" customWidth="false" hidden="false" outlineLevel="0" max="440" min="439" style="273" width="9.14"/>
    <col collapsed="false" customWidth="false" hidden="true" outlineLevel="0" max="442" min="441" style="273" width="9.14"/>
    <col collapsed="false" customWidth="false" hidden="false" outlineLevel="0" max="444" min="443" style="273" width="9.14"/>
    <col collapsed="false" customWidth="false" hidden="true" outlineLevel="0" max="449" min="445" style="273" width="9.14"/>
    <col collapsed="false" customWidth="false" hidden="false" outlineLevel="0" max="451" min="450" style="273" width="9.14"/>
    <col collapsed="false" customWidth="false" hidden="true" outlineLevel="0" max="456" min="452" style="273" width="9.14"/>
    <col collapsed="false" customWidth="false" hidden="false" outlineLevel="0" max="458" min="457" style="273" width="9.14"/>
    <col collapsed="false" customWidth="false" hidden="true" outlineLevel="0" max="463" min="459" style="273" width="9.14"/>
    <col collapsed="false" customWidth="false" hidden="false" outlineLevel="0" max="465" min="464" style="273" width="9.14"/>
    <col collapsed="false" customWidth="false" hidden="true" outlineLevel="0" max="470" min="466" style="273" width="9.14"/>
    <col collapsed="false" customWidth="false" hidden="false" outlineLevel="0" max="472" min="471" style="273" width="9.14"/>
    <col collapsed="false" customWidth="false" hidden="true" outlineLevel="0" max="474" min="473" style="273" width="9.14"/>
    <col collapsed="false" customWidth="false" hidden="false" outlineLevel="0" max="476" min="475" style="273" width="9.14"/>
    <col collapsed="false" customWidth="false" hidden="true" outlineLevel="0" max="481" min="477" style="273" width="9.14"/>
    <col collapsed="false" customWidth="false" hidden="false" outlineLevel="0" max="483" min="482" style="273" width="9.14"/>
    <col collapsed="false" customWidth="false" hidden="true" outlineLevel="0" max="488" min="484" style="273" width="9.14"/>
    <col collapsed="false" customWidth="false" hidden="false" outlineLevel="0" max="490" min="489" style="273" width="9.14"/>
    <col collapsed="false" customWidth="false" hidden="true" outlineLevel="0" max="495" min="491" style="273" width="9.14"/>
    <col collapsed="false" customWidth="false" hidden="false" outlineLevel="0" max="497" min="496" style="273" width="9.14"/>
    <col collapsed="false" customWidth="false" hidden="true" outlineLevel="0" max="502" min="498" style="273" width="9.14"/>
    <col collapsed="false" customWidth="false" hidden="false" outlineLevel="0" max="504" min="503" style="273" width="9.14"/>
    <col collapsed="false" customWidth="false" hidden="true" outlineLevel="0" max="506" min="505" style="273" width="9.14"/>
    <col collapsed="false" customWidth="false" hidden="false" outlineLevel="0" max="508" min="507" style="273" width="9.14"/>
    <col collapsed="false" customWidth="false" hidden="true" outlineLevel="0" max="510" min="509" style="273" width="9.14"/>
    <col collapsed="false" customWidth="false" hidden="false" outlineLevel="0" max="512" min="511" style="273" width="9.14"/>
    <col collapsed="false" customWidth="false" hidden="true" outlineLevel="0" max="514" min="513" style="273" width="9.14"/>
    <col collapsed="false" customWidth="false" hidden="false" outlineLevel="0" max="516" min="515" style="273" width="9.14"/>
    <col collapsed="false" customWidth="false" hidden="true" outlineLevel="0" max="518" min="517" style="273" width="9.14"/>
    <col collapsed="false" customWidth="false" hidden="false" outlineLevel="0" max="520" min="519" style="273" width="9.14"/>
    <col collapsed="false" customWidth="false" hidden="true" outlineLevel="0" max="522" min="521" style="273" width="9.14"/>
    <col collapsed="false" customWidth="false" hidden="false" outlineLevel="0" max="524" min="523" style="273" width="9.14"/>
    <col collapsed="false" customWidth="false" hidden="true" outlineLevel="0" max="526" min="525" style="273" width="9.14"/>
    <col collapsed="false" customWidth="false" hidden="false" outlineLevel="0" max="528" min="527" style="273" width="9.14"/>
    <col collapsed="false" customWidth="false" hidden="true" outlineLevel="0" max="530" min="529" style="273" width="9.14"/>
    <col collapsed="false" customWidth="false" hidden="false" outlineLevel="0" max="532" min="531" style="273" width="9.14"/>
    <col collapsed="false" customWidth="false" hidden="true" outlineLevel="0" max="534" min="533" style="273" width="9.14"/>
    <col collapsed="false" customWidth="false" hidden="false" outlineLevel="0" max="536" min="535" style="273" width="9.14"/>
    <col collapsed="false" customWidth="false" hidden="true" outlineLevel="0" max="538" min="537" style="273" width="9.14"/>
    <col collapsed="false" customWidth="false" hidden="false" outlineLevel="0" max="539" min="539" style="273" width="9.14"/>
    <col collapsed="false" customWidth="true" hidden="false" outlineLevel="0" max="540" min="540" style="273" width="10.14"/>
    <col collapsed="false" customWidth="false" hidden="true" outlineLevel="0" max="542" min="541" style="273" width="9.14"/>
    <col collapsed="false" customWidth="false" hidden="false" outlineLevel="0" max="544" min="543" style="273" width="9.14"/>
    <col collapsed="false" customWidth="false" hidden="true" outlineLevel="0" max="546" min="545" style="273" width="9.14"/>
    <col collapsed="false" customWidth="false" hidden="false" outlineLevel="0" max="548" min="547" style="273" width="9.14"/>
    <col collapsed="false" customWidth="false" hidden="true" outlineLevel="0" max="550" min="549" style="273" width="9.14"/>
    <col collapsed="false" customWidth="false" hidden="false" outlineLevel="0" max="552" min="551" style="273" width="9.14"/>
    <col collapsed="false" customWidth="false" hidden="true" outlineLevel="0" max="554" min="553" style="273" width="9.14"/>
    <col collapsed="false" customWidth="false" hidden="false" outlineLevel="0" max="556" min="555" style="273" width="9.14"/>
    <col collapsed="false" customWidth="false" hidden="true" outlineLevel="0" max="558" min="557" style="273" width="9.14"/>
    <col collapsed="false" customWidth="false" hidden="false" outlineLevel="0" max="560" min="559" style="273" width="9.14"/>
    <col collapsed="false" customWidth="false" hidden="true" outlineLevel="0" max="562" min="561" style="273" width="9.14"/>
    <col collapsed="false" customWidth="false" hidden="false" outlineLevel="0" max="564" min="563" style="273" width="9.14"/>
    <col collapsed="false" customWidth="false" hidden="true" outlineLevel="0" max="566" min="565" style="273" width="9.14"/>
    <col collapsed="false" customWidth="false" hidden="false" outlineLevel="0" max="568" min="567" style="273" width="9.14"/>
    <col collapsed="false" customWidth="false" hidden="true" outlineLevel="0" max="578" min="569" style="273" width="9.14"/>
    <col collapsed="false" customWidth="true" hidden="false" outlineLevel="0" max="579" min="579" style="273" width="10.71"/>
    <col collapsed="false" customWidth="true" hidden="false" outlineLevel="0" max="581" min="580" style="273" width="11"/>
    <col collapsed="false" customWidth="false" hidden="false" outlineLevel="0" max="582" min="582" style="273" width="9.14"/>
    <col collapsed="false" customWidth="true" hidden="false" outlineLevel="0" max="583" min="583" style="273" width="11"/>
    <col collapsed="false" customWidth="true" hidden="false" outlineLevel="0" max="584" min="584" style="273" width="10.71"/>
    <col collapsed="false" customWidth="true" hidden="true" outlineLevel="0" max="585" min="585" style="273" width="10.42"/>
    <col collapsed="false" customWidth="false" hidden="false" outlineLevel="0" max="586" min="586" style="273" width="9.14"/>
    <col collapsed="false" customWidth="true" hidden="false" outlineLevel="0" max="587" min="587" style="273" width="10.85"/>
    <col collapsed="false" customWidth="false" hidden="false" outlineLevel="0" max="588" min="588" style="132" width="9.14"/>
    <col collapsed="false" customWidth="false" hidden="false" outlineLevel="0" max="590" min="589" style="273" width="9.14"/>
    <col collapsed="false" customWidth="true" hidden="false" outlineLevel="0" max="591" min="591" style="273" width="17.57"/>
    <col collapsed="false" customWidth="true" hidden="false" outlineLevel="0" max="592" min="592" style="273" width="10.85"/>
    <col collapsed="false" customWidth="false" hidden="false" outlineLevel="0" max="597" min="593" style="273" width="9.14"/>
    <col collapsed="false" customWidth="false" hidden="true" outlineLevel="0" max="601" min="598" style="273" width="9.14"/>
    <col collapsed="false" customWidth="true" hidden="true" outlineLevel="0" max="603" min="602" style="273" width="11.53"/>
    <col collapsed="false" customWidth="true" hidden="true" outlineLevel="0" max="619" min="604" style="127" width="11.53"/>
    <col collapsed="false" customWidth="true" hidden="true" outlineLevel="0" max="620" min="620" style="127" width="12.71"/>
    <col collapsed="false" customWidth="true" hidden="true" outlineLevel="0" max="621" min="621" style="127" width="12.15"/>
    <col collapsed="false" customWidth="true" hidden="true" outlineLevel="0" max="627" min="622" style="127" width="11.53"/>
    <col collapsed="false" customWidth="true" hidden="true" outlineLevel="0" max="628" min="628" style="127" width="12.15"/>
    <col collapsed="false" customWidth="true" hidden="true" outlineLevel="0" max="629" min="629" style="127" width="11.57"/>
    <col collapsed="false" customWidth="true" hidden="true" outlineLevel="0" max="630" min="630" style="127" width="11.71"/>
    <col collapsed="false" customWidth="true" hidden="true" outlineLevel="0" max="633" min="631" style="127" width="11.14"/>
    <col collapsed="false" customWidth="true" hidden="true" outlineLevel="0" max="649" min="634" style="273" width="11.53"/>
    <col collapsed="false" customWidth="true" hidden="true" outlineLevel="0" max="650" min="650" style="273" width="13"/>
    <col collapsed="false" customWidth="true" hidden="true" outlineLevel="0" max="651" min="651" style="273" width="12.29"/>
    <col collapsed="false" customWidth="true" hidden="true" outlineLevel="0" max="654" min="652" style="273" width="14.71"/>
    <col collapsed="false" customWidth="true" hidden="true" outlineLevel="0" max="655" min="655" style="273" width="14.14"/>
    <col collapsed="false" customWidth="false" hidden="false" outlineLevel="0" max="16384" min="656" style="273" width="9.14"/>
  </cols>
  <sheetData>
    <row r="1" customFormat="false" ht="22.5" hidden="false" customHeight="true" outlineLevel="0" collapsed="false">
      <c r="A1" s="275" t="str">
        <f aca="false">CONCATENATE("Анализ и прогноз выполнения графика добычи за ",TEXT(Доклад!G1,"ММММ ГГГГ")," ГПН ННГ")</f>
        <v>Анализ и прогноз выполнения графика добычи за Январь 2024 ГПН ННГ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275"/>
      <c r="AK1" s="275"/>
      <c r="AL1" s="275"/>
      <c r="AM1" s="275"/>
      <c r="AN1" s="275"/>
      <c r="AO1" s="275"/>
      <c r="AP1" s="275"/>
      <c r="AQ1" s="275"/>
      <c r="AR1" s="275"/>
      <c r="AS1" s="275"/>
      <c r="AT1" s="275"/>
      <c r="AU1" s="275"/>
      <c r="AV1" s="275"/>
      <c r="AW1" s="275"/>
      <c r="AX1" s="275"/>
      <c r="AY1" s="275"/>
      <c r="AZ1" s="275"/>
      <c r="BA1" s="275"/>
      <c r="BB1" s="275"/>
      <c r="BC1" s="275"/>
      <c r="BD1" s="275"/>
      <c r="BE1" s="275"/>
      <c r="BF1" s="275"/>
      <c r="BG1" s="275"/>
      <c r="BH1" s="275"/>
      <c r="BI1" s="275"/>
      <c r="BJ1" s="275"/>
      <c r="BK1" s="275"/>
      <c r="BL1" s="275"/>
      <c r="BM1" s="275"/>
      <c r="BN1" s="275"/>
      <c r="BO1" s="275"/>
      <c r="BP1" s="275"/>
      <c r="BQ1" s="275"/>
      <c r="BR1" s="275"/>
      <c r="BS1" s="275"/>
      <c r="BT1" s="275"/>
      <c r="BU1" s="275"/>
      <c r="BV1" s="275"/>
      <c r="BW1" s="275"/>
      <c r="BX1" s="275"/>
      <c r="BY1" s="275"/>
      <c r="BZ1" s="275"/>
      <c r="CA1" s="275"/>
      <c r="CB1" s="275"/>
      <c r="CC1" s="275"/>
      <c r="CD1" s="275"/>
      <c r="CE1" s="275"/>
      <c r="CF1" s="275"/>
      <c r="CG1" s="275"/>
      <c r="CH1" s="275"/>
      <c r="CI1" s="275"/>
      <c r="CJ1" s="275"/>
      <c r="CK1" s="275"/>
      <c r="CL1" s="275"/>
      <c r="CM1" s="275"/>
      <c r="CN1" s="275"/>
      <c r="CO1" s="275"/>
      <c r="CP1" s="275"/>
      <c r="CQ1" s="275"/>
      <c r="CR1" s="275"/>
      <c r="CS1" s="275"/>
      <c r="CT1" s="275"/>
      <c r="CU1" s="275"/>
      <c r="CV1" s="275"/>
      <c r="CW1" s="275"/>
      <c r="CX1" s="275"/>
      <c r="CY1" s="275"/>
      <c r="CZ1" s="275"/>
      <c r="DA1" s="275"/>
      <c r="DB1" s="275"/>
      <c r="DC1" s="275"/>
      <c r="DD1" s="275"/>
      <c r="DE1" s="275"/>
      <c r="DF1" s="275"/>
      <c r="DG1" s="275"/>
    </row>
    <row r="2" customFormat="false" ht="15" hidden="false" customHeight="true" outlineLevel="0" collapsed="false">
      <c r="A2" s="276" t="s">
        <v>114</v>
      </c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76"/>
      <c r="AB2" s="276"/>
      <c r="AC2" s="276"/>
      <c r="AD2" s="276"/>
      <c r="AE2" s="276"/>
      <c r="AF2" s="276"/>
      <c r="AG2" s="276"/>
      <c r="AH2" s="276"/>
      <c r="AI2" s="276"/>
      <c r="AJ2" s="276"/>
      <c r="AK2" s="276"/>
      <c r="AL2" s="276"/>
      <c r="BR2" s="277"/>
      <c r="BS2" s="277"/>
      <c r="BT2" s="277"/>
      <c r="BU2" s="277"/>
      <c r="BV2" s="277"/>
      <c r="BW2" s="277"/>
      <c r="BX2" s="277"/>
      <c r="BY2" s="277"/>
      <c r="KY2" s="278" t="n">
        <f aca="false">KY12+KY15+KY18+KY21+KY24+KY27+KY30+KY33+KY36+KY39+KY42+KY45+KY48+KY51+KY54+KY57</f>
        <v>682.025</v>
      </c>
      <c r="VG2" s="279" t="n">
        <v>31150.958</v>
      </c>
      <c r="VH2" s="127"/>
      <c r="VN2" s="279" t="n">
        <f aca="false">VN9</f>
        <v>573.782149186939</v>
      </c>
      <c r="VO2" s="279" t="n">
        <f aca="false">VT7</f>
        <v>578.452</v>
      </c>
    </row>
    <row r="3" s="273" customFormat="true" ht="15.75" hidden="false" customHeight="false" outlineLevel="0" collapsed="false">
      <c r="B3" s="273" t="n">
        <f aca="false">COLUMN()</f>
        <v>2</v>
      </c>
      <c r="C3" s="273" t="n">
        <f aca="false">COLUMN()</f>
        <v>3</v>
      </c>
      <c r="D3" s="273" t="n">
        <f aca="false">COLUMN()</f>
        <v>4</v>
      </c>
      <c r="E3" s="273" t="n">
        <f aca="false">COLUMN()</f>
        <v>5</v>
      </c>
      <c r="F3" s="273" t="n">
        <f aca="false">COLUMN()</f>
        <v>6</v>
      </c>
      <c r="G3" s="273" t="n">
        <f aca="false">COLUMN()</f>
        <v>7</v>
      </c>
      <c r="H3" s="273" t="n">
        <f aca="false">COLUMN()</f>
        <v>8</v>
      </c>
      <c r="I3" s="273" t="n">
        <f aca="false">COLUMN()</f>
        <v>9</v>
      </c>
      <c r="J3" s="273" t="n">
        <f aca="false">COLUMN()</f>
        <v>10</v>
      </c>
      <c r="K3" s="273" t="n">
        <f aca="false">COLUMN()</f>
        <v>11</v>
      </c>
      <c r="L3" s="273" t="n">
        <f aca="false">COLUMN()</f>
        <v>12</v>
      </c>
      <c r="M3" s="273" t="n">
        <f aca="false">COLUMN()</f>
        <v>13</v>
      </c>
      <c r="N3" s="273" t="n">
        <f aca="false">COLUMN()</f>
        <v>14</v>
      </c>
      <c r="O3" s="273" t="n">
        <f aca="false">COLUMN()</f>
        <v>15</v>
      </c>
      <c r="P3" s="273" t="n">
        <f aca="false">COLUMN()</f>
        <v>16</v>
      </c>
      <c r="Q3" s="273" t="n">
        <f aca="false">COLUMN()</f>
        <v>17</v>
      </c>
      <c r="R3" s="273" t="n">
        <f aca="false">COLUMN()</f>
        <v>18</v>
      </c>
      <c r="S3" s="273" t="n">
        <f aca="false">COLUMN()</f>
        <v>19</v>
      </c>
      <c r="T3" s="273" t="n">
        <f aca="false">COLUMN()</f>
        <v>20</v>
      </c>
      <c r="U3" s="273" t="n">
        <f aca="false">COLUMN()</f>
        <v>21</v>
      </c>
      <c r="V3" s="273" t="n">
        <f aca="false">COLUMN()</f>
        <v>22</v>
      </c>
      <c r="W3" s="273" t="n">
        <f aca="false">COLUMN()</f>
        <v>23</v>
      </c>
      <c r="X3" s="273" t="n">
        <f aca="false">COLUMN()</f>
        <v>24</v>
      </c>
      <c r="Y3" s="273" t="n">
        <f aca="false">COLUMN()</f>
        <v>25</v>
      </c>
      <c r="Z3" s="273" t="n">
        <f aca="false">COLUMN()</f>
        <v>26</v>
      </c>
      <c r="AA3" s="273" t="n">
        <f aca="false">COLUMN()</f>
        <v>27</v>
      </c>
      <c r="AB3" s="273" t="n">
        <f aca="false">COLUMN()</f>
        <v>28</v>
      </c>
      <c r="AC3" s="273" t="n">
        <f aca="false">COLUMN()</f>
        <v>29</v>
      </c>
      <c r="AD3" s="273" t="n">
        <f aca="false">COLUMN()</f>
        <v>30</v>
      </c>
      <c r="AE3" s="273" t="n">
        <f aca="false">COLUMN()</f>
        <v>31</v>
      </c>
      <c r="AF3" s="273" t="n">
        <f aca="false">COLUMN()</f>
        <v>32</v>
      </c>
      <c r="AG3" s="273" t="n">
        <f aca="false">COLUMN()</f>
        <v>33</v>
      </c>
      <c r="AH3" s="273" t="n">
        <f aca="false">COLUMN()</f>
        <v>34</v>
      </c>
      <c r="AI3" s="273" t="n">
        <f aca="false">COLUMN()</f>
        <v>35</v>
      </c>
      <c r="AJ3" s="273" t="n">
        <f aca="false">COLUMN()</f>
        <v>36</v>
      </c>
      <c r="AK3" s="273" t="n">
        <f aca="false">COLUMN()</f>
        <v>37</v>
      </c>
      <c r="AL3" s="273" t="n">
        <f aca="false">COLUMN()</f>
        <v>38</v>
      </c>
      <c r="AM3" s="273" t="n">
        <f aca="false">COLUMN()</f>
        <v>39</v>
      </c>
      <c r="AN3" s="273" t="n">
        <f aca="false">COLUMN()</f>
        <v>40</v>
      </c>
      <c r="AO3" s="273" t="n">
        <f aca="false">COLUMN()</f>
        <v>41</v>
      </c>
      <c r="AP3" s="273" t="n">
        <f aca="false">COLUMN()</f>
        <v>42</v>
      </c>
      <c r="AQ3" s="273" t="n">
        <f aca="false">COLUMN()</f>
        <v>43</v>
      </c>
      <c r="AR3" s="273" t="n">
        <f aca="false">COLUMN()</f>
        <v>44</v>
      </c>
      <c r="AS3" s="273" t="n">
        <f aca="false">COLUMN()</f>
        <v>45</v>
      </c>
      <c r="AT3" s="273" t="n">
        <f aca="false">COLUMN()</f>
        <v>46</v>
      </c>
      <c r="AU3" s="273" t="n">
        <f aca="false">COLUMN()</f>
        <v>47</v>
      </c>
      <c r="AV3" s="273" t="n">
        <f aca="false">COLUMN()</f>
        <v>48</v>
      </c>
      <c r="AW3" s="273" t="n">
        <f aca="false">COLUMN()</f>
        <v>49</v>
      </c>
      <c r="AX3" s="273" t="n">
        <f aca="false">COLUMN()</f>
        <v>50</v>
      </c>
      <c r="AY3" s="273" t="n">
        <f aca="false">COLUMN()</f>
        <v>51</v>
      </c>
      <c r="AZ3" s="273" t="n">
        <f aca="false">COLUMN()</f>
        <v>52</v>
      </c>
      <c r="BA3" s="273" t="n">
        <f aca="false">COLUMN()</f>
        <v>53</v>
      </c>
      <c r="BB3" s="273" t="n">
        <f aca="false">COLUMN()</f>
        <v>54</v>
      </c>
      <c r="BC3" s="273" t="n">
        <f aca="false">COLUMN()</f>
        <v>55</v>
      </c>
      <c r="BD3" s="273" t="n">
        <f aca="false">COLUMN()</f>
        <v>56</v>
      </c>
      <c r="BE3" s="273" t="n">
        <f aca="false">COLUMN()</f>
        <v>57</v>
      </c>
      <c r="BF3" s="273" t="n">
        <f aca="false">COLUMN()</f>
        <v>58</v>
      </c>
      <c r="BG3" s="273" t="n">
        <f aca="false">COLUMN()</f>
        <v>59</v>
      </c>
      <c r="BH3" s="273" t="n">
        <f aca="false">COLUMN()</f>
        <v>60</v>
      </c>
      <c r="BI3" s="273" t="n">
        <f aca="false">COLUMN()</f>
        <v>61</v>
      </c>
      <c r="BJ3" s="273" t="n">
        <f aca="false">COLUMN()</f>
        <v>62</v>
      </c>
      <c r="BK3" s="273" t="n">
        <f aca="false">COLUMN()</f>
        <v>63</v>
      </c>
      <c r="BL3" s="273" t="n">
        <f aca="false">COLUMN()</f>
        <v>64</v>
      </c>
      <c r="BM3" s="273" t="n">
        <f aca="false">COLUMN()</f>
        <v>65</v>
      </c>
      <c r="BN3" s="273" t="n">
        <f aca="false">COLUMN()</f>
        <v>66</v>
      </c>
      <c r="BO3" s="273" t="n">
        <f aca="false">COLUMN()</f>
        <v>67</v>
      </c>
      <c r="BP3" s="273" t="n">
        <f aca="false">COLUMN()</f>
        <v>68</v>
      </c>
      <c r="BQ3" s="273" t="n">
        <f aca="false">COLUMN()</f>
        <v>69</v>
      </c>
      <c r="BR3" s="273" t="n">
        <f aca="false">COLUMN()</f>
        <v>70</v>
      </c>
      <c r="BS3" s="273" t="n">
        <f aca="false">COLUMN()</f>
        <v>71</v>
      </c>
      <c r="BT3" s="273" t="n">
        <f aca="false">COLUMN()</f>
        <v>72</v>
      </c>
      <c r="BU3" s="273" t="n">
        <f aca="false">COLUMN()</f>
        <v>73</v>
      </c>
      <c r="BV3" s="273" t="n">
        <f aca="false">COLUMN()</f>
        <v>74</v>
      </c>
      <c r="BW3" s="273" t="n">
        <f aca="false">COLUMN()</f>
        <v>75</v>
      </c>
      <c r="BX3" s="273" t="n">
        <f aca="false">COLUMN()</f>
        <v>76</v>
      </c>
      <c r="BY3" s="273" t="n">
        <f aca="false">COLUMN()</f>
        <v>77</v>
      </c>
      <c r="BZ3" s="273" t="n">
        <f aca="false">COLUMN()</f>
        <v>78</v>
      </c>
      <c r="CA3" s="273" t="n">
        <f aca="false">COLUMN()</f>
        <v>79</v>
      </c>
      <c r="CB3" s="273" t="n">
        <f aca="false">COLUMN()</f>
        <v>80</v>
      </c>
      <c r="CC3" s="273" t="n">
        <f aca="false">COLUMN()</f>
        <v>81</v>
      </c>
      <c r="CD3" s="273" t="n">
        <f aca="false">COLUMN()</f>
        <v>82</v>
      </c>
      <c r="CE3" s="273" t="n">
        <f aca="false">COLUMN()</f>
        <v>83</v>
      </c>
      <c r="CF3" s="273" t="n">
        <f aca="false">COLUMN()</f>
        <v>84</v>
      </c>
      <c r="CG3" s="273" t="n">
        <f aca="false">COLUMN()</f>
        <v>85</v>
      </c>
      <c r="CH3" s="273" t="n">
        <f aca="false">COLUMN()</f>
        <v>86</v>
      </c>
      <c r="CI3" s="273" t="n">
        <f aca="false">COLUMN()</f>
        <v>87</v>
      </c>
      <c r="CJ3" s="273" t="n">
        <f aca="false">COLUMN()</f>
        <v>88</v>
      </c>
      <c r="CK3" s="273" t="n">
        <f aca="false">COLUMN()</f>
        <v>89</v>
      </c>
      <c r="CL3" s="273" t="n">
        <f aca="false">COLUMN()</f>
        <v>90</v>
      </c>
      <c r="CM3" s="273" t="n">
        <f aca="false">COLUMN()</f>
        <v>91</v>
      </c>
      <c r="CN3" s="273" t="n">
        <f aca="false">COLUMN()</f>
        <v>92</v>
      </c>
      <c r="CS3" s="273" t="n">
        <f aca="false">COLUMN()</f>
        <v>97</v>
      </c>
      <c r="CT3" s="273" t="n">
        <f aca="false">COLUMN()</f>
        <v>98</v>
      </c>
      <c r="CU3" s="273" t="n">
        <f aca="false">COLUMN()</f>
        <v>99</v>
      </c>
      <c r="CZ3" s="273" t="n">
        <f aca="false">COLUMN()</f>
        <v>104</v>
      </c>
      <c r="DA3" s="273" t="n">
        <f aca="false">COLUMN()</f>
        <v>105</v>
      </c>
      <c r="DB3" s="273" t="n">
        <f aca="false">COLUMN()</f>
        <v>106</v>
      </c>
      <c r="DC3" s="273" t="n">
        <f aca="false">COLUMN()</f>
        <v>107</v>
      </c>
      <c r="DD3" s="273" t="n">
        <f aca="false">COLUMN()</f>
        <v>108</v>
      </c>
      <c r="DE3" s="273" t="n">
        <f aca="false">COLUMN()</f>
        <v>109</v>
      </c>
      <c r="DF3" s="273" t="n">
        <f aca="false">COLUMN()</f>
        <v>110</v>
      </c>
      <c r="DG3" s="273" t="n">
        <f aca="false">COLUMN()</f>
        <v>111</v>
      </c>
      <c r="DH3" s="273" t="n">
        <f aca="false">COLUMN()</f>
        <v>112</v>
      </c>
      <c r="DI3" s="273" t="n">
        <f aca="false">COLUMN()</f>
        <v>113</v>
      </c>
      <c r="DJ3" s="273" t="n">
        <f aca="false">COLUMN()</f>
        <v>114</v>
      </c>
      <c r="DK3" s="273" t="n">
        <f aca="false">COLUMN()</f>
        <v>115</v>
      </c>
      <c r="DL3" s="273" t="n">
        <f aca="false">COLUMN()</f>
        <v>116</v>
      </c>
      <c r="DM3" s="273" t="n">
        <f aca="false">COLUMN()</f>
        <v>117</v>
      </c>
      <c r="DN3" s="273" t="n">
        <f aca="false">COLUMN()</f>
        <v>118</v>
      </c>
      <c r="DO3" s="273" t="n">
        <f aca="false">COLUMN()</f>
        <v>119</v>
      </c>
      <c r="DP3" s="273" t="n">
        <f aca="false">COLUMN()</f>
        <v>120</v>
      </c>
      <c r="DU3" s="273" t="n">
        <f aca="false">COLUMN()</f>
        <v>125</v>
      </c>
      <c r="DV3" s="273" t="n">
        <f aca="false">COLUMN()</f>
        <v>126</v>
      </c>
      <c r="DW3" s="273" t="n">
        <f aca="false">COLUMN()</f>
        <v>127</v>
      </c>
      <c r="DX3" s="273" t="n">
        <f aca="false">COLUMN()</f>
        <v>128</v>
      </c>
      <c r="EC3" s="273" t="n">
        <f aca="false">COLUMN()</f>
        <v>133</v>
      </c>
      <c r="ED3" s="273" t="n">
        <f aca="false">COLUMN()</f>
        <v>134</v>
      </c>
      <c r="EE3" s="273" t="n">
        <f aca="false">COLUMN()</f>
        <v>135</v>
      </c>
      <c r="EF3" s="273" t="n">
        <f aca="false">COLUMN()</f>
        <v>136</v>
      </c>
      <c r="EG3" s="273" t="n">
        <f aca="false">COLUMN()</f>
        <v>137</v>
      </c>
      <c r="EH3" s="273" t="n">
        <f aca="false">COLUMN()</f>
        <v>138</v>
      </c>
      <c r="EI3" s="273" t="n">
        <f aca="false">COLUMN()</f>
        <v>139</v>
      </c>
      <c r="EJ3" s="273" t="n">
        <f aca="false">COLUMN()</f>
        <v>140</v>
      </c>
      <c r="EK3" s="273" t="n">
        <f aca="false">COLUMN()</f>
        <v>141</v>
      </c>
      <c r="EL3" s="273" t="n">
        <f aca="false">COLUMN()</f>
        <v>142</v>
      </c>
      <c r="EM3" s="273" t="n">
        <f aca="false">COLUMN()</f>
        <v>143</v>
      </c>
      <c r="ER3" s="273" t="n">
        <f aca="false">COLUMN()</f>
        <v>148</v>
      </c>
      <c r="ES3" s="273" t="n">
        <f aca="false">COLUMN()</f>
        <v>149</v>
      </c>
      <c r="ET3" s="273" t="n">
        <f aca="false">COLUMN()</f>
        <v>150</v>
      </c>
      <c r="EU3" s="273" t="n">
        <f aca="false">COLUMN()</f>
        <v>151</v>
      </c>
      <c r="EV3" s="273" t="n">
        <f aca="false">COLUMN()</f>
        <v>152</v>
      </c>
      <c r="EW3" s="273" t="n">
        <f aca="false">COLUMN()</f>
        <v>153</v>
      </c>
      <c r="EX3" s="273" t="n">
        <f aca="false">COLUMN()</f>
        <v>154</v>
      </c>
      <c r="FC3" s="273" t="n">
        <f aca="false">COLUMN()</f>
        <v>159</v>
      </c>
      <c r="FD3" s="273" t="n">
        <f aca="false">COLUMN()</f>
        <v>160</v>
      </c>
      <c r="FE3" s="273" t="n">
        <f aca="false">COLUMN()</f>
        <v>161</v>
      </c>
      <c r="FF3" s="273" t="n">
        <f aca="false">COLUMN()</f>
        <v>162</v>
      </c>
      <c r="FG3" s="273" t="n">
        <f aca="false">COLUMN()</f>
        <v>163</v>
      </c>
      <c r="FH3" s="273" t="n">
        <f aca="false">COLUMN()</f>
        <v>164</v>
      </c>
      <c r="FI3" s="273" t="n">
        <f aca="false">COLUMN()</f>
        <v>165</v>
      </c>
      <c r="FJ3" s="273" t="n">
        <f aca="false">COLUMN()</f>
        <v>166</v>
      </c>
      <c r="FK3" s="273" t="n">
        <f aca="false">COLUMN()</f>
        <v>167</v>
      </c>
      <c r="FL3" s="273" t="n">
        <f aca="false">COLUMN()</f>
        <v>168</v>
      </c>
      <c r="FM3" s="273" t="n">
        <f aca="false">COLUMN()</f>
        <v>169</v>
      </c>
      <c r="FN3" s="273" t="n">
        <f aca="false">COLUMN()</f>
        <v>170</v>
      </c>
      <c r="FO3" s="273" t="n">
        <f aca="false">COLUMN()</f>
        <v>171</v>
      </c>
      <c r="FP3" s="273" t="n">
        <f aca="false">COLUMN()</f>
        <v>172</v>
      </c>
      <c r="FQ3" s="273" t="n">
        <f aca="false">COLUMN()</f>
        <v>173</v>
      </c>
      <c r="FR3" s="273" t="n">
        <f aca="false">COLUMN()</f>
        <v>174</v>
      </c>
      <c r="FS3" s="273" t="n">
        <f aca="false">COLUMN()</f>
        <v>175</v>
      </c>
      <c r="FT3" s="273" t="n">
        <f aca="false">COLUMN()</f>
        <v>176</v>
      </c>
      <c r="FU3" s="273" t="n">
        <f aca="false">COLUMN()</f>
        <v>177</v>
      </c>
      <c r="FV3" s="273" t="n">
        <f aca="false">COLUMN()</f>
        <v>178</v>
      </c>
      <c r="FW3" s="273" t="n">
        <f aca="false">COLUMN()</f>
        <v>179</v>
      </c>
      <c r="FX3" s="273" t="n">
        <f aca="false">COLUMN()</f>
        <v>180</v>
      </c>
      <c r="FY3" s="273" t="n">
        <f aca="false">COLUMN()</f>
        <v>181</v>
      </c>
      <c r="FZ3" s="273" t="n">
        <f aca="false">COLUMN()</f>
        <v>182</v>
      </c>
      <c r="GA3" s="273" t="n">
        <f aca="false">COLUMN()</f>
        <v>183</v>
      </c>
      <c r="GB3" s="273" t="n">
        <f aca="false">COLUMN()</f>
        <v>184</v>
      </c>
      <c r="GC3" s="273" t="n">
        <f aca="false">COLUMN()</f>
        <v>185</v>
      </c>
      <c r="GD3" s="273" t="n">
        <f aca="false">COLUMN()</f>
        <v>186</v>
      </c>
      <c r="GE3" s="273" t="n">
        <f aca="false">COLUMN()</f>
        <v>187</v>
      </c>
      <c r="GF3" s="273" t="n">
        <f aca="false">COLUMN()</f>
        <v>188</v>
      </c>
      <c r="GG3" s="273" t="n">
        <f aca="false">COLUMN()</f>
        <v>189</v>
      </c>
      <c r="GH3" s="273" t="n">
        <f aca="false">COLUMN()</f>
        <v>190</v>
      </c>
      <c r="GI3" s="273" t="n">
        <f aca="false">COLUMN()</f>
        <v>191</v>
      </c>
      <c r="GJ3" s="273" t="n">
        <f aca="false">COLUMN()</f>
        <v>192</v>
      </c>
      <c r="GK3" s="273" t="n">
        <f aca="false">COLUMN()</f>
        <v>193</v>
      </c>
      <c r="GL3" s="273" t="n">
        <f aca="false">COLUMN()</f>
        <v>194</v>
      </c>
      <c r="GM3" s="273" t="n">
        <f aca="false">COLUMN()</f>
        <v>195</v>
      </c>
      <c r="GN3" s="273" t="n">
        <f aca="false">COLUMN()</f>
        <v>196</v>
      </c>
      <c r="GO3" s="273" t="n">
        <f aca="false">COLUMN()</f>
        <v>197</v>
      </c>
      <c r="GP3" s="273" t="n">
        <f aca="false">COLUMN()</f>
        <v>198</v>
      </c>
      <c r="GQ3" s="273" t="n">
        <f aca="false">COLUMN()</f>
        <v>199</v>
      </c>
      <c r="GR3" s="273" t="n">
        <f aca="false">COLUMN()</f>
        <v>200</v>
      </c>
      <c r="GS3" s="273" t="n">
        <f aca="false">COLUMN()</f>
        <v>201</v>
      </c>
      <c r="GT3" s="273" t="n">
        <f aca="false">COLUMN()</f>
        <v>202</v>
      </c>
      <c r="GU3" s="273" t="n">
        <f aca="false">COLUMN()</f>
        <v>203</v>
      </c>
      <c r="GV3" s="273" t="n">
        <f aca="false">COLUMN()</f>
        <v>204</v>
      </c>
      <c r="GW3" s="273" t="n">
        <f aca="false">COLUMN()</f>
        <v>205</v>
      </c>
      <c r="GX3" s="273" t="n">
        <f aca="false">COLUMN()</f>
        <v>206</v>
      </c>
      <c r="GY3" s="273" t="n">
        <f aca="false">COLUMN()</f>
        <v>207</v>
      </c>
      <c r="GZ3" s="273" t="n">
        <f aca="false">COLUMN()</f>
        <v>208</v>
      </c>
      <c r="HA3" s="273" t="n">
        <f aca="false">COLUMN()</f>
        <v>209</v>
      </c>
      <c r="HB3" s="273" t="n">
        <f aca="false">COLUMN()</f>
        <v>210</v>
      </c>
      <c r="HC3" s="273" t="n">
        <f aca="false">COLUMN()</f>
        <v>211</v>
      </c>
      <c r="HD3" s="273" t="n">
        <f aca="false">COLUMN()</f>
        <v>212</v>
      </c>
      <c r="HE3" s="273" t="n">
        <f aca="false">COLUMN()</f>
        <v>213</v>
      </c>
      <c r="HF3" s="273" t="n">
        <f aca="false">COLUMN()</f>
        <v>214</v>
      </c>
      <c r="HG3" s="273" t="n">
        <f aca="false">COLUMN()</f>
        <v>215</v>
      </c>
      <c r="HH3" s="273" t="n">
        <f aca="false">COLUMN()</f>
        <v>216</v>
      </c>
      <c r="HI3" s="273" t="n">
        <f aca="false">COLUMN()</f>
        <v>217</v>
      </c>
      <c r="HJ3" s="273" t="n">
        <f aca="false">COLUMN()</f>
        <v>218</v>
      </c>
      <c r="HK3" s="273" t="n">
        <f aca="false">COLUMN()</f>
        <v>219</v>
      </c>
      <c r="HL3" s="273" t="n">
        <f aca="false">COLUMN()</f>
        <v>220</v>
      </c>
      <c r="HM3" s="273" t="n">
        <f aca="false">COLUMN()</f>
        <v>221</v>
      </c>
      <c r="HN3" s="273" t="n">
        <f aca="false">COLUMN()</f>
        <v>222</v>
      </c>
      <c r="HV3" s="273" t="n">
        <f aca="false">COLUMN()</f>
        <v>230</v>
      </c>
      <c r="HW3" s="273" t="n">
        <f aca="false">COLUMN()</f>
        <v>231</v>
      </c>
      <c r="HX3" s="273" t="n">
        <f aca="false">COLUMN()</f>
        <v>232</v>
      </c>
      <c r="HY3" s="273" t="n">
        <f aca="false">COLUMN()</f>
        <v>233</v>
      </c>
      <c r="HZ3" s="273" t="n">
        <f aca="false">COLUMN()</f>
        <v>234</v>
      </c>
      <c r="IA3" s="273" t="n">
        <f aca="false">COLUMN()</f>
        <v>235</v>
      </c>
      <c r="IB3" s="273" t="n">
        <f aca="false">COLUMN()</f>
        <v>236</v>
      </c>
      <c r="IC3" s="273" t="n">
        <f aca="false">COLUMN()</f>
        <v>237</v>
      </c>
      <c r="IH3" s="273" t="n">
        <f aca="false">COLUMN()</f>
        <v>242</v>
      </c>
      <c r="II3" s="273" t="n">
        <f aca="false">COLUMN()</f>
        <v>243</v>
      </c>
      <c r="IJ3" s="273" t="n">
        <f aca="false">COLUMN()</f>
        <v>244</v>
      </c>
      <c r="IK3" s="273" t="n">
        <f aca="false">COLUMN()</f>
        <v>245</v>
      </c>
      <c r="IP3" s="273" t="n">
        <f aca="false">COLUMN()</f>
        <v>250</v>
      </c>
      <c r="IQ3" s="273" t="n">
        <f aca="false">COLUMN()</f>
        <v>251</v>
      </c>
      <c r="IR3" s="273" t="n">
        <f aca="false">COLUMN()</f>
        <v>252</v>
      </c>
      <c r="IS3" s="273" t="n">
        <f aca="false">COLUMN()</f>
        <v>253</v>
      </c>
      <c r="IT3" s="273" t="n">
        <f aca="false">COLUMN()</f>
        <v>254</v>
      </c>
      <c r="IU3" s="273" t="n">
        <f aca="false">COLUMN()</f>
        <v>255</v>
      </c>
      <c r="IV3" s="273" t="n">
        <f aca="false">COLUMN()</f>
        <v>256</v>
      </c>
      <c r="IW3" s="273" t="n">
        <f aca="false">COLUMN()</f>
        <v>257</v>
      </c>
      <c r="IX3" s="273" t="n">
        <f aca="false">COLUMN()</f>
        <v>258</v>
      </c>
      <c r="IY3" s="273" t="n">
        <f aca="false">COLUMN()</f>
        <v>259</v>
      </c>
      <c r="IZ3" s="273" t="n">
        <f aca="false">COLUMN()</f>
        <v>260</v>
      </c>
      <c r="JA3" s="273" t="n">
        <f aca="false">COLUMN()</f>
        <v>261</v>
      </c>
      <c r="JB3" s="273" t="n">
        <f aca="false">COLUMN()</f>
        <v>262</v>
      </c>
      <c r="JC3" s="273" t="n">
        <f aca="false">COLUMN()</f>
        <v>263</v>
      </c>
      <c r="JD3" s="273" t="n">
        <f aca="false">COLUMN()</f>
        <v>264</v>
      </c>
      <c r="JE3" s="273" t="n">
        <f aca="false">COLUMN()</f>
        <v>265</v>
      </c>
      <c r="JF3" s="273" t="n">
        <f aca="false">COLUMN()</f>
        <v>266</v>
      </c>
      <c r="JG3" s="273" t="n">
        <f aca="false">COLUMN()</f>
        <v>267</v>
      </c>
      <c r="JH3" s="273" t="n">
        <f aca="false">COLUMN()</f>
        <v>268</v>
      </c>
      <c r="JI3" s="273" t="n">
        <f aca="false">COLUMN()</f>
        <v>269</v>
      </c>
      <c r="JJ3" s="273" t="n">
        <f aca="false">COLUMN()</f>
        <v>270</v>
      </c>
      <c r="JK3" s="273" t="n">
        <f aca="false">COLUMN()</f>
        <v>271</v>
      </c>
      <c r="JL3" s="273" t="n">
        <f aca="false">COLUMN()</f>
        <v>272</v>
      </c>
      <c r="JM3" s="273" t="n">
        <f aca="false">COLUMN()</f>
        <v>273</v>
      </c>
      <c r="JN3" s="273" t="n">
        <f aca="false">COLUMN()</f>
        <v>274</v>
      </c>
      <c r="JO3" s="273" t="n">
        <f aca="false">COLUMN()</f>
        <v>275</v>
      </c>
      <c r="JP3" s="273" t="n">
        <f aca="false">COLUMN()</f>
        <v>276</v>
      </c>
      <c r="JQ3" s="273" t="n">
        <f aca="false">COLUMN()</f>
        <v>277</v>
      </c>
      <c r="JR3" s="273" t="n">
        <f aca="false">COLUMN()</f>
        <v>278</v>
      </c>
      <c r="JS3" s="273" t="n">
        <f aca="false">COLUMN()</f>
        <v>279</v>
      </c>
      <c r="JT3" s="273" t="n">
        <f aca="false">COLUMN()</f>
        <v>280</v>
      </c>
      <c r="JU3" s="273" t="n">
        <f aca="false">COLUMN()</f>
        <v>281</v>
      </c>
      <c r="JV3" s="273" t="n">
        <f aca="false">COLUMN()</f>
        <v>282</v>
      </c>
      <c r="JW3" s="273" t="n">
        <f aca="false">COLUMN()</f>
        <v>283</v>
      </c>
      <c r="JX3" s="273" t="n">
        <f aca="false">COLUMN()</f>
        <v>284</v>
      </c>
      <c r="JY3" s="273" t="n">
        <f aca="false">COLUMN()</f>
        <v>285</v>
      </c>
      <c r="JZ3" s="273" t="n">
        <f aca="false">COLUMN()</f>
        <v>286</v>
      </c>
      <c r="KA3" s="273" t="n">
        <f aca="false">COLUMN()</f>
        <v>287</v>
      </c>
      <c r="KB3" s="273" t="n">
        <f aca="false">COLUMN()</f>
        <v>288</v>
      </c>
      <c r="KC3" s="273" t="n">
        <f aca="false">COLUMN()</f>
        <v>289</v>
      </c>
      <c r="KD3" s="273" t="n">
        <f aca="false">COLUMN()</f>
        <v>290</v>
      </c>
      <c r="KE3" s="273" t="n">
        <f aca="false">COLUMN()</f>
        <v>291</v>
      </c>
      <c r="KF3" s="273" t="n">
        <f aca="false">COLUMN()</f>
        <v>292</v>
      </c>
      <c r="KG3" s="273" t="n">
        <f aca="false">COLUMN()</f>
        <v>293</v>
      </c>
      <c r="KH3" s="273" t="n">
        <f aca="false">COLUMN()</f>
        <v>294</v>
      </c>
      <c r="KI3" s="273" t="n">
        <f aca="false">COLUMN()</f>
        <v>295</v>
      </c>
      <c r="KJ3" s="273" t="n">
        <f aca="false">COLUMN()</f>
        <v>296</v>
      </c>
      <c r="KK3" s="273" t="n">
        <f aca="false">COLUMN()</f>
        <v>297</v>
      </c>
      <c r="KL3" s="273" t="n">
        <f aca="false">COLUMN()</f>
        <v>298</v>
      </c>
      <c r="KM3" s="273" t="n">
        <f aca="false">COLUMN()</f>
        <v>299</v>
      </c>
      <c r="KN3" s="273" t="n">
        <f aca="false">COLUMN()</f>
        <v>300</v>
      </c>
      <c r="KO3" s="273" t="n">
        <f aca="false">COLUMN()</f>
        <v>301</v>
      </c>
      <c r="KP3" s="273" t="n">
        <f aca="false">COLUMN()</f>
        <v>302</v>
      </c>
      <c r="KQ3" s="273" t="n">
        <f aca="false">COLUMN()</f>
        <v>303</v>
      </c>
      <c r="KR3" s="273" t="n">
        <f aca="false">COLUMN()</f>
        <v>304</v>
      </c>
      <c r="KS3" s="273" t="n">
        <f aca="false">COLUMN()</f>
        <v>305</v>
      </c>
      <c r="KU3" s="273" t="n">
        <f aca="false">COLUMN()</f>
        <v>307</v>
      </c>
      <c r="KV3" s="273" t="n">
        <f aca="false">COLUMN()</f>
        <v>308</v>
      </c>
      <c r="KW3" s="273" t="n">
        <f aca="false">COLUMN()</f>
        <v>309</v>
      </c>
      <c r="KX3" s="273" t="n">
        <f aca="false">COLUMN()</f>
        <v>310</v>
      </c>
      <c r="KY3" s="273" t="n">
        <f aca="false">COLUMN()</f>
        <v>311</v>
      </c>
      <c r="KZ3" s="273" t="n">
        <f aca="false">COLUMN()</f>
        <v>312</v>
      </c>
      <c r="LA3" s="273" t="n">
        <f aca="false">COLUMN()</f>
        <v>313</v>
      </c>
      <c r="LB3" s="273" t="n">
        <f aca="false">COLUMN()</f>
        <v>314</v>
      </c>
      <c r="LC3" s="273" t="n">
        <f aca="false">COLUMN()</f>
        <v>315</v>
      </c>
      <c r="LD3" s="273" t="n">
        <f aca="false">COLUMN()</f>
        <v>316</v>
      </c>
      <c r="LE3" s="273" t="n">
        <f aca="false">COLUMN()</f>
        <v>317</v>
      </c>
      <c r="LF3" s="273" t="n">
        <f aca="false">COLUMN()</f>
        <v>318</v>
      </c>
      <c r="LG3" s="273" t="n">
        <f aca="false">COLUMN()</f>
        <v>319</v>
      </c>
      <c r="LH3" s="273" t="n">
        <f aca="false">COLUMN()</f>
        <v>320</v>
      </c>
      <c r="LI3" s="273" t="n">
        <f aca="false">COLUMN()</f>
        <v>321</v>
      </c>
      <c r="LJ3" s="273" t="n">
        <f aca="false">COLUMN()</f>
        <v>322</v>
      </c>
      <c r="LK3" s="273" t="n">
        <f aca="false">COLUMN()</f>
        <v>323</v>
      </c>
      <c r="LL3" s="273" t="n">
        <f aca="false">COLUMN()</f>
        <v>324</v>
      </c>
      <c r="LM3" s="273" t="n">
        <f aca="false">COLUMN()</f>
        <v>325</v>
      </c>
      <c r="LN3" s="273" t="n">
        <f aca="false">COLUMN()</f>
        <v>326</v>
      </c>
      <c r="LO3" s="273" t="n">
        <f aca="false">COLUMN()</f>
        <v>327</v>
      </c>
      <c r="LP3" s="273" t="n">
        <f aca="false">COLUMN()</f>
        <v>328</v>
      </c>
      <c r="LQ3" s="273" t="n">
        <f aca="false">COLUMN()</f>
        <v>329</v>
      </c>
      <c r="LR3" s="273" t="n">
        <f aca="false">COLUMN()</f>
        <v>330</v>
      </c>
      <c r="LS3" s="273" t="n">
        <f aca="false">COLUMN()</f>
        <v>331</v>
      </c>
      <c r="LT3" s="273" t="n">
        <f aca="false">COLUMN()</f>
        <v>332</v>
      </c>
      <c r="LU3" s="273" t="n">
        <f aca="false">COLUMN()</f>
        <v>333</v>
      </c>
      <c r="LV3" s="273" t="n">
        <f aca="false">COLUMN()</f>
        <v>334</v>
      </c>
      <c r="LW3" s="273" t="n">
        <f aca="false">COLUMN()</f>
        <v>335</v>
      </c>
      <c r="LX3" s="273" t="n">
        <f aca="false">COLUMN()</f>
        <v>336</v>
      </c>
      <c r="LY3" s="273" t="n">
        <f aca="false">COLUMN()</f>
        <v>337</v>
      </c>
      <c r="LZ3" s="273" t="n">
        <f aca="false">COLUMN()</f>
        <v>338</v>
      </c>
      <c r="MA3" s="273" t="n">
        <f aca="false">COLUMN()</f>
        <v>339</v>
      </c>
      <c r="MB3" s="273" t="n">
        <f aca="false">COLUMN()</f>
        <v>340</v>
      </c>
      <c r="MC3" s="273" t="n">
        <f aca="false">COLUMN()</f>
        <v>341</v>
      </c>
      <c r="MD3" s="273" t="n">
        <f aca="false">COLUMN()</f>
        <v>342</v>
      </c>
      <c r="ME3" s="273" t="n">
        <f aca="false">COLUMN()</f>
        <v>343</v>
      </c>
      <c r="MF3" s="273" t="n">
        <f aca="false">COLUMN()</f>
        <v>344</v>
      </c>
      <c r="MG3" s="273" t="n">
        <f aca="false">COLUMN()</f>
        <v>345</v>
      </c>
      <c r="MH3" s="273" t="n">
        <f aca="false">COLUMN()</f>
        <v>346</v>
      </c>
      <c r="MI3" s="273" t="n">
        <f aca="false">COLUMN()</f>
        <v>347</v>
      </c>
      <c r="MJ3" s="273" t="n">
        <f aca="false">COLUMN()</f>
        <v>348</v>
      </c>
      <c r="MK3" s="273" t="n">
        <f aca="false">COLUMN()</f>
        <v>349</v>
      </c>
      <c r="ML3" s="273" t="n">
        <f aca="false">COLUMN()</f>
        <v>350</v>
      </c>
      <c r="MM3" s="273" t="n">
        <f aca="false">COLUMN()</f>
        <v>351</v>
      </c>
      <c r="MN3" s="273" t="n">
        <f aca="false">COLUMN()</f>
        <v>352</v>
      </c>
      <c r="MO3" s="273" t="n">
        <f aca="false">COLUMN()</f>
        <v>353</v>
      </c>
      <c r="MP3" s="273" t="n">
        <f aca="false">COLUMN()</f>
        <v>354</v>
      </c>
      <c r="MQ3" s="273" t="n">
        <f aca="false">COLUMN()</f>
        <v>355</v>
      </c>
      <c r="MR3" s="273" t="n">
        <f aca="false">COLUMN()</f>
        <v>356</v>
      </c>
      <c r="MS3" s="273" t="n">
        <f aca="false">COLUMN()</f>
        <v>357</v>
      </c>
      <c r="MT3" s="273" t="n">
        <f aca="false">COLUMN()</f>
        <v>358</v>
      </c>
      <c r="MU3" s="273" t="n">
        <f aca="false">COLUMN()</f>
        <v>359</v>
      </c>
      <c r="MV3" s="273" t="n">
        <f aca="false">COLUMN()</f>
        <v>360</v>
      </c>
      <c r="MW3" s="273" t="n">
        <f aca="false">COLUMN()</f>
        <v>361</v>
      </c>
      <c r="MX3" s="273" t="n">
        <f aca="false">COLUMN()</f>
        <v>362</v>
      </c>
      <c r="MY3" s="273" t="n">
        <f aca="false">COLUMN()</f>
        <v>363</v>
      </c>
      <c r="MZ3" s="273" t="n">
        <f aca="false">COLUMN()</f>
        <v>364</v>
      </c>
      <c r="NA3" s="273" t="n">
        <f aca="false">COLUMN()</f>
        <v>365</v>
      </c>
      <c r="NB3" s="273" t="n">
        <f aca="false">COLUMN()</f>
        <v>366</v>
      </c>
      <c r="NC3" s="273" t="n">
        <f aca="false">COLUMN()</f>
        <v>367</v>
      </c>
      <c r="ND3" s="273" t="n">
        <f aca="false">COLUMN()</f>
        <v>368</v>
      </c>
      <c r="NE3" s="273" t="n">
        <f aca="false">COLUMN()</f>
        <v>369</v>
      </c>
      <c r="NF3" s="273" t="n">
        <f aca="false">COLUMN()</f>
        <v>370</v>
      </c>
      <c r="NG3" s="273" t="n">
        <f aca="false">COLUMN()</f>
        <v>371</v>
      </c>
      <c r="NH3" s="273" t="n">
        <f aca="false">COLUMN()</f>
        <v>372</v>
      </c>
      <c r="NI3" s="273" t="n">
        <f aca="false">COLUMN()</f>
        <v>373</v>
      </c>
      <c r="NJ3" s="273" t="n">
        <f aca="false">COLUMN()</f>
        <v>374</v>
      </c>
      <c r="NK3" s="273" t="n">
        <f aca="false">COLUMN()</f>
        <v>375</v>
      </c>
      <c r="NL3" s="273" t="n">
        <f aca="false">COLUMN()</f>
        <v>376</v>
      </c>
      <c r="NM3" s="273" t="n">
        <f aca="false">COLUMN()</f>
        <v>377</v>
      </c>
      <c r="NN3" s="273" t="n">
        <f aca="false">COLUMN()</f>
        <v>378</v>
      </c>
      <c r="NO3" s="273" t="n">
        <f aca="false">COLUMN()</f>
        <v>379</v>
      </c>
      <c r="NP3" s="273" t="n">
        <f aca="false">COLUMN()</f>
        <v>380</v>
      </c>
      <c r="NQ3" s="273" t="n">
        <f aca="false">COLUMN()</f>
        <v>381</v>
      </c>
      <c r="NR3" s="273" t="n">
        <f aca="false">COLUMN()</f>
        <v>382</v>
      </c>
      <c r="NS3" s="273" t="n">
        <f aca="false">COLUMN()</f>
        <v>383</v>
      </c>
      <c r="OA3" s="273" t="n">
        <f aca="false">COLUMN()</f>
        <v>391</v>
      </c>
      <c r="OB3" s="273" t="n">
        <f aca="false">COLUMN()</f>
        <v>392</v>
      </c>
      <c r="OC3" s="273" t="n">
        <f aca="false">COLUMN()</f>
        <v>393</v>
      </c>
      <c r="OD3" s="273" t="n">
        <f aca="false">COLUMN()</f>
        <v>394</v>
      </c>
      <c r="OE3" s="273" t="n">
        <f aca="false">COLUMN()</f>
        <v>395</v>
      </c>
      <c r="OF3" s="273" t="n">
        <f aca="false">COLUMN()</f>
        <v>396</v>
      </c>
      <c r="OG3" s="273" t="n">
        <f aca="false">COLUMN()</f>
        <v>397</v>
      </c>
      <c r="OH3" s="273" t="n">
        <f aca="false">COLUMN()</f>
        <v>398</v>
      </c>
      <c r="OI3" s="273" t="n">
        <f aca="false">COLUMN()</f>
        <v>399</v>
      </c>
      <c r="OJ3" s="273" t="n">
        <f aca="false">COLUMN()</f>
        <v>400</v>
      </c>
      <c r="OK3" s="273" t="n">
        <f aca="false">COLUMN()</f>
        <v>401</v>
      </c>
      <c r="OL3" s="273" t="n">
        <f aca="false">COLUMN()</f>
        <v>402</v>
      </c>
      <c r="OM3" s="273" t="n">
        <f aca="false">COLUMN()</f>
        <v>403</v>
      </c>
      <c r="OU3" s="273" t="n">
        <f aca="false">COLUMN()</f>
        <v>411</v>
      </c>
      <c r="OV3" s="273" t="n">
        <f aca="false">COLUMN()</f>
        <v>412</v>
      </c>
      <c r="OW3" s="273" t="n">
        <f aca="false">COLUMN()</f>
        <v>413</v>
      </c>
      <c r="OX3" s="273" t="n">
        <f aca="false">COLUMN()</f>
        <v>414</v>
      </c>
      <c r="OY3" s="273" t="n">
        <f aca="false">COLUMN()</f>
        <v>415</v>
      </c>
      <c r="OZ3" s="273" t="n">
        <f aca="false">COLUMN()</f>
        <v>416</v>
      </c>
      <c r="PA3" s="273" t="n">
        <f aca="false">COLUMN()</f>
        <v>417</v>
      </c>
      <c r="PB3" s="273" t="n">
        <f aca="false">COLUMN()</f>
        <v>418</v>
      </c>
      <c r="PC3" s="273" t="n">
        <f aca="false">COLUMN()</f>
        <v>419</v>
      </c>
      <c r="PD3" s="273" t="n">
        <f aca="false">COLUMN()</f>
        <v>420</v>
      </c>
      <c r="PE3" s="273" t="n">
        <f aca="false">COLUMN()</f>
        <v>421</v>
      </c>
      <c r="PF3" s="273" t="n">
        <f aca="false">COLUMN()</f>
        <v>422</v>
      </c>
      <c r="PG3" s="273" t="n">
        <f aca="false">COLUMN()</f>
        <v>423</v>
      </c>
      <c r="PH3" s="273" t="n">
        <f aca="false">COLUMN()</f>
        <v>424</v>
      </c>
      <c r="PI3" s="273" t="n">
        <f aca="false">COLUMN()</f>
        <v>425</v>
      </c>
      <c r="PJ3" s="273" t="n">
        <f aca="false">COLUMN()</f>
        <v>426</v>
      </c>
      <c r="PK3" s="273" t="n">
        <f aca="false">COLUMN()</f>
        <v>427</v>
      </c>
      <c r="PL3" s="273" t="n">
        <f aca="false">COLUMN()</f>
        <v>428</v>
      </c>
      <c r="PM3" s="273" t="n">
        <f aca="false">COLUMN()</f>
        <v>429</v>
      </c>
      <c r="PN3" s="273" t="n">
        <f aca="false">COLUMN()</f>
        <v>430</v>
      </c>
      <c r="PV3" s="273" t="n">
        <f aca="false">COLUMN()</f>
        <v>438</v>
      </c>
      <c r="PW3" s="273" t="n">
        <f aca="false">COLUMN()</f>
        <v>439</v>
      </c>
      <c r="PX3" s="273" t="n">
        <f aca="false">COLUMN()</f>
        <v>440</v>
      </c>
      <c r="PY3" s="273" t="n">
        <f aca="false">COLUMN()</f>
        <v>441</v>
      </c>
      <c r="PZ3" s="273" t="n">
        <f aca="false">COLUMN()</f>
        <v>442</v>
      </c>
      <c r="QA3" s="273" t="n">
        <f aca="false">COLUMN()</f>
        <v>443</v>
      </c>
      <c r="QB3" s="273" t="n">
        <f aca="false">COLUMN()</f>
        <v>444</v>
      </c>
      <c r="QC3" s="273" t="n">
        <f aca="false">COLUMN()</f>
        <v>445</v>
      </c>
      <c r="QD3" s="273" t="n">
        <f aca="false">COLUMN()</f>
        <v>446</v>
      </c>
      <c r="QE3" s="273" t="n">
        <f aca="false">COLUMN()</f>
        <v>447</v>
      </c>
      <c r="QF3" s="273" t="n">
        <f aca="false">COLUMN()</f>
        <v>448</v>
      </c>
      <c r="QN3" s="273" t="n">
        <f aca="false">COLUMN()</f>
        <v>456</v>
      </c>
      <c r="QO3" s="273" t="n">
        <f aca="false">COLUMN()</f>
        <v>457</v>
      </c>
      <c r="QP3" s="273" t="n">
        <f aca="false">COLUMN()</f>
        <v>458</v>
      </c>
      <c r="QQ3" s="273" t="n">
        <f aca="false">COLUMN()</f>
        <v>459</v>
      </c>
      <c r="QR3" s="273" t="n">
        <f aca="false">COLUMN()</f>
        <v>460</v>
      </c>
      <c r="QS3" s="273" t="n">
        <f aca="false">COLUMN()</f>
        <v>461</v>
      </c>
      <c r="QT3" s="273" t="n">
        <f aca="false">COLUMN()</f>
        <v>462</v>
      </c>
      <c r="RB3" s="273" t="n">
        <f aca="false">COLUMN()</f>
        <v>470</v>
      </c>
      <c r="RC3" s="273" t="n">
        <f aca="false">COLUMN()</f>
        <v>471</v>
      </c>
      <c r="RD3" s="273" t="n">
        <f aca="false">COLUMN()</f>
        <v>472</v>
      </c>
      <c r="RE3" s="273" t="n">
        <f aca="false">COLUMN()</f>
        <v>473</v>
      </c>
      <c r="RF3" s="273" t="n">
        <f aca="false">COLUMN()</f>
        <v>474</v>
      </c>
      <c r="RG3" s="273" t="n">
        <f aca="false">COLUMN()</f>
        <v>475</v>
      </c>
      <c r="RH3" s="273" t="n">
        <f aca="false">COLUMN()</f>
        <v>476</v>
      </c>
      <c r="RI3" s="273" t="n">
        <f aca="false">COLUMN()</f>
        <v>477</v>
      </c>
      <c r="RJ3" s="273" t="n">
        <f aca="false">COLUMN()</f>
        <v>478</v>
      </c>
      <c r="RK3" s="273" t="n">
        <f aca="false">COLUMN()</f>
        <v>479</v>
      </c>
      <c r="RL3" s="273" t="n">
        <f aca="false">COLUMN()</f>
        <v>480</v>
      </c>
      <c r="RT3" s="273" t="n">
        <f aca="false">COLUMN()</f>
        <v>488</v>
      </c>
      <c r="RU3" s="273" t="n">
        <f aca="false">COLUMN()</f>
        <v>489</v>
      </c>
      <c r="RV3" s="273" t="n">
        <f aca="false">COLUMN()</f>
        <v>490</v>
      </c>
      <c r="RW3" s="273" t="n">
        <f aca="false">COLUMN()</f>
        <v>491</v>
      </c>
      <c r="RX3" s="273" t="n">
        <f aca="false">COLUMN()</f>
        <v>492</v>
      </c>
      <c r="RY3" s="273" t="n">
        <f aca="false">COLUMN()</f>
        <v>493</v>
      </c>
      <c r="RZ3" s="273" t="n">
        <f aca="false">COLUMN()</f>
        <v>494</v>
      </c>
      <c r="SH3" s="273" t="n">
        <f aca="false">COLUMN()</f>
        <v>502</v>
      </c>
      <c r="SI3" s="273" t="n">
        <f aca="false">COLUMN()</f>
        <v>503</v>
      </c>
      <c r="SJ3" s="273" t="n">
        <f aca="false">COLUMN()</f>
        <v>504</v>
      </c>
      <c r="SK3" s="273" t="n">
        <f aca="false">COLUMN()</f>
        <v>505</v>
      </c>
      <c r="SL3" s="273" t="n">
        <f aca="false">COLUMN()</f>
        <v>506</v>
      </c>
      <c r="SM3" s="273" t="n">
        <f aca="false">COLUMN()</f>
        <v>507</v>
      </c>
      <c r="SN3" s="273" t="n">
        <f aca="false">COLUMN()</f>
        <v>508</v>
      </c>
      <c r="SO3" s="273" t="n">
        <f aca="false">COLUMN()</f>
        <v>509</v>
      </c>
      <c r="SP3" s="273" t="n">
        <f aca="false">COLUMN()</f>
        <v>510</v>
      </c>
      <c r="SQ3" s="273" t="n">
        <f aca="false">COLUMN()</f>
        <v>511</v>
      </c>
      <c r="SR3" s="273" t="n">
        <f aca="false">COLUMN()</f>
        <v>512</v>
      </c>
      <c r="SS3" s="273" t="n">
        <f aca="false">COLUMN()</f>
        <v>513</v>
      </c>
      <c r="ST3" s="273" t="n">
        <f aca="false">COLUMN()</f>
        <v>514</v>
      </c>
      <c r="SU3" s="273" t="n">
        <f aca="false">COLUMN()</f>
        <v>515</v>
      </c>
      <c r="SV3" s="273" t="n">
        <f aca="false">COLUMN()</f>
        <v>516</v>
      </c>
      <c r="SW3" s="273" t="n">
        <f aca="false">COLUMN()</f>
        <v>517</v>
      </c>
      <c r="TB3" s="273" t="n">
        <f aca="false">COLUMN()</f>
        <v>522</v>
      </c>
      <c r="TC3" s="273" t="n">
        <f aca="false">COLUMN()</f>
        <v>523</v>
      </c>
      <c r="TD3" s="273" t="n">
        <f aca="false">COLUMN()</f>
        <v>524</v>
      </c>
      <c r="TE3" s="273" t="n">
        <f aca="false">COLUMN()</f>
        <v>525</v>
      </c>
      <c r="TJ3" s="273" t="n">
        <f aca="false">COLUMN()</f>
        <v>530</v>
      </c>
      <c r="TK3" s="273" t="n">
        <f aca="false">COLUMN()</f>
        <v>531</v>
      </c>
      <c r="TL3" s="273" t="n">
        <f aca="false">COLUMN()</f>
        <v>532</v>
      </c>
      <c r="TM3" s="273" t="n">
        <f aca="false">COLUMN()</f>
        <v>533</v>
      </c>
      <c r="TN3" s="273" t="n">
        <f aca="false">COLUMN()</f>
        <v>534</v>
      </c>
      <c r="TO3" s="273" t="n">
        <f aca="false">COLUMN()</f>
        <v>535</v>
      </c>
      <c r="TP3" s="273" t="n">
        <f aca="false">COLUMN()</f>
        <v>536</v>
      </c>
      <c r="TQ3" s="273" t="n">
        <f aca="false">COLUMN()</f>
        <v>537</v>
      </c>
      <c r="TR3" s="273" t="n">
        <f aca="false">COLUMN()</f>
        <v>538</v>
      </c>
      <c r="TS3" s="273" t="n">
        <f aca="false">COLUMN()</f>
        <v>539</v>
      </c>
      <c r="TT3" s="273" t="n">
        <f aca="false">COLUMN()</f>
        <v>540</v>
      </c>
      <c r="TU3" s="273" t="n">
        <f aca="false">COLUMN()</f>
        <v>541</v>
      </c>
      <c r="TV3" s="273" t="n">
        <f aca="false">COLUMN()</f>
        <v>542</v>
      </c>
      <c r="TW3" s="273" t="n">
        <f aca="false">COLUMN()</f>
        <v>543</v>
      </c>
      <c r="TX3" s="273" t="n">
        <f aca="false">COLUMN()</f>
        <v>544</v>
      </c>
      <c r="TY3" s="273" t="n">
        <f aca="false">COLUMN()</f>
        <v>545</v>
      </c>
      <c r="TZ3" s="273" t="n">
        <f aca="false">COLUMN()</f>
        <v>546</v>
      </c>
      <c r="UA3" s="273" t="n">
        <f aca="false">COLUMN()</f>
        <v>547</v>
      </c>
      <c r="UB3" s="273" t="n">
        <f aca="false">COLUMN()</f>
        <v>548</v>
      </c>
      <c r="UC3" s="273" t="n">
        <f aca="false">COLUMN()</f>
        <v>549</v>
      </c>
      <c r="UD3" s="273" t="n">
        <f aca="false">COLUMN()</f>
        <v>550</v>
      </c>
      <c r="UE3" s="273" t="n">
        <f aca="false">COLUMN()</f>
        <v>551</v>
      </c>
      <c r="UF3" s="273" t="n">
        <f aca="false">COLUMN()</f>
        <v>552</v>
      </c>
      <c r="UG3" s="273" t="n">
        <f aca="false">COLUMN()</f>
        <v>553</v>
      </c>
      <c r="UH3" s="273" t="n">
        <f aca="false">COLUMN()</f>
        <v>554</v>
      </c>
      <c r="UI3" s="273" t="n">
        <f aca="false">COLUMN()</f>
        <v>555</v>
      </c>
      <c r="UJ3" s="273" t="n">
        <f aca="false">COLUMN()</f>
        <v>556</v>
      </c>
      <c r="UK3" s="273" t="n">
        <f aca="false">COLUMN()</f>
        <v>557</v>
      </c>
      <c r="UL3" s="273" t="n">
        <f aca="false">COLUMN()</f>
        <v>558</v>
      </c>
      <c r="UM3" s="273" t="n">
        <f aca="false">COLUMN()</f>
        <v>559</v>
      </c>
      <c r="UN3" s="273" t="n">
        <f aca="false">COLUMN()</f>
        <v>560</v>
      </c>
      <c r="UO3" s="273" t="n">
        <f aca="false">COLUMN()</f>
        <v>561</v>
      </c>
      <c r="UP3" s="273" t="n">
        <f aca="false">COLUMN()</f>
        <v>562</v>
      </c>
      <c r="UQ3" s="273" t="n">
        <f aca="false">COLUMN()</f>
        <v>563</v>
      </c>
      <c r="UR3" s="273" t="n">
        <f aca="false">COLUMN()</f>
        <v>564</v>
      </c>
      <c r="US3" s="273" t="n">
        <f aca="false">COLUMN()</f>
        <v>565</v>
      </c>
      <c r="UT3" s="273" t="n">
        <f aca="false">COLUMN()</f>
        <v>566</v>
      </c>
      <c r="UU3" s="273" t="n">
        <f aca="false">COLUMN()</f>
        <v>567</v>
      </c>
      <c r="UV3" s="273" t="n">
        <f aca="false">COLUMN()</f>
        <v>568</v>
      </c>
      <c r="UW3" s="273" t="n">
        <f aca="false">COLUMN()</f>
        <v>569</v>
      </c>
      <c r="UX3" s="273" t="n">
        <f aca="false">COLUMN()</f>
        <v>570</v>
      </c>
      <c r="UY3" s="273" t="n">
        <f aca="false">COLUMN()</f>
        <v>571</v>
      </c>
      <c r="UZ3" s="273" t="n">
        <f aca="false">COLUMN()</f>
        <v>572</v>
      </c>
      <c r="VA3" s="273" t="n">
        <f aca="false">COLUMN()</f>
        <v>573</v>
      </c>
      <c r="VB3" s="273" t="n">
        <f aca="false">COLUMN()</f>
        <v>574</v>
      </c>
      <c r="VC3" s="273" t="n">
        <f aca="false">COLUMN()</f>
        <v>575</v>
      </c>
      <c r="VD3" s="273" t="n">
        <f aca="false">COLUMN()</f>
        <v>576</v>
      </c>
      <c r="VE3" s="273" t="n">
        <f aca="false">COLUMN()</f>
        <v>577</v>
      </c>
      <c r="VF3" s="273" t="n">
        <f aca="false">COLUMN()</f>
        <v>578</v>
      </c>
      <c r="VG3" s="273" t="n">
        <f aca="false">COLUMN()</f>
        <v>579</v>
      </c>
      <c r="VH3" s="273" t="n">
        <f aca="false">COLUMN()</f>
        <v>580</v>
      </c>
      <c r="VI3" s="273" t="n">
        <f aca="false">COLUMN()</f>
        <v>581</v>
      </c>
      <c r="VJ3" s="273" t="n">
        <f aca="false">COLUMN()</f>
        <v>582</v>
      </c>
      <c r="VK3" s="273" t="n">
        <f aca="false">COLUMN()</f>
        <v>583</v>
      </c>
      <c r="VL3" s="273" t="n">
        <f aca="false">COLUMN()</f>
        <v>584</v>
      </c>
      <c r="VM3" s="273" t="n">
        <f aca="false">COLUMN()</f>
        <v>585</v>
      </c>
      <c r="VN3" s="273" t="n">
        <f aca="false">COLUMN()</f>
        <v>586</v>
      </c>
      <c r="VO3" s="273" t="n">
        <f aca="false">COLUMN()</f>
        <v>587</v>
      </c>
      <c r="VP3" s="273" t="n">
        <f aca="false">COLUMN()</f>
        <v>588</v>
      </c>
      <c r="VQ3" s="273" t="n">
        <f aca="false">COLUMN()</f>
        <v>589</v>
      </c>
      <c r="VR3" s="273" t="n">
        <f aca="false">COLUMN()</f>
        <v>590</v>
      </c>
      <c r="VS3" s="273" t="n">
        <f aca="false">COLUMN()</f>
        <v>591</v>
      </c>
      <c r="VT3" s="273" t="n">
        <f aca="false">COLUMN()</f>
        <v>592</v>
      </c>
      <c r="VU3" s="273" t="n">
        <f aca="false">COLUMN()</f>
        <v>593</v>
      </c>
      <c r="VV3" s="273" t="n">
        <f aca="false">COLUMN()</f>
        <v>594</v>
      </c>
      <c r="VW3" s="273" t="n">
        <f aca="false">COLUMN()</f>
        <v>595</v>
      </c>
      <c r="VX3" s="273" t="n">
        <f aca="false">COLUMN()</f>
        <v>596</v>
      </c>
      <c r="VY3" s="273" t="n">
        <f aca="false">COLUMN()</f>
        <v>597</v>
      </c>
      <c r="VZ3" s="273" t="n">
        <f aca="false">COLUMN()</f>
        <v>598</v>
      </c>
      <c r="WA3" s="273" t="n">
        <f aca="false">COLUMN()</f>
        <v>599</v>
      </c>
      <c r="WB3" s="273" t="n">
        <f aca="false">COLUMN()</f>
        <v>600</v>
      </c>
      <c r="WC3" s="273" t="n">
        <f aca="false">COLUMN()</f>
        <v>601</v>
      </c>
      <c r="WD3" s="273" t="n">
        <f aca="false">COLUMN()</f>
        <v>602</v>
      </c>
      <c r="WE3" s="273" t="n">
        <f aca="false">COLUMN()</f>
        <v>603</v>
      </c>
      <c r="WF3" s="273" t="n">
        <f aca="false">COLUMN()</f>
        <v>604</v>
      </c>
      <c r="WG3" s="273" t="n">
        <f aca="false">COLUMN()</f>
        <v>605</v>
      </c>
      <c r="WH3" s="273" t="n">
        <f aca="false">COLUMN()</f>
        <v>606</v>
      </c>
      <c r="WI3" s="273" t="n">
        <f aca="false">COLUMN()</f>
        <v>607</v>
      </c>
      <c r="WJ3" s="273" t="n">
        <f aca="false">COLUMN()</f>
        <v>608</v>
      </c>
      <c r="WK3" s="273" t="n">
        <f aca="false">COLUMN()</f>
        <v>609</v>
      </c>
      <c r="WL3" s="273" t="n">
        <f aca="false">COLUMN()</f>
        <v>610</v>
      </c>
      <c r="WM3" s="273" t="n">
        <f aca="false">COLUMN()</f>
        <v>611</v>
      </c>
      <c r="WN3" s="273" t="n">
        <f aca="false">COLUMN()</f>
        <v>612</v>
      </c>
      <c r="WO3" s="273" t="n">
        <f aca="false">COLUMN()</f>
        <v>613</v>
      </c>
      <c r="WP3" s="273" t="n">
        <f aca="false">COLUMN()</f>
        <v>614</v>
      </c>
      <c r="WQ3" s="273" t="n">
        <f aca="false">COLUMN()</f>
        <v>615</v>
      </c>
      <c r="WR3" s="273" t="n">
        <f aca="false">COLUMN()</f>
        <v>616</v>
      </c>
      <c r="WS3" s="273" t="n">
        <f aca="false">COLUMN()</f>
        <v>617</v>
      </c>
      <c r="WT3" s="273" t="n">
        <f aca="false">COLUMN()</f>
        <v>618</v>
      </c>
      <c r="WU3" s="273" t="n">
        <f aca="false">COLUMN()</f>
        <v>619</v>
      </c>
      <c r="WV3" s="273" t="n">
        <f aca="false">COLUMN()</f>
        <v>620</v>
      </c>
      <c r="WW3" s="273" t="n">
        <f aca="false">COLUMN()</f>
        <v>621</v>
      </c>
      <c r="WX3" s="273" t="n">
        <f aca="false">COLUMN()</f>
        <v>622</v>
      </c>
      <c r="WY3" s="273" t="n">
        <f aca="false">COLUMN()</f>
        <v>623</v>
      </c>
      <c r="WZ3" s="273" t="n">
        <f aca="false">COLUMN()</f>
        <v>624</v>
      </c>
      <c r="XA3" s="273" t="n">
        <f aca="false">COLUMN()</f>
        <v>625</v>
      </c>
      <c r="XB3" s="273" t="n">
        <f aca="false">COLUMN()</f>
        <v>626</v>
      </c>
      <c r="XC3" s="273" t="n">
        <f aca="false">COLUMN()</f>
        <v>627</v>
      </c>
      <c r="XD3" s="273" t="n">
        <f aca="false">COLUMN()</f>
        <v>628</v>
      </c>
      <c r="XE3" s="273" t="n">
        <f aca="false">COLUMN()</f>
        <v>629</v>
      </c>
      <c r="XF3" s="273" t="n">
        <f aca="false">COLUMN()</f>
        <v>630</v>
      </c>
      <c r="XG3" s="273" t="n">
        <f aca="false">COLUMN()</f>
        <v>631</v>
      </c>
      <c r="XH3" s="273" t="n">
        <f aca="false">COLUMN()</f>
        <v>632</v>
      </c>
      <c r="XI3" s="273" t="n">
        <f aca="false">COLUMN()</f>
        <v>633</v>
      </c>
      <c r="XJ3" s="273" t="n">
        <f aca="false">COLUMN()</f>
        <v>634</v>
      </c>
      <c r="XK3" s="273" t="n">
        <f aca="false">COLUMN()</f>
        <v>635</v>
      </c>
      <c r="XL3" s="273" t="n">
        <f aca="false">COLUMN()</f>
        <v>636</v>
      </c>
      <c r="XM3" s="273" t="n">
        <f aca="false">COLUMN()</f>
        <v>637</v>
      </c>
      <c r="XN3" s="273" t="n">
        <f aca="false">COLUMN()</f>
        <v>638</v>
      </c>
      <c r="XO3" s="273" t="n">
        <f aca="false">COLUMN()</f>
        <v>639</v>
      </c>
      <c r="XP3" s="273" t="n">
        <f aca="false">COLUMN()</f>
        <v>640</v>
      </c>
      <c r="XQ3" s="273" t="n">
        <f aca="false">COLUMN()</f>
        <v>641</v>
      </c>
      <c r="XR3" s="273" t="n">
        <f aca="false">COLUMN()</f>
        <v>642</v>
      </c>
      <c r="XS3" s="273" t="n">
        <f aca="false">COLUMN()</f>
        <v>643</v>
      </c>
      <c r="XT3" s="273" t="n">
        <f aca="false">COLUMN()</f>
        <v>644</v>
      </c>
      <c r="XU3" s="273" t="n">
        <f aca="false">COLUMN()</f>
        <v>645</v>
      </c>
      <c r="XV3" s="273" t="n">
        <f aca="false">COLUMN()</f>
        <v>646</v>
      </c>
      <c r="XW3" s="273" t="n">
        <f aca="false">COLUMN()</f>
        <v>647</v>
      </c>
      <c r="XX3" s="273" t="n">
        <f aca="false">COLUMN()</f>
        <v>648</v>
      </c>
      <c r="XY3" s="273" t="n">
        <f aca="false">COLUMN()</f>
        <v>649</v>
      </c>
      <c r="XZ3" s="273" t="n">
        <f aca="false">COLUMN()</f>
        <v>650</v>
      </c>
      <c r="YA3" s="273" t="n">
        <f aca="false">COLUMN()</f>
        <v>651</v>
      </c>
      <c r="YB3" s="273" t="n">
        <f aca="false">COLUMN()</f>
        <v>652</v>
      </c>
      <c r="YC3" s="273" t="n">
        <f aca="false">COLUMN()</f>
        <v>653</v>
      </c>
      <c r="YD3" s="273" t="n">
        <f aca="false">COLUMN()</f>
        <v>654</v>
      </c>
      <c r="YE3" s="273" t="n">
        <f aca="false">COLUMN()</f>
        <v>655</v>
      </c>
    </row>
    <row r="4" customFormat="false" ht="15" hidden="false" customHeight="true" outlineLevel="0" collapsed="false">
      <c r="B4" s="280" t="s">
        <v>115</v>
      </c>
      <c r="C4" s="280"/>
      <c r="D4" s="280"/>
      <c r="E4" s="280"/>
      <c r="F4" s="280"/>
      <c r="G4" s="280"/>
      <c r="H4" s="280"/>
      <c r="I4" s="280"/>
      <c r="J4" s="280"/>
      <c r="K4" s="280"/>
      <c r="L4" s="280"/>
      <c r="M4" s="280"/>
      <c r="N4" s="280"/>
      <c r="O4" s="280"/>
      <c r="P4" s="280"/>
      <c r="Q4" s="280"/>
      <c r="R4" s="280"/>
      <c r="S4" s="280"/>
      <c r="T4" s="280"/>
      <c r="U4" s="280"/>
      <c r="V4" s="280"/>
      <c r="W4" s="280"/>
      <c r="X4" s="280"/>
      <c r="Y4" s="280"/>
      <c r="Z4" s="280"/>
      <c r="AA4" s="280"/>
      <c r="AB4" s="280"/>
      <c r="AC4" s="280"/>
      <c r="AD4" s="280"/>
      <c r="AE4" s="280"/>
      <c r="AF4" s="280"/>
      <c r="AG4" s="280"/>
      <c r="AH4" s="280"/>
      <c r="AI4" s="280"/>
      <c r="AJ4" s="281"/>
      <c r="AK4" s="281"/>
      <c r="AL4" s="280" t="s">
        <v>116</v>
      </c>
      <c r="AM4" s="280"/>
      <c r="AN4" s="280"/>
      <c r="AO4" s="280"/>
      <c r="AP4" s="280"/>
      <c r="AQ4" s="280"/>
      <c r="AR4" s="280"/>
      <c r="AS4" s="280"/>
      <c r="AT4" s="280"/>
      <c r="AU4" s="280"/>
      <c r="AV4" s="280"/>
      <c r="AW4" s="280"/>
      <c r="AX4" s="280"/>
      <c r="AY4" s="280"/>
      <c r="AZ4" s="280"/>
      <c r="BA4" s="280"/>
      <c r="BB4" s="280"/>
      <c r="BC4" s="280"/>
      <c r="BD4" s="280"/>
      <c r="BE4" s="280"/>
      <c r="BF4" s="280"/>
      <c r="BG4" s="280"/>
      <c r="BH4" s="280"/>
      <c r="BI4" s="280"/>
      <c r="BJ4" s="280"/>
      <c r="BK4" s="280"/>
      <c r="BL4" s="280"/>
      <c r="BM4" s="280"/>
      <c r="BN4" s="280"/>
      <c r="BO4" s="280"/>
      <c r="BP4" s="281"/>
      <c r="BQ4" s="281"/>
      <c r="BR4" s="280" t="s">
        <v>117</v>
      </c>
      <c r="BS4" s="280"/>
      <c r="BT4" s="280"/>
      <c r="BU4" s="280"/>
      <c r="BV4" s="280"/>
      <c r="BW4" s="280"/>
      <c r="BX4" s="280"/>
      <c r="BY4" s="280"/>
      <c r="BZ4" s="280"/>
      <c r="CA4" s="280"/>
      <c r="CB4" s="280"/>
      <c r="CC4" s="280"/>
      <c r="CD4" s="280"/>
      <c r="CE4" s="280"/>
      <c r="CF4" s="280"/>
      <c r="CG4" s="280"/>
      <c r="CH4" s="280"/>
      <c r="CI4" s="280"/>
      <c r="CJ4" s="281"/>
      <c r="CK4" s="281"/>
      <c r="CL4" s="280" t="s">
        <v>118</v>
      </c>
      <c r="CM4" s="280"/>
      <c r="CN4" s="280"/>
      <c r="CO4" s="280"/>
      <c r="CP4" s="280"/>
      <c r="CQ4" s="280"/>
      <c r="CR4" s="280"/>
      <c r="CS4" s="280"/>
      <c r="CT4" s="280"/>
      <c r="CU4" s="280"/>
      <c r="CV4" s="280"/>
      <c r="CW4" s="280"/>
      <c r="CX4" s="280"/>
      <c r="CY4" s="280"/>
      <c r="CZ4" s="280"/>
      <c r="DA4" s="280"/>
      <c r="DB4" s="280"/>
      <c r="DC4" s="280"/>
      <c r="DD4" s="281"/>
      <c r="DE4" s="281"/>
      <c r="DF4" s="280" t="s">
        <v>119</v>
      </c>
      <c r="DG4" s="280"/>
      <c r="DH4" s="281"/>
      <c r="DI4" s="281"/>
      <c r="DJ4" s="280" t="s">
        <v>120</v>
      </c>
      <c r="DK4" s="280"/>
      <c r="DL4" s="281"/>
      <c r="DM4" s="281"/>
      <c r="DN4" s="280" t="s">
        <v>121</v>
      </c>
      <c r="DO4" s="280"/>
      <c r="DP4" s="280"/>
      <c r="DQ4" s="280"/>
      <c r="DR4" s="280"/>
      <c r="DS4" s="280"/>
      <c r="DT4" s="280"/>
      <c r="DU4" s="280"/>
      <c r="DV4" s="280"/>
      <c r="DW4" s="280"/>
      <c r="DX4" s="280"/>
      <c r="DY4" s="280"/>
      <c r="DZ4" s="280"/>
      <c r="EA4" s="280"/>
      <c r="EB4" s="280"/>
      <c r="EC4" s="280"/>
      <c r="ED4" s="280"/>
      <c r="EE4" s="280"/>
      <c r="EF4" s="281"/>
      <c r="EG4" s="281"/>
      <c r="EH4" s="280" t="s">
        <v>23</v>
      </c>
      <c r="EI4" s="280"/>
      <c r="EJ4" s="280"/>
      <c r="EK4" s="280"/>
      <c r="EL4" s="280"/>
      <c r="EM4" s="280"/>
      <c r="EN4" s="280"/>
      <c r="EO4" s="280"/>
      <c r="EP4" s="280"/>
      <c r="EQ4" s="280"/>
      <c r="ER4" s="280"/>
      <c r="ES4" s="280"/>
      <c r="ET4" s="280"/>
      <c r="EU4" s="280"/>
      <c r="EV4" s="280"/>
      <c r="EW4" s="280"/>
      <c r="EX4" s="280"/>
      <c r="EY4" s="280"/>
      <c r="EZ4" s="280"/>
      <c r="FA4" s="280"/>
      <c r="FB4" s="280"/>
      <c r="FC4" s="280"/>
      <c r="FD4" s="280"/>
      <c r="FE4" s="280"/>
      <c r="FF4" s="281"/>
      <c r="FG4" s="281"/>
      <c r="FH4" s="280" t="s">
        <v>122</v>
      </c>
      <c r="FI4" s="280"/>
      <c r="FJ4" s="280"/>
      <c r="FK4" s="280"/>
      <c r="FL4" s="280"/>
      <c r="FM4" s="280"/>
      <c r="FN4" s="280"/>
      <c r="FO4" s="280"/>
      <c r="FP4" s="280"/>
      <c r="FQ4" s="280"/>
      <c r="FR4" s="280"/>
      <c r="FS4" s="280"/>
      <c r="FT4" s="280"/>
      <c r="FU4" s="280"/>
      <c r="FV4" s="280"/>
      <c r="FW4" s="280"/>
      <c r="FX4" s="280"/>
      <c r="FY4" s="280"/>
      <c r="FZ4" s="280"/>
      <c r="GA4" s="280"/>
      <c r="GB4" s="280"/>
      <c r="GC4" s="280"/>
      <c r="GD4" s="280"/>
      <c r="GE4" s="280"/>
      <c r="GF4" s="280"/>
      <c r="GG4" s="280"/>
      <c r="GH4" s="280"/>
      <c r="GI4" s="280"/>
      <c r="GJ4" s="280"/>
      <c r="GK4" s="280"/>
      <c r="GL4" s="280"/>
      <c r="GM4" s="280"/>
      <c r="GN4" s="280"/>
      <c r="GO4" s="280"/>
      <c r="GP4" s="280"/>
      <c r="GQ4" s="280"/>
      <c r="GR4" s="280"/>
      <c r="GS4" s="280"/>
      <c r="GT4" s="280"/>
      <c r="GU4" s="280"/>
      <c r="GV4" s="280"/>
      <c r="GW4" s="280"/>
      <c r="GX4" s="280"/>
      <c r="GY4" s="280"/>
      <c r="GZ4" s="280"/>
      <c r="HA4" s="280"/>
      <c r="HB4" s="280"/>
      <c r="HC4" s="280"/>
      <c r="HD4" s="280"/>
      <c r="HE4" s="280"/>
      <c r="HF4" s="280"/>
      <c r="HG4" s="280"/>
      <c r="HH4" s="280"/>
      <c r="HI4" s="280"/>
      <c r="HJ4" s="280"/>
      <c r="HK4" s="280"/>
      <c r="HL4" s="280"/>
      <c r="HM4" s="280"/>
      <c r="HN4" s="280"/>
      <c r="HO4" s="280"/>
      <c r="HP4" s="280"/>
      <c r="HQ4" s="280"/>
      <c r="HR4" s="280"/>
      <c r="HS4" s="280"/>
      <c r="HT4" s="280"/>
      <c r="HU4" s="280"/>
      <c r="HV4" s="280"/>
      <c r="HW4" s="280"/>
      <c r="HX4" s="280"/>
      <c r="HY4" s="281"/>
      <c r="HZ4" s="281"/>
      <c r="IA4" s="280" t="s">
        <v>123</v>
      </c>
      <c r="IB4" s="280"/>
      <c r="IC4" s="280"/>
      <c r="ID4" s="280"/>
      <c r="IE4" s="280"/>
      <c r="IF4" s="280"/>
      <c r="IG4" s="280"/>
      <c r="IH4" s="280"/>
      <c r="II4" s="280"/>
      <c r="IJ4" s="280"/>
      <c r="IK4" s="280"/>
      <c r="IL4" s="280"/>
      <c r="IM4" s="280"/>
      <c r="IN4" s="280"/>
      <c r="IO4" s="280"/>
      <c r="IP4" s="280"/>
      <c r="IQ4" s="280"/>
      <c r="IR4" s="280"/>
      <c r="IS4" s="281"/>
      <c r="IT4" s="281"/>
      <c r="IU4" s="280" t="s">
        <v>124</v>
      </c>
      <c r="IV4" s="280"/>
      <c r="IW4" s="280"/>
      <c r="IX4" s="280"/>
      <c r="IY4" s="280"/>
      <c r="IZ4" s="280"/>
      <c r="JA4" s="280"/>
      <c r="JB4" s="280"/>
      <c r="JC4" s="280"/>
      <c r="JD4" s="280"/>
      <c r="JE4" s="280"/>
      <c r="JF4" s="280"/>
      <c r="JG4" s="280"/>
      <c r="JH4" s="280"/>
      <c r="JI4" s="280"/>
      <c r="JJ4" s="280"/>
      <c r="JK4" s="280"/>
      <c r="JL4" s="280"/>
      <c r="JM4" s="280"/>
      <c r="JN4" s="280"/>
      <c r="JO4" s="280"/>
      <c r="JP4" s="280"/>
      <c r="JQ4" s="280"/>
      <c r="JR4" s="280"/>
      <c r="JS4" s="280"/>
      <c r="JT4" s="280"/>
      <c r="JU4" s="280"/>
      <c r="JV4" s="280"/>
      <c r="JW4" s="280"/>
      <c r="JX4" s="280"/>
      <c r="JY4" s="280"/>
      <c r="JZ4" s="280"/>
      <c r="KA4" s="280"/>
      <c r="KB4" s="280"/>
      <c r="KC4" s="280"/>
      <c r="KD4" s="280"/>
      <c r="KE4" s="280"/>
      <c r="KF4" s="280"/>
      <c r="KG4" s="280"/>
      <c r="KH4" s="280"/>
      <c r="KI4" s="280"/>
      <c r="KJ4" s="280"/>
      <c r="KK4" s="280"/>
      <c r="KL4" s="280"/>
      <c r="KM4" s="280"/>
      <c r="KN4" s="280"/>
      <c r="KO4" s="280"/>
      <c r="KP4" s="280"/>
      <c r="KQ4" s="280"/>
      <c r="KR4" s="280"/>
      <c r="KS4" s="280"/>
      <c r="KT4" s="280"/>
      <c r="KU4" s="280"/>
      <c r="KV4" s="280"/>
      <c r="KW4" s="280"/>
      <c r="KX4" s="280"/>
      <c r="KY4" s="280"/>
      <c r="KZ4" s="281"/>
      <c r="LA4" s="281"/>
      <c r="LB4" s="280" t="s">
        <v>125</v>
      </c>
      <c r="LC4" s="280"/>
      <c r="LD4" s="281"/>
      <c r="LE4" s="281"/>
      <c r="LF4" s="280" t="s">
        <v>126</v>
      </c>
      <c r="LG4" s="280"/>
      <c r="LH4" s="281"/>
      <c r="LI4" s="281"/>
      <c r="LJ4" s="282" t="s">
        <v>127</v>
      </c>
      <c r="LK4" s="282"/>
      <c r="LL4" s="281"/>
      <c r="LM4" s="281"/>
      <c r="LN4" s="280" t="s">
        <v>128</v>
      </c>
      <c r="LO4" s="280"/>
      <c r="LP4" s="281"/>
      <c r="LQ4" s="281"/>
      <c r="LR4" s="280" t="s">
        <v>129</v>
      </c>
      <c r="LS4" s="280"/>
      <c r="LT4" s="280"/>
      <c r="LU4" s="280"/>
      <c r="LV4" s="280"/>
      <c r="LW4" s="280"/>
      <c r="LX4" s="280"/>
      <c r="LY4" s="280"/>
      <c r="LZ4" s="280"/>
      <c r="MA4" s="280"/>
      <c r="MB4" s="280"/>
      <c r="MC4" s="280"/>
      <c r="MD4" s="280"/>
      <c r="ME4" s="280"/>
      <c r="MF4" s="280"/>
      <c r="MG4" s="280"/>
      <c r="MH4" s="280"/>
      <c r="MI4" s="280"/>
      <c r="MJ4" s="280"/>
      <c r="MK4" s="280"/>
      <c r="ML4" s="280"/>
      <c r="MM4" s="280"/>
      <c r="MN4" s="280"/>
      <c r="MO4" s="280"/>
      <c r="MP4" s="280"/>
      <c r="MQ4" s="280"/>
      <c r="MR4" s="280"/>
      <c r="MS4" s="280"/>
      <c r="MT4" s="280"/>
      <c r="MU4" s="280"/>
      <c r="MV4" s="280"/>
      <c r="MW4" s="280"/>
      <c r="MX4" s="280"/>
      <c r="MY4" s="280"/>
      <c r="MZ4" s="280"/>
      <c r="NA4" s="280"/>
      <c r="NB4" s="280"/>
      <c r="NC4" s="280"/>
      <c r="ND4" s="280"/>
      <c r="NE4" s="280"/>
      <c r="NF4" s="280"/>
      <c r="NG4" s="280"/>
      <c r="NH4" s="280"/>
      <c r="NI4" s="280"/>
      <c r="NJ4" s="280"/>
      <c r="NK4" s="280"/>
      <c r="NL4" s="280"/>
      <c r="NM4" s="280"/>
      <c r="NN4" s="280"/>
      <c r="NO4" s="280"/>
      <c r="NP4" s="280"/>
      <c r="NQ4" s="280"/>
      <c r="NR4" s="280"/>
      <c r="NS4" s="280"/>
      <c r="NT4" s="280"/>
      <c r="NU4" s="280"/>
      <c r="NV4" s="280"/>
      <c r="NW4" s="280"/>
      <c r="NX4" s="280"/>
      <c r="NY4" s="280"/>
      <c r="NZ4" s="280"/>
      <c r="OA4" s="280"/>
      <c r="OB4" s="280"/>
      <c r="OC4" s="280"/>
      <c r="OD4" s="281"/>
      <c r="OE4" s="281"/>
      <c r="OF4" s="283" t="s">
        <v>130</v>
      </c>
      <c r="OG4" s="283"/>
      <c r="OH4" s="283"/>
      <c r="OI4" s="283"/>
      <c r="OJ4" s="283"/>
      <c r="OK4" s="283"/>
      <c r="OL4" s="283"/>
      <c r="OM4" s="283"/>
      <c r="ON4" s="283"/>
      <c r="OO4" s="283"/>
      <c r="OP4" s="283"/>
      <c r="OQ4" s="283"/>
      <c r="OR4" s="283"/>
      <c r="OS4" s="283"/>
      <c r="OT4" s="283"/>
      <c r="OU4" s="283"/>
      <c r="OV4" s="283"/>
      <c r="OW4" s="283"/>
      <c r="OX4" s="283"/>
      <c r="OY4" s="283"/>
      <c r="OZ4" s="283"/>
      <c r="PA4" s="283"/>
      <c r="PB4" s="283"/>
      <c r="PC4" s="283"/>
      <c r="PD4" s="283"/>
      <c r="PE4" s="283"/>
      <c r="PF4" s="283"/>
      <c r="PG4" s="283"/>
      <c r="PH4" s="283"/>
      <c r="PI4" s="283"/>
      <c r="PJ4" s="283"/>
      <c r="PK4" s="283"/>
      <c r="PL4" s="283"/>
      <c r="PM4" s="283"/>
      <c r="PN4" s="283"/>
      <c r="PO4" s="283"/>
      <c r="PP4" s="283"/>
      <c r="PQ4" s="283"/>
      <c r="PR4" s="283"/>
      <c r="PS4" s="283"/>
      <c r="PT4" s="283"/>
      <c r="PU4" s="283"/>
      <c r="PV4" s="283"/>
      <c r="PW4" s="283"/>
      <c r="PX4" s="283"/>
      <c r="PY4" s="281"/>
      <c r="PZ4" s="281"/>
      <c r="QA4" s="284" t="s">
        <v>131</v>
      </c>
      <c r="QB4" s="284"/>
      <c r="QC4" s="284"/>
      <c r="QD4" s="284"/>
      <c r="QE4" s="284"/>
      <c r="QF4" s="284"/>
      <c r="QG4" s="284"/>
      <c r="QH4" s="284"/>
      <c r="QI4" s="284"/>
      <c r="QJ4" s="284"/>
      <c r="QK4" s="284"/>
      <c r="QL4" s="284"/>
      <c r="QM4" s="284"/>
      <c r="QN4" s="284"/>
      <c r="QO4" s="284"/>
      <c r="QP4" s="284"/>
      <c r="QQ4" s="284"/>
      <c r="QR4" s="284"/>
      <c r="QS4" s="284"/>
      <c r="QT4" s="284"/>
      <c r="QU4" s="284"/>
      <c r="QV4" s="284"/>
      <c r="QW4" s="284"/>
      <c r="QX4" s="284"/>
      <c r="QY4" s="284"/>
      <c r="QZ4" s="284"/>
      <c r="RA4" s="284"/>
      <c r="RB4" s="284"/>
      <c r="RC4" s="284"/>
      <c r="RD4" s="284"/>
      <c r="RE4" s="281"/>
      <c r="RF4" s="281"/>
      <c r="RG4" s="280" t="s">
        <v>132</v>
      </c>
      <c r="RH4" s="280"/>
      <c r="RI4" s="280"/>
      <c r="RJ4" s="280"/>
      <c r="RK4" s="280"/>
      <c r="RL4" s="280"/>
      <c r="RM4" s="280"/>
      <c r="RN4" s="280"/>
      <c r="RO4" s="280"/>
      <c r="RP4" s="280"/>
      <c r="RQ4" s="280"/>
      <c r="RR4" s="280"/>
      <c r="RS4" s="280"/>
      <c r="RT4" s="280"/>
      <c r="RU4" s="280"/>
      <c r="RV4" s="280"/>
      <c r="RW4" s="280"/>
      <c r="RX4" s="280"/>
      <c r="RY4" s="280"/>
      <c r="RZ4" s="280"/>
      <c r="SA4" s="280"/>
      <c r="SB4" s="280"/>
      <c r="SC4" s="280"/>
      <c r="SD4" s="280"/>
      <c r="SE4" s="280"/>
      <c r="SF4" s="280"/>
      <c r="SG4" s="280"/>
      <c r="SH4" s="280"/>
      <c r="SI4" s="280"/>
      <c r="SJ4" s="280"/>
      <c r="SK4" s="281"/>
      <c r="SL4" s="281"/>
      <c r="SM4" s="285" t="s">
        <v>133</v>
      </c>
      <c r="SN4" s="285"/>
      <c r="SO4" s="281"/>
      <c r="SP4" s="281"/>
      <c r="SQ4" s="285" t="s">
        <v>134</v>
      </c>
      <c r="SR4" s="285"/>
      <c r="SS4" s="281"/>
      <c r="ST4" s="281"/>
      <c r="SU4" s="285" t="s">
        <v>135</v>
      </c>
      <c r="SV4" s="285"/>
      <c r="SW4" s="285"/>
      <c r="SX4" s="285"/>
      <c r="SY4" s="285"/>
      <c r="SZ4" s="285"/>
      <c r="TA4" s="285"/>
      <c r="TB4" s="285"/>
      <c r="TC4" s="285"/>
      <c r="TD4" s="285"/>
      <c r="TE4" s="285"/>
      <c r="TF4" s="285"/>
      <c r="TG4" s="285"/>
      <c r="TH4" s="285"/>
      <c r="TI4" s="285"/>
      <c r="TJ4" s="285"/>
      <c r="TK4" s="285"/>
      <c r="TL4" s="285"/>
      <c r="TM4" s="281"/>
      <c r="TN4" s="281"/>
      <c r="TO4" s="286" t="s">
        <v>136</v>
      </c>
      <c r="TP4" s="286"/>
      <c r="TQ4" s="281"/>
      <c r="TR4" s="281"/>
      <c r="TS4" s="287" t="s">
        <v>137</v>
      </c>
      <c r="TT4" s="287"/>
      <c r="TU4" s="281"/>
      <c r="TV4" s="281"/>
      <c r="TW4" s="287" t="s">
        <v>138</v>
      </c>
      <c r="TX4" s="287"/>
      <c r="TY4" s="281"/>
      <c r="TZ4" s="281"/>
      <c r="UA4" s="287" t="s">
        <v>139</v>
      </c>
      <c r="UB4" s="287"/>
      <c r="UC4" s="281"/>
      <c r="UD4" s="281"/>
      <c r="UE4" s="288" t="s">
        <v>140</v>
      </c>
      <c r="UF4" s="288"/>
      <c r="UG4" s="281"/>
      <c r="UH4" s="281"/>
      <c r="UI4" s="285" t="s">
        <v>141</v>
      </c>
      <c r="UJ4" s="285"/>
      <c r="UK4" s="281"/>
      <c r="UL4" s="281"/>
      <c r="UM4" s="289" t="s">
        <v>142</v>
      </c>
      <c r="UN4" s="289"/>
      <c r="UO4" s="281"/>
      <c r="UP4" s="281"/>
      <c r="UQ4" s="285" t="s">
        <v>143</v>
      </c>
      <c r="UR4" s="285"/>
      <c r="US4" s="281"/>
      <c r="UT4" s="281"/>
      <c r="UU4" s="285" t="s">
        <v>144</v>
      </c>
      <c r="UV4" s="285"/>
      <c r="UW4" s="281"/>
      <c r="UX4" s="281"/>
      <c r="UY4" s="287" t="s">
        <v>145</v>
      </c>
      <c r="UZ4" s="287"/>
      <c r="VA4" s="281"/>
      <c r="VB4" s="281"/>
      <c r="VC4" s="287" t="s">
        <v>146</v>
      </c>
      <c r="VD4" s="287"/>
      <c r="VE4" s="281"/>
      <c r="VF4" s="281"/>
      <c r="VG4" s="285" t="s">
        <v>147</v>
      </c>
      <c r="VH4" s="285"/>
      <c r="VI4" s="285" t="s">
        <v>148</v>
      </c>
      <c r="VJ4" s="285"/>
      <c r="VK4" s="285" t="s">
        <v>149</v>
      </c>
      <c r="VL4" s="285"/>
      <c r="VM4" s="290" t="s">
        <v>8</v>
      </c>
      <c r="VN4" s="285" t="s">
        <v>150</v>
      </c>
      <c r="VO4" s="285"/>
      <c r="VW4" s="273" t="n">
        <f aca="false">Доклад!F2-1</f>
        <v>23</v>
      </c>
      <c r="VX4" s="279" t="n">
        <f aca="false">VLOOKUP(VW4,$VW$7:$VX$37,2,0)</f>
        <v>30249</v>
      </c>
      <c r="VZ4" s="273" t="n">
        <f aca="false">VLOOKUP(VW4,VW7:WB37,4,FALSE())</f>
        <v>2475.215</v>
      </c>
      <c r="WB4" s="273" t="n">
        <f aca="false">VLOOKUP(VW4,VW7:WB37,6,FALSE())</f>
        <v>1792.175</v>
      </c>
      <c r="XJ4" s="127" t="s">
        <v>151</v>
      </c>
      <c r="XK4" s="127" t="s">
        <v>152</v>
      </c>
      <c r="XL4" s="127" t="s">
        <v>153</v>
      </c>
      <c r="XM4" s="127" t="s">
        <v>154</v>
      </c>
      <c r="XN4" s="127" t="s">
        <v>155</v>
      </c>
      <c r="XO4" s="127" t="s">
        <v>156</v>
      </c>
      <c r="XP4" s="127" t="s">
        <v>157</v>
      </c>
      <c r="XQ4" s="127" t="s">
        <v>158</v>
      </c>
      <c r="XR4" s="127" t="s">
        <v>159</v>
      </c>
      <c r="XS4" s="127" t="s">
        <v>160</v>
      </c>
      <c r="XT4" s="127" t="s">
        <v>161</v>
      </c>
      <c r="XU4" s="127" t="s">
        <v>162</v>
      </c>
      <c r="XV4" s="127" t="s">
        <v>163</v>
      </c>
      <c r="XW4" s="127" t="s">
        <v>164</v>
      </c>
      <c r="XX4" s="127" t="s">
        <v>165</v>
      </c>
      <c r="XY4" s="127" t="s">
        <v>166</v>
      </c>
      <c r="XZ4" s="127" t="s">
        <v>167</v>
      </c>
      <c r="YA4" s="127" t="s">
        <v>168</v>
      </c>
      <c r="YB4" s="273" t="s">
        <v>169</v>
      </c>
      <c r="YC4" s="273" t="s">
        <v>170</v>
      </c>
      <c r="YD4" s="273" t="s">
        <v>169</v>
      </c>
      <c r="YE4" s="273" t="s">
        <v>170</v>
      </c>
    </row>
    <row r="5" customFormat="false" ht="21.75" hidden="false" customHeight="true" outlineLevel="0" collapsed="false">
      <c r="B5" s="280"/>
      <c r="C5" s="280"/>
      <c r="D5" s="280"/>
      <c r="E5" s="280"/>
      <c r="F5" s="280"/>
      <c r="G5" s="280"/>
      <c r="H5" s="280"/>
      <c r="I5" s="280"/>
      <c r="J5" s="280"/>
      <c r="K5" s="280"/>
      <c r="L5" s="280"/>
      <c r="M5" s="280"/>
      <c r="N5" s="280"/>
      <c r="O5" s="280"/>
      <c r="P5" s="280"/>
      <c r="Q5" s="280"/>
      <c r="R5" s="280"/>
      <c r="S5" s="280"/>
      <c r="T5" s="280"/>
      <c r="U5" s="280"/>
      <c r="V5" s="280"/>
      <c r="W5" s="280"/>
      <c r="X5" s="280"/>
      <c r="Y5" s="280"/>
      <c r="Z5" s="280"/>
      <c r="AA5" s="280"/>
      <c r="AB5" s="280"/>
      <c r="AC5" s="280"/>
      <c r="AD5" s="280"/>
      <c r="AE5" s="280"/>
      <c r="AF5" s="280"/>
      <c r="AG5" s="280"/>
      <c r="AH5" s="280"/>
      <c r="AI5" s="280"/>
      <c r="AJ5" s="291"/>
      <c r="AK5" s="291"/>
      <c r="AL5" s="280"/>
      <c r="AM5" s="280"/>
      <c r="AN5" s="280"/>
      <c r="AO5" s="280"/>
      <c r="AP5" s="280"/>
      <c r="AQ5" s="280"/>
      <c r="AR5" s="280"/>
      <c r="AS5" s="280"/>
      <c r="AT5" s="280"/>
      <c r="AU5" s="280"/>
      <c r="AV5" s="280"/>
      <c r="AW5" s="280"/>
      <c r="AX5" s="280"/>
      <c r="AY5" s="280"/>
      <c r="AZ5" s="280"/>
      <c r="BA5" s="280"/>
      <c r="BB5" s="280"/>
      <c r="BC5" s="280"/>
      <c r="BD5" s="280"/>
      <c r="BE5" s="280"/>
      <c r="BF5" s="280"/>
      <c r="BG5" s="280"/>
      <c r="BH5" s="280"/>
      <c r="BI5" s="280"/>
      <c r="BJ5" s="280"/>
      <c r="BK5" s="280"/>
      <c r="BL5" s="280"/>
      <c r="BM5" s="280"/>
      <c r="BN5" s="280"/>
      <c r="BO5" s="280"/>
      <c r="BP5" s="291"/>
      <c r="BQ5" s="291"/>
      <c r="BR5" s="280"/>
      <c r="BS5" s="280"/>
      <c r="BT5" s="280"/>
      <c r="BU5" s="280"/>
      <c r="BV5" s="280"/>
      <c r="BW5" s="280"/>
      <c r="BX5" s="280"/>
      <c r="BY5" s="280"/>
      <c r="BZ5" s="280"/>
      <c r="CA5" s="280"/>
      <c r="CB5" s="280"/>
      <c r="CC5" s="280"/>
      <c r="CD5" s="280"/>
      <c r="CE5" s="280"/>
      <c r="CF5" s="280"/>
      <c r="CG5" s="280"/>
      <c r="CH5" s="280"/>
      <c r="CI5" s="280"/>
      <c r="CJ5" s="291"/>
      <c r="CK5" s="291"/>
      <c r="CL5" s="280"/>
      <c r="CM5" s="280"/>
      <c r="CN5" s="280"/>
      <c r="CO5" s="280"/>
      <c r="CP5" s="280"/>
      <c r="CQ5" s="280"/>
      <c r="CR5" s="280"/>
      <c r="CS5" s="280"/>
      <c r="CT5" s="280"/>
      <c r="CU5" s="280"/>
      <c r="CV5" s="280"/>
      <c r="CW5" s="280"/>
      <c r="CX5" s="280"/>
      <c r="CY5" s="280"/>
      <c r="CZ5" s="280"/>
      <c r="DA5" s="280"/>
      <c r="DB5" s="280"/>
      <c r="DC5" s="280"/>
      <c r="DD5" s="291"/>
      <c r="DE5" s="291"/>
      <c r="DF5" s="280"/>
      <c r="DG5" s="280"/>
      <c r="DH5" s="291"/>
      <c r="DI5" s="291"/>
      <c r="DJ5" s="280"/>
      <c r="DK5" s="280"/>
      <c r="DL5" s="291"/>
      <c r="DM5" s="291"/>
      <c r="DN5" s="280"/>
      <c r="DO5" s="280"/>
      <c r="DP5" s="280"/>
      <c r="DQ5" s="280"/>
      <c r="DR5" s="280"/>
      <c r="DS5" s="280"/>
      <c r="DT5" s="280"/>
      <c r="DU5" s="280"/>
      <c r="DV5" s="280"/>
      <c r="DW5" s="280"/>
      <c r="DX5" s="280"/>
      <c r="DY5" s="280"/>
      <c r="DZ5" s="280"/>
      <c r="EA5" s="280"/>
      <c r="EB5" s="280"/>
      <c r="EC5" s="280"/>
      <c r="ED5" s="280"/>
      <c r="EE5" s="280"/>
      <c r="EF5" s="291"/>
      <c r="EG5" s="291"/>
      <c r="EH5" s="280"/>
      <c r="EI5" s="280"/>
      <c r="EJ5" s="280"/>
      <c r="EK5" s="280"/>
      <c r="EL5" s="280"/>
      <c r="EM5" s="280"/>
      <c r="EN5" s="280"/>
      <c r="EO5" s="280"/>
      <c r="EP5" s="280"/>
      <c r="EQ5" s="280"/>
      <c r="ER5" s="280"/>
      <c r="ES5" s="280"/>
      <c r="ET5" s="280"/>
      <c r="EU5" s="280"/>
      <c r="EV5" s="280"/>
      <c r="EW5" s="280"/>
      <c r="EX5" s="280"/>
      <c r="EY5" s="280"/>
      <c r="EZ5" s="280"/>
      <c r="FA5" s="280"/>
      <c r="FB5" s="280"/>
      <c r="FC5" s="280"/>
      <c r="FD5" s="280"/>
      <c r="FE5" s="280"/>
      <c r="FF5" s="291"/>
      <c r="FG5" s="291"/>
      <c r="FH5" s="280"/>
      <c r="FI5" s="280"/>
      <c r="FJ5" s="280"/>
      <c r="FK5" s="280"/>
      <c r="FL5" s="280"/>
      <c r="FM5" s="280"/>
      <c r="FN5" s="280"/>
      <c r="FO5" s="280"/>
      <c r="FP5" s="280"/>
      <c r="FQ5" s="280"/>
      <c r="FR5" s="280"/>
      <c r="FS5" s="280"/>
      <c r="FT5" s="280"/>
      <c r="FU5" s="280"/>
      <c r="FV5" s="280"/>
      <c r="FW5" s="280"/>
      <c r="FX5" s="280"/>
      <c r="FY5" s="280"/>
      <c r="FZ5" s="280"/>
      <c r="GA5" s="280"/>
      <c r="GB5" s="280"/>
      <c r="GC5" s="280"/>
      <c r="GD5" s="280"/>
      <c r="GE5" s="280"/>
      <c r="GF5" s="280"/>
      <c r="GG5" s="280"/>
      <c r="GH5" s="280"/>
      <c r="GI5" s="280"/>
      <c r="GJ5" s="280"/>
      <c r="GK5" s="280"/>
      <c r="GL5" s="280"/>
      <c r="GM5" s="280"/>
      <c r="GN5" s="280"/>
      <c r="GO5" s="280"/>
      <c r="GP5" s="280"/>
      <c r="GQ5" s="280"/>
      <c r="GR5" s="280"/>
      <c r="GS5" s="280"/>
      <c r="GT5" s="280"/>
      <c r="GU5" s="280"/>
      <c r="GV5" s="280"/>
      <c r="GW5" s="280"/>
      <c r="GX5" s="280"/>
      <c r="GY5" s="280"/>
      <c r="GZ5" s="280"/>
      <c r="HA5" s="280"/>
      <c r="HB5" s="280"/>
      <c r="HC5" s="280"/>
      <c r="HD5" s="280"/>
      <c r="HE5" s="280"/>
      <c r="HF5" s="280"/>
      <c r="HG5" s="280"/>
      <c r="HH5" s="280"/>
      <c r="HI5" s="280"/>
      <c r="HJ5" s="280"/>
      <c r="HK5" s="280"/>
      <c r="HL5" s="280"/>
      <c r="HM5" s="280"/>
      <c r="HN5" s="280"/>
      <c r="HO5" s="280"/>
      <c r="HP5" s="280"/>
      <c r="HQ5" s="280"/>
      <c r="HR5" s="280"/>
      <c r="HS5" s="280"/>
      <c r="HT5" s="280"/>
      <c r="HU5" s="280"/>
      <c r="HV5" s="280"/>
      <c r="HW5" s="280"/>
      <c r="HX5" s="280"/>
      <c r="HY5" s="291"/>
      <c r="HZ5" s="291"/>
      <c r="IA5" s="280"/>
      <c r="IB5" s="280"/>
      <c r="IC5" s="280"/>
      <c r="ID5" s="280"/>
      <c r="IE5" s="280"/>
      <c r="IF5" s="280"/>
      <c r="IG5" s="280"/>
      <c r="IH5" s="280"/>
      <c r="II5" s="280"/>
      <c r="IJ5" s="280"/>
      <c r="IK5" s="280"/>
      <c r="IL5" s="280"/>
      <c r="IM5" s="280"/>
      <c r="IN5" s="280"/>
      <c r="IO5" s="280"/>
      <c r="IP5" s="280"/>
      <c r="IQ5" s="280"/>
      <c r="IR5" s="280"/>
      <c r="IS5" s="291"/>
      <c r="IT5" s="291"/>
      <c r="IU5" s="280"/>
      <c r="IV5" s="280"/>
      <c r="IW5" s="280"/>
      <c r="IX5" s="280"/>
      <c r="IY5" s="280"/>
      <c r="IZ5" s="280"/>
      <c r="JA5" s="280"/>
      <c r="JB5" s="280"/>
      <c r="JC5" s="280"/>
      <c r="JD5" s="280"/>
      <c r="JE5" s="280"/>
      <c r="JF5" s="280"/>
      <c r="JG5" s="280"/>
      <c r="JH5" s="280"/>
      <c r="JI5" s="280"/>
      <c r="JJ5" s="280"/>
      <c r="JK5" s="280"/>
      <c r="JL5" s="280"/>
      <c r="JM5" s="280"/>
      <c r="JN5" s="280"/>
      <c r="JO5" s="280"/>
      <c r="JP5" s="280"/>
      <c r="JQ5" s="280"/>
      <c r="JR5" s="280"/>
      <c r="JS5" s="280"/>
      <c r="JT5" s="280"/>
      <c r="JU5" s="280"/>
      <c r="JV5" s="280"/>
      <c r="JW5" s="280"/>
      <c r="JX5" s="280"/>
      <c r="JY5" s="280"/>
      <c r="JZ5" s="280"/>
      <c r="KA5" s="280"/>
      <c r="KB5" s="280"/>
      <c r="KC5" s="280"/>
      <c r="KD5" s="280"/>
      <c r="KE5" s="280"/>
      <c r="KF5" s="280"/>
      <c r="KG5" s="280"/>
      <c r="KH5" s="280"/>
      <c r="KI5" s="280"/>
      <c r="KJ5" s="280"/>
      <c r="KK5" s="280"/>
      <c r="KL5" s="280"/>
      <c r="KM5" s="280"/>
      <c r="KN5" s="280"/>
      <c r="KO5" s="280"/>
      <c r="KP5" s="280"/>
      <c r="KQ5" s="280"/>
      <c r="KR5" s="280"/>
      <c r="KS5" s="280"/>
      <c r="KT5" s="280"/>
      <c r="KU5" s="280"/>
      <c r="KV5" s="280"/>
      <c r="KW5" s="280"/>
      <c r="KX5" s="280"/>
      <c r="KY5" s="280"/>
      <c r="KZ5" s="291"/>
      <c r="LA5" s="291"/>
      <c r="LB5" s="280"/>
      <c r="LC5" s="280"/>
      <c r="LD5" s="291"/>
      <c r="LE5" s="291"/>
      <c r="LF5" s="280"/>
      <c r="LG5" s="280"/>
      <c r="LH5" s="291"/>
      <c r="LI5" s="291"/>
      <c r="LJ5" s="282"/>
      <c r="LK5" s="282"/>
      <c r="LL5" s="291"/>
      <c r="LM5" s="291"/>
      <c r="LN5" s="280"/>
      <c r="LO5" s="280"/>
      <c r="LP5" s="291"/>
      <c r="LQ5" s="291"/>
      <c r="LR5" s="280"/>
      <c r="LS5" s="280"/>
      <c r="LT5" s="280"/>
      <c r="LU5" s="280"/>
      <c r="LV5" s="280"/>
      <c r="LW5" s="280"/>
      <c r="LX5" s="280"/>
      <c r="LY5" s="280"/>
      <c r="LZ5" s="280"/>
      <c r="MA5" s="280"/>
      <c r="MB5" s="280"/>
      <c r="MC5" s="280"/>
      <c r="MD5" s="280"/>
      <c r="ME5" s="280"/>
      <c r="MF5" s="280"/>
      <c r="MG5" s="280"/>
      <c r="MH5" s="280"/>
      <c r="MI5" s="280"/>
      <c r="MJ5" s="280"/>
      <c r="MK5" s="280"/>
      <c r="ML5" s="280"/>
      <c r="MM5" s="280"/>
      <c r="MN5" s="280"/>
      <c r="MO5" s="280"/>
      <c r="MP5" s="280"/>
      <c r="MQ5" s="280"/>
      <c r="MR5" s="280"/>
      <c r="MS5" s="280"/>
      <c r="MT5" s="280"/>
      <c r="MU5" s="280"/>
      <c r="MV5" s="280"/>
      <c r="MW5" s="280"/>
      <c r="MX5" s="280"/>
      <c r="MY5" s="280"/>
      <c r="MZ5" s="280"/>
      <c r="NA5" s="280"/>
      <c r="NB5" s="280"/>
      <c r="NC5" s="280"/>
      <c r="ND5" s="280"/>
      <c r="NE5" s="280"/>
      <c r="NF5" s="280"/>
      <c r="NG5" s="280"/>
      <c r="NH5" s="280"/>
      <c r="NI5" s="280"/>
      <c r="NJ5" s="280"/>
      <c r="NK5" s="280"/>
      <c r="NL5" s="280"/>
      <c r="NM5" s="280"/>
      <c r="NN5" s="280"/>
      <c r="NO5" s="280"/>
      <c r="NP5" s="280"/>
      <c r="NQ5" s="280"/>
      <c r="NR5" s="280"/>
      <c r="NS5" s="280"/>
      <c r="NT5" s="280"/>
      <c r="NU5" s="280"/>
      <c r="NV5" s="280"/>
      <c r="NW5" s="280"/>
      <c r="NX5" s="280"/>
      <c r="NY5" s="280"/>
      <c r="NZ5" s="280"/>
      <c r="OA5" s="280"/>
      <c r="OB5" s="280"/>
      <c r="OC5" s="280"/>
      <c r="OD5" s="291"/>
      <c r="OE5" s="291"/>
      <c r="OF5" s="283"/>
      <c r="OG5" s="283"/>
      <c r="OH5" s="283"/>
      <c r="OI5" s="283"/>
      <c r="OJ5" s="283"/>
      <c r="OK5" s="283"/>
      <c r="OL5" s="283"/>
      <c r="OM5" s="283"/>
      <c r="ON5" s="283"/>
      <c r="OO5" s="283"/>
      <c r="OP5" s="283"/>
      <c r="OQ5" s="283"/>
      <c r="OR5" s="283"/>
      <c r="OS5" s="283"/>
      <c r="OT5" s="283"/>
      <c r="OU5" s="283"/>
      <c r="OV5" s="283"/>
      <c r="OW5" s="283"/>
      <c r="OX5" s="283"/>
      <c r="OY5" s="283"/>
      <c r="OZ5" s="283"/>
      <c r="PA5" s="283"/>
      <c r="PB5" s="283"/>
      <c r="PC5" s="283"/>
      <c r="PD5" s="283"/>
      <c r="PE5" s="283"/>
      <c r="PF5" s="283"/>
      <c r="PG5" s="283"/>
      <c r="PH5" s="283"/>
      <c r="PI5" s="283"/>
      <c r="PJ5" s="283"/>
      <c r="PK5" s="283"/>
      <c r="PL5" s="283"/>
      <c r="PM5" s="283"/>
      <c r="PN5" s="283"/>
      <c r="PO5" s="283"/>
      <c r="PP5" s="283"/>
      <c r="PQ5" s="283"/>
      <c r="PR5" s="283"/>
      <c r="PS5" s="283"/>
      <c r="PT5" s="283"/>
      <c r="PU5" s="283"/>
      <c r="PV5" s="283"/>
      <c r="PW5" s="283"/>
      <c r="PX5" s="283"/>
      <c r="PY5" s="291"/>
      <c r="PZ5" s="291"/>
      <c r="QA5" s="284"/>
      <c r="QB5" s="284"/>
      <c r="QC5" s="284"/>
      <c r="QD5" s="284"/>
      <c r="QE5" s="284"/>
      <c r="QF5" s="284"/>
      <c r="QG5" s="284"/>
      <c r="QH5" s="284"/>
      <c r="QI5" s="284"/>
      <c r="QJ5" s="284"/>
      <c r="QK5" s="284"/>
      <c r="QL5" s="284"/>
      <c r="QM5" s="284"/>
      <c r="QN5" s="284"/>
      <c r="QO5" s="284"/>
      <c r="QP5" s="284"/>
      <c r="QQ5" s="284"/>
      <c r="QR5" s="284"/>
      <c r="QS5" s="284"/>
      <c r="QT5" s="284"/>
      <c r="QU5" s="284"/>
      <c r="QV5" s="284"/>
      <c r="QW5" s="284"/>
      <c r="QX5" s="284"/>
      <c r="QY5" s="284"/>
      <c r="QZ5" s="284"/>
      <c r="RA5" s="284"/>
      <c r="RB5" s="284"/>
      <c r="RC5" s="284"/>
      <c r="RD5" s="284"/>
      <c r="RE5" s="291"/>
      <c r="RF5" s="291"/>
      <c r="RG5" s="280"/>
      <c r="RH5" s="280"/>
      <c r="RI5" s="280"/>
      <c r="RJ5" s="280"/>
      <c r="RK5" s="280"/>
      <c r="RL5" s="280"/>
      <c r="RM5" s="280"/>
      <c r="RN5" s="280"/>
      <c r="RO5" s="280"/>
      <c r="RP5" s="280"/>
      <c r="RQ5" s="280"/>
      <c r="RR5" s="280"/>
      <c r="RS5" s="280"/>
      <c r="RT5" s="280"/>
      <c r="RU5" s="280"/>
      <c r="RV5" s="280"/>
      <c r="RW5" s="280"/>
      <c r="RX5" s="280"/>
      <c r="RY5" s="280"/>
      <c r="RZ5" s="280"/>
      <c r="SA5" s="280"/>
      <c r="SB5" s="280"/>
      <c r="SC5" s="280"/>
      <c r="SD5" s="280"/>
      <c r="SE5" s="280"/>
      <c r="SF5" s="280"/>
      <c r="SG5" s="280"/>
      <c r="SH5" s="280"/>
      <c r="SI5" s="280"/>
      <c r="SJ5" s="280"/>
      <c r="SK5" s="291"/>
      <c r="SL5" s="291"/>
      <c r="SM5" s="285"/>
      <c r="SN5" s="285"/>
      <c r="SO5" s="291"/>
      <c r="SP5" s="291"/>
      <c r="SQ5" s="285"/>
      <c r="SR5" s="285"/>
      <c r="SS5" s="291"/>
      <c r="ST5" s="291"/>
      <c r="SU5" s="285"/>
      <c r="SV5" s="285"/>
      <c r="SW5" s="285"/>
      <c r="SX5" s="285"/>
      <c r="SY5" s="285"/>
      <c r="SZ5" s="285"/>
      <c r="TA5" s="285"/>
      <c r="TB5" s="285"/>
      <c r="TC5" s="285"/>
      <c r="TD5" s="285"/>
      <c r="TE5" s="285"/>
      <c r="TF5" s="285"/>
      <c r="TG5" s="285"/>
      <c r="TH5" s="285"/>
      <c r="TI5" s="285"/>
      <c r="TJ5" s="285"/>
      <c r="TK5" s="285"/>
      <c r="TL5" s="285"/>
      <c r="TM5" s="291"/>
      <c r="TN5" s="291"/>
      <c r="TO5" s="286"/>
      <c r="TP5" s="286"/>
      <c r="TQ5" s="291"/>
      <c r="TR5" s="291"/>
      <c r="TS5" s="287"/>
      <c r="TT5" s="287"/>
      <c r="TU5" s="291"/>
      <c r="TV5" s="291"/>
      <c r="TW5" s="287"/>
      <c r="TX5" s="287"/>
      <c r="TY5" s="291"/>
      <c r="TZ5" s="291"/>
      <c r="UA5" s="287"/>
      <c r="UB5" s="287"/>
      <c r="UC5" s="291"/>
      <c r="UD5" s="291"/>
      <c r="UE5" s="288"/>
      <c r="UF5" s="288"/>
      <c r="UG5" s="291"/>
      <c r="UH5" s="291"/>
      <c r="UI5" s="285"/>
      <c r="UJ5" s="285"/>
      <c r="UK5" s="291"/>
      <c r="UL5" s="291"/>
      <c r="UM5" s="289"/>
      <c r="UN5" s="289"/>
      <c r="UO5" s="291"/>
      <c r="UP5" s="291"/>
      <c r="UQ5" s="285"/>
      <c r="UR5" s="285"/>
      <c r="US5" s="291"/>
      <c r="UT5" s="291"/>
      <c r="UU5" s="285"/>
      <c r="UV5" s="285"/>
      <c r="UW5" s="291"/>
      <c r="UX5" s="291"/>
      <c r="UY5" s="287"/>
      <c r="UZ5" s="287"/>
      <c r="VA5" s="291"/>
      <c r="VB5" s="291"/>
      <c r="VC5" s="287"/>
      <c r="VD5" s="287"/>
      <c r="VE5" s="291"/>
      <c r="VF5" s="291"/>
      <c r="VG5" s="285"/>
      <c r="VH5" s="285"/>
      <c r="VI5" s="285"/>
      <c r="VJ5" s="285"/>
      <c r="VK5" s="285"/>
      <c r="VL5" s="285"/>
      <c r="VM5" s="290"/>
      <c r="VN5" s="285"/>
      <c r="VO5" s="285"/>
      <c r="VP5" s="292"/>
      <c r="WF5" s="127" t="s">
        <v>151</v>
      </c>
      <c r="WG5" s="127" t="s">
        <v>152</v>
      </c>
      <c r="WH5" s="127" t="s">
        <v>153</v>
      </c>
      <c r="WI5" s="127" t="s">
        <v>154</v>
      </c>
      <c r="WJ5" s="127" t="s">
        <v>155</v>
      </c>
      <c r="WK5" s="127" t="s">
        <v>156</v>
      </c>
      <c r="WL5" s="127" t="s">
        <v>157</v>
      </c>
      <c r="WM5" s="127" t="s">
        <v>158</v>
      </c>
      <c r="WN5" s="127" t="s">
        <v>159</v>
      </c>
      <c r="WO5" s="127" t="s">
        <v>160</v>
      </c>
      <c r="WP5" s="127" t="s">
        <v>161</v>
      </c>
      <c r="WQ5" s="127" t="s">
        <v>162</v>
      </c>
      <c r="WR5" s="127" t="s">
        <v>163</v>
      </c>
      <c r="WS5" s="127" t="s">
        <v>164</v>
      </c>
      <c r="WT5" s="127" t="s">
        <v>165</v>
      </c>
      <c r="WU5" s="127" t="s">
        <v>166</v>
      </c>
      <c r="WV5" s="127" t="s">
        <v>167</v>
      </c>
      <c r="WW5" s="127" t="s">
        <v>168</v>
      </c>
      <c r="WX5" s="127" t="s">
        <v>171</v>
      </c>
      <c r="WY5" s="127" t="s">
        <v>172</v>
      </c>
      <c r="WZ5" s="127" t="s">
        <v>173</v>
      </c>
      <c r="XA5" s="127" t="s">
        <v>174</v>
      </c>
      <c r="XB5" s="127" t="s">
        <v>175</v>
      </c>
      <c r="XC5" s="127" t="s">
        <v>176</v>
      </c>
      <c r="XD5" s="127" t="s">
        <v>177</v>
      </c>
      <c r="XE5" s="127" t="s">
        <v>178</v>
      </c>
      <c r="XF5" s="127" t="s">
        <v>179</v>
      </c>
      <c r="XG5" s="127" t="s">
        <v>180</v>
      </c>
      <c r="XH5" s="127" t="s">
        <v>181</v>
      </c>
      <c r="XI5" s="127" t="s">
        <v>182</v>
      </c>
    </row>
    <row r="6" customFormat="false" ht="15.75" hidden="false" customHeight="false" outlineLevel="0" collapsed="false">
      <c r="B6" s="293" t="s">
        <v>183</v>
      </c>
      <c r="C6" s="293"/>
      <c r="D6" s="293"/>
      <c r="E6" s="293"/>
      <c r="F6" s="293"/>
      <c r="G6" s="293"/>
      <c r="H6" s="293"/>
      <c r="I6" s="293"/>
      <c r="J6" s="294" t="s">
        <v>184</v>
      </c>
      <c r="K6" s="294"/>
      <c r="L6" s="294"/>
      <c r="M6" s="294"/>
      <c r="N6" s="294"/>
      <c r="O6" s="294"/>
      <c r="P6" s="294"/>
      <c r="Q6" s="295" t="s">
        <v>185</v>
      </c>
      <c r="R6" s="295"/>
      <c r="S6" s="295"/>
      <c r="T6" s="295"/>
      <c r="U6" s="295"/>
      <c r="V6" s="295"/>
      <c r="W6" s="295"/>
      <c r="X6" s="295"/>
      <c r="Y6" s="295"/>
      <c r="Z6" s="295"/>
      <c r="AA6" s="296" t="s">
        <v>186</v>
      </c>
      <c r="AB6" s="296"/>
      <c r="AC6" s="296"/>
      <c r="AD6" s="296"/>
      <c r="AE6" s="296"/>
      <c r="AF6" s="296"/>
      <c r="AG6" s="296"/>
      <c r="AH6" s="297" t="s">
        <v>187</v>
      </c>
      <c r="AI6" s="298" t="s">
        <v>188</v>
      </c>
      <c r="AJ6" s="299"/>
      <c r="AK6" s="299"/>
      <c r="AL6" s="293" t="s">
        <v>183</v>
      </c>
      <c r="AM6" s="293"/>
      <c r="AN6" s="293"/>
      <c r="AO6" s="293"/>
      <c r="AP6" s="293"/>
      <c r="AQ6" s="293"/>
      <c r="AR6" s="293"/>
      <c r="AS6" s="300" t="s">
        <v>184</v>
      </c>
      <c r="AT6" s="300"/>
      <c r="AU6" s="300"/>
      <c r="AV6" s="300"/>
      <c r="AW6" s="300"/>
      <c r="AX6" s="300"/>
      <c r="AY6" s="300"/>
      <c r="AZ6" s="301" t="s">
        <v>185</v>
      </c>
      <c r="BA6" s="301"/>
      <c r="BB6" s="301"/>
      <c r="BC6" s="301"/>
      <c r="BD6" s="301"/>
      <c r="BE6" s="301"/>
      <c r="BF6" s="301"/>
      <c r="BG6" s="295" t="s">
        <v>186</v>
      </c>
      <c r="BH6" s="295"/>
      <c r="BI6" s="295"/>
      <c r="BJ6" s="295"/>
      <c r="BK6" s="295"/>
      <c r="BL6" s="295"/>
      <c r="BM6" s="295"/>
      <c r="BN6" s="297" t="s">
        <v>187</v>
      </c>
      <c r="BO6" s="298" t="s">
        <v>188</v>
      </c>
      <c r="BP6" s="299"/>
      <c r="BQ6" s="299"/>
      <c r="BR6" s="293" t="s">
        <v>183</v>
      </c>
      <c r="BS6" s="293"/>
      <c r="BT6" s="293"/>
      <c r="BU6" s="293"/>
      <c r="BV6" s="294" t="s">
        <v>184</v>
      </c>
      <c r="BW6" s="294"/>
      <c r="BX6" s="294"/>
      <c r="BY6" s="294"/>
      <c r="BZ6" s="301" t="s">
        <v>185</v>
      </c>
      <c r="CA6" s="301"/>
      <c r="CB6" s="301"/>
      <c r="CC6" s="301"/>
      <c r="CD6" s="302" t="s">
        <v>184</v>
      </c>
      <c r="CE6" s="302"/>
      <c r="CF6" s="302"/>
      <c r="CG6" s="302"/>
      <c r="CH6" s="297" t="s">
        <v>187</v>
      </c>
      <c r="CI6" s="298" t="s">
        <v>188</v>
      </c>
      <c r="CJ6" s="299"/>
      <c r="CK6" s="299"/>
      <c r="CL6" s="293" t="s">
        <v>183</v>
      </c>
      <c r="CM6" s="293"/>
      <c r="CN6" s="293"/>
      <c r="CO6" s="293"/>
      <c r="CP6" s="294" t="s">
        <v>184</v>
      </c>
      <c r="CQ6" s="294"/>
      <c r="CR6" s="294"/>
      <c r="CS6" s="294"/>
      <c r="CT6" s="301" t="s">
        <v>185</v>
      </c>
      <c r="CU6" s="301"/>
      <c r="CV6" s="301"/>
      <c r="CW6" s="301"/>
      <c r="CX6" s="302" t="s">
        <v>186</v>
      </c>
      <c r="CY6" s="302"/>
      <c r="CZ6" s="302"/>
      <c r="DA6" s="302"/>
      <c r="DB6" s="297" t="s">
        <v>187</v>
      </c>
      <c r="DC6" s="298" t="s">
        <v>188</v>
      </c>
      <c r="DD6" s="299"/>
      <c r="DE6" s="299"/>
      <c r="DF6" s="303" t="s">
        <v>187</v>
      </c>
      <c r="DG6" s="298" t="s">
        <v>188</v>
      </c>
      <c r="DH6" s="299"/>
      <c r="DI6" s="299"/>
      <c r="DJ6" s="304" t="s">
        <v>187</v>
      </c>
      <c r="DK6" s="305" t="s">
        <v>188</v>
      </c>
      <c r="DL6" s="299"/>
      <c r="DM6" s="299"/>
      <c r="DN6" s="293" t="s">
        <v>183</v>
      </c>
      <c r="DO6" s="293"/>
      <c r="DP6" s="293"/>
      <c r="DQ6" s="293"/>
      <c r="DR6" s="294" t="s">
        <v>184</v>
      </c>
      <c r="DS6" s="294"/>
      <c r="DT6" s="294"/>
      <c r="DU6" s="294"/>
      <c r="DV6" s="301" t="s">
        <v>185</v>
      </c>
      <c r="DW6" s="301"/>
      <c r="DX6" s="301"/>
      <c r="DY6" s="301"/>
      <c r="DZ6" s="302" t="s">
        <v>186</v>
      </c>
      <c r="EA6" s="302"/>
      <c r="EB6" s="302"/>
      <c r="EC6" s="302"/>
      <c r="ED6" s="297" t="s">
        <v>187</v>
      </c>
      <c r="EE6" s="298" t="s">
        <v>188</v>
      </c>
      <c r="EF6" s="299"/>
      <c r="EG6" s="299"/>
      <c r="EH6" s="293" t="s">
        <v>183</v>
      </c>
      <c r="EI6" s="293"/>
      <c r="EJ6" s="293"/>
      <c r="EK6" s="293"/>
      <c r="EL6" s="293"/>
      <c r="EM6" s="293"/>
      <c r="EN6" s="293"/>
      <c r="EO6" s="294" t="s">
        <v>184</v>
      </c>
      <c r="EP6" s="294"/>
      <c r="EQ6" s="294"/>
      <c r="ER6" s="294"/>
      <c r="ES6" s="306" t="s">
        <v>185</v>
      </c>
      <c r="ET6" s="306"/>
      <c r="EU6" s="306"/>
      <c r="EV6" s="306"/>
      <c r="EW6" s="306"/>
      <c r="EX6" s="306"/>
      <c r="EY6" s="306"/>
      <c r="EZ6" s="306" t="s">
        <v>186</v>
      </c>
      <c r="FA6" s="306"/>
      <c r="FB6" s="306"/>
      <c r="FC6" s="306"/>
      <c r="FD6" s="297" t="s">
        <v>187</v>
      </c>
      <c r="FE6" s="298" t="s">
        <v>188</v>
      </c>
      <c r="FF6" s="299"/>
      <c r="FG6" s="299"/>
      <c r="FH6" s="293" t="s">
        <v>183</v>
      </c>
      <c r="FI6" s="293"/>
      <c r="FJ6" s="293"/>
      <c r="FK6" s="293"/>
      <c r="FL6" s="293"/>
      <c r="FM6" s="293"/>
      <c r="FN6" s="293"/>
      <c r="FO6" s="293"/>
      <c r="FP6" s="293"/>
      <c r="FQ6" s="293"/>
      <c r="FR6" s="293"/>
      <c r="FS6" s="293"/>
      <c r="FT6" s="293"/>
      <c r="FU6" s="293"/>
      <c r="FV6" s="293"/>
      <c r="FW6" s="293"/>
      <c r="FX6" s="293"/>
      <c r="FY6" s="293"/>
      <c r="FZ6" s="293"/>
      <c r="GA6" s="293"/>
      <c r="GB6" s="293"/>
      <c r="GC6" s="293"/>
      <c r="GD6" s="293"/>
      <c r="GE6" s="293"/>
      <c r="GF6" s="293"/>
      <c r="GG6" s="293"/>
      <c r="GH6" s="293"/>
      <c r="GI6" s="293"/>
      <c r="GJ6" s="293"/>
      <c r="GK6" s="293"/>
      <c r="GL6" s="293"/>
      <c r="GM6" s="293"/>
      <c r="GN6" s="294" t="s">
        <v>184</v>
      </c>
      <c r="GO6" s="294"/>
      <c r="GP6" s="294"/>
      <c r="GQ6" s="294"/>
      <c r="GR6" s="294"/>
      <c r="GS6" s="294"/>
      <c r="GT6" s="294"/>
      <c r="GU6" s="301" t="s">
        <v>185</v>
      </c>
      <c r="GV6" s="301"/>
      <c r="GW6" s="301"/>
      <c r="GX6" s="301"/>
      <c r="GY6" s="301"/>
      <c r="GZ6" s="301"/>
      <c r="HA6" s="301"/>
      <c r="HB6" s="301"/>
      <c r="HC6" s="301"/>
      <c r="HD6" s="301"/>
      <c r="HE6" s="301"/>
      <c r="HF6" s="301"/>
      <c r="HG6" s="301"/>
      <c r="HH6" s="301"/>
      <c r="HI6" s="301"/>
      <c r="HJ6" s="301"/>
      <c r="HK6" s="301"/>
      <c r="HL6" s="301"/>
      <c r="HM6" s="301"/>
      <c r="HN6" s="301"/>
      <c r="HO6" s="301"/>
      <c r="HP6" s="302" t="s">
        <v>186</v>
      </c>
      <c r="HQ6" s="302"/>
      <c r="HR6" s="302"/>
      <c r="HS6" s="302"/>
      <c r="HT6" s="302"/>
      <c r="HU6" s="302"/>
      <c r="HV6" s="302"/>
      <c r="HW6" s="297" t="s">
        <v>187</v>
      </c>
      <c r="HX6" s="298" t="s">
        <v>188</v>
      </c>
      <c r="HY6" s="299"/>
      <c r="HZ6" s="299"/>
      <c r="IA6" s="293" t="s">
        <v>183</v>
      </c>
      <c r="IB6" s="293"/>
      <c r="IC6" s="293"/>
      <c r="ID6" s="293"/>
      <c r="IE6" s="294" t="s">
        <v>184</v>
      </c>
      <c r="IF6" s="294"/>
      <c r="IG6" s="294"/>
      <c r="IH6" s="294"/>
      <c r="II6" s="301" t="s">
        <v>185</v>
      </c>
      <c r="IJ6" s="301"/>
      <c r="IK6" s="301"/>
      <c r="IL6" s="301"/>
      <c r="IM6" s="302" t="s">
        <v>186</v>
      </c>
      <c r="IN6" s="302"/>
      <c r="IO6" s="302"/>
      <c r="IP6" s="302"/>
      <c r="IQ6" s="297" t="s">
        <v>187</v>
      </c>
      <c r="IR6" s="298" t="s">
        <v>188</v>
      </c>
      <c r="IS6" s="299"/>
      <c r="IT6" s="299"/>
      <c r="IU6" s="293" t="s">
        <v>189</v>
      </c>
      <c r="IV6" s="293"/>
      <c r="IW6" s="293"/>
      <c r="IX6" s="293"/>
      <c r="IY6" s="293"/>
      <c r="IZ6" s="293"/>
      <c r="JA6" s="293"/>
      <c r="JB6" s="293"/>
      <c r="JC6" s="293"/>
      <c r="JD6" s="293"/>
      <c r="JE6" s="293"/>
      <c r="JF6" s="293"/>
      <c r="JG6" s="293"/>
      <c r="JH6" s="293"/>
      <c r="JI6" s="293"/>
      <c r="JJ6" s="301" t="s">
        <v>185</v>
      </c>
      <c r="JK6" s="301"/>
      <c r="JL6" s="301"/>
      <c r="JM6" s="301"/>
      <c r="JN6" s="301"/>
      <c r="JO6" s="301"/>
      <c r="JP6" s="301"/>
      <c r="JQ6" s="301"/>
      <c r="JR6" s="301"/>
      <c r="JS6" s="301"/>
      <c r="JT6" s="301"/>
      <c r="JU6" s="301"/>
      <c r="JV6" s="301"/>
      <c r="JW6" s="301"/>
      <c r="JX6" s="301"/>
      <c r="JY6" s="301"/>
      <c r="JZ6" s="301"/>
      <c r="KA6" s="301"/>
      <c r="KB6" s="301"/>
      <c r="KC6" s="301"/>
      <c r="KD6" s="301"/>
      <c r="KE6" s="301"/>
      <c r="KF6" s="301"/>
      <c r="KG6" s="301"/>
      <c r="KH6" s="301"/>
      <c r="KI6" s="301"/>
      <c r="KJ6" s="301"/>
      <c r="KK6" s="301"/>
      <c r="KL6" s="301"/>
      <c r="KM6" s="301"/>
      <c r="KN6" s="301"/>
      <c r="KO6" s="301"/>
      <c r="KP6" s="301"/>
      <c r="KQ6" s="301" t="s">
        <v>186</v>
      </c>
      <c r="KR6" s="301"/>
      <c r="KS6" s="301"/>
      <c r="KT6" s="301"/>
      <c r="KU6" s="301"/>
      <c r="KV6" s="301"/>
      <c r="KW6" s="301"/>
      <c r="KX6" s="297" t="s">
        <v>187</v>
      </c>
      <c r="KY6" s="298" t="s">
        <v>188</v>
      </c>
      <c r="KZ6" s="299"/>
      <c r="LA6" s="299"/>
      <c r="LB6" s="303" t="s">
        <v>187</v>
      </c>
      <c r="LC6" s="298" t="s">
        <v>188</v>
      </c>
      <c r="LD6" s="299"/>
      <c r="LE6" s="299"/>
      <c r="LF6" s="304" t="s">
        <v>187</v>
      </c>
      <c r="LG6" s="305" t="s">
        <v>188</v>
      </c>
      <c r="LH6" s="299"/>
      <c r="LI6" s="299"/>
      <c r="LJ6" s="303" t="s">
        <v>187</v>
      </c>
      <c r="LK6" s="298" t="s">
        <v>188</v>
      </c>
      <c r="LL6" s="299"/>
      <c r="LM6" s="299"/>
      <c r="LN6" s="304" t="s">
        <v>187</v>
      </c>
      <c r="LO6" s="305" t="s">
        <v>188</v>
      </c>
      <c r="LP6" s="299"/>
      <c r="LQ6" s="299"/>
      <c r="LR6" s="293" t="s">
        <v>189</v>
      </c>
      <c r="LS6" s="293"/>
      <c r="LT6" s="293"/>
      <c r="LU6" s="293"/>
      <c r="LV6" s="293"/>
      <c r="LW6" s="293"/>
      <c r="LX6" s="293"/>
      <c r="LY6" s="293"/>
      <c r="LZ6" s="293"/>
      <c r="MA6" s="293"/>
      <c r="MB6" s="293"/>
      <c r="MC6" s="293"/>
      <c r="MD6" s="293"/>
      <c r="ME6" s="293"/>
      <c r="MF6" s="293"/>
      <c r="MG6" s="301" t="s">
        <v>185</v>
      </c>
      <c r="MH6" s="301"/>
      <c r="MI6" s="301"/>
      <c r="MJ6" s="301"/>
      <c r="MK6" s="301"/>
      <c r="ML6" s="301"/>
      <c r="MM6" s="301"/>
      <c r="MN6" s="301"/>
      <c r="MO6" s="301"/>
      <c r="MP6" s="301"/>
      <c r="MQ6" s="301"/>
      <c r="MR6" s="301"/>
      <c r="MS6" s="301"/>
      <c r="MT6" s="301"/>
      <c r="MU6" s="301"/>
      <c r="MV6" s="301"/>
      <c r="MW6" s="301"/>
      <c r="MX6" s="301"/>
      <c r="MY6" s="301"/>
      <c r="MZ6" s="301"/>
      <c r="NA6" s="301"/>
      <c r="NB6" s="301"/>
      <c r="NC6" s="301"/>
      <c r="ND6" s="301"/>
      <c r="NE6" s="301"/>
      <c r="NF6" s="301"/>
      <c r="NG6" s="301"/>
      <c r="NH6" s="301"/>
      <c r="NI6" s="301"/>
      <c r="NJ6" s="301"/>
      <c r="NK6" s="301"/>
      <c r="NL6" s="301"/>
      <c r="NM6" s="301"/>
      <c r="NN6" s="301"/>
      <c r="NO6" s="301"/>
      <c r="NP6" s="301"/>
      <c r="NQ6" s="301"/>
      <c r="NR6" s="301"/>
      <c r="NS6" s="301"/>
      <c r="NT6" s="301"/>
      <c r="NU6" s="301" t="s">
        <v>186</v>
      </c>
      <c r="NV6" s="301"/>
      <c r="NW6" s="301"/>
      <c r="NX6" s="301"/>
      <c r="NY6" s="301"/>
      <c r="NZ6" s="301"/>
      <c r="OA6" s="301"/>
      <c r="OB6" s="297" t="s">
        <v>187</v>
      </c>
      <c r="OC6" s="298" t="s">
        <v>188</v>
      </c>
      <c r="OD6" s="299"/>
      <c r="OE6" s="299"/>
      <c r="OF6" s="293" t="s">
        <v>183</v>
      </c>
      <c r="OG6" s="293"/>
      <c r="OH6" s="293"/>
      <c r="OI6" s="293"/>
      <c r="OJ6" s="293"/>
      <c r="OK6" s="293"/>
      <c r="OL6" s="293"/>
      <c r="OM6" s="293"/>
      <c r="ON6" s="293"/>
      <c r="OO6" s="307" t="s">
        <v>184</v>
      </c>
      <c r="OP6" s="307"/>
      <c r="OQ6" s="307"/>
      <c r="OR6" s="307"/>
      <c r="OS6" s="307"/>
      <c r="OT6" s="307"/>
      <c r="OU6" s="307"/>
      <c r="OV6" s="301" t="s">
        <v>185</v>
      </c>
      <c r="OW6" s="301"/>
      <c r="OX6" s="301"/>
      <c r="OY6" s="301"/>
      <c r="OZ6" s="301"/>
      <c r="PA6" s="301"/>
      <c r="PB6" s="301"/>
      <c r="PC6" s="301"/>
      <c r="PD6" s="301"/>
      <c r="PE6" s="301"/>
      <c r="PF6" s="301"/>
      <c r="PG6" s="301"/>
      <c r="PH6" s="301"/>
      <c r="PI6" s="301"/>
      <c r="PJ6" s="301"/>
      <c r="PK6" s="301"/>
      <c r="PL6" s="301"/>
      <c r="PM6" s="301"/>
      <c r="PN6" s="301"/>
      <c r="PO6" s="301"/>
      <c r="PP6" s="302" t="s">
        <v>186</v>
      </c>
      <c r="PQ6" s="302"/>
      <c r="PR6" s="302"/>
      <c r="PS6" s="302"/>
      <c r="PT6" s="302"/>
      <c r="PU6" s="302"/>
      <c r="PV6" s="302"/>
      <c r="PW6" s="297" t="s">
        <v>187</v>
      </c>
      <c r="PX6" s="298" t="s">
        <v>188</v>
      </c>
      <c r="PY6" s="299"/>
      <c r="PZ6" s="299"/>
      <c r="QA6" s="293" t="s">
        <v>183</v>
      </c>
      <c r="QB6" s="293"/>
      <c r="QC6" s="293"/>
      <c r="QD6" s="293"/>
      <c r="QE6" s="293"/>
      <c r="QF6" s="293"/>
      <c r="QG6" s="293"/>
      <c r="QH6" s="294" t="s">
        <v>184</v>
      </c>
      <c r="QI6" s="294"/>
      <c r="QJ6" s="294"/>
      <c r="QK6" s="294"/>
      <c r="QL6" s="294"/>
      <c r="QM6" s="294"/>
      <c r="QN6" s="294"/>
      <c r="QO6" s="308" t="s">
        <v>185</v>
      </c>
      <c r="QP6" s="308"/>
      <c r="QQ6" s="308"/>
      <c r="QR6" s="308"/>
      <c r="QS6" s="308"/>
      <c r="QT6" s="308"/>
      <c r="QU6" s="308"/>
      <c r="QV6" s="309" t="s">
        <v>186</v>
      </c>
      <c r="QW6" s="309"/>
      <c r="QX6" s="309"/>
      <c r="QY6" s="309"/>
      <c r="QZ6" s="309"/>
      <c r="RA6" s="309"/>
      <c r="RB6" s="309"/>
      <c r="RC6" s="297" t="s">
        <v>187</v>
      </c>
      <c r="RD6" s="298" t="s">
        <v>188</v>
      </c>
      <c r="RE6" s="299"/>
      <c r="RF6" s="299"/>
      <c r="RG6" s="293" t="s">
        <v>183</v>
      </c>
      <c r="RH6" s="293"/>
      <c r="RI6" s="293"/>
      <c r="RJ6" s="293"/>
      <c r="RK6" s="293"/>
      <c r="RL6" s="293"/>
      <c r="RM6" s="293"/>
      <c r="RN6" s="294" t="s">
        <v>184</v>
      </c>
      <c r="RO6" s="294"/>
      <c r="RP6" s="294"/>
      <c r="RQ6" s="294"/>
      <c r="RR6" s="294"/>
      <c r="RS6" s="294"/>
      <c r="RT6" s="294"/>
      <c r="RU6" s="308" t="s">
        <v>185</v>
      </c>
      <c r="RV6" s="308"/>
      <c r="RW6" s="308"/>
      <c r="RX6" s="308"/>
      <c r="RY6" s="308"/>
      <c r="RZ6" s="308"/>
      <c r="SA6" s="308"/>
      <c r="SB6" s="309" t="s">
        <v>186</v>
      </c>
      <c r="SC6" s="309"/>
      <c r="SD6" s="309"/>
      <c r="SE6" s="309"/>
      <c r="SF6" s="309"/>
      <c r="SG6" s="309"/>
      <c r="SH6" s="309"/>
      <c r="SI6" s="297" t="s">
        <v>187</v>
      </c>
      <c r="SJ6" s="298" t="s">
        <v>188</v>
      </c>
      <c r="SK6" s="299"/>
      <c r="SL6" s="299"/>
      <c r="SM6" s="303" t="s">
        <v>187</v>
      </c>
      <c r="SN6" s="298" t="s">
        <v>188</v>
      </c>
      <c r="SO6" s="299"/>
      <c r="SP6" s="299"/>
      <c r="SQ6" s="304" t="s">
        <v>187</v>
      </c>
      <c r="SR6" s="305" t="s">
        <v>188</v>
      </c>
      <c r="SS6" s="299"/>
      <c r="ST6" s="299"/>
      <c r="SU6" s="293" t="s">
        <v>183</v>
      </c>
      <c r="SV6" s="293"/>
      <c r="SW6" s="293"/>
      <c r="SX6" s="293"/>
      <c r="SY6" s="310" t="s">
        <v>184</v>
      </c>
      <c r="SZ6" s="310"/>
      <c r="TA6" s="310"/>
      <c r="TB6" s="310"/>
      <c r="TC6" s="301" t="s">
        <v>185</v>
      </c>
      <c r="TD6" s="301"/>
      <c r="TE6" s="301"/>
      <c r="TF6" s="301"/>
      <c r="TG6" s="301" t="s">
        <v>186</v>
      </c>
      <c r="TH6" s="301"/>
      <c r="TI6" s="301"/>
      <c r="TJ6" s="301"/>
      <c r="TK6" s="297" t="s">
        <v>187</v>
      </c>
      <c r="TL6" s="298" t="s">
        <v>188</v>
      </c>
      <c r="TM6" s="299"/>
      <c r="TN6" s="299"/>
      <c r="TO6" s="303" t="s">
        <v>187</v>
      </c>
      <c r="TP6" s="297" t="s">
        <v>188</v>
      </c>
      <c r="TQ6" s="299"/>
      <c r="TR6" s="299"/>
      <c r="TS6" s="297" t="s">
        <v>187</v>
      </c>
      <c r="TT6" s="297" t="s">
        <v>188</v>
      </c>
      <c r="TU6" s="299"/>
      <c r="TV6" s="299"/>
      <c r="TW6" s="297" t="s">
        <v>187</v>
      </c>
      <c r="TX6" s="297" t="s">
        <v>188</v>
      </c>
      <c r="TY6" s="299"/>
      <c r="TZ6" s="299"/>
      <c r="UA6" s="297" t="s">
        <v>187</v>
      </c>
      <c r="UB6" s="297" t="s">
        <v>188</v>
      </c>
      <c r="UC6" s="299"/>
      <c r="UD6" s="299"/>
      <c r="UE6" s="311" t="s">
        <v>187</v>
      </c>
      <c r="UF6" s="305" t="s">
        <v>188</v>
      </c>
      <c r="UG6" s="299"/>
      <c r="UH6" s="299"/>
      <c r="UI6" s="304" t="s">
        <v>187</v>
      </c>
      <c r="UJ6" s="305" t="s">
        <v>188</v>
      </c>
      <c r="UK6" s="299"/>
      <c r="UL6" s="299"/>
      <c r="UM6" s="304" t="s">
        <v>187</v>
      </c>
      <c r="UN6" s="305" t="s">
        <v>188</v>
      </c>
      <c r="UO6" s="299"/>
      <c r="UP6" s="299"/>
      <c r="UQ6" s="303" t="s">
        <v>187</v>
      </c>
      <c r="UR6" s="298" t="s">
        <v>188</v>
      </c>
      <c r="US6" s="299"/>
      <c r="UT6" s="299"/>
      <c r="UU6" s="304" t="s">
        <v>187</v>
      </c>
      <c r="UV6" s="305" t="s">
        <v>188</v>
      </c>
      <c r="UW6" s="299"/>
      <c r="UX6" s="299"/>
      <c r="UY6" s="311" t="s">
        <v>187</v>
      </c>
      <c r="UZ6" s="311" t="s">
        <v>188</v>
      </c>
      <c r="VA6" s="299"/>
      <c r="VB6" s="299"/>
      <c r="VC6" s="311" t="s">
        <v>187</v>
      </c>
      <c r="VD6" s="311" t="s">
        <v>188</v>
      </c>
      <c r="VE6" s="299"/>
      <c r="VF6" s="299"/>
      <c r="VG6" s="304" t="s">
        <v>187</v>
      </c>
      <c r="VH6" s="312" t="s">
        <v>188</v>
      </c>
      <c r="VI6" s="304" t="s">
        <v>187</v>
      </c>
      <c r="VJ6" s="312" t="s">
        <v>188</v>
      </c>
      <c r="VK6" s="304" t="s">
        <v>187</v>
      </c>
      <c r="VL6" s="312" t="s">
        <v>188</v>
      </c>
      <c r="VM6" s="313"/>
      <c r="VN6" s="304" t="s">
        <v>187</v>
      </c>
      <c r="VO6" s="305" t="s">
        <v>188</v>
      </c>
      <c r="VT6" s="273" t="s">
        <v>87</v>
      </c>
      <c r="VX6" s="273" t="s">
        <v>11</v>
      </c>
      <c r="VZ6" s="273" t="s">
        <v>190</v>
      </c>
      <c r="WB6" s="273" t="s">
        <v>191</v>
      </c>
    </row>
    <row r="7" customFormat="false" ht="15" hidden="false" customHeight="false" outlineLevel="0" collapsed="false">
      <c r="A7" s="314" t="n">
        <v>1</v>
      </c>
      <c r="B7" s="315"/>
      <c r="C7" s="316"/>
      <c r="D7" s="316"/>
      <c r="E7" s="316"/>
      <c r="F7" s="316"/>
      <c r="G7" s="316"/>
      <c r="H7" s="316"/>
      <c r="I7" s="317"/>
      <c r="J7" s="318"/>
      <c r="K7" s="319"/>
      <c r="L7" s="319"/>
      <c r="M7" s="319"/>
      <c r="N7" s="319"/>
      <c r="O7" s="319"/>
      <c r="P7" s="320"/>
      <c r="Q7" s="321"/>
      <c r="R7" s="322"/>
      <c r="S7" s="322"/>
      <c r="T7" s="322"/>
      <c r="U7" s="322"/>
      <c r="V7" s="322"/>
      <c r="W7" s="322"/>
      <c r="X7" s="322"/>
      <c r="Y7" s="322"/>
      <c r="Z7" s="323"/>
      <c r="AA7" s="324"/>
      <c r="AB7" s="325"/>
      <c r="AC7" s="325"/>
      <c r="AD7" s="325"/>
      <c r="AE7" s="325"/>
      <c r="AF7" s="325"/>
      <c r="AG7" s="326"/>
      <c r="AH7" s="327"/>
      <c r="AI7" s="328"/>
      <c r="AL7" s="315"/>
      <c r="AM7" s="316"/>
      <c r="AN7" s="316"/>
      <c r="AO7" s="316"/>
      <c r="AP7" s="316"/>
      <c r="AQ7" s="316"/>
      <c r="AR7" s="317"/>
      <c r="AS7" s="318"/>
      <c r="AT7" s="319"/>
      <c r="AU7" s="319"/>
      <c r="AV7" s="319"/>
      <c r="AW7" s="319"/>
      <c r="AX7" s="319"/>
      <c r="AY7" s="320"/>
      <c r="AZ7" s="321"/>
      <c r="BA7" s="322"/>
      <c r="BB7" s="322"/>
      <c r="BC7" s="322"/>
      <c r="BD7" s="322"/>
      <c r="BE7" s="329"/>
      <c r="BF7" s="330"/>
      <c r="BG7" s="324"/>
      <c r="BH7" s="325"/>
      <c r="BI7" s="325"/>
      <c r="BJ7" s="325"/>
      <c r="BK7" s="325"/>
      <c r="BL7" s="325"/>
      <c r="BM7" s="326"/>
      <c r="BN7" s="327"/>
      <c r="BO7" s="328"/>
      <c r="BR7" s="315"/>
      <c r="BS7" s="316"/>
      <c r="BT7" s="316"/>
      <c r="BU7" s="317"/>
      <c r="BV7" s="331"/>
      <c r="BW7" s="332"/>
      <c r="BX7" s="332"/>
      <c r="BY7" s="333"/>
      <c r="BZ7" s="321"/>
      <c r="CA7" s="322"/>
      <c r="CB7" s="322"/>
      <c r="CC7" s="323"/>
      <c r="CD7" s="324"/>
      <c r="CE7" s="325"/>
      <c r="CF7" s="325"/>
      <c r="CG7" s="326"/>
      <c r="CH7" s="327"/>
      <c r="CI7" s="328"/>
      <c r="CL7" s="315"/>
      <c r="CM7" s="316"/>
      <c r="CN7" s="316"/>
      <c r="CO7" s="317"/>
      <c r="CP7" s="318"/>
      <c r="CQ7" s="319"/>
      <c r="CR7" s="319"/>
      <c r="CS7" s="320"/>
      <c r="CT7" s="321"/>
      <c r="CU7" s="322"/>
      <c r="CV7" s="322"/>
      <c r="CW7" s="323"/>
      <c r="CX7" s="324"/>
      <c r="CY7" s="325"/>
      <c r="CZ7" s="325"/>
      <c r="DA7" s="326"/>
      <c r="DB7" s="327"/>
      <c r="DC7" s="328"/>
      <c r="DF7" s="334"/>
      <c r="DG7" s="328"/>
      <c r="DJ7" s="335"/>
      <c r="DK7" s="336"/>
      <c r="DN7" s="315"/>
      <c r="DO7" s="316"/>
      <c r="DP7" s="316"/>
      <c r="DQ7" s="317"/>
      <c r="DR7" s="318"/>
      <c r="DS7" s="319"/>
      <c r="DT7" s="319"/>
      <c r="DU7" s="320"/>
      <c r="DV7" s="321"/>
      <c r="DW7" s="322"/>
      <c r="DX7" s="322"/>
      <c r="DY7" s="323"/>
      <c r="DZ7" s="324"/>
      <c r="EA7" s="325"/>
      <c r="EB7" s="325"/>
      <c r="EC7" s="326"/>
      <c r="ED7" s="327"/>
      <c r="EE7" s="328"/>
      <c r="EH7" s="315"/>
      <c r="EI7" s="316"/>
      <c r="EJ7" s="316"/>
      <c r="EK7" s="316"/>
      <c r="EL7" s="316"/>
      <c r="EM7" s="316"/>
      <c r="EN7" s="317"/>
      <c r="EO7" s="318"/>
      <c r="EP7" s="319"/>
      <c r="EQ7" s="319"/>
      <c r="ER7" s="320"/>
      <c r="ES7" s="337"/>
      <c r="ET7" s="338"/>
      <c r="EU7" s="338"/>
      <c r="EV7" s="338"/>
      <c r="EW7" s="338"/>
      <c r="EX7" s="338"/>
      <c r="EY7" s="339"/>
      <c r="EZ7" s="340"/>
      <c r="FA7" s="341"/>
      <c r="FB7" s="341"/>
      <c r="FC7" s="342"/>
      <c r="FD7" s="327"/>
      <c r="FE7" s="328"/>
      <c r="FH7" s="315"/>
      <c r="FI7" s="316"/>
      <c r="FJ7" s="316"/>
      <c r="FK7" s="316"/>
      <c r="FL7" s="316"/>
      <c r="FM7" s="316"/>
      <c r="FN7" s="316"/>
      <c r="FO7" s="316"/>
      <c r="FP7" s="316"/>
      <c r="FQ7" s="316"/>
      <c r="FR7" s="316"/>
      <c r="FS7" s="316"/>
      <c r="FT7" s="316"/>
      <c r="FU7" s="316"/>
      <c r="FV7" s="316"/>
      <c r="FW7" s="316"/>
      <c r="FX7" s="316"/>
      <c r="FY7" s="316"/>
      <c r="FZ7" s="316"/>
      <c r="GA7" s="316"/>
      <c r="GB7" s="316"/>
      <c r="GC7" s="316"/>
      <c r="GD7" s="316"/>
      <c r="GE7" s="316"/>
      <c r="GF7" s="316"/>
      <c r="GG7" s="316"/>
      <c r="GH7" s="316"/>
      <c r="GI7" s="316"/>
      <c r="GJ7" s="316"/>
      <c r="GK7" s="316"/>
      <c r="GL7" s="316"/>
      <c r="GM7" s="317"/>
      <c r="GN7" s="318"/>
      <c r="GO7" s="319"/>
      <c r="GP7" s="319"/>
      <c r="GQ7" s="319"/>
      <c r="GR7" s="319"/>
      <c r="GS7" s="319"/>
      <c r="GT7" s="320"/>
      <c r="GU7" s="321"/>
      <c r="GV7" s="322"/>
      <c r="GW7" s="322"/>
      <c r="GX7" s="322"/>
      <c r="GY7" s="322"/>
      <c r="GZ7" s="322"/>
      <c r="HA7" s="322"/>
      <c r="HB7" s="322"/>
      <c r="HC7" s="322"/>
      <c r="HD7" s="322"/>
      <c r="HE7" s="322"/>
      <c r="HF7" s="322"/>
      <c r="HG7" s="322"/>
      <c r="HH7" s="322"/>
      <c r="HI7" s="322"/>
      <c r="HJ7" s="322"/>
      <c r="HK7" s="322"/>
      <c r="HL7" s="322"/>
      <c r="HM7" s="322"/>
      <c r="HN7" s="322"/>
      <c r="HO7" s="323"/>
      <c r="HP7" s="324"/>
      <c r="HQ7" s="325"/>
      <c r="HR7" s="325"/>
      <c r="HS7" s="325"/>
      <c r="HT7" s="325"/>
      <c r="HU7" s="325"/>
      <c r="HV7" s="326"/>
      <c r="HW7" s="327"/>
      <c r="HX7" s="328"/>
      <c r="IA7" s="343"/>
      <c r="IB7" s="344"/>
      <c r="IC7" s="344"/>
      <c r="ID7" s="345"/>
      <c r="IE7" s="346"/>
      <c r="IF7" s="347"/>
      <c r="IG7" s="347"/>
      <c r="IH7" s="320"/>
      <c r="II7" s="337"/>
      <c r="IJ7" s="348"/>
      <c r="IK7" s="348"/>
      <c r="IL7" s="349"/>
      <c r="IM7" s="350"/>
      <c r="IN7" s="351"/>
      <c r="IO7" s="351"/>
      <c r="IP7" s="352"/>
      <c r="IQ7" s="327"/>
      <c r="IR7" s="328"/>
      <c r="IU7" s="315"/>
      <c r="IV7" s="316"/>
      <c r="IW7" s="316"/>
      <c r="IX7" s="316"/>
      <c r="IY7" s="316"/>
      <c r="IZ7" s="316"/>
      <c r="JA7" s="316"/>
      <c r="JB7" s="316"/>
      <c r="JC7" s="316"/>
      <c r="JD7" s="316"/>
      <c r="JE7" s="316"/>
      <c r="JF7" s="316"/>
      <c r="JG7" s="316"/>
      <c r="JH7" s="316"/>
      <c r="JI7" s="316"/>
      <c r="JJ7" s="322"/>
      <c r="JK7" s="322"/>
      <c r="JL7" s="322"/>
      <c r="JM7" s="322"/>
      <c r="JN7" s="322"/>
      <c r="JO7" s="322"/>
      <c r="JP7" s="322"/>
      <c r="JQ7" s="322"/>
      <c r="JR7" s="322"/>
      <c r="JS7" s="322"/>
      <c r="JT7" s="322"/>
      <c r="JU7" s="322"/>
      <c r="JV7" s="322"/>
      <c r="JW7" s="322"/>
      <c r="JX7" s="322"/>
      <c r="JY7" s="322"/>
      <c r="JZ7" s="322"/>
      <c r="KA7" s="322"/>
      <c r="KB7" s="322"/>
      <c r="KC7" s="322"/>
      <c r="KD7" s="322"/>
      <c r="KE7" s="322"/>
      <c r="KF7" s="322"/>
      <c r="KG7" s="322"/>
      <c r="KH7" s="322"/>
      <c r="KI7" s="322"/>
      <c r="KJ7" s="322"/>
      <c r="KK7" s="322"/>
      <c r="KL7" s="322"/>
      <c r="KM7" s="322"/>
      <c r="KN7" s="322"/>
      <c r="KO7" s="322"/>
      <c r="KP7" s="323"/>
      <c r="KQ7" s="324"/>
      <c r="KR7" s="325"/>
      <c r="KS7" s="325"/>
      <c r="KT7" s="325"/>
      <c r="KU7" s="325"/>
      <c r="KV7" s="325"/>
      <c r="KW7" s="326"/>
      <c r="KX7" s="327"/>
      <c r="KY7" s="328"/>
      <c r="LB7" s="334"/>
      <c r="LC7" s="328"/>
      <c r="LF7" s="335"/>
      <c r="LG7" s="336"/>
      <c r="LJ7" s="353"/>
      <c r="LK7" s="354"/>
      <c r="LN7" s="335"/>
      <c r="LO7" s="336"/>
      <c r="LR7" s="315"/>
      <c r="LS7" s="316"/>
      <c r="LT7" s="316"/>
      <c r="LU7" s="316"/>
      <c r="LV7" s="316"/>
      <c r="LW7" s="316"/>
      <c r="LX7" s="316"/>
      <c r="LY7" s="316"/>
      <c r="LZ7" s="316"/>
      <c r="MA7" s="316"/>
      <c r="MB7" s="316"/>
      <c r="MC7" s="316"/>
      <c r="MD7" s="316"/>
      <c r="ME7" s="316"/>
      <c r="MF7" s="316"/>
      <c r="MG7" s="338"/>
      <c r="MH7" s="338"/>
      <c r="MI7" s="338"/>
      <c r="MJ7" s="338"/>
      <c r="MK7" s="338"/>
      <c r="ML7" s="338"/>
      <c r="MM7" s="338"/>
      <c r="MN7" s="338"/>
      <c r="MO7" s="338"/>
      <c r="MP7" s="338"/>
      <c r="MQ7" s="338"/>
      <c r="MR7" s="338"/>
      <c r="MS7" s="338"/>
      <c r="MT7" s="338"/>
      <c r="MU7" s="338"/>
      <c r="MV7" s="338"/>
      <c r="MW7" s="338"/>
      <c r="MX7" s="338"/>
      <c r="MY7" s="338"/>
      <c r="MZ7" s="338"/>
      <c r="NA7" s="338"/>
      <c r="NB7" s="338"/>
      <c r="NC7" s="338"/>
      <c r="ND7" s="338"/>
      <c r="NE7" s="338"/>
      <c r="NF7" s="338"/>
      <c r="NG7" s="338"/>
      <c r="NH7" s="338"/>
      <c r="NI7" s="338"/>
      <c r="NJ7" s="338"/>
      <c r="NK7" s="338"/>
      <c r="NL7" s="338"/>
      <c r="NM7" s="338"/>
      <c r="NN7" s="338"/>
      <c r="NO7" s="338"/>
      <c r="NP7" s="338"/>
      <c r="NQ7" s="338"/>
      <c r="NR7" s="338"/>
      <c r="NS7" s="338"/>
      <c r="NT7" s="339"/>
      <c r="NU7" s="340"/>
      <c r="NV7" s="341"/>
      <c r="NW7" s="341"/>
      <c r="NX7" s="341"/>
      <c r="NY7" s="341"/>
      <c r="NZ7" s="341"/>
      <c r="OA7" s="342"/>
      <c r="OB7" s="327"/>
      <c r="OC7" s="328"/>
      <c r="OF7" s="355"/>
      <c r="OG7" s="356"/>
      <c r="OH7" s="356"/>
      <c r="OI7" s="356"/>
      <c r="OJ7" s="356"/>
      <c r="OK7" s="356"/>
      <c r="OL7" s="356"/>
      <c r="OM7" s="356"/>
      <c r="ON7" s="357"/>
      <c r="OO7" s="358"/>
      <c r="OP7" s="359"/>
      <c r="OQ7" s="359"/>
      <c r="OR7" s="359"/>
      <c r="OS7" s="359"/>
      <c r="OT7" s="359"/>
      <c r="OU7" s="360"/>
      <c r="OV7" s="361"/>
      <c r="OW7" s="348"/>
      <c r="OX7" s="348"/>
      <c r="OY7" s="348"/>
      <c r="OZ7" s="348"/>
      <c r="PA7" s="348"/>
      <c r="PB7" s="348"/>
      <c r="PC7" s="348"/>
      <c r="PD7" s="348"/>
      <c r="PE7" s="348"/>
      <c r="PF7" s="348"/>
      <c r="PG7" s="348"/>
      <c r="PH7" s="348"/>
      <c r="PI7" s="348"/>
      <c r="PJ7" s="348"/>
      <c r="PK7" s="348"/>
      <c r="PL7" s="348"/>
      <c r="PM7" s="348"/>
      <c r="PN7" s="348"/>
      <c r="PO7" s="349"/>
      <c r="PP7" s="350"/>
      <c r="PQ7" s="351"/>
      <c r="PR7" s="351"/>
      <c r="PS7" s="351"/>
      <c r="PT7" s="351"/>
      <c r="PU7" s="351"/>
      <c r="PV7" s="352"/>
      <c r="PW7" s="327"/>
      <c r="PX7" s="328"/>
      <c r="QA7" s="362"/>
      <c r="QB7" s="363"/>
      <c r="QC7" s="363"/>
      <c r="QD7" s="363"/>
      <c r="QE7" s="363"/>
      <c r="QF7" s="363"/>
      <c r="QG7" s="364"/>
      <c r="QH7" s="358"/>
      <c r="QI7" s="359"/>
      <c r="QJ7" s="359"/>
      <c r="QK7" s="359"/>
      <c r="QL7" s="359"/>
      <c r="QM7" s="359"/>
      <c r="QN7" s="360"/>
      <c r="QO7" s="337"/>
      <c r="QP7" s="338"/>
      <c r="QQ7" s="338"/>
      <c r="QR7" s="338"/>
      <c r="QS7" s="338"/>
      <c r="QT7" s="338"/>
      <c r="QU7" s="339"/>
      <c r="QV7" s="340"/>
      <c r="QW7" s="341"/>
      <c r="QX7" s="341"/>
      <c r="QY7" s="341"/>
      <c r="QZ7" s="341"/>
      <c r="RA7" s="341"/>
      <c r="RB7" s="342"/>
      <c r="RC7" s="327"/>
      <c r="RD7" s="328"/>
      <c r="RG7" s="355"/>
      <c r="RH7" s="356"/>
      <c r="RI7" s="356"/>
      <c r="RJ7" s="356"/>
      <c r="RK7" s="356"/>
      <c r="RL7" s="356"/>
      <c r="RM7" s="357"/>
      <c r="RN7" s="358"/>
      <c r="RO7" s="359"/>
      <c r="RP7" s="359"/>
      <c r="RQ7" s="359"/>
      <c r="RR7" s="359"/>
      <c r="RS7" s="359"/>
      <c r="RT7" s="360"/>
      <c r="RU7" s="361"/>
      <c r="RV7" s="348"/>
      <c r="RW7" s="348"/>
      <c r="RX7" s="348"/>
      <c r="RY7" s="348"/>
      <c r="RZ7" s="348"/>
      <c r="SA7" s="349"/>
      <c r="SB7" s="350"/>
      <c r="SC7" s="351"/>
      <c r="SD7" s="351"/>
      <c r="SE7" s="351"/>
      <c r="SF7" s="351"/>
      <c r="SG7" s="351"/>
      <c r="SH7" s="352"/>
      <c r="SI7" s="327"/>
      <c r="SJ7" s="328"/>
      <c r="SM7" s="334"/>
      <c r="SN7" s="328"/>
      <c r="SQ7" s="335"/>
      <c r="SR7" s="336"/>
      <c r="SU7" s="355"/>
      <c r="SV7" s="356"/>
      <c r="SW7" s="356"/>
      <c r="SX7" s="357"/>
      <c r="SY7" s="358"/>
      <c r="SZ7" s="359"/>
      <c r="TA7" s="359"/>
      <c r="TB7" s="360"/>
      <c r="TC7" s="365"/>
      <c r="TD7" s="366"/>
      <c r="TE7" s="366"/>
      <c r="TF7" s="367"/>
      <c r="TG7" s="368"/>
      <c r="TH7" s="369"/>
      <c r="TI7" s="369"/>
      <c r="TJ7" s="370"/>
      <c r="TK7" s="327"/>
      <c r="TL7" s="328"/>
      <c r="TO7" s="334"/>
      <c r="TP7" s="371"/>
      <c r="TQ7" s="291"/>
      <c r="TR7" s="291"/>
      <c r="TS7" s="371"/>
      <c r="TT7" s="371"/>
      <c r="TU7" s="291"/>
      <c r="TV7" s="291"/>
      <c r="TW7" s="371"/>
      <c r="TX7" s="371"/>
      <c r="TY7" s="291"/>
      <c r="TZ7" s="291"/>
      <c r="UA7" s="371"/>
      <c r="UB7" s="371"/>
      <c r="UC7" s="291"/>
      <c r="UD7" s="291"/>
      <c r="UE7" s="372"/>
      <c r="UF7" s="336"/>
      <c r="UG7" s="373"/>
      <c r="UI7" s="335"/>
      <c r="UJ7" s="336"/>
      <c r="UM7" s="335"/>
      <c r="UN7" s="336"/>
      <c r="UQ7" s="334"/>
      <c r="UR7" s="328"/>
      <c r="UU7" s="335"/>
      <c r="UV7" s="336"/>
      <c r="UY7" s="372"/>
      <c r="UZ7" s="372"/>
      <c r="VC7" s="372"/>
      <c r="VD7" s="372"/>
      <c r="VF7" s="374"/>
      <c r="VG7" s="335"/>
      <c r="VH7" s="375"/>
      <c r="VI7" s="335"/>
      <c r="VJ7" s="375"/>
      <c r="VK7" s="335"/>
      <c r="VL7" s="375"/>
      <c r="VM7" s="376"/>
      <c r="VN7" s="335"/>
      <c r="VO7" s="377"/>
      <c r="VP7" s="378"/>
      <c r="VS7" s="379" t="n">
        <v>1</v>
      </c>
      <c r="VT7" s="127" t="n">
        <v>578.452</v>
      </c>
      <c r="VU7" s="127"/>
      <c r="VW7" s="273" t="n">
        <v>1</v>
      </c>
      <c r="VX7" s="127" t="n">
        <v>31240</v>
      </c>
      <c r="VZ7" s="380" t="n">
        <f aca="false">UV9</f>
        <v>-36</v>
      </c>
      <c r="WA7" s="380"/>
      <c r="WB7" s="380" t="n">
        <f aca="false">LQ9</f>
        <v>310</v>
      </c>
      <c r="YB7" s="127"/>
      <c r="YC7" s="127"/>
    </row>
    <row r="8" customFormat="false" ht="15" hidden="false" customHeight="false" outlineLevel="0" collapsed="false">
      <c r="A8" s="314"/>
      <c r="B8" s="381"/>
      <c r="C8" s="382"/>
      <c r="D8" s="382"/>
      <c r="E8" s="382"/>
      <c r="F8" s="382"/>
      <c r="G8" s="382"/>
      <c r="H8" s="382"/>
      <c r="I8" s="383"/>
      <c r="J8" s="384"/>
      <c r="K8" s="385"/>
      <c r="L8" s="385"/>
      <c r="M8" s="385"/>
      <c r="N8" s="385"/>
      <c r="O8" s="385"/>
      <c r="P8" s="386"/>
      <c r="Q8" s="321"/>
      <c r="R8" s="322"/>
      <c r="S8" s="322"/>
      <c r="T8" s="322"/>
      <c r="U8" s="322"/>
      <c r="V8" s="322"/>
      <c r="W8" s="322"/>
      <c r="X8" s="322"/>
      <c r="Y8" s="322"/>
      <c r="Z8" s="323"/>
      <c r="AA8" s="387"/>
      <c r="AB8" s="388"/>
      <c r="AC8" s="388"/>
      <c r="AD8" s="388"/>
      <c r="AE8" s="388"/>
      <c r="AF8" s="388"/>
      <c r="AG8" s="389"/>
      <c r="AH8" s="390" t="n">
        <f aca="false">SUBTOTAL(3, B8:P8)</f>
        <v>0</v>
      </c>
      <c r="AI8" s="391" t="n">
        <f aca="false">COUNTIF(Q8:AG8,"&lt;&gt;0")-COUNTIF(Q8:AG8,"")</f>
        <v>0</v>
      </c>
      <c r="AL8" s="381"/>
      <c r="AM8" s="382"/>
      <c r="AN8" s="382"/>
      <c r="AO8" s="382"/>
      <c r="AP8" s="382"/>
      <c r="AQ8" s="382"/>
      <c r="AR8" s="383"/>
      <c r="AS8" s="384"/>
      <c r="AT8" s="385"/>
      <c r="AU8" s="385"/>
      <c r="AV8" s="385"/>
      <c r="AW8" s="385"/>
      <c r="AX8" s="385"/>
      <c r="AY8" s="386"/>
      <c r="AZ8" s="321"/>
      <c r="BA8" s="322"/>
      <c r="BB8" s="322"/>
      <c r="BC8" s="322"/>
      <c r="BD8" s="322"/>
      <c r="BE8" s="322"/>
      <c r="BF8" s="323"/>
      <c r="BG8" s="387"/>
      <c r="BH8" s="388"/>
      <c r="BI8" s="388"/>
      <c r="BJ8" s="388"/>
      <c r="BK8" s="388"/>
      <c r="BL8" s="388"/>
      <c r="BM8" s="389"/>
      <c r="BN8" s="390" t="n">
        <f aca="false">SUBTOTAL(3, AL8:AY8)</f>
        <v>0</v>
      </c>
      <c r="BO8" s="391" t="n">
        <f aca="false">COUNTIF(AZ8:BM8,"&lt;&gt;0")-COUNTIF(AZ8:BM8,"")</f>
        <v>0</v>
      </c>
      <c r="BR8" s="381"/>
      <c r="BS8" s="382"/>
      <c r="BT8" s="382"/>
      <c r="BU8" s="383"/>
      <c r="BV8" s="392"/>
      <c r="BW8" s="393"/>
      <c r="BX8" s="393"/>
      <c r="BY8" s="394"/>
      <c r="BZ8" s="321"/>
      <c r="CA8" s="322"/>
      <c r="CB8" s="322"/>
      <c r="CC8" s="323"/>
      <c r="CD8" s="387"/>
      <c r="CE8" s="388"/>
      <c r="CF8" s="388"/>
      <c r="CG8" s="389"/>
      <c r="CH8" s="390" t="n">
        <f aca="false">SUBTOTAL(3, BR8:BY8)</f>
        <v>0</v>
      </c>
      <c r="CI8" s="391" t="n">
        <f aca="false">COUNTIF(BZ8:CG8,"&lt;&gt;0")-COUNTIF(BZ8:CG8,"")</f>
        <v>0</v>
      </c>
      <c r="CL8" s="381"/>
      <c r="CM8" s="382"/>
      <c r="CN8" s="382"/>
      <c r="CO8" s="383"/>
      <c r="CP8" s="384"/>
      <c r="CQ8" s="385"/>
      <c r="CR8" s="385"/>
      <c r="CS8" s="386"/>
      <c r="CT8" s="321"/>
      <c r="CU8" s="322"/>
      <c r="CV8" s="322"/>
      <c r="CW8" s="323"/>
      <c r="CX8" s="387"/>
      <c r="CY8" s="388"/>
      <c r="CZ8" s="388"/>
      <c r="DA8" s="389"/>
      <c r="DB8" s="390" t="n">
        <f aca="false">SUBTOTAL(3, CL8:CS8)</f>
        <v>0</v>
      </c>
      <c r="DC8" s="391" t="n">
        <f aca="false">COUNTIF(CT8:DA8,"&lt;&gt;0")-COUNTIF(CT8:DA8,"")</f>
        <v>0</v>
      </c>
      <c r="DF8" s="395" t="n">
        <f aca="false">SUMIF(B6:DE6,"итого гр.",B8:DE8)</f>
        <v>0</v>
      </c>
      <c r="DG8" s="391" t="n">
        <f aca="false">SUMIF(B6:DE6,"итого фк.",B8:DE8)</f>
        <v>0</v>
      </c>
      <c r="DJ8" s="396"/>
      <c r="DK8" s="397"/>
      <c r="DN8" s="381"/>
      <c r="DO8" s="382"/>
      <c r="DP8" s="382"/>
      <c r="DQ8" s="383"/>
      <c r="DR8" s="384"/>
      <c r="DS8" s="385"/>
      <c r="DT8" s="385"/>
      <c r="DU8" s="386"/>
      <c r="DV8" s="321"/>
      <c r="DW8" s="322"/>
      <c r="DX8" s="322"/>
      <c r="DY8" s="323"/>
      <c r="DZ8" s="387"/>
      <c r="EA8" s="388"/>
      <c r="EB8" s="388"/>
      <c r="EC8" s="389"/>
      <c r="ED8" s="390" t="n">
        <f aca="false">SUBTOTAL(3, DN8:DU8)</f>
        <v>0</v>
      </c>
      <c r="EE8" s="391" t="n">
        <f aca="false">COUNTIF(DV8:EC8,"&lt;&gt;0")-COUNTIF(DV8:EC8,"")</f>
        <v>0</v>
      </c>
      <c r="EH8" s="381"/>
      <c r="EI8" s="382"/>
      <c r="EJ8" s="382"/>
      <c r="EK8" s="382"/>
      <c r="EL8" s="382"/>
      <c r="EM8" s="382"/>
      <c r="EN8" s="383"/>
      <c r="EO8" s="384"/>
      <c r="EP8" s="385"/>
      <c r="EQ8" s="385"/>
      <c r="ER8" s="386"/>
      <c r="ES8" s="321"/>
      <c r="ET8" s="322"/>
      <c r="EU8" s="322"/>
      <c r="EV8" s="322"/>
      <c r="EW8" s="322"/>
      <c r="EX8" s="322"/>
      <c r="EY8" s="323"/>
      <c r="EZ8" s="387"/>
      <c r="FA8" s="388"/>
      <c r="FB8" s="388"/>
      <c r="FC8" s="389"/>
      <c r="FD8" s="390" t="n">
        <f aca="false">SUBTOTAL(3, EH8:ER8)</f>
        <v>0</v>
      </c>
      <c r="FE8" s="391" t="n">
        <f aca="false">COUNTIF(ES8:FC8,"&lt;&gt;0")-COUNTIF(ES8:FC8,"")</f>
        <v>0</v>
      </c>
      <c r="FH8" s="381"/>
      <c r="FI8" s="382"/>
      <c r="FJ8" s="382"/>
      <c r="FK8" s="382"/>
      <c r="FL8" s="382"/>
      <c r="FM8" s="382"/>
      <c r="FN8" s="382"/>
      <c r="FO8" s="382"/>
      <c r="FP8" s="382"/>
      <c r="FQ8" s="382"/>
      <c r="FR8" s="382"/>
      <c r="FS8" s="382"/>
      <c r="FT8" s="382"/>
      <c r="FU8" s="382"/>
      <c r="FV8" s="382"/>
      <c r="FW8" s="382"/>
      <c r="FX8" s="382"/>
      <c r="FY8" s="382"/>
      <c r="FZ8" s="382"/>
      <c r="GA8" s="382"/>
      <c r="GB8" s="382"/>
      <c r="GC8" s="382"/>
      <c r="GD8" s="382"/>
      <c r="GE8" s="382"/>
      <c r="GF8" s="382"/>
      <c r="GG8" s="382"/>
      <c r="GH8" s="382"/>
      <c r="GI8" s="382"/>
      <c r="GJ8" s="382"/>
      <c r="GK8" s="382"/>
      <c r="GL8" s="382"/>
      <c r="GM8" s="383"/>
      <c r="GN8" s="384"/>
      <c r="GO8" s="385"/>
      <c r="GP8" s="385"/>
      <c r="GQ8" s="385"/>
      <c r="GR8" s="385"/>
      <c r="GS8" s="385"/>
      <c r="GT8" s="386"/>
      <c r="GU8" s="321"/>
      <c r="GV8" s="322"/>
      <c r="GW8" s="322"/>
      <c r="GX8" s="322"/>
      <c r="GY8" s="322"/>
      <c r="GZ8" s="322"/>
      <c r="HA8" s="322"/>
      <c r="HB8" s="322"/>
      <c r="HC8" s="322"/>
      <c r="HD8" s="322"/>
      <c r="HE8" s="322"/>
      <c r="HF8" s="322"/>
      <c r="HG8" s="322"/>
      <c r="HH8" s="322"/>
      <c r="HI8" s="322"/>
      <c r="HJ8" s="322"/>
      <c r="HK8" s="322"/>
      <c r="HL8" s="322"/>
      <c r="HM8" s="322"/>
      <c r="HN8" s="322"/>
      <c r="HO8" s="323"/>
      <c r="HP8" s="387"/>
      <c r="HQ8" s="388"/>
      <c r="HR8" s="388"/>
      <c r="HS8" s="388"/>
      <c r="HT8" s="388"/>
      <c r="HU8" s="388"/>
      <c r="HV8" s="389"/>
      <c r="HW8" s="390" t="n">
        <f aca="false">SUBTOTAL(3, FH8:GT8)</f>
        <v>0</v>
      </c>
      <c r="HX8" s="391" t="n">
        <f aca="false">COUNTIF(GU8:HV8,"&lt;&gt;0")-COUNTIF(GU8:HV8,"")</f>
        <v>0</v>
      </c>
      <c r="IA8" s="398"/>
      <c r="IB8" s="399"/>
      <c r="IC8" s="399"/>
      <c r="ID8" s="400"/>
      <c r="IE8" s="401"/>
      <c r="IF8" s="402"/>
      <c r="IG8" s="402"/>
      <c r="IH8" s="386"/>
      <c r="II8" s="321"/>
      <c r="IJ8" s="366"/>
      <c r="IK8" s="366"/>
      <c r="IL8" s="367"/>
      <c r="IM8" s="403"/>
      <c r="IN8" s="404"/>
      <c r="IO8" s="404"/>
      <c r="IP8" s="405"/>
      <c r="IQ8" s="390" t="n">
        <f aca="false">SUBTOTAL(3, IA8:IH8)</f>
        <v>0</v>
      </c>
      <c r="IR8" s="391" t="n">
        <f aca="false">COUNTIF(II8:IP8,"&lt;&gt;0")-COUNTIF(II8:IP8,"")</f>
        <v>0</v>
      </c>
      <c r="IU8" s="381"/>
      <c r="IV8" s="382"/>
      <c r="IW8" s="382"/>
      <c r="IX8" s="382"/>
      <c r="IY8" s="382"/>
      <c r="IZ8" s="382"/>
      <c r="JA8" s="382"/>
      <c r="JB8" s="382"/>
      <c r="JC8" s="382"/>
      <c r="JD8" s="382"/>
      <c r="JE8" s="382"/>
      <c r="JF8" s="382"/>
      <c r="JG8" s="382"/>
      <c r="JH8" s="382"/>
      <c r="JI8" s="382"/>
      <c r="JJ8" s="322"/>
      <c r="JK8" s="322"/>
      <c r="JL8" s="322"/>
      <c r="JM8" s="322"/>
      <c r="JN8" s="322"/>
      <c r="JO8" s="322"/>
      <c r="JP8" s="322"/>
      <c r="JQ8" s="322"/>
      <c r="JR8" s="322"/>
      <c r="JS8" s="322"/>
      <c r="JT8" s="322"/>
      <c r="JU8" s="322"/>
      <c r="JV8" s="322"/>
      <c r="JW8" s="322"/>
      <c r="JX8" s="322"/>
      <c r="JY8" s="322"/>
      <c r="JZ8" s="322"/>
      <c r="KA8" s="322"/>
      <c r="KB8" s="322"/>
      <c r="KC8" s="322"/>
      <c r="KD8" s="322"/>
      <c r="KE8" s="322"/>
      <c r="KF8" s="322"/>
      <c r="KG8" s="322"/>
      <c r="KH8" s="322"/>
      <c r="KI8" s="322"/>
      <c r="KJ8" s="322"/>
      <c r="KK8" s="322"/>
      <c r="KL8" s="322"/>
      <c r="KM8" s="322"/>
      <c r="KN8" s="322"/>
      <c r="KO8" s="322"/>
      <c r="KP8" s="323"/>
      <c r="KQ8" s="387"/>
      <c r="KR8" s="388"/>
      <c r="KS8" s="388"/>
      <c r="KT8" s="388"/>
      <c r="KU8" s="388"/>
      <c r="KV8" s="388"/>
      <c r="KW8" s="389"/>
      <c r="KX8" s="390" t="n">
        <f aca="false">SUBTOTAL(3, IU8:JI8)</f>
        <v>0</v>
      </c>
      <c r="KY8" s="391" t="n">
        <f aca="false">COUNTIF(JJ8:KW8,"&lt;&gt;0")-COUNTIF(JJ8:KW8,"")</f>
        <v>0</v>
      </c>
      <c r="LB8" s="395" t="n">
        <f aca="false">SUMIF(DN6:LA6,"итого гр.",DN8:LA8)</f>
        <v>0</v>
      </c>
      <c r="LC8" s="391" t="n">
        <f aca="false">SUMIF(DN6:LA6,"итого фк.",DN8:LA8)</f>
        <v>0</v>
      </c>
      <c r="LF8" s="396"/>
      <c r="LG8" s="397"/>
      <c r="LJ8" s="406"/>
      <c r="LK8" s="407"/>
      <c r="LN8" s="396"/>
      <c r="LO8" s="397"/>
      <c r="LR8" s="381"/>
      <c r="LS8" s="382"/>
      <c r="LT8" s="382"/>
      <c r="LU8" s="382"/>
      <c r="LV8" s="382"/>
      <c r="LW8" s="382"/>
      <c r="LX8" s="382"/>
      <c r="LY8" s="382"/>
      <c r="LZ8" s="382"/>
      <c r="MA8" s="382"/>
      <c r="MB8" s="382"/>
      <c r="MC8" s="382"/>
      <c r="MD8" s="382"/>
      <c r="ME8" s="382"/>
      <c r="MF8" s="382"/>
      <c r="MG8" s="322"/>
      <c r="MH8" s="322"/>
      <c r="MI8" s="322"/>
      <c r="MJ8" s="322"/>
      <c r="MK8" s="322"/>
      <c r="ML8" s="322"/>
      <c r="MM8" s="322"/>
      <c r="MN8" s="322"/>
      <c r="MO8" s="322"/>
      <c r="MP8" s="322"/>
      <c r="MQ8" s="322"/>
      <c r="MR8" s="322"/>
      <c r="MS8" s="322"/>
      <c r="MT8" s="322"/>
      <c r="MU8" s="322"/>
      <c r="MV8" s="322"/>
      <c r="MW8" s="322"/>
      <c r="MX8" s="322"/>
      <c r="MY8" s="322"/>
      <c r="MZ8" s="322"/>
      <c r="NA8" s="322"/>
      <c r="NB8" s="322"/>
      <c r="NC8" s="322"/>
      <c r="ND8" s="322"/>
      <c r="NE8" s="322"/>
      <c r="NF8" s="322"/>
      <c r="NG8" s="322"/>
      <c r="NH8" s="322"/>
      <c r="NI8" s="322"/>
      <c r="NJ8" s="322"/>
      <c r="NK8" s="322"/>
      <c r="NL8" s="322"/>
      <c r="NM8" s="322"/>
      <c r="NN8" s="322"/>
      <c r="NO8" s="322"/>
      <c r="NP8" s="322"/>
      <c r="NQ8" s="322"/>
      <c r="NR8" s="322"/>
      <c r="NS8" s="322"/>
      <c r="NT8" s="323"/>
      <c r="NU8" s="387"/>
      <c r="NV8" s="388"/>
      <c r="NW8" s="388"/>
      <c r="NX8" s="388"/>
      <c r="NY8" s="388"/>
      <c r="NZ8" s="388"/>
      <c r="OA8" s="389"/>
      <c r="OB8" s="390" t="n">
        <f aca="false">SUBTOTAL(3, LR8:MF8)</f>
        <v>0</v>
      </c>
      <c r="OC8" s="391" t="n">
        <f aca="false">COUNTIF(MG8:OA8,"&lt;&gt;0")-COUNTIF(MG8:OA8,"")</f>
        <v>0</v>
      </c>
      <c r="OF8" s="408"/>
      <c r="OG8" s="409"/>
      <c r="OH8" s="409"/>
      <c r="OI8" s="409"/>
      <c r="OJ8" s="409"/>
      <c r="OK8" s="409"/>
      <c r="OL8" s="409"/>
      <c r="OM8" s="409"/>
      <c r="ON8" s="410"/>
      <c r="OO8" s="411"/>
      <c r="OP8" s="412"/>
      <c r="OQ8" s="412"/>
      <c r="OR8" s="412"/>
      <c r="OS8" s="412"/>
      <c r="OT8" s="412"/>
      <c r="OU8" s="413"/>
      <c r="OV8" s="365"/>
      <c r="OW8" s="366"/>
      <c r="OX8" s="366"/>
      <c r="OY8" s="366"/>
      <c r="OZ8" s="366"/>
      <c r="PA8" s="366"/>
      <c r="PB8" s="366"/>
      <c r="PC8" s="366"/>
      <c r="PD8" s="366"/>
      <c r="PE8" s="366"/>
      <c r="PF8" s="366"/>
      <c r="PG8" s="366"/>
      <c r="PH8" s="366"/>
      <c r="PI8" s="366"/>
      <c r="PJ8" s="366"/>
      <c r="PK8" s="366"/>
      <c r="PL8" s="366"/>
      <c r="PM8" s="366"/>
      <c r="PN8" s="366"/>
      <c r="PO8" s="367"/>
      <c r="PP8" s="403"/>
      <c r="PQ8" s="404"/>
      <c r="PR8" s="404"/>
      <c r="PS8" s="404"/>
      <c r="PT8" s="404"/>
      <c r="PU8" s="404"/>
      <c r="PV8" s="405"/>
      <c r="PW8" s="390" t="n">
        <f aca="false">SUBTOTAL(3, OF8:OU8)</f>
        <v>0</v>
      </c>
      <c r="PX8" s="391" t="n">
        <f aca="false">COUNTIF(OV8:PV8,"&lt;&gt;0")-COUNTIF(OV8:PV8,"")</f>
        <v>0</v>
      </c>
      <c r="QA8" s="414"/>
      <c r="QB8" s="415"/>
      <c r="QC8" s="415"/>
      <c r="QD8" s="415"/>
      <c r="QE8" s="415"/>
      <c r="QF8" s="415"/>
      <c r="QG8" s="416"/>
      <c r="QH8" s="411"/>
      <c r="QI8" s="412"/>
      <c r="QJ8" s="412"/>
      <c r="QK8" s="412"/>
      <c r="QL8" s="412"/>
      <c r="QM8" s="412"/>
      <c r="QN8" s="413"/>
      <c r="QO8" s="321"/>
      <c r="QP8" s="322"/>
      <c r="QQ8" s="322"/>
      <c r="QR8" s="322"/>
      <c r="QS8" s="322"/>
      <c r="QT8" s="322"/>
      <c r="QU8" s="323"/>
      <c r="QV8" s="387"/>
      <c r="QW8" s="388"/>
      <c r="QX8" s="388"/>
      <c r="QY8" s="388"/>
      <c r="QZ8" s="388"/>
      <c r="RA8" s="388"/>
      <c r="RB8" s="389"/>
      <c r="RC8" s="390" t="n">
        <f aca="false">SUBTOTAL(3, QA8:QN8)</f>
        <v>0</v>
      </c>
      <c r="RD8" s="391" t="n">
        <f aca="false">COUNTIF(QO8:RB8,"&lt;&gt;0")-COUNTIF(QO8:RB8,"")</f>
        <v>0</v>
      </c>
      <c r="RG8" s="408"/>
      <c r="RH8" s="409"/>
      <c r="RI8" s="409"/>
      <c r="RJ8" s="409"/>
      <c r="RK8" s="409"/>
      <c r="RL8" s="409"/>
      <c r="RM8" s="410"/>
      <c r="RN8" s="411"/>
      <c r="RO8" s="412"/>
      <c r="RP8" s="412"/>
      <c r="RQ8" s="412"/>
      <c r="RR8" s="412"/>
      <c r="RS8" s="412"/>
      <c r="RT8" s="413"/>
      <c r="RU8" s="365"/>
      <c r="RV8" s="366"/>
      <c r="RW8" s="366"/>
      <c r="RX8" s="366"/>
      <c r="RY8" s="366"/>
      <c r="RZ8" s="366"/>
      <c r="SA8" s="367"/>
      <c r="SB8" s="403"/>
      <c r="SC8" s="404"/>
      <c r="SD8" s="404"/>
      <c r="SE8" s="404"/>
      <c r="SF8" s="404"/>
      <c r="SG8" s="404"/>
      <c r="SH8" s="405"/>
      <c r="SI8" s="390" t="n">
        <f aca="false">COUNTIF(RG8:RT8,"&lt;&gt;0")-COUNTIF(RG8:RT8,"")</f>
        <v>0</v>
      </c>
      <c r="SJ8" s="391" t="n">
        <f aca="false">COUNTIF(RU8:SH8,"&lt;&gt;0")-COUNTIF(RU8:SH8,"")</f>
        <v>0</v>
      </c>
      <c r="SM8" s="395" t="n">
        <f aca="false">SUMIF(LR6:SL6,"итого гр.",LR8:SL8)</f>
        <v>0</v>
      </c>
      <c r="SN8" s="391" t="n">
        <f aca="false">SUMIF(LR6:SL6,"итого фк.",LR8:SL8)</f>
        <v>0</v>
      </c>
      <c r="SQ8" s="396"/>
      <c r="SR8" s="397"/>
      <c r="SU8" s="408"/>
      <c r="SV8" s="409"/>
      <c r="SW8" s="409"/>
      <c r="SX8" s="410"/>
      <c r="SY8" s="411"/>
      <c r="SZ8" s="412"/>
      <c r="TA8" s="412"/>
      <c r="TB8" s="413"/>
      <c r="TC8" s="365"/>
      <c r="TD8" s="366"/>
      <c r="TE8" s="366"/>
      <c r="TF8" s="367"/>
      <c r="TG8" s="403"/>
      <c r="TH8" s="404"/>
      <c r="TI8" s="404"/>
      <c r="TJ8" s="405"/>
      <c r="TK8" s="390"/>
      <c r="TL8" s="391"/>
      <c r="TO8" s="395"/>
      <c r="TP8" s="417"/>
      <c r="TQ8" s="291"/>
      <c r="TR8" s="291"/>
      <c r="TS8" s="417"/>
      <c r="TT8" s="417"/>
      <c r="TU8" s="291"/>
      <c r="TV8" s="291"/>
      <c r="TW8" s="417"/>
      <c r="TX8" s="417"/>
      <c r="TY8" s="291"/>
      <c r="TZ8" s="291"/>
      <c r="UA8" s="417"/>
      <c r="UB8" s="417"/>
      <c r="UC8" s="291"/>
      <c r="UD8" s="291"/>
      <c r="UE8" s="418" t="n">
        <f aca="false">SUMIF(TO6:UD6,"итого гр.",TO8:UD8)</f>
        <v>0</v>
      </c>
      <c r="UF8" s="397" t="n">
        <f aca="false">SUMIF(TO6:UD6,"итого фк.",TO8:UD8)</f>
        <v>0</v>
      </c>
      <c r="UG8" s="373"/>
      <c r="UI8" s="396"/>
      <c r="UJ8" s="397"/>
      <c r="UM8" s="396"/>
      <c r="UN8" s="397"/>
      <c r="UQ8" s="395"/>
      <c r="UR8" s="391"/>
      <c r="UU8" s="396"/>
      <c r="UV8" s="397"/>
      <c r="UY8" s="418"/>
      <c r="UZ8" s="418"/>
      <c r="VC8" s="418"/>
      <c r="VD8" s="418"/>
      <c r="VG8" s="396"/>
      <c r="VH8" s="375"/>
      <c r="VI8" s="396"/>
      <c r="VJ8" s="375"/>
      <c r="VK8" s="396"/>
      <c r="VL8" s="375"/>
      <c r="VM8" s="419"/>
      <c r="VN8" s="396"/>
      <c r="VO8" s="377"/>
      <c r="VP8" s="378"/>
      <c r="VS8" s="379" t="n">
        <v>2</v>
      </c>
      <c r="VT8" s="127" t="n">
        <v>617.295</v>
      </c>
      <c r="VU8" s="127"/>
      <c r="VW8" s="273" t="n">
        <v>2</v>
      </c>
      <c r="VX8" s="127" t="n">
        <v>31091</v>
      </c>
      <c r="VZ8" s="380" t="n">
        <f aca="false">UV12</f>
        <v>187.1</v>
      </c>
      <c r="WA8" s="380"/>
      <c r="WB8" s="380" t="n">
        <f aca="false">LQ12</f>
        <v>259.19</v>
      </c>
      <c r="XJ8" s="127" t="n">
        <f aca="false">IF(WF8&gt;0,0,AH8+XJ5)</f>
        <v>0</v>
      </c>
      <c r="XK8" s="127" t="n">
        <f aca="false">IF(WG8&gt;0,0,AI8+XK5)</f>
        <v>0</v>
      </c>
      <c r="XL8" s="127" t="n">
        <f aca="false">IF(WH8&gt;0,0,BN8+XL5)</f>
        <v>0</v>
      </c>
      <c r="XM8" s="127" t="n">
        <f aca="false">IF(WI8&gt;0,0,BO8+XM5)</f>
        <v>0</v>
      </c>
      <c r="XN8" s="127" t="n">
        <f aca="false">IF(WJ8&gt;0,0,CH8+XN5)</f>
        <v>0</v>
      </c>
      <c r="XO8" s="127" t="n">
        <f aca="false">IF(WK8&gt;0,0,CI8+XO5)</f>
        <v>0</v>
      </c>
      <c r="XP8" s="127" t="n">
        <f aca="false">IF(WL8&gt;0,0,DB8+XP5)</f>
        <v>0</v>
      </c>
      <c r="XQ8" s="127" t="n">
        <f aca="false">IF(WM8&gt;0,0,DC8+XQ5)</f>
        <v>0</v>
      </c>
      <c r="XR8" s="127" t="n">
        <f aca="false">IF(WN8&gt;0,0,ED8+XR5)</f>
        <v>0</v>
      </c>
      <c r="XS8" s="127" t="n">
        <f aca="false">IF(WO8&gt;0,0,EE8+XS5)</f>
        <v>0</v>
      </c>
      <c r="XT8" s="127" t="n">
        <f aca="false">IF(WP8&gt;0,0,FD8+XT5)</f>
        <v>0</v>
      </c>
      <c r="XU8" s="127" t="n">
        <f aca="false">IF(WQ8&gt;0,0,FE8+XU5)</f>
        <v>0</v>
      </c>
      <c r="XV8" s="127" t="n">
        <f aca="false">IF(WR8&gt;0,0,IQ8+XV5)</f>
        <v>0</v>
      </c>
      <c r="XW8" s="127" t="n">
        <f aca="false">IF(WS8&gt;0,0,IR8+XW5)</f>
        <v>0</v>
      </c>
      <c r="XX8" s="127" t="n">
        <f aca="false">IF(WT8&gt;0,0,HW8+XX5)</f>
        <v>0</v>
      </c>
      <c r="XY8" s="127" t="n">
        <f aca="false">IFERROR(IF(WU8&gt;0,0,HX8+XY5),0)</f>
        <v>0</v>
      </c>
      <c r="XZ8" s="127" t="n">
        <f aca="false">IF(WV8&gt;0,0,SI8+XZ5)</f>
        <v>0</v>
      </c>
      <c r="YA8" s="127" t="n">
        <f aca="false">IFERROR(IF(WW8&gt;0,0,SJ8+YA5),0)</f>
        <v>0</v>
      </c>
      <c r="YB8" s="127"/>
      <c r="YC8" s="127"/>
      <c r="YD8" s="127"/>
    </row>
    <row r="9" customFormat="false" ht="15" hidden="false" customHeight="false" outlineLevel="0" collapsed="false">
      <c r="A9" s="314"/>
      <c r="B9" s="420"/>
      <c r="C9" s="421"/>
      <c r="D9" s="421"/>
      <c r="E9" s="421"/>
      <c r="F9" s="421"/>
      <c r="G9" s="421"/>
      <c r="H9" s="421"/>
      <c r="I9" s="422"/>
      <c r="J9" s="423"/>
      <c r="K9" s="424"/>
      <c r="L9" s="424"/>
      <c r="M9" s="424"/>
      <c r="N9" s="424"/>
      <c r="O9" s="424"/>
      <c r="P9" s="425"/>
      <c r="Q9" s="426"/>
      <c r="R9" s="427"/>
      <c r="S9" s="427"/>
      <c r="T9" s="427"/>
      <c r="U9" s="427"/>
      <c r="V9" s="427"/>
      <c r="W9" s="427"/>
      <c r="X9" s="427"/>
      <c r="Y9" s="427"/>
      <c r="Z9" s="428"/>
      <c r="AA9" s="429"/>
      <c r="AB9" s="430"/>
      <c r="AC9" s="430"/>
      <c r="AD9" s="430"/>
      <c r="AE9" s="430"/>
      <c r="AF9" s="430"/>
      <c r="AG9" s="431"/>
      <c r="AH9" s="432" t="n">
        <f aca="false">SUBTOTAL(9, B9:P9)</f>
        <v>0</v>
      </c>
      <c r="AI9" s="433" t="n">
        <f aca="false">SUBTOTAL(9, Q9:AG9)</f>
        <v>0</v>
      </c>
      <c r="AJ9" s="273" t="n">
        <f aca="false">SUM(AH9,AJ6)</f>
        <v>0</v>
      </c>
      <c r="AK9" s="273" t="n">
        <f aca="false">SUM(AI9,AK6)</f>
        <v>0</v>
      </c>
      <c r="AL9" s="420"/>
      <c r="AM9" s="421"/>
      <c r="AN9" s="421"/>
      <c r="AO9" s="421"/>
      <c r="AP9" s="421"/>
      <c r="AQ9" s="421"/>
      <c r="AR9" s="422"/>
      <c r="AS9" s="423"/>
      <c r="AT9" s="424"/>
      <c r="AU9" s="424"/>
      <c r="AV9" s="424"/>
      <c r="AW9" s="424"/>
      <c r="AX9" s="424"/>
      <c r="AY9" s="425"/>
      <c r="AZ9" s="426"/>
      <c r="BA9" s="427"/>
      <c r="BB9" s="427"/>
      <c r="BC9" s="427"/>
      <c r="BD9" s="427"/>
      <c r="BE9" s="427"/>
      <c r="BF9" s="428"/>
      <c r="BG9" s="429"/>
      <c r="BH9" s="430"/>
      <c r="BI9" s="430"/>
      <c r="BJ9" s="430"/>
      <c r="BK9" s="430"/>
      <c r="BL9" s="430"/>
      <c r="BM9" s="431"/>
      <c r="BN9" s="432" t="n">
        <f aca="false">SUBTOTAL(9, AL9:AY9)</f>
        <v>0</v>
      </c>
      <c r="BO9" s="433" t="n">
        <f aca="false">SUBTOTAL(9, AZ9:BM9)</f>
        <v>0</v>
      </c>
      <c r="BP9" s="273" t="n">
        <f aca="false">SUM(BN9,BP6)</f>
        <v>0</v>
      </c>
      <c r="BQ9" s="273" t="n">
        <f aca="false">SUM(BO9,BQ6)</f>
        <v>0</v>
      </c>
      <c r="BR9" s="420"/>
      <c r="BS9" s="421"/>
      <c r="BT9" s="421"/>
      <c r="BU9" s="422"/>
      <c r="BV9" s="434"/>
      <c r="BW9" s="435"/>
      <c r="BX9" s="435"/>
      <c r="BY9" s="436"/>
      <c r="BZ9" s="426"/>
      <c r="CA9" s="427"/>
      <c r="CB9" s="427"/>
      <c r="CC9" s="428"/>
      <c r="CD9" s="429"/>
      <c r="CE9" s="430"/>
      <c r="CF9" s="430"/>
      <c r="CG9" s="431"/>
      <c r="CH9" s="432" t="n">
        <f aca="false">SUBTOTAL(9, BR9:BY9)</f>
        <v>0</v>
      </c>
      <c r="CI9" s="433" t="n">
        <f aca="false">SUBTOTAL(9, BZ9:CG9)</f>
        <v>0</v>
      </c>
      <c r="CJ9" s="273" t="n">
        <f aca="false">SUM(CH9,CJ6)</f>
        <v>0</v>
      </c>
      <c r="CK9" s="273" t="n">
        <f aca="false">SUM(CI9,CK6)</f>
        <v>0</v>
      </c>
      <c r="CL9" s="420"/>
      <c r="CM9" s="421"/>
      <c r="CN9" s="421"/>
      <c r="CO9" s="422"/>
      <c r="CP9" s="423"/>
      <c r="CQ9" s="424"/>
      <c r="CR9" s="424"/>
      <c r="CS9" s="425"/>
      <c r="CT9" s="426"/>
      <c r="CU9" s="427"/>
      <c r="CV9" s="427"/>
      <c r="CW9" s="428"/>
      <c r="CX9" s="429"/>
      <c r="CY9" s="430"/>
      <c r="CZ9" s="430"/>
      <c r="DA9" s="431"/>
      <c r="DB9" s="432" t="n">
        <f aca="false">SUBTOTAL(9, CL9:CS9)</f>
        <v>0</v>
      </c>
      <c r="DC9" s="433" t="n">
        <f aca="false">SUBTOTAL(9, CT9:DA9)</f>
        <v>0</v>
      </c>
      <c r="DD9" s="273" t="n">
        <f aca="false">SUM(DB9,DD6)</f>
        <v>0</v>
      </c>
      <c r="DE9" s="273" t="n">
        <f aca="false">SUM(DC9,DE6)</f>
        <v>0</v>
      </c>
      <c r="DF9" s="437" t="n">
        <f aca="false">SUMIF(B6:DE6,"итого гр.",B9:DE9)</f>
        <v>0</v>
      </c>
      <c r="DG9" s="433" t="n">
        <f aca="false">SUMIF(B6:DE6,"итого фк.",B9:DE9)</f>
        <v>0</v>
      </c>
      <c r="DH9" s="273" t="n">
        <f aca="false">SUM(DF9,DH6)</f>
        <v>0</v>
      </c>
      <c r="DI9" s="273" t="n">
        <f aca="false">SUM(DG9,DI6)</f>
        <v>0</v>
      </c>
      <c r="DJ9" s="438" t="n">
        <f aca="false">DH9</f>
        <v>0</v>
      </c>
      <c r="DK9" s="439" t="n">
        <f aca="false">DI9</f>
        <v>0</v>
      </c>
      <c r="DN9" s="420"/>
      <c r="DO9" s="421"/>
      <c r="DP9" s="421"/>
      <c r="DQ9" s="422"/>
      <c r="DR9" s="423"/>
      <c r="DS9" s="424"/>
      <c r="DT9" s="424"/>
      <c r="DU9" s="425"/>
      <c r="DV9" s="426"/>
      <c r="DW9" s="427"/>
      <c r="DX9" s="427"/>
      <c r="DY9" s="428"/>
      <c r="DZ9" s="429"/>
      <c r="EA9" s="430"/>
      <c r="EB9" s="430"/>
      <c r="EC9" s="431"/>
      <c r="ED9" s="390" t="n">
        <f aca="false">SUBTOTAL(9, DN9:DU9)</f>
        <v>0</v>
      </c>
      <c r="EE9" s="433" t="n">
        <f aca="false">SUBTOTAL(9, DV9:EC9)</f>
        <v>0</v>
      </c>
      <c r="EF9" s="273" t="n">
        <f aca="false">SUM(ED9,EF6)</f>
        <v>0</v>
      </c>
      <c r="EG9" s="273" t="n">
        <f aca="false">SUM(EE9,EG6)</f>
        <v>0</v>
      </c>
      <c r="EH9" s="420"/>
      <c r="EI9" s="421"/>
      <c r="EJ9" s="421"/>
      <c r="EK9" s="421"/>
      <c r="EL9" s="421"/>
      <c r="EM9" s="421"/>
      <c r="EN9" s="422"/>
      <c r="EO9" s="423"/>
      <c r="EP9" s="424"/>
      <c r="EQ9" s="424"/>
      <c r="ER9" s="425"/>
      <c r="ES9" s="440"/>
      <c r="ET9" s="441"/>
      <c r="EU9" s="441"/>
      <c r="EV9" s="441"/>
      <c r="EW9" s="441"/>
      <c r="EX9" s="441"/>
      <c r="EY9" s="442"/>
      <c r="EZ9" s="443"/>
      <c r="FA9" s="444"/>
      <c r="FB9" s="444"/>
      <c r="FC9" s="445"/>
      <c r="FD9" s="432" t="n">
        <f aca="false">SUBTOTAL(9, EH9:ER9)</f>
        <v>0</v>
      </c>
      <c r="FE9" s="433" t="n">
        <f aca="false">SUBTOTAL(9, ES9:FC9)</f>
        <v>0</v>
      </c>
      <c r="FF9" s="273" t="n">
        <f aca="false">SUM(FD9,FF6)</f>
        <v>0</v>
      </c>
      <c r="FG9" s="273" t="n">
        <f aca="false">SUM(FE9,FG6)</f>
        <v>0</v>
      </c>
      <c r="FH9" s="420"/>
      <c r="FI9" s="421"/>
      <c r="FJ9" s="421"/>
      <c r="FK9" s="421"/>
      <c r="FL9" s="421"/>
      <c r="FM9" s="421"/>
      <c r="FN9" s="421"/>
      <c r="FO9" s="421"/>
      <c r="FP9" s="421"/>
      <c r="FQ9" s="421"/>
      <c r="FR9" s="421"/>
      <c r="FS9" s="421"/>
      <c r="FT9" s="421"/>
      <c r="FU9" s="421"/>
      <c r="FV9" s="421"/>
      <c r="FW9" s="421"/>
      <c r="FX9" s="421"/>
      <c r="FY9" s="421"/>
      <c r="FZ9" s="421"/>
      <c r="GA9" s="421"/>
      <c r="GB9" s="421"/>
      <c r="GC9" s="421"/>
      <c r="GD9" s="421"/>
      <c r="GE9" s="421"/>
      <c r="GF9" s="421"/>
      <c r="GG9" s="421"/>
      <c r="GH9" s="421"/>
      <c r="GI9" s="421"/>
      <c r="GJ9" s="421"/>
      <c r="GK9" s="421"/>
      <c r="GL9" s="421"/>
      <c r="GM9" s="422"/>
      <c r="GN9" s="423"/>
      <c r="GO9" s="424"/>
      <c r="GP9" s="424"/>
      <c r="GQ9" s="424"/>
      <c r="GR9" s="424"/>
      <c r="GS9" s="424"/>
      <c r="GT9" s="425"/>
      <c r="GU9" s="426"/>
      <c r="GV9" s="427"/>
      <c r="GW9" s="427"/>
      <c r="GX9" s="427"/>
      <c r="GY9" s="427"/>
      <c r="GZ9" s="427"/>
      <c r="HA9" s="427"/>
      <c r="HB9" s="427"/>
      <c r="HC9" s="427"/>
      <c r="HD9" s="427"/>
      <c r="HE9" s="427"/>
      <c r="HF9" s="427"/>
      <c r="HG9" s="427"/>
      <c r="HH9" s="427"/>
      <c r="HI9" s="427"/>
      <c r="HJ9" s="427"/>
      <c r="HK9" s="427"/>
      <c r="HL9" s="427"/>
      <c r="HM9" s="427"/>
      <c r="HN9" s="427"/>
      <c r="HO9" s="428"/>
      <c r="HP9" s="429"/>
      <c r="HQ9" s="430"/>
      <c r="HR9" s="430"/>
      <c r="HS9" s="430"/>
      <c r="HT9" s="430"/>
      <c r="HU9" s="430"/>
      <c r="HV9" s="431"/>
      <c r="HW9" s="432" t="n">
        <f aca="false">SUBTOTAL(9, FH9:GT9)</f>
        <v>0</v>
      </c>
      <c r="HX9" s="433" t="n">
        <f aca="false">SUBTOTAL(9, GU9:HV9)</f>
        <v>0</v>
      </c>
      <c r="HY9" s="273" t="n">
        <f aca="false">SUM(HW9,HY6)</f>
        <v>0</v>
      </c>
      <c r="HZ9" s="273" t="n">
        <f aca="false">SUM(HX9,HZ6)</f>
        <v>0</v>
      </c>
      <c r="IA9" s="446"/>
      <c r="IB9" s="447"/>
      <c r="IC9" s="447"/>
      <c r="ID9" s="448"/>
      <c r="IE9" s="449"/>
      <c r="IF9" s="450"/>
      <c r="IG9" s="450"/>
      <c r="IH9" s="425"/>
      <c r="II9" s="440"/>
      <c r="IJ9" s="451"/>
      <c r="IK9" s="451"/>
      <c r="IL9" s="452"/>
      <c r="IM9" s="453"/>
      <c r="IN9" s="454"/>
      <c r="IO9" s="454"/>
      <c r="IP9" s="455"/>
      <c r="IQ9" s="432" t="n">
        <f aca="false">SUBTOTAL(9, IA9:IH9)</f>
        <v>0</v>
      </c>
      <c r="IR9" s="433" t="n">
        <f aca="false">SUBTOTAL(9, II9:IP9)</f>
        <v>0</v>
      </c>
      <c r="IS9" s="456" t="n">
        <f aca="false">SUM(IQ9,IS6)</f>
        <v>0</v>
      </c>
      <c r="IT9" s="273" t="n">
        <f aca="false">SUM(IR9,IT6)</f>
        <v>0</v>
      </c>
      <c r="IU9" s="420"/>
      <c r="IV9" s="421" t="n">
        <v>0</v>
      </c>
      <c r="IW9" s="421"/>
      <c r="IX9" s="421"/>
      <c r="IY9" s="421"/>
      <c r="IZ9" s="421"/>
      <c r="JA9" s="421"/>
      <c r="JB9" s="421"/>
      <c r="JC9" s="421"/>
      <c r="JD9" s="421"/>
      <c r="JE9" s="421"/>
      <c r="JF9" s="421"/>
      <c r="JG9" s="421"/>
      <c r="JH9" s="421"/>
      <c r="JI9" s="421"/>
      <c r="JJ9" s="427"/>
      <c r="JK9" s="427" t="n">
        <v>0</v>
      </c>
      <c r="JL9" s="427"/>
      <c r="JM9" s="427"/>
      <c r="JN9" s="427"/>
      <c r="JO9" s="427"/>
      <c r="JP9" s="427"/>
      <c r="JQ9" s="427"/>
      <c r="JR9" s="427"/>
      <c r="JS9" s="427"/>
      <c r="JT9" s="427"/>
      <c r="JU9" s="427"/>
      <c r="JV9" s="427"/>
      <c r="JW9" s="427"/>
      <c r="JX9" s="427"/>
      <c r="JY9" s="427"/>
      <c r="JZ9" s="427"/>
      <c r="KA9" s="427"/>
      <c r="KB9" s="427"/>
      <c r="KC9" s="427"/>
      <c r="KD9" s="427"/>
      <c r="KE9" s="427"/>
      <c r="KF9" s="427"/>
      <c r="KG9" s="427"/>
      <c r="KH9" s="427"/>
      <c r="KI9" s="427"/>
      <c r="KJ9" s="427"/>
      <c r="KK9" s="427"/>
      <c r="KL9" s="427"/>
      <c r="KM9" s="427"/>
      <c r="KN9" s="427"/>
      <c r="KO9" s="427"/>
      <c r="KP9" s="428"/>
      <c r="KQ9" s="429"/>
      <c r="KR9" s="430"/>
      <c r="KS9" s="430"/>
      <c r="KT9" s="430"/>
      <c r="KU9" s="430"/>
      <c r="KV9" s="430"/>
      <c r="KW9" s="431"/>
      <c r="KX9" s="432" t="n">
        <f aca="false">SUBTOTAL(9, IU9:JI9)</f>
        <v>0</v>
      </c>
      <c r="KY9" s="433" t="n">
        <f aca="false">SUBTOTAL(9, JJ9:KW9)</f>
        <v>0</v>
      </c>
      <c r="KZ9" s="273" t="n">
        <f aca="false">SUM(KX9,KZ6)</f>
        <v>0</v>
      </c>
      <c r="LA9" s="456" t="n">
        <f aca="false">SUM(KY9,LA6)</f>
        <v>0</v>
      </c>
      <c r="LB9" s="437" t="n">
        <f aca="false">SUMIF(DN6:LA6,"итого гр.",DN9:LA9)</f>
        <v>0</v>
      </c>
      <c r="LC9" s="433" t="n">
        <f aca="false">SUMIF(DN6:LA6,"итого фк.",DN9:LA9)</f>
        <v>0</v>
      </c>
      <c r="LD9" s="273" t="n">
        <f aca="false">SUM(LB9,LD6)</f>
        <v>0</v>
      </c>
      <c r="LE9" s="273" t="n">
        <f aca="false">SUM(LC9,LE6)</f>
        <v>0</v>
      </c>
      <c r="LF9" s="438" t="n">
        <f aca="false">LD9</f>
        <v>0</v>
      </c>
      <c r="LG9" s="439" t="n">
        <f aca="false">LE9</f>
        <v>0</v>
      </c>
      <c r="LI9" s="278"/>
      <c r="LJ9" s="457" t="n">
        <v>11</v>
      </c>
      <c r="LK9" s="458" t="n">
        <v>310</v>
      </c>
      <c r="LL9" s="273" t="n">
        <f aca="false">LJ9</f>
        <v>11</v>
      </c>
      <c r="LM9" s="273" t="n">
        <f aca="false">LK9</f>
        <v>310</v>
      </c>
      <c r="LN9" s="438" t="n">
        <f aca="false">SUM(DF9,LB9,LJ9)</f>
        <v>11</v>
      </c>
      <c r="LO9" s="439" t="n">
        <f aca="false">SUM(DG9,LC9,LK9)</f>
        <v>310</v>
      </c>
      <c r="LP9" s="273" t="n">
        <f aca="false">SUM(DH9,LD9,LL9)</f>
        <v>11</v>
      </c>
      <c r="LQ9" s="273" t="n">
        <f aca="false">SUM(DI9,LE9,LM9)</f>
        <v>310</v>
      </c>
      <c r="LR9" s="420" t="n">
        <v>0</v>
      </c>
      <c r="LS9" s="421"/>
      <c r="LT9" s="421"/>
      <c r="LU9" s="421"/>
      <c r="LV9" s="421"/>
      <c r="LW9" s="421"/>
      <c r="LX9" s="421"/>
      <c r="LY9" s="421"/>
      <c r="LZ9" s="421"/>
      <c r="MA9" s="421"/>
      <c r="MB9" s="421"/>
      <c r="MC9" s="421"/>
      <c r="MD9" s="421"/>
      <c r="ME9" s="421"/>
      <c r="MF9" s="421"/>
      <c r="MG9" s="441" t="n">
        <v>0</v>
      </c>
      <c r="MH9" s="441"/>
      <c r="MI9" s="441"/>
      <c r="MJ9" s="441"/>
      <c r="MK9" s="441"/>
      <c r="ML9" s="441"/>
      <c r="MM9" s="441"/>
      <c r="MN9" s="441"/>
      <c r="MO9" s="441"/>
      <c r="MP9" s="441"/>
      <c r="MQ9" s="441"/>
      <c r="MR9" s="441"/>
      <c r="MS9" s="441"/>
      <c r="MT9" s="441"/>
      <c r="MU9" s="441"/>
      <c r="MV9" s="441"/>
      <c r="MW9" s="441"/>
      <c r="MX9" s="441"/>
      <c r="MY9" s="441"/>
      <c r="MZ9" s="441"/>
      <c r="NA9" s="441"/>
      <c r="NB9" s="441"/>
      <c r="NC9" s="441"/>
      <c r="ND9" s="441"/>
      <c r="NE9" s="441"/>
      <c r="NF9" s="441"/>
      <c r="NG9" s="441"/>
      <c r="NH9" s="441"/>
      <c r="NI9" s="441"/>
      <c r="NJ9" s="441"/>
      <c r="NK9" s="441"/>
      <c r="NL9" s="441"/>
      <c r="NM9" s="441"/>
      <c r="NN9" s="441"/>
      <c r="NO9" s="441"/>
      <c r="NP9" s="441"/>
      <c r="NQ9" s="441"/>
      <c r="NR9" s="441"/>
      <c r="NS9" s="441"/>
      <c r="NT9" s="442"/>
      <c r="NU9" s="443"/>
      <c r="NV9" s="444"/>
      <c r="NW9" s="444"/>
      <c r="NX9" s="444"/>
      <c r="NY9" s="444"/>
      <c r="NZ9" s="444"/>
      <c r="OA9" s="445"/>
      <c r="OB9" s="432" t="n">
        <f aca="false">SUBTOTAL(9, LR9:MF9)</f>
        <v>0</v>
      </c>
      <c r="OC9" s="433" t="n">
        <f aca="false">SUBTOTAL(9, MG9:OA9)</f>
        <v>0</v>
      </c>
      <c r="OD9" s="273" t="n">
        <f aca="false">SUM(OB9,OD6)</f>
        <v>0</v>
      </c>
      <c r="OE9" s="273" t="n">
        <f aca="false">SUM(OC9,OE6)</f>
        <v>0</v>
      </c>
      <c r="OF9" s="459"/>
      <c r="OG9" s="460"/>
      <c r="OH9" s="460"/>
      <c r="OI9" s="460"/>
      <c r="OJ9" s="460"/>
      <c r="OK9" s="460"/>
      <c r="OL9" s="460"/>
      <c r="OM9" s="460"/>
      <c r="ON9" s="461"/>
      <c r="OO9" s="462"/>
      <c r="OP9" s="463"/>
      <c r="OQ9" s="463"/>
      <c r="OR9" s="463"/>
      <c r="OS9" s="463"/>
      <c r="OT9" s="463"/>
      <c r="OU9" s="464"/>
      <c r="OV9" s="465"/>
      <c r="OW9" s="451"/>
      <c r="OX9" s="451"/>
      <c r="OY9" s="451"/>
      <c r="OZ9" s="451"/>
      <c r="PA9" s="451"/>
      <c r="PB9" s="451"/>
      <c r="PC9" s="451"/>
      <c r="PD9" s="451"/>
      <c r="PE9" s="451"/>
      <c r="PF9" s="451"/>
      <c r="PG9" s="451"/>
      <c r="PH9" s="451"/>
      <c r="PI9" s="451"/>
      <c r="PJ9" s="451"/>
      <c r="PK9" s="451"/>
      <c r="PL9" s="451"/>
      <c r="PM9" s="451"/>
      <c r="PN9" s="451"/>
      <c r="PO9" s="452"/>
      <c r="PP9" s="453"/>
      <c r="PQ9" s="454"/>
      <c r="PR9" s="454"/>
      <c r="PS9" s="454"/>
      <c r="PT9" s="454"/>
      <c r="PU9" s="454"/>
      <c r="PV9" s="455"/>
      <c r="PW9" s="432" t="n">
        <f aca="false">SUBTOTAL(9, OF9:OU9)</f>
        <v>0</v>
      </c>
      <c r="PX9" s="433" t="n">
        <f aca="false">SUBTOTAL(9, OV9:PV9)</f>
        <v>0</v>
      </c>
      <c r="PY9" s="456" t="n">
        <f aca="false">SUM(PW9,PY6)</f>
        <v>0</v>
      </c>
      <c r="PZ9" s="273" t="n">
        <f aca="false">SUM(PX9,PZ6)</f>
        <v>0</v>
      </c>
      <c r="QA9" s="466"/>
      <c r="QB9" s="467"/>
      <c r="QC9" s="467"/>
      <c r="QD9" s="467"/>
      <c r="QE9" s="467"/>
      <c r="QF9" s="467"/>
      <c r="QG9" s="468"/>
      <c r="QH9" s="462"/>
      <c r="QI9" s="463"/>
      <c r="QJ9" s="463"/>
      <c r="QK9" s="463"/>
      <c r="QL9" s="463"/>
      <c r="QM9" s="463"/>
      <c r="QN9" s="464"/>
      <c r="QO9" s="440"/>
      <c r="QP9" s="441"/>
      <c r="QQ9" s="441"/>
      <c r="QR9" s="441"/>
      <c r="QS9" s="441"/>
      <c r="QT9" s="441"/>
      <c r="QU9" s="442"/>
      <c r="QV9" s="443"/>
      <c r="QW9" s="444"/>
      <c r="QX9" s="444"/>
      <c r="QY9" s="444"/>
      <c r="QZ9" s="444"/>
      <c r="RA9" s="444"/>
      <c r="RB9" s="445"/>
      <c r="RC9" s="432" t="n">
        <f aca="false">SUBTOTAL(9, QA9:QN9)</f>
        <v>0</v>
      </c>
      <c r="RD9" s="433" t="n">
        <f aca="false">SUBTOTAL(9, QO9:RB9)</f>
        <v>0</v>
      </c>
      <c r="RE9" s="273" t="n">
        <f aca="false">SUM(RC9,RE6)</f>
        <v>0</v>
      </c>
      <c r="RF9" s="273" t="n">
        <f aca="false">SUM(RD9,RF6)</f>
        <v>0</v>
      </c>
      <c r="RG9" s="459"/>
      <c r="RH9" s="460"/>
      <c r="RI9" s="460"/>
      <c r="RJ9" s="460"/>
      <c r="RK9" s="460"/>
      <c r="RL9" s="460"/>
      <c r="RM9" s="461"/>
      <c r="RN9" s="462"/>
      <c r="RO9" s="463"/>
      <c r="RP9" s="463"/>
      <c r="RQ9" s="463"/>
      <c r="RR9" s="463"/>
      <c r="RS9" s="463"/>
      <c r="RT9" s="464"/>
      <c r="RU9" s="465"/>
      <c r="RV9" s="451"/>
      <c r="RW9" s="451"/>
      <c r="RX9" s="451"/>
      <c r="RY9" s="451"/>
      <c r="RZ9" s="451"/>
      <c r="SA9" s="452"/>
      <c r="SB9" s="453"/>
      <c r="SC9" s="454"/>
      <c r="SD9" s="454"/>
      <c r="SE9" s="454"/>
      <c r="SF9" s="454"/>
      <c r="SG9" s="454"/>
      <c r="SH9" s="455"/>
      <c r="SI9" s="432" t="n">
        <f aca="false">SUBTOTAL(9, RG9:RT9)</f>
        <v>0</v>
      </c>
      <c r="SJ9" s="433" t="n">
        <f aca="false">SUBTOTAL(9, RU9:SH9)</f>
        <v>0</v>
      </c>
      <c r="SK9" s="456" t="n">
        <f aca="false">SUM(SI9,SK6)</f>
        <v>0</v>
      </c>
      <c r="SL9" s="273" t="n">
        <f aca="false">SUM(SJ9,SL6)</f>
        <v>0</v>
      </c>
      <c r="SM9" s="437" t="n">
        <f aca="false">SUMIF(LR6:SL6,"итого гр.",LR9:SL9)</f>
        <v>0</v>
      </c>
      <c r="SN9" s="433" t="n">
        <f aca="false">SUMIF(LR6:SL6,"итого фк.",LR9:SL9)</f>
        <v>0</v>
      </c>
      <c r="SO9" s="273" t="n">
        <f aca="false">SUM(SM9,SO6)</f>
        <v>0</v>
      </c>
      <c r="SP9" s="273" t="n">
        <f aca="false">SUM(SN9,SP6)</f>
        <v>0</v>
      </c>
      <c r="SQ9" s="438" t="n">
        <f aca="false">SO9</f>
        <v>0</v>
      </c>
      <c r="SR9" s="439" t="n">
        <f aca="false">SP9</f>
        <v>0</v>
      </c>
      <c r="ST9" s="278"/>
      <c r="SU9" s="459"/>
      <c r="SV9" s="460"/>
      <c r="SW9" s="460"/>
      <c r="SX9" s="461"/>
      <c r="SY9" s="462"/>
      <c r="SZ9" s="463"/>
      <c r="TA9" s="463"/>
      <c r="TB9" s="464"/>
      <c r="TC9" s="469"/>
      <c r="TD9" s="470"/>
      <c r="TE9" s="470"/>
      <c r="TF9" s="471"/>
      <c r="TG9" s="472"/>
      <c r="TH9" s="473"/>
      <c r="TI9" s="473"/>
      <c r="TJ9" s="474"/>
      <c r="TK9" s="432" t="n">
        <f aca="false">SUBTOTAL(9, SU9:TB9)</f>
        <v>0</v>
      </c>
      <c r="TL9" s="433" t="n">
        <f aca="false">SUBTOTAL(9, TC9:TJ9)</f>
        <v>0</v>
      </c>
      <c r="TM9" s="456" t="n">
        <f aca="false">TK9</f>
        <v>0</v>
      </c>
      <c r="TN9" s="456" t="n">
        <f aca="false">TL9</f>
        <v>0</v>
      </c>
      <c r="TO9" s="437"/>
      <c r="TP9" s="475"/>
      <c r="TQ9" s="291"/>
      <c r="TR9" s="291"/>
      <c r="TS9" s="475" t="n">
        <v>1.80862980030722</v>
      </c>
      <c r="TT9" s="475"/>
      <c r="TU9" s="291"/>
      <c r="TV9" s="291"/>
      <c r="TW9" s="475"/>
      <c r="TX9" s="475"/>
      <c r="TY9" s="291"/>
      <c r="TZ9" s="291"/>
      <c r="UA9" s="475"/>
      <c r="UB9" s="475"/>
      <c r="UC9" s="291" t="n">
        <f aca="false">UA9</f>
        <v>0</v>
      </c>
      <c r="UD9" s="291" t="n">
        <f aca="false">UB9</f>
        <v>0</v>
      </c>
      <c r="UE9" s="476" t="n">
        <f aca="false">SUMIF(TO6:UD6,"итого гр.",TO9:UD9)</f>
        <v>1.80862980030722</v>
      </c>
      <c r="UF9" s="439" t="n">
        <f aca="false">SUMIF($TO$6:$UD$6,"итого фк.",TO9:UD9)</f>
        <v>0</v>
      </c>
      <c r="UG9" s="373" t="n">
        <f aca="false">UE9</f>
        <v>1.80862980030722</v>
      </c>
      <c r="UH9" s="273" t="n">
        <f aca="false">UF9</f>
        <v>0</v>
      </c>
      <c r="UI9" s="438"/>
      <c r="UJ9" s="439" t="n">
        <f aca="false">164-250</f>
        <v>-86</v>
      </c>
      <c r="UM9" s="477" t="n">
        <v>50</v>
      </c>
      <c r="UN9" s="478" t="n">
        <v>50</v>
      </c>
      <c r="UO9" s="273" t="n">
        <f aca="false">UM9</f>
        <v>50</v>
      </c>
      <c r="UP9" s="273" t="n">
        <f aca="false">UN9</f>
        <v>50</v>
      </c>
      <c r="UQ9" s="437" t="n">
        <f aca="false">Посуточная_НГДП!JR9</f>
        <v>0</v>
      </c>
      <c r="UR9" s="433" t="n">
        <f aca="false">Посуточная_НГДП!JS9</f>
        <v>0</v>
      </c>
      <c r="US9" s="273" t="n">
        <f aca="false">SUM(UQ9,US6)</f>
        <v>0</v>
      </c>
      <c r="UT9" s="273" t="n">
        <f aca="false">SUM(UR9,UT6)</f>
        <v>0</v>
      </c>
      <c r="UU9" s="438" t="n">
        <f aca="false">SUM(SQ9,UE9,UI9,UM9,UQ9,TM9)</f>
        <v>51.8086298003072</v>
      </c>
      <c r="UV9" s="439" t="n">
        <f aca="false">SUM(SR9,UF9,UJ9,UN9,UR9,TN9)</f>
        <v>-36</v>
      </c>
      <c r="UW9" s="273" t="n">
        <f aca="false">SUM(SS9,UG9,UK9,UO9,US9)</f>
        <v>51.8086298003072</v>
      </c>
      <c r="UX9" s="273" t="n">
        <f aca="false">SUM(ST9,UH9,UL9,UP9,UT9)</f>
        <v>50</v>
      </c>
      <c r="UY9" s="476"/>
      <c r="UZ9" s="476"/>
      <c r="VA9" s="273" t="n">
        <f aca="false">UY9</f>
        <v>0</v>
      </c>
      <c r="VB9" s="273" t="n">
        <f aca="false">UZ9</f>
        <v>0</v>
      </c>
      <c r="VC9" s="476"/>
      <c r="VD9" s="476"/>
      <c r="VE9" s="273" t="n">
        <f aca="false">VC9</f>
        <v>0</v>
      </c>
      <c r="VG9" s="479" t="n">
        <v>31110.1493701997</v>
      </c>
      <c r="VH9" s="480" t="n">
        <f aca="false">IF(A7&lt;=VW$4,VLOOKUP(A7,$VW$6:$WB$37,2,FALSE()),SUM($VX$4,LQ9,-UV9)-SUM($WB$4,-$VZ$4))-VP9</f>
        <v>31240</v>
      </c>
      <c r="VI9" s="479" t="n">
        <v>30866.0493701997</v>
      </c>
      <c r="VJ9" s="480" t="n">
        <v>30866.091</v>
      </c>
      <c r="VK9" s="479" t="n">
        <v>27191.1957701997</v>
      </c>
      <c r="VL9" s="480" t="n">
        <v>28897.091</v>
      </c>
      <c r="VM9" s="481"/>
      <c r="VN9" s="479" t="n">
        <v>573.782149186939</v>
      </c>
      <c r="VO9" s="482" t="n">
        <f aca="false">IF(A7&lt;=VW$4,VLOOKUP(A7,$VS$6:$VT$37,2,FALSE()),SUM($VO$2,-LA9,OE9,-VP9))</f>
        <v>578.452</v>
      </c>
      <c r="VP9" s="378"/>
      <c r="VQ9" s="278" t="n">
        <f aca="false">VH9-VG9</f>
        <v>129.850629800309</v>
      </c>
      <c r="VS9" s="379" t="n">
        <v>3</v>
      </c>
      <c r="VT9" s="127" t="n">
        <v>706.47</v>
      </c>
      <c r="VU9" s="127"/>
      <c r="VW9" s="273" t="n">
        <v>3</v>
      </c>
      <c r="VX9" s="127" t="n">
        <v>30851</v>
      </c>
      <c r="VZ9" s="380" t="n">
        <f aca="false">UV15</f>
        <v>444.33</v>
      </c>
      <c r="WA9" s="380"/>
      <c r="WB9" s="380" t="n">
        <f aca="false">LQ15</f>
        <v>204.129</v>
      </c>
      <c r="WF9" s="127" t="n">
        <f aca="false">IF(AJ9="",0,AJ9+WF6)</f>
        <v>0</v>
      </c>
      <c r="WG9" s="127" t="n">
        <f aca="false">IF(AK9="",0,AK9+WG6)</f>
        <v>0</v>
      </c>
      <c r="WH9" s="127" t="n">
        <f aca="false">IF(BP9="",0,BP9+WH6)</f>
        <v>0</v>
      </c>
      <c r="WI9" s="127" t="n">
        <f aca="false">IF(BQ9="",0,BQ9+WI6)</f>
        <v>0</v>
      </c>
      <c r="WJ9" s="127" t="n">
        <f aca="false">IF(CJ9="",0,CJ9+WJ6)</f>
        <v>0</v>
      </c>
      <c r="WK9" s="127" t="n">
        <f aca="false">IF(CK9="",0,CK9+WK6)</f>
        <v>0</v>
      </c>
      <c r="WL9" s="127" t="n">
        <f aca="false">IF(DD9="",0,DD9+WL6)</f>
        <v>0</v>
      </c>
      <c r="WM9" s="127" t="n">
        <f aca="false">IF(DE9="",0,DE9+WM6)</f>
        <v>0</v>
      </c>
      <c r="WN9" s="127" t="n">
        <f aca="false">IF(EF9="",0,EF9+WN6)</f>
        <v>0</v>
      </c>
      <c r="WO9" s="127" t="n">
        <f aca="false">IF(EG9="",0,EG9+WO6)</f>
        <v>0</v>
      </c>
      <c r="WP9" s="127" t="n">
        <f aca="false">IF(FF9="",0,FF9+WP6)</f>
        <v>0</v>
      </c>
      <c r="WQ9" s="127" t="n">
        <f aca="false">IF(FG9="",0,FG9+WQ6)</f>
        <v>0</v>
      </c>
      <c r="WR9" s="127" t="n">
        <f aca="false">IF(IS9="",0,IS9+WR6)</f>
        <v>0</v>
      </c>
      <c r="WS9" s="127" t="n">
        <f aca="false">IF(IT9="",0,IT9+WS6)</f>
        <v>0</v>
      </c>
      <c r="WT9" s="127" t="n">
        <f aca="false">IF(HY9="",0,HY9+WT6)</f>
        <v>0</v>
      </c>
      <c r="WU9" s="127" t="n">
        <f aca="false">IF(HZ9="",0,HZ9+WU6)</f>
        <v>0</v>
      </c>
      <c r="WV9" s="127" t="n">
        <f aca="false">IF(SK9="",0,SK9+WV6)</f>
        <v>0</v>
      </c>
      <c r="WW9" s="127" t="n">
        <f aca="false">IF(SL9="",0,SL9+WW6)</f>
        <v>0</v>
      </c>
      <c r="WX9" s="127" t="n">
        <f aca="false">IF(UM9="",0,UM9)</f>
        <v>50</v>
      </c>
      <c r="WY9" s="127" t="n">
        <f aca="false">IF(UN9="",0,UN9)</f>
        <v>50</v>
      </c>
      <c r="WZ9" s="127" t="n">
        <f aca="false">IF(LL9="",0,LL9+WZ6)</f>
        <v>11</v>
      </c>
      <c r="XA9" s="127" t="n">
        <f aca="false">IF(LM9="",0,LM9+XA6)</f>
        <v>310</v>
      </c>
      <c r="XB9" s="127" t="n">
        <f aca="false">IF(UI9="",0,UI9+XB6)</f>
        <v>0</v>
      </c>
      <c r="XC9" s="127" t="n">
        <f aca="false">IF(UJ9="",0,UJ9+XC6)</f>
        <v>-86</v>
      </c>
      <c r="XD9" s="127" t="n">
        <f aca="false">IF(VN9="",0,VN9+XD6)</f>
        <v>573.782149186939</v>
      </c>
      <c r="XE9" s="127" t="n">
        <f aca="false">IF(VO9="",0,VO9+XE6)</f>
        <v>578.452</v>
      </c>
      <c r="XF9" s="127" t="n">
        <f aca="false">IFERROR(XD9/$A7,0)</f>
        <v>573.782149186939</v>
      </c>
      <c r="XG9" s="127" t="n">
        <f aca="false">IFERROR(XE9/$A7,0)</f>
        <v>578.452</v>
      </c>
      <c r="XH9" s="127" t="n">
        <f aca="false">IF(US9="",0,US9+XH6)</f>
        <v>0</v>
      </c>
      <c r="XI9" s="127" t="n">
        <f aca="false">IF(UT9="",0,UT9+XI6)</f>
        <v>0</v>
      </c>
      <c r="XJ9" s="127" t="n">
        <f aca="false">IF(WF9&gt;0,0,AH9+XJ6)</f>
        <v>0</v>
      </c>
      <c r="XK9" s="127" t="n">
        <f aca="false">IF(WG9&gt;0,0,AI9+XK6)</f>
        <v>0</v>
      </c>
      <c r="XL9" s="127" t="n">
        <f aca="false">IF(WH9&gt;0,0,BN9+XL6)</f>
        <v>0</v>
      </c>
      <c r="XM9" s="127" t="n">
        <f aca="false">IF(WI9&gt;0,0,BO9+XM6)</f>
        <v>0</v>
      </c>
      <c r="XN9" s="127" t="n">
        <f aca="false">IF(WJ9&gt;0,0,CH9+XN6)</f>
        <v>0</v>
      </c>
      <c r="XO9" s="127" t="n">
        <f aca="false">IF(WK9&gt;0,0,CI9+XO6)</f>
        <v>0</v>
      </c>
      <c r="XP9" s="127" t="n">
        <f aca="false">IF(WL9&gt;0,0,DB9+XP6)</f>
        <v>0</v>
      </c>
      <c r="XQ9" s="127" t="n">
        <f aca="false">IF(WM9&gt;0,0,DC9+XQ6)</f>
        <v>0</v>
      </c>
      <c r="XR9" s="127" t="n">
        <f aca="false">IF(WN9&gt;0,0,ED9+XR6)</f>
        <v>0</v>
      </c>
      <c r="XS9" s="127" t="n">
        <f aca="false">IF(WO9&gt;0,0,EE9+XS6)</f>
        <v>0</v>
      </c>
      <c r="XT9" s="127" t="n">
        <f aca="false">IF(WP9&gt;0,0,FD9+XT6)</f>
        <v>0</v>
      </c>
      <c r="XU9" s="127" t="n">
        <f aca="false">IF(WQ9&gt;0,0,FE9+XU6)</f>
        <v>0</v>
      </c>
      <c r="XV9" s="127" t="n">
        <f aca="false">IF(WR9&gt;0,0,IQ9+XV6)</f>
        <v>0</v>
      </c>
      <c r="XW9" s="127" t="n">
        <f aca="false">IF(WS9&gt;0,0,IR9+XW6)</f>
        <v>0</v>
      </c>
      <c r="XX9" s="127" t="n">
        <f aca="false">IF(WT9&gt;0,0,HW9+XX6)</f>
        <v>0</v>
      </c>
      <c r="XY9" s="127" t="n">
        <f aca="false">IFERROR(IF(WU9&gt;0,0,HX9+XY6),0)</f>
        <v>0</v>
      </c>
      <c r="XZ9" s="127" t="n">
        <f aca="false">IF(WV9&gt;0,0,SI9+XZ6)</f>
        <v>0</v>
      </c>
      <c r="YA9" s="127" t="n">
        <f aca="false">IFERROR(IF(WW9&gt;0,0,SJ9+YA6),0)</f>
        <v>0</v>
      </c>
      <c r="YB9" s="127"/>
      <c r="YC9" s="127"/>
      <c r="YD9" s="127"/>
    </row>
    <row r="10" customFormat="false" ht="15" hidden="false" customHeight="false" outlineLevel="0" collapsed="false">
      <c r="A10" s="483" t="n">
        <v>2</v>
      </c>
      <c r="B10" s="484"/>
      <c r="C10" s="485"/>
      <c r="D10" s="485"/>
      <c r="E10" s="485"/>
      <c r="F10" s="485"/>
      <c r="G10" s="485"/>
      <c r="H10" s="485"/>
      <c r="I10" s="486"/>
      <c r="J10" s="487"/>
      <c r="K10" s="488"/>
      <c r="L10" s="488"/>
      <c r="M10" s="488"/>
      <c r="N10" s="488"/>
      <c r="O10" s="488"/>
      <c r="P10" s="489"/>
      <c r="Q10" s="490"/>
      <c r="R10" s="491"/>
      <c r="S10" s="491"/>
      <c r="T10" s="491"/>
      <c r="U10" s="491"/>
      <c r="V10" s="491"/>
      <c r="W10" s="491"/>
      <c r="X10" s="491"/>
      <c r="Y10" s="491"/>
      <c r="Z10" s="492"/>
      <c r="AA10" s="493"/>
      <c r="AB10" s="494"/>
      <c r="AC10" s="494"/>
      <c r="AD10" s="494"/>
      <c r="AE10" s="494"/>
      <c r="AF10" s="494"/>
      <c r="AG10" s="495"/>
      <c r="AH10" s="496"/>
      <c r="AI10" s="497"/>
      <c r="AL10" s="484"/>
      <c r="AM10" s="485"/>
      <c r="AN10" s="485"/>
      <c r="AO10" s="485"/>
      <c r="AP10" s="485"/>
      <c r="AQ10" s="485"/>
      <c r="AR10" s="486"/>
      <c r="AS10" s="487"/>
      <c r="AT10" s="488"/>
      <c r="AU10" s="488"/>
      <c r="AV10" s="488"/>
      <c r="AW10" s="488"/>
      <c r="AX10" s="488"/>
      <c r="AY10" s="489"/>
      <c r="AZ10" s="498" t="s">
        <v>71</v>
      </c>
      <c r="BA10" s="491"/>
      <c r="BB10" s="491"/>
      <c r="BC10" s="491"/>
      <c r="BD10" s="491"/>
      <c r="BE10" s="491"/>
      <c r="BF10" s="492"/>
      <c r="BG10" s="493"/>
      <c r="BH10" s="494"/>
      <c r="BI10" s="494"/>
      <c r="BJ10" s="494"/>
      <c r="BK10" s="494"/>
      <c r="BL10" s="494"/>
      <c r="BM10" s="495"/>
      <c r="BN10" s="496"/>
      <c r="BO10" s="497"/>
      <c r="BR10" s="484"/>
      <c r="BS10" s="485"/>
      <c r="BT10" s="485"/>
      <c r="BU10" s="486"/>
      <c r="BV10" s="499"/>
      <c r="BW10" s="500"/>
      <c r="BX10" s="500"/>
      <c r="BY10" s="501"/>
      <c r="BZ10" s="490"/>
      <c r="CA10" s="491"/>
      <c r="CB10" s="491"/>
      <c r="CC10" s="492"/>
      <c r="CD10" s="493"/>
      <c r="CE10" s="494"/>
      <c r="CF10" s="494"/>
      <c r="CG10" s="495"/>
      <c r="CH10" s="496"/>
      <c r="CI10" s="497"/>
      <c r="CL10" s="484"/>
      <c r="CM10" s="485"/>
      <c r="CN10" s="485"/>
      <c r="CO10" s="486"/>
      <c r="CP10" s="487"/>
      <c r="CQ10" s="488"/>
      <c r="CR10" s="488"/>
      <c r="CS10" s="489"/>
      <c r="CT10" s="490"/>
      <c r="CU10" s="491"/>
      <c r="CV10" s="491"/>
      <c r="CW10" s="492"/>
      <c r="CX10" s="493"/>
      <c r="CY10" s="494"/>
      <c r="CZ10" s="494"/>
      <c r="DA10" s="495"/>
      <c r="DB10" s="496"/>
      <c r="DC10" s="497"/>
      <c r="DF10" s="502"/>
      <c r="DG10" s="497"/>
      <c r="DJ10" s="503"/>
      <c r="DK10" s="504"/>
      <c r="DN10" s="484"/>
      <c r="DO10" s="485"/>
      <c r="DP10" s="485"/>
      <c r="DQ10" s="486"/>
      <c r="DR10" s="487"/>
      <c r="DS10" s="488"/>
      <c r="DT10" s="488"/>
      <c r="DU10" s="489"/>
      <c r="DV10" s="490"/>
      <c r="DW10" s="491"/>
      <c r="DX10" s="491"/>
      <c r="DY10" s="492"/>
      <c r="DZ10" s="493"/>
      <c r="EA10" s="494"/>
      <c r="EB10" s="494"/>
      <c r="EC10" s="495"/>
      <c r="ED10" s="496"/>
      <c r="EE10" s="497"/>
      <c r="EH10" s="484"/>
      <c r="EI10" s="485"/>
      <c r="EJ10" s="485"/>
      <c r="EK10" s="485"/>
      <c r="EL10" s="485"/>
      <c r="EM10" s="485"/>
      <c r="EN10" s="486"/>
      <c r="EO10" s="487"/>
      <c r="EP10" s="488"/>
      <c r="EQ10" s="488"/>
      <c r="ER10" s="489"/>
      <c r="ES10" s="505"/>
      <c r="ET10" s="506"/>
      <c r="EU10" s="506"/>
      <c r="EV10" s="506"/>
      <c r="EW10" s="506"/>
      <c r="EX10" s="506"/>
      <c r="EY10" s="507"/>
      <c r="EZ10" s="508"/>
      <c r="FA10" s="509"/>
      <c r="FB10" s="509"/>
      <c r="FC10" s="510"/>
      <c r="FD10" s="496"/>
      <c r="FE10" s="497"/>
      <c r="FH10" s="484"/>
      <c r="FI10" s="485"/>
      <c r="FJ10" s="485"/>
      <c r="FK10" s="485"/>
      <c r="FL10" s="485"/>
      <c r="FM10" s="485"/>
      <c r="FN10" s="485"/>
      <c r="FO10" s="485"/>
      <c r="FP10" s="485"/>
      <c r="FQ10" s="485"/>
      <c r="FR10" s="485"/>
      <c r="FS10" s="485"/>
      <c r="FT10" s="485"/>
      <c r="FU10" s="485"/>
      <c r="FV10" s="485"/>
      <c r="FW10" s="485"/>
      <c r="FX10" s="485"/>
      <c r="FY10" s="485"/>
      <c r="FZ10" s="485"/>
      <c r="GA10" s="485"/>
      <c r="GB10" s="485"/>
      <c r="GC10" s="485"/>
      <c r="GD10" s="485"/>
      <c r="GE10" s="485"/>
      <c r="GF10" s="485"/>
      <c r="GG10" s="485"/>
      <c r="GH10" s="485"/>
      <c r="GI10" s="485"/>
      <c r="GJ10" s="485"/>
      <c r="GK10" s="485"/>
      <c r="GL10" s="485"/>
      <c r="GM10" s="486"/>
      <c r="GN10" s="487"/>
      <c r="GO10" s="488"/>
      <c r="GP10" s="488"/>
      <c r="GQ10" s="488"/>
      <c r="GR10" s="488"/>
      <c r="GS10" s="488"/>
      <c r="GT10" s="489"/>
      <c r="GU10" s="490" t="s">
        <v>68</v>
      </c>
      <c r="GV10" s="491" t="s">
        <v>192</v>
      </c>
      <c r="GW10" s="491" t="s">
        <v>192</v>
      </c>
      <c r="GX10" s="491"/>
      <c r="GY10" s="491"/>
      <c r="GZ10" s="491"/>
      <c r="HA10" s="491"/>
      <c r="HB10" s="491"/>
      <c r="HC10" s="491"/>
      <c r="HD10" s="491"/>
      <c r="HE10" s="491"/>
      <c r="HF10" s="491"/>
      <c r="HG10" s="491"/>
      <c r="HH10" s="491"/>
      <c r="HI10" s="491"/>
      <c r="HJ10" s="491"/>
      <c r="HK10" s="491"/>
      <c r="HL10" s="491"/>
      <c r="HM10" s="491"/>
      <c r="HN10" s="491"/>
      <c r="HO10" s="492"/>
      <c r="HP10" s="493"/>
      <c r="HQ10" s="494"/>
      <c r="HR10" s="494"/>
      <c r="HS10" s="494"/>
      <c r="HT10" s="494"/>
      <c r="HU10" s="494"/>
      <c r="HV10" s="495"/>
      <c r="HW10" s="496"/>
      <c r="HX10" s="497"/>
      <c r="IA10" s="511"/>
      <c r="IB10" s="512"/>
      <c r="IC10" s="512"/>
      <c r="ID10" s="513"/>
      <c r="IE10" s="514"/>
      <c r="IF10" s="515"/>
      <c r="IG10" s="515"/>
      <c r="IH10" s="489"/>
      <c r="II10" s="337"/>
      <c r="IJ10" s="348"/>
      <c r="IK10" s="506"/>
      <c r="IL10" s="507"/>
      <c r="IM10" s="508"/>
      <c r="IN10" s="509"/>
      <c r="IO10" s="509"/>
      <c r="IP10" s="516"/>
      <c r="IQ10" s="496"/>
      <c r="IR10" s="497"/>
      <c r="IU10" s="484"/>
      <c r="IV10" s="485"/>
      <c r="IW10" s="485"/>
      <c r="IX10" s="485"/>
      <c r="IY10" s="485"/>
      <c r="IZ10" s="485"/>
      <c r="JA10" s="485"/>
      <c r="JB10" s="485"/>
      <c r="JC10" s="485"/>
      <c r="JD10" s="485"/>
      <c r="JE10" s="485"/>
      <c r="JF10" s="485"/>
      <c r="JG10" s="485"/>
      <c r="JH10" s="485"/>
      <c r="JI10" s="485"/>
      <c r="JJ10" s="322" t="s">
        <v>193</v>
      </c>
      <c r="JK10" s="322" t="s">
        <v>70</v>
      </c>
      <c r="JL10" s="322" t="s">
        <v>70</v>
      </c>
      <c r="JM10" s="322" t="s">
        <v>72</v>
      </c>
      <c r="JN10" s="322"/>
      <c r="JO10" s="322"/>
      <c r="JP10" s="322"/>
      <c r="JQ10" s="322"/>
      <c r="JR10" s="322"/>
      <c r="JS10" s="322"/>
      <c r="JT10" s="322"/>
      <c r="JU10" s="322"/>
      <c r="JV10" s="322"/>
      <c r="JW10" s="322"/>
      <c r="JX10" s="322"/>
      <c r="JY10" s="322"/>
      <c r="JZ10" s="322"/>
      <c r="KA10" s="322"/>
      <c r="KB10" s="322"/>
      <c r="KC10" s="322"/>
      <c r="KD10" s="322"/>
      <c r="KE10" s="322"/>
      <c r="KF10" s="322"/>
      <c r="KG10" s="322"/>
      <c r="KH10" s="322"/>
      <c r="KI10" s="322"/>
      <c r="KJ10" s="322"/>
      <c r="KK10" s="322"/>
      <c r="KL10" s="322"/>
      <c r="KM10" s="322"/>
      <c r="KN10" s="322"/>
      <c r="KO10" s="322"/>
      <c r="KP10" s="323"/>
      <c r="KQ10" s="387" t="s">
        <v>194</v>
      </c>
      <c r="KR10" s="388"/>
      <c r="KS10" s="388"/>
      <c r="KT10" s="388"/>
      <c r="KU10" s="388"/>
      <c r="KV10" s="388"/>
      <c r="KW10" s="389"/>
      <c r="KX10" s="496"/>
      <c r="KY10" s="497"/>
      <c r="LB10" s="502"/>
      <c r="LC10" s="497"/>
      <c r="LF10" s="503"/>
      <c r="LG10" s="504"/>
      <c r="LJ10" s="517"/>
      <c r="LK10" s="518"/>
      <c r="LN10" s="503"/>
      <c r="LO10" s="504"/>
      <c r="LR10" s="484" t="s">
        <v>195</v>
      </c>
      <c r="LS10" s="485" t="s">
        <v>196</v>
      </c>
      <c r="LT10" s="485" t="s">
        <v>197</v>
      </c>
      <c r="LU10" s="485"/>
      <c r="LV10" s="485"/>
      <c r="LW10" s="485"/>
      <c r="LX10" s="485"/>
      <c r="LY10" s="485"/>
      <c r="LZ10" s="485"/>
      <c r="MA10" s="485"/>
      <c r="MB10" s="485"/>
      <c r="MC10" s="485"/>
      <c r="MD10" s="485"/>
      <c r="ME10" s="485"/>
      <c r="MF10" s="485"/>
      <c r="MG10" s="338" t="s">
        <v>198</v>
      </c>
      <c r="MH10" s="338" t="s">
        <v>67</v>
      </c>
      <c r="MI10" s="338" t="s">
        <v>199</v>
      </c>
      <c r="MJ10" s="338" t="s">
        <v>68</v>
      </c>
      <c r="MK10" s="338" t="s">
        <v>68</v>
      </c>
      <c r="ML10" s="338" t="s">
        <v>71</v>
      </c>
      <c r="MM10" s="338" t="s">
        <v>71</v>
      </c>
      <c r="MN10" s="338" t="s">
        <v>200</v>
      </c>
      <c r="MO10" s="338" t="s">
        <v>200</v>
      </c>
      <c r="MP10" s="338" t="s">
        <v>201</v>
      </c>
      <c r="MQ10" s="338"/>
      <c r="MR10" s="338"/>
      <c r="MS10" s="338"/>
      <c r="MT10" s="338"/>
      <c r="MU10" s="338"/>
      <c r="MV10" s="338"/>
      <c r="MW10" s="338"/>
      <c r="MX10" s="338"/>
      <c r="MY10" s="338"/>
      <c r="MZ10" s="338"/>
      <c r="NA10" s="338"/>
      <c r="NB10" s="338"/>
      <c r="NC10" s="338"/>
      <c r="ND10" s="338"/>
      <c r="NE10" s="338"/>
      <c r="NF10" s="338"/>
      <c r="NG10" s="338"/>
      <c r="NH10" s="338"/>
      <c r="NI10" s="338"/>
      <c r="NJ10" s="338"/>
      <c r="NK10" s="338"/>
      <c r="NL10" s="338"/>
      <c r="NM10" s="338"/>
      <c r="NN10" s="338"/>
      <c r="NO10" s="338"/>
      <c r="NP10" s="338"/>
      <c r="NQ10" s="338"/>
      <c r="NR10" s="338"/>
      <c r="NS10" s="338"/>
      <c r="NT10" s="339"/>
      <c r="NU10" s="519" t="s">
        <v>194</v>
      </c>
      <c r="NV10" s="520" t="s">
        <v>194</v>
      </c>
      <c r="NW10" s="520" t="s">
        <v>194</v>
      </c>
      <c r="NX10" s="520" t="s">
        <v>194</v>
      </c>
      <c r="NY10" s="520" t="s">
        <v>194</v>
      </c>
      <c r="NZ10" s="520" t="s">
        <v>194</v>
      </c>
      <c r="OA10" s="521" t="s">
        <v>194</v>
      </c>
      <c r="OB10" s="496"/>
      <c r="OC10" s="497"/>
      <c r="OF10" s="522"/>
      <c r="OG10" s="523"/>
      <c r="OH10" s="523"/>
      <c r="OI10" s="523"/>
      <c r="OJ10" s="523"/>
      <c r="OK10" s="523"/>
      <c r="OL10" s="523"/>
      <c r="OM10" s="523"/>
      <c r="ON10" s="524"/>
      <c r="OO10" s="525"/>
      <c r="OP10" s="526"/>
      <c r="OQ10" s="526"/>
      <c r="OR10" s="526"/>
      <c r="OS10" s="526"/>
      <c r="OT10" s="526"/>
      <c r="OU10" s="527"/>
      <c r="OV10" s="528"/>
      <c r="OW10" s="529"/>
      <c r="OX10" s="529"/>
      <c r="OY10" s="529"/>
      <c r="OZ10" s="529"/>
      <c r="PA10" s="529"/>
      <c r="PB10" s="529"/>
      <c r="PC10" s="529"/>
      <c r="PD10" s="529"/>
      <c r="PE10" s="529"/>
      <c r="PF10" s="529"/>
      <c r="PG10" s="529"/>
      <c r="PH10" s="529"/>
      <c r="PI10" s="529"/>
      <c r="PJ10" s="529"/>
      <c r="PK10" s="529"/>
      <c r="PL10" s="529"/>
      <c r="PM10" s="529"/>
      <c r="PN10" s="529"/>
      <c r="PO10" s="530"/>
      <c r="PP10" s="531"/>
      <c r="PQ10" s="532"/>
      <c r="PR10" s="532"/>
      <c r="PS10" s="532"/>
      <c r="PT10" s="532"/>
      <c r="PU10" s="532"/>
      <c r="PV10" s="516"/>
      <c r="PW10" s="496"/>
      <c r="PX10" s="497"/>
      <c r="QA10" s="533"/>
      <c r="QB10" s="534"/>
      <c r="QC10" s="534"/>
      <c r="QD10" s="534"/>
      <c r="QE10" s="534"/>
      <c r="QF10" s="534"/>
      <c r="QG10" s="535"/>
      <c r="QH10" s="525"/>
      <c r="QI10" s="526"/>
      <c r="QJ10" s="526"/>
      <c r="QK10" s="526"/>
      <c r="QL10" s="526"/>
      <c r="QM10" s="526"/>
      <c r="QN10" s="527"/>
      <c r="QO10" s="505"/>
      <c r="QP10" s="506"/>
      <c r="QQ10" s="506"/>
      <c r="QR10" s="506"/>
      <c r="QS10" s="506"/>
      <c r="QT10" s="506"/>
      <c r="QU10" s="507"/>
      <c r="QV10" s="508"/>
      <c r="QW10" s="509"/>
      <c r="QX10" s="509"/>
      <c r="QY10" s="509"/>
      <c r="QZ10" s="509"/>
      <c r="RA10" s="509"/>
      <c r="RB10" s="510"/>
      <c r="RC10" s="496"/>
      <c r="RD10" s="497"/>
      <c r="RG10" s="522"/>
      <c r="RH10" s="523"/>
      <c r="RI10" s="523"/>
      <c r="RJ10" s="523"/>
      <c r="RK10" s="523"/>
      <c r="RL10" s="523"/>
      <c r="RM10" s="524"/>
      <c r="RN10" s="525"/>
      <c r="RO10" s="526"/>
      <c r="RP10" s="526"/>
      <c r="RQ10" s="526"/>
      <c r="RR10" s="526"/>
      <c r="RS10" s="526"/>
      <c r="RT10" s="527"/>
      <c r="RU10" s="528"/>
      <c r="RV10" s="529"/>
      <c r="RW10" s="529"/>
      <c r="RX10" s="529"/>
      <c r="RY10" s="529"/>
      <c r="RZ10" s="529"/>
      <c r="SA10" s="530"/>
      <c r="SB10" s="531" t="s">
        <v>194</v>
      </c>
      <c r="SC10" s="532"/>
      <c r="SD10" s="532"/>
      <c r="SE10" s="532"/>
      <c r="SF10" s="532"/>
      <c r="SG10" s="532"/>
      <c r="SH10" s="516"/>
      <c r="SI10" s="496"/>
      <c r="SJ10" s="497"/>
      <c r="SM10" s="502"/>
      <c r="SN10" s="497"/>
      <c r="SQ10" s="503"/>
      <c r="SR10" s="504"/>
      <c r="SU10" s="355"/>
      <c r="SV10" s="356"/>
      <c r="SW10" s="356"/>
      <c r="SX10" s="357"/>
      <c r="SY10" s="536"/>
      <c r="SZ10" s="537"/>
      <c r="TA10" s="537"/>
      <c r="TB10" s="538"/>
      <c r="TC10" s="365"/>
      <c r="TD10" s="366"/>
      <c r="TE10" s="366"/>
      <c r="TF10" s="367"/>
      <c r="TG10" s="403"/>
      <c r="TH10" s="404"/>
      <c r="TI10" s="404"/>
      <c r="TJ10" s="405"/>
      <c r="TK10" s="496"/>
      <c r="TL10" s="497"/>
      <c r="TO10" s="502"/>
      <c r="TP10" s="539"/>
      <c r="TQ10" s="291"/>
      <c r="TR10" s="291"/>
      <c r="TS10" s="539"/>
      <c r="TT10" s="539"/>
      <c r="TU10" s="291"/>
      <c r="TV10" s="291"/>
      <c r="TW10" s="539"/>
      <c r="TX10" s="539"/>
      <c r="TY10" s="291"/>
      <c r="TZ10" s="291"/>
      <c r="UA10" s="539"/>
      <c r="UB10" s="539"/>
      <c r="UC10" s="291"/>
      <c r="UD10" s="291"/>
      <c r="UE10" s="540"/>
      <c r="UF10" s="504"/>
      <c r="UG10" s="373"/>
      <c r="UI10" s="503"/>
      <c r="UJ10" s="504"/>
      <c r="UM10" s="503"/>
      <c r="UN10" s="504"/>
      <c r="UQ10" s="502"/>
      <c r="UR10" s="497"/>
      <c r="UU10" s="503"/>
      <c r="UV10" s="504"/>
      <c r="UY10" s="540"/>
      <c r="UZ10" s="540"/>
      <c r="VC10" s="540"/>
      <c r="VD10" s="540"/>
      <c r="VF10" s="374"/>
      <c r="VG10" s="541"/>
      <c r="VH10" s="542"/>
      <c r="VI10" s="541"/>
      <c r="VJ10" s="542"/>
      <c r="VK10" s="335"/>
      <c r="VL10" s="542"/>
      <c r="VM10" s="543"/>
      <c r="VN10" s="541"/>
      <c r="VO10" s="544"/>
      <c r="VP10" s="378"/>
      <c r="VS10" s="379" t="n">
        <v>4</v>
      </c>
      <c r="VT10" s="127" t="n">
        <v>721.808</v>
      </c>
      <c r="VU10" s="127"/>
      <c r="VW10" s="273" t="n">
        <v>4</v>
      </c>
      <c r="VX10" s="127" t="n">
        <v>31008</v>
      </c>
      <c r="VZ10" s="380" t="n">
        <f aca="false">UV18</f>
        <v>581.271</v>
      </c>
      <c r="WA10" s="380"/>
      <c r="WB10" s="380" t="n">
        <f aca="false">LQ18</f>
        <v>288.733</v>
      </c>
      <c r="WC10" s="456"/>
      <c r="WF10" s="127" t="n">
        <f aca="false">IF(AJ10="",0,AJ10+WF7)</f>
        <v>0</v>
      </c>
      <c r="WG10" s="127" t="n">
        <f aca="false">IF(AK10="",0,AK10+WG7)</f>
        <v>0</v>
      </c>
      <c r="WH10" s="127" t="n">
        <f aca="false">IF(BP10="",0,BP10+WH7)</f>
        <v>0</v>
      </c>
      <c r="WI10" s="127" t="n">
        <f aca="false">IF(BQ10="",0,BQ10+WI7)</f>
        <v>0</v>
      </c>
      <c r="WJ10" s="127" t="n">
        <f aca="false">IF(CJ10="",0,CJ10+WJ7)</f>
        <v>0</v>
      </c>
      <c r="WK10" s="127" t="n">
        <f aca="false">IF(CK10="",0,CK10+WK7)</f>
        <v>0</v>
      </c>
      <c r="WL10" s="127" t="n">
        <f aca="false">IF(DD10="",0,DD10+WL7)</f>
        <v>0</v>
      </c>
      <c r="WM10" s="127" t="n">
        <f aca="false">IF(DE10="",0,DE10+WM7)</f>
        <v>0</v>
      </c>
      <c r="WN10" s="127" t="n">
        <f aca="false">IF(EF10="",0,EF10+WN7)</f>
        <v>0</v>
      </c>
      <c r="WO10" s="127" t="n">
        <f aca="false">IF(EG10="",0,EG10+WO7)</f>
        <v>0</v>
      </c>
      <c r="WP10" s="127" t="n">
        <f aca="false">IF(FF10="",0,FF10+WP7)</f>
        <v>0</v>
      </c>
      <c r="WQ10" s="127" t="n">
        <f aca="false">IF(FG10="",0,FG10+WQ7)</f>
        <v>0</v>
      </c>
      <c r="WR10" s="127" t="n">
        <f aca="false">IF(IS10="",0,IS10+WR7)</f>
        <v>0</v>
      </c>
      <c r="WS10" s="127" t="n">
        <f aca="false">IF(IT10="",0,IT10+WS7)</f>
        <v>0</v>
      </c>
      <c r="WT10" s="127" t="n">
        <f aca="false">IF(HY10="",0,HY10+WT7)</f>
        <v>0</v>
      </c>
      <c r="WU10" s="127" t="n">
        <f aca="false">IF(HZ10="",0,HZ10+WU7)</f>
        <v>0</v>
      </c>
      <c r="WV10" s="127" t="n">
        <f aca="false">IF(SK10="",0,SK10+WV7)</f>
        <v>0</v>
      </c>
      <c r="WW10" s="127" t="n">
        <f aca="false">IF(SL10="",0,SL10+WW7)</f>
        <v>0</v>
      </c>
      <c r="WX10" s="127" t="n">
        <f aca="false">IF(UM10="",0,UM10)</f>
        <v>0</v>
      </c>
      <c r="WY10" s="127" t="n">
        <f aca="false">IF(UN10="",0,UN10)</f>
        <v>0</v>
      </c>
      <c r="WZ10" s="127" t="n">
        <f aca="false">IF(LL10="",0,LL10+WZ7)</f>
        <v>0</v>
      </c>
      <c r="XA10" s="127" t="n">
        <f aca="false">IF(LM10="",0,LM10+XA7)</f>
        <v>0</v>
      </c>
      <c r="XB10" s="127" t="n">
        <f aca="false">IF(UI10="",0,UI10+XB7)</f>
        <v>0</v>
      </c>
      <c r="XC10" s="127" t="n">
        <f aca="false">IF(UJ10="",0,UJ10+XC7)</f>
        <v>0</v>
      </c>
      <c r="XD10" s="127" t="n">
        <f aca="false">IF(VN10="",0,VN10+XD7)</f>
        <v>0</v>
      </c>
      <c r="XE10" s="127" t="n">
        <f aca="false">IF(VO10="",0,VO10+XE7)</f>
        <v>0</v>
      </c>
      <c r="XF10" s="127" t="n">
        <f aca="false">IFERROR(XD10/$A8,0)</f>
        <v>0</v>
      </c>
      <c r="XG10" s="127" t="n">
        <f aca="false">IFERROR(XE10/$A8,0)</f>
        <v>0</v>
      </c>
      <c r="XH10" s="127" t="n">
        <f aca="false">IF(US10="",0,US10+XH7)</f>
        <v>0</v>
      </c>
      <c r="XI10" s="127" t="n">
        <f aca="false">IF(UT10="",0,UT10+XI7)</f>
        <v>0</v>
      </c>
      <c r="XJ10" s="127" t="n">
        <f aca="false">IF(WF10&gt;0,0,AH10+XJ7)</f>
        <v>0</v>
      </c>
      <c r="XK10" s="127" t="n">
        <f aca="false">IF(WG10&gt;0,0,AI10+XK7)</f>
        <v>0</v>
      </c>
      <c r="XL10" s="127" t="n">
        <f aca="false">IF(WH10&gt;0,0,BN10+XL7)</f>
        <v>0</v>
      </c>
      <c r="XM10" s="127" t="n">
        <f aca="false">IF(WI10&gt;0,0,BO10+XM7)</f>
        <v>0</v>
      </c>
      <c r="XN10" s="127" t="n">
        <f aca="false">IF(WJ10&gt;0,0,CH10+XN7)</f>
        <v>0</v>
      </c>
      <c r="XO10" s="127" t="n">
        <f aca="false">IF(WK10&gt;0,0,CI10+XO7)</f>
        <v>0</v>
      </c>
      <c r="XP10" s="127" t="n">
        <f aca="false">IF(WL10&gt;0,0,DB10+XP7)</f>
        <v>0</v>
      </c>
      <c r="XQ10" s="127" t="n">
        <f aca="false">IF(WM10&gt;0,0,DC10+XQ7)</f>
        <v>0</v>
      </c>
      <c r="XR10" s="127" t="n">
        <f aca="false">IF(WN10&gt;0,0,ED10+XR7)</f>
        <v>0</v>
      </c>
      <c r="XS10" s="127" t="n">
        <f aca="false">IF(WO10&gt;0,0,EE10+XS7)</f>
        <v>0</v>
      </c>
      <c r="XT10" s="127" t="n">
        <f aca="false">IF(WP10&gt;0,0,FD10+XT7)</f>
        <v>0</v>
      </c>
      <c r="XU10" s="127" t="n">
        <f aca="false">IF(WQ10&gt;0,0,FE10+XU7)</f>
        <v>0</v>
      </c>
      <c r="XV10" s="127" t="n">
        <f aca="false">IF(WR10&gt;0,0,IQ10+XV7)</f>
        <v>0</v>
      </c>
      <c r="XW10" s="127" t="n">
        <f aca="false">IF(WS10&gt;0,0,IR10+XW7)</f>
        <v>0</v>
      </c>
      <c r="XX10" s="127" t="n">
        <f aca="false">IF(WT10&gt;0,0,HW10+XX7)</f>
        <v>0</v>
      </c>
      <c r="XY10" s="127" t="n">
        <f aca="false">IFERROR(IF(WU10&gt;0,0,HX10+XY7),0)</f>
        <v>0</v>
      </c>
      <c r="XZ10" s="127" t="n">
        <f aca="false">IF(WV10&gt;0,0,SI10+XZ7)</f>
        <v>0</v>
      </c>
      <c r="YA10" s="127" t="n">
        <f aca="false">IFERROR(IF(WW10&gt;0,0,SJ10+YA7),0)</f>
        <v>0</v>
      </c>
      <c r="YB10" s="127"/>
      <c r="YC10" s="127"/>
      <c r="YD10" s="127"/>
    </row>
    <row r="11" customFormat="false" ht="15" hidden="false" customHeight="false" outlineLevel="0" collapsed="false">
      <c r="A11" s="483"/>
      <c r="B11" s="381"/>
      <c r="C11" s="382"/>
      <c r="D11" s="382"/>
      <c r="E11" s="382"/>
      <c r="F11" s="382"/>
      <c r="G11" s="382"/>
      <c r="H11" s="382"/>
      <c r="I11" s="383"/>
      <c r="J11" s="384"/>
      <c r="K11" s="385"/>
      <c r="L11" s="385"/>
      <c r="M11" s="385"/>
      <c r="N11" s="385"/>
      <c r="O11" s="385"/>
      <c r="P11" s="386"/>
      <c r="Q11" s="321"/>
      <c r="R11" s="322"/>
      <c r="S11" s="322"/>
      <c r="T11" s="322"/>
      <c r="U11" s="322"/>
      <c r="V11" s="322"/>
      <c r="W11" s="322"/>
      <c r="X11" s="322"/>
      <c r="Y11" s="322"/>
      <c r="Z11" s="323"/>
      <c r="AA11" s="387"/>
      <c r="AB11" s="388"/>
      <c r="AC11" s="388"/>
      <c r="AD11" s="388"/>
      <c r="AE11" s="388"/>
      <c r="AF11" s="388"/>
      <c r="AG11" s="389"/>
      <c r="AH11" s="390" t="n">
        <f aca="false">SUBTOTAL(3, B11:P11)</f>
        <v>0</v>
      </c>
      <c r="AI11" s="391" t="n">
        <f aca="false">COUNTIF(Q11:AG11,"&lt;&gt;0")-COUNTIF(Q11:AG11,"")</f>
        <v>0</v>
      </c>
      <c r="AL11" s="381"/>
      <c r="AM11" s="382"/>
      <c r="AN11" s="382"/>
      <c r="AO11" s="382"/>
      <c r="AP11" s="382"/>
      <c r="AQ11" s="382"/>
      <c r="AR11" s="383"/>
      <c r="AS11" s="384"/>
      <c r="AT11" s="385"/>
      <c r="AU11" s="385"/>
      <c r="AV11" s="385"/>
      <c r="AW11" s="385"/>
      <c r="AX11" s="385"/>
      <c r="AY11" s="386"/>
      <c r="AZ11" s="545" t="n">
        <v>127</v>
      </c>
      <c r="BA11" s="322"/>
      <c r="BB11" s="322"/>
      <c r="BC11" s="322"/>
      <c r="BD11" s="322"/>
      <c r="BE11" s="322"/>
      <c r="BF11" s="323"/>
      <c r="BG11" s="387"/>
      <c r="BH11" s="388"/>
      <c r="BI11" s="388"/>
      <c r="BJ11" s="388"/>
      <c r="BK11" s="388"/>
      <c r="BL11" s="388"/>
      <c r="BM11" s="389"/>
      <c r="BN11" s="390" t="n">
        <f aca="false">SUBTOTAL(3, AL11:AY11)</f>
        <v>0</v>
      </c>
      <c r="BO11" s="391" t="n">
        <f aca="false">COUNTIF(AZ11:BM11,"&lt;&gt;0")-COUNTIF(AZ11:BM11,"")</f>
        <v>1</v>
      </c>
      <c r="BR11" s="381"/>
      <c r="BS11" s="382"/>
      <c r="BT11" s="382"/>
      <c r="BU11" s="383"/>
      <c r="BV11" s="392"/>
      <c r="BW11" s="393"/>
      <c r="BX11" s="393"/>
      <c r="BY11" s="394"/>
      <c r="BZ11" s="321"/>
      <c r="CA11" s="322"/>
      <c r="CB11" s="322"/>
      <c r="CC11" s="323"/>
      <c r="CD11" s="387"/>
      <c r="CE11" s="388"/>
      <c r="CF11" s="388"/>
      <c r="CG11" s="389"/>
      <c r="CH11" s="390" t="n">
        <f aca="false">SUBTOTAL(3, BR11:BY11)</f>
        <v>0</v>
      </c>
      <c r="CI11" s="391" t="n">
        <f aca="false">COUNTIF(BZ11:CG11,"&lt;&gt;0")-COUNTIF(BZ11:CG11,"")</f>
        <v>0</v>
      </c>
      <c r="CL11" s="381"/>
      <c r="CM11" s="382"/>
      <c r="CN11" s="382"/>
      <c r="CO11" s="383"/>
      <c r="CP11" s="384"/>
      <c r="CQ11" s="385"/>
      <c r="CR11" s="385"/>
      <c r="CS11" s="386"/>
      <c r="CT11" s="321"/>
      <c r="CU11" s="322"/>
      <c r="CV11" s="322"/>
      <c r="CW11" s="323"/>
      <c r="CX11" s="387"/>
      <c r="CY11" s="388"/>
      <c r="CZ11" s="388"/>
      <c r="DA11" s="389"/>
      <c r="DB11" s="390" t="n">
        <f aca="false">SUBTOTAL(3, CL11:CS11)</f>
        <v>0</v>
      </c>
      <c r="DC11" s="391" t="n">
        <f aca="false">COUNTIF(CT11:DA11,"&lt;&gt;0")-COUNTIF(CT11:DA11,"")</f>
        <v>0</v>
      </c>
      <c r="DF11" s="395" t="n">
        <f aca="false">SUMIF(B6:DE6,"итого гр.",B11:DE11)</f>
        <v>0</v>
      </c>
      <c r="DG11" s="391" t="n">
        <f aca="false">SUMIF(B6:DE6,"итого фк.",B11:DE11)</f>
        <v>1</v>
      </c>
      <c r="DJ11" s="396"/>
      <c r="DK11" s="397"/>
      <c r="DN11" s="381"/>
      <c r="DO11" s="382"/>
      <c r="DP11" s="382"/>
      <c r="DQ11" s="383"/>
      <c r="DR11" s="384"/>
      <c r="DS11" s="385"/>
      <c r="DT11" s="385"/>
      <c r="DU11" s="386"/>
      <c r="DV11" s="321"/>
      <c r="DW11" s="322"/>
      <c r="DX11" s="322"/>
      <c r="DY11" s="323"/>
      <c r="DZ11" s="387"/>
      <c r="EA11" s="388"/>
      <c r="EB11" s="388"/>
      <c r="EC11" s="389"/>
      <c r="ED11" s="390" t="n">
        <f aca="false">SUBTOTAL(3, DN11:DU11)</f>
        <v>0</v>
      </c>
      <c r="EE11" s="391" t="n">
        <f aca="false">COUNTIF(DV11:EC11,"&lt;&gt;0")-COUNTIF(DV11:EC11,"")</f>
        <v>0</v>
      </c>
      <c r="EH11" s="381"/>
      <c r="EI11" s="382"/>
      <c r="EJ11" s="382"/>
      <c r="EK11" s="382"/>
      <c r="EL11" s="382"/>
      <c r="EM11" s="382"/>
      <c r="EN11" s="383"/>
      <c r="EO11" s="384"/>
      <c r="EP11" s="385"/>
      <c r="EQ11" s="385"/>
      <c r="ER11" s="386"/>
      <c r="ES11" s="321"/>
      <c r="ET11" s="322"/>
      <c r="EU11" s="322"/>
      <c r="EV11" s="322"/>
      <c r="EW11" s="322"/>
      <c r="EX11" s="322"/>
      <c r="EY11" s="323"/>
      <c r="EZ11" s="387"/>
      <c r="FA11" s="388"/>
      <c r="FB11" s="388"/>
      <c r="FC11" s="389"/>
      <c r="FD11" s="390" t="n">
        <f aca="false">SUBTOTAL(3, EH11:ER11)</f>
        <v>0</v>
      </c>
      <c r="FE11" s="391" t="n">
        <f aca="false">COUNTIF(ES11:FC11,"&lt;&gt;0")-COUNTIF(ES11:FC11,"")</f>
        <v>0</v>
      </c>
      <c r="FH11" s="381"/>
      <c r="FI11" s="382"/>
      <c r="FJ11" s="382"/>
      <c r="FK11" s="382"/>
      <c r="FL11" s="382"/>
      <c r="FM11" s="382"/>
      <c r="FN11" s="382"/>
      <c r="FO11" s="382"/>
      <c r="FP11" s="382"/>
      <c r="FQ11" s="382"/>
      <c r="FR11" s="382"/>
      <c r="FS11" s="382"/>
      <c r="FT11" s="382"/>
      <c r="FU11" s="382"/>
      <c r="FV11" s="382"/>
      <c r="FW11" s="382"/>
      <c r="FX11" s="382"/>
      <c r="FY11" s="382"/>
      <c r="FZ11" s="382"/>
      <c r="GA11" s="382"/>
      <c r="GB11" s="382"/>
      <c r="GC11" s="382"/>
      <c r="GD11" s="382"/>
      <c r="GE11" s="382"/>
      <c r="GF11" s="382"/>
      <c r="GG11" s="382"/>
      <c r="GH11" s="382"/>
      <c r="GI11" s="382"/>
      <c r="GJ11" s="382"/>
      <c r="GK11" s="382"/>
      <c r="GL11" s="382"/>
      <c r="GM11" s="383"/>
      <c r="GN11" s="384"/>
      <c r="GO11" s="385"/>
      <c r="GP11" s="385"/>
      <c r="GQ11" s="385"/>
      <c r="GR11" s="385"/>
      <c r="GS11" s="385"/>
      <c r="GT11" s="386"/>
      <c r="GU11" s="321" t="n">
        <v>5394</v>
      </c>
      <c r="GV11" s="322" t="n">
        <v>498</v>
      </c>
      <c r="GW11" s="322" t="n">
        <v>499</v>
      </c>
      <c r="GX11" s="322"/>
      <c r="GY11" s="322"/>
      <c r="GZ11" s="322"/>
      <c r="HA11" s="322"/>
      <c r="HB11" s="322"/>
      <c r="HC11" s="322"/>
      <c r="HD11" s="322"/>
      <c r="HE11" s="322"/>
      <c r="HF11" s="322"/>
      <c r="HG11" s="322"/>
      <c r="HH11" s="322"/>
      <c r="HI11" s="322"/>
      <c r="HJ11" s="322"/>
      <c r="HK11" s="322"/>
      <c r="HL11" s="322"/>
      <c r="HM11" s="322"/>
      <c r="HN11" s="322"/>
      <c r="HO11" s="323"/>
      <c r="HP11" s="387"/>
      <c r="HQ11" s="388"/>
      <c r="HR11" s="388"/>
      <c r="HS11" s="388"/>
      <c r="HT11" s="388"/>
      <c r="HU11" s="388"/>
      <c r="HV11" s="389"/>
      <c r="HW11" s="390" t="n">
        <f aca="false">SUBTOTAL(3, FH11:GT11)</f>
        <v>0</v>
      </c>
      <c r="HX11" s="391" t="n">
        <f aca="false">COUNTIF(GU11:HV11,"&lt;&gt;0")-COUNTIF(GU11:HV11,"")</f>
        <v>3</v>
      </c>
      <c r="IA11" s="398"/>
      <c r="IB11" s="399"/>
      <c r="IC11" s="399"/>
      <c r="ID11" s="400"/>
      <c r="IE11" s="401"/>
      <c r="IF11" s="402"/>
      <c r="IG11" s="402"/>
      <c r="IH11" s="386"/>
      <c r="II11" s="321"/>
      <c r="IJ11" s="366"/>
      <c r="IK11" s="322"/>
      <c r="IL11" s="323"/>
      <c r="IM11" s="387"/>
      <c r="IN11" s="388"/>
      <c r="IO11" s="388"/>
      <c r="IP11" s="405"/>
      <c r="IQ11" s="390" t="n">
        <f aca="false">SUBTOTAL(3, IA11:IH11)</f>
        <v>0</v>
      </c>
      <c r="IR11" s="391" t="n">
        <f aca="false">COUNTIF(II11:IP11,"&lt;&gt;0")-COUNTIF(II11:IP11,"")</f>
        <v>0</v>
      </c>
      <c r="IU11" s="381"/>
      <c r="IV11" s="382"/>
      <c r="IW11" s="382"/>
      <c r="IX11" s="382"/>
      <c r="IY11" s="382"/>
      <c r="IZ11" s="382"/>
      <c r="JA11" s="382"/>
      <c r="JB11" s="382"/>
      <c r="JC11" s="382"/>
      <c r="JD11" s="382"/>
      <c r="JE11" s="382"/>
      <c r="JF11" s="382"/>
      <c r="JG11" s="382"/>
      <c r="JH11" s="382"/>
      <c r="JI11" s="382"/>
      <c r="JJ11" s="322" t="n">
        <v>306</v>
      </c>
      <c r="JK11" s="322" t="n">
        <v>193</v>
      </c>
      <c r="JL11" s="322" t="n">
        <v>298</v>
      </c>
      <c r="JM11" s="322" t="n">
        <v>3792</v>
      </c>
      <c r="JN11" s="322"/>
      <c r="JO11" s="322"/>
      <c r="JP11" s="322"/>
      <c r="JQ11" s="322"/>
      <c r="JR11" s="322"/>
      <c r="JS11" s="322"/>
      <c r="JT11" s="322"/>
      <c r="JU11" s="322"/>
      <c r="JV11" s="322"/>
      <c r="JW11" s="322"/>
      <c r="JX11" s="322"/>
      <c r="JY11" s="322"/>
      <c r="JZ11" s="322"/>
      <c r="KA11" s="322"/>
      <c r="KB11" s="322"/>
      <c r="KC11" s="322"/>
      <c r="KD11" s="322"/>
      <c r="KE11" s="322"/>
      <c r="KF11" s="322"/>
      <c r="KG11" s="322"/>
      <c r="KH11" s="322"/>
      <c r="KI11" s="322"/>
      <c r="KJ11" s="322"/>
      <c r="KK11" s="322"/>
      <c r="KL11" s="322"/>
      <c r="KM11" s="322"/>
      <c r="KN11" s="322"/>
      <c r="KO11" s="322"/>
      <c r="KP11" s="323"/>
      <c r="KQ11" s="387" t="s">
        <v>202</v>
      </c>
      <c r="KR11" s="388"/>
      <c r="KS11" s="388"/>
      <c r="KT11" s="388"/>
      <c r="KU11" s="388"/>
      <c r="KV11" s="388"/>
      <c r="KW11" s="389"/>
      <c r="KX11" s="390" t="n">
        <f aca="false">SUBTOTAL(3, IU11:JI11)</f>
        <v>0</v>
      </c>
      <c r="KY11" s="391" t="n">
        <f aca="false">COUNTIF(JJ11:KW11,"&lt;&gt;0")-COUNTIF(JJ11:KW11,"")</f>
        <v>5</v>
      </c>
      <c r="LB11" s="395" t="n">
        <f aca="false">SUMIF(DN6:LA6,"итого гр.",DN11:LA11)</f>
        <v>0</v>
      </c>
      <c r="LC11" s="391" t="n">
        <f aca="false">SUMIF(DN6:LA6,"итого фк.",DN11:LA11)</f>
        <v>8</v>
      </c>
      <c r="LF11" s="396"/>
      <c r="LG11" s="397"/>
      <c r="LJ11" s="406"/>
      <c r="LK11" s="407"/>
      <c r="LN11" s="396"/>
      <c r="LO11" s="397"/>
      <c r="LR11" s="381" t="s">
        <v>203</v>
      </c>
      <c r="LS11" s="382" t="s">
        <v>204</v>
      </c>
      <c r="LT11" s="382" t="s">
        <v>205</v>
      </c>
      <c r="LU11" s="382"/>
      <c r="LV11" s="382"/>
      <c r="LW11" s="382"/>
      <c r="LX11" s="382"/>
      <c r="LY11" s="382"/>
      <c r="LZ11" s="382"/>
      <c r="MA11" s="382"/>
      <c r="MB11" s="382"/>
      <c r="MC11" s="382"/>
      <c r="MD11" s="382"/>
      <c r="ME11" s="382"/>
      <c r="MF11" s="382"/>
      <c r="MG11" s="322" t="s">
        <v>206</v>
      </c>
      <c r="MH11" s="322" t="s">
        <v>207</v>
      </c>
      <c r="MI11" s="322" t="s">
        <v>208</v>
      </c>
      <c r="MJ11" s="322" t="s">
        <v>209</v>
      </c>
      <c r="MK11" s="322" t="s">
        <v>210</v>
      </c>
      <c r="ML11" s="322" t="s">
        <v>211</v>
      </c>
      <c r="MM11" s="322" t="s">
        <v>212</v>
      </c>
      <c r="MN11" s="322" t="s">
        <v>213</v>
      </c>
      <c r="MO11" s="322" t="s">
        <v>214</v>
      </c>
      <c r="MP11" s="322" t="s">
        <v>215</v>
      </c>
      <c r="MQ11" s="322"/>
      <c r="MR11" s="322"/>
      <c r="MS11" s="322"/>
      <c r="MT11" s="322"/>
      <c r="MU11" s="322"/>
      <c r="MV11" s="322"/>
      <c r="MW11" s="322"/>
      <c r="MX11" s="322"/>
      <c r="MY11" s="322"/>
      <c r="MZ11" s="322"/>
      <c r="NA11" s="322"/>
      <c r="NB11" s="322"/>
      <c r="NC11" s="322"/>
      <c r="ND11" s="322"/>
      <c r="NE11" s="322"/>
      <c r="NF11" s="322"/>
      <c r="NG11" s="322"/>
      <c r="NH11" s="322"/>
      <c r="NI11" s="322"/>
      <c r="NJ11" s="322"/>
      <c r="NK11" s="322"/>
      <c r="NL11" s="322"/>
      <c r="NM11" s="322"/>
      <c r="NN11" s="322"/>
      <c r="NO11" s="322"/>
      <c r="NP11" s="322"/>
      <c r="NQ11" s="322"/>
      <c r="NR11" s="322"/>
      <c r="NS11" s="322"/>
      <c r="NT11" s="323"/>
      <c r="NU11" s="387" t="s">
        <v>216</v>
      </c>
      <c r="NV11" s="388" t="s">
        <v>217</v>
      </c>
      <c r="NW11" s="388" t="s">
        <v>218</v>
      </c>
      <c r="NX11" s="388" t="s">
        <v>219</v>
      </c>
      <c r="NY11" s="388" t="s">
        <v>220</v>
      </c>
      <c r="NZ11" s="388" t="s">
        <v>221</v>
      </c>
      <c r="OA11" s="389" t="s">
        <v>222</v>
      </c>
      <c r="OB11" s="390" t="n">
        <f aca="false">SUBTOTAL(3, LR11:MF11)</f>
        <v>3</v>
      </c>
      <c r="OC11" s="391" t="n">
        <f aca="false">COUNTIF(MG11:OA11,"&lt;&gt;0")-COUNTIF(MG11:OA11,"")</f>
        <v>17</v>
      </c>
      <c r="OF11" s="408"/>
      <c r="OG11" s="409"/>
      <c r="OH11" s="409"/>
      <c r="OI11" s="409"/>
      <c r="OJ11" s="409"/>
      <c r="OK11" s="409"/>
      <c r="OL11" s="409"/>
      <c r="OM11" s="409"/>
      <c r="ON11" s="410"/>
      <c r="OO11" s="411"/>
      <c r="OP11" s="412"/>
      <c r="OQ11" s="412"/>
      <c r="OR11" s="412"/>
      <c r="OS11" s="412"/>
      <c r="OT11" s="412"/>
      <c r="OU11" s="413"/>
      <c r="OV11" s="365"/>
      <c r="OW11" s="366"/>
      <c r="OX11" s="366"/>
      <c r="OY11" s="366"/>
      <c r="OZ11" s="366"/>
      <c r="PA11" s="366"/>
      <c r="PB11" s="366"/>
      <c r="PC11" s="366"/>
      <c r="PD11" s="366"/>
      <c r="PE11" s="366"/>
      <c r="PF11" s="366"/>
      <c r="PG11" s="366"/>
      <c r="PH11" s="366"/>
      <c r="PI11" s="366"/>
      <c r="PJ11" s="366"/>
      <c r="PK11" s="366"/>
      <c r="PL11" s="366"/>
      <c r="PM11" s="366"/>
      <c r="PN11" s="366"/>
      <c r="PO11" s="367"/>
      <c r="PP11" s="403"/>
      <c r="PQ11" s="404"/>
      <c r="PR11" s="404"/>
      <c r="PS11" s="404"/>
      <c r="PT11" s="404"/>
      <c r="PU11" s="404"/>
      <c r="PV11" s="405"/>
      <c r="PW11" s="390" t="n">
        <f aca="false">SUBTOTAL(3, OF11:OU11)</f>
        <v>0</v>
      </c>
      <c r="PX11" s="391" t="n">
        <f aca="false">COUNTIF(OV11:PV11,"&lt;&gt;0")-COUNTIF(OV11:PV11,"")</f>
        <v>0</v>
      </c>
      <c r="QA11" s="414"/>
      <c r="QB11" s="415"/>
      <c r="QC11" s="415"/>
      <c r="QD11" s="415"/>
      <c r="QE11" s="415"/>
      <c r="QF11" s="415"/>
      <c r="QG11" s="416"/>
      <c r="QH11" s="411"/>
      <c r="QI11" s="412"/>
      <c r="QJ11" s="412"/>
      <c r="QK11" s="412"/>
      <c r="QL11" s="412"/>
      <c r="QM11" s="412"/>
      <c r="QN11" s="413"/>
      <c r="QO11" s="321"/>
      <c r="QP11" s="322"/>
      <c r="QQ11" s="322"/>
      <c r="QR11" s="322"/>
      <c r="QS11" s="322"/>
      <c r="QT11" s="322"/>
      <c r="QU11" s="323"/>
      <c r="QV11" s="387"/>
      <c r="QW11" s="388"/>
      <c r="QX11" s="388"/>
      <c r="QY11" s="388"/>
      <c r="QZ11" s="388"/>
      <c r="RA11" s="388"/>
      <c r="RB11" s="389"/>
      <c r="RC11" s="390" t="n">
        <f aca="false">SUBTOTAL(3, QA11:QN11)</f>
        <v>0</v>
      </c>
      <c r="RD11" s="391" t="n">
        <f aca="false">COUNTIF(QO11:RB11,"&lt;&gt;0")-COUNTIF(QO11:RB11,"")</f>
        <v>0</v>
      </c>
      <c r="RG11" s="408"/>
      <c r="RH11" s="409"/>
      <c r="RI11" s="409"/>
      <c r="RJ11" s="409"/>
      <c r="RK11" s="409"/>
      <c r="RL11" s="409"/>
      <c r="RM11" s="410"/>
      <c r="RN11" s="411"/>
      <c r="RO11" s="412"/>
      <c r="RP11" s="412"/>
      <c r="RQ11" s="412"/>
      <c r="RR11" s="412"/>
      <c r="RS11" s="412"/>
      <c r="RT11" s="413"/>
      <c r="RU11" s="365"/>
      <c r="RV11" s="366"/>
      <c r="RW11" s="366"/>
      <c r="RX11" s="366"/>
      <c r="RY11" s="366"/>
      <c r="RZ11" s="366"/>
      <c r="SA11" s="367"/>
      <c r="SB11" s="403" t="s">
        <v>202</v>
      </c>
      <c r="SC11" s="404"/>
      <c r="SD11" s="404"/>
      <c r="SE11" s="404"/>
      <c r="SF11" s="404"/>
      <c r="SG11" s="404"/>
      <c r="SH11" s="405"/>
      <c r="SI11" s="390" t="n">
        <f aca="false">COUNTIF(RG11:RT11,"&lt;&gt;0")-COUNTIF(RG11:RT11,"")</f>
        <v>0</v>
      </c>
      <c r="SJ11" s="391" t="n">
        <f aca="false">COUNTIF(RU11:SH11,"&lt;&gt;0")-COUNTIF(RU11:SH11,"")</f>
        <v>1</v>
      </c>
      <c r="SM11" s="395" t="n">
        <f aca="false">SUMIF(LR9:SL9,"итого гр.",LR11:SL11)</f>
        <v>0</v>
      </c>
      <c r="SN11" s="391" t="n">
        <f aca="false">SUMIF(LR9:SL9,"итого фк.",LR11:SL11)</f>
        <v>0</v>
      </c>
      <c r="SQ11" s="396"/>
      <c r="SR11" s="397"/>
      <c r="SU11" s="408"/>
      <c r="SV11" s="409"/>
      <c r="SW11" s="409"/>
      <c r="SX11" s="410"/>
      <c r="SY11" s="411"/>
      <c r="SZ11" s="412"/>
      <c r="TA11" s="412"/>
      <c r="TB11" s="413"/>
      <c r="TC11" s="365"/>
      <c r="TD11" s="366"/>
      <c r="TE11" s="366"/>
      <c r="TF11" s="367"/>
      <c r="TG11" s="403"/>
      <c r="TH11" s="404"/>
      <c r="TI11" s="404"/>
      <c r="TJ11" s="405"/>
      <c r="TK11" s="390"/>
      <c r="TL11" s="391"/>
      <c r="TO11" s="395"/>
      <c r="TP11" s="417"/>
      <c r="TQ11" s="291"/>
      <c r="TR11" s="291"/>
      <c r="TS11" s="417"/>
      <c r="TT11" s="417"/>
      <c r="TU11" s="291"/>
      <c r="TV11" s="291"/>
      <c r="TW11" s="417"/>
      <c r="TX11" s="417"/>
      <c r="TY11" s="291"/>
      <c r="TZ11" s="291"/>
      <c r="UA11" s="417"/>
      <c r="UB11" s="417"/>
      <c r="UC11" s="291"/>
      <c r="UD11" s="291"/>
      <c r="UE11" s="418" t="n">
        <f aca="false">SUMIF(TO6:UD6,"итого гр.",TO11:UD11)</f>
        <v>0</v>
      </c>
      <c r="UF11" s="397" t="n">
        <f aca="false">SUMIF($TO$6:$UD$6,"итого фк.",TO11:UD11)</f>
        <v>0</v>
      </c>
      <c r="UG11" s="373"/>
      <c r="UI11" s="396"/>
      <c r="UJ11" s="397"/>
      <c r="UM11" s="396"/>
      <c r="UN11" s="397"/>
      <c r="UQ11" s="395"/>
      <c r="UR11" s="391"/>
      <c r="UU11" s="396"/>
      <c r="UV11" s="397"/>
      <c r="UY11" s="418"/>
      <c r="UZ11" s="418"/>
      <c r="VC11" s="418"/>
      <c r="VD11" s="418"/>
      <c r="VG11" s="546"/>
      <c r="VH11" s="375"/>
      <c r="VI11" s="546"/>
      <c r="VJ11" s="375"/>
      <c r="VK11" s="396"/>
      <c r="VL11" s="375"/>
      <c r="VM11" s="419"/>
      <c r="VN11" s="546"/>
      <c r="VO11" s="377"/>
      <c r="VP11" s="378"/>
      <c r="VS11" s="379" t="n">
        <v>5</v>
      </c>
      <c r="VT11" s="127" t="n">
        <v>735.315</v>
      </c>
      <c r="VU11" s="127"/>
      <c r="VW11" s="273" t="n">
        <v>5</v>
      </c>
      <c r="VX11" s="127" t="n">
        <v>30852</v>
      </c>
      <c r="VZ11" s="380" t="n">
        <f aca="false">UV21</f>
        <v>535.066</v>
      </c>
      <c r="WA11" s="380"/>
      <c r="WB11" s="380" t="n">
        <f aca="false">LQ21</f>
        <v>283.733</v>
      </c>
      <c r="WF11" s="127" t="n">
        <f aca="false">IF(AJ11="",0,AJ11+WF8)</f>
        <v>0</v>
      </c>
      <c r="WG11" s="127" t="n">
        <f aca="false">IF(AK11="",0,AK11+WG8)</f>
        <v>0</v>
      </c>
      <c r="WH11" s="127" t="n">
        <f aca="false">IF(BP11="",0,BP11+WH8)</f>
        <v>0</v>
      </c>
      <c r="WI11" s="127" t="n">
        <f aca="false">IF(BQ11="",0,BQ11+WI8)</f>
        <v>0</v>
      </c>
      <c r="WJ11" s="127" t="n">
        <f aca="false">IF(CJ11="",0,CJ11+WJ8)</f>
        <v>0</v>
      </c>
      <c r="WK11" s="127" t="n">
        <f aca="false">IF(CK11="",0,CK11+WK8)</f>
        <v>0</v>
      </c>
      <c r="WL11" s="127" t="n">
        <f aca="false">IF(DD11="",0,DD11+WL8)</f>
        <v>0</v>
      </c>
      <c r="WM11" s="127" t="n">
        <f aca="false">IF(DE11="",0,DE11+WM8)</f>
        <v>0</v>
      </c>
      <c r="WN11" s="127" t="n">
        <f aca="false">IF(EF11="",0,EF11+WN8)</f>
        <v>0</v>
      </c>
      <c r="WO11" s="127" t="n">
        <f aca="false">IF(EG11="",0,EG11+WO8)</f>
        <v>0</v>
      </c>
      <c r="WP11" s="127" t="n">
        <f aca="false">IF(FF11="",0,FF11+WP8)</f>
        <v>0</v>
      </c>
      <c r="WQ11" s="127" t="n">
        <f aca="false">IF(FG11="",0,FG11+WQ8)</f>
        <v>0</v>
      </c>
      <c r="WR11" s="127" t="n">
        <f aca="false">IF(IS11="",0,IS11+WR8)</f>
        <v>0</v>
      </c>
      <c r="WS11" s="127" t="n">
        <f aca="false">IF(IT11="",0,IT11+WS8)</f>
        <v>0</v>
      </c>
      <c r="WT11" s="127" t="n">
        <f aca="false">IF(HY11="",0,HY11+WT8)</f>
        <v>0</v>
      </c>
      <c r="WU11" s="127" t="n">
        <f aca="false">IF(HZ11="",0,HZ11+WU8)</f>
        <v>0</v>
      </c>
      <c r="WV11" s="127" t="n">
        <f aca="false">IF(SK11="",0,SK11+WV8)</f>
        <v>0</v>
      </c>
      <c r="WW11" s="127" t="n">
        <f aca="false">IF(SL11="",0,SL11+WW8)</f>
        <v>0</v>
      </c>
      <c r="WX11" s="127" t="n">
        <f aca="false">IF(UM11="",0,UM11)</f>
        <v>0</v>
      </c>
      <c r="WY11" s="127" t="n">
        <f aca="false">IF(UN11="",0,UN11)</f>
        <v>0</v>
      </c>
      <c r="WZ11" s="127" t="n">
        <f aca="false">IF(LL11="",0,LL11+WZ8)</f>
        <v>0</v>
      </c>
      <c r="XA11" s="127" t="n">
        <f aca="false">IF(LM11="",0,LM11+XA8)</f>
        <v>0</v>
      </c>
      <c r="XB11" s="127" t="n">
        <f aca="false">IF(UI11="",0,UI11+XB8)</f>
        <v>0</v>
      </c>
      <c r="XC11" s="127" t="n">
        <f aca="false">IF(UJ11="",0,UJ11+XC8)</f>
        <v>0</v>
      </c>
      <c r="XD11" s="127" t="n">
        <f aca="false">IF(VN11="",0,VN11+XD8)</f>
        <v>0</v>
      </c>
      <c r="XE11" s="127" t="n">
        <f aca="false">IF(VO11="",0,VO11+XE8)</f>
        <v>0</v>
      </c>
      <c r="XF11" s="127" t="n">
        <f aca="false">IFERROR(XD11/$A9,0)</f>
        <v>0</v>
      </c>
      <c r="XG11" s="127" t="n">
        <f aca="false">IFERROR(XE11/$A9,0)</f>
        <v>0</v>
      </c>
      <c r="XH11" s="127" t="n">
        <f aca="false">IF(US11="",0,US11+XH8)</f>
        <v>0</v>
      </c>
      <c r="XI11" s="127" t="n">
        <f aca="false">IF(UT11="",0,UT11+XI8)</f>
        <v>0</v>
      </c>
      <c r="XJ11" s="127" t="n">
        <f aca="false">IF(WF11&gt;0,0,AH11+XJ8)</f>
        <v>0</v>
      </c>
      <c r="XK11" s="127" t="n">
        <f aca="false">IF(WG11&gt;0,0,AI11+XK8)</f>
        <v>0</v>
      </c>
      <c r="XL11" s="127" t="n">
        <f aca="false">IF(WH11&gt;0,0,BN11+XL8)</f>
        <v>0</v>
      </c>
      <c r="XM11" s="127" t="n">
        <f aca="false">IF(WI11&gt;0,0,BO11+XM8)</f>
        <v>1</v>
      </c>
      <c r="XN11" s="127" t="n">
        <f aca="false">IF(WJ11&gt;0,0,CH11+XN8)</f>
        <v>0</v>
      </c>
      <c r="XO11" s="127" t="n">
        <f aca="false">IF(WK11&gt;0,0,CI11+XO8)</f>
        <v>0</v>
      </c>
      <c r="XP11" s="127" t="n">
        <f aca="false">IF(WL11&gt;0,0,DB11+XP8)</f>
        <v>0</v>
      </c>
      <c r="XQ11" s="127" t="n">
        <f aca="false">IF(WM11&gt;0,0,DC11+XQ8)</f>
        <v>0</v>
      </c>
      <c r="XR11" s="127" t="n">
        <f aca="false">IF(WN11&gt;0,0,ED11+XR8)</f>
        <v>0</v>
      </c>
      <c r="XS11" s="127" t="n">
        <f aca="false">IF(WO11&gt;0,0,EE11+XS8)</f>
        <v>0</v>
      </c>
      <c r="XT11" s="127" t="n">
        <f aca="false">IF(WP11&gt;0,0,FD11+XT8)</f>
        <v>0</v>
      </c>
      <c r="XU11" s="127" t="n">
        <f aca="false">IF(WQ11&gt;0,0,FE11+XU8)</f>
        <v>0</v>
      </c>
      <c r="XV11" s="127" t="n">
        <f aca="false">IF(WR11&gt;0,0,IQ11+XV8)</f>
        <v>0</v>
      </c>
      <c r="XW11" s="127" t="n">
        <f aca="false">IF(WS11&gt;0,0,IR11+XW8)</f>
        <v>0</v>
      </c>
      <c r="XX11" s="127" t="n">
        <f aca="false">IF(WT11&gt;0,0,HW11+XX8)</f>
        <v>0</v>
      </c>
      <c r="XY11" s="127" t="n">
        <f aca="false">IFERROR(IF(WU11&gt;0,0,HX11+XY8),0)</f>
        <v>3</v>
      </c>
      <c r="XZ11" s="127" t="n">
        <f aca="false">IF(WV11&gt;0,0,SI11+XZ8)</f>
        <v>0</v>
      </c>
      <c r="YA11" s="127" t="n">
        <f aca="false">IFERROR(IF(WW11&gt;0,0,SJ11+YA8),0)</f>
        <v>1</v>
      </c>
      <c r="YB11" s="127"/>
      <c r="YC11" s="127"/>
      <c r="YD11" s="127"/>
    </row>
    <row r="12" customFormat="false" ht="15" hidden="false" customHeight="false" outlineLevel="0" collapsed="false">
      <c r="A12" s="483"/>
      <c r="B12" s="420"/>
      <c r="C12" s="421"/>
      <c r="D12" s="421"/>
      <c r="E12" s="421"/>
      <c r="F12" s="421"/>
      <c r="G12" s="421"/>
      <c r="H12" s="421"/>
      <c r="I12" s="422"/>
      <c r="J12" s="423"/>
      <c r="K12" s="424"/>
      <c r="L12" s="424"/>
      <c r="M12" s="424"/>
      <c r="N12" s="424"/>
      <c r="O12" s="424"/>
      <c r="P12" s="425"/>
      <c r="Q12" s="426"/>
      <c r="R12" s="427"/>
      <c r="S12" s="427"/>
      <c r="T12" s="427"/>
      <c r="U12" s="427"/>
      <c r="V12" s="427"/>
      <c r="W12" s="427"/>
      <c r="X12" s="427"/>
      <c r="Y12" s="427"/>
      <c r="Z12" s="428"/>
      <c r="AA12" s="429"/>
      <c r="AB12" s="430"/>
      <c r="AC12" s="430"/>
      <c r="AD12" s="430"/>
      <c r="AE12" s="430"/>
      <c r="AF12" s="430"/>
      <c r="AG12" s="431"/>
      <c r="AH12" s="432" t="n">
        <f aca="false">SUBTOTAL(9, B12:P12)</f>
        <v>0</v>
      </c>
      <c r="AI12" s="433" t="n">
        <f aca="false">SUBTOTAL(9, Q12:AG12)</f>
        <v>0</v>
      </c>
      <c r="AJ12" s="273" t="n">
        <f aca="false">SUM(AH12,AJ9)</f>
        <v>0</v>
      </c>
      <c r="AK12" s="273" t="n">
        <f aca="false">SUM(AI12,AK9)</f>
        <v>0</v>
      </c>
      <c r="AL12" s="420"/>
      <c r="AM12" s="421"/>
      <c r="AN12" s="421"/>
      <c r="AO12" s="421"/>
      <c r="AP12" s="421"/>
      <c r="AQ12" s="421"/>
      <c r="AR12" s="422"/>
      <c r="AS12" s="423"/>
      <c r="AT12" s="424"/>
      <c r="AU12" s="424"/>
      <c r="AV12" s="424"/>
      <c r="AW12" s="424"/>
      <c r="AX12" s="424"/>
      <c r="AY12" s="425"/>
      <c r="AZ12" s="547" t="n">
        <v>21</v>
      </c>
      <c r="BA12" s="427"/>
      <c r="BB12" s="427"/>
      <c r="BC12" s="427"/>
      <c r="BD12" s="427"/>
      <c r="BE12" s="427"/>
      <c r="BF12" s="428"/>
      <c r="BG12" s="429"/>
      <c r="BH12" s="430"/>
      <c r="BI12" s="430"/>
      <c r="BJ12" s="430"/>
      <c r="BK12" s="430"/>
      <c r="BL12" s="430"/>
      <c r="BM12" s="431"/>
      <c r="BN12" s="432" t="n">
        <f aca="false">SUBTOTAL(9, AL12:AY12)</f>
        <v>0</v>
      </c>
      <c r="BO12" s="433" t="n">
        <f aca="false">SUBTOTAL(9, AZ12:BM12)</f>
        <v>21</v>
      </c>
      <c r="BP12" s="273" t="n">
        <f aca="false">SUM(BN12,BP9)</f>
        <v>0</v>
      </c>
      <c r="BQ12" s="273" t="n">
        <f aca="false">SUM(BO12,BQ9)</f>
        <v>21</v>
      </c>
      <c r="BR12" s="420"/>
      <c r="BS12" s="421"/>
      <c r="BT12" s="421"/>
      <c r="BU12" s="422"/>
      <c r="BV12" s="434"/>
      <c r="BW12" s="435"/>
      <c r="BX12" s="435"/>
      <c r="BY12" s="436"/>
      <c r="BZ12" s="426"/>
      <c r="CA12" s="427"/>
      <c r="CB12" s="427"/>
      <c r="CC12" s="428"/>
      <c r="CD12" s="429"/>
      <c r="CE12" s="430"/>
      <c r="CF12" s="430"/>
      <c r="CG12" s="431"/>
      <c r="CH12" s="432" t="n">
        <f aca="false">SUBTOTAL(9, BR12:BY12)</f>
        <v>0</v>
      </c>
      <c r="CI12" s="433" t="n">
        <f aca="false">SUBTOTAL(9, BZ12:CG12)</f>
        <v>0</v>
      </c>
      <c r="CJ12" s="273" t="n">
        <f aca="false">SUM(CH12,CJ9)</f>
        <v>0</v>
      </c>
      <c r="CK12" s="273" t="n">
        <f aca="false">SUM(CI12,CK9)</f>
        <v>0</v>
      </c>
      <c r="CL12" s="420"/>
      <c r="CM12" s="421"/>
      <c r="CN12" s="421"/>
      <c r="CO12" s="422"/>
      <c r="CP12" s="423"/>
      <c r="CQ12" s="424"/>
      <c r="CR12" s="424"/>
      <c r="CS12" s="425"/>
      <c r="CT12" s="548"/>
      <c r="CU12" s="427"/>
      <c r="CV12" s="427"/>
      <c r="CW12" s="428"/>
      <c r="CX12" s="429"/>
      <c r="CY12" s="430"/>
      <c r="CZ12" s="430"/>
      <c r="DA12" s="431"/>
      <c r="DB12" s="432" t="n">
        <f aca="false">SUBTOTAL(9, CL12:CS12)</f>
        <v>0</v>
      </c>
      <c r="DC12" s="433" t="n">
        <f aca="false">SUBTOTAL(9, CT12:DA12)</f>
        <v>0</v>
      </c>
      <c r="DD12" s="273" t="n">
        <f aca="false">SUM(DB12,DD9)</f>
        <v>0</v>
      </c>
      <c r="DE12" s="273" t="n">
        <f aca="false">SUM(DC12,DE9)</f>
        <v>0</v>
      </c>
      <c r="DF12" s="437" t="n">
        <f aca="false">SUMIF(B6:DE6,"итого гр.",B12:DE12)</f>
        <v>0</v>
      </c>
      <c r="DG12" s="433" t="n">
        <f aca="false">SUMIF(B6:DE6,"итого фк.",B12:DE12)</f>
        <v>21</v>
      </c>
      <c r="DH12" s="273" t="n">
        <f aca="false">SUM(DF12,DH9)</f>
        <v>0</v>
      </c>
      <c r="DI12" s="273" t="n">
        <f aca="false">SUM(DG12,DI9)</f>
        <v>21</v>
      </c>
      <c r="DJ12" s="438" t="n">
        <f aca="false">DH12</f>
        <v>0</v>
      </c>
      <c r="DK12" s="439" t="n">
        <f aca="false">DI12</f>
        <v>21</v>
      </c>
      <c r="DN12" s="420"/>
      <c r="DO12" s="421"/>
      <c r="DP12" s="421"/>
      <c r="DQ12" s="422"/>
      <c r="DR12" s="423"/>
      <c r="DS12" s="424"/>
      <c r="DT12" s="424"/>
      <c r="DU12" s="425"/>
      <c r="DV12" s="426"/>
      <c r="DW12" s="427"/>
      <c r="DX12" s="427"/>
      <c r="DY12" s="428"/>
      <c r="DZ12" s="429"/>
      <c r="EA12" s="430"/>
      <c r="EB12" s="430"/>
      <c r="EC12" s="431"/>
      <c r="ED12" s="390" t="n">
        <f aca="false">SUBTOTAL(9, DN12:DU12)</f>
        <v>0</v>
      </c>
      <c r="EE12" s="433" t="n">
        <f aca="false">SUBTOTAL(9, DV12:EC12)</f>
        <v>0</v>
      </c>
      <c r="EF12" s="273" t="n">
        <f aca="false">SUM(ED12,EF9)</f>
        <v>0</v>
      </c>
      <c r="EG12" s="273" t="n">
        <f aca="false">SUM(EE12,EG9)</f>
        <v>0</v>
      </c>
      <c r="EH12" s="420"/>
      <c r="EI12" s="421"/>
      <c r="EJ12" s="421"/>
      <c r="EK12" s="421"/>
      <c r="EL12" s="421"/>
      <c r="EM12" s="421"/>
      <c r="EN12" s="422"/>
      <c r="EO12" s="423"/>
      <c r="EP12" s="424"/>
      <c r="EQ12" s="424"/>
      <c r="ER12" s="425"/>
      <c r="ES12" s="440"/>
      <c r="ET12" s="441"/>
      <c r="EU12" s="441"/>
      <c r="EV12" s="441"/>
      <c r="EW12" s="441"/>
      <c r="EX12" s="441"/>
      <c r="EY12" s="442"/>
      <c r="EZ12" s="443"/>
      <c r="FA12" s="444"/>
      <c r="FB12" s="444"/>
      <c r="FC12" s="445"/>
      <c r="FD12" s="432" t="n">
        <f aca="false">SUBTOTAL(9, EH12:ER12)</f>
        <v>0</v>
      </c>
      <c r="FE12" s="433" t="n">
        <f aca="false">SUBTOTAL(9, ES12:FC12)</f>
        <v>0</v>
      </c>
      <c r="FF12" s="273" t="n">
        <f aca="false">SUM(FD12,FF9)</f>
        <v>0</v>
      </c>
      <c r="FG12" s="273" t="n">
        <f aca="false">SUM(FE12,FG9)</f>
        <v>0</v>
      </c>
      <c r="FH12" s="420"/>
      <c r="FI12" s="421"/>
      <c r="FJ12" s="421"/>
      <c r="FK12" s="421"/>
      <c r="FL12" s="421"/>
      <c r="FM12" s="421"/>
      <c r="FN12" s="421"/>
      <c r="FO12" s="421"/>
      <c r="FP12" s="421"/>
      <c r="FQ12" s="421"/>
      <c r="FR12" s="421"/>
      <c r="FS12" s="421"/>
      <c r="FT12" s="421"/>
      <c r="FU12" s="421"/>
      <c r="FV12" s="421"/>
      <c r="FW12" s="421"/>
      <c r="FX12" s="421"/>
      <c r="FY12" s="421"/>
      <c r="FZ12" s="421"/>
      <c r="GA12" s="421"/>
      <c r="GB12" s="421"/>
      <c r="GC12" s="421"/>
      <c r="GD12" s="421"/>
      <c r="GE12" s="421"/>
      <c r="GF12" s="421"/>
      <c r="GG12" s="421"/>
      <c r="GH12" s="421"/>
      <c r="GI12" s="421"/>
      <c r="GJ12" s="421"/>
      <c r="GK12" s="421"/>
      <c r="GL12" s="421"/>
      <c r="GM12" s="422"/>
      <c r="GN12" s="423"/>
      <c r="GO12" s="424"/>
      <c r="GP12" s="424"/>
      <c r="GQ12" s="424"/>
      <c r="GR12" s="424"/>
      <c r="GS12" s="424"/>
      <c r="GT12" s="425"/>
      <c r="GU12" s="426" t="n">
        <v>4</v>
      </c>
      <c r="GV12" s="427" t="n">
        <v>0.099</v>
      </c>
      <c r="GW12" s="427" t="n">
        <v>0.674</v>
      </c>
      <c r="GX12" s="427"/>
      <c r="GY12" s="427"/>
      <c r="GZ12" s="427"/>
      <c r="HA12" s="427"/>
      <c r="HB12" s="427"/>
      <c r="HC12" s="427"/>
      <c r="HD12" s="427"/>
      <c r="HE12" s="427"/>
      <c r="HF12" s="427"/>
      <c r="HG12" s="427"/>
      <c r="HH12" s="427"/>
      <c r="HI12" s="427"/>
      <c r="HJ12" s="427"/>
      <c r="HK12" s="427"/>
      <c r="HL12" s="427"/>
      <c r="HM12" s="427"/>
      <c r="HN12" s="427"/>
      <c r="HO12" s="428"/>
      <c r="HP12" s="429"/>
      <c r="HQ12" s="430"/>
      <c r="HR12" s="430"/>
      <c r="HS12" s="430"/>
      <c r="HT12" s="430"/>
      <c r="HU12" s="430"/>
      <c r="HV12" s="431"/>
      <c r="HW12" s="432" t="n">
        <f aca="false">SUBTOTAL(9, FH12:GT12)</f>
        <v>0</v>
      </c>
      <c r="HX12" s="433" t="n">
        <f aca="false">SUBTOTAL(9, GU12:HV12)</f>
        <v>4.773</v>
      </c>
      <c r="HY12" s="273" t="n">
        <f aca="false">SUM(HW12,HY9)</f>
        <v>0</v>
      </c>
      <c r="HZ12" s="273" t="n">
        <f aca="false">SUM(HX12,HZ9)</f>
        <v>4.773</v>
      </c>
      <c r="IA12" s="446"/>
      <c r="IB12" s="447"/>
      <c r="IC12" s="447"/>
      <c r="ID12" s="448"/>
      <c r="IE12" s="449"/>
      <c r="IF12" s="450"/>
      <c r="IG12" s="450"/>
      <c r="IH12" s="425"/>
      <c r="II12" s="440"/>
      <c r="IJ12" s="451"/>
      <c r="IK12" s="441"/>
      <c r="IL12" s="442"/>
      <c r="IM12" s="443"/>
      <c r="IN12" s="444"/>
      <c r="IO12" s="444"/>
      <c r="IP12" s="455"/>
      <c r="IQ12" s="432" t="n">
        <f aca="false">SUBTOTAL(9, IA12:IH12)</f>
        <v>0</v>
      </c>
      <c r="IR12" s="433" t="n">
        <f aca="false">SUBTOTAL(9, II12:IP12)</f>
        <v>0</v>
      </c>
      <c r="IS12" s="273" t="n">
        <f aca="false">SUM(IQ12,IS9)</f>
        <v>0</v>
      </c>
      <c r="IT12" s="273" t="n">
        <f aca="false">SUM(IR12,IT9)</f>
        <v>0</v>
      </c>
      <c r="IU12" s="420"/>
      <c r="IV12" s="421" t="n">
        <v>5.5</v>
      </c>
      <c r="IW12" s="421"/>
      <c r="IX12" s="421"/>
      <c r="IY12" s="421"/>
      <c r="IZ12" s="421"/>
      <c r="JA12" s="421"/>
      <c r="JB12" s="421"/>
      <c r="JC12" s="421"/>
      <c r="JD12" s="421"/>
      <c r="JE12" s="421"/>
      <c r="JF12" s="421"/>
      <c r="JG12" s="421"/>
      <c r="JH12" s="421"/>
      <c r="JI12" s="421"/>
      <c r="JJ12" s="427" t="n">
        <v>6.01</v>
      </c>
      <c r="JK12" s="427" t="n">
        <v>6.106</v>
      </c>
      <c r="JL12" s="427" t="n">
        <v>12.517</v>
      </c>
      <c r="JM12" s="427" t="n">
        <v>11.919</v>
      </c>
      <c r="JN12" s="427"/>
      <c r="JO12" s="427"/>
      <c r="JP12" s="427"/>
      <c r="JQ12" s="427"/>
      <c r="JR12" s="427"/>
      <c r="JS12" s="427"/>
      <c r="JT12" s="427"/>
      <c r="JU12" s="427"/>
      <c r="JV12" s="427"/>
      <c r="JW12" s="427"/>
      <c r="JX12" s="427"/>
      <c r="JY12" s="427"/>
      <c r="JZ12" s="427"/>
      <c r="KA12" s="427"/>
      <c r="KB12" s="427"/>
      <c r="KC12" s="427"/>
      <c r="KD12" s="427"/>
      <c r="KE12" s="427"/>
      <c r="KF12" s="427"/>
      <c r="KG12" s="427"/>
      <c r="KH12" s="427"/>
      <c r="KI12" s="427"/>
      <c r="KJ12" s="427"/>
      <c r="KK12" s="427"/>
      <c r="KL12" s="427"/>
      <c r="KM12" s="427"/>
      <c r="KN12" s="427"/>
      <c r="KO12" s="427"/>
      <c r="KP12" s="428"/>
      <c r="KQ12" s="429" t="n">
        <v>28.865</v>
      </c>
      <c r="KR12" s="430"/>
      <c r="KS12" s="430"/>
      <c r="KT12" s="430"/>
      <c r="KU12" s="430"/>
      <c r="KV12" s="430"/>
      <c r="KW12" s="431"/>
      <c r="KX12" s="432" t="n">
        <f aca="false">SUBTOTAL(9, IU12:JI12)</f>
        <v>5.5</v>
      </c>
      <c r="KY12" s="549" t="n">
        <f aca="false">SUBTOTAL(9, JJ12:KW12)</f>
        <v>65.417</v>
      </c>
      <c r="KZ12" s="273" t="n">
        <f aca="false">SUM(KX12,KZ9)</f>
        <v>5.5</v>
      </c>
      <c r="LA12" s="456" t="n">
        <f aca="false">SUM(KY12,LA9)</f>
        <v>65.417</v>
      </c>
      <c r="LB12" s="437" t="n">
        <f aca="false">SUMIF(DN6:LA6,"итого гр.",DN12:LA12)</f>
        <v>5.5</v>
      </c>
      <c r="LC12" s="433" t="n">
        <f aca="false">SUMIF(DN6:LA6,"итого фк.",DN12:LA12)</f>
        <v>70.19</v>
      </c>
      <c r="LD12" s="273" t="n">
        <f aca="false">SUM(LB12,LD9)</f>
        <v>5.5</v>
      </c>
      <c r="LE12" s="273" t="n">
        <f aca="false">SUM(LC12,LE9)</f>
        <v>70.19</v>
      </c>
      <c r="LF12" s="438" t="n">
        <f aca="false">LD12</f>
        <v>5.5</v>
      </c>
      <c r="LG12" s="439" t="n">
        <f aca="false">LE12</f>
        <v>70.19</v>
      </c>
      <c r="LI12" s="278"/>
      <c r="LJ12" s="457" t="n">
        <v>22.1</v>
      </c>
      <c r="LK12" s="458" t="n">
        <v>168</v>
      </c>
      <c r="LL12" s="273" t="n">
        <f aca="false">LJ12</f>
        <v>22.1</v>
      </c>
      <c r="LM12" s="273" t="n">
        <f aca="false">LK12</f>
        <v>168</v>
      </c>
      <c r="LN12" s="438" t="n">
        <f aca="false">SUM(DF12,LB12,LJ12)</f>
        <v>27.6</v>
      </c>
      <c r="LO12" s="439" t="n">
        <f aca="false">SUM(DG12,LC12,LK12)</f>
        <v>259.19</v>
      </c>
      <c r="LP12" s="273" t="n">
        <f aca="false">SUM(DH12,LD12,LL12)</f>
        <v>27.6</v>
      </c>
      <c r="LQ12" s="273" t="n">
        <f aca="false">SUM(DI12,LE12,LM12)</f>
        <v>259.19</v>
      </c>
      <c r="LR12" s="420" t="n">
        <v>0.1</v>
      </c>
      <c r="LS12" s="421" t="n">
        <v>6.1</v>
      </c>
      <c r="LT12" s="421" t="n">
        <v>0.3</v>
      </c>
      <c r="LU12" s="421" t="n">
        <v>64.6751111111</v>
      </c>
      <c r="LV12" s="421"/>
      <c r="LW12" s="421"/>
      <c r="LX12" s="421"/>
      <c r="LY12" s="421"/>
      <c r="LZ12" s="421"/>
      <c r="MA12" s="421"/>
      <c r="MB12" s="421"/>
      <c r="MC12" s="421"/>
      <c r="MD12" s="421"/>
      <c r="ME12" s="421"/>
      <c r="MF12" s="421"/>
      <c r="MG12" s="441" t="n">
        <v>0.137</v>
      </c>
      <c r="MH12" s="441" t="n">
        <v>4.494</v>
      </c>
      <c r="MI12" s="441" t="n">
        <v>4.949</v>
      </c>
      <c r="MJ12" s="441" t="n">
        <v>1.106</v>
      </c>
      <c r="MK12" s="441" t="n">
        <v>4.773</v>
      </c>
      <c r="ML12" s="441" t="n">
        <v>15.501</v>
      </c>
      <c r="MM12" s="441" t="n">
        <v>11.807</v>
      </c>
      <c r="MN12" s="441" t="n">
        <v>7.863</v>
      </c>
      <c r="MO12" s="441" t="n">
        <v>5.463</v>
      </c>
      <c r="MP12" s="441" t="n">
        <v>39.254</v>
      </c>
      <c r="MQ12" s="441"/>
      <c r="MR12" s="441"/>
      <c r="MS12" s="441"/>
      <c r="MT12" s="441"/>
      <c r="MU12" s="441"/>
      <c r="MV12" s="441"/>
      <c r="MW12" s="441"/>
      <c r="MX12" s="441"/>
      <c r="MY12" s="441"/>
      <c r="MZ12" s="441"/>
      <c r="NA12" s="441"/>
      <c r="NB12" s="441"/>
      <c r="NC12" s="441"/>
      <c r="ND12" s="441"/>
      <c r="NE12" s="441"/>
      <c r="NF12" s="441"/>
      <c r="NG12" s="441"/>
      <c r="NH12" s="441"/>
      <c r="NI12" s="441"/>
      <c r="NJ12" s="441"/>
      <c r="NK12" s="441"/>
      <c r="NL12" s="441"/>
      <c r="NM12" s="441"/>
      <c r="NN12" s="441"/>
      <c r="NO12" s="441"/>
      <c r="NP12" s="441"/>
      <c r="NQ12" s="441"/>
      <c r="NR12" s="441"/>
      <c r="NS12" s="441"/>
      <c r="NT12" s="442"/>
      <c r="NU12" s="443" t="n">
        <v>1.111</v>
      </c>
      <c r="NV12" s="444" t="n">
        <v>1.111</v>
      </c>
      <c r="NW12" s="444" t="n">
        <v>1.111</v>
      </c>
      <c r="NX12" s="444" t="n">
        <v>1.111</v>
      </c>
      <c r="NY12" s="444" t="n">
        <v>1.111</v>
      </c>
      <c r="NZ12" s="444" t="n">
        <v>1.111</v>
      </c>
      <c r="OA12" s="445" t="n">
        <f aca="false">1.111+1.111</f>
        <v>2.222</v>
      </c>
      <c r="OB12" s="432" t="n">
        <f aca="false">SUBTOTAL(9, LR12:MF12)</f>
        <v>71.1751111111</v>
      </c>
      <c r="OC12" s="549" t="n">
        <f aca="false">SUBTOTAL(9, MG12:OA12)</f>
        <v>104.235</v>
      </c>
      <c r="OD12" s="273" t="n">
        <f aca="false">SUM(OB12,OD9)</f>
        <v>71.1751111111</v>
      </c>
      <c r="OE12" s="273" t="n">
        <f aca="false">SUM(OC12,OE9)</f>
        <v>104.235</v>
      </c>
      <c r="OF12" s="459"/>
      <c r="OG12" s="460"/>
      <c r="OH12" s="460"/>
      <c r="OI12" s="460"/>
      <c r="OJ12" s="460"/>
      <c r="OK12" s="460"/>
      <c r="OL12" s="460"/>
      <c r="OM12" s="460"/>
      <c r="ON12" s="461"/>
      <c r="OO12" s="462"/>
      <c r="OP12" s="463"/>
      <c r="OQ12" s="463"/>
      <c r="OR12" s="463"/>
      <c r="OS12" s="463"/>
      <c r="OT12" s="463"/>
      <c r="OU12" s="464"/>
      <c r="OV12" s="465"/>
      <c r="OW12" s="451"/>
      <c r="OX12" s="451"/>
      <c r="OY12" s="451"/>
      <c r="OZ12" s="451"/>
      <c r="PA12" s="451"/>
      <c r="PB12" s="451"/>
      <c r="PC12" s="451"/>
      <c r="PD12" s="451"/>
      <c r="PE12" s="451"/>
      <c r="PF12" s="451"/>
      <c r="PG12" s="451"/>
      <c r="PH12" s="451"/>
      <c r="PI12" s="451"/>
      <c r="PJ12" s="451"/>
      <c r="PK12" s="451"/>
      <c r="PL12" s="451"/>
      <c r="PM12" s="451"/>
      <c r="PN12" s="451"/>
      <c r="PO12" s="452"/>
      <c r="PP12" s="453"/>
      <c r="PQ12" s="454"/>
      <c r="PR12" s="454"/>
      <c r="PS12" s="454"/>
      <c r="PT12" s="454"/>
      <c r="PU12" s="454"/>
      <c r="PV12" s="455"/>
      <c r="PW12" s="432" t="n">
        <f aca="false">SUBTOTAL(9, OF12:OU12)</f>
        <v>0</v>
      </c>
      <c r="PX12" s="433" t="n">
        <f aca="false">SUBTOTAL(9, OV12:PV12)</f>
        <v>0</v>
      </c>
      <c r="PY12" s="273" t="n">
        <f aca="false">SUM(PW12,PY9)</f>
        <v>0</v>
      </c>
      <c r="PZ12" s="273" t="n">
        <f aca="false">SUM(PX12,PZ9)</f>
        <v>0</v>
      </c>
      <c r="QA12" s="466"/>
      <c r="QB12" s="467"/>
      <c r="QC12" s="467"/>
      <c r="QD12" s="467"/>
      <c r="QE12" s="467"/>
      <c r="QF12" s="467"/>
      <c r="QG12" s="468"/>
      <c r="QH12" s="462"/>
      <c r="QI12" s="463"/>
      <c r="QJ12" s="463"/>
      <c r="QK12" s="463"/>
      <c r="QL12" s="463"/>
      <c r="QM12" s="463"/>
      <c r="QN12" s="464"/>
      <c r="QO12" s="440"/>
      <c r="QP12" s="441"/>
      <c r="QQ12" s="441"/>
      <c r="QR12" s="441"/>
      <c r="QS12" s="441"/>
      <c r="QT12" s="441"/>
      <c r="QU12" s="442"/>
      <c r="QV12" s="443"/>
      <c r="QW12" s="444"/>
      <c r="QX12" s="444"/>
      <c r="QY12" s="444"/>
      <c r="QZ12" s="444"/>
      <c r="RA12" s="444"/>
      <c r="RB12" s="445"/>
      <c r="RC12" s="432" t="n">
        <f aca="false">SUBTOTAL(9, QA12:QN12)</f>
        <v>0</v>
      </c>
      <c r="RD12" s="433" t="n">
        <f aca="false">SUBTOTAL(9, QO12:RB12)</f>
        <v>0</v>
      </c>
      <c r="RE12" s="273" t="n">
        <f aca="false">SUM(RC12,RE9)</f>
        <v>0</v>
      </c>
      <c r="RF12" s="273" t="n">
        <f aca="false">SUM(RD12,RF9)</f>
        <v>0</v>
      </c>
      <c r="RG12" s="459"/>
      <c r="RH12" s="460"/>
      <c r="RI12" s="460"/>
      <c r="RJ12" s="460"/>
      <c r="RK12" s="460"/>
      <c r="RL12" s="460"/>
      <c r="RM12" s="461"/>
      <c r="RN12" s="462"/>
      <c r="RO12" s="463"/>
      <c r="RP12" s="463"/>
      <c r="RQ12" s="463"/>
      <c r="RR12" s="463"/>
      <c r="RS12" s="463"/>
      <c r="RT12" s="464"/>
      <c r="RU12" s="465"/>
      <c r="RV12" s="451"/>
      <c r="RW12" s="451"/>
      <c r="RX12" s="451"/>
      <c r="RY12" s="451"/>
      <c r="RZ12" s="451"/>
      <c r="SA12" s="452"/>
      <c r="SB12" s="453" t="n">
        <v>28.865</v>
      </c>
      <c r="SC12" s="454"/>
      <c r="SD12" s="454"/>
      <c r="SE12" s="454"/>
      <c r="SF12" s="454"/>
      <c r="SG12" s="454"/>
      <c r="SH12" s="455"/>
      <c r="SI12" s="432" t="n">
        <f aca="false">SUBTOTAL(9, RG12:RT12)</f>
        <v>0</v>
      </c>
      <c r="SJ12" s="433" t="n">
        <f aca="false">SUBTOTAL(9, RU12:SH12)</f>
        <v>28.865</v>
      </c>
      <c r="SK12" s="273" t="n">
        <f aca="false">SUM(SI12,SK9)</f>
        <v>0</v>
      </c>
      <c r="SL12" s="273" t="n">
        <f aca="false">SUM(SJ12,SL9)</f>
        <v>28.865</v>
      </c>
      <c r="SM12" s="437" t="n">
        <f aca="false">SUMIF(LR6:SL6,"итого гр.",LR12:SL12)</f>
        <v>71.1751111111</v>
      </c>
      <c r="SN12" s="433" t="n">
        <f aca="false">SUMIF(LR6:SL6,"итого фк.",LR12:SL12)</f>
        <v>133.1</v>
      </c>
      <c r="SO12" s="273" t="n">
        <f aca="false">SUM(SM12,SO9)</f>
        <v>71.1751111111</v>
      </c>
      <c r="SP12" s="273" t="n">
        <f aca="false">SUM(SN12,SP9)</f>
        <v>133.1</v>
      </c>
      <c r="SQ12" s="438" t="n">
        <f aca="false">SO12</f>
        <v>71.1751111111</v>
      </c>
      <c r="SR12" s="439" t="n">
        <f aca="false">SP12</f>
        <v>133.1</v>
      </c>
      <c r="ST12" s="278"/>
      <c r="SU12" s="459"/>
      <c r="SV12" s="460"/>
      <c r="SW12" s="460"/>
      <c r="SX12" s="461"/>
      <c r="SY12" s="462"/>
      <c r="SZ12" s="463"/>
      <c r="TA12" s="463"/>
      <c r="TB12" s="464"/>
      <c r="TC12" s="469"/>
      <c r="TD12" s="470"/>
      <c r="TE12" s="470"/>
      <c r="TF12" s="471"/>
      <c r="TG12" s="472"/>
      <c r="TH12" s="473"/>
      <c r="TI12" s="473"/>
      <c r="TJ12" s="474"/>
      <c r="TK12" s="432" t="n">
        <f aca="false">SUBTOTAL(9, SU12:TB12)</f>
        <v>0</v>
      </c>
      <c r="TL12" s="433" t="n">
        <f aca="false">SUBTOTAL(9, TC12:TJ12)</f>
        <v>0</v>
      </c>
      <c r="TM12" s="456" t="n">
        <f aca="false">TM9+TK12</f>
        <v>0</v>
      </c>
      <c r="TN12" s="456" t="n">
        <f aca="false">TN9+TL12</f>
        <v>0</v>
      </c>
      <c r="TO12" s="437"/>
      <c r="TP12" s="475"/>
      <c r="TQ12" s="291"/>
      <c r="TR12" s="291"/>
      <c r="TS12" s="475" t="n">
        <v>9.47230349935077</v>
      </c>
      <c r="TT12" s="475"/>
      <c r="TU12" s="291"/>
      <c r="TV12" s="291"/>
      <c r="TW12" s="475"/>
      <c r="TX12" s="475"/>
      <c r="TY12" s="291"/>
      <c r="TZ12" s="291"/>
      <c r="UA12" s="475"/>
      <c r="UB12" s="475"/>
      <c r="UC12" s="291" t="n">
        <f aca="false">UA12</f>
        <v>0</v>
      </c>
      <c r="UD12" s="291" t="n">
        <f aca="false">UB12</f>
        <v>0</v>
      </c>
      <c r="UE12" s="476" t="n">
        <f aca="false">SUMIF(TO6:UD6,"итого гр.",TO12:UD12)</f>
        <v>9.47230349935077</v>
      </c>
      <c r="UF12" s="439" t="n">
        <f aca="false">SUMIF($TO$6:$UD$6,"итого фк.",TO12:UD12)</f>
        <v>0</v>
      </c>
      <c r="UG12" s="373" t="n">
        <f aca="false">UE12</f>
        <v>9.47230349935077</v>
      </c>
      <c r="UH12" s="273" t="n">
        <f aca="false">UF12</f>
        <v>0</v>
      </c>
      <c r="UI12" s="438"/>
      <c r="UJ12" s="439" t="n">
        <f aca="false">204-250</f>
        <v>-46</v>
      </c>
      <c r="UM12" s="438" t="n">
        <f aca="false">$UM$9+UM9</f>
        <v>100</v>
      </c>
      <c r="UN12" s="439" t="n">
        <f aca="false">$UN$9+UN9</f>
        <v>100</v>
      </c>
      <c r="UO12" s="273" t="n">
        <f aca="false">UM12</f>
        <v>100</v>
      </c>
      <c r="UP12" s="273" t="n">
        <f aca="false">UN12</f>
        <v>100</v>
      </c>
      <c r="UQ12" s="437" t="n">
        <f aca="false">Посуточная_НГДП!JR12</f>
        <v>0</v>
      </c>
      <c r="UR12" s="433" t="n">
        <f aca="false">Посуточная_НГДП!JS12</f>
        <v>0</v>
      </c>
      <c r="US12" s="273" t="n">
        <f aca="false">SUM(UQ12,US9)</f>
        <v>0</v>
      </c>
      <c r="UT12" s="273" t="n">
        <f aca="false">SUM(UR12,UT9)</f>
        <v>0</v>
      </c>
      <c r="UU12" s="438" t="n">
        <f aca="false">SUM(SQ12,UE12,UI12,UM12,UQ12,TM12)</f>
        <v>180.647414610451</v>
      </c>
      <c r="UV12" s="439" t="n">
        <f aca="false">SUM(SR12,UF12,UJ12,UN12,UR12,TN12)</f>
        <v>187.1</v>
      </c>
      <c r="UW12" s="273" t="n">
        <f aca="false">SUM(SS12,UG12,UK12,UO12,US12)</f>
        <v>109.472303499351</v>
      </c>
      <c r="UX12" s="273" t="n">
        <f aca="false">SUM(ST12,UH12,UL12,UP12,UT12)</f>
        <v>100</v>
      </c>
      <c r="UY12" s="476"/>
      <c r="UZ12" s="476"/>
      <c r="VA12" s="273" t="n">
        <f aca="false">UY12</f>
        <v>0</v>
      </c>
      <c r="VB12" s="273" t="n">
        <f aca="false">UZ12</f>
        <v>0</v>
      </c>
      <c r="VC12" s="476"/>
      <c r="VD12" s="476"/>
      <c r="VE12" s="273" t="n">
        <f aca="false">VC12</f>
        <v>0</v>
      </c>
      <c r="VG12" s="479" t="n">
        <v>30997.9105853895</v>
      </c>
      <c r="VH12" s="480" t="n">
        <f aca="false">IF(A10&lt;=VW$4,VLOOKUP(A10,$VW$6:$WB$37,2,FALSE()),SUM($VX$4,LQ12,-UV12)-SUM($WB$4,-$VZ$4))-VP12</f>
        <v>31091</v>
      </c>
      <c r="VI12" s="479" t="n">
        <v>30815.0105853896</v>
      </c>
      <c r="VJ12" s="480" t="n">
        <v>30814.609</v>
      </c>
      <c r="VK12" s="479" t="n">
        <v>27054.4328853896</v>
      </c>
      <c r="VL12" s="480" t="n">
        <v>28897.609</v>
      </c>
      <c r="VM12" s="481"/>
      <c r="VN12" s="479" t="n">
        <v>639.457260298039</v>
      </c>
      <c r="VO12" s="482" t="n">
        <f aca="false">IF(A10&lt;=VW$4,VLOOKUP(A10,$VS$6:$VT$37,2,FALSE()),SUM($VO$2,-LA12,OE12,-VP12))</f>
        <v>617.295</v>
      </c>
      <c r="VP12" s="378"/>
      <c r="VQ12" s="278" t="n">
        <f aca="false">VH12-VG12</f>
        <v>93.0894146104547</v>
      </c>
      <c r="VS12" s="379" t="n">
        <v>6</v>
      </c>
      <c r="VT12" s="127" t="n">
        <v>754.321</v>
      </c>
      <c r="VU12" s="127"/>
      <c r="VW12" s="273" t="n">
        <v>6</v>
      </c>
      <c r="VX12" s="127" t="n">
        <v>30805</v>
      </c>
      <c r="VZ12" s="380" t="n">
        <f aca="false">UV24</f>
        <v>577.663</v>
      </c>
      <c r="WA12" s="380"/>
      <c r="WB12" s="380" t="n">
        <f aca="false">LQ24</f>
        <v>336.424</v>
      </c>
      <c r="WF12" s="127" t="n">
        <f aca="false">IF(AJ12="",0,AJ12+WF9)</f>
        <v>0</v>
      </c>
      <c r="WG12" s="127" t="n">
        <f aca="false">IF(AK12="",0,AK12+WG9)</f>
        <v>0</v>
      </c>
      <c r="WH12" s="127" t="n">
        <f aca="false">IF(BP12="",0,BP12+WH9)</f>
        <v>0</v>
      </c>
      <c r="WI12" s="127" t="n">
        <f aca="false">IF(BQ12="",0,BQ12+WI9)</f>
        <v>21</v>
      </c>
      <c r="WJ12" s="127" t="n">
        <f aca="false">IF(CJ12="",0,CJ12+WJ9)</f>
        <v>0</v>
      </c>
      <c r="WK12" s="127" t="n">
        <f aca="false">IF(CK12="",0,CK12+WK9)</f>
        <v>0</v>
      </c>
      <c r="WL12" s="127" t="n">
        <f aca="false">IF(DD12="",0,DD12+WL9)</f>
        <v>0</v>
      </c>
      <c r="WM12" s="127" t="n">
        <f aca="false">IF(DE12="",0,DE12+WM9)</f>
        <v>0</v>
      </c>
      <c r="WN12" s="127" t="n">
        <f aca="false">IF(EF12="",0,EF12+WN9)</f>
        <v>0</v>
      </c>
      <c r="WO12" s="127" t="n">
        <f aca="false">IF(EG12="",0,EG12+WO9)</f>
        <v>0</v>
      </c>
      <c r="WP12" s="127" t="n">
        <f aca="false">IF(FF12="",0,FF12+WP9)</f>
        <v>0</v>
      </c>
      <c r="WQ12" s="127" t="n">
        <f aca="false">IF(FG12="",0,FG12+WQ9)</f>
        <v>0</v>
      </c>
      <c r="WR12" s="127" t="n">
        <f aca="false">IF(IS12="",0,IS12+WR9)</f>
        <v>0</v>
      </c>
      <c r="WS12" s="127" t="n">
        <f aca="false">IF(IT12="",0,IT12+WS9)</f>
        <v>0</v>
      </c>
      <c r="WT12" s="127" t="n">
        <f aca="false">IF(HY12="",0,HY12+WT9)</f>
        <v>0</v>
      </c>
      <c r="WU12" s="127" t="n">
        <f aca="false">IF(HZ12="",0,HZ12+WU9)</f>
        <v>4.773</v>
      </c>
      <c r="WV12" s="127" t="n">
        <f aca="false">IF(SK12="",0,SK12+WV9)</f>
        <v>0</v>
      </c>
      <c r="WW12" s="127" t="n">
        <f aca="false">IF(SL12="",0,SL12+WW9)</f>
        <v>28.865</v>
      </c>
      <c r="WX12" s="127" t="n">
        <f aca="false">IF(UM12="",0,UM12)</f>
        <v>100</v>
      </c>
      <c r="WY12" s="127" t="n">
        <f aca="false">IF(UN12="",0,UN12)</f>
        <v>100</v>
      </c>
      <c r="WZ12" s="127" t="n">
        <f aca="false">IF(LL12="",0,LL12+WZ9)</f>
        <v>33.1</v>
      </c>
      <c r="XA12" s="127" t="n">
        <f aca="false">IF(LM12="",0,LM12+XA9)</f>
        <v>478</v>
      </c>
      <c r="XB12" s="127" t="n">
        <f aca="false">IF(UI12="",0,UI12+XB9)</f>
        <v>0</v>
      </c>
      <c r="XC12" s="127" t="n">
        <f aca="false">IF(UJ12="",0,UJ12+XC9)</f>
        <v>-132</v>
      </c>
      <c r="XD12" s="127" t="n">
        <f aca="false">IF(VN12="",0,VN12+XD9)</f>
        <v>1213.23940948498</v>
      </c>
      <c r="XE12" s="127" t="n">
        <f aca="false">IF(VO12="",0,VO12+XE9)</f>
        <v>1195.747</v>
      </c>
      <c r="XF12" s="127" t="n">
        <f aca="false">IFERROR(XD12/$A10,0)</f>
        <v>606.619704742489</v>
      </c>
      <c r="XG12" s="127" t="n">
        <f aca="false">IFERROR(XE12/$A10,0)</f>
        <v>597.8735</v>
      </c>
      <c r="XH12" s="127" t="n">
        <f aca="false">IF(US12="",0,US12+XH9)</f>
        <v>0</v>
      </c>
      <c r="XI12" s="127" t="n">
        <f aca="false">IF(UT12="",0,UT12+XI9)</f>
        <v>0</v>
      </c>
      <c r="XJ12" s="127" t="n">
        <f aca="false">IF(WF12&gt;0,0,AH12+XJ9)</f>
        <v>0</v>
      </c>
      <c r="XK12" s="127" t="n">
        <f aca="false">IF(WG12&gt;0,0,AI12+XK9)</f>
        <v>0</v>
      </c>
      <c r="XL12" s="127" t="n">
        <f aca="false">IF(WH12&gt;0,0,BN12+XL9)</f>
        <v>0</v>
      </c>
      <c r="XM12" s="127" t="n">
        <f aca="false">IF(WI12&gt;0,0,BO12+XM9)</f>
        <v>0</v>
      </c>
      <c r="XN12" s="127" t="n">
        <f aca="false">IF(WJ12&gt;0,0,CH12+XN9)</f>
        <v>0</v>
      </c>
      <c r="XO12" s="127" t="n">
        <f aca="false">IF(WK12&gt;0,0,CI12+XO9)</f>
        <v>0</v>
      </c>
      <c r="XP12" s="127" t="n">
        <f aca="false">IF(WL12&gt;0,0,DB12+XP9)</f>
        <v>0</v>
      </c>
      <c r="XQ12" s="127" t="n">
        <f aca="false">IF(WM12&gt;0,0,DC12+XQ9)</f>
        <v>0</v>
      </c>
      <c r="XR12" s="127" t="n">
        <f aca="false">IF(WN12&gt;0,0,ED12+XR9)</f>
        <v>0</v>
      </c>
      <c r="XS12" s="127" t="n">
        <f aca="false">IF(WO12&gt;0,0,EE12+XS9)</f>
        <v>0</v>
      </c>
      <c r="XT12" s="127" t="n">
        <f aca="false">IF(WP12&gt;0,0,FD12+XT9)</f>
        <v>0</v>
      </c>
      <c r="XU12" s="127" t="n">
        <f aca="false">IF(WQ12&gt;0,0,FE12+XU9)</f>
        <v>0</v>
      </c>
      <c r="XV12" s="127" t="n">
        <f aca="false">IF(WR12&gt;0,0,IQ12+XV9)</f>
        <v>0</v>
      </c>
      <c r="XW12" s="127" t="n">
        <f aca="false">IF(WS12&gt;0,0,IR12+XW9)</f>
        <v>0</v>
      </c>
      <c r="XX12" s="127" t="n">
        <f aca="false">IF(WT12&gt;0,0,HW12+XX9)</f>
        <v>0</v>
      </c>
      <c r="XY12" s="127" t="n">
        <f aca="false">IFERROR(IF(WU12&gt;0,0,HX12+XY9),0)</f>
        <v>0</v>
      </c>
      <c r="XZ12" s="127" t="n">
        <f aca="false">IF(WV12&gt;0,0,SI12+XZ9)</f>
        <v>0</v>
      </c>
      <c r="YA12" s="127" t="n">
        <f aca="false">IFERROR(IF(WW12&gt;0,0,SJ12+YA9),0)</f>
        <v>0</v>
      </c>
      <c r="YB12" s="127"/>
      <c r="YC12" s="127"/>
      <c r="YD12" s="127"/>
    </row>
    <row r="13" customFormat="false" ht="15" hidden="false" customHeight="false" outlineLevel="0" collapsed="false">
      <c r="A13" s="483" t="n">
        <v>3</v>
      </c>
      <c r="B13" s="484"/>
      <c r="C13" s="485"/>
      <c r="D13" s="485"/>
      <c r="E13" s="485"/>
      <c r="F13" s="485"/>
      <c r="G13" s="485"/>
      <c r="H13" s="485"/>
      <c r="I13" s="486"/>
      <c r="J13" s="487"/>
      <c r="K13" s="488"/>
      <c r="L13" s="488"/>
      <c r="M13" s="488"/>
      <c r="N13" s="488"/>
      <c r="O13" s="488"/>
      <c r="P13" s="489"/>
      <c r="Q13" s="490"/>
      <c r="R13" s="491"/>
      <c r="S13" s="491"/>
      <c r="T13" s="491"/>
      <c r="U13" s="491"/>
      <c r="V13" s="491"/>
      <c r="W13" s="491"/>
      <c r="X13" s="491"/>
      <c r="Y13" s="491"/>
      <c r="Z13" s="492"/>
      <c r="AA13" s="493"/>
      <c r="AB13" s="494"/>
      <c r="AC13" s="494"/>
      <c r="AD13" s="494"/>
      <c r="AE13" s="494"/>
      <c r="AF13" s="494"/>
      <c r="AG13" s="495"/>
      <c r="AH13" s="496"/>
      <c r="AI13" s="497"/>
      <c r="AL13" s="484"/>
      <c r="AM13" s="485"/>
      <c r="AN13" s="485"/>
      <c r="AO13" s="485"/>
      <c r="AP13" s="485"/>
      <c r="AQ13" s="485"/>
      <c r="AR13" s="486"/>
      <c r="AS13" s="487"/>
      <c r="AT13" s="488"/>
      <c r="AU13" s="488"/>
      <c r="AV13" s="488"/>
      <c r="AW13" s="488"/>
      <c r="AX13" s="488"/>
      <c r="AY13" s="489"/>
      <c r="AZ13" s="498" t="s">
        <v>68</v>
      </c>
      <c r="BA13" s="491"/>
      <c r="BB13" s="491"/>
      <c r="BC13" s="491"/>
      <c r="BD13" s="491"/>
      <c r="BE13" s="491"/>
      <c r="BF13" s="492"/>
      <c r="BG13" s="493"/>
      <c r="BH13" s="494"/>
      <c r="BI13" s="494"/>
      <c r="BJ13" s="494"/>
      <c r="BK13" s="494"/>
      <c r="BL13" s="494"/>
      <c r="BM13" s="495"/>
      <c r="BN13" s="496"/>
      <c r="BO13" s="497"/>
      <c r="BR13" s="484"/>
      <c r="BS13" s="485"/>
      <c r="BT13" s="485"/>
      <c r="BU13" s="486"/>
      <c r="BV13" s="499"/>
      <c r="BW13" s="500"/>
      <c r="BX13" s="500"/>
      <c r="BY13" s="501"/>
      <c r="BZ13" s="490"/>
      <c r="CA13" s="491"/>
      <c r="CB13" s="491"/>
      <c r="CC13" s="492"/>
      <c r="CD13" s="493"/>
      <c r="CE13" s="494"/>
      <c r="CF13" s="494"/>
      <c r="CG13" s="495"/>
      <c r="CH13" s="496"/>
      <c r="CI13" s="497"/>
      <c r="CL13" s="484"/>
      <c r="CM13" s="485"/>
      <c r="CN13" s="485"/>
      <c r="CO13" s="486"/>
      <c r="CP13" s="487"/>
      <c r="CQ13" s="488"/>
      <c r="CR13" s="488"/>
      <c r="CS13" s="489"/>
      <c r="CT13" s="490"/>
      <c r="CU13" s="491"/>
      <c r="CV13" s="491"/>
      <c r="CW13" s="492"/>
      <c r="CX13" s="493"/>
      <c r="CY13" s="494"/>
      <c r="CZ13" s="494"/>
      <c r="DA13" s="495"/>
      <c r="DB13" s="496"/>
      <c r="DC13" s="497"/>
      <c r="DF13" s="502"/>
      <c r="DG13" s="497"/>
      <c r="DJ13" s="503"/>
      <c r="DK13" s="504"/>
      <c r="DN13" s="484"/>
      <c r="DO13" s="485"/>
      <c r="DP13" s="485"/>
      <c r="DQ13" s="486"/>
      <c r="DR13" s="487"/>
      <c r="DS13" s="488"/>
      <c r="DT13" s="488"/>
      <c r="DU13" s="489"/>
      <c r="DV13" s="490"/>
      <c r="DW13" s="491"/>
      <c r="DX13" s="491"/>
      <c r="DY13" s="492"/>
      <c r="DZ13" s="493"/>
      <c r="EA13" s="494"/>
      <c r="EB13" s="494"/>
      <c r="EC13" s="495"/>
      <c r="ED13" s="496"/>
      <c r="EE13" s="497"/>
      <c r="EH13" s="484" t="s">
        <v>223</v>
      </c>
      <c r="EI13" s="485"/>
      <c r="EJ13" s="485"/>
      <c r="EK13" s="485"/>
      <c r="EL13" s="485"/>
      <c r="EM13" s="485"/>
      <c r="EN13" s="486"/>
      <c r="EO13" s="487"/>
      <c r="EP13" s="488"/>
      <c r="EQ13" s="488"/>
      <c r="ER13" s="489"/>
      <c r="ES13" s="505"/>
      <c r="ET13" s="506"/>
      <c r="EU13" s="506"/>
      <c r="EV13" s="506"/>
      <c r="EW13" s="506"/>
      <c r="EX13" s="506"/>
      <c r="EY13" s="507"/>
      <c r="EZ13" s="508"/>
      <c r="FA13" s="509"/>
      <c r="FB13" s="509"/>
      <c r="FC13" s="510"/>
      <c r="FD13" s="496"/>
      <c r="FE13" s="497"/>
      <c r="FH13" s="484"/>
      <c r="FI13" s="485"/>
      <c r="FJ13" s="485"/>
      <c r="FK13" s="485"/>
      <c r="FL13" s="485"/>
      <c r="FM13" s="485"/>
      <c r="FN13" s="485"/>
      <c r="FO13" s="485"/>
      <c r="FP13" s="485"/>
      <c r="FQ13" s="485"/>
      <c r="FR13" s="485"/>
      <c r="FS13" s="485"/>
      <c r="FT13" s="485"/>
      <c r="FU13" s="485"/>
      <c r="FV13" s="485"/>
      <c r="FW13" s="485"/>
      <c r="FX13" s="485"/>
      <c r="FY13" s="485"/>
      <c r="FZ13" s="485"/>
      <c r="GA13" s="485"/>
      <c r="GB13" s="485"/>
      <c r="GC13" s="485"/>
      <c r="GD13" s="485"/>
      <c r="GE13" s="485"/>
      <c r="GF13" s="485"/>
      <c r="GG13" s="485"/>
      <c r="GH13" s="485"/>
      <c r="GI13" s="485"/>
      <c r="GJ13" s="485"/>
      <c r="GK13" s="485"/>
      <c r="GL13" s="485"/>
      <c r="GM13" s="486"/>
      <c r="GN13" s="487"/>
      <c r="GO13" s="488"/>
      <c r="GP13" s="488"/>
      <c r="GQ13" s="488"/>
      <c r="GR13" s="488"/>
      <c r="GS13" s="488"/>
      <c r="GT13" s="489"/>
      <c r="GU13" s="490" t="s">
        <v>224</v>
      </c>
      <c r="GV13" s="491"/>
      <c r="GW13" s="491"/>
      <c r="GX13" s="491"/>
      <c r="GY13" s="491"/>
      <c r="GZ13" s="491"/>
      <c r="HA13" s="491"/>
      <c r="HB13" s="491"/>
      <c r="HC13" s="491"/>
      <c r="HD13" s="491"/>
      <c r="HE13" s="491"/>
      <c r="HF13" s="491"/>
      <c r="HG13" s="491"/>
      <c r="HH13" s="491"/>
      <c r="HI13" s="491"/>
      <c r="HJ13" s="491"/>
      <c r="HK13" s="491"/>
      <c r="HL13" s="491"/>
      <c r="HM13" s="491"/>
      <c r="HN13" s="491"/>
      <c r="HO13" s="492"/>
      <c r="HP13" s="493"/>
      <c r="HQ13" s="494"/>
      <c r="HR13" s="494"/>
      <c r="HS13" s="494"/>
      <c r="HT13" s="494"/>
      <c r="HU13" s="494"/>
      <c r="HV13" s="495"/>
      <c r="HW13" s="496"/>
      <c r="HX13" s="497"/>
      <c r="IA13" s="511"/>
      <c r="IB13" s="512"/>
      <c r="IC13" s="512"/>
      <c r="ID13" s="513"/>
      <c r="IE13" s="514"/>
      <c r="IF13" s="515"/>
      <c r="IG13" s="515"/>
      <c r="IH13" s="489"/>
      <c r="II13" s="337"/>
      <c r="IJ13" s="348"/>
      <c r="IK13" s="529"/>
      <c r="IL13" s="530"/>
      <c r="IM13" s="531"/>
      <c r="IN13" s="532"/>
      <c r="IO13" s="532"/>
      <c r="IP13" s="516"/>
      <c r="IQ13" s="496"/>
      <c r="IR13" s="497"/>
      <c r="IU13" s="484"/>
      <c r="IV13" s="485" t="s">
        <v>223</v>
      </c>
      <c r="IW13" s="485"/>
      <c r="IX13" s="485"/>
      <c r="IY13" s="485"/>
      <c r="IZ13" s="485"/>
      <c r="JA13" s="485"/>
      <c r="JB13" s="485"/>
      <c r="JC13" s="485"/>
      <c r="JD13" s="485"/>
      <c r="JE13" s="485"/>
      <c r="JF13" s="485"/>
      <c r="JG13" s="485"/>
      <c r="JH13" s="485"/>
      <c r="JI13" s="485"/>
      <c r="JJ13" s="322" t="s">
        <v>67</v>
      </c>
      <c r="JK13" s="322" t="s">
        <v>68</v>
      </c>
      <c r="JL13" s="322"/>
      <c r="JM13" s="322"/>
      <c r="JN13" s="322"/>
      <c r="JO13" s="322"/>
      <c r="JP13" s="322"/>
      <c r="JQ13" s="322"/>
      <c r="JR13" s="322"/>
      <c r="JS13" s="322"/>
      <c r="JT13" s="322"/>
      <c r="JU13" s="322"/>
      <c r="JV13" s="322"/>
      <c r="JW13" s="322"/>
      <c r="JX13" s="322"/>
      <c r="JY13" s="322"/>
      <c r="JZ13" s="322"/>
      <c r="KA13" s="322"/>
      <c r="KB13" s="322"/>
      <c r="KC13" s="322"/>
      <c r="KD13" s="322"/>
      <c r="KE13" s="322"/>
      <c r="KF13" s="322"/>
      <c r="KG13" s="322"/>
      <c r="KH13" s="322"/>
      <c r="KI13" s="322"/>
      <c r="KJ13" s="322"/>
      <c r="KK13" s="322"/>
      <c r="KL13" s="322"/>
      <c r="KM13" s="322"/>
      <c r="KN13" s="322"/>
      <c r="KO13" s="322"/>
      <c r="KP13" s="323"/>
      <c r="KQ13" s="387"/>
      <c r="KR13" s="388"/>
      <c r="KS13" s="388"/>
      <c r="KT13" s="388"/>
      <c r="KU13" s="388"/>
      <c r="KV13" s="388"/>
      <c r="KW13" s="389"/>
      <c r="KX13" s="496"/>
      <c r="KY13" s="497"/>
      <c r="LB13" s="502"/>
      <c r="LC13" s="497"/>
      <c r="LF13" s="503"/>
      <c r="LG13" s="504"/>
      <c r="LJ13" s="517"/>
      <c r="LK13" s="518"/>
      <c r="LN13" s="503"/>
      <c r="LO13" s="504"/>
      <c r="LR13" s="484" t="s">
        <v>223</v>
      </c>
      <c r="LS13" s="485"/>
      <c r="LT13" s="485"/>
      <c r="LU13" s="485"/>
      <c r="LV13" s="485"/>
      <c r="LW13" s="485"/>
      <c r="LX13" s="485"/>
      <c r="LY13" s="485"/>
      <c r="LZ13" s="485"/>
      <c r="MA13" s="485"/>
      <c r="MB13" s="485"/>
      <c r="MC13" s="485"/>
      <c r="MD13" s="485"/>
      <c r="ME13" s="485"/>
      <c r="MF13" s="485"/>
      <c r="MG13" s="338" t="s">
        <v>70</v>
      </c>
      <c r="MH13" s="338" t="s">
        <v>64</v>
      </c>
      <c r="MI13" s="338" t="s">
        <v>64</v>
      </c>
      <c r="MJ13" s="338" t="s">
        <v>68</v>
      </c>
      <c r="MK13" s="338" t="s">
        <v>68</v>
      </c>
      <c r="ML13" s="338" t="s">
        <v>68</v>
      </c>
      <c r="MM13" s="338" t="s">
        <v>68</v>
      </c>
      <c r="MN13" s="338" t="s">
        <v>71</v>
      </c>
      <c r="MO13" s="338"/>
      <c r="MP13" s="338"/>
      <c r="MQ13" s="338"/>
      <c r="MR13" s="338"/>
      <c r="MS13" s="338"/>
      <c r="MT13" s="338"/>
      <c r="MU13" s="338"/>
      <c r="MV13" s="338"/>
      <c r="MW13" s="338"/>
      <c r="MX13" s="338"/>
      <c r="MY13" s="338"/>
      <c r="MZ13" s="338"/>
      <c r="NA13" s="338"/>
      <c r="NB13" s="338"/>
      <c r="NC13" s="338"/>
      <c r="ND13" s="338"/>
      <c r="NE13" s="338"/>
      <c r="NF13" s="338"/>
      <c r="NG13" s="338"/>
      <c r="NH13" s="338"/>
      <c r="NI13" s="338"/>
      <c r="NJ13" s="338"/>
      <c r="NK13" s="338"/>
      <c r="NL13" s="338"/>
      <c r="NM13" s="338"/>
      <c r="NN13" s="338"/>
      <c r="NO13" s="338"/>
      <c r="NP13" s="338"/>
      <c r="NQ13" s="338"/>
      <c r="NR13" s="338"/>
      <c r="NS13" s="338"/>
      <c r="NT13" s="339"/>
      <c r="NU13" s="519"/>
      <c r="NV13" s="520"/>
      <c r="NW13" s="520"/>
      <c r="NX13" s="520"/>
      <c r="NY13" s="520"/>
      <c r="NZ13" s="520"/>
      <c r="OA13" s="521"/>
      <c r="OB13" s="496"/>
      <c r="OC13" s="497"/>
      <c r="OF13" s="522"/>
      <c r="OG13" s="523"/>
      <c r="OH13" s="523"/>
      <c r="OI13" s="523"/>
      <c r="OJ13" s="523"/>
      <c r="OK13" s="523"/>
      <c r="OL13" s="523"/>
      <c r="OM13" s="523"/>
      <c r="ON13" s="524"/>
      <c r="OO13" s="525"/>
      <c r="OP13" s="526"/>
      <c r="OQ13" s="526"/>
      <c r="OR13" s="526"/>
      <c r="OS13" s="526"/>
      <c r="OT13" s="526"/>
      <c r="OU13" s="527"/>
      <c r="OV13" s="528"/>
      <c r="OW13" s="529"/>
      <c r="OX13" s="529"/>
      <c r="OY13" s="529"/>
      <c r="OZ13" s="529"/>
      <c r="PA13" s="529"/>
      <c r="PB13" s="529"/>
      <c r="PC13" s="529"/>
      <c r="PD13" s="529"/>
      <c r="PE13" s="529"/>
      <c r="PF13" s="529"/>
      <c r="PG13" s="529"/>
      <c r="PH13" s="529"/>
      <c r="PI13" s="529"/>
      <c r="PJ13" s="529"/>
      <c r="PK13" s="529"/>
      <c r="PL13" s="529"/>
      <c r="PM13" s="529"/>
      <c r="PN13" s="529"/>
      <c r="PO13" s="530"/>
      <c r="PP13" s="531"/>
      <c r="PQ13" s="532"/>
      <c r="PR13" s="532"/>
      <c r="PS13" s="532"/>
      <c r="PT13" s="532"/>
      <c r="PU13" s="532"/>
      <c r="PV13" s="516"/>
      <c r="PW13" s="496"/>
      <c r="PX13" s="497"/>
      <c r="QA13" s="533"/>
      <c r="QB13" s="534"/>
      <c r="QC13" s="534"/>
      <c r="QD13" s="534"/>
      <c r="QE13" s="534"/>
      <c r="QF13" s="534"/>
      <c r="QG13" s="535"/>
      <c r="QH13" s="525"/>
      <c r="QI13" s="526"/>
      <c r="QJ13" s="526"/>
      <c r="QK13" s="526"/>
      <c r="QL13" s="526"/>
      <c r="QM13" s="526"/>
      <c r="QN13" s="527"/>
      <c r="QO13" s="505"/>
      <c r="QP13" s="506"/>
      <c r="QQ13" s="506"/>
      <c r="QR13" s="506"/>
      <c r="QS13" s="506"/>
      <c r="QT13" s="506"/>
      <c r="QU13" s="507"/>
      <c r="QV13" s="508"/>
      <c r="QW13" s="509"/>
      <c r="QX13" s="509"/>
      <c r="QY13" s="509"/>
      <c r="QZ13" s="509"/>
      <c r="RA13" s="509"/>
      <c r="RB13" s="510"/>
      <c r="RC13" s="496"/>
      <c r="RD13" s="497"/>
      <c r="RG13" s="522" t="s">
        <v>223</v>
      </c>
      <c r="RH13" s="523"/>
      <c r="RI13" s="523"/>
      <c r="RJ13" s="523"/>
      <c r="RK13" s="523"/>
      <c r="RL13" s="523"/>
      <c r="RM13" s="524"/>
      <c r="RN13" s="525"/>
      <c r="RO13" s="526"/>
      <c r="RP13" s="526"/>
      <c r="RQ13" s="526"/>
      <c r="RR13" s="526"/>
      <c r="RS13" s="526"/>
      <c r="RT13" s="527"/>
      <c r="RU13" s="528"/>
      <c r="RV13" s="529"/>
      <c r="RW13" s="529"/>
      <c r="RX13" s="529"/>
      <c r="RY13" s="529"/>
      <c r="RZ13" s="529"/>
      <c r="SA13" s="530"/>
      <c r="SB13" s="531"/>
      <c r="SC13" s="532"/>
      <c r="SD13" s="532"/>
      <c r="SE13" s="532"/>
      <c r="SF13" s="532"/>
      <c r="SG13" s="532"/>
      <c r="SH13" s="516"/>
      <c r="SI13" s="496"/>
      <c r="SJ13" s="497"/>
      <c r="SM13" s="502"/>
      <c r="SN13" s="497"/>
      <c r="SQ13" s="503"/>
      <c r="SR13" s="504"/>
      <c r="SU13" s="355"/>
      <c r="SV13" s="356"/>
      <c r="SW13" s="356"/>
      <c r="SX13" s="357"/>
      <c r="SY13" s="536"/>
      <c r="SZ13" s="537"/>
      <c r="TA13" s="537"/>
      <c r="TB13" s="538"/>
      <c r="TC13" s="365"/>
      <c r="TD13" s="366"/>
      <c r="TE13" s="366"/>
      <c r="TF13" s="367"/>
      <c r="TG13" s="403"/>
      <c r="TH13" s="404"/>
      <c r="TI13" s="404"/>
      <c r="TJ13" s="405"/>
      <c r="TK13" s="496"/>
      <c r="TL13" s="497"/>
      <c r="TO13" s="502"/>
      <c r="TP13" s="539"/>
      <c r="TQ13" s="291"/>
      <c r="TR13" s="291"/>
      <c r="TS13" s="539"/>
      <c r="TT13" s="539"/>
      <c r="TU13" s="291"/>
      <c r="TV13" s="291"/>
      <c r="TW13" s="539"/>
      <c r="TX13" s="539"/>
      <c r="TY13" s="291"/>
      <c r="TZ13" s="291"/>
      <c r="UA13" s="539"/>
      <c r="UB13" s="539"/>
      <c r="UC13" s="291"/>
      <c r="UD13" s="291"/>
      <c r="UE13" s="540"/>
      <c r="UF13" s="504"/>
      <c r="UG13" s="373"/>
      <c r="UI13" s="503"/>
      <c r="UJ13" s="504"/>
      <c r="UM13" s="503"/>
      <c r="UN13" s="504"/>
      <c r="UQ13" s="502"/>
      <c r="UR13" s="497"/>
      <c r="UU13" s="503"/>
      <c r="UV13" s="504"/>
      <c r="UY13" s="540"/>
      <c r="UZ13" s="540"/>
      <c r="VC13" s="540"/>
      <c r="VD13" s="540"/>
      <c r="VF13" s="374"/>
      <c r="VG13" s="541"/>
      <c r="VH13" s="542"/>
      <c r="VI13" s="541"/>
      <c r="VJ13" s="542"/>
      <c r="VK13" s="335"/>
      <c r="VL13" s="542"/>
      <c r="VM13" s="543"/>
      <c r="VN13" s="541"/>
      <c r="VO13" s="544"/>
      <c r="VP13" s="378"/>
      <c r="VS13" s="379" t="n">
        <v>7</v>
      </c>
      <c r="VT13" s="127" t="n">
        <v>781.217</v>
      </c>
      <c r="VU13" s="550"/>
      <c r="VW13" s="273" t="n">
        <v>7</v>
      </c>
      <c r="VX13" s="127" t="n">
        <v>30840</v>
      </c>
      <c r="VZ13" s="380" t="n">
        <f aca="false">UV27</f>
        <v>680.55</v>
      </c>
      <c r="WA13" s="380"/>
      <c r="WB13" s="380" t="n">
        <f aca="false">LQ27</f>
        <v>392.415</v>
      </c>
      <c r="WF13" s="127" t="n">
        <f aca="false">IF(AJ13="",0,AJ13+WF10)</f>
        <v>0</v>
      </c>
      <c r="WG13" s="127" t="n">
        <f aca="false">IF(AK13="",0,AK13+WG10)</f>
        <v>0</v>
      </c>
      <c r="WH13" s="127" t="n">
        <f aca="false">IF(BP13="",0,BP13+WH10)</f>
        <v>0</v>
      </c>
      <c r="WI13" s="127" t="n">
        <f aca="false">IF(BQ13="",0,BQ13+WI10)</f>
        <v>0</v>
      </c>
      <c r="WJ13" s="127" t="n">
        <f aca="false">IF(CJ13="",0,CJ13+WJ10)</f>
        <v>0</v>
      </c>
      <c r="WK13" s="127" t="n">
        <f aca="false">IF(CK13="",0,CK13+WK10)</f>
        <v>0</v>
      </c>
      <c r="WL13" s="127" t="n">
        <f aca="false">IF(DD13="",0,DD13+WL10)</f>
        <v>0</v>
      </c>
      <c r="WM13" s="127" t="n">
        <f aca="false">IF(DE13="",0,DE13+WM10)</f>
        <v>0</v>
      </c>
      <c r="WN13" s="127" t="n">
        <f aca="false">IF(EF13="",0,EF13+WN10)</f>
        <v>0</v>
      </c>
      <c r="WO13" s="127" t="n">
        <f aca="false">IF(EG13="",0,EG13+WO10)</f>
        <v>0</v>
      </c>
      <c r="WP13" s="127" t="n">
        <f aca="false">IF(FF13="",0,FF13+WP10)</f>
        <v>0</v>
      </c>
      <c r="WQ13" s="127" t="n">
        <f aca="false">IF(FG13="",0,FG13+WQ10)</f>
        <v>0</v>
      </c>
      <c r="WR13" s="127" t="n">
        <f aca="false">IF(IS13="",0,IS13+WR10)</f>
        <v>0</v>
      </c>
      <c r="WS13" s="127" t="n">
        <f aca="false">IF(IT13="",0,IT13+WS10)</f>
        <v>0</v>
      </c>
      <c r="WT13" s="127" t="n">
        <f aca="false">IF(HY13="",0,HY13+WT10)</f>
        <v>0</v>
      </c>
      <c r="WU13" s="127" t="n">
        <f aca="false">IF(HZ13="",0,HZ13+WU10)</f>
        <v>0</v>
      </c>
      <c r="WV13" s="127" t="n">
        <f aca="false">IF(SK13="",0,SK13+WV10)</f>
        <v>0</v>
      </c>
      <c r="WW13" s="127" t="n">
        <f aca="false">IF(SL13="",0,SL13+WW10)</f>
        <v>0</v>
      </c>
      <c r="WX13" s="127" t="n">
        <f aca="false">IF(UM13="",0,UM13)</f>
        <v>0</v>
      </c>
      <c r="WY13" s="127" t="n">
        <f aca="false">IF(UN13="",0,UN13)</f>
        <v>0</v>
      </c>
      <c r="WZ13" s="127" t="n">
        <f aca="false">IF(LL13="",0,LL13+WZ10)</f>
        <v>0</v>
      </c>
      <c r="XA13" s="127" t="n">
        <f aca="false">IF(LM13="",0,LM13+XA10)</f>
        <v>0</v>
      </c>
      <c r="XB13" s="127" t="n">
        <f aca="false">IF(UI13="",0,UI13+XB10)</f>
        <v>0</v>
      </c>
      <c r="XC13" s="127" t="n">
        <f aca="false">IF(UJ13="",0,UJ13+XC10)</f>
        <v>0</v>
      </c>
      <c r="XD13" s="127" t="n">
        <f aca="false">IF(VN13="",0,VN13+XD10)</f>
        <v>0</v>
      </c>
      <c r="XE13" s="127" t="n">
        <f aca="false">IF(VO13="",0,VO13+XE10)</f>
        <v>0</v>
      </c>
      <c r="XF13" s="127" t="n">
        <f aca="false">IFERROR(XD13/$A11,0)</f>
        <v>0</v>
      </c>
      <c r="XG13" s="127" t="n">
        <f aca="false">IFERROR(XE13/$A11,0)</f>
        <v>0</v>
      </c>
      <c r="XH13" s="127" t="n">
        <f aca="false">IF(US13="",0,US13+XH10)</f>
        <v>0</v>
      </c>
      <c r="XI13" s="127" t="n">
        <f aca="false">IF(UT13="",0,UT13+XI10)</f>
        <v>0</v>
      </c>
      <c r="XJ13" s="127" t="n">
        <f aca="false">IF(WF13&gt;0,0,AH13+XJ10)</f>
        <v>0</v>
      </c>
      <c r="XK13" s="127" t="n">
        <f aca="false">IF(WG13&gt;0,0,AI13+XK10)</f>
        <v>0</v>
      </c>
      <c r="XL13" s="127" t="n">
        <f aca="false">IF(WH13&gt;0,0,BN13+XL10)</f>
        <v>0</v>
      </c>
      <c r="XM13" s="127" t="n">
        <f aca="false">IF(WI13&gt;0,0,BO13+XM10)</f>
        <v>0</v>
      </c>
      <c r="XN13" s="127" t="n">
        <f aca="false">IF(WJ13&gt;0,0,CH13+XN10)</f>
        <v>0</v>
      </c>
      <c r="XO13" s="127" t="n">
        <f aca="false">IF(WK13&gt;0,0,CI13+XO10)</f>
        <v>0</v>
      </c>
      <c r="XP13" s="127" t="n">
        <f aca="false">IF(WL13&gt;0,0,DB13+XP10)</f>
        <v>0</v>
      </c>
      <c r="XQ13" s="127" t="n">
        <f aca="false">IF(WM13&gt;0,0,DC13+XQ10)</f>
        <v>0</v>
      </c>
      <c r="XR13" s="127" t="n">
        <f aca="false">IF(WN13&gt;0,0,ED13+XR10)</f>
        <v>0</v>
      </c>
      <c r="XS13" s="127" t="n">
        <f aca="false">IF(WO13&gt;0,0,EE13+XS10)</f>
        <v>0</v>
      </c>
      <c r="XT13" s="127" t="n">
        <f aca="false">IF(WP13&gt;0,0,FD13+XT10)</f>
        <v>0</v>
      </c>
      <c r="XU13" s="127" t="n">
        <f aca="false">IF(WQ13&gt;0,0,FE13+XU10)</f>
        <v>0</v>
      </c>
      <c r="XV13" s="127" t="n">
        <f aca="false">IF(WR13&gt;0,0,IQ13+XV10)</f>
        <v>0</v>
      </c>
      <c r="XW13" s="127" t="n">
        <f aca="false">IF(WS13&gt;0,0,IR13+XW10)</f>
        <v>0</v>
      </c>
      <c r="XX13" s="127" t="n">
        <f aca="false">IF(WT13&gt;0,0,HW13+XX10)</f>
        <v>0</v>
      </c>
      <c r="XY13" s="127" t="n">
        <f aca="false">IFERROR(IF(WU13&gt;0,0,HX13+XY10),0)</f>
        <v>0</v>
      </c>
      <c r="XZ13" s="127" t="n">
        <f aca="false">IF(WV13&gt;0,0,SI13+XZ10)</f>
        <v>0</v>
      </c>
      <c r="YA13" s="127" t="n">
        <f aca="false">IFERROR(IF(WW13&gt;0,0,SJ13+YA10),0)</f>
        <v>0</v>
      </c>
      <c r="YB13" s="127"/>
      <c r="YC13" s="127"/>
      <c r="YD13" s="127"/>
    </row>
    <row r="14" customFormat="false" ht="15" hidden="false" customHeight="false" outlineLevel="0" collapsed="false">
      <c r="A14" s="483"/>
      <c r="B14" s="381"/>
      <c r="C14" s="382"/>
      <c r="D14" s="382"/>
      <c r="E14" s="382"/>
      <c r="F14" s="382"/>
      <c r="G14" s="382"/>
      <c r="H14" s="382"/>
      <c r="I14" s="383"/>
      <c r="J14" s="384"/>
      <c r="K14" s="385"/>
      <c r="L14" s="385"/>
      <c r="M14" s="385"/>
      <c r="N14" s="385"/>
      <c r="O14" s="385"/>
      <c r="P14" s="386"/>
      <c r="Q14" s="321"/>
      <c r="R14" s="322"/>
      <c r="S14" s="322"/>
      <c r="T14" s="322"/>
      <c r="U14" s="322"/>
      <c r="V14" s="322"/>
      <c r="W14" s="322"/>
      <c r="X14" s="322"/>
      <c r="Y14" s="322"/>
      <c r="Z14" s="323"/>
      <c r="AA14" s="387"/>
      <c r="AB14" s="388"/>
      <c r="AC14" s="388"/>
      <c r="AD14" s="388"/>
      <c r="AE14" s="388"/>
      <c r="AF14" s="388"/>
      <c r="AG14" s="389"/>
      <c r="AH14" s="390" t="n">
        <f aca="false">SUBTOTAL(3, B14:P14)</f>
        <v>0</v>
      </c>
      <c r="AI14" s="391" t="n">
        <f aca="false">COUNTIF(Q14:AG14,"&lt;&gt;0")-COUNTIF(Q14:AG14,"")</f>
        <v>0</v>
      </c>
      <c r="AL14" s="381"/>
      <c r="AM14" s="382"/>
      <c r="AN14" s="382"/>
      <c r="AO14" s="382"/>
      <c r="AP14" s="382"/>
      <c r="AQ14" s="382"/>
      <c r="AR14" s="383"/>
      <c r="AS14" s="384"/>
      <c r="AT14" s="385"/>
      <c r="AU14" s="385"/>
      <c r="AV14" s="385"/>
      <c r="AW14" s="385"/>
      <c r="AX14" s="385"/>
      <c r="AY14" s="386"/>
      <c r="AZ14" s="545" t="n">
        <v>746</v>
      </c>
      <c r="BA14" s="322"/>
      <c r="BB14" s="322"/>
      <c r="BC14" s="322"/>
      <c r="BD14" s="322"/>
      <c r="BE14" s="322"/>
      <c r="BF14" s="323"/>
      <c r="BG14" s="387"/>
      <c r="BH14" s="388"/>
      <c r="BI14" s="388"/>
      <c r="BJ14" s="388"/>
      <c r="BK14" s="388"/>
      <c r="BL14" s="388"/>
      <c r="BM14" s="389"/>
      <c r="BN14" s="390" t="n">
        <f aca="false">SUBTOTAL(3, AL14:AY14)</f>
        <v>0</v>
      </c>
      <c r="BO14" s="391" t="n">
        <f aca="false">COUNTIF(AZ14:BM14,"&lt;&gt;0")-COUNTIF(AZ14:BM14,"")</f>
        <v>1</v>
      </c>
      <c r="BR14" s="381"/>
      <c r="BS14" s="382"/>
      <c r="BT14" s="382"/>
      <c r="BU14" s="383"/>
      <c r="BV14" s="392"/>
      <c r="BW14" s="393"/>
      <c r="BX14" s="393"/>
      <c r="BY14" s="394"/>
      <c r="BZ14" s="321"/>
      <c r="CA14" s="322"/>
      <c r="CB14" s="322"/>
      <c r="CC14" s="323"/>
      <c r="CD14" s="387"/>
      <c r="CE14" s="388"/>
      <c r="CF14" s="388"/>
      <c r="CG14" s="389"/>
      <c r="CH14" s="390" t="n">
        <f aca="false">SUBTOTAL(3, BR14:BY14)</f>
        <v>0</v>
      </c>
      <c r="CI14" s="391" t="n">
        <f aca="false">COUNTIF(BZ14:CG14,"&lt;&gt;0")-COUNTIF(BZ14:CG14,"")</f>
        <v>0</v>
      </c>
      <c r="CL14" s="381"/>
      <c r="CM14" s="382"/>
      <c r="CN14" s="382"/>
      <c r="CO14" s="383"/>
      <c r="CP14" s="384"/>
      <c r="CQ14" s="385"/>
      <c r="CR14" s="385"/>
      <c r="CS14" s="386"/>
      <c r="CT14" s="321"/>
      <c r="CU14" s="322"/>
      <c r="CV14" s="322"/>
      <c r="CW14" s="323"/>
      <c r="CX14" s="387"/>
      <c r="CY14" s="388"/>
      <c r="CZ14" s="388"/>
      <c r="DA14" s="389"/>
      <c r="DB14" s="390" t="n">
        <f aca="false">SUBTOTAL(3, CL14:CS14)</f>
        <v>0</v>
      </c>
      <c r="DC14" s="391" t="n">
        <f aca="false">COUNTIF(CT14:DA14,"&lt;&gt;0")-COUNTIF(CT14:DA14,"")</f>
        <v>0</v>
      </c>
      <c r="DF14" s="395" t="n">
        <f aca="false">SUMIF(B6:DE6,"итого гр.",B14:DE14)</f>
        <v>0</v>
      </c>
      <c r="DG14" s="391" t="n">
        <f aca="false">SUMIF(B6:DE6,"итого фк.",B14:DE14)</f>
        <v>1</v>
      </c>
      <c r="DJ14" s="396"/>
      <c r="DK14" s="397"/>
      <c r="DN14" s="381"/>
      <c r="DO14" s="382"/>
      <c r="DP14" s="382"/>
      <c r="DQ14" s="383"/>
      <c r="DR14" s="384"/>
      <c r="DS14" s="385"/>
      <c r="DT14" s="385"/>
      <c r="DU14" s="386"/>
      <c r="DV14" s="321"/>
      <c r="DW14" s="322"/>
      <c r="DX14" s="322"/>
      <c r="DY14" s="323"/>
      <c r="DZ14" s="387"/>
      <c r="EA14" s="388"/>
      <c r="EB14" s="388"/>
      <c r="EC14" s="389"/>
      <c r="ED14" s="390" t="n">
        <f aca="false">SUBTOTAL(3, DN14:DU14)</f>
        <v>0</v>
      </c>
      <c r="EE14" s="391" t="n">
        <f aca="false">COUNTIF(DV14:EC14,"&lt;&gt;0")-COUNTIF(DV14:EC14,"")</f>
        <v>0</v>
      </c>
      <c r="EH14" s="381" t="s">
        <v>225</v>
      </c>
      <c r="EI14" s="382"/>
      <c r="EJ14" s="382"/>
      <c r="EK14" s="382"/>
      <c r="EL14" s="382"/>
      <c r="EM14" s="382"/>
      <c r="EN14" s="383"/>
      <c r="EO14" s="384"/>
      <c r="EP14" s="385"/>
      <c r="EQ14" s="385"/>
      <c r="ER14" s="386"/>
      <c r="ES14" s="321"/>
      <c r="ET14" s="322"/>
      <c r="EU14" s="322"/>
      <c r="EV14" s="322"/>
      <c r="EW14" s="322"/>
      <c r="EX14" s="322"/>
      <c r="EY14" s="323"/>
      <c r="EZ14" s="387"/>
      <c r="FA14" s="388"/>
      <c r="FB14" s="388"/>
      <c r="FC14" s="389"/>
      <c r="FD14" s="390" t="n">
        <f aca="false">SUBTOTAL(3, EH14:ER14)</f>
        <v>1</v>
      </c>
      <c r="FE14" s="391" t="n">
        <f aca="false">COUNTIF(ES14:FC14,"&lt;&gt;0")-COUNTIF(ES14:FC14,"")</f>
        <v>0</v>
      </c>
      <c r="FH14" s="381"/>
      <c r="FI14" s="382"/>
      <c r="FJ14" s="382"/>
      <c r="FK14" s="382"/>
      <c r="FL14" s="382"/>
      <c r="FM14" s="382"/>
      <c r="FN14" s="382"/>
      <c r="FO14" s="382"/>
      <c r="FP14" s="382"/>
      <c r="FQ14" s="382"/>
      <c r="FR14" s="382"/>
      <c r="FS14" s="382"/>
      <c r="FT14" s="382"/>
      <c r="FU14" s="382"/>
      <c r="FV14" s="382"/>
      <c r="FW14" s="382"/>
      <c r="FX14" s="382"/>
      <c r="FY14" s="382"/>
      <c r="FZ14" s="382"/>
      <c r="GA14" s="382"/>
      <c r="GB14" s="382"/>
      <c r="GC14" s="382"/>
      <c r="GD14" s="382"/>
      <c r="GE14" s="382"/>
      <c r="GF14" s="382"/>
      <c r="GG14" s="382"/>
      <c r="GH14" s="382"/>
      <c r="GI14" s="382"/>
      <c r="GJ14" s="382"/>
      <c r="GK14" s="382"/>
      <c r="GL14" s="382"/>
      <c r="GM14" s="383"/>
      <c r="GN14" s="384"/>
      <c r="GO14" s="385"/>
      <c r="GP14" s="385"/>
      <c r="GQ14" s="385"/>
      <c r="GR14" s="385"/>
      <c r="GS14" s="385"/>
      <c r="GT14" s="386"/>
      <c r="GU14" s="321" t="n">
        <v>819</v>
      </c>
      <c r="GV14" s="322"/>
      <c r="GW14" s="322"/>
      <c r="GX14" s="322"/>
      <c r="GY14" s="322"/>
      <c r="GZ14" s="322"/>
      <c r="HA14" s="322"/>
      <c r="HB14" s="322"/>
      <c r="HC14" s="322"/>
      <c r="HD14" s="322"/>
      <c r="HE14" s="322"/>
      <c r="HF14" s="322"/>
      <c r="HG14" s="322"/>
      <c r="HH14" s="322"/>
      <c r="HI14" s="322"/>
      <c r="HJ14" s="322"/>
      <c r="HK14" s="322"/>
      <c r="HL14" s="322"/>
      <c r="HM14" s="322"/>
      <c r="HN14" s="322"/>
      <c r="HO14" s="323"/>
      <c r="HP14" s="387"/>
      <c r="HQ14" s="388"/>
      <c r="HR14" s="388"/>
      <c r="HS14" s="388"/>
      <c r="HT14" s="388"/>
      <c r="HU14" s="388"/>
      <c r="HV14" s="389"/>
      <c r="HW14" s="390" t="n">
        <f aca="false">SUBTOTAL(3, FH14:GT14)</f>
        <v>0</v>
      </c>
      <c r="HX14" s="391" t="n">
        <f aca="false">COUNTIF(GU14:HV14,"&lt;&gt;0")-COUNTIF(GU14:HV14,"")</f>
        <v>1</v>
      </c>
      <c r="IA14" s="398"/>
      <c r="IB14" s="399"/>
      <c r="IC14" s="399"/>
      <c r="ID14" s="400"/>
      <c r="IE14" s="401"/>
      <c r="IF14" s="402"/>
      <c r="IG14" s="402"/>
      <c r="IH14" s="386"/>
      <c r="II14" s="321"/>
      <c r="IJ14" s="366"/>
      <c r="IK14" s="366"/>
      <c r="IL14" s="367"/>
      <c r="IM14" s="403"/>
      <c r="IN14" s="404"/>
      <c r="IO14" s="404"/>
      <c r="IP14" s="405"/>
      <c r="IQ14" s="390" t="n">
        <f aca="false">SUBTOTAL(3, IA14:IH14)</f>
        <v>0</v>
      </c>
      <c r="IR14" s="391" t="n">
        <f aca="false">COUNTIF(II14:IP14,"&lt;&gt;0")-COUNTIF(II14:IP14,"")</f>
        <v>0</v>
      </c>
      <c r="IU14" s="381"/>
      <c r="IV14" s="382" t="s">
        <v>226</v>
      </c>
      <c r="IW14" s="382"/>
      <c r="IX14" s="382"/>
      <c r="IY14" s="382"/>
      <c r="IZ14" s="382"/>
      <c r="JA14" s="382"/>
      <c r="JB14" s="382"/>
      <c r="JC14" s="382"/>
      <c r="JD14" s="382"/>
      <c r="JE14" s="382"/>
      <c r="JF14" s="382"/>
      <c r="JG14" s="382"/>
      <c r="JH14" s="382"/>
      <c r="JI14" s="382"/>
      <c r="JJ14" s="322" t="n">
        <v>6959</v>
      </c>
      <c r="JK14" s="322" t="n">
        <v>2540</v>
      </c>
      <c r="JL14" s="322"/>
      <c r="JM14" s="322"/>
      <c r="JN14" s="322"/>
      <c r="JO14" s="322"/>
      <c r="JP14" s="322"/>
      <c r="JQ14" s="322"/>
      <c r="JR14" s="322"/>
      <c r="JS14" s="322"/>
      <c r="JT14" s="322"/>
      <c r="JU14" s="322"/>
      <c r="JV14" s="322"/>
      <c r="JW14" s="322"/>
      <c r="JX14" s="322"/>
      <c r="JY14" s="322"/>
      <c r="JZ14" s="322"/>
      <c r="KA14" s="322"/>
      <c r="KB14" s="322"/>
      <c r="KC14" s="322"/>
      <c r="KD14" s="322"/>
      <c r="KE14" s="322"/>
      <c r="KF14" s="322"/>
      <c r="KG14" s="322"/>
      <c r="KH14" s="322"/>
      <c r="KI14" s="322"/>
      <c r="KJ14" s="322"/>
      <c r="KK14" s="322"/>
      <c r="KL14" s="322"/>
      <c r="KM14" s="322"/>
      <c r="KN14" s="322"/>
      <c r="KO14" s="322"/>
      <c r="KP14" s="323"/>
      <c r="KQ14" s="387"/>
      <c r="KR14" s="388"/>
      <c r="KS14" s="388"/>
      <c r="KT14" s="388"/>
      <c r="KU14" s="388"/>
      <c r="KV14" s="388"/>
      <c r="KW14" s="389"/>
      <c r="KX14" s="390" t="n">
        <f aca="false">SUBTOTAL(3, IU14:JI14)</f>
        <v>1</v>
      </c>
      <c r="KY14" s="391" t="n">
        <f aca="false">COUNTIF(JJ14:KW14,"&lt;&gt;0")-COUNTIF(JJ14:KW14,"")</f>
        <v>2</v>
      </c>
      <c r="LB14" s="395" t="n">
        <f aca="false">SUMIF(DN6:LA6,"итого гр.",DN14:LA14)</f>
        <v>2</v>
      </c>
      <c r="LC14" s="391" t="n">
        <f aca="false">SUMIF(DN6:LA6,"итого фк.",DN14:LA14)</f>
        <v>3</v>
      </c>
      <c r="LF14" s="396"/>
      <c r="LG14" s="397"/>
      <c r="LJ14" s="406"/>
      <c r="LK14" s="407"/>
      <c r="LN14" s="396"/>
      <c r="LO14" s="397"/>
      <c r="LR14" s="381" t="s">
        <v>226</v>
      </c>
      <c r="LS14" s="382"/>
      <c r="LT14" s="382"/>
      <c r="LU14" s="382"/>
      <c r="LV14" s="382"/>
      <c r="LW14" s="382"/>
      <c r="LX14" s="382"/>
      <c r="LY14" s="382"/>
      <c r="LZ14" s="382"/>
      <c r="MA14" s="382"/>
      <c r="MB14" s="382"/>
      <c r="MC14" s="382"/>
      <c r="MD14" s="382"/>
      <c r="ME14" s="382"/>
      <c r="MF14" s="382"/>
      <c r="MG14" s="322" t="s">
        <v>227</v>
      </c>
      <c r="MH14" s="322" t="s">
        <v>228</v>
      </c>
      <c r="MI14" s="322" t="s">
        <v>229</v>
      </c>
      <c r="MJ14" s="322" t="s">
        <v>230</v>
      </c>
      <c r="MK14" s="322" t="s">
        <v>231</v>
      </c>
      <c r="ML14" s="322" t="s">
        <v>232</v>
      </c>
      <c r="MM14" s="322" t="s">
        <v>233</v>
      </c>
      <c r="MN14" s="322" t="s">
        <v>234</v>
      </c>
      <c r="MO14" s="322"/>
      <c r="MP14" s="322"/>
      <c r="MQ14" s="322"/>
      <c r="MR14" s="322"/>
      <c r="MS14" s="322"/>
      <c r="MT14" s="322"/>
      <c r="MU14" s="322"/>
      <c r="MV14" s="322"/>
      <c r="MW14" s="322"/>
      <c r="MX14" s="322"/>
      <c r="MY14" s="322"/>
      <c r="MZ14" s="322"/>
      <c r="NA14" s="322"/>
      <c r="NB14" s="322"/>
      <c r="NC14" s="322"/>
      <c r="ND14" s="322"/>
      <c r="NE14" s="322"/>
      <c r="NF14" s="322"/>
      <c r="NG14" s="322"/>
      <c r="NH14" s="322"/>
      <c r="NI14" s="322"/>
      <c r="NJ14" s="322"/>
      <c r="NK14" s="322"/>
      <c r="NL14" s="322"/>
      <c r="NM14" s="322"/>
      <c r="NN14" s="322"/>
      <c r="NO14" s="322"/>
      <c r="NP14" s="322"/>
      <c r="NQ14" s="322"/>
      <c r="NR14" s="322"/>
      <c r="NS14" s="322"/>
      <c r="NT14" s="323"/>
      <c r="NU14" s="387"/>
      <c r="NV14" s="388"/>
      <c r="NW14" s="388"/>
      <c r="NX14" s="388"/>
      <c r="NY14" s="388"/>
      <c r="NZ14" s="388"/>
      <c r="OA14" s="389"/>
      <c r="OB14" s="390" t="n">
        <f aca="false">SUBTOTAL(3, LR14:MF14)</f>
        <v>1</v>
      </c>
      <c r="OC14" s="391" t="n">
        <f aca="false">COUNTIF(MG14:OA14,"&lt;&gt;0")-COUNTIF(MG14:OA14,"")</f>
        <v>8</v>
      </c>
      <c r="OF14" s="408"/>
      <c r="OG14" s="409"/>
      <c r="OH14" s="409"/>
      <c r="OI14" s="409"/>
      <c r="OJ14" s="409"/>
      <c r="OK14" s="409"/>
      <c r="OL14" s="409"/>
      <c r="OM14" s="409"/>
      <c r="ON14" s="410"/>
      <c r="OO14" s="411"/>
      <c r="OP14" s="412"/>
      <c r="OQ14" s="412"/>
      <c r="OR14" s="412"/>
      <c r="OS14" s="412"/>
      <c r="OT14" s="412"/>
      <c r="OU14" s="413"/>
      <c r="OV14" s="365"/>
      <c r="OW14" s="366"/>
      <c r="OX14" s="366"/>
      <c r="OY14" s="366"/>
      <c r="OZ14" s="366"/>
      <c r="PA14" s="366"/>
      <c r="PB14" s="366"/>
      <c r="PC14" s="366"/>
      <c r="PD14" s="366"/>
      <c r="PE14" s="366"/>
      <c r="PF14" s="366"/>
      <c r="PG14" s="366"/>
      <c r="PH14" s="366"/>
      <c r="PI14" s="366"/>
      <c r="PJ14" s="366"/>
      <c r="PK14" s="366"/>
      <c r="PL14" s="366"/>
      <c r="PM14" s="366"/>
      <c r="PN14" s="366"/>
      <c r="PO14" s="367"/>
      <c r="PP14" s="403"/>
      <c r="PQ14" s="404"/>
      <c r="PR14" s="404"/>
      <c r="PS14" s="404"/>
      <c r="PT14" s="404"/>
      <c r="PU14" s="404"/>
      <c r="PV14" s="405"/>
      <c r="PW14" s="390" t="n">
        <f aca="false">SUBTOTAL(3, OF14:OU14)</f>
        <v>0</v>
      </c>
      <c r="PX14" s="391" t="n">
        <f aca="false">COUNTIF(OV14:PV14,"&lt;&gt;0")-COUNTIF(OV14:PV14,"")</f>
        <v>0</v>
      </c>
      <c r="QA14" s="414"/>
      <c r="QB14" s="415"/>
      <c r="QC14" s="415"/>
      <c r="QD14" s="415"/>
      <c r="QE14" s="415"/>
      <c r="QF14" s="415"/>
      <c r="QG14" s="416"/>
      <c r="QH14" s="411"/>
      <c r="QI14" s="412"/>
      <c r="QJ14" s="412"/>
      <c r="QK14" s="412"/>
      <c r="QL14" s="412"/>
      <c r="QM14" s="412"/>
      <c r="QN14" s="413"/>
      <c r="QO14" s="321"/>
      <c r="QP14" s="322"/>
      <c r="QQ14" s="322"/>
      <c r="QR14" s="322"/>
      <c r="QS14" s="322"/>
      <c r="QT14" s="322"/>
      <c r="QU14" s="323"/>
      <c r="QV14" s="387"/>
      <c r="QW14" s="388"/>
      <c r="QX14" s="388"/>
      <c r="QY14" s="388"/>
      <c r="QZ14" s="388"/>
      <c r="RA14" s="388"/>
      <c r="RB14" s="389"/>
      <c r="RC14" s="390" t="n">
        <f aca="false">SUBTOTAL(3, QA14:QN14)</f>
        <v>0</v>
      </c>
      <c r="RD14" s="391" t="n">
        <f aca="false">COUNTIF(QO14:RB14,"&lt;&gt;0")-COUNTIF(QO14:RB14,"")</f>
        <v>0</v>
      </c>
      <c r="RG14" s="408" t="s">
        <v>226</v>
      </c>
      <c r="RH14" s="409"/>
      <c r="RI14" s="409"/>
      <c r="RJ14" s="409"/>
      <c r="RK14" s="409"/>
      <c r="RL14" s="409"/>
      <c r="RM14" s="410"/>
      <c r="RN14" s="411"/>
      <c r="RO14" s="412"/>
      <c r="RP14" s="412"/>
      <c r="RQ14" s="412"/>
      <c r="RR14" s="412"/>
      <c r="RS14" s="412"/>
      <c r="RT14" s="413"/>
      <c r="RU14" s="365"/>
      <c r="RV14" s="366"/>
      <c r="RW14" s="366"/>
      <c r="RX14" s="366"/>
      <c r="RY14" s="366"/>
      <c r="RZ14" s="366"/>
      <c r="SA14" s="367"/>
      <c r="SB14" s="403"/>
      <c r="SC14" s="404"/>
      <c r="SD14" s="404"/>
      <c r="SE14" s="404"/>
      <c r="SF14" s="404"/>
      <c r="SG14" s="404"/>
      <c r="SH14" s="405"/>
      <c r="SI14" s="390" t="n">
        <f aca="false">COUNTIF(RG14:RT14,"&lt;&gt;0")-COUNTIF(RG14:RT14,"")</f>
        <v>1</v>
      </c>
      <c r="SJ14" s="391" t="n">
        <f aca="false">COUNTIF(RU14:SH14,"&lt;&gt;0")-COUNTIF(RU14:SH14,"")</f>
        <v>0</v>
      </c>
      <c r="SM14" s="395" t="n">
        <f aca="false">SUMIF(LR6:SL6,"итого гр.",LR14:SL14)</f>
        <v>2</v>
      </c>
      <c r="SN14" s="391" t="n">
        <f aca="false">SUMIF(LR6:SL6,"итого фк.",LR14:SL14)</f>
        <v>8</v>
      </c>
      <c r="SQ14" s="396"/>
      <c r="SR14" s="397"/>
      <c r="SU14" s="408"/>
      <c r="SV14" s="409"/>
      <c r="SW14" s="409"/>
      <c r="SX14" s="410"/>
      <c r="SY14" s="411"/>
      <c r="SZ14" s="412"/>
      <c r="TA14" s="412"/>
      <c r="TB14" s="413"/>
      <c r="TC14" s="365"/>
      <c r="TD14" s="366"/>
      <c r="TE14" s="366"/>
      <c r="TF14" s="367"/>
      <c r="TG14" s="403"/>
      <c r="TH14" s="404"/>
      <c r="TI14" s="404"/>
      <c r="TJ14" s="405"/>
      <c r="TK14" s="390"/>
      <c r="TL14" s="391"/>
      <c r="TO14" s="395"/>
      <c r="TP14" s="417"/>
      <c r="TQ14" s="291"/>
      <c r="TR14" s="291"/>
      <c r="TS14" s="417"/>
      <c r="TT14" s="417"/>
      <c r="TU14" s="291"/>
      <c r="TV14" s="291"/>
      <c r="TW14" s="417"/>
      <c r="TX14" s="417"/>
      <c r="TY14" s="291"/>
      <c r="TZ14" s="291"/>
      <c r="UA14" s="417"/>
      <c r="UB14" s="417"/>
      <c r="UC14" s="291"/>
      <c r="UD14" s="291"/>
      <c r="UE14" s="418" t="n">
        <f aca="false">SUMIF(TO6:UD6,"итого гр.",TO14:UD14)</f>
        <v>0</v>
      </c>
      <c r="UF14" s="397" t="n">
        <f aca="false">SUMIF($TO$6:$UD$6,"итого фк.",TO14:UD14)</f>
        <v>0</v>
      </c>
      <c r="UG14" s="373"/>
      <c r="UI14" s="396"/>
      <c r="UJ14" s="397"/>
      <c r="UM14" s="396"/>
      <c r="UN14" s="397"/>
      <c r="UQ14" s="395"/>
      <c r="UR14" s="391"/>
      <c r="UU14" s="396"/>
      <c r="UV14" s="397"/>
      <c r="UY14" s="418"/>
      <c r="UZ14" s="418"/>
      <c r="VC14" s="418"/>
      <c r="VD14" s="418"/>
      <c r="VG14" s="546"/>
      <c r="VH14" s="375"/>
      <c r="VI14" s="546"/>
      <c r="VJ14" s="375"/>
      <c r="VK14" s="396"/>
      <c r="VL14" s="375"/>
      <c r="VM14" s="419"/>
      <c r="VN14" s="546"/>
      <c r="VO14" s="377"/>
      <c r="VP14" s="378"/>
      <c r="VS14" s="379" t="n">
        <v>8</v>
      </c>
      <c r="VT14" s="127" t="n">
        <v>780.526</v>
      </c>
      <c r="VU14" s="550"/>
      <c r="VW14" s="273" t="n">
        <v>8</v>
      </c>
      <c r="VX14" s="127" t="n">
        <v>30832</v>
      </c>
      <c r="VZ14" s="380" t="n">
        <f aca="false">UV30</f>
        <v>706.858</v>
      </c>
      <c r="WA14" s="380"/>
      <c r="WB14" s="380" t="n">
        <f aca="false">LQ30</f>
        <v>542.314</v>
      </c>
      <c r="WF14" s="127" t="n">
        <f aca="false">IF(AJ14="",0,AJ14+WF11)</f>
        <v>0</v>
      </c>
      <c r="WG14" s="127" t="n">
        <f aca="false">IF(AK14="",0,AK14+WG11)</f>
        <v>0</v>
      </c>
      <c r="WH14" s="127" t="n">
        <f aca="false">IF(BP14="",0,BP14+WH11)</f>
        <v>0</v>
      </c>
      <c r="WI14" s="127" t="n">
        <f aca="false">IF(BQ14="",0,BQ14+WI11)</f>
        <v>0</v>
      </c>
      <c r="WJ14" s="127" t="n">
        <f aca="false">IF(CJ14="",0,CJ14+WJ11)</f>
        <v>0</v>
      </c>
      <c r="WK14" s="127" t="n">
        <f aca="false">IF(CK14="",0,CK14+WK11)</f>
        <v>0</v>
      </c>
      <c r="WL14" s="127" t="n">
        <f aca="false">IF(DD14="",0,DD14+WL11)</f>
        <v>0</v>
      </c>
      <c r="WM14" s="127" t="n">
        <f aca="false">IF(DE14="",0,DE14+WM11)</f>
        <v>0</v>
      </c>
      <c r="WN14" s="127" t="n">
        <f aca="false">IF(EF14="",0,EF14+WN11)</f>
        <v>0</v>
      </c>
      <c r="WO14" s="127" t="n">
        <f aca="false">IF(EG14="",0,EG14+WO11)</f>
        <v>0</v>
      </c>
      <c r="WP14" s="127" t="n">
        <f aca="false">IF(FF14="",0,FF14+WP11)</f>
        <v>0</v>
      </c>
      <c r="WQ14" s="127" t="n">
        <f aca="false">IF(FG14="",0,FG14+WQ11)</f>
        <v>0</v>
      </c>
      <c r="WR14" s="127" t="n">
        <f aca="false">IF(IS14="",0,IS14+WR11)</f>
        <v>0</v>
      </c>
      <c r="WS14" s="127" t="n">
        <f aca="false">IF(IT14="",0,IT14+WS11)</f>
        <v>0</v>
      </c>
      <c r="WT14" s="127" t="n">
        <f aca="false">IF(HY14="",0,HY14+WT11)</f>
        <v>0</v>
      </c>
      <c r="WU14" s="127" t="n">
        <f aca="false">IF(HZ14="",0,HZ14+WU11)</f>
        <v>0</v>
      </c>
      <c r="WV14" s="127" t="n">
        <f aca="false">IF(SK14="",0,SK14+WV11)</f>
        <v>0</v>
      </c>
      <c r="WW14" s="127" t="n">
        <f aca="false">IF(SL14="",0,SL14+WW11)</f>
        <v>0</v>
      </c>
      <c r="WX14" s="127" t="n">
        <f aca="false">IF(UM14="",0,UM14)</f>
        <v>0</v>
      </c>
      <c r="WY14" s="127" t="n">
        <f aca="false">IF(UN14="",0,UN14)</f>
        <v>0</v>
      </c>
      <c r="WZ14" s="127" t="n">
        <f aca="false">IF(LL14="",0,LL14+WZ11)</f>
        <v>0</v>
      </c>
      <c r="XA14" s="127" t="n">
        <f aca="false">IF(LM14="",0,LM14+XA11)</f>
        <v>0</v>
      </c>
      <c r="XB14" s="127" t="n">
        <f aca="false">IF(UI14="",0,UI14+XB11)</f>
        <v>0</v>
      </c>
      <c r="XC14" s="127" t="n">
        <f aca="false">IF(UJ14="",0,UJ14+XC11)</f>
        <v>0</v>
      </c>
      <c r="XD14" s="127" t="n">
        <f aca="false">IF(VN14="",0,VN14+XD11)</f>
        <v>0</v>
      </c>
      <c r="XE14" s="127" t="n">
        <f aca="false">IF(VO14="",0,VO14+XE11)</f>
        <v>0</v>
      </c>
      <c r="XF14" s="127" t="n">
        <f aca="false">IFERROR(XD14/$A12,0)</f>
        <v>0</v>
      </c>
      <c r="XG14" s="127" t="n">
        <f aca="false">IFERROR(XE14/$A12,0)</f>
        <v>0</v>
      </c>
      <c r="XH14" s="127" t="n">
        <f aca="false">IF(US14="",0,US14+XH11)</f>
        <v>0</v>
      </c>
      <c r="XI14" s="127" t="n">
        <f aca="false">IF(UT14="",0,UT14+XI11)</f>
        <v>0</v>
      </c>
      <c r="XJ14" s="127" t="n">
        <f aca="false">IF(WF14&gt;0,0,AH14+XJ11)</f>
        <v>0</v>
      </c>
      <c r="XK14" s="127" t="n">
        <f aca="false">IF(WG14&gt;0,0,AI14+XK11)</f>
        <v>0</v>
      </c>
      <c r="XL14" s="127" t="n">
        <f aca="false">IF(WH14&gt;0,0,BN14+XL11)</f>
        <v>0</v>
      </c>
      <c r="XM14" s="127" t="n">
        <f aca="false">IF(WI14&gt;0,0,BO14+XM11)</f>
        <v>2</v>
      </c>
      <c r="XN14" s="127" t="n">
        <f aca="false">IF(WJ14&gt;0,0,CH14+XN11)</f>
        <v>0</v>
      </c>
      <c r="XO14" s="127" t="n">
        <f aca="false">IF(WK14&gt;0,0,CI14+XO11)</f>
        <v>0</v>
      </c>
      <c r="XP14" s="127" t="n">
        <f aca="false">IF(WL14&gt;0,0,DB14+XP11)</f>
        <v>0</v>
      </c>
      <c r="XQ14" s="127" t="n">
        <f aca="false">IF(WM14&gt;0,0,DC14+XQ11)</f>
        <v>0</v>
      </c>
      <c r="XR14" s="127" t="n">
        <f aca="false">IF(WN14&gt;0,0,ED14+XR11)</f>
        <v>0</v>
      </c>
      <c r="XS14" s="127" t="n">
        <f aca="false">IF(WO14&gt;0,0,EE14+XS11)</f>
        <v>0</v>
      </c>
      <c r="XT14" s="127" t="n">
        <f aca="false">IF(WP14&gt;0,0,FD14+XT11)</f>
        <v>1</v>
      </c>
      <c r="XU14" s="127" t="n">
        <f aca="false">IF(WQ14&gt;0,0,FE14+XU11)</f>
        <v>0</v>
      </c>
      <c r="XV14" s="127" t="n">
        <f aca="false">IF(WR14&gt;0,0,IQ14+XV11)</f>
        <v>0</v>
      </c>
      <c r="XW14" s="127" t="n">
        <f aca="false">IF(WS14&gt;0,0,IR14+XW11)</f>
        <v>0</v>
      </c>
      <c r="XX14" s="127" t="n">
        <f aca="false">IF(WT14&gt;0,0,HW14+XX11)</f>
        <v>0</v>
      </c>
      <c r="XY14" s="127" t="n">
        <f aca="false">IFERROR(IF(WU14&gt;0,0,HX14+XY11),0)</f>
        <v>4</v>
      </c>
      <c r="XZ14" s="127" t="n">
        <f aca="false">IF(WV14&gt;0,0,SI14+XZ11)</f>
        <v>1</v>
      </c>
      <c r="YA14" s="127" t="n">
        <f aca="false">IFERROR(IF(WW14&gt;0,0,SJ14+YA11),0)</f>
        <v>1</v>
      </c>
      <c r="YB14" s="127"/>
      <c r="YC14" s="127"/>
      <c r="YD14" s="127"/>
    </row>
    <row r="15" customFormat="false" ht="15" hidden="false" customHeight="false" outlineLevel="0" collapsed="false">
      <c r="A15" s="483"/>
      <c r="B15" s="420"/>
      <c r="C15" s="421"/>
      <c r="D15" s="421"/>
      <c r="E15" s="421"/>
      <c r="F15" s="421"/>
      <c r="G15" s="421"/>
      <c r="H15" s="421"/>
      <c r="I15" s="422"/>
      <c r="J15" s="423"/>
      <c r="K15" s="424"/>
      <c r="L15" s="424"/>
      <c r="M15" s="424"/>
      <c r="N15" s="424"/>
      <c r="O15" s="424"/>
      <c r="P15" s="425"/>
      <c r="Q15" s="426"/>
      <c r="R15" s="427"/>
      <c r="S15" s="427"/>
      <c r="T15" s="427"/>
      <c r="U15" s="427"/>
      <c r="V15" s="427"/>
      <c r="W15" s="427"/>
      <c r="X15" s="427"/>
      <c r="Y15" s="427"/>
      <c r="Z15" s="428"/>
      <c r="AA15" s="429"/>
      <c r="AB15" s="430"/>
      <c r="AC15" s="430"/>
      <c r="AD15" s="430"/>
      <c r="AE15" s="430"/>
      <c r="AF15" s="430"/>
      <c r="AG15" s="431"/>
      <c r="AH15" s="432" t="n">
        <f aca="false">SUBTOTAL(9, B15:P15)</f>
        <v>0</v>
      </c>
      <c r="AI15" s="433" t="n">
        <f aca="false">SUBTOTAL(9, Q15:AG15)</f>
        <v>0</v>
      </c>
      <c r="AJ15" s="273" t="n">
        <f aca="false">SUM(AH15,AJ12)</f>
        <v>0</v>
      </c>
      <c r="AK15" s="273" t="n">
        <f aca="false">SUM(AI15,AK12)</f>
        <v>0</v>
      </c>
      <c r="AL15" s="420"/>
      <c r="AM15" s="421"/>
      <c r="AN15" s="421"/>
      <c r="AO15" s="421"/>
      <c r="AP15" s="421"/>
      <c r="AQ15" s="421"/>
      <c r="AR15" s="422"/>
      <c r="AS15" s="423"/>
      <c r="AT15" s="424"/>
      <c r="AU15" s="424"/>
      <c r="AV15" s="424"/>
      <c r="AW15" s="424"/>
      <c r="AX15" s="424"/>
      <c r="AY15" s="425"/>
      <c r="AZ15" s="547" t="n">
        <v>21</v>
      </c>
      <c r="BA15" s="427"/>
      <c r="BB15" s="427"/>
      <c r="BC15" s="427"/>
      <c r="BD15" s="427"/>
      <c r="BE15" s="427"/>
      <c r="BF15" s="428"/>
      <c r="BG15" s="429"/>
      <c r="BH15" s="430"/>
      <c r="BI15" s="430"/>
      <c r="BJ15" s="430"/>
      <c r="BK15" s="430"/>
      <c r="BL15" s="430"/>
      <c r="BM15" s="431"/>
      <c r="BN15" s="432" t="n">
        <f aca="false">SUBTOTAL(9, AL15:AY15)</f>
        <v>0</v>
      </c>
      <c r="BO15" s="433" t="n">
        <f aca="false">SUBTOTAL(9, AZ15:BM15)</f>
        <v>21</v>
      </c>
      <c r="BP15" s="273" t="n">
        <f aca="false">SUM(BN15,BP12)</f>
        <v>0</v>
      </c>
      <c r="BQ15" s="273" t="n">
        <f aca="false">SUM(BO15,BQ12)</f>
        <v>42</v>
      </c>
      <c r="BR15" s="420"/>
      <c r="BS15" s="421"/>
      <c r="BT15" s="421"/>
      <c r="BU15" s="422"/>
      <c r="BV15" s="434"/>
      <c r="BW15" s="435"/>
      <c r="BX15" s="435"/>
      <c r="BY15" s="436"/>
      <c r="BZ15" s="426"/>
      <c r="CA15" s="427"/>
      <c r="CB15" s="427"/>
      <c r="CC15" s="428"/>
      <c r="CD15" s="429"/>
      <c r="CE15" s="430"/>
      <c r="CF15" s="430"/>
      <c r="CG15" s="431"/>
      <c r="CH15" s="432" t="n">
        <f aca="false">SUBTOTAL(9, BR15:BY15)</f>
        <v>0</v>
      </c>
      <c r="CI15" s="433" t="n">
        <f aca="false">SUBTOTAL(9, BZ15:CG15)</f>
        <v>0</v>
      </c>
      <c r="CJ15" s="273" t="n">
        <f aca="false">SUM(CH15,CJ12)</f>
        <v>0</v>
      </c>
      <c r="CK15" s="273" t="n">
        <f aca="false">SUM(CI15,CK12)</f>
        <v>0</v>
      </c>
      <c r="CL15" s="420"/>
      <c r="CM15" s="421"/>
      <c r="CN15" s="421"/>
      <c r="CO15" s="422"/>
      <c r="CP15" s="423"/>
      <c r="CQ15" s="424"/>
      <c r="CR15" s="424"/>
      <c r="CS15" s="425"/>
      <c r="CT15" s="426"/>
      <c r="CU15" s="427"/>
      <c r="CV15" s="427"/>
      <c r="CW15" s="428"/>
      <c r="CX15" s="429"/>
      <c r="CY15" s="430"/>
      <c r="CZ15" s="430"/>
      <c r="DA15" s="431"/>
      <c r="DB15" s="432" t="n">
        <f aca="false">SUBTOTAL(9, CL15:CS15)</f>
        <v>0</v>
      </c>
      <c r="DC15" s="433" t="n">
        <f aca="false">SUBTOTAL(9, CT15:DA15)</f>
        <v>0</v>
      </c>
      <c r="DD15" s="273" t="n">
        <f aca="false">SUM(DB15,DD12)</f>
        <v>0</v>
      </c>
      <c r="DE15" s="273" t="n">
        <f aca="false">SUM(DC15,DE12)</f>
        <v>0</v>
      </c>
      <c r="DF15" s="437" t="n">
        <f aca="false">SUMIF(B6:DE6,"итого гр.",B15:DE15)</f>
        <v>0</v>
      </c>
      <c r="DG15" s="433" t="n">
        <f aca="false">SUMIF(B6:DE6,"итого фк.",B15:DE15)</f>
        <v>21</v>
      </c>
      <c r="DH15" s="273" t="n">
        <f aca="false">SUM(DF15,DH12)</f>
        <v>0</v>
      </c>
      <c r="DI15" s="273" t="n">
        <f aca="false">SUM(DG15,DI12)</f>
        <v>42</v>
      </c>
      <c r="DJ15" s="438" t="n">
        <f aca="false">DH15</f>
        <v>0</v>
      </c>
      <c r="DK15" s="439" t="n">
        <f aca="false">DI15</f>
        <v>42</v>
      </c>
      <c r="DN15" s="420"/>
      <c r="DO15" s="421"/>
      <c r="DP15" s="421"/>
      <c r="DQ15" s="422"/>
      <c r="DR15" s="423"/>
      <c r="DS15" s="424"/>
      <c r="DT15" s="424"/>
      <c r="DU15" s="425"/>
      <c r="DV15" s="426"/>
      <c r="DW15" s="427"/>
      <c r="DX15" s="427"/>
      <c r="DY15" s="428"/>
      <c r="DZ15" s="429"/>
      <c r="EA15" s="430"/>
      <c r="EB15" s="430"/>
      <c r="EC15" s="431"/>
      <c r="ED15" s="390" t="n">
        <f aca="false">SUBTOTAL(9, DN15:DU15)</f>
        <v>0</v>
      </c>
      <c r="EE15" s="433" t="n">
        <f aca="false">SUBTOTAL(9, DV15:EC15)</f>
        <v>0</v>
      </c>
      <c r="EF15" s="273" t="n">
        <f aca="false">SUM(ED15,EF12)</f>
        <v>0</v>
      </c>
      <c r="EG15" s="273" t="n">
        <f aca="false">SUM(EE15,EG12)</f>
        <v>0</v>
      </c>
      <c r="EH15" s="420" t="n">
        <v>40</v>
      </c>
      <c r="EI15" s="421"/>
      <c r="EJ15" s="421"/>
      <c r="EK15" s="421"/>
      <c r="EL15" s="421"/>
      <c r="EM15" s="421"/>
      <c r="EN15" s="422"/>
      <c r="EO15" s="423"/>
      <c r="EP15" s="424"/>
      <c r="EQ15" s="424"/>
      <c r="ER15" s="425"/>
      <c r="ES15" s="440"/>
      <c r="ET15" s="441"/>
      <c r="EU15" s="441"/>
      <c r="EV15" s="441"/>
      <c r="EW15" s="441"/>
      <c r="EX15" s="441"/>
      <c r="EY15" s="442"/>
      <c r="EZ15" s="443"/>
      <c r="FA15" s="444"/>
      <c r="FB15" s="444"/>
      <c r="FC15" s="445"/>
      <c r="FD15" s="432" t="n">
        <f aca="false">SUBTOTAL(9, EH15:ER15)</f>
        <v>40</v>
      </c>
      <c r="FE15" s="433" t="n">
        <f aca="false">SUBTOTAL(9, ES15:FC15)</f>
        <v>0</v>
      </c>
      <c r="FF15" s="273" t="n">
        <f aca="false">SUM(FD15,FF12)</f>
        <v>40</v>
      </c>
      <c r="FG15" s="273" t="n">
        <f aca="false">SUM(FE15,FG12)</f>
        <v>0</v>
      </c>
      <c r="FH15" s="420"/>
      <c r="FI15" s="421"/>
      <c r="FJ15" s="421"/>
      <c r="FK15" s="421"/>
      <c r="FL15" s="421"/>
      <c r="FM15" s="421"/>
      <c r="FN15" s="421"/>
      <c r="FO15" s="421"/>
      <c r="FP15" s="421"/>
      <c r="FQ15" s="421"/>
      <c r="FR15" s="421"/>
      <c r="FS15" s="421"/>
      <c r="FT15" s="421"/>
      <c r="FU15" s="421"/>
      <c r="FV15" s="421"/>
      <c r="FW15" s="421"/>
      <c r="FX15" s="421"/>
      <c r="FY15" s="421"/>
      <c r="FZ15" s="421"/>
      <c r="GA15" s="421"/>
      <c r="GB15" s="421"/>
      <c r="GC15" s="421"/>
      <c r="GD15" s="421"/>
      <c r="GE15" s="421"/>
      <c r="GF15" s="421"/>
      <c r="GG15" s="421"/>
      <c r="GH15" s="421"/>
      <c r="GI15" s="421"/>
      <c r="GJ15" s="421"/>
      <c r="GK15" s="421"/>
      <c r="GL15" s="421"/>
      <c r="GM15" s="422"/>
      <c r="GN15" s="423"/>
      <c r="GO15" s="424"/>
      <c r="GP15" s="424"/>
      <c r="GQ15" s="424"/>
      <c r="GR15" s="424"/>
      <c r="GS15" s="424"/>
      <c r="GT15" s="425"/>
      <c r="GU15" s="426" t="n">
        <v>2</v>
      </c>
      <c r="GV15" s="427"/>
      <c r="GW15" s="427"/>
      <c r="GX15" s="427"/>
      <c r="GY15" s="427"/>
      <c r="GZ15" s="427"/>
      <c r="HA15" s="427"/>
      <c r="HB15" s="427"/>
      <c r="HC15" s="427"/>
      <c r="HD15" s="427"/>
      <c r="HE15" s="427"/>
      <c r="HF15" s="427"/>
      <c r="HG15" s="427"/>
      <c r="HH15" s="427"/>
      <c r="HI15" s="427"/>
      <c r="HJ15" s="427"/>
      <c r="HK15" s="427"/>
      <c r="HL15" s="427"/>
      <c r="HM15" s="427"/>
      <c r="HN15" s="427"/>
      <c r="HO15" s="428"/>
      <c r="HP15" s="429"/>
      <c r="HQ15" s="430"/>
      <c r="HR15" s="430"/>
      <c r="HS15" s="430"/>
      <c r="HT15" s="430"/>
      <c r="HU15" s="430"/>
      <c r="HV15" s="431"/>
      <c r="HW15" s="432" t="n">
        <f aca="false">SUBTOTAL(9, FH15:GT15)</f>
        <v>0</v>
      </c>
      <c r="HX15" s="433" t="n">
        <f aca="false">SUBTOTAL(9, GU15:HV15)</f>
        <v>2</v>
      </c>
      <c r="HY15" s="273" t="n">
        <f aca="false">SUM(HW15,HY12)</f>
        <v>0</v>
      </c>
      <c r="HZ15" s="273" t="n">
        <f aca="false">SUM(HX15,HZ12)</f>
        <v>6.773</v>
      </c>
      <c r="IA15" s="446"/>
      <c r="IB15" s="447"/>
      <c r="IC15" s="447"/>
      <c r="ID15" s="448"/>
      <c r="IE15" s="449"/>
      <c r="IF15" s="450"/>
      <c r="IG15" s="450"/>
      <c r="IH15" s="425"/>
      <c r="II15" s="440"/>
      <c r="IJ15" s="451"/>
      <c r="IK15" s="451"/>
      <c r="IL15" s="452"/>
      <c r="IM15" s="453"/>
      <c r="IN15" s="454"/>
      <c r="IO15" s="454"/>
      <c r="IP15" s="455"/>
      <c r="IQ15" s="432" t="n">
        <f aca="false">SUBTOTAL(9, IA15:IH15)</f>
        <v>0</v>
      </c>
      <c r="IR15" s="433" t="n">
        <f aca="false">SUBTOTAL(9, II15:IP15)</f>
        <v>0</v>
      </c>
      <c r="IS15" s="273" t="n">
        <f aca="false">SUM(IQ15,IS12)</f>
        <v>0</v>
      </c>
      <c r="IT15" s="273" t="n">
        <f aca="false">SUM(IR15,IT12)</f>
        <v>0</v>
      </c>
      <c r="IU15" s="420"/>
      <c r="IV15" s="421" t="n">
        <v>2.6</v>
      </c>
      <c r="IW15" s="421"/>
      <c r="IX15" s="421"/>
      <c r="IY15" s="421"/>
      <c r="IZ15" s="421"/>
      <c r="JA15" s="421"/>
      <c r="JB15" s="421"/>
      <c r="JC15" s="421"/>
      <c r="JD15" s="421"/>
      <c r="JE15" s="421"/>
      <c r="JF15" s="421"/>
      <c r="JG15" s="421"/>
      <c r="JH15" s="421"/>
      <c r="JI15" s="421"/>
      <c r="JJ15" s="427" t="n">
        <v>6.481</v>
      </c>
      <c r="JK15" s="427" t="n">
        <v>5.458</v>
      </c>
      <c r="JL15" s="427"/>
      <c r="JM15" s="427"/>
      <c r="JN15" s="427"/>
      <c r="JO15" s="427"/>
      <c r="JP15" s="427"/>
      <c r="JQ15" s="427"/>
      <c r="JR15" s="427"/>
      <c r="JS15" s="427"/>
      <c r="JT15" s="427"/>
      <c r="JU15" s="427"/>
      <c r="JV15" s="427"/>
      <c r="JW15" s="427"/>
      <c r="JX15" s="427"/>
      <c r="JY15" s="427"/>
      <c r="JZ15" s="427"/>
      <c r="KA15" s="427"/>
      <c r="KB15" s="427"/>
      <c r="KC15" s="427"/>
      <c r="KD15" s="427"/>
      <c r="KE15" s="427"/>
      <c r="KF15" s="427"/>
      <c r="KG15" s="427"/>
      <c r="KH15" s="427"/>
      <c r="KI15" s="427"/>
      <c r="KJ15" s="427"/>
      <c r="KK15" s="427"/>
      <c r="KL15" s="427"/>
      <c r="KM15" s="427"/>
      <c r="KN15" s="427"/>
      <c r="KO15" s="427"/>
      <c r="KP15" s="428"/>
      <c r="KQ15" s="429"/>
      <c r="KR15" s="430"/>
      <c r="KS15" s="430"/>
      <c r="KT15" s="430"/>
      <c r="KU15" s="430"/>
      <c r="KV15" s="430"/>
      <c r="KW15" s="431"/>
      <c r="KX15" s="432" t="n">
        <f aca="false">SUBTOTAL(9, IU15:JI15)</f>
        <v>2.6</v>
      </c>
      <c r="KY15" s="549" t="n">
        <f aca="false">SUBTOTAL(9, JJ15:KW15)</f>
        <v>11.939</v>
      </c>
      <c r="KZ15" s="273" t="n">
        <f aca="false">SUM(KX15,KZ12)</f>
        <v>8.1</v>
      </c>
      <c r="LA15" s="456" t="n">
        <f aca="false">SUM(KY15,LA12)</f>
        <v>77.356</v>
      </c>
      <c r="LB15" s="437" t="n">
        <f aca="false">SUMIF(DN6:LA6,"итого гр.",DN15:LA15)</f>
        <v>42.6</v>
      </c>
      <c r="LC15" s="433" t="n">
        <f aca="false">SUMIF(DN6:LA6,"итого фк.",DN15:LA15)</f>
        <v>13.939</v>
      </c>
      <c r="LD15" s="273" t="n">
        <f aca="false">SUM(LB15,LD12)</f>
        <v>48.1</v>
      </c>
      <c r="LE15" s="273" t="n">
        <f aca="false">SUM(LC15,LE12)</f>
        <v>84.129</v>
      </c>
      <c r="LF15" s="438" t="n">
        <f aca="false">LD15</f>
        <v>48.1</v>
      </c>
      <c r="LG15" s="439" t="n">
        <f aca="false">LE15</f>
        <v>84.129</v>
      </c>
      <c r="LI15" s="278"/>
      <c r="LJ15" s="457" t="n">
        <v>71.8</v>
      </c>
      <c r="LK15" s="458" t="n">
        <v>78</v>
      </c>
      <c r="LL15" s="273" t="n">
        <f aca="false">LJ15</f>
        <v>71.8</v>
      </c>
      <c r="LM15" s="273" t="n">
        <f aca="false">LK15</f>
        <v>78</v>
      </c>
      <c r="LN15" s="438" t="n">
        <f aca="false">SUM(DF15,LB15,LJ15)</f>
        <v>114.4</v>
      </c>
      <c r="LO15" s="439" t="n">
        <f aca="false">SUM(DG15,LC15,LK15)</f>
        <v>112.939</v>
      </c>
      <c r="LP15" s="273" t="n">
        <f aca="false">SUM(DH15,LD15,LL15)</f>
        <v>119.9</v>
      </c>
      <c r="LQ15" s="273" t="n">
        <f aca="false">SUM(DI15,LE15,LM15)</f>
        <v>204.129</v>
      </c>
      <c r="LR15" s="420" t="n">
        <v>2.6</v>
      </c>
      <c r="LS15" s="421" t="n">
        <v>85.496</v>
      </c>
      <c r="LT15" s="421"/>
      <c r="LU15" s="421"/>
      <c r="LV15" s="421"/>
      <c r="LW15" s="421"/>
      <c r="LX15" s="421"/>
      <c r="LY15" s="421"/>
      <c r="LZ15" s="421"/>
      <c r="MA15" s="421"/>
      <c r="MB15" s="421"/>
      <c r="MC15" s="421"/>
      <c r="MD15" s="421"/>
      <c r="ME15" s="421"/>
      <c r="MF15" s="421"/>
      <c r="MG15" s="441" t="n">
        <v>16.237</v>
      </c>
      <c r="MH15" s="441" t="n">
        <v>0.85</v>
      </c>
      <c r="MI15" s="441" t="n">
        <v>1.513</v>
      </c>
      <c r="MJ15" s="441" t="n">
        <v>67.117</v>
      </c>
      <c r="MK15" s="441" t="n">
        <v>1.477</v>
      </c>
      <c r="ML15" s="441" t="n">
        <v>1.731</v>
      </c>
      <c r="MM15" s="441" t="n">
        <v>1.393</v>
      </c>
      <c r="MN15" s="441" t="n">
        <v>10.912</v>
      </c>
      <c r="MO15" s="441"/>
      <c r="MP15" s="441"/>
      <c r="MQ15" s="441"/>
      <c r="MR15" s="441"/>
      <c r="MS15" s="441"/>
      <c r="MT15" s="441"/>
      <c r="MU15" s="441"/>
      <c r="MV15" s="441"/>
      <c r="MW15" s="441"/>
      <c r="MX15" s="441"/>
      <c r="MY15" s="441"/>
      <c r="MZ15" s="441"/>
      <c r="NA15" s="441"/>
      <c r="NB15" s="441"/>
      <c r="NC15" s="441"/>
      <c r="ND15" s="441"/>
      <c r="NE15" s="441"/>
      <c r="NF15" s="441"/>
      <c r="NG15" s="441"/>
      <c r="NH15" s="441"/>
      <c r="NI15" s="441"/>
      <c r="NJ15" s="441"/>
      <c r="NK15" s="441"/>
      <c r="NL15" s="441"/>
      <c r="NM15" s="441"/>
      <c r="NN15" s="441"/>
      <c r="NO15" s="441"/>
      <c r="NP15" s="441"/>
      <c r="NQ15" s="441"/>
      <c r="NR15" s="441"/>
      <c r="NS15" s="441"/>
      <c r="NT15" s="442"/>
      <c r="NU15" s="443"/>
      <c r="NV15" s="444"/>
      <c r="NW15" s="444"/>
      <c r="NX15" s="444"/>
      <c r="NY15" s="444"/>
      <c r="NZ15" s="444"/>
      <c r="OA15" s="445"/>
      <c r="OB15" s="432" t="n">
        <f aca="false">SUBTOTAL(9, LR15:MF15)</f>
        <v>88.096</v>
      </c>
      <c r="OC15" s="549" t="n">
        <f aca="false">SUBTOTAL(9, MG15:OA15)</f>
        <v>101.23</v>
      </c>
      <c r="OD15" s="273" t="n">
        <f aca="false">SUM(OB15,OD12)</f>
        <v>159.2711111111</v>
      </c>
      <c r="OE15" s="273" t="n">
        <f aca="false">SUM(OC15,OE12)</f>
        <v>205.465</v>
      </c>
      <c r="OF15" s="459"/>
      <c r="OG15" s="460"/>
      <c r="OH15" s="460"/>
      <c r="OI15" s="460"/>
      <c r="OJ15" s="460"/>
      <c r="OK15" s="460"/>
      <c r="OL15" s="460"/>
      <c r="OM15" s="460"/>
      <c r="ON15" s="461"/>
      <c r="OO15" s="462"/>
      <c r="OP15" s="463"/>
      <c r="OQ15" s="463"/>
      <c r="OR15" s="463"/>
      <c r="OS15" s="463"/>
      <c r="OT15" s="463"/>
      <c r="OU15" s="464"/>
      <c r="OV15" s="465"/>
      <c r="OW15" s="451"/>
      <c r="OX15" s="451"/>
      <c r="OY15" s="451"/>
      <c r="OZ15" s="451"/>
      <c r="PA15" s="451"/>
      <c r="PB15" s="451"/>
      <c r="PC15" s="451"/>
      <c r="PD15" s="451"/>
      <c r="PE15" s="451"/>
      <c r="PF15" s="451"/>
      <c r="PG15" s="451"/>
      <c r="PH15" s="451"/>
      <c r="PI15" s="451"/>
      <c r="PJ15" s="451"/>
      <c r="PK15" s="451"/>
      <c r="PL15" s="451"/>
      <c r="PM15" s="451"/>
      <c r="PN15" s="451"/>
      <c r="PO15" s="452"/>
      <c r="PP15" s="453"/>
      <c r="PQ15" s="454"/>
      <c r="PR15" s="454"/>
      <c r="PS15" s="454"/>
      <c r="PT15" s="454"/>
      <c r="PU15" s="454"/>
      <c r="PV15" s="455"/>
      <c r="PW15" s="432" t="n">
        <f aca="false">SUBTOTAL(9, OF15:OU15)</f>
        <v>0</v>
      </c>
      <c r="PX15" s="433" t="n">
        <f aca="false">SUBTOTAL(9, OV15:PV15)</f>
        <v>0</v>
      </c>
      <c r="PY15" s="273" t="n">
        <f aca="false">SUM(PW15,PY12)</f>
        <v>0</v>
      </c>
      <c r="PZ15" s="273" t="n">
        <f aca="false">SUM(PX15,PZ12)</f>
        <v>0</v>
      </c>
      <c r="QA15" s="466"/>
      <c r="QB15" s="467"/>
      <c r="QC15" s="467"/>
      <c r="QD15" s="467"/>
      <c r="QE15" s="467"/>
      <c r="QF15" s="467"/>
      <c r="QG15" s="468"/>
      <c r="QH15" s="462"/>
      <c r="QI15" s="463"/>
      <c r="QJ15" s="463"/>
      <c r="QK15" s="463"/>
      <c r="QL15" s="463"/>
      <c r="QM15" s="463"/>
      <c r="QN15" s="464"/>
      <c r="QO15" s="440"/>
      <c r="QP15" s="441"/>
      <c r="QQ15" s="441"/>
      <c r="QR15" s="441"/>
      <c r="QS15" s="441"/>
      <c r="QT15" s="441"/>
      <c r="QU15" s="442"/>
      <c r="QV15" s="443"/>
      <c r="QW15" s="444"/>
      <c r="QX15" s="444"/>
      <c r="QY15" s="444"/>
      <c r="QZ15" s="444"/>
      <c r="RA15" s="444"/>
      <c r="RB15" s="445"/>
      <c r="RC15" s="432" t="n">
        <f aca="false">SUBTOTAL(9, QA15:QN15)</f>
        <v>0</v>
      </c>
      <c r="RD15" s="433" t="n">
        <f aca="false">SUBTOTAL(9, QO15:RB15)</f>
        <v>0</v>
      </c>
      <c r="RE15" s="273" t="n">
        <f aca="false">SUM(RC15,RE12)</f>
        <v>0</v>
      </c>
      <c r="RF15" s="273" t="n">
        <f aca="false">SUM(RD15,RF12)</f>
        <v>0</v>
      </c>
      <c r="RG15" s="459" t="n">
        <v>2.6</v>
      </c>
      <c r="RH15" s="460"/>
      <c r="RI15" s="460"/>
      <c r="RJ15" s="460"/>
      <c r="RK15" s="460"/>
      <c r="RL15" s="460"/>
      <c r="RM15" s="461"/>
      <c r="RN15" s="462"/>
      <c r="RO15" s="463"/>
      <c r="RP15" s="463"/>
      <c r="RQ15" s="463"/>
      <c r="RR15" s="463"/>
      <c r="RS15" s="463"/>
      <c r="RT15" s="464"/>
      <c r="RU15" s="465"/>
      <c r="RV15" s="451"/>
      <c r="RW15" s="451"/>
      <c r="RX15" s="451"/>
      <c r="RY15" s="451"/>
      <c r="RZ15" s="451"/>
      <c r="SA15" s="452"/>
      <c r="SB15" s="453"/>
      <c r="SC15" s="454"/>
      <c r="SD15" s="454"/>
      <c r="SE15" s="454"/>
      <c r="SF15" s="454"/>
      <c r="SG15" s="454"/>
      <c r="SH15" s="455"/>
      <c r="SI15" s="432" t="n">
        <f aca="false">SUBTOTAL(9, RG15:RT15)</f>
        <v>2.6</v>
      </c>
      <c r="SJ15" s="433" t="n">
        <f aca="false">SUBTOTAL(9, RU15:SH15)</f>
        <v>0</v>
      </c>
      <c r="SK15" s="273" t="n">
        <f aca="false">SUM(SI15,SK12)</f>
        <v>2.6</v>
      </c>
      <c r="SL15" s="273" t="n">
        <f aca="false">SUM(SJ15,SL12)</f>
        <v>28.865</v>
      </c>
      <c r="SM15" s="437" t="n">
        <f aca="false">SUMIF(LR6:SL6,"итого гр.",LR15:SL15)</f>
        <v>90.696</v>
      </c>
      <c r="SN15" s="433" t="n">
        <f aca="false">SUMIF(LR6:SL6,"итого фк.",LR15:SL15)</f>
        <v>101.23</v>
      </c>
      <c r="SO15" s="273" t="n">
        <f aca="false">SUM(SM15,SO12)</f>
        <v>161.8711111111</v>
      </c>
      <c r="SP15" s="273" t="n">
        <f aca="false">SUM(SN15,SP12)</f>
        <v>234.33</v>
      </c>
      <c r="SQ15" s="438" t="n">
        <f aca="false">SO15</f>
        <v>161.8711111111</v>
      </c>
      <c r="SR15" s="439" t="n">
        <f aca="false">SP15</f>
        <v>234.33</v>
      </c>
      <c r="ST15" s="278"/>
      <c r="SU15" s="459"/>
      <c r="SV15" s="460"/>
      <c r="SW15" s="460"/>
      <c r="SX15" s="461"/>
      <c r="SY15" s="462"/>
      <c r="SZ15" s="463"/>
      <c r="TA15" s="463"/>
      <c r="TB15" s="464"/>
      <c r="TC15" s="469"/>
      <c r="TD15" s="470"/>
      <c r="TE15" s="470"/>
      <c r="TF15" s="471"/>
      <c r="TG15" s="472"/>
      <c r="TH15" s="473"/>
      <c r="TI15" s="473"/>
      <c r="TJ15" s="474"/>
      <c r="TK15" s="432" t="n">
        <f aca="false">SUBTOTAL(9, SU15:TB15)</f>
        <v>0</v>
      </c>
      <c r="TL15" s="433" t="n">
        <f aca="false">SUBTOTAL(9, TC15:TJ15)</f>
        <v>0</v>
      </c>
      <c r="TM15" s="456" t="n">
        <f aca="false">TM12+TK15</f>
        <v>0</v>
      </c>
      <c r="TN15" s="456" t="n">
        <f aca="false">TN12+TL15</f>
        <v>0</v>
      </c>
      <c r="TO15" s="437"/>
      <c r="TP15" s="475"/>
      <c r="TQ15" s="291"/>
      <c r="TR15" s="291"/>
      <c r="TS15" s="475" t="n">
        <v>5.59708064516129</v>
      </c>
      <c r="TT15" s="475"/>
      <c r="TU15" s="291"/>
      <c r="TV15" s="291"/>
      <c r="TW15" s="475"/>
      <c r="TX15" s="475"/>
      <c r="TY15" s="291"/>
      <c r="TZ15" s="291"/>
      <c r="UA15" s="475"/>
      <c r="UB15" s="475"/>
      <c r="UC15" s="291" t="n">
        <f aca="false">UA15</f>
        <v>0</v>
      </c>
      <c r="UD15" s="291" t="n">
        <f aca="false">UB15</f>
        <v>0</v>
      </c>
      <c r="UE15" s="476" t="n">
        <f aca="false">SUMIF(TO6:UD6,"итого гр.",TO15:UD15)</f>
        <v>5.59708064516129</v>
      </c>
      <c r="UF15" s="439" t="n">
        <f aca="false">SUMIF($TO$6:$UD$6,"итого фк.",TO15:UD15)</f>
        <v>0</v>
      </c>
      <c r="UG15" s="373" t="n">
        <f aca="false">UE15</f>
        <v>5.59708064516129</v>
      </c>
      <c r="UH15" s="273" t="n">
        <f aca="false">UF15</f>
        <v>0</v>
      </c>
      <c r="UI15" s="438"/>
      <c r="UJ15" s="439" t="n">
        <f aca="false">310-250</f>
        <v>60</v>
      </c>
      <c r="UM15" s="438" t="n">
        <f aca="false">$UM$9+UM12</f>
        <v>150</v>
      </c>
      <c r="UN15" s="439" t="n">
        <f aca="false">$UN$9+UN12</f>
        <v>150</v>
      </c>
      <c r="UO15" s="273" t="n">
        <f aca="false">UM15</f>
        <v>150</v>
      </c>
      <c r="UP15" s="273" t="n">
        <f aca="false">UN15</f>
        <v>150</v>
      </c>
      <c r="UQ15" s="437" t="n">
        <f aca="false">Посуточная_НГДП!JR15</f>
        <v>0</v>
      </c>
      <c r="UR15" s="433" t="n">
        <f aca="false">Посуточная_НГДП!JS15</f>
        <v>0</v>
      </c>
      <c r="US15" s="273" t="n">
        <f aca="false">SUM(UQ15,US12)</f>
        <v>0</v>
      </c>
      <c r="UT15" s="273" t="n">
        <f aca="false">SUM(UR15,UT12)</f>
        <v>0</v>
      </c>
      <c r="UU15" s="438" t="n">
        <f aca="false">SUM(SQ15,UE15,UI15,UM15,UQ15,TM15)</f>
        <v>317.468191756261</v>
      </c>
      <c r="UV15" s="439" t="n">
        <f aca="false">SUM(SR15,UF15,UJ15,UN15,UR15,TN15)</f>
        <v>444.33</v>
      </c>
      <c r="UW15" s="273" t="n">
        <f aca="false">SUM(SS15,UG15,UK15,UO15,US15)</f>
        <v>155.597080645161</v>
      </c>
      <c r="UX15" s="273" t="n">
        <f aca="false">SUM(ST15,UH15,UL15,UP15,UT15)</f>
        <v>150</v>
      </c>
      <c r="UY15" s="476"/>
      <c r="UZ15" s="476"/>
      <c r="VA15" s="273" t="n">
        <f aca="false">UY15</f>
        <v>0</v>
      </c>
      <c r="VB15" s="273" t="n">
        <f aca="false">UZ15</f>
        <v>0</v>
      </c>
      <c r="VC15" s="476"/>
      <c r="VD15" s="476"/>
      <c r="VE15" s="273" t="n">
        <f aca="false">VC15</f>
        <v>0</v>
      </c>
      <c r="VG15" s="479" t="n">
        <v>30953.3898082437</v>
      </c>
      <c r="VH15" s="480" t="n">
        <f aca="false">IF(A13&lt;=VW$4,VLOOKUP(A13,$VW$6:$WB$37,2,FALSE()),SUM($VX$4,LQ15,-UV15)-SUM($WB$4,-$VZ$4))-VP15</f>
        <v>30851</v>
      </c>
      <c r="VI15" s="479" t="n">
        <v>30783.9898082437</v>
      </c>
      <c r="VJ15" s="480" t="n">
        <v>30784.065</v>
      </c>
      <c r="VK15" s="479" t="n">
        <v>27033.7967082437</v>
      </c>
      <c r="VL15" s="480" t="n">
        <v>28899.065</v>
      </c>
      <c r="VM15" s="481"/>
      <c r="VN15" s="479" t="n">
        <v>724.953260298039</v>
      </c>
      <c r="VO15" s="482" t="n">
        <f aca="false">IF(A13&lt;=VW$4,VLOOKUP(A13,$VS$6:$VT$37,2,FALSE()),SUM($VO$2,-LA15,OE15,-VP15))</f>
        <v>706.47</v>
      </c>
      <c r="VP15" s="378"/>
      <c r="VQ15" s="278" t="n">
        <f aca="false">VH15-VG15</f>
        <v>-102.389808243737</v>
      </c>
      <c r="VS15" s="379" t="n">
        <v>9</v>
      </c>
      <c r="VT15" s="550" t="n">
        <v>815.668</v>
      </c>
      <c r="VU15" s="550"/>
      <c r="VW15" s="273" t="n">
        <v>9</v>
      </c>
      <c r="VX15" s="127" t="n">
        <v>30805</v>
      </c>
      <c r="VZ15" s="380" t="n">
        <f aca="false">UV33</f>
        <v>948.023</v>
      </c>
      <c r="WA15" s="380"/>
      <c r="WB15" s="380" t="n">
        <f aca="false">LQ33</f>
        <v>604.337</v>
      </c>
      <c r="WD15" s="278"/>
      <c r="WF15" s="127" t="n">
        <f aca="false">IF(AJ15="",0,AJ15+WF12)</f>
        <v>0</v>
      </c>
      <c r="WG15" s="127" t="n">
        <f aca="false">IF(AK15="",0,AK15+WG12)</f>
        <v>0</v>
      </c>
      <c r="WH15" s="127" t="n">
        <f aca="false">IF(BP15="",0,BP15+WH12)</f>
        <v>0</v>
      </c>
      <c r="WI15" s="127" t="n">
        <f aca="false">IF(BQ15="",0,BQ15+WI12)</f>
        <v>63</v>
      </c>
      <c r="WJ15" s="127" t="n">
        <f aca="false">IF(CJ15="",0,CJ15+WJ12)</f>
        <v>0</v>
      </c>
      <c r="WK15" s="127" t="n">
        <f aca="false">IF(CK15="",0,CK15+WK12)</f>
        <v>0</v>
      </c>
      <c r="WL15" s="127" t="n">
        <f aca="false">IF(DD15="",0,DD15+WL12)</f>
        <v>0</v>
      </c>
      <c r="WM15" s="127" t="n">
        <f aca="false">IF(DE15="",0,DE15+WM12)</f>
        <v>0</v>
      </c>
      <c r="WN15" s="127" t="n">
        <f aca="false">IF(EF15="",0,EF15+WN12)</f>
        <v>0</v>
      </c>
      <c r="WO15" s="127" t="n">
        <f aca="false">IF(EG15="",0,EG15+WO12)</f>
        <v>0</v>
      </c>
      <c r="WP15" s="127" t="n">
        <f aca="false">IF(FF15="",0,FF15+WP12)</f>
        <v>40</v>
      </c>
      <c r="WQ15" s="127" t="n">
        <f aca="false">IF(FG15="",0,FG15+WQ12)</f>
        <v>0</v>
      </c>
      <c r="WR15" s="127" t="n">
        <f aca="false">IF(IS15="",0,IS15+WR12)</f>
        <v>0</v>
      </c>
      <c r="WS15" s="127" t="n">
        <f aca="false">IF(IT15="",0,IT15+WS12)</f>
        <v>0</v>
      </c>
      <c r="WT15" s="127" t="n">
        <f aca="false">IF(HY15="",0,HY15+WT12)</f>
        <v>0</v>
      </c>
      <c r="WU15" s="127" t="n">
        <f aca="false">IF(HZ15="",0,HZ15+WU12)</f>
        <v>11.546</v>
      </c>
      <c r="WV15" s="127" t="n">
        <f aca="false">IF(SK15="",0,SK15+WV12)</f>
        <v>2.6</v>
      </c>
      <c r="WW15" s="127" t="n">
        <f aca="false">IF(SL15="",0,SL15+WW12)</f>
        <v>57.73</v>
      </c>
      <c r="WX15" s="127" t="n">
        <f aca="false">IF(UM15="",0,UM15)</f>
        <v>150</v>
      </c>
      <c r="WY15" s="127" t="n">
        <f aca="false">IF(UN15="",0,UN15)</f>
        <v>150</v>
      </c>
      <c r="WZ15" s="127" t="n">
        <f aca="false">IF(LL15="",0,LL15+WZ12)</f>
        <v>104.9</v>
      </c>
      <c r="XA15" s="127" t="n">
        <f aca="false">IF(LM15="",0,LM15+XA12)</f>
        <v>556</v>
      </c>
      <c r="XB15" s="127" t="n">
        <f aca="false">IF(UI15="",0,UI15+XB12)</f>
        <v>0</v>
      </c>
      <c r="XC15" s="127" t="n">
        <f aca="false">IF(UJ15="",0,UJ15+XC12)</f>
        <v>-72</v>
      </c>
      <c r="XD15" s="127" t="n">
        <f aca="false">IF(VN15="",0,VN15+XD12)</f>
        <v>1938.19266978302</v>
      </c>
      <c r="XE15" s="127" t="n">
        <f aca="false">IF(VO15="",0,VO15+XE12)</f>
        <v>1902.217</v>
      </c>
      <c r="XF15" s="127" t="n">
        <f aca="false">IFERROR(XD15/$A13,0)</f>
        <v>646.064223261006</v>
      </c>
      <c r="XG15" s="127" t="n">
        <f aca="false">IFERROR(XE15/$A13,0)</f>
        <v>634.072333333333</v>
      </c>
      <c r="XH15" s="127" t="n">
        <f aca="false">IF(US15="",0,US15+XH12)</f>
        <v>0</v>
      </c>
      <c r="XI15" s="127" t="n">
        <f aca="false">IF(UT15="",0,UT15+XI12)</f>
        <v>0</v>
      </c>
      <c r="XJ15" s="127" t="n">
        <f aca="false">IF(WF15&gt;0,0,AH15+XJ12)</f>
        <v>0</v>
      </c>
      <c r="XK15" s="127" t="n">
        <f aca="false">IF(WG15&gt;0,0,AI15+XK12)</f>
        <v>0</v>
      </c>
      <c r="XL15" s="127" t="n">
        <f aca="false">IF(WH15&gt;0,0,BN15+XL12)</f>
        <v>0</v>
      </c>
      <c r="XM15" s="127" t="n">
        <f aca="false">IF(WI15&gt;0,0,BO15+XM12)</f>
        <v>0</v>
      </c>
      <c r="XN15" s="127" t="n">
        <f aca="false">IF(WJ15&gt;0,0,CH15+XN12)</f>
        <v>0</v>
      </c>
      <c r="XO15" s="127" t="n">
        <f aca="false">IF(WK15&gt;0,0,CI15+XO12)</f>
        <v>0</v>
      </c>
      <c r="XP15" s="127" t="n">
        <f aca="false">IF(WL15&gt;0,0,DB15+XP12)</f>
        <v>0</v>
      </c>
      <c r="XQ15" s="127" t="n">
        <f aca="false">IF(WM15&gt;0,0,DC15+XQ12)</f>
        <v>0</v>
      </c>
      <c r="XR15" s="127" t="n">
        <f aca="false">IF(WN15&gt;0,0,ED15+XR12)</f>
        <v>0</v>
      </c>
      <c r="XS15" s="127" t="n">
        <f aca="false">IF(WO15&gt;0,0,EE15+XS12)</f>
        <v>0</v>
      </c>
      <c r="XT15" s="127" t="n">
        <f aca="false">IF(WP15&gt;0,0,FD15+XT12)</f>
        <v>0</v>
      </c>
      <c r="XU15" s="127" t="n">
        <f aca="false">IF(WQ15&gt;0,0,FE15+XU12)</f>
        <v>0</v>
      </c>
      <c r="XV15" s="127" t="n">
        <f aca="false">IF(WR15&gt;0,0,IQ15+XV12)</f>
        <v>0</v>
      </c>
      <c r="XW15" s="127" t="n">
        <f aca="false">IF(WS15&gt;0,0,IR15+XW12)</f>
        <v>0</v>
      </c>
      <c r="XX15" s="127" t="n">
        <f aca="false">IF(WT15&gt;0,0,HW15+XX12)</f>
        <v>0</v>
      </c>
      <c r="XY15" s="127" t="n">
        <f aca="false">IFERROR(IF(WU15&gt;0,0,HX15+XY12),0)</f>
        <v>0</v>
      </c>
      <c r="XZ15" s="127" t="n">
        <f aca="false">IF(WV15&gt;0,0,SI15+XZ12)</f>
        <v>0</v>
      </c>
      <c r="YA15" s="127" t="n">
        <f aca="false">IFERROR(IF(WW15&gt;0,0,SJ15+YA12),0)</f>
        <v>0</v>
      </c>
      <c r="YB15" s="127"/>
      <c r="YC15" s="127"/>
      <c r="YD15" s="127"/>
    </row>
    <row r="16" customFormat="false" ht="15" hidden="false" customHeight="false" outlineLevel="0" collapsed="false">
      <c r="A16" s="483" t="n">
        <v>4</v>
      </c>
      <c r="B16" s="484"/>
      <c r="C16" s="485"/>
      <c r="D16" s="485"/>
      <c r="E16" s="485"/>
      <c r="F16" s="485"/>
      <c r="G16" s="485"/>
      <c r="H16" s="485"/>
      <c r="I16" s="486"/>
      <c r="J16" s="487"/>
      <c r="K16" s="488"/>
      <c r="L16" s="488"/>
      <c r="M16" s="488"/>
      <c r="N16" s="488"/>
      <c r="O16" s="488"/>
      <c r="P16" s="489"/>
      <c r="Q16" s="490"/>
      <c r="R16" s="491"/>
      <c r="S16" s="491"/>
      <c r="T16" s="491"/>
      <c r="U16" s="491"/>
      <c r="V16" s="491"/>
      <c r="W16" s="491"/>
      <c r="X16" s="491"/>
      <c r="Y16" s="491"/>
      <c r="Z16" s="492"/>
      <c r="AA16" s="493"/>
      <c r="AB16" s="494"/>
      <c r="AC16" s="494"/>
      <c r="AD16" s="494"/>
      <c r="AE16" s="494"/>
      <c r="AF16" s="494"/>
      <c r="AG16" s="495"/>
      <c r="AH16" s="496"/>
      <c r="AI16" s="497"/>
      <c r="AL16" s="484"/>
      <c r="AM16" s="485"/>
      <c r="AN16" s="485"/>
      <c r="AO16" s="485"/>
      <c r="AP16" s="485"/>
      <c r="AQ16" s="485"/>
      <c r="AR16" s="486"/>
      <c r="AS16" s="487"/>
      <c r="AT16" s="488"/>
      <c r="AU16" s="488"/>
      <c r="AV16" s="488"/>
      <c r="AW16" s="488"/>
      <c r="AX16" s="488"/>
      <c r="AY16" s="489"/>
      <c r="AZ16" s="490"/>
      <c r="BA16" s="491"/>
      <c r="BB16" s="491"/>
      <c r="BC16" s="491"/>
      <c r="BD16" s="491"/>
      <c r="BE16" s="491"/>
      <c r="BF16" s="492"/>
      <c r="BG16" s="493"/>
      <c r="BH16" s="494"/>
      <c r="BI16" s="494"/>
      <c r="BJ16" s="494"/>
      <c r="BK16" s="494"/>
      <c r="BL16" s="494"/>
      <c r="BM16" s="495"/>
      <c r="BN16" s="496"/>
      <c r="BO16" s="497"/>
      <c r="BR16" s="484"/>
      <c r="BS16" s="485"/>
      <c r="BT16" s="485"/>
      <c r="BU16" s="486"/>
      <c r="BV16" s="499"/>
      <c r="BW16" s="500"/>
      <c r="BX16" s="500"/>
      <c r="BY16" s="501"/>
      <c r="BZ16" s="490"/>
      <c r="CA16" s="491"/>
      <c r="CB16" s="491"/>
      <c r="CC16" s="492"/>
      <c r="CD16" s="493"/>
      <c r="CE16" s="494"/>
      <c r="CF16" s="494"/>
      <c r="CG16" s="495"/>
      <c r="CH16" s="496"/>
      <c r="CI16" s="497"/>
      <c r="CL16" s="484"/>
      <c r="CM16" s="485"/>
      <c r="CN16" s="485"/>
      <c r="CO16" s="486"/>
      <c r="CP16" s="487"/>
      <c r="CQ16" s="488"/>
      <c r="CR16" s="488"/>
      <c r="CS16" s="489"/>
      <c r="CT16" s="490"/>
      <c r="CU16" s="491"/>
      <c r="CV16" s="491"/>
      <c r="CW16" s="492"/>
      <c r="CX16" s="493"/>
      <c r="CY16" s="494"/>
      <c r="CZ16" s="494"/>
      <c r="DA16" s="495"/>
      <c r="DB16" s="496"/>
      <c r="DC16" s="497"/>
      <c r="DF16" s="502"/>
      <c r="DG16" s="497"/>
      <c r="DJ16" s="503"/>
      <c r="DK16" s="504"/>
      <c r="DN16" s="484"/>
      <c r="DO16" s="485"/>
      <c r="DP16" s="485"/>
      <c r="DQ16" s="486"/>
      <c r="DR16" s="487"/>
      <c r="DS16" s="488"/>
      <c r="DT16" s="488"/>
      <c r="DU16" s="489"/>
      <c r="DV16" s="490"/>
      <c r="DW16" s="491"/>
      <c r="DX16" s="491"/>
      <c r="DY16" s="492"/>
      <c r="DZ16" s="493"/>
      <c r="EA16" s="494"/>
      <c r="EB16" s="494"/>
      <c r="EC16" s="495"/>
      <c r="ED16" s="496"/>
      <c r="EE16" s="497"/>
      <c r="EH16" s="551" t="s">
        <v>223</v>
      </c>
      <c r="EI16" s="485" t="s">
        <v>235</v>
      </c>
      <c r="EJ16" s="485"/>
      <c r="EK16" s="485"/>
      <c r="EL16" s="485"/>
      <c r="EM16" s="485"/>
      <c r="EN16" s="486"/>
      <c r="EO16" s="487"/>
      <c r="EP16" s="488"/>
      <c r="EQ16" s="488"/>
      <c r="ER16" s="489"/>
      <c r="ES16" s="505"/>
      <c r="ET16" s="552" t="s">
        <v>235</v>
      </c>
      <c r="EU16" s="506"/>
      <c r="EV16" s="506"/>
      <c r="EW16" s="506"/>
      <c r="EX16" s="506"/>
      <c r="EY16" s="507"/>
      <c r="EZ16" s="508"/>
      <c r="FA16" s="509"/>
      <c r="FB16" s="509"/>
      <c r="FC16" s="510"/>
      <c r="FD16" s="496"/>
      <c r="FE16" s="497"/>
      <c r="FH16" s="484" t="s">
        <v>195</v>
      </c>
      <c r="FI16" s="485"/>
      <c r="FJ16" s="485"/>
      <c r="FK16" s="485"/>
      <c r="FL16" s="485"/>
      <c r="FM16" s="485"/>
      <c r="FN16" s="485"/>
      <c r="FO16" s="485"/>
      <c r="FP16" s="485"/>
      <c r="FQ16" s="485"/>
      <c r="FR16" s="485"/>
      <c r="FS16" s="485"/>
      <c r="FT16" s="485"/>
      <c r="FU16" s="485"/>
      <c r="FV16" s="485"/>
      <c r="FW16" s="485"/>
      <c r="FX16" s="485"/>
      <c r="FY16" s="485"/>
      <c r="FZ16" s="485"/>
      <c r="GA16" s="485"/>
      <c r="GB16" s="485"/>
      <c r="GC16" s="485"/>
      <c r="GD16" s="485"/>
      <c r="GE16" s="485"/>
      <c r="GF16" s="485"/>
      <c r="GG16" s="485"/>
      <c r="GH16" s="485"/>
      <c r="GI16" s="485"/>
      <c r="GJ16" s="485"/>
      <c r="GK16" s="485"/>
      <c r="GL16" s="485"/>
      <c r="GM16" s="486"/>
      <c r="GN16" s="487"/>
      <c r="GO16" s="488"/>
      <c r="GP16" s="488"/>
      <c r="GQ16" s="488"/>
      <c r="GR16" s="488"/>
      <c r="GS16" s="488"/>
      <c r="GT16" s="489"/>
      <c r="GU16" s="490"/>
      <c r="GV16" s="491"/>
      <c r="GW16" s="491"/>
      <c r="GX16" s="491"/>
      <c r="GY16" s="491"/>
      <c r="GZ16" s="491"/>
      <c r="HA16" s="491"/>
      <c r="HB16" s="491"/>
      <c r="HC16" s="491"/>
      <c r="HD16" s="491"/>
      <c r="HE16" s="491"/>
      <c r="HF16" s="491"/>
      <c r="HG16" s="491"/>
      <c r="HH16" s="491"/>
      <c r="HI16" s="491"/>
      <c r="HJ16" s="491"/>
      <c r="HK16" s="491"/>
      <c r="HL16" s="491"/>
      <c r="HM16" s="491"/>
      <c r="HN16" s="491"/>
      <c r="HO16" s="492"/>
      <c r="HP16" s="493"/>
      <c r="HQ16" s="494"/>
      <c r="HR16" s="494"/>
      <c r="HS16" s="494"/>
      <c r="HT16" s="494"/>
      <c r="HU16" s="494"/>
      <c r="HV16" s="495"/>
      <c r="HW16" s="496"/>
      <c r="HX16" s="497"/>
      <c r="IA16" s="511"/>
      <c r="IB16" s="512"/>
      <c r="IC16" s="512"/>
      <c r="ID16" s="513"/>
      <c r="IE16" s="514"/>
      <c r="IF16" s="515"/>
      <c r="IG16" s="515"/>
      <c r="IH16" s="489"/>
      <c r="II16" s="337"/>
      <c r="IJ16" s="348"/>
      <c r="IK16" s="529"/>
      <c r="IL16" s="530"/>
      <c r="IM16" s="531"/>
      <c r="IN16" s="532"/>
      <c r="IO16" s="532"/>
      <c r="IP16" s="516"/>
      <c r="IQ16" s="496"/>
      <c r="IR16" s="497"/>
      <c r="IU16" s="484"/>
      <c r="IV16" s="485" t="s">
        <v>195</v>
      </c>
      <c r="IW16" s="485"/>
      <c r="IX16" s="485"/>
      <c r="IY16" s="485"/>
      <c r="IZ16" s="485"/>
      <c r="JA16" s="485"/>
      <c r="JB16" s="485"/>
      <c r="JC16" s="485"/>
      <c r="JD16" s="485"/>
      <c r="JE16" s="485"/>
      <c r="JF16" s="485"/>
      <c r="JG16" s="485"/>
      <c r="JH16" s="485"/>
      <c r="JI16" s="485"/>
      <c r="JJ16" s="322" t="s">
        <v>64</v>
      </c>
      <c r="JK16" s="322" t="s">
        <v>68</v>
      </c>
      <c r="JL16" s="322" t="s">
        <v>68</v>
      </c>
      <c r="JM16" s="322" t="s">
        <v>68</v>
      </c>
      <c r="JN16" s="322"/>
      <c r="JO16" s="322"/>
      <c r="JP16" s="322"/>
      <c r="JQ16" s="322"/>
      <c r="JR16" s="322"/>
      <c r="JS16" s="322"/>
      <c r="JT16" s="322"/>
      <c r="JU16" s="322"/>
      <c r="JV16" s="322"/>
      <c r="JW16" s="322"/>
      <c r="JX16" s="322"/>
      <c r="JY16" s="322"/>
      <c r="JZ16" s="322"/>
      <c r="KA16" s="322"/>
      <c r="KB16" s="322"/>
      <c r="KC16" s="322"/>
      <c r="KD16" s="322"/>
      <c r="KE16" s="322"/>
      <c r="KF16" s="322"/>
      <c r="KG16" s="322"/>
      <c r="KH16" s="322"/>
      <c r="KI16" s="322"/>
      <c r="KJ16" s="322"/>
      <c r="KK16" s="322"/>
      <c r="KL16" s="322"/>
      <c r="KM16" s="322"/>
      <c r="KN16" s="322"/>
      <c r="KO16" s="322"/>
      <c r="KP16" s="323"/>
      <c r="KQ16" s="387"/>
      <c r="KR16" s="388"/>
      <c r="KS16" s="388"/>
      <c r="KT16" s="388"/>
      <c r="KU16" s="388"/>
      <c r="KV16" s="388"/>
      <c r="KW16" s="389"/>
      <c r="KX16" s="496"/>
      <c r="KY16" s="497"/>
      <c r="LB16" s="502"/>
      <c r="LC16" s="497"/>
      <c r="LF16" s="503"/>
      <c r="LG16" s="504"/>
      <c r="LJ16" s="517"/>
      <c r="LK16" s="518"/>
      <c r="LN16" s="503"/>
      <c r="LO16" s="504"/>
      <c r="LR16" s="484"/>
      <c r="LS16" s="485"/>
      <c r="LT16" s="485"/>
      <c r="LU16" s="485"/>
      <c r="LV16" s="485"/>
      <c r="LW16" s="485"/>
      <c r="LX16" s="485"/>
      <c r="LY16" s="485"/>
      <c r="LZ16" s="485"/>
      <c r="MA16" s="485"/>
      <c r="MB16" s="485"/>
      <c r="MC16" s="485"/>
      <c r="MD16" s="485"/>
      <c r="ME16" s="485"/>
      <c r="MF16" s="485"/>
      <c r="MG16" s="338" t="s">
        <v>193</v>
      </c>
      <c r="MH16" s="338" t="s">
        <v>67</v>
      </c>
      <c r="MI16" s="338" t="s">
        <v>68</v>
      </c>
      <c r="MJ16" s="338" t="s">
        <v>68</v>
      </c>
      <c r="MK16" s="338" t="s">
        <v>192</v>
      </c>
      <c r="ML16" s="338"/>
      <c r="MM16" s="338"/>
      <c r="MN16" s="338"/>
      <c r="MO16" s="338"/>
      <c r="MP16" s="338"/>
      <c r="MQ16" s="338"/>
      <c r="MR16" s="338"/>
      <c r="MS16" s="338"/>
      <c r="MT16" s="338"/>
      <c r="MU16" s="338"/>
      <c r="MV16" s="338"/>
      <c r="MW16" s="338"/>
      <c r="MX16" s="338"/>
      <c r="MY16" s="338"/>
      <c r="MZ16" s="338"/>
      <c r="NA16" s="338"/>
      <c r="NB16" s="338"/>
      <c r="NC16" s="338"/>
      <c r="ND16" s="338"/>
      <c r="NE16" s="338"/>
      <c r="NF16" s="338"/>
      <c r="NG16" s="338"/>
      <c r="NH16" s="338"/>
      <c r="NI16" s="338"/>
      <c r="NJ16" s="338"/>
      <c r="NK16" s="338"/>
      <c r="NL16" s="338"/>
      <c r="NM16" s="338"/>
      <c r="NN16" s="338"/>
      <c r="NO16" s="338"/>
      <c r="NP16" s="338"/>
      <c r="NQ16" s="338"/>
      <c r="NR16" s="338"/>
      <c r="NS16" s="338"/>
      <c r="NT16" s="339"/>
      <c r="NU16" s="519"/>
      <c r="NV16" s="520"/>
      <c r="NW16" s="520"/>
      <c r="NX16" s="520"/>
      <c r="NY16" s="520"/>
      <c r="NZ16" s="520"/>
      <c r="OA16" s="521"/>
      <c r="OB16" s="496"/>
      <c r="OC16" s="497"/>
      <c r="OF16" s="522"/>
      <c r="OG16" s="523"/>
      <c r="OH16" s="523"/>
      <c r="OI16" s="523"/>
      <c r="OJ16" s="523"/>
      <c r="OK16" s="523"/>
      <c r="OL16" s="523"/>
      <c r="OM16" s="523"/>
      <c r="ON16" s="524"/>
      <c r="OO16" s="525"/>
      <c r="OP16" s="526"/>
      <c r="OQ16" s="526"/>
      <c r="OR16" s="526"/>
      <c r="OS16" s="526"/>
      <c r="OT16" s="526"/>
      <c r="OU16" s="527"/>
      <c r="OV16" s="528"/>
      <c r="OW16" s="528"/>
      <c r="OX16" s="528"/>
      <c r="OY16" s="528"/>
      <c r="OZ16" s="528"/>
      <c r="PA16" s="529"/>
      <c r="PB16" s="529"/>
      <c r="PC16" s="529"/>
      <c r="PD16" s="529"/>
      <c r="PE16" s="529"/>
      <c r="PF16" s="529"/>
      <c r="PG16" s="529"/>
      <c r="PH16" s="529"/>
      <c r="PI16" s="529"/>
      <c r="PJ16" s="529"/>
      <c r="PK16" s="529"/>
      <c r="PL16" s="529"/>
      <c r="PM16" s="529"/>
      <c r="PN16" s="529"/>
      <c r="PO16" s="530"/>
      <c r="PP16" s="531"/>
      <c r="PQ16" s="532"/>
      <c r="PR16" s="532"/>
      <c r="PS16" s="532"/>
      <c r="PT16" s="532"/>
      <c r="PU16" s="532"/>
      <c r="PV16" s="516"/>
      <c r="PW16" s="496"/>
      <c r="PX16" s="497"/>
      <c r="QA16" s="533"/>
      <c r="QB16" s="534"/>
      <c r="QC16" s="534"/>
      <c r="QD16" s="534"/>
      <c r="QE16" s="534"/>
      <c r="QF16" s="534"/>
      <c r="QG16" s="535"/>
      <c r="QH16" s="525"/>
      <c r="QI16" s="526"/>
      <c r="QJ16" s="526"/>
      <c r="QK16" s="526"/>
      <c r="QL16" s="526"/>
      <c r="QM16" s="526"/>
      <c r="QN16" s="527"/>
      <c r="QO16" s="505"/>
      <c r="QP16" s="506"/>
      <c r="QQ16" s="506"/>
      <c r="QR16" s="506"/>
      <c r="QS16" s="506"/>
      <c r="QT16" s="506"/>
      <c r="QU16" s="507"/>
      <c r="QV16" s="508"/>
      <c r="QW16" s="509"/>
      <c r="QX16" s="509"/>
      <c r="QY16" s="509"/>
      <c r="QZ16" s="509"/>
      <c r="RA16" s="509"/>
      <c r="RB16" s="510"/>
      <c r="RC16" s="496"/>
      <c r="RD16" s="497"/>
      <c r="RG16" s="522"/>
      <c r="RH16" s="523"/>
      <c r="RI16" s="523"/>
      <c r="RJ16" s="523"/>
      <c r="RK16" s="523"/>
      <c r="RL16" s="523"/>
      <c r="RM16" s="524"/>
      <c r="RN16" s="525"/>
      <c r="RO16" s="526"/>
      <c r="RP16" s="526"/>
      <c r="RQ16" s="526"/>
      <c r="RR16" s="526"/>
      <c r="RS16" s="526"/>
      <c r="RT16" s="527"/>
      <c r="RU16" s="528"/>
      <c r="RV16" s="529"/>
      <c r="RW16" s="529"/>
      <c r="RX16" s="529"/>
      <c r="RY16" s="529"/>
      <c r="RZ16" s="529"/>
      <c r="SA16" s="530"/>
      <c r="SB16" s="531"/>
      <c r="SC16" s="532"/>
      <c r="SD16" s="532"/>
      <c r="SE16" s="532"/>
      <c r="SF16" s="532"/>
      <c r="SG16" s="532"/>
      <c r="SH16" s="516"/>
      <c r="SI16" s="496"/>
      <c r="SJ16" s="497"/>
      <c r="SM16" s="502"/>
      <c r="SN16" s="497"/>
      <c r="SQ16" s="503"/>
      <c r="SR16" s="504"/>
      <c r="SU16" s="355"/>
      <c r="SV16" s="356"/>
      <c r="SW16" s="356"/>
      <c r="SX16" s="357"/>
      <c r="SY16" s="536"/>
      <c r="SZ16" s="537"/>
      <c r="TA16" s="537"/>
      <c r="TB16" s="538"/>
      <c r="TC16" s="365"/>
      <c r="TD16" s="366"/>
      <c r="TE16" s="366"/>
      <c r="TF16" s="367"/>
      <c r="TG16" s="403"/>
      <c r="TH16" s="404"/>
      <c r="TI16" s="404"/>
      <c r="TJ16" s="405"/>
      <c r="TK16" s="496"/>
      <c r="TL16" s="497"/>
      <c r="TO16" s="502"/>
      <c r="TP16" s="539"/>
      <c r="TQ16" s="291"/>
      <c r="TR16" s="291"/>
      <c r="TS16" s="539"/>
      <c r="TT16" s="539"/>
      <c r="TU16" s="291"/>
      <c r="TV16" s="291"/>
      <c r="TW16" s="539"/>
      <c r="TX16" s="539"/>
      <c r="TY16" s="291"/>
      <c r="TZ16" s="291"/>
      <c r="UA16" s="539"/>
      <c r="UB16" s="539"/>
      <c r="UC16" s="291"/>
      <c r="UD16" s="291"/>
      <c r="UE16" s="540"/>
      <c r="UF16" s="504"/>
      <c r="UG16" s="373"/>
      <c r="UI16" s="503"/>
      <c r="UJ16" s="504"/>
      <c r="UM16" s="503"/>
      <c r="UN16" s="504"/>
      <c r="UQ16" s="502"/>
      <c r="UR16" s="497"/>
      <c r="UU16" s="503"/>
      <c r="UV16" s="504"/>
      <c r="UY16" s="540"/>
      <c r="UZ16" s="540"/>
      <c r="VC16" s="540"/>
      <c r="VD16" s="540"/>
      <c r="VF16" s="374"/>
      <c r="VG16" s="541"/>
      <c r="VH16" s="542"/>
      <c r="VI16" s="541"/>
      <c r="VJ16" s="542"/>
      <c r="VK16" s="335"/>
      <c r="VL16" s="542"/>
      <c r="VM16" s="543"/>
      <c r="VN16" s="541"/>
      <c r="VO16" s="544"/>
      <c r="VP16" s="378"/>
      <c r="VS16" s="379" t="n">
        <v>10</v>
      </c>
      <c r="VT16" s="553" t="n">
        <v>852.63</v>
      </c>
      <c r="VU16" s="550"/>
      <c r="VW16" s="273" t="n">
        <v>10</v>
      </c>
      <c r="VX16" s="127" t="n">
        <v>30742</v>
      </c>
      <c r="VZ16" s="380" t="n">
        <f aca="false">UV36</f>
        <v>1088.93671875</v>
      </c>
      <c r="WA16" s="380"/>
      <c r="WB16" s="380" t="n">
        <f aca="false">LQ36</f>
        <v>711.16084</v>
      </c>
      <c r="WF16" s="127" t="n">
        <f aca="false">IF(AJ16="",0,AJ16+WF13)</f>
        <v>0</v>
      </c>
      <c r="WG16" s="127" t="n">
        <f aca="false">IF(AK16="",0,AK16+WG13)</f>
        <v>0</v>
      </c>
      <c r="WH16" s="127" t="n">
        <f aca="false">IF(BP16="",0,BP16+WH13)</f>
        <v>0</v>
      </c>
      <c r="WI16" s="127" t="n">
        <f aca="false">IF(BQ16="",0,BQ16+WI13)</f>
        <v>0</v>
      </c>
      <c r="WJ16" s="127" t="n">
        <f aca="false">IF(CJ16="",0,CJ16+WJ13)</f>
        <v>0</v>
      </c>
      <c r="WK16" s="127" t="n">
        <f aca="false">IF(CK16="",0,CK16+WK13)</f>
        <v>0</v>
      </c>
      <c r="WL16" s="127" t="n">
        <f aca="false">IF(DD16="",0,DD16+WL13)</f>
        <v>0</v>
      </c>
      <c r="WM16" s="127" t="n">
        <f aca="false">IF(DE16="",0,DE16+WM13)</f>
        <v>0</v>
      </c>
      <c r="WN16" s="127" t="n">
        <f aca="false">IF(EF16="",0,EF16+WN13)</f>
        <v>0</v>
      </c>
      <c r="WO16" s="127" t="n">
        <f aca="false">IF(EG16="",0,EG16+WO13)</f>
        <v>0</v>
      </c>
      <c r="WP16" s="127" t="n">
        <f aca="false">IF(FF16="",0,FF16+WP13)</f>
        <v>0</v>
      </c>
      <c r="WQ16" s="127" t="n">
        <f aca="false">IF(FG16="",0,FG16+WQ13)</f>
        <v>0</v>
      </c>
      <c r="WR16" s="127" t="n">
        <f aca="false">IF(IS16="",0,IS16+WR13)</f>
        <v>0</v>
      </c>
      <c r="WS16" s="127" t="n">
        <f aca="false">IF(IT16="",0,IT16+WS13)</f>
        <v>0</v>
      </c>
      <c r="WT16" s="127" t="n">
        <f aca="false">IF(HY16="",0,HY16+WT13)</f>
        <v>0</v>
      </c>
      <c r="WU16" s="127" t="n">
        <f aca="false">IF(HZ16="",0,HZ16+WU13)</f>
        <v>0</v>
      </c>
      <c r="WV16" s="127" t="n">
        <f aca="false">IF(SK16="",0,SK16+WV13)</f>
        <v>0</v>
      </c>
      <c r="WW16" s="127" t="n">
        <f aca="false">IF(SL16="",0,SL16+WW13)</f>
        <v>0</v>
      </c>
      <c r="WX16" s="127" t="n">
        <f aca="false">IF(UM16="",0,UM16)</f>
        <v>0</v>
      </c>
      <c r="WY16" s="127" t="n">
        <f aca="false">IF(UN16="",0,UN16)</f>
        <v>0</v>
      </c>
      <c r="WZ16" s="127" t="n">
        <f aca="false">IF(LL16="",0,LL16+WZ13)</f>
        <v>0</v>
      </c>
      <c r="XA16" s="127" t="n">
        <f aca="false">IF(LM16="",0,LM16+XA13)</f>
        <v>0</v>
      </c>
      <c r="XB16" s="127" t="n">
        <f aca="false">IF(UI16="",0,UI16+XB13)</f>
        <v>0</v>
      </c>
      <c r="XC16" s="127" t="n">
        <f aca="false">IF(UJ16="",0,UJ16+XC13)</f>
        <v>0</v>
      </c>
      <c r="XD16" s="127" t="n">
        <f aca="false">IF(VN16="",0,VN16+XD13)</f>
        <v>0</v>
      </c>
      <c r="XE16" s="127" t="n">
        <f aca="false">IF(VO16="",0,VO16+XE13)</f>
        <v>0</v>
      </c>
      <c r="XF16" s="127" t="n">
        <f aca="false">IFERROR(XD16/$A14,0)</f>
        <v>0</v>
      </c>
      <c r="XG16" s="127" t="n">
        <f aca="false">IFERROR(XE16/$A14,0)</f>
        <v>0</v>
      </c>
      <c r="XH16" s="127" t="n">
        <f aca="false">IF(US16="",0,US16+XH13)</f>
        <v>0</v>
      </c>
      <c r="XI16" s="127" t="n">
        <f aca="false">IF(UT16="",0,UT16+XI13)</f>
        <v>0</v>
      </c>
      <c r="XJ16" s="127" t="n">
        <f aca="false">IF(WF16&gt;0,0,AH16+XJ13)</f>
        <v>0</v>
      </c>
      <c r="XK16" s="127" t="n">
        <f aca="false">IF(WG16&gt;0,0,AI16+XK13)</f>
        <v>0</v>
      </c>
      <c r="XL16" s="127" t="n">
        <f aca="false">IF(WH16&gt;0,0,BN16+XL13)</f>
        <v>0</v>
      </c>
      <c r="XM16" s="127" t="n">
        <f aca="false">IF(WI16&gt;0,0,BO16+XM13)</f>
        <v>0</v>
      </c>
      <c r="XN16" s="127" t="n">
        <f aca="false">IF(WJ16&gt;0,0,CH16+XN13)</f>
        <v>0</v>
      </c>
      <c r="XO16" s="127" t="n">
        <f aca="false">IF(WK16&gt;0,0,CI16+XO13)</f>
        <v>0</v>
      </c>
      <c r="XP16" s="127" t="n">
        <f aca="false">IF(WL16&gt;0,0,DB16+XP13)</f>
        <v>0</v>
      </c>
      <c r="XQ16" s="127" t="n">
        <f aca="false">IF(WM16&gt;0,0,DC16+XQ13)</f>
        <v>0</v>
      </c>
      <c r="XR16" s="127" t="n">
        <f aca="false">IF(WN16&gt;0,0,ED16+XR13)</f>
        <v>0</v>
      </c>
      <c r="XS16" s="127" t="n">
        <f aca="false">IF(WO16&gt;0,0,EE16+XS13)</f>
        <v>0</v>
      </c>
      <c r="XT16" s="127" t="n">
        <f aca="false">IF(WP16&gt;0,0,FD16+XT13)</f>
        <v>0</v>
      </c>
      <c r="XU16" s="127" t="n">
        <f aca="false">IF(WQ16&gt;0,0,FE16+XU13)</f>
        <v>0</v>
      </c>
      <c r="XV16" s="127" t="n">
        <f aca="false">IF(WR16&gt;0,0,IQ16+XV13)</f>
        <v>0</v>
      </c>
      <c r="XW16" s="127" t="n">
        <f aca="false">IF(WS16&gt;0,0,IR16+XW13)</f>
        <v>0</v>
      </c>
      <c r="XX16" s="127" t="n">
        <f aca="false">IF(WT16&gt;0,0,HW16+XX13)</f>
        <v>0</v>
      </c>
      <c r="XY16" s="127" t="n">
        <f aca="false">IFERROR(IF(WU16&gt;0,0,HX16+XY13),0)</f>
        <v>0</v>
      </c>
      <c r="XZ16" s="127" t="n">
        <f aca="false">IF(WV16&gt;0,0,SI16+XZ13)</f>
        <v>0</v>
      </c>
      <c r="YA16" s="127" t="n">
        <f aca="false">IFERROR(IF(WW16&gt;0,0,SJ16+YA13),0)</f>
        <v>0</v>
      </c>
      <c r="YB16" s="127"/>
      <c r="YC16" s="127"/>
      <c r="YD16" s="127"/>
    </row>
    <row r="17" customFormat="false" ht="15" hidden="false" customHeight="false" outlineLevel="0" collapsed="false">
      <c r="A17" s="483"/>
      <c r="B17" s="381"/>
      <c r="C17" s="382"/>
      <c r="D17" s="382"/>
      <c r="E17" s="382"/>
      <c r="F17" s="382"/>
      <c r="G17" s="382"/>
      <c r="H17" s="382"/>
      <c r="I17" s="383"/>
      <c r="J17" s="384"/>
      <c r="K17" s="385"/>
      <c r="L17" s="385"/>
      <c r="M17" s="385"/>
      <c r="N17" s="385"/>
      <c r="O17" s="385"/>
      <c r="P17" s="386"/>
      <c r="Q17" s="321"/>
      <c r="R17" s="322"/>
      <c r="S17" s="322"/>
      <c r="T17" s="322"/>
      <c r="U17" s="322"/>
      <c r="V17" s="322"/>
      <c r="W17" s="322"/>
      <c r="X17" s="322"/>
      <c r="Y17" s="322"/>
      <c r="Z17" s="323"/>
      <c r="AA17" s="387"/>
      <c r="AB17" s="388"/>
      <c r="AC17" s="388"/>
      <c r="AD17" s="388"/>
      <c r="AE17" s="388"/>
      <c r="AF17" s="388"/>
      <c r="AG17" s="389"/>
      <c r="AH17" s="390" t="n">
        <f aca="false">SUBTOTAL(3, B17:P17)</f>
        <v>0</v>
      </c>
      <c r="AI17" s="391" t="n">
        <f aca="false">COUNTIF(Q17:AG17,"&lt;&gt;0")-COUNTIF(Q17:AG17,"")</f>
        <v>0</v>
      </c>
      <c r="AL17" s="381"/>
      <c r="AM17" s="382"/>
      <c r="AN17" s="382"/>
      <c r="AO17" s="382"/>
      <c r="AP17" s="382"/>
      <c r="AQ17" s="382"/>
      <c r="AR17" s="383"/>
      <c r="AS17" s="384"/>
      <c r="AT17" s="385"/>
      <c r="AU17" s="385"/>
      <c r="AV17" s="385"/>
      <c r="AW17" s="385"/>
      <c r="AX17" s="385"/>
      <c r="AY17" s="386"/>
      <c r="AZ17" s="321"/>
      <c r="BA17" s="322"/>
      <c r="BB17" s="322"/>
      <c r="BC17" s="322"/>
      <c r="BD17" s="322"/>
      <c r="BE17" s="322"/>
      <c r="BF17" s="323"/>
      <c r="BG17" s="387"/>
      <c r="BH17" s="388"/>
      <c r="BI17" s="388"/>
      <c r="BJ17" s="388"/>
      <c r="BK17" s="388"/>
      <c r="BL17" s="388"/>
      <c r="BM17" s="389"/>
      <c r="BN17" s="390" t="n">
        <f aca="false">SUBTOTAL(3, AL17:AY17)</f>
        <v>0</v>
      </c>
      <c r="BO17" s="391" t="n">
        <f aca="false">COUNTIF(AZ17:BM17,"&lt;&gt;0")-COUNTIF(AZ17:BM17,"")</f>
        <v>0</v>
      </c>
      <c r="BR17" s="381"/>
      <c r="BS17" s="382"/>
      <c r="BT17" s="382"/>
      <c r="BU17" s="383"/>
      <c r="BV17" s="392"/>
      <c r="BW17" s="393"/>
      <c r="BX17" s="393"/>
      <c r="BY17" s="394"/>
      <c r="BZ17" s="321"/>
      <c r="CA17" s="322"/>
      <c r="CB17" s="322"/>
      <c r="CC17" s="323"/>
      <c r="CD17" s="387"/>
      <c r="CE17" s="388"/>
      <c r="CF17" s="388"/>
      <c r="CG17" s="389"/>
      <c r="CH17" s="390" t="n">
        <f aca="false">SUBTOTAL(3, BR17:BY17)</f>
        <v>0</v>
      </c>
      <c r="CI17" s="391" t="n">
        <f aca="false">COUNTIF(BZ17:CG17,"&lt;&gt;0")-COUNTIF(BZ17:CG17,"")</f>
        <v>0</v>
      </c>
      <c r="CL17" s="381"/>
      <c r="CM17" s="382"/>
      <c r="CN17" s="382"/>
      <c r="CO17" s="383"/>
      <c r="CP17" s="384"/>
      <c r="CQ17" s="385"/>
      <c r="CR17" s="385"/>
      <c r="CS17" s="386"/>
      <c r="CT17" s="321"/>
      <c r="CU17" s="322"/>
      <c r="CV17" s="322"/>
      <c r="CW17" s="323"/>
      <c r="CX17" s="387"/>
      <c r="CY17" s="388"/>
      <c r="CZ17" s="388"/>
      <c r="DA17" s="389"/>
      <c r="DB17" s="390" t="n">
        <f aca="false">SUBTOTAL(3, CL17:CS17)</f>
        <v>0</v>
      </c>
      <c r="DC17" s="391" t="n">
        <f aca="false">COUNTIF(CT17:DA17,"&lt;&gt;0")-COUNTIF(CT17:DA17,"")</f>
        <v>0</v>
      </c>
      <c r="DF17" s="395" t="n">
        <f aca="false">SUMIF(B6:DE6,"итого гр.",B17:DE17)</f>
        <v>0</v>
      </c>
      <c r="DG17" s="391" t="n">
        <f aca="false">SUMIF(B6:DE6,"итого фк.",B17:DE17)</f>
        <v>0</v>
      </c>
      <c r="DJ17" s="396"/>
      <c r="DK17" s="397"/>
      <c r="DN17" s="381"/>
      <c r="DO17" s="382"/>
      <c r="DP17" s="382"/>
      <c r="DQ17" s="383"/>
      <c r="DR17" s="384"/>
      <c r="DS17" s="385"/>
      <c r="DT17" s="385"/>
      <c r="DU17" s="386"/>
      <c r="DV17" s="321"/>
      <c r="DW17" s="322"/>
      <c r="DX17" s="322"/>
      <c r="DY17" s="323"/>
      <c r="DZ17" s="387"/>
      <c r="EA17" s="388"/>
      <c r="EB17" s="388"/>
      <c r="EC17" s="389"/>
      <c r="ED17" s="390" t="n">
        <f aca="false">SUBTOTAL(3, DN17:DU17)</f>
        <v>0</v>
      </c>
      <c r="EE17" s="391" t="n">
        <f aca="false">COUNTIF(DV17:EC17,"&lt;&gt;0")-COUNTIF(DV17:EC17,"")</f>
        <v>0</v>
      </c>
      <c r="EH17" s="554" t="s">
        <v>236</v>
      </c>
      <c r="EI17" s="382" t="s">
        <v>237</v>
      </c>
      <c r="EJ17" s="382"/>
      <c r="EK17" s="382"/>
      <c r="EL17" s="382"/>
      <c r="EM17" s="382"/>
      <c r="EN17" s="383"/>
      <c r="EO17" s="384"/>
      <c r="EP17" s="385"/>
      <c r="EQ17" s="385"/>
      <c r="ER17" s="386"/>
      <c r="ES17" s="321"/>
      <c r="ET17" s="555" t="s">
        <v>237</v>
      </c>
      <c r="EU17" s="322"/>
      <c r="EV17" s="322"/>
      <c r="EW17" s="322"/>
      <c r="EX17" s="322"/>
      <c r="EY17" s="323"/>
      <c r="EZ17" s="387"/>
      <c r="FA17" s="388"/>
      <c r="FB17" s="388"/>
      <c r="FC17" s="389"/>
      <c r="FD17" s="390" t="n">
        <f aca="false">SUBTOTAL(3, EH17:ER17)</f>
        <v>2</v>
      </c>
      <c r="FE17" s="391" t="n">
        <f aca="false">COUNTIF(ES17:FC17,"&lt;&gt;0")-COUNTIF(ES17:FC17,"")</f>
        <v>1</v>
      </c>
      <c r="FH17" s="381" t="s">
        <v>238</v>
      </c>
      <c r="FI17" s="382"/>
      <c r="FJ17" s="382"/>
      <c r="FK17" s="382"/>
      <c r="FL17" s="382"/>
      <c r="FM17" s="382"/>
      <c r="FN17" s="382"/>
      <c r="FO17" s="382"/>
      <c r="FP17" s="382"/>
      <c r="FQ17" s="382"/>
      <c r="FR17" s="382"/>
      <c r="FS17" s="382"/>
      <c r="FT17" s="382"/>
      <c r="FU17" s="382"/>
      <c r="FV17" s="382"/>
      <c r="FW17" s="382"/>
      <c r="FX17" s="382"/>
      <c r="FY17" s="382"/>
      <c r="FZ17" s="382"/>
      <c r="GA17" s="382"/>
      <c r="GB17" s="382"/>
      <c r="GC17" s="382"/>
      <c r="GD17" s="382"/>
      <c r="GE17" s="382"/>
      <c r="GF17" s="382"/>
      <c r="GG17" s="382"/>
      <c r="GH17" s="382"/>
      <c r="GI17" s="382"/>
      <c r="GJ17" s="382"/>
      <c r="GK17" s="382"/>
      <c r="GL17" s="382"/>
      <c r="GM17" s="383"/>
      <c r="GN17" s="384"/>
      <c r="GO17" s="385"/>
      <c r="GP17" s="385"/>
      <c r="GQ17" s="385"/>
      <c r="GR17" s="385"/>
      <c r="GS17" s="385"/>
      <c r="GT17" s="386"/>
      <c r="GU17" s="321"/>
      <c r="GV17" s="322"/>
      <c r="GW17" s="322"/>
      <c r="GX17" s="322"/>
      <c r="GY17" s="322"/>
      <c r="GZ17" s="322"/>
      <c r="HA17" s="322"/>
      <c r="HB17" s="322"/>
      <c r="HC17" s="322"/>
      <c r="HD17" s="322"/>
      <c r="HE17" s="322"/>
      <c r="HF17" s="322"/>
      <c r="HG17" s="322"/>
      <c r="HH17" s="322"/>
      <c r="HI17" s="322"/>
      <c r="HJ17" s="322"/>
      <c r="HK17" s="322"/>
      <c r="HL17" s="322"/>
      <c r="HM17" s="322"/>
      <c r="HN17" s="322"/>
      <c r="HO17" s="323"/>
      <c r="HP17" s="387"/>
      <c r="HQ17" s="388"/>
      <c r="HR17" s="388"/>
      <c r="HS17" s="388"/>
      <c r="HT17" s="388"/>
      <c r="HU17" s="388"/>
      <c r="HV17" s="389"/>
      <c r="HW17" s="390" t="n">
        <f aca="false">SUBTOTAL(3, FH17:GT17)</f>
        <v>1</v>
      </c>
      <c r="HX17" s="391" t="n">
        <f aca="false">COUNTIF(GU17:HV17,"&lt;&gt;0")-COUNTIF(GU17:HV17,"")</f>
        <v>0</v>
      </c>
      <c r="IA17" s="398"/>
      <c r="IB17" s="399"/>
      <c r="IC17" s="399"/>
      <c r="ID17" s="400"/>
      <c r="IE17" s="401"/>
      <c r="IF17" s="402"/>
      <c r="IG17" s="402"/>
      <c r="IH17" s="386"/>
      <c r="II17" s="321"/>
      <c r="IJ17" s="366"/>
      <c r="IK17" s="366"/>
      <c r="IL17" s="367"/>
      <c r="IM17" s="403"/>
      <c r="IN17" s="404"/>
      <c r="IO17" s="404"/>
      <c r="IP17" s="405"/>
      <c r="IQ17" s="390" t="n">
        <f aca="false">SUBTOTAL(3, IA17:IH17)</f>
        <v>0</v>
      </c>
      <c r="IR17" s="391" t="n">
        <f aca="false">COUNTIF(II17:IP17,"&lt;&gt;0")-COUNTIF(II17:IP17,"")</f>
        <v>0</v>
      </c>
      <c r="IU17" s="381"/>
      <c r="IV17" s="382" t="s">
        <v>239</v>
      </c>
      <c r="IW17" s="382"/>
      <c r="IX17" s="382"/>
      <c r="IY17" s="382"/>
      <c r="IZ17" s="382"/>
      <c r="JA17" s="382"/>
      <c r="JB17" s="382"/>
      <c r="JC17" s="382"/>
      <c r="JD17" s="382"/>
      <c r="JE17" s="382"/>
      <c r="JF17" s="382"/>
      <c r="JG17" s="382"/>
      <c r="JH17" s="382"/>
      <c r="JI17" s="382"/>
      <c r="JJ17" s="322" t="n">
        <v>2260</v>
      </c>
      <c r="JK17" s="322" t="n">
        <v>5374</v>
      </c>
      <c r="JL17" s="322" t="n">
        <v>5423</v>
      </c>
      <c r="JM17" s="322" t="n">
        <v>6336</v>
      </c>
      <c r="JN17" s="322"/>
      <c r="JO17" s="322"/>
      <c r="JP17" s="322"/>
      <c r="JQ17" s="322"/>
      <c r="JR17" s="322"/>
      <c r="JS17" s="322"/>
      <c r="JT17" s="322"/>
      <c r="JU17" s="322"/>
      <c r="JV17" s="322"/>
      <c r="JW17" s="322"/>
      <c r="JX17" s="322"/>
      <c r="JY17" s="322"/>
      <c r="JZ17" s="322"/>
      <c r="KA17" s="322"/>
      <c r="KB17" s="322"/>
      <c r="KC17" s="322"/>
      <c r="KD17" s="322"/>
      <c r="KE17" s="322"/>
      <c r="KF17" s="322"/>
      <c r="KG17" s="322"/>
      <c r="KH17" s="322"/>
      <c r="KI17" s="322"/>
      <c r="KJ17" s="322"/>
      <c r="KK17" s="322"/>
      <c r="KL17" s="322"/>
      <c r="KM17" s="322"/>
      <c r="KN17" s="322"/>
      <c r="KO17" s="322"/>
      <c r="KP17" s="323"/>
      <c r="KQ17" s="387"/>
      <c r="KR17" s="388"/>
      <c r="KS17" s="388"/>
      <c r="KT17" s="388"/>
      <c r="KU17" s="388"/>
      <c r="KV17" s="388"/>
      <c r="KW17" s="389"/>
      <c r="KX17" s="390" t="n">
        <f aca="false">SUBTOTAL(3, IU17:JI17)</f>
        <v>1</v>
      </c>
      <c r="KY17" s="391" t="n">
        <f aca="false">COUNTIF(JJ17:KW17,"&lt;&gt;0")-COUNTIF(JJ17:KW17,"")</f>
        <v>4</v>
      </c>
      <c r="LB17" s="395" t="n">
        <f aca="false">SUMIF(DN6:LA6,"итого гр.",DN17:LA17)</f>
        <v>4</v>
      </c>
      <c r="LC17" s="391" t="n">
        <f aca="false">SUMIF(DN6:LA6,"итого фк.",DN17:LA17)</f>
        <v>5</v>
      </c>
      <c r="LF17" s="396"/>
      <c r="LG17" s="397"/>
      <c r="LJ17" s="406"/>
      <c r="LK17" s="407"/>
      <c r="LN17" s="396"/>
      <c r="LO17" s="397"/>
      <c r="LR17" s="381"/>
      <c r="LS17" s="382"/>
      <c r="LT17" s="382"/>
      <c r="LU17" s="382"/>
      <c r="LV17" s="382"/>
      <c r="LW17" s="382"/>
      <c r="LX17" s="382"/>
      <c r="LY17" s="382"/>
      <c r="LZ17" s="382"/>
      <c r="MA17" s="382"/>
      <c r="MB17" s="382"/>
      <c r="MC17" s="382"/>
      <c r="MD17" s="382"/>
      <c r="ME17" s="382"/>
      <c r="MF17" s="382"/>
      <c r="MG17" s="322" t="s">
        <v>240</v>
      </c>
      <c r="MH17" s="322" t="s">
        <v>241</v>
      </c>
      <c r="MI17" s="322" t="s">
        <v>242</v>
      </c>
      <c r="MJ17" s="322" t="s">
        <v>243</v>
      </c>
      <c r="MK17" s="322" t="s">
        <v>244</v>
      </c>
      <c r="ML17" s="322"/>
      <c r="MM17" s="322"/>
      <c r="MN17" s="322"/>
      <c r="MO17" s="322"/>
      <c r="MP17" s="322"/>
      <c r="MQ17" s="322"/>
      <c r="MR17" s="322"/>
      <c r="MS17" s="322"/>
      <c r="MT17" s="322"/>
      <c r="MU17" s="322"/>
      <c r="MV17" s="322"/>
      <c r="MW17" s="322"/>
      <c r="MX17" s="322"/>
      <c r="MY17" s="322"/>
      <c r="MZ17" s="322"/>
      <c r="NA17" s="322"/>
      <c r="NB17" s="322"/>
      <c r="NC17" s="322"/>
      <c r="ND17" s="322"/>
      <c r="NE17" s="322"/>
      <c r="NF17" s="322"/>
      <c r="NG17" s="322"/>
      <c r="NH17" s="322"/>
      <c r="NI17" s="322"/>
      <c r="NJ17" s="322"/>
      <c r="NK17" s="322"/>
      <c r="NL17" s="322"/>
      <c r="NM17" s="322"/>
      <c r="NN17" s="322"/>
      <c r="NO17" s="322"/>
      <c r="NP17" s="322"/>
      <c r="NQ17" s="322"/>
      <c r="NR17" s="322"/>
      <c r="NS17" s="322"/>
      <c r="NT17" s="323"/>
      <c r="NU17" s="387"/>
      <c r="NV17" s="388"/>
      <c r="NW17" s="388"/>
      <c r="NX17" s="388"/>
      <c r="NY17" s="388"/>
      <c r="NZ17" s="388"/>
      <c r="OA17" s="389"/>
      <c r="OB17" s="390" t="n">
        <f aca="false">SUBTOTAL(3, LR17:MF17)</f>
        <v>0</v>
      </c>
      <c r="OC17" s="391" t="n">
        <f aca="false">COUNTIF(MG17:OA17,"&lt;&gt;0")-COUNTIF(MG17:OA17,"")</f>
        <v>5</v>
      </c>
      <c r="OF17" s="408"/>
      <c r="OG17" s="409"/>
      <c r="OH17" s="409"/>
      <c r="OI17" s="409"/>
      <c r="OJ17" s="409"/>
      <c r="OK17" s="409"/>
      <c r="OL17" s="409"/>
      <c r="OM17" s="409"/>
      <c r="ON17" s="410"/>
      <c r="OO17" s="411"/>
      <c r="OP17" s="412"/>
      <c r="OQ17" s="412"/>
      <c r="OR17" s="412"/>
      <c r="OS17" s="412"/>
      <c r="OT17" s="412"/>
      <c r="OU17" s="413"/>
      <c r="OV17" s="365"/>
      <c r="OW17" s="366"/>
      <c r="OX17" s="366"/>
      <c r="OY17" s="366"/>
      <c r="OZ17" s="366"/>
      <c r="PA17" s="366"/>
      <c r="PB17" s="366"/>
      <c r="PC17" s="366"/>
      <c r="PD17" s="366"/>
      <c r="PE17" s="366"/>
      <c r="PF17" s="366"/>
      <c r="PG17" s="366"/>
      <c r="PH17" s="366"/>
      <c r="PI17" s="366"/>
      <c r="PJ17" s="366"/>
      <c r="PK17" s="366"/>
      <c r="PL17" s="366"/>
      <c r="PM17" s="366"/>
      <c r="PN17" s="366"/>
      <c r="PO17" s="367"/>
      <c r="PP17" s="403"/>
      <c r="PQ17" s="404"/>
      <c r="PR17" s="404"/>
      <c r="PS17" s="404"/>
      <c r="PT17" s="404"/>
      <c r="PU17" s="404"/>
      <c r="PV17" s="405"/>
      <c r="PW17" s="390" t="n">
        <f aca="false">SUBTOTAL(3, OF17:OU17)</f>
        <v>0</v>
      </c>
      <c r="PX17" s="391" t="n">
        <f aca="false">COUNTIF(OV17:PV17,"&lt;&gt;0")-COUNTIF(OV17:PV17,"")</f>
        <v>0</v>
      </c>
      <c r="QA17" s="414"/>
      <c r="QB17" s="415"/>
      <c r="QC17" s="415"/>
      <c r="QD17" s="415"/>
      <c r="QE17" s="415"/>
      <c r="QF17" s="415"/>
      <c r="QG17" s="416"/>
      <c r="QH17" s="411"/>
      <c r="QI17" s="412"/>
      <c r="QJ17" s="412"/>
      <c r="QK17" s="412"/>
      <c r="QL17" s="412"/>
      <c r="QM17" s="412"/>
      <c r="QN17" s="413"/>
      <c r="QO17" s="321"/>
      <c r="QP17" s="322"/>
      <c r="QQ17" s="322"/>
      <c r="QR17" s="322"/>
      <c r="QS17" s="322"/>
      <c r="QT17" s="322"/>
      <c r="QU17" s="323"/>
      <c r="QV17" s="387"/>
      <c r="QW17" s="388"/>
      <c r="QX17" s="388"/>
      <c r="QY17" s="388"/>
      <c r="QZ17" s="388"/>
      <c r="RA17" s="388"/>
      <c r="RB17" s="389"/>
      <c r="RC17" s="390" t="n">
        <f aca="false">SUBTOTAL(3, QA17:QN17)</f>
        <v>0</v>
      </c>
      <c r="RD17" s="391" t="n">
        <f aca="false">COUNTIF(QO17:RB17,"&lt;&gt;0")-COUNTIF(QO17:RB17,"")</f>
        <v>0</v>
      </c>
      <c r="RG17" s="408"/>
      <c r="RH17" s="409"/>
      <c r="RI17" s="409"/>
      <c r="RJ17" s="409"/>
      <c r="RK17" s="409"/>
      <c r="RL17" s="409"/>
      <c r="RM17" s="410"/>
      <c r="RN17" s="411"/>
      <c r="RO17" s="412"/>
      <c r="RP17" s="412"/>
      <c r="RQ17" s="412"/>
      <c r="RR17" s="412"/>
      <c r="RS17" s="412"/>
      <c r="RT17" s="413"/>
      <c r="RU17" s="365"/>
      <c r="RV17" s="366"/>
      <c r="RW17" s="366"/>
      <c r="RX17" s="366"/>
      <c r="RY17" s="366"/>
      <c r="RZ17" s="366"/>
      <c r="SA17" s="367"/>
      <c r="SB17" s="403"/>
      <c r="SC17" s="404"/>
      <c r="SD17" s="404"/>
      <c r="SE17" s="404"/>
      <c r="SF17" s="404"/>
      <c r="SG17" s="404"/>
      <c r="SH17" s="405"/>
      <c r="SI17" s="390" t="n">
        <f aca="false">COUNTIF(RG17:RT17,"&lt;&gt;0")-COUNTIF(RG17:RT17,"")</f>
        <v>0</v>
      </c>
      <c r="SJ17" s="391" t="n">
        <f aca="false">COUNTIF(RU17:SH17,"&lt;&gt;0")-COUNTIF(RU17:SH17,"")</f>
        <v>0</v>
      </c>
      <c r="SM17" s="395" t="n">
        <f aca="false">SUMIF(LR6:SL6,"итого гр.",LR17:SL17)</f>
        <v>0</v>
      </c>
      <c r="SN17" s="391" t="n">
        <f aca="false">SUMIF(LR6:SL6,"итого фк.",LR17:SL17)</f>
        <v>5</v>
      </c>
      <c r="SQ17" s="396"/>
      <c r="SR17" s="397"/>
      <c r="SU17" s="408"/>
      <c r="SV17" s="409"/>
      <c r="SW17" s="409"/>
      <c r="SX17" s="410"/>
      <c r="SY17" s="411"/>
      <c r="SZ17" s="412"/>
      <c r="TA17" s="412"/>
      <c r="TB17" s="413"/>
      <c r="TC17" s="365"/>
      <c r="TD17" s="366"/>
      <c r="TE17" s="366"/>
      <c r="TF17" s="367"/>
      <c r="TG17" s="403"/>
      <c r="TH17" s="404"/>
      <c r="TI17" s="404"/>
      <c r="TJ17" s="405"/>
      <c r="TK17" s="390"/>
      <c r="TL17" s="391"/>
      <c r="TO17" s="395"/>
      <c r="TP17" s="417"/>
      <c r="TQ17" s="291"/>
      <c r="TR17" s="291"/>
      <c r="TS17" s="417"/>
      <c r="TT17" s="417"/>
      <c r="TU17" s="291"/>
      <c r="TV17" s="291"/>
      <c r="TW17" s="417"/>
      <c r="TX17" s="417"/>
      <c r="TY17" s="291"/>
      <c r="TZ17" s="291"/>
      <c r="UA17" s="417"/>
      <c r="UB17" s="417"/>
      <c r="UC17" s="291"/>
      <c r="UD17" s="291"/>
      <c r="UE17" s="418" t="n">
        <f aca="false">SUMIF(TO6:UD6,"итого гр.",TO17:UD17)</f>
        <v>0</v>
      </c>
      <c r="UF17" s="397" t="n">
        <f aca="false">SUMIF($TO$6:$UD$6,"итого фк.",TO17:UD17)</f>
        <v>0</v>
      </c>
      <c r="UG17" s="373"/>
      <c r="UI17" s="396"/>
      <c r="UJ17" s="397"/>
      <c r="UM17" s="396"/>
      <c r="UN17" s="397"/>
      <c r="UQ17" s="556"/>
      <c r="UR17" s="391"/>
      <c r="UU17" s="396"/>
      <c r="UV17" s="397"/>
      <c r="UY17" s="418"/>
      <c r="UZ17" s="418"/>
      <c r="VC17" s="418"/>
      <c r="VD17" s="418"/>
      <c r="VG17" s="546"/>
      <c r="VH17" s="375"/>
      <c r="VI17" s="546"/>
      <c r="VJ17" s="375"/>
      <c r="VK17" s="396"/>
      <c r="VL17" s="375"/>
      <c r="VM17" s="419"/>
      <c r="VN17" s="546"/>
      <c r="VO17" s="377"/>
      <c r="VP17" s="378"/>
      <c r="VS17" s="379" t="n">
        <v>11</v>
      </c>
      <c r="VT17" s="557" t="n">
        <v>857.673</v>
      </c>
      <c r="VU17" s="550"/>
      <c r="VW17" s="273" t="n">
        <v>11</v>
      </c>
      <c r="VX17" s="127" t="n">
        <v>30731</v>
      </c>
      <c r="VZ17" s="380" t="n">
        <f aca="false">UV39</f>
        <v>1244.31276851852</v>
      </c>
      <c r="WA17" s="380"/>
      <c r="WB17" s="380" t="n">
        <f aca="false">LQ39</f>
        <v>796.2882</v>
      </c>
      <c r="WF17" s="127" t="n">
        <f aca="false">IF(AJ17="",0,AJ17+WF14)</f>
        <v>0</v>
      </c>
      <c r="WG17" s="127" t="n">
        <f aca="false">IF(AK17="",0,AK17+WG14)</f>
        <v>0</v>
      </c>
      <c r="WH17" s="127" t="n">
        <f aca="false">IF(BP17="",0,BP17+WH14)</f>
        <v>0</v>
      </c>
      <c r="WI17" s="127" t="n">
        <f aca="false">IF(BQ17="",0,BQ17+WI14)</f>
        <v>0</v>
      </c>
      <c r="WJ17" s="127" t="n">
        <f aca="false">IF(CJ17="",0,CJ17+WJ14)</f>
        <v>0</v>
      </c>
      <c r="WK17" s="127" t="n">
        <f aca="false">IF(CK17="",0,CK17+WK14)</f>
        <v>0</v>
      </c>
      <c r="WL17" s="127" t="n">
        <f aca="false">IF(DD17="",0,DD17+WL14)</f>
        <v>0</v>
      </c>
      <c r="WM17" s="127" t="n">
        <f aca="false">IF(DE17="",0,DE17+WM14)</f>
        <v>0</v>
      </c>
      <c r="WN17" s="127" t="n">
        <f aca="false">IF(EF17="",0,EF17+WN14)</f>
        <v>0</v>
      </c>
      <c r="WO17" s="127" t="n">
        <f aca="false">IF(EG17="",0,EG17+WO14)</f>
        <v>0</v>
      </c>
      <c r="WP17" s="127" t="n">
        <f aca="false">IF(FF17="",0,FF17+WP14)</f>
        <v>0</v>
      </c>
      <c r="WQ17" s="127" t="n">
        <f aca="false">IF(FG17="",0,FG17+WQ14)</f>
        <v>0</v>
      </c>
      <c r="WR17" s="127" t="n">
        <f aca="false">IF(IS17="",0,IS17+WR14)</f>
        <v>0</v>
      </c>
      <c r="WS17" s="127" t="n">
        <f aca="false">IF(IT17="",0,IT17+WS14)</f>
        <v>0</v>
      </c>
      <c r="WT17" s="127" t="n">
        <f aca="false">IF(HY17="",0,HY17+WT14)</f>
        <v>0</v>
      </c>
      <c r="WU17" s="127" t="n">
        <f aca="false">IF(HZ17="",0,HZ17+WU14)</f>
        <v>0</v>
      </c>
      <c r="WV17" s="127" t="n">
        <f aca="false">IF(SK17="",0,SK17+WV14)</f>
        <v>0</v>
      </c>
      <c r="WW17" s="127" t="n">
        <f aca="false">IF(SL17="",0,SL17+WW14)</f>
        <v>0</v>
      </c>
      <c r="WX17" s="127" t="n">
        <f aca="false">IF(UM17="",0,UM17)</f>
        <v>0</v>
      </c>
      <c r="WY17" s="127" t="n">
        <f aca="false">IF(UN17="",0,UN17)</f>
        <v>0</v>
      </c>
      <c r="WZ17" s="127" t="n">
        <f aca="false">IF(LL17="",0,LL17+WZ14)</f>
        <v>0</v>
      </c>
      <c r="XA17" s="127" t="n">
        <f aca="false">IF(LM17="",0,LM17+XA14)</f>
        <v>0</v>
      </c>
      <c r="XB17" s="127" t="n">
        <f aca="false">IF(UI17="",0,UI17+XB14)</f>
        <v>0</v>
      </c>
      <c r="XC17" s="127" t="n">
        <f aca="false">IF(UJ17="",0,UJ17+XC14)</f>
        <v>0</v>
      </c>
      <c r="XD17" s="127" t="n">
        <f aca="false">IF(VN17="",0,VN17+XD14)</f>
        <v>0</v>
      </c>
      <c r="XE17" s="127" t="n">
        <f aca="false">IF(VO17="",0,VO17+XE14)</f>
        <v>0</v>
      </c>
      <c r="XF17" s="127" t="n">
        <f aca="false">IFERROR(XD17/$A15,0)</f>
        <v>0</v>
      </c>
      <c r="XG17" s="127" t="n">
        <f aca="false">IFERROR(XE17/$A15,0)</f>
        <v>0</v>
      </c>
      <c r="XH17" s="127" t="n">
        <f aca="false">IF(US17="",0,US17+XH14)</f>
        <v>0</v>
      </c>
      <c r="XI17" s="127" t="n">
        <f aca="false">IF(UT17="",0,UT17+XI14)</f>
        <v>0</v>
      </c>
      <c r="XJ17" s="127" t="n">
        <f aca="false">IF(WF17&gt;0,0,AH17+XJ14)</f>
        <v>0</v>
      </c>
      <c r="XK17" s="127" t="n">
        <f aca="false">IF(WG17&gt;0,0,AI17+XK14)</f>
        <v>0</v>
      </c>
      <c r="XL17" s="127" t="n">
        <f aca="false">IF(WH17&gt;0,0,BN17+XL14)</f>
        <v>0</v>
      </c>
      <c r="XM17" s="127" t="n">
        <f aca="false">IF(WI17&gt;0,0,BO17+XM14)</f>
        <v>2</v>
      </c>
      <c r="XN17" s="127" t="n">
        <f aca="false">IF(WJ17&gt;0,0,CH17+XN14)</f>
        <v>0</v>
      </c>
      <c r="XO17" s="127" t="n">
        <f aca="false">IF(WK17&gt;0,0,CI17+XO14)</f>
        <v>0</v>
      </c>
      <c r="XP17" s="127" t="n">
        <f aca="false">IF(WL17&gt;0,0,DB17+XP14)</f>
        <v>0</v>
      </c>
      <c r="XQ17" s="127" t="n">
        <f aca="false">IF(WM17&gt;0,0,DC17+XQ14)</f>
        <v>0</v>
      </c>
      <c r="XR17" s="127" t="n">
        <f aca="false">IF(WN17&gt;0,0,ED17+XR14)</f>
        <v>0</v>
      </c>
      <c r="XS17" s="127" t="n">
        <f aca="false">IF(WO17&gt;0,0,EE17+XS14)</f>
        <v>0</v>
      </c>
      <c r="XT17" s="127" t="n">
        <f aca="false">IF(WP17&gt;0,0,FD17+XT14)</f>
        <v>3</v>
      </c>
      <c r="XU17" s="127" t="n">
        <f aca="false">IF(WQ17&gt;0,0,FE17+XU14)</f>
        <v>1</v>
      </c>
      <c r="XV17" s="127" t="n">
        <f aca="false">IF(WR17&gt;0,0,IQ17+XV14)</f>
        <v>0</v>
      </c>
      <c r="XW17" s="127" t="n">
        <f aca="false">IF(WS17&gt;0,0,IR17+XW14)</f>
        <v>0</v>
      </c>
      <c r="XX17" s="127" t="n">
        <f aca="false">IF(WT17&gt;0,0,HW17+XX14)</f>
        <v>1</v>
      </c>
      <c r="XY17" s="127" t="n">
        <f aca="false">IFERROR(IF(WU17&gt;0,0,HX17+XY14),0)</f>
        <v>4</v>
      </c>
      <c r="XZ17" s="127" t="n">
        <f aca="false">IF(WV17&gt;0,0,SI17+XZ14)</f>
        <v>1</v>
      </c>
      <c r="YA17" s="127" t="n">
        <f aca="false">IFERROR(IF(WW17&gt;0,0,SJ17+YA14),0)</f>
        <v>1</v>
      </c>
      <c r="YB17" s="127"/>
      <c r="YC17" s="127"/>
      <c r="YD17" s="127"/>
    </row>
    <row r="18" customFormat="false" ht="15" hidden="false" customHeight="false" outlineLevel="0" collapsed="false">
      <c r="A18" s="483"/>
      <c r="B18" s="420"/>
      <c r="C18" s="421"/>
      <c r="D18" s="421"/>
      <c r="E18" s="421"/>
      <c r="F18" s="421"/>
      <c r="G18" s="421"/>
      <c r="H18" s="421"/>
      <c r="I18" s="422"/>
      <c r="J18" s="423"/>
      <c r="K18" s="424"/>
      <c r="L18" s="424"/>
      <c r="M18" s="424"/>
      <c r="N18" s="424"/>
      <c r="O18" s="424"/>
      <c r="P18" s="425"/>
      <c r="Q18" s="426"/>
      <c r="R18" s="427"/>
      <c r="S18" s="427"/>
      <c r="T18" s="427"/>
      <c r="U18" s="427"/>
      <c r="V18" s="427"/>
      <c r="W18" s="427"/>
      <c r="X18" s="427"/>
      <c r="Y18" s="427"/>
      <c r="Z18" s="428"/>
      <c r="AA18" s="429"/>
      <c r="AB18" s="430"/>
      <c r="AC18" s="430"/>
      <c r="AD18" s="430"/>
      <c r="AE18" s="430"/>
      <c r="AF18" s="430"/>
      <c r="AG18" s="431"/>
      <c r="AH18" s="432" t="n">
        <f aca="false">SUBTOTAL(9, B18:P18)</f>
        <v>0</v>
      </c>
      <c r="AI18" s="433" t="n">
        <f aca="false">SUBTOTAL(9, Q18:AG18)</f>
        <v>0</v>
      </c>
      <c r="AJ18" s="273" t="n">
        <f aca="false">SUM(AH18,AJ15)</f>
        <v>0</v>
      </c>
      <c r="AK18" s="273" t="n">
        <f aca="false">SUM(AI18,AK15)</f>
        <v>0</v>
      </c>
      <c r="AL18" s="420"/>
      <c r="AM18" s="421"/>
      <c r="AN18" s="421"/>
      <c r="AO18" s="421"/>
      <c r="AP18" s="421"/>
      <c r="AQ18" s="421"/>
      <c r="AR18" s="422"/>
      <c r="AS18" s="423"/>
      <c r="AT18" s="424"/>
      <c r="AU18" s="424"/>
      <c r="AV18" s="424"/>
      <c r="AW18" s="424"/>
      <c r="AX18" s="424"/>
      <c r="AY18" s="425"/>
      <c r="AZ18" s="426"/>
      <c r="BA18" s="427"/>
      <c r="BB18" s="427"/>
      <c r="BC18" s="427"/>
      <c r="BD18" s="427"/>
      <c r="BE18" s="427"/>
      <c r="BF18" s="428"/>
      <c r="BG18" s="429"/>
      <c r="BH18" s="430"/>
      <c r="BI18" s="430"/>
      <c r="BJ18" s="430"/>
      <c r="BK18" s="430"/>
      <c r="BL18" s="430"/>
      <c r="BM18" s="431"/>
      <c r="BN18" s="432" t="n">
        <f aca="false">SUBTOTAL(9, AL18:AY18)</f>
        <v>0</v>
      </c>
      <c r="BO18" s="433" t="n">
        <f aca="false">SUBTOTAL(9, AZ18:BM18)</f>
        <v>0</v>
      </c>
      <c r="BP18" s="273" t="n">
        <f aca="false">SUM(BN18,BP15)</f>
        <v>0</v>
      </c>
      <c r="BQ18" s="273" t="n">
        <f aca="false">SUM(BO18,BQ15)</f>
        <v>42</v>
      </c>
      <c r="BR18" s="420"/>
      <c r="BS18" s="421"/>
      <c r="BT18" s="421"/>
      <c r="BU18" s="422"/>
      <c r="BV18" s="434"/>
      <c r="BW18" s="435"/>
      <c r="BX18" s="435"/>
      <c r="BY18" s="436"/>
      <c r="BZ18" s="426"/>
      <c r="CA18" s="427"/>
      <c r="CB18" s="427"/>
      <c r="CC18" s="428"/>
      <c r="CD18" s="429"/>
      <c r="CE18" s="430"/>
      <c r="CF18" s="430"/>
      <c r="CG18" s="431"/>
      <c r="CH18" s="432" t="n">
        <f aca="false">SUBTOTAL(9, BR18:BY18)</f>
        <v>0</v>
      </c>
      <c r="CI18" s="433" t="n">
        <f aca="false">SUBTOTAL(9, BZ18:CG18)</f>
        <v>0</v>
      </c>
      <c r="CJ18" s="273" t="n">
        <f aca="false">SUM(CH18,CJ15)</f>
        <v>0</v>
      </c>
      <c r="CK18" s="273" t="n">
        <f aca="false">SUM(CI18,CK15)</f>
        <v>0</v>
      </c>
      <c r="CL18" s="420"/>
      <c r="CM18" s="421"/>
      <c r="CN18" s="421"/>
      <c r="CO18" s="422"/>
      <c r="CP18" s="423"/>
      <c r="CQ18" s="424"/>
      <c r="CR18" s="424"/>
      <c r="CS18" s="425"/>
      <c r="CT18" s="426"/>
      <c r="CU18" s="427"/>
      <c r="CV18" s="427"/>
      <c r="CW18" s="428"/>
      <c r="CX18" s="429"/>
      <c r="CY18" s="430"/>
      <c r="CZ18" s="430"/>
      <c r="DA18" s="431"/>
      <c r="DB18" s="432" t="n">
        <f aca="false">SUBTOTAL(9, CL18:CS18)</f>
        <v>0</v>
      </c>
      <c r="DC18" s="433" t="n">
        <f aca="false">SUBTOTAL(9, CT18:DA18)</f>
        <v>0</v>
      </c>
      <c r="DD18" s="273" t="n">
        <f aca="false">SUM(DB18,DD15)</f>
        <v>0</v>
      </c>
      <c r="DE18" s="273" t="n">
        <f aca="false">SUM(DC18,DE15)</f>
        <v>0</v>
      </c>
      <c r="DF18" s="437" t="n">
        <f aca="false">SUMIF(B6:DE6,"итого гр.",B18:DE18)</f>
        <v>0</v>
      </c>
      <c r="DG18" s="433" t="n">
        <f aca="false">SUMIF(B6:DE6,"итого фк.",B18:DE18)</f>
        <v>0</v>
      </c>
      <c r="DH18" s="273" t="n">
        <f aca="false">SUM(DF18,DH15)</f>
        <v>0</v>
      </c>
      <c r="DI18" s="273" t="n">
        <f aca="false">SUM(DG18,DI15)</f>
        <v>42</v>
      </c>
      <c r="DJ18" s="438" t="n">
        <f aca="false">DH18</f>
        <v>0</v>
      </c>
      <c r="DK18" s="439" t="n">
        <f aca="false">DI18</f>
        <v>42</v>
      </c>
      <c r="DN18" s="420"/>
      <c r="DO18" s="421"/>
      <c r="DP18" s="421"/>
      <c r="DQ18" s="422"/>
      <c r="DR18" s="423"/>
      <c r="DS18" s="424"/>
      <c r="DT18" s="424"/>
      <c r="DU18" s="425"/>
      <c r="DV18" s="426"/>
      <c r="DW18" s="427"/>
      <c r="DX18" s="427"/>
      <c r="DY18" s="428"/>
      <c r="DZ18" s="429"/>
      <c r="EA18" s="430"/>
      <c r="EB18" s="430"/>
      <c r="EC18" s="431"/>
      <c r="ED18" s="390" t="n">
        <f aca="false">SUBTOTAL(9, DN18:DU18)</f>
        <v>0</v>
      </c>
      <c r="EE18" s="433" t="n">
        <f aca="false">SUBTOTAL(9, DV18:EC18)</f>
        <v>0</v>
      </c>
      <c r="EF18" s="273" t="n">
        <f aca="false">SUM(ED18,EF15)</f>
        <v>0</v>
      </c>
      <c r="EG18" s="273" t="n">
        <f aca="false">SUM(EE18,EG15)</f>
        <v>0</v>
      </c>
      <c r="EH18" s="558" t="n">
        <v>10</v>
      </c>
      <c r="EI18" s="421" t="n">
        <v>30</v>
      </c>
      <c r="EJ18" s="421"/>
      <c r="EK18" s="421"/>
      <c r="EL18" s="421"/>
      <c r="EM18" s="421"/>
      <c r="EN18" s="422"/>
      <c r="EO18" s="423"/>
      <c r="EP18" s="424"/>
      <c r="EQ18" s="424"/>
      <c r="ER18" s="425"/>
      <c r="ES18" s="440"/>
      <c r="ET18" s="559" t="n">
        <v>30</v>
      </c>
      <c r="EU18" s="441"/>
      <c r="EV18" s="441"/>
      <c r="EW18" s="441"/>
      <c r="EX18" s="441"/>
      <c r="EY18" s="442"/>
      <c r="EZ18" s="443"/>
      <c r="FA18" s="444"/>
      <c r="FB18" s="444"/>
      <c r="FC18" s="445"/>
      <c r="FD18" s="432" t="n">
        <f aca="false">SUBTOTAL(9, EH18:ER18)</f>
        <v>40</v>
      </c>
      <c r="FE18" s="433" t="n">
        <f aca="false">SUBTOTAL(9, ES18:FC18)</f>
        <v>30</v>
      </c>
      <c r="FF18" s="273" t="n">
        <f aca="false">SUM(FD18,FF15)</f>
        <v>80</v>
      </c>
      <c r="FG18" s="273" t="n">
        <f aca="false">SUM(FE18,FG15)</f>
        <v>30</v>
      </c>
      <c r="FH18" s="420" t="n">
        <v>4</v>
      </c>
      <c r="FI18" s="421"/>
      <c r="FJ18" s="421"/>
      <c r="FK18" s="421"/>
      <c r="FL18" s="421"/>
      <c r="FM18" s="421"/>
      <c r="FN18" s="421"/>
      <c r="FO18" s="421"/>
      <c r="FP18" s="421"/>
      <c r="FQ18" s="421"/>
      <c r="FR18" s="421"/>
      <c r="FS18" s="421"/>
      <c r="FT18" s="421"/>
      <c r="FU18" s="421"/>
      <c r="FV18" s="421"/>
      <c r="FW18" s="421"/>
      <c r="FX18" s="421"/>
      <c r="FY18" s="421"/>
      <c r="FZ18" s="421"/>
      <c r="GA18" s="421"/>
      <c r="GB18" s="421"/>
      <c r="GC18" s="421"/>
      <c r="GD18" s="421"/>
      <c r="GE18" s="421"/>
      <c r="GF18" s="421"/>
      <c r="GG18" s="421"/>
      <c r="GH18" s="421"/>
      <c r="GI18" s="421"/>
      <c r="GJ18" s="421"/>
      <c r="GK18" s="421"/>
      <c r="GL18" s="421"/>
      <c r="GM18" s="422"/>
      <c r="GN18" s="423"/>
      <c r="GO18" s="424"/>
      <c r="GP18" s="424"/>
      <c r="GQ18" s="424"/>
      <c r="GR18" s="424"/>
      <c r="GS18" s="424"/>
      <c r="GT18" s="425"/>
      <c r="GU18" s="426"/>
      <c r="GV18" s="427"/>
      <c r="GW18" s="427"/>
      <c r="GX18" s="427"/>
      <c r="GY18" s="427"/>
      <c r="GZ18" s="427"/>
      <c r="HA18" s="427"/>
      <c r="HB18" s="427"/>
      <c r="HC18" s="427"/>
      <c r="HD18" s="427"/>
      <c r="HE18" s="427"/>
      <c r="HF18" s="427"/>
      <c r="HG18" s="427"/>
      <c r="HH18" s="427"/>
      <c r="HI18" s="427"/>
      <c r="HJ18" s="427"/>
      <c r="HK18" s="427"/>
      <c r="HL18" s="427"/>
      <c r="HM18" s="427"/>
      <c r="HN18" s="427"/>
      <c r="HO18" s="428"/>
      <c r="HP18" s="429"/>
      <c r="HQ18" s="430"/>
      <c r="HR18" s="430"/>
      <c r="HS18" s="430"/>
      <c r="HT18" s="430"/>
      <c r="HU18" s="430"/>
      <c r="HV18" s="431"/>
      <c r="HW18" s="432" t="n">
        <f aca="false">SUBTOTAL(9, FH18:GT18)</f>
        <v>4</v>
      </c>
      <c r="HX18" s="433" t="n">
        <f aca="false">SUBTOTAL(9, GU18:HV18)</f>
        <v>0</v>
      </c>
      <c r="HY18" s="273" t="n">
        <f aca="false">SUM(HW18,HY15)</f>
        <v>4</v>
      </c>
      <c r="HZ18" s="273" t="n">
        <f aca="false">SUM(HX18,HZ15)</f>
        <v>6.773</v>
      </c>
      <c r="IA18" s="446"/>
      <c r="IB18" s="447"/>
      <c r="IC18" s="447"/>
      <c r="ID18" s="448"/>
      <c r="IE18" s="449"/>
      <c r="IF18" s="450"/>
      <c r="IG18" s="450"/>
      <c r="IH18" s="425"/>
      <c r="II18" s="440"/>
      <c r="IJ18" s="451"/>
      <c r="IK18" s="451"/>
      <c r="IL18" s="452"/>
      <c r="IM18" s="453"/>
      <c r="IN18" s="454"/>
      <c r="IO18" s="454"/>
      <c r="IP18" s="455"/>
      <c r="IQ18" s="432" t="n">
        <f aca="false">SUBTOTAL(9, IA18:IH18)</f>
        <v>0</v>
      </c>
      <c r="IR18" s="433" t="n">
        <f aca="false">SUBTOTAL(9, II18:IP18)</f>
        <v>0</v>
      </c>
      <c r="IS18" s="273" t="n">
        <f aca="false">SUM(IQ18,IS15)</f>
        <v>0</v>
      </c>
      <c r="IT18" s="273" t="n">
        <f aca="false">SUM(IR18,IT15)</f>
        <v>0</v>
      </c>
      <c r="IU18" s="420"/>
      <c r="IV18" s="421" t="n">
        <v>27.5</v>
      </c>
      <c r="IW18" s="421" t="n">
        <v>4.1</v>
      </c>
      <c r="IX18" s="421"/>
      <c r="IY18" s="421"/>
      <c r="IZ18" s="421"/>
      <c r="JA18" s="421"/>
      <c r="JB18" s="421"/>
      <c r="JC18" s="421"/>
      <c r="JD18" s="421"/>
      <c r="JE18" s="421"/>
      <c r="JF18" s="421"/>
      <c r="JG18" s="421"/>
      <c r="JH18" s="421"/>
      <c r="JI18" s="421"/>
      <c r="JJ18" s="427" t="n">
        <v>2.363</v>
      </c>
      <c r="JK18" s="427" t="n">
        <v>2.64</v>
      </c>
      <c r="JL18" s="427" t="n">
        <v>6.401</v>
      </c>
      <c r="JM18" s="427" t="n">
        <v>6.2</v>
      </c>
      <c r="JN18" s="427"/>
      <c r="JO18" s="427"/>
      <c r="JP18" s="427"/>
      <c r="JQ18" s="427"/>
      <c r="JR18" s="427"/>
      <c r="JS18" s="427"/>
      <c r="JT18" s="427"/>
      <c r="JU18" s="427"/>
      <c r="JV18" s="427"/>
      <c r="JW18" s="427"/>
      <c r="JX18" s="427"/>
      <c r="JY18" s="427"/>
      <c r="JZ18" s="427"/>
      <c r="KA18" s="427"/>
      <c r="KB18" s="427"/>
      <c r="KC18" s="427"/>
      <c r="KD18" s="427"/>
      <c r="KE18" s="427"/>
      <c r="KF18" s="427"/>
      <c r="KG18" s="427"/>
      <c r="KH18" s="427"/>
      <c r="KI18" s="427"/>
      <c r="KJ18" s="427"/>
      <c r="KK18" s="427"/>
      <c r="KL18" s="427"/>
      <c r="KM18" s="427"/>
      <c r="KN18" s="427"/>
      <c r="KO18" s="427"/>
      <c r="KP18" s="428"/>
      <c r="KQ18" s="429"/>
      <c r="KR18" s="430"/>
      <c r="KS18" s="430"/>
      <c r="KT18" s="430"/>
      <c r="KU18" s="430"/>
      <c r="KV18" s="430"/>
      <c r="KW18" s="431"/>
      <c r="KX18" s="432" t="n">
        <f aca="false">SUBTOTAL(9, IU18:JI18)</f>
        <v>31.6</v>
      </c>
      <c r="KY18" s="549" t="n">
        <f aca="false">SUBTOTAL(9, JJ18:KW18)</f>
        <v>17.604</v>
      </c>
      <c r="KZ18" s="273" t="n">
        <f aca="false">SUM(KX18,KZ15)</f>
        <v>39.7</v>
      </c>
      <c r="LA18" s="456" t="n">
        <f aca="false">SUM(KY18,LA15)</f>
        <v>94.96</v>
      </c>
      <c r="LB18" s="437" t="n">
        <f aca="false">SUMIF(DN6:LA6,"итого гр.",DN18:LA18)</f>
        <v>75.6</v>
      </c>
      <c r="LC18" s="433" t="n">
        <f aca="false">SUMIF(DN6:LA6,"итого фк.",DN18:LA18)</f>
        <v>47.604</v>
      </c>
      <c r="LD18" s="273" t="n">
        <f aca="false">SUM(LB18,LD15)</f>
        <v>123.7</v>
      </c>
      <c r="LE18" s="273" t="n">
        <f aca="false">SUM(LC18,LE15)</f>
        <v>131.733</v>
      </c>
      <c r="LF18" s="438" t="n">
        <f aca="false">LD18</f>
        <v>123.7</v>
      </c>
      <c r="LG18" s="439" t="n">
        <f aca="false">LE18</f>
        <v>131.733</v>
      </c>
      <c r="LI18" s="278"/>
      <c r="LJ18" s="457" t="n">
        <v>82.8</v>
      </c>
      <c r="LK18" s="458" t="n">
        <v>115</v>
      </c>
      <c r="LL18" s="273" t="n">
        <f aca="false">LJ18</f>
        <v>82.8</v>
      </c>
      <c r="LM18" s="273" t="n">
        <f aca="false">LK18</f>
        <v>115</v>
      </c>
      <c r="LN18" s="438" t="n">
        <f aca="false">SUM(DF18,LB18,LJ18)</f>
        <v>158.4</v>
      </c>
      <c r="LO18" s="439" t="n">
        <f aca="false">SUM(DG18,LC18,LK18)</f>
        <v>162.604</v>
      </c>
      <c r="LP18" s="273" t="n">
        <f aca="false">SUM(DH18,LD18,LL18)</f>
        <v>206.5</v>
      </c>
      <c r="LQ18" s="273" t="n">
        <f aca="false">SUM(DI18,LE18,LM18)</f>
        <v>288.733</v>
      </c>
      <c r="LR18" s="420" t="n">
        <v>62.1751111111</v>
      </c>
      <c r="LS18" s="421"/>
      <c r="LT18" s="421"/>
      <c r="LU18" s="421"/>
      <c r="LV18" s="421"/>
      <c r="LW18" s="421"/>
      <c r="LX18" s="421"/>
      <c r="LY18" s="421"/>
      <c r="LZ18" s="421"/>
      <c r="MA18" s="421"/>
      <c r="MB18" s="421"/>
      <c r="MC18" s="421"/>
      <c r="MD18" s="421"/>
      <c r="ME18" s="421"/>
      <c r="MF18" s="421"/>
      <c r="MG18" s="441" t="n">
        <v>0.482</v>
      </c>
      <c r="MH18" s="441" t="n">
        <v>9.455</v>
      </c>
      <c r="MI18" s="441" t="n">
        <v>9.934</v>
      </c>
      <c r="MJ18" s="441" t="n">
        <v>10.79</v>
      </c>
      <c r="MK18" s="441" t="n">
        <v>2.28</v>
      </c>
      <c r="ML18" s="441"/>
      <c r="MM18" s="441"/>
      <c r="MN18" s="441"/>
      <c r="MO18" s="441"/>
      <c r="MP18" s="441"/>
      <c r="MQ18" s="441"/>
      <c r="MR18" s="441"/>
      <c r="MS18" s="441"/>
      <c r="MT18" s="441"/>
      <c r="MU18" s="441"/>
      <c r="MV18" s="441"/>
      <c r="MW18" s="441"/>
      <c r="MX18" s="441"/>
      <c r="MY18" s="441"/>
      <c r="MZ18" s="441"/>
      <c r="NA18" s="441"/>
      <c r="NB18" s="441"/>
      <c r="NC18" s="441"/>
      <c r="ND18" s="441"/>
      <c r="NE18" s="441"/>
      <c r="NF18" s="441"/>
      <c r="NG18" s="441"/>
      <c r="NH18" s="441"/>
      <c r="NI18" s="441"/>
      <c r="NJ18" s="441"/>
      <c r="NK18" s="441"/>
      <c r="NL18" s="441"/>
      <c r="NM18" s="441"/>
      <c r="NN18" s="441"/>
      <c r="NO18" s="441"/>
      <c r="NP18" s="441"/>
      <c r="NQ18" s="441"/>
      <c r="NR18" s="441"/>
      <c r="NS18" s="441"/>
      <c r="NT18" s="442"/>
      <c r="NU18" s="443"/>
      <c r="NV18" s="444"/>
      <c r="NW18" s="444"/>
      <c r="NX18" s="444"/>
      <c r="NY18" s="444"/>
      <c r="NZ18" s="444"/>
      <c r="OA18" s="445"/>
      <c r="OB18" s="432" t="n">
        <f aca="false">SUBTOTAL(9, LR18:MF18)</f>
        <v>62.1751111111</v>
      </c>
      <c r="OC18" s="549" t="n">
        <f aca="false">SUBTOTAL(9, MG18:OA18)</f>
        <v>32.941</v>
      </c>
      <c r="OD18" s="273" t="n">
        <f aca="false">SUM(OB18,OD15)</f>
        <v>221.4462222222</v>
      </c>
      <c r="OE18" s="273" t="n">
        <f aca="false">SUM(OC18,OE15)</f>
        <v>238.406</v>
      </c>
      <c r="OF18" s="459"/>
      <c r="OG18" s="460"/>
      <c r="OH18" s="460"/>
      <c r="OI18" s="460"/>
      <c r="OJ18" s="460"/>
      <c r="OK18" s="460"/>
      <c r="OL18" s="460"/>
      <c r="OM18" s="460"/>
      <c r="ON18" s="461"/>
      <c r="OO18" s="462"/>
      <c r="OP18" s="463"/>
      <c r="OQ18" s="463"/>
      <c r="OR18" s="463"/>
      <c r="OS18" s="463"/>
      <c r="OT18" s="463"/>
      <c r="OU18" s="464"/>
      <c r="OV18" s="465"/>
      <c r="OW18" s="451"/>
      <c r="OX18" s="451"/>
      <c r="OY18" s="451"/>
      <c r="OZ18" s="451"/>
      <c r="PA18" s="451"/>
      <c r="PB18" s="451"/>
      <c r="PC18" s="451"/>
      <c r="PD18" s="451"/>
      <c r="PE18" s="451"/>
      <c r="PF18" s="451"/>
      <c r="PG18" s="451"/>
      <c r="PH18" s="451"/>
      <c r="PI18" s="451"/>
      <c r="PJ18" s="451"/>
      <c r="PK18" s="451"/>
      <c r="PL18" s="451"/>
      <c r="PM18" s="451"/>
      <c r="PN18" s="451"/>
      <c r="PO18" s="452"/>
      <c r="PP18" s="453"/>
      <c r="PQ18" s="454"/>
      <c r="PR18" s="454"/>
      <c r="PS18" s="454"/>
      <c r="PT18" s="454"/>
      <c r="PU18" s="454"/>
      <c r="PV18" s="455"/>
      <c r="PW18" s="432" t="n">
        <f aca="false">SUBTOTAL(9, OF18:OU18)</f>
        <v>0</v>
      </c>
      <c r="PX18" s="433" t="n">
        <f aca="false">SUBTOTAL(9, OV18:PV18)</f>
        <v>0</v>
      </c>
      <c r="PY18" s="273" t="n">
        <f aca="false">SUM(PW18,PY15)</f>
        <v>0</v>
      </c>
      <c r="PZ18" s="273" t="n">
        <f aca="false">SUM(PX18,PZ15)</f>
        <v>0</v>
      </c>
      <c r="QA18" s="466"/>
      <c r="QB18" s="467"/>
      <c r="QC18" s="467"/>
      <c r="QD18" s="467"/>
      <c r="QE18" s="467"/>
      <c r="QF18" s="467"/>
      <c r="QG18" s="468"/>
      <c r="QH18" s="462"/>
      <c r="QI18" s="463"/>
      <c r="QJ18" s="463"/>
      <c r="QK18" s="463"/>
      <c r="QL18" s="463"/>
      <c r="QM18" s="463"/>
      <c r="QN18" s="464"/>
      <c r="QO18" s="440"/>
      <c r="QP18" s="441"/>
      <c r="QQ18" s="441"/>
      <c r="QR18" s="441"/>
      <c r="QS18" s="441"/>
      <c r="QT18" s="441"/>
      <c r="QU18" s="442"/>
      <c r="QV18" s="443"/>
      <c r="QW18" s="444"/>
      <c r="QX18" s="444"/>
      <c r="QY18" s="444"/>
      <c r="QZ18" s="444"/>
      <c r="RA18" s="444"/>
      <c r="RB18" s="445"/>
      <c r="RC18" s="432" t="n">
        <f aca="false">SUBTOTAL(9, QA18:QN18)</f>
        <v>0</v>
      </c>
      <c r="RD18" s="433" t="n">
        <f aca="false">SUBTOTAL(9, QO18:RB18)</f>
        <v>0</v>
      </c>
      <c r="RE18" s="273" t="n">
        <f aca="false">SUM(RC18,RE15)</f>
        <v>0</v>
      </c>
      <c r="RF18" s="273" t="n">
        <f aca="false">SUM(RD18,RF15)</f>
        <v>0</v>
      </c>
      <c r="RG18" s="459"/>
      <c r="RH18" s="460"/>
      <c r="RI18" s="460"/>
      <c r="RJ18" s="460"/>
      <c r="RK18" s="460"/>
      <c r="RL18" s="460"/>
      <c r="RM18" s="461"/>
      <c r="RN18" s="462"/>
      <c r="RO18" s="463"/>
      <c r="RP18" s="463"/>
      <c r="RQ18" s="463"/>
      <c r="RR18" s="463"/>
      <c r="RS18" s="463"/>
      <c r="RT18" s="464"/>
      <c r="RU18" s="465"/>
      <c r="RV18" s="451"/>
      <c r="RW18" s="451"/>
      <c r="RX18" s="451"/>
      <c r="RY18" s="451"/>
      <c r="RZ18" s="451"/>
      <c r="SA18" s="452"/>
      <c r="SB18" s="453"/>
      <c r="SC18" s="454"/>
      <c r="SD18" s="454"/>
      <c r="SE18" s="454"/>
      <c r="SF18" s="454"/>
      <c r="SG18" s="454"/>
      <c r="SH18" s="455"/>
      <c r="SI18" s="432" t="n">
        <f aca="false">SUBTOTAL(9, RG18:RT18)</f>
        <v>0</v>
      </c>
      <c r="SJ18" s="433" t="n">
        <f aca="false">SUBTOTAL(9, RU18:SH18)</f>
        <v>0</v>
      </c>
      <c r="SK18" s="273" t="n">
        <f aca="false">SUM(SI18,SK15)</f>
        <v>2.6</v>
      </c>
      <c r="SL18" s="273" t="n">
        <f aca="false">SUM(SJ18,SL15)</f>
        <v>28.865</v>
      </c>
      <c r="SM18" s="437" t="n">
        <f aca="false">SUMIF(LR6:SL6,"итого гр.",LR18:SL18)</f>
        <v>62.1751111111</v>
      </c>
      <c r="SN18" s="433" t="n">
        <f aca="false">SUMIF(LR6:SL6,"итого фк.",LR18:SL18)</f>
        <v>32.941</v>
      </c>
      <c r="SO18" s="273" t="n">
        <f aca="false">SUM(SM18,SO15)</f>
        <v>224.0462222222</v>
      </c>
      <c r="SP18" s="273" t="n">
        <f aca="false">SUM(SN18,SP15)</f>
        <v>267.271</v>
      </c>
      <c r="SQ18" s="438" t="n">
        <f aca="false">SO18</f>
        <v>224.0462222222</v>
      </c>
      <c r="SR18" s="439" t="n">
        <f aca="false">SP18</f>
        <v>267.271</v>
      </c>
      <c r="ST18" s="278"/>
      <c r="SU18" s="459"/>
      <c r="SV18" s="460"/>
      <c r="SW18" s="460"/>
      <c r="SX18" s="461"/>
      <c r="SY18" s="462"/>
      <c r="SZ18" s="463"/>
      <c r="TA18" s="463"/>
      <c r="TB18" s="464"/>
      <c r="TC18" s="469"/>
      <c r="TD18" s="470"/>
      <c r="TE18" s="470"/>
      <c r="TF18" s="471"/>
      <c r="TG18" s="472"/>
      <c r="TH18" s="473"/>
      <c r="TI18" s="473"/>
      <c r="TJ18" s="474"/>
      <c r="TK18" s="432" t="n">
        <f aca="false">SUBTOTAL(9, SU18:TB18)</f>
        <v>0</v>
      </c>
      <c r="TL18" s="433" t="n">
        <f aca="false">SUBTOTAL(9, TC18:TJ18)</f>
        <v>0</v>
      </c>
      <c r="TM18" s="456" t="n">
        <f aca="false">TM15+TK18</f>
        <v>0</v>
      </c>
      <c r="TN18" s="456" t="n">
        <f aca="false">TN15+TL18</f>
        <v>0</v>
      </c>
      <c r="TO18" s="437"/>
      <c r="TP18" s="475"/>
      <c r="TQ18" s="291"/>
      <c r="TR18" s="291"/>
      <c r="TS18" s="475"/>
      <c r="TT18" s="475"/>
      <c r="TU18" s="291"/>
      <c r="TV18" s="291"/>
      <c r="TW18" s="475"/>
      <c r="TX18" s="475"/>
      <c r="TY18" s="291"/>
      <c r="TZ18" s="291"/>
      <c r="UA18" s="475"/>
      <c r="UB18" s="475"/>
      <c r="UC18" s="291" t="n">
        <f aca="false">UA18</f>
        <v>0</v>
      </c>
      <c r="UD18" s="291" t="n">
        <f aca="false">UB18</f>
        <v>0</v>
      </c>
      <c r="UE18" s="476" t="n">
        <f aca="false">SUMIF(TO6:UD6,"итого гр.",TO18:UD18)</f>
        <v>0</v>
      </c>
      <c r="UF18" s="439" t="n">
        <f aca="false">SUMIF($TO$6:$UD$6,"итого фк.",TO18:UD18)</f>
        <v>0</v>
      </c>
      <c r="UG18" s="373" t="n">
        <f aca="false">UE18</f>
        <v>0</v>
      </c>
      <c r="UH18" s="273" t="n">
        <f aca="false">UF18</f>
        <v>0</v>
      </c>
      <c r="UI18" s="438"/>
      <c r="UJ18" s="439" t="n">
        <f aca="false">364-250</f>
        <v>114</v>
      </c>
      <c r="UM18" s="438" t="n">
        <f aca="false">$UM$9+UM15</f>
        <v>200</v>
      </c>
      <c r="UN18" s="439" t="n">
        <f aca="false">$UN$9+UN15</f>
        <v>200</v>
      </c>
      <c r="UO18" s="273" t="n">
        <f aca="false">UM18</f>
        <v>200</v>
      </c>
      <c r="UP18" s="273" t="n">
        <f aca="false">UN18</f>
        <v>200</v>
      </c>
      <c r="UQ18" s="437" t="n">
        <f aca="false">Посуточная_НГДП!JR18</f>
        <v>0</v>
      </c>
      <c r="UR18" s="433" t="n">
        <f aca="false">Посуточная_НГДП!JS18</f>
        <v>0</v>
      </c>
      <c r="US18" s="273" t="n">
        <f aca="false">SUM(UQ18,US15)</f>
        <v>0</v>
      </c>
      <c r="UT18" s="273" t="n">
        <f aca="false">SUM(UR18,UT15)</f>
        <v>0</v>
      </c>
      <c r="UU18" s="438" t="n">
        <f aca="false">SUM(SQ18,UE18,UI18,UM18,UQ18,TM18)</f>
        <v>424.0462222222</v>
      </c>
      <c r="UV18" s="439" t="n">
        <f aca="false">SUM(SR18,UF18,UJ18,UN18,UR18,TN18)</f>
        <v>581.271</v>
      </c>
      <c r="UW18" s="273" t="n">
        <f aca="false">SUM(SS18,UG18,UK18,UO18,US18)</f>
        <v>200</v>
      </c>
      <c r="UX18" s="273" t="n">
        <f aca="false">SUM(ST18,UH18,UL18,UP18,UT18)</f>
        <v>200</v>
      </c>
      <c r="UY18" s="476"/>
      <c r="UZ18" s="476"/>
      <c r="VA18" s="273" t="n">
        <f aca="false">UY18</f>
        <v>0</v>
      </c>
      <c r="VB18" s="273" t="n">
        <f aca="false">UZ18</f>
        <v>0</v>
      </c>
      <c r="VC18" s="476"/>
      <c r="VD18" s="476"/>
      <c r="VE18" s="273" t="n">
        <f aca="false">VC18</f>
        <v>0</v>
      </c>
      <c r="VG18" s="479" t="n">
        <v>30933.4117777778</v>
      </c>
      <c r="VH18" s="480" t="n">
        <f aca="false">IF(A16&lt;=VW$4,VLOOKUP(A16,$VW$6:$WB$37,2,FALSE()),SUM($VX$4,LQ18,-UV18)-SUM($WB$4,-$VZ$4))-VP18</f>
        <v>31008</v>
      </c>
      <c r="VI18" s="479" t="n">
        <v>30743.0117777778</v>
      </c>
      <c r="VJ18" s="480" t="n">
        <v>30743.479</v>
      </c>
      <c r="VK18" s="479" t="n">
        <v>26966.7841777778</v>
      </c>
      <c r="VL18" s="480" t="n">
        <v>29156.913</v>
      </c>
      <c r="VM18" s="481"/>
      <c r="VN18" s="479" t="n">
        <v>755.528371409139</v>
      </c>
      <c r="VO18" s="482" t="n">
        <f aca="false">IF(A16&lt;=VW$4,VLOOKUP(A16,$VS$6:$VT$37,2,FALSE()),SUM($VO$2,-LA18,OE18,-VP18))</f>
        <v>721.808</v>
      </c>
      <c r="VP18" s="378"/>
      <c r="VQ18" s="278" t="n">
        <f aca="false">VH18-VG18</f>
        <v>74.5882222222026</v>
      </c>
      <c r="VS18" s="379" t="n">
        <v>12</v>
      </c>
      <c r="VT18" s="557" t="n">
        <v>867.388</v>
      </c>
      <c r="VU18" s="550"/>
      <c r="VW18" s="273" t="n">
        <v>12</v>
      </c>
      <c r="VX18" s="127" t="n">
        <v>30722</v>
      </c>
      <c r="VZ18" s="380" t="n">
        <f aca="false">UV42</f>
        <v>1324.42250810185</v>
      </c>
      <c r="WA18" s="380"/>
      <c r="WB18" s="380" t="n">
        <f aca="false">LQ42</f>
        <v>861.011</v>
      </c>
      <c r="WF18" s="127" t="n">
        <f aca="false">IF(AJ18="",0,AJ18+WF15)</f>
        <v>0</v>
      </c>
      <c r="WG18" s="127" t="n">
        <f aca="false">IF(AK18="",0,AK18+WG15)</f>
        <v>0</v>
      </c>
      <c r="WH18" s="127" t="n">
        <f aca="false">IF(BP18="",0,BP18+WH15)</f>
        <v>0</v>
      </c>
      <c r="WI18" s="127" t="n">
        <f aca="false">IF(BQ18="",0,BQ18+WI15)</f>
        <v>105</v>
      </c>
      <c r="WJ18" s="127" t="n">
        <f aca="false">IF(CJ18="",0,CJ18+WJ15)</f>
        <v>0</v>
      </c>
      <c r="WK18" s="127" t="n">
        <f aca="false">IF(CK18="",0,CK18+WK15)</f>
        <v>0</v>
      </c>
      <c r="WL18" s="127" t="n">
        <f aca="false">IF(DD18="",0,DD18+WL15)</f>
        <v>0</v>
      </c>
      <c r="WM18" s="127" t="n">
        <f aca="false">IF(DE18="",0,DE18+WM15)</f>
        <v>0</v>
      </c>
      <c r="WN18" s="127" t="n">
        <f aca="false">IF(EF18="",0,EF18+WN15)</f>
        <v>0</v>
      </c>
      <c r="WO18" s="127" t="n">
        <f aca="false">IF(EG18="",0,EG18+WO15)</f>
        <v>0</v>
      </c>
      <c r="WP18" s="127" t="n">
        <f aca="false">IF(FF18="",0,FF18+WP15)</f>
        <v>120</v>
      </c>
      <c r="WQ18" s="127" t="n">
        <f aca="false">IF(FG18="",0,FG18+WQ15)</f>
        <v>30</v>
      </c>
      <c r="WR18" s="127" t="n">
        <f aca="false">IF(IS18="",0,IS18+WR15)</f>
        <v>0</v>
      </c>
      <c r="WS18" s="127" t="n">
        <f aca="false">IF(IT18="",0,IT18+WS15)</f>
        <v>0</v>
      </c>
      <c r="WT18" s="127" t="n">
        <f aca="false">IF(HY18="",0,HY18+WT15)</f>
        <v>4</v>
      </c>
      <c r="WU18" s="127" t="n">
        <f aca="false">IF(HZ18="",0,HZ18+WU15)</f>
        <v>18.319</v>
      </c>
      <c r="WV18" s="127" t="n">
        <f aca="false">IF(SK18="",0,SK18+WV15)</f>
        <v>5.2</v>
      </c>
      <c r="WW18" s="127" t="n">
        <f aca="false">IF(SL18="",0,SL18+WW15)</f>
        <v>86.595</v>
      </c>
      <c r="WX18" s="127" t="n">
        <f aca="false">IF(UM18="",0,UM18)</f>
        <v>200</v>
      </c>
      <c r="WY18" s="127" t="n">
        <f aca="false">IF(UN18="",0,UN18)</f>
        <v>200</v>
      </c>
      <c r="WZ18" s="127" t="n">
        <f aca="false">IF(LL18="",0,LL18+WZ15)</f>
        <v>187.7</v>
      </c>
      <c r="XA18" s="127" t="n">
        <f aca="false">IF(LM18="",0,LM18+XA15)</f>
        <v>671</v>
      </c>
      <c r="XB18" s="127" t="n">
        <f aca="false">IF(UI18="",0,UI18+XB15)</f>
        <v>0</v>
      </c>
      <c r="XC18" s="127" t="n">
        <f aca="false">IF(UJ18="",0,UJ18+XC15)</f>
        <v>42</v>
      </c>
      <c r="XD18" s="127" t="n">
        <f aca="false">IF(VN18="",0,VN18+XD15)</f>
        <v>2693.72104119216</v>
      </c>
      <c r="XE18" s="127" t="n">
        <f aca="false">IF(VO18="",0,VO18+XE15)</f>
        <v>2624.025</v>
      </c>
      <c r="XF18" s="127" t="n">
        <f aca="false">IFERROR(XD18/$A16,0)</f>
        <v>673.430260298039</v>
      </c>
      <c r="XG18" s="127" t="n">
        <f aca="false">IFERROR(XE18/$A16,0)</f>
        <v>656.00625</v>
      </c>
      <c r="XH18" s="127" t="n">
        <f aca="false">IF(US18="",0,US18+XH15)</f>
        <v>0</v>
      </c>
      <c r="XI18" s="127" t="n">
        <f aca="false">IF(UT18="",0,UT18+XI15)</f>
        <v>0</v>
      </c>
      <c r="XJ18" s="127" t="n">
        <f aca="false">IF(WF18&gt;0,0,AH18+XJ15)</f>
        <v>0</v>
      </c>
      <c r="XK18" s="127" t="n">
        <f aca="false">IF(WG18&gt;0,0,AI18+XK15)</f>
        <v>0</v>
      </c>
      <c r="XL18" s="127" t="n">
        <f aca="false">IF(WH18&gt;0,0,BN18+XL15)</f>
        <v>0</v>
      </c>
      <c r="XM18" s="127" t="n">
        <f aca="false">IF(WI18&gt;0,0,BO18+XM15)</f>
        <v>0</v>
      </c>
      <c r="XN18" s="127" t="n">
        <f aca="false">IF(WJ18&gt;0,0,CH18+XN15)</f>
        <v>0</v>
      </c>
      <c r="XO18" s="127" t="n">
        <f aca="false">IF(WK18&gt;0,0,CI18+XO15)</f>
        <v>0</v>
      </c>
      <c r="XP18" s="127" t="n">
        <f aca="false">IF(WL18&gt;0,0,DB18+XP15)</f>
        <v>0</v>
      </c>
      <c r="XQ18" s="127" t="n">
        <f aca="false">IF(WM18&gt;0,0,DC18+XQ15)</f>
        <v>0</v>
      </c>
      <c r="XR18" s="127" t="n">
        <f aca="false">IF(WN18&gt;0,0,ED18+XR15)</f>
        <v>0</v>
      </c>
      <c r="XS18" s="127" t="n">
        <f aca="false">IF(WO18&gt;0,0,EE18+XS15)</f>
        <v>0</v>
      </c>
      <c r="XT18" s="127" t="n">
        <f aca="false">IF(WP18&gt;0,0,FD18+XT15)</f>
        <v>0</v>
      </c>
      <c r="XU18" s="127" t="n">
        <f aca="false">IF(WQ18&gt;0,0,FE18+XU15)</f>
        <v>0</v>
      </c>
      <c r="XV18" s="127" t="n">
        <f aca="false">IF(WR18&gt;0,0,IQ18+XV15)</f>
        <v>0</v>
      </c>
      <c r="XW18" s="127" t="n">
        <f aca="false">IF(WS18&gt;0,0,IR18+XW15)</f>
        <v>0</v>
      </c>
      <c r="XX18" s="127" t="n">
        <f aca="false">IF(WT18&gt;0,0,HW18+XX15)</f>
        <v>0</v>
      </c>
      <c r="XY18" s="127" t="n">
        <f aca="false">IFERROR(IF(WU18&gt;0,0,HX18+XY15),0)</f>
        <v>0</v>
      </c>
      <c r="XZ18" s="127" t="n">
        <f aca="false">IF(WV18&gt;0,0,SI18+XZ15)</f>
        <v>0</v>
      </c>
      <c r="YA18" s="127" t="n">
        <f aca="false">IFERROR(IF(WW18&gt;0,0,SJ18+YA15),0)</f>
        <v>0</v>
      </c>
      <c r="YB18" s="127"/>
      <c r="YC18" s="127"/>
      <c r="YD18" s="127"/>
    </row>
    <row r="19" customFormat="false" ht="15" hidden="false" customHeight="false" outlineLevel="0" collapsed="false">
      <c r="A19" s="483" t="n">
        <v>5</v>
      </c>
      <c r="B19" s="484" t="s">
        <v>235</v>
      </c>
      <c r="C19" s="485"/>
      <c r="D19" s="485"/>
      <c r="E19" s="485"/>
      <c r="F19" s="485"/>
      <c r="G19" s="485"/>
      <c r="H19" s="485"/>
      <c r="I19" s="486"/>
      <c r="J19" s="487"/>
      <c r="K19" s="488"/>
      <c r="L19" s="488"/>
      <c r="M19" s="488"/>
      <c r="N19" s="488"/>
      <c r="O19" s="488"/>
      <c r="P19" s="489"/>
      <c r="Q19" s="490"/>
      <c r="R19" s="491"/>
      <c r="S19" s="491"/>
      <c r="T19" s="491"/>
      <c r="U19" s="491"/>
      <c r="V19" s="491"/>
      <c r="W19" s="491"/>
      <c r="X19" s="491"/>
      <c r="Y19" s="491"/>
      <c r="Z19" s="492"/>
      <c r="AA19" s="493"/>
      <c r="AB19" s="494"/>
      <c r="AC19" s="494"/>
      <c r="AD19" s="494"/>
      <c r="AE19" s="494"/>
      <c r="AF19" s="494"/>
      <c r="AG19" s="495"/>
      <c r="AH19" s="496"/>
      <c r="AI19" s="497"/>
      <c r="AL19" s="484" t="s">
        <v>235</v>
      </c>
      <c r="AM19" s="485" t="s">
        <v>245</v>
      </c>
      <c r="AN19" s="485"/>
      <c r="AO19" s="485"/>
      <c r="AP19" s="485"/>
      <c r="AQ19" s="485"/>
      <c r="AR19" s="486"/>
      <c r="AS19" s="487"/>
      <c r="AT19" s="488"/>
      <c r="AU19" s="488"/>
      <c r="AV19" s="488"/>
      <c r="AW19" s="488"/>
      <c r="AX19" s="488"/>
      <c r="AY19" s="489"/>
      <c r="AZ19" s="490"/>
      <c r="BA19" s="491"/>
      <c r="BB19" s="491"/>
      <c r="BC19" s="491"/>
      <c r="BD19" s="491"/>
      <c r="BE19" s="491"/>
      <c r="BF19" s="492"/>
      <c r="BG19" s="493"/>
      <c r="BH19" s="494"/>
      <c r="BI19" s="494"/>
      <c r="BJ19" s="494"/>
      <c r="BK19" s="494"/>
      <c r="BL19" s="494"/>
      <c r="BM19" s="495"/>
      <c r="BN19" s="496"/>
      <c r="BO19" s="497"/>
      <c r="BR19" s="484"/>
      <c r="BS19" s="485"/>
      <c r="BT19" s="485"/>
      <c r="BU19" s="486"/>
      <c r="BV19" s="499"/>
      <c r="BW19" s="500"/>
      <c r="BX19" s="500"/>
      <c r="BY19" s="501"/>
      <c r="BZ19" s="490"/>
      <c r="CA19" s="491"/>
      <c r="CB19" s="491"/>
      <c r="CC19" s="492"/>
      <c r="CD19" s="493"/>
      <c r="CE19" s="494"/>
      <c r="CF19" s="494"/>
      <c r="CG19" s="495"/>
      <c r="CH19" s="496"/>
      <c r="CI19" s="497"/>
      <c r="CL19" s="484"/>
      <c r="CM19" s="485"/>
      <c r="CN19" s="485"/>
      <c r="CO19" s="486"/>
      <c r="CP19" s="487"/>
      <c r="CQ19" s="488"/>
      <c r="CR19" s="488"/>
      <c r="CS19" s="489"/>
      <c r="CT19" s="490"/>
      <c r="CU19" s="491"/>
      <c r="CV19" s="491"/>
      <c r="CW19" s="492"/>
      <c r="CX19" s="493"/>
      <c r="CY19" s="494"/>
      <c r="CZ19" s="494"/>
      <c r="DA19" s="495"/>
      <c r="DB19" s="496"/>
      <c r="DC19" s="497"/>
      <c r="DF19" s="502"/>
      <c r="DG19" s="497"/>
      <c r="DJ19" s="503"/>
      <c r="DK19" s="504"/>
      <c r="DN19" s="484" t="s">
        <v>196</v>
      </c>
      <c r="DO19" s="485"/>
      <c r="DP19" s="485"/>
      <c r="DQ19" s="486"/>
      <c r="DR19" s="487"/>
      <c r="DS19" s="488"/>
      <c r="DT19" s="488"/>
      <c r="DU19" s="489"/>
      <c r="DV19" s="490"/>
      <c r="DW19" s="491"/>
      <c r="DX19" s="491"/>
      <c r="DY19" s="492"/>
      <c r="DZ19" s="493"/>
      <c r="EA19" s="494"/>
      <c r="EB19" s="494"/>
      <c r="EC19" s="495"/>
      <c r="ED19" s="496"/>
      <c r="EE19" s="497"/>
      <c r="EH19" s="484" t="s">
        <v>246</v>
      </c>
      <c r="EI19" s="485"/>
      <c r="EJ19" s="485"/>
      <c r="EK19" s="485"/>
      <c r="EL19" s="485"/>
      <c r="EM19" s="485"/>
      <c r="EN19" s="486"/>
      <c r="EO19" s="487"/>
      <c r="EP19" s="488"/>
      <c r="EQ19" s="488"/>
      <c r="ER19" s="489"/>
      <c r="ES19" s="505"/>
      <c r="ET19" s="506"/>
      <c r="EU19" s="506"/>
      <c r="EV19" s="506"/>
      <c r="EW19" s="506"/>
      <c r="EX19" s="560"/>
      <c r="EY19" s="561"/>
      <c r="EZ19" s="562"/>
      <c r="FA19" s="563"/>
      <c r="FB19" s="563"/>
      <c r="FC19" s="564"/>
      <c r="FD19" s="496"/>
      <c r="FE19" s="497"/>
      <c r="FH19" s="484" t="s">
        <v>247</v>
      </c>
      <c r="FI19" s="485"/>
      <c r="FJ19" s="485"/>
      <c r="FK19" s="485"/>
      <c r="FL19" s="485"/>
      <c r="FM19" s="485"/>
      <c r="FN19" s="485"/>
      <c r="FO19" s="485"/>
      <c r="FP19" s="485"/>
      <c r="FQ19" s="485"/>
      <c r="FR19" s="485"/>
      <c r="FS19" s="485"/>
      <c r="FT19" s="485"/>
      <c r="FU19" s="485"/>
      <c r="FV19" s="485"/>
      <c r="FW19" s="485"/>
      <c r="FX19" s="485"/>
      <c r="FY19" s="485"/>
      <c r="FZ19" s="485"/>
      <c r="GA19" s="485"/>
      <c r="GB19" s="485"/>
      <c r="GC19" s="485"/>
      <c r="GD19" s="485"/>
      <c r="GE19" s="485"/>
      <c r="GF19" s="485"/>
      <c r="GG19" s="485"/>
      <c r="GH19" s="485"/>
      <c r="GI19" s="485"/>
      <c r="GJ19" s="485"/>
      <c r="GK19" s="485"/>
      <c r="GL19" s="485"/>
      <c r="GM19" s="486"/>
      <c r="GN19" s="487"/>
      <c r="GO19" s="488"/>
      <c r="GP19" s="488"/>
      <c r="GQ19" s="488"/>
      <c r="GR19" s="488"/>
      <c r="GS19" s="488"/>
      <c r="GT19" s="489"/>
      <c r="GU19" s="490" t="s">
        <v>70</v>
      </c>
      <c r="GV19" s="491" t="s">
        <v>68</v>
      </c>
      <c r="GW19" s="491" t="s">
        <v>68</v>
      </c>
      <c r="GX19" s="491"/>
      <c r="GY19" s="491"/>
      <c r="GZ19" s="491"/>
      <c r="HA19" s="491"/>
      <c r="HB19" s="491"/>
      <c r="HC19" s="491"/>
      <c r="HD19" s="491"/>
      <c r="HE19" s="491"/>
      <c r="HF19" s="491"/>
      <c r="HG19" s="491"/>
      <c r="HH19" s="491"/>
      <c r="HI19" s="491"/>
      <c r="HJ19" s="491"/>
      <c r="HK19" s="491"/>
      <c r="HL19" s="491"/>
      <c r="HM19" s="491"/>
      <c r="HN19" s="491"/>
      <c r="HO19" s="492"/>
      <c r="HP19" s="493"/>
      <c r="HQ19" s="494"/>
      <c r="HR19" s="494"/>
      <c r="HS19" s="494"/>
      <c r="HT19" s="494"/>
      <c r="HU19" s="494"/>
      <c r="HV19" s="495"/>
      <c r="HW19" s="496"/>
      <c r="HX19" s="497"/>
      <c r="IA19" s="511"/>
      <c r="IB19" s="512"/>
      <c r="IC19" s="512"/>
      <c r="ID19" s="513"/>
      <c r="IE19" s="514"/>
      <c r="IF19" s="515"/>
      <c r="IG19" s="515"/>
      <c r="IH19" s="489"/>
      <c r="II19" s="337"/>
      <c r="IJ19" s="348"/>
      <c r="IK19" s="529"/>
      <c r="IL19" s="530"/>
      <c r="IM19" s="531"/>
      <c r="IN19" s="532"/>
      <c r="IO19" s="532"/>
      <c r="IP19" s="516"/>
      <c r="IQ19" s="496"/>
      <c r="IR19" s="497"/>
      <c r="IU19" s="484" t="s">
        <v>196</v>
      </c>
      <c r="IV19" s="485"/>
      <c r="IW19" s="485"/>
      <c r="IX19" s="485"/>
      <c r="IY19" s="485"/>
      <c r="IZ19" s="485"/>
      <c r="JA19" s="485"/>
      <c r="JB19" s="485"/>
      <c r="JC19" s="485"/>
      <c r="JD19" s="485"/>
      <c r="JE19" s="485"/>
      <c r="JF19" s="485"/>
      <c r="JG19" s="485"/>
      <c r="JH19" s="485"/>
      <c r="JI19" s="485"/>
      <c r="JJ19" s="322"/>
      <c r="JK19" s="322"/>
      <c r="JL19" s="322"/>
      <c r="JM19" s="322"/>
      <c r="JN19" s="322"/>
      <c r="JO19" s="322"/>
      <c r="JP19" s="322"/>
      <c r="JQ19" s="322"/>
      <c r="JR19" s="322"/>
      <c r="JS19" s="322"/>
      <c r="JT19" s="322"/>
      <c r="JU19" s="322"/>
      <c r="JV19" s="322"/>
      <c r="JW19" s="322"/>
      <c r="JX19" s="322"/>
      <c r="JY19" s="322"/>
      <c r="JZ19" s="322"/>
      <c r="KA19" s="322"/>
      <c r="KB19" s="322"/>
      <c r="KC19" s="322"/>
      <c r="KD19" s="322"/>
      <c r="KE19" s="322"/>
      <c r="KF19" s="322"/>
      <c r="KG19" s="322"/>
      <c r="KH19" s="322"/>
      <c r="KI19" s="322"/>
      <c r="KJ19" s="322"/>
      <c r="KK19" s="322"/>
      <c r="KL19" s="322"/>
      <c r="KM19" s="322"/>
      <c r="KN19" s="322"/>
      <c r="KO19" s="322"/>
      <c r="KP19" s="323"/>
      <c r="KQ19" s="387"/>
      <c r="KR19" s="388"/>
      <c r="KS19" s="388"/>
      <c r="KT19" s="388"/>
      <c r="KU19" s="388"/>
      <c r="KV19" s="388"/>
      <c r="KW19" s="389"/>
      <c r="KX19" s="496"/>
      <c r="KY19" s="497"/>
      <c r="LB19" s="502"/>
      <c r="LC19" s="497"/>
      <c r="LF19" s="503"/>
      <c r="LG19" s="504"/>
      <c r="LJ19" s="517"/>
      <c r="LK19" s="518"/>
      <c r="LN19" s="503"/>
      <c r="LO19" s="504"/>
      <c r="LR19" s="484" t="s">
        <v>248</v>
      </c>
      <c r="LS19" s="485"/>
      <c r="LT19" s="485"/>
      <c r="LU19" s="485"/>
      <c r="LV19" s="485"/>
      <c r="LW19" s="485"/>
      <c r="LX19" s="485"/>
      <c r="LY19" s="485"/>
      <c r="LZ19" s="485"/>
      <c r="MA19" s="485"/>
      <c r="MB19" s="485"/>
      <c r="MC19" s="485"/>
      <c r="MD19" s="485"/>
      <c r="ME19" s="485"/>
      <c r="MF19" s="485"/>
      <c r="MG19" s="338" t="s">
        <v>67</v>
      </c>
      <c r="MH19" s="338" t="s">
        <v>68</v>
      </c>
      <c r="MI19" s="338" t="s">
        <v>68</v>
      </c>
      <c r="MJ19" s="338" t="s">
        <v>68</v>
      </c>
      <c r="MK19" s="338" t="s">
        <v>72</v>
      </c>
      <c r="ML19" s="338"/>
      <c r="MM19" s="338"/>
      <c r="MN19" s="338"/>
      <c r="MO19" s="338"/>
      <c r="MP19" s="338"/>
      <c r="MQ19" s="338"/>
      <c r="MR19" s="338"/>
      <c r="MS19" s="338"/>
      <c r="MT19" s="338"/>
      <c r="MU19" s="338"/>
      <c r="MV19" s="338"/>
      <c r="MW19" s="338"/>
      <c r="MX19" s="338"/>
      <c r="MY19" s="338"/>
      <c r="MZ19" s="338"/>
      <c r="NA19" s="338"/>
      <c r="NB19" s="338"/>
      <c r="NC19" s="338"/>
      <c r="ND19" s="338"/>
      <c r="NE19" s="338"/>
      <c r="NF19" s="338"/>
      <c r="NG19" s="338"/>
      <c r="NH19" s="338"/>
      <c r="NI19" s="338"/>
      <c r="NJ19" s="338"/>
      <c r="NK19" s="338"/>
      <c r="NL19" s="338"/>
      <c r="NM19" s="338"/>
      <c r="NN19" s="338"/>
      <c r="NO19" s="338"/>
      <c r="NP19" s="338"/>
      <c r="NQ19" s="338"/>
      <c r="NR19" s="338"/>
      <c r="NS19" s="338"/>
      <c r="NT19" s="339"/>
      <c r="NU19" s="519"/>
      <c r="NV19" s="520"/>
      <c r="NW19" s="520"/>
      <c r="NX19" s="520"/>
      <c r="NY19" s="520"/>
      <c r="NZ19" s="520"/>
      <c r="OA19" s="521"/>
      <c r="OB19" s="496"/>
      <c r="OC19" s="497"/>
      <c r="OF19" s="522"/>
      <c r="OG19" s="523"/>
      <c r="OH19" s="523"/>
      <c r="OI19" s="523"/>
      <c r="OJ19" s="523"/>
      <c r="OK19" s="523"/>
      <c r="OL19" s="523"/>
      <c r="OM19" s="523"/>
      <c r="ON19" s="524"/>
      <c r="OO19" s="525"/>
      <c r="OP19" s="526"/>
      <c r="OQ19" s="526"/>
      <c r="OR19" s="526"/>
      <c r="OS19" s="526"/>
      <c r="OT19" s="526"/>
      <c r="OU19" s="527"/>
      <c r="OV19" s="528"/>
      <c r="OW19" s="529"/>
      <c r="OX19" s="529"/>
      <c r="OY19" s="529"/>
      <c r="OZ19" s="529"/>
      <c r="PA19" s="529"/>
      <c r="PB19" s="529"/>
      <c r="PC19" s="529"/>
      <c r="PD19" s="529"/>
      <c r="PE19" s="529"/>
      <c r="PF19" s="529"/>
      <c r="PG19" s="529"/>
      <c r="PH19" s="529"/>
      <c r="PI19" s="529"/>
      <c r="PJ19" s="529"/>
      <c r="PK19" s="529"/>
      <c r="PL19" s="529"/>
      <c r="PM19" s="529"/>
      <c r="PN19" s="529"/>
      <c r="PO19" s="530"/>
      <c r="PP19" s="531"/>
      <c r="PQ19" s="532"/>
      <c r="PR19" s="532"/>
      <c r="PS19" s="532"/>
      <c r="PT19" s="532"/>
      <c r="PU19" s="532"/>
      <c r="PV19" s="516"/>
      <c r="PW19" s="496"/>
      <c r="PX19" s="497"/>
      <c r="QA19" s="533"/>
      <c r="QB19" s="534"/>
      <c r="QC19" s="534"/>
      <c r="QD19" s="534"/>
      <c r="QE19" s="534"/>
      <c r="QF19" s="534"/>
      <c r="QG19" s="535"/>
      <c r="QH19" s="525"/>
      <c r="QI19" s="526"/>
      <c r="QJ19" s="526"/>
      <c r="QK19" s="526"/>
      <c r="QL19" s="526"/>
      <c r="QM19" s="526"/>
      <c r="QN19" s="527"/>
      <c r="QO19" s="505"/>
      <c r="QP19" s="506"/>
      <c r="QQ19" s="506"/>
      <c r="QR19" s="506"/>
      <c r="QS19" s="506"/>
      <c r="QT19" s="506"/>
      <c r="QU19" s="507"/>
      <c r="QV19" s="508"/>
      <c r="QW19" s="509"/>
      <c r="QX19" s="509"/>
      <c r="QY19" s="509"/>
      <c r="QZ19" s="509"/>
      <c r="RA19" s="509"/>
      <c r="RB19" s="510"/>
      <c r="RC19" s="496"/>
      <c r="RD19" s="497"/>
      <c r="RG19" s="522"/>
      <c r="RH19" s="523"/>
      <c r="RI19" s="523"/>
      <c r="RJ19" s="523"/>
      <c r="RK19" s="523"/>
      <c r="RL19" s="523"/>
      <c r="RM19" s="524"/>
      <c r="RN19" s="525"/>
      <c r="RO19" s="526"/>
      <c r="RP19" s="526"/>
      <c r="RQ19" s="526"/>
      <c r="RR19" s="526"/>
      <c r="RS19" s="526"/>
      <c r="RT19" s="527"/>
      <c r="RU19" s="528"/>
      <c r="RV19" s="529"/>
      <c r="RW19" s="529"/>
      <c r="RX19" s="529"/>
      <c r="RY19" s="529"/>
      <c r="RZ19" s="529"/>
      <c r="SA19" s="530"/>
      <c r="SB19" s="531"/>
      <c r="SC19" s="532"/>
      <c r="SD19" s="532"/>
      <c r="SE19" s="532"/>
      <c r="SF19" s="532"/>
      <c r="SG19" s="532"/>
      <c r="SH19" s="516"/>
      <c r="SI19" s="496"/>
      <c r="SJ19" s="497"/>
      <c r="SM19" s="502"/>
      <c r="SN19" s="497"/>
      <c r="SQ19" s="503"/>
      <c r="SR19" s="504"/>
      <c r="SU19" s="355"/>
      <c r="SV19" s="356"/>
      <c r="SW19" s="356"/>
      <c r="SX19" s="357"/>
      <c r="SY19" s="536"/>
      <c r="SZ19" s="537"/>
      <c r="TA19" s="537"/>
      <c r="TB19" s="538"/>
      <c r="TC19" s="365"/>
      <c r="TD19" s="366"/>
      <c r="TE19" s="366"/>
      <c r="TF19" s="367"/>
      <c r="TG19" s="403"/>
      <c r="TH19" s="404"/>
      <c r="TI19" s="404"/>
      <c r="TJ19" s="405"/>
      <c r="TK19" s="496"/>
      <c r="TL19" s="497"/>
      <c r="TO19" s="502"/>
      <c r="TP19" s="539"/>
      <c r="TQ19" s="291"/>
      <c r="TR19" s="291"/>
      <c r="TS19" s="539"/>
      <c r="TT19" s="539"/>
      <c r="TU19" s="291"/>
      <c r="TV19" s="291"/>
      <c r="TW19" s="539"/>
      <c r="TX19" s="539"/>
      <c r="TY19" s="291"/>
      <c r="TZ19" s="291"/>
      <c r="UA19" s="539"/>
      <c r="UB19" s="539"/>
      <c r="UC19" s="291"/>
      <c r="UD19" s="291"/>
      <c r="UE19" s="540"/>
      <c r="UF19" s="504"/>
      <c r="UG19" s="373"/>
      <c r="UI19" s="503"/>
      <c r="UJ19" s="504"/>
      <c r="UM19" s="503"/>
      <c r="UN19" s="504"/>
      <c r="UQ19" s="502"/>
      <c r="UR19" s="497"/>
      <c r="UU19" s="503"/>
      <c r="UV19" s="504"/>
      <c r="UY19" s="540"/>
      <c r="UZ19" s="540"/>
      <c r="VC19" s="540"/>
      <c r="VD19" s="540"/>
      <c r="VF19" s="374"/>
      <c r="VG19" s="541"/>
      <c r="VH19" s="542"/>
      <c r="VI19" s="541"/>
      <c r="VJ19" s="542"/>
      <c r="VK19" s="335"/>
      <c r="VL19" s="542"/>
      <c r="VM19" s="543"/>
      <c r="VN19" s="541"/>
      <c r="VO19" s="544"/>
      <c r="VP19" s="378"/>
      <c r="VS19" s="379" t="n">
        <v>13</v>
      </c>
      <c r="VT19" s="557" t="n">
        <v>879.365</v>
      </c>
      <c r="VU19" s="550"/>
      <c r="VW19" s="273" t="n">
        <v>13</v>
      </c>
      <c r="VX19" s="127" t="n">
        <v>30629</v>
      </c>
      <c r="VZ19" s="380" t="n">
        <f aca="false">UV45</f>
        <v>1467.68799884259</v>
      </c>
      <c r="WA19" s="380"/>
      <c r="WB19" s="380" t="n">
        <f aca="false">LQ45</f>
        <v>867.23</v>
      </c>
      <c r="WF19" s="127" t="n">
        <f aca="false">IF(AJ19="",0,AJ19+WF16)</f>
        <v>0</v>
      </c>
      <c r="WG19" s="127" t="n">
        <f aca="false">IF(AK19="",0,AK19+WG16)</f>
        <v>0</v>
      </c>
      <c r="WH19" s="127" t="n">
        <f aca="false">IF(BP19="",0,BP19+WH16)</f>
        <v>0</v>
      </c>
      <c r="WI19" s="127" t="n">
        <f aca="false">IF(BQ19="",0,BQ19+WI16)</f>
        <v>0</v>
      </c>
      <c r="WJ19" s="127" t="n">
        <f aca="false">IF(CJ19="",0,CJ19+WJ16)</f>
        <v>0</v>
      </c>
      <c r="WK19" s="127" t="n">
        <f aca="false">IF(CK19="",0,CK19+WK16)</f>
        <v>0</v>
      </c>
      <c r="WL19" s="127" t="n">
        <f aca="false">IF(DD19="",0,DD19+WL16)</f>
        <v>0</v>
      </c>
      <c r="WM19" s="127" t="n">
        <f aca="false">IF(DE19="",0,DE19+WM16)</f>
        <v>0</v>
      </c>
      <c r="WN19" s="127" t="n">
        <f aca="false">IF(EF19="",0,EF19+WN16)</f>
        <v>0</v>
      </c>
      <c r="WO19" s="127" t="n">
        <f aca="false">IF(EG19="",0,EG19+WO16)</f>
        <v>0</v>
      </c>
      <c r="WP19" s="127" t="n">
        <f aca="false">IF(FF19="",0,FF19+WP16)</f>
        <v>0</v>
      </c>
      <c r="WQ19" s="127" t="n">
        <f aca="false">IF(FG19="",0,FG19+WQ16)</f>
        <v>0</v>
      </c>
      <c r="WR19" s="127" t="n">
        <f aca="false">IF(IS19="",0,IS19+WR16)</f>
        <v>0</v>
      </c>
      <c r="WS19" s="127" t="n">
        <f aca="false">IF(IT19="",0,IT19+WS16)</f>
        <v>0</v>
      </c>
      <c r="WT19" s="127" t="n">
        <f aca="false">IF(HY19="",0,HY19+WT16)</f>
        <v>0</v>
      </c>
      <c r="WU19" s="127" t="n">
        <f aca="false">IF(HZ19="",0,HZ19+WU16)</f>
        <v>0</v>
      </c>
      <c r="WV19" s="127" t="n">
        <f aca="false">IF(SK19="",0,SK19+WV16)</f>
        <v>0</v>
      </c>
      <c r="WW19" s="127" t="n">
        <f aca="false">IF(SL19="",0,SL19+WW16)</f>
        <v>0</v>
      </c>
      <c r="WX19" s="127" t="n">
        <f aca="false">IF(UM19="",0,UM19)</f>
        <v>0</v>
      </c>
      <c r="WY19" s="127" t="n">
        <f aca="false">IF(UN19="",0,UN19)</f>
        <v>0</v>
      </c>
      <c r="WZ19" s="127" t="n">
        <f aca="false">IF(LL19="",0,LL19+WZ16)</f>
        <v>0</v>
      </c>
      <c r="XA19" s="127" t="n">
        <f aca="false">IF(LM19="",0,LM19+XA16)</f>
        <v>0</v>
      </c>
      <c r="XB19" s="127" t="n">
        <f aca="false">IF(UI19="",0,UI19+XB16)</f>
        <v>0</v>
      </c>
      <c r="XC19" s="127" t="n">
        <f aca="false">IF(UJ19="",0,UJ19+XC16)</f>
        <v>0</v>
      </c>
      <c r="XD19" s="127" t="n">
        <f aca="false">IF(VN19="",0,VN19+XD16)</f>
        <v>0</v>
      </c>
      <c r="XE19" s="127" t="n">
        <f aca="false">IF(VO19="",0,VO19+XE16)</f>
        <v>0</v>
      </c>
      <c r="XF19" s="127" t="n">
        <f aca="false">IFERROR(XD19/$A17,0)</f>
        <v>0</v>
      </c>
      <c r="XG19" s="127" t="n">
        <f aca="false">IFERROR(XE19/$A17,0)</f>
        <v>0</v>
      </c>
      <c r="XH19" s="127" t="n">
        <f aca="false">IF(US19="",0,US19+XH16)</f>
        <v>0</v>
      </c>
      <c r="XI19" s="127" t="n">
        <f aca="false">IF(UT19="",0,UT19+XI16)</f>
        <v>0</v>
      </c>
      <c r="XJ19" s="127" t="n">
        <f aca="false">IF(WF19&gt;0,0,AH19+XJ16)</f>
        <v>0</v>
      </c>
      <c r="XK19" s="127" t="n">
        <f aca="false">IF(WG19&gt;0,0,AI19+XK16)</f>
        <v>0</v>
      </c>
      <c r="XL19" s="127" t="n">
        <f aca="false">IF(WH19&gt;0,0,BN19+XL16)</f>
        <v>0</v>
      </c>
      <c r="XM19" s="127" t="n">
        <f aca="false">IF(WI19&gt;0,0,BO19+XM16)</f>
        <v>0</v>
      </c>
      <c r="XN19" s="127" t="n">
        <f aca="false">IF(WJ19&gt;0,0,CH19+XN16)</f>
        <v>0</v>
      </c>
      <c r="XO19" s="127" t="n">
        <f aca="false">IF(WK19&gt;0,0,CI19+XO16)</f>
        <v>0</v>
      </c>
      <c r="XP19" s="127" t="n">
        <f aca="false">IF(WL19&gt;0,0,DB19+XP16)</f>
        <v>0</v>
      </c>
      <c r="XQ19" s="127" t="n">
        <f aca="false">IF(WM19&gt;0,0,DC19+XQ16)</f>
        <v>0</v>
      </c>
      <c r="XR19" s="127" t="n">
        <f aca="false">IF(WN19&gt;0,0,ED19+XR16)</f>
        <v>0</v>
      </c>
      <c r="XS19" s="127" t="n">
        <f aca="false">IF(WO19&gt;0,0,EE19+XS16)</f>
        <v>0</v>
      </c>
      <c r="XT19" s="127" t="n">
        <f aca="false">IF(WP19&gt;0,0,FD19+XT16)</f>
        <v>0</v>
      </c>
      <c r="XU19" s="127" t="n">
        <f aca="false">IF(WQ19&gt;0,0,FE19+XU16)</f>
        <v>0</v>
      </c>
      <c r="XV19" s="127" t="n">
        <f aca="false">IF(WR19&gt;0,0,IQ19+XV16)</f>
        <v>0</v>
      </c>
      <c r="XW19" s="127" t="n">
        <f aca="false">IF(WS19&gt;0,0,IR19+XW16)</f>
        <v>0</v>
      </c>
      <c r="XX19" s="127" t="n">
        <f aca="false">IF(WT19&gt;0,0,HW19+XX16)</f>
        <v>0</v>
      </c>
      <c r="XY19" s="127" t="n">
        <f aca="false">IFERROR(IF(WU19&gt;0,0,HX19+XY16),0)</f>
        <v>0</v>
      </c>
      <c r="XZ19" s="127" t="n">
        <f aca="false">IF(WV19&gt;0,0,SI19+XZ16)</f>
        <v>0</v>
      </c>
      <c r="YA19" s="127" t="n">
        <f aca="false">IFERROR(IF(WW19&gt;0,0,SJ19+YA16),0)</f>
        <v>0</v>
      </c>
      <c r="YB19" s="127"/>
      <c r="YC19" s="127"/>
      <c r="YD19" s="127"/>
    </row>
    <row r="20" customFormat="false" ht="15" hidden="false" customHeight="false" outlineLevel="0" collapsed="false">
      <c r="A20" s="483"/>
      <c r="B20" s="381" t="s">
        <v>249</v>
      </c>
      <c r="C20" s="382"/>
      <c r="D20" s="382"/>
      <c r="E20" s="382"/>
      <c r="F20" s="382"/>
      <c r="G20" s="382"/>
      <c r="H20" s="382"/>
      <c r="I20" s="383"/>
      <c r="J20" s="384"/>
      <c r="K20" s="385"/>
      <c r="L20" s="385"/>
      <c r="M20" s="385"/>
      <c r="N20" s="385"/>
      <c r="O20" s="385"/>
      <c r="P20" s="386"/>
      <c r="Q20" s="321"/>
      <c r="R20" s="322"/>
      <c r="S20" s="322"/>
      <c r="T20" s="322"/>
      <c r="U20" s="322"/>
      <c r="V20" s="322"/>
      <c r="W20" s="322"/>
      <c r="X20" s="322"/>
      <c r="Y20" s="322"/>
      <c r="Z20" s="323"/>
      <c r="AA20" s="387"/>
      <c r="AB20" s="388"/>
      <c r="AC20" s="388"/>
      <c r="AD20" s="388"/>
      <c r="AE20" s="388"/>
      <c r="AF20" s="388"/>
      <c r="AG20" s="389"/>
      <c r="AH20" s="390" t="n">
        <f aca="false">SUBTOTAL(3, B20:P20)</f>
        <v>1</v>
      </c>
      <c r="AI20" s="391" t="n">
        <f aca="false">COUNTIF(Q20:AG20,"&lt;&gt;0")-COUNTIF(Q20:AG20,"")</f>
        <v>0</v>
      </c>
      <c r="AL20" s="381" t="s">
        <v>250</v>
      </c>
      <c r="AM20" s="382" t="s">
        <v>251</v>
      </c>
      <c r="AN20" s="382"/>
      <c r="AO20" s="382"/>
      <c r="AP20" s="382"/>
      <c r="AQ20" s="382"/>
      <c r="AR20" s="383"/>
      <c r="AS20" s="384"/>
      <c r="AT20" s="385"/>
      <c r="AU20" s="385"/>
      <c r="AV20" s="385"/>
      <c r="AW20" s="385"/>
      <c r="AX20" s="385"/>
      <c r="AY20" s="386"/>
      <c r="AZ20" s="321"/>
      <c r="BA20" s="322"/>
      <c r="BB20" s="322"/>
      <c r="BC20" s="322"/>
      <c r="BD20" s="322"/>
      <c r="BE20" s="322"/>
      <c r="BF20" s="323"/>
      <c r="BG20" s="387"/>
      <c r="BH20" s="388"/>
      <c r="BI20" s="388"/>
      <c r="BJ20" s="388"/>
      <c r="BK20" s="388"/>
      <c r="BL20" s="388"/>
      <c r="BM20" s="389"/>
      <c r="BN20" s="390" t="n">
        <f aca="false">SUBTOTAL(3, AL20:AY20)</f>
        <v>2</v>
      </c>
      <c r="BO20" s="391" t="n">
        <f aca="false">COUNTIF(AZ20:BM20,"&lt;&gt;0")-COUNTIF(AZ20:BM20,"")</f>
        <v>0</v>
      </c>
      <c r="BR20" s="381"/>
      <c r="BS20" s="382"/>
      <c r="BT20" s="382"/>
      <c r="BU20" s="383"/>
      <c r="BV20" s="392"/>
      <c r="BW20" s="393"/>
      <c r="BX20" s="393"/>
      <c r="BY20" s="394"/>
      <c r="BZ20" s="321"/>
      <c r="CA20" s="322"/>
      <c r="CB20" s="322"/>
      <c r="CC20" s="323"/>
      <c r="CD20" s="387"/>
      <c r="CE20" s="388"/>
      <c r="CF20" s="388"/>
      <c r="CG20" s="389"/>
      <c r="CH20" s="390" t="n">
        <f aca="false">SUBTOTAL(3, BR20:BY20)</f>
        <v>0</v>
      </c>
      <c r="CI20" s="391" t="n">
        <f aca="false">COUNTIF(BZ20:CG20,"&lt;&gt;0")-COUNTIF(BZ20:CG20,"")</f>
        <v>0</v>
      </c>
      <c r="CL20" s="381"/>
      <c r="CM20" s="382"/>
      <c r="CN20" s="382"/>
      <c r="CO20" s="383"/>
      <c r="CP20" s="384"/>
      <c r="CQ20" s="385"/>
      <c r="CR20" s="385"/>
      <c r="CS20" s="386"/>
      <c r="CT20" s="321"/>
      <c r="CU20" s="322"/>
      <c r="CV20" s="322"/>
      <c r="CW20" s="323"/>
      <c r="CX20" s="387"/>
      <c r="CY20" s="388"/>
      <c r="CZ20" s="388"/>
      <c r="DA20" s="389"/>
      <c r="DB20" s="390" t="n">
        <f aca="false">SUBTOTAL(3, CL20:CS20)</f>
        <v>0</v>
      </c>
      <c r="DC20" s="391" t="n">
        <f aca="false">COUNTIF(CT20:DA20,"&lt;&gt;0")-COUNTIF(CT20:DA20,"")</f>
        <v>0</v>
      </c>
      <c r="DF20" s="395" t="n">
        <f aca="false">SUMIF(B6:DE6,"итого гр.",B20:DE20)</f>
        <v>3</v>
      </c>
      <c r="DG20" s="391" t="n">
        <f aca="false">SUMIF(B6:DE6,"итого фк.",B20:DE20)</f>
        <v>0</v>
      </c>
      <c r="DJ20" s="396"/>
      <c r="DK20" s="397"/>
      <c r="DN20" s="381" t="s">
        <v>204</v>
      </c>
      <c r="DO20" s="382"/>
      <c r="DP20" s="382"/>
      <c r="DQ20" s="383"/>
      <c r="DR20" s="384"/>
      <c r="DS20" s="385"/>
      <c r="DT20" s="385"/>
      <c r="DU20" s="386"/>
      <c r="DV20" s="321"/>
      <c r="DW20" s="322"/>
      <c r="DX20" s="322"/>
      <c r="DY20" s="323"/>
      <c r="DZ20" s="387"/>
      <c r="EA20" s="388"/>
      <c r="EB20" s="388"/>
      <c r="EC20" s="389"/>
      <c r="ED20" s="390" t="n">
        <f aca="false">SUBTOTAL(3, DN20:DU20)</f>
        <v>1</v>
      </c>
      <c r="EE20" s="391" t="n">
        <f aca="false">COUNTIF(DV20:EC20,"&lt;&gt;0")-COUNTIF(DV20:EC20,"")</f>
        <v>0</v>
      </c>
      <c r="EH20" s="381" t="s">
        <v>252</v>
      </c>
      <c r="EI20" s="382"/>
      <c r="EJ20" s="382"/>
      <c r="EK20" s="382"/>
      <c r="EL20" s="382"/>
      <c r="EM20" s="382"/>
      <c r="EN20" s="383"/>
      <c r="EO20" s="384"/>
      <c r="EP20" s="385"/>
      <c r="EQ20" s="385"/>
      <c r="ER20" s="386"/>
      <c r="ES20" s="321"/>
      <c r="ET20" s="322"/>
      <c r="EU20" s="322"/>
      <c r="EV20" s="322"/>
      <c r="EW20" s="322"/>
      <c r="EX20" s="565"/>
      <c r="EY20" s="566"/>
      <c r="EZ20" s="567"/>
      <c r="FA20" s="568"/>
      <c r="FB20" s="568"/>
      <c r="FC20" s="569"/>
      <c r="FD20" s="390" t="n">
        <f aca="false">SUBTOTAL(3, EH20:ER20)</f>
        <v>1</v>
      </c>
      <c r="FE20" s="391" t="n">
        <f aca="false">COUNTIF(ES20:FC20,"&lt;&gt;0")-COUNTIF(ES20:FC20,"")</f>
        <v>0</v>
      </c>
      <c r="FH20" s="381" t="s">
        <v>253</v>
      </c>
      <c r="FI20" s="382"/>
      <c r="FJ20" s="382"/>
      <c r="FK20" s="382"/>
      <c r="FL20" s="382"/>
      <c r="FM20" s="382"/>
      <c r="FN20" s="382"/>
      <c r="FO20" s="382"/>
      <c r="FP20" s="382"/>
      <c r="FQ20" s="382"/>
      <c r="FR20" s="382"/>
      <c r="FS20" s="382"/>
      <c r="FT20" s="382"/>
      <c r="FU20" s="382"/>
      <c r="FV20" s="382"/>
      <c r="FW20" s="382"/>
      <c r="FX20" s="382"/>
      <c r="FY20" s="382"/>
      <c r="FZ20" s="382"/>
      <c r="GA20" s="382"/>
      <c r="GB20" s="382"/>
      <c r="GC20" s="382"/>
      <c r="GD20" s="382"/>
      <c r="GE20" s="382"/>
      <c r="GF20" s="382"/>
      <c r="GG20" s="382"/>
      <c r="GH20" s="382"/>
      <c r="GI20" s="382"/>
      <c r="GJ20" s="382"/>
      <c r="GK20" s="382"/>
      <c r="GL20" s="382"/>
      <c r="GM20" s="383"/>
      <c r="GN20" s="384"/>
      <c r="GO20" s="385"/>
      <c r="GP20" s="385"/>
      <c r="GQ20" s="385"/>
      <c r="GR20" s="385"/>
      <c r="GS20" s="385"/>
      <c r="GT20" s="386"/>
      <c r="GU20" s="321" t="n">
        <v>525</v>
      </c>
      <c r="GV20" s="322" t="n">
        <v>852</v>
      </c>
      <c r="GW20" s="322" t="n">
        <v>8238</v>
      </c>
      <c r="GX20" s="322"/>
      <c r="GY20" s="322"/>
      <c r="GZ20" s="322"/>
      <c r="HA20" s="322"/>
      <c r="HB20" s="322"/>
      <c r="HC20" s="322"/>
      <c r="HD20" s="322"/>
      <c r="HE20" s="322"/>
      <c r="HF20" s="322"/>
      <c r="HG20" s="322"/>
      <c r="HH20" s="322"/>
      <c r="HI20" s="322"/>
      <c r="HJ20" s="322"/>
      <c r="HK20" s="322"/>
      <c r="HL20" s="322"/>
      <c r="HM20" s="322"/>
      <c r="HN20" s="322"/>
      <c r="HO20" s="323"/>
      <c r="HP20" s="387"/>
      <c r="HQ20" s="388"/>
      <c r="HR20" s="388"/>
      <c r="HS20" s="388"/>
      <c r="HT20" s="388"/>
      <c r="HU20" s="388"/>
      <c r="HV20" s="389"/>
      <c r="HW20" s="390" t="n">
        <f aca="false">SUBTOTAL(3, FH20:GT20)</f>
        <v>1</v>
      </c>
      <c r="HX20" s="391" t="n">
        <f aca="false">COUNTIF(GU20:HV20,"&lt;&gt;0")-COUNTIF(GU20:HV20,"")</f>
        <v>3</v>
      </c>
      <c r="IA20" s="398"/>
      <c r="IB20" s="399"/>
      <c r="IC20" s="399"/>
      <c r="ID20" s="400"/>
      <c r="IE20" s="401"/>
      <c r="IF20" s="402"/>
      <c r="IG20" s="402"/>
      <c r="IH20" s="386"/>
      <c r="II20" s="321"/>
      <c r="IJ20" s="366"/>
      <c r="IK20" s="366"/>
      <c r="IL20" s="367"/>
      <c r="IM20" s="403"/>
      <c r="IN20" s="404"/>
      <c r="IO20" s="404"/>
      <c r="IP20" s="405"/>
      <c r="IQ20" s="390" t="n">
        <f aca="false">SUBTOTAL(3, IA20:IH20)</f>
        <v>0</v>
      </c>
      <c r="IR20" s="391" t="n">
        <f aca="false">COUNTIF(II20:IP20,"&lt;&gt;0")-COUNTIF(II20:IP20,"")</f>
        <v>0</v>
      </c>
      <c r="IU20" s="381" t="s">
        <v>204</v>
      </c>
      <c r="IV20" s="382"/>
      <c r="IW20" s="382"/>
      <c r="IX20" s="382"/>
      <c r="IY20" s="382"/>
      <c r="IZ20" s="382"/>
      <c r="JA20" s="382"/>
      <c r="JB20" s="382"/>
      <c r="JC20" s="382"/>
      <c r="JD20" s="382"/>
      <c r="JE20" s="382"/>
      <c r="JF20" s="382"/>
      <c r="JG20" s="382"/>
      <c r="JH20" s="382"/>
      <c r="JI20" s="382"/>
      <c r="JJ20" s="322"/>
      <c r="JK20" s="322"/>
      <c r="JL20" s="322"/>
      <c r="JM20" s="322"/>
      <c r="JN20" s="322"/>
      <c r="JO20" s="322"/>
      <c r="JP20" s="322"/>
      <c r="JQ20" s="322"/>
      <c r="JR20" s="322"/>
      <c r="JS20" s="322"/>
      <c r="JT20" s="322"/>
      <c r="JU20" s="322"/>
      <c r="JV20" s="322"/>
      <c r="JW20" s="322"/>
      <c r="JX20" s="322"/>
      <c r="JY20" s="322"/>
      <c r="JZ20" s="322"/>
      <c r="KA20" s="322"/>
      <c r="KB20" s="322"/>
      <c r="KC20" s="322"/>
      <c r="KD20" s="322"/>
      <c r="KE20" s="322"/>
      <c r="KF20" s="322"/>
      <c r="KG20" s="322"/>
      <c r="KH20" s="322"/>
      <c r="KI20" s="322"/>
      <c r="KJ20" s="322"/>
      <c r="KK20" s="322"/>
      <c r="KL20" s="322"/>
      <c r="KM20" s="322"/>
      <c r="KN20" s="322"/>
      <c r="KO20" s="322"/>
      <c r="KP20" s="323"/>
      <c r="KQ20" s="387"/>
      <c r="KR20" s="388"/>
      <c r="KS20" s="388"/>
      <c r="KT20" s="388"/>
      <c r="KU20" s="388"/>
      <c r="KV20" s="388"/>
      <c r="KW20" s="389"/>
      <c r="KX20" s="390" t="n">
        <f aca="false">SUBTOTAL(3, IU20:JI20)</f>
        <v>1</v>
      </c>
      <c r="KY20" s="391" t="n">
        <f aca="false">COUNTIF(JJ20:KW20,"&lt;&gt;0")-COUNTIF(JJ20:KW20,"")</f>
        <v>0</v>
      </c>
      <c r="LB20" s="395" t="n">
        <f aca="false">SUMIF(DN6:LA6,"итого гр.",DN20:LA20)</f>
        <v>4</v>
      </c>
      <c r="LC20" s="391" t="n">
        <f aca="false">SUMIF(DN6:LA6,"итого фк.",DN20:LA20)</f>
        <v>3</v>
      </c>
      <c r="LF20" s="396"/>
      <c r="LG20" s="397"/>
      <c r="LJ20" s="406"/>
      <c r="LK20" s="407"/>
      <c r="LN20" s="396"/>
      <c r="LO20" s="397"/>
      <c r="LR20" s="381" t="s">
        <v>254</v>
      </c>
      <c r="LS20" s="382"/>
      <c r="LT20" s="382"/>
      <c r="LU20" s="382"/>
      <c r="LV20" s="382"/>
      <c r="LW20" s="382"/>
      <c r="LX20" s="382"/>
      <c r="LY20" s="382"/>
      <c r="LZ20" s="382"/>
      <c r="MA20" s="382"/>
      <c r="MB20" s="382"/>
      <c r="MC20" s="382"/>
      <c r="MD20" s="382"/>
      <c r="ME20" s="382"/>
      <c r="MF20" s="382"/>
      <c r="MG20" s="322" t="s">
        <v>255</v>
      </c>
      <c r="MH20" s="322" t="s">
        <v>256</v>
      </c>
      <c r="MI20" s="322" t="s">
        <v>257</v>
      </c>
      <c r="MJ20" s="322" t="s">
        <v>258</v>
      </c>
      <c r="MK20" s="322" t="s">
        <v>259</v>
      </c>
      <c r="ML20" s="322"/>
      <c r="MM20" s="322"/>
      <c r="MN20" s="322"/>
      <c r="MO20" s="322"/>
      <c r="MP20" s="322"/>
      <c r="MQ20" s="322"/>
      <c r="MR20" s="322"/>
      <c r="MS20" s="322"/>
      <c r="MT20" s="322"/>
      <c r="MU20" s="322"/>
      <c r="MV20" s="322"/>
      <c r="MW20" s="322"/>
      <c r="MX20" s="322"/>
      <c r="MY20" s="322"/>
      <c r="MZ20" s="322"/>
      <c r="NA20" s="322"/>
      <c r="NB20" s="322"/>
      <c r="NC20" s="322"/>
      <c r="ND20" s="322"/>
      <c r="NE20" s="322"/>
      <c r="NF20" s="322"/>
      <c r="NG20" s="322"/>
      <c r="NH20" s="322"/>
      <c r="NI20" s="322"/>
      <c r="NJ20" s="322"/>
      <c r="NK20" s="322"/>
      <c r="NL20" s="322"/>
      <c r="NM20" s="322"/>
      <c r="NN20" s="322"/>
      <c r="NO20" s="322"/>
      <c r="NP20" s="322"/>
      <c r="NQ20" s="322"/>
      <c r="NR20" s="322"/>
      <c r="NS20" s="322"/>
      <c r="NT20" s="323"/>
      <c r="NU20" s="387"/>
      <c r="NV20" s="388"/>
      <c r="NW20" s="388"/>
      <c r="NX20" s="388"/>
      <c r="NY20" s="388"/>
      <c r="NZ20" s="388"/>
      <c r="OA20" s="389"/>
      <c r="OB20" s="390" t="n">
        <f aca="false">SUBTOTAL(3, LR20:MF20)</f>
        <v>1</v>
      </c>
      <c r="OC20" s="391" t="n">
        <f aca="false">COUNTIF(MG20:OA20,"&lt;&gt;0")-COUNTIF(MG20:OA20,"")</f>
        <v>5</v>
      </c>
      <c r="OF20" s="408"/>
      <c r="OG20" s="409"/>
      <c r="OH20" s="409"/>
      <c r="OI20" s="409"/>
      <c r="OJ20" s="409"/>
      <c r="OK20" s="409"/>
      <c r="OL20" s="409"/>
      <c r="OM20" s="409"/>
      <c r="ON20" s="410"/>
      <c r="OO20" s="411"/>
      <c r="OP20" s="412"/>
      <c r="OQ20" s="412"/>
      <c r="OR20" s="412"/>
      <c r="OS20" s="412"/>
      <c r="OT20" s="412"/>
      <c r="OU20" s="413"/>
      <c r="OV20" s="365"/>
      <c r="OW20" s="366"/>
      <c r="OX20" s="366"/>
      <c r="OY20" s="366"/>
      <c r="OZ20" s="366"/>
      <c r="PA20" s="366"/>
      <c r="PB20" s="366"/>
      <c r="PC20" s="366"/>
      <c r="PD20" s="366"/>
      <c r="PE20" s="366"/>
      <c r="PF20" s="366"/>
      <c r="PG20" s="366"/>
      <c r="PH20" s="366"/>
      <c r="PI20" s="366"/>
      <c r="PJ20" s="366"/>
      <c r="PK20" s="366"/>
      <c r="PL20" s="366"/>
      <c r="PM20" s="366"/>
      <c r="PN20" s="366"/>
      <c r="PO20" s="367"/>
      <c r="PP20" s="403"/>
      <c r="PQ20" s="404"/>
      <c r="PR20" s="404"/>
      <c r="PS20" s="404"/>
      <c r="PT20" s="404"/>
      <c r="PU20" s="404"/>
      <c r="PV20" s="405"/>
      <c r="PW20" s="390" t="n">
        <f aca="false">SUBTOTAL(3, OF20:OU20)</f>
        <v>0</v>
      </c>
      <c r="PX20" s="391" t="n">
        <f aca="false">COUNTIF(OV20:PV20,"&lt;&gt;0")-COUNTIF(OV20:PV20,"")</f>
        <v>0</v>
      </c>
      <c r="QA20" s="414"/>
      <c r="QB20" s="415"/>
      <c r="QC20" s="415"/>
      <c r="QD20" s="415"/>
      <c r="QE20" s="415"/>
      <c r="QF20" s="415"/>
      <c r="QG20" s="416"/>
      <c r="QH20" s="411"/>
      <c r="QI20" s="412"/>
      <c r="QJ20" s="412"/>
      <c r="QK20" s="412"/>
      <c r="QL20" s="412"/>
      <c r="QM20" s="412"/>
      <c r="QN20" s="413"/>
      <c r="QO20" s="321"/>
      <c r="QP20" s="322"/>
      <c r="QQ20" s="322"/>
      <c r="QR20" s="322"/>
      <c r="QS20" s="322"/>
      <c r="QT20" s="322"/>
      <c r="QU20" s="323"/>
      <c r="QV20" s="387"/>
      <c r="QW20" s="388"/>
      <c r="QX20" s="388"/>
      <c r="QY20" s="388"/>
      <c r="QZ20" s="388"/>
      <c r="RA20" s="388"/>
      <c r="RB20" s="389"/>
      <c r="RC20" s="390" t="n">
        <f aca="false">SUBTOTAL(3, QA20:QN20)</f>
        <v>0</v>
      </c>
      <c r="RD20" s="391" t="n">
        <f aca="false">COUNTIF(QO20:RB20,"&lt;&gt;0")-COUNTIF(QO20:RB20,"")</f>
        <v>0</v>
      </c>
      <c r="RG20" s="408"/>
      <c r="RH20" s="409"/>
      <c r="RI20" s="409"/>
      <c r="RJ20" s="409"/>
      <c r="RK20" s="409"/>
      <c r="RL20" s="409"/>
      <c r="RM20" s="410"/>
      <c r="RN20" s="411"/>
      <c r="RO20" s="412"/>
      <c r="RP20" s="412"/>
      <c r="RQ20" s="412"/>
      <c r="RR20" s="412"/>
      <c r="RS20" s="412"/>
      <c r="RT20" s="413"/>
      <c r="RU20" s="365"/>
      <c r="RV20" s="366"/>
      <c r="RW20" s="366"/>
      <c r="RX20" s="366"/>
      <c r="RY20" s="366"/>
      <c r="RZ20" s="366"/>
      <c r="SA20" s="367"/>
      <c r="SB20" s="403"/>
      <c r="SC20" s="404"/>
      <c r="SD20" s="404"/>
      <c r="SE20" s="404"/>
      <c r="SF20" s="404"/>
      <c r="SG20" s="404"/>
      <c r="SH20" s="405"/>
      <c r="SI20" s="390" t="n">
        <f aca="false">COUNTIF(RG20:RT20,"&lt;&gt;0")-COUNTIF(RG20:RT20,"")</f>
        <v>0</v>
      </c>
      <c r="SJ20" s="391" t="n">
        <f aca="false">COUNTIF(RU20:SH20,"&lt;&gt;0")-COUNTIF(RU20:SH20,"")</f>
        <v>0</v>
      </c>
      <c r="SM20" s="395" t="n">
        <f aca="false">SUMIF(LR6:SL6,"итого гр.",LR20:SL20)</f>
        <v>1</v>
      </c>
      <c r="SN20" s="391" t="n">
        <f aca="false">SUMIF(LR6:SL6,"итого фк.",LR20:SL20)</f>
        <v>5</v>
      </c>
      <c r="SQ20" s="396"/>
      <c r="SR20" s="397"/>
      <c r="SU20" s="408"/>
      <c r="SV20" s="409"/>
      <c r="SW20" s="409"/>
      <c r="SX20" s="410"/>
      <c r="SY20" s="411"/>
      <c r="SZ20" s="412"/>
      <c r="TA20" s="412"/>
      <c r="TB20" s="413"/>
      <c r="TC20" s="365"/>
      <c r="TD20" s="366"/>
      <c r="TE20" s="366"/>
      <c r="TF20" s="367"/>
      <c r="TG20" s="403"/>
      <c r="TH20" s="404"/>
      <c r="TI20" s="404"/>
      <c r="TJ20" s="405"/>
      <c r="TK20" s="390"/>
      <c r="TL20" s="391"/>
      <c r="TO20" s="395"/>
      <c r="TP20" s="417"/>
      <c r="TQ20" s="291"/>
      <c r="TR20" s="291"/>
      <c r="TS20" s="417"/>
      <c r="TT20" s="417"/>
      <c r="TU20" s="291"/>
      <c r="TV20" s="291"/>
      <c r="TW20" s="417"/>
      <c r="TX20" s="417"/>
      <c r="TY20" s="291"/>
      <c r="TZ20" s="291"/>
      <c r="UA20" s="417"/>
      <c r="UB20" s="417"/>
      <c r="UC20" s="291"/>
      <c r="UD20" s="291"/>
      <c r="UE20" s="418" t="n">
        <f aca="false">SUMIF(TO6:UD6,"итого гр.",TO20:UD20)</f>
        <v>0</v>
      </c>
      <c r="UF20" s="397" t="n">
        <f aca="false">SUMIF($TO$6:$UD$6,"итого фк.",TO20:UD20)</f>
        <v>0</v>
      </c>
      <c r="UG20" s="373"/>
      <c r="UI20" s="396"/>
      <c r="UJ20" s="397"/>
      <c r="UM20" s="396"/>
      <c r="UN20" s="397"/>
      <c r="UQ20" s="395"/>
      <c r="UR20" s="391"/>
      <c r="UU20" s="396"/>
      <c r="UV20" s="397"/>
      <c r="UY20" s="418"/>
      <c r="UZ20" s="418"/>
      <c r="VC20" s="418"/>
      <c r="VD20" s="418"/>
      <c r="VG20" s="546"/>
      <c r="VH20" s="375"/>
      <c r="VI20" s="546"/>
      <c r="VJ20" s="375"/>
      <c r="VK20" s="396"/>
      <c r="VL20" s="375"/>
      <c r="VM20" s="419"/>
      <c r="VN20" s="546"/>
      <c r="VO20" s="377"/>
      <c r="VP20" s="378"/>
      <c r="VS20" s="379" t="n">
        <v>14</v>
      </c>
      <c r="VT20" s="557" t="n">
        <v>886.992</v>
      </c>
      <c r="VU20" s="550"/>
      <c r="VW20" s="273" t="n">
        <v>14</v>
      </c>
      <c r="VX20" s="127" t="n">
        <v>30632</v>
      </c>
      <c r="VZ20" s="380" t="n">
        <f aca="false">UV48</f>
        <v>1650.953</v>
      </c>
      <c r="WA20" s="380"/>
      <c r="WB20" s="380" t="n">
        <f aca="false">LQ48</f>
        <v>839.512</v>
      </c>
      <c r="WF20" s="127" t="n">
        <f aca="false">IF(AJ20="",0,AJ20+WF17)</f>
        <v>0</v>
      </c>
      <c r="WG20" s="127" t="n">
        <f aca="false">IF(AK20="",0,AK20+WG17)</f>
        <v>0</v>
      </c>
      <c r="WH20" s="127" t="n">
        <f aca="false">IF(BP20="",0,BP20+WH17)</f>
        <v>0</v>
      </c>
      <c r="WI20" s="127" t="n">
        <f aca="false">IF(BQ20="",0,BQ20+WI17)</f>
        <v>0</v>
      </c>
      <c r="WJ20" s="127" t="n">
        <f aca="false">IF(CJ20="",0,CJ20+WJ17)</f>
        <v>0</v>
      </c>
      <c r="WK20" s="127" t="n">
        <f aca="false">IF(CK20="",0,CK20+WK17)</f>
        <v>0</v>
      </c>
      <c r="WL20" s="127" t="n">
        <f aca="false">IF(DD20="",0,DD20+WL17)</f>
        <v>0</v>
      </c>
      <c r="WM20" s="127" t="n">
        <f aca="false">IF(DE20="",0,DE20+WM17)</f>
        <v>0</v>
      </c>
      <c r="WN20" s="127" t="n">
        <f aca="false">IF(EF20="",0,EF20+WN17)</f>
        <v>0</v>
      </c>
      <c r="WO20" s="127" t="n">
        <f aca="false">IF(EG20="",0,EG20+WO17)</f>
        <v>0</v>
      </c>
      <c r="WP20" s="127" t="n">
        <f aca="false">IF(FF20="",0,FF20+WP17)</f>
        <v>0</v>
      </c>
      <c r="WQ20" s="127" t="n">
        <f aca="false">IF(FG20="",0,FG20+WQ17)</f>
        <v>0</v>
      </c>
      <c r="WR20" s="127" t="n">
        <f aca="false">IF(IS20="",0,IS20+WR17)</f>
        <v>0</v>
      </c>
      <c r="WS20" s="127" t="n">
        <f aca="false">IF(IT20="",0,IT20+WS17)</f>
        <v>0</v>
      </c>
      <c r="WT20" s="127" t="n">
        <f aca="false">IF(HY20="",0,HY20+WT17)</f>
        <v>0</v>
      </c>
      <c r="WU20" s="127" t="n">
        <f aca="false">IF(HZ20="",0,HZ20+WU17)</f>
        <v>0</v>
      </c>
      <c r="WV20" s="127" t="n">
        <f aca="false">IF(SK20="",0,SK20+WV17)</f>
        <v>0</v>
      </c>
      <c r="WW20" s="127" t="n">
        <f aca="false">IF(SL20="",0,SL20+WW17)</f>
        <v>0</v>
      </c>
      <c r="WX20" s="127" t="n">
        <f aca="false">IF(UM20="",0,UM20)</f>
        <v>0</v>
      </c>
      <c r="WY20" s="127" t="n">
        <f aca="false">IF(UN20="",0,UN20)</f>
        <v>0</v>
      </c>
      <c r="WZ20" s="127" t="n">
        <f aca="false">IF(LL20="",0,LL20+WZ17)</f>
        <v>0</v>
      </c>
      <c r="XA20" s="127" t="n">
        <f aca="false">IF(LM20="",0,LM20+XA17)</f>
        <v>0</v>
      </c>
      <c r="XB20" s="127" t="n">
        <f aca="false">IF(UI20="",0,UI20+XB17)</f>
        <v>0</v>
      </c>
      <c r="XC20" s="127" t="n">
        <f aca="false">IF(UJ20="",0,UJ20+XC17)</f>
        <v>0</v>
      </c>
      <c r="XD20" s="127" t="n">
        <f aca="false">IF(VN20="",0,VN20+XD17)</f>
        <v>0</v>
      </c>
      <c r="XE20" s="127" t="n">
        <f aca="false">IF(VO20="",0,VO20+XE17)</f>
        <v>0</v>
      </c>
      <c r="XF20" s="127" t="n">
        <f aca="false">IFERROR(XD20/$A18,0)</f>
        <v>0</v>
      </c>
      <c r="XG20" s="127" t="n">
        <f aca="false">IFERROR(XE20/$A18,0)</f>
        <v>0</v>
      </c>
      <c r="XH20" s="127" t="n">
        <f aca="false">IF(US20="",0,US20+XH17)</f>
        <v>0</v>
      </c>
      <c r="XI20" s="127" t="n">
        <f aca="false">IF(UT20="",0,UT20+XI17)</f>
        <v>0</v>
      </c>
      <c r="XJ20" s="127" t="n">
        <f aca="false">IF(WF20&gt;0,0,AH20+XJ17)</f>
        <v>1</v>
      </c>
      <c r="XK20" s="127" t="n">
        <f aca="false">IF(WG20&gt;0,0,AI20+XK17)</f>
        <v>0</v>
      </c>
      <c r="XL20" s="127" t="n">
        <f aca="false">IF(WH20&gt;0,0,BN20+XL17)</f>
        <v>2</v>
      </c>
      <c r="XM20" s="127" t="n">
        <f aca="false">IF(WI20&gt;0,0,BO20+XM17)</f>
        <v>2</v>
      </c>
      <c r="XN20" s="127" t="n">
        <f aca="false">IF(WJ20&gt;0,0,CH20+XN17)</f>
        <v>0</v>
      </c>
      <c r="XO20" s="127" t="n">
        <f aca="false">IF(WK20&gt;0,0,CI20+XO17)</f>
        <v>0</v>
      </c>
      <c r="XP20" s="127" t="n">
        <f aca="false">IF(WL20&gt;0,0,DB20+XP17)</f>
        <v>0</v>
      </c>
      <c r="XQ20" s="127" t="n">
        <f aca="false">IF(WM20&gt;0,0,DC20+XQ17)</f>
        <v>0</v>
      </c>
      <c r="XR20" s="127" t="n">
        <f aca="false">IF(WN20&gt;0,0,ED20+XR17)</f>
        <v>1</v>
      </c>
      <c r="XS20" s="127" t="n">
        <f aca="false">IF(WO20&gt;0,0,EE20+XS17)</f>
        <v>0</v>
      </c>
      <c r="XT20" s="127" t="n">
        <f aca="false">IF(WP20&gt;0,0,FD20+XT17)</f>
        <v>4</v>
      </c>
      <c r="XU20" s="127" t="n">
        <f aca="false">IF(WQ20&gt;0,0,FE20+XU17)</f>
        <v>1</v>
      </c>
      <c r="XV20" s="127" t="n">
        <f aca="false">IF(WR20&gt;0,0,IQ20+XV17)</f>
        <v>0</v>
      </c>
      <c r="XW20" s="127" t="n">
        <f aca="false">IF(WS20&gt;0,0,IR20+XW17)</f>
        <v>0</v>
      </c>
      <c r="XX20" s="127" t="n">
        <f aca="false">IF(WT20&gt;0,0,HW20+XX17)</f>
        <v>2</v>
      </c>
      <c r="XY20" s="127" t="n">
        <f aca="false">IFERROR(IF(WU20&gt;0,0,HX20+XY17),0)</f>
        <v>7</v>
      </c>
      <c r="XZ20" s="127" t="n">
        <f aca="false">IF(WV20&gt;0,0,SI20+XZ17)</f>
        <v>1</v>
      </c>
      <c r="YA20" s="127" t="n">
        <f aca="false">IFERROR(IF(WW20&gt;0,0,SJ20+YA17),0)</f>
        <v>1</v>
      </c>
      <c r="YB20" s="127"/>
      <c r="YC20" s="127"/>
      <c r="YD20" s="127"/>
    </row>
    <row r="21" customFormat="false" ht="15" hidden="false" customHeight="false" outlineLevel="0" collapsed="false">
      <c r="A21" s="483"/>
      <c r="B21" s="420" t="n">
        <v>50</v>
      </c>
      <c r="C21" s="421"/>
      <c r="D21" s="421"/>
      <c r="E21" s="421"/>
      <c r="F21" s="421"/>
      <c r="G21" s="421"/>
      <c r="H21" s="421"/>
      <c r="I21" s="422"/>
      <c r="J21" s="423"/>
      <c r="K21" s="424"/>
      <c r="L21" s="424"/>
      <c r="M21" s="424"/>
      <c r="N21" s="424"/>
      <c r="O21" s="424"/>
      <c r="P21" s="425"/>
      <c r="Q21" s="426"/>
      <c r="R21" s="427"/>
      <c r="S21" s="427"/>
      <c r="T21" s="427"/>
      <c r="U21" s="427"/>
      <c r="V21" s="427"/>
      <c r="W21" s="427"/>
      <c r="X21" s="427"/>
      <c r="Y21" s="427"/>
      <c r="Z21" s="428"/>
      <c r="AA21" s="429"/>
      <c r="AB21" s="430"/>
      <c r="AC21" s="430"/>
      <c r="AD21" s="430"/>
      <c r="AE21" s="430"/>
      <c r="AF21" s="430"/>
      <c r="AG21" s="431"/>
      <c r="AH21" s="432" t="n">
        <f aca="false">SUBTOTAL(9, B21:P21)</f>
        <v>50</v>
      </c>
      <c r="AI21" s="433" t="n">
        <f aca="false">SUBTOTAL(9, Q21:AG21)</f>
        <v>0</v>
      </c>
      <c r="AJ21" s="273" t="n">
        <f aca="false">SUM(AH21,AJ18)</f>
        <v>50</v>
      </c>
      <c r="AK21" s="273" t="n">
        <f aca="false">SUM(AI21,AK18)</f>
        <v>0</v>
      </c>
      <c r="AL21" s="420" t="n">
        <v>20</v>
      </c>
      <c r="AM21" s="421" t="n">
        <v>21</v>
      </c>
      <c r="AN21" s="421"/>
      <c r="AO21" s="421"/>
      <c r="AP21" s="421"/>
      <c r="AQ21" s="421"/>
      <c r="AR21" s="422"/>
      <c r="AS21" s="423"/>
      <c r="AT21" s="424"/>
      <c r="AU21" s="424"/>
      <c r="AV21" s="424"/>
      <c r="AW21" s="424"/>
      <c r="AX21" s="424"/>
      <c r="AY21" s="425"/>
      <c r="AZ21" s="426"/>
      <c r="BA21" s="427"/>
      <c r="BB21" s="427"/>
      <c r="BC21" s="427"/>
      <c r="BD21" s="427"/>
      <c r="BE21" s="427"/>
      <c r="BF21" s="428"/>
      <c r="BG21" s="429"/>
      <c r="BH21" s="430"/>
      <c r="BI21" s="430"/>
      <c r="BJ21" s="430"/>
      <c r="BK21" s="430"/>
      <c r="BL21" s="430"/>
      <c r="BM21" s="431"/>
      <c r="BN21" s="432" t="n">
        <f aca="false">SUBTOTAL(9, AL21:AY21)</f>
        <v>41</v>
      </c>
      <c r="BO21" s="433" t="n">
        <f aca="false">SUBTOTAL(9, AZ21:BM21)</f>
        <v>0</v>
      </c>
      <c r="BP21" s="273" t="n">
        <f aca="false">SUM(BN21,BP18)</f>
        <v>41</v>
      </c>
      <c r="BQ21" s="273" t="n">
        <f aca="false">SUM(BO21,BQ18)</f>
        <v>42</v>
      </c>
      <c r="BR21" s="420"/>
      <c r="BS21" s="421"/>
      <c r="BT21" s="421"/>
      <c r="BU21" s="422"/>
      <c r="BV21" s="434"/>
      <c r="BW21" s="435"/>
      <c r="BX21" s="435"/>
      <c r="BY21" s="436"/>
      <c r="BZ21" s="426"/>
      <c r="CA21" s="427"/>
      <c r="CB21" s="427"/>
      <c r="CC21" s="428"/>
      <c r="CD21" s="429"/>
      <c r="CE21" s="430"/>
      <c r="CF21" s="430"/>
      <c r="CG21" s="431"/>
      <c r="CH21" s="432" t="n">
        <f aca="false">SUBTOTAL(9, BR21:BY21)</f>
        <v>0</v>
      </c>
      <c r="CI21" s="433" t="n">
        <f aca="false">SUBTOTAL(9, BZ21:CG21)</f>
        <v>0</v>
      </c>
      <c r="CJ21" s="273" t="n">
        <f aca="false">SUM(CH21,CJ18)</f>
        <v>0</v>
      </c>
      <c r="CK21" s="273" t="n">
        <f aca="false">SUM(CI21,CK18)</f>
        <v>0</v>
      </c>
      <c r="CL21" s="420"/>
      <c r="CM21" s="421"/>
      <c r="CN21" s="421"/>
      <c r="CO21" s="422"/>
      <c r="CP21" s="423"/>
      <c r="CQ21" s="424"/>
      <c r="CR21" s="424"/>
      <c r="CS21" s="425"/>
      <c r="CT21" s="426"/>
      <c r="CU21" s="427"/>
      <c r="CV21" s="427"/>
      <c r="CW21" s="428"/>
      <c r="CX21" s="429"/>
      <c r="CY21" s="430"/>
      <c r="CZ21" s="430"/>
      <c r="DA21" s="431"/>
      <c r="DB21" s="432" t="n">
        <f aca="false">SUBTOTAL(9, CL21:CS21)</f>
        <v>0</v>
      </c>
      <c r="DC21" s="433" t="n">
        <f aca="false">SUBTOTAL(9, CT21:DA21)</f>
        <v>0</v>
      </c>
      <c r="DD21" s="273" t="n">
        <f aca="false">SUM(DB21,DD18)</f>
        <v>0</v>
      </c>
      <c r="DE21" s="273" t="n">
        <f aca="false">SUM(DC21,DE18)</f>
        <v>0</v>
      </c>
      <c r="DF21" s="437" t="n">
        <f aca="false">SUMIF(B6:DE6,"итого гр.",B21:DE21)</f>
        <v>91</v>
      </c>
      <c r="DG21" s="433" t="n">
        <f aca="false">SUMIF(B6:DE6,"итого фк.",B21:DE21)</f>
        <v>0</v>
      </c>
      <c r="DH21" s="273" t="n">
        <f aca="false">SUM(DF21,DH18)</f>
        <v>91</v>
      </c>
      <c r="DI21" s="273" t="n">
        <f aca="false">SUM(DG21,DI18)</f>
        <v>42</v>
      </c>
      <c r="DJ21" s="438" t="n">
        <f aca="false">DH21</f>
        <v>91</v>
      </c>
      <c r="DK21" s="439" t="n">
        <f aca="false">DI21</f>
        <v>42</v>
      </c>
      <c r="DN21" s="420" t="n">
        <v>5.8</v>
      </c>
      <c r="DO21" s="421"/>
      <c r="DP21" s="421"/>
      <c r="DQ21" s="422"/>
      <c r="DR21" s="423"/>
      <c r="DS21" s="424"/>
      <c r="DT21" s="424"/>
      <c r="DU21" s="425"/>
      <c r="DV21" s="426"/>
      <c r="DW21" s="427"/>
      <c r="DX21" s="427"/>
      <c r="DY21" s="428"/>
      <c r="DZ21" s="429"/>
      <c r="EA21" s="430"/>
      <c r="EB21" s="430"/>
      <c r="EC21" s="431"/>
      <c r="ED21" s="390" t="n">
        <f aca="false">SUBTOTAL(9, DN21:DU21)</f>
        <v>5.8</v>
      </c>
      <c r="EE21" s="433" t="n">
        <f aca="false">SUBTOTAL(9, DV21:EC21)</f>
        <v>0</v>
      </c>
      <c r="EF21" s="273" t="n">
        <f aca="false">SUM(ED21,EF18)</f>
        <v>5.8</v>
      </c>
      <c r="EG21" s="273" t="n">
        <f aca="false">SUM(EE21,EG18)</f>
        <v>0</v>
      </c>
      <c r="EH21" s="570" t="n">
        <v>30</v>
      </c>
      <c r="EI21" s="571"/>
      <c r="EJ21" s="571"/>
      <c r="EK21" s="571"/>
      <c r="EL21" s="571"/>
      <c r="EM21" s="571"/>
      <c r="EN21" s="572"/>
      <c r="EO21" s="573"/>
      <c r="EP21" s="574"/>
      <c r="EQ21" s="574"/>
      <c r="ER21" s="425"/>
      <c r="ES21" s="440"/>
      <c r="ET21" s="441"/>
      <c r="EU21" s="575"/>
      <c r="EV21" s="575"/>
      <c r="EW21" s="575"/>
      <c r="EX21" s="576"/>
      <c r="EY21" s="577"/>
      <c r="EZ21" s="578"/>
      <c r="FA21" s="579"/>
      <c r="FB21" s="579"/>
      <c r="FC21" s="580"/>
      <c r="FD21" s="432" t="n">
        <f aca="false">SUBTOTAL(9, EH21:ER21)</f>
        <v>30</v>
      </c>
      <c r="FE21" s="433" t="n">
        <f aca="false">SUBTOTAL(9, ES21:FC21)</f>
        <v>0</v>
      </c>
      <c r="FF21" s="273" t="n">
        <f aca="false">SUM(FD21,FF18)</f>
        <v>110</v>
      </c>
      <c r="FG21" s="273" t="n">
        <f aca="false">SUM(FE21,FG18)</f>
        <v>30</v>
      </c>
      <c r="FH21" s="420" t="n">
        <v>5</v>
      </c>
      <c r="FI21" s="421"/>
      <c r="FJ21" s="421"/>
      <c r="FK21" s="421"/>
      <c r="FL21" s="421"/>
      <c r="FM21" s="421"/>
      <c r="FN21" s="421"/>
      <c r="FO21" s="421"/>
      <c r="FP21" s="421"/>
      <c r="FQ21" s="421"/>
      <c r="FR21" s="421"/>
      <c r="FS21" s="421"/>
      <c r="FT21" s="421"/>
      <c r="FU21" s="421"/>
      <c r="FV21" s="421"/>
      <c r="FW21" s="421"/>
      <c r="FX21" s="421"/>
      <c r="FY21" s="421"/>
      <c r="FZ21" s="421"/>
      <c r="GA21" s="421"/>
      <c r="GB21" s="421"/>
      <c r="GC21" s="421"/>
      <c r="GD21" s="421"/>
      <c r="GE21" s="421"/>
      <c r="GF21" s="421"/>
      <c r="GG21" s="421"/>
      <c r="GH21" s="421"/>
      <c r="GI21" s="421"/>
      <c r="GJ21" s="421"/>
      <c r="GK21" s="421"/>
      <c r="GL21" s="421"/>
      <c r="GM21" s="422"/>
      <c r="GN21" s="423"/>
      <c r="GO21" s="424"/>
      <c r="GP21" s="424"/>
      <c r="GQ21" s="424"/>
      <c r="GR21" s="424"/>
      <c r="GS21" s="424"/>
      <c r="GT21" s="425"/>
      <c r="GU21" s="426" t="n">
        <v>5</v>
      </c>
      <c r="GV21" s="427" t="n">
        <v>2</v>
      </c>
      <c r="GW21" s="427" t="n">
        <v>4</v>
      </c>
      <c r="GX21" s="427"/>
      <c r="GY21" s="427"/>
      <c r="GZ21" s="427"/>
      <c r="HA21" s="427"/>
      <c r="HB21" s="427"/>
      <c r="HC21" s="427"/>
      <c r="HD21" s="427"/>
      <c r="HE21" s="427"/>
      <c r="HF21" s="427"/>
      <c r="HG21" s="427"/>
      <c r="HH21" s="427"/>
      <c r="HI21" s="427"/>
      <c r="HJ21" s="427"/>
      <c r="HK21" s="427"/>
      <c r="HL21" s="427"/>
      <c r="HM21" s="427"/>
      <c r="HN21" s="427"/>
      <c r="HO21" s="428"/>
      <c r="HP21" s="429"/>
      <c r="HQ21" s="430"/>
      <c r="HR21" s="430"/>
      <c r="HS21" s="430"/>
      <c r="HT21" s="430"/>
      <c r="HU21" s="430"/>
      <c r="HV21" s="431"/>
      <c r="HW21" s="432" t="n">
        <f aca="false">SUBTOTAL(9, FH21:GT21)</f>
        <v>5</v>
      </c>
      <c r="HX21" s="433" t="n">
        <f aca="false">SUBTOTAL(9, GU21:HV21)</f>
        <v>11</v>
      </c>
      <c r="HY21" s="273" t="n">
        <f aca="false">SUM(HW21,HY18)</f>
        <v>9</v>
      </c>
      <c r="HZ21" s="273" t="n">
        <f aca="false">SUM(HX21,HZ18)</f>
        <v>17.773</v>
      </c>
      <c r="IA21" s="446"/>
      <c r="IB21" s="447"/>
      <c r="IC21" s="447"/>
      <c r="ID21" s="448"/>
      <c r="IE21" s="449"/>
      <c r="IF21" s="450"/>
      <c r="IG21" s="450"/>
      <c r="IH21" s="425"/>
      <c r="II21" s="440"/>
      <c r="IJ21" s="451"/>
      <c r="IK21" s="451"/>
      <c r="IL21" s="452"/>
      <c r="IM21" s="453"/>
      <c r="IN21" s="454"/>
      <c r="IO21" s="454"/>
      <c r="IP21" s="455"/>
      <c r="IQ21" s="432" t="n">
        <f aca="false">SUBTOTAL(9, IA21:IH21)</f>
        <v>0</v>
      </c>
      <c r="IR21" s="433" t="n">
        <f aca="false">SUBTOTAL(9, II21:IP21)</f>
        <v>0</v>
      </c>
      <c r="IS21" s="273" t="n">
        <f aca="false">SUM(IQ21,IS18)</f>
        <v>0</v>
      </c>
      <c r="IT21" s="273" t="n">
        <f aca="false">SUM(IR21,IT18)</f>
        <v>0</v>
      </c>
      <c r="IU21" s="420" t="n">
        <v>6.1</v>
      </c>
      <c r="IV21" s="421" t="n">
        <v>7.3</v>
      </c>
      <c r="IW21" s="421"/>
      <c r="IX21" s="421"/>
      <c r="IY21" s="421"/>
      <c r="IZ21" s="421"/>
      <c r="JA21" s="421"/>
      <c r="JB21" s="421"/>
      <c r="JC21" s="421"/>
      <c r="JD21" s="421"/>
      <c r="JE21" s="421"/>
      <c r="JF21" s="421"/>
      <c r="JG21" s="421"/>
      <c r="JH21" s="421"/>
      <c r="JI21" s="421"/>
      <c r="JJ21" s="427"/>
      <c r="JK21" s="427"/>
      <c r="JL21" s="427"/>
      <c r="JM21" s="427"/>
      <c r="JN21" s="427"/>
      <c r="JO21" s="427"/>
      <c r="JP21" s="427"/>
      <c r="JQ21" s="427"/>
      <c r="JR21" s="427"/>
      <c r="JS21" s="427"/>
      <c r="JT21" s="427"/>
      <c r="JU21" s="427"/>
      <c r="JV21" s="427"/>
      <c r="JW21" s="427"/>
      <c r="JX21" s="427"/>
      <c r="JY21" s="427"/>
      <c r="JZ21" s="427"/>
      <c r="KA21" s="427"/>
      <c r="KB21" s="427"/>
      <c r="KC21" s="427"/>
      <c r="KD21" s="427"/>
      <c r="KE21" s="427"/>
      <c r="KF21" s="427"/>
      <c r="KG21" s="427"/>
      <c r="KH21" s="427"/>
      <c r="KI21" s="427"/>
      <c r="KJ21" s="427"/>
      <c r="KK21" s="427"/>
      <c r="KL21" s="427"/>
      <c r="KM21" s="427"/>
      <c r="KN21" s="427"/>
      <c r="KO21" s="427"/>
      <c r="KP21" s="428"/>
      <c r="KQ21" s="429"/>
      <c r="KR21" s="430"/>
      <c r="KS21" s="430"/>
      <c r="KT21" s="430"/>
      <c r="KU21" s="430"/>
      <c r="KV21" s="430"/>
      <c r="KW21" s="431"/>
      <c r="KX21" s="432" t="n">
        <f aca="false">SUBTOTAL(9, IU21:JI21)</f>
        <v>13.4</v>
      </c>
      <c r="KY21" s="549" t="n">
        <f aca="false">SUBTOTAL(9, JJ21:KW21)</f>
        <v>0</v>
      </c>
      <c r="KZ21" s="273" t="n">
        <f aca="false">SUM(KX21,KZ18)</f>
        <v>53.1</v>
      </c>
      <c r="LA21" s="456" t="n">
        <f aca="false">SUM(KY21,LA18)</f>
        <v>94.96</v>
      </c>
      <c r="LB21" s="437" t="n">
        <f aca="false">SUMIF(DN6:LA6,"итого гр.",DN21:LA21)</f>
        <v>54.2</v>
      </c>
      <c r="LC21" s="433" t="n">
        <f aca="false">SUMIF(DN6:LA6,"итого фк.",DN21:LA21)</f>
        <v>11</v>
      </c>
      <c r="LD21" s="273" t="n">
        <f aca="false">SUM(LB21,LD18)</f>
        <v>177.9</v>
      </c>
      <c r="LE21" s="273" t="n">
        <f aca="false">SUM(LC21,LE18)</f>
        <v>142.733</v>
      </c>
      <c r="LF21" s="438" t="n">
        <f aca="false">LD21</f>
        <v>177.9</v>
      </c>
      <c r="LG21" s="439" t="n">
        <f aca="false">LE21</f>
        <v>142.733</v>
      </c>
      <c r="LI21" s="278"/>
      <c r="LJ21" s="457" t="n">
        <v>114.4</v>
      </c>
      <c r="LK21" s="581" t="n">
        <v>99</v>
      </c>
      <c r="LL21" s="273" t="n">
        <f aca="false">LJ21</f>
        <v>114.4</v>
      </c>
      <c r="LM21" s="273" t="n">
        <f aca="false">LK21</f>
        <v>99</v>
      </c>
      <c r="LN21" s="438" t="n">
        <f aca="false">SUM(DF21,LB21,LJ21)</f>
        <v>259.6</v>
      </c>
      <c r="LO21" s="439" t="n">
        <f aca="false">SUM(DG21,LC21,LK21)</f>
        <v>110</v>
      </c>
      <c r="LP21" s="273" t="n">
        <f aca="false">SUM(DH21,LD21,LL21)</f>
        <v>383.3</v>
      </c>
      <c r="LQ21" s="273" t="n">
        <f aca="false">SUM(DI21,LE21,LM21)</f>
        <v>283.733</v>
      </c>
      <c r="LR21" s="420" t="n">
        <v>0.1</v>
      </c>
      <c r="LS21" s="421" t="n">
        <v>33.7</v>
      </c>
      <c r="LT21" s="421"/>
      <c r="LU21" s="421"/>
      <c r="LV21" s="421"/>
      <c r="LW21" s="421"/>
      <c r="LX21" s="421"/>
      <c r="LY21" s="421"/>
      <c r="LZ21" s="421"/>
      <c r="MA21" s="421"/>
      <c r="MB21" s="421"/>
      <c r="MC21" s="421"/>
      <c r="MD21" s="421"/>
      <c r="ME21" s="421"/>
      <c r="MF21" s="421"/>
      <c r="MG21" s="441" t="n">
        <v>4.349</v>
      </c>
      <c r="MH21" s="441" t="n">
        <v>4.045</v>
      </c>
      <c r="MI21" s="441" t="n">
        <v>1.288</v>
      </c>
      <c r="MJ21" s="441" t="n">
        <v>1.125</v>
      </c>
      <c r="MK21" s="441" t="n">
        <v>3.988</v>
      </c>
      <c r="ML21" s="441"/>
      <c r="MM21" s="441"/>
      <c r="MN21" s="441"/>
      <c r="MO21" s="441"/>
      <c r="MP21" s="441"/>
      <c r="MQ21" s="441"/>
      <c r="MR21" s="441"/>
      <c r="MS21" s="441"/>
      <c r="MT21" s="441"/>
      <c r="MU21" s="441"/>
      <c r="MV21" s="441"/>
      <c r="MW21" s="441"/>
      <c r="MX21" s="441"/>
      <c r="MY21" s="441"/>
      <c r="MZ21" s="441"/>
      <c r="NA21" s="441"/>
      <c r="NB21" s="441"/>
      <c r="NC21" s="441"/>
      <c r="ND21" s="441"/>
      <c r="NE21" s="441"/>
      <c r="NF21" s="441"/>
      <c r="NG21" s="441"/>
      <c r="NH21" s="441"/>
      <c r="NI21" s="441"/>
      <c r="NJ21" s="441"/>
      <c r="NK21" s="441"/>
      <c r="NL21" s="441"/>
      <c r="NM21" s="441"/>
      <c r="NN21" s="441"/>
      <c r="NO21" s="441"/>
      <c r="NP21" s="441"/>
      <c r="NQ21" s="441"/>
      <c r="NR21" s="441"/>
      <c r="NS21" s="441"/>
      <c r="NT21" s="442"/>
      <c r="NU21" s="443"/>
      <c r="NV21" s="444"/>
      <c r="NW21" s="444"/>
      <c r="NX21" s="444"/>
      <c r="NY21" s="444"/>
      <c r="NZ21" s="444"/>
      <c r="OA21" s="445"/>
      <c r="OB21" s="432" t="n">
        <f aca="false">SUBTOTAL(9, LR21:MF21)</f>
        <v>33.8</v>
      </c>
      <c r="OC21" s="549" t="n">
        <f aca="false">SUBTOTAL(9, MG21:OA21)</f>
        <v>14.795</v>
      </c>
      <c r="OD21" s="273" t="n">
        <f aca="false">SUM(OB21,OD18)</f>
        <v>255.2462222222</v>
      </c>
      <c r="OE21" s="273" t="n">
        <f aca="false">SUM(OC21,OE18)</f>
        <v>253.201</v>
      </c>
      <c r="OF21" s="459"/>
      <c r="OG21" s="460"/>
      <c r="OH21" s="460"/>
      <c r="OI21" s="460"/>
      <c r="OJ21" s="460"/>
      <c r="OK21" s="460"/>
      <c r="OL21" s="460"/>
      <c r="OM21" s="460"/>
      <c r="ON21" s="461"/>
      <c r="OO21" s="462"/>
      <c r="OP21" s="463"/>
      <c r="OQ21" s="463"/>
      <c r="OR21" s="463"/>
      <c r="OS21" s="463"/>
      <c r="OT21" s="463"/>
      <c r="OU21" s="464"/>
      <c r="OV21" s="465"/>
      <c r="OW21" s="451"/>
      <c r="OX21" s="451"/>
      <c r="OY21" s="451"/>
      <c r="OZ21" s="451"/>
      <c r="PA21" s="451"/>
      <c r="PB21" s="451"/>
      <c r="PC21" s="451"/>
      <c r="PD21" s="451"/>
      <c r="PE21" s="451"/>
      <c r="PF21" s="451"/>
      <c r="PG21" s="451"/>
      <c r="PH21" s="451"/>
      <c r="PI21" s="451"/>
      <c r="PJ21" s="451"/>
      <c r="PK21" s="451"/>
      <c r="PL21" s="451"/>
      <c r="PM21" s="451"/>
      <c r="PN21" s="451"/>
      <c r="PO21" s="452"/>
      <c r="PP21" s="453"/>
      <c r="PQ21" s="454"/>
      <c r="PR21" s="454"/>
      <c r="PS21" s="454"/>
      <c r="PT21" s="454"/>
      <c r="PU21" s="454"/>
      <c r="PV21" s="455"/>
      <c r="PW21" s="432" t="n">
        <f aca="false">SUBTOTAL(9, OF21:OU21)</f>
        <v>0</v>
      </c>
      <c r="PX21" s="433" t="n">
        <f aca="false">SUBTOTAL(9, OV21:PV21)</f>
        <v>0</v>
      </c>
      <c r="PY21" s="273" t="n">
        <f aca="false">SUM(PW21,PY18)</f>
        <v>0</v>
      </c>
      <c r="PZ21" s="273" t="n">
        <f aca="false">SUM(PX21,PZ18)</f>
        <v>0</v>
      </c>
      <c r="QA21" s="466"/>
      <c r="QB21" s="467"/>
      <c r="QC21" s="467"/>
      <c r="QD21" s="467"/>
      <c r="QE21" s="467"/>
      <c r="QF21" s="467"/>
      <c r="QG21" s="468"/>
      <c r="QH21" s="462"/>
      <c r="QI21" s="463"/>
      <c r="QJ21" s="463"/>
      <c r="QK21" s="463"/>
      <c r="QL21" s="463"/>
      <c r="QM21" s="463"/>
      <c r="QN21" s="464"/>
      <c r="QO21" s="440"/>
      <c r="QP21" s="441"/>
      <c r="QQ21" s="441"/>
      <c r="QR21" s="441"/>
      <c r="QS21" s="441"/>
      <c r="QT21" s="441"/>
      <c r="QU21" s="442"/>
      <c r="QV21" s="443"/>
      <c r="QW21" s="444"/>
      <c r="QX21" s="444"/>
      <c r="QY21" s="444"/>
      <c r="QZ21" s="444"/>
      <c r="RA21" s="444"/>
      <c r="RB21" s="445"/>
      <c r="RC21" s="432" t="n">
        <f aca="false">SUBTOTAL(9, QA21:QN21)</f>
        <v>0</v>
      </c>
      <c r="RD21" s="433" t="n">
        <f aca="false">SUBTOTAL(9, QO21:RB21)</f>
        <v>0</v>
      </c>
      <c r="RE21" s="273" t="n">
        <f aca="false">SUM(RC21,RE18)</f>
        <v>0</v>
      </c>
      <c r="RF21" s="273" t="n">
        <f aca="false">SUM(RD21,RF18)</f>
        <v>0</v>
      </c>
      <c r="RG21" s="459"/>
      <c r="RH21" s="460"/>
      <c r="RI21" s="460"/>
      <c r="RJ21" s="460"/>
      <c r="RK21" s="460"/>
      <c r="RL21" s="460"/>
      <c r="RM21" s="461"/>
      <c r="RN21" s="462"/>
      <c r="RO21" s="463"/>
      <c r="RP21" s="463"/>
      <c r="RQ21" s="463"/>
      <c r="RR21" s="463"/>
      <c r="RS21" s="463"/>
      <c r="RT21" s="464"/>
      <c r="RU21" s="465"/>
      <c r="RV21" s="451"/>
      <c r="RW21" s="451"/>
      <c r="RX21" s="451"/>
      <c r="RY21" s="451"/>
      <c r="RZ21" s="451"/>
      <c r="SA21" s="452"/>
      <c r="SB21" s="453"/>
      <c r="SC21" s="454"/>
      <c r="SD21" s="454"/>
      <c r="SE21" s="454"/>
      <c r="SF21" s="454"/>
      <c r="SG21" s="454"/>
      <c r="SH21" s="455"/>
      <c r="SI21" s="432" t="n">
        <f aca="false">SUBTOTAL(9, RG21:RT21)</f>
        <v>0</v>
      </c>
      <c r="SJ21" s="433" t="n">
        <f aca="false">SUBTOTAL(9, RU21:SH21)</f>
        <v>0</v>
      </c>
      <c r="SK21" s="273" t="n">
        <f aca="false">SUM(SI21,SK18)</f>
        <v>2.6</v>
      </c>
      <c r="SL21" s="273" t="n">
        <f aca="false">SUM(SJ21,SL18)</f>
        <v>28.865</v>
      </c>
      <c r="SM21" s="437" t="n">
        <f aca="false">SUMIF(LR6:SL6,"итого гр.",LR21:SL21)</f>
        <v>33.8</v>
      </c>
      <c r="SN21" s="433" t="n">
        <f aca="false">SUMIF(LR6:SL6,"итого фк.",LR21:SL21)</f>
        <v>14.795</v>
      </c>
      <c r="SO21" s="273" t="n">
        <f aca="false">SUM(SM21,SO18)</f>
        <v>257.8462222222</v>
      </c>
      <c r="SP21" s="273" t="n">
        <f aca="false">SUM(SN21,SP18)</f>
        <v>282.066</v>
      </c>
      <c r="SQ21" s="438" t="n">
        <f aca="false">SO21</f>
        <v>257.8462222222</v>
      </c>
      <c r="SR21" s="439" t="n">
        <f aca="false">SP21</f>
        <v>282.066</v>
      </c>
      <c r="ST21" s="278"/>
      <c r="SU21" s="459"/>
      <c r="SV21" s="460"/>
      <c r="SW21" s="460"/>
      <c r="SX21" s="461"/>
      <c r="SY21" s="462"/>
      <c r="SZ21" s="463"/>
      <c r="TA21" s="463"/>
      <c r="TB21" s="464"/>
      <c r="TC21" s="469"/>
      <c r="TD21" s="470"/>
      <c r="TE21" s="470"/>
      <c r="TF21" s="471"/>
      <c r="TG21" s="472"/>
      <c r="TH21" s="473"/>
      <c r="TI21" s="473"/>
      <c r="TJ21" s="474"/>
      <c r="TK21" s="432" t="n">
        <f aca="false">SUBTOTAL(9, SU21:TB21)</f>
        <v>0</v>
      </c>
      <c r="TL21" s="433" t="n">
        <f aca="false">SUBTOTAL(9, TC21:TJ21)</f>
        <v>0</v>
      </c>
      <c r="TM21" s="456" t="n">
        <f aca="false">TM18+TK21</f>
        <v>0</v>
      </c>
      <c r="TN21" s="456" t="n">
        <f aca="false">TN18+TL21</f>
        <v>0</v>
      </c>
      <c r="TO21" s="437"/>
      <c r="TP21" s="475"/>
      <c r="TQ21" s="291"/>
      <c r="TR21" s="291"/>
      <c r="TS21" s="475" t="n">
        <v>6.5201916183581</v>
      </c>
      <c r="TT21" s="475"/>
      <c r="TU21" s="291"/>
      <c r="TV21" s="291"/>
      <c r="TW21" s="475"/>
      <c r="TX21" s="475"/>
      <c r="TY21" s="291"/>
      <c r="TZ21" s="291"/>
      <c r="UA21" s="475" t="n">
        <v>21.6140337684654</v>
      </c>
      <c r="UB21" s="475"/>
      <c r="UC21" s="291" t="n">
        <f aca="false">UA21</f>
        <v>21.6140337684654</v>
      </c>
      <c r="UD21" s="291" t="n">
        <f aca="false">UB21</f>
        <v>0</v>
      </c>
      <c r="UE21" s="476" t="n">
        <f aca="false">SUMIF(TO6:UD6,"итого гр.",TO21:UD21)</f>
        <v>28.1342253868235</v>
      </c>
      <c r="UF21" s="439" t="n">
        <f aca="false">SUMIF($TO$6:$UD$6,"итого фк.",TO21:UD21)</f>
        <v>0</v>
      </c>
      <c r="UG21" s="373" t="n">
        <f aca="false">UE21</f>
        <v>28.1342253868235</v>
      </c>
      <c r="UH21" s="273" t="n">
        <f aca="false">UF21</f>
        <v>0</v>
      </c>
      <c r="UI21" s="438"/>
      <c r="UJ21" s="582" t="n">
        <f aca="false">253-250</f>
        <v>3</v>
      </c>
      <c r="UM21" s="438" t="n">
        <f aca="false">$UM$9+UM18</f>
        <v>250</v>
      </c>
      <c r="UN21" s="439" t="n">
        <f aca="false">$UN$9+UN18</f>
        <v>250</v>
      </c>
      <c r="UO21" s="273" t="n">
        <f aca="false">UM21</f>
        <v>250</v>
      </c>
      <c r="UP21" s="273" t="n">
        <f aca="false">UN21</f>
        <v>250</v>
      </c>
      <c r="UQ21" s="437" t="n">
        <f aca="false">Посуточная_НГДП!JR21</f>
        <v>0</v>
      </c>
      <c r="UR21" s="433" t="n">
        <f aca="false">Посуточная_НГДП!JS21</f>
        <v>0</v>
      </c>
      <c r="US21" s="273" t="n">
        <f aca="false">SUM(UQ21,US18)</f>
        <v>0</v>
      </c>
      <c r="UT21" s="273" t="n">
        <f aca="false">SUM(UR21,UT18)</f>
        <v>0</v>
      </c>
      <c r="UU21" s="438" t="n">
        <f aca="false">SUM(SQ21,UE21,UI21,UM21,UQ21,TM21)</f>
        <v>535.980447609024</v>
      </c>
      <c r="UV21" s="439" t="n">
        <f aca="false">SUM(SR21,UF21,UJ21,UN21,UR21,TN21)</f>
        <v>535.066</v>
      </c>
      <c r="UW21" s="273" t="n">
        <f aca="false">SUM(SS21,UG21,UK21,UO21,US21)</f>
        <v>278.134225386824</v>
      </c>
      <c r="UX21" s="273" t="n">
        <f aca="false">SUM(ST21,UH21,UL21,UP21,UT21)</f>
        <v>250</v>
      </c>
      <c r="UY21" s="476"/>
      <c r="UZ21" s="476"/>
      <c r="VA21" s="273" t="n">
        <f aca="false">UY21</f>
        <v>0</v>
      </c>
      <c r="VB21" s="273" t="n">
        <f aca="false">UZ21</f>
        <v>0</v>
      </c>
      <c r="VC21" s="476"/>
      <c r="VD21" s="476"/>
      <c r="VE21" s="273" t="n">
        <f aca="false">VC21</f>
        <v>0</v>
      </c>
      <c r="VG21" s="479" t="n">
        <v>30998.277552391</v>
      </c>
      <c r="VH21" s="480" t="n">
        <f aca="false">IF(A19&lt;=VW$4,VLOOKUP(A19,$VW$6:$WB$37,2,FALSE()),SUM($VX$4,LQ21,-UV21)-SUM($WB$4,-$VZ$4))-VP21</f>
        <v>30852</v>
      </c>
      <c r="VI21" s="479" t="n">
        <v>30701.977552391</v>
      </c>
      <c r="VJ21" s="480" t="n">
        <v>30705.472</v>
      </c>
      <c r="VK21" s="479" t="n">
        <v>26847.650752391</v>
      </c>
      <c r="VL21" s="480" t="n">
        <v>29974.472</v>
      </c>
      <c r="VM21" s="481"/>
      <c r="VN21" s="479" t="n">
        <v>775.928371409139</v>
      </c>
      <c r="VO21" s="482" t="n">
        <f aca="false">IF(A19&lt;=VW$4,VLOOKUP(A19,$VS$6:$VT$37,2,FALSE()),SUM($VO$2,-LA21,OE21,-VP21))</f>
        <v>735.315</v>
      </c>
      <c r="VP21" s="378"/>
      <c r="VQ21" s="278" t="n">
        <f aca="false">VH21-VG21</f>
        <v>-146.277552390977</v>
      </c>
      <c r="VS21" s="379" t="n">
        <v>15</v>
      </c>
      <c r="VT21" s="557" t="n">
        <v>864.242</v>
      </c>
      <c r="VU21" s="550"/>
      <c r="VW21" s="273" t="n">
        <v>15</v>
      </c>
      <c r="VX21" s="127" t="n">
        <v>30316</v>
      </c>
      <c r="VZ21" s="380" t="n">
        <f aca="false">UV51</f>
        <v>1655.332</v>
      </c>
      <c r="WA21" s="380"/>
      <c r="WB21" s="380" t="n">
        <f aca="false">LQ51</f>
        <v>903.061</v>
      </c>
      <c r="WF21" s="127" t="n">
        <f aca="false">IF(AJ21="",0,AJ21+WF18)</f>
        <v>50</v>
      </c>
      <c r="WG21" s="127" t="n">
        <f aca="false">IF(AK21="",0,AK21+WG18)</f>
        <v>0</v>
      </c>
      <c r="WH21" s="127" t="n">
        <f aca="false">IF(BP21="",0,BP21+WH18)</f>
        <v>41</v>
      </c>
      <c r="WI21" s="127" t="n">
        <f aca="false">IF(BQ21="",0,BQ21+WI18)</f>
        <v>147</v>
      </c>
      <c r="WJ21" s="127" t="n">
        <f aca="false">IF(CJ21="",0,CJ21+WJ18)</f>
        <v>0</v>
      </c>
      <c r="WK21" s="127" t="n">
        <f aca="false">IF(CK21="",0,CK21+WK18)</f>
        <v>0</v>
      </c>
      <c r="WL21" s="127" t="n">
        <f aca="false">IF(DD21="",0,DD21+WL18)</f>
        <v>0</v>
      </c>
      <c r="WM21" s="127" t="n">
        <f aca="false">IF(DE21="",0,DE21+WM18)</f>
        <v>0</v>
      </c>
      <c r="WN21" s="127" t="n">
        <f aca="false">IF(EF21="",0,EF21+WN18)</f>
        <v>5.8</v>
      </c>
      <c r="WO21" s="127" t="n">
        <f aca="false">IF(EG21="",0,EG21+WO18)</f>
        <v>0</v>
      </c>
      <c r="WP21" s="127" t="n">
        <f aca="false">IF(FF21="",0,FF21+WP18)</f>
        <v>230</v>
      </c>
      <c r="WQ21" s="127" t="n">
        <f aca="false">IF(FG21="",0,FG21+WQ18)</f>
        <v>60</v>
      </c>
      <c r="WR21" s="127" t="n">
        <f aca="false">IF(IS21="",0,IS21+WR18)</f>
        <v>0</v>
      </c>
      <c r="WS21" s="127" t="n">
        <f aca="false">IF(IT21="",0,IT21+WS18)</f>
        <v>0</v>
      </c>
      <c r="WT21" s="127" t="n">
        <f aca="false">IF(HY21="",0,HY21+WT18)</f>
        <v>13</v>
      </c>
      <c r="WU21" s="127" t="n">
        <f aca="false">IF(HZ21="",0,HZ21+WU18)</f>
        <v>36.092</v>
      </c>
      <c r="WV21" s="127" t="n">
        <f aca="false">IF(SK21="",0,SK21+WV18)</f>
        <v>7.8</v>
      </c>
      <c r="WW21" s="127" t="n">
        <f aca="false">IF(SL21="",0,SL21+WW18)</f>
        <v>115.46</v>
      </c>
      <c r="WX21" s="127" t="n">
        <f aca="false">IF(UM21="",0,UM21)</f>
        <v>250</v>
      </c>
      <c r="WY21" s="127" t="n">
        <f aca="false">IF(UN21="",0,UN21)</f>
        <v>250</v>
      </c>
      <c r="WZ21" s="127" t="n">
        <f aca="false">IF(LL21="",0,LL21+WZ18)</f>
        <v>302.1</v>
      </c>
      <c r="XA21" s="127" t="n">
        <f aca="false">IF(LM21="",0,LM21+XA18)</f>
        <v>770</v>
      </c>
      <c r="XB21" s="127" t="n">
        <f aca="false">IF(UI21="",0,UI21+XB18)</f>
        <v>0</v>
      </c>
      <c r="XC21" s="127" t="n">
        <f aca="false">IF(UJ21="",0,UJ21+XC18)</f>
        <v>45</v>
      </c>
      <c r="XD21" s="127" t="n">
        <f aca="false">IF(VN21="",0,VN21+XD18)</f>
        <v>3469.6494126013</v>
      </c>
      <c r="XE21" s="127" t="n">
        <f aca="false">IF(VO21="",0,VO21+XE18)</f>
        <v>3359.34</v>
      </c>
      <c r="XF21" s="127" t="n">
        <f aca="false">IFERROR(XD21/$A19,0)</f>
        <v>693.929882520259</v>
      </c>
      <c r="XG21" s="127" t="n">
        <f aca="false">IFERROR(XE21/$A19,0)</f>
        <v>671.868</v>
      </c>
      <c r="XH21" s="127" t="n">
        <f aca="false">IF(US21="",0,US21+XH18)</f>
        <v>0</v>
      </c>
      <c r="XI21" s="127" t="n">
        <f aca="false">IF(UT21="",0,UT21+XI18)</f>
        <v>0</v>
      </c>
      <c r="XJ21" s="127" t="n">
        <f aca="false">IF(WF21&gt;0,0,AH21+XJ18)</f>
        <v>0</v>
      </c>
      <c r="XK21" s="127" t="n">
        <f aca="false">IF(WG21&gt;0,0,AI21+XK18)</f>
        <v>0</v>
      </c>
      <c r="XL21" s="127" t="n">
        <f aca="false">IF(WH21&gt;0,0,BN21+XL18)</f>
        <v>0</v>
      </c>
      <c r="XM21" s="127" t="n">
        <f aca="false">IF(WI21&gt;0,0,BO21+XM18)</f>
        <v>0</v>
      </c>
      <c r="XN21" s="127" t="n">
        <f aca="false">IF(WJ21&gt;0,0,CH21+XN18)</f>
        <v>0</v>
      </c>
      <c r="XO21" s="127" t="n">
        <f aca="false">IF(WK21&gt;0,0,CI21+XO18)</f>
        <v>0</v>
      </c>
      <c r="XP21" s="127" t="n">
        <f aca="false">IF(WL21&gt;0,0,DB21+XP18)</f>
        <v>0</v>
      </c>
      <c r="XQ21" s="127" t="n">
        <f aca="false">IF(WM21&gt;0,0,DC21+XQ18)</f>
        <v>0</v>
      </c>
      <c r="XR21" s="127" t="n">
        <f aca="false">IF(WN21&gt;0,0,ED21+XR18)</f>
        <v>0</v>
      </c>
      <c r="XS21" s="127" t="n">
        <f aca="false">IF(WO21&gt;0,0,EE21+XS18)</f>
        <v>0</v>
      </c>
      <c r="XT21" s="127" t="n">
        <f aca="false">IF(WP21&gt;0,0,FD21+XT18)</f>
        <v>0</v>
      </c>
      <c r="XU21" s="127" t="n">
        <f aca="false">IF(WQ21&gt;0,0,FE21+XU18)</f>
        <v>0</v>
      </c>
      <c r="XV21" s="127" t="n">
        <f aca="false">IF(WR21&gt;0,0,IQ21+XV18)</f>
        <v>0</v>
      </c>
      <c r="XW21" s="127" t="n">
        <f aca="false">IF(WS21&gt;0,0,IR21+XW18)</f>
        <v>0</v>
      </c>
      <c r="XX21" s="127" t="n">
        <f aca="false">IF(WT21&gt;0,0,HW21+XX18)</f>
        <v>0</v>
      </c>
      <c r="XY21" s="127" t="n">
        <f aca="false">IFERROR(IF(WU21&gt;0,0,HX21+XY18),0)</f>
        <v>0</v>
      </c>
      <c r="XZ21" s="127" t="n">
        <f aca="false">IF(WV21&gt;0,0,SI21+XZ18)</f>
        <v>0</v>
      </c>
      <c r="YA21" s="127" t="n">
        <f aca="false">IFERROR(IF(WW21&gt;0,0,SJ21+YA18),0)</f>
        <v>0</v>
      </c>
      <c r="YB21" s="127"/>
      <c r="YC21" s="127"/>
      <c r="YD21" s="127"/>
    </row>
    <row r="22" customFormat="false" ht="15" hidden="false" customHeight="false" outlineLevel="0" collapsed="false">
      <c r="A22" s="483" t="n">
        <v>6</v>
      </c>
      <c r="B22" s="484"/>
      <c r="C22" s="485"/>
      <c r="D22" s="485"/>
      <c r="E22" s="485"/>
      <c r="F22" s="485"/>
      <c r="G22" s="485"/>
      <c r="H22" s="485"/>
      <c r="I22" s="486"/>
      <c r="J22" s="487"/>
      <c r="K22" s="488"/>
      <c r="L22" s="488"/>
      <c r="M22" s="488"/>
      <c r="N22" s="488"/>
      <c r="O22" s="488"/>
      <c r="P22" s="489"/>
      <c r="Q22" s="490" t="s">
        <v>235</v>
      </c>
      <c r="R22" s="491"/>
      <c r="S22" s="491"/>
      <c r="T22" s="491"/>
      <c r="U22" s="491"/>
      <c r="V22" s="491"/>
      <c r="W22" s="491"/>
      <c r="X22" s="491"/>
      <c r="Y22" s="491"/>
      <c r="Z22" s="492"/>
      <c r="AA22" s="493"/>
      <c r="AB22" s="494"/>
      <c r="AC22" s="494"/>
      <c r="AD22" s="494"/>
      <c r="AE22" s="494"/>
      <c r="AF22" s="494"/>
      <c r="AG22" s="495"/>
      <c r="AH22" s="496"/>
      <c r="AI22" s="497"/>
      <c r="AL22" s="484"/>
      <c r="AM22" s="485"/>
      <c r="AN22" s="485"/>
      <c r="AO22" s="485"/>
      <c r="AP22" s="485"/>
      <c r="AQ22" s="485"/>
      <c r="AR22" s="486"/>
      <c r="AS22" s="487"/>
      <c r="AT22" s="488"/>
      <c r="AU22" s="488"/>
      <c r="AV22" s="488"/>
      <c r="AW22" s="488"/>
      <c r="AX22" s="488"/>
      <c r="AY22" s="489"/>
      <c r="AZ22" s="490"/>
      <c r="BA22" s="491"/>
      <c r="BB22" s="491"/>
      <c r="BC22" s="491"/>
      <c r="BD22" s="491"/>
      <c r="BE22" s="491"/>
      <c r="BF22" s="492"/>
      <c r="BG22" s="493"/>
      <c r="BH22" s="494"/>
      <c r="BI22" s="494"/>
      <c r="BJ22" s="494"/>
      <c r="BK22" s="494"/>
      <c r="BL22" s="494"/>
      <c r="BM22" s="495"/>
      <c r="BN22" s="496"/>
      <c r="BO22" s="497"/>
      <c r="BR22" s="484"/>
      <c r="BS22" s="485"/>
      <c r="BT22" s="485"/>
      <c r="BU22" s="486"/>
      <c r="BV22" s="499"/>
      <c r="BW22" s="500"/>
      <c r="BX22" s="500"/>
      <c r="BY22" s="501"/>
      <c r="BZ22" s="490"/>
      <c r="CA22" s="491"/>
      <c r="CB22" s="491"/>
      <c r="CC22" s="492"/>
      <c r="CD22" s="493"/>
      <c r="CE22" s="494"/>
      <c r="CF22" s="494"/>
      <c r="CG22" s="495"/>
      <c r="CH22" s="496"/>
      <c r="CI22" s="497"/>
      <c r="CL22" s="484"/>
      <c r="CM22" s="485"/>
      <c r="CN22" s="485"/>
      <c r="CO22" s="486"/>
      <c r="CP22" s="487"/>
      <c r="CQ22" s="488"/>
      <c r="CR22" s="488"/>
      <c r="CS22" s="489"/>
      <c r="CT22" s="490"/>
      <c r="CU22" s="491"/>
      <c r="CV22" s="491"/>
      <c r="CW22" s="492"/>
      <c r="CX22" s="493"/>
      <c r="CY22" s="494"/>
      <c r="CZ22" s="494"/>
      <c r="DA22" s="495"/>
      <c r="DB22" s="496"/>
      <c r="DC22" s="497"/>
      <c r="DF22" s="502"/>
      <c r="DG22" s="497"/>
      <c r="DJ22" s="503"/>
      <c r="DK22" s="504"/>
      <c r="DN22" s="484"/>
      <c r="DO22" s="485"/>
      <c r="DP22" s="485"/>
      <c r="DQ22" s="486"/>
      <c r="DR22" s="487"/>
      <c r="DS22" s="488"/>
      <c r="DT22" s="488"/>
      <c r="DU22" s="489"/>
      <c r="DV22" s="490"/>
      <c r="DW22" s="491"/>
      <c r="DX22" s="491"/>
      <c r="DY22" s="492"/>
      <c r="DZ22" s="493"/>
      <c r="EA22" s="494"/>
      <c r="EB22" s="494"/>
      <c r="EC22" s="495"/>
      <c r="ED22" s="496"/>
      <c r="EE22" s="497"/>
      <c r="EH22" s="484"/>
      <c r="EI22" s="485"/>
      <c r="EJ22" s="485"/>
      <c r="EK22" s="485"/>
      <c r="EL22" s="485"/>
      <c r="EM22" s="485"/>
      <c r="EN22" s="486"/>
      <c r="EO22" s="487"/>
      <c r="EP22" s="488"/>
      <c r="EQ22" s="488"/>
      <c r="ER22" s="489"/>
      <c r="ES22" s="505"/>
      <c r="ET22" s="506"/>
      <c r="EU22" s="506"/>
      <c r="EV22" s="506"/>
      <c r="EW22" s="506"/>
      <c r="EX22" s="560"/>
      <c r="EY22" s="561"/>
      <c r="EZ22" s="562"/>
      <c r="FA22" s="563"/>
      <c r="FB22" s="563"/>
      <c r="FC22" s="564"/>
      <c r="FD22" s="496"/>
      <c r="FE22" s="497"/>
      <c r="FH22" s="484" t="s">
        <v>223</v>
      </c>
      <c r="FI22" s="485"/>
      <c r="FJ22" s="485"/>
      <c r="FK22" s="485"/>
      <c r="FL22" s="485"/>
      <c r="FM22" s="485"/>
      <c r="FN22" s="485"/>
      <c r="FO22" s="485"/>
      <c r="FP22" s="485"/>
      <c r="FQ22" s="485"/>
      <c r="FR22" s="485"/>
      <c r="FS22" s="485"/>
      <c r="FT22" s="485"/>
      <c r="FU22" s="485"/>
      <c r="FV22" s="485"/>
      <c r="FW22" s="485"/>
      <c r="FX22" s="485"/>
      <c r="FY22" s="485"/>
      <c r="FZ22" s="485"/>
      <c r="GA22" s="485"/>
      <c r="GB22" s="485"/>
      <c r="GC22" s="485"/>
      <c r="GD22" s="485"/>
      <c r="GE22" s="485"/>
      <c r="GF22" s="485"/>
      <c r="GG22" s="485"/>
      <c r="GH22" s="485"/>
      <c r="GI22" s="485"/>
      <c r="GJ22" s="485"/>
      <c r="GK22" s="485"/>
      <c r="GL22" s="485"/>
      <c r="GM22" s="486"/>
      <c r="GN22" s="487"/>
      <c r="GO22" s="488"/>
      <c r="GP22" s="488"/>
      <c r="GQ22" s="488"/>
      <c r="GR22" s="488"/>
      <c r="GS22" s="488"/>
      <c r="GT22" s="489"/>
      <c r="GU22" s="490" t="s">
        <v>70</v>
      </c>
      <c r="GV22" s="491"/>
      <c r="GW22" s="491"/>
      <c r="GX22" s="491"/>
      <c r="GY22" s="491"/>
      <c r="GZ22" s="491"/>
      <c r="HA22" s="491"/>
      <c r="HB22" s="491"/>
      <c r="HC22" s="491"/>
      <c r="HD22" s="491"/>
      <c r="HE22" s="491"/>
      <c r="HF22" s="491"/>
      <c r="HG22" s="491"/>
      <c r="HH22" s="491"/>
      <c r="HI22" s="491"/>
      <c r="HJ22" s="491"/>
      <c r="HK22" s="491"/>
      <c r="HL22" s="491"/>
      <c r="HM22" s="491"/>
      <c r="HN22" s="491"/>
      <c r="HO22" s="492"/>
      <c r="HP22" s="493"/>
      <c r="HQ22" s="494"/>
      <c r="HR22" s="494"/>
      <c r="HS22" s="494"/>
      <c r="HT22" s="494"/>
      <c r="HU22" s="494"/>
      <c r="HV22" s="495"/>
      <c r="HW22" s="496"/>
      <c r="HX22" s="497"/>
      <c r="IA22" s="511"/>
      <c r="IB22" s="512"/>
      <c r="IC22" s="512"/>
      <c r="ID22" s="513"/>
      <c r="IE22" s="514"/>
      <c r="IF22" s="515"/>
      <c r="IG22" s="515"/>
      <c r="IH22" s="489"/>
      <c r="II22" s="337"/>
      <c r="IJ22" s="348"/>
      <c r="IK22" s="529"/>
      <c r="IL22" s="530"/>
      <c r="IM22" s="531"/>
      <c r="IN22" s="532"/>
      <c r="IO22" s="532"/>
      <c r="IP22" s="516"/>
      <c r="IQ22" s="496"/>
      <c r="IR22" s="497"/>
      <c r="IU22" s="484"/>
      <c r="IV22" s="485"/>
      <c r="IW22" s="485"/>
      <c r="IX22" s="485"/>
      <c r="IY22" s="485"/>
      <c r="IZ22" s="485"/>
      <c r="JA22" s="485"/>
      <c r="JB22" s="485"/>
      <c r="JC22" s="485"/>
      <c r="JD22" s="485"/>
      <c r="JE22" s="485"/>
      <c r="JF22" s="485"/>
      <c r="JG22" s="485"/>
      <c r="JH22" s="485"/>
      <c r="JI22" s="485"/>
      <c r="JJ22" s="322" t="s">
        <v>67</v>
      </c>
      <c r="JK22" s="322" t="s">
        <v>68</v>
      </c>
      <c r="JL22" s="322" t="s">
        <v>68</v>
      </c>
      <c r="JM22" s="322"/>
      <c r="JN22" s="322"/>
      <c r="JO22" s="322"/>
      <c r="JP22" s="322"/>
      <c r="JQ22" s="322"/>
      <c r="JR22" s="322"/>
      <c r="JS22" s="322"/>
      <c r="JT22" s="322"/>
      <c r="JU22" s="322"/>
      <c r="JV22" s="322"/>
      <c r="JW22" s="322"/>
      <c r="JX22" s="322"/>
      <c r="JY22" s="322"/>
      <c r="JZ22" s="322"/>
      <c r="KA22" s="322"/>
      <c r="KB22" s="322"/>
      <c r="KC22" s="322"/>
      <c r="KD22" s="322"/>
      <c r="KE22" s="322"/>
      <c r="KF22" s="322"/>
      <c r="KG22" s="322"/>
      <c r="KH22" s="322"/>
      <c r="KI22" s="322"/>
      <c r="KJ22" s="322"/>
      <c r="KK22" s="322"/>
      <c r="KL22" s="322"/>
      <c r="KM22" s="322"/>
      <c r="KN22" s="322"/>
      <c r="KO22" s="322"/>
      <c r="KP22" s="323"/>
      <c r="KQ22" s="387"/>
      <c r="KR22" s="388"/>
      <c r="KS22" s="388"/>
      <c r="KT22" s="388"/>
      <c r="KU22" s="388"/>
      <c r="KV22" s="388"/>
      <c r="KW22" s="389"/>
      <c r="KX22" s="496"/>
      <c r="KY22" s="497"/>
      <c r="LB22" s="502"/>
      <c r="LC22" s="497"/>
      <c r="LF22" s="503"/>
      <c r="LG22" s="504"/>
      <c r="LJ22" s="517"/>
      <c r="LK22" s="518"/>
      <c r="LN22" s="503"/>
      <c r="LO22" s="504"/>
      <c r="LR22" s="484" t="s">
        <v>195</v>
      </c>
      <c r="LS22" s="485"/>
      <c r="LT22" s="485"/>
      <c r="LU22" s="485"/>
      <c r="LV22" s="485"/>
      <c r="LW22" s="485"/>
      <c r="LX22" s="485"/>
      <c r="LY22" s="485"/>
      <c r="LZ22" s="485"/>
      <c r="MA22" s="485"/>
      <c r="MB22" s="485"/>
      <c r="MC22" s="485"/>
      <c r="MD22" s="485"/>
      <c r="ME22" s="485"/>
      <c r="MF22" s="485"/>
      <c r="MG22" s="338" t="s">
        <v>193</v>
      </c>
      <c r="MH22" s="338" t="s">
        <v>67</v>
      </c>
      <c r="MI22" s="338" t="s">
        <v>68</v>
      </c>
      <c r="MJ22" s="338" t="s">
        <v>68</v>
      </c>
      <c r="MK22" s="338" t="s">
        <v>68</v>
      </c>
      <c r="ML22" s="338" t="s">
        <v>200</v>
      </c>
      <c r="MM22" s="338" t="s">
        <v>260</v>
      </c>
      <c r="MN22" s="338" t="s">
        <v>66</v>
      </c>
      <c r="MO22" s="338" t="s">
        <v>192</v>
      </c>
      <c r="MP22" s="338"/>
      <c r="MQ22" s="338"/>
      <c r="MR22" s="338"/>
      <c r="MS22" s="338"/>
      <c r="MT22" s="338"/>
      <c r="MU22" s="338"/>
      <c r="MV22" s="338"/>
      <c r="MW22" s="338"/>
      <c r="MX22" s="338"/>
      <c r="MY22" s="338"/>
      <c r="MZ22" s="338"/>
      <c r="NA22" s="338"/>
      <c r="NB22" s="338"/>
      <c r="NC22" s="338"/>
      <c r="ND22" s="338"/>
      <c r="NE22" s="338"/>
      <c r="NF22" s="338"/>
      <c r="NG22" s="338"/>
      <c r="NH22" s="338"/>
      <c r="NI22" s="338"/>
      <c r="NJ22" s="338"/>
      <c r="NK22" s="338"/>
      <c r="NL22" s="338"/>
      <c r="NM22" s="338"/>
      <c r="NN22" s="338"/>
      <c r="NO22" s="338"/>
      <c r="NP22" s="338"/>
      <c r="NQ22" s="338"/>
      <c r="NR22" s="338"/>
      <c r="NS22" s="338"/>
      <c r="NT22" s="339"/>
      <c r="NU22" s="519"/>
      <c r="NV22" s="520"/>
      <c r="NW22" s="520"/>
      <c r="NX22" s="520"/>
      <c r="NY22" s="520"/>
      <c r="NZ22" s="520"/>
      <c r="OA22" s="521"/>
      <c r="OB22" s="496"/>
      <c r="OC22" s="497"/>
      <c r="OF22" s="522"/>
      <c r="OG22" s="523"/>
      <c r="OH22" s="523"/>
      <c r="OI22" s="523"/>
      <c r="OJ22" s="523"/>
      <c r="OK22" s="523"/>
      <c r="OL22" s="523"/>
      <c r="OM22" s="523"/>
      <c r="ON22" s="524"/>
      <c r="OO22" s="525"/>
      <c r="OP22" s="526"/>
      <c r="OQ22" s="526"/>
      <c r="OR22" s="526"/>
      <c r="OS22" s="526"/>
      <c r="OT22" s="526"/>
      <c r="OU22" s="489"/>
      <c r="OV22" s="528"/>
      <c r="OW22" s="529"/>
      <c r="OX22" s="529"/>
      <c r="OY22" s="529"/>
      <c r="OZ22" s="529"/>
      <c r="PA22" s="529"/>
      <c r="PB22" s="529"/>
      <c r="PC22" s="529"/>
      <c r="PD22" s="529"/>
      <c r="PE22" s="529"/>
      <c r="PF22" s="529"/>
      <c r="PG22" s="529"/>
      <c r="PH22" s="529"/>
      <c r="PI22" s="529"/>
      <c r="PJ22" s="529"/>
      <c r="PK22" s="529"/>
      <c r="PL22" s="529"/>
      <c r="PM22" s="529"/>
      <c r="PN22" s="529"/>
      <c r="PO22" s="530"/>
      <c r="PP22" s="531"/>
      <c r="PQ22" s="532"/>
      <c r="PR22" s="532"/>
      <c r="PS22" s="532"/>
      <c r="PT22" s="532"/>
      <c r="PU22" s="532"/>
      <c r="PV22" s="516"/>
      <c r="PW22" s="496"/>
      <c r="PX22" s="497"/>
      <c r="QA22" s="533"/>
      <c r="QB22" s="534"/>
      <c r="QC22" s="534"/>
      <c r="QD22" s="534"/>
      <c r="QE22" s="534"/>
      <c r="QF22" s="534"/>
      <c r="QG22" s="535"/>
      <c r="QH22" s="525"/>
      <c r="QI22" s="526"/>
      <c r="QJ22" s="526"/>
      <c r="QK22" s="526"/>
      <c r="QL22" s="526"/>
      <c r="QM22" s="526"/>
      <c r="QN22" s="527"/>
      <c r="QO22" s="505"/>
      <c r="QP22" s="506"/>
      <c r="QQ22" s="506"/>
      <c r="QR22" s="506"/>
      <c r="QS22" s="506"/>
      <c r="QT22" s="506"/>
      <c r="QU22" s="507"/>
      <c r="QV22" s="508"/>
      <c r="QW22" s="509"/>
      <c r="QX22" s="509"/>
      <c r="QY22" s="509"/>
      <c r="QZ22" s="509"/>
      <c r="RA22" s="509"/>
      <c r="RB22" s="510"/>
      <c r="RC22" s="496"/>
      <c r="RD22" s="497"/>
      <c r="RG22" s="522"/>
      <c r="RH22" s="523"/>
      <c r="RI22" s="523"/>
      <c r="RJ22" s="523"/>
      <c r="RK22" s="523"/>
      <c r="RL22" s="523"/>
      <c r="RM22" s="524"/>
      <c r="RN22" s="525"/>
      <c r="RO22" s="526"/>
      <c r="RP22" s="526"/>
      <c r="RQ22" s="526"/>
      <c r="RR22" s="526"/>
      <c r="RS22" s="526"/>
      <c r="RT22" s="527"/>
      <c r="RU22" s="528"/>
      <c r="RV22" s="529"/>
      <c r="RW22" s="529"/>
      <c r="RX22" s="529"/>
      <c r="RY22" s="529"/>
      <c r="RZ22" s="529"/>
      <c r="SA22" s="530"/>
      <c r="SB22" s="531"/>
      <c r="SC22" s="532"/>
      <c r="SD22" s="532"/>
      <c r="SE22" s="532"/>
      <c r="SF22" s="532"/>
      <c r="SG22" s="532"/>
      <c r="SH22" s="516"/>
      <c r="SI22" s="496"/>
      <c r="SJ22" s="497"/>
      <c r="SM22" s="502"/>
      <c r="SN22" s="497"/>
      <c r="SQ22" s="503"/>
      <c r="SR22" s="504"/>
      <c r="SU22" s="355"/>
      <c r="SV22" s="356"/>
      <c r="SW22" s="356"/>
      <c r="SX22" s="357"/>
      <c r="SY22" s="536"/>
      <c r="SZ22" s="537"/>
      <c r="TA22" s="537"/>
      <c r="TB22" s="538"/>
      <c r="TC22" s="365"/>
      <c r="TD22" s="366"/>
      <c r="TE22" s="366"/>
      <c r="TF22" s="367"/>
      <c r="TG22" s="403"/>
      <c r="TH22" s="404"/>
      <c r="TI22" s="404"/>
      <c r="TJ22" s="405"/>
      <c r="TK22" s="496"/>
      <c r="TL22" s="497"/>
      <c r="TO22" s="502"/>
      <c r="TP22" s="539"/>
      <c r="TQ22" s="291"/>
      <c r="TR22" s="291"/>
      <c r="TS22" s="539"/>
      <c r="TT22" s="539"/>
      <c r="TU22" s="291"/>
      <c r="TV22" s="291"/>
      <c r="TW22" s="539"/>
      <c r="TX22" s="539"/>
      <c r="TY22" s="291"/>
      <c r="TZ22" s="291"/>
      <c r="UA22" s="539"/>
      <c r="UB22" s="539"/>
      <c r="UC22" s="291"/>
      <c r="UD22" s="291"/>
      <c r="UE22" s="540"/>
      <c r="UF22" s="504"/>
      <c r="UG22" s="373"/>
      <c r="UI22" s="503"/>
      <c r="UJ22" s="504"/>
      <c r="UM22" s="503"/>
      <c r="UN22" s="504"/>
      <c r="UQ22" s="502"/>
      <c r="UR22" s="497"/>
      <c r="UU22" s="503"/>
      <c r="UV22" s="504"/>
      <c r="UY22" s="540"/>
      <c r="UZ22" s="540"/>
      <c r="VC22" s="540"/>
      <c r="VD22" s="540"/>
      <c r="VF22" s="374"/>
      <c r="VG22" s="541"/>
      <c r="VH22" s="542"/>
      <c r="VI22" s="541"/>
      <c r="VJ22" s="542"/>
      <c r="VK22" s="335"/>
      <c r="VL22" s="542"/>
      <c r="VM22" s="543"/>
      <c r="VN22" s="541"/>
      <c r="VO22" s="544"/>
      <c r="VP22" s="378"/>
      <c r="VS22" s="379" t="n">
        <v>16</v>
      </c>
      <c r="VT22" s="127" t="n">
        <v>868.248</v>
      </c>
      <c r="VU22" s="550"/>
      <c r="VW22" s="273" t="n">
        <v>16</v>
      </c>
      <c r="VX22" s="127" t="n">
        <v>30235</v>
      </c>
      <c r="VZ22" s="380" t="n">
        <f aca="false">UV54</f>
        <v>1741.138</v>
      </c>
      <c r="WA22" s="380"/>
      <c r="WB22" s="380" t="n">
        <f aca="false">LQ54</f>
        <v>989.231</v>
      </c>
      <c r="WF22" s="127" t="n">
        <f aca="false">IF(AJ22="",0,AJ22+WF19)</f>
        <v>0</v>
      </c>
      <c r="WG22" s="127" t="n">
        <f aca="false">IF(AK22="",0,AK22+WG19)</f>
        <v>0</v>
      </c>
      <c r="WH22" s="127" t="n">
        <f aca="false">IF(BP22="",0,BP22+WH19)</f>
        <v>0</v>
      </c>
      <c r="WI22" s="127" t="n">
        <f aca="false">IF(BQ22="",0,BQ22+WI19)</f>
        <v>0</v>
      </c>
      <c r="WJ22" s="127" t="n">
        <f aca="false">IF(CJ22="",0,CJ22+WJ19)</f>
        <v>0</v>
      </c>
      <c r="WK22" s="127" t="n">
        <f aca="false">IF(CK22="",0,CK22+WK19)</f>
        <v>0</v>
      </c>
      <c r="WL22" s="127" t="n">
        <f aca="false">IF(DD22="",0,DD22+WL19)</f>
        <v>0</v>
      </c>
      <c r="WM22" s="127" t="n">
        <f aca="false">IF(DE22="",0,DE22+WM19)</f>
        <v>0</v>
      </c>
      <c r="WN22" s="127" t="n">
        <f aca="false">IF(EF22="",0,EF22+WN19)</f>
        <v>0</v>
      </c>
      <c r="WO22" s="127" t="n">
        <f aca="false">IF(EG22="",0,EG22+WO19)</f>
        <v>0</v>
      </c>
      <c r="WP22" s="127" t="n">
        <f aca="false">IF(FF22="",0,FF22+WP19)</f>
        <v>0</v>
      </c>
      <c r="WQ22" s="127" t="n">
        <f aca="false">IF(FG22="",0,FG22+WQ19)</f>
        <v>0</v>
      </c>
      <c r="WR22" s="127" t="n">
        <f aca="false">IF(IS22="",0,IS22+WR19)</f>
        <v>0</v>
      </c>
      <c r="WS22" s="127" t="n">
        <f aca="false">IF(IT22="",0,IT22+WS19)</f>
        <v>0</v>
      </c>
      <c r="WT22" s="127" t="n">
        <f aca="false">IF(HY22="",0,HY22+WT19)</f>
        <v>0</v>
      </c>
      <c r="WU22" s="127" t="n">
        <f aca="false">IF(HZ22="",0,HZ22+WU19)</f>
        <v>0</v>
      </c>
      <c r="WV22" s="127" t="n">
        <f aca="false">IF(SK22="",0,SK22+WV19)</f>
        <v>0</v>
      </c>
      <c r="WW22" s="127" t="n">
        <f aca="false">IF(SL22="",0,SL22+WW19)</f>
        <v>0</v>
      </c>
      <c r="WX22" s="127" t="n">
        <f aca="false">IF(UM22="",0,UM22)</f>
        <v>0</v>
      </c>
      <c r="WY22" s="127" t="n">
        <f aca="false">IF(UN22="",0,UN22)</f>
        <v>0</v>
      </c>
      <c r="WZ22" s="127" t="n">
        <f aca="false">IF(LL22="",0,LL22+WZ19)</f>
        <v>0</v>
      </c>
      <c r="XA22" s="127" t="n">
        <f aca="false">IF(LM22="",0,LM22+XA19)</f>
        <v>0</v>
      </c>
      <c r="XB22" s="127" t="n">
        <f aca="false">IF(UI22="",0,UI22+XB19)</f>
        <v>0</v>
      </c>
      <c r="XC22" s="127" t="n">
        <f aca="false">IF(UJ22="",0,UJ22+XC19)</f>
        <v>0</v>
      </c>
      <c r="XD22" s="127" t="n">
        <f aca="false">IF(VN22="",0,VN22+XD19)</f>
        <v>0</v>
      </c>
      <c r="XE22" s="127" t="n">
        <f aca="false">IF(VO22="",0,VO22+XE19)</f>
        <v>0</v>
      </c>
      <c r="XF22" s="127" t="n">
        <f aca="false">IFERROR(XD22/$A20,0)</f>
        <v>0</v>
      </c>
      <c r="XG22" s="127" t="n">
        <f aca="false">IFERROR(XE22/$A20,0)</f>
        <v>0</v>
      </c>
      <c r="XH22" s="127" t="n">
        <f aca="false">IF(US22="",0,US22+XH19)</f>
        <v>0</v>
      </c>
      <c r="XI22" s="127" t="n">
        <f aca="false">IF(UT22="",0,UT22+XI19)</f>
        <v>0</v>
      </c>
      <c r="XJ22" s="127" t="n">
        <f aca="false">IF(WF22&gt;0,0,AH22+XJ19)</f>
        <v>0</v>
      </c>
      <c r="XK22" s="127" t="n">
        <f aca="false">IF(WG22&gt;0,0,AI22+XK19)</f>
        <v>0</v>
      </c>
      <c r="XL22" s="127" t="n">
        <f aca="false">IF(WH22&gt;0,0,BN22+XL19)</f>
        <v>0</v>
      </c>
      <c r="XM22" s="127" t="n">
        <f aca="false">IF(WI22&gt;0,0,BO22+XM19)</f>
        <v>0</v>
      </c>
      <c r="XN22" s="127" t="n">
        <f aca="false">IF(WJ22&gt;0,0,CH22+XN19)</f>
        <v>0</v>
      </c>
      <c r="XO22" s="127" t="n">
        <f aca="false">IF(WK22&gt;0,0,CI22+XO19)</f>
        <v>0</v>
      </c>
      <c r="XP22" s="127" t="n">
        <f aca="false">IF(WL22&gt;0,0,DB22+XP19)</f>
        <v>0</v>
      </c>
      <c r="XQ22" s="127" t="n">
        <f aca="false">IF(WM22&gt;0,0,DC22+XQ19)</f>
        <v>0</v>
      </c>
      <c r="XR22" s="127" t="n">
        <f aca="false">IF(WN22&gt;0,0,ED22+XR19)</f>
        <v>0</v>
      </c>
      <c r="XS22" s="127" t="n">
        <f aca="false">IF(WO22&gt;0,0,EE22+XS19)</f>
        <v>0</v>
      </c>
      <c r="XT22" s="127" t="n">
        <f aca="false">IF(WP22&gt;0,0,FD22+XT19)</f>
        <v>0</v>
      </c>
      <c r="XU22" s="127" t="n">
        <f aca="false">IF(WQ22&gt;0,0,FE22+XU19)</f>
        <v>0</v>
      </c>
      <c r="XV22" s="127" t="n">
        <f aca="false">IF(WR22&gt;0,0,IQ22+XV19)</f>
        <v>0</v>
      </c>
      <c r="XW22" s="127" t="n">
        <f aca="false">IF(WS22&gt;0,0,IR22+XW19)</f>
        <v>0</v>
      </c>
      <c r="XX22" s="127" t="n">
        <f aca="false">IF(WT22&gt;0,0,HW22+XX19)</f>
        <v>0</v>
      </c>
      <c r="XY22" s="127" t="n">
        <f aca="false">IFERROR(IF(WU22&gt;0,0,HX22+XY19),0)</f>
        <v>0</v>
      </c>
      <c r="XZ22" s="127" t="n">
        <f aca="false">IF(WV22&gt;0,0,SI22+XZ19)</f>
        <v>0</v>
      </c>
      <c r="YA22" s="127" t="n">
        <f aca="false">IFERROR(IF(WW22&gt;0,0,SJ22+YA19),0)</f>
        <v>0</v>
      </c>
      <c r="YB22" s="127"/>
      <c r="YC22" s="127"/>
      <c r="YD22" s="127"/>
    </row>
    <row r="23" customFormat="false" ht="15" hidden="false" customHeight="false" outlineLevel="0" collapsed="false">
      <c r="A23" s="483"/>
      <c r="B23" s="381"/>
      <c r="C23" s="382"/>
      <c r="D23" s="382"/>
      <c r="E23" s="382"/>
      <c r="F23" s="382"/>
      <c r="G23" s="382"/>
      <c r="H23" s="382"/>
      <c r="I23" s="383"/>
      <c r="J23" s="384"/>
      <c r="K23" s="385"/>
      <c r="L23" s="385"/>
      <c r="M23" s="385"/>
      <c r="N23" s="385"/>
      <c r="O23" s="385"/>
      <c r="P23" s="386"/>
      <c r="Q23" s="321" t="s">
        <v>249</v>
      </c>
      <c r="R23" s="322"/>
      <c r="S23" s="322"/>
      <c r="T23" s="322"/>
      <c r="U23" s="322"/>
      <c r="V23" s="322"/>
      <c r="W23" s="322"/>
      <c r="X23" s="322"/>
      <c r="Y23" s="322"/>
      <c r="Z23" s="323"/>
      <c r="AA23" s="387"/>
      <c r="AB23" s="388"/>
      <c r="AC23" s="388"/>
      <c r="AD23" s="388"/>
      <c r="AE23" s="388"/>
      <c r="AF23" s="388"/>
      <c r="AG23" s="389"/>
      <c r="AH23" s="390" t="n">
        <f aca="false">SUBTOTAL(3, B23:P23)</f>
        <v>0</v>
      </c>
      <c r="AI23" s="391" t="n">
        <f aca="false">COUNTIF(Q23:AG23,"&lt;&gt;0")-COUNTIF(Q23:AG23,"")</f>
        <v>1</v>
      </c>
      <c r="AL23" s="381"/>
      <c r="AM23" s="382"/>
      <c r="AN23" s="382"/>
      <c r="AO23" s="382"/>
      <c r="AP23" s="382"/>
      <c r="AQ23" s="382"/>
      <c r="AR23" s="383"/>
      <c r="AS23" s="384"/>
      <c r="AT23" s="385"/>
      <c r="AU23" s="385"/>
      <c r="AV23" s="385"/>
      <c r="AW23" s="385"/>
      <c r="AX23" s="385"/>
      <c r="AY23" s="386"/>
      <c r="AZ23" s="321"/>
      <c r="BA23" s="322"/>
      <c r="BB23" s="322"/>
      <c r="BC23" s="322"/>
      <c r="BD23" s="322"/>
      <c r="BE23" s="322"/>
      <c r="BF23" s="323"/>
      <c r="BG23" s="387"/>
      <c r="BH23" s="388"/>
      <c r="BI23" s="388"/>
      <c r="BJ23" s="388"/>
      <c r="BK23" s="388"/>
      <c r="BL23" s="388"/>
      <c r="BM23" s="389"/>
      <c r="BN23" s="390" t="n">
        <f aca="false">SUBTOTAL(3, AL23:AY23)</f>
        <v>0</v>
      </c>
      <c r="BO23" s="391" t="n">
        <f aca="false">COUNTIF(AZ23:BM23,"&lt;&gt;0")-COUNTIF(AZ23:BM23,"")</f>
        <v>0</v>
      </c>
      <c r="BR23" s="381"/>
      <c r="BS23" s="382"/>
      <c r="BT23" s="382"/>
      <c r="BU23" s="383"/>
      <c r="BV23" s="392"/>
      <c r="BW23" s="393"/>
      <c r="BX23" s="393"/>
      <c r="BY23" s="394"/>
      <c r="BZ23" s="321"/>
      <c r="CA23" s="322"/>
      <c r="CB23" s="322"/>
      <c r="CC23" s="323"/>
      <c r="CD23" s="387"/>
      <c r="CE23" s="388"/>
      <c r="CF23" s="388"/>
      <c r="CG23" s="389"/>
      <c r="CH23" s="390" t="n">
        <f aca="false">SUBTOTAL(3, BR23:BY23)</f>
        <v>0</v>
      </c>
      <c r="CI23" s="391" t="n">
        <f aca="false">COUNTIF(BZ23:CG23,"&lt;&gt;0")-COUNTIF(BZ23:CG23,"")</f>
        <v>0</v>
      </c>
      <c r="CL23" s="381"/>
      <c r="CM23" s="382"/>
      <c r="CN23" s="382"/>
      <c r="CO23" s="383"/>
      <c r="CP23" s="384"/>
      <c r="CQ23" s="385"/>
      <c r="CR23" s="385"/>
      <c r="CS23" s="386"/>
      <c r="CT23" s="321"/>
      <c r="CU23" s="322"/>
      <c r="CV23" s="322"/>
      <c r="CW23" s="323"/>
      <c r="CX23" s="387"/>
      <c r="CY23" s="388"/>
      <c r="CZ23" s="388"/>
      <c r="DA23" s="389"/>
      <c r="DB23" s="390" t="n">
        <f aca="false">SUBTOTAL(3, CL23:CS23)</f>
        <v>0</v>
      </c>
      <c r="DC23" s="391" t="n">
        <f aca="false">COUNTIF(CT23:DA23,"&lt;&gt;0")-COUNTIF(CT23:DA23,"")</f>
        <v>0</v>
      </c>
      <c r="DF23" s="395" t="n">
        <f aca="false">SUMIF(B6:DE6,"итого гр.",B23:DE23)</f>
        <v>0</v>
      </c>
      <c r="DG23" s="391" t="n">
        <f aca="false">SUMIF(B6:DE6,"итого фк.",B23:DE23)</f>
        <v>1</v>
      </c>
      <c r="DJ23" s="396"/>
      <c r="DK23" s="397"/>
      <c r="DN23" s="381"/>
      <c r="DO23" s="382"/>
      <c r="DP23" s="382"/>
      <c r="DQ23" s="383"/>
      <c r="DR23" s="384"/>
      <c r="DS23" s="385"/>
      <c r="DT23" s="385"/>
      <c r="DU23" s="386"/>
      <c r="DV23" s="321"/>
      <c r="DW23" s="322"/>
      <c r="DX23" s="322"/>
      <c r="DY23" s="323"/>
      <c r="DZ23" s="387"/>
      <c r="EA23" s="388"/>
      <c r="EB23" s="388"/>
      <c r="EC23" s="389"/>
      <c r="ED23" s="390" t="n">
        <f aca="false">SUBTOTAL(3, DN23:DU23)</f>
        <v>0</v>
      </c>
      <c r="EE23" s="391" t="n">
        <f aca="false">COUNTIF(DV23:EC23,"&lt;&gt;0")-COUNTIF(DV23:EC23,"")</f>
        <v>0</v>
      </c>
      <c r="EH23" s="381"/>
      <c r="EI23" s="382"/>
      <c r="EJ23" s="382"/>
      <c r="EK23" s="382"/>
      <c r="EL23" s="382"/>
      <c r="EM23" s="382"/>
      <c r="EN23" s="383"/>
      <c r="EO23" s="384"/>
      <c r="EP23" s="385"/>
      <c r="EQ23" s="385"/>
      <c r="ER23" s="386"/>
      <c r="ES23" s="321"/>
      <c r="ET23" s="322"/>
      <c r="EU23" s="322"/>
      <c r="EV23" s="322"/>
      <c r="EW23" s="322"/>
      <c r="EX23" s="565"/>
      <c r="EY23" s="566"/>
      <c r="EZ23" s="567"/>
      <c r="FA23" s="568"/>
      <c r="FB23" s="568"/>
      <c r="FC23" s="569"/>
      <c r="FD23" s="390" t="n">
        <f aca="false">SUBTOTAL(3, EH23:ER23)</f>
        <v>0</v>
      </c>
      <c r="FE23" s="391" t="n">
        <f aca="false">COUNTIF(ES23:FC23,"&lt;&gt;0")-COUNTIF(ES23:FC23,"")</f>
        <v>0</v>
      </c>
      <c r="FH23" s="381" t="s">
        <v>261</v>
      </c>
      <c r="FI23" s="382"/>
      <c r="FJ23" s="382"/>
      <c r="FK23" s="382"/>
      <c r="FL23" s="382"/>
      <c r="FM23" s="382"/>
      <c r="FN23" s="382"/>
      <c r="FO23" s="382"/>
      <c r="FP23" s="382"/>
      <c r="FQ23" s="382"/>
      <c r="FR23" s="382"/>
      <c r="FS23" s="382"/>
      <c r="FT23" s="382"/>
      <c r="FU23" s="382"/>
      <c r="FV23" s="382"/>
      <c r="FW23" s="382"/>
      <c r="FX23" s="382"/>
      <c r="FY23" s="382"/>
      <c r="FZ23" s="382"/>
      <c r="GA23" s="382"/>
      <c r="GB23" s="382"/>
      <c r="GC23" s="382"/>
      <c r="GD23" s="382"/>
      <c r="GE23" s="382"/>
      <c r="GF23" s="382"/>
      <c r="GG23" s="382"/>
      <c r="GH23" s="382"/>
      <c r="GI23" s="382"/>
      <c r="GJ23" s="382"/>
      <c r="GK23" s="382"/>
      <c r="GL23" s="382"/>
      <c r="GM23" s="383"/>
      <c r="GN23" s="384"/>
      <c r="GO23" s="385"/>
      <c r="GP23" s="385"/>
      <c r="GQ23" s="385"/>
      <c r="GR23" s="385"/>
      <c r="GS23" s="385"/>
      <c r="GT23" s="386"/>
      <c r="GU23" s="321" t="n">
        <v>566</v>
      </c>
      <c r="GV23" s="322"/>
      <c r="GW23" s="322"/>
      <c r="GX23" s="322"/>
      <c r="GY23" s="322"/>
      <c r="GZ23" s="322"/>
      <c r="HA23" s="322"/>
      <c r="HB23" s="322"/>
      <c r="HC23" s="322"/>
      <c r="HD23" s="322"/>
      <c r="HE23" s="322"/>
      <c r="HF23" s="322"/>
      <c r="HG23" s="322"/>
      <c r="HH23" s="322"/>
      <c r="HI23" s="322"/>
      <c r="HJ23" s="322"/>
      <c r="HK23" s="322"/>
      <c r="HL23" s="322"/>
      <c r="HM23" s="322"/>
      <c r="HN23" s="322"/>
      <c r="HO23" s="323"/>
      <c r="HP23" s="387"/>
      <c r="HQ23" s="388"/>
      <c r="HR23" s="388"/>
      <c r="HS23" s="388"/>
      <c r="HT23" s="388"/>
      <c r="HU23" s="388"/>
      <c r="HV23" s="389"/>
      <c r="HW23" s="390" t="n">
        <f aca="false">SUBTOTAL(3, FH23:GT23)</f>
        <v>1</v>
      </c>
      <c r="HX23" s="391" t="n">
        <f aca="false">COUNTIF(GU23:HV23,"&lt;&gt;0")-COUNTIF(GU23:HV23,"")</f>
        <v>1</v>
      </c>
      <c r="IA23" s="398"/>
      <c r="IB23" s="399"/>
      <c r="IC23" s="399"/>
      <c r="ID23" s="400"/>
      <c r="IE23" s="401"/>
      <c r="IF23" s="402"/>
      <c r="IG23" s="402"/>
      <c r="IH23" s="386"/>
      <c r="II23" s="321"/>
      <c r="IJ23" s="366"/>
      <c r="IK23" s="366"/>
      <c r="IL23" s="367"/>
      <c r="IM23" s="403"/>
      <c r="IN23" s="404"/>
      <c r="IO23" s="404"/>
      <c r="IP23" s="405"/>
      <c r="IQ23" s="390" t="n">
        <f aca="false">SUBTOTAL(3, IA23:IH23)</f>
        <v>0</v>
      </c>
      <c r="IR23" s="391" t="n">
        <f aca="false">COUNTIF(II23:IP23,"&lt;&gt;0")-COUNTIF(II23:IP23,"")</f>
        <v>0</v>
      </c>
      <c r="IU23" s="381"/>
      <c r="IV23" s="382"/>
      <c r="IW23" s="382"/>
      <c r="IX23" s="382"/>
      <c r="IY23" s="382"/>
      <c r="IZ23" s="382"/>
      <c r="JA23" s="382"/>
      <c r="JB23" s="382"/>
      <c r="JC23" s="382"/>
      <c r="JD23" s="382"/>
      <c r="JE23" s="382"/>
      <c r="JF23" s="382"/>
      <c r="JG23" s="382"/>
      <c r="JH23" s="382"/>
      <c r="JI23" s="382"/>
      <c r="JJ23" s="322" t="n">
        <v>6903</v>
      </c>
      <c r="JK23" s="322" t="n">
        <v>1962</v>
      </c>
      <c r="JL23" s="322" t="n">
        <v>2704</v>
      </c>
      <c r="JM23" s="322"/>
      <c r="JN23" s="322"/>
      <c r="JO23" s="322"/>
      <c r="JP23" s="322"/>
      <c r="JQ23" s="322"/>
      <c r="JR23" s="322"/>
      <c r="JS23" s="322"/>
      <c r="JT23" s="322"/>
      <c r="JU23" s="322"/>
      <c r="JV23" s="322"/>
      <c r="JW23" s="322"/>
      <c r="JX23" s="322"/>
      <c r="JY23" s="322"/>
      <c r="JZ23" s="322"/>
      <c r="KA23" s="322"/>
      <c r="KB23" s="322"/>
      <c r="KC23" s="322"/>
      <c r="KD23" s="322"/>
      <c r="KE23" s="322"/>
      <c r="KF23" s="322"/>
      <c r="KG23" s="322"/>
      <c r="KH23" s="322"/>
      <c r="KI23" s="322"/>
      <c r="KJ23" s="322"/>
      <c r="KK23" s="322"/>
      <c r="KL23" s="322"/>
      <c r="KM23" s="322"/>
      <c r="KN23" s="322"/>
      <c r="KO23" s="322"/>
      <c r="KP23" s="323"/>
      <c r="KQ23" s="387"/>
      <c r="KR23" s="388"/>
      <c r="KS23" s="388"/>
      <c r="KT23" s="388"/>
      <c r="KU23" s="388"/>
      <c r="KV23" s="388"/>
      <c r="KW23" s="389"/>
      <c r="KX23" s="390" t="n">
        <f aca="false">SUBTOTAL(3, IU23:JI23)</f>
        <v>0</v>
      </c>
      <c r="KY23" s="391" t="n">
        <f aca="false">COUNTIF(JJ23:KW23,"&lt;&gt;0")-COUNTIF(JJ23:KW23,"")</f>
        <v>3</v>
      </c>
      <c r="LB23" s="395" t="n">
        <f aca="false">SUMIF(DN6:LA6,"итого гр.",DN23:LA23)</f>
        <v>1</v>
      </c>
      <c r="LC23" s="391" t="n">
        <f aca="false">SUMIF(DN6:LA6,"итого фк.",DN23:LA23)</f>
        <v>4</v>
      </c>
      <c r="LF23" s="396"/>
      <c r="LG23" s="397"/>
      <c r="LJ23" s="406"/>
      <c r="LK23" s="407"/>
      <c r="LN23" s="396"/>
      <c r="LO23" s="397"/>
      <c r="LR23" s="381" t="s">
        <v>262</v>
      </c>
      <c r="LS23" s="382"/>
      <c r="LT23" s="382"/>
      <c r="LU23" s="382"/>
      <c r="LV23" s="382"/>
      <c r="LW23" s="382"/>
      <c r="LX23" s="382"/>
      <c r="LY23" s="382"/>
      <c r="LZ23" s="382"/>
      <c r="MA23" s="382"/>
      <c r="MB23" s="382"/>
      <c r="MC23" s="382"/>
      <c r="MD23" s="382"/>
      <c r="ME23" s="382"/>
      <c r="MF23" s="382"/>
      <c r="MG23" s="322" t="s">
        <v>263</v>
      </c>
      <c r="MH23" s="322" t="s">
        <v>264</v>
      </c>
      <c r="MI23" s="322" t="s">
        <v>265</v>
      </c>
      <c r="MJ23" s="322" t="s">
        <v>266</v>
      </c>
      <c r="MK23" s="322" t="s">
        <v>267</v>
      </c>
      <c r="ML23" s="322" t="s">
        <v>268</v>
      </c>
      <c r="MM23" s="322" t="s">
        <v>269</v>
      </c>
      <c r="MN23" s="322" t="s">
        <v>270</v>
      </c>
      <c r="MO23" s="322" t="s">
        <v>271</v>
      </c>
      <c r="MP23" s="322"/>
      <c r="MQ23" s="322"/>
      <c r="MR23" s="322"/>
      <c r="MS23" s="322"/>
      <c r="MT23" s="322"/>
      <c r="MU23" s="322"/>
      <c r="MV23" s="322"/>
      <c r="MW23" s="322"/>
      <c r="MX23" s="322"/>
      <c r="MY23" s="322"/>
      <c r="MZ23" s="322"/>
      <c r="NA23" s="322"/>
      <c r="NB23" s="322"/>
      <c r="NC23" s="322"/>
      <c r="ND23" s="322"/>
      <c r="NE23" s="322"/>
      <c r="NF23" s="322"/>
      <c r="NG23" s="322"/>
      <c r="NH23" s="322"/>
      <c r="NI23" s="322"/>
      <c r="NJ23" s="322"/>
      <c r="NK23" s="322"/>
      <c r="NL23" s="322"/>
      <c r="NM23" s="322"/>
      <c r="NN23" s="322"/>
      <c r="NO23" s="322"/>
      <c r="NP23" s="322"/>
      <c r="NQ23" s="322"/>
      <c r="NR23" s="322"/>
      <c r="NS23" s="322"/>
      <c r="NT23" s="323"/>
      <c r="NU23" s="387"/>
      <c r="NV23" s="388"/>
      <c r="NW23" s="388"/>
      <c r="NX23" s="388"/>
      <c r="NY23" s="388"/>
      <c r="NZ23" s="388"/>
      <c r="OA23" s="389"/>
      <c r="OB23" s="390" t="n">
        <f aca="false">SUBTOTAL(3, LR23:MF23)</f>
        <v>1</v>
      </c>
      <c r="OC23" s="391" t="n">
        <f aca="false">COUNTIF(MG23:OA23,"&lt;&gt;0")-COUNTIF(MG23:OA23,"")</f>
        <v>9</v>
      </c>
      <c r="OF23" s="408"/>
      <c r="OG23" s="409"/>
      <c r="OH23" s="409"/>
      <c r="OI23" s="409"/>
      <c r="OJ23" s="409"/>
      <c r="OK23" s="409"/>
      <c r="OL23" s="409"/>
      <c r="OM23" s="409"/>
      <c r="ON23" s="410"/>
      <c r="OO23" s="411"/>
      <c r="OP23" s="412"/>
      <c r="OQ23" s="412"/>
      <c r="OR23" s="412"/>
      <c r="OS23" s="412"/>
      <c r="OT23" s="412"/>
      <c r="OU23" s="583"/>
      <c r="OV23" s="365"/>
      <c r="OW23" s="366"/>
      <c r="OX23" s="366"/>
      <c r="OY23" s="366"/>
      <c r="OZ23" s="366"/>
      <c r="PA23" s="366"/>
      <c r="PB23" s="366"/>
      <c r="PC23" s="366"/>
      <c r="PD23" s="366"/>
      <c r="PE23" s="366"/>
      <c r="PF23" s="366"/>
      <c r="PG23" s="366"/>
      <c r="PH23" s="366"/>
      <c r="PI23" s="366"/>
      <c r="PJ23" s="366"/>
      <c r="PK23" s="366"/>
      <c r="PL23" s="366"/>
      <c r="PM23" s="366"/>
      <c r="PN23" s="366"/>
      <c r="PO23" s="367"/>
      <c r="PP23" s="403"/>
      <c r="PQ23" s="404"/>
      <c r="PR23" s="404"/>
      <c r="PS23" s="404"/>
      <c r="PT23" s="404"/>
      <c r="PU23" s="404"/>
      <c r="PV23" s="405"/>
      <c r="PW23" s="390" t="n">
        <f aca="false">SUBTOTAL(3, OF23:OU23)</f>
        <v>0</v>
      </c>
      <c r="PX23" s="391" t="n">
        <f aca="false">COUNTIF(OV23:PV23,"&lt;&gt;0")-COUNTIF(OV23:PV23,"")</f>
        <v>0</v>
      </c>
      <c r="QA23" s="414"/>
      <c r="QB23" s="415"/>
      <c r="QC23" s="415"/>
      <c r="QD23" s="415"/>
      <c r="QE23" s="415"/>
      <c r="QF23" s="415"/>
      <c r="QG23" s="416"/>
      <c r="QH23" s="411"/>
      <c r="QI23" s="412"/>
      <c r="QJ23" s="412"/>
      <c r="QK23" s="412"/>
      <c r="QL23" s="412"/>
      <c r="QM23" s="412"/>
      <c r="QN23" s="413"/>
      <c r="QO23" s="321"/>
      <c r="QP23" s="322"/>
      <c r="QQ23" s="322"/>
      <c r="QR23" s="322"/>
      <c r="QS23" s="322"/>
      <c r="QT23" s="322"/>
      <c r="QU23" s="323"/>
      <c r="QV23" s="387"/>
      <c r="QW23" s="388"/>
      <c r="QX23" s="388"/>
      <c r="QY23" s="388"/>
      <c r="QZ23" s="388"/>
      <c r="RA23" s="388"/>
      <c r="RB23" s="389"/>
      <c r="RC23" s="390" t="n">
        <f aca="false">SUBTOTAL(3, QA23:QN23)</f>
        <v>0</v>
      </c>
      <c r="RD23" s="391" t="n">
        <f aca="false">COUNTIF(QO23:RB23,"&lt;&gt;0")-COUNTIF(QO23:RB23,"")</f>
        <v>0</v>
      </c>
      <c r="RG23" s="408"/>
      <c r="RH23" s="409"/>
      <c r="RI23" s="409"/>
      <c r="RJ23" s="409"/>
      <c r="RK23" s="409"/>
      <c r="RL23" s="409"/>
      <c r="RM23" s="410"/>
      <c r="RN23" s="411"/>
      <c r="RO23" s="412"/>
      <c r="RP23" s="412"/>
      <c r="RQ23" s="412"/>
      <c r="RR23" s="412"/>
      <c r="RS23" s="412"/>
      <c r="RT23" s="413"/>
      <c r="RU23" s="365"/>
      <c r="RV23" s="366"/>
      <c r="RW23" s="366"/>
      <c r="RX23" s="366"/>
      <c r="RY23" s="366"/>
      <c r="RZ23" s="366"/>
      <c r="SA23" s="367"/>
      <c r="SB23" s="403"/>
      <c r="SC23" s="404"/>
      <c r="SD23" s="404"/>
      <c r="SE23" s="404"/>
      <c r="SF23" s="404"/>
      <c r="SG23" s="404"/>
      <c r="SH23" s="405"/>
      <c r="SI23" s="390" t="n">
        <f aca="false">COUNTIF(RG23:RT23,"&lt;&gt;0")-COUNTIF(RG23:RT23,"")</f>
        <v>0</v>
      </c>
      <c r="SJ23" s="391" t="n">
        <f aca="false">COUNTIF(RU23:SH23,"&lt;&gt;0")-COUNTIF(RU23:SH23,"")</f>
        <v>0</v>
      </c>
      <c r="SM23" s="395" t="n">
        <f aca="false">SUMIF(LR9:SL9,"итого гр.",LR23:SL23)</f>
        <v>0</v>
      </c>
      <c r="SN23" s="391" t="n">
        <f aca="false">SUMIF(LR6:SL6,"итого фк.",LR23:SL23)</f>
        <v>9</v>
      </c>
      <c r="SQ23" s="396"/>
      <c r="SR23" s="397"/>
      <c r="SU23" s="408"/>
      <c r="SV23" s="409"/>
      <c r="SW23" s="409"/>
      <c r="SX23" s="410"/>
      <c r="SY23" s="411"/>
      <c r="SZ23" s="412"/>
      <c r="TA23" s="412"/>
      <c r="TB23" s="413"/>
      <c r="TC23" s="365"/>
      <c r="TD23" s="366"/>
      <c r="TE23" s="366"/>
      <c r="TF23" s="367"/>
      <c r="TG23" s="403"/>
      <c r="TH23" s="404"/>
      <c r="TI23" s="404"/>
      <c r="TJ23" s="405"/>
      <c r="TK23" s="390"/>
      <c r="TL23" s="391"/>
      <c r="TO23" s="395"/>
      <c r="TP23" s="417"/>
      <c r="TQ23" s="291"/>
      <c r="TR23" s="291"/>
      <c r="TS23" s="417"/>
      <c r="TT23" s="417"/>
      <c r="TU23" s="291"/>
      <c r="TV23" s="291"/>
      <c r="TW23" s="417"/>
      <c r="TX23" s="417"/>
      <c r="TY23" s="291"/>
      <c r="TZ23" s="291"/>
      <c r="UA23" s="417"/>
      <c r="UB23" s="417"/>
      <c r="UC23" s="291"/>
      <c r="UD23" s="291"/>
      <c r="UE23" s="418" t="n">
        <f aca="false">SUMIF(TO6:UD6,"итого гр.",TO23:UD23)</f>
        <v>0</v>
      </c>
      <c r="UF23" s="397" t="n">
        <f aca="false">SUMIF($TO$6:$UD$6,"итого фк.",TO23:UD23)</f>
        <v>0</v>
      </c>
      <c r="UG23" s="373"/>
      <c r="UI23" s="396"/>
      <c r="UJ23" s="397"/>
      <c r="UM23" s="396"/>
      <c r="UN23" s="397"/>
      <c r="UQ23" s="395"/>
      <c r="UR23" s="391"/>
      <c r="UU23" s="396"/>
      <c r="UV23" s="397"/>
      <c r="UY23" s="418"/>
      <c r="UZ23" s="418"/>
      <c r="VC23" s="418"/>
      <c r="VD23" s="418"/>
      <c r="VG23" s="546"/>
      <c r="VH23" s="375"/>
      <c r="VI23" s="546"/>
      <c r="VJ23" s="375"/>
      <c r="VK23" s="396"/>
      <c r="VL23" s="375"/>
      <c r="VM23" s="419"/>
      <c r="VN23" s="546"/>
      <c r="VO23" s="377"/>
      <c r="VP23" s="378"/>
      <c r="VS23" s="379" t="n">
        <v>17</v>
      </c>
      <c r="VT23" s="127" t="n">
        <v>869.984</v>
      </c>
      <c r="VU23" s="550"/>
      <c r="VW23" s="273" t="n">
        <v>17</v>
      </c>
      <c r="VX23" s="127" t="n">
        <v>30234</v>
      </c>
      <c r="VZ23" s="380" t="n">
        <f aca="false">UV57</f>
        <v>1931.098</v>
      </c>
      <c r="WA23" s="380"/>
      <c r="WB23" s="380" t="n">
        <f aca="false">LQ57</f>
        <v>1087.786</v>
      </c>
      <c r="WF23" s="127" t="n">
        <f aca="false">IF(AJ23="",0,AJ23+WF20)</f>
        <v>0</v>
      </c>
      <c r="WG23" s="127" t="n">
        <f aca="false">IF(AK23="",0,AK23+WG20)</f>
        <v>0</v>
      </c>
      <c r="WH23" s="127" t="n">
        <f aca="false">IF(BP23="",0,BP23+WH20)</f>
        <v>0</v>
      </c>
      <c r="WI23" s="127" t="n">
        <f aca="false">IF(BQ23="",0,BQ23+WI20)</f>
        <v>0</v>
      </c>
      <c r="WJ23" s="127" t="n">
        <f aca="false">IF(CJ23="",0,CJ23+WJ20)</f>
        <v>0</v>
      </c>
      <c r="WK23" s="127" t="n">
        <f aca="false">IF(CK23="",0,CK23+WK20)</f>
        <v>0</v>
      </c>
      <c r="WL23" s="127" t="n">
        <f aca="false">IF(DD23="",0,DD23+WL20)</f>
        <v>0</v>
      </c>
      <c r="WM23" s="127" t="n">
        <f aca="false">IF(DE23="",0,DE23+WM20)</f>
        <v>0</v>
      </c>
      <c r="WN23" s="127" t="n">
        <f aca="false">IF(EF23="",0,EF23+WN20)</f>
        <v>0</v>
      </c>
      <c r="WO23" s="127" t="n">
        <f aca="false">IF(EG23="",0,EG23+WO20)</f>
        <v>0</v>
      </c>
      <c r="WP23" s="127" t="n">
        <f aca="false">IF(FF23="",0,FF23+WP20)</f>
        <v>0</v>
      </c>
      <c r="WQ23" s="127" t="n">
        <f aca="false">IF(FG23="",0,FG23+WQ20)</f>
        <v>0</v>
      </c>
      <c r="WR23" s="127" t="n">
        <f aca="false">IF(IS23="",0,IS23+WR20)</f>
        <v>0</v>
      </c>
      <c r="WS23" s="127" t="n">
        <f aca="false">IF(IT23="",0,IT23+WS20)</f>
        <v>0</v>
      </c>
      <c r="WT23" s="127" t="n">
        <f aca="false">IF(HY23="",0,HY23+WT20)</f>
        <v>0</v>
      </c>
      <c r="WU23" s="127" t="n">
        <f aca="false">IF(HZ23="",0,HZ23+WU20)</f>
        <v>0</v>
      </c>
      <c r="WV23" s="127" t="n">
        <f aca="false">IF(SK23="",0,SK23+WV20)</f>
        <v>0</v>
      </c>
      <c r="WW23" s="127" t="n">
        <f aca="false">IF(SL23="",0,SL23+WW20)</f>
        <v>0</v>
      </c>
      <c r="WX23" s="127" t="n">
        <f aca="false">IF(UM23="",0,UM23)</f>
        <v>0</v>
      </c>
      <c r="WY23" s="127" t="n">
        <f aca="false">IF(UN23="",0,UN23)</f>
        <v>0</v>
      </c>
      <c r="WZ23" s="127" t="n">
        <f aca="false">IF(LL23="",0,LL23+WZ20)</f>
        <v>0</v>
      </c>
      <c r="XA23" s="127" t="n">
        <f aca="false">IF(LM23="",0,LM23+XA20)</f>
        <v>0</v>
      </c>
      <c r="XB23" s="127" t="n">
        <f aca="false">IF(UI23="",0,UI23+XB20)</f>
        <v>0</v>
      </c>
      <c r="XC23" s="127" t="n">
        <f aca="false">IF(UJ23="",0,UJ23+XC20)</f>
        <v>0</v>
      </c>
      <c r="XD23" s="127" t="n">
        <f aca="false">IF(VN23="",0,VN23+XD20)</f>
        <v>0</v>
      </c>
      <c r="XE23" s="127" t="n">
        <f aca="false">IF(VO23="",0,VO23+XE20)</f>
        <v>0</v>
      </c>
      <c r="XF23" s="127" t="n">
        <f aca="false">IFERROR(XD23/$A21,0)</f>
        <v>0</v>
      </c>
      <c r="XG23" s="127" t="n">
        <f aca="false">IFERROR(XE23/$A21,0)</f>
        <v>0</v>
      </c>
      <c r="XH23" s="127" t="n">
        <f aca="false">IF(US23="",0,US23+XH20)</f>
        <v>0</v>
      </c>
      <c r="XI23" s="127" t="n">
        <f aca="false">IF(UT23="",0,UT23+XI20)</f>
        <v>0</v>
      </c>
      <c r="XJ23" s="127" t="n">
        <f aca="false">IF(WF23&gt;0,0,AH23+XJ20)</f>
        <v>1</v>
      </c>
      <c r="XK23" s="127" t="n">
        <f aca="false">IF(WG23&gt;0,0,AI23+XK20)</f>
        <v>1</v>
      </c>
      <c r="XL23" s="127" t="n">
        <f aca="false">IF(WH23&gt;0,0,BN23+XL20)</f>
        <v>2</v>
      </c>
      <c r="XM23" s="127" t="n">
        <f aca="false">IF(WI23&gt;0,0,BO23+XM20)</f>
        <v>2</v>
      </c>
      <c r="XN23" s="127" t="n">
        <f aca="false">IF(WJ23&gt;0,0,CH23+XN20)</f>
        <v>0</v>
      </c>
      <c r="XO23" s="127" t="n">
        <f aca="false">IF(WK23&gt;0,0,CI23+XO20)</f>
        <v>0</v>
      </c>
      <c r="XP23" s="127" t="n">
        <f aca="false">IF(WL23&gt;0,0,DB23+XP20)</f>
        <v>0</v>
      </c>
      <c r="XQ23" s="127" t="n">
        <f aca="false">IF(WM23&gt;0,0,DC23+XQ20)</f>
        <v>0</v>
      </c>
      <c r="XR23" s="127" t="n">
        <f aca="false">IF(WN23&gt;0,0,ED23+XR20)</f>
        <v>1</v>
      </c>
      <c r="XS23" s="127" t="n">
        <f aca="false">IF(WO23&gt;0,0,EE23+XS20)</f>
        <v>0</v>
      </c>
      <c r="XT23" s="127" t="n">
        <f aca="false">IF(WP23&gt;0,0,FD23+XT20)</f>
        <v>4</v>
      </c>
      <c r="XU23" s="127" t="n">
        <f aca="false">IF(WQ23&gt;0,0,FE23+XU20)</f>
        <v>1</v>
      </c>
      <c r="XV23" s="127" t="n">
        <f aca="false">IF(WR23&gt;0,0,IQ23+XV20)</f>
        <v>0</v>
      </c>
      <c r="XW23" s="127" t="n">
        <f aca="false">IF(WS23&gt;0,0,IR23+XW20)</f>
        <v>0</v>
      </c>
      <c r="XX23" s="127" t="n">
        <f aca="false">IF(WT23&gt;0,0,HW23+XX20)</f>
        <v>3</v>
      </c>
      <c r="XY23" s="127" t="n">
        <f aca="false">IFERROR(IF(WU23&gt;0,0,HX23+XY20),0)</f>
        <v>8</v>
      </c>
      <c r="XZ23" s="127" t="n">
        <f aca="false">IF(WV23&gt;0,0,SI23+XZ20)</f>
        <v>1</v>
      </c>
      <c r="YA23" s="127" t="n">
        <f aca="false">IFERROR(IF(WW23&gt;0,0,SJ23+YA20),0)</f>
        <v>1</v>
      </c>
      <c r="YB23" s="127"/>
      <c r="YC23" s="127"/>
      <c r="YD23" s="127"/>
    </row>
    <row r="24" customFormat="false" ht="15" hidden="false" customHeight="false" outlineLevel="0" collapsed="false">
      <c r="A24" s="483"/>
      <c r="B24" s="420"/>
      <c r="C24" s="421"/>
      <c r="D24" s="421"/>
      <c r="E24" s="421"/>
      <c r="F24" s="421"/>
      <c r="G24" s="421"/>
      <c r="H24" s="421"/>
      <c r="I24" s="422"/>
      <c r="J24" s="423"/>
      <c r="K24" s="424"/>
      <c r="L24" s="424"/>
      <c r="M24" s="424"/>
      <c r="N24" s="424"/>
      <c r="O24" s="424"/>
      <c r="P24" s="425"/>
      <c r="Q24" s="426" t="n">
        <v>50</v>
      </c>
      <c r="R24" s="427"/>
      <c r="S24" s="427"/>
      <c r="T24" s="427"/>
      <c r="U24" s="427"/>
      <c r="V24" s="427"/>
      <c r="W24" s="427"/>
      <c r="X24" s="427"/>
      <c r="Y24" s="427"/>
      <c r="Z24" s="428"/>
      <c r="AA24" s="429"/>
      <c r="AB24" s="430"/>
      <c r="AC24" s="430"/>
      <c r="AD24" s="430"/>
      <c r="AE24" s="430"/>
      <c r="AF24" s="430"/>
      <c r="AG24" s="431"/>
      <c r="AH24" s="432" t="n">
        <f aca="false">SUBTOTAL(9, B24:P24)</f>
        <v>0</v>
      </c>
      <c r="AI24" s="433" t="n">
        <f aca="false">SUBTOTAL(9, Q24:AG24)</f>
        <v>50</v>
      </c>
      <c r="AJ24" s="273" t="n">
        <f aca="false">SUM(AH24,AJ21)</f>
        <v>50</v>
      </c>
      <c r="AK24" s="273" t="n">
        <f aca="false">SUM(AI24,AK21)</f>
        <v>50</v>
      </c>
      <c r="AL24" s="420"/>
      <c r="AM24" s="421"/>
      <c r="AN24" s="421"/>
      <c r="AO24" s="421"/>
      <c r="AP24" s="421"/>
      <c r="AQ24" s="421"/>
      <c r="AR24" s="422"/>
      <c r="AS24" s="423"/>
      <c r="AT24" s="424"/>
      <c r="AU24" s="424"/>
      <c r="AV24" s="424"/>
      <c r="AW24" s="424"/>
      <c r="AX24" s="424"/>
      <c r="AY24" s="425"/>
      <c r="AZ24" s="426"/>
      <c r="BA24" s="427"/>
      <c r="BB24" s="427"/>
      <c r="BC24" s="427"/>
      <c r="BD24" s="427"/>
      <c r="BE24" s="427"/>
      <c r="BF24" s="428"/>
      <c r="BG24" s="429"/>
      <c r="BH24" s="430"/>
      <c r="BI24" s="430"/>
      <c r="BJ24" s="430"/>
      <c r="BK24" s="430"/>
      <c r="BL24" s="430"/>
      <c r="BM24" s="431"/>
      <c r="BN24" s="432" t="n">
        <f aca="false">SUBTOTAL(9, AL24:AY24)</f>
        <v>0</v>
      </c>
      <c r="BO24" s="433" t="n">
        <f aca="false">SUBTOTAL(9, AZ24:BM24)</f>
        <v>0</v>
      </c>
      <c r="BP24" s="273" t="n">
        <f aca="false">SUM(BN24,BP21)</f>
        <v>41</v>
      </c>
      <c r="BQ24" s="273" t="n">
        <f aca="false">SUM(BO24,BQ21)</f>
        <v>42</v>
      </c>
      <c r="BR24" s="420"/>
      <c r="BS24" s="421"/>
      <c r="BT24" s="421"/>
      <c r="BU24" s="422"/>
      <c r="BV24" s="434"/>
      <c r="BW24" s="435"/>
      <c r="BX24" s="435"/>
      <c r="BY24" s="436"/>
      <c r="BZ24" s="426"/>
      <c r="CA24" s="427"/>
      <c r="CB24" s="427"/>
      <c r="CC24" s="428"/>
      <c r="CD24" s="429"/>
      <c r="CE24" s="430"/>
      <c r="CF24" s="430"/>
      <c r="CG24" s="431"/>
      <c r="CH24" s="432" t="n">
        <f aca="false">SUBTOTAL(9, BR24:BY24)</f>
        <v>0</v>
      </c>
      <c r="CI24" s="433" t="n">
        <f aca="false">SUBTOTAL(9, BZ24:CG24)</f>
        <v>0</v>
      </c>
      <c r="CJ24" s="273" t="n">
        <f aca="false">SUM(CH24,CJ21)</f>
        <v>0</v>
      </c>
      <c r="CK24" s="273" t="n">
        <f aca="false">SUM(CI24,CK21)</f>
        <v>0</v>
      </c>
      <c r="CL24" s="420"/>
      <c r="CM24" s="421"/>
      <c r="CN24" s="421"/>
      <c r="CO24" s="422"/>
      <c r="CP24" s="423"/>
      <c r="CQ24" s="424"/>
      <c r="CR24" s="424"/>
      <c r="CS24" s="425"/>
      <c r="CT24" s="426"/>
      <c r="CU24" s="427"/>
      <c r="CV24" s="427"/>
      <c r="CW24" s="428"/>
      <c r="CX24" s="429"/>
      <c r="CY24" s="430"/>
      <c r="CZ24" s="430"/>
      <c r="DA24" s="431"/>
      <c r="DB24" s="432" t="n">
        <f aca="false">SUBTOTAL(9, CL24:CS24)</f>
        <v>0</v>
      </c>
      <c r="DC24" s="433" t="n">
        <f aca="false">SUBTOTAL(9, CT24:DA24)</f>
        <v>0</v>
      </c>
      <c r="DD24" s="273" t="n">
        <f aca="false">SUM(DB24,DD21)</f>
        <v>0</v>
      </c>
      <c r="DE24" s="273" t="n">
        <f aca="false">SUM(DC24,DE21)</f>
        <v>0</v>
      </c>
      <c r="DF24" s="437" t="n">
        <f aca="false">SUMIF(B6:DE6,"итого гр.",B24:DE24)</f>
        <v>0</v>
      </c>
      <c r="DG24" s="433" t="n">
        <f aca="false">SUMIF(B6:DE6,"итого фк.",B24:DE24)</f>
        <v>50</v>
      </c>
      <c r="DH24" s="273" t="n">
        <f aca="false">SUM(DF24,DH21)</f>
        <v>91</v>
      </c>
      <c r="DI24" s="273" t="n">
        <f aca="false">SUM(DG24,DI21)</f>
        <v>92</v>
      </c>
      <c r="DJ24" s="438" t="n">
        <f aca="false">DH24</f>
        <v>91</v>
      </c>
      <c r="DK24" s="439" t="n">
        <f aca="false">DI24</f>
        <v>92</v>
      </c>
      <c r="DN24" s="420"/>
      <c r="DO24" s="421"/>
      <c r="DP24" s="421"/>
      <c r="DQ24" s="422"/>
      <c r="DR24" s="423"/>
      <c r="DS24" s="424"/>
      <c r="DT24" s="424"/>
      <c r="DU24" s="425"/>
      <c r="DV24" s="426"/>
      <c r="DW24" s="427"/>
      <c r="DX24" s="427"/>
      <c r="DY24" s="428"/>
      <c r="DZ24" s="429"/>
      <c r="EA24" s="430"/>
      <c r="EB24" s="430"/>
      <c r="EC24" s="431"/>
      <c r="ED24" s="390" t="n">
        <f aca="false">SUBTOTAL(9, DN24:DU24)</f>
        <v>0</v>
      </c>
      <c r="EE24" s="433" t="n">
        <f aca="false">SUBTOTAL(9, DV24:EC24)</f>
        <v>0</v>
      </c>
      <c r="EF24" s="273" t="n">
        <f aca="false">SUM(ED24,EF21)</f>
        <v>5.8</v>
      </c>
      <c r="EG24" s="273" t="n">
        <f aca="false">SUM(EE24,EG21)</f>
        <v>0</v>
      </c>
      <c r="EH24" s="570"/>
      <c r="EI24" s="571"/>
      <c r="EJ24" s="571"/>
      <c r="EK24" s="571"/>
      <c r="EL24" s="571"/>
      <c r="EM24" s="571"/>
      <c r="EN24" s="572"/>
      <c r="EO24" s="573"/>
      <c r="EP24" s="574"/>
      <c r="EQ24" s="574"/>
      <c r="ER24" s="425"/>
      <c r="ES24" s="440"/>
      <c r="ET24" s="441"/>
      <c r="EU24" s="575"/>
      <c r="EV24" s="575"/>
      <c r="EW24" s="575"/>
      <c r="EX24" s="576"/>
      <c r="EY24" s="577"/>
      <c r="EZ24" s="578"/>
      <c r="FA24" s="579"/>
      <c r="FB24" s="579"/>
      <c r="FC24" s="580"/>
      <c r="FD24" s="432" t="n">
        <f aca="false">SUBTOTAL(9, EH24:ER24)</f>
        <v>0</v>
      </c>
      <c r="FE24" s="433" t="n">
        <f aca="false">SUBTOTAL(9, ES24:FC24)</f>
        <v>0</v>
      </c>
      <c r="FF24" s="273" t="n">
        <f aca="false">SUM(FD24,FF21)</f>
        <v>110</v>
      </c>
      <c r="FG24" s="273" t="n">
        <f aca="false">SUM(FE24,FG21)</f>
        <v>30</v>
      </c>
      <c r="FH24" s="420" t="n">
        <v>3</v>
      </c>
      <c r="FI24" s="421"/>
      <c r="FJ24" s="421"/>
      <c r="FK24" s="421"/>
      <c r="FL24" s="421"/>
      <c r="FM24" s="421"/>
      <c r="FN24" s="421"/>
      <c r="FO24" s="421"/>
      <c r="FP24" s="421"/>
      <c r="FQ24" s="421"/>
      <c r="FR24" s="421"/>
      <c r="FS24" s="421"/>
      <c r="FT24" s="421"/>
      <c r="FU24" s="421"/>
      <c r="FV24" s="421"/>
      <c r="FW24" s="421"/>
      <c r="FX24" s="421"/>
      <c r="FY24" s="421"/>
      <c r="FZ24" s="421"/>
      <c r="GA24" s="421"/>
      <c r="GB24" s="421"/>
      <c r="GC24" s="421"/>
      <c r="GD24" s="421"/>
      <c r="GE24" s="421"/>
      <c r="GF24" s="421"/>
      <c r="GG24" s="421"/>
      <c r="GH24" s="421"/>
      <c r="GI24" s="421"/>
      <c r="GJ24" s="421"/>
      <c r="GK24" s="421"/>
      <c r="GL24" s="421"/>
      <c r="GM24" s="422"/>
      <c r="GN24" s="423"/>
      <c r="GO24" s="424"/>
      <c r="GP24" s="424"/>
      <c r="GQ24" s="424"/>
      <c r="GR24" s="424"/>
      <c r="GS24" s="424"/>
      <c r="GT24" s="425"/>
      <c r="GU24" s="426" t="n">
        <v>12</v>
      </c>
      <c r="GV24" s="427"/>
      <c r="GW24" s="427"/>
      <c r="GX24" s="427"/>
      <c r="GY24" s="427"/>
      <c r="GZ24" s="427"/>
      <c r="HA24" s="427"/>
      <c r="HB24" s="427"/>
      <c r="HC24" s="427"/>
      <c r="HD24" s="427"/>
      <c r="HE24" s="427"/>
      <c r="HF24" s="427"/>
      <c r="HG24" s="427"/>
      <c r="HH24" s="427"/>
      <c r="HI24" s="427"/>
      <c r="HJ24" s="427"/>
      <c r="HK24" s="427"/>
      <c r="HL24" s="427"/>
      <c r="HM24" s="427"/>
      <c r="HN24" s="427"/>
      <c r="HO24" s="428"/>
      <c r="HP24" s="429"/>
      <c r="HQ24" s="430"/>
      <c r="HR24" s="430"/>
      <c r="HS24" s="430"/>
      <c r="HT24" s="430"/>
      <c r="HU24" s="430"/>
      <c r="HV24" s="431"/>
      <c r="HW24" s="432" t="n">
        <f aca="false">SUBTOTAL(9, FH24:GT24)</f>
        <v>3</v>
      </c>
      <c r="HX24" s="433" t="n">
        <f aca="false">SUBTOTAL(9, GU24:HV24)</f>
        <v>12</v>
      </c>
      <c r="HY24" s="273" t="n">
        <f aca="false">SUM(HW24,HY21)</f>
        <v>12</v>
      </c>
      <c r="HZ24" s="273" t="n">
        <f aca="false">SUM(HX24,HZ21)</f>
        <v>29.773</v>
      </c>
      <c r="IA24" s="446"/>
      <c r="IB24" s="447"/>
      <c r="IC24" s="447"/>
      <c r="ID24" s="448"/>
      <c r="IE24" s="449"/>
      <c r="IF24" s="450"/>
      <c r="IG24" s="450"/>
      <c r="IH24" s="425"/>
      <c r="II24" s="440"/>
      <c r="IJ24" s="451"/>
      <c r="IK24" s="451"/>
      <c r="IL24" s="452"/>
      <c r="IM24" s="453"/>
      <c r="IN24" s="454"/>
      <c r="IO24" s="454"/>
      <c r="IP24" s="455"/>
      <c r="IQ24" s="432" t="n">
        <f aca="false">SUBTOTAL(9, IA24:IH24)</f>
        <v>0</v>
      </c>
      <c r="IR24" s="433" t="n">
        <f aca="false">SUBTOTAL(9, II24:IP24)</f>
        <v>0</v>
      </c>
      <c r="IS24" s="273" t="n">
        <f aca="false">SUM(IQ24,IS21)</f>
        <v>0</v>
      </c>
      <c r="IT24" s="273" t="n">
        <f aca="false">SUM(IR24,IT21)</f>
        <v>0</v>
      </c>
      <c r="IU24" s="420"/>
      <c r="IV24" s="421" t="n">
        <v>19.4</v>
      </c>
      <c r="IW24" s="421"/>
      <c r="IX24" s="421"/>
      <c r="IY24" s="421"/>
      <c r="IZ24" s="421"/>
      <c r="JA24" s="421"/>
      <c r="JB24" s="421"/>
      <c r="JC24" s="421"/>
      <c r="JD24" s="421"/>
      <c r="JE24" s="421"/>
      <c r="JF24" s="421"/>
      <c r="JG24" s="421"/>
      <c r="JH24" s="421"/>
      <c r="JI24" s="421"/>
      <c r="JJ24" s="427" t="n">
        <v>6.25</v>
      </c>
      <c r="JK24" s="427" t="n">
        <v>7.703</v>
      </c>
      <c r="JL24" s="427" t="n">
        <v>0.638</v>
      </c>
      <c r="JM24" s="427"/>
      <c r="JN24" s="427"/>
      <c r="JO24" s="427"/>
      <c r="JP24" s="427"/>
      <c r="JQ24" s="427"/>
      <c r="JR24" s="427" t="n">
        <v>0.1</v>
      </c>
      <c r="JS24" s="427"/>
      <c r="JT24" s="427"/>
      <c r="JU24" s="427"/>
      <c r="JV24" s="427"/>
      <c r="JW24" s="427"/>
      <c r="JX24" s="427"/>
      <c r="JY24" s="427"/>
      <c r="JZ24" s="427"/>
      <c r="KA24" s="427"/>
      <c r="KB24" s="427"/>
      <c r="KC24" s="427"/>
      <c r="KD24" s="427"/>
      <c r="KE24" s="427"/>
      <c r="KF24" s="427"/>
      <c r="KG24" s="427"/>
      <c r="KH24" s="427"/>
      <c r="KI24" s="427"/>
      <c r="KJ24" s="427"/>
      <c r="KK24" s="427"/>
      <c r="KL24" s="427"/>
      <c r="KM24" s="427"/>
      <c r="KN24" s="427"/>
      <c r="KO24" s="427"/>
      <c r="KP24" s="428"/>
      <c r="KQ24" s="429"/>
      <c r="KR24" s="430"/>
      <c r="KS24" s="430"/>
      <c r="KT24" s="430"/>
      <c r="KU24" s="430"/>
      <c r="KV24" s="430"/>
      <c r="KW24" s="431"/>
      <c r="KX24" s="432" t="n">
        <f aca="false">SUBTOTAL(9, IU24:JI24)</f>
        <v>19.4</v>
      </c>
      <c r="KY24" s="549" t="n">
        <f aca="false">SUBTOTAL(9, JJ24:KW24)</f>
        <v>14.691</v>
      </c>
      <c r="KZ24" s="273" t="n">
        <f aca="false">SUM(KX24,KZ21)</f>
        <v>72.5</v>
      </c>
      <c r="LA24" s="456" t="n">
        <f aca="false">SUM(KY24,LA21)</f>
        <v>109.651</v>
      </c>
      <c r="LB24" s="437" t="n">
        <f aca="false">SUMIF(DN6:LA6,"итого гр.",DN24:LA24)</f>
        <v>22.4</v>
      </c>
      <c r="LC24" s="433" t="n">
        <f aca="false">SUMIF(DN6:LA6,"итого фк.",DN24:LA24)</f>
        <v>26.691</v>
      </c>
      <c r="LD24" s="273" t="n">
        <f aca="false">SUM(LB24,LD21)</f>
        <v>200.3</v>
      </c>
      <c r="LE24" s="273" t="n">
        <f aca="false">SUM(LC24,LE21)</f>
        <v>169.424</v>
      </c>
      <c r="LF24" s="438" t="n">
        <f aca="false">LD24</f>
        <v>200.3</v>
      </c>
      <c r="LG24" s="439" t="n">
        <f aca="false">LE24</f>
        <v>169.424</v>
      </c>
      <c r="LI24" s="278"/>
      <c r="LJ24" s="457" t="n">
        <v>104.9</v>
      </c>
      <c r="LK24" s="581" t="n">
        <v>75</v>
      </c>
      <c r="LL24" s="273" t="n">
        <f aca="false">LJ24</f>
        <v>104.9</v>
      </c>
      <c r="LM24" s="273" t="n">
        <f aca="false">LK24</f>
        <v>75</v>
      </c>
      <c r="LN24" s="438" t="n">
        <f aca="false">SUM(DF24,LB24,LJ24)</f>
        <v>127.3</v>
      </c>
      <c r="LO24" s="439" t="n">
        <f aca="false">SUM(DG24,LC24,LK24)</f>
        <v>151.691</v>
      </c>
      <c r="LP24" s="273" t="n">
        <f aca="false">SUM(DH24,LD24,LL24)</f>
        <v>396.2</v>
      </c>
      <c r="LQ24" s="273" t="n">
        <f aca="false">SUM(DI24,LE24,LM24)</f>
        <v>336.424</v>
      </c>
      <c r="LR24" s="420" t="n">
        <v>4</v>
      </c>
      <c r="LS24" s="421" t="n">
        <v>26</v>
      </c>
      <c r="LT24" s="421"/>
      <c r="LU24" s="421"/>
      <c r="LV24" s="421"/>
      <c r="LW24" s="421"/>
      <c r="LX24" s="421"/>
      <c r="LY24" s="421"/>
      <c r="LZ24" s="421"/>
      <c r="MA24" s="421"/>
      <c r="MB24" s="421"/>
      <c r="MC24" s="421"/>
      <c r="MD24" s="421"/>
      <c r="ME24" s="421"/>
      <c r="MF24" s="421"/>
      <c r="MG24" s="441" t="n">
        <v>3.904</v>
      </c>
      <c r="MH24" s="441" t="n">
        <v>0.987</v>
      </c>
      <c r="MI24" s="441" t="n">
        <v>0.105</v>
      </c>
      <c r="MJ24" s="441" t="n">
        <v>11.559</v>
      </c>
      <c r="MK24" s="441" t="n">
        <v>2.445</v>
      </c>
      <c r="ML24" s="441" t="n">
        <v>6.444</v>
      </c>
      <c r="MM24" s="441" t="n">
        <v>0.899</v>
      </c>
      <c r="MN24" s="441" t="n">
        <v>2.841</v>
      </c>
      <c r="MO24" s="441" t="n">
        <v>4.413</v>
      </c>
      <c r="MP24" s="441"/>
      <c r="MQ24" s="441"/>
      <c r="MR24" s="441"/>
      <c r="MS24" s="441"/>
      <c r="MT24" s="441"/>
      <c r="MU24" s="441"/>
      <c r="MV24" s="441"/>
      <c r="MW24" s="441"/>
      <c r="MX24" s="441"/>
      <c r="MY24" s="441"/>
      <c r="MZ24" s="441"/>
      <c r="NA24" s="441"/>
      <c r="NB24" s="441"/>
      <c r="NC24" s="441"/>
      <c r="ND24" s="441"/>
      <c r="NE24" s="441"/>
      <c r="NF24" s="441"/>
      <c r="NG24" s="441"/>
      <c r="NH24" s="441"/>
      <c r="NI24" s="441"/>
      <c r="NJ24" s="441"/>
      <c r="NK24" s="441"/>
      <c r="NL24" s="441"/>
      <c r="NM24" s="441"/>
      <c r="NN24" s="441"/>
      <c r="NO24" s="441"/>
      <c r="NP24" s="441"/>
      <c r="NQ24" s="441"/>
      <c r="NR24" s="441"/>
      <c r="NS24" s="441"/>
      <c r="NT24" s="442"/>
      <c r="NU24" s="443"/>
      <c r="NV24" s="444"/>
      <c r="NW24" s="444"/>
      <c r="NX24" s="444"/>
      <c r="NY24" s="444"/>
      <c r="NZ24" s="444"/>
      <c r="OA24" s="445"/>
      <c r="OB24" s="432" t="n">
        <f aca="false">SUBTOTAL(9, LR24:MF24)</f>
        <v>30</v>
      </c>
      <c r="OC24" s="549" t="n">
        <f aca="false">SUBTOTAL(9, MG24:OA24)</f>
        <v>33.597</v>
      </c>
      <c r="OD24" s="273" t="n">
        <f aca="false">SUM(OB24,OD21)</f>
        <v>285.2462222222</v>
      </c>
      <c r="OE24" s="273" t="n">
        <f aca="false">SUM(OC24,OE21)</f>
        <v>286.798</v>
      </c>
      <c r="OF24" s="459"/>
      <c r="OG24" s="460"/>
      <c r="OH24" s="460"/>
      <c r="OI24" s="460"/>
      <c r="OJ24" s="460"/>
      <c r="OK24" s="460"/>
      <c r="OL24" s="460"/>
      <c r="OM24" s="460"/>
      <c r="ON24" s="461"/>
      <c r="OO24" s="462"/>
      <c r="OP24" s="463"/>
      <c r="OQ24" s="463"/>
      <c r="OR24" s="463"/>
      <c r="OS24" s="463"/>
      <c r="OT24" s="463"/>
      <c r="OU24" s="584"/>
      <c r="OV24" s="465"/>
      <c r="OW24" s="451"/>
      <c r="OX24" s="451"/>
      <c r="OY24" s="451"/>
      <c r="OZ24" s="451"/>
      <c r="PA24" s="451"/>
      <c r="PB24" s="451"/>
      <c r="PC24" s="451"/>
      <c r="PD24" s="451"/>
      <c r="PE24" s="451"/>
      <c r="PF24" s="451"/>
      <c r="PG24" s="451"/>
      <c r="PH24" s="451"/>
      <c r="PI24" s="451"/>
      <c r="PJ24" s="451"/>
      <c r="PK24" s="451"/>
      <c r="PL24" s="451"/>
      <c r="PM24" s="451"/>
      <c r="PN24" s="451"/>
      <c r="PO24" s="452"/>
      <c r="PP24" s="453"/>
      <c r="PQ24" s="454"/>
      <c r="PR24" s="454"/>
      <c r="PS24" s="454"/>
      <c r="PT24" s="454"/>
      <c r="PU24" s="454"/>
      <c r="PV24" s="455"/>
      <c r="PW24" s="432" t="n">
        <f aca="false">SUBTOTAL(9, OF24:OU24)</f>
        <v>0</v>
      </c>
      <c r="PX24" s="433" t="n">
        <f aca="false">SUBTOTAL(9, OV24:PV24)</f>
        <v>0</v>
      </c>
      <c r="PY24" s="273" t="n">
        <f aca="false">SUM(PW24,PY21)</f>
        <v>0</v>
      </c>
      <c r="PZ24" s="273" t="n">
        <f aca="false">SUM(PX24,PZ21)</f>
        <v>0</v>
      </c>
      <c r="QA24" s="466"/>
      <c r="QB24" s="467"/>
      <c r="QC24" s="467"/>
      <c r="QD24" s="467"/>
      <c r="QE24" s="467"/>
      <c r="QF24" s="467"/>
      <c r="QG24" s="468"/>
      <c r="QH24" s="462"/>
      <c r="QI24" s="463"/>
      <c r="QJ24" s="463"/>
      <c r="QK24" s="463"/>
      <c r="QL24" s="463"/>
      <c r="QM24" s="463"/>
      <c r="QN24" s="464"/>
      <c r="QO24" s="440"/>
      <c r="QP24" s="441"/>
      <c r="QQ24" s="441"/>
      <c r="QR24" s="441"/>
      <c r="QS24" s="441"/>
      <c r="QT24" s="441"/>
      <c r="QU24" s="442"/>
      <c r="QV24" s="443"/>
      <c r="QW24" s="444"/>
      <c r="QX24" s="444"/>
      <c r="QY24" s="444"/>
      <c r="QZ24" s="444"/>
      <c r="RA24" s="444"/>
      <c r="RB24" s="445"/>
      <c r="RC24" s="432" t="n">
        <f aca="false">SUBTOTAL(9, QA24:QN24)</f>
        <v>0</v>
      </c>
      <c r="RD24" s="433" t="n">
        <f aca="false">SUBTOTAL(9, QO24:RB24)</f>
        <v>0</v>
      </c>
      <c r="RE24" s="273" t="n">
        <f aca="false">SUM(RC24,RE21)</f>
        <v>0</v>
      </c>
      <c r="RF24" s="273" t="n">
        <f aca="false">SUM(RD24,RF21)</f>
        <v>0</v>
      </c>
      <c r="RG24" s="459"/>
      <c r="RH24" s="460"/>
      <c r="RI24" s="460"/>
      <c r="RJ24" s="460"/>
      <c r="RK24" s="460"/>
      <c r="RL24" s="460"/>
      <c r="RM24" s="461"/>
      <c r="RN24" s="462"/>
      <c r="RO24" s="463"/>
      <c r="RP24" s="463"/>
      <c r="RQ24" s="463"/>
      <c r="RR24" s="463"/>
      <c r="RS24" s="463"/>
      <c r="RT24" s="464"/>
      <c r="RU24" s="465"/>
      <c r="RV24" s="451"/>
      <c r="RW24" s="451"/>
      <c r="RX24" s="451"/>
      <c r="RY24" s="451"/>
      <c r="RZ24" s="451"/>
      <c r="SA24" s="452"/>
      <c r="SB24" s="453"/>
      <c r="SC24" s="454"/>
      <c r="SD24" s="454"/>
      <c r="SE24" s="454"/>
      <c r="SF24" s="454"/>
      <c r="SG24" s="454"/>
      <c r="SH24" s="455"/>
      <c r="SI24" s="432" t="n">
        <f aca="false">SUBTOTAL(9, RG24:RT24)</f>
        <v>0</v>
      </c>
      <c r="SJ24" s="433" t="n">
        <f aca="false">SUBTOTAL(9, RU24:SH24)</f>
        <v>0</v>
      </c>
      <c r="SK24" s="273" t="n">
        <f aca="false">SUM(SI24,SK21)</f>
        <v>2.6</v>
      </c>
      <c r="SL24" s="273" t="n">
        <f aca="false">SUM(SJ24,SL21)</f>
        <v>28.865</v>
      </c>
      <c r="SM24" s="437" t="n">
        <f aca="false">SUMIF(LR6:SL6,"итого гр.",LR24:SL24)</f>
        <v>30</v>
      </c>
      <c r="SN24" s="433" t="n">
        <f aca="false">SUMIF(LR6:SL6,"итого фк.",LR24:SL24)</f>
        <v>33.597</v>
      </c>
      <c r="SO24" s="273" t="n">
        <f aca="false">SUM(SM24,SO21)</f>
        <v>287.8462222222</v>
      </c>
      <c r="SP24" s="273" t="n">
        <f aca="false">SUM(SN24,SP21)</f>
        <v>315.663</v>
      </c>
      <c r="SQ24" s="438" t="n">
        <f aca="false">SO24</f>
        <v>287.8462222222</v>
      </c>
      <c r="SR24" s="439" t="n">
        <f aca="false">SP24</f>
        <v>315.663</v>
      </c>
      <c r="ST24" s="278"/>
      <c r="SU24" s="459"/>
      <c r="SV24" s="460"/>
      <c r="SW24" s="460"/>
      <c r="SX24" s="461"/>
      <c r="SY24" s="462"/>
      <c r="SZ24" s="463"/>
      <c r="TA24" s="463"/>
      <c r="TB24" s="464"/>
      <c r="TC24" s="469"/>
      <c r="TD24" s="470"/>
      <c r="TE24" s="470"/>
      <c r="TF24" s="471"/>
      <c r="TG24" s="472"/>
      <c r="TH24" s="473"/>
      <c r="TI24" s="473"/>
      <c r="TJ24" s="474"/>
      <c r="TK24" s="432" t="n">
        <f aca="false">SUBTOTAL(9, SU24:TB24)</f>
        <v>0</v>
      </c>
      <c r="TL24" s="433" t="n">
        <f aca="false">SUBTOTAL(9, TC24:TJ24)</f>
        <v>0</v>
      </c>
      <c r="TM24" s="456" t="n">
        <f aca="false">TM21+TK24</f>
        <v>0</v>
      </c>
      <c r="TN24" s="456" t="n">
        <f aca="false">TN21+TL24</f>
        <v>0</v>
      </c>
      <c r="TO24" s="437"/>
      <c r="TP24" s="475"/>
      <c r="TQ24" s="291"/>
      <c r="TR24" s="291"/>
      <c r="TS24" s="475" t="n">
        <v>5.59708064516129</v>
      </c>
      <c r="TT24" s="475"/>
      <c r="TU24" s="291"/>
      <c r="TV24" s="291"/>
      <c r="TW24" s="475"/>
      <c r="TX24" s="475"/>
      <c r="TY24" s="291"/>
      <c r="TZ24" s="291"/>
      <c r="UA24" s="475"/>
      <c r="UB24" s="475"/>
      <c r="UC24" s="291" t="n">
        <f aca="false">UA24</f>
        <v>0</v>
      </c>
      <c r="UD24" s="291" t="n">
        <f aca="false">UB24</f>
        <v>0</v>
      </c>
      <c r="UE24" s="476" t="n">
        <f aca="false">SUMIF(TO6:UD6,"итого гр.",TO24:UD24)</f>
        <v>5.59708064516129</v>
      </c>
      <c r="UF24" s="439" t="n">
        <f aca="false">SUMIF($TO$6:$UD$6,"итого фк.",TO24:UD24)</f>
        <v>0</v>
      </c>
      <c r="UG24" s="373" t="n">
        <f aca="false">UE24</f>
        <v>5.59708064516129</v>
      </c>
      <c r="UH24" s="273" t="n">
        <f aca="false">UF24</f>
        <v>0</v>
      </c>
      <c r="UI24" s="438"/>
      <c r="UJ24" s="582" t="n">
        <f aca="false">212-250</f>
        <v>-38</v>
      </c>
      <c r="UM24" s="438" t="n">
        <f aca="false">$UM$9+UM21</f>
        <v>300</v>
      </c>
      <c r="UN24" s="439" t="n">
        <f aca="false">$UN$9+UN21</f>
        <v>300</v>
      </c>
      <c r="UO24" s="273" t="n">
        <f aca="false">UM24</f>
        <v>300</v>
      </c>
      <c r="UP24" s="273" t="n">
        <f aca="false">UN24</f>
        <v>300</v>
      </c>
      <c r="UQ24" s="437" t="n">
        <f aca="false">Посуточная_НГДП!JR24</f>
        <v>0</v>
      </c>
      <c r="UR24" s="433" t="n">
        <f aca="false">Посуточная_НГДП!JS24</f>
        <v>0</v>
      </c>
      <c r="US24" s="273" t="n">
        <f aca="false">SUM(UQ24,US21)</f>
        <v>0</v>
      </c>
      <c r="UT24" s="273" t="n">
        <f aca="false">SUM(UR24,UT21)</f>
        <v>0</v>
      </c>
      <c r="UU24" s="438" t="n">
        <f aca="false">SUM(SQ24,UE24,UI24,UM24,UQ24,TM24)</f>
        <v>593.443302867361</v>
      </c>
      <c r="UV24" s="439" t="n">
        <f aca="false">SUM(SR24,UF24,UJ24,UN24,UR24,TN24)</f>
        <v>577.663</v>
      </c>
      <c r="UW24" s="273" t="n">
        <f aca="false">SUM(SS24,UG24,UK24,UO24,US24)</f>
        <v>305.597080645161</v>
      </c>
      <c r="UX24" s="273" t="n">
        <f aca="false">SUM(ST24,UH24,UL24,UP24,UT24)</f>
        <v>300</v>
      </c>
      <c r="UY24" s="476"/>
      <c r="UZ24" s="476"/>
      <c r="VA24" s="273" t="n">
        <f aca="false">UY24</f>
        <v>0</v>
      </c>
      <c r="VB24" s="273" t="n">
        <f aca="false">UZ24</f>
        <v>0</v>
      </c>
      <c r="VC24" s="476"/>
      <c r="VD24" s="476"/>
      <c r="VE24" s="273" t="n">
        <f aca="false">VC24</f>
        <v>0</v>
      </c>
      <c r="VG24" s="479" t="n">
        <v>30953.7146971326</v>
      </c>
      <c r="VH24" s="480" t="n">
        <f aca="false">IF(A22&lt;=VW$4,VLOOKUP(A22,$VW$6:$WB$37,2,FALSE()),SUM($VX$4,LQ24,-UV24)-SUM($WB$4,-$VZ$4))-VP24</f>
        <v>30805</v>
      </c>
      <c r="VI24" s="479" t="n">
        <v>30649.0146971326</v>
      </c>
      <c r="VJ24" s="480" t="n">
        <v>30652.999</v>
      </c>
      <c r="VK24" s="479" t="n">
        <v>26799.2433971326</v>
      </c>
      <c r="VL24" s="480" t="n">
        <v>29565.999</v>
      </c>
      <c r="VM24" s="481"/>
      <c r="VN24" s="479" t="n">
        <v>786.528371409139</v>
      </c>
      <c r="VO24" s="482" t="n">
        <f aca="false">IF(A22&lt;=VW$4,VLOOKUP(A22,$VS$6:$VT$37,2,FALSE()),SUM($VO$2,-LA24,OE24,-VP24))</f>
        <v>754.321</v>
      </c>
      <c r="VP24" s="378"/>
      <c r="VQ24" s="278" t="n">
        <f aca="false">VH24-VG24</f>
        <v>-148.714697132637</v>
      </c>
      <c r="VS24" s="379" t="n">
        <v>18</v>
      </c>
      <c r="VT24" s="127" t="n">
        <v>878.439</v>
      </c>
      <c r="VU24" s="550"/>
      <c r="VW24" s="273" t="n">
        <v>18</v>
      </c>
      <c r="VX24" s="127" t="n">
        <v>30052</v>
      </c>
      <c r="VZ24" s="380" t="n">
        <f aca="false">UV60</f>
        <v>1959.324</v>
      </c>
      <c r="WA24" s="380"/>
      <c r="WB24" s="380" t="n">
        <f aca="false">LQ60</f>
        <v>1119.557</v>
      </c>
      <c r="WF24" s="127" t="n">
        <f aca="false">IF(AJ24="",0,AJ24+WF21)</f>
        <v>100</v>
      </c>
      <c r="WG24" s="127" t="n">
        <f aca="false">IF(AK24="",0,AK24+WG21)</f>
        <v>50</v>
      </c>
      <c r="WH24" s="127" t="n">
        <f aca="false">IF(BP24="",0,BP24+WH21)</f>
        <v>82</v>
      </c>
      <c r="WI24" s="127" t="n">
        <f aca="false">IF(BQ24="",0,BQ24+WI21)</f>
        <v>189</v>
      </c>
      <c r="WJ24" s="127" t="n">
        <f aca="false">IF(CJ24="",0,CJ24+WJ21)</f>
        <v>0</v>
      </c>
      <c r="WK24" s="127" t="n">
        <f aca="false">IF(CK24="",0,CK24+WK21)</f>
        <v>0</v>
      </c>
      <c r="WL24" s="127" t="n">
        <f aca="false">IF(DD24="",0,DD24+WL21)</f>
        <v>0</v>
      </c>
      <c r="WM24" s="127" t="n">
        <f aca="false">IF(DE24="",0,DE24+WM21)</f>
        <v>0</v>
      </c>
      <c r="WN24" s="127" t="n">
        <f aca="false">IF(EF24="",0,EF24+WN21)</f>
        <v>11.6</v>
      </c>
      <c r="WO24" s="127" t="n">
        <f aca="false">IF(EG24="",0,EG24+WO21)</f>
        <v>0</v>
      </c>
      <c r="WP24" s="127" t="n">
        <f aca="false">IF(FF24="",0,FF24+WP21)</f>
        <v>340</v>
      </c>
      <c r="WQ24" s="127" t="n">
        <f aca="false">IF(FG24="",0,FG24+WQ21)</f>
        <v>90</v>
      </c>
      <c r="WR24" s="127" t="n">
        <f aca="false">IF(IS24="",0,IS24+WR21)</f>
        <v>0</v>
      </c>
      <c r="WS24" s="127" t="n">
        <f aca="false">IF(IT24="",0,IT24+WS21)</f>
        <v>0</v>
      </c>
      <c r="WT24" s="127" t="n">
        <f aca="false">IF(HY24="",0,HY24+WT21)</f>
        <v>25</v>
      </c>
      <c r="WU24" s="127" t="n">
        <f aca="false">IF(HZ24="",0,HZ24+WU21)</f>
        <v>65.865</v>
      </c>
      <c r="WV24" s="127" t="n">
        <f aca="false">IF(SK24="",0,SK24+WV21)</f>
        <v>10.4</v>
      </c>
      <c r="WW24" s="127" t="n">
        <f aca="false">IF(SL24="",0,SL24+WW21)</f>
        <v>144.325</v>
      </c>
      <c r="WX24" s="127" t="n">
        <f aca="false">IF(UM24="",0,UM24)</f>
        <v>300</v>
      </c>
      <c r="WY24" s="127" t="n">
        <f aca="false">IF(UN24="",0,UN24)</f>
        <v>300</v>
      </c>
      <c r="WZ24" s="127" t="n">
        <f aca="false">IF(LL24="",0,LL24+WZ21)</f>
        <v>407</v>
      </c>
      <c r="XA24" s="127" t="n">
        <f aca="false">IF(LM24="",0,LM24+XA21)</f>
        <v>845</v>
      </c>
      <c r="XB24" s="127" t="n">
        <f aca="false">IF(UI24="",0,UI24+XB21)</f>
        <v>0</v>
      </c>
      <c r="XC24" s="127" t="n">
        <f aca="false">IF(UJ24="",0,UJ24+XC21)</f>
        <v>7</v>
      </c>
      <c r="XD24" s="127" t="n">
        <f aca="false">IF(VN24="",0,VN24+XD21)</f>
        <v>4256.17778401043</v>
      </c>
      <c r="XE24" s="127" t="n">
        <f aca="false">IF(VO24="",0,VO24+XE21)</f>
        <v>4113.661</v>
      </c>
      <c r="XF24" s="127" t="n">
        <f aca="false">IFERROR(XD24/$A22,0)</f>
        <v>709.362964001739</v>
      </c>
      <c r="XG24" s="127" t="n">
        <f aca="false">IFERROR(XE24/$A22,0)</f>
        <v>685.610166666667</v>
      </c>
      <c r="XH24" s="127" t="n">
        <f aca="false">IF(US24="",0,US24+XH21)</f>
        <v>0</v>
      </c>
      <c r="XI24" s="127" t="n">
        <f aca="false">IF(UT24="",0,UT24+XI21)</f>
        <v>0</v>
      </c>
      <c r="XJ24" s="127" t="n">
        <f aca="false">IF(WF24&gt;0,0,AH24+XJ21)</f>
        <v>0</v>
      </c>
      <c r="XK24" s="127" t="n">
        <f aca="false">IF(WG24&gt;0,0,AI24+XK21)</f>
        <v>0</v>
      </c>
      <c r="XL24" s="127" t="n">
        <f aca="false">IF(WH24&gt;0,0,BN24+XL21)</f>
        <v>0</v>
      </c>
      <c r="XM24" s="127" t="n">
        <f aca="false">IF(WI24&gt;0,0,BO24+XM21)</f>
        <v>0</v>
      </c>
      <c r="XN24" s="127" t="n">
        <f aca="false">IF(WJ24&gt;0,0,CH24+XN21)</f>
        <v>0</v>
      </c>
      <c r="XO24" s="127" t="n">
        <f aca="false">IF(WK24&gt;0,0,CI24+XO21)</f>
        <v>0</v>
      </c>
      <c r="XP24" s="127" t="n">
        <f aca="false">IF(WL24&gt;0,0,DB24+XP21)</f>
        <v>0</v>
      </c>
      <c r="XQ24" s="127" t="n">
        <f aca="false">IF(WM24&gt;0,0,DC24+XQ21)</f>
        <v>0</v>
      </c>
      <c r="XR24" s="127" t="n">
        <f aca="false">IF(WN24&gt;0,0,ED24+XR21)</f>
        <v>0</v>
      </c>
      <c r="XS24" s="127" t="n">
        <f aca="false">IF(WO24&gt;0,0,EE24+XS21)</f>
        <v>0</v>
      </c>
      <c r="XT24" s="127" t="n">
        <f aca="false">IF(WP24&gt;0,0,FD24+XT21)</f>
        <v>0</v>
      </c>
      <c r="XU24" s="127" t="n">
        <f aca="false">IF(WQ24&gt;0,0,FE24+XU21)</f>
        <v>0</v>
      </c>
      <c r="XV24" s="127" t="n">
        <f aca="false">IF(WR24&gt;0,0,IQ24+XV21)</f>
        <v>0</v>
      </c>
      <c r="XW24" s="127" t="n">
        <f aca="false">IF(WS24&gt;0,0,IR24+XW21)</f>
        <v>0</v>
      </c>
      <c r="XX24" s="127" t="n">
        <f aca="false">IF(WT24&gt;0,0,HW24+XX21)</f>
        <v>0</v>
      </c>
      <c r="XY24" s="127" t="n">
        <f aca="false">IFERROR(IF(WU24&gt;0,0,HX24+XY21),0)</f>
        <v>0</v>
      </c>
      <c r="XZ24" s="127" t="n">
        <f aca="false">IF(WV24&gt;0,0,SI24+XZ21)</f>
        <v>0</v>
      </c>
      <c r="YA24" s="127" t="n">
        <f aca="false">IFERROR(IF(WW24&gt;0,0,SJ24+YA21),0)</f>
        <v>0</v>
      </c>
      <c r="YB24" s="127"/>
      <c r="YC24" s="127"/>
      <c r="YD24" s="127"/>
    </row>
    <row r="25" customFormat="false" ht="15" hidden="false" customHeight="false" outlineLevel="0" collapsed="false">
      <c r="A25" s="483" t="n">
        <v>7</v>
      </c>
      <c r="B25" s="484"/>
      <c r="C25" s="485"/>
      <c r="D25" s="485"/>
      <c r="E25" s="485"/>
      <c r="F25" s="485"/>
      <c r="G25" s="485"/>
      <c r="H25" s="485"/>
      <c r="I25" s="486"/>
      <c r="J25" s="487"/>
      <c r="K25" s="488"/>
      <c r="L25" s="488"/>
      <c r="M25" s="488"/>
      <c r="N25" s="488"/>
      <c r="O25" s="488"/>
      <c r="P25" s="489"/>
      <c r="Q25" s="490"/>
      <c r="R25" s="491"/>
      <c r="S25" s="491"/>
      <c r="T25" s="491"/>
      <c r="U25" s="491"/>
      <c r="V25" s="491"/>
      <c r="W25" s="491"/>
      <c r="X25" s="491"/>
      <c r="Y25" s="491"/>
      <c r="Z25" s="492"/>
      <c r="AA25" s="493"/>
      <c r="AB25" s="494"/>
      <c r="AC25" s="494"/>
      <c r="AD25" s="494"/>
      <c r="AE25" s="494"/>
      <c r="AF25" s="494"/>
      <c r="AG25" s="495"/>
      <c r="AH25" s="496"/>
      <c r="AI25" s="497"/>
      <c r="AL25" s="484"/>
      <c r="AM25" s="485"/>
      <c r="AN25" s="485"/>
      <c r="AO25" s="485"/>
      <c r="AP25" s="485"/>
      <c r="AQ25" s="485"/>
      <c r="AR25" s="486"/>
      <c r="AS25" s="487"/>
      <c r="AT25" s="488"/>
      <c r="AU25" s="488"/>
      <c r="AV25" s="488"/>
      <c r="AW25" s="488"/>
      <c r="AX25" s="488"/>
      <c r="AY25" s="489"/>
      <c r="AZ25" s="490"/>
      <c r="BA25" s="491"/>
      <c r="BB25" s="490"/>
      <c r="BC25" s="491"/>
      <c r="BD25" s="491"/>
      <c r="BE25" s="491"/>
      <c r="BF25" s="492"/>
      <c r="BG25" s="493"/>
      <c r="BH25" s="494"/>
      <c r="BI25" s="494"/>
      <c r="BJ25" s="494"/>
      <c r="BK25" s="494"/>
      <c r="BL25" s="494"/>
      <c r="BM25" s="495"/>
      <c r="BN25" s="496"/>
      <c r="BO25" s="497"/>
      <c r="BR25" s="484"/>
      <c r="BS25" s="485"/>
      <c r="BT25" s="485"/>
      <c r="BU25" s="486"/>
      <c r="BV25" s="499"/>
      <c r="BW25" s="500"/>
      <c r="BX25" s="500"/>
      <c r="BY25" s="501"/>
      <c r="BZ25" s="490"/>
      <c r="CA25" s="491"/>
      <c r="CB25" s="491"/>
      <c r="CC25" s="492"/>
      <c r="CD25" s="493"/>
      <c r="CE25" s="494"/>
      <c r="CF25" s="494"/>
      <c r="CG25" s="495"/>
      <c r="CH25" s="496"/>
      <c r="CI25" s="497"/>
      <c r="CL25" s="484"/>
      <c r="CM25" s="485"/>
      <c r="CN25" s="485"/>
      <c r="CO25" s="486"/>
      <c r="CP25" s="487"/>
      <c r="CQ25" s="488"/>
      <c r="CR25" s="488"/>
      <c r="CS25" s="489"/>
      <c r="CT25" s="337"/>
      <c r="CU25" s="491"/>
      <c r="CV25" s="491"/>
      <c r="CW25" s="492"/>
      <c r="CX25" s="493"/>
      <c r="CY25" s="494"/>
      <c r="CZ25" s="494"/>
      <c r="DA25" s="495"/>
      <c r="DB25" s="496"/>
      <c r="DC25" s="497"/>
      <c r="DF25" s="502"/>
      <c r="DG25" s="497"/>
      <c r="DJ25" s="503"/>
      <c r="DK25" s="504"/>
      <c r="DN25" s="484"/>
      <c r="DO25" s="485"/>
      <c r="DP25" s="485"/>
      <c r="DQ25" s="486"/>
      <c r="DR25" s="487"/>
      <c r="DS25" s="488"/>
      <c r="DT25" s="488"/>
      <c r="DU25" s="489"/>
      <c r="DV25" s="490"/>
      <c r="DW25" s="491"/>
      <c r="DX25" s="491"/>
      <c r="DY25" s="492"/>
      <c r="DZ25" s="493"/>
      <c r="EA25" s="494"/>
      <c r="EB25" s="494"/>
      <c r="EC25" s="495"/>
      <c r="ED25" s="496"/>
      <c r="EE25" s="497"/>
      <c r="EH25" s="551" t="s">
        <v>195</v>
      </c>
      <c r="EI25" s="485"/>
      <c r="EJ25" s="485"/>
      <c r="EK25" s="485"/>
      <c r="EL25" s="485"/>
      <c r="EM25" s="485"/>
      <c r="EN25" s="486"/>
      <c r="EO25" s="487"/>
      <c r="EP25" s="488"/>
      <c r="EQ25" s="488"/>
      <c r="ER25" s="489"/>
      <c r="ES25" s="505"/>
      <c r="ET25" s="505"/>
      <c r="EU25" s="506"/>
      <c r="EV25" s="506"/>
      <c r="EW25" s="506"/>
      <c r="EX25" s="560"/>
      <c r="EY25" s="561"/>
      <c r="EZ25" s="562"/>
      <c r="FA25" s="563"/>
      <c r="FB25" s="563"/>
      <c r="FC25" s="564"/>
      <c r="FD25" s="496"/>
      <c r="FE25" s="497"/>
      <c r="FH25" s="484" t="s">
        <v>195</v>
      </c>
      <c r="FI25" s="485" t="s">
        <v>195</v>
      </c>
      <c r="FJ25" s="485"/>
      <c r="FK25" s="485"/>
      <c r="FL25" s="485"/>
      <c r="FM25" s="485"/>
      <c r="FN25" s="485"/>
      <c r="FO25" s="485"/>
      <c r="FP25" s="485"/>
      <c r="FQ25" s="485"/>
      <c r="FR25" s="485"/>
      <c r="FS25" s="485"/>
      <c r="FT25" s="485"/>
      <c r="FU25" s="485"/>
      <c r="FV25" s="485"/>
      <c r="FW25" s="485"/>
      <c r="FX25" s="485"/>
      <c r="FY25" s="485"/>
      <c r="FZ25" s="485"/>
      <c r="GA25" s="485"/>
      <c r="GB25" s="485"/>
      <c r="GC25" s="485"/>
      <c r="GD25" s="485"/>
      <c r="GE25" s="485"/>
      <c r="GF25" s="485"/>
      <c r="GG25" s="485"/>
      <c r="GH25" s="485"/>
      <c r="GI25" s="485"/>
      <c r="GJ25" s="485"/>
      <c r="GK25" s="485"/>
      <c r="GL25" s="485"/>
      <c r="GM25" s="486"/>
      <c r="GN25" s="487"/>
      <c r="GO25" s="488"/>
      <c r="GP25" s="488"/>
      <c r="GQ25" s="488"/>
      <c r="GR25" s="488"/>
      <c r="GS25" s="488"/>
      <c r="GT25" s="489"/>
      <c r="GU25" s="490"/>
      <c r="GV25" s="491"/>
      <c r="GW25" s="490"/>
      <c r="GX25" s="491"/>
      <c r="GY25" s="491"/>
      <c r="GZ25" s="491"/>
      <c r="HA25" s="491"/>
      <c r="HB25" s="491"/>
      <c r="HC25" s="491"/>
      <c r="HD25" s="491"/>
      <c r="HE25" s="491"/>
      <c r="HF25" s="491"/>
      <c r="HG25" s="491"/>
      <c r="HH25" s="491"/>
      <c r="HI25" s="491"/>
      <c r="HJ25" s="491"/>
      <c r="HK25" s="491"/>
      <c r="HL25" s="491"/>
      <c r="HM25" s="491"/>
      <c r="HN25" s="491"/>
      <c r="HO25" s="492"/>
      <c r="HP25" s="493"/>
      <c r="HQ25" s="494"/>
      <c r="HR25" s="494"/>
      <c r="HS25" s="494"/>
      <c r="HT25" s="494"/>
      <c r="HU25" s="494"/>
      <c r="HV25" s="495"/>
      <c r="HW25" s="496"/>
      <c r="HX25" s="497"/>
      <c r="IA25" s="511"/>
      <c r="IB25" s="512"/>
      <c r="IC25" s="512"/>
      <c r="ID25" s="513"/>
      <c r="IE25" s="514"/>
      <c r="IF25" s="515"/>
      <c r="IG25" s="515"/>
      <c r="IH25" s="489"/>
      <c r="II25" s="337"/>
      <c r="IJ25" s="348"/>
      <c r="IK25" s="529"/>
      <c r="IL25" s="530"/>
      <c r="IM25" s="531"/>
      <c r="IN25" s="532"/>
      <c r="IO25" s="532"/>
      <c r="IP25" s="516"/>
      <c r="IQ25" s="496"/>
      <c r="IR25" s="497"/>
      <c r="IU25" s="484"/>
      <c r="IV25" s="485"/>
      <c r="IW25" s="485"/>
      <c r="IX25" s="485"/>
      <c r="IY25" s="485"/>
      <c r="IZ25" s="485"/>
      <c r="JA25" s="485"/>
      <c r="JB25" s="485"/>
      <c r="JC25" s="485"/>
      <c r="JD25" s="485"/>
      <c r="JE25" s="485"/>
      <c r="JF25" s="485"/>
      <c r="JG25" s="485"/>
      <c r="JH25" s="485"/>
      <c r="JI25" s="485"/>
      <c r="JJ25" s="322" t="s">
        <v>198</v>
      </c>
      <c r="JK25" s="322" t="s">
        <v>67</v>
      </c>
      <c r="JL25" s="322" t="s">
        <v>66</v>
      </c>
      <c r="JM25" s="322"/>
      <c r="JN25" s="322"/>
      <c r="JO25" s="322"/>
      <c r="JP25" s="322"/>
      <c r="JQ25" s="322"/>
      <c r="JR25" s="322"/>
      <c r="JS25" s="322"/>
      <c r="JT25" s="322"/>
      <c r="JU25" s="322"/>
      <c r="JV25" s="322"/>
      <c r="JW25" s="322"/>
      <c r="JX25" s="322"/>
      <c r="JY25" s="322"/>
      <c r="JZ25" s="322"/>
      <c r="KA25" s="322"/>
      <c r="KB25" s="322"/>
      <c r="KC25" s="322"/>
      <c r="KD25" s="322"/>
      <c r="KE25" s="322"/>
      <c r="KF25" s="322"/>
      <c r="KG25" s="322"/>
      <c r="KH25" s="322"/>
      <c r="KI25" s="322"/>
      <c r="KJ25" s="322"/>
      <c r="KK25" s="322"/>
      <c r="KL25" s="322"/>
      <c r="KM25" s="322"/>
      <c r="KN25" s="322"/>
      <c r="KO25" s="322"/>
      <c r="KP25" s="323"/>
      <c r="KQ25" s="387"/>
      <c r="KR25" s="388"/>
      <c r="KS25" s="388"/>
      <c r="KT25" s="388"/>
      <c r="KU25" s="388"/>
      <c r="KV25" s="388"/>
      <c r="KW25" s="389"/>
      <c r="KX25" s="496"/>
      <c r="KY25" s="497"/>
      <c r="LB25" s="502"/>
      <c r="LC25" s="497"/>
      <c r="LF25" s="503"/>
      <c r="LG25" s="504"/>
      <c r="LJ25" s="517"/>
      <c r="LK25" s="518"/>
      <c r="LN25" s="503"/>
      <c r="LO25" s="504"/>
      <c r="LR25" s="484" t="s">
        <v>196</v>
      </c>
      <c r="LS25" s="485"/>
      <c r="LT25" s="485"/>
      <c r="LU25" s="485"/>
      <c r="LV25" s="485"/>
      <c r="LW25" s="485"/>
      <c r="LX25" s="485"/>
      <c r="LY25" s="485"/>
      <c r="LZ25" s="485"/>
      <c r="MA25" s="485"/>
      <c r="MB25" s="485"/>
      <c r="MC25" s="485"/>
      <c r="MD25" s="485"/>
      <c r="ME25" s="485"/>
      <c r="MF25" s="485"/>
      <c r="MG25" s="338" t="s">
        <v>66</v>
      </c>
      <c r="MH25" s="338" t="s">
        <v>68</v>
      </c>
      <c r="MI25" s="338" t="s">
        <v>68</v>
      </c>
      <c r="MJ25" s="338" t="s">
        <v>72</v>
      </c>
      <c r="MK25" s="338" t="s">
        <v>192</v>
      </c>
      <c r="ML25" s="338" t="s">
        <v>192</v>
      </c>
      <c r="MM25" s="338"/>
      <c r="MN25" s="338"/>
      <c r="MO25" s="338"/>
      <c r="MP25" s="338"/>
      <c r="MQ25" s="338"/>
      <c r="MR25" s="338"/>
      <c r="MS25" s="338"/>
      <c r="MT25" s="338"/>
      <c r="MU25" s="338"/>
      <c r="MV25" s="338"/>
      <c r="MW25" s="338"/>
      <c r="MX25" s="338"/>
      <c r="MY25" s="338"/>
      <c r="MZ25" s="338"/>
      <c r="NA25" s="338"/>
      <c r="NB25" s="338"/>
      <c r="NC25" s="338"/>
      <c r="ND25" s="338"/>
      <c r="NE25" s="338"/>
      <c r="NF25" s="338"/>
      <c r="NG25" s="338"/>
      <c r="NH25" s="338"/>
      <c r="NI25" s="338"/>
      <c r="NJ25" s="338"/>
      <c r="NK25" s="338"/>
      <c r="NL25" s="338"/>
      <c r="NM25" s="338"/>
      <c r="NN25" s="338"/>
      <c r="NO25" s="338"/>
      <c r="NP25" s="338"/>
      <c r="NQ25" s="338"/>
      <c r="NR25" s="338"/>
      <c r="NS25" s="338"/>
      <c r="NT25" s="339"/>
      <c r="NU25" s="519"/>
      <c r="NV25" s="520"/>
      <c r="NW25" s="520"/>
      <c r="NX25" s="520"/>
      <c r="NY25" s="520"/>
      <c r="NZ25" s="520"/>
      <c r="OA25" s="521"/>
      <c r="OB25" s="496"/>
      <c r="OC25" s="497"/>
      <c r="OF25" s="522"/>
      <c r="OG25" s="523"/>
      <c r="OH25" s="523"/>
      <c r="OI25" s="523"/>
      <c r="OJ25" s="523"/>
      <c r="OK25" s="523"/>
      <c r="OL25" s="523"/>
      <c r="OM25" s="523"/>
      <c r="ON25" s="524"/>
      <c r="OO25" s="525"/>
      <c r="OP25" s="526"/>
      <c r="OQ25" s="526"/>
      <c r="OR25" s="526"/>
      <c r="OS25" s="526"/>
      <c r="OT25" s="526"/>
      <c r="OU25" s="527"/>
      <c r="OV25" s="528"/>
      <c r="OW25" s="529"/>
      <c r="OX25" s="529"/>
      <c r="OY25" s="529"/>
      <c r="OZ25" s="529"/>
      <c r="PA25" s="529"/>
      <c r="PB25" s="529"/>
      <c r="PC25" s="529"/>
      <c r="PD25" s="529"/>
      <c r="PE25" s="529"/>
      <c r="PF25" s="529"/>
      <c r="PG25" s="529"/>
      <c r="PH25" s="529"/>
      <c r="PI25" s="529"/>
      <c r="PJ25" s="529"/>
      <c r="PK25" s="529"/>
      <c r="PL25" s="529"/>
      <c r="PM25" s="529"/>
      <c r="PN25" s="529"/>
      <c r="PO25" s="530"/>
      <c r="PP25" s="531"/>
      <c r="PQ25" s="532"/>
      <c r="PR25" s="532"/>
      <c r="PS25" s="532"/>
      <c r="PT25" s="532"/>
      <c r="PU25" s="532"/>
      <c r="PV25" s="516"/>
      <c r="PW25" s="496"/>
      <c r="PX25" s="497"/>
      <c r="QA25" s="533"/>
      <c r="QB25" s="534"/>
      <c r="QC25" s="534"/>
      <c r="QD25" s="534"/>
      <c r="QE25" s="534"/>
      <c r="QF25" s="534"/>
      <c r="QG25" s="535"/>
      <c r="QH25" s="525"/>
      <c r="QI25" s="526"/>
      <c r="QJ25" s="526"/>
      <c r="QK25" s="526"/>
      <c r="QL25" s="526"/>
      <c r="QM25" s="526"/>
      <c r="QN25" s="527"/>
      <c r="QO25" s="505"/>
      <c r="QP25" s="506"/>
      <c r="QQ25" s="506"/>
      <c r="QR25" s="506"/>
      <c r="QS25" s="506"/>
      <c r="QT25" s="506"/>
      <c r="QU25" s="507"/>
      <c r="QV25" s="508"/>
      <c r="QW25" s="509"/>
      <c r="QX25" s="509"/>
      <c r="QY25" s="509"/>
      <c r="QZ25" s="509"/>
      <c r="RA25" s="509"/>
      <c r="RB25" s="510"/>
      <c r="RC25" s="496"/>
      <c r="RD25" s="497"/>
      <c r="RG25" s="522"/>
      <c r="RH25" s="523"/>
      <c r="RI25" s="523"/>
      <c r="RJ25" s="523"/>
      <c r="RK25" s="523"/>
      <c r="RL25" s="523"/>
      <c r="RM25" s="524"/>
      <c r="RN25" s="525"/>
      <c r="RO25" s="526"/>
      <c r="RP25" s="526"/>
      <c r="RQ25" s="526"/>
      <c r="RR25" s="526"/>
      <c r="RS25" s="526"/>
      <c r="RT25" s="527"/>
      <c r="RU25" s="528"/>
      <c r="RV25" s="529"/>
      <c r="RW25" s="529"/>
      <c r="RX25" s="529"/>
      <c r="RY25" s="529"/>
      <c r="RZ25" s="529"/>
      <c r="SA25" s="530"/>
      <c r="SB25" s="531"/>
      <c r="SC25" s="532"/>
      <c r="SD25" s="532"/>
      <c r="SE25" s="532"/>
      <c r="SF25" s="532"/>
      <c r="SG25" s="532"/>
      <c r="SH25" s="516"/>
      <c r="SI25" s="496"/>
      <c r="SJ25" s="497"/>
      <c r="SM25" s="502"/>
      <c r="SN25" s="497"/>
      <c r="SQ25" s="503"/>
      <c r="SR25" s="504"/>
      <c r="SU25" s="355"/>
      <c r="SV25" s="356"/>
      <c r="SW25" s="356"/>
      <c r="SX25" s="357"/>
      <c r="SY25" s="536"/>
      <c r="SZ25" s="537"/>
      <c r="TA25" s="537"/>
      <c r="TB25" s="538"/>
      <c r="TC25" s="365"/>
      <c r="TD25" s="366"/>
      <c r="TE25" s="366"/>
      <c r="TF25" s="367"/>
      <c r="TG25" s="403"/>
      <c r="TH25" s="404"/>
      <c r="TI25" s="404"/>
      <c r="TJ25" s="405"/>
      <c r="TK25" s="496"/>
      <c r="TL25" s="497"/>
      <c r="TO25" s="502"/>
      <c r="TP25" s="539"/>
      <c r="TQ25" s="291"/>
      <c r="TR25" s="291"/>
      <c r="TS25" s="539"/>
      <c r="TT25" s="539"/>
      <c r="TU25" s="291"/>
      <c r="TV25" s="291"/>
      <c r="TW25" s="539"/>
      <c r="TX25" s="539"/>
      <c r="TY25" s="291"/>
      <c r="TZ25" s="291"/>
      <c r="UA25" s="539"/>
      <c r="UB25" s="539"/>
      <c r="UC25" s="291"/>
      <c r="UD25" s="291"/>
      <c r="UE25" s="540"/>
      <c r="UF25" s="504"/>
      <c r="UG25" s="373"/>
      <c r="UI25" s="503"/>
      <c r="UJ25" s="504"/>
      <c r="UM25" s="503"/>
      <c r="UN25" s="504"/>
      <c r="UQ25" s="502"/>
      <c r="UR25" s="497"/>
      <c r="UU25" s="503"/>
      <c r="UV25" s="504"/>
      <c r="UY25" s="540"/>
      <c r="UZ25" s="540"/>
      <c r="VC25" s="540"/>
      <c r="VD25" s="540"/>
      <c r="VF25" s="374"/>
      <c r="VG25" s="541"/>
      <c r="VH25" s="542"/>
      <c r="VI25" s="541"/>
      <c r="VJ25" s="542"/>
      <c r="VK25" s="335"/>
      <c r="VL25" s="542"/>
      <c r="VM25" s="543"/>
      <c r="VN25" s="541"/>
      <c r="VO25" s="544"/>
      <c r="VP25" s="378"/>
      <c r="VS25" s="379" t="n">
        <v>19</v>
      </c>
      <c r="VT25" s="127" t="n">
        <v>1002.744</v>
      </c>
      <c r="VU25" s="127"/>
      <c r="VW25" s="273" t="n">
        <v>19</v>
      </c>
      <c r="VX25" s="127" t="n">
        <v>30025</v>
      </c>
      <c r="VZ25" s="380" t="n">
        <f aca="false">UV63</f>
        <v>2086.629</v>
      </c>
      <c r="WA25" s="380"/>
      <c r="WB25" s="380" t="n">
        <f aca="false">LQ63</f>
        <v>1170.557</v>
      </c>
      <c r="WF25" s="127" t="n">
        <f aca="false">IF(AJ25="",0,AJ25+WF22)</f>
        <v>0</v>
      </c>
      <c r="WG25" s="127" t="n">
        <f aca="false">IF(AK25="",0,AK25+WG22)</f>
        <v>0</v>
      </c>
      <c r="WH25" s="127" t="n">
        <f aca="false">IF(BP25="",0,BP25+WH22)</f>
        <v>0</v>
      </c>
      <c r="WI25" s="127" t="n">
        <f aca="false">IF(BQ25="",0,BQ25+WI22)</f>
        <v>0</v>
      </c>
      <c r="WJ25" s="127" t="n">
        <f aca="false">IF(CJ25="",0,CJ25+WJ22)</f>
        <v>0</v>
      </c>
      <c r="WK25" s="127" t="n">
        <f aca="false">IF(CK25="",0,CK25+WK22)</f>
        <v>0</v>
      </c>
      <c r="WL25" s="127" t="n">
        <f aca="false">IF(DD25="",0,DD25+WL22)</f>
        <v>0</v>
      </c>
      <c r="WM25" s="127" t="n">
        <f aca="false">IF(DE25="",0,DE25+WM22)</f>
        <v>0</v>
      </c>
      <c r="WN25" s="127" t="n">
        <f aca="false">IF(EF25="",0,EF25+WN22)</f>
        <v>0</v>
      </c>
      <c r="WO25" s="127" t="n">
        <f aca="false">IF(EG25="",0,EG25+WO22)</f>
        <v>0</v>
      </c>
      <c r="WP25" s="127" t="n">
        <f aca="false">IF(FF25="",0,FF25+WP22)</f>
        <v>0</v>
      </c>
      <c r="WQ25" s="127" t="n">
        <f aca="false">IF(FG25="",0,FG25+WQ22)</f>
        <v>0</v>
      </c>
      <c r="WR25" s="127" t="n">
        <f aca="false">IF(IS25="",0,IS25+WR22)</f>
        <v>0</v>
      </c>
      <c r="WS25" s="127" t="n">
        <f aca="false">IF(IT25="",0,IT25+WS22)</f>
        <v>0</v>
      </c>
      <c r="WT25" s="127" t="n">
        <f aca="false">IF(HY25="",0,HY25+WT22)</f>
        <v>0</v>
      </c>
      <c r="WU25" s="127" t="n">
        <f aca="false">IF(HZ25="",0,HZ25+WU22)</f>
        <v>0</v>
      </c>
      <c r="WV25" s="127" t="n">
        <f aca="false">IF(SK25="",0,SK25+WV22)</f>
        <v>0</v>
      </c>
      <c r="WW25" s="127" t="n">
        <f aca="false">IF(SL25="",0,SL25+WW22)</f>
        <v>0</v>
      </c>
      <c r="WX25" s="127" t="n">
        <f aca="false">IF(UM25="",0,UM25)</f>
        <v>0</v>
      </c>
      <c r="WY25" s="127" t="n">
        <f aca="false">IF(UN25="",0,UN25)</f>
        <v>0</v>
      </c>
      <c r="WZ25" s="127" t="n">
        <f aca="false">IF(LL25="",0,LL25+WZ22)</f>
        <v>0</v>
      </c>
      <c r="XA25" s="127" t="n">
        <f aca="false">IF(LM25="",0,LM25+XA22)</f>
        <v>0</v>
      </c>
      <c r="XB25" s="127" t="n">
        <f aca="false">IF(UI25="",0,UI25+XB22)</f>
        <v>0</v>
      </c>
      <c r="XC25" s="127" t="n">
        <f aca="false">IF(UJ25="",0,UJ25+XC22)</f>
        <v>0</v>
      </c>
      <c r="XD25" s="127" t="n">
        <f aca="false">IF(VN25="",0,VN25+XD22)</f>
        <v>0</v>
      </c>
      <c r="XE25" s="127" t="n">
        <f aca="false">IF(VO25="",0,VO25+XE22)</f>
        <v>0</v>
      </c>
      <c r="XF25" s="127" t="n">
        <f aca="false">IFERROR(XD25/$A23,0)</f>
        <v>0</v>
      </c>
      <c r="XG25" s="127" t="n">
        <f aca="false">IFERROR(XE25/$A23,0)</f>
        <v>0</v>
      </c>
      <c r="XH25" s="127" t="n">
        <f aca="false">IF(US25="",0,US25+XH22)</f>
        <v>0</v>
      </c>
      <c r="XI25" s="127" t="n">
        <f aca="false">IF(UT25="",0,UT25+XI22)</f>
        <v>0</v>
      </c>
      <c r="XJ25" s="127" t="n">
        <f aca="false">IF(WF25&gt;0,0,AH25+XJ22)</f>
        <v>0</v>
      </c>
      <c r="XK25" s="127" t="n">
        <f aca="false">IF(WG25&gt;0,0,AI25+XK22)</f>
        <v>0</v>
      </c>
      <c r="XL25" s="127" t="n">
        <f aca="false">IF(WH25&gt;0,0,BN25+XL22)</f>
        <v>0</v>
      </c>
      <c r="XM25" s="127" t="n">
        <f aca="false">IF(WI25&gt;0,0,BO25+XM22)</f>
        <v>0</v>
      </c>
      <c r="XN25" s="127" t="n">
        <f aca="false">IF(WJ25&gt;0,0,CH25+XN22)</f>
        <v>0</v>
      </c>
      <c r="XO25" s="127" t="n">
        <f aca="false">IF(WK25&gt;0,0,CI25+XO22)</f>
        <v>0</v>
      </c>
      <c r="XP25" s="127" t="n">
        <f aca="false">IF(WL25&gt;0,0,DB25+XP22)</f>
        <v>0</v>
      </c>
      <c r="XQ25" s="127" t="n">
        <f aca="false">IF(WM25&gt;0,0,DC25+XQ22)</f>
        <v>0</v>
      </c>
      <c r="XR25" s="127" t="n">
        <f aca="false">IF(WN25&gt;0,0,ED25+XR22)</f>
        <v>0</v>
      </c>
      <c r="XS25" s="127" t="n">
        <f aca="false">IF(WO25&gt;0,0,EE25+XS22)</f>
        <v>0</v>
      </c>
      <c r="XT25" s="127" t="n">
        <f aca="false">IF(WP25&gt;0,0,FD25+XT22)</f>
        <v>0</v>
      </c>
      <c r="XU25" s="127" t="n">
        <f aca="false">IF(WQ25&gt;0,0,FE25+XU22)</f>
        <v>0</v>
      </c>
      <c r="XV25" s="127" t="n">
        <f aca="false">IF(WR25&gt;0,0,IQ25+XV22)</f>
        <v>0</v>
      </c>
      <c r="XW25" s="127" t="n">
        <f aca="false">IF(WS25&gt;0,0,IR25+XW22)</f>
        <v>0</v>
      </c>
      <c r="XX25" s="127" t="n">
        <f aca="false">IF(WT25&gt;0,0,HW25+XX22)</f>
        <v>0</v>
      </c>
      <c r="XY25" s="127" t="n">
        <f aca="false">IFERROR(IF(WU25&gt;0,0,HX25+XY22),0)</f>
        <v>0</v>
      </c>
      <c r="XZ25" s="127" t="n">
        <f aca="false">IF(WV25&gt;0,0,SI25+XZ22)</f>
        <v>0</v>
      </c>
      <c r="YA25" s="127" t="n">
        <f aca="false">IFERROR(IF(WW25&gt;0,0,SJ25+YA22),0)</f>
        <v>0</v>
      </c>
      <c r="YB25" s="127"/>
      <c r="YC25" s="127"/>
      <c r="YD25" s="127"/>
    </row>
    <row r="26" customFormat="false" ht="15" hidden="false" customHeight="false" outlineLevel="0" collapsed="false">
      <c r="A26" s="483"/>
      <c r="B26" s="381"/>
      <c r="C26" s="382"/>
      <c r="D26" s="382"/>
      <c r="E26" s="382"/>
      <c r="F26" s="382"/>
      <c r="G26" s="382"/>
      <c r="H26" s="382"/>
      <c r="I26" s="383"/>
      <c r="J26" s="384"/>
      <c r="K26" s="385"/>
      <c r="L26" s="385"/>
      <c r="M26" s="385"/>
      <c r="N26" s="385"/>
      <c r="O26" s="385"/>
      <c r="P26" s="386"/>
      <c r="Q26" s="321"/>
      <c r="R26" s="322"/>
      <c r="S26" s="322"/>
      <c r="T26" s="322"/>
      <c r="U26" s="322"/>
      <c r="V26" s="322"/>
      <c r="W26" s="322"/>
      <c r="X26" s="322"/>
      <c r="Y26" s="322"/>
      <c r="Z26" s="323"/>
      <c r="AA26" s="387"/>
      <c r="AB26" s="388"/>
      <c r="AC26" s="388"/>
      <c r="AD26" s="388"/>
      <c r="AE26" s="388"/>
      <c r="AF26" s="388"/>
      <c r="AG26" s="389"/>
      <c r="AH26" s="390" t="n">
        <f aca="false">SUBTOTAL(3, B26:P26)</f>
        <v>0</v>
      </c>
      <c r="AI26" s="391" t="n">
        <f aca="false">COUNTIF(Q26:AG26,"&lt;&gt;0")-COUNTIF(Q26:AG26,"")</f>
        <v>0</v>
      </c>
      <c r="AL26" s="381"/>
      <c r="AM26" s="382"/>
      <c r="AN26" s="382"/>
      <c r="AO26" s="382"/>
      <c r="AP26" s="382"/>
      <c r="AQ26" s="382"/>
      <c r="AR26" s="383"/>
      <c r="AS26" s="384"/>
      <c r="AT26" s="385"/>
      <c r="AU26" s="385"/>
      <c r="AV26" s="385"/>
      <c r="AW26" s="385"/>
      <c r="AX26" s="385"/>
      <c r="AY26" s="386"/>
      <c r="AZ26" s="321"/>
      <c r="BA26" s="322"/>
      <c r="BB26" s="321"/>
      <c r="BC26" s="322"/>
      <c r="BD26" s="322"/>
      <c r="BE26" s="322"/>
      <c r="BF26" s="323"/>
      <c r="BG26" s="387"/>
      <c r="BH26" s="388"/>
      <c r="BI26" s="388"/>
      <c r="BJ26" s="388"/>
      <c r="BK26" s="388"/>
      <c r="BL26" s="388"/>
      <c r="BM26" s="389"/>
      <c r="BN26" s="390" t="n">
        <f aca="false">SUBTOTAL(3, AL26:AY26)</f>
        <v>0</v>
      </c>
      <c r="BO26" s="391" t="n">
        <f aca="false">COUNTIF(AZ26:BM26,"&lt;&gt;0")-COUNTIF(AZ26:BM26,"")</f>
        <v>0</v>
      </c>
      <c r="BR26" s="381"/>
      <c r="BS26" s="382"/>
      <c r="BT26" s="382"/>
      <c r="BU26" s="383"/>
      <c r="BV26" s="392"/>
      <c r="BW26" s="393"/>
      <c r="BX26" s="393"/>
      <c r="BY26" s="394"/>
      <c r="BZ26" s="321"/>
      <c r="CA26" s="322"/>
      <c r="CB26" s="322"/>
      <c r="CC26" s="323"/>
      <c r="CD26" s="387"/>
      <c r="CE26" s="388"/>
      <c r="CF26" s="388"/>
      <c r="CG26" s="389"/>
      <c r="CH26" s="390" t="n">
        <f aca="false">SUBTOTAL(3, BR26:BY26)</f>
        <v>0</v>
      </c>
      <c r="CI26" s="391" t="n">
        <f aca="false">COUNTIF(BZ26:CG26,"&lt;&gt;0")-COUNTIF(BZ26:CG26,"")</f>
        <v>0</v>
      </c>
      <c r="CL26" s="381"/>
      <c r="CM26" s="382"/>
      <c r="CN26" s="382"/>
      <c r="CO26" s="383"/>
      <c r="CP26" s="384"/>
      <c r="CQ26" s="385"/>
      <c r="CR26" s="385"/>
      <c r="CS26" s="386"/>
      <c r="CT26" s="321"/>
      <c r="CU26" s="322"/>
      <c r="CV26" s="322"/>
      <c r="CW26" s="323"/>
      <c r="CX26" s="387"/>
      <c r="CY26" s="388"/>
      <c r="CZ26" s="388"/>
      <c r="DA26" s="389"/>
      <c r="DB26" s="390" t="n">
        <f aca="false">SUBTOTAL(3, CL26:CS26)</f>
        <v>0</v>
      </c>
      <c r="DC26" s="391" t="n">
        <f aca="false">COUNTIF(CT26:DA26,"&lt;&gt;0")-COUNTIF(CT26:DA26,"")</f>
        <v>0</v>
      </c>
      <c r="DF26" s="395" t="n">
        <f aca="false">SUMIF(B6:DE6,"итого гр.",B26:DE26)</f>
        <v>0</v>
      </c>
      <c r="DG26" s="391" t="n">
        <f aca="false">SUMIF(B6:DE6,"итого фк.",B26:DE26)</f>
        <v>0</v>
      </c>
      <c r="DJ26" s="396"/>
      <c r="DK26" s="397"/>
      <c r="DN26" s="381"/>
      <c r="DO26" s="382"/>
      <c r="DP26" s="382"/>
      <c r="DQ26" s="383"/>
      <c r="DR26" s="384"/>
      <c r="DS26" s="385"/>
      <c r="DT26" s="385"/>
      <c r="DU26" s="386"/>
      <c r="DV26" s="321"/>
      <c r="DW26" s="322"/>
      <c r="DX26" s="322"/>
      <c r="DY26" s="323"/>
      <c r="DZ26" s="387"/>
      <c r="EA26" s="388"/>
      <c r="EB26" s="388"/>
      <c r="EC26" s="389"/>
      <c r="ED26" s="390" t="n">
        <f aca="false">SUBTOTAL(3, DN26:DU26)</f>
        <v>0</v>
      </c>
      <c r="EE26" s="391" t="n">
        <f aca="false">COUNTIF(DV26:EC26,"&lt;&gt;0")-COUNTIF(DV26:EC26,"")</f>
        <v>0</v>
      </c>
      <c r="EH26" s="554" t="s">
        <v>272</v>
      </c>
      <c r="EI26" s="382"/>
      <c r="EJ26" s="382"/>
      <c r="EK26" s="382"/>
      <c r="EL26" s="382"/>
      <c r="EM26" s="382"/>
      <c r="EN26" s="383"/>
      <c r="EO26" s="384"/>
      <c r="EP26" s="385"/>
      <c r="EQ26" s="385"/>
      <c r="ER26" s="386"/>
      <c r="ES26" s="321"/>
      <c r="ET26" s="321"/>
      <c r="EU26" s="322"/>
      <c r="EV26" s="322"/>
      <c r="EW26" s="322"/>
      <c r="EX26" s="565"/>
      <c r="EY26" s="566"/>
      <c r="EZ26" s="567"/>
      <c r="FA26" s="568"/>
      <c r="FB26" s="568"/>
      <c r="FC26" s="569"/>
      <c r="FD26" s="390" t="n">
        <f aca="false">SUBTOTAL(3, EH26:ER26)</f>
        <v>1</v>
      </c>
      <c r="FE26" s="391" t="n">
        <f aca="false">COUNTIF(ES26:FC26,"&lt;&gt;0")-COUNTIF(ES26:FC26,"")</f>
        <v>0</v>
      </c>
      <c r="FH26" s="381" t="s">
        <v>273</v>
      </c>
      <c r="FI26" s="382" t="s">
        <v>274</v>
      </c>
      <c r="FJ26" s="382"/>
      <c r="FK26" s="382"/>
      <c r="FL26" s="382"/>
      <c r="FM26" s="382"/>
      <c r="FN26" s="382"/>
      <c r="FO26" s="382"/>
      <c r="FP26" s="382"/>
      <c r="FQ26" s="382"/>
      <c r="FR26" s="382"/>
      <c r="FS26" s="382"/>
      <c r="FT26" s="382"/>
      <c r="FU26" s="382"/>
      <c r="FV26" s="382"/>
      <c r="FW26" s="382"/>
      <c r="FX26" s="382"/>
      <c r="FY26" s="382"/>
      <c r="FZ26" s="382"/>
      <c r="GA26" s="382"/>
      <c r="GB26" s="382"/>
      <c r="GC26" s="382"/>
      <c r="GD26" s="382"/>
      <c r="GE26" s="382"/>
      <c r="GF26" s="382"/>
      <c r="GG26" s="382"/>
      <c r="GH26" s="382"/>
      <c r="GI26" s="382"/>
      <c r="GJ26" s="382"/>
      <c r="GK26" s="382"/>
      <c r="GL26" s="382"/>
      <c r="GM26" s="383"/>
      <c r="GN26" s="384"/>
      <c r="GO26" s="385"/>
      <c r="GP26" s="385"/>
      <c r="GQ26" s="385"/>
      <c r="GR26" s="385"/>
      <c r="GS26" s="385"/>
      <c r="GT26" s="386"/>
      <c r="GU26" s="321"/>
      <c r="GV26" s="322"/>
      <c r="GW26" s="321"/>
      <c r="GX26" s="322"/>
      <c r="GY26" s="322"/>
      <c r="GZ26" s="322"/>
      <c r="HA26" s="322"/>
      <c r="HB26" s="322"/>
      <c r="HC26" s="322"/>
      <c r="HD26" s="322"/>
      <c r="HE26" s="322"/>
      <c r="HF26" s="322"/>
      <c r="HG26" s="322"/>
      <c r="HH26" s="322"/>
      <c r="HI26" s="322"/>
      <c r="HJ26" s="322"/>
      <c r="HK26" s="322"/>
      <c r="HL26" s="322"/>
      <c r="HM26" s="322"/>
      <c r="HN26" s="322"/>
      <c r="HO26" s="323"/>
      <c r="HP26" s="387"/>
      <c r="HQ26" s="388"/>
      <c r="HR26" s="388"/>
      <c r="HS26" s="388"/>
      <c r="HT26" s="388"/>
      <c r="HU26" s="388"/>
      <c r="HV26" s="389"/>
      <c r="HW26" s="390" t="n">
        <f aca="false">SUBTOTAL(3, FH26:GT26)</f>
        <v>2</v>
      </c>
      <c r="HX26" s="391" t="n">
        <f aca="false">COUNTIF(GU26:HV26,"&lt;&gt;0")-COUNTIF(GU26:HV26,"")</f>
        <v>0</v>
      </c>
      <c r="IA26" s="398"/>
      <c r="IB26" s="399"/>
      <c r="IC26" s="399"/>
      <c r="ID26" s="400"/>
      <c r="IE26" s="401"/>
      <c r="IF26" s="402"/>
      <c r="IG26" s="402"/>
      <c r="IH26" s="386"/>
      <c r="II26" s="321"/>
      <c r="IJ26" s="366"/>
      <c r="IK26" s="366"/>
      <c r="IL26" s="367"/>
      <c r="IM26" s="403"/>
      <c r="IN26" s="404"/>
      <c r="IO26" s="404"/>
      <c r="IP26" s="405"/>
      <c r="IQ26" s="390" t="n">
        <f aca="false">SUBTOTAL(3, IA26:IH26)</f>
        <v>0</v>
      </c>
      <c r="IR26" s="391" t="n">
        <f aca="false">COUNTIF(II26:IP26,"&lt;&gt;0")-COUNTIF(II26:IP26,"")</f>
        <v>0</v>
      </c>
      <c r="IU26" s="381"/>
      <c r="IV26" s="382"/>
      <c r="IW26" s="382"/>
      <c r="IX26" s="382"/>
      <c r="IY26" s="382"/>
      <c r="IZ26" s="382"/>
      <c r="JA26" s="382"/>
      <c r="JB26" s="382"/>
      <c r="JC26" s="382"/>
      <c r="JD26" s="382"/>
      <c r="JE26" s="382"/>
      <c r="JF26" s="382"/>
      <c r="JG26" s="382"/>
      <c r="JH26" s="382"/>
      <c r="JI26" s="382"/>
      <c r="JJ26" s="322" t="s">
        <v>275</v>
      </c>
      <c r="JK26" s="322" t="n">
        <v>6512</v>
      </c>
      <c r="JL26" s="322" t="n">
        <v>1950</v>
      </c>
      <c r="JM26" s="322"/>
      <c r="JN26" s="322"/>
      <c r="JO26" s="322"/>
      <c r="JP26" s="322"/>
      <c r="JQ26" s="322"/>
      <c r="JR26" s="322"/>
      <c r="JS26" s="322"/>
      <c r="JT26" s="322"/>
      <c r="JU26" s="322"/>
      <c r="JV26" s="322"/>
      <c r="JW26" s="322"/>
      <c r="JX26" s="322"/>
      <c r="JY26" s="322"/>
      <c r="JZ26" s="322"/>
      <c r="KA26" s="322"/>
      <c r="KB26" s="322"/>
      <c r="KC26" s="322"/>
      <c r="KD26" s="322"/>
      <c r="KE26" s="322"/>
      <c r="KF26" s="322"/>
      <c r="KG26" s="322"/>
      <c r="KH26" s="322"/>
      <c r="KI26" s="322"/>
      <c r="KJ26" s="322"/>
      <c r="KK26" s="322"/>
      <c r="KL26" s="322"/>
      <c r="KM26" s="322"/>
      <c r="KN26" s="322"/>
      <c r="KO26" s="322"/>
      <c r="KP26" s="323"/>
      <c r="KQ26" s="387"/>
      <c r="KR26" s="388"/>
      <c r="KS26" s="388"/>
      <c r="KT26" s="388"/>
      <c r="KU26" s="388"/>
      <c r="KV26" s="388"/>
      <c r="KW26" s="389"/>
      <c r="KX26" s="390" t="n">
        <f aca="false">SUBTOTAL(3, IU26:JI26)</f>
        <v>0</v>
      </c>
      <c r="KY26" s="391" t="n">
        <f aca="false">COUNTIF(JJ26:KW26,"&lt;&gt;0")-COUNTIF(JJ26:KW26,"")</f>
        <v>3</v>
      </c>
      <c r="LB26" s="395" t="n">
        <f aca="false">SUMIF(DN6:LA6,"итого гр.",DN26:LA26)</f>
        <v>3</v>
      </c>
      <c r="LC26" s="391" t="n">
        <f aca="false">SUMIF(DN6:LA6,"итого фк.",DN26:LA26)</f>
        <v>3</v>
      </c>
      <c r="LF26" s="396"/>
      <c r="LG26" s="397"/>
      <c r="LJ26" s="406"/>
      <c r="LK26" s="407"/>
      <c r="LN26" s="396"/>
      <c r="LO26" s="397"/>
      <c r="LR26" s="381" t="s">
        <v>276</v>
      </c>
      <c r="LS26" s="382"/>
      <c r="LT26" s="382"/>
      <c r="LU26" s="382"/>
      <c r="LV26" s="382"/>
      <c r="LW26" s="382"/>
      <c r="LX26" s="382"/>
      <c r="LY26" s="382"/>
      <c r="LZ26" s="382"/>
      <c r="MA26" s="382"/>
      <c r="MB26" s="382"/>
      <c r="MC26" s="382"/>
      <c r="MD26" s="382"/>
      <c r="ME26" s="382"/>
      <c r="MF26" s="382"/>
      <c r="MG26" s="322" t="n">
        <v>2328</v>
      </c>
      <c r="MH26" s="322" t="n">
        <v>1101</v>
      </c>
      <c r="MI26" s="322" t="n">
        <v>1274</v>
      </c>
      <c r="MJ26" s="322" t="n">
        <v>1415</v>
      </c>
      <c r="MK26" s="322" t="n">
        <v>492</v>
      </c>
      <c r="ML26" s="322" t="n">
        <v>497</v>
      </c>
      <c r="MM26" s="322"/>
      <c r="MN26" s="322"/>
      <c r="MO26" s="322"/>
      <c r="MP26" s="322"/>
      <c r="MQ26" s="322"/>
      <c r="MR26" s="322"/>
      <c r="MS26" s="322"/>
      <c r="MT26" s="322"/>
      <c r="MU26" s="322"/>
      <c r="MV26" s="322"/>
      <c r="MW26" s="322"/>
      <c r="MX26" s="322"/>
      <c r="MY26" s="322"/>
      <c r="MZ26" s="322"/>
      <c r="NA26" s="322"/>
      <c r="NB26" s="322"/>
      <c r="NC26" s="322"/>
      <c r="ND26" s="322"/>
      <c r="NE26" s="322"/>
      <c r="NF26" s="322"/>
      <c r="NG26" s="322"/>
      <c r="NH26" s="322"/>
      <c r="NI26" s="322"/>
      <c r="NJ26" s="322"/>
      <c r="NK26" s="322"/>
      <c r="NL26" s="322"/>
      <c r="NM26" s="322"/>
      <c r="NN26" s="322"/>
      <c r="NO26" s="322"/>
      <c r="NP26" s="322"/>
      <c r="NQ26" s="322"/>
      <c r="NR26" s="322"/>
      <c r="NS26" s="322"/>
      <c r="NT26" s="323"/>
      <c r="NU26" s="387"/>
      <c r="NV26" s="388"/>
      <c r="NW26" s="388"/>
      <c r="NX26" s="388"/>
      <c r="NY26" s="388"/>
      <c r="NZ26" s="388"/>
      <c r="OA26" s="389"/>
      <c r="OB26" s="390" t="n">
        <f aca="false">SUBTOTAL(3, LR26:MF26)</f>
        <v>1</v>
      </c>
      <c r="OC26" s="391" t="n">
        <f aca="false">COUNTIF(MG26:OA26,"&lt;&gt;0")-COUNTIF(MG26:OA26,"")</f>
        <v>6</v>
      </c>
      <c r="OF26" s="408"/>
      <c r="OG26" s="409"/>
      <c r="OH26" s="409"/>
      <c r="OI26" s="409"/>
      <c r="OJ26" s="409"/>
      <c r="OK26" s="409"/>
      <c r="OL26" s="409"/>
      <c r="OM26" s="409"/>
      <c r="ON26" s="410"/>
      <c r="OO26" s="411"/>
      <c r="OP26" s="412"/>
      <c r="OQ26" s="412"/>
      <c r="OR26" s="412"/>
      <c r="OS26" s="412"/>
      <c r="OT26" s="412"/>
      <c r="OU26" s="413"/>
      <c r="OV26" s="365"/>
      <c r="OW26" s="366"/>
      <c r="OX26" s="366"/>
      <c r="OY26" s="366"/>
      <c r="OZ26" s="366"/>
      <c r="PA26" s="366"/>
      <c r="PB26" s="366"/>
      <c r="PC26" s="366"/>
      <c r="PD26" s="366"/>
      <c r="PE26" s="366"/>
      <c r="PF26" s="366"/>
      <c r="PG26" s="366"/>
      <c r="PH26" s="366"/>
      <c r="PI26" s="366"/>
      <c r="PJ26" s="366"/>
      <c r="PK26" s="366"/>
      <c r="PL26" s="366"/>
      <c r="PM26" s="366"/>
      <c r="PN26" s="366"/>
      <c r="PO26" s="367"/>
      <c r="PP26" s="403"/>
      <c r="PQ26" s="404"/>
      <c r="PR26" s="404"/>
      <c r="PS26" s="404"/>
      <c r="PT26" s="404"/>
      <c r="PU26" s="404"/>
      <c r="PV26" s="405"/>
      <c r="PW26" s="390" t="n">
        <f aca="false">SUBTOTAL(3, OF26:OU26)</f>
        <v>0</v>
      </c>
      <c r="PX26" s="391" t="n">
        <f aca="false">COUNTIF(OV26:PV26,"&lt;&gt;0")-COUNTIF(OV26:PV26,"")</f>
        <v>0</v>
      </c>
      <c r="QA26" s="414"/>
      <c r="QB26" s="415"/>
      <c r="QC26" s="415"/>
      <c r="QD26" s="415"/>
      <c r="QE26" s="415"/>
      <c r="QF26" s="415"/>
      <c r="QG26" s="416"/>
      <c r="QH26" s="411"/>
      <c r="QI26" s="412"/>
      <c r="QJ26" s="412"/>
      <c r="QK26" s="412"/>
      <c r="QL26" s="412"/>
      <c r="QM26" s="412"/>
      <c r="QN26" s="413"/>
      <c r="QO26" s="321"/>
      <c r="QP26" s="322"/>
      <c r="QQ26" s="322"/>
      <c r="QR26" s="322"/>
      <c r="QS26" s="322"/>
      <c r="QT26" s="322"/>
      <c r="QU26" s="323"/>
      <c r="QV26" s="387"/>
      <c r="QW26" s="388"/>
      <c r="QX26" s="388"/>
      <c r="QY26" s="388"/>
      <c r="QZ26" s="388"/>
      <c r="RA26" s="388"/>
      <c r="RB26" s="389"/>
      <c r="RC26" s="390" t="n">
        <f aca="false">SUBTOTAL(3, QA26:QN26)</f>
        <v>0</v>
      </c>
      <c r="RD26" s="391" t="n">
        <f aca="false">COUNTIF(QO26:RB26,"&lt;&gt;0")-COUNTIF(QO26:RB26,"")</f>
        <v>0</v>
      </c>
      <c r="RG26" s="408"/>
      <c r="RH26" s="409"/>
      <c r="RI26" s="409"/>
      <c r="RJ26" s="409"/>
      <c r="RK26" s="409"/>
      <c r="RL26" s="409"/>
      <c r="RM26" s="410"/>
      <c r="RN26" s="411"/>
      <c r="RO26" s="412"/>
      <c r="RP26" s="412"/>
      <c r="RQ26" s="412"/>
      <c r="RR26" s="412"/>
      <c r="RS26" s="412"/>
      <c r="RT26" s="413"/>
      <c r="RU26" s="365"/>
      <c r="RV26" s="366"/>
      <c r="RW26" s="366"/>
      <c r="RX26" s="366"/>
      <c r="RY26" s="366"/>
      <c r="RZ26" s="366"/>
      <c r="SA26" s="367"/>
      <c r="SB26" s="403"/>
      <c r="SC26" s="404"/>
      <c r="SD26" s="404"/>
      <c r="SE26" s="404"/>
      <c r="SF26" s="404"/>
      <c r="SG26" s="404"/>
      <c r="SH26" s="405"/>
      <c r="SI26" s="390" t="n">
        <f aca="false">COUNTIF(RG26:RT26,"&lt;&gt;0")-COUNTIF(RG26:RT26,"")</f>
        <v>0</v>
      </c>
      <c r="SJ26" s="391" t="n">
        <f aca="false">COUNTIF(RU26:SH26,"&lt;&gt;0")-COUNTIF(RU26:SH26,"")</f>
        <v>0</v>
      </c>
      <c r="SM26" s="395" t="n">
        <f aca="false">SUMIF(LR12:SL12,"итого гр.",LR26:SL26)</f>
        <v>0</v>
      </c>
      <c r="SN26" s="391" t="n">
        <f aca="false">SUMIF(LR6:SL6,"итого фк.",LR26:SL26)</f>
        <v>6</v>
      </c>
      <c r="SQ26" s="396"/>
      <c r="SR26" s="397"/>
      <c r="SU26" s="408"/>
      <c r="SV26" s="409"/>
      <c r="SW26" s="409"/>
      <c r="SX26" s="410"/>
      <c r="SY26" s="411"/>
      <c r="SZ26" s="412"/>
      <c r="TA26" s="412"/>
      <c r="TB26" s="413"/>
      <c r="TC26" s="365"/>
      <c r="TD26" s="366"/>
      <c r="TE26" s="366"/>
      <c r="TF26" s="367"/>
      <c r="TG26" s="403"/>
      <c r="TH26" s="404"/>
      <c r="TI26" s="404"/>
      <c r="TJ26" s="405"/>
      <c r="TK26" s="390"/>
      <c r="TL26" s="391"/>
      <c r="TO26" s="395"/>
      <c r="TP26" s="417"/>
      <c r="TQ26" s="291"/>
      <c r="TR26" s="291"/>
      <c r="TS26" s="417"/>
      <c r="TT26" s="417"/>
      <c r="TU26" s="291"/>
      <c r="TV26" s="291"/>
      <c r="TW26" s="417"/>
      <c r="TX26" s="417"/>
      <c r="TY26" s="291"/>
      <c r="TZ26" s="291"/>
      <c r="UA26" s="417"/>
      <c r="UB26" s="417"/>
      <c r="UC26" s="291"/>
      <c r="UD26" s="291"/>
      <c r="UE26" s="418" t="n">
        <f aca="false">SUMIF(TO6:UD6,"итого гр.",TO26:UD26)</f>
        <v>0</v>
      </c>
      <c r="UF26" s="397" t="n">
        <f aca="false">SUMIF($TO$6:$UD$6,"итого фк.",TO26:UD26)</f>
        <v>0</v>
      </c>
      <c r="UG26" s="373"/>
      <c r="UI26" s="396"/>
      <c r="UJ26" s="397"/>
      <c r="UM26" s="396"/>
      <c r="UN26" s="397"/>
      <c r="UQ26" s="395"/>
      <c r="UR26" s="391"/>
      <c r="UU26" s="396"/>
      <c r="UV26" s="397"/>
      <c r="UY26" s="418"/>
      <c r="UZ26" s="418"/>
      <c r="VC26" s="418"/>
      <c r="VD26" s="418"/>
      <c r="VG26" s="546"/>
      <c r="VH26" s="375"/>
      <c r="VI26" s="546"/>
      <c r="VJ26" s="375"/>
      <c r="VK26" s="396"/>
      <c r="VL26" s="375"/>
      <c r="VM26" s="419"/>
      <c r="VN26" s="546"/>
      <c r="VO26" s="377"/>
      <c r="VP26" s="378"/>
      <c r="VS26" s="379" t="n">
        <v>20</v>
      </c>
      <c r="VT26" s="127" t="n">
        <v>1017.871</v>
      </c>
      <c r="VU26" s="127"/>
      <c r="VW26" s="273" t="n">
        <v>20</v>
      </c>
      <c r="VX26" s="127" t="n">
        <v>30138</v>
      </c>
      <c r="VZ26" s="380" t="n">
        <f aca="false">UV66</f>
        <v>2174.756</v>
      </c>
      <c r="WA26" s="380"/>
      <c r="WB26" s="380" t="n">
        <f aca="false">LQ66</f>
        <v>1180.557</v>
      </c>
      <c r="WF26" s="127" t="n">
        <f aca="false">IF(AJ26="",0,AJ26+WF23)</f>
        <v>0</v>
      </c>
      <c r="WG26" s="127" t="n">
        <f aca="false">IF(AK26="",0,AK26+WG23)</f>
        <v>0</v>
      </c>
      <c r="WH26" s="127" t="n">
        <f aca="false">IF(BP26="",0,BP26+WH23)</f>
        <v>0</v>
      </c>
      <c r="WI26" s="127" t="n">
        <f aca="false">IF(BQ26="",0,BQ26+WI23)</f>
        <v>0</v>
      </c>
      <c r="WJ26" s="127" t="n">
        <f aca="false">IF(CJ26="",0,CJ26+WJ23)</f>
        <v>0</v>
      </c>
      <c r="WK26" s="127" t="n">
        <f aca="false">IF(CK26="",0,CK26+WK23)</f>
        <v>0</v>
      </c>
      <c r="WL26" s="127" t="n">
        <f aca="false">IF(DD26="",0,DD26+WL23)</f>
        <v>0</v>
      </c>
      <c r="WM26" s="127" t="n">
        <f aca="false">IF(DE26="",0,DE26+WM23)</f>
        <v>0</v>
      </c>
      <c r="WN26" s="127" t="n">
        <f aca="false">IF(EF26="",0,EF26+WN23)</f>
        <v>0</v>
      </c>
      <c r="WO26" s="127" t="n">
        <f aca="false">IF(EG26="",0,EG26+WO23)</f>
        <v>0</v>
      </c>
      <c r="WP26" s="127" t="n">
        <f aca="false">IF(FF26="",0,FF26+WP23)</f>
        <v>0</v>
      </c>
      <c r="WQ26" s="127" t="n">
        <f aca="false">IF(FG26="",0,FG26+WQ23)</f>
        <v>0</v>
      </c>
      <c r="WR26" s="127" t="n">
        <f aca="false">IF(IS26="",0,IS26+WR23)</f>
        <v>0</v>
      </c>
      <c r="WS26" s="127" t="n">
        <f aca="false">IF(IT26="",0,IT26+WS23)</f>
        <v>0</v>
      </c>
      <c r="WT26" s="127" t="n">
        <f aca="false">IF(HY26="",0,HY26+WT23)</f>
        <v>0</v>
      </c>
      <c r="WU26" s="127" t="n">
        <f aca="false">IF(HZ26="",0,HZ26+WU23)</f>
        <v>0</v>
      </c>
      <c r="WV26" s="127" t="n">
        <f aca="false">IF(SK26="",0,SK26+WV23)</f>
        <v>0</v>
      </c>
      <c r="WW26" s="127" t="n">
        <f aca="false">IF(SL26="",0,SL26+WW23)</f>
        <v>0</v>
      </c>
      <c r="WX26" s="127" t="n">
        <f aca="false">IF(UM26="",0,UM26)</f>
        <v>0</v>
      </c>
      <c r="WY26" s="127" t="n">
        <f aca="false">IF(UN26="",0,UN26)</f>
        <v>0</v>
      </c>
      <c r="WZ26" s="127" t="n">
        <f aca="false">IF(LL26="",0,LL26+WZ23)</f>
        <v>0</v>
      </c>
      <c r="XA26" s="127" t="n">
        <f aca="false">IF(LM26="",0,LM26+XA23)</f>
        <v>0</v>
      </c>
      <c r="XB26" s="127" t="n">
        <f aca="false">IF(UI26="",0,UI26+XB23)</f>
        <v>0</v>
      </c>
      <c r="XC26" s="127" t="n">
        <f aca="false">IF(UJ26="",0,UJ26+XC23)</f>
        <v>0</v>
      </c>
      <c r="XD26" s="127" t="n">
        <f aca="false">IF(VN26="",0,VN26+XD23)</f>
        <v>0</v>
      </c>
      <c r="XE26" s="127" t="n">
        <f aca="false">IF(VO26="",0,VO26+XE23)</f>
        <v>0</v>
      </c>
      <c r="XF26" s="127" t="n">
        <f aca="false">IFERROR(XD26/$A24,0)</f>
        <v>0</v>
      </c>
      <c r="XG26" s="127" t="n">
        <f aca="false">IFERROR(XE26/$A24,0)</f>
        <v>0</v>
      </c>
      <c r="XH26" s="127" t="n">
        <f aca="false">IF(US26="",0,US26+XH23)</f>
        <v>0</v>
      </c>
      <c r="XI26" s="127" t="n">
        <f aca="false">IF(UT26="",0,UT26+XI23)</f>
        <v>0</v>
      </c>
      <c r="XJ26" s="127" t="n">
        <f aca="false">IF(WF26&gt;0,0,AH26+XJ23)</f>
        <v>1</v>
      </c>
      <c r="XK26" s="127" t="n">
        <f aca="false">IF(WG26&gt;0,0,AI26+XK23)</f>
        <v>1</v>
      </c>
      <c r="XL26" s="127" t="n">
        <f aca="false">IF(WH26&gt;0,0,BN26+XL23)</f>
        <v>2</v>
      </c>
      <c r="XM26" s="127" t="n">
        <f aca="false">IF(WI26&gt;0,0,BO26+XM23)</f>
        <v>2</v>
      </c>
      <c r="XN26" s="127" t="n">
        <f aca="false">IF(WJ26&gt;0,0,CH26+XN23)</f>
        <v>0</v>
      </c>
      <c r="XO26" s="127" t="n">
        <f aca="false">IF(WK26&gt;0,0,CI26+XO23)</f>
        <v>0</v>
      </c>
      <c r="XP26" s="127" t="n">
        <f aca="false">IF(WL26&gt;0,0,DB26+XP23)</f>
        <v>0</v>
      </c>
      <c r="XQ26" s="127" t="n">
        <f aca="false">IF(WM26&gt;0,0,DC26+XQ23)</f>
        <v>0</v>
      </c>
      <c r="XR26" s="127" t="n">
        <f aca="false">IF(WN26&gt;0,0,ED26+XR23)</f>
        <v>1</v>
      </c>
      <c r="XS26" s="127" t="n">
        <f aca="false">IF(WO26&gt;0,0,EE26+XS23)</f>
        <v>0</v>
      </c>
      <c r="XT26" s="127" t="n">
        <f aca="false">IF(WP26&gt;0,0,FD26+XT23)</f>
        <v>5</v>
      </c>
      <c r="XU26" s="127" t="n">
        <f aca="false">IF(WQ26&gt;0,0,FE26+XU23)</f>
        <v>1</v>
      </c>
      <c r="XV26" s="127" t="n">
        <f aca="false">IF(WR26&gt;0,0,IQ26+XV23)</f>
        <v>0</v>
      </c>
      <c r="XW26" s="127" t="n">
        <f aca="false">IF(WS26&gt;0,0,IR26+XW23)</f>
        <v>0</v>
      </c>
      <c r="XX26" s="127" t="n">
        <f aca="false">IF(WT26&gt;0,0,HW26+XX23)</f>
        <v>5</v>
      </c>
      <c r="XY26" s="127" t="n">
        <f aca="false">IFERROR(IF(WU26&gt;0,0,HX26+XY23),0)</f>
        <v>8</v>
      </c>
      <c r="XZ26" s="127" t="n">
        <f aca="false">IF(WV26&gt;0,0,SI26+XZ23)</f>
        <v>1</v>
      </c>
      <c r="YA26" s="127" t="n">
        <f aca="false">IFERROR(IF(WW26&gt;0,0,SJ26+YA23),0)</f>
        <v>1</v>
      </c>
      <c r="YB26" s="127"/>
      <c r="YC26" s="127"/>
      <c r="YD26" s="127"/>
    </row>
    <row r="27" customFormat="false" ht="15" hidden="false" customHeight="false" outlineLevel="0" collapsed="false">
      <c r="A27" s="483"/>
      <c r="B27" s="420"/>
      <c r="C27" s="421"/>
      <c r="D27" s="421"/>
      <c r="E27" s="421"/>
      <c r="F27" s="421"/>
      <c r="G27" s="421"/>
      <c r="H27" s="421"/>
      <c r="I27" s="422"/>
      <c r="J27" s="423"/>
      <c r="K27" s="424"/>
      <c r="L27" s="424"/>
      <c r="M27" s="424"/>
      <c r="N27" s="424"/>
      <c r="O27" s="424"/>
      <c r="P27" s="425"/>
      <c r="Q27" s="426"/>
      <c r="R27" s="427"/>
      <c r="S27" s="427"/>
      <c r="T27" s="427"/>
      <c r="U27" s="427"/>
      <c r="V27" s="427"/>
      <c r="W27" s="427"/>
      <c r="X27" s="427"/>
      <c r="Y27" s="427"/>
      <c r="Z27" s="428"/>
      <c r="AA27" s="429"/>
      <c r="AB27" s="430"/>
      <c r="AC27" s="430"/>
      <c r="AD27" s="430"/>
      <c r="AE27" s="430"/>
      <c r="AF27" s="430"/>
      <c r="AG27" s="431"/>
      <c r="AH27" s="432" t="n">
        <f aca="false">SUBTOTAL(9, B27:P27)</f>
        <v>0</v>
      </c>
      <c r="AI27" s="433" t="n">
        <f aca="false">SUBTOTAL(9, Q27:AG27)</f>
        <v>0</v>
      </c>
      <c r="AJ27" s="273" t="n">
        <f aca="false">SUM(AH27,AJ24)</f>
        <v>50</v>
      </c>
      <c r="AK27" s="273" t="n">
        <f aca="false">SUM(AI27,AK24)</f>
        <v>50</v>
      </c>
      <c r="AL27" s="420"/>
      <c r="AM27" s="421"/>
      <c r="AN27" s="421"/>
      <c r="AO27" s="421"/>
      <c r="AP27" s="421"/>
      <c r="AQ27" s="421"/>
      <c r="AR27" s="422"/>
      <c r="AS27" s="423"/>
      <c r="AT27" s="424"/>
      <c r="AU27" s="424"/>
      <c r="AV27" s="424"/>
      <c r="AW27" s="424"/>
      <c r="AX27" s="424"/>
      <c r="AY27" s="425"/>
      <c r="AZ27" s="426"/>
      <c r="BA27" s="427"/>
      <c r="BB27" s="426"/>
      <c r="BC27" s="427"/>
      <c r="BD27" s="427"/>
      <c r="BE27" s="427"/>
      <c r="BF27" s="428"/>
      <c r="BG27" s="429"/>
      <c r="BH27" s="430"/>
      <c r="BI27" s="430"/>
      <c r="BJ27" s="430"/>
      <c r="BK27" s="430"/>
      <c r="BL27" s="430"/>
      <c r="BM27" s="431"/>
      <c r="BN27" s="432" t="n">
        <f aca="false">SUBTOTAL(9, AL27:AY27)</f>
        <v>0</v>
      </c>
      <c r="BO27" s="433" t="n">
        <f aca="false">SUBTOTAL(9, AZ27:BM27)</f>
        <v>0</v>
      </c>
      <c r="BP27" s="273" t="n">
        <f aca="false">SUM(BN27,BP24)</f>
        <v>41</v>
      </c>
      <c r="BQ27" s="456" t="n">
        <f aca="false">SUM(BO27,BQ24)</f>
        <v>42</v>
      </c>
      <c r="BR27" s="420"/>
      <c r="BS27" s="421"/>
      <c r="BT27" s="421"/>
      <c r="BU27" s="422"/>
      <c r="BV27" s="434"/>
      <c r="BW27" s="435"/>
      <c r="BX27" s="435"/>
      <c r="BY27" s="436"/>
      <c r="BZ27" s="426"/>
      <c r="CA27" s="427"/>
      <c r="CB27" s="427"/>
      <c r="CC27" s="428"/>
      <c r="CD27" s="429"/>
      <c r="CE27" s="430"/>
      <c r="CF27" s="430"/>
      <c r="CG27" s="431"/>
      <c r="CH27" s="432" t="n">
        <f aca="false">SUBTOTAL(9, BR27:BY27)</f>
        <v>0</v>
      </c>
      <c r="CI27" s="433" t="n">
        <f aca="false">SUBTOTAL(9, BZ27:CG27)</f>
        <v>0</v>
      </c>
      <c r="CJ27" s="273" t="n">
        <f aca="false">SUM(CH27,CJ24)</f>
        <v>0</v>
      </c>
      <c r="CK27" s="273" t="n">
        <f aca="false">SUM(CI27,CK24)</f>
        <v>0</v>
      </c>
      <c r="CL27" s="420"/>
      <c r="CM27" s="421"/>
      <c r="CN27" s="421"/>
      <c r="CO27" s="422"/>
      <c r="CP27" s="423"/>
      <c r="CQ27" s="424"/>
      <c r="CR27" s="424"/>
      <c r="CS27" s="425"/>
      <c r="CT27" s="440"/>
      <c r="CU27" s="427"/>
      <c r="CV27" s="427"/>
      <c r="CW27" s="428"/>
      <c r="CX27" s="429"/>
      <c r="CY27" s="430"/>
      <c r="CZ27" s="430"/>
      <c r="DA27" s="431"/>
      <c r="DB27" s="432" t="n">
        <f aca="false">SUBTOTAL(9, CL27:CS27)</f>
        <v>0</v>
      </c>
      <c r="DC27" s="433" t="n">
        <f aca="false">SUBTOTAL(9, CT27:DA27)</f>
        <v>0</v>
      </c>
      <c r="DD27" s="273" t="n">
        <f aca="false">SUM(DB27,DD24)</f>
        <v>0</v>
      </c>
      <c r="DE27" s="273" t="n">
        <f aca="false">SUM(DC27,DE24)</f>
        <v>0</v>
      </c>
      <c r="DF27" s="437" t="n">
        <f aca="false">SUMIF(B6:DE6,"итого гр.",B27:DE27)</f>
        <v>0</v>
      </c>
      <c r="DG27" s="433" t="n">
        <f aca="false">SUMIF(B6:DE6,"итого фк.",B27:DE27)</f>
        <v>0</v>
      </c>
      <c r="DH27" s="273" t="n">
        <f aca="false">SUM(DF27,DH24)</f>
        <v>91</v>
      </c>
      <c r="DI27" s="273" t="n">
        <f aca="false">SUM(DG27,DI24)</f>
        <v>92</v>
      </c>
      <c r="DJ27" s="438" t="n">
        <f aca="false">DH27</f>
        <v>91</v>
      </c>
      <c r="DK27" s="439" t="n">
        <f aca="false">DI27</f>
        <v>92</v>
      </c>
      <c r="DN27" s="420"/>
      <c r="DO27" s="421"/>
      <c r="DP27" s="421"/>
      <c r="DQ27" s="422"/>
      <c r="DR27" s="423"/>
      <c r="DS27" s="424"/>
      <c r="DT27" s="424"/>
      <c r="DU27" s="425"/>
      <c r="DV27" s="426"/>
      <c r="DW27" s="427"/>
      <c r="DX27" s="427"/>
      <c r="DY27" s="428"/>
      <c r="DZ27" s="429"/>
      <c r="EA27" s="430"/>
      <c r="EB27" s="430"/>
      <c r="EC27" s="431"/>
      <c r="ED27" s="390" t="n">
        <f aca="false">SUBTOTAL(9, DN27:DU27)</f>
        <v>0</v>
      </c>
      <c r="EE27" s="433" t="n">
        <f aca="false">SUBTOTAL(9, DV27:EC27)</f>
        <v>0</v>
      </c>
      <c r="EF27" s="273" t="n">
        <f aca="false">SUM(ED27,EF24)</f>
        <v>5.8</v>
      </c>
      <c r="EG27" s="273" t="n">
        <f aca="false">SUM(EE27,EG24)</f>
        <v>0</v>
      </c>
      <c r="EH27" s="558" t="n">
        <v>20</v>
      </c>
      <c r="EI27" s="421"/>
      <c r="EJ27" s="421"/>
      <c r="EK27" s="421"/>
      <c r="EL27" s="421"/>
      <c r="EM27" s="421"/>
      <c r="EN27" s="422"/>
      <c r="EO27" s="423"/>
      <c r="EP27" s="424"/>
      <c r="EQ27" s="424"/>
      <c r="ER27" s="425"/>
      <c r="ES27" s="440"/>
      <c r="ET27" s="440"/>
      <c r="EU27" s="441"/>
      <c r="EV27" s="441"/>
      <c r="EW27" s="441"/>
      <c r="EX27" s="585"/>
      <c r="EY27" s="586"/>
      <c r="EZ27" s="587"/>
      <c r="FA27" s="588"/>
      <c r="FB27" s="588"/>
      <c r="FC27" s="589"/>
      <c r="FD27" s="432" t="n">
        <f aca="false">SUBTOTAL(9, EH27:ER27)</f>
        <v>20</v>
      </c>
      <c r="FE27" s="433" t="n">
        <f aca="false">SUBTOTAL(9, ES27:FC27)</f>
        <v>0</v>
      </c>
      <c r="FF27" s="273" t="n">
        <f aca="false">SUM(FD27,FF24)</f>
        <v>130</v>
      </c>
      <c r="FG27" s="273" t="n">
        <f aca="false">SUM(FE27,FG24)</f>
        <v>30</v>
      </c>
      <c r="FH27" s="420" t="n">
        <v>4</v>
      </c>
      <c r="FI27" s="421" t="n">
        <v>3</v>
      </c>
      <c r="FJ27" s="421"/>
      <c r="FK27" s="421"/>
      <c r="FL27" s="421"/>
      <c r="FM27" s="421"/>
      <c r="FN27" s="421"/>
      <c r="FO27" s="421"/>
      <c r="FP27" s="421"/>
      <c r="FQ27" s="421"/>
      <c r="FR27" s="421"/>
      <c r="FS27" s="421"/>
      <c r="FT27" s="421"/>
      <c r="FU27" s="421"/>
      <c r="FV27" s="421"/>
      <c r="FW27" s="421"/>
      <c r="FX27" s="421"/>
      <c r="FY27" s="421"/>
      <c r="FZ27" s="421"/>
      <c r="GA27" s="421"/>
      <c r="GB27" s="421"/>
      <c r="GC27" s="421"/>
      <c r="GD27" s="421"/>
      <c r="GE27" s="421"/>
      <c r="GF27" s="421"/>
      <c r="GG27" s="421"/>
      <c r="GH27" s="421"/>
      <c r="GI27" s="421"/>
      <c r="GJ27" s="421"/>
      <c r="GK27" s="421"/>
      <c r="GL27" s="421"/>
      <c r="GM27" s="422"/>
      <c r="GN27" s="423"/>
      <c r="GO27" s="424"/>
      <c r="GP27" s="424"/>
      <c r="GQ27" s="424"/>
      <c r="GR27" s="424"/>
      <c r="GS27" s="424"/>
      <c r="GT27" s="425"/>
      <c r="GU27" s="426"/>
      <c r="GV27" s="427"/>
      <c r="GW27" s="426"/>
      <c r="GX27" s="427"/>
      <c r="GY27" s="427"/>
      <c r="GZ27" s="427"/>
      <c r="HA27" s="427"/>
      <c r="HB27" s="427"/>
      <c r="HC27" s="427"/>
      <c r="HD27" s="427"/>
      <c r="HE27" s="427"/>
      <c r="HF27" s="427"/>
      <c r="HG27" s="427"/>
      <c r="HH27" s="427"/>
      <c r="HI27" s="427"/>
      <c r="HJ27" s="427"/>
      <c r="HK27" s="427"/>
      <c r="HL27" s="427"/>
      <c r="HM27" s="427"/>
      <c r="HN27" s="427"/>
      <c r="HO27" s="428"/>
      <c r="HP27" s="429"/>
      <c r="HQ27" s="430"/>
      <c r="HR27" s="430"/>
      <c r="HS27" s="430"/>
      <c r="HT27" s="430"/>
      <c r="HU27" s="430"/>
      <c r="HV27" s="431"/>
      <c r="HW27" s="432" t="n">
        <f aca="false">SUBTOTAL(9, FH27:GT27)</f>
        <v>7</v>
      </c>
      <c r="HX27" s="433" t="n">
        <f aca="false">SUBTOTAL(9, GU27:HV27)</f>
        <v>0</v>
      </c>
      <c r="HY27" s="273" t="n">
        <f aca="false">SUM(HW27,HY24)</f>
        <v>19</v>
      </c>
      <c r="HZ27" s="273" t="n">
        <f aca="false">SUM(HX27,HZ24)</f>
        <v>29.773</v>
      </c>
      <c r="IA27" s="446"/>
      <c r="IB27" s="447"/>
      <c r="IC27" s="447"/>
      <c r="ID27" s="448"/>
      <c r="IE27" s="449"/>
      <c r="IF27" s="450"/>
      <c r="IG27" s="450"/>
      <c r="IH27" s="425"/>
      <c r="II27" s="440"/>
      <c r="IJ27" s="451"/>
      <c r="IK27" s="451"/>
      <c r="IL27" s="452"/>
      <c r="IM27" s="453"/>
      <c r="IN27" s="454"/>
      <c r="IO27" s="454"/>
      <c r="IP27" s="455"/>
      <c r="IQ27" s="432" t="n">
        <f aca="false">SUBTOTAL(9, IA27:IH27)</f>
        <v>0</v>
      </c>
      <c r="IR27" s="433" t="n">
        <f aca="false">SUBTOTAL(9, II27:IP27)</f>
        <v>0</v>
      </c>
      <c r="IS27" s="273" t="n">
        <f aca="false">SUM(IQ27,IS24)</f>
        <v>0</v>
      </c>
      <c r="IT27" s="273" t="n">
        <f aca="false">SUM(IR27,IT24)</f>
        <v>0</v>
      </c>
      <c r="IU27" s="420"/>
      <c r="IV27" s="421" t="n">
        <v>43.2</v>
      </c>
      <c r="IW27" s="421"/>
      <c r="IX27" s="421"/>
      <c r="IY27" s="421"/>
      <c r="IZ27" s="421"/>
      <c r="JA27" s="421"/>
      <c r="JB27" s="421"/>
      <c r="JC27" s="421"/>
      <c r="JD27" s="421"/>
      <c r="JE27" s="421"/>
      <c r="JF27" s="421"/>
      <c r="JG27" s="421"/>
      <c r="JH27" s="421"/>
      <c r="JI27" s="421"/>
      <c r="JJ27" s="427" t="n">
        <v>4.077</v>
      </c>
      <c r="JK27" s="427" t="n">
        <v>3.738</v>
      </c>
      <c r="JL27" s="427" t="n">
        <v>12.176</v>
      </c>
      <c r="JM27" s="427"/>
      <c r="JN27" s="427"/>
      <c r="JO27" s="427"/>
      <c r="JP27" s="427"/>
      <c r="JQ27" s="427"/>
      <c r="JR27" s="427"/>
      <c r="JS27" s="427"/>
      <c r="JT27" s="427"/>
      <c r="JU27" s="427"/>
      <c r="JV27" s="427"/>
      <c r="JW27" s="427"/>
      <c r="JX27" s="427"/>
      <c r="JY27" s="427"/>
      <c r="JZ27" s="427"/>
      <c r="KA27" s="427"/>
      <c r="KB27" s="427"/>
      <c r="KC27" s="427"/>
      <c r="KD27" s="427"/>
      <c r="KE27" s="427"/>
      <c r="KF27" s="427"/>
      <c r="KG27" s="427"/>
      <c r="KH27" s="427"/>
      <c r="KI27" s="427"/>
      <c r="KJ27" s="427"/>
      <c r="KK27" s="427"/>
      <c r="KL27" s="427"/>
      <c r="KM27" s="427"/>
      <c r="KN27" s="427"/>
      <c r="KO27" s="427"/>
      <c r="KP27" s="428"/>
      <c r="KQ27" s="429"/>
      <c r="KR27" s="430"/>
      <c r="KS27" s="430"/>
      <c r="KT27" s="430"/>
      <c r="KU27" s="430"/>
      <c r="KV27" s="430"/>
      <c r="KW27" s="431"/>
      <c r="KX27" s="432" t="n">
        <f aca="false">SUBTOTAL(9, IU27:JI27)</f>
        <v>43.2</v>
      </c>
      <c r="KY27" s="549" t="n">
        <f aca="false">SUBTOTAL(9, JJ27:KW27)</f>
        <v>19.991</v>
      </c>
      <c r="KZ27" s="273" t="n">
        <f aca="false">SUM(KX27,KZ24)</f>
        <v>115.7</v>
      </c>
      <c r="LA27" s="456" t="n">
        <f aca="false">SUM(KY27,LA24)</f>
        <v>129.642</v>
      </c>
      <c r="LB27" s="437" t="n">
        <f aca="false">SUMIF(DN6:LA6,"итого гр.",DN27:LA27)</f>
        <v>70.2</v>
      </c>
      <c r="LC27" s="433" t="n">
        <f aca="false">SUMIF(DN6:LA6,"итого фк.",DN27:LA27)</f>
        <v>19.991</v>
      </c>
      <c r="LD27" s="273" t="n">
        <f aca="false">SUM(LB27,LD24)</f>
        <v>270.5</v>
      </c>
      <c r="LE27" s="456" t="n">
        <f aca="false">SUM(LC27,LE24)</f>
        <v>189.415</v>
      </c>
      <c r="LF27" s="438" t="n">
        <f aca="false">LD27</f>
        <v>270.5</v>
      </c>
      <c r="LG27" s="439" t="n">
        <f aca="false">LE27</f>
        <v>189.415</v>
      </c>
      <c r="LI27" s="278"/>
      <c r="LJ27" s="457" t="n">
        <v>116</v>
      </c>
      <c r="LK27" s="458" t="n">
        <v>111</v>
      </c>
      <c r="LL27" s="273" t="n">
        <f aca="false">LJ27</f>
        <v>116</v>
      </c>
      <c r="LM27" s="273" t="n">
        <f aca="false">LK27</f>
        <v>111</v>
      </c>
      <c r="LN27" s="438" t="n">
        <f aca="false">SUM(DF27,LB27,LJ27)</f>
        <v>186.2</v>
      </c>
      <c r="LO27" s="439" t="n">
        <f aca="false">SUM(DG27,LC27,LK27)</f>
        <v>130.991</v>
      </c>
      <c r="LP27" s="273" t="n">
        <f aca="false">SUM(DH27,LD27,LL27)</f>
        <v>477.5</v>
      </c>
      <c r="LQ27" s="273" t="n">
        <f aca="false">SUM(DI27,LE27,LM27)</f>
        <v>392.415</v>
      </c>
      <c r="LR27" s="420" t="n">
        <v>40.2</v>
      </c>
      <c r="LS27" s="421" t="n">
        <v>7.0751111111</v>
      </c>
      <c r="LT27" s="421"/>
      <c r="LU27" s="421"/>
      <c r="LV27" s="421"/>
      <c r="LW27" s="421"/>
      <c r="LX27" s="421"/>
      <c r="LY27" s="421"/>
      <c r="LZ27" s="421"/>
      <c r="MA27" s="421"/>
      <c r="MB27" s="421"/>
      <c r="MC27" s="421"/>
      <c r="MD27" s="421"/>
      <c r="ME27" s="421"/>
      <c r="MF27" s="421"/>
      <c r="MG27" s="441" t="n">
        <v>19.64</v>
      </c>
      <c r="MH27" s="441" t="n">
        <v>12.868</v>
      </c>
      <c r="MI27" s="441" t="n">
        <v>5.588</v>
      </c>
      <c r="MJ27" s="441" t="n">
        <v>2.421</v>
      </c>
      <c r="MK27" s="441" t="n">
        <v>1.998</v>
      </c>
      <c r="ML27" s="441" t="n">
        <v>4.372</v>
      </c>
      <c r="MM27" s="441"/>
      <c r="MN27" s="441"/>
      <c r="MO27" s="441"/>
      <c r="MP27" s="441"/>
      <c r="MQ27" s="441"/>
      <c r="MR27" s="441"/>
      <c r="MS27" s="441"/>
      <c r="MT27" s="441"/>
      <c r="MU27" s="441"/>
      <c r="MV27" s="441"/>
      <c r="MW27" s="441"/>
      <c r="MX27" s="441"/>
      <c r="MY27" s="441"/>
      <c r="MZ27" s="441"/>
      <c r="NA27" s="441"/>
      <c r="NB27" s="441"/>
      <c r="NC27" s="441"/>
      <c r="ND27" s="441"/>
      <c r="NE27" s="441"/>
      <c r="NF27" s="441"/>
      <c r="NG27" s="441"/>
      <c r="NH27" s="441"/>
      <c r="NI27" s="441"/>
      <c r="NJ27" s="441"/>
      <c r="NK27" s="441"/>
      <c r="NL27" s="441"/>
      <c r="NM27" s="441"/>
      <c r="NN27" s="441"/>
      <c r="NO27" s="441"/>
      <c r="NP27" s="441"/>
      <c r="NQ27" s="441"/>
      <c r="NR27" s="441"/>
      <c r="NS27" s="441"/>
      <c r="NT27" s="442"/>
      <c r="NU27" s="443"/>
      <c r="NV27" s="444"/>
      <c r="NW27" s="444"/>
      <c r="NX27" s="444"/>
      <c r="NY27" s="444"/>
      <c r="NZ27" s="444"/>
      <c r="OA27" s="445"/>
      <c r="OB27" s="432" t="n">
        <f aca="false">SUBTOTAL(9, LR27:MF27)</f>
        <v>47.2751111111</v>
      </c>
      <c r="OC27" s="433" t="n">
        <f aca="false">SUBTOTAL(9, MG27:OA27)</f>
        <v>46.887</v>
      </c>
      <c r="OD27" s="273" t="n">
        <f aca="false">SUM(OB27,OD24)</f>
        <v>332.5213333333</v>
      </c>
      <c r="OE27" s="273" t="n">
        <f aca="false">SUM(OC27,OE24)</f>
        <v>333.685</v>
      </c>
      <c r="OF27" s="459"/>
      <c r="OG27" s="460"/>
      <c r="OH27" s="460"/>
      <c r="OI27" s="460"/>
      <c r="OJ27" s="460"/>
      <c r="OK27" s="460"/>
      <c r="OL27" s="460"/>
      <c r="OM27" s="460"/>
      <c r="ON27" s="461"/>
      <c r="OO27" s="462"/>
      <c r="OP27" s="463"/>
      <c r="OQ27" s="463"/>
      <c r="OR27" s="463"/>
      <c r="OS27" s="463"/>
      <c r="OT27" s="463"/>
      <c r="OU27" s="464"/>
      <c r="OV27" s="465"/>
      <c r="OW27" s="451"/>
      <c r="OX27" s="451"/>
      <c r="OY27" s="451"/>
      <c r="OZ27" s="451"/>
      <c r="PA27" s="451"/>
      <c r="PB27" s="451"/>
      <c r="PC27" s="451"/>
      <c r="PD27" s="451"/>
      <c r="PE27" s="451"/>
      <c r="PF27" s="451"/>
      <c r="PG27" s="451"/>
      <c r="PH27" s="451"/>
      <c r="PI27" s="451"/>
      <c r="PJ27" s="451"/>
      <c r="PK27" s="451"/>
      <c r="PL27" s="451"/>
      <c r="PM27" s="451"/>
      <c r="PN27" s="451"/>
      <c r="PO27" s="452"/>
      <c r="PP27" s="453"/>
      <c r="PQ27" s="454"/>
      <c r="PR27" s="454"/>
      <c r="PS27" s="454"/>
      <c r="PT27" s="454"/>
      <c r="PU27" s="454"/>
      <c r="PV27" s="455"/>
      <c r="PW27" s="432" t="n">
        <f aca="false">SUBTOTAL(9, OF27:OU27)</f>
        <v>0</v>
      </c>
      <c r="PX27" s="433" t="n">
        <f aca="false">SUBTOTAL(9, OV27:PV27)</f>
        <v>0</v>
      </c>
      <c r="PY27" s="273" t="n">
        <f aca="false">SUM(PW27,PY24)</f>
        <v>0</v>
      </c>
      <c r="PZ27" s="273" t="n">
        <f aca="false">SUM(PX27,PZ24)</f>
        <v>0</v>
      </c>
      <c r="QA27" s="466"/>
      <c r="QB27" s="467"/>
      <c r="QC27" s="467"/>
      <c r="QD27" s="467"/>
      <c r="QE27" s="467"/>
      <c r="QF27" s="467"/>
      <c r="QG27" s="468"/>
      <c r="QH27" s="462"/>
      <c r="QI27" s="463"/>
      <c r="QJ27" s="463"/>
      <c r="QK27" s="463"/>
      <c r="QL27" s="463"/>
      <c r="QM27" s="463"/>
      <c r="QN27" s="464"/>
      <c r="QO27" s="440"/>
      <c r="QP27" s="441"/>
      <c r="QQ27" s="441"/>
      <c r="QR27" s="441"/>
      <c r="QS27" s="441"/>
      <c r="QT27" s="441"/>
      <c r="QU27" s="442"/>
      <c r="QV27" s="443"/>
      <c r="QW27" s="444"/>
      <c r="QX27" s="444"/>
      <c r="QY27" s="444"/>
      <c r="QZ27" s="444"/>
      <c r="RA27" s="444"/>
      <c r="RB27" s="445"/>
      <c r="RC27" s="432" t="n">
        <f aca="false">SUBTOTAL(9, QA27:QN27)</f>
        <v>0</v>
      </c>
      <c r="RD27" s="433" t="n">
        <f aca="false">SUBTOTAL(9, QO27:RB27)</f>
        <v>0</v>
      </c>
      <c r="RE27" s="273" t="n">
        <f aca="false">SUM(RC27,RE24)</f>
        <v>0</v>
      </c>
      <c r="RF27" s="273" t="n">
        <f aca="false">SUM(RD27,RF24)</f>
        <v>0</v>
      </c>
      <c r="RG27" s="459"/>
      <c r="RH27" s="460"/>
      <c r="RI27" s="460"/>
      <c r="RJ27" s="460"/>
      <c r="RK27" s="460"/>
      <c r="RL27" s="460"/>
      <c r="RM27" s="461"/>
      <c r="RN27" s="462"/>
      <c r="RO27" s="463"/>
      <c r="RP27" s="463"/>
      <c r="RQ27" s="463"/>
      <c r="RR27" s="463"/>
      <c r="RS27" s="463"/>
      <c r="RT27" s="464"/>
      <c r="RU27" s="465"/>
      <c r="RV27" s="451"/>
      <c r="RW27" s="451"/>
      <c r="RX27" s="451"/>
      <c r="RY27" s="451"/>
      <c r="RZ27" s="451"/>
      <c r="SA27" s="452"/>
      <c r="SB27" s="453"/>
      <c r="SC27" s="454"/>
      <c r="SD27" s="454"/>
      <c r="SE27" s="454"/>
      <c r="SF27" s="454"/>
      <c r="SG27" s="454"/>
      <c r="SH27" s="455"/>
      <c r="SI27" s="432" t="n">
        <f aca="false">SUBTOTAL(9, RG27:RT27)</f>
        <v>0</v>
      </c>
      <c r="SJ27" s="433" t="n">
        <f aca="false">SUBTOTAL(9, RU27:SH27)</f>
        <v>0</v>
      </c>
      <c r="SK27" s="273" t="n">
        <f aca="false">SUM(SI27,SK24)</f>
        <v>2.6</v>
      </c>
      <c r="SL27" s="273" t="n">
        <f aca="false">SUM(SJ27,SL24)</f>
        <v>28.865</v>
      </c>
      <c r="SM27" s="437" t="n">
        <f aca="false">SUMIF(LR6:SL6,"итого гр.",LR27:SL27)</f>
        <v>47.2751111111</v>
      </c>
      <c r="SN27" s="433" t="n">
        <f aca="false">SUMIF(LR6:SL6,"итого фк.",LR27:SL27)</f>
        <v>46.887</v>
      </c>
      <c r="SO27" s="273" t="n">
        <f aca="false">SUM(SM27,SO24)</f>
        <v>335.1213333333</v>
      </c>
      <c r="SP27" s="273" t="n">
        <f aca="false">SUM(SN27,SP24)</f>
        <v>362.55</v>
      </c>
      <c r="SQ27" s="438" t="n">
        <f aca="false">SO27</f>
        <v>335.1213333333</v>
      </c>
      <c r="SR27" s="439" t="n">
        <f aca="false">SP27</f>
        <v>362.55</v>
      </c>
      <c r="ST27" s="278"/>
      <c r="SU27" s="459"/>
      <c r="SV27" s="460"/>
      <c r="SW27" s="460"/>
      <c r="SX27" s="461"/>
      <c r="SY27" s="462"/>
      <c r="SZ27" s="463"/>
      <c r="TA27" s="463"/>
      <c r="TB27" s="464"/>
      <c r="TC27" s="469"/>
      <c r="TD27" s="470"/>
      <c r="TE27" s="470"/>
      <c r="TF27" s="471"/>
      <c r="TG27" s="472"/>
      <c r="TH27" s="473"/>
      <c r="TI27" s="473"/>
      <c r="TJ27" s="474"/>
      <c r="TK27" s="432" t="n">
        <f aca="false">SUBTOTAL(9, SU27:TB27)</f>
        <v>0</v>
      </c>
      <c r="TL27" s="433" t="n">
        <f aca="false">SUBTOTAL(9, TC27:TJ27)</f>
        <v>0</v>
      </c>
      <c r="TM27" s="456" t="n">
        <f aca="false">TM24+TK27</f>
        <v>0</v>
      </c>
      <c r="TN27" s="456" t="n">
        <f aca="false">TN24+TL27</f>
        <v>0</v>
      </c>
      <c r="TO27" s="437"/>
      <c r="TP27" s="475"/>
      <c r="TQ27" s="291"/>
      <c r="TR27" s="291"/>
      <c r="TS27" s="475"/>
      <c r="TT27" s="475"/>
      <c r="TU27" s="291"/>
      <c r="TV27" s="291"/>
      <c r="TW27" s="475"/>
      <c r="TX27" s="475"/>
      <c r="TY27" s="291"/>
      <c r="TZ27" s="291"/>
      <c r="UA27" s="475"/>
      <c r="UB27" s="475"/>
      <c r="UC27" s="291" t="n">
        <f aca="false">UA27</f>
        <v>0</v>
      </c>
      <c r="UD27" s="291" t="n">
        <f aca="false">UB27</f>
        <v>0</v>
      </c>
      <c r="UE27" s="476" t="n">
        <f aca="false">SUMIF(TO6:UD6,"итого гр.",TO27:UD27)</f>
        <v>0</v>
      </c>
      <c r="UF27" s="439" t="n">
        <f aca="false">SUMIF($TO$6:$UD$6,"итого фк.",TO27:UD27)</f>
        <v>0</v>
      </c>
      <c r="UG27" s="373" t="n">
        <f aca="false">UE27</f>
        <v>0</v>
      </c>
      <c r="UH27" s="273" t="n">
        <f aca="false">UF27</f>
        <v>0</v>
      </c>
      <c r="UI27" s="438"/>
      <c r="UJ27" s="439" t="n">
        <f aca="false">218-250</f>
        <v>-32</v>
      </c>
      <c r="UM27" s="438" t="n">
        <f aca="false">$UM$9+UM24</f>
        <v>350</v>
      </c>
      <c r="UN27" s="439" t="n">
        <f aca="false">$UN$9+UN24</f>
        <v>350</v>
      </c>
      <c r="UO27" s="273" t="n">
        <f aca="false">UM27</f>
        <v>350</v>
      </c>
      <c r="UP27" s="273" t="n">
        <f aca="false">UN27</f>
        <v>350</v>
      </c>
      <c r="UQ27" s="437" t="n">
        <f aca="false">Посуточная_НГДП!JR27</f>
        <v>0</v>
      </c>
      <c r="UR27" s="433" t="n">
        <f aca="false">Посуточная_НГДП!JS27</f>
        <v>0</v>
      </c>
      <c r="US27" s="273" t="n">
        <f aca="false">SUM(UQ27,US24)</f>
        <v>0</v>
      </c>
      <c r="UT27" s="273" t="n">
        <f aca="false">SUM(UR27,UT24)</f>
        <v>0</v>
      </c>
      <c r="UU27" s="438" t="n">
        <f aca="false">SUM(SQ27,UE27,UI27,UM27,UQ27,TM27)</f>
        <v>685.1213333333</v>
      </c>
      <c r="UV27" s="439" t="n">
        <f aca="false">SUM(SR27,UF27,UJ27,UN27,UR27,TN27)</f>
        <v>680.55</v>
      </c>
      <c r="UW27" s="273" t="n">
        <f aca="false">SUM(SS27,UG27,UK27,UO27,US27)</f>
        <v>350</v>
      </c>
      <c r="UX27" s="273" t="n">
        <f aca="false">SUM(ST27,UH27,UL27,UP27,UT27)</f>
        <v>350</v>
      </c>
      <c r="UY27" s="476"/>
      <c r="UZ27" s="476"/>
      <c r="VA27" s="273" t="n">
        <f aca="false">UY27</f>
        <v>0</v>
      </c>
      <c r="VB27" s="273" t="n">
        <f aca="false">UZ27</f>
        <v>0</v>
      </c>
      <c r="VC27" s="476"/>
      <c r="VD27" s="476"/>
      <c r="VE27" s="273" t="n">
        <f aca="false">VC27</f>
        <v>0</v>
      </c>
      <c r="VG27" s="479" t="n">
        <v>30943.3366666667</v>
      </c>
      <c r="VH27" s="480" t="n">
        <f aca="false">IF(A25&lt;=VW$4,VLOOKUP(A25,$VW$6:$WB$37,2,FALSE()),SUM($VX$4,LQ27,-UV27)-SUM($WB$4,-$VZ$4))-VP27</f>
        <v>30840</v>
      </c>
      <c r="VI27" s="479" t="n">
        <v>30612.0366666667</v>
      </c>
      <c r="VJ27" s="480" t="n">
        <v>30614.419</v>
      </c>
      <c r="VK27" s="479" t="n">
        <v>27100.5166666667</v>
      </c>
      <c r="VL27" s="480" t="n">
        <v>28964.419</v>
      </c>
      <c r="VM27" s="481"/>
      <c r="VN27" s="479" t="n">
        <v>790.603482520239</v>
      </c>
      <c r="VO27" s="482" t="n">
        <f aca="false">IF(A25&lt;=VW$4,VLOOKUP(A25,$VS$6:$VT$37,2,FALSE()),SUM($VO$2,-LA27,OE27,-VP27))</f>
        <v>781.217</v>
      </c>
      <c r="VP27" s="378"/>
      <c r="VQ27" s="278" t="n">
        <f aca="false">VH27-VG27</f>
        <v>-103.336666666699</v>
      </c>
      <c r="VS27" s="379" t="n">
        <v>21</v>
      </c>
      <c r="VT27" s="127" t="n">
        <v>1016.761</v>
      </c>
      <c r="VU27" s="127"/>
      <c r="VW27" s="273" t="n">
        <v>21</v>
      </c>
      <c r="VX27" s="127" t="n">
        <v>30062</v>
      </c>
      <c r="VZ27" s="380" t="n">
        <f aca="false">UV69</f>
        <v>2284.444</v>
      </c>
      <c r="WA27" s="380"/>
      <c r="WB27" s="380" t="n">
        <f aca="false">LQ69</f>
        <v>1322.855</v>
      </c>
      <c r="WF27" s="127" t="n">
        <f aca="false">IF(AJ27="",0,AJ27+WF24)</f>
        <v>150</v>
      </c>
      <c r="WG27" s="127" t="n">
        <f aca="false">IF(AK27="",0,AK27+WG24)</f>
        <v>100</v>
      </c>
      <c r="WH27" s="127" t="n">
        <f aca="false">IF(BP27="",0,BP27+WH24)</f>
        <v>123</v>
      </c>
      <c r="WI27" s="127" t="n">
        <f aca="false">IF(BQ27="",0,BQ27+WI24)</f>
        <v>231</v>
      </c>
      <c r="WJ27" s="127" t="n">
        <f aca="false">IF(CJ27="",0,CJ27+WJ24)</f>
        <v>0</v>
      </c>
      <c r="WK27" s="127" t="n">
        <f aca="false">IF(CK27="",0,CK27+WK24)</f>
        <v>0</v>
      </c>
      <c r="WL27" s="127" t="n">
        <f aca="false">IF(DD27="",0,DD27+WL24)</f>
        <v>0</v>
      </c>
      <c r="WM27" s="127" t="n">
        <f aca="false">IF(DE27="",0,DE27+WM24)</f>
        <v>0</v>
      </c>
      <c r="WN27" s="127" t="n">
        <f aca="false">IF(EF27="",0,EF27+WN24)</f>
        <v>17.4</v>
      </c>
      <c r="WO27" s="127" t="n">
        <f aca="false">IF(EG27="",0,EG27+WO24)</f>
        <v>0</v>
      </c>
      <c r="WP27" s="127" t="n">
        <f aca="false">IF(FF27="",0,FF27+WP24)</f>
        <v>470</v>
      </c>
      <c r="WQ27" s="127" t="n">
        <f aca="false">IF(FG27="",0,FG27+WQ24)</f>
        <v>120</v>
      </c>
      <c r="WR27" s="127" t="n">
        <f aca="false">IF(IS27="",0,IS27+WR24)</f>
        <v>0</v>
      </c>
      <c r="WS27" s="127" t="n">
        <f aca="false">IF(IT27="",0,IT27+WS24)</f>
        <v>0</v>
      </c>
      <c r="WT27" s="127" t="n">
        <f aca="false">IF(HY27="",0,HY27+WT24)</f>
        <v>44</v>
      </c>
      <c r="WU27" s="127" t="n">
        <f aca="false">IF(HZ27="",0,HZ27+WU24)</f>
        <v>95.638</v>
      </c>
      <c r="WV27" s="127" t="n">
        <f aca="false">IF(SK27="",0,SK27+WV24)</f>
        <v>13</v>
      </c>
      <c r="WW27" s="127" t="n">
        <f aca="false">IF(SL27="",0,SL27+WW24)</f>
        <v>173.19</v>
      </c>
      <c r="WX27" s="127" t="n">
        <f aca="false">IF(UM27="",0,UM27)</f>
        <v>350</v>
      </c>
      <c r="WY27" s="127" t="n">
        <f aca="false">IF(UN27="",0,UN27)</f>
        <v>350</v>
      </c>
      <c r="WZ27" s="127" t="n">
        <f aca="false">IF(LL27="",0,LL27+WZ24)</f>
        <v>523</v>
      </c>
      <c r="XA27" s="127" t="n">
        <f aca="false">IF(LM27="",0,LM27+XA24)</f>
        <v>956</v>
      </c>
      <c r="XB27" s="127" t="n">
        <f aca="false">IF(UI27="",0,UI27+XB24)</f>
        <v>0</v>
      </c>
      <c r="XC27" s="127" t="n">
        <f aca="false">IF(UJ27="",0,UJ27+XC24)</f>
        <v>-25</v>
      </c>
      <c r="XD27" s="127" t="n">
        <f aca="false">IF(VN27="",0,VN27+XD24)</f>
        <v>5046.78126653067</v>
      </c>
      <c r="XE27" s="127" t="n">
        <f aca="false">IF(VO27="",0,VO27+XE24)</f>
        <v>4894.878</v>
      </c>
      <c r="XF27" s="127" t="n">
        <f aca="false">IFERROR(XD27/$A25,0)</f>
        <v>720.968752361525</v>
      </c>
      <c r="XG27" s="127" t="n">
        <f aca="false">IFERROR(XE27/$A25,0)</f>
        <v>699.268285714286</v>
      </c>
      <c r="XH27" s="127" t="n">
        <f aca="false">IF(US27="",0,US27+XH24)</f>
        <v>0</v>
      </c>
      <c r="XI27" s="127" t="n">
        <f aca="false">IF(UT27="",0,UT27+XI24)</f>
        <v>0</v>
      </c>
      <c r="XJ27" s="127" t="n">
        <f aca="false">IF(WF27&gt;0,0,AH27+XJ24)</f>
        <v>0</v>
      </c>
      <c r="XK27" s="127" t="n">
        <f aca="false">IF(WG27&gt;0,0,AI27+XK24)</f>
        <v>0</v>
      </c>
      <c r="XL27" s="127" t="n">
        <f aca="false">IF(WH27&gt;0,0,BN27+XL24)</f>
        <v>0</v>
      </c>
      <c r="XM27" s="127" t="n">
        <f aca="false">IF(WI27&gt;0,0,BO27+XM24)</f>
        <v>0</v>
      </c>
      <c r="XN27" s="127" t="n">
        <f aca="false">IF(WJ27&gt;0,0,CH27+XN24)</f>
        <v>0</v>
      </c>
      <c r="XO27" s="127" t="n">
        <f aca="false">IF(WK27&gt;0,0,CI27+XO24)</f>
        <v>0</v>
      </c>
      <c r="XP27" s="127" t="n">
        <f aca="false">IF(WL27&gt;0,0,DB27+XP24)</f>
        <v>0</v>
      </c>
      <c r="XQ27" s="127" t="n">
        <f aca="false">IF(WM27&gt;0,0,DC27+XQ24)</f>
        <v>0</v>
      </c>
      <c r="XR27" s="127" t="n">
        <f aca="false">IF(WN27&gt;0,0,ED27+XR24)</f>
        <v>0</v>
      </c>
      <c r="XS27" s="127" t="n">
        <f aca="false">IF(WO27&gt;0,0,EE27+XS24)</f>
        <v>0</v>
      </c>
      <c r="XT27" s="127" t="n">
        <f aca="false">IF(WP27&gt;0,0,FD27+XT24)</f>
        <v>0</v>
      </c>
      <c r="XU27" s="127" t="n">
        <f aca="false">IF(WQ27&gt;0,0,FE27+XU24)</f>
        <v>0</v>
      </c>
      <c r="XV27" s="127" t="n">
        <f aca="false">IF(WR27&gt;0,0,IQ27+XV24)</f>
        <v>0</v>
      </c>
      <c r="XW27" s="127" t="n">
        <f aca="false">IF(WS27&gt;0,0,IR27+XW24)</f>
        <v>0</v>
      </c>
      <c r="XX27" s="127" t="n">
        <f aca="false">IF(WT27&gt;0,0,HW27+XX24)</f>
        <v>0</v>
      </c>
      <c r="XY27" s="127" t="n">
        <f aca="false">IFERROR(IF(WU27&gt;0,0,HX27+XY24),0)</f>
        <v>0</v>
      </c>
      <c r="XZ27" s="127" t="n">
        <f aca="false">IF(WV27&gt;0,0,SI27+XZ24)</f>
        <v>0</v>
      </c>
      <c r="YA27" s="127" t="n">
        <f aca="false">IFERROR(IF(WW27&gt;0,0,SJ27+YA24),0)</f>
        <v>0</v>
      </c>
      <c r="YB27" s="127"/>
      <c r="YC27" s="127"/>
      <c r="YD27" s="127"/>
    </row>
    <row r="28" customFormat="false" ht="15" hidden="false" customHeight="false" outlineLevel="0" collapsed="false">
      <c r="A28" s="483" t="n">
        <v>8</v>
      </c>
      <c r="B28" s="484" t="s">
        <v>223</v>
      </c>
      <c r="C28" s="485"/>
      <c r="D28" s="485"/>
      <c r="E28" s="485"/>
      <c r="F28" s="485"/>
      <c r="G28" s="485"/>
      <c r="H28" s="485"/>
      <c r="I28" s="486"/>
      <c r="J28" s="487"/>
      <c r="K28" s="488"/>
      <c r="L28" s="488"/>
      <c r="M28" s="488"/>
      <c r="N28" s="488"/>
      <c r="O28" s="488"/>
      <c r="P28" s="489"/>
      <c r="Q28" s="590" t="s">
        <v>223</v>
      </c>
      <c r="R28" s="491"/>
      <c r="S28" s="491"/>
      <c r="T28" s="491"/>
      <c r="U28" s="491"/>
      <c r="V28" s="491"/>
      <c r="W28" s="491"/>
      <c r="X28" s="491"/>
      <c r="Y28" s="491"/>
      <c r="Z28" s="492"/>
      <c r="AA28" s="493"/>
      <c r="AB28" s="494"/>
      <c r="AC28" s="494"/>
      <c r="AD28" s="494"/>
      <c r="AE28" s="494"/>
      <c r="AF28" s="494"/>
      <c r="AG28" s="495"/>
      <c r="AH28" s="496"/>
      <c r="AI28" s="497"/>
      <c r="AL28" s="484"/>
      <c r="AM28" s="485"/>
      <c r="AN28" s="485"/>
      <c r="AO28" s="485"/>
      <c r="AP28" s="485"/>
      <c r="AQ28" s="485"/>
      <c r="AR28" s="486"/>
      <c r="AS28" s="487"/>
      <c r="AT28" s="488"/>
      <c r="AU28" s="488"/>
      <c r="AV28" s="488"/>
      <c r="AW28" s="488"/>
      <c r="AX28" s="488"/>
      <c r="AY28" s="489"/>
      <c r="AZ28" s="490"/>
      <c r="BA28" s="491"/>
      <c r="BB28" s="491"/>
      <c r="BC28" s="491"/>
      <c r="BD28" s="491"/>
      <c r="BE28" s="491"/>
      <c r="BF28" s="492"/>
      <c r="BG28" s="493"/>
      <c r="BH28" s="494"/>
      <c r="BI28" s="494"/>
      <c r="BJ28" s="494"/>
      <c r="BK28" s="494"/>
      <c r="BL28" s="494"/>
      <c r="BM28" s="495"/>
      <c r="BN28" s="496"/>
      <c r="BO28" s="497"/>
      <c r="BR28" s="484"/>
      <c r="BS28" s="485"/>
      <c r="BT28" s="485"/>
      <c r="BU28" s="486"/>
      <c r="BV28" s="499"/>
      <c r="BW28" s="500"/>
      <c r="BX28" s="500"/>
      <c r="BY28" s="501"/>
      <c r="BZ28" s="490"/>
      <c r="CA28" s="491"/>
      <c r="CB28" s="491"/>
      <c r="CC28" s="492"/>
      <c r="CD28" s="493"/>
      <c r="CE28" s="494"/>
      <c r="CF28" s="494"/>
      <c r="CG28" s="495"/>
      <c r="CH28" s="496"/>
      <c r="CI28" s="497"/>
      <c r="CL28" s="484"/>
      <c r="CM28" s="485"/>
      <c r="CN28" s="485"/>
      <c r="CO28" s="486"/>
      <c r="CP28" s="487"/>
      <c r="CQ28" s="488"/>
      <c r="CR28" s="488"/>
      <c r="CS28" s="489"/>
      <c r="CT28" s="490"/>
      <c r="CU28" s="491"/>
      <c r="CV28" s="491"/>
      <c r="CW28" s="492"/>
      <c r="CX28" s="493"/>
      <c r="CY28" s="494"/>
      <c r="CZ28" s="494"/>
      <c r="DA28" s="495"/>
      <c r="DB28" s="496"/>
      <c r="DC28" s="497"/>
      <c r="DF28" s="502"/>
      <c r="DG28" s="497"/>
      <c r="DJ28" s="503"/>
      <c r="DK28" s="504"/>
      <c r="DN28" s="484"/>
      <c r="DO28" s="485"/>
      <c r="DP28" s="485"/>
      <c r="DQ28" s="486"/>
      <c r="DR28" s="487"/>
      <c r="DS28" s="488"/>
      <c r="DT28" s="488"/>
      <c r="DU28" s="489"/>
      <c r="DV28" s="490"/>
      <c r="DW28" s="491"/>
      <c r="DX28" s="491"/>
      <c r="DY28" s="492"/>
      <c r="DZ28" s="493"/>
      <c r="EA28" s="494"/>
      <c r="EB28" s="494"/>
      <c r="EC28" s="495"/>
      <c r="ED28" s="496"/>
      <c r="EE28" s="497"/>
      <c r="EH28" s="484"/>
      <c r="EI28" s="485"/>
      <c r="EJ28" s="485"/>
      <c r="EK28" s="485"/>
      <c r="EL28" s="485"/>
      <c r="EM28" s="485"/>
      <c r="EN28" s="486"/>
      <c r="EO28" s="487"/>
      <c r="EP28" s="488"/>
      <c r="EQ28" s="488"/>
      <c r="ER28" s="489"/>
      <c r="ES28" s="505"/>
      <c r="ET28" s="506"/>
      <c r="EU28" s="506"/>
      <c r="EV28" s="506"/>
      <c r="EW28" s="506"/>
      <c r="EX28" s="506"/>
      <c r="EY28" s="507"/>
      <c r="EZ28" s="508"/>
      <c r="FA28" s="509"/>
      <c r="FB28" s="509"/>
      <c r="FC28" s="510"/>
      <c r="FD28" s="496"/>
      <c r="FE28" s="497"/>
      <c r="FH28" s="484" t="s">
        <v>195</v>
      </c>
      <c r="FI28" s="485" t="s">
        <v>277</v>
      </c>
      <c r="FJ28" s="485"/>
      <c r="FK28" s="485"/>
      <c r="FL28" s="485"/>
      <c r="FM28" s="485"/>
      <c r="FN28" s="485"/>
      <c r="FO28" s="485"/>
      <c r="FP28" s="485"/>
      <c r="FQ28" s="485"/>
      <c r="FR28" s="485"/>
      <c r="FS28" s="485"/>
      <c r="FT28" s="485"/>
      <c r="FU28" s="485"/>
      <c r="FV28" s="485"/>
      <c r="FW28" s="485"/>
      <c r="FX28" s="485"/>
      <c r="FY28" s="485"/>
      <c r="FZ28" s="485"/>
      <c r="GA28" s="485"/>
      <c r="GB28" s="485"/>
      <c r="GC28" s="485"/>
      <c r="GD28" s="485"/>
      <c r="GE28" s="485"/>
      <c r="GF28" s="485"/>
      <c r="GG28" s="485"/>
      <c r="GH28" s="485"/>
      <c r="GI28" s="485"/>
      <c r="GJ28" s="485"/>
      <c r="GK28" s="485"/>
      <c r="GL28" s="485"/>
      <c r="GM28" s="486"/>
      <c r="GN28" s="487"/>
      <c r="GO28" s="488"/>
      <c r="GP28" s="488"/>
      <c r="GQ28" s="488"/>
      <c r="GR28" s="488"/>
      <c r="GS28" s="488"/>
      <c r="GT28" s="489"/>
      <c r="GU28" s="491" t="s">
        <v>223</v>
      </c>
      <c r="GV28" s="491"/>
      <c r="GW28" s="491"/>
      <c r="GX28" s="491"/>
      <c r="GY28" s="491"/>
      <c r="GZ28" s="491"/>
      <c r="HA28" s="491"/>
      <c r="HB28" s="491"/>
      <c r="HC28" s="491"/>
      <c r="HD28" s="491"/>
      <c r="HE28" s="491"/>
      <c r="HF28" s="491"/>
      <c r="HG28" s="491"/>
      <c r="HH28" s="491"/>
      <c r="HI28" s="491"/>
      <c r="HJ28" s="491"/>
      <c r="HK28" s="491"/>
      <c r="HL28" s="491"/>
      <c r="HM28" s="491"/>
      <c r="HN28" s="491"/>
      <c r="HO28" s="492"/>
      <c r="HP28" s="493" t="s">
        <v>194</v>
      </c>
      <c r="HQ28" s="494"/>
      <c r="HR28" s="494"/>
      <c r="HS28" s="494"/>
      <c r="HT28" s="494"/>
      <c r="HU28" s="494"/>
      <c r="HV28" s="495"/>
      <c r="HW28" s="496"/>
      <c r="HX28" s="497"/>
      <c r="IA28" s="511"/>
      <c r="IB28" s="512"/>
      <c r="IC28" s="512"/>
      <c r="ID28" s="513"/>
      <c r="IE28" s="514"/>
      <c r="IF28" s="515"/>
      <c r="IG28" s="515"/>
      <c r="IH28" s="489"/>
      <c r="II28" s="337"/>
      <c r="IJ28" s="348"/>
      <c r="IK28" s="528"/>
      <c r="IL28" s="591"/>
      <c r="IM28" s="531"/>
      <c r="IN28" s="592"/>
      <c r="IO28" s="592"/>
      <c r="IP28" s="516"/>
      <c r="IQ28" s="496"/>
      <c r="IR28" s="497"/>
      <c r="IU28" s="484"/>
      <c r="IV28" s="485" t="s">
        <v>195</v>
      </c>
      <c r="IW28" s="485" t="s">
        <v>235</v>
      </c>
      <c r="IX28" s="485"/>
      <c r="IY28" s="485"/>
      <c r="IZ28" s="485"/>
      <c r="JA28" s="485"/>
      <c r="JB28" s="485"/>
      <c r="JC28" s="485"/>
      <c r="JD28" s="485"/>
      <c r="JE28" s="485"/>
      <c r="JF28" s="485"/>
      <c r="JG28" s="485"/>
      <c r="JH28" s="485"/>
      <c r="JI28" s="485"/>
      <c r="JJ28" s="322" t="s">
        <v>198</v>
      </c>
      <c r="JK28" s="322" t="s">
        <v>70</v>
      </c>
      <c r="JL28" s="322" t="s">
        <v>64</v>
      </c>
      <c r="JM28" s="322" t="s">
        <v>68</v>
      </c>
      <c r="JN28" s="322" t="s">
        <v>68</v>
      </c>
      <c r="JO28" s="322" t="s">
        <v>68</v>
      </c>
      <c r="JP28" s="322" t="s">
        <v>72</v>
      </c>
      <c r="JQ28" s="322"/>
      <c r="JR28" s="322"/>
      <c r="JS28" s="322"/>
      <c r="JT28" s="322"/>
      <c r="JU28" s="322"/>
      <c r="JV28" s="322"/>
      <c r="JW28" s="322"/>
      <c r="JX28" s="322"/>
      <c r="JY28" s="322"/>
      <c r="JZ28" s="322"/>
      <c r="KA28" s="322"/>
      <c r="KB28" s="322"/>
      <c r="KC28" s="322"/>
      <c r="KD28" s="322"/>
      <c r="KE28" s="322"/>
      <c r="KF28" s="322"/>
      <c r="KG28" s="322"/>
      <c r="KH28" s="322"/>
      <c r="KI28" s="322"/>
      <c r="KJ28" s="322"/>
      <c r="KK28" s="322"/>
      <c r="KL28" s="322"/>
      <c r="KM28" s="322"/>
      <c r="KN28" s="322"/>
      <c r="KO28" s="322"/>
      <c r="KP28" s="323"/>
      <c r="KQ28" s="387"/>
      <c r="KR28" s="388"/>
      <c r="KS28" s="388"/>
      <c r="KT28" s="388"/>
      <c r="KU28" s="388"/>
      <c r="KV28" s="388"/>
      <c r="KW28" s="389"/>
      <c r="KX28" s="496"/>
      <c r="KY28" s="497"/>
      <c r="LB28" s="502"/>
      <c r="LC28" s="497"/>
      <c r="LF28" s="503"/>
      <c r="LG28" s="504"/>
      <c r="LJ28" s="517"/>
      <c r="LK28" s="518"/>
      <c r="LN28" s="503"/>
      <c r="LO28" s="504"/>
      <c r="LR28" s="484" t="s">
        <v>247</v>
      </c>
      <c r="LS28" s="485" t="s">
        <v>235</v>
      </c>
      <c r="LT28" s="485"/>
      <c r="LU28" s="485"/>
      <c r="LV28" s="485"/>
      <c r="LW28" s="485"/>
      <c r="LX28" s="485"/>
      <c r="LY28" s="485"/>
      <c r="LZ28" s="485"/>
      <c r="MA28" s="485"/>
      <c r="MB28" s="485"/>
      <c r="MC28" s="485"/>
      <c r="MD28" s="485"/>
      <c r="ME28" s="485"/>
      <c r="MF28" s="485"/>
      <c r="MG28" s="338" t="s">
        <v>193</v>
      </c>
      <c r="MH28" s="338" t="s">
        <v>67</v>
      </c>
      <c r="MI28" s="338" t="s">
        <v>66</v>
      </c>
      <c r="MJ28" s="338" t="s">
        <v>68</v>
      </c>
      <c r="MK28" s="338" t="s">
        <v>68</v>
      </c>
      <c r="ML28" s="338" t="s">
        <v>68</v>
      </c>
      <c r="MM28" s="338" t="s">
        <v>224</v>
      </c>
      <c r="MN28" s="338" t="s">
        <v>224</v>
      </c>
      <c r="MO28" s="338"/>
      <c r="MP28" s="338"/>
      <c r="MQ28" s="338"/>
      <c r="MR28" s="338"/>
      <c r="MS28" s="338"/>
      <c r="MT28" s="338"/>
      <c r="MU28" s="338"/>
      <c r="MV28" s="338"/>
      <c r="MW28" s="338"/>
      <c r="MX28" s="338"/>
      <c r="MY28" s="338"/>
      <c r="MZ28" s="338"/>
      <c r="NA28" s="338"/>
      <c r="NB28" s="338"/>
      <c r="NC28" s="338"/>
      <c r="ND28" s="338"/>
      <c r="NE28" s="338"/>
      <c r="NF28" s="338"/>
      <c r="NG28" s="338"/>
      <c r="NH28" s="338"/>
      <c r="NI28" s="338"/>
      <c r="NJ28" s="338"/>
      <c r="NK28" s="338"/>
      <c r="NL28" s="338"/>
      <c r="NM28" s="338"/>
      <c r="NN28" s="338"/>
      <c r="NO28" s="338"/>
      <c r="NP28" s="338"/>
      <c r="NQ28" s="338"/>
      <c r="NR28" s="338"/>
      <c r="NS28" s="338"/>
      <c r="NT28" s="339"/>
      <c r="NU28" s="519"/>
      <c r="NV28" s="520"/>
      <c r="NW28" s="520"/>
      <c r="NX28" s="520"/>
      <c r="NY28" s="520"/>
      <c r="NZ28" s="520"/>
      <c r="OA28" s="521"/>
      <c r="OB28" s="496"/>
      <c r="OC28" s="497"/>
      <c r="OF28" s="522"/>
      <c r="OG28" s="523"/>
      <c r="OH28" s="523"/>
      <c r="OI28" s="523"/>
      <c r="OJ28" s="523"/>
      <c r="OK28" s="523"/>
      <c r="OL28" s="523"/>
      <c r="OM28" s="523"/>
      <c r="ON28" s="524"/>
      <c r="OO28" s="525"/>
      <c r="OP28" s="526"/>
      <c r="OQ28" s="526"/>
      <c r="OR28" s="526"/>
      <c r="OS28" s="526"/>
      <c r="OT28" s="526"/>
      <c r="OU28" s="527"/>
      <c r="OV28" s="528"/>
      <c r="OW28" s="529"/>
      <c r="OX28" s="529"/>
      <c r="OY28" s="529"/>
      <c r="OZ28" s="529"/>
      <c r="PA28" s="529"/>
      <c r="PB28" s="529"/>
      <c r="PC28" s="529"/>
      <c r="PD28" s="529"/>
      <c r="PE28" s="529"/>
      <c r="PF28" s="529"/>
      <c r="PG28" s="529"/>
      <c r="PH28" s="529"/>
      <c r="PI28" s="529"/>
      <c r="PJ28" s="529"/>
      <c r="PK28" s="529"/>
      <c r="PL28" s="529"/>
      <c r="PM28" s="529"/>
      <c r="PN28" s="529"/>
      <c r="PO28" s="530"/>
      <c r="PP28" s="531"/>
      <c r="PQ28" s="532"/>
      <c r="PR28" s="532"/>
      <c r="PS28" s="532"/>
      <c r="PT28" s="532"/>
      <c r="PU28" s="532"/>
      <c r="PV28" s="516"/>
      <c r="PW28" s="496"/>
      <c r="PX28" s="497"/>
      <c r="QA28" s="533"/>
      <c r="QB28" s="534"/>
      <c r="QC28" s="534"/>
      <c r="QD28" s="534"/>
      <c r="QE28" s="534"/>
      <c r="QF28" s="534"/>
      <c r="QG28" s="535"/>
      <c r="QH28" s="525"/>
      <c r="QI28" s="526"/>
      <c r="QJ28" s="526"/>
      <c r="QK28" s="526"/>
      <c r="QL28" s="526"/>
      <c r="QM28" s="526"/>
      <c r="QN28" s="527"/>
      <c r="QO28" s="505"/>
      <c r="QP28" s="506"/>
      <c r="QQ28" s="506"/>
      <c r="QR28" s="506"/>
      <c r="QS28" s="506"/>
      <c r="QT28" s="506"/>
      <c r="QU28" s="507"/>
      <c r="QV28" s="508"/>
      <c r="QW28" s="509"/>
      <c r="QX28" s="509"/>
      <c r="QY28" s="509"/>
      <c r="QZ28" s="509"/>
      <c r="RA28" s="509"/>
      <c r="RB28" s="510"/>
      <c r="RC28" s="496"/>
      <c r="RD28" s="497"/>
      <c r="RG28" s="522" t="s">
        <v>235</v>
      </c>
      <c r="RH28" s="523"/>
      <c r="RI28" s="523"/>
      <c r="RJ28" s="523"/>
      <c r="RK28" s="523"/>
      <c r="RL28" s="523"/>
      <c r="RM28" s="524"/>
      <c r="RN28" s="525"/>
      <c r="RO28" s="526"/>
      <c r="RP28" s="526"/>
      <c r="RQ28" s="526"/>
      <c r="RR28" s="526"/>
      <c r="RS28" s="526"/>
      <c r="RT28" s="527"/>
      <c r="RU28" s="528"/>
      <c r="RV28" s="529"/>
      <c r="RW28" s="529"/>
      <c r="RX28" s="529"/>
      <c r="RY28" s="529"/>
      <c r="RZ28" s="529"/>
      <c r="SA28" s="530"/>
      <c r="SB28" s="531"/>
      <c r="SC28" s="532"/>
      <c r="SD28" s="532"/>
      <c r="SE28" s="532"/>
      <c r="SF28" s="532"/>
      <c r="SG28" s="532"/>
      <c r="SH28" s="516"/>
      <c r="SI28" s="496"/>
      <c r="SJ28" s="497"/>
      <c r="SM28" s="502"/>
      <c r="SN28" s="497"/>
      <c r="SQ28" s="503"/>
      <c r="SR28" s="504"/>
      <c r="SU28" s="355"/>
      <c r="SV28" s="356"/>
      <c r="SW28" s="356"/>
      <c r="SX28" s="357"/>
      <c r="SY28" s="536"/>
      <c r="SZ28" s="537"/>
      <c r="TA28" s="537"/>
      <c r="TB28" s="538"/>
      <c r="TC28" s="365"/>
      <c r="TD28" s="366"/>
      <c r="TE28" s="366"/>
      <c r="TF28" s="367"/>
      <c r="TG28" s="403"/>
      <c r="TH28" s="404"/>
      <c r="TI28" s="404"/>
      <c r="TJ28" s="405"/>
      <c r="TK28" s="496"/>
      <c r="TL28" s="497"/>
      <c r="TO28" s="502"/>
      <c r="TP28" s="539"/>
      <c r="TQ28" s="291"/>
      <c r="TR28" s="291"/>
      <c r="TS28" s="539"/>
      <c r="TT28" s="539"/>
      <c r="TU28" s="291"/>
      <c r="TV28" s="291"/>
      <c r="TW28" s="539"/>
      <c r="TX28" s="539"/>
      <c r="TY28" s="291"/>
      <c r="TZ28" s="291"/>
      <c r="UA28" s="539"/>
      <c r="UB28" s="539"/>
      <c r="UC28" s="291"/>
      <c r="UD28" s="291"/>
      <c r="UE28" s="540"/>
      <c r="UF28" s="504"/>
      <c r="UG28" s="373"/>
      <c r="UI28" s="503"/>
      <c r="UJ28" s="504"/>
      <c r="UM28" s="503"/>
      <c r="UN28" s="504"/>
      <c r="UQ28" s="502"/>
      <c r="UR28" s="497"/>
      <c r="UU28" s="503"/>
      <c r="UV28" s="504"/>
      <c r="UY28" s="540"/>
      <c r="UZ28" s="540"/>
      <c r="VC28" s="540"/>
      <c r="VD28" s="540"/>
      <c r="VF28" s="374"/>
      <c r="VG28" s="541"/>
      <c r="VH28" s="542"/>
      <c r="VI28" s="541"/>
      <c r="VJ28" s="542"/>
      <c r="VK28" s="335"/>
      <c r="VL28" s="542"/>
      <c r="VM28" s="543"/>
      <c r="VN28" s="541"/>
      <c r="VO28" s="544"/>
      <c r="VP28" s="378"/>
      <c r="VS28" s="379" t="n">
        <v>22</v>
      </c>
      <c r="VT28" s="127" t="n">
        <v>983.879</v>
      </c>
      <c r="VU28" s="127"/>
      <c r="VW28" s="273" t="n">
        <v>22</v>
      </c>
      <c r="VX28" s="127" t="n">
        <v>29884</v>
      </c>
      <c r="VZ28" s="380" t="n">
        <f aca="false">UV72</f>
        <v>2407.188</v>
      </c>
      <c r="WA28" s="380"/>
      <c r="WB28" s="380" t="n">
        <f aca="false">LQ72</f>
        <v>1412.481</v>
      </c>
      <c r="WF28" s="127" t="n">
        <f aca="false">IF(AJ28="",0,AJ28+WF25)</f>
        <v>0</v>
      </c>
      <c r="WG28" s="127" t="n">
        <f aca="false">IF(AK28="",0,AK28+WG25)</f>
        <v>0</v>
      </c>
      <c r="WH28" s="127" t="n">
        <f aca="false">IF(BP28="",0,BP28+WH25)</f>
        <v>0</v>
      </c>
      <c r="WI28" s="127" t="n">
        <f aca="false">IF(BQ28="",0,BQ28+WI25)</f>
        <v>0</v>
      </c>
      <c r="WJ28" s="127" t="n">
        <f aca="false">IF(CJ28="",0,CJ28+WJ25)</f>
        <v>0</v>
      </c>
      <c r="WK28" s="127" t="n">
        <f aca="false">IF(CK28="",0,CK28+WK25)</f>
        <v>0</v>
      </c>
      <c r="WL28" s="127" t="n">
        <f aca="false">IF(DD28="",0,DD28+WL25)</f>
        <v>0</v>
      </c>
      <c r="WM28" s="127" t="n">
        <f aca="false">IF(DE28="",0,DE28+WM25)</f>
        <v>0</v>
      </c>
      <c r="WN28" s="127" t="n">
        <f aca="false">IF(EF28="",0,EF28+WN25)</f>
        <v>0</v>
      </c>
      <c r="WO28" s="127" t="n">
        <f aca="false">IF(EG28="",0,EG28+WO25)</f>
        <v>0</v>
      </c>
      <c r="WP28" s="127" t="n">
        <f aca="false">IF(FF28="",0,FF28+WP25)</f>
        <v>0</v>
      </c>
      <c r="WQ28" s="127" t="n">
        <f aca="false">IF(FG28="",0,FG28+WQ25)</f>
        <v>0</v>
      </c>
      <c r="WR28" s="127" t="n">
        <f aca="false">IF(IS28="",0,IS28+WR25)</f>
        <v>0</v>
      </c>
      <c r="WS28" s="127" t="n">
        <f aca="false">IF(IT28="",0,IT28+WS25)</f>
        <v>0</v>
      </c>
      <c r="WT28" s="127" t="n">
        <f aca="false">IF(HY28="",0,HY28+WT25)</f>
        <v>0</v>
      </c>
      <c r="WU28" s="127" t="n">
        <f aca="false">IF(HZ28="",0,HZ28+WU25)</f>
        <v>0</v>
      </c>
      <c r="WV28" s="127" t="n">
        <f aca="false">IF(SK28="",0,SK28+WV25)</f>
        <v>0</v>
      </c>
      <c r="WW28" s="127" t="n">
        <f aca="false">IF(SL28="",0,SL28+WW25)</f>
        <v>0</v>
      </c>
      <c r="WX28" s="127" t="n">
        <f aca="false">IF(UM28="",0,UM28)</f>
        <v>0</v>
      </c>
      <c r="WY28" s="127" t="n">
        <f aca="false">IF(UN28="",0,UN28)</f>
        <v>0</v>
      </c>
      <c r="WZ28" s="127" t="n">
        <f aca="false">IF(LL28="",0,LL28+WZ25)</f>
        <v>0</v>
      </c>
      <c r="XA28" s="127" t="n">
        <f aca="false">IF(LM28="",0,LM28+XA25)</f>
        <v>0</v>
      </c>
      <c r="XB28" s="127" t="n">
        <f aca="false">IF(UI28="",0,UI28+XB25)</f>
        <v>0</v>
      </c>
      <c r="XC28" s="127" t="n">
        <f aca="false">IF(UJ28="",0,UJ28+XC25)</f>
        <v>0</v>
      </c>
      <c r="XD28" s="127" t="n">
        <f aca="false">IF(VN28="",0,VN28+XD25)</f>
        <v>0</v>
      </c>
      <c r="XE28" s="127" t="n">
        <f aca="false">IF(VO28="",0,VO28+XE25)</f>
        <v>0</v>
      </c>
      <c r="XF28" s="127" t="n">
        <f aca="false">IFERROR(XD28/$A26,0)</f>
        <v>0</v>
      </c>
      <c r="XG28" s="127" t="n">
        <f aca="false">IFERROR(XE28/$A26,0)</f>
        <v>0</v>
      </c>
      <c r="XH28" s="127" t="n">
        <f aca="false">IF(US28="",0,US28+XH25)</f>
        <v>0</v>
      </c>
      <c r="XI28" s="127" t="n">
        <f aca="false">IF(UT28="",0,UT28+XI25)</f>
        <v>0</v>
      </c>
      <c r="XJ28" s="127" t="n">
        <f aca="false">IF(WF28&gt;0,0,AH28+XJ25)</f>
        <v>0</v>
      </c>
      <c r="XK28" s="127" t="n">
        <f aca="false">IF(WG28&gt;0,0,AI28+XK25)</f>
        <v>0</v>
      </c>
      <c r="XL28" s="127" t="n">
        <f aca="false">IF(WH28&gt;0,0,BN28+XL25)</f>
        <v>0</v>
      </c>
      <c r="XM28" s="127" t="n">
        <f aca="false">IF(WI28&gt;0,0,BO28+XM25)</f>
        <v>0</v>
      </c>
      <c r="XN28" s="127" t="n">
        <f aca="false">IF(WJ28&gt;0,0,CH28+XN25)</f>
        <v>0</v>
      </c>
      <c r="XO28" s="127" t="n">
        <f aca="false">IF(WK28&gt;0,0,CI28+XO25)</f>
        <v>0</v>
      </c>
      <c r="XP28" s="127" t="n">
        <f aca="false">IF(WL28&gt;0,0,DB28+XP25)</f>
        <v>0</v>
      </c>
      <c r="XQ28" s="127" t="n">
        <f aca="false">IF(WM28&gt;0,0,DC28+XQ25)</f>
        <v>0</v>
      </c>
      <c r="XR28" s="127" t="n">
        <f aca="false">IF(WN28&gt;0,0,ED28+XR25)</f>
        <v>0</v>
      </c>
      <c r="XS28" s="127" t="n">
        <f aca="false">IF(WO28&gt;0,0,EE28+XS25)</f>
        <v>0</v>
      </c>
      <c r="XT28" s="127" t="n">
        <f aca="false">IF(WP28&gt;0,0,FD28+XT25)</f>
        <v>0</v>
      </c>
      <c r="XU28" s="127" t="n">
        <f aca="false">IF(WQ28&gt;0,0,FE28+XU25)</f>
        <v>0</v>
      </c>
      <c r="XV28" s="127" t="n">
        <f aca="false">IF(WR28&gt;0,0,IQ28+XV25)</f>
        <v>0</v>
      </c>
      <c r="XW28" s="127" t="n">
        <f aca="false">IF(WS28&gt;0,0,IR28+XW25)</f>
        <v>0</v>
      </c>
      <c r="XX28" s="127" t="n">
        <f aca="false">IF(WT28&gt;0,0,HW28+XX25)</f>
        <v>0</v>
      </c>
      <c r="XY28" s="127" t="n">
        <f aca="false">IFERROR(IF(WU28&gt;0,0,HX28+XY25),0)</f>
        <v>0</v>
      </c>
      <c r="XZ28" s="127" t="n">
        <f aca="false">IF(WV28&gt;0,0,SI28+XZ25)</f>
        <v>0</v>
      </c>
      <c r="YA28" s="127" t="n">
        <f aca="false">IFERROR(IF(WW28&gt;0,0,SJ28+YA25),0)</f>
        <v>0</v>
      </c>
      <c r="YB28" s="127"/>
      <c r="YC28" s="127"/>
      <c r="YD28" s="127"/>
    </row>
    <row r="29" customFormat="false" ht="15" hidden="false" customHeight="false" outlineLevel="0" collapsed="false">
      <c r="A29" s="483"/>
      <c r="B29" s="381" t="s">
        <v>278</v>
      </c>
      <c r="C29" s="382"/>
      <c r="D29" s="382"/>
      <c r="E29" s="382"/>
      <c r="F29" s="382"/>
      <c r="G29" s="382"/>
      <c r="H29" s="382"/>
      <c r="I29" s="383"/>
      <c r="J29" s="384"/>
      <c r="K29" s="385"/>
      <c r="L29" s="385"/>
      <c r="M29" s="385"/>
      <c r="N29" s="385"/>
      <c r="O29" s="385"/>
      <c r="P29" s="386"/>
      <c r="Q29" s="593" t="s">
        <v>278</v>
      </c>
      <c r="R29" s="322"/>
      <c r="S29" s="322"/>
      <c r="T29" s="322"/>
      <c r="U29" s="322"/>
      <c r="V29" s="322"/>
      <c r="W29" s="322"/>
      <c r="X29" s="322"/>
      <c r="Y29" s="322"/>
      <c r="Z29" s="323"/>
      <c r="AA29" s="387"/>
      <c r="AB29" s="388"/>
      <c r="AC29" s="388"/>
      <c r="AD29" s="388"/>
      <c r="AE29" s="388"/>
      <c r="AF29" s="388"/>
      <c r="AG29" s="389"/>
      <c r="AH29" s="390" t="n">
        <f aca="false">SUBTOTAL(3, B29:P29)</f>
        <v>1</v>
      </c>
      <c r="AI29" s="391" t="n">
        <f aca="false">COUNTIF(Q29:AG29,"&lt;&gt;0")-COUNTIF(Q29:AG29,"")</f>
        <v>1</v>
      </c>
      <c r="AL29" s="381"/>
      <c r="AM29" s="382"/>
      <c r="AN29" s="382"/>
      <c r="AO29" s="382"/>
      <c r="AP29" s="382"/>
      <c r="AQ29" s="382"/>
      <c r="AR29" s="383"/>
      <c r="AS29" s="384"/>
      <c r="AT29" s="385"/>
      <c r="AU29" s="385"/>
      <c r="AV29" s="385"/>
      <c r="AW29" s="385"/>
      <c r="AX29" s="385"/>
      <c r="AY29" s="386"/>
      <c r="AZ29" s="321"/>
      <c r="BA29" s="322"/>
      <c r="BB29" s="322"/>
      <c r="BC29" s="322"/>
      <c r="BD29" s="322"/>
      <c r="BE29" s="322"/>
      <c r="BF29" s="323"/>
      <c r="BG29" s="387"/>
      <c r="BH29" s="388"/>
      <c r="BI29" s="388"/>
      <c r="BJ29" s="388"/>
      <c r="BK29" s="388"/>
      <c r="BL29" s="388"/>
      <c r="BM29" s="389"/>
      <c r="BN29" s="390" t="n">
        <f aca="false">SUBTOTAL(3, AL29:AY29)</f>
        <v>0</v>
      </c>
      <c r="BO29" s="391" t="n">
        <f aca="false">COUNTIF(AZ29:BM29,"&lt;&gt;0")-COUNTIF(AZ29:BM29,"")</f>
        <v>0</v>
      </c>
      <c r="BR29" s="381"/>
      <c r="BS29" s="382"/>
      <c r="BT29" s="382"/>
      <c r="BU29" s="383"/>
      <c r="BV29" s="392"/>
      <c r="BW29" s="393"/>
      <c r="BX29" s="393"/>
      <c r="BY29" s="394"/>
      <c r="BZ29" s="321"/>
      <c r="CA29" s="322"/>
      <c r="CB29" s="322"/>
      <c r="CC29" s="323"/>
      <c r="CD29" s="387"/>
      <c r="CE29" s="388"/>
      <c r="CF29" s="388"/>
      <c r="CG29" s="389"/>
      <c r="CH29" s="390" t="n">
        <f aca="false">SUBTOTAL(3, BR29:BY29)</f>
        <v>0</v>
      </c>
      <c r="CI29" s="391" t="n">
        <f aca="false">COUNTIF(BZ29:CG29,"&lt;&gt;0")-COUNTIF(BZ29:CG29,"")</f>
        <v>0</v>
      </c>
      <c r="CL29" s="381"/>
      <c r="CM29" s="382"/>
      <c r="CN29" s="382"/>
      <c r="CO29" s="383"/>
      <c r="CP29" s="384"/>
      <c r="CQ29" s="385"/>
      <c r="CR29" s="385"/>
      <c r="CS29" s="386"/>
      <c r="CT29" s="321"/>
      <c r="CU29" s="322"/>
      <c r="CV29" s="322"/>
      <c r="CW29" s="323"/>
      <c r="CX29" s="387"/>
      <c r="CY29" s="388"/>
      <c r="CZ29" s="388"/>
      <c r="DA29" s="389"/>
      <c r="DB29" s="390" t="n">
        <f aca="false">SUBTOTAL(3, CL29:CS29)</f>
        <v>0</v>
      </c>
      <c r="DC29" s="391" t="n">
        <f aca="false">COUNTIF(CT29:DA29,"&lt;&gt;0")-COUNTIF(CT29:DA29,"")</f>
        <v>0</v>
      </c>
      <c r="DF29" s="395" t="n">
        <f aca="false">SUMIF(B6:DE6,"итого гр.",B29:DE29)</f>
        <v>1</v>
      </c>
      <c r="DG29" s="391" t="n">
        <f aca="false">SUMIF(B6:DE6,"итого фк.",B29:DE29)</f>
        <v>1</v>
      </c>
      <c r="DJ29" s="396"/>
      <c r="DK29" s="397"/>
      <c r="DN29" s="381"/>
      <c r="DO29" s="382"/>
      <c r="DP29" s="382"/>
      <c r="DQ29" s="383"/>
      <c r="DR29" s="384"/>
      <c r="DS29" s="385"/>
      <c r="DT29" s="385"/>
      <c r="DU29" s="386"/>
      <c r="DV29" s="321"/>
      <c r="DW29" s="322"/>
      <c r="DX29" s="322"/>
      <c r="DY29" s="323"/>
      <c r="DZ29" s="387"/>
      <c r="EA29" s="388"/>
      <c r="EB29" s="388"/>
      <c r="EC29" s="389"/>
      <c r="ED29" s="390" t="n">
        <f aca="false">SUBTOTAL(3, DN29:DU29)</f>
        <v>0</v>
      </c>
      <c r="EE29" s="391" t="n">
        <f aca="false">COUNTIF(DV29:EC29,"&lt;&gt;0")-COUNTIF(DV29:EC29,"")</f>
        <v>0</v>
      </c>
      <c r="EH29" s="381"/>
      <c r="EI29" s="382"/>
      <c r="EJ29" s="382"/>
      <c r="EK29" s="382"/>
      <c r="EL29" s="382"/>
      <c r="EM29" s="382"/>
      <c r="EN29" s="383"/>
      <c r="EO29" s="384"/>
      <c r="EP29" s="385"/>
      <c r="EQ29" s="385"/>
      <c r="ER29" s="386"/>
      <c r="ES29" s="321"/>
      <c r="ET29" s="322"/>
      <c r="EU29" s="322"/>
      <c r="EV29" s="322"/>
      <c r="EW29" s="322"/>
      <c r="EX29" s="322"/>
      <c r="EY29" s="323"/>
      <c r="EZ29" s="387"/>
      <c r="FA29" s="388"/>
      <c r="FB29" s="388"/>
      <c r="FC29" s="389"/>
      <c r="FD29" s="390" t="n">
        <f aca="false">SUBTOTAL(3, EH29:ER29)</f>
        <v>0</v>
      </c>
      <c r="FE29" s="391" t="n">
        <f aca="false">COUNTIF(ES29:FC29,"&lt;&gt;0")-COUNTIF(ES29:FC29,"")</f>
        <v>0</v>
      </c>
      <c r="FH29" s="381" t="s">
        <v>279</v>
      </c>
      <c r="FI29" s="382" t="s">
        <v>280</v>
      </c>
      <c r="FJ29" s="382"/>
      <c r="FK29" s="382"/>
      <c r="FL29" s="382"/>
      <c r="FM29" s="382"/>
      <c r="FN29" s="382"/>
      <c r="FO29" s="382"/>
      <c r="FP29" s="382"/>
      <c r="FQ29" s="382"/>
      <c r="FR29" s="382"/>
      <c r="FS29" s="382"/>
      <c r="FT29" s="382"/>
      <c r="FU29" s="382"/>
      <c r="FV29" s="382"/>
      <c r="FW29" s="382"/>
      <c r="FX29" s="382"/>
      <c r="FY29" s="382"/>
      <c r="FZ29" s="382"/>
      <c r="GA29" s="382"/>
      <c r="GB29" s="382"/>
      <c r="GC29" s="382"/>
      <c r="GD29" s="382"/>
      <c r="GE29" s="382"/>
      <c r="GF29" s="382"/>
      <c r="GG29" s="382"/>
      <c r="GH29" s="382"/>
      <c r="GI29" s="382"/>
      <c r="GJ29" s="382"/>
      <c r="GK29" s="382"/>
      <c r="GL29" s="382"/>
      <c r="GM29" s="383"/>
      <c r="GN29" s="384"/>
      <c r="GO29" s="385"/>
      <c r="GP29" s="385"/>
      <c r="GQ29" s="385"/>
      <c r="GR29" s="385"/>
      <c r="GS29" s="385"/>
      <c r="GT29" s="386"/>
      <c r="GU29" s="322" t="s">
        <v>281</v>
      </c>
      <c r="GV29" s="322"/>
      <c r="GW29" s="322"/>
      <c r="GX29" s="322"/>
      <c r="GY29" s="322"/>
      <c r="GZ29" s="322"/>
      <c r="HA29" s="322"/>
      <c r="HB29" s="322"/>
      <c r="HC29" s="322"/>
      <c r="HD29" s="322"/>
      <c r="HE29" s="322"/>
      <c r="HF29" s="322"/>
      <c r="HG29" s="322"/>
      <c r="HH29" s="322"/>
      <c r="HI29" s="322"/>
      <c r="HJ29" s="322"/>
      <c r="HK29" s="322"/>
      <c r="HL29" s="322"/>
      <c r="HM29" s="322"/>
      <c r="HN29" s="322"/>
      <c r="HO29" s="323"/>
      <c r="HP29" s="387" t="n">
        <v>811</v>
      </c>
      <c r="HQ29" s="388"/>
      <c r="HR29" s="388"/>
      <c r="HS29" s="388"/>
      <c r="HT29" s="388"/>
      <c r="HU29" s="388"/>
      <c r="HV29" s="389"/>
      <c r="HW29" s="390" t="n">
        <f aca="false">SUBTOTAL(3, FH29:GT29)</f>
        <v>2</v>
      </c>
      <c r="HX29" s="391" t="n">
        <f aca="false">COUNTIF(GU29:HV29,"&lt;&gt;0")-COUNTIF(GU29:HV29,"")</f>
        <v>2</v>
      </c>
      <c r="IA29" s="398"/>
      <c r="IB29" s="399"/>
      <c r="IC29" s="399"/>
      <c r="ID29" s="400"/>
      <c r="IE29" s="401"/>
      <c r="IF29" s="402"/>
      <c r="IG29" s="402"/>
      <c r="IH29" s="386"/>
      <c r="II29" s="321"/>
      <c r="IJ29" s="366"/>
      <c r="IK29" s="365"/>
      <c r="IL29" s="594"/>
      <c r="IM29" s="403"/>
      <c r="IN29" s="595"/>
      <c r="IO29" s="595"/>
      <c r="IP29" s="405"/>
      <c r="IQ29" s="390" t="n">
        <f aca="false">SUBTOTAL(3, IA29:IH29)</f>
        <v>0</v>
      </c>
      <c r="IR29" s="391" t="n">
        <f aca="false">COUNTIF(II29:IP29,"&lt;&gt;0")-COUNTIF(II29:IP29,"")</f>
        <v>0</v>
      </c>
      <c r="IU29" s="381"/>
      <c r="IV29" s="382" t="s">
        <v>203</v>
      </c>
      <c r="IW29" s="382" t="s">
        <v>282</v>
      </c>
      <c r="IX29" s="382"/>
      <c r="IY29" s="382"/>
      <c r="IZ29" s="382"/>
      <c r="JA29" s="382"/>
      <c r="JB29" s="382"/>
      <c r="JC29" s="382"/>
      <c r="JD29" s="382"/>
      <c r="JE29" s="382"/>
      <c r="JF29" s="382"/>
      <c r="JG29" s="382"/>
      <c r="JH29" s="382"/>
      <c r="JI29" s="382"/>
      <c r="JJ29" s="322" t="n">
        <v>1042</v>
      </c>
      <c r="JK29" s="322" t="n">
        <v>281</v>
      </c>
      <c r="JL29" s="322" t="n">
        <v>1610</v>
      </c>
      <c r="JM29" s="322" t="n">
        <v>574</v>
      </c>
      <c r="JN29" s="322" t="n">
        <v>2682</v>
      </c>
      <c r="JO29" s="322" t="n">
        <v>2703</v>
      </c>
      <c r="JP29" s="322" t="n">
        <v>1901</v>
      </c>
      <c r="JQ29" s="322"/>
      <c r="JR29" s="322"/>
      <c r="JS29" s="322"/>
      <c r="JT29" s="322"/>
      <c r="JU29" s="322"/>
      <c r="JV29" s="322"/>
      <c r="JW29" s="322"/>
      <c r="JX29" s="322"/>
      <c r="JY29" s="322"/>
      <c r="JZ29" s="322"/>
      <c r="KA29" s="322"/>
      <c r="KB29" s="322"/>
      <c r="KC29" s="322"/>
      <c r="KD29" s="322"/>
      <c r="KE29" s="322"/>
      <c r="KF29" s="322"/>
      <c r="KG29" s="322"/>
      <c r="KH29" s="322"/>
      <c r="KI29" s="322"/>
      <c r="KJ29" s="322"/>
      <c r="KK29" s="322"/>
      <c r="KL29" s="322"/>
      <c r="KM29" s="322"/>
      <c r="KN29" s="322"/>
      <c r="KO29" s="322"/>
      <c r="KP29" s="323"/>
      <c r="KQ29" s="387"/>
      <c r="KR29" s="388"/>
      <c r="KS29" s="388"/>
      <c r="KT29" s="388"/>
      <c r="KU29" s="388"/>
      <c r="KV29" s="388"/>
      <c r="KW29" s="389"/>
      <c r="KX29" s="390" t="n">
        <f aca="false">SUBTOTAL(3, IU29:JI29)</f>
        <v>2</v>
      </c>
      <c r="KY29" s="391" t="n">
        <f aca="false">COUNTIF(JJ29:KW29,"&lt;&gt;0")-COUNTIF(JJ29:KW29,"")</f>
        <v>7</v>
      </c>
      <c r="LB29" s="395" t="n">
        <f aca="false">SUMIF(DN6:LA6,"итого гр.",DN29:LA29)</f>
        <v>4</v>
      </c>
      <c r="LC29" s="391" t="n">
        <f aca="false">SUMIF(DN6:LA6,"итого фк.",DN29:LA29)</f>
        <v>9</v>
      </c>
      <c r="LF29" s="396"/>
      <c r="LG29" s="397"/>
      <c r="LJ29" s="406"/>
      <c r="LK29" s="407"/>
      <c r="LN29" s="396"/>
      <c r="LO29" s="397"/>
      <c r="LR29" s="381" t="s">
        <v>283</v>
      </c>
      <c r="LS29" s="382" t="s">
        <v>282</v>
      </c>
      <c r="LT29" s="382"/>
      <c r="LU29" s="382"/>
      <c r="LV29" s="382"/>
      <c r="LW29" s="382"/>
      <c r="LX29" s="382"/>
      <c r="LY29" s="382"/>
      <c r="LZ29" s="382"/>
      <c r="MA29" s="382"/>
      <c r="MB29" s="382"/>
      <c r="MC29" s="382"/>
      <c r="MD29" s="382"/>
      <c r="ME29" s="382"/>
      <c r="MF29" s="382"/>
      <c r="MG29" s="322" t="n">
        <v>130</v>
      </c>
      <c r="MH29" s="322" t="n">
        <v>6179</v>
      </c>
      <c r="MI29" s="322" t="n">
        <v>2061</v>
      </c>
      <c r="MJ29" s="322" t="n">
        <v>3016</v>
      </c>
      <c r="MK29" s="322" t="n">
        <v>5215</v>
      </c>
      <c r="ML29" s="322" t="n">
        <v>6299</v>
      </c>
      <c r="MM29" s="322" t="n">
        <v>449</v>
      </c>
      <c r="MN29" s="322" t="n">
        <v>1074</v>
      </c>
      <c r="MO29" s="322"/>
      <c r="MP29" s="322"/>
      <c r="MQ29" s="322"/>
      <c r="MR29" s="322"/>
      <c r="MS29" s="322"/>
      <c r="MT29" s="322"/>
      <c r="MU29" s="322"/>
      <c r="MV29" s="322"/>
      <c r="MW29" s="322"/>
      <c r="MX29" s="322"/>
      <c r="MY29" s="322"/>
      <c r="MZ29" s="322"/>
      <c r="NA29" s="322"/>
      <c r="NB29" s="322"/>
      <c r="NC29" s="322"/>
      <c r="ND29" s="322"/>
      <c r="NE29" s="322"/>
      <c r="NF29" s="322"/>
      <c r="NG29" s="322"/>
      <c r="NH29" s="322"/>
      <c r="NI29" s="322"/>
      <c r="NJ29" s="322"/>
      <c r="NK29" s="322"/>
      <c r="NL29" s="322"/>
      <c r="NM29" s="322"/>
      <c r="NN29" s="322"/>
      <c r="NO29" s="322"/>
      <c r="NP29" s="322"/>
      <c r="NQ29" s="322"/>
      <c r="NR29" s="322"/>
      <c r="NS29" s="322"/>
      <c r="NT29" s="323"/>
      <c r="NU29" s="387"/>
      <c r="NV29" s="388"/>
      <c r="NW29" s="388"/>
      <c r="NX29" s="388"/>
      <c r="NY29" s="388"/>
      <c r="NZ29" s="388"/>
      <c r="OA29" s="389"/>
      <c r="OB29" s="390" t="n">
        <f aca="false">SUBTOTAL(3, LR29:MF29)</f>
        <v>2</v>
      </c>
      <c r="OC29" s="391" t="n">
        <f aca="false">COUNTIF(MG29:OA29,"&lt;&gt;0")-COUNTIF(MG29:OA29,"")</f>
        <v>8</v>
      </c>
      <c r="OF29" s="408"/>
      <c r="OG29" s="409"/>
      <c r="OH29" s="409"/>
      <c r="OI29" s="409"/>
      <c r="OJ29" s="409"/>
      <c r="OK29" s="409"/>
      <c r="OL29" s="409"/>
      <c r="OM29" s="409"/>
      <c r="ON29" s="410"/>
      <c r="OO29" s="411"/>
      <c r="OP29" s="412"/>
      <c r="OQ29" s="412"/>
      <c r="OR29" s="412"/>
      <c r="OS29" s="412"/>
      <c r="OT29" s="412"/>
      <c r="OU29" s="413"/>
      <c r="OV29" s="365"/>
      <c r="OW29" s="366"/>
      <c r="OX29" s="366"/>
      <c r="OY29" s="366"/>
      <c r="OZ29" s="366"/>
      <c r="PA29" s="366"/>
      <c r="PB29" s="366"/>
      <c r="PC29" s="366"/>
      <c r="PD29" s="366"/>
      <c r="PE29" s="366"/>
      <c r="PF29" s="366"/>
      <c r="PG29" s="366"/>
      <c r="PH29" s="366"/>
      <c r="PI29" s="366"/>
      <c r="PJ29" s="366"/>
      <c r="PK29" s="366"/>
      <c r="PL29" s="366"/>
      <c r="PM29" s="366"/>
      <c r="PN29" s="366"/>
      <c r="PO29" s="367"/>
      <c r="PP29" s="403"/>
      <c r="PQ29" s="404"/>
      <c r="PR29" s="404"/>
      <c r="PS29" s="404"/>
      <c r="PT29" s="404"/>
      <c r="PU29" s="404"/>
      <c r="PV29" s="405"/>
      <c r="PW29" s="390" t="n">
        <f aca="false">SUBTOTAL(3, OF29:OU29)</f>
        <v>0</v>
      </c>
      <c r="PX29" s="391" t="n">
        <f aca="false">COUNTIF(OV29:PV29,"&lt;&gt;0")-COUNTIF(OV29:PV29,"")</f>
        <v>0</v>
      </c>
      <c r="QA29" s="414"/>
      <c r="QB29" s="415"/>
      <c r="QC29" s="415"/>
      <c r="QD29" s="415"/>
      <c r="QE29" s="415"/>
      <c r="QF29" s="415"/>
      <c r="QG29" s="416"/>
      <c r="QH29" s="411"/>
      <c r="QI29" s="412"/>
      <c r="QJ29" s="412"/>
      <c r="QK29" s="412"/>
      <c r="QL29" s="412"/>
      <c r="QM29" s="412"/>
      <c r="QN29" s="413"/>
      <c r="QO29" s="321"/>
      <c r="QP29" s="322"/>
      <c r="QQ29" s="322"/>
      <c r="QR29" s="322"/>
      <c r="QS29" s="322"/>
      <c r="QT29" s="322"/>
      <c r="QU29" s="323"/>
      <c r="QV29" s="387"/>
      <c r="QW29" s="388"/>
      <c r="QX29" s="388"/>
      <c r="QY29" s="388"/>
      <c r="QZ29" s="388"/>
      <c r="RA29" s="388"/>
      <c r="RB29" s="389"/>
      <c r="RC29" s="390" t="n">
        <f aca="false">SUBTOTAL(3, QA29:QN29)</f>
        <v>0</v>
      </c>
      <c r="RD29" s="391" t="n">
        <f aca="false">COUNTIF(QO29:RB29,"&lt;&gt;0")-COUNTIF(QO29:RB29,"")</f>
        <v>0</v>
      </c>
      <c r="RG29" s="408" t="s">
        <v>282</v>
      </c>
      <c r="RH29" s="409"/>
      <c r="RI29" s="409"/>
      <c r="RJ29" s="409"/>
      <c r="RK29" s="409"/>
      <c r="RL29" s="409"/>
      <c r="RM29" s="410"/>
      <c r="RN29" s="411"/>
      <c r="RO29" s="412"/>
      <c r="RP29" s="412"/>
      <c r="RQ29" s="412"/>
      <c r="RR29" s="412"/>
      <c r="RS29" s="412"/>
      <c r="RT29" s="413"/>
      <c r="RU29" s="365"/>
      <c r="RV29" s="366"/>
      <c r="RW29" s="366"/>
      <c r="RX29" s="366"/>
      <c r="RY29" s="366"/>
      <c r="RZ29" s="366"/>
      <c r="SA29" s="367"/>
      <c r="SB29" s="403"/>
      <c r="SC29" s="404"/>
      <c r="SD29" s="404"/>
      <c r="SE29" s="404"/>
      <c r="SF29" s="404"/>
      <c r="SG29" s="404"/>
      <c r="SH29" s="405"/>
      <c r="SI29" s="390" t="n">
        <f aca="false">COUNTIF(RG29:RT29,"&lt;&gt;0")-COUNTIF(RG29:RT29,"")</f>
        <v>1</v>
      </c>
      <c r="SJ29" s="391" t="n">
        <f aca="false">COUNTIF(RU29:SH29,"&lt;&gt;0")-COUNTIF(RU29:SH29,"")</f>
        <v>0</v>
      </c>
      <c r="SM29" s="395" t="n">
        <f aca="false">SUMIF(LR6:SL6,"итого гр.",LR29:SL29)</f>
        <v>3</v>
      </c>
      <c r="SN29" s="391" t="n">
        <f aca="false">SUMIF(LR6:SL6,"итого фк.",LR29:SL29)</f>
        <v>8</v>
      </c>
      <c r="SQ29" s="396"/>
      <c r="SR29" s="397"/>
      <c r="SU29" s="408"/>
      <c r="SV29" s="409"/>
      <c r="SW29" s="409"/>
      <c r="SX29" s="410"/>
      <c r="SY29" s="411"/>
      <c r="SZ29" s="412"/>
      <c r="TA29" s="412"/>
      <c r="TB29" s="413"/>
      <c r="TC29" s="365"/>
      <c r="TD29" s="366"/>
      <c r="TE29" s="366"/>
      <c r="TF29" s="367"/>
      <c r="TG29" s="403"/>
      <c r="TH29" s="404"/>
      <c r="TI29" s="404"/>
      <c r="TJ29" s="405"/>
      <c r="TK29" s="390"/>
      <c r="TL29" s="391"/>
      <c r="TO29" s="395"/>
      <c r="TP29" s="417"/>
      <c r="TQ29" s="291"/>
      <c r="TR29" s="291"/>
      <c r="TS29" s="417"/>
      <c r="TT29" s="417"/>
      <c r="TU29" s="291"/>
      <c r="TV29" s="291"/>
      <c r="TW29" s="417"/>
      <c r="TX29" s="417"/>
      <c r="TY29" s="291"/>
      <c r="TZ29" s="291"/>
      <c r="UA29" s="417"/>
      <c r="UB29" s="417"/>
      <c r="UC29" s="291"/>
      <c r="UD29" s="291"/>
      <c r="UE29" s="418" t="n">
        <f aca="false">SUMIF(TO6:UD6,"итого гр.",TO29:UD29)</f>
        <v>0</v>
      </c>
      <c r="UF29" s="397" t="n">
        <f aca="false">SUMIF($TO$6:$UD$6,"итого фк.",TO29:UD29)</f>
        <v>0</v>
      </c>
      <c r="UG29" s="373"/>
      <c r="UI29" s="396"/>
      <c r="UJ29" s="397"/>
      <c r="UM29" s="396"/>
      <c r="UN29" s="397"/>
      <c r="UQ29" s="395"/>
      <c r="UR29" s="391"/>
      <c r="UU29" s="396"/>
      <c r="UV29" s="397"/>
      <c r="UY29" s="418"/>
      <c r="UZ29" s="418"/>
      <c r="VC29" s="418"/>
      <c r="VD29" s="418"/>
      <c r="VG29" s="546"/>
      <c r="VH29" s="375"/>
      <c r="VI29" s="546"/>
      <c r="VJ29" s="375"/>
      <c r="VK29" s="396"/>
      <c r="VL29" s="375"/>
      <c r="VM29" s="419"/>
      <c r="VN29" s="546"/>
      <c r="VO29" s="377"/>
      <c r="VP29" s="378"/>
      <c r="VS29" s="379" t="n">
        <v>23</v>
      </c>
      <c r="VT29" s="127" t="n">
        <v>951.212</v>
      </c>
      <c r="VU29" s="127"/>
      <c r="VW29" s="273" t="n">
        <v>23</v>
      </c>
      <c r="VX29" s="127" t="n">
        <v>30249</v>
      </c>
      <c r="VZ29" s="380" t="n">
        <f aca="false">UV75</f>
        <v>2475.215</v>
      </c>
      <c r="WA29" s="380"/>
      <c r="WB29" s="380" t="n">
        <f aca="false">LQ75</f>
        <v>1792.175</v>
      </c>
      <c r="WF29" s="127" t="n">
        <f aca="false">IF(AJ29="",0,AJ29+WF26)</f>
        <v>0</v>
      </c>
      <c r="WG29" s="127" t="n">
        <f aca="false">IF(AK29="",0,AK29+WG26)</f>
        <v>0</v>
      </c>
      <c r="WH29" s="127" t="n">
        <f aca="false">IF(BP29="",0,BP29+WH26)</f>
        <v>0</v>
      </c>
      <c r="WI29" s="127" t="n">
        <f aca="false">IF(BQ29="",0,BQ29+WI26)</f>
        <v>0</v>
      </c>
      <c r="WJ29" s="127" t="n">
        <f aca="false">IF(CJ29="",0,CJ29+WJ26)</f>
        <v>0</v>
      </c>
      <c r="WK29" s="127" t="n">
        <f aca="false">IF(CK29="",0,CK29+WK26)</f>
        <v>0</v>
      </c>
      <c r="WL29" s="127" t="n">
        <f aca="false">IF(DD29="",0,DD29+WL26)</f>
        <v>0</v>
      </c>
      <c r="WM29" s="127" t="n">
        <f aca="false">IF(DE29="",0,DE29+WM26)</f>
        <v>0</v>
      </c>
      <c r="WN29" s="127" t="n">
        <f aca="false">IF(EF29="",0,EF29+WN26)</f>
        <v>0</v>
      </c>
      <c r="WO29" s="127" t="n">
        <f aca="false">IF(EG29="",0,EG29+WO26)</f>
        <v>0</v>
      </c>
      <c r="WP29" s="127" t="n">
        <f aca="false">IF(FF29="",0,FF29+WP26)</f>
        <v>0</v>
      </c>
      <c r="WQ29" s="127" t="n">
        <f aca="false">IF(FG29="",0,FG29+WQ26)</f>
        <v>0</v>
      </c>
      <c r="WR29" s="127" t="n">
        <f aca="false">IF(IS29="",0,IS29+WR26)</f>
        <v>0</v>
      </c>
      <c r="WS29" s="127" t="n">
        <f aca="false">IF(IT29="",0,IT29+WS26)</f>
        <v>0</v>
      </c>
      <c r="WT29" s="127" t="n">
        <f aca="false">IF(HY29="",0,HY29+WT26)</f>
        <v>0</v>
      </c>
      <c r="WU29" s="127" t="n">
        <f aca="false">IF(HZ29="",0,HZ29+WU26)</f>
        <v>0</v>
      </c>
      <c r="WV29" s="127" t="n">
        <f aca="false">IF(SK29="",0,SK29+WV26)</f>
        <v>0</v>
      </c>
      <c r="WW29" s="127" t="n">
        <f aca="false">IF(SL29="",0,SL29+WW26)</f>
        <v>0</v>
      </c>
      <c r="WX29" s="127" t="n">
        <f aca="false">IF(UM29="",0,UM29)</f>
        <v>0</v>
      </c>
      <c r="WY29" s="127" t="n">
        <f aca="false">IF(UN29="",0,UN29)</f>
        <v>0</v>
      </c>
      <c r="WZ29" s="127" t="n">
        <f aca="false">IF(LL29="",0,LL29+WZ26)</f>
        <v>0</v>
      </c>
      <c r="XA29" s="127" t="n">
        <f aca="false">IF(LM29="",0,LM29+XA26)</f>
        <v>0</v>
      </c>
      <c r="XB29" s="127" t="n">
        <f aca="false">IF(UI29="",0,UI29+XB26)</f>
        <v>0</v>
      </c>
      <c r="XC29" s="127" t="n">
        <f aca="false">IF(UJ29="",0,UJ29+XC26)</f>
        <v>0</v>
      </c>
      <c r="XD29" s="127" t="n">
        <f aca="false">IF(VN29="",0,VN29+XD26)</f>
        <v>0</v>
      </c>
      <c r="XE29" s="127" t="n">
        <f aca="false">IF(VO29="",0,VO29+XE26)</f>
        <v>0</v>
      </c>
      <c r="XF29" s="127" t="n">
        <f aca="false">IFERROR(XD29/$A27,0)</f>
        <v>0</v>
      </c>
      <c r="XG29" s="127" t="n">
        <f aca="false">IFERROR(XE29/$A27,0)</f>
        <v>0</v>
      </c>
      <c r="XH29" s="127" t="n">
        <f aca="false">IF(US29="",0,US29+XH26)</f>
        <v>0</v>
      </c>
      <c r="XI29" s="127" t="n">
        <f aca="false">IF(UT29="",0,UT29+XI26)</f>
        <v>0</v>
      </c>
      <c r="XJ29" s="127" t="n">
        <f aca="false">IF(WF29&gt;0,0,AH29+XJ26)</f>
        <v>2</v>
      </c>
      <c r="XK29" s="127" t="n">
        <f aca="false">IF(WG29&gt;0,0,AI29+XK26)</f>
        <v>2</v>
      </c>
      <c r="XL29" s="127" t="n">
        <f aca="false">IF(WH29&gt;0,0,BN29+XL26)</f>
        <v>2</v>
      </c>
      <c r="XM29" s="127" t="n">
        <f aca="false">IF(WI29&gt;0,0,BO29+XM26)</f>
        <v>2</v>
      </c>
      <c r="XN29" s="127" t="n">
        <f aca="false">IF(WJ29&gt;0,0,CH29+XN26)</f>
        <v>0</v>
      </c>
      <c r="XO29" s="127" t="n">
        <f aca="false">IF(WK29&gt;0,0,CI29+XO26)</f>
        <v>0</v>
      </c>
      <c r="XP29" s="127" t="n">
        <f aca="false">IF(WL29&gt;0,0,DB29+XP26)</f>
        <v>0</v>
      </c>
      <c r="XQ29" s="127" t="n">
        <f aca="false">IF(WM29&gt;0,0,DC29+XQ26)</f>
        <v>0</v>
      </c>
      <c r="XR29" s="127" t="n">
        <f aca="false">IF(WN29&gt;0,0,ED29+XR26)</f>
        <v>1</v>
      </c>
      <c r="XS29" s="127" t="n">
        <f aca="false">IF(WO29&gt;0,0,EE29+XS26)</f>
        <v>0</v>
      </c>
      <c r="XT29" s="127" t="n">
        <f aca="false">IF(WP29&gt;0,0,FD29+XT26)</f>
        <v>5</v>
      </c>
      <c r="XU29" s="127" t="n">
        <f aca="false">IF(WQ29&gt;0,0,FE29+XU26)</f>
        <v>1</v>
      </c>
      <c r="XV29" s="127" t="n">
        <f aca="false">IF(WR29&gt;0,0,IQ29+XV26)</f>
        <v>0</v>
      </c>
      <c r="XW29" s="127" t="n">
        <f aca="false">IF(WS29&gt;0,0,IR29+XW26)</f>
        <v>0</v>
      </c>
      <c r="XX29" s="127" t="n">
        <f aca="false">IF(WT29&gt;0,0,HW29+XX26)</f>
        <v>7</v>
      </c>
      <c r="XY29" s="127" t="n">
        <f aca="false">IFERROR(IF(WU29&gt;0,0,HX29+XY26),0)</f>
        <v>10</v>
      </c>
      <c r="XZ29" s="127" t="n">
        <f aca="false">IF(WV29&gt;0,0,SI29+XZ26)</f>
        <v>2</v>
      </c>
      <c r="YA29" s="127" t="n">
        <f aca="false">IFERROR(IF(WW29&gt;0,0,SJ29+YA26),0)</f>
        <v>1</v>
      </c>
      <c r="YB29" s="127"/>
      <c r="YC29" s="127"/>
      <c r="YD29" s="127"/>
    </row>
    <row r="30" customFormat="false" ht="15" hidden="false" customHeight="false" outlineLevel="0" collapsed="false">
      <c r="A30" s="483"/>
      <c r="B30" s="420" t="n">
        <v>30</v>
      </c>
      <c r="C30" s="421"/>
      <c r="D30" s="421"/>
      <c r="E30" s="421"/>
      <c r="F30" s="421"/>
      <c r="G30" s="421"/>
      <c r="H30" s="421"/>
      <c r="I30" s="422"/>
      <c r="J30" s="423"/>
      <c r="K30" s="424"/>
      <c r="L30" s="424"/>
      <c r="M30" s="424"/>
      <c r="N30" s="424"/>
      <c r="O30" s="424"/>
      <c r="P30" s="425"/>
      <c r="Q30" s="596" t="n">
        <v>30</v>
      </c>
      <c r="R30" s="427"/>
      <c r="S30" s="427"/>
      <c r="T30" s="427"/>
      <c r="U30" s="427"/>
      <c r="V30" s="427"/>
      <c r="W30" s="427"/>
      <c r="X30" s="427"/>
      <c r="Y30" s="427"/>
      <c r="Z30" s="428"/>
      <c r="AA30" s="429"/>
      <c r="AB30" s="430"/>
      <c r="AC30" s="430"/>
      <c r="AD30" s="430"/>
      <c r="AE30" s="430"/>
      <c r="AF30" s="430"/>
      <c r="AG30" s="431"/>
      <c r="AH30" s="432" t="n">
        <f aca="false">SUBTOTAL(9, B30:P30)</f>
        <v>30</v>
      </c>
      <c r="AI30" s="433" t="n">
        <f aca="false">SUBTOTAL(9, Q30:AG30)</f>
        <v>30</v>
      </c>
      <c r="AJ30" s="273" t="n">
        <f aca="false">SUM(AH30,AJ27)</f>
        <v>80</v>
      </c>
      <c r="AK30" s="273" t="n">
        <f aca="false">SUM(AI30,AK27)</f>
        <v>80</v>
      </c>
      <c r="AL30" s="420"/>
      <c r="AM30" s="421"/>
      <c r="AN30" s="421"/>
      <c r="AO30" s="421"/>
      <c r="AP30" s="421"/>
      <c r="AQ30" s="421"/>
      <c r="AR30" s="422"/>
      <c r="AS30" s="423"/>
      <c r="AT30" s="424"/>
      <c r="AU30" s="424"/>
      <c r="AV30" s="424"/>
      <c r="AW30" s="424"/>
      <c r="AX30" s="424"/>
      <c r="AY30" s="425"/>
      <c r="AZ30" s="426"/>
      <c r="BA30" s="427"/>
      <c r="BB30" s="427"/>
      <c r="BC30" s="427"/>
      <c r="BD30" s="427"/>
      <c r="BE30" s="427"/>
      <c r="BF30" s="428"/>
      <c r="BG30" s="429"/>
      <c r="BH30" s="430"/>
      <c r="BI30" s="430"/>
      <c r="BJ30" s="430"/>
      <c r="BK30" s="430"/>
      <c r="BL30" s="430"/>
      <c r="BM30" s="431"/>
      <c r="BN30" s="432" t="n">
        <f aca="false">SUBTOTAL(9, AL30:AY30)</f>
        <v>0</v>
      </c>
      <c r="BO30" s="433" t="n">
        <f aca="false">SUBTOTAL(9, AZ30:BM30)</f>
        <v>0</v>
      </c>
      <c r="BP30" s="273" t="n">
        <f aca="false">SUM(BN30,BP27)</f>
        <v>41</v>
      </c>
      <c r="BQ30" s="273" t="n">
        <f aca="false">SUM(BO30,BQ27)</f>
        <v>42</v>
      </c>
      <c r="BR30" s="420"/>
      <c r="BS30" s="421"/>
      <c r="BT30" s="421"/>
      <c r="BU30" s="422"/>
      <c r="BV30" s="434"/>
      <c r="BW30" s="435"/>
      <c r="BX30" s="435"/>
      <c r="BY30" s="436"/>
      <c r="BZ30" s="426"/>
      <c r="CA30" s="427"/>
      <c r="CB30" s="427"/>
      <c r="CC30" s="428"/>
      <c r="CD30" s="429"/>
      <c r="CE30" s="430"/>
      <c r="CF30" s="430"/>
      <c r="CG30" s="431"/>
      <c r="CH30" s="432" t="n">
        <f aca="false">SUBTOTAL(9, BR30:BY30)</f>
        <v>0</v>
      </c>
      <c r="CI30" s="433" t="n">
        <f aca="false">SUBTOTAL(9, BZ30:CG30)</f>
        <v>0</v>
      </c>
      <c r="CJ30" s="273" t="n">
        <f aca="false">SUM(CH30,CJ27)</f>
        <v>0</v>
      </c>
      <c r="CK30" s="273" t="n">
        <f aca="false">SUM(CI30,CK27)</f>
        <v>0</v>
      </c>
      <c r="CL30" s="420"/>
      <c r="CM30" s="421"/>
      <c r="CN30" s="421"/>
      <c r="CO30" s="422"/>
      <c r="CP30" s="423"/>
      <c r="CQ30" s="424"/>
      <c r="CR30" s="424"/>
      <c r="CS30" s="425"/>
      <c r="CT30" s="426"/>
      <c r="CU30" s="427"/>
      <c r="CV30" s="427"/>
      <c r="CW30" s="428"/>
      <c r="CX30" s="429"/>
      <c r="CY30" s="430"/>
      <c r="CZ30" s="430"/>
      <c r="DA30" s="431"/>
      <c r="DB30" s="432" t="n">
        <f aca="false">SUBTOTAL(9, CL30:CS30)</f>
        <v>0</v>
      </c>
      <c r="DC30" s="433" t="n">
        <f aca="false">SUBTOTAL(9, CT30:DA30)</f>
        <v>0</v>
      </c>
      <c r="DD30" s="273" t="n">
        <f aca="false">SUM(DB30,DD27)</f>
        <v>0</v>
      </c>
      <c r="DE30" s="273" t="n">
        <f aca="false">SUM(DC30,DE27)</f>
        <v>0</v>
      </c>
      <c r="DF30" s="437" t="n">
        <f aca="false">SUMIF(B6:DE6,"итого гр.",B30:DE30)</f>
        <v>30</v>
      </c>
      <c r="DG30" s="433" t="n">
        <f aca="false">SUMIF(B6:DE6,"итого фк.",B30:DE30)</f>
        <v>30</v>
      </c>
      <c r="DH30" s="273" t="n">
        <f aca="false">SUM(DF30,DH27)</f>
        <v>121</v>
      </c>
      <c r="DI30" s="273" t="n">
        <f aca="false">SUM(DG30,DI27)</f>
        <v>122</v>
      </c>
      <c r="DJ30" s="438" t="n">
        <f aca="false">DH30</f>
        <v>121</v>
      </c>
      <c r="DK30" s="439" t="n">
        <f aca="false">DI30</f>
        <v>122</v>
      </c>
      <c r="DN30" s="420"/>
      <c r="DO30" s="421"/>
      <c r="DP30" s="421"/>
      <c r="DQ30" s="422"/>
      <c r="DR30" s="423"/>
      <c r="DS30" s="424"/>
      <c r="DT30" s="424"/>
      <c r="DU30" s="425"/>
      <c r="DV30" s="426"/>
      <c r="DW30" s="427"/>
      <c r="DX30" s="427"/>
      <c r="DY30" s="428"/>
      <c r="DZ30" s="429"/>
      <c r="EA30" s="430"/>
      <c r="EB30" s="430"/>
      <c r="EC30" s="431"/>
      <c r="ED30" s="390" t="n">
        <f aca="false">SUBTOTAL(9, DN30:DU30)</f>
        <v>0</v>
      </c>
      <c r="EE30" s="433" t="n">
        <f aca="false">SUBTOTAL(9, DV30:EC30)</f>
        <v>0</v>
      </c>
      <c r="EF30" s="273" t="n">
        <f aca="false">SUM(ED30,EF27)</f>
        <v>5.8</v>
      </c>
      <c r="EG30" s="273" t="n">
        <f aca="false">SUM(EE30,EG27)</f>
        <v>0</v>
      </c>
      <c r="EH30" s="420"/>
      <c r="EI30" s="421"/>
      <c r="EJ30" s="421"/>
      <c r="EK30" s="421"/>
      <c r="EL30" s="421"/>
      <c r="EM30" s="421"/>
      <c r="EN30" s="422"/>
      <c r="EO30" s="423"/>
      <c r="EP30" s="424"/>
      <c r="EQ30" s="424"/>
      <c r="ER30" s="425"/>
      <c r="ES30" s="440"/>
      <c r="ET30" s="441"/>
      <c r="EU30" s="441"/>
      <c r="EV30" s="441"/>
      <c r="EW30" s="441"/>
      <c r="EX30" s="441"/>
      <c r="EY30" s="442"/>
      <c r="EZ30" s="443"/>
      <c r="FA30" s="444"/>
      <c r="FB30" s="444"/>
      <c r="FC30" s="445"/>
      <c r="FD30" s="432" t="n">
        <f aca="false">SUBTOTAL(9, EH30:ER30)</f>
        <v>0</v>
      </c>
      <c r="FE30" s="433" t="n">
        <f aca="false">SUBTOTAL(9, ES30:FC30)</f>
        <v>0</v>
      </c>
      <c r="FF30" s="273" t="n">
        <f aca="false">SUM(FD30,FF27)</f>
        <v>130</v>
      </c>
      <c r="FG30" s="273" t="n">
        <f aca="false">SUM(FE30,FG27)</f>
        <v>30</v>
      </c>
      <c r="FH30" s="420" t="n">
        <v>3</v>
      </c>
      <c r="FI30" s="421" t="n">
        <v>3</v>
      </c>
      <c r="FJ30" s="421"/>
      <c r="FK30" s="421"/>
      <c r="FL30" s="421"/>
      <c r="FM30" s="421"/>
      <c r="FN30" s="421"/>
      <c r="FO30" s="421"/>
      <c r="FP30" s="421"/>
      <c r="FQ30" s="421"/>
      <c r="FR30" s="421"/>
      <c r="FS30" s="421"/>
      <c r="FT30" s="421"/>
      <c r="FU30" s="421"/>
      <c r="FV30" s="421"/>
      <c r="FW30" s="421"/>
      <c r="FX30" s="421"/>
      <c r="FY30" s="421"/>
      <c r="FZ30" s="421"/>
      <c r="GA30" s="421"/>
      <c r="GB30" s="421"/>
      <c r="GC30" s="421"/>
      <c r="GD30" s="421"/>
      <c r="GE30" s="421"/>
      <c r="GF30" s="421"/>
      <c r="GG30" s="421"/>
      <c r="GH30" s="421"/>
      <c r="GI30" s="421"/>
      <c r="GJ30" s="421"/>
      <c r="GK30" s="421"/>
      <c r="GL30" s="421"/>
      <c r="GM30" s="422"/>
      <c r="GN30" s="423"/>
      <c r="GO30" s="424"/>
      <c r="GP30" s="424"/>
      <c r="GQ30" s="424"/>
      <c r="GR30" s="424"/>
      <c r="GS30" s="424"/>
      <c r="GT30" s="425"/>
      <c r="GU30" s="427" t="n">
        <v>8</v>
      </c>
      <c r="GV30" s="427"/>
      <c r="GW30" s="427"/>
      <c r="GX30" s="427"/>
      <c r="GY30" s="427"/>
      <c r="GZ30" s="427"/>
      <c r="HA30" s="427"/>
      <c r="HB30" s="427"/>
      <c r="HC30" s="427"/>
      <c r="HD30" s="427"/>
      <c r="HE30" s="427"/>
      <c r="HF30" s="427"/>
      <c r="HG30" s="427"/>
      <c r="HH30" s="427"/>
      <c r="HI30" s="427"/>
      <c r="HJ30" s="427"/>
      <c r="HK30" s="427"/>
      <c r="HL30" s="427"/>
      <c r="HM30" s="427"/>
      <c r="HN30" s="427"/>
      <c r="HO30" s="428"/>
      <c r="HP30" s="429" t="n">
        <v>15</v>
      </c>
      <c r="HQ30" s="430"/>
      <c r="HR30" s="430"/>
      <c r="HS30" s="430"/>
      <c r="HT30" s="430"/>
      <c r="HU30" s="430"/>
      <c r="HV30" s="431"/>
      <c r="HW30" s="432" t="n">
        <f aca="false">SUBTOTAL(9, FH30:GT30)</f>
        <v>6</v>
      </c>
      <c r="HX30" s="433" t="n">
        <f aca="false">SUBTOTAL(9, GU30:HV30)</f>
        <v>23</v>
      </c>
      <c r="HY30" s="273" t="n">
        <f aca="false">SUM(HW30,HY27)</f>
        <v>25</v>
      </c>
      <c r="HZ30" s="273" t="n">
        <f aca="false">SUM(HX30,HZ27)</f>
        <v>52.773</v>
      </c>
      <c r="IA30" s="446"/>
      <c r="IB30" s="447"/>
      <c r="IC30" s="447"/>
      <c r="ID30" s="448"/>
      <c r="IE30" s="449"/>
      <c r="IF30" s="450"/>
      <c r="IG30" s="450"/>
      <c r="IH30" s="425"/>
      <c r="II30" s="440"/>
      <c r="IJ30" s="451"/>
      <c r="IK30" s="465"/>
      <c r="IL30" s="597"/>
      <c r="IM30" s="453"/>
      <c r="IN30" s="598"/>
      <c r="IO30" s="598"/>
      <c r="IP30" s="455"/>
      <c r="IQ30" s="432" t="n">
        <f aca="false">SUBTOTAL(9, IA30:IH30)</f>
        <v>0</v>
      </c>
      <c r="IR30" s="433" t="n">
        <f aca="false">SUBTOTAL(9, II30:IP30)</f>
        <v>0</v>
      </c>
      <c r="IS30" s="273" t="n">
        <f aca="false">SUM(IQ30,IS27)</f>
        <v>0</v>
      </c>
      <c r="IT30" s="273" t="n">
        <f aca="false">SUM(IR30,IT27)</f>
        <v>0</v>
      </c>
      <c r="IU30" s="420"/>
      <c r="IV30" s="421" t="n">
        <v>0.1</v>
      </c>
      <c r="IW30" s="421" t="n">
        <v>3.1</v>
      </c>
      <c r="IX30" s="421" t="n">
        <v>10.3</v>
      </c>
      <c r="IY30" s="421"/>
      <c r="IZ30" s="421"/>
      <c r="JA30" s="421"/>
      <c r="JB30" s="421"/>
      <c r="JC30" s="421"/>
      <c r="JD30" s="421"/>
      <c r="JE30" s="421"/>
      <c r="JF30" s="421"/>
      <c r="JG30" s="421"/>
      <c r="JH30" s="421"/>
      <c r="JI30" s="421"/>
      <c r="JJ30" s="427" t="n">
        <v>17.373</v>
      </c>
      <c r="JK30" s="427" t="n">
        <v>6.835</v>
      </c>
      <c r="JL30" s="427" t="n">
        <v>2.72</v>
      </c>
      <c r="JM30" s="427" t="n">
        <v>13.854</v>
      </c>
      <c r="JN30" s="427" t="n">
        <v>3.516</v>
      </c>
      <c r="JO30" s="427" t="n">
        <v>0.53</v>
      </c>
      <c r="JP30" s="427" t="n">
        <v>7.071</v>
      </c>
      <c r="JQ30" s="427"/>
      <c r="JR30" s="427"/>
      <c r="JS30" s="427"/>
      <c r="JT30" s="427"/>
      <c r="JU30" s="427"/>
      <c r="JV30" s="427"/>
      <c r="JW30" s="427"/>
      <c r="JX30" s="427"/>
      <c r="JY30" s="427"/>
      <c r="JZ30" s="427"/>
      <c r="KA30" s="427"/>
      <c r="KB30" s="427"/>
      <c r="KC30" s="427"/>
      <c r="KD30" s="427"/>
      <c r="KE30" s="427"/>
      <c r="KF30" s="427"/>
      <c r="KG30" s="427"/>
      <c r="KH30" s="427"/>
      <c r="KI30" s="427"/>
      <c r="KJ30" s="427"/>
      <c r="KK30" s="427"/>
      <c r="KL30" s="427"/>
      <c r="KM30" s="427"/>
      <c r="KN30" s="427"/>
      <c r="KO30" s="427"/>
      <c r="KP30" s="428"/>
      <c r="KQ30" s="429"/>
      <c r="KR30" s="430"/>
      <c r="KS30" s="430"/>
      <c r="KT30" s="430"/>
      <c r="KU30" s="430"/>
      <c r="KV30" s="430"/>
      <c r="KW30" s="431"/>
      <c r="KX30" s="432" t="n">
        <f aca="false">SUBTOTAL(9, IU30:JI30)</f>
        <v>13.5</v>
      </c>
      <c r="KY30" s="549" t="n">
        <f aca="false">SUBTOTAL(9, JJ30:KW30)</f>
        <v>51.899</v>
      </c>
      <c r="KZ30" s="273" t="n">
        <f aca="false">SUM(KX30,KZ27)</f>
        <v>129.2</v>
      </c>
      <c r="LA30" s="456" t="n">
        <f aca="false">SUM(KY30,LA27)</f>
        <v>181.541</v>
      </c>
      <c r="LB30" s="437" t="n">
        <f aca="false">SUMIF(DN6:LA6,"итого гр.",DN30:LA30)</f>
        <v>19.5</v>
      </c>
      <c r="LC30" s="433" t="n">
        <f aca="false">SUMIF(DN6:LA6,"итого фк.",DN30:LA30)</f>
        <v>74.899</v>
      </c>
      <c r="LD30" s="273" t="n">
        <f aca="false">SUM(LB30,LD27)</f>
        <v>290</v>
      </c>
      <c r="LE30" s="456" t="n">
        <f aca="false">SUM(LC30,LE27)</f>
        <v>264.314</v>
      </c>
      <c r="LF30" s="438" t="n">
        <f aca="false">LD30</f>
        <v>290</v>
      </c>
      <c r="LG30" s="439" t="n">
        <f aca="false">LE30</f>
        <v>264.314</v>
      </c>
      <c r="LI30" s="278"/>
      <c r="LJ30" s="457" t="n">
        <v>127.1</v>
      </c>
      <c r="LK30" s="458" t="n">
        <v>156</v>
      </c>
      <c r="LL30" s="273" t="n">
        <f aca="false">LJ30</f>
        <v>127.1</v>
      </c>
      <c r="LM30" s="273" t="n">
        <f aca="false">LK30</f>
        <v>156</v>
      </c>
      <c r="LN30" s="438" t="n">
        <f aca="false">SUM(DF30,LB30,LJ30)</f>
        <v>176.6</v>
      </c>
      <c r="LO30" s="439" t="n">
        <f aca="false">SUM(DG30,LC30,LK30)</f>
        <v>260.899</v>
      </c>
      <c r="LP30" s="273" t="n">
        <f aca="false">SUM(DH30,LD30,LL30)</f>
        <v>538.1</v>
      </c>
      <c r="LQ30" s="456" t="n">
        <f aca="false">SUM(DI30,LE30,LM30)</f>
        <v>542.314</v>
      </c>
      <c r="LR30" s="420" t="n">
        <v>9.5</v>
      </c>
      <c r="LS30" s="421" t="n">
        <v>3.1</v>
      </c>
      <c r="LT30" s="421" t="n">
        <v>18.182</v>
      </c>
      <c r="LU30" s="421"/>
      <c r="LV30" s="421"/>
      <c r="LW30" s="421"/>
      <c r="LX30" s="421"/>
      <c r="LY30" s="421"/>
      <c r="LZ30" s="421"/>
      <c r="MA30" s="421"/>
      <c r="MB30" s="421"/>
      <c r="MC30" s="421"/>
      <c r="MD30" s="421"/>
      <c r="ME30" s="421"/>
      <c r="MF30" s="421"/>
      <c r="MG30" s="441" t="n">
        <v>12.894</v>
      </c>
      <c r="MH30" s="441" t="n">
        <v>7.921</v>
      </c>
      <c r="MI30" s="441" t="n">
        <v>1.068</v>
      </c>
      <c r="MJ30" s="441" t="n">
        <v>3.434</v>
      </c>
      <c r="MK30" s="441" t="n">
        <v>12.772</v>
      </c>
      <c r="ML30" s="441" t="n">
        <v>4.116</v>
      </c>
      <c r="MM30" s="441" t="n">
        <v>2.742</v>
      </c>
      <c r="MN30" s="441" t="n">
        <v>5.361</v>
      </c>
      <c r="MO30" s="441"/>
      <c r="MP30" s="441"/>
      <c r="MQ30" s="441"/>
      <c r="MR30" s="441"/>
      <c r="MS30" s="441"/>
      <c r="MT30" s="441"/>
      <c r="MU30" s="441"/>
      <c r="MV30" s="441"/>
      <c r="MW30" s="441"/>
      <c r="MX30" s="441"/>
      <c r="MY30" s="441"/>
      <c r="MZ30" s="441"/>
      <c r="NA30" s="441"/>
      <c r="NB30" s="441"/>
      <c r="NC30" s="441"/>
      <c r="ND30" s="441"/>
      <c r="NE30" s="441"/>
      <c r="NF30" s="441"/>
      <c r="NG30" s="441"/>
      <c r="NH30" s="441"/>
      <c r="NI30" s="441"/>
      <c r="NJ30" s="441"/>
      <c r="NK30" s="441"/>
      <c r="NL30" s="441"/>
      <c r="NM30" s="441"/>
      <c r="NN30" s="441"/>
      <c r="NO30" s="441"/>
      <c r="NP30" s="441"/>
      <c r="NQ30" s="441"/>
      <c r="NR30" s="441"/>
      <c r="NS30" s="441"/>
      <c r="NT30" s="442"/>
      <c r="NU30" s="443"/>
      <c r="NV30" s="444"/>
      <c r="NW30" s="444"/>
      <c r="NX30" s="444"/>
      <c r="NY30" s="444"/>
      <c r="NZ30" s="444"/>
      <c r="OA30" s="445"/>
      <c r="OB30" s="432" t="n">
        <f aca="false">SUBTOTAL(9, LR30:MF30)</f>
        <v>30.782</v>
      </c>
      <c r="OC30" s="433" t="n">
        <f aca="false">SUBTOTAL(9, MG30:OA30)</f>
        <v>50.308</v>
      </c>
      <c r="OD30" s="273" t="n">
        <f aca="false">SUM(OB30,OD27)</f>
        <v>363.3033333333</v>
      </c>
      <c r="OE30" s="273" t="n">
        <f aca="false">SUM(OC30,OE27)</f>
        <v>383.993</v>
      </c>
      <c r="OF30" s="459"/>
      <c r="OG30" s="460"/>
      <c r="OH30" s="460"/>
      <c r="OI30" s="460"/>
      <c r="OJ30" s="460"/>
      <c r="OK30" s="460"/>
      <c r="OL30" s="460"/>
      <c r="OM30" s="460"/>
      <c r="ON30" s="461"/>
      <c r="OO30" s="462"/>
      <c r="OP30" s="463"/>
      <c r="OQ30" s="463"/>
      <c r="OR30" s="463"/>
      <c r="OS30" s="463"/>
      <c r="OT30" s="463"/>
      <c r="OU30" s="464"/>
      <c r="OV30" s="465"/>
      <c r="OW30" s="451"/>
      <c r="OX30" s="451"/>
      <c r="OY30" s="451"/>
      <c r="OZ30" s="451"/>
      <c r="PA30" s="451"/>
      <c r="PB30" s="451"/>
      <c r="PC30" s="451"/>
      <c r="PD30" s="451"/>
      <c r="PE30" s="451"/>
      <c r="PF30" s="451"/>
      <c r="PG30" s="451"/>
      <c r="PH30" s="451"/>
      <c r="PI30" s="451"/>
      <c r="PJ30" s="451"/>
      <c r="PK30" s="451"/>
      <c r="PL30" s="451"/>
      <c r="PM30" s="451"/>
      <c r="PN30" s="451"/>
      <c r="PO30" s="452"/>
      <c r="PP30" s="453"/>
      <c r="PQ30" s="454"/>
      <c r="PR30" s="454"/>
      <c r="PS30" s="454"/>
      <c r="PT30" s="454"/>
      <c r="PU30" s="454"/>
      <c r="PV30" s="455"/>
      <c r="PW30" s="432" t="n">
        <f aca="false">SUBTOTAL(9, OF30:OU30)</f>
        <v>0</v>
      </c>
      <c r="PX30" s="433" t="n">
        <f aca="false">SUBTOTAL(9, OV30:PV30)</f>
        <v>0</v>
      </c>
      <c r="PY30" s="273" t="n">
        <f aca="false">SUM(PW30,PY27)</f>
        <v>0</v>
      </c>
      <c r="PZ30" s="273" t="n">
        <f aca="false">SUM(PX30,PZ27)</f>
        <v>0</v>
      </c>
      <c r="QA30" s="466"/>
      <c r="QB30" s="467"/>
      <c r="QC30" s="467"/>
      <c r="QD30" s="467"/>
      <c r="QE30" s="467"/>
      <c r="QF30" s="467"/>
      <c r="QG30" s="468"/>
      <c r="QH30" s="462"/>
      <c r="QI30" s="463"/>
      <c r="QJ30" s="463"/>
      <c r="QK30" s="463"/>
      <c r="QL30" s="463"/>
      <c r="QM30" s="463"/>
      <c r="QN30" s="464"/>
      <c r="QO30" s="440"/>
      <c r="QP30" s="441"/>
      <c r="QQ30" s="441"/>
      <c r="QR30" s="441"/>
      <c r="QS30" s="441"/>
      <c r="QT30" s="441"/>
      <c r="QU30" s="442"/>
      <c r="QV30" s="443"/>
      <c r="QW30" s="444"/>
      <c r="QX30" s="444"/>
      <c r="QY30" s="444"/>
      <c r="QZ30" s="444"/>
      <c r="RA30" s="444"/>
      <c r="RB30" s="445"/>
      <c r="RC30" s="432" t="n">
        <f aca="false">SUBTOTAL(9, QA30:QN30)</f>
        <v>0</v>
      </c>
      <c r="RD30" s="433" t="n">
        <f aca="false">SUBTOTAL(9, QO30:RB30)</f>
        <v>0</v>
      </c>
      <c r="RE30" s="273" t="n">
        <f aca="false">SUM(RC30,RE27)</f>
        <v>0</v>
      </c>
      <c r="RF30" s="273" t="n">
        <f aca="false">SUM(RD30,RF27)</f>
        <v>0</v>
      </c>
      <c r="RG30" s="459" t="n">
        <v>3.1</v>
      </c>
      <c r="RH30" s="460"/>
      <c r="RI30" s="460"/>
      <c r="RJ30" s="460"/>
      <c r="RK30" s="460"/>
      <c r="RL30" s="460"/>
      <c r="RM30" s="461"/>
      <c r="RN30" s="462"/>
      <c r="RO30" s="463"/>
      <c r="RP30" s="463"/>
      <c r="RQ30" s="463"/>
      <c r="RR30" s="463"/>
      <c r="RS30" s="463"/>
      <c r="RT30" s="464"/>
      <c r="RU30" s="465"/>
      <c r="RV30" s="451"/>
      <c r="RW30" s="451"/>
      <c r="RX30" s="451"/>
      <c r="RY30" s="451"/>
      <c r="RZ30" s="451"/>
      <c r="SA30" s="452"/>
      <c r="SB30" s="453"/>
      <c r="SC30" s="454"/>
      <c r="SD30" s="454"/>
      <c r="SE30" s="454"/>
      <c r="SF30" s="454"/>
      <c r="SG30" s="454"/>
      <c r="SH30" s="455"/>
      <c r="SI30" s="432" t="n">
        <f aca="false">SUBTOTAL(9, RG30:RT30)</f>
        <v>3.1</v>
      </c>
      <c r="SJ30" s="433" t="n">
        <f aca="false">SUBTOTAL(9, RU30:SH30)</f>
        <v>0</v>
      </c>
      <c r="SK30" s="273" t="n">
        <f aca="false">SUM(SI30,SK27)</f>
        <v>5.7</v>
      </c>
      <c r="SL30" s="273" t="n">
        <f aca="false">SUM(SJ30,SL27)</f>
        <v>28.865</v>
      </c>
      <c r="SM30" s="437" t="n">
        <f aca="false">SUMIF(LR6:SL6,"итого гр.",LR30:SL30)</f>
        <v>33.882</v>
      </c>
      <c r="SN30" s="433" t="n">
        <f aca="false">SUMIF(LR6:SL6,"итого фк.",LR30:SL30)</f>
        <v>50.308</v>
      </c>
      <c r="SO30" s="273" t="n">
        <f aca="false">SUM(SM30,SO27)</f>
        <v>369.0033333333</v>
      </c>
      <c r="SP30" s="456" t="n">
        <f aca="false">SUM(SN30,SP27)</f>
        <v>412.858</v>
      </c>
      <c r="SQ30" s="438" t="n">
        <f aca="false">SO30</f>
        <v>369.0033333333</v>
      </c>
      <c r="SR30" s="439" t="n">
        <f aca="false">SP30</f>
        <v>412.858</v>
      </c>
      <c r="ST30" s="278"/>
      <c r="SU30" s="459"/>
      <c r="SV30" s="460"/>
      <c r="SW30" s="460"/>
      <c r="SX30" s="461"/>
      <c r="SY30" s="462"/>
      <c r="SZ30" s="463"/>
      <c r="TA30" s="463"/>
      <c r="TB30" s="464"/>
      <c r="TC30" s="469"/>
      <c r="TD30" s="470"/>
      <c r="TE30" s="470"/>
      <c r="TF30" s="471"/>
      <c r="TG30" s="472"/>
      <c r="TH30" s="473"/>
      <c r="TI30" s="473"/>
      <c r="TJ30" s="474"/>
      <c r="TK30" s="432" t="n">
        <f aca="false">SUBTOTAL(9, SU30:TB30)</f>
        <v>0</v>
      </c>
      <c r="TL30" s="433" t="n">
        <f aca="false">SUBTOTAL(9, TC30:TJ30)</f>
        <v>0</v>
      </c>
      <c r="TM30" s="456" t="n">
        <f aca="false">TM27+TK30</f>
        <v>0</v>
      </c>
      <c r="TN30" s="456" t="n">
        <f aca="false">TN27+TL30</f>
        <v>0</v>
      </c>
      <c r="TO30" s="437"/>
      <c r="TP30" s="475"/>
      <c r="TQ30" s="291"/>
      <c r="TR30" s="291"/>
      <c r="TS30" s="475" t="n">
        <v>4.62446819139056</v>
      </c>
      <c r="TT30" s="475"/>
      <c r="TU30" s="291"/>
      <c r="TV30" s="291"/>
      <c r="TW30" s="475"/>
      <c r="TX30" s="475"/>
      <c r="TY30" s="291"/>
      <c r="TZ30" s="291"/>
      <c r="UA30" s="475"/>
      <c r="UB30" s="475"/>
      <c r="UC30" s="291" t="n">
        <f aca="false">UA30</f>
        <v>0</v>
      </c>
      <c r="UD30" s="291" t="n">
        <f aca="false">UB30</f>
        <v>0</v>
      </c>
      <c r="UE30" s="476" t="n">
        <f aca="false">SUMIF(TO6:UD6,"итого гр.",TO30:UD30)</f>
        <v>4.62446819139056</v>
      </c>
      <c r="UF30" s="439" t="n">
        <f aca="false">SUMIF($TO$6:$UD$6,"итого фк.",TO30:UD30)</f>
        <v>0</v>
      </c>
      <c r="UG30" s="373" t="n">
        <f aca="false">UE30</f>
        <v>4.62446819139056</v>
      </c>
      <c r="UH30" s="273" t="n">
        <f aca="false">UF30</f>
        <v>0</v>
      </c>
      <c r="UI30" s="438"/>
      <c r="UJ30" s="439" t="n">
        <f aca="false">144-250</f>
        <v>-106</v>
      </c>
      <c r="UM30" s="438" t="n">
        <f aca="false">$UM$9+UM27</f>
        <v>400</v>
      </c>
      <c r="UN30" s="439" t="n">
        <f aca="false">$UN$9+UN27</f>
        <v>400</v>
      </c>
      <c r="UO30" s="273" t="n">
        <f aca="false">UM30</f>
        <v>400</v>
      </c>
      <c r="UP30" s="273" t="n">
        <f aca="false">UN30</f>
        <v>400</v>
      </c>
      <c r="UQ30" s="437" t="n">
        <f aca="false">Посуточная_НГДП!JR30</f>
        <v>0</v>
      </c>
      <c r="UR30" s="433" t="n">
        <f aca="false">Посуточная_НГДП!JS30</f>
        <v>0</v>
      </c>
      <c r="US30" s="273" t="n">
        <f aca="false">SUM(UQ30,US27)</f>
        <v>0</v>
      </c>
      <c r="UT30" s="273" t="n">
        <f aca="false">SUM(UR30,UT27)</f>
        <v>0</v>
      </c>
      <c r="UU30" s="438" t="n">
        <f aca="false">SUM(SQ30,UE30,UI30,UM30,UQ30,TM30)</f>
        <v>773.627801524691</v>
      </c>
      <c r="UV30" s="439" t="n">
        <f aca="false">SUM(SR30,UF30,UJ30,UN30,UR30,TN30)</f>
        <v>706.858</v>
      </c>
      <c r="UW30" s="273" t="n">
        <f aca="false">SUM(SS30,UG30,UK30,UO30,US30)</f>
        <v>404.624468191391</v>
      </c>
      <c r="UX30" s="273" t="n">
        <f aca="false">SUM(ST30,UH30,UL30,UP30,UT30)</f>
        <v>400</v>
      </c>
      <c r="UY30" s="476"/>
      <c r="UZ30" s="476"/>
      <c r="VA30" s="273" t="n">
        <f aca="false">UY30</f>
        <v>0</v>
      </c>
      <c r="VB30" s="273" t="n">
        <f aca="false">UZ30</f>
        <v>0</v>
      </c>
      <c r="VC30" s="476"/>
      <c r="VD30" s="476"/>
      <c r="VE30" s="273" t="n">
        <f aca="false">VC30</f>
        <v>0</v>
      </c>
      <c r="VG30" s="479" t="n">
        <v>30915.4301984753</v>
      </c>
      <c r="VH30" s="480" t="n">
        <f aca="false">IF(A28&lt;=VW$4,VLOOKUP(A28,$VW$6:$WB$37,2,FALSE()),SUM($VX$4,LQ30,-UV30)-SUM($WB$4,-$VZ$4))-VP30</f>
        <v>30832</v>
      </c>
      <c r="VI30" s="479" t="n">
        <v>30564.0301984753</v>
      </c>
      <c r="VJ30" s="480" t="n">
        <v>30567.001</v>
      </c>
      <c r="VK30" s="479" t="n">
        <v>27125.8715984753</v>
      </c>
      <c r="VL30" s="480" t="n">
        <v>28898.001</v>
      </c>
      <c r="VM30" s="481"/>
      <c r="VN30" s="479" t="n">
        <v>807.885482520239</v>
      </c>
      <c r="VO30" s="482" t="n">
        <f aca="false">IF(A28&lt;=VW$4,VLOOKUP(A28,$VS$6:$VT$37,2,FALSE()),SUM($VO$2,-LA30,OE30,-VP30))</f>
        <v>780.526</v>
      </c>
      <c r="VP30" s="378"/>
      <c r="VQ30" s="278" t="n">
        <f aca="false">VH30-VG30</f>
        <v>-83.4301984753038</v>
      </c>
      <c r="VS30" s="379" t="n">
        <v>24</v>
      </c>
      <c r="VT30" s="127"/>
      <c r="VW30" s="273" t="n">
        <v>24</v>
      </c>
      <c r="VX30" s="127"/>
      <c r="VZ30" s="380" t="n">
        <f aca="false">UV78</f>
        <v>2536.357</v>
      </c>
      <c r="WA30" s="380"/>
      <c r="WB30" s="380" t="n">
        <f aca="false">LQ78</f>
        <v>1898.356</v>
      </c>
      <c r="WF30" s="127" t="n">
        <f aca="false">IF(AJ30="",0,AJ30+WF27)</f>
        <v>230</v>
      </c>
      <c r="WG30" s="127" t="n">
        <f aca="false">IF(AK30="",0,AK30+WG27)</f>
        <v>180</v>
      </c>
      <c r="WH30" s="127" t="n">
        <f aca="false">IF(BP30="",0,BP30+WH27)</f>
        <v>164</v>
      </c>
      <c r="WI30" s="127" t="n">
        <f aca="false">IF(BQ30="",0,BQ30+WI27)</f>
        <v>273</v>
      </c>
      <c r="WJ30" s="127" t="n">
        <f aca="false">IF(CJ30="",0,CJ30+WJ27)</f>
        <v>0</v>
      </c>
      <c r="WK30" s="127" t="n">
        <f aca="false">IF(CK30="",0,CK30+WK27)</f>
        <v>0</v>
      </c>
      <c r="WL30" s="127" t="n">
        <f aca="false">IF(DD30="",0,DD30+WL27)</f>
        <v>0</v>
      </c>
      <c r="WM30" s="127" t="n">
        <f aca="false">IF(DE30="",0,DE30+WM27)</f>
        <v>0</v>
      </c>
      <c r="WN30" s="127" t="n">
        <f aca="false">IF(EF30="",0,EF30+WN27)</f>
        <v>23.2</v>
      </c>
      <c r="WO30" s="127" t="n">
        <f aca="false">IF(EG30="",0,EG30+WO27)</f>
        <v>0</v>
      </c>
      <c r="WP30" s="127" t="n">
        <f aca="false">IF(FF30="",0,FF30+WP27)</f>
        <v>600</v>
      </c>
      <c r="WQ30" s="127" t="n">
        <f aca="false">IF(FG30="",0,FG30+WQ27)</f>
        <v>150</v>
      </c>
      <c r="WR30" s="127" t="n">
        <f aca="false">IF(IS30="",0,IS30+WR27)</f>
        <v>0</v>
      </c>
      <c r="WS30" s="127" t="n">
        <f aca="false">IF(IT30="",0,IT30+WS27)</f>
        <v>0</v>
      </c>
      <c r="WT30" s="127" t="n">
        <f aca="false">IF(HY30="",0,HY30+WT27)</f>
        <v>69</v>
      </c>
      <c r="WU30" s="127" t="n">
        <f aca="false">IF(HZ30="",0,HZ30+WU27)</f>
        <v>148.411</v>
      </c>
      <c r="WV30" s="127" t="n">
        <f aca="false">IF(SK30="",0,SK30+WV27)</f>
        <v>18.7</v>
      </c>
      <c r="WW30" s="127" t="n">
        <f aca="false">IF(SL30="",0,SL30+WW27)</f>
        <v>202.055</v>
      </c>
      <c r="WX30" s="127" t="n">
        <f aca="false">IF(UM30="",0,UM30)</f>
        <v>400</v>
      </c>
      <c r="WY30" s="127" t="n">
        <f aca="false">IF(UN30="",0,UN30)</f>
        <v>400</v>
      </c>
      <c r="WZ30" s="127" t="n">
        <f aca="false">IF(LL30="",0,LL30+WZ27)</f>
        <v>650.1</v>
      </c>
      <c r="XA30" s="127" t="n">
        <f aca="false">IF(LM30="",0,LM30+XA27)</f>
        <v>1112</v>
      </c>
      <c r="XB30" s="127" t="n">
        <f aca="false">IF(UI30="",0,UI30+XB27)</f>
        <v>0</v>
      </c>
      <c r="XC30" s="127" t="n">
        <f aca="false">IF(UJ30="",0,UJ30+XC27)</f>
        <v>-131</v>
      </c>
      <c r="XD30" s="127" t="n">
        <f aca="false">IF(VN30="",0,VN30+XD27)</f>
        <v>5854.66674905091</v>
      </c>
      <c r="XE30" s="127" t="n">
        <f aca="false">IF(VO30="",0,VO30+XE27)</f>
        <v>5675.404</v>
      </c>
      <c r="XF30" s="127" t="n">
        <f aca="false">IFERROR(XD30/$A28,0)</f>
        <v>731.833343631364</v>
      </c>
      <c r="XG30" s="127" t="n">
        <f aca="false">IFERROR(XE30/$A28,0)</f>
        <v>709.4255</v>
      </c>
      <c r="XH30" s="127" t="n">
        <f aca="false">IF(US30="",0,US30+XH27)</f>
        <v>0</v>
      </c>
      <c r="XI30" s="127" t="n">
        <f aca="false">IF(UT30="",0,UT30+XI27)</f>
        <v>0</v>
      </c>
      <c r="XJ30" s="127" t="n">
        <f aca="false">IF(WF30&gt;0,0,AH30+XJ27)</f>
        <v>0</v>
      </c>
      <c r="XK30" s="127" t="n">
        <f aca="false">IF(WG30&gt;0,0,AI30+XK27)</f>
        <v>0</v>
      </c>
      <c r="XL30" s="127" t="n">
        <f aca="false">IF(WH30&gt;0,0,BN30+XL27)</f>
        <v>0</v>
      </c>
      <c r="XM30" s="127" t="n">
        <f aca="false">IF(WI30&gt;0,0,BO30+XM27)</f>
        <v>0</v>
      </c>
      <c r="XN30" s="127" t="n">
        <f aca="false">IF(WJ30&gt;0,0,CH30+XN27)</f>
        <v>0</v>
      </c>
      <c r="XO30" s="127" t="n">
        <f aca="false">IF(WK30&gt;0,0,CI30+XO27)</f>
        <v>0</v>
      </c>
      <c r="XP30" s="127" t="n">
        <f aca="false">IF(WL30&gt;0,0,DB30+XP27)</f>
        <v>0</v>
      </c>
      <c r="XQ30" s="127" t="n">
        <f aca="false">IF(WM30&gt;0,0,DC30+XQ27)</f>
        <v>0</v>
      </c>
      <c r="XR30" s="127" t="n">
        <f aca="false">IF(WN30&gt;0,0,ED30+XR27)</f>
        <v>0</v>
      </c>
      <c r="XS30" s="127" t="n">
        <f aca="false">IF(WO30&gt;0,0,EE30+XS27)</f>
        <v>0</v>
      </c>
      <c r="XT30" s="127" t="n">
        <f aca="false">IF(WP30&gt;0,0,FD30+XT27)</f>
        <v>0</v>
      </c>
      <c r="XU30" s="127" t="n">
        <f aca="false">IF(WQ30&gt;0,0,FE30+XU27)</f>
        <v>0</v>
      </c>
      <c r="XV30" s="127" t="n">
        <f aca="false">IF(WR30&gt;0,0,IQ30+XV27)</f>
        <v>0</v>
      </c>
      <c r="XW30" s="127" t="n">
        <f aca="false">IF(WS30&gt;0,0,IR30+XW27)</f>
        <v>0</v>
      </c>
      <c r="XX30" s="127" t="n">
        <f aca="false">IF(WT30&gt;0,0,HW30+XX27)</f>
        <v>0</v>
      </c>
      <c r="XY30" s="127" t="n">
        <f aca="false">IFERROR(IF(WU30&gt;0,0,HX30+XY27),0)</f>
        <v>0</v>
      </c>
      <c r="XZ30" s="127" t="n">
        <f aca="false">IF(WV30&gt;0,0,SI30+XZ27)</f>
        <v>0</v>
      </c>
      <c r="YA30" s="127" t="n">
        <f aca="false">IFERROR(IF(WW30&gt;0,0,SJ30+YA27),0)</f>
        <v>0</v>
      </c>
      <c r="YB30" s="127"/>
      <c r="YC30" s="127"/>
      <c r="YD30" s="127"/>
    </row>
    <row r="31" customFormat="false" ht="15" hidden="false" customHeight="false" outlineLevel="0" collapsed="false">
      <c r="A31" s="483" t="n">
        <v>9</v>
      </c>
      <c r="B31" s="484"/>
      <c r="C31" s="485"/>
      <c r="D31" s="485"/>
      <c r="E31" s="485"/>
      <c r="F31" s="485"/>
      <c r="G31" s="485"/>
      <c r="H31" s="485"/>
      <c r="I31" s="486"/>
      <c r="J31" s="487"/>
      <c r="K31" s="488"/>
      <c r="L31" s="488"/>
      <c r="M31" s="488"/>
      <c r="N31" s="488"/>
      <c r="O31" s="488"/>
      <c r="P31" s="489"/>
      <c r="Q31" s="491"/>
      <c r="R31" s="491"/>
      <c r="S31" s="491"/>
      <c r="T31" s="491"/>
      <c r="U31" s="491"/>
      <c r="V31" s="491"/>
      <c r="W31" s="491"/>
      <c r="X31" s="491"/>
      <c r="Y31" s="491"/>
      <c r="Z31" s="492"/>
      <c r="AA31" s="493"/>
      <c r="AB31" s="494"/>
      <c r="AC31" s="494"/>
      <c r="AD31" s="494"/>
      <c r="AE31" s="494"/>
      <c r="AF31" s="494"/>
      <c r="AG31" s="495"/>
      <c r="AH31" s="496"/>
      <c r="AI31" s="497"/>
      <c r="AL31" s="484"/>
      <c r="AM31" s="485"/>
      <c r="AN31" s="485"/>
      <c r="AO31" s="485"/>
      <c r="AP31" s="485"/>
      <c r="AQ31" s="485"/>
      <c r="AR31" s="486"/>
      <c r="AS31" s="487"/>
      <c r="AT31" s="488"/>
      <c r="AU31" s="488"/>
      <c r="AV31" s="488"/>
      <c r="AW31" s="488"/>
      <c r="AX31" s="488"/>
      <c r="AY31" s="489"/>
      <c r="AZ31" s="498" t="s">
        <v>195</v>
      </c>
      <c r="BA31" s="599" t="s">
        <v>245</v>
      </c>
      <c r="BB31" s="491"/>
      <c r="BC31" s="491"/>
      <c r="BD31" s="491"/>
      <c r="BE31" s="491"/>
      <c r="BF31" s="492"/>
      <c r="BG31" s="493"/>
      <c r="BH31" s="494"/>
      <c r="BI31" s="494"/>
      <c r="BJ31" s="494"/>
      <c r="BK31" s="494"/>
      <c r="BL31" s="494"/>
      <c r="BM31" s="495"/>
      <c r="BN31" s="496"/>
      <c r="BO31" s="497"/>
      <c r="BR31" s="484"/>
      <c r="BS31" s="485"/>
      <c r="BT31" s="485"/>
      <c r="BU31" s="486"/>
      <c r="BV31" s="499"/>
      <c r="BW31" s="500"/>
      <c r="BX31" s="500"/>
      <c r="BY31" s="501"/>
      <c r="BZ31" s="490"/>
      <c r="CA31" s="491"/>
      <c r="CB31" s="491"/>
      <c r="CC31" s="492"/>
      <c r="CD31" s="493"/>
      <c r="CE31" s="494"/>
      <c r="CF31" s="494"/>
      <c r="CG31" s="495"/>
      <c r="CH31" s="496"/>
      <c r="CI31" s="497"/>
      <c r="CL31" s="484"/>
      <c r="CM31" s="485"/>
      <c r="CN31" s="485"/>
      <c r="CO31" s="486"/>
      <c r="CP31" s="487"/>
      <c r="CQ31" s="488"/>
      <c r="CR31" s="488"/>
      <c r="CS31" s="489"/>
      <c r="CT31" s="490"/>
      <c r="CU31" s="491"/>
      <c r="CV31" s="491"/>
      <c r="CW31" s="492"/>
      <c r="CX31" s="493"/>
      <c r="CY31" s="494"/>
      <c r="CZ31" s="494"/>
      <c r="DA31" s="495"/>
      <c r="DB31" s="496"/>
      <c r="DC31" s="497"/>
      <c r="DF31" s="502"/>
      <c r="DG31" s="497"/>
      <c r="DJ31" s="503"/>
      <c r="DK31" s="504"/>
      <c r="DN31" s="484"/>
      <c r="DO31" s="485"/>
      <c r="DP31" s="485"/>
      <c r="DQ31" s="486"/>
      <c r="DR31" s="487"/>
      <c r="DS31" s="488"/>
      <c r="DT31" s="488"/>
      <c r="DU31" s="489"/>
      <c r="DV31" s="490"/>
      <c r="DW31" s="491"/>
      <c r="DX31" s="491"/>
      <c r="DY31" s="492"/>
      <c r="DZ31" s="493"/>
      <c r="EA31" s="494"/>
      <c r="EB31" s="494"/>
      <c r="EC31" s="495"/>
      <c r="ED31" s="496"/>
      <c r="EE31" s="497"/>
      <c r="EH31" s="484"/>
      <c r="EI31" s="485"/>
      <c r="EJ31" s="485"/>
      <c r="EK31" s="485"/>
      <c r="EL31" s="485"/>
      <c r="EM31" s="485"/>
      <c r="EN31" s="486"/>
      <c r="EO31" s="487"/>
      <c r="EP31" s="488"/>
      <c r="EQ31" s="488"/>
      <c r="ER31" s="489"/>
      <c r="ES31" s="505"/>
      <c r="ET31" s="600" t="s">
        <v>246</v>
      </c>
      <c r="EU31" s="506"/>
      <c r="EV31" s="506"/>
      <c r="EW31" s="506"/>
      <c r="EX31" s="506"/>
      <c r="EY31" s="507"/>
      <c r="EZ31" s="508"/>
      <c r="FA31" s="509"/>
      <c r="FB31" s="509"/>
      <c r="FC31" s="510"/>
      <c r="FD31" s="496"/>
      <c r="FE31" s="497"/>
      <c r="FH31" s="484" t="s">
        <v>246</v>
      </c>
      <c r="FI31" s="485" t="s">
        <v>195</v>
      </c>
      <c r="FJ31" s="485"/>
      <c r="FK31" s="485"/>
      <c r="FL31" s="485"/>
      <c r="FM31" s="485"/>
      <c r="FN31" s="485"/>
      <c r="FO31" s="485"/>
      <c r="FP31" s="485"/>
      <c r="FQ31" s="485"/>
      <c r="FR31" s="485"/>
      <c r="FS31" s="485"/>
      <c r="FT31" s="485"/>
      <c r="FU31" s="485"/>
      <c r="FV31" s="485"/>
      <c r="FW31" s="485"/>
      <c r="FX31" s="485"/>
      <c r="FY31" s="485"/>
      <c r="FZ31" s="485"/>
      <c r="GA31" s="485"/>
      <c r="GB31" s="485"/>
      <c r="GC31" s="485"/>
      <c r="GD31" s="485"/>
      <c r="GE31" s="485"/>
      <c r="GF31" s="485"/>
      <c r="GG31" s="485"/>
      <c r="GH31" s="485"/>
      <c r="GI31" s="485"/>
      <c r="GJ31" s="485"/>
      <c r="GK31" s="485"/>
      <c r="GL31" s="485"/>
      <c r="GM31" s="486"/>
      <c r="GN31" s="487"/>
      <c r="GO31" s="488"/>
      <c r="GP31" s="488"/>
      <c r="GQ31" s="488"/>
      <c r="GR31" s="488"/>
      <c r="GS31" s="488"/>
      <c r="GT31" s="489"/>
      <c r="GU31" s="490"/>
      <c r="GV31" s="491" t="s">
        <v>67</v>
      </c>
      <c r="GW31" s="491"/>
      <c r="GX31" s="491"/>
      <c r="GY31" s="491"/>
      <c r="GZ31" s="491"/>
      <c r="HA31" s="491"/>
      <c r="HB31" s="491"/>
      <c r="HC31" s="491"/>
      <c r="HD31" s="491"/>
      <c r="HE31" s="491"/>
      <c r="HF31" s="491"/>
      <c r="HG31" s="491"/>
      <c r="HH31" s="491"/>
      <c r="HI31" s="491"/>
      <c r="HJ31" s="491"/>
      <c r="HK31" s="491"/>
      <c r="HL31" s="491"/>
      <c r="HM31" s="491"/>
      <c r="HN31" s="491"/>
      <c r="HO31" s="492"/>
      <c r="HP31" s="493"/>
      <c r="HQ31" s="494"/>
      <c r="HR31" s="494"/>
      <c r="HS31" s="494"/>
      <c r="HT31" s="494"/>
      <c r="HU31" s="494"/>
      <c r="HV31" s="495"/>
      <c r="HW31" s="496"/>
      <c r="HX31" s="497"/>
      <c r="IA31" s="511"/>
      <c r="IB31" s="512"/>
      <c r="IC31" s="512"/>
      <c r="ID31" s="513"/>
      <c r="IE31" s="514"/>
      <c r="IF31" s="515"/>
      <c r="IG31" s="515"/>
      <c r="IH31" s="489"/>
      <c r="II31" s="337"/>
      <c r="IJ31" s="348"/>
      <c r="IK31" s="529"/>
      <c r="IL31" s="530"/>
      <c r="IM31" s="531"/>
      <c r="IN31" s="532"/>
      <c r="IO31" s="532"/>
      <c r="IP31" s="516"/>
      <c r="IQ31" s="496"/>
      <c r="IR31" s="497"/>
      <c r="IU31" s="484"/>
      <c r="IV31" s="485"/>
      <c r="IW31" s="485"/>
      <c r="IX31" s="485"/>
      <c r="IY31" s="485"/>
      <c r="IZ31" s="485"/>
      <c r="JA31" s="485"/>
      <c r="JB31" s="485"/>
      <c r="JC31" s="485"/>
      <c r="JD31" s="485"/>
      <c r="JE31" s="485"/>
      <c r="JF31" s="485"/>
      <c r="JG31" s="485"/>
      <c r="JH31" s="485"/>
      <c r="JI31" s="485"/>
      <c r="JJ31" s="322" t="s">
        <v>198</v>
      </c>
      <c r="JK31" s="322" t="s">
        <v>70</v>
      </c>
      <c r="JL31" s="322" t="s">
        <v>64</v>
      </c>
      <c r="JM31" s="322" t="s">
        <v>224</v>
      </c>
      <c r="JN31" s="322" t="s">
        <v>72</v>
      </c>
      <c r="JO31" s="322"/>
      <c r="JP31" s="322"/>
      <c r="JQ31" s="322"/>
      <c r="JR31" s="322"/>
      <c r="JS31" s="322"/>
      <c r="JT31" s="322"/>
      <c r="JU31" s="322"/>
      <c r="JV31" s="322"/>
      <c r="JW31" s="322"/>
      <c r="JX31" s="322"/>
      <c r="JY31" s="322"/>
      <c r="JZ31" s="322"/>
      <c r="KA31" s="322"/>
      <c r="KB31" s="322"/>
      <c r="KC31" s="322"/>
      <c r="KD31" s="322"/>
      <c r="KE31" s="322"/>
      <c r="KF31" s="322"/>
      <c r="KG31" s="322"/>
      <c r="KH31" s="322"/>
      <c r="KI31" s="322"/>
      <c r="KJ31" s="322"/>
      <c r="KK31" s="322"/>
      <c r="KL31" s="322"/>
      <c r="KM31" s="322"/>
      <c r="KN31" s="322"/>
      <c r="KO31" s="322"/>
      <c r="KP31" s="323"/>
      <c r="KQ31" s="387"/>
      <c r="KR31" s="388"/>
      <c r="KS31" s="388"/>
      <c r="KT31" s="388"/>
      <c r="KU31" s="388"/>
      <c r="KV31" s="388"/>
      <c r="KW31" s="389"/>
      <c r="KX31" s="496"/>
      <c r="KY31" s="497"/>
      <c r="LB31" s="502"/>
      <c r="LC31" s="497"/>
      <c r="LF31" s="503"/>
      <c r="LG31" s="504"/>
      <c r="LJ31" s="517"/>
      <c r="LK31" s="518"/>
      <c r="LN31" s="503"/>
      <c r="LO31" s="504"/>
      <c r="LR31" s="484" t="s">
        <v>247</v>
      </c>
      <c r="LS31" s="485"/>
      <c r="LT31" s="485"/>
      <c r="LU31" s="485"/>
      <c r="LV31" s="485"/>
      <c r="LW31" s="485"/>
      <c r="LX31" s="485"/>
      <c r="LY31" s="485"/>
      <c r="LZ31" s="485"/>
      <c r="MA31" s="485"/>
      <c r="MB31" s="485"/>
      <c r="MC31" s="485"/>
      <c r="MD31" s="485"/>
      <c r="ME31" s="485"/>
      <c r="MF31" s="485"/>
      <c r="MG31" s="338" t="s">
        <v>70</v>
      </c>
      <c r="MH31" s="338" t="s">
        <v>70</v>
      </c>
      <c r="MI31" s="338" t="s">
        <v>70</v>
      </c>
      <c r="MJ31" s="338" t="s">
        <v>64</v>
      </c>
      <c r="MK31" s="338" t="s">
        <v>224</v>
      </c>
      <c r="ML31" s="338" t="s">
        <v>224</v>
      </c>
      <c r="MM31" s="338" t="s">
        <v>68</v>
      </c>
      <c r="MN31" s="338" t="s">
        <v>72</v>
      </c>
      <c r="MO31" s="338"/>
      <c r="MP31" s="338"/>
      <c r="MQ31" s="338"/>
      <c r="MR31" s="338"/>
      <c r="MS31" s="338"/>
      <c r="MT31" s="338"/>
      <c r="MU31" s="338"/>
      <c r="MV31" s="338"/>
      <c r="MW31" s="338"/>
      <c r="MX31" s="338"/>
      <c r="MY31" s="338"/>
      <c r="MZ31" s="338"/>
      <c r="NA31" s="338"/>
      <c r="NB31" s="338"/>
      <c r="NC31" s="338"/>
      <c r="ND31" s="338"/>
      <c r="NE31" s="338"/>
      <c r="NF31" s="338"/>
      <c r="NG31" s="338"/>
      <c r="NH31" s="338"/>
      <c r="NI31" s="338"/>
      <c r="NJ31" s="338"/>
      <c r="NK31" s="338"/>
      <c r="NL31" s="338"/>
      <c r="NM31" s="338"/>
      <c r="NN31" s="338"/>
      <c r="NO31" s="338"/>
      <c r="NP31" s="338"/>
      <c r="NQ31" s="338"/>
      <c r="NR31" s="338"/>
      <c r="NS31" s="338"/>
      <c r="NT31" s="339"/>
      <c r="NU31" s="519"/>
      <c r="NV31" s="520"/>
      <c r="NW31" s="520"/>
      <c r="NX31" s="520"/>
      <c r="NY31" s="520"/>
      <c r="NZ31" s="520"/>
      <c r="OA31" s="521"/>
      <c r="OB31" s="496"/>
      <c r="OC31" s="497"/>
      <c r="OF31" s="522"/>
      <c r="OG31" s="523"/>
      <c r="OH31" s="523"/>
      <c r="OI31" s="523"/>
      <c r="OJ31" s="523"/>
      <c r="OK31" s="523"/>
      <c r="OL31" s="523"/>
      <c r="OM31" s="523"/>
      <c r="ON31" s="524"/>
      <c r="OO31" s="525"/>
      <c r="OP31" s="526"/>
      <c r="OQ31" s="526"/>
      <c r="OR31" s="526"/>
      <c r="OS31" s="526"/>
      <c r="OT31" s="526"/>
      <c r="OU31" s="527"/>
      <c r="OV31" s="528"/>
      <c r="OW31" s="529"/>
      <c r="OX31" s="529"/>
      <c r="OY31" s="529"/>
      <c r="OZ31" s="529"/>
      <c r="PA31" s="529"/>
      <c r="PB31" s="529"/>
      <c r="PC31" s="529"/>
      <c r="PD31" s="529"/>
      <c r="PE31" s="529"/>
      <c r="PF31" s="529"/>
      <c r="PG31" s="529"/>
      <c r="PH31" s="529"/>
      <c r="PI31" s="529"/>
      <c r="PJ31" s="529"/>
      <c r="PK31" s="529"/>
      <c r="PL31" s="529"/>
      <c r="PM31" s="529"/>
      <c r="PN31" s="529"/>
      <c r="PO31" s="530"/>
      <c r="PP31" s="531"/>
      <c r="PQ31" s="532"/>
      <c r="PR31" s="532"/>
      <c r="PS31" s="532"/>
      <c r="PT31" s="532"/>
      <c r="PU31" s="532"/>
      <c r="PV31" s="516"/>
      <c r="PW31" s="496"/>
      <c r="PX31" s="497"/>
      <c r="QA31" s="533"/>
      <c r="QB31" s="534"/>
      <c r="QC31" s="534"/>
      <c r="QD31" s="534"/>
      <c r="QE31" s="534"/>
      <c r="QF31" s="534"/>
      <c r="QG31" s="535"/>
      <c r="QH31" s="525"/>
      <c r="QI31" s="526"/>
      <c r="QJ31" s="526"/>
      <c r="QK31" s="526"/>
      <c r="QL31" s="526"/>
      <c r="QM31" s="526"/>
      <c r="QN31" s="527"/>
      <c r="QO31" s="505"/>
      <c r="QP31" s="506"/>
      <c r="QQ31" s="506"/>
      <c r="QR31" s="506"/>
      <c r="QS31" s="506"/>
      <c r="QT31" s="506"/>
      <c r="QU31" s="507"/>
      <c r="QV31" s="508"/>
      <c r="QW31" s="509"/>
      <c r="QX31" s="509"/>
      <c r="QY31" s="509"/>
      <c r="QZ31" s="509"/>
      <c r="RA31" s="509"/>
      <c r="RB31" s="510"/>
      <c r="RC31" s="496"/>
      <c r="RD31" s="497"/>
      <c r="RG31" s="522"/>
      <c r="RH31" s="523"/>
      <c r="RI31" s="523"/>
      <c r="RJ31" s="523"/>
      <c r="RK31" s="523"/>
      <c r="RL31" s="523"/>
      <c r="RM31" s="524"/>
      <c r="RN31" s="525"/>
      <c r="RO31" s="526"/>
      <c r="RP31" s="526"/>
      <c r="RQ31" s="526"/>
      <c r="RR31" s="526"/>
      <c r="RS31" s="526"/>
      <c r="RT31" s="527"/>
      <c r="RU31" s="528"/>
      <c r="RV31" s="529"/>
      <c r="RW31" s="529"/>
      <c r="RX31" s="529"/>
      <c r="RY31" s="529"/>
      <c r="RZ31" s="529"/>
      <c r="SA31" s="530"/>
      <c r="SB31" s="531"/>
      <c r="SC31" s="532"/>
      <c r="SD31" s="532"/>
      <c r="SE31" s="532"/>
      <c r="SF31" s="532"/>
      <c r="SG31" s="532"/>
      <c r="SH31" s="516"/>
      <c r="SI31" s="496"/>
      <c r="SJ31" s="497"/>
      <c r="SM31" s="502"/>
      <c r="SN31" s="497"/>
      <c r="SQ31" s="503"/>
      <c r="SR31" s="504"/>
      <c r="SU31" s="355"/>
      <c r="SV31" s="356"/>
      <c r="SW31" s="356"/>
      <c r="SX31" s="357"/>
      <c r="SY31" s="536"/>
      <c r="SZ31" s="537"/>
      <c r="TA31" s="537"/>
      <c r="TB31" s="538"/>
      <c r="TC31" s="365"/>
      <c r="TD31" s="366"/>
      <c r="TE31" s="366"/>
      <c r="TF31" s="367"/>
      <c r="TG31" s="403"/>
      <c r="TH31" s="404"/>
      <c r="TI31" s="404"/>
      <c r="TJ31" s="405"/>
      <c r="TK31" s="496"/>
      <c r="TL31" s="497"/>
      <c r="TO31" s="502"/>
      <c r="TP31" s="539"/>
      <c r="TQ31" s="291"/>
      <c r="TR31" s="291"/>
      <c r="TS31" s="539"/>
      <c r="TT31" s="539"/>
      <c r="TU31" s="291"/>
      <c r="TV31" s="291"/>
      <c r="TW31" s="539"/>
      <c r="TX31" s="539"/>
      <c r="TY31" s="291"/>
      <c r="TZ31" s="291"/>
      <c r="UA31" s="539"/>
      <c r="UB31" s="539"/>
      <c r="UC31" s="291"/>
      <c r="UD31" s="291"/>
      <c r="UE31" s="540"/>
      <c r="UF31" s="504"/>
      <c r="UG31" s="373"/>
      <c r="UI31" s="503"/>
      <c r="UJ31" s="504"/>
      <c r="UM31" s="503"/>
      <c r="UN31" s="504"/>
      <c r="UQ31" s="502"/>
      <c r="UR31" s="497"/>
      <c r="UU31" s="503"/>
      <c r="UV31" s="504"/>
      <c r="UY31" s="540"/>
      <c r="UZ31" s="540"/>
      <c r="VC31" s="540"/>
      <c r="VD31" s="540"/>
      <c r="VF31" s="374"/>
      <c r="VG31" s="541"/>
      <c r="VH31" s="542"/>
      <c r="VI31" s="541"/>
      <c r="VJ31" s="542"/>
      <c r="VK31" s="335"/>
      <c r="VL31" s="542"/>
      <c r="VM31" s="543"/>
      <c r="VN31" s="541"/>
      <c r="VO31" s="544"/>
      <c r="VP31" s="378"/>
      <c r="VS31" s="379" t="n">
        <v>25</v>
      </c>
      <c r="VT31" s="127"/>
      <c r="VW31" s="273" t="n">
        <v>25</v>
      </c>
      <c r="VX31" s="127"/>
      <c r="VZ31" s="380" t="n">
        <f aca="false">UV81</f>
        <v>2827.111</v>
      </c>
      <c r="WA31" s="380"/>
      <c r="WB31" s="380" t="n">
        <f aca="false">LQ81</f>
        <v>1982.316</v>
      </c>
      <c r="WF31" s="127" t="n">
        <f aca="false">IF(AJ31="",0,AJ31+WF28)</f>
        <v>0</v>
      </c>
      <c r="WG31" s="127" t="n">
        <f aca="false">IF(AK31="",0,AK31+WG28)</f>
        <v>0</v>
      </c>
      <c r="WH31" s="127" t="n">
        <f aca="false">IF(BP31="",0,BP31+WH28)</f>
        <v>0</v>
      </c>
      <c r="WI31" s="127" t="n">
        <f aca="false">IF(BQ31="",0,BQ31+WI28)</f>
        <v>0</v>
      </c>
      <c r="WJ31" s="127" t="n">
        <f aca="false">IF(CJ31="",0,CJ31+WJ28)</f>
        <v>0</v>
      </c>
      <c r="WK31" s="127" t="n">
        <f aca="false">IF(CK31="",0,CK31+WK28)</f>
        <v>0</v>
      </c>
      <c r="WL31" s="127" t="n">
        <f aca="false">IF(DD31="",0,DD31+WL28)</f>
        <v>0</v>
      </c>
      <c r="WM31" s="127" t="n">
        <f aca="false">IF(DE31="",0,DE31+WM28)</f>
        <v>0</v>
      </c>
      <c r="WN31" s="127" t="n">
        <f aca="false">IF(EF31="",0,EF31+WN28)</f>
        <v>0</v>
      </c>
      <c r="WO31" s="127" t="n">
        <f aca="false">IF(EG31="",0,EG31+WO28)</f>
        <v>0</v>
      </c>
      <c r="WP31" s="127" t="n">
        <f aca="false">IF(FF31="",0,FF31+WP28)</f>
        <v>0</v>
      </c>
      <c r="WQ31" s="127" t="n">
        <f aca="false">IF(FG31="",0,FG31+WQ28)</f>
        <v>0</v>
      </c>
      <c r="WR31" s="127" t="n">
        <f aca="false">IF(IS31="",0,IS31+WR28)</f>
        <v>0</v>
      </c>
      <c r="WS31" s="127" t="n">
        <f aca="false">IF(IT31="",0,IT31+WS28)</f>
        <v>0</v>
      </c>
      <c r="WT31" s="127" t="n">
        <f aca="false">IF(HY31="",0,HY31+WT28)</f>
        <v>0</v>
      </c>
      <c r="WU31" s="127" t="n">
        <f aca="false">IF(HZ31="",0,HZ31+WU28)</f>
        <v>0</v>
      </c>
      <c r="WV31" s="127" t="n">
        <f aca="false">IF(SK31="",0,SK31+WV28)</f>
        <v>0</v>
      </c>
      <c r="WW31" s="127" t="n">
        <f aca="false">IF(SL31="",0,SL31+WW28)</f>
        <v>0</v>
      </c>
      <c r="WX31" s="127" t="n">
        <f aca="false">IF(UM31="",0,UM31)</f>
        <v>0</v>
      </c>
      <c r="WY31" s="127" t="n">
        <f aca="false">IF(UN31="",0,UN31)</f>
        <v>0</v>
      </c>
      <c r="WZ31" s="127" t="n">
        <f aca="false">IF(LL31="",0,LL31+WZ28)</f>
        <v>0</v>
      </c>
      <c r="XA31" s="127" t="n">
        <f aca="false">IF(LM31="",0,LM31+XA28)</f>
        <v>0</v>
      </c>
      <c r="XB31" s="127" t="n">
        <f aca="false">IF(UI31="",0,UI31+XB28)</f>
        <v>0</v>
      </c>
      <c r="XC31" s="127" t="n">
        <f aca="false">IF(UJ31="",0,UJ31+XC28)</f>
        <v>0</v>
      </c>
      <c r="XD31" s="127" t="n">
        <f aca="false">IF(VN31="",0,VN31+XD28)</f>
        <v>0</v>
      </c>
      <c r="XE31" s="127" t="n">
        <f aca="false">IF(VO31="",0,VO31+XE28)</f>
        <v>0</v>
      </c>
      <c r="XF31" s="127" t="n">
        <f aca="false">IFERROR(XD31/$A29,0)</f>
        <v>0</v>
      </c>
      <c r="XG31" s="127" t="n">
        <f aca="false">IFERROR(XE31/$A29,0)</f>
        <v>0</v>
      </c>
      <c r="XH31" s="127" t="n">
        <f aca="false">IF(US31="",0,US31+XH28)</f>
        <v>0</v>
      </c>
      <c r="XI31" s="127" t="n">
        <f aca="false">IF(UT31="",0,UT31+XI28)</f>
        <v>0</v>
      </c>
      <c r="XJ31" s="127" t="n">
        <f aca="false">IF(WF31&gt;0,0,AH31+XJ28)</f>
        <v>0</v>
      </c>
      <c r="XK31" s="127" t="n">
        <f aca="false">IF(WG31&gt;0,0,AI31+XK28)</f>
        <v>0</v>
      </c>
      <c r="XL31" s="127" t="n">
        <f aca="false">IF(WH31&gt;0,0,BN31+XL28)</f>
        <v>0</v>
      </c>
      <c r="XM31" s="127" t="n">
        <f aca="false">IF(WI31&gt;0,0,BO31+XM28)</f>
        <v>0</v>
      </c>
      <c r="XN31" s="127" t="n">
        <f aca="false">IF(WJ31&gt;0,0,CH31+XN28)</f>
        <v>0</v>
      </c>
      <c r="XO31" s="127" t="n">
        <f aca="false">IF(WK31&gt;0,0,CI31+XO28)</f>
        <v>0</v>
      </c>
      <c r="XP31" s="127" t="n">
        <f aca="false">IF(WL31&gt;0,0,DB31+XP28)</f>
        <v>0</v>
      </c>
      <c r="XQ31" s="127" t="n">
        <f aca="false">IF(WM31&gt;0,0,DC31+XQ28)</f>
        <v>0</v>
      </c>
      <c r="XR31" s="127" t="n">
        <f aca="false">IF(WN31&gt;0,0,ED31+XR28)</f>
        <v>0</v>
      </c>
      <c r="XS31" s="127" t="n">
        <f aca="false">IF(WO31&gt;0,0,EE31+XS28)</f>
        <v>0</v>
      </c>
      <c r="XT31" s="127" t="n">
        <f aca="false">IF(WP31&gt;0,0,FD31+XT28)</f>
        <v>0</v>
      </c>
      <c r="XU31" s="127" t="n">
        <f aca="false">IF(WQ31&gt;0,0,FE31+XU28)</f>
        <v>0</v>
      </c>
      <c r="XV31" s="127" t="n">
        <f aca="false">IF(WR31&gt;0,0,IQ31+XV28)</f>
        <v>0</v>
      </c>
      <c r="XW31" s="127" t="n">
        <f aca="false">IF(WS31&gt;0,0,IR31+XW28)</f>
        <v>0</v>
      </c>
      <c r="XX31" s="127" t="n">
        <f aca="false">IF(WT31&gt;0,0,HW31+XX28)</f>
        <v>0</v>
      </c>
      <c r="XY31" s="127" t="n">
        <f aca="false">IFERROR(IF(WU31&gt;0,0,HX31+XY28),0)</f>
        <v>0</v>
      </c>
      <c r="XZ31" s="127" t="n">
        <f aca="false">IF(WV31&gt;0,0,SI31+XZ28)</f>
        <v>0</v>
      </c>
      <c r="YA31" s="127" t="n">
        <f aca="false">IFERROR(IF(WW31&gt;0,0,SJ31+YA28),0)</f>
        <v>0</v>
      </c>
      <c r="YB31" s="127"/>
      <c r="YC31" s="127"/>
      <c r="YD31" s="127"/>
    </row>
    <row r="32" customFormat="false" ht="15" hidden="false" customHeight="false" outlineLevel="0" collapsed="false">
      <c r="A32" s="483"/>
      <c r="B32" s="381"/>
      <c r="C32" s="382"/>
      <c r="D32" s="382"/>
      <c r="E32" s="382"/>
      <c r="F32" s="382"/>
      <c r="G32" s="382"/>
      <c r="H32" s="382"/>
      <c r="I32" s="383"/>
      <c r="J32" s="384"/>
      <c r="K32" s="385"/>
      <c r="L32" s="385"/>
      <c r="M32" s="385"/>
      <c r="N32" s="385"/>
      <c r="O32" s="385"/>
      <c r="P32" s="386"/>
      <c r="Q32" s="322"/>
      <c r="R32" s="322"/>
      <c r="S32" s="322"/>
      <c r="T32" s="322"/>
      <c r="U32" s="322"/>
      <c r="V32" s="322"/>
      <c r="W32" s="322"/>
      <c r="X32" s="322"/>
      <c r="Y32" s="322"/>
      <c r="Z32" s="323"/>
      <c r="AA32" s="387"/>
      <c r="AB32" s="388"/>
      <c r="AC32" s="388"/>
      <c r="AD32" s="388"/>
      <c r="AE32" s="388"/>
      <c r="AF32" s="388"/>
      <c r="AG32" s="389"/>
      <c r="AH32" s="390" t="n">
        <f aca="false">SUBTOTAL(3, B32:P32)</f>
        <v>0</v>
      </c>
      <c r="AI32" s="391" t="n">
        <f aca="false">COUNTIF(Q32:AG32,"&lt;&gt;0")-COUNTIF(Q32:AG32,"")</f>
        <v>0</v>
      </c>
      <c r="AL32" s="381"/>
      <c r="AM32" s="382"/>
      <c r="AN32" s="382"/>
      <c r="AO32" s="382"/>
      <c r="AP32" s="382"/>
      <c r="AQ32" s="382"/>
      <c r="AR32" s="383"/>
      <c r="AS32" s="384"/>
      <c r="AT32" s="385"/>
      <c r="AU32" s="385"/>
      <c r="AV32" s="385"/>
      <c r="AW32" s="385"/>
      <c r="AX32" s="385"/>
      <c r="AY32" s="386"/>
      <c r="AZ32" s="545" t="s">
        <v>284</v>
      </c>
      <c r="BA32" s="601" t="s">
        <v>251</v>
      </c>
      <c r="BB32" s="322"/>
      <c r="BC32" s="322"/>
      <c r="BD32" s="322"/>
      <c r="BE32" s="322"/>
      <c r="BF32" s="323"/>
      <c r="BG32" s="387"/>
      <c r="BH32" s="388"/>
      <c r="BI32" s="388"/>
      <c r="BJ32" s="388"/>
      <c r="BK32" s="388"/>
      <c r="BL32" s="388"/>
      <c r="BM32" s="389"/>
      <c r="BN32" s="390" t="n">
        <f aca="false">SUBTOTAL(3, AL32:AY32)</f>
        <v>0</v>
      </c>
      <c r="BO32" s="391" t="n">
        <f aca="false">COUNTIF(AZ32:BM32,"&lt;&gt;0")-COUNTIF(AZ32:BM32,"")</f>
        <v>2</v>
      </c>
      <c r="BR32" s="381"/>
      <c r="BS32" s="382"/>
      <c r="BT32" s="382"/>
      <c r="BU32" s="383"/>
      <c r="BV32" s="392"/>
      <c r="BW32" s="393"/>
      <c r="BX32" s="393"/>
      <c r="BY32" s="394"/>
      <c r="BZ32" s="321"/>
      <c r="CA32" s="322"/>
      <c r="CB32" s="322"/>
      <c r="CC32" s="323"/>
      <c r="CD32" s="387"/>
      <c r="CE32" s="388"/>
      <c r="CF32" s="388"/>
      <c r="CG32" s="389"/>
      <c r="CH32" s="390" t="n">
        <f aca="false">SUBTOTAL(3, BR32:BY32)</f>
        <v>0</v>
      </c>
      <c r="CI32" s="391" t="n">
        <f aca="false">COUNTIF(BZ32:CG32,"&lt;&gt;0")-COUNTIF(BZ32:CG32,"")</f>
        <v>0</v>
      </c>
      <c r="CL32" s="381"/>
      <c r="CM32" s="382"/>
      <c r="CN32" s="382"/>
      <c r="CO32" s="383"/>
      <c r="CP32" s="384"/>
      <c r="CQ32" s="385"/>
      <c r="CR32" s="385"/>
      <c r="CS32" s="386"/>
      <c r="CT32" s="321"/>
      <c r="CU32" s="322"/>
      <c r="CV32" s="322"/>
      <c r="CW32" s="323"/>
      <c r="CX32" s="387"/>
      <c r="CY32" s="388"/>
      <c r="CZ32" s="388"/>
      <c r="DA32" s="389"/>
      <c r="DB32" s="390" t="n">
        <f aca="false">SUBTOTAL(3, CL32:CS32)</f>
        <v>0</v>
      </c>
      <c r="DC32" s="391" t="n">
        <f aca="false">COUNTIF(CT32:DA32,"&lt;&gt;0")-COUNTIF(CT32:DA32,"")</f>
        <v>0</v>
      </c>
      <c r="DF32" s="395" t="n">
        <f aca="false">SUMIF(B6:DE6,"итого гр.",B32:DE32)</f>
        <v>0</v>
      </c>
      <c r="DG32" s="391" t="n">
        <f aca="false">SUMIF(B6:DE6,"итого фк.",B32:DE32)</f>
        <v>2</v>
      </c>
      <c r="DJ32" s="396"/>
      <c r="DK32" s="397"/>
      <c r="DN32" s="381"/>
      <c r="DO32" s="382"/>
      <c r="DP32" s="382"/>
      <c r="DQ32" s="383"/>
      <c r="DR32" s="384"/>
      <c r="DS32" s="385"/>
      <c r="DT32" s="385"/>
      <c r="DU32" s="386"/>
      <c r="DV32" s="321"/>
      <c r="DW32" s="322"/>
      <c r="DX32" s="322"/>
      <c r="DY32" s="323"/>
      <c r="DZ32" s="387"/>
      <c r="EA32" s="388"/>
      <c r="EB32" s="388"/>
      <c r="EC32" s="389"/>
      <c r="ED32" s="390" t="n">
        <f aca="false">SUBTOTAL(3, DN32:DU32)</f>
        <v>0</v>
      </c>
      <c r="EE32" s="391" t="n">
        <f aca="false">COUNTIF(DV32:EC32,"&lt;&gt;0")-COUNTIF(DV32:EC32,"")</f>
        <v>0</v>
      </c>
      <c r="EH32" s="381"/>
      <c r="EI32" s="382"/>
      <c r="EJ32" s="382"/>
      <c r="EK32" s="382"/>
      <c r="EL32" s="382"/>
      <c r="EM32" s="382"/>
      <c r="EN32" s="383"/>
      <c r="EO32" s="384"/>
      <c r="EP32" s="385"/>
      <c r="EQ32" s="385"/>
      <c r="ER32" s="386"/>
      <c r="ES32" s="321"/>
      <c r="ET32" s="602" t="s">
        <v>252</v>
      </c>
      <c r="EU32" s="322"/>
      <c r="EV32" s="322"/>
      <c r="EW32" s="322"/>
      <c r="EX32" s="322"/>
      <c r="EY32" s="323"/>
      <c r="EZ32" s="387"/>
      <c r="FA32" s="388"/>
      <c r="FB32" s="388"/>
      <c r="FC32" s="389"/>
      <c r="FD32" s="390" t="n">
        <f aca="false">SUBTOTAL(3, EH32:ER32)</f>
        <v>0</v>
      </c>
      <c r="FE32" s="391" t="n">
        <f aca="false">COUNTIF(ES32:FC32,"&lt;&gt;0")-COUNTIF(ES32:FC32,"")</f>
        <v>1</v>
      </c>
      <c r="FH32" s="381" t="s">
        <v>285</v>
      </c>
      <c r="FI32" s="382" t="s">
        <v>286</v>
      </c>
      <c r="FJ32" s="382"/>
      <c r="FK32" s="382"/>
      <c r="FL32" s="382"/>
      <c r="FM32" s="382"/>
      <c r="FN32" s="382"/>
      <c r="FO32" s="382"/>
      <c r="FP32" s="382"/>
      <c r="FQ32" s="382"/>
      <c r="FR32" s="382"/>
      <c r="FS32" s="382"/>
      <c r="FT32" s="382"/>
      <c r="FU32" s="382"/>
      <c r="FV32" s="382"/>
      <c r="FW32" s="382"/>
      <c r="FX32" s="382"/>
      <c r="FY32" s="382"/>
      <c r="FZ32" s="382"/>
      <c r="GA32" s="382"/>
      <c r="GB32" s="382"/>
      <c r="GC32" s="382"/>
      <c r="GD32" s="382"/>
      <c r="GE32" s="382"/>
      <c r="GF32" s="382"/>
      <c r="GG32" s="382"/>
      <c r="GH32" s="382"/>
      <c r="GI32" s="382"/>
      <c r="GJ32" s="382"/>
      <c r="GK32" s="382"/>
      <c r="GL32" s="382"/>
      <c r="GM32" s="383"/>
      <c r="GN32" s="384"/>
      <c r="GO32" s="385"/>
      <c r="GP32" s="385"/>
      <c r="GQ32" s="385"/>
      <c r="GR32" s="385"/>
      <c r="GS32" s="385"/>
      <c r="GT32" s="386"/>
      <c r="GU32" s="321"/>
      <c r="GV32" s="322" t="n">
        <v>6088</v>
      </c>
      <c r="GW32" s="322"/>
      <c r="GX32" s="322"/>
      <c r="GY32" s="322"/>
      <c r="GZ32" s="322"/>
      <c r="HA32" s="322"/>
      <c r="HB32" s="322"/>
      <c r="HC32" s="322"/>
      <c r="HD32" s="322"/>
      <c r="HE32" s="322"/>
      <c r="HF32" s="322"/>
      <c r="HG32" s="322"/>
      <c r="HH32" s="322"/>
      <c r="HI32" s="322"/>
      <c r="HJ32" s="322"/>
      <c r="HK32" s="322"/>
      <c r="HL32" s="322"/>
      <c r="HM32" s="322"/>
      <c r="HN32" s="322"/>
      <c r="HO32" s="323"/>
      <c r="HP32" s="387"/>
      <c r="HQ32" s="388"/>
      <c r="HR32" s="388"/>
      <c r="HS32" s="388"/>
      <c r="HT32" s="388"/>
      <c r="HU32" s="388"/>
      <c r="HV32" s="389"/>
      <c r="HW32" s="390" t="n">
        <f aca="false">SUBTOTAL(3, FH32:GT32)</f>
        <v>2</v>
      </c>
      <c r="HX32" s="391" t="n">
        <f aca="false">COUNTIF(GU32:HV32,"&lt;&gt;0")-COUNTIF(GU32:HV32,"")</f>
        <v>1</v>
      </c>
      <c r="IA32" s="398"/>
      <c r="IB32" s="399"/>
      <c r="IC32" s="399"/>
      <c r="ID32" s="400"/>
      <c r="IE32" s="401"/>
      <c r="IF32" s="402"/>
      <c r="IG32" s="402"/>
      <c r="IH32" s="386"/>
      <c r="II32" s="321"/>
      <c r="IJ32" s="366"/>
      <c r="IK32" s="366"/>
      <c r="IL32" s="367"/>
      <c r="IM32" s="403"/>
      <c r="IN32" s="404"/>
      <c r="IO32" s="404"/>
      <c r="IP32" s="405"/>
      <c r="IQ32" s="390" t="n">
        <f aca="false">SUBTOTAL(3, IA32:IH32)</f>
        <v>0</v>
      </c>
      <c r="IR32" s="391" t="n">
        <f aca="false">COUNTIF(II32:IP32,"&lt;&gt;0")-COUNTIF(II32:IP32,"")</f>
        <v>0</v>
      </c>
      <c r="IU32" s="381"/>
      <c r="IV32" s="382"/>
      <c r="IW32" s="382"/>
      <c r="IX32" s="382"/>
      <c r="IY32" s="382"/>
      <c r="IZ32" s="382"/>
      <c r="JA32" s="382"/>
      <c r="JB32" s="382"/>
      <c r="JC32" s="382"/>
      <c r="JD32" s="382"/>
      <c r="JE32" s="382"/>
      <c r="JF32" s="382"/>
      <c r="JG32" s="382"/>
      <c r="JH32" s="382"/>
      <c r="JI32" s="382"/>
      <c r="JJ32" s="322" t="n">
        <v>229</v>
      </c>
      <c r="JK32" s="322" t="n">
        <v>322</v>
      </c>
      <c r="JL32" s="322" t="n">
        <v>7904</v>
      </c>
      <c r="JM32" s="322" t="n">
        <v>667</v>
      </c>
      <c r="JN32" s="322" t="n">
        <v>3779</v>
      </c>
      <c r="JO32" s="322"/>
      <c r="JP32" s="322"/>
      <c r="JQ32" s="322"/>
      <c r="JR32" s="322"/>
      <c r="JS32" s="322"/>
      <c r="JT32" s="322"/>
      <c r="JU32" s="322"/>
      <c r="JV32" s="322"/>
      <c r="JW32" s="322"/>
      <c r="JX32" s="322"/>
      <c r="JY32" s="322"/>
      <c r="JZ32" s="322"/>
      <c r="KA32" s="322"/>
      <c r="KB32" s="322"/>
      <c r="KC32" s="322"/>
      <c r="KD32" s="322"/>
      <c r="KE32" s="322"/>
      <c r="KF32" s="322"/>
      <c r="KG32" s="322"/>
      <c r="KH32" s="322"/>
      <c r="KI32" s="322"/>
      <c r="KJ32" s="322"/>
      <c r="KK32" s="322"/>
      <c r="KL32" s="322"/>
      <c r="KM32" s="322"/>
      <c r="KN32" s="322"/>
      <c r="KO32" s="322"/>
      <c r="KP32" s="323"/>
      <c r="KQ32" s="387"/>
      <c r="KR32" s="388"/>
      <c r="KS32" s="388"/>
      <c r="KT32" s="388"/>
      <c r="KU32" s="388"/>
      <c r="KV32" s="388"/>
      <c r="KW32" s="389"/>
      <c r="KX32" s="390" t="n">
        <f aca="false">SUBTOTAL(3, IU32:JI32)</f>
        <v>0</v>
      </c>
      <c r="KY32" s="391" t="n">
        <f aca="false">COUNTIF(JJ32:KW32,"&lt;&gt;0")-COUNTIF(JJ32:KW32,"")</f>
        <v>5</v>
      </c>
      <c r="LB32" s="395" t="n">
        <f aca="false">SUMIF(DN6:LA6,"итого гр.",DN32:LA32)</f>
        <v>2</v>
      </c>
      <c r="LC32" s="391" t="n">
        <f aca="false">SUMIF(DN6:LA6,"итого фк.",DN32:LA32)</f>
        <v>7</v>
      </c>
      <c r="LF32" s="396"/>
      <c r="LG32" s="397"/>
      <c r="LJ32" s="406"/>
      <c r="LK32" s="407"/>
      <c r="LN32" s="396"/>
      <c r="LO32" s="397"/>
      <c r="LR32" s="381" t="s">
        <v>287</v>
      </c>
      <c r="LS32" s="382"/>
      <c r="LT32" s="382"/>
      <c r="LU32" s="382"/>
      <c r="LV32" s="382"/>
      <c r="LW32" s="382"/>
      <c r="LX32" s="382"/>
      <c r="LY32" s="382"/>
      <c r="LZ32" s="382"/>
      <c r="MA32" s="382"/>
      <c r="MB32" s="382"/>
      <c r="MC32" s="382"/>
      <c r="MD32" s="382"/>
      <c r="ME32" s="382"/>
      <c r="MF32" s="382"/>
      <c r="MG32" s="322" t="s">
        <v>288</v>
      </c>
      <c r="MH32" s="322" t="s">
        <v>289</v>
      </c>
      <c r="MI32" s="322" t="s">
        <v>290</v>
      </c>
      <c r="MJ32" s="322" t="s">
        <v>291</v>
      </c>
      <c r="MK32" s="322" t="s">
        <v>292</v>
      </c>
      <c r="ML32" s="322" t="s">
        <v>293</v>
      </c>
      <c r="MM32" s="322" t="s">
        <v>294</v>
      </c>
      <c r="MN32" s="322" t="s">
        <v>295</v>
      </c>
      <c r="MO32" s="322"/>
      <c r="MP32" s="322"/>
      <c r="MQ32" s="322"/>
      <c r="MR32" s="322"/>
      <c r="MS32" s="322"/>
      <c r="MT32" s="322"/>
      <c r="MU32" s="322"/>
      <c r="MV32" s="322"/>
      <c r="MW32" s="322"/>
      <c r="MX32" s="322"/>
      <c r="MY32" s="322"/>
      <c r="MZ32" s="322"/>
      <c r="NA32" s="322"/>
      <c r="NB32" s="322"/>
      <c r="NC32" s="322"/>
      <c r="ND32" s="322"/>
      <c r="NE32" s="322"/>
      <c r="NF32" s="322"/>
      <c r="NG32" s="322"/>
      <c r="NH32" s="322"/>
      <c r="NI32" s="322"/>
      <c r="NJ32" s="322"/>
      <c r="NK32" s="322"/>
      <c r="NL32" s="322"/>
      <c r="NM32" s="322"/>
      <c r="NN32" s="322"/>
      <c r="NO32" s="322"/>
      <c r="NP32" s="322"/>
      <c r="NQ32" s="322"/>
      <c r="NR32" s="322"/>
      <c r="NS32" s="322"/>
      <c r="NT32" s="323"/>
      <c r="NU32" s="387"/>
      <c r="NV32" s="388"/>
      <c r="NW32" s="388"/>
      <c r="NX32" s="388"/>
      <c r="NY32" s="388"/>
      <c r="NZ32" s="388"/>
      <c r="OA32" s="389"/>
      <c r="OB32" s="390" t="n">
        <f aca="false">SUBTOTAL(3, LR32:MF32)</f>
        <v>1</v>
      </c>
      <c r="OC32" s="391" t="n">
        <f aca="false">COUNTIF(MG32:OA32,"&lt;&gt;0")-COUNTIF(MG32:OA32,"")</f>
        <v>8</v>
      </c>
      <c r="OF32" s="408"/>
      <c r="OG32" s="409"/>
      <c r="OH32" s="409"/>
      <c r="OI32" s="409"/>
      <c r="OJ32" s="409"/>
      <c r="OK32" s="409"/>
      <c r="OL32" s="409"/>
      <c r="OM32" s="409"/>
      <c r="ON32" s="410"/>
      <c r="OO32" s="411"/>
      <c r="OP32" s="412"/>
      <c r="OQ32" s="412"/>
      <c r="OR32" s="412"/>
      <c r="OS32" s="412"/>
      <c r="OT32" s="412"/>
      <c r="OU32" s="413"/>
      <c r="OV32" s="365"/>
      <c r="OW32" s="366"/>
      <c r="OX32" s="366"/>
      <c r="OY32" s="366"/>
      <c r="OZ32" s="366"/>
      <c r="PA32" s="366"/>
      <c r="PB32" s="366"/>
      <c r="PC32" s="366"/>
      <c r="PD32" s="366"/>
      <c r="PE32" s="366"/>
      <c r="PF32" s="366"/>
      <c r="PG32" s="366"/>
      <c r="PH32" s="366"/>
      <c r="PI32" s="366"/>
      <c r="PJ32" s="366"/>
      <c r="PK32" s="366"/>
      <c r="PL32" s="366"/>
      <c r="PM32" s="366"/>
      <c r="PN32" s="366"/>
      <c r="PO32" s="367"/>
      <c r="PP32" s="403"/>
      <c r="PQ32" s="404"/>
      <c r="PR32" s="404"/>
      <c r="PS32" s="404"/>
      <c r="PT32" s="404"/>
      <c r="PU32" s="404"/>
      <c r="PV32" s="405"/>
      <c r="PW32" s="390" t="n">
        <f aca="false">SUBTOTAL(3, OF32:OU32)</f>
        <v>0</v>
      </c>
      <c r="PX32" s="391" t="n">
        <f aca="false">COUNTIF(OV32:PV32,"&lt;&gt;0")-COUNTIF(OV32:PV32,"")</f>
        <v>0</v>
      </c>
      <c r="QA32" s="414"/>
      <c r="QB32" s="415"/>
      <c r="QC32" s="415"/>
      <c r="QD32" s="415"/>
      <c r="QE32" s="415"/>
      <c r="QF32" s="415"/>
      <c r="QG32" s="416"/>
      <c r="QH32" s="411"/>
      <c r="QI32" s="412"/>
      <c r="QJ32" s="412"/>
      <c r="QK32" s="412"/>
      <c r="QL32" s="412"/>
      <c r="QM32" s="412"/>
      <c r="QN32" s="413"/>
      <c r="QO32" s="321"/>
      <c r="QP32" s="322"/>
      <c r="QQ32" s="322"/>
      <c r="QR32" s="322"/>
      <c r="QS32" s="322"/>
      <c r="QT32" s="322"/>
      <c r="QU32" s="323"/>
      <c r="QV32" s="387"/>
      <c r="QW32" s="388"/>
      <c r="QX32" s="388"/>
      <c r="QY32" s="388"/>
      <c r="QZ32" s="388"/>
      <c r="RA32" s="388"/>
      <c r="RB32" s="389"/>
      <c r="RC32" s="390" t="n">
        <f aca="false">SUBTOTAL(3, QA32:QN32)</f>
        <v>0</v>
      </c>
      <c r="RD32" s="391" t="n">
        <f aca="false">COUNTIF(QO32:RB32,"&lt;&gt;0")-COUNTIF(QO32:RB32,"")</f>
        <v>0</v>
      </c>
      <c r="RG32" s="408"/>
      <c r="RH32" s="409"/>
      <c r="RI32" s="409"/>
      <c r="RJ32" s="409"/>
      <c r="RK32" s="409"/>
      <c r="RL32" s="409"/>
      <c r="RM32" s="410"/>
      <c r="RN32" s="411"/>
      <c r="RO32" s="412"/>
      <c r="RP32" s="412"/>
      <c r="RQ32" s="412"/>
      <c r="RR32" s="412"/>
      <c r="RS32" s="412"/>
      <c r="RT32" s="413"/>
      <c r="RU32" s="365"/>
      <c r="RV32" s="366"/>
      <c r="RW32" s="366"/>
      <c r="RX32" s="366"/>
      <c r="RY32" s="366"/>
      <c r="RZ32" s="366"/>
      <c r="SA32" s="367"/>
      <c r="SB32" s="403"/>
      <c r="SC32" s="404"/>
      <c r="SD32" s="404"/>
      <c r="SE32" s="404"/>
      <c r="SF32" s="404"/>
      <c r="SG32" s="404"/>
      <c r="SH32" s="405"/>
      <c r="SI32" s="390" t="n">
        <f aca="false">COUNTIF(RG32:RT32,"&lt;&gt;0")-COUNTIF(RG32:RT32,"")</f>
        <v>0</v>
      </c>
      <c r="SJ32" s="391" t="n">
        <f aca="false">COUNTIF(RU32:SH32,"&lt;&gt;0")-COUNTIF(RU32:SH32,"")</f>
        <v>0</v>
      </c>
      <c r="SM32" s="395" t="n">
        <f aca="false">SUMIF(LR6:SL6,"итого гр.",LR32:SL32)</f>
        <v>1</v>
      </c>
      <c r="SN32" s="391" t="n">
        <f aca="false">SUMIF(LR6:SL6,"итого фк.",LR32:SL32)</f>
        <v>8</v>
      </c>
      <c r="SQ32" s="396"/>
      <c r="SR32" s="397"/>
      <c r="SU32" s="408"/>
      <c r="SV32" s="409"/>
      <c r="SW32" s="409"/>
      <c r="SX32" s="410"/>
      <c r="SY32" s="411"/>
      <c r="SZ32" s="412"/>
      <c r="TA32" s="412"/>
      <c r="TB32" s="413"/>
      <c r="TC32" s="365"/>
      <c r="TD32" s="366"/>
      <c r="TE32" s="366"/>
      <c r="TF32" s="367"/>
      <c r="TG32" s="403"/>
      <c r="TH32" s="404"/>
      <c r="TI32" s="404"/>
      <c r="TJ32" s="405"/>
      <c r="TK32" s="390"/>
      <c r="TL32" s="391"/>
      <c r="TO32" s="395"/>
      <c r="TP32" s="417"/>
      <c r="TQ32" s="291"/>
      <c r="TR32" s="291"/>
      <c r="TS32" s="417"/>
      <c r="TT32" s="417"/>
      <c r="TU32" s="291"/>
      <c r="TV32" s="291"/>
      <c r="TW32" s="417"/>
      <c r="TX32" s="417"/>
      <c r="TY32" s="291"/>
      <c r="TZ32" s="291"/>
      <c r="UA32" s="417"/>
      <c r="UB32" s="417"/>
      <c r="UC32" s="291"/>
      <c r="UD32" s="291"/>
      <c r="UE32" s="418" t="n">
        <f aca="false">SUMIF(TO6:UD6,"итого гр.",TO32:UD32)</f>
        <v>0</v>
      </c>
      <c r="UF32" s="397" t="n">
        <f aca="false">SUMIF($TO$6:$UD$6,"итого фк.",TO32:UD32)</f>
        <v>0</v>
      </c>
      <c r="UG32" s="373"/>
      <c r="UI32" s="396"/>
      <c r="UJ32" s="397"/>
      <c r="UM32" s="396"/>
      <c r="UN32" s="397"/>
      <c r="UQ32" s="556"/>
      <c r="UR32" s="391"/>
      <c r="UU32" s="396"/>
      <c r="UV32" s="397"/>
      <c r="UY32" s="418"/>
      <c r="UZ32" s="418"/>
      <c r="VC32" s="418"/>
      <c r="VD32" s="418"/>
      <c r="VG32" s="546"/>
      <c r="VH32" s="375"/>
      <c r="VI32" s="546"/>
      <c r="VJ32" s="375"/>
      <c r="VK32" s="396"/>
      <c r="VL32" s="375"/>
      <c r="VM32" s="419"/>
      <c r="VN32" s="546"/>
      <c r="VO32" s="377"/>
      <c r="VP32" s="378"/>
      <c r="VS32" s="379" t="n">
        <v>26</v>
      </c>
      <c r="VT32" s="127"/>
      <c r="VW32" s="273" t="n">
        <v>26</v>
      </c>
      <c r="VX32" s="127"/>
      <c r="VZ32" s="380" t="n">
        <f aca="false">UV84</f>
        <v>2837.051</v>
      </c>
      <c r="WA32" s="380"/>
      <c r="WB32" s="380" t="n">
        <f aca="false">LQ84</f>
        <v>2017.316</v>
      </c>
      <c r="WF32" s="127" t="n">
        <f aca="false">IF(AJ32="",0,AJ32+WF29)</f>
        <v>0</v>
      </c>
      <c r="WG32" s="127" t="n">
        <f aca="false">IF(AK32="",0,AK32+WG29)</f>
        <v>0</v>
      </c>
      <c r="WH32" s="127" t="n">
        <f aca="false">IF(BP32="",0,BP32+WH29)</f>
        <v>0</v>
      </c>
      <c r="WI32" s="127" t="n">
        <f aca="false">IF(BQ32="",0,BQ32+WI29)</f>
        <v>0</v>
      </c>
      <c r="WJ32" s="127" t="n">
        <f aca="false">IF(CJ32="",0,CJ32+WJ29)</f>
        <v>0</v>
      </c>
      <c r="WK32" s="127" t="n">
        <f aca="false">IF(CK32="",0,CK32+WK29)</f>
        <v>0</v>
      </c>
      <c r="WL32" s="127" t="n">
        <f aca="false">IF(DD32="",0,DD32+WL29)</f>
        <v>0</v>
      </c>
      <c r="WM32" s="127" t="n">
        <f aca="false">IF(DE32="",0,DE32+WM29)</f>
        <v>0</v>
      </c>
      <c r="WN32" s="127" t="n">
        <f aca="false">IF(EF32="",0,EF32+WN29)</f>
        <v>0</v>
      </c>
      <c r="WO32" s="127" t="n">
        <f aca="false">IF(EG32="",0,EG32+WO29)</f>
        <v>0</v>
      </c>
      <c r="WP32" s="127" t="n">
        <f aca="false">IF(FF32="",0,FF32+WP29)</f>
        <v>0</v>
      </c>
      <c r="WQ32" s="127" t="n">
        <f aca="false">IF(FG32="",0,FG32+WQ29)</f>
        <v>0</v>
      </c>
      <c r="WR32" s="127" t="n">
        <f aca="false">IF(IS32="",0,IS32+WR29)</f>
        <v>0</v>
      </c>
      <c r="WS32" s="127" t="n">
        <f aca="false">IF(IT32="",0,IT32+WS29)</f>
        <v>0</v>
      </c>
      <c r="WT32" s="127" t="n">
        <f aca="false">IF(HY32="",0,HY32+WT29)</f>
        <v>0</v>
      </c>
      <c r="WU32" s="127" t="n">
        <f aca="false">IF(HZ32="",0,HZ32+WU29)</f>
        <v>0</v>
      </c>
      <c r="WV32" s="127" t="n">
        <f aca="false">IF(SK32="",0,SK32+WV29)</f>
        <v>0</v>
      </c>
      <c r="WW32" s="127" t="n">
        <f aca="false">IF(SL32="",0,SL32+WW29)</f>
        <v>0</v>
      </c>
      <c r="WX32" s="127" t="n">
        <f aca="false">IF(UM32="",0,UM32)</f>
        <v>0</v>
      </c>
      <c r="WY32" s="127" t="n">
        <f aca="false">IF(UN32="",0,UN32)</f>
        <v>0</v>
      </c>
      <c r="WZ32" s="127" t="n">
        <f aca="false">IF(LL32="",0,LL32+WZ29)</f>
        <v>0</v>
      </c>
      <c r="XA32" s="127" t="n">
        <f aca="false">IF(LM32="",0,LM32+XA29)</f>
        <v>0</v>
      </c>
      <c r="XB32" s="127" t="n">
        <f aca="false">IF(UI32="",0,UI32+XB29)</f>
        <v>0</v>
      </c>
      <c r="XC32" s="127" t="n">
        <f aca="false">IF(UJ32="",0,UJ32+XC29)</f>
        <v>0</v>
      </c>
      <c r="XD32" s="127" t="n">
        <f aca="false">IF(VN32="",0,VN32+XD29)</f>
        <v>0</v>
      </c>
      <c r="XE32" s="127" t="n">
        <f aca="false">IF(VO32="",0,VO32+XE29)</f>
        <v>0</v>
      </c>
      <c r="XF32" s="127" t="n">
        <f aca="false">IFERROR(XD32/$A30,0)</f>
        <v>0</v>
      </c>
      <c r="XG32" s="127" t="n">
        <f aca="false">IFERROR(XE32/$A30,0)</f>
        <v>0</v>
      </c>
      <c r="XH32" s="127" t="n">
        <f aca="false">IF(US32="",0,US32+XH29)</f>
        <v>0</v>
      </c>
      <c r="XI32" s="127" t="n">
        <f aca="false">IF(UT32="",0,UT32+XI29)</f>
        <v>0</v>
      </c>
      <c r="XJ32" s="127" t="n">
        <f aca="false">IF(WF32&gt;0,0,AH32+XJ29)</f>
        <v>2</v>
      </c>
      <c r="XK32" s="127" t="n">
        <f aca="false">IF(WG32&gt;0,0,AI32+XK29)</f>
        <v>2</v>
      </c>
      <c r="XL32" s="127" t="n">
        <f aca="false">IF(WH32&gt;0,0,BN32+XL29)</f>
        <v>2</v>
      </c>
      <c r="XM32" s="127" t="n">
        <f aca="false">IF(WI32&gt;0,0,BO32+XM29)</f>
        <v>4</v>
      </c>
      <c r="XN32" s="127" t="n">
        <f aca="false">IF(WJ32&gt;0,0,CH32+XN29)</f>
        <v>0</v>
      </c>
      <c r="XO32" s="127" t="n">
        <f aca="false">IF(WK32&gt;0,0,CI32+XO29)</f>
        <v>0</v>
      </c>
      <c r="XP32" s="127" t="n">
        <f aca="false">IF(WL32&gt;0,0,DB32+XP29)</f>
        <v>0</v>
      </c>
      <c r="XQ32" s="127" t="n">
        <f aca="false">IF(WM32&gt;0,0,DC32+XQ29)</f>
        <v>0</v>
      </c>
      <c r="XR32" s="127" t="n">
        <f aca="false">IF(WN32&gt;0,0,ED32+XR29)</f>
        <v>1</v>
      </c>
      <c r="XS32" s="127" t="n">
        <f aca="false">IF(WO32&gt;0,0,EE32+XS29)</f>
        <v>0</v>
      </c>
      <c r="XT32" s="127" t="n">
        <f aca="false">IF(WP32&gt;0,0,FD32+XT29)</f>
        <v>5</v>
      </c>
      <c r="XU32" s="127" t="n">
        <f aca="false">IF(WQ32&gt;0,0,FE32+XU29)</f>
        <v>2</v>
      </c>
      <c r="XV32" s="127" t="n">
        <f aca="false">IF(WR32&gt;0,0,IQ32+XV29)</f>
        <v>0</v>
      </c>
      <c r="XW32" s="127" t="n">
        <f aca="false">IF(WS32&gt;0,0,IR32+XW29)</f>
        <v>0</v>
      </c>
      <c r="XX32" s="127" t="n">
        <f aca="false">IF(WT32&gt;0,0,HW32+XX29)</f>
        <v>9</v>
      </c>
      <c r="XY32" s="127" t="n">
        <f aca="false">IFERROR(IF(WU32&gt;0,0,HX32+XY29),0)</f>
        <v>11</v>
      </c>
      <c r="XZ32" s="127" t="n">
        <f aca="false">IF(WV32&gt;0,0,SI32+XZ29)</f>
        <v>2</v>
      </c>
      <c r="YA32" s="127" t="n">
        <f aca="false">IFERROR(IF(WW32&gt;0,0,SJ32+YA29),0)</f>
        <v>1</v>
      </c>
      <c r="YB32" s="127"/>
      <c r="YC32" s="127"/>
      <c r="YD32" s="127"/>
    </row>
    <row r="33" customFormat="false" ht="15" hidden="false" customHeight="false" outlineLevel="0" collapsed="false">
      <c r="A33" s="483"/>
      <c r="B33" s="420"/>
      <c r="C33" s="421"/>
      <c r="D33" s="421"/>
      <c r="E33" s="421"/>
      <c r="F33" s="421"/>
      <c r="G33" s="421"/>
      <c r="H33" s="421"/>
      <c r="I33" s="422"/>
      <c r="J33" s="423"/>
      <c r="K33" s="424"/>
      <c r="L33" s="424"/>
      <c r="M33" s="424"/>
      <c r="N33" s="424"/>
      <c r="O33" s="424"/>
      <c r="P33" s="425"/>
      <c r="Q33" s="427"/>
      <c r="R33" s="427"/>
      <c r="S33" s="427"/>
      <c r="T33" s="427"/>
      <c r="U33" s="427"/>
      <c r="V33" s="427"/>
      <c r="W33" s="427"/>
      <c r="X33" s="427"/>
      <c r="Y33" s="427"/>
      <c r="Z33" s="428"/>
      <c r="AA33" s="429"/>
      <c r="AB33" s="430"/>
      <c r="AC33" s="430"/>
      <c r="AD33" s="430"/>
      <c r="AE33" s="430"/>
      <c r="AF33" s="430"/>
      <c r="AG33" s="431"/>
      <c r="AH33" s="432" t="n">
        <f aca="false">SUBTOTAL(9, B33:P33)</f>
        <v>0</v>
      </c>
      <c r="AI33" s="433" t="n">
        <f aca="false">SUBTOTAL(9, Q33:AG33)</f>
        <v>0</v>
      </c>
      <c r="AJ33" s="273" t="n">
        <f aca="false">SUM(AH33,AJ30)</f>
        <v>80</v>
      </c>
      <c r="AK33" s="273" t="n">
        <f aca="false">SUM(AI33,AK30)</f>
        <v>80</v>
      </c>
      <c r="AL33" s="420"/>
      <c r="AM33" s="421"/>
      <c r="AN33" s="421"/>
      <c r="AO33" s="421"/>
      <c r="AP33" s="421"/>
      <c r="AQ33" s="421"/>
      <c r="AR33" s="422"/>
      <c r="AS33" s="423"/>
      <c r="AT33" s="424"/>
      <c r="AU33" s="424"/>
      <c r="AV33" s="424"/>
      <c r="AW33" s="424"/>
      <c r="AX33" s="424"/>
      <c r="AY33" s="425"/>
      <c r="AZ33" s="547" t="n">
        <v>20</v>
      </c>
      <c r="BA33" s="603" t="n">
        <v>21</v>
      </c>
      <c r="BB33" s="427"/>
      <c r="BC33" s="427"/>
      <c r="BD33" s="427"/>
      <c r="BE33" s="427"/>
      <c r="BF33" s="428"/>
      <c r="BG33" s="429"/>
      <c r="BH33" s="430"/>
      <c r="BI33" s="430"/>
      <c r="BJ33" s="430"/>
      <c r="BK33" s="430"/>
      <c r="BL33" s="430"/>
      <c r="BM33" s="431"/>
      <c r="BN33" s="432" t="n">
        <f aca="false">SUBTOTAL(9, AL33:AY33)</f>
        <v>0</v>
      </c>
      <c r="BO33" s="433" t="n">
        <f aca="false">SUBTOTAL(9, AZ33:BM33)</f>
        <v>41</v>
      </c>
      <c r="BP33" s="273" t="n">
        <f aca="false">SUM(BN33,BP30)</f>
        <v>41</v>
      </c>
      <c r="BQ33" s="273" t="n">
        <f aca="false">SUM(BO33,BQ30)</f>
        <v>83</v>
      </c>
      <c r="BR33" s="420"/>
      <c r="BS33" s="421"/>
      <c r="BT33" s="421"/>
      <c r="BU33" s="422"/>
      <c r="BV33" s="434"/>
      <c r="BW33" s="435"/>
      <c r="BX33" s="435"/>
      <c r="BY33" s="436"/>
      <c r="BZ33" s="426"/>
      <c r="CA33" s="427"/>
      <c r="CB33" s="427"/>
      <c r="CC33" s="428"/>
      <c r="CD33" s="429"/>
      <c r="CE33" s="430"/>
      <c r="CF33" s="430"/>
      <c r="CG33" s="431"/>
      <c r="CH33" s="432" t="n">
        <f aca="false">SUBTOTAL(9, BR33:BY33)</f>
        <v>0</v>
      </c>
      <c r="CI33" s="433" t="n">
        <f aca="false">SUBTOTAL(9, BZ33:CG33)</f>
        <v>0</v>
      </c>
      <c r="CJ33" s="273" t="n">
        <f aca="false">SUM(CH33,CJ30)</f>
        <v>0</v>
      </c>
      <c r="CK33" s="273" t="n">
        <f aca="false">SUM(CI33,CK30)</f>
        <v>0</v>
      </c>
      <c r="CL33" s="420"/>
      <c r="CM33" s="421"/>
      <c r="CN33" s="421"/>
      <c r="CO33" s="422"/>
      <c r="CP33" s="423"/>
      <c r="CQ33" s="424"/>
      <c r="CR33" s="424"/>
      <c r="CS33" s="425"/>
      <c r="CT33" s="426"/>
      <c r="CU33" s="427"/>
      <c r="CV33" s="427"/>
      <c r="CW33" s="428"/>
      <c r="CX33" s="429"/>
      <c r="CY33" s="430"/>
      <c r="CZ33" s="430"/>
      <c r="DA33" s="431"/>
      <c r="DB33" s="432" t="n">
        <f aca="false">SUBTOTAL(9, CL33:CS33)</f>
        <v>0</v>
      </c>
      <c r="DC33" s="433" t="n">
        <f aca="false">SUBTOTAL(9, CT33:DA33)</f>
        <v>0</v>
      </c>
      <c r="DD33" s="273" t="n">
        <f aca="false">SUM(DB33,DD30)</f>
        <v>0</v>
      </c>
      <c r="DE33" s="273" t="n">
        <f aca="false">SUM(DC33,DE30)</f>
        <v>0</v>
      </c>
      <c r="DF33" s="437" t="n">
        <f aca="false">SUMIF(B6:DE6,"итого гр.",B33:DE33)</f>
        <v>0</v>
      </c>
      <c r="DG33" s="433" t="n">
        <f aca="false">SUMIF(B6:DE6,"итого фк.",B33:DE33)</f>
        <v>41</v>
      </c>
      <c r="DH33" s="273" t="n">
        <f aca="false">SUM(DF33,DH30)</f>
        <v>121</v>
      </c>
      <c r="DI33" s="273" t="n">
        <f aca="false">SUM(DG33,DI30)</f>
        <v>163</v>
      </c>
      <c r="DJ33" s="438" t="n">
        <f aca="false">DH33</f>
        <v>121</v>
      </c>
      <c r="DK33" s="439" t="n">
        <f aca="false">DI33</f>
        <v>163</v>
      </c>
      <c r="DN33" s="420"/>
      <c r="DO33" s="421"/>
      <c r="DP33" s="421"/>
      <c r="DQ33" s="422"/>
      <c r="DR33" s="423"/>
      <c r="DS33" s="424"/>
      <c r="DT33" s="424"/>
      <c r="DU33" s="425"/>
      <c r="DV33" s="426"/>
      <c r="DW33" s="427"/>
      <c r="DX33" s="427"/>
      <c r="DY33" s="428"/>
      <c r="DZ33" s="429"/>
      <c r="EA33" s="430"/>
      <c r="EB33" s="430"/>
      <c r="EC33" s="431"/>
      <c r="ED33" s="390" t="n">
        <f aca="false">SUBTOTAL(9, DN33:DU33)</f>
        <v>0</v>
      </c>
      <c r="EE33" s="433" t="n">
        <f aca="false">SUBTOTAL(9, DV33:EC33)</f>
        <v>0</v>
      </c>
      <c r="EF33" s="273" t="n">
        <f aca="false">SUM(ED33,EF30)</f>
        <v>5.8</v>
      </c>
      <c r="EG33" s="273" t="n">
        <f aca="false">SUM(EE33,EG30)</f>
        <v>0</v>
      </c>
      <c r="EH33" s="420"/>
      <c r="EI33" s="421"/>
      <c r="EJ33" s="421"/>
      <c r="EK33" s="421"/>
      <c r="EL33" s="421"/>
      <c r="EM33" s="421"/>
      <c r="EN33" s="422"/>
      <c r="EO33" s="423"/>
      <c r="EP33" s="424"/>
      <c r="EQ33" s="424"/>
      <c r="ER33" s="425"/>
      <c r="ES33" s="440"/>
      <c r="ET33" s="604" t="n">
        <v>30</v>
      </c>
      <c r="EU33" s="441"/>
      <c r="EV33" s="441"/>
      <c r="EW33" s="441"/>
      <c r="EX33" s="441"/>
      <c r="EY33" s="442"/>
      <c r="EZ33" s="443"/>
      <c r="FA33" s="444"/>
      <c r="FB33" s="444"/>
      <c r="FC33" s="445"/>
      <c r="FD33" s="432" t="n">
        <f aca="false">SUBTOTAL(9, EH33:ER33)</f>
        <v>0</v>
      </c>
      <c r="FE33" s="433" t="n">
        <f aca="false">SUBTOTAL(9, ES33:FC33)</f>
        <v>30</v>
      </c>
      <c r="FF33" s="273" t="n">
        <f aca="false">SUM(FD33,FF30)</f>
        <v>130</v>
      </c>
      <c r="FG33" s="273" t="n">
        <f aca="false">SUM(FE33,FG30)</f>
        <v>60</v>
      </c>
      <c r="FH33" s="420" t="n">
        <v>2</v>
      </c>
      <c r="FI33" s="421" t="n">
        <v>4</v>
      </c>
      <c r="FJ33" s="421"/>
      <c r="FK33" s="421"/>
      <c r="FL33" s="421"/>
      <c r="FM33" s="421"/>
      <c r="FN33" s="421"/>
      <c r="FO33" s="421"/>
      <c r="FP33" s="421"/>
      <c r="FQ33" s="421"/>
      <c r="FR33" s="421"/>
      <c r="FS33" s="421"/>
      <c r="FT33" s="421"/>
      <c r="FU33" s="421"/>
      <c r="FV33" s="421"/>
      <c r="FW33" s="421"/>
      <c r="FX33" s="421"/>
      <c r="FY33" s="421"/>
      <c r="FZ33" s="421"/>
      <c r="GA33" s="421"/>
      <c r="GB33" s="421"/>
      <c r="GC33" s="421"/>
      <c r="GD33" s="421"/>
      <c r="GE33" s="421"/>
      <c r="GF33" s="421"/>
      <c r="GG33" s="421"/>
      <c r="GH33" s="421"/>
      <c r="GI33" s="421"/>
      <c r="GJ33" s="421"/>
      <c r="GK33" s="421"/>
      <c r="GL33" s="421"/>
      <c r="GM33" s="422"/>
      <c r="GN33" s="423"/>
      <c r="GO33" s="424"/>
      <c r="GP33" s="424"/>
      <c r="GQ33" s="424"/>
      <c r="GR33" s="424"/>
      <c r="GS33" s="424"/>
      <c r="GT33" s="425"/>
      <c r="GU33" s="426"/>
      <c r="GV33" s="427" t="n">
        <v>3</v>
      </c>
      <c r="GW33" s="427"/>
      <c r="GX33" s="427"/>
      <c r="GY33" s="427"/>
      <c r="GZ33" s="427"/>
      <c r="HA33" s="427"/>
      <c r="HB33" s="427"/>
      <c r="HC33" s="427"/>
      <c r="HD33" s="427"/>
      <c r="HE33" s="427"/>
      <c r="HF33" s="427"/>
      <c r="HG33" s="427"/>
      <c r="HH33" s="427"/>
      <c r="HI33" s="427"/>
      <c r="HJ33" s="427"/>
      <c r="HK33" s="427"/>
      <c r="HL33" s="427"/>
      <c r="HM33" s="427"/>
      <c r="HN33" s="427"/>
      <c r="HO33" s="428"/>
      <c r="HP33" s="429"/>
      <c r="HQ33" s="430"/>
      <c r="HR33" s="430"/>
      <c r="HS33" s="430"/>
      <c r="HT33" s="430"/>
      <c r="HU33" s="430"/>
      <c r="HV33" s="431"/>
      <c r="HW33" s="432" t="n">
        <f aca="false">SUBTOTAL(9, FH33:GT33)</f>
        <v>6</v>
      </c>
      <c r="HX33" s="433" t="n">
        <f aca="false">SUBTOTAL(9, GU33:HV33)</f>
        <v>3</v>
      </c>
      <c r="HY33" s="273" t="n">
        <f aca="false">SUM(HW33,HY30)</f>
        <v>31</v>
      </c>
      <c r="HZ33" s="273" t="n">
        <f aca="false">SUM(HX33,HZ30)</f>
        <v>55.773</v>
      </c>
      <c r="IA33" s="446"/>
      <c r="IB33" s="447"/>
      <c r="IC33" s="447"/>
      <c r="ID33" s="448"/>
      <c r="IE33" s="449"/>
      <c r="IF33" s="450"/>
      <c r="IG33" s="450"/>
      <c r="IH33" s="425"/>
      <c r="II33" s="440"/>
      <c r="IJ33" s="451"/>
      <c r="IK33" s="451"/>
      <c r="IL33" s="452"/>
      <c r="IM33" s="453"/>
      <c r="IN33" s="454"/>
      <c r="IO33" s="454"/>
      <c r="IP33" s="455"/>
      <c r="IQ33" s="432" t="n">
        <f aca="false">SUBTOTAL(9, IA33:IH33)</f>
        <v>0</v>
      </c>
      <c r="IR33" s="433" t="n">
        <f aca="false">SUBTOTAL(9, II33:IP33)</f>
        <v>0</v>
      </c>
      <c r="IS33" s="273" t="n">
        <f aca="false">SUM(IQ33,IS30)</f>
        <v>0</v>
      </c>
      <c r="IT33" s="273" t="n">
        <f aca="false">SUM(IR33,IT30)</f>
        <v>0</v>
      </c>
      <c r="IU33" s="420"/>
      <c r="IV33" s="421" t="n">
        <v>4.986</v>
      </c>
      <c r="IW33" s="421"/>
      <c r="IX33" s="421"/>
      <c r="IY33" s="421"/>
      <c r="IZ33" s="421"/>
      <c r="JA33" s="421"/>
      <c r="JB33" s="421"/>
      <c r="JC33" s="421"/>
      <c r="JD33" s="421"/>
      <c r="JE33" s="421"/>
      <c r="JF33" s="421"/>
      <c r="JG33" s="421"/>
      <c r="JH33" s="421"/>
      <c r="JI33" s="421"/>
      <c r="JJ33" s="427" t="n">
        <v>1.109</v>
      </c>
      <c r="JK33" s="427" t="n">
        <v>16.237</v>
      </c>
      <c r="JL33" s="427" t="n">
        <v>9.03</v>
      </c>
      <c r="JM33" s="427" t="n">
        <v>9.118</v>
      </c>
      <c r="JN33" s="427" t="n">
        <v>9.529</v>
      </c>
      <c r="JO33" s="427"/>
      <c r="JP33" s="427"/>
      <c r="JQ33" s="427"/>
      <c r="JR33" s="427"/>
      <c r="JS33" s="427"/>
      <c r="JT33" s="427"/>
      <c r="JU33" s="427"/>
      <c r="JV33" s="427"/>
      <c r="JW33" s="427"/>
      <c r="JX33" s="427"/>
      <c r="JY33" s="427"/>
      <c r="JZ33" s="427"/>
      <c r="KA33" s="427"/>
      <c r="KB33" s="427"/>
      <c r="KC33" s="427"/>
      <c r="KD33" s="427"/>
      <c r="KE33" s="427"/>
      <c r="KF33" s="427"/>
      <c r="KG33" s="427"/>
      <c r="KH33" s="427"/>
      <c r="KI33" s="427"/>
      <c r="KJ33" s="427"/>
      <c r="KK33" s="427"/>
      <c r="KL33" s="427"/>
      <c r="KM33" s="427"/>
      <c r="KN33" s="427"/>
      <c r="KO33" s="427"/>
      <c r="KP33" s="428"/>
      <c r="KQ33" s="429"/>
      <c r="KR33" s="430"/>
      <c r="KS33" s="430"/>
      <c r="KT33" s="430"/>
      <c r="KU33" s="430"/>
      <c r="KV33" s="430"/>
      <c r="KW33" s="431"/>
      <c r="KX33" s="432" t="n">
        <f aca="false">SUBTOTAL(9, IU33:JI33)</f>
        <v>4.986</v>
      </c>
      <c r="KY33" s="549" t="n">
        <f aca="false">SUBTOTAL(9, JJ33:KW33)</f>
        <v>45.023</v>
      </c>
      <c r="KZ33" s="273" t="n">
        <f aca="false">SUM(KX33,KZ30)</f>
        <v>134.186</v>
      </c>
      <c r="LA33" s="456" t="n">
        <f aca="false">SUM(KY33,LA30)</f>
        <v>226.564</v>
      </c>
      <c r="LB33" s="437" t="n">
        <f aca="false">SUMIF(DN6:LA6,"итого гр.",DN33:LA33)</f>
        <v>10.986</v>
      </c>
      <c r="LC33" s="433" t="n">
        <f aca="false">SUMIF(DN6:LA6,"итого фк.",DN33:LA33)</f>
        <v>78.023</v>
      </c>
      <c r="LD33" s="273" t="n">
        <f aca="false">SUM(LB33,LD30)</f>
        <v>300.986</v>
      </c>
      <c r="LE33" s="273" t="n">
        <f aca="false">SUM(LC33,LE30)</f>
        <v>342.337</v>
      </c>
      <c r="LF33" s="438" t="n">
        <f aca="false">LD33</f>
        <v>300.986</v>
      </c>
      <c r="LG33" s="439" t="n">
        <f aca="false">LE33</f>
        <v>342.337</v>
      </c>
      <c r="LI33" s="278"/>
      <c r="LJ33" s="457" t="n">
        <v>176.7</v>
      </c>
      <c r="LK33" s="458" t="n">
        <v>99</v>
      </c>
      <c r="LL33" s="273" t="n">
        <f aca="false">LJ33</f>
        <v>176.7</v>
      </c>
      <c r="LM33" s="273" t="n">
        <f aca="false">LK33</f>
        <v>99</v>
      </c>
      <c r="LN33" s="438" t="n">
        <f aca="false">SUM(DF33,LB33,LJ33)</f>
        <v>187.686</v>
      </c>
      <c r="LO33" s="439" t="n">
        <f aca="false">SUM(DG33,LC33,LK33)</f>
        <v>218.023</v>
      </c>
      <c r="LP33" s="273" t="n">
        <f aca="false">SUM(DH33,LD33,LL33)</f>
        <v>598.686</v>
      </c>
      <c r="LQ33" s="273" t="n">
        <f aca="false">SUM(DI33,LE33,LM33)</f>
        <v>604.337</v>
      </c>
      <c r="LR33" s="420" t="n">
        <v>5.4</v>
      </c>
      <c r="LS33" s="421" t="n">
        <v>41</v>
      </c>
      <c r="LT33" s="421"/>
      <c r="LU33" s="421"/>
      <c r="LV33" s="421"/>
      <c r="LW33" s="421"/>
      <c r="LX33" s="421"/>
      <c r="LY33" s="421"/>
      <c r="LZ33" s="421"/>
      <c r="MA33" s="421"/>
      <c r="MB33" s="421"/>
      <c r="MC33" s="421"/>
      <c r="MD33" s="421"/>
      <c r="ME33" s="421"/>
      <c r="MF33" s="421"/>
      <c r="MG33" s="441" t="n">
        <v>1.501</v>
      </c>
      <c r="MH33" s="441" t="n">
        <v>5.664</v>
      </c>
      <c r="MI33" s="441" t="n">
        <v>0.119</v>
      </c>
      <c r="MJ33" s="441" t="n">
        <v>2.335</v>
      </c>
      <c r="MK33" s="441" t="n">
        <v>3.979</v>
      </c>
      <c r="ML33" s="441" t="n">
        <v>1.086</v>
      </c>
      <c r="MM33" s="441" t="n">
        <v>60.112</v>
      </c>
      <c r="MN33" s="441" t="n">
        <v>5.369</v>
      </c>
      <c r="MO33" s="441"/>
      <c r="MP33" s="441"/>
      <c r="MQ33" s="441"/>
      <c r="MR33" s="441"/>
      <c r="MS33" s="441"/>
      <c r="MT33" s="441"/>
      <c r="MU33" s="441"/>
      <c r="MV33" s="441"/>
      <c r="MW33" s="441"/>
      <c r="MX33" s="441"/>
      <c r="MY33" s="441"/>
      <c r="MZ33" s="441"/>
      <c r="NA33" s="441"/>
      <c r="NB33" s="441"/>
      <c r="NC33" s="441"/>
      <c r="ND33" s="441"/>
      <c r="NE33" s="441"/>
      <c r="NF33" s="441"/>
      <c r="NG33" s="441"/>
      <c r="NH33" s="441"/>
      <c r="NI33" s="441"/>
      <c r="NJ33" s="441"/>
      <c r="NK33" s="441"/>
      <c r="NL33" s="441"/>
      <c r="NM33" s="441"/>
      <c r="NN33" s="441"/>
      <c r="NO33" s="441"/>
      <c r="NP33" s="441"/>
      <c r="NQ33" s="441"/>
      <c r="NR33" s="441"/>
      <c r="NS33" s="441"/>
      <c r="NT33" s="442"/>
      <c r="NU33" s="443"/>
      <c r="NV33" s="444"/>
      <c r="NW33" s="444"/>
      <c r="NX33" s="444"/>
      <c r="NY33" s="444"/>
      <c r="NZ33" s="444"/>
      <c r="OA33" s="445"/>
      <c r="OB33" s="432" t="n">
        <f aca="false">SUBTOTAL(9, LR33:MF33)</f>
        <v>46.4</v>
      </c>
      <c r="OC33" s="433" t="n">
        <f aca="false">SUBTOTAL(9, MG33:OA33)</f>
        <v>80.165</v>
      </c>
      <c r="OD33" s="273" t="n">
        <f aca="false">SUM(OB33,OD30)</f>
        <v>409.7033333333</v>
      </c>
      <c r="OE33" s="273" t="n">
        <f aca="false">SUM(OC33,OE30)</f>
        <v>464.158</v>
      </c>
      <c r="OF33" s="459"/>
      <c r="OG33" s="460"/>
      <c r="OH33" s="460"/>
      <c r="OI33" s="460"/>
      <c r="OJ33" s="460"/>
      <c r="OK33" s="460"/>
      <c r="OL33" s="460"/>
      <c r="OM33" s="460"/>
      <c r="ON33" s="461"/>
      <c r="OO33" s="462"/>
      <c r="OP33" s="463"/>
      <c r="OQ33" s="463"/>
      <c r="OR33" s="463"/>
      <c r="OS33" s="463"/>
      <c r="OT33" s="463"/>
      <c r="OU33" s="464"/>
      <c r="OV33" s="465"/>
      <c r="OW33" s="451"/>
      <c r="OX33" s="451"/>
      <c r="OY33" s="451"/>
      <c r="OZ33" s="451"/>
      <c r="PA33" s="451"/>
      <c r="PB33" s="451"/>
      <c r="PC33" s="451"/>
      <c r="PD33" s="451"/>
      <c r="PE33" s="451"/>
      <c r="PF33" s="451"/>
      <c r="PG33" s="451"/>
      <c r="PH33" s="451"/>
      <c r="PI33" s="451"/>
      <c r="PJ33" s="451"/>
      <c r="PK33" s="451"/>
      <c r="PL33" s="451"/>
      <c r="PM33" s="451"/>
      <c r="PN33" s="451"/>
      <c r="PO33" s="452"/>
      <c r="PP33" s="453"/>
      <c r="PQ33" s="454"/>
      <c r="PR33" s="454"/>
      <c r="PS33" s="454"/>
      <c r="PT33" s="454"/>
      <c r="PU33" s="454"/>
      <c r="PV33" s="455"/>
      <c r="PW33" s="432" t="n">
        <f aca="false">SUBTOTAL(9, OF33:OU33)</f>
        <v>0</v>
      </c>
      <c r="PX33" s="433" t="n">
        <f aca="false">SUBTOTAL(9, OV33:PV33)</f>
        <v>0</v>
      </c>
      <c r="PY33" s="273" t="n">
        <f aca="false">SUM(PW33,PY30)</f>
        <v>0</v>
      </c>
      <c r="PZ33" s="273" t="n">
        <f aca="false">SUM(PX33,PZ30)</f>
        <v>0</v>
      </c>
      <c r="QA33" s="466"/>
      <c r="QB33" s="467"/>
      <c r="QC33" s="467"/>
      <c r="QD33" s="467"/>
      <c r="QE33" s="467"/>
      <c r="QF33" s="467"/>
      <c r="QG33" s="468"/>
      <c r="QH33" s="462"/>
      <c r="QI33" s="463"/>
      <c r="QJ33" s="463"/>
      <c r="QK33" s="463"/>
      <c r="QL33" s="463"/>
      <c r="QM33" s="463"/>
      <c r="QN33" s="464"/>
      <c r="QO33" s="440"/>
      <c r="QP33" s="441"/>
      <c r="QQ33" s="441"/>
      <c r="QR33" s="441"/>
      <c r="QS33" s="441"/>
      <c r="QT33" s="441"/>
      <c r="QU33" s="442"/>
      <c r="QV33" s="443"/>
      <c r="QW33" s="444"/>
      <c r="QX33" s="444"/>
      <c r="QY33" s="444"/>
      <c r="QZ33" s="444"/>
      <c r="RA33" s="444"/>
      <c r="RB33" s="445"/>
      <c r="RC33" s="432" t="n">
        <f aca="false">SUBTOTAL(9, QA33:QN33)</f>
        <v>0</v>
      </c>
      <c r="RD33" s="433" t="n">
        <f aca="false">SUBTOTAL(9, QO33:RB33)</f>
        <v>0</v>
      </c>
      <c r="RE33" s="273" t="n">
        <f aca="false">SUM(RC33,RE30)</f>
        <v>0</v>
      </c>
      <c r="RF33" s="273" t="n">
        <f aca="false">SUM(RD33,RF30)</f>
        <v>0</v>
      </c>
      <c r="RG33" s="459"/>
      <c r="RH33" s="460"/>
      <c r="RI33" s="460"/>
      <c r="RJ33" s="460"/>
      <c r="RK33" s="460"/>
      <c r="RL33" s="460"/>
      <c r="RM33" s="461"/>
      <c r="RN33" s="462"/>
      <c r="RO33" s="463"/>
      <c r="RP33" s="463"/>
      <c r="RQ33" s="463"/>
      <c r="RR33" s="463"/>
      <c r="RS33" s="463"/>
      <c r="RT33" s="464"/>
      <c r="RU33" s="465"/>
      <c r="RV33" s="451"/>
      <c r="RW33" s="451"/>
      <c r="RX33" s="451"/>
      <c r="RY33" s="451"/>
      <c r="RZ33" s="451"/>
      <c r="SA33" s="452"/>
      <c r="SB33" s="453"/>
      <c r="SC33" s="454"/>
      <c r="SD33" s="454"/>
      <c r="SE33" s="454"/>
      <c r="SF33" s="454"/>
      <c r="SG33" s="454"/>
      <c r="SH33" s="455"/>
      <c r="SI33" s="432" t="n">
        <f aca="false">SUBTOTAL(9, RG33:RT33)</f>
        <v>0</v>
      </c>
      <c r="SJ33" s="433" t="n">
        <f aca="false">SUBTOTAL(9, RU33:SH33)</f>
        <v>0</v>
      </c>
      <c r="SK33" s="273" t="n">
        <f aca="false">SUM(SI33,SK30)</f>
        <v>5.7</v>
      </c>
      <c r="SL33" s="273" t="n">
        <f aca="false">SUM(SJ33,SL30)</f>
        <v>28.865</v>
      </c>
      <c r="SM33" s="437" t="n">
        <f aca="false">SUMIF(LR6:SL6,"итого гр.",LR33:SL33)</f>
        <v>46.4</v>
      </c>
      <c r="SN33" s="433" t="n">
        <f aca="false">SUMIF(LR6:SL6,"итого фк.",LR33:SL33)</f>
        <v>80.165</v>
      </c>
      <c r="SO33" s="273" t="n">
        <f aca="false">SUM(SM33,SO30)</f>
        <v>415.4033333333</v>
      </c>
      <c r="SP33" s="273" t="n">
        <f aca="false">SUM(SN33,SP30)</f>
        <v>493.023</v>
      </c>
      <c r="SQ33" s="438" t="n">
        <f aca="false">SO33</f>
        <v>415.4033333333</v>
      </c>
      <c r="SR33" s="439" t="n">
        <f aca="false">SP33</f>
        <v>493.023</v>
      </c>
      <c r="ST33" s="278"/>
      <c r="SU33" s="459"/>
      <c r="SV33" s="460"/>
      <c r="SW33" s="460"/>
      <c r="SX33" s="461"/>
      <c r="SY33" s="462"/>
      <c r="SZ33" s="463"/>
      <c r="TA33" s="463"/>
      <c r="TB33" s="464"/>
      <c r="TC33" s="469"/>
      <c r="TD33" s="470"/>
      <c r="TE33" s="470"/>
      <c r="TF33" s="471"/>
      <c r="TG33" s="472"/>
      <c r="TH33" s="473"/>
      <c r="TI33" s="473"/>
      <c r="TJ33" s="474"/>
      <c r="TK33" s="432" t="n">
        <f aca="false">SUBTOTAL(9, SU33:TB33)</f>
        <v>0</v>
      </c>
      <c r="TL33" s="433" t="n">
        <f aca="false">SUBTOTAL(9, TC33:TJ33)</f>
        <v>0</v>
      </c>
      <c r="TM33" s="456" t="n">
        <f aca="false">TM30+TK33</f>
        <v>0</v>
      </c>
      <c r="TN33" s="456" t="n">
        <f aca="false">TN30+TL33</f>
        <v>0</v>
      </c>
      <c r="TO33" s="437"/>
      <c r="TP33" s="475"/>
      <c r="TQ33" s="291"/>
      <c r="TR33" s="291"/>
      <c r="TS33" s="475" t="n">
        <v>12.2217016767899</v>
      </c>
      <c r="TT33" s="475"/>
      <c r="TU33" s="291"/>
      <c r="TV33" s="291"/>
      <c r="TW33" s="475" t="n">
        <v>155.678780343637</v>
      </c>
      <c r="TX33" s="475"/>
      <c r="TY33" s="291"/>
      <c r="TZ33" s="291"/>
      <c r="UA33" s="475" t="n">
        <v>10.4848549507168</v>
      </c>
      <c r="UB33" s="475"/>
      <c r="UC33" s="291" t="n">
        <f aca="false">UA33</f>
        <v>10.4848549507168</v>
      </c>
      <c r="UD33" s="291" t="n">
        <f aca="false">UB33</f>
        <v>0</v>
      </c>
      <c r="UE33" s="476" t="n">
        <f aca="false">SUMIF(TO6:UD6,"итого гр.",TO33:UD33)</f>
        <v>178.385336971144</v>
      </c>
      <c r="UF33" s="439" t="n">
        <f aca="false">SUMIF($TO$6:$UD$6,"итого фк.",TO33:UD33)</f>
        <v>0</v>
      </c>
      <c r="UG33" s="373" t="n">
        <f aca="false">UE33</f>
        <v>178.385336971144</v>
      </c>
      <c r="UH33" s="273" t="n">
        <f aca="false">UF33</f>
        <v>0</v>
      </c>
      <c r="UI33" s="438"/>
      <c r="UJ33" s="439" t="n">
        <f aca="false">255-250</f>
        <v>5</v>
      </c>
      <c r="UM33" s="438" t="n">
        <f aca="false">$UM$9+UM30</f>
        <v>450</v>
      </c>
      <c r="UN33" s="439" t="n">
        <f aca="false">$UN$9+UN30</f>
        <v>450</v>
      </c>
      <c r="UO33" s="273" t="n">
        <f aca="false">UM33</f>
        <v>450</v>
      </c>
      <c r="UP33" s="273" t="n">
        <f aca="false">UN33</f>
        <v>450</v>
      </c>
      <c r="UQ33" s="437" t="n">
        <f aca="false">Посуточная_НГДП!JR33</f>
        <v>0</v>
      </c>
      <c r="UR33" s="433" t="n">
        <f aca="false">Посуточная_НГДП!JS33</f>
        <v>0</v>
      </c>
      <c r="US33" s="273" t="n">
        <f aca="false">SUM(UQ33,US30)</f>
        <v>0</v>
      </c>
      <c r="UT33" s="273" t="n">
        <f aca="false">SUM(UR33,UT30)</f>
        <v>0</v>
      </c>
      <c r="UU33" s="438" t="n">
        <f aca="false">SUM(SQ33,UE33,UI33,UM33,UQ33,TM33)</f>
        <v>1043.78867030444</v>
      </c>
      <c r="UV33" s="439" t="n">
        <f aca="false">SUM(SR33,UF33,UJ33,UN33,UR33,TN33)</f>
        <v>948.023</v>
      </c>
      <c r="UW33" s="273" t="n">
        <f aca="false">SUM(SS33,UG33,UK33,UO33,US33)</f>
        <v>628.385336971144</v>
      </c>
      <c r="UX33" s="273" t="n">
        <f aca="false">SUM(ST33,UH33,UL33,UP33,UT33)</f>
        <v>450</v>
      </c>
      <c r="UY33" s="476"/>
      <c r="UZ33" s="476"/>
      <c r="VA33" s="273" t="n">
        <f aca="false">UY33</f>
        <v>0</v>
      </c>
      <c r="VB33" s="273" t="n">
        <f aca="false">UZ33</f>
        <v>0</v>
      </c>
      <c r="VC33" s="476"/>
      <c r="VD33" s="476"/>
      <c r="VE33" s="273" t="n">
        <f aca="false">VC33</f>
        <v>0</v>
      </c>
      <c r="VG33" s="479" t="n">
        <v>30705.8553296956</v>
      </c>
      <c r="VH33" s="480" t="n">
        <f aca="false">IF(A31&lt;=VW$4,VLOOKUP(A31,$VW$6:$WB$37,2,FALSE()),SUM($VX$4,LQ33,-UV33)-SUM($WB$4,-$VZ$4))</f>
        <v>30805</v>
      </c>
      <c r="VI33" s="479" t="n">
        <v>30541.9553296956</v>
      </c>
      <c r="VJ33" s="480" t="n">
        <v>30544.802</v>
      </c>
      <c r="VK33" s="479" t="n">
        <v>27159.2232296956</v>
      </c>
      <c r="VL33" s="480" t="n">
        <v>28896.802</v>
      </c>
      <c r="VM33" s="481"/>
      <c r="VN33" s="479" t="n">
        <v>849.299482520239</v>
      </c>
      <c r="VO33" s="482" t="n">
        <f aca="false">IF(A31&lt;=VW$4,VLOOKUP(A31,$VS$6:$VT$37,2,FALSE()),SUM($VO$2,-LA33,OE33,-VP33))</f>
        <v>815.668</v>
      </c>
      <c r="VP33" s="378"/>
      <c r="VQ33" s="278" t="n">
        <f aca="false">VH33-VG33</f>
        <v>99.1446703044421</v>
      </c>
      <c r="VS33" s="379" t="n">
        <v>27</v>
      </c>
      <c r="VT33" s="127"/>
      <c r="VW33" s="273" t="n">
        <v>27</v>
      </c>
      <c r="VX33" s="127"/>
      <c r="VZ33" s="380" t="n">
        <f aca="false">UV87</f>
        <v>2875.991</v>
      </c>
      <c r="WA33" s="380"/>
      <c r="WB33" s="380" t="n">
        <f aca="false">LQ87</f>
        <v>2042.316</v>
      </c>
      <c r="WF33" s="127" t="n">
        <f aca="false">IF(AJ33="",0,AJ33+WF30)</f>
        <v>310</v>
      </c>
      <c r="WG33" s="127" t="n">
        <f aca="false">IF(AK33="",0,AK33+WG30)</f>
        <v>260</v>
      </c>
      <c r="WH33" s="127" t="n">
        <f aca="false">IF(BP33="",0,BP33+WH30)</f>
        <v>205</v>
      </c>
      <c r="WI33" s="127" t="n">
        <f aca="false">IF(BQ33="",0,BQ33+WI30)</f>
        <v>356</v>
      </c>
      <c r="WJ33" s="127" t="n">
        <f aca="false">IF(CJ33="",0,CJ33+WJ30)</f>
        <v>0</v>
      </c>
      <c r="WK33" s="127" t="n">
        <f aca="false">IF(CK33="",0,CK33+WK30)</f>
        <v>0</v>
      </c>
      <c r="WL33" s="127" t="n">
        <f aca="false">IF(DD33="",0,DD33+WL30)</f>
        <v>0</v>
      </c>
      <c r="WM33" s="127" t="n">
        <f aca="false">IF(DE33="",0,DE33+WM30)</f>
        <v>0</v>
      </c>
      <c r="WN33" s="127" t="n">
        <f aca="false">IF(EF33="",0,EF33+WN30)</f>
        <v>29</v>
      </c>
      <c r="WO33" s="127" t="n">
        <f aca="false">IF(EG33="",0,EG33+WO30)</f>
        <v>0</v>
      </c>
      <c r="WP33" s="127" t="n">
        <f aca="false">IF(FF33="",0,FF33+WP30)</f>
        <v>730</v>
      </c>
      <c r="WQ33" s="127" t="n">
        <f aca="false">IF(FG33="",0,FG33+WQ30)</f>
        <v>210</v>
      </c>
      <c r="WR33" s="127" t="n">
        <f aca="false">IF(IS33="",0,IS33+WR30)</f>
        <v>0</v>
      </c>
      <c r="WS33" s="127" t="n">
        <f aca="false">IF(IT33="",0,IT33+WS30)</f>
        <v>0</v>
      </c>
      <c r="WT33" s="127" t="n">
        <f aca="false">IF(HY33="",0,HY33+WT30)</f>
        <v>100</v>
      </c>
      <c r="WU33" s="127" t="n">
        <f aca="false">IF(HZ33="",0,HZ33+WU30)</f>
        <v>204.184</v>
      </c>
      <c r="WV33" s="127" t="n">
        <f aca="false">IF(SK33="",0,SK33+WV30)</f>
        <v>24.4</v>
      </c>
      <c r="WW33" s="127" t="n">
        <f aca="false">IF(SL33="",0,SL33+WW30)</f>
        <v>230.92</v>
      </c>
      <c r="WX33" s="127" t="n">
        <f aca="false">IF(UM33="",0,UM33)</f>
        <v>450</v>
      </c>
      <c r="WY33" s="127" t="n">
        <f aca="false">IF(UN33="",0,UN33)</f>
        <v>450</v>
      </c>
      <c r="WZ33" s="127" t="n">
        <f aca="false">IF(LL33="",0,LL33+WZ30)</f>
        <v>826.8</v>
      </c>
      <c r="XA33" s="127" t="n">
        <f aca="false">IF(LM33="",0,LM33+XA30)</f>
        <v>1211</v>
      </c>
      <c r="XB33" s="127" t="n">
        <f aca="false">IF(UI33="",0,UI33+XB30)</f>
        <v>0</v>
      </c>
      <c r="XC33" s="127" t="n">
        <f aca="false">IF(UJ33="",0,UJ33+XC30)</f>
        <v>-126</v>
      </c>
      <c r="XD33" s="127" t="n">
        <f aca="false">IF(VN33="",0,VN33+XD30)</f>
        <v>6703.96623157115</v>
      </c>
      <c r="XE33" s="127" t="n">
        <f aca="false">IF(VO33="",0,VO33+XE30)</f>
        <v>6491.072</v>
      </c>
      <c r="XF33" s="127" t="n">
        <f aca="false">IFERROR(XD33/$A31,0)</f>
        <v>744.885136841239</v>
      </c>
      <c r="XG33" s="127" t="n">
        <f aca="false">IFERROR(XE33/$A31,0)</f>
        <v>721.230222222222</v>
      </c>
      <c r="XH33" s="127" t="n">
        <f aca="false">IF(US33="",0,US33+XH30)</f>
        <v>0</v>
      </c>
      <c r="XI33" s="127" t="n">
        <f aca="false">IF(UT33="",0,UT33+XI30)</f>
        <v>0</v>
      </c>
      <c r="XJ33" s="127" t="n">
        <f aca="false">IF(WF33&gt;0,0,AH33+XJ30)</f>
        <v>0</v>
      </c>
      <c r="XK33" s="127" t="n">
        <f aca="false">IF(WG33&gt;0,0,AI33+XK30)</f>
        <v>0</v>
      </c>
      <c r="XL33" s="127" t="n">
        <f aca="false">IF(WH33&gt;0,0,BN33+XL30)</f>
        <v>0</v>
      </c>
      <c r="XM33" s="127" t="n">
        <f aca="false">IF(WI33&gt;0,0,BO33+XM30)</f>
        <v>0</v>
      </c>
      <c r="XN33" s="127" t="n">
        <f aca="false">IF(WJ33&gt;0,0,CH33+XN30)</f>
        <v>0</v>
      </c>
      <c r="XO33" s="127" t="n">
        <f aca="false">IF(WK33&gt;0,0,CI33+XO30)</f>
        <v>0</v>
      </c>
      <c r="XP33" s="127" t="n">
        <f aca="false">IF(WL33&gt;0,0,DB33+XP30)</f>
        <v>0</v>
      </c>
      <c r="XQ33" s="127" t="n">
        <f aca="false">IF(WM33&gt;0,0,DC33+XQ30)</f>
        <v>0</v>
      </c>
      <c r="XR33" s="127" t="n">
        <f aca="false">IF(WN33&gt;0,0,ED33+XR30)</f>
        <v>0</v>
      </c>
      <c r="XS33" s="127" t="n">
        <f aca="false">IF(WO33&gt;0,0,EE33+XS30)</f>
        <v>0</v>
      </c>
      <c r="XT33" s="127" t="n">
        <f aca="false">IF(WP33&gt;0,0,FD33+XT30)</f>
        <v>0</v>
      </c>
      <c r="XU33" s="127" t="n">
        <f aca="false">IF(WQ33&gt;0,0,FE33+XU30)</f>
        <v>0</v>
      </c>
      <c r="XV33" s="127" t="n">
        <f aca="false">IF(WR33&gt;0,0,IQ33+XV30)</f>
        <v>0</v>
      </c>
      <c r="XW33" s="127" t="n">
        <f aca="false">IF(WS33&gt;0,0,IR33+XW30)</f>
        <v>0</v>
      </c>
      <c r="XX33" s="127" t="n">
        <f aca="false">IF(WT33&gt;0,0,HW33+XX30)</f>
        <v>0</v>
      </c>
      <c r="XY33" s="127" t="n">
        <f aca="false">IFERROR(IF(WU33&gt;0,0,HX33+XY30),0)</f>
        <v>0</v>
      </c>
      <c r="XZ33" s="127" t="n">
        <f aca="false">IF(WV33&gt;0,0,SI33+XZ30)</f>
        <v>0</v>
      </c>
      <c r="YA33" s="127" t="n">
        <f aca="false">IFERROR(IF(WW33&gt;0,0,SJ33+YA30),0)</f>
        <v>0</v>
      </c>
      <c r="YB33" s="127"/>
      <c r="YC33" s="127"/>
      <c r="YD33" s="127"/>
    </row>
    <row r="34" customFormat="false" ht="15" hidden="false" customHeight="false" outlineLevel="0" collapsed="false">
      <c r="A34" s="483" t="n">
        <v>10</v>
      </c>
      <c r="B34" s="484"/>
      <c r="C34" s="485"/>
      <c r="D34" s="485"/>
      <c r="E34" s="485"/>
      <c r="F34" s="485"/>
      <c r="G34" s="485"/>
      <c r="H34" s="485"/>
      <c r="I34" s="486"/>
      <c r="J34" s="487"/>
      <c r="K34" s="488"/>
      <c r="L34" s="488"/>
      <c r="M34" s="488"/>
      <c r="N34" s="488"/>
      <c r="O34" s="488"/>
      <c r="P34" s="489"/>
      <c r="Q34" s="490"/>
      <c r="R34" s="491"/>
      <c r="S34" s="491"/>
      <c r="T34" s="491"/>
      <c r="U34" s="491"/>
      <c r="V34" s="491"/>
      <c r="W34" s="491"/>
      <c r="X34" s="491"/>
      <c r="Y34" s="491"/>
      <c r="Z34" s="492"/>
      <c r="AA34" s="493"/>
      <c r="AB34" s="494"/>
      <c r="AC34" s="494"/>
      <c r="AD34" s="494"/>
      <c r="AE34" s="494"/>
      <c r="AF34" s="494"/>
      <c r="AG34" s="495"/>
      <c r="AH34" s="496"/>
      <c r="AI34" s="497"/>
      <c r="AL34" s="484"/>
      <c r="AM34" s="485"/>
      <c r="AN34" s="485"/>
      <c r="AO34" s="485"/>
      <c r="AP34" s="485"/>
      <c r="AQ34" s="485"/>
      <c r="AR34" s="486"/>
      <c r="AS34" s="487"/>
      <c r="AT34" s="488"/>
      <c r="AU34" s="488"/>
      <c r="AV34" s="488"/>
      <c r="AW34" s="488"/>
      <c r="AX34" s="488"/>
      <c r="AY34" s="489"/>
      <c r="AZ34" s="491"/>
      <c r="BA34" s="491"/>
      <c r="BB34" s="491"/>
      <c r="BC34" s="491"/>
      <c r="BD34" s="491"/>
      <c r="BE34" s="491"/>
      <c r="BF34" s="492"/>
      <c r="BG34" s="493"/>
      <c r="BH34" s="494"/>
      <c r="BI34" s="494"/>
      <c r="BJ34" s="494"/>
      <c r="BK34" s="494"/>
      <c r="BL34" s="494"/>
      <c r="BM34" s="495"/>
      <c r="BN34" s="496"/>
      <c r="BO34" s="497"/>
      <c r="BR34" s="484"/>
      <c r="BS34" s="485"/>
      <c r="BT34" s="485"/>
      <c r="BU34" s="486"/>
      <c r="BV34" s="499"/>
      <c r="BW34" s="500"/>
      <c r="BX34" s="500"/>
      <c r="BY34" s="501"/>
      <c r="BZ34" s="490"/>
      <c r="CA34" s="491"/>
      <c r="CB34" s="491"/>
      <c r="CC34" s="492"/>
      <c r="CD34" s="493"/>
      <c r="CE34" s="494"/>
      <c r="CF34" s="494"/>
      <c r="CG34" s="495"/>
      <c r="CH34" s="496"/>
      <c r="CI34" s="497"/>
      <c r="CL34" s="484"/>
      <c r="CM34" s="485"/>
      <c r="CN34" s="485"/>
      <c r="CO34" s="486"/>
      <c r="CP34" s="487"/>
      <c r="CQ34" s="488"/>
      <c r="CR34" s="488"/>
      <c r="CS34" s="489"/>
      <c r="CT34" s="490"/>
      <c r="CU34" s="491"/>
      <c r="CV34" s="491"/>
      <c r="CW34" s="492"/>
      <c r="CX34" s="493"/>
      <c r="CY34" s="494"/>
      <c r="CZ34" s="494"/>
      <c r="DA34" s="495"/>
      <c r="DB34" s="496"/>
      <c r="DC34" s="497"/>
      <c r="DF34" s="502"/>
      <c r="DG34" s="497"/>
      <c r="DJ34" s="503"/>
      <c r="DK34" s="504"/>
      <c r="DN34" s="484"/>
      <c r="DO34" s="485"/>
      <c r="DP34" s="485"/>
      <c r="DQ34" s="486"/>
      <c r="DR34" s="487"/>
      <c r="DS34" s="488"/>
      <c r="DT34" s="488"/>
      <c r="DU34" s="489"/>
      <c r="DV34" s="490" t="s">
        <v>71</v>
      </c>
      <c r="DW34" s="491"/>
      <c r="DX34" s="491"/>
      <c r="DY34" s="492"/>
      <c r="DZ34" s="493"/>
      <c r="EA34" s="494"/>
      <c r="EB34" s="494"/>
      <c r="EC34" s="495"/>
      <c r="ED34" s="496"/>
      <c r="EE34" s="497"/>
      <c r="EH34" s="484" t="s">
        <v>196</v>
      </c>
      <c r="EI34" s="485" t="s">
        <v>296</v>
      </c>
      <c r="EJ34" s="485"/>
      <c r="EK34" s="485"/>
      <c r="EL34" s="485"/>
      <c r="EM34" s="485"/>
      <c r="EN34" s="486"/>
      <c r="EO34" s="487"/>
      <c r="EP34" s="488"/>
      <c r="EQ34" s="488"/>
      <c r="ER34" s="489"/>
      <c r="ES34" s="505"/>
      <c r="ET34" s="506"/>
      <c r="EU34" s="506"/>
      <c r="EV34" s="506"/>
      <c r="EW34" s="506"/>
      <c r="EX34" s="506"/>
      <c r="EY34" s="507"/>
      <c r="EZ34" s="508"/>
      <c r="FA34" s="509"/>
      <c r="FB34" s="509"/>
      <c r="FC34" s="510"/>
      <c r="FD34" s="496"/>
      <c r="FE34" s="497"/>
      <c r="FH34" s="484" t="s">
        <v>246</v>
      </c>
      <c r="FI34" s="485" t="s">
        <v>223</v>
      </c>
      <c r="FJ34" s="485"/>
      <c r="FK34" s="485"/>
      <c r="FL34" s="485"/>
      <c r="FM34" s="485"/>
      <c r="FN34" s="485"/>
      <c r="FO34" s="485"/>
      <c r="FP34" s="485"/>
      <c r="FQ34" s="485"/>
      <c r="FR34" s="485"/>
      <c r="FS34" s="485"/>
      <c r="FT34" s="485"/>
      <c r="FU34" s="485"/>
      <c r="FV34" s="485"/>
      <c r="FW34" s="485"/>
      <c r="FX34" s="485"/>
      <c r="FY34" s="485"/>
      <c r="FZ34" s="485"/>
      <c r="GA34" s="485"/>
      <c r="GB34" s="485"/>
      <c r="GC34" s="485"/>
      <c r="GD34" s="485"/>
      <c r="GE34" s="485"/>
      <c r="GF34" s="485"/>
      <c r="GG34" s="485"/>
      <c r="GH34" s="485"/>
      <c r="GI34" s="485"/>
      <c r="GJ34" s="485"/>
      <c r="GK34" s="485"/>
      <c r="GL34" s="485"/>
      <c r="GM34" s="486"/>
      <c r="GN34" s="487"/>
      <c r="GO34" s="488"/>
      <c r="GP34" s="488"/>
      <c r="GQ34" s="488"/>
      <c r="GR34" s="488"/>
      <c r="GS34" s="488"/>
      <c r="GT34" s="489"/>
      <c r="GU34" s="490" t="s">
        <v>68</v>
      </c>
      <c r="GV34" s="491"/>
      <c r="GW34" s="491"/>
      <c r="GX34" s="491"/>
      <c r="GY34" s="491"/>
      <c r="GZ34" s="491"/>
      <c r="HA34" s="491"/>
      <c r="HB34" s="491"/>
      <c r="HC34" s="491"/>
      <c r="HD34" s="491"/>
      <c r="HE34" s="491"/>
      <c r="HF34" s="491"/>
      <c r="HG34" s="491"/>
      <c r="HH34" s="491"/>
      <c r="HI34" s="491"/>
      <c r="HJ34" s="491"/>
      <c r="HK34" s="491"/>
      <c r="HL34" s="491"/>
      <c r="HM34" s="491"/>
      <c r="HN34" s="491"/>
      <c r="HO34" s="492"/>
      <c r="HP34" s="493"/>
      <c r="HQ34" s="494"/>
      <c r="HR34" s="494"/>
      <c r="HS34" s="494"/>
      <c r="HT34" s="494"/>
      <c r="HU34" s="494"/>
      <c r="HV34" s="495"/>
      <c r="HW34" s="496"/>
      <c r="HX34" s="497"/>
      <c r="IA34" s="511"/>
      <c r="IB34" s="512"/>
      <c r="IC34" s="512"/>
      <c r="ID34" s="513"/>
      <c r="IE34" s="514"/>
      <c r="IF34" s="515"/>
      <c r="IG34" s="515"/>
      <c r="IH34" s="489"/>
      <c r="II34" s="337"/>
      <c r="IJ34" s="348"/>
      <c r="IK34" s="506"/>
      <c r="IL34" s="507"/>
      <c r="IM34" s="508"/>
      <c r="IN34" s="509"/>
      <c r="IO34" s="509"/>
      <c r="IP34" s="516"/>
      <c r="IQ34" s="496"/>
      <c r="IR34" s="497"/>
      <c r="IU34" s="484"/>
      <c r="IV34" s="485" t="s">
        <v>277</v>
      </c>
      <c r="IW34" s="485"/>
      <c r="IX34" s="485"/>
      <c r="IY34" s="485"/>
      <c r="IZ34" s="485"/>
      <c r="JA34" s="485"/>
      <c r="JB34" s="485"/>
      <c r="JC34" s="485"/>
      <c r="JD34" s="485"/>
      <c r="JE34" s="485"/>
      <c r="JF34" s="485"/>
      <c r="JG34" s="485"/>
      <c r="JH34" s="485"/>
      <c r="JI34" s="485"/>
      <c r="JJ34" s="322" t="s">
        <v>68</v>
      </c>
      <c r="JK34" s="322" t="s">
        <v>68</v>
      </c>
      <c r="JL34" s="322" t="s">
        <v>71</v>
      </c>
      <c r="JM34" s="322"/>
      <c r="JN34" s="322"/>
      <c r="JO34" s="322"/>
      <c r="JP34" s="322"/>
      <c r="JQ34" s="322"/>
      <c r="JR34" s="322"/>
      <c r="JS34" s="322"/>
      <c r="JT34" s="322"/>
      <c r="JU34" s="322"/>
      <c r="JV34" s="322"/>
      <c r="JW34" s="322"/>
      <c r="JX34" s="322"/>
      <c r="JY34" s="322"/>
      <c r="JZ34" s="322"/>
      <c r="KA34" s="322"/>
      <c r="KB34" s="322"/>
      <c r="KC34" s="322"/>
      <c r="KD34" s="322"/>
      <c r="KE34" s="322"/>
      <c r="KF34" s="322"/>
      <c r="KG34" s="322"/>
      <c r="KH34" s="322"/>
      <c r="KI34" s="322"/>
      <c r="KJ34" s="322"/>
      <c r="KK34" s="322"/>
      <c r="KL34" s="322"/>
      <c r="KM34" s="322"/>
      <c r="KN34" s="322"/>
      <c r="KO34" s="322"/>
      <c r="KP34" s="323"/>
      <c r="KQ34" s="387"/>
      <c r="KR34" s="388"/>
      <c r="KS34" s="388"/>
      <c r="KT34" s="388"/>
      <c r="KU34" s="388"/>
      <c r="KV34" s="388"/>
      <c r="KW34" s="389"/>
      <c r="KX34" s="496"/>
      <c r="KY34" s="497"/>
      <c r="LB34" s="502"/>
      <c r="LC34" s="497"/>
      <c r="LF34" s="503"/>
      <c r="LG34" s="504"/>
      <c r="LJ34" s="517"/>
      <c r="LK34" s="518"/>
      <c r="LN34" s="503"/>
      <c r="LO34" s="504"/>
      <c r="LR34" s="484" t="s">
        <v>277</v>
      </c>
      <c r="LS34" s="485"/>
      <c r="LT34" s="485"/>
      <c r="LU34" s="485"/>
      <c r="LV34" s="485"/>
      <c r="LW34" s="485"/>
      <c r="LX34" s="485"/>
      <c r="LY34" s="485"/>
      <c r="LZ34" s="485"/>
      <c r="MA34" s="485"/>
      <c r="MB34" s="485"/>
      <c r="MC34" s="485"/>
      <c r="MD34" s="485"/>
      <c r="ME34" s="485"/>
      <c r="MF34" s="485"/>
      <c r="MG34" s="338" t="s">
        <v>198</v>
      </c>
      <c r="MH34" s="338" t="s">
        <v>70</v>
      </c>
      <c r="MI34" s="338" t="s">
        <v>70</v>
      </c>
      <c r="MJ34" s="338" t="s">
        <v>67</v>
      </c>
      <c r="MK34" s="338" t="s">
        <v>224</v>
      </c>
      <c r="ML34" s="338" t="s">
        <v>69</v>
      </c>
      <c r="MM34" s="338"/>
      <c r="MN34" s="338"/>
      <c r="MO34" s="338"/>
      <c r="MP34" s="338"/>
      <c r="MQ34" s="338"/>
      <c r="MR34" s="338"/>
      <c r="MS34" s="338"/>
      <c r="MT34" s="338"/>
      <c r="MU34" s="338"/>
      <c r="MV34" s="338"/>
      <c r="MW34" s="338"/>
      <c r="MX34" s="338"/>
      <c r="MY34" s="338"/>
      <c r="MZ34" s="338"/>
      <c r="NA34" s="338"/>
      <c r="NB34" s="338"/>
      <c r="NC34" s="338"/>
      <c r="ND34" s="338"/>
      <c r="NE34" s="338"/>
      <c r="NF34" s="338"/>
      <c r="NG34" s="338"/>
      <c r="NH34" s="338"/>
      <c r="NI34" s="338"/>
      <c r="NJ34" s="338"/>
      <c r="NK34" s="338"/>
      <c r="NL34" s="338"/>
      <c r="NM34" s="338"/>
      <c r="NN34" s="338"/>
      <c r="NO34" s="338"/>
      <c r="NP34" s="338"/>
      <c r="NQ34" s="338"/>
      <c r="NR34" s="338"/>
      <c r="NS34" s="338"/>
      <c r="NT34" s="339"/>
      <c r="NU34" s="519"/>
      <c r="NV34" s="520"/>
      <c r="NW34" s="520"/>
      <c r="NX34" s="520"/>
      <c r="NY34" s="520"/>
      <c r="NZ34" s="520"/>
      <c r="OA34" s="521"/>
      <c r="OB34" s="496"/>
      <c r="OC34" s="497"/>
      <c r="OF34" s="522"/>
      <c r="OG34" s="523"/>
      <c r="OH34" s="523"/>
      <c r="OI34" s="523"/>
      <c r="OJ34" s="523"/>
      <c r="OK34" s="523"/>
      <c r="OL34" s="523"/>
      <c r="OM34" s="523"/>
      <c r="ON34" s="524"/>
      <c r="OO34" s="525"/>
      <c r="OP34" s="526"/>
      <c r="OQ34" s="526"/>
      <c r="OR34" s="526"/>
      <c r="OS34" s="526"/>
      <c r="OT34" s="526"/>
      <c r="OU34" s="527"/>
      <c r="OV34" s="528"/>
      <c r="OW34" s="529"/>
      <c r="OX34" s="529"/>
      <c r="OY34" s="529"/>
      <c r="OZ34" s="529"/>
      <c r="PA34" s="529"/>
      <c r="PB34" s="529"/>
      <c r="PC34" s="529"/>
      <c r="PD34" s="529"/>
      <c r="PE34" s="529"/>
      <c r="PF34" s="529"/>
      <c r="PG34" s="529"/>
      <c r="PH34" s="529"/>
      <c r="PI34" s="529"/>
      <c r="PJ34" s="529"/>
      <c r="PK34" s="529"/>
      <c r="PL34" s="529"/>
      <c r="PM34" s="529"/>
      <c r="PN34" s="529"/>
      <c r="PO34" s="530"/>
      <c r="PP34" s="531"/>
      <c r="PQ34" s="532"/>
      <c r="PR34" s="532"/>
      <c r="PS34" s="532"/>
      <c r="PT34" s="532"/>
      <c r="PU34" s="532"/>
      <c r="PV34" s="516"/>
      <c r="PW34" s="496"/>
      <c r="PX34" s="497"/>
      <c r="QA34" s="533"/>
      <c r="QB34" s="534"/>
      <c r="QC34" s="534"/>
      <c r="QD34" s="534"/>
      <c r="QE34" s="534"/>
      <c r="QF34" s="534"/>
      <c r="QG34" s="535"/>
      <c r="QH34" s="525"/>
      <c r="QI34" s="526"/>
      <c r="QJ34" s="526"/>
      <c r="QK34" s="526"/>
      <c r="QL34" s="526"/>
      <c r="QM34" s="526"/>
      <c r="QN34" s="527"/>
      <c r="QO34" s="505"/>
      <c r="QP34" s="506"/>
      <c r="QQ34" s="506"/>
      <c r="QR34" s="506"/>
      <c r="QS34" s="506"/>
      <c r="QT34" s="506"/>
      <c r="QU34" s="507"/>
      <c r="QV34" s="508"/>
      <c r="QW34" s="509"/>
      <c r="QX34" s="509"/>
      <c r="QY34" s="509"/>
      <c r="QZ34" s="509"/>
      <c r="RA34" s="509"/>
      <c r="RB34" s="510"/>
      <c r="RC34" s="496"/>
      <c r="RD34" s="497"/>
      <c r="RG34" s="522" t="s">
        <v>277</v>
      </c>
      <c r="RH34" s="523"/>
      <c r="RI34" s="523"/>
      <c r="RJ34" s="523"/>
      <c r="RK34" s="523"/>
      <c r="RL34" s="523"/>
      <c r="RM34" s="524"/>
      <c r="RN34" s="525"/>
      <c r="RO34" s="526"/>
      <c r="RP34" s="526"/>
      <c r="RQ34" s="526"/>
      <c r="RR34" s="526"/>
      <c r="RS34" s="526"/>
      <c r="RT34" s="527"/>
      <c r="RU34" s="528"/>
      <c r="RV34" s="529"/>
      <c r="RW34" s="529"/>
      <c r="RX34" s="529"/>
      <c r="RY34" s="529"/>
      <c r="RZ34" s="529"/>
      <c r="SA34" s="530"/>
      <c r="SB34" s="531"/>
      <c r="SC34" s="532"/>
      <c r="SD34" s="532"/>
      <c r="SE34" s="532"/>
      <c r="SF34" s="532"/>
      <c r="SG34" s="532"/>
      <c r="SH34" s="516"/>
      <c r="SI34" s="496"/>
      <c r="SJ34" s="497"/>
      <c r="SM34" s="502"/>
      <c r="SN34" s="497"/>
      <c r="SQ34" s="503"/>
      <c r="SR34" s="504"/>
      <c r="SU34" s="355"/>
      <c r="SV34" s="356"/>
      <c r="SW34" s="356"/>
      <c r="SX34" s="357"/>
      <c r="SY34" s="536"/>
      <c r="SZ34" s="537"/>
      <c r="TA34" s="537"/>
      <c r="TB34" s="538"/>
      <c r="TC34" s="365"/>
      <c r="TD34" s="366"/>
      <c r="TE34" s="366"/>
      <c r="TF34" s="367"/>
      <c r="TG34" s="403"/>
      <c r="TH34" s="404"/>
      <c r="TI34" s="404"/>
      <c r="TJ34" s="405"/>
      <c r="TK34" s="496"/>
      <c r="TL34" s="497"/>
      <c r="TO34" s="502"/>
      <c r="TP34" s="539"/>
      <c r="TQ34" s="291"/>
      <c r="TR34" s="291"/>
      <c r="TS34" s="539"/>
      <c r="TT34" s="539"/>
      <c r="TU34" s="291"/>
      <c r="TV34" s="291"/>
      <c r="TW34" s="539"/>
      <c r="TX34" s="539"/>
      <c r="TY34" s="291"/>
      <c r="TZ34" s="291"/>
      <c r="UA34" s="539"/>
      <c r="UB34" s="539"/>
      <c r="UC34" s="291"/>
      <c r="UD34" s="291"/>
      <c r="UE34" s="540"/>
      <c r="UF34" s="504"/>
      <c r="UG34" s="373"/>
      <c r="UI34" s="503"/>
      <c r="UJ34" s="504"/>
      <c r="UM34" s="503"/>
      <c r="UN34" s="504"/>
      <c r="UQ34" s="502"/>
      <c r="UR34" s="497"/>
      <c r="UU34" s="503"/>
      <c r="UV34" s="504"/>
      <c r="UY34" s="540"/>
      <c r="UZ34" s="540"/>
      <c r="VC34" s="540"/>
      <c r="VD34" s="540"/>
      <c r="VF34" s="374"/>
      <c r="VG34" s="541"/>
      <c r="VH34" s="542"/>
      <c r="VI34" s="541"/>
      <c r="VJ34" s="542"/>
      <c r="VK34" s="335"/>
      <c r="VL34" s="542"/>
      <c r="VM34" s="543"/>
      <c r="VN34" s="541"/>
      <c r="VO34" s="544"/>
      <c r="VP34" s="378"/>
      <c r="VS34" s="379" t="n">
        <v>28</v>
      </c>
      <c r="VT34" s="127"/>
      <c r="VW34" s="273" t="n">
        <v>28</v>
      </c>
      <c r="VX34" s="127"/>
      <c r="VZ34" s="380" t="n">
        <f aca="false">UV90</f>
        <v>2922.031</v>
      </c>
      <c r="WA34" s="380"/>
      <c r="WB34" s="380" t="n">
        <f aca="false">LQ90</f>
        <v>2068.316</v>
      </c>
      <c r="WF34" s="127" t="n">
        <f aca="false">IF(AJ34="",0,AJ34+WF31)</f>
        <v>0</v>
      </c>
      <c r="WG34" s="127" t="n">
        <f aca="false">IF(AK34="",0,AK34+WG31)</f>
        <v>0</v>
      </c>
      <c r="WH34" s="127" t="n">
        <f aca="false">IF(BP34="",0,BP34+WH31)</f>
        <v>0</v>
      </c>
      <c r="WI34" s="127" t="n">
        <f aca="false">IF(BQ34="",0,BQ34+WI31)</f>
        <v>0</v>
      </c>
      <c r="WJ34" s="127" t="n">
        <f aca="false">IF(CJ34="",0,CJ34+WJ31)</f>
        <v>0</v>
      </c>
      <c r="WK34" s="127" t="n">
        <f aca="false">IF(CK34="",0,CK34+WK31)</f>
        <v>0</v>
      </c>
      <c r="WL34" s="127" t="n">
        <f aca="false">IF(DD34="",0,DD34+WL31)</f>
        <v>0</v>
      </c>
      <c r="WM34" s="127" t="n">
        <f aca="false">IF(DE34="",0,DE34+WM31)</f>
        <v>0</v>
      </c>
      <c r="WN34" s="127" t="n">
        <f aca="false">IF(EF34="",0,EF34+WN31)</f>
        <v>0</v>
      </c>
      <c r="WO34" s="127" t="n">
        <f aca="false">IF(EG34="",0,EG34+WO31)</f>
        <v>0</v>
      </c>
      <c r="WP34" s="127" t="n">
        <f aca="false">IF(FF34="",0,FF34+WP31)</f>
        <v>0</v>
      </c>
      <c r="WQ34" s="127" t="n">
        <f aca="false">IF(FG34="",0,FG34+WQ31)</f>
        <v>0</v>
      </c>
      <c r="WR34" s="127" t="n">
        <f aca="false">IF(IS34="",0,IS34+WR31)</f>
        <v>0</v>
      </c>
      <c r="WS34" s="127" t="n">
        <f aca="false">IF(IT34="",0,IT34+WS31)</f>
        <v>0</v>
      </c>
      <c r="WT34" s="127" t="n">
        <f aca="false">IF(HY34="",0,HY34+WT31)</f>
        <v>0</v>
      </c>
      <c r="WU34" s="127" t="n">
        <f aca="false">IF(HZ34="",0,HZ34+WU31)</f>
        <v>0</v>
      </c>
      <c r="WV34" s="127" t="n">
        <f aca="false">IF(SK34="",0,SK34+WV31)</f>
        <v>0</v>
      </c>
      <c r="WW34" s="127" t="n">
        <f aca="false">IF(SL34="",0,SL34+WW31)</f>
        <v>0</v>
      </c>
      <c r="WX34" s="127" t="n">
        <f aca="false">IF(UM34="",0,UM34)</f>
        <v>0</v>
      </c>
      <c r="WY34" s="127" t="n">
        <f aca="false">IF(UN34="",0,UN34)</f>
        <v>0</v>
      </c>
      <c r="WZ34" s="127" t="n">
        <f aca="false">IF(LL34="",0,LL34+WZ31)</f>
        <v>0</v>
      </c>
      <c r="XA34" s="127" t="n">
        <f aca="false">IF(LM34="",0,LM34+XA31)</f>
        <v>0</v>
      </c>
      <c r="XB34" s="127" t="n">
        <f aca="false">IF(UI34="",0,UI34+XB31)</f>
        <v>0</v>
      </c>
      <c r="XC34" s="127" t="n">
        <f aca="false">IF(UJ34="",0,UJ34+XC31)</f>
        <v>0</v>
      </c>
      <c r="XD34" s="127" t="n">
        <f aca="false">IF(VN34="",0,VN34+XD31)</f>
        <v>0</v>
      </c>
      <c r="XE34" s="127" t="n">
        <f aca="false">IF(VO34="",0,VO34+XE31)</f>
        <v>0</v>
      </c>
      <c r="XF34" s="127" t="n">
        <f aca="false">IFERROR(XD34/$A32,0)</f>
        <v>0</v>
      </c>
      <c r="XG34" s="127" t="n">
        <f aca="false">IFERROR(XE34/$A32,0)</f>
        <v>0</v>
      </c>
      <c r="XH34" s="127" t="n">
        <f aca="false">IF(US34="",0,US34+XH31)</f>
        <v>0</v>
      </c>
      <c r="XI34" s="127" t="n">
        <f aca="false">IF(UT34="",0,UT34+XI31)</f>
        <v>0</v>
      </c>
      <c r="XJ34" s="127" t="n">
        <f aca="false">IF(WF34&gt;0,0,AH34+XJ31)</f>
        <v>0</v>
      </c>
      <c r="XK34" s="127" t="n">
        <f aca="false">IF(WG34&gt;0,0,AI34+XK31)</f>
        <v>0</v>
      </c>
      <c r="XL34" s="127" t="n">
        <f aca="false">IF(WH34&gt;0,0,BN34+XL31)</f>
        <v>0</v>
      </c>
      <c r="XM34" s="127" t="n">
        <f aca="false">IF(WI34&gt;0,0,BO34+XM31)</f>
        <v>0</v>
      </c>
      <c r="XN34" s="127" t="n">
        <f aca="false">IF(WJ34&gt;0,0,CH34+XN31)</f>
        <v>0</v>
      </c>
      <c r="XO34" s="127" t="n">
        <f aca="false">IF(WK34&gt;0,0,CI34+XO31)</f>
        <v>0</v>
      </c>
      <c r="XP34" s="127" t="n">
        <f aca="false">IF(WL34&gt;0,0,DB34+XP31)</f>
        <v>0</v>
      </c>
      <c r="XQ34" s="127" t="n">
        <f aca="false">IF(WM34&gt;0,0,DC34+XQ31)</f>
        <v>0</v>
      </c>
      <c r="XR34" s="127" t="n">
        <f aca="false">IF(WN34&gt;0,0,ED34+XR31)</f>
        <v>0</v>
      </c>
      <c r="XS34" s="127" t="n">
        <f aca="false">IF(WO34&gt;0,0,EE34+XS31)</f>
        <v>0</v>
      </c>
      <c r="XT34" s="127" t="n">
        <f aca="false">IF(WP34&gt;0,0,FD34+XT31)</f>
        <v>0</v>
      </c>
      <c r="XU34" s="127" t="n">
        <f aca="false">IF(WQ34&gt;0,0,FE34+XU31)</f>
        <v>0</v>
      </c>
      <c r="XV34" s="127" t="n">
        <f aca="false">IF(WR34&gt;0,0,IQ34+XV31)</f>
        <v>0</v>
      </c>
      <c r="XW34" s="127" t="n">
        <f aca="false">IF(WS34&gt;0,0,IR34+XW31)</f>
        <v>0</v>
      </c>
      <c r="XX34" s="127" t="n">
        <f aca="false">IF(WT34&gt;0,0,HW34+XX31)</f>
        <v>0</v>
      </c>
      <c r="XY34" s="127" t="n">
        <f aca="false">IFERROR(IF(WU34&gt;0,0,HX34+XY31),0)</f>
        <v>0</v>
      </c>
      <c r="XZ34" s="127" t="n">
        <f aca="false">IF(WV34&gt;0,0,SI34+XZ31)</f>
        <v>0</v>
      </c>
      <c r="YA34" s="127" t="n">
        <f aca="false">IFERROR(IF(WW34&gt;0,0,SJ34+YA31),0)</f>
        <v>0</v>
      </c>
      <c r="YB34" s="127"/>
      <c r="YC34" s="127"/>
      <c r="YD34" s="127"/>
    </row>
    <row r="35" customFormat="false" ht="15" hidden="false" customHeight="false" outlineLevel="0" collapsed="false">
      <c r="A35" s="483"/>
      <c r="B35" s="381"/>
      <c r="C35" s="382"/>
      <c r="D35" s="382"/>
      <c r="E35" s="382"/>
      <c r="F35" s="382"/>
      <c r="G35" s="382"/>
      <c r="H35" s="382"/>
      <c r="I35" s="383"/>
      <c r="J35" s="384"/>
      <c r="K35" s="385"/>
      <c r="L35" s="385"/>
      <c r="M35" s="385"/>
      <c r="N35" s="385"/>
      <c r="O35" s="385"/>
      <c r="P35" s="386"/>
      <c r="Q35" s="321"/>
      <c r="R35" s="322"/>
      <c r="S35" s="322"/>
      <c r="T35" s="322"/>
      <c r="U35" s="322"/>
      <c r="V35" s="322"/>
      <c r="W35" s="322"/>
      <c r="X35" s="322"/>
      <c r="Y35" s="322"/>
      <c r="Z35" s="323"/>
      <c r="AA35" s="387"/>
      <c r="AB35" s="388"/>
      <c r="AC35" s="388"/>
      <c r="AD35" s="388"/>
      <c r="AE35" s="388"/>
      <c r="AF35" s="388"/>
      <c r="AG35" s="389"/>
      <c r="AH35" s="390" t="n">
        <f aca="false">SUBTOTAL(3, B35:P35)</f>
        <v>0</v>
      </c>
      <c r="AI35" s="391" t="n">
        <f aca="false">COUNTIF(Q35:AG35,"&lt;&gt;0")-COUNTIF(Q35:AG35,"")</f>
        <v>0</v>
      </c>
      <c r="AL35" s="381"/>
      <c r="AM35" s="382"/>
      <c r="AN35" s="382"/>
      <c r="AO35" s="382"/>
      <c r="AP35" s="382"/>
      <c r="AQ35" s="382"/>
      <c r="AR35" s="383"/>
      <c r="AS35" s="384"/>
      <c r="AT35" s="385"/>
      <c r="AU35" s="385"/>
      <c r="AV35" s="385"/>
      <c r="AW35" s="385"/>
      <c r="AX35" s="385"/>
      <c r="AY35" s="386"/>
      <c r="AZ35" s="322"/>
      <c r="BA35" s="322"/>
      <c r="BB35" s="322"/>
      <c r="BC35" s="322"/>
      <c r="BD35" s="322"/>
      <c r="BE35" s="322"/>
      <c r="BF35" s="323"/>
      <c r="BG35" s="387"/>
      <c r="BH35" s="388"/>
      <c r="BI35" s="388"/>
      <c r="BJ35" s="388"/>
      <c r="BK35" s="388"/>
      <c r="BL35" s="388"/>
      <c r="BM35" s="389"/>
      <c r="BN35" s="390" t="n">
        <f aca="false">SUBTOTAL(3, AL35:AY35)</f>
        <v>0</v>
      </c>
      <c r="BO35" s="391" t="n">
        <f aca="false">COUNTIF(AZ35:BM35,"&lt;&gt;0")-COUNTIF(AZ35:BM35,"")</f>
        <v>0</v>
      </c>
      <c r="BR35" s="381"/>
      <c r="BS35" s="382"/>
      <c r="BT35" s="382"/>
      <c r="BU35" s="383"/>
      <c r="BV35" s="392"/>
      <c r="BW35" s="393"/>
      <c r="BX35" s="393"/>
      <c r="BY35" s="394"/>
      <c r="BZ35" s="321"/>
      <c r="CA35" s="322"/>
      <c r="CB35" s="322"/>
      <c r="CC35" s="323"/>
      <c r="CD35" s="387"/>
      <c r="CE35" s="388"/>
      <c r="CF35" s="388"/>
      <c r="CG35" s="389"/>
      <c r="CH35" s="390" t="n">
        <f aca="false">SUBTOTAL(3, BR35:BY35)</f>
        <v>0</v>
      </c>
      <c r="CI35" s="391" t="n">
        <f aca="false">COUNTIF(BZ35:CG35,"&lt;&gt;0")-COUNTIF(BZ35:CG35,"")</f>
        <v>0</v>
      </c>
      <c r="CL35" s="381"/>
      <c r="CM35" s="382"/>
      <c r="CN35" s="382"/>
      <c r="CO35" s="383"/>
      <c r="CP35" s="384"/>
      <c r="CQ35" s="385"/>
      <c r="CR35" s="385"/>
      <c r="CS35" s="386"/>
      <c r="CT35" s="321"/>
      <c r="CU35" s="322"/>
      <c r="CV35" s="322"/>
      <c r="CW35" s="323"/>
      <c r="CX35" s="387"/>
      <c r="CY35" s="388"/>
      <c r="CZ35" s="388"/>
      <c r="DA35" s="389"/>
      <c r="DB35" s="390" t="n">
        <f aca="false">SUBTOTAL(3, CL35:CS35)</f>
        <v>0</v>
      </c>
      <c r="DC35" s="391" t="n">
        <f aca="false">COUNTIF(CT35:DA35,"&lt;&gt;0")-COUNTIF(CT35:DA35,"")</f>
        <v>0</v>
      </c>
      <c r="DF35" s="395" t="n">
        <f aca="false">SUMIF(B6:DE6,"итого гр.",B35:DE35)</f>
        <v>0</v>
      </c>
      <c r="DG35" s="391" t="n">
        <f aca="false">SUMIF(B6:DE6,"итого фк.",B35:DE35)</f>
        <v>0</v>
      </c>
      <c r="DJ35" s="396"/>
      <c r="DK35" s="397"/>
      <c r="DN35" s="381"/>
      <c r="DO35" s="382"/>
      <c r="DP35" s="382"/>
      <c r="DQ35" s="383"/>
      <c r="DR35" s="384"/>
      <c r="DS35" s="385"/>
      <c r="DT35" s="385"/>
      <c r="DU35" s="386"/>
      <c r="DV35" s="321" t="n">
        <v>2090</v>
      </c>
      <c r="DW35" s="322"/>
      <c r="DX35" s="322"/>
      <c r="DY35" s="323"/>
      <c r="DZ35" s="387"/>
      <c r="EA35" s="388"/>
      <c r="EB35" s="388"/>
      <c r="EC35" s="389"/>
      <c r="ED35" s="390" t="n">
        <f aca="false">SUBTOTAL(3, DN35:DU35)</f>
        <v>0</v>
      </c>
      <c r="EE35" s="391" t="n">
        <f aca="false">COUNTIF(DV35:EC35,"&lt;&gt;0")-COUNTIF(DV35:EC35,"")</f>
        <v>1</v>
      </c>
      <c r="EH35" s="381" t="s">
        <v>297</v>
      </c>
      <c r="EI35" s="382"/>
      <c r="EJ35" s="382"/>
      <c r="EK35" s="382"/>
      <c r="EL35" s="382"/>
      <c r="EM35" s="382"/>
      <c r="EN35" s="383"/>
      <c r="EO35" s="384"/>
      <c r="EP35" s="385"/>
      <c r="EQ35" s="385"/>
      <c r="ER35" s="386"/>
      <c r="ES35" s="321"/>
      <c r="ET35" s="322"/>
      <c r="EU35" s="322"/>
      <c r="EV35" s="322"/>
      <c r="EW35" s="322"/>
      <c r="EX35" s="322"/>
      <c r="EY35" s="323"/>
      <c r="EZ35" s="387"/>
      <c r="FA35" s="388"/>
      <c r="FB35" s="388"/>
      <c r="FC35" s="389"/>
      <c r="FD35" s="390" t="n">
        <f aca="false">SUBTOTAL(3, EH35:ER35)</f>
        <v>1</v>
      </c>
      <c r="FE35" s="391" t="n">
        <f aca="false">COUNTIF(ES35:FC35,"&lt;&gt;0")-COUNTIF(ES35:FC35,"")</f>
        <v>0</v>
      </c>
      <c r="FH35" s="381" t="s">
        <v>298</v>
      </c>
      <c r="FI35" s="382" t="s">
        <v>281</v>
      </c>
      <c r="FJ35" s="382"/>
      <c r="FK35" s="382"/>
      <c r="FL35" s="382"/>
      <c r="FM35" s="382"/>
      <c r="FN35" s="382"/>
      <c r="FO35" s="382"/>
      <c r="FP35" s="382"/>
      <c r="FQ35" s="382"/>
      <c r="FR35" s="382"/>
      <c r="FS35" s="382"/>
      <c r="FT35" s="382"/>
      <c r="FU35" s="382"/>
      <c r="FV35" s="382"/>
      <c r="FW35" s="382"/>
      <c r="FX35" s="382"/>
      <c r="FY35" s="382"/>
      <c r="FZ35" s="382"/>
      <c r="GA35" s="382"/>
      <c r="GB35" s="382"/>
      <c r="GC35" s="382"/>
      <c r="GD35" s="382"/>
      <c r="GE35" s="382"/>
      <c r="GF35" s="382"/>
      <c r="GG35" s="382"/>
      <c r="GH35" s="382"/>
      <c r="GI35" s="382"/>
      <c r="GJ35" s="382"/>
      <c r="GK35" s="382"/>
      <c r="GL35" s="382"/>
      <c r="GM35" s="383"/>
      <c r="GN35" s="384"/>
      <c r="GO35" s="385"/>
      <c r="GP35" s="385"/>
      <c r="GQ35" s="385"/>
      <c r="GR35" s="385"/>
      <c r="GS35" s="385"/>
      <c r="GT35" s="386"/>
      <c r="GU35" s="321" t="n">
        <v>5432</v>
      </c>
      <c r="GV35" s="322"/>
      <c r="GW35" s="322"/>
      <c r="GX35" s="322"/>
      <c r="GY35" s="322"/>
      <c r="GZ35" s="322"/>
      <c r="HA35" s="322"/>
      <c r="HB35" s="322"/>
      <c r="HC35" s="322"/>
      <c r="HD35" s="322"/>
      <c r="HE35" s="322"/>
      <c r="HF35" s="322"/>
      <c r="HG35" s="322"/>
      <c r="HH35" s="322"/>
      <c r="HI35" s="322"/>
      <c r="HJ35" s="322"/>
      <c r="HK35" s="322"/>
      <c r="HL35" s="322"/>
      <c r="HM35" s="322"/>
      <c r="HN35" s="322"/>
      <c r="HO35" s="323"/>
      <c r="HP35" s="387"/>
      <c r="HQ35" s="388"/>
      <c r="HR35" s="388"/>
      <c r="HS35" s="388"/>
      <c r="HT35" s="388"/>
      <c r="HU35" s="388"/>
      <c r="HV35" s="389"/>
      <c r="HW35" s="390" t="n">
        <f aca="false">SUBTOTAL(3, FH35:GT35)</f>
        <v>2</v>
      </c>
      <c r="HX35" s="407" t="n">
        <f aca="false">COUNTIF(GU35:HV35,"&lt;&gt;0")-COUNTIF(GU35:HV35,"")</f>
        <v>1</v>
      </c>
      <c r="IA35" s="398"/>
      <c r="IB35" s="399"/>
      <c r="IC35" s="399"/>
      <c r="ID35" s="400"/>
      <c r="IE35" s="401"/>
      <c r="IF35" s="402"/>
      <c r="IG35" s="402"/>
      <c r="IH35" s="386"/>
      <c r="II35" s="321"/>
      <c r="IJ35" s="366"/>
      <c r="IK35" s="322"/>
      <c r="IL35" s="323"/>
      <c r="IM35" s="387"/>
      <c r="IN35" s="388"/>
      <c r="IO35" s="388"/>
      <c r="IP35" s="405"/>
      <c r="IQ35" s="390" t="n">
        <f aca="false">SUBTOTAL(3, IA35:IH35)</f>
        <v>0</v>
      </c>
      <c r="IR35" s="391" t="n">
        <f aca="false">COUNTIF(II35:IP35,"&lt;&gt;0")-COUNTIF(II35:IP35,"")</f>
        <v>0</v>
      </c>
      <c r="IU35" s="381"/>
      <c r="IV35" s="382" t="s">
        <v>299</v>
      </c>
      <c r="IW35" s="382"/>
      <c r="IX35" s="382"/>
      <c r="IY35" s="382"/>
      <c r="IZ35" s="382"/>
      <c r="JA35" s="382"/>
      <c r="JB35" s="382"/>
      <c r="JC35" s="382"/>
      <c r="JD35" s="382"/>
      <c r="JE35" s="382"/>
      <c r="JF35" s="382"/>
      <c r="JG35" s="382"/>
      <c r="JH35" s="382"/>
      <c r="JI35" s="382"/>
      <c r="JJ35" s="322" t="n">
        <v>546</v>
      </c>
      <c r="JK35" s="322" t="n">
        <v>2576</v>
      </c>
      <c r="JL35" s="322" t="n">
        <v>2090</v>
      </c>
      <c r="JM35" s="322"/>
      <c r="JN35" s="322"/>
      <c r="JO35" s="322"/>
      <c r="JP35" s="322"/>
      <c r="JQ35" s="322"/>
      <c r="JR35" s="322"/>
      <c r="JS35" s="322"/>
      <c r="JT35" s="322"/>
      <c r="JU35" s="322"/>
      <c r="JV35" s="322"/>
      <c r="JW35" s="322"/>
      <c r="JX35" s="322"/>
      <c r="JY35" s="322"/>
      <c r="JZ35" s="322"/>
      <c r="KA35" s="322"/>
      <c r="KB35" s="322"/>
      <c r="KC35" s="322"/>
      <c r="KD35" s="322"/>
      <c r="KE35" s="322"/>
      <c r="KF35" s="322"/>
      <c r="KG35" s="322"/>
      <c r="KH35" s="322"/>
      <c r="KI35" s="322"/>
      <c r="KJ35" s="322"/>
      <c r="KK35" s="322"/>
      <c r="KL35" s="322"/>
      <c r="KM35" s="322"/>
      <c r="KN35" s="322"/>
      <c r="KO35" s="322"/>
      <c r="KP35" s="323"/>
      <c r="KQ35" s="387"/>
      <c r="KR35" s="388"/>
      <c r="KS35" s="388"/>
      <c r="KT35" s="388"/>
      <c r="KU35" s="388"/>
      <c r="KV35" s="388"/>
      <c r="KW35" s="389"/>
      <c r="KX35" s="390" t="n">
        <f aca="false">SUBTOTAL(3, IU35:JI35)</f>
        <v>1</v>
      </c>
      <c r="KY35" s="391" t="n">
        <f aca="false">COUNTIF(JJ35:KW35,"&lt;&gt;0")-COUNTIF(JJ35:KW35,"")</f>
        <v>3</v>
      </c>
      <c r="LB35" s="395" t="n">
        <f aca="false">SUMIF(DN6:LA6,"итого гр.",DN35:LA35)</f>
        <v>4</v>
      </c>
      <c r="LC35" s="391" t="n">
        <f aca="false">SUMIF(DN6:LA6,"итого фк.",DN35:LA35)</f>
        <v>5</v>
      </c>
      <c r="LF35" s="396"/>
      <c r="LG35" s="397"/>
      <c r="LJ35" s="406"/>
      <c r="LK35" s="407"/>
      <c r="LN35" s="396"/>
      <c r="LO35" s="397"/>
      <c r="LR35" s="381" t="s">
        <v>299</v>
      </c>
      <c r="LS35" s="382"/>
      <c r="LT35" s="382"/>
      <c r="LU35" s="382"/>
      <c r="LV35" s="382"/>
      <c r="LW35" s="382"/>
      <c r="LX35" s="382"/>
      <c r="LY35" s="382"/>
      <c r="LZ35" s="382"/>
      <c r="MA35" s="382"/>
      <c r="MB35" s="382"/>
      <c r="MC35" s="382"/>
      <c r="MD35" s="382"/>
      <c r="ME35" s="382"/>
      <c r="MF35" s="382"/>
      <c r="MG35" s="322" t="s">
        <v>300</v>
      </c>
      <c r="MH35" s="322" t="s">
        <v>301</v>
      </c>
      <c r="MI35" s="322" t="s">
        <v>302</v>
      </c>
      <c r="MJ35" s="322" t="s">
        <v>303</v>
      </c>
      <c r="MK35" s="322" t="s">
        <v>304</v>
      </c>
      <c r="ML35" s="322" t="s">
        <v>305</v>
      </c>
      <c r="MM35" s="322"/>
      <c r="MN35" s="322"/>
      <c r="MO35" s="322"/>
      <c r="MP35" s="322"/>
      <c r="MQ35" s="322"/>
      <c r="MR35" s="322"/>
      <c r="MS35" s="322"/>
      <c r="MT35" s="322"/>
      <c r="MU35" s="322"/>
      <c r="MV35" s="322"/>
      <c r="MW35" s="322"/>
      <c r="MX35" s="322"/>
      <c r="MY35" s="322"/>
      <c r="MZ35" s="322"/>
      <c r="NA35" s="322"/>
      <c r="NB35" s="322"/>
      <c r="NC35" s="322"/>
      <c r="ND35" s="322"/>
      <c r="NE35" s="322"/>
      <c r="NF35" s="322"/>
      <c r="NG35" s="322"/>
      <c r="NH35" s="322"/>
      <c r="NI35" s="322"/>
      <c r="NJ35" s="322"/>
      <c r="NK35" s="322"/>
      <c r="NL35" s="322"/>
      <c r="NM35" s="322"/>
      <c r="NN35" s="322"/>
      <c r="NO35" s="322"/>
      <c r="NP35" s="322"/>
      <c r="NQ35" s="322"/>
      <c r="NR35" s="322"/>
      <c r="NS35" s="322"/>
      <c r="NT35" s="323"/>
      <c r="NU35" s="387"/>
      <c r="NV35" s="388"/>
      <c r="NW35" s="388"/>
      <c r="NX35" s="388"/>
      <c r="NY35" s="388"/>
      <c r="NZ35" s="388"/>
      <c r="OA35" s="389"/>
      <c r="OB35" s="390" t="n">
        <f aca="false">SUBTOTAL(3, LR35:MF35)</f>
        <v>1</v>
      </c>
      <c r="OC35" s="391" t="n">
        <f aca="false">COUNTIF(MG35:OA35,"&lt;&gt;0")-COUNTIF(MG35:OA35,"")</f>
        <v>6</v>
      </c>
      <c r="OF35" s="408"/>
      <c r="OG35" s="409"/>
      <c r="OH35" s="409"/>
      <c r="OI35" s="409"/>
      <c r="OJ35" s="409"/>
      <c r="OK35" s="409"/>
      <c r="OL35" s="409"/>
      <c r="OM35" s="409"/>
      <c r="ON35" s="410"/>
      <c r="OO35" s="411"/>
      <c r="OP35" s="412"/>
      <c r="OQ35" s="412"/>
      <c r="OR35" s="412"/>
      <c r="OS35" s="412"/>
      <c r="OT35" s="412"/>
      <c r="OU35" s="413"/>
      <c r="OV35" s="365"/>
      <c r="OW35" s="366"/>
      <c r="OX35" s="366"/>
      <c r="OY35" s="366"/>
      <c r="OZ35" s="366"/>
      <c r="PA35" s="366"/>
      <c r="PB35" s="366"/>
      <c r="PC35" s="366"/>
      <c r="PD35" s="366"/>
      <c r="PE35" s="366"/>
      <c r="PF35" s="366"/>
      <c r="PG35" s="366"/>
      <c r="PH35" s="366"/>
      <c r="PI35" s="366"/>
      <c r="PJ35" s="366"/>
      <c r="PK35" s="366"/>
      <c r="PL35" s="366"/>
      <c r="PM35" s="366"/>
      <c r="PN35" s="366"/>
      <c r="PO35" s="367"/>
      <c r="PP35" s="403"/>
      <c r="PQ35" s="404"/>
      <c r="PR35" s="404"/>
      <c r="PS35" s="404"/>
      <c r="PT35" s="404"/>
      <c r="PU35" s="404"/>
      <c r="PV35" s="405"/>
      <c r="PW35" s="390" t="n">
        <f aca="false">SUBTOTAL(3, OF35:OU35)</f>
        <v>0</v>
      </c>
      <c r="PX35" s="391" t="n">
        <f aca="false">COUNTIF(OV35:PV35,"&lt;&gt;0")-COUNTIF(OV35:PV35,"")</f>
        <v>0</v>
      </c>
      <c r="QA35" s="414"/>
      <c r="QB35" s="415"/>
      <c r="QC35" s="415"/>
      <c r="QD35" s="415"/>
      <c r="QE35" s="415"/>
      <c r="QF35" s="415"/>
      <c r="QG35" s="416"/>
      <c r="QH35" s="411"/>
      <c r="QI35" s="412"/>
      <c r="QJ35" s="412"/>
      <c r="QK35" s="412"/>
      <c r="QL35" s="412"/>
      <c r="QM35" s="412"/>
      <c r="QN35" s="413"/>
      <c r="QO35" s="321"/>
      <c r="QP35" s="322"/>
      <c r="QQ35" s="322"/>
      <c r="QR35" s="322"/>
      <c r="QS35" s="322"/>
      <c r="QT35" s="322"/>
      <c r="QU35" s="323"/>
      <c r="QV35" s="387"/>
      <c r="QW35" s="388"/>
      <c r="QX35" s="388"/>
      <c r="QY35" s="388"/>
      <c r="QZ35" s="388"/>
      <c r="RA35" s="388"/>
      <c r="RB35" s="389"/>
      <c r="RC35" s="390" t="n">
        <f aca="false">SUBTOTAL(3, QA35:QN35)</f>
        <v>0</v>
      </c>
      <c r="RD35" s="391" t="n">
        <f aca="false">COUNTIF(QO35:RB35,"&lt;&gt;0")-COUNTIF(QO35:RB35,"")</f>
        <v>0</v>
      </c>
      <c r="RG35" s="408" t="s">
        <v>299</v>
      </c>
      <c r="RH35" s="409"/>
      <c r="RI35" s="409"/>
      <c r="RJ35" s="409"/>
      <c r="RK35" s="409"/>
      <c r="RL35" s="409"/>
      <c r="RM35" s="410"/>
      <c r="RN35" s="411"/>
      <c r="RO35" s="412"/>
      <c r="RP35" s="412"/>
      <c r="RQ35" s="412"/>
      <c r="RR35" s="412"/>
      <c r="RS35" s="412"/>
      <c r="RT35" s="413"/>
      <c r="RU35" s="365"/>
      <c r="RV35" s="366"/>
      <c r="RW35" s="366"/>
      <c r="RX35" s="366"/>
      <c r="RY35" s="366"/>
      <c r="RZ35" s="366"/>
      <c r="SA35" s="367"/>
      <c r="SB35" s="403"/>
      <c r="SC35" s="404"/>
      <c r="SD35" s="404"/>
      <c r="SE35" s="404"/>
      <c r="SF35" s="404"/>
      <c r="SG35" s="404"/>
      <c r="SH35" s="405"/>
      <c r="SI35" s="390" t="n">
        <f aca="false">COUNTIF(RG35:RT35,"&lt;&gt;0")-COUNTIF(RG35:RT35,"")</f>
        <v>1</v>
      </c>
      <c r="SJ35" s="391" t="n">
        <f aca="false">COUNTIF(RU35:SH35,"&lt;&gt;0")-COUNTIF(RU35:SH35,"")</f>
        <v>0</v>
      </c>
      <c r="SM35" s="395" t="n">
        <f aca="false">SUMIF(LR6:SL6,"итого гр.",LR35:SL35)</f>
        <v>2</v>
      </c>
      <c r="SN35" s="391" t="n">
        <f aca="false">SUMIF(LR6:SL6,"итого фк.",LR35:SL35)</f>
        <v>6</v>
      </c>
      <c r="SQ35" s="396"/>
      <c r="SR35" s="397"/>
      <c r="SU35" s="408"/>
      <c r="SV35" s="409"/>
      <c r="SW35" s="409"/>
      <c r="SX35" s="410"/>
      <c r="SY35" s="411"/>
      <c r="SZ35" s="412"/>
      <c r="TA35" s="412"/>
      <c r="TB35" s="413"/>
      <c r="TC35" s="365"/>
      <c r="TD35" s="366"/>
      <c r="TE35" s="366"/>
      <c r="TF35" s="367"/>
      <c r="TG35" s="403"/>
      <c r="TH35" s="404"/>
      <c r="TI35" s="404"/>
      <c r="TJ35" s="405"/>
      <c r="TK35" s="390"/>
      <c r="TL35" s="391"/>
      <c r="TO35" s="395"/>
      <c r="TP35" s="417"/>
      <c r="TQ35" s="291"/>
      <c r="TR35" s="291"/>
      <c r="TS35" s="417"/>
      <c r="TT35" s="417"/>
      <c r="TU35" s="291"/>
      <c r="TV35" s="291"/>
      <c r="TW35" s="417"/>
      <c r="TX35" s="417"/>
      <c r="TY35" s="291"/>
      <c r="TZ35" s="291"/>
      <c r="UA35" s="417"/>
      <c r="UB35" s="417"/>
      <c r="UC35" s="291"/>
      <c r="UD35" s="291"/>
      <c r="UE35" s="418" t="n">
        <f aca="false">SUMIF(TO6:UD6,"итого гр.",TO35:UD35)</f>
        <v>0</v>
      </c>
      <c r="UF35" s="397" t="n">
        <f aca="false">SUMIF($TO$6:$UD$6,"итого фк.",TO35:UD35)</f>
        <v>0</v>
      </c>
      <c r="UG35" s="373"/>
      <c r="UI35" s="396"/>
      <c r="UJ35" s="397"/>
      <c r="UM35" s="396"/>
      <c r="UN35" s="397"/>
      <c r="UQ35" s="395"/>
      <c r="UR35" s="391"/>
      <c r="UU35" s="396"/>
      <c r="UV35" s="397"/>
      <c r="UY35" s="418"/>
      <c r="UZ35" s="418"/>
      <c r="VC35" s="418"/>
      <c r="VD35" s="418"/>
      <c r="VG35" s="546"/>
      <c r="VH35" s="375"/>
      <c r="VI35" s="546"/>
      <c r="VJ35" s="375"/>
      <c r="VK35" s="396"/>
      <c r="VL35" s="375"/>
      <c r="VM35" s="419"/>
      <c r="VN35" s="546"/>
      <c r="VO35" s="377"/>
      <c r="VP35" s="378"/>
      <c r="VS35" s="379" t="n">
        <v>29</v>
      </c>
      <c r="VT35" s="127"/>
      <c r="VW35" s="273" t="n">
        <v>29</v>
      </c>
      <c r="VX35" s="127"/>
      <c r="VZ35" s="380" t="n">
        <f aca="false">UV93</f>
        <v>2960.971</v>
      </c>
      <c r="WA35" s="380"/>
      <c r="WB35" s="380" t="n">
        <f aca="false">LQ93</f>
        <v>2089.316</v>
      </c>
      <c r="WF35" s="127" t="n">
        <f aca="false">IF(AJ35="",0,AJ35+WF32)</f>
        <v>0</v>
      </c>
      <c r="WG35" s="127" t="n">
        <f aca="false">IF(AK35="",0,AK35+WG32)</f>
        <v>0</v>
      </c>
      <c r="WH35" s="127" t="n">
        <f aca="false">IF(BP35="",0,BP35+WH32)</f>
        <v>0</v>
      </c>
      <c r="WI35" s="127" t="n">
        <f aca="false">IF(BQ35="",0,BQ35+WI32)</f>
        <v>0</v>
      </c>
      <c r="WJ35" s="127" t="n">
        <f aca="false">IF(CJ35="",0,CJ35+WJ32)</f>
        <v>0</v>
      </c>
      <c r="WK35" s="127" t="n">
        <f aca="false">IF(CK35="",0,CK35+WK32)</f>
        <v>0</v>
      </c>
      <c r="WL35" s="127" t="n">
        <f aca="false">IF(DD35="",0,DD35+WL32)</f>
        <v>0</v>
      </c>
      <c r="WM35" s="127" t="n">
        <f aca="false">IF(DE35="",0,DE35+WM32)</f>
        <v>0</v>
      </c>
      <c r="WN35" s="127" t="n">
        <f aca="false">IF(EF35="",0,EF35+WN32)</f>
        <v>0</v>
      </c>
      <c r="WO35" s="127" t="n">
        <f aca="false">IF(EG35="",0,EG35+WO32)</f>
        <v>0</v>
      </c>
      <c r="WP35" s="127" t="n">
        <f aca="false">IF(FF35="",0,FF35+WP32)</f>
        <v>0</v>
      </c>
      <c r="WQ35" s="127" t="n">
        <f aca="false">IF(FG35="",0,FG35+WQ32)</f>
        <v>0</v>
      </c>
      <c r="WR35" s="127" t="n">
        <f aca="false">IF(IS35="",0,IS35+WR32)</f>
        <v>0</v>
      </c>
      <c r="WS35" s="127" t="n">
        <f aca="false">IF(IT35="",0,IT35+WS32)</f>
        <v>0</v>
      </c>
      <c r="WT35" s="127" t="n">
        <f aca="false">IF(HY35="",0,HY35+WT32)</f>
        <v>0</v>
      </c>
      <c r="WU35" s="127" t="n">
        <f aca="false">IF(HZ35="",0,HZ35+WU32)</f>
        <v>0</v>
      </c>
      <c r="WV35" s="127" t="n">
        <f aca="false">IF(SK35="",0,SK35+WV32)</f>
        <v>0</v>
      </c>
      <c r="WW35" s="127" t="n">
        <f aca="false">IF(SL35="",0,SL35+WW32)</f>
        <v>0</v>
      </c>
      <c r="WX35" s="127" t="n">
        <f aca="false">IF(UM35="",0,UM35)</f>
        <v>0</v>
      </c>
      <c r="WY35" s="127" t="n">
        <f aca="false">IF(UN35="",0,UN35)</f>
        <v>0</v>
      </c>
      <c r="WZ35" s="127" t="n">
        <f aca="false">IF(LL35="",0,LL35+WZ32)</f>
        <v>0</v>
      </c>
      <c r="XA35" s="127" t="n">
        <f aca="false">IF(LM35="",0,LM35+XA32)</f>
        <v>0</v>
      </c>
      <c r="XB35" s="127" t="n">
        <f aca="false">IF(UI35="",0,UI35+XB32)</f>
        <v>0</v>
      </c>
      <c r="XC35" s="127" t="n">
        <f aca="false">IF(UJ35="",0,UJ35+XC32)</f>
        <v>0</v>
      </c>
      <c r="XD35" s="127" t="n">
        <f aca="false">IF(VN35="",0,VN35+XD32)</f>
        <v>0</v>
      </c>
      <c r="XE35" s="127" t="n">
        <f aca="false">IF(VO35="",0,VO35+XE32)</f>
        <v>0</v>
      </c>
      <c r="XF35" s="127" t="n">
        <f aca="false">IFERROR(XD35/$A33,0)</f>
        <v>0</v>
      </c>
      <c r="XG35" s="127" t="n">
        <f aca="false">IFERROR(XE35/$A33,0)</f>
        <v>0</v>
      </c>
      <c r="XH35" s="127" t="n">
        <f aca="false">IF(US35="",0,US35+XH32)</f>
        <v>0</v>
      </c>
      <c r="XI35" s="127" t="n">
        <f aca="false">IF(UT35="",0,UT35+XI32)</f>
        <v>0</v>
      </c>
      <c r="XJ35" s="127" t="n">
        <f aca="false">IF(WF35&gt;0,0,AH35+XJ32)</f>
        <v>2</v>
      </c>
      <c r="XK35" s="127" t="n">
        <f aca="false">IF(WG35&gt;0,0,AI35+XK32)</f>
        <v>2</v>
      </c>
      <c r="XL35" s="127" t="n">
        <f aca="false">IF(WH35&gt;0,0,BN35+XL32)</f>
        <v>2</v>
      </c>
      <c r="XM35" s="127" t="n">
        <f aca="false">IF(WI35&gt;0,0,BO35+XM32)</f>
        <v>4</v>
      </c>
      <c r="XN35" s="127" t="n">
        <f aca="false">IF(WJ35&gt;0,0,CH35+XN32)</f>
        <v>0</v>
      </c>
      <c r="XO35" s="127" t="n">
        <f aca="false">IF(WK35&gt;0,0,CI35+XO32)</f>
        <v>0</v>
      </c>
      <c r="XP35" s="127" t="n">
        <f aca="false">IF(WL35&gt;0,0,DB35+XP32)</f>
        <v>0</v>
      </c>
      <c r="XQ35" s="127" t="n">
        <f aca="false">IF(WM35&gt;0,0,DC35+XQ32)</f>
        <v>0</v>
      </c>
      <c r="XR35" s="127" t="n">
        <f aca="false">IF(WN35&gt;0,0,ED35+XR32)</f>
        <v>1</v>
      </c>
      <c r="XS35" s="127" t="n">
        <f aca="false">IF(WO35&gt;0,0,EE35+XS32)</f>
        <v>1</v>
      </c>
      <c r="XT35" s="127" t="n">
        <f aca="false">IF(WP35&gt;0,0,FD35+XT32)</f>
        <v>6</v>
      </c>
      <c r="XU35" s="127" t="n">
        <f aca="false">IF(WQ35&gt;0,0,FE35+XU32)</f>
        <v>2</v>
      </c>
      <c r="XV35" s="127" t="n">
        <f aca="false">IF(WR35&gt;0,0,IQ35+XV32)</f>
        <v>0</v>
      </c>
      <c r="XW35" s="127" t="n">
        <f aca="false">IF(WS35&gt;0,0,IR35+XW32)</f>
        <v>0</v>
      </c>
      <c r="XX35" s="127" t="n">
        <f aca="false">IF(WT35&gt;0,0,HW35+XX32)</f>
        <v>11</v>
      </c>
      <c r="XY35" s="127" t="n">
        <f aca="false">IFERROR(IF(WU35&gt;0,0,HX35+XY32),0)</f>
        <v>12</v>
      </c>
      <c r="XZ35" s="127" t="n">
        <f aca="false">IF(WV35&gt;0,0,SI35+XZ32)</f>
        <v>3</v>
      </c>
      <c r="YA35" s="127" t="n">
        <f aca="false">IFERROR(IF(WW35&gt;0,0,SJ35+YA32),0)</f>
        <v>1</v>
      </c>
      <c r="YB35" s="127"/>
      <c r="YC35" s="127"/>
      <c r="YD35" s="127"/>
    </row>
    <row r="36" customFormat="false" ht="15" hidden="false" customHeight="false" outlineLevel="0" collapsed="false">
      <c r="A36" s="483"/>
      <c r="B36" s="420"/>
      <c r="C36" s="421"/>
      <c r="D36" s="421"/>
      <c r="E36" s="421"/>
      <c r="F36" s="421"/>
      <c r="G36" s="421"/>
      <c r="H36" s="421"/>
      <c r="I36" s="422"/>
      <c r="J36" s="423"/>
      <c r="K36" s="424"/>
      <c r="L36" s="424"/>
      <c r="M36" s="424"/>
      <c r="N36" s="424"/>
      <c r="O36" s="424"/>
      <c r="P36" s="425"/>
      <c r="Q36" s="426"/>
      <c r="R36" s="427"/>
      <c r="S36" s="427"/>
      <c r="T36" s="427"/>
      <c r="U36" s="427"/>
      <c r="V36" s="427"/>
      <c r="W36" s="427"/>
      <c r="X36" s="427"/>
      <c r="Y36" s="427"/>
      <c r="Z36" s="428"/>
      <c r="AA36" s="429"/>
      <c r="AB36" s="430"/>
      <c r="AC36" s="430"/>
      <c r="AD36" s="430"/>
      <c r="AE36" s="430"/>
      <c r="AF36" s="430"/>
      <c r="AG36" s="431"/>
      <c r="AH36" s="432" t="n">
        <f aca="false">SUBTOTAL(9, B36:P36)</f>
        <v>0</v>
      </c>
      <c r="AI36" s="433" t="n">
        <f aca="false">SUBTOTAL(9, Q36:AG36)</f>
        <v>0</v>
      </c>
      <c r="AJ36" s="273" t="n">
        <f aca="false">SUM(AH36,AJ33)</f>
        <v>80</v>
      </c>
      <c r="AK36" s="273" t="n">
        <f aca="false">SUM(AI36,AK33)</f>
        <v>80</v>
      </c>
      <c r="AL36" s="420"/>
      <c r="AM36" s="421"/>
      <c r="AN36" s="421"/>
      <c r="AO36" s="421"/>
      <c r="AP36" s="421"/>
      <c r="AQ36" s="421"/>
      <c r="AR36" s="422"/>
      <c r="AS36" s="423"/>
      <c r="AT36" s="424"/>
      <c r="AU36" s="424"/>
      <c r="AV36" s="424"/>
      <c r="AW36" s="424"/>
      <c r="AX36" s="424"/>
      <c r="AY36" s="425"/>
      <c r="AZ36" s="427"/>
      <c r="BA36" s="427"/>
      <c r="BB36" s="427"/>
      <c r="BC36" s="427"/>
      <c r="BD36" s="427"/>
      <c r="BE36" s="427"/>
      <c r="BF36" s="428"/>
      <c r="BG36" s="429"/>
      <c r="BH36" s="430"/>
      <c r="BI36" s="430"/>
      <c r="BJ36" s="430"/>
      <c r="BK36" s="430"/>
      <c r="BL36" s="430"/>
      <c r="BM36" s="431"/>
      <c r="BN36" s="432" t="n">
        <f aca="false">SUBTOTAL(9, AL36:AY36)</f>
        <v>0</v>
      </c>
      <c r="BO36" s="433" t="n">
        <f aca="false">SUBTOTAL(9, AZ36:BM36)</f>
        <v>0</v>
      </c>
      <c r="BP36" s="273" t="n">
        <f aca="false">SUM(BN36,BP33)</f>
        <v>41</v>
      </c>
      <c r="BQ36" s="273" t="n">
        <f aca="false">SUM(BO36,BQ33)</f>
        <v>83</v>
      </c>
      <c r="BR36" s="420"/>
      <c r="BS36" s="421"/>
      <c r="BT36" s="421"/>
      <c r="BU36" s="422"/>
      <c r="BV36" s="434"/>
      <c r="BW36" s="435"/>
      <c r="BX36" s="435"/>
      <c r="BY36" s="436"/>
      <c r="BZ36" s="426"/>
      <c r="CA36" s="427"/>
      <c r="CB36" s="427"/>
      <c r="CC36" s="428"/>
      <c r="CD36" s="429"/>
      <c r="CE36" s="430"/>
      <c r="CF36" s="430"/>
      <c r="CG36" s="431"/>
      <c r="CH36" s="432" t="n">
        <f aca="false">SUBTOTAL(9, BR36:BY36)</f>
        <v>0</v>
      </c>
      <c r="CI36" s="433" t="n">
        <f aca="false">SUBTOTAL(9, BZ36:CG36)</f>
        <v>0</v>
      </c>
      <c r="CJ36" s="273" t="n">
        <f aca="false">SUM(CH36,CJ33)</f>
        <v>0</v>
      </c>
      <c r="CK36" s="273" t="n">
        <f aca="false">SUM(CI36,CK33)</f>
        <v>0</v>
      </c>
      <c r="CL36" s="420"/>
      <c r="CM36" s="421"/>
      <c r="CN36" s="421"/>
      <c r="CO36" s="422"/>
      <c r="CP36" s="423"/>
      <c r="CQ36" s="424"/>
      <c r="CR36" s="424"/>
      <c r="CS36" s="425"/>
      <c r="CT36" s="426"/>
      <c r="CU36" s="427"/>
      <c r="CV36" s="427"/>
      <c r="CW36" s="428"/>
      <c r="CX36" s="429"/>
      <c r="CY36" s="430"/>
      <c r="CZ36" s="430"/>
      <c r="DA36" s="431"/>
      <c r="DB36" s="432" t="n">
        <f aca="false">SUBTOTAL(9, CL36:CS36)</f>
        <v>0</v>
      </c>
      <c r="DC36" s="433" t="n">
        <f aca="false">SUBTOTAL(9, CT36:DA36)</f>
        <v>0</v>
      </c>
      <c r="DD36" s="273" t="n">
        <f aca="false">SUM(DB36,DD33)</f>
        <v>0</v>
      </c>
      <c r="DE36" s="273" t="n">
        <f aca="false">SUM(DC36,DE33)</f>
        <v>0</v>
      </c>
      <c r="DF36" s="437" t="n">
        <f aca="false">SUMIF(B6:DE6,"итого гр.",B36:DE36)</f>
        <v>0</v>
      </c>
      <c r="DG36" s="433" t="n">
        <f aca="false">SUMIF(B6:DE6,"итого фк.",B36:DE36)</f>
        <v>0</v>
      </c>
      <c r="DH36" s="273" t="n">
        <f aca="false">SUM(DF36,DH33)</f>
        <v>121</v>
      </c>
      <c r="DI36" s="456" t="n">
        <f aca="false">SUM(DG36,DI33)</f>
        <v>163</v>
      </c>
      <c r="DJ36" s="438" t="n">
        <f aca="false">DH36</f>
        <v>121</v>
      </c>
      <c r="DK36" s="439" t="n">
        <f aca="false">DI36</f>
        <v>163</v>
      </c>
      <c r="DN36" s="420"/>
      <c r="DO36" s="421"/>
      <c r="DP36" s="421"/>
      <c r="DQ36" s="422"/>
      <c r="DR36" s="423"/>
      <c r="DS36" s="424"/>
      <c r="DT36" s="424"/>
      <c r="DU36" s="425"/>
      <c r="DV36" s="426" t="n">
        <v>9.088</v>
      </c>
      <c r="DW36" s="427"/>
      <c r="DX36" s="427"/>
      <c r="DY36" s="428"/>
      <c r="DZ36" s="429"/>
      <c r="EA36" s="430"/>
      <c r="EB36" s="430"/>
      <c r="EC36" s="431"/>
      <c r="ED36" s="390" t="n">
        <f aca="false">SUBTOTAL(9, DN36:DU36)</f>
        <v>0</v>
      </c>
      <c r="EE36" s="433" t="n">
        <f aca="false">SUBTOTAL(9, DV36:EC36)</f>
        <v>9.088</v>
      </c>
      <c r="EF36" s="273" t="n">
        <f aca="false">SUM(ED36,EF33)</f>
        <v>5.8</v>
      </c>
      <c r="EG36" s="273" t="n">
        <f aca="false">SUM(EE36,EG33)</f>
        <v>9.088</v>
      </c>
      <c r="EH36" s="420" t="n">
        <v>40</v>
      </c>
      <c r="EI36" s="421" t="n">
        <v>20</v>
      </c>
      <c r="EJ36" s="421"/>
      <c r="EK36" s="421"/>
      <c r="EL36" s="421"/>
      <c r="EM36" s="421"/>
      <c r="EN36" s="422"/>
      <c r="EO36" s="423"/>
      <c r="EP36" s="424"/>
      <c r="EQ36" s="424"/>
      <c r="ER36" s="425"/>
      <c r="ES36" s="440"/>
      <c r="ET36" s="441"/>
      <c r="EU36" s="441"/>
      <c r="EV36" s="441"/>
      <c r="EW36" s="441"/>
      <c r="EX36" s="441"/>
      <c r="EY36" s="442"/>
      <c r="EZ36" s="443"/>
      <c r="FA36" s="444"/>
      <c r="FB36" s="444"/>
      <c r="FC36" s="445"/>
      <c r="FD36" s="432" t="n">
        <f aca="false">SUBTOTAL(9, EH36:ER36)</f>
        <v>60</v>
      </c>
      <c r="FE36" s="433" t="n">
        <f aca="false">SUBTOTAL(9, ES36:FC36)</f>
        <v>0</v>
      </c>
      <c r="FF36" s="273" t="n">
        <f aca="false">SUM(FD36,FF33)</f>
        <v>190</v>
      </c>
      <c r="FG36" s="273" t="n">
        <f aca="false">SUM(FE36,FG33)</f>
        <v>60</v>
      </c>
      <c r="FH36" s="420" t="n">
        <v>6</v>
      </c>
      <c r="FI36" s="421" t="n">
        <v>7</v>
      </c>
      <c r="FJ36" s="421"/>
      <c r="FK36" s="421"/>
      <c r="FL36" s="421"/>
      <c r="FM36" s="421"/>
      <c r="FN36" s="421"/>
      <c r="FO36" s="421"/>
      <c r="FP36" s="421"/>
      <c r="FQ36" s="421"/>
      <c r="FR36" s="421"/>
      <c r="FS36" s="421"/>
      <c r="FT36" s="421"/>
      <c r="FU36" s="421"/>
      <c r="FV36" s="421"/>
      <c r="FW36" s="421"/>
      <c r="FX36" s="421"/>
      <c r="FY36" s="421"/>
      <c r="FZ36" s="421"/>
      <c r="GA36" s="421"/>
      <c r="GB36" s="421"/>
      <c r="GC36" s="421"/>
      <c r="GD36" s="421"/>
      <c r="GE36" s="421"/>
      <c r="GF36" s="421"/>
      <c r="GG36" s="421"/>
      <c r="GH36" s="421"/>
      <c r="GI36" s="421"/>
      <c r="GJ36" s="421"/>
      <c r="GK36" s="421"/>
      <c r="GL36" s="421"/>
      <c r="GM36" s="422"/>
      <c r="GN36" s="423"/>
      <c r="GO36" s="424"/>
      <c r="GP36" s="424"/>
      <c r="GQ36" s="424"/>
      <c r="GR36" s="424"/>
      <c r="GS36" s="424"/>
      <c r="GT36" s="425"/>
      <c r="GU36" s="426" t="n">
        <v>3</v>
      </c>
      <c r="GV36" s="427"/>
      <c r="GW36" s="427"/>
      <c r="GX36" s="427"/>
      <c r="GY36" s="427"/>
      <c r="GZ36" s="427"/>
      <c r="HA36" s="427"/>
      <c r="HB36" s="427"/>
      <c r="HC36" s="427"/>
      <c r="HD36" s="427"/>
      <c r="HE36" s="427"/>
      <c r="HF36" s="427"/>
      <c r="HG36" s="427"/>
      <c r="HH36" s="427"/>
      <c r="HI36" s="427"/>
      <c r="HJ36" s="427"/>
      <c r="HK36" s="427"/>
      <c r="HL36" s="427"/>
      <c r="HM36" s="427"/>
      <c r="HN36" s="427"/>
      <c r="HO36" s="428"/>
      <c r="HP36" s="429"/>
      <c r="HQ36" s="430"/>
      <c r="HR36" s="430"/>
      <c r="HS36" s="430"/>
      <c r="HT36" s="430"/>
      <c r="HU36" s="430"/>
      <c r="HV36" s="431"/>
      <c r="HW36" s="432" t="n">
        <f aca="false">SUBTOTAL(9, FH36:GT36)</f>
        <v>13</v>
      </c>
      <c r="HX36" s="433" t="n">
        <f aca="false">SUBTOTAL(9, GU36:HV36)</f>
        <v>3</v>
      </c>
      <c r="HY36" s="273" t="n">
        <f aca="false">SUM(HW36,HY33)</f>
        <v>44</v>
      </c>
      <c r="HZ36" s="273" t="n">
        <f aca="false">SUM(HX36,HZ33)</f>
        <v>58.773</v>
      </c>
      <c r="IA36" s="446"/>
      <c r="IB36" s="447"/>
      <c r="IC36" s="447"/>
      <c r="ID36" s="448"/>
      <c r="IE36" s="449"/>
      <c r="IF36" s="450"/>
      <c r="IG36" s="450"/>
      <c r="IH36" s="425"/>
      <c r="II36" s="440"/>
      <c r="IJ36" s="451"/>
      <c r="IK36" s="575"/>
      <c r="IL36" s="605"/>
      <c r="IM36" s="606"/>
      <c r="IN36" s="607"/>
      <c r="IO36" s="607"/>
      <c r="IP36" s="455"/>
      <c r="IQ36" s="432" t="n">
        <f aca="false">SUBTOTAL(9, IA36:IH36)</f>
        <v>0</v>
      </c>
      <c r="IR36" s="433" t="n">
        <f aca="false">SUBTOTAL(9, II36:IP36)</f>
        <v>0</v>
      </c>
      <c r="IS36" s="273" t="n">
        <f aca="false">SUM(IQ36,IS33)</f>
        <v>0</v>
      </c>
      <c r="IT36" s="273" t="n">
        <f aca="false">SUM(IR36,IT33)</f>
        <v>0</v>
      </c>
      <c r="IU36" s="420"/>
      <c r="IV36" s="421" t="n">
        <v>2.9</v>
      </c>
      <c r="IW36" s="421" t="n">
        <v>11.7</v>
      </c>
      <c r="IX36" s="421"/>
      <c r="IY36" s="421"/>
      <c r="IZ36" s="421"/>
      <c r="JA36" s="421"/>
      <c r="JB36" s="421"/>
      <c r="JC36" s="421"/>
      <c r="JD36" s="421"/>
      <c r="JE36" s="421"/>
      <c r="JF36" s="421"/>
      <c r="JG36" s="421"/>
      <c r="JH36" s="421"/>
      <c r="JI36" s="421"/>
      <c r="JJ36" s="427" t="n">
        <v>67.117</v>
      </c>
      <c r="JK36" s="427" t="n">
        <v>2.963</v>
      </c>
      <c r="JL36" s="427" t="n">
        <v>10.912</v>
      </c>
      <c r="JM36" s="427"/>
      <c r="JN36" s="427"/>
      <c r="JO36" s="427"/>
      <c r="JP36" s="427"/>
      <c r="JQ36" s="427"/>
      <c r="JR36" s="427"/>
      <c r="JS36" s="427"/>
      <c r="JT36" s="427"/>
      <c r="JU36" s="427"/>
      <c r="JV36" s="427"/>
      <c r="JW36" s="427"/>
      <c r="JX36" s="427"/>
      <c r="JY36" s="427"/>
      <c r="JZ36" s="427"/>
      <c r="KA36" s="427"/>
      <c r="KB36" s="427"/>
      <c r="KC36" s="427"/>
      <c r="KD36" s="427"/>
      <c r="KE36" s="427"/>
      <c r="KF36" s="427"/>
      <c r="KG36" s="427"/>
      <c r="KH36" s="427"/>
      <c r="KI36" s="427"/>
      <c r="KJ36" s="427"/>
      <c r="KK36" s="427"/>
      <c r="KL36" s="427"/>
      <c r="KM36" s="427"/>
      <c r="KN36" s="427"/>
      <c r="KO36" s="427"/>
      <c r="KP36" s="428"/>
      <c r="KQ36" s="429"/>
      <c r="KR36" s="430"/>
      <c r="KS36" s="430"/>
      <c r="KT36" s="430"/>
      <c r="KU36" s="430"/>
      <c r="KV36" s="430"/>
      <c r="KW36" s="431"/>
      <c r="KX36" s="432" t="n">
        <f aca="false">SUBTOTAL(9, IU36:JI36)</f>
        <v>14.6</v>
      </c>
      <c r="KY36" s="549" t="n">
        <f aca="false">SUBTOTAL(9, JJ36:KW36)</f>
        <v>80.992</v>
      </c>
      <c r="KZ36" s="273" t="n">
        <f aca="false">SUM(KX36,KZ33)</f>
        <v>148.786</v>
      </c>
      <c r="LA36" s="456" t="n">
        <f aca="false">SUM(KY36,LA33)</f>
        <v>307.556</v>
      </c>
      <c r="LB36" s="437" t="n">
        <f aca="false">SUMIF(DN6:LA6,"итого гр.",DN36:LA36)</f>
        <v>87.6</v>
      </c>
      <c r="LC36" s="433" t="n">
        <f aca="false">SUMIF(DN6:LA6,"итого фк.",DN36:LA36)</f>
        <v>93.08</v>
      </c>
      <c r="LD36" s="273" t="n">
        <f aca="false">SUM(LB36,LD33)</f>
        <v>388.586</v>
      </c>
      <c r="LE36" s="273" t="n">
        <f aca="false">SUM(LC36,LE33)</f>
        <v>435.417</v>
      </c>
      <c r="LF36" s="438" t="n">
        <f aca="false">LD36</f>
        <v>388.586</v>
      </c>
      <c r="LG36" s="439" t="n">
        <f aca="false">LE36</f>
        <v>435.417</v>
      </c>
      <c r="LI36" s="278"/>
      <c r="LJ36" s="457" t="n">
        <v>254.5</v>
      </c>
      <c r="LK36" s="458" t="n">
        <v>112.74384</v>
      </c>
      <c r="LL36" s="273" t="n">
        <f aca="false">LJ36</f>
        <v>254.5</v>
      </c>
      <c r="LM36" s="273" t="n">
        <f aca="false">LK36</f>
        <v>112.74384</v>
      </c>
      <c r="LN36" s="438" t="n">
        <f aca="false">SUM(DF36,LB36,LJ36)</f>
        <v>342.1</v>
      </c>
      <c r="LO36" s="439" t="n">
        <f aca="false">SUM(DG36,LC36,LK36)</f>
        <v>205.82384</v>
      </c>
      <c r="LP36" s="273" t="n">
        <f aca="false">SUM(DH36,LD36,LL36)</f>
        <v>764.086</v>
      </c>
      <c r="LQ36" s="273" t="n">
        <f aca="false">SUM(DI36,LE36,LM36)</f>
        <v>711.16084</v>
      </c>
      <c r="LR36" s="420" t="n">
        <v>2.9</v>
      </c>
      <c r="LS36" s="421" t="n">
        <v>11.1751111111</v>
      </c>
      <c r="LT36" s="421"/>
      <c r="LU36" s="421"/>
      <c r="LV36" s="421"/>
      <c r="LW36" s="421"/>
      <c r="LX36" s="421"/>
      <c r="LY36" s="421"/>
      <c r="LZ36" s="421"/>
      <c r="MA36" s="421"/>
      <c r="MB36" s="421"/>
      <c r="MC36" s="421"/>
      <c r="MD36" s="421"/>
      <c r="ME36" s="421"/>
      <c r="MF36" s="421"/>
      <c r="MG36" s="441" t="n">
        <v>20.191</v>
      </c>
      <c r="MH36" s="441" t="n">
        <v>8.739</v>
      </c>
      <c r="MI36" s="441" t="n">
        <v>40.106</v>
      </c>
      <c r="MJ36" s="441" t="n">
        <v>21.531</v>
      </c>
      <c r="MK36" s="441" t="n">
        <v>9.968</v>
      </c>
      <c r="ML36" s="441" t="n">
        <v>17.419</v>
      </c>
      <c r="MM36" s="441"/>
      <c r="MN36" s="441"/>
      <c r="MO36" s="441"/>
      <c r="MP36" s="441"/>
      <c r="MQ36" s="441"/>
      <c r="MR36" s="441"/>
      <c r="MS36" s="441"/>
      <c r="MT36" s="441"/>
      <c r="MU36" s="441"/>
      <c r="MV36" s="441"/>
      <c r="MW36" s="441"/>
      <c r="MX36" s="441"/>
      <c r="MY36" s="441"/>
      <c r="MZ36" s="441"/>
      <c r="NA36" s="441"/>
      <c r="NB36" s="441"/>
      <c r="NC36" s="441"/>
      <c r="ND36" s="441"/>
      <c r="NE36" s="441"/>
      <c r="NF36" s="441"/>
      <c r="NG36" s="441"/>
      <c r="NH36" s="441"/>
      <c r="NI36" s="441"/>
      <c r="NJ36" s="441"/>
      <c r="NK36" s="441"/>
      <c r="NL36" s="441"/>
      <c r="NM36" s="441"/>
      <c r="NN36" s="441"/>
      <c r="NO36" s="441"/>
      <c r="NP36" s="441"/>
      <c r="NQ36" s="441"/>
      <c r="NR36" s="441"/>
      <c r="NS36" s="441"/>
      <c r="NT36" s="442"/>
      <c r="NU36" s="443"/>
      <c r="NV36" s="444"/>
      <c r="NW36" s="444"/>
      <c r="NX36" s="444"/>
      <c r="NY36" s="444"/>
      <c r="NZ36" s="444"/>
      <c r="OA36" s="445"/>
      <c r="OB36" s="432" t="n">
        <f aca="false">SUBTOTAL(9, LR36:MF36)</f>
        <v>14.0751111111</v>
      </c>
      <c r="OC36" s="433" t="n">
        <f aca="false">SUBTOTAL(9, MG36:OA36)</f>
        <v>117.954</v>
      </c>
      <c r="OD36" s="273" t="n">
        <f aca="false">SUM(OB36,OD33)</f>
        <v>423.7784444444</v>
      </c>
      <c r="OE36" s="273" t="n">
        <f aca="false">SUM(OC36,OE33)</f>
        <v>582.112</v>
      </c>
      <c r="OF36" s="459"/>
      <c r="OG36" s="460"/>
      <c r="OH36" s="460"/>
      <c r="OI36" s="460"/>
      <c r="OJ36" s="460"/>
      <c r="OK36" s="460"/>
      <c r="OL36" s="460"/>
      <c r="OM36" s="460"/>
      <c r="ON36" s="461"/>
      <c r="OO36" s="462"/>
      <c r="OP36" s="463"/>
      <c r="OQ36" s="463"/>
      <c r="OR36" s="463"/>
      <c r="OS36" s="463"/>
      <c r="OT36" s="463"/>
      <c r="OU36" s="464"/>
      <c r="OV36" s="465"/>
      <c r="OW36" s="451"/>
      <c r="OX36" s="451"/>
      <c r="OY36" s="451"/>
      <c r="OZ36" s="451"/>
      <c r="PA36" s="451"/>
      <c r="PB36" s="451"/>
      <c r="PC36" s="451"/>
      <c r="PD36" s="451"/>
      <c r="PE36" s="451"/>
      <c r="PF36" s="451"/>
      <c r="PG36" s="451"/>
      <c r="PH36" s="451"/>
      <c r="PI36" s="451"/>
      <c r="PJ36" s="451"/>
      <c r="PK36" s="451"/>
      <c r="PL36" s="451"/>
      <c r="PM36" s="451"/>
      <c r="PN36" s="451"/>
      <c r="PO36" s="452"/>
      <c r="PP36" s="453"/>
      <c r="PQ36" s="454"/>
      <c r="PR36" s="454"/>
      <c r="PS36" s="454"/>
      <c r="PT36" s="454"/>
      <c r="PU36" s="454"/>
      <c r="PV36" s="455"/>
      <c r="PW36" s="432" t="n">
        <f aca="false">SUBTOTAL(9, OF36:OU36)</f>
        <v>0</v>
      </c>
      <c r="PX36" s="433" t="n">
        <f aca="false">SUBTOTAL(9, OV36:PV36)</f>
        <v>0</v>
      </c>
      <c r="PY36" s="273" t="n">
        <f aca="false">SUM(PW36,PY33)</f>
        <v>0</v>
      </c>
      <c r="PZ36" s="273" t="n">
        <f aca="false">SUM(PX36,PZ33)</f>
        <v>0</v>
      </c>
      <c r="QA36" s="466"/>
      <c r="QB36" s="467"/>
      <c r="QC36" s="467"/>
      <c r="QD36" s="467"/>
      <c r="QE36" s="467"/>
      <c r="QF36" s="467"/>
      <c r="QG36" s="468"/>
      <c r="QH36" s="462"/>
      <c r="QI36" s="463"/>
      <c r="QJ36" s="463"/>
      <c r="QK36" s="463"/>
      <c r="QL36" s="463"/>
      <c r="QM36" s="463"/>
      <c r="QN36" s="464"/>
      <c r="QO36" s="440"/>
      <c r="QP36" s="441"/>
      <c r="QQ36" s="441"/>
      <c r="QR36" s="441"/>
      <c r="QS36" s="441"/>
      <c r="QT36" s="441"/>
      <c r="QU36" s="442"/>
      <c r="QV36" s="443"/>
      <c r="QW36" s="444"/>
      <c r="QX36" s="444"/>
      <c r="QY36" s="444"/>
      <c r="QZ36" s="444"/>
      <c r="RA36" s="444"/>
      <c r="RB36" s="445"/>
      <c r="RC36" s="432" t="n">
        <f aca="false">SUBTOTAL(9, QA36:QN36)</f>
        <v>0</v>
      </c>
      <c r="RD36" s="433" t="n">
        <f aca="false">SUBTOTAL(9, QO36:RB36)</f>
        <v>0</v>
      </c>
      <c r="RE36" s="273" t="n">
        <f aca="false">SUM(RC36,RE33)</f>
        <v>0</v>
      </c>
      <c r="RF36" s="273" t="n">
        <f aca="false">SUM(RD36,RF33)</f>
        <v>0</v>
      </c>
      <c r="RG36" s="459" t="n">
        <v>2.9</v>
      </c>
      <c r="RH36" s="460"/>
      <c r="RI36" s="460"/>
      <c r="RJ36" s="460"/>
      <c r="RK36" s="460"/>
      <c r="RL36" s="460"/>
      <c r="RM36" s="461"/>
      <c r="RN36" s="462"/>
      <c r="RO36" s="463"/>
      <c r="RP36" s="463"/>
      <c r="RQ36" s="463"/>
      <c r="RR36" s="463"/>
      <c r="RS36" s="463"/>
      <c r="RT36" s="464"/>
      <c r="RU36" s="465"/>
      <c r="RV36" s="451"/>
      <c r="RW36" s="451"/>
      <c r="RX36" s="451"/>
      <c r="RY36" s="451"/>
      <c r="RZ36" s="451"/>
      <c r="SA36" s="452"/>
      <c r="SB36" s="453"/>
      <c r="SC36" s="454"/>
      <c r="SD36" s="454"/>
      <c r="SE36" s="454"/>
      <c r="SF36" s="454"/>
      <c r="SG36" s="454"/>
      <c r="SH36" s="455"/>
      <c r="SI36" s="432" t="n">
        <f aca="false">SUBTOTAL(9, RG36:RT36)</f>
        <v>2.9</v>
      </c>
      <c r="SJ36" s="433" t="n">
        <f aca="false">SUBTOTAL(9, RU36:SH36)</f>
        <v>0</v>
      </c>
      <c r="SK36" s="273" t="n">
        <f aca="false">SUM(SI36,SK33)</f>
        <v>8.6</v>
      </c>
      <c r="SL36" s="273" t="n">
        <f aca="false">SUM(SJ36,SL33)</f>
        <v>28.865</v>
      </c>
      <c r="SM36" s="437" t="n">
        <f aca="false">SUMIF(LR6:SL6,"итого гр.",LR36:SL36)</f>
        <v>16.9751111111</v>
      </c>
      <c r="SN36" s="433" t="n">
        <f aca="false">SUMIF(LR6:SL6,"итого фк.",LR36:SL36)</f>
        <v>117.954</v>
      </c>
      <c r="SO36" s="273" t="n">
        <f aca="false">SUM(SM36,SO33)</f>
        <v>432.3784444444</v>
      </c>
      <c r="SP36" s="273" t="n">
        <f aca="false">SUM(SN36,SP33)</f>
        <v>610.977</v>
      </c>
      <c r="SQ36" s="438" t="n">
        <f aca="false">SO36</f>
        <v>432.3784444444</v>
      </c>
      <c r="SR36" s="439" t="n">
        <f aca="false">SP36</f>
        <v>610.977</v>
      </c>
      <c r="ST36" s="278"/>
      <c r="SU36" s="459"/>
      <c r="SV36" s="460"/>
      <c r="SW36" s="460"/>
      <c r="SX36" s="461"/>
      <c r="SY36" s="462"/>
      <c r="SZ36" s="463"/>
      <c r="TA36" s="463"/>
      <c r="TB36" s="464"/>
      <c r="TC36" s="469"/>
      <c r="TD36" s="470"/>
      <c r="TE36" s="470"/>
      <c r="TF36" s="471"/>
      <c r="TG36" s="472"/>
      <c r="TH36" s="473"/>
      <c r="TI36" s="473"/>
      <c r="TJ36" s="474"/>
      <c r="TK36" s="432" t="n">
        <f aca="false">SUBTOTAL(9, SU36:TB36)</f>
        <v>0</v>
      </c>
      <c r="TL36" s="433" t="n">
        <f aca="false">SUBTOTAL(9, TC36:TJ36)</f>
        <v>0</v>
      </c>
      <c r="TM36" s="456" t="n">
        <f aca="false">TM33+TK36</f>
        <v>0</v>
      </c>
      <c r="TN36" s="456" t="n">
        <f aca="false">TN33+TL36</f>
        <v>0</v>
      </c>
      <c r="TO36" s="437" t="n">
        <v>76.6</v>
      </c>
      <c r="TP36" s="475"/>
      <c r="TQ36" s="291"/>
      <c r="TR36" s="291"/>
      <c r="TS36" s="475" t="n">
        <v>43.4854759695615</v>
      </c>
      <c r="TT36" s="475"/>
      <c r="TU36" s="291"/>
      <c r="TV36" s="291"/>
      <c r="TW36" s="475" t="n">
        <v>1.11257428870103</v>
      </c>
      <c r="TX36" s="475"/>
      <c r="TY36" s="291"/>
      <c r="TZ36" s="291"/>
      <c r="UA36" s="475" t="n">
        <v>10.9235141986321</v>
      </c>
      <c r="UB36" s="475"/>
      <c r="UC36" s="291" t="n">
        <f aca="false">UA36</f>
        <v>10.9235141986321</v>
      </c>
      <c r="UD36" s="291" t="n">
        <f aca="false">UB36</f>
        <v>0</v>
      </c>
      <c r="UE36" s="476" t="n">
        <f aca="false">SUMIF(TO6:UD6,"итого гр.",TO36:UD36)</f>
        <v>132.121564456895</v>
      </c>
      <c r="UF36" s="439" t="n">
        <f aca="false">SUMIF($TO$6:$UD$6,"итого фк.",TO36:UD36)</f>
        <v>0</v>
      </c>
      <c r="UG36" s="373" t="n">
        <f aca="false">UE36</f>
        <v>132.121564456895</v>
      </c>
      <c r="UH36" s="273" t="n">
        <f aca="false">UF36</f>
        <v>0</v>
      </c>
      <c r="UI36" s="438"/>
      <c r="UJ36" s="439" t="n">
        <f aca="false">227.95971875-250</f>
        <v>-22.04028125</v>
      </c>
      <c r="UM36" s="438" t="n">
        <f aca="false">$UM$9+UM33</f>
        <v>500</v>
      </c>
      <c r="UN36" s="439" t="n">
        <f aca="false">$UN$9+UN33</f>
        <v>500</v>
      </c>
      <c r="UO36" s="273" t="n">
        <f aca="false">UM36</f>
        <v>500</v>
      </c>
      <c r="UP36" s="273" t="n">
        <f aca="false">UN36</f>
        <v>500</v>
      </c>
      <c r="UQ36" s="437" t="n">
        <f aca="false">Посуточная_НГДП!JR36</f>
        <v>0</v>
      </c>
      <c r="UR36" s="433" t="n">
        <f aca="false">Посуточная_НГДП!JS36</f>
        <v>0</v>
      </c>
      <c r="US36" s="273" t="n">
        <f aca="false">SUM(UQ36,US33)</f>
        <v>0</v>
      </c>
      <c r="UT36" s="273" t="n">
        <f aca="false">SUM(UR36,UT33)</f>
        <v>0</v>
      </c>
      <c r="UU36" s="438" t="n">
        <f aca="false">SUM(SQ36,UE36,UI36,UM36,UQ36,TM36)</f>
        <v>1064.50000890129</v>
      </c>
      <c r="UV36" s="439" t="n">
        <f aca="false">SUM(SR36,UF36,UJ36,UN36,UR36,TN36)</f>
        <v>1088.93671875</v>
      </c>
      <c r="UW36" s="273" t="n">
        <f aca="false">SUM(SS36,UG36,UK36,UO36,US36)</f>
        <v>632.121564456895</v>
      </c>
      <c r="UX36" s="273" t="n">
        <f aca="false">SUM(ST36,UH36,UL36,UP36,UT36)</f>
        <v>500</v>
      </c>
      <c r="UY36" s="476"/>
      <c r="UZ36" s="476"/>
      <c r="VA36" s="273" t="n">
        <f aca="false">UY36</f>
        <v>0</v>
      </c>
      <c r="VB36" s="273" t="n">
        <f aca="false">UZ36</f>
        <v>0</v>
      </c>
      <c r="VC36" s="476"/>
      <c r="VD36" s="476"/>
      <c r="VE36" s="273" t="n">
        <f aca="false">VC36</f>
        <v>0</v>
      </c>
      <c r="VG36" s="479" t="n">
        <v>30850.5439910987</v>
      </c>
      <c r="VH36" s="480" t="n">
        <f aca="false">IF(A34&lt;=VW$4,VLOOKUP(A34,$VW$6:$WB$37,2,FALSE()),SUM($VX$4,LQ36,-UV36)-SUM($WB$4,-$VZ$4))-VP36</f>
        <v>30742</v>
      </c>
      <c r="VI36" s="479" t="n">
        <v>30505.0439910987</v>
      </c>
      <c r="VJ36" s="480" t="n">
        <v>30507.76</v>
      </c>
      <c r="VK36" s="479" t="n">
        <v>27197.2954910987</v>
      </c>
      <c r="VL36" s="480" t="n">
        <v>28897.76</v>
      </c>
      <c r="VM36" s="481"/>
      <c r="VN36" s="479" t="n">
        <v>848.774593631339</v>
      </c>
      <c r="VO36" s="482" t="n">
        <f aca="false">IF(A34&lt;=VW$4,VLOOKUP(A34,$VS$6:$VT$37,2,FALSE()),SUM($VO$2,-LA36,OE36,-VP36))</f>
        <v>852.63</v>
      </c>
      <c r="VP36" s="378"/>
      <c r="VQ36" s="278" t="n">
        <f aca="false">VH36-VG36</f>
        <v>-108.543991098704</v>
      </c>
      <c r="VS36" s="379" t="n">
        <v>30</v>
      </c>
      <c r="VT36" s="127"/>
      <c r="VW36" s="273" t="n">
        <v>30</v>
      </c>
      <c r="VX36" s="127"/>
      <c r="VZ36" s="380" t="n">
        <f aca="false">UV96</f>
        <v>2999.911</v>
      </c>
      <c r="WA36" s="380"/>
      <c r="WB36" s="380" t="n">
        <f aca="false">LQ96</f>
        <v>2335.316</v>
      </c>
      <c r="WC36" s="456"/>
      <c r="WF36" s="127" t="n">
        <f aca="false">IF(AJ36="",0,AJ36+WF33)</f>
        <v>390</v>
      </c>
      <c r="WG36" s="127" t="n">
        <f aca="false">IF(AK36="",0,AK36+WG33)</f>
        <v>340</v>
      </c>
      <c r="WH36" s="127" t="n">
        <f aca="false">IF(BP36="",0,BP36+WH33)</f>
        <v>246</v>
      </c>
      <c r="WI36" s="127" t="n">
        <f aca="false">IF(BQ36="",0,BQ36+WI33)</f>
        <v>439</v>
      </c>
      <c r="WJ36" s="127" t="n">
        <f aca="false">IF(CJ36="",0,CJ36+WJ33)</f>
        <v>0</v>
      </c>
      <c r="WK36" s="127" t="n">
        <f aca="false">IF(CK36="",0,CK36+WK33)</f>
        <v>0</v>
      </c>
      <c r="WL36" s="127" t="n">
        <f aca="false">IF(DD36="",0,DD36+WL33)</f>
        <v>0</v>
      </c>
      <c r="WM36" s="127" t="n">
        <f aca="false">IF(DE36="",0,DE36+WM33)</f>
        <v>0</v>
      </c>
      <c r="WN36" s="127" t="n">
        <f aca="false">IF(EF36="",0,EF36+WN33)</f>
        <v>34.8</v>
      </c>
      <c r="WO36" s="127" t="n">
        <f aca="false">IF(EG36="",0,EG36+WO33)</f>
        <v>9.088</v>
      </c>
      <c r="WP36" s="127" t="n">
        <f aca="false">IF(FF36="",0,FF36+WP33)</f>
        <v>920</v>
      </c>
      <c r="WQ36" s="127" t="n">
        <f aca="false">IF(FG36="",0,FG36+WQ33)</f>
        <v>270</v>
      </c>
      <c r="WR36" s="127" t="n">
        <f aca="false">IF(IS36="",0,IS36+WR33)</f>
        <v>0</v>
      </c>
      <c r="WS36" s="127" t="n">
        <f aca="false">IF(IT36="",0,IT36+WS33)</f>
        <v>0</v>
      </c>
      <c r="WT36" s="127" t="n">
        <f aca="false">IF(HY36="",0,HY36+WT33)</f>
        <v>144</v>
      </c>
      <c r="WU36" s="127" t="n">
        <f aca="false">IF(HZ36="",0,HZ36+WU33)</f>
        <v>262.957</v>
      </c>
      <c r="WV36" s="127" t="n">
        <f aca="false">IF(SK36="",0,SK36+WV33)</f>
        <v>33</v>
      </c>
      <c r="WW36" s="127" t="n">
        <f aca="false">IF(SL36="",0,SL36+WW33)</f>
        <v>259.785</v>
      </c>
      <c r="WX36" s="127" t="n">
        <f aca="false">IF(UM36="",0,UM36)</f>
        <v>500</v>
      </c>
      <c r="WY36" s="127" t="n">
        <f aca="false">IF(UN36="",0,UN36)</f>
        <v>500</v>
      </c>
      <c r="WZ36" s="127" t="n">
        <f aca="false">IF(LL36="",0,LL36+WZ33)</f>
        <v>1081.3</v>
      </c>
      <c r="XA36" s="127" t="n">
        <f aca="false">IF(LM36="",0,LM36+XA33)</f>
        <v>1323.74384</v>
      </c>
      <c r="XB36" s="127" t="n">
        <f aca="false">IF(UI36="",0,UI36+XB33)</f>
        <v>0</v>
      </c>
      <c r="XC36" s="127" t="n">
        <f aca="false">IF(UJ36="",0,UJ36+XC33)</f>
        <v>-148.04028125</v>
      </c>
      <c r="XD36" s="127" t="n">
        <f aca="false">IF(VN36="",0,VN36+XD33)</f>
        <v>7552.74082520249</v>
      </c>
      <c r="XE36" s="127" t="n">
        <f aca="false">IF(VO36="",0,VO36+XE33)</f>
        <v>7343.702</v>
      </c>
      <c r="XF36" s="127" t="n">
        <f aca="false">IFERROR(XD36/$A34,0)</f>
        <v>755.274082520249</v>
      </c>
      <c r="XG36" s="127" t="n">
        <f aca="false">IFERROR(XE36/$A34,0)</f>
        <v>734.3702</v>
      </c>
      <c r="XH36" s="127" t="n">
        <f aca="false">IF(US36="",0,US36+XH33)</f>
        <v>0</v>
      </c>
      <c r="XI36" s="127" t="n">
        <f aca="false">IF(UT36="",0,UT36+XI33)</f>
        <v>0</v>
      </c>
      <c r="XJ36" s="127" t="n">
        <f aca="false">IF(WF36&gt;0,0,AH36+XJ33)</f>
        <v>0</v>
      </c>
      <c r="XK36" s="127" t="n">
        <f aca="false">IF(WG36&gt;0,0,AI36+XK33)</f>
        <v>0</v>
      </c>
      <c r="XL36" s="127" t="n">
        <f aca="false">IF(WH36&gt;0,0,BN36+XL33)</f>
        <v>0</v>
      </c>
      <c r="XM36" s="127" t="n">
        <f aca="false">IF(WI36&gt;0,0,BO36+XM33)</f>
        <v>0</v>
      </c>
      <c r="XN36" s="127" t="n">
        <f aca="false">IF(WJ36&gt;0,0,CH36+XN33)</f>
        <v>0</v>
      </c>
      <c r="XO36" s="127" t="n">
        <f aca="false">IF(WK36&gt;0,0,CI36+XO33)</f>
        <v>0</v>
      </c>
      <c r="XP36" s="127" t="n">
        <f aca="false">IF(WL36&gt;0,0,DB36+XP33)</f>
        <v>0</v>
      </c>
      <c r="XQ36" s="127" t="n">
        <f aca="false">IF(WM36&gt;0,0,DC36+XQ33)</f>
        <v>0</v>
      </c>
      <c r="XR36" s="127" t="n">
        <f aca="false">IF(WN36&gt;0,0,ED36+XR33)</f>
        <v>0</v>
      </c>
      <c r="XS36" s="127" t="n">
        <f aca="false">IF(WO36&gt;0,0,EE36+XS33)</f>
        <v>0</v>
      </c>
      <c r="XT36" s="127" t="n">
        <f aca="false">IF(WP36&gt;0,0,FD36+XT33)</f>
        <v>0</v>
      </c>
      <c r="XU36" s="127" t="n">
        <f aca="false">IF(WQ36&gt;0,0,FE36+XU33)</f>
        <v>0</v>
      </c>
      <c r="XV36" s="127" t="n">
        <f aca="false">IF(WR36&gt;0,0,IQ36+XV33)</f>
        <v>0</v>
      </c>
      <c r="XW36" s="127" t="n">
        <f aca="false">IF(WS36&gt;0,0,IR36+XW33)</f>
        <v>0</v>
      </c>
      <c r="XX36" s="127" t="n">
        <f aca="false">IF(WT36&gt;0,0,HW36+XX33)</f>
        <v>0</v>
      </c>
      <c r="XY36" s="127" t="n">
        <f aca="false">IFERROR(IF(WU36&gt;0,0,HX36+XY33),0)</f>
        <v>0</v>
      </c>
      <c r="XZ36" s="127" t="n">
        <f aca="false">IF(WV36&gt;0,0,SI36+XZ33)</f>
        <v>0</v>
      </c>
      <c r="YA36" s="127" t="n">
        <f aca="false">IFERROR(IF(WW36&gt;0,0,SJ36+YA33),0)</f>
        <v>0</v>
      </c>
      <c r="YB36" s="127"/>
      <c r="YC36" s="127"/>
      <c r="YD36" s="127"/>
    </row>
    <row r="37" customFormat="false" ht="15" hidden="false" customHeight="false" outlineLevel="0" collapsed="false">
      <c r="A37" s="483" t="n">
        <v>11</v>
      </c>
      <c r="B37" s="484" t="s">
        <v>306</v>
      </c>
      <c r="C37" s="485"/>
      <c r="D37" s="485"/>
      <c r="E37" s="485"/>
      <c r="F37" s="485"/>
      <c r="G37" s="485"/>
      <c r="H37" s="485"/>
      <c r="I37" s="486"/>
      <c r="J37" s="487"/>
      <c r="K37" s="488"/>
      <c r="L37" s="488"/>
      <c r="M37" s="488"/>
      <c r="N37" s="488"/>
      <c r="O37" s="488"/>
      <c r="P37" s="489"/>
      <c r="Q37" s="491"/>
      <c r="R37" s="491"/>
      <c r="S37" s="491"/>
      <c r="T37" s="491"/>
      <c r="U37" s="491"/>
      <c r="V37" s="491"/>
      <c r="W37" s="491"/>
      <c r="X37" s="491"/>
      <c r="Y37" s="491"/>
      <c r="Z37" s="492"/>
      <c r="AA37" s="493"/>
      <c r="AB37" s="494"/>
      <c r="AC37" s="494"/>
      <c r="AD37" s="494"/>
      <c r="AE37" s="494"/>
      <c r="AF37" s="494"/>
      <c r="AG37" s="495"/>
      <c r="AH37" s="496"/>
      <c r="AI37" s="497"/>
      <c r="AL37" s="484"/>
      <c r="AM37" s="485"/>
      <c r="AN37" s="485"/>
      <c r="AO37" s="485"/>
      <c r="AP37" s="485"/>
      <c r="AQ37" s="485"/>
      <c r="AR37" s="486"/>
      <c r="AS37" s="487"/>
      <c r="AT37" s="488"/>
      <c r="AU37" s="488"/>
      <c r="AV37" s="488"/>
      <c r="AW37" s="488"/>
      <c r="AX37" s="488"/>
      <c r="AY37" s="489"/>
      <c r="AZ37" s="491"/>
      <c r="BA37" s="491"/>
      <c r="BB37" s="491"/>
      <c r="BC37" s="491"/>
      <c r="BD37" s="491"/>
      <c r="BE37" s="491"/>
      <c r="BF37" s="492"/>
      <c r="BG37" s="493"/>
      <c r="BH37" s="494"/>
      <c r="BI37" s="494"/>
      <c r="BJ37" s="494"/>
      <c r="BK37" s="494"/>
      <c r="BL37" s="494"/>
      <c r="BM37" s="495"/>
      <c r="BN37" s="496"/>
      <c r="BO37" s="497"/>
      <c r="BR37" s="484"/>
      <c r="BS37" s="485"/>
      <c r="BT37" s="485"/>
      <c r="BU37" s="486"/>
      <c r="BV37" s="499"/>
      <c r="BW37" s="500"/>
      <c r="BX37" s="500"/>
      <c r="BY37" s="501"/>
      <c r="BZ37" s="490"/>
      <c r="CA37" s="491"/>
      <c r="CB37" s="491"/>
      <c r="CC37" s="492"/>
      <c r="CD37" s="493"/>
      <c r="CE37" s="494"/>
      <c r="CF37" s="494"/>
      <c r="CG37" s="495"/>
      <c r="CH37" s="496"/>
      <c r="CI37" s="497"/>
      <c r="CL37" s="484"/>
      <c r="CM37" s="485"/>
      <c r="CN37" s="485"/>
      <c r="CO37" s="486"/>
      <c r="CP37" s="487"/>
      <c r="CQ37" s="488"/>
      <c r="CR37" s="488"/>
      <c r="CS37" s="489"/>
      <c r="CT37" s="490"/>
      <c r="CU37" s="491"/>
      <c r="CV37" s="491"/>
      <c r="CW37" s="492"/>
      <c r="CX37" s="493"/>
      <c r="CY37" s="494"/>
      <c r="CZ37" s="494"/>
      <c r="DA37" s="495"/>
      <c r="DB37" s="496"/>
      <c r="DC37" s="497"/>
      <c r="DF37" s="502"/>
      <c r="DG37" s="497"/>
      <c r="DJ37" s="503"/>
      <c r="DK37" s="504"/>
      <c r="DN37" s="484"/>
      <c r="DO37" s="485"/>
      <c r="DP37" s="485"/>
      <c r="DQ37" s="486"/>
      <c r="DR37" s="487"/>
      <c r="DS37" s="488"/>
      <c r="DT37" s="488"/>
      <c r="DU37" s="489"/>
      <c r="DV37" s="490" t="s">
        <v>198</v>
      </c>
      <c r="DW37" s="491"/>
      <c r="DX37" s="491"/>
      <c r="DY37" s="492"/>
      <c r="DZ37" s="493"/>
      <c r="EA37" s="494"/>
      <c r="EB37" s="494"/>
      <c r="EC37" s="495"/>
      <c r="ED37" s="496"/>
      <c r="EE37" s="497"/>
      <c r="EH37" s="484" t="s">
        <v>307</v>
      </c>
      <c r="EI37" s="485"/>
      <c r="EJ37" s="485"/>
      <c r="EK37" s="485"/>
      <c r="EL37" s="485"/>
      <c r="EM37" s="485"/>
      <c r="EN37" s="486"/>
      <c r="EO37" s="487"/>
      <c r="EP37" s="488"/>
      <c r="EQ37" s="488"/>
      <c r="ER37" s="489"/>
      <c r="ES37" s="505"/>
      <c r="ET37" s="506"/>
      <c r="EU37" s="506"/>
      <c r="EV37" s="506"/>
      <c r="EW37" s="506"/>
      <c r="EX37" s="506"/>
      <c r="EY37" s="507"/>
      <c r="EZ37" s="508"/>
      <c r="FA37" s="509"/>
      <c r="FB37" s="509"/>
      <c r="FC37" s="510"/>
      <c r="FD37" s="496"/>
      <c r="FE37" s="497"/>
      <c r="FH37" s="484" t="s">
        <v>197</v>
      </c>
      <c r="FI37" s="485" t="s">
        <v>235</v>
      </c>
      <c r="FJ37" s="485"/>
      <c r="FK37" s="485"/>
      <c r="FL37" s="485"/>
      <c r="FM37" s="485"/>
      <c r="FN37" s="485"/>
      <c r="FO37" s="485"/>
      <c r="FP37" s="485"/>
      <c r="FQ37" s="485"/>
      <c r="FR37" s="485"/>
      <c r="FS37" s="485"/>
      <c r="FT37" s="485"/>
      <c r="FU37" s="485"/>
      <c r="FV37" s="485"/>
      <c r="FW37" s="485"/>
      <c r="FX37" s="485"/>
      <c r="FY37" s="485"/>
      <c r="FZ37" s="485"/>
      <c r="GA37" s="485"/>
      <c r="GB37" s="485"/>
      <c r="GC37" s="485"/>
      <c r="GD37" s="485"/>
      <c r="GE37" s="485"/>
      <c r="GF37" s="485"/>
      <c r="GG37" s="485"/>
      <c r="GH37" s="485"/>
      <c r="GI37" s="485"/>
      <c r="GJ37" s="485"/>
      <c r="GK37" s="485"/>
      <c r="GL37" s="485"/>
      <c r="GM37" s="486"/>
      <c r="GN37" s="487"/>
      <c r="GO37" s="488"/>
      <c r="GP37" s="488"/>
      <c r="GQ37" s="488"/>
      <c r="GR37" s="488"/>
      <c r="GS37" s="488"/>
      <c r="GT37" s="489"/>
      <c r="GU37" s="490" t="s">
        <v>224</v>
      </c>
      <c r="GV37" s="491" t="s">
        <v>68</v>
      </c>
      <c r="GW37" s="491"/>
      <c r="GX37" s="491"/>
      <c r="GY37" s="491"/>
      <c r="GZ37" s="491"/>
      <c r="HA37" s="491"/>
      <c r="HB37" s="491"/>
      <c r="HC37" s="491"/>
      <c r="HD37" s="491"/>
      <c r="HE37" s="491"/>
      <c r="HF37" s="491"/>
      <c r="HG37" s="491"/>
      <c r="HH37" s="491"/>
      <c r="HI37" s="491"/>
      <c r="HJ37" s="491"/>
      <c r="HK37" s="491"/>
      <c r="HL37" s="491"/>
      <c r="HM37" s="491"/>
      <c r="HN37" s="491"/>
      <c r="HO37" s="492"/>
      <c r="HP37" s="493"/>
      <c r="HQ37" s="494"/>
      <c r="HR37" s="494"/>
      <c r="HS37" s="494"/>
      <c r="HT37" s="494"/>
      <c r="HU37" s="494"/>
      <c r="HV37" s="495"/>
      <c r="HW37" s="496"/>
      <c r="HX37" s="497"/>
      <c r="IA37" s="511"/>
      <c r="IB37" s="512"/>
      <c r="IC37" s="512"/>
      <c r="ID37" s="513"/>
      <c r="IE37" s="514"/>
      <c r="IF37" s="515"/>
      <c r="IG37" s="515"/>
      <c r="IH37" s="489"/>
      <c r="II37" s="337"/>
      <c r="IJ37" s="348"/>
      <c r="IK37" s="506"/>
      <c r="IL37" s="507"/>
      <c r="IM37" s="508"/>
      <c r="IN37" s="509"/>
      <c r="IO37" s="509"/>
      <c r="IP37" s="516"/>
      <c r="IQ37" s="496"/>
      <c r="IR37" s="497"/>
      <c r="IU37" s="484"/>
      <c r="IV37" s="485"/>
      <c r="IW37" s="485"/>
      <c r="IX37" s="485"/>
      <c r="IY37" s="485"/>
      <c r="IZ37" s="485"/>
      <c r="JA37" s="485"/>
      <c r="JB37" s="485"/>
      <c r="JC37" s="485"/>
      <c r="JD37" s="485"/>
      <c r="JE37" s="485"/>
      <c r="JF37" s="485"/>
      <c r="JG37" s="485"/>
      <c r="JH37" s="485"/>
      <c r="JI37" s="485"/>
      <c r="JJ37" s="322" t="s">
        <v>198</v>
      </c>
      <c r="JK37" s="322" t="s">
        <v>64</v>
      </c>
      <c r="JL37" s="322" t="s">
        <v>67</v>
      </c>
      <c r="JM37" s="322" t="s">
        <v>67</v>
      </c>
      <c r="JN37" s="322" t="s">
        <v>224</v>
      </c>
      <c r="JO37" s="322" t="s">
        <v>71</v>
      </c>
      <c r="JP37" s="322" t="s">
        <v>201</v>
      </c>
      <c r="JQ37" s="322"/>
      <c r="JR37" s="322"/>
      <c r="JS37" s="322"/>
      <c r="JT37" s="322"/>
      <c r="JU37" s="322"/>
      <c r="JV37" s="322"/>
      <c r="JW37" s="322"/>
      <c r="JX37" s="322"/>
      <c r="JY37" s="322"/>
      <c r="JZ37" s="322"/>
      <c r="KA37" s="322"/>
      <c r="KB37" s="322"/>
      <c r="KC37" s="322"/>
      <c r="KD37" s="322"/>
      <c r="KE37" s="322"/>
      <c r="KF37" s="322"/>
      <c r="KG37" s="322"/>
      <c r="KH37" s="322"/>
      <c r="KI37" s="322"/>
      <c r="KJ37" s="322"/>
      <c r="KK37" s="322"/>
      <c r="KL37" s="322"/>
      <c r="KM37" s="322"/>
      <c r="KN37" s="322"/>
      <c r="KO37" s="322"/>
      <c r="KP37" s="323"/>
      <c r="KQ37" s="387"/>
      <c r="KR37" s="388"/>
      <c r="KS37" s="388"/>
      <c r="KT37" s="388"/>
      <c r="KU37" s="388"/>
      <c r="KV37" s="388"/>
      <c r="KW37" s="389"/>
      <c r="KX37" s="496"/>
      <c r="KY37" s="497"/>
      <c r="LB37" s="502"/>
      <c r="LC37" s="497"/>
      <c r="LF37" s="503"/>
      <c r="LG37" s="504"/>
      <c r="LJ37" s="517"/>
      <c r="LK37" s="518"/>
      <c r="LN37" s="503"/>
      <c r="LO37" s="504"/>
      <c r="LR37" s="484"/>
      <c r="LS37" s="485"/>
      <c r="LT37" s="485"/>
      <c r="LU37" s="485"/>
      <c r="LV37" s="485"/>
      <c r="LW37" s="485"/>
      <c r="LX37" s="485"/>
      <c r="LY37" s="485"/>
      <c r="LZ37" s="485"/>
      <c r="MA37" s="485"/>
      <c r="MB37" s="485"/>
      <c r="MC37" s="485"/>
      <c r="MD37" s="485"/>
      <c r="ME37" s="485"/>
      <c r="MF37" s="485"/>
      <c r="MG37" s="338" t="s">
        <v>198</v>
      </c>
      <c r="MH37" s="338" t="s">
        <v>308</v>
      </c>
      <c r="MI37" s="338" t="s">
        <v>70</v>
      </c>
      <c r="MJ37" s="338" t="s">
        <v>64</v>
      </c>
      <c r="MK37" s="338" t="s">
        <v>68</v>
      </c>
      <c r="ML37" s="338" t="s">
        <v>68</v>
      </c>
      <c r="MM37" s="338" t="s">
        <v>66</v>
      </c>
      <c r="MN37" s="338"/>
      <c r="MO37" s="338"/>
      <c r="MP37" s="338"/>
      <c r="MQ37" s="338"/>
      <c r="MR37" s="338"/>
      <c r="MS37" s="338"/>
      <c r="MT37" s="338"/>
      <c r="MU37" s="338"/>
      <c r="MV37" s="338"/>
      <c r="MW37" s="338"/>
      <c r="MX37" s="338"/>
      <c r="MY37" s="338"/>
      <c r="MZ37" s="338"/>
      <c r="NA37" s="338"/>
      <c r="NB37" s="338"/>
      <c r="NC37" s="338"/>
      <c r="ND37" s="338"/>
      <c r="NE37" s="338"/>
      <c r="NF37" s="338"/>
      <c r="NG37" s="338"/>
      <c r="NH37" s="338"/>
      <c r="NI37" s="338"/>
      <c r="NJ37" s="338"/>
      <c r="NK37" s="338"/>
      <c r="NL37" s="338"/>
      <c r="NM37" s="338"/>
      <c r="NN37" s="338"/>
      <c r="NO37" s="338"/>
      <c r="NP37" s="338"/>
      <c r="NQ37" s="338"/>
      <c r="NR37" s="338"/>
      <c r="NS37" s="338"/>
      <c r="NT37" s="339"/>
      <c r="NU37" s="519"/>
      <c r="NV37" s="520"/>
      <c r="NW37" s="520"/>
      <c r="NX37" s="520"/>
      <c r="NY37" s="520"/>
      <c r="NZ37" s="520"/>
      <c r="OA37" s="521"/>
      <c r="OB37" s="496"/>
      <c r="OC37" s="497"/>
      <c r="OF37" s="522"/>
      <c r="OG37" s="523"/>
      <c r="OH37" s="523"/>
      <c r="OI37" s="523"/>
      <c r="OJ37" s="523"/>
      <c r="OK37" s="523"/>
      <c r="OL37" s="523"/>
      <c r="OM37" s="523"/>
      <c r="ON37" s="524"/>
      <c r="OO37" s="525"/>
      <c r="OP37" s="526"/>
      <c r="OQ37" s="526"/>
      <c r="OR37" s="526"/>
      <c r="OS37" s="526"/>
      <c r="OT37" s="526"/>
      <c r="OU37" s="527"/>
      <c r="OV37" s="528"/>
      <c r="OW37" s="529"/>
      <c r="OX37" s="529"/>
      <c r="OY37" s="529"/>
      <c r="OZ37" s="529"/>
      <c r="PA37" s="529"/>
      <c r="PB37" s="529"/>
      <c r="PC37" s="529"/>
      <c r="PD37" s="529"/>
      <c r="PE37" s="529"/>
      <c r="PF37" s="529"/>
      <c r="PG37" s="529"/>
      <c r="PH37" s="529"/>
      <c r="PI37" s="529"/>
      <c r="PJ37" s="529"/>
      <c r="PK37" s="529"/>
      <c r="PL37" s="529"/>
      <c r="PM37" s="529"/>
      <c r="PN37" s="529"/>
      <c r="PO37" s="530"/>
      <c r="PP37" s="531"/>
      <c r="PQ37" s="532"/>
      <c r="PR37" s="532"/>
      <c r="PS37" s="532"/>
      <c r="PT37" s="532"/>
      <c r="PU37" s="532"/>
      <c r="PV37" s="516"/>
      <c r="PW37" s="496"/>
      <c r="PX37" s="497"/>
      <c r="QA37" s="533"/>
      <c r="QB37" s="534"/>
      <c r="QC37" s="534"/>
      <c r="QD37" s="534"/>
      <c r="QE37" s="534"/>
      <c r="QF37" s="534"/>
      <c r="QG37" s="535"/>
      <c r="QH37" s="525"/>
      <c r="QI37" s="526"/>
      <c r="QJ37" s="526"/>
      <c r="QK37" s="526"/>
      <c r="QL37" s="526"/>
      <c r="QM37" s="526"/>
      <c r="QN37" s="527"/>
      <c r="QO37" s="505"/>
      <c r="QP37" s="506"/>
      <c r="QQ37" s="506"/>
      <c r="QR37" s="506"/>
      <c r="QS37" s="506"/>
      <c r="QT37" s="506"/>
      <c r="QU37" s="507"/>
      <c r="QV37" s="508"/>
      <c r="QW37" s="509"/>
      <c r="QX37" s="509"/>
      <c r="QY37" s="509"/>
      <c r="QZ37" s="509"/>
      <c r="RA37" s="509"/>
      <c r="RB37" s="510"/>
      <c r="RC37" s="496"/>
      <c r="RD37" s="497"/>
      <c r="RG37" s="522"/>
      <c r="RH37" s="523"/>
      <c r="RI37" s="523"/>
      <c r="RJ37" s="523"/>
      <c r="RK37" s="523"/>
      <c r="RL37" s="523"/>
      <c r="RM37" s="524"/>
      <c r="RN37" s="525"/>
      <c r="RO37" s="526"/>
      <c r="RP37" s="526"/>
      <c r="RQ37" s="526"/>
      <c r="RR37" s="526"/>
      <c r="RS37" s="526"/>
      <c r="RT37" s="527"/>
      <c r="RU37" s="528"/>
      <c r="RV37" s="529"/>
      <c r="RW37" s="529"/>
      <c r="RX37" s="529"/>
      <c r="RY37" s="529"/>
      <c r="RZ37" s="529"/>
      <c r="SA37" s="530"/>
      <c r="SB37" s="531"/>
      <c r="SC37" s="532"/>
      <c r="SD37" s="532"/>
      <c r="SE37" s="532"/>
      <c r="SF37" s="532"/>
      <c r="SG37" s="532"/>
      <c r="SH37" s="516"/>
      <c r="SI37" s="496"/>
      <c r="SJ37" s="497"/>
      <c r="SM37" s="502"/>
      <c r="SN37" s="497"/>
      <c r="SQ37" s="503"/>
      <c r="SR37" s="504"/>
      <c r="SU37" s="355"/>
      <c r="SV37" s="356"/>
      <c r="SW37" s="356"/>
      <c r="SX37" s="357"/>
      <c r="SY37" s="536"/>
      <c r="SZ37" s="537"/>
      <c r="TA37" s="537"/>
      <c r="TB37" s="538"/>
      <c r="TC37" s="365"/>
      <c r="TD37" s="366"/>
      <c r="TE37" s="366"/>
      <c r="TF37" s="367"/>
      <c r="TG37" s="403"/>
      <c r="TH37" s="404"/>
      <c r="TI37" s="404"/>
      <c r="TJ37" s="405"/>
      <c r="TK37" s="496"/>
      <c r="TL37" s="497"/>
      <c r="TO37" s="502"/>
      <c r="TP37" s="539"/>
      <c r="TQ37" s="291"/>
      <c r="TR37" s="291"/>
      <c r="TS37" s="539"/>
      <c r="TT37" s="539"/>
      <c r="TU37" s="291"/>
      <c r="TV37" s="291"/>
      <c r="TW37" s="539"/>
      <c r="TX37" s="539"/>
      <c r="TY37" s="291"/>
      <c r="TZ37" s="291"/>
      <c r="UA37" s="539"/>
      <c r="UB37" s="539"/>
      <c r="UC37" s="291"/>
      <c r="UD37" s="291"/>
      <c r="UE37" s="540"/>
      <c r="UF37" s="504"/>
      <c r="UG37" s="373"/>
      <c r="UI37" s="503"/>
      <c r="UJ37" s="504"/>
      <c r="UM37" s="503"/>
      <c r="UN37" s="504"/>
      <c r="UQ37" s="502"/>
      <c r="UR37" s="497"/>
      <c r="UU37" s="503"/>
      <c r="UV37" s="504"/>
      <c r="UY37" s="540"/>
      <c r="UZ37" s="540"/>
      <c r="VC37" s="540"/>
      <c r="VD37" s="540"/>
      <c r="VF37" s="374"/>
      <c r="VG37" s="541"/>
      <c r="VH37" s="542"/>
      <c r="VI37" s="541"/>
      <c r="VJ37" s="542"/>
      <c r="VK37" s="335"/>
      <c r="VL37" s="542"/>
      <c r="VM37" s="543"/>
      <c r="VN37" s="541"/>
      <c r="VO37" s="544"/>
      <c r="VP37" s="378"/>
      <c r="VS37" s="379" t="n">
        <v>31</v>
      </c>
      <c r="VT37" s="127"/>
      <c r="VW37" s="273" t="n">
        <v>31</v>
      </c>
      <c r="VX37" s="127"/>
      <c r="VZ37" s="380" t="n">
        <f aca="false">UV99</f>
        <v>2886.942</v>
      </c>
      <c r="WA37" s="380"/>
      <c r="WB37" s="380" t="n">
        <f aca="false">LQ99</f>
        <v>2215.316</v>
      </c>
      <c r="WC37" s="456"/>
      <c r="WF37" s="127" t="n">
        <f aca="false">IF(AJ37="",0,AJ37+WF34)</f>
        <v>0</v>
      </c>
      <c r="WG37" s="127" t="n">
        <f aca="false">IF(AK37="",0,AK37+WG34)</f>
        <v>0</v>
      </c>
      <c r="WH37" s="127" t="n">
        <f aca="false">IF(BP37="",0,BP37+WH34)</f>
        <v>0</v>
      </c>
      <c r="WI37" s="127" t="n">
        <f aca="false">IF(BQ37="",0,BQ37+WI34)</f>
        <v>0</v>
      </c>
      <c r="WJ37" s="127" t="n">
        <f aca="false">IF(CJ37="",0,CJ37+WJ34)</f>
        <v>0</v>
      </c>
      <c r="WK37" s="127" t="n">
        <f aca="false">IF(CK37="",0,CK37+WK34)</f>
        <v>0</v>
      </c>
      <c r="WL37" s="127" t="n">
        <f aca="false">IF(DD37="",0,DD37+WL34)</f>
        <v>0</v>
      </c>
      <c r="WM37" s="127" t="n">
        <f aca="false">IF(DE37="",0,DE37+WM34)</f>
        <v>0</v>
      </c>
      <c r="WN37" s="127" t="n">
        <f aca="false">IF(EF37="",0,EF37+WN34)</f>
        <v>0</v>
      </c>
      <c r="WO37" s="127" t="n">
        <f aca="false">IF(EG37="",0,EG37+WO34)</f>
        <v>0</v>
      </c>
      <c r="WP37" s="127" t="n">
        <f aca="false">IF(FF37="",0,FF37+WP34)</f>
        <v>0</v>
      </c>
      <c r="WQ37" s="127" t="n">
        <f aca="false">IF(FG37="",0,FG37+WQ34)</f>
        <v>0</v>
      </c>
      <c r="WR37" s="127" t="n">
        <f aca="false">IF(IS37="",0,IS37+WR34)</f>
        <v>0</v>
      </c>
      <c r="WS37" s="127" t="n">
        <f aca="false">IF(IT37="",0,IT37+WS34)</f>
        <v>0</v>
      </c>
      <c r="WT37" s="127" t="n">
        <f aca="false">IF(HY37="",0,HY37+WT34)</f>
        <v>0</v>
      </c>
      <c r="WU37" s="127" t="n">
        <f aca="false">IF(HZ37="",0,HZ37+WU34)</f>
        <v>0</v>
      </c>
      <c r="WV37" s="127" t="n">
        <f aca="false">IF(SK37="",0,SK37+WV34)</f>
        <v>0</v>
      </c>
      <c r="WW37" s="127" t="n">
        <f aca="false">IF(SL37="",0,SL37+WW34)</f>
        <v>0</v>
      </c>
      <c r="WX37" s="127" t="n">
        <f aca="false">IF(UM37="",0,UM37)</f>
        <v>0</v>
      </c>
      <c r="WY37" s="127" t="n">
        <f aca="false">IF(UN37="",0,UN37)</f>
        <v>0</v>
      </c>
      <c r="WZ37" s="127" t="n">
        <f aca="false">IF(LL37="",0,LL37+WZ34)</f>
        <v>0</v>
      </c>
      <c r="XA37" s="127" t="n">
        <f aca="false">IF(LM37="",0,LM37+XA34)</f>
        <v>0</v>
      </c>
      <c r="XB37" s="127" t="n">
        <f aca="false">IF(UI37="",0,UI37+XB34)</f>
        <v>0</v>
      </c>
      <c r="XC37" s="127" t="n">
        <f aca="false">IF(UJ37="",0,UJ37+XC34)</f>
        <v>0</v>
      </c>
      <c r="XD37" s="127" t="n">
        <f aca="false">IF(VN37="",0,VN37+XD34)</f>
        <v>0</v>
      </c>
      <c r="XE37" s="127" t="n">
        <f aca="false">IF(VO37="",0,VO37+XE34)</f>
        <v>0</v>
      </c>
      <c r="XF37" s="127" t="n">
        <f aca="false">IFERROR(XD37/$A35,0)</f>
        <v>0</v>
      </c>
      <c r="XG37" s="127" t="n">
        <f aca="false">IFERROR(XE37/$A35,0)</f>
        <v>0</v>
      </c>
      <c r="XH37" s="127" t="n">
        <f aca="false">IF(US37="",0,US37+XH34)</f>
        <v>0</v>
      </c>
      <c r="XI37" s="127" t="n">
        <f aca="false">IF(UT37="",0,UT37+XI34)</f>
        <v>0</v>
      </c>
      <c r="XJ37" s="127" t="n">
        <f aca="false">IF(WF37&gt;0,0,AH37+XJ34)</f>
        <v>0</v>
      </c>
      <c r="XK37" s="127" t="n">
        <f aca="false">IF(WG37&gt;0,0,AI37+XK34)</f>
        <v>0</v>
      </c>
      <c r="XL37" s="127" t="n">
        <f aca="false">IF(WH37&gt;0,0,BN37+XL34)</f>
        <v>0</v>
      </c>
      <c r="XM37" s="127" t="n">
        <f aca="false">IF(WI37&gt;0,0,BO37+XM34)</f>
        <v>0</v>
      </c>
      <c r="XN37" s="127" t="n">
        <f aca="false">IF(WJ37&gt;0,0,CH37+XN34)</f>
        <v>0</v>
      </c>
      <c r="XO37" s="127" t="n">
        <f aca="false">IF(WK37&gt;0,0,CI37+XO34)</f>
        <v>0</v>
      </c>
      <c r="XP37" s="127" t="n">
        <f aca="false">IF(WL37&gt;0,0,DB37+XP34)</f>
        <v>0</v>
      </c>
      <c r="XQ37" s="127" t="n">
        <f aca="false">IF(WM37&gt;0,0,DC37+XQ34)</f>
        <v>0</v>
      </c>
      <c r="XR37" s="127" t="n">
        <f aca="false">IF(WN37&gt;0,0,ED37+XR34)</f>
        <v>0</v>
      </c>
      <c r="XS37" s="127" t="n">
        <f aca="false">IF(WO37&gt;0,0,EE37+XS34)</f>
        <v>0</v>
      </c>
      <c r="XT37" s="127" t="n">
        <f aca="false">IF(WP37&gt;0,0,FD37+XT34)</f>
        <v>0</v>
      </c>
      <c r="XU37" s="127" t="n">
        <f aca="false">IF(WQ37&gt;0,0,FE37+XU34)</f>
        <v>0</v>
      </c>
      <c r="XV37" s="127" t="n">
        <f aca="false">IF(WR37&gt;0,0,IQ37+XV34)</f>
        <v>0</v>
      </c>
      <c r="XW37" s="127" t="n">
        <f aca="false">IF(WS37&gt;0,0,IR37+XW34)</f>
        <v>0</v>
      </c>
      <c r="XX37" s="127" t="n">
        <f aca="false">IF(WT37&gt;0,0,HW37+XX34)</f>
        <v>0</v>
      </c>
      <c r="XY37" s="127" t="n">
        <f aca="false">IFERROR(IF(WU37&gt;0,0,HX37+XY34),0)</f>
        <v>0</v>
      </c>
      <c r="XZ37" s="127" t="n">
        <f aca="false">IF(WV37&gt;0,0,SI37+XZ34)</f>
        <v>0</v>
      </c>
      <c r="YA37" s="127" t="n">
        <f aca="false">IFERROR(IF(WW37&gt;0,0,SJ37+YA34),0)</f>
        <v>0</v>
      </c>
      <c r="YB37" s="127"/>
      <c r="YC37" s="127"/>
      <c r="YD37" s="127"/>
    </row>
    <row r="38" customFormat="false" ht="15" hidden="false" customHeight="false" outlineLevel="0" collapsed="false">
      <c r="A38" s="483"/>
      <c r="B38" s="381" t="s">
        <v>309</v>
      </c>
      <c r="C38" s="382"/>
      <c r="D38" s="382"/>
      <c r="E38" s="382"/>
      <c r="F38" s="382"/>
      <c r="G38" s="382"/>
      <c r="H38" s="382"/>
      <c r="I38" s="383"/>
      <c r="J38" s="384"/>
      <c r="K38" s="385"/>
      <c r="L38" s="385"/>
      <c r="M38" s="385"/>
      <c r="N38" s="385"/>
      <c r="O38" s="385"/>
      <c r="P38" s="386"/>
      <c r="Q38" s="322"/>
      <c r="R38" s="322"/>
      <c r="S38" s="322"/>
      <c r="T38" s="322"/>
      <c r="U38" s="322"/>
      <c r="V38" s="322"/>
      <c r="W38" s="322"/>
      <c r="X38" s="322"/>
      <c r="Y38" s="322"/>
      <c r="Z38" s="323"/>
      <c r="AA38" s="387"/>
      <c r="AB38" s="388"/>
      <c r="AC38" s="388"/>
      <c r="AD38" s="388"/>
      <c r="AE38" s="388"/>
      <c r="AF38" s="388"/>
      <c r="AG38" s="389"/>
      <c r="AH38" s="390" t="n">
        <f aca="false">SUBTOTAL(3, B38:P38)</f>
        <v>1</v>
      </c>
      <c r="AI38" s="391" t="n">
        <f aca="false">COUNTIF(Q38:AG38,"&lt;&gt;0")-COUNTIF(Q38:AG38,"")</f>
        <v>0</v>
      </c>
      <c r="AL38" s="381"/>
      <c r="AM38" s="382"/>
      <c r="AN38" s="382"/>
      <c r="AO38" s="382"/>
      <c r="AP38" s="382"/>
      <c r="AQ38" s="382"/>
      <c r="AR38" s="383"/>
      <c r="AS38" s="384"/>
      <c r="AT38" s="385"/>
      <c r="AU38" s="385"/>
      <c r="AV38" s="385"/>
      <c r="AW38" s="385"/>
      <c r="AX38" s="385"/>
      <c r="AY38" s="386"/>
      <c r="AZ38" s="322"/>
      <c r="BA38" s="322"/>
      <c r="BB38" s="322"/>
      <c r="BC38" s="322"/>
      <c r="BD38" s="322"/>
      <c r="BE38" s="322"/>
      <c r="BF38" s="323"/>
      <c r="BG38" s="387"/>
      <c r="BH38" s="388"/>
      <c r="BI38" s="388"/>
      <c r="BJ38" s="388"/>
      <c r="BK38" s="388"/>
      <c r="BL38" s="388"/>
      <c r="BM38" s="389"/>
      <c r="BN38" s="390" t="n">
        <f aca="false">SUBTOTAL(3, AL38:AY38)</f>
        <v>0</v>
      </c>
      <c r="BO38" s="391" t="n">
        <f aca="false">COUNTIF(AZ38:BM38,"&lt;&gt;0")-COUNTIF(AZ38:BM38,"")</f>
        <v>0</v>
      </c>
      <c r="BR38" s="381"/>
      <c r="BS38" s="382"/>
      <c r="BT38" s="382"/>
      <c r="BU38" s="383"/>
      <c r="BV38" s="392"/>
      <c r="BW38" s="393"/>
      <c r="BX38" s="393"/>
      <c r="BY38" s="394"/>
      <c r="BZ38" s="321"/>
      <c r="CA38" s="322"/>
      <c r="CB38" s="322"/>
      <c r="CC38" s="323"/>
      <c r="CD38" s="387"/>
      <c r="CE38" s="388"/>
      <c r="CF38" s="388"/>
      <c r="CG38" s="389"/>
      <c r="CH38" s="390" t="n">
        <f aca="false">SUBTOTAL(3, BR38:BY38)</f>
        <v>0</v>
      </c>
      <c r="CI38" s="391" t="n">
        <f aca="false">COUNTIF(BZ38:CG38,"&lt;&gt;0")-COUNTIF(BZ38:CG38,"")</f>
        <v>0</v>
      </c>
      <c r="CL38" s="381"/>
      <c r="CM38" s="382"/>
      <c r="CN38" s="382"/>
      <c r="CO38" s="383"/>
      <c r="CP38" s="384"/>
      <c r="CQ38" s="385"/>
      <c r="CR38" s="385"/>
      <c r="CS38" s="386"/>
      <c r="CT38" s="321"/>
      <c r="CU38" s="322"/>
      <c r="CV38" s="322"/>
      <c r="CW38" s="323"/>
      <c r="CX38" s="387"/>
      <c r="CY38" s="388"/>
      <c r="CZ38" s="388"/>
      <c r="DA38" s="389"/>
      <c r="DB38" s="390" t="n">
        <f aca="false">SUBTOTAL(3, CL38:CS38)</f>
        <v>0</v>
      </c>
      <c r="DC38" s="391" t="n">
        <f aca="false">COUNTIF(CT38:DA38,"&lt;&gt;0")-COUNTIF(CT38:DA38,"")</f>
        <v>0</v>
      </c>
      <c r="DF38" s="395" t="n">
        <f aca="false">SUMIF(B6:DE6,"итого гр.",B38:DE38)</f>
        <v>1</v>
      </c>
      <c r="DG38" s="391" t="n">
        <f aca="false">SUMIF(B6:DE6,"итого фк.",B38:DE38)</f>
        <v>0</v>
      </c>
      <c r="DJ38" s="396"/>
      <c r="DK38" s="397"/>
      <c r="DN38" s="381"/>
      <c r="DO38" s="382"/>
      <c r="DP38" s="382"/>
      <c r="DQ38" s="383"/>
      <c r="DR38" s="384"/>
      <c r="DS38" s="385"/>
      <c r="DT38" s="385"/>
      <c r="DU38" s="386"/>
      <c r="DV38" s="321" t="n">
        <v>332</v>
      </c>
      <c r="DW38" s="322"/>
      <c r="DX38" s="322"/>
      <c r="DY38" s="323"/>
      <c r="DZ38" s="387"/>
      <c r="EA38" s="388"/>
      <c r="EB38" s="388"/>
      <c r="EC38" s="389"/>
      <c r="ED38" s="390" t="n">
        <f aca="false">SUBTOTAL(3, DN38:DU38)</f>
        <v>0</v>
      </c>
      <c r="EE38" s="391" t="n">
        <f aca="false">COUNTIF(DV38:EC38,"&lt;&gt;0")-COUNTIF(DV38:EC38,"")</f>
        <v>1</v>
      </c>
      <c r="EH38" s="381" t="s">
        <v>310</v>
      </c>
      <c r="EI38" s="382"/>
      <c r="EJ38" s="382"/>
      <c r="EK38" s="382"/>
      <c r="EL38" s="382"/>
      <c r="EM38" s="382"/>
      <c r="EN38" s="383"/>
      <c r="EO38" s="384"/>
      <c r="EP38" s="385"/>
      <c r="EQ38" s="385"/>
      <c r="ER38" s="386"/>
      <c r="ES38" s="321"/>
      <c r="ET38" s="322"/>
      <c r="EU38" s="322"/>
      <c r="EV38" s="322"/>
      <c r="EW38" s="322"/>
      <c r="EX38" s="322"/>
      <c r="EY38" s="323"/>
      <c r="EZ38" s="387"/>
      <c r="FA38" s="388"/>
      <c r="FB38" s="388"/>
      <c r="FC38" s="389"/>
      <c r="FD38" s="390" t="n">
        <f aca="false">SUBTOTAL(3, EH38:ER38)</f>
        <v>1</v>
      </c>
      <c r="FE38" s="391" t="n">
        <f aca="false">COUNTIF(ES38:FC38,"&lt;&gt;0")-COUNTIF(ES38:FC38,"")</f>
        <v>0</v>
      </c>
      <c r="FH38" s="381" t="s">
        <v>311</v>
      </c>
      <c r="FI38" s="382" t="s">
        <v>312</v>
      </c>
      <c r="FJ38" s="382"/>
      <c r="FK38" s="382"/>
      <c r="FL38" s="382"/>
      <c r="FM38" s="382"/>
      <c r="FN38" s="382"/>
      <c r="FO38" s="382"/>
      <c r="FP38" s="382"/>
      <c r="FQ38" s="382"/>
      <c r="FR38" s="382"/>
      <c r="FS38" s="382"/>
      <c r="FT38" s="382"/>
      <c r="FU38" s="382"/>
      <c r="FV38" s="382"/>
      <c r="FW38" s="382"/>
      <c r="FX38" s="382"/>
      <c r="FY38" s="382"/>
      <c r="FZ38" s="382"/>
      <c r="GA38" s="382"/>
      <c r="GB38" s="382"/>
      <c r="GC38" s="382"/>
      <c r="GD38" s="382"/>
      <c r="GE38" s="382"/>
      <c r="GF38" s="382"/>
      <c r="GG38" s="382"/>
      <c r="GH38" s="382"/>
      <c r="GI38" s="382"/>
      <c r="GJ38" s="382"/>
      <c r="GK38" s="382"/>
      <c r="GL38" s="382"/>
      <c r="GM38" s="383"/>
      <c r="GN38" s="384"/>
      <c r="GO38" s="385"/>
      <c r="GP38" s="385"/>
      <c r="GQ38" s="385"/>
      <c r="GR38" s="385"/>
      <c r="GS38" s="385"/>
      <c r="GT38" s="386"/>
      <c r="GU38" s="321" t="n">
        <v>2242</v>
      </c>
      <c r="GV38" s="322" t="n">
        <v>4207</v>
      </c>
      <c r="GW38" s="322"/>
      <c r="GX38" s="322"/>
      <c r="GY38" s="322"/>
      <c r="GZ38" s="322"/>
      <c r="HA38" s="322"/>
      <c r="HB38" s="322"/>
      <c r="HC38" s="322"/>
      <c r="HD38" s="322"/>
      <c r="HE38" s="322"/>
      <c r="HF38" s="322"/>
      <c r="HG38" s="322"/>
      <c r="HH38" s="322"/>
      <c r="HI38" s="322"/>
      <c r="HJ38" s="322"/>
      <c r="HK38" s="322"/>
      <c r="HL38" s="322"/>
      <c r="HM38" s="322"/>
      <c r="HN38" s="322"/>
      <c r="HO38" s="323"/>
      <c r="HP38" s="387"/>
      <c r="HQ38" s="388"/>
      <c r="HR38" s="388"/>
      <c r="HS38" s="388"/>
      <c r="HT38" s="388"/>
      <c r="HU38" s="388"/>
      <c r="HV38" s="389"/>
      <c r="HW38" s="390" t="n">
        <f aca="false">SUBTOTAL(3, FH38:GT38)</f>
        <v>2</v>
      </c>
      <c r="HX38" s="391" t="n">
        <f aca="false">COUNTIF(GU38:HV38,"&lt;&gt;0")-COUNTIF(GU38:HV38,"")</f>
        <v>2</v>
      </c>
      <c r="IA38" s="398"/>
      <c r="IB38" s="399"/>
      <c r="IC38" s="399"/>
      <c r="ID38" s="400"/>
      <c r="IE38" s="401"/>
      <c r="IF38" s="402"/>
      <c r="IG38" s="402"/>
      <c r="IH38" s="386"/>
      <c r="II38" s="321"/>
      <c r="IJ38" s="366"/>
      <c r="IK38" s="322"/>
      <c r="IL38" s="323"/>
      <c r="IM38" s="387"/>
      <c r="IN38" s="388"/>
      <c r="IO38" s="388"/>
      <c r="IP38" s="405"/>
      <c r="IQ38" s="390" t="n">
        <f aca="false">SUBTOTAL(3, IA38:IH38)</f>
        <v>0</v>
      </c>
      <c r="IR38" s="391" t="n">
        <f aca="false">COUNTIF(II38:IP38,"&lt;&gt;0")-COUNTIF(II38:IP38,"")</f>
        <v>0</v>
      </c>
      <c r="IU38" s="381"/>
      <c r="IV38" s="382"/>
      <c r="IW38" s="382"/>
      <c r="IX38" s="382"/>
      <c r="IY38" s="382"/>
      <c r="IZ38" s="382"/>
      <c r="JA38" s="382"/>
      <c r="JB38" s="382"/>
      <c r="JC38" s="382"/>
      <c r="JD38" s="382"/>
      <c r="JE38" s="382"/>
      <c r="JF38" s="382"/>
      <c r="JG38" s="382"/>
      <c r="JH38" s="382"/>
      <c r="JI38" s="382"/>
      <c r="JJ38" s="322" t="n">
        <v>332</v>
      </c>
      <c r="JK38" s="322" t="n">
        <v>9404</v>
      </c>
      <c r="JL38" s="322" t="n">
        <v>2260</v>
      </c>
      <c r="JM38" s="322" t="n">
        <v>6929</v>
      </c>
      <c r="JN38" s="322" t="n">
        <v>2125</v>
      </c>
      <c r="JO38" s="322" t="s">
        <v>211</v>
      </c>
      <c r="JP38" s="322" t="n">
        <v>1066</v>
      </c>
      <c r="JQ38" s="322"/>
      <c r="JR38" s="322"/>
      <c r="JS38" s="322"/>
      <c r="JT38" s="322"/>
      <c r="JU38" s="322"/>
      <c r="JV38" s="322"/>
      <c r="JW38" s="322"/>
      <c r="JX38" s="322"/>
      <c r="JY38" s="322"/>
      <c r="JZ38" s="322"/>
      <c r="KA38" s="322"/>
      <c r="KB38" s="322"/>
      <c r="KC38" s="322"/>
      <c r="KD38" s="322"/>
      <c r="KE38" s="322"/>
      <c r="KF38" s="322"/>
      <c r="KG38" s="322"/>
      <c r="KH38" s="322"/>
      <c r="KI38" s="322"/>
      <c r="KJ38" s="322"/>
      <c r="KK38" s="322"/>
      <c r="KL38" s="322"/>
      <c r="KM38" s="322"/>
      <c r="KN38" s="322"/>
      <c r="KO38" s="322"/>
      <c r="KP38" s="323"/>
      <c r="KQ38" s="387"/>
      <c r="KR38" s="388"/>
      <c r="KS38" s="388"/>
      <c r="KT38" s="388"/>
      <c r="KU38" s="388"/>
      <c r="KV38" s="388"/>
      <c r="KW38" s="389"/>
      <c r="KX38" s="390" t="n">
        <f aca="false">SUBTOTAL(3, IU38:JI38)</f>
        <v>0</v>
      </c>
      <c r="KY38" s="391" t="n">
        <f aca="false">COUNTIF(JJ38:KW38,"&lt;&gt;0")-COUNTIF(JJ38:KW38,"")</f>
        <v>7</v>
      </c>
      <c r="LB38" s="395" t="n">
        <f aca="false">SUMIF(DN6:LA6,"итого гр.",DN38:LA38)</f>
        <v>3</v>
      </c>
      <c r="LC38" s="391" t="n">
        <f aca="false">SUMIF(DN6:LA6,"итого фк.",DN38:LA38)</f>
        <v>10</v>
      </c>
      <c r="LF38" s="396"/>
      <c r="LG38" s="397"/>
      <c r="LJ38" s="406"/>
      <c r="LK38" s="407"/>
      <c r="LN38" s="396"/>
      <c r="LO38" s="397"/>
      <c r="LR38" s="381"/>
      <c r="LS38" s="382"/>
      <c r="LT38" s="382"/>
      <c r="LU38" s="382"/>
      <c r="LV38" s="382"/>
      <c r="LW38" s="382"/>
      <c r="LX38" s="382"/>
      <c r="LY38" s="382"/>
      <c r="LZ38" s="382"/>
      <c r="MA38" s="382"/>
      <c r="MB38" s="382"/>
      <c r="MC38" s="382"/>
      <c r="MD38" s="382"/>
      <c r="ME38" s="382"/>
      <c r="MF38" s="382"/>
      <c r="MG38" s="322" t="s">
        <v>313</v>
      </c>
      <c r="MH38" s="322" t="s">
        <v>314</v>
      </c>
      <c r="MI38" s="322" t="s">
        <v>315</v>
      </c>
      <c r="MJ38" s="322" t="s">
        <v>316</v>
      </c>
      <c r="MK38" s="322" t="s">
        <v>317</v>
      </c>
      <c r="ML38" s="322" t="s">
        <v>318</v>
      </c>
      <c r="MM38" s="322" t="s">
        <v>319</v>
      </c>
      <c r="MN38" s="322"/>
      <c r="MO38" s="322"/>
      <c r="MP38" s="322"/>
      <c r="MQ38" s="322"/>
      <c r="MR38" s="322"/>
      <c r="MS38" s="322"/>
      <c r="MT38" s="322"/>
      <c r="MU38" s="322"/>
      <c r="MV38" s="322"/>
      <c r="MW38" s="322"/>
      <c r="MX38" s="322"/>
      <c r="MY38" s="322"/>
      <c r="MZ38" s="322"/>
      <c r="NA38" s="322"/>
      <c r="NB38" s="322"/>
      <c r="NC38" s="322"/>
      <c r="ND38" s="322"/>
      <c r="NE38" s="322"/>
      <c r="NF38" s="322"/>
      <c r="NG38" s="322"/>
      <c r="NH38" s="322"/>
      <c r="NI38" s="322"/>
      <c r="NJ38" s="322"/>
      <c r="NK38" s="322"/>
      <c r="NL38" s="322"/>
      <c r="NM38" s="322"/>
      <c r="NN38" s="322"/>
      <c r="NO38" s="322"/>
      <c r="NP38" s="322"/>
      <c r="NQ38" s="322"/>
      <c r="NR38" s="322"/>
      <c r="NS38" s="322"/>
      <c r="NT38" s="323"/>
      <c r="NU38" s="387"/>
      <c r="NV38" s="388"/>
      <c r="NW38" s="388"/>
      <c r="NX38" s="388"/>
      <c r="NY38" s="388"/>
      <c r="NZ38" s="388"/>
      <c r="OA38" s="389"/>
      <c r="OB38" s="390" t="n">
        <f aca="false">SUBTOTAL(3, LR38:MF38)</f>
        <v>0</v>
      </c>
      <c r="OC38" s="391" t="n">
        <f aca="false">COUNTIF(MG38:OA38,"&lt;&gt;0")-COUNTIF(MG38:OA38,"")</f>
        <v>7</v>
      </c>
      <c r="OF38" s="408"/>
      <c r="OG38" s="409"/>
      <c r="OH38" s="409"/>
      <c r="OI38" s="409"/>
      <c r="OJ38" s="409"/>
      <c r="OK38" s="409"/>
      <c r="OL38" s="409"/>
      <c r="OM38" s="409"/>
      <c r="ON38" s="410"/>
      <c r="OO38" s="411"/>
      <c r="OP38" s="412"/>
      <c r="OQ38" s="412"/>
      <c r="OR38" s="412"/>
      <c r="OS38" s="412"/>
      <c r="OT38" s="412"/>
      <c r="OU38" s="413"/>
      <c r="OV38" s="365"/>
      <c r="OW38" s="366"/>
      <c r="OX38" s="366"/>
      <c r="OY38" s="366"/>
      <c r="OZ38" s="366"/>
      <c r="PA38" s="366"/>
      <c r="PB38" s="366"/>
      <c r="PC38" s="366"/>
      <c r="PD38" s="366"/>
      <c r="PE38" s="366"/>
      <c r="PF38" s="366"/>
      <c r="PG38" s="366"/>
      <c r="PH38" s="366"/>
      <c r="PI38" s="366"/>
      <c r="PJ38" s="366"/>
      <c r="PK38" s="366"/>
      <c r="PL38" s="366"/>
      <c r="PM38" s="366"/>
      <c r="PN38" s="366"/>
      <c r="PO38" s="367"/>
      <c r="PP38" s="403"/>
      <c r="PQ38" s="404"/>
      <c r="PR38" s="404"/>
      <c r="PS38" s="404"/>
      <c r="PT38" s="404"/>
      <c r="PU38" s="404"/>
      <c r="PV38" s="405"/>
      <c r="PW38" s="390" t="n">
        <f aca="false">SUBTOTAL(3, OF38:OU38)</f>
        <v>0</v>
      </c>
      <c r="PX38" s="391" t="n">
        <f aca="false">COUNTIF(OV38:PV38,"&lt;&gt;0")-COUNTIF(OV38:PV38,"")</f>
        <v>0</v>
      </c>
      <c r="QA38" s="414"/>
      <c r="QB38" s="415"/>
      <c r="QC38" s="415"/>
      <c r="QD38" s="415"/>
      <c r="QE38" s="415"/>
      <c r="QF38" s="415"/>
      <c r="QG38" s="416"/>
      <c r="QH38" s="411"/>
      <c r="QI38" s="412"/>
      <c r="QJ38" s="412"/>
      <c r="QK38" s="412"/>
      <c r="QL38" s="412"/>
      <c r="QM38" s="412"/>
      <c r="QN38" s="413"/>
      <c r="QO38" s="321"/>
      <c r="QP38" s="322"/>
      <c r="QQ38" s="322"/>
      <c r="QR38" s="322"/>
      <c r="QS38" s="322"/>
      <c r="QT38" s="322"/>
      <c r="QU38" s="323"/>
      <c r="QV38" s="387"/>
      <c r="QW38" s="388"/>
      <c r="QX38" s="388"/>
      <c r="QY38" s="388"/>
      <c r="QZ38" s="388"/>
      <c r="RA38" s="388"/>
      <c r="RB38" s="389"/>
      <c r="RC38" s="390" t="n">
        <f aca="false">SUBTOTAL(3, QA38:QN38)</f>
        <v>0</v>
      </c>
      <c r="RD38" s="391" t="n">
        <f aca="false">COUNTIF(QO38:RB38,"&lt;&gt;0")-COUNTIF(QO38:RB38,"")</f>
        <v>0</v>
      </c>
      <c r="RG38" s="408"/>
      <c r="RH38" s="409"/>
      <c r="RI38" s="409"/>
      <c r="RJ38" s="409"/>
      <c r="RK38" s="409"/>
      <c r="RL38" s="409"/>
      <c r="RM38" s="410"/>
      <c r="RN38" s="411"/>
      <c r="RO38" s="412"/>
      <c r="RP38" s="412"/>
      <c r="RQ38" s="412"/>
      <c r="RR38" s="412"/>
      <c r="RS38" s="412"/>
      <c r="RT38" s="413"/>
      <c r="RU38" s="365"/>
      <c r="RV38" s="366"/>
      <c r="RW38" s="366"/>
      <c r="RX38" s="366"/>
      <c r="RY38" s="366"/>
      <c r="RZ38" s="366"/>
      <c r="SA38" s="367"/>
      <c r="SB38" s="403"/>
      <c r="SC38" s="404"/>
      <c r="SD38" s="404"/>
      <c r="SE38" s="404"/>
      <c r="SF38" s="404"/>
      <c r="SG38" s="404"/>
      <c r="SH38" s="405"/>
      <c r="SI38" s="390" t="n">
        <f aca="false">COUNTIF(RG38:RT38,"&lt;&gt;0")-COUNTIF(RG38:RT38,"")</f>
        <v>0</v>
      </c>
      <c r="SJ38" s="391" t="n">
        <f aca="false">COUNTIF(RU38:SH38,"&lt;&gt;0")-COUNTIF(RU38:SH38,"")</f>
        <v>0</v>
      </c>
      <c r="SM38" s="395" t="n">
        <f aca="false">SUMIF(LR6:SL6,"итого гр.",LR38:SL38)</f>
        <v>0</v>
      </c>
      <c r="SN38" s="391" t="n">
        <f aca="false">SUMIF(LR6:SL6,"итого фк.",LR38:SL38)</f>
        <v>7</v>
      </c>
      <c r="SQ38" s="396"/>
      <c r="SR38" s="397"/>
      <c r="SU38" s="408"/>
      <c r="SV38" s="409"/>
      <c r="SW38" s="409"/>
      <c r="SX38" s="410"/>
      <c r="SY38" s="411"/>
      <c r="SZ38" s="412"/>
      <c r="TA38" s="412"/>
      <c r="TB38" s="413"/>
      <c r="TC38" s="365"/>
      <c r="TD38" s="366"/>
      <c r="TE38" s="366"/>
      <c r="TF38" s="367"/>
      <c r="TG38" s="403"/>
      <c r="TH38" s="404"/>
      <c r="TI38" s="404"/>
      <c r="TJ38" s="405"/>
      <c r="TK38" s="390"/>
      <c r="TL38" s="391"/>
      <c r="TO38" s="395"/>
      <c r="TP38" s="417"/>
      <c r="TQ38" s="291"/>
      <c r="TR38" s="291"/>
      <c r="TS38" s="417"/>
      <c r="TT38" s="417"/>
      <c r="TU38" s="291"/>
      <c r="TV38" s="291"/>
      <c r="TW38" s="417"/>
      <c r="TX38" s="417"/>
      <c r="TY38" s="291"/>
      <c r="TZ38" s="291"/>
      <c r="UA38" s="417"/>
      <c r="UB38" s="417"/>
      <c r="UC38" s="291"/>
      <c r="UD38" s="291"/>
      <c r="UE38" s="418" t="n">
        <f aca="false">SUMIF(TO6:UD6,"итого гр.",TO38:UD38)</f>
        <v>0</v>
      </c>
      <c r="UF38" s="397" t="n">
        <f aca="false">SUMIF($TO$6:$UD$6,"итого фк.",TO38:UD38)</f>
        <v>0</v>
      </c>
      <c r="UG38" s="373"/>
      <c r="UI38" s="396"/>
      <c r="UJ38" s="397"/>
      <c r="UM38" s="396"/>
      <c r="UN38" s="397"/>
      <c r="UQ38" s="395"/>
      <c r="UR38" s="391"/>
      <c r="UU38" s="396"/>
      <c r="UV38" s="397"/>
      <c r="UY38" s="418"/>
      <c r="UZ38" s="418"/>
      <c r="VC38" s="418"/>
      <c r="VD38" s="418"/>
      <c r="VG38" s="546"/>
      <c r="VH38" s="375"/>
      <c r="VI38" s="546"/>
      <c r="VJ38" s="375"/>
      <c r="VK38" s="396"/>
      <c r="VL38" s="375"/>
      <c r="VM38" s="419"/>
      <c r="VN38" s="546"/>
      <c r="VO38" s="377"/>
      <c r="VP38" s="378"/>
      <c r="VS38" s="608"/>
      <c r="VZ38" s="456"/>
      <c r="WB38" s="456"/>
      <c r="WC38" s="456"/>
      <c r="WF38" s="127" t="n">
        <f aca="false">IF(AJ38="",0,AJ38+WF35)</f>
        <v>0</v>
      </c>
      <c r="WG38" s="127" t="n">
        <f aca="false">IF(AK38="",0,AK38+WG35)</f>
        <v>0</v>
      </c>
      <c r="WH38" s="127" t="n">
        <f aca="false">IF(BP38="",0,BP38+WH35)</f>
        <v>0</v>
      </c>
      <c r="WI38" s="127" t="n">
        <f aca="false">IF(BQ38="",0,BQ38+WI35)</f>
        <v>0</v>
      </c>
      <c r="WJ38" s="127" t="n">
        <f aca="false">IF(CJ38="",0,CJ38+WJ35)</f>
        <v>0</v>
      </c>
      <c r="WK38" s="127" t="n">
        <f aca="false">IF(CK38="",0,CK38+WK35)</f>
        <v>0</v>
      </c>
      <c r="WL38" s="127" t="n">
        <f aca="false">IF(DD38="",0,DD38+WL35)</f>
        <v>0</v>
      </c>
      <c r="WM38" s="127" t="n">
        <f aca="false">IF(DE38="",0,DE38+WM35)</f>
        <v>0</v>
      </c>
      <c r="WN38" s="127" t="n">
        <f aca="false">IF(EF38="",0,EF38+WN35)</f>
        <v>0</v>
      </c>
      <c r="WO38" s="127" t="n">
        <f aca="false">IF(EG38="",0,EG38+WO35)</f>
        <v>0</v>
      </c>
      <c r="WP38" s="127" t="n">
        <f aca="false">IF(FF38="",0,FF38+WP35)</f>
        <v>0</v>
      </c>
      <c r="WQ38" s="127" t="n">
        <f aca="false">IF(FG38="",0,FG38+WQ35)</f>
        <v>0</v>
      </c>
      <c r="WR38" s="127" t="n">
        <f aca="false">IF(IS38="",0,IS38+WR35)</f>
        <v>0</v>
      </c>
      <c r="WS38" s="127" t="n">
        <f aca="false">IF(IT38="",0,IT38+WS35)</f>
        <v>0</v>
      </c>
      <c r="WT38" s="127" t="n">
        <f aca="false">IF(HY38="",0,HY38+WT35)</f>
        <v>0</v>
      </c>
      <c r="WU38" s="127" t="n">
        <f aca="false">IF(HZ38="",0,HZ38+WU35)</f>
        <v>0</v>
      </c>
      <c r="WV38" s="127" t="n">
        <f aca="false">IF(SK38="",0,SK38+WV35)</f>
        <v>0</v>
      </c>
      <c r="WW38" s="127" t="n">
        <f aca="false">IF(SL38="",0,SL38+WW35)</f>
        <v>0</v>
      </c>
      <c r="WX38" s="127" t="n">
        <f aca="false">IF(UM38="",0,UM38)</f>
        <v>0</v>
      </c>
      <c r="WY38" s="127" t="n">
        <f aca="false">IF(UN38="",0,UN38)</f>
        <v>0</v>
      </c>
      <c r="WZ38" s="127" t="n">
        <f aca="false">IF(LL38="",0,LL38+WZ35)</f>
        <v>0</v>
      </c>
      <c r="XA38" s="127" t="n">
        <f aca="false">IF(LM38="",0,LM38+XA35)</f>
        <v>0</v>
      </c>
      <c r="XB38" s="127" t="n">
        <f aca="false">IF(UI38="",0,UI38+XB35)</f>
        <v>0</v>
      </c>
      <c r="XC38" s="127" t="n">
        <f aca="false">IF(UJ38="",0,UJ38+XC35)</f>
        <v>0</v>
      </c>
      <c r="XD38" s="127" t="n">
        <f aca="false">IF(VN38="",0,VN38+XD35)</f>
        <v>0</v>
      </c>
      <c r="XE38" s="127" t="n">
        <f aca="false">IF(VO38="",0,VO38+XE35)</f>
        <v>0</v>
      </c>
      <c r="XF38" s="127" t="n">
        <f aca="false">IFERROR(XD38/$A36,0)</f>
        <v>0</v>
      </c>
      <c r="XG38" s="127" t="n">
        <f aca="false">IFERROR(XE38/$A36,0)</f>
        <v>0</v>
      </c>
      <c r="XH38" s="127" t="n">
        <f aca="false">IF(US38="",0,US38+XH35)</f>
        <v>0</v>
      </c>
      <c r="XI38" s="127" t="n">
        <f aca="false">IF(UT38="",0,UT38+XI35)</f>
        <v>0</v>
      </c>
      <c r="XJ38" s="127" t="n">
        <f aca="false">IF(WF38&gt;0,0,AH38+XJ35)</f>
        <v>3</v>
      </c>
      <c r="XK38" s="127" t="n">
        <f aca="false">IF(WG38&gt;0,0,AI38+XK35)</f>
        <v>2</v>
      </c>
      <c r="XL38" s="127" t="n">
        <f aca="false">IF(WH38&gt;0,0,BN38+XL35)</f>
        <v>2</v>
      </c>
      <c r="XM38" s="127" t="n">
        <f aca="false">IF(WI38&gt;0,0,BO38+XM35)</f>
        <v>4</v>
      </c>
      <c r="XN38" s="127" t="n">
        <f aca="false">IF(WJ38&gt;0,0,CH38+XN35)</f>
        <v>0</v>
      </c>
      <c r="XO38" s="127" t="n">
        <f aca="false">IF(WK38&gt;0,0,CI38+XO35)</f>
        <v>0</v>
      </c>
      <c r="XP38" s="127" t="n">
        <f aca="false">IF(WL38&gt;0,0,DB38+XP35)</f>
        <v>0</v>
      </c>
      <c r="XQ38" s="127" t="n">
        <f aca="false">IF(WM38&gt;0,0,DC38+XQ35)</f>
        <v>0</v>
      </c>
      <c r="XR38" s="127" t="n">
        <f aca="false">IF(WN38&gt;0,0,ED38+XR35)</f>
        <v>1</v>
      </c>
      <c r="XS38" s="127" t="n">
        <f aca="false">IF(WO38&gt;0,0,EE38+XS35)</f>
        <v>2</v>
      </c>
      <c r="XT38" s="127" t="n">
        <f aca="false">IF(WP38&gt;0,0,FD38+XT35)</f>
        <v>7</v>
      </c>
      <c r="XU38" s="127" t="n">
        <f aca="false">IF(WQ38&gt;0,0,FE38+XU35)</f>
        <v>2</v>
      </c>
      <c r="XV38" s="127" t="n">
        <f aca="false">IF(WR38&gt;0,0,IQ38+XV35)</f>
        <v>0</v>
      </c>
      <c r="XW38" s="127" t="n">
        <f aca="false">IF(WS38&gt;0,0,IR38+XW35)</f>
        <v>0</v>
      </c>
      <c r="XX38" s="127" t="n">
        <f aca="false">IF(WT38&gt;0,0,HW38+XX35)</f>
        <v>13</v>
      </c>
      <c r="XY38" s="127" t="n">
        <f aca="false">IFERROR(IF(WU38&gt;0,0,HX38+XY35),0)</f>
        <v>14</v>
      </c>
      <c r="XZ38" s="127" t="n">
        <f aca="false">IF(WV38&gt;0,0,SI38+XZ35)</f>
        <v>3</v>
      </c>
      <c r="YA38" s="127" t="n">
        <f aca="false">IFERROR(IF(WW38&gt;0,0,SJ38+YA35),0)</f>
        <v>1</v>
      </c>
      <c r="YB38" s="127"/>
      <c r="YC38" s="127"/>
      <c r="YD38" s="127"/>
    </row>
    <row r="39" customFormat="false" ht="15" hidden="false" customHeight="false" outlineLevel="0" collapsed="false">
      <c r="A39" s="483"/>
      <c r="B39" s="420" t="n">
        <v>50</v>
      </c>
      <c r="C39" s="421"/>
      <c r="D39" s="421"/>
      <c r="E39" s="421"/>
      <c r="F39" s="421"/>
      <c r="G39" s="421"/>
      <c r="H39" s="421"/>
      <c r="I39" s="422"/>
      <c r="J39" s="423"/>
      <c r="K39" s="424"/>
      <c r="L39" s="424"/>
      <c r="M39" s="424"/>
      <c r="N39" s="424"/>
      <c r="O39" s="424"/>
      <c r="P39" s="425"/>
      <c r="Q39" s="427"/>
      <c r="R39" s="427"/>
      <c r="S39" s="427"/>
      <c r="T39" s="427"/>
      <c r="U39" s="427"/>
      <c r="V39" s="427"/>
      <c r="W39" s="427"/>
      <c r="X39" s="427"/>
      <c r="Y39" s="427"/>
      <c r="Z39" s="428"/>
      <c r="AA39" s="429"/>
      <c r="AB39" s="430"/>
      <c r="AC39" s="430"/>
      <c r="AD39" s="430"/>
      <c r="AE39" s="430"/>
      <c r="AF39" s="430"/>
      <c r="AG39" s="431"/>
      <c r="AH39" s="432" t="n">
        <f aca="false">SUBTOTAL(9, B39:P39)</f>
        <v>50</v>
      </c>
      <c r="AI39" s="433" t="n">
        <f aca="false">SUBTOTAL(9, Q39:AG39)</f>
        <v>0</v>
      </c>
      <c r="AJ39" s="273" t="n">
        <f aca="false">SUM(AH39,AJ36)</f>
        <v>130</v>
      </c>
      <c r="AK39" s="273" t="n">
        <f aca="false">SUM(AI39,AK36)</f>
        <v>80</v>
      </c>
      <c r="AL39" s="420"/>
      <c r="AM39" s="421"/>
      <c r="AN39" s="421"/>
      <c r="AO39" s="421"/>
      <c r="AP39" s="421"/>
      <c r="AQ39" s="421"/>
      <c r="AR39" s="422"/>
      <c r="AS39" s="423"/>
      <c r="AT39" s="424"/>
      <c r="AU39" s="424"/>
      <c r="AV39" s="424"/>
      <c r="AW39" s="424"/>
      <c r="AX39" s="424"/>
      <c r="AY39" s="425"/>
      <c r="AZ39" s="427"/>
      <c r="BA39" s="427"/>
      <c r="BB39" s="427"/>
      <c r="BC39" s="427"/>
      <c r="BD39" s="427"/>
      <c r="BE39" s="427"/>
      <c r="BF39" s="428"/>
      <c r="BG39" s="429"/>
      <c r="BH39" s="430"/>
      <c r="BI39" s="430"/>
      <c r="BJ39" s="430"/>
      <c r="BK39" s="430"/>
      <c r="BL39" s="430"/>
      <c r="BM39" s="431"/>
      <c r="BN39" s="432" t="n">
        <f aca="false">SUBTOTAL(9, AL39:AY39)</f>
        <v>0</v>
      </c>
      <c r="BO39" s="433" t="n">
        <f aca="false">SUBTOTAL(9, AZ39:BM39)</f>
        <v>0</v>
      </c>
      <c r="BP39" s="273" t="n">
        <f aca="false">SUM(BN39,BP36)</f>
        <v>41</v>
      </c>
      <c r="BQ39" s="273" t="n">
        <f aca="false">SUM(BO39,BQ36)</f>
        <v>83</v>
      </c>
      <c r="BR39" s="420"/>
      <c r="BS39" s="421"/>
      <c r="BT39" s="421"/>
      <c r="BU39" s="422"/>
      <c r="BV39" s="434"/>
      <c r="BW39" s="435"/>
      <c r="BX39" s="435"/>
      <c r="BY39" s="436"/>
      <c r="BZ39" s="426"/>
      <c r="CA39" s="427"/>
      <c r="CB39" s="427"/>
      <c r="CC39" s="428"/>
      <c r="CD39" s="429"/>
      <c r="CE39" s="430"/>
      <c r="CF39" s="430"/>
      <c r="CG39" s="431"/>
      <c r="CH39" s="432" t="n">
        <f aca="false">SUBTOTAL(9, BR39:BY39)</f>
        <v>0</v>
      </c>
      <c r="CI39" s="433" t="n">
        <f aca="false">SUBTOTAL(9, BZ39:CG39)</f>
        <v>0</v>
      </c>
      <c r="CJ39" s="273" t="n">
        <f aca="false">SUM(CH39,CJ36)</f>
        <v>0</v>
      </c>
      <c r="CK39" s="273" t="n">
        <f aca="false">SUM(CI39,CK36)</f>
        <v>0</v>
      </c>
      <c r="CL39" s="420"/>
      <c r="CM39" s="421"/>
      <c r="CN39" s="421"/>
      <c r="CO39" s="422"/>
      <c r="CP39" s="423"/>
      <c r="CQ39" s="424"/>
      <c r="CR39" s="424"/>
      <c r="CS39" s="425"/>
      <c r="CT39" s="548"/>
      <c r="CU39" s="427"/>
      <c r="CV39" s="427"/>
      <c r="CW39" s="428"/>
      <c r="CX39" s="429"/>
      <c r="CY39" s="430"/>
      <c r="CZ39" s="430"/>
      <c r="DA39" s="431"/>
      <c r="DB39" s="432" t="n">
        <f aca="false">SUBTOTAL(9, CL39:CS39)</f>
        <v>0</v>
      </c>
      <c r="DC39" s="433" t="n">
        <f aca="false">SUBTOTAL(9, CT39:DA39)</f>
        <v>0</v>
      </c>
      <c r="DD39" s="273" t="n">
        <f aca="false">SUM(DB39,DD36)</f>
        <v>0</v>
      </c>
      <c r="DE39" s="273" t="n">
        <f aca="false">SUM(DC39,DE36)</f>
        <v>0</v>
      </c>
      <c r="DF39" s="437" t="n">
        <f aca="false">SUMIF(B6:DE6,"итого гр.",B39:DE39)</f>
        <v>50</v>
      </c>
      <c r="DG39" s="433" t="n">
        <f aca="false">SUMIF(B6:DE6,"итого фк.",B39:DE39)</f>
        <v>0</v>
      </c>
      <c r="DH39" s="273" t="n">
        <f aca="false">SUM(DF39,DH36)</f>
        <v>171</v>
      </c>
      <c r="DI39" s="273" t="n">
        <f aca="false">SUM(DG39,DI36)</f>
        <v>163</v>
      </c>
      <c r="DJ39" s="438" t="n">
        <f aca="false">DH39</f>
        <v>171</v>
      </c>
      <c r="DK39" s="439" t="n">
        <f aca="false">DI39</f>
        <v>163</v>
      </c>
      <c r="DN39" s="420"/>
      <c r="DO39" s="421"/>
      <c r="DP39" s="421"/>
      <c r="DQ39" s="422"/>
      <c r="DR39" s="423"/>
      <c r="DS39" s="424"/>
      <c r="DT39" s="424"/>
      <c r="DU39" s="425"/>
      <c r="DV39" s="426" t="n">
        <v>5.8</v>
      </c>
      <c r="DW39" s="427"/>
      <c r="DX39" s="427"/>
      <c r="DY39" s="428"/>
      <c r="DZ39" s="429"/>
      <c r="EA39" s="430"/>
      <c r="EB39" s="430"/>
      <c r="EC39" s="431"/>
      <c r="ED39" s="390" t="n">
        <f aca="false">SUBTOTAL(9, DN39:DU39)</f>
        <v>0</v>
      </c>
      <c r="EE39" s="433" t="n">
        <f aca="false">SUBTOTAL(9, DV39:EC39)</f>
        <v>5.8</v>
      </c>
      <c r="EF39" s="273" t="n">
        <f aca="false">SUM(ED39,EF36)</f>
        <v>5.8</v>
      </c>
      <c r="EG39" s="273" t="n">
        <f aca="false">SUM(EE39,EG36)</f>
        <v>14.888</v>
      </c>
      <c r="EH39" s="420" t="n">
        <v>30</v>
      </c>
      <c r="EI39" s="421"/>
      <c r="EJ39" s="421"/>
      <c r="EK39" s="421"/>
      <c r="EL39" s="421"/>
      <c r="EM39" s="421"/>
      <c r="EN39" s="422"/>
      <c r="EO39" s="423"/>
      <c r="EP39" s="424"/>
      <c r="EQ39" s="424"/>
      <c r="ER39" s="425"/>
      <c r="ES39" s="440"/>
      <c r="ET39" s="441"/>
      <c r="EU39" s="441"/>
      <c r="EV39" s="441"/>
      <c r="EW39" s="441"/>
      <c r="EX39" s="441"/>
      <c r="EY39" s="442"/>
      <c r="EZ39" s="443"/>
      <c r="FA39" s="444"/>
      <c r="FB39" s="444"/>
      <c r="FC39" s="445"/>
      <c r="FD39" s="432" t="n">
        <f aca="false">SUBTOTAL(9, EH39:ER39)</f>
        <v>30</v>
      </c>
      <c r="FE39" s="433" t="n">
        <f aca="false">SUBTOTAL(9, ES39:FC39)</f>
        <v>0</v>
      </c>
      <c r="FF39" s="273" t="n">
        <f aca="false">SUM(FD39,FF36)</f>
        <v>220</v>
      </c>
      <c r="FG39" s="273" t="n">
        <f aca="false">SUM(FE39,FG36)</f>
        <v>60</v>
      </c>
      <c r="FH39" s="420" t="n">
        <v>4</v>
      </c>
      <c r="FI39" s="421" t="n">
        <v>7</v>
      </c>
      <c r="FJ39" s="421"/>
      <c r="FK39" s="421"/>
      <c r="FL39" s="421"/>
      <c r="FM39" s="421"/>
      <c r="FN39" s="421"/>
      <c r="FO39" s="421"/>
      <c r="FP39" s="421"/>
      <c r="FQ39" s="421"/>
      <c r="FR39" s="421"/>
      <c r="FS39" s="421"/>
      <c r="FT39" s="421"/>
      <c r="FU39" s="421"/>
      <c r="FV39" s="421"/>
      <c r="FW39" s="421"/>
      <c r="FX39" s="421"/>
      <c r="FY39" s="421"/>
      <c r="FZ39" s="421"/>
      <c r="GA39" s="421"/>
      <c r="GB39" s="421"/>
      <c r="GC39" s="421"/>
      <c r="GD39" s="421"/>
      <c r="GE39" s="421"/>
      <c r="GF39" s="421"/>
      <c r="GG39" s="421"/>
      <c r="GH39" s="421"/>
      <c r="GI39" s="421"/>
      <c r="GJ39" s="421"/>
      <c r="GK39" s="421"/>
      <c r="GL39" s="421"/>
      <c r="GM39" s="422"/>
      <c r="GN39" s="423"/>
      <c r="GO39" s="424"/>
      <c r="GP39" s="424"/>
      <c r="GQ39" s="424"/>
      <c r="GR39" s="424"/>
      <c r="GS39" s="424"/>
      <c r="GT39" s="425"/>
      <c r="GU39" s="426" t="n">
        <v>9</v>
      </c>
      <c r="GV39" s="427" t="n">
        <v>2</v>
      </c>
      <c r="GW39" s="427"/>
      <c r="GX39" s="427"/>
      <c r="GY39" s="427"/>
      <c r="GZ39" s="427"/>
      <c r="HA39" s="427"/>
      <c r="HB39" s="427"/>
      <c r="HC39" s="427"/>
      <c r="HD39" s="427"/>
      <c r="HE39" s="427"/>
      <c r="HF39" s="427"/>
      <c r="HG39" s="427"/>
      <c r="HH39" s="427"/>
      <c r="HI39" s="427"/>
      <c r="HJ39" s="427"/>
      <c r="HK39" s="427"/>
      <c r="HL39" s="427"/>
      <c r="HM39" s="427"/>
      <c r="HN39" s="427"/>
      <c r="HO39" s="428"/>
      <c r="HP39" s="429"/>
      <c r="HQ39" s="430"/>
      <c r="HR39" s="430"/>
      <c r="HS39" s="430"/>
      <c r="HT39" s="430"/>
      <c r="HU39" s="430"/>
      <c r="HV39" s="431"/>
      <c r="HW39" s="432" t="n">
        <f aca="false">SUBTOTAL(9, FH39:GT39)</f>
        <v>11</v>
      </c>
      <c r="HX39" s="433" t="n">
        <f aca="false">SUBTOTAL(9, GU39:HV39)</f>
        <v>11</v>
      </c>
      <c r="HY39" s="273" t="n">
        <f aca="false">SUM(HW39,HY36)</f>
        <v>55</v>
      </c>
      <c r="HZ39" s="273" t="n">
        <f aca="false">SUM(HX39,HZ36)</f>
        <v>69.773</v>
      </c>
      <c r="IA39" s="446"/>
      <c r="IB39" s="447"/>
      <c r="IC39" s="447"/>
      <c r="ID39" s="448"/>
      <c r="IE39" s="449"/>
      <c r="IF39" s="450"/>
      <c r="IG39" s="450"/>
      <c r="IH39" s="425"/>
      <c r="II39" s="440"/>
      <c r="IJ39" s="451"/>
      <c r="IK39" s="441"/>
      <c r="IL39" s="442"/>
      <c r="IM39" s="443"/>
      <c r="IN39" s="444"/>
      <c r="IO39" s="444"/>
      <c r="IP39" s="455"/>
      <c r="IQ39" s="432" t="n">
        <f aca="false">SUBTOTAL(9, IA39:IH39)</f>
        <v>0</v>
      </c>
      <c r="IR39" s="433" t="n">
        <f aca="false">SUBTOTAL(9, II39:IP39)</f>
        <v>0</v>
      </c>
      <c r="IS39" s="273" t="n">
        <f aca="false">SUM(IQ39,IS36)</f>
        <v>0</v>
      </c>
      <c r="IT39" s="273" t="n">
        <f aca="false">SUM(IR39,IT36)</f>
        <v>0</v>
      </c>
      <c r="IU39" s="420"/>
      <c r="IV39" s="421"/>
      <c r="IW39" s="421"/>
      <c r="IX39" s="421"/>
      <c r="IY39" s="421"/>
      <c r="IZ39" s="421"/>
      <c r="JA39" s="421"/>
      <c r="JB39" s="421"/>
      <c r="JC39" s="421"/>
      <c r="JD39" s="421"/>
      <c r="JE39" s="421"/>
      <c r="JF39" s="421"/>
      <c r="JG39" s="421"/>
      <c r="JH39" s="421"/>
      <c r="JI39" s="421"/>
      <c r="JJ39" s="427" t="n">
        <v>2.992</v>
      </c>
      <c r="JK39" s="427" t="n">
        <v>5.52</v>
      </c>
      <c r="JL39" s="427" t="n">
        <v>30.812</v>
      </c>
      <c r="JM39" s="427" t="n">
        <v>2.516</v>
      </c>
      <c r="JN39" s="427" t="n">
        <v>3.079</v>
      </c>
      <c r="JO39" s="427" t="n">
        <v>15.501</v>
      </c>
      <c r="JP39" s="427" t="n">
        <v>4.66</v>
      </c>
      <c r="JQ39" s="427"/>
      <c r="JR39" s="427"/>
      <c r="JS39" s="427"/>
      <c r="JT39" s="427"/>
      <c r="JU39" s="427"/>
      <c r="JV39" s="427"/>
      <c r="JW39" s="427"/>
      <c r="JX39" s="427"/>
      <c r="JY39" s="427"/>
      <c r="JZ39" s="427"/>
      <c r="KA39" s="427"/>
      <c r="KB39" s="427"/>
      <c r="KC39" s="427"/>
      <c r="KD39" s="427"/>
      <c r="KE39" s="427"/>
      <c r="KF39" s="427"/>
      <c r="KG39" s="427"/>
      <c r="KH39" s="427"/>
      <c r="KI39" s="427"/>
      <c r="KJ39" s="427"/>
      <c r="KK39" s="427"/>
      <c r="KL39" s="427"/>
      <c r="KM39" s="427"/>
      <c r="KN39" s="427"/>
      <c r="KO39" s="427"/>
      <c r="KP39" s="428"/>
      <c r="KQ39" s="429"/>
      <c r="KR39" s="430"/>
      <c r="KS39" s="430"/>
      <c r="KT39" s="430"/>
      <c r="KU39" s="430"/>
      <c r="KV39" s="430"/>
      <c r="KW39" s="431"/>
      <c r="KX39" s="432" t="n">
        <f aca="false">SUBTOTAL(9, IU39:JI39)</f>
        <v>0</v>
      </c>
      <c r="KY39" s="549" t="n">
        <f aca="false">SUBTOTAL(9, JJ39:KW39)</f>
        <v>65.08</v>
      </c>
      <c r="KZ39" s="273" t="n">
        <f aca="false">SUM(KX39,KZ36)</f>
        <v>148.786</v>
      </c>
      <c r="LA39" s="456" t="n">
        <f aca="false">SUM(KY39,LA36)</f>
        <v>372.636</v>
      </c>
      <c r="LB39" s="437" t="n">
        <f aca="false">SUMIF(DN6:LA6,"итого гр.",DN39:LA39)</f>
        <v>41</v>
      </c>
      <c r="LC39" s="433" t="n">
        <f aca="false">SUMIF(DN6:LA6,"итого фк.",DN39:LA39)</f>
        <v>81.88</v>
      </c>
      <c r="LD39" s="273" t="n">
        <f aca="false">SUM(LB39,LD36)</f>
        <v>429.586</v>
      </c>
      <c r="LE39" s="273" t="n">
        <f aca="false">SUM(LC39,LE36)</f>
        <v>517.297</v>
      </c>
      <c r="LF39" s="438" t="n">
        <f aca="false">LD39</f>
        <v>429.586</v>
      </c>
      <c r="LG39" s="439" t="n">
        <f aca="false">LE39</f>
        <v>517.297</v>
      </c>
      <c r="LI39" s="278"/>
      <c r="LJ39" s="457" t="n">
        <v>257.2</v>
      </c>
      <c r="LK39" s="458" t="n">
        <v>115.9912</v>
      </c>
      <c r="LL39" s="273" t="n">
        <f aca="false">LJ39</f>
        <v>257.2</v>
      </c>
      <c r="LM39" s="273" t="n">
        <f aca="false">LK39</f>
        <v>115.9912</v>
      </c>
      <c r="LN39" s="438" t="n">
        <f aca="false">SUM(DF39,LB39,LJ39)</f>
        <v>348.2</v>
      </c>
      <c r="LO39" s="439" t="n">
        <f aca="false">SUM(DG39,LC39,LK39)</f>
        <v>197.8712</v>
      </c>
      <c r="LP39" s="273" t="n">
        <f aca="false">SUM(DH39,LD39,LL39)</f>
        <v>857.786</v>
      </c>
      <c r="LQ39" s="273" t="n">
        <f aca="false">SUM(DI39,LE39,LM39)</f>
        <v>796.2882</v>
      </c>
      <c r="LR39" s="420"/>
      <c r="LS39" s="421"/>
      <c r="LT39" s="421"/>
      <c r="LU39" s="421"/>
      <c r="LV39" s="421"/>
      <c r="LW39" s="421"/>
      <c r="LX39" s="421"/>
      <c r="LY39" s="421"/>
      <c r="LZ39" s="421"/>
      <c r="MA39" s="421"/>
      <c r="MB39" s="421"/>
      <c r="MC39" s="421"/>
      <c r="MD39" s="421"/>
      <c r="ME39" s="421"/>
      <c r="MF39" s="421"/>
      <c r="MG39" s="441" t="n">
        <v>2.712</v>
      </c>
      <c r="MH39" s="441" t="n">
        <v>1.098</v>
      </c>
      <c r="MI39" s="441" t="n">
        <v>51.829</v>
      </c>
      <c r="MJ39" s="441" t="n">
        <v>8.963</v>
      </c>
      <c r="MK39" s="441" t="n">
        <v>1.656</v>
      </c>
      <c r="ML39" s="441" t="n">
        <v>1.044</v>
      </c>
      <c r="MM39" s="441" t="n">
        <v>2.821</v>
      </c>
      <c r="MN39" s="441"/>
      <c r="MO39" s="441"/>
      <c r="MP39" s="441"/>
      <c r="MQ39" s="441"/>
      <c r="MR39" s="441"/>
      <c r="MS39" s="441"/>
      <c r="MT39" s="441"/>
      <c r="MU39" s="441"/>
      <c r="MV39" s="441"/>
      <c r="MW39" s="441"/>
      <c r="MX39" s="441"/>
      <c r="MY39" s="441"/>
      <c r="MZ39" s="441"/>
      <c r="NA39" s="441"/>
      <c r="NB39" s="441"/>
      <c r="NC39" s="441"/>
      <c r="ND39" s="441"/>
      <c r="NE39" s="441"/>
      <c r="NF39" s="441"/>
      <c r="NG39" s="441"/>
      <c r="NH39" s="441"/>
      <c r="NI39" s="441"/>
      <c r="NJ39" s="441"/>
      <c r="NK39" s="441"/>
      <c r="NL39" s="441"/>
      <c r="NM39" s="441"/>
      <c r="NN39" s="441"/>
      <c r="NO39" s="441"/>
      <c r="NP39" s="441"/>
      <c r="NQ39" s="441"/>
      <c r="NR39" s="441"/>
      <c r="NS39" s="441"/>
      <c r="NT39" s="442"/>
      <c r="NU39" s="443"/>
      <c r="NV39" s="444"/>
      <c r="NW39" s="444"/>
      <c r="NX39" s="444"/>
      <c r="NY39" s="444"/>
      <c r="NZ39" s="444"/>
      <c r="OA39" s="445"/>
      <c r="OB39" s="432" t="n">
        <f aca="false">SUBTOTAL(9, LR39:MF39)</f>
        <v>0</v>
      </c>
      <c r="OC39" s="433" t="n">
        <f aca="false">SUBTOTAL(9, MG39:OA39)</f>
        <v>70.123</v>
      </c>
      <c r="OD39" s="273" t="n">
        <f aca="false">SUM(OB39,OD36)</f>
        <v>423.7784444444</v>
      </c>
      <c r="OE39" s="273" t="n">
        <f aca="false">SUM(OC39,OE36)</f>
        <v>652.235</v>
      </c>
      <c r="OF39" s="459"/>
      <c r="OG39" s="460"/>
      <c r="OH39" s="460"/>
      <c r="OI39" s="460"/>
      <c r="OJ39" s="460"/>
      <c r="OK39" s="460"/>
      <c r="OL39" s="460"/>
      <c r="OM39" s="460"/>
      <c r="ON39" s="461"/>
      <c r="OO39" s="462"/>
      <c r="OP39" s="463"/>
      <c r="OQ39" s="463"/>
      <c r="OR39" s="463"/>
      <c r="OS39" s="463"/>
      <c r="OT39" s="463"/>
      <c r="OU39" s="464"/>
      <c r="OV39" s="465"/>
      <c r="OW39" s="451"/>
      <c r="OX39" s="451"/>
      <c r="OY39" s="451"/>
      <c r="OZ39" s="451"/>
      <c r="PA39" s="451"/>
      <c r="PB39" s="451"/>
      <c r="PC39" s="451"/>
      <c r="PD39" s="451"/>
      <c r="PE39" s="451"/>
      <c r="PF39" s="451"/>
      <c r="PG39" s="451"/>
      <c r="PH39" s="451"/>
      <c r="PI39" s="451"/>
      <c r="PJ39" s="451"/>
      <c r="PK39" s="451"/>
      <c r="PL39" s="451"/>
      <c r="PM39" s="451"/>
      <c r="PN39" s="451"/>
      <c r="PO39" s="452"/>
      <c r="PP39" s="453"/>
      <c r="PQ39" s="454"/>
      <c r="PR39" s="454"/>
      <c r="PS39" s="454"/>
      <c r="PT39" s="454"/>
      <c r="PU39" s="454"/>
      <c r="PV39" s="455"/>
      <c r="PW39" s="432" t="n">
        <f aca="false">SUBTOTAL(9, OF39:OU39)</f>
        <v>0</v>
      </c>
      <c r="PX39" s="433" t="n">
        <f aca="false">SUBTOTAL(9, OV39:PV39)</f>
        <v>0</v>
      </c>
      <c r="PY39" s="273" t="n">
        <f aca="false">SUM(PW39,PY36)</f>
        <v>0</v>
      </c>
      <c r="PZ39" s="273" t="n">
        <f aca="false">SUM(PX39,PZ36)</f>
        <v>0</v>
      </c>
      <c r="QA39" s="466"/>
      <c r="QB39" s="467"/>
      <c r="QC39" s="467"/>
      <c r="QD39" s="467"/>
      <c r="QE39" s="467"/>
      <c r="QF39" s="467"/>
      <c r="QG39" s="468"/>
      <c r="QH39" s="462"/>
      <c r="QI39" s="463"/>
      <c r="QJ39" s="463"/>
      <c r="QK39" s="463"/>
      <c r="QL39" s="463"/>
      <c r="QM39" s="463"/>
      <c r="QN39" s="464"/>
      <c r="QO39" s="440"/>
      <c r="QP39" s="441"/>
      <c r="QQ39" s="441"/>
      <c r="QR39" s="441"/>
      <c r="QS39" s="441"/>
      <c r="QT39" s="441"/>
      <c r="QU39" s="442"/>
      <c r="QV39" s="443"/>
      <c r="QW39" s="444"/>
      <c r="QX39" s="444"/>
      <c r="QY39" s="444"/>
      <c r="QZ39" s="444"/>
      <c r="RA39" s="444"/>
      <c r="RB39" s="445"/>
      <c r="RC39" s="432" t="n">
        <f aca="false">SUBTOTAL(9, QA39:QN39)</f>
        <v>0</v>
      </c>
      <c r="RD39" s="433" t="n">
        <f aca="false">SUBTOTAL(9, QO39:RB39)</f>
        <v>0</v>
      </c>
      <c r="RE39" s="273" t="n">
        <f aca="false">SUM(RC39,RE36)</f>
        <v>0</v>
      </c>
      <c r="RF39" s="456" t="n">
        <f aca="false">SUM(RD39,RF36)</f>
        <v>0</v>
      </c>
      <c r="RG39" s="459"/>
      <c r="RH39" s="460"/>
      <c r="RI39" s="460"/>
      <c r="RJ39" s="460"/>
      <c r="RK39" s="460"/>
      <c r="RL39" s="460"/>
      <c r="RM39" s="461"/>
      <c r="RN39" s="462"/>
      <c r="RO39" s="463"/>
      <c r="RP39" s="463"/>
      <c r="RQ39" s="463"/>
      <c r="RR39" s="463"/>
      <c r="RS39" s="463"/>
      <c r="RT39" s="464"/>
      <c r="RU39" s="465"/>
      <c r="RV39" s="451"/>
      <c r="RW39" s="451"/>
      <c r="RX39" s="451"/>
      <c r="RY39" s="451"/>
      <c r="RZ39" s="451"/>
      <c r="SA39" s="452"/>
      <c r="SB39" s="453"/>
      <c r="SC39" s="454"/>
      <c r="SD39" s="454"/>
      <c r="SE39" s="454"/>
      <c r="SF39" s="454"/>
      <c r="SG39" s="454"/>
      <c r="SH39" s="455"/>
      <c r="SI39" s="432" t="n">
        <f aca="false">SUBTOTAL(9, RG39:RT39)</f>
        <v>0</v>
      </c>
      <c r="SJ39" s="433" t="n">
        <f aca="false">SUBTOTAL(9, RU39:SH39)</f>
        <v>0</v>
      </c>
      <c r="SK39" s="273" t="n">
        <f aca="false">SUM(SI39,SK36)</f>
        <v>8.6</v>
      </c>
      <c r="SL39" s="273" t="n">
        <f aca="false">SUM(SJ39,SL36)</f>
        <v>28.865</v>
      </c>
      <c r="SM39" s="437" t="n">
        <f aca="false">SUMIF(LR6:SL6,"итого гр.",LR39:SL39)</f>
        <v>0</v>
      </c>
      <c r="SN39" s="433" t="n">
        <f aca="false">SUMIF(LR6:SL6,"итого фк.",LR39:SL39)</f>
        <v>70.123</v>
      </c>
      <c r="SO39" s="273" t="n">
        <f aca="false">SUM(SM39,SO36)</f>
        <v>432.3784444444</v>
      </c>
      <c r="SP39" s="273" t="n">
        <f aca="false">SUM(SN39,SP36)</f>
        <v>681.1</v>
      </c>
      <c r="SQ39" s="438" t="n">
        <f aca="false">SO39</f>
        <v>432.3784444444</v>
      </c>
      <c r="SR39" s="439" t="n">
        <f aca="false">SP39</f>
        <v>681.1</v>
      </c>
      <c r="ST39" s="278"/>
      <c r="SU39" s="459"/>
      <c r="SV39" s="460"/>
      <c r="SW39" s="460"/>
      <c r="SX39" s="461"/>
      <c r="SY39" s="462"/>
      <c r="SZ39" s="463"/>
      <c r="TA39" s="463"/>
      <c r="TB39" s="464"/>
      <c r="TC39" s="469"/>
      <c r="TD39" s="470"/>
      <c r="TE39" s="470"/>
      <c r="TF39" s="471"/>
      <c r="TG39" s="472"/>
      <c r="TH39" s="473"/>
      <c r="TI39" s="473"/>
      <c r="TJ39" s="474"/>
      <c r="TK39" s="432" t="n">
        <f aca="false">SUBTOTAL(9, SU39:TB39)</f>
        <v>0</v>
      </c>
      <c r="TL39" s="433" t="n">
        <f aca="false">SUBTOTAL(9, TC39:TJ39)</f>
        <v>0</v>
      </c>
      <c r="TM39" s="456" t="n">
        <f aca="false">TM36+TK39</f>
        <v>0</v>
      </c>
      <c r="TN39" s="456" t="n">
        <f aca="false">TN36+TL39</f>
        <v>0</v>
      </c>
      <c r="TO39" s="437" t="n">
        <v>90.8</v>
      </c>
      <c r="TP39" s="475"/>
      <c r="TQ39" s="291"/>
      <c r="TR39" s="291"/>
      <c r="TS39" s="475" t="n">
        <v>2.41386021505376</v>
      </c>
      <c r="TT39" s="475"/>
      <c r="TU39" s="291"/>
      <c r="TV39" s="291"/>
      <c r="TW39" s="475" t="n">
        <v>11.6777224794307</v>
      </c>
      <c r="TX39" s="609"/>
      <c r="TY39" s="291"/>
      <c r="TZ39" s="291"/>
      <c r="UA39" s="475" t="n">
        <v>8.64156056602594</v>
      </c>
      <c r="UB39" s="475"/>
      <c r="UC39" s="291" t="n">
        <f aca="false">UA39</f>
        <v>8.64156056602594</v>
      </c>
      <c r="UD39" s="291" t="n">
        <f aca="false">UB39</f>
        <v>0</v>
      </c>
      <c r="UE39" s="476" t="n">
        <f aca="false">SUMIF(TO6:UD6,"итого гр.",TO39:UD39)</f>
        <v>113.53314326051</v>
      </c>
      <c r="UF39" s="439" t="n">
        <f aca="false">SUMIF($TO$6:$UD$6,"итого фк.",TO39:UD39)</f>
        <v>0</v>
      </c>
      <c r="UG39" s="373" t="n">
        <f aca="false">UE39</f>
        <v>113.53314326051</v>
      </c>
      <c r="UH39" s="273" t="n">
        <f aca="false">UF39</f>
        <v>0</v>
      </c>
      <c r="UI39" s="438"/>
      <c r="UJ39" s="439" t="n">
        <f aca="false">263.212768518518-250</f>
        <v>13.212768518518</v>
      </c>
      <c r="UM39" s="438" t="n">
        <f aca="false">$UM$9+UM36</f>
        <v>550</v>
      </c>
      <c r="UN39" s="439" t="n">
        <f aca="false">$UN$9+UN36</f>
        <v>550</v>
      </c>
      <c r="UO39" s="273" t="n">
        <f aca="false">UM39</f>
        <v>550</v>
      </c>
      <c r="UP39" s="273" t="n">
        <f aca="false">UN39</f>
        <v>550</v>
      </c>
      <c r="UQ39" s="437" t="n">
        <f aca="false">Посуточная_НГДП!JR39</f>
        <v>0</v>
      </c>
      <c r="UR39" s="433" t="n">
        <f aca="false">Посуточная_НГДП!JS39</f>
        <v>0</v>
      </c>
      <c r="US39" s="273" t="n">
        <f aca="false">SUM(UQ39,US36)</f>
        <v>0</v>
      </c>
      <c r="UT39" s="273" t="n">
        <f aca="false">SUM(UR39,UT36)</f>
        <v>0</v>
      </c>
      <c r="UU39" s="438" t="n">
        <f aca="false">SUM(SQ39,UE39,UI39,UM39,UQ39,TM39)</f>
        <v>1095.91158770491</v>
      </c>
      <c r="UV39" s="439" t="n">
        <f aca="false">SUM(SR39,UF39,UJ39,UN39,UR39,TN39)</f>
        <v>1244.31276851852</v>
      </c>
      <c r="UW39" s="273" t="n">
        <f aca="false">SUM(SS39,UG39,UK39,UO39,US39)</f>
        <v>663.53314326051</v>
      </c>
      <c r="UX39" s="273" t="n">
        <f aca="false">SUM(ST39,UH39,UL39,UP39,UT39)</f>
        <v>550</v>
      </c>
      <c r="UY39" s="476"/>
      <c r="UZ39" s="476"/>
      <c r="VA39" s="273" t="n">
        <f aca="false">UY39</f>
        <v>0</v>
      </c>
      <c r="VB39" s="273" t="n">
        <f aca="false">UZ39</f>
        <v>0</v>
      </c>
      <c r="VC39" s="476"/>
      <c r="VD39" s="476"/>
      <c r="VE39" s="273" t="n">
        <f aca="false">VC39</f>
        <v>0</v>
      </c>
      <c r="VG39" s="479" t="n">
        <v>30912.8324122951</v>
      </c>
      <c r="VH39" s="480" t="n">
        <f aca="false">IF(A37&lt;=VW$4,VLOOKUP(A37,$VW$6:$WB$37,2,FALSE()),SUM($VX$4,LQ39,-UV39)-SUM($WB$4,-$VZ$4))-VP39</f>
        <v>30731</v>
      </c>
      <c r="VI39" s="479" t="n">
        <v>30478.0324122951</v>
      </c>
      <c r="VJ39" s="480" t="n">
        <v>30483.469</v>
      </c>
      <c r="VK39" s="479" t="n">
        <v>27189.6932122951</v>
      </c>
      <c r="VL39" s="480" t="n">
        <v>28899.469</v>
      </c>
      <c r="VM39" s="481"/>
      <c r="VN39" s="479" t="n">
        <v>848.774593631339</v>
      </c>
      <c r="VO39" s="482" t="n">
        <f aca="false">IF(A37&lt;=VW$4,VLOOKUP(A37,$VS$6:$VT$37,2,FALSE()),SUM($VO$2,-LA39,OE39,-VP39))</f>
        <v>857.673</v>
      </c>
      <c r="VP39" s="378"/>
      <c r="VQ39" s="278" t="n">
        <f aca="false">VH39-VG39</f>
        <v>-181.832412295091</v>
      </c>
      <c r="VS39" s="608"/>
      <c r="VX39" s="127"/>
      <c r="WF39" s="127" t="n">
        <f aca="false">IF(AJ39="",0,AJ39+WF36)</f>
        <v>520</v>
      </c>
      <c r="WG39" s="127" t="n">
        <f aca="false">IF(AK39="",0,AK39+WG36)</f>
        <v>420</v>
      </c>
      <c r="WH39" s="127" t="n">
        <f aca="false">IF(BP39="",0,BP39+WH36)</f>
        <v>287</v>
      </c>
      <c r="WI39" s="127" t="n">
        <f aca="false">IF(BQ39="",0,BQ39+WI36)</f>
        <v>522</v>
      </c>
      <c r="WJ39" s="127" t="n">
        <f aca="false">IF(CJ39="",0,CJ39+WJ36)</f>
        <v>0</v>
      </c>
      <c r="WK39" s="127" t="n">
        <f aca="false">IF(CK39="",0,CK39+WK36)</f>
        <v>0</v>
      </c>
      <c r="WL39" s="127" t="n">
        <f aca="false">IF(DD39="",0,DD39+WL36)</f>
        <v>0</v>
      </c>
      <c r="WM39" s="127" t="n">
        <f aca="false">IF(DE39="",0,DE39+WM36)</f>
        <v>0</v>
      </c>
      <c r="WN39" s="127" t="n">
        <f aca="false">IF(EF39="",0,EF39+WN36)</f>
        <v>40.6</v>
      </c>
      <c r="WO39" s="127" t="n">
        <f aca="false">IF(EG39="",0,EG39+WO36)</f>
        <v>23.976</v>
      </c>
      <c r="WP39" s="127" t="n">
        <f aca="false">IF(FF39="",0,FF39+WP36)</f>
        <v>1140</v>
      </c>
      <c r="WQ39" s="127" t="n">
        <f aca="false">IF(FG39="",0,FG39+WQ36)</f>
        <v>330</v>
      </c>
      <c r="WR39" s="127" t="n">
        <f aca="false">IF(IS39="",0,IS39+WR36)</f>
        <v>0</v>
      </c>
      <c r="WS39" s="127" t="n">
        <f aca="false">IF(IT39="",0,IT39+WS36)</f>
        <v>0</v>
      </c>
      <c r="WT39" s="127" t="n">
        <f aca="false">IF(HY39="",0,HY39+WT36)</f>
        <v>199</v>
      </c>
      <c r="WU39" s="127" t="n">
        <f aca="false">IF(HZ39="",0,HZ39+WU36)</f>
        <v>332.73</v>
      </c>
      <c r="WV39" s="127" t="n">
        <f aca="false">IF(SK39="",0,SK39+WV36)</f>
        <v>41.6</v>
      </c>
      <c r="WW39" s="127" t="n">
        <f aca="false">IF(SL39="",0,SL39+WW36)</f>
        <v>288.65</v>
      </c>
      <c r="WX39" s="127" t="n">
        <f aca="false">IF(UM39="",0,UM39)</f>
        <v>550</v>
      </c>
      <c r="WY39" s="127" t="n">
        <f aca="false">IF(UN39="",0,UN39)</f>
        <v>550</v>
      </c>
      <c r="WZ39" s="127" t="n">
        <f aca="false">IF(LL39="",0,LL39+WZ36)</f>
        <v>1338.5</v>
      </c>
      <c r="XA39" s="127" t="n">
        <f aca="false">IF(LM39="",0,LM39+XA36)</f>
        <v>1439.73504</v>
      </c>
      <c r="XB39" s="127" t="n">
        <f aca="false">IF(UI39="",0,UI39+XB36)</f>
        <v>0</v>
      </c>
      <c r="XC39" s="127" t="n">
        <f aca="false">IF(UJ39="",0,UJ39+XC36)</f>
        <v>-134.827512731482</v>
      </c>
      <c r="XD39" s="127" t="n">
        <f aca="false">IF(VN39="",0,VN39+XD36)</f>
        <v>8401.51541883383</v>
      </c>
      <c r="XE39" s="127" t="n">
        <f aca="false">IF(VO39="",0,VO39+XE36)</f>
        <v>8201.375</v>
      </c>
      <c r="XF39" s="127" t="n">
        <f aca="false">IFERROR(XD39/$A37,0)</f>
        <v>763.774128984893</v>
      </c>
      <c r="XG39" s="127" t="n">
        <f aca="false">IFERROR(XE39/$A37,0)</f>
        <v>745.579545454546</v>
      </c>
      <c r="XH39" s="127" t="n">
        <f aca="false">IF(US39="",0,US39+XH36)</f>
        <v>0</v>
      </c>
      <c r="XI39" s="127" t="n">
        <f aca="false">IF(UT39="",0,UT39+XI36)</f>
        <v>0</v>
      </c>
      <c r="XJ39" s="127" t="n">
        <f aca="false">IF(WF39&gt;0,0,AH39+XJ36)</f>
        <v>0</v>
      </c>
      <c r="XK39" s="127" t="n">
        <f aca="false">IF(WG39&gt;0,0,AI39+XK36)</f>
        <v>0</v>
      </c>
      <c r="XL39" s="127" t="n">
        <f aca="false">IF(WH39&gt;0,0,BN39+XL36)</f>
        <v>0</v>
      </c>
      <c r="XM39" s="127" t="n">
        <f aca="false">IF(WI39&gt;0,0,BO39+XM36)</f>
        <v>0</v>
      </c>
      <c r="XN39" s="127" t="n">
        <f aca="false">IF(WJ39&gt;0,0,CH39+XN36)</f>
        <v>0</v>
      </c>
      <c r="XO39" s="127" t="n">
        <f aca="false">IF(WK39&gt;0,0,CI39+XO36)</f>
        <v>0</v>
      </c>
      <c r="XP39" s="127" t="n">
        <f aca="false">IF(WL39&gt;0,0,DB39+XP36)</f>
        <v>0</v>
      </c>
      <c r="XQ39" s="127" t="n">
        <f aca="false">IF(WM39&gt;0,0,DC39+XQ36)</f>
        <v>0</v>
      </c>
      <c r="XR39" s="127" t="n">
        <f aca="false">IF(WN39&gt;0,0,ED39+XR36)</f>
        <v>0</v>
      </c>
      <c r="XS39" s="127" t="n">
        <f aca="false">IF(WO39&gt;0,0,EE39+XS36)</f>
        <v>0</v>
      </c>
      <c r="XT39" s="127" t="n">
        <f aca="false">IF(WP39&gt;0,0,FD39+XT36)</f>
        <v>0</v>
      </c>
      <c r="XU39" s="127" t="n">
        <f aca="false">IF(WQ39&gt;0,0,FE39+XU36)</f>
        <v>0</v>
      </c>
      <c r="XV39" s="127" t="n">
        <f aca="false">IF(WR39&gt;0,0,IQ39+XV36)</f>
        <v>0</v>
      </c>
      <c r="XW39" s="127" t="n">
        <f aca="false">IF(WS39&gt;0,0,IR39+XW36)</f>
        <v>0</v>
      </c>
      <c r="XX39" s="127" t="n">
        <f aca="false">IF(WT39&gt;0,0,HW39+XX36)</f>
        <v>0</v>
      </c>
      <c r="XY39" s="127" t="n">
        <f aca="false">IFERROR(IF(WU39&gt;0,0,HX39+XY36),0)</f>
        <v>0</v>
      </c>
      <c r="XZ39" s="127" t="n">
        <f aca="false">IF(WV39&gt;0,0,SI39+XZ36)</f>
        <v>0</v>
      </c>
      <c r="YA39" s="127" t="n">
        <f aca="false">IFERROR(IF(WW39&gt;0,0,SJ39+YA36),0)</f>
        <v>0</v>
      </c>
      <c r="YB39" s="127"/>
      <c r="YC39" s="127"/>
      <c r="YD39" s="127"/>
    </row>
    <row r="40" customFormat="false" ht="15" hidden="false" customHeight="false" outlineLevel="0" collapsed="false">
      <c r="A40" s="483" t="n">
        <v>12</v>
      </c>
      <c r="B40" s="484"/>
      <c r="C40" s="485"/>
      <c r="D40" s="485"/>
      <c r="E40" s="485"/>
      <c r="F40" s="485"/>
      <c r="G40" s="485"/>
      <c r="H40" s="485"/>
      <c r="I40" s="486"/>
      <c r="J40" s="487"/>
      <c r="K40" s="488"/>
      <c r="L40" s="488"/>
      <c r="M40" s="488"/>
      <c r="N40" s="488"/>
      <c r="O40" s="488"/>
      <c r="P40" s="489"/>
      <c r="Q40" s="490"/>
      <c r="R40" s="491"/>
      <c r="S40" s="491"/>
      <c r="T40" s="491"/>
      <c r="U40" s="491"/>
      <c r="V40" s="491"/>
      <c r="W40" s="491"/>
      <c r="X40" s="491"/>
      <c r="Y40" s="491"/>
      <c r="Z40" s="492"/>
      <c r="AA40" s="493"/>
      <c r="AB40" s="494"/>
      <c r="AC40" s="494"/>
      <c r="AD40" s="494"/>
      <c r="AE40" s="494"/>
      <c r="AF40" s="494"/>
      <c r="AG40" s="495"/>
      <c r="AH40" s="496"/>
      <c r="AI40" s="497"/>
      <c r="AL40" s="484"/>
      <c r="AM40" s="485"/>
      <c r="AN40" s="485"/>
      <c r="AO40" s="485"/>
      <c r="AP40" s="485"/>
      <c r="AQ40" s="485"/>
      <c r="AR40" s="486"/>
      <c r="AS40" s="487"/>
      <c r="AT40" s="488"/>
      <c r="AU40" s="488"/>
      <c r="AV40" s="488"/>
      <c r="AW40" s="488"/>
      <c r="AX40" s="488"/>
      <c r="AY40" s="489"/>
      <c r="AZ40" s="490"/>
      <c r="BA40" s="491"/>
      <c r="BB40" s="491"/>
      <c r="BC40" s="491"/>
      <c r="BD40" s="491"/>
      <c r="BE40" s="491"/>
      <c r="BF40" s="492"/>
      <c r="BG40" s="493"/>
      <c r="BH40" s="494"/>
      <c r="BI40" s="494"/>
      <c r="BJ40" s="494"/>
      <c r="BK40" s="494"/>
      <c r="BL40" s="494"/>
      <c r="BM40" s="495"/>
      <c r="BN40" s="496"/>
      <c r="BO40" s="497"/>
      <c r="BR40" s="484"/>
      <c r="BS40" s="485"/>
      <c r="BT40" s="485"/>
      <c r="BU40" s="486"/>
      <c r="BV40" s="499"/>
      <c r="BW40" s="500"/>
      <c r="BX40" s="500"/>
      <c r="BY40" s="501"/>
      <c r="BZ40" s="490"/>
      <c r="CA40" s="491"/>
      <c r="CB40" s="491"/>
      <c r="CC40" s="492"/>
      <c r="CD40" s="493"/>
      <c r="CE40" s="494"/>
      <c r="CF40" s="494"/>
      <c r="CG40" s="495"/>
      <c r="CH40" s="496"/>
      <c r="CI40" s="497"/>
      <c r="CL40" s="484"/>
      <c r="CM40" s="485"/>
      <c r="CN40" s="485"/>
      <c r="CO40" s="486"/>
      <c r="CP40" s="487"/>
      <c r="CQ40" s="488"/>
      <c r="CR40" s="488"/>
      <c r="CS40" s="489"/>
      <c r="CT40" s="490"/>
      <c r="CU40" s="491"/>
      <c r="CV40" s="491"/>
      <c r="CW40" s="492"/>
      <c r="CX40" s="493"/>
      <c r="CY40" s="494"/>
      <c r="CZ40" s="494"/>
      <c r="DA40" s="495"/>
      <c r="DB40" s="496"/>
      <c r="DC40" s="497"/>
      <c r="DF40" s="502"/>
      <c r="DG40" s="497"/>
      <c r="DJ40" s="503"/>
      <c r="DK40" s="504"/>
      <c r="DN40" s="484" t="s">
        <v>196</v>
      </c>
      <c r="DO40" s="485"/>
      <c r="DP40" s="485"/>
      <c r="DQ40" s="486"/>
      <c r="DR40" s="487"/>
      <c r="DS40" s="488"/>
      <c r="DT40" s="488"/>
      <c r="DU40" s="489"/>
      <c r="DV40" s="490"/>
      <c r="DW40" s="491"/>
      <c r="DX40" s="491"/>
      <c r="DY40" s="492"/>
      <c r="DZ40" s="493"/>
      <c r="EA40" s="494"/>
      <c r="EB40" s="494"/>
      <c r="EC40" s="495"/>
      <c r="ED40" s="496"/>
      <c r="EE40" s="497"/>
      <c r="EH40" s="484"/>
      <c r="EI40" s="485"/>
      <c r="EJ40" s="485"/>
      <c r="EK40" s="485"/>
      <c r="EL40" s="485"/>
      <c r="EM40" s="485"/>
      <c r="EN40" s="486"/>
      <c r="EO40" s="487"/>
      <c r="EP40" s="488"/>
      <c r="EQ40" s="488"/>
      <c r="ER40" s="489"/>
      <c r="ES40" s="505"/>
      <c r="ET40" s="506"/>
      <c r="EU40" s="506"/>
      <c r="EV40" s="506"/>
      <c r="EW40" s="506"/>
      <c r="EX40" s="506"/>
      <c r="EY40" s="507"/>
      <c r="EZ40" s="508"/>
      <c r="FA40" s="509"/>
      <c r="FB40" s="509"/>
      <c r="FC40" s="510"/>
      <c r="FD40" s="496"/>
      <c r="FE40" s="497"/>
      <c r="FH40" s="484" t="s">
        <v>235</v>
      </c>
      <c r="FI40" s="485"/>
      <c r="FJ40" s="485"/>
      <c r="FK40" s="485"/>
      <c r="FL40" s="485"/>
      <c r="FM40" s="485"/>
      <c r="FN40" s="485"/>
      <c r="FO40" s="485"/>
      <c r="FP40" s="485"/>
      <c r="FQ40" s="485"/>
      <c r="FR40" s="485"/>
      <c r="FS40" s="485"/>
      <c r="FT40" s="485"/>
      <c r="FU40" s="485"/>
      <c r="FV40" s="485"/>
      <c r="FW40" s="485"/>
      <c r="FX40" s="485"/>
      <c r="FY40" s="485"/>
      <c r="FZ40" s="485"/>
      <c r="GA40" s="485"/>
      <c r="GB40" s="485"/>
      <c r="GC40" s="485"/>
      <c r="GD40" s="485"/>
      <c r="GE40" s="485"/>
      <c r="GF40" s="485"/>
      <c r="GG40" s="485"/>
      <c r="GH40" s="485"/>
      <c r="GI40" s="485"/>
      <c r="GJ40" s="485"/>
      <c r="GK40" s="485"/>
      <c r="GL40" s="485"/>
      <c r="GM40" s="486"/>
      <c r="GN40" s="487"/>
      <c r="GO40" s="488"/>
      <c r="GP40" s="488"/>
      <c r="GQ40" s="488"/>
      <c r="GR40" s="488"/>
      <c r="GS40" s="488"/>
      <c r="GT40" s="489"/>
      <c r="GU40" s="490" t="s">
        <v>68</v>
      </c>
      <c r="GV40" s="491" t="s">
        <v>66</v>
      </c>
      <c r="GW40" s="490"/>
      <c r="GX40" s="491"/>
      <c r="GY40" s="490"/>
      <c r="GZ40" s="491"/>
      <c r="HA40" s="491"/>
      <c r="HB40" s="491"/>
      <c r="HC40" s="491"/>
      <c r="HD40" s="491"/>
      <c r="HE40" s="491"/>
      <c r="HF40" s="491"/>
      <c r="HG40" s="491"/>
      <c r="HH40" s="491"/>
      <c r="HI40" s="491"/>
      <c r="HJ40" s="491"/>
      <c r="HK40" s="491"/>
      <c r="HL40" s="491"/>
      <c r="HM40" s="491"/>
      <c r="HN40" s="491"/>
      <c r="HO40" s="492"/>
      <c r="HP40" s="493"/>
      <c r="HQ40" s="494"/>
      <c r="HR40" s="494"/>
      <c r="HS40" s="494"/>
      <c r="HT40" s="494"/>
      <c r="HU40" s="494"/>
      <c r="HV40" s="495"/>
      <c r="HW40" s="496"/>
      <c r="HX40" s="497"/>
      <c r="IA40" s="511"/>
      <c r="IB40" s="512"/>
      <c r="IC40" s="512"/>
      <c r="ID40" s="513"/>
      <c r="IE40" s="514"/>
      <c r="IF40" s="515"/>
      <c r="IG40" s="515"/>
      <c r="IH40" s="489"/>
      <c r="II40" s="337"/>
      <c r="IJ40" s="348"/>
      <c r="IK40" s="529"/>
      <c r="IL40" s="530"/>
      <c r="IM40" s="531"/>
      <c r="IN40" s="532"/>
      <c r="IO40" s="532"/>
      <c r="IP40" s="516"/>
      <c r="IQ40" s="496"/>
      <c r="IR40" s="497"/>
      <c r="IU40" s="484" t="s">
        <v>196</v>
      </c>
      <c r="IV40" s="485" t="s">
        <v>195</v>
      </c>
      <c r="IW40" s="485"/>
      <c r="IX40" s="485"/>
      <c r="IY40" s="485"/>
      <c r="IZ40" s="485"/>
      <c r="JA40" s="485"/>
      <c r="JB40" s="485"/>
      <c r="JC40" s="485"/>
      <c r="JD40" s="485"/>
      <c r="JE40" s="485"/>
      <c r="JF40" s="485"/>
      <c r="JG40" s="485"/>
      <c r="JH40" s="485"/>
      <c r="JI40" s="485"/>
      <c r="JJ40" s="322" t="s">
        <v>64</v>
      </c>
      <c r="JK40" s="322" t="s">
        <v>64</v>
      </c>
      <c r="JL40" s="322" t="s">
        <v>67</v>
      </c>
      <c r="JM40" s="322" t="s">
        <v>68</v>
      </c>
      <c r="JN40" s="322" t="s">
        <v>68</v>
      </c>
      <c r="JO40" s="322" t="s">
        <v>66</v>
      </c>
      <c r="JP40" s="322" t="s">
        <v>192</v>
      </c>
      <c r="JQ40" s="322"/>
      <c r="JR40" s="322"/>
      <c r="JS40" s="322"/>
      <c r="JT40" s="322"/>
      <c r="JU40" s="322"/>
      <c r="JV40" s="322"/>
      <c r="JW40" s="322"/>
      <c r="JX40" s="322"/>
      <c r="JY40" s="322"/>
      <c r="JZ40" s="322"/>
      <c r="KA40" s="322"/>
      <c r="KB40" s="322"/>
      <c r="KC40" s="322"/>
      <c r="KD40" s="322"/>
      <c r="KE40" s="322"/>
      <c r="KF40" s="322"/>
      <c r="KG40" s="322"/>
      <c r="KH40" s="322"/>
      <c r="KI40" s="322"/>
      <c r="KJ40" s="322"/>
      <c r="KK40" s="322"/>
      <c r="KL40" s="322"/>
      <c r="KM40" s="322"/>
      <c r="KN40" s="322"/>
      <c r="KO40" s="322"/>
      <c r="KP40" s="323"/>
      <c r="KQ40" s="387"/>
      <c r="KR40" s="388" t="s">
        <v>320</v>
      </c>
      <c r="KS40" s="388"/>
      <c r="KT40" s="388"/>
      <c r="KU40" s="388"/>
      <c r="KV40" s="388"/>
      <c r="KW40" s="389"/>
      <c r="KX40" s="496"/>
      <c r="KY40" s="497"/>
      <c r="LB40" s="502"/>
      <c r="LC40" s="497"/>
      <c r="LF40" s="503"/>
      <c r="LG40" s="504"/>
      <c r="LJ40" s="517"/>
      <c r="LK40" s="518"/>
      <c r="LN40" s="503"/>
      <c r="LO40" s="504"/>
      <c r="LR40" s="484"/>
      <c r="LS40" s="485"/>
      <c r="LT40" s="485"/>
      <c r="LU40" s="485"/>
      <c r="LV40" s="485"/>
      <c r="LW40" s="485"/>
      <c r="LX40" s="485"/>
      <c r="LY40" s="485"/>
      <c r="LZ40" s="485"/>
      <c r="MA40" s="485"/>
      <c r="MB40" s="485"/>
      <c r="MC40" s="485"/>
      <c r="MD40" s="485"/>
      <c r="ME40" s="485"/>
      <c r="MF40" s="485"/>
      <c r="MG40" s="338" t="s">
        <v>70</v>
      </c>
      <c r="MH40" s="338" t="s">
        <v>70</v>
      </c>
      <c r="MI40" s="338" t="s">
        <v>67</v>
      </c>
      <c r="MJ40" s="338" t="s">
        <v>224</v>
      </c>
      <c r="MK40" s="338" t="s">
        <v>224</v>
      </c>
      <c r="ML40" s="338" t="s">
        <v>224</v>
      </c>
      <c r="MM40" s="338" t="s">
        <v>68</v>
      </c>
      <c r="MN40" s="338" t="s">
        <v>68</v>
      </c>
      <c r="MO40" s="338" t="s">
        <v>68</v>
      </c>
      <c r="MP40" s="338" t="s">
        <v>66</v>
      </c>
      <c r="MQ40" s="338" t="s">
        <v>66</v>
      </c>
      <c r="MR40" s="338"/>
      <c r="MS40" s="338"/>
      <c r="MT40" s="338"/>
      <c r="MU40" s="338"/>
      <c r="MV40" s="338"/>
      <c r="MW40" s="338"/>
      <c r="MX40" s="338"/>
      <c r="MY40" s="338"/>
      <c r="MZ40" s="338"/>
      <c r="NA40" s="338"/>
      <c r="NB40" s="338"/>
      <c r="NC40" s="338"/>
      <c r="ND40" s="338"/>
      <c r="NE40" s="338"/>
      <c r="NF40" s="338"/>
      <c r="NG40" s="338"/>
      <c r="NH40" s="338"/>
      <c r="NI40" s="338"/>
      <c r="NJ40" s="338"/>
      <c r="NK40" s="338"/>
      <c r="NL40" s="338"/>
      <c r="NM40" s="338"/>
      <c r="NN40" s="338"/>
      <c r="NO40" s="338"/>
      <c r="NP40" s="338"/>
      <c r="NQ40" s="338"/>
      <c r="NR40" s="338"/>
      <c r="NS40" s="338"/>
      <c r="NT40" s="339"/>
      <c r="NU40" s="519"/>
      <c r="NV40" s="520"/>
      <c r="NW40" s="520"/>
      <c r="NX40" s="520"/>
      <c r="NY40" s="520"/>
      <c r="NZ40" s="520"/>
      <c r="OA40" s="521"/>
      <c r="OB40" s="496"/>
      <c r="OC40" s="497"/>
      <c r="OF40" s="522"/>
      <c r="OG40" s="523"/>
      <c r="OH40" s="523"/>
      <c r="OI40" s="523"/>
      <c r="OJ40" s="523"/>
      <c r="OK40" s="523"/>
      <c r="OL40" s="523"/>
      <c r="OM40" s="523"/>
      <c r="ON40" s="524"/>
      <c r="OO40" s="525"/>
      <c r="OP40" s="526"/>
      <c r="OQ40" s="526"/>
      <c r="OR40" s="526"/>
      <c r="OS40" s="526"/>
      <c r="OT40" s="526"/>
      <c r="OU40" s="527"/>
      <c r="OV40" s="528"/>
      <c r="OW40" s="529"/>
      <c r="OX40" s="529"/>
      <c r="OY40" s="529"/>
      <c r="OZ40" s="529"/>
      <c r="PA40" s="529"/>
      <c r="PB40" s="529"/>
      <c r="PC40" s="529"/>
      <c r="PD40" s="529"/>
      <c r="PE40" s="529"/>
      <c r="PF40" s="529"/>
      <c r="PG40" s="529"/>
      <c r="PH40" s="529"/>
      <c r="PI40" s="529"/>
      <c r="PJ40" s="529"/>
      <c r="PK40" s="529"/>
      <c r="PL40" s="529"/>
      <c r="PM40" s="529"/>
      <c r="PN40" s="529"/>
      <c r="PO40" s="530"/>
      <c r="PP40" s="531"/>
      <c r="PQ40" s="532"/>
      <c r="PR40" s="532"/>
      <c r="PS40" s="532"/>
      <c r="PT40" s="532"/>
      <c r="PU40" s="532"/>
      <c r="PV40" s="516"/>
      <c r="PW40" s="496"/>
      <c r="PX40" s="497"/>
      <c r="QA40" s="533"/>
      <c r="QB40" s="534"/>
      <c r="QC40" s="534"/>
      <c r="QD40" s="534"/>
      <c r="QE40" s="534"/>
      <c r="QF40" s="534"/>
      <c r="QG40" s="535"/>
      <c r="QH40" s="525"/>
      <c r="QI40" s="526"/>
      <c r="QJ40" s="526"/>
      <c r="QK40" s="526"/>
      <c r="QL40" s="526"/>
      <c r="QM40" s="526"/>
      <c r="QN40" s="527"/>
      <c r="QO40" s="505"/>
      <c r="QP40" s="506"/>
      <c r="QQ40" s="506"/>
      <c r="QR40" s="506"/>
      <c r="QS40" s="506"/>
      <c r="QT40" s="506"/>
      <c r="QU40" s="507"/>
      <c r="QV40" s="508"/>
      <c r="QW40" s="509"/>
      <c r="QX40" s="509"/>
      <c r="QY40" s="509"/>
      <c r="QZ40" s="509"/>
      <c r="RA40" s="509"/>
      <c r="RB40" s="510"/>
      <c r="RC40" s="496"/>
      <c r="RD40" s="497"/>
      <c r="RG40" s="522"/>
      <c r="RH40" s="523"/>
      <c r="RI40" s="523"/>
      <c r="RJ40" s="523"/>
      <c r="RK40" s="523"/>
      <c r="RL40" s="523"/>
      <c r="RM40" s="524"/>
      <c r="RN40" s="525"/>
      <c r="RO40" s="526"/>
      <c r="RP40" s="526"/>
      <c r="RQ40" s="526"/>
      <c r="RR40" s="526"/>
      <c r="RS40" s="526"/>
      <c r="RT40" s="527"/>
      <c r="RU40" s="528"/>
      <c r="RV40" s="529"/>
      <c r="RW40" s="529"/>
      <c r="RX40" s="529"/>
      <c r="RY40" s="529"/>
      <c r="RZ40" s="529"/>
      <c r="SA40" s="530"/>
      <c r="SB40" s="531"/>
      <c r="SC40" s="532"/>
      <c r="SD40" s="532"/>
      <c r="SE40" s="532"/>
      <c r="SF40" s="532"/>
      <c r="SG40" s="532"/>
      <c r="SH40" s="516"/>
      <c r="SI40" s="496"/>
      <c r="SJ40" s="497"/>
      <c r="SM40" s="502"/>
      <c r="SN40" s="497"/>
      <c r="SQ40" s="503"/>
      <c r="SR40" s="504"/>
      <c r="SU40" s="355"/>
      <c r="SV40" s="356"/>
      <c r="SW40" s="356"/>
      <c r="SX40" s="357"/>
      <c r="SY40" s="536"/>
      <c r="SZ40" s="537"/>
      <c r="TA40" s="537"/>
      <c r="TB40" s="538"/>
      <c r="TC40" s="365"/>
      <c r="TD40" s="366"/>
      <c r="TE40" s="366"/>
      <c r="TF40" s="367"/>
      <c r="TG40" s="403"/>
      <c r="TH40" s="404"/>
      <c r="TI40" s="404"/>
      <c r="TJ40" s="405"/>
      <c r="TK40" s="496"/>
      <c r="TL40" s="497"/>
      <c r="TO40" s="502"/>
      <c r="TP40" s="539"/>
      <c r="TQ40" s="291"/>
      <c r="TR40" s="291"/>
      <c r="TS40" s="539"/>
      <c r="TT40" s="539"/>
      <c r="TU40" s="291"/>
      <c r="TV40" s="291"/>
      <c r="TW40" s="539"/>
      <c r="TX40" s="539"/>
      <c r="TY40" s="291"/>
      <c r="TZ40" s="291"/>
      <c r="UA40" s="539"/>
      <c r="UB40" s="539"/>
      <c r="UC40" s="291"/>
      <c r="UD40" s="291"/>
      <c r="UE40" s="540"/>
      <c r="UF40" s="504"/>
      <c r="UG40" s="373"/>
      <c r="UI40" s="503"/>
      <c r="UJ40" s="504"/>
      <c r="UM40" s="503"/>
      <c r="UN40" s="504"/>
      <c r="UQ40" s="502"/>
      <c r="UR40" s="497"/>
      <c r="UU40" s="503"/>
      <c r="UV40" s="504"/>
      <c r="UY40" s="540"/>
      <c r="UZ40" s="540"/>
      <c r="VC40" s="540"/>
      <c r="VD40" s="540"/>
      <c r="VF40" s="374"/>
      <c r="VG40" s="541"/>
      <c r="VH40" s="542"/>
      <c r="VI40" s="541"/>
      <c r="VJ40" s="542"/>
      <c r="VK40" s="335"/>
      <c r="VL40" s="542"/>
      <c r="VM40" s="543"/>
      <c r="VN40" s="541"/>
      <c r="VO40" s="544"/>
      <c r="VP40" s="378"/>
      <c r="VS40" s="608"/>
      <c r="VX40" s="127"/>
      <c r="WF40" s="127" t="n">
        <f aca="false">IF(AJ40="",0,AJ40+WF37)</f>
        <v>0</v>
      </c>
      <c r="WG40" s="127" t="n">
        <f aca="false">IF(AK40="",0,AK40+WG37)</f>
        <v>0</v>
      </c>
      <c r="WH40" s="127" t="n">
        <f aca="false">IF(BP40="",0,BP40+WH37)</f>
        <v>0</v>
      </c>
      <c r="WI40" s="127" t="n">
        <f aca="false">IF(BQ40="",0,BQ40+WI37)</f>
        <v>0</v>
      </c>
      <c r="WJ40" s="127" t="n">
        <f aca="false">IF(CJ40="",0,CJ40+WJ37)</f>
        <v>0</v>
      </c>
      <c r="WK40" s="127" t="n">
        <f aca="false">IF(CK40="",0,CK40+WK37)</f>
        <v>0</v>
      </c>
      <c r="WL40" s="127" t="n">
        <f aca="false">IF(DD40="",0,DD40+WL37)</f>
        <v>0</v>
      </c>
      <c r="WM40" s="127" t="n">
        <f aca="false">IF(DE40="",0,DE40+WM37)</f>
        <v>0</v>
      </c>
      <c r="WN40" s="127" t="n">
        <f aca="false">IF(EF40="",0,EF40+WN37)</f>
        <v>0</v>
      </c>
      <c r="WO40" s="127" t="n">
        <f aca="false">IF(EG40="",0,EG40+WO37)</f>
        <v>0</v>
      </c>
      <c r="WP40" s="127" t="n">
        <f aca="false">IF(FF40="",0,FF40+WP37)</f>
        <v>0</v>
      </c>
      <c r="WQ40" s="127" t="n">
        <f aca="false">IF(FG40="",0,FG40+WQ37)</f>
        <v>0</v>
      </c>
      <c r="WR40" s="127" t="n">
        <f aca="false">IF(IS40="",0,IS40+WR37)</f>
        <v>0</v>
      </c>
      <c r="WS40" s="127" t="n">
        <f aca="false">IF(IT40="",0,IT40+WS37)</f>
        <v>0</v>
      </c>
      <c r="WT40" s="127" t="n">
        <f aca="false">IF(HY40="",0,HY40+WT37)</f>
        <v>0</v>
      </c>
      <c r="WU40" s="127" t="n">
        <f aca="false">IF(HZ40="",0,HZ40+WU37)</f>
        <v>0</v>
      </c>
      <c r="WV40" s="127" t="n">
        <f aca="false">IF(SK40="",0,SK40+WV37)</f>
        <v>0</v>
      </c>
      <c r="WW40" s="127" t="n">
        <f aca="false">IF(SL40="",0,SL40+WW37)</f>
        <v>0</v>
      </c>
      <c r="WX40" s="127" t="n">
        <f aca="false">IF(UM40="",0,UM40)</f>
        <v>0</v>
      </c>
      <c r="WY40" s="127" t="n">
        <f aca="false">IF(UN40="",0,UN40)</f>
        <v>0</v>
      </c>
      <c r="WZ40" s="127" t="n">
        <f aca="false">IF(LL40="",0,LL40+WZ37)</f>
        <v>0</v>
      </c>
      <c r="XA40" s="127" t="n">
        <f aca="false">IF(LM40="",0,LM40+XA37)</f>
        <v>0</v>
      </c>
      <c r="XB40" s="127" t="n">
        <f aca="false">IF(UI40="",0,UI40+XB37)</f>
        <v>0</v>
      </c>
      <c r="XC40" s="127" t="n">
        <f aca="false">IF(UJ40="",0,UJ40+XC37)</f>
        <v>0</v>
      </c>
      <c r="XD40" s="127" t="n">
        <f aca="false">IF(VN40="",0,VN40+XD37)</f>
        <v>0</v>
      </c>
      <c r="XE40" s="127" t="n">
        <f aca="false">IF(VO40="",0,VO40+XE37)</f>
        <v>0</v>
      </c>
      <c r="XF40" s="127" t="n">
        <f aca="false">IFERROR(XD40/$A38,0)</f>
        <v>0</v>
      </c>
      <c r="XG40" s="127" t="n">
        <f aca="false">IFERROR(XE40/$A38,0)</f>
        <v>0</v>
      </c>
      <c r="XH40" s="127" t="n">
        <f aca="false">IF(US40="",0,US40+XH37)</f>
        <v>0</v>
      </c>
      <c r="XI40" s="127" t="n">
        <f aca="false">IF(UT40="",0,UT40+XI37)</f>
        <v>0</v>
      </c>
      <c r="XJ40" s="127" t="n">
        <f aca="false">IF(WF40&gt;0,0,AH40+XJ37)</f>
        <v>0</v>
      </c>
      <c r="XK40" s="127" t="n">
        <f aca="false">IF(WG40&gt;0,0,AI40+XK37)</f>
        <v>0</v>
      </c>
      <c r="XL40" s="127" t="n">
        <f aca="false">IF(WH40&gt;0,0,BN40+XL37)</f>
        <v>0</v>
      </c>
      <c r="XM40" s="127" t="n">
        <f aca="false">IF(WI40&gt;0,0,BO40+XM37)</f>
        <v>0</v>
      </c>
      <c r="XN40" s="127" t="n">
        <f aca="false">IF(WJ40&gt;0,0,CH40+XN37)</f>
        <v>0</v>
      </c>
      <c r="XO40" s="127" t="n">
        <f aca="false">IF(WK40&gt;0,0,CI40+XO37)</f>
        <v>0</v>
      </c>
      <c r="XP40" s="127" t="n">
        <f aca="false">IF(WL40&gt;0,0,DB40+XP37)</f>
        <v>0</v>
      </c>
      <c r="XQ40" s="127" t="n">
        <f aca="false">IF(WM40&gt;0,0,DC40+XQ37)</f>
        <v>0</v>
      </c>
      <c r="XR40" s="127" t="n">
        <f aca="false">IF(WN40&gt;0,0,ED40+XR37)</f>
        <v>0</v>
      </c>
      <c r="XS40" s="127" t="n">
        <f aca="false">IF(WO40&gt;0,0,EE40+XS37)</f>
        <v>0</v>
      </c>
      <c r="XT40" s="127" t="n">
        <f aca="false">IF(WP40&gt;0,0,FD40+XT37)</f>
        <v>0</v>
      </c>
      <c r="XU40" s="127" t="n">
        <f aca="false">IF(WQ40&gt;0,0,FE40+XU37)</f>
        <v>0</v>
      </c>
      <c r="XV40" s="127" t="n">
        <f aca="false">IF(WR40&gt;0,0,IQ40+XV37)</f>
        <v>0</v>
      </c>
      <c r="XW40" s="127" t="n">
        <f aca="false">IF(WS40&gt;0,0,IR40+XW37)</f>
        <v>0</v>
      </c>
      <c r="XX40" s="127" t="n">
        <f aca="false">IF(WT40&gt;0,0,HW40+XX37)</f>
        <v>0</v>
      </c>
      <c r="XY40" s="127" t="n">
        <f aca="false">IFERROR(IF(WU40&gt;0,0,HX40+XY37),0)</f>
        <v>0</v>
      </c>
      <c r="XZ40" s="127" t="n">
        <f aca="false">IF(WV40&gt;0,0,SI40+XZ37)</f>
        <v>0</v>
      </c>
      <c r="YA40" s="127" t="n">
        <f aca="false">IFERROR(IF(WW40&gt;0,0,SJ40+YA37),0)</f>
        <v>0</v>
      </c>
      <c r="YB40" s="127"/>
      <c r="YC40" s="127"/>
      <c r="YD40" s="127"/>
    </row>
    <row r="41" customFormat="false" ht="15" hidden="false" customHeight="false" outlineLevel="0" collapsed="false">
      <c r="A41" s="483"/>
      <c r="B41" s="381"/>
      <c r="C41" s="382"/>
      <c r="D41" s="382"/>
      <c r="E41" s="382"/>
      <c r="F41" s="382"/>
      <c r="G41" s="382"/>
      <c r="H41" s="382"/>
      <c r="I41" s="383"/>
      <c r="J41" s="384"/>
      <c r="K41" s="385"/>
      <c r="L41" s="385"/>
      <c r="M41" s="385"/>
      <c r="N41" s="385"/>
      <c r="O41" s="385"/>
      <c r="P41" s="386"/>
      <c r="Q41" s="321"/>
      <c r="R41" s="322"/>
      <c r="S41" s="322"/>
      <c r="T41" s="322"/>
      <c r="U41" s="322"/>
      <c r="V41" s="322"/>
      <c r="W41" s="322"/>
      <c r="X41" s="322"/>
      <c r="Y41" s="322"/>
      <c r="Z41" s="323"/>
      <c r="AA41" s="387"/>
      <c r="AB41" s="388"/>
      <c r="AC41" s="388"/>
      <c r="AD41" s="388"/>
      <c r="AE41" s="388"/>
      <c r="AF41" s="388"/>
      <c r="AG41" s="389"/>
      <c r="AH41" s="390" t="n">
        <f aca="false">SUBTOTAL(3, B41:P41)</f>
        <v>0</v>
      </c>
      <c r="AI41" s="391" t="n">
        <f aca="false">COUNTIF(Q41:AG41,"&lt;&gt;0")-COUNTIF(Q41:AG41,"")</f>
        <v>0</v>
      </c>
      <c r="AL41" s="381"/>
      <c r="AM41" s="382"/>
      <c r="AN41" s="382"/>
      <c r="AO41" s="382"/>
      <c r="AP41" s="382"/>
      <c r="AQ41" s="382"/>
      <c r="AR41" s="383"/>
      <c r="AS41" s="384"/>
      <c r="AT41" s="385"/>
      <c r="AU41" s="385"/>
      <c r="AV41" s="385"/>
      <c r="AW41" s="385"/>
      <c r="AX41" s="385"/>
      <c r="AY41" s="386"/>
      <c r="AZ41" s="321"/>
      <c r="BA41" s="322"/>
      <c r="BB41" s="322"/>
      <c r="BC41" s="322"/>
      <c r="BD41" s="322"/>
      <c r="BE41" s="322"/>
      <c r="BF41" s="323"/>
      <c r="BG41" s="387"/>
      <c r="BH41" s="388"/>
      <c r="BI41" s="388"/>
      <c r="BJ41" s="388"/>
      <c r="BK41" s="388"/>
      <c r="BL41" s="388"/>
      <c r="BM41" s="389"/>
      <c r="BN41" s="390" t="n">
        <f aca="false">SUBTOTAL(3, AL41:AY41)</f>
        <v>0</v>
      </c>
      <c r="BO41" s="391" t="n">
        <f aca="false">COUNTIF(AZ41:BM41,"&lt;&gt;0")-COUNTIF(AZ41:BM41,"")</f>
        <v>0</v>
      </c>
      <c r="BR41" s="381"/>
      <c r="BS41" s="382"/>
      <c r="BT41" s="382"/>
      <c r="BU41" s="383"/>
      <c r="BV41" s="392"/>
      <c r="BW41" s="393"/>
      <c r="BX41" s="393"/>
      <c r="BY41" s="394"/>
      <c r="BZ41" s="321"/>
      <c r="CA41" s="322"/>
      <c r="CB41" s="322"/>
      <c r="CC41" s="323"/>
      <c r="CD41" s="387"/>
      <c r="CE41" s="388"/>
      <c r="CF41" s="388"/>
      <c r="CG41" s="389"/>
      <c r="CH41" s="390" t="n">
        <f aca="false">SUBTOTAL(3, BR41:BY41)</f>
        <v>0</v>
      </c>
      <c r="CI41" s="391" t="n">
        <f aca="false">COUNTIF(BZ41:CG41,"&lt;&gt;0")-COUNTIF(BZ41:CG41,"")</f>
        <v>0</v>
      </c>
      <c r="CL41" s="381"/>
      <c r="CM41" s="382"/>
      <c r="CN41" s="382"/>
      <c r="CO41" s="383"/>
      <c r="CP41" s="384"/>
      <c r="CQ41" s="385"/>
      <c r="CR41" s="385"/>
      <c r="CS41" s="386"/>
      <c r="CT41" s="321"/>
      <c r="CU41" s="322"/>
      <c r="CV41" s="322"/>
      <c r="CW41" s="323"/>
      <c r="CX41" s="387"/>
      <c r="CY41" s="388"/>
      <c r="CZ41" s="388"/>
      <c r="DA41" s="389"/>
      <c r="DB41" s="390" t="n">
        <f aca="false">SUBTOTAL(3, CL41:CS41)</f>
        <v>0</v>
      </c>
      <c r="DC41" s="391" t="n">
        <f aca="false">COUNTIF(CT41:DA41,"&lt;&gt;0")-COUNTIF(CT41:DA41,"")</f>
        <v>0</v>
      </c>
      <c r="DF41" s="395" t="n">
        <f aca="false">SUMIF(B6:DE6,"итого гр.",B41:DE41)</f>
        <v>0</v>
      </c>
      <c r="DG41" s="391" t="n">
        <f aca="false">SUMIF(B6:DE6,"итого фк.",B41:DE41)</f>
        <v>0</v>
      </c>
      <c r="DJ41" s="396"/>
      <c r="DK41" s="397"/>
      <c r="DN41" s="381" t="s">
        <v>276</v>
      </c>
      <c r="DO41" s="382"/>
      <c r="DP41" s="382"/>
      <c r="DQ41" s="383"/>
      <c r="DR41" s="384"/>
      <c r="DS41" s="385"/>
      <c r="DT41" s="385"/>
      <c r="DU41" s="386"/>
      <c r="DV41" s="321"/>
      <c r="DW41" s="322"/>
      <c r="DX41" s="322"/>
      <c r="DY41" s="323"/>
      <c r="DZ41" s="387"/>
      <c r="EA41" s="388"/>
      <c r="EB41" s="388"/>
      <c r="EC41" s="389"/>
      <c r="ED41" s="390" t="n">
        <f aca="false">SUBTOTAL(3, DN41:DU41)</f>
        <v>1</v>
      </c>
      <c r="EE41" s="391" t="n">
        <f aca="false">COUNTIF(DV41:EC41,"&lt;&gt;0")-COUNTIF(DV41:EC41,"")</f>
        <v>0</v>
      </c>
      <c r="EH41" s="381"/>
      <c r="EI41" s="382"/>
      <c r="EJ41" s="382"/>
      <c r="EK41" s="382"/>
      <c r="EL41" s="382"/>
      <c r="EM41" s="382"/>
      <c r="EN41" s="383"/>
      <c r="EO41" s="384"/>
      <c r="EP41" s="385"/>
      <c r="EQ41" s="385"/>
      <c r="ER41" s="386"/>
      <c r="ES41" s="321"/>
      <c r="ET41" s="322"/>
      <c r="EU41" s="322"/>
      <c r="EV41" s="322"/>
      <c r="EW41" s="322"/>
      <c r="EX41" s="322"/>
      <c r="EY41" s="323"/>
      <c r="EZ41" s="387"/>
      <c r="FA41" s="388"/>
      <c r="FB41" s="388"/>
      <c r="FC41" s="389"/>
      <c r="FD41" s="390" t="n">
        <f aca="false">SUBTOTAL(3, EH41:ER41)</f>
        <v>0</v>
      </c>
      <c r="FE41" s="391" t="n">
        <f aca="false">COUNTIF(ES41:FC41,"&lt;&gt;0")-COUNTIF(ES41:FC41,"")</f>
        <v>0</v>
      </c>
      <c r="FH41" s="381" t="s">
        <v>321</v>
      </c>
      <c r="FI41" s="382"/>
      <c r="FJ41" s="382"/>
      <c r="FK41" s="382"/>
      <c r="FL41" s="382"/>
      <c r="FM41" s="382"/>
      <c r="FN41" s="382"/>
      <c r="FO41" s="382"/>
      <c r="FP41" s="382"/>
      <c r="FQ41" s="382"/>
      <c r="FR41" s="382"/>
      <c r="FS41" s="382"/>
      <c r="FT41" s="382"/>
      <c r="FU41" s="382"/>
      <c r="FV41" s="382"/>
      <c r="FW41" s="382"/>
      <c r="FX41" s="382"/>
      <c r="FY41" s="382"/>
      <c r="FZ41" s="382"/>
      <c r="GA41" s="382"/>
      <c r="GB41" s="382"/>
      <c r="GC41" s="382"/>
      <c r="GD41" s="382"/>
      <c r="GE41" s="382"/>
      <c r="GF41" s="382"/>
      <c r="GG41" s="382"/>
      <c r="GH41" s="382"/>
      <c r="GI41" s="382"/>
      <c r="GJ41" s="382"/>
      <c r="GK41" s="382"/>
      <c r="GL41" s="382"/>
      <c r="GM41" s="383"/>
      <c r="GN41" s="384"/>
      <c r="GO41" s="385"/>
      <c r="GP41" s="385"/>
      <c r="GQ41" s="385"/>
      <c r="GR41" s="385"/>
      <c r="GS41" s="385"/>
      <c r="GT41" s="386"/>
      <c r="GU41" s="321" t="n">
        <v>2438</v>
      </c>
      <c r="GV41" s="322" t="n">
        <v>1727</v>
      </c>
      <c r="GW41" s="321"/>
      <c r="GX41" s="322"/>
      <c r="GY41" s="321"/>
      <c r="GZ41" s="322"/>
      <c r="HA41" s="322"/>
      <c r="HB41" s="322"/>
      <c r="HC41" s="322"/>
      <c r="HD41" s="322"/>
      <c r="HE41" s="322"/>
      <c r="HF41" s="322"/>
      <c r="HG41" s="322"/>
      <c r="HH41" s="322"/>
      <c r="HI41" s="322"/>
      <c r="HJ41" s="322"/>
      <c r="HK41" s="322"/>
      <c r="HL41" s="322"/>
      <c r="HM41" s="322"/>
      <c r="HN41" s="322"/>
      <c r="HO41" s="323"/>
      <c r="HP41" s="387"/>
      <c r="HQ41" s="388"/>
      <c r="HR41" s="388"/>
      <c r="HS41" s="388"/>
      <c r="HT41" s="388"/>
      <c r="HU41" s="388"/>
      <c r="HV41" s="389"/>
      <c r="HW41" s="390" t="n">
        <f aca="false">SUBTOTAL(3, FH41:GT41)</f>
        <v>1</v>
      </c>
      <c r="HX41" s="391" t="n">
        <f aca="false">COUNTIF(GU41:HV41,"&lt;&gt;0")-COUNTIF(GU41:HV41,"")</f>
        <v>2</v>
      </c>
      <c r="IA41" s="398"/>
      <c r="IB41" s="399"/>
      <c r="IC41" s="399"/>
      <c r="ID41" s="400"/>
      <c r="IE41" s="401"/>
      <c r="IF41" s="402"/>
      <c r="IG41" s="402"/>
      <c r="IH41" s="386"/>
      <c r="II41" s="321"/>
      <c r="IJ41" s="366"/>
      <c r="IK41" s="366"/>
      <c r="IL41" s="367"/>
      <c r="IM41" s="403"/>
      <c r="IN41" s="404"/>
      <c r="IO41" s="404"/>
      <c r="IP41" s="405"/>
      <c r="IQ41" s="390" t="n">
        <f aca="false">SUBTOTAL(3, IA41:IH41)</f>
        <v>0</v>
      </c>
      <c r="IR41" s="391" t="n">
        <f aca="false">COUNTIF(II41:IP41,"&lt;&gt;0")-COUNTIF(II41:IP41,"")</f>
        <v>0</v>
      </c>
      <c r="IU41" s="381" t="s">
        <v>276</v>
      </c>
      <c r="IV41" s="382" t="s">
        <v>262</v>
      </c>
      <c r="IW41" s="382"/>
      <c r="IX41" s="382"/>
      <c r="IY41" s="382"/>
      <c r="IZ41" s="382"/>
      <c r="JA41" s="382"/>
      <c r="JB41" s="382"/>
      <c r="JC41" s="382"/>
      <c r="JD41" s="382"/>
      <c r="JE41" s="382"/>
      <c r="JF41" s="382"/>
      <c r="JG41" s="382"/>
      <c r="JH41" s="382"/>
      <c r="JI41" s="382"/>
      <c r="JJ41" s="322" t="n">
        <v>1428</v>
      </c>
      <c r="JK41" s="322" t="n">
        <v>5271</v>
      </c>
      <c r="JL41" s="322" t="n">
        <v>6514</v>
      </c>
      <c r="JM41" s="322" t="n">
        <v>1101</v>
      </c>
      <c r="JN41" s="322" t="n">
        <v>4330</v>
      </c>
      <c r="JO41" s="322" t="n">
        <v>2328</v>
      </c>
      <c r="JP41" s="322" t="n">
        <v>494</v>
      </c>
      <c r="JQ41" s="322"/>
      <c r="JR41" s="322"/>
      <c r="JS41" s="322"/>
      <c r="JT41" s="322"/>
      <c r="JU41" s="322"/>
      <c r="JV41" s="322"/>
      <c r="JW41" s="322"/>
      <c r="JX41" s="322"/>
      <c r="JY41" s="322"/>
      <c r="JZ41" s="322"/>
      <c r="KA41" s="322"/>
      <c r="KB41" s="322"/>
      <c r="KC41" s="322"/>
      <c r="KD41" s="322"/>
      <c r="KE41" s="322"/>
      <c r="KF41" s="322"/>
      <c r="KG41" s="322"/>
      <c r="KH41" s="322"/>
      <c r="KI41" s="322"/>
      <c r="KJ41" s="322"/>
      <c r="KK41" s="322"/>
      <c r="KL41" s="322"/>
      <c r="KM41" s="322"/>
      <c r="KN41" s="322"/>
      <c r="KO41" s="322"/>
      <c r="KP41" s="323"/>
      <c r="KQ41" s="387"/>
      <c r="KR41" s="388" t="n">
        <v>19</v>
      </c>
      <c r="KS41" s="388"/>
      <c r="KT41" s="388"/>
      <c r="KU41" s="388"/>
      <c r="KV41" s="388"/>
      <c r="KW41" s="389"/>
      <c r="KX41" s="390" t="n">
        <f aca="false">SUBTOTAL(3, IU41:JI41)</f>
        <v>2</v>
      </c>
      <c r="KY41" s="391" t="n">
        <f aca="false">COUNTIF(JJ41:KW41,"&lt;&gt;0")-COUNTIF(JJ41:KW41,"")</f>
        <v>8</v>
      </c>
      <c r="LB41" s="395" t="n">
        <f aca="false">SUMIF(DN6:LA6,"итого гр.",DN41:LA41)</f>
        <v>4</v>
      </c>
      <c r="LC41" s="391" t="n">
        <f aca="false">SUMIF(DN6:LA6,"итого фк.",DN41:LA41)</f>
        <v>10</v>
      </c>
      <c r="LF41" s="396"/>
      <c r="LG41" s="397"/>
      <c r="LJ41" s="406"/>
      <c r="LK41" s="407"/>
      <c r="LN41" s="396"/>
      <c r="LO41" s="397"/>
      <c r="LR41" s="381"/>
      <c r="LS41" s="382"/>
      <c r="LT41" s="382"/>
      <c r="LU41" s="382"/>
      <c r="LV41" s="382"/>
      <c r="LW41" s="382"/>
      <c r="LX41" s="382"/>
      <c r="LY41" s="382"/>
      <c r="LZ41" s="382"/>
      <c r="MA41" s="382"/>
      <c r="MB41" s="382"/>
      <c r="MC41" s="382"/>
      <c r="MD41" s="382"/>
      <c r="ME41" s="382"/>
      <c r="MF41" s="382"/>
      <c r="MG41" s="322" t="s">
        <v>322</v>
      </c>
      <c r="MH41" s="322" t="s">
        <v>282</v>
      </c>
      <c r="MI41" s="322" t="s">
        <v>323</v>
      </c>
      <c r="MJ41" s="322" t="s">
        <v>324</v>
      </c>
      <c r="MK41" s="322" t="s">
        <v>325</v>
      </c>
      <c r="ML41" s="322" t="s">
        <v>326</v>
      </c>
      <c r="MM41" s="322" t="s">
        <v>327</v>
      </c>
      <c r="MN41" s="322" t="s">
        <v>328</v>
      </c>
      <c r="MO41" s="322" t="s">
        <v>329</v>
      </c>
      <c r="MP41" s="322" t="s">
        <v>263</v>
      </c>
      <c r="MQ41" s="322" t="s">
        <v>330</v>
      </c>
      <c r="MR41" s="322"/>
      <c r="MS41" s="322"/>
      <c r="MT41" s="322"/>
      <c r="MU41" s="322"/>
      <c r="MV41" s="322"/>
      <c r="MW41" s="322"/>
      <c r="MX41" s="322"/>
      <c r="MY41" s="322"/>
      <c r="MZ41" s="322"/>
      <c r="NA41" s="322"/>
      <c r="NB41" s="322"/>
      <c r="NC41" s="322"/>
      <c r="ND41" s="322"/>
      <c r="NE41" s="322"/>
      <c r="NF41" s="322"/>
      <c r="NG41" s="322"/>
      <c r="NH41" s="322"/>
      <c r="NI41" s="322"/>
      <c r="NJ41" s="322"/>
      <c r="NK41" s="322"/>
      <c r="NL41" s="322"/>
      <c r="NM41" s="322"/>
      <c r="NN41" s="322"/>
      <c r="NO41" s="322"/>
      <c r="NP41" s="322"/>
      <c r="NQ41" s="322"/>
      <c r="NR41" s="322"/>
      <c r="NS41" s="322"/>
      <c r="NT41" s="323"/>
      <c r="NU41" s="387"/>
      <c r="NV41" s="388"/>
      <c r="NW41" s="388"/>
      <c r="NX41" s="388"/>
      <c r="NY41" s="388"/>
      <c r="NZ41" s="388"/>
      <c r="OA41" s="389"/>
      <c r="OB41" s="390" t="n">
        <f aca="false">SUBTOTAL(3, LR41:MF41)</f>
        <v>0</v>
      </c>
      <c r="OC41" s="391" t="n">
        <f aca="false">COUNTIF(MG41:OA41,"&lt;&gt;0")-COUNTIF(MG41:OA41,"")</f>
        <v>11</v>
      </c>
      <c r="OF41" s="408"/>
      <c r="OG41" s="409"/>
      <c r="OH41" s="409"/>
      <c r="OI41" s="409"/>
      <c r="OJ41" s="409"/>
      <c r="OK41" s="409"/>
      <c r="OL41" s="409"/>
      <c r="OM41" s="409"/>
      <c r="ON41" s="410"/>
      <c r="OO41" s="411"/>
      <c r="OP41" s="412"/>
      <c r="OQ41" s="412"/>
      <c r="OR41" s="412"/>
      <c r="OS41" s="412"/>
      <c r="OT41" s="412"/>
      <c r="OU41" s="413"/>
      <c r="OV41" s="365"/>
      <c r="OW41" s="366"/>
      <c r="OX41" s="366"/>
      <c r="OY41" s="366"/>
      <c r="OZ41" s="366"/>
      <c r="PA41" s="366"/>
      <c r="PB41" s="366"/>
      <c r="PC41" s="366"/>
      <c r="PD41" s="366"/>
      <c r="PE41" s="366"/>
      <c r="PF41" s="366"/>
      <c r="PG41" s="366"/>
      <c r="PH41" s="366"/>
      <c r="PI41" s="366"/>
      <c r="PJ41" s="366"/>
      <c r="PK41" s="366"/>
      <c r="PL41" s="366"/>
      <c r="PM41" s="366"/>
      <c r="PN41" s="366"/>
      <c r="PO41" s="367"/>
      <c r="PP41" s="403"/>
      <c r="PQ41" s="404"/>
      <c r="PR41" s="404"/>
      <c r="PS41" s="404"/>
      <c r="PT41" s="404"/>
      <c r="PU41" s="404"/>
      <c r="PV41" s="405"/>
      <c r="PW41" s="390" t="n">
        <f aca="false">SUBTOTAL(3, OF41:OU41)</f>
        <v>0</v>
      </c>
      <c r="PX41" s="391" t="n">
        <f aca="false">COUNTIF(OV41:PV41,"&lt;&gt;0")-COUNTIF(OV41:PV41,"")</f>
        <v>0</v>
      </c>
      <c r="QA41" s="414"/>
      <c r="QB41" s="415"/>
      <c r="QC41" s="415"/>
      <c r="QD41" s="415"/>
      <c r="QE41" s="415"/>
      <c r="QF41" s="415"/>
      <c r="QG41" s="416"/>
      <c r="QH41" s="411"/>
      <c r="QI41" s="412"/>
      <c r="QJ41" s="412"/>
      <c r="QK41" s="412"/>
      <c r="QL41" s="412"/>
      <c r="QM41" s="412"/>
      <c r="QN41" s="413"/>
      <c r="QO41" s="321"/>
      <c r="QP41" s="322"/>
      <c r="QQ41" s="322"/>
      <c r="QR41" s="322"/>
      <c r="QS41" s="322"/>
      <c r="QT41" s="322"/>
      <c r="QU41" s="323"/>
      <c r="QV41" s="387"/>
      <c r="QW41" s="388"/>
      <c r="QX41" s="388"/>
      <c r="QY41" s="388"/>
      <c r="QZ41" s="388"/>
      <c r="RA41" s="388"/>
      <c r="RB41" s="389"/>
      <c r="RC41" s="390" t="n">
        <f aca="false">SUBTOTAL(3, QA41:QN41)</f>
        <v>0</v>
      </c>
      <c r="RD41" s="391" t="n">
        <f aca="false">COUNTIF(QO41:RB41,"&lt;&gt;0")-COUNTIF(QO41:RB41,"")</f>
        <v>0</v>
      </c>
      <c r="RG41" s="408"/>
      <c r="RH41" s="409"/>
      <c r="RI41" s="409"/>
      <c r="RJ41" s="409"/>
      <c r="RK41" s="409"/>
      <c r="RL41" s="409"/>
      <c r="RM41" s="410"/>
      <c r="RN41" s="411"/>
      <c r="RO41" s="412"/>
      <c r="RP41" s="412"/>
      <c r="RQ41" s="412"/>
      <c r="RR41" s="412"/>
      <c r="RS41" s="412"/>
      <c r="RT41" s="413"/>
      <c r="RU41" s="365"/>
      <c r="RV41" s="366"/>
      <c r="RW41" s="366"/>
      <c r="RX41" s="366"/>
      <c r="RY41" s="366"/>
      <c r="RZ41" s="366"/>
      <c r="SA41" s="367"/>
      <c r="SB41" s="403"/>
      <c r="SC41" s="404"/>
      <c r="SD41" s="404"/>
      <c r="SE41" s="404"/>
      <c r="SF41" s="404"/>
      <c r="SG41" s="404"/>
      <c r="SH41" s="405"/>
      <c r="SI41" s="390" t="n">
        <f aca="false">COUNTIF(RG41:RT41,"&lt;&gt;0")-COUNTIF(RG41:RT41,"")</f>
        <v>0</v>
      </c>
      <c r="SJ41" s="391" t="n">
        <f aca="false">COUNTIF(RU41:SH41,"&lt;&gt;0")-COUNTIF(RU41:SH41,"")</f>
        <v>0</v>
      </c>
      <c r="SM41" s="395" t="n">
        <f aca="false">SUMIF(LR6:SL6,"итого гр.",LR41:SL41)</f>
        <v>0</v>
      </c>
      <c r="SN41" s="391" t="n">
        <f aca="false">SUMIF(LR6:SL6,"итого фк.",LR41:SL41)</f>
        <v>11</v>
      </c>
      <c r="SQ41" s="396"/>
      <c r="SR41" s="397"/>
      <c r="SU41" s="408"/>
      <c r="SV41" s="409"/>
      <c r="SW41" s="409"/>
      <c r="SX41" s="410"/>
      <c r="SY41" s="411"/>
      <c r="SZ41" s="412"/>
      <c r="TA41" s="412"/>
      <c r="TB41" s="413"/>
      <c r="TC41" s="365"/>
      <c r="TD41" s="366"/>
      <c r="TE41" s="366"/>
      <c r="TF41" s="367"/>
      <c r="TG41" s="403"/>
      <c r="TH41" s="404"/>
      <c r="TI41" s="404"/>
      <c r="TJ41" s="405"/>
      <c r="TK41" s="390"/>
      <c r="TL41" s="391"/>
      <c r="TO41" s="395"/>
      <c r="TP41" s="417"/>
      <c r="TQ41" s="291"/>
      <c r="TR41" s="291"/>
      <c r="TS41" s="417"/>
      <c r="TT41" s="417"/>
      <c r="TU41" s="291"/>
      <c r="TV41" s="291"/>
      <c r="TW41" s="417"/>
      <c r="TX41" s="417"/>
      <c r="TY41" s="291"/>
      <c r="TZ41" s="291"/>
      <c r="UA41" s="417"/>
      <c r="UB41" s="417"/>
      <c r="UC41" s="291"/>
      <c r="UD41" s="291"/>
      <c r="UE41" s="418" t="n">
        <f aca="false">SUMIF(TO6:UD6,"итого гр.",TO41:UD41)</f>
        <v>0</v>
      </c>
      <c r="UF41" s="397" t="n">
        <f aca="false">SUMIF($TO$6:$UD$6,"итого фк.",TO41:UD41)</f>
        <v>0</v>
      </c>
      <c r="UG41" s="373"/>
      <c r="UI41" s="396"/>
      <c r="UJ41" s="397"/>
      <c r="UM41" s="396"/>
      <c r="UN41" s="397"/>
      <c r="UQ41" s="395"/>
      <c r="UR41" s="391"/>
      <c r="UU41" s="396"/>
      <c r="UV41" s="397"/>
      <c r="UY41" s="418"/>
      <c r="UZ41" s="418"/>
      <c r="VC41" s="418"/>
      <c r="VD41" s="418"/>
      <c r="VG41" s="546"/>
      <c r="VH41" s="375"/>
      <c r="VI41" s="546"/>
      <c r="VJ41" s="375"/>
      <c r="VK41" s="396"/>
      <c r="VL41" s="375"/>
      <c r="VM41" s="419"/>
      <c r="VN41" s="546"/>
      <c r="VO41" s="377"/>
      <c r="VP41" s="378"/>
      <c r="VS41" s="608"/>
      <c r="VX41" s="127"/>
      <c r="WF41" s="127" t="n">
        <f aca="false">IF(AJ41="",0,AJ41+WF38)</f>
        <v>0</v>
      </c>
      <c r="WG41" s="127" t="n">
        <f aca="false">IF(AK41="",0,AK41+WG38)</f>
        <v>0</v>
      </c>
      <c r="WH41" s="127" t="n">
        <f aca="false">IF(BP41="",0,BP41+WH38)</f>
        <v>0</v>
      </c>
      <c r="WI41" s="127" t="n">
        <f aca="false">IF(BQ41="",0,BQ41+WI38)</f>
        <v>0</v>
      </c>
      <c r="WJ41" s="127" t="n">
        <f aca="false">IF(CJ41="",0,CJ41+WJ38)</f>
        <v>0</v>
      </c>
      <c r="WK41" s="127" t="n">
        <f aca="false">IF(CK41="",0,CK41+WK38)</f>
        <v>0</v>
      </c>
      <c r="WL41" s="127" t="n">
        <f aca="false">IF(DD41="",0,DD41+WL38)</f>
        <v>0</v>
      </c>
      <c r="WM41" s="127" t="n">
        <f aca="false">IF(DE41="",0,DE41+WM38)</f>
        <v>0</v>
      </c>
      <c r="WN41" s="127" t="n">
        <f aca="false">IF(EF41="",0,EF41+WN38)</f>
        <v>0</v>
      </c>
      <c r="WO41" s="127" t="n">
        <f aca="false">IF(EG41="",0,EG41+WO38)</f>
        <v>0</v>
      </c>
      <c r="WP41" s="127" t="n">
        <f aca="false">IF(FF41="",0,FF41+WP38)</f>
        <v>0</v>
      </c>
      <c r="WQ41" s="127" t="n">
        <f aca="false">IF(FG41="",0,FG41+WQ38)</f>
        <v>0</v>
      </c>
      <c r="WR41" s="127" t="n">
        <f aca="false">IF(IS41="",0,IS41+WR38)</f>
        <v>0</v>
      </c>
      <c r="WS41" s="127" t="n">
        <f aca="false">IF(IT41="",0,IT41+WS38)</f>
        <v>0</v>
      </c>
      <c r="WT41" s="127" t="n">
        <f aca="false">IF(HY41="",0,HY41+WT38)</f>
        <v>0</v>
      </c>
      <c r="WU41" s="127" t="n">
        <f aca="false">IF(HZ41="",0,HZ41+WU38)</f>
        <v>0</v>
      </c>
      <c r="WV41" s="127" t="n">
        <f aca="false">IF(SK41="",0,SK41+WV38)</f>
        <v>0</v>
      </c>
      <c r="WW41" s="127" t="n">
        <f aca="false">IF(SL41="",0,SL41+WW38)</f>
        <v>0</v>
      </c>
      <c r="WX41" s="127" t="n">
        <f aca="false">IF(UM41="",0,UM41)</f>
        <v>0</v>
      </c>
      <c r="WY41" s="127" t="n">
        <f aca="false">IF(UN41="",0,UN41)</f>
        <v>0</v>
      </c>
      <c r="WZ41" s="127" t="n">
        <f aca="false">IF(LL41="",0,LL41+WZ38)</f>
        <v>0</v>
      </c>
      <c r="XA41" s="127" t="n">
        <f aca="false">IF(LM41="",0,LM41+XA38)</f>
        <v>0</v>
      </c>
      <c r="XB41" s="127" t="n">
        <f aca="false">IF(UI41="",0,UI41+XB38)</f>
        <v>0</v>
      </c>
      <c r="XC41" s="127" t="n">
        <f aca="false">IF(UJ41="",0,UJ41+XC38)</f>
        <v>0</v>
      </c>
      <c r="XD41" s="127" t="n">
        <f aca="false">IF(VN41="",0,VN41+XD38)</f>
        <v>0</v>
      </c>
      <c r="XE41" s="127" t="n">
        <f aca="false">IF(VO41="",0,VO41+XE38)</f>
        <v>0</v>
      </c>
      <c r="XF41" s="127" t="n">
        <f aca="false">IFERROR(XD41/$A39,0)</f>
        <v>0</v>
      </c>
      <c r="XG41" s="127" t="n">
        <f aca="false">IFERROR(XE41/$A39,0)</f>
        <v>0</v>
      </c>
      <c r="XH41" s="127" t="n">
        <f aca="false">IF(US41="",0,US41+XH38)</f>
        <v>0</v>
      </c>
      <c r="XI41" s="127" t="n">
        <f aca="false">IF(UT41="",0,UT41+XI38)</f>
        <v>0</v>
      </c>
      <c r="XJ41" s="127" t="n">
        <f aca="false">IF(WF41&gt;0,0,AH41+XJ38)</f>
        <v>3</v>
      </c>
      <c r="XK41" s="127" t="n">
        <f aca="false">IF(WG41&gt;0,0,AI41+XK38)</f>
        <v>2</v>
      </c>
      <c r="XL41" s="127" t="n">
        <f aca="false">IF(WH41&gt;0,0,BN41+XL38)</f>
        <v>2</v>
      </c>
      <c r="XM41" s="127" t="n">
        <f aca="false">IF(WI41&gt;0,0,BO41+XM38)</f>
        <v>4</v>
      </c>
      <c r="XN41" s="127" t="n">
        <f aca="false">IF(WJ41&gt;0,0,CH41+XN38)</f>
        <v>0</v>
      </c>
      <c r="XO41" s="127" t="n">
        <f aca="false">IF(WK41&gt;0,0,CI41+XO38)</f>
        <v>0</v>
      </c>
      <c r="XP41" s="127" t="n">
        <f aca="false">IF(WL41&gt;0,0,DB41+XP38)</f>
        <v>0</v>
      </c>
      <c r="XQ41" s="127" t="n">
        <f aca="false">IF(WM41&gt;0,0,DC41+XQ38)</f>
        <v>0</v>
      </c>
      <c r="XR41" s="127" t="n">
        <f aca="false">IF(WN41&gt;0,0,ED41+XR38)</f>
        <v>2</v>
      </c>
      <c r="XS41" s="127" t="n">
        <f aca="false">IF(WO41&gt;0,0,EE41+XS38)</f>
        <v>2</v>
      </c>
      <c r="XT41" s="127" t="n">
        <f aca="false">IF(WP41&gt;0,0,FD41+XT38)</f>
        <v>7</v>
      </c>
      <c r="XU41" s="127" t="n">
        <f aca="false">IF(WQ41&gt;0,0,FE41+XU38)</f>
        <v>2</v>
      </c>
      <c r="XV41" s="127" t="n">
        <f aca="false">IF(WR41&gt;0,0,IQ41+XV38)</f>
        <v>0</v>
      </c>
      <c r="XW41" s="127" t="n">
        <f aca="false">IF(WS41&gt;0,0,IR41+XW38)</f>
        <v>0</v>
      </c>
      <c r="XX41" s="127" t="n">
        <f aca="false">IF(WT41&gt;0,0,HW41+XX38)</f>
        <v>14</v>
      </c>
      <c r="XY41" s="127" t="n">
        <f aca="false">IFERROR(IF(WU41&gt;0,0,HX41+XY38),0)</f>
        <v>16</v>
      </c>
      <c r="XZ41" s="127" t="n">
        <f aca="false">IF(WV41&gt;0,0,SI41+XZ38)</f>
        <v>3</v>
      </c>
      <c r="YA41" s="127" t="n">
        <f aca="false">IFERROR(IF(WW41&gt;0,0,SJ41+YA38),0)</f>
        <v>1</v>
      </c>
      <c r="YB41" s="127"/>
      <c r="YC41" s="127"/>
      <c r="YD41" s="127"/>
    </row>
    <row r="42" customFormat="false" ht="15" hidden="false" customHeight="false" outlineLevel="0" collapsed="false">
      <c r="A42" s="483"/>
      <c r="B42" s="420"/>
      <c r="C42" s="421"/>
      <c r="D42" s="421"/>
      <c r="E42" s="421"/>
      <c r="F42" s="421"/>
      <c r="G42" s="421"/>
      <c r="H42" s="421"/>
      <c r="I42" s="422"/>
      <c r="J42" s="423"/>
      <c r="K42" s="424"/>
      <c r="L42" s="424"/>
      <c r="M42" s="424"/>
      <c r="N42" s="424"/>
      <c r="O42" s="424"/>
      <c r="P42" s="425"/>
      <c r="Q42" s="426"/>
      <c r="R42" s="427"/>
      <c r="S42" s="427"/>
      <c r="T42" s="427"/>
      <c r="U42" s="427"/>
      <c r="V42" s="427"/>
      <c r="W42" s="427"/>
      <c r="X42" s="427"/>
      <c r="Y42" s="427"/>
      <c r="Z42" s="428"/>
      <c r="AA42" s="429"/>
      <c r="AB42" s="430"/>
      <c r="AC42" s="430"/>
      <c r="AD42" s="430"/>
      <c r="AE42" s="430"/>
      <c r="AF42" s="430"/>
      <c r="AG42" s="431"/>
      <c r="AH42" s="432" t="n">
        <f aca="false">SUBTOTAL(9, B42:P42)</f>
        <v>0</v>
      </c>
      <c r="AI42" s="433" t="n">
        <f aca="false">SUBTOTAL(9, Q42:AG42)</f>
        <v>0</v>
      </c>
      <c r="AJ42" s="273" t="n">
        <f aca="false">SUM(AH42,AJ39)</f>
        <v>130</v>
      </c>
      <c r="AK42" s="273" t="n">
        <f aca="false">SUM(AI42,AK39)</f>
        <v>80</v>
      </c>
      <c r="AL42" s="420"/>
      <c r="AM42" s="421"/>
      <c r="AN42" s="421"/>
      <c r="AO42" s="421"/>
      <c r="AP42" s="421"/>
      <c r="AQ42" s="421"/>
      <c r="AR42" s="422"/>
      <c r="AS42" s="423"/>
      <c r="AT42" s="424"/>
      <c r="AU42" s="424"/>
      <c r="AV42" s="424"/>
      <c r="AW42" s="424"/>
      <c r="AX42" s="424"/>
      <c r="AY42" s="425"/>
      <c r="AZ42" s="426"/>
      <c r="BA42" s="427"/>
      <c r="BB42" s="427"/>
      <c r="BC42" s="427"/>
      <c r="BD42" s="427"/>
      <c r="BE42" s="427"/>
      <c r="BF42" s="428"/>
      <c r="BG42" s="429"/>
      <c r="BH42" s="430"/>
      <c r="BI42" s="430"/>
      <c r="BJ42" s="430"/>
      <c r="BK42" s="430"/>
      <c r="BL42" s="430"/>
      <c r="BM42" s="431"/>
      <c r="BN42" s="432" t="n">
        <f aca="false">SUBTOTAL(9, AL42:AY42)</f>
        <v>0</v>
      </c>
      <c r="BO42" s="433" t="n">
        <f aca="false">SUBTOTAL(9, AZ42:BM42)</f>
        <v>0</v>
      </c>
      <c r="BP42" s="273" t="n">
        <f aca="false">SUM(BN42,BP39)</f>
        <v>41</v>
      </c>
      <c r="BQ42" s="273" t="n">
        <f aca="false">SUM(BO42,BQ39)</f>
        <v>83</v>
      </c>
      <c r="BR42" s="420"/>
      <c r="BS42" s="421"/>
      <c r="BT42" s="421"/>
      <c r="BU42" s="422"/>
      <c r="BV42" s="434"/>
      <c r="BW42" s="435"/>
      <c r="BX42" s="435"/>
      <c r="BY42" s="436"/>
      <c r="BZ42" s="426"/>
      <c r="CA42" s="427"/>
      <c r="CB42" s="427"/>
      <c r="CC42" s="428"/>
      <c r="CD42" s="429"/>
      <c r="CE42" s="430"/>
      <c r="CF42" s="430"/>
      <c r="CG42" s="431"/>
      <c r="CH42" s="432" t="n">
        <f aca="false">SUBTOTAL(9, BR42:BY42)</f>
        <v>0</v>
      </c>
      <c r="CI42" s="433" t="n">
        <f aca="false">SUBTOTAL(9, BZ42:CG42)</f>
        <v>0</v>
      </c>
      <c r="CJ42" s="273" t="n">
        <f aca="false">SUM(CH42,CJ39)</f>
        <v>0</v>
      </c>
      <c r="CK42" s="273" t="n">
        <f aca="false">SUM(CI42,CK39)</f>
        <v>0</v>
      </c>
      <c r="CL42" s="420"/>
      <c r="CM42" s="421"/>
      <c r="CN42" s="421"/>
      <c r="CO42" s="422"/>
      <c r="CP42" s="423"/>
      <c r="CQ42" s="424"/>
      <c r="CR42" s="424"/>
      <c r="CS42" s="425"/>
      <c r="CT42" s="548"/>
      <c r="CU42" s="427"/>
      <c r="CV42" s="427"/>
      <c r="CW42" s="428"/>
      <c r="CX42" s="429"/>
      <c r="CY42" s="430"/>
      <c r="CZ42" s="430"/>
      <c r="DA42" s="431"/>
      <c r="DB42" s="432" t="n">
        <f aca="false">SUBTOTAL(9, CL42:CS42)</f>
        <v>0</v>
      </c>
      <c r="DC42" s="433" t="n">
        <f aca="false">SUBTOTAL(9, CT42:DA42)</f>
        <v>0</v>
      </c>
      <c r="DD42" s="273" t="n">
        <f aca="false">SUM(DB42,DD39)</f>
        <v>0</v>
      </c>
      <c r="DE42" s="273" t="n">
        <f aca="false">SUM(DC42,DE39)</f>
        <v>0</v>
      </c>
      <c r="DF42" s="437" t="n">
        <f aca="false">SUMIF(B6:DE6,"итого гр.",B42:DE42)</f>
        <v>0</v>
      </c>
      <c r="DG42" s="433" t="n">
        <f aca="false">SUMIF(B6:DE6,"итого фк.",B42:DE42)</f>
        <v>0</v>
      </c>
      <c r="DH42" s="273" t="n">
        <f aca="false">SUM(DF42,DH39)</f>
        <v>171</v>
      </c>
      <c r="DI42" s="273" t="n">
        <f aca="false">SUM(DG42,DI39)</f>
        <v>163</v>
      </c>
      <c r="DJ42" s="438" t="n">
        <f aca="false">DH42</f>
        <v>171</v>
      </c>
      <c r="DK42" s="439" t="n">
        <f aca="false">DI42</f>
        <v>163</v>
      </c>
      <c r="DN42" s="420" t="n">
        <v>8.9</v>
      </c>
      <c r="DO42" s="421"/>
      <c r="DP42" s="421"/>
      <c r="DQ42" s="422"/>
      <c r="DR42" s="423"/>
      <c r="DS42" s="424"/>
      <c r="DT42" s="424"/>
      <c r="DU42" s="425"/>
      <c r="DV42" s="426"/>
      <c r="DW42" s="427"/>
      <c r="DX42" s="427"/>
      <c r="DY42" s="428"/>
      <c r="DZ42" s="429"/>
      <c r="EA42" s="430"/>
      <c r="EB42" s="430"/>
      <c r="EC42" s="431"/>
      <c r="ED42" s="390" t="n">
        <f aca="false">SUBTOTAL(9, DN42:DU42)</f>
        <v>8.9</v>
      </c>
      <c r="EE42" s="433" t="n">
        <f aca="false">SUBTOTAL(9, DV42:EC42)</f>
        <v>0</v>
      </c>
      <c r="EF42" s="273" t="n">
        <f aca="false">SUM(ED42,EF39)</f>
        <v>14.7</v>
      </c>
      <c r="EG42" s="273" t="n">
        <f aca="false">SUM(EE42,EG39)</f>
        <v>14.888</v>
      </c>
      <c r="EH42" s="420"/>
      <c r="EI42" s="421"/>
      <c r="EJ42" s="421"/>
      <c r="EK42" s="421"/>
      <c r="EL42" s="421"/>
      <c r="EM42" s="421"/>
      <c r="EN42" s="422"/>
      <c r="EO42" s="423"/>
      <c r="EP42" s="424"/>
      <c r="EQ42" s="424"/>
      <c r="ER42" s="425"/>
      <c r="ES42" s="440"/>
      <c r="ET42" s="441"/>
      <c r="EU42" s="441"/>
      <c r="EV42" s="441"/>
      <c r="EW42" s="441"/>
      <c r="EX42" s="441"/>
      <c r="EY42" s="442"/>
      <c r="EZ42" s="443"/>
      <c r="FA42" s="444"/>
      <c r="FB42" s="444"/>
      <c r="FC42" s="445"/>
      <c r="FD42" s="432" t="n">
        <f aca="false">SUBTOTAL(9, EH42:ER42)</f>
        <v>0</v>
      </c>
      <c r="FE42" s="433" t="n">
        <f aca="false">SUBTOTAL(9, ES42:FC42)</f>
        <v>0</v>
      </c>
      <c r="FF42" s="273" t="n">
        <f aca="false">SUM(FD42,FF39)</f>
        <v>220</v>
      </c>
      <c r="FG42" s="273" t="n">
        <f aca="false">SUM(FE42,FG39)</f>
        <v>60</v>
      </c>
      <c r="FH42" s="420" t="n">
        <v>3</v>
      </c>
      <c r="FI42" s="421"/>
      <c r="FJ42" s="421"/>
      <c r="FK42" s="421"/>
      <c r="FL42" s="421"/>
      <c r="FM42" s="421"/>
      <c r="FN42" s="421"/>
      <c r="FO42" s="421"/>
      <c r="FP42" s="421"/>
      <c r="FQ42" s="421"/>
      <c r="FR42" s="421"/>
      <c r="FS42" s="421"/>
      <c r="FT42" s="421"/>
      <c r="FU42" s="421"/>
      <c r="FV42" s="421"/>
      <c r="FW42" s="421"/>
      <c r="FX42" s="421"/>
      <c r="FY42" s="421"/>
      <c r="FZ42" s="421"/>
      <c r="GA42" s="421"/>
      <c r="GB42" s="421"/>
      <c r="GC42" s="421"/>
      <c r="GD42" s="421"/>
      <c r="GE42" s="421"/>
      <c r="GF42" s="421"/>
      <c r="GG42" s="421"/>
      <c r="GH42" s="421"/>
      <c r="GI42" s="421"/>
      <c r="GJ42" s="421"/>
      <c r="GK42" s="421"/>
      <c r="GL42" s="421"/>
      <c r="GM42" s="422"/>
      <c r="GN42" s="423"/>
      <c r="GO42" s="424"/>
      <c r="GP42" s="424"/>
      <c r="GQ42" s="424"/>
      <c r="GR42" s="424"/>
      <c r="GS42" s="424"/>
      <c r="GT42" s="425"/>
      <c r="GU42" s="426" t="n">
        <v>4</v>
      </c>
      <c r="GV42" s="427" t="n">
        <v>3</v>
      </c>
      <c r="GW42" s="426"/>
      <c r="GX42" s="427"/>
      <c r="GY42" s="426"/>
      <c r="GZ42" s="427"/>
      <c r="HA42" s="427"/>
      <c r="HB42" s="427"/>
      <c r="HC42" s="427"/>
      <c r="HD42" s="427"/>
      <c r="HE42" s="427"/>
      <c r="HF42" s="427"/>
      <c r="HG42" s="427"/>
      <c r="HH42" s="427"/>
      <c r="HI42" s="427"/>
      <c r="HJ42" s="427"/>
      <c r="HK42" s="427"/>
      <c r="HL42" s="427"/>
      <c r="HM42" s="427"/>
      <c r="HN42" s="427"/>
      <c r="HO42" s="428"/>
      <c r="HP42" s="429"/>
      <c r="HQ42" s="430"/>
      <c r="HR42" s="430"/>
      <c r="HS42" s="430"/>
      <c r="HT42" s="430"/>
      <c r="HU42" s="430"/>
      <c r="HV42" s="431"/>
      <c r="HW42" s="432" t="n">
        <f aca="false">SUBTOTAL(9, FH42:GT42)</f>
        <v>3</v>
      </c>
      <c r="HX42" s="433" t="n">
        <f aca="false">SUBTOTAL(9, GU42:HV42)</f>
        <v>7</v>
      </c>
      <c r="HY42" s="273" t="n">
        <f aca="false">SUM(HW42,HY39)</f>
        <v>58</v>
      </c>
      <c r="HZ42" s="273" t="n">
        <f aca="false">SUM(HX42,HZ39)</f>
        <v>76.773</v>
      </c>
      <c r="IA42" s="446"/>
      <c r="IB42" s="447"/>
      <c r="IC42" s="447"/>
      <c r="ID42" s="448"/>
      <c r="IE42" s="449"/>
      <c r="IF42" s="450"/>
      <c r="IG42" s="450"/>
      <c r="IH42" s="425"/>
      <c r="II42" s="440"/>
      <c r="IJ42" s="451"/>
      <c r="IK42" s="451"/>
      <c r="IL42" s="452"/>
      <c r="IM42" s="453"/>
      <c r="IN42" s="454"/>
      <c r="IO42" s="454"/>
      <c r="IP42" s="455"/>
      <c r="IQ42" s="432" t="n">
        <f aca="false">SUBTOTAL(9, IA42:IH42)</f>
        <v>0</v>
      </c>
      <c r="IR42" s="433" t="n">
        <f aca="false">SUBTOTAL(9, II42:IP42)</f>
        <v>0</v>
      </c>
      <c r="IS42" s="273" t="n">
        <f aca="false">SUM(IQ42,IS39)</f>
        <v>0</v>
      </c>
      <c r="IT42" s="273" t="n">
        <f aca="false">SUM(IR42,IT39)</f>
        <v>0</v>
      </c>
      <c r="IU42" s="420" t="n">
        <v>40.2</v>
      </c>
      <c r="IV42" s="421" t="n">
        <v>4</v>
      </c>
      <c r="IW42" s="421" t="n">
        <v>22.6</v>
      </c>
      <c r="IX42" s="421"/>
      <c r="IY42" s="421"/>
      <c r="IZ42" s="421"/>
      <c r="JA42" s="421"/>
      <c r="JB42" s="421"/>
      <c r="JC42" s="421"/>
      <c r="JD42" s="421"/>
      <c r="JE42" s="421"/>
      <c r="JF42" s="421"/>
      <c r="JG42" s="421"/>
      <c r="JH42" s="421"/>
      <c r="JI42" s="421"/>
      <c r="JJ42" s="427" t="n">
        <v>2.814</v>
      </c>
      <c r="JK42" s="427" t="n">
        <v>3.859</v>
      </c>
      <c r="JL42" s="427" t="n">
        <v>6.073</v>
      </c>
      <c r="JM42" s="427" t="n">
        <v>12.868</v>
      </c>
      <c r="JN42" s="427" t="n">
        <v>4.046</v>
      </c>
      <c r="JO42" s="427" t="n">
        <v>19.64</v>
      </c>
      <c r="JP42" s="427" t="n">
        <v>2.28</v>
      </c>
      <c r="JQ42" s="427"/>
      <c r="JR42" s="427"/>
      <c r="JS42" s="427"/>
      <c r="JT42" s="427"/>
      <c r="JU42" s="427"/>
      <c r="JV42" s="427"/>
      <c r="JW42" s="427"/>
      <c r="JX42" s="427"/>
      <c r="JY42" s="427"/>
      <c r="JZ42" s="427"/>
      <c r="KA42" s="427"/>
      <c r="KB42" s="427"/>
      <c r="KC42" s="427"/>
      <c r="KD42" s="427"/>
      <c r="KE42" s="427"/>
      <c r="KF42" s="427"/>
      <c r="KG42" s="427"/>
      <c r="KH42" s="427"/>
      <c r="KI42" s="427"/>
      <c r="KJ42" s="427"/>
      <c r="KK42" s="427"/>
      <c r="KL42" s="427"/>
      <c r="KM42" s="427"/>
      <c r="KN42" s="427"/>
      <c r="KO42" s="427"/>
      <c r="KP42" s="428"/>
      <c r="KQ42" s="429"/>
      <c r="KR42" s="430" t="n">
        <v>8.684</v>
      </c>
      <c r="KS42" s="430"/>
      <c r="KT42" s="430"/>
      <c r="KU42" s="430"/>
      <c r="KV42" s="430"/>
      <c r="KW42" s="431"/>
      <c r="KX42" s="432" t="n">
        <f aca="false">SUBTOTAL(9, IU42:JI42)</f>
        <v>66.8</v>
      </c>
      <c r="KY42" s="549" t="n">
        <f aca="false">SUBTOTAL(9, JJ42:KW42)</f>
        <v>60.264</v>
      </c>
      <c r="KZ42" s="273" t="n">
        <f aca="false">SUM(KX42,KZ39)</f>
        <v>215.586</v>
      </c>
      <c r="LA42" s="456" t="n">
        <f aca="false">SUM(KY42,LA39)</f>
        <v>432.9</v>
      </c>
      <c r="LB42" s="437" t="n">
        <f aca="false">SUMIF(DN6:LA6,"итого гр.",DN42:LA42)</f>
        <v>78.7</v>
      </c>
      <c r="LC42" s="433" t="n">
        <f aca="false">SUMIF(DN6:LA6,"итого фк.",DN42:LA42)</f>
        <v>67.264</v>
      </c>
      <c r="LD42" s="273" t="n">
        <f aca="false">SUM(LB42,LD39)</f>
        <v>508.286</v>
      </c>
      <c r="LE42" s="273" t="n">
        <f aca="false">SUM(LC42,LE39)</f>
        <v>584.561</v>
      </c>
      <c r="LF42" s="438" t="n">
        <f aca="false">LD42</f>
        <v>508.286</v>
      </c>
      <c r="LG42" s="439" t="n">
        <f aca="false">LE42</f>
        <v>584.561</v>
      </c>
      <c r="LI42" s="278"/>
      <c r="LJ42" s="457" t="n">
        <v>268.3</v>
      </c>
      <c r="LK42" s="458" t="n">
        <v>113.45</v>
      </c>
      <c r="LL42" s="273" t="n">
        <f aca="false">LJ42</f>
        <v>268.3</v>
      </c>
      <c r="LM42" s="273" t="n">
        <f aca="false">LK42</f>
        <v>113.45</v>
      </c>
      <c r="LN42" s="438" t="n">
        <f aca="false">SUM(DF42,LB42,LJ42)</f>
        <v>347</v>
      </c>
      <c r="LO42" s="439" t="n">
        <f aca="false">SUM(DG42,LC42,LK42)</f>
        <v>180.714</v>
      </c>
      <c r="LP42" s="273" t="n">
        <f aca="false">SUM(DH42,LD42,LL42)</f>
        <v>947.586</v>
      </c>
      <c r="LQ42" s="273" t="n">
        <f aca="false">SUM(DI42,LE42,LM42)</f>
        <v>861.011</v>
      </c>
      <c r="LR42" s="420" t="n">
        <v>69.4751111112</v>
      </c>
      <c r="LS42" s="421"/>
      <c r="LT42" s="421"/>
      <c r="LU42" s="421"/>
      <c r="LV42" s="421"/>
      <c r="LW42" s="421"/>
      <c r="LX42" s="421"/>
      <c r="LY42" s="421"/>
      <c r="LZ42" s="421"/>
      <c r="MA42" s="421"/>
      <c r="MB42" s="421"/>
      <c r="MC42" s="421"/>
      <c r="MD42" s="421"/>
      <c r="ME42" s="421"/>
      <c r="MF42" s="421"/>
      <c r="MG42" s="441" t="n">
        <v>29.431</v>
      </c>
      <c r="MH42" s="441" t="n">
        <v>2.224</v>
      </c>
      <c r="MI42" s="441" t="n">
        <v>1.881</v>
      </c>
      <c r="MJ42" s="441" t="n">
        <v>0.317</v>
      </c>
      <c r="MK42" s="441" t="n">
        <v>0.282</v>
      </c>
      <c r="ML42" s="441" t="n">
        <v>19.641</v>
      </c>
      <c r="MM42" s="441" t="n">
        <v>9.206</v>
      </c>
      <c r="MN42" s="441" t="n">
        <v>1.546</v>
      </c>
      <c r="MO42" s="441" t="n">
        <v>3.467</v>
      </c>
      <c r="MP42" s="441" t="n">
        <v>1.666</v>
      </c>
      <c r="MQ42" s="441" t="n">
        <v>0.317</v>
      </c>
      <c r="MR42" s="441"/>
      <c r="MS42" s="441"/>
      <c r="MT42" s="441"/>
      <c r="MU42" s="441"/>
      <c r="MV42" s="441"/>
      <c r="MW42" s="441"/>
      <c r="MX42" s="441"/>
      <c r="MY42" s="441"/>
      <c r="MZ42" s="441"/>
      <c r="NA42" s="441"/>
      <c r="NB42" s="441"/>
      <c r="NC42" s="441"/>
      <c r="ND42" s="441"/>
      <c r="NE42" s="441"/>
      <c r="NF42" s="441"/>
      <c r="NG42" s="441"/>
      <c r="NH42" s="441"/>
      <c r="NI42" s="441"/>
      <c r="NJ42" s="441"/>
      <c r="NK42" s="441"/>
      <c r="NL42" s="441"/>
      <c r="NM42" s="441"/>
      <c r="NN42" s="441"/>
      <c r="NO42" s="441"/>
      <c r="NP42" s="441"/>
      <c r="NQ42" s="441"/>
      <c r="NR42" s="441"/>
      <c r="NS42" s="441"/>
      <c r="NT42" s="442"/>
      <c r="NU42" s="443"/>
      <c r="NV42" s="444"/>
      <c r="NW42" s="444"/>
      <c r="NX42" s="444"/>
      <c r="NY42" s="444"/>
      <c r="NZ42" s="444"/>
      <c r="OA42" s="445"/>
      <c r="OB42" s="432" t="n">
        <f aca="false">SUBTOTAL(9, LR42:MF42)</f>
        <v>69.4751111112</v>
      </c>
      <c r="OC42" s="610" t="n">
        <f aca="false">SUBTOTAL(9, MG42:OA42)</f>
        <v>69.978</v>
      </c>
      <c r="OD42" s="273" t="n">
        <f aca="false">SUM(OB42,OD39)</f>
        <v>493.2535555556</v>
      </c>
      <c r="OE42" s="273" t="n">
        <f aca="false">SUM(OC42,OE39)</f>
        <v>722.213</v>
      </c>
      <c r="OF42" s="459"/>
      <c r="OG42" s="460"/>
      <c r="OH42" s="460"/>
      <c r="OI42" s="460"/>
      <c r="OJ42" s="460"/>
      <c r="OK42" s="460"/>
      <c r="OL42" s="460"/>
      <c r="OM42" s="460"/>
      <c r="ON42" s="461"/>
      <c r="OO42" s="462"/>
      <c r="OP42" s="463"/>
      <c r="OQ42" s="463"/>
      <c r="OR42" s="463"/>
      <c r="OS42" s="463"/>
      <c r="OT42" s="463"/>
      <c r="OU42" s="464"/>
      <c r="OV42" s="465"/>
      <c r="OW42" s="451"/>
      <c r="OX42" s="451"/>
      <c r="OY42" s="451"/>
      <c r="OZ42" s="451"/>
      <c r="PA42" s="451"/>
      <c r="PB42" s="451"/>
      <c r="PC42" s="451"/>
      <c r="PD42" s="451"/>
      <c r="PE42" s="451"/>
      <c r="PF42" s="451"/>
      <c r="PG42" s="451"/>
      <c r="PH42" s="451"/>
      <c r="PI42" s="451"/>
      <c r="PJ42" s="451"/>
      <c r="PK42" s="451"/>
      <c r="PL42" s="451"/>
      <c r="PM42" s="451"/>
      <c r="PN42" s="451"/>
      <c r="PO42" s="452"/>
      <c r="PP42" s="453"/>
      <c r="PQ42" s="454"/>
      <c r="PR42" s="454"/>
      <c r="PS42" s="454"/>
      <c r="PT42" s="454"/>
      <c r="PU42" s="454"/>
      <c r="PV42" s="455"/>
      <c r="PW42" s="432" t="n">
        <f aca="false">SUBTOTAL(9, OF42:OU42)</f>
        <v>0</v>
      </c>
      <c r="PX42" s="433" t="n">
        <f aca="false">SUBTOTAL(9, OV42:PV42)</f>
        <v>0</v>
      </c>
      <c r="PY42" s="273" t="n">
        <f aca="false">SUM(PW42,PY39)</f>
        <v>0</v>
      </c>
      <c r="PZ42" s="273" t="n">
        <f aca="false">SUM(PX42,PZ39)</f>
        <v>0</v>
      </c>
      <c r="QA42" s="466"/>
      <c r="QB42" s="467"/>
      <c r="QC42" s="467"/>
      <c r="QD42" s="467"/>
      <c r="QE42" s="467"/>
      <c r="QF42" s="467"/>
      <c r="QG42" s="468"/>
      <c r="QH42" s="462"/>
      <c r="QI42" s="463"/>
      <c r="QJ42" s="463"/>
      <c r="QK42" s="463"/>
      <c r="QL42" s="463"/>
      <c r="QM42" s="463"/>
      <c r="QN42" s="464"/>
      <c r="QO42" s="440"/>
      <c r="QP42" s="441"/>
      <c r="QQ42" s="441"/>
      <c r="QR42" s="441"/>
      <c r="QS42" s="441"/>
      <c r="QT42" s="441"/>
      <c r="QU42" s="442"/>
      <c r="QV42" s="443"/>
      <c r="QW42" s="444"/>
      <c r="QX42" s="444"/>
      <c r="QY42" s="444"/>
      <c r="QZ42" s="444"/>
      <c r="RA42" s="444"/>
      <c r="RB42" s="445"/>
      <c r="RC42" s="432" t="n">
        <f aca="false">SUBTOTAL(9, QA42:QN42)</f>
        <v>0</v>
      </c>
      <c r="RD42" s="433" t="n">
        <f aca="false">SUBTOTAL(9, QO42:RB42)</f>
        <v>0</v>
      </c>
      <c r="RE42" s="273" t="n">
        <f aca="false">SUM(RC42,RE39)</f>
        <v>0</v>
      </c>
      <c r="RF42" s="273" t="n">
        <f aca="false">SUM(RD42,RF39)</f>
        <v>0</v>
      </c>
      <c r="RG42" s="459"/>
      <c r="RH42" s="460"/>
      <c r="RI42" s="460"/>
      <c r="RJ42" s="460"/>
      <c r="RK42" s="460"/>
      <c r="RL42" s="460"/>
      <c r="RM42" s="461"/>
      <c r="RN42" s="462"/>
      <c r="RO42" s="463"/>
      <c r="RP42" s="463"/>
      <c r="RQ42" s="463"/>
      <c r="RR42" s="463"/>
      <c r="RS42" s="463"/>
      <c r="RT42" s="464"/>
      <c r="RU42" s="465"/>
      <c r="RV42" s="451"/>
      <c r="RW42" s="451"/>
      <c r="RX42" s="451"/>
      <c r="RY42" s="451"/>
      <c r="RZ42" s="451"/>
      <c r="SA42" s="452"/>
      <c r="SB42" s="453"/>
      <c r="SC42" s="454"/>
      <c r="SD42" s="454"/>
      <c r="SE42" s="454"/>
      <c r="SF42" s="454"/>
      <c r="SG42" s="454"/>
      <c r="SH42" s="455"/>
      <c r="SI42" s="432" t="n">
        <f aca="false">SUBTOTAL(9, RG42:RT42)</f>
        <v>0</v>
      </c>
      <c r="SJ42" s="433" t="n">
        <f aca="false">SUBTOTAL(9, RU42:SH42)</f>
        <v>0</v>
      </c>
      <c r="SK42" s="273" t="n">
        <f aca="false">SUM(SI42,SK39)</f>
        <v>8.6</v>
      </c>
      <c r="SL42" s="273" t="n">
        <f aca="false">SUM(SJ42,SL39)</f>
        <v>28.865</v>
      </c>
      <c r="SM42" s="437" t="n">
        <f aca="false">SUMIF(LR6:SL6,"итого гр.",LR42:SL42)</f>
        <v>69.4751111112</v>
      </c>
      <c r="SN42" s="433" t="n">
        <f aca="false">SUMIF(LR6:SL6,"итого фк.",LR42:SL42)</f>
        <v>69.978</v>
      </c>
      <c r="SO42" s="273" t="n">
        <f aca="false">SUM(SM42,SO39)</f>
        <v>501.8535555556</v>
      </c>
      <c r="SP42" s="273" t="n">
        <f aca="false">SUM(SN42,SP39)</f>
        <v>751.078</v>
      </c>
      <c r="SQ42" s="438" t="n">
        <f aca="false">SO42</f>
        <v>501.8535555556</v>
      </c>
      <c r="SR42" s="439" t="n">
        <f aca="false">SP42</f>
        <v>751.078</v>
      </c>
      <c r="ST42" s="278"/>
      <c r="SU42" s="459"/>
      <c r="SV42" s="460"/>
      <c r="SW42" s="460"/>
      <c r="SX42" s="461"/>
      <c r="SY42" s="462"/>
      <c r="SZ42" s="463"/>
      <c r="TA42" s="463"/>
      <c r="TB42" s="464"/>
      <c r="TC42" s="469"/>
      <c r="TD42" s="470"/>
      <c r="TE42" s="470"/>
      <c r="TF42" s="471"/>
      <c r="TG42" s="472"/>
      <c r="TH42" s="473"/>
      <c r="TI42" s="473"/>
      <c r="TJ42" s="474"/>
      <c r="TK42" s="432" t="n">
        <f aca="false">SUBTOTAL(9, SU42:TB42)</f>
        <v>0</v>
      </c>
      <c r="TL42" s="433" t="n">
        <f aca="false">SUBTOTAL(9, TC42:TJ42)</f>
        <v>0</v>
      </c>
      <c r="TM42" s="456" t="n">
        <f aca="false">TM39+TK42</f>
        <v>0</v>
      </c>
      <c r="TN42" s="456" t="n">
        <f aca="false">TN39+TL42</f>
        <v>0</v>
      </c>
      <c r="TO42" s="437" t="n">
        <v>90.8</v>
      </c>
      <c r="TP42" s="475"/>
      <c r="TQ42" s="291"/>
      <c r="TR42" s="291"/>
      <c r="TS42" s="475" t="n">
        <v>15.894553954387</v>
      </c>
      <c r="TT42" s="475"/>
      <c r="TU42" s="291"/>
      <c r="TV42" s="291"/>
      <c r="TW42" s="475" t="n">
        <v>56.7142018673833</v>
      </c>
      <c r="TX42" s="475"/>
      <c r="TY42" s="291"/>
      <c r="TZ42" s="291"/>
      <c r="UA42" s="475" t="n">
        <v>8.11662185545168</v>
      </c>
      <c r="UB42" s="475"/>
      <c r="UC42" s="291" t="n">
        <f aca="false">UA42</f>
        <v>8.11662185545168</v>
      </c>
      <c r="UD42" s="291" t="n">
        <f aca="false">UB42</f>
        <v>0</v>
      </c>
      <c r="UE42" s="476" t="n">
        <f aca="false">SUMIF(TO6:UD6,"итого гр.",TO42:UD42)</f>
        <v>171.525377677222</v>
      </c>
      <c r="UF42" s="439" t="n">
        <f aca="false">SUMIF($TO$6:$UD$6,"итого фк.",TO42:UD42)</f>
        <v>0</v>
      </c>
      <c r="UG42" s="373" t="n">
        <f aca="false">UE42</f>
        <v>171.525377677222</v>
      </c>
      <c r="UH42" s="273" t="n">
        <f aca="false">UF42</f>
        <v>0</v>
      </c>
      <c r="UI42" s="438"/>
      <c r="UJ42" s="439" t="n">
        <f aca="false">223.344508101852-250</f>
        <v>-26.655491898148</v>
      </c>
      <c r="UM42" s="438" t="n">
        <f aca="false">$UM$9+UM39</f>
        <v>600</v>
      </c>
      <c r="UN42" s="439" t="n">
        <f aca="false">$UN$9+UN39</f>
        <v>600</v>
      </c>
      <c r="UO42" s="273" t="n">
        <f aca="false">UM42</f>
        <v>600</v>
      </c>
      <c r="UP42" s="273" t="n">
        <f aca="false">UN42</f>
        <v>600</v>
      </c>
      <c r="UQ42" s="437" t="n">
        <f aca="false">Посуточная_НГДП!JR42</f>
        <v>0</v>
      </c>
      <c r="UR42" s="433" t="n">
        <f aca="false">Посуточная_НГДП!JS42</f>
        <v>0</v>
      </c>
      <c r="US42" s="273" t="n">
        <f aca="false">SUM(UQ42,US39)</f>
        <v>0</v>
      </c>
      <c r="UT42" s="273" t="n">
        <f aca="false">SUM(UR42,UT39)</f>
        <v>0</v>
      </c>
      <c r="UU42" s="438" t="n">
        <f aca="false">SUM(SQ42,UE42,UI42,UM42,UQ42,TM42)</f>
        <v>1273.37893323282</v>
      </c>
      <c r="UV42" s="439" t="n">
        <f aca="false">SUM(SR42,UF42,UJ42,UN42,UR42,TN42)</f>
        <v>1324.42250810185</v>
      </c>
      <c r="UW42" s="273" t="n">
        <f aca="false">SUM(SS42,UG42,UK42,UO42,US42)</f>
        <v>771.525377677222</v>
      </c>
      <c r="UX42" s="273" t="n">
        <f aca="false">SUM(ST42,UH42,UL42,UP42,UT42)</f>
        <v>600</v>
      </c>
      <c r="UY42" s="476"/>
      <c r="UZ42" s="476"/>
      <c r="VA42" s="273" t="n">
        <f aca="false">UY42</f>
        <v>0</v>
      </c>
      <c r="VB42" s="456" t="n">
        <f aca="false">UZ42</f>
        <v>0</v>
      </c>
      <c r="VC42" s="476"/>
      <c r="VD42" s="476"/>
      <c r="VE42" s="273" t="n">
        <f aca="false">VC42</f>
        <v>0</v>
      </c>
      <c r="VG42" s="479" t="n">
        <v>30825.1650667672</v>
      </c>
      <c r="VH42" s="480" t="n">
        <f aca="false">IF(A40&lt;=VW$4,VLOOKUP(A40,$VW$6:$WB$37,2,FALSE()),SUM($VX$4,LQ42,-UV42)-SUM($WB$4,-$VZ$4))-VP42</f>
        <v>30722</v>
      </c>
      <c r="VI42" s="479" t="n">
        <v>30445.9650667672</v>
      </c>
      <c r="VJ42" s="480" t="n">
        <v>30450.193</v>
      </c>
      <c r="VK42" s="479" t="n">
        <v>26993.4453667672</v>
      </c>
      <c r="VL42" s="480" t="n">
        <v>29032.193</v>
      </c>
      <c r="VM42" s="481"/>
      <c r="VN42" s="479" t="n">
        <v>851.449704742539</v>
      </c>
      <c r="VO42" s="482" t="n">
        <f aca="false">IF(A40&lt;=VW$4,VLOOKUP(A40,$VS$6:$VT$37,2,FALSE()),SUM($VO$2,-LA42,OE42,-VP42))</f>
        <v>867.388</v>
      </c>
      <c r="VP42" s="378"/>
      <c r="VQ42" s="278" t="n">
        <f aca="false">VH42-VG42</f>
        <v>-103.165066767175</v>
      </c>
      <c r="VS42" s="608"/>
      <c r="VX42" s="127"/>
      <c r="WF42" s="127" t="n">
        <f aca="false">IF(AJ42="",0,AJ42+WF39)</f>
        <v>650</v>
      </c>
      <c r="WG42" s="127" t="n">
        <f aca="false">IF(AK42="",0,AK42+WG39)</f>
        <v>500</v>
      </c>
      <c r="WH42" s="127" t="n">
        <f aca="false">IF(BP42="",0,BP42+WH39)</f>
        <v>328</v>
      </c>
      <c r="WI42" s="127" t="n">
        <f aca="false">IF(BQ42="",0,BQ42+WI39)</f>
        <v>605</v>
      </c>
      <c r="WJ42" s="127" t="n">
        <f aca="false">IF(CJ42="",0,CJ42+WJ39)</f>
        <v>0</v>
      </c>
      <c r="WK42" s="127" t="n">
        <f aca="false">IF(CK42="",0,CK42+WK39)</f>
        <v>0</v>
      </c>
      <c r="WL42" s="127" t="n">
        <f aca="false">IF(DD42="",0,DD42+WL39)</f>
        <v>0</v>
      </c>
      <c r="WM42" s="127" t="n">
        <f aca="false">IF(DE42="",0,DE42+WM39)</f>
        <v>0</v>
      </c>
      <c r="WN42" s="127" t="n">
        <f aca="false">IF(EF42="",0,EF42+WN39)</f>
        <v>55.3</v>
      </c>
      <c r="WO42" s="127" t="n">
        <f aca="false">IF(EG42="",0,EG42+WO39)</f>
        <v>38.864</v>
      </c>
      <c r="WP42" s="127" t="n">
        <f aca="false">IF(FF42="",0,FF42+WP39)</f>
        <v>1360</v>
      </c>
      <c r="WQ42" s="127" t="n">
        <f aca="false">IF(FG42="",0,FG42+WQ39)</f>
        <v>390</v>
      </c>
      <c r="WR42" s="127" t="n">
        <f aca="false">IF(IS42="",0,IS42+WR39)</f>
        <v>0</v>
      </c>
      <c r="WS42" s="127" t="n">
        <f aca="false">IF(IT42="",0,IT42+WS39)</f>
        <v>0</v>
      </c>
      <c r="WT42" s="127" t="n">
        <f aca="false">IF(HY42="",0,HY42+WT39)</f>
        <v>257</v>
      </c>
      <c r="WU42" s="127" t="n">
        <f aca="false">IF(HZ42="",0,HZ42+WU39)</f>
        <v>409.503</v>
      </c>
      <c r="WV42" s="127" t="n">
        <f aca="false">IF(SK42="",0,SK42+WV39)</f>
        <v>50.2</v>
      </c>
      <c r="WW42" s="127" t="n">
        <f aca="false">IF(SL42="",0,SL42+WW39)</f>
        <v>317.515</v>
      </c>
      <c r="WX42" s="127" t="n">
        <f aca="false">IF(UM42="",0,UM42)</f>
        <v>600</v>
      </c>
      <c r="WY42" s="127" t="n">
        <f aca="false">IF(UN42="",0,UN42)</f>
        <v>600</v>
      </c>
      <c r="WZ42" s="127" t="n">
        <f aca="false">IF(LL42="",0,LL42+WZ39)</f>
        <v>1606.8</v>
      </c>
      <c r="XA42" s="127" t="n">
        <f aca="false">IF(LM42="",0,LM42+XA39)</f>
        <v>1553.18504</v>
      </c>
      <c r="XB42" s="127" t="n">
        <f aca="false">IF(UI42="",0,UI42+XB39)</f>
        <v>0</v>
      </c>
      <c r="XC42" s="127" t="n">
        <f aca="false">IF(UJ42="",0,UJ42+XC39)</f>
        <v>-161.48300462963</v>
      </c>
      <c r="XD42" s="127" t="n">
        <f aca="false">IF(VN42="",0,VN42+XD39)</f>
        <v>9252.96512357637</v>
      </c>
      <c r="XE42" s="127" t="n">
        <f aca="false">IF(VO42="",0,VO42+XE39)</f>
        <v>9068.763</v>
      </c>
      <c r="XF42" s="127" t="n">
        <f aca="false">IFERROR(XD42/$A40,0)</f>
        <v>771.080426964697</v>
      </c>
      <c r="XG42" s="127" t="n">
        <f aca="false">IFERROR(XE42/$A40,0)</f>
        <v>755.73025</v>
      </c>
      <c r="XH42" s="127" t="n">
        <f aca="false">IF(US42="",0,US42+XH39)</f>
        <v>0</v>
      </c>
      <c r="XI42" s="127" t="n">
        <f aca="false">IF(UT42="",0,UT42+XI39)</f>
        <v>0</v>
      </c>
      <c r="XJ42" s="127" t="n">
        <f aca="false">IF(WF42&gt;0,0,AH42+XJ39)</f>
        <v>0</v>
      </c>
      <c r="XK42" s="127" t="n">
        <f aca="false">IF(WG42&gt;0,0,AI42+XK39)</f>
        <v>0</v>
      </c>
      <c r="XL42" s="127" t="n">
        <f aca="false">IF(WH42&gt;0,0,BN42+XL39)</f>
        <v>0</v>
      </c>
      <c r="XM42" s="127" t="n">
        <f aca="false">IF(WI42&gt;0,0,BO42+XM39)</f>
        <v>0</v>
      </c>
      <c r="XN42" s="127" t="n">
        <f aca="false">IF(WJ42&gt;0,0,CH42+XN39)</f>
        <v>0</v>
      </c>
      <c r="XO42" s="127" t="n">
        <f aca="false">IF(WK42&gt;0,0,CI42+XO39)</f>
        <v>0</v>
      </c>
      <c r="XP42" s="127" t="n">
        <f aca="false">IF(WL42&gt;0,0,DB42+XP39)</f>
        <v>0</v>
      </c>
      <c r="XQ42" s="127" t="n">
        <f aca="false">IF(WM42&gt;0,0,DC42+XQ39)</f>
        <v>0</v>
      </c>
      <c r="XR42" s="127" t="n">
        <f aca="false">IF(WN42&gt;0,0,ED42+XR39)</f>
        <v>0</v>
      </c>
      <c r="XS42" s="127" t="n">
        <f aca="false">IF(WO42&gt;0,0,EE42+XS39)</f>
        <v>0</v>
      </c>
      <c r="XT42" s="127" t="n">
        <f aca="false">IF(WP42&gt;0,0,FD42+XT39)</f>
        <v>0</v>
      </c>
      <c r="XU42" s="127" t="n">
        <f aca="false">IF(WQ42&gt;0,0,FE42+XU39)</f>
        <v>0</v>
      </c>
      <c r="XV42" s="127" t="n">
        <f aca="false">IF(WR42&gt;0,0,IQ42+XV39)</f>
        <v>0</v>
      </c>
      <c r="XW42" s="127" t="n">
        <f aca="false">IF(WS42&gt;0,0,IR42+XW39)</f>
        <v>0</v>
      </c>
      <c r="XX42" s="127" t="n">
        <f aca="false">IF(WT42&gt;0,0,HW42+XX39)</f>
        <v>0</v>
      </c>
      <c r="XY42" s="127" t="n">
        <f aca="false">IFERROR(IF(WU42&gt;0,0,HX42+XY39),0)</f>
        <v>0</v>
      </c>
      <c r="XZ42" s="127" t="n">
        <f aca="false">IF(WV42&gt;0,0,SI42+XZ39)</f>
        <v>0</v>
      </c>
      <c r="YA42" s="127" t="n">
        <f aca="false">IFERROR(IF(WW42&gt;0,0,SJ42+YA39),0)</f>
        <v>0</v>
      </c>
      <c r="YB42" s="127"/>
      <c r="YC42" s="127"/>
      <c r="YD42" s="127"/>
    </row>
    <row r="43" customFormat="false" ht="15" hidden="false" customHeight="false" outlineLevel="0" collapsed="false">
      <c r="A43" s="483" t="n">
        <v>13</v>
      </c>
      <c r="B43" s="484"/>
      <c r="C43" s="485"/>
      <c r="D43" s="485"/>
      <c r="E43" s="485"/>
      <c r="F43" s="485"/>
      <c r="G43" s="485"/>
      <c r="H43" s="485"/>
      <c r="I43" s="486"/>
      <c r="J43" s="487"/>
      <c r="K43" s="488"/>
      <c r="L43" s="488"/>
      <c r="M43" s="488"/>
      <c r="N43" s="488"/>
      <c r="O43" s="488"/>
      <c r="P43" s="489"/>
      <c r="Q43" s="490"/>
      <c r="R43" s="491"/>
      <c r="S43" s="491"/>
      <c r="T43" s="491"/>
      <c r="U43" s="491"/>
      <c r="V43" s="491"/>
      <c r="W43" s="491"/>
      <c r="X43" s="491"/>
      <c r="Y43" s="491"/>
      <c r="Z43" s="492"/>
      <c r="AA43" s="493"/>
      <c r="AB43" s="494"/>
      <c r="AC43" s="494"/>
      <c r="AD43" s="494"/>
      <c r="AE43" s="494"/>
      <c r="AF43" s="494"/>
      <c r="AG43" s="495"/>
      <c r="AH43" s="496"/>
      <c r="AI43" s="497"/>
      <c r="AL43" s="484"/>
      <c r="AM43" s="485"/>
      <c r="AN43" s="485"/>
      <c r="AO43" s="485"/>
      <c r="AP43" s="485"/>
      <c r="AQ43" s="485"/>
      <c r="AR43" s="486"/>
      <c r="AS43" s="487"/>
      <c r="AT43" s="488"/>
      <c r="AU43" s="488"/>
      <c r="AV43" s="488"/>
      <c r="AW43" s="488"/>
      <c r="AX43" s="488"/>
      <c r="AY43" s="489"/>
      <c r="AZ43" s="490"/>
      <c r="BA43" s="491"/>
      <c r="BB43" s="491"/>
      <c r="BC43" s="491"/>
      <c r="BD43" s="491"/>
      <c r="BE43" s="491"/>
      <c r="BF43" s="492"/>
      <c r="BG43" s="493"/>
      <c r="BH43" s="494"/>
      <c r="BI43" s="494"/>
      <c r="BJ43" s="494"/>
      <c r="BK43" s="494"/>
      <c r="BL43" s="494"/>
      <c r="BM43" s="495"/>
      <c r="BN43" s="496"/>
      <c r="BO43" s="497"/>
      <c r="BR43" s="484"/>
      <c r="BS43" s="485"/>
      <c r="BT43" s="485"/>
      <c r="BU43" s="486"/>
      <c r="BV43" s="499"/>
      <c r="BW43" s="500"/>
      <c r="BX43" s="500"/>
      <c r="BY43" s="501"/>
      <c r="BZ43" s="490"/>
      <c r="CA43" s="491"/>
      <c r="CB43" s="491"/>
      <c r="CC43" s="492"/>
      <c r="CD43" s="493"/>
      <c r="CE43" s="494"/>
      <c r="CF43" s="494"/>
      <c r="CG43" s="495"/>
      <c r="CH43" s="496"/>
      <c r="CI43" s="497"/>
      <c r="CL43" s="484"/>
      <c r="CM43" s="485"/>
      <c r="CN43" s="485"/>
      <c r="CO43" s="486"/>
      <c r="CP43" s="487"/>
      <c r="CQ43" s="488"/>
      <c r="CR43" s="488"/>
      <c r="CS43" s="489"/>
      <c r="CT43" s="490"/>
      <c r="CU43" s="491"/>
      <c r="CV43" s="491"/>
      <c r="CW43" s="492"/>
      <c r="CX43" s="493"/>
      <c r="CY43" s="494"/>
      <c r="CZ43" s="494"/>
      <c r="DA43" s="495"/>
      <c r="DB43" s="496"/>
      <c r="DC43" s="497"/>
      <c r="DF43" s="502"/>
      <c r="DG43" s="497"/>
      <c r="DJ43" s="503"/>
      <c r="DK43" s="504"/>
      <c r="DN43" s="484"/>
      <c r="DO43" s="485"/>
      <c r="DP43" s="485"/>
      <c r="DQ43" s="486"/>
      <c r="DR43" s="487"/>
      <c r="DS43" s="488"/>
      <c r="DT43" s="488"/>
      <c r="DU43" s="489"/>
      <c r="DV43" s="490"/>
      <c r="DW43" s="491"/>
      <c r="DX43" s="491"/>
      <c r="DY43" s="492"/>
      <c r="DZ43" s="493"/>
      <c r="EA43" s="494"/>
      <c r="EB43" s="494"/>
      <c r="EC43" s="495"/>
      <c r="ED43" s="496"/>
      <c r="EE43" s="497"/>
      <c r="EH43" s="315"/>
      <c r="EI43" s="316"/>
      <c r="EJ43" s="316"/>
      <c r="EK43" s="316"/>
      <c r="EL43" s="316"/>
      <c r="EM43" s="316"/>
      <c r="EN43" s="317"/>
      <c r="EO43" s="611"/>
      <c r="EP43" s="612"/>
      <c r="EQ43" s="612"/>
      <c r="ER43" s="489"/>
      <c r="ES43" s="505"/>
      <c r="ET43" s="506"/>
      <c r="EU43" s="338"/>
      <c r="EV43" s="338"/>
      <c r="EW43" s="338"/>
      <c r="EX43" s="338"/>
      <c r="EY43" s="339"/>
      <c r="EZ43" s="519"/>
      <c r="FA43" s="520"/>
      <c r="FB43" s="520"/>
      <c r="FC43" s="521"/>
      <c r="FD43" s="496"/>
      <c r="FE43" s="497"/>
      <c r="FH43" s="484" t="s">
        <v>307</v>
      </c>
      <c r="FI43" s="485" t="s">
        <v>277</v>
      </c>
      <c r="FJ43" s="485"/>
      <c r="FK43" s="485"/>
      <c r="FL43" s="485"/>
      <c r="FM43" s="485"/>
      <c r="FN43" s="485"/>
      <c r="FO43" s="485"/>
      <c r="FP43" s="485"/>
      <c r="FQ43" s="485"/>
      <c r="FR43" s="485"/>
      <c r="FS43" s="485"/>
      <c r="FT43" s="485"/>
      <c r="FU43" s="485"/>
      <c r="FV43" s="485"/>
      <c r="FW43" s="485"/>
      <c r="FX43" s="485"/>
      <c r="FY43" s="485"/>
      <c r="FZ43" s="485"/>
      <c r="GA43" s="485"/>
      <c r="GB43" s="485"/>
      <c r="GC43" s="485"/>
      <c r="GD43" s="485"/>
      <c r="GE43" s="485"/>
      <c r="GF43" s="485"/>
      <c r="GG43" s="485"/>
      <c r="GH43" s="485"/>
      <c r="GI43" s="485"/>
      <c r="GJ43" s="485"/>
      <c r="GK43" s="485"/>
      <c r="GL43" s="485"/>
      <c r="GM43" s="486"/>
      <c r="GN43" s="487"/>
      <c r="GO43" s="488"/>
      <c r="GP43" s="488"/>
      <c r="GQ43" s="488"/>
      <c r="GR43" s="488"/>
      <c r="GS43" s="488"/>
      <c r="GT43" s="489"/>
      <c r="GU43" s="490"/>
      <c r="GV43" s="491"/>
      <c r="GW43" s="490"/>
      <c r="GX43" s="491"/>
      <c r="GY43" s="491"/>
      <c r="GZ43" s="491"/>
      <c r="HA43" s="491"/>
      <c r="HB43" s="491"/>
      <c r="HC43" s="491"/>
      <c r="HD43" s="491"/>
      <c r="HE43" s="491"/>
      <c r="HF43" s="491"/>
      <c r="HG43" s="491"/>
      <c r="HH43" s="491"/>
      <c r="HI43" s="491"/>
      <c r="HJ43" s="491"/>
      <c r="HK43" s="491"/>
      <c r="HL43" s="491"/>
      <c r="HM43" s="491"/>
      <c r="HN43" s="491"/>
      <c r="HO43" s="492"/>
      <c r="HP43" s="493"/>
      <c r="HQ43" s="494"/>
      <c r="HR43" s="494"/>
      <c r="HS43" s="494"/>
      <c r="HT43" s="494"/>
      <c r="HU43" s="494"/>
      <c r="HV43" s="495"/>
      <c r="HW43" s="496"/>
      <c r="HX43" s="497"/>
      <c r="IA43" s="511"/>
      <c r="IB43" s="512"/>
      <c r="IC43" s="512"/>
      <c r="ID43" s="513"/>
      <c r="IE43" s="514"/>
      <c r="IF43" s="515"/>
      <c r="IG43" s="515"/>
      <c r="IH43" s="489"/>
      <c r="II43" s="337"/>
      <c r="IJ43" s="348"/>
      <c r="IK43" s="338"/>
      <c r="IL43" s="339"/>
      <c r="IM43" s="519"/>
      <c r="IN43" s="520"/>
      <c r="IO43" s="520"/>
      <c r="IP43" s="613"/>
      <c r="IQ43" s="496"/>
      <c r="IR43" s="497"/>
      <c r="IU43" s="484"/>
      <c r="IV43" s="485"/>
      <c r="IW43" s="485"/>
      <c r="IX43" s="485"/>
      <c r="IY43" s="485"/>
      <c r="IZ43" s="485"/>
      <c r="JA43" s="485"/>
      <c r="JB43" s="485"/>
      <c r="JC43" s="485"/>
      <c r="JD43" s="485"/>
      <c r="JE43" s="485"/>
      <c r="JF43" s="485"/>
      <c r="JG43" s="485"/>
      <c r="JH43" s="485"/>
      <c r="JI43" s="485"/>
      <c r="JJ43" s="322"/>
      <c r="JK43" s="322" t="s">
        <v>193</v>
      </c>
      <c r="JL43" s="322" t="s">
        <v>68</v>
      </c>
      <c r="JM43" s="322" t="s">
        <v>72</v>
      </c>
      <c r="JN43" s="322"/>
      <c r="JO43" s="322"/>
      <c r="JP43" s="322"/>
      <c r="JQ43" s="322"/>
      <c r="JR43" s="322"/>
      <c r="JS43" s="322"/>
      <c r="JT43" s="322"/>
      <c r="JU43" s="322"/>
      <c r="JV43" s="322"/>
      <c r="JW43" s="322"/>
      <c r="JX43" s="322"/>
      <c r="JY43" s="322"/>
      <c r="JZ43" s="322"/>
      <c r="KA43" s="322"/>
      <c r="KB43" s="322"/>
      <c r="KC43" s="322"/>
      <c r="KD43" s="322"/>
      <c r="KE43" s="322"/>
      <c r="KF43" s="322"/>
      <c r="KG43" s="322"/>
      <c r="KH43" s="322"/>
      <c r="KI43" s="322"/>
      <c r="KJ43" s="322"/>
      <c r="KK43" s="322"/>
      <c r="KL43" s="322"/>
      <c r="KM43" s="322"/>
      <c r="KN43" s="322"/>
      <c r="KO43" s="322"/>
      <c r="KP43" s="323"/>
      <c r="KQ43" s="387"/>
      <c r="KR43" s="388"/>
      <c r="KS43" s="388"/>
      <c r="KT43" s="388"/>
      <c r="KU43" s="388"/>
      <c r="KV43" s="388"/>
      <c r="KW43" s="389"/>
      <c r="KX43" s="496"/>
      <c r="KY43" s="497"/>
      <c r="LB43" s="502"/>
      <c r="LC43" s="497"/>
      <c r="LF43" s="503"/>
      <c r="LG43" s="504"/>
      <c r="LJ43" s="517"/>
      <c r="LK43" s="518"/>
      <c r="LN43" s="503"/>
      <c r="LO43" s="504"/>
      <c r="LR43" s="484" t="s">
        <v>247</v>
      </c>
      <c r="LS43" s="485"/>
      <c r="LT43" s="485"/>
      <c r="LU43" s="485"/>
      <c r="LV43" s="485"/>
      <c r="LW43" s="485"/>
      <c r="LX43" s="485"/>
      <c r="LY43" s="485"/>
      <c r="LZ43" s="485"/>
      <c r="MA43" s="485"/>
      <c r="MB43" s="485"/>
      <c r="MC43" s="485"/>
      <c r="MD43" s="485"/>
      <c r="ME43" s="485"/>
      <c r="MF43" s="485"/>
      <c r="MG43" s="338" t="s">
        <v>67</v>
      </c>
      <c r="MH43" s="338" t="s">
        <v>68</v>
      </c>
      <c r="MI43" s="338" t="s">
        <v>68</v>
      </c>
      <c r="MJ43" s="338"/>
      <c r="MK43" s="338"/>
      <c r="ML43" s="338"/>
      <c r="MM43" s="338"/>
      <c r="MN43" s="338"/>
      <c r="MO43" s="338"/>
      <c r="MP43" s="338"/>
      <c r="MQ43" s="338"/>
      <c r="MR43" s="338"/>
      <c r="MS43" s="338"/>
      <c r="MT43" s="338"/>
      <c r="MU43" s="338"/>
      <c r="MV43" s="338"/>
      <c r="MW43" s="338"/>
      <c r="MX43" s="338"/>
      <c r="MY43" s="338"/>
      <c r="MZ43" s="338"/>
      <c r="NA43" s="338"/>
      <c r="NB43" s="338"/>
      <c r="NC43" s="338"/>
      <c r="ND43" s="338"/>
      <c r="NE43" s="338"/>
      <c r="NF43" s="338"/>
      <c r="NG43" s="338"/>
      <c r="NH43" s="338"/>
      <c r="NI43" s="338"/>
      <c r="NJ43" s="338"/>
      <c r="NK43" s="338"/>
      <c r="NL43" s="338"/>
      <c r="NM43" s="338"/>
      <c r="NN43" s="338"/>
      <c r="NO43" s="338"/>
      <c r="NP43" s="338"/>
      <c r="NQ43" s="338"/>
      <c r="NR43" s="338"/>
      <c r="NS43" s="338"/>
      <c r="NT43" s="339"/>
      <c r="NU43" s="519"/>
      <c r="NV43" s="520"/>
      <c r="NW43" s="520"/>
      <c r="NX43" s="520"/>
      <c r="NY43" s="520"/>
      <c r="NZ43" s="520"/>
      <c r="OA43" s="521"/>
      <c r="OB43" s="496"/>
      <c r="OC43" s="497"/>
      <c r="OF43" s="522"/>
      <c r="OG43" s="523"/>
      <c r="OH43" s="523"/>
      <c r="OI43" s="523"/>
      <c r="OJ43" s="523"/>
      <c r="OK43" s="523"/>
      <c r="OL43" s="523"/>
      <c r="OM43" s="523"/>
      <c r="ON43" s="524"/>
      <c r="OO43" s="525"/>
      <c r="OP43" s="526"/>
      <c r="OQ43" s="526"/>
      <c r="OR43" s="526"/>
      <c r="OS43" s="526"/>
      <c r="OT43" s="526"/>
      <c r="OU43" s="527"/>
      <c r="OV43" s="528"/>
      <c r="OW43" s="529"/>
      <c r="OX43" s="529"/>
      <c r="OY43" s="529"/>
      <c r="OZ43" s="529"/>
      <c r="PA43" s="529"/>
      <c r="PB43" s="529"/>
      <c r="PC43" s="529"/>
      <c r="PD43" s="529"/>
      <c r="PE43" s="529"/>
      <c r="PF43" s="529"/>
      <c r="PG43" s="529"/>
      <c r="PH43" s="529"/>
      <c r="PI43" s="529"/>
      <c r="PJ43" s="529"/>
      <c r="PK43" s="529"/>
      <c r="PL43" s="529"/>
      <c r="PM43" s="529"/>
      <c r="PN43" s="529"/>
      <c r="PO43" s="530"/>
      <c r="PP43" s="531"/>
      <c r="PQ43" s="532"/>
      <c r="PR43" s="532"/>
      <c r="PS43" s="532"/>
      <c r="PT43" s="532"/>
      <c r="PU43" s="532"/>
      <c r="PV43" s="516"/>
      <c r="PW43" s="496"/>
      <c r="PX43" s="497"/>
      <c r="QA43" s="533"/>
      <c r="QB43" s="534"/>
      <c r="QC43" s="534"/>
      <c r="QD43" s="534"/>
      <c r="QE43" s="534"/>
      <c r="QF43" s="534"/>
      <c r="QG43" s="535"/>
      <c r="QH43" s="525"/>
      <c r="QI43" s="526"/>
      <c r="QJ43" s="526"/>
      <c r="QK43" s="526"/>
      <c r="QL43" s="526"/>
      <c r="QM43" s="526"/>
      <c r="QN43" s="527"/>
      <c r="QO43" s="505"/>
      <c r="QP43" s="506"/>
      <c r="QQ43" s="506"/>
      <c r="QR43" s="506"/>
      <c r="QS43" s="506"/>
      <c r="QT43" s="506"/>
      <c r="QU43" s="507"/>
      <c r="QV43" s="508"/>
      <c r="QW43" s="509"/>
      <c r="QX43" s="509"/>
      <c r="QY43" s="509"/>
      <c r="QZ43" s="509"/>
      <c r="RA43" s="509"/>
      <c r="RB43" s="510"/>
      <c r="RC43" s="496"/>
      <c r="RD43" s="497"/>
      <c r="RG43" s="522"/>
      <c r="RH43" s="523"/>
      <c r="RI43" s="523"/>
      <c r="RJ43" s="523"/>
      <c r="RK43" s="523"/>
      <c r="RL43" s="523"/>
      <c r="RM43" s="524"/>
      <c r="RN43" s="525"/>
      <c r="RO43" s="526"/>
      <c r="RP43" s="526"/>
      <c r="RQ43" s="526"/>
      <c r="RR43" s="526"/>
      <c r="RS43" s="526"/>
      <c r="RT43" s="527"/>
      <c r="RU43" s="528"/>
      <c r="RV43" s="529"/>
      <c r="RW43" s="529"/>
      <c r="RX43" s="529"/>
      <c r="RY43" s="529"/>
      <c r="RZ43" s="529"/>
      <c r="SA43" s="530"/>
      <c r="SB43" s="531"/>
      <c r="SC43" s="532"/>
      <c r="SD43" s="532"/>
      <c r="SE43" s="532"/>
      <c r="SF43" s="532"/>
      <c r="SG43" s="532"/>
      <c r="SH43" s="516"/>
      <c r="SI43" s="496"/>
      <c r="SJ43" s="497"/>
      <c r="SM43" s="502"/>
      <c r="SN43" s="497"/>
      <c r="SQ43" s="503"/>
      <c r="SR43" s="504"/>
      <c r="SU43" s="355"/>
      <c r="SV43" s="356"/>
      <c r="SW43" s="356"/>
      <c r="SX43" s="357"/>
      <c r="SY43" s="536"/>
      <c r="SZ43" s="537"/>
      <c r="TA43" s="537"/>
      <c r="TB43" s="538"/>
      <c r="TC43" s="365"/>
      <c r="TD43" s="366"/>
      <c r="TE43" s="366"/>
      <c r="TF43" s="367"/>
      <c r="TG43" s="403"/>
      <c r="TH43" s="404"/>
      <c r="TI43" s="404"/>
      <c r="TJ43" s="405"/>
      <c r="TK43" s="496"/>
      <c r="TL43" s="497"/>
      <c r="TO43" s="502"/>
      <c r="TP43" s="539"/>
      <c r="TQ43" s="291"/>
      <c r="TR43" s="291"/>
      <c r="TS43" s="539"/>
      <c r="TT43" s="539"/>
      <c r="TU43" s="291"/>
      <c r="TV43" s="291"/>
      <c r="TW43" s="539"/>
      <c r="TX43" s="539"/>
      <c r="TY43" s="291"/>
      <c r="TZ43" s="291"/>
      <c r="UA43" s="539"/>
      <c r="UB43" s="539"/>
      <c r="UC43" s="291"/>
      <c r="UD43" s="291"/>
      <c r="UE43" s="540"/>
      <c r="UF43" s="504"/>
      <c r="UG43" s="373"/>
      <c r="UI43" s="503"/>
      <c r="UJ43" s="504"/>
      <c r="UM43" s="503"/>
      <c r="UN43" s="504"/>
      <c r="UQ43" s="502"/>
      <c r="UR43" s="497"/>
      <c r="UU43" s="503"/>
      <c r="UV43" s="504"/>
      <c r="UY43" s="540"/>
      <c r="UZ43" s="540"/>
      <c r="VC43" s="540"/>
      <c r="VD43" s="540"/>
      <c r="VF43" s="374"/>
      <c r="VG43" s="541"/>
      <c r="VH43" s="542"/>
      <c r="VI43" s="541"/>
      <c r="VJ43" s="542"/>
      <c r="VK43" s="335"/>
      <c r="VL43" s="542"/>
      <c r="VM43" s="543"/>
      <c r="VN43" s="541"/>
      <c r="VO43" s="544"/>
      <c r="VP43" s="378"/>
      <c r="VS43" s="608"/>
      <c r="WF43" s="127" t="n">
        <f aca="false">IF(AJ43="",0,AJ43+WF40)</f>
        <v>0</v>
      </c>
      <c r="WG43" s="127" t="n">
        <f aca="false">IF(AK43="",0,AK43+WG40)</f>
        <v>0</v>
      </c>
      <c r="WH43" s="127" t="n">
        <f aca="false">IF(BP43="",0,BP43+WH40)</f>
        <v>0</v>
      </c>
      <c r="WI43" s="127" t="n">
        <f aca="false">IF(BQ43="",0,BQ43+WI40)</f>
        <v>0</v>
      </c>
      <c r="WJ43" s="127" t="n">
        <f aca="false">IF(CJ43="",0,CJ43+WJ40)</f>
        <v>0</v>
      </c>
      <c r="WK43" s="127" t="n">
        <f aca="false">IF(CK43="",0,CK43+WK40)</f>
        <v>0</v>
      </c>
      <c r="WL43" s="127" t="n">
        <f aca="false">IF(DD43="",0,DD43+WL40)</f>
        <v>0</v>
      </c>
      <c r="WM43" s="127" t="n">
        <f aca="false">IF(DE43="",0,DE43+WM40)</f>
        <v>0</v>
      </c>
      <c r="WN43" s="127" t="n">
        <f aca="false">IF(EF43="",0,EF43+WN40)</f>
        <v>0</v>
      </c>
      <c r="WO43" s="127" t="n">
        <f aca="false">IF(EG43="",0,EG43+WO40)</f>
        <v>0</v>
      </c>
      <c r="WP43" s="127" t="n">
        <f aca="false">IF(FF43="",0,FF43+WP40)</f>
        <v>0</v>
      </c>
      <c r="WQ43" s="127" t="n">
        <f aca="false">IF(FG43="",0,FG43+WQ40)</f>
        <v>0</v>
      </c>
      <c r="WR43" s="127" t="n">
        <f aca="false">IF(IS43="",0,IS43+WR40)</f>
        <v>0</v>
      </c>
      <c r="WS43" s="127" t="n">
        <f aca="false">IF(IT43="",0,IT43+WS40)</f>
        <v>0</v>
      </c>
      <c r="WT43" s="127" t="n">
        <f aca="false">IF(HY43="",0,HY43+WT40)</f>
        <v>0</v>
      </c>
      <c r="WU43" s="127" t="n">
        <f aca="false">IF(HZ43="",0,HZ43+WU40)</f>
        <v>0</v>
      </c>
      <c r="WV43" s="127" t="n">
        <f aca="false">IF(SK43="",0,SK43+WV40)</f>
        <v>0</v>
      </c>
      <c r="WW43" s="127" t="n">
        <f aca="false">IF(SL43="",0,SL43+WW40)</f>
        <v>0</v>
      </c>
      <c r="WX43" s="127" t="n">
        <f aca="false">IF(UM43="",0,UM43)</f>
        <v>0</v>
      </c>
      <c r="WY43" s="127" t="n">
        <f aca="false">IF(UN43="",0,UN43)</f>
        <v>0</v>
      </c>
      <c r="WZ43" s="127" t="n">
        <f aca="false">IF(LL43="",0,LL43+WZ40)</f>
        <v>0</v>
      </c>
      <c r="XA43" s="127" t="n">
        <f aca="false">IF(LM43="",0,LM43+XA40)</f>
        <v>0</v>
      </c>
      <c r="XB43" s="127" t="n">
        <f aca="false">IF(UI43="",0,UI43+XB40)</f>
        <v>0</v>
      </c>
      <c r="XC43" s="127" t="n">
        <f aca="false">IF(UJ43="",0,UJ43+XC40)</f>
        <v>0</v>
      </c>
      <c r="XD43" s="127" t="n">
        <f aca="false">IF(VN43="",0,VN43+XD40)</f>
        <v>0</v>
      </c>
      <c r="XE43" s="127" t="n">
        <f aca="false">IF(VO43="",0,VO43+XE40)</f>
        <v>0</v>
      </c>
      <c r="XF43" s="127" t="n">
        <f aca="false">IFERROR(XD43/$A41,0)</f>
        <v>0</v>
      </c>
      <c r="XG43" s="127" t="n">
        <f aca="false">IFERROR(XE43/$A41,0)</f>
        <v>0</v>
      </c>
      <c r="XH43" s="127" t="n">
        <f aca="false">IF(US43="",0,US43+XH40)</f>
        <v>0</v>
      </c>
      <c r="XI43" s="127" t="n">
        <f aca="false">IF(UT43="",0,UT43+XI40)</f>
        <v>0</v>
      </c>
      <c r="XJ43" s="127" t="n">
        <f aca="false">IF(WF43&gt;0,0,AH43+XJ40)</f>
        <v>0</v>
      </c>
      <c r="XK43" s="127" t="n">
        <f aca="false">IF(WG43&gt;0,0,AI43+XK40)</f>
        <v>0</v>
      </c>
      <c r="XL43" s="127" t="n">
        <f aca="false">IF(WH43&gt;0,0,BN43+XL40)</f>
        <v>0</v>
      </c>
      <c r="XM43" s="127" t="n">
        <f aca="false">IF(WI43&gt;0,0,BO43+XM40)</f>
        <v>0</v>
      </c>
      <c r="XN43" s="127" t="n">
        <f aca="false">IF(WJ43&gt;0,0,CH43+XN40)</f>
        <v>0</v>
      </c>
      <c r="XO43" s="127" t="n">
        <f aca="false">IF(WK43&gt;0,0,CI43+XO40)</f>
        <v>0</v>
      </c>
      <c r="XP43" s="127" t="n">
        <f aca="false">IF(WL43&gt;0,0,DB43+XP40)</f>
        <v>0</v>
      </c>
      <c r="XQ43" s="127" t="n">
        <f aca="false">IF(WM43&gt;0,0,DC43+XQ40)</f>
        <v>0</v>
      </c>
      <c r="XR43" s="127" t="n">
        <f aca="false">IF(WN43&gt;0,0,ED43+XR40)</f>
        <v>0</v>
      </c>
      <c r="XS43" s="127" t="n">
        <f aca="false">IF(WO43&gt;0,0,EE43+XS40)</f>
        <v>0</v>
      </c>
      <c r="XT43" s="127" t="n">
        <f aca="false">IF(WP43&gt;0,0,FD43+XT40)</f>
        <v>0</v>
      </c>
      <c r="XU43" s="127" t="n">
        <f aca="false">IF(WQ43&gt;0,0,FE43+XU40)</f>
        <v>0</v>
      </c>
      <c r="XV43" s="127" t="n">
        <f aca="false">IF(WR43&gt;0,0,IQ43+XV40)</f>
        <v>0</v>
      </c>
      <c r="XW43" s="127" t="n">
        <f aca="false">IF(WS43&gt;0,0,IR43+XW40)</f>
        <v>0</v>
      </c>
      <c r="XX43" s="127" t="n">
        <f aca="false">IF(WT43&gt;0,0,HW43+XX40)</f>
        <v>0</v>
      </c>
      <c r="XY43" s="127" t="n">
        <f aca="false">IFERROR(IF(WU43&gt;0,0,HX43+XY40),0)</f>
        <v>0</v>
      </c>
      <c r="XZ43" s="127" t="n">
        <f aca="false">IF(WV43&gt;0,0,SI43+XZ40)</f>
        <v>0</v>
      </c>
      <c r="YA43" s="127" t="n">
        <f aca="false">IFERROR(IF(WW43&gt;0,0,SJ43+YA40),0)</f>
        <v>0</v>
      </c>
      <c r="YB43" s="127"/>
      <c r="YC43" s="127"/>
      <c r="YD43" s="127"/>
    </row>
    <row r="44" customFormat="false" ht="15" hidden="false" customHeight="false" outlineLevel="0" collapsed="false">
      <c r="A44" s="483"/>
      <c r="B44" s="381"/>
      <c r="C44" s="382"/>
      <c r="D44" s="382"/>
      <c r="E44" s="382"/>
      <c r="F44" s="382"/>
      <c r="G44" s="382"/>
      <c r="H44" s="382"/>
      <c r="I44" s="383"/>
      <c r="J44" s="384"/>
      <c r="K44" s="385"/>
      <c r="L44" s="385"/>
      <c r="M44" s="385"/>
      <c r="N44" s="385"/>
      <c r="O44" s="385"/>
      <c r="P44" s="386"/>
      <c r="Q44" s="321"/>
      <c r="R44" s="322"/>
      <c r="S44" s="322"/>
      <c r="T44" s="322"/>
      <c r="U44" s="322"/>
      <c r="V44" s="322"/>
      <c r="W44" s="322"/>
      <c r="X44" s="322"/>
      <c r="Y44" s="322"/>
      <c r="Z44" s="323"/>
      <c r="AA44" s="387"/>
      <c r="AB44" s="388"/>
      <c r="AC44" s="388"/>
      <c r="AD44" s="388"/>
      <c r="AE44" s="388"/>
      <c r="AF44" s="388"/>
      <c r="AG44" s="389"/>
      <c r="AH44" s="390" t="n">
        <f aca="false">SUBTOTAL(3, B44:P44)</f>
        <v>0</v>
      </c>
      <c r="AI44" s="391" t="n">
        <f aca="false">COUNTIF(Q44:AG44,"&lt;&gt;0")-COUNTIF(Q44:AG44,"")</f>
        <v>0</v>
      </c>
      <c r="AL44" s="381"/>
      <c r="AM44" s="382"/>
      <c r="AN44" s="382"/>
      <c r="AO44" s="382"/>
      <c r="AP44" s="382"/>
      <c r="AQ44" s="382"/>
      <c r="AR44" s="383"/>
      <c r="AS44" s="384"/>
      <c r="AT44" s="385"/>
      <c r="AU44" s="385"/>
      <c r="AV44" s="385"/>
      <c r="AW44" s="385"/>
      <c r="AX44" s="385"/>
      <c r="AY44" s="386"/>
      <c r="AZ44" s="321"/>
      <c r="BA44" s="322"/>
      <c r="BB44" s="322"/>
      <c r="BC44" s="322"/>
      <c r="BD44" s="322"/>
      <c r="BE44" s="322"/>
      <c r="BF44" s="323"/>
      <c r="BG44" s="387"/>
      <c r="BH44" s="388"/>
      <c r="BI44" s="388"/>
      <c r="BJ44" s="388"/>
      <c r="BK44" s="388"/>
      <c r="BL44" s="388"/>
      <c r="BM44" s="389"/>
      <c r="BN44" s="390" t="n">
        <f aca="false">SUBTOTAL(3, AL44:AY44)</f>
        <v>0</v>
      </c>
      <c r="BO44" s="391" t="n">
        <f aca="false">COUNTIF(AZ44:BM44,"&lt;&gt;0")-COUNTIF(AZ44:BM44,"")</f>
        <v>0</v>
      </c>
      <c r="BR44" s="381"/>
      <c r="BS44" s="382"/>
      <c r="BT44" s="382"/>
      <c r="BU44" s="383"/>
      <c r="BV44" s="392"/>
      <c r="BW44" s="393"/>
      <c r="BX44" s="393"/>
      <c r="BY44" s="394"/>
      <c r="BZ44" s="321"/>
      <c r="CA44" s="322"/>
      <c r="CB44" s="322"/>
      <c r="CC44" s="323"/>
      <c r="CD44" s="387"/>
      <c r="CE44" s="388"/>
      <c r="CF44" s="388"/>
      <c r="CG44" s="389"/>
      <c r="CH44" s="390" t="n">
        <f aca="false">SUBTOTAL(3, BR44:BY44)</f>
        <v>0</v>
      </c>
      <c r="CI44" s="391" t="n">
        <f aca="false">COUNTIF(BZ44:CG44,"&lt;&gt;0")-COUNTIF(BZ44:CG44,"")</f>
        <v>0</v>
      </c>
      <c r="CL44" s="381"/>
      <c r="CM44" s="382"/>
      <c r="CN44" s="382"/>
      <c r="CO44" s="383"/>
      <c r="CP44" s="384"/>
      <c r="CQ44" s="385"/>
      <c r="CR44" s="385"/>
      <c r="CS44" s="386"/>
      <c r="CT44" s="321"/>
      <c r="CU44" s="322"/>
      <c r="CV44" s="322"/>
      <c r="CW44" s="323"/>
      <c r="CX44" s="387"/>
      <c r="CY44" s="388"/>
      <c r="CZ44" s="388"/>
      <c r="DA44" s="389"/>
      <c r="DB44" s="390" t="n">
        <f aca="false">SUBTOTAL(3, CL44:CS44)</f>
        <v>0</v>
      </c>
      <c r="DC44" s="391" t="n">
        <f aca="false">COUNTIF(CT44:DA44,"&lt;&gt;0")-COUNTIF(CT44:DA44,"")</f>
        <v>0</v>
      </c>
      <c r="DF44" s="395" t="n">
        <f aca="false">SUMIF(B6:DE6,"итого гр.",B44:DE44)</f>
        <v>0</v>
      </c>
      <c r="DG44" s="391" t="n">
        <f aca="false">SUMIF(B6:DE6,"итого фк.",B44:DE44)</f>
        <v>0</v>
      </c>
      <c r="DJ44" s="396"/>
      <c r="DK44" s="397"/>
      <c r="DN44" s="381"/>
      <c r="DO44" s="382"/>
      <c r="DP44" s="382"/>
      <c r="DQ44" s="383"/>
      <c r="DR44" s="384"/>
      <c r="DS44" s="385"/>
      <c r="DT44" s="385"/>
      <c r="DU44" s="386"/>
      <c r="DV44" s="321"/>
      <c r="DW44" s="322"/>
      <c r="DX44" s="322"/>
      <c r="DY44" s="323"/>
      <c r="DZ44" s="387"/>
      <c r="EA44" s="388"/>
      <c r="EB44" s="388"/>
      <c r="EC44" s="389"/>
      <c r="ED44" s="390" t="n">
        <f aca="false">SUBTOTAL(3, DN44:DU44)</f>
        <v>0</v>
      </c>
      <c r="EE44" s="391" t="n">
        <f aca="false">COUNTIF(DV44:EC44,"&lt;&gt;0")-COUNTIF(DV44:EC44,"")</f>
        <v>0</v>
      </c>
      <c r="EH44" s="381"/>
      <c r="EI44" s="382"/>
      <c r="EJ44" s="382"/>
      <c r="EK44" s="382"/>
      <c r="EL44" s="382"/>
      <c r="EM44" s="382"/>
      <c r="EN44" s="383"/>
      <c r="EO44" s="384"/>
      <c r="EP44" s="385"/>
      <c r="EQ44" s="385"/>
      <c r="ER44" s="386"/>
      <c r="ES44" s="321"/>
      <c r="ET44" s="322"/>
      <c r="EU44" s="322"/>
      <c r="EV44" s="322"/>
      <c r="EW44" s="322"/>
      <c r="EX44" s="322"/>
      <c r="EY44" s="323"/>
      <c r="EZ44" s="387"/>
      <c r="FA44" s="388"/>
      <c r="FB44" s="388"/>
      <c r="FC44" s="389"/>
      <c r="FD44" s="390" t="n">
        <f aca="false">SUBTOTAL(3, EH44:ER44)</f>
        <v>0</v>
      </c>
      <c r="FE44" s="391" t="n">
        <f aca="false">COUNTIF(ES44:FC44,"&lt;&gt;0")-COUNTIF(ES44:FC44,"")</f>
        <v>0</v>
      </c>
      <c r="FH44" s="381" t="s">
        <v>331</v>
      </c>
      <c r="FI44" s="382" t="s">
        <v>332</v>
      </c>
      <c r="FJ44" s="382"/>
      <c r="FK44" s="382"/>
      <c r="FL44" s="382"/>
      <c r="FM44" s="382"/>
      <c r="FN44" s="382"/>
      <c r="FO44" s="382"/>
      <c r="FP44" s="382"/>
      <c r="FQ44" s="382"/>
      <c r="FR44" s="382"/>
      <c r="FS44" s="382"/>
      <c r="FT44" s="382"/>
      <c r="FU44" s="382"/>
      <c r="FV44" s="382"/>
      <c r="FW44" s="382"/>
      <c r="FX44" s="382"/>
      <c r="FY44" s="382"/>
      <c r="FZ44" s="382"/>
      <c r="GA44" s="382"/>
      <c r="GB44" s="382"/>
      <c r="GC44" s="382"/>
      <c r="GD44" s="382"/>
      <c r="GE44" s="382"/>
      <c r="GF44" s="382"/>
      <c r="GG44" s="382"/>
      <c r="GH44" s="382"/>
      <c r="GI44" s="382"/>
      <c r="GJ44" s="382"/>
      <c r="GK44" s="382"/>
      <c r="GL44" s="382"/>
      <c r="GM44" s="383"/>
      <c r="GN44" s="384"/>
      <c r="GO44" s="385"/>
      <c r="GP44" s="385"/>
      <c r="GQ44" s="385"/>
      <c r="GR44" s="385"/>
      <c r="GS44" s="385"/>
      <c r="GT44" s="386"/>
      <c r="GU44" s="321"/>
      <c r="GV44" s="322"/>
      <c r="GW44" s="321"/>
      <c r="GX44" s="322"/>
      <c r="GY44" s="322"/>
      <c r="GZ44" s="322"/>
      <c r="HA44" s="322"/>
      <c r="HB44" s="322"/>
      <c r="HC44" s="322"/>
      <c r="HD44" s="322"/>
      <c r="HE44" s="322"/>
      <c r="HF44" s="322"/>
      <c r="HG44" s="322"/>
      <c r="HH44" s="322"/>
      <c r="HI44" s="322"/>
      <c r="HJ44" s="322"/>
      <c r="HK44" s="322"/>
      <c r="HL44" s="322"/>
      <c r="HM44" s="322"/>
      <c r="HN44" s="322"/>
      <c r="HO44" s="323"/>
      <c r="HP44" s="387"/>
      <c r="HQ44" s="388"/>
      <c r="HR44" s="388"/>
      <c r="HS44" s="388"/>
      <c r="HT44" s="388"/>
      <c r="HU44" s="388"/>
      <c r="HV44" s="389"/>
      <c r="HW44" s="390" t="n">
        <f aca="false">SUBTOTAL(3, FH44:GT44)</f>
        <v>2</v>
      </c>
      <c r="HX44" s="391" t="n">
        <f aca="false">COUNTIF(GU44:HV44,"&lt;&gt;0")-COUNTIF(GU44:HV44,"")</f>
        <v>0</v>
      </c>
      <c r="IA44" s="398"/>
      <c r="IB44" s="399"/>
      <c r="IC44" s="399"/>
      <c r="ID44" s="400"/>
      <c r="IE44" s="401"/>
      <c r="IF44" s="402"/>
      <c r="IG44" s="402"/>
      <c r="IH44" s="386"/>
      <c r="II44" s="321"/>
      <c r="IJ44" s="366"/>
      <c r="IK44" s="322"/>
      <c r="IL44" s="323"/>
      <c r="IM44" s="387"/>
      <c r="IN44" s="388"/>
      <c r="IO44" s="388"/>
      <c r="IP44" s="405"/>
      <c r="IQ44" s="390" t="n">
        <f aca="false">SUBTOTAL(3, IA44:IH44)</f>
        <v>0</v>
      </c>
      <c r="IR44" s="391" t="n">
        <f aca="false">COUNTIF(II44:IP44,"&lt;&gt;0")-COUNTIF(II44:IP44,"")</f>
        <v>0</v>
      </c>
      <c r="IU44" s="381"/>
      <c r="IV44" s="382"/>
      <c r="IW44" s="382"/>
      <c r="IX44" s="382"/>
      <c r="IY44" s="382"/>
      <c r="IZ44" s="382"/>
      <c r="JA44" s="382"/>
      <c r="JB44" s="382"/>
      <c r="JC44" s="382"/>
      <c r="JD44" s="382"/>
      <c r="JE44" s="382"/>
      <c r="JF44" s="382"/>
      <c r="JG44" s="382"/>
      <c r="JH44" s="382"/>
      <c r="JI44" s="382"/>
      <c r="JJ44" s="322"/>
      <c r="JK44" s="322" t="n">
        <v>2007</v>
      </c>
      <c r="JL44" s="322" t="n">
        <v>5148</v>
      </c>
      <c r="JM44" s="322" t="n">
        <v>3771</v>
      </c>
      <c r="JN44" s="322"/>
      <c r="JO44" s="322"/>
      <c r="JP44" s="322"/>
      <c r="JQ44" s="322"/>
      <c r="JR44" s="322"/>
      <c r="JS44" s="322"/>
      <c r="JT44" s="322"/>
      <c r="JU44" s="322"/>
      <c r="JV44" s="322"/>
      <c r="JW44" s="322"/>
      <c r="JX44" s="322"/>
      <c r="JY44" s="322"/>
      <c r="JZ44" s="322"/>
      <c r="KA44" s="322"/>
      <c r="KB44" s="322"/>
      <c r="KC44" s="322"/>
      <c r="KD44" s="322"/>
      <c r="KE44" s="322"/>
      <c r="KF44" s="322"/>
      <c r="KG44" s="322"/>
      <c r="KH44" s="322"/>
      <c r="KI44" s="322"/>
      <c r="KJ44" s="322"/>
      <c r="KK44" s="322"/>
      <c r="KL44" s="322"/>
      <c r="KM44" s="322"/>
      <c r="KN44" s="322"/>
      <c r="KO44" s="322"/>
      <c r="KP44" s="323"/>
      <c r="KQ44" s="387"/>
      <c r="KR44" s="388"/>
      <c r="KS44" s="388"/>
      <c r="KT44" s="388"/>
      <c r="KU44" s="388"/>
      <c r="KV44" s="388"/>
      <c r="KW44" s="389"/>
      <c r="KX44" s="390" t="n">
        <f aca="false">SUBTOTAL(3, IU44:JI44)</f>
        <v>0</v>
      </c>
      <c r="KY44" s="391" t="n">
        <f aca="false">COUNTIF(JJ44:KW44,"&lt;&gt;0")-COUNTIF(JJ44:KW44,"")</f>
        <v>3</v>
      </c>
      <c r="LB44" s="395" t="n">
        <f aca="false">SUMIF(DN6:LA6,"итого гр.",DN44:LA44)</f>
        <v>2</v>
      </c>
      <c r="LC44" s="391" t="n">
        <f aca="false">SUMIF(DN6:LA6,"итого фк.",DN44:LA44)</f>
        <v>3</v>
      </c>
      <c r="LF44" s="396"/>
      <c r="LG44" s="397"/>
      <c r="LJ44" s="406"/>
      <c r="LK44" s="407"/>
      <c r="LN44" s="396"/>
      <c r="LO44" s="397"/>
      <c r="LR44" s="381" t="s">
        <v>228</v>
      </c>
      <c r="LS44" s="382"/>
      <c r="LT44" s="382"/>
      <c r="LU44" s="382"/>
      <c r="LV44" s="382"/>
      <c r="LW44" s="382"/>
      <c r="LX44" s="382"/>
      <c r="LY44" s="382"/>
      <c r="LZ44" s="382"/>
      <c r="MA44" s="382"/>
      <c r="MB44" s="382"/>
      <c r="MC44" s="382"/>
      <c r="MD44" s="382"/>
      <c r="ME44" s="382"/>
      <c r="MF44" s="382"/>
      <c r="MG44" s="322" t="s">
        <v>333</v>
      </c>
      <c r="MH44" s="322" t="s">
        <v>203</v>
      </c>
      <c r="MI44" s="322" t="s">
        <v>334</v>
      </c>
      <c r="MJ44" s="322"/>
      <c r="MK44" s="322"/>
      <c r="ML44" s="322"/>
      <c r="MM44" s="322"/>
      <c r="MN44" s="322"/>
      <c r="MO44" s="322"/>
      <c r="MP44" s="322"/>
      <c r="MQ44" s="322"/>
      <c r="MR44" s="322"/>
      <c r="MS44" s="322"/>
      <c r="MT44" s="322"/>
      <c r="MU44" s="322"/>
      <c r="MV44" s="322"/>
      <c r="MW44" s="322"/>
      <c r="MX44" s="322"/>
      <c r="MY44" s="322"/>
      <c r="MZ44" s="322"/>
      <c r="NA44" s="322"/>
      <c r="NB44" s="322"/>
      <c r="NC44" s="322"/>
      <c r="ND44" s="322"/>
      <c r="NE44" s="322"/>
      <c r="NF44" s="322"/>
      <c r="NG44" s="322"/>
      <c r="NH44" s="322"/>
      <c r="NI44" s="322"/>
      <c r="NJ44" s="322"/>
      <c r="NK44" s="322"/>
      <c r="NL44" s="322"/>
      <c r="NM44" s="322"/>
      <c r="NN44" s="322"/>
      <c r="NO44" s="322"/>
      <c r="NP44" s="322"/>
      <c r="NQ44" s="322"/>
      <c r="NR44" s="322"/>
      <c r="NS44" s="322"/>
      <c r="NT44" s="323"/>
      <c r="NU44" s="387"/>
      <c r="NV44" s="388"/>
      <c r="NW44" s="388"/>
      <c r="NX44" s="388"/>
      <c r="NY44" s="388"/>
      <c r="NZ44" s="388"/>
      <c r="OA44" s="389"/>
      <c r="OB44" s="390" t="n">
        <f aca="false">SUBTOTAL(3, LR44:MF44)</f>
        <v>1</v>
      </c>
      <c r="OC44" s="391" t="n">
        <f aca="false">COUNTIF(MG44:OA44,"&lt;&gt;0")-COUNTIF(MG44:OA44,"")</f>
        <v>3</v>
      </c>
      <c r="OF44" s="408"/>
      <c r="OG44" s="409"/>
      <c r="OH44" s="409"/>
      <c r="OI44" s="409"/>
      <c r="OJ44" s="409"/>
      <c r="OK44" s="409"/>
      <c r="OL44" s="409"/>
      <c r="OM44" s="409"/>
      <c r="ON44" s="410"/>
      <c r="OO44" s="411"/>
      <c r="OP44" s="412"/>
      <c r="OQ44" s="412"/>
      <c r="OR44" s="412"/>
      <c r="OS44" s="412"/>
      <c r="OT44" s="412"/>
      <c r="OU44" s="413"/>
      <c r="OV44" s="365"/>
      <c r="OW44" s="366"/>
      <c r="OX44" s="366"/>
      <c r="OY44" s="366"/>
      <c r="OZ44" s="366"/>
      <c r="PA44" s="366"/>
      <c r="PB44" s="366"/>
      <c r="PC44" s="366"/>
      <c r="PD44" s="366"/>
      <c r="PE44" s="366"/>
      <c r="PF44" s="366"/>
      <c r="PG44" s="366"/>
      <c r="PH44" s="366"/>
      <c r="PI44" s="366"/>
      <c r="PJ44" s="366"/>
      <c r="PK44" s="366"/>
      <c r="PL44" s="366"/>
      <c r="PM44" s="366"/>
      <c r="PN44" s="366"/>
      <c r="PO44" s="367"/>
      <c r="PP44" s="403"/>
      <c r="PQ44" s="404"/>
      <c r="PR44" s="404"/>
      <c r="PS44" s="404"/>
      <c r="PT44" s="404"/>
      <c r="PU44" s="404"/>
      <c r="PV44" s="405"/>
      <c r="PW44" s="390" t="n">
        <f aca="false">SUBTOTAL(3, OF44:OU44)</f>
        <v>0</v>
      </c>
      <c r="PX44" s="391" t="n">
        <f aca="false">COUNTIF(OV44:PV44,"&lt;&gt;0")-COUNTIF(OV44:PV44,"")</f>
        <v>0</v>
      </c>
      <c r="QA44" s="414"/>
      <c r="QB44" s="415"/>
      <c r="QC44" s="415"/>
      <c r="QD44" s="415"/>
      <c r="QE44" s="415"/>
      <c r="QF44" s="415"/>
      <c r="QG44" s="416"/>
      <c r="QH44" s="411"/>
      <c r="QI44" s="412"/>
      <c r="QJ44" s="412"/>
      <c r="QK44" s="412"/>
      <c r="QL44" s="412"/>
      <c r="QM44" s="412"/>
      <c r="QN44" s="413"/>
      <c r="QO44" s="321"/>
      <c r="QP44" s="322"/>
      <c r="QQ44" s="322"/>
      <c r="QR44" s="322"/>
      <c r="QS44" s="322"/>
      <c r="QT44" s="322"/>
      <c r="QU44" s="323"/>
      <c r="QV44" s="387"/>
      <c r="QW44" s="388"/>
      <c r="QX44" s="388"/>
      <c r="QY44" s="388"/>
      <c r="QZ44" s="388"/>
      <c r="RA44" s="388"/>
      <c r="RB44" s="389"/>
      <c r="RC44" s="390" t="n">
        <f aca="false">SUBTOTAL(3, QA44:QN44)</f>
        <v>0</v>
      </c>
      <c r="RD44" s="391" t="n">
        <f aca="false">COUNTIF(QO44:RB44,"&lt;&gt;0")-COUNTIF(QO44:RB44,"")</f>
        <v>0</v>
      </c>
      <c r="RG44" s="408"/>
      <c r="RH44" s="409"/>
      <c r="RI44" s="409"/>
      <c r="RJ44" s="409"/>
      <c r="RK44" s="409"/>
      <c r="RL44" s="409"/>
      <c r="RM44" s="410"/>
      <c r="RN44" s="411"/>
      <c r="RO44" s="412"/>
      <c r="RP44" s="412"/>
      <c r="RQ44" s="412"/>
      <c r="RR44" s="412"/>
      <c r="RS44" s="412"/>
      <c r="RT44" s="413"/>
      <c r="RU44" s="365"/>
      <c r="RV44" s="366"/>
      <c r="RW44" s="366"/>
      <c r="RX44" s="366"/>
      <c r="RY44" s="366"/>
      <c r="RZ44" s="366"/>
      <c r="SA44" s="367"/>
      <c r="SB44" s="403"/>
      <c r="SC44" s="404"/>
      <c r="SD44" s="404"/>
      <c r="SE44" s="404"/>
      <c r="SF44" s="404"/>
      <c r="SG44" s="404"/>
      <c r="SH44" s="405"/>
      <c r="SI44" s="390" t="n">
        <f aca="false">COUNTIF(RG44:RT44,"&lt;&gt;0")-COUNTIF(RG44:RT44,"")</f>
        <v>0</v>
      </c>
      <c r="SJ44" s="391" t="n">
        <f aca="false">COUNTIF(RU44:SH44,"&lt;&gt;0")-COUNTIF(RU44:SH44,"")</f>
        <v>0</v>
      </c>
      <c r="SM44" s="395" t="n">
        <f aca="false">SUMIF(LR6:SL6,"итого гр.",LR44:SL44)</f>
        <v>1</v>
      </c>
      <c r="SN44" s="391" t="n">
        <f aca="false">SUMIF($LR$6:$SL$6,"итого фк.",LR44:SL44)</f>
        <v>3</v>
      </c>
      <c r="SQ44" s="396"/>
      <c r="SR44" s="397"/>
      <c r="SU44" s="408"/>
      <c r="SV44" s="409"/>
      <c r="SW44" s="409"/>
      <c r="SX44" s="410"/>
      <c r="SY44" s="411"/>
      <c r="SZ44" s="412"/>
      <c r="TA44" s="412"/>
      <c r="TB44" s="413"/>
      <c r="TC44" s="365"/>
      <c r="TD44" s="366"/>
      <c r="TE44" s="366"/>
      <c r="TF44" s="367"/>
      <c r="TG44" s="403"/>
      <c r="TH44" s="404"/>
      <c r="TI44" s="404"/>
      <c r="TJ44" s="405"/>
      <c r="TK44" s="390"/>
      <c r="TL44" s="391"/>
      <c r="TO44" s="395"/>
      <c r="TP44" s="417"/>
      <c r="TQ44" s="291"/>
      <c r="TR44" s="291"/>
      <c r="TS44" s="417"/>
      <c r="TT44" s="417"/>
      <c r="TU44" s="291"/>
      <c r="TV44" s="291"/>
      <c r="TW44" s="417"/>
      <c r="TX44" s="417"/>
      <c r="TY44" s="291"/>
      <c r="TZ44" s="291"/>
      <c r="UA44" s="417"/>
      <c r="UB44" s="417"/>
      <c r="UC44" s="291"/>
      <c r="UD44" s="291"/>
      <c r="UE44" s="418" t="n">
        <f aca="false">SUMIF(TO6:UD6,"итого гр.",TO44:UD44)</f>
        <v>0</v>
      </c>
      <c r="UF44" s="397" t="n">
        <f aca="false">SUMIF($TO$6:$UD$6,"итого фк.",TO44:UD44)</f>
        <v>0</v>
      </c>
      <c r="UG44" s="373"/>
      <c r="UI44" s="396"/>
      <c r="UJ44" s="397"/>
      <c r="UM44" s="396"/>
      <c r="UN44" s="397"/>
      <c r="UQ44" s="395"/>
      <c r="UR44" s="391"/>
      <c r="UU44" s="396"/>
      <c r="UV44" s="397"/>
      <c r="UY44" s="418"/>
      <c r="UZ44" s="418"/>
      <c r="VC44" s="418"/>
      <c r="VD44" s="418"/>
      <c r="VG44" s="546"/>
      <c r="VH44" s="375"/>
      <c r="VI44" s="546"/>
      <c r="VJ44" s="375"/>
      <c r="VK44" s="396"/>
      <c r="VL44" s="375"/>
      <c r="VM44" s="419"/>
      <c r="VN44" s="546"/>
      <c r="VO44" s="377"/>
      <c r="VP44" s="378"/>
      <c r="VS44" s="608"/>
      <c r="WF44" s="127" t="n">
        <f aca="false">IF(AJ44="",0,AJ44+WF41)</f>
        <v>0</v>
      </c>
      <c r="WG44" s="127" t="n">
        <f aca="false">IF(AK44="",0,AK44+WG41)</f>
        <v>0</v>
      </c>
      <c r="WH44" s="127" t="n">
        <f aca="false">IF(BP44="",0,BP44+WH41)</f>
        <v>0</v>
      </c>
      <c r="WI44" s="127" t="n">
        <f aca="false">IF(BQ44="",0,BQ44+WI41)</f>
        <v>0</v>
      </c>
      <c r="WJ44" s="127" t="n">
        <f aca="false">IF(CJ44="",0,CJ44+WJ41)</f>
        <v>0</v>
      </c>
      <c r="WK44" s="127" t="n">
        <f aca="false">IF(CK44="",0,CK44+WK41)</f>
        <v>0</v>
      </c>
      <c r="WL44" s="127" t="n">
        <f aca="false">IF(DD44="",0,DD44+WL41)</f>
        <v>0</v>
      </c>
      <c r="WM44" s="127" t="n">
        <f aca="false">IF(DE44="",0,DE44+WM41)</f>
        <v>0</v>
      </c>
      <c r="WN44" s="127" t="n">
        <f aca="false">IF(EF44="",0,EF44+WN41)</f>
        <v>0</v>
      </c>
      <c r="WO44" s="127" t="n">
        <f aca="false">IF(EG44="",0,EG44+WO41)</f>
        <v>0</v>
      </c>
      <c r="WP44" s="127" t="n">
        <f aca="false">IF(FF44="",0,FF44+WP41)</f>
        <v>0</v>
      </c>
      <c r="WQ44" s="127" t="n">
        <f aca="false">IF(FG44="",0,FG44+WQ41)</f>
        <v>0</v>
      </c>
      <c r="WR44" s="127" t="n">
        <f aca="false">IF(IS44="",0,IS44+WR41)</f>
        <v>0</v>
      </c>
      <c r="WS44" s="127" t="n">
        <f aca="false">IF(IT44="",0,IT44+WS41)</f>
        <v>0</v>
      </c>
      <c r="WT44" s="127" t="n">
        <f aca="false">IF(HY44="",0,HY44+WT41)</f>
        <v>0</v>
      </c>
      <c r="WU44" s="127" t="n">
        <f aca="false">IF(HZ44="",0,HZ44+WU41)</f>
        <v>0</v>
      </c>
      <c r="WV44" s="127" t="n">
        <f aca="false">IF(SK44="",0,SK44+WV41)</f>
        <v>0</v>
      </c>
      <c r="WW44" s="127" t="n">
        <f aca="false">IF(SL44="",0,SL44+WW41)</f>
        <v>0</v>
      </c>
      <c r="WX44" s="127" t="n">
        <f aca="false">IF(UM44="",0,UM44)</f>
        <v>0</v>
      </c>
      <c r="WY44" s="127" t="n">
        <f aca="false">IF(UN44="",0,UN44)</f>
        <v>0</v>
      </c>
      <c r="WZ44" s="127" t="n">
        <f aca="false">IF(LL44="",0,LL44+WZ41)</f>
        <v>0</v>
      </c>
      <c r="XA44" s="127" t="n">
        <f aca="false">IF(LM44="",0,LM44+XA41)</f>
        <v>0</v>
      </c>
      <c r="XB44" s="127" t="n">
        <f aca="false">IF(UI44="",0,UI44+XB41)</f>
        <v>0</v>
      </c>
      <c r="XC44" s="127" t="n">
        <f aca="false">IF(UJ44="",0,UJ44+XC41)</f>
        <v>0</v>
      </c>
      <c r="XD44" s="127" t="n">
        <f aca="false">IF(VN44="",0,VN44+XD41)</f>
        <v>0</v>
      </c>
      <c r="XE44" s="127" t="n">
        <f aca="false">IF(VO44="",0,VO44+XE41)</f>
        <v>0</v>
      </c>
      <c r="XF44" s="127" t="n">
        <f aca="false">IFERROR(XD44/$A42,0)</f>
        <v>0</v>
      </c>
      <c r="XG44" s="127" t="n">
        <f aca="false">IFERROR(XE44/$A42,0)</f>
        <v>0</v>
      </c>
      <c r="XH44" s="127" t="n">
        <f aca="false">IF(US44="",0,US44+XH41)</f>
        <v>0</v>
      </c>
      <c r="XI44" s="127" t="n">
        <f aca="false">IF(UT44="",0,UT44+XI41)</f>
        <v>0</v>
      </c>
      <c r="XJ44" s="127" t="n">
        <f aca="false">IF(WF44&gt;0,0,AH44+XJ41)</f>
        <v>3</v>
      </c>
      <c r="XK44" s="127" t="n">
        <f aca="false">IF(WG44&gt;0,0,AI44+XK41)</f>
        <v>2</v>
      </c>
      <c r="XL44" s="127" t="n">
        <f aca="false">IF(WH44&gt;0,0,BN44+XL41)</f>
        <v>2</v>
      </c>
      <c r="XM44" s="127" t="n">
        <f aca="false">IF(WI44&gt;0,0,BO44+XM41)</f>
        <v>4</v>
      </c>
      <c r="XN44" s="127" t="n">
        <f aca="false">IF(WJ44&gt;0,0,CH44+XN41)</f>
        <v>0</v>
      </c>
      <c r="XO44" s="127" t="n">
        <f aca="false">IF(WK44&gt;0,0,CI44+XO41)</f>
        <v>0</v>
      </c>
      <c r="XP44" s="127" t="n">
        <f aca="false">IF(WL44&gt;0,0,DB44+XP41)</f>
        <v>0</v>
      </c>
      <c r="XQ44" s="127" t="n">
        <f aca="false">IF(WM44&gt;0,0,DC44+XQ41)</f>
        <v>0</v>
      </c>
      <c r="XR44" s="127" t="n">
        <f aca="false">IF(WN44&gt;0,0,ED44+XR41)</f>
        <v>2</v>
      </c>
      <c r="XS44" s="127" t="n">
        <f aca="false">IF(WO44&gt;0,0,EE44+XS41)</f>
        <v>2</v>
      </c>
      <c r="XT44" s="127" t="n">
        <f aca="false">IF(WP44&gt;0,0,FD44+XT41)</f>
        <v>7</v>
      </c>
      <c r="XU44" s="127" t="n">
        <f aca="false">IF(WQ44&gt;0,0,FE44+XU41)</f>
        <v>2</v>
      </c>
      <c r="XV44" s="127" t="n">
        <f aca="false">IF(WR44&gt;0,0,IQ44+XV41)</f>
        <v>0</v>
      </c>
      <c r="XW44" s="127" t="n">
        <f aca="false">IF(WS44&gt;0,0,IR44+XW41)</f>
        <v>0</v>
      </c>
      <c r="XX44" s="127" t="n">
        <f aca="false">IF(WT44&gt;0,0,HW44+XX41)</f>
        <v>16</v>
      </c>
      <c r="XY44" s="127" t="n">
        <f aca="false">IFERROR(IF(WU44&gt;0,0,HX44+XY41),0)</f>
        <v>16</v>
      </c>
      <c r="XZ44" s="127" t="n">
        <f aca="false">IF(WV44&gt;0,0,SI44+XZ41)</f>
        <v>3</v>
      </c>
      <c r="YA44" s="127" t="n">
        <f aca="false">IFERROR(IF(WW44&gt;0,0,SJ44+YA41),0)</f>
        <v>1</v>
      </c>
      <c r="YB44" s="127"/>
      <c r="YC44" s="127"/>
      <c r="YD44" s="127"/>
    </row>
    <row r="45" s="621" customFormat="true" ht="15" hidden="false" customHeight="false" outlineLevel="0" collapsed="false">
      <c r="A45" s="483"/>
      <c r="B45" s="420"/>
      <c r="C45" s="421"/>
      <c r="D45" s="421"/>
      <c r="E45" s="421"/>
      <c r="F45" s="421"/>
      <c r="G45" s="421"/>
      <c r="H45" s="421"/>
      <c r="I45" s="422"/>
      <c r="J45" s="423"/>
      <c r="K45" s="424"/>
      <c r="L45" s="424"/>
      <c r="M45" s="424"/>
      <c r="N45" s="424"/>
      <c r="O45" s="424"/>
      <c r="P45" s="425"/>
      <c r="Q45" s="426"/>
      <c r="R45" s="427"/>
      <c r="S45" s="427"/>
      <c r="T45" s="427"/>
      <c r="U45" s="427"/>
      <c r="V45" s="427"/>
      <c r="W45" s="427"/>
      <c r="X45" s="427"/>
      <c r="Y45" s="427"/>
      <c r="Z45" s="428"/>
      <c r="AA45" s="429"/>
      <c r="AB45" s="430"/>
      <c r="AC45" s="430"/>
      <c r="AD45" s="430"/>
      <c r="AE45" s="430"/>
      <c r="AF45" s="430"/>
      <c r="AG45" s="431"/>
      <c r="AH45" s="432" t="n">
        <f aca="false">SUBTOTAL(9, B45:P45)</f>
        <v>0</v>
      </c>
      <c r="AI45" s="433" t="n">
        <f aca="false">SUBTOTAL(9, Q45:AG45)</f>
        <v>0</v>
      </c>
      <c r="AJ45" s="273" t="n">
        <f aca="false">SUM(AH45,AJ42)</f>
        <v>130</v>
      </c>
      <c r="AK45" s="273" t="n">
        <f aca="false">SUM(AI45,AK42)</f>
        <v>80</v>
      </c>
      <c r="AL45" s="420"/>
      <c r="AM45" s="421"/>
      <c r="AN45" s="421"/>
      <c r="AO45" s="421"/>
      <c r="AP45" s="421"/>
      <c r="AQ45" s="421"/>
      <c r="AR45" s="422"/>
      <c r="AS45" s="423"/>
      <c r="AT45" s="424"/>
      <c r="AU45" s="424"/>
      <c r="AV45" s="424"/>
      <c r="AW45" s="424"/>
      <c r="AX45" s="424"/>
      <c r="AY45" s="425"/>
      <c r="AZ45" s="426"/>
      <c r="BA45" s="427"/>
      <c r="BB45" s="427"/>
      <c r="BC45" s="427"/>
      <c r="BD45" s="427"/>
      <c r="BE45" s="427"/>
      <c r="BF45" s="428"/>
      <c r="BG45" s="429"/>
      <c r="BH45" s="430"/>
      <c r="BI45" s="430"/>
      <c r="BJ45" s="430"/>
      <c r="BK45" s="430"/>
      <c r="BL45" s="430"/>
      <c r="BM45" s="431"/>
      <c r="BN45" s="432" t="n">
        <f aca="false">SUBTOTAL(9, AL45:AY45)</f>
        <v>0</v>
      </c>
      <c r="BO45" s="433" t="n">
        <f aca="false">SUBTOTAL(9, AZ45:BM45)</f>
        <v>0</v>
      </c>
      <c r="BP45" s="273" t="n">
        <f aca="false">SUM(BN45,BP42)</f>
        <v>41</v>
      </c>
      <c r="BQ45" s="273" t="n">
        <f aca="false">SUM(BO45,BQ42)</f>
        <v>83</v>
      </c>
      <c r="BR45" s="420"/>
      <c r="BS45" s="421"/>
      <c r="BT45" s="421"/>
      <c r="BU45" s="422"/>
      <c r="BV45" s="434"/>
      <c r="BW45" s="435"/>
      <c r="BX45" s="435"/>
      <c r="BY45" s="436"/>
      <c r="BZ45" s="426"/>
      <c r="CA45" s="427"/>
      <c r="CB45" s="427"/>
      <c r="CC45" s="428"/>
      <c r="CD45" s="429"/>
      <c r="CE45" s="430"/>
      <c r="CF45" s="430"/>
      <c r="CG45" s="431"/>
      <c r="CH45" s="432" t="n">
        <f aca="false">SUBTOTAL(9, BR45:BY45)</f>
        <v>0</v>
      </c>
      <c r="CI45" s="433" t="n">
        <f aca="false">SUBTOTAL(9, BZ45:CG45)</f>
        <v>0</v>
      </c>
      <c r="CJ45" s="273" t="n">
        <f aca="false">SUM(CH45,CJ42)</f>
        <v>0</v>
      </c>
      <c r="CK45" s="273" t="n">
        <f aca="false">SUM(CI45,CK42)</f>
        <v>0</v>
      </c>
      <c r="CL45" s="420"/>
      <c r="CM45" s="421"/>
      <c r="CN45" s="421"/>
      <c r="CO45" s="422"/>
      <c r="CP45" s="423"/>
      <c r="CQ45" s="424"/>
      <c r="CR45" s="424"/>
      <c r="CS45" s="425"/>
      <c r="CT45" s="548"/>
      <c r="CU45" s="427"/>
      <c r="CV45" s="427"/>
      <c r="CW45" s="428"/>
      <c r="CX45" s="429"/>
      <c r="CY45" s="430"/>
      <c r="CZ45" s="430"/>
      <c r="DA45" s="431"/>
      <c r="DB45" s="432" t="n">
        <f aca="false">SUBTOTAL(9, CL45:CS45)</f>
        <v>0</v>
      </c>
      <c r="DC45" s="433" t="n">
        <f aca="false">SUBTOTAL(9, CT45:DA45)</f>
        <v>0</v>
      </c>
      <c r="DD45" s="273" t="n">
        <f aca="false">SUM(DB45,DD42)</f>
        <v>0</v>
      </c>
      <c r="DE45" s="273" t="n">
        <f aca="false">SUM(DC45,DE42)</f>
        <v>0</v>
      </c>
      <c r="DF45" s="437" t="n">
        <f aca="false">SUMIF(B6:DE6,"итого гр.",B45:DE45)</f>
        <v>0</v>
      </c>
      <c r="DG45" s="433" t="n">
        <f aca="false">SUMIF(B6:DE6,"итого фк.",B45:DE45)</f>
        <v>0</v>
      </c>
      <c r="DH45" s="273" t="n">
        <f aca="false">SUM(DF45,DH42)</f>
        <v>171</v>
      </c>
      <c r="DI45" s="273" t="n">
        <f aca="false">SUM(DG45,DI42)</f>
        <v>163</v>
      </c>
      <c r="DJ45" s="438" t="n">
        <f aca="false">DH45</f>
        <v>171</v>
      </c>
      <c r="DK45" s="439" t="n">
        <f aca="false">DI45</f>
        <v>163</v>
      </c>
      <c r="DL45" s="273"/>
      <c r="DM45" s="273"/>
      <c r="DN45" s="420"/>
      <c r="DO45" s="421"/>
      <c r="DP45" s="421"/>
      <c r="DQ45" s="422"/>
      <c r="DR45" s="423"/>
      <c r="DS45" s="424"/>
      <c r="DT45" s="424"/>
      <c r="DU45" s="425"/>
      <c r="DV45" s="426"/>
      <c r="DW45" s="427"/>
      <c r="DX45" s="427"/>
      <c r="DY45" s="428"/>
      <c r="DZ45" s="429"/>
      <c r="EA45" s="430"/>
      <c r="EB45" s="430"/>
      <c r="EC45" s="431"/>
      <c r="ED45" s="390" t="n">
        <f aca="false">SUBTOTAL(9, DN45:DU45)</f>
        <v>0</v>
      </c>
      <c r="EE45" s="433" t="n">
        <f aca="false">SUBTOTAL(9, DV45:EC45)</f>
        <v>0</v>
      </c>
      <c r="EF45" s="273" t="n">
        <f aca="false">SUM(ED45,EF42)</f>
        <v>14.7</v>
      </c>
      <c r="EG45" s="273" t="n">
        <f aca="false">SUM(EE45,EG42)</f>
        <v>14.888</v>
      </c>
      <c r="EH45" s="420"/>
      <c r="EI45" s="421"/>
      <c r="EJ45" s="421"/>
      <c r="EK45" s="421"/>
      <c r="EL45" s="421"/>
      <c r="EM45" s="421"/>
      <c r="EN45" s="422"/>
      <c r="EO45" s="423"/>
      <c r="EP45" s="424"/>
      <c r="EQ45" s="424"/>
      <c r="ER45" s="425"/>
      <c r="ES45" s="440"/>
      <c r="ET45" s="441"/>
      <c r="EU45" s="441"/>
      <c r="EV45" s="441"/>
      <c r="EW45" s="441"/>
      <c r="EX45" s="614"/>
      <c r="EY45" s="615"/>
      <c r="EZ45" s="616"/>
      <c r="FA45" s="617"/>
      <c r="FB45" s="617"/>
      <c r="FC45" s="445"/>
      <c r="FD45" s="432" t="n">
        <f aca="false">SUBTOTAL(9, EH45:ER45)</f>
        <v>0</v>
      </c>
      <c r="FE45" s="433" t="n">
        <f aca="false">SUBTOTAL(9, ES45:FC45)</f>
        <v>0</v>
      </c>
      <c r="FF45" s="273" t="n">
        <f aca="false">SUM(FD45,FF42)</f>
        <v>220</v>
      </c>
      <c r="FG45" s="273" t="n">
        <f aca="false">SUM(FE45,FG42)</f>
        <v>60</v>
      </c>
      <c r="FH45" s="420" t="n">
        <v>5</v>
      </c>
      <c r="FI45" s="421" t="n">
        <v>5</v>
      </c>
      <c r="FJ45" s="421"/>
      <c r="FK45" s="421"/>
      <c r="FL45" s="421"/>
      <c r="FM45" s="421"/>
      <c r="FN45" s="421"/>
      <c r="FO45" s="421"/>
      <c r="FP45" s="421"/>
      <c r="FQ45" s="421"/>
      <c r="FR45" s="421"/>
      <c r="FS45" s="421"/>
      <c r="FT45" s="421"/>
      <c r="FU45" s="421"/>
      <c r="FV45" s="421"/>
      <c r="FW45" s="421"/>
      <c r="FX45" s="421"/>
      <c r="FY45" s="421"/>
      <c r="FZ45" s="421"/>
      <c r="GA45" s="421"/>
      <c r="GB45" s="421"/>
      <c r="GC45" s="421"/>
      <c r="GD45" s="421"/>
      <c r="GE45" s="421"/>
      <c r="GF45" s="421"/>
      <c r="GG45" s="421"/>
      <c r="GH45" s="421"/>
      <c r="GI45" s="421"/>
      <c r="GJ45" s="421"/>
      <c r="GK45" s="421"/>
      <c r="GL45" s="421"/>
      <c r="GM45" s="422"/>
      <c r="GN45" s="423"/>
      <c r="GO45" s="424"/>
      <c r="GP45" s="424"/>
      <c r="GQ45" s="424"/>
      <c r="GR45" s="424"/>
      <c r="GS45" s="424"/>
      <c r="GT45" s="425"/>
      <c r="GU45" s="426"/>
      <c r="GV45" s="427"/>
      <c r="GW45" s="426"/>
      <c r="GX45" s="427"/>
      <c r="GY45" s="427"/>
      <c r="GZ45" s="427"/>
      <c r="HA45" s="427"/>
      <c r="HB45" s="427"/>
      <c r="HC45" s="427"/>
      <c r="HD45" s="427"/>
      <c r="HE45" s="427"/>
      <c r="HF45" s="427"/>
      <c r="HG45" s="427"/>
      <c r="HH45" s="427"/>
      <c r="HI45" s="427"/>
      <c r="HJ45" s="427"/>
      <c r="HK45" s="427"/>
      <c r="HL45" s="427"/>
      <c r="HM45" s="427"/>
      <c r="HN45" s="427"/>
      <c r="HO45" s="428"/>
      <c r="HP45" s="429"/>
      <c r="HQ45" s="430"/>
      <c r="HR45" s="430"/>
      <c r="HS45" s="430"/>
      <c r="HT45" s="430"/>
      <c r="HU45" s="430"/>
      <c r="HV45" s="431"/>
      <c r="HW45" s="432" t="n">
        <f aca="false">SUBTOTAL(9, FH45:GT45)</f>
        <v>10</v>
      </c>
      <c r="HX45" s="433" t="n">
        <f aca="false">SUBTOTAL(9, GU45:HV45)</f>
        <v>0</v>
      </c>
      <c r="HY45" s="273" t="n">
        <f aca="false">SUM(HW45,HY42)</f>
        <v>68</v>
      </c>
      <c r="HZ45" s="273" t="n">
        <f aca="false">SUM(HX45,HZ42)</f>
        <v>76.773</v>
      </c>
      <c r="IA45" s="446"/>
      <c r="IB45" s="447"/>
      <c r="IC45" s="447"/>
      <c r="ID45" s="448"/>
      <c r="IE45" s="449"/>
      <c r="IF45" s="450"/>
      <c r="IG45" s="450"/>
      <c r="IH45" s="425"/>
      <c r="II45" s="440"/>
      <c r="IJ45" s="451"/>
      <c r="IK45" s="441"/>
      <c r="IL45" s="442"/>
      <c r="IM45" s="443"/>
      <c r="IN45" s="444"/>
      <c r="IO45" s="444"/>
      <c r="IP45" s="455"/>
      <c r="IQ45" s="432" t="n">
        <f aca="false">SUBTOTAL(9, IA45:IH45)</f>
        <v>0</v>
      </c>
      <c r="IR45" s="433" t="n">
        <f aca="false">SUBTOTAL(9, II45:IP45)</f>
        <v>0</v>
      </c>
      <c r="IS45" s="273" t="n">
        <f aca="false">SUM(IQ45,IS42)</f>
        <v>0</v>
      </c>
      <c r="IT45" s="273" t="n">
        <f aca="false">SUM(IR45,IT42)</f>
        <v>0</v>
      </c>
      <c r="IU45" s="420"/>
      <c r="IV45" s="421" t="n">
        <v>11.9</v>
      </c>
      <c r="IW45" s="421"/>
      <c r="IX45" s="421"/>
      <c r="IY45" s="421"/>
      <c r="IZ45" s="421"/>
      <c r="JA45" s="421"/>
      <c r="JB45" s="421"/>
      <c r="JC45" s="421"/>
      <c r="JD45" s="421"/>
      <c r="JE45" s="421"/>
      <c r="JF45" s="421"/>
      <c r="JG45" s="421"/>
      <c r="JH45" s="421"/>
      <c r="JI45" s="421"/>
      <c r="JJ45" s="427"/>
      <c r="JK45" s="427" t="n">
        <v>3.904</v>
      </c>
      <c r="JL45" s="427" t="n">
        <v>10.79</v>
      </c>
      <c r="JM45" s="427" t="n">
        <v>4.375</v>
      </c>
      <c r="JN45" s="427"/>
      <c r="JO45" s="427"/>
      <c r="JP45" s="427"/>
      <c r="JQ45" s="427"/>
      <c r="JR45" s="427"/>
      <c r="JS45" s="427"/>
      <c r="JT45" s="427"/>
      <c r="JU45" s="427"/>
      <c r="JV45" s="427"/>
      <c r="JW45" s="427"/>
      <c r="JX45" s="427"/>
      <c r="JY45" s="427"/>
      <c r="JZ45" s="427"/>
      <c r="KA45" s="427"/>
      <c r="KB45" s="427"/>
      <c r="KC45" s="427"/>
      <c r="KD45" s="427"/>
      <c r="KE45" s="427"/>
      <c r="KF45" s="427"/>
      <c r="KG45" s="427"/>
      <c r="KH45" s="427"/>
      <c r="KI45" s="427"/>
      <c r="KJ45" s="427"/>
      <c r="KK45" s="427"/>
      <c r="KL45" s="427"/>
      <c r="KM45" s="427"/>
      <c r="KN45" s="427"/>
      <c r="KO45" s="427"/>
      <c r="KP45" s="428"/>
      <c r="KQ45" s="429"/>
      <c r="KR45" s="430"/>
      <c r="KS45" s="430"/>
      <c r="KT45" s="430"/>
      <c r="KU45" s="430"/>
      <c r="KV45" s="430"/>
      <c r="KW45" s="431"/>
      <c r="KX45" s="432" t="n">
        <f aca="false">SUBTOTAL(9, IU45:JI45)</f>
        <v>11.9</v>
      </c>
      <c r="KY45" s="549" t="n">
        <f aca="false">SUBTOTAL(9, JJ45:KW45)</f>
        <v>19.069</v>
      </c>
      <c r="KZ45" s="273" t="n">
        <f aca="false">SUM(KX45,KZ42)</f>
        <v>227.486</v>
      </c>
      <c r="LA45" s="456" t="n">
        <f aca="false">SUM(KY45,LA42)</f>
        <v>451.969</v>
      </c>
      <c r="LB45" s="437" t="n">
        <f aca="false">SUMIF(DN6:LA6,"итого гр.",DN45:LA45)</f>
        <v>21.9</v>
      </c>
      <c r="LC45" s="433" t="n">
        <f aca="false">SUMIF(DN6:LA6,"итого фк.",DN45:LA45)</f>
        <v>19.069</v>
      </c>
      <c r="LD45" s="273" t="n">
        <f aca="false">SUM(LB45,LD42)</f>
        <v>530.186</v>
      </c>
      <c r="LE45" s="273" t="n">
        <f aca="false">SUM(LC45,LE42)</f>
        <v>603.63</v>
      </c>
      <c r="LF45" s="438" t="n">
        <f aca="false">LD45</f>
        <v>530.186</v>
      </c>
      <c r="LG45" s="439" t="n">
        <f aca="false">LE45</f>
        <v>603.63</v>
      </c>
      <c r="LH45" s="273"/>
      <c r="LI45" s="278"/>
      <c r="LJ45" s="457" t="n">
        <v>279.4</v>
      </c>
      <c r="LK45" s="458" t="n">
        <v>100.6</v>
      </c>
      <c r="LL45" s="273" t="n">
        <f aca="false">LJ45</f>
        <v>279.4</v>
      </c>
      <c r="LM45" s="273" t="n">
        <f aca="false">LK45</f>
        <v>100.6</v>
      </c>
      <c r="LN45" s="438" t="n">
        <f aca="false">SUM(DF45,LB45,LJ45)</f>
        <v>301.3</v>
      </c>
      <c r="LO45" s="439" t="n">
        <f aca="false">SUM(DG45,LC45,LK45)</f>
        <v>119.669</v>
      </c>
      <c r="LP45" s="273" t="n">
        <f aca="false">SUM(DH45,LD45,LL45)</f>
        <v>980.586</v>
      </c>
      <c r="LQ45" s="273" t="n">
        <f aca="false">SUM(DI45,LE45,LM45)</f>
        <v>867.23</v>
      </c>
      <c r="LR45" s="420" t="n">
        <v>2.1</v>
      </c>
      <c r="LS45" s="421" t="n">
        <v>10.4</v>
      </c>
      <c r="LT45" s="421"/>
      <c r="LU45" s="421"/>
      <c r="LV45" s="421"/>
      <c r="LW45" s="421"/>
      <c r="LX45" s="421"/>
      <c r="LY45" s="421"/>
      <c r="LZ45" s="421"/>
      <c r="MA45" s="421"/>
      <c r="MB45" s="421"/>
      <c r="MC45" s="421"/>
      <c r="MD45" s="421"/>
      <c r="ME45" s="421"/>
      <c r="MF45" s="421"/>
      <c r="MG45" s="441" t="n">
        <v>7.423</v>
      </c>
      <c r="MH45" s="441" t="n">
        <v>0.057</v>
      </c>
      <c r="MI45" s="441" t="n">
        <v>23.566</v>
      </c>
      <c r="MJ45" s="441"/>
      <c r="MK45" s="441"/>
      <c r="ML45" s="441"/>
      <c r="MM45" s="441"/>
      <c r="MN45" s="441"/>
      <c r="MO45" s="441"/>
      <c r="MP45" s="441"/>
      <c r="MQ45" s="441"/>
      <c r="MR45" s="441"/>
      <c r="MS45" s="441"/>
      <c r="MT45" s="441"/>
      <c r="MU45" s="441"/>
      <c r="MV45" s="441"/>
      <c r="MW45" s="441"/>
      <c r="MX45" s="441"/>
      <c r="MY45" s="441"/>
      <c r="MZ45" s="441"/>
      <c r="NA45" s="441"/>
      <c r="NB45" s="441"/>
      <c r="NC45" s="441"/>
      <c r="ND45" s="441"/>
      <c r="NE45" s="441"/>
      <c r="NF45" s="441"/>
      <c r="NG45" s="441"/>
      <c r="NH45" s="441"/>
      <c r="NI45" s="441"/>
      <c r="NJ45" s="441"/>
      <c r="NK45" s="441"/>
      <c r="NL45" s="441"/>
      <c r="NM45" s="441"/>
      <c r="NN45" s="441"/>
      <c r="NO45" s="441"/>
      <c r="NP45" s="441"/>
      <c r="NQ45" s="441"/>
      <c r="NR45" s="441"/>
      <c r="NS45" s="441"/>
      <c r="NT45" s="442"/>
      <c r="NU45" s="443"/>
      <c r="NV45" s="444"/>
      <c r="NW45" s="444"/>
      <c r="NX45" s="444"/>
      <c r="NY45" s="444"/>
      <c r="NZ45" s="444"/>
      <c r="OA45" s="445"/>
      <c r="OB45" s="432" t="n">
        <f aca="false">SUBTOTAL(9, LR45:MF45)</f>
        <v>12.5</v>
      </c>
      <c r="OC45" s="433" t="n">
        <f aca="false">SUBTOTAL(9, MG45:OA45)</f>
        <v>31.046</v>
      </c>
      <c r="OD45" s="273" t="n">
        <f aca="false">SUM(OB45,OD42)</f>
        <v>505.7535555556</v>
      </c>
      <c r="OE45" s="273" t="n">
        <f aca="false">SUM(OC45,OE42)</f>
        <v>753.259</v>
      </c>
      <c r="OF45" s="459"/>
      <c r="OG45" s="460"/>
      <c r="OH45" s="460"/>
      <c r="OI45" s="460"/>
      <c r="OJ45" s="460"/>
      <c r="OK45" s="460"/>
      <c r="OL45" s="460"/>
      <c r="OM45" s="460"/>
      <c r="ON45" s="461"/>
      <c r="OO45" s="462"/>
      <c r="OP45" s="463"/>
      <c r="OQ45" s="463"/>
      <c r="OR45" s="463"/>
      <c r="OS45" s="463"/>
      <c r="OT45" s="463"/>
      <c r="OU45" s="464"/>
      <c r="OV45" s="465"/>
      <c r="OW45" s="451"/>
      <c r="OX45" s="451"/>
      <c r="OY45" s="451"/>
      <c r="OZ45" s="451"/>
      <c r="PA45" s="451"/>
      <c r="PB45" s="451"/>
      <c r="PC45" s="451"/>
      <c r="PD45" s="451"/>
      <c r="PE45" s="451"/>
      <c r="PF45" s="451"/>
      <c r="PG45" s="451"/>
      <c r="PH45" s="451"/>
      <c r="PI45" s="451"/>
      <c r="PJ45" s="451"/>
      <c r="PK45" s="451"/>
      <c r="PL45" s="451"/>
      <c r="PM45" s="451"/>
      <c r="PN45" s="451"/>
      <c r="PO45" s="452"/>
      <c r="PP45" s="453"/>
      <c r="PQ45" s="454"/>
      <c r="PR45" s="454"/>
      <c r="PS45" s="454"/>
      <c r="PT45" s="454"/>
      <c r="PU45" s="454"/>
      <c r="PV45" s="455"/>
      <c r="PW45" s="432" t="n">
        <f aca="false">SUBTOTAL(9, OF45:OU45)</f>
        <v>0</v>
      </c>
      <c r="PX45" s="433" t="n">
        <f aca="false">SUBTOTAL(9, OV45:PV45)</f>
        <v>0</v>
      </c>
      <c r="PY45" s="273" t="n">
        <f aca="false">SUM(PW45,PY42)</f>
        <v>0</v>
      </c>
      <c r="PZ45" s="273" t="n">
        <f aca="false">SUM(PX45,PZ42)</f>
        <v>0</v>
      </c>
      <c r="QA45" s="466"/>
      <c r="QB45" s="467"/>
      <c r="QC45" s="467"/>
      <c r="QD45" s="467"/>
      <c r="QE45" s="467"/>
      <c r="QF45" s="467"/>
      <c r="QG45" s="468"/>
      <c r="QH45" s="462"/>
      <c r="QI45" s="463"/>
      <c r="QJ45" s="463"/>
      <c r="QK45" s="463"/>
      <c r="QL45" s="463"/>
      <c r="QM45" s="463"/>
      <c r="QN45" s="464"/>
      <c r="QO45" s="440"/>
      <c r="QP45" s="441"/>
      <c r="QQ45" s="441"/>
      <c r="QR45" s="441"/>
      <c r="QS45" s="441"/>
      <c r="QT45" s="441"/>
      <c r="QU45" s="442"/>
      <c r="QV45" s="443"/>
      <c r="QW45" s="444"/>
      <c r="QX45" s="444"/>
      <c r="QY45" s="444"/>
      <c r="QZ45" s="444"/>
      <c r="RA45" s="444"/>
      <c r="RB45" s="445"/>
      <c r="RC45" s="432" t="n">
        <f aca="false">SUBTOTAL(9, QA45:QN45)</f>
        <v>0</v>
      </c>
      <c r="RD45" s="433" t="n">
        <f aca="false">SUBTOTAL(9, QO45:RB45)</f>
        <v>0</v>
      </c>
      <c r="RE45" s="273" t="n">
        <f aca="false">SUM(RC45,RE42)</f>
        <v>0</v>
      </c>
      <c r="RF45" s="273" t="n">
        <f aca="false">SUM(RD45,RF42)</f>
        <v>0</v>
      </c>
      <c r="RG45" s="459"/>
      <c r="RH45" s="460"/>
      <c r="RI45" s="460"/>
      <c r="RJ45" s="460"/>
      <c r="RK45" s="460"/>
      <c r="RL45" s="460"/>
      <c r="RM45" s="461"/>
      <c r="RN45" s="462"/>
      <c r="RO45" s="463"/>
      <c r="RP45" s="463"/>
      <c r="RQ45" s="463"/>
      <c r="RR45" s="463"/>
      <c r="RS45" s="463"/>
      <c r="RT45" s="464"/>
      <c r="RU45" s="465"/>
      <c r="RV45" s="451"/>
      <c r="RW45" s="451"/>
      <c r="RX45" s="451"/>
      <c r="RY45" s="451"/>
      <c r="RZ45" s="451"/>
      <c r="SA45" s="452"/>
      <c r="SB45" s="453"/>
      <c r="SC45" s="454"/>
      <c r="SD45" s="454"/>
      <c r="SE45" s="454"/>
      <c r="SF45" s="454"/>
      <c r="SG45" s="454"/>
      <c r="SH45" s="455"/>
      <c r="SI45" s="432" t="n">
        <f aca="false">SUBTOTAL(9, RG45:RT45)</f>
        <v>0</v>
      </c>
      <c r="SJ45" s="433" t="n">
        <f aca="false">SUBTOTAL(9, RU45:SH45)</f>
        <v>0</v>
      </c>
      <c r="SK45" s="273" t="n">
        <f aca="false">SUM(SI45,SK42)</f>
        <v>8.6</v>
      </c>
      <c r="SL45" s="273" t="n">
        <f aca="false">SUM(SJ45,SL42)</f>
        <v>28.865</v>
      </c>
      <c r="SM45" s="437" t="n">
        <f aca="false">SUMIF(LR6:SL6,"итого гр.",LR45:SL45)</f>
        <v>12.5</v>
      </c>
      <c r="SN45" s="433" t="n">
        <f aca="false">SUMIF($LR$6:$SL$6,"итого фк.",LR45:SL45)</f>
        <v>31.046</v>
      </c>
      <c r="SO45" s="273" t="n">
        <f aca="false">SUM(SM45,SO42)</f>
        <v>514.3535555556</v>
      </c>
      <c r="SP45" s="273" t="n">
        <f aca="false">SUM(SN45,SP42)</f>
        <v>782.124</v>
      </c>
      <c r="SQ45" s="438" t="n">
        <f aca="false">SO45</f>
        <v>514.3535555556</v>
      </c>
      <c r="SR45" s="439" t="n">
        <f aca="false">SP45</f>
        <v>782.124</v>
      </c>
      <c r="SS45" s="273"/>
      <c r="ST45" s="278"/>
      <c r="SU45" s="459"/>
      <c r="SV45" s="460"/>
      <c r="SW45" s="460"/>
      <c r="SX45" s="461"/>
      <c r="SY45" s="462"/>
      <c r="SZ45" s="463"/>
      <c r="TA45" s="463"/>
      <c r="TB45" s="464"/>
      <c r="TC45" s="469"/>
      <c r="TD45" s="470"/>
      <c r="TE45" s="470"/>
      <c r="TF45" s="471"/>
      <c r="TG45" s="472"/>
      <c r="TH45" s="473"/>
      <c r="TI45" s="473"/>
      <c r="TJ45" s="474"/>
      <c r="TK45" s="432" t="n">
        <f aca="false">SUBTOTAL(9, SU45:TB45)</f>
        <v>0</v>
      </c>
      <c r="TL45" s="433" t="n">
        <f aca="false">SUBTOTAL(9, TC45:TJ45)</f>
        <v>0</v>
      </c>
      <c r="TM45" s="456" t="n">
        <f aca="false">TM42+TK45</f>
        <v>0</v>
      </c>
      <c r="TN45" s="456" t="n">
        <f aca="false">TN42+TL45</f>
        <v>0</v>
      </c>
      <c r="TO45" s="437" t="n">
        <v>90.8</v>
      </c>
      <c r="TP45" s="475"/>
      <c r="TQ45" s="291"/>
      <c r="TR45" s="291"/>
      <c r="TS45" s="475" t="n">
        <v>12.0375925789306</v>
      </c>
      <c r="TT45" s="475"/>
      <c r="TU45" s="291"/>
      <c r="TV45" s="291"/>
      <c r="TW45" s="475"/>
      <c r="TX45" s="475"/>
      <c r="TY45" s="291"/>
      <c r="TZ45" s="291"/>
      <c r="UA45" s="475"/>
      <c r="UB45" s="475"/>
      <c r="UC45" s="291" t="n">
        <f aca="false">UA45</f>
        <v>0</v>
      </c>
      <c r="UD45" s="291" t="n">
        <f aca="false">UB45</f>
        <v>0</v>
      </c>
      <c r="UE45" s="476" t="n">
        <f aca="false">SUMIF(TO6:UD6,"итого гр.",TO45:UD45)</f>
        <v>102.837592578931</v>
      </c>
      <c r="UF45" s="439" t="n">
        <f aca="false">SUMIF($TO$6:$UD$6,"итого фк.",TO45:UD45)</f>
        <v>0</v>
      </c>
      <c r="UG45" s="373" t="n">
        <f aca="false">UE45</f>
        <v>102.837592578931</v>
      </c>
      <c r="UH45" s="273" t="n">
        <f aca="false">UF45</f>
        <v>0</v>
      </c>
      <c r="UI45" s="438"/>
      <c r="UJ45" s="439" t="n">
        <f aca="false">285.563998842593-250</f>
        <v>35.563998842593</v>
      </c>
      <c r="UK45" s="273"/>
      <c r="UL45" s="273"/>
      <c r="UM45" s="438" t="n">
        <f aca="false">$UM$9+UM42</f>
        <v>650</v>
      </c>
      <c r="UN45" s="439" t="n">
        <f aca="false">$UN$9+UN42</f>
        <v>650</v>
      </c>
      <c r="UO45" s="273" t="n">
        <f aca="false">UM45</f>
        <v>650</v>
      </c>
      <c r="UP45" s="273" t="n">
        <f aca="false">UN45</f>
        <v>650</v>
      </c>
      <c r="UQ45" s="437" t="n">
        <f aca="false">Посуточная_НГДП!JR45</f>
        <v>0</v>
      </c>
      <c r="UR45" s="433" t="n">
        <f aca="false">Посуточная_НГДП!JS45</f>
        <v>0</v>
      </c>
      <c r="US45" s="273" t="n">
        <f aca="false">SUM(UQ45,US42)</f>
        <v>0</v>
      </c>
      <c r="UT45" s="273" t="n">
        <f aca="false">SUM(UR45,UT42)</f>
        <v>0</v>
      </c>
      <c r="UU45" s="438" t="n">
        <f aca="false">SUM(SQ45,UE45,UI45,UM45,UQ45,TM45)</f>
        <v>1267.19114813453</v>
      </c>
      <c r="UV45" s="439" t="n">
        <f aca="false">SUM(SR45,UF45,UJ45,UN45,UR45,TN45)</f>
        <v>1467.68799884259</v>
      </c>
      <c r="UW45" s="273" t="n">
        <f aca="false">SUM(SS45,UG45,UK45,UO45,US45)</f>
        <v>752.837592578931</v>
      </c>
      <c r="UX45" s="273" t="n">
        <f aca="false">SUM(ST45,UH45,UL45,UP45,UT45)</f>
        <v>650</v>
      </c>
      <c r="UY45" s="476"/>
      <c r="UZ45" s="476"/>
      <c r="VA45" s="273" t="n">
        <f aca="false">UY45</f>
        <v>0</v>
      </c>
      <c r="VB45" s="456" t="n">
        <f aca="false">UZ45</f>
        <v>0</v>
      </c>
      <c r="VC45" s="476"/>
      <c r="VD45" s="476"/>
      <c r="VE45" s="273" t="n">
        <f aca="false">VC45</f>
        <v>0</v>
      </c>
      <c r="VF45" s="273"/>
      <c r="VG45" s="479" t="n">
        <v>30864.3528518655</v>
      </c>
      <c r="VH45" s="480" t="n">
        <f aca="false">IF(A43&lt;=VW$4,VLOOKUP(A43,$VW$6:$WB$37,2,FALSE()),SUM($VX$4,LQ45,-UV45)-SUM($WB$4,-$VZ$4))-VP45</f>
        <v>30629</v>
      </c>
      <c r="VI45" s="479" t="n">
        <v>30418.9528518655</v>
      </c>
      <c r="VJ45" s="480" t="n">
        <v>30423.237</v>
      </c>
      <c r="VK45" s="479" t="n">
        <v>26828.3286518655</v>
      </c>
      <c r="VL45" s="480" t="n">
        <v>29223.237</v>
      </c>
      <c r="VM45" s="481"/>
      <c r="VN45" s="479" t="n">
        <v>852.049704742539</v>
      </c>
      <c r="VO45" s="482" t="n">
        <f aca="false">IF(A43&lt;=VW$4,VLOOKUP(A43,$VS$6:$VT$37,2,FALSE()),SUM($VO$2,-LA45,OE45,-VP45))</f>
        <v>879.365</v>
      </c>
      <c r="VP45" s="618"/>
      <c r="VQ45" s="619" t="n">
        <f aca="false">VH45-VG45</f>
        <v>-235.352851865471</v>
      </c>
      <c r="VR45" s="273"/>
      <c r="VS45" s="620"/>
      <c r="WF45" s="622" t="n">
        <f aca="false">IF(AJ45="",0,AJ45+WF42)</f>
        <v>780</v>
      </c>
      <c r="WG45" s="622" t="n">
        <f aca="false">IF(AK45="",0,AK45+WG42)</f>
        <v>580</v>
      </c>
      <c r="WH45" s="622" t="n">
        <f aca="false">IF(BP45="",0,BP45+WH42)</f>
        <v>369</v>
      </c>
      <c r="WI45" s="622" t="n">
        <f aca="false">IF(BQ45="",0,BQ45+WI42)</f>
        <v>688</v>
      </c>
      <c r="WJ45" s="622" t="n">
        <f aca="false">IF(CJ45="",0,CJ45+WJ42)</f>
        <v>0</v>
      </c>
      <c r="WK45" s="622" t="n">
        <f aca="false">IF(CK45="",0,CK45+WK42)</f>
        <v>0</v>
      </c>
      <c r="WL45" s="622" t="n">
        <f aca="false">IF(DD45="",0,DD45+WL42)</f>
        <v>0</v>
      </c>
      <c r="WM45" s="622" t="n">
        <f aca="false">IF(DE45="",0,DE45+WM42)</f>
        <v>0</v>
      </c>
      <c r="WN45" s="622" t="n">
        <f aca="false">IF(EF45="",0,EF45+WN42)</f>
        <v>70</v>
      </c>
      <c r="WO45" s="622" t="n">
        <f aca="false">IF(EG45="",0,EG45+WO42)</f>
        <v>53.752</v>
      </c>
      <c r="WP45" s="622" t="n">
        <f aca="false">IF(FF45="",0,FF45+WP42)</f>
        <v>1580</v>
      </c>
      <c r="WQ45" s="622" t="n">
        <f aca="false">IF(FG45="",0,FG45+WQ42)</f>
        <v>450</v>
      </c>
      <c r="WR45" s="622" t="n">
        <f aca="false">IF(IS45="",0,IS45+WR42)</f>
        <v>0</v>
      </c>
      <c r="WS45" s="622" t="n">
        <f aca="false">IF(IT45="",0,IT45+WS42)</f>
        <v>0</v>
      </c>
      <c r="WT45" s="622" t="n">
        <f aca="false">IF(HY45="",0,HY45+WT42)</f>
        <v>325</v>
      </c>
      <c r="WU45" s="622" t="n">
        <f aca="false">IF(HZ45="",0,HZ45+WU42)</f>
        <v>486.276</v>
      </c>
      <c r="WV45" s="622" t="n">
        <f aca="false">IF(SK45="",0,SK45+WV42)</f>
        <v>58.8</v>
      </c>
      <c r="WW45" s="622" t="n">
        <f aca="false">IF(SL45="",0,SL45+WW42)</f>
        <v>346.38</v>
      </c>
      <c r="WX45" s="622" t="n">
        <f aca="false">IF(UM45="",0,UM45)</f>
        <v>650</v>
      </c>
      <c r="WY45" s="622" t="n">
        <f aca="false">IF(UN45="",0,UN45)</f>
        <v>650</v>
      </c>
      <c r="WZ45" s="622" t="n">
        <f aca="false">IF(LL45="",0,LL45+WZ42)</f>
        <v>1886.2</v>
      </c>
      <c r="XA45" s="622" t="n">
        <f aca="false">IF(LM45="",0,LM45+XA42)</f>
        <v>1653.78504</v>
      </c>
      <c r="XB45" s="622" t="n">
        <f aca="false">IF(UI45="",0,UI45+XB42)</f>
        <v>0</v>
      </c>
      <c r="XC45" s="622" t="n">
        <f aca="false">IF(UJ45="",0,UJ45+XC42)</f>
        <v>-125.919005787037</v>
      </c>
      <c r="XD45" s="622" t="n">
        <f aca="false">IF(VN45="",0,VN45+XD42)</f>
        <v>10105.0148283189</v>
      </c>
      <c r="XE45" s="622" t="n">
        <f aca="false">IF(VO45="",0,VO45+XE42)</f>
        <v>9948.128</v>
      </c>
      <c r="XF45" s="622" t="n">
        <f aca="false">IFERROR(XD45/$A43,0)</f>
        <v>777.308832947608</v>
      </c>
      <c r="XG45" s="622" t="n">
        <f aca="false">IFERROR(XE45/$A43,0)</f>
        <v>765.240615384615</v>
      </c>
      <c r="XH45" s="622" t="n">
        <f aca="false">IF(US45="",0,US45+XH42)</f>
        <v>0</v>
      </c>
      <c r="XI45" s="622" t="n">
        <f aca="false">IF(UT45="",0,UT45+XI42)</f>
        <v>0</v>
      </c>
      <c r="XJ45" s="622" t="n">
        <f aca="false">IF(WF45&gt;0,0,AH45+XJ42)</f>
        <v>0</v>
      </c>
      <c r="XK45" s="622" t="n">
        <f aca="false">IF(WG45&gt;0,0,AI45+XK42)</f>
        <v>0</v>
      </c>
      <c r="XL45" s="622" t="n">
        <f aca="false">IF(WH45&gt;0,0,BN45+XL42)</f>
        <v>0</v>
      </c>
      <c r="XM45" s="622" t="n">
        <f aca="false">IF(WI45&gt;0,0,BO45+XM42)</f>
        <v>0</v>
      </c>
      <c r="XN45" s="622" t="n">
        <f aca="false">IF(WJ45&gt;0,0,CH45+XN42)</f>
        <v>0</v>
      </c>
      <c r="XO45" s="622" t="n">
        <f aca="false">IF(WK45&gt;0,0,CI45+XO42)</f>
        <v>0</v>
      </c>
      <c r="XP45" s="622" t="n">
        <f aca="false">IF(WL45&gt;0,0,DB45+XP42)</f>
        <v>0</v>
      </c>
      <c r="XQ45" s="622" t="n">
        <f aca="false">IF(WM45&gt;0,0,DC45+XQ42)</f>
        <v>0</v>
      </c>
      <c r="XR45" s="622" t="n">
        <f aca="false">IF(WN45&gt;0,0,ED45+XR42)</f>
        <v>0</v>
      </c>
      <c r="XS45" s="622" t="n">
        <f aca="false">IF(WO45&gt;0,0,EE45+XS42)</f>
        <v>0</v>
      </c>
      <c r="XT45" s="622" t="n">
        <f aca="false">IF(WP45&gt;0,0,FD45+XT42)</f>
        <v>0</v>
      </c>
      <c r="XU45" s="622" t="n">
        <f aca="false">IF(WQ45&gt;0,0,FE45+XU42)</f>
        <v>0</v>
      </c>
      <c r="XV45" s="622" t="n">
        <f aca="false">IF(WR45&gt;0,0,IQ45+XV42)</f>
        <v>0</v>
      </c>
      <c r="XW45" s="622" t="n">
        <f aca="false">IF(WS45&gt;0,0,IR45+XW42)</f>
        <v>0</v>
      </c>
      <c r="XX45" s="622" t="n">
        <f aca="false">IF(WT45&gt;0,0,HW45+XX42)</f>
        <v>0</v>
      </c>
      <c r="XY45" s="622" t="n">
        <f aca="false">IFERROR(IF(WU45&gt;0,0,HX45+XY42),0)</f>
        <v>0</v>
      </c>
      <c r="XZ45" s="622" t="n">
        <f aca="false">IF(WV45&gt;0,0,SI45+XZ42)</f>
        <v>0</v>
      </c>
      <c r="YA45" s="622" t="n">
        <f aca="false">IFERROR(IF(WW45&gt;0,0,SJ45+YA42),0)</f>
        <v>0</v>
      </c>
      <c r="YB45" s="622"/>
      <c r="YC45" s="622"/>
      <c r="YD45" s="622"/>
    </row>
    <row r="46" customFormat="false" ht="15" hidden="false" customHeight="false" outlineLevel="0" collapsed="false">
      <c r="A46" s="483" t="n">
        <v>14</v>
      </c>
      <c r="B46" s="484"/>
      <c r="C46" s="485"/>
      <c r="D46" s="485"/>
      <c r="E46" s="485"/>
      <c r="F46" s="485"/>
      <c r="G46" s="485"/>
      <c r="H46" s="485"/>
      <c r="I46" s="486"/>
      <c r="J46" s="487"/>
      <c r="K46" s="488"/>
      <c r="L46" s="488"/>
      <c r="M46" s="488"/>
      <c r="N46" s="488"/>
      <c r="O46" s="488"/>
      <c r="P46" s="489"/>
      <c r="Q46" s="490"/>
      <c r="R46" s="490"/>
      <c r="S46" s="491"/>
      <c r="T46" s="491"/>
      <c r="U46" s="491"/>
      <c r="V46" s="491"/>
      <c r="W46" s="491"/>
      <c r="X46" s="491"/>
      <c r="Y46" s="491"/>
      <c r="Z46" s="492"/>
      <c r="AA46" s="493"/>
      <c r="AB46" s="494"/>
      <c r="AC46" s="494"/>
      <c r="AD46" s="494"/>
      <c r="AE46" s="494"/>
      <c r="AF46" s="494"/>
      <c r="AG46" s="495"/>
      <c r="AH46" s="496"/>
      <c r="AI46" s="497"/>
      <c r="AL46" s="484"/>
      <c r="AM46" s="485"/>
      <c r="AN46" s="485"/>
      <c r="AO46" s="485"/>
      <c r="AP46" s="485"/>
      <c r="AQ46" s="485"/>
      <c r="AR46" s="486"/>
      <c r="AS46" s="487"/>
      <c r="AT46" s="488"/>
      <c r="AU46" s="488"/>
      <c r="AV46" s="488"/>
      <c r="AW46" s="488"/>
      <c r="AX46" s="488"/>
      <c r="AY46" s="489"/>
      <c r="AZ46" s="498" t="s">
        <v>68</v>
      </c>
      <c r="BA46" s="623" t="s">
        <v>68</v>
      </c>
      <c r="BB46" s="491"/>
      <c r="BC46" s="491"/>
      <c r="BD46" s="491"/>
      <c r="BE46" s="491"/>
      <c r="BF46" s="492"/>
      <c r="BG46" s="493"/>
      <c r="BH46" s="494"/>
      <c r="BI46" s="494"/>
      <c r="BJ46" s="494"/>
      <c r="BK46" s="494"/>
      <c r="BL46" s="494"/>
      <c r="BM46" s="495"/>
      <c r="BN46" s="496"/>
      <c r="BO46" s="497"/>
      <c r="BR46" s="484"/>
      <c r="BS46" s="485"/>
      <c r="BT46" s="485"/>
      <c r="BU46" s="486"/>
      <c r="BV46" s="499"/>
      <c r="BW46" s="500"/>
      <c r="BX46" s="500"/>
      <c r="BY46" s="501"/>
      <c r="BZ46" s="490"/>
      <c r="CA46" s="491"/>
      <c r="CB46" s="491"/>
      <c r="CC46" s="492"/>
      <c r="CD46" s="493"/>
      <c r="CE46" s="494"/>
      <c r="CF46" s="494"/>
      <c r="CG46" s="495"/>
      <c r="CH46" s="496"/>
      <c r="CI46" s="497"/>
      <c r="CL46" s="484"/>
      <c r="CM46" s="485"/>
      <c r="CN46" s="485"/>
      <c r="CO46" s="486"/>
      <c r="CP46" s="487"/>
      <c r="CQ46" s="488"/>
      <c r="CR46" s="488"/>
      <c r="CS46" s="489"/>
      <c r="CT46" s="490"/>
      <c r="CU46" s="491"/>
      <c r="CV46" s="491"/>
      <c r="CW46" s="492"/>
      <c r="CX46" s="493"/>
      <c r="CY46" s="494"/>
      <c r="CZ46" s="494"/>
      <c r="DA46" s="495"/>
      <c r="DB46" s="496"/>
      <c r="DC46" s="497"/>
      <c r="DF46" s="502"/>
      <c r="DG46" s="497"/>
      <c r="DJ46" s="503"/>
      <c r="DK46" s="504"/>
      <c r="DN46" s="484"/>
      <c r="DO46" s="485"/>
      <c r="DP46" s="485"/>
      <c r="DQ46" s="486"/>
      <c r="DR46" s="487"/>
      <c r="DS46" s="488"/>
      <c r="DT46" s="488"/>
      <c r="DU46" s="489"/>
      <c r="DV46" s="490"/>
      <c r="DW46" s="491"/>
      <c r="DX46" s="491"/>
      <c r="DY46" s="492"/>
      <c r="DZ46" s="493"/>
      <c r="EA46" s="494"/>
      <c r="EB46" s="494"/>
      <c r="EC46" s="495"/>
      <c r="ED46" s="496"/>
      <c r="EE46" s="497"/>
      <c r="EH46" s="484"/>
      <c r="EI46" s="485"/>
      <c r="EJ46" s="485"/>
      <c r="EK46" s="485"/>
      <c r="EL46" s="485"/>
      <c r="EM46" s="485"/>
      <c r="EN46" s="486"/>
      <c r="EO46" s="487"/>
      <c r="EP46" s="488"/>
      <c r="EQ46" s="488"/>
      <c r="ER46" s="489"/>
      <c r="ES46" s="505"/>
      <c r="ET46" s="506"/>
      <c r="EU46" s="506"/>
      <c r="EV46" s="506"/>
      <c r="EW46" s="506"/>
      <c r="EX46" s="624"/>
      <c r="EY46" s="625"/>
      <c r="EZ46" s="626"/>
      <c r="FA46" s="627"/>
      <c r="FB46" s="627"/>
      <c r="FC46" s="510"/>
      <c r="FD46" s="496"/>
      <c r="FE46" s="497"/>
      <c r="FH46" s="484" t="s">
        <v>223</v>
      </c>
      <c r="FI46" s="485" t="s">
        <v>195</v>
      </c>
      <c r="FJ46" s="485"/>
      <c r="FK46" s="485"/>
      <c r="FL46" s="485"/>
      <c r="FM46" s="485"/>
      <c r="FN46" s="485"/>
      <c r="FO46" s="485"/>
      <c r="FP46" s="485"/>
      <c r="FQ46" s="485"/>
      <c r="FR46" s="485"/>
      <c r="FS46" s="485"/>
      <c r="FT46" s="485"/>
      <c r="FU46" s="485"/>
      <c r="FV46" s="485"/>
      <c r="FW46" s="485"/>
      <c r="FX46" s="485"/>
      <c r="FY46" s="485"/>
      <c r="FZ46" s="485"/>
      <c r="GA46" s="485"/>
      <c r="GB46" s="485"/>
      <c r="GC46" s="485"/>
      <c r="GD46" s="485"/>
      <c r="GE46" s="485"/>
      <c r="GF46" s="485"/>
      <c r="GG46" s="485"/>
      <c r="GH46" s="485"/>
      <c r="GI46" s="485"/>
      <c r="GJ46" s="485"/>
      <c r="GK46" s="485"/>
      <c r="GL46" s="485"/>
      <c r="GM46" s="486"/>
      <c r="GN46" s="487"/>
      <c r="GO46" s="488"/>
      <c r="GP46" s="488"/>
      <c r="GQ46" s="488"/>
      <c r="GR46" s="488"/>
      <c r="GS46" s="488"/>
      <c r="GT46" s="489"/>
      <c r="GU46" s="628" t="s">
        <v>335</v>
      </c>
      <c r="GV46" s="491"/>
      <c r="GW46" s="490"/>
      <c r="GX46" s="491"/>
      <c r="GY46" s="491"/>
      <c r="GZ46" s="491"/>
      <c r="HA46" s="491"/>
      <c r="HB46" s="491"/>
      <c r="HC46" s="491"/>
      <c r="HD46" s="491"/>
      <c r="HE46" s="491"/>
      <c r="HF46" s="491"/>
      <c r="HG46" s="491"/>
      <c r="HH46" s="491"/>
      <c r="HI46" s="491"/>
      <c r="HJ46" s="491"/>
      <c r="HK46" s="491"/>
      <c r="HL46" s="491"/>
      <c r="HM46" s="491"/>
      <c r="HN46" s="491"/>
      <c r="HO46" s="492"/>
      <c r="HP46" s="493"/>
      <c r="HQ46" s="494"/>
      <c r="HR46" s="494"/>
      <c r="HS46" s="494"/>
      <c r="HT46" s="494"/>
      <c r="HU46" s="494"/>
      <c r="HV46" s="495"/>
      <c r="HW46" s="496"/>
      <c r="HX46" s="497"/>
      <c r="IA46" s="511"/>
      <c r="IB46" s="512"/>
      <c r="IC46" s="512"/>
      <c r="ID46" s="513"/>
      <c r="IE46" s="514"/>
      <c r="IF46" s="515"/>
      <c r="IG46" s="515"/>
      <c r="IH46" s="489"/>
      <c r="II46" s="337"/>
      <c r="IJ46" s="348"/>
      <c r="IK46" s="338"/>
      <c r="IL46" s="339"/>
      <c r="IM46" s="519"/>
      <c r="IN46" s="520"/>
      <c r="IO46" s="520"/>
      <c r="IP46" s="613"/>
      <c r="IQ46" s="496"/>
      <c r="IR46" s="497"/>
      <c r="IU46" s="484"/>
      <c r="IV46" s="485" t="s">
        <v>195</v>
      </c>
      <c r="IW46" s="485"/>
      <c r="IX46" s="485"/>
      <c r="IY46" s="485"/>
      <c r="IZ46" s="485"/>
      <c r="JA46" s="485"/>
      <c r="JB46" s="485"/>
      <c r="JC46" s="485"/>
      <c r="JD46" s="485"/>
      <c r="JE46" s="485"/>
      <c r="JF46" s="485"/>
      <c r="JG46" s="485"/>
      <c r="JH46" s="485"/>
      <c r="JI46" s="485"/>
      <c r="JJ46" s="322" t="s">
        <v>67</v>
      </c>
      <c r="JK46" s="322" t="s">
        <v>68</v>
      </c>
      <c r="JL46" s="322" t="s">
        <v>68</v>
      </c>
      <c r="JM46" s="322"/>
      <c r="JN46" s="322" t="s">
        <v>201</v>
      </c>
      <c r="JO46" s="322"/>
      <c r="JP46" s="322"/>
      <c r="JQ46" s="322"/>
      <c r="JR46" s="322"/>
      <c r="JS46" s="322"/>
      <c r="JT46" s="322"/>
      <c r="JU46" s="322"/>
      <c r="JV46" s="322"/>
      <c r="JW46" s="322"/>
      <c r="JX46" s="322"/>
      <c r="JY46" s="322"/>
      <c r="JZ46" s="322"/>
      <c r="KA46" s="322"/>
      <c r="KB46" s="322"/>
      <c r="KC46" s="322"/>
      <c r="KD46" s="322"/>
      <c r="KE46" s="322"/>
      <c r="KF46" s="322"/>
      <c r="KG46" s="322"/>
      <c r="KH46" s="322"/>
      <c r="KI46" s="322"/>
      <c r="KJ46" s="322"/>
      <c r="KK46" s="322"/>
      <c r="KL46" s="322"/>
      <c r="KM46" s="322"/>
      <c r="KN46" s="322"/>
      <c r="KO46" s="322"/>
      <c r="KP46" s="323"/>
      <c r="KQ46" s="387"/>
      <c r="KR46" s="388"/>
      <c r="KS46" s="388"/>
      <c r="KT46" s="388"/>
      <c r="KU46" s="388"/>
      <c r="KV46" s="388"/>
      <c r="KW46" s="389"/>
      <c r="KX46" s="496"/>
      <c r="KY46" s="497"/>
      <c r="LB46" s="502"/>
      <c r="LC46" s="497"/>
      <c r="LF46" s="503"/>
      <c r="LG46" s="504"/>
      <c r="LJ46" s="517"/>
      <c r="LK46" s="518"/>
      <c r="LN46" s="503"/>
      <c r="LO46" s="504"/>
      <c r="LR46" s="484" t="s">
        <v>197</v>
      </c>
      <c r="LS46" s="485" t="s">
        <v>195</v>
      </c>
      <c r="LT46" s="485" t="s">
        <v>197</v>
      </c>
      <c r="LU46" s="485"/>
      <c r="LV46" s="485"/>
      <c r="LW46" s="485"/>
      <c r="LX46" s="485"/>
      <c r="LY46" s="485"/>
      <c r="LZ46" s="485"/>
      <c r="MA46" s="485"/>
      <c r="MB46" s="485"/>
      <c r="MC46" s="485"/>
      <c r="MD46" s="485"/>
      <c r="ME46" s="485"/>
      <c r="MF46" s="485"/>
      <c r="MG46" s="338" t="s">
        <v>67</v>
      </c>
      <c r="MH46" s="338" t="s">
        <v>224</v>
      </c>
      <c r="MI46" s="338" t="s">
        <v>68</v>
      </c>
      <c r="MJ46" s="338" t="s">
        <v>68</v>
      </c>
      <c r="MK46" s="338"/>
      <c r="ML46" s="338"/>
      <c r="MM46" s="338"/>
      <c r="MN46" s="338"/>
      <c r="MO46" s="338"/>
      <c r="MP46" s="338"/>
      <c r="MQ46" s="338"/>
      <c r="MR46" s="338"/>
      <c r="MS46" s="338"/>
      <c r="MT46" s="338"/>
      <c r="MU46" s="338"/>
      <c r="MV46" s="338"/>
      <c r="MW46" s="338"/>
      <c r="MX46" s="338"/>
      <c r="MY46" s="338"/>
      <c r="MZ46" s="338"/>
      <c r="NA46" s="338"/>
      <c r="NB46" s="338"/>
      <c r="NC46" s="338"/>
      <c r="ND46" s="338"/>
      <c r="NE46" s="338"/>
      <c r="NF46" s="338"/>
      <c r="NG46" s="338"/>
      <c r="NH46" s="338"/>
      <c r="NI46" s="338"/>
      <c r="NJ46" s="338"/>
      <c r="NK46" s="338"/>
      <c r="NL46" s="338"/>
      <c r="NM46" s="338"/>
      <c r="NN46" s="338"/>
      <c r="NO46" s="338"/>
      <c r="NP46" s="338"/>
      <c r="NQ46" s="338"/>
      <c r="NR46" s="338"/>
      <c r="NS46" s="338"/>
      <c r="NT46" s="339"/>
      <c r="NU46" s="519"/>
      <c r="NV46" s="520"/>
      <c r="NW46" s="520"/>
      <c r="NX46" s="520"/>
      <c r="NY46" s="520"/>
      <c r="NZ46" s="520"/>
      <c r="OA46" s="521"/>
      <c r="OB46" s="496"/>
      <c r="OC46" s="497"/>
      <c r="OF46" s="522"/>
      <c r="OG46" s="523"/>
      <c r="OH46" s="523"/>
      <c r="OI46" s="523"/>
      <c r="OJ46" s="523"/>
      <c r="OK46" s="523"/>
      <c r="OL46" s="523"/>
      <c r="OM46" s="523"/>
      <c r="ON46" s="524"/>
      <c r="OO46" s="525"/>
      <c r="OP46" s="526"/>
      <c r="OQ46" s="526"/>
      <c r="OR46" s="526"/>
      <c r="OS46" s="526"/>
      <c r="OT46" s="526"/>
      <c r="OU46" s="527"/>
      <c r="OV46" s="528"/>
      <c r="OW46" s="529"/>
      <c r="OX46" s="529"/>
      <c r="OY46" s="529"/>
      <c r="OZ46" s="529"/>
      <c r="PA46" s="529"/>
      <c r="PB46" s="529"/>
      <c r="PC46" s="529"/>
      <c r="PD46" s="529"/>
      <c r="PE46" s="529"/>
      <c r="PF46" s="529"/>
      <c r="PG46" s="529"/>
      <c r="PH46" s="529"/>
      <c r="PI46" s="529"/>
      <c r="PJ46" s="529"/>
      <c r="PK46" s="529"/>
      <c r="PL46" s="529"/>
      <c r="PM46" s="529"/>
      <c r="PN46" s="529"/>
      <c r="PO46" s="530"/>
      <c r="PP46" s="531"/>
      <c r="PQ46" s="532"/>
      <c r="PR46" s="532"/>
      <c r="PS46" s="532"/>
      <c r="PT46" s="532"/>
      <c r="PU46" s="532"/>
      <c r="PV46" s="516"/>
      <c r="PW46" s="496"/>
      <c r="PX46" s="497"/>
      <c r="QA46" s="533"/>
      <c r="QB46" s="534"/>
      <c r="QC46" s="534"/>
      <c r="QD46" s="534"/>
      <c r="QE46" s="534"/>
      <c r="QF46" s="534"/>
      <c r="QG46" s="535"/>
      <c r="QH46" s="525"/>
      <c r="QI46" s="526"/>
      <c r="QJ46" s="526"/>
      <c r="QK46" s="526"/>
      <c r="QL46" s="526"/>
      <c r="QM46" s="526"/>
      <c r="QN46" s="527"/>
      <c r="QO46" s="505"/>
      <c r="QP46" s="506"/>
      <c r="QQ46" s="506"/>
      <c r="QR46" s="506"/>
      <c r="QS46" s="506"/>
      <c r="QT46" s="506"/>
      <c r="QU46" s="507"/>
      <c r="QV46" s="508"/>
      <c r="QW46" s="509"/>
      <c r="QX46" s="509"/>
      <c r="QY46" s="509"/>
      <c r="QZ46" s="509"/>
      <c r="RA46" s="509"/>
      <c r="RB46" s="510"/>
      <c r="RC46" s="496"/>
      <c r="RD46" s="497"/>
      <c r="RG46" s="522" t="s">
        <v>195</v>
      </c>
      <c r="RH46" s="523"/>
      <c r="RI46" s="523"/>
      <c r="RJ46" s="523"/>
      <c r="RK46" s="523"/>
      <c r="RL46" s="523"/>
      <c r="RM46" s="524"/>
      <c r="RN46" s="525"/>
      <c r="RO46" s="526"/>
      <c r="RP46" s="526"/>
      <c r="RQ46" s="526"/>
      <c r="RR46" s="526"/>
      <c r="RS46" s="526"/>
      <c r="RT46" s="527"/>
      <c r="RU46" s="528"/>
      <c r="RV46" s="529"/>
      <c r="RW46" s="529"/>
      <c r="RX46" s="529"/>
      <c r="RY46" s="529"/>
      <c r="RZ46" s="529"/>
      <c r="SA46" s="530"/>
      <c r="SB46" s="531"/>
      <c r="SC46" s="532"/>
      <c r="SD46" s="532"/>
      <c r="SE46" s="532"/>
      <c r="SF46" s="532"/>
      <c r="SG46" s="532"/>
      <c r="SH46" s="516"/>
      <c r="SI46" s="496"/>
      <c r="SJ46" s="497"/>
      <c r="SM46" s="502"/>
      <c r="SN46" s="497"/>
      <c r="SQ46" s="503"/>
      <c r="SR46" s="504"/>
      <c r="SU46" s="355"/>
      <c r="SV46" s="356"/>
      <c r="SW46" s="356"/>
      <c r="SX46" s="357"/>
      <c r="SY46" s="536"/>
      <c r="SZ46" s="537"/>
      <c r="TA46" s="537"/>
      <c r="TB46" s="538"/>
      <c r="TC46" s="365"/>
      <c r="TD46" s="366"/>
      <c r="TE46" s="366"/>
      <c r="TF46" s="367"/>
      <c r="TG46" s="403"/>
      <c r="TH46" s="404"/>
      <c r="TI46" s="404"/>
      <c r="TJ46" s="405"/>
      <c r="TK46" s="496"/>
      <c r="TL46" s="497"/>
      <c r="TO46" s="502"/>
      <c r="TP46" s="539"/>
      <c r="TQ46" s="291"/>
      <c r="TR46" s="291"/>
      <c r="TS46" s="539"/>
      <c r="TT46" s="539"/>
      <c r="TU46" s="291"/>
      <c r="TV46" s="291"/>
      <c r="TW46" s="539"/>
      <c r="TX46" s="539"/>
      <c r="TY46" s="291"/>
      <c r="TZ46" s="291"/>
      <c r="UA46" s="539"/>
      <c r="UB46" s="539"/>
      <c r="UC46" s="291"/>
      <c r="UD46" s="291"/>
      <c r="UE46" s="540"/>
      <c r="UF46" s="504"/>
      <c r="UG46" s="373"/>
      <c r="UI46" s="503"/>
      <c r="UJ46" s="504"/>
      <c r="UM46" s="503"/>
      <c r="UN46" s="504"/>
      <c r="UQ46" s="502"/>
      <c r="UR46" s="497"/>
      <c r="UU46" s="503"/>
      <c r="UV46" s="504"/>
      <c r="UY46" s="540"/>
      <c r="UZ46" s="540"/>
      <c r="VC46" s="540"/>
      <c r="VD46" s="540"/>
      <c r="VF46" s="374"/>
      <c r="VG46" s="541"/>
      <c r="VH46" s="542"/>
      <c r="VI46" s="541"/>
      <c r="VJ46" s="542"/>
      <c r="VK46" s="335"/>
      <c r="VL46" s="542"/>
      <c r="VM46" s="543"/>
      <c r="VN46" s="541"/>
      <c r="VO46" s="544"/>
      <c r="VP46" s="378"/>
      <c r="VS46" s="608"/>
      <c r="WF46" s="127" t="n">
        <f aca="false">IF(AJ46="",0,AJ46+WF43)</f>
        <v>0</v>
      </c>
      <c r="WG46" s="127" t="n">
        <f aca="false">IF(AK46="",0,AK46+WG43)</f>
        <v>0</v>
      </c>
      <c r="WH46" s="127" t="n">
        <f aca="false">IF(BP46="",0,BP46+WH43)</f>
        <v>0</v>
      </c>
      <c r="WI46" s="127" t="n">
        <f aca="false">IF(BQ46="",0,BQ46+WI43)</f>
        <v>0</v>
      </c>
      <c r="WJ46" s="127" t="n">
        <f aca="false">IF(CJ46="",0,CJ46+WJ43)</f>
        <v>0</v>
      </c>
      <c r="WK46" s="127" t="n">
        <f aca="false">IF(CK46="",0,CK46+WK43)</f>
        <v>0</v>
      </c>
      <c r="WL46" s="127" t="n">
        <f aca="false">IF(DD46="",0,DD46+WL43)</f>
        <v>0</v>
      </c>
      <c r="WM46" s="127" t="n">
        <f aca="false">IF(DE46="",0,DE46+WM43)</f>
        <v>0</v>
      </c>
      <c r="WN46" s="127" t="n">
        <f aca="false">IF(EF46="",0,EF46+WN43)</f>
        <v>0</v>
      </c>
      <c r="WO46" s="127" t="n">
        <f aca="false">IF(EG46="",0,EG46+WO43)</f>
        <v>0</v>
      </c>
      <c r="WP46" s="127" t="n">
        <f aca="false">IF(FF46="",0,FF46+WP43)</f>
        <v>0</v>
      </c>
      <c r="WQ46" s="127" t="n">
        <f aca="false">IF(FG46="",0,FG46+WQ43)</f>
        <v>0</v>
      </c>
      <c r="WR46" s="127" t="n">
        <f aca="false">IF(IS46="",0,IS46+WR43)</f>
        <v>0</v>
      </c>
      <c r="WS46" s="127" t="n">
        <f aca="false">IF(IT46="",0,IT46+WS43)</f>
        <v>0</v>
      </c>
      <c r="WT46" s="127" t="n">
        <f aca="false">IF(HY46="",0,HY46+WT43)</f>
        <v>0</v>
      </c>
      <c r="WU46" s="127" t="n">
        <f aca="false">IF(HZ46="",0,HZ46+WU43)</f>
        <v>0</v>
      </c>
      <c r="WV46" s="127" t="n">
        <f aca="false">IF(SK46="",0,SK46+WV43)</f>
        <v>0</v>
      </c>
      <c r="WW46" s="127" t="n">
        <f aca="false">IF(SL46="",0,SL46+WW43)</f>
        <v>0</v>
      </c>
      <c r="WX46" s="127" t="n">
        <f aca="false">IF(UM46="",0,UM46)</f>
        <v>0</v>
      </c>
      <c r="WY46" s="127" t="n">
        <f aca="false">IF(UN46="",0,UN46)</f>
        <v>0</v>
      </c>
      <c r="WZ46" s="127" t="n">
        <f aca="false">IF(LL46="",0,LL46+WZ43)</f>
        <v>0</v>
      </c>
      <c r="XA46" s="127" t="n">
        <f aca="false">IF(LM46="",0,LM46+XA43)</f>
        <v>0</v>
      </c>
      <c r="XB46" s="127" t="n">
        <f aca="false">IF(UI46="",0,UI46+XB43)</f>
        <v>0</v>
      </c>
      <c r="XC46" s="127" t="n">
        <f aca="false">IF(UJ46="",0,UJ46+XC43)</f>
        <v>0</v>
      </c>
      <c r="XD46" s="127" t="n">
        <f aca="false">IF(VN46="",0,VN46+XD43)</f>
        <v>0</v>
      </c>
      <c r="XE46" s="127" t="n">
        <f aca="false">IF(VO46="",0,VO46+XE43)</f>
        <v>0</v>
      </c>
      <c r="XF46" s="127" t="n">
        <f aca="false">IFERROR(XD46/$A44,0)</f>
        <v>0</v>
      </c>
      <c r="XG46" s="127" t="n">
        <f aca="false">IFERROR(XE46/$A44,0)</f>
        <v>0</v>
      </c>
      <c r="XH46" s="127" t="n">
        <f aca="false">IF(US46="",0,US46+XH43)</f>
        <v>0</v>
      </c>
      <c r="XI46" s="127" t="n">
        <f aca="false">IF(UT46="",0,UT46+XI43)</f>
        <v>0</v>
      </c>
      <c r="XJ46" s="127" t="n">
        <f aca="false">IF(WF46&gt;0,0,AH46+XJ43)</f>
        <v>0</v>
      </c>
      <c r="XK46" s="127" t="n">
        <f aca="false">IF(WG46&gt;0,0,AI46+XK43)</f>
        <v>0</v>
      </c>
      <c r="XL46" s="127" t="n">
        <f aca="false">IF(WH46&gt;0,0,BN46+XL43)</f>
        <v>0</v>
      </c>
      <c r="XM46" s="127" t="n">
        <f aca="false">IF(WI46&gt;0,0,BO46+XM43)</f>
        <v>0</v>
      </c>
      <c r="XN46" s="127" t="n">
        <f aca="false">IF(WJ46&gt;0,0,CH46+XN43)</f>
        <v>0</v>
      </c>
      <c r="XO46" s="127" t="n">
        <f aca="false">IF(WK46&gt;0,0,CI46+XO43)</f>
        <v>0</v>
      </c>
      <c r="XP46" s="127" t="n">
        <f aca="false">IF(WL46&gt;0,0,DB46+XP43)</f>
        <v>0</v>
      </c>
      <c r="XQ46" s="127" t="n">
        <f aca="false">IF(WM46&gt;0,0,DC46+XQ43)</f>
        <v>0</v>
      </c>
      <c r="XR46" s="127" t="n">
        <f aca="false">IF(WN46&gt;0,0,ED46+XR43)</f>
        <v>0</v>
      </c>
      <c r="XS46" s="127" t="n">
        <f aca="false">IF(WO46&gt;0,0,EE46+XS43)</f>
        <v>0</v>
      </c>
      <c r="XT46" s="127" t="n">
        <f aca="false">IF(WP46&gt;0,0,FD46+XT43)</f>
        <v>0</v>
      </c>
      <c r="XU46" s="127" t="n">
        <f aca="false">IF(WQ46&gt;0,0,FE46+XU43)</f>
        <v>0</v>
      </c>
      <c r="XV46" s="127" t="n">
        <f aca="false">IF(WR46&gt;0,0,IQ46+XV43)</f>
        <v>0</v>
      </c>
      <c r="XW46" s="127" t="n">
        <f aca="false">IF(WS46&gt;0,0,IR46+XW43)</f>
        <v>0</v>
      </c>
      <c r="XX46" s="127" t="n">
        <f aca="false">IF(WT46&gt;0,0,HW46+XX43)</f>
        <v>0</v>
      </c>
      <c r="XY46" s="127" t="n">
        <f aca="false">IFERROR(IF(WU46&gt;0,0,HX46+XY43),0)</f>
        <v>0</v>
      </c>
      <c r="XZ46" s="127" t="n">
        <f aca="false">IF(WV46&gt;0,0,SI46+XZ43)</f>
        <v>0</v>
      </c>
      <c r="YA46" s="127" t="n">
        <f aca="false">IFERROR(IF(WW46&gt;0,0,SJ46+YA43),0)</f>
        <v>0</v>
      </c>
      <c r="YB46" s="127"/>
      <c r="YC46" s="127"/>
      <c r="YD46" s="127"/>
    </row>
    <row r="47" customFormat="false" ht="15" hidden="false" customHeight="false" outlineLevel="0" collapsed="false">
      <c r="A47" s="483"/>
      <c r="B47" s="381"/>
      <c r="C47" s="382"/>
      <c r="D47" s="382"/>
      <c r="E47" s="382"/>
      <c r="F47" s="382"/>
      <c r="G47" s="382"/>
      <c r="H47" s="382"/>
      <c r="I47" s="383"/>
      <c r="J47" s="384"/>
      <c r="K47" s="385"/>
      <c r="L47" s="385"/>
      <c r="M47" s="385"/>
      <c r="N47" s="385"/>
      <c r="O47" s="385"/>
      <c r="P47" s="386"/>
      <c r="Q47" s="321"/>
      <c r="R47" s="321"/>
      <c r="S47" s="322"/>
      <c r="T47" s="322"/>
      <c r="U47" s="322"/>
      <c r="V47" s="322"/>
      <c r="W47" s="322"/>
      <c r="X47" s="322"/>
      <c r="Y47" s="322"/>
      <c r="Z47" s="323"/>
      <c r="AA47" s="387"/>
      <c r="AB47" s="388"/>
      <c r="AC47" s="388"/>
      <c r="AD47" s="388"/>
      <c r="AE47" s="388"/>
      <c r="AF47" s="388"/>
      <c r="AG47" s="389"/>
      <c r="AH47" s="390" t="n">
        <f aca="false">SUBTOTAL(3, B47:P47)</f>
        <v>0</v>
      </c>
      <c r="AI47" s="391" t="n">
        <f aca="false">COUNTIF(Q47:AG47,"&lt;&gt;0")-COUNTIF(Q47:AG47,"")</f>
        <v>0</v>
      </c>
      <c r="AL47" s="381"/>
      <c r="AM47" s="382"/>
      <c r="AN47" s="382"/>
      <c r="AO47" s="382"/>
      <c r="AP47" s="382"/>
      <c r="AQ47" s="382"/>
      <c r="AR47" s="383"/>
      <c r="AS47" s="384"/>
      <c r="AT47" s="385"/>
      <c r="AU47" s="385"/>
      <c r="AV47" s="385"/>
      <c r="AW47" s="385"/>
      <c r="AX47" s="385"/>
      <c r="AY47" s="386"/>
      <c r="AZ47" s="545" t="n">
        <v>4521</v>
      </c>
      <c r="BA47" s="629" t="n">
        <v>8356</v>
      </c>
      <c r="BB47" s="322"/>
      <c r="BC47" s="322"/>
      <c r="BD47" s="322"/>
      <c r="BE47" s="322"/>
      <c r="BF47" s="323"/>
      <c r="BG47" s="387"/>
      <c r="BH47" s="388"/>
      <c r="BI47" s="388"/>
      <c r="BJ47" s="388"/>
      <c r="BK47" s="388"/>
      <c r="BL47" s="388"/>
      <c r="BM47" s="389"/>
      <c r="BN47" s="390" t="n">
        <f aca="false">SUBTOTAL(3, AL47:AY47)</f>
        <v>0</v>
      </c>
      <c r="BO47" s="391" t="n">
        <f aca="false">COUNTIF(AZ47:BM47,"&lt;&gt;0")-COUNTIF(AZ47:BM47,"")</f>
        <v>2</v>
      </c>
      <c r="BR47" s="381"/>
      <c r="BS47" s="382"/>
      <c r="BT47" s="382"/>
      <c r="BU47" s="383"/>
      <c r="BV47" s="392"/>
      <c r="BW47" s="393"/>
      <c r="BX47" s="393"/>
      <c r="BY47" s="394"/>
      <c r="BZ47" s="321"/>
      <c r="CA47" s="322"/>
      <c r="CB47" s="322"/>
      <c r="CC47" s="323"/>
      <c r="CD47" s="387"/>
      <c r="CE47" s="388"/>
      <c r="CF47" s="388"/>
      <c r="CG47" s="389"/>
      <c r="CH47" s="390" t="n">
        <f aca="false">SUBTOTAL(3, BR47:BY47)</f>
        <v>0</v>
      </c>
      <c r="CI47" s="391" t="n">
        <f aca="false">COUNTIF(BZ47:CG47,"&lt;&gt;0")-COUNTIF(BZ47:CG47,"")</f>
        <v>0</v>
      </c>
      <c r="CL47" s="381"/>
      <c r="CM47" s="382"/>
      <c r="CN47" s="382"/>
      <c r="CO47" s="383"/>
      <c r="CP47" s="384"/>
      <c r="CQ47" s="385"/>
      <c r="CR47" s="385"/>
      <c r="CS47" s="386"/>
      <c r="CT47" s="321"/>
      <c r="CU47" s="322"/>
      <c r="CV47" s="322"/>
      <c r="CW47" s="323"/>
      <c r="CX47" s="387"/>
      <c r="CY47" s="388"/>
      <c r="CZ47" s="388"/>
      <c r="DA47" s="389"/>
      <c r="DB47" s="390" t="n">
        <f aca="false">SUBTOTAL(3, CL47:CS47)</f>
        <v>0</v>
      </c>
      <c r="DC47" s="391" t="n">
        <f aca="false">COUNTIF(CT47:DA47,"&lt;&gt;0")-COUNTIF(CT47:DA47,"")</f>
        <v>0</v>
      </c>
      <c r="DF47" s="395" t="n">
        <f aca="false">SUMIF(B6:DE6,"итого гр.",B47:DE47)</f>
        <v>0</v>
      </c>
      <c r="DG47" s="391" t="n">
        <f aca="false">SUMIF(B6:DE6,"итого фк.",B47:DE47)</f>
        <v>2</v>
      </c>
      <c r="DJ47" s="396"/>
      <c r="DK47" s="397"/>
      <c r="DN47" s="381"/>
      <c r="DO47" s="382"/>
      <c r="DP47" s="382"/>
      <c r="DQ47" s="383"/>
      <c r="DR47" s="384"/>
      <c r="DS47" s="385"/>
      <c r="DT47" s="385"/>
      <c r="DU47" s="386"/>
      <c r="DV47" s="321"/>
      <c r="DW47" s="322"/>
      <c r="DX47" s="322"/>
      <c r="DY47" s="323"/>
      <c r="DZ47" s="387"/>
      <c r="EA47" s="388"/>
      <c r="EB47" s="388"/>
      <c r="EC47" s="389"/>
      <c r="ED47" s="390" t="n">
        <f aca="false">SUBTOTAL(3, DN47:DU47)</f>
        <v>0</v>
      </c>
      <c r="EE47" s="391" t="n">
        <f aca="false">COUNTIF(DV47:EC47,"&lt;&gt;0")-COUNTIF(DV47:EC47,"")</f>
        <v>0</v>
      </c>
      <c r="EH47" s="381"/>
      <c r="EI47" s="382"/>
      <c r="EJ47" s="382"/>
      <c r="EK47" s="382"/>
      <c r="EL47" s="382"/>
      <c r="EM47" s="382"/>
      <c r="EN47" s="383"/>
      <c r="EO47" s="384"/>
      <c r="EP47" s="385"/>
      <c r="EQ47" s="385"/>
      <c r="ER47" s="386"/>
      <c r="ES47" s="321"/>
      <c r="ET47" s="322"/>
      <c r="EU47" s="322"/>
      <c r="EV47" s="322"/>
      <c r="EW47" s="322"/>
      <c r="EX47" s="630"/>
      <c r="EY47" s="631"/>
      <c r="EZ47" s="632"/>
      <c r="FA47" s="633"/>
      <c r="FB47" s="633"/>
      <c r="FC47" s="389"/>
      <c r="FD47" s="390" t="n">
        <f aca="false">SUBTOTAL(3, EH47:ER47)</f>
        <v>0</v>
      </c>
      <c r="FE47" s="391" t="n">
        <f aca="false">COUNTIF(ES47:FC47,"&lt;&gt;0")-COUNTIF(ES47:FC47,"")</f>
        <v>0</v>
      </c>
      <c r="FH47" s="381" t="s">
        <v>336</v>
      </c>
      <c r="FI47" s="382" t="s">
        <v>337</v>
      </c>
      <c r="FJ47" s="382"/>
      <c r="FK47" s="382"/>
      <c r="FL47" s="382"/>
      <c r="FM47" s="382"/>
      <c r="FN47" s="382"/>
      <c r="FO47" s="382"/>
      <c r="FP47" s="382"/>
      <c r="FQ47" s="382"/>
      <c r="FR47" s="382"/>
      <c r="FS47" s="382"/>
      <c r="FT47" s="382"/>
      <c r="FU47" s="382"/>
      <c r="FV47" s="382"/>
      <c r="FW47" s="382"/>
      <c r="FX47" s="382"/>
      <c r="FY47" s="382"/>
      <c r="FZ47" s="382"/>
      <c r="GA47" s="382"/>
      <c r="GB47" s="382"/>
      <c r="GC47" s="382"/>
      <c r="GD47" s="382"/>
      <c r="GE47" s="382"/>
      <c r="GF47" s="382"/>
      <c r="GG47" s="382"/>
      <c r="GH47" s="382"/>
      <c r="GI47" s="382"/>
      <c r="GJ47" s="382"/>
      <c r="GK47" s="382"/>
      <c r="GL47" s="382"/>
      <c r="GM47" s="383"/>
      <c r="GN47" s="384"/>
      <c r="GO47" s="385"/>
      <c r="GP47" s="385"/>
      <c r="GQ47" s="385"/>
      <c r="GR47" s="385"/>
      <c r="GS47" s="385"/>
      <c r="GT47" s="386"/>
      <c r="GU47" s="634"/>
      <c r="GV47" s="322"/>
      <c r="GW47" s="321"/>
      <c r="GX47" s="322"/>
      <c r="GY47" s="322"/>
      <c r="GZ47" s="322"/>
      <c r="HA47" s="322"/>
      <c r="HB47" s="322"/>
      <c r="HC47" s="322"/>
      <c r="HD47" s="322"/>
      <c r="HE47" s="322"/>
      <c r="HF47" s="322"/>
      <c r="HG47" s="322"/>
      <c r="HH47" s="322"/>
      <c r="HI47" s="322"/>
      <c r="HJ47" s="322"/>
      <c r="HK47" s="322"/>
      <c r="HL47" s="322"/>
      <c r="HM47" s="322"/>
      <c r="HN47" s="322"/>
      <c r="HO47" s="323"/>
      <c r="HP47" s="387"/>
      <c r="HQ47" s="388"/>
      <c r="HR47" s="388"/>
      <c r="HS47" s="388"/>
      <c r="HT47" s="388"/>
      <c r="HU47" s="388"/>
      <c r="HV47" s="389"/>
      <c r="HW47" s="390" t="n">
        <f aca="false">SUBTOTAL(3, FH47:GT47)</f>
        <v>2</v>
      </c>
      <c r="HX47" s="391" t="n">
        <f aca="false">COUNTIF(GU47:HV47,"&lt;&gt;0")-COUNTIF(GU47:HV47,"")</f>
        <v>0</v>
      </c>
      <c r="IA47" s="398"/>
      <c r="IB47" s="399"/>
      <c r="IC47" s="399"/>
      <c r="ID47" s="400"/>
      <c r="IE47" s="401"/>
      <c r="IF47" s="402"/>
      <c r="IG47" s="402"/>
      <c r="IH47" s="386"/>
      <c r="II47" s="321"/>
      <c r="IJ47" s="366"/>
      <c r="IK47" s="322"/>
      <c r="IL47" s="323"/>
      <c r="IM47" s="387"/>
      <c r="IN47" s="388"/>
      <c r="IO47" s="388"/>
      <c r="IP47" s="405"/>
      <c r="IQ47" s="390" t="n">
        <f aca="false">SUBTOTAL(3, IA47:IH47)</f>
        <v>0</v>
      </c>
      <c r="IR47" s="391" t="n">
        <f aca="false">COUNTIF(II47:IP47,"&lt;&gt;0")-COUNTIF(II47:IP47,"")</f>
        <v>0</v>
      </c>
      <c r="IU47" s="381"/>
      <c r="IV47" s="382" t="s">
        <v>267</v>
      </c>
      <c r="IW47" s="382"/>
      <c r="IX47" s="382"/>
      <c r="IY47" s="382"/>
      <c r="IZ47" s="382"/>
      <c r="JA47" s="382"/>
      <c r="JB47" s="382"/>
      <c r="JC47" s="382"/>
      <c r="JD47" s="382"/>
      <c r="JE47" s="382"/>
      <c r="JF47" s="382"/>
      <c r="JG47" s="382"/>
      <c r="JH47" s="382"/>
      <c r="JI47" s="382"/>
      <c r="JJ47" s="322" t="n">
        <v>6196</v>
      </c>
      <c r="JK47" s="322" t="n">
        <v>3016</v>
      </c>
      <c r="JL47" s="322" t="n">
        <v>6299</v>
      </c>
      <c r="JM47" s="322"/>
      <c r="JN47" s="322" t="n">
        <v>1109</v>
      </c>
      <c r="JO47" s="322"/>
      <c r="JP47" s="322"/>
      <c r="JQ47" s="322"/>
      <c r="JR47" s="322"/>
      <c r="JS47" s="322"/>
      <c r="JT47" s="322"/>
      <c r="JU47" s="322"/>
      <c r="JV47" s="322"/>
      <c r="JW47" s="322"/>
      <c r="JX47" s="322"/>
      <c r="JY47" s="322"/>
      <c r="JZ47" s="322"/>
      <c r="KA47" s="322"/>
      <c r="KB47" s="322"/>
      <c r="KC47" s="322"/>
      <c r="KD47" s="322"/>
      <c r="KE47" s="322"/>
      <c r="KF47" s="322"/>
      <c r="KG47" s="322"/>
      <c r="KH47" s="322"/>
      <c r="KI47" s="322"/>
      <c r="KJ47" s="322"/>
      <c r="KK47" s="322"/>
      <c r="KL47" s="322"/>
      <c r="KM47" s="322"/>
      <c r="KN47" s="322"/>
      <c r="KO47" s="322"/>
      <c r="KP47" s="323"/>
      <c r="KQ47" s="387"/>
      <c r="KR47" s="388"/>
      <c r="KS47" s="388"/>
      <c r="KT47" s="388"/>
      <c r="KU47" s="388"/>
      <c r="KV47" s="388"/>
      <c r="KW47" s="389"/>
      <c r="KX47" s="390" t="n">
        <f aca="false">SUBTOTAL(3, IU47:JI47)</f>
        <v>1</v>
      </c>
      <c r="KY47" s="391" t="n">
        <f aca="false">COUNTIF(JJ47:KW47,"&lt;&gt;0")-COUNTIF(JJ47:KW47,"")</f>
        <v>4</v>
      </c>
      <c r="LB47" s="395" t="n">
        <f aca="false">SUMIF(DN6:LA6,"итого гр.",DN47:LA47)</f>
        <v>3</v>
      </c>
      <c r="LC47" s="391" t="n">
        <f aca="false">SUMIF(DN6:LA6,"итого фк.",DN47:LA47)</f>
        <v>4</v>
      </c>
      <c r="LF47" s="396"/>
      <c r="LG47" s="397"/>
      <c r="LJ47" s="406"/>
      <c r="LK47" s="407"/>
      <c r="LN47" s="396"/>
      <c r="LO47" s="397"/>
      <c r="LR47" s="381" t="s">
        <v>338</v>
      </c>
      <c r="LS47" s="382" t="s">
        <v>267</v>
      </c>
      <c r="LT47" s="382" t="s">
        <v>316</v>
      </c>
      <c r="LU47" s="382"/>
      <c r="LV47" s="382"/>
      <c r="LW47" s="382"/>
      <c r="LX47" s="382"/>
      <c r="LY47" s="382"/>
      <c r="LZ47" s="382"/>
      <c r="MA47" s="382"/>
      <c r="MB47" s="382"/>
      <c r="MC47" s="382"/>
      <c r="MD47" s="382"/>
      <c r="ME47" s="382"/>
      <c r="MF47" s="382"/>
      <c r="MG47" s="322" t="s">
        <v>339</v>
      </c>
      <c r="MH47" s="322" t="s">
        <v>340</v>
      </c>
      <c r="MI47" s="322" t="s">
        <v>341</v>
      </c>
      <c r="MJ47" s="322" t="s">
        <v>342</v>
      </c>
      <c r="MK47" s="322"/>
      <c r="ML47" s="322"/>
      <c r="MM47" s="322"/>
      <c r="MN47" s="322"/>
      <c r="MO47" s="322"/>
      <c r="MP47" s="322"/>
      <c r="MQ47" s="322"/>
      <c r="MR47" s="322"/>
      <c r="MS47" s="322"/>
      <c r="MT47" s="322"/>
      <c r="MU47" s="322"/>
      <c r="MV47" s="322"/>
      <c r="MW47" s="322"/>
      <c r="MX47" s="322"/>
      <c r="MY47" s="322"/>
      <c r="MZ47" s="322"/>
      <c r="NA47" s="322"/>
      <c r="NB47" s="322"/>
      <c r="NC47" s="322"/>
      <c r="ND47" s="322"/>
      <c r="NE47" s="322"/>
      <c r="NF47" s="322"/>
      <c r="NG47" s="322"/>
      <c r="NH47" s="322"/>
      <c r="NI47" s="322"/>
      <c r="NJ47" s="322"/>
      <c r="NK47" s="322"/>
      <c r="NL47" s="322"/>
      <c r="NM47" s="322"/>
      <c r="NN47" s="322"/>
      <c r="NO47" s="322"/>
      <c r="NP47" s="322"/>
      <c r="NQ47" s="322"/>
      <c r="NR47" s="322"/>
      <c r="NS47" s="322"/>
      <c r="NT47" s="323"/>
      <c r="NU47" s="387"/>
      <c r="NV47" s="388"/>
      <c r="NW47" s="388"/>
      <c r="NX47" s="388"/>
      <c r="NY47" s="388"/>
      <c r="NZ47" s="388"/>
      <c r="OA47" s="389"/>
      <c r="OB47" s="390" t="n">
        <f aca="false">SUBTOTAL(3, LR47:MF47)</f>
        <v>3</v>
      </c>
      <c r="OC47" s="391" t="n">
        <f aca="false">COUNTIF(MG47:OA47,"&lt;&gt;0")-COUNTIF(MG47:OA47,"")</f>
        <v>4</v>
      </c>
      <c r="OF47" s="408"/>
      <c r="OG47" s="409"/>
      <c r="OH47" s="409"/>
      <c r="OI47" s="409"/>
      <c r="OJ47" s="409"/>
      <c r="OK47" s="409"/>
      <c r="OL47" s="409"/>
      <c r="OM47" s="409"/>
      <c r="ON47" s="410"/>
      <c r="OO47" s="411"/>
      <c r="OP47" s="412"/>
      <c r="OQ47" s="412"/>
      <c r="OR47" s="412"/>
      <c r="OS47" s="412"/>
      <c r="OT47" s="412"/>
      <c r="OU47" s="413"/>
      <c r="OV47" s="365"/>
      <c r="OW47" s="366"/>
      <c r="OX47" s="366"/>
      <c r="OY47" s="366"/>
      <c r="OZ47" s="366"/>
      <c r="PA47" s="366"/>
      <c r="PB47" s="366"/>
      <c r="PC47" s="366"/>
      <c r="PD47" s="366"/>
      <c r="PE47" s="366"/>
      <c r="PF47" s="366"/>
      <c r="PG47" s="366"/>
      <c r="PH47" s="366"/>
      <c r="PI47" s="366"/>
      <c r="PJ47" s="366"/>
      <c r="PK47" s="366"/>
      <c r="PL47" s="366"/>
      <c r="PM47" s="366"/>
      <c r="PN47" s="366"/>
      <c r="PO47" s="367"/>
      <c r="PP47" s="403"/>
      <c r="PQ47" s="404"/>
      <c r="PR47" s="404"/>
      <c r="PS47" s="404"/>
      <c r="PT47" s="404"/>
      <c r="PU47" s="404"/>
      <c r="PV47" s="405"/>
      <c r="PW47" s="390" t="n">
        <f aca="false">SUBTOTAL(3, OF47:OU47)</f>
        <v>0</v>
      </c>
      <c r="PX47" s="391" t="n">
        <f aca="false">COUNTIF(OV47:PV47,"&lt;&gt;0")-COUNTIF(OV47:PV47,"")</f>
        <v>0</v>
      </c>
      <c r="QA47" s="414"/>
      <c r="QB47" s="415"/>
      <c r="QC47" s="415"/>
      <c r="QD47" s="415"/>
      <c r="QE47" s="415"/>
      <c r="QF47" s="415"/>
      <c r="QG47" s="416"/>
      <c r="QH47" s="411"/>
      <c r="QI47" s="412"/>
      <c r="QJ47" s="412"/>
      <c r="QK47" s="412"/>
      <c r="QL47" s="412"/>
      <c r="QM47" s="412"/>
      <c r="QN47" s="413"/>
      <c r="QO47" s="321"/>
      <c r="QP47" s="322"/>
      <c r="QQ47" s="322"/>
      <c r="QR47" s="322"/>
      <c r="QS47" s="322"/>
      <c r="QT47" s="322"/>
      <c r="QU47" s="323"/>
      <c r="QV47" s="387"/>
      <c r="QW47" s="388"/>
      <c r="QX47" s="388"/>
      <c r="QY47" s="388"/>
      <c r="QZ47" s="388"/>
      <c r="RA47" s="388"/>
      <c r="RB47" s="389"/>
      <c r="RC47" s="390" t="n">
        <f aca="false">SUBTOTAL(3, QA47:QN47)</f>
        <v>0</v>
      </c>
      <c r="RD47" s="391" t="n">
        <f aca="false">COUNTIF(QO47:RB47,"&lt;&gt;0")-COUNTIF(QO47:RB47,"")</f>
        <v>0</v>
      </c>
      <c r="RG47" s="408" t="s">
        <v>267</v>
      </c>
      <c r="RH47" s="409"/>
      <c r="RI47" s="409"/>
      <c r="RJ47" s="409"/>
      <c r="RK47" s="409"/>
      <c r="RL47" s="409"/>
      <c r="RM47" s="410"/>
      <c r="RN47" s="411"/>
      <c r="RO47" s="412"/>
      <c r="RP47" s="412"/>
      <c r="RQ47" s="412"/>
      <c r="RR47" s="412"/>
      <c r="RS47" s="412"/>
      <c r="RT47" s="413"/>
      <c r="RU47" s="365"/>
      <c r="RV47" s="366"/>
      <c r="RW47" s="366"/>
      <c r="RX47" s="366"/>
      <c r="RY47" s="366"/>
      <c r="RZ47" s="366"/>
      <c r="SA47" s="367"/>
      <c r="SB47" s="403"/>
      <c r="SC47" s="404"/>
      <c r="SD47" s="404"/>
      <c r="SE47" s="404"/>
      <c r="SF47" s="404"/>
      <c r="SG47" s="404"/>
      <c r="SH47" s="405"/>
      <c r="SI47" s="390" t="n">
        <f aca="false">COUNTIF(RG47:RT47,"&lt;&gt;0")-COUNTIF(RG47:RT47,"")</f>
        <v>1</v>
      </c>
      <c r="SJ47" s="391" t="n">
        <f aca="false">COUNTIF(RU47:SH47,"&lt;&gt;0")-COUNTIF(RU47:SH47,"")</f>
        <v>0</v>
      </c>
      <c r="SM47" s="395" t="n">
        <f aca="false">SUMIF(LR6:SL6,"итого гр.",LR47:SL47)</f>
        <v>4</v>
      </c>
      <c r="SN47" s="391" t="n">
        <f aca="false">SUMIF($LR$6:$SL$6,"итого фк.",LR47:SL47)</f>
        <v>4</v>
      </c>
      <c r="SQ47" s="396"/>
      <c r="SR47" s="397"/>
      <c r="SU47" s="408"/>
      <c r="SV47" s="409"/>
      <c r="SW47" s="409"/>
      <c r="SX47" s="410"/>
      <c r="SY47" s="411"/>
      <c r="SZ47" s="412"/>
      <c r="TA47" s="412"/>
      <c r="TB47" s="413"/>
      <c r="TC47" s="365"/>
      <c r="TD47" s="366"/>
      <c r="TE47" s="366"/>
      <c r="TF47" s="367"/>
      <c r="TG47" s="403"/>
      <c r="TH47" s="404"/>
      <c r="TI47" s="404"/>
      <c r="TJ47" s="405"/>
      <c r="TK47" s="390"/>
      <c r="TL47" s="391"/>
      <c r="TO47" s="395"/>
      <c r="TP47" s="417"/>
      <c r="TQ47" s="291"/>
      <c r="TR47" s="291"/>
      <c r="TS47" s="417"/>
      <c r="TT47" s="417"/>
      <c r="TU47" s="291"/>
      <c r="TV47" s="291"/>
      <c r="TW47" s="417"/>
      <c r="TX47" s="417"/>
      <c r="TY47" s="291"/>
      <c r="TZ47" s="291"/>
      <c r="UA47" s="417"/>
      <c r="UB47" s="417"/>
      <c r="UC47" s="291"/>
      <c r="UD47" s="291"/>
      <c r="UE47" s="418" t="n">
        <f aca="false">SUMIF(TO6:UD6,"итого гр.",TO47:UD47)</f>
        <v>0</v>
      </c>
      <c r="UF47" s="397" t="n">
        <f aca="false">SUMIF($TO$6:$UD$6,"итого фк.",TO47:UD47)</f>
        <v>0</v>
      </c>
      <c r="UG47" s="373"/>
      <c r="UI47" s="396"/>
      <c r="UJ47" s="397"/>
      <c r="UM47" s="396"/>
      <c r="UN47" s="397"/>
      <c r="UQ47" s="556"/>
      <c r="UR47" s="391"/>
      <c r="UU47" s="396"/>
      <c r="UV47" s="397"/>
      <c r="UY47" s="418"/>
      <c r="UZ47" s="418"/>
      <c r="VC47" s="418"/>
      <c r="VD47" s="418"/>
      <c r="VG47" s="546"/>
      <c r="VH47" s="375"/>
      <c r="VI47" s="546"/>
      <c r="VJ47" s="375"/>
      <c r="VK47" s="396"/>
      <c r="VL47" s="375"/>
      <c r="VM47" s="419"/>
      <c r="VN47" s="546"/>
      <c r="VO47" s="377"/>
      <c r="VP47" s="378"/>
      <c r="VS47" s="608"/>
      <c r="WF47" s="127" t="n">
        <f aca="false">IF(AJ47="",0,AJ47+WF44)</f>
        <v>0</v>
      </c>
      <c r="WG47" s="127" t="n">
        <f aca="false">IF(AK47="",0,AK47+WG44)</f>
        <v>0</v>
      </c>
      <c r="WH47" s="127" t="n">
        <f aca="false">IF(BP47="",0,BP47+WH44)</f>
        <v>0</v>
      </c>
      <c r="WI47" s="127" t="n">
        <f aca="false">IF(BQ47="",0,BQ47+WI44)</f>
        <v>0</v>
      </c>
      <c r="WJ47" s="127" t="n">
        <f aca="false">IF(CJ47="",0,CJ47+WJ44)</f>
        <v>0</v>
      </c>
      <c r="WK47" s="127" t="n">
        <f aca="false">IF(CK47="",0,CK47+WK44)</f>
        <v>0</v>
      </c>
      <c r="WL47" s="127" t="n">
        <f aca="false">IF(DD47="",0,DD47+WL44)</f>
        <v>0</v>
      </c>
      <c r="WM47" s="127" t="n">
        <f aca="false">IF(DE47="",0,DE47+WM44)</f>
        <v>0</v>
      </c>
      <c r="WN47" s="127" t="n">
        <f aca="false">IF(EF47="",0,EF47+WN44)</f>
        <v>0</v>
      </c>
      <c r="WO47" s="127" t="n">
        <f aca="false">IF(EG47="",0,EG47+WO44)</f>
        <v>0</v>
      </c>
      <c r="WP47" s="127" t="n">
        <f aca="false">IF(FF47="",0,FF47+WP44)</f>
        <v>0</v>
      </c>
      <c r="WQ47" s="127" t="n">
        <f aca="false">IF(FG47="",0,FG47+WQ44)</f>
        <v>0</v>
      </c>
      <c r="WR47" s="127" t="n">
        <f aca="false">IF(IS47="",0,IS47+WR44)</f>
        <v>0</v>
      </c>
      <c r="WS47" s="127" t="n">
        <f aca="false">IF(IT47="",0,IT47+WS44)</f>
        <v>0</v>
      </c>
      <c r="WT47" s="127" t="n">
        <f aca="false">IF(HY47="",0,HY47+WT44)</f>
        <v>0</v>
      </c>
      <c r="WU47" s="127" t="n">
        <f aca="false">IF(HZ47="",0,HZ47+WU44)</f>
        <v>0</v>
      </c>
      <c r="WV47" s="127" t="n">
        <f aca="false">IF(SK47="",0,SK47+WV44)</f>
        <v>0</v>
      </c>
      <c r="WW47" s="127" t="n">
        <f aca="false">IF(SL47="",0,SL47+WW44)</f>
        <v>0</v>
      </c>
      <c r="WX47" s="127" t="n">
        <f aca="false">IF(UM47="",0,UM47)</f>
        <v>0</v>
      </c>
      <c r="WY47" s="127" t="n">
        <f aca="false">IF(UN47="",0,UN47)</f>
        <v>0</v>
      </c>
      <c r="WZ47" s="127" t="n">
        <f aca="false">IF(LL47="",0,LL47+WZ44)</f>
        <v>0</v>
      </c>
      <c r="XA47" s="127" t="n">
        <f aca="false">IF(LM47="",0,LM47+XA44)</f>
        <v>0</v>
      </c>
      <c r="XB47" s="127" t="n">
        <f aca="false">IF(UI47="",0,UI47+XB44)</f>
        <v>0</v>
      </c>
      <c r="XC47" s="127" t="n">
        <f aca="false">IF(UJ47="",0,UJ47+XC44)</f>
        <v>0</v>
      </c>
      <c r="XD47" s="127" t="n">
        <f aca="false">IF(VN47="",0,VN47+XD44)</f>
        <v>0</v>
      </c>
      <c r="XE47" s="127" t="n">
        <f aca="false">IF(VO47="",0,VO47+XE44)</f>
        <v>0</v>
      </c>
      <c r="XF47" s="127" t="n">
        <f aca="false">IFERROR(XD47/$A45,0)</f>
        <v>0</v>
      </c>
      <c r="XG47" s="127" t="n">
        <f aca="false">IFERROR(XE47/$A45,0)</f>
        <v>0</v>
      </c>
      <c r="XH47" s="127" t="n">
        <f aca="false">IF(US47="",0,US47+XH44)</f>
        <v>0</v>
      </c>
      <c r="XI47" s="127" t="n">
        <f aca="false">IF(UT47="",0,UT47+XI44)</f>
        <v>0</v>
      </c>
      <c r="XJ47" s="127" t="n">
        <f aca="false">IF(WF47&gt;0,0,AH47+XJ44)</f>
        <v>3</v>
      </c>
      <c r="XK47" s="127" t="n">
        <f aca="false">IF(WG47&gt;0,0,AI47+XK44)</f>
        <v>2</v>
      </c>
      <c r="XL47" s="127" t="n">
        <f aca="false">IF(WH47&gt;0,0,BN47+XL44)</f>
        <v>2</v>
      </c>
      <c r="XM47" s="127" t="n">
        <f aca="false">IF(WI47&gt;0,0,BO47+XM44)</f>
        <v>6</v>
      </c>
      <c r="XN47" s="127" t="n">
        <f aca="false">IF(WJ47&gt;0,0,CH47+XN44)</f>
        <v>0</v>
      </c>
      <c r="XO47" s="127" t="n">
        <f aca="false">IF(WK47&gt;0,0,CI47+XO44)</f>
        <v>0</v>
      </c>
      <c r="XP47" s="127" t="n">
        <f aca="false">IF(WL47&gt;0,0,DB47+XP44)</f>
        <v>0</v>
      </c>
      <c r="XQ47" s="127" t="n">
        <f aca="false">IF(WM47&gt;0,0,DC47+XQ44)</f>
        <v>0</v>
      </c>
      <c r="XR47" s="127" t="n">
        <f aca="false">IF(WN47&gt;0,0,ED47+XR44)</f>
        <v>2</v>
      </c>
      <c r="XS47" s="127" t="n">
        <f aca="false">IF(WO47&gt;0,0,EE47+XS44)</f>
        <v>2</v>
      </c>
      <c r="XT47" s="127" t="n">
        <f aca="false">IF(WP47&gt;0,0,FD47+XT44)</f>
        <v>7</v>
      </c>
      <c r="XU47" s="127" t="n">
        <f aca="false">IF(WQ47&gt;0,0,FE47+XU44)</f>
        <v>2</v>
      </c>
      <c r="XV47" s="127" t="n">
        <f aca="false">IF(WR47&gt;0,0,IQ47+XV44)</f>
        <v>0</v>
      </c>
      <c r="XW47" s="127" t="n">
        <f aca="false">IF(WS47&gt;0,0,IR47+XW44)</f>
        <v>0</v>
      </c>
      <c r="XX47" s="127" t="n">
        <f aca="false">IF(WT47&gt;0,0,HW47+XX44)</f>
        <v>18</v>
      </c>
      <c r="XY47" s="127" t="n">
        <f aca="false">IFERROR(IF(WU47&gt;0,0,HX47+XY44),0)</f>
        <v>16</v>
      </c>
      <c r="XZ47" s="127" t="n">
        <f aca="false">IF(WV47&gt;0,0,SI47+XZ44)</f>
        <v>4</v>
      </c>
      <c r="YA47" s="127" t="n">
        <f aca="false">IFERROR(IF(WW47&gt;0,0,SJ47+YA44),0)</f>
        <v>1</v>
      </c>
      <c r="YB47" s="127"/>
      <c r="YC47" s="127"/>
      <c r="YD47" s="127"/>
    </row>
    <row r="48" customFormat="false" ht="15" hidden="false" customHeight="false" outlineLevel="0" collapsed="false">
      <c r="A48" s="483"/>
      <c r="B48" s="420"/>
      <c r="C48" s="421"/>
      <c r="D48" s="421"/>
      <c r="E48" s="421"/>
      <c r="F48" s="421"/>
      <c r="G48" s="421"/>
      <c r="H48" s="421"/>
      <c r="I48" s="422"/>
      <c r="J48" s="423"/>
      <c r="K48" s="424"/>
      <c r="L48" s="424"/>
      <c r="M48" s="424"/>
      <c r="N48" s="424"/>
      <c r="O48" s="424"/>
      <c r="P48" s="425"/>
      <c r="Q48" s="426"/>
      <c r="R48" s="426"/>
      <c r="S48" s="427"/>
      <c r="T48" s="427"/>
      <c r="U48" s="427"/>
      <c r="V48" s="427"/>
      <c r="W48" s="427"/>
      <c r="X48" s="427"/>
      <c r="Y48" s="427"/>
      <c r="Z48" s="428"/>
      <c r="AA48" s="429"/>
      <c r="AB48" s="430"/>
      <c r="AC48" s="430"/>
      <c r="AD48" s="430"/>
      <c r="AE48" s="430"/>
      <c r="AF48" s="430"/>
      <c r="AG48" s="431"/>
      <c r="AH48" s="432" t="n">
        <f aca="false">SUBTOTAL(9, B48:P48)</f>
        <v>0</v>
      </c>
      <c r="AI48" s="433" t="n">
        <f aca="false">SUBTOTAL(9, Q48:AG48)</f>
        <v>0</v>
      </c>
      <c r="AJ48" s="273" t="n">
        <f aca="false">SUM(AH48,AJ45)</f>
        <v>130</v>
      </c>
      <c r="AK48" s="273" t="n">
        <f aca="false">SUM(AI48,AK45)</f>
        <v>80</v>
      </c>
      <c r="AL48" s="420"/>
      <c r="AM48" s="421"/>
      <c r="AN48" s="421"/>
      <c r="AO48" s="421"/>
      <c r="AP48" s="421"/>
      <c r="AQ48" s="421"/>
      <c r="AR48" s="422"/>
      <c r="AS48" s="423"/>
      <c r="AT48" s="424"/>
      <c r="AU48" s="424"/>
      <c r="AV48" s="424"/>
      <c r="AW48" s="424"/>
      <c r="AX48" s="424"/>
      <c r="AY48" s="425"/>
      <c r="AZ48" s="547" t="n">
        <v>19</v>
      </c>
      <c r="BA48" s="635" t="n">
        <v>18</v>
      </c>
      <c r="BB48" s="427"/>
      <c r="BC48" s="427"/>
      <c r="BD48" s="427"/>
      <c r="BE48" s="427"/>
      <c r="BF48" s="428"/>
      <c r="BG48" s="429"/>
      <c r="BH48" s="430"/>
      <c r="BI48" s="430"/>
      <c r="BJ48" s="430"/>
      <c r="BK48" s="430"/>
      <c r="BL48" s="430"/>
      <c r="BM48" s="431"/>
      <c r="BN48" s="432" t="n">
        <f aca="false">SUBTOTAL(9, AL48:AY48)</f>
        <v>0</v>
      </c>
      <c r="BO48" s="433" t="n">
        <f aca="false">SUBTOTAL(9, AZ48:BM48)</f>
        <v>37</v>
      </c>
      <c r="BP48" s="273" t="n">
        <f aca="false">SUM(BN48,BP45)</f>
        <v>41</v>
      </c>
      <c r="BQ48" s="273" t="n">
        <f aca="false">SUM(BO48,BQ45)</f>
        <v>120</v>
      </c>
      <c r="BR48" s="420"/>
      <c r="BS48" s="421"/>
      <c r="BT48" s="421"/>
      <c r="BU48" s="422"/>
      <c r="BV48" s="434"/>
      <c r="BW48" s="435"/>
      <c r="BX48" s="435"/>
      <c r="BY48" s="436"/>
      <c r="BZ48" s="426"/>
      <c r="CA48" s="427"/>
      <c r="CB48" s="427"/>
      <c r="CC48" s="428"/>
      <c r="CD48" s="429"/>
      <c r="CE48" s="430"/>
      <c r="CF48" s="430"/>
      <c r="CG48" s="431"/>
      <c r="CH48" s="432" t="n">
        <f aca="false">SUBTOTAL(9, BR48:BY48)</f>
        <v>0</v>
      </c>
      <c r="CI48" s="433" t="n">
        <f aca="false">SUBTOTAL(9, BZ48:CG48)</f>
        <v>0</v>
      </c>
      <c r="CJ48" s="273" t="n">
        <f aca="false">SUM(CH48,CJ45)</f>
        <v>0</v>
      </c>
      <c r="CK48" s="273" t="n">
        <f aca="false">SUM(CI48,CK45)</f>
        <v>0</v>
      </c>
      <c r="CL48" s="420"/>
      <c r="CM48" s="421"/>
      <c r="CN48" s="421"/>
      <c r="CO48" s="422"/>
      <c r="CP48" s="423"/>
      <c r="CQ48" s="424"/>
      <c r="CR48" s="424"/>
      <c r="CS48" s="425"/>
      <c r="CT48" s="426"/>
      <c r="CU48" s="427"/>
      <c r="CV48" s="427"/>
      <c r="CW48" s="428"/>
      <c r="CX48" s="429"/>
      <c r="CY48" s="430"/>
      <c r="CZ48" s="430"/>
      <c r="DA48" s="431"/>
      <c r="DB48" s="432" t="n">
        <f aca="false">SUBTOTAL(9, CL48:CS48)</f>
        <v>0</v>
      </c>
      <c r="DC48" s="433" t="n">
        <f aca="false">SUBTOTAL(9, CT48:DA48)</f>
        <v>0</v>
      </c>
      <c r="DD48" s="273" t="n">
        <f aca="false">SUM(DB48,DD45)</f>
        <v>0</v>
      </c>
      <c r="DE48" s="273" t="n">
        <f aca="false">SUM(DC48,DE45)</f>
        <v>0</v>
      </c>
      <c r="DF48" s="437" t="n">
        <f aca="false">SUMIF(B6:DE6,"итого гр.",B48:DE48)</f>
        <v>0</v>
      </c>
      <c r="DG48" s="433" t="n">
        <f aca="false">SUMIF(B6:DE6,"итого фк.",B48:DE48)</f>
        <v>37</v>
      </c>
      <c r="DH48" s="273" t="n">
        <f aca="false">SUM(DF48,DH45)</f>
        <v>171</v>
      </c>
      <c r="DI48" s="273" t="n">
        <f aca="false">SUM(DG48,DI45)</f>
        <v>200</v>
      </c>
      <c r="DJ48" s="438" t="n">
        <f aca="false">DH48</f>
        <v>171</v>
      </c>
      <c r="DK48" s="439" t="n">
        <f aca="false">DI48</f>
        <v>200</v>
      </c>
      <c r="DN48" s="420"/>
      <c r="DO48" s="421"/>
      <c r="DP48" s="421"/>
      <c r="DQ48" s="422"/>
      <c r="DR48" s="423"/>
      <c r="DS48" s="424"/>
      <c r="DT48" s="424"/>
      <c r="DU48" s="425"/>
      <c r="DV48" s="426"/>
      <c r="DW48" s="427"/>
      <c r="DX48" s="427"/>
      <c r="DY48" s="428"/>
      <c r="DZ48" s="429"/>
      <c r="EA48" s="430"/>
      <c r="EB48" s="430"/>
      <c r="EC48" s="431"/>
      <c r="ED48" s="390" t="n">
        <f aca="false">SUBTOTAL(9, DN48:DU48)</f>
        <v>0</v>
      </c>
      <c r="EE48" s="433" t="n">
        <f aca="false">SUBTOTAL(9, DV48:EC48)</f>
        <v>0</v>
      </c>
      <c r="EF48" s="273" t="n">
        <f aca="false">SUM(ED48,EF45)</f>
        <v>14.7</v>
      </c>
      <c r="EG48" s="273" t="n">
        <f aca="false">SUM(EE48,EG45)</f>
        <v>14.888</v>
      </c>
      <c r="EH48" s="420"/>
      <c r="EI48" s="421"/>
      <c r="EJ48" s="421"/>
      <c r="EK48" s="421"/>
      <c r="EL48" s="421"/>
      <c r="EM48" s="421"/>
      <c r="EN48" s="422"/>
      <c r="EO48" s="423"/>
      <c r="EP48" s="424"/>
      <c r="EQ48" s="424"/>
      <c r="ER48" s="425"/>
      <c r="ES48" s="440"/>
      <c r="ET48" s="441"/>
      <c r="EU48" s="441"/>
      <c r="EV48" s="441"/>
      <c r="EW48" s="441"/>
      <c r="EX48" s="614"/>
      <c r="EY48" s="615"/>
      <c r="EZ48" s="616"/>
      <c r="FA48" s="617"/>
      <c r="FB48" s="617"/>
      <c r="FC48" s="445"/>
      <c r="FD48" s="432" t="n">
        <f aca="false">SUBTOTAL(9, EH48:ER48)</f>
        <v>0</v>
      </c>
      <c r="FE48" s="433" t="n">
        <f aca="false">SUBTOTAL(9, ES48:FC48)</f>
        <v>0</v>
      </c>
      <c r="FF48" s="273" t="n">
        <f aca="false">SUM(FD48,FF45)</f>
        <v>220</v>
      </c>
      <c r="FG48" s="273" t="n">
        <f aca="false">SUM(FE48,FG45)</f>
        <v>60</v>
      </c>
      <c r="FH48" s="420" t="n">
        <v>6</v>
      </c>
      <c r="FI48" s="421" t="n">
        <v>5</v>
      </c>
      <c r="FJ48" s="421"/>
      <c r="FK48" s="421"/>
      <c r="FL48" s="421"/>
      <c r="FM48" s="421"/>
      <c r="FN48" s="421"/>
      <c r="FO48" s="421"/>
      <c r="FP48" s="421"/>
      <c r="FQ48" s="421"/>
      <c r="FR48" s="421"/>
      <c r="FS48" s="421"/>
      <c r="FT48" s="421"/>
      <c r="FU48" s="421"/>
      <c r="FV48" s="421"/>
      <c r="FW48" s="421"/>
      <c r="FX48" s="421"/>
      <c r="FY48" s="421"/>
      <c r="FZ48" s="421"/>
      <c r="GA48" s="421"/>
      <c r="GB48" s="421"/>
      <c r="GC48" s="421"/>
      <c r="GD48" s="421"/>
      <c r="GE48" s="421"/>
      <c r="GF48" s="421"/>
      <c r="GG48" s="421"/>
      <c r="GH48" s="421"/>
      <c r="GI48" s="421"/>
      <c r="GJ48" s="421"/>
      <c r="GK48" s="421"/>
      <c r="GL48" s="421"/>
      <c r="GM48" s="422"/>
      <c r="GN48" s="423"/>
      <c r="GO48" s="424"/>
      <c r="GP48" s="424"/>
      <c r="GQ48" s="424"/>
      <c r="GR48" s="424"/>
      <c r="GS48" s="424"/>
      <c r="GT48" s="425"/>
      <c r="GU48" s="636" t="n">
        <v>3</v>
      </c>
      <c r="GV48" s="427"/>
      <c r="GW48" s="426"/>
      <c r="GX48" s="427"/>
      <c r="GY48" s="427"/>
      <c r="GZ48" s="427"/>
      <c r="HA48" s="427"/>
      <c r="HB48" s="427"/>
      <c r="HC48" s="427"/>
      <c r="HD48" s="427"/>
      <c r="HE48" s="427"/>
      <c r="HF48" s="427"/>
      <c r="HG48" s="427"/>
      <c r="HH48" s="427"/>
      <c r="HI48" s="427"/>
      <c r="HJ48" s="427"/>
      <c r="HK48" s="427"/>
      <c r="HL48" s="427"/>
      <c r="HM48" s="427"/>
      <c r="HN48" s="427"/>
      <c r="HO48" s="428"/>
      <c r="HP48" s="429"/>
      <c r="HQ48" s="430"/>
      <c r="HR48" s="430"/>
      <c r="HS48" s="430"/>
      <c r="HT48" s="430"/>
      <c r="HU48" s="430"/>
      <c r="HV48" s="431"/>
      <c r="HW48" s="432" t="n">
        <f aca="false">SUBTOTAL(9, FH48:GT48)</f>
        <v>11</v>
      </c>
      <c r="HX48" s="433" t="n">
        <f aca="false">SUBTOTAL(9, GU48:HV48)</f>
        <v>3</v>
      </c>
      <c r="HY48" s="273" t="n">
        <f aca="false">SUM(HW48,HY45)</f>
        <v>79</v>
      </c>
      <c r="HZ48" s="273" t="n">
        <f aca="false">SUM(HX48,HZ45)</f>
        <v>79.773</v>
      </c>
      <c r="IA48" s="446"/>
      <c r="IB48" s="447"/>
      <c r="IC48" s="447"/>
      <c r="ID48" s="448"/>
      <c r="IE48" s="449"/>
      <c r="IF48" s="450"/>
      <c r="IG48" s="450"/>
      <c r="IH48" s="425"/>
      <c r="II48" s="440"/>
      <c r="IJ48" s="451"/>
      <c r="IK48" s="441"/>
      <c r="IL48" s="442"/>
      <c r="IM48" s="443"/>
      <c r="IN48" s="444"/>
      <c r="IO48" s="444"/>
      <c r="IP48" s="455"/>
      <c r="IQ48" s="432" t="n">
        <f aca="false">SUBTOTAL(9, IA48:IH48)</f>
        <v>0</v>
      </c>
      <c r="IR48" s="433" t="n">
        <f aca="false">SUBTOTAL(9, II48:IP48)</f>
        <v>0</v>
      </c>
      <c r="IS48" s="273" t="n">
        <f aca="false">SUM(IQ48,IS45)</f>
        <v>0</v>
      </c>
      <c r="IT48" s="273" t="n">
        <f aca="false">SUM(IR48,IT45)</f>
        <v>0</v>
      </c>
      <c r="IU48" s="420"/>
      <c r="IV48" s="421" t="n">
        <v>2.9</v>
      </c>
      <c r="IW48" s="421" t="n">
        <v>8.2</v>
      </c>
      <c r="IX48" s="421"/>
      <c r="IY48" s="421"/>
      <c r="IZ48" s="421"/>
      <c r="JA48" s="421"/>
      <c r="JB48" s="421"/>
      <c r="JC48" s="421"/>
      <c r="JD48" s="421"/>
      <c r="JE48" s="421"/>
      <c r="JF48" s="421"/>
      <c r="JG48" s="421"/>
      <c r="JH48" s="421"/>
      <c r="JI48" s="421"/>
      <c r="JJ48" s="427" t="n">
        <v>9.455</v>
      </c>
      <c r="JK48" s="427" t="n">
        <v>3.434</v>
      </c>
      <c r="JL48" s="427" t="n">
        <v>4.116</v>
      </c>
      <c r="JM48" s="427"/>
      <c r="JN48" s="427" t="n">
        <v>4.197</v>
      </c>
      <c r="JO48" s="427"/>
      <c r="JP48" s="427"/>
      <c r="JQ48" s="427"/>
      <c r="JR48" s="427"/>
      <c r="JS48" s="427"/>
      <c r="JT48" s="427"/>
      <c r="JU48" s="427"/>
      <c r="JV48" s="427"/>
      <c r="JW48" s="427"/>
      <c r="JX48" s="427"/>
      <c r="JY48" s="427"/>
      <c r="JZ48" s="427"/>
      <c r="KA48" s="427"/>
      <c r="KB48" s="427"/>
      <c r="KC48" s="427"/>
      <c r="KD48" s="427"/>
      <c r="KE48" s="427"/>
      <c r="KF48" s="427"/>
      <c r="KG48" s="427"/>
      <c r="KH48" s="427"/>
      <c r="KI48" s="427"/>
      <c r="KJ48" s="427"/>
      <c r="KK48" s="427"/>
      <c r="KL48" s="427"/>
      <c r="KM48" s="427"/>
      <c r="KN48" s="427"/>
      <c r="KO48" s="427"/>
      <c r="KP48" s="428"/>
      <c r="KQ48" s="429"/>
      <c r="KR48" s="430"/>
      <c r="KS48" s="430"/>
      <c r="KT48" s="430"/>
      <c r="KU48" s="430"/>
      <c r="KV48" s="430"/>
      <c r="KW48" s="431"/>
      <c r="KX48" s="432" t="n">
        <f aca="false">SUBTOTAL(9, IU48:JI48)</f>
        <v>11.1</v>
      </c>
      <c r="KY48" s="549" t="n">
        <f aca="false">SUBTOTAL(9, JJ48:KW48)</f>
        <v>21.202</v>
      </c>
      <c r="KZ48" s="273" t="n">
        <f aca="false">SUM(KX48,KZ45)</f>
        <v>238.586</v>
      </c>
      <c r="LA48" s="456" t="n">
        <f aca="false">SUM(KY48,LA45)</f>
        <v>473.171</v>
      </c>
      <c r="LB48" s="437" t="n">
        <f aca="false">SUMIF(DN6:LA6,"итого гр.",DN48:LA48)</f>
        <v>22.1</v>
      </c>
      <c r="LC48" s="433" t="n">
        <f aca="false">SUMIF(DN6:LA6,"итого фк.",DN48:LA48)</f>
        <v>24.202</v>
      </c>
      <c r="LD48" s="273" t="n">
        <f aca="false">SUM(LB48,LD45)</f>
        <v>552.286</v>
      </c>
      <c r="LE48" s="273" t="n">
        <f aca="false">SUM(LC48,LE45)</f>
        <v>627.832</v>
      </c>
      <c r="LF48" s="438" t="n">
        <f aca="false">LD48</f>
        <v>552.286</v>
      </c>
      <c r="LG48" s="439" t="n">
        <f aca="false">LE48</f>
        <v>627.832</v>
      </c>
      <c r="LI48" s="278"/>
      <c r="LJ48" s="457" t="n">
        <v>290.4</v>
      </c>
      <c r="LK48" s="458" t="n">
        <v>11.68</v>
      </c>
      <c r="LL48" s="273" t="n">
        <f aca="false">LJ48</f>
        <v>290.4</v>
      </c>
      <c r="LM48" s="273" t="n">
        <f aca="false">LK48</f>
        <v>11.68</v>
      </c>
      <c r="LN48" s="438" t="n">
        <f aca="false">SUM(DF48,LB48,LJ48)</f>
        <v>312.5</v>
      </c>
      <c r="LO48" s="439" t="n">
        <f aca="false">SUM(DG48,LC48,LK48)</f>
        <v>72.882</v>
      </c>
      <c r="LP48" s="273" t="n">
        <f aca="false">SUM(DH48,LD48,LL48)</f>
        <v>1013.686</v>
      </c>
      <c r="LQ48" s="273" t="n">
        <f aca="false">SUM(DI48,LE48,LM48)</f>
        <v>839.512</v>
      </c>
      <c r="LR48" s="420" t="n">
        <v>1</v>
      </c>
      <c r="LS48" s="421" t="n">
        <v>2.9</v>
      </c>
      <c r="LT48" s="421" t="n">
        <v>8.4</v>
      </c>
      <c r="LU48" s="421"/>
      <c r="LV48" s="421"/>
      <c r="LW48" s="421"/>
      <c r="LX48" s="421"/>
      <c r="LY48" s="421"/>
      <c r="LZ48" s="421"/>
      <c r="MA48" s="421"/>
      <c r="MB48" s="421"/>
      <c r="MC48" s="421"/>
      <c r="MD48" s="421"/>
      <c r="ME48" s="421"/>
      <c r="MF48" s="421"/>
      <c r="MG48" s="441" t="n">
        <v>6.044</v>
      </c>
      <c r="MH48" s="441" t="n">
        <v>4.523</v>
      </c>
      <c r="MI48" s="441" t="n">
        <v>9.933</v>
      </c>
      <c r="MJ48" s="441" t="n">
        <v>8.329</v>
      </c>
      <c r="MK48" s="441"/>
      <c r="ML48" s="441"/>
      <c r="MM48" s="441"/>
      <c r="MN48" s="441"/>
      <c r="MO48" s="441"/>
      <c r="MP48" s="441"/>
      <c r="MQ48" s="441"/>
      <c r="MR48" s="441"/>
      <c r="MS48" s="441"/>
      <c r="MT48" s="441"/>
      <c r="MU48" s="441"/>
      <c r="MV48" s="441"/>
      <c r="MW48" s="441"/>
      <c r="MX48" s="441"/>
      <c r="MY48" s="441"/>
      <c r="MZ48" s="441"/>
      <c r="NA48" s="441"/>
      <c r="NB48" s="441"/>
      <c r="NC48" s="441"/>
      <c r="ND48" s="441"/>
      <c r="NE48" s="441"/>
      <c r="NF48" s="441"/>
      <c r="NG48" s="441"/>
      <c r="NH48" s="441"/>
      <c r="NI48" s="441"/>
      <c r="NJ48" s="441"/>
      <c r="NK48" s="441"/>
      <c r="NL48" s="441"/>
      <c r="NM48" s="441"/>
      <c r="NN48" s="441"/>
      <c r="NO48" s="441"/>
      <c r="NP48" s="441"/>
      <c r="NQ48" s="441"/>
      <c r="NR48" s="441"/>
      <c r="NS48" s="441"/>
      <c r="NT48" s="442"/>
      <c r="NU48" s="443"/>
      <c r="NV48" s="444"/>
      <c r="NW48" s="444"/>
      <c r="NX48" s="444"/>
      <c r="NY48" s="444"/>
      <c r="NZ48" s="444"/>
      <c r="OA48" s="445"/>
      <c r="OB48" s="432" t="n">
        <f aca="false">SUBTOTAL(9, LR48:MF48)</f>
        <v>12.3</v>
      </c>
      <c r="OC48" s="433" t="n">
        <f aca="false">SUBTOTAL(9, MG48:OA48)</f>
        <v>28.829</v>
      </c>
      <c r="OD48" s="273" t="n">
        <f aca="false">SUM(OB48,OD45)</f>
        <v>518.0535555556</v>
      </c>
      <c r="OE48" s="273" t="n">
        <f aca="false">SUM(OC48,OE45)</f>
        <v>782.088</v>
      </c>
      <c r="OF48" s="459"/>
      <c r="OG48" s="460"/>
      <c r="OH48" s="460"/>
      <c r="OI48" s="460"/>
      <c r="OJ48" s="460"/>
      <c r="OK48" s="460"/>
      <c r="OL48" s="460"/>
      <c r="OM48" s="460"/>
      <c r="ON48" s="461"/>
      <c r="OO48" s="462"/>
      <c r="OP48" s="463"/>
      <c r="OQ48" s="463"/>
      <c r="OR48" s="463"/>
      <c r="OS48" s="463"/>
      <c r="OT48" s="463"/>
      <c r="OU48" s="464"/>
      <c r="OV48" s="465"/>
      <c r="OW48" s="451"/>
      <c r="OX48" s="451"/>
      <c r="OY48" s="451"/>
      <c r="OZ48" s="451"/>
      <c r="PA48" s="451"/>
      <c r="PB48" s="451"/>
      <c r="PC48" s="451"/>
      <c r="PD48" s="451"/>
      <c r="PE48" s="451"/>
      <c r="PF48" s="451"/>
      <c r="PG48" s="451"/>
      <c r="PH48" s="451"/>
      <c r="PI48" s="451"/>
      <c r="PJ48" s="451"/>
      <c r="PK48" s="451"/>
      <c r="PL48" s="451"/>
      <c r="PM48" s="451"/>
      <c r="PN48" s="451"/>
      <c r="PO48" s="452"/>
      <c r="PP48" s="453"/>
      <c r="PQ48" s="454"/>
      <c r="PR48" s="454"/>
      <c r="PS48" s="454"/>
      <c r="PT48" s="454"/>
      <c r="PU48" s="454"/>
      <c r="PV48" s="455"/>
      <c r="PW48" s="432" t="n">
        <f aca="false">SUBTOTAL(9, OF48:OU48)</f>
        <v>0</v>
      </c>
      <c r="PX48" s="433" t="n">
        <f aca="false">SUBTOTAL(9, OV48:PV48)</f>
        <v>0</v>
      </c>
      <c r="PY48" s="273" t="n">
        <f aca="false">SUM(PW48,PY45)</f>
        <v>0</v>
      </c>
      <c r="PZ48" s="273" t="n">
        <f aca="false">SUM(PX48,PZ45)</f>
        <v>0</v>
      </c>
      <c r="QA48" s="466"/>
      <c r="QB48" s="467"/>
      <c r="QC48" s="467"/>
      <c r="QD48" s="467"/>
      <c r="QE48" s="467"/>
      <c r="QF48" s="467"/>
      <c r="QG48" s="468"/>
      <c r="QH48" s="462"/>
      <c r="QI48" s="463"/>
      <c r="QJ48" s="463"/>
      <c r="QK48" s="463"/>
      <c r="QL48" s="463"/>
      <c r="QM48" s="463"/>
      <c r="QN48" s="464"/>
      <c r="QO48" s="440"/>
      <c r="QP48" s="441"/>
      <c r="QQ48" s="441"/>
      <c r="QR48" s="441"/>
      <c r="QS48" s="441"/>
      <c r="QT48" s="441"/>
      <c r="QU48" s="442"/>
      <c r="QV48" s="443"/>
      <c r="QW48" s="444"/>
      <c r="QX48" s="444"/>
      <c r="QY48" s="444"/>
      <c r="QZ48" s="444"/>
      <c r="RA48" s="444"/>
      <c r="RB48" s="445"/>
      <c r="RC48" s="432" t="n">
        <f aca="false">SUBTOTAL(9, QA48:QN48)</f>
        <v>0</v>
      </c>
      <c r="RD48" s="433" t="n">
        <f aca="false">SUBTOTAL(9, QO48:RB48)</f>
        <v>0</v>
      </c>
      <c r="RE48" s="273" t="n">
        <f aca="false">SUM(RC48,RE45)</f>
        <v>0</v>
      </c>
      <c r="RF48" s="273" t="n">
        <f aca="false">SUM(RD48,RF45)</f>
        <v>0</v>
      </c>
      <c r="RG48" s="459" t="n">
        <v>2.9</v>
      </c>
      <c r="RH48" s="460"/>
      <c r="RI48" s="460"/>
      <c r="RJ48" s="460"/>
      <c r="RK48" s="460"/>
      <c r="RL48" s="460"/>
      <c r="RM48" s="461"/>
      <c r="RN48" s="462"/>
      <c r="RO48" s="463"/>
      <c r="RP48" s="463"/>
      <c r="RQ48" s="463"/>
      <c r="RR48" s="463"/>
      <c r="RS48" s="463"/>
      <c r="RT48" s="464"/>
      <c r="RU48" s="465"/>
      <c r="RV48" s="451"/>
      <c r="RW48" s="451"/>
      <c r="RX48" s="451"/>
      <c r="RY48" s="451"/>
      <c r="RZ48" s="451"/>
      <c r="SA48" s="452"/>
      <c r="SB48" s="453"/>
      <c r="SC48" s="454"/>
      <c r="SD48" s="454"/>
      <c r="SE48" s="454"/>
      <c r="SF48" s="454"/>
      <c r="SG48" s="454"/>
      <c r="SH48" s="455"/>
      <c r="SI48" s="432" t="n">
        <f aca="false">SUBTOTAL(9, RG48:RT48)</f>
        <v>2.9</v>
      </c>
      <c r="SJ48" s="433" t="n">
        <f aca="false">SUBTOTAL(9, RU48:SH48)</f>
        <v>0</v>
      </c>
      <c r="SK48" s="273" t="n">
        <f aca="false">SUM(SI48,SK45)</f>
        <v>11.5</v>
      </c>
      <c r="SL48" s="273" t="n">
        <f aca="false">SUM(SJ48,SL45)</f>
        <v>28.865</v>
      </c>
      <c r="SM48" s="437" t="n">
        <f aca="false">SUMIF(LR6:SL6,"итого гр.",LR48:SL48)</f>
        <v>15.2</v>
      </c>
      <c r="SN48" s="433" t="n">
        <f aca="false">SUMIF($LR$6:$SL$6,"итого фк.",LR48:SL48)</f>
        <v>28.829</v>
      </c>
      <c r="SO48" s="273" t="n">
        <f aca="false">SUM(SM48,SO45)</f>
        <v>529.5535555556</v>
      </c>
      <c r="SP48" s="273" t="n">
        <f aca="false">SUM(SN48,SP45)</f>
        <v>810.953</v>
      </c>
      <c r="SQ48" s="438" t="n">
        <f aca="false">SO48</f>
        <v>529.5535555556</v>
      </c>
      <c r="SR48" s="439" t="n">
        <f aca="false">SP48</f>
        <v>810.953</v>
      </c>
      <c r="ST48" s="278"/>
      <c r="SU48" s="459"/>
      <c r="SV48" s="460"/>
      <c r="SW48" s="460"/>
      <c r="SX48" s="461"/>
      <c r="SY48" s="462"/>
      <c r="SZ48" s="463"/>
      <c r="TA48" s="463"/>
      <c r="TB48" s="464"/>
      <c r="TC48" s="469"/>
      <c r="TD48" s="470"/>
      <c r="TE48" s="470"/>
      <c r="TF48" s="471"/>
      <c r="TG48" s="472"/>
      <c r="TH48" s="473"/>
      <c r="TI48" s="473"/>
      <c r="TJ48" s="474"/>
      <c r="TK48" s="432" t="n">
        <f aca="false">SUBTOTAL(9, SU48:TB48)</f>
        <v>0</v>
      </c>
      <c r="TL48" s="433" t="n">
        <f aca="false">SUBTOTAL(9, TC48:TJ48)</f>
        <v>0</v>
      </c>
      <c r="TM48" s="456" t="n">
        <f aca="false">TM45+TK48</f>
        <v>0</v>
      </c>
      <c r="TN48" s="456" t="n">
        <f aca="false">TN45+TL48</f>
        <v>0</v>
      </c>
      <c r="TO48" s="437" t="n">
        <v>90.8</v>
      </c>
      <c r="TP48" s="475"/>
      <c r="TQ48" s="291"/>
      <c r="TR48" s="291"/>
      <c r="TS48" s="475" t="n">
        <v>25.000962061446</v>
      </c>
      <c r="TT48" s="475"/>
      <c r="TU48" s="291"/>
      <c r="TV48" s="291"/>
      <c r="TW48" s="475"/>
      <c r="TX48" s="475"/>
      <c r="TY48" s="291"/>
      <c r="TZ48" s="291"/>
      <c r="UA48" s="475"/>
      <c r="UB48" s="475"/>
      <c r="UC48" s="291" t="n">
        <f aca="false">UA48</f>
        <v>0</v>
      </c>
      <c r="UD48" s="291" t="n">
        <f aca="false">UB48</f>
        <v>0</v>
      </c>
      <c r="UE48" s="476" t="n">
        <f aca="false">SUMIF(TO6:UD6,"итого гр.",TO48:UD48)</f>
        <v>115.800962061446</v>
      </c>
      <c r="UF48" s="439" t="n">
        <f aca="false">SUMIF($TO$6:$UD$6,"итого фк.",TO48:UD48)</f>
        <v>0</v>
      </c>
      <c r="UG48" s="373" t="n">
        <f aca="false">UE48</f>
        <v>115.800962061446</v>
      </c>
      <c r="UH48" s="273" t="n">
        <f aca="false">UF48</f>
        <v>0</v>
      </c>
      <c r="UI48" s="438"/>
      <c r="UJ48" s="397" t="n">
        <f aca="false">390-250</f>
        <v>140</v>
      </c>
      <c r="UM48" s="438" t="n">
        <f aca="false">$UM$9+UM45</f>
        <v>700</v>
      </c>
      <c r="UN48" s="439" t="n">
        <f aca="false">$UN$9+UN45</f>
        <v>700</v>
      </c>
      <c r="UO48" s="273" t="n">
        <f aca="false">UM48</f>
        <v>700</v>
      </c>
      <c r="UP48" s="273" t="n">
        <f aca="false">UN48</f>
        <v>700</v>
      </c>
      <c r="UQ48" s="437" t="n">
        <f aca="false">Посуточная_НГДП!JR48</f>
        <v>0</v>
      </c>
      <c r="UR48" s="433" t="n">
        <f aca="false">Посуточная_НГДП!JS48</f>
        <v>0</v>
      </c>
      <c r="US48" s="273" t="n">
        <f aca="false">SUM(UQ48,US45)</f>
        <v>0</v>
      </c>
      <c r="UT48" s="273" t="n">
        <f aca="false">SUM(UR48,UT45)</f>
        <v>0</v>
      </c>
      <c r="UU48" s="438" t="n">
        <f aca="false">SUM(SQ48,UE48,UI48,UM48,UQ48,TM48)</f>
        <v>1345.35451761705</v>
      </c>
      <c r="UV48" s="439" t="n">
        <f aca="false">SUM(SR48,UF48,UJ48,UN48,UR48,TN48)</f>
        <v>1650.953</v>
      </c>
      <c r="UW48" s="273" t="n">
        <f aca="false">SUM(SS48,UG48,UK48,UO48,US48)</f>
        <v>815.800962061446</v>
      </c>
      <c r="UX48" s="273" t="n">
        <f aca="false">SUM(ST48,UH48,UL48,UP48,UT48)</f>
        <v>700</v>
      </c>
      <c r="UY48" s="476"/>
      <c r="UZ48" s="476"/>
      <c r="VA48" s="273" t="n">
        <f aca="false">UY48</f>
        <v>0</v>
      </c>
      <c r="VB48" s="456" t="n">
        <f aca="false">UZ48</f>
        <v>0</v>
      </c>
      <c r="VC48" s="476"/>
      <c r="VD48" s="476"/>
      <c r="VE48" s="273" t="n">
        <f aca="false">VC48</f>
        <v>0</v>
      </c>
      <c r="VG48" s="479" t="n">
        <v>30819.289482383</v>
      </c>
      <c r="VH48" s="480" t="n">
        <f aca="false">IF(A46&lt;=VW$4,VLOOKUP(A46,$VW$6:$WB$37,2,FALSE()),SUM($VX$4,LQ48,-UV48)-SUM($WB$4,-$VZ$4))-VP48</f>
        <v>30632</v>
      </c>
      <c r="VI48" s="479" t="n">
        <v>30391.989482383</v>
      </c>
      <c r="VJ48" s="480" t="n">
        <v>30395.16</v>
      </c>
      <c r="VK48" s="479" t="n">
        <v>27278.007882383</v>
      </c>
      <c r="VL48" s="480" t="n">
        <v>29672.16</v>
      </c>
      <c r="VM48" s="481"/>
      <c r="VN48" s="479" t="n">
        <v>853.249704742539</v>
      </c>
      <c r="VO48" s="482" t="n">
        <f aca="false">IF(A46&lt;=VW$4,VLOOKUP(A46,$VS$6:$VT$37,2,FALSE()),SUM($VO$2,-LA48,OE48,-VP48))</f>
        <v>886.992</v>
      </c>
      <c r="VP48" s="378"/>
      <c r="VQ48" s="278" t="n">
        <f aca="false">VH48-VG48</f>
        <v>-187.289482382952</v>
      </c>
      <c r="VS48" s="608"/>
      <c r="WF48" s="127" t="n">
        <f aca="false">IF(AJ48="",0,AJ48+WF45)</f>
        <v>910</v>
      </c>
      <c r="WG48" s="127" t="n">
        <f aca="false">IF(AK48="",0,AK48+WG45)</f>
        <v>660</v>
      </c>
      <c r="WH48" s="127" t="n">
        <f aca="false">IF(BP48="",0,BP48+WH45)</f>
        <v>410</v>
      </c>
      <c r="WI48" s="127" t="n">
        <f aca="false">IF(BQ48="",0,BQ48+WI45)</f>
        <v>808</v>
      </c>
      <c r="WJ48" s="127" t="n">
        <f aca="false">IF(CJ48="",0,CJ48+WJ45)</f>
        <v>0</v>
      </c>
      <c r="WK48" s="127" t="n">
        <f aca="false">IF(CK48="",0,CK48+WK45)</f>
        <v>0</v>
      </c>
      <c r="WL48" s="127" t="n">
        <f aca="false">IF(DD48="",0,DD48+WL45)</f>
        <v>0</v>
      </c>
      <c r="WM48" s="127" t="n">
        <f aca="false">IF(DE48="",0,DE48+WM45)</f>
        <v>0</v>
      </c>
      <c r="WN48" s="127" t="n">
        <f aca="false">IF(EF48="",0,EF48+WN45)</f>
        <v>84.7</v>
      </c>
      <c r="WO48" s="127" t="n">
        <f aca="false">IF(EG48="",0,EG48+WO45)</f>
        <v>68.64</v>
      </c>
      <c r="WP48" s="127" t="n">
        <f aca="false">IF(FF48="",0,FF48+WP45)</f>
        <v>1800</v>
      </c>
      <c r="WQ48" s="127" t="n">
        <f aca="false">IF(FG48="",0,FG48+WQ45)</f>
        <v>510</v>
      </c>
      <c r="WR48" s="127" t="n">
        <f aca="false">IF(IS48="",0,IS48+WR45)</f>
        <v>0</v>
      </c>
      <c r="WS48" s="127" t="n">
        <f aca="false">IF(IT48="",0,IT48+WS45)</f>
        <v>0</v>
      </c>
      <c r="WT48" s="127" t="n">
        <f aca="false">IF(HY48="",0,HY48+WT45)</f>
        <v>404</v>
      </c>
      <c r="WU48" s="127" t="n">
        <f aca="false">IF(HZ48="",0,HZ48+WU45)</f>
        <v>566.049</v>
      </c>
      <c r="WV48" s="127" t="n">
        <f aca="false">IF(SK48="",0,SK48+WV45)</f>
        <v>70.3</v>
      </c>
      <c r="WW48" s="127" t="n">
        <f aca="false">IF(SL48="",0,SL48+WW45)</f>
        <v>375.245</v>
      </c>
      <c r="WX48" s="127" t="n">
        <f aca="false">IF(UM48="",0,UM48)</f>
        <v>700</v>
      </c>
      <c r="WY48" s="127" t="n">
        <f aca="false">IF(UN48="",0,UN48)</f>
        <v>700</v>
      </c>
      <c r="WZ48" s="127" t="n">
        <f aca="false">IF(LL48="",0,LL48+WZ45)</f>
        <v>2176.6</v>
      </c>
      <c r="XA48" s="127" t="n">
        <f aca="false">IF(LM48="",0,LM48+XA45)</f>
        <v>1665.46504</v>
      </c>
      <c r="XB48" s="127" t="n">
        <f aca="false">IF(UI48="",0,UI48+XB45)</f>
        <v>0</v>
      </c>
      <c r="XC48" s="127" t="n">
        <f aca="false">IF(UJ48="",0,UJ48+XC45)</f>
        <v>14.080994212963</v>
      </c>
      <c r="XD48" s="127" t="n">
        <f aca="false">IF(VN48="",0,VN48+XD45)</f>
        <v>10958.2645330614</v>
      </c>
      <c r="XE48" s="127" t="n">
        <f aca="false">IF(VO48="",0,VO48+XE45)</f>
        <v>10835.12</v>
      </c>
      <c r="XF48" s="127" t="n">
        <f aca="false">IFERROR(XD48/$A46,0)</f>
        <v>782.73318093296</v>
      </c>
      <c r="XG48" s="127" t="n">
        <f aca="false">IFERROR(XE48/$A46,0)</f>
        <v>773.937142857143</v>
      </c>
      <c r="XH48" s="127" t="n">
        <f aca="false">IF(US48="",0,US48+XH45)</f>
        <v>0</v>
      </c>
      <c r="XI48" s="127" t="n">
        <f aca="false">IF(UT48="",0,UT48+XI45)</f>
        <v>0</v>
      </c>
      <c r="XJ48" s="127" t="n">
        <f aca="false">IF(WF48&gt;0,0,AH48+XJ45)</f>
        <v>0</v>
      </c>
      <c r="XK48" s="127" t="n">
        <f aca="false">IF(WG48&gt;0,0,AI48+XK45)</f>
        <v>0</v>
      </c>
      <c r="XL48" s="127" t="n">
        <f aca="false">IF(WH48&gt;0,0,BN48+XL45)</f>
        <v>0</v>
      </c>
      <c r="XM48" s="127" t="n">
        <f aca="false">IF(WI48&gt;0,0,BO48+XM45)</f>
        <v>0</v>
      </c>
      <c r="XN48" s="127" t="n">
        <f aca="false">IF(WJ48&gt;0,0,CH48+XN45)</f>
        <v>0</v>
      </c>
      <c r="XO48" s="127" t="n">
        <f aca="false">IF(WK48&gt;0,0,CI48+XO45)</f>
        <v>0</v>
      </c>
      <c r="XP48" s="127" t="n">
        <f aca="false">IF(WL48&gt;0,0,DB48+XP45)</f>
        <v>0</v>
      </c>
      <c r="XQ48" s="127" t="n">
        <f aca="false">IF(WM48&gt;0,0,DC48+XQ45)</f>
        <v>0</v>
      </c>
      <c r="XR48" s="127" t="n">
        <f aca="false">IF(WN48&gt;0,0,ED48+XR45)</f>
        <v>0</v>
      </c>
      <c r="XS48" s="127" t="n">
        <f aca="false">IF(WO48&gt;0,0,EE48+XS45)</f>
        <v>0</v>
      </c>
      <c r="XT48" s="127" t="n">
        <f aca="false">IF(WP48&gt;0,0,FD48+XT45)</f>
        <v>0</v>
      </c>
      <c r="XU48" s="127" t="n">
        <f aca="false">IF(WQ48&gt;0,0,FE48+XU45)</f>
        <v>0</v>
      </c>
      <c r="XV48" s="127" t="n">
        <f aca="false">IF(WR48&gt;0,0,IQ48+XV45)</f>
        <v>0</v>
      </c>
      <c r="XW48" s="127" t="n">
        <f aca="false">IF(WS48&gt;0,0,IR48+XW45)</f>
        <v>0</v>
      </c>
      <c r="XX48" s="127" t="n">
        <f aca="false">IF(WT48&gt;0,0,HW48+XX45)</f>
        <v>0</v>
      </c>
      <c r="XY48" s="127" t="n">
        <f aca="false">IFERROR(IF(WU48&gt;0,0,HX48+XY45),0)</f>
        <v>0</v>
      </c>
      <c r="XZ48" s="127" t="n">
        <f aca="false">IF(WV48&gt;0,0,SI48+XZ45)</f>
        <v>0</v>
      </c>
      <c r="YA48" s="127" t="n">
        <f aca="false">IFERROR(IF(WW48&gt;0,0,SJ48+YA45),0)</f>
        <v>0</v>
      </c>
      <c r="YB48" s="127"/>
      <c r="YC48" s="127"/>
      <c r="YD48" s="127"/>
    </row>
    <row r="49" customFormat="false" ht="17.25" hidden="false" customHeight="true" outlineLevel="0" collapsed="false">
      <c r="A49" s="483" t="n">
        <v>15</v>
      </c>
      <c r="B49" s="484"/>
      <c r="C49" s="485"/>
      <c r="D49" s="485"/>
      <c r="E49" s="485"/>
      <c r="F49" s="485"/>
      <c r="G49" s="485"/>
      <c r="H49" s="485"/>
      <c r="I49" s="486"/>
      <c r="J49" s="487"/>
      <c r="K49" s="488"/>
      <c r="L49" s="488"/>
      <c r="M49" s="488"/>
      <c r="N49" s="488"/>
      <c r="O49" s="488"/>
      <c r="P49" s="489"/>
      <c r="Q49" s="491"/>
      <c r="R49" s="491"/>
      <c r="S49" s="491"/>
      <c r="T49" s="491"/>
      <c r="U49" s="491"/>
      <c r="V49" s="491"/>
      <c r="W49" s="491"/>
      <c r="X49" s="491"/>
      <c r="Y49" s="491"/>
      <c r="Z49" s="492"/>
      <c r="AA49" s="493"/>
      <c r="AB49" s="494"/>
      <c r="AC49" s="494"/>
      <c r="AD49" s="494"/>
      <c r="AE49" s="494"/>
      <c r="AF49" s="494"/>
      <c r="AG49" s="495"/>
      <c r="AH49" s="496"/>
      <c r="AI49" s="497"/>
      <c r="AL49" s="484" t="s">
        <v>195</v>
      </c>
      <c r="AM49" s="485" t="s">
        <v>195</v>
      </c>
      <c r="AN49" s="485"/>
      <c r="AO49" s="485"/>
      <c r="AP49" s="485"/>
      <c r="AQ49" s="485"/>
      <c r="AR49" s="486"/>
      <c r="AS49" s="487"/>
      <c r="AT49" s="488"/>
      <c r="AU49" s="488"/>
      <c r="AV49" s="488"/>
      <c r="AW49" s="488"/>
      <c r="AX49" s="488"/>
      <c r="AY49" s="489"/>
      <c r="AZ49" s="490"/>
      <c r="BA49" s="491"/>
      <c r="BB49" s="491"/>
      <c r="BC49" s="491"/>
      <c r="BD49" s="491"/>
      <c r="BE49" s="491"/>
      <c r="BF49" s="492"/>
      <c r="BG49" s="493"/>
      <c r="BH49" s="494"/>
      <c r="BI49" s="494"/>
      <c r="BJ49" s="494"/>
      <c r="BK49" s="494"/>
      <c r="BL49" s="494"/>
      <c r="BM49" s="495"/>
      <c r="BN49" s="496"/>
      <c r="BO49" s="497"/>
      <c r="BR49" s="484"/>
      <c r="BS49" s="485"/>
      <c r="BT49" s="485"/>
      <c r="BU49" s="486"/>
      <c r="BV49" s="499"/>
      <c r="BW49" s="500"/>
      <c r="BX49" s="500"/>
      <c r="BY49" s="501"/>
      <c r="BZ49" s="490"/>
      <c r="CA49" s="491"/>
      <c r="CB49" s="491"/>
      <c r="CC49" s="492"/>
      <c r="CD49" s="493"/>
      <c r="CE49" s="494"/>
      <c r="CF49" s="494"/>
      <c r="CG49" s="495"/>
      <c r="CH49" s="496"/>
      <c r="CI49" s="497"/>
      <c r="CL49" s="484"/>
      <c r="CM49" s="485"/>
      <c r="CN49" s="485"/>
      <c r="CO49" s="486"/>
      <c r="CP49" s="487"/>
      <c r="CQ49" s="488"/>
      <c r="CR49" s="488"/>
      <c r="CS49" s="489"/>
      <c r="CT49" s="490"/>
      <c r="CU49" s="491"/>
      <c r="CV49" s="491"/>
      <c r="CW49" s="492"/>
      <c r="CX49" s="493"/>
      <c r="CY49" s="494"/>
      <c r="CZ49" s="494"/>
      <c r="DA49" s="495"/>
      <c r="DB49" s="496"/>
      <c r="DC49" s="497"/>
      <c r="DF49" s="502"/>
      <c r="DG49" s="497"/>
      <c r="DJ49" s="503"/>
      <c r="DK49" s="504"/>
      <c r="DN49" s="484"/>
      <c r="DO49" s="485"/>
      <c r="DP49" s="485"/>
      <c r="DQ49" s="486"/>
      <c r="DR49" s="487"/>
      <c r="DS49" s="488"/>
      <c r="DT49" s="488"/>
      <c r="DU49" s="489"/>
      <c r="DV49" s="490" t="s">
        <v>200</v>
      </c>
      <c r="DW49" s="491"/>
      <c r="DX49" s="491"/>
      <c r="DY49" s="492"/>
      <c r="DZ49" s="493"/>
      <c r="EA49" s="494"/>
      <c r="EB49" s="494"/>
      <c r="EC49" s="495"/>
      <c r="ED49" s="496"/>
      <c r="EE49" s="497"/>
      <c r="EH49" s="484"/>
      <c r="EI49" s="485"/>
      <c r="EJ49" s="485"/>
      <c r="EK49" s="485"/>
      <c r="EL49" s="485"/>
      <c r="EM49" s="485"/>
      <c r="EN49" s="486"/>
      <c r="EO49" s="487"/>
      <c r="EP49" s="488"/>
      <c r="EQ49" s="488"/>
      <c r="ER49" s="489"/>
      <c r="ES49" s="505"/>
      <c r="ET49" s="506"/>
      <c r="EU49" s="506"/>
      <c r="EV49" s="506"/>
      <c r="EW49" s="506"/>
      <c r="EX49" s="506"/>
      <c r="EY49" s="507"/>
      <c r="EZ49" s="508"/>
      <c r="FA49" s="509"/>
      <c r="FB49" s="509"/>
      <c r="FC49" s="510"/>
      <c r="FD49" s="496"/>
      <c r="FE49" s="497"/>
      <c r="FH49" s="484" t="s">
        <v>247</v>
      </c>
      <c r="FI49" s="485" t="s">
        <v>246</v>
      </c>
      <c r="FJ49" s="485"/>
      <c r="FK49" s="485"/>
      <c r="FL49" s="485"/>
      <c r="FM49" s="485"/>
      <c r="FN49" s="485"/>
      <c r="FO49" s="485"/>
      <c r="FP49" s="485"/>
      <c r="FQ49" s="485"/>
      <c r="FR49" s="485"/>
      <c r="FS49" s="485"/>
      <c r="FT49" s="485"/>
      <c r="FU49" s="485"/>
      <c r="FV49" s="485"/>
      <c r="FW49" s="485"/>
      <c r="FX49" s="485"/>
      <c r="FY49" s="485"/>
      <c r="FZ49" s="485"/>
      <c r="GA49" s="485"/>
      <c r="GB49" s="485"/>
      <c r="GC49" s="485"/>
      <c r="GD49" s="485"/>
      <c r="GE49" s="485"/>
      <c r="GF49" s="485"/>
      <c r="GG49" s="485"/>
      <c r="GH49" s="485"/>
      <c r="GI49" s="485"/>
      <c r="GJ49" s="485"/>
      <c r="GK49" s="485"/>
      <c r="GL49" s="485"/>
      <c r="GM49" s="486"/>
      <c r="GN49" s="487"/>
      <c r="GO49" s="488"/>
      <c r="GP49" s="488"/>
      <c r="GQ49" s="488"/>
      <c r="GR49" s="488"/>
      <c r="GS49" s="488"/>
      <c r="GT49" s="489"/>
      <c r="GU49" s="490" t="s">
        <v>68</v>
      </c>
      <c r="GV49" s="491" t="s">
        <v>260</v>
      </c>
      <c r="GW49" s="490"/>
      <c r="GX49" s="491"/>
      <c r="GY49" s="491"/>
      <c r="GZ49" s="491"/>
      <c r="HA49" s="491"/>
      <c r="HB49" s="491"/>
      <c r="HC49" s="491"/>
      <c r="HD49" s="491"/>
      <c r="HE49" s="491"/>
      <c r="HF49" s="491"/>
      <c r="HG49" s="491"/>
      <c r="HH49" s="491"/>
      <c r="HI49" s="491"/>
      <c r="HJ49" s="491"/>
      <c r="HK49" s="491"/>
      <c r="HL49" s="491"/>
      <c r="HM49" s="491"/>
      <c r="HN49" s="491"/>
      <c r="HO49" s="492"/>
      <c r="HP49" s="493" t="s">
        <v>194</v>
      </c>
      <c r="HQ49" s="494"/>
      <c r="HR49" s="494"/>
      <c r="HS49" s="494"/>
      <c r="HT49" s="494"/>
      <c r="HU49" s="494"/>
      <c r="HV49" s="495"/>
      <c r="HW49" s="496"/>
      <c r="HX49" s="497"/>
      <c r="IA49" s="511"/>
      <c r="IB49" s="512"/>
      <c r="IC49" s="512"/>
      <c r="ID49" s="513"/>
      <c r="IE49" s="514"/>
      <c r="IF49" s="515"/>
      <c r="IG49" s="515"/>
      <c r="IH49" s="489"/>
      <c r="II49" s="337"/>
      <c r="IJ49" s="348"/>
      <c r="IK49" s="338"/>
      <c r="IL49" s="339"/>
      <c r="IM49" s="519"/>
      <c r="IN49" s="520"/>
      <c r="IO49" s="520"/>
      <c r="IP49" s="613"/>
      <c r="IQ49" s="496"/>
      <c r="IR49" s="497"/>
      <c r="IU49" s="484"/>
      <c r="IV49" s="485" t="s">
        <v>247</v>
      </c>
      <c r="IW49" s="485"/>
      <c r="IX49" s="485"/>
      <c r="IY49" s="485"/>
      <c r="IZ49" s="485"/>
      <c r="JA49" s="485"/>
      <c r="JB49" s="485"/>
      <c r="JC49" s="485"/>
      <c r="JD49" s="485"/>
      <c r="JE49" s="485"/>
      <c r="JF49" s="485"/>
      <c r="JG49" s="485"/>
      <c r="JH49" s="485"/>
      <c r="JI49" s="485"/>
      <c r="JJ49" s="322" t="s">
        <v>70</v>
      </c>
      <c r="JK49" s="322" t="s">
        <v>68</v>
      </c>
      <c r="JL49" s="322" t="s">
        <v>200</v>
      </c>
      <c r="JM49" s="322"/>
      <c r="JN49" s="322"/>
      <c r="JO49" s="322"/>
      <c r="JP49" s="322"/>
      <c r="JQ49" s="322"/>
      <c r="JR49" s="322"/>
      <c r="JS49" s="322"/>
      <c r="JT49" s="322"/>
      <c r="JU49" s="322"/>
      <c r="JV49" s="322"/>
      <c r="JW49" s="322"/>
      <c r="JX49" s="322"/>
      <c r="JY49" s="322"/>
      <c r="JZ49" s="322"/>
      <c r="KA49" s="322"/>
      <c r="KB49" s="322"/>
      <c r="KC49" s="322"/>
      <c r="KD49" s="322"/>
      <c r="KE49" s="322"/>
      <c r="KF49" s="322"/>
      <c r="KG49" s="322"/>
      <c r="KH49" s="322"/>
      <c r="KI49" s="322"/>
      <c r="KJ49" s="322"/>
      <c r="KK49" s="322"/>
      <c r="KL49" s="322"/>
      <c r="KM49" s="322"/>
      <c r="KN49" s="322"/>
      <c r="KO49" s="322"/>
      <c r="KP49" s="323"/>
      <c r="KQ49" s="387"/>
      <c r="KR49" s="388"/>
      <c r="KS49" s="388"/>
      <c r="KT49" s="388"/>
      <c r="KU49" s="388"/>
      <c r="KV49" s="388"/>
      <c r="KW49" s="389"/>
      <c r="KX49" s="496"/>
      <c r="KY49" s="497"/>
      <c r="LB49" s="502"/>
      <c r="LC49" s="497"/>
      <c r="LF49" s="503"/>
      <c r="LG49" s="504"/>
      <c r="LJ49" s="517"/>
      <c r="LK49" s="518"/>
      <c r="LN49" s="503"/>
      <c r="LO49" s="504"/>
      <c r="LR49" s="484" t="s">
        <v>197</v>
      </c>
      <c r="LS49" s="485"/>
      <c r="LT49" s="485"/>
      <c r="LU49" s="485"/>
      <c r="LV49" s="485"/>
      <c r="LW49" s="485"/>
      <c r="LX49" s="485"/>
      <c r="LY49" s="485"/>
      <c r="LZ49" s="485"/>
      <c r="MA49" s="485"/>
      <c r="MB49" s="485"/>
      <c r="MC49" s="485"/>
      <c r="MD49" s="485"/>
      <c r="ME49" s="485"/>
      <c r="MF49" s="485"/>
      <c r="MG49" s="338" t="s">
        <v>193</v>
      </c>
      <c r="MH49" s="338" t="s">
        <v>64</v>
      </c>
      <c r="MI49" s="338" t="s">
        <v>64</v>
      </c>
      <c r="MJ49" s="338" t="s">
        <v>68</v>
      </c>
      <c r="MK49" s="338" t="s">
        <v>68</v>
      </c>
      <c r="ML49" s="338" t="s">
        <v>68</v>
      </c>
      <c r="MM49" s="338"/>
      <c r="MN49" s="338"/>
      <c r="MO49" s="338"/>
      <c r="MP49" s="338"/>
      <c r="MQ49" s="338"/>
      <c r="MR49" s="338"/>
      <c r="MS49" s="338"/>
      <c r="MT49" s="338"/>
      <c r="MU49" s="338"/>
      <c r="MV49" s="338"/>
      <c r="MW49" s="338"/>
      <c r="MX49" s="338"/>
      <c r="MY49" s="338"/>
      <c r="MZ49" s="338"/>
      <c r="NA49" s="338"/>
      <c r="NB49" s="338"/>
      <c r="NC49" s="338"/>
      <c r="ND49" s="338"/>
      <c r="NE49" s="338"/>
      <c r="NF49" s="338"/>
      <c r="NG49" s="338"/>
      <c r="NH49" s="338"/>
      <c r="NI49" s="338"/>
      <c r="NJ49" s="338"/>
      <c r="NK49" s="338"/>
      <c r="NL49" s="338"/>
      <c r="NM49" s="338"/>
      <c r="NN49" s="338"/>
      <c r="NO49" s="338"/>
      <c r="NP49" s="338"/>
      <c r="NQ49" s="338"/>
      <c r="NR49" s="338"/>
      <c r="NS49" s="338"/>
      <c r="NT49" s="339"/>
      <c r="NU49" s="519"/>
      <c r="NV49" s="520"/>
      <c r="NW49" s="520"/>
      <c r="NX49" s="520"/>
      <c r="NY49" s="520"/>
      <c r="NZ49" s="520"/>
      <c r="OA49" s="521"/>
      <c r="OB49" s="496"/>
      <c r="OC49" s="497"/>
      <c r="OF49" s="522"/>
      <c r="OG49" s="523"/>
      <c r="OH49" s="523"/>
      <c r="OI49" s="523"/>
      <c r="OJ49" s="523"/>
      <c r="OK49" s="523"/>
      <c r="OL49" s="523"/>
      <c r="OM49" s="637"/>
      <c r="ON49" s="638"/>
      <c r="OO49" s="525"/>
      <c r="OP49" s="526"/>
      <c r="OQ49" s="526"/>
      <c r="OR49" s="526"/>
      <c r="OS49" s="526"/>
      <c r="OT49" s="526"/>
      <c r="OU49" s="527"/>
      <c r="OV49" s="528"/>
      <c r="OW49" s="529"/>
      <c r="OX49" s="529"/>
      <c r="OY49" s="529"/>
      <c r="OZ49" s="529"/>
      <c r="PA49" s="529"/>
      <c r="PB49" s="529"/>
      <c r="PC49" s="529"/>
      <c r="PD49" s="529"/>
      <c r="PE49" s="529"/>
      <c r="PF49" s="529"/>
      <c r="PG49" s="529"/>
      <c r="PH49" s="529"/>
      <c r="PI49" s="529"/>
      <c r="PJ49" s="529"/>
      <c r="PK49" s="529"/>
      <c r="PL49" s="529"/>
      <c r="PM49" s="529"/>
      <c r="PN49" s="529"/>
      <c r="PO49" s="530"/>
      <c r="PP49" s="531"/>
      <c r="PQ49" s="532"/>
      <c r="PR49" s="532"/>
      <c r="PS49" s="532"/>
      <c r="PT49" s="532"/>
      <c r="PU49" s="532"/>
      <c r="PV49" s="516"/>
      <c r="PW49" s="496"/>
      <c r="PX49" s="497"/>
      <c r="QA49" s="533"/>
      <c r="QB49" s="534"/>
      <c r="QC49" s="534"/>
      <c r="QD49" s="534"/>
      <c r="QE49" s="534"/>
      <c r="QF49" s="534"/>
      <c r="QG49" s="535"/>
      <c r="QH49" s="525"/>
      <c r="QI49" s="526"/>
      <c r="QJ49" s="526"/>
      <c r="QK49" s="526"/>
      <c r="QL49" s="526"/>
      <c r="QM49" s="526"/>
      <c r="QN49" s="527"/>
      <c r="QO49" s="505"/>
      <c r="QP49" s="506"/>
      <c r="QQ49" s="506"/>
      <c r="QR49" s="506"/>
      <c r="QS49" s="506"/>
      <c r="QT49" s="506"/>
      <c r="QU49" s="507"/>
      <c r="QV49" s="508"/>
      <c r="QW49" s="509"/>
      <c r="QX49" s="509"/>
      <c r="QY49" s="509"/>
      <c r="QZ49" s="509"/>
      <c r="RA49" s="509"/>
      <c r="RB49" s="510"/>
      <c r="RC49" s="496"/>
      <c r="RD49" s="497"/>
      <c r="RG49" s="522"/>
      <c r="RH49" s="523"/>
      <c r="RI49" s="523"/>
      <c r="RJ49" s="523"/>
      <c r="RK49" s="523"/>
      <c r="RL49" s="523"/>
      <c r="RM49" s="524"/>
      <c r="RN49" s="525"/>
      <c r="RO49" s="526"/>
      <c r="RP49" s="526"/>
      <c r="RQ49" s="526"/>
      <c r="RR49" s="526"/>
      <c r="RS49" s="526"/>
      <c r="RT49" s="527"/>
      <c r="RU49" s="528"/>
      <c r="RV49" s="529"/>
      <c r="RW49" s="529"/>
      <c r="RX49" s="529"/>
      <c r="RY49" s="529"/>
      <c r="RZ49" s="529"/>
      <c r="SA49" s="530"/>
      <c r="SB49" s="531"/>
      <c r="SC49" s="532"/>
      <c r="SD49" s="532"/>
      <c r="SE49" s="532"/>
      <c r="SF49" s="532"/>
      <c r="SG49" s="532"/>
      <c r="SH49" s="516"/>
      <c r="SI49" s="496"/>
      <c r="SJ49" s="497"/>
      <c r="SM49" s="502"/>
      <c r="SN49" s="497"/>
      <c r="SQ49" s="503"/>
      <c r="SR49" s="504"/>
      <c r="SU49" s="355"/>
      <c r="SV49" s="356"/>
      <c r="SW49" s="356"/>
      <c r="SX49" s="357"/>
      <c r="SY49" s="536"/>
      <c r="SZ49" s="537"/>
      <c r="TA49" s="537"/>
      <c r="TB49" s="538"/>
      <c r="TC49" s="365"/>
      <c r="TD49" s="366"/>
      <c r="TE49" s="366"/>
      <c r="TF49" s="367"/>
      <c r="TG49" s="403"/>
      <c r="TH49" s="404"/>
      <c r="TI49" s="404"/>
      <c r="TJ49" s="405"/>
      <c r="TK49" s="496"/>
      <c r="TL49" s="497"/>
      <c r="TO49" s="502"/>
      <c r="TP49" s="539"/>
      <c r="TQ49" s="291"/>
      <c r="TR49" s="291"/>
      <c r="TS49" s="539"/>
      <c r="TT49" s="539"/>
      <c r="TU49" s="291"/>
      <c r="TV49" s="291"/>
      <c r="TW49" s="539"/>
      <c r="TX49" s="539"/>
      <c r="TY49" s="291"/>
      <c r="TZ49" s="291"/>
      <c r="UA49" s="539"/>
      <c r="UB49" s="539"/>
      <c r="UC49" s="291"/>
      <c r="UD49" s="291"/>
      <c r="UE49" s="540"/>
      <c r="UF49" s="504"/>
      <c r="UG49" s="373"/>
      <c r="UI49" s="503"/>
      <c r="UJ49" s="504"/>
      <c r="UM49" s="503"/>
      <c r="UN49" s="504"/>
      <c r="UQ49" s="502"/>
      <c r="UR49" s="497"/>
      <c r="UU49" s="503"/>
      <c r="UV49" s="504"/>
      <c r="UY49" s="540"/>
      <c r="UZ49" s="540"/>
      <c r="VC49" s="540"/>
      <c r="VD49" s="540"/>
      <c r="VF49" s="374"/>
      <c r="VG49" s="541"/>
      <c r="VH49" s="542"/>
      <c r="VI49" s="541"/>
      <c r="VJ49" s="542"/>
      <c r="VK49" s="335"/>
      <c r="VL49" s="542"/>
      <c r="VM49" s="543"/>
      <c r="VN49" s="541"/>
      <c r="VO49" s="544"/>
      <c r="VP49" s="378"/>
      <c r="VS49" s="608"/>
      <c r="WF49" s="127" t="n">
        <f aca="false">IF(AJ49="",0,AJ49+WF46)</f>
        <v>0</v>
      </c>
      <c r="WG49" s="127" t="n">
        <f aca="false">IF(AK49="",0,AK49+WG46)</f>
        <v>0</v>
      </c>
      <c r="WH49" s="127" t="n">
        <f aca="false">IF(BP49="",0,BP49+WH46)</f>
        <v>0</v>
      </c>
      <c r="WI49" s="127" t="n">
        <f aca="false">IF(BQ49="",0,BQ49+WI46)</f>
        <v>0</v>
      </c>
      <c r="WJ49" s="127" t="n">
        <f aca="false">IF(CJ49="",0,CJ49+WJ46)</f>
        <v>0</v>
      </c>
      <c r="WK49" s="127" t="n">
        <f aca="false">IF(CK49="",0,CK49+WK46)</f>
        <v>0</v>
      </c>
      <c r="WL49" s="127" t="n">
        <f aca="false">IF(DD49="",0,DD49+WL46)</f>
        <v>0</v>
      </c>
      <c r="WM49" s="127" t="n">
        <f aca="false">IF(DE49="",0,DE49+WM46)</f>
        <v>0</v>
      </c>
      <c r="WN49" s="127" t="n">
        <f aca="false">IF(EF49="",0,EF49+WN46)</f>
        <v>0</v>
      </c>
      <c r="WO49" s="127" t="n">
        <f aca="false">IF(EG49="",0,EG49+WO46)</f>
        <v>0</v>
      </c>
      <c r="WP49" s="127" t="n">
        <f aca="false">IF(FF49="",0,FF49+WP46)</f>
        <v>0</v>
      </c>
      <c r="WQ49" s="127" t="n">
        <f aca="false">IF(FG49="",0,FG49+WQ46)</f>
        <v>0</v>
      </c>
      <c r="WR49" s="127" t="n">
        <f aca="false">IF(IS49="",0,IS49+WR46)</f>
        <v>0</v>
      </c>
      <c r="WS49" s="127" t="n">
        <f aca="false">IF(IT49="",0,IT49+WS46)</f>
        <v>0</v>
      </c>
      <c r="WT49" s="127" t="n">
        <f aca="false">IF(HY49="",0,HY49+WT46)</f>
        <v>0</v>
      </c>
      <c r="WU49" s="127" t="n">
        <f aca="false">IF(HZ49="",0,HZ49+WU46)</f>
        <v>0</v>
      </c>
      <c r="WV49" s="127" t="n">
        <f aca="false">IF(SK49="",0,SK49+WV46)</f>
        <v>0</v>
      </c>
      <c r="WW49" s="127" t="n">
        <f aca="false">IF(SL49="",0,SL49+WW46)</f>
        <v>0</v>
      </c>
      <c r="WX49" s="127" t="n">
        <f aca="false">IF(UM49="",0,UM49)</f>
        <v>0</v>
      </c>
      <c r="WY49" s="127" t="n">
        <f aca="false">IF(UN49="",0,UN49)</f>
        <v>0</v>
      </c>
      <c r="WZ49" s="127" t="n">
        <f aca="false">IF(LL49="",0,LL49+WZ46)</f>
        <v>0</v>
      </c>
      <c r="XA49" s="127" t="n">
        <f aca="false">IF(LM49="",0,LM49+XA46)</f>
        <v>0</v>
      </c>
      <c r="XB49" s="127" t="n">
        <f aca="false">IF(UI49="",0,UI49+XB46)</f>
        <v>0</v>
      </c>
      <c r="XC49" s="127" t="n">
        <f aca="false">IF(UJ49="",0,UJ49+XC46)</f>
        <v>0</v>
      </c>
      <c r="XD49" s="127" t="n">
        <f aca="false">IF(VN49="",0,VN49+XD46)</f>
        <v>0</v>
      </c>
      <c r="XE49" s="127" t="n">
        <f aca="false">IF(VO49="",0,VO49+XE46)</f>
        <v>0</v>
      </c>
      <c r="XF49" s="127" t="n">
        <f aca="false">IFERROR(XD49/$A47,0)</f>
        <v>0</v>
      </c>
      <c r="XG49" s="127" t="n">
        <f aca="false">IFERROR(XE49/$A47,0)</f>
        <v>0</v>
      </c>
      <c r="XH49" s="127" t="n">
        <f aca="false">IF(US49="",0,US49+XH46)</f>
        <v>0</v>
      </c>
      <c r="XI49" s="127" t="n">
        <f aca="false">IF(UT49="",0,UT49+XI46)</f>
        <v>0</v>
      </c>
      <c r="XJ49" s="127" t="n">
        <f aca="false">IF(WF49&gt;0,0,AH49+XJ46)</f>
        <v>0</v>
      </c>
      <c r="XK49" s="127" t="n">
        <f aca="false">IF(WG49&gt;0,0,AI49+XK46)</f>
        <v>0</v>
      </c>
      <c r="XL49" s="127" t="n">
        <f aca="false">IF(WH49&gt;0,0,BN49+XL46)</f>
        <v>0</v>
      </c>
      <c r="XM49" s="127" t="n">
        <f aca="false">IF(WI49&gt;0,0,BO49+XM46)</f>
        <v>0</v>
      </c>
      <c r="XN49" s="127" t="n">
        <f aca="false">IF(WJ49&gt;0,0,CH49+XN46)</f>
        <v>0</v>
      </c>
      <c r="XO49" s="127" t="n">
        <f aca="false">IF(WK49&gt;0,0,CI49+XO46)</f>
        <v>0</v>
      </c>
      <c r="XP49" s="127" t="n">
        <f aca="false">IF(WL49&gt;0,0,DB49+XP46)</f>
        <v>0</v>
      </c>
      <c r="XQ49" s="127" t="n">
        <f aca="false">IF(WM49&gt;0,0,DC49+XQ46)</f>
        <v>0</v>
      </c>
      <c r="XR49" s="127" t="n">
        <f aca="false">IF(WN49&gt;0,0,ED49+XR46)</f>
        <v>0</v>
      </c>
      <c r="XS49" s="127" t="n">
        <f aca="false">IF(WO49&gt;0,0,EE49+XS46)</f>
        <v>0</v>
      </c>
      <c r="XT49" s="127" t="n">
        <f aca="false">IF(WP49&gt;0,0,FD49+XT46)</f>
        <v>0</v>
      </c>
      <c r="XU49" s="127" t="n">
        <f aca="false">IF(WQ49&gt;0,0,FE49+XU46)</f>
        <v>0</v>
      </c>
      <c r="XV49" s="127" t="n">
        <f aca="false">IF(WR49&gt;0,0,IQ49+XV46)</f>
        <v>0</v>
      </c>
      <c r="XW49" s="127" t="n">
        <f aca="false">IF(WS49&gt;0,0,IR49+XW46)</f>
        <v>0</v>
      </c>
      <c r="XX49" s="127" t="n">
        <f aca="false">IF(WT49&gt;0,0,HW49+XX46)</f>
        <v>0</v>
      </c>
      <c r="XY49" s="127" t="n">
        <f aca="false">IFERROR(IF(WU49&gt;0,0,HX49+XY46),0)</f>
        <v>0</v>
      </c>
      <c r="XZ49" s="127" t="n">
        <f aca="false">IF(WV49&gt;0,0,SI49+XZ46)</f>
        <v>0</v>
      </c>
      <c r="YA49" s="127" t="n">
        <f aca="false">IFERROR(IF(WW49&gt;0,0,SJ49+YA46),0)</f>
        <v>0</v>
      </c>
      <c r="YB49" s="127"/>
      <c r="YC49" s="127"/>
      <c r="YD49" s="127"/>
    </row>
    <row r="50" customFormat="false" ht="15" hidden="false" customHeight="false" outlineLevel="0" collapsed="false">
      <c r="A50" s="483"/>
      <c r="B50" s="381"/>
      <c r="C50" s="382"/>
      <c r="D50" s="382"/>
      <c r="E50" s="382"/>
      <c r="F50" s="382"/>
      <c r="G50" s="382"/>
      <c r="H50" s="382"/>
      <c r="I50" s="383"/>
      <c r="J50" s="384"/>
      <c r="K50" s="385"/>
      <c r="L50" s="385"/>
      <c r="M50" s="385"/>
      <c r="N50" s="385"/>
      <c r="O50" s="385"/>
      <c r="P50" s="386"/>
      <c r="Q50" s="322"/>
      <c r="R50" s="322"/>
      <c r="S50" s="322"/>
      <c r="T50" s="322"/>
      <c r="U50" s="322"/>
      <c r="V50" s="322"/>
      <c r="W50" s="322"/>
      <c r="X50" s="322"/>
      <c r="Y50" s="322"/>
      <c r="Z50" s="323"/>
      <c r="AA50" s="387"/>
      <c r="AB50" s="388"/>
      <c r="AC50" s="388"/>
      <c r="AD50" s="388"/>
      <c r="AE50" s="388"/>
      <c r="AF50" s="388"/>
      <c r="AG50" s="389"/>
      <c r="AH50" s="390" t="n">
        <f aca="false">SUBTOTAL(3, B50:P50)</f>
        <v>0</v>
      </c>
      <c r="AI50" s="391" t="n">
        <f aca="false">COUNTIF(Q50:AG50,"&lt;&gt;0")-COUNTIF(Q50:AG50,"")</f>
        <v>0</v>
      </c>
      <c r="AL50" s="381" t="s">
        <v>343</v>
      </c>
      <c r="AM50" s="382" t="s">
        <v>344</v>
      </c>
      <c r="AN50" s="382"/>
      <c r="AO50" s="382"/>
      <c r="AP50" s="382"/>
      <c r="AQ50" s="382"/>
      <c r="AR50" s="383"/>
      <c r="AS50" s="384"/>
      <c r="AT50" s="385"/>
      <c r="AU50" s="385"/>
      <c r="AV50" s="385"/>
      <c r="AW50" s="385"/>
      <c r="AX50" s="385"/>
      <c r="AY50" s="386"/>
      <c r="AZ50" s="321"/>
      <c r="BA50" s="322"/>
      <c r="BB50" s="322"/>
      <c r="BC50" s="322"/>
      <c r="BD50" s="322"/>
      <c r="BE50" s="322"/>
      <c r="BF50" s="323"/>
      <c r="BG50" s="387"/>
      <c r="BH50" s="388"/>
      <c r="BI50" s="388"/>
      <c r="BJ50" s="388"/>
      <c r="BK50" s="388"/>
      <c r="BL50" s="388"/>
      <c r="BM50" s="389"/>
      <c r="BN50" s="390" t="n">
        <f aca="false">SUBTOTAL(3, AL50:AY50)</f>
        <v>2</v>
      </c>
      <c r="BO50" s="391" t="n">
        <f aca="false">COUNTIF(AZ50:BM50,"&lt;&gt;0")-COUNTIF(AZ50:BM50,"")</f>
        <v>0</v>
      </c>
      <c r="BR50" s="381"/>
      <c r="BS50" s="382"/>
      <c r="BT50" s="382"/>
      <c r="BU50" s="383"/>
      <c r="BV50" s="392"/>
      <c r="BW50" s="393"/>
      <c r="BX50" s="393"/>
      <c r="BY50" s="394"/>
      <c r="BZ50" s="321"/>
      <c r="CA50" s="322"/>
      <c r="CB50" s="322"/>
      <c r="CC50" s="323"/>
      <c r="CD50" s="387"/>
      <c r="CE50" s="388"/>
      <c r="CF50" s="388"/>
      <c r="CG50" s="389"/>
      <c r="CH50" s="390" t="n">
        <f aca="false">SUBTOTAL(3, BR50:BY50)</f>
        <v>0</v>
      </c>
      <c r="CI50" s="391" t="n">
        <f aca="false">COUNTIF(BZ50:CG50,"&lt;&gt;0")-COUNTIF(BZ50:CG50,"")</f>
        <v>0</v>
      </c>
      <c r="CL50" s="381"/>
      <c r="CM50" s="382"/>
      <c r="CN50" s="382"/>
      <c r="CO50" s="383"/>
      <c r="CP50" s="384"/>
      <c r="CQ50" s="385"/>
      <c r="CR50" s="385"/>
      <c r="CS50" s="386"/>
      <c r="CT50" s="321"/>
      <c r="CU50" s="322"/>
      <c r="CV50" s="322"/>
      <c r="CW50" s="323"/>
      <c r="CX50" s="387"/>
      <c r="CY50" s="388"/>
      <c r="CZ50" s="388"/>
      <c r="DA50" s="389"/>
      <c r="DB50" s="390" t="n">
        <f aca="false">SUBTOTAL(3, CL50:CS50)</f>
        <v>0</v>
      </c>
      <c r="DC50" s="391" t="n">
        <f aca="false">COUNTIF(CT50:DA50,"&lt;&gt;0")-COUNTIF(CT50:DA50,"")</f>
        <v>0</v>
      </c>
      <c r="DF50" s="395" t="n">
        <f aca="false">SUMIF(B6:DE6,"итого гр.",B50:DE50)</f>
        <v>2</v>
      </c>
      <c r="DG50" s="391" t="n">
        <f aca="false">SUMIF(B6:DE6,"итого фк.",B50:DE50)</f>
        <v>0</v>
      </c>
      <c r="DJ50" s="396"/>
      <c r="DK50" s="397"/>
      <c r="DN50" s="381"/>
      <c r="DO50" s="382"/>
      <c r="DP50" s="382"/>
      <c r="DQ50" s="383"/>
      <c r="DR50" s="384"/>
      <c r="DS50" s="385"/>
      <c r="DT50" s="385"/>
      <c r="DU50" s="386"/>
      <c r="DV50" s="321" t="n">
        <v>6472</v>
      </c>
      <c r="DW50" s="322"/>
      <c r="DX50" s="322"/>
      <c r="DY50" s="323"/>
      <c r="DZ50" s="387"/>
      <c r="EA50" s="388"/>
      <c r="EB50" s="388"/>
      <c r="EC50" s="389"/>
      <c r="ED50" s="390" t="n">
        <f aca="false">SUBTOTAL(3, DN50:DU50)</f>
        <v>0</v>
      </c>
      <c r="EE50" s="391" t="n">
        <f aca="false">COUNTIF(DV50:EC50,"&lt;&gt;0")-COUNTIF(DV50:EC50,"")</f>
        <v>1</v>
      </c>
      <c r="EH50" s="381"/>
      <c r="EI50" s="382"/>
      <c r="EJ50" s="382"/>
      <c r="EK50" s="382"/>
      <c r="EL50" s="382"/>
      <c r="EM50" s="382"/>
      <c r="EN50" s="383"/>
      <c r="EO50" s="384"/>
      <c r="EP50" s="385"/>
      <c r="EQ50" s="385"/>
      <c r="ER50" s="386"/>
      <c r="ES50" s="321"/>
      <c r="ET50" s="322"/>
      <c r="EU50" s="322"/>
      <c r="EV50" s="322"/>
      <c r="EW50" s="322"/>
      <c r="EX50" s="322"/>
      <c r="EY50" s="323"/>
      <c r="EZ50" s="387"/>
      <c r="FA50" s="388"/>
      <c r="FB50" s="388"/>
      <c r="FC50" s="389"/>
      <c r="FD50" s="390" t="n">
        <f aca="false">SUBTOTAL(3, EH50:ER50)</f>
        <v>0</v>
      </c>
      <c r="FE50" s="391" t="n">
        <f aca="false">COUNTIF(ES50:FC50,"&lt;&gt;0")-COUNTIF(ES50:FC50,"")</f>
        <v>0</v>
      </c>
      <c r="FH50" s="381" t="s">
        <v>345</v>
      </c>
      <c r="FI50" s="382" t="s">
        <v>346</v>
      </c>
      <c r="FJ50" s="382"/>
      <c r="FK50" s="382"/>
      <c r="FL50" s="382"/>
      <c r="FM50" s="382"/>
      <c r="FN50" s="382"/>
      <c r="FO50" s="382"/>
      <c r="FP50" s="382"/>
      <c r="FQ50" s="382"/>
      <c r="FR50" s="382"/>
      <c r="FS50" s="382"/>
      <c r="FT50" s="382"/>
      <c r="FU50" s="382"/>
      <c r="FV50" s="382"/>
      <c r="FW50" s="382"/>
      <c r="FX50" s="382"/>
      <c r="FY50" s="382"/>
      <c r="FZ50" s="382"/>
      <c r="GA50" s="382"/>
      <c r="GB50" s="382"/>
      <c r="GC50" s="382"/>
      <c r="GD50" s="382"/>
      <c r="GE50" s="382"/>
      <c r="GF50" s="382"/>
      <c r="GG50" s="382"/>
      <c r="GH50" s="382"/>
      <c r="GI50" s="382"/>
      <c r="GJ50" s="382"/>
      <c r="GK50" s="382"/>
      <c r="GL50" s="382"/>
      <c r="GM50" s="383"/>
      <c r="GN50" s="384"/>
      <c r="GO50" s="385"/>
      <c r="GP50" s="385"/>
      <c r="GQ50" s="385"/>
      <c r="GR50" s="385"/>
      <c r="GS50" s="385"/>
      <c r="GT50" s="386"/>
      <c r="GU50" s="321" t="s">
        <v>347</v>
      </c>
      <c r="GV50" s="322" t="n">
        <v>403</v>
      </c>
      <c r="GW50" s="321"/>
      <c r="GX50" s="322"/>
      <c r="GY50" s="322"/>
      <c r="GZ50" s="322"/>
      <c r="HA50" s="322"/>
      <c r="HB50" s="322"/>
      <c r="HC50" s="322"/>
      <c r="HD50" s="322"/>
      <c r="HE50" s="322"/>
      <c r="HF50" s="322"/>
      <c r="HG50" s="322"/>
      <c r="HH50" s="322"/>
      <c r="HI50" s="322"/>
      <c r="HJ50" s="322"/>
      <c r="HK50" s="322"/>
      <c r="HL50" s="322"/>
      <c r="HM50" s="322"/>
      <c r="HN50" s="322"/>
      <c r="HO50" s="323"/>
      <c r="HP50" s="387" t="n">
        <v>804</v>
      </c>
      <c r="HQ50" s="388"/>
      <c r="HR50" s="388"/>
      <c r="HS50" s="388"/>
      <c r="HT50" s="388"/>
      <c r="HU50" s="388"/>
      <c r="HV50" s="389"/>
      <c r="HW50" s="390" t="n">
        <f aca="false">SUBTOTAL(3, FH50:GT50)</f>
        <v>2</v>
      </c>
      <c r="HX50" s="391" t="n">
        <f aca="false">COUNTIF(GU50:HV50,"&lt;&gt;0")-COUNTIF(GU50:HV50,"")</f>
        <v>3</v>
      </c>
      <c r="IA50" s="398"/>
      <c r="IB50" s="399"/>
      <c r="IC50" s="399"/>
      <c r="ID50" s="400"/>
      <c r="IE50" s="401"/>
      <c r="IF50" s="402"/>
      <c r="IG50" s="402"/>
      <c r="IH50" s="386"/>
      <c r="II50" s="321"/>
      <c r="IJ50" s="366"/>
      <c r="IK50" s="322"/>
      <c r="IL50" s="323"/>
      <c r="IM50" s="387"/>
      <c r="IN50" s="388"/>
      <c r="IO50" s="388"/>
      <c r="IP50" s="405"/>
      <c r="IQ50" s="390" t="n">
        <f aca="false">SUBTOTAL(3, IA50:IH50)</f>
        <v>0</v>
      </c>
      <c r="IR50" s="391" t="n">
        <f aca="false">COUNTIF(II50:IP50,"&lt;&gt;0")-COUNTIF(II50:IP50,"")</f>
        <v>0</v>
      </c>
      <c r="IU50" s="381"/>
      <c r="IV50" s="382" t="s">
        <v>287</v>
      </c>
      <c r="IW50" s="382"/>
      <c r="IX50" s="382"/>
      <c r="IY50" s="382"/>
      <c r="IZ50" s="382"/>
      <c r="JA50" s="382"/>
      <c r="JB50" s="382"/>
      <c r="JC50" s="382"/>
      <c r="JD50" s="382"/>
      <c r="JE50" s="382"/>
      <c r="JF50" s="382"/>
      <c r="JG50" s="382"/>
      <c r="JH50" s="382"/>
      <c r="JI50" s="382"/>
      <c r="JJ50" s="322" t="n">
        <v>911</v>
      </c>
      <c r="JK50" s="322" t="n">
        <v>836</v>
      </c>
      <c r="JL50" s="322" t="n">
        <v>6472</v>
      </c>
      <c r="JM50" s="322"/>
      <c r="JN50" s="322"/>
      <c r="JO50" s="322"/>
      <c r="JP50" s="322"/>
      <c r="JQ50" s="322"/>
      <c r="JR50" s="322"/>
      <c r="JS50" s="322"/>
      <c r="JT50" s="322"/>
      <c r="JU50" s="322"/>
      <c r="JV50" s="322"/>
      <c r="JW50" s="322"/>
      <c r="JX50" s="322"/>
      <c r="JY50" s="322"/>
      <c r="JZ50" s="322"/>
      <c r="KA50" s="322"/>
      <c r="KB50" s="322"/>
      <c r="KC50" s="322"/>
      <c r="KD50" s="322"/>
      <c r="KE50" s="322"/>
      <c r="KF50" s="322"/>
      <c r="KG50" s="322"/>
      <c r="KH50" s="322"/>
      <c r="KI50" s="322"/>
      <c r="KJ50" s="322"/>
      <c r="KK50" s="322"/>
      <c r="KL50" s="322"/>
      <c r="KM50" s="322"/>
      <c r="KN50" s="322"/>
      <c r="KO50" s="322"/>
      <c r="KP50" s="323"/>
      <c r="KQ50" s="387"/>
      <c r="KR50" s="388"/>
      <c r="KS50" s="388"/>
      <c r="KT50" s="388"/>
      <c r="KU50" s="388"/>
      <c r="KV50" s="388"/>
      <c r="KW50" s="389"/>
      <c r="KX50" s="390" t="n">
        <f aca="false">SUBTOTAL(3, IU50:JI50)</f>
        <v>1</v>
      </c>
      <c r="KY50" s="391" t="n">
        <f aca="false">COUNTIF(JJ50:KW50,"&lt;&gt;0")-COUNTIF(JJ50:KW50,"")</f>
        <v>3</v>
      </c>
      <c r="LB50" s="395" t="n">
        <f aca="false">SUMIF(DN6:LA6,"итого гр.",DN50:LA50)</f>
        <v>3</v>
      </c>
      <c r="LC50" s="391" t="n">
        <f aca="false">SUMIF(DN6:LA6,"итого фк.",DN50:LA50)</f>
        <v>7</v>
      </c>
      <c r="LF50" s="396"/>
      <c r="LG50" s="397"/>
      <c r="LJ50" s="406"/>
      <c r="LK50" s="407"/>
      <c r="LN50" s="396"/>
      <c r="LO50" s="397"/>
      <c r="LR50" s="381" t="s">
        <v>348</v>
      </c>
      <c r="LS50" s="382"/>
      <c r="LT50" s="382"/>
      <c r="LU50" s="382"/>
      <c r="LV50" s="382"/>
      <c r="LW50" s="382"/>
      <c r="LX50" s="382"/>
      <c r="LY50" s="382"/>
      <c r="LZ50" s="382"/>
      <c r="MA50" s="382"/>
      <c r="MB50" s="382"/>
      <c r="MC50" s="382"/>
      <c r="MD50" s="382"/>
      <c r="ME50" s="382"/>
      <c r="MF50" s="382"/>
      <c r="MG50" s="322" t="s">
        <v>349</v>
      </c>
      <c r="MH50" s="322" t="s">
        <v>350</v>
      </c>
      <c r="MI50" s="322" t="s">
        <v>351</v>
      </c>
      <c r="MJ50" s="322" t="s">
        <v>352</v>
      </c>
      <c r="MK50" s="322" t="s">
        <v>353</v>
      </c>
      <c r="ML50" s="322" t="s">
        <v>354</v>
      </c>
      <c r="MM50" s="322"/>
      <c r="MN50" s="322"/>
      <c r="MO50" s="322"/>
      <c r="MP50" s="322"/>
      <c r="MQ50" s="322"/>
      <c r="MR50" s="322"/>
      <c r="MS50" s="322"/>
      <c r="MT50" s="322"/>
      <c r="MU50" s="322"/>
      <c r="MV50" s="322"/>
      <c r="MW50" s="322"/>
      <c r="MX50" s="322"/>
      <c r="MY50" s="322"/>
      <c r="MZ50" s="322"/>
      <c r="NA50" s="322"/>
      <c r="NB50" s="322"/>
      <c r="NC50" s="322"/>
      <c r="ND50" s="322"/>
      <c r="NE50" s="322"/>
      <c r="NF50" s="322"/>
      <c r="NG50" s="322"/>
      <c r="NH50" s="322"/>
      <c r="NI50" s="322"/>
      <c r="NJ50" s="322"/>
      <c r="NK50" s="322"/>
      <c r="NL50" s="322"/>
      <c r="NM50" s="322"/>
      <c r="NN50" s="322"/>
      <c r="NO50" s="322"/>
      <c r="NP50" s="322"/>
      <c r="NQ50" s="322"/>
      <c r="NR50" s="322"/>
      <c r="NS50" s="322"/>
      <c r="NT50" s="323"/>
      <c r="NU50" s="387"/>
      <c r="NV50" s="388"/>
      <c r="NW50" s="388"/>
      <c r="NX50" s="388"/>
      <c r="NY50" s="388"/>
      <c r="NZ50" s="388"/>
      <c r="OA50" s="389"/>
      <c r="OB50" s="390" t="n">
        <f aca="false">SUBTOTAL(3, LR50:MF50)</f>
        <v>1</v>
      </c>
      <c r="OC50" s="391" t="n">
        <f aca="false">COUNTIF(MG50:OA50,"&lt;&gt;0")-COUNTIF(MG50:OA50,"")</f>
        <v>6</v>
      </c>
      <c r="OF50" s="408"/>
      <c r="OG50" s="409"/>
      <c r="OH50" s="409"/>
      <c r="OI50" s="409"/>
      <c r="OJ50" s="409"/>
      <c r="OK50" s="409"/>
      <c r="OL50" s="409"/>
      <c r="OM50" s="639"/>
      <c r="ON50" s="640"/>
      <c r="OO50" s="411"/>
      <c r="OP50" s="412"/>
      <c r="OQ50" s="412"/>
      <c r="OR50" s="412"/>
      <c r="OS50" s="412"/>
      <c r="OT50" s="412"/>
      <c r="OU50" s="413"/>
      <c r="OV50" s="365"/>
      <c r="OW50" s="366"/>
      <c r="OX50" s="366"/>
      <c r="OY50" s="366"/>
      <c r="OZ50" s="366"/>
      <c r="PA50" s="366"/>
      <c r="PB50" s="366"/>
      <c r="PC50" s="366"/>
      <c r="PD50" s="366"/>
      <c r="PE50" s="366"/>
      <c r="PF50" s="366"/>
      <c r="PG50" s="366"/>
      <c r="PH50" s="366"/>
      <c r="PI50" s="366"/>
      <c r="PJ50" s="366"/>
      <c r="PK50" s="366"/>
      <c r="PL50" s="366"/>
      <c r="PM50" s="366"/>
      <c r="PN50" s="366"/>
      <c r="PO50" s="367"/>
      <c r="PP50" s="403"/>
      <c r="PQ50" s="404"/>
      <c r="PR50" s="404"/>
      <c r="PS50" s="404"/>
      <c r="PT50" s="404"/>
      <c r="PU50" s="404"/>
      <c r="PV50" s="405"/>
      <c r="PW50" s="390" t="n">
        <f aca="false">SUBTOTAL(3, OF50:OU50)</f>
        <v>0</v>
      </c>
      <c r="PX50" s="391" t="n">
        <f aca="false">COUNTIF(OV50:PV50,"&lt;&gt;0")-COUNTIF(OV50:PV50,"")</f>
        <v>0</v>
      </c>
      <c r="QA50" s="414"/>
      <c r="QB50" s="415"/>
      <c r="QC50" s="415"/>
      <c r="QD50" s="415"/>
      <c r="QE50" s="415"/>
      <c r="QF50" s="415"/>
      <c r="QG50" s="416"/>
      <c r="QH50" s="411"/>
      <c r="QI50" s="412"/>
      <c r="QJ50" s="412"/>
      <c r="QK50" s="412"/>
      <c r="QL50" s="412"/>
      <c r="QM50" s="412"/>
      <c r="QN50" s="413"/>
      <c r="QO50" s="321"/>
      <c r="QP50" s="322"/>
      <c r="QQ50" s="322"/>
      <c r="QR50" s="322"/>
      <c r="QS50" s="322"/>
      <c r="QT50" s="322"/>
      <c r="QU50" s="323"/>
      <c r="QV50" s="387"/>
      <c r="QW50" s="388"/>
      <c r="QX50" s="388"/>
      <c r="QY50" s="388"/>
      <c r="QZ50" s="388"/>
      <c r="RA50" s="388"/>
      <c r="RB50" s="389"/>
      <c r="RC50" s="390" t="n">
        <f aca="false">SUBTOTAL(3, QA50:QN50)</f>
        <v>0</v>
      </c>
      <c r="RD50" s="391" t="n">
        <f aca="false">COUNTIF(QO50:RB50,"&lt;&gt;0")-COUNTIF(QO50:RB50,"")</f>
        <v>0</v>
      </c>
      <c r="RG50" s="408"/>
      <c r="RH50" s="409"/>
      <c r="RI50" s="409"/>
      <c r="RJ50" s="409"/>
      <c r="RK50" s="409"/>
      <c r="RL50" s="409"/>
      <c r="RM50" s="410"/>
      <c r="RN50" s="411"/>
      <c r="RO50" s="412"/>
      <c r="RP50" s="412"/>
      <c r="RQ50" s="412"/>
      <c r="RR50" s="412"/>
      <c r="RS50" s="412"/>
      <c r="RT50" s="413"/>
      <c r="RU50" s="365"/>
      <c r="RV50" s="366"/>
      <c r="RW50" s="366"/>
      <c r="RX50" s="366"/>
      <c r="RY50" s="366"/>
      <c r="RZ50" s="366"/>
      <c r="SA50" s="367"/>
      <c r="SB50" s="403"/>
      <c r="SC50" s="404"/>
      <c r="SD50" s="404"/>
      <c r="SE50" s="404"/>
      <c r="SF50" s="404"/>
      <c r="SG50" s="404"/>
      <c r="SH50" s="405"/>
      <c r="SI50" s="390" t="n">
        <f aca="false">COUNTIF(RG50:RT50,"&lt;&gt;0")-COUNTIF(RG50:RT50,"")</f>
        <v>0</v>
      </c>
      <c r="SJ50" s="391" t="n">
        <f aca="false">COUNTIF(RU50:SH50,"&lt;&gt;0")-COUNTIF(RU50:SH50,"")</f>
        <v>0</v>
      </c>
      <c r="SM50" s="395" t="n">
        <f aca="false">SUMIF(LR6:SL6,"итого гр.",LR50:SL50)</f>
        <v>1</v>
      </c>
      <c r="SN50" s="391" t="n">
        <f aca="false">SUMIF($LR$6:$SL$6,"итого фк.",LR50:SL50)</f>
        <v>6</v>
      </c>
      <c r="SQ50" s="396"/>
      <c r="SR50" s="397"/>
      <c r="SU50" s="408"/>
      <c r="SV50" s="409"/>
      <c r="SW50" s="409"/>
      <c r="SX50" s="410"/>
      <c r="SY50" s="411"/>
      <c r="SZ50" s="412"/>
      <c r="TA50" s="412"/>
      <c r="TB50" s="413"/>
      <c r="TC50" s="365"/>
      <c r="TD50" s="366"/>
      <c r="TE50" s="366"/>
      <c r="TF50" s="367"/>
      <c r="TG50" s="403"/>
      <c r="TH50" s="404"/>
      <c r="TI50" s="404"/>
      <c r="TJ50" s="405"/>
      <c r="TK50" s="390"/>
      <c r="TL50" s="391"/>
      <c r="TO50" s="395"/>
      <c r="TP50" s="417"/>
      <c r="TQ50" s="291"/>
      <c r="TR50" s="291"/>
      <c r="TS50" s="417"/>
      <c r="TT50" s="417"/>
      <c r="TU50" s="291"/>
      <c r="TV50" s="291"/>
      <c r="TW50" s="417"/>
      <c r="TX50" s="417"/>
      <c r="TY50" s="291"/>
      <c r="TZ50" s="291"/>
      <c r="UA50" s="417"/>
      <c r="UB50" s="417"/>
      <c r="UC50" s="291"/>
      <c r="UD50" s="291"/>
      <c r="UE50" s="418" t="n">
        <f aca="false">SUMIF(TO6:UD6,"итого гр.",TO50:UD50)</f>
        <v>0</v>
      </c>
      <c r="UF50" s="397" t="n">
        <f aca="false">SUMIF($TO$6:$UD$6,"итого фк.",TO50:UD50)</f>
        <v>0</v>
      </c>
      <c r="UG50" s="373"/>
      <c r="UI50" s="396"/>
      <c r="UJ50" s="397"/>
      <c r="UM50" s="396"/>
      <c r="UN50" s="397"/>
      <c r="UQ50" s="395"/>
      <c r="UR50" s="391"/>
      <c r="UU50" s="396"/>
      <c r="UV50" s="397"/>
      <c r="UY50" s="418"/>
      <c r="UZ50" s="418"/>
      <c r="VC50" s="418"/>
      <c r="VD50" s="418"/>
      <c r="VG50" s="546"/>
      <c r="VH50" s="375"/>
      <c r="VI50" s="546"/>
      <c r="VJ50" s="375"/>
      <c r="VK50" s="396"/>
      <c r="VL50" s="375"/>
      <c r="VM50" s="419"/>
      <c r="VN50" s="546"/>
      <c r="VO50" s="377"/>
      <c r="VP50" s="378"/>
      <c r="VS50" s="608"/>
      <c r="WF50" s="127" t="n">
        <f aca="false">IF(AJ50="",0,AJ50+WF47)</f>
        <v>0</v>
      </c>
      <c r="WG50" s="127" t="n">
        <f aca="false">IF(AK50="",0,AK50+WG47)</f>
        <v>0</v>
      </c>
      <c r="WH50" s="127" t="n">
        <f aca="false">IF(BP50="",0,BP50+WH47)</f>
        <v>0</v>
      </c>
      <c r="WI50" s="127" t="n">
        <f aca="false">IF(BQ50="",0,BQ50+WI47)</f>
        <v>0</v>
      </c>
      <c r="WJ50" s="127" t="n">
        <f aca="false">IF(CJ50="",0,CJ50+WJ47)</f>
        <v>0</v>
      </c>
      <c r="WK50" s="127" t="n">
        <f aca="false">IF(CK50="",0,CK50+WK47)</f>
        <v>0</v>
      </c>
      <c r="WL50" s="127" t="n">
        <f aca="false">IF(DD50="",0,DD50+WL47)</f>
        <v>0</v>
      </c>
      <c r="WM50" s="127" t="n">
        <f aca="false">IF(DE50="",0,DE50+WM47)</f>
        <v>0</v>
      </c>
      <c r="WN50" s="127" t="n">
        <f aca="false">IF(EF50="",0,EF50+WN47)</f>
        <v>0</v>
      </c>
      <c r="WO50" s="127" t="n">
        <f aca="false">IF(EG50="",0,EG50+WO47)</f>
        <v>0</v>
      </c>
      <c r="WP50" s="127" t="n">
        <f aca="false">IF(FF50="",0,FF50+WP47)</f>
        <v>0</v>
      </c>
      <c r="WQ50" s="127" t="n">
        <f aca="false">IF(FG50="",0,FG50+WQ47)</f>
        <v>0</v>
      </c>
      <c r="WR50" s="127" t="n">
        <f aca="false">IF(IS50="",0,IS50+WR47)</f>
        <v>0</v>
      </c>
      <c r="WS50" s="127" t="n">
        <f aca="false">IF(IT50="",0,IT50+WS47)</f>
        <v>0</v>
      </c>
      <c r="WT50" s="127" t="n">
        <f aca="false">IF(HY50="",0,HY50+WT47)</f>
        <v>0</v>
      </c>
      <c r="WU50" s="127" t="n">
        <f aca="false">IF(HZ50="",0,HZ50+WU47)</f>
        <v>0</v>
      </c>
      <c r="WV50" s="127" t="n">
        <f aca="false">IF(SK50="",0,SK50+WV47)</f>
        <v>0</v>
      </c>
      <c r="WW50" s="127" t="n">
        <f aca="false">IF(SL50="",0,SL50+WW47)</f>
        <v>0</v>
      </c>
      <c r="WX50" s="127" t="n">
        <f aca="false">IF(UM50="",0,UM50)</f>
        <v>0</v>
      </c>
      <c r="WY50" s="127" t="n">
        <f aca="false">IF(UN50="",0,UN50)</f>
        <v>0</v>
      </c>
      <c r="WZ50" s="127" t="n">
        <f aca="false">IF(LL50="",0,LL50+WZ47)</f>
        <v>0</v>
      </c>
      <c r="XA50" s="127" t="n">
        <f aca="false">IF(LM50="",0,LM50+XA47)</f>
        <v>0</v>
      </c>
      <c r="XB50" s="127" t="n">
        <f aca="false">IF(UI50="",0,UI50+XB47)</f>
        <v>0</v>
      </c>
      <c r="XC50" s="127" t="n">
        <f aca="false">IF(UJ50="",0,UJ50+XC47)</f>
        <v>0</v>
      </c>
      <c r="XD50" s="127" t="n">
        <f aca="false">IF(VN50="",0,VN50+XD47)</f>
        <v>0</v>
      </c>
      <c r="XE50" s="127" t="n">
        <f aca="false">IF(VO50="",0,VO50+XE47)</f>
        <v>0</v>
      </c>
      <c r="XF50" s="127" t="n">
        <f aca="false">IFERROR(XD50/$A48,0)</f>
        <v>0</v>
      </c>
      <c r="XG50" s="127" t="n">
        <f aca="false">IFERROR(XE50/$A48,0)</f>
        <v>0</v>
      </c>
      <c r="XH50" s="127" t="n">
        <f aca="false">IF(US50="",0,US50+XH47)</f>
        <v>0</v>
      </c>
      <c r="XI50" s="127" t="n">
        <f aca="false">IF(UT50="",0,UT50+XI47)</f>
        <v>0</v>
      </c>
      <c r="XJ50" s="127" t="n">
        <f aca="false">IF(WF50&gt;0,0,AH50+XJ47)</f>
        <v>3</v>
      </c>
      <c r="XK50" s="127" t="n">
        <f aca="false">IF(WG50&gt;0,0,AI50+XK47)</f>
        <v>2</v>
      </c>
      <c r="XL50" s="127" t="n">
        <f aca="false">IF(WH50&gt;0,0,BN50+XL47)</f>
        <v>4</v>
      </c>
      <c r="XM50" s="127" t="n">
        <f aca="false">IF(WI50&gt;0,0,BO50+XM47)</f>
        <v>6</v>
      </c>
      <c r="XN50" s="127" t="n">
        <f aca="false">IF(WJ50&gt;0,0,CH50+XN47)</f>
        <v>0</v>
      </c>
      <c r="XO50" s="127" t="n">
        <f aca="false">IF(WK50&gt;0,0,CI50+XO47)</f>
        <v>0</v>
      </c>
      <c r="XP50" s="127" t="n">
        <f aca="false">IF(WL50&gt;0,0,DB50+XP47)</f>
        <v>0</v>
      </c>
      <c r="XQ50" s="127" t="n">
        <f aca="false">IF(WM50&gt;0,0,DC50+XQ47)</f>
        <v>0</v>
      </c>
      <c r="XR50" s="127" t="n">
        <f aca="false">IF(WN50&gt;0,0,ED50+XR47)</f>
        <v>2</v>
      </c>
      <c r="XS50" s="127" t="n">
        <f aca="false">IF(WO50&gt;0,0,EE50+XS47)</f>
        <v>3</v>
      </c>
      <c r="XT50" s="127" t="n">
        <f aca="false">IF(WP50&gt;0,0,FD50+XT47)</f>
        <v>7</v>
      </c>
      <c r="XU50" s="127" t="n">
        <f aca="false">IF(WQ50&gt;0,0,FE50+XU47)</f>
        <v>2</v>
      </c>
      <c r="XV50" s="127" t="n">
        <f aca="false">IF(WR50&gt;0,0,IQ50+XV47)</f>
        <v>0</v>
      </c>
      <c r="XW50" s="127" t="n">
        <f aca="false">IF(WS50&gt;0,0,IR50+XW47)</f>
        <v>0</v>
      </c>
      <c r="XX50" s="127" t="n">
        <f aca="false">IF(WT50&gt;0,0,HW50+XX47)</f>
        <v>20</v>
      </c>
      <c r="XY50" s="127" t="n">
        <f aca="false">IFERROR(IF(WU50&gt;0,0,HX50+XY47),0)</f>
        <v>19</v>
      </c>
      <c r="XZ50" s="127" t="n">
        <f aca="false">IF(WV50&gt;0,0,SI50+XZ47)</f>
        <v>4</v>
      </c>
      <c r="YA50" s="127" t="n">
        <f aca="false">IFERROR(IF(WW50&gt;0,0,SJ50+YA47),0)</f>
        <v>1</v>
      </c>
      <c r="YB50" s="127"/>
      <c r="YC50" s="127"/>
      <c r="YD50" s="127"/>
    </row>
    <row r="51" customFormat="false" ht="15" hidden="false" customHeight="false" outlineLevel="0" collapsed="false">
      <c r="A51" s="483"/>
      <c r="B51" s="420"/>
      <c r="C51" s="421"/>
      <c r="D51" s="421"/>
      <c r="E51" s="421"/>
      <c r="F51" s="421"/>
      <c r="G51" s="421"/>
      <c r="H51" s="421"/>
      <c r="I51" s="422"/>
      <c r="J51" s="423"/>
      <c r="K51" s="424"/>
      <c r="L51" s="424"/>
      <c r="M51" s="424"/>
      <c r="N51" s="424"/>
      <c r="O51" s="424"/>
      <c r="P51" s="425"/>
      <c r="Q51" s="427"/>
      <c r="R51" s="427"/>
      <c r="S51" s="427"/>
      <c r="T51" s="427"/>
      <c r="U51" s="427"/>
      <c r="V51" s="427"/>
      <c r="W51" s="427"/>
      <c r="X51" s="427"/>
      <c r="Y51" s="427"/>
      <c r="Z51" s="428"/>
      <c r="AA51" s="429"/>
      <c r="AB51" s="430"/>
      <c r="AC51" s="430"/>
      <c r="AD51" s="430"/>
      <c r="AE51" s="430"/>
      <c r="AF51" s="430"/>
      <c r="AG51" s="431"/>
      <c r="AH51" s="432" t="n">
        <f aca="false">SUBTOTAL(9, B51:P51)</f>
        <v>0</v>
      </c>
      <c r="AI51" s="433" t="n">
        <f aca="false">SUBTOTAL(9, Q51:AG51)</f>
        <v>0</v>
      </c>
      <c r="AJ51" s="273" t="n">
        <f aca="false">SUM(AH51,AJ48)</f>
        <v>130</v>
      </c>
      <c r="AK51" s="273" t="n">
        <f aca="false">SUM(AI51,AK48)</f>
        <v>80</v>
      </c>
      <c r="AL51" s="420" t="n">
        <v>21</v>
      </c>
      <c r="AM51" s="421" t="n">
        <v>21</v>
      </c>
      <c r="AN51" s="421"/>
      <c r="AO51" s="421"/>
      <c r="AP51" s="421"/>
      <c r="AQ51" s="421"/>
      <c r="AR51" s="422"/>
      <c r="AS51" s="423"/>
      <c r="AT51" s="424"/>
      <c r="AU51" s="424"/>
      <c r="AV51" s="424"/>
      <c r="AW51" s="424"/>
      <c r="AX51" s="424"/>
      <c r="AY51" s="425"/>
      <c r="AZ51" s="426"/>
      <c r="BA51" s="427"/>
      <c r="BB51" s="427"/>
      <c r="BC51" s="427"/>
      <c r="BD51" s="427"/>
      <c r="BE51" s="427"/>
      <c r="BF51" s="428"/>
      <c r="BG51" s="429"/>
      <c r="BH51" s="430"/>
      <c r="BI51" s="430"/>
      <c r="BJ51" s="430"/>
      <c r="BK51" s="430"/>
      <c r="BL51" s="430"/>
      <c r="BM51" s="431"/>
      <c r="BN51" s="432" t="n">
        <f aca="false">SUBTOTAL(9, AL51:AY51)</f>
        <v>42</v>
      </c>
      <c r="BO51" s="433" t="n">
        <f aca="false">SUBTOTAL(9, AZ51:BM51)</f>
        <v>0</v>
      </c>
      <c r="BP51" s="273" t="n">
        <f aca="false">SUM(BN51,BP48)</f>
        <v>83</v>
      </c>
      <c r="BQ51" s="273" t="n">
        <f aca="false">SUM(BO51,BQ48)</f>
        <v>120</v>
      </c>
      <c r="BR51" s="420"/>
      <c r="BS51" s="421"/>
      <c r="BT51" s="421"/>
      <c r="BU51" s="422"/>
      <c r="BV51" s="434"/>
      <c r="BW51" s="435"/>
      <c r="BX51" s="435"/>
      <c r="BY51" s="436"/>
      <c r="BZ51" s="426"/>
      <c r="CA51" s="427"/>
      <c r="CB51" s="427"/>
      <c r="CC51" s="428"/>
      <c r="CD51" s="429"/>
      <c r="CE51" s="430"/>
      <c r="CF51" s="430"/>
      <c r="CG51" s="431"/>
      <c r="CH51" s="432" t="n">
        <f aca="false">SUBTOTAL(9, BR51:BY51)</f>
        <v>0</v>
      </c>
      <c r="CI51" s="433" t="n">
        <f aca="false">SUBTOTAL(9, BZ51:CG51)</f>
        <v>0</v>
      </c>
      <c r="CJ51" s="273" t="n">
        <f aca="false">SUM(CH51,CJ48)</f>
        <v>0</v>
      </c>
      <c r="CK51" s="273" t="n">
        <f aca="false">SUM(CI51,CK48)</f>
        <v>0</v>
      </c>
      <c r="CL51" s="420"/>
      <c r="CM51" s="421"/>
      <c r="CN51" s="421"/>
      <c r="CO51" s="422"/>
      <c r="CP51" s="423"/>
      <c r="CQ51" s="424"/>
      <c r="CR51" s="424"/>
      <c r="CS51" s="425"/>
      <c r="CT51" s="426"/>
      <c r="CU51" s="427"/>
      <c r="CV51" s="427"/>
      <c r="CW51" s="428"/>
      <c r="CX51" s="429"/>
      <c r="CY51" s="430"/>
      <c r="CZ51" s="430"/>
      <c r="DA51" s="431"/>
      <c r="DB51" s="432" t="n">
        <f aca="false">SUBTOTAL(9, CL51:CS51)</f>
        <v>0</v>
      </c>
      <c r="DC51" s="433" t="n">
        <f aca="false">SUBTOTAL(9, CT51:DA51)</f>
        <v>0</v>
      </c>
      <c r="DD51" s="273" t="n">
        <f aca="false">SUM(DB51,DD48)</f>
        <v>0</v>
      </c>
      <c r="DE51" s="273" t="n">
        <f aca="false">SUM(DC51,DE48)</f>
        <v>0</v>
      </c>
      <c r="DF51" s="437" t="n">
        <f aca="false">SUMIF(B6:DE6,"итого гр.",B51:DE51)</f>
        <v>42</v>
      </c>
      <c r="DG51" s="433" t="n">
        <f aca="false">SUMIF(B6:DE6,"итого фк.",B51:DE51)</f>
        <v>0</v>
      </c>
      <c r="DH51" s="273" t="n">
        <f aca="false">SUM(DF51,DH48)</f>
        <v>213</v>
      </c>
      <c r="DI51" s="273" t="n">
        <f aca="false">SUM(DG51,DI48)</f>
        <v>200</v>
      </c>
      <c r="DJ51" s="438" t="n">
        <f aca="false">DH51</f>
        <v>213</v>
      </c>
      <c r="DK51" s="439" t="n">
        <f aca="false">DI51</f>
        <v>200</v>
      </c>
      <c r="DN51" s="420"/>
      <c r="DO51" s="421"/>
      <c r="DP51" s="421"/>
      <c r="DQ51" s="422"/>
      <c r="DR51" s="423"/>
      <c r="DS51" s="424"/>
      <c r="DT51" s="424"/>
      <c r="DU51" s="425"/>
      <c r="DV51" s="426" t="n">
        <v>1.1</v>
      </c>
      <c r="DW51" s="427"/>
      <c r="DX51" s="427"/>
      <c r="DY51" s="428"/>
      <c r="DZ51" s="429"/>
      <c r="EA51" s="430"/>
      <c r="EB51" s="430"/>
      <c r="EC51" s="431"/>
      <c r="ED51" s="390" t="n">
        <f aca="false">SUBTOTAL(9, DN51:DU51)</f>
        <v>0</v>
      </c>
      <c r="EE51" s="433" t="n">
        <f aca="false">SUBTOTAL(9, DV51:EC51)</f>
        <v>1.1</v>
      </c>
      <c r="EF51" s="273" t="n">
        <f aca="false">SUM(ED51,EF48)</f>
        <v>14.7</v>
      </c>
      <c r="EG51" s="273" t="n">
        <f aca="false">SUM(EE51,EG48)</f>
        <v>15.988</v>
      </c>
      <c r="EH51" s="420"/>
      <c r="EI51" s="421"/>
      <c r="EJ51" s="421"/>
      <c r="EK51" s="421"/>
      <c r="EL51" s="421"/>
      <c r="EM51" s="421"/>
      <c r="EN51" s="422"/>
      <c r="EO51" s="423"/>
      <c r="EP51" s="424"/>
      <c r="EQ51" s="424"/>
      <c r="ER51" s="425"/>
      <c r="ES51" s="440"/>
      <c r="ET51" s="441"/>
      <c r="EU51" s="441"/>
      <c r="EV51" s="441"/>
      <c r="EW51" s="441"/>
      <c r="EX51" s="441"/>
      <c r="EY51" s="442"/>
      <c r="EZ51" s="443"/>
      <c r="FA51" s="444"/>
      <c r="FB51" s="444"/>
      <c r="FC51" s="445"/>
      <c r="FD51" s="432" t="n">
        <f aca="false">SUBTOTAL(9, EH51:ER51)</f>
        <v>0</v>
      </c>
      <c r="FE51" s="433" t="n">
        <f aca="false">SUBTOTAL(9, ES51:FC51)</f>
        <v>0</v>
      </c>
      <c r="FF51" s="273" t="n">
        <f aca="false">SUM(FD51,FF48)</f>
        <v>220</v>
      </c>
      <c r="FG51" s="273" t="n">
        <f aca="false">SUM(FE51,FG48)</f>
        <v>60</v>
      </c>
      <c r="FH51" s="420" t="n">
        <v>5</v>
      </c>
      <c r="FI51" s="421" t="n">
        <v>4</v>
      </c>
      <c r="FJ51" s="421"/>
      <c r="FK51" s="421"/>
      <c r="FL51" s="421"/>
      <c r="FM51" s="421"/>
      <c r="FN51" s="421"/>
      <c r="FO51" s="421"/>
      <c r="FP51" s="421"/>
      <c r="FQ51" s="421"/>
      <c r="FR51" s="421"/>
      <c r="FS51" s="421"/>
      <c r="FT51" s="421"/>
      <c r="FU51" s="421"/>
      <c r="FV51" s="421"/>
      <c r="FW51" s="421"/>
      <c r="FX51" s="421"/>
      <c r="FY51" s="421"/>
      <c r="FZ51" s="421"/>
      <c r="GA51" s="421"/>
      <c r="GB51" s="421"/>
      <c r="GC51" s="421"/>
      <c r="GD51" s="421"/>
      <c r="GE51" s="421"/>
      <c r="GF51" s="421"/>
      <c r="GG51" s="421"/>
      <c r="GH51" s="421"/>
      <c r="GI51" s="421"/>
      <c r="GJ51" s="421"/>
      <c r="GK51" s="421"/>
      <c r="GL51" s="421"/>
      <c r="GM51" s="422"/>
      <c r="GN51" s="423"/>
      <c r="GO51" s="424"/>
      <c r="GP51" s="424"/>
      <c r="GQ51" s="424"/>
      <c r="GR51" s="424"/>
      <c r="GS51" s="424"/>
      <c r="GT51" s="425"/>
      <c r="GU51" s="426" t="n">
        <v>2</v>
      </c>
      <c r="GV51" s="427" t="n">
        <v>3</v>
      </c>
      <c r="GW51" s="426"/>
      <c r="GX51" s="427"/>
      <c r="GY51" s="427"/>
      <c r="GZ51" s="427"/>
      <c r="HA51" s="427"/>
      <c r="HB51" s="427"/>
      <c r="HC51" s="427"/>
      <c r="HD51" s="427"/>
      <c r="HE51" s="427"/>
      <c r="HF51" s="427"/>
      <c r="HG51" s="427"/>
      <c r="HH51" s="427"/>
      <c r="HI51" s="427"/>
      <c r="HJ51" s="427"/>
      <c r="HK51" s="427"/>
      <c r="HL51" s="427"/>
      <c r="HM51" s="427"/>
      <c r="HN51" s="427"/>
      <c r="HO51" s="428"/>
      <c r="HP51" s="429" t="n">
        <v>8</v>
      </c>
      <c r="HQ51" s="430"/>
      <c r="HR51" s="430"/>
      <c r="HS51" s="430"/>
      <c r="HT51" s="430"/>
      <c r="HU51" s="430"/>
      <c r="HV51" s="431"/>
      <c r="HW51" s="432" t="n">
        <f aca="false">SUBTOTAL(9, FH51:GT51)</f>
        <v>9</v>
      </c>
      <c r="HX51" s="433" t="n">
        <f aca="false">SUBTOTAL(9, GU51:HV51)</f>
        <v>13</v>
      </c>
      <c r="HY51" s="273" t="n">
        <f aca="false">SUM(HW51,HY48)</f>
        <v>88</v>
      </c>
      <c r="HZ51" s="273" t="n">
        <f aca="false">SUM(HX51,HZ48)</f>
        <v>92.773</v>
      </c>
      <c r="IA51" s="446"/>
      <c r="IB51" s="447"/>
      <c r="IC51" s="447"/>
      <c r="ID51" s="448"/>
      <c r="IE51" s="449"/>
      <c r="IF51" s="450"/>
      <c r="IG51" s="450"/>
      <c r="IH51" s="425"/>
      <c r="II51" s="440"/>
      <c r="IJ51" s="451"/>
      <c r="IK51" s="441"/>
      <c r="IL51" s="442"/>
      <c r="IM51" s="443"/>
      <c r="IN51" s="444"/>
      <c r="IO51" s="444"/>
      <c r="IP51" s="455"/>
      <c r="IQ51" s="432" t="n">
        <f aca="false">SUBTOTAL(9, IA51:IH51)</f>
        <v>0</v>
      </c>
      <c r="IR51" s="433" t="n">
        <f aca="false">SUBTOTAL(9, II51:IP51)</f>
        <v>0</v>
      </c>
      <c r="IS51" s="273" t="n">
        <f aca="false">SUM(IQ51,IS48)</f>
        <v>0</v>
      </c>
      <c r="IT51" s="273" t="n">
        <f aca="false">SUM(IR51,IT48)</f>
        <v>0</v>
      </c>
      <c r="IU51" s="420"/>
      <c r="IV51" s="421" t="n">
        <v>5.4</v>
      </c>
      <c r="IW51" s="421"/>
      <c r="IX51" s="421"/>
      <c r="IY51" s="421"/>
      <c r="IZ51" s="421"/>
      <c r="JA51" s="421"/>
      <c r="JB51" s="421"/>
      <c r="JC51" s="421"/>
      <c r="JD51" s="421"/>
      <c r="JE51" s="421"/>
      <c r="JF51" s="421"/>
      <c r="JG51" s="421"/>
      <c r="JH51" s="421"/>
      <c r="JI51" s="421"/>
      <c r="JJ51" s="427" t="n">
        <v>40.106</v>
      </c>
      <c r="JK51" s="427" t="n">
        <v>1.656</v>
      </c>
      <c r="JL51" s="427" t="n">
        <v>1.367</v>
      </c>
      <c r="JM51" s="427"/>
      <c r="JN51" s="427"/>
      <c r="JO51" s="427"/>
      <c r="JP51" s="427"/>
      <c r="JQ51" s="427"/>
      <c r="JR51" s="427"/>
      <c r="JS51" s="427"/>
      <c r="JT51" s="427"/>
      <c r="JU51" s="427"/>
      <c r="JV51" s="427"/>
      <c r="JW51" s="427"/>
      <c r="JX51" s="427"/>
      <c r="JY51" s="427"/>
      <c r="JZ51" s="427"/>
      <c r="KA51" s="427"/>
      <c r="KB51" s="427"/>
      <c r="KC51" s="427"/>
      <c r="KD51" s="427"/>
      <c r="KE51" s="427"/>
      <c r="KF51" s="427"/>
      <c r="KG51" s="427"/>
      <c r="KH51" s="427"/>
      <c r="KI51" s="427"/>
      <c r="KJ51" s="427"/>
      <c r="KK51" s="427"/>
      <c r="KL51" s="427"/>
      <c r="KM51" s="427"/>
      <c r="KN51" s="427"/>
      <c r="KO51" s="427"/>
      <c r="KP51" s="428"/>
      <c r="KQ51" s="429"/>
      <c r="KR51" s="430"/>
      <c r="KS51" s="430"/>
      <c r="KT51" s="430"/>
      <c r="KU51" s="430"/>
      <c r="KV51" s="430"/>
      <c r="KW51" s="431"/>
      <c r="KX51" s="432" t="n">
        <f aca="false">SUBTOTAL(9, IU51:JI51)</f>
        <v>5.4</v>
      </c>
      <c r="KY51" s="549" t="n">
        <f aca="false">SUBTOTAL(9, JJ51:KW51)</f>
        <v>43.129</v>
      </c>
      <c r="KZ51" s="273" t="n">
        <f aca="false">SUM(KX51,KZ48)</f>
        <v>243.986</v>
      </c>
      <c r="LA51" s="456" t="n">
        <f aca="false">SUM(KY51,LA48)</f>
        <v>516.3</v>
      </c>
      <c r="LB51" s="437" t="n">
        <f aca="false">SUMIF(DN6:LA6,"итого гр.",DN51:LA51)</f>
        <v>14.4</v>
      </c>
      <c r="LC51" s="433" t="n">
        <f aca="false">SUMIF(DN6:LA6,"итого фк.",DN51:LA51)</f>
        <v>57.229</v>
      </c>
      <c r="LD51" s="273" t="n">
        <f aca="false">SUM(LB51,LD48)</f>
        <v>566.686</v>
      </c>
      <c r="LE51" s="273" t="n">
        <f aca="false">SUM(LC51,LE48)</f>
        <v>685.061</v>
      </c>
      <c r="LF51" s="438" t="n">
        <f aca="false">LD51</f>
        <v>566.686</v>
      </c>
      <c r="LG51" s="439" t="n">
        <f aca="false">LE51</f>
        <v>685.061</v>
      </c>
      <c r="LI51" s="278"/>
      <c r="LJ51" s="457" t="n">
        <v>301.5</v>
      </c>
      <c r="LK51" s="458" t="n">
        <v>18</v>
      </c>
      <c r="LL51" s="273" t="n">
        <f aca="false">LJ51</f>
        <v>301.5</v>
      </c>
      <c r="LM51" s="273" t="n">
        <f aca="false">LK51</f>
        <v>18</v>
      </c>
      <c r="LN51" s="438" t="n">
        <f aca="false">SUM(DF51,LB51,LJ51)</f>
        <v>357.9</v>
      </c>
      <c r="LO51" s="439" t="n">
        <f aca="false">SUM(DG51,LC51,LK51)</f>
        <v>75.229</v>
      </c>
      <c r="LP51" s="273" t="n">
        <f aca="false">SUM(DH51,LD51,LL51)</f>
        <v>1081.186</v>
      </c>
      <c r="LQ51" s="273" t="n">
        <f aca="false">SUM(DI51,LE51,LM51)</f>
        <v>903.061</v>
      </c>
      <c r="LR51" s="420" t="n">
        <v>0.9</v>
      </c>
      <c r="LS51" s="421" t="n">
        <v>6.8</v>
      </c>
      <c r="LT51" s="421"/>
      <c r="LU51" s="421"/>
      <c r="LV51" s="421"/>
      <c r="LW51" s="421"/>
      <c r="LX51" s="421"/>
      <c r="LY51" s="421"/>
      <c r="LZ51" s="421"/>
      <c r="MA51" s="421"/>
      <c r="MB51" s="421"/>
      <c r="MC51" s="421"/>
      <c r="MD51" s="421"/>
      <c r="ME51" s="421"/>
      <c r="MF51" s="421"/>
      <c r="MG51" s="441" t="n">
        <v>4.015</v>
      </c>
      <c r="MH51" s="441" t="n">
        <v>1.453</v>
      </c>
      <c r="MI51" s="441" t="n">
        <v>5.379</v>
      </c>
      <c r="MJ51" s="441" t="n">
        <v>1.7</v>
      </c>
      <c r="MK51" s="441" t="n">
        <v>6.963</v>
      </c>
      <c r="ML51" s="441" t="n">
        <v>0.869</v>
      </c>
      <c r="MM51" s="441"/>
      <c r="MN51" s="441"/>
      <c r="MO51" s="441"/>
      <c r="MP51" s="441"/>
      <c r="MQ51" s="441"/>
      <c r="MR51" s="441"/>
      <c r="MS51" s="441"/>
      <c r="MT51" s="441"/>
      <c r="MU51" s="441"/>
      <c r="MV51" s="441"/>
      <c r="MW51" s="441"/>
      <c r="MX51" s="441"/>
      <c r="MY51" s="441"/>
      <c r="MZ51" s="441"/>
      <c r="NA51" s="441"/>
      <c r="NB51" s="441"/>
      <c r="NC51" s="441"/>
      <c r="ND51" s="441"/>
      <c r="NE51" s="441"/>
      <c r="NF51" s="441"/>
      <c r="NG51" s="441"/>
      <c r="NH51" s="441"/>
      <c r="NI51" s="441"/>
      <c r="NJ51" s="441"/>
      <c r="NK51" s="441"/>
      <c r="NL51" s="441"/>
      <c r="NM51" s="441"/>
      <c r="NN51" s="441"/>
      <c r="NO51" s="441"/>
      <c r="NP51" s="441"/>
      <c r="NQ51" s="441"/>
      <c r="NR51" s="441"/>
      <c r="NS51" s="441"/>
      <c r="NT51" s="442"/>
      <c r="NU51" s="443"/>
      <c r="NV51" s="444"/>
      <c r="NW51" s="444"/>
      <c r="NX51" s="444"/>
      <c r="NY51" s="444"/>
      <c r="NZ51" s="444"/>
      <c r="OA51" s="445"/>
      <c r="OB51" s="432" t="n">
        <f aca="false">SUBTOTAL(9, LR51:MF51)</f>
        <v>7.7</v>
      </c>
      <c r="OC51" s="433" t="n">
        <f aca="false">SUBTOTAL(9, MG51:OA51)</f>
        <v>20.379</v>
      </c>
      <c r="OD51" s="273" t="n">
        <f aca="false">SUM(OB51,OD48)</f>
        <v>525.7535555556</v>
      </c>
      <c r="OE51" s="273" t="n">
        <f aca="false">SUM(OC51,OE48)</f>
        <v>802.467</v>
      </c>
      <c r="OF51" s="459"/>
      <c r="OG51" s="460"/>
      <c r="OH51" s="460"/>
      <c r="OI51" s="460"/>
      <c r="OJ51" s="460"/>
      <c r="OK51" s="460"/>
      <c r="OL51" s="460"/>
      <c r="OM51" s="641"/>
      <c r="ON51" s="642"/>
      <c r="OO51" s="462"/>
      <c r="OP51" s="463"/>
      <c r="OQ51" s="463"/>
      <c r="OR51" s="463"/>
      <c r="OS51" s="463"/>
      <c r="OT51" s="463"/>
      <c r="OU51" s="464"/>
      <c r="OV51" s="465"/>
      <c r="OW51" s="451"/>
      <c r="OX51" s="451"/>
      <c r="OY51" s="451"/>
      <c r="OZ51" s="451"/>
      <c r="PA51" s="451"/>
      <c r="PB51" s="451"/>
      <c r="PC51" s="451"/>
      <c r="PD51" s="451"/>
      <c r="PE51" s="451"/>
      <c r="PF51" s="451"/>
      <c r="PG51" s="451"/>
      <c r="PH51" s="451"/>
      <c r="PI51" s="451"/>
      <c r="PJ51" s="451"/>
      <c r="PK51" s="451"/>
      <c r="PL51" s="451"/>
      <c r="PM51" s="451"/>
      <c r="PN51" s="451"/>
      <c r="PO51" s="452"/>
      <c r="PP51" s="453"/>
      <c r="PQ51" s="454"/>
      <c r="PR51" s="454"/>
      <c r="PS51" s="454"/>
      <c r="PT51" s="454"/>
      <c r="PU51" s="454"/>
      <c r="PV51" s="455"/>
      <c r="PW51" s="432" t="n">
        <f aca="false">SUBTOTAL(9, OF51:OU51)</f>
        <v>0</v>
      </c>
      <c r="PX51" s="433" t="n">
        <f aca="false">SUBTOTAL(9, OV51:PV51)</f>
        <v>0</v>
      </c>
      <c r="PY51" s="273" t="n">
        <f aca="false">SUM(PW51,PY48)</f>
        <v>0</v>
      </c>
      <c r="PZ51" s="273" t="n">
        <f aca="false">SUM(PX51,PZ48)</f>
        <v>0</v>
      </c>
      <c r="QA51" s="466"/>
      <c r="QB51" s="467"/>
      <c r="QC51" s="467"/>
      <c r="QD51" s="467"/>
      <c r="QE51" s="467"/>
      <c r="QF51" s="467"/>
      <c r="QG51" s="468"/>
      <c r="QH51" s="462"/>
      <c r="QI51" s="463"/>
      <c r="QJ51" s="463"/>
      <c r="QK51" s="463"/>
      <c r="QL51" s="463"/>
      <c r="QM51" s="463"/>
      <c r="QN51" s="464"/>
      <c r="QO51" s="440"/>
      <c r="QP51" s="441"/>
      <c r="QQ51" s="441"/>
      <c r="QR51" s="441"/>
      <c r="QS51" s="441"/>
      <c r="QT51" s="441"/>
      <c r="QU51" s="442"/>
      <c r="QV51" s="443"/>
      <c r="QW51" s="444"/>
      <c r="QX51" s="444"/>
      <c r="QY51" s="444"/>
      <c r="QZ51" s="444"/>
      <c r="RA51" s="444"/>
      <c r="RB51" s="445"/>
      <c r="RC51" s="432" t="n">
        <f aca="false">SUBTOTAL(9, QA51:QN51)</f>
        <v>0</v>
      </c>
      <c r="RD51" s="433" t="n">
        <f aca="false">SUBTOTAL(9, QO51:RB51)</f>
        <v>0</v>
      </c>
      <c r="RE51" s="273" t="n">
        <f aca="false">SUM(RC51,RE48)</f>
        <v>0</v>
      </c>
      <c r="RF51" s="273" t="n">
        <f aca="false">SUM(RD51,RF48)</f>
        <v>0</v>
      </c>
      <c r="RG51" s="459"/>
      <c r="RH51" s="460"/>
      <c r="RI51" s="460"/>
      <c r="RJ51" s="460"/>
      <c r="RK51" s="460"/>
      <c r="RL51" s="460"/>
      <c r="RM51" s="461"/>
      <c r="RN51" s="462"/>
      <c r="RO51" s="463"/>
      <c r="RP51" s="463"/>
      <c r="RQ51" s="463"/>
      <c r="RR51" s="463"/>
      <c r="RS51" s="463"/>
      <c r="RT51" s="464"/>
      <c r="RU51" s="465"/>
      <c r="RV51" s="451"/>
      <c r="RW51" s="451"/>
      <c r="RX51" s="451"/>
      <c r="RY51" s="451"/>
      <c r="RZ51" s="451"/>
      <c r="SA51" s="452"/>
      <c r="SB51" s="453"/>
      <c r="SC51" s="454"/>
      <c r="SD51" s="454"/>
      <c r="SE51" s="454"/>
      <c r="SF51" s="454"/>
      <c r="SG51" s="454"/>
      <c r="SH51" s="455"/>
      <c r="SI51" s="432" t="n">
        <f aca="false">SUBTOTAL(9, RG51:RT51)</f>
        <v>0</v>
      </c>
      <c r="SJ51" s="433" t="n">
        <f aca="false">SUBTOTAL(9, RU51:SH51)</f>
        <v>0</v>
      </c>
      <c r="SK51" s="273" t="n">
        <f aca="false">SUM(SI51,SK48)</f>
        <v>11.5</v>
      </c>
      <c r="SL51" s="273" t="n">
        <f aca="false">SUM(SJ51,SL48)</f>
        <v>28.865</v>
      </c>
      <c r="SM51" s="437" t="n">
        <f aca="false">SUMIF(LR6:SL6,"итого гр.",LR51:SL51)</f>
        <v>7.7</v>
      </c>
      <c r="SN51" s="433" t="n">
        <f aca="false">SUMIF($LR$6:$SL$6,"итого фк.",LR51:SL51)</f>
        <v>20.379</v>
      </c>
      <c r="SO51" s="273" t="n">
        <f aca="false">SUM(SM51,SO48)</f>
        <v>537.2535555556</v>
      </c>
      <c r="SP51" s="273" t="n">
        <f aca="false">SUM(SN51,SP48)</f>
        <v>831.332</v>
      </c>
      <c r="SQ51" s="438" t="n">
        <f aca="false">SO51</f>
        <v>537.2535555556</v>
      </c>
      <c r="SR51" s="439" t="n">
        <f aca="false">SP51</f>
        <v>831.332</v>
      </c>
      <c r="ST51" s="278"/>
      <c r="SU51" s="459"/>
      <c r="SV51" s="460"/>
      <c r="SW51" s="460"/>
      <c r="SX51" s="461"/>
      <c r="SY51" s="462"/>
      <c r="SZ51" s="463"/>
      <c r="TA51" s="463"/>
      <c r="TB51" s="464"/>
      <c r="TC51" s="469"/>
      <c r="TD51" s="470"/>
      <c r="TE51" s="470"/>
      <c r="TF51" s="471"/>
      <c r="TG51" s="472"/>
      <c r="TH51" s="473"/>
      <c r="TI51" s="473"/>
      <c r="TJ51" s="474"/>
      <c r="TK51" s="432" t="n">
        <f aca="false">SUBTOTAL(9, SU51:TB51)</f>
        <v>0</v>
      </c>
      <c r="TL51" s="433" t="n">
        <f aca="false">SUBTOTAL(9, TC51:TJ51)</f>
        <v>0</v>
      </c>
      <c r="TM51" s="456" t="n">
        <f aca="false">TM48+TK51</f>
        <v>0</v>
      </c>
      <c r="TN51" s="456" t="n">
        <f aca="false">TN48+TL51</f>
        <v>0</v>
      </c>
      <c r="TO51" s="437" t="n">
        <v>90.8</v>
      </c>
      <c r="TP51" s="475"/>
      <c r="TQ51" s="291"/>
      <c r="TR51" s="291"/>
      <c r="TS51" s="475" t="n">
        <v>11.5370543042576</v>
      </c>
      <c r="TT51" s="475"/>
      <c r="TU51" s="291"/>
      <c r="TV51" s="291"/>
      <c r="TW51" s="475" t="n">
        <v>28.2921572418326</v>
      </c>
      <c r="TX51" s="475"/>
      <c r="TY51" s="291"/>
      <c r="TZ51" s="291"/>
      <c r="UA51" s="475" t="n">
        <v>8.54038951947614</v>
      </c>
      <c r="UB51" s="475"/>
      <c r="UC51" s="291" t="n">
        <f aca="false">UA51</f>
        <v>8.54038951947614</v>
      </c>
      <c r="UD51" s="291" t="n">
        <f aca="false">UB51</f>
        <v>0</v>
      </c>
      <c r="UE51" s="476" t="n">
        <f aca="false">SUMIF(TO6:UD6,"итого гр.",TO51:UD51)</f>
        <v>139.169601065566</v>
      </c>
      <c r="UF51" s="439" t="n">
        <f aca="false">SUMIF($TO$6:$UD$6,"итого фк.",TO51:UD51)</f>
        <v>0</v>
      </c>
      <c r="UG51" s="373" t="n">
        <f aca="false">UE51</f>
        <v>139.169601065566</v>
      </c>
      <c r="UH51" s="273" t="n">
        <f aca="false">UF51</f>
        <v>0</v>
      </c>
      <c r="UI51" s="438"/>
      <c r="UJ51" s="482" t="n">
        <f aca="false">324-250</f>
        <v>74</v>
      </c>
      <c r="UM51" s="438" t="n">
        <f aca="false">$UM$9+UM48</f>
        <v>750</v>
      </c>
      <c r="UN51" s="439" t="n">
        <f aca="false">$UN$9+UN48</f>
        <v>750</v>
      </c>
      <c r="UO51" s="273" t="n">
        <f aca="false">UM51</f>
        <v>750</v>
      </c>
      <c r="UP51" s="273" t="n">
        <f aca="false">UN51</f>
        <v>750</v>
      </c>
      <c r="UQ51" s="437" t="n">
        <f aca="false">Посуточная_НГДП!JR51</f>
        <v>0</v>
      </c>
      <c r="UR51" s="433" t="n">
        <f aca="false">Посуточная_НГДП!JS51</f>
        <v>0</v>
      </c>
      <c r="US51" s="273" t="n">
        <f aca="false">SUM(UQ51,US48)</f>
        <v>0</v>
      </c>
      <c r="UT51" s="273" t="n">
        <f aca="false">SUM(UR51,UT48)</f>
        <v>0</v>
      </c>
      <c r="UU51" s="438" t="n">
        <f aca="false">SUM(SQ51,UE51,UI51,UM51,UQ51,TM51)</f>
        <v>1426.42315662117</v>
      </c>
      <c r="UV51" s="439" t="n">
        <f aca="false">SUM(SR51,UF51,UJ51,UN51,UR51,TN51)</f>
        <v>1655.332</v>
      </c>
      <c r="UW51" s="273" t="n">
        <f aca="false">SUM(SS51,UG51,UK51,UO51,US51)</f>
        <v>889.169601065566</v>
      </c>
      <c r="UX51" s="273" t="n">
        <f aca="false">SUM(ST51,UH51,UL51,UP51,UT51)</f>
        <v>750</v>
      </c>
      <c r="UY51" s="476"/>
      <c r="UZ51" s="476"/>
      <c r="VA51" s="273" t="n">
        <f aca="false">UY51</f>
        <v>0</v>
      </c>
      <c r="VB51" s="456" t="n">
        <f aca="false">UZ51</f>
        <v>0</v>
      </c>
      <c r="VC51" s="476"/>
      <c r="VD51" s="476"/>
      <c r="VE51" s="273" t="n">
        <f aca="false">VC51</f>
        <v>0</v>
      </c>
      <c r="VG51" s="479" t="n">
        <v>30805.7208433788</v>
      </c>
      <c r="VH51" s="480" t="n">
        <f aca="false">IF(A49&lt;=VW$4,VLOOKUP(A49,$VW$6:$WB$37,2,FALSE()),SUM($VX$4,LQ51,-UV51)-SUM($WB$4,-$VZ$4))-VP51</f>
        <v>30316</v>
      </c>
      <c r="VI51" s="479" t="n">
        <v>30375.0208433788</v>
      </c>
      <c r="VJ51" s="480" t="n">
        <v>30378.331</v>
      </c>
      <c r="VK51" s="479" t="n">
        <v>26636.7415433788</v>
      </c>
      <c r="VL51" s="480" t="n">
        <v>30116.331</v>
      </c>
      <c r="VM51" s="481"/>
      <c r="VN51" s="479" t="n">
        <v>855.549704742539</v>
      </c>
      <c r="VO51" s="482" t="n">
        <f aca="false">IF(A49&lt;=VW$4,VLOOKUP(A49,$VS$6:$VT$37,2,FALSE()),SUM($VO$2,-LA51,OE51,-VP51))</f>
        <v>864.242</v>
      </c>
      <c r="VP51" s="378"/>
      <c r="VQ51" s="278" t="n">
        <f aca="false">VH51-VG51</f>
        <v>-489.720843378833</v>
      </c>
      <c r="VS51" s="608"/>
      <c r="WF51" s="127" t="n">
        <f aca="false">IF(AJ51="",0,AJ51+WF48)</f>
        <v>1040</v>
      </c>
      <c r="WG51" s="127" t="n">
        <f aca="false">IF(AK51="",0,AK51+WG48)</f>
        <v>740</v>
      </c>
      <c r="WH51" s="127" t="n">
        <f aca="false">IF(BP51="",0,BP51+WH48)</f>
        <v>493</v>
      </c>
      <c r="WI51" s="127" t="n">
        <f aca="false">IF(BQ51="",0,BQ51+WI48)</f>
        <v>928</v>
      </c>
      <c r="WJ51" s="127" t="n">
        <f aca="false">IF(CJ51="",0,CJ51+WJ48)</f>
        <v>0</v>
      </c>
      <c r="WK51" s="127" t="n">
        <f aca="false">IF(CK51="",0,CK51+WK48)</f>
        <v>0</v>
      </c>
      <c r="WL51" s="127" t="n">
        <f aca="false">IF(DD51="",0,DD51+WL48)</f>
        <v>0</v>
      </c>
      <c r="WM51" s="127" t="n">
        <f aca="false">IF(DE51="",0,DE51+WM48)</f>
        <v>0</v>
      </c>
      <c r="WN51" s="127" t="n">
        <f aca="false">IF(EF51="",0,EF51+WN48)</f>
        <v>99.4</v>
      </c>
      <c r="WO51" s="127" t="n">
        <f aca="false">IF(EG51="",0,EG51+WO48)</f>
        <v>84.628</v>
      </c>
      <c r="WP51" s="127" t="n">
        <f aca="false">IF(FF51="",0,FF51+WP48)</f>
        <v>2020</v>
      </c>
      <c r="WQ51" s="127" t="n">
        <f aca="false">IF(FG51="",0,FG51+WQ48)</f>
        <v>570</v>
      </c>
      <c r="WR51" s="127" t="n">
        <f aca="false">IF(IS51="",0,IS51+WR48)</f>
        <v>0</v>
      </c>
      <c r="WS51" s="127" t="n">
        <f aca="false">IF(IT51="",0,IT51+WS48)</f>
        <v>0</v>
      </c>
      <c r="WT51" s="127" t="n">
        <f aca="false">IF(HY51="",0,HY51+WT48)</f>
        <v>492</v>
      </c>
      <c r="WU51" s="127" t="n">
        <f aca="false">IF(HZ51="",0,HZ51+WU48)</f>
        <v>658.822</v>
      </c>
      <c r="WV51" s="127" t="n">
        <f aca="false">IF(SK51="",0,SK51+WV48)</f>
        <v>81.8</v>
      </c>
      <c r="WW51" s="127" t="n">
        <f aca="false">IF(SL51="",0,SL51+WW48)</f>
        <v>404.11</v>
      </c>
      <c r="WX51" s="127" t="n">
        <f aca="false">IF(UM51="",0,UM51)</f>
        <v>750</v>
      </c>
      <c r="WY51" s="127" t="n">
        <f aca="false">IF(UN51="",0,UN51)</f>
        <v>750</v>
      </c>
      <c r="WZ51" s="127" t="n">
        <f aca="false">IF(LL51="",0,LL51+WZ48)</f>
        <v>2478.1</v>
      </c>
      <c r="XA51" s="127" t="n">
        <f aca="false">IF(LM51="",0,LM51+XA48)</f>
        <v>1683.46504</v>
      </c>
      <c r="XB51" s="127" t="n">
        <f aca="false">IF(UI51="",0,UI51+XB48)</f>
        <v>0</v>
      </c>
      <c r="XC51" s="127" t="n">
        <f aca="false">IF(UJ51="",0,UJ51+XC48)</f>
        <v>88.080994212963</v>
      </c>
      <c r="XD51" s="127" t="n">
        <f aca="false">IF(VN51="",0,VN51+XD48)</f>
        <v>11813.814237804</v>
      </c>
      <c r="XE51" s="127" t="n">
        <f aca="false">IF(VO51="",0,VO51+XE48)</f>
        <v>11699.362</v>
      </c>
      <c r="XF51" s="127" t="n">
        <f aca="false">IFERROR(XD51/$A49,0)</f>
        <v>787.587615853599</v>
      </c>
      <c r="XG51" s="127" t="n">
        <f aca="false">IFERROR(XE51/$A49,0)</f>
        <v>779.957466666667</v>
      </c>
      <c r="XH51" s="127" t="n">
        <f aca="false">IF(US51="",0,US51+XH48)</f>
        <v>0</v>
      </c>
      <c r="XI51" s="127" t="n">
        <f aca="false">IF(UT51="",0,UT51+XI48)</f>
        <v>0</v>
      </c>
      <c r="XJ51" s="127" t="n">
        <f aca="false">IF(WF51&gt;0,0,AH51+XJ48)</f>
        <v>0</v>
      </c>
      <c r="XK51" s="127" t="n">
        <f aca="false">IF(WG51&gt;0,0,AI51+XK48)</f>
        <v>0</v>
      </c>
      <c r="XL51" s="127" t="n">
        <f aca="false">IF(WH51&gt;0,0,BN51+XL48)</f>
        <v>0</v>
      </c>
      <c r="XM51" s="127" t="n">
        <f aca="false">IF(WI51&gt;0,0,BO51+XM48)</f>
        <v>0</v>
      </c>
      <c r="XN51" s="127" t="n">
        <f aca="false">IF(WJ51&gt;0,0,CH51+XN48)</f>
        <v>0</v>
      </c>
      <c r="XO51" s="127" t="n">
        <f aca="false">IF(WK51&gt;0,0,CI51+XO48)</f>
        <v>0</v>
      </c>
      <c r="XP51" s="127" t="n">
        <f aca="false">IF(WL51&gt;0,0,DB51+XP48)</f>
        <v>0</v>
      </c>
      <c r="XQ51" s="127" t="n">
        <f aca="false">IF(WM51&gt;0,0,DC51+XQ48)</f>
        <v>0</v>
      </c>
      <c r="XR51" s="127" t="n">
        <f aca="false">IF(WN51&gt;0,0,ED51+XR48)</f>
        <v>0</v>
      </c>
      <c r="XS51" s="127" t="n">
        <f aca="false">IF(WO51&gt;0,0,EE51+XS48)</f>
        <v>0</v>
      </c>
      <c r="XT51" s="127" t="n">
        <f aca="false">IF(WP51&gt;0,0,FD51+XT48)</f>
        <v>0</v>
      </c>
      <c r="XU51" s="127" t="n">
        <f aca="false">IF(WQ51&gt;0,0,FE51+XU48)</f>
        <v>0</v>
      </c>
      <c r="XV51" s="127" t="n">
        <f aca="false">IF(WR51&gt;0,0,IQ51+XV48)</f>
        <v>0</v>
      </c>
      <c r="XW51" s="127" t="n">
        <f aca="false">IF(WS51&gt;0,0,IR51+XW48)</f>
        <v>0</v>
      </c>
      <c r="XX51" s="127" t="n">
        <f aca="false">IF(WT51&gt;0,0,HW51+XX48)</f>
        <v>0</v>
      </c>
      <c r="XY51" s="127" t="n">
        <f aca="false">IFERROR(IF(WU51&gt;0,0,HX51+XY48),0)</f>
        <v>0</v>
      </c>
      <c r="XZ51" s="127" t="n">
        <f aca="false">IF(WV51&gt;0,0,SI51+XZ48)</f>
        <v>0</v>
      </c>
      <c r="YA51" s="127" t="n">
        <f aca="false">IFERROR(IF(WW51&gt;0,0,SJ51+YA48),0)</f>
        <v>0</v>
      </c>
      <c r="YB51" s="127"/>
      <c r="YC51" s="127"/>
      <c r="YD51" s="127"/>
    </row>
    <row r="52" customFormat="false" ht="15" hidden="false" customHeight="false" outlineLevel="0" collapsed="false">
      <c r="A52" s="483" t="n">
        <v>16</v>
      </c>
      <c r="B52" s="484"/>
      <c r="C52" s="485"/>
      <c r="D52" s="485"/>
      <c r="E52" s="485"/>
      <c r="F52" s="485"/>
      <c r="G52" s="485"/>
      <c r="H52" s="485"/>
      <c r="I52" s="486"/>
      <c r="J52" s="487"/>
      <c r="K52" s="488"/>
      <c r="L52" s="488"/>
      <c r="M52" s="488"/>
      <c r="N52" s="488"/>
      <c r="O52" s="488"/>
      <c r="P52" s="489"/>
      <c r="Q52" s="490"/>
      <c r="R52" s="491"/>
      <c r="S52" s="491"/>
      <c r="T52" s="491"/>
      <c r="U52" s="491"/>
      <c r="V52" s="491"/>
      <c r="W52" s="491"/>
      <c r="X52" s="491"/>
      <c r="Y52" s="491"/>
      <c r="Z52" s="492"/>
      <c r="AA52" s="493"/>
      <c r="AB52" s="494"/>
      <c r="AC52" s="494"/>
      <c r="AD52" s="494"/>
      <c r="AE52" s="494"/>
      <c r="AF52" s="494"/>
      <c r="AG52" s="495"/>
      <c r="AH52" s="496"/>
      <c r="AI52" s="497"/>
      <c r="AL52" s="484"/>
      <c r="AM52" s="485"/>
      <c r="AN52" s="485"/>
      <c r="AO52" s="485"/>
      <c r="AP52" s="485"/>
      <c r="AQ52" s="485"/>
      <c r="AR52" s="486"/>
      <c r="AS52" s="487"/>
      <c r="AT52" s="488"/>
      <c r="AU52" s="488"/>
      <c r="AV52" s="488"/>
      <c r="AW52" s="488"/>
      <c r="AX52" s="488"/>
      <c r="AY52" s="489"/>
      <c r="AZ52" s="490"/>
      <c r="BA52" s="491"/>
      <c r="BB52" s="491"/>
      <c r="BC52" s="491"/>
      <c r="BD52" s="491"/>
      <c r="BE52" s="491"/>
      <c r="BF52" s="492"/>
      <c r="BG52" s="493"/>
      <c r="BH52" s="494"/>
      <c r="BI52" s="494"/>
      <c r="BJ52" s="494"/>
      <c r="BK52" s="494"/>
      <c r="BL52" s="494"/>
      <c r="BM52" s="495"/>
      <c r="BN52" s="496"/>
      <c r="BO52" s="497"/>
      <c r="BR52" s="484"/>
      <c r="BS52" s="485"/>
      <c r="BT52" s="485"/>
      <c r="BU52" s="486"/>
      <c r="BV52" s="499"/>
      <c r="BW52" s="500"/>
      <c r="BX52" s="500"/>
      <c r="BY52" s="501"/>
      <c r="BZ52" s="490"/>
      <c r="CA52" s="491"/>
      <c r="CB52" s="491"/>
      <c r="CC52" s="492"/>
      <c r="CD52" s="493"/>
      <c r="CE52" s="494"/>
      <c r="CF52" s="494"/>
      <c r="CG52" s="495"/>
      <c r="CH52" s="496"/>
      <c r="CI52" s="497"/>
      <c r="CL52" s="484"/>
      <c r="CM52" s="485"/>
      <c r="CN52" s="485"/>
      <c r="CO52" s="486"/>
      <c r="CP52" s="487"/>
      <c r="CQ52" s="488"/>
      <c r="CR52" s="488"/>
      <c r="CS52" s="489"/>
      <c r="CT52" s="490"/>
      <c r="CU52" s="491"/>
      <c r="CV52" s="491"/>
      <c r="CW52" s="492"/>
      <c r="CX52" s="493"/>
      <c r="CY52" s="494"/>
      <c r="CZ52" s="494"/>
      <c r="DA52" s="495"/>
      <c r="DB52" s="496"/>
      <c r="DC52" s="497"/>
      <c r="DF52" s="502"/>
      <c r="DG52" s="497"/>
      <c r="DJ52" s="503"/>
      <c r="DK52" s="504"/>
      <c r="DN52" s="484"/>
      <c r="DO52" s="485"/>
      <c r="DP52" s="485"/>
      <c r="DQ52" s="486"/>
      <c r="DR52" s="487"/>
      <c r="DS52" s="488"/>
      <c r="DT52" s="488"/>
      <c r="DU52" s="489"/>
      <c r="DV52" s="491"/>
      <c r="DW52" s="491"/>
      <c r="DX52" s="491"/>
      <c r="DY52" s="492"/>
      <c r="DZ52" s="493"/>
      <c r="EA52" s="494"/>
      <c r="EB52" s="494"/>
      <c r="EC52" s="495"/>
      <c r="ED52" s="496"/>
      <c r="EE52" s="497"/>
      <c r="EH52" s="484"/>
      <c r="EI52" s="485"/>
      <c r="EJ52" s="485"/>
      <c r="EK52" s="485"/>
      <c r="EL52" s="485"/>
      <c r="EM52" s="485"/>
      <c r="EN52" s="486"/>
      <c r="EO52" s="487"/>
      <c r="EP52" s="488"/>
      <c r="EQ52" s="488"/>
      <c r="ER52" s="489"/>
      <c r="ES52" s="505"/>
      <c r="ET52" s="506"/>
      <c r="EU52" s="506"/>
      <c r="EV52" s="506"/>
      <c r="EW52" s="506"/>
      <c r="EX52" s="506"/>
      <c r="EY52" s="507"/>
      <c r="EZ52" s="508"/>
      <c r="FA52" s="509"/>
      <c r="FB52" s="509"/>
      <c r="FC52" s="510"/>
      <c r="FD52" s="496"/>
      <c r="FE52" s="497"/>
      <c r="FH52" s="484" t="s">
        <v>195</v>
      </c>
      <c r="FI52" s="485"/>
      <c r="FJ52" s="485"/>
      <c r="FK52" s="485"/>
      <c r="FL52" s="485"/>
      <c r="FM52" s="485"/>
      <c r="FN52" s="485"/>
      <c r="FO52" s="485"/>
      <c r="FP52" s="485"/>
      <c r="FQ52" s="485"/>
      <c r="FR52" s="485"/>
      <c r="FS52" s="485"/>
      <c r="FT52" s="485"/>
      <c r="FU52" s="485"/>
      <c r="FV52" s="485"/>
      <c r="FW52" s="485"/>
      <c r="FX52" s="485"/>
      <c r="FY52" s="485"/>
      <c r="FZ52" s="485"/>
      <c r="GA52" s="485"/>
      <c r="GB52" s="485"/>
      <c r="GC52" s="485"/>
      <c r="GD52" s="485"/>
      <c r="GE52" s="485"/>
      <c r="GF52" s="485"/>
      <c r="GG52" s="485"/>
      <c r="GH52" s="485"/>
      <c r="GI52" s="485"/>
      <c r="GJ52" s="485"/>
      <c r="GK52" s="485"/>
      <c r="GL52" s="485"/>
      <c r="GM52" s="486"/>
      <c r="GN52" s="487"/>
      <c r="GO52" s="488"/>
      <c r="GP52" s="488"/>
      <c r="GQ52" s="488"/>
      <c r="GR52" s="488"/>
      <c r="GS52" s="488"/>
      <c r="GT52" s="489"/>
      <c r="GU52" s="490"/>
      <c r="GV52" s="491"/>
      <c r="GW52" s="490"/>
      <c r="GX52" s="491"/>
      <c r="GY52" s="491"/>
      <c r="GZ52" s="491"/>
      <c r="HA52" s="491"/>
      <c r="HB52" s="491"/>
      <c r="HC52" s="491"/>
      <c r="HD52" s="491"/>
      <c r="HE52" s="491"/>
      <c r="HF52" s="491"/>
      <c r="HG52" s="491"/>
      <c r="HH52" s="491"/>
      <c r="HI52" s="491"/>
      <c r="HJ52" s="491"/>
      <c r="HK52" s="491"/>
      <c r="HL52" s="491"/>
      <c r="HM52" s="491"/>
      <c r="HN52" s="491"/>
      <c r="HO52" s="492"/>
      <c r="HP52" s="493"/>
      <c r="HQ52" s="494"/>
      <c r="HR52" s="494"/>
      <c r="HS52" s="494"/>
      <c r="HT52" s="494"/>
      <c r="HU52" s="494"/>
      <c r="HV52" s="495"/>
      <c r="HW52" s="496"/>
      <c r="HX52" s="497"/>
      <c r="IA52" s="511"/>
      <c r="IB52" s="512"/>
      <c r="IC52" s="512"/>
      <c r="ID52" s="513"/>
      <c r="IE52" s="514"/>
      <c r="IF52" s="515"/>
      <c r="IG52" s="515"/>
      <c r="IH52" s="489"/>
      <c r="II52" s="337"/>
      <c r="IJ52" s="348"/>
      <c r="IK52" s="506"/>
      <c r="IL52" s="339"/>
      <c r="IM52" s="519"/>
      <c r="IN52" s="520"/>
      <c r="IO52" s="520"/>
      <c r="IP52" s="613"/>
      <c r="IQ52" s="496"/>
      <c r="IR52" s="497"/>
      <c r="IU52" s="484"/>
      <c r="IV52" s="485" t="s">
        <v>247</v>
      </c>
      <c r="IW52" s="485"/>
      <c r="IX52" s="485"/>
      <c r="IY52" s="485"/>
      <c r="IZ52" s="485"/>
      <c r="JA52" s="485"/>
      <c r="JB52" s="485"/>
      <c r="JC52" s="485"/>
      <c r="JD52" s="485"/>
      <c r="JE52" s="485"/>
      <c r="JF52" s="485"/>
      <c r="JG52" s="485"/>
      <c r="JH52" s="485"/>
      <c r="JI52" s="485"/>
      <c r="JJ52" s="322" t="s">
        <v>308</v>
      </c>
      <c r="JK52" s="322" t="s">
        <v>70</v>
      </c>
      <c r="JL52" s="322" t="s">
        <v>64</v>
      </c>
      <c r="JM52" s="322" t="s">
        <v>224</v>
      </c>
      <c r="JN52" s="322" t="s">
        <v>68</v>
      </c>
      <c r="JO52" s="322" t="s">
        <v>68</v>
      </c>
      <c r="JP52" s="322" t="s">
        <v>69</v>
      </c>
      <c r="JQ52" s="322"/>
      <c r="JR52" s="322"/>
      <c r="JS52" s="322"/>
      <c r="JT52" s="322"/>
      <c r="JU52" s="322"/>
      <c r="JV52" s="322"/>
      <c r="JW52" s="322"/>
      <c r="JX52" s="322"/>
      <c r="JY52" s="322"/>
      <c r="JZ52" s="322"/>
      <c r="KA52" s="322"/>
      <c r="KB52" s="322"/>
      <c r="KC52" s="322"/>
      <c r="KD52" s="322"/>
      <c r="KE52" s="322"/>
      <c r="KF52" s="322"/>
      <c r="KG52" s="322"/>
      <c r="KH52" s="322"/>
      <c r="KI52" s="322"/>
      <c r="KJ52" s="322"/>
      <c r="KK52" s="322"/>
      <c r="KL52" s="322"/>
      <c r="KM52" s="322"/>
      <c r="KN52" s="322"/>
      <c r="KO52" s="322"/>
      <c r="KP52" s="323"/>
      <c r="KQ52" s="387"/>
      <c r="KR52" s="388"/>
      <c r="KS52" s="388"/>
      <c r="KT52" s="388"/>
      <c r="KU52" s="388"/>
      <c r="KV52" s="388"/>
      <c r="KW52" s="389"/>
      <c r="KX52" s="496"/>
      <c r="KY52" s="497"/>
      <c r="LB52" s="502"/>
      <c r="LC52" s="497"/>
      <c r="LF52" s="503"/>
      <c r="LG52" s="504"/>
      <c r="LJ52" s="517"/>
      <c r="LK52" s="518"/>
      <c r="LN52" s="503"/>
      <c r="LO52" s="504"/>
      <c r="LR52" s="484" t="s">
        <v>197</v>
      </c>
      <c r="LS52" s="485"/>
      <c r="LT52" s="485"/>
      <c r="LU52" s="485"/>
      <c r="LV52" s="485"/>
      <c r="LW52" s="485"/>
      <c r="LX52" s="485"/>
      <c r="LY52" s="485"/>
      <c r="LZ52" s="485"/>
      <c r="MA52" s="485"/>
      <c r="MB52" s="485"/>
      <c r="MC52" s="485"/>
      <c r="MD52" s="485"/>
      <c r="ME52" s="485"/>
      <c r="MF52" s="485"/>
      <c r="MG52" s="338" t="s">
        <v>355</v>
      </c>
      <c r="MH52" s="338" t="s">
        <v>224</v>
      </c>
      <c r="MI52" s="338" t="s">
        <v>224</v>
      </c>
      <c r="MJ52" s="338" t="s">
        <v>224</v>
      </c>
      <c r="MK52" s="338" t="s">
        <v>224</v>
      </c>
      <c r="ML52" s="338" t="s">
        <v>200</v>
      </c>
      <c r="MM52" s="338" t="s">
        <v>260</v>
      </c>
      <c r="MN52" s="338" t="s">
        <v>72</v>
      </c>
      <c r="MO52" s="338" t="s">
        <v>201</v>
      </c>
      <c r="MP52" s="338"/>
      <c r="MQ52" s="338"/>
      <c r="MR52" s="338"/>
      <c r="MS52" s="338"/>
      <c r="MT52" s="338"/>
      <c r="MU52" s="338"/>
      <c r="MV52" s="338"/>
      <c r="MW52" s="338"/>
      <c r="MX52" s="338"/>
      <c r="MY52" s="338"/>
      <c r="MZ52" s="338"/>
      <c r="NA52" s="338"/>
      <c r="NB52" s="338"/>
      <c r="NC52" s="338"/>
      <c r="ND52" s="338"/>
      <c r="NE52" s="338"/>
      <c r="NF52" s="338"/>
      <c r="NG52" s="338"/>
      <c r="NH52" s="338"/>
      <c r="NI52" s="338"/>
      <c r="NJ52" s="338"/>
      <c r="NK52" s="338"/>
      <c r="NL52" s="338"/>
      <c r="NM52" s="338"/>
      <c r="NN52" s="338"/>
      <c r="NO52" s="338"/>
      <c r="NP52" s="338"/>
      <c r="NQ52" s="338"/>
      <c r="NR52" s="338"/>
      <c r="NS52" s="338"/>
      <c r="NT52" s="339"/>
      <c r="NU52" s="519"/>
      <c r="NV52" s="520"/>
      <c r="NW52" s="520"/>
      <c r="NX52" s="520"/>
      <c r="NY52" s="520"/>
      <c r="NZ52" s="520"/>
      <c r="OA52" s="521"/>
      <c r="OB52" s="496"/>
      <c r="OC52" s="497"/>
      <c r="OF52" s="522"/>
      <c r="OG52" s="523"/>
      <c r="OH52" s="523"/>
      <c r="OI52" s="523"/>
      <c r="OJ52" s="523"/>
      <c r="OK52" s="523"/>
      <c r="OL52" s="523"/>
      <c r="OM52" s="523"/>
      <c r="ON52" s="524"/>
      <c r="OO52" s="525"/>
      <c r="OP52" s="526"/>
      <c r="OQ52" s="526"/>
      <c r="OR52" s="526"/>
      <c r="OS52" s="526"/>
      <c r="OT52" s="526"/>
      <c r="OU52" s="527"/>
      <c r="OV52" s="528"/>
      <c r="OW52" s="529"/>
      <c r="OX52" s="529"/>
      <c r="OY52" s="529"/>
      <c r="OZ52" s="529"/>
      <c r="PA52" s="529"/>
      <c r="PB52" s="529"/>
      <c r="PC52" s="529"/>
      <c r="PD52" s="529"/>
      <c r="PE52" s="529"/>
      <c r="PF52" s="529"/>
      <c r="PG52" s="529"/>
      <c r="PH52" s="529"/>
      <c r="PI52" s="529"/>
      <c r="PJ52" s="529"/>
      <c r="PK52" s="529"/>
      <c r="PL52" s="529"/>
      <c r="PM52" s="529"/>
      <c r="PN52" s="529"/>
      <c r="PO52" s="530"/>
      <c r="PP52" s="531"/>
      <c r="PQ52" s="532"/>
      <c r="PR52" s="532"/>
      <c r="PS52" s="532"/>
      <c r="PT52" s="532"/>
      <c r="PU52" s="532"/>
      <c r="PV52" s="516"/>
      <c r="PW52" s="496"/>
      <c r="PX52" s="497"/>
      <c r="QA52" s="533"/>
      <c r="QB52" s="534"/>
      <c r="QC52" s="534"/>
      <c r="QD52" s="534"/>
      <c r="QE52" s="534"/>
      <c r="QF52" s="534"/>
      <c r="QG52" s="535"/>
      <c r="QH52" s="525"/>
      <c r="QI52" s="526"/>
      <c r="QJ52" s="526"/>
      <c r="QK52" s="526"/>
      <c r="QL52" s="526"/>
      <c r="QM52" s="526"/>
      <c r="QN52" s="527"/>
      <c r="QO52" s="505"/>
      <c r="QP52" s="506"/>
      <c r="QQ52" s="506"/>
      <c r="QR52" s="506"/>
      <c r="QS52" s="506"/>
      <c r="QT52" s="506"/>
      <c r="QU52" s="507"/>
      <c r="QV52" s="508"/>
      <c r="QW52" s="509"/>
      <c r="QX52" s="509"/>
      <c r="QY52" s="509"/>
      <c r="QZ52" s="509"/>
      <c r="RA52" s="509"/>
      <c r="RB52" s="510"/>
      <c r="RC52" s="496"/>
      <c r="RD52" s="497"/>
      <c r="RG52" s="522"/>
      <c r="RH52" s="523"/>
      <c r="RI52" s="523"/>
      <c r="RJ52" s="523"/>
      <c r="RK52" s="523"/>
      <c r="RL52" s="523"/>
      <c r="RM52" s="524"/>
      <c r="RN52" s="525"/>
      <c r="RO52" s="526"/>
      <c r="RP52" s="526"/>
      <c r="RQ52" s="526"/>
      <c r="RR52" s="526"/>
      <c r="RS52" s="526"/>
      <c r="RT52" s="527"/>
      <c r="RU52" s="528"/>
      <c r="RV52" s="529"/>
      <c r="RW52" s="529"/>
      <c r="RX52" s="529"/>
      <c r="RY52" s="529"/>
      <c r="RZ52" s="529"/>
      <c r="SA52" s="530"/>
      <c r="SB52" s="531"/>
      <c r="SC52" s="532"/>
      <c r="SD52" s="532"/>
      <c r="SE52" s="532"/>
      <c r="SF52" s="532"/>
      <c r="SG52" s="532"/>
      <c r="SH52" s="516"/>
      <c r="SI52" s="496"/>
      <c r="SJ52" s="497"/>
      <c r="SM52" s="502"/>
      <c r="SN52" s="497"/>
      <c r="SQ52" s="503"/>
      <c r="SR52" s="504"/>
      <c r="SU52" s="355"/>
      <c r="SV52" s="356"/>
      <c r="SW52" s="356"/>
      <c r="SX52" s="357"/>
      <c r="SY52" s="536"/>
      <c r="SZ52" s="537"/>
      <c r="TA52" s="537"/>
      <c r="TB52" s="538"/>
      <c r="TC52" s="365"/>
      <c r="TD52" s="366"/>
      <c r="TE52" s="366"/>
      <c r="TF52" s="367"/>
      <c r="TG52" s="403"/>
      <c r="TH52" s="404"/>
      <c r="TI52" s="404"/>
      <c r="TJ52" s="405"/>
      <c r="TK52" s="496"/>
      <c r="TL52" s="497"/>
      <c r="TO52" s="502"/>
      <c r="TP52" s="539"/>
      <c r="TQ52" s="291"/>
      <c r="TR52" s="291"/>
      <c r="TS52" s="539"/>
      <c r="TT52" s="539"/>
      <c r="TU52" s="291"/>
      <c r="TV52" s="291"/>
      <c r="TW52" s="539"/>
      <c r="TX52" s="539"/>
      <c r="TY52" s="291"/>
      <c r="TZ52" s="291"/>
      <c r="UA52" s="539"/>
      <c r="UB52" s="539"/>
      <c r="UC52" s="291"/>
      <c r="UD52" s="291"/>
      <c r="UE52" s="540"/>
      <c r="UF52" s="504"/>
      <c r="UG52" s="373"/>
      <c r="UI52" s="503"/>
      <c r="UJ52" s="504"/>
      <c r="UM52" s="503"/>
      <c r="UN52" s="504"/>
      <c r="UQ52" s="502"/>
      <c r="UR52" s="497"/>
      <c r="UU52" s="503"/>
      <c r="UV52" s="504"/>
      <c r="UY52" s="540"/>
      <c r="UZ52" s="540"/>
      <c r="VC52" s="540"/>
      <c r="VD52" s="540"/>
      <c r="VF52" s="374"/>
      <c r="VG52" s="541"/>
      <c r="VH52" s="542"/>
      <c r="VI52" s="541"/>
      <c r="VJ52" s="542"/>
      <c r="VK52" s="335"/>
      <c r="VL52" s="542"/>
      <c r="VM52" s="543"/>
      <c r="VN52" s="541"/>
      <c r="VO52" s="544"/>
      <c r="VP52" s="378"/>
      <c r="VS52" s="608"/>
      <c r="WF52" s="127" t="n">
        <f aca="false">IF(AJ52="",0,AJ52+WF49)</f>
        <v>0</v>
      </c>
      <c r="WG52" s="127" t="n">
        <f aca="false">IF(AK52="",0,AK52+WG49)</f>
        <v>0</v>
      </c>
      <c r="WH52" s="127" t="n">
        <f aca="false">IF(BP52="",0,BP52+WH49)</f>
        <v>0</v>
      </c>
      <c r="WI52" s="127" t="n">
        <f aca="false">IF(BQ52="",0,BQ52+WI49)</f>
        <v>0</v>
      </c>
      <c r="WJ52" s="127" t="n">
        <f aca="false">IF(CJ52="",0,CJ52+WJ49)</f>
        <v>0</v>
      </c>
      <c r="WK52" s="127" t="n">
        <f aca="false">IF(CK52="",0,CK52+WK49)</f>
        <v>0</v>
      </c>
      <c r="WL52" s="127" t="n">
        <f aca="false">IF(DD52="",0,DD52+WL49)</f>
        <v>0</v>
      </c>
      <c r="WM52" s="127" t="n">
        <f aca="false">IF(DE52="",0,DE52+WM49)</f>
        <v>0</v>
      </c>
      <c r="WN52" s="127" t="n">
        <f aca="false">IF(EF52="",0,EF52+WN49)</f>
        <v>0</v>
      </c>
      <c r="WO52" s="127" t="n">
        <f aca="false">IF(EG52="",0,EG52+WO49)</f>
        <v>0</v>
      </c>
      <c r="WP52" s="127" t="n">
        <f aca="false">IF(FF52="",0,FF52+WP49)</f>
        <v>0</v>
      </c>
      <c r="WQ52" s="127" t="n">
        <f aca="false">IF(FG52="",0,FG52+WQ49)</f>
        <v>0</v>
      </c>
      <c r="WR52" s="127" t="n">
        <f aca="false">IF(IS52="",0,IS52+WR49)</f>
        <v>0</v>
      </c>
      <c r="WS52" s="127" t="n">
        <f aca="false">IF(IT52="",0,IT52+WS49)</f>
        <v>0</v>
      </c>
      <c r="WT52" s="127" t="n">
        <f aca="false">IF(HY52="",0,HY52+WT49)</f>
        <v>0</v>
      </c>
      <c r="WU52" s="127" t="n">
        <f aca="false">IF(HZ52="",0,HZ52+WU49)</f>
        <v>0</v>
      </c>
      <c r="WV52" s="127" t="n">
        <f aca="false">IF(SK52="",0,SK52+WV49)</f>
        <v>0</v>
      </c>
      <c r="WW52" s="127" t="n">
        <f aca="false">IF(SL52="",0,SL52+WW49)</f>
        <v>0</v>
      </c>
      <c r="WX52" s="127" t="n">
        <f aca="false">IF(UM52="",0,UM52)</f>
        <v>0</v>
      </c>
      <c r="WY52" s="127" t="n">
        <f aca="false">IF(UN52="",0,UN52)</f>
        <v>0</v>
      </c>
      <c r="WZ52" s="127" t="n">
        <f aca="false">IF(LL52="",0,LL52+WZ49)</f>
        <v>0</v>
      </c>
      <c r="XA52" s="127" t="n">
        <f aca="false">IF(LM52="",0,LM52+XA49)</f>
        <v>0</v>
      </c>
      <c r="XB52" s="127" t="n">
        <f aca="false">IF(UI52="",0,UI52+XB49)</f>
        <v>0</v>
      </c>
      <c r="XC52" s="127" t="n">
        <f aca="false">IF(UJ52="",0,UJ52+XC49)</f>
        <v>0</v>
      </c>
      <c r="XD52" s="127" t="n">
        <f aca="false">IF(VN52="",0,VN52+XD49)</f>
        <v>0</v>
      </c>
      <c r="XE52" s="127" t="n">
        <f aca="false">IF(VO52="",0,VO52+XE49)</f>
        <v>0</v>
      </c>
      <c r="XF52" s="127" t="n">
        <f aca="false">IFERROR(XD52/$A50,0)</f>
        <v>0</v>
      </c>
      <c r="XG52" s="127" t="n">
        <f aca="false">IFERROR(XE52/$A50,0)</f>
        <v>0</v>
      </c>
      <c r="XH52" s="127" t="n">
        <f aca="false">IF(US52="",0,US52+XH49)</f>
        <v>0</v>
      </c>
      <c r="XI52" s="127" t="n">
        <f aca="false">IF(UT52="",0,UT52+XI49)</f>
        <v>0</v>
      </c>
      <c r="XJ52" s="127" t="n">
        <f aca="false">IF(WF52&gt;0,0,AH52+XJ49)</f>
        <v>0</v>
      </c>
      <c r="XK52" s="127" t="n">
        <f aca="false">IF(WG52&gt;0,0,AI52+XK49)</f>
        <v>0</v>
      </c>
      <c r="XL52" s="127" t="n">
        <f aca="false">IF(WH52&gt;0,0,BN52+XL49)</f>
        <v>0</v>
      </c>
      <c r="XM52" s="127" t="n">
        <f aca="false">IF(WI52&gt;0,0,BO52+XM49)</f>
        <v>0</v>
      </c>
      <c r="XN52" s="127" t="n">
        <f aca="false">IF(WJ52&gt;0,0,CH52+XN49)</f>
        <v>0</v>
      </c>
      <c r="XO52" s="127" t="n">
        <f aca="false">IF(WK52&gt;0,0,CI52+XO49)</f>
        <v>0</v>
      </c>
      <c r="XP52" s="127" t="n">
        <f aca="false">IF(WL52&gt;0,0,DB52+XP49)</f>
        <v>0</v>
      </c>
      <c r="XQ52" s="127" t="n">
        <f aca="false">IF(WM52&gt;0,0,DC52+XQ49)</f>
        <v>0</v>
      </c>
      <c r="XR52" s="127" t="n">
        <f aca="false">IF(WN52&gt;0,0,ED52+XR49)</f>
        <v>0</v>
      </c>
      <c r="XS52" s="127" t="n">
        <f aca="false">IF(WO52&gt;0,0,EE52+XS49)</f>
        <v>0</v>
      </c>
      <c r="XT52" s="127" t="n">
        <f aca="false">IF(WP52&gt;0,0,FD52+XT49)</f>
        <v>0</v>
      </c>
      <c r="XU52" s="127" t="n">
        <f aca="false">IF(WQ52&gt;0,0,FE52+XU49)</f>
        <v>0</v>
      </c>
      <c r="XV52" s="127" t="n">
        <f aca="false">IF(WR52&gt;0,0,IQ52+XV49)</f>
        <v>0</v>
      </c>
      <c r="XW52" s="127" t="n">
        <f aca="false">IF(WS52&gt;0,0,IR52+XW49)</f>
        <v>0</v>
      </c>
      <c r="XX52" s="127" t="n">
        <f aca="false">IF(WT52&gt;0,0,HW52+XX49)</f>
        <v>0</v>
      </c>
      <c r="XY52" s="127" t="n">
        <f aca="false">IFERROR(IF(WU52&gt;0,0,HX52+XY49),0)</f>
        <v>0</v>
      </c>
      <c r="XZ52" s="127" t="n">
        <f aca="false">IF(WV52&gt;0,0,SI52+XZ49)</f>
        <v>0</v>
      </c>
      <c r="YA52" s="127" t="n">
        <f aca="false">IFERROR(IF(WW52&gt;0,0,SJ52+YA49),0)</f>
        <v>0</v>
      </c>
      <c r="YB52" s="127"/>
      <c r="YC52" s="127"/>
      <c r="YD52" s="127"/>
    </row>
    <row r="53" customFormat="false" ht="15" hidden="false" customHeight="false" outlineLevel="0" collapsed="false">
      <c r="A53" s="483"/>
      <c r="B53" s="381"/>
      <c r="C53" s="382"/>
      <c r="D53" s="382"/>
      <c r="E53" s="382"/>
      <c r="F53" s="382"/>
      <c r="G53" s="382"/>
      <c r="H53" s="382"/>
      <c r="I53" s="383"/>
      <c r="J53" s="384"/>
      <c r="K53" s="385"/>
      <c r="L53" s="385"/>
      <c r="M53" s="385"/>
      <c r="N53" s="385"/>
      <c r="O53" s="385"/>
      <c r="P53" s="386"/>
      <c r="Q53" s="321"/>
      <c r="R53" s="322"/>
      <c r="S53" s="322"/>
      <c r="T53" s="322"/>
      <c r="U53" s="322"/>
      <c r="V53" s="322"/>
      <c r="W53" s="322"/>
      <c r="X53" s="322"/>
      <c r="Y53" s="322"/>
      <c r="Z53" s="323"/>
      <c r="AA53" s="387"/>
      <c r="AB53" s="388"/>
      <c r="AC53" s="388"/>
      <c r="AD53" s="388"/>
      <c r="AE53" s="388"/>
      <c r="AF53" s="388"/>
      <c r="AG53" s="389"/>
      <c r="AH53" s="390" t="n">
        <f aca="false">SUBTOTAL(3, B53:P53)</f>
        <v>0</v>
      </c>
      <c r="AI53" s="391" t="n">
        <f aca="false">COUNTIF(Q53:AG53,"&lt;&gt;0")-COUNTIF(Q53:AG53,"")</f>
        <v>0</v>
      </c>
      <c r="AL53" s="381"/>
      <c r="AM53" s="382"/>
      <c r="AN53" s="382"/>
      <c r="AO53" s="382"/>
      <c r="AP53" s="382"/>
      <c r="AQ53" s="382"/>
      <c r="AR53" s="383"/>
      <c r="AS53" s="384"/>
      <c r="AT53" s="385"/>
      <c r="AU53" s="385"/>
      <c r="AV53" s="385"/>
      <c r="AW53" s="385"/>
      <c r="AX53" s="385"/>
      <c r="AY53" s="386"/>
      <c r="AZ53" s="321"/>
      <c r="BA53" s="322"/>
      <c r="BB53" s="322"/>
      <c r="BC53" s="322"/>
      <c r="BD53" s="322"/>
      <c r="BE53" s="322"/>
      <c r="BF53" s="323"/>
      <c r="BG53" s="387"/>
      <c r="BH53" s="388"/>
      <c r="BI53" s="388"/>
      <c r="BJ53" s="388"/>
      <c r="BK53" s="388"/>
      <c r="BL53" s="388"/>
      <c r="BM53" s="389"/>
      <c r="BN53" s="390" t="n">
        <f aca="false">SUBTOTAL(3, AL53:AY53)</f>
        <v>0</v>
      </c>
      <c r="BO53" s="391" t="n">
        <f aca="false">COUNTIF(AZ53:BM53,"&lt;&gt;0")-COUNTIF(AZ53:BM53,"")</f>
        <v>0</v>
      </c>
      <c r="BR53" s="381"/>
      <c r="BS53" s="382"/>
      <c r="BT53" s="382"/>
      <c r="BU53" s="383"/>
      <c r="BV53" s="392"/>
      <c r="BW53" s="393"/>
      <c r="BX53" s="393"/>
      <c r="BY53" s="394"/>
      <c r="BZ53" s="321"/>
      <c r="CA53" s="322"/>
      <c r="CB53" s="322"/>
      <c r="CC53" s="323"/>
      <c r="CD53" s="387"/>
      <c r="CE53" s="388"/>
      <c r="CF53" s="388"/>
      <c r="CG53" s="389"/>
      <c r="CH53" s="390" t="n">
        <f aca="false">SUBTOTAL(3, BR53:BY53)</f>
        <v>0</v>
      </c>
      <c r="CI53" s="391" t="n">
        <f aca="false">COUNTIF(BZ53:CG53,"&lt;&gt;0")-COUNTIF(BZ53:CG53,"")</f>
        <v>0</v>
      </c>
      <c r="CL53" s="381"/>
      <c r="CM53" s="382"/>
      <c r="CN53" s="382"/>
      <c r="CO53" s="383"/>
      <c r="CP53" s="384"/>
      <c r="CQ53" s="385"/>
      <c r="CR53" s="385"/>
      <c r="CS53" s="386"/>
      <c r="CT53" s="321"/>
      <c r="CU53" s="322"/>
      <c r="CV53" s="322"/>
      <c r="CW53" s="323"/>
      <c r="CX53" s="387"/>
      <c r="CY53" s="388"/>
      <c r="CZ53" s="388"/>
      <c r="DA53" s="389"/>
      <c r="DB53" s="390" t="n">
        <f aca="false">SUBTOTAL(3, CL53:CS53)</f>
        <v>0</v>
      </c>
      <c r="DC53" s="391" t="n">
        <f aca="false">COUNTIF(CT53:DA53,"&lt;&gt;0")-COUNTIF(CT53:DA53,"")</f>
        <v>0</v>
      </c>
      <c r="DF53" s="395" t="n">
        <f aca="false">SUMIF(B6:DE6,"итого гр.",B53:DE53)</f>
        <v>0</v>
      </c>
      <c r="DG53" s="391" t="n">
        <f aca="false">SUMIF(B6:DE6,"итого фк.",B53:DE53)</f>
        <v>0</v>
      </c>
      <c r="DJ53" s="396"/>
      <c r="DK53" s="397"/>
      <c r="DN53" s="381"/>
      <c r="DO53" s="382"/>
      <c r="DP53" s="382"/>
      <c r="DQ53" s="383"/>
      <c r="DR53" s="384"/>
      <c r="DS53" s="385"/>
      <c r="DT53" s="385"/>
      <c r="DU53" s="386"/>
      <c r="DV53" s="322"/>
      <c r="DW53" s="322"/>
      <c r="DX53" s="322"/>
      <c r="DY53" s="323"/>
      <c r="DZ53" s="387"/>
      <c r="EA53" s="388"/>
      <c r="EB53" s="388"/>
      <c r="EC53" s="389"/>
      <c r="ED53" s="390" t="n">
        <f aca="false">SUBTOTAL(3, DN53:DU53)</f>
        <v>0</v>
      </c>
      <c r="EE53" s="391" t="n">
        <f aca="false">COUNTIF(DV53:EC53,"&lt;&gt;0")-COUNTIF(DV53:EC53,"")</f>
        <v>0</v>
      </c>
      <c r="EH53" s="381"/>
      <c r="EI53" s="382"/>
      <c r="EJ53" s="382"/>
      <c r="EK53" s="382"/>
      <c r="EL53" s="382"/>
      <c r="EM53" s="382"/>
      <c r="EN53" s="383"/>
      <c r="EO53" s="384"/>
      <c r="EP53" s="385"/>
      <c r="EQ53" s="385"/>
      <c r="ER53" s="386"/>
      <c r="ES53" s="321"/>
      <c r="ET53" s="322"/>
      <c r="EU53" s="322"/>
      <c r="EV53" s="322"/>
      <c r="EW53" s="322"/>
      <c r="EX53" s="322"/>
      <c r="EY53" s="323"/>
      <c r="EZ53" s="387"/>
      <c r="FA53" s="388"/>
      <c r="FB53" s="388"/>
      <c r="FC53" s="389"/>
      <c r="FD53" s="390" t="n">
        <f aca="false">SUBTOTAL(3, EH53:ER53)</f>
        <v>0</v>
      </c>
      <c r="FE53" s="391" t="n">
        <f aca="false">COUNTIF(ES53:FC53,"&lt;&gt;0")-COUNTIF(ES53:FC53,"")</f>
        <v>0</v>
      </c>
      <c r="FH53" s="381" t="s">
        <v>356</v>
      </c>
      <c r="FI53" s="382"/>
      <c r="FJ53" s="382"/>
      <c r="FK53" s="382"/>
      <c r="FL53" s="382"/>
      <c r="FM53" s="382"/>
      <c r="FN53" s="382"/>
      <c r="FO53" s="382"/>
      <c r="FP53" s="382"/>
      <c r="FQ53" s="382"/>
      <c r="FR53" s="382"/>
      <c r="FS53" s="382"/>
      <c r="FT53" s="382"/>
      <c r="FU53" s="382"/>
      <c r="FV53" s="382"/>
      <c r="FW53" s="382"/>
      <c r="FX53" s="382"/>
      <c r="FY53" s="382"/>
      <c r="FZ53" s="382"/>
      <c r="GA53" s="382"/>
      <c r="GB53" s="382"/>
      <c r="GC53" s="382"/>
      <c r="GD53" s="382"/>
      <c r="GE53" s="382"/>
      <c r="GF53" s="382"/>
      <c r="GG53" s="382"/>
      <c r="GH53" s="382"/>
      <c r="GI53" s="382"/>
      <c r="GJ53" s="382"/>
      <c r="GK53" s="382"/>
      <c r="GL53" s="382"/>
      <c r="GM53" s="383"/>
      <c r="GN53" s="384"/>
      <c r="GO53" s="385"/>
      <c r="GP53" s="385"/>
      <c r="GQ53" s="385"/>
      <c r="GR53" s="385"/>
      <c r="GS53" s="385"/>
      <c r="GT53" s="386"/>
      <c r="GU53" s="321"/>
      <c r="GV53" s="322"/>
      <c r="GW53" s="321"/>
      <c r="GX53" s="322"/>
      <c r="GY53" s="322"/>
      <c r="GZ53" s="322"/>
      <c r="HA53" s="322"/>
      <c r="HB53" s="322"/>
      <c r="HC53" s="322"/>
      <c r="HD53" s="322"/>
      <c r="HE53" s="322"/>
      <c r="HF53" s="322"/>
      <c r="HG53" s="322"/>
      <c r="HH53" s="322"/>
      <c r="HI53" s="322"/>
      <c r="HJ53" s="322"/>
      <c r="HK53" s="322"/>
      <c r="HL53" s="322"/>
      <c r="HM53" s="322"/>
      <c r="HN53" s="322"/>
      <c r="HO53" s="323"/>
      <c r="HP53" s="387"/>
      <c r="HQ53" s="388"/>
      <c r="HR53" s="388"/>
      <c r="HS53" s="388"/>
      <c r="HT53" s="388"/>
      <c r="HU53" s="388"/>
      <c r="HV53" s="389"/>
      <c r="HW53" s="390" t="n">
        <f aca="false">SUBTOTAL(3, FH53:GT53)</f>
        <v>1</v>
      </c>
      <c r="HX53" s="407" t="n">
        <f aca="false">COUNTIF(GU53:HV53,"&lt;&gt;0")-COUNTIF(GU53:HV53,"")</f>
        <v>0</v>
      </c>
      <c r="IA53" s="398"/>
      <c r="IB53" s="399"/>
      <c r="IC53" s="399"/>
      <c r="ID53" s="400"/>
      <c r="IE53" s="401"/>
      <c r="IF53" s="402"/>
      <c r="IG53" s="402"/>
      <c r="IH53" s="386"/>
      <c r="II53" s="321"/>
      <c r="IJ53" s="366"/>
      <c r="IK53" s="322"/>
      <c r="IL53" s="323"/>
      <c r="IM53" s="387"/>
      <c r="IN53" s="388"/>
      <c r="IO53" s="388"/>
      <c r="IP53" s="405"/>
      <c r="IQ53" s="390" t="n">
        <f aca="false">SUBTOTAL(3, IA53:IH53)</f>
        <v>0</v>
      </c>
      <c r="IR53" s="391" t="n">
        <f aca="false">COUNTIF(II53:IP53,"&lt;&gt;0")-COUNTIF(II53:IP53,"")</f>
        <v>0</v>
      </c>
      <c r="IU53" s="381"/>
      <c r="IV53" s="382" t="s">
        <v>283</v>
      </c>
      <c r="IW53" s="382"/>
      <c r="IX53" s="382"/>
      <c r="IY53" s="382"/>
      <c r="IZ53" s="382"/>
      <c r="JA53" s="382"/>
      <c r="JB53" s="382"/>
      <c r="JC53" s="382"/>
      <c r="JD53" s="382"/>
      <c r="JE53" s="382"/>
      <c r="JF53" s="382"/>
      <c r="JG53" s="382"/>
      <c r="JH53" s="382"/>
      <c r="JI53" s="382"/>
      <c r="JJ53" s="322" t="n">
        <v>4485</v>
      </c>
      <c r="JK53" s="322" t="n">
        <v>321</v>
      </c>
      <c r="JL53" s="322" t="n">
        <v>9314</v>
      </c>
      <c r="JM53" s="322" t="n">
        <v>2425</v>
      </c>
      <c r="JN53" s="322" t="n">
        <v>756</v>
      </c>
      <c r="JO53" s="322" t="n">
        <v>2307</v>
      </c>
      <c r="JP53" s="322" t="n">
        <v>2</v>
      </c>
      <c r="JQ53" s="322"/>
      <c r="JR53" s="322"/>
      <c r="JS53" s="322"/>
      <c r="JT53" s="322"/>
      <c r="JU53" s="322"/>
      <c r="JV53" s="322"/>
      <c r="JW53" s="322"/>
      <c r="JX53" s="322"/>
      <c r="JY53" s="322"/>
      <c r="JZ53" s="322"/>
      <c r="KA53" s="322"/>
      <c r="KB53" s="322"/>
      <c r="KC53" s="322"/>
      <c r="KD53" s="322"/>
      <c r="KE53" s="322"/>
      <c r="KF53" s="322"/>
      <c r="KG53" s="322"/>
      <c r="KH53" s="322"/>
      <c r="KI53" s="322"/>
      <c r="KJ53" s="322"/>
      <c r="KK53" s="322"/>
      <c r="KL53" s="322"/>
      <c r="KM53" s="322"/>
      <c r="KN53" s="322"/>
      <c r="KO53" s="322"/>
      <c r="KP53" s="323"/>
      <c r="KQ53" s="387"/>
      <c r="KR53" s="388"/>
      <c r="KS53" s="388"/>
      <c r="KT53" s="388"/>
      <c r="KU53" s="388"/>
      <c r="KV53" s="388"/>
      <c r="KW53" s="389"/>
      <c r="KX53" s="390" t="n">
        <f aca="false">SUBTOTAL(3, IU53:JI53)</f>
        <v>1</v>
      </c>
      <c r="KY53" s="391" t="n">
        <f aca="false">COUNTIF(JJ53:KW53,"&lt;&gt;0")-COUNTIF(JJ53:KW53,"")</f>
        <v>7</v>
      </c>
      <c r="LB53" s="395" t="n">
        <f aca="false">SUMIF(DN6:LA6,"итого гр.",DN53:LA53)</f>
        <v>2</v>
      </c>
      <c r="LC53" s="391" t="n">
        <f aca="false">SUMIF(DN6:LA6,"итого фк.",DN53:LA53)</f>
        <v>7</v>
      </c>
      <c r="LF53" s="396"/>
      <c r="LG53" s="397"/>
      <c r="LJ53" s="406"/>
      <c r="LK53" s="407"/>
      <c r="LN53" s="396"/>
      <c r="LO53" s="397"/>
      <c r="LR53" s="381" t="s">
        <v>357</v>
      </c>
      <c r="LS53" s="382"/>
      <c r="LT53" s="382"/>
      <c r="LU53" s="382"/>
      <c r="LV53" s="382"/>
      <c r="LW53" s="382"/>
      <c r="LX53" s="382"/>
      <c r="LY53" s="382"/>
      <c r="LZ53" s="382"/>
      <c r="MA53" s="382"/>
      <c r="MB53" s="382"/>
      <c r="MC53" s="382"/>
      <c r="MD53" s="382"/>
      <c r="ME53" s="382"/>
      <c r="MF53" s="382"/>
      <c r="MG53" s="322" t="s">
        <v>358</v>
      </c>
      <c r="MH53" s="322" t="s">
        <v>359</v>
      </c>
      <c r="MI53" s="322" t="s">
        <v>360</v>
      </c>
      <c r="MJ53" s="322" t="s">
        <v>361</v>
      </c>
      <c r="MK53" s="322" t="s">
        <v>362</v>
      </c>
      <c r="ML53" s="322" t="s">
        <v>363</v>
      </c>
      <c r="MM53" s="322" t="s">
        <v>364</v>
      </c>
      <c r="MN53" s="322" t="s">
        <v>365</v>
      </c>
      <c r="MO53" s="629" t="s">
        <v>366</v>
      </c>
      <c r="MP53" s="322"/>
      <c r="MQ53" s="322"/>
      <c r="MR53" s="322"/>
      <c r="MS53" s="322"/>
      <c r="MT53" s="322"/>
      <c r="MU53" s="322"/>
      <c r="MV53" s="322"/>
      <c r="MW53" s="322"/>
      <c r="MX53" s="322"/>
      <c r="MY53" s="322"/>
      <c r="MZ53" s="322"/>
      <c r="NA53" s="322"/>
      <c r="NB53" s="322"/>
      <c r="NC53" s="322"/>
      <c r="ND53" s="322"/>
      <c r="NE53" s="322"/>
      <c r="NF53" s="322"/>
      <c r="NG53" s="322"/>
      <c r="NH53" s="322"/>
      <c r="NI53" s="322"/>
      <c r="NJ53" s="322"/>
      <c r="NK53" s="322"/>
      <c r="NL53" s="322"/>
      <c r="NM53" s="322"/>
      <c r="NN53" s="322"/>
      <c r="NO53" s="322"/>
      <c r="NP53" s="322"/>
      <c r="NQ53" s="322"/>
      <c r="NR53" s="322"/>
      <c r="NS53" s="322"/>
      <c r="NT53" s="323"/>
      <c r="NU53" s="387"/>
      <c r="NV53" s="388"/>
      <c r="NW53" s="388"/>
      <c r="NX53" s="388"/>
      <c r="NY53" s="388"/>
      <c r="NZ53" s="388"/>
      <c r="OA53" s="389"/>
      <c r="OB53" s="390" t="n">
        <f aca="false">SUBTOTAL(3, LR53:MF53)</f>
        <v>1</v>
      </c>
      <c r="OC53" s="391" t="n">
        <f aca="false">COUNTIF(MG53:OA53,"&lt;&gt;0")-COUNTIF(MG53:OA53,"")</f>
        <v>9</v>
      </c>
      <c r="OF53" s="408"/>
      <c r="OG53" s="409"/>
      <c r="OH53" s="409"/>
      <c r="OI53" s="409"/>
      <c r="OJ53" s="409"/>
      <c r="OK53" s="409"/>
      <c r="OL53" s="409"/>
      <c r="OM53" s="409"/>
      <c r="ON53" s="410"/>
      <c r="OO53" s="411"/>
      <c r="OP53" s="412"/>
      <c r="OQ53" s="412"/>
      <c r="OR53" s="412"/>
      <c r="OS53" s="412"/>
      <c r="OT53" s="412"/>
      <c r="OU53" s="413"/>
      <c r="OV53" s="643"/>
      <c r="OW53" s="366"/>
      <c r="OX53" s="366"/>
      <c r="OY53" s="366"/>
      <c r="OZ53" s="366"/>
      <c r="PA53" s="366"/>
      <c r="PB53" s="366"/>
      <c r="PC53" s="366"/>
      <c r="PD53" s="366"/>
      <c r="PE53" s="366"/>
      <c r="PF53" s="366"/>
      <c r="PG53" s="366"/>
      <c r="PH53" s="366"/>
      <c r="PI53" s="366"/>
      <c r="PJ53" s="366"/>
      <c r="PK53" s="366"/>
      <c r="PL53" s="366"/>
      <c r="PM53" s="366"/>
      <c r="PN53" s="366"/>
      <c r="PO53" s="367"/>
      <c r="PP53" s="403"/>
      <c r="PQ53" s="404"/>
      <c r="PR53" s="404"/>
      <c r="PS53" s="404"/>
      <c r="PT53" s="404"/>
      <c r="PU53" s="404"/>
      <c r="PV53" s="405"/>
      <c r="PW53" s="390" t="n">
        <f aca="false">SUBTOTAL(3, OF53:OU53)</f>
        <v>0</v>
      </c>
      <c r="PX53" s="391" t="n">
        <f aca="false">COUNTIF(OV53:PV53,"&lt;&gt;0")-COUNTIF(OV53:PV53,"")</f>
        <v>0</v>
      </c>
      <c r="QA53" s="414"/>
      <c r="QB53" s="415"/>
      <c r="QC53" s="415"/>
      <c r="QD53" s="415"/>
      <c r="QE53" s="415"/>
      <c r="QF53" s="415"/>
      <c r="QG53" s="416"/>
      <c r="QH53" s="411"/>
      <c r="QI53" s="412"/>
      <c r="QJ53" s="412"/>
      <c r="QK53" s="412"/>
      <c r="QL53" s="412"/>
      <c r="QM53" s="412"/>
      <c r="QN53" s="413"/>
      <c r="QO53" s="321"/>
      <c r="QP53" s="322"/>
      <c r="QQ53" s="322"/>
      <c r="QR53" s="322"/>
      <c r="QS53" s="322"/>
      <c r="QT53" s="322"/>
      <c r="QU53" s="323"/>
      <c r="QV53" s="387"/>
      <c r="QW53" s="388"/>
      <c r="QX53" s="388"/>
      <c r="QY53" s="388"/>
      <c r="QZ53" s="388"/>
      <c r="RA53" s="388"/>
      <c r="RB53" s="389"/>
      <c r="RC53" s="390" t="n">
        <f aca="false">SUBTOTAL(3, QA53:QN53)</f>
        <v>0</v>
      </c>
      <c r="RD53" s="391" t="n">
        <f aca="false">COUNTIF(QO53:RB53,"&lt;&gt;0")-COUNTIF(QO53:RB53,"")</f>
        <v>0</v>
      </c>
      <c r="RG53" s="408"/>
      <c r="RH53" s="409"/>
      <c r="RI53" s="409"/>
      <c r="RJ53" s="409"/>
      <c r="RK53" s="409"/>
      <c r="RL53" s="409"/>
      <c r="RM53" s="410"/>
      <c r="RN53" s="411"/>
      <c r="RO53" s="412"/>
      <c r="RP53" s="412"/>
      <c r="RQ53" s="412"/>
      <c r="RR53" s="412"/>
      <c r="RS53" s="412"/>
      <c r="RT53" s="413"/>
      <c r="RU53" s="365"/>
      <c r="RV53" s="366"/>
      <c r="RW53" s="366"/>
      <c r="RX53" s="366"/>
      <c r="RY53" s="366"/>
      <c r="RZ53" s="366"/>
      <c r="SA53" s="367"/>
      <c r="SB53" s="403"/>
      <c r="SC53" s="404"/>
      <c r="SD53" s="404"/>
      <c r="SE53" s="404"/>
      <c r="SF53" s="404"/>
      <c r="SG53" s="404"/>
      <c r="SH53" s="405"/>
      <c r="SI53" s="390" t="n">
        <f aca="false">COUNTIF(RG53:RT53,"&lt;&gt;0")-COUNTIF(RG53:RT53,"")</f>
        <v>0</v>
      </c>
      <c r="SJ53" s="391" t="n">
        <f aca="false">COUNTIF(RU53:SH53,"&lt;&gt;0")-COUNTIF(RU53:SH53,"")</f>
        <v>0</v>
      </c>
      <c r="SM53" s="395" t="n">
        <f aca="false">SUMIF(LR6:SL6,"итого гр.",LR53:SL53)</f>
        <v>1</v>
      </c>
      <c r="SN53" s="391" t="n">
        <f aca="false">SUMIF($LR$6:$SL$6,"итого фк.",LR53:SL53)</f>
        <v>9</v>
      </c>
      <c r="SQ53" s="396"/>
      <c r="SR53" s="397"/>
      <c r="SU53" s="408"/>
      <c r="SV53" s="409"/>
      <c r="SW53" s="409"/>
      <c r="SX53" s="410"/>
      <c r="SY53" s="411"/>
      <c r="SZ53" s="412"/>
      <c r="TA53" s="412"/>
      <c r="TB53" s="413"/>
      <c r="TC53" s="365"/>
      <c r="TD53" s="366"/>
      <c r="TE53" s="366"/>
      <c r="TF53" s="367"/>
      <c r="TG53" s="403"/>
      <c r="TH53" s="404"/>
      <c r="TI53" s="404"/>
      <c r="TJ53" s="405"/>
      <c r="TK53" s="390"/>
      <c r="TL53" s="391"/>
      <c r="TO53" s="395"/>
      <c r="TP53" s="417"/>
      <c r="TQ53" s="291"/>
      <c r="TR53" s="291"/>
      <c r="TS53" s="417"/>
      <c r="TT53" s="417"/>
      <c r="TU53" s="291"/>
      <c r="TV53" s="291"/>
      <c r="TW53" s="417"/>
      <c r="TX53" s="417"/>
      <c r="TY53" s="291"/>
      <c r="TZ53" s="291"/>
      <c r="UA53" s="417"/>
      <c r="UB53" s="417"/>
      <c r="UC53" s="291"/>
      <c r="UD53" s="291"/>
      <c r="UE53" s="418" t="n">
        <f aca="false">SUMIF(TO6:UD6,"итого гр.",TO53:UD53)</f>
        <v>0</v>
      </c>
      <c r="UF53" s="397" t="n">
        <f aca="false">SUMIF($TO$6:$UD$6,"итого фк.",TO53:UD53)</f>
        <v>0</v>
      </c>
      <c r="UG53" s="373"/>
      <c r="UI53" s="396"/>
      <c r="UJ53" s="397"/>
      <c r="UM53" s="396"/>
      <c r="UN53" s="397"/>
      <c r="UQ53" s="395"/>
      <c r="UR53" s="391"/>
      <c r="UU53" s="396"/>
      <c r="UV53" s="397"/>
      <c r="UY53" s="418"/>
      <c r="UZ53" s="418"/>
      <c r="VC53" s="418"/>
      <c r="VD53" s="418"/>
      <c r="VG53" s="546"/>
      <c r="VH53" s="375"/>
      <c r="VI53" s="546"/>
      <c r="VJ53" s="375"/>
      <c r="VK53" s="396"/>
      <c r="VL53" s="375"/>
      <c r="VM53" s="419"/>
      <c r="VN53" s="546"/>
      <c r="VO53" s="377"/>
      <c r="VP53" s="378"/>
      <c r="VS53" s="608"/>
      <c r="WF53" s="127" t="n">
        <f aca="false">IF(AJ53="",0,AJ53+WF50)</f>
        <v>0</v>
      </c>
      <c r="WG53" s="127" t="n">
        <f aca="false">IF(AK53="",0,AK53+WG50)</f>
        <v>0</v>
      </c>
      <c r="WH53" s="127" t="n">
        <f aca="false">IF(BP53="",0,BP53+WH50)</f>
        <v>0</v>
      </c>
      <c r="WI53" s="127" t="n">
        <f aca="false">IF(BQ53="",0,BQ53+WI50)</f>
        <v>0</v>
      </c>
      <c r="WJ53" s="127" t="n">
        <f aca="false">IF(CJ53="",0,CJ53+WJ50)</f>
        <v>0</v>
      </c>
      <c r="WK53" s="127" t="n">
        <f aca="false">IF(CK53="",0,CK53+WK50)</f>
        <v>0</v>
      </c>
      <c r="WL53" s="127" t="n">
        <f aca="false">IF(DD53="",0,DD53+WL50)</f>
        <v>0</v>
      </c>
      <c r="WM53" s="127" t="n">
        <f aca="false">IF(DE53="",0,DE53+WM50)</f>
        <v>0</v>
      </c>
      <c r="WN53" s="127" t="n">
        <f aca="false">IF(EF53="",0,EF53+WN50)</f>
        <v>0</v>
      </c>
      <c r="WO53" s="127" t="n">
        <f aca="false">IF(EG53="",0,EG53+WO50)</f>
        <v>0</v>
      </c>
      <c r="WP53" s="127" t="n">
        <f aca="false">IF(FF53="",0,FF53+WP50)</f>
        <v>0</v>
      </c>
      <c r="WQ53" s="127" t="n">
        <f aca="false">IF(FG53="",0,FG53+WQ50)</f>
        <v>0</v>
      </c>
      <c r="WR53" s="127" t="n">
        <f aca="false">IF(IS53="",0,IS53+WR50)</f>
        <v>0</v>
      </c>
      <c r="WS53" s="127" t="n">
        <f aca="false">IF(IT53="",0,IT53+WS50)</f>
        <v>0</v>
      </c>
      <c r="WT53" s="127" t="n">
        <f aca="false">IF(HY53="",0,HY53+WT50)</f>
        <v>0</v>
      </c>
      <c r="WU53" s="127" t="n">
        <f aca="false">IF(HZ53="",0,HZ53+WU50)</f>
        <v>0</v>
      </c>
      <c r="WV53" s="127" t="n">
        <f aca="false">IF(SK53="",0,SK53+WV50)</f>
        <v>0</v>
      </c>
      <c r="WW53" s="127" t="n">
        <f aca="false">IF(SL53="",0,SL53+WW50)</f>
        <v>0</v>
      </c>
      <c r="WX53" s="127" t="n">
        <f aca="false">IF(UM53="",0,UM53)</f>
        <v>0</v>
      </c>
      <c r="WY53" s="127" t="n">
        <f aca="false">IF(UN53="",0,UN53)</f>
        <v>0</v>
      </c>
      <c r="WZ53" s="127" t="n">
        <f aca="false">IF(LL53="",0,LL53+WZ50)</f>
        <v>0</v>
      </c>
      <c r="XA53" s="127" t="n">
        <f aca="false">IF(LM53="",0,LM53+XA50)</f>
        <v>0</v>
      </c>
      <c r="XB53" s="127" t="n">
        <f aca="false">IF(UI53="",0,UI53+XB50)</f>
        <v>0</v>
      </c>
      <c r="XC53" s="127" t="n">
        <f aca="false">IF(UJ53="",0,UJ53+XC50)</f>
        <v>0</v>
      </c>
      <c r="XD53" s="127" t="n">
        <f aca="false">IF(VN53="",0,VN53+XD50)</f>
        <v>0</v>
      </c>
      <c r="XE53" s="127" t="n">
        <f aca="false">IF(VO53="",0,VO53+XE50)</f>
        <v>0</v>
      </c>
      <c r="XF53" s="127" t="n">
        <f aca="false">IFERROR(XD53/$A51,0)</f>
        <v>0</v>
      </c>
      <c r="XG53" s="127" t="n">
        <f aca="false">IFERROR(XE53/$A51,0)</f>
        <v>0</v>
      </c>
      <c r="XH53" s="127" t="n">
        <f aca="false">IF(US53="",0,US53+XH50)</f>
        <v>0</v>
      </c>
      <c r="XI53" s="127" t="n">
        <f aca="false">IF(UT53="",0,UT53+XI50)</f>
        <v>0</v>
      </c>
      <c r="XJ53" s="127" t="n">
        <f aca="false">IF(WF53&gt;0,0,AH53+XJ50)</f>
        <v>3</v>
      </c>
      <c r="XK53" s="127" t="n">
        <f aca="false">IF(WG53&gt;0,0,AI53+XK50)</f>
        <v>2</v>
      </c>
      <c r="XL53" s="127" t="n">
        <f aca="false">IF(WH53&gt;0,0,BN53+XL50)</f>
        <v>4</v>
      </c>
      <c r="XM53" s="127" t="n">
        <f aca="false">IF(WI53&gt;0,0,BO53+XM50)</f>
        <v>6</v>
      </c>
      <c r="XN53" s="127" t="n">
        <f aca="false">IF(WJ53&gt;0,0,CH53+XN50)</f>
        <v>0</v>
      </c>
      <c r="XO53" s="127" t="n">
        <f aca="false">IF(WK53&gt;0,0,CI53+XO50)</f>
        <v>0</v>
      </c>
      <c r="XP53" s="127" t="n">
        <f aca="false">IF(WL53&gt;0,0,DB53+XP50)</f>
        <v>0</v>
      </c>
      <c r="XQ53" s="127" t="n">
        <f aca="false">IF(WM53&gt;0,0,DC53+XQ50)</f>
        <v>0</v>
      </c>
      <c r="XR53" s="127" t="n">
        <f aca="false">IF(WN53&gt;0,0,ED53+XR50)</f>
        <v>2</v>
      </c>
      <c r="XS53" s="127" t="n">
        <f aca="false">IF(WO53&gt;0,0,EE53+XS50)</f>
        <v>3</v>
      </c>
      <c r="XT53" s="127" t="n">
        <f aca="false">IF(WP53&gt;0,0,FD53+XT50)</f>
        <v>7</v>
      </c>
      <c r="XU53" s="127" t="n">
        <f aca="false">IF(WQ53&gt;0,0,FE53+XU50)</f>
        <v>2</v>
      </c>
      <c r="XV53" s="127" t="n">
        <f aca="false">IF(WR53&gt;0,0,IQ53+XV50)</f>
        <v>0</v>
      </c>
      <c r="XW53" s="127" t="n">
        <f aca="false">IF(WS53&gt;0,0,IR53+XW50)</f>
        <v>0</v>
      </c>
      <c r="XX53" s="127" t="n">
        <f aca="false">IF(WT53&gt;0,0,HW53+XX50)</f>
        <v>21</v>
      </c>
      <c r="XY53" s="127" t="n">
        <f aca="false">IFERROR(IF(WU53&gt;0,0,HX53+XY50),0)</f>
        <v>19</v>
      </c>
      <c r="XZ53" s="127" t="n">
        <f aca="false">IF(WV53&gt;0,0,SI53+XZ50)</f>
        <v>4</v>
      </c>
      <c r="YA53" s="127" t="n">
        <f aca="false">IFERROR(IF(WW53&gt;0,0,SJ53+YA50),0)</f>
        <v>1</v>
      </c>
      <c r="YB53" s="127"/>
      <c r="YC53" s="127"/>
      <c r="YD53" s="127"/>
    </row>
    <row r="54" customFormat="false" ht="15" hidden="false" customHeight="false" outlineLevel="0" collapsed="false">
      <c r="A54" s="483"/>
      <c r="B54" s="420"/>
      <c r="C54" s="421"/>
      <c r="D54" s="421"/>
      <c r="E54" s="421"/>
      <c r="F54" s="421"/>
      <c r="G54" s="421"/>
      <c r="H54" s="421"/>
      <c r="I54" s="422"/>
      <c r="J54" s="423"/>
      <c r="K54" s="424"/>
      <c r="L54" s="424"/>
      <c r="M54" s="424"/>
      <c r="N54" s="424"/>
      <c r="O54" s="424"/>
      <c r="P54" s="425"/>
      <c r="Q54" s="426"/>
      <c r="R54" s="427"/>
      <c r="S54" s="427"/>
      <c r="T54" s="427"/>
      <c r="U54" s="427"/>
      <c r="V54" s="427"/>
      <c r="W54" s="427"/>
      <c r="X54" s="427"/>
      <c r="Y54" s="427"/>
      <c r="Z54" s="428"/>
      <c r="AA54" s="429"/>
      <c r="AB54" s="430"/>
      <c r="AC54" s="430"/>
      <c r="AD54" s="430"/>
      <c r="AE54" s="430"/>
      <c r="AF54" s="430"/>
      <c r="AG54" s="431"/>
      <c r="AH54" s="432" t="n">
        <f aca="false">SUBTOTAL(9, B54:P54)</f>
        <v>0</v>
      </c>
      <c r="AI54" s="433" t="n">
        <f aca="false">SUBTOTAL(9, Q54:AG54)</f>
        <v>0</v>
      </c>
      <c r="AJ54" s="273" t="n">
        <f aca="false">SUM(AH54,AJ51)</f>
        <v>130</v>
      </c>
      <c r="AK54" s="273" t="n">
        <f aca="false">SUM(AI54,AK51)</f>
        <v>80</v>
      </c>
      <c r="AL54" s="420"/>
      <c r="AM54" s="421"/>
      <c r="AN54" s="421"/>
      <c r="AO54" s="421"/>
      <c r="AP54" s="421"/>
      <c r="AQ54" s="421"/>
      <c r="AR54" s="422"/>
      <c r="AS54" s="423"/>
      <c r="AT54" s="424"/>
      <c r="AU54" s="424"/>
      <c r="AV54" s="424"/>
      <c r="AW54" s="424"/>
      <c r="AX54" s="424"/>
      <c r="AY54" s="425"/>
      <c r="AZ54" s="426"/>
      <c r="BA54" s="427"/>
      <c r="BB54" s="427"/>
      <c r="BC54" s="427"/>
      <c r="BD54" s="427"/>
      <c r="BE54" s="427"/>
      <c r="BF54" s="428"/>
      <c r="BG54" s="429"/>
      <c r="BH54" s="430"/>
      <c r="BI54" s="430"/>
      <c r="BJ54" s="430"/>
      <c r="BK54" s="430"/>
      <c r="BL54" s="430"/>
      <c r="BM54" s="431"/>
      <c r="BN54" s="432" t="n">
        <f aca="false">SUBTOTAL(9, AL54:AY54)</f>
        <v>0</v>
      </c>
      <c r="BO54" s="433" t="n">
        <f aca="false">SUBTOTAL(9, AZ54:BM54)</f>
        <v>0</v>
      </c>
      <c r="BP54" s="273" t="n">
        <f aca="false">SUM(BN54,BP51)</f>
        <v>83</v>
      </c>
      <c r="BQ54" s="273" t="n">
        <f aca="false">SUM(BO54,BQ51)</f>
        <v>120</v>
      </c>
      <c r="BR54" s="420"/>
      <c r="BS54" s="421"/>
      <c r="BT54" s="421"/>
      <c r="BU54" s="422"/>
      <c r="BV54" s="434"/>
      <c r="BW54" s="435"/>
      <c r="BX54" s="435"/>
      <c r="BY54" s="436"/>
      <c r="BZ54" s="426"/>
      <c r="CA54" s="427"/>
      <c r="CB54" s="427"/>
      <c r="CC54" s="428"/>
      <c r="CD54" s="429"/>
      <c r="CE54" s="430"/>
      <c r="CF54" s="430"/>
      <c r="CG54" s="431"/>
      <c r="CH54" s="432" t="n">
        <f aca="false">SUBTOTAL(9, BR54:BY54)</f>
        <v>0</v>
      </c>
      <c r="CI54" s="433" t="n">
        <f aca="false">SUBTOTAL(9, BZ54:CG54)</f>
        <v>0</v>
      </c>
      <c r="CJ54" s="273" t="n">
        <f aca="false">SUM(CH54,CJ51)</f>
        <v>0</v>
      </c>
      <c r="CK54" s="273" t="n">
        <f aca="false">SUM(CI54,CK51)</f>
        <v>0</v>
      </c>
      <c r="CL54" s="420"/>
      <c r="CM54" s="421"/>
      <c r="CN54" s="421"/>
      <c r="CO54" s="422"/>
      <c r="CP54" s="423"/>
      <c r="CQ54" s="424"/>
      <c r="CR54" s="424"/>
      <c r="CS54" s="425"/>
      <c r="CT54" s="426"/>
      <c r="CU54" s="427"/>
      <c r="CV54" s="427"/>
      <c r="CW54" s="428"/>
      <c r="CX54" s="429"/>
      <c r="CY54" s="430"/>
      <c r="CZ54" s="430"/>
      <c r="DA54" s="431"/>
      <c r="DB54" s="432" t="n">
        <f aca="false">SUBTOTAL(9, CL54:CS54)</f>
        <v>0</v>
      </c>
      <c r="DC54" s="433" t="n">
        <f aca="false">SUBTOTAL(9, CT54:DA54)</f>
        <v>0</v>
      </c>
      <c r="DD54" s="273" t="n">
        <f aca="false">SUM(DB54,DD51)</f>
        <v>0</v>
      </c>
      <c r="DE54" s="273" t="n">
        <f aca="false">SUM(DC54,DE51)</f>
        <v>0</v>
      </c>
      <c r="DF54" s="437" t="n">
        <f aca="false">SUMIF(B6:DE6,"итого гр.",B54:DE54)</f>
        <v>0</v>
      </c>
      <c r="DG54" s="433" t="n">
        <f aca="false">SUMIF(B6:DE6,"итого фк.",B54:DE54)</f>
        <v>0</v>
      </c>
      <c r="DH54" s="273" t="n">
        <f aca="false">SUM(DF54,DH51)</f>
        <v>213</v>
      </c>
      <c r="DI54" s="273" t="n">
        <f aca="false">SUM(DG54,DI51)</f>
        <v>200</v>
      </c>
      <c r="DJ54" s="438" t="n">
        <f aca="false">DH54</f>
        <v>213</v>
      </c>
      <c r="DK54" s="439" t="n">
        <f aca="false">DI54</f>
        <v>200</v>
      </c>
      <c r="DN54" s="420"/>
      <c r="DO54" s="421"/>
      <c r="DP54" s="421"/>
      <c r="DQ54" s="422"/>
      <c r="DR54" s="423"/>
      <c r="DS54" s="424"/>
      <c r="DT54" s="424"/>
      <c r="DU54" s="425"/>
      <c r="DV54" s="427"/>
      <c r="DW54" s="427"/>
      <c r="DX54" s="427"/>
      <c r="DY54" s="428"/>
      <c r="DZ54" s="429"/>
      <c r="EA54" s="430"/>
      <c r="EB54" s="430"/>
      <c r="EC54" s="431"/>
      <c r="ED54" s="390" t="n">
        <f aca="false">SUBTOTAL(9, DN54:DU54)</f>
        <v>0</v>
      </c>
      <c r="EE54" s="433" t="n">
        <f aca="false">SUBTOTAL(9, DV54:EC54)</f>
        <v>0</v>
      </c>
      <c r="EF54" s="273" t="n">
        <f aca="false">SUM(ED54,EF51)</f>
        <v>14.7</v>
      </c>
      <c r="EG54" s="273" t="n">
        <f aca="false">SUM(EE54,EG51)</f>
        <v>15.988</v>
      </c>
      <c r="EH54" s="420"/>
      <c r="EI54" s="421"/>
      <c r="EJ54" s="421"/>
      <c r="EK54" s="421"/>
      <c r="EL54" s="421"/>
      <c r="EM54" s="421"/>
      <c r="EN54" s="422"/>
      <c r="EO54" s="423"/>
      <c r="EP54" s="424"/>
      <c r="EQ54" s="424"/>
      <c r="ER54" s="425"/>
      <c r="ES54" s="440"/>
      <c r="ET54" s="441"/>
      <c r="EU54" s="441"/>
      <c r="EV54" s="441"/>
      <c r="EW54" s="441"/>
      <c r="EX54" s="441"/>
      <c r="EY54" s="442"/>
      <c r="EZ54" s="443"/>
      <c r="FA54" s="444"/>
      <c r="FB54" s="444"/>
      <c r="FC54" s="445"/>
      <c r="FD54" s="432" t="n">
        <f aca="false">SUBTOTAL(9, EH54:ER54)</f>
        <v>0</v>
      </c>
      <c r="FE54" s="433" t="n">
        <f aca="false">SUBTOTAL(9, ES54:FC54)</f>
        <v>0</v>
      </c>
      <c r="FF54" s="273" t="n">
        <f aca="false">SUM(FD54,FF51)</f>
        <v>220</v>
      </c>
      <c r="FG54" s="273" t="n">
        <f aca="false">SUM(FE54,FG51)</f>
        <v>60</v>
      </c>
      <c r="FH54" s="420" t="n">
        <v>5</v>
      </c>
      <c r="FI54" s="421"/>
      <c r="FJ54" s="421"/>
      <c r="FK54" s="421"/>
      <c r="FL54" s="421"/>
      <c r="FM54" s="421"/>
      <c r="FN54" s="421"/>
      <c r="FO54" s="421"/>
      <c r="FP54" s="421"/>
      <c r="FQ54" s="421"/>
      <c r="FR54" s="421"/>
      <c r="FS54" s="421"/>
      <c r="FT54" s="421"/>
      <c r="FU54" s="421"/>
      <c r="FV54" s="421"/>
      <c r="FW54" s="421"/>
      <c r="FX54" s="421"/>
      <c r="FY54" s="421"/>
      <c r="FZ54" s="421"/>
      <c r="GA54" s="421"/>
      <c r="GB54" s="421"/>
      <c r="GC54" s="421"/>
      <c r="GD54" s="421"/>
      <c r="GE54" s="421"/>
      <c r="GF54" s="421"/>
      <c r="GG54" s="421"/>
      <c r="GH54" s="421"/>
      <c r="GI54" s="421"/>
      <c r="GJ54" s="421"/>
      <c r="GK54" s="421"/>
      <c r="GL54" s="421"/>
      <c r="GM54" s="422"/>
      <c r="GN54" s="423"/>
      <c r="GO54" s="424"/>
      <c r="GP54" s="424"/>
      <c r="GQ54" s="424"/>
      <c r="GR54" s="424"/>
      <c r="GS54" s="424"/>
      <c r="GT54" s="425"/>
      <c r="GU54" s="426"/>
      <c r="GV54" s="427"/>
      <c r="GW54" s="426"/>
      <c r="GX54" s="427"/>
      <c r="GY54" s="427"/>
      <c r="GZ54" s="427"/>
      <c r="HA54" s="427"/>
      <c r="HB54" s="427"/>
      <c r="HC54" s="427"/>
      <c r="HD54" s="427"/>
      <c r="HE54" s="427"/>
      <c r="HF54" s="427"/>
      <c r="HG54" s="427"/>
      <c r="HH54" s="427"/>
      <c r="HI54" s="427"/>
      <c r="HJ54" s="427"/>
      <c r="HK54" s="427"/>
      <c r="HL54" s="427"/>
      <c r="HM54" s="427"/>
      <c r="HN54" s="427"/>
      <c r="HO54" s="428"/>
      <c r="HP54" s="429"/>
      <c r="HQ54" s="430"/>
      <c r="HR54" s="430"/>
      <c r="HS54" s="430"/>
      <c r="HT54" s="430"/>
      <c r="HU54" s="430"/>
      <c r="HV54" s="431"/>
      <c r="HW54" s="432" t="n">
        <f aca="false">SUBTOTAL(9, FH54:GT54)</f>
        <v>5</v>
      </c>
      <c r="HX54" s="433" t="n">
        <f aca="false">SUBTOTAL(9, GU54:HV54)</f>
        <v>0</v>
      </c>
      <c r="HY54" s="273" t="n">
        <f aca="false">SUM(HW54,HY51)</f>
        <v>93</v>
      </c>
      <c r="HZ54" s="273" t="n">
        <f aca="false">SUM(HX54,HZ51)</f>
        <v>92.773</v>
      </c>
      <c r="IA54" s="446"/>
      <c r="IB54" s="447"/>
      <c r="IC54" s="447"/>
      <c r="ID54" s="448"/>
      <c r="IE54" s="449"/>
      <c r="IF54" s="450"/>
      <c r="IG54" s="450"/>
      <c r="IH54" s="425"/>
      <c r="II54" s="440"/>
      <c r="IJ54" s="451"/>
      <c r="IK54" s="441"/>
      <c r="IL54" s="442"/>
      <c r="IM54" s="443"/>
      <c r="IN54" s="444"/>
      <c r="IO54" s="444"/>
      <c r="IP54" s="455"/>
      <c r="IQ54" s="432" t="n">
        <f aca="false">SUBTOTAL(9, IA54:IH54)</f>
        <v>0</v>
      </c>
      <c r="IR54" s="433" t="n">
        <f aca="false">SUBTOTAL(9, II54:IP54)</f>
        <v>0</v>
      </c>
      <c r="IS54" s="273" t="n">
        <f aca="false">SUM(IQ54,IS51)</f>
        <v>0</v>
      </c>
      <c r="IT54" s="273" t="n">
        <f aca="false">SUM(IR54,IT51)</f>
        <v>0</v>
      </c>
      <c r="IU54" s="420"/>
      <c r="IV54" s="421" t="n">
        <v>9.5</v>
      </c>
      <c r="IW54" s="421" t="n">
        <v>1.2</v>
      </c>
      <c r="IX54" s="421"/>
      <c r="IY54" s="421"/>
      <c r="IZ54" s="421"/>
      <c r="JA54" s="421"/>
      <c r="JB54" s="421"/>
      <c r="JC54" s="421"/>
      <c r="JD54" s="421"/>
      <c r="JE54" s="421"/>
      <c r="JF54" s="421"/>
      <c r="JG54" s="421"/>
      <c r="JH54" s="421"/>
      <c r="JI54" s="421"/>
      <c r="JJ54" s="427" t="n">
        <v>1.613</v>
      </c>
      <c r="JK54" s="427" t="n">
        <v>29.431</v>
      </c>
      <c r="JL54" s="427" t="n">
        <v>8.963</v>
      </c>
      <c r="JM54" s="427" t="n">
        <v>3.979</v>
      </c>
      <c r="JN54" s="427" t="n">
        <v>9.206</v>
      </c>
      <c r="JO54" s="427" t="n">
        <v>11.559</v>
      </c>
      <c r="JP54" s="427" t="n">
        <v>17.419</v>
      </c>
      <c r="JQ54" s="427"/>
      <c r="JR54" s="427"/>
      <c r="JS54" s="427"/>
      <c r="JT54" s="427"/>
      <c r="JU54" s="427"/>
      <c r="JV54" s="427"/>
      <c r="JW54" s="427"/>
      <c r="JX54" s="427"/>
      <c r="JY54" s="427"/>
      <c r="JZ54" s="427"/>
      <c r="KA54" s="427"/>
      <c r="KB54" s="427"/>
      <c r="KC54" s="427"/>
      <c r="KD54" s="427"/>
      <c r="KE54" s="427"/>
      <c r="KF54" s="427"/>
      <c r="KG54" s="427"/>
      <c r="KH54" s="427"/>
      <c r="KI54" s="427"/>
      <c r="KJ54" s="427"/>
      <c r="KK54" s="427"/>
      <c r="KL54" s="427"/>
      <c r="KM54" s="427"/>
      <c r="KN54" s="427"/>
      <c r="KO54" s="427"/>
      <c r="KP54" s="428"/>
      <c r="KQ54" s="429"/>
      <c r="KR54" s="430"/>
      <c r="KS54" s="430"/>
      <c r="KT54" s="430"/>
      <c r="KU54" s="430"/>
      <c r="KV54" s="430"/>
      <c r="KW54" s="431"/>
      <c r="KX54" s="432" t="n">
        <f aca="false">SUBTOTAL(9, IU54:JI54)</f>
        <v>10.7</v>
      </c>
      <c r="KY54" s="549" t="n">
        <f aca="false">SUBTOTAL(9, JJ54:KW54)</f>
        <v>82.17</v>
      </c>
      <c r="KZ54" s="273" t="n">
        <f aca="false">SUM(KX54,KZ51)</f>
        <v>254.686</v>
      </c>
      <c r="LA54" s="456" t="n">
        <f aca="false">SUM(KY54,LA51)</f>
        <v>598.47</v>
      </c>
      <c r="LB54" s="437" t="n">
        <f aca="false">SUMIF(DN6:LA6,"итого гр.",DN54:LA54)</f>
        <v>15.7</v>
      </c>
      <c r="LC54" s="433" t="n">
        <f aca="false">SUMIF(DN6:LA6,"итого фк.",DN54:LA54)</f>
        <v>82.17</v>
      </c>
      <c r="LD54" s="273" t="n">
        <f aca="false">SUM(LB54,LD51)</f>
        <v>582.386</v>
      </c>
      <c r="LE54" s="273" t="n">
        <f aca="false">SUM(LC54,LE51)</f>
        <v>767.231</v>
      </c>
      <c r="LF54" s="438" t="n">
        <f aca="false">LD54</f>
        <v>582.386</v>
      </c>
      <c r="LG54" s="439" t="n">
        <f aca="false">LE54</f>
        <v>767.231</v>
      </c>
      <c r="LI54" s="278"/>
      <c r="LJ54" s="457" t="n">
        <v>312.5</v>
      </c>
      <c r="LK54" s="458" t="n">
        <v>22</v>
      </c>
      <c r="LL54" s="273" t="n">
        <f aca="false">LJ54</f>
        <v>312.5</v>
      </c>
      <c r="LM54" s="273" t="n">
        <f aca="false">LK54</f>
        <v>22</v>
      </c>
      <c r="LN54" s="438" t="n">
        <f aca="false">SUM(DF54,LB54,LJ54)</f>
        <v>328.2</v>
      </c>
      <c r="LO54" s="439" t="n">
        <f aca="false">SUM(DG54,LC54,LK54)</f>
        <v>104.17</v>
      </c>
      <c r="LP54" s="273" t="n">
        <f aca="false">SUM(DH54,LD54,LL54)</f>
        <v>1107.886</v>
      </c>
      <c r="LQ54" s="273" t="n">
        <f aca="false">SUM(DI54,LE54,LM54)</f>
        <v>989.231</v>
      </c>
      <c r="LR54" s="420" t="n">
        <v>5.1</v>
      </c>
      <c r="LS54" s="421" t="n">
        <v>6.6</v>
      </c>
      <c r="LT54" s="421"/>
      <c r="LU54" s="421"/>
      <c r="LV54" s="421"/>
      <c r="LW54" s="421"/>
      <c r="LX54" s="421"/>
      <c r="LY54" s="421"/>
      <c r="LZ54" s="421"/>
      <c r="MA54" s="421"/>
      <c r="MB54" s="421"/>
      <c r="MC54" s="421"/>
      <c r="MD54" s="421"/>
      <c r="ME54" s="421"/>
      <c r="MF54" s="421"/>
      <c r="MG54" s="441" t="n">
        <v>7.183</v>
      </c>
      <c r="MH54" s="441" t="n">
        <v>7.284</v>
      </c>
      <c r="MI54" s="441" t="n">
        <v>12.778</v>
      </c>
      <c r="MJ54" s="441" t="n">
        <v>6.138</v>
      </c>
      <c r="MK54" s="441" t="n">
        <v>18.693</v>
      </c>
      <c r="ML54" s="441" t="n">
        <v>1.038</v>
      </c>
      <c r="MM54" s="441" t="n">
        <v>1.969</v>
      </c>
      <c r="MN54" s="441" t="n">
        <v>6.162</v>
      </c>
      <c r="MO54" s="441" t="n">
        <v>24.931</v>
      </c>
      <c r="MP54" s="441"/>
      <c r="MQ54" s="441"/>
      <c r="MR54" s="441"/>
      <c r="MS54" s="441"/>
      <c r="MT54" s="441"/>
      <c r="MU54" s="441"/>
      <c r="MV54" s="441"/>
      <c r="MW54" s="441"/>
      <c r="MX54" s="441" t="n">
        <v>-0.37</v>
      </c>
      <c r="MY54" s="441"/>
      <c r="MZ54" s="441"/>
      <c r="NA54" s="441"/>
      <c r="NB54" s="441"/>
      <c r="NC54" s="441"/>
      <c r="ND54" s="441"/>
      <c r="NE54" s="441"/>
      <c r="NF54" s="441"/>
      <c r="NG54" s="441"/>
      <c r="NH54" s="441"/>
      <c r="NI54" s="441"/>
      <c r="NJ54" s="441"/>
      <c r="NK54" s="441"/>
      <c r="NL54" s="441"/>
      <c r="NM54" s="441"/>
      <c r="NN54" s="441"/>
      <c r="NO54" s="441"/>
      <c r="NP54" s="441"/>
      <c r="NQ54" s="441"/>
      <c r="NR54" s="441"/>
      <c r="NS54" s="441"/>
      <c r="NT54" s="442"/>
      <c r="NU54" s="443"/>
      <c r="NV54" s="444"/>
      <c r="NW54" s="444"/>
      <c r="NX54" s="444"/>
      <c r="NY54" s="444"/>
      <c r="NZ54" s="444"/>
      <c r="OA54" s="445"/>
      <c r="OB54" s="432" t="n">
        <f aca="false">SUBTOTAL(9, LR54:MF54)</f>
        <v>11.7</v>
      </c>
      <c r="OC54" s="433" t="n">
        <f aca="false">SUBTOTAL(9, MG54:OA54)</f>
        <v>85.806</v>
      </c>
      <c r="OD54" s="273" t="n">
        <f aca="false">SUM(OB54,OD51)</f>
        <v>537.4535555556</v>
      </c>
      <c r="OE54" s="273" t="n">
        <f aca="false">SUM(OC54,OE51)</f>
        <v>888.273</v>
      </c>
      <c r="OF54" s="459"/>
      <c r="OG54" s="460"/>
      <c r="OH54" s="460"/>
      <c r="OI54" s="460"/>
      <c r="OJ54" s="460"/>
      <c r="OK54" s="460"/>
      <c r="OL54" s="460"/>
      <c r="OM54" s="460"/>
      <c r="ON54" s="461"/>
      <c r="OO54" s="462"/>
      <c r="OP54" s="463"/>
      <c r="OQ54" s="463"/>
      <c r="OR54" s="463"/>
      <c r="OS54" s="463"/>
      <c r="OT54" s="463"/>
      <c r="OU54" s="464"/>
      <c r="OV54" s="465"/>
      <c r="OW54" s="451"/>
      <c r="OX54" s="451"/>
      <c r="OY54" s="451"/>
      <c r="OZ54" s="451"/>
      <c r="PA54" s="451"/>
      <c r="PB54" s="451"/>
      <c r="PC54" s="451"/>
      <c r="PD54" s="451"/>
      <c r="PE54" s="451"/>
      <c r="PF54" s="451"/>
      <c r="PG54" s="451"/>
      <c r="PH54" s="451"/>
      <c r="PI54" s="451"/>
      <c r="PJ54" s="451"/>
      <c r="PK54" s="451"/>
      <c r="PL54" s="451"/>
      <c r="PM54" s="451"/>
      <c r="PN54" s="451"/>
      <c r="PO54" s="452"/>
      <c r="PP54" s="453"/>
      <c r="PQ54" s="454"/>
      <c r="PR54" s="454"/>
      <c r="PS54" s="454"/>
      <c r="PT54" s="454"/>
      <c r="PU54" s="454"/>
      <c r="PV54" s="455"/>
      <c r="PW54" s="432" t="n">
        <f aca="false">SUBTOTAL(9, OF54:OU54)</f>
        <v>0</v>
      </c>
      <c r="PX54" s="433" t="n">
        <f aca="false">SUBTOTAL(9, OV54:PV54)</f>
        <v>0</v>
      </c>
      <c r="PY54" s="273" t="n">
        <f aca="false">SUM(PW54,PY51)</f>
        <v>0</v>
      </c>
      <c r="PZ54" s="273" t="n">
        <f aca="false">SUM(PX54,PZ51)</f>
        <v>0</v>
      </c>
      <c r="QA54" s="466"/>
      <c r="QB54" s="467"/>
      <c r="QC54" s="467"/>
      <c r="QD54" s="467"/>
      <c r="QE54" s="467"/>
      <c r="QF54" s="467"/>
      <c r="QG54" s="468"/>
      <c r="QH54" s="462"/>
      <c r="QI54" s="463"/>
      <c r="QJ54" s="463"/>
      <c r="QK54" s="463"/>
      <c r="QL54" s="463"/>
      <c r="QM54" s="463"/>
      <c r="QN54" s="464"/>
      <c r="QO54" s="440"/>
      <c r="QP54" s="441"/>
      <c r="QQ54" s="441"/>
      <c r="QR54" s="441"/>
      <c r="QS54" s="441"/>
      <c r="QT54" s="441"/>
      <c r="QU54" s="442"/>
      <c r="QV54" s="443"/>
      <c r="QW54" s="444"/>
      <c r="QX54" s="444"/>
      <c r="QY54" s="444"/>
      <c r="QZ54" s="444"/>
      <c r="RA54" s="444"/>
      <c r="RB54" s="445"/>
      <c r="RC54" s="432" t="n">
        <f aca="false">SUBTOTAL(9, QA54:QN54)</f>
        <v>0</v>
      </c>
      <c r="RD54" s="433" t="n">
        <f aca="false">SUBTOTAL(9, QO54:RB54)</f>
        <v>0</v>
      </c>
      <c r="RE54" s="273" t="n">
        <f aca="false">SUM(RC54,RE51)</f>
        <v>0</v>
      </c>
      <c r="RF54" s="273" t="n">
        <f aca="false">SUM(RD54,RF51)</f>
        <v>0</v>
      </c>
      <c r="RG54" s="459"/>
      <c r="RH54" s="460"/>
      <c r="RI54" s="460"/>
      <c r="RJ54" s="460"/>
      <c r="RK54" s="460"/>
      <c r="RL54" s="460"/>
      <c r="RM54" s="461"/>
      <c r="RN54" s="462"/>
      <c r="RO54" s="463"/>
      <c r="RP54" s="463"/>
      <c r="RQ54" s="463"/>
      <c r="RR54" s="463"/>
      <c r="RS54" s="463"/>
      <c r="RT54" s="464"/>
      <c r="RU54" s="465"/>
      <c r="RV54" s="451"/>
      <c r="RW54" s="451"/>
      <c r="RX54" s="451"/>
      <c r="RY54" s="451"/>
      <c r="RZ54" s="451"/>
      <c r="SA54" s="452"/>
      <c r="SB54" s="453"/>
      <c r="SC54" s="454"/>
      <c r="SD54" s="454"/>
      <c r="SE54" s="454"/>
      <c r="SF54" s="454"/>
      <c r="SG54" s="454"/>
      <c r="SH54" s="455"/>
      <c r="SI54" s="432" t="n">
        <f aca="false">SUBTOTAL(9, RG54:RT54)</f>
        <v>0</v>
      </c>
      <c r="SJ54" s="433" t="n">
        <f aca="false">SUBTOTAL(9, RU54:SH54)</f>
        <v>0</v>
      </c>
      <c r="SK54" s="273" t="n">
        <f aca="false">SUM(SI54,SK51)</f>
        <v>11.5</v>
      </c>
      <c r="SL54" s="273" t="n">
        <f aca="false">SUM(SJ54,SL51)</f>
        <v>28.865</v>
      </c>
      <c r="SM54" s="437" t="n">
        <f aca="false">SUMIF(LR6:SL6,"итого гр.",LR54:SL54)</f>
        <v>11.7</v>
      </c>
      <c r="SN54" s="433" t="n">
        <f aca="false">SUMIF($LR$6:$SL$6,"итого фк.",LR54:SL54)</f>
        <v>85.806</v>
      </c>
      <c r="SO54" s="273" t="n">
        <f aca="false">SUM(SM54,SO51)</f>
        <v>548.9535555556</v>
      </c>
      <c r="SP54" s="273" t="n">
        <f aca="false">SUM(SN54,SP51)</f>
        <v>917.138</v>
      </c>
      <c r="SQ54" s="438" t="n">
        <f aca="false">SO54</f>
        <v>548.9535555556</v>
      </c>
      <c r="SR54" s="439" t="n">
        <f aca="false">SP54</f>
        <v>917.138</v>
      </c>
      <c r="ST54" s="278"/>
      <c r="SU54" s="459"/>
      <c r="SV54" s="460"/>
      <c r="SW54" s="460"/>
      <c r="SX54" s="461"/>
      <c r="SY54" s="462"/>
      <c r="SZ54" s="463"/>
      <c r="TA54" s="463"/>
      <c r="TB54" s="464"/>
      <c r="TC54" s="469"/>
      <c r="TD54" s="470"/>
      <c r="TE54" s="470"/>
      <c r="TF54" s="471"/>
      <c r="TG54" s="472"/>
      <c r="TH54" s="473"/>
      <c r="TI54" s="473"/>
      <c r="TJ54" s="474"/>
      <c r="TK54" s="432" t="n">
        <f aca="false">SUBTOTAL(9, SU54:TB54)</f>
        <v>0</v>
      </c>
      <c r="TL54" s="433" t="n">
        <f aca="false">SUBTOTAL(9, TC54:TJ54)</f>
        <v>0</v>
      </c>
      <c r="TM54" s="456" t="n">
        <f aca="false">TM51+TK54</f>
        <v>0</v>
      </c>
      <c r="TN54" s="456" t="n">
        <f aca="false">TN51+TL54</f>
        <v>0</v>
      </c>
      <c r="TO54" s="437" t="n">
        <v>90.8</v>
      </c>
      <c r="TP54" s="475"/>
      <c r="TQ54" s="291"/>
      <c r="TR54" s="291"/>
      <c r="TS54" s="475" t="n">
        <v>57.8981900034351</v>
      </c>
      <c r="TT54" s="475"/>
      <c r="TU54" s="291"/>
      <c r="TV54" s="291"/>
      <c r="TW54" s="475" t="n">
        <v>61.9433067154873</v>
      </c>
      <c r="TX54" s="475"/>
      <c r="TY54" s="291"/>
      <c r="TZ54" s="291"/>
      <c r="UA54" s="475" t="n">
        <v>3.70428091397849</v>
      </c>
      <c r="UB54" s="475"/>
      <c r="UC54" s="291" t="n">
        <f aca="false">UA54</f>
        <v>3.70428091397849</v>
      </c>
      <c r="UD54" s="291" t="n">
        <f aca="false">UB54</f>
        <v>0</v>
      </c>
      <c r="UE54" s="476" t="n">
        <f aca="false">SUMIF(TO6:UD6,"итого гр.",TO54:UD54)</f>
        <v>214.345777632901</v>
      </c>
      <c r="UF54" s="439" t="n">
        <f aca="false">SUMIF($TO$6:$UD$6,"итого фк.",TO54:UD54)</f>
        <v>0</v>
      </c>
      <c r="UG54" s="373" t="n">
        <f aca="false">UE54</f>
        <v>214.345777632901</v>
      </c>
      <c r="UH54" s="273" t="n">
        <f aca="false">UF54</f>
        <v>0</v>
      </c>
      <c r="UI54" s="438"/>
      <c r="UJ54" s="439" t="n">
        <f aca="false">274-250</f>
        <v>24</v>
      </c>
      <c r="UM54" s="438" t="n">
        <f aca="false">$UM$9+UM51</f>
        <v>800</v>
      </c>
      <c r="UN54" s="439" t="n">
        <f aca="false">$UN$9+UN51</f>
        <v>800</v>
      </c>
      <c r="UO54" s="273" t="n">
        <f aca="false">UM54</f>
        <v>800</v>
      </c>
      <c r="UP54" s="273" t="n">
        <f aca="false">UN54</f>
        <v>800</v>
      </c>
      <c r="UQ54" s="437" t="n">
        <f aca="false">Посуточная_НГДП!JR54</f>
        <v>0</v>
      </c>
      <c r="UR54" s="433" t="n">
        <f aca="false">Посуточная_НГДП!JS54</f>
        <v>0</v>
      </c>
      <c r="US54" s="273" t="n">
        <f aca="false">SUM(UQ54,US51)</f>
        <v>0</v>
      </c>
      <c r="UT54" s="273" t="n">
        <f aca="false">SUM(UR54,UT51)</f>
        <v>0</v>
      </c>
      <c r="UU54" s="438" t="n">
        <f aca="false">SUM(SQ54,UE54,UI54,UM54,UQ54,TM54)</f>
        <v>1563.2993331885</v>
      </c>
      <c r="UV54" s="439" t="n">
        <f aca="false">SUM(SR54,UF54,UJ54,UN54,UR54,TN54)</f>
        <v>1741.138</v>
      </c>
      <c r="UW54" s="273" t="n">
        <f aca="false">SUM(SS54,UG54,UK54,UO54,US54)</f>
        <v>1014.3457776329</v>
      </c>
      <c r="UX54" s="273" t="n">
        <f aca="false">SUM(ST54,UH54,UL54,UP54,UT54)</f>
        <v>800</v>
      </c>
      <c r="UY54" s="476"/>
      <c r="UZ54" s="476"/>
      <c r="VA54" s="273" t="n">
        <f aca="false">UY54</f>
        <v>0</v>
      </c>
      <c r="VB54" s="456" t="n">
        <f aca="false">UZ54</f>
        <v>0</v>
      </c>
      <c r="VC54" s="476"/>
      <c r="VD54" s="476"/>
      <c r="VE54" s="273" t="n">
        <f aca="false">VC54</f>
        <v>0</v>
      </c>
      <c r="VG54" s="479" t="n">
        <v>30695.5446668115</v>
      </c>
      <c r="VH54" s="480" t="n">
        <f aca="false">IF(A52&lt;=VW$4,VLOOKUP(A52,$VW$6:$WB$37,2,FALSE()),SUM($VX$4,LQ54,-UV54)-SUM($WB$4,-$VZ$4))-VP54</f>
        <v>30235</v>
      </c>
      <c r="VI54" s="479" t="n">
        <v>30354.0446668115</v>
      </c>
      <c r="VJ54" s="480" t="n">
        <v>30358.011</v>
      </c>
      <c r="VK54" s="479" t="n">
        <v>26646.3701668115</v>
      </c>
      <c r="VL54" s="480" t="n">
        <v>31362.809</v>
      </c>
      <c r="VM54" s="481"/>
      <c r="VN54" s="479" t="n">
        <v>856.549704742539</v>
      </c>
      <c r="VO54" s="482" t="n">
        <f aca="false">IF(A52&lt;=VW$4,VLOOKUP(A52,$VS$6:$VT$37,2,FALSE()),SUM($VO$2,-LA54,OE54,-VP54))</f>
        <v>868.248</v>
      </c>
      <c r="VP54" s="378"/>
      <c r="VQ54" s="278" t="n">
        <f aca="false">VH54-VG54</f>
        <v>-460.544666811496</v>
      </c>
      <c r="VS54" s="608"/>
      <c r="WF54" s="127" t="n">
        <f aca="false">IF(AJ54="",0,AJ54+WF51)</f>
        <v>1170</v>
      </c>
      <c r="WG54" s="127" t="n">
        <f aca="false">IF(AK54="",0,AK54+WG51)</f>
        <v>820</v>
      </c>
      <c r="WH54" s="127" t="n">
        <f aca="false">IF(BP54="",0,BP54+WH51)</f>
        <v>576</v>
      </c>
      <c r="WI54" s="127" t="n">
        <f aca="false">IF(BQ54="",0,BQ54+WI51)</f>
        <v>1048</v>
      </c>
      <c r="WJ54" s="127" t="n">
        <f aca="false">IF(CJ54="",0,CJ54+WJ51)</f>
        <v>0</v>
      </c>
      <c r="WK54" s="127" t="n">
        <f aca="false">IF(CK54="",0,CK54+WK51)</f>
        <v>0</v>
      </c>
      <c r="WL54" s="127" t="n">
        <f aca="false">IF(DD54="",0,DD54+WL51)</f>
        <v>0</v>
      </c>
      <c r="WM54" s="127" t="n">
        <f aca="false">IF(DE54="",0,DE54+WM51)</f>
        <v>0</v>
      </c>
      <c r="WN54" s="127" t="n">
        <f aca="false">IF(EF54="",0,EF54+WN51)</f>
        <v>114.1</v>
      </c>
      <c r="WO54" s="127" t="n">
        <f aca="false">IF(EG54="",0,EG54+WO51)</f>
        <v>100.616</v>
      </c>
      <c r="WP54" s="127" t="n">
        <f aca="false">IF(FF54="",0,FF54+WP51)</f>
        <v>2240</v>
      </c>
      <c r="WQ54" s="127" t="n">
        <f aca="false">IF(FG54="",0,FG54+WQ51)</f>
        <v>630</v>
      </c>
      <c r="WR54" s="127" t="n">
        <f aca="false">IF(IS54="",0,IS54+WR51)</f>
        <v>0</v>
      </c>
      <c r="WS54" s="127" t="n">
        <f aca="false">IF(IT54="",0,IT54+WS51)</f>
        <v>0</v>
      </c>
      <c r="WT54" s="127" t="n">
        <f aca="false">IF(HY54="",0,HY54+WT51)</f>
        <v>585</v>
      </c>
      <c r="WU54" s="127" t="n">
        <f aca="false">IF(HZ54="",0,HZ54+WU51)</f>
        <v>751.595</v>
      </c>
      <c r="WV54" s="127" t="n">
        <f aca="false">IF(SK54="",0,SK54+WV51)</f>
        <v>93.3</v>
      </c>
      <c r="WW54" s="127" t="n">
        <f aca="false">IF(SL54="",0,SL54+WW51)</f>
        <v>432.975</v>
      </c>
      <c r="WX54" s="127" t="n">
        <f aca="false">IF(UM54="",0,UM54)</f>
        <v>800</v>
      </c>
      <c r="WY54" s="127" t="n">
        <f aca="false">IF(UN54="",0,UN54)</f>
        <v>800</v>
      </c>
      <c r="WZ54" s="127" t="n">
        <f aca="false">IF(LL54="",0,LL54+WZ51)</f>
        <v>2790.6</v>
      </c>
      <c r="XA54" s="127" t="n">
        <f aca="false">IF(LM54="",0,LM54+XA51)</f>
        <v>1705.46504</v>
      </c>
      <c r="XB54" s="127" t="n">
        <f aca="false">IF(UI54="",0,UI54+XB51)</f>
        <v>0</v>
      </c>
      <c r="XC54" s="127" t="n">
        <f aca="false">IF(UJ54="",0,UJ54+XC51)</f>
        <v>112.080994212963</v>
      </c>
      <c r="XD54" s="127" t="n">
        <f aca="false">IF(VN54="",0,VN54+XD51)</f>
        <v>12670.3639425465</v>
      </c>
      <c r="XE54" s="127" t="n">
        <f aca="false">IF(VO54="",0,VO54+XE51)</f>
        <v>12567.61</v>
      </c>
      <c r="XF54" s="127" t="n">
        <f aca="false">IFERROR(XD54/$A52,0)</f>
        <v>791.897746409158</v>
      </c>
      <c r="XG54" s="127" t="n">
        <f aca="false">IFERROR(XE54/$A52,0)</f>
        <v>785.475625</v>
      </c>
      <c r="XH54" s="127" t="n">
        <f aca="false">IF(US54="",0,US54+XH51)</f>
        <v>0</v>
      </c>
      <c r="XI54" s="127" t="n">
        <f aca="false">IF(UT54="",0,UT54+XI51)</f>
        <v>0</v>
      </c>
      <c r="XJ54" s="127" t="n">
        <f aca="false">IF(WF54&gt;0,0,AH54+XJ51)</f>
        <v>0</v>
      </c>
      <c r="XK54" s="127" t="n">
        <f aca="false">IF(WG54&gt;0,0,AI54+XK51)</f>
        <v>0</v>
      </c>
      <c r="XL54" s="127" t="n">
        <f aca="false">IF(WH54&gt;0,0,BN54+XL51)</f>
        <v>0</v>
      </c>
      <c r="XM54" s="127" t="n">
        <f aca="false">IF(WI54&gt;0,0,BO54+XM51)</f>
        <v>0</v>
      </c>
      <c r="XN54" s="127" t="n">
        <f aca="false">IF(WJ54&gt;0,0,CH54+XN51)</f>
        <v>0</v>
      </c>
      <c r="XO54" s="127" t="n">
        <f aca="false">IF(WK54&gt;0,0,CI54+XO51)</f>
        <v>0</v>
      </c>
      <c r="XP54" s="127" t="n">
        <f aca="false">IF(WL54&gt;0,0,DB54+XP51)</f>
        <v>0</v>
      </c>
      <c r="XQ54" s="127" t="n">
        <f aca="false">IF(WM54&gt;0,0,DC54+XQ51)</f>
        <v>0</v>
      </c>
      <c r="XR54" s="127" t="n">
        <f aca="false">IF(WN54&gt;0,0,ED54+XR51)</f>
        <v>0</v>
      </c>
      <c r="XS54" s="127" t="n">
        <f aca="false">IF(WO54&gt;0,0,EE54+XS51)</f>
        <v>0</v>
      </c>
      <c r="XT54" s="127" t="n">
        <f aca="false">IF(WP54&gt;0,0,FD54+XT51)</f>
        <v>0</v>
      </c>
      <c r="XU54" s="127" t="n">
        <f aca="false">IF(WQ54&gt;0,0,FE54+XU51)</f>
        <v>0</v>
      </c>
      <c r="XV54" s="127" t="n">
        <f aca="false">IF(WR54&gt;0,0,IQ54+XV51)</f>
        <v>0</v>
      </c>
      <c r="XW54" s="127" t="n">
        <f aca="false">IF(WS54&gt;0,0,IR54+XW51)</f>
        <v>0</v>
      </c>
      <c r="XX54" s="127" t="n">
        <f aca="false">IF(WT54&gt;0,0,HW54+XX51)</f>
        <v>0</v>
      </c>
      <c r="XY54" s="127" t="n">
        <f aca="false">IFERROR(IF(WU54&gt;0,0,HX54+XY51),0)</f>
        <v>0</v>
      </c>
      <c r="XZ54" s="127" t="n">
        <f aca="false">IF(WV54&gt;0,0,SI54+XZ51)</f>
        <v>0</v>
      </c>
      <c r="YA54" s="127" t="n">
        <f aca="false">IFERROR(IF(WW54&gt;0,0,SJ54+YA51),0)</f>
        <v>0</v>
      </c>
      <c r="YB54" s="127"/>
      <c r="YC54" s="127"/>
      <c r="YD54" s="127"/>
    </row>
    <row r="55" customFormat="false" ht="15" hidden="false" customHeight="false" outlineLevel="0" collapsed="false">
      <c r="A55" s="483" t="n">
        <v>17</v>
      </c>
      <c r="B55" s="484"/>
      <c r="C55" s="485"/>
      <c r="D55" s="485"/>
      <c r="E55" s="485"/>
      <c r="F55" s="485"/>
      <c r="G55" s="485"/>
      <c r="H55" s="485"/>
      <c r="I55" s="486"/>
      <c r="J55" s="487"/>
      <c r="K55" s="488"/>
      <c r="L55" s="488"/>
      <c r="M55" s="488"/>
      <c r="N55" s="488"/>
      <c r="O55" s="488"/>
      <c r="P55" s="489"/>
      <c r="Q55" s="490"/>
      <c r="R55" s="491"/>
      <c r="S55" s="491"/>
      <c r="T55" s="491"/>
      <c r="U55" s="491"/>
      <c r="V55" s="491"/>
      <c r="W55" s="491"/>
      <c r="X55" s="491"/>
      <c r="Y55" s="491"/>
      <c r="Z55" s="492"/>
      <c r="AA55" s="493"/>
      <c r="AB55" s="494"/>
      <c r="AC55" s="494"/>
      <c r="AD55" s="494"/>
      <c r="AE55" s="494"/>
      <c r="AF55" s="494"/>
      <c r="AG55" s="495"/>
      <c r="AH55" s="496"/>
      <c r="AI55" s="497"/>
      <c r="AL55" s="484"/>
      <c r="AM55" s="485"/>
      <c r="AN55" s="485"/>
      <c r="AO55" s="485"/>
      <c r="AP55" s="485"/>
      <c r="AQ55" s="485"/>
      <c r="AR55" s="486"/>
      <c r="AS55" s="487"/>
      <c r="AT55" s="488"/>
      <c r="AU55" s="488"/>
      <c r="AV55" s="488"/>
      <c r="AW55" s="488"/>
      <c r="AX55" s="488"/>
      <c r="AY55" s="489"/>
      <c r="AZ55" s="491"/>
      <c r="BA55" s="491"/>
      <c r="BB55" s="491"/>
      <c r="BC55" s="491"/>
      <c r="BD55" s="491"/>
      <c r="BE55" s="491"/>
      <c r="BF55" s="492"/>
      <c r="BG55" s="493"/>
      <c r="BH55" s="494"/>
      <c r="BI55" s="494"/>
      <c r="BJ55" s="494"/>
      <c r="BK55" s="494"/>
      <c r="BL55" s="494"/>
      <c r="BM55" s="495"/>
      <c r="BN55" s="496"/>
      <c r="BO55" s="497"/>
      <c r="BR55" s="484"/>
      <c r="BS55" s="485"/>
      <c r="BT55" s="485"/>
      <c r="BU55" s="486"/>
      <c r="BV55" s="499"/>
      <c r="BW55" s="500"/>
      <c r="BX55" s="500"/>
      <c r="BY55" s="501"/>
      <c r="BZ55" s="490"/>
      <c r="CA55" s="491"/>
      <c r="CB55" s="491"/>
      <c r="CC55" s="492"/>
      <c r="CD55" s="493"/>
      <c r="CE55" s="494"/>
      <c r="CF55" s="494"/>
      <c r="CG55" s="495"/>
      <c r="CH55" s="496"/>
      <c r="CI55" s="497"/>
      <c r="CL55" s="484"/>
      <c r="CM55" s="485"/>
      <c r="CN55" s="485"/>
      <c r="CO55" s="486"/>
      <c r="CP55" s="487"/>
      <c r="CQ55" s="488"/>
      <c r="CR55" s="488"/>
      <c r="CS55" s="489"/>
      <c r="CT55" s="490"/>
      <c r="CU55" s="491"/>
      <c r="CV55" s="491"/>
      <c r="CW55" s="492"/>
      <c r="CX55" s="493"/>
      <c r="CY55" s="494"/>
      <c r="CZ55" s="494"/>
      <c r="DA55" s="495"/>
      <c r="DB55" s="496"/>
      <c r="DC55" s="497"/>
      <c r="DF55" s="502"/>
      <c r="DG55" s="497"/>
      <c r="DJ55" s="503"/>
      <c r="DK55" s="504"/>
      <c r="DN55" s="484"/>
      <c r="DO55" s="485"/>
      <c r="DP55" s="485"/>
      <c r="DQ55" s="486"/>
      <c r="DR55" s="487"/>
      <c r="DS55" s="488"/>
      <c r="DT55" s="488"/>
      <c r="DU55" s="489"/>
      <c r="DV55" s="490"/>
      <c r="DW55" s="491"/>
      <c r="DX55" s="491"/>
      <c r="DY55" s="492"/>
      <c r="DZ55" s="493"/>
      <c r="EA55" s="494"/>
      <c r="EB55" s="494"/>
      <c r="EC55" s="495"/>
      <c r="ED55" s="496"/>
      <c r="EE55" s="497"/>
      <c r="EH55" s="484"/>
      <c r="EI55" s="485"/>
      <c r="EJ55" s="485"/>
      <c r="EK55" s="485"/>
      <c r="EL55" s="485"/>
      <c r="EM55" s="485"/>
      <c r="EN55" s="486"/>
      <c r="EO55" s="487"/>
      <c r="EP55" s="488"/>
      <c r="EQ55" s="488"/>
      <c r="ER55" s="489"/>
      <c r="ES55" s="505"/>
      <c r="ET55" s="506"/>
      <c r="EU55" s="506"/>
      <c r="EV55" s="506"/>
      <c r="EW55" s="506"/>
      <c r="EX55" s="560"/>
      <c r="EY55" s="561"/>
      <c r="EZ55" s="562"/>
      <c r="FA55" s="563"/>
      <c r="FB55" s="563"/>
      <c r="FC55" s="510"/>
      <c r="FD55" s="496"/>
      <c r="FE55" s="497"/>
      <c r="FH55" s="484"/>
      <c r="FI55" s="485"/>
      <c r="FJ55" s="485"/>
      <c r="FK55" s="485"/>
      <c r="FL55" s="485"/>
      <c r="FM55" s="485"/>
      <c r="FN55" s="485"/>
      <c r="FO55" s="485"/>
      <c r="FP55" s="485"/>
      <c r="FQ55" s="485"/>
      <c r="FR55" s="485"/>
      <c r="FS55" s="485"/>
      <c r="FT55" s="485"/>
      <c r="FU55" s="485"/>
      <c r="FV55" s="485"/>
      <c r="FW55" s="485"/>
      <c r="FX55" s="485"/>
      <c r="FY55" s="485"/>
      <c r="FZ55" s="485"/>
      <c r="GA55" s="485"/>
      <c r="GB55" s="485"/>
      <c r="GC55" s="485"/>
      <c r="GD55" s="485"/>
      <c r="GE55" s="485"/>
      <c r="GF55" s="485"/>
      <c r="GG55" s="485"/>
      <c r="GH55" s="485"/>
      <c r="GI55" s="485"/>
      <c r="GJ55" s="485"/>
      <c r="GK55" s="485"/>
      <c r="GL55" s="485"/>
      <c r="GM55" s="486"/>
      <c r="GN55" s="487"/>
      <c r="GO55" s="488"/>
      <c r="GP55" s="488"/>
      <c r="GQ55" s="488"/>
      <c r="GR55" s="488"/>
      <c r="GS55" s="488"/>
      <c r="GT55" s="489"/>
      <c r="GU55" s="490" t="s">
        <v>224</v>
      </c>
      <c r="GV55" s="491"/>
      <c r="GW55" s="491"/>
      <c r="GX55" s="491"/>
      <c r="GY55" s="491"/>
      <c r="GZ55" s="491"/>
      <c r="HA55" s="491"/>
      <c r="HB55" s="491"/>
      <c r="HC55" s="491"/>
      <c r="HD55" s="491"/>
      <c r="HE55" s="491"/>
      <c r="HF55" s="491"/>
      <c r="HG55" s="491"/>
      <c r="HH55" s="491"/>
      <c r="HI55" s="491"/>
      <c r="HJ55" s="491"/>
      <c r="HK55" s="491"/>
      <c r="HL55" s="491"/>
      <c r="HM55" s="491"/>
      <c r="HN55" s="491"/>
      <c r="HO55" s="492"/>
      <c r="HP55" s="493"/>
      <c r="HQ55" s="494"/>
      <c r="HR55" s="494"/>
      <c r="HS55" s="494"/>
      <c r="HT55" s="494"/>
      <c r="HU55" s="494"/>
      <c r="HV55" s="495"/>
      <c r="HW55" s="496"/>
      <c r="HX55" s="497"/>
      <c r="IA55" s="511"/>
      <c r="IB55" s="512"/>
      <c r="IC55" s="512"/>
      <c r="ID55" s="513"/>
      <c r="IE55" s="514"/>
      <c r="IF55" s="515"/>
      <c r="IG55" s="515"/>
      <c r="IH55" s="489"/>
      <c r="II55" s="337"/>
      <c r="IJ55" s="348"/>
      <c r="IK55" s="337"/>
      <c r="IL55" s="644"/>
      <c r="IM55" s="519"/>
      <c r="IN55" s="645"/>
      <c r="IO55" s="645"/>
      <c r="IP55" s="613"/>
      <c r="IQ55" s="496"/>
      <c r="IR55" s="497"/>
      <c r="IU55" s="484"/>
      <c r="IV55" s="485"/>
      <c r="IW55" s="485"/>
      <c r="IX55" s="485"/>
      <c r="IY55" s="485"/>
      <c r="IZ55" s="485"/>
      <c r="JA55" s="485"/>
      <c r="JB55" s="485"/>
      <c r="JC55" s="485"/>
      <c r="JD55" s="485"/>
      <c r="JE55" s="485"/>
      <c r="JF55" s="485"/>
      <c r="JG55" s="485"/>
      <c r="JH55" s="485"/>
      <c r="JI55" s="485"/>
      <c r="JJ55" s="322"/>
      <c r="JK55" s="322" t="s">
        <v>64</v>
      </c>
      <c r="JL55" s="322" t="s">
        <v>64</v>
      </c>
      <c r="JM55" s="322" t="s">
        <v>67</v>
      </c>
      <c r="JN55" s="322" t="s">
        <v>68</v>
      </c>
      <c r="JO55" s="322" t="s">
        <v>68</v>
      </c>
      <c r="JP55" s="322" t="s">
        <v>72</v>
      </c>
      <c r="JQ55" s="322" t="s">
        <v>201</v>
      </c>
      <c r="JR55" s="322" t="s">
        <v>192</v>
      </c>
      <c r="JS55" s="322"/>
      <c r="JT55" s="646" t="s">
        <v>70</v>
      </c>
      <c r="JU55" s="646" t="s">
        <v>68</v>
      </c>
      <c r="JV55" s="322"/>
      <c r="JW55" s="322"/>
      <c r="JX55" s="322"/>
      <c r="JY55" s="322"/>
      <c r="JZ55" s="322"/>
      <c r="KA55" s="322"/>
      <c r="KB55" s="322"/>
      <c r="KC55" s="322"/>
      <c r="KD55" s="322"/>
      <c r="KE55" s="322"/>
      <c r="KF55" s="322"/>
      <c r="KG55" s="322"/>
      <c r="KH55" s="322"/>
      <c r="KI55" s="322"/>
      <c r="KJ55" s="322"/>
      <c r="KK55" s="322"/>
      <c r="KL55" s="322"/>
      <c r="KM55" s="322"/>
      <c r="KN55" s="322"/>
      <c r="KO55" s="322"/>
      <c r="KP55" s="323"/>
      <c r="KQ55" s="387"/>
      <c r="KR55" s="388"/>
      <c r="KS55" s="388"/>
      <c r="KT55" s="388"/>
      <c r="KU55" s="388"/>
      <c r="KV55" s="388"/>
      <c r="KW55" s="389"/>
      <c r="KX55" s="496"/>
      <c r="KY55" s="497"/>
      <c r="LB55" s="502"/>
      <c r="LC55" s="497"/>
      <c r="LF55" s="503"/>
      <c r="LG55" s="504"/>
      <c r="LJ55" s="517"/>
      <c r="LK55" s="518"/>
      <c r="LN55" s="503"/>
      <c r="LO55" s="504"/>
      <c r="LR55" s="484"/>
      <c r="LS55" s="485"/>
      <c r="LT55" s="485"/>
      <c r="LU55" s="485"/>
      <c r="LV55" s="485"/>
      <c r="LW55" s="485"/>
      <c r="LX55" s="485"/>
      <c r="LY55" s="485"/>
      <c r="LZ55" s="485"/>
      <c r="MA55" s="485"/>
      <c r="MB55" s="485"/>
      <c r="MC55" s="485"/>
      <c r="MD55" s="485"/>
      <c r="ME55" s="485"/>
      <c r="MF55" s="485"/>
      <c r="MG55" s="338" t="s">
        <v>70</v>
      </c>
      <c r="MH55" s="338" t="s">
        <v>224</v>
      </c>
      <c r="MI55" s="338" t="s">
        <v>68</v>
      </c>
      <c r="MJ55" s="338" t="s">
        <v>68</v>
      </c>
      <c r="MK55" s="338" t="s">
        <v>71</v>
      </c>
      <c r="ML55" s="338" t="s">
        <v>72</v>
      </c>
      <c r="MM55" s="338"/>
      <c r="MN55" s="338"/>
      <c r="MO55" s="338"/>
      <c r="MP55" s="338"/>
      <c r="MQ55" s="338"/>
      <c r="MR55" s="338"/>
      <c r="MS55" s="338"/>
      <c r="MT55" s="338"/>
      <c r="MU55" s="338"/>
      <c r="MV55" s="338"/>
      <c r="MW55" s="338"/>
      <c r="MX55" s="338"/>
      <c r="MY55" s="338"/>
      <c r="MZ55" s="338"/>
      <c r="NA55" s="338"/>
      <c r="NB55" s="338"/>
      <c r="NC55" s="338"/>
      <c r="ND55" s="338"/>
      <c r="NE55" s="338"/>
      <c r="NF55" s="338"/>
      <c r="NG55" s="338"/>
      <c r="NH55" s="338"/>
      <c r="NI55" s="338"/>
      <c r="NJ55" s="338"/>
      <c r="NK55" s="338"/>
      <c r="NL55" s="338"/>
      <c r="NM55" s="338"/>
      <c r="NN55" s="338"/>
      <c r="NO55" s="338"/>
      <c r="NP55" s="338"/>
      <c r="NQ55" s="338"/>
      <c r="NR55" s="338"/>
      <c r="NS55" s="338"/>
      <c r="NT55" s="339"/>
      <c r="NU55" s="519"/>
      <c r="NV55" s="520"/>
      <c r="NW55" s="520"/>
      <c r="NX55" s="520"/>
      <c r="NY55" s="520"/>
      <c r="NZ55" s="520"/>
      <c r="OA55" s="521"/>
      <c r="OB55" s="496"/>
      <c r="OC55" s="497"/>
      <c r="OF55" s="522"/>
      <c r="OG55" s="523"/>
      <c r="OH55" s="523"/>
      <c r="OI55" s="523"/>
      <c r="OJ55" s="523"/>
      <c r="OK55" s="523"/>
      <c r="OL55" s="523"/>
      <c r="OM55" s="523"/>
      <c r="ON55" s="524"/>
      <c r="OO55" s="525"/>
      <c r="OP55" s="526"/>
      <c r="OQ55" s="526"/>
      <c r="OR55" s="526"/>
      <c r="OS55" s="526"/>
      <c r="OT55" s="526"/>
      <c r="OU55" s="527"/>
      <c r="OV55" s="528"/>
      <c r="OW55" s="529"/>
      <c r="OX55" s="529"/>
      <c r="OY55" s="529"/>
      <c r="OZ55" s="529"/>
      <c r="PA55" s="529"/>
      <c r="PB55" s="529"/>
      <c r="PC55" s="529"/>
      <c r="PD55" s="529"/>
      <c r="PE55" s="529"/>
      <c r="PF55" s="529"/>
      <c r="PG55" s="529"/>
      <c r="PH55" s="529"/>
      <c r="PI55" s="529"/>
      <c r="PJ55" s="529"/>
      <c r="PK55" s="529"/>
      <c r="PL55" s="529"/>
      <c r="PM55" s="529"/>
      <c r="PN55" s="529"/>
      <c r="PO55" s="530"/>
      <c r="PP55" s="531"/>
      <c r="PQ55" s="532"/>
      <c r="PR55" s="532"/>
      <c r="PS55" s="532"/>
      <c r="PT55" s="532"/>
      <c r="PU55" s="532"/>
      <c r="PV55" s="516"/>
      <c r="PW55" s="496"/>
      <c r="PX55" s="497"/>
      <c r="QA55" s="533"/>
      <c r="QB55" s="534"/>
      <c r="QC55" s="534"/>
      <c r="QD55" s="534"/>
      <c r="QE55" s="534"/>
      <c r="QF55" s="534"/>
      <c r="QG55" s="535"/>
      <c r="QH55" s="525"/>
      <c r="QI55" s="526"/>
      <c r="QJ55" s="526"/>
      <c r="QK55" s="526"/>
      <c r="QL55" s="526"/>
      <c r="QM55" s="526"/>
      <c r="QN55" s="527"/>
      <c r="QO55" s="505"/>
      <c r="QP55" s="506"/>
      <c r="QQ55" s="506"/>
      <c r="QR55" s="506"/>
      <c r="QS55" s="506"/>
      <c r="QT55" s="506"/>
      <c r="QU55" s="507"/>
      <c r="QV55" s="508"/>
      <c r="QW55" s="509"/>
      <c r="QX55" s="509"/>
      <c r="QY55" s="509"/>
      <c r="QZ55" s="509"/>
      <c r="RA55" s="509"/>
      <c r="RB55" s="510"/>
      <c r="RC55" s="496"/>
      <c r="RD55" s="497"/>
      <c r="RG55" s="522"/>
      <c r="RH55" s="523"/>
      <c r="RI55" s="523"/>
      <c r="RJ55" s="523"/>
      <c r="RK55" s="523"/>
      <c r="RL55" s="523"/>
      <c r="RM55" s="524"/>
      <c r="RN55" s="525"/>
      <c r="RO55" s="526"/>
      <c r="RP55" s="526"/>
      <c r="RQ55" s="526"/>
      <c r="RR55" s="526"/>
      <c r="RS55" s="526"/>
      <c r="RT55" s="527"/>
      <c r="RU55" s="528" t="s">
        <v>70</v>
      </c>
      <c r="RV55" s="529" t="s">
        <v>68</v>
      </c>
      <c r="RW55" s="529"/>
      <c r="RX55" s="529"/>
      <c r="RY55" s="529"/>
      <c r="RZ55" s="529"/>
      <c r="SA55" s="530"/>
      <c r="SB55" s="531"/>
      <c r="SC55" s="532"/>
      <c r="SD55" s="532"/>
      <c r="SE55" s="532"/>
      <c r="SF55" s="532"/>
      <c r="SG55" s="532"/>
      <c r="SH55" s="516"/>
      <c r="SI55" s="496"/>
      <c r="SJ55" s="497"/>
      <c r="SM55" s="502"/>
      <c r="SN55" s="497"/>
      <c r="SQ55" s="503"/>
      <c r="SR55" s="504"/>
      <c r="SU55" s="355"/>
      <c r="SV55" s="356"/>
      <c r="SW55" s="356"/>
      <c r="SX55" s="357"/>
      <c r="SY55" s="536"/>
      <c r="SZ55" s="537"/>
      <c r="TA55" s="537"/>
      <c r="TB55" s="538"/>
      <c r="TC55" s="365"/>
      <c r="TD55" s="366"/>
      <c r="TE55" s="366"/>
      <c r="TF55" s="367"/>
      <c r="TG55" s="403"/>
      <c r="TH55" s="404"/>
      <c r="TI55" s="404"/>
      <c r="TJ55" s="405"/>
      <c r="TK55" s="496"/>
      <c r="TL55" s="497"/>
      <c r="TO55" s="502"/>
      <c r="TP55" s="539"/>
      <c r="TQ55" s="291"/>
      <c r="TR55" s="291"/>
      <c r="TS55" s="539"/>
      <c r="TT55" s="539"/>
      <c r="TU55" s="291"/>
      <c r="TV55" s="291"/>
      <c r="TW55" s="539"/>
      <c r="TX55" s="539"/>
      <c r="TY55" s="291"/>
      <c r="TZ55" s="291"/>
      <c r="UA55" s="539"/>
      <c r="UB55" s="539"/>
      <c r="UC55" s="291"/>
      <c r="UD55" s="291"/>
      <c r="UE55" s="540"/>
      <c r="UF55" s="504"/>
      <c r="UG55" s="373"/>
      <c r="UI55" s="503"/>
      <c r="UJ55" s="504"/>
      <c r="UM55" s="503"/>
      <c r="UN55" s="504"/>
      <c r="UQ55" s="502"/>
      <c r="UR55" s="497"/>
      <c r="UU55" s="503"/>
      <c r="UV55" s="504"/>
      <c r="UY55" s="540"/>
      <c r="UZ55" s="540"/>
      <c r="VC55" s="540"/>
      <c r="VD55" s="540"/>
      <c r="VF55" s="374"/>
      <c r="VG55" s="541"/>
      <c r="VH55" s="542"/>
      <c r="VI55" s="541"/>
      <c r="VJ55" s="542"/>
      <c r="VK55" s="335"/>
      <c r="VL55" s="542"/>
      <c r="VM55" s="543"/>
      <c r="VN55" s="541"/>
      <c r="VO55" s="544"/>
      <c r="VP55" s="378"/>
      <c r="VS55" s="608"/>
      <c r="VU55" s="291"/>
      <c r="WF55" s="127" t="n">
        <f aca="false">IF(AJ55="",0,AJ55+WF52)</f>
        <v>0</v>
      </c>
      <c r="WG55" s="127" t="n">
        <f aca="false">IF(AK55="",0,AK55+WG52)</f>
        <v>0</v>
      </c>
      <c r="WH55" s="127" t="n">
        <f aca="false">IF(BP55="",0,BP55+WH52)</f>
        <v>0</v>
      </c>
      <c r="WI55" s="127" t="n">
        <f aca="false">IF(BQ55="",0,BQ55+WI52)</f>
        <v>0</v>
      </c>
      <c r="WJ55" s="127" t="n">
        <f aca="false">IF(CJ55="",0,CJ55+WJ52)</f>
        <v>0</v>
      </c>
      <c r="WK55" s="127" t="n">
        <f aca="false">IF(CK55="",0,CK55+WK52)</f>
        <v>0</v>
      </c>
      <c r="WL55" s="127" t="n">
        <f aca="false">IF(DD55="",0,DD55+WL52)</f>
        <v>0</v>
      </c>
      <c r="WM55" s="127" t="n">
        <f aca="false">IF(DE55="",0,DE55+WM52)</f>
        <v>0</v>
      </c>
      <c r="WN55" s="127" t="n">
        <f aca="false">IF(EF55="",0,EF55+WN52)</f>
        <v>0</v>
      </c>
      <c r="WO55" s="127" t="n">
        <f aca="false">IF(EG55="",0,EG55+WO52)</f>
        <v>0</v>
      </c>
      <c r="WP55" s="127" t="n">
        <f aca="false">IF(FF55="",0,FF55+WP52)</f>
        <v>0</v>
      </c>
      <c r="WQ55" s="127" t="n">
        <f aca="false">IF(FG55="",0,FG55+WQ52)</f>
        <v>0</v>
      </c>
      <c r="WR55" s="127" t="n">
        <f aca="false">IF(IS55="",0,IS55+WR52)</f>
        <v>0</v>
      </c>
      <c r="WS55" s="127" t="n">
        <f aca="false">IF(IT55="",0,IT55+WS52)</f>
        <v>0</v>
      </c>
      <c r="WT55" s="127" t="n">
        <f aca="false">IF(HY55="",0,HY55+WT52)</f>
        <v>0</v>
      </c>
      <c r="WU55" s="127" t="n">
        <f aca="false">IF(HZ55="",0,HZ55+WU52)</f>
        <v>0</v>
      </c>
      <c r="WV55" s="127" t="n">
        <f aca="false">IF(SK55="",0,SK55+WV52)</f>
        <v>0</v>
      </c>
      <c r="WW55" s="127" t="n">
        <f aca="false">IF(SL55="",0,SL55+WW52)</f>
        <v>0</v>
      </c>
      <c r="WX55" s="127" t="n">
        <f aca="false">IF(UM55="",0,UM55)</f>
        <v>0</v>
      </c>
      <c r="WY55" s="127" t="n">
        <f aca="false">IF(UN55="",0,UN55)</f>
        <v>0</v>
      </c>
      <c r="WZ55" s="127" t="n">
        <f aca="false">IF(LL55="",0,LL55+WZ52)</f>
        <v>0</v>
      </c>
      <c r="XA55" s="127" t="n">
        <f aca="false">IF(LM55="",0,LM55+XA52)</f>
        <v>0</v>
      </c>
      <c r="XB55" s="127" t="n">
        <f aca="false">IF(UI55="",0,UI55+XB52)</f>
        <v>0</v>
      </c>
      <c r="XC55" s="127" t="n">
        <f aca="false">IF(UJ55="",0,UJ55+XC52)</f>
        <v>0</v>
      </c>
      <c r="XD55" s="127" t="n">
        <f aca="false">IF(VN55="",0,VN55+XD52)</f>
        <v>0</v>
      </c>
      <c r="XE55" s="127" t="n">
        <f aca="false">IF(VO55="",0,VO55+XE52)</f>
        <v>0</v>
      </c>
      <c r="XF55" s="127" t="n">
        <f aca="false">IFERROR(XD55/$A53,0)</f>
        <v>0</v>
      </c>
      <c r="XG55" s="127" t="n">
        <f aca="false">IFERROR(XE55/$A53,0)</f>
        <v>0</v>
      </c>
      <c r="XH55" s="127" t="n">
        <f aca="false">IF(US55="",0,US55+XH52)</f>
        <v>0</v>
      </c>
      <c r="XI55" s="127" t="n">
        <f aca="false">IF(UT55="",0,UT55+XI52)</f>
        <v>0</v>
      </c>
      <c r="XJ55" s="127" t="n">
        <f aca="false">IF(WF55&gt;0,0,AH55+XJ52)</f>
        <v>0</v>
      </c>
      <c r="XK55" s="127" t="n">
        <f aca="false">IF(WG55&gt;0,0,AI55+XK52)</f>
        <v>0</v>
      </c>
      <c r="XL55" s="127" t="n">
        <f aca="false">IF(WH55&gt;0,0,BN55+XL52)</f>
        <v>0</v>
      </c>
      <c r="XM55" s="127" t="n">
        <f aca="false">IF(WI55&gt;0,0,BO55+XM52)</f>
        <v>0</v>
      </c>
      <c r="XN55" s="127" t="n">
        <f aca="false">IF(WJ55&gt;0,0,CH55+XN52)</f>
        <v>0</v>
      </c>
      <c r="XO55" s="127" t="n">
        <f aca="false">IF(WK55&gt;0,0,CI55+XO52)</f>
        <v>0</v>
      </c>
      <c r="XP55" s="127" t="n">
        <f aca="false">IF(WL55&gt;0,0,DB55+XP52)</f>
        <v>0</v>
      </c>
      <c r="XQ55" s="127" t="n">
        <f aca="false">IF(WM55&gt;0,0,DC55+XQ52)</f>
        <v>0</v>
      </c>
      <c r="XR55" s="127" t="n">
        <f aca="false">IF(WN55&gt;0,0,ED55+XR52)</f>
        <v>0</v>
      </c>
      <c r="XS55" s="127" t="n">
        <f aca="false">IF(WO55&gt;0,0,EE55+XS52)</f>
        <v>0</v>
      </c>
      <c r="XT55" s="127" t="n">
        <f aca="false">IF(WP55&gt;0,0,FD55+XT52)</f>
        <v>0</v>
      </c>
      <c r="XU55" s="127" t="n">
        <f aca="false">IF(WQ55&gt;0,0,FE55+XU52)</f>
        <v>0</v>
      </c>
      <c r="XV55" s="127" t="n">
        <f aca="false">IF(WR55&gt;0,0,IQ55+XV52)</f>
        <v>0</v>
      </c>
      <c r="XW55" s="127" t="n">
        <f aca="false">IF(WS55&gt;0,0,IR55+XW52)</f>
        <v>0</v>
      </c>
      <c r="XX55" s="127" t="n">
        <f aca="false">IF(WT55&gt;0,0,HW55+XX52)</f>
        <v>0</v>
      </c>
      <c r="XY55" s="127" t="n">
        <f aca="false">IFERROR(IF(WU55&gt;0,0,HX55+XY52),0)</f>
        <v>0</v>
      </c>
      <c r="XZ55" s="127" t="n">
        <f aca="false">IF(WV55&gt;0,0,SI55+XZ52)</f>
        <v>0</v>
      </c>
      <c r="YA55" s="127" t="n">
        <f aca="false">IFERROR(IF(WW55&gt;0,0,SJ55+YA52),0)</f>
        <v>0</v>
      </c>
      <c r="YB55" s="127"/>
      <c r="YC55" s="127"/>
      <c r="YD55" s="127"/>
    </row>
    <row r="56" customFormat="false" ht="15" hidden="false" customHeight="false" outlineLevel="0" collapsed="false">
      <c r="A56" s="483"/>
      <c r="B56" s="381"/>
      <c r="C56" s="382"/>
      <c r="D56" s="382"/>
      <c r="E56" s="382"/>
      <c r="F56" s="382"/>
      <c r="G56" s="382"/>
      <c r="H56" s="382"/>
      <c r="I56" s="383"/>
      <c r="J56" s="384"/>
      <c r="K56" s="385"/>
      <c r="L56" s="385"/>
      <c r="M56" s="385"/>
      <c r="N56" s="385"/>
      <c r="O56" s="385"/>
      <c r="P56" s="386"/>
      <c r="Q56" s="321"/>
      <c r="R56" s="322"/>
      <c r="S56" s="322"/>
      <c r="T56" s="322"/>
      <c r="U56" s="322"/>
      <c r="V56" s="322"/>
      <c r="W56" s="322"/>
      <c r="X56" s="322"/>
      <c r="Y56" s="322"/>
      <c r="Z56" s="323"/>
      <c r="AA56" s="387"/>
      <c r="AB56" s="388"/>
      <c r="AC56" s="388"/>
      <c r="AD56" s="388"/>
      <c r="AE56" s="388"/>
      <c r="AF56" s="388"/>
      <c r="AG56" s="389"/>
      <c r="AH56" s="390" t="n">
        <f aca="false">SUBTOTAL(3, B56:P56)</f>
        <v>0</v>
      </c>
      <c r="AI56" s="391" t="n">
        <f aca="false">COUNTIF(Q56:AG56,"&lt;&gt;0")-COUNTIF(Q56:AG56,"")</f>
        <v>0</v>
      </c>
      <c r="AL56" s="381"/>
      <c r="AM56" s="382"/>
      <c r="AN56" s="382"/>
      <c r="AO56" s="382"/>
      <c r="AP56" s="382"/>
      <c r="AQ56" s="382"/>
      <c r="AR56" s="383"/>
      <c r="AS56" s="384"/>
      <c r="AT56" s="385"/>
      <c r="AU56" s="385"/>
      <c r="AV56" s="385"/>
      <c r="AW56" s="385"/>
      <c r="AX56" s="385"/>
      <c r="AY56" s="386"/>
      <c r="AZ56" s="322"/>
      <c r="BA56" s="322"/>
      <c r="BB56" s="322"/>
      <c r="BC56" s="322"/>
      <c r="BD56" s="322"/>
      <c r="BE56" s="322"/>
      <c r="BF56" s="323"/>
      <c r="BG56" s="387"/>
      <c r="BH56" s="388"/>
      <c r="BI56" s="388"/>
      <c r="BJ56" s="388"/>
      <c r="BK56" s="388"/>
      <c r="BL56" s="388"/>
      <c r="BM56" s="389"/>
      <c r="BN56" s="390" t="n">
        <f aca="false">SUBTOTAL(3, AL56:AY56)</f>
        <v>0</v>
      </c>
      <c r="BO56" s="391" t="n">
        <f aca="false">COUNTIF(AZ56:BM56,"&lt;&gt;0")-COUNTIF(AZ56:BM56,"")</f>
        <v>0</v>
      </c>
      <c r="BR56" s="381"/>
      <c r="BS56" s="382"/>
      <c r="BT56" s="382"/>
      <c r="BU56" s="383"/>
      <c r="BV56" s="392"/>
      <c r="BW56" s="393"/>
      <c r="BX56" s="393"/>
      <c r="BY56" s="394"/>
      <c r="BZ56" s="321"/>
      <c r="CA56" s="322"/>
      <c r="CB56" s="322"/>
      <c r="CC56" s="323"/>
      <c r="CD56" s="387"/>
      <c r="CE56" s="388"/>
      <c r="CF56" s="388"/>
      <c r="CG56" s="389"/>
      <c r="CH56" s="390" t="n">
        <f aca="false">SUBTOTAL(3, BR56:BY56)</f>
        <v>0</v>
      </c>
      <c r="CI56" s="391" t="n">
        <f aca="false">COUNTIF(BZ56:CG56,"&lt;&gt;0")-COUNTIF(BZ56:CG56,"")</f>
        <v>0</v>
      </c>
      <c r="CL56" s="381"/>
      <c r="CM56" s="382"/>
      <c r="CN56" s="382"/>
      <c r="CO56" s="383"/>
      <c r="CP56" s="384"/>
      <c r="CQ56" s="385"/>
      <c r="CR56" s="385"/>
      <c r="CS56" s="386"/>
      <c r="CT56" s="321"/>
      <c r="CU56" s="322"/>
      <c r="CV56" s="322"/>
      <c r="CW56" s="323"/>
      <c r="CX56" s="387"/>
      <c r="CY56" s="388"/>
      <c r="CZ56" s="388"/>
      <c r="DA56" s="389"/>
      <c r="DB56" s="390" t="n">
        <f aca="false">SUBTOTAL(3, CL56:CS56)</f>
        <v>0</v>
      </c>
      <c r="DC56" s="391" t="n">
        <f aca="false">COUNTIF(CT56:DA56,"&lt;&gt;0")-COUNTIF(CT56:DA56,"")</f>
        <v>0</v>
      </c>
      <c r="DF56" s="395" t="n">
        <f aca="false">SUMIF(B6:DE6,"итого гр.",B56:DE56)</f>
        <v>0</v>
      </c>
      <c r="DG56" s="391" t="n">
        <f aca="false">SUMIF(B6:DE6,"итого фк.",B56:DE56)</f>
        <v>0</v>
      </c>
      <c r="DJ56" s="396"/>
      <c r="DK56" s="397"/>
      <c r="DN56" s="381"/>
      <c r="DO56" s="382"/>
      <c r="DP56" s="382"/>
      <c r="DQ56" s="383"/>
      <c r="DR56" s="384"/>
      <c r="DS56" s="385"/>
      <c r="DT56" s="385"/>
      <c r="DU56" s="386"/>
      <c r="DV56" s="321"/>
      <c r="DW56" s="322"/>
      <c r="DX56" s="322"/>
      <c r="DY56" s="323"/>
      <c r="DZ56" s="387"/>
      <c r="EA56" s="388"/>
      <c r="EB56" s="388"/>
      <c r="EC56" s="389"/>
      <c r="ED56" s="390" t="n">
        <f aca="false">SUBTOTAL(3, DN56:DU56)</f>
        <v>0</v>
      </c>
      <c r="EE56" s="391" t="n">
        <f aca="false">COUNTIF(DV56:EC56,"&lt;&gt;0")-COUNTIF(DV56:EC56,"")</f>
        <v>0</v>
      </c>
      <c r="EH56" s="381"/>
      <c r="EI56" s="382"/>
      <c r="EJ56" s="382"/>
      <c r="EK56" s="382"/>
      <c r="EL56" s="382"/>
      <c r="EM56" s="382"/>
      <c r="EN56" s="383"/>
      <c r="EO56" s="384"/>
      <c r="EP56" s="385"/>
      <c r="EQ56" s="385"/>
      <c r="ER56" s="386"/>
      <c r="ES56" s="321"/>
      <c r="ET56" s="322"/>
      <c r="EU56" s="322"/>
      <c r="EV56" s="322"/>
      <c r="EW56" s="322"/>
      <c r="EX56" s="565"/>
      <c r="EY56" s="566"/>
      <c r="EZ56" s="567"/>
      <c r="FA56" s="568"/>
      <c r="FB56" s="568"/>
      <c r="FC56" s="389"/>
      <c r="FD56" s="390" t="n">
        <f aca="false">SUBTOTAL(3, EH56:ER56)</f>
        <v>0</v>
      </c>
      <c r="FE56" s="391" t="n">
        <f aca="false">COUNTIF(ES56:FC56,"&lt;&gt;0")-COUNTIF(ES56:FC56,"")</f>
        <v>0</v>
      </c>
      <c r="FH56" s="381"/>
      <c r="FI56" s="382"/>
      <c r="FJ56" s="382"/>
      <c r="FK56" s="382"/>
      <c r="FL56" s="382"/>
      <c r="FM56" s="382"/>
      <c r="FN56" s="382"/>
      <c r="FO56" s="382"/>
      <c r="FP56" s="382"/>
      <c r="FQ56" s="382"/>
      <c r="FR56" s="382"/>
      <c r="FS56" s="382"/>
      <c r="FT56" s="382"/>
      <c r="FU56" s="382"/>
      <c r="FV56" s="382"/>
      <c r="FW56" s="382"/>
      <c r="FX56" s="382"/>
      <c r="FY56" s="382"/>
      <c r="FZ56" s="382"/>
      <c r="GA56" s="382"/>
      <c r="GB56" s="382"/>
      <c r="GC56" s="382"/>
      <c r="GD56" s="382"/>
      <c r="GE56" s="382"/>
      <c r="GF56" s="382"/>
      <c r="GG56" s="382"/>
      <c r="GH56" s="382"/>
      <c r="GI56" s="382"/>
      <c r="GJ56" s="382"/>
      <c r="GK56" s="382"/>
      <c r="GL56" s="382"/>
      <c r="GM56" s="383"/>
      <c r="GN56" s="384"/>
      <c r="GO56" s="385"/>
      <c r="GP56" s="385"/>
      <c r="GQ56" s="385"/>
      <c r="GR56" s="385"/>
      <c r="GS56" s="385"/>
      <c r="GT56" s="386"/>
      <c r="GU56" s="321" t="n">
        <v>4229</v>
      </c>
      <c r="GV56" s="322"/>
      <c r="GW56" s="322"/>
      <c r="GX56" s="322"/>
      <c r="GY56" s="322"/>
      <c r="GZ56" s="322"/>
      <c r="HA56" s="322"/>
      <c r="HB56" s="322"/>
      <c r="HC56" s="322"/>
      <c r="HD56" s="322"/>
      <c r="HE56" s="322"/>
      <c r="HF56" s="322"/>
      <c r="HG56" s="322"/>
      <c r="HH56" s="322"/>
      <c r="HI56" s="322"/>
      <c r="HJ56" s="322"/>
      <c r="HK56" s="322"/>
      <c r="HL56" s="322"/>
      <c r="HM56" s="322"/>
      <c r="HN56" s="322"/>
      <c r="HO56" s="323"/>
      <c r="HP56" s="387"/>
      <c r="HQ56" s="388"/>
      <c r="HR56" s="388"/>
      <c r="HS56" s="388"/>
      <c r="HT56" s="388"/>
      <c r="HU56" s="388"/>
      <c r="HV56" s="389"/>
      <c r="HW56" s="390" t="n">
        <f aca="false">SUBTOTAL(3, FH56:GT56)</f>
        <v>0</v>
      </c>
      <c r="HX56" s="391" t="n">
        <f aca="false">COUNTIF(GU56:HV56,"&lt;&gt;0")-COUNTIF(GU56:HV56,"")</f>
        <v>1</v>
      </c>
      <c r="IA56" s="398"/>
      <c r="IB56" s="399"/>
      <c r="IC56" s="399"/>
      <c r="ID56" s="400"/>
      <c r="IE56" s="401"/>
      <c r="IF56" s="402"/>
      <c r="IG56" s="402"/>
      <c r="IH56" s="386"/>
      <c r="II56" s="321"/>
      <c r="IJ56" s="366"/>
      <c r="IK56" s="321"/>
      <c r="IL56" s="647"/>
      <c r="IM56" s="387"/>
      <c r="IN56" s="648"/>
      <c r="IO56" s="648"/>
      <c r="IP56" s="405"/>
      <c r="IQ56" s="390" t="n">
        <f aca="false">SUBTOTAL(3, IA56:IH56)</f>
        <v>0</v>
      </c>
      <c r="IR56" s="391" t="n">
        <f aca="false">COUNTIF(II56:IP56,"&lt;&gt;0")-COUNTIF(II56:IP56,"")</f>
        <v>0</v>
      </c>
      <c r="IU56" s="381"/>
      <c r="IV56" s="382"/>
      <c r="IW56" s="382"/>
      <c r="IX56" s="382"/>
      <c r="IY56" s="382"/>
      <c r="IZ56" s="382"/>
      <c r="JA56" s="382"/>
      <c r="JB56" s="382"/>
      <c r="JC56" s="382"/>
      <c r="JD56" s="382"/>
      <c r="JE56" s="382"/>
      <c r="JF56" s="382"/>
      <c r="JG56" s="382"/>
      <c r="JH56" s="382"/>
      <c r="JI56" s="382"/>
      <c r="JJ56" s="322"/>
      <c r="JK56" s="322" t="n">
        <v>1726</v>
      </c>
      <c r="JL56" s="322" t="n">
        <v>4884</v>
      </c>
      <c r="JM56" s="322" t="n">
        <v>6819</v>
      </c>
      <c r="JN56" s="322" t="n">
        <v>2200</v>
      </c>
      <c r="JO56" s="322" t="n">
        <v>2315</v>
      </c>
      <c r="JP56" s="322" t="n">
        <v>1923</v>
      </c>
      <c r="JQ56" s="322" t="n">
        <v>1085</v>
      </c>
      <c r="JR56" s="322" t="n">
        <v>507</v>
      </c>
      <c r="JS56" s="322"/>
      <c r="JT56" s="646" t="s">
        <v>282</v>
      </c>
      <c r="JU56" s="646" t="s">
        <v>267</v>
      </c>
      <c r="JV56" s="322"/>
      <c r="JW56" s="322"/>
      <c r="JX56" s="322"/>
      <c r="JY56" s="322"/>
      <c r="JZ56" s="322"/>
      <c r="KA56" s="322"/>
      <c r="KB56" s="322"/>
      <c r="KC56" s="322"/>
      <c r="KD56" s="322"/>
      <c r="KE56" s="322"/>
      <c r="KF56" s="322"/>
      <c r="KG56" s="322"/>
      <c r="KH56" s="322"/>
      <c r="KI56" s="322"/>
      <c r="KJ56" s="322"/>
      <c r="KK56" s="322"/>
      <c r="KL56" s="322"/>
      <c r="KM56" s="322"/>
      <c r="KN56" s="322"/>
      <c r="KO56" s="322"/>
      <c r="KP56" s="323"/>
      <c r="KQ56" s="387"/>
      <c r="KR56" s="388"/>
      <c r="KS56" s="388"/>
      <c r="KT56" s="388"/>
      <c r="KU56" s="388"/>
      <c r="KV56" s="388"/>
      <c r="KW56" s="389"/>
      <c r="KX56" s="390" t="n">
        <f aca="false">SUBTOTAL(3, IU56:JI56)</f>
        <v>0</v>
      </c>
      <c r="KY56" s="391" t="n">
        <f aca="false">COUNTIF(JJ56:KW56,"&lt;&gt;0")-COUNTIF(JJ56:KW56,"")</f>
        <v>10</v>
      </c>
      <c r="LB56" s="395" t="n">
        <f aca="false">SUMIF(DN6:LA6,"итого гр.",DN56:LA56)</f>
        <v>0</v>
      </c>
      <c r="LC56" s="391" t="n">
        <f aca="false">SUMIF(DN6:LA6,"итого фк.",DN56:LA56)</f>
        <v>11</v>
      </c>
      <c r="LF56" s="396"/>
      <c r="LG56" s="397"/>
      <c r="LJ56" s="406"/>
      <c r="LK56" s="407"/>
      <c r="LN56" s="396"/>
      <c r="LO56" s="397"/>
      <c r="LR56" s="381"/>
      <c r="LS56" s="382"/>
      <c r="LT56" s="382"/>
      <c r="LU56" s="382"/>
      <c r="LV56" s="382"/>
      <c r="LW56" s="382"/>
      <c r="LX56" s="382"/>
      <c r="LY56" s="382"/>
      <c r="LZ56" s="382"/>
      <c r="MA56" s="382"/>
      <c r="MB56" s="382"/>
      <c r="MC56" s="382"/>
      <c r="MD56" s="382"/>
      <c r="ME56" s="382"/>
      <c r="MF56" s="382"/>
      <c r="MG56" s="629" t="s">
        <v>367</v>
      </c>
      <c r="MH56" s="322" t="s">
        <v>368</v>
      </c>
      <c r="MI56" s="322" t="s">
        <v>344</v>
      </c>
      <c r="MJ56" s="322" t="s">
        <v>369</v>
      </c>
      <c r="MK56" s="322" t="s">
        <v>370</v>
      </c>
      <c r="ML56" s="629" t="s">
        <v>371</v>
      </c>
      <c r="MM56" s="322"/>
      <c r="MN56" s="322"/>
      <c r="MO56" s="322"/>
      <c r="MP56" s="322"/>
      <c r="MQ56" s="322"/>
      <c r="MR56" s="322"/>
      <c r="MS56" s="322"/>
      <c r="MT56" s="322"/>
      <c r="MU56" s="322"/>
      <c r="MV56" s="322"/>
      <c r="MW56" s="322"/>
      <c r="MX56" s="322"/>
      <c r="MY56" s="322"/>
      <c r="MZ56" s="322"/>
      <c r="NA56" s="322"/>
      <c r="NB56" s="322"/>
      <c r="NC56" s="322"/>
      <c r="ND56" s="322"/>
      <c r="NE56" s="322"/>
      <c r="NF56" s="322"/>
      <c r="NG56" s="322"/>
      <c r="NH56" s="322"/>
      <c r="NI56" s="322"/>
      <c r="NJ56" s="322"/>
      <c r="NK56" s="322"/>
      <c r="NL56" s="322"/>
      <c r="NM56" s="322"/>
      <c r="NN56" s="322"/>
      <c r="NO56" s="322"/>
      <c r="NP56" s="322"/>
      <c r="NQ56" s="322"/>
      <c r="NR56" s="322"/>
      <c r="NS56" s="322"/>
      <c r="NT56" s="323"/>
      <c r="NU56" s="387"/>
      <c r="NV56" s="388"/>
      <c r="NW56" s="388"/>
      <c r="NX56" s="388"/>
      <c r="NY56" s="388"/>
      <c r="NZ56" s="388"/>
      <c r="OA56" s="389"/>
      <c r="OB56" s="390" t="n">
        <f aca="false">SUBTOTAL(3, LR56:MF56)</f>
        <v>0</v>
      </c>
      <c r="OC56" s="391" t="n">
        <f aca="false">COUNTIF(MG56:OA56,"&lt;&gt;0")-COUNTIF(MG56:OA56,"")</f>
        <v>6</v>
      </c>
      <c r="OF56" s="408"/>
      <c r="OG56" s="409"/>
      <c r="OH56" s="409"/>
      <c r="OI56" s="409"/>
      <c r="OJ56" s="409"/>
      <c r="OK56" s="409"/>
      <c r="OL56" s="409"/>
      <c r="OM56" s="409"/>
      <c r="ON56" s="410"/>
      <c r="OO56" s="411"/>
      <c r="OP56" s="412"/>
      <c r="OQ56" s="412"/>
      <c r="OR56" s="412"/>
      <c r="OS56" s="412"/>
      <c r="OT56" s="412"/>
      <c r="OU56" s="413"/>
      <c r="OV56" s="365"/>
      <c r="OW56" s="366"/>
      <c r="OX56" s="366"/>
      <c r="OY56" s="366"/>
      <c r="OZ56" s="366"/>
      <c r="PA56" s="366"/>
      <c r="PB56" s="366"/>
      <c r="PC56" s="366"/>
      <c r="PD56" s="366"/>
      <c r="PE56" s="366"/>
      <c r="PF56" s="366"/>
      <c r="PG56" s="366"/>
      <c r="PH56" s="366"/>
      <c r="PI56" s="366"/>
      <c r="PJ56" s="366"/>
      <c r="PK56" s="366"/>
      <c r="PL56" s="366"/>
      <c r="PM56" s="366"/>
      <c r="PN56" s="366"/>
      <c r="PO56" s="367"/>
      <c r="PP56" s="403"/>
      <c r="PQ56" s="404"/>
      <c r="PR56" s="404"/>
      <c r="PS56" s="404"/>
      <c r="PT56" s="404"/>
      <c r="PU56" s="404"/>
      <c r="PV56" s="405"/>
      <c r="PW56" s="390" t="n">
        <f aca="false">SUBTOTAL(3, OF56:OU56)</f>
        <v>0</v>
      </c>
      <c r="PX56" s="391" t="n">
        <f aca="false">COUNTIF(OV56:PV56,"&lt;&gt;0")-COUNTIF(OV56:PV56,"")</f>
        <v>0</v>
      </c>
      <c r="QA56" s="414"/>
      <c r="QB56" s="415"/>
      <c r="QC56" s="415"/>
      <c r="QD56" s="415"/>
      <c r="QE56" s="415"/>
      <c r="QF56" s="415"/>
      <c r="QG56" s="416"/>
      <c r="QH56" s="411"/>
      <c r="QI56" s="412"/>
      <c r="QJ56" s="412"/>
      <c r="QK56" s="412"/>
      <c r="QL56" s="412"/>
      <c r="QM56" s="412"/>
      <c r="QN56" s="413"/>
      <c r="QO56" s="321"/>
      <c r="QP56" s="322"/>
      <c r="QQ56" s="322"/>
      <c r="QR56" s="322"/>
      <c r="QS56" s="322"/>
      <c r="QT56" s="322"/>
      <c r="QU56" s="323"/>
      <c r="QV56" s="387"/>
      <c r="QW56" s="388"/>
      <c r="QX56" s="388"/>
      <c r="QY56" s="388"/>
      <c r="QZ56" s="388"/>
      <c r="RA56" s="388"/>
      <c r="RB56" s="389"/>
      <c r="RC56" s="390" t="n">
        <f aca="false">SUBTOTAL(3, QA56:QN56)</f>
        <v>0</v>
      </c>
      <c r="RD56" s="391" t="n">
        <f aca="false">COUNTIF(QO56:RB56,"&lt;&gt;0")-COUNTIF(QO56:RB56,"")</f>
        <v>0</v>
      </c>
      <c r="RG56" s="408"/>
      <c r="RH56" s="409"/>
      <c r="RI56" s="409"/>
      <c r="RJ56" s="409"/>
      <c r="RK56" s="409"/>
      <c r="RL56" s="409"/>
      <c r="RM56" s="410"/>
      <c r="RN56" s="411"/>
      <c r="RO56" s="412"/>
      <c r="RP56" s="412"/>
      <c r="RQ56" s="412"/>
      <c r="RR56" s="412"/>
      <c r="RS56" s="412"/>
      <c r="RT56" s="413"/>
      <c r="RU56" s="365" t="s">
        <v>282</v>
      </c>
      <c r="RV56" s="366" t="s">
        <v>267</v>
      </c>
      <c r="RW56" s="366"/>
      <c r="RX56" s="366"/>
      <c r="RY56" s="366"/>
      <c r="RZ56" s="366"/>
      <c r="SA56" s="367"/>
      <c r="SB56" s="403"/>
      <c r="SC56" s="404"/>
      <c r="SD56" s="404"/>
      <c r="SE56" s="404"/>
      <c r="SF56" s="404"/>
      <c r="SG56" s="404"/>
      <c r="SH56" s="405"/>
      <c r="SI56" s="390" t="n">
        <f aca="false">COUNTIF(RG56:RT56,"&lt;&gt;0")-COUNTIF(RG56:RT56,"")</f>
        <v>0</v>
      </c>
      <c r="SJ56" s="391" t="n">
        <f aca="false">COUNTIF(RU56:SH56,"&lt;&gt;0")-COUNTIF(RU56:SH56,"")</f>
        <v>2</v>
      </c>
      <c r="SM56" s="395" t="n">
        <f aca="false">SUMIF(LR6:SL6,"итого гр.",LR56:SL56)</f>
        <v>0</v>
      </c>
      <c r="SN56" s="391" t="n">
        <f aca="false">SUMIF($LR$6:$SL$6,"итого фк.",LR56:SL56)</f>
        <v>8</v>
      </c>
      <c r="SQ56" s="396"/>
      <c r="SR56" s="397"/>
      <c r="SU56" s="408"/>
      <c r="SV56" s="409"/>
      <c r="SW56" s="409"/>
      <c r="SX56" s="410"/>
      <c r="SY56" s="411"/>
      <c r="SZ56" s="412"/>
      <c r="TA56" s="412"/>
      <c r="TB56" s="413"/>
      <c r="TC56" s="365"/>
      <c r="TD56" s="366"/>
      <c r="TE56" s="366"/>
      <c r="TF56" s="367"/>
      <c r="TG56" s="403"/>
      <c r="TH56" s="404"/>
      <c r="TI56" s="404"/>
      <c r="TJ56" s="405"/>
      <c r="TK56" s="390"/>
      <c r="TL56" s="391"/>
      <c r="TO56" s="395"/>
      <c r="TP56" s="417"/>
      <c r="TQ56" s="291"/>
      <c r="TR56" s="291"/>
      <c r="TS56" s="417"/>
      <c r="TT56" s="417"/>
      <c r="TU56" s="291"/>
      <c r="TV56" s="291"/>
      <c r="TW56" s="417"/>
      <c r="TX56" s="417"/>
      <c r="TY56" s="291"/>
      <c r="TZ56" s="291"/>
      <c r="UA56" s="417"/>
      <c r="UB56" s="417"/>
      <c r="UC56" s="291"/>
      <c r="UD56" s="291"/>
      <c r="UE56" s="418" t="n">
        <f aca="false">SUMIF(TO6:UD6,"итого гр.",TO56:UD56)</f>
        <v>0</v>
      </c>
      <c r="UF56" s="397" t="n">
        <f aca="false">SUMIF($TO$6:$UD$6,"итого фк.",TO56:UD56)</f>
        <v>0</v>
      </c>
      <c r="UG56" s="373"/>
      <c r="UI56" s="396"/>
      <c r="UJ56" s="397"/>
      <c r="UM56" s="396"/>
      <c r="UN56" s="397"/>
      <c r="UQ56" s="395"/>
      <c r="UR56" s="391"/>
      <c r="UU56" s="396"/>
      <c r="UV56" s="397"/>
      <c r="UY56" s="418"/>
      <c r="UZ56" s="418"/>
      <c r="VC56" s="418"/>
      <c r="VD56" s="418"/>
      <c r="VG56" s="546"/>
      <c r="VH56" s="375"/>
      <c r="VI56" s="546"/>
      <c r="VJ56" s="375"/>
      <c r="VK56" s="396"/>
      <c r="VL56" s="375"/>
      <c r="VM56" s="419"/>
      <c r="VN56" s="546"/>
      <c r="VO56" s="377"/>
      <c r="VP56" s="378"/>
      <c r="VS56" s="608"/>
      <c r="VU56" s="291"/>
      <c r="WF56" s="127" t="n">
        <f aca="false">IF(AJ56="",0,AJ56+WF53)</f>
        <v>0</v>
      </c>
      <c r="WG56" s="127" t="n">
        <f aca="false">IF(AK56="",0,AK56+WG53)</f>
        <v>0</v>
      </c>
      <c r="WH56" s="127" t="n">
        <f aca="false">IF(BP56="",0,BP56+WH53)</f>
        <v>0</v>
      </c>
      <c r="WI56" s="127" t="n">
        <f aca="false">IF(BQ56="",0,BQ56+WI53)</f>
        <v>0</v>
      </c>
      <c r="WJ56" s="127" t="n">
        <f aca="false">IF(CJ56="",0,CJ56+WJ53)</f>
        <v>0</v>
      </c>
      <c r="WK56" s="127" t="n">
        <f aca="false">IF(CK56="",0,CK56+WK53)</f>
        <v>0</v>
      </c>
      <c r="WL56" s="127" t="n">
        <f aca="false">IF(DD56="",0,DD56+WL53)</f>
        <v>0</v>
      </c>
      <c r="WM56" s="127" t="n">
        <f aca="false">IF(DE56="",0,DE56+WM53)</f>
        <v>0</v>
      </c>
      <c r="WN56" s="127" t="n">
        <f aca="false">IF(EF56="",0,EF56+WN53)</f>
        <v>0</v>
      </c>
      <c r="WO56" s="127" t="n">
        <f aca="false">IF(EG56="",0,EG56+WO53)</f>
        <v>0</v>
      </c>
      <c r="WP56" s="127" t="n">
        <f aca="false">IF(FF56="",0,FF56+WP53)</f>
        <v>0</v>
      </c>
      <c r="WQ56" s="127" t="n">
        <f aca="false">IF(FG56="",0,FG56+WQ53)</f>
        <v>0</v>
      </c>
      <c r="WR56" s="127" t="n">
        <f aca="false">IF(IS56="",0,IS56+WR53)</f>
        <v>0</v>
      </c>
      <c r="WS56" s="127" t="n">
        <f aca="false">IF(IT56="",0,IT56+WS53)</f>
        <v>0</v>
      </c>
      <c r="WT56" s="127" t="n">
        <f aca="false">IF(HY56="",0,HY56+WT53)</f>
        <v>0</v>
      </c>
      <c r="WU56" s="127" t="n">
        <f aca="false">IF(HZ56="",0,HZ56+WU53)</f>
        <v>0</v>
      </c>
      <c r="WV56" s="127" t="n">
        <f aca="false">IF(SK56="",0,SK56+WV53)</f>
        <v>0</v>
      </c>
      <c r="WW56" s="127" t="n">
        <f aca="false">IF(SL56="",0,SL56+WW53)</f>
        <v>0</v>
      </c>
      <c r="WX56" s="127" t="n">
        <f aca="false">IF(UM56="",0,UM56)</f>
        <v>0</v>
      </c>
      <c r="WY56" s="127" t="n">
        <f aca="false">IF(UN56="",0,UN56)</f>
        <v>0</v>
      </c>
      <c r="WZ56" s="127" t="n">
        <f aca="false">IF(LL56="",0,LL56+WZ53)</f>
        <v>0</v>
      </c>
      <c r="XA56" s="127" t="n">
        <f aca="false">IF(LM56="",0,LM56+XA53)</f>
        <v>0</v>
      </c>
      <c r="XB56" s="127" t="n">
        <f aca="false">IF(UI56="",0,UI56+XB53)</f>
        <v>0</v>
      </c>
      <c r="XC56" s="127" t="n">
        <f aca="false">IF(UJ56="",0,UJ56+XC53)</f>
        <v>0</v>
      </c>
      <c r="XD56" s="127" t="n">
        <f aca="false">IF(VN56="",0,VN56+XD53)</f>
        <v>0</v>
      </c>
      <c r="XE56" s="127" t="n">
        <f aca="false">IF(VO56="",0,VO56+XE53)</f>
        <v>0</v>
      </c>
      <c r="XF56" s="127" t="n">
        <f aca="false">IFERROR(XD56/$A54,0)</f>
        <v>0</v>
      </c>
      <c r="XG56" s="127" t="n">
        <f aca="false">IFERROR(XE56/$A54,0)</f>
        <v>0</v>
      </c>
      <c r="XH56" s="127" t="n">
        <f aca="false">IF(US56="",0,US56+XH53)</f>
        <v>0</v>
      </c>
      <c r="XI56" s="127" t="n">
        <f aca="false">IF(UT56="",0,UT56+XI53)</f>
        <v>0</v>
      </c>
      <c r="XJ56" s="127" t="n">
        <f aca="false">IF(WF56&gt;0,0,AH56+XJ53)</f>
        <v>3</v>
      </c>
      <c r="XK56" s="127" t="n">
        <f aca="false">IF(WG56&gt;0,0,AI56+XK53)</f>
        <v>2</v>
      </c>
      <c r="XL56" s="127" t="n">
        <f aca="false">IF(WH56&gt;0,0,BN56+XL53)</f>
        <v>4</v>
      </c>
      <c r="XM56" s="127" t="n">
        <f aca="false">IF(WI56&gt;0,0,BO56+XM53)</f>
        <v>6</v>
      </c>
      <c r="XN56" s="127" t="n">
        <f aca="false">IF(WJ56&gt;0,0,CH56+XN53)</f>
        <v>0</v>
      </c>
      <c r="XO56" s="127" t="n">
        <f aca="false">IF(WK56&gt;0,0,CI56+XO53)</f>
        <v>0</v>
      </c>
      <c r="XP56" s="127" t="n">
        <f aca="false">IF(WL56&gt;0,0,DB56+XP53)</f>
        <v>0</v>
      </c>
      <c r="XQ56" s="127" t="n">
        <f aca="false">IF(WM56&gt;0,0,DC56+XQ53)</f>
        <v>0</v>
      </c>
      <c r="XR56" s="127" t="n">
        <f aca="false">IF(WN56&gt;0,0,ED56+XR53)</f>
        <v>2</v>
      </c>
      <c r="XS56" s="127" t="n">
        <f aca="false">IF(WO56&gt;0,0,EE56+XS53)</f>
        <v>3</v>
      </c>
      <c r="XT56" s="127" t="n">
        <f aca="false">IF(WP56&gt;0,0,FD56+XT53)</f>
        <v>7</v>
      </c>
      <c r="XU56" s="127" t="n">
        <f aca="false">IF(WQ56&gt;0,0,FE56+XU53)</f>
        <v>2</v>
      </c>
      <c r="XV56" s="127" t="n">
        <f aca="false">IF(WR56&gt;0,0,IQ56+XV53)</f>
        <v>0</v>
      </c>
      <c r="XW56" s="127" t="n">
        <f aca="false">IF(WS56&gt;0,0,IR56+XW53)</f>
        <v>0</v>
      </c>
      <c r="XX56" s="127" t="n">
        <f aca="false">IF(WT56&gt;0,0,HW56+XX53)</f>
        <v>21</v>
      </c>
      <c r="XY56" s="127" t="n">
        <f aca="false">IFERROR(IF(WU56&gt;0,0,HX56+XY53),0)</f>
        <v>20</v>
      </c>
      <c r="XZ56" s="127" t="n">
        <f aca="false">IF(WV56&gt;0,0,SI56+XZ53)</f>
        <v>4</v>
      </c>
      <c r="YA56" s="127" t="n">
        <f aca="false">IFERROR(IF(WW56&gt;0,0,SJ56+YA53),0)</f>
        <v>3</v>
      </c>
      <c r="YB56" s="127"/>
      <c r="YC56" s="127"/>
      <c r="YD56" s="127"/>
    </row>
    <row r="57" customFormat="false" ht="15" hidden="false" customHeight="false" outlineLevel="0" collapsed="false">
      <c r="A57" s="483"/>
      <c r="B57" s="420"/>
      <c r="C57" s="421"/>
      <c r="D57" s="421"/>
      <c r="E57" s="421"/>
      <c r="F57" s="421"/>
      <c r="G57" s="421"/>
      <c r="H57" s="421"/>
      <c r="I57" s="422"/>
      <c r="J57" s="423"/>
      <c r="K57" s="424"/>
      <c r="L57" s="424"/>
      <c r="M57" s="424"/>
      <c r="N57" s="424"/>
      <c r="O57" s="424"/>
      <c r="P57" s="425"/>
      <c r="Q57" s="426"/>
      <c r="R57" s="427"/>
      <c r="S57" s="427"/>
      <c r="T57" s="427"/>
      <c r="U57" s="427"/>
      <c r="V57" s="427"/>
      <c r="W57" s="427"/>
      <c r="X57" s="427"/>
      <c r="Y57" s="427"/>
      <c r="Z57" s="428"/>
      <c r="AA57" s="429"/>
      <c r="AB57" s="430"/>
      <c r="AC57" s="430"/>
      <c r="AD57" s="430"/>
      <c r="AE57" s="430"/>
      <c r="AF57" s="430"/>
      <c r="AG57" s="431"/>
      <c r="AH57" s="432" t="n">
        <f aca="false">SUBTOTAL(9, B57:P57)</f>
        <v>0</v>
      </c>
      <c r="AI57" s="433" t="n">
        <f aca="false">SUBTOTAL(9, Q57:AG57)</f>
        <v>0</v>
      </c>
      <c r="AJ57" s="273" t="n">
        <f aca="false">SUM(AH57,AJ54)</f>
        <v>130</v>
      </c>
      <c r="AK57" s="273" t="n">
        <f aca="false">SUM(AI57,AK54)</f>
        <v>80</v>
      </c>
      <c r="AL57" s="420"/>
      <c r="AM57" s="421"/>
      <c r="AN57" s="421"/>
      <c r="AO57" s="421"/>
      <c r="AP57" s="421"/>
      <c r="AQ57" s="421"/>
      <c r="AR57" s="422"/>
      <c r="AS57" s="423"/>
      <c r="AT57" s="424"/>
      <c r="AU57" s="424"/>
      <c r="AV57" s="424"/>
      <c r="AW57" s="424"/>
      <c r="AX57" s="424"/>
      <c r="AY57" s="425"/>
      <c r="AZ57" s="427"/>
      <c r="BA57" s="427"/>
      <c r="BB57" s="427"/>
      <c r="BC57" s="427"/>
      <c r="BD57" s="427"/>
      <c r="BE57" s="427"/>
      <c r="BF57" s="428"/>
      <c r="BG57" s="429"/>
      <c r="BH57" s="430"/>
      <c r="BI57" s="430"/>
      <c r="BJ57" s="430"/>
      <c r="BK57" s="430"/>
      <c r="BL57" s="430"/>
      <c r="BM57" s="431"/>
      <c r="BN57" s="432" t="n">
        <f aca="false">SUBTOTAL(9, AL57:AY57)</f>
        <v>0</v>
      </c>
      <c r="BO57" s="433" t="n">
        <f aca="false">SUBTOTAL(9, AZ57:BM57)</f>
        <v>0</v>
      </c>
      <c r="BP57" s="273" t="n">
        <f aca="false">SUM(BN57,BP54)</f>
        <v>83</v>
      </c>
      <c r="BQ57" s="273" t="n">
        <f aca="false">SUM(BO57,BQ54)</f>
        <v>120</v>
      </c>
      <c r="BR57" s="420"/>
      <c r="BS57" s="421"/>
      <c r="BT57" s="421"/>
      <c r="BU57" s="422"/>
      <c r="BV57" s="434"/>
      <c r="BW57" s="435"/>
      <c r="BX57" s="435"/>
      <c r="BY57" s="436"/>
      <c r="BZ57" s="426"/>
      <c r="CA57" s="427"/>
      <c r="CB57" s="427"/>
      <c r="CC57" s="428"/>
      <c r="CD57" s="429"/>
      <c r="CE57" s="430"/>
      <c r="CF57" s="430"/>
      <c r="CG57" s="431"/>
      <c r="CH57" s="432" t="n">
        <f aca="false">SUBTOTAL(9, BR57:BY57)</f>
        <v>0</v>
      </c>
      <c r="CI57" s="433" t="n">
        <f aca="false">SUBTOTAL(9, BZ57:CG57)</f>
        <v>0</v>
      </c>
      <c r="CJ57" s="273" t="n">
        <f aca="false">SUM(CH57,CJ54)</f>
        <v>0</v>
      </c>
      <c r="CK57" s="273" t="n">
        <f aca="false">SUM(CI57,CK54)</f>
        <v>0</v>
      </c>
      <c r="CL57" s="420"/>
      <c r="CM57" s="421"/>
      <c r="CN57" s="421"/>
      <c r="CO57" s="422"/>
      <c r="CP57" s="423"/>
      <c r="CQ57" s="424"/>
      <c r="CR57" s="424"/>
      <c r="CS57" s="425"/>
      <c r="CT57" s="426"/>
      <c r="CU57" s="427"/>
      <c r="CV57" s="427"/>
      <c r="CW57" s="428"/>
      <c r="CX57" s="429"/>
      <c r="CY57" s="430"/>
      <c r="CZ57" s="430"/>
      <c r="DA57" s="431"/>
      <c r="DB57" s="432" t="n">
        <f aca="false">SUBTOTAL(9, CL57:CS57)</f>
        <v>0</v>
      </c>
      <c r="DC57" s="433" t="n">
        <f aca="false">SUBTOTAL(9, CT57:DA57)</f>
        <v>0</v>
      </c>
      <c r="DD57" s="273" t="n">
        <f aca="false">SUM(DB57,DD54)</f>
        <v>0</v>
      </c>
      <c r="DE57" s="273" t="n">
        <f aca="false">SUM(DC57,DE54)</f>
        <v>0</v>
      </c>
      <c r="DF57" s="437" t="n">
        <f aca="false">SUMIF(B6:DE6,"итого гр.",B57:DE57)</f>
        <v>0</v>
      </c>
      <c r="DG57" s="433" t="n">
        <f aca="false">SUMIF(B6:DE6,"итого фк.",B57:DE57)</f>
        <v>0</v>
      </c>
      <c r="DH57" s="273" t="n">
        <f aca="false">SUM(DF57,DH54)</f>
        <v>213</v>
      </c>
      <c r="DI57" s="273" t="n">
        <f aca="false">SUM(DG57,DI54)</f>
        <v>200</v>
      </c>
      <c r="DJ57" s="438" t="n">
        <f aca="false">DH57</f>
        <v>213</v>
      </c>
      <c r="DK57" s="439" t="n">
        <f aca="false">DI57</f>
        <v>200</v>
      </c>
      <c r="DN57" s="420"/>
      <c r="DO57" s="421"/>
      <c r="DP57" s="421"/>
      <c r="DQ57" s="422"/>
      <c r="DR57" s="423"/>
      <c r="DS57" s="424"/>
      <c r="DT57" s="424"/>
      <c r="DU57" s="425"/>
      <c r="DV57" s="426"/>
      <c r="DW57" s="427"/>
      <c r="DX57" s="427"/>
      <c r="DY57" s="428"/>
      <c r="DZ57" s="429"/>
      <c r="EA57" s="430"/>
      <c r="EB57" s="430"/>
      <c r="EC57" s="431"/>
      <c r="ED57" s="390" t="n">
        <f aca="false">SUBTOTAL(9, DN57:DU57)</f>
        <v>0</v>
      </c>
      <c r="EE57" s="433" t="n">
        <f aca="false">SUBTOTAL(9, DV57:EC57)</f>
        <v>0</v>
      </c>
      <c r="EF57" s="273" t="n">
        <f aca="false">SUM(ED57,EF54)</f>
        <v>14.7</v>
      </c>
      <c r="EG57" s="273" t="n">
        <f aca="false">SUM(EE57,EG54)</f>
        <v>15.988</v>
      </c>
      <c r="EH57" s="420"/>
      <c r="EI57" s="421"/>
      <c r="EJ57" s="421"/>
      <c r="EK57" s="421"/>
      <c r="EL57" s="421"/>
      <c r="EM57" s="421"/>
      <c r="EN57" s="422"/>
      <c r="EO57" s="423"/>
      <c r="EP57" s="424"/>
      <c r="EQ57" s="424"/>
      <c r="ER57" s="425"/>
      <c r="ES57" s="440"/>
      <c r="ET57" s="441"/>
      <c r="EU57" s="441"/>
      <c r="EV57" s="441"/>
      <c r="EW57" s="441"/>
      <c r="EX57" s="585"/>
      <c r="EY57" s="586"/>
      <c r="EZ57" s="587"/>
      <c r="FA57" s="588"/>
      <c r="FB57" s="588"/>
      <c r="FC57" s="445"/>
      <c r="FD57" s="432" t="n">
        <f aca="false">SUBTOTAL(9, EH57:ER57)</f>
        <v>0</v>
      </c>
      <c r="FE57" s="433" t="n">
        <f aca="false">SUBTOTAL(9, ES57:FC57)</f>
        <v>0</v>
      </c>
      <c r="FF57" s="273" t="n">
        <f aca="false">SUM(FD57,FF54)</f>
        <v>220</v>
      </c>
      <c r="FG57" s="273" t="n">
        <f aca="false">SUM(FE57,FG54)</f>
        <v>60</v>
      </c>
      <c r="FH57" s="420"/>
      <c r="FI57" s="421"/>
      <c r="FJ57" s="421"/>
      <c r="FK57" s="421"/>
      <c r="FL57" s="421"/>
      <c r="FM57" s="421"/>
      <c r="FN57" s="421"/>
      <c r="FO57" s="421"/>
      <c r="FP57" s="421"/>
      <c r="FQ57" s="421"/>
      <c r="FR57" s="421"/>
      <c r="FS57" s="421"/>
      <c r="FT57" s="421"/>
      <c r="FU57" s="421"/>
      <c r="FV57" s="421"/>
      <c r="FW57" s="421"/>
      <c r="FX57" s="421"/>
      <c r="FY57" s="421"/>
      <c r="FZ57" s="421"/>
      <c r="GA57" s="421"/>
      <c r="GB57" s="421"/>
      <c r="GC57" s="421"/>
      <c r="GD57" s="421"/>
      <c r="GE57" s="421"/>
      <c r="GF57" s="421"/>
      <c r="GG57" s="421"/>
      <c r="GH57" s="421"/>
      <c r="GI57" s="421"/>
      <c r="GJ57" s="421"/>
      <c r="GK57" s="421"/>
      <c r="GL57" s="421"/>
      <c r="GM57" s="422"/>
      <c r="GN57" s="423"/>
      <c r="GO57" s="424"/>
      <c r="GP57" s="424"/>
      <c r="GQ57" s="424"/>
      <c r="GR57" s="424"/>
      <c r="GS57" s="424"/>
      <c r="GT57" s="425"/>
      <c r="GU57" s="426" t="n">
        <v>6</v>
      </c>
      <c r="GV57" s="427"/>
      <c r="GW57" s="427"/>
      <c r="GX57" s="427"/>
      <c r="GY57" s="427"/>
      <c r="GZ57" s="427"/>
      <c r="HA57" s="427"/>
      <c r="HB57" s="427"/>
      <c r="HC57" s="427"/>
      <c r="HD57" s="427"/>
      <c r="HE57" s="427"/>
      <c r="HF57" s="427"/>
      <c r="HG57" s="427"/>
      <c r="HH57" s="427"/>
      <c r="HI57" s="427"/>
      <c r="HJ57" s="427"/>
      <c r="HK57" s="427"/>
      <c r="HL57" s="427"/>
      <c r="HM57" s="427"/>
      <c r="HN57" s="427"/>
      <c r="HO57" s="428"/>
      <c r="HP57" s="429"/>
      <c r="HQ57" s="430"/>
      <c r="HR57" s="430"/>
      <c r="HS57" s="430"/>
      <c r="HT57" s="430"/>
      <c r="HU57" s="430"/>
      <c r="HV57" s="431"/>
      <c r="HW57" s="432" t="n">
        <f aca="false">SUBTOTAL(9, FH57:GT57)</f>
        <v>0</v>
      </c>
      <c r="HX57" s="433" t="n">
        <f aca="false">SUBTOTAL(9, GU57:HV57)</f>
        <v>6</v>
      </c>
      <c r="HY57" s="273" t="n">
        <f aca="false">SUM(HW57,HY54)</f>
        <v>93</v>
      </c>
      <c r="HZ57" s="273" t="n">
        <f aca="false">SUM(HX57,HZ54)</f>
        <v>98.773</v>
      </c>
      <c r="IA57" s="446"/>
      <c r="IB57" s="447"/>
      <c r="IC57" s="447"/>
      <c r="ID57" s="448"/>
      <c r="IE57" s="449"/>
      <c r="IF57" s="450"/>
      <c r="IG57" s="450"/>
      <c r="IH57" s="425"/>
      <c r="II57" s="440"/>
      <c r="IJ57" s="451"/>
      <c r="IK57" s="440"/>
      <c r="IL57" s="649"/>
      <c r="IM57" s="443"/>
      <c r="IN57" s="650"/>
      <c r="IO57" s="650"/>
      <c r="IP57" s="455"/>
      <c r="IQ57" s="432" t="n">
        <f aca="false">SUBTOTAL(9, IA57:IH57)</f>
        <v>0</v>
      </c>
      <c r="IR57" s="433" t="n">
        <f aca="false">SUBTOTAL(9, II57:IP57)</f>
        <v>0</v>
      </c>
      <c r="IS57" s="273" t="n">
        <f aca="false">SUM(IQ57,IS54)</f>
        <v>0</v>
      </c>
      <c r="IT57" s="273" t="n">
        <f aca="false">SUM(IR57,IT54)</f>
        <v>0</v>
      </c>
      <c r="IU57" s="420"/>
      <c r="IV57" s="421" t="n">
        <v>10.655</v>
      </c>
      <c r="IW57" s="421"/>
      <c r="IX57" s="421"/>
      <c r="IY57" s="421"/>
      <c r="IZ57" s="421"/>
      <c r="JA57" s="421"/>
      <c r="JB57" s="421"/>
      <c r="JC57" s="421"/>
      <c r="JD57" s="421"/>
      <c r="JE57" s="421"/>
      <c r="JF57" s="421"/>
      <c r="JG57" s="421"/>
      <c r="JH57" s="421"/>
      <c r="JI57" s="421"/>
      <c r="JJ57" s="427"/>
      <c r="JK57" s="427" t="n">
        <v>1.353</v>
      </c>
      <c r="JL57" s="427" t="n">
        <v>2.156</v>
      </c>
      <c r="JM57" s="427" t="n">
        <v>21.531</v>
      </c>
      <c r="JN57" s="427" t="n">
        <v>23.566</v>
      </c>
      <c r="JO57" s="427" t="n">
        <v>5.513</v>
      </c>
      <c r="JP57" s="427" t="n">
        <v>4.372</v>
      </c>
      <c r="JQ57" s="427" t="n">
        <v>2.553</v>
      </c>
      <c r="JR57" s="427" t="n">
        <v>17.842</v>
      </c>
      <c r="JS57" s="427"/>
      <c r="JT57" s="651" t="n">
        <v>2.224</v>
      </c>
      <c r="JU57" s="651" t="n">
        <v>2.445</v>
      </c>
      <c r="JV57" s="427"/>
      <c r="JW57" s="427"/>
      <c r="JX57" s="427"/>
      <c r="JY57" s="427"/>
      <c r="JZ57" s="427"/>
      <c r="KA57" s="427"/>
      <c r="KB57" s="427"/>
      <c r="KC57" s="427"/>
      <c r="KD57" s="427"/>
      <c r="KE57" s="427"/>
      <c r="KF57" s="427"/>
      <c r="KG57" s="427"/>
      <c r="KH57" s="427"/>
      <c r="KI57" s="427"/>
      <c r="KJ57" s="427"/>
      <c r="KK57" s="427"/>
      <c r="KL57" s="427"/>
      <c r="KM57" s="427"/>
      <c r="KN57" s="427"/>
      <c r="KO57" s="427"/>
      <c r="KP57" s="428"/>
      <c r="KQ57" s="429"/>
      <c r="KR57" s="430"/>
      <c r="KS57" s="430"/>
      <c r="KT57" s="430"/>
      <c r="KU57" s="430"/>
      <c r="KV57" s="430"/>
      <c r="KW57" s="431"/>
      <c r="KX57" s="432" t="n">
        <f aca="false">SUBTOTAL(9, IU57:JI57)</f>
        <v>10.655</v>
      </c>
      <c r="KY57" s="549" t="n">
        <f aca="false">SUBTOTAL(9, JJ57:KW57)</f>
        <v>83.555</v>
      </c>
      <c r="KZ57" s="273" t="n">
        <f aca="false">SUM(KX57,KZ54)</f>
        <v>265.341</v>
      </c>
      <c r="LA57" s="456" t="n">
        <f aca="false">SUM(KY57,LA54)</f>
        <v>682.025</v>
      </c>
      <c r="LB57" s="437" t="n">
        <f aca="false">SUMIF(DN6:LA6,"итого гр.",DN57:LA57)</f>
        <v>10.655</v>
      </c>
      <c r="LC57" s="433" t="n">
        <f aca="false">SUMIF(DN6:LA6,"итого фк.",DN57:LA57)</f>
        <v>89.555</v>
      </c>
      <c r="LD57" s="273" t="n">
        <f aca="false">SUM(LB57,LD54)</f>
        <v>593.041</v>
      </c>
      <c r="LE57" s="273" t="n">
        <f aca="false">SUM(LC57,LE54)</f>
        <v>856.786</v>
      </c>
      <c r="LF57" s="438" t="n">
        <f aca="false">LD57</f>
        <v>593.041</v>
      </c>
      <c r="LG57" s="439" t="n">
        <f aca="false">LE57</f>
        <v>856.786</v>
      </c>
      <c r="LI57" s="278"/>
      <c r="LJ57" s="457" t="n">
        <v>389.1</v>
      </c>
      <c r="LK57" s="458" t="n">
        <v>31</v>
      </c>
      <c r="LL57" s="273" t="n">
        <f aca="false">LJ57</f>
        <v>389.1</v>
      </c>
      <c r="LM57" s="273" t="n">
        <f aca="false">LK57</f>
        <v>31</v>
      </c>
      <c r="LN57" s="438" t="n">
        <f aca="false">SUM(DF57,LB57,LJ57)</f>
        <v>399.755</v>
      </c>
      <c r="LO57" s="439" t="n">
        <f aca="false">SUM(DG57,LC57,LK57)</f>
        <v>120.555</v>
      </c>
      <c r="LP57" s="273" t="n">
        <f aca="false">SUM(DH57,LD57,LL57)</f>
        <v>1195.141</v>
      </c>
      <c r="LQ57" s="273" t="n">
        <f aca="false">SUM(DI57,LE57,LM57)</f>
        <v>1087.786</v>
      </c>
      <c r="LR57" s="420" t="n">
        <v>9.7</v>
      </c>
      <c r="LS57" s="421"/>
      <c r="LT57" s="421"/>
      <c r="LU57" s="421"/>
      <c r="LV57" s="421"/>
      <c r="LW57" s="421"/>
      <c r="LX57" s="421"/>
      <c r="LY57" s="421"/>
      <c r="LZ57" s="421"/>
      <c r="MA57" s="421"/>
      <c r="MB57" s="421"/>
      <c r="MC57" s="421"/>
      <c r="MD57" s="421"/>
      <c r="ME57" s="421"/>
      <c r="MF57" s="421"/>
      <c r="MG57" s="441" t="n">
        <v>25.226</v>
      </c>
      <c r="MH57" s="441" t="n">
        <v>6.355</v>
      </c>
      <c r="MI57" s="441" t="n">
        <v>21</v>
      </c>
      <c r="MJ57" s="441" t="n">
        <v>2.881</v>
      </c>
      <c r="MK57" s="441" t="n">
        <v>3.909</v>
      </c>
      <c r="ML57" s="441" t="n">
        <v>25.92</v>
      </c>
      <c r="MM57" s="441"/>
      <c r="MN57" s="441"/>
      <c r="MO57" s="441"/>
      <c r="MP57" s="441"/>
      <c r="MQ57" s="441"/>
      <c r="MR57" s="441"/>
      <c r="MS57" s="441"/>
      <c r="MT57" s="441"/>
      <c r="MU57" s="441"/>
      <c r="MV57" s="441"/>
      <c r="MW57" s="441"/>
      <c r="MX57" s="441"/>
      <c r="MY57" s="441"/>
      <c r="MZ57" s="441"/>
      <c r="NA57" s="441"/>
      <c r="NB57" s="441"/>
      <c r="NC57" s="441"/>
      <c r="ND57" s="441"/>
      <c r="NE57" s="441"/>
      <c r="NF57" s="441"/>
      <c r="NG57" s="441"/>
      <c r="NH57" s="441"/>
      <c r="NI57" s="441"/>
      <c r="NJ57" s="441"/>
      <c r="NK57" s="441"/>
      <c r="NL57" s="441"/>
      <c r="NM57" s="441"/>
      <c r="NN57" s="441"/>
      <c r="NO57" s="441"/>
      <c r="NP57" s="441"/>
      <c r="NQ57" s="441"/>
      <c r="NR57" s="441"/>
      <c r="NS57" s="441"/>
      <c r="NT57" s="442"/>
      <c r="NU57" s="443"/>
      <c r="NV57" s="444"/>
      <c r="NW57" s="444"/>
      <c r="NX57" s="444"/>
      <c r="NY57" s="444"/>
      <c r="NZ57" s="444"/>
      <c r="OA57" s="445"/>
      <c r="OB57" s="432" t="n">
        <f aca="false">SUBTOTAL(9, LR57:MF57)</f>
        <v>9.7</v>
      </c>
      <c r="OC57" s="433" t="n">
        <f aca="false">SUBTOTAL(9, MG57:OA57)</f>
        <v>85.291</v>
      </c>
      <c r="OD57" s="273" t="n">
        <f aca="false">SUM(OB57,OD54)</f>
        <v>547.1535555556</v>
      </c>
      <c r="OE57" s="273" t="n">
        <f aca="false">SUM(OC57,OE54)</f>
        <v>973.564</v>
      </c>
      <c r="OF57" s="459"/>
      <c r="OG57" s="460"/>
      <c r="OH57" s="460"/>
      <c r="OI57" s="460"/>
      <c r="OJ57" s="460"/>
      <c r="OK57" s="460"/>
      <c r="OL57" s="460"/>
      <c r="OM57" s="460"/>
      <c r="ON57" s="461"/>
      <c r="OO57" s="462"/>
      <c r="OP57" s="463"/>
      <c r="OQ57" s="463"/>
      <c r="OR57" s="463"/>
      <c r="OS57" s="463"/>
      <c r="OT57" s="463"/>
      <c r="OU57" s="464"/>
      <c r="OV57" s="465"/>
      <c r="OW57" s="451"/>
      <c r="OX57" s="451"/>
      <c r="OY57" s="451"/>
      <c r="OZ57" s="451"/>
      <c r="PA57" s="451"/>
      <c r="PB57" s="451"/>
      <c r="PC57" s="451"/>
      <c r="PD57" s="451"/>
      <c r="PE57" s="451"/>
      <c r="PF57" s="451"/>
      <c r="PG57" s="451"/>
      <c r="PH57" s="451"/>
      <c r="PI57" s="451"/>
      <c r="PJ57" s="451"/>
      <c r="PK57" s="451"/>
      <c r="PL57" s="451"/>
      <c r="PM57" s="451"/>
      <c r="PN57" s="451"/>
      <c r="PO57" s="452"/>
      <c r="PP57" s="453"/>
      <c r="PQ57" s="454"/>
      <c r="PR57" s="454"/>
      <c r="PS57" s="454"/>
      <c r="PT57" s="454"/>
      <c r="PU57" s="454"/>
      <c r="PV57" s="455"/>
      <c r="PW57" s="432" t="n">
        <f aca="false">SUBTOTAL(9, OF57:OU57)</f>
        <v>0</v>
      </c>
      <c r="PX57" s="433" t="n">
        <f aca="false">SUBTOTAL(9, OV57:PV57)</f>
        <v>0</v>
      </c>
      <c r="PY57" s="273" t="n">
        <f aca="false">SUM(PW57,PY54)</f>
        <v>0</v>
      </c>
      <c r="PZ57" s="273" t="n">
        <f aca="false">SUM(PX57,PZ54)</f>
        <v>0</v>
      </c>
      <c r="QA57" s="466"/>
      <c r="QB57" s="467"/>
      <c r="QC57" s="467"/>
      <c r="QD57" s="467"/>
      <c r="QE57" s="467"/>
      <c r="QF57" s="467"/>
      <c r="QG57" s="468"/>
      <c r="QH57" s="462"/>
      <c r="QI57" s="463"/>
      <c r="QJ57" s="463"/>
      <c r="QK57" s="463"/>
      <c r="QL57" s="463"/>
      <c r="QM57" s="463"/>
      <c r="QN57" s="464"/>
      <c r="QO57" s="440"/>
      <c r="QP57" s="441"/>
      <c r="QQ57" s="441"/>
      <c r="QR57" s="441"/>
      <c r="QS57" s="441"/>
      <c r="QT57" s="441"/>
      <c r="QU57" s="442"/>
      <c r="QV57" s="443"/>
      <c r="QW57" s="444"/>
      <c r="QX57" s="444"/>
      <c r="QY57" s="444"/>
      <c r="QZ57" s="444"/>
      <c r="RA57" s="444"/>
      <c r="RB57" s="445"/>
      <c r="RC57" s="432" t="n">
        <f aca="false">SUBTOTAL(9, QA57:QN57)</f>
        <v>0</v>
      </c>
      <c r="RD57" s="433" t="n">
        <f aca="false">SUBTOTAL(9, QO57:RB57)</f>
        <v>0</v>
      </c>
      <c r="RE57" s="273" t="n">
        <f aca="false">SUM(RC57,RE54)</f>
        <v>0</v>
      </c>
      <c r="RF57" s="273" t="n">
        <f aca="false">SUM(RD57,RF54)</f>
        <v>0</v>
      </c>
      <c r="RG57" s="459"/>
      <c r="RH57" s="460"/>
      <c r="RI57" s="460"/>
      <c r="RJ57" s="460"/>
      <c r="RK57" s="460"/>
      <c r="RL57" s="460"/>
      <c r="RM57" s="461"/>
      <c r="RN57" s="462"/>
      <c r="RO57" s="463"/>
      <c r="RP57" s="463"/>
      <c r="RQ57" s="463"/>
      <c r="RR57" s="463"/>
      <c r="RS57" s="463"/>
      <c r="RT57" s="464"/>
      <c r="RU57" s="465" t="n">
        <v>2.224</v>
      </c>
      <c r="RV57" s="451" t="n">
        <v>2.445</v>
      </c>
      <c r="RW57" s="451"/>
      <c r="RX57" s="451"/>
      <c r="RY57" s="451"/>
      <c r="RZ57" s="451"/>
      <c r="SA57" s="452"/>
      <c r="SB57" s="453"/>
      <c r="SC57" s="454"/>
      <c r="SD57" s="454"/>
      <c r="SE57" s="454"/>
      <c r="SF57" s="454"/>
      <c r="SG57" s="454"/>
      <c r="SH57" s="455"/>
      <c r="SI57" s="432" t="n">
        <f aca="false">SUBTOTAL(9, RG57:RT57)</f>
        <v>0</v>
      </c>
      <c r="SJ57" s="433" t="n">
        <f aca="false">SUBTOTAL(9, RU57:SH57)</f>
        <v>4.669</v>
      </c>
      <c r="SK57" s="273" t="n">
        <f aca="false">SUM(SI57,SK54)</f>
        <v>11.5</v>
      </c>
      <c r="SL57" s="273" t="n">
        <f aca="false">SUM(SJ57,SL54)</f>
        <v>33.534</v>
      </c>
      <c r="SM57" s="437" t="n">
        <f aca="false">SUMIF(LR6:SL6,"итого гр.",LR57:SL57)</f>
        <v>9.7</v>
      </c>
      <c r="SN57" s="433" t="n">
        <f aca="false">SUMIF($LR$6:$SL$6,"итого фк.",LR57:SL57)</f>
        <v>89.96</v>
      </c>
      <c r="SO57" s="273" t="n">
        <f aca="false">SUM(SM57,SO54)</f>
        <v>558.6535555556</v>
      </c>
      <c r="SP57" s="273" t="n">
        <f aca="false">SUM(SN57,SP54)</f>
        <v>1007.098</v>
      </c>
      <c r="SQ57" s="438" t="n">
        <f aca="false">SO57</f>
        <v>558.6535555556</v>
      </c>
      <c r="SR57" s="439" t="n">
        <f aca="false">SP57</f>
        <v>1007.098</v>
      </c>
      <c r="ST57" s="278"/>
      <c r="SU57" s="459"/>
      <c r="SV57" s="460"/>
      <c r="SW57" s="460"/>
      <c r="SX57" s="461"/>
      <c r="SY57" s="462"/>
      <c r="SZ57" s="463"/>
      <c r="TA57" s="463"/>
      <c r="TB57" s="464"/>
      <c r="TC57" s="469"/>
      <c r="TD57" s="470"/>
      <c r="TE57" s="470"/>
      <c r="TF57" s="471"/>
      <c r="TG57" s="472"/>
      <c r="TH57" s="473"/>
      <c r="TI57" s="473"/>
      <c r="TJ57" s="474"/>
      <c r="TK57" s="432" t="n">
        <f aca="false">SUBTOTAL(9, SU57:TB57)</f>
        <v>0</v>
      </c>
      <c r="TL57" s="433" t="n">
        <f aca="false">SUBTOTAL(9, TC57:TJ57)</f>
        <v>0</v>
      </c>
      <c r="TM57" s="456" t="n">
        <f aca="false">TM54+TK57</f>
        <v>0</v>
      </c>
      <c r="TN57" s="456" t="n">
        <f aca="false">TN54+TL57</f>
        <v>0</v>
      </c>
      <c r="TO57" s="437" t="n">
        <v>32.4</v>
      </c>
      <c r="TP57" s="475"/>
      <c r="TQ57" s="291"/>
      <c r="TR57" s="291"/>
      <c r="TS57" s="475" t="n">
        <v>17.6421327956989</v>
      </c>
      <c r="TT57" s="475"/>
      <c r="TU57" s="291"/>
      <c r="TV57" s="291"/>
      <c r="TW57" s="475"/>
      <c r="TX57" s="475"/>
      <c r="TY57" s="291"/>
      <c r="TZ57" s="291"/>
      <c r="UA57" s="475" t="n">
        <v>142.284701348625</v>
      </c>
      <c r="UB57" s="475"/>
      <c r="UC57" s="291" t="n">
        <f aca="false">UA57</f>
        <v>142.284701348625</v>
      </c>
      <c r="UD57" s="291" t="n">
        <f aca="false">UB57</f>
        <v>0</v>
      </c>
      <c r="UE57" s="476" t="n">
        <f aca="false">SUMIF(TO6:UD6,"итого гр.",TO57:UD57)</f>
        <v>192.326834144324</v>
      </c>
      <c r="UF57" s="439" t="n">
        <f aca="false">SUMIF($TO$6:$UD$6,"итого фк.",TO57:UD57)</f>
        <v>0</v>
      </c>
      <c r="UG57" s="373" t="n">
        <f aca="false">UE57</f>
        <v>192.326834144324</v>
      </c>
      <c r="UH57" s="273" t="n">
        <f aca="false">UF57</f>
        <v>0</v>
      </c>
      <c r="UI57" s="438"/>
      <c r="UJ57" s="439" t="n">
        <f aca="false">324-250</f>
        <v>74</v>
      </c>
      <c r="UM57" s="438" t="n">
        <f aca="false">$UM$9+UM54</f>
        <v>850</v>
      </c>
      <c r="UN57" s="439" t="n">
        <f aca="false">$UN$9+UN54</f>
        <v>850</v>
      </c>
      <c r="UO57" s="273" t="n">
        <f aca="false">UM57</f>
        <v>850</v>
      </c>
      <c r="UP57" s="273" t="n">
        <f aca="false">UN57</f>
        <v>850</v>
      </c>
      <c r="UQ57" s="437" t="n">
        <f aca="false">Посуточная_НГДП!JR57</f>
        <v>0</v>
      </c>
      <c r="UR57" s="433" t="n">
        <f aca="false">Посуточная_НГДП!JS57</f>
        <v>0</v>
      </c>
      <c r="US57" s="273" t="n">
        <f aca="false">SUM(UQ57,US54)</f>
        <v>0</v>
      </c>
      <c r="UT57" s="273" t="n">
        <f aca="false">SUM(UR57,UT54)</f>
        <v>0</v>
      </c>
      <c r="UU57" s="438" t="n">
        <f aca="false">SUM(SQ57,UE57,UI57,UM57,UQ57,TM57)</f>
        <v>1600.98038969992</v>
      </c>
      <c r="UV57" s="439" t="n">
        <f aca="false">SUM(SR57,UF57,UJ57,UN57,UR57,TN57)</f>
        <v>1931.098</v>
      </c>
      <c r="UW57" s="273" t="n">
        <f aca="false">SUM(SS57,UG57,UK57,UO57,US57)</f>
        <v>1042.32683414432</v>
      </c>
      <c r="UX57" s="273" t="n">
        <f aca="false">SUM(ST57,UH57,UL57,UP57,UT57)</f>
        <v>850</v>
      </c>
      <c r="UY57" s="476"/>
      <c r="UZ57" s="476"/>
      <c r="VA57" s="273" t="n">
        <f aca="false">UY57</f>
        <v>0</v>
      </c>
      <c r="VB57" s="456" t="n">
        <f aca="false">UZ57</f>
        <v>0</v>
      </c>
      <c r="VC57" s="476"/>
      <c r="VD57" s="476"/>
      <c r="VE57" s="273" t="n">
        <f aca="false">VC57</f>
        <v>0</v>
      </c>
      <c r="VG57" s="479" t="n">
        <v>30745.1186103001</v>
      </c>
      <c r="VH57" s="480" t="n">
        <f aca="false">IF(A55&lt;=VW$4,VLOOKUP(A55,$VW$6:$WB$37,2,FALSE()),SUM($VX$4,LQ57,-UV57)-SUM($WB$4,-$VZ$4))-VP57</f>
        <v>30234</v>
      </c>
      <c r="VI57" s="479" t="n">
        <v>30331.0186103001</v>
      </c>
      <c r="VJ57" s="480" t="n">
        <v>30333.583</v>
      </c>
      <c r="VK57" s="479" t="n">
        <v>26719.1072103001</v>
      </c>
      <c r="VL57" s="480" t="n">
        <v>31541.583</v>
      </c>
      <c r="VM57" s="481"/>
      <c r="VN57" s="479" t="n">
        <v>855.594704742539</v>
      </c>
      <c r="VO57" s="482" t="n">
        <f aca="false">IF(A55&lt;=VW$4,VLOOKUP(A55,$VS$6:$VT$37,2,FALSE()),SUM($VO$2,-LA57,OE57,-VP57))</f>
        <v>869.984</v>
      </c>
      <c r="VP57" s="378"/>
      <c r="VQ57" s="278" t="n">
        <f aca="false">VH57-VG57</f>
        <v>-511.118610300073</v>
      </c>
      <c r="VS57" s="608"/>
      <c r="VT57" s="380"/>
      <c r="VU57" s="652"/>
      <c r="WF57" s="127" t="n">
        <f aca="false">IF(AJ57="",0,AJ57+WF54)</f>
        <v>1300</v>
      </c>
      <c r="WG57" s="127" t="n">
        <f aca="false">IF(AK57="",0,AK57+WG54)</f>
        <v>900</v>
      </c>
      <c r="WH57" s="127" t="n">
        <f aca="false">IF(BP57="",0,BP57+WH54)</f>
        <v>659</v>
      </c>
      <c r="WI57" s="127" t="n">
        <f aca="false">IF(BQ57="",0,BQ57+WI54)</f>
        <v>1168</v>
      </c>
      <c r="WJ57" s="127" t="n">
        <f aca="false">IF(CJ57="",0,CJ57+WJ54)</f>
        <v>0</v>
      </c>
      <c r="WK57" s="127" t="n">
        <f aca="false">IF(CK57="",0,CK57+WK54)</f>
        <v>0</v>
      </c>
      <c r="WL57" s="127" t="n">
        <f aca="false">IF(DD57="",0,DD57+WL54)</f>
        <v>0</v>
      </c>
      <c r="WM57" s="127" t="n">
        <f aca="false">IF(DE57="",0,DE57+WM54)</f>
        <v>0</v>
      </c>
      <c r="WN57" s="127" t="n">
        <f aca="false">IF(EF57="",0,EF57+WN54)</f>
        <v>128.8</v>
      </c>
      <c r="WO57" s="127" t="n">
        <f aca="false">IF(EG57="",0,EG57+WO54)</f>
        <v>116.604</v>
      </c>
      <c r="WP57" s="127" t="n">
        <f aca="false">IF(FF57="",0,FF57+WP54)</f>
        <v>2460</v>
      </c>
      <c r="WQ57" s="127" t="n">
        <f aca="false">IF(FG57="",0,FG57+WQ54)</f>
        <v>690</v>
      </c>
      <c r="WR57" s="127" t="n">
        <f aca="false">IF(IS57="",0,IS57+WR54)</f>
        <v>0</v>
      </c>
      <c r="WS57" s="127" t="n">
        <f aca="false">IF(IT57="",0,IT57+WS54)</f>
        <v>0</v>
      </c>
      <c r="WT57" s="127" t="n">
        <f aca="false">IF(HY57="",0,HY57+WT54)</f>
        <v>678</v>
      </c>
      <c r="WU57" s="127" t="n">
        <f aca="false">IF(HZ57="",0,HZ57+WU54)</f>
        <v>850.368</v>
      </c>
      <c r="WV57" s="127" t="n">
        <f aca="false">IF(SK57="",0,SK57+WV54)</f>
        <v>104.8</v>
      </c>
      <c r="WW57" s="127" t="n">
        <f aca="false">IF(SL57="",0,SL57+WW54)</f>
        <v>466.509</v>
      </c>
      <c r="WX57" s="127" t="n">
        <f aca="false">IF(UM57="",0,UM57)</f>
        <v>850</v>
      </c>
      <c r="WY57" s="127" t="n">
        <f aca="false">IF(UN57="",0,UN57)</f>
        <v>850</v>
      </c>
      <c r="WZ57" s="127" t="n">
        <f aca="false">IF(LL57="",0,LL57+WZ54)</f>
        <v>3179.7</v>
      </c>
      <c r="XA57" s="127" t="n">
        <f aca="false">IF(LM57="",0,LM57+XA54)</f>
        <v>1736.46504</v>
      </c>
      <c r="XB57" s="127" t="n">
        <f aca="false">IF(UI57="",0,UI57+XB54)</f>
        <v>0</v>
      </c>
      <c r="XC57" s="127" t="n">
        <f aca="false">IF(UJ57="",0,UJ57+XC54)</f>
        <v>186.080994212963</v>
      </c>
      <c r="XD57" s="127" t="n">
        <f aca="false">IF(VN57="",0,VN57+XD54)</f>
        <v>13525.9586472891</v>
      </c>
      <c r="XE57" s="127" t="n">
        <f aca="false">IF(VO57="",0,VO57+XE54)</f>
        <v>13437.594</v>
      </c>
      <c r="XF57" s="127" t="n">
        <f aca="false">IFERROR(XD57/$A55,0)</f>
        <v>795.644626311121</v>
      </c>
      <c r="XG57" s="127" t="n">
        <f aca="false">IFERROR(XE57/$A55,0)</f>
        <v>790.446705882353</v>
      </c>
      <c r="XH57" s="127" t="n">
        <f aca="false">IF(US57="",0,US57+XH54)</f>
        <v>0</v>
      </c>
      <c r="XI57" s="127" t="n">
        <f aca="false">IF(UT57="",0,UT57+XI54)</f>
        <v>0</v>
      </c>
      <c r="XJ57" s="127" t="n">
        <f aca="false">IF(WF57&gt;0,0,AH57+XJ54)</f>
        <v>0</v>
      </c>
      <c r="XK57" s="127" t="n">
        <f aca="false">IF(WG57&gt;0,0,AI57+XK54)</f>
        <v>0</v>
      </c>
      <c r="XL57" s="127" t="n">
        <f aca="false">IF(WH57&gt;0,0,BN57+XL54)</f>
        <v>0</v>
      </c>
      <c r="XM57" s="127" t="n">
        <f aca="false">IF(WI57&gt;0,0,BO57+XM54)</f>
        <v>0</v>
      </c>
      <c r="XN57" s="127" t="n">
        <f aca="false">IF(WJ57&gt;0,0,CH57+XN54)</f>
        <v>0</v>
      </c>
      <c r="XO57" s="127" t="n">
        <f aca="false">IF(WK57&gt;0,0,CI57+XO54)</f>
        <v>0</v>
      </c>
      <c r="XP57" s="127" t="n">
        <f aca="false">IF(WL57&gt;0,0,DB57+XP54)</f>
        <v>0</v>
      </c>
      <c r="XQ57" s="127" t="n">
        <f aca="false">IF(WM57&gt;0,0,DC57+XQ54)</f>
        <v>0</v>
      </c>
      <c r="XR57" s="127" t="n">
        <f aca="false">IF(WN57&gt;0,0,ED57+XR54)</f>
        <v>0</v>
      </c>
      <c r="XS57" s="127" t="n">
        <f aca="false">IF(WO57&gt;0,0,EE57+XS54)</f>
        <v>0</v>
      </c>
      <c r="XT57" s="127" t="n">
        <f aca="false">IF(WP57&gt;0,0,FD57+XT54)</f>
        <v>0</v>
      </c>
      <c r="XU57" s="127" t="n">
        <f aca="false">IF(WQ57&gt;0,0,FE57+XU54)</f>
        <v>0</v>
      </c>
      <c r="XV57" s="127" t="n">
        <f aca="false">IF(WR57&gt;0,0,IQ57+XV54)</f>
        <v>0</v>
      </c>
      <c r="XW57" s="127" t="n">
        <f aca="false">IF(WS57&gt;0,0,IR57+XW54)</f>
        <v>0</v>
      </c>
      <c r="XX57" s="127" t="n">
        <f aca="false">IF(WT57&gt;0,0,HW57+XX54)</f>
        <v>0</v>
      </c>
      <c r="XY57" s="127" t="n">
        <f aca="false">IFERROR(IF(WU57&gt;0,0,HX57+XY54),0)</f>
        <v>0</v>
      </c>
      <c r="XZ57" s="127" t="n">
        <f aca="false">IF(WV57&gt;0,0,SI57+XZ54)</f>
        <v>0</v>
      </c>
      <c r="YA57" s="127" t="n">
        <f aca="false">IFERROR(IF(WW57&gt;0,0,SJ57+YA54),0)</f>
        <v>0</v>
      </c>
      <c r="YB57" s="127"/>
      <c r="YC57" s="127"/>
      <c r="YD57" s="127"/>
    </row>
    <row r="58" customFormat="false" ht="15" hidden="false" customHeight="false" outlineLevel="0" collapsed="false">
      <c r="A58" s="483" t="n">
        <v>18</v>
      </c>
      <c r="B58" s="484"/>
      <c r="C58" s="485"/>
      <c r="D58" s="485"/>
      <c r="E58" s="485"/>
      <c r="F58" s="485"/>
      <c r="G58" s="485"/>
      <c r="H58" s="485"/>
      <c r="I58" s="486"/>
      <c r="J58" s="487"/>
      <c r="K58" s="488"/>
      <c r="L58" s="488"/>
      <c r="M58" s="488"/>
      <c r="N58" s="488"/>
      <c r="O58" s="488"/>
      <c r="P58" s="489"/>
      <c r="Q58" s="490"/>
      <c r="R58" s="490"/>
      <c r="S58" s="491"/>
      <c r="T58" s="491"/>
      <c r="U58" s="491"/>
      <c r="V58" s="491"/>
      <c r="W58" s="491"/>
      <c r="X58" s="491"/>
      <c r="Y58" s="491"/>
      <c r="Z58" s="492"/>
      <c r="AA58" s="493"/>
      <c r="AB58" s="494"/>
      <c r="AC58" s="494"/>
      <c r="AD58" s="494"/>
      <c r="AE58" s="494"/>
      <c r="AF58" s="494"/>
      <c r="AG58" s="495"/>
      <c r="AH58" s="496"/>
      <c r="AI58" s="497"/>
      <c r="AL58" s="484" t="s">
        <v>195</v>
      </c>
      <c r="AM58" s="485" t="s">
        <v>195</v>
      </c>
      <c r="AN58" s="485"/>
      <c r="AO58" s="485"/>
      <c r="AP58" s="485"/>
      <c r="AQ58" s="485"/>
      <c r="AR58" s="486"/>
      <c r="AS58" s="487"/>
      <c r="AT58" s="488"/>
      <c r="AU58" s="488"/>
      <c r="AV58" s="488"/>
      <c r="AW58" s="488"/>
      <c r="AX58" s="488"/>
      <c r="AY58" s="489"/>
      <c r="AZ58" s="491"/>
      <c r="BA58" s="491"/>
      <c r="BB58" s="491"/>
      <c r="BC58" s="491"/>
      <c r="BD58" s="491"/>
      <c r="BE58" s="491"/>
      <c r="BF58" s="491"/>
      <c r="BG58" s="493"/>
      <c r="BH58" s="494"/>
      <c r="BI58" s="494"/>
      <c r="BJ58" s="494"/>
      <c r="BK58" s="494"/>
      <c r="BL58" s="494"/>
      <c r="BM58" s="495"/>
      <c r="BN58" s="496"/>
      <c r="BO58" s="497"/>
      <c r="BR58" s="484"/>
      <c r="BS58" s="485"/>
      <c r="BT58" s="485"/>
      <c r="BU58" s="486"/>
      <c r="BV58" s="499"/>
      <c r="BW58" s="500"/>
      <c r="BX58" s="500"/>
      <c r="BY58" s="501"/>
      <c r="BZ58" s="490"/>
      <c r="CA58" s="491"/>
      <c r="CB58" s="491"/>
      <c r="CC58" s="492"/>
      <c r="CD58" s="493"/>
      <c r="CE58" s="494"/>
      <c r="CF58" s="494"/>
      <c r="CG58" s="495"/>
      <c r="CH58" s="496"/>
      <c r="CI58" s="497"/>
      <c r="CL58" s="484"/>
      <c r="CM58" s="485"/>
      <c r="CN58" s="485"/>
      <c r="CO58" s="486"/>
      <c r="CP58" s="487"/>
      <c r="CQ58" s="488"/>
      <c r="CR58" s="488"/>
      <c r="CS58" s="489"/>
      <c r="CT58" s="490"/>
      <c r="CU58" s="491"/>
      <c r="CV58" s="491"/>
      <c r="CW58" s="492"/>
      <c r="CX58" s="493"/>
      <c r="CY58" s="494"/>
      <c r="CZ58" s="494"/>
      <c r="DA58" s="495"/>
      <c r="DB58" s="496"/>
      <c r="DC58" s="497"/>
      <c r="DF58" s="502"/>
      <c r="DG58" s="497"/>
      <c r="DJ58" s="503"/>
      <c r="DK58" s="504"/>
      <c r="DN58" s="484"/>
      <c r="DO58" s="485"/>
      <c r="DP58" s="485"/>
      <c r="DQ58" s="486"/>
      <c r="DR58" s="487"/>
      <c r="DS58" s="488"/>
      <c r="DT58" s="488"/>
      <c r="DU58" s="489"/>
      <c r="DV58" s="490"/>
      <c r="DW58" s="491"/>
      <c r="DX58" s="491"/>
      <c r="DY58" s="492"/>
      <c r="DZ58" s="493"/>
      <c r="EA58" s="494"/>
      <c r="EB58" s="494"/>
      <c r="EC58" s="495"/>
      <c r="ED58" s="496"/>
      <c r="EE58" s="497"/>
      <c r="EH58" s="484"/>
      <c r="EI58" s="485"/>
      <c r="EJ58" s="485"/>
      <c r="EK58" s="485"/>
      <c r="EL58" s="485"/>
      <c r="EM58" s="485"/>
      <c r="EN58" s="486"/>
      <c r="EO58" s="487"/>
      <c r="EP58" s="488"/>
      <c r="EQ58" s="488"/>
      <c r="ER58" s="489"/>
      <c r="ES58" s="505"/>
      <c r="ET58" s="506"/>
      <c r="EU58" s="506"/>
      <c r="EV58" s="506"/>
      <c r="EW58" s="506"/>
      <c r="EX58" s="560"/>
      <c r="EY58" s="561"/>
      <c r="EZ58" s="562"/>
      <c r="FA58" s="563"/>
      <c r="FB58" s="563"/>
      <c r="FC58" s="510"/>
      <c r="FD58" s="496"/>
      <c r="FE58" s="497"/>
      <c r="FH58" s="484" t="s">
        <v>372</v>
      </c>
      <c r="FI58" s="485" t="s">
        <v>235</v>
      </c>
      <c r="FJ58" s="485"/>
      <c r="FK58" s="485"/>
      <c r="FL58" s="485"/>
      <c r="FM58" s="485"/>
      <c r="FN58" s="485"/>
      <c r="FO58" s="485"/>
      <c r="FP58" s="485"/>
      <c r="FQ58" s="485"/>
      <c r="FR58" s="485"/>
      <c r="FS58" s="485"/>
      <c r="FT58" s="485"/>
      <c r="FU58" s="485"/>
      <c r="FV58" s="485"/>
      <c r="FW58" s="485"/>
      <c r="FX58" s="485"/>
      <c r="FY58" s="485"/>
      <c r="FZ58" s="485"/>
      <c r="GA58" s="485"/>
      <c r="GB58" s="485"/>
      <c r="GC58" s="485"/>
      <c r="GD58" s="485"/>
      <c r="GE58" s="485"/>
      <c r="GF58" s="485"/>
      <c r="GG58" s="485"/>
      <c r="GH58" s="485"/>
      <c r="GI58" s="485"/>
      <c r="GJ58" s="485"/>
      <c r="GK58" s="485"/>
      <c r="GL58" s="485"/>
      <c r="GM58" s="486"/>
      <c r="GN58" s="487"/>
      <c r="GO58" s="488"/>
      <c r="GP58" s="488"/>
      <c r="GQ58" s="488"/>
      <c r="GR58" s="488"/>
      <c r="GS58" s="488"/>
      <c r="GT58" s="489"/>
      <c r="GU58" s="490" t="s">
        <v>68</v>
      </c>
      <c r="GV58" s="491"/>
      <c r="GW58" s="491"/>
      <c r="GX58" s="491"/>
      <c r="GY58" s="491"/>
      <c r="GZ58" s="491"/>
      <c r="HA58" s="491"/>
      <c r="HB58" s="491"/>
      <c r="HC58" s="491"/>
      <c r="HD58" s="491"/>
      <c r="HE58" s="491"/>
      <c r="HF58" s="491"/>
      <c r="HG58" s="491"/>
      <c r="HH58" s="491"/>
      <c r="HI58" s="491"/>
      <c r="HJ58" s="491"/>
      <c r="HK58" s="491"/>
      <c r="HL58" s="491"/>
      <c r="HM58" s="491"/>
      <c r="HN58" s="491"/>
      <c r="HO58" s="492"/>
      <c r="HP58" s="493"/>
      <c r="HQ58" s="494"/>
      <c r="HR58" s="494"/>
      <c r="HS58" s="494"/>
      <c r="HT58" s="494"/>
      <c r="HU58" s="494"/>
      <c r="HV58" s="495"/>
      <c r="HW58" s="496"/>
      <c r="HX58" s="497"/>
      <c r="IA58" s="511"/>
      <c r="IB58" s="512"/>
      <c r="IC58" s="512"/>
      <c r="ID58" s="513"/>
      <c r="IE58" s="514"/>
      <c r="IF58" s="515"/>
      <c r="IG58" s="515"/>
      <c r="IH58" s="489"/>
      <c r="II58" s="337"/>
      <c r="IJ58" s="361"/>
      <c r="IK58" s="337"/>
      <c r="IL58" s="644"/>
      <c r="IM58" s="519"/>
      <c r="IN58" s="645"/>
      <c r="IO58" s="645"/>
      <c r="IP58" s="613"/>
      <c r="IQ58" s="496"/>
      <c r="IR58" s="497"/>
      <c r="IU58" s="484"/>
      <c r="IV58" s="485"/>
      <c r="IW58" s="485"/>
      <c r="IX58" s="485"/>
      <c r="IY58" s="485"/>
      <c r="IZ58" s="485"/>
      <c r="JA58" s="485"/>
      <c r="JB58" s="485"/>
      <c r="JC58" s="485"/>
      <c r="JD58" s="485"/>
      <c r="JE58" s="485"/>
      <c r="JF58" s="485"/>
      <c r="JG58" s="485"/>
      <c r="JH58" s="485"/>
      <c r="JI58" s="485"/>
      <c r="JJ58" s="322" t="s">
        <v>198</v>
      </c>
      <c r="JK58" s="322" t="s">
        <v>70</v>
      </c>
      <c r="JL58" s="322"/>
      <c r="JM58" s="322" t="s">
        <v>66</v>
      </c>
      <c r="JN58" s="322"/>
      <c r="JO58" s="322"/>
      <c r="JP58" s="322"/>
      <c r="JQ58" s="322"/>
      <c r="JR58" s="322"/>
      <c r="JS58" s="322"/>
      <c r="JT58" s="322"/>
      <c r="JU58" s="646"/>
      <c r="JV58" s="322"/>
      <c r="JW58" s="322"/>
      <c r="JX58" s="322"/>
      <c r="JY58" s="322"/>
      <c r="JZ58" s="322"/>
      <c r="KA58" s="322"/>
      <c r="KB58" s="322"/>
      <c r="KC58" s="322"/>
      <c r="KD58" s="322"/>
      <c r="KE58" s="322"/>
      <c r="KF58" s="322"/>
      <c r="KG58" s="322"/>
      <c r="KH58" s="322"/>
      <c r="KI58" s="322"/>
      <c r="KJ58" s="322"/>
      <c r="KK58" s="322"/>
      <c r="KL58" s="322"/>
      <c r="KM58" s="322"/>
      <c r="KN58" s="322"/>
      <c r="KO58" s="322"/>
      <c r="KP58" s="323"/>
      <c r="KQ58" s="387"/>
      <c r="KR58" s="388"/>
      <c r="KS58" s="388"/>
      <c r="KT58" s="388"/>
      <c r="KU58" s="388"/>
      <c r="KV58" s="388"/>
      <c r="KW58" s="389"/>
      <c r="KX58" s="496"/>
      <c r="KY58" s="497"/>
      <c r="LB58" s="502"/>
      <c r="LC58" s="497"/>
      <c r="LF58" s="503"/>
      <c r="LG58" s="504"/>
      <c r="LJ58" s="517"/>
      <c r="LK58" s="518"/>
      <c r="LN58" s="503"/>
      <c r="LO58" s="504"/>
      <c r="LR58" s="484" t="s">
        <v>197</v>
      </c>
      <c r="LS58" s="485"/>
      <c r="LT58" s="485"/>
      <c r="LU58" s="485"/>
      <c r="LV58" s="485"/>
      <c r="LW58" s="485"/>
      <c r="LX58" s="485"/>
      <c r="LY58" s="485"/>
      <c r="LZ58" s="485"/>
      <c r="MA58" s="485"/>
      <c r="MB58" s="485"/>
      <c r="MC58" s="485"/>
      <c r="MD58" s="485"/>
      <c r="ME58" s="485"/>
      <c r="MF58" s="485"/>
      <c r="MG58" s="338" t="s">
        <v>64</v>
      </c>
      <c r="MH58" s="338" t="s">
        <v>67</v>
      </c>
      <c r="MI58" s="338" t="s">
        <v>68</v>
      </c>
      <c r="MJ58" s="338" t="s">
        <v>68</v>
      </c>
      <c r="MK58" s="338" t="s">
        <v>72</v>
      </c>
      <c r="ML58" s="338"/>
      <c r="MM58" s="338"/>
      <c r="MN58" s="338"/>
      <c r="MO58" s="338"/>
      <c r="MP58" s="338"/>
      <c r="MQ58" s="338"/>
      <c r="MR58" s="338"/>
      <c r="MS58" s="338"/>
      <c r="MT58" s="338"/>
      <c r="MU58" s="338"/>
      <c r="MV58" s="338"/>
      <c r="MW58" s="338"/>
      <c r="MX58" s="338"/>
      <c r="MY58" s="338"/>
      <c r="MZ58" s="338"/>
      <c r="NA58" s="338"/>
      <c r="NB58" s="338"/>
      <c r="NC58" s="338"/>
      <c r="ND58" s="338"/>
      <c r="NE58" s="338"/>
      <c r="NF58" s="338"/>
      <c r="NG58" s="338"/>
      <c r="NH58" s="338"/>
      <c r="NI58" s="338"/>
      <c r="NJ58" s="338"/>
      <c r="NK58" s="338"/>
      <c r="NL58" s="338"/>
      <c r="NM58" s="338"/>
      <c r="NN58" s="338"/>
      <c r="NO58" s="338"/>
      <c r="NP58" s="338"/>
      <c r="NQ58" s="338"/>
      <c r="NR58" s="338"/>
      <c r="NS58" s="338"/>
      <c r="NT58" s="339"/>
      <c r="NU58" s="519"/>
      <c r="NV58" s="520"/>
      <c r="NW58" s="520"/>
      <c r="NX58" s="520"/>
      <c r="NY58" s="520"/>
      <c r="NZ58" s="520"/>
      <c r="OA58" s="521"/>
      <c r="OB58" s="496"/>
      <c r="OC58" s="497"/>
      <c r="OF58" s="522"/>
      <c r="OG58" s="523"/>
      <c r="OH58" s="523"/>
      <c r="OI58" s="523"/>
      <c r="OJ58" s="523"/>
      <c r="OK58" s="523"/>
      <c r="OL58" s="523"/>
      <c r="OM58" s="523"/>
      <c r="ON58" s="524"/>
      <c r="OO58" s="525"/>
      <c r="OP58" s="526"/>
      <c r="OQ58" s="526"/>
      <c r="OR58" s="526"/>
      <c r="OS58" s="526"/>
      <c r="OT58" s="526"/>
      <c r="OU58" s="527"/>
      <c r="OV58" s="528"/>
      <c r="OW58" s="529"/>
      <c r="OX58" s="529"/>
      <c r="OY58" s="529"/>
      <c r="OZ58" s="529"/>
      <c r="PA58" s="529"/>
      <c r="PB58" s="529"/>
      <c r="PC58" s="529"/>
      <c r="PD58" s="529"/>
      <c r="PE58" s="529"/>
      <c r="PF58" s="529"/>
      <c r="PG58" s="529"/>
      <c r="PH58" s="529"/>
      <c r="PI58" s="529"/>
      <c r="PJ58" s="529"/>
      <c r="PK58" s="529"/>
      <c r="PL58" s="529"/>
      <c r="PM58" s="529"/>
      <c r="PN58" s="529"/>
      <c r="PO58" s="530"/>
      <c r="PP58" s="531"/>
      <c r="PQ58" s="532"/>
      <c r="PR58" s="532"/>
      <c r="PS58" s="532"/>
      <c r="PT58" s="532"/>
      <c r="PU58" s="532"/>
      <c r="PV58" s="516"/>
      <c r="PW58" s="496"/>
      <c r="PX58" s="497"/>
      <c r="QA58" s="533"/>
      <c r="QB58" s="534"/>
      <c r="QC58" s="534"/>
      <c r="QD58" s="534"/>
      <c r="QE58" s="534"/>
      <c r="QF58" s="534"/>
      <c r="QG58" s="535"/>
      <c r="QH58" s="525"/>
      <c r="QI58" s="526"/>
      <c r="QJ58" s="526"/>
      <c r="QK58" s="526"/>
      <c r="QL58" s="526"/>
      <c r="QM58" s="526"/>
      <c r="QN58" s="527"/>
      <c r="QO58" s="505"/>
      <c r="QP58" s="506"/>
      <c r="QQ58" s="506"/>
      <c r="QR58" s="506"/>
      <c r="QS58" s="506"/>
      <c r="QT58" s="506"/>
      <c r="QU58" s="507"/>
      <c r="QV58" s="508"/>
      <c r="QW58" s="509"/>
      <c r="QX58" s="509"/>
      <c r="QY58" s="509"/>
      <c r="QZ58" s="509"/>
      <c r="RA58" s="509"/>
      <c r="RB58" s="510"/>
      <c r="RC58" s="496"/>
      <c r="RD58" s="497"/>
      <c r="RG58" s="522"/>
      <c r="RH58" s="523"/>
      <c r="RI58" s="523"/>
      <c r="RJ58" s="523"/>
      <c r="RK58" s="523"/>
      <c r="RL58" s="523"/>
      <c r="RM58" s="524"/>
      <c r="RN58" s="525"/>
      <c r="RO58" s="526"/>
      <c r="RP58" s="526"/>
      <c r="RQ58" s="526"/>
      <c r="RR58" s="526"/>
      <c r="RS58" s="526"/>
      <c r="RT58" s="527"/>
      <c r="RU58" s="528"/>
      <c r="RV58" s="529"/>
      <c r="RW58" s="529"/>
      <c r="RX58" s="529"/>
      <c r="RY58" s="529"/>
      <c r="RZ58" s="529"/>
      <c r="SA58" s="530"/>
      <c r="SB58" s="531"/>
      <c r="SC58" s="532"/>
      <c r="SD58" s="532"/>
      <c r="SE58" s="532"/>
      <c r="SF58" s="532"/>
      <c r="SG58" s="532"/>
      <c r="SH58" s="516"/>
      <c r="SI58" s="496"/>
      <c r="SJ58" s="497"/>
      <c r="SM58" s="502"/>
      <c r="SN58" s="497"/>
      <c r="SQ58" s="503"/>
      <c r="SR58" s="504"/>
      <c r="SU58" s="355"/>
      <c r="SV58" s="356"/>
      <c r="SW58" s="356"/>
      <c r="SX58" s="357"/>
      <c r="SY58" s="536"/>
      <c r="SZ58" s="537"/>
      <c r="TA58" s="537"/>
      <c r="TB58" s="538"/>
      <c r="TC58" s="365"/>
      <c r="TD58" s="366"/>
      <c r="TE58" s="366"/>
      <c r="TF58" s="367"/>
      <c r="TG58" s="403"/>
      <c r="TH58" s="404"/>
      <c r="TI58" s="404"/>
      <c r="TJ58" s="405"/>
      <c r="TK58" s="496"/>
      <c r="TL58" s="497"/>
      <c r="TO58" s="502"/>
      <c r="TP58" s="539"/>
      <c r="TQ58" s="291"/>
      <c r="TR58" s="291"/>
      <c r="TS58" s="539"/>
      <c r="TT58" s="539"/>
      <c r="TU58" s="291"/>
      <c r="TV58" s="291"/>
      <c r="TW58" s="539"/>
      <c r="TX58" s="539"/>
      <c r="TY58" s="291"/>
      <c r="TZ58" s="291"/>
      <c r="UA58" s="539"/>
      <c r="UB58" s="539"/>
      <c r="UC58" s="291"/>
      <c r="UD58" s="291"/>
      <c r="UE58" s="540"/>
      <c r="UF58" s="504"/>
      <c r="UG58" s="373"/>
      <c r="UI58" s="503"/>
      <c r="UJ58" s="504"/>
      <c r="UM58" s="503"/>
      <c r="UN58" s="504"/>
      <c r="UQ58" s="502"/>
      <c r="UR58" s="497"/>
      <c r="UU58" s="503"/>
      <c r="UV58" s="504"/>
      <c r="UY58" s="540"/>
      <c r="UZ58" s="540"/>
      <c r="VC58" s="540"/>
      <c r="VD58" s="540"/>
      <c r="VF58" s="374"/>
      <c r="VG58" s="541"/>
      <c r="VH58" s="542"/>
      <c r="VI58" s="541"/>
      <c r="VJ58" s="542"/>
      <c r="VK58" s="335"/>
      <c r="VL58" s="542"/>
      <c r="VM58" s="543"/>
      <c r="VN58" s="541"/>
      <c r="VO58" s="544"/>
      <c r="VP58" s="378"/>
      <c r="VS58" s="608"/>
      <c r="VU58" s="652"/>
      <c r="WF58" s="127" t="n">
        <f aca="false">IF(AJ58="",0,AJ58+WF55)</f>
        <v>0</v>
      </c>
      <c r="WG58" s="127" t="n">
        <f aca="false">IF(AK58="",0,AK58+WG55)</f>
        <v>0</v>
      </c>
      <c r="WH58" s="127" t="n">
        <f aca="false">IF(BP58="",0,BP58+WH55)</f>
        <v>0</v>
      </c>
      <c r="WI58" s="127" t="n">
        <f aca="false">IF(BQ58="",0,BQ58+WI55)</f>
        <v>0</v>
      </c>
      <c r="WJ58" s="127" t="n">
        <f aca="false">IF(CJ58="",0,CJ58+WJ55)</f>
        <v>0</v>
      </c>
      <c r="WK58" s="127" t="n">
        <f aca="false">IF(CK58="",0,CK58+WK55)</f>
        <v>0</v>
      </c>
      <c r="WL58" s="127" t="n">
        <f aca="false">IF(DD58="",0,DD58+WL55)</f>
        <v>0</v>
      </c>
      <c r="WM58" s="127" t="n">
        <f aca="false">IF(DE58="",0,DE58+WM55)</f>
        <v>0</v>
      </c>
      <c r="WN58" s="127" t="n">
        <f aca="false">IF(EF58="",0,EF58+WN55)</f>
        <v>0</v>
      </c>
      <c r="WO58" s="127" t="n">
        <f aca="false">IF(EG58="",0,EG58+WO55)</f>
        <v>0</v>
      </c>
      <c r="WP58" s="127" t="n">
        <f aca="false">IF(FF58="",0,FF58+WP55)</f>
        <v>0</v>
      </c>
      <c r="WQ58" s="127" t="n">
        <f aca="false">IF(FG58="",0,FG58+WQ55)</f>
        <v>0</v>
      </c>
      <c r="WR58" s="127" t="n">
        <f aca="false">IF(IS58="",0,IS58+WR55)</f>
        <v>0</v>
      </c>
      <c r="WS58" s="127" t="n">
        <f aca="false">IF(IT58="",0,IT58+WS55)</f>
        <v>0</v>
      </c>
      <c r="WT58" s="127" t="n">
        <f aca="false">IF(HY58="",0,HY58+WT55)</f>
        <v>0</v>
      </c>
      <c r="WU58" s="127" t="n">
        <f aca="false">IF(HZ58="",0,HZ58+WU55)</f>
        <v>0</v>
      </c>
      <c r="WV58" s="127" t="n">
        <f aca="false">IF(SK58="",0,SK58+WV55)</f>
        <v>0</v>
      </c>
      <c r="WW58" s="127" t="n">
        <f aca="false">IF(SL58="",0,SL58+WW55)</f>
        <v>0</v>
      </c>
      <c r="WX58" s="127" t="n">
        <f aca="false">IF(UM58="",0,UM58)</f>
        <v>0</v>
      </c>
      <c r="WY58" s="127" t="n">
        <f aca="false">IF(UN58="",0,UN58)</f>
        <v>0</v>
      </c>
      <c r="WZ58" s="127" t="n">
        <f aca="false">IF(LL58="",0,LL58+WZ55)</f>
        <v>0</v>
      </c>
      <c r="XA58" s="127" t="n">
        <f aca="false">IF(LM58="",0,LM58+XA55)</f>
        <v>0</v>
      </c>
      <c r="XB58" s="127" t="n">
        <f aca="false">IF(UI58="",0,UI58+XB55)</f>
        <v>0</v>
      </c>
      <c r="XC58" s="127" t="n">
        <f aca="false">IF(UJ58="",0,UJ58+XC55)</f>
        <v>0</v>
      </c>
      <c r="XD58" s="127" t="n">
        <f aca="false">IF(VN58="",0,VN58+XD55)</f>
        <v>0</v>
      </c>
      <c r="XE58" s="127" t="n">
        <f aca="false">IF(VO58="",0,VO58+XE55)</f>
        <v>0</v>
      </c>
      <c r="XF58" s="127" t="n">
        <f aca="false">IFERROR(XD58/$A56,0)</f>
        <v>0</v>
      </c>
      <c r="XG58" s="127" t="n">
        <f aca="false">IFERROR(XE58/$A56,0)</f>
        <v>0</v>
      </c>
      <c r="XH58" s="127" t="n">
        <f aca="false">IF(US58="",0,US58+XH55)</f>
        <v>0</v>
      </c>
      <c r="XI58" s="127" t="n">
        <f aca="false">IF(UT58="",0,UT58+XI55)</f>
        <v>0</v>
      </c>
      <c r="XJ58" s="127" t="n">
        <f aca="false">IF(WF58&gt;0,0,AH58+XJ55)</f>
        <v>0</v>
      </c>
      <c r="XK58" s="127" t="n">
        <f aca="false">IF(WG58&gt;0,0,AI58+XK55)</f>
        <v>0</v>
      </c>
      <c r="XL58" s="127" t="n">
        <f aca="false">IF(WH58&gt;0,0,BN58+XL55)</f>
        <v>0</v>
      </c>
      <c r="XM58" s="127" t="n">
        <f aca="false">IF(WI58&gt;0,0,BO58+XM55)</f>
        <v>0</v>
      </c>
      <c r="XN58" s="127" t="n">
        <f aca="false">IF(WJ58&gt;0,0,CH58+XN55)</f>
        <v>0</v>
      </c>
      <c r="XO58" s="127" t="n">
        <f aca="false">IF(WK58&gt;0,0,CI58+XO55)</f>
        <v>0</v>
      </c>
      <c r="XP58" s="127" t="n">
        <f aca="false">IF(WL58&gt;0,0,DB58+XP55)</f>
        <v>0</v>
      </c>
      <c r="XQ58" s="127" t="n">
        <f aca="false">IF(WM58&gt;0,0,DC58+XQ55)</f>
        <v>0</v>
      </c>
      <c r="XR58" s="127" t="n">
        <f aca="false">IF(WN58&gt;0,0,ED58+XR55)</f>
        <v>0</v>
      </c>
      <c r="XS58" s="127" t="n">
        <f aca="false">IF(WO58&gt;0,0,EE58+XS55)</f>
        <v>0</v>
      </c>
      <c r="XT58" s="127" t="n">
        <f aca="false">IF(WP58&gt;0,0,FD58+XT55)</f>
        <v>0</v>
      </c>
      <c r="XU58" s="127" t="n">
        <f aca="false">IF(WQ58&gt;0,0,FE58+XU55)</f>
        <v>0</v>
      </c>
      <c r="XV58" s="127" t="n">
        <f aca="false">IF(WR58&gt;0,0,IQ58+XV55)</f>
        <v>0</v>
      </c>
      <c r="XW58" s="127" t="n">
        <f aca="false">IF(WS58&gt;0,0,IR58+XW55)</f>
        <v>0</v>
      </c>
      <c r="XX58" s="127" t="n">
        <f aca="false">IF(WT58&gt;0,0,HW58+XX55)</f>
        <v>0</v>
      </c>
      <c r="XY58" s="127" t="n">
        <f aca="false">IFERROR(IF(WU58&gt;0,0,HX58+XY55),0)</f>
        <v>0</v>
      </c>
      <c r="XZ58" s="127" t="n">
        <f aca="false">IF(WV58&gt;0,0,SI58+XZ55)</f>
        <v>0</v>
      </c>
      <c r="YA58" s="127" t="n">
        <f aca="false">IFERROR(IF(WW58&gt;0,0,SJ58+YA55),0)</f>
        <v>0</v>
      </c>
      <c r="YB58" s="127"/>
      <c r="YC58" s="127"/>
      <c r="YD58" s="127"/>
    </row>
    <row r="59" customFormat="false" ht="15" hidden="false" customHeight="false" outlineLevel="0" collapsed="false">
      <c r="A59" s="483"/>
      <c r="B59" s="381"/>
      <c r="C59" s="382"/>
      <c r="D59" s="382"/>
      <c r="E59" s="382"/>
      <c r="F59" s="382"/>
      <c r="G59" s="382"/>
      <c r="H59" s="382"/>
      <c r="I59" s="383"/>
      <c r="J59" s="384"/>
      <c r="K59" s="385"/>
      <c r="L59" s="385"/>
      <c r="M59" s="385"/>
      <c r="N59" s="385"/>
      <c r="O59" s="385"/>
      <c r="P59" s="386"/>
      <c r="Q59" s="321"/>
      <c r="R59" s="321"/>
      <c r="S59" s="322"/>
      <c r="T59" s="322"/>
      <c r="U59" s="322"/>
      <c r="V59" s="322"/>
      <c r="W59" s="322"/>
      <c r="X59" s="322"/>
      <c r="Y59" s="322"/>
      <c r="Z59" s="323"/>
      <c r="AA59" s="387"/>
      <c r="AB59" s="388"/>
      <c r="AC59" s="388"/>
      <c r="AD59" s="388"/>
      <c r="AE59" s="388"/>
      <c r="AF59" s="388"/>
      <c r="AG59" s="389"/>
      <c r="AH59" s="390" t="n">
        <f aca="false">SUBTOTAL(3, B59:P59)</f>
        <v>0</v>
      </c>
      <c r="AI59" s="391" t="n">
        <f aca="false">COUNTIF(Q59:AG59,"&lt;&gt;0")-COUNTIF(Q59:AG59,"")</f>
        <v>0</v>
      </c>
      <c r="AL59" s="381" t="s">
        <v>373</v>
      </c>
      <c r="AM59" s="382" t="s">
        <v>374</v>
      </c>
      <c r="AN59" s="382"/>
      <c r="AO59" s="382"/>
      <c r="AP59" s="382"/>
      <c r="AQ59" s="382"/>
      <c r="AR59" s="383"/>
      <c r="AS59" s="384"/>
      <c r="AT59" s="385"/>
      <c r="AU59" s="385"/>
      <c r="AV59" s="385"/>
      <c r="AW59" s="385"/>
      <c r="AX59" s="385"/>
      <c r="AY59" s="386"/>
      <c r="AZ59" s="322"/>
      <c r="BA59" s="322"/>
      <c r="BB59" s="322"/>
      <c r="BC59" s="322"/>
      <c r="BD59" s="322"/>
      <c r="BE59" s="322"/>
      <c r="BF59" s="322"/>
      <c r="BG59" s="387"/>
      <c r="BH59" s="388"/>
      <c r="BI59" s="388"/>
      <c r="BJ59" s="388"/>
      <c r="BK59" s="388"/>
      <c r="BL59" s="388"/>
      <c r="BM59" s="389"/>
      <c r="BN59" s="390" t="n">
        <f aca="false">SUBTOTAL(3, AL59:AY59)</f>
        <v>2</v>
      </c>
      <c r="BO59" s="407" t="n">
        <f aca="false">COUNTIF(AZ59:BM59,"&lt;&gt;0")-COUNTIF(AZ59:BM59,"")</f>
        <v>0</v>
      </c>
      <c r="BR59" s="381"/>
      <c r="BS59" s="382"/>
      <c r="BT59" s="382"/>
      <c r="BU59" s="383"/>
      <c r="BV59" s="392"/>
      <c r="BW59" s="393"/>
      <c r="BX59" s="393"/>
      <c r="BY59" s="394"/>
      <c r="BZ59" s="321"/>
      <c r="CA59" s="322"/>
      <c r="CB59" s="322"/>
      <c r="CC59" s="323"/>
      <c r="CD59" s="387"/>
      <c r="CE59" s="388"/>
      <c r="CF59" s="388"/>
      <c r="CG59" s="389"/>
      <c r="CH59" s="390" t="n">
        <f aca="false">SUBTOTAL(3, BR59:BY59)</f>
        <v>0</v>
      </c>
      <c r="CI59" s="391" t="n">
        <f aca="false">COUNTIF(BZ59:CG59,"&lt;&gt;0")-COUNTIF(BZ59:CG59,"")</f>
        <v>0</v>
      </c>
      <c r="CL59" s="381"/>
      <c r="CM59" s="382"/>
      <c r="CN59" s="382"/>
      <c r="CO59" s="383"/>
      <c r="CP59" s="384"/>
      <c r="CQ59" s="385"/>
      <c r="CR59" s="385"/>
      <c r="CS59" s="386"/>
      <c r="CT59" s="321"/>
      <c r="CU59" s="322"/>
      <c r="CV59" s="322"/>
      <c r="CW59" s="323"/>
      <c r="CX59" s="387"/>
      <c r="CY59" s="388"/>
      <c r="CZ59" s="388"/>
      <c r="DA59" s="389"/>
      <c r="DB59" s="390" t="n">
        <f aca="false">SUBTOTAL(3, CL59:CS59)</f>
        <v>0</v>
      </c>
      <c r="DC59" s="391" t="n">
        <f aca="false">COUNTIF(CT59:DA59,"&lt;&gt;0")-COUNTIF(CT59:DA59,"")</f>
        <v>0</v>
      </c>
      <c r="DF59" s="395" t="n">
        <f aca="false">SUMIF(B6:DE6,"итого гр.",B59:DE59)</f>
        <v>2</v>
      </c>
      <c r="DG59" s="391" t="n">
        <f aca="false">SUMIF(B6:DE6,"итого фк.",B59:DE59)</f>
        <v>0</v>
      </c>
      <c r="DJ59" s="396"/>
      <c r="DK59" s="397"/>
      <c r="DN59" s="381"/>
      <c r="DO59" s="382"/>
      <c r="DP59" s="382"/>
      <c r="DQ59" s="383"/>
      <c r="DR59" s="384"/>
      <c r="DS59" s="385"/>
      <c r="DT59" s="385"/>
      <c r="DU59" s="386"/>
      <c r="DV59" s="321"/>
      <c r="DW59" s="322"/>
      <c r="DX59" s="322"/>
      <c r="DY59" s="323"/>
      <c r="DZ59" s="387"/>
      <c r="EA59" s="388"/>
      <c r="EB59" s="388"/>
      <c r="EC59" s="389"/>
      <c r="ED59" s="390" t="n">
        <f aca="false">SUBTOTAL(3, DN59:DU59)</f>
        <v>0</v>
      </c>
      <c r="EE59" s="391" t="n">
        <f aca="false">COUNTIF(DV59:EC59,"&lt;&gt;0")-COUNTIF(DV59:EC59,"")</f>
        <v>0</v>
      </c>
      <c r="EH59" s="381"/>
      <c r="EI59" s="382"/>
      <c r="EJ59" s="382"/>
      <c r="EK59" s="382"/>
      <c r="EL59" s="382"/>
      <c r="EM59" s="382"/>
      <c r="EN59" s="383"/>
      <c r="EO59" s="384"/>
      <c r="EP59" s="385"/>
      <c r="EQ59" s="385"/>
      <c r="ER59" s="386"/>
      <c r="ES59" s="321"/>
      <c r="ET59" s="322"/>
      <c r="EU59" s="322"/>
      <c r="EV59" s="322"/>
      <c r="EW59" s="322"/>
      <c r="EX59" s="565"/>
      <c r="EY59" s="566"/>
      <c r="EZ59" s="567"/>
      <c r="FA59" s="568"/>
      <c r="FB59" s="568"/>
      <c r="FC59" s="389"/>
      <c r="FD59" s="390" t="n">
        <f aca="false">SUBTOTAL(3, EH59:ER59)</f>
        <v>0</v>
      </c>
      <c r="FE59" s="391" t="n">
        <f aca="false">COUNTIF(ES59:FC59,"&lt;&gt;0")-COUNTIF(ES59:FC59,"")</f>
        <v>0</v>
      </c>
      <c r="FH59" s="381" t="s">
        <v>375</v>
      </c>
      <c r="FI59" s="382" t="s">
        <v>376</v>
      </c>
      <c r="FJ59" s="382"/>
      <c r="FK59" s="382"/>
      <c r="FL59" s="382"/>
      <c r="FM59" s="382"/>
      <c r="FN59" s="382"/>
      <c r="FO59" s="382"/>
      <c r="FP59" s="382"/>
      <c r="FQ59" s="382"/>
      <c r="FR59" s="382"/>
      <c r="FS59" s="382"/>
      <c r="FT59" s="382"/>
      <c r="FU59" s="382"/>
      <c r="FV59" s="382"/>
      <c r="FW59" s="382"/>
      <c r="FX59" s="382"/>
      <c r="FY59" s="382"/>
      <c r="FZ59" s="382"/>
      <c r="GA59" s="382"/>
      <c r="GB59" s="382"/>
      <c r="GC59" s="382"/>
      <c r="GD59" s="382"/>
      <c r="GE59" s="382"/>
      <c r="GF59" s="382"/>
      <c r="GG59" s="382"/>
      <c r="GH59" s="382"/>
      <c r="GI59" s="382"/>
      <c r="GJ59" s="382"/>
      <c r="GK59" s="382"/>
      <c r="GL59" s="382"/>
      <c r="GM59" s="383"/>
      <c r="GN59" s="384"/>
      <c r="GO59" s="385"/>
      <c r="GP59" s="385"/>
      <c r="GQ59" s="385"/>
      <c r="GR59" s="385"/>
      <c r="GS59" s="385"/>
      <c r="GT59" s="386"/>
      <c r="GU59" s="321" t="n">
        <v>4911</v>
      </c>
      <c r="GV59" s="322"/>
      <c r="GW59" s="322"/>
      <c r="GX59" s="322"/>
      <c r="GY59" s="322"/>
      <c r="GZ59" s="322"/>
      <c r="HA59" s="322"/>
      <c r="HB59" s="322"/>
      <c r="HC59" s="322"/>
      <c r="HD59" s="322"/>
      <c r="HE59" s="322"/>
      <c r="HF59" s="322"/>
      <c r="HG59" s="322"/>
      <c r="HH59" s="322"/>
      <c r="HI59" s="322"/>
      <c r="HJ59" s="322"/>
      <c r="HK59" s="322"/>
      <c r="HL59" s="322"/>
      <c r="HM59" s="322"/>
      <c r="HN59" s="322"/>
      <c r="HO59" s="323"/>
      <c r="HP59" s="387"/>
      <c r="HQ59" s="388"/>
      <c r="HR59" s="388"/>
      <c r="HS59" s="388"/>
      <c r="HT59" s="388"/>
      <c r="HU59" s="388"/>
      <c r="HV59" s="389"/>
      <c r="HW59" s="390" t="n">
        <f aca="false">SUBTOTAL(3, FH59:GT59)</f>
        <v>2</v>
      </c>
      <c r="HX59" s="391" t="n">
        <f aca="false">COUNTIF(GU59:HV59,"&lt;&gt;0")-COUNTIF(GU59:HV59,"")</f>
        <v>1</v>
      </c>
      <c r="IA59" s="398"/>
      <c r="IB59" s="399"/>
      <c r="IC59" s="399"/>
      <c r="ID59" s="400"/>
      <c r="IE59" s="401"/>
      <c r="IF59" s="402"/>
      <c r="IG59" s="402"/>
      <c r="IH59" s="386"/>
      <c r="II59" s="321"/>
      <c r="IJ59" s="365"/>
      <c r="IK59" s="321"/>
      <c r="IL59" s="647"/>
      <c r="IM59" s="387"/>
      <c r="IN59" s="648"/>
      <c r="IO59" s="648"/>
      <c r="IP59" s="405"/>
      <c r="IQ59" s="390" t="n">
        <f aca="false">SUBTOTAL(3, IA59:IH59)</f>
        <v>0</v>
      </c>
      <c r="IR59" s="391" t="n">
        <f aca="false">COUNTIF(II59:IP59,"&lt;&gt;0")-COUNTIF(II59:IP59,"")</f>
        <v>0</v>
      </c>
      <c r="IU59" s="381"/>
      <c r="IV59" s="382"/>
      <c r="IW59" s="382"/>
      <c r="IX59" s="382"/>
      <c r="IY59" s="382"/>
      <c r="IZ59" s="382"/>
      <c r="JA59" s="382"/>
      <c r="JB59" s="382"/>
      <c r="JC59" s="382"/>
      <c r="JD59" s="382"/>
      <c r="JE59" s="382"/>
      <c r="JF59" s="382"/>
      <c r="JG59" s="382"/>
      <c r="JH59" s="382"/>
      <c r="JI59" s="382"/>
      <c r="JJ59" s="322" t="n">
        <v>73</v>
      </c>
      <c r="JK59" s="322" t="n">
        <v>886</v>
      </c>
      <c r="JL59" s="322"/>
      <c r="JM59" s="322" t="n">
        <v>2460</v>
      </c>
      <c r="JN59" s="322"/>
      <c r="JO59" s="322"/>
      <c r="JP59" s="322"/>
      <c r="JQ59" s="322"/>
      <c r="JR59" s="322"/>
      <c r="JS59" s="322"/>
      <c r="JT59" s="322"/>
      <c r="JU59" s="646"/>
      <c r="JV59" s="322"/>
      <c r="JW59" s="322"/>
      <c r="JX59" s="322"/>
      <c r="JY59" s="322"/>
      <c r="JZ59" s="322"/>
      <c r="KA59" s="322"/>
      <c r="KB59" s="322"/>
      <c r="KC59" s="322"/>
      <c r="KD59" s="322"/>
      <c r="KE59" s="322"/>
      <c r="KF59" s="322"/>
      <c r="KG59" s="322"/>
      <c r="KH59" s="322"/>
      <c r="KI59" s="322"/>
      <c r="KJ59" s="322"/>
      <c r="KK59" s="322"/>
      <c r="KL59" s="322"/>
      <c r="KM59" s="322"/>
      <c r="KN59" s="322"/>
      <c r="KO59" s="322"/>
      <c r="KP59" s="323"/>
      <c r="KQ59" s="387"/>
      <c r="KR59" s="388"/>
      <c r="KS59" s="388"/>
      <c r="KT59" s="388"/>
      <c r="KU59" s="388"/>
      <c r="KV59" s="388"/>
      <c r="KW59" s="389"/>
      <c r="KX59" s="390" t="n">
        <f aca="false">SUBTOTAL(3, IU59:JI59)</f>
        <v>0</v>
      </c>
      <c r="KY59" s="391" t="n">
        <f aca="false">COUNTIF(JJ59:KW59,"&lt;&gt;0")-COUNTIF(JJ59:KW59,"")</f>
        <v>3</v>
      </c>
      <c r="LB59" s="395" t="n">
        <f aca="false">SUMIF(DN6:LA6,"итого гр.",DN59:LA59)</f>
        <v>2</v>
      </c>
      <c r="LC59" s="391" t="n">
        <f aca="false">SUMIF(DN6:LA6,"итого фк.",DN59:LA59)</f>
        <v>4</v>
      </c>
      <c r="LF59" s="396"/>
      <c r="LG59" s="397"/>
      <c r="LJ59" s="406"/>
      <c r="LK59" s="407"/>
      <c r="LN59" s="396"/>
      <c r="LO59" s="397"/>
      <c r="LR59" s="381" t="s">
        <v>377</v>
      </c>
      <c r="LS59" s="382"/>
      <c r="LT59" s="382"/>
      <c r="LU59" s="382"/>
      <c r="LV59" s="382"/>
      <c r="LW59" s="382"/>
      <c r="LX59" s="382"/>
      <c r="LY59" s="382"/>
      <c r="LZ59" s="382"/>
      <c r="MA59" s="382"/>
      <c r="MB59" s="382"/>
      <c r="MC59" s="382"/>
      <c r="MD59" s="382"/>
      <c r="ME59" s="382"/>
      <c r="MF59" s="382"/>
      <c r="MG59" s="322" t="s">
        <v>378</v>
      </c>
      <c r="MH59" s="322" t="s">
        <v>379</v>
      </c>
      <c r="MI59" s="322" t="s">
        <v>380</v>
      </c>
      <c r="MJ59" s="322" t="s">
        <v>381</v>
      </c>
      <c r="MK59" s="322" t="s">
        <v>382</v>
      </c>
      <c r="ML59" s="322"/>
      <c r="MM59" s="322"/>
      <c r="MN59" s="322"/>
      <c r="MO59" s="322"/>
      <c r="MP59" s="322"/>
      <c r="MQ59" s="322"/>
      <c r="MR59" s="322"/>
      <c r="MS59" s="322"/>
      <c r="MT59" s="322"/>
      <c r="MU59" s="322"/>
      <c r="MV59" s="322"/>
      <c r="MW59" s="322"/>
      <c r="MX59" s="322"/>
      <c r="MY59" s="322"/>
      <c r="MZ59" s="322"/>
      <c r="NA59" s="322"/>
      <c r="NB59" s="322"/>
      <c r="NC59" s="322"/>
      <c r="ND59" s="322"/>
      <c r="NE59" s="322"/>
      <c r="NF59" s="322"/>
      <c r="NG59" s="322"/>
      <c r="NH59" s="322"/>
      <c r="NI59" s="322"/>
      <c r="NJ59" s="322"/>
      <c r="NK59" s="322"/>
      <c r="NL59" s="322"/>
      <c r="NM59" s="322"/>
      <c r="NN59" s="322"/>
      <c r="NO59" s="322"/>
      <c r="NP59" s="322"/>
      <c r="NQ59" s="322"/>
      <c r="NR59" s="322"/>
      <c r="NS59" s="322"/>
      <c r="NT59" s="323"/>
      <c r="NU59" s="387"/>
      <c r="NV59" s="388"/>
      <c r="NW59" s="388"/>
      <c r="NX59" s="388"/>
      <c r="NY59" s="388"/>
      <c r="NZ59" s="388"/>
      <c r="OA59" s="389"/>
      <c r="OB59" s="390" t="n">
        <f aca="false">SUBTOTAL(3, LR59:MF59)</f>
        <v>1</v>
      </c>
      <c r="OC59" s="391" t="n">
        <f aca="false">COUNTIF(MG59:OA59,"&lt;&gt;0")-COUNTIF(MG59:OA59,"")</f>
        <v>5</v>
      </c>
      <c r="OF59" s="408"/>
      <c r="OG59" s="409"/>
      <c r="OH59" s="409"/>
      <c r="OI59" s="409"/>
      <c r="OJ59" s="409"/>
      <c r="OK59" s="409"/>
      <c r="OL59" s="409"/>
      <c r="OM59" s="409"/>
      <c r="ON59" s="410"/>
      <c r="OO59" s="411"/>
      <c r="OP59" s="412"/>
      <c r="OQ59" s="412"/>
      <c r="OR59" s="412"/>
      <c r="OS59" s="412"/>
      <c r="OT59" s="412"/>
      <c r="OU59" s="413"/>
      <c r="OV59" s="365"/>
      <c r="OW59" s="366"/>
      <c r="OX59" s="366"/>
      <c r="OY59" s="366"/>
      <c r="OZ59" s="366"/>
      <c r="PA59" s="366"/>
      <c r="PB59" s="366"/>
      <c r="PC59" s="366"/>
      <c r="PD59" s="366"/>
      <c r="PE59" s="366"/>
      <c r="PF59" s="366"/>
      <c r="PG59" s="366"/>
      <c r="PH59" s="366"/>
      <c r="PI59" s="366"/>
      <c r="PJ59" s="366"/>
      <c r="PK59" s="366"/>
      <c r="PL59" s="366"/>
      <c r="PM59" s="366"/>
      <c r="PN59" s="366"/>
      <c r="PO59" s="367"/>
      <c r="PP59" s="403"/>
      <c r="PQ59" s="404"/>
      <c r="PR59" s="404"/>
      <c r="PS59" s="404"/>
      <c r="PT59" s="404"/>
      <c r="PU59" s="404"/>
      <c r="PV59" s="405"/>
      <c r="PW59" s="390" t="n">
        <f aca="false">SUBTOTAL(3, OF59:OU59)</f>
        <v>0</v>
      </c>
      <c r="PX59" s="391" t="n">
        <f aca="false">COUNTIF(OV59:PV59,"&lt;&gt;0")-COUNTIF(OV59:PV59,"")</f>
        <v>0</v>
      </c>
      <c r="QA59" s="414"/>
      <c r="QB59" s="415"/>
      <c r="QC59" s="415"/>
      <c r="QD59" s="415"/>
      <c r="QE59" s="415"/>
      <c r="QF59" s="415"/>
      <c r="QG59" s="416"/>
      <c r="QH59" s="411"/>
      <c r="QI59" s="412"/>
      <c r="QJ59" s="412"/>
      <c r="QK59" s="412"/>
      <c r="QL59" s="412"/>
      <c r="QM59" s="412"/>
      <c r="QN59" s="413"/>
      <c r="QO59" s="321"/>
      <c r="QP59" s="322"/>
      <c r="QQ59" s="322"/>
      <c r="QR59" s="322"/>
      <c r="QS59" s="322"/>
      <c r="QT59" s="322"/>
      <c r="QU59" s="323"/>
      <c r="QV59" s="387"/>
      <c r="QW59" s="388"/>
      <c r="QX59" s="388"/>
      <c r="QY59" s="388"/>
      <c r="QZ59" s="388"/>
      <c r="RA59" s="388"/>
      <c r="RB59" s="389"/>
      <c r="RC59" s="390" t="n">
        <f aca="false">SUBTOTAL(3, QA59:QN59)</f>
        <v>0</v>
      </c>
      <c r="RD59" s="391" t="n">
        <f aca="false">COUNTIF(QO59:RB59,"&lt;&gt;0")-COUNTIF(QO59:RB59,"")</f>
        <v>0</v>
      </c>
      <c r="RG59" s="408"/>
      <c r="RH59" s="409"/>
      <c r="RI59" s="409"/>
      <c r="RJ59" s="409"/>
      <c r="RK59" s="409"/>
      <c r="RL59" s="409"/>
      <c r="RM59" s="410"/>
      <c r="RN59" s="411"/>
      <c r="RO59" s="412"/>
      <c r="RP59" s="412"/>
      <c r="RQ59" s="412"/>
      <c r="RR59" s="412"/>
      <c r="RS59" s="412"/>
      <c r="RT59" s="413"/>
      <c r="RU59" s="365"/>
      <c r="RV59" s="366"/>
      <c r="RW59" s="366"/>
      <c r="RX59" s="366"/>
      <c r="RY59" s="366"/>
      <c r="RZ59" s="366"/>
      <c r="SA59" s="367"/>
      <c r="SB59" s="403"/>
      <c r="SC59" s="404"/>
      <c r="SD59" s="404"/>
      <c r="SE59" s="404"/>
      <c r="SF59" s="404"/>
      <c r="SG59" s="404"/>
      <c r="SH59" s="405"/>
      <c r="SI59" s="390" t="n">
        <f aca="false">COUNTIF(RG59:RT59,"&lt;&gt;0")-COUNTIF(RG59:RT59,"")</f>
        <v>0</v>
      </c>
      <c r="SJ59" s="391" t="n">
        <f aca="false">COUNTIF(RU59:SH59,"&lt;&gt;0")-COUNTIF(RU59:SH59,"")</f>
        <v>0</v>
      </c>
      <c r="SM59" s="395" t="n">
        <f aca="false">SUMIF(LR6:SL6,"итого гр.",LR59:SL59)</f>
        <v>1</v>
      </c>
      <c r="SN59" s="391" t="n">
        <f aca="false">SUMIF($LR$6:$SL$6,"итого фк.",LR59:SL59)</f>
        <v>5</v>
      </c>
      <c r="SQ59" s="396"/>
      <c r="SR59" s="397"/>
      <c r="SU59" s="408"/>
      <c r="SV59" s="409"/>
      <c r="SW59" s="409"/>
      <c r="SX59" s="410"/>
      <c r="SY59" s="411"/>
      <c r="SZ59" s="412"/>
      <c r="TA59" s="412"/>
      <c r="TB59" s="413"/>
      <c r="TC59" s="365"/>
      <c r="TD59" s="366"/>
      <c r="TE59" s="366"/>
      <c r="TF59" s="367"/>
      <c r="TG59" s="403"/>
      <c r="TH59" s="404"/>
      <c r="TI59" s="404"/>
      <c r="TJ59" s="405"/>
      <c r="TK59" s="390"/>
      <c r="TL59" s="391"/>
      <c r="TO59" s="395"/>
      <c r="TP59" s="417"/>
      <c r="TQ59" s="291"/>
      <c r="TR59" s="291"/>
      <c r="TS59" s="417"/>
      <c r="TT59" s="417"/>
      <c r="TU59" s="291"/>
      <c r="TV59" s="291"/>
      <c r="TW59" s="417"/>
      <c r="TX59" s="417"/>
      <c r="TY59" s="291"/>
      <c r="TZ59" s="291"/>
      <c r="UA59" s="417"/>
      <c r="UB59" s="417"/>
      <c r="UC59" s="291"/>
      <c r="UD59" s="291"/>
      <c r="UE59" s="418" t="n">
        <f aca="false">SUMIF(TO6:UD6,"итого гр.",TO59:UD59)</f>
        <v>0</v>
      </c>
      <c r="UF59" s="397" t="n">
        <f aca="false">SUMIF($TO$6:$UD$6,"итого фк.",TO59:UD59)</f>
        <v>0</v>
      </c>
      <c r="UG59" s="373"/>
      <c r="UI59" s="396"/>
      <c r="UJ59" s="397"/>
      <c r="UM59" s="396"/>
      <c r="UN59" s="397"/>
      <c r="UQ59" s="395"/>
      <c r="UR59" s="391"/>
      <c r="UU59" s="396"/>
      <c r="UV59" s="397"/>
      <c r="UY59" s="418"/>
      <c r="UZ59" s="418"/>
      <c r="VC59" s="418"/>
      <c r="VD59" s="418"/>
      <c r="VG59" s="546"/>
      <c r="VH59" s="375"/>
      <c r="VI59" s="546"/>
      <c r="VJ59" s="375"/>
      <c r="VK59" s="396"/>
      <c r="VL59" s="375"/>
      <c r="VM59" s="419"/>
      <c r="VN59" s="546"/>
      <c r="VO59" s="377"/>
      <c r="VP59" s="378"/>
      <c r="VS59" s="608"/>
      <c r="VU59" s="652"/>
      <c r="WF59" s="127" t="n">
        <f aca="false">IF(AJ59="",0,AJ59+WF56)</f>
        <v>0</v>
      </c>
      <c r="WG59" s="127" t="n">
        <f aca="false">IF(AK59="",0,AK59+WG56)</f>
        <v>0</v>
      </c>
      <c r="WH59" s="127" t="n">
        <f aca="false">IF(BP59="",0,BP59+WH56)</f>
        <v>0</v>
      </c>
      <c r="WI59" s="127" t="n">
        <f aca="false">IF(BQ59="",0,BQ59+WI56)</f>
        <v>0</v>
      </c>
      <c r="WJ59" s="127" t="n">
        <f aca="false">IF(CJ59="",0,CJ59+WJ56)</f>
        <v>0</v>
      </c>
      <c r="WK59" s="127" t="n">
        <f aca="false">IF(CK59="",0,CK59+WK56)</f>
        <v>0</v>
      </c>
      <c r="WL59" s="127" t="n">
        <f aca="false">IF(DD59="",0,DD59+WL56)</f>
        <v>0</v>
      </c>
      <c r="WM59" s="127" t="n">
        <f aca="false">IF(DE59="",0,DE59+WM56)</f>
        <v>0</v>
      </c>
      <c r="WN59" s="127" t="n">
        <f aca="false">IF(EF59="",0,EF59+WN56)</f>
        <v>0</v>
      </c>
      <c r="WO59" s="127" t="n">
        <f aca="false">IF(EG59="",0,EG59+WO56)</f>
        <v>0</v>
      </c>
      <c r="WP59" s="127" t="n">
        <f aca="false">IF(FF59="",0,FF59+WP56)</f>
        <v>0</v>
      </c>
      <c r="WQ59" s="127" t="n">
        <f aca="false">IF(FG59="",0,FG59+WQ56)</f>
        <v>0</v>
      </c>
      <c r="WR59" s="127" t="n">
        <f aca="false">IF(IS59="",0,IS59+WR56)</f>
        <v>0</v>
      </c>
      <c r="WS59" s="127" t="n">
        <f aca="false">IF(IT59="",0,IT59+WS56)</f>
        <v>0</v>
      </c>
      <c r="WT59" s="127" t="n">
        <f aca="false">IF(HY59="",0,HY59+WT56)</f>
        <v>0</v>
      </c>
      <c r="WU59" s="127" t="n">
        <f aca="false">IF(HZ59="",0,HZ59+WU56)</f>
        <v>0</v>
      </c>
      <c r="WV59" s="127" t="n">
        <f aca="false">IF(SK59="",0,SK59+WV56)</f>
        <v>0</v>
      </c>
      <c r="WW59" s="127" t="n">
        <f aca="false">IF(SL59="",0,SL59+WW56)</f>
        <v>0</v>
      </c>
      <c r="WX59" s="127" t="n">
        <f aca="false">IF(UM59="",0,UM59)</f>
        <v>0</v>
      </c>
      <c r="WY59" s="127" t="n">
        <f aca="false">IF(UN59="",0,UN59)</f>
        <v>0</v>
      </c>
      <c r="WZ59" s="127" t="n">
        <f aca="false">IF(LL59="",0,LL59+WZ56)</f>
        <v>0</v>
      </c>
      <c r="XA59" s="127" t="n">
        <f aca="false">IF(LM59="",0,LM59+XA56)</f>
        <v>0</v>
      </c>
      <c r="XB59" s="127" t="n">
        <f aca="false">IF(UI59="",0,UI59+XB56)</f>
        <v>0</v>
      </c>
      <c r="XC59" s="127" t="n">
        <f aca="false">IF(UJ59="",0,UJ59+XC56)</f>
        <v>0</v>
      </c>
      <c r="XD59" s="127" t="n">
        <f aca="false">IF(VN59="",0,VN59+XD56)</f>
        <v>0</v>
      </c>
      <c r="XE59" s="127" t="n">
        <f aca="false">IF(VO59="",0,VO59+XE56)</f>
        <v>0</v>
      </c>
      <c r="XF59" s="127" t="n">
        <f aca="false">IFERROR(XD59/$A57,0)</f>
        <v>0</v>
      </c>
      <c r="XG59" s="127" t="n">
        <f aca="false">IFERROR(XE59/$A57,0)</f>
        <v>0</v>
      </c>
      <c r="XH59" s="127" t="n">
        <f aca="false">IF(US59="",0,US59+XH56)</f>
        <v>0</v>
      </c>
      <c r="XI59" s="127" t="n">
        <f aca="false">IF(UT59="",0,UT59+XI56)</f>
        <v>0</v>
      </c>
      <c r="XJ59" s="127" t="n">
        <f aca="false">IF(WF59&gt;0,0,AH59+XJ56)</f>
        <v>3</v>
      </c>
      <c r="XK59" s="127" t="n">
        <f aca="false">IF(WG59&gt;0,0,AI59+XK56)</f>
        <v>2</v>
      </c>
      <c r="XL59" s="127" t="n">
        <f aca="false">IF(WH59&gt;0,0,BN59+XL56)</f>
        <v>6</v>
      </c>
      <c r="XM59" s="127" t="n">
        <f aca="false">IF(WI59&gt;0,0,BO59+XM56)</f>
        <v>6</v>
      </c>
      <c r="XN59" s="127" t="n">
        <f aca="false">IF(WJ59&gt;0,0,CH59+XN56)</f>
        <v>0</v>
      </c>
      <c r="XO59" s="127" t="n">
        <f aca="false">IF(WK59&gt;0,0,CI59+XO56)</f>
        <v>0</v>
      </c>
      <c r="XP59" s="127" t="n">
        <f aca="false">IF(WL59&gt;0,0,DB59+XP56)</f>
        <v>0</v>
      </c>
      <c r="XQ59" s="127" t="n">
        <f aca="false">IF(WM59&gt;0,0,DC59+XQ56)</f>
        <v>0</v>
      </c>
      <c r="XR59" s="127" t="n">
        <f aca="false">IF(WN59&gt;0,0,ED59+XR56)</f>
        <v>2</v>
      </c>
      <c r="XS59" s="127" t="n">
        <f aca="false">IF(WO59&gt;0,0,EE59+XS56)</f>
        <v>3</v>
      </c>
      <c r="XT59" s="127" t="n">
        <f aca="false">IF(WP59&gt;0,0,FD59+XT56)</f>
        <v>7</v>
      </c>
      <c r="XU59" s="127" t="n">
        <f aca="false">IF(WQ59&gt;0,0,FE59+XU56)</f>
        <v>2</v>
      </c>
      <c r="XV59" s="127" t="n">
        <f aca="false">IF(WR59&gt;0,0,IQ59+XV56)</f>
        <v>0</v>
      </c>
      <c r="XW59" s="127" t="n">
        <f aca="false">IF(WS59&gt;0,0,IR59+XW56)</f>
        <v>0</v>
      </c>
      <c r="XX59" s="127" t="n">
        <f aca="false">IF(WT59&gt;0,0,HW59+XX56)</f>
        <v>23</v>
      </c>
      <c r="XY59" s="127" t="n">
        <f aca="false">IFERROR(IF(WU59&gt;0,0,HX59+XY56),0)</f>
        <v>21</v>
      </c>
      <c r="XZ59" s="127" t="n">
        <f aca="false">IF(WV59&gt;0,0,SI59+XZ56)</f>
        <v>4</v>
      </c>
      <c r="YA59" s="127" t="n">
        <f aca="false">IFERROR(IF(WW59&gt;0,0,SJ59+YA56),0)</f>
        <v>3</v>
      </c>
      <c r="YB59" s="127"/>
      <c r="YC59" s="127"/>
      <c r="YD59" s="127"/>
    </row>
    <row r="60" customFormat="false" ht="15" hidden="false" customHeight="false" outlineLevel="0" collapsed="false">
      <c r="A60" s="483"/>
      <c r="B60" s="420"/>
      <c r="C60" s="421"/>
      <c r="D60" s="421"/>
      <c r="E60" s="421"/>
      <c r="F60" s="421"/>
      <c r="G60" s="421"/>
      <c r="H60" s="421"/>
      <c r="I60" s="422"/>
      <c r="J60" s="423"/>
      <c r="K60" s="424"/>
      <c r="L60" s="424"/>
      <c r="M60" s="424"/>
      <c r="N60" s="424"/>
      <c r="O60" s="424"/>
      <c r="P60" s="425"/>
      <c r="Q60" s="426"/>
      <c r="R60" s="426"/>
      <c r="S60" s="427"/>
      <c r="T60" s="427"/>
      <c r="U60" s="427"/>
      <c r="V60" s="427"/>
      <c r="W60" s="427"/>
      <c r="X60" s="427"/>
      <c r="Y60" s="427"/>
      <c r="Z60" s="428"/>
      <c r="AA60" s="429"/>
      <c r="AB60" s="430"/>
      <c r="AC60" s="430"/>
      <c r="AD60" s="430"/>
      <c r="AE60" s="430"/>
      <c r="AF60" s="430"/>
      <c r="AG60" s="431"/>
      <c r="AH60" s="432" t="n">
        <f aca="false">SUBTOTAL(9, B60:P60)</f>
        <v>0</v>
      </c>
      <c r="AI60" s="433" t="n">
        <f aca="false">SUBTOTAL(9, Q60:AG60)</f>
        <v>0</v>
      </c>
      <c r="AJ60" s="273" t="n">
        <f aca="false">SUM(AH60,AJ57)</f>
        <v>130</v>
      </c>
      <c r="AK60" s="273" t="n">
        <f aca="false">SUM(AI60,AK57)</f>
        <v>80</v>
      </c>
      <c r="AL60" s="420" t="n">
        <v>20</v>
      </c>
      <c r="AM60" s="421" t="n">
        <v>18</v>
      </c>
      <c r="AN60" s="421"/>
      <c r="AO60" s="421"/>
      <c r="AP60" s="421"/>
      <c r="AQ60" s="421"/>
      <c r="AR60" s="422"/>
      <c r="AS60" s="423"/>
      <c r="AT60" s="424"/>
      <c r="AU60" s="424"/>
      <c r="AV60" s="424"/>
      <c r="AW60" s="424"/>
      <c r="AX60" s="424"/>
      <c r="AY60" s="425"/>
      <c r="AZ60" s="427"/>
      <c r="BA60" s="427"/>
      <c r="BB60" s="427"/>
      <c r="BC60" s="427"/>
      <c r="BD60" s="427"/>
      <c r="BE60" s="427"/>
      <c r="BF60" s="427"/>
      <c r="BG60" s="429"/>
      <c r="BH60" s="430"/>
      <c r="BI60" s="430"/>
      <c r="BJ60" s="430"/>
      <c r="BK60" s="430"/>
      <c r="BL60" s="430"/>
      <c r="BM60" s="431"/>
      <c r="BN60" s="432" t="n">
        <f aca="false">SUBTOTAL(9, AL60:AY60)</f>
        <v>38</v>
      </c>
      <c r="BO60" s="433" t="n">
        <f aca="false">SUBTOTAL(9, AZ60:BM60)</f>
        <v>0</v>
      </c>
      <c r="BP60" s="273" t="n">
        <f aca="false">SUM(BN60,BP57)</f>
        <v>121</v>
      </c>
      <c r="BQ60" s="273" t="n">
        <f aca="false">SUM(BO60,BQ57)</f>
        <v>120</v>
      </c>
      <c r="BR60" s="420"/>
      <c r="BS60" s="421"/>
      <c r="BT60" s="421"/>
      <c r="BU60" s="422"/>
      <c r="BV60" s="434"/>
      <c r="BW60" s="435"/>
      <c r="BX60" s="435"/>
      <c r="BY60" s="436"/>
      <c r="BZ60" s="426"/>
      <c r="CA60" s="427"/>
      <c r="CB60" s="427"/>
      <c r="CC60" s="428"/>
      <c r="CD60" s="429"/>
      <c r="CE60" s="430"/>
      <c r="CF60" s="430"/>
      <c r="CG60" s="431"/>
      <c r="CH60" s="432" t="n">
        <f aca="false">SUBTOTAL(9, BR60:BY60)</f>
        <v>0</v>
      </c>
      <c r="CI60" s="433" t="n">
        <f aca="false">SUBTOTAL(9, BZ60:CG60)</f>
        <v>0</v>
      </c>
      <c r="CJ60" s="273" t="n">
        <f aca="false">SUM(CH60,CJ57)</f>
        <v>0</v>
      </c>
      <c r="CK60" s="273" t="n">
        <f aca="false">SUM(CI60,CK57)</f>
        <v>0</v>
      </c>
      <c r="CL60" s="420"/>
      <c r="CM60" s="421"/>
      <c r="CN60" s="421"/>
      <c r="CO60" s="422"/>
      <c r="CP60" s="423"/>
      <c r="CQ60" s="424"/>
      <c r="CR60" s="424"/>
      <c r="CS60" s="425"/>
      <c r="CT60" s="426"/>
      <c r="CU60" s="427"/>
      <c r="CV60" s="427"/>
      <c r="CW60" s="428"/>
      <c r="CX60" s="429"/>
      <c r="CY60" s="430"/>
      <c r="CZ60" s="430"/>
      <c r="DA60" s="431"/>
      <c r="DB60" s="432" t="n">
        <f aca="false">SUBTOTAL(9, CL60:CS60)</f>
        <v>0</v>
      </c>
      <c r="DC60" s="433" t="n">
        <f aca="false">SUBTOTAL(9, CT60:DA60)</f>
        <v>0</v>
      </c>
      <c r="DD60" s="273" t="n">
        <f aca="false">SUM(DB60,DD57)</f>
        <v>0</v>
      </c>
      <c r="DE60" s="273" t="n">
        <f aca="false">SUM(DC60,DE57)</f>
        <v>0</v>
      </c>
      <c r="DF60" s="437" t="n">
        <f aca="false">SUMIF(B6:DE6,"итого гр.",B60:DE60)</f>
        <v>38</v>
      </c>
      <c r="DG60" s="433" t="n">
        <f aca="false">SUMIF(B6:DE6,"итого фк.",B60:DE60)</f>
        <v>0</v>
      </c>
      <c r="DH60" s="273" t="n">
        <f aca="false">SUM(DF60,DH57)</f>
        <v>251</v>
      </c>
      <c r="DI60" s="273" t="n">
        <f aca="false">SUM(DG60,DI57)</f>
        <v>200</v>
      </c>
      <c r="DJ60" s="438" t="n">
        <f aca="false">DH60</f>
        <v>251</v>
      </c>
      <c r="DK60" s="439" t="n">
        <f aca="false">DI60</f>
        <v>200</v>
      </c>
      <c r="DN60" s="420"/>
      <c r="DO60" s="421"/>
      <c r="DP60" s="421"/>
      <c r="DQ60" s="422"/>
      <c r="DR60" s="423"/>
      <c r="DS60" s="424"/>
      <c r="DT60" s="424"/>
      <c r="DU60" s="425"/>
      <c r="DV60" s="426"/>
      <c r="DW60" s="427"/>
      <c r="DX60" s="427"/>
      <c r="DY60" s="428"/>
      <c r="DZ60" s="429"/>
      <c r="EA60" s="430"/>
      <c r="EB60" s="430"/>
      <c r="EC60" s="431"/>
      <c r="ED60" s="390" t="n">
        <f aca="false">SUBTOTAL(9, DN60:DU60)</f>
        <v>0</v>
      </c>
      <c r="EE60" s="433" t="n">
        <f aca="false">SUBTOTAL(9, DV60:EC60)</f>
        <v>0</v>
      </c>
      <c r="EF60" s="273" t="n">
        <f aca="false">SUM(ED60,EF57)</f>
        <v>14.7</v>
      </c>
      <c r="EG60" s="273" t="n">
        <f aca="false">SUM(EE60,EG57)</f>
        <v>15.988</v>
      </c>
      <c r="EH60" s="420"/>
      <c r="EI60" s="421"/>
      <c r="EJ60" s="421"/>
      <c r="EK60" s="421"/>
      <c r="EL60" s="421"/>
      <c r="EM60" s="421"/>
      <c r="EN60" s="422"/>
      <c r="EO60" s="423"/>
      <c r="EP60" s="424"/>
      <c r="EQ60" s="424"/>
      <c r="ER60" s="425"/>
      <c r="ES60" s="440"/>
      <c r="ET60" s="441"/>
      <c r="EU60" s="441"/>
      <c r="EV60" s="441"/>
      <c r="EW60" s="441"/>
      <c r="EX60" s="585"/>
      <c r="EY60" s="586"/>
      <c r="EZ60" s="587"/>
      <c r="FA60" s="588"/>
      <c r="FB60" s="588"/>
      <c r="FC60" s="445"/>
      <c r="FD60" s="432" t="n">
        <f aca="false">SUBTOTAL(9, EH60:ER60)</f>
        <v>0</v>
      </c>
      <c r="FE60" s="433" t="n">
        <f aca="false">SUBTOTAL(9, ES60:FC60)</f>
        <v>0</v>
      </c>
      <c r="FF60" s="273" t="n">
        <f aca="false">SUM(FD60,FF57)</f>
        <v>220</v>
      </c>
      <c r="FG60" s="273" t="n">
        <f aca="false">SUM(FE60,FG57)</f>
        <v>60</v>
      </c>
      <c r="FH60" s="420" t="n">
        <v>3</v>
      </c>
      <c r="FI60" s="421" t="n">
        <v>18</v>
      </c>
      <c r="FJ60" s="421"/>
      <c r="FK60" s="421"/>
      <c r="FL60" s="421"/>
      <c r="FM60" s="421"/>
      <c r="FN60" s="421"/>
      <c r="FO60" s="421"/>
      <c r="FP60" s="421"/>
      <c r="FQ60" s="421"/>
      <c r="FR60" s="421"/>
      <c r="FS60" s="421"/>
      <c r="FT60" s="421"/>
      <c r="FU60" s="421"/>
      <c r="FV60" s="421"/>
      <c r="FW60" s="421"/>
      <c r="FX60" s="421"/>
      <c r="FY60" s="421"/>
      <c r="FZ60" s="421"/>
      <c r="GA60" s="421"/>
      <c r="GB60" s="421"/>
      <c r="GC60" s="421"/>
      <c r="GD60" s="421"/>
      <c r="GE60" s="421"/>
      <c r="GF60" s="421"/>
      <c r="GG60" s="421"/>
      <c r="GH60" s="421"/>
      <c r="GI60" s="421"/>
      <c r="GJ60" s="421"/>
      <c r="GK60" s="421"/>
      <c r="GL60" s="421"/>
      <c r="GM60" s="422"/>
      <c r="GN60" s="423"/>
      <c r="GO60" s="424"/>
      <c r="GP60" s="424"/>
      <c r="GQ60" s="424"/>
      <c r="GR60" s="424"/>
      <c r="GS60" s="424"/>
      <c r="GT60" s="425"/>
      <c r="GU60" s="426" t="n">
        <v>5</v>
      </c>
      <c r="GV60" s="427"/>
      <c r="GW60" s="427"/>
      <c r="GX60" s="427"/>
      <c r="GY60" s="427"/>
      <c r="GZ60" s="427"/>
      <c r="HA60" s="427"/>
      <c r="HB60" s="427"/>
      <c r="HC60" s="427"/>
      <c r="HD60" s="427"/>
      <c r="HE60" s="427"/>
      <c r="HF60" s="427"/>
      <c r="HG60" s="427"/>
      <c r="HH60" s="427"/>
      <c r="HI60" s="427"/>
      <c r="HJ60" s="427"/>
      <c r="HK60" s="427"/>
      <c r="HL60" s="427"/>
      <c r="HM60" s="427"/>
      <c r="HN60" s="427"/>
      <c r="HO60" s="428"/>
      <c r="HP60" s="429"/>
      <c r="HQ60" s="430"/>
      <c r="HR60" s="430"/>
      <c r="HS60" s="430"/>
      <c r="HT60" s="430"/>
      <c r="HU60" s="430"/>
      <c r="HV60" s="431"/>
      <c r="HW60" s="432" t="n">
        <f aca="false">SUBTOTAL(9, FH60:GT60)</f>
        <v>21</v>
      </c>
      <c r="HX60" s="433" t="n">
        <f aca="false">SUBTOTAL(9, GU60:HV60)</f>
        <v>5</v>
      </c>
      <c r="HY60" s="273" t="n">
        <f aca="false">SUM(HW60,HY57)</f>
        <v>114</v>
      </c>
      <c r="HZ60" s="273" t="n">
        <f aca="false">SUM(HX60,HZ57)</f>
        <v>103.773</v>
      </c>
      <c r="IA60" s="446"/>
      <c r="IB60" s="447"/>
      <c r="IC60" s="447"/>
      <c r="ID60" s="448"/>
      <c r="IE60" s="449"/>
      <c r="IF60" s="450"/>
      <c r="IG60" s="450"/>
      <c r="IH60" s="425"/>
      <c r="II60" s="440"/>
      <c r="IJ60" s="465"/>
      <c r="IK60" s="440"/>
      <c r="IL60" s="649"/>
      <c r="IM60" s="443"/>
      <c r="IN60" s="650"/>
      <c r="IO60" s="650"/>
      <c r="IP60" s="455"/>
      <c r="IQ60" s="432" t="n">
        <f aca="false">SUBTOTAL(9, IA60:IH60)</f>
        <v>0</v>
      </c>
      <c r="IR60" s="433" t="n">
        <f aca="false">SUBTOTAL(9, II60:IP60)</f>
        <v>0</v>
      </c>
      <c r="IS60" s="273" t="n">
        <f aca="false">SUM(IQ60,IS57)</f>
        <v>0</v>
      </c>
      <c r="IT60" s="273" t="n">
        <f aca="false">SUM(IR60,IT57)</f>
        <v>0</v>
      </c>
      <c r="IU60" s="420"/>
      <c r="IV60" s="421" t="n">
        <v>3.5</v>
      </c>
      <c r="IW60" s="421"/>
      <c r="IX60" s="421"/>
      <c r="IY60" s="421"/>
      <c r="IZ60" s="421"/>
      <c r="JA60" s="421"/>
      <c r="JB60" s="421"/>
      <c r="JC60" s="421"/>
      <c r="JD60" s="421"/>
      <c r="JE60" s="421"/>
      <c r="JF60" s="421"/>
      <c r="JG60" s="421"/>
      <c r="JH60" s="421"/>
      <c r="JI60" s="421"/>
      <c r="JJ60" s="427" t="n">
        <v>20.191</v>
      </c>
      <c r="JK60" s="427" t="n">
        <v>8.739</v>
      </c>
      <c r="JL60" s="427"/>
      <c r="JM60" s="427" t="n">
        <v>2.841</v>
      </c>
      <c r="JN60" s="427"/>
      <c r="JO60" s="427"/>
      <c r="JP60" s="427"/>
      <c r="JQ60" s="427"/>
      <c r="JR60" s="427"/>
      <c r="JS60" s="427"/>
      <c r="JT60" s="427"/>
      <c r="JU60" s="651"/>
      <c r="JV60" s="427"/>
      <c r="JW60" s="427"/>
      <c r="JX60" s="427"/>
      <c r="JY60" s="427"/>
      <c r="JZ60" s="427"/>
      <c r="KA60" s="427"/>
      <c r="KB60" s="427"/>
      <c r="KC60" s="427"/>
      <c r="KD60" s="427"/>
      <c r="KE60" s="427"/>
      <c r="KF60" s="427"/>
      <c r="KG60" s="427"/>
      <c r="KH60" s="427"/>
      <c r="KI60" s="427"/>
      <c r="KJ60" s="427"/>
      <c r="KK60" s="427"/>
      <c r="KL60" s="427"/>
      <c r="KM60" s="427"/>
      <c r="KN60" s="427"/>
      <c r="KO60" s="427"/>
      <c r="KP60" s="428"/>
      <c r="KQ60" s="429"/>
      <c r="KR60" s="430"/>
      <c r="KS60" s="430"/>
      <c r="KT60" s="430"/>
      <c r="KU60" s="430"/>
      <c r="KV60" s="430"/>
      <c r="KW60" s="431"/>
      <c r="KX60" s="432" t="n">
        <f aca="false">SUBTOTAL(9, IU60:JI60)</f>
        <v>3.5</v>
      </c>
      <c r="KY60" s="549" t="n">
        <f aca="false">SUBTOTAL(9, JJ60:KW60)</f>
        <v>31.771</v>
      </c>
      <c r="KZ60" s="273" t="n">
        <f aca="false">SUM(KX60,KZ57)</f>
        <v>268.841</v>
      </c>
      <c r="LA60" s="456" t="n">
        <f aca="false">SUM(KY60,LA57)</f>
        <v>713.796</v>
      </c>
      <c r="LB60" s="437" t="n">
        <f aca="false">SUMIF(DN6:LA6,"итого гр.",DN60:LA60)</f>
        <v>24.5</v>
      </c>
      <c r="LC60" s="433" t="n">
        <f aca="false">SUMIF(DN6:LA6,"итого фк.",DN60:LA60)</f>
        <v>36.771</v>
      </c>
      <c r="LD60" s="273" t="n">
        <f aca="false">SUM(LB60,LD57)</f>
        <v>617.541</v>
      </c>
      <c r="LE60" s="273" t="n">
        <f aca="false">SUM(LC60,LE57)</f>
        <v>893.557</v>
      </c>
      <c r="LF60" s="438" t="n">
        <f aca="false">LD60</f>
        <v>617.541</v>
      </c>
      <c r="LG60" s="439" t="n">
        <f aca="false">LE60</f>
        <v>893.557</v>
      </c>
      <c r="LI60" s="278"/>
      <c r="LJ60" s="457" t="n">
        <v>276.3</v>
      </c>
      <c r="LK60" s="458" t="n">
        <v>26</v>
      </c>
      <c r="LL60" s="273" t="n">
        <f aca="false">LJ60</f>
        <v>276.3</v>
      </c>
      <c r="LM60" s="273" t="n">
        <f aca="false">LK60</f>
        <v>26</v>
      </c>
      <c r="LN60" s="438" t="n">
        <f aca="false">SUM(DF60,LB60,LJ60)</f>
        <v>338.8</v>
      </c>
      <c r="LO60" s="439" t="n">
        <f aca="false">SUM(DG60,LC60,LK60)</f>
        <v>62.771</v>
      </c>
      <c r="LP60" s="273" t="n">
        <f aca="false">SUM(DH60,LD60,LL60)</f>
        <v>1144.841</v>
      </c>
      <c r="LQ60" s="273" t="n">
        <f aca="false">SUM(DI60,LE60,LM60)</f>
        <v>1119.557</v>
      </c>
      <c r="LR60" s="420" t="n">
        <v>3.3</v>
      </c>
      <c r="LS60" s="421"/>
      <c r="LT60" s="421"/>
      <c r="LU60" s="421"/>
      <c r="LV60" s="421"/>
      <c r="LW60" s="421"/>
      <c r="LX60" s="421"/>
      <c r="LY60" s="421"/>
      <c r="LZ60" s="421"/>
      <c r="MA60" s="421"/>
      <c r="MB60" s="421"/>
      <c r="MC60" s="421"/>
      <c r="MD60" s="421"/>
      <c r="ME60" s="421"/>
      <c r="MF60" s="421"/>
      <c r="MG60" s="441" t="n">
        <v>0.635</v>
      </c>
      <c r="MH60" s="441" t="n">
        <v>5.612</v>
      </c>
      <c r="MI60" s="441" t="n">
        <v>20.712</v>
      </c>
      <c r="MJ60" s="441" t="n">
        <v>6.045</v>
      </c>
      <c r="MK60" s="441" t="n">
        <v>7.222</v>
      </c>
      <c r="ML60" s="441"/>
      <c r="MM60" s="441"/>
      <c r="MN60" s="441"/>
      <c r="MO60" s="441"/>
      <c r="MP60" s="441"/>
      <c r="MQ60" s="441"/>
      <c r="MR60" s="441"/>
      <c r="MS60" s="441"/>
      <c r="MT60" s="441"/>
      <c r="MU60" s="441"/>
      <c r="MV60" s="441"/>
      <c r="MW60" s="441"/>
      <c r="MX60" s="441"/>
      <c r="MY60" s="441"/>
      <c r="MZ60" s="441"/>
      <c r="NA60" s="441"/>
      <c r="NB60" s="441"/>
      <c r="NC60" s="441"/>
      <c r="ND60" s="441"/>
      <c r="NE60" s="441"/>
      <c r="NF60" s="441"/>
      <c r="NG60" s="441"/>
      <c r="NH60" s="441"/>
      <c r="NI60" s="441"/>
      <c r="NJ60" s="441"/>
      <c r="NK60" s="441"/>
      <c r="NL60" s="441"/>
      <c r="NM60" s="441"/>
      <c r="NN60" s="441"/>
      <c r="NO60" s="441"/>
      <c r="NP60" s="441"/>
      <c r="NQ60" s="441"/>
      <c r="NR60" s="441"/>
      <c r="NS60" s="441"/>
      <c r="NT60" s="442"/>
      <c r="NU60" s="443"/>
      <c r="NV60" s="444"/>
      <c r="NW60" s="444"/>
      <c r="NX60" s="444"/>
      <c r="NY60" s="444"/>
      <c r="NZ60" s="444"/>
      <c r="OA60" s="445"/>
      <c r="OB60" s="432" t="n">
        <f aca="false">SUBTOTAL(9, LR60:MF60)</f>
        <v>3.3</v>
      </c>
      <c r="OC60" s="433" t="n">
        <f aca="false">SUBTOTAL(9, MG60:OA60)</f>
        <v>40.226</v>
      </c>
      <c r="OD60" s="273" t="n">
        <f aca="false">SUM(OB60,OD57)</f>
        <v>550.4535555556</v>
      </c>
      <c r="OE60" s="273" t="n">
        <f aca="false">SUM(OC60,OE57)</f>
        <v>1013.79</v>
      </c>
      <c r="OF60" s="459"/>
      <c r="OG60" s="460"/>
      <c r="OH60" s="460"/>
      <c r="OI60" s="460"/>
      <c r="OJ60" s="460"/>
      <c r="OK60" s="460"/>
      <c r="OL60" s="460"/>
      <c r="OM60" s="460"/>
      <c r="ON60" s="461"/>
      <c r="OO60" s="462"/>
      <c r="OP60" s="463"/>
      <c r="OQ60" s="463"/>
      <c r="OR60" s="463"/>
      <c r="OS60" s="463"/>
      <c r="OT60" s="463"/>
      <c r="OU60" s="464"/>
      <c r="OV60" s="465"/>
      <c r="OW60" s="451"/>
      <c r="OX60" s="451"/>
      <c r="OY60" s="451"/>
      <c r="OZ60" s="451"/>
      <c r="PA60" s="451"/>
      <c r="PB60" s="451"/>
      <c r="PC60" s="451"/>
      <c r="PD60" s="451"/>
      <c r="PE60" s="451"/>
      <c r="PF60" s="451"/>
      <c r="PG60" s="451"/>
      <c r="PH60" s="451"/>
      <c r="PI60" s="451"/>
      <c r="PJ60" s="451"/>
      <c r="PK60" s="451"/>
      <c r="PL60" s="451"/>
      <c r="PM60" s="451"/>
      <c r="PN60" s="451"/>
      <c r="PO60" s="452"/>
      <c r="PP60" s="453"/>
      <c r="PQ60" s="454"/>
      <c r="PR60" s="454"/>
      <c r="PS60" s="454"/>
      <c r="PT60" s="454"/>
      <c r="PU60" s="454"/>
      <c r="PV60" s="455"/>
      <c r="PW60" s="432" t="n">
        <f aca="false">SUBTOTAL(9, OF60:OU60)</f>
        <v>0</v>
      </c>
      <c r="PX60" s="433" t="n">
        <f aca="false">SUBTOTAL(9, OV60:PV60)</f>
        <v>0</v>
      </c>
      <c r="PY60" s="273" t="n">
        <f aca="false">SUM(PW60,PY57)</f>
        <v>0</v>
      </c>
      <c r="PZ60" s="273" t="n">
        <f aca="false">SUM(PX60,PZ57)</f>
        <v>0</v>
      </c>
      <c r="QA60" s="466"/>
      <c r="QB60" s="467"/>
      <c r="QC60" s="467"/>
      <c r="QD60" s="467"/>
      <c r="QE60" s="467"/>
      <c r="QF60" s="467"/>
      <c r="QG60" s="468"/>
      <c r="QH60" s="462"/>
      <c r="QI60" s="463"/>
      <c r="QJ60" s="463"/>
      <c r="QK60" s="463"/>
      <c r="QL60" s="463"/>
      <c r="QM60" s="463"/>
      <c r="QN60" s="464"/>
      <c r="QO60" s="440"/>
      <c r="QP60" s="441"/>
      <c r="QQ60" s="441"/>
      <c r="QR60" s="441"/>
      <c r="QS60" s="441"/>
      <c r="QT60" s="441"/>
      <c r="QU60" s="442"/>
      <c r="QV60" s="443"/>
      <c r="QW60" s="444"/>
      <c r="QX60" s="444"/>
      <c r="QY60" s="444"/>
      <c r="QZ60" s="444"/>
      <c r="RA60" s="444"/>
      <c r="RB60" s="445"/>
      <c r="RC60" s="432" t="n">
        <f aca="false">SUBTOTAL(9, QA60:QN60)</f>
        <v>0</v>
      </c>
      <c r="RD60" s="433" t="n">
        <f aca="false">SUBTOTAL(9, QO60:RB60)</f>
        <v>0</v>
      </c>
      <c r="RE60" s="273" t="n">
        <f aca="false">SUM(RC60,RE57)</f>
        <v>0</v>
      </c>
      <c r="RF60" s="273" t="n">
        <f aca="false">SUM(RD60,RF57)</f>
        <v>0</v>
      </c>
      <c r="RG60" s="459"/>
      <c r="RH60" s="460"/>
      <c r="RI60" s="460"/>
      <c r="RJ60" s="460"/>
      <c r="RK60" s="460"/>
      <c r="RL60" s="460"/>
      <c r="RM60" s="461"/>
      <c r="RN60" s="462"/>
      <c r="RO60" s="463"/>
      <c r="RP60" s="463"/>
      <c r="RQ60" s="463"/>
      <c r="RR60" s="463"/>
      <c r="RS60" s="463"/>
      <c r="RT60" s="464"/>
      <c r="RU60" s="465"/>
      <c r="RV60" s="451"/>
      <c r="RW60" s="451"/>
      <c r="RX60" s="451"/>
      <c r="RY60" s="451"/>
      <c r="RZ60" s="451"/>
      <c r="SA60" s="452"/>
      <c r="SB60" s="453"/>
      <c r="SC60" s="454"/>
      <c r="SD60" s="454"/>
      <c r="SE60" s="454"/>
      <c r="SF60" s="454"/>
      <c r="SG60" s="454"/>
      <c r="SH60" s="455"/>
      <c r="SI60" s="432" t="n">
        <f aca="false">SUBTOTAL(9, RG60:RT60)</f>
        <v>0</v>
      </c>
      <c r="SJ60" s="433" t="n">
        <f aca="false">SUBTOTAL(9, RU60:SH60)</f>
        <v>0</v>
      </c>
      <c r="SK60" s="273" t="n">
        <f aca="false">SUM(SI60,SK57)</f>
        <v>11.5</v>
      </c>
      <c r="SL60" s="273" t="n">
        <f aca="false">SUM(SJ60,SL57)</f>
        <v>33.534</v>
      </c>
      <c r="SM60" s="437" t="n">
        <f aca="false">SUMIF(LR6:SL6,"итого гр.",LR60:SL60)</f>
        <v>3.3</v>
      </c>
      <c r="SN60" s="433" t="n">
        <f aca="false">SUMIF($LR$6:$SL$6,"итого фк.",LR60:SL60)</f>
        <v>40.226</v>
      </c>
      <c r="SO60" s="273" t="n">
        <f aca="false">SUM(SM60,SO57)</f>
        <v>561.9535555556</v>
      </c>
      <c r="SP60" s="273" t="n">
        <f aca="false">SUM(SN60,SP57)</f>
        <v>1047.324</v>
      </c>
      <c r="SQ60" s="438" t="n">
        <f aca="false">SO60</f>
        <v>561.9535555556</v>
      </c>
      <c r="SR60" s="439" t="n">
        <f aca="false">SP60</f>
        <v>1047.324</v>
      </c>
      <c r="ST60" s="278"/>
      <c r="SU60" s="459"/>
      <c r="SV60" s="460"/>
      <c r="SW60" s="460"/>
      <c r="SX60" s="461"/>
      <c r="SY60" s="462"/>
      <c r="SZ60" s="463"/>
      <c r="TA60" s="463"/>
      <c r="TB60" s="464"/>
      <c r="TC60" s="469"/>
      <c r="TD60" s="470"/>
      <c r="TE60" s="470"/>
      <c r="TF60" s="471"/>
      <c r="TG60" s="472"/>
      <c r="TH60" s="473"/>
      <c r="TI60" s="473"/>
      <c r="TJ60" s="474"/>
      <c r="TK60" s="432" t="n">
        <f aca="false">SUBTOTAL(9, SU60:TB60)</f>
        <v>0</v>
      </c>
      <c r="TL60" s="433" t="n">
        <f aca="false">SUBTOTAL(9, TC60:TJ60)</f>
        <v>0</v>
      </c>
      <c r="TM60" s="456" t="n">
        <f aca="false">TM57+TK60</f>
        <v>0</v>
      </c>
      <c r="TN60" s="456" t="n">
        <f aca="false">TN57+TL60</f>
        <v>0</v>
      </c>
      <c r="TO60" s="437" t="n">
        <v>40.9</v>
      </c>
      <c r="TP60" s="475"/>
      <c r="TQ60" s="291"/>
      <c r="TR60" s="291"/>
      <c r="TS60" s="475" t="n">
        <v>12.7184769609314</v>
      </c>
      <c r="TT60" s="475"/>
      <c r="TU60" s="291"/>
      <c r="TV60" s="291"/>
      <c r="TW60" s="475" t="n">
        <v>40.3327256462478</v>
      </c>
      <c r="TX60" s="475"/>
      <c r="TY60" s="291"/>
      <c r="TZ60" s="291"/>
      <c r="UA60" s="475" t="n">
        <v>3.15265907340338</v>
      </c>
      <c r="UB60" s="475"/>
      <c r="UC60" s="291" t="n">
        <f aca="false">UA60</f>
        <v>3.15265907340338</v>
      </c>
      <c r="UD60" s="291" t="n">
        <f aca="false">UB60</f>
        <v>0</v>
      </c>
      <c r="UE60" s="476" t="n">
        <f aca="false">SUMIF(TO6:UD6,"итого гр.",TO60:UD60)</f>
        <v>97.1038616805826</v>
      </c>
      <c r="UF60" s="439" t="n">
        <f aca="false">SUMIF($TO$6:$UD$6,"итого фк.",TO60:UD60)</f>
        <v>0</v>
      </c>
      <c r="UG60" s="373" t="n">
        <f aca="false">UE60</f>
        <v>97.1038616805826</v>
      </c>
      <c r="UH60" s="273" t="n">
        <f aca="false">UF60</f>
        <v>0</v>
      </c>
      <c r="UI60" s="438"/>
      <c r="UJ60" s="439" t="n">
        <f aca="false">262-250</f>
        <v>12</v>
      </c>
      <c r="UM60" s="438" t="n">
        <f aca="false">$UM$9+UM57</f>
        <v>900</v>
      </c>
      <c r="UN60" s="439" t="n">
        <f aca="false">$UN$9+UN57</f>
        <v>900</v>
      </c>
      <c r="UO60" s="273" t="n">
        <f aca="false">UM60</f>
        <v>900</v>
      </c>
      <c r="UP60" s="273" t="n">
        <f aca="false">UN60</f>
        <v>900</v>
      </c>
      <c r="UQ60" s="437" t="n">
        <f aca="false">Посуточная_НГДП!JR60</f>
        <v>0</v>
      </c>
      <c r="UR60" s="433" t="n">
        <f aca="false">Посуточная_НГДП!JS60</f>
        <v>0</v>
      </c>
      <c r="US60" s="273" t="n">
        <f aca="false">SUM(UQ60,US57)</f>
        <v>0</v>
      </c>
      <c r="UT60" s="273" t="n">
        <f aca="false">SUM(UR60,UT57)</f>
        <v>0</v>
      </c>
      <c r="UU60" s="438" t="n">
        <f aca="false">SUM(SQ60,UE60,UI60,UM60,UQ60,TM60)</f>
        <v>1559.05741723618</v>
      </c>
      <c r="UV60" s="439" t="n">
        <f aca="false">SUM(SR60,UF60,UJ60,UN60,UR60,TN60)</f>
        <v>1959.324</v>
      </c>
      <c r="UW60" s="273" t="n">
        <f aca="false">SUM(SS60,UG60,UK60,UO60,US60)</f>
        <v>997.103861680583</v>
      </c>
      <c r="UX60" s="273" t="n">
        <f aca="false">SUM(ST60,UH60,UL60,UP60,UT60)</f>
        <v>900</v>
      </c>
      <c r="UY60" s="476"/>
      <c r="UZ60" s="476"/>
      <c r="VA60" s="273" t="n">
        <f aca="false">UY60</f>
        <v>0</v>
      </c>
      <c r="VB60" s="456" t="n">
        <f aca="false">UZ60</f>
        <v>0</v>
      </c>
      <c r="VC60" s="476"/>
      <c r="VD60" s="476"/>
      <c r="VE60" s="273" t="n">
        <f aca="false">VC60</f>
        <v>0</v>
      </c>
      <c r="VG60" s="479" t="n">
        <v>30736.7415827638</v>
      </c>
      <c r="VH60" s="480" t="n">
        <f aca="false">IF(A58&lt;=VW$4,VLOOKUP(A58,$VW$6:$WB$37,2,FALSE()),SUM($VX$4,LQ60,-UV60)-SUM($WB$4,-$VZ$4))-VP60</f>
        <v>30052</v>
      </c>
      <c r="VI60" s="479" t="n">
        <v>30316.0415827638</v>
      </c>
      <c r="VJ60" s="480" t="n">
        <v>30320.457</v>
      </c>
      <c r="VK60" s="479" t="n">
        <v>27019.7475827638</v>
      </c>
      <c r="VL60" s="480" t="n">
        <v>32107.253</v>
      </c>
      <c r="VM60" s="481"/>
      <c r="VN60" s="479" t="n">
        <v>855.394704742539</v>
      </c>
      <c r="VO60" s="482" t="n">
        <f aca="false">IF(A58&lt;=VW$4,VLOOKUP(A58,$VS$6:$VT$37,2,FALSE()),SUM($VO$2,-LA60,OE60,-VP60))</f>
        <v>878.439</v>
      </c>
      <c r="VP60" s="378"/>
      <c r="VQ60" s="278" t="n">
        <f aca="false">VH60-VG60</f>
        <v>-684.741582763818</v>
      </c>
      <c r="VS60" s="608"/>
      <c r="VT60" s="380"/>
      <c r="VU60" s="291"/>
      <c r="WF60" s="127" t="n">
        <f aca="false">IF(AJ60="",0,AJ60+WF57)</f>
        <v>1430</v>
      </c>
      <c r="WG60" s="127" t="n">
        <f aca="false">IF(AK60="",0,AK60+WG57)</f>
        <v>980</v>
      </c>
      <c r="WH60" s="127" t="n">
        <f aca="false">IF(BP60="",0,BP60+WH57)</f>
        <v>780</v>
      </c>
      <c r="WI60" s="127" t="n">
        <f aca="false">IF(BQ60="",0,BQ60+WI57)</f>
        <v>1288</v>
      </c>
      <c r="WJ60" s="127" t="n">
        <f aca="false">IF(CJ60="",0,CJ60+WJ57)</f>
        <v>0</v>
      </c>
      <c r="WK60" s="127" t="n">
        <f aca="false">IF(CK60="",0,CK60+WK57)</f>
        <v>0</v>
      </c>
      <c r="WL60" s="127" t="n">
        <f aca="false">IF(DD60="",0,DD60+WL57)</f>
        <v>0</v>
      </c>
      <c r="WM60" s="127" t="n">
        <f aca="false">IF(DE60="",0,DE60+WM57)</f>
        <v>0</v>
      </c>
      <c r="WN60" s="127" t="n">
        <f aca="false">IF(EF60="",0,EF60+WN57)</f>
        <v>143.5</v>
      </c>
      <c r="WO60" s="127" t="n">
        <f aca="false">IF(EG60="",0,EG60+WO57)</f>
        <v>132.592</v>
      </c>
      <c r="WP60" s="127" t="n">
        <f aca="false">IF(FF60="",0,FF60+WP57)</f>
        <v>2680</v>
      </c>
      <c r="WQ60" s="127" t="n">
        <f aca="false">IF(FG60="",0,FG60+WQ57)</f>
        <v>750</v>
      </c>
      <c r="WR60" s="127" t="n">
        <f aca="false">IF(IS60="",0,IS60+WR57)</f>
        <v>0</v>
      </c>
      <c r="WS60" s="127" t="n">
        <f aca="false">IF(IT60="",0,IT60+WS57)</f>
        <v>0</v>
      </c>
      <c r="WT60" s="127" t="n">
        <f aca="false">IF(HY60="",0,HY60+WT57)</f>
        <v>792</v>
      </c>
      <c r="WU60" s="127" t="n">
        <f aca="false">IF(HZ60="",0,HZ60+WU57)</f>
        <v>954.141</v>
      </c>
      <c r="WV60" s="127" t="n">
        <f aca="false">IF(SK60="",0,SK60+WV57)</f>
        <v>116.3</v>
      </c>
      <c r="WW60" s="127" t="n">
        <f aca="false">IF(SL60="",0,SL60+WW57)</f>
        <v>500.043</v>
      </c>
      <c r="WX60" s="127" t="n">
        <f aca="false">IF(UM60="",0,UM60)</f>
        <v>900</v>
      </c>
      <c r="WY60" s="127" t="n">
        <f aca="false">IF(UN60="",0,UN60)</f>
        <v>900</v>
      </c>
      <c r="WZ60" s="127" t="n">
        <f aca="false">IF(LL60="",0,LL60+WZ57)</f>
        <v>3456</v>
      </c>
      <c r="XA60" s="127" t="n">
        <f aca="false">IF(LM60="",0,LM60+XA57)</f>
        <v>1762.46504</v>
      </c>
      <c r="XB60" s="127" t="n">
        <f aca="false">IF(UI60="",0,UI60+XB57)</f>
        <v>0</v>
      </c>
      <c r="XC60" s="127" t="n">
        <f aca="false">IF(UJ60="",0,UJ60+XC57)</f>
        <v>198.080994212963</v>
      </c>
      <c r="XD60" s="127" t="n">
        <f aca="false">IF(VN60="",0,VN60+XD57)</f>
        <v>14381.3533520316</v>
      </c>
      <c r="XE60" s="127" t="n">
        <f aca="false">IF(VO60="",0,VO60+XE57)</f>
        <v>14316.033</v>
      </c>
      <c r="XF60" s="127" t="n">
        <f aca="false">IFERROR(XD60/$A58,0)</f>
        <v>798.964075112867</v>
      </c>
      <c r="XG60" s="127" t="n">
        <f aca="false">IFERROR(XE60/$A58,0)</f>
        <v>795.335166666667</v>
      </c>
      <c r="XH60" s="127" t="n">
        <f aca="false">IF(US60="",0,US60+XH57)</f>
        <v>0</v>
      </c>
      <c r="XI60" s="127" t="n">
        <f aca="false">IF(UT60="",0,UT60+XI57)</f>
        <v>0</v>
      </c>
      <c r="XJ60" s="127" t="n">
        <f aca="false">IF(WF60&gt;0,0,AH60+XJ57)</f>
        <v>0</v>
      </c>
      <c r="XK60" s="127" t="n">
        <f aca="false">IF(WG60&gt;0,0,AI60+XK57)</f>
        <v>0</v>
      </c>
      <c r="XL60" s="127" t="n">
        <f aca="false">IF(WH60&gt;0,0,BN60+XL57)</f>
        <v>0</v>
      </c>
      <c r="XM60" s="127" t="n">
        <f aca="false">IF(WI60&gt;0,0,BO60+XM57)</f>
        <v>0</v>
      </c>
      <c r="XN60" s="127" t="n">
        <f aca="false">IF(WJ60&gt;0,0,CH60+XN57)</f>
        <v>0</v>
      </c>
      <c r="XO60" s="127" t="n">
        <f aca="false">IF(WK60&gt;0,0,CI60+XO57)</f>
        <v>0</v>
      </c>
      <c r="XP60" s="127" t="n">
        <f aca="false">IF(WL60&gt;0,0,DB60+XP57)</f>
        <v>0</v>
      </c>
      <c r="XQ60" s="127" t="n">
        <f aca="false">IF(WM60&gt;0,0,DC60+XQ57)</f>
        <v>0</v>
      </c>
      <c r="XR60" s="127" t="n">
        <f aca="false">IF(WN60&gt;0,0,ED60+XR57)</f>
        <v>0</v>
      </c>
      <c r="XS60" s="127" t="n">
        <f aca="false">IF(WO60&gt;0,0,EE60+XS57)</f>
        <v>0</v>
      </c>
      <c r="XT60" s="127" t="n">
        <f aca="false">IF(WP60&gt;0,0,FD60+XT57)</f>
        <v>0</v>
      </c>
      <c r="XU60" s="127" t="n">
        <f aca="false">IF(WQ60&gt;0,0,FE60+XU57)</f>
        <v>0</v>
      </c>
      <c r="XV60" s="127" t="n">
        <f aca="false">IF(WR60&gt;0,0,IQ60+XV57)</f>
        <v>0</v>
      </c>
      <c r="XW60" s="127" t="n">
        <f aca="false">IF(WS60&gt;0,0,IR60+XW57)</f>
        <v>0</v>
      </c>
      <c r="XX60" s="127" t="n">
        <f aca="false">IF(WT60&gt;0,0,HW60+XX57)</f>
        <v>0</v>
      </c>
      <c r="XY60" s="127" t="n">
        <f aca="false">IFERROR(IF(WU60&gt;0,0,HX60+XY57),0)</f>
        <v>0</v>
      </c>
      <c r="XZ60" s="127" t="n">
        <f aca="false">IF(WV60&gt;0,0,SI60+XZ57)</f>
        <v>0</v>
      </c>
      <c r="YA60" s="127" t="n">
        <f aca="false">IFERROR(IF(WW60&gt;0,0,SJ60+YA57),0)</f>
        <v>0</v>
      </c>
      <c r="YB60" s="127"/>
      <c r="YC60" s="127"/>
      <c r="YD60" s="127"/>
    </row>
    <row r="61" customFormat="false" ht="15" hidden="false" customHeight="false" outlineLevel="0" collapsed="false">
      <c r="A61" s="483" t="n">
        <v>19</v>
      </c>
      <c r="B61" s="484" t="s">
        <v>195</v>
      </c>
      <c r="C61" s="485"/>
      <c r="D61" s="485"/>
      <c r="E61" s="485"/>
      <c r="F61" s="485"/>
      <c r="G61" s="485"/>
      <c r="H61" s="485"/>
      <c r="I61" s="486"/>
      <c r="J61" s="487"/>
      <c r="K61" s="488"/>
      <c r="L61" s="488"/>
      <c r="M61" s="488"/>
      <c r="N61" s="488"/>
      <c r="O61" s="488"/>
      <c r="P61" s="489"/>
      <c r="Q61" s="491"/>
      <c r="R61" s="491"/>
      <c r="S61" s="491"/>
      <c r="T61" s="491"/>
      <c r="U61" s="491"/>
      <c r="V61" s="491"/>
      <c r="W61" s="491"/>
      <c r="X61" s="491"/>
      <c r="Y61" s="491"/>
      <c r="Z61" s="492"/>
      <c r="AA61" s="493"/>
      <c r="AB61" s="494"/>
      <c r="AC61" s="494"/>
      <c r="AD61" s="494"/>
      <c r="AE61" s="494"/>
      <c r="AF61" s="494"/>
      <c r="AG61" s="495"/>
      <c r="AH61" s="496"/>
      <c r="AI61" s="497"/>
      <c r="AL61" s="484"/>
      <c r="AM61" s="485"/>
      <c r="AN61" s="485"/>
      <c r="AO61" s="485"/>
      <c r="AP61" s="485"/>
      <c r="AQ61" s="485"/>
      <c r="AR61" s="486"/>
      <c r="AS61" s="487"/>
      <c r="AT61" s="488"/>
      <c r="AU61" s="488"/>
      <c r="AV61" s="488"/>
      <c r="AW61" s="488"/>
      <c r="AX61" s="488"/>
      <c r="AY61" s="489"/>
      <c r="AZ61" s="498" t="s">
        <v>195</v>
      </c>
      <c r="BA61" s="491"/>
      <c r="BB61" s="491"/>
      <c r="BC61" s="491"/>
      <c r="BD61" s="491"/>
      <c r="BE61" s="491"/>
      <c r="BF61" s="492"/>
      <c r="BG61" s="493"/>
      <c r="BH61" s="494"/>
      <c r="BI61" s="494"/>
      <c r="BJ61" s="494"/>
      <c r="BK61" s="494"/>
      <c r="BL61" s="494"/>
      <c r="BM61" s="495"/>
      <c r="BN61" s="496"/>
      <c r="BO61" s="497"/>
      <c r="BR61" s="484"/>
      <c r="BS61" s="485"/>
      <c r="BT61" s="485"/>
      <c r="BU61" s="486"/>
      <c r="BV61" s="499"/>
      <c r="BW61" s="500"/>
      <c r="BX61" s="500"/>
      <c r="BY61" s="501"/>
      <c r="BZ61" s="490"/>
      <c r="CA61" s="491"/>
      <c r="CB61" s="491"/>
      <c r="CC61" s="492"/>
      <c r="CD61" s="493"/>
      <c r="CE61" s="494"/>
      <c r="CF61" s="494"/>
      <c r="CG61" s="495"/>
      <c r="CH61" s="496"/>
      <c r="CI61" s="497"/>
      <c r="CL61" s="484"/>
      <c r="CM61" s="485"/>
      <c r="CN61" s="485"/>
      <c r="CO61" s="486"/>
      <c r="CP61" s="487"/>
      <c r="CQ61" s="488"/>
      <c r="CR61" s="488"/>
      <c r="CS61" s="489"/>
      <c r="CT61" s="490"/>
      <c r="CU61" s="491"/>
      <c r="CV61" s="491"/>
      <c r="CW61" s="492"/>
      <c r="CX61" s="493"/>
      <c r="CY61" s="494"/>
      <c r="CZ61" s="494"/>
      <c r="DA61" s="495"/>
      <c r="DB61" s="496"/>
      <c r="DC61" s="497"/>
      <c r="DF61" s="502"/>
      <c r="DG61" s="497"/>
      <c r="DJ61" s="503"/>
      <c r="DK61" s="504"/>
      <c r="DN61" s="484" t="s">
        <v>197</v>
      </c>
      <c r="DO61" s="485"/>
      <c r="DP61" s="485"/>
      <c r="DQ61" s="486"/>
      <c r="DR61" s="487"/>
      <c r="DS61" s="488"/>
      <c r="DT61" s="488"/>
      <c r="DU61" s="489"/>
      <c r="DV61" s="490"/>
      <c r="DW61" s="491"/>
      <c r="DX61" s="491"/>
      <c r="DY61" s="492"/>
      <c r="DZ61" s="493"/>
      <c r="EA61" s="494"/>
      <c r="EB61" s="494"/>
      <c r="EC61" s="495"/>
      <c r="ED61" s="496"/>
      <c r="EE61" s="497"/>
      <c r="EH61" s="484"/>
      <c r="EI61" s="485"/>
      <c r="EJ61" s="485"/>
      <c r="EK61" s="485"/>
      <c r="EL61" s="485"/>
      <c r="EM61" s="485"/>
      <c r="EN61" s="486"/>
      <c r="EO61" s="487"/>
      <c r="EP61" s="488"/>
      <c r="EQ61" s="488"/>
      <c r="ER61" s="489"/>
      <c r="ES61" s="505"/>
      <c r="ET61" s="506"/>
      <c r="EU61" s="506"/>
      <c r="EV61" s="506"/>
      <c r="EW61" s="506"/>
      <c r="EX61" s="506"/>
      <c r="EY61" s="507"/>
      <c r="EZ61" s="508"/>
      <c r="FA61" s="509"/>
      <c r="FB61" s="509"/>
      <c r="FC61" s="510"/>
      <c r="FD61" s="496"/>
      <c r="FE61" s="497"/>
      <c r="FH61" s="484"/>
      <c r="FI61" s="485"/>
      <c r="FJ61" s="485"/>
      <c r="FK61" s="485"/>
      <c r="FL61" s="485"/>
      <c r="FM61" s="485"/>
      <c r="FN61" s="485"/>
      <c r="FO61" s="485"/>
      <c r="FP61" s="485"/>
      <c r="FQ61" s="485"/>
      <c r="FR61" s="485"/>
      <c r="FS61" s="485"/>
      <c r="FT61" s="485"/>
      <c r="FU61" s="485"/>
      <c r="FV61" s="485"/>
      <c r="FW61" s="485"/>
      <c r="FX61" s="485"/>
      <c r="FY61" s="485"/>
      <c r="FZ61" s="485"/>
      <c r="GA61" s="485"/>
      <c r="GB61" s="485"/>
      <c r="GC61" s="485"/>
      <c r="GD61" s="485"/>
      <c r="GE61" s="485"/>
      <c r="GF61" s="485"/>
      <c r="GG61" s="485"/>
      <c r="GH61" s="485"/>
      <c r="GI61" s="485"/>
      <c r="GJ61" s="485"/>
      <c r="GK61" s="485"/>
      <c r="GL61" s="485"/>
      <c r="GM61" s="486"/>
      <c r="GN61" s="487"/>
      <c r="GO61" s="488"/>
      <c r="GP61" s="488"/>
      <c r="GQ61" s="488"/>
      <c r="GR61" s="488"/>
      <c r="GS61" s="488"/>
      <c r="GT61" s="489"/>
      <c r="GU61" s="490" t="s">
        <v>224</v>
      </c>
      <c r="GV61" s="491" t="s">
        <v>68</v>
      </c>
      <c r="GW61" s="491"/>
      <c r="GX61" s="491"/>
      <c r="GY61" s="491"/>
      <c r="GZ61" s="491"/>
      <c r="HA61" s="491"/>
      <c r="HB61" s="491"/>
      <c r="HC61" s="491"/>
      <c r="HD61" s="491"/>
      <c r="HE61" s="491"/>
      <c r="HF61" s="491"/>
      <c r="HG61" s="491"/>
      <c r="HH61" s="491"/>
      <c r="HI61" s="491"/>
      <c r="HJ61" s="491"/>
      <c r="HK61" s="491"/>
      <c r="HL61" s="491"/>
      <c r="HM61" s="491"/>
      <c r="HN61" s="491"/>
      <c r="HO61" s="492"/>
      <c r="HP61" s="493"/>
      <c r="HQ61" s="494"/>
      <c r="HR61" s="494"/>
      <c r="HS61" s="494"/>
      <c r="HT61" s="494"/>
      <c r="HU61" s="494"/>
      <c r="HV61" s="495"/>
      <c r="HW61" s="496"/>
      <c r="HX61" s="497"/>
      <c r="IA61" s="511"/>
      <c r="IB61" s="512"/>
      <c r="IC61" s="512"/>
      <c r="ID61" s="513"/>
      <c r="IE61" s="514"/>
      <c r="IF61" s="515"/>
      <c r="IG61" s="515"/>
      <c r="IH61" s="489"/>
      <c r="II61" s="337"/>
      <c r="IJ61" s="348"/>
      <c r="IK61" s="338"/>
      <c r="IL61" s="339"/>
      <c r="IM61" s="519"/>
      <c r="IN61" s="520"/>
      <c r="IO61" s="520"/>
      <c r="IP61" s="613"/>
      <c r="IQ61" s="496"/>
      <c r="IR61" s="497"/>
      <c r="IU61" s="484" t="s">
        <v>197</v>
      </c>
      <c r="IV61" s="485" t="s">
        <v>247</v>
      </c>
      <c r="IW61" s="485"/>
      <c r="IX61" s="485"/>
      <c r="IY61" s="485"/>
      <c r="IZ61" s="485"/>
      <c r="JA61" s="485"/>
      <c r="JB61" s="485"/>
      <c r="JC61" s="485"/>
      <c r="JD61" s="485"/>
      <c r="JE61" s="485"/>
      <c r="JF61" s="485"/>
      <c r="JG61" s="485"/>
      <c r="JH61" s="485"/>
      <c r="JI61" s="485"/>
      <c r="JJ61" s="322"/>
      <c r="JK61" s="322"/>
      <c r="JL61" s="322"/>
      <c r="JM61" s="322"/>
      <c r="JN61" s="322"/>
      <c r="JO61" s="322"/>
      <c r="JP61" s="322"/>
      <c r="JQ61" s="322"/>
      <c r="JR61" s="322"/>
      <c r="JS61" s="322"/>
      <c r="JT61" s="322"/>
      <c r="JU61" s="322"/>
      <c r="JV61" s="322"/>
      <c r="JW61" s="322"/>
      <c r="JX61" s="322"/>
      <c r="JY61" s="322"/>
      <c r="JZ61" s="322"/>
      <c r="KA61" s="322"/>
      <c r="KB61" s="322"/>
      <c r="KC61" s="322"/>
      <c r="KD61" s="322"/>
      <c r="KE61" s="322"/>
      <c r="KF61" s="322"/>
      <c r="KG61" s="322"/>
      <c r="KH61" s="322"/>
      <c r="KI61" s="322"/>
      <c r="KJ61" s="322"/>
      <c r="KK61" s="322"/>
      <c r="KL61" s="322"/>
      <c r="KM61" s="322"/>
      <c r="KN61" s="322"/>
      <c r="KO61" s="322"/>
      <c r="KP61" s="323"/>
      <c r="KQ61" s="387"/>
      <c r="KR61" s="388"/>
      <c r="KS61" s="388"/>
      <c r="KT61" s="388"/>
      <c r="KU61" s="388"/>
      <c r="KV61" s="388"/>
      <c r="KW61" s="389"/>
      <c r="KX61" s="496"/>
      <c r="KY61" s="497"/>
      <c r="LB61" s="502"/>
      <c r="LC61" s="497"/>
      <c r="LF61" s="503"/>
      <c r="LG61" s="504"/>
      <c r="LJ61" s="517"/>
      <c r="LK61" s="518"/>
      <c r="LN61" s="503"/>
      <c r="LO61" s="504"/>
      <c r="LR61" s="484" t="s">
        <v>197</v>
      </c>
      <c r="LS61" s="485"/>
      <c r="LT61" s="485"/>
      <c r="LU61" s="485"/>
      <c r="LV61" s="485"/>
      <c r="LW61" s="485"/>
      <c r="LX61" s="485"/>
      <c r="LY61" s="485"/>
      <c r="LZ61" s="485"/>
      <c r="MA61" s="485"/>
      <c r="MB61" s="485"/>
      <c r="MC61" s="485"/>
      <c r="MD61" s="485"/>
      <c r="ME61" s="485"/>
      <c r="MF61" s="485"/>
      <c r="MG61" s="338" t="s">
        <v>193</v>
      </c>
      <c r="MH61" s="338" t="s">
        <v>70</v>
      </c>
      <c r="MI61" s="338" t="s">
        <v>64</v>
      </c>
      <c r="MJ61" s="338" t="s">
        <v>64</v>
      </c>
      <c r="MK61" s="338" t="s">
        <v>355</v>
      </c>
      <c r="ML61" s="338" t="s">
        <v>67</v>
      </c>
      <c r="MM61" s="338" t="s">
        <v>67</v>
      </c>
      <c r="MN61" s="338" t="s">
        <v>68</v>
      </c>
      <c r="MO61" s="338" t="s">
        <v>68</v>
      </c>
      <c r="MP61" s="338" t="s">
        <v>72</v>
      </c>
      <c r="MQ61" s="338" t="s">
        <v>66</v>
      </c>
      <c r="MR61" s="338"/>
      <c r="MS61" s="338"/>
      <c r="MT61" s="338"/>
      <c r="MU61" s="338"/>
      <c r="MV61" s="338"/>
      <c r="MW61" s="338"/>
      <c r="MX61" s="338"/>
      <c r="MY61" s="338"/>
      <c r="MZ61" s="338"/>
      <c r="NA61" s="338"/>
      <c r="NB61" s="338"/>
      <c r="NC61" s="338"/>
      <c r="ND61" s="338"/>
      <c r="NE61" s="338"/>
      <c r="NF61" s="338"/>
      <c r="NG61" s="338"/>
      <c r="NH61" s="338"/>
      <c r="NI61" s="338"/>
      <c r="NJ61" s="338"/>
      <c r="NK61" s="338"/>
      <c r="NL61" s="338"/>
      <c r="NM61" s="338"/>
      <c r="NN61" s="338"/>
      <c r="NO61" s="338"/>
      <c r="NP61" s="338"/>
      <c r="NQ61" s="338"/>
      <c r="NR61" s="338"/>
      <c r="NS61" s="338"/>
      <c r="NT61" s="339"/>
      <c r="NU61" s="519"/>
      <c r="NV61" s="520"/>
      <c r="NW61" s="520"/>
      <c r="NX61" s="520"/>
      <c r="NY61" s="520"/>
      <c r="NZ61" s="520"/>
      <c r="OA61" s="521"/>
      <c r="OB61" s="496"/>
      <c r="OC61" s="497"/>
      <c r="OF61" s="522"/>
      <c r="OG61" s="523"/>
      <c r="OH61" s="523"/>
      <c r="OI61" s="523"/>
      <c r="OJ61" s="523"/>
      <c r="OK61" s="523"/>
      <c r="OL61" s="523"/>
      <c r="OM61" s="523"/>
      <c r="ON61" s="524"/>
      <c r="OO61" s="525"/>
      <c r="OP61" s="526"/>
      <c r="OQ61" s="526"/>
      <c r="OR61" s="526"/>
      <c r="OS61" s="526"/>
      <c r="OT61" s="526"/>
      <c r="OU61" s="527"/>
      <c r="OV61" s="528"/>
      <c r="OW61" s="529"/>
      <c r="OX61" s="529"/>
      <c r="OY61" s="529"/>
      <c r="OZ61" s="529"/>
      <c r="PA61" s="529"/>
      <c r="PB61" s="529"/>
      <c r="PC61" s="529"/>
      <c r="PD61" s="529"/>
      <c r="PE61" s="529"/>
      <c r="PF61" s="529"/>
      <c r="PG61" s="529"/>
      <c r="PH61" s="529"/>
      <c r="PI61" s="529"/>
      <c r="PJ61" s="529"/>
      <c r="PK61" s="529"/>
      <c r="PL61" s="529"/>
      <c r="PM61" s="529"/>
      <c r="PN61" s="529"/>
      <c r="PO61" s="530"/>
      <c r="PP61" s="531"/>
      <c r="PQ61" s="532"/>
      <c r="PR61" s="532"/>
      <c r="PS61" s="532"/>
      <c r="PT61" s="532"/>
      <c r="PU61" s="532"/>
      <c r="PV61" s="516"/>
      <c r="PW61" s="496"/>
      <c r="PX61" s="497"/>
      <c r="QA61" s="533"/>
      <c r="QB61" s="534"/>
      <c r="QC61" s="534"/>
      <c r="QD61" s="534"/>
      <c r="QE61" s="534"/>
      <c r="QF61" s="534"/>
      <c r="QG61" s="535"/>
      <c r="QH61" s="525"/>
      <c r="QI61" s="526"/>
      <c r="QJ61" s="526"/>
      <c r="QK61" s="526"/>
      <c r="QL61" s="526"/>
      <c r="QM61" s="526"/>
      <c r="QN61" s="527"/>
      <c r="QO61" s="505"/>
      <c r="QP61" s="506"/>
      <c r="QQ61" s="506"/>
      <c r="QR61" s="506"/>
      <c r="QS61" s="506"/>
      <c r="QT61" s="506"/>
      <c r="QU61" s="507"/>
      <c r="QV61" s="508"/>
      <c r="QW61" s="509"/>
      <c r="QX61" s="509"/>
      <c r="QY61" s="509"/>
      <c r="QZ61" s="509"/>
      <c r="RA61" s="509"/>
      <c r="RB61" s="510"/>
      <c r="RC61" s="496"/>
      <c r="RD61" s="497"/>
      <c r="RG61" s="522"/>
      <c r="RH61" s="523"/>
      <c r="RI61" s="523"/>
      <c r="RJ61" s="523"/>
      <c r="RK61" s="523"/>
      <c r="RL61" s="523"/>
      <c r="RM61" s="524"/>
      <c r="RN61" s="525"/>
      <c r="RO61" s="526"/>
      <c r="RP61" s="526"/>
      <c r="RQ61" s="526"/>
      <c r="RR61" s="526"/>
      <c r="RS61" s="526"/>
      <c r="RT61" s="527"/>
      <c r="RU61" s="528"/>
      <c r="RV61" s="529"/>
      <c r="RW61" s="529"/>
      <c r="RX61" s="529"/>
      <c r="RY61" s="529"/>
      <c r="RZ61" s="529"/>
      <c r="SA61" s="530"/>
      <c r="SB61" s="531"/>
      <c r="SC61" s="532"/>
      <c r="SD61" s="532"/>
      <c r="SE61" s="532"/>
      <c r="SF61" s="532"/>
      <c r="SG61" s="532"/>
      <c r="SH61" s="516"/>
      <c r="SI61" s="496"/>
      <c r="SJ61" s="497"/>
      <c r="SM61" s="502"/>
      <c r="SN61" s="497"/>
      <c r="SQ61" s="503"/>
      <c r="SR61" s="504"/>
      <c r="SU61" s="355"/>
      <c r="SV61" s="356"/>
      <c r="SW61" s="356"/>
      <c r="SX61" s="357"/>
      <c r="SY61" s="536"/>
      <c r="SZ61" s="537"/>
      <c r="TA61" s="537"/>
      <c r="TB61" s="538"/>
      <c r="TC61" s="365"/>
      <c r="TD61" s="366"/>
      <c r="TE61" s="366"/>
      <c r="TF61" s="367"/>
      <c r="TG61" s="403"/>
      <c r="TH61" s="404"/>
      <c r="TI61" s="404"/>
      <c r="TJ61" s="405"/>
      <c r="TK61" s="496"/>
      <c r="TL61" s="497"/>
      <c r="TO61" s="502"/>
      <c r="TP61" s="539"/>
      <c r="TQ61" s="291"/>
      <c r="TR61" s="291"/>
      <c r="TS61" s="539"/>
      <c r="TT61" s="539"/>
      <c r="TU61" s="291"/>
      <c r="TV61" s="291"/>
      <c r="TW61" s="539"/>
      <c r="TX61" s="539"/>
      <c r="TY61" s="291"/>
      <c r="TZ61" s="291"/>
      <c r="UA61" s="539"/>
      <c r="UB61" s="539"/>
      <c r="UC61" s="291"/>
      <c r="UD61" s="291"/>
      <c r="UE61" s="540"/>
      <c r="UF61" s="504"/>
      <c r="UG61" s="373"/>
      <c r="UI61" s="503"/>
      <c r="UJ61" s="504"/>
      <c r="UM61" s="503"/>
      <c r="UN61" s="504"/>
      <c r="UQ61" s="502"/>
      <c r="UR61" s="497"/>
      <c r="UU61" s="503"/>
      <c r="UV61" s="504"/>
      <c r="UY61" s="540"/>
      <c r="UZ61" s="540"/>
      <c r="VC61" s="540"/>
      <c r="VD61" s="540"/>
      <c r="VF61" s="374"/>
      <c r="VG61" s="541"/>
      <c r="VH61" s="542"/>
      <c r="VI61" s="541"/>
      <c r="VJ61" s="542"/>
      <c r="VK61" s="335"/>
      <c r="VL61" s="542"/>
      <c r="VM61" s="543"/>
      <c r="VN61" s="541"/>
      <c r="VO61" s="544"/>
      <c r="VP61" s="378"/>
      <c r="VS61" s="608"/>
      <c r="VU61" s="291"/>
      <c r="WF61" s="127" t="n">
        <f aca="false">IF(AJ61="",0,AJ61+WF58)</f>
        <v>0</v>
      </c>
      <c r="WG61" s="127" t="n">
        <f aca="false">IF(AK61="",0,AK61+WG58)</f>
        <v>0</v>
      </c>
      <c r="WH61" s="127" t="n">
        <f aca="false">IF(BP61="",0,BP61+WH58)</f>
        <v>0</v>
      </c>
      <c r="WI61" s="127" t="n">
        <f aca="false">IF(BQ61="",0,BQ61+WI58)</f>
        <v>0</v>
      </c>
      <c r="WJ61" s="127" t="n">
        <f aca="false">IF(CJ61="",0,CJ61+WJ58)</f>
        <v>0</v>
      </c>
      <c r="WK61" s="127" t="n">
        <f aca="false">IF(CK61="",0,CK61+WK58)</f>
        <v>0</v>
      </c>
      <c r="WL61" s="127" t="n">
        <f aca="false">IF(DD61="",0,DD61+WL58)</f>
        <v>0</v>
      </c>
      <c r="WM61" s="127" t="n">
        <f aca="false">IF(DE61="",0,DE61+WM58)</f>
        <v>0</v>
      </c>
      <c r="WN61" s="127" t="n">
        <f aca="false">IF(EF61="",0,EF61+WN58)</f>
        <v>0</v>
      </c>
      <c r="WO61" s="127" t="n">
        <f aca="false">IF(EG61="",0,EG61+WO58)</f>
        <v>0</v>
      </c>
      <c r="WP61" s="127" t="n">
        <f aca="false">IF(FF61="",0,FF61+WP58)</f>
        <v>0</v>
      </c>
      <c r="WQ61" s="127" t="n">
        <f aca="false">IF(FG61="",0,FG61+WQ58)</f>
        <v>0</v>
      </c>
      <c r="WR61" s="127" t="n">
        <f aca="false">IF(IS61="",0,IS61+WR58)</f>
        <v>0</v>
      </c>
      <c r="WS61" s="127" t="n">
        <f aca="false">IF(IT61="",0,IT61+WS58)</f>
        <v>0</v>
      </c>
      <c r="WT61" s="127" t="n">
        <f aca="false">IF(HY61="",0,HY61+WT58)</f>
        <v>0</v>
      </c>
      <c r="WU61" s="127" t="n">
        <f aca="false">IF(HZ61="",0,HZ61+WU58)</f>
        <v>0</v>
      </c>
      <c r="WV61" s="127" t="n">
        <f aca="false">IF(SK61="",0,SK61+WV58)</f>
        <v>0</v>
      </c>
      <c r="WW61" s="127" t="n">
        <f aca="false">IF(SL61="",0,SL61+WW58)</f>
        <v>0</v>
      </c>
      <c r="WX61" s="127" t="n">
        <f aca="false">IF(UM61="",0,UM61)</f>
        <v>0</v>
      </c>
      <c r="WY61" s="127" t="n">
        <f aca="false">IF(UN61="",0,UN61)</f>
        <v>0</v>
      </c>
      <c r="WZ61" s="127" t="n">
        <f aca="false">IF(LL61="",0,LL61+WZ58)</f>
        <v>0</v>
      </c>
      <c r="XA61" s="127" t="n">
        <f aca="false">IF(LM61="",0,LM61+XA58)</f>
        <v>0</v>
      </c>
      <c r="XB61" s="127" t="n">
        <f aca="false">IF(UI61="",0,UI61+XB58)</f>
        <v>0</v>
      </c>
      <c r="XC61" s="127" t="n">
        <f aca="false">IF(UJ61="",0,UJ61+XC58)</f>
        <v>0</v>
      </c>
      <c r="XD61" s="127" t="n">
        <f aca="false">IF(VN61="",0,VN61+XD58)</f>
        <v>0</v>
      </c>
      <c r="XE61" s="127" t="n">
        <f aca="false">IF(VO61="",0,VO61+XE58)</f>
        <v>0</v>
      </c>
      <c r="XF61" s="127" t="n">
        <f aca="false">IFERROR(XD61/$A59,0)</f>
        <v>0</v>
      </c>
      <c r="XG61" s="127" t="n">
        <f aca="false">IFERROR(XE61/$A59,0)</f>
        <v>0</v>
      </c>
      <c r="XH61" s="127" t="n">
        <f aca="false">IF(US61="",0,US61+XH58)</f>
        <v>0</v>
      </c>
      <c r="XI61" s="127" t="n">
        <f aca="false">IF(UT61="",0,UT61+XI58)</f>
        <v>0</v>
      </c>
      <c r="XJ61" s="127" t="n">
        <f aca="false">IF(WF61&gt;0,0,AH61+XJ58)</f>
        <v>0</v>
      </c>
      <c r="XK61" s="127" t="n">
        <f aca="false">IF(WG61&gt;0,0,AI61+XK58)</f>
        <v>0</v>
      </c>
      <c r="XL61" s="127" t="n">
        <f aca="false">IF(WH61&gt;0,0,BN61+XL58)</f>
        <v>0</v>
      </c>
      <c r="XM61" s="127" t="n">
        <f aca="false">IF(WI61&gt;0,0,BO61+XM58)</f>
        <v>0</v>
      </c>
      <c r="XN61" s="127" t="n">
        <f aca="false">IF(WJ61&gt;0,0,CH61+XN58)</f>
        <v>0</v>
      </c>
      <c r="XO61" s="127" t="n">
        <f aca="false">IF(WK61&gt;0,0,CI61+XO58)</f>
        <v>0</v>
      </c>
      <c r="XP61" s="127" t="n">
        <f aca="false">IF(WL61&gt;0,0,DB61+XP58)</f>
        <v>0</v>
      </c>
      <c r="XQ61" s="127" t="n">
        <f aca="false">IF(WM61&gt;0,0,DC61+XQ58)</f>
        <v>0</v>
      </c>
      <c r="XR61" s="127" t="n">
        <f aca="false">IF(WN61&gt;0,0,ED61+XR58)</f>
        <v>0</v>
      </c>
      <c r="XS61" s="127" t="n">
        <f aca="false">IF(WO61&gt;0,0,EE61+XS58)</f>
        <v>0</v>
      </c>
      <c r="XT61" s="127" t="n">
        <f aca="false">IF(WP61&gt;0,0,FD61+XT58)</f>
        <v>0</v>
      </c>
      <c r="XU61" s="127" t="n">
        <f aca="false">IF(WQ61&gt;0,0,FE61+XU58)</f>
        <v>0</v>
      </c>
      <c r="XV61" s="127" t="n">
        <f aca="false">IF(WR61&gt;0,0,IQ61+XV58)</f>
        <v>0</v>
      </c>
      <c r="XW61" s="127" t="n">
        <f aca="false">IF(WS61&gt;0,0,IR61+XW58)</f>
        <v>0</v>
      </c>
      <c r="XX61" s="127" t="n">
        <f aca="false">IF(WT61&gt;0,0,HW61+XX58)</f>
        <v>0</v>
      </c>
      <c r="XY61" s="127" t="n">
        <f aca="false">IFERROR(IF(WU61&gt;0,0,HX61+XY58),0)</f>
        <v>0</v>
      </c>
      <c r="XZ61" s="127" t="n">
        <f aca="false">IF(WV61&gt;0,0,SI61+XZ58)</f>
        <v>0</v>
      </c>
      <c r="YA61" s="127" t="n">
        <f aca="false">IFERROR(IF(WW61&gt;0,0,SJ61+YA58),0)</f>
        <v>0</v>
      </c>
      <c r="YB61" s="127"/>
      <c r="YC61" s="127"/>
      <c r="YD61" s="127"/>
    </row>
    <row r="62" customFormat="false" ht="15" hidden="false" customHeight="false" outlineLevel="0" collapsed="false">
      <c r="A62" s="483"/>
      <c r="B62" s="381" t="s">
        <v>383</v>
      </c>
      <c r="C62" s="382"/>
      <c r="D62" s="382"/>
      <c r="E62" s="382"/>
      <c r="F62" s="382"/>
      <c r="G62" s="382"/>
      <c r="H62" s="382"/>
      <c r="I62" s="383"/>
      <c r="J62" s="384"/>
      <c r="K62" s="385"/>
      <c r="L62" s="385"/>
      <c r="M62" s="385"/>
      <c r="N62" s="385"/>
      <c r="O62" s="385"/>
      <c r="P62" s="386"/>
      <c r="Q62" s="322"/>
      <c r="R62" s="322"/>
      <c r="S62" s="322"/>
      <c r="T62" s="322"/>
      <c r="U62" s="322"/>
      <c r="V62" s="322"/>
      <c r="W62" s="322"/>
      <c r="X62" s="322"/>
      <c r="Y62" s="322"/>
      <c r="Z62" s="323"/>
      <c r="AA62" s="387"/>
      <c r="AB62" s="388"/>
      <c r="AC62" s="388"/>
      <c r="AD62" s="388"/>
      <c r="AE62" s="388"/>
      <c r="AF62" s="388"/>
      <c r="AG62" s="389"/>
      <c r="AH62" s="390" t="n">
        <f aca="false">SUBTOTAL(3, B62:P62)</f>
        <v>1</v>
      </c>
      <c r="AI62" s="391" t="n">
        <f aca="false">COUNTIF(Q62:AG62,"&lt;&gt;0")-COUNTIF(Q62:AG62,"")</f>
        <v>0</v>
      </c>
      <c r="AL62" s="381"/>
      <c r="AM62" s="382"/>
      <c r="AN62" s="382"/>
      <c r="AO62" s="382"/>
      <c r="AP62" s="382"/>
      <c r="AQ62" s="382"/>
      <c r="AR62" s="383"/>
      <c r="AS62" s="384"/>
      <c r="AT62" s="385"/>
      <c r="AU62" s="385"/>
      <c r="AV62" s="385"/>
      <c r="AW62" s="385"/>
      <c r="AX62" s="385"/>
      <c r="AY62" s="386"/>
      <c r="AZ62" s="545" t="s">
        <v>384</v>
      </c>
      <c r="BA62" s="322"/>
      <c r="BB62" s="322"/>
      <c r="BC62" s="322"/>
      <c r="BD62" s="322"/>
      <c r="BE62" s="322"/>
      <c r="BF62" s="323"/>
      <c r="BG62" s="387"/>
      <c r="BH62" s="388"/>
      <c r="BI62" s="388"/>
      <c r="BJ62" s="388"/>
      <c r="BK62" s="388"/>
      <c r="BL62" s="388"/>
      <c r="BM62" s="389"/>
      <c r="BN62" s="390" t="n">
        <f aca="false">SUBTOTAL(3, AL62:AY62)</f>
        <v>0</v>
      </c>
      <c r="BO62" s="391" t="n">
        <f aca="false">COUNTIF(AZ62:BM62,"&lt;&gt;0")-COUNTIF(AZ62:BM62,"")</f>
        <v>1</v>
      </c>
      <c r="BR62" s="381"/>
      <c r="BS62" s="382"/>
      <c r="BT62" s="382"/>
      <c r="BU62" s="383"/>
      <c r="BV62" s="392"/>
      <c r="BW62" s="393"/>
      <c r="BX62" s="393"/>
      <c r="BY62" s="394"/>
      <c r="BZ62" s="321"/>
      <c r="CA62" s="322"/>
      <c r="CB62" s="322"/>
      <c r="CC62" s="323"/>
      <c r="CD62" s="387"/>
      <c r="CE62" s="388"/>
      <c r="CF62" s="388"/>
      <c r="CG62" s="389"/>
      <c r="CH62" s="390" t="n">
        <f aca="false">SUBTOTAL(3, BR62:BY62)</f>
        <v>0</v>
      </c>
      <c r="CI62" s="391" t="n">
        <f aca="false">COUNTIF(BZ62:CG62,"&lt;&gt;0")-COUNTIF(BZ62:CG62,"")</f>
        <v>0</v>
      </c>
      <c r="CL62" s="381"/>
      <c r="CM62" s="382"/>
      <c r="CN62" s="382"/>
      <c r="CO62" s="383"/>
      <c r="CP62" s="384"/>
      <c r="CQ62" s="385"/>
      <c r="CR62" s="385"/>
      <c r="CS62" s="386"/>
      <c r="CT62" s="321"/>
      <c r="CU62" s="322"/>
      <c r="CV62" s="322"/>
      <c r="CW62" s="323"/>
      <c r="CX62" s="387"/>
      <c r="CY62" s="388"/>
      <c r="CZ62" s="388"/>
      <c r="DA62" s="389"/>
      <c r="DB62" s="390" t="n">
        <f aca="false">SUBTOTAL(3, CL62:CS62)</f>
        <v>0</v>
      </c>
      <c r="DC62" s="391" t="n">
        <f aca="false">COUNTIF(CT62:DA62,"&lt;&gt;0")-COUNTIF(CT62:DA62,"")</f>
        <v>0</v>
      </c>
      <c r="DF62" s="395" t="n">
        <f aca="false">SUMIF(B6:DE6,"итого гр.",B62:DE62)</f>
        <v>1</v>
      </c>
      <c r="DG62" s="391" t="n">
        <f aca="false">SUMIF(B6:DE6,"итого фк.",B62:DE62)</f>
        <v>1</v>
      </c>
      <c r="DJ62" s="396"/>
      <c r="DK62" s="397"/>
      <c r="DN62" s="381" t="s">
        <v>316</v>
      </c>
      <c r="DO62" s="382"/>
      <c r="DP62" s="382"/>
      <c r="DQ62" s="383"/>
      <c r="DR62" s="384"/>
      <c r="DS62" s="385"/>
      <c r="DT62" s="385"/>
      <c r="DU62" s="386"/>
      <c r="DV62" s="321"/>
      <c r="DW62" s="322"/>
      <c r="DX62" s="322"/>
      <c r="DY62" s="323"/>
      <c r="DZ62" s="387"/>
      <c r="EA62" s="388"/>
      <c r="EB62" s="388"/>
      <c r="EC62" s="389"/>
      <c r="ED62" s="390" t="n">
        <f aca="false">SUBTOTAL(3, DN62:DU62)</f>
        <v>1</v>
      </c>
      <c r="EE62" s="391" t="n">
        <f aca="false">COUNTIF(DV62:EC62,"&lt;&gt;0")-COUNTIF(DV62:EC62,"")</f>
        <v>0</v>
      </c>
      <c r="EH62" s="381"/>
      <c r="EI62" s="382"/>
      <c r="EJ62" s="382"/>
      <c r="EK62" s="382"/>
      <c r="EL62" s="382"/>
      <c r="EM62" s="382"/>
      <c r="EN62" s="383"/>
      <c r="EO62" s="384"/>
      <c r="EP62" s="385"/>
      <c r="EQ62" s="385"/>
      <c r="ER62" s="386"/>
      <c r="ES62" s="321"/>
      <c r="ET62" s="322"/>
      <c r="EU62" s="322"/>
      <c r="EV62" s="322"/>
      <c r="EW62" s="322"/>
      <c r="EX62" s="322"/>
      <c r="EY62" s="323"/>
      <c r="EZ62" s="387"/>
      <c r="FA62" s="388"/>
      <c r="FB62" s="388"/>
      <c r="FC62" s="389"/>
      <c r="FD62" s="390" t="n">
        <f aca="false">SUBTOTAL(3, EH62:ER62)</f>
        <v>0</v>
      </c>
      <c r="FE62" s="391" t="n">
        <f aca="false">COUNTIF(ES62:FC62,"&lt;&gt;0")-COUNTIF(ES62:FC62,"")</f>
        <v>0</v>
      </c>
      <c r="FH62" s="381"/>
      <c r="FI62" s="382"/>
      <c r="FJ62" s="382"/>
      <c r="FK62" s="382"/>
      <c r="FL62" s="382"/>
      <c r="FM62" s="382"/>
      <c r="FN62" s="382"/>
      <c r="FO62" s="382"/>
      <c r="FP62" s="382"/>
      <c r="FQ62" s="382"/>
      <c r="FR62" s="382"/>
      <c r="FS62" s="382"/>
      <c r="FT62" s="382"/>
      <c r="FU62" s="382"/>
      <c r="FV62" s="382"/>
      <c r="FW62" s="382"/>
      <c r="FX62" s="382"/>
      <c r="FY62" s="382"/>
      <c r="FZ62" s="382"/>
      <c r="GA62" s="382"/>
      <c r="GB62" s="382"/>
      <c r="GC62" s="382"/>
      <c r="GD62" s="382"/>
      <c r="GE62" s="382"/>
      <c r="GF62" s="382"/>
      <c r="GG62" s="382"/>
      <c r="GH62" s="382"/>
      <c r="GI62" s="382"/>
      <c r="GJ62" s="382"/>
      <c r="GK62" s="382"/>
      <c r="GL62" s="382"/>
      <c r="GM62" s="383"/>
      <c r="GN62" s="384"/>
      <c r="GO62" s="385"/>
      <c r="GP62" s="385"/>
      <c r="GQ62" s="385"/>
      <c r="GR62" s="385"/>
      <c r="GS62" s="385"/>
      <c r="GT62" s="386"/>
      <c r="GU62" s="321" t="n">
        <v>693</v>
      </c>
      <c r="GV62" s="322" t="n">
        <v>6244</v>
      </c>
      <c r="GW62" s="322"/>
      <c r="GX62" s="322"/>
      <c r="GY62" s="322"/>
      <c r="GZ62" s="322"/>
      <c r="HA62" s="322"/>
      <c r="HB62" s="322"/>
      <c r="HC62" s="322"/>
      <c r="HD62" s="322"/>
      <c r="HE62" s="322"/>
      <c r="HF62" s="322"/>
      <c r="HG62" s="322"/>
      <c r="HH62" s="322"/>
      <c r="HI62" s="322"/>
      <c r="HJ62" s="322"/>
      <c r="HK62" s="322"/>
      <c r="HL62" s="322"/>
      <c r="HM62" s="322"/>
      <c r="HN62" s="322"/>
      <c r="HO62" s="323"/>
      <c r="HP62" s="387"/>
      <c r="HQ62" s="388"/>
      <c r="HR62" s="388"/>
      <c r="HS62" s="388"/>
      <c r="HT62" s="388"/>
      <c r="HU62" s="388"/>
      <c r="HV62" s="389"/>
      <c r="HW62" s="390" t="n">
        <f aca="false">SUBTOTAL(3, FH62:GT62)</f>
        <v>0</v>
      </c>
      <c r="HX62" s="391" t="n">
        <f aca="false">COUNTIF(GU62:HV62,"&lt;&gt;0")-COUNTIF(GU62:HV62,"")</f>
        <v>2</v>
      </c>
      <c r="IA62" s="398"/>
      <c r="IB62" s="399"/>
      <c r="IC62" s="399"/>
      <c r="ID62" s="400"/>
      <c r="IE62" s="401"/>
      <c r="IF62" s="402"/>
      <c r="IG62" s="402"/>
      <c r="IH62" s="386"/>
      <c r="II62" s="321"/>
      <c r="IJ62" s="366"/>
      <c r="IK62" s="322"/>
      <c r="IL62" s="323"/>
      <c r="IM62" s="387"/>
      <c r="IN62" s="388"/>
      <c r="IO62" s="388"/>
      <c r="IP62" s="405"/>
      <c r="IQ62" s="390" t="n">
        <f aca="false">SUBTOTAL(3, IA62:IH62)</f>
        <v>0</v>
      </c>
      <c r="IR62" s="391" t="n">
        <f aca="false">COUNTIF(II62:IP62,"&lt;&gt;0")-COUNTIF(II62:IP62,"")</f>
        <v>0</v>
      </c>
      <c r="IU62" s="381" t="s">
        <v>316</v>
      </c>
      <c r="IV62" s="382" t="s">
        <v>228</v>
      </c>
      <c r="IW62" s="382"/>
      <c r="IX62" s="382"/>
      <c r="IY62" s="382"/>
      <c r="IZ62" s="382"/>
      <c r="JA62" s="382"/>
      <c r="JB62" s="382"/>
      <c r="JC62" s="382"/>
      <c r="JD62" s="382"/>
      <c r="JE62" s="382"/>
      <c r="JF62" s="382"/>
      <c r="JG62" s="382"/>
      <c r="JH62" s="382"/>
      <c r="JI62" s="382"/>
      <c r="JJ62" s="322"/>
      <c r="JK62" s="322"/>
      <c r="JL62" s="322"/>
      <c r="JM62" s="322"/>
      <c r="JN62" s="322"/>
      <c r="JO62" s="322"/>
      <c r="JP62" s="322"/>
      <c r="JQ62" s="322"/>
      <c r="JR62" s="322"/>
      <c r="JS62" s="322"/>
      <c r="JT62" s="322"/>
      <c r="JU62" s="322"/>
      <c r="JV62" s="322"/>
      <c r="JW62" s="322"/>
      <c r="JX62" s="322"/>
      <c r="JY62" s="322"/>
      <c r="JZ62" s="322"/>
      <c r="KA62" s="322"/>
      <c r="KB62" s="322"/>
      <c r="KC62" s="322"/>
      <c r="KD62" s="322"/>
      <c r="KE62" s="322"/>
      <c r="KF62" s="322"/>
      <c r="KG62" s="322"/>
      <c r="KH62" s="322"/>
      <c r="KI62" s="322"/>
      <c r="KJ62" s="322"/>
      <c r="KK62" s="322"/>
      <c r="KL62" s="322"/>
      <c r="KM62" s="322"/>
      <c r="KN62" s="322"/>
      <c r="KO62" s="322"/>
      <c r="KP62" s="323"/>
      <c r="KQ62" s="387"/>
      <c r="KR62" s="388"/>
      <c r="KS62" s="388"/>
      <c r="KT62" s="388"/>
      <c r="KU62" s="388"/>
      <c r="KV62" s="388"/>
      <c r="KW62" s="389"/>
      <c r="KX62" s="390" t="n">
        <f aca="false">SUBTOTAL(3, IU62:JI62)</f>
        <v>2</v>
      </c>
      <c r="KY62" s="391" t="n">
        <f aca="false">COUNTIF(JJ62:KW62,"&lt;&gt;0")-COUNTIF(JJ62:KW62,"")</f>
        <v>0</v>
      </c>
      <c r="LB62" s="395" t="n">
        <f aca="false">SUMIF(DN6:LA6,"итого гр.",DN62:LA62)</f>
        <v>3</v>
      </c>
      <c r="LC62" s="391" t="n">
        <f aca="false">SUMIF(DN6:LA6,"итого фк.",DN62:LA62)</f>
        <v>2</v>
      </c>
      <c r="LF62" s="396"/>
      <c r="LG62" s="397"/>
      <c r="LJ62" s="406"/>
      <c r="LK62" s="407"/>
      <c r="LN62" s="396"/>
      <c r="LO62" s="397"/>
      <c r="LR62" s="381" t="s">
        <v>385</v>
      </c>
      <c r="LS62" s="382"/>
      <c r="LT62" s="382"/>
      <c r="LU62" s="382"/>
      <c r="LV62" s="382"/>
      <c r="LW62" s="382"/>
      <c r="LX62" s="382"/>
      <c r="LY62" s="382"/>
      <c r="LZ62" s="382"/>
      <c r="MA62" s="382"/>
      <c r="MB62" s="382"/>
      <c r="MC62" s="382"/>
      <c r="MD62" s="382"/>
      <c r="ME62" s="382"/>
      <c r="MF62" s="382"/>
      <c r="MG62" s="322" t="s">
        <v>386</v>
      </c>
      <c r="MH62" s="629" t="s">
        <v>387</v>
      </c>
      <c r="MI62" s="322" t="s">
        <v>385</v>
      </c>
      <c r="MJ62" s="322" t="s">
        <v>388</v>
      </c>
      <c r="MK62" s="629" t="s">
        <v>389</v>
      </c>
      <c r="ML62" s="322" t="s">
        <v>390</v>
      </c>
      <c r="MM62" s="322" t="s">
        <v>391</v>
      </c>
      <c r="MN62" s="322" t="s">
        <v>392</v>
      </c>
      <c r="MO62" s="322" t="s">
        <v>393</v>
      </c>
      <c r="MP62" s="322" t="s">
        <v>394</v>
      </c>
      <c r="MQ62" s="322" t="s">
        <v>395</v>
      </c>
      <c r="MR62" s="322"/>
      <c r="MS62" s="322"/>
      <c r="MT62" s="322"/>
      <c r="MU62" s="322"/>
      <c r="MV62" s="322"/>
      <c r="MW62" s="322"/>
      <c r="MX62" s="322"/>
      <c r="MY62" s="322"/>
      <c r="MZ62" s="322"/>
      <c r="NA62" s="322"/>
      <c r="NB62" s="322"/>
      <c r="NC62" s="322"/>
      <c r="ND62" s="322"/>
      <c r="NE62" s="322"/>
      <c r="NF62" s="322"/>
      <c r="NG62" s="322"/>
      <c r="NH62" s="322"/>
      <c r="NI62" s="322"/>
      <c r="NJ62" s="322"/>
      <c r="NK62" s="322"/>
      <c r="NL62" s="322"/>
      <c r="NM62" s="322"/>
      <c r="NN62" s="322"/>
      <c r="NO62" s="322"/>
      <c r="NP62" s="322"/>
      <c r="NQ62" s="322"/>
      <c r="NR62" s="322"/>
      <c r="NS62" s="322"/>
      <c r="NT62" s="323"/>
      <c r="NU62" s="387"/>
      <c r="NV62" s="388"/>
      <c r="NW62" s="388"/>
      <c r="NX62" s="388"/>
      <c r="NY62" s="388"/>
      <c r="NZ62" s="388"/>
      <c r="OA62" s="389"/>
      <c r="OB62" s="390" t="n">
        <f aca="false">SUBTOTAL(3, LR62:MF62)</f>
        <v>1</v>
      </c>
      <c r="OC62" s="391" t="n">
        <f aca="false">COUNTIF(MG62:OA62,"&lt;&gt;0")-COUNTIF(MG62:OA62,"")</f>
        <v>11</v>
      </c>
      <c r="OF62" s="408"/>
      <c r="OG62" s="409"/>
      <c r="OH62" s="409"/>
      <c r="OI62" s="409"/>
      <c r="OJ62" s="409"/>
      <c r="OK62" s="409"/>
      <c r="OL62" s="409"/>
      <c r="OM62" s="409"/>
      <c r="ON62" s="410"/>
      <c r="OO62" s="411"/>
      <c r="OP62" s="412"/>
      <c r="OQ62" s="412"/>
      <c r="OR62" s="412"/>
      <c r="OS62" s="412"/>
      <c r="OT62" s="412"/>
      <c r="OU62" s="413"/>
      <c r="OV62" s="365"/>
      <c r="OW62" s="366"/>
      <c r="OX62" s="366"/>
      <c r="OY62" s="366"/>
      <c r="OZ62" s="366"/>
      <c r="PA62" s="366"/>
      <c r="PB62" s="366"/>
      <c r="PC62" s="366"/>
      <c r="PD62" s="366"/>
      <c r="PE62" s="366"/>
      <c r="PF62" s="366"/>
      <c r="PG62" s="366"/>
      <c r="PH62" s="366"/>
      <c r="PI62" s="366"/>
      <c r="PJ62" s="366"/>
      <c r="PK62" s="366"/>
      <c r="PL62" s="366"/>
      <c r="PM62" s="366"/>
      <c r="PN62" s="366"/>
      <c r="PO62" s="367"/>
      <c r="PP62" s="403"/>
      <c r="PQ62" s="404"/>
      <c r="PR62" s="404"/>
      <c r="PS62" s="404"/>
      <c r="PT62" s="404"/>
      <c r="PU62" s="404"/>
      <c r="PV62" s="405"/>
      <c r="PW62" s="390" t="n">
        <f aca="false">SUBTOTAL(3, OF62:OU62)</f>
        <v>0</v>
      </c>
      <c r="PX62" s="391" t="n">
        <f aca="false">COUNTIF(OV62:PV62,"&lt;&gt;0")-COUNTIF(OV62:PV62,"")</f>
        <v>0</v>
      </c>
      <c r="QA62" s="414"/>
      <c r="QB62" s="415"/>
      <c r="QC62" s="415"/>
      <c r="QD62" s="415"/>
      <c r="QE62" s="415"/>
      <c r="QF62" s="415"/>
      <c r="QG62" s="416"/>
      <c r="QH62" s="411"/>
      <c r="QI62" s="412"/>
      <c r="QJ62" s="412"/>
      <c r="QK62" s="412"/>
      <c r="QL62" s="412"/>
      <c r="QM62" s="412"/>
      <c r="QN62" s="413"/>
      <c r="QO62" s="321"/>
      <c r="QP62" s="322"/>
      <c r="QQ62" s="322"/>
      <c r="QR62" s="322"/>
      <c r="QS62" s="322"/>
      <c r="QT62" s="322"/>
      <c r="QU62" s="323"/>
      <c r="QV62" s="387"/>
      <c r="QW62" s="388"/>
      <c r="QX62" s="388"/>
      <c r="QY62" s="388"/>
      <c r="QZ62" s="388"/>
      <c r="RA62" s="388"/>
      <c r="RB62" s="389"/>
      <c r="RC62" s="390" t="n">
        <f aca="false">SUBTOTAL(3, QA62:QN62)</f>
        <v>0</v>
      </c>
      <c r="RD62" s="391" t="n">
        <f aca="false">COUNTIF(QO62:RB62,"&lt;&gt;0")-COUNTIF(QO62:RB62,"")</f>
        <v>0</v>
      </c>
      <c r="RG62" s="408"/>
      <c r="RH62" s="409"/>
      <c r="RI62" s="409"/>
      <c r="RJ62" s="409"/>
      <c r="RK62" s="409"/>
      <c r="RL62" s="409"/>
      <c r="RM62" s="410"/>
      <c r="RN62" s="411"/>
      <c r="RO62" s="412"/>
      <c r="RP62" s="412"/>
      <c r="RQ62" s="412"/>
      <c r="RR62" s="412"/>
      <c r="RS62" s="412"/>
      <c r="RT62" s="413"/>
      <c r="RU62" s="365"/>
      <c r="RV62" s="366"/>
      <c r="RW62" s="366"/>
      <c r="RX62" s="366"/>
      <c r="RY62" s="366"/>
      <c r="RZ62" s="366"/>
      <c r="SA62" s="367"/>
      <c r="SB62" s="403"/>
      <c r="SC62" s="404"/>
      <c r="SD62" s="404"/>
      <c r="SE62" s="404"/>
      <c r="SF62" s="404"/>
      <c r="SG62" s="404"/>
      <c r="SH62" s="405"/>
      <c r="SI62" s="390" t="n">
        <f aca="false">COUNTIF(RG62:RT62,"&lt;&gt;0")-COUNTIF(RG62:RT62,"")</f>
        <v>0</v>
      </c>
      <c r="SJ62" s="391" t="n">
        <f aca="false">COUNTIF(RU62:SH62,"&lt;&gt;0")-COUNTIF(RU62:SH62,"")</f>
        <v>0</v>
      </c>
      <c r="SM62" s="395" t="n">
        <f aca="false">SUMIF(LR6:SL6,"итого гр.",LR62:SL62)</f>
        <v>1</v>
      </c>
      <c r="SN62" s="391" t="n">
        <f aca="false">SUMIF($LR$6:$SL$6,"итого фк.",LR62:SL62)</f>
        <v>11</v>
      </c>
      <c r="SQ62" s="396"/>
      <c r="SR62" s="397"/>
      <c r="SU62" s="408"/>
      <c r="SV62" s="409"/>
      <c r="SW62" s="409"/>
      <c r="SX62" s="410"/>
      <c r="SY62" s="411"/>
      <c r="SZ62" s="412"/>
      <c r="TA62" s="412"/>
      <c r="TB62" s="413"/>
      <c r="TC62" s="365"/>
      <c r="TD62" s="366"/>
      <c r="TE62" s="366"/>
      <c r="TF62" s="367"/>
      <c r="TG62" s="403"/>
      <c r="TH62" s="404"/>
      <c r="TI62" s="404"/>
      <c r="TJ62" s="405"/>
      <c r="TK62" s="390"/>
      <c r="TL62" s="391"/>
      <c r="TO62" s="395"/>
      <c r="TP62" s="417"/>
      <c r="TQ62" s="291"/>
      <c r="TR62" s="291"/>
      <c r="TS62" s="417"/>
      <c r="TT62" s="417"/>
      <c r="TU62" s="291"/>
      <c r="TV62" s="291"/>
      <c r="TW62" s="417"/>
      <c r="TX62" s="417"/>
      <c r="TY62" s="291"/>
      <c r="TZ62" s="291"/>
      <c r="UA62" s="417"/>
      <c r="UB62" s="417"/>
      <c r="UC62" s="291"/>
      <c r="UD62" s="291"/>
      <c r="UE62" s="418" t="n">
        <f aca="false">SUMIF(TO6:UD6,"итого гр.",TO62:UD62)</f>
        <v>0</v>
      </c>
      <c r="UF62" s="397" t="n">
        <f aca="false">SUMIF($TO$6:$UD$6,"итого фк.",TO62:UD62)</f>
        <v>0</v>
      </c>
      <c r="UG62" s="373"/>
      <c r="UI62" s="396"/>
      <c r="UJ62" s="397"/>
      <c r="UM62" s="396"/>
      <c r="UN62" s="397"/>
      <c r="UQ62" s="556"/>
      <c r="UR62" s="391"/>
      <c r="UU62" s="396"/>
      <c r="UV62" s="397"/>
      <c r="UY62" s="418"/>
      <c r="UZ62" s="418"/>
      <c r="VC62" s="418"/>
      <c r="VD62" s="418"/>
      <c r="VG62" s="546"/>
      <c r="VH62" s="375"/>
      <c r="VI62" s="546"/>
      <c r="VJ62" s="375"/>
      <c r="VK62" s="396"/>
      <c r="VL62" s="375"/>
      <c r="VM62" s="419"/>
      <c r="VN62" s="546"/>
      <c r="VO62" s="377"/>
      <c r="VP62" s="378"/>
      <c r="VS62" s="608"/>
      <c r="VU62" s="291"/>
      <c r="WF62" s="127" t="n">
        <f aca="false">IF(AJ62="",0,AJ62+WF59)</f>
        <v>0</v>
      </c>
      <c r="WG62" s="127" t="n">
        <f aca="false">IF(AK62="",0,AK62+WG59)</f>
        <v>0</v>
      </c>
      <c r="WH62" s="127" t="n">
        <f aca="false">IF(BP62="",0,BP62+WH59)</f>
        <v>0</v>
      </c>
      <c r="WI62" s="127" t="n">
        <f aca="false">IF(BQ62="",0,BQ62+WI59)</f>
        <v>0</v>
      </c>
      <c r="WJ62" s="127" t="n">
        <f aca="false">IF(CJ62="",0,CJ62+WJ59)</f>
        <v>0</v>
      </c>
      <c r="WK62" s="127" t="n">
        <f aca="false">IF(CK62="",0,CK62+WK59)</f>
        <v>0</v>
      </c>
      <c r="WL62" s="127" t="n">
        <f aca="false">IF(DD62="",0,DD62+WL59)</f>
        <v>0</v>
      </c>
      <c r="WM62" s="127" t="n">
        <f aca="false">IF(DE62="",0,DE62+WM59)</f>
        <v>0</v>
      </c>
      <c r="WN62" s="127" t="n">
        <f aca="false">IF(EF62="",0,EF62+WN59)</f>
        <v>0</v>
      </c>
      <c r="WO62" s="127" t="n">
        <f aca="false">IF(EG62="",0,EG62+WO59)</f>
        <v>0</v>
      </c>
      <c r="WP62" s="127" t="n">
        <f aca="false">IF(FF62="",0,FF62+WP59)</f>
        <v>0</v>
      </c>
      <c r="WQ62" s="127" t="n">
        <f aca="false">IF(FG62="",0,FG62+WQ59)</f>
        <v>0</v>
      </c>
      <c r="WR62" s="127" t="n">
        <f aca="false">IF(IS62="",0,IS62+WR59)</f>
        <v>0</v>
      </c>
      <c r="WS62" s="127" t="n">
        <f aca="false">IF(IT62="",0,IT62+WS59)</f>
        <v>0</v>
      </c>
      <c r="WT62" s="127" t="n">
        <f aca="false">IF(HY62="",0,HY62+WT59)</f>
        <v>0</v>
      </c>
      <c r="WU62" s="127" t="n">
        <f aca="false">IF(HZ62="",0,HZ62+WU59)</f>
        <v>0</v>
      </c>
      <c r="WV62" s="127" t="n">
        <f aca="false">IF(SK62="",0,SK62+WV59)</f>
        <v>0</v>
      </c>
      <c r="WW62" s="127" t="n">
        <f aca="false">IF(SL62="",0,SL62+WW59)</f>
        <v>0</v>
      </c>
      <c r="WX62" s="127" t="n">
        <f aca="false">IF(UM62="",0,UM62)</f>
        <v>0</v>
      </c>
      <c r="WY62" s="127" t="n">
        <f aca="false">IF(UN62="",0,UN62)</f>
        <v>0</v>
      </c>
      <c r="WZ62" s="127" t="n">
        <f aca="false">IF(LL62="",0,LL62+WZ59)</f>
        <v>0</v>
      </c>
      <c r="XA62" s="127" t="n">
        <f aca="false">IF(LM62="",0,LM62+XA59)</f>
        <v>0</v>
      </c>
      <c r="XB62" s="127" t="n">
        <f aca="false">IF(UI62="",0,UI62+XB59)</f>
        <v>0</v>
      </c>
      <c r="XC62" s="127" t="n">
        <f aca="false">IF(UJ62="",0,UJ62+XC59)</f>
        <v>0</v>
      </c>
      <c r="XD62" s="127" t="n">
        <f aca="false">IF(VN62="",0,VN62+XD59)</f>
        <v>0</v>
      </c>
      <c r="XE62" s="127" t="n">
        <f aca="false">IF(VO62="",0,VO62+XE59)</f>
        <v>0</v>
      </c>
      <c r="XF62" s="127" t="n">
        <f aca="false">IFERROR(XD62/$A60,0)</f>
        <v>0</v>
      </c>
      <c r="XG62" s="127" t="n">
        <f aca="false">IFERROR(XE62/$A60,0)</f>
        <v>0</v>
      </c>
      <c r="XH62" s="127" t="n">
        <f aca="false">IF(US62="",0,US62+XH59)</f>
        <v>0</v>
      </c>
      <c r="XI62" s="127" t="n">
        <f aca="false">IF(UT62="",0,UT62+XI59)</f>
        <v>0</v>
      </c>
      <c r="XJ62" s="127" t="n">
        <f aca="false">IF(WF62&gt;0,0,AH62+XJ59)</f>
        <v>4</v>
      </c>
      <c r="XK62" s="127" t="n">
        <f aca="false">IF(WG62&gt;0,0,AI62+XK59)</f>
        <v>2</v>
      </c>
      <c r="XL62" s="127" t="n">
        <f aca="false">IF(WH62&gt;0,0,BN62+XL59)</f>
        <v>6</v>
      </c>
      <c r="XM62" s="127" t="n">
        <f aca="false">IF(WI62&gt;0,0,BO62+XM59)</f>
        <v>7</v>
      </c>
      <c r="XN62" s="127" t="n">
        <f aca="false">IF(WJ62&gt;0,0,CH62+XN59)</f>
        <v>0</v>
      </c>
      <c r="XO62" s="127" t="n">
        <f aca="false">IF(WK62&gt;0,0,CI62+XO59)</f>
        <v>0</v>
      </c>
      <c r="XP62" s="127" t="n">
        <f aca="false">IF(WL62&gt;0,0,DB62+XP59)</f>
        <v>0</v>
      </c>
      <c r="XQ62" s="127" t="n">
        <f aca="false">IF(WM62&gt;0,0,DC62+XQ59)</f>
        <v>0</v>
      </c>
      <c r="XR62" s="127" t="n">
        <f aca="false">IF(WN62&gt;0,0,ED62+XR59)</f>
        <v>3</v>
      </c>
      <c r="XS62" s="127" t="n">
        <f aca="false">IF(WO62&gt;0,0,EE62+XS59)</f>
        <v>3</v>
      </c>
      <c r="XT62" s="127" t="n">
        <f aca="false">IF(WP62&gt;0,0,FD62+XT59)</f>
        <v>7</v>
      </c>
      <c r="XU62" s="127" t="n">
        <f aca="false">IF(WQ62&gt;0,0,FE62+XU59)</f>
        <v>2</v>
      </c>
      <c r="XV62" s="127" t="n">
        <f aca="false">IF(WR62&gt;0,0,IQ62+XV59)</f>
        <v>0</v>
      </c>
      <c r="XW62" s="127" t="n">
        <f aca="false">IF(WS62&gt;0,0,IR62+XW59)</f>
        <v>0</v>
      </c>
      <c r="XX62" s="127" t="n">
        <f aca="false">IF(WT62&gt;0,0,HW62+XX59)</f>
        <v>23</v>
      </c>
      <c r="XY62" s="127" t="n">
        <f aca="false">IFERROR(IF(WU62&gt;0,0,HX62+XY59),0)</f>
        <v>23</v>
      </c>
      <c r="XZ62" s="127" t="n">
        <f aca="false">IF(WV62&gt;0,0,SI62+XZ59)</f>
        <v>4</v>
      </c>
      <c r="YA62" s="127" t="n">
        <f aca="false">IFERROR(IF(WW62&gt;0,0,SJ62+YA59),0)</f>
        <v>3</v>
      </c>
      <c r="YB62" s="127"/>
      <c r="YC62" s="127"/>
      <c r="YD62" s="127"/>
    </row>
    <row r="63" customFormat="false" ht="15" hidden="false" customHeight="false" outlineLevel="0" collapsed="false">
      <c r="A63" s="483"/>
      <c r="B63" s="420" t="n">
        <v>30</v>
      </c>
      <c r="C63" s="421"/>
      <c r="D63" s="421"/>
      <c r="E63" s="421"/>
      <c r="F63" s="421"/>
      <c r="G63" s="421"/>
      <c r="H63" s="421"/>
      <c r="I63" s="422"/>
      <c r="J63" s="423"/>
      <c r="K63" s="424"/>
      <c r="L63" s="424"/>
      <c r="M63" s="424"/>
      <c r="N63" s="424"/>
      <c r="O63" s="424"/>
      <c r="P63" s="425"/>
      <c r="Q63" s="322"/>
      <c r="R63" s="322"/>
      <c r="S63" s="427"/>
      <c r="T63" s="427"/>
      <c r="U63" s="427"/>
      <c r="V63" s="427"/>
      <c r="W63" s="427"/>
      <c r="X63" s="427"/>
      <c r="Y63" s="427"/>
      <c r="Z63" s="428"/>
      <c r="AA63" s="429"/>
      <c r="AB63" s="430"/>
      <c r="AC63" s="430"/>
      <c r="AD63" s="430"/>
      <c r="AE63" s="430"/>
      <c r="AF63" s="430"/>
      <c r="AG63" s="431"/>
      <c r="AH63" s="432" t="n">
        <f aca="false">SUBTOTAL(9, B63:P63)</f>
        <v>30</v>
      </c>
      <c r="AI63" s="433" t="n">
        <f aca="false">SUBTOTAL(9, Q63:AG63)</f>
        <v>0</v>
      </c>
      <c r="AJ63" s="273" t="n">
        <f aca="false">SUM(AH63,AJ60)</f>
        <v>160</v>
      </c>
      <c r="AK63" s="273" t="n">
        <f aca="false">SUM(AI63,AK60)</f>
        <v>80</v>
      </c>
      <c r="AL63" s="420"/>
      <c r="AM63" s="421"/>
      <c r="AN63" s="421"/>
      <c r="AO63" s="421"/>
      <c r="AP63" s="421"/>
      <c r="AQ63" s="421"/>
      <c r="AR63" s="422"/>
      <c r="AS63" s="423"/>
      <c r="AT63" s="424"/>
      <c r="AU63" s="424"/>
      <c r="AV63" s="424"/>
      <c r="AW63" s="424"/>
      <c r="AX63" s="424"/>
      <c r="AY63" s="425"/>
      <c r="AZ63" s="547" t="n">
        <v>21</v>
      </c>
      <c r="BA63" s="427"/>
      <c r="BB63" s="427"/>
      <c r="BC63" s="427"/>
      <c r="BD63" s="427"/>
      <c r="BE63" s="427"/>
      <c r="BF63" s="428"/>
      <c r="BG63" s="429"/>
      <c r="BH63" s="430"/>
      <c r="BI63" s="430"/>
      <c r="BJ63" s="430"/>
      <c r="BK63" s="430"/>
      <c r="BL63" s="430"/>
      <c r="BM63" s="431"/>
      <c r="BN63" s="432" t="n">
        <f aca="false">SUBTOTAL(9, AL63:AY63)</f>
        <v>0</v>
      </c>
      <c r="BO63" s="433" t="n">
        <f aca="false">SUBTOTAL(9, AZ63:BM63)</f>
        <v>21</v>
      </c>
      <c r="BP63" s="273" t="n">
        <f aca="false">SUM(BN63,BP60)</f>
        <v>121</v>
      </c>
      <c r="BQ63" s="273" t="n">
        <f aca="false">SUM(BO63,BQ60)</f>
        <v>141</v>
      </c>
      <c r="BR63" s="420"/>
      <c r="BS63" s="421"/>
      <c r="BT63" s="421"/>
      <c r="BU63" s="422"/>
      <c r="BV63" s="434"/>
      <c r="BW63" s="435"/>
      <c r="BX63" s="435"/>
      <c r="BY63" s="436"/>
      <c r="BZ63" s="426"/>
      <c r="CA63" s="427"/>
      <c r="CB63" s="427"/>
      <c r="CC63" s="428"/>
      <c r="CD63" s="429"/>
      <c r="CE63" s="430"/>
      <c r="CF63" s="430"/>
      <c r="CG63" s="431"/>
      <c r="CH63" s="432" t="n">
        <f aca="false">SUBTOTAL(9, BR63:BY63)</f>
        <v>0</v>
      </c>
      <c r="CI63" s="433" t="n">
        <f aca="false">SUBTOTAL(9, BZ63:CG63)</f>
        <v>0</v>
      </c>
      <c r="CJ63" s="273" t="n">
        <f aca="false">SUM(CH63,CJ60)</f>
        <v>0</v>
      </c>
      <c r="CK63" s="273" t="n">
        <f aca="false">SUM(CI63,CK60)</f>
        <v>0</v>
      </c>
      <c r="CL63" s="420"/>
      <c r="CM63" s="421"/>
      <c r="CN63" s="421"/>
      <c r="CO63" s="422"/>
      <c r="CP63" s="423"/>
      <c r="CQ63" s="424"/>
      <c r="CR63" s="424"/>
      <c r="CS63" s="425"/>
      <c r="CT63" s="426"/>
      <c r="CU63" s="427"/>
      <c r="CV63" s="427"/>
      <c r="CW63" s="428"/>
      <c r="CX63" s="429"/>
      <c r="CY63" s="430"/>
      <c r="CZ63" s="430"/>
      <c r="DA63" s="431"/>
      <c r="DB63" s="432" t="n">
        <f aca="false">SUBTOTAL(9, CL63:CS63)</f>
        <v>0</v>
      </c>
      <c r="DC63" s="433" t="n">
        <f aca="false">SUBTOTAL(9, CT63:DA63)</f>
        <v>0</v>
      </c>
      <c r="DD63" s="273" t="n">
        <f aca="false">SUM(DB63,DD60)</f>
        <v>0</v>
      </c>
      <c r="DE63" s="273" t="n">
        <f aca="false">SUM(DC63,DE60)</f>
        <v>0</v>
      </c>
      <c r="DF63" s="437" t="n">
        <f aca="false">SUMIF(B6:DE6,"итого гр.",B63:DE63)</f>
        <v>30</v>
      </c>
      <c r="DG63" s="433" t="n">
        <f aca="false">SUMIF(B6:DE6,"итого фк.",B63:DE63)</f>
        <v>21</v>
      </c>
      <c r="DH63" s="273" t="n">
        <f aca="false">SUM(DF63,DH60)</f>
        <v>281</v>
      </c>
      <c r="DI63" s="273" t="n">
        <f aca="false">SUM(DG63,DI60)</f>
        <v>221</v>
      </c>
      <c r="DJ63" s="438" t="n">
        <f aca="false">DH63</f>
        <v>281</v>
      </c>
      <c r="DK63" s="439" t="n">
        <f aca="false">DI63</f>
        <v>221</v>
      </c>
      <c r="DN63" s="420" t="n">
        <v>10.5</v>
      </c>
      <c r="DO63" s="421"/>
      <c r="DP63" s="421"/>
      <c r="DQ63" s="422"/>
      <c r="DR63" s="423"/>
      <c r="DS63" s="424"/>
      <c r="DT63" s="424"/>
      <c r="DU63" s="425"/>
      <c r="DV63" s="426"/>
      <c r="DW63" s="427"/>
      <c r="DX63" s="427"/>
      <c r="DY63" s="428"/>
      <c r="DZ63" s="429"/>
      <c r="EA63" s="430"/>
      <c r="EB63" s="430"/>
      <c r="EC63" s="431"/>
      <c r="ED63" s="390" t="n">
        <f aca="false">SUBTOTAL(9, DN63:DU63)</f>
        <v>10.5</v>
      </c>
      <c r="EE63" s="433" t="n">
        <f aca="false">SUBTOTAL(9, DV63:EC63)</f>
        <v>0</v>
      </c>
      <c r="EF63" s="273" t="n">
        <f aca="false">SUM(ED63,EF60)</f>
        <v>25.2</v>
      </c>
      <c r="EG63" s="273" t="n">
        <f aca="false">SUM(EE63,EG60)</f>
        <v>15.988</v>
      </c>
      <c r="EH63" s="420"/>
      <c r="EI63" s="421"/>
      <c r="EJ63" s="421"/>
      <c r="EK63" s="421"/>
      <c r="EL63" s="421"/>
      <c r="EM63" s="421"/>
      <c r="EN63" s="422"/>
      <c r="EO63" s="423"/>
      <c r="EP63" s="424"/>
      <c r="EQ63" s="424"/>
      <c r="ER63" s="425"/>
      <c r="ES63" s="440"/>
      <c r="ET63" s="441"/>
      <c r="EU63" s="441"/>
      <c r="EV63" s="441"/>
      <c r="EW63" s="441"/>
      <c r="EX63" s="441"/>
      <c r="EY63" s="442"/>
      <c r="EZ63" s="443"/>
      <c r="FA63" s="444"/>
      <c r="FB63" s="444"/>
      <c r="FC63" s="445"/>
      <c r="FD63" s="432" t="n">
        <f aca="false">SUBTOTAL(9, EH63:ER63)</f>
        <v>0</v>
      </c>
      <c r="FE63" s="433" t="n">
        <f aca="false">SUBTOTAL(9, ES63:FC63)</f>
        <v>0</v>
      </c>
      <c r="FF63" s="273" t="n">
        <f aca="false">SUM(FD63,FF60)</f>
        <v>220</v>
      </c>
      <c r="FG63" s="273" t="n">
        <f aca="false">SUM(FE63,FG60)</f>
        <v>60</v>
      </c>
      <c r="FH63" s="420"/>
      <c r="FI63" s="421"/>
      <c r="FJ63" s="421"/>
      <c r="FK63" s="421"/>
      <c r="FL63" s="421"/>
      <c r="FM63" s="421"/>
      <c r="FN63" s="421"/>
      <c r="FO63" s="421"/>
      <c r="FP63" s="421"/>
      <c r="FQ63" s="421"/>
      <c r="FR63" s="421"/>
      <c r="FS63" s="421"/>
      <c r="FT63" s="421"/>
      <c r="FU63" s="421"/>
      <c r="FV63" s="421"/>
      <c r="FW63" s="421"/>
      <c r="FX63" s="421"/>
      <c r="FY63" s="421"/>
      <c r="FZ63" s="421"/>
      <c r="GA63" s="421"/>
      <c r="GB63" s="421"/>
      <c r="GC63" s="421"/>
      <c r="GD63" s="421"/>
      <c r="GE63" s="421"/>
      <c r="GF63" s="421"/>
      <c r="GG63" s="421"/>
      <c r="GH63" s="421"/>
      <c r="GI63" s="421"/>
      <c r="GJ63" s="421"/>
      <c r="GK63" s="421"/>
      <c r="GL63" s="421"/>
      <c r="GM63" s="422"/>
      <c r="GN63" s="423"/>
      <c r="GO63" s="424"/>
      <c r="GP63" s="424"/>
      <c r="GQ63" s="424"/>
      <c r="GR63" s="424"/>
      <c r="GS63" s="424"/>
      <c r="GT63" s="425"/>
      <c r="GU63" s="426" t="n">
        <v>6</v>
      </c>
      <c r="GV63" s="427" t="n">
        <v>5</v>
      </c>
      <c r="GW63" s="427"/>
      <c r="GX63" s="427"/>
      <c r="GY63" s="427"/>
      <c r="GZ63" s="427"/>
      <c r="HA63" s="427"/>
      <c r="HB63" s="427"/>
      <c r="HC63" s="427"/>
      <c r="HD63" s="427"/>
      <c r="HE63" s="427"/>
      <c r="HF63" s="427"/>
      <c r="HG63" s="427"/>
      <c r="HH63" s="427"/>
      <c r="HI63" s="427"/>
      <c r="HJ63" s="427"/>
      <c r="HK63" s="427"/>
      <c r="HL63" s="427"/>
      <c r="HM63" s="427"/>
      <c r="HN63" s="427"/>
      <c r="HO63" s="428"/>
      <c r="HP63" s="429"/>
      <c r="HQ63" s="430"/>
      <c r="HR63" s="430"/>
      <c r="HS63" s="430"/>
      <c r="HT63" s="430"/>
      <c r="HU63" s="430"/>
      <c r="HV63" s="431"/>
      <c r="HW63" s="432" t="n">
        <f aca="false">SUBTOTAL(9, FH63:GT63)</f>
        <v>0</v>
      </c>
      <c r="HX63" s="433" t="n">
        <f aca="false">SUBTOTAL(9, GU63:HV63)</f>
        <v>11</v>
      </c>
      <c r="HY63" s="273" t="n">
        <f aca="false">SUM(HW63,HY60)</f>
        <v>114</v>
      </c>
      <c r="HZ63" s="273" t="n">
        <f aca="false">SUM(HX63,HZ60)</f>
        <v>114.773</v>
      </c>
      <c r="IA63" s="446"/>
      <c r="IB63" s="447"/>
      <c r="IC63" s="447"/>
      <c r="ID63" s="448"/>
      <c r="IE63" s="449"/>
      <c r="IF63" s="450"/>
      <c r="IG63" s="450"/>
      <c r="IH63" s="425"/>
      <c r="II63" s="440"/>
      <c r="IJ63" s="451"/>
      <c r="IK63" s="441"/>
      <c r="IL63" s="442"/>
      <c r="IM63" s="443"/>
      <c r="IN63" s="444"/>
      <c r="IO63" s="444"/>
      <c r="IP63" s="455"/>
      <c r="IQ63" s="432" t="n">
        <f aca="false">SUBTOTAL(9, IA63:IH63)</f>
        <v>0</v>
      </c>
      <c r="IR63" s="433" t="n">
        <f aca="false">SUBTOTAL(9, II63:IP63)</f>
        <v>0</v>
      </c>
      <c r="IS63" s="273" t="n">
        <f aca="false">SUM(IQ63,IS60)</f>
        <v>0</v>
      </c>
      <c r="IT63" s="273" t="n">
        <f aca="false">SUM(IR63,IT60)</f>
        <v>0</v>
      </c>
      <c r="IU63" s="420" t="n">
        <v>8.4</v>
      </c>
      <c r="IV63" s="421" t="n">
        <v>2.1</v>
      </c>
      <c r="IW63" s="421" t="n">
        <v>4.7</v>
      </c>
      <c r="IX63" s="421"/>
      <c r="IY63" s="421"/>
      <c r="IZ63" s="421"/>
      <c r="JA63" s="421"/>
      <c r="JB63" s="421"/>
      <c r="JC63" s="421"/>
      <c r="JD63" s="421"/>
      <c r="JE63" s="421"/>
      <c r="JF63" s="421"/>
      <c r="JG63" s="421"/>
      <c r="JH63" s="421"/>
      <c r="JI63" s="421"/>
      <c r="JJ63" s="427"/>
      <c r="JK63" s="427"/>
      <c r="JL63" s="427"/>
      <c r="JM63" s="427"/>
      <c r="JN63" s="427"/>
      <c r="JO63" s="427"/>
      <c r="JP63" s="427"/>
      <c r="JQ63" s="427"/>
      <c r="JR63" s="427"/>
      <c r="JS63" s="427"/>
      <c r="JT63" s="427"/>
      <c r="JU63" s="427"/>
      <c r="JV63" s="427"/>
      <c r="JW63" s="427"/>
      <c r="JX63" s="427"/>
      <c r="JY63" s="427"/>
      <c r="JZ63" s="427"/>
      <c r="KA63" s="427"/>
      <c r="KB63" s="427"/>
      <c r="KC63" s="427"/>
      <c r="KD63" s="427"/>
      <c r="KE63" s="427"/>
      <c r="KF63" s="427"/>
      <c r="KG63" s="427"/>
      <c r="KH63" s="427"/>
      <c r="KI63" s="427"/>
      <c r="KJ63" s="427"/>
      <c r="KK63" s="427"/>
      <c r="KL63" s="427"/>
      <c r="KM63" s="427"/>
      <c r="KN63" s="427"/>
      <c r="KO63" s="427"/>
      <c r="KP63" s="428"/>
      <c r="KQ63" s="429"/>
      <c r="KR63" s="430"/>
      <c r="KS63" s="430"/>
      <c r="KT63" s="430"/>
      <c r="KU63" s="430"/>
      <c r="KV63" s="430"/>
      <c r="KW63" s="431"/>
      <c r="KX63" s="432" t="n">
        <f aca="false">SUBTOTAL(9, IU63:JI63)</f>
        <v>15.2</v>
      </c>
      <c r="KY63" s="549" t="n">
        <f aca="false">SUBTOTAL(9, JJ63:KW63)</f>
        <v>0</v>
      </c>
      <c r="KZ63" s="273" t="n">
        <f aca="false">SUM(KX63,KZ60)</f>
        <v>284.041</v>
      </c>
      <c r="LA63" s="456" t="n">
        <f aca="false">SUM(KY63,LA60)</f>
        <v>713.796</v>
      </c>
      <c r="LB63" s="437" t="n">
        <f aca="false">SUMIF(DN6:LA6,"итого гр.",DN63:LA63)</f>
        <v>25.7</v>
      </c>
      <c r="LC63" s="433" t="n">
        <f aca="false">SUMIF(DN6:LA6,"итого фк.",DN63:LA63)</f>
        <v>11</v>
      </c>
      <c r="LD63" s="273" t="n">
        <f aca="false">SUM(LB63,LD60)</f>
        <v>643.241</v>
      </c>
      <c r="LE63" s="273" t="n">
        <f aca="false">SUM(LC63,LE60)</f>
        <v>904.557</v>
      </c>
      <c r="LF63" s="438" t="n">
        <f aca="false">LD63</f>
        <v>643.241</v>
      </c>
      <c r="LG63" s="439" t="n">
        <f aca="false">LE63</f>
        <v>904.557</v>
      </c>
      <c r="LI63" s="278"/>
      <c r="LJ63" s="457" t="n">
        <v>287.3</v>
      </c>
      <c r="LK63" s="458" t="n">
        <v>45</v>
      </c>
      <c r="LL63" s="273" t="n">
        <f aca="false">LJ63</f>
        <v>287.3</v>
      </c>
      <c r="LM63" s="273" t="n">
        <f aca="false">LK63</f>
        <v>45</v>
      </c>
      <c r="LN63" s="438" t="n">
        <f aca="false">SUM(DF63,LB63,LJ63)</f>
        <v>343</v>
      </c>
      <c r="LO63" s="439" t="n">
        <f aca="false">SUM(DG63,LC63,LK63)</f>
        <v>77</v>
      </c>
      <c r="LP63" s="273" t="n">
        <f aca="false">SUM(DH63,LD63,LL63)</f>
        <v>1211.541</v>
      </c>
      <c r="LQ63" s="273" t="n">
        <f aca="false">SUM(DI63,LE63,LM63)</f>
        <v>1170.557</v>
      </c>
      <c r="LR63" s="420" t="n">
        <v>1.7</v>
      </c>
      <c r="LS63" s="421" t="n">
        <v>13.7</v>
      </c>
      <c r="LT63" s="421"/>
      <c r="LU63" s="421"/>
      <c r="LV63" s="421"/>
      <c r="LW63" s="421"/>
      <c r="LX63" s="421"/>
      <c r="LY63" s="421"/>
      <c r="LZ63" s="421"/>
      <c r="MA63" s="421"/>
      <c r="MB63" s="421"/>
      <c r="MC63" s="421"/>
      <c r="MD63" s="421"/>
      <c r="ME63" s="421"/>
      <c r="MF63" s="421"/>
      <c r="MG63" s="441" t="n">
        <v>4.969</v>
      </c>
      <c r="MH63" s="441" t="n">
        <v>41.918</v>
      </c>
      <c r="MI63" s="441" t="n">
        <v>1.345</v>
      </c>
      <c r="MJ63" s="441" t="n">
        <v>4.227</v>
      </c>
      <c r="MK63" s="441" t="n">
        <v>32.634</v>
      </c>
      <c r="ML63" s="441" t="n">
        <v>12.405</v>
      </c>
      <c r="MM63" s="441" t="n">
        <v>12.102</v>
      </c>
      <c r="MN63" s="441" t="n">
        <v>3.319</v>
      </c>
      <c r="MO63" s="441" t="n">
        <v>2.107</v>
      </c>
      <c r="MP63" s="441" t="n">
        <v>4.236</v>
      </c>
      <c r="MQ63" s="441" t="n">
        <v>5.043</v>
      </c>
      <c r="MR63" s="441"/>
      <c r="MS63" s="441"/>
      <c r="MT63" s="441"/>
      <c r="MU63" s="441"/>
      <c r="MV63" s="441"/>
      <c r="MW63" s="441"/>
      <c r="MX63" s="441"/>
      <c r="MY63" s="441"/>
      <c r="MZ63" s="441"/>
      <c r="NA63" s="441"/>
      <c r="NB63" s="441"/>
      <c r="NC63" s="441"/>
      <c r="ND63" s="441"/>
      <c r="NE63" s="441"/>
      <c r="NF63" s="441"/>
      <c r="NG63" s="441"/>
      <c r="NH63" s="441"/>
      <c r="NI63" s="441"/>
      <c r="NJ63" s="441"/>
      <c r="NK63" s="441"/>
      <c r="NL63" s="441"/>
      <c r="NM63" s="441"/>
      <c r="NN63" s="441"/>
      <c r="NO63" s="441"/>
      <c r="NP63" s="441"/>
      <c r="NQ63" s="441"/>
      <c r="NR63" s="441"/>
      <c r="NS63" s="441"/>
      <c r="NT63" s="442"/>
      <c r="NU63" s="443"/>
      <c r="NV63" s="444"/>
      <c r="NW63" s="444"/>
      <c r="NX63" s="444"/>
      <c r="NY63" s="444"/>
      <c r="NZ63" s="444"/>
      <c r="OA63" s="445"/>
      <c r="OB63" s="432" t="n">
        <f aca="false">SUBTOTAL(9, LR63:MF63)</f>
        <v>15.4</v>
      </c>
      <c r="OC63" s="433" t="n">
        <f aca="false">SUBTOTAL(9, MG63:OA63)</f>
        <v>124.305</v>
      </c>
      <c r="OD63" s="273" t="n">
        <f aca="false">SUM(OB63,OD60)</f>
        <v>565.8535555556</v>
      </c>
      <c r="OE63" s="273" t="n">
        <f aca="false">SUM(OC63,OE60)</f>
        <v>1138.095</v>
      </c>
      <c r="OF63" s="459"/>
      <c r="OG63" s="460"/>
      <c r="OH63" s="460"/>
      <c r="OI63" s="460"/>
      <c r="OJ63" s="460"/>
      <c r="OK63" s="460"/>
      <c r="OL63" s="460"/>
      <c r="OM63" s="460"/>
      <c r="ON63" s="461"/>
      <c r="OO63" s="462"/>
      <c r="OP63" s="463"/>
      <c r="OQ63" s="463"/>
      <c r="OR63" s="463"/>
      <c r="OS63" s="463"/>
      <c r="OT63" s="463"/>
      <c r="OU63" s="464"/>
      <c r="OV63" s="465"/>
      <c r="OW63" s="451"/>
      <c r="OX63" s="451"/>
      <c r="OY63" s="451"/>
      <c r="OZ63" s="451"/>
      <c r="PA63" s="451"/>
      <c r="PB63" s="451"/>
      <c r="PC63" s="451"/>
      <c r="PD63" s="451"/>
      <c r="PE63" s="451"/>
      <c r="PF63" s="451"/>
      <c r="PG63" s="451"/>
      <c r="PH63" s="451"/>
      <c r="PI63" s="451"/>
      <c r="PJ63" s="451"/>
      <c r="PK63" s="451"/>
      <c r="PL63" s="451"/>
      <c r="PM63" s="451"/>
      <c r="PN63" s="451"/>
      <c r="PO63" s="452"/>
      <c r="PP63" s="453"/>
      <c r="PQ63" s="454"/>
      <c r="PR63" s="454"/>
      <c r="PS63" s="454"/>
      <c r="PT63" s="454"/>
      <c r="PU63" s="454"/>
      <c r="PV63" s="455"/>
      <c r="PW63" s="432" t="n">
        <f aca="false">SUBTOTAL(9, OF63:OU63)</f>
        <v>0</v>
      </c>
      <c r="PX63" s="433" t="n">
        <f aca="false">SUBTOTAL(9, OV63:PV63)</f>
        <v>0</v>
      </c>
      <c r="PY63" s="273" t="n">
        <f aca="false">SUM(PW63,PY60)</f>
        <v>0</v>
      </c>
      <c r="PZ63" s="273" t="n">
        <f aca="false">SUM(PX63,PZ60)</f>
        <v>0</v>
      </c>
      <c r="QA63" s="466"/>
      <c r="QB63" s="467"/>
      <c r="QC63" s="467"/>
      <c r="QD63" s="467"/>
      <c r="QE63" s="467"/>
      <c r="QF63" s="467"/>
      <c r="QG63" s="468"/>
      <c r="QH63" s="462"/>
      <c r="QI63" s="463"/>
      <c r="QJ63" s="463"/>
      <c r="QK63" s="463"/>
      <c r="QL63" s="463"/>
      <c r="QM63" s="463"/>
      <c r="QN63" s="464"/>
      <c r="QO63" s="440"/>
      <c r="QP63" s="441"/>
      <c r="QQ63" s="441"/>
      <c r="QR63" s="441"/>
      <c r="QS63" s="441"/>
      <c r="QT63" s="441"/>
      <c r="QU63" s="442"/>
      <c r="QV63" s="443"/>
      <c r="QW63" s="444"/>
      <c r="QX63" s="444"/>
      <c r="QY63" s="444"/>
      <c r="QZ63" s="444"/>
      <c r="RA63" s="444"/>
      <c r="RB63" s="445"/>
      <c r="RC63" s="432" t="n">
        <f aca="false">SUBTOTAL(9, QA63:QN63)</f>
        <v>0</v>
      </c>
      <c r="RD63" s="433" t="n">
        <f aca="false">SUBTOTAL(9, QO63:RB63)</f>
        <v>0</v>
      </c>
      <c r="RE63" s="273" t="n">
        <f aca="false">SUM(RC63,RE60)</f>
        <v>0</v>
      </c>
      <c r="RF63" s="273" t="n">
        <f aca="false">SUM(RD63,RF60)</f>
        <v>0</v>
      </c>
      <c r="RG63" s="459"/>
      <c r="RH63" s="460"/>
      <c r="RI63" s="460"/>
      <c r="RJ63" s="460"/>
      <c r="RK63" s="460"/>
      <c r="RL63" s="460"/>
      <c r="RM63" s="461"/>
      <c r="RN63" s="462"/>
      <c r="RO63" s="463"/>
      <c r="RP63" s="463"/>
      <c r="RQ63" s="463"/>
      <c r="RR63" s="463"/>
      <c r="RS63" s="463"/>
      <c r="RT63" s="464"/>
      <c r="RU63" s="465"/>
      <c r="RV63" s="451"/>
      <c r="RW63" s="451"/>
      <c r="RX63" s="451"/>
      <c r="RY63" s="451"/>
      <c r="RZ63" s="451"/>
      <c r="SA63" s="452"/>
      <c r="SB63" s="453"/>
      <c r="SC63" s="454"/>
      <c r="SD63" s="454"/>
      <c r="SE63" s="454"/>
      <c r="SF63" s="454"/>
      <c r="SG63" s="454"/>
      <c r="SH63" s="455"/>
      <c r="SI63" s="432" t="n">
        <f aca="false">SUBTOTAL(9, RG63:RT63)</f>
        <v>0</v>
      </c>
      <c r="SJ63" s="433" t="n">
        <f aca="false">SUBTOTAL(9, RU63:SH63)</f>
        <v>0</v>
      </c>
      <c r="SK63" s="273" t="n">
        <f aca="false">SUM(SI63,SK60)</f>
        <v>11.5</v>
      </c>
      <c r="SL63" s="273" t="n">
        <f aca="false">SUM(SJ63,SL60)</f>
        <v>33.534</v>
      </c>
      <c r="SM63" s="437" t="n">
        <f aca="false">SUMIF(LR6:SL6,"итого гр.",LR63:SL63)</f>
        <v>15.4</v>
      </c>
      <c r="SN63" s="433" t="n">
        <f aca="false">SUMIF($LR$6:$SL$6,"итого фк.",LR63:SL63)</f>
        <v>124.305</v>
      </c>
      <c r="SO63" s="273" t="n">
        <f aca="false">SUM(SM63,SO60)</f>
        <v>577.3535555556</v>
      </c>
      <c r="SP63" s="273" t="n">
        <f aca="false">SUM(SN63,SP60)</f>
        <v>1171.629</v>
      </c>
      <c r="SQ63" s="438" t="n">
        <f aca="false">SO63</f>
        <v>577.3535555556</v>
      </c>
      <c r="SR63" s="439" t="n">
        <f aca="false">SP63</f>
        <v>1171.629</v>
      </c>
      <c r="ST63" s="278"/>
      <c r="SU63" s="459"/>
      <c r="SV63" s="460"/>
      <c r="SW63" s="460"/>
      <c r="SX63" s="461"/>
      <c r="SY63" s="462"/>
      <c r="SZ63" s="463"/>
      <c r="TA63" s="463"/>
      <c r="TB63" s="464"/>
      <c r="TC63" s="469"/>
      <c r="TD63" s="470"/>
      <c r="TE63" s="470"/>
      <c r="TF63" s="471"/>
      <c r="TG63" s="472"/>
      <c r="TH63" s="473"/>
      <c r="TI63" s="473"/>
      <c r="TJ63" s="474"/>
      <c r="TK63" s="432" t="n">
        <f aca="false">SUBTOTAL(9, SU63:TB63)</f>
        <v>0</v>
      </c>
      <c r="TL63" s="433" t="n">
        <f aca="false">SUBTOTAL(9, TC63:TJ63)</f>
        <v>0</v>
      </c>
      <c r="TM63" s="456" t="n">
        <f aca="false">TM60+TK63</f>
        <v>0</v>
      </c>
      <c r="TN63" s="456" t="n">
        <f aca="false">TN60+TL63</f>
        <v>0</v>
      </c>
      <c r="TO63" s="437" t="n">
        <v>50</v>
      </c>
      <c r="TP63" s="475"/>
      <c r="TQ63" s="291"/>
      <c r="TR63" s="291"/>
      <c r="TS63" s="475" t="n">
        <v>51.8234302147759</v>
      </c>
      <c r="TT63" s="475"/>
      <c r="TU63" s="291"/>
      <c r="TV63" s="291"/>
      <c r="TW63" s="475" t="n">
        <v>56.9519079379865</v>
      </c>
      <c r="TX63" s="475"/>
      <c r="TY63" s="291"/>
      <c r="TZ63" s="291"/>
      <c r="UA63" s="475" t="n">
        <v>4.02905119243139</v>
      </c>
      <c r="UB63" s="475"/>
      <c r="UC63" s="291" t="n">
        <f aca="false">UA63</f>
        <v>4.02905119243139</v>
      </c>
      <c r="UD63" s="291" t="n">
        <f aca="false">UB63</f>
        <v>0</v>
      </c>
      <c r="UE63" s="476" t="n">
        <f aca="false">SUMIF(TO6:UD6,"итого гр.",TO63:UD63)</f>
        <v>162.804389345194</v>
      </c>
      <c r="UF63" s="439" t="n">
        <f aca="false">SUMIF($TO$6:$UD$6,"итого фк.",TO63:UD63)</f>
        <v>0</v>
      </c>
      <c r="UG63" s="373" t="n">
        <f aca="false">UE63</f>
        <v>162.804389345194</v>
      </c>
      <c r="UH63" s="273" t="n">
        <f aca="false">UF63</f>
        <v>0</v>
      </c>
      <c r="UI63" s="438"/>
      <c r="UJ63" s="439" t="n">
        <f aca="false">215-250</f>
        <v>-35</v>
      </c>
      <c r="UM63" s="438" t="n">
        <f aca="false">$UM$9+UM60</f>
        <v>950</v>
      </c>
      <c r="UN63" s="439" t="n">
        <f aca="false">$UN$9+UN60</f>
        <v>950</v>
      </c>
      <c r="UO63" s="273" t="n">
        <f aca="false">UM63</f>
        <v>950</v>
      </c>
      <c r="UP63" s="273" t="n">
        <f aca="false">UN63</f>
        <v>950</v>
      </c>
      <c r="UQ63" s="437" t="n">
        <f aca="false">Посуточная_НГДП!JR63</f>
        <v>0</v>
      </c>
      <c r="UR63" s="433" t="n">
        <f aca="false">Посуточная_НГДП!JS63</f>
        <v>0</v>
      </c>
      <c r="US63" s="273" t="n">
        <f aca="false">SUM(UQ63,US60)</f>
        <v>0</v>
      </c>
      <c r="UT63" s="273" t="n">
        <f aca="false">SUM(UR63,UT60)</f>
        <v>0</v>
      </c>
      <c r="UU63" s="438" t="n">
        <f aca="false">SUM(SQ63,UE63,UI63,UM63,UQ63,TM63)</f>
        <v>1690.15794490079</v>
      </c>
      <c r="UV63" s="439" t="n">
        <f aca="false">SUM(SR63,UF63,UJ63,UN63,UR63,TN63)</f>
        <v>2086.629</v>
      </c>
      <c r="UW63" s="273" t="n">
        <f aca="false">SUM(SS63,UG63,UK63,UO63,US63)</f>
        <v>1112.80438934519</v>
      </c>
      <c r="UX63" s="273" t="n">
        <f aca="false">SUM(ST63,UH63,UL63,UP63,UT63)</f>
        <v>950</v>
      </c>
      <c r="UY63" s="476"/>
      <c r="UZ63" s="476"/>
      <c r="VA63" s="273" t="n">
        <f aca="false">UY63</f>
        <v>0</v>
      </c>
      <c r="VB63" s="456" t="n">
        <f aca="false">UZ63</f>
        <v>0</v>
      </c>
      <c r="VC63" s="476"/>
      <c r="VD63" s="476"/>
      <c r="VE63" s="273" t="n">
        <f aca="false">VC63</f>
        <v>0</v>
      </c>
      <c r="VG63" s="479" t="n">
        <v>30672.3410550992</v>
      </c>
      <c r="VH63" s="480" t="n">
        <f aca="false">IF(A61&lt;=VW$4,VLOOKUP(A61,$VW$6:$WB$37,2,FALSE()),SUM($VX$4,LQ63,-UV63)-SUM($WB$4,-$VZ$4))-VP63</f>
        <v>30025</v>
      </c>
      <c r="VI63" s="479" t="n">
        <v>30298.0410550992</v>
      </c>
      <c r="VJ63" s="480" t="n">
        <v>30301.945</v>
      </c>
      <c r="VK63" s="479" t="n">
        <v>26748.4231550992</v>
      </c>
      <c r="VL63" s="480" t="n">
        <v>31604.945</v>
      </c>
      <c r="VM63" s="481"/>
      <c r="VN63" s="479" t="n">
        <v>855.594704742539</v>
      </c>
      <c r="VO63" s="482" t="n">
        <f aca="false">IF(A61&lt;=VW$4,VLOOKUP(A61,$VS$6:$VT$37,2,FALSE()),SUM($VO$2,-LA63,OE63,-VP63))</f>
        <v>1002.744</v>
      </c>
      <c r="VP63" s="378"/>
      <c r="VQ63" s="278" t="n">
        <f aca="false">VH63-VG63</f>
        <v>-647.341055099205</v>
      </c>
      <c r="VS63" s="608"/>
      <c r="VT63" s="380"/>
      <c r="VU63" s="291"/>
      <c r="WF63" s="127" t="n">
        <f aca="false">IF(AJ63="",0,AJ63+WF60)</f>
        <v>1590</v>
      </c>
      <c r="WG63" s="127" t="n">
        <f aca="false">IF(AK63="",0,AK63+WG60)</f>
        <v>1060</v>
      </c>
      <c r="WH63" s="127" t="n">
        <f aca="false">IF(BP63="",0,BP63+WH60)</f>
        <v>901</v>
      </c>
      <c r="WI63" s="127" t="n">
        <f aca="false">IF(BQ63="",0,BQ63+WI60)</f>
        <v>1429</v>
      </c>
      <c r="WJ63" s="127" t="n">
        <f aca="false">IF(CJ63="",0,CJ63+WJ60)</f>
        <v>0</v>
      </c>
      <c r="WK63" s="127" t="n">
        <f aca="false">IF(CK63="",0,CK63+WK60)</f>
        <v>0</v>
      </c>
      <c r="WL63" s="127" t="n">
        <f aca="false">IF(DD63="",0,DD63+WL60)</f>
        <v>0</v>
      </c>
      <c r="WM63" s="127" t="n">
        <f aca="false">IF(DE63="",0,DE63+WM60)</f>
        <v>0</v>
      </c>
      <c r="WN63" s="127" t="n">
        <f aca="false">IF(EF63="",0,EF63+WN60)</f>
        <v>168.7</v>
      </c>
      <c r="WO63" s="127" t="n">
        <f aca="false">IF(EG63="",0,EG63+WO60)</f>
        <v>148.58</v>
      </c>
      <c r="WP63" s="127" t="n">
        <f aca="false">IF(FF63="",0,FF63+WP60)</f>
        <v>2900</v>
      </c>
      <c r="WQ63" s="127" t="n">
        <f aca="false">IF(FG63="",0,FG63+WQ60)</f>
        <v>810</v>
      </c>
      <c r="WR63" s="127" t="n">
        <f aca="false">IF(IS63="",0,IS63+WR60)</f>
        <v>0</v>
      </c>
      <c r="WS63" s="127" t="n">
        <f aca="false">IF(IT63="",0,IT63+WS60)</f>
        <v>0</v>
      </c>
      <c r="WT63" s="127" t="n">
        <f aca="false">IF(HY63="",0,HY63+WT60)</f>
        <v>906</v>
      </c>
      <c r="WU63" s="127" t="n">
        <f aca="false">IF(HZ63="",0,HZ63+WU60)</f>
        <v>1068.914</v>
      </c>
      <c r="WV63" s="127" t="n">
        <f aca="false">IF(SK63="",0,SK63+WV60)</f>
        <v>127.8</v>
      </c>
      <c r="WW63" s="127" t="n">
        <f aca="false">IF(SL63="",0,SL63+WW60)</f>
        <v>533.577</v>
      </c>
      <c r="WX63" s="127" t="n">
        <f aca="false">IF(UM63="",0,UM63)</f>
        <v>950</v>
      </c>
      <c r="WY63" s="127" t="n">
        <f aca="false">IF(UN63="",0,UN63)</f>
        <v>950</v>
      </c>
      <c r="WZ63" s="127" t="n">
        <f aca="false">IF(LL63="",0,LL63+WZ60)</f>
        <v>3743.3</v>
      </c>
      <c r="XA63" s="127" t="n">
        <f aca="false">IF(LM63="",0,LM63+XA60)</f>
        <v>1807.46504</v>
      </c>
      <c r="XB63" s="127" t="n">
        <f aca="false">IF(UI63="",0,UI63+XB60)</f>
        <v>0</v>
      </c>
      <c r="XC63" s="127" t="n">
        <f aca="false">IF(UJ63="",0,UJ63+XC60)</f>
        <v>163.080994212963</v>
      </c>
      <c r="XD63" s="127" t="n">
        <f aca="false">IF(VN63="",0,VN63+XD60)</f>
        <v>15236.9480567741</v>
      </c>
      <c r="XE63" s="127" t="n">
        <f aca="false">IF(VO63="",0,VO63+XE60)</f>
        <v>15318.777</v>
      </c>
      <c r="XF63" s="127" t="n">
        <f aca="false">IFERROR(XD63/$A61,0)</f>
        <v>801.94463456706</v>
      </c>
      <c r="XG63" s="127" t="n">
        <f aca="false">IFERROR(XE63/$A61,0)</f>
        <v>806.251421052632</v>
      </c>
      <c r="XH63" s="127" t="n">
        <f aca="false">IF(US63="",0,US63+XH60)</f>
        <v>0</v>
      </c>
      <c r="XI63" s="127" t="n">
        <f aca="false">IF(UT63="",0,UT63+XI60)</f>
        <v>0</v>
      </c>
      <c r="XJ63" s="127" t="n">
        <f aca="false">IF(WF63&gt;0,0,AH63+XJ60)</f>
        <v>0</v>
      </c>
      <c r="XK63" s="127" t="n">
        <f aca="false">IF(WG63&gt;0,0,AI63+XK60)</f>
        <v>0</v>
      </c>
      <c r="XL63" s="127" t="n">
        <f aca="false">IF(WH63&gt;0,0,BN63+XL60)</f>
        <v>0</v>
      </c>
      <c r="XM63" s="127" t="n">
        <f aca="false">IF(WI63&gt;0,0,BO63+XM60)</f>
        <v>0</v>
      </c>
      <c r="XN63" s="127" t="n">
        <f aca="false">IF(WJ63&gt;0,0,CH63+XN60)</f>
        <v>0</v>
      </c>
      <c r="XO63" s="127" t="n">
        <f aca="false">IF(WK63&gt;0,0,CI63+XO60)</f>
        <v>0</v>
      </c>
      <c r="XP63" s="127" t="n">
        <f aca="false">IF(WL63&gt;0,0,DB63+XP60)</f>
        <v>0</v>
      </c>
      <c r="XQ63" s="127" t="n">
        <f aca="false">IF(WM63&gt;0,0,DC63+XQ60)</f>
        <v>0</v>
      </c>
      <c r="XR63" s="127" t="n">
        <f aca="false">IF(WN63&gt;0,0,ED63+XR60)</f>
        <v>0</v>
      </c>
      <c r="XS63" s="127" t="n">
        <f aca="false">IF(WO63&gt;0,0,EE63+XS60)</f>
        <v>0</v>
      </c>
      <c r="XT63" s="127" t="n">
        <f aca="false">IF(WP63&gt;0,0,FD63+XT60)</f>
        <v>0</v>
      </c>
      <c r="XU63" s="127" t="n">
        <f aca="false">IF(WQ63&gt;0,0,FE63+XU60)</f>
        <v>0</v>
      </c>
      <c r="XV63" s="127" t="n">
        <f aca="false">IF(WR63&gt;0,0,IQ63+XV60)</f>
        <v>0</v>
      </c>
      <c r="XW63" s="127" t="n">
        <f aca="false">IF(WS63&gt;0,0,IR63+XW60)</f>
        <v>0</v>
      </c>
      <c r="XX63" s="127" t="n">
        <f aca="false">IF(WT63&gt;0,0,HW63+XX60)</f>
        <v>0</v>
      </c>
      <c r="XY63" s="127" t="n">
        <f aca="false">IFERROR(IF(WU63&gt;0,0,HX63+XY60),0)</f>
        <v>0</v>
      </c>
      <c r="XZ63" s="127" t="n">
        <f aca="false">IF(WV63&gt;0,0,SI63+XZ60)</f>
        <v>0</v>
      </c>
      <c r="YA63" s="127" t="n">
        <f aca="false">IFERROR(IF(WW63&gt;0,0,SJ63+YA60),0)</f>
        <v>0</v>
      </c>
      <c r="YB63" s="127"/>
      <c r="YC63" s="127"/>
      <c r="YD63" s="127"/>
    </row>
    <row r="64" customFormat="false" ht="15" hidden="false" customHeight="false" outlineLevel="0" collapsed="false">
      <c r="A64" s="483" t="n">
        <v>20</v>
      </c>
      <c r="B64" s="484"/>
      <c r="C64" s="485"/>
      <c r="D64" s="485"/>
      <c r="E64" s="485"/>
      <c r="F64" s="485"/>
      <c r="G64" s="485"/>
      <c r="H64" s="485"/>
      <c r="I64" s="486"/>
      <c r="J64" s="487" t="s">
        <v>194</v>
      </c>
      <c r="K64" s="488"/>
      <c r="L64" s="488"/>
      <c r="M64" s="488"/>
      <c r="N64" s="488"/>
      <c r="O64" s="488"/>
      <c r="P64" s="489"/>
      <c r="Q64" s="490"/>
      <c r="R64" s="491"/>
      <c r="S64" s="491"/>
      <c r="T64" s="491"/>
      <c r="U64" s="491"/>
      <c r="V64" s="491"/>
      <c r="W64" s="491"/>
      <c r="X64" s="491"/>
      <c r="Y64" s="491"/>
      <c r="Z64" s="492"/>
      <c r="AA64" s="493"/>
      <c r="AB64" s="494"/>
      <c r="AC64" s="494"/>
      <c r="AD64" s="494"/>
      <c r="AE64" s="494"/>
      <c r="AF64" s="494"/>
      <c r="AG64" s="495"/>
      <c r="AH64" s="496"/>
      <c r="AI64" s="497"/>
      <c r="AL64" s="484" t="s">
        <v>245</v>
      </c>
      <c r="AM64" s="485" t="s">
        <v>223</v>
      </c>
      <c r="AN64" s="485"/>
      <c r="AO64" s="485"/>
      <c r="AP64" s="485"/>
      <c r="AQ64" s="485"/>
      <c r="AR64" s="486"/>
      <c r="AS64" s="487"/>
      <c r="AT64" s="488"/>
      <c r="AU64" s="488"/>
      <c r="AV64" s="488"/>
      <c r="AW64" s="488"/>
      <c r="AX64" s="488"/>
      <c r="AY64" s="489"/>
      <c r="AZ64" s="653" t="s">
        <v>223</v>
      </c>
      <c r="BA64" s="491"/>
      <c r="BB64" s="491"/>
      <c r="BC64" s="491"/>
      <c r="BD64" s="491"/>
      <c r="BE64" s="491"/>
      <c r="BF64" s="492"/>
      <c r="BG64" s="493"/>
      <c r="BH64" s="494"/>
      <c r="BI64" s="494"/>
      <c r="BJ64" s="494"/>
      <c r="BK64" s="494"/>
      <c r="BL64" s="494"/>
      <c r="BM64" s="495"/>
      <c r="BN64" s="496"/>
      <c r="BO64" s="497"/>
      <c r="BR64" s="484"/>
      <c r="BS64" s="485"/>
      <c r="BT64" s="485"/>
      <c r="BU64" s="486"/>
      <c r="BV64" s="499"/>
      <c r="BW64" s="500"/>
      <c r="BX64" s="500"/>
      <c r="BY64" s="501"/>
      <c r="BZ64" s="490"/>
      <c r="CA64" s="491"/>
      <c r="CB64" s="491"/>
      <c r="CC64" s="492"/>
      <c r="CD64" s="493"/>
      <c r="CE64" s="494"/>
      <c r="CF64" s="494"/>
      <c r="CG64" s="495"/>
      <c r="CH64" s="496"/>
      <c r="CI64" s="497"/>
      <c r="CL64" s="484"/>
      <c r="CM64" s="485"/>
      <c r="CN64" s="485"/>
      <c r="CO64" s="486"/>
      <c r="CP64" s="487"/>
      <c r="CQ64" s="488"/>
      <c r="CR64" s="488"/>
      <c r="CS64" s="489"/>
      <c r="CT64" s="490"/>
      <c r="CU64" s="491"/>
      <c r="CV64" s="491"/>
      <c r="CW64" s="492"/>
      <c r="CX64" s="493"/>
      <c r="CY64" s="494"/>
      <c r="CZ64" s="494"/>
      <c r="DA64" s="495"/>
      <c r="DB64" s="496"/>
      <c r="DC64" s="497"/>
      <c r="DF64" s="502"/>
      <c r="DG64" s="497"/>
      <c r="DJ64" s="503"/>
      <c r="DK64" s="504"/>
      <c r="DN64" s="484"/>
      <c r="DO64" s="485"/>
      <c r="DP64" s="485"/>
      <c r="DQ64" s="486"/>
      <c r="DR64" s="487"/>
      <c r="DS64" s="488"/>
      <c r="DT64" s="488"/>
      <c r="DU64" s="489"/>
      <c r="DV64" s="490"/>
      <c r="DW64" s="490"/>
      <c r="DX64" s="491"/>
      <c r="DY64" s="492"/>
      <c r="DZ64" s="493"/>
      <c r="EA64" s="494"/>
      <c r="EB64" s="494"/>
      <c r="EC64" s="495"/>
      <c r="ED64" s="496"/>
      <c r="EE64" s="497"/>
      <c r="EH64" s="484"/>
      <c r="EI64" s="485"/>
      <c r="EJ64" s="485"/>
      <c r="EK64" s="485"/>
      <c r="EL64" s="654"/>
      <c r="EM64" s="654"/>
      <c r="EN64" s="655"/>
      <c r="EO64" s="656"/>
      <c r="EP64" s="657"/>
      <c r="EQ64" s="657"/>
      <c r="ER64" s="489"/>
      <c r="ES64" s="505"/>
      <c r="ET64" s="506"/>
      <c r="EU64" s="506"/>
      <c r="EV64" s="506"/>
      <c r="EW64" s="506"/>
      <c r="EX64" s="506"/>
      <c r="EY64" s="507"/>
      <c r="EZ64" s="508"/>
      <c r="FA64" s="509"/>
      <c r="FB64" s="509"/>
      <c r="FC64" s="510"/>
      <c r="FD64" s="496"/>
      <c r="FE64" s="497"/>
      <c r="FH64" s="484"/>
      <c r="FI64" s="485"/>
      <c r="FJ64" s="485"/>
      <c r="FK64" s="485"/>
      <c r="FL64" s="485"/>
      <c r="FM64" s="485"/>
      <c r="FN64" s="485"/>
      <c r="FO64" s="485"/>
      <c r="FP64" s="485"/>
      <c r="FQ64" s="485"/>
      <c r="FR64" s="485"/>
      <c r="FS64" s="485"/>
      <c r="FT64" s="485"/>
      <c r="FU64" s="485"/>
      <c r="FV64" s="485"/>
      <c r="FW64" s="485"/>
      <c r="FX64" s="485"/>
      <c r="FY64" s="485"/>
      <c r="FZ64" s="485"/>
      <c r="GA64" s="485"/>
      <c r="GB64" s="485"/>
      <c r="GC64" s="485"/>
      <c r="GD64" s="485"/>
      <c r="GE64" s="485"/>
      <c r="GF64" s="485"/>
      <c r="GG64" s="485"/>
      <c r="GH64" s="485"/>
      <c r="GI64" s="485"/>
      <c r="GJ64" s="485"/>
      <c r="GK64" s="485"/>
      <c r="GL64" s="485"/>
      <c r="GM64" s="486"/>
      <c r="GN64" s="487"/>
      <c r="GO64" s="488"/>
      <c r="GP64" s="488"/>
      <c r="GQ64" s="488"/>
      <c r="GR64" s="488"/>
      <c r="GS64" s="488"/>
      <c r="GT64" s="489"/>
      <c r="GU64" s="490"/>
      <c r="GV64" s="491"/>
      <c r="GW64" s="491"/>
      <c r="GX64" s="491"/>
      <c r="GY64" s="491"/>
      <c r="GZ64" s="491"/>
      <c r="HA64" s="491"/>
      <c r="HB64" s="491"/>
      <c r="HC64" s="491"/>
      <c r="HD64" s="491"/>
      <c r="HE64" s="491"/>
      <c r="HF64" s="491"/>
      <c r="HG64" s="491"/>
      <c r="HH64" s="491"/>
      <c r="HI64" s="491"/>
      <c r="HJ64" s="491"/>
      <c r="HK64" s="491"/>
      <c r="HL64" s="491"/>
      <c r="HM64" s="491"/>
      <c r="HN64" s="491"/>
      <c r="HO64" s="492"/>
      <c r="HP64" s="493"/>
      <c r="HQ64" s="494"/>
      <c r="HR64" s="494"/>
      <c r="HS64" s="494"/>
      <c r="HT64" s="494"/>
      <c r="HU64" s="494"/>
      <c r="HV64" s="495"/>
      <c r="HW64" s="496"/>
      <c r="HX64" s="497"/>
      <c r="IA64" s="511"/>
      <c r="IB64" s="512"/>
      <c r="IC64" s="512"/>
      <c r="ID64" s="513"/>
      <c r="IE64" s="514"/>
      <c r="IF64" s="515"/>
      <c r="IG64" s="515"/>
      <c r="IH64" s="489"/>
      <c r="II64" s="337"/>
      <c r="IJ64" s="361"/>
      <c r="IK64" s="348"/>
      <c r="IL64" s="349"/>
      <c r="IM64" s="658"/>
      <c r="IN64" s="659"/>
      <c r="IO64" s="659"/>
      <c r="IP64" s="613"/>
      <c r="IQ64" s="496"/>
      <c r="IR64" s="497"/>
      <c r="IU64" s="484"/>
      <c r="IV64" s="485" t="s">
        <v>197</v>
      </c>
      <c r="IW64" s="485"/>
      <c r="IX64" s="485"/>
      <c r="IY64" s="485"/>
      <c r="IZ64" s="485"/>
      <c r="JA64" s="485"/>
      <c r="JB64" s="485"/>
      <c r="JC64" s="485"/>
      <c r="JD64" s="485"/>
      <c r="JE64" s="485"/>
      <c r="JF64" s="485"/>
      <c r="JG64" s="485"/>
      <c r="JH64" s="485"/>
      <c r="JI64" s="485"/>
      <c r="JJ64" s="322"/>
      <c r="JK64" s="322"/>
      <c r="JL64" s="322"/>
      <c r="JM64" s="322"/>
      <c r="JN64" s="322"/>
      <c r="JO64" s="322"/>
      <c r="JP64" s="322"/>
      <c r="JQ64" s="322"/>
      <c r="JR64" s="322"/>
      <c r="JS64" s="322"/>
      <c r="JT64" s="322"/>
      <c r="JU64" s="322"/>
      <c r="JV64" s="322"/>
      <c r="JW64" s="322"/>
      <c r="JX64" s="322"/>
      <c r="JY64" s="322"/>
      <c r="JZ64" s="322"/>
      <c r="KA64" s="322"/>
      <c r="KB64" s="322"/>
      <c r="KC64" s="322"/>
      <c r="KD64" s="322"/>
      <c r="KE64" s="322"/>
      <c r="KF64" s="322"/>
      <c r="KG64" s="322"/>
      <c r="KH64" s="322"/>
      <c r="KI64" s="322"/>
      <c r="KJ64" s="322"/>
      <c r="KK64" s="322"/>
      <c r="KL64" s="322"/>
      <c r="KM64" s="322"/>
      <c r="KN64" s="322"/>
      <c r="KO64" s="322"/>
      <c r="KP64" s="323"/>
      <c r="KQ64" s="387"/>
      <c r="KR64" s="388"/>
      <c r="KS64" s="388"/>
      <c r="KT64" s="388"/>
      <c r="KU64" s="388"/>
      <c r="KV64" s="388"/>
      <c r="KW64" s="389"/>
      <c r="KX64" s="496"/>
      <c r="KY64" s="497"/>
      <c r="LB64" s="502"/>
      <c r="LC64" s="497"/>
      <c r="LF64" s="503"/>
      <c r="LG64" s="504"/>
      <c r="LJ64" s="517"/>
      <c r="LK64" s="518"/>
      <c r="LN64" s="503"/>
      <c r="LO64" s="504"/>
      <c r="LR64" s="484" t="s">
        <v>223</v>
      </c>
      <c r="LS64" s="485"/>
      <c r="LT64" s="485"/>
      <c r="LU64" s="485"/>
      <c r="LV64" s="485"/>
      <c r="LW64" s="485"/>
      <c r="LX64" s="485"/>
      <c r="LY64" s="485"/>
      <c r="LZ64" s="485"/>
      <c r="MA64" s="485"/>
      <c r="MB64" s="485"/>
      <c r="MC64" s="485"/>
      <c r="MD64" s="485"/>
      <c r="ME64" s="485"/>
      <c r="MF64" s="485"/>
      <c r="MG64" s="338" t="s">
        <v>67</v>
      </c>
      <c r="MH64" s="338" t="s">
        <v>224</v>
      </c>
      <c r="MI64" s="338" t="s">
        <v>68</v>
      </c>
      <c r="MJ64" s="338"/>
      <c r="MK64" s="338"/>
      <c r="ML64" s="338"/>
      <c r="MM64" s="338"/>
      <c r="MN64" s="338"/>
      <c r="MO64" s="338"/>
      <c r="MP64" s="338"/>
      <c r="MQ64" s="338"/>
      <c r="MR64" s="338"/>
      <c r="MS64" s="338"/>
      <c r="MT64" s="338"/>
      <c r="MU64" s="338"/>
      <c r="MV64" s="338"/>
      <c r="MW64" s="338"/>
      <c r="MX64" s="338"/>
      <c r="MY64" s="338"/>
      <c r="MZ64" s="338"/>
      <c r="NA64" s="338"/>
      <c r="NB64" s="338"/>
      <c r="NC64" s="338"/>
      <c r="ND64" s="338"/>
      <c r="NE64" s="338"/>
      <c r="NF64" s="338"/>
      <c r="NG64" s="338"/>
      <c r="NH64" s="338"/>
      <c r="NI64" s="338"/>
      <c r="NJ64" s="338"/>
      <c r="NK64" s="338"/>
      <c r="NL64" s="338"/>
      <c r="NM64" s="338"/>
      <c r="NN64" s="338"/>
      <c r="NO64" s="338"/>
      <c r="NP64" s="338"/>
      <c r="NQ64" s="338"/>
      <c r="NR64" s="338"/>
      <c r="NS64" s="338"/>
      <c r="NT64" s="339"/>
      <c r="NU64" s="519"/>
      <c r="NV64" s="520"/>
      <c r="NW64" s="520"/>
      <c r="NX64" s="520"/>
      <c r="NY64" s="520"/>
      <c r="NZ64" s="520"/>
      <c r="OA64" s="521"/>
      <c r="OB64" s="496"/>
      <c r="OC64" s="497"/>
      <c r="OF64" s="522"/>
      <c r="OG64" s="523"/>
      <c r="OH64" s="523"/>
      <c r="OI64" s="523"/>
      <c r="OJ64" s="523"/>
      <c r="OK64" s="523"/>
      <c r="OL64" s="523"/>
      <c r="OM64" s="523"/>
      <c r="ON64" s="524"/>
      <c r="OO64" s="525"/>
      <c r="OP64" s="526"/>
      <c r="OQ64" s="526"/>
      <c r="OR64" s="526"/>
      <c r="OS64" s="526"/>
      <c r="OT64" s="526"/>
      <c r="OU64" s="527"/>
      <c r="OV64" s="528"/>
      <c r="OW64" s="529"/>
      <c r="OX64" s="529"/>
      <c r="OY64" s="529"/>
      <c r="OZ64" s="529"/>
      <c r="PA64" s="529"/>
      <c r="PB64" s="529"/>
      <c r="PC64" s="529"/>
      <c r="PD64" s="529"/>
      <c r="PE64" s="529"/>
      <c r="PF64" s="529"/>
      <c r="PG64" s="529"/>
      <c r="PH64" s="529"/>
      <c r="PI64" s="529"/>
      <c r="PJ64" s="529"/>
      <c r="PK64" s="529"/>
      <c r="PL64" s="529"/>
      <c r="PM64" s="529"/>
      <c r="PN64" s="529"/>
      <c r="PO64" s="530"/>
      <c r="PP64" s="531"/>
      <c r="PQ64" s="532"/>
      <c r="PR64" s="532"/>
      <c r="PS64" s="532"/>
      <c r="PT64" s="532"/>
      <c r="PU64" s="532"/>
      <c r="PV64" s="516"/>
      <c r="PW64" s="496"/>
      <c r="PX64" s="497"/>
      <c r="QA64" s="533"/>
      <c r="QB64" s="534"/>
      <c r="QC64" s="534"/>
      <c r="QD64" s="534"/>
      <c r="QE64" s="534"/>
      <c r="QF64" s="534"/>
      <c r="QG64" s="535"/>
      <c r="QH64" s="525"/>
      <c r="QI64" s="526"/>
      <c r="QJ64" s="526"/>
      <c r="QK64" s="526"/>
      <c r="QL64" s="526"/>
      <c r="QM64" s="526"/>
      <c r="QN64" s="527"/>
      <c r="QO64" s="505"/>
      <c r="QP64" s="506"/>
      <c r="QQ64" s="506"/>
      <c r="QR64" s="506"/>
      <c r="QS64" s="506"/>
      <c r="QT64" s="506"/>
      <c r="QU64" s="507"/>
      <c r="QV64" s="508"/>
      <c r="QW64" s="509"/>
      <c r="QX64" s="509"/>
      <c r="QY64" s="509"/>
      <c r="QZ64" s="509"/>
      <c r="RA64" s="509"/>
      <c r="RB64" s="510"/>
      <c r="RC64" s="496"/>
      <c r="RD64" s="497"/>
      <c r="RG64" s="522"/>
      <c r="RH64" s="523"/>
      <c r="RI64" s="523"/>
      <c r="RJ64" s="523"/>
      <c r="RK64" s="523"/>
      <c r="RL64" s="523"/>
      <c r="RM64" s="524"/>
      <c r="RN64" s="525"/>
      <c r="RO64" s="526"/>
      <c r="RP64" s="526"/>
      <c r="RQ64" s="526"/>
      <c r="RR64" s="526"/>
      <c r="RS64" s="526"/>
      <c r="RT64" s="527"/>
      <c r="RU64" s="528"/>
      <c r="RV64" s="529"/>
      <c r="RW64" s="529"/>
      <c r="RX64" s="529"/>
      <c r="RY64" s="529"/>
      <c r="RZ64" s="529"/>
      <c r="SA64" s="530"/>
      <c r="SB64" s="531"/>
      <c r="SC64" s="532"/>
      <c r="SD64" s="532"/>
      <c r="SE64" s="532"/>
      <c r="SF64" s="532"/>
      <c r="SG64" s="532"/>
      <c r="SH64" s="516"/>
      <c r="SI64" s="496"/>
      <c r="SJ64" s="497"/>
      <c r="SM64" s="502"/>
      <c r="SN64" s="497"/>
      <c r="SQ64" s="503"/>
      <c r="SR64" s="504"/>
      <c r="SU64" s="355"/>
      <c r="SV64" s="356"/>
      <c r="SW64" s="356"/>
      <c r="SX64" s="357"/>
      <c r="SY64" s="536"/>
      <c r="SZ64" s="537"/>
      <c r="TA64" s="537"/>
      <c r="TB64" s="538"/>
      <c r="TC64" s="365"/>
      <c r="TD64" s="366"/>
      <c r="TE64" s="366"/>
      <c r="TF64" s="367"/>
      <c r="TG64" s="403"/>
      <c r="TH64" s="404"/>
      <c r="TI64" s="404"/>
      <c r="TJ64" s="405"/>
      <c r="TK64" s="496"/>
      <c r="TL64" s="497"/>
      <c r="TO64" s="502"/>
      <c r="TP64" s="539"/>
      <c r="TQ64" s="291"/>
      <c r="TR64" s="291"/>
      <c r="TS64" s="539"/>
      <c r="TT64" s="539"/>
      <c r="TU64" s="291"/>
      <c r="TV64" s="291"/>
      <c r="TW64" s="539"/>
      <c r="TX64" s="539"/>
      <c r="TY64" s="291"/>
      <c r="TZ64" s="291"/>
      <c r="UA64" s="539"/>
      <c r="UB64" s="539"/>
      <c r="UC64" s="291"/>
      <c r="UD64" s="291"/>
      <c r="UE64" s="540"/>
      <c r="UF64" s="504"/>
      <c r="UG64" s="373"/>
      <c r="UI64" s="503"/>
      <c r="UJ64" s="504"/>
      <c r="UM64" s="503"/>
      <c r="UN64" s="504"/>
      <c r="UQ64" s="502"/>
      <c r="UR64" s="497"/>
      <c r="UU64" s="503"/>
      <c r="UV64" s="504"/>
      <c r="UY64" s="540"/>
      <c r="UZ64" s="540"/>
      <c r="VC64" s="540"/>
      <c r="VD64" s="540"/>
      <c r="VF64" s="374"/>
      <c r="VG64" s="541"/>
      <c r="VH64" s="542"/>
      <c r="VI64" s="541"/>
      <c r="VJ64" s="542"/>
      <c r="VK64" s="335"/>
      <c r="VL64" s="542"/>
      <c r="VM64" s="543"/>
      <c r="VN64" s="541"/>
      <c r="VO64" s="544"/>
      <c r="VP64" s="378"/>
      <c r="VS64" s="660"/>
      <c r="WF64" s="127" t="n">
        <f aca="false">IF(AJ64="",0,AJ64+WF61)</f>
        <v>0</v>
      </c>
      <c r="WG64" s="127" t="n">
        <f aca="false">IF(AK64="",0,AK64+WG61)</f>
        <v>0</v>
      </c>
      <c r="WH64" s="127" t="n">
        <f aca="false">IF(BP64="",0,BP64+WH61)</f>
        <v>0</v>
      </c>
      <c r="WI64" s="127" t="n">
        <f aca="false">IF(BQ64="",0,BQ64+WI61)</f>
        <v>0</v>
      </c>
      <c r="WJ64" s="127" t="n">
        <f aca="false">IF(CJ64="",0,CJ64+WJ61)</f>
        <v>0</v>
      </c>
      <c r="WK64" s="127" t="n">
        <f aca="false">IF(CK64="",0,CK64+WK61)</f>
        <v>0</v>
      </c>
      <c r="WL64" s="127" t="n">
        <f aca="false">IF(DD64="",0,DD64+WL61)</f>
        <v>0</v>
      </c>
      <c r="WM64" s="127" t="n">
        <f aca="false">IF(DE64="",0,DE64+WM61)</f>
        <v>0</v>
      </c>
      <c r="WN64" s="127" t="n">
        <f aca="false">IF(EF64="",0,EF64+WN61)</f>
        <v>0</v>
      </c>
      <c r="WO64" s="127" t="n">
        <f aca="false">IF(EG64="",0,EG64+WO61)</f>
        <v>0</v>
      </c>
      <c r="WP64" s="127" t="n">
        <f aca="false">IF(FF64="",0,FF64+WP61)</f>
        <v>0</v>
      </c>
      <c r="WQ64" s="127" t="n">
        <f aca="false">IF(FG64="",0,FG64+WQ61)</f>
        <v>0</v>
      </c>
      <c r="WR64" s="127" t="n">
        <f aca="false">IF(IS64="",0,IS64+WR61)</f>
        <v>0</v>
      </c>
      <c r="WS64" s="127" t="n">
        <f aca="false">IF(IT64="",0,IT64+WS61)</f>
        <v>0</v>
      </c>
      <c r="WT64" s="127" t="n">
        <f aca="false">IF(HY64="",0,HY64+WT61)</f>
        <v>0</v>
      </c>
      <c r="WU64" s="127" t="n">
        <f aca="false">IF(HZ64="",0,HZ64+WU61)</f>
        <v>0</v>
      </c>
      <c r="WV64" s="127" t="n">
        <f aca="false">IF(SK64="",0,SK64+WV61)</f>
        <v>0</v>
      </c>
      <c r="WW64" s="127" t="n">
        <f aca="false">IF(SL64="",0,SL64+WW61)</f>
        <v>0</v>
      </c>
      <c r="WX64" s="127" t="n">
        <f aca="false">IF(UM64="",0,UM64)</f>
        <v>0</v>
      </c>
      <c r="WY64" s="127" t="n">
        <f aca="false">IF(UN64="",0,UN64)</f>
        <v>0</v>
      </c>
      <c r="WZ64" s="127" t="n">
        <f aca="false">IF(LL64="",0,LL64+WZ61)</f>
        <v>0</v>
      </c>
      <c r="XA64" s="127" t="n">
        <f aca="false">IF(LM64="",0,LM64+XA61)</f>
        <v>0</v>
      </c>
      <c r="XB64" s="127" t="n">
        <f aca="false">IF(UI64="",0,UI64+XB61)</f>
        <v>0</v>
      </c>
      <c r="XC64" s="127" t="n">
        <f aca="false">IF(UJ64="",0,UJ64+XC61)</f>
        <v>0</v>
      </c>
      <c r="XD64" s="127" t="n">
        <f aca="false">IF(VN64="",0,VN64+XD61)</f>
        <v>0</v>
      </c>
      <c r="XE64" s="127" t="n">
        <f aca="false">IF(VO64="",0,VO64+XE61)</f>
        <v>0</v>
      </c>
      <c r="XF64" s="127" t="n">
        <f aca="false">IFERROR(XD64/$A62,0)</f>
        <v>0</v>
      </c>
      <c r="XG64" s="127" t="n">
        <f aca="false">IFERROR(XE64/$A62,0)</f>
        <v>0</v>
      </c>
      <c r="XH64" s="127" t="n">
        <f aca="false">IF(US64="",0,US64+XH61)</f>
        <v>0</v>
      </c>
      <c r="XI64" s="127" t="n">
        <f aca="false">IF(UT64="",0,UT64+XI61)</f>
        <v>0</v>
      </c>
      <c r="XJ64" s="127" t="n">
        <f aca="false">IF(WF64&gt;0,0,AH64+XJ61)</f>
        <v>0</v>
      </c>
      <c r="XK64" s="127" t="n">
        <f aca="false">IF(WG64&gt;0,0,AI64+XK61)</f>
        <v>0</v>
      </c>
      <c r="XL64" s="127" t="n">
        <f aca="false">IF(WH64&gt;0,0,BN64+XL61)</f>
        <v>0</v>
      </c>
      <c r="XM64" s="127" t="n">
        <f aca="false">IF(WI64&gt;0,0,BO64+XM61)</f>
        <v>0</v>
      </c>
      <c r="XN64" s="127" t="n">
        <f aca="false">IF(WJ64&gt;0,0,CH64+XN61)</f>
        <v>0</v>
      </c>
      <c r="XO64" s="127" t="n">
        <f aca="false">IF(WK64&gt;0,0,CI64+XO61)</f>
        <v>0</v>
      </c>
      <c r="XP64" s="127" t="n">
        <f aca="false">IF(WL64&gt;0,0,DB64+XP61)</f>
        <v>0</v>
      </c>
      <c r="XQ64" s="127" t="n">
        <f aca="false">IF(WM64&gt;0,0,DC64+XQ61)</f>
        <v>0</v>
      </c>
      <c r="XR64" s="127" t="n">
        <f aca="false">IF(WN64&gt;0,0,ED64+XR61)</f>
        <v>0</v>
      </c>
      <c r="XS64" s="127" t="n">
        <f aca="false">IF(WO64&gt;0,0,EE64+XS61)</f>
        <v>0</v>
      </c>
      <c r="XT64" s="127" t="n">
        <f aca="false">IF(WP64&gt;0,0,FD64+XT61)</f>
        <v>0</v>
      </c>
      <c r="XU64" s="127" t="n">
        <f aca="false">IF(WQ64&gt;0,0,FE64+XU61)</f>
        <v>0</v>
      </c>
      <c r="XV64" s="127" t="n">
        <f aca="false">IF(WR64&gt;0,0,IQ64+XV61)</f>
        <v>0</v>
      </c>
      <c r="XW64" s="127" t="n">
        <f aca="false">IF(WS64&gt;0,0,IR64+XW61)</f>
        <v>0</v>
      </c>
      <c r="XX64" s="127" t="n">
        <f aca="false">IF(WT64&gt;0,0,HW64+XX61)</f>
        <v>0</v>
      </c>
      <c r="XY64" s="127" t="n">
        <f aca="false">IFERROR(IF(WU64&gt;0,0,HX64+XY61),0)</f>
        <v>0</v>
      </c>
      <c r="XZ64" s="127" t="n">
        <f aca="false">IF(WV64&gt;0,0,SI64+XZ61)</f>
        <v>0</v>
      </c>
      <c r="YA64" s="127" t="n">
        <f aca="false">IFERROR(IF(WW64&gt;0,0,SJ64+YA61),0)</f>
        <v>0</v>
      </c>
      <c r="YB64" s="127"/>
      <c r="YC64" s="127"/>
      <c r="YD64" s="127"/>
    </row>
    <row r="65" customFormat="false" ht="15" hidden="false" customHeight="false" outlineLevel="0" collapsed="false">
      <c r="A65" s="483"/>
      <c r="B65" s="381"/>
      <c r="C65" s="382"/>
      <c r="D65" s="382"/>
      <c r="E65" s="382"/>
      <c r="F65" s="382"/>
      <c r="G65" s="382"/>
      <c r="H65" s="382"/>
      <c r="I65" s="383"/>
      <c r="J65" s="384" t="s">
        <v>396</v>
      </c>
      <c r="K65" s="385"/>
      <c r="L65" s="385"/>
      <c r="M65" s="385"/>
      <c r="N65" s="385"/>
      <c r="O65" s="385"/>
      <c r="P65" s="386"/>
      <c r="Q65" s="321"/>
      <c r="R65" s="322"/>
      <c r="S65" s="322"/>
      <c r="T65" s="322"/>
      <c r="U65" s="322"/>
      <c r="V65" s="322"/>
      <c r="W65" s="322"/>
      <c r="X65" s="322"/>
      <c r="Y65" s="322"/>
      <c r="Z65" s="323"/>
      <c r="AA65" s="387"/>
      <c r="AB65" s="388"/>
      <c r="AC65" s="388"/>
      <c r="AD65" s="388"/>
      <c r="AE65" s="388"/>
      <c r="AF65" s="388"/>
      <c r="AG65" s="389"/>
      <c r="AH65" s="390" t="n">
        <f aca="false">SUBTOTAL(3, B65:P65)</f>
        <v>1</v>
      </c>
      <c r="AI65" s="391" t="n">
        <f aca="false">COUNTIF(Q65:AG65,"&lt;&gt;0")-COUNTIF(Q65:AG65,"")</f>
        <v>0</v>
      </c>
      <c r="AL65" s="381" t="s">
        <v>397</v>
      </c>
      <c r="AM65" s="382" t="s">
        <v>398</v>
      </c>
      <c r="AN65" s="382"/>
      <c r="AO65" s="382"/>
      <c r="AP65" s="382"/>
      <c r="AQ65" s="382"/>
      <c r="AR65" s="383"/>
      <c r="AS65" s="384"/>
      <c r="AT65" s="385"/>
      <c r="AU65" s="385"/>
      <c r="AV65" s="385"/>
      <c r="AW65" s="385"/>
      <c r="AX65" s="385"/>
      <c r="AY65" s="386"/>
      <c r="AZ65" s="661" t="s">
        <v>398</v>
      </c>
      <c r="BA65" s="322"/>
      <c r="BB65" s="322"/>
      <c r="BC65" s="322"/>
      <c r="BD65" s="322"/>
      <c r="BE65" s="322"/>
      <c r="BF65" s="323"/>
      <c r="BG65" s="387"/>
      <c r="BH65" s="388"/>
      <c r="BI65" s="388"/>
      <c r="BJ65" s="388"/>
      <c r="BK65" s="388"/>
      <c r="BL65" s="388"/>
      <c r="BM65" s="389"/>
      <c r="BN65" s="390" t="n">
        <f aca="false">SUBTOTAL(3, AL65:AY65)</f>
        <v>2</v>
      </c>
      <c r="BO65" s="391" t="n">
        <f aca="false">COUNTIF(AZ65:BM65,"&lt;&gt;0")-COUNTIF(AZ65:BM65,"")</f>
        <v>1</v>
      </c>
      <c r="BR65" s="381"/>
      <c r="BS65" s="382"/>
      <c r="BT65" s="382"/>
      <c r="BU65" s="383"/>
      <c r="BV65" s="392"/>
      <c r="BW65" s="393"/>
      <c r="BX65" s="393"/>
      <c r="BY65" s="394"/>
      <c r="BZ65" s="321"/>
      <c r="CA65" s="322"/>
      <c r="CB65" s="322"/>
      <c r="CC65" s="323"/>
      <c r="CD65" s="387"/>
      <c r="CE65" s="388"/>
      <c r="CF65" s="388"/>
      <c r="CG65" s="389"/>
      <c r="CH65" s="390" t="n">
        <f aca="false">SUBTOTAL(3, BR65:BY65)</f>
        <v>0</v>
      </c>
      <c r="CI65" s="391" t="n">
        <f aca="false">COUNTIF(BZ65:CG65,"&lt;&gt;0")-COUNTIF(BZ65:CG65,"")</f>
        <v>0</v>
      </c>
      <c r="CL65" s="381"/>
      <c r="CM65" s="382"/>
      <c r="CN65" s="382"/>
      <c r="CO65" s="383"/>
      <c r="CP65" s="384"/>
      <c r="CQ65" s="385"/>
      <c r="CR65" s="385"/>
      <c r="CS65" s="386"/>
      <c r="CT65" s="321"/>
      <c r="CU65" s="322"/>
      <c r="CV65" s="322"/>
      <c r="CW65" s="323"/>
      <c r="CX65" s="387"/>
      <c r="CY65" s="388"/>
      <c r="CZ65" s="388"/>
      <c r="DA65" s="389"/>
      <c r="DB65" s="390" t="n">
        <f aca="false">SUBTOTAL(3, CL65:CS65)</f>
        <v>0</v>
      </c>
      <c r="DC65" s="391" t="n">
        <f aca="false">COUNTIF(CT65:DA65,"&lt;&gt;0")-COUNTIF(CT65:DA65,"")</f>
        <v>0</v>
      </c>
      <c r="DF65" s="395" t="n">
        <f aca="false">SUMIF(B6:DE6,"итого гр.",B65:DE65)</f>
        <v>3</v>
      </c>
      <c r="DG65" s="391" t="n">
        <f aca="false">SUMIF(B6:DE6,"итого фк.",B65:DE65)</f>
        <v>1</v>
      </c>
      <c r="DJ65" s="396"/>
      <c r="DK65" s="397"/>
      <c r="DN65" s="381"/>
      <c r="DO65" s="382"/>
      <c r="DP65" s="382"/>
      <c r="DQ65" s="383"/>
      <c r="DR65" s="384"/>
      <c r="DS65" s="385"/>
      <c r="DT65" s="385"/>
      <c r="DU65" s="386"/>
      <c r="DV65" s="321"/>
      <c r="DW65" s="321"/>
      <c r="DX65" s="322"/>
      <c r="DY65" s="323"/>
      <c r="DZ65" s="387"/>
      <c r="EA65" s="388"/>
      <c r="EB65" s="388"/>
      <c r="EC65" s="389"/>
      <c r="ED65" s="390" t="n">
        <f aca="false">SUBTOTAL(3, DN65:DU65)</f>
        <v>0</v>
      </c>
      <c r="EE65" s="391" t="n">
        <f aca="false">COUNTIF(DV65:EC65,"&lt;&gt;0")-COUNTIF(DV65:EC65,"")</f>
        <v>0</v>
      </c>
      <c r="EH65" s="381"/>
      <c r="EI65" s="382"/>
      <c r="EJ65" s="382"/>
      <c r="EK65" s="382"/>
      <c r="EL65" s="662"/>
      <c r="EM65" s="662"/>
      <c r="EN65" s="663"/>
      <c r="EO65" s="664"/>
      <c r="EP65" s="665"/>
      <c r="EQ65" s="665"/>
      <c r="ER65" s="386"/>
      <c r="ES65" s="321"/>
      <c r="ET65" s="322"/>
      <c r="EU65" s="322"/>
      <c r="EV65" s="322"/>
      <c r="EW65" s="322"/>
      <c r="EX65" s="322"/>
      <c r="EY65" s="323"/>
      <c r="EZ65" s="387"/>
      <c r="FA65" s="388"/>
      <c r="FB65" s="388"/>
      <c r="FC65" s="389"/>
      <c r="FD65" s="390" t="n">
        <f aca="false">SUBTOTAL(3, EH65:ER65)</f>
        <v>0</v>
      </c>
      <c r="FE65" s="391" t="n">
        <f aca="false">COUNTIF(ES65:FC65,"&lt;&gt;0")-COUNTIF(ES65:FC65,"")</f>
        <v>0</v>
      </c>
      <c r="FH65" s="381"/>
      <c r="FI65" s="382"/>
      <c r="FJ65" s="382"/>
      <c r="FK65" s="382"/>
      <c r="FL65" s="382"/>
      <c r="FM65" s="382"/>
      <c r="FN65" s="382"/>
      <c r="FO65" s="382"/>
      <c r="FP65" s="382"/>
      <c r="FQ65" s="382"/>
      <c r="FR65" s="382"/>
      <c r="FS65" s="382"/>
      <c r="FT65" s="382"/>
      <c r="FU65" s="382"/>
      <c r="FV65" s="382"/>
      <c r="FW65" s="382"/>
      <c r="FX65" s="382"/>
      <c r="FY65" s="382"/>
      <c r="FZ65" s="382"/>
      <c r="GA65" s="382"/>
      <c r="GB65" s="382"/>
      <c r="GC65" s="382"/>
      <c r="GD65" s="382"/>
      <c r="GE65" s="382"/>
      <c r="GF65" s="382"/>
      <c r="GG65" s="382"/>
      <c r="GH65" s="382"/>
      <c r="GI65" s="382"/>
      <c r="GJ65" s="382"/>
      <c r="GK65" s="382"/>
      <c r="GL65" s="382"/>
      <c r="GM65" s="383"/>
      <c r="GN65" s="384"/>
      <c r="GO65" s="385"/>
      <c r="GP65" s="385"/>
      <c r="GQ65" s="385"/>
      <c r="GR65" s="385"/>
      <c r="GS65" s="385"/>
      <c r="GT65" s="386"/>
      <c r="GU65" s="321"/>
      <c r="GV65" s="322"/>
      <c r="GW65" s="322"/>
      <c r="GX65" s="322"/>
      <c r="GY65" s="322"/>
      <c r="GZ65" s="322"/>
      <c r="HA65" s="322"/>
      <c r="HB65" s="322"/>
      <c r="HC65" s="322"/>
      <c r="HD65" s="322"/>
      <c r="HE65" s="322"/>
      <c r="HF65" s="322"/>
      <c r="HG65" s="322"/>
      <c r="HH65" s="322"/>
      <c r="HI65" s="322"/>
      <c r="HJ65" s="322"/>
      <c r="HK65" s="322"/>
      <c r="HL65" s="322"/>
      <c r="HM65" s="322"/>
      <c r="HN65" s="322"/>
      <c r="HO65" s="323"/>
      <c r="HP65" s="387"/>
      <c r="HQ65" s="388"/>
      <c r="HR65" s="388"/>
      <c r="HS65" s="388"/>
      <c r="HT65" s="388"/>
      <c r="HU65" s="388"/>
      <c r="HV65" s="389"/>
      <c r="HW65" s="390" t="n">
        <f aca="false">SUBTOTAL(3, FH65:GT65)</f>
        <v>0</v>
      </c>
      <c r="HX65" s="391" t="n">
        <f aca="false">COUNTIF(GU65:HV65,"&lt;&gt;0")-COUNTIF(GU65:HV65,"")</f>
        <v>0</v>
      </c>
      <c r="IA65" s="398"/>
      <c r="IB65" s="399"/>
      <c r="IC65" s="399"/>
      <c r="ID65" s="400"/>
      <c r="IE65" s="401"/>
      <c r="IF65" s="402"/>
      <c r="IG65" s="402"/>
      <c r="IH65" s="386"/>
      <c r="II65" s="321"/>
      <c r="IJ65" s="365"/>
      <c r="IK65" s="366"/>
      <c r="IL65" s="367"/>
      <c r="IM65" s="403"/>
      <c r="IN65" s="404"/>
      <c r="IO65" s="404"/>
      <c r="IP65" s="405"/>
      <c r="IQ65" s="390" t="n">
        <f aca="false">SUBTOTAL(3, IA65:IH65)</f>
        <v>0</v>
      </c>
      <c r="IR65" s="391" t="n">
        <f aca="false">COUNTIF(II65:IP65,"&lt;&gt;0")-COUNTIF(II65:IP65,"")</f>
        <v>0</v>
      </c>
      <c r="IU65" s="381"/>
      <c r="IV65" s="382" t="s">
        <v>338</v>
      </c>
      <c r="IW65" s="382"/>
      <c r="IX65" s="382"/>
      <c r="IY65" s="382"/>
      <c r="IZ65" s="382"/>
      <c r="JA65" s="382"/>
      <c r="JB65" s="382"/>
      <c r="JC65" s="382"/>
      <c r="JD65" s="382"/>
      <c r="JE65" s="382"/>
      <c r="JF65" s="382"/>
      <c r="JG65" s="382"/>
      <c r="JH65" s="382"/>
      <c r="JI65" s="382"/>
      <c r="JJ65" s="322"/>
      <c r="JK65" s="322"/>
      <c r="JL65" s="322"/>
      <c r="JM65" s="322"/>
      <c r="JN65" s="322"/>
      <c r="JO65" s="322"/>
      <c r="JP65" s="322"/>
      <c r="JQ65" s="322"/>
      <c r="JR65" s="322"/>
      <c r="JS65" s="322"/>
      <c r="JT65" s="322"/>
      <c r="JU65" s="322"/>
      <c r="JV65" s="322"/>
      <c r="JW65" s="322"/>
      <c r="JX65" s="322"/>
      <c r="JY65" s="322"/>
      <c r="JZ65" s="322"/>
      <c r="KA65" s="322"/>
      <c r="KB65" s="322"/>
      <c r="KC65" s="322"/>
      <c r="KD65" s="322"/>
      <c r="KE65" s="322"/>
      <c r="KF65" s="322"/>
      <c r="KG65" s="322"/>
      <c r="KH65" s="322"/>
      <c r="KI65" s="322"/>
      <c r="KJ65" s="322"/>
      <c r="KK65" s="322"/>
      <c r="KL65" s="322"/>
      <c r="KM65" s="322"/>
      <c r="KN65" s="322"/>
      <c r="KO65" s="322"/>
      <c r="KP65" s="323"/>
      <c r="KQ65" s="387"/>
      <c r="KR65" s="388"/>
      <c r="KS65" s="388"/>
      <c r="KT65" s="388"/>
      <c r="KU65" s="388"/>
      <c r="KV65" s="388"/>
      <c r="KW65" s="389"/>
      <c r="KX65" s="390" t="n">
        <f aca="false">SUBTOTAL(3, IU65:JI65)</f>
        <v>1</v>
      </c>
      <c r="KY65" s="391" t="n">
        <f aca="false">COUNTIF(JJ65:KW65,"&lt;&gt;0")-COUNTIF(JJ65:KW65,"")</f>
        <v>0</v>
      </c>
      <c r="LB65" s="395" t="n">
        <f aca="false">SUMIF(DN6:LA6,"итого гр.",DN65:LA65)</f>
        <v>1</v>
      </c>
      <c r="LC65" s="391" t="n">
        <f aca="false">SUMIF(DN6:LA6,"итого фк.",DN65:LA65)</f>
        <v>0</v>
      </c>
      <c r="LF65" s="396"/>
      <c r="LG65" s="397"/>
      <c r="LJ65" s="406"/>
      <c r="LK65" s="407"/>
      <c r="LN65" s="396"/>
      <c r="LO65" s="397"/>
      <c r="LR65" s="381" t="s">
        <v>399</v>
      </c>
      <c r="LS65" s="382"/>
      <c r="LT65" s="382"/>
      <c r="LU65" s="382"/>
      <c r="LV65" s="382"/>
      <c r="LW65" s="382"/>
      <c r="LX65" s="382"/>
      <c r="LY65" s="382"/>
      <c r="LZ65" s="382"/>
      <c r="MA65" s="382"/>
      <c r="MB65" s="382"/>
      <c r="MC65" s="382"/>
      <c r="MD65" s="382"/>
      <c r="ME65" s="382"/>
      <c r="MF65" s="382"/>
      <c r="MG65" s="322" t="s">
        <v>400</v>
      </c>
      <c r="MH65" s="322" t="s">
        <v>401</v>
      </c>
      <c r="MI65" s="322" t="s">
        <v>402</v>
      </c>
      <c r="MJ65" s="322"/>
      <c r="MK65" s="322"/>
      <c r="ML65" s="322"/>
      <c r="MM65" s="322"/>
      <c r="MN65" s="322"/>
      <c r="MO65" s="322"/>
      <c r="MP65" s="322"/>
      <c r="MQ65" s="322"/>
      <c r="MR65" s="322"/>
      <c r="MS65" s="322"/>
      <c r="MT65" s="322"/>
      <c r="MU65" s="322"/>
      <c r="MV65" s="322"/>
      <c r="MW65" s="322"/>
      <c r="MX65" s="322"/>
      <c r="MY65" s="322"/>
      <c r="MZ65" s="322"/>
      <c r="NA65" s="322"/>
      <c r="NB65" s="322"/>
      <c r="NC65" s="322"/>
      <c r="ND65" s="322"/>
      <c r="NE65" s="322"/>
      <c r="NF65" s="322"/>
      <c r="NG65" s="322"/>
      <c r="NH65" s="322"/>
      <c r="NI65" s="322"/>
      <c r="NJ65" s="322"/>
      <c r="NK65" s="322"/>
      <c r="NL65" s="322"/>
      <c r="NM65" s="322"/>
      <c r="NN65" s="322"/>
      <c r="NO65" s="322"/>
      <c r="NP65" s="322"/>
      <c r="NQ65" s="322"/>
      <c r="NR65" s="322"/>
      <c r="NS65" s="322"/>
      <c r="NT65" s="323"/>
      <c r="NU65" s="387"/>
      <c r="NV65" s="388"/>
      <c r="NW65" s="388"/>
      <c r="NX65" s="388"/>
      <c r="NY65" s="388"/>
      <c r="NZ65" s="388"/>
      <c r="OA65" s="389"/>
      <c r="OB65" s="390" t="n">
        <f aca="false">SUBTOTAL(3, LR65:MF65)</f>
        <v>1</v>
      </c>
      <c r="OC65" s="391" t="n">
        <f aca="false">COUNTIF(MG65:OA65,"&lt;&gt;0")-COUNTIF(MG65:OA65,"")</f>
        <v>3</v>
      </c>
      <c r="OF65" s="408"/>
      <c r="OG65" s="409"/>
      <c r="OH65" s="409"/>
      <c r="OI65" s="409"/>
      <c r="OJ65" s="409"/>
      <c r="OK65" s="409"/>
      <c r="OL65" s="409"/>
      <c r="OM65" s="409"/>
      <c r="ON65" s="410"/>
      <c r="OO65" s="411"/>
      <c r="OP65" s="412"/>
      <c r="OQ65" s="412"/>
      <c r="OR65" s="412"/>
      <c r="OS65" s="412"/>
      <c r="OT65" s="412"/>
      <c r="OU65" s="413"/>
      <c r="OV65" s="365"/>
      <c r="OW65" s="366"/>
      <c r="OX65" s="366"/>
      <c r="OY65" s="366"/>
      <c r="OZ65" s="366"/>
      <c r="PA65" s="366"/>
      <c r="PB65" s="366"/>
      <c r="PC65" s="366"/>
      <c r="PD65" s="366"/>
      <c r="PE65" s="366"/>
      <c r="PF65" s="366"/>
      <c r="PG65" s="366"/>
      <c r="PH65" s="366"/>
      <c r="PI65" s="366"/>
      <c r="PJ65" s="366"/>
      <c r="PK65" s="366"/>
      <c r="PL65" s="366"/>
      <c r="PM65" s="366"/>
      <c r="PN65" s="366"/>
      <c r="PO65" s="367"/>
      <c r="PP65" s="403"/>
      <c r="PQ65" s="404"/>
      <c r="PR65" s="404"/>
      <c r="PS65" s="404"/>
      <c r="PT65" s="404"/>
      <c r="PU65" s="404"/>
      <c r="PV65" s="405"/>
      <c r="PW65" s="390" t="n">
        <f aca="false">SUBTOTAL(3, OF65:OU65)</f>
        <v>0</v>
      </c>
      <c r="PX65" s="391" t="n">
        <f aca="false">COUNTIF(OV65:PV65,"&lt;&gt;0")-COUNTIF(OV65:PV65,"")</f>
        <v>0</v>
      </c>
      <c r="QA65" s="414"/>
      <c r="QB65" s="415"/>
      <c r="QC65" s="415"/>
      <c r="QD65" s="415"/>
      <c r="QE65" s="415"/>
      <c r="QF65" s="415"/>
      <c r="QG65" s="416"/>
      <c r="QH65" s="411"/>
      <c r="QI65" s="412"/>
      <c r="QJ65" s="412"/>
      <c r="QK65" s="412"/>
      <c r="QL65" s="412"/>
      <c r="QM65" s="412"/>
      <c r="QN65" s="413"/>
      <c r="QO65" s="321"/>
      <c r="QP65" s="322"/>
      <c r="QQ65" s="322"/>
      <c r="QR65" s="322"/>
      <c r="QS65" s="322"/>
      <c r="QT65" s="322"/>
      <c r="QU65" s="323"/>
      <c r="QV65" s="387"/>
      <c r="QW65" s="388"/>
      <c r="QX65" s="388"/>
      <c r="QY65" s="388"/>
      <c r="QZ65" s="388"/>
      <c r="RA65" s="388"/>
      <c r="RB65" s="389"/>
      <c r="RC65" s="390" t="n">
        <f aca="false">SUBTOTAL(3, QA65:QN65)</f>
        <v>0</v>
      </c>
      <c r="RD65" s="391" t="n">
        <f aca="false">COUNTIF(QO65:RB65,"&lt;&gt;0")-COUNTIF(QO65:RB65,"")</f>
        <v>0</v>
      </c>
      <c r="RG65" s="408"/>
      <c r="RH65" s="409"/>
      <c r="RI65" s="409"/>
      <c r="RJ65" s="409"/>
      <c r="RK65" s="409"/>
      <c r="RL65" s="409"/>
      <c r="RM65" s="410"/>
      <c r="RN65" s="411"/>
      <c r="RO65" s="412"/>
      <c r="RP65" s="412"/>
      <c r="RQ65" s="412"/>
      <c r="RR65" s="412"/>
      <c r="RS65" s="412"/>
      <c r="RT65" s="413"/>
      <c r="RU65" s="365"/>
      <c r="RV65" s="366"/>
      <c r="RW65" s="366"/>
      <c r="RX65" s="366"/>
      <c r="RY65" s="366"/>
      <c r="RZ65" s="366"/>
      <c r="SA65" s="367"/>
      <c r="SB65" s="403"/>
      <c r="SC65" s="404"/>
      <c r="SD65" s="404"/>
      <c r="SE65" s="404"/>
      <c r="SF65" s="404"/>
      <c r="SG65" s="404"/>
      <c r="SH65" s="405"/>
      <c r="SI65" s="390" t="n">
        <f aca="false">COUNTIF(RG65:RT65,"&lt;&gt;0")-COUNTIF(RG65:RT65,"")</f>
        <v>0</v>
      </c>
      <c r="SJ65" s="391" t="n">
        <f aca="false">COUNTIF(RU65:SH65,"&lt;&gt;0")-COUNTIF(RU65:SH65,"")</f>
        <v>0</v>
      </c>
      <c r="SM65" s="395" t="n">
        <f aca="false">SUMIF(LR6:SL6,"итого гр.",LR65:SL65)</f>
        <v>1</v>
      </c>
      <c r="SN65" s="391" t="n">
        <f aca="false">SUMIF($LR$6:$SL$6,"итого фк.",LR65:SL65)</f>
        <v>3</v>
      </c>
      <c r="SQ65" s="396"/>
      <c r="SR65" s="397"/>
      <c r="SU65" s="408"/>
      <c r="SV65" s="409"/>
      <c r="SW65" s="409"/>
      <c r="SX65" s="410"/>
      <c r="SY65" s="411"/>
      <c r="SZ65" s="412"/>
      <c r="TA65" s="412"/>
      <c r="TB65" s="413"/>
      <c r="TC65" s="365"/>
      <c r="TD65" s="366"/>
      <c r="TE65" s="366"/>
      <c r="TF65" s="367"/>
      <c r="TG65" s="403"/>
      <c r="TH65" s="404"/>
      <c r="TI65" s="404"/>
      <c r="TJ65" s="405"/>
      <c r="TK65" s="390"/>
      <c r="TL65" s="391"/>
      <c r="TO65" s="395"/>
      <c r="TP65" s="417"/>
      <c r="TQ65" s="291"/>
      <c r="TR65" s="291"/>
      <c r="TS65" s="417"/>
      <c r="TT65" s="417"/>
      <c r="TU65" s="291"/>
      <c r="TV65" s="291"/>
      <c r="TW65" s="417"/>
      <c r="TX65" s="417"/>
      <c r="TY65" s="291"/>
      <c r="TZ65" s="291"/>
      <c r="UA65" s="417"/>
      <c r="UB65" s="417"/>
      <c r="UC65" s="291"/>
      <c r="UD65" s="291"/>
      <c r="UE65" s="418" t="n">
        <f aca="false">SUMIF(TO6:UD6,"итого гр.",TO65:UD65)</f>
        <v>0</v>
      </c>
      <c r="UF65" s="397" t="n">
        <f aca="false">SUMIF($TO$6:$UD$6,"итого фк.",TO65:UD65)</f>
        <v>0</v>
      </c>
      <c r="UG65" s="373"/>
      <c r="UI65" s="396"/>
      <c r="UJ65" s="397"/>
      <c r="UM65" s="396"/>
      <c r="UN65" s="397"/>
      <c r="UQ65" s="395"/>
      <c r="UR65" s="391"/>
      <c r="UU65" s="396"/>
      <c r="UV65" s="397"/>
      <c r="UY65" s="418"/>
      <c r="UZ65" s="418"/>
      <c r="VC65" s="418"/>
      <c r="VD65" s="418"/>
      <c r="VG65" s="546"/>
      <c r="VH65" s="375"/>
      <c r="VI65" s="546"/>
      <c r="VJ65" s="375"/>
      <c r="VK65" s="396"/>
      <c r="VL65" s="375"/>
      <c r="VM65" s="419"/>
      <c r="VN65" s="546"/>
      <c r="VO65" s="377"/>
      <c r="VP65" s="378"/>
      <c r="VS65" s="608"/>
      <c r="WF65" s="127" t="n">
        <f aca="false">IF(AJ65="",0,AJ65+WF62)</f>
        <v>0</v>
      </c>
      <c r="WG65" s="127" t="n">
        <f aca="false">IF(AK65="",0,AK65+WG62)</f>
        <v>0</v>
      </c>
      <c r="WH65" s="127" t="n">
        <f aca="false">IF(BP65="",0,BP65+WH62)</f>
        <v>0</v>
      </c>
      <c r="WI65" s="127" t="n">
        <f aca="false">IF(BQ65="",0,BQ65+WI62)</f>
        <v>0</v>
      </c>
      <c r="WJ65" s="127" t="n">
        <f aca="false">IF(CJ65="",0,CJ65+WJ62)</f>
        <v>0</v>
      </c>
      <c r="WK65" s="127" t="n">
        <f aca="false">IF(CK65="",0,CK65+WK62)</f>
        <v>0</v>
      </c>
      <c r="WL65" s="127" t="n">
        <f aca="false">IF(DD65="",0,DD65+WL62)</f>
        <v>0</v>
      </c>
      <c r="WM65" s="127" t="n">
        <f aca="false">IF(DE65="",0,DE65+WM62)</f>
        <v>0</v>
      </c>
      <c r="WN65" s="127" t="n">
        <f aca="false">IF(EF65="",0,EF65+WN62)</f>
        <v>0</v>
      </c>
      <c r="WO65" s="127" t="n">
        <f aca="false">IF(EG65="",0,EG65+WO62)</f>
        <v>0</v>
      </c>
      <c r="WP65" s="127" t="n">
        <f aca="false">IF(FF65="",0,FF65+WP62)</f>
        <v>0</v>
      </c>
      <c r="WQ65" s="127" t="n">
        <f aca="false">IF(FG65="",0,FG65+WQ62)</f>
        <v>0</v>
      </c>
      <c r="WR65" s="127" t="n">
        <f aca="false">IF(IS65="",0,IS65+WR62)</f>
        <v>0</v>
      </c>
      <c r="WS65" s="127" t="n">
        <f aca="false">IF(IT65="",0,IT65+WS62)</f>
        <v>0</v>
      </c>
      <c r="WT65" s="127" t="n">
        <f aca="false">IF(HY65="",0,HY65+WT62)</f>
        <v>0</v>
      </c>
      <c r="WU65" s="127" t="n">
        <f aca="false">IF(HZ65="",0,HZ65+WU62)</f>
        <v>0</v>
      </c>
      <c r="WV65" s="127" t="n">
        <f aca="false">IF(SK65="",0,SK65+WV62)</f>
        <v>0</v>
      </c>
      <c r="WW65" s="127" t="n">
        <f aca="false">IF(SL65="",0,SL65+WW62)</f>
        <v>0</v>
      </c>
      <c r="WX65" s="127" t="n">
        <f aca="false">IF(UM65="",0,UM65)</f>
        <v>0</v>
      </c>
      <c r="WY65" s="127" t="n">
        <f aca="false">IF(UN65="",0,UN65)</f>
        <v>0</v>
      </c>
      <c r="WZ65" s="127" t="n">
        <f aca="false">IF(LL65="",0,LL65+WZ62)</f>
        <v>0</v>
      </c>
      <c r="XA65" s="127" t="n">
        <f aca="false">IF(LM65="",0,LM65+XA62)</f>
        <v>0</v>
      </c>
      <c r="XB65" s="127" t="n">
        <f aca="false">IF(UI65="",0,UI65+XB62)</f>
        <v>0</v>
      </c>
      <c r="XC65" s="127" t="n">
        <f aca="false">IF(UJ65="",0,UJ65+XC62)</f>
        <v>0</v>
      </c>
      <c r="XD65" s="127" t="n">
        <f aca="false">IF(VN65="",0,VN65+XD62)</f>
        <v>0</v>
      </c>
      <c r="XE65" s="127" t="n">
        <f aca="false">IF(VO65="",0,VO65+XE62)</f>
        <v>0</v>
      </c>
      <c r="XF65" s="127" t="n">
        <f aca="false">IFERROR(XD65/$A63,0)</f>
        <v>0</v>
      </c>
      <c r="XG65" s="127" t="n">
        <f aca="false">IFERROR(XE65/$A63,0)</f>
        <v>0</v>
      </c>
      <c r="XH65" s="127" t="n">
        <f aca="false">IF(US65="",0,US65+XH62)</f>
        <v>0</v>
      </c>
      <c r="XI65" s="127" t="n">
        <f aca="false">IF(UT65="",0,UT65+XI62)</f>
        <v>0</v>
      </c>
      <c r="XJ65" s="127" t="n">
        <f aca="false">IF(WF65&gt;0,0,AH65+XJ62)</f>
        <v>5</v>
      </c>
      <c r="XK65" s="127" t="n">
        <f aca="false">IF(WG65&gt;0,0,AI65+XK62)</f>
        <v>2</v>
      </c>
      <c r="XL65" s="127" t="n">
        <f aca="false">IF(WH65&gt;0,0,BN65+XL62)</f>
        <v>8</v>
      </c>
      <c r="XM65" s="127" t="n">
        <f aca="false">IF(WI65&gt;0,0,BO65+XM62)</f>
        <v>8</v>
      </c>
      <c r="XN65" s="127" t="n">
        <f aca="false">IF(WJ65&gt;0,0,CH65+XN62)</f>
        <v>0</v>
      </c>
      <c r="XO65" s="127" t="n">
        <f aca="false">IF(WK65&gt;0,0,CI65+XO62)</f>
        <v>0</v>
      </c>
      <c r="XP65" s="127" t="n">
        <f aca="false">IF(WL65&gt;0,0,DB65+XP62)</f>
        <v>0</v>
      </c>
      <c r="XQ65" s="127" t="n">
        <f aca="false">IF(WM65&gt;0,0,DC65+XQ62)</f>
        <v>0</v>
      </c>
      <c r="XR65" s="127" t="n">
        <f aca="false">IF(WN65&gt;0,0,ED65+XR62)</f>
        <v>3</v>
      </c>
      <c r="XS65" s="127" t="n">
        <f aca="false">IF(WO65&gt;0,0,EE65+XS62)</f>
        <v>3</v>
      </c>
      <c r="XT65" s="127" t="n">
        <f aca="false">IF(WP65&gt;0,0,FD65+XT62)</f>
        <v>7</v>
      </c>
      <c r="XU65" s="127" t="n">
        <f aca="false">IF(WQ65&gt;0,0,FE65+XU62)</f>
        <v>2</v>
      </c>
      <c r="XV65" s="127" t="n">
        <f aca="false">IF(WR65&gt;0,0,IQ65+XV62)</f>
        <v>0</v>
      </c>
      <c r="XW65" s="127" t="n">
        <f aca="false">IF(WS65&gt;0,0,IR65+XW62)</f>
        <v>0</v>
      </c>
      <c r="XX65" s="127" t="n">
        <f aca="false">IF(WT65&gt;0,0,HW65+XX62)</f>
        <v>23</v>
      </c>
      <c r="XY65" s="127" t="n">
        <f aca="false">IFERROR(IF(WU65&gt;0,0,HX65+XY62),0)</f>
        <v>23</v>
      </c>
      <c r="XZ65" s="127" t="n">
        <f aca="false">IF(WV65&gt;0,0,SI65+XZ62)</f>
        <v>4</v>
      </c>
      <c r="YA65" s="127" t="n">
        <f aca="false">IFERROR(IF(WW65&gt;0,0,SJ65+YA62),0)</f>
        <v>3</v>
      </c>
      <c r="YB65" s="127"/>
      <c r="YC65" s="127"/>
      <c r="YD65" s="127"/>
    </row>
    <row r="66" customFormat="false" ht="15" hidden="false" customHeight="false" outlineLevel="0" collapsed="false">
      <c r="A66" s="483"/>
      <c r="B66" s="420"/>
      <c r="C66" s="421"/>
      <c r="D66" s="421"/>
      <c r="E66" s="421"/>
      <c r="F66" s="421"/>
      <c r="G66" s="421"/>
      <c r="H66" s="421"/>
      <c r="I66" s="422"/>
      <c r="J66" s="423" t="n">
        <v>350</v>
      </c>
      <c r="K66" s="424"/>
      <c r="L66" s="424"/>
      <c r="M66" s="424"/>
      <c r="N66" s="424"/>
      <c r="O66" s="424"/>
      <c r="P66" s="425"/>
      <c r="Q66" s="426"/>
      <c r="R66" s="322"/>
      <c r="S66" s="427"/>
      <c r="T66" s="427"/>
      <c r="U66" s="427"/>
      <c r="V66" s="427"/>
      <c r="W66" s="427"/>
      <c r="X66" s="427"/>
      <c r="Y66" s="427"/>
      <c r="Z66" s="428"/>
      <c r="AA66" s="429"/>
      <c r="AB66" s="430"/>
      <c r="AC66" s="430"/>
      <c r="AD66" s="430"/>
      <c r="AE66" s="430"/>
      <c r="AF66" s="430"/>
      <c r="AG66" s="431"/>
      <c r="AH66" s="432" t="n">
        <f aca="false">SUBTOTAL(9, B66:P66)</f>
        <v>350</v>
      </c>
      <c r="AI66" s="433" t="n">
        <f aca="false">SUBTOTAL(9, Q66:AG66)</f>
        <v>0</v>
      </c>
      <c r="AJ66" s="273" t="n">
        <f aca="false">SUM(AH66,AJ63)</f>
        <v>510</v>
      </c>
      <c r="AK66" s="273" t="n">
        <f aca="false">SUM(AI66,AK63)</f>
        <v>80</v>
      </c>
      <c r="AL66" s="420" t="n">
        <v>21</v>
      </c>
      <c r="AM66" s="421" t="n">
        <v>20</v>
      </c>
      <c r="AN66" s="421"/>
      <c r="AO66" s="421"/>
      <c r="AP66" s="421"/>
      <c r="AQ66" s="421"/>
      <c r="AR66" s="422"/>
      <c r="AS66" s="423"/>
      <c r="AT66" s="424"/>
      <c r="AU66" s="424"/>
      <c r="AV66" s="424"/>
      <c r="AW66" s="424"/>
      <c r="AX66" s="424"/>
      <c r="AY66" s="425"/>
      <c r="AZ66" s="666" t="n">
        <v>20</v>
      </c>
      <c r="BA66" s="427"/>
      <c r="BB66" s="427"/>
      <c r="BC66" s="427"/>
      <c r="BD66" s="427"/>
      <c r="BE66" s="427"/>
      <c r="BF66" s="428"/>
      <c r="BG66" s="429"/>
      <c r="BH66" s="430"/>
      <c r="BI66" s="430"/>
      <c r="BJ66" s="430"/>
      <c r="BK66" s="430"/>
      <c r="BL66" s="430"/>
      <c r="BM66" s="431"/>
      <c r="BN66" s="432" t="n">
        <f aca="false">SUBTOTAL(9, AL66:AY66)</f>
        <v>41</v>
      </c>
      <c r="BO66" s="433" t="n">
        <f aca="false">SUBTOTAL(9, AZ66:BM66)</f>
        <v>20</v>
      </c>
      <c r="BP66" s="273" t="n">
        <f aca="false">SUM(BN66,BP63)</f>
        <v>162</v>
      </c>
      <c r="BQ66" s="273" t="n">
        <f aca="false">SUM(BO66,BQ63)</f>
        <v>161</v>
      </c>
      <c r="BR66" s="420"/>
      <c r="BS66" s="421"/>
      <c r="BT66" s="421"/>
      <c r="BU66" s="422"/>
      <c r="BV66" s="434"/>
      <c r="BW66" s="435"/>
      <c r="BX66" s="435"/>
      <c r="BY66" s="436"/>
      <c r="BZ66" s="426"/>
      <c r="CA66" s="427"/>
      <c r="CB66" s="427"/>
      <c r="CC66" s="428"/>
      <c r="CD66" s="429"/>
      <c r="CE66" s="430"/>
      <c r="CF66" s="430"/>
      <c r="CG66" s="431"/>
      <c r="CH66" s="432" t="n">
        <f aca="false">SUBTOTAL(9, BR66:BY66)</f>
        <v>0</v>
      </c>
      <c r="CI66" s="433" t="n">
        <f aca="false">SUBTOTAL(9, BZ66:CG66)</f>
        <v>0</v>
      </c>
      <c r="CJ66" s="273" t="n">
        <f aca="false">SUM(CH66,CJ63)</f>
        <v>0</v>
      </c>
      <c r="CK66" s="273" t="n">
        <f aca="false">SUM(CI66,CK63)</f>
        <v>0</v>
      </c>
      <c r="CL66" s="420"/>
      <c r="CM66" s="421"/>
      <c r="CN66" s="421"/>
      <c r="CO66" s="422"/>
      <c r="CP66" s="423"/>
      <c r="CQ66" s="424"/>
      <c r="CR66" s="424"/>
      <c r="CS66" s="425"/>
      <c r="CT66" s="426"/>
      <c r="CU66" s="427"/>
      <c r="CV66" s="427"/>
      <c r="CW66" s="428"/>
      <c r="CX66" s="429"/>
      <c r="CY66" s="430"/>
      <c r="CZ66" s="430"/>
      <c r="DA66" s="431"/>
      <c r="DB66" s="432" t="n">
        <f aca="false">SUBTOTAL(9, CL66:CS66)</f>
        <v>0</v>
      </c>
      <c r="DC66" s="433" t="n">
        <f aca="false">SUBTOTAL(9, CT66:DA66)</f>
        <v>0</v>
      </c>
      <c r="DD66" s="273" t="n">
        <f aca="false">SUM(DB66,DD63)</f>
        <v>0</v>
      </c>
      <c r="DE66" s="273" t="n">
        <f aca="false">SUM(DC66,DE63)</f>
        <v>0</v>
      </c>
      <c r="DF66" s="437" t="n">
        <f aca="false">SUMIF(B6:DE6,"итого гр.",B66:DE66)</f>
        <v>391</v>
      </c>
      <c r="DG66" s="433" t="n">
        <f aca="false">SUMIF(B6:DE6,"итого фк.",B66:DE66)</f>
        <v>20</v>
      </c>
      <c r="DH66" s="273" t="n">
        <f aca="false">SUM(DF66,DH63)</f>
        <v>672</v>
      </c>
      <c r="DI66" s="273" t="n">
        <f aca="false">SUM(DG66,DI63)</f>
        <v>241</v>
      </c>
      <c r="DJ66" s="438" t="n">
        <f aca="false">DH66</f>
        <v>672</v>
      </c>
      <c r="DK66" s="439" t="n">
        <f aca="false">DI66</f>
        <v>241</v>
      </c>
      <c r="DN66" s="420"/>
      <c r="DO66" s="421"/>
      <c r="DP66" s="421"/>
      <c r="DQ66" s="422"/>
      <c r="DR66" s="423"/>
      <c r="DS66" s="424"/>
      <c r="DT66" s="424"/>
      <c r="DU66" s="425"/>
      <c r="DV66" s="426"/>
      <c r="DW66" s="426"/>
      <c r="DX66" s="427"/>
      <c r="DY66" s="428"/>
      <c r="DZ66" s="429"/>
      <c r="EA66" s="430"/>
      <c r="EB66" s="430"/>
      <c r="EC66" s="431"/>
      <c r="ED66" s="390" t="n">
        <f aca="false">SUBTOTAL(9, DN66:DU66)</f>
        <v>0</v>
      </c>
      <c r="EE66" s="433" t="n">
        <f aca="false">SUBTOTAL(9, DV66:EC66)</f>
        <v>0</v>
      </c>
      <c r="EF66" s="273" t="n">
        <f aca="false">SUM(ED66,EF63)</f>
        <v>25.2</v>
      </c>
      <c r="EG66" s="273" t="n">
        <f aca="false">SUM(EE66,EG63)</f>
        <v>15.988</v>
      </c>
      <c r="EH66" s="420"/>
      <c r="EI66" s="421"/>
      <c r="EJ66" s="421"/>
      <c r="EK66" s="421"/>
      <c r="EL66" s="667"/>
      <c r="EM66" s="667"/>
      <c r="EN66" s="668"/>
      <c r="EO66" s="669"/>
      <c r="EP66" s="670"/>
      <c r="EQ66" s="670"/>
      <c r="ER66" s="425"/>
      <c r="ES66" s="440"/>
      <c r="ET66" s="441"/>
      <c r="EU66" s="441"/>
      <c r="EV66" s="441"/>
      <c r="EW66" s="441"/>
      <c r="EX66" s="441"/>
      <c r="EY66" s="442"/>
      <c r="EZ66" s="443"/>
      <c r="FA66" s="444"/>
      <c r="FB66" s="444"/>
      <c r="FC66" s="445"/>
      <c r="FD66" s="432" t="n">
        <f aca="false">SUBTOTAL(9, EH66:ER66)</f>
        <v>0</v>
      </c>
      <c r="FE66" s="433" t="n">
        <f aca="false">SUBTOTAL(9, ES66:FC66)</f>
        <v>0</v>
      </c>
      <c r="FF66" s="273" t="n">
        <f aca="false">SUM(FD66,FF63)</f>
        <v>220</v>
      </c>
      <c r="FG66" s="273" t="n">
        <f aca="false">SUM(FE66,FG63)</f>
        <v>60</v>
      </c>
      <c r="FH66" s="420"/>
      <c r="FI66" s="421"/>
      <c r="FJ66" s="421"/>
      <c r="FK66" s="421"/>
      <c r="FL66" s="421"/>
      <c r="FM66" s="421"/>
      <c r="FN66" s="421"/>
      <c r="FO66" s="421"/>
      <c r="FP66" s="421"/>
      <c r="FQ66" s="421"/>
      <c r="FR66" s="421"/>
      <c r="FS66" s="421"/>
      <c r="FT66" s="421"/>
      <c r="FU66" s="421"/>
      <c r="FV66" s="421"/>
      <c r="FW66" s="421"/>
      <c r="FX66" s="421"/>
      <c r="FY66" s="421"/>
      <c r="FZ66" s="421"/>
      <c r="GA66" s="421"/>
      <c r="GB66" s="421"/>
      <c r="GC66" s="421"/>
      <c r="GD66" s="421"/>
      <c r="GE66" s="421"/>
      <c r="GF66" s="421"/>
      <c r="GG66" s="421"/>
      <c r="GH66" s="421"/>
      <c r="GI66" s="421"/>
      <c r="GJ66" s="421"/>
      <c r="GK66" s="421"/>
      <c r="GL66" s="421"/>
      <c r="GM66" s="422"/>
      <c r="GN66" s="423"/>
      <c r="GO66" s="424"/>
      <c r="GP66" s="424"/>
      <c r="GQ66" s="424"/>
      <c r="GR66" s="424"/>
      <c r="GS66" s="424"/>
      <c r="GT66" s="425"/>
      <c r="GU66" s="426"/>
      <c r="GV66" s="427"/>
      <c r="GW66" s="427"/>
      <c r="GX66" s="427"/>
      <c r="GY66" s="427"/>
      <c r="GZ66" s="427"/>
      <c r="HA66" s="427"/>
      <c r="HB66" s="427"/>
      <c r="HC66" s="427"/>
      <c r="HD66" s="427"/>
      <c r="HE66" s="427"/>
      <c r="HF66" s="427"/>
      <c r="HG66" s="427"/>
      <c r="HH66" s="427"/>
      <c r="HI66" s="427"/>
      <c r="HJ66" s="427"/>
      <c r="HK66" s="427"/>
      <c r="HL66" s="427"/>
      <c r="HM66" s="427"/>
      <c r="HN66" s="427"/>
      <c r="HO66" s="428"/>
      <c r="HP66" s="429"/>
      <c r="HQ66" s="430"/>
      <c r="HR66" s="430"/>
      <c r="HS66" s="430"/>
      <c r="HT66" s="430"/>
      <c r="HU66" s="430"/>
      <c r="HV66" s="431"/>
      <c r="HW66" s="432" t="n">
        <f aca="false">SUBTOTAL(9, FH66:GT66)</f>
        <v>0</v>
      </c>
      <c r="HX66" s="433" t="n">
        <f aca="false">SUBTOTAL(9, GU66:HV66)</f>
        <v>0</v>
      </c>
      <c r="HY66" s="273" t="n">
        <f aca="false">SUM(HW66,HY63)</f>
        <v>114</v>
      </c>
      <c r="HZ66" s="273" t="n">
        <f aca="false">SUM(HX66,HZ63)</f>
        <v>114.773</v>
      </c>
      <c r="IA66" s="446"/>
      <c r="IB66" s="447"/>
      <c r="IC66" s="447"/>
      <c r="ID66" s="448"/>
      <c r="IE66" s="449"/>
      <c r="IF66" s="450"/>
      <c r="IG66" s="450"/>
      <c r="IH66" s="425"/>
      <c r="II66" s="440"/>
      <c r="IJ66" s="465"/>
      <c r="IK66" s="451"/>
      <c r="IL66" s="452"/>
      <c r="IM66" s="453"/>
      <c r="IN66" s="454"/>
      <c r="IO66" s="454"/>
      <c r="IP66" s="455"/>
      <c r="IQ66" s="432" t="n">
        <f aca="false">SUBTOTAL(9, IA66:IH66)</f>
        <v>0</v>
      </c>
      <c r="IR66" s="433" t="n">
        <f aca="false">SUBTOTAL(9, II66:IP66)</f>
        <v>0</v>
      </c>
      <c r="IS66" s="273" t="n">
        <f aca="false">SUM(IQ66,IS63)</f>
        <v>0</v>
      </c>
      <c r="IT66" s="273" t="n">
        <f aca="false">SUM(IR66,IT63)</f>
        <v>0</v>
      </c>
      <c r="IU66" s="420"/>
      <c r="IV66" s="421" t="n">
        <v>1</v>
      </c>
      <c r="IW66" s="421"/>
      <c r="IX66" s="421"/>
      <c r="IY66" s="421"/>
      <c r="IZ66" s="421"/>
      <c r="JA66" s="421"/>
      <c r="JB66" s="421"/>
      <c r="JC66" s="421"/>
      <c r="JD66" s="421"/>
      <c r="JE66" s="421"/>
      <c r="JF66" s="421"/>
      <c r="JG66" s="421"/>
      <c r="JH66" s="421"/>
      <c r="JI66" s="421"/>
      <c r="JJ66" s="427"/>
      <c r="JK66" s="427"/>
      <c r="JL66" s="427"/>
      <c r="JM66" s="427"/>
      <c r="JN66" s="427"/>
      <c r="JO66" s="427"/>
      <c r="JP66" s="427"/>
      <c r="JQ66" s="427"/>
      <c r="JR66" s="427"/>
      <c r="JS66" s="427"/>
      <c r="JT66" s="427"/>
      <c r="JU66" s="427"/>
      <c r="JV66" s="427"/>
      <c r="JW66" s="427"/>
      <c r="JX66" s="427"/>
      <c r="JY66" s="427"/>
      <c r="JZ66" s="427"/>
      <c r="KA66" s="427"/>
      <c r="KB66" s="427"/>
      <c r="KC66" s="427"/>
      <c r="KD66" s="427"/>
      <c r="KE66" s="427"/>
      <c r="KF66" s="427"/>
      <c r="KG66" s="427"/>
      <c r="KH66" s="427"/>
      <c r="KI66" s="427"/>
      <c r="KJ66" s="427"/>
      <c r="KK66" s="427"/>
      <c r="KL66" s="427"/>
      <c r="KM66" s="427"/>
      <c r="KN66" s="427"/>
      <c r="KO66" s="427"/>
      <c r="KP66" s="428"/>
      <c r="KQ66" s="429"/>
      <c r="KR66" s="430"/>
      <c r="KS66" s="430"/>
      <c r="KT66" s="430"/>
      <c r="KU66" s="430"/>
      <c r="KV66" s="430"/>
      <c r="KW66" s="431"/>
      <c r="KX66" s="432" t="n">
        <f aca="false">SUBTOTAL(9, IU66:JI66)</f>
        <v>1</v>
      </c>
      <c r="KY66" s="549" t="n">
        <f aca="false">SUBTOTAL(9, JJ66:KW66)</f>
        <v>0</v>
      </c>
      <c r="KZ66" s="273" t="n">
        <f aca="false">SUM(KX66,KZ63)</f>
        <v>285.041</v>
      </c>
      <c r="LA66" s="456" t="n">
        <f aca="false">SUM(KY66,LA63)</f>
        <v>713.796</v>
      </c>
      <c r="LB66" s="437" t="n">
        <f aca="false">SUMIF(DN6:LA6,"итого гр.",DN66:LA66)</f>
        <v>1</v>
      </c>
      <c r="LC66" s="433" t="n">
        <f aca="false">SUMIF(DN6:LA6,"итого фк.",DN66:LA66)</f>
        <v>0</v>
      </c>
      <c r="LD66" s="273" t="n">
        <f aca="false">SUM(LB66,LD63)</f>
        <v>644.241</v>
      </c>
      <c r="LE66" s="273" t="n">
        <f aca="false">SUM(LC66,LE63)</f>
        <v>904.557</v>
      </c>
      <c r="LF66" s="438" t="n">
        <f aca="false">LD66</f>
        <v>644.241</v>
      </c>
      <c r="LG66" s="439" t="n">
        <f aca="false">LE66</f>
        <v>904.557</v>
      </c>
      <c r="LI66" s="278"/>
      <c r="LJ66" s="457"/>
      <c r="LK66" s="458" t="n">
        <v>35</v>
      </c>
      <c r="LL66" s="273" t="n">
        <f aca="false">LJ66</f>
        <v>0</v>
      </c>
      <c r="LM66" s="273" t="n">
        <f aca="false">LK66</f>
        <v>35</v>
      </c>
      <c r="LN66" s="438" t="n">
        <f aca="false">SUM(DF66,LB66,LJ66)</f>
        <v>392</v>
      </c>
      <c r="LO66" s="439" t="n">
        <f aca="false">SUM(DG66,LC66,LK66)</f>
        <v>55</v>
      </c>
      <c r="LP66" s="273" t="n">
        <f aca="false">SUM(DH66,LD66,LL66)</f>
        <v>1316.241</v>
      </c>
      <c r="LQ66" s="273" t="n">
        <f aca="false">SUM(DI66,LE66,LM66)</f>
        <v>1180.557</v>
      </c>
      <c r="LR66" s="420" t="n">
        <v>3.6</v>
      </c>
      <c r="LS66" s="421" t="n">
        <v>1.2</v>
      </c>
      <c r="LT66" s="421"/>
      <c r="LU66" s="421"/>
      <c r="LV66" s="421"/>
      <c r="LW66" s="421"/>
      <c r="LX66" s="421"/>
      <c r="LY66" s="421"/>
      <c r="LZ66" s="421"/>
      <c r="MA66" s="421"/>
      <c r="MB66" s="421"/>
      <c r="MC66" s="421"/>
      <c r="MD66" s="421"/>
      <c r="ME66" s="421"/>
      <c r="MF66" s="421"/>
      <c r="MG66" s="441" t="n">
        <v>2.663</v>
      </c>
      <c r="MH66" s="441" t="n">
        <v>9.859</v>
      </c>
      <c r="MI66" s="441" t="n">
        <v>2.605</v>
      </c>
      <c r="MJ66" s="441"/>
      <c r="MK66" s="441"/>
      <c r="ML66" s="441"/>
      <c r="MM66" s="441"/>
      <c r="MN66" s="441"/>
      <c r="MO66" s="441"/>
      <c r="MP66" s="441"/>
      <c r="MQ66" s="441"/>
      <c r="MR66" s="441"/>
      <c r="MS66" s="441"/>
      <c r="MT66" s="441"/>
      <c r="MU66" s="441"/>
      <c r="MV66" s="441"/>
      <c r="MW66" s="441"/>
      <c r="MX66" s="441"/>
      <c r="MY66" s="441"/>
      <c r="MZ66" s="441"/>
      <c r="NA66" s="441"/>
      <c r="NB66" s="441"/>
      <c r="NC66" s="441"/>
      <c r="ND66" s="441"/>
      <c r="NE66" s="441"/>
      <c r="NF66" s="441"/>
      <c r="NG66" s="441"/>
      <c r="NH66" s="441"/>
      <c r="NI66" s="441"/>
      <c r="NJ66" s="441"/>
      <c r="NK66" s="441"/>
      <c r="NL66" s="441"/>
      <c r="NM66" s="441"/>
      <c r="NN66" s="441"/>
      <c r="NO66" s="441"/>
      <c r="NP66" s="441"/>
      <c r="NQ66" s="441"/>
      <c r="NR66" s="441"/>
      <c r="NS66" s="441"/>
      <c r="NT66" s="442"/>
      <c r="NU66" s="443"/>
      <c r="NV66" s="444"/>
      <c r="NW66" s="444"/>
      <c r="NX66" s="444"/>
      <c r="NY66" s="444"/>
      <c r="NZ66" s="444"/>
      <c r="OA66" s="445"/>
      <c r="OB66" s="432" t="n">
        <f aca="false">SUBTOTAL(9, LR66:MF66)</f>
        <v>4.8</v>
      </c>
      <c r="OC66" s="610" t="n">
        <f aca="false">SUBTOTAL(9, MG66:OA66)</f>
        <v>15.127</v>
      </c>
      <c r="OD66" s="273" t="n">
        <f aca="false">SUM(OB66,OD63)</f>
        <v>570.6535555556</v>
      </c>
      <c r="OE66" s="273" t="n">
        <f aca="false">SUM(OC66,OE63)</f>
        <v>1153.222</v>
      </c>
      <c r="OF66" s="459"/>
      <c r="OG66" s="671"/>
      <c r="OH66" s="671"/>
      <c r="OI66" s="671"/>
      <c r="OJ66" s="671"/>
      <c r="OK66" s="671"/>
      <c r="OL66" s="671"/>
      <c r="OM66" s="671"/>
      <c r="ON66" s="672"/>
      <c r="OO66" s="673"/>
      <c r="OP66" s="463"/>
      <c r="OQ66" s="674"/>
      <c r="OR66" s="674"/>
      <c r="OS66" s="674"/>
      <c r="OT66" s="674"/>
      <c r="OU66" s="675"/>
      <c r="OV66" s="465"/>
      <c r="OW66" s="451"/>
      <c r="OX66" s="451"/>
      <c r="OY66" s="451"/>
      <c r="OZ66" s="451"/>
      <c r="PA66" s="451"/>
      <c r="PB66" s="451"/>
      <c r="PC66" s="451"/>
      <c r="PD66" s="451"/>
      <c r="PE66" s="451"/>
      <c r="PF66" s="451"/>
      <c r="PG66" s="451"/>
      <c r="PH66" s="451"/>
      <c r="PI66" s="451"/>
      <c r="PJ66" s="451"/>
      <c r="PK66" s="451"/>
      <c r="PL66" s="451"/>
      <c r="PM66" s="451"/>
      <c r="PN66" s="451"/>
      <c r="PO66" s="452"/>
      <c r="PP66" s="453"/>
      <c r="PQ66" s="454"/>
      <c r="PR66" s="454"/>
      <c r="PS66" s="454"/>
      <c r="PT66" s="454"/>
      <c r="PU66" s="454"/>
      <c r="PV66" s="455"/>
      <c r="PW66" s="432" t="n">
        <f aca="false">SUBTOTAL(9, OF66:OU66)</f>
        <v>0</v>
      </c>
      <c r="PX66" s="433" t="n">
        <f aca="false">SUBTOTAL(9, OV66:PV66)</f>
        <v>0</v>
      </c>
      <c r="PY66" s="273" t="n">
        <f aca="false">SUM(PW66,PY63)</f>
        <v>0</v>
      </c>
      <c r="PZ66" s="273" t="n">
        <f aca="false">SUM(PX66,PZ63)</f>
        <v>0</v>
      </c>
      <c r="QA66" s="466"/>
      <c r="QB66" s="467"/>
      <c r="QC66" s="467"/>
      <c r="QD66" s="467"/>
      <c r="QE66" s="467"/>
      <c r="QF66" s="467"/>
      <c r="QG66" s="468"/>
      <c r="QH66" s="462"/>
      <c r="QI66" s="463"/>
      <c r="QJ66" s="463"/>
      <c r="QK66" s="463"/>
      <c r="QL66" s="463"/>
      <c r="QM66" s="463"/>
      <c r="QN66" s="464"/>
      <c r="QO66" s="440"/>
      <c r="QP66" s="441"/>
      <c r="QQ66" s="441"/>
      <c r="QR66" s="441"/>
      <c r="QS66" s="441"/>
      <c r="QT66" s="441"/>
      <c r="QU66" s="442"/>
      <c r="QV66" s="443"/>
      <c r="QW66" s="444"/>
      <c r="QX66" s="444"/>
      <c r="QY66" s="444"/>
      <c r="QZ66" s="444"/>
      <c r="RA66" s="444"/>
      <c r="RB66" s="445"/>
      <c r="RC66" s="432" t="n">
        <f aca="false">SUBTOTAL(9, QA66:QN66)</f>
        <v>0</v>
      </c>
      <c r="RD66" s="433" t="n">
        <f aca="false">SUBTOTAL(9, QO66:RB66)</f>
        <v>0</v>
      </c>
      <c r="RE66" s="273" t="n">
        <f aca="false">SUM(RC66,RE63)</f>
        <v>0</v>
      </c>
      <c r="RF66" s="273" t="n">
        <f aca="false">SUM(RD66,RF63)</f>
        <v>0</v>
      </c>
      <c r="RG66" s="459"/>
      <c r="RH66" s="460"/>
      <c r="RI66" s="460"/>
      <c r="RJ66" s="460"/>
      <c r="RK66" s="460"/>
      <c r="RL66" s="460"/>
      <c r="RM66" s="461"/>
      <c r="RN66" s="462"/>
      <c r="RO66" s="463"/>
      <c r="RP66" s="463"/>
      <c r="RQ66" s="463"/>
      <c r="RR66" s="463"/>
      <c r="RS66" s="463"/>
      <c r="RT66" s="464"/>
      <c r="RU66" s="465"/>
      <c r="RV66" s="451"/>
      <c r="RW66" s="451"/>
      <c r="RX66" s="451"/>
      <c r="RY66" s="451"/>
      <c r="RZ66" s="451"/>
      <c r="SA66" s="452"/>
      <c r="SB66" s="453"/>
      <c r="SC66" s="454"/>
      <c r="SD66" s="454"/>
      <c r="SE66" s="454"/>
      <c r="SF66" s="454"/>
      <c r="SG66" s="454"/>
      <c r="SH66" s="455"/>
      <c r="SI66" s="432" t="n">
        <f aca="false">SUBTOTAL(9, RG66:RT66)</f>
        <v>0</v>
      </c>
      <c r="SJ66" s="433" t="n">
        <f aca="false">SUBTOTAL(9, RU66:SH66)</f>
        <v>0</v>
      </c>
      <c r="SK66" s="273" t="n">
        <f aca="false">SUM(SI66,SK63)</f>
        <v>11.5</v>
      </c>
      <c r="SL66" s="273" t="n">
        <f aca="false">SUM(SJ66,SL63)</f>
        <v>33.534</v>
      </c>
      <c r="SM66" s="437" t="n">
        <f aca="false">SUMIF(LR6:SL6,"итого гр.",LR66:SL66)</f>
        <v>4.8</v>
      </c>
      <c r="SN66" s="433" t="n">
        <f aca="false">SUMIF($LR$6:$SL$6,"итого фк.",LR66:SL66)</f>
        <v>15.127</v>
      </c>
      <c r="SO66" s="273" t="n">
        <f aca="false">SUM(SM66,SO63)</f>
        <v>582.1535555556</v>
      </c>
      <c r="SP66" s="273" t="n">
        <f aca="false">SUM(SN66,SP63)</f>
        <v>1186.756</v>
      </c>
      <c r="SQ66" s="438" t="n">
        <f aca="false">SO66</f>
        <v>582.1535555556</v>
      </c>
      <c r="SR66" s="439" t="n">
        <f aca="false">SP66</f>
        <v>1186.756</v>
      </c>
      <c r="ST66" s="278"/>
      <c r="SU66" s="459"/>
      <c r="SV66" s="460"/>
      <c r="SW66" s="460"/>
      <c r="SX66" s="461"/>
      <c r="SY66" s="462"/>
      <c r="SZ66" s="463"/>
      <c r="TA66" s="463"/>
      <c r="TB66" s="464"/>
      <c r="TC66" s="469"/>
      <c r="TD66" s="470"/>
      <c r="TE66" s="470"/>
      <c r="TF66" s="471"/>
      <c r="TG66" s="472"/>
      <c r="TH66" s="473"/>
      <c r="TI66" s="473"/>
      <c r="TJ66" s="474"/>
      <c r="TK66" s="432" t="n">
        <f aca="false">SUBTOTAL(9, SU66:TB66)</f>
        <v>0</v>
      </c>
      <c r="TL66" s="433" t="n">
        <f aca="false">SUBTOTAL(9, TC66:TJ66)</f>
        <v>0</v>
      </c>
      <c r="TM66" s="456" t="n">
        <f aca="false">TM63+TK66</f>
        <v>0</v>
      </c>
      <c r="TN66" s="456" t="n">
        <f aca="false">TN63+TL66</f>
        <v>0</v>
      </c>
      <c r="TO66" s="437" t="n">
        <v>31.8</v>
      </c>
      <c r="TP66" s="475"/>
      <c r="TQ66" s="291"/>
      <c r="TR66" s="291"/>
      <c r="TS66" s="475" t="n">
        <v>19.1667696131759</v>
      </c>
      <c r="TT66" s="475"/>
      <c r="TU66" s="291"/>
      <c r="TV66" s="291"/>
      <c r="TW66" s="475"/>
      <c r="TX66" s="475"/>
      <c r="TY66" s="291"/>
      <c r="TZ66" s="291"/>
      <c r="UA66" s="475" t="n">
        <v>0.142859195402299</v>
      </c>
      <c r="UB66" s="475"/>
      <c r="UC66" s="291" t="n">
        <f aca="false">UA66</f>
        <v>0.142859195402299</v>
      </c>
      <c r="UD66" s="291" t="n">
        <f aca="false">UB66</f>
        <v>0</v>
      </c>
      <c r="UE66" s="476" t="n">
        <f aca="false">SUMIF(TO6:UD6,"итого гр.",TO66:UD66)</f>
        <v>51.1096288085782</v>
      </c>
      <c r="UF66" s="439" t="n">
        <f aca="false">SUMIF($TO$6:$UD$6,"итого фк.",TO66:UD66)</f>
        <v>0</v>
      </c>
      <c r="UG66" s="373" t="n">
        <f aca="false">UE66</f>
        <v>51.1096288085782</v>
      </c>
      <c r="UH66" s="273" t="n">
        <f aca="false">UF66</f>
        <v>0</v>
      </c>
      <c r="UI66" s="438"/>
      <c r="UJ66" s="439" t="n">
        <f aca="false">238-250</f>
        <v>-12</v>
      </c>
      <c r="UM66" s="438" t="n">
        <f aca="false">$UM$9+UM63</f>
        <v>1000</v>
      </c>
      <c r="UN66" s="439" t="n">
        <f aca="false">$UN$9+UN63</f>
        <v>1000</v>
      </c>
      <c r="UO66" s="273" t="n">
        <f aca="false">UM66</f>
        <v>1000</v>
      </c>
      <c r="UP66" s="273" t="n">
        <f aca="false">UN66</f>
        <v>1000</v>
      </c>
      <c r="UQ66" s="437" t="n">
        <f aca="false">Посуточная_НГДП!JR66</f>
        <v>51.5</v>
      </c>
      <c r="UR66" s="433" t="n">
        <f aca="false">Посуточная_НГДП!JS66</f>
        <v>0</v>
      </c>
      <c r="US66" s="273" t="n">
        <f aca="false">SUM(UQ66,US63)</f>
        <v>51.5</v>
      </c>
      <c r="UT66" s="273" t="n">
        <f aca="false">SUM(UR66,UT63)</f>
        <v>0</v>
      </c>
      <c r="UU66" s="438" t="n">
        <f aca="false">SUM(SQ66,UE66,UI66,UM66,UQ66,TM66)</f>
        <v>1684.76318436418</v>
      </c>
      <c r="UV66" s="439" t="n">
        <f aca="false">SUM(SR66,UF66,UJ66,UN66,UR66,TN66)</f>
        <v>2174.756</v>
      </c>
      <c r="UW66" s="273" t="n">
        <f aca="false">SUM(SS66,UG66,UK66,UO66,US66)</f>
        <v>1102.60962880858</v>
      </c>
      <c r="UX66" s="273" t="n">
        <f aca="false">SUM(ST66,UH66,UL66,UP66,UT66)</f>
        <v>1000</v>
      </c>
      <c r="UY66" s="476"/>
      <c r="UZ66" s="476"/>
      <c r="VA66" s="273" t="n">
        <f aca="false">UY66</f>
        <v>0</v>
      </c>
      <c r="VB66" s="456" t="n">
        <f aca="false">UZ66</f>
        <v>0</v>
      </c>
      <c r="VC66" s="476"/>
      <c r="VD66" s="476"/>
      <c r="VE66" s="273" t="n">
        <f aca="false">VC66</f>
        <v>0</v>
      </c>
      <c r="VG66" s="479" t="n">
        <v>30782.4358156358</v>
      </c>
      <c r="VH66" s="480" t="n">
        <f aca="false">IF(A64&lt;=VW$4,VLOOKUP(A64,$VW$6:$WB$37,2,FALSE()),SUM($VX$4,LQ66,-UV66)-SUM($WB$4,-$VZ$4))-VP66</f>
        <v>30138</v>
      </c>
      <c r="VI66" s="479" t="n">
        <v>30287.0358156358</v>
      </c>
      <c r="VJ66" s="480" t="n">
        <v>30290.171</v>
      </c>
      <c r="VK66" s="479" t="n">
        <v>27792.2042156358</v>
      </c>
      <c r="VL66" s="480" t="n">
        <v>31258.171</v>
      </c>
      <c r="VM66" s="481"/>
      <c r="VN66" s="479" t="n">
        <v>859.394704742539</v>
      </c>
      <c r="VO66" s="676" t="n">
        <f aca="false">IF(A64&lt;=VW$4,VLOOKUP(A64,$VS$6:$VT$37,2,FALSE()),SUM($VO$2,-LA66,OE66,-VP66))</f>
        <v>1017.871</v>
      </c>
      <c r="VP66" s="378"/>
      <c r="VQ66" s="278" t="n">
        <f aca="false">VH66-VG66</f>
        <v>-644.435815635821</v>
      </c>
      <c r="VS66" s="608"/>
      <c r="VT66" s="380"/>
      <c r="WF66" s="127" t="n">
        <f aca="false">IF(AJ66="",0,AJ66+WF63)</f>
        <v>2100</v>
      </c>
      <c r="WG66" s="127" t="n">
        <f aca="false">IF(AK66="",0,AK66+WG63)</f>
        <v>1140</v>
      </c>
      <c r="WH66" s="127" t="n">
        <f aca="false">IF(BP66="",0,BP66+WH63)</f>
        <v>1063</v>
      </c>
      <c r="WI66" s="127" t="n">
        <f aca="false">IF(BQ66="",0,BQ66+WI63)</f>
        <v>1590</v>
      </c>
      <c r="WJ66" s="127" t="n">
        <f aca="false">IF(CJ66="",0,CJ66+WJ63)</f>
        <v>0</v>
      </c>
      <c r="WK66" s="127" t="n">
        <f aca="false">IF(CK66="",0,CK66+WK63)</f>
        <v>0</v>
      </c>
      <c r="WL66" s="127" t="n">
        <f aca="false">IF(DD66="",0,DD66+WL63)</f>
        <v>0</v>
      </c>
      <c r="WM66" s="127" t="n">
        <f aca="false">IF(DE66="",0,DE66+WM63)</f>
        <v>0</v>
      </c>
      <c r="WN66" s="127" t="n">
        <f aca="false">IF(EF66="",0,EF66+WN63)</f>
        <v>193.9</v>
      </c>
      <c r="WO66" s="127" t="n">
        <f aca="false">IF(EG66="",0,EG66+WO63)</f>
        <v>164.568</v>
      </c>
      <c r="WP66" s="127" t="n">
        <f aca="false">IF(FF66="",0,FF66+WP63)</f>
        <v>3120</v>
      </c>
      <c r="WQ66" s="127" t="n">
        <f aca="false">IF(FG66="",0,FG66+WQ63)</f>
        <v>870</v>
      </c>
      <c r="WR66" s="127" t="n">
        <f aca="false">IF(IS66="",0,IS66+WR63)</f>
        <v>0</v>
      </c>
      <c r="WS66" s="127" t="n">
        <f aca="false">IF(IT66="",0,IT66+WS63)</f>
        <v>0</v>
      </c>
      <c r="WT66" s="127" t="n">
        <f aca="false">IF(HY66="",0,HY66+WT63)</f>
        <v>1020</v>
      </c>
      <c r="WU66" s="127" t="n">
        <f aca="false">IF(HZ66="",0,HZ66+WU63)</f>
        <v>1183.687</v>
      </c>
      <c r="WV66" s="127" t="n">
        <f aca="false">IF(SK66="",0,SK66+WV63)</f>
        <v>139.3</v>
      </c>
      <c r="WW66" s="127" t="n">
        <f aca="false">IF(SL66="",0,SL66+WW63)</f>
        <v>567.111</v>
      </c>
      <c r="WX66" s="127" t="n">
        <f aca="false">IF(UM66="",0,UM66)</f>
        <v>1000</v>
      </c>
      <c r="WY66" s="127" t="n">
        <f aca="false">IF(UN66="",0,UN66)</f>
        <v>1000</v>
      </c>
      <c r="WZ66" s="127" t="n">
        <f aca="false">IF(LL66="",0,LL66+WZ63)</f>
        <v>3743.3</v>
      </c>
      <c r="XA66" s="127" t="n">
        <f aca="false">IF(LM66="",0,LM66+XA63)</f>
        <v>1842.46504</v>
      </c>
      <c r="XB66" s="127" t="n">
        <f aca="false">IF(UI66="",0,UI66+XB63)</f>
        <v>0</v>
      </c>
      <c r="XC66" s="127" t="n">
        <f aca="false">IF(UJ66="",0,UJ66+XC63)</f>
        <v>151.080994212963</v>
      </c>
      <c r="XD66" s="127" t="n">
        <f aca="false">IF(VN66="",0,VN66+XD63)</f>
        <v>16096.3427615167</v>
      </c>
      <c r="XE66" s="127" t="n">
        <f aca="false">IF(VO66="",0,VO66+XE63)</f>
        <v>16336.648</v>
      </c>
      <c r="XF66" s="127" t="n">
        <f aca="false">IFERROR(XD66/$A64,0)</f>
        <v>804.817138075834</v>
      </c>
      <c r="XG66" s="127" t="n">
        <f aca="false">IFERROR(XE66/$A64,0)</f>
        <v>816.8324</v>
      </c>
      <c r="XH66" s="127" t="n">
        <f aca="false">IF(US66="",0,US66+XH63)</f>
        <v>51.5</v>
      </c>
      <c r="XI66" s="127" t="n">
        <f aca="false">IF(UT66="",0,UT66+XI63)</f>
        <v>0</v>
      </c>
      <c r="XJ66" s="127" t="n">
        <f aca="false">IF(WF66&gt;0,0,AH66+XJ63)</f>
        <v>0</v>
      </c>
      <c r="XK66" s="127" t="n">
        <f aca="false">IF(WG66&gt;0,0,AI66+XK63)</f>
        <v>0</v>
      </c>
      <c r="XL66" s="127" t="n">
        <f aca="false">IF(WH66&gt;0,0,BN66+XL63)</f>
        <v>0</v>
      </c>
      <c r="XM66" s="127" t="n">
        <f aca="false">IF(WI66&gt;0,0,BO66+XM63)</f>
        <v>0</v>
      </c>
      <c r="XN66" s="127" t="n">
        <f aca="false">IF(WJ66&gt;0,0,CH66+XN63)</f>
        <v>0</v>
      </c>
      <c r="XO66" s="127" t="n">
        <f aca="false">IF(WK66&gt;0,0,CI66+XO63)</f>
        <v>0</v>
      </c>
      <c r="XP66" s="127" t="n">
        <f aca="false">IF(WL66&gt;0,0,DB66+XP63)</f>
        <v>0</v>
      </c>
      <c r="XQ66" s="127" t="n">
        <f aca="false">IF(WM66&gt;0,0,DC66+XQ63)</f>
        <v>0</v>
      </c>
      <c r="XR66" s="127" t="n">
        <f aca="false">IF(WN66&gt;0,0,ED66+XR63)</f>
        <v>0</v>
      </c>
      <c r="XS66" s="127" t="n">
        <f aca="false">IF(WO66&gt;0,0,EE66+XS63)</f>
        <v>0</v>
      </c>
      <c r="XT66" s="127" t="n">
        <f aca="false">IF(WP66&gt;0,0,FD66+XT63)</f>
        <v>0</v>
      </c>
      <c r="XU66" s="127" t="n">
        <f aca="false">IF(WQ66&gt;0,0,FE66+XU63)</f>
        <v>0</v>
      </c>
      <c r="XV66" s="127" t="n">
        <f aca="false">IF(WR66&gt;0,0,IQ66+XV63)</f>
        <v>0</v>
      </c>
      <c r="XW66" s="127" t="n">
        <f aca="false">IF(WS66&gt;0,0,IR66+XW63)</f>
        <v>0</v>
      </c>
      <c r="XX66" s="127" t="n">
        <f aca="false">IF(WT66&gt;0,0,HW66+XX63)</f>
        <v>0</v>
      </c>
      <c r="XY66" s="127" t="n">
        <f aca="false">IFERROR(IF(WU66&gt;0,0,HX66+XY63),0)</f>
        <v>0</v>
      </c>
      <c r="XZ66" s="127" t="n">
        <f aca="false">IF(WV66&gt;0,0,SI66+XZ63)</f>
        <v>0</v>
      </c>
      <c r="YA66" s="127" t="n">
        <f aca="false">IFERROR(IF(WW66&gt;0,0,SJ66+YA63),0)</f>
        <v>0</v>
      </c>
      <c r="YB66" s="127"/>
      <c r="YC66" s="127"/>
      <c r="YD66" s="127"/>
    </row>
    <row r="67" customFormat="false" ht="15" hidden="false" customHeight="false" outlineLevel="0" collapsed="false">
      <c r="A67" s="483" t="n">
        <v>21</v>
      </c>
      <c r="B67" s="484" t="s">
        <v>200</v>
      </c>
      <c r="C67" s="485" t="s">
        <v>200</v>
      </c>
      <c r="D67" s="485" t="s">
        <v>235</v>
      </c>
      <c r="E67" s="485"/>
      <c r="F67" s="485"/>
      <c r="G67" s="485"/>
      <c r="H67" s="485"/>
      <c r="I67" s="486"/>
      <c r="J67" s="487"/>
      <c r="K67" s="488"/>
      <c r="L67" s="488"/>
      <c r="M67" s="488"/>
      <c r="N67" s="488"/>
      <c r="O67" s="488"/>
      <c r="P67" s="489"/>
      <c r="Q67" s="677" t="s">
        <v>306</v>
      </c>
      <c r="R67" s="491"/>
      <c r="S67" s="491"/>
      <c r="T67" s="491"/>
      <c r="U67" s="491"/>
      <c r="V67" s="491"/>
      <c r="W67" s="491"/>
      <c r="X67" s="491"/>
      <c r="Y67" s="491"/>
      <c r="Z67" s="492"/>
      <c r="AA67" s="493"/>
      <c r="AB67" s="494"/>
      <c r="AC67" s="494"/>
      <c r="AD67" s="494"/>
      <c r="AE67" s="494"/>
      <c r="AF67" s="494"/>
      <c r="AG67" s="495"/>
      <c r="AH67" s="496"/>
      <c r="AI67" s="497"/>
      <c r="AL67" s="484"/>
      <c r="AM67" s="485"/>
      <c r="AN67" s="485"/>
      <c r="AO67" s="485"/>
      <c r="AP67" s="485"/>
      <c r="AQ67" s="485"/>
      <c r="AR67" s="486"/>
      <c r="AS67" s="487"/>
      <c r="AT67" s="488"/>
      <c r="AU67" s="488"/>
      <c r="AV67" s="488"/>
      <c r="AW67" s="488"/>
      <c r="AX67" s="488"/>
      <c r="AY67" s="489"/>
      <c r="AZ67" s="678" t="s">
        <v>403</v>
      </c>
      <c r="BA67" s="491"/>
      <c r="BB67" s="491"/>
      <c r="BC67" s="491"/>
      <c r="BD67" s="491"/>
      <c r="BE67" s="491"/>
      <c r="BF67" s="492"/>
      <c r="BG67" s="493"/>
      <c r="BH67" s="494"/>
      <c r="BI67" s="494"/>
      <c r="BJ67" s="494"/>
      <c r="BK67" s="494"/>
      <c r="BL67" s="494"/>
      <c r="BM67" s="495"/>
      <c r="BN67" s="496"/>
      <c r="BO67" s="497"/>
      <c r="BR67" s="484"/>
      <c r="BS67" s="485"/>
      <c r="BT67" s="485"/>
      <c r="BU67" s="486"/>
      <c r="BV67" s="499"/>
      <c r="BW67" s="500"/>
      <c r="BX67" s="500"/>
      <c r="BY67" s="501"/>
      <c r="BZ67" s="490"/>
      <c r="CA67" s="491"/>
      <c r="CB67" s="491"/>
      <c r="CC67" s="492"/>
      <c r="CD67" s="493"/>
      <c r="CE67" s="494"/>
      <c r="CF67" s="494"/>
      <c r="CG67" s="495"/>
      <c r="CH67" s="496"/>
      <c r="CI67" s="497"/>
      <c r="CL67" s="484"/>
      <c r="CM67" s="485"/>
      <c r="CN67" s="485"/>
      <c r="CO67" s="486"/>
      <c r="CP67" s="487"/>
      <c r="CQ67" s="488"/>
      <c r="CR67" s="488"/>
      <c r="CS67" s="489"/>
      <c r="CT67" s="490"/>
      <c r="CU67" s="491"/>
      <c r="CV67" s="491"/>
      <c r="CW67" s="492"/>
      <c r="CX67" s="493"/>
      <c r="CY67" s="494"/>
      <c r="CZ67" s="494"/>
      <c r="DA67" s="495"/>
      <c r="DB67" s="496"/>
      <c r="DC67" s="497"/>
      <c r="DF67" s="502"/>
      <c r="DG67" s="497"/>
      <c r="DJ67" s="503"/>
      <c r="DK67" s="504"/>
      <c r="DN67" s="484"/>
      <c r="DO67" s="485"/>
      <c r="DP67" s="485"/>
      <c r="DQ67" s="486"/>
      <c r="DR67" s="487"/>
      <c r="DS67" s="488"/>
      <c r="DT67" s="488"/>
      <c r="DU67" s="489"/>
      <c r="DV67" s="491" t="s">
        <v>64</v>
      </c>
      <c r="DW67" s="491"/>
      <c r="DX67" s="491"/>
      <c r="DY67" s="492"/>
      <c r="DZ67" s="493"/>
      <c r="EA67" s="494"/>
      <c r="EB67" s="494"/>
      <c r="EC67" s="495"/>
      <c r="ED67" s="496"/>
      <c r="EE67" s="497"/>
      <c r="EH67" s="484"/>
      <c r="EI67" s="485"/>
      <c r="EJ67" s="485"/>
      <c r="EK67" s="485"/>
      <c r="EL67" s="485"/>
      <c r="EM67" s="485"/>
      <c r="EN67" s="486"/>
      <c r="EO67" s="487"/>
      <c r="EP67" s="488"/>
      <c r="EQ67" s="488"/>
      <c r="ER67" s="489"/>
      <c r="ES67" s="505"/>
      <c r="ET67" s="506"/>
      <c r="EU67" s="506"/>
      <c r="EV67" s="506"/>
      <c r="EW67" s="506"/>
      <c r="EX67" s="506"/>
      <c r="EY67" s="644"/>
      <c r="EZ67" s="508"/>
      <c r="FA67" s="509"/>
      <c r="FB67" s="509"/>
      <c r="FC67" s="510"/>
      <c r="FD67" s="496"/>
      <c r="FE67" s="497"/>
      <c r="FH67" s="484" t="s">
        <v>223</v>
      </c>
      <c r="FI67" s="485"/>
      <c r="FJ67" s="485"/>
      <c r="FK67" s="485"/>
      <c r="FL67" s="485"/>
      <c r="FM67" s="485"/>
      <c r="FN67" s="485"/>
      <c r="FO67" s="485"/>
      <c r="FP67" s="485"/>
      <c r="FQ67" s="485"/>
      <c r="FR67" s="485"/>
      <c r="FS67" s="485"/>
      <c r="FT67" s="485"/>
      <c r="FU67" s="485"/>
      <c r="FV67" s="485"/>
      <c r="FW67" s="485"/>
      <c r="FX67" s="485"/>
      <c r="FY67" s="485"/>
      <c r="FZ67" s="485"/>
      <c r="GA67" s="485"/>
      <c r="GB67" s="485"/>
      <c r="GC67" s="485"/>
      <c r="GD67" s="485"/>
      <c r="GE67" s="485"/>
      <c r="GF67" s="485"/>
      <c r="GG67" s="485"/>
      <c r="GH67" s="485"/>
      <c r="GI67" s="485"/>
      <c r="GJ67" s="485"/>
      <c r="GK67" s="485"/>
      <c r="GL67" s="485"/>
      <c r="GM67" s="486"/>
      <c r="GN67" s="487"/>
      <c r="GO67" s="488"/>
      <c r="GP67" s="488"/>
      <c r="GQ67" s="488"/>
      <c r="GR67" s="488"/>
      <c r="GS67" s="488"/>
      <c r="GT67" s="489"/>
      <c r="GU67" s="490" t="s">
        <v>68</v>
      </c>
      <c r="GV67" s="491" t="s">
        <v>72</v>
      </c>
      <c r="GW67" s="491"/>
      <c r="GX67" s="491"/>
      <c r="GY67" s="491"/>
      <c r="GZ67" s="491"/>
      <c r="HA67" s="491"/>
      <c r="HB67" s="491"/>
      <c r="HC67" s="491"/>
      <c r="HD67" s="491"/>
      <c r="HE67" s="491"/>
      <c r="HF67" s="491"/>
      <c r="HG67" s="491"/>
      <c r="HH67" s="491"/>
      <c r="HI67" s="491"/>
      <c r="HJ67" s="491"/>
      <c r="HK67" s="491"/>
      <c r="HL67" s="491"/>
      <c r="HM67" s="491"/>
      <c r="HN67" s="491"/>
      <c r="HO67" s="492"/>
      <c r="HP67" s="493"/>
      <c r="HQ67" s="494"/>
      <c r="HR67" s="494"/>
      <c r="HS67" s="494"/>
      <c r="HT67" s="494"/>
      <c r="HU67" s="494"/>
      <c r="HV67" s="495"/>
      <c r="HW67" s="496"/>
      <c r="HX67" s="497"/>
      <c r="IA67" s="511"/>
      <c r="IB67" s="512"/>
      <c r="IC67" s="512"/>
      <c r="ID67" s="513"/>
      <c r="IE67" s="514"/>
      <c r="IF67" s="515"/>
      <c r="IG67" s="515"/>
      <c r="IH67" s="489"/>
      <c r="II67" s="337"/>
      <c r="IJ67" s="348"/>
      <c r="IK67" s="348"/>
      <c r="IL67" s="349"/>
      <c r="IM67" s="658"/>
      <c r="IN67" s="659"/>
      <c r="IO67" s="659"/>
      <c r="IP67" s="516"/>
      <c r="IQ67" s="496"/>
      <c r="IR67" s="497"/>
      <c r="IU67" s="484"/>
      <c r="IV67" s="485" t="s">
        <v>197</v>
      </c>
      <c r="IW67" s="485"/>
      <c r="IX67" s="485"/>
      <c r="IY67" s="485"/>
      <c r="IZ67" s="485"/>
      <c r="JA67" s="485"/>
      <c r="JB67" s="485"/>
      <c r="JC67" s="485"/>
      <c r="JD67" s="485"/>
      <c r="JE67" s="485"/>
      <c r="JF67" s="485"/>
      <c r="JG67" s="485"/>
      <c r="JH67" s="485"/>
      <c r="JI67" s="485"/>
      <c r="JJ67" s="322" t="s">
        <v>70</v>
      </c>
      <c r="JK67" s="322" t="s">
        <v>201</v>
      </c>
      <c r="JL67" s="322" t="s">
        <v>224</v>
      </c>
      <c r="JM67" s="322"/>
      <c r="JN67" s="322"/>
      <c r="JO67" s="322"/>
      <c r="JP67" s="322"/>
      <c r="JQ67" s="322"/>
      <c r="JR67" s="322"/>
      <c r="JS67" s="322"/>
      <c r="JT67" s="322"/>
      <c r="JU67" s="322"/>
      <c r="JV67" s="322"/>
      <c r="JW67" s="322"/>
      <c r="JX67" s="322"/>
      <c r="JY67" s="322"/>
      <c r="JZ67" s="322"/>
      <c r="KA67" s="322"/>
      <c r="KB67" s="322"/>
      <c r="KC67" s="322"/>
      <c r="KD67" s="322"/>
      <c r="KE67" s="322"/>
      <c r="KF67" s="322"/>
      <c r="KG67" s="322"/>
      <c r="KH67" s="322"/>
      <c r="KI67" s="322"/>
      <c r="KJ67" s="322"/>
      <c r="KK67" s="322"/>
      <c r="KL67" s="322"/>
      <c r="KM67" s="322"/>
      <c r="KN67" s="322"/>
      <c r="KO67" s="322"/>
      <c r="KP67" s="323"/>
      <c r="KQ67" s="387"/>
      <c r="KR67" s="388"/>
      <c r="KS67" s="388"/>
      <c r="KT67" s="388"/>
      <c r="KU67" s="388"/>
      <c r="KV67" s="388"/>
      <c r="KW67" s="389"/>
      <c r="KX67" s="496"/>
      <c r="KY67" s="497"/>
      <c r="LB67" s="502"/>
      <c r="LC67" s="497"/>
      <c r="LF67" s="503"/>
      <c r="LG67" s="504"/>
      <c r="LJ67" s="517"/>
      <c r="LK67" s="518"/>
      <c r="LN67" s="503"/>
      <c r="LO67" s="504"/>
      <c r="LR67" s="484"/>
      <c r="LS67" s="485"/>
      <c r="LT67" s="485"/>
      <c r="LU67" s="485"/>
      <c r="LV67" s="485"/>
      <c r="LW67" s="485"/>
      <c r="LX67" s="485"/>
      <c r="LY67" s="485"/>
      <c r="LZ67" s="485"/>
      <c r="MA67" s="485"/>
      <c r="MB67" s="485"/>
      <c r="MC67" s="485"/>
      <c r="MD67" s="485"/>
      <c r="ME67" s="485"/>
      <c r="MF67" s="485"/>
      <c r="MG67" s="338" t="s">
        <v>198</v>
      </c>
      <c r="MH67" s="338" t="s">
        <v>70</v>
      </c>
      <c r="MI67" s="338" t="s">
        <v>67</v>
      </c>
      <c r="MJ67" s="338" t="s">
        <v>68</v>
      </c>
      <c r="MK67" s="338" t="s">
        <v>224</v>
      </c>
      <c r="ML67" s="338" t="s">
        <v>72</v>
      </c>
      <c r="MM67" s="338"/>
      <c r="MN67" s="338"/>
      <c r="MO67" s="338"/>
      <c r="MP67" s="338"/>
      <c r="MQ67" s="338"/>
      <c r="MR67" s="338"/>
      <c r="MS67" s="338"/>
      <c r="MT67" s="338"/>
      <c r="MU67" s="338"/>
      <c r="MV67" s="338"/>
      <c r="MW67" s="338"/>
      <c r="MX67" s="338"/>
      <c r="MY67" s="338"/>
      <c r="MZ67" s="338"/>
      <c r="NA67" s="338"/>
      <c r="NB67" s="338"/>
      <c r="NC67" s="338"/>
      <c r="ND67" s="338"/>
      <c r="NE67" s="338"/>
      <c r="NF67" s="338"/>
      <c r="NG67" s="338"/>
      <c r="NH67" s="338"/>
      <c r="NI67" s="338"/>
      <c r="NJ67" s="338"/>
      <c r="NK67" s="338"/>
      <c r="NL67" s="338"/>
      <c r="NM67" s="338"/>
      <c r="NN67" s="338"/>
      <c r="NO67" s="338"/>
      <c r="NP67" s="338"/>
      <c r="NQ67" s="338"/>
      <c r="NR67" s="338"/>
      <c r="NS67" s="338"/>
      <c r="NT67" s="339"/>
      <c r="NU67" s="519"/>
      <c r="NV67" s="520"/>
      <c r="NW67" s="520"/>
      <c r="NX67" s="520"/>
      <c r="NY67" s="520"/>
      <c r="NZ67" s="520"/>
      <c r="OA67" s="521"/>
      <c r="OB67" s="496"/>
      <c r="OC67" s="497"/>
      <c r="OF67" s="679"/>
      <c r="OG67" s="524"/>
      <c r="OH67" s="524"/>
      <c r="OI67" s="524"/>
      <c r="OJ67" s="524"/>
      <c r="OK67" s="524"/>
      <c r="OL67" s="524"/>
      <c r="OM67" s="524"/>
      <c r="ON67" s="524"/>
      <c r="OO67" s="680"/>
      <c r="OP67" s="526"/>
      <c r="OQ67" s="681"/>
      <c r="OR67" s="681"/>
      <c r="OS67" s="681"/>
      <c r="OT67" s="681"/>
      <c r="OU67" s="489"/>
      <c r="OV67" s="528"/>
      <c r="OW67" s="529"/>
      <c r="OX67" s="529"/>
      <c r="OY67" s="529"/>
      <c r="OZ67" s="529"/>
      <c r="PA67" s="529"/>
      <c r="PB67" s="529"/>
      <c r="PC67" s="529"/>
      <c r="PD67" s="529"/>
      <c r="PE67" s="529"/>
      <c r="PF67" s="529"/>
      <c r="PG67" s="529"/>
      <c r="PH67" s="529"/>
      <c r="PI67" s="529"/>
      <c r="PJ67" s="529"/>
      <c r="PK67" s="529"/>
      <c r="PL67" s="529"/>
      <c r="PM67" s="529"/>
      <c r="PN67" s="529"/>
      <c r="PO67" s="530"/>
      <c r="PP67" s="531"/>
      <c r="PQ67" s="532"/>
      <c r="PR67" s="532"/>
      <c r="PS67" s="532"/>
      <c r="PT67" s="532"/>
      <c r="PU67" s="532"/>
      <c r="PV67" s="516"/>
      <c r="PW67" s="496"/>
      <c r="PX67" s="497"/>
      <c r="QA67" s="533"/>
      <c r="QB67" s="534"/>
      <c r="QC67" s="534"/>
      <c r="QD67" s="534"/>
      <c r="QE67" s="534"/>
      <c r="QF67" s="534"/>
      <c r="QG67" s="535"/>
      <c r="QH67" s="525"/>
      <c r="QI67" s="526"/>
      <c r="QJ67" s="526"/>
      <c r="QK67" s="526"/>
      <c r="QL67" s="526"/>
      <c r="QM67" s="526"/>
      <c r="QN67" s="527"/>
      <c r="QO67" s="505"/>
      <c r="QP67" s="506"/>
      <c r="QQ67" s="506"/>
      <c r="QR67" s="506"/>
      <c r="QS67" s="506"/>
      <c r="QT67" s="506"/>
      <c r="QU67" s="507"/>
      <c r="QV67" s="508"/>
      <c r="QW67" s="509"/>
      <c r="QX67" s="509"/>
      <c r="QY67" s="509"/>
      <c r="QZ67" s="509"/>
      <c r="RA67" s="509"/>
      <c r="RB67" s="510"/>
      <c r="RC67" s="496"/>
      <c r="RD67" s="497"/>
      <c r="RG67" s="522"/>
      <c r="RH67" s="523"/>
      <c r="RI67" s="523"/>
      <c r="RJ67" s="523"/>
      <c r="RK67" s="523"/>
      <c r="RL67" s="523"/>
      <c r="RM67" s="524"/>
      <c r="RN67" s="525"/>
      <c r="RO67" s="526"/>
      <c r="RP67" s="526"/>
      <c r="RQ67" s="526"/>
      <c r="RR67" s="526"/>
      <c r="RS67" s="526"/>
      <c r="RT67" s="527"/>
      <c r="RU67" s="528"/>
      <c r="RV67" s="529"/>
      <c r="RW67" s="529"/>
      <c r="RX67" s="529"/>
      <c r="RY67" s="529"/>
      <c r="RZ67" s="529"/>
      <c r="SA67" s="530"/>
      <c r="SB67" s="531"/>
      <c r="SC67" s="532"/>
      <c r="SD67" s="532"/>
      <c r="SE67" s="532"/>
      <c r="SF67" s="532"/>
      <c r="SG67" s="532"/>
      <c r="SH67" s="516"/>
      <c r="SI67" s="496"/>
      <c r="SJ67" s="497"/>
      <c r="SM67" s="502"/>
      <c r="SN67" s="497"/>
      <c r="SQ67" s="503"/>
      <c r="SR67" s="504"/>
      <c r="SU67" s="355"/>
      <c r="SV67" s="356"/>
      <c r="SW67" s="356"/>
      <c r="SX67" s="357"/>
      <c r="SY67" s="536"/>
      <c r="SZ67" s="537"/>
      <c r="TA67" s="537"/>
      <c r="TB67" s="538"/>
      <c r="TC67" s="365"/>
      <c r="TD67" s="366"/>
      <c r="TE67" s="366"/>
      <c r="TF67" s="367"/>
      <c r="TG67" s="403"/>
      <c r="TH67" s="404"/>
      <c r="TI67" s="404"/>
      <c r="TJ67" s="405"/>
      <c r="TK67" s="496"/>
      <c r="TL67" s="497"/>
      <c r="TO67" s="502"/>
      <c r="TP67" s="539"/>
      <c r="TQ67" s="291"/>
      <c r="TR67" s="291"/>
      <c r="TS67" s="539"/>
      <c r="TT67" s="539"/>
      <c r="TU67" s="291"/>
      <c r="TV67" s="291"/>
      <c r="TW67" s="539"/>
      <c r="TX67" s="539"/>
      <c r="TY67" s="291"/>
      <c r="TZ67" s="291"/>
      <c r="UA67" s="539"/>
      <c r="UB67" s="539"/>
      <c r="UC67" s="291"/>
      <c r="UD67" s="291"/>
      <c r="UE67" s="540"/>
      <c r="UF67" s="504"/>
      <c r="UG67" s="373"/>
      <c r="UI67" s="503"/>
      <c r="UJ67" s="504"/>
      <c r="UM67" s="503"/>
      <c r="UN67" s="504"/>
      <c r="UQ67" s="502"/>
      <c r="UR67" s="497"/>
      <c r="UU67" s="503"/>
      <c r="UV67" s="504"/>
      <c r="UY67" s="540"/>
      <c r="UZ67" s="540"/>
      <c r="VC67" s="540"/>
      <c r="VD67" s="540"/>
      <c r="VF67" s="374"/>
      <c r="VG67" s="541"/>
      <c r="VH67" s="542"/>
      <c r="VI67" s="541"/>
      <c r="VJ67" s="542"/>
      <c r="VK67" s="335"/>
      <c r="VL67" s="542"/>
      <c r="VM67" s="543"/>
      <c r="VN67" s="541"/>
      <c r="VO67" s="544"/>
      <c r="VP67" s="378"/>
      <c r="VS67" s="608"/>
      <c r="WF67" s="127" t="n">
        <f aca="false">IF(AJ67="",0,AJ67+WF64)</f>
        <v>0</v>
      </c>
      <c r="WG67" s="127" t="n">
        <f aca="false">IF(AK67="",0,AK67+WG64)</f>
        <v>0</v>
      </c>
      <c r="WH67" s="127" t="n">
        <f aca="false">IF(BP67="",0,BP67+WH64)</f>
        <v>0</v>
      </c>
      <c r="WI67" s="127" t="n">
        <f aca="false">IF(BQ67="",0,BQ67+WI64)</f>
        <v>0</v>
      </c>
      <c r="WJ67" s="127" t="n">
        <f aca="false">IF(CJ67="",0,CJ67+WJ64)</f>
        <v>0</v>
      </c>
      <c r="WK67" s="127" t="n">
        <f aca="false">IF(CK67="",0,CK67+WK64)</f>
        <v>0</v>
      </c>
      <c r="WL67" s="127" t="n">
        <f aca="false">IF(DD67="",0,DD67+WL64)</f>
        <v>0</v>
      </c>
      <c r="WM67" s="127" t="n">
        <f aca="false">IF(DE67="",0,DE67+WM64)</f>
        <v>0</v>
      </c>
      <c r="WN67" s="127" t="n">
        <f aca="false">IF(EF67="",0,EF67+WN64)</f>
        <v>0</v>
      </c>
      <c r="WO67" s="127" t="n">
        <f aca="false">IF(EG67="",0,EG67+WO64)</f>
        <v>0</v>
      </c>
      <c r="WP67" s="127" t="n">
        <f aca="false">IF(FF67="",0,FF67+WP64)</f>
        <v>0</v>
      </c>
      <c r="WQ67" s="127" t="n">
        <f aca="false">IF(FG67="",0,FG67+WQ64)</f>
        <v>0</v>
      </c>
      <c r="WR67" s="127" t="n">
        <f aca="false">IF(IS67="",0,IS67+WR64)</f>
        <v>0</v>
      </c>
      <c r="WS67" s="127" t="n">
        <f aca="false">IF(IT67="",0,IT67+WS64)</f>
        <v>0</v>
      </c>
      <c r="WT67" s="127" t="n">
        <f aca="false">IF(HY67="",0,HY67+WT64)</f>
        <v>0</v>
      </c>
      <c r="WU67" s="127" t="n">
        <f aca="false">IF(HZ67="",0,HZ67+WU64)</f>
        <v>0</v>
      </c>
      <c r="WV67" s="127" t="n">
        <f aca="false">IF(SK67="",0,SK67+WV64)</f>
        <v>0</v>
      </c>
      <c r="WW67" s="127" t="n">
        <f aca="false">IF(SL67="",0,SL67+WW64)</f>
        <v>0</v>
      </c>
      <c r="WX67" s="127" t="n">
        <f aca="false">IF(UM67="",0,UM67)</f>
        <v>0</v>
      </c>
      <c r="WY67" s="127" t="n">
        <f aca="false">IF(UN67="",0,UN67)</f>
        <v>0</v>
      </c>
      <c r="WZ67" s="127" t="n">
        <f aca="false">IF(LL67="",0,LL67+WZ64)</f>
        <v>0</v>
      </c>
      <c r="XA67" s="127" t="n">
        <f aca="false">IF(LM67="",0,LM67+XA64)</f>
        <v>0</v>
      </c>
      <c r="XB67" s="127" t="n">
        <f aca="false">IF(UI67="",0,UI67+XB64)</f>
        <v>0</v>
      </c>
      <c r="XC67" s="127" t="n">
        <f aca="false">IF(UJ67="",0,UJ67+XC64)</f>
        <v>0</v>
      </c>
      <c r="XD67" s="127" t="n">
        <f aca="false">IF(VN67="",0,VN67+XD64)</f>
        <v>0</v>
      </c>
      <c r="XE67" s="127" t="n">
        <f aca="false">IF(VO67="",0,VO67+XE64)</f>
        <v>0</v>
      </c>
      <c r="XF67" s="127" t="n">
        <f aca="false">IFERROR(XD67/$A65,0)</f>
        <v>0</v>
      </c>
      <c r="XG67" s="127" t="n">
        <f aca="false">IFERROR(XE67/$A65,0)</f>
        <v>0</v>
      </c>
      <c r="XH67" s="127" t="n">
        <f aca="false">IF(US67="",0,US67+XH64)</f>
        <v>0</v>
      </c>
      <c r="XI67" s="127" t="n">
        <f aca="false">IF(UT67="",0,UT67+XI64)</f>
        <v>0</v>
      </c>
      <c r="XJ67" s="127" t="n">
        <f aca="false">IF(WF67&gt;0,0,AH67+XJ64)</f>
        <v>0</v>
      </c>
      <c r="XK67" s="127" t="n">
        <f aca="false">IF(WG67&gt;0,0,AI67+XK64)</f>
        <v>0</v>
      </c>
      <c r="XL67" s="127" t="n">
        <f aca="false">IF(WH67&gt;0,0,BN67+XL64)</f>
        <v>0</v>
      </c>
      <c r="XM67" s="127" t="n">
        <f aca="false">IF(WI67&gt;0,0,BO67+XM64)</f>
        <v>0</v>
      </c>
      <c r="XN67" s="127" t="n">
        <f aca="false">IF(WJ67&gt;0,0,CH67+XN64)</f>
        <v>0</v>
      </c>
      <c r="XO67" s="127" t="n">
        <f aca="false">IF(WK67&gt;0,0,CI67+XO64)</f>
        <v>0</v>
      </c>
      <c r="XP67" s="127" t="n">
        <f aca="false">IF(WL67&gt;0,0,DB67+XP64)</f>
        <v>0</v>
      </c>
      <c r="XQ67" s="127" t="n">
        <f aca="false">IF(WM67&gt;0,0,DC67+XQ64)</f>
        <v>0</v>
      </c>
      <c r="XR67" s="127" t="n">
        <f aca="false">IF(WN67&gt;0,0,ED67+XR64)</f>
        <v>0</v>
      </c>
      <c r="XS67" s="127" t="n">
        <f aca="false">IF(WO67&gt;0,0,EE67+XS64)</f>
        <v>0</v>
      </c>
      <c r="XT67" s="127" t="n">
        <f aca="false">IF(WP67&gt;0,0,FD67+XT64)</f>
        <v>0</v>
      </c>
      <c r="XU67" s="127" t="n">
        <f aca="false">IF(WQ67&gt;0,0,FE67+XU64)</f>
        <v>0</v>
      </c>
      <c r="XV67" s="127" t="n">
        <f aca="false">IF(WR67&gt;0,0,IQ67+XV64)</f>
        <v>0</v>
      </c>
      <c r="XW67" s="127" t="n">
        <f aca="false">IF(WS67&gt;0,0,IR67+XW64)</f>
        <v>0</v>
      </c>
      <c r="XX67" s="127" t="n">
        <f aca="false">IF(WT67&gt;0,0,HW67+XX64)</f>
        <v>0</v>
      </c>
      <c r="XY67" s="127" t="n">
        <f aca="false">IFERROR(IF(WU67&gt;0,0,HX67+XY64),0)</f>
        <v>0</v>
      </c>
      <c r="XZ67" s="127" t="n">
        <f aca="false">IF(WV67&gt;0,0,SI67+XZ64)</f>
        <v>0</v>
      </c>
      <c r="YA67" s="127" t="n">
        <f aca="false">IFERROR(IF(WW67&gt;0,0,SJ67+YA64),0)</f>
        <v>0</v>
      </c>
      <c r="YB67" s="127"/>
      <c r="YC67" s="127"/>
      <c r="YD67" s="127"/>
    </row>
    <row r="68" customFormat="false" ht="15" hidden="false" customHeight="false" outlineLevel="0" collapsed="false">
      <c r="A68" s="483"/>
      <c r="B68" s="381" t="s">
        <v>404</v>
      </c>
      <c r="C68" s="382" t="s">
        <v>405</v>
      </c>
      <c r="D68" s="382" t="s">
        <v>406</v>
      </c>
      <c r="E68" s="382"/>
      <c r="F68" s="382"/>
      <c r="G68" s="382"/>
      <c r="H68" s="382"/>
      <c r="I68" s="383"/>
      <c r="J68" s="384"/>
      <c r="K68" s="385"/>
      <c r="L68" s="385"/>
      <c r="M68" s="385"/>
      <c r="N68" s="385"/>
      <c r="O68" s="385"/>
      <c r="P68" s="386"/>
      <c r="Q68" s="682" t="s">
        <v>309</v>
      </c>
      <c r="R68" s="322"/>
      <c r="S68" s="322"/>
      <c r="T68" s="322"/>
      <c r="U68" s="322"/>
      <c r="V68" s="322"/>
      <c r="W68" s="322"/>
      <c r="X68" s="322"/>
      <c r="Y68" s="322"/>
      <c r="Z68" s="323"/>
      <c r="AA68" s="387"/>
      <c r="AB68" s="388"/>
      <c r="AC68" s="388"/>
      <c r="AD68" s="388"/>
      <c r="AE68" s="388"/>
      <c r="AF68" s="388"/>
      <c r="AG68" s="389"/>
      <c r="AH68" s="390" t="n">
        <f aca="false">SUBTOTAL(3, B68:P68)</f>
        <v>3</v>
      </c>
      <c r="AI68" s="391" t="n">
        <f aca="false">COUNTIF(Q68:AG68,"&lt;&gt;0")-COUNTIF(Q68:AG68,"")</f>
        <v>1</v>
      </c>
      <c r="AL68" s="381"/>
      <c r="AM68" s="382"/>
      <c r="AN68" s="382"/>
      <c r="AO68" s="382"/>
      <c r="AP68" s="382"/>
      <c r="AQ68" s="382"/>
      <c r="AR68" s="383"/>
      <c r="AS68" s="384"/>
      <c r="AT68" s="385"/>
      <c r="AU68" s="385"/>
      <c r="AV68" s="385"/>
      <c r="AW68" s="385"/>
      <c r="AX68" s="385"/>
      <c r="AY68" s="386"/>
      <c r="AZ68" s="683"/>
      <c r="BA68" s="322"/>
      <c r="BB68" s="322"/>
      <c r="BC68" s="322"/>
      <c r="BD68" s="322"/>
      <c r="BE68" s="322"/>
      <c r="BF68" s="323"/>
      <c r="BG68" s="387"/>
      <c r="BH68" s="388"/>
      <c r="BI68" s="388"/>
      <c r="BJ68" s="388"/>
      <c r="BK68" s="388"/>
      <c r="BL68" s="388"/>
      <c r="BM68" s="389"/>
      <c r="BN68" s="390" t="n">
        <f aca="false">SUBTOTAL(3, AL68:AY68)</f>
        <v>0</v>
      </c>
      <c r="BO68" s="391" t="n">
        <f aca="false">COUNTIF(AZ68:BM68,"&lt;&gt;0")-COUNTIF(AZ68:BM68,"")</f>
        <v>0</v>
      </c>
      <c r="BR68" s="381"/>
      <c r="BS68" s="382"/>
      <c r="BT68" s="382"/>
      <c r="BU68" s="383"/>
      <c r="BV68" s="392"/>
      <c r="BW68" s="393"/>
      <c r="BX68" s="393"/>
      <c r="BY68" s="394"/>
      <c r="BZ68" s="321"/>
      <c r="CA68" s="322"/>
      <c r="CB68" s="322"/>
      <c r="CC68" s="323"/>
      <c r="CD68" s="387"/>
      <c r="CE68" s="388"/>
      <c r="CF68" s="388"/>
      <c r="CG68" s="389"/>
      <c r="CH68" s="390" t="n">
        <f aca="false">SUBTOTAL(3, BR68:BY68)</f>
        <v>0</v>
      </c>
      <c r="CI68" s="391" t="n">
        <f aca="false">COUNTIF(BZ68:CG68,"&lt;&gt;0")-COUNTIF(BZ68:CG68,"")</f>
        <v>0</v>
      </c>
      <c r="CL68" s="381"/>
      <c r="CM68" s="382"/>
      <c r="CN68" s="382"/>
      <c r="CO68" s="383"/>
      <c r="CP68" s="384"/>
      <c r="CQ68" s="385"/>
      <c r="CR68" s="385"/>
      <c r="CS68" s="386"/>
      <c r="CT68" s="321"/>
      <c r="CU68" s="322"/>
      <c r="CV68" s="322"/>
      <c r="CW68" s="323"/>
      <c r="CX68" s="387"/>
      <c r="CY68" s="388"/>
      <c r="CZ68" s="388"/>
      <c r="DA68" s="389"/>
      <c r="DB68" s="390" t="n">
        <f aca="false">SUBTOTAL(3, CL68:CS68)</f>
        <v>0</v>
      </c>
      <c r="DC68" s="391" t="n">
        <f aca="false">COUNTIF(CT68:DA68,"&lt;&gt;0")-COUNTIF(CT68:DA68,"")</f>
        <v>0</v>
      </c>
      <c r="DF68" s="395" t="n">
        <f aca="false">SUMIF(B6:DE6,"итого гр.",B68:DE68)</f>
        <v>3</v>
      </c>
      <c r="DG68" s="391" t="n">
        <f aca="false">SUMIF(B6:DE6,"итого фк.",B68:DE68)</f>
        <v>1</v>
      </c>
      <c r="DJ68" s="396"/>
      <c r="DK68" s="397"/>
      <c r="DN68" s="381"/>
      <c r="DO68" s="382"/>
      <c r="DP68" s="382"/>
      <c r="DQ68" s="383"/>
      <c r="DR68" s="384"/>
      <c r="DS68" s="385"/>
      <c r="DT68" s="385"/>
      <c r="DU68" s="386"/>
      <c r="DV68" s="322" t="n">
        <v>9314</v>
      </c>
      <c r="DW68" s="322"/>
      <c r="DX68" s="322"/>
      <c r="DY68" s="323"/>
      <c r="DZ68" s="387"/>
      <c r="EA68" s="388"/>
      <c r="EB68" s="388"/>
      <c r="EC68" s="389"/>
      <c r="ED68" s="390" t="n">
        <f aca="false">SUBTOTAL(3, DN68:DU68)</f>
        <v>0</v>
      </c>
      <c r="EE68" s="391" t="n">
        <f aca="false">COUNTIF(DV68:EC68,"&lt;&gt;0")-COUNTIF(DV68:EC68,"")</f>
        <v>1</v>
      </c>
      <c r="EH68" s="381"/>
      <c r="EI68" s="382"/>
      <c r="EJ68" s="382"/>
      <c r="EK68" s="382"/>
      <c r="EL68" s="382"/>
      <c r="EM68" s="382"/>
      <c r="EN68" s="383"/>
      <c r="EO68" s="384"/>
      <c r="EP68" s="385"/>
      <c r="EQ68" s="385"/>
      <c r="ER68" s="386"/>
      <c r="ES68" s="321"/>
      <c r="ET68" s="322"/>
      <c r="EU68" s="322"/>
      <c r="EV68" s="322"/>
      <c r="EW68" s="322"/>
      <c r="EX68" s="322"/>
      <c r="EY68" s="647"/>
      <c r="EZ68" s="387"/>
      <c r="FA68" s="388"/>
      <c r="FB68" s="388"/>
      <c r="FC68" s="389"/>
      <c r="FD68" s="390" t="n">
        <f aca="false">SUBTOTAL(3, EH68:ER68)</f>
        <v>0</v>
      </c>
      <c r="FE68" s="391" t="n">
        <f aca="false">COUNTIF(ES68:FC68,"&lt;&gt;0")-COUNTIF(ES68:FC68,"")</f>
        <v>0</v>
      </c>
      <c r="FH68" s="381" t="s">
        <v>407</v>
      </c>
      <c r="FI68" s="382"/>
      <c r="FJ68" s="382"/>
      <c r="FK68" s="382"/>
      <c r="FL68" s="382"/>
      <c r="FM68" s="382"/>
      <c r="FN68" s="382"/>
      <c r="FO68" s="382"/>
      <c r="FP68" s="382"/>
      <c r="FQ68" s="382"/>
      <c r="FR68" s="382"/>
      <c r="FS68" s="382"/>
      <c r="FT68" s="382"/>
      <c r="FU68" s="382"/>
      <c r="FV68" s="382"/>
      <c r="FW68" s="382"/>
      <c r="FX68" s="382"/>
      <c r="FY68" s="382"/>
      <c r="FZ68" s="382"/>
      <c r="GA68" s="382"/>
      <c r="GB68" s="382"/>
      <c r="GC68" s="382"/>
      <c r="GD68" s="382"/>
      <c r="GE68" s="382"/>
      <c r="GF68" s="382"/>
      <c r="GG68" s="382"/>
      <c r="GH68" s="382"/>
      <c r="GI68" s="382"/>
      <c r="GJ68" s="382"/>
      <c r="GK68" s="382"/>
      <c r="GL68" s="382"/>
      <c r="GM68" s="383"/>
      <c r="GN68" s="384"/>
      <c r="GO68" s="385"/>
      <c r="GP68" s="385"/>
      <c r="GQ68" s="385"/>
      <c r="GR68" s="385"/>
      <c r="GS68" s="385"/>
      <c r="GT68" s="386"/>
      <c r="GU68" s="321" t="n">
        <v>1709</v>
      </c>
      <c r="GV68" s="322" t="n">
        <v>2063</v>
      </c>
      <c r="GW68" s="322"/>
      <c r="GX68" s="322"/>
      <c r="GY68" s="322"/>
      <c r="GZ68" s="322"/>
      <c r="HA68" s="322"/>
      <c r="HB68" s="322"/>
      <c r="HC68" s="322"/>
      <c r="HD68" s="322"/>
      <c r="HE68" s="322"/>
      <c r="HF68" s="322"/>
      <c r="HG68" s="322"/>
      <c r="HH68" s="322"/>
      <c r="HI68" s="322"/>
      <c r="HJ68" s="322"/>
      <c r="HK68" s="322"/>
      <c r="HL68" s="322"/>
      <c r="HM68" s="322"/>
      <c r="HN68" s="322"/>
      <c r="HO68" s="323"/>
      <c r="HP68" s="387"/>
      <c r="HQ68" s="388"/>
      <c r="HR68" s="388"/>
      <c r="HS68" s="388"/>
      <c r="HT68" s="388"/>
      <c r="HU68" s="388"/>
      <c r="HV68" s="389"/>
      <c r="HW68" s="390" t="n">
        <f aca="false">SUBTOTAL(3, FH68:GT68)</f>
        <v>1</v>
      </c>
      <c r="HX68" s="391" t="n">
        <f aca="false">COUNTIF(GU68:HV68,"&lt;&gt;0")-COUNTIF(GU68:HV68,"")</f>
        <v>2</v>
      </c>
      <c r="IA68" s="398"/>
      <c r="IB68" s="399"/>
      <c r="IC68" s="399"/>
      <c r="ID68" s="400"/>
      <c r="IE68" s="401"/>
      <c r="IF68" s="402"/>
      <c r="IG68" s="402"/>
      <c r="IH68" s="386"/>
      <c r="II68" s="321"/>
      <c r="IJ68" s="366"/>
      <c r="IK68" s="366"/>
      <c r="IL68" s="367"/>
      <c r="IM68" s="403"/>
      <c r="IN68" s="404"/>
      <c r="IO68" s="404"/>
      <c r="IP68" s="405"/>
      <c r="IQ68" s="390" t="n">
        <f aca="false">SUBTOTAL(3, IA68:IH68)</f>
        <v>0</v>
      </c>
      <c r="IR68" s="391" t="n">
        <f aca="false">COUNTIF(II68:IP68,"&lt;&gt;0")-COUNTIF(II68:IP68,"")</f>
        <v>0</v>
      </c>
      <c r="IU68" s="381"/>
      <c r="IV68" s="382" t="s">
        <v>348</v>
      </c>
      <c r="IW68" s="382"/>
      <c r="IX68" s="382"/>
      <c r="IY68" s="382"/>
      <c r="IZ68" s="382"/>
      <c r="JA68" s="382"/>
      <c r="JB68" s="382"/>
      <c r="JC68" s="382"/>
      <c r="JD68" s="382"/>
      <c r="JE68" s="382"/>
      <c r="JF68" s="382"/>
      <c r="JG68" s="382"/>
      <c r="JH68" s="382"/>
      <c r="JI68" s="382"/>
      <c r="JJ68" s="322" t="n">
        <v>993</v>
      </c>
      <c r="JK68" s="322" t="n">
        <v>420</v>
      </c>
      <c r="JL68" s="322" t="n">
        <v>4314</v>
      </c>
      <c r="JM68" s="322"/>
      <c r="JN68" s="322"/>
      <c r="JO68" s="322"/>
      <c r="JP68" s="322"/>
      <c r="JQ68" s="322"/>
      <c r="JR68" s="322"/>
      <c r="JS68" s="322"/>
      <c r="JT68" s="322"/>
      <c r="JU68" s="322"/>
      <c r="JV68" s="322"/>
      <c r="JW68" s="322"/>
      <c r="JX68" s="322"/>
      <c r="JY68" s="322"/>
      <c r="JZ68" s="322"/>
      <c r="KA68" s="322"/>
      <c r="KB68" s="322"/>
      <c r="KC68" s="322"/>
      <c r="KD68" s="322"/>
      <c r="KE68" s="322"/>
      <c r="KF68" s="322"/>
      <c r="KG68" s="322"/>
      <c r="KH68" s="322"/>
      <c r="KI68" s="322"/>
      <c r="KJ68" s="322"/>
      <c r="KK68" s="322"/>
      <c r="KL68" s="322"/>
      <c r="KM68" s="322"/>
      <c r="KN68" s="322"/>
      <c r="KO68" s="322"/>
      <c r="KP68" s="323"/>
      <c r="KQ68" s="387"/>
      <c r="KR68" s="388"/>
      <c r="KS68" s="388"/>
      <c r="KT68" s="388"/>
      <c r="KU68" s="388"/>
      <c r="KV68" s="388"/>
      <c r="KW68" s="389"/>
      <c r="KX68" s="390" t="n">
        <f aca="false">SUBTOTAL(3, IU68:JI68)</f>
        <v>1</v>
      </c>
      <c r="KY68" s="391" t="n">
        <f aca="false">COUNTIF(JJ68:KW68,"&lt;&gt;0")-COUNTIF(JJ68:KW68,"")</f>
        <v>3</v>
      </c>
      <c r="LB68" s="395" t="n">
        <f aca="false">SUMIF(DN6:LA6,"итого гр.",DN68:LA68)</f>
        <v>2</v>
      </c>
      <c r="LC68" s="391" t="n">
        <f aca="false">SUMIF(DN6:LA6,"итого фк.",DN68:LA68)</f>
        <v>6</v>
      </c>
      <c r="LF68" s="396"/>
      <c r="LG68" s="397"/>
      <c r="LJ68" s="406"/>
      <c r="LK68" s="407"/>
      <c r="LN68" s="396"/>
      <c r="LO68" s="397"/>
      <c r="LR68" s="381"/>
      <c r="LS68" s="382"/>
      <c r="LT68" s="382"/>
      <c r="LU68" s="382"/>
      <c r="LV68" s="382"/>
      <c r="LW68" s="382"/>
      <c r="LX68" s="382"/>
      <c r="LY68" s="382"/>
      <c r="LZ68" s="382"/>
      <c r="MA68" s="382"/>
      <c r="MB68" s="382"/>
      <c r="MC68" s="382"/>
      <c r="MD68" s="382"/>
      <c r="ME68" s="382"/>
      <c r="MF68" s="382"/>
      <c r="MG68" s="322" t="n">
        <v>1024</v>
      </c>
      <c r="MH68" s="322" t="n">
        <v>802</v>
      </c>
      <c r="MI68" s="322" t="n">
        <v>6909</v>
      </c>
      <c r="MJ68" s="322" t="n">
        <v>5096</v>
      </c>
      <c r="MK68" s="322" t="n">
        <v>124</v>
      </c>
      <c r="ML68" s="322" t="n">
        <v>3037</v>
      </c>
      <c r="MM68" s="322"/>
      <c r="MN68" s="322"/>
      <c r="MO68" s="322"/>
      <c r="MP68" s="322"/>
      <c r="MQ68" s="322"/>
      <c r="MR68" s="322"/>
      <c r="MS68" s="322"/>
      <c r="MT68" s="322"/>
      <c r="MU68" s="322"/>
      <c r="MV68" s="322"/>
      <c r="MW68" s="322"/>
      <c r="MX68" s="322"/>
      <c r="MY68" s="322"/>
      <c r="MZ68" s="322"/>
      <c r="NA68" s="322"/>
      <c r="NB68" s="322"/>
      <c r="NC68" s="322"/>
      <c r="ND68" s="322"/>
      <c r="NE68" s="322"/>
      <c r="NF68" s="322"/>
      <c r="NG68" s="322"/>
      <c r="NH68" s="322"/>
      <c r="NI68" s="322"/>
      <c r="NJ68" s="322"/>
      <c r="NK68" s="322"/>
      <c r="NL68" s="322"/>
      <c r="NM68" s="322"/>
      <c r="NN68" s="322"/>
      <c r="NO68" s="322"/>
      <c r="NP68" s="322"/>
      <c r="NQ68" s="322"/>
      <c r="NR68" s="322"/>
      <c r="NS68" s="322"/>
      <c r="NT68" s="323"/>
      <c r="NU68" s="387"/>
      <c r="NV68" s="388"/>
      <c r="NW68" s="388"/>
      <c r="NX68" s="388"/>
      <c r="NY68" s="388"/>
      <c r="NZ68" s="388"/>
      <c r="OA68" s="389"/>
      <c r="OB68" s="390" t="n">
        <f aca="false">SUBTOTAL(3, LR68:MF68)</f>
        <v>0</v>
      </c>
      <c r="OC68" s="391" t="n">
        <f aca="false">COUNTIF(MG68:OA68,"&lt;&gt;0")-COUNTIF(MG68:OA68,"")</f>
        <v>6</v>
      </c>
      <c r="OF68" s="684"/>
      <c r="OG68" s="410"/>
      <c r="OH68" s="410"/>
      <c r="OI68" s="410"/>
      <c r="OJ68" s="410"/>
      <c r="OK68" s="410"/>
      <c r="OL68" s="410"/>
      <c r="OM68" s="410"/>
      <c r="ON68" s="410"/>
      <c r="OO68" s="685"/>
      <c r="OP68" s="412"/>
      <c r="OQ68" s="686"/>
      <c r="OR68" s="686"/>
      <c r="OS68" s="686"/>
      <c r="OT68" s="686"/>
      <c r="OU68" s="386"/>
      <c r="OV68" s="365"/>
      <c r="OW68" s="366"/>
      <c r="OX68" s="366"/>
      <c r="OY68" s="366"/>
      <c r="OZ68" s="366"/>
      <c r="PA68" s="366"/>
      <c r="PB68" s="366"/>
      <c r="PC68" s="366"/>
      <c r="PD68" s="366"/>
      <c r="PE68" s="366"/>
      <c r="PF68" s="366"/>
      <c r="PG68" s="366"/>
      <c r="PH68" s="366"/>
      <c r="PI68" s="366"/>
      <c r="PJ68" s="366"/>
      <c r="PK68" s="366"/>
      <c r="PL68" s="366"/>
      <c r="PM68" s="366"/>
      <c r="PN68" s="366"/>
      <c r="PO68" s="367"/>
      <c r="PP68" s="403"/>
      <c r="PQ68" s="404"/>
      <c r="PR68" s="404"/>
      <c r="PS68" s="404"/>
      <c r="PT68" s="404"/>
      <c r="PU68" s="404"/>
      <c r="PV68" s="405"/>
      <c r="PW68" s="390" t="n">
        <f aca="false">SUBTOTAL(3, OF68:OU68)</f>
        <v>0</v>
      </c>
      <c r="PX68" s="391" t="n">
        <f aca="false">COUNTIF(OV68:PV68,"&lt;&gt;0")-COUNTIF(OV68:PV68,"")</f>
        <v>0</v>
      </c>
      <c r="QA68" s="414"/>
      <c r="QB68" s="415"/>
      <c r="QC68" s="415"/>
      <c r="QD68" s="415"/>
      <c r="QE68" s="415"/>
      <c r="QF68" s="415"/>
      <c r="QG68" s="416"/>
      <c r="QH68" s="411"/>
      <c r="QI68" s="412"/>
      <c r="QJ68" s="412"/>
      <c r="QK68" s="412"/>
      <c r="QL68" s="412"/>
      <c r="QM68" s="412"/>
      <c r="QN68" s="413"/>
      <c r="QO68" s="321"/>
      <c r="QP68" s="322"/>
      <c r="QQ68" s="322"/>
      <c r="QR68" s="322"/>
      <c r="QS68" s="322"/>
      <c r="QT68" s="322"/>
      <c r="QU68" s="323"/>
      <c r="QV68" s="387"/>
      <c r="QW68" s="388"/>
      <c r="QX68" s="388"/>
      <c r="QY68" s="388"/>
      <c r="QZ68" s="388"/>
      <c r="RA68" s="388"/>
      <c r="RB68" s="389"/>
      <c r="RC68" s="390" t="n">
        <f aca="false">SUBTOTAL(3, QA68:QN68)</f>
        <v>0</v>
      </c>
      <c r="RD68" s="391" t="n">
        <f aca="false">COUNTIF(QO68:RB68,"&lt;&gt;0")-COUNTIF(QO68:RB68,"")</f>
        <v>0</v>
      </c>
      <c r="RG68" s="408"/>
      <c r="RH68" s="409"/>
      <c r="RI68" s="409"/>
      <c r="RJ68" s="409"/>
      <c r="RK68" s="409"/>
      <c r="RL68" s="409"/>
      <c r="RM68" s="410"/>
      <c r="RN68" s="411"/>
      <c r="RO68" s="412"/>
      <c r="RP68" s="412"/>
      <c r="RQ68" s="412"/>
      <c r="RR68" s="412"/>
      <c r="RS68" s="412"/>
      <c r="RT68" s="413"/>
      <c r="RU68" s="365"/>
      <c r="RV68" s="366"/>
      <c r="RW68" s="366"/>
      <c r="RX68" s="366"/>
      <c r="RY68" s="366"/>
      <c r="RZ68" s="366"/>
      <c r="SA68" s="367"/>
      <c r="SB68" s="403"/>
      <c r="SC68" s="404"/>
      <c r="SD68" s="404"/>
      <c r="SE68" s="404"/>
      <c r="SF68" s="404"/>
      <c r="SG68" s="404"/>
      <c r="SH68" s="405"/>
      <c r="SI68" s="390" t="n">
        <f aca="false">COUNTIF(RG68:RT68,"&lt;&gt;0")-COUNTIF(RG68:RT68,"")</f>
        <v>0</v>
      </c>
      <c r="SJ68" s="391" t="n">
        <f aca="false">COUNTIF(RU68:SH68,"&lt;&gt;0")-COUNTIF(RU68:SH68,"")</f>
        <v>0</v>
      </c>
      <c r="SM68" s="395" t="n">
        <f aca="false">SUMIF(LR6:SL6,"итого гр.",LR68:SL68)</f>
        <v>0</v>
      </c>
      <c r="SN68" s="391" t="n">
        <f aca="false">SUMIF($LR$6:$SL$6,"итого фк.",LR68:SL68)</f>
        <v>6</v>
      </c>
      <c r="SQ68" s="396"/>
      <c r="SR68" s="397"/>
      <c r="SU68" s="408"/>
      <c r="SV68" s="409"/>
      <c r="SW68" s="409"/>
      <c r="SX68" s="410"/>
      <c r="SY68" s="411"/>
      <c r="SZ68" s="412"/>
      <c r="TA68" s="412"/>
      <c r="TB68" s="413"/>
      <c r="TC68" s="365"/>
      <c r="TD68" s="366"/>
      <c r="TE68" s="366"/>
      <c r="TF68" s="367"/>
      <c r="TG68" s="403"/>
      <c r="TH68" s="404"/>
      <c r="TI68" s="404"/>
      <c r="TJ68" s="405"/>
      <c r="TK68" s="390"/>
      <c r="TL68" s="391"/>
      <c r="TO68" s="395"/>
      <c r="TP68" s="417"/>
      <c r="TQ68" s="291"/>
      <c r="TR68" s="291"/>
      <c r="TS68" s="417"/>
      <c r="TT68" s="417"/>
      <c r="TU68" s="291"/>
      <c r="TV68" s="291"/>
      <c r="TW68" s="417"/>
      <c r="TX68" s="417"/>
      <c r="TY68" s="291"/>
      <c r="TZ68" s="291"/>
      <c r="UA68" s="417"/>
      <c r="UB68" s="417"/>
      <c r="UC68" s="291"/>
      <c r="UD68" s="291"/>
      <c r="UE68" s="418" t="n">
        <f aca="false">SUMIF(TO6:UD6,"итого гр.",TO68:UD68)</f>
        <v>0</v>
      </c>
      <c r="UF68" s="397" t="n">
        <f aca="false">SUMIF($TO$6:$UD$6,"итого фк.",TO68:UD68)</f>
        <v>0</v>
      </c>
      <c r="UG68" s="373"/>
      <c r="UI68" s="396"/>
      <c r="UJ68" s="397"/>
      <c r="UM68" s="396"/>
      <c r="UN68" s="397"/>
      <c r="UQ68" s="395"/>
      <c r="UR68" s="391"/>
      <c r="UU68" s="396"/>
      <c r="UV68" s="397"/>
      <c r="UY68" s="418"/>
      <c r="UZ68" s="418"/>
      <c r="VC68" s="418"/>
      <c r="VD68" s="418"/>
      <c r="VG68" s="546"/>
      <c r="VH68" s="375"/>
      <c r="VI68" s="546"/>
      <c r="VJ68" s="375"/>
      <c r="VK68" s="396"/>
      <c r="VL68" s="375"/>
      <c r="VM68" s="419"/>
      <c r="VN68" s="546"/>
      <c r="VO68" s="377"/>
      <c r="VP68" s="378"/>
      <c r="VS68" s="608"/>
      <c r="WF68" s="127" t="n">
        <f aca="false">IF(AJ68="",0,AJ68+WF65)</f>
        <v>0</v>
      </c>
      <c r="WG68" s="127" t="n">
        <f aca="false">IF(AK68="",0,AK68+WG65)</f>
        <v>0</v>
      </c>
      <c r="WH68" s="127" t="n">
        <f aca="false">IF(BP68="",0,BP68+WH65)</f>
        <v>0</v>
      </c>
      <c r="WI68" s="127" t="n">
        <f aca="false">IF(BQ68="",0,BQ68+WI65)</f>
        <v>0</v>
      </c>
      <c r="WJ68" s="127" t="n">
        <f aca="false">IF(CJ68="",0,CJ68+WJ65)</f>
        <v>0</v>
      </c>
      <c r="WK68" s="127" t="n">
        <f aca="false">IF(CK68="",0,CK68+WK65)</f>
        <v>0</v>
      </c>
      <c r="WL68" s="127" t="n">
        <f aca="false">IF(DD68="",0,DD68+WL65)</f>
        <v>0</v>
      </c>
      <c r="WM68" s="127" t="n">
        <f aca="false">IF(DE68="",0,DE68+WM65)</f>
        <v>0</v>
      </c>
      <c r="WN68" s="127" t="n">
        <f aca="false">IF(EF68="",0,EF68+WN65)</f>
        <v>0</v>
      </c>
      <c r="WO68" s="127" t="n">
        <f aca="false">IF(EG68="",0,EG68+WO65)</f>
        <v>0</v>
      </c>
      <c r="WP68" s="127" t="n">
        <f aca="false">IF(FF68="",0,FF68+WP65)</f>
        <v>0</v>
      </c>
      <c r="WQ68" s="127" t="n">
        <f aca="false">IF(FG68="",0,FG68+WQ65)</f>
        <v>0</v>
      </c>
      <c r="WR68" s="127" t="n">
        <f aca="false">IF(IS68="",0,IS68+WR65)</f>
        <v>0</v>
      </c>
      <c r="WS68" s="127" t="n">
        <f aca="false">IF(IT68="",0,IT68+WS65)</f>
        <v>0</v>
      </c>
      <c r="WT68" s="127" t="n">
        <f aca="false">IF(HY68="",0,HY68+WT65)</f>
        <v>0</v>
      </c>
      <c r="WU68" s="127" t="n">
        <f aca="false">IF(HZ68="",0,HZ68+WU65)</f>
        <v>0</v>
      </c>
      <c r="WV68" s="127" t="n">
        <f aca="false">IF(SK68="",0,SK68+WV65)</f>
        <v>0</v>
      </c>
      <c r="WW68" s="127" t="n">
        <f aca="false">IF(SL68="",0,SL68+WW65)</f>
        <v>0</v>
      </c>
      <c r="WX68" s="127" t="n">
        <f aca="false">IF(UM68="",0,UM68)</f>
        <v>0</v>
      </c>
      <c r="WY68" s="127" t="n">
        <f aca="false">IF(UN68="",0,UN68)</f>
        <v>0</v>
      </c>
      <c r="WZ68" s="127" t="n">
        <f aca="false">IF(LL68="",0,LL68+WZ65)</f>
        <v>0</v>
      </c>
      <c r="XA68" s="127" t="n">
        <f aca="false">IF(LM68="",0,LM68+XA65)</f>
        <v>0</v>
      </c>
      <c r="XB68" s="127" t="n">
        <f aca="false">IF(UI68="",0,UI68+XB65)</f>
        <v>0</v>
      </c>
      <c r="XC68" s="127" t="n">
        <f aca="false">IF(UJ68="",0,UJ68+XC65)</f>
        <v>0</v>
      </c>
      <c r="XD68" s="127" t="n">
        <f aca="false">IF(VN68="",0,VN68+XD65)</f>
        <v>0</v>
      </c>
      <c r="XE68" s="127" t="n">
        <f aca="false">IF(VO68="",0,VO68+XE65)</f>
        <v>0</v>
      </c>
      <c r="XF68" s="127" t="n">
        <f aca="false">IFERROR(XD68/$A66,0)</f>
        <v>0</v>
      </c>
      <c r="XG68" s="127" t="n">
        <f aca="false">IFERROR(XE68/$A66,0)</f>
        <v>0</v>
      </c>
      <c r="XH68" s="127" t="n">
        <f aca="false">IF(US68="",0,US68+XH65)</f>
        <v>0</v>
      </c>
      <c r="XI68" s="127" t="n">
        <f aca="false">IF(UT68="",0,UT68+XI65)</f>
        <v>0</v>
      </c>
      <c r="XJ68" s="127" t="n">
        <f aca="false">IF(WF68&gt;0,0,AH68+XJ65)</f>
        <v>8</v>
      </c>
      <c r="XK68" s="127" t="n">
        <f aca="false">IF(WG68&gt;0,0,AI68+XK65)</f>
        <v>3</v>
      </c>
      <c r="XL68" s="127" t="n">
        <f aca="false">IF(WH68&gt;0,0,BN68+XL65)</f>
        <v>8</v>
      </c>
      <c r="XM68" s="127" t="n">
        <f aca="false">IF(WI68&gt;0,0,BO68+XM65)</f>
        <v>8</v>
      </c>
      <c r="XN68" s="127" t="n">
        <f aca="false">IF(WJ68&gt;0,0,CH68+XN65)</f>
        <v>0</v>
      </c>
      <c r="XO68" s="127" t="n">
        <f aca="false">IF(WK68&gt;0,0,CI68+XO65)</f>
        <v>0</v>
      </c>
      <c r="XP68" s="127" t="n">
        <f aca="false">IF(WL68&gt;0,0,DB68+XP65)</f>
        <v>0</v>
      </c>
      <c r="XQ68" s="127" t="n">
        <f aca="false">IF(WM68&gt;0,0,DC68+XQ65)</f>
        <v>0</v>
      </c>
      <c r="XR68" s="127" t="n">
        <f aca="false">IF(WN68&gt;0,0,ED68+XR65)</f>
        <v>3</v>
      </c>
      <c r="XS68" s="127" t="n">
        <f aca="false">IF(WO68&gt;0,0,EE68+XS65)</f>
        <v>4</v>
      </c>
      <c r="XT68" s="127" t="n">
        <f aca="false">IF(WP68&gt;0,0,FD68+XT65)</f>
        <v>7</v>
      </c>
      <c r="XU68" s="127" t="n">
        <f aca="false">IF(WQ68&gt;0,0,FE68+XU65)</f>
        <v>2</v>
      </c>
      <c r="XV68" s="127" t="n">
        <f aca="false">IF(WR68&gt;0,0,IQ68+XV65)</f>
        <v>0</v>
      </c>
      <c r="XW68" s="127" t="n">
        <f aca="false">IF(WS68&gt;0,0,IR68+XW65)</f>
        <v>0</v>
      </c>
      <c r="XX68" s="127" t="n">
        <f aca="false">IF(WT68&gt;0,0,HW68+XX65)</f>
        <v>24</v>
      </c>
      <c r="XY68" s="127" t="n">
        <f aca="false">IFERROR(IF(WU68&gt;0,0,HX68+XY65),0)</f>
        <v>25</v>
      </c>
      <c r="XZ68" s="127" t="n">
        <f aca="false">IF(WV68&gt;0,0,SI68+XZ65)</f>
        <v>4</v>
      </c>
      <c r="YA68" s="127" t="n">
        <f aca="false">IFERROR(IF(WW68&gt;0,0,SJ68+YA65),0)</f>
        <v>3</v>
      </c>
      <c r="YB68" s="127"/>
      <c r="YC68" s="127"/>
      <c r="YD68" s="127"/>
    </row>
    <row r="69" customFormat="false" ht="15" hidden="false" customHeight="false" outlineLevel="0" collapsed="false">
      <c r="A69" s="483"/>
      <c r="B69" s="420" t="n">
        <v>40</v>
      </c>
      <c r="C69" s="421" t="n">
        <v>100</v>
      </c>
      <c r="D69" s="421" t="n">
        <v>50</v>
      </c>
      <c r="E69" s="421"/>
      <c r="F69" s="421"/>
      <c r="G69" s="421"/>
      <c r="H69" s="421"/>
      <c r="I69" s="422"/>
      <c r="J69" s="423"/>
      <c r="K69" s="424"/>
      <c r="L69" s="424"/>
      <c r="M69" s="424"/>
      <c r="N69" s="424"/>
      <c r="O69" s="424"/>
      <c r="P69" s="425"/>
      <c r="Q69" s="687" t="n">
        <v>50</v>
      </c>
      <c r="R69" s="322"/>
      <c r="S69" s="427"/>
      <c r="T69" s="427"/>
      <c r="U69" s="427"/>
      <c r="V69" s="427"/>
      <c r="W69" s="427"/>
      <c r="X69" s="427"/>
      <c r="Y69" s="427"/>
      <c r="Z69" s="428"/>
      <c r="AA69" s="429"/>
      <c r="AB69" s="430"/>
      <c r="AC69" s="430"/>
      <c r="AD69" s="430"/>
      <c r="AE69" s="430"/>
      <c r="AF69" s="430"/>
      <c r="AG69" s="431"/>
      <c r="AH69" s="432" t="n">
        <f aca="false">SUBTOTAL(9, B69:P69)</f>
        <v>190</v>
      </c>
      <c r="AI69" s="433" t="n">
        <f aca="false">SUBTOTAL(9, Q69:AG69)</f>
        <v>50</v>
      </c>
      <c r="AJ69" s="273" t="n">
        <f aca="false">SUM(AH69,AJ66)</f>
        <v>700</v>
      </c>
      <c r="AK69" s="273" t="n">
        <f aca="false">SUM(AI69,AK66)</f>
        <v>130</v>
      </c>
      <c r="AL69" s="420"/>
      <c r="AM69" s="421"/>
      <c r="AN69" s="421"/>
      <c r="AO69" s="421"/>
      <c r="AP69" s="421"/>
      <c r="AQ69" s="421"/>
      <c r="AR69" s="422"/>
      <c r="AS69" s="423"/>
      <c r="AT69" s="424"/>
      <c r="AU69" s="424"/>
      <c r="AV69" s="424"/>
      <c r="AW69" s="424"/>
      <c r="AX69" s="424"/>
      <c r="AY69" s="425"/>
      <c r="AZ69" s="688" t="n">
        <v>-14</v>
      </c>
      <c r="BA69" s="322"/>
      <c r="BB69" s="427"/>
      <c r="BC69" s="427"/>
      <c r="BD69" s="427"/>
      <c r="BE69" s="427"/>
      <c r="BF69" s="428"/>
      <c r="BG69" s="429"/>
      <c r="BH69" s="430"/>
      <c r="BI69" s="430"/>
      <c r="BJ69" s="430"/>
      <c r="BK69" s="430"/>
      <c r="BL69" s="430"/>
      <c r="BM69" s="431"/>
      <c r="BN69" s="432" t="n">
        <f aca="false">SUBTOTAL(9, AL69:AY69)</f>
        <v>0</v>
      </c>
      <c r="BO69" s="433" t="n">
        <f aca="false">SUBTOTAL(9, AZ69:BM69)</f>
        <v>-14</v>
      </c>
      <c r="BP69" s="273" t="n">
        <f aca="false">SUM(BN69,BP66)</f>
        <v>162</v>
      </c>
      <c r="BQ69" s="273" t="n">
        <f aca="false">SUM(BO69,BQ66)</f>
        <v>147</v>
      </c>
      <c r="BR69" s="420"/>
      <c r="BS69" s="421"/>
      <c r="BT69" s="421"/>
      <c r="BU69" s="422"/>
      <c r="BV69" s="434"/>
      <c r="BW69" s="435"/>
      <c r="BX69" s="435"/>
      <c r="BY69" s="436"/>
      <c r="BZ69" s="426"/>
      <c r="CA69" s="427"/>
      <c r="CB69" s="427"/>
      <c r="CC69" s="428"/>
      <c r="CD69" s="429"/>
      <c r="CE69" s="430"/>
      <c r="CF69" s="430"/>
      <c r="CG69" s="431"/>
      <c r="CH69" s="432" t="n">
        <f aca="false">SUBTOTAL(9, BR69:BY69)</f>
        <v>0</v>
      </c>
      <c r="CI69" s="433" t="n">
        <f aca="false">SUBTOTAL(9, BZ69:CG69)</f>
        <v>0</v>
      </c>
      <c r="CJ69" s="273" t="n">
        <f aca="false">SUM(CH69,CJ66)</f>
        <v>0</v>
      </c>
      <c r="CK69" s="273" t="n">
        <f aca="false">SUM(CI69,CK66)</f>
        <v>0</v>
      </c>
      <c r="CL69" s="420"/>
      <c r="CM69" s="421"/>
      <c r="CN69" s="421"/>
      <c r="CO69" s="422"/>
      <c r="CP69" s="423"/>
      <c r="CQ69" s="424"/>
      <c r="CR69" s="424"/>
      <c r="CS69" s="425"/>
      <c r="CT69" s="426"/>
      <c r="CU69" s="427"/>
      <c r="CV69" s="427"/>
      <c r="CW69" s="428"/>
      <c r="CX69" s="429"/>
      <c r="CY69" s="430"/>
      <c r="CZ69" s="430"/>
      <c r="DA69" s="431"/>
      <c r="DB69" s="432" t="n">
        <f aca="false">SUBTOTAL(9, CL69:CS69)</f>
        <v>0</v>
      </c>
      <c r="DC69" s="433" t="n">
        <f aca="false">SUBTOTAL(9, CT69:DA69)</f>
        <v>0</v>
      </c>
      <c r="DD69" s="273" t="n">
        <f aca="false">SUM(DB69,DD66)</f>
        <v>0</v>
      </c>
      <c r="DE69" s="273" t="n">
        <f aca="false">SUM(DC69,DE66)</f>
        <v>0</v>
      </c>
      <c r="DF69" s="437" t="n">
        <f aca="false">SUMIF(B6:DE6,"итого гр.",B69:DE69)</f>
        <v>190</v>
      </c>
      <c r="DG69" s="433" t="n">
        <f aca="false">SUMIF(B6:DE6,"итого фк.",B69:DE69)</f>
        <v>36</v>
      </c>
      <c r="DH69" s="273" t="n">
        <f aca="false">SUM(DF69,DH66)</f>
        <v>862</v>
      </c>
      <c r="DI69" s="273" t="n">
        <f aca="false">SUM(DG69,DI66)</f>
        <v>277</v>
      </c>
      <c r="DJ69" s="438" t="n">
        <f aca="false">DH69</f>
        <v>862</v>
      </c>
      <c r="DK69" s="439" t="n">
        <f aca="false">DI69</f>
        <v>277</v>
      </c>
      <c r="DN69" s="420"/>
      <c r="DO69" s="421"/>
      <c r="DP69" s="421"/>
      <c r="DQ69" s="422"/>
      <c r="DR69" s="423"/>
      <c r="DS69" s="424"/>
      <c r="DT69" s="424"/>
      <c r="DU69" s="425"/>
      <c r="DV69" s="427" t="n">
        <v>10.5</v>
      </c>
      <c r="DW69" s="427"/>
      <c r="DX69" s="427"/>
      <c r="DY69" s="428"/>
      <c r="DZ69" s="429"/>
      <c r="EA69" s="430"/>
      <c r="EB69" s="430"/>
      <c r="EC69" s="431"/>
      <c r="ED69" s="390" t="n">
        <f aca="false">SUBTOTAL(9, DN69:DU69)</f>
        <v>0</v>
      </c>
      <c r="EE69" s="433" t="n">
        <f aca="false">SUBTOTAL(9, DV69:EC69)</f>
        <v>10.5</v>
      </c>
      <c r="EF69" s="273" t="n">
        <f aca="false">SUM(ED69,EF66)</f>
        <v>25.2</v>
      </c>
      <c r="EG69" s="273" t="n">
        <f aca="false">SUM(EE69,EG66)</f>
        <v>26.488</v>
      </c>
      <c r="EH69" s="420"/>
      <c r="EI69" s="421"/>
      <c r="EJ69" s="421"/>
      <c r="EK69" s="421"/>
      <c r="EL69" s="421"/>
      <c r="EM69" s="421"/>
      <c r="EN69" s="422"/>
      <c r="EO69" s="423"/>
      <c r="EP69" s="424"/>
      <c r="EQ69" s="424"/>
      <c r="ER69" s="425"/>
      <c r="ES69" s="440"/>
      <c r="ET69" s="441"/>
      <c r="EU69" s="441"/>
      <c r="EV69" s="441"/>
      <c r="EW69" s="441"/>
      <c r="EX69" s="441"/>
      <c r="EY69" s="689"/>
      <c r="EZ69" s="443"/>
      <c r="FA69" s="444"/>
      <c r="FB69" s="444"/>
      <c r="FC69" s="445"/>
      <c r="FD69" s="432" t="n">
        <f aca="false">SUBTOTAL(9, EH69:ER69)</f>
        <v>0</v>
      </c>
      <c r="FE69" s="433" t="n">
        <f aca="false">SUBTOTAL(9, ES69:FC69)</f>
        <v>0</v>
      </c>
      <c r="FF69" s="273" t="n">
        <f aca="false">SUM(FD69,FF66)</f>
        <v>220</v>
      </c>
      <c r="FG69" s="273" t="n">
        <f aca="false">SUM(FE69,FG66)</f>
        <v>60</v>
      </c>
      <c r="FH69" s="420" t="n">
        <v>7</v>
      </c>
      <c r="FI69" s="421"/>
      <c r="FJ69" s="421"/>
      <c r="FK69" s="421"/>
      <c r="FL69" s="421"/>
      <c r="FM69" s="421"/>
      <c r="FN69" s="421"/>
      <c r="FO69" s="421"/>
      <c r="FP69" s="421"/>
      <c r="FQ69" s="421"/>
      <c r="FR69" s="421"/>
      <c r="FS69" s="421"/>
      <c r="FT69" s="421"/>
      <c r="FU69" s="421"/>
      <c r="FV69" s="421"/>
      <c r="FW69" s="421"/>
      <c r="FX69" s="421"/>
      <c r="FY69" s="421"/>
      <c r="FZ69" s="421"/>
      <c r="GA69" s="421"/>
      <c r="GB69" s="421"/>
      <c r="GC69" s="421"/>
      <c r="GD69" s="421"/>
      <c r="GE69" s="421"/>
      <c r="GF69" s="421"/>
      <c r="GG69" s="421"/>
      <c r="GH69" s="421"/>
      <c r="GI69" s="421"/>
      <c r="GJ69" s="421"/>
      <c r="GK69" s="421"/>
      <c r="GL69" s="421"/>
      <c r="GM69" s="422"/>
      <c r="GN69" s="423"/>
      <c r="GO69" s="424"/>
      <c r="GP69" s="424"/>
      <c r="GQ69" s="424"/>
      <c r="GR69" s="424"/>
      <c r="GS69" s="424"/>
      <c r="GT69" s="425"/>
      <c r="GU69" s="426" t="n">
        <v>3</v>
      </c>
      <c r="GV69" s="427" t="n">
        <v>5</v>
      </c>
      <c r="GW69" s="427"/>
      <c r="GX69" s="427"/>
      <c r="GY69" s="427"/>
      <c r="GZ69" s="427"/>
      <c r="HA69" s="427"/>
      <c r="HB69" s="427"/>
      <c r="HC69" s="427"/>
      <c r="HD69" s="427"/>
      <c r="HE69" s="427"/>
      <c r="HF69" s="427"/>
      <c r="HG69" s="427"/>
      <c r="HH69" s="427"/>
      <c r="HI69" s="427"/>
      <c r="HJ69" s="427"/>
      <c r="HK69" s="427"/>
      <c r="HL69" s="427"/>
      <c r="HM69" s="427"/>
      <c r="HN69" s="427"/>
      <c r="HO69" s="428"/>
      <c r="HP69" s="429"/>
      <c r="HQ69" s="430"/>
      <c r="HR69" s="430"/>
      <c r="HS69" s="430"/>
      <c r="HT69" s="430"/>
      <c r="HU69" s="430"/>
      <c r="HV69" s="431"/>
      <c r="HW69" s="432" t="n">
        <f aca="false">SUBTOTAL(9, FH69:GT69)</f>
        <v>7</v>
      </c>
      <c r="HX69" s="433" t="n">
        <f aca="false">SUBTOTAL(9, GU69:HV69)</f>
        <v>8</v>
      </c>
      <c r="HY69" s="273" t="n">
        <f aca="false">SUM(HW69,HY66)</f>
        <v>121</v>
      </c>
      <c r="HZ69" s="273" t="n">
        <f aca="false">SUM(HX69,HZ66)</f>
        <v>122.773</v>
      </c>
      <c r="IA69" s="446"/>
      <c r="IB69" s="447"/>
      <c r="IC69" s="447"/>
      <c r="ID69" s="448"/>
      <c r="IE69" s="449"/>
      <c r="IF69" s="450"/>
      <c r="IG69" s="450"/>
      <c r="IH69" s="425"/>
      <c r="II69" s="440"/>
      <c r="IJ69" s="451"/>
      <c r="IK69" s="451"/>
      <c r="IL69" s="452"/>
      <c r="IM69" s="453"/>
      <c r="IN69" s="454"/>
      <c r="IO69" s="454"/>
      <c r="IP69" s="455"/>
      <c r="IQ69" s="432" t="n">
        <f aca="false">SUBTOTAL(9, IA69:IH69)</f>
        <v>0</v>
      </c>
      <c r="IR69" s="433" t="n">
        <f aca="false">SUBTOTAL(9, II69:IP69)</f>
        <v>0</v>
      </c>
      <c r="IS69" s="273" t="n">
        <f aca="false">SUM(IQ69,IS66)</f>
        <v>0</v>
      </c>
      <c r="IT69" s="273" t="n">
        <f aca="false">SUM(IR69,IT66)</f>
        <v>0</v>
      </c>
      <c r="IU69" s="420"/>
      <c r="IV69" s="421" t="n">
        <v>0.9</v>
      </c>
      <c r="IW69" s="421"/>
      <c r="IX69" s="421"/>
      <c r="IY69" s="421"/>
      <c r="IZ69" s="421"/>
      <c r="JA69" s="421"/>
      <c r="JB69" s="421"/>
      <c r="JC69" s="421"/>
      <c r="JD69" s="421"/>
      <c r="JE69" s="421"/>
      <c r="JF69" s="421"/>
      <c r="JG69" s="421"/>
      <c r="JH69" s="421"/>
      <c r="JI69" s="421"/>
      <c r="JJ69" s="427" t="n">
        <v>25.226</v>
      </c>
      <c r="JK69" s="427" t="n">
        <v>24.931</v>
      </c>
      <c r="JL69" s="427" t="n">
        <v>19.641</v>
      </c>
      <c r="JM69" s="427"/>
      <c r="JN69" s="427"/>
      <c r="JO69" s="427"/>
      <c r="JP69" s="427"/>
      <c r="JQ69" s="427"/>
      <c r="JR69" s="427"/>
      <c r="JS69" s="427"/>
      <c r="JT69" s="427"/>
      <c r="JU69" s="427"/>
      <c r="JV69" s="427"/>
      <c r="JW69" s="427"/>
      <c r="JX69" s="427"/>
      <c r="JY69" s="427"/>
      <c r="JZ69" s="427"/>
      <c r="KA69" s="427"/>
      <c r="KB69" s="427"/>
      <c r="KC69" s="427"/>
      <c r="KD69" s="427"/>
      <c r="KE69" s="427"/>
      <c r="KF69" s="427"/>
      <c r="KG69" s="427"/>
      <c r="KH69" s="427"/>
      <c r="KI69" s="427"/>
      <c r="KJ69" s="427"/>
      <c r="KK69" s="427"/>
      <c r="KL69" s="427"/>
      <c r="KM69" s="427"/>
      <c r="KN69" s="427"/>
      <c r="KO69" s="427"/>
      <c r="KP69" s="428"/>
      <c r="KQ69" s="429"/>
      <c r="KR69" s="430"/>
      <c r="KS69" s="430"/>
      <c r="KT69" s="430"/>
      <c r="KU69" s="430"/>
      <c r="KV69" s="430"/>
      <c r="KW69" s="431"/>
      <c r="KX69" s="432" t="n">
        <f aca="false">SUBTOTAL(9, IU69:JI69)</f>
        <v>0.9</v>
      </c>
      <c r="KY69" s="549" t="n">
        <f aca="false">SUBTOTAL(9, JJ69:KW69)</f>
        <v>69.798</v>
      </c>
      <c r="KZ69" s="273" t="n">
        <f aca="false">SUM(KX69,KZ66)</f>
        <v>285.941</v>
      </c>
      <c r="LA69" s="456" t="n">
        <f aca="false">SUM(KY69,LA66)</f>
        <v>783.594</v>
      </c>
      <c r="LB69" s="437" t="n">
        <f aca="false">SUMIF(DN6:LA6,"итого гр.",DN69:LA69)</f>
        <v>7.9</v>
      </c>
      <c r="LC69" s="433" t="n">
        <f aca="false">SUMIF(DN6:LA6,"итого фк.",DN69:LA69)</f>
        <v>88.298</v>
      </c>
      <c r="LD69" s="273" t="n">
        <f aca="false">SUM(LB69,LD66)</f>
        <v>652.141</v>
      </c>
      <c r="LE69" s="273" t="n">
        <f aca="false">SUM(LC69,LE66)</f>
        <v>992.855</v>
      </c>
      <c r="LF69" s="438" t="n">
        <f aca="false">LD69</f>
        <v>652.141</v>
      </c>
      <c r="LG69" s="439" t="n">
        <f aca="false">LE69</f>
        <v>992.855</v>
      </c>
      <c r="LI69" s="278"/>
      <c r="LJ69" s="457"/>
      <c r="LK69" s="458" t="n">
        <v>53</v>
      </c>
      <c r="LL69" s="273" t="n">
        <f aca="false">LJ69</f>
        <v>0</v>
      </c>
      <c r="LM69" s="273" t="n">
        <f aca="false">LK69</f>
        <v>53</v>
      </c>
      <c r="LN69" s="438" t="n">
        <f aca="false">SUM(DF69,LB69,LJ69)</f>
        <v>197.9</v>
      </c>
      <c r="LO69" s="439" t="n">
        <f aca="false">SUM(DG69,LC69,LK69)</f>
        <v>177.298</v>
      </c>
      <c r="LP69" s="273" t="n">
        <f aca="false">SUM(DH69,LD69,LL69)</f>
        <v>1514.141</v>
      </c>
      <c r="LQ69" s="273" t="n">
        <f aca="false">SUM(DI69,LE69,LM69)</f>
        <v>1322.855</v>
      </c>
      <c r="LR69" s="420" t="n">
        <v>2.4</v>
      </c>
      <c r="LS69" s="421"/>
      <c r="LT69" s="421"/>
      <c r="LU69" s="421"/>
      <c r="LV69" s="421"/>
      <c r="LW69" s="421"/>
      <c r="LX69" s="421"/>
      <c r="LY69" s="421"/>
      <c r="LZ69" s="421"/>
      <c r="MA69" s="421"/>
      <c r="MB69" s="421"/>
      <c r="MC69" s="421"/>
      <c r="MD69" s="421"/>
      <c r="ME69" s="421"/>
      <c r="MF69" s="421"/>
      <c r="MG69" s="441" t="n">
        <v>3.675</v>
      </c>
      <c r="MH69" s="441" t="n">
        <v>38.84</v>
      </c>
      <c r="MI69" s="441" t="n">
        <v>2.718</v>
      </c>
      <c r="MJ69" s="441" t="n">
        <v>10.898</v>
      </c>
      <c r="MK69" s="441" t="n">
        <v>7.465</v>
      </c>
      <c r="ML69" s="441" t="n">
        <v>5.092</v>
      </c>
      <c r="MM69" s="441"/>
      <c r="MN69" s="441"/>
      <c r="MO69" s="441"/>
      <c r="MP69" s="441"/>
      <c r="MQ69" s="441"/>
      <c r="MR69" s="441"/>
      <c r="MS69" s="441"/>
      <c r="MT69" s="441"/>
      <c r="MU69" s="441"/>
      <c r="MV69" s="441"/>
      <c r="MW69" s="441"/>
      <c r="MX69" s="441"/>
      <c r="MY69" s="441"/>
      <c r="MZ69" s="441"/>
      <c r="NA69" s="441"/>
      <c r="NB69" s="441"/>
      <c r="NC69" s="441"/>
      <c r="ND69" s="441"/>
      <c r="NE69" s="441"/>
      <c r="NF69" s="441"/>
      <c r="NG69" s="441"/>
      <c r="NH69" s="441"/>
      <c r="NI69" s="441"/>
      <c r="NJ69" s="441"/>
      <c r="NK69" s="441"/>
      <c r="NL69" s="441"/>
      <c r="NM69" s="441"/>
      <c r="NN69" s="441"/>
      <c r="NO69" s="441"/>
      <c r="NP69" s="441"/>
      <c r="NQ69" s="441"/>
      <c r="NR69" s="441"/>
      <c r="NS69" s="441"/>
      <c r="NT69" s="442"/>
      <c r="NU69" s="443"/>
      <c r="NV69" s="444"/>
      <c r="NW69" s="444"/>
      <c r="NX69" s="444"/>
      <c r="NY69" s="444"/>
      <c r="NZ69" s="444"/>
      <c r="OA69" s="445"/>
      <c r="OB69" s="432" t="n">
        <f aca="false">SUBTOTAL(9, LR69:MF69)</f>
        <v>2.4</v>
      </c>
      <c r="OC69" s="433" t="n">
        <f aca="false">SUBTOTAL(9, MG69:OA69)</f>
        <v>68.688</v>
      </c>
      <c r="OD69" s="273" t="n">
        <f aca="false">SUM(OB69,OD66)</f>
        <v>573.0535555556</v>
      </c>
      <c r="OE69" s="273" t="n">
        <f aca="false">SUM(OC69,OE66)</f>
        <v>1221.91</v>
      </c>
      <c r="OF69" s="690"/>
      <c r="OG69" s="461"/>
      <c r="OH69" s="461"/>
      <c r="OI69" s="461"/>
      <c r="OJ69" s="461"/>
      <c r="OK69" s="461"/>
      <c r="OL69" s="461"/>
      <c r="OM69" s="461"/>
      <c r="ON69" s="461"/>
      <c r="OO69" s="691"/>
      <c r="OP69" s="463"/>
      <c r="OQ69" s="692"/>
      <c r="OR69" s="692"/>
      <c r="OS69" s="692"/>
      <c r="OT69" s="692"/>
      <c r="OU69" s="425"/>
      <c r="OV69" s="465"/>
      <c r="OW69" s="451"/>
      <c r="OX69" s="451"/>
      <c r="OY69" s="451"/>
      <c r="OZ69" s="451"/>
      <c r="PA69" s="451"/>
      <c r="PB69" s="451"/>
      <c r="PC69" s="451"/>
      <c r="PD69" s="451"/>
      <c r="PE69" s="451"/>
      <c r="PF69" s="451"/>
      <c r="PG69" s="451"/>
      <c r="PH69" s="451"/>
      <c r="PI69" s="451"/>
      <c r="PJ69" s="451"/>
      <c r="PK69" s="451"/>
      <c r="PL69" s="451"/>
      <c r="PM69" s="451"/>
      <c r="PN69" s="451"/>
      <c r="PO69" s="452"/>
      <c r="PP69" s="453"/>
      <c r="PQ69" s="454"/>
      <c r="PR69" s="454"/>
      <c r="PS69" s="454"/>
      <c r="PT69" s="454"/>
      <c r="PU69" s="454"/>
      <c r="PV69" s="455"/>
      <c r="PW69" s="432" t="n">
        <f aca="false">SUBTOTAL(9, OF69:OU69)</f>
        <v>0</v>
      </c>
      <c r="PX69" s="433" t="n">
        <f aca="false">SUBTOTAL(9, OV69:PV69)</f>
        <v>0</v>
      </c>
      <c r="PY69" s="273" t="n">
        <f aca="false">SUM(PW69,PY66)</f>
        <v>0</v>
      </c>
      <c r="PZ69" s="273" t="n">
        <f aca="false">SUM(PX69,PZ66)</f>
        <v>0</v>
      </c>
      <c r="QA69" s="466"/>
      <c r="QB69" s="467"/>
      <c r="QC69" s="467"/>
      <c r="QD69" s="467"/>
      <c r="QE69" s="467"/>
      <c r="QF69" s="467"/>
      <c r="QG69" s="468"/>
      <c r="QH69" s="462"/>
      <c r="QI69" s="463"/>
      <c r="QJ69" s="463"/>
      <c r="QK69" s="463"/>
      <c r="QL69" s="463"/>
      <c r="QM69" s="463"/>
      <c r="QN69" s="464"/>
      <c r="QO69" s="440"/>
      <c r="QP69" s="441"/>
      <c r="QQ69" s="441"/>
      <c r="QR69" s="441"/>
      <c r="QS69" s="441"/>
      <c r="QT69" s="441"/>
      <c r="QU69" s="442"/>
      <c r="QV69" s="443"/>
      <c r="QW69" s="444"/>
      <c r="QX69" s="444"/>
      <c r="QY69" s="444"/>
      <c r="QZ69" s="444"/>
      <c r="RA69" s="444"/>
      <c r="RB69" s="445"/>
      <c r="RC69" s="432" t="n">
        <f aca="false">SUBTOTAL(9, QA69:QN69)</f>
        <v>0</v>
      </c>
      <c r="RD69" s="433" t="n">
        <f aca="false">SUBTOTAL(9, QO69:RB69)</f>
        <v>0</v>
      </c>
      <c r="RE69" s="273" t="n">
        <f aca="false">SUM(RC69,RE66)</f>
        <v>0</v>
      </c>
      <c r="RF69" s="273" t="n">
        <f aca="false">SUM(RD69,RF66)</f>
        <v>0</v>
      </c>
      <c r="RG69" s="459"/>
      <c r="RH69" s="460"/>
      <c r="RI69" s="460"/>
      <c r="RJ69" s="460"/>
      <c r="RK69" s="460"/>
      <c r="RL69" s="460"/>
      <c r="RM69" s="461"/>
      <c r="RN69" s="462"/>
      <c r="RO69" s="463"/>
      <c r="RP69" s="463"/>
      <c r="RQ69" s="463"/>
      <c r="RR69" s="463"/>
      <c r="RS69" s="463"/>
      <c r="RT69" s="464"/>
      <c r="RU69" s="465"/>
      <c r="RV69" s="451"/>
      <c r="RW69" s="451"/>
      <c r="RX69" s="451"/>
      <c r="RY69" s="451"/>
      <c r="RZ69" s="451"/>
      <c r="SA69" s="452"/>
      <c r="SB69" s="453"/>
      <c r="SC69" s="454"/>
      <c r="SD69" s="454"/>
      <c r="SE69" s="454"/>
      <c r="SF69" s="454"/>
      <c r="SG69" s="454"/>
      <c r="SH69" s="455"/>
      <c r="SI69" s="432" t="n">
        <f aca="false">SUBTOTAL(9, RG69:RT69)</f>
        <v>0</v>
      </c>
      <c r="SJ69" s="433" t="n">
        <f aca="false">SUBTOTAL(9, RU69:SH69)</f>
        <v>0</v>
      </c>
      <c r="SK69" s="273" t="n">
        <f aca="false">SUM(SI69,SK66)</f>
        <v>11.5</v>
      </c>
      <c r="SL69" s="273" t="n">
        <f aca="false">SUM(SJ69,SL66)</f>
        <v>33.534</v>
      </c>
      <c r="SM69" s="437" t="n">
        <f aca="false">SUMIF(LR6:SL6,"итого гр.",LR69:SL69)</f>
        <v>2.4</v>
      </c>
      <c r="SN69" s="433" t="n">
        <f aca="false">SUMIF($LR$6:$SL$6,"итого фк.",LR69:SL69)</f>
        <v>68.688</v>
      </c>
      <c r="SO69" s="273" t="n">
        <f aca="false">SUM(SM69,SO66)</f>
        <v>584.5535555556</v>
      </c>
      <c r="SP69" s="273" t="n">
        <f aca="false">SUM(SN69,SP66)</f>
        <v>1255.444</v>
      </c>
      <c r="SQ69" s="438" t="n">
        <f aca="false">SO69</f>
        <v>584.5535555556</v>
      </c>
      <c r="SR69" s="439" t="n">
        <f aca="false">SP69</f>
        <v>1255.444</v>
      </c>
      <c r="ST69" s="278"/>
      <c r="SU69" s="459"/>
      <c r="SV69" s="460"/>
      <c r="SW69" s="460"/>
      <c r="SX69" s="461"/>
      <c r="SY69" s="462"/>
      <c r="SZ69" s="463"/>
      <c r="TA69" s="463"/>
      <c r="TB69" s="464"/>
      <c r="TC69" s="469"/>
      <c r="TD69" s="470"/>
      <c r="TE69" s="470"/>
      <c r="TF69" s="471"/>
      <c r="TG69" s="472"/>
      <c r="TH69" s="473"/>
      <c r="TI69" s="473"/>
      <c r="TJ69" s="474"/>
      <c r="TK69" s="432" t="n">
        <f aca="false">SUBTOTAL(9, SU69:TB69)</f>
        <v>0</v>
      </c>
      <c r="TL69" s="433" t="n">
        <f aca="false">SUBTOTAL(9, TC69:TJ69)</f>
        <v>0</v>
      </c>
      <c r="TM69" s="456" t="n">
        <f aca="false">TM66+TK69</f>
        <v>0</v>
      </c>
      <c r="TN69" s="456" t="n">
        <f aca="false">TN66+TL69</f>
        <v>0</v>
      </c>
      <c r="TO69" s="437" t="n">
        <v>17.6</v>
      </c>
      <c r="TP69" s="475"/>
      <c r="TQ69" s="291"/>
      <c r="TR69" s="291"/>
      <c r="TS69" s="475" t="n">
        <v>20.439991622175</v>
      </c>
      <c r="TT69" s="475"/>
      <c r="TU69" s="291"/>
      <c r="TV69" s="291"/>
      <c r="TW69" s="475"/>
      <c r="TX69" s="475"/>
      <c r="TY69" s="291"/>
      <c r="TZ69" s="291"/>
      <c r="UA69" s="475"/>
      <c r="UB69" s="475"/>
      <c r="UC69" s="291" t="n">
        <f aca="false">UA69</f>
        <v>0</v>
      </c>
      <c r="UD69" s="291" t="n">
        <f aca="false">UB69</f>
        <v>0</v>
      </c>
      <c r="UE69" s="476" t="n">
        <f aca="false">SUMIF(TO6:UD6,"итого гр.",TO69:UD69)</f>
        <v>38.039991622175</v>
      </c>
      <c r="UF69" s="439" t="n">
        <f aca="false">SUMIF($TO$6:$UD$6,"итого фк.",TO69:UD69)</f>
        <v>0</v>
      </c>
      <c r="UG69" s="373" t="n">
        <f aca="false">UE69</f>
        <v>38.039991622175</v>
      </c>
      <c r="UH69" s="273" t="n">
        <f aca="false">UF69</f>
        <v>0</v>
      </c>
      <c r="UI69" s="438"/>
      <c r="UJ69" s="439" t="n">
        <f aca="false">229-250</f>
        <v>-21</v>
      </c>
      <c r="UM69" s="438" t="n">
        <f aca="false">$UM$9+UM66</f>
        <v>1050</v>
      </c>
      <c r="UN69" s="439" t="n">
        <f aca="false">$UN$9+UN66</f>
        <v>1050</v>
      </c>
      <c r="UO69" s="273" t="n">
        <f aca="false">UM69</f>
        <v>1050</v>
      </c>
      <c r="UP69" s="273" t="n">
        <f aca="false">UN69</f>
        <v>1050</v>
      </c>
      <c r="UQ69" s="437" t="n">
        <f aca="false">Посуточная_НГДП!JR69</f>
        <v>40.6</v>
      </c>
      <c r="UR69" s="433" t="n">
        <f aca="false">Посуточная_НГДП!JS69</f>
        <v>0</v>
      </c>
      <c r="US69" s="273" t="n">
        <f aca="false">SUM(UQ69,US66)</f>
        <v>92.1</v>
      </c>
      <c r="UT69" s="273" t="n">
        <f aca="false">SUM(UR69,UT66)</f>
        <v>0</v>
      </c>
      <c r="UU69" s="438" t="n">
        <f aca="false">SUM(SQ69,UE69,UI69,UM69,UQ69,TM69)</f>
        <v>1713.19354717777</v>
      </c>
      <c r="UV69" s="439" t="n">
        <f aca="false">SUM(SR69,UF69,UJ69,UN69,UR69,TN69)</f>
        <v>2284.444</v>
      </c>
      <c r="UW69" s="273" t="n">
        <f aca="false">SUM(SS69,UG69,UK69,UO69,US69)</f>
        <v>1180.13999162217</v>
      </c>
      <c r="UX69" s="273" t="n">
        <f aca="false">SUM(ST69,UH69,UL69,UP69,UT69)</f>
        <v>1050</v>
      </c>
      <c r="UY69" s="476"/>
      <c r="UZ69" s="476"/>
      <c r="VA69" s="273" t="n">
        <f aca="false">UY69</f>
        <v>0</v>
      </c>
      <c r="VB69" s="456" t="n">
        <f aca="false">UZ69</f>
        <v>0</v>
      </c>
      <c r="VC69" s="476"/>
      <c r="VD69" s="476"/>
      <c r="VE69" s="273" t="n">
        <f aca="false">VC69</f>
        <v>0</v>
      </c>
      <c r="VG69" s="479" t="n">
        <v>30951.9054528222</v>
      </c>
      <c r="VH69" s="480" t="n">
        <f aca="false">IF(A67&lt;=VW$4,VLOOKUP(A67,$VW$6:$WB$37,2,FALSE()),SUM($VX$4,LQ69,-UV69)-SUM($WB$4,-$VZ$4))-VP69</f>
        <v>30062</v>
      </c>
      <c r="VI69" s="479" t="n">
        <v>30271.0054528222</v>
      </c>
      <c r="VJ69" s="480" t="n">
        <v>30275</v>
      </c>
      <c r="VK69" s="479" t="n">
        <v>26573.9757528222</v>
      </c>
      <c r="VL69" s="480" t="n">
        <v>31012</v>
      </c>
      <c r="VM69" s="481"/>
      <c r="VN69" s="479" t="n">
        <v>860.894704742539</v>
      </c>
      <c r="VO69" s="482" t="n">
        <f aca="false">IF(A67&lt;=VW$4,VLOOKUP(A67,$VS$6:$VT$37,2,FALSE()),SUM($VO$2,-LA69,OE69,-VP69))</f>
        <v>1016.761</v>
      </c>
      <c r="VP69" s="378"/>
      <c r="VQ69" s="278" t="n">
        <f aca="false">VH69-VG69</f>
        <v>-889.905452822226</v>
      </c>
      <c r="VR69" s="380"/>
      <c r="VS69" s="608"/>
      <c r="VT69" s="380"/>
      <c r="WF69" s="127" t="n">
        <f aca="false">IF(AJ69="",0,AJ69+WF66)</f>
        <v>2800</v>
      </c>
      <c r="WG69" s="127" t="n">
        <f aca="false">IF(AK69="",0,AK69+WG66)</f>
        <v>1270</v>
      </c>
      <c r="WH69" s="127" t="n">
        <f aca="false">IF(BP69="",0,BP69+WH66)</f>
        <v>1225</v>
      </c>
      <c r="WI69" s="127" t="n">
        <f aca="false">IF(BQ69="",0,BQ69+WI66)</f>
        <v>1737</v>
      </c>
      <c r="WJ69" s="127" t="n">
        <f aca="false">IF(CJ69="",0,CJ69+WJ66)</f>
        <v>0</v>
      </c>
      <c r="WK69" s="127" t="n">
        <f aca="false">IF(CK69="",0,CK69+WK66)</f>
        <v>0</v>
      </c>
      <c r="WL69" s="127" t="n">
        <f aca="false">IF(DD69="",0,DD69+WL66)</f>
        <v>0</v>
      </c>
      <c r="WM69" s="127" t="n">
        <f aca="false">IF(DE69="",0,DE69+WM66)</f>
        <v>0</v>
      </c>
      <c r="WN69" s="127" t="n">
        <f aca="false">IF(EF69="",0,EF69+WN66)</f>
        <v>219.1</v>
      </c>
      <c r="WO69" s="127" t="n">
        <f aca="false">IF(EG69="",0,EG69+WO66)</f>
        <v>191.056</v>
      </c>
      <c r="WP69" s="127" t="n">
        <f aca="false">IF(FF69="",0,FF69+WP66)</f>
        <v>3340</v>
      </c>
      <c r="WQ69" s="127" t="n">
        <f aca="false">IF(FG69="",0,FG69+WQ66)</f>
        <v>930</v>
      </c>
      <c r="WR69" s="127" t="n">
        <f aca="false">IF(IS69="",0,IS69+WR66)</f>
        <v>0</v>
      </c>
      <c r="WS69" s="127" t="n">
        <f aca="false">IF(IT69="",0,IT69+WS66)</f>
        <v>0</v>
      </c>
      <c r="WT69" s="127" t="n">
        <f aca="false">IF(HY69="",0,HY69+WT66)</f>
        <v>1141</v>
      </c>
      <c r="WU69" s="127" t="n">
        <f aca="false">IF(HZ69="",0,HZ69+WU66)</f>
        <v>1306.46</v>
      </c>
      <c r="WV69" s="127" t="n">
        <f aca="false">IF(SK69="",0,SK69+WV66)</f>
        <v>150.8</v>
      </c>
      <c r="WW69" s="127" t="n">
        <f aca="false">IF(SL69="",0,SL69+WW66)</f>
        <v>600.645</v>
      </c>
      <c r="WX69" s="127" t="n">
        <f aca="false">IF(UM69="",0,UM69)</f>
        <v>1050</v>
      </c>
      <c r="WY69" s="127" t="n">
        <f aca="false">IF(UN69="",0,UN69)</f>
        <v>1050</v>
      </c>
      <c r="WZ69" s="127" t="n">
        <f aca="false">IF(LL69="",0,LL69+WZ66)</f>
        <v>3743.3</v>
      </c>
      <c r="XA69" s="127" t="n">
        <f aca="false">IF(LM69="",0,LM69+XA66)</f>
        <v>1895.46504</v>
      </c>
      <c r="XB69" s="127" t="n">
        <f aca="false">IF(UI69="",0,UI69+XB66)</f>
        <v>0</v>
      </c>
      <c r="XC69" s="127" t="n">
        <f aca="false">IF(UJ69="",0,UJ69+XC66)</f>
        <v>130.080994212963</v>
      </c>
      <c r="XD69" s="127" t="n">
        <f aca="false">IF(VN69="",0,VN69+XD66)</f>
        <v>16957.2374662592</v>
      </c>
      <c r="XE69" s="127" t="n">
        <f aca="false">IF(VO69="",0,VO69+XE66)</f>
        <v>17353.409</v>
      </c>
      <c r="XF69" s="127" t="n">
        <f aca="false">IFERROR(XD69/$A67,0)</f>
        <v>807.487498393296</v>
      </c>
      <c r="XG69" s="127" t="n">
        <f aca="false">IFERROR(XE69/$A67,0)</f>
        <v>826.35280952381</v>
      </c>
      <c r="XH69" s="127" t="n">
        <f aca="false">IF(US69="",0,US69+XH66)</f>
        <v>143.6</v>
      </c>
      <c r="XI69" s="127" t="n">
        <f aca="false">IF(UT69="",0,UT69+XI66)</f>
        <v>0</v>
      </c>
      <c r="XJ69" s="127" t="n">
        <f aca="false">IF(WF69&gt;0,0,AH69+XJ66)</f>
        <v>0</v>
      </c>
      <c r="XK69" s="127" t="n">
        <f aca="false">IF(WG69&gt;0,0,AI69+XK66)</f>
        <v>0</v>
      </c>
      <c r="XL69" s="127" t="n">
        <f aca="false">IF(WH69&gt;0,0,BN69+XL66)</f>
        <v>0</v>
      </c>
      <c r="XM69" s="127" t="n">
        <f aca="false">IF(WI69&gt;0,0,BO69+XM66)</f>
        <v>0</v>
      </c>
      <c r="XN69" s="127" t="n">
        <f aca="false">IF(WJ69&gt;0,0,CH69+XN66)</f>
        <v>0</v>
      </c>
      <c r="XO69" s="127" t="n">
        <f aca="false">IF(WK69&gt;0,0,CI69+XO66)</f>
        <v>0</v>
      </c>
      <c r="XP69" s="127" t="n">
        <f aca="false">IF(WL69&gt;0,0,DB69+XP66)</f>
        <v>0</v>
      </c>
      <c r="XQ69" s="127" t="n">
        <f aca="false">IF(WM69&gt;0,0,DC69+XQ66)</f>
        <v>0</v>
      </c>
      <c r="XR69" s="127" t="n">
        <f aca="false">IF(WN69&gt;0,0,ED69+XR66)</f>
        <v>0</v>
      </c>
      <c r="XS69" s="127" t="n">
        <f aca="false">IF(WO69&gt;0,0,EE69+XS66)</f>
        <v>0</v>
      </c>
      <c r="XT69" s="127" t="n">
        <f aca="false">IF(WP69&gt;0,0,FD69+XT66)</f>
        <v>0</v>
      </c>
      <c r="XU69" s="127" t="n">
        <f aca="false">IF(WQ69&gt;0,0,FE69+XU66)</f>
        <v>0</v>
      </c>
      <c r="XV69" s="127" t="n">
        <f aca="false">IF(WR69&gt;0,0,IQ69+XV66)</f>
        <v>0</v>
      </c>
      <c r="XW69" s="127" t="n">
        <f aca="false">IF(WS69&gt;0,0,IR69+XW66)</f>
        <v>0</v>
      </c>
      <c r="XX69" s="127" t="n">
        <f aca="false">IF(WT69&gt;0,0,HW69+XX66)</f>
        <v>0</v>
      </c>
      <c r="XY69" s="127" t="n">
        <f aca="false">IFERROR(IF(WU69&gt;0,0,HX69+XY66),0)</f>
        <v>0</v>
      </c>
      <c r="XZ69" s="127" t="n">
        <f aca="false">IF(WV69&gt;0,0,SI69+XZ66)</f>
        <v>0</v>
      </c>
      <c r="YA69" s="127" t="n">
        <f aca="false">IFERROR(IF(WW69&gt;0,0,SJ69+YA66),0)</f>
        <v>0</v>
      </c>
      <c r="YB69" s="127"/>
      <c r="YC69" s="127"/>
      <c r="YD69" s="127"/>
    </row>
    <row r="70" customFormat="false" ht="15" hidden="false" customHeight="false" outlineLevel="0" collapsed="false">
      <c r="A70" s="693" t="n">
        <v>22</v>
      </c>
      <c r="B70" s="484" t="s">
        <v>67</v>
      </c>
      <c r="C70" s="485"/>
      <c r="D70" s="485"/>
      <c r="E70" s="485"/>
      <c r="F70" s="485"/>
      <c r="G70" s="485"/>
      <c r="H70" s="485"/>
      <c r="I70" s="486"/>
      <c r="J70" s="487"/>
      <c r="K70" s="488"/>
      <c r="L70" s="488"/>
      <c r="M70" s="488"/>
      <c r="N70" s="488"/>
      <c r="O70" s="488"/>
      <c r="P70" s="489"/>
      <c r="Q70" s="677" t="s">
        <v>195</v>
      </c>
      <c r="R70" s="491"/>
      <c r="S70" s="491"/>
      <c r="T70" s="491"/>
      <c r="U70" s="491"/>
      <c r="V70" s="491"/>
      <c r="W70" s="491"/>
      <c r="X70" s="491"/>
      <c r="Y70" s="491"/>
      <c r="Z70" s="492"/>
      <c r="AA70" s="493"/>
      <c r="AB70" s="494"/>
      <c r="AC70" s="494"/>
      <c r="AD70" s="494"/>
      <c r="AE70" s="494"/>
      <c r="AF70" s="494"/>
      <c r="AG70" s="495"/>
      <c r="AH70" s="496"/>
      <c r="AI70" s="497"/>
      <c r="AL70" s="484" t="s">
        <v>195</v>
      </c>
      <c r="AM70" s="485"/>
      <c r="AN70" s="485"/>
      <c r="AO70" s="485"/>
      <c r="AP70" s="485"/>
      <c r="AQ70" s="485"/>
      <c r="AR70" s="486"/>
      <c r="AS70" s="487"/>
      <c r="AT70" s="488"/>
      <c r="AU70" s="488"/>
      <c r="AV70" s="488"/>
      <c r="AW70" s="488"/>
      <c r="AX70" s="488"/>
      <c r="AY70" s="489"/>
      <c r="AZ70" s="490"/>
      <c r="BA70" s="491"/>
      <c r="BB70" s="491"/>
      <c r="BC70" s="491"/>
      <c r="BD70" s="491"/>
      <c r="BE70" s="491"/>
      <c r="BF70" s="492"/>
      <c r="BG70" s="493"/>
      <c r="BH70" s="494"/>
      <c r="BI70" s="494"/>
      <c r="BJ70" s="494"/>
      <c r="BK70" s="494"/>
      <c r="BL70" s="494"/>
      <c r="BM70" s="495"/>
      <c r="BN70" s="496"/>
      <c r="BO70" s="497"/>
      <c r="BR70" s="484"/>
      <c r="BS70" s="485"/>
      <c r="BT70" s="485"/>
      <c r="BU70" s="486"/>
      <c r="BV70" s="499"/>
      <c r="BW70" s="500"/>
      <c r="BX70" s="500"/>
      <c r="BY70" s="501"/>
      <c r="BZ70" s="490"/>
      <c r="CA70" s="491"/>
      <c r="CB70" s="491"/>
      <c r="CC70" s="492"/>
      <c r="CD70" s="493"/>
      <c r="CE70" s="494"/>
      <c r="CF70" s="494"/>
      <c r="CG70" s="495"/>
      <c r="CH70" s="496"/>
      <c r="CI70" s="497"/>
      <c r="CL70" s="484"/>
      <c r="CM70" s="485"/>
      <c r="CN70" s="485"/>
      <c r="CO70" s="486"/>
      <c r="CP70" s="487"/>
      <c r="CQ70" s="488"/>
      <c r="CR70" s="488"/>
      <c r="CS70" s="489"/>
      <c r="CT70" s="490"/>
      <c r="CU70" s="491"/>
      <c r="CV70" s="491"/>
      <c r="CW70" s="492"/>
      <c r="CX70" s="493"/>
      <c r="CY70" s="494"/>
      <c r="CZ70" s="494"/>
      <c r="DA70" s="495"/>
      <c r="DB70" s="496"/>
      <c r="DC70" s="497"/>
      <c r="DF70" s="502"/>
      <c r="DG70" s="497"/>
      <c r="DJ70" s="503"/>
      <c r="DK70" s="504"/>
      <c r="DN70" s="484"/>
      <c r="DO70" s="485"/>
      <c r="DP70" s="485"/>
      <c r="DQ70" s="486"/>
      <c r="DR70" s="487"/>
      <c r="DS70" s="488"/>
      <c r="DT70" s="488"/>
      <c r="DU70" s="489"/>
      <c r="DV70" s="490"/>
      <c r="DW70" s="491"/>
      <c r="DX70" s="491"/>
      <c r="DY70" s="492"/>
      <c r="DZ70" s="493"/>
      <c r="EA70" s="494"/>
      <c r="EB70" s="494"/>
      <c r="EC70" s="495"/>
      <c r="ED70" s="496"/>
      <c r="EE70" s="497"/>
      <c r="EH70" s="484"/>
      <c r="EI70" s="485"/>
      <c r="EJ70" s="485"/>
      <c r="EK70" s="485"/>
      <c r="EL70" s="485"/>
      <c r="EM70" s="485"/>
      <c r="EN70" s="486"/>
      <c r="EO70" s="487"/>
      <c r="EP70" s="488"/>
      <c r="EQ70" s="488"/>
      <c r="ER70" s="489"/>
      <c r="ES70" s="505"/>
      <c r="ET70" s="506"/>
      <c r="EU70" s="506"/>
      <c r="EV70" s="506"/>
      <c r="EW70" s="506"/>
      <c r="EX70" s="506"/>
      <c r="EY70" s="507"/>
      <c r="EZ70" s="508"/>
      <c r="FA70" s="509"/>
      <c r="FB70" s="509"/>
      <c r="FC70" s="510"/>
      <c r="FD70" s="496"/>
      <c r="FE70" s="497"/>
      <c r="FH70" s="484" t="s">
        <v>223</v>
      </c>
      <c r="FI70" s="485"/>
      <c r="FJ70" s="485"/>
      <c r="FK70" s="485"/>
      <c r="FL70" s="485"/>
      <c r="FM70" s="485"/>
      <c r="FN70" s="485"/>
      <c r="FO70" s="485"/>
      <c r="FP70" s="485"/>
      <c r="FQ70" s="485"/>
      <c r="FR70" s="485"/>
      <c r="FS70" s="485"/>
      <c r="FT70" s="485"/>
      <c r="FU70" s="485"/>
      <c r="FV70" s="485"/>
      <c r="FW70" s="485"/>
      <c r="FX70" s="485"/>
      <c r="FY70" s="485"/>
      <c r="FZ70" s="485"/>
      <c r="GA70" s="485"/>
      <c r="GB70" s="485"/>
      <c r="GC70" s="485"/>
      <c r="GD70" s="485"/>
      <c r="GE70" s="485"/>
      <c r="GF70" s="485"/>
      <c r="GG70" s="485"/>
      <c r="GH70" s="485"/>
      <c r="GI70" s="485"/>
      <c r="GJ70" s="485"/>
      <c r="GK70" s="485"/>
      <c r="GL70" s="485"/>
      <c r="GM70" s="486"/>
      <c r="GN70" s="487"/>
      <c r="GO70" s="488"/>
      <c r="GP70" s="488"/>
      <c r="GQ70" s="488"/>
      <c r="GR70" s="488"/>
      <c r="GS70" s="488"/>
      <c r="GT70" s="489"/>
      <c r="GU70" s="490"/>
      <c r="GV70" s="491"/>
      <c r="GW70" s="491"/>
      <c r="GX70" s="491"/>
      <c r="GY70" s="491"/>
      <c r="GZ70" s="491"/>
      <c r="HA70" s="491"/>
      <c r="HB70" s="491"/>
      <c r="HC70" s="491"/>
      <c r="HD70" s="491"/>
      <c r="HE70" s="491"/>
      <c r="HF70" s="491"/>
      <c r="HG70" s="491"/>
      <c r="HH70" s="491"/>
      <c r="HI70" s="491"/>
      <c r="HJ70" s="491"/>
      <c r="HK70" s="491"/>
      <c r="HL70" s="491"/>
      <c r="HM70" s="491"/>
      <c r="HN70" s="491"/>
      <c r="HO70" s="492"/>
      <c r="HP70" s="493"/>
      <c r="HQ70" s="494"/>
      <c r="HR70" s="494"/>
      <c r="HS70" s="494"/>
      <c r="HT70" s="494"/>
      <c r="HU70" s="494"/>
      <c r="HV70" s="495"/>
      <c r="HW70" s="496"/>
      <c r="HX70" s="497"/>
      <c r="IA70" s="511"/>
      <c r="IB70" s="512"/>
      <c r="IC70" s="512"/>
      <c r="ID70" s="513"/>
      <c r="IE70" s="514"/>
      <c r="IF70" s="515"/>
      <c r="IG70" s="515"/>
      <c r="IH70" s="489"/>
      <c r="II70" s="337"/>
      <c r="IJ70" s="348"/>
      <c r="IK70" s="348"/>
      <c r="IL70" s="349"/>
      <c r="IM70" s="658"/>
      <c r="IN70" s="659"/>
      <c r="IO70" s="659"/>
      <c r="IP70" s="613"/>
      <c r="IQ70" s="496"/>
      <c r="IR70" s="497"/>
      <c r="IU70" s="484"/>
      <c r="IV70" s="485" t="s">
        <v>235</v>
      </c>
      <c r="IW70" s="485" t="s">
        <v>197</v>
      </c>
      <c r="IX70" s="485"/>
      <c r="IY70" s="485"/>
      <c r="IZ70" s="485"/>
      <c r="JA70" s="485"/>
      <c r="JB70" s="485"/>
      <c r="JC70" s="485"/>
      <c r="JD70" s="485"/>
      <c r="JE70" s="485"/>
      <c r="JF70" s="485"/>
      <c r="JG70" s="485"/>
      <c r="JH70" s="485"/>
      <c r="JI70" s="485"/>
      <c r="JJ70" s="322" t="s">
        <v>193</v>
      </c>
      <c r="JK70" s="322" t="s">
        <v>70</v>
      </c>
      <c r="JL70" s="322" t="s">
        <v>224</v>
      </c>
      <c r="JM70" s="322"/>
      <c r="JN70" s="322"/>
      <c r="JO70" s="322"/>
      <c r="JP70" s="322"/>
      <c r="JQ70" s="322"/>
      <c r="JR70" s="322"/>
      <c r="JS70" s="322"/>
      <c r="JT70" s="322"/>
      <c r="JU70" s="322"/>
      <c r="JV70" s="322"/>
      <c r="JW70" s="322"/>
      <c r="JX70" s="322"/>
      <c r="JY70" s="322"/>
      <c r="JZ70" s="322"/>
      <c r="KA70" s="322"/>
      <c r="KB70" s="322"/>
      <c r="KC70" s="322"/>
      <c r="KD70" s="322"/>
      <c r="KE70" s="322"/>
      <c r="KF70" s="322"/>
      <c r="KG70" s="322"/>
      <c r="KH70" s="322"/>
      <c r="KI70" s="322"/>
      <c r="KJ70" s="322"/>
      <c r="KK70" s="322"/>
      <c r="KL70" s="322"/>
      <c r="KM70" s="322"/>
      <c r="KN70" s="322"/>
      <c r="KO70" s="322"/>
      <c r="KP70" s="323"/>
      <c r="KQ70" s="387"/>
      <c r="KR70" s="388"/>
      <c r="KS70" s="388"/>
      <c r="KT70" s="388"/>
      <c r="KU70" s="388"/>
      <c r="KV70" s="388"/>
      <c r="KW70" s="389"/>
      <c r="KX70" s="496"/>
      <c r="KY70" s="497"/>
      <c r="LB70" s="502"/>
      <c r="LC70" s="497"/>
      <c r="LF70" s="503"/>
      <c r="LG70" s="504"/>
      <c r="LJ70" s="517"/>
      <c r="LK70" s="518"/>
      <c r="LN70" s="503"/>
      <c r="LO70" s="504"/>
      <c r="LR70" s="484" t="s">
        <v>235</v>
      </c>
      <c r="LS70" s="485" t="s">
        <v>197</v>
      </c>
      <c r="LT70" s="485"/>
      <c r="LU70" s="485"/>
      <c r="LV70" s="485"/>
      <c r="LW70" s="485"/>
      <c r="LX70" s="485"/>
      <c r="LY70" s="485"/>
      <c r="LZ70" s="485"/>
      <c r="MA70" s="485"/>
      <c r="MB70" s="485"/>
      <c r="MC70" s="485"/>
      <c r="MD70" s="485"/>
      <c r="ME70" s="485"/>
      <c r="MF70" s="485"/>
      <c r="MG70" s="338" t="s">
        <v>70</v>
      </c>
      <c r="MH70" s="338" t="s">
        <v>64</v>
      </c>
      <c r="MI70" s="338" t="s">
        <v>64</v>
      </c>
      <c r="MJ70" s="338" t="s">
        <v>67</v>
      </c>
      <c r="MK70" s="338" t="s">
        <v>68</v>
      </c>
      <c r="ML70" s="338"/>
      <c r="MM70" s="338"/>
      <c r="MN70" s="338"/>
      <c r="MO70" s="338"/>
      <c r="MP70" s="338"/>
      <c r="MQ70" s="338"/>
      <c r="MR70" s="338"/>
      <c r="MS70" s="338"/>
      <c r="MT70" s="338"/>
      <c r="MU70" s="338"/>
      <c r="MV70" s="338"/>
      <c r="MW70" s="338"/>
      <c r="MX70" s="338"/>
      <c r="MY70" s="338"/>
      <c r="MZ70" s="338"/>
      <c r="NA70" s="338"/>
      <c r="NB70" s="338"/>
      <c r="NC70" s="338"/>
      <c r="ND70" s="338"/>
      <c r="NE70" s="338"/>
      <c r="NF70" s="338"/>
      <c r="NG70" s="338"/>
      <c r="NH70" s="338"/>
      <c r="NI70" s="338"/>
      <c r="NJ70" s="338"/>
      <c r="NK70" s="338"/>
      <c r="NL70" s="338"/>
      <c r="NM70" s="338"/>
      <c r="NN70" s="338"/>
      <c r="NO70" s="338"/>
      <c r="NP70" s="338"/>
      <c r="NQ70" s="338"/>
      <c r="NR70" s="338"/>
      <c r="NS70" s="338"/>
      <c r="NT70" s="339"/>
      <c r="NU70" s="519"/>
      <c r="NV70" s="520"/>
      <c r="NW70" s="520"/>
      <c r="NX70" s="520"/>
      <c r="NY70" s="520"/>
      <c r="NZ70" s="520"/>
      <c r="OA70" s="521"/>
      <c r="OB70" s="496"/>
      <c r="OC70" s="497"/>
      <c r="OF70" s="522"/>
      <c r="OG70" s="356"/>
      <c r="OH70" s="356"/>
      <c r="OI70" s="356"/>
      <c r="OJ70" s="356"/>
      <c r="OK70" s="356"/>
      <c r="OL70" s="356"/>
      <c r="OM70" s="356"/>
      <c r="ON70" s="357"/>
      <c r="OO70" s="536"/>
      <c r="OP70" s="526"/>
      <c r="OQ70" s="537"/>
      <c r="OR70" s="537"/>
      <c r="OS70" s="537"/>
      <c r="OT70" s="537"/>
      <c r="OU70" s="538"/>
      <c r="OV70" s="528"/>
      <c r="OW70" s="529"/>
      <c r="OX70" s="529"/>
      <c r="OY70" s="529"/>
      <c r="OZ70" s="529"/>
      <c r="PA70" s="529"/>
      <c r="PB70" s="529"/>
      <c r="PC70" s="529"/>
      <c r="PD70" s="529"/>
      <c r="PE70" s="529"/>
      <c r="PF70" s="529"/>
      <c r="PG70" s="529"/>
      <c r="PH70" s="529"/>
      <c r="PI70" s="529"/>
      <c r="PJ70" s="529"/>
      <c r="PK70" s="529"/>
      <c r="PL70" s="529"/>
      <c r="PM70" s="529"/>
      <c r="PN70" s="529"/>
      <c r="PO70" s="530"/>
      <c r="PP70" s="531"/>
      <c r="PQ70" s="532"/>
      <c r="PR70" s="532"/>
      <c r="PS70" s="532"/>
      <c r="PT70" s="532"/>
      <c r="PU70" s="532"/>
      <c r="PV70" s="516"/>
      <c r="PW70" s="496"/>
      <c r="PX70" s="497"/>
      <c r="QA70" s="533"/>
      <c r="QB70" s="534"/>
      <c r="QC70" s="534"/>
      <c r="QD70" s="534"/>
      <c r="QE70" s="534"/>
      <c r="QF70" s="534"/>
      <c r="QG70" s="535"/>
      <c r="QH70" s="525"/>
      <c r="QI70" s="526"/>
      <c r="QJ70" s="526"/>
      <c r="QK70" s="526"/>
      <c r="QL70" s="526"/>
      <c r="QM70" s="526"/>
      <c r="QN70" s="527"/>
      <c r="QO70" s="505"/>
      <c r="QP70" s="506"/>
      <c r="QQ70" s="506"/>
      <c r="QR70" s="506"/>
      <c r="QS70" s="506"/>
      <c r="QT70" s="506"/>
      <c r="QU70" s="507"/>
      <c r="QV70" s="508"/>
      <c r="QW70" s="509"/>
      <c r="QX70" s="509"/>
      <c r="QY70" s="509"/>
      <c r="QZ70" s="509"/>
      <c r="RA70" s="509"/>
      <c r="RB70" s="510"/>
      <c r="RC70" s="496"/>
      <c r="RD70" s="497"/>
      <c r="RG70" s="522" t="s">
        <v>235</v>
      </c>
      <c r="RH70" s="523"/>
      <c r="RI70" s="523"/>
      <c r="RJ70" s="523"/>
      <c r="RK70" s="523"/>
      <c r="RL70" s="523"/>
      <c r="RM70" s="524"/>
      <c r="RN70" s="525"/>
      <c r="RO70" s="526"/>
      <c r="RP70" s="526"/>
      <c r="RQ70" s="526"/>
      <c r="RR70" s="526"/>
      <c r="RS70" s="526"/>
      <c r="RT70" s="527"/>
      <c r="RU70" s="528"/>
      <c r="RV70" s="529"/>
      <c r="RW70" s="529"/>
      <c r="RX70" s="529"/>
      <c r="RY70" s="529"/>
      <c r="RZ70" s="529"/>
      <c r="SA70" s="530"/>
      <c r="SB70" s="531"/>
      <c r="SC70" s="532"/>
      <c r="SD70" s="532"/>
      <c r="SE70" s="532"/>
      <c r="SF70" s="532"/>
      <c r="SG70" s="532"/>
      <c r="SH70" s="516"/>
      <c r="SI70" s="496"/>
      <c r="SJ70" s="497"/>
      <c r="SM70" s="502"/>
      <c r="SN70" s="497"/>
      <c r="SQ70" s="503"/>
      <c r="SR70" s="504"/>
      <c r="SU70" s="355"/>
      <c r="SV70" s="356"/>
      <c r="SW70" s="356"/>
      <c r="SX70" s="357"/>
      <c r="SY70" s="536"/>
      <c r="SZ70" s="537"/>
      <c r="TA70" s="537"/>
      <c r="TB70" s="538"/>
      <c r="TC70" s="365"/>
      <c r="TD70" s="366"/>
      <c r="TE70" s="366"/>
      <c r="TF70" s="367"/>
      <c r="TG70" s="403"/>
      <c r="TH70" s="404"/>
      <c r="TI70" s="404"/>
      <c r="TJ70" s="405"/>
      <c r="TK70" s="496"/>
      <c r="TL70" s="497"/>
      <c r="TO70" s="502"/>
      <c r="TP70" s="539"/>
      <c r="TQ70" s="291"/>
      <c r="TR70" s="291"/>
      <c r="TS70" s="539"/>
      <c r="TT70" s="539"/>
      <c r="TU70" s="291"/>
      <c r="TV70" s="291"/>
      <c r="TW70" s="539"/>
      <c r="TX70" s="539"/>
      <c r="TY70" s="291"/>
      <c r="TZ70" s="291"/>
      <c r="UA70" s="539"/>
      <c r="UB70" s="539"/>
      <c r="UC70" s="291"/>
      <c r="UD70" s="291"/>
      <c r="UE70" s="540"/>
      <c r="UF70" s="504"/>
      <c r="UG70" s="373"/>
      <c r="UI70" s="503"/>
      <c r="UJ70" s="504"/>
      <c r="UM70" s="503"/>
      <c r="UN70" s="504"/>
      <c r="UQ70" s="502"/>
      <c r="UR70" s="497"/>
      <c r="UU70" s="503"/>
      <c r="UV70" s="504"/>
      <c r="UY70" s="540"/>
      <c r="UZ70" s="540"/>
      <c r="VC70" s="540"/>
      <c r="VD70" s="540"/>
      <c r="VF70" s="374"/>
      <c r="VG70" s="541"/>
      <c r="VH70" s="542"/>
      <c r="VI70" s="541"/>
      <c r="VJ70" s="542"/>
      <c r="VK70" s="335"/>
      <c r="VL70" s="542"/>
      <c r="VM70" s="543"/>
      <c r="VN70" s="541"/>
      <c r="VO70" s="544"/>
      <c r="VP70" s="378"/>
      <c r="VS70" s="608"/>
      <c r="WF70" s="127" t="n">
        <f aca="false">IF(AJ70="",0,AJ70+WF67)</f>
        <v>0</v>
      </c>
      <c r="WG70" s="127" t="n">
        <f aca="false">IF(AK70="",0,AK70+WG67)</f>
        <v>0</v>
      </c>
      <c r="WH70" s="127" t="n">
        <f aca="false">IF(BP70="",0,BP70+WH67)</f>
        <v>0</v>
      </c>
      <c r="WI70" s="127" t="n">
        <f aca="false">IF(BQ70="",0,BQ70+WI67)</f>
        <v>0</v>
      </c>
      <c r="WJ70" s="127" t="n">
        <f aca="false">IF(CJ70="",0,CJ70+WJ67)</f>
        <v>0</v>
      </c>
      <c r="WK70" s="127" t="n">
        <f aca="false">IF(CK70="",0,CK70+WK67)</f>
        <v>0</v>
      </c>
      <c r="WL70" s="127" t="n">
        <f aca="false">IF(DD70="",0,DD70+WL67)</f>
        <v>0</v>
      </c>
      <c r="WM70" s="127" t="n">
        <f aca="false">IF(DE70="",0,DE70+WM67)</f>
        <v>0</v>
      </c>
      <c r="WN70" s="127" t="n">
        <f aca="false">IF(EF70="",0,EF70+WN67)</f>
        <v>0</v>
      </c>
      <c r="WO70" s="127" t="n">
        <f aca="false">IF(EG70="",0,EG70+WO67)</f>
        <v>0</v>
      </c>
      <c r="WP70" s="127" t="n">
        <f aca="false">IF(FF70="",0,FF70+WP67)</f>
        <v>0</v>
      </c>
      <c r="WQ70" s="127" t="n">
        <f aca="false">IF(FG70="",0,FG70+WQ67)</f>
        <v>0</v>
      </c>
      <c r="WR70" s="127" t="n">
        <f aca="false">IF(IS70="",0,IS70+WR67)</f>
        <v>0</v>
      </c>
      <c r="WS70" s="127" t="n">
        <f aca="false">IF(IT70="",0,IT70+WS67)</f>
        <v>0</v>
      </c>
      <c r="WT70" s="127" t="n">
        <f aca="false">IF(HY70="",0,HY70+WT67)</f>
        <v>0</v>
      </c>
      <c r="WU70" s="127" t="n">
        <f aca="false">IF(HZ70="",0,HZ70+WU67)</f>
        <v>0</v>
      </c>
      <c r="WV70" s="127" t="n">
        <f aca="false">IF(SK70="",0,SK70+WV67)</f>
        <v>0</v>
      </c>
      <c r="WW70" s="127" t="n">
        <f aca="false">IF(SL70="",0,SL70+WW67)</f>
        <v>0</v>
      </c>
      <c r="WX70" s="127" t="n">
        <f aca="false">IF(UM70="",0,UM70)</f>
        <v>0</v>
      </c>
      <c r="WY70" s="127" t="n">
        <f aca="false">IF(UN70="",0,UN70)</f>
        <v>0</v>
      </c>
      <c r="WZ70" s="127" t="n">
        <f aca="false">IF(LL70="",0,LL70+WZ67)</f>
        <v>0</v>
      </c>
      <c r="XA70" s="127" t="n">
        <f aca="false">IF(LM70="",0,LM70+XA67)</f>
        <v>0</v>
      </c>
      <c r="XB70" s="127" t="n">
        <f aca="false">IF(UI70="",0,UI70+XB67)</f>
        <v>0</v>
      </c>
      <c r="XC70" s="127" t="n">
        <f aca="false">IF(UJ70="",0,UJ70+XC67)</f>
        <v>0</v>
      </c>
      <c r="XD70" s="127" t="n">
        <f aca="false">IF(VN70="",0,VN70+XD67)</f>
        <v>0</v>
      </c>
      <c r="XE70" s="127" t="n">
        <f aca="false">IF(VO70="",0,VO70+XE67)</f>
        <v>0</v>
      </c>
      <c r="XF70" s="127" t="n">
        <f aca="false">IFERROR(XD70/$A68,0)</f>
        <v>0</v>
      </c>
      <c r="XG70" s="127" t="n">
        <f aca="false">IFERROR(XE70/$A68,0)</f>
        <v>0</v>
      </c>
      <c r="XH70" s="127" t="n">
        <f aca="false">IF(US70="",0,US70+XH67)</f>
        <v>0</v>
      </c>
      <c r="XI70" s="127" t="n">
        <f aca="false">IF(UT70="",0,UT70+XI67)</f>
        <v>0</v>
      </c>
      <c r="XJ70" s="127" t="n">
        <f aca="false">IF(WF70&gt;0,0,AH70+XJ67)</f>
        <v>0</v>
      </c>
      <c r="XK70" s="127" t="n">
        <f aca="false">IF(WG70&gt;0,0,AI70+XK67)</f>
        <v>0</v>
      </c>
      <c r="XL70" s="127" t="n">
        <f aca="false">IF(WH70&gt;0,0,BN70+XL67)</f>
        <v>0</v>
      </c>
      <c r="XM70" s="127" t="n">
        <f aca="false">IF(WI70&gt;0,0,BO70+XM67)</f>
        <v>0</v>
      </c>
      <c r="XN70" s="127" t="n">
        <f aca="false">IF(WJ70&gt;0,0,CH70+XN67)</f>
        <v>0</v>
      </c>
      <c r="XO70" s="127" t="n">
        <f aca="false">IF(WK70&gt;0,0,CI70+XO67)</f>
        <v>0</v>
      </c>
      <c r="XP70" s="127" t="n">
        <f aca="false">IF(WL70&gt;0,0,DB70+XP67)</f>
        <v>0</v>
      </c>
      <c r="XQ70" s="127" t="n">
        <f aca="false">IF(WM70&gt;0,0,DC70+XQ67)</f>
        <v>0</v>
      </c>
      <c r="XR70" s="127" t="n">
        <f aca="false">IF(WN70&gt;0,0,ED70+XR67)</f>
        <v>0</v>
      </c>
      <c r="XS70" s="127" t="n">
        <f aca="false">IF(WO70&gt;0,0,EE70+XS67)</f>
        <v>0</v>
      </c>
      <c r="XT70" s="127" t="n">
        <f aca="false">IF(WP70&gt;0,0,FD70+XT67)</f>
        <v>0</v>
      </c>
      <c r="XU70" s="127" t="n">
        <f aca="false">IF(WQ70&gt;0,0,FE70+XU67)</f>
        <v>0</v>
      </c>
      <c r="XV70" s="127" t="n">
        <f aca="false">IF(WR70&gt;0,0,IQ70+XV67)</f>
        <v>0</v>
      </c>
      <c r="XW70" s="127" t="n">
        <f aca="false">IF(WS70&gt;0,0,IR70+XW67)</f>
        <v>0</v>
      </c>
      <c r="XX70" s="127" t="n">
        <f aca="false">IF(WT70&gt;0,0,HW70+XX67)</f>
        <v>0</v>
      </c>
      <c r="XY70" s="127" t="n">
        <f aca="false">IFERROR(IF(WU70&gt;0,0,HX70+XY67),0)</f>
        <v>0</v>
      </c>
      <c r="XZ70" s="127" t="n">
        <f aca="false">IF(WV70&gt;0,0,SI70+XZ67)</f>
        <v>0</v>
      </c>
      <c r="YA70" s="127" t="n">
        <f aca="false">IFERROR(IF(WW70&gt;0,0,SJ70+YA67),0)</f>
        <v>0</v>
      </c>
      <c r="YB70" s="127"/>
      <c r="YC70" s="127"/>
      <c r="YD70" s="127"/>
    </row>
    <row r="71" customFormat="false" ht="15" hidden="false" customHeight="false" outlineLevel="0" collapsed="false">
      <c r="A71" s="693"/>
      <c r="B71" s="381" t="s">
        <v>408</v>
      </c>
      <c r="C71" s="382"/>
      <c r="D71" s="382"/>
      <c r="E71" s="382"/>
      <c r="F71" s="382"/>
      <c r="G71" s="382"/>
      <c r="H71" s="382"/>
      <c r="I71" s="383"/>
      <c r="J71" s="384"/>
      <c r="K71" s="385"/>
      <c r="L71" s="385"/>
      <c r="M71" s="385"/>
      <c r="N71" s="385"/>
      <c r="O71" s="385"/>
      <c r="P71" s="386"/>
      <c r="Q71" s="682" t="s">
        <v>383</v>
      </c>
      <c r="R71" s="322"/>
      <c r="S71" s="322"/>
      <c r="T71" s="322"/>
      <c r="U71" s="322"/>
      <c r="V71" s="322"/>
      <c r="W71" s="322"/>
      <c r="X71" s="322"/>
      <c r="Y71" s="322"/>
      <c r="Z71" s="323"/>
      <c r="AA71" s="387"/>
      <c r="AB71" s="388"/>
      <c r="AC71" s="388"/>
      <c r="AD71" s="388"/>
      <c r="AE71" s="388"/>
      <c r="AF71" s="388"/>
      <c r="AG71" s="389"/>
      <c r="AH71" s="390" t="n">
        <f aca="false">SUBTOTAL(3, B71:P71)</f>
        <v>1</v>
      </c>
      <c r="AI71" s="391" t="n">
        <f aca="false">COUNTIF(Q71:AG71,"&lt;&gt;0")-COUNTIF(Q71:AG71,"")</f>
        <v>1</v>
      </c>
      <c r="AL71" s="381" t="s">
        <v>384</v>
      </c>
      <c r="AM71" s="382"/>
      <c r="AN71" s="382"/>
      <c r="AO71" s="382"/>
      <c r="AP71" s="382"/>
      <c r="AQ71" s="382"/>
      <c r="AR71" s="383"/>
      <c r="AS71" s="384"/>
      <c r="AT71" s="385"/>
      <c r="AU71" s="385"/>
      <c r="AV71" s="385"/>
      <c r="AW71" s="385"/>
      <c r="AX71" s="385"/>
      <c r="AY71" s="386"/>
      <c r="AZ71" s="321"/>
      <c r="BA71" s="322"/>
      <c r="BB71" s="322"/>
      <c r="BC71" s="322"/>
      <c r="BD71" s="322"/>
      <c r="BE71" s="322"/>
      <c r="BF71" s="323"/>
      <c r="BG71" s="387"/>
      <c r="BH71" s="388"/>
      <c r="BI71" s="388"/>
      <c r="BJ71" s="388"/>
      <c r="BK71" s="388"/>
      <c r="BL71" s="388"/>
      <c r="BM71" s="389"/>
      <c r="BN71" s="390" t="n">
        <f aca="false">SUBTOTAL(3, AL71:AY71)</f>
        <v>1</v>
      </c>
      <c r="BO71" s="391" t="n">
        <f aca="false">COUNTIF(AZ71:BM71,"&lt;&gt;0")-COUNTIF(AZ71:BM71,"")</f>
        <v>0</v>
      </c>
      <c r="BR71" s="381"/>
      <c r="BS71" s="382"/>
      <c r="BT71" s="382"/>
      <c r="BU71" s="383"/>
      <c r="BV71" s="392"/>
      <c r="BW71" s="393"/>
      <c r="BX71" s="393"/>
      <c r="BY71" s="394"/>
      <c r="BZ71" s="321"/>
      <c r="CA71" s="322"/>
      <c r="CB71" s="322"/>
      <c r="CC71" s="323"/>
      <c r="CD71" s="387"/>
      <c r="CE71" s="388"/>
      <c r="CF71" s="388"/>
      <c r="CG71" s="389"/>
      <c r="CH71" s="390" t="n">
        <f aca="false">SUBTOTAL(3, BR71:BY71)</f>
        <v>0</v>
      </c>
      <c r="CI71" s="391" t="n">
        <f aca="false">COUNTIF(BZ71:CG71,"&lt;&gt;0")-COUNTIF(BZ71:CG71,"")</f>
        <v>0</v>
      </c>
      <c r="CL71" s="381"/>
      <c r="CM71" s="382"/>
      <c r="CN71" s="382"/>
      <c r="CO71" s="383"/>
      <c r="CP71" s="384"/>
      <c r="CQ71" s="385"/>
      <c r="CR71" s="385"/>
      <c r="CS71" s="386"/>
      <c r="CT71" s="321"/>
      <c r="CU71" s="322"/>
      <c r="CV71" s="322"/>
      <c r="CW71" s="323"/>
      <c r="CX71" s="387"/>
      <c r="CY71" s="388"/>
      <c r="CZ71" s="388"/>
      <c r="DA71" s="389"/>
      <c r="DB71" s="390" t="n">
        <f aca="false">SUBTOTAL(3, CL71:CS71)</f>
        <v>0</v>
      </c>
      <c r="DC71" s="391" t="n">
        <f aca="false">COUNTIF(CT71:DA71,"&lt;&gt;0")-COUNTIF(CT71:DA71,"")</f>
        <v>0</v>
      </c>
      <c r="DF71" s="395" t="n">
        <f aca="false">SUMIF(B6:DE6,"итого гр.",B71:DE71)</f>
        <v>2</v>
      </c>
      <c r="DG71" s="391" t="n">
        <f aca="false">SUMIF(B6:DE6,"итого фк.",B71:DE71)</f>
        <v>1</v>
      </c>
      <c r="DJ71" s="396"/>
      <c r="DK71" s="397"/>
      <c r="DN71" s="381"/>
      <c r="DO71" s="382"/>
      <c r="DP71" s="382"/>
      <c r="DQ71" s="383"/>
      <c r="DR71" s="384"/>
      <c r="DS71" s="385"/>
      <c r="DT71" s="385"/>
      <c r="DU71" s="386"/>
      <c r="DV71" s="321"/>
      <c r="DW71" s="322"/>
      <c r="DX71" s="322"/>
      <c r="DY71" s="323"/>
      <c r="DZ71" s="387"/>
      <c r="EA71" s="388"/>
      <c r="EB71" s="388"/>
      <c r="EC71" s="389"/>
      <c r="ED71" s="390" t="n">
        <f aca="false">SUBTOTAL(3, DN71:DU71)</f>
        <v>0</v>
      </c>
      <c r="EE71" s="391" t="n">
        <f aca="false">COUNTIF(DV71:EC71,"&lt;&gt;0")-COUNTIF(DV71:EC71,"")</f>
        <v>0</v>
      </c>
      <c r="EH71" s="381"/>
      <c r="EI71" s="382"/>
      <c r="EJ71" s="382"/>
      <c r="EK71" s="382"/>
      <c r="EL71" s="382"/>
      <c r="EM71" s="382"/>
      <c r="EN71" s="383"/>
      <c r="EO71" s="384"/>
      <c r="EP71" s="385"/>
      <c r="EQ71" s="385"/>
      <c r="ER71" s="386"/>
      <c r="ES71" s="321"/>
      <c r="ET71" s="322"/>
      <c r="EU71" s="322"/>
      <c r="EV71" s="322"/>
      <c r="EW71" s="322"/>
      <c r="EX71" s="322"/>
      <c r="EY71" s="323"/>
      <c r="EZ71" s="387"/>
      <c r="FA71" s="388"/>
      <c r="FB71" s="388"/>
      <c r="FC71" s="389"/>
      <c r="FD71" s="390" t="n">
        <f aca="false">SUBTOTAL(3, EH71:ER71)</f>
        <v>0</v>
      </c>
      <c r="FE71" s="391" t="n">
        <f aca="false">COUNTIF(ES71:FC71,"&lt;&gt;0")-COUNTIF(ES71:FC71,"")</f>
        <v>0</v>
      </c>
      <c r="FH71" s="381" t="s">
        <v>409</v>
      </c>
      <c r="FI71" s="382"/>
      <c r="FJ71" s="382"/>
      <c r="FK71" s="382"/>
      <c r="FL71" s="382"/>
      <c r="FM71" s="382"/>
      <c r="FN71" s="382"/>
      <c r="FO71" s="382"/>
      <c r="FP71" s="382"/>
      <c r="FQ71" s="382"/>
      <c r="FR71" s="382"/>
      <c r="FS71" s="382"/>
      <c r="FT71" s="382"/>
      <c r="FU71" s="382"/>
      <c r="FV71" s="382"/>
      <c r="FW71" s="382"/>
      <c r="FX71" s="382"/>
      <c r="FY71" s="382"/>
      <c r="FZ71" s="382"/>
      <c r="GA71" s="382"/>
      <c r="GB71" s="382"/>
      <c r="GC71" s="382"/>
      <c r="GD71" s="382"/>
      <c r="GE71" s="382"/>
      <c r="GF71" s="382"/>
      <c r="GG71" s="382"/>
      <c r="GH71" s="382"/>
      <c r="GI71" s="382"/>
      <c r="GJ71" s="382"/>
      <c r="GK71" s="382"/>
      <c r="GL71" s="382"/>
      <c r="GM71" s="383"/>
      <c r="GN71" s="384"/>
      <c r="GO71" s="385"/>
      <c r="GP71" s="385"/>
      <c r="GQ71" s="385"/>
      <c r="GR71" s="385"/>
      <c r="GS71" s="385"/>
      <c r="GT71" s="386"/>
      <c r="GU71" s="321"/>
      <c r="GV71" s="322"/>
      <c r="GW71" s="322"/>
      <c r="GX71" s="322"/>
      <c r="GY71" s="322"/>
      <c r="GZ71" s="322"/>
      <c r="HA71" s="322"/>
      <c r="HB71" s="322"/>
      <c r="HC71" s="322"/>
      <c r="HD71" s="322"/>
      <c r="HE71" s="322"/>
      <c r="HF71" s="322"/>
      <c r="HG71" s="322"/>
      <c r="HH71" s="322"/>
      <c r="HI71" s="322"/>
      <c r="HJ71" s="322"/>
      <c r="HK71" s="322"/>
      <c r="HL71" s="322"/>
      <c r="HM71" s="322"/>
      <c r="HN71" s="322"/>
      <c r="HO71" s="323"/>
      <c r="HP71" s="387"/>
      <c r="HQ71" s="388"/>
      <c r="HR71" s="388"/>
      <c r="HS71" s="388"/>
      <c r="HT71" s="388"/>
      <c r="HU71" s="388"/>
      <c r="HV71" s="389"/>
      <c r="HW71" s="390" t="n">
        <f aca="false">SUBTOTAL(3, FH71:GT71)</f>
        <v>1</v>
      </c>
      <c r="HX71" s="391" t="n">
        <f aca="false">COUNTIF(GU71:HV71,"&lt;&gt;0")-COUNTIF(GU71:HV71,"")</f>
        <v>0</v>
      </c>
      <c r="IA71" s="398"/>
      <c r="IB71" s="399"/>
      <c r="IC71" s="399"/>
      <c r="ID71" s="400"/>
      <c r="IE71" s="401"/>
      <c r="IF71" s="402"/>
      <c r="IG71" s="402"/>
      <c r="IH71" s="386"/>
      <c r="II71" s="321"/>
      <c r="IJ71" s="366"/>
      <c r="IK71" s="366"/>
      <c r="IL71" s="367"/>
      <c r="IM71" s="403"/>
      <c r="IN71" s="404"/>
      <c r="IO71" s="404"/>
      <c r="IP71" s="405"/>
      <c r="IQ71" s="390" t="n">
        <f aca="false">SUBTOTAL(3, IA71:IH71)</f>
        <v>0</v>
      </c>
      <c r="IR71" s="391" t="n">
        <f aca="false">COUNTIF(II71:IP71,"&lt;&gt;0")-COUNTIF(II71:IP71,"")</f>
        <v>0</v>
      </c>
      <c r="IU71" s="381"/>
      <c r="IV71" s="382" t="s">
        <v>410</v>
      </c>
      <c r="IW71" s="382" t="s">
        <v>357</v>
      </c>
      <c r="IX71" s="382"/>
      <c r="IY71" s="382"/>
      <c r="IZ71" s="382"/>
      <c r="JA71" s="382"/>
      <c r="JB71" s="382"/>
      <c r="JC71" s="382"/>
      <c r="JD71" s="382"/>
      <c r="JE71" s="382"/>
      <c r="JF71" s="382"/>
      <c r="JG71" s="382"/>
      <c r="JH71" s="382"/>
      <c r="JI71" s="382"/>
      <c r="JJ71" s="322" t="n">
        <v>2152</v>
      </c>
      <c r="JK71" s="322" t="n">
        <v>632</v>
      </c>
      <c r="JL71" s="322" t="n">
        <v>491</v>
      </c>
      <c r="JM71" s="322"/>
      <c r="JN71" s="322"/>
      <c r="JO71" s="322"/>
      <c r="JP71" s="322"/>
      <c r="JQ71" s="322"/>
      <c r="JR71" s="322"/>
      <c r="JS71" s="322"/>
      <c r="JT71" s="322"/>
      <c r="JU71" s="322"/>
      <c r="JV71" s="322"/>
      <c r="JW71" s="322"/>
      <c r="JX71" s="322"/>
      <c r="JY71" s="322"/>
      <c r="JZ71" s="322"/>
      <c r="KA71" s="322"/>
      <c r="KB71" s="322"/>
      <c r="KC71" s="322"/>
      <c r="KD71" s="322"/>
      <c r="KE71" s="322"/>
      <c r="KF71" s="322"/>
      <c r="KG71" s="322"/>
      <c r="KH71" s="322"/>
      <c r="KI71" s="322"/>
      <c r="KJ71" s="322"/>
      <c r="KK71" s="322"/>
      <c r="KL71" s="322"/>
      <c r="KM71" s="322"/>
      <c r="KN71" s="322"/>
      <c r="KO71" s="322"/>
      <c r="KP71" s="323"/>
      <c r="KQ71" s="387"/>
      <c r="KR71" s="388"/>
      <c r="KS71" s="388"/>
      <c r="KT71" s="388"/>
      <c r="KU71" s="388"/>
      <c r="KV71" s="388"/>
      <c r="KW71" s="389"/>
      <c r="KX71" s="390" t="n">
        <f aca="false">SUBTOTAL(3, IU71:JI71)</f>
        <v>2</v>
      </c>
      <c r="KY71" s="391" t="n">
        <f aca="false">COUNTIF(JJ71:KW71,"&lt;&gt;0")-COUNTIF(JJ71:KW71,"")</f>
        <v>3</v>
      </c>
      <c r="LB71" s="395" t="n">
        <f aca="false">SUMIF(DN6:LA6,"итого гр.",DN71:LA71)</f>
        <v>3</v>
      </c>
      <c r="LC71" s="391" t="n">
        <f aca="false">SUMIF(DN6:LA6,"итого фк.",DN71:LA71)</f>
        <v>3</v>
      </c>
      <c r="LF71" s="396"/>
      <c r="LG71" s="397"/>
      <c r="LJ71" s="406"/>
      <c r="LK71" s="407"/>
      <c r="LN71" s="396"/>
      <c r="LO71" s="397"/>
      <c r="LR71" s="381" t="s">
        <v>410</v>
      </c>
      <c r="LS71" s="382" t="s">
        <v>411</v>
      </c>
      <c r="LT71" s="382"/>
      <c r="LU71" s="382"/>
      <c r="LV71" s="382"/>
      <c r="LW71" s="382"/>
      <c r="LX71" s="382"/>
      <c r="LY71" s="382"/>
      <c r="LZ71" s="382"/>
      <c r="MA71" s="382"/>
      <c r="MB71" s="382"/>
      <c r="MC71" s="382"/>
      <c r="MD71" s="382"/>
      <c r="ME71" s="382"/>
      <c r="MF71" s="382"/>
      <c r="MG71" s="322" t="n">
        <v>254</v>
      </c>
      <c r="MH71" s="322" t="n">
        <v>2226</v>
      </c>
      <c r="MI71" s="322" t="n">
        <v>5885</v>
      </c>
      <c r="MJ71" s="322" t="n">
        <v>6959</v>
      </c>
      <c r="MK71" s="322" t="n">
        <v>5174</v>
      </c>
      <c r="ML71" s="322"/>
      <c r="MM71" s="322"/>
      <c r="MN71" s="322"/>
      <c r="MO71" s="322"/>
      <c r="MP71" s="322"/>
      <c r="MQ71" s="322"/>
      <c r="MR71" s="322"/>
      <c r="MS71" s="322"/>
      <c r="MT71" s="322"/>
      <c r="MU71" s="322"/>
      <c r="MV71" s="322"/>
      <c r="MW71" s="322"/>
      <c r="MX71" s="322"/>
      <c r="MY71" s="322"/>
      <c r="MZ71" s="322"/>
      <c r="NA71" s="322"/>
      <c r="NB71" s="322"/>
      <c r="NC71" s="322"/>
      <c r="ND71" s="322"/>
      <c r="NE71" s="322"/>
      <c r="NF71" s="322"/>
      <c r="NG71" s="322"/>
      <c r="NH71" s="322"/>
      <c r="NI71" s="322"/>
      <c r="NJ71" s="322"/>
      <c r="NK71" s="322"/>
      <c r="NL71" s="322"/>
      <c r="NM71" s="322"/>
      <c r="NN71" s="322"/>
      <c r="NO71" s="322"/>
      <c r="NP71" s="322"/>
      <c r="NQ71" s="322"/>
      <c r="NR71" s="322"/>
      <c r="NS71" s="322"/>
      <c r="NT71" s="323"/>
      <c r="NU71" s="387"/>
      <c r="NV71" s="388"/>
      <c r="NW71" s="388"/>
      <c r="NX71" s="388"/>
      <c r="NY71" s="388"/>
      <c r="NZ71" s="388"/>
      <c r="OA71" s="389"/>
      <c r="OB71" s="390" t="n">
        <f aca="false">SUBTOTAL(3, LR71:MF71)</f>
        <v>2</v>
      </c>
      <c r="OC71" s="391" t="n">
        <f aca="false">COUNTIF(MG71:OA71,"&lt;&gt;0")-COUNTIF(MG71:OA71,"")</f>
        <v>5</v>
      </c>
      <c r="OF71" s="408"/>
      <c r="OG71" s="409"/>
      <c r="OH71" s="409"/>
      <c r="OI71" s="409"/>
      <c r="OJ71" s="409"/>
      <c r="OK71" s="409"/>
      <c r="OL71" s="409"/>
      <c r="OM71" s="409"/>
      <c r="ON71" s="410"/>
      <c r="OO71" s="411"/>
      <c r="OP71" s="412"/>
      <c r="OQ71" s="412"/>
      <c r="OR71" s="412"/>
      <c r="OS71" s="412"/>
      <c r="OT71" s="412"/>
      <c r="OU71" s="413"/>
      <c r="OV71" s="365"/>
      <c r="OW71" s="366"/>
      <c r="OX71" s="366"/>
      <c r="OY71" s="366"/>
      <c r="OZ71" s="366"/>
      <c r="PA71" s="366"/>
      <c r="PB71" s="366"/>
      <c r="PC71" s="366"/>
      <c r="PD71" s="366"/>
      <c r="PE71" s="366"/>
      <c r="PF71" s="366"/>
      <c r="PG71" s="366"/>
      <c r="PH71" s="366"/>
      <c r="PI71" s="366"/>
      <c r="PJ71" s="366"/>
      <c r="PK71" s="366"/>
      <c r="PL71" s="366"/>
      <c r="PM71" s="366"/>
      <c r="PN71" s="366"/>
      <c r="PO71" s="367"/>
      <c r="PP71" s="403"/>
      <c r="PQ71" s="404"/>
      <c r="PR71" s="404"/>
      <c r="PS71" s="404"/>
      <c r="PT71" s="404"/>
      <c r="PU71" s="404"/>
      <c r="PV71" s="405"/>
      <c r="PW71" s="390" t="n">
        <f aca="false">SUBTOTAL(3, OF71:OU71)</f>
        <v>0</v>
      </c>
      <c r="PX71" s="391" t="n">
        <f aca="false">COUNTIF(OV71:PV71,"&lt;&gt;0")-COUNTIF(OV71:PV71,"")</f>
        <v>0</v>
      </c>
      <c r="QA71" s="414"/>
      <c r="QB71" s="415"/>
      <c r="QC71" s="415"/>
      <c r="QD71" s="415"/>
      <c r="QE71" s="415"/>
      <c r="QF71" s="415"/>
      <c r="QG71" s="416"/>
      <c r="QH71" s="411"/>
      <c r="QI71" s="412"/>
      <c r="QJ71" s="412"/>
      <c r="QK71" s="412"/>
      <c r="QL71" s="412"/>
      <c r="QM71" s="412"/>
      <c r="QN71" s="413"/>
      <c r="QO71" s="321"/>
      <c r="QP71" s="322"/>
      <c r="QQ71" s="322"/>
      <c r="QR71" s="322"/>
      <c r="QS71" s="322"/>
      <c r="QT71" s="322"/>
      <c r="QU71" s="323"/>
      <c r="QV71" s="387"/>
      <c r="QW71" s="388"/>
      <c r="QX71" s="388"/>
      <c r="QY71" s="388"/>
      <c r="QZ71" s="388"/>
      <c r="RA71" s="388"/>
      <c r="RB71" s="389"/>
      <c r="RC71" s="390" t="n">
        <f aca="false">SUBTOTAL(3, QA71:QN71)</f>
        <v>0</v>
      </c>
      <c r="RD71" s="391" t="n">
        <f aca="false">COUNTIF(QO71:RB71,"&lt;&gt;0")-COUNTIF(QO71:RB71,"")</f>
        <v>0</v>
      </c>
      <c r="RG71" s="408" t="s">
        <v>410</v>
      </c>
      <c r="RH71" s="409"/>
      <c r="RI71" s="409"/>
      <c r="RJ71" s="409"/>
      <c r="RK71" s="409"/>
      <c r="RL71" s="409"/>
      <c r="RM71" s="410"/>
      <c r="RN71" s="411"/>
      <c r="RO71" s="412"/>
      <c r="RP71" s="412"/>
      <c r="RQ71" s="412"/>
      <c r="RR71" s="412"/>
      <c r="RS71" s="412"/>
      <c r="RT71" s="413"/>
      <c r="RU71" s="365"/>
      <c r="RV71" s="366"/>
      <c r="RW71" s="366"/>
      <c r="RX71" s="366"/>
      <c r="RY71" s="366"/>
      <c r="RZ71" s="366"/>
      <c r="SA71" s="367"/>
      <c r="SB71" s="403"/>
      <c r="SC71" s="404"/>
      <c r="SD71" s="404"/>
      <c r="SE71" s="404"/>
      <c r="SF71" s="404"/>
      <c r="SG71" s="404"/>
      <c r="SH71" s="405"/>
      <c r="SI71" s="390" t="n">
        <f aca="false">COUNTIF(RG71:RT71,"&lt;&gt;0")-COUNTIF(RG71:RT71,"")</f>
        <v>1</v>
      </c>
      <c r="SJ71" s="391" t="n">
        <f aca="false">COUNTIF(RU71:SH71,"&lt;&gt;0")-COUNTIF(RU71:SH71,"")</f>
        <v>0</v>
      </c>
      <c r="SM71" s="395" t="n">
        <f aca="false">SUMIF(LR6:SL6,"итого гр.",LR71:SL71)</f>
        <v>3</v>
      </c>
      <c r="SN71" s="391" t="n">
        <f aca="false">SUMIF($LR$6:$SL$6,"итого фк.",LR71:SL71)</f>
        <v>5</v>
      </c>
      <c r="SQ71" s="396"/>
      <c r="SR71" s="397"/>
      <c r="SU71" s="408"/>
      <c r="SV71" s="409"/>
      <c r="SW71" s="409"/>
      <c r="SX71" s="410"/>
      <c r="SY71" s="411"/>
      <c r="SZ71" s="412"/>
      <c r="TA71" s="412"/>
      <c r="TB71" s="413"/>
      <c r="TC71" s="365"/>
      <c r="TD71" s="366"/>
      <c r="TE71" s="366"/>
      <c r="TF71" s="367"/>
      <c r="TG71" s="403"/>
      <c r="TH71" s="404"/>
      <c r="TI71" s="404"/>
      <c r="TJ71" s="405"/>
      <c r="TK71" s="390"/>
      <c r="TL71" s="391"/>
      <c r="TO71" s="395"/>
      <c r="TP71" s="417"/>
      <c r="TQ71" s="291"/>
      <c r="TR71" s="291"/>
      <c r="TS71" s="417"/>
      <c r="TT71" s="417"/>
      <c r="TU71" s="291"/>
      <c r="TV71" s="291"/>
      <c r="TW71" s="417"/>
      <c r="TX71" s="417"/>
      <c r="TY71" s="291"/>
      <c r="TZ71" s="291"/>
      <c r="UA71" s="417"/>
      <c r="UB71" s="417"/>
      <c r="UC71" s="291"/>
      <c r="UD71" s="291"/>
      <c r="UE71" s="418" t="n">
        <f aca="false">SUMIF(TO6:UD6,"итого гр.",TO71:UD71)</f>
        <v>0</v>
      </c>
      <c r="UF71" s="397" t="n">
        <f aca="false">SUMIF($TO$6:$UD$6,"итого фк.",TO71:UD71)</f>
        <v>0</v>
      </c>
      <c r="UG71" s="373"/>
      <c r="UI71" s="396"/>
      <c r="UJ71" s="397"/>
      <c r="UM71" s="396"/>
      <c r="UN71" s="397"/>
      <c r="UQ71" s="395"/>
      <c r="UR71" s="391"/>
      <c r="UU71" s="396"/>
      <c r="UV71" s="397"/>
      <c r="UY71" s="418"/>
      <c r="UZ71" s="418"/>
      <c r="VC71" s="418"/>
      <c r="VD71" s="418"/>
      <c r="VG71" s="546"/>
      <c r="VH71" s="375"/>
      <c r="VI71" s="546"/>
      <c r="VJ71" s="375"/>
      <c r="VK71" s="396"/>
      <c r="VL71" s="375"/>
      <c r="VM71" s="419"/>
      <c r="VN71" s="546"/>
      <c r="VO71" s="377"/>
      <c r="VP71" s="378"/>
      <c r="VS71" s="608"/>
      <c r="WF71" s="127" t="n">
        <f aca="false">IF(AJ71="",0,AJ71+WF68)</f>
        <v>0</v>
      </c>
      <c r="WG71" s="127" t="n">
        <f aca="false">IF(AK71="",0,AK71+WG68)</f>
        <v>0</v>
      </c>
      <c r="WH71" s="127" t="n">
        <f aca="false">IF(BP71="",0,BP71+WH68)</f>
        <v>0</v>
      </c>
      <c r="WI71" s="127" t="n">
        <f aca="false">IF(BQ71="",0,BQ71+WI68)</f>
        <v>0</v>
      </c>
      <c r="WJ71" s="127" t="n">
        <f aca="false">IF(CJ71="",0,CJ71+WJ68)</f>
        <v>0</v>
      </c>
      <c r="WK71" s="127" t="n">
        <f aca="false">IF(CK71="",0,CK71+WK68)</f>
        <v>0</v>
      </c>
      <c r="WL71" s="127" t="n">
        <f aca="false">IF(DD71="",0,DD71+WL68)</f>
        <v>0</v>
      </c>
      <c r="WM71" s="127" t="n">
        <f aca="false">IF(DE71="",0,DE71+WM68)</f>
        <v>0</v>
      </c>
      <c r="WN71" s="127" t="n">
        <f aca="false">IF(EF71="",0,EF71+WN68)</f>
        <v>0</v>
      </c>
      <c r="WO71" s="127" t="n">
        <f aca="false">IF(EG71="",0,EG71+WO68)</f>
        <v>0</v>
      </c>
      <c r="WP71" s="127" t="n">
        <f aca="false">IF(FF71="",0,FF71+WP68)</f>
        <v>0</v>
      </c>
      <c r="WQ71" s="127" t="n">
        <f aca="false">IF(FG71="",0,FG71+WQ68)</f>
        <v>0</v>
      </c>
      <c r="WR71" s="127" t="n">
        <f aca="false">IF(IS71="",0,IS71+WR68)</f>
        <v>0</v>
      </c>
      <c r="WS71" s="127" t="n">
        <f aca="false">IF(IT71="",0,IT71+WS68)</f>
        <v>0</v>
      </c>
      <c r="WT71" s="127" t="n">
        <f aca="false">IF(HY71="",0,HY71+WT68)</f>
        <v>0</v>
      </c>
      <c r="WU71" s="127" t="n">
        <f aca="false">IF(HZ71="",0,HZ71+WU68)</f>
        <v>0</v>
      </c>
      <c r="WV71" s="127" t="n">
        <f aca="false">IF(SK71="",0,SK71+WV68)</f>
        <v>0</v>
      </c>
      <c r="WW71" s="127" t="n">
        <f aca="false">IF(SL71="",0,SL71+WW68)</f>
        <v>0</v>
      </c>
      <c r="WX71" s="127" t="n">
        <f aca="false">IF(UM71="",0,UM71)</f>
        <v>0</v>
      </c>
      <c r="WY71" s="127" t="n">
        <f aca="false">IF(UN71="",0,UN71)</f>
        <v>0</v>
      </c>
      <c r="WZ71" s="127" t="n">
        <f aca="false">IF(LL71="",0,LL71+WZ68)</f>
        <v>0</v>
      </c>
      <c r="XA71" s="127" t="n">
        <f aca="false">IF(LM71="",0,LM71+XA68)</f>
        <v>0</v>
      </c>
      <c r="XB71" s="127" t="n">
        <f aca="false">IF(UI71="",0,UI71+XB68)</f>
        <v>0</v>
      </c>
      <c r="XC71" s="127" t="n">
        <f aca="false">IF(UJ71="",0,UJ71+XC68)</f>
        <v>0</v>
      </c>
      <c r="XD71" s="127" t="n">
        <f aca="false">IF(VN71="",0,VN71+XD68)</f>
        <v>0</v>
      </c>
      <c r="XE71" s="127" t="n">
        <f aca="false">IF(VO71="",0,VO71+XE68)</f>
        <v>0</v>
      </c>
      <c r="XF71" s="127" t="n">
        <f aca="false">IFERROR(XD71/$A69,0)</f>
        <v>0</v>
      </c>
      <c r="XG71" s="127" t="n">
        <f aca="false">IFERROR(XE71/$A69,0)</f>
        <v>0</v>
      </c>
      <c r="XH71" s="127" t="n">
        <f aca="false">IF(US71="",0,US71+XH68)</f>
        <v>0</v>
      </c>
      <c r="XI71" s="127" t="n">
        <f aca="false">IF(UT71="",0,UT71+XI68)</f>
        <v>0</v>
      </c>
      <c r="XJ71" s="127" t="n">
        <f aca="false">IF(WF71&gt;0,0,AH71+XJ68)</f>
        <v>9</v>
      </c>
      <c r="XK71" s="127" t="n">
        <f aca="false">IF(WG71&gt;0,0,AI71+XK68)</f>
        <v>4</v>
      </c>
      <c r="XL71" s="127" t="n">
        <f aca="false">IF(WH71&gt;0,0,BN71+XL68)</f>
        <v>9</v>
      </c>
      <c r="XM71" s="127" t="n">
        <f aca="false">IF(WI71&gt;0,0,BO71+XM68)</f>
        <v>8</v>
      </c>
      <c r="XN71" s="127" t="n">
        <f aca="false">IF(WJ71&gt;0,0,CH71+XN68)</f>
        <v>0</v>
      </c>
      <c r="XO71" s="127" t="n">
        <f aca="false">IF(WK71&gt;0,0,CI71+XO68)</f>
        <v>0</v>
      </c>
      <c r="XP71" s="127" t="n">
        <f aca="false">IF(WL71&gt;0,0,DB71+XP68)</f>
        <v>0</v>
      </c>
      <c r="XQ71" s="127" t="n">
        <f aca="false">IF(WM71&gt;0,0,DC71+XQ68)</f>
        <v>0</v>
      </c>
      <c r="XR71" s="127" t="n">
        <f aca="false">IF(WN71&gt;0,0,ED71+XR68)</f>
        <v>3</v>
      </c>
      <c r="XS71" s="127" t="n">
        <f aca="false">IF(WO71&gt;0,0,EE71+XS68)</f>
        <v>4</v>
      </c>
      <c r="XT71" s="127" t="n">
        <f aca="false">IF(WP71&gt;0,0,FD71+XT68)</f>
        <v>7</v>
      </c>
      <c r="XU71" s="127" t="n">
        <f aca="false">IF(WQ71&gt;0,0,FE71+XU68)</f>
        <v>2</v>
      </c>
      <c r="XV71" s="127" t="n">
        <f aca="false">IF(WR71&gt;0,0,IQ71+XV68)</f>
        <v>0</v>
      </c>
      <c r="XW71" s="127" t="n">
        <f aca="false">IF(WS71&gt;0,0,IR71+XW68)</f>
        <v>0</v>
      </c>
      <c r="XX71" s="127" t="n">
        <f aca="false">IF(WT71&gt;0,0,HW71+XX68)</f>
        <v>25</v>
      </c>
      <c r="XY71" s="127" t="n">
        <f aca="false">IFERROR(IF(WU71&gt;0,0,HX71+XY68),0)</f>
        <v>25</v>
      </c>
      <c r="XZ71" s="127" t="n">
        <f aca="false">IF(WV71&gt;0,0,SI71+XZ68)</f>
        <v>5</v>
      </c>
      <c r="YA71" s="127" t="n">
        <f aca="false">IFERROR(IF(WW71&gt;0,0,SJ71+YA68),0)</f>
        <v>3</v>
      </c>
      <c r="YB71" s="127"/>
      <c r="YC71" s="127"/>
      <c r="YD71" s="127"/>
    </row>
    <row r="72" customFormat="false" ht="15" hidden="false" customHeight="false" outlineLevel="0" collapsed="false">
      <c r="A72" s="693"/>
      <c r="B72" s="420" t="n">
        <v>30</v>
      </c>
      <c r="C72" s="421"/>
      <c r="D72" s="421"/>
      <c r="E72" s="421"/>
      <c r="F72" s="421"/>
      <c r="G72" s="421"/>
      <c r="H72" s="421"/>
      <c r="I72" s="422"/>
      <c r="J72" s="423"/>
      <c r="K72" s="424"/>
      <c r="L72" s="424"/>
      <c r="M72" s="424"/>
      <c r="N72" s="424"/>
      <c r="O72" s="424"/>
      <c r="P72" s="425"/>
      <c r="Q72" s="687" t="n">
        <v>20</v>
      </c>
      <c r="R72" s="427"/>
      <c r="S72" s="427"/>
      <c r="T72" s="427"/>
      <c r="U72" s="427"/>
      <c r="V72" s="694"/>
      <c r="W72" s="694"/>
      <c r="X72" s="694"/>
      <c r="Y72" s="427"/>
      <c r="Z72" s="428"/>
      <c r="AA72" s="429"/>
      <c r="AB72" s="430"/>
      <c r="AC72" s="430"/>
      <c r="AD72" s="430"/>
      <c r="AE72" s="430"/>
      <c r="AF72" s="430"/>
      <c r="AG72" s="431"/>
      <c r="AH72" s="695" t="n">
        <f aca="false">SUBTOTAL(9, B72:P72)</f>
        <v>30</v>
      </c>
      <c r="AI72" s="610" t="n">
        <f aca="false">SUBTOTAL(9, Q72:AG72)</f>
        <v>20</v>
      </c>
      <c r="AJ72" s="273" t="n">
        <f aca="false">SUM(AH72,AJ69)</f>
        <v>730</v>
      </c>
      <c r="AK72" s="273" t="n">
        <f aca="false">SUM(AI72,AK69)</f>
        <v>150</v>
      </c>
      <c r="AL72" s="420" t="n">
        <v>21</v>
      </c>
      <c r="AM72" s="421"/>
      <c r="AN72" s="421"/>
      <c r="AO72" s="421"/>
      <c r="AP72" s="421"/>
      <c r="AQ72" s="421"/>
      <c r="AR72" s="422"/>
      <c r="AS72" s="423"/>
      <c r="AT72" s="424"/>
      <c r="AU72" s="424"/>
      <c r="AV72" s="424"/>
      <c r="AW72" s="424"/>
      <c r="AX72" s="424"/>
      <c r="AY72" s="425"/>
      <c r="AZ72" s="426"/>
      <c r="BA72" s="427"/>
      <c r="BB72" s="427"/>
      <c r="BC72" s="427"/>
      <c r="BD72" s="427"/>
      <c r="BE72" s="427"/>
      <c r="BF72" s="428"/>
      <c r="BG72" s="429"/>
      <c r="BH72" s="430"/>
      <c r="BI72" s="430"/>
      <c r="BJ72" s="430"/>
      <c r="BK72" s="430"/>
      <c r="BL72" s="430"/>
      <c r="BM72" s="431"/>
      <c r="BN72" s="695" t="n">
        <f aca="false">SUBTOTAL(9, AL72:AY72)</f>
        <v>21</v>
      </c>
      <c r="BO72" s="610" t="n">
        <f aca="false">SUBTOTAL(9, AZ72:BM72)</f>
        <v>0</v>
      </c>
      <c r="BP72" s="273" t="n">
        <f aca="false">SUM(BN72,BP69)</f>
        <v>183</v>
      </c>
      <c r="BQ72" s="273" t="n">
        <f aca="false">SUM(BO72,BQ69)</f>
        <v>147</v>
      </c>
      <c r="BR72" s="420"/>
      <c r="BS72" s="421"/>
      <c r="BT72" s="421"/>
      <c r="BU72" s="422"/>
      <c r="BV72" s="434"/>
      <c r="BW72" s="435"/>
      <c r="BX72" s="435"/>
      <c r="BY72" s="436"/>
      <c r="BZ72" s="426"/>
      <c r="CA72" s="322"/>
      <c r="CB72" s="322"/>
      <c r="CC72" s="323"/>
      <c r="CD72" s="387"/>
      <c r="CE72" s="388"/>
      <c r="CF72" s="388"/>
      <c r="CG72" s="389"/>
      <c r="CH72" s="695" t="n">
        <f aca="false">SUBTOTAL(9, BR72:BY72)</f>
        <v>0</v>
      </c>
      <c r="CI72" s="610" t="n">
        <f aca="false">SUBTOTAL(9, BZ72:CG72)</f>
        <v>0</v>
      </c>
      <c r="CJ72" s="273" t="n">
        <f aca="false">SUM(CH72,CJ69)</f>
        <v>0</v>
      </c>
      <c r="CK72" s="273" t="n">
        <f aca="false">SUM(CI72,CK69)</f>
        <v>0</v>
      </c>
      <c r="CL72" s="420"/>
      <c r="CM72" s="421"/>
      <c r="CN72" s="421"/>
      <c r="CO72" s="422"/>
      <c r="CP72" s="423"/>
      <c r="CQ72" s="424"/>
      <c r="CR72" s="424"/>
      <c r="CS72" s="425"/>
      <c r="CT72" s="548"/>
      <c r="CU72" s="322"/>
      <c r="CV72" s="322"/>
      <c r="CW72" s="323"/>
      <c r="CX72" s="387"/>
      <c r="CY72" s="388"/>
      <c r="CZ72" s="388"/>
      <c r="DA72" s="389"/>
      <c r="DB72" s="695" t="n">
        <f aca="false">SUBTOTAL(9, CL72:CS72)</f>
        <v>0</v>
      </c>
      <c r="DC72" s="610" t="n">
        <f aca="false">SUBTOTAL(9, CT72:DA72)</f>
        <v>0</v>
      </c>
      <c r="DD72" s="273" t="n">
        <f aca="false">SUM(DB72,DD69)</f>
        <v>0</v>
      </c>
      <c r="DE72" s="273" t="n">
        <f aca="false">SUM(DC72,DE69)</f>
        <v>0</v>
      </c>
      <c r="DF72" s="696" t="n">
        <f aca="false">SUMIF(B6:DE6,"итого гр.",B72:DE72)</f>
        <v>51</v>
      </c>
      <c r="DG72" s="610" t="n">
        <f aca="false">SUMIF(B6:DE6,"итого фк.",B72:DE72)</f>
        <v>20</v>
      </c>
      <c r="DH72" s="273" t="n">
        <f aca="false">SUM(DF72,DH69)</f>
        <v>913</v>
      </c>
      <c r="DI72" s="273" t="n">
        <f aca="false">SUM(DG72,DI69)</f>
        <v>297</v>
      </c>
      <c r="DJ72" s="697" t="n">
        <f aca="false">DH72</f>
        <v>913</v>
      </c>
      <c r="DK72" s="582" t="n">
        <f aca="false">DI72</f>
        <v>297</v>
      </c>
      <c r="DN72" s="420"/>
      <c r="DO72" s="421"/>
      <c r="DP72" s="421"/>
      <c r="DQ72" s="422"/>
      <c r="DR72" s="423"/>
      <c r="DS72" s="424"/>
      <c r="DT72" s="424"/>
      <c r="DU72" s="425"/>
      <c r="DV72" s="321"/>
      <c r="DW72" s="322"/>
      <c r="DX72" s="322"/>
      <c r="DY72" s="323"/>
      <c r="DZ72" s="387"/>
      <c r="EA72" s="388"/>
      <c r="EB72" s="388"/>
      <c r="EC72" s="389"/>
      <c r="ED72" s="390" t="n">
        <f aca="false">SUBTOTAL(9, DN72:DU72)</f>
        <v>0</v>
      </c>
      <c r="EE72" s="610" t="n">
        <f aca="false">SUBTOTAL(9, DV72:EC72)</f>
        <v>0</v>
      </c>
      <c r="EF72" s="273" t="n">
        <f aca="false">SUM(ED72,EF69)</f>
        <v>25.2</v>
      </c>
      <c r="EG72" s="273" t="n">
        <f aca="false">SUM(EE72,EG69)</f>
        <v>26.488</v>
      </c>
      <c r="EH72" s="570"/>
      <c r="EI72" s="571"/>
      <c r="EJ72" s="571"/>
      <c r="EK72" s="571"/>
      <c r="EL72" s="571"/>
      <c r="EM72" s="571"/>
      <c r="EN72" s="572"/>
      <c r="EO72" s="573"/>
      <c r="EP72" s="574"/>
      <c r="EQ72" s="574"/>
      <c r="ER72" s="698"/>
      <c r="ES72" s="699"/>
      <c r="ET72" s="575"/>
      <c r="EU72" s="575"/>
      <c r="EV72" s="575"/>
      <c r="EW72" s="575"/>
      <c r="EX72" s="575"/>
      <c r="EY72" s="605"/>
      <c r="EZ72" s="606"/>
      <c r="FA72" s="607"/>
      <c r="FB72" s="607"/>
      <c r="FC72" s="700"/>
      <c r="FD72" s="695" t="n">
        <f aca="false">SUBTOTAL(9, EH72:ER72)</f>
        <v>0</v>
      </c>
      <c r="FE72" s="610" t="n">
        <f aca="false">SUBTOTAL(9, ES72:FC72)</f>
        <v>0</v>
      </c>
      <c r="FF72" s="273" t="n">
        <f aca="false">SUM(FD72,FF69)</f>
        <v>220</v>
      </c>
      <c r="FG72" s="273" t="n">
        <f aca="false">SUM(FE72,FG69)</f>
        <v>60</v>
      </c>
      <c r="FH72" s="420" t="n">
        <v>9</v>
      </c>
      <c r="FI72" s="421"/>
      <c r="FJ72" s="421"/>
      <c r="FK72" s="421"/>
      <c r="FL72" s="421"/>
      <c r="FM72" s="421"/>
      <c r="FN72" s="421"/>
      <c r="FO72" s="421"/>
      <c r="FP72" s="421"/>
      <c r="FQ72" s="421"/>
      <c r="FR72" s="421"/>
      <c r="FS72" s="421"/>
      <c r="FT72" s="421"/>
      <c r="FU72" s="421"/>
      <c r="FV72" s="421"/>
      <c r="FW72" s="421"/>
      <c r="FX72" s="421"/>
      <c r="FY72" s="421"/>
      <c r="FZ72" s="421"/>
      <c r="GA72" s="421"/>
      <c r="GB72" s="421"/>
      <c r="GC72" s="421"/>
      <c r="GD72" s="421"/>
      <c r="GE72" s="421"/>
      <c r="GF72" s="421"/>
      <c r="GG72" s="421"/>
      <c r="GH72" s="421"/>
      <c r="GI72" s="421"/>
      <c r="GJ72" s="421"/>
      <c r="GK72" s="421"/>
      <c r="GL72" s="421"/>
      <c r="GM72" s="422"/>
      <c r="GN72" s="423"/>
      <c r="GO72" s="424"/>
      <c r="GP72" s="424"/>
      <c r="GQ72" s="424"/>
      <c r="GR72" s="424"/>
      <c r="GS72" s="424"/>
      <c r="GT72" s="425"/>
      <c r="GU72" s="426"/>
      <c r="GV72" s="427"/>
      <c r="GW72" s="427"/>
      <c r="GX72" s="427"/>
      <c r="GY72" s="427"/>
      <c r="GZ72" s="427"/>
      <c r="HA72" s="427"/>
      <c r="HB72" s="427"/>
      <c r="HC72" s="427"/>
      <c r="HD72" s="427"/>
      <c r="HE72" s="427"/>
      <c r="HF72" s="427"/>
      <c r="HG72" s="427"/>
      <c r="HH72" s="427"/>
      <c r="HI72" s="427"/>
      <c r="HJ72" s="427"/>
      <c r="HK72" s="427"/>
      <c r="HL72" s="427"/>
      <c r="HM72" s="427"/>
      <c r="HN72" s="427"/>
      <c r="HO72" s="428"/>
      <c r="HP72" s="429"/>
      <c r="HQ72" s="430"/>
      <c r="HR72" s="430"/>
      <c r="HS72" s="430"/>
      <c r="HT72" s="430"/>
      <c r="HU72" s="430"/>
      <c r="HV72" s="431"/>
      <c r="HW72" s="695" t="n">
        <f aca="false">SUBTOTAL(9, FH72:GT72)</f>
        <v>9</v>
      </c>
      <c r="HX72" s="610" t="n">
        <f aca="false">SUBTOTAL(9, GU72:HV72)</f>
        <v>0</v>
      </c>
      <c r="HY72" s="273" t="n">
        <f aca="false">SUM(HW72,HY69)</f>
        <v>130</v>
      </c>
      <c r="HZ72" s="273" t="n">
        <f aca="false">SUM(HX72,HZ69)</f>
        <v>122.773</v>
      </c>
      <c r="IA72" s="701"/>
      <c r="IB72" s="702"/>
      <c r="IC72" s="702"/>
      <c r="ID72" s="703"/>
      <c r="IE72" s="704"/>
      <c r="IF72" s="705"/>
      <c r="IG72" s="705"/>
      <c r="IH72" s="698"/>
      <c r="II72" s="699"/>
      <c r="IJ72" s="706"/>
      <c r="IK72" s="706"/>
      <c r="IL72" s="707"/>
      <c r="IM72" s="708"/>
      <c r="IN72" s="709"/>
      <c r="IO72" s="709"/>
      <c r="IP72" s="710"/>
      <c r="IQ72" s="695" t="n">
        <f aca="false">SUBTOTAL(9, IA72:IH72)</f>
        <v>0</v>
      </c>
      <c r="IR72" s="610" t="n">
        <f aca="false">SUBTOTAL(9, II72:IP72)</f>
        <v>0</v>
      </c>
      <c r="IS72" s="273" t="n">
        <f aca="false">SUM(IQ72,IS69)</f>
        <v>0</v>
      </c>
      <c r="IT72" s="273" t="n">
        <f aca="false">SUM(IR72,IT69)</f>
        <v>0</v>
      </c>
      <c r="IU72" s="420"/>
      <c r="IV72" s="421" t="n">
        <v>7.1</v>
      </c>
      <c r="IW72" s="421" t="n">
        <v>5.1</v>
      </c>
      <c r="IX72" s="421" t="n">
        <v>1.2</v>
      </c>
      <c r="IY72" s="421"/>
      <c r="IZ72" s="421"/>
      <c r="JA72" s="421"/>
      <c r="JB72" s="421"/>
      <c r="JC72" s="421"/>
      <c r="JD72" s="421"/>
      <c r="JE72" s="421"/>
      <c r="JF72" s="421"/>
      <c r="JG72" s="421"/>
      <c r="JH72" s="421"/>
      <c r="JI72" s="421"/>
      <c r="JJ72" s="427" t="n">
        <v>4.015</v>
      </c>
      <c r="JK72" s="427" t="n">
        <v>41.918</v>
      </c>
      <c r="JL72" s="427" t="n">
        <v>18.693</v>
      </c>
      <c r="JM72" s="427"/>
      <c r="JN72" s="427"/>
      <c r="JO72" s="427"/>
      <c r="JP72" s="427"/>
      <c r="JQ72" s="427"/>
      <c r="JR72" s="427"/>
      <c r="JS72" s="427"/>
      <c r="JT72" s="427"/>
      <c r="JU72" s="427"/>
      <c r="JV72" s="427"/>
      <c r="JW72" s="427"/>
      <c r="JX72" s="427"/>
      <c r="JY72" s="427"/>
      <c r="JZ72" s="427"/>
      <c r="KA72" s="427"/>
      <c r="KB72" s="427"/>
      <c r="KC72" s="427"/>
      <c r="KD72" s="427"/>
      <c r="KE72" s="427"/>
      <c r="KF72" s="427"/>
      <c r="KG72" s="427"/>
      <c r="KH72" s="427"/>
      <c r="KI72" s="427"/>
      <c r="KJ72" s="427"/>
      <c r="KK72" s="427"/>
      <c r="KL72" s="427"/>
      <c r="KM72" s="427"/>
      <c r="KN72" s="427"/>
      <c r="KO72" s="427"/>
      <c r="KP72" s="428"/>
      <c r="KQ72" s="429"/>
      <c r="KR72" s="430"/>
      <c r="KS72" s="430"/>
      <c r="KT72" s="430"/>
      <c r="KU72" s="430"/>
      <c r="KV72" s="430"/>
      <c r="KW72" s="431"/>
      <c r="KX72" s="695" t="n">
        <f aca="false">SUBTOTAL(9, IU72:JI72)</f>
        <v>13.4</v>
      </c>
      <c r="KY72" s="711" t="n">
        <f aca="false">SUBTOTAL(9, JJ72:KW72)</f>
        <v>64.626</v>
      </c>
      <c r="KZ72" s="273" t="n">
        <f aca="false">SUM(KX72,KZ69)</f>
        <v>299.341</v>
      </c>
      <c r="LA72" s="456" t="n">
        <f aca="false">SUM(KY72,LA69)</f>
        <v>848.22</v>
      </c>
      <c r="LB72" s="696" t="n">
        <f aca="false">SUMIF(DN6:LA6,"итого гр.",DN72:LA72)</f>
        <v>22.4</v>
      </c>
      <c r="LC72" s="610" t="n">
        <f aca="false">SUMIF(DN6:LA6,"итого фк.",DN72:LA72)</f>
        <v>64.626</v>
      </c>
      <c r="LD72" s="273" t="n">
        <f aca="false">SUM(LB72,LD69)</f>
        <v>674.541</v>
      </c>
      <c r="LE72" s="456" t="n">
        <f aca="false">SUM(LC72,LE69)</f>
        <v>1057.481</v>
      </c>
      <c r="LF72" s="697" t="n">
        <f aca="false">LD72</f>
        <v>674.541</v>
      </c>
      <c r="LG72" s="582" t="n">
        <f aca="false">LE72</f>
        <v>1057.481</v>
      </c>
      <c r="LI72" s="278"/>
      <c r="LJ72" s="457"/>
      <c r="LK72" s="458" t="n">
        <v>58</v>
      </c>
      <c r="LL72" s="273" t="n">
        <f aca="false">LJ72</f>
        <v>0</v>
      </c>
      <c r="LM72" s="456" t="n">
        <f aca="false">LK72</f>
        <v>58</v>
      </c>
      <c r="LN72" s="697" t="n">
        <f aca="false">SUM(DF72,LB72,LJ72)</f>
        <v>73.4</v>
      </c>
      <c r="LO72" s="582" t="n">
        <f aca="false">SUM(DG72,LC72,LK72)</f>
        <v>142.626</v>
      </c>
      <c r="LP72" s="273" t="n">
        <f aca="false">SUM(DH72,LD72,LL72)</f>
        <v>1587.541</v>
      </c>
      <c r="LQ72" s="456" t="n">
        <f aca="false">SUM(DI72,LE72,LM72)</f>
        <v>1412.481</v>
      </c>
      <c r="LR72" s="420" t="n">
        <v>7.1</v>
      </c>
      <c r="LS72" s="421" t="n">
        <v>1.2</v>
      </c>
      <c r="LT72" s="421" t="n">
        <v>9.7</v>
      </c>
      <c r="LU72" s="421"/>
      <c r="LV72" s="421"/>
      <c r="LW72" s="421"/>
      <c r="LX72" s="421"/>
      <c r="LY72" s="421"/>
      <c r="LZ72" s="421"/>
      <c r="MA72" s="421"/>
      <c r="MB72" s="421"/>
      <c r="MC72" s="421"/>
      <c r="MD72" s="421"/>
      <c r="ME72" s="421"/>
      <c r="MF72" s="421"/>
      <c r="MG72" s="441" t="n">
        <v>20.853</v>
      </c>
      <c r="MH72" s="441" t="n">
        <v>0.203</v>
      </c>
      <c r="MI72" s="441" t="n">
        <v>0.929</v>
      </c>
      <c r="MJ72" s="441" t="n">
        <v>7.221</v>
      </c>
      <c r="MK72" s="441" t="n">
        <v>2.538</v>
      </c>
      <c r="ML72" s="441"/>
      <c r="MM72" s="441"/>
      <c r="MN72" s="441"/>
      <c r="MO72" s="441"/>
      <c r="MP72" s="441"/>
      <c r="MQ72" s="441"/>
      <c r="MR72" s="441"/>
      <c r="MS72" s="441"/>
      <c r="MT72" s="441"/>
      <c r="MU72" s="441"/>
      <c r="MV72" s="441"/>
      <c r="MW72" s="441"/>
      <c r="MX72" s="441"/>
      <c r="MY72" s="441"/>
      <c r="MZ72" s="441"/>
      <c r="NA72" s="441"/>
      <c r="NB72" s="441"/>
      <c r="NC72" s="441"/>
      <c r="ND72" s="441"/>
      <c r="NE72" s="441"/>
      <c r="NF72" s="441"/>
      <c r="NG72" s="441"/>
      <c r="NH72" s="441"/>
      <c r="NI72" s="441"/>
      <c r="NJ72" s="441"/>
      <c r="NK72" s="441"/>
      <c r="NL72" s="441"/>
      <c r="NM72" s="441"/>
      <c r="NN72" s="441"/>
      <c r="NO72" s="441"/>
      <c r="NP72" s="441"/>
      <c r="NQ72" s="441"/>
      <c r="NR72" s="441"/>
      <c r="NS72" s="441"/>
      <c r="NT72" s="442"/>
      <c r="NU72" s="443"/>
      <c r="NV72" s="444"/>
      <c r="NW72" s="444"/>
      <c r="NX72" s="444"/>
      <c r="NY72" s="444"/>
      <c r="NZ72" s="444"/>
      <c r="OA72" s="445"/>
      <c r="OB72" s="695" t="n">
        <f aca="false">SUBTOTAL(9, LR72:MF72)</f>
        <v>18</v>
      </c>
      <c r="OC72" s="433" t="n">
        <f aca="false">SUBTOTAL(9, MG72:OA72)</f>
        <v>31.744</v>
      </c>
      <c r="OD72" s="273" t="n">
        <f aca="false">SUM(OB72,OD69)</f>
        <v>591.0535555556</v>
      </c>
      <c r="OE72" s="273" t="n">
        <f aca="false">SUM(OC72,OE69)</f>
        <v>1253.654</v>
      </c>
      <c r="OF72" s="712"/>
      <c r="OG72" s="671"/>
      <c r="OH72" s="671"/>
      <c r="OI72" s="671"/>
      <c r="OJ72" s="671"/>
      <c r="OK72" s="671"/>
      <c r="OL72" s="671"/>
      <c r="OM72" s="671"/>
      <c r="ON72" s="672"/>
      <c r="OO72" s="673"/>
      <c r="OP72" s="463"/>
      <c r="OQ72" s="674"/>
      <c r="OR72" s="674"/>
      <c r="OS72" s="674"/>
      <c r="OT72" s="674"/>
      <c r="OU72" s="675"/>
      <c r="OV72" s="465"/>
      <c r="OW72" s="451"/>
      <c r="OX72" s="706"/>
      <c r="OY72" s="706"/>
      <c r="OZ72" s="706"/>
      <c r="PA72" s="706"/>
      <c r="PB72" s="706"/>
      <c r="PC72" s="706"/>
      <c r="PD72" s="706"/>
      <c r="PE72" s="706"/>
      <c r="PF72" s="706"/>
      <c r="PG72" s="706"/>
      <c r="PH72" s="706"/>
      <c r="PI72" s="706"/>
      <c r="PJ72" s="706"/>
      <c r="PK72" s="706"/>
      <c r="PL72" s="706"/>
      <c r="PM72" s="706"/>
      <c r="PN72" s="706"/>
      <c r="PO72" s="707"/>
      <c r="PP72" s="708"/>
      <c r="PQ72" s="709"/>
      <c r="PR72" s="709"/>
      <c r="PS72" s="709"/>
      <c r="PT72" s="709"/>
      <c r="PU72" s="709"/>
      <c r="PV72" s="710"/>
      <c r="PW72" s="695" t="n">
        <f aca="false">SUBTOTAL(9, OF72:OU72)</f>
        <v>0</v>
      </c>
      <c r="PX72" s="610" t="n">
        <f aca="false">SUBTOTAL(9, OV72:PV72)</f>
        <v>0</v>
      </c>
      <c r="PY72" s="273" t="n">
        <f aca="false">SUM(PW72,PY69)</f>
        <v>0</v>
      </c>
      <c r="PZ72" s="273" t="n">
        <f aca="false">SUM(PX72,PZ69)</f>
        <v>0</v>
      </c>
      <c r="QA72" s="466"/>
      <c r="QB72" s="467"/>
      <c r="QC72" s="467"/>
      <c r="QD72" s="467"/>
      <c r="QE72" s="467"/>
      <c r="QF72" s="467"/>
      <c r="QG72" s="468"/>
      <c r="QH72" s="462"/>
      <c r="QI72" s="463"/>
      <c r="QJ72" s="463"/>
      <c r="QK72" s="463"/>
      <c r="QL72" s="463"/>
      <c r="QM72" s="463"/>
      <c r="QN72" s="464"/>
      <c r="QO72" s="440"/>
      <c r="QP72" s="441"/>
      <c r="QQ72" s="441"/>
      <c r="QR72" s="441"/>
      <c r="QS72" s="441"/>
      <c r="QT72" s="441"/>
      <c r="QU72" s="442"/>
      <c r="QV72" s="443"/>
      <c r="QW72" s="444"/>
      <c r="QX72" s="444"/>
      <c r="QY72" s="444"/>
      <c r="QZ72" s="444"/>
      <c r="RA72" s="444"/>
      <c r="RB72" s="445"/>
      <c r="RC72" s="695" t="n">
        <f aca="false">SUBTOTAL(9, QA72:QN72)</f>
        <v>0</v>
      </c>
      <c r="RD72" s="610" t="n">
        <f aca="false">SUBTOTAL(9, QO72:RB72)</f>
        <v>0</v>
      </c>
      <c r="RE72" s="273" t="n">
        <f aca="false">SUM(RC72,RE69)</f>
        <v>0</v>
      </c>
      <c r="RF72" s="273" t="n">
        <f aca="false">SUM(RD72,RF69)</f>
        <v>0</v>
      </c>
      <c r="RG72" s="459" t="n">
        <v>7.1</v>
      </c>
      <c r="RH72" s="460"/>
      <c r="RI72" s="460"/>
      <c r="RJ72" s="460"/>
      <c r="RK72" s="460"/>
      <c r="RL72" s="460"/>
      <c r="RM72" s="461"/>
      <c r="RN72" s="462"/>
      <c r="RO72" s="463"/>
      <c r="RP72" s="463"/>
      <c r="RQ72" s="463"/>
      <c r="RR72" s="463"/>
      <c r="RS72" s="463"/>
      <c r="RT72" s="464"/>
      <c r="RU72" s="465"/>
      <c r="RV72" s="451"/>
      <c r="RW72" s="451"/>
      <c r="RX72" s="451"/>
      <c r="RY72" s="451"/>
      <c r="RZ72" s="451"/>
      <c r="SA72" s="452"/>
      <c r="SB72" s="453"/>
      <c r="SC72" s="454"/>
      <c r="SD72" s="454"/>
      <c r="SE72" s="454"/>
      <c r="SF72" s="454"/>
      <c r="SG72" s="454"/>
      <c r="SH72" s="455"/>
      <c r="SI72" s="695" t="n">
        <f aca="false">SUBTOTAL(9, RG72:RT72)</f>
        <v>7.1</v>
      </c>
      <c r="SJ72" s="610" t="n">
        <f aca="false">SUBTOTAL(9, RU72:SH72)</f>
        <v>0</v>
      </c>
      <c r="SK72" s="273" t="n">
        <f aca="false">SUM(SI72,SK69)</f>
        <v>18.6</v>
      </c>
      <c r="SL72" s="273" t="n">
        <f aca="false">SUM(SJ72,SL69)</f>
        <v>33.534</v>
      </c>
      <c r="SM72" s="696" t="n">
        <f aca="false">SUMIF(LR6:SL6,"итого гр.",LR72:SL72)</f>
        <v>25.1</v>
      </c>
      <c r="SN72" s="610" t="n">
        <f aca="false">SUMIF($LR$6:$SL$6,"итого фк.",LR72:SL72)</f>
        <v>31.744</v>
      </c>
      <c r="SO72" s="273" t="n">
        <f aca="false">SUM(SM72,SO69)</f>
        <v>609.6535555556</v>
      </c>
      <c r="SP72" s="273" t="n">
        <f aca="false">SUM(SN72,SP69)</f>
        <v>1287.188</v>
      </c>
      <c r="SQ72" s="697" t="n">
        <f aca="false">SO72</f>
        <v>609.6535555556</v>
      </c>
      <c r="SR72" s="582" t="n">
        <f aca="false">SP72</f>
        <v>1287.188</v>
      </c>
      <c r="ST72" s="278"/>
      <c r="SU72" s="459"/>
      <c r="SV72" s="460"/>
      <c r="SW72" s="460"/>
      <c r="SX72" s="461"/>
      <c r="SY72" s="462"/>
      <c r="SZ72" s="463"/>
      <c r="TA72" s="463"/>
      <c r="TB72" s="464"/>
      <c r="TC72" s="469"/>
      <c r="TD72" s="470"/>
      <c r="TE72" s="470"/>
      <c r="TF72" s="471"/>
      <c r="TG72" s="472"/>
      <c r="TH72" s="473"/>
      <c r="TI72" s="473"/>
      <c r="TJ72" s="474"/>
      <c r="TK72" s="695" t="n">
        <f aca="false">SUBTOTAL(9, SU72:TB72)</f>
        <v>0</v>
      </c>
      <c r="TL72" s="610" t="n">
        <f aca="false">SUBTOTAL(9, TC72:TJ72)</f>
        <v>0</v>
      </c>
      <c r="TM72" s="456" t="n">
        <f aca="false">TM69+TK72</f>
        <v>0</v>
      </c>
      <c r="TN72" s="456" t="n">
        <f aca="false">TN69+TL72</f>
        <v>0</v>
      </c>
      <c r="TO72" s="696" t="n">
        <v>17.6</v>
      </c>
      <c r="TP72" s="713"/>
      <c r="TQ72" s="291"/>
      <c r="TR72" s="291"/>
      <c r="TS72" s="713" t="n">
        <v>31.9518831161888</v>
      </c>
      <c r="TT72" s="713"/>
      <c r="TU72" s="291"/>
      <c r="TV72" s="291"/>
      <c r="TW72" s="713" t="n">
        <v>12.4278467741935</v>
      </c>
      <c r="TX72" s="713"/>
      <c r="TY72" s="291"/>
      <c r="TZ72" s="291"/>
      <c r="UA72" s="713" t="n">
        <v>6.08980606722646</v>
      </c>
      <c r="UB72" s="713"/>
      <c r="UC72" s="291" t="n">
        <f aca="false">UA72</f>
        <v>6.08980606722646</v>
      </c>
      <c r="UD72" s="291" t="n">
        <f aca="false">UB72</f>
        <v>0</v>
      </c>
      <c r="UE72" s="714" t="n">
        <f aca="false">SUMIF(TO6:UD6,"итого гр.",TO72:UD72)</f>
        <v>68.0695359576088</v>
      </c>
      <c r="UF72" s="582" t="n">
        <f aca="false">SUMIF($TO$6:$UD$6,"итого фк.",TO72:UD72)</f>
        <v>0</v>
      </c>
      <c r="UG72" s="373" t="n">
        <f aca="false">UE72</f>
        <v>68.0695359576088</v>
      </c>
      <c r="UH72" s="273" t="n">
        <f aca="false">UF72</f>
        <v>0</v>
      </c>
      <c r="UI72" s="697"/>
      <c r="UJ72" s="439" t="n">
        <f aca="false">270-250</f>
        <v>20</v>
      </c>
      <c r="UM72" s="438" t="n">
        <f aca="false">$UM$9+UM69</f>
        <v>1100</v>
      </c>
      <c r="UN72" s="439" t="n">
        <f aca="false">$UN$9+UN69</f>
        <v>1100</v>
      </c>
      <c r="UO72" s="273" t="n">
        <f aca="false">UM72</f>
        <v>1100</v>
      </c>
      <c r="UP72" s="273" t="n">
        <f aca="false">UN72</f>
        <v>1100</v>
      </c>
      <c r="UQ72" s="696" t="n">
        <f aca="false">Посуточная_НГДП!JR72</f>
        <v>29.5</v>
      </c>
      <c r="UR72" s="610" t="n">
        <f aca="false">Посуточная_НГДП!JS72</f>
        <v>0</v>
      </c>
      <c r="US72" s="273" t="n">
        <f aca="false">SUM(UQ72,US69)</f>
        <v>121.6</v>
      </c>
      <c r="UT72" s="273" t="n">
        <f aca="false">SUM(UR72,UT69)</f>
        <v>0</v>
      </c>
      <c r="UU72" s="697" t="n">
        <f aca="false">SUM(SQ72,UE72,UI72,UM72,UQ72,TM72)</f>
        <v>1807.22309151321</v>
      </c>
      <c r="UV72" s="439" t="n">
        <f aca="false">SUM(SR72,UF72,UJ72,UN72,UR72,TN72)</f>
        <v>2407.188</v>
      </c>
      <c r="UW72" s="273" t="n">
        <f aca="false">SUM(SS72,UG72,UK72,UO72,US72)</f>
        <v>1289.66953595761</v>
      </c>
      <c r="UX72" s="273" t="n">
        <f aca="false">SUM(ST72,UH72,UL72,UP72,UT72)</f>
        <v>1100</v>
      </c>
      <c r="UY72" s="714"/>
      <c r="UZ72" s="714"/>
      <c r="VA72" s="273" t="n">
        <f aca="false">UY72</f>
        <v>0</v>
      </c>
      <c r="VB72" s="456" t="n">
        <f aca="false">UZ72</f>
        <v>0</v>
      </c>
      <c r="VC72" s="714"/>
      <c r="VD72" s="714"/>
      <c r="VE72" s="273" t="n">
        <f aca="false">VC72</f>
        <v>0</v>
      </c>
      <c r="VG72" s="546" t="n">
        <v>30931.2759084868</v>
      </c>
      <c r="VH72" s="480" t="n">
        <f aca="false">IF(A70&lt;=VW$4,VLOOKUP(A70,$VW$6:$WB$37,2,FALSE()),SUM($VX$4,LQ72,-UV72)-SUM($WB$4,-$VZ$4))-VP72</f>
        <v>29884</v>
      </c>
      <c r="VI72" s="546" t="n">
        <v>30259.9759084868</v>
      </c>
      <c r="VJ72" s="480" t="n">
        <v>30264</v>
      </c>
      <c r="VK72" s="479" t="n">
        <v>26587.5756084868</v>
      </c>
      <c r="VL72" s="480" t="n">
        <v>30853.908</v>
      </c>
      <c r="VM72" s="715"/>
      <c r="VN72" s="546" t="n">
        <v>865.494704742539</v>
      </c>
      <c r="VO72" s="482" t="n">
        <f aca="false">IF(A70&lt;=VW$4,VLOOKUP(A70,$VS$6:$VT$37,2,FALSE()),SUM($VO$2,-LA72,OE72,-VP72))</f>
        <v>983.879</v>
      </c>
      <c r="VP72" s="378"/>
      <c r="VQ72" s="278" t="n">
        <f aca="false">VH72-VG72</f>
        <v>-1047.27590848679</v>
      </c>
      <c r="VS72" s="608"/>
      <c r="VT72" s="380"/>
      <c r="WF72" s="127" t="n">
        <f aca="false">IF(AJ72="",0,AJ72+WF69)</f>
        <v>3530</v>
      </c>
      <c r="WG72" s="127" t="n">
        <f aca="false">IF(AK72="",0,AK72+WG69)</f>
        <v>1420</v>
      </c>
      <c r="WH72" s="127" t="n">
        <f aca="false">IF(BP72="",0,BP72+WH69)</f>
        <v>1408</v>
      </c>
      <c r="WI72" s="127" t="n">
        <f aca="false">IF(BQ72="",0,BQ72+WI69)</f>
        <v>1884</v>
      </c>
      <c r="WJ72" s="127" t="n">
        <f aca="false">IF(CJ72="",0,CJ72+WJ69)</f>
        <v>0</v>
      </c>
      <c r="WK72" s="127" t="n">
        <f aca="false">IF(CK72="",0,CK72+WK69)</f>
        <v>0</v>
      </c>
      <c r="WL72" s="127" t="n">
        <f aca="false">IF(DD72="",0,DD72+WL69)</f>
        <v>0</v>
      </c>
      <c r="WM72" s="127" t="n">
        <f aca="false">IF(DE72="",0,DE72+WM69)</f>
        <v>0</v>
      </c>
      <c r="WN72" s="127" t="n">
        <f aca="false">IF(EF72="",0,EF72+WN69)</f>
        <v>244.3</v>
      </c>
      <c r="WO72" s="127" t="n">
        <f aca="false">IF(EG72="",0,EG72+WO69)</f>
        <v>217.544</v>
      </c>
      <c r="WP72" s="127" t="n">
        <f aca="false">IF(FF72="",0,FF72+WP69)</f>
        <v>3560</v>
      </c>
      <c r="WQ72" s="127" t="n">
        <f aca="false">IF(FG72="",0,FG72+WQ69)</f>
        <v>990</v>
      </c>
      <c r="WR72" s="127" t="n">
        <f aca="false">IF(IS72="",0,IS72+WR69)</f>
        <v>0</v>
      </c>
      <c r="WS72" s="127" t="n">
        <f aca="false">IF(IT72="",0,IT72+WS69)</f>
        <v>0</v>
      </c>
      <c r="WT72" s="127" t="n">
        <f aca="false">IF(HY72="",0,HY72+WT69)</f>
        <v>1271</v>
      </c>
      <c r="WU72" s="127" t="n">
        <f aca="false">IF(HZ72="",0,HZ72+WU69)</f>
        <v>1429.233</v>
      </c>
      <c r="WV72" s="127" t="n">
        <f aca="false">IF(SK72="",0,SK72+WV69)</f>
        <v>169.4</v>
      </c>
      <c r="WW72" s="127" t="n">
        <f aca="false">IF(SL72="",0,SL72+WW69)</f>
        <v>634.179</v>
      </c>
      <c r="WX72" s="127" t="n">
        <f aca="false">IF(UM72="",0,UM72)</f>
        <v>1100</v>
      </c>
      <c r="WY72" s="127" t="n">
        <f aca="false">IF(UN72="",0,UN72)</f>
        <v>1100</v>
      </c>
      <c r="WZ72" s="127" t="n">
        <f aca="false">IF(LL72="",0,LL72+WZ69)</f>
        <v>3743.3</v>
      </c>
      <c r="XA72" s="127" t="n">
        <f aca="false">IF(LM72="",0,LM72+XA69)</f>
        <v>1953.46504</v>
      </c>
      <c r="XB72" s="127" t="n">
        <f aca="false">IF(UI72="",0,UI72+XB69)</f>
        <v>0</v>
      </c>
      <c r="XC72" s="127" t="n">
        <f aca="false">IF(UJ72="",0,UJ72+XC69)</f>
        <v>150.080994212963</v>
      </c>
      <c r="XD72" s="127" t="n">
        <f aca="false">IF(VN72="",0,VN72+XD69)</f>
        <v>17822.7321710018</v>
      </c>
      <c r="XE72" s="127" t="n">
        <f aca="false">IF(VO72="",0,VO72+XE69)</f>
        <v>18337.288</v>
      </c>
      <c r="XF72" s="127" t="n">
        <f aca="false">IFERROR(XD72/$A70,0)</f>
        <v>810.124189590989</v>
      </c>
      <c r="XG72" s="127" t="n">
        <f aca="false">IFERROR(XE72/$A70,0)</f>
        <v>833.513090909091</v>
      </c>
      <c r="XH72" s="127" t="n">
        <f aca="false">IF(US72="",0,US72+XH69)</f>
        <v>265.2</v>
      </c>
      <c r="XI72" s="127" t="n">
        <f aca="false">IF(UT72="",0,UT72+XI69)</f>
        <v>0</v>
      </c>
      <c r="XJ72" s="127" t="n">
        <f aca="false">IF(WF72&gt;0,0,AH72+XJ69)</f>
        <v>0</v>
      </c>
      <c r="XK72" s="127" t="n">
        <f aca="false">IF(WG72&gt;0,0,AI72+XK69)</f>
        <v>0</v>
      </c>
      <c r="XL72" s="127" t="n">
        <f aca="false">IF(WH72&gt;0,0,BN72+XL69)</f>
        <v>0</v>
      </c>
      <c r="XM72" s="127" t="n">
        <f aca="false">IF(WI72&gt;0,0,BO72+XM69)</f>
        <v>0</v>
      </c>
      <c r="XN72" s="127" t="n">
        <f aca="false">IF(WJ72&gt;0,0,CH72+XN69)</f>
        <v>0</v>
      </c>
      <c r="XO72" s="127" t="n">
        <f aca="false">IF(WK72&gt;0,0,CI72+XO69)</f>
        <v>0</v>
      </c>
      <c r="XP72" s="127" t="n">
        <f aca="false">IF(WL72&gt;0,0,DB72+XP69)</f>
        <v>0</v>
      </c>
      <c r="XQ72" s="127" t="n">
        <f aca="false">IF(WM72&gt;0,0,DC72+XQ69)</f>
        <v>0</v>
      </c>
      <c r="XR72" s="127" t="n">
        <f aca="false">IF(WN72&gt;0,0,ED72+XR69)</f>
        <v>0</v>
      </c>
      <c r="XS72" s="127" t="n">
        <f aca="false">IF(WO72&gt;0,0,EE72+XS69)</f>
        <v>0</v>
      </c>
      <c r="XT72" s="127" t="n">
        <f aca="false">IF(WP72&gt;0,0,FD72+XT69)</f>
        <v>0</v>
      </c>
      <c r="XU72" s="127" t="n">
        <f aca="false">IF(WQ72&gt;0,0,FE72+XU69)</f>
        <v>0</v>
      </c>
      <c r="XV72" s="127" t="n">
        <f aca="false">IF(WR72&gt;0,0,IQ72+XV69)</f>
        <v>0</v>
      </c>
      <c r="XW72" s="127" t="n">
        <f aca="false">IF(WS72&gt;0,0,IR72+XW69)</f>
        <v>0</v>
      </c>
      <c r="XX72" s="127" t="n">
        <f aca="false">IF(WT72&gt;0,0,HW72+XX69)</f>
        <v>0</v>
      </c>
      <c r="XY72" s="127" t="n">
        <f aca="false">IFERROR(IF(WU72&gt;0,0,HX72+XY69),0)</f>
        <v>0</v>
      </c>
      <c r="XZ72" s="127" t="n">
        <f aca="false">IF(WV72&gt;0,0,SI72+XZ69)</f>
        <v>0</v>
      </c>
      <c r="YA72" s="127" t="n">
        <f aca="false">IFERROR(IF(WW72&gt;0,0,SJ72+YA69),0)</f>
        <v>0</v>
      </c>
      <c r="YB72" s="127"/>
      <c r="YC72" s="127"/>
      <c r="YD72" s="127"/>
    </row>
    <row r="73" customFormat="false" ht="15" hidden="false" customHeight="false" outlineLevel="0" collapsed="false">
      <c r="A73" s="716" t="n">
        <v>23</v>
      </c>
      <c r="B73" s="484"/>
      <c r="C73" s="485"/>
      <c r="D73" s="485"/>
      <c r="E73" s="485"/>
      <c r="F73" s="485"/>
      <c r="G73" s="485"/>
      <c r="H73" s="485"/>
      <c r="I73" s="486"/>
      <c r="J73" s="487"/>
      <c r="K73" s="488"/>
      <c r="L73" s="488"/>
      <c r="M73" s="488"/>
      <c r="N73" s="488"/>
      <c r="O73" s="488"/>
      <c r="P73" s="489"/>
      <c r="Q73" s="490"/>
      <c r="R73" s="491"/>
      <c r="S73" s="490"/>
      <c r="T73" s="491"/>
      <c r="U73" s="491"/>
      <c r="V73" s="491"/>
      <c r="W73" s="491"/>
      <c r="X73" s="491"/>
      <c r="Y73" s="491"/>
      <c r="Z73" s="492"/>
      <c r="AA73" s="717" t="s">
        <v>194</v>
      </c>
      <c r="AB73" s="494"/>
      <c r="AC73" s="494"/>
      <c r="AD73" s="494"/>
      <c r="AE73" s="494"/>
      <c r="AF73" s="494"/>
      <c r="AG73" s="495"/>
      <c r="AH73" s="496"/>
      <c r="AI73" s="497"/>
      <c r="AJ73" s="718"/>
      <c r="AK73" s="718"/>
      <c r="AL73" s="484" t="s">
        <v>195</v>
      </c>
      <c r="AM73" s="485"/>
      <c r="AN73" s="485"/>
      <c r="AO73" s="485"/>
      <c r="AP73" s="485"/>
      <c r="AQ73" s="485"/>
      <c r="AR73" s="486"/>
      <c r="AS73" s="487"/>
      <c r="AT73" s="488"/>
      <c r="AU73" s="488"/>
      <c r="AV73" s="488"/>
      <c r="AW73" s="488"/>
      <c r="AX73" s="488"/>
      <c r="AY73" s="489"/>
      <c r="AZ73" s="490"/>
      <c r="BA73" s="491"/>
      <c r="BB73" s="491"/>
      <c r="BC73" s="491"/>
      <c r="BD73" s="491"/>
      <c r="BE73" s="491"/>
      <c r="BF73" s="492"/>
      <c r="BG73" s="493"/>
      <c r="BH73" s="494"/>
      <c r="BI73" s="494"/>
      <c r="BJ73" s="494"/>
      <c r="BK73" s="494"/>
      <c r="BL73" s="494"/>
      <c r="BM73" s="495"/>
      <c r="BN73" s="496"/>
      <c r="BO73" s="497"/>
      <c r="BP73" s="718"/>
      <c r="BQ73" s="718"/>
      <c r="BR73" s="484"/>
      <c r="BS73" s="485"/>
      <c r="BT73" s="485"/>
      <c r="BU73" s="486"/>
      <c r="BV73" s="499"/>
      <c r="BW73" s="500"/>
      <c r="BX73" s="500"/>
      <c r="BY73" s="501"/>
      <c r="BZ73" s="490"/>
      <c r="CA73" s="491"/>
      <c r="CB73" s="491"/>
      <c r="CC73" s="492"/>
      <c r="CD73" s="493"/>
      <c r="CE73" s="494"/>
      <c r="CF73" s="494"/>
      <c r="CG73" s="495"/>
      <c r="CH73" s="496"/>
      <c r="CI73" s="497"/>
      <c r="CJ73" s="718"/>
      <c r="CK73" s="718"/>
      <c r="CL73" s="484"/>
      <c r="CM73" s="485"/>
      <c r="CN73" s="485"/>
      <c r="CO73" s="486"/>
      <c r="CP73" s="487"/>
      <c r="CQ73" s="488"/>
      <c r="CR73" s="488"/>
      <c r="CS73" s="489"/>
      <c r="CT73" s="490"/>
      <c r="CU73" s="491"/>
      <c r="CV73" s="491"/>
      <c r="CW73" s="492"/>
      <c r="CX73" s="493"/>
      <c r="CY73" s="494"/>
      <c r="CZ73" s="494"/>
      <c r="DA73" s="495"/>
      <c r="DB73" s="496"/>
      <c r="DC73" s="497"/>
      <c r="DD73" s="718"/>
      <c r="DE73" s="718"/>
      <c r="DF73" s="502"/>
      <c r="DG73" s="497"/>
      <c r="DH73" s="718"/>
      <c r="DI73" s="718"/>
      <c r="DJ73" s="503"/>
      <c r="DK73" s="504"/>
      <c r="DL73" s="718"/>
      <c r="DM73" s="718"/>
      <c r="DN73" s="484"/>
      <c r="DO73" s="485"/>
      <c r="DP73" s="485"/>
      <c r="DQ73" s="486"/>
      <c r="DR73" s="487"/>
      <c r="DS73" s="488"/>
      <c r="DT73" s="488"/>
      <c r="DU73" s="489"/>
      <c r="DV73" s="490"/>
      <c r="DW73" s="491"/>
      <c r="DX73" s="491"/>
      <c r="DY73" s="492"/>
      <c r="DZ73" s="493"/>
      <c r="EA73" s="494"/>
      <c r="EB73" s="494"/>
      <c r="EC73" s="495"/>
      <c r="ED73" s="496"/>
      <c r="EE73" s="497"/>
      <c r="EF73" s="718"/>
      <c r="EG73" s="718"/>
      <c r="EH73" s="484"/>
      <c r="EI73" s="485"/>
      <c r="EJ73" s="485"/>
      <c r="EK73" s="485"/>
      <c r="EL73" s="485"/>
      <c r="EM73" s="485"/>
      <c r="EN73" s="486"/>
      <c r="EO73" s="487"/>
      <c r="EP73" s="488"/>
      <c r="EQ73" s="488"/>
      <c r="ER73" s="489"/>
      <c r="ES73" s="505"/>
      <c r="ET73" s="506"/>
      <c r="EU73" s="506"/>
      <c r="EV73" s="506"/>
      <c r="EW73" s="506"/>
      <c r="EX73" s="506"/>
      <c r="EY73" s="507"/>
      <c r="EZ73" s="508"/>
      <c r="FA73" s="509"/>
      <c r="FB73" s="509"/>
      <c r="FC73" s="510"/>
      <c r="FD73" s="496"/>
      <c r="FE73" s="497"/>
      <c r="FF73" s="718"/>
      <c r="FG73" s="718"/>
      <c r="FH73" s="484" t="s">
        <v>247</v>
      </c>
      <c r="FI73" s="485"/>
      <c r="FJ73" s="485"/>
      <c r="FK73" s="485"/>
      <c r="FL73" s="485"/>
      <c r="FM73" s="485"/>
      <c r="FN73" s="485"/>
      <c r="FO73" s="485"/>
      <c r="FP73" s="485"/>
      <c r="FQ73" s="485"/>
      <c r="FR73" s="485"/>
      <c r="FS73" s="485"/>
      <c r="FT73" s="485"/>
      <c r="FU73" s="485"/>
      <c r="FV73" s="485"/>
      <c r="FW73" s="485"/>
      <c r="FX73" s="485"/>
      <c r="FY73" s="485"/>
      <c r="FZ73" s="485"/>
      <c r="GA73" s="485"/>
      <c r="GB73" s="485"/>
      <c r="GC73" s="485"/>
      <c r="GD73" s="485"/>
      <c r="GE73" s="485"/>
      <c r="GF73" s="485"/>
      <c r="GG73" s="485"/>
      <c r="GH73" s="485"/>
      <c r="GI73" s="485"/>
      <c r="GJ73" s="485"/>
      <c r="GK73" s="485"/>
      <c r="GL73" s="485"/>
      <c r="GM73" s="486"/>
      <c r="GN73" s="487"/>
      <c r="GO73" s="488"/>
      <c r="GP73" s="488"/>
      <c r="GQ73" s="488"/>
      <c r="GR73" s="488"/>
      <c r="GS73" s="488"/>
      <c r="GT73" s="489"/>
      <c r="GU73" s="490"/>
      <c r="GV73" s="491" t="s">
        <v>68</v>
      </c>
      <c r="GW73" s="491"/>
      <c r="GX73" s="491"/>
      <c r="GY73" s="491"/>
      <c r="GZ73" s="491"/>
      <c r="HA73" s="491"/>
      <c r="HB73" s="491"/>
      <c r="HC73" s="491"/>
      <c r="HD73" s="491"/>
      <c r="HE73" s="491"/>
      <c r="HF73" s="491"/>
      <c r="HG73" s="491"/>
      <c r="HH73" s="491"/>
      <c r="HI73" s="491"/>
      <c r="HJ73" s="491"/>
      <c r="HK73" s="491"/>
      <c r="HL73" s="491"/>
      <c r="HM73" s="491"/>
      <c r="HN73" s="491"/>
      <c r="HO73" s="492"/>
      <c r="HP73" s="719" t="s">
        <v>412</v>
      </c>
      <c r="HQ73" s="494"/>
      <c r="HR73" s="494"/>
      <c r="HS73" s="494"/>
      <c r="HT73" s="494"/>
      <c r="HU73" s="494"/>
      <c r="HV73" s="495"/>
      <c r="HW73" s="496"/>
      <c r="HX73" s="497"/>
      <c r="HY73" s="718"/>
      <c r="HZ73" s="718"/>
      <c r="IA73" s="511"/>
      <c r="IB73" s="512"/>
      <c r="IC73" s="512"/>
      <c r="ID73" s="513"/>
      <c r="IE73" s="514"/>
      <c r="IF73" s="515"/>
      <c r="IG73" s="515"/>
      <c r="IH73" s="489"/>
      <c r="II73" s="505"/>
      <c r="IJ73" s="529"/>
      <c r="IK73" s="529"/>
      <c r="IL73" s="530"/>
      <c r="IM73" s="531"/>
      <c r="IN73" s="532"/>
      <c r="IO73" s="532"/>
      <c r="IP73" s="516"/>
      <c r="IQ73" s="496"/>
      <c r="IR73" s="497"/>
      <c r="IS73" s="718"/>
      <c r="IT73" s="718"/>
      <c r="IU73" s="484"/>
      <c r="IV73" s="485" t="s">
        <v>223</v>
      </c>
      <c r="IW73" s="485"/>
      <c r="IX73" s="485"/>
      <c r="IY73" s="485"/>
      <c r="IZ73" s="485"/>
      <c r="JA73" s="485"/>
      <c r="JB73" s="485"/>
      <c r="JC73" s="485"/>
      <c r="JD73" s="485"/>
      <c r="JE73" s="485"/>
      <c r="JF73" s="485"/>
      <c r="JG73" s="485"/>
      <c r="JH73" s="485"/>
      <c r="JI73" s="485"/>
      <c r="JJ73" s="322" t="s">
        <v>355</v>
      </c>
      <c r="JK73" s="322" t="s">
        <v>68</v>
      </c>
      <c r="JL73" s="322" t="s">
        <v>68</v>
      </c>
      <c r="JM73" s="322"/>
      <c r="JN73" s="322"/>
      <c r="JO73" s="322"/>
      <c r="JP73" s="322"/>
      <c r="JQ73" s="322"/>
      <c r="JR73" s="322"/>
      <c r="JS73" s="322"/>
      <c r="JT73" s="322"/>
      <c r="JU73" s="322"/>
      <c r="JV73" s="322"/>
      <c r="JW73" s="322"/>
      <c r="JX73" s="322"/>
      <c r="JY73" s="322"/>
      <c r="JZ73" s="322"/>
      <c r="KA73" s="322"/>
      <c r="KB73" s="322"/>
      <c r="KC73" s="322"/>
      <c r="KD73" s="322"/>
      <c r="KE73" s="322"/>
      <c r="KF73" s="322"/>
      <c r="KG73" s="322"/>
      <c r="KH73" s="322"/>
      <c r="KI73" s="322"/>
      <c r="KJ73" s="322"/>
      <c r="KK73" s="322"/>
      <c r="KL73" s="322"/>
      <c r="KM73" s="322"/>
      <c r="KN73" s="322"/>
      <c r="KO73" s="322"/>
      <c r="KP73" s="323"/>
      <c r="KQ73" s="387"/>
      <c r="KR73" s="388"/>
      <c r="KS73" s="388"/>
      <c r="KT73" s="388"/>
      <c r="KU73" s="388"/>
      <c r="KV73" s="388"/>
      <c r="KW73" s="389"/>
      <c r="KX73" s="496"/>
      <c r="KY73" s="497"/>
      <c r="KZ73" s="718"/>
      <c r="LA73" s="718"/>
      <c r="LB73" s="502"/>
      <c r="LC73" s="497"/>
      <c r="LD73" s="718"/>
      <c r="LE73" s="718"/>
      <c r="LF73" s="503"/>
      <c r="LG73" s="504"/>
      <c r="LH73" s="718"/>
      <c r="LI73" s="718"/>
      <c r="LJ73" s="517"/>
      <c r="LK73" s="518"/>
      <c r="LL73" s="718"/>
      <c r="LM73" s="718"/>
      <c r="LN73" s="503"/>
      <c r="LO73" s="504"/>
      <c r="LP73" s="718"/>
      <c r="LQ73" s="718"/>
      <c r="LR73" s="484" t="s">
        <v>223</v>
      </c>
      <c r="LS73" s="485"/>
      <c r="LT73" s="485"/>
      <c r="LU73" s="485"/>
      <c r="LV73" s="485"/>
      <c r="LW73" s="485"/>
      <c r="LX73" s="485"/>
      <c r="LY73" s="485"/>
      <c r="LZ73" s="485"/>
      <c r="MA73" s="485"/>
      <c r="MB73" s="485"/>
      <c r="MC73" s="485"/>
      <c r="MD73" s="485"/>
      <c r="ME73" s="485"/>
      <c r="MF73" s="485"/>
      <c r="MG73" s="338" t="s">
        <v>64</v>
      </c>
      <c r="MH73" s="338" t="s">
        <v>68</v>
      </c>
      <c r="MI73" s="338" t="s">
        <v>260</v>
      </c>
      <c r="MJ73" s="338"/>
      <c r="MK73" s="338"/>
      <c r="ML73" s="338"/>
      <c r="MM73" s="338"/>
      <c r="MN73" s="338"/>
      <c r="MO73" s="338"/>
      <c r="MP73" s="338"/>
      <c r="MQ73" s="338"/>
      <c r="MR73" s="338"/>
      <c r="MS73" s="338"/>
      <c r="MT73" s="338"/>
      <c r="MU73" s="338"/>
      <c r="MV73" s="338"/>
      <c r="MW73" s="338"/>
      <c r="MX73" s="338"/>
      <c r="MY73" s="338"/>
      <c r="MZ73" s="338"/>
      <c r="NA73" s="338"/>
      <c r="NB73" s="338"/>
      <c r="NC73" s="338"/>
      <c r="ND73" s="338"/>
      <c r="NE73" s="338"/>
      <c r="NF73" s="338"/>
      <c r="NG73" s="338"/>
      <c r="NH73" s="338"/>
      <c r="NI73" s="338"/>
      <c r="NJ73" s="338"/>
      <c r="NK73" s="338"/>
      <c r="NL73" s="338"/>
      <c r="NM73" s="338"/>
      <c r="NN73" s="338"/>
      <c r="NO73" s="338"/>
      <c r="NP73" s="338"/>
      <c r="NQ73" s="338"/>
      <c r="NR73" s="338"/>
      <c r="NS73" s="338"/>
      <c r="NT73" s="339"/>
      <c r="NU73" s="519"/>
      <c r="NV73" s="520"/>
      <c r="NW73" s="520"/>
      <c r="NX73" s="520"/>
      <c r="NY73" s="520"/>
      <c r="NZ73" s="520"/>
      <c r="OA73" s="521"/>
      <c r="OB73" s="496"/>
      <c r="OC73" s="497"/>
      <c r="OD73" s="718"/>
      <c r="OE73" s="718"/>
      <c r="OF73" s="522"/>
      <c r="OG73" s="523"/>
      <c r="OH73" s="523"/>
      <c r="OI73" s="523"/>
      <c r="OJ73" s="523"/>
      <c r="OK73" s="523"/>
      <c r="OL73" s="523"/>
      <c r="OM73" s="523"/>
      <c r="ON73" s="524"/>
      <c r="OO73" s="525"/>
      <c r="OP73" s="526"/>
      <c r="OQ73" s="526"/>
      <c r="OR73" s="526"/>
      <c r="OS73" s="526"/>
      <c r="OT73" s="526"/>
      <c r="OU73" s="527"/>
      <c r="OV73" s="528"/>
      <c r="OW73" s="529"/>
      <c r="OX73" s="529"/>
      <c r="OY73" s="529"/>
      <c r="OZ73" s="529"/>
      <c r="PA73" s="529"/>
      <c r="PB73" s="529"/>
      <c r="PC73" s="529"/>
      <c r="PD73" s="529"/>
      <c r="PE73" s="529"/>
      <c r="PF73" s="529"/>
      <c r="PG73" s="529"/>
      <c r="PH73" s="529"/>
      <c r="PI73" s="529"/>
      <c r="PJ73" s="529"/>
      <c r="PK73" s="529"/>
      <c r="PL73" s="529"/>
      <c r="PM73" s="529"/>
      <c r="PN73" s="529"/>
      <c r="PO73" s="530"/>
      <c r="PP73" s="531"/>
      <c r="PQ73" s="532"/>
      <c r="PR73" s="532"/>
      <c r="PS73" s="532"/>
      <c r="PT73" s="532"/>
      <c r="PU73" s="532"/>
      <c r="PV73" s="516"/>
      <c r="PW73" s="496"/>
      <c r="PX73" s="497"/>
      <c r="PY73" s="718"/>
      <c r="PZ73" s="718"/>
      <c r="QA73" s="533"/>
      <c r="QB73" s="534"/>
      <c r="QC73" s="534"/>
      <c r="QD73" s="534"/>
      <c r="QE73" s="534"/>
      <c r="QF73" s="534"/>
      <c r="QG73" s="535"/>
      <c r="QH73" s="525"/>
      <c r="QI73" s="526"/>
      <c r="QJ73" s="526"/>
      <c r="QK73" s="526"/>
      <c r="QL73" s="526"/>
      <c r="QM73" s="526"/>
      <c r="QN73" s="527"/>
      <c r="QO73" s="505"/>
      <c r="QP73" s="506"/>
      <c r="QQ73" s="506"/>
      <c r="QR73" s="506"/>
      <c r="QS73" s="506"/>
      <c r="QT73" s="506"/>
      <c r="QU73" s="507"/>
      <c r="QV73" s="508"/>
      <c r="QW73" s="509"/>
      <c r="QX73" s="509"/>
      <c r="QY73" s="509"/>
      <c r="QZ73" s="509"/>
      <c r="RA73" s="509"/>
      <c r="RB73" s="510"/>
      <c r="RC73" s="496"/>
      <c r="RD73" s="497"/>
      <c r="RE73" s="718"/>
      <c r="RF73" s="718"/>
      <c r="RG73" s="522" t="s">
        <v>223</v>
      </c>
      <c r="RH73" s="523"/>
      <c r="RI73" s="523"/>
      <c r="RJ73" s="523"/>
      <c r="RK73" s="523"/>
      <c r="RL73" s="523"/>
      <c r="RM73" s="524"/>
      <c r="RN73" s="525"/>
      <c r="RO73" s="526"/>
      <c r="RP73" s="526"/>
      <c r="RQ73" s="526"/>
      <c r="RR73" s="526"/>
      <c r="RS73" s="526"/>
      <c r="RT73" s="527"/>
      <c r="RU73" s="528"/>
      <c r="RV73" s="529"/>
      <c r="RW73" s="529"/>
      <c r="RX73" s="529"/>
      <c r="RY73" s="529"/>
      <c r="RZ73" s="529"/>
      <c r="SA73" s="530"/>
      <c r="SB73" s="531"/>
      <c r="SC73" s="532"/>
      <c r="SD73" s="532"/>
      <c r="SE73" s="532"/>
      <c r="SF73" s="532"/>
      <c r="SG73" s="532"/>
      <c r="SH73" s="516"/>
      <c r="SI73" s="496"/>
      <c r="SJ73" s="497"/>
      <c r="SK73" s="718"/>
      <c r="SL73" s="718"/>
      <c r="SM73" s="502"/>
      <c r="SN73" s="497"/>
      <c r="SO73" s="718"/>
      <c r="SP73" s="718"/>
      <c r="SQ73" s="503"/>
      <c r="SR73" s="504"/>
      <c r="SS73" s="718"/>
      <c r="ST73" s="718"/>
      <c r="SU73" s="355"/>
      <c r="SV73" s="356"/>
      <c r="SW73" s="356"/>
      <c r="SX73" s="357"/>
      <c r="SY73" s="536"/>
      <c r="SZ73" s="537"/>
      <c r="TA73" s="537"/>
      <c r="TB73" s="538"/>
      <c r="TC73" s="365"/>
      <c r="TD73" s="366"/>
      <c r="TE73" s="366"/>
      <c r="TF73" s="367"/>
      <c r="TG73" s="403"/>
      <c r="TH73" s="404"/>
      <c r="TI73" s="404"/>
      <c r="TJ73" s="405"/>
      <c r="TK73" s="496"/>
      <c r="TL73" s="497"/>
      <c r="TM73" s="718"/>
      <c r="TN73" s="718"/>
      <c r="TO73" s="502"/>
      <c r="TP73" s="539"/>
      <c r="TQ73" s="718"/>
      <c r="TR73" s="718"/>
      <c r="TS73" s="539"/>
      <c r="TT73" s="539"/>
      <c r="TU73" s="718"/>
      <c r="TV73" s="718"/>
      <c r="TW73" s="539"/>
      <c r="TX73" s="539"/>
      <c r="TY73" s="718"/>
      <c r="TZ73" s="718"/>
      <c r="UA73" s="539"/>
      <c r="UB73" s="539"/>
      <c r="UC73" s="718"/>
      <c r="UD73" s="718"/>
      <c r="UE73" s="540"/>
      <c r="UF73" s="504"/>
      <c r="UG73" s="720"/>
      <c r="UH73" s="718"/>
      <c r="UI73" s="503"/>
      <c r="UJ73" s="504"/>
      <c r="UK73" s="718"/>
      <c r="UL73" s="718"/>
      <c r="UM73" s="503"/>
      <c r="UN73" s="504"/>
      <c r="UO73" s="718"/>
      <c r="UP73" s="718"/>
      <c r="UQ73" s="502"/>
      <c r="UR73" s="497"/>
      <c r="US73" s="718"/>
      <c r="UT73" s="718"/>
      <c r="UU73" s="503"/>
      <c r="UV73" s="504"/>
      <c r="UW73" s="718"/>
      <c r="UX73" s="718"/>
      <c r="UY73" s="540"/>
      <c r="UZ73" s="540"/>
      <c r="VA73" s="718"/>
      <c r="VB73" s="718"/>
      <c r="VC73" s="540"/>
      <c r="VD73" s="540"/>
      <c r="VE73" s="718"/>
      <c r="VF73" s="721"/>
      <c r="VG73" s="541"/>
      <c r="VH73" s="542"/>
      <c r="VI73" s="541"/>
      <c r="VJ73" s="542"/>
      <c r="VK73" s="335"/>
      <c r="VL73" s="542"/>
      <c r="VM73" s="543"/>
      <c r="VN73" s="541"/>
      <c r="VO73" s="544"/>
      <c r="VP73" s="378"/>
      <c r="VS73" s="608"/>
      <c r="WF73" s="127" t="n">
        <f aca="false">IF(AJ73="",0,AJ73+WF70)</f>
        <v>0</v>
      </c>
      <c r="WG73" s="127" t="n">
        <f aca="false">IF(AK73="",0,AK73+WG70)</f>
        <v>0</v>
      </c>
      <c r="WH73" s="127" t="n">
        <f aca="false">IF(BP73="",0,BP73+WH70)</f>
        <v>0</v>
      </c>
      <c r="WI73" s="127" t="n">
        <f aca="false">IF(BQ73="",0,BQ73+WI70)</f>
        <v>0</v>
      </c>
      <c r="WJ73" s="127" t="n">
        <f aca="false">IF(CJ73="",0,CJ73+WJ70)</f>
        <v>0</v>
      </c>
      <c r="WK73" s="127" t="n">
        <f aca="false">IF(CK73="",0,CK73+WK70)</f>
        <v>0</v>
      </c>
      <c r="WL73" s="127" t="n">
        <f aca="false">IF(DD73="",0,DD73+WL70)</f>
        <v>0</v>
      </c>
      <c r="WM73" s="127" t="n">
        <f aca="false">IF(DE73="",0,DE73+WM70)</f>
        <v>0</v>
      </c>
      <c r="WN73" s="127" t="n">
        <f aca="false">IF(EF73="",0,EF73+WN70)</f>
        <v>0</v>
      </c>
      <c r="WO73" s="127" t="n">
        <f aca="false">IF(EG73="",0,EG73+WO70)</f>
        <v>0</v>
      </c>
      <c r="WP73" s="127" t="n">
        <f aca="false">IF(FF73="",0,FF73+WP70)</f>
        <v>0</v>
      </c>
      <c r="WQ73" s="127" t="n">
        <f aca="false">IF(FG73="",0,FG73+WQ70)</f>
        <v>0</v>
      </c>
      <c r="WR73" s="127" t="n">
        <f aca="false">IF(IS73="",0,IS73+WR70)</f>
        <v>0</v>
      </c>
      <c r="WS73" s="127" t="n">
        <f aca="false">IF(IT73="",0,IT73+WS70)</f>
        <v>0</v>
      </c>
      <c r="WT73" s="127" t="n">
        <f aca="false">IF(HY73="",0,HY73+WT70)</f>
        <v>0</v>
      </c>
      <c r="WU73" s="127" t="n">
        <f aca="false">IF(HZ73="",0,HZ73+WU70)</f>
        <v>0</v>
      </c>
      <c r="WV73" s="127" t="n">
        <f aca="false">IF(SK73="",0,SK73+WV70)</f>
        <v>0</v>
      </c>
      <c r="WW73" s="127" t="n">
        <f aca="false">IF(SL73="",0,SL73+WW70)</f>
        <v>0</v>
      </c>
      <c r="WX73" s="127" t="n">
        <f aca="false">IF(UM73="",0,UM73)</f>
        <v>0</v>
      </c>
      <c r="WY73" s="127" t="n">
        <f aca="false">IF(UN73="",0,UN73)</f>
        <v>0</v>
      </c>
      <c r="WZ73" s="127" t="n">
        <f aca="false">IF(LL73="",0,LL73+WZ70)</f>
        <v>0</v>
      </c>
      <c r="XA73" s="127" t="n">
        <f aca="false">IF(LM73="",0,LM73+XA70)</f>
        <v>0</v>
      </c>
      <c r="XB73" s="127" t="n">
        <f aca="false">IF(UI73="",0,UI73+XB70)</f>
        <v>0</v>
      </c>
      <c r="XC73" s="127" t="n">
        <f aca="false">IF(UJ73="",0,UJ73+XC70)</f>
        <v>0</v>
      </c>
      <c r="XD73" s="127" t="n">
        <f aca="false">IF(VN73="",0,VN73+XD70)</f>
        <v>0</v>
      </c>
      <c r="XE73" s="127" t="n">
        <f aca="false">IF(VO73="",0,VO73+XE70)</f>
        <v>0</v>
      </c>
      <c r="XF73" s="127" t="n">
        <f aca="false">IFERROR(XD73/$A71,0)</f>
        <v>0</v>
      </c>
      <c r="XG73" s="127" t="n">
        <f aca="false">IFERROR(XE73/$A71,0)</f>
        <v>0</v>
      </c>
      <c r="XH73" s="127" t="n">
        <f aca="false">IF(US73="",0,US73+XH70)</f>
        <v>0</v>
      </c>
      <c r="XI73" s="127" t="n">
        <f aca="false">IF(UT73="",0,UT73+XI70)</f>
        <v>0</v>
      </c>
      <c r="XJ73" s="127" t="n">
        <f aca="false">IF(WF73&gt;0,0,AH73+XJ70)</f>
        <v>0</v>
      </c>
      <c r="XK73" s="127" t="n">
        <f aca="false">IF(WG73&gt;0,0,AI73+XK70)</f>
        <v>0</v>
      </c>
      <c r="XL73" s="127" t="n">
        <f aca="false">IF(WH73&gt;0,0,BN73+XL70)</f>
        <v>0</v>
      </c>
      <c r="XM73" s="127" t="n">
        <f aca="false">IF(WI73&gt;0,0,BO73+XM70)</f>
        <v>0</v>
      </c>
      <c r="XN73" s="127" t="n">
        <f aca="false">IF(WJ73&gt;0,0,CH73+XN70)</f>
        <v>0</v>
      </c>
      <c r="XO73" s="127" t="n">
        <f aca="false">IF(WK73&gt;0,0,CI73+XO70)</f>
        <v>0</v>
      </c>
      <c r="XP73" s="127" t="n">
        <f aca="false">IF(WL73&gt;0,0,DB73+XP70)</f>
        <v>0</v>
      </c>
      <c r="XQ73" s="127" t="n">
        <f aca="false">IF(WM73&gt;0,0,DC73+XQ70)</f>
        <v>0</v>
      </c>
      <c r="XR73" s="127" t="n">
        <f aca="false">IF(WN73&gt;0,0,ED73+XR70)</f>
        <v>0</v>
      </c>
      <c r="XS73" s="127" t="n">
        <f aca="false">IF(WO73&gt;0,0,EE73+XS70)</f>
        <v>0</v>
      </c>
      <c r="XT73" s="127" t="n">
        <f aca="false">IF(WP73&gt;0,0,FD73+XT70)</f>
        <v>0</v>
      </c>
      <c r="XU73" s="127" t="n">
        <f aca="false">IF(WQ73&gt;0,0,FE73+XU70)</f>
        <v>0</v>
      </c>
      <c r="XV73" s="127" t="n">
        <f aca="false">IF(WR73&gt;0,0,IQ73+XV70)</f>
        <v>0</v>
      </c>
      <c r="XW73" s="127" t="n">
        <f aca="false">IF(WS73&gt;0,0,IR73+XW70)</f>
        <v>0</v>
      </c>
      <c r="XX73" s="127" t="n">
        <f aca="false">IF(WT73&gt;0,0,HW73+XX70)</f>
        <v>0</v>
      </c>
      <c r="XY73" s="127" t="n">
        <f aca="false">IFERROR(IF(WU73&gt;0,0,HX73+XY70),0)</f>
        <v>0</v>
      </c>
      <c r="XZ73" s="127" t="n">
        <f aca="false">IF(WV73&gt;0,0,SI73+XZ70)</f>
        <v>0</v>
      </c>
      <c r="YA73" s="127" t="n">
        <f aca="false">IFERROR(IF(WW73&gt;0,0,SJ73+YA70),0)</f>
        <v>0</v>
      </c>
      <c r="YB73" s="127"/>
      <c r="YC73" s="127"/>
      <c r="YD73" s="127"/>
    </row>
    <row r="74" customFormat="false" ht="15" hidden="false" customHeight="false" outlineLevel="0" collapsed="false">
      <c r="A74" s="716"/>
      <c r="B74" s="381"/>
      <c r="C74" s="382"/>
      <c r="D74" s="382"/>
      <c r="E74" s="382"/>
      <c r="F74" s="382"/>
      <c r="G74" s="382"/>
      <c r="H74" s="382"/>
      <c r="I74" s="383"/>
      <c r="J74" s="384"/>
      <c r="K74" s="385"/>
      <c r="L74" s="385"/>
      <c r="M74" s="385"/>
      <c r="N74" s="385"/>
      <c r="O74" s="385"/>
      <c r="P74" s="386"/>
      <c r="Q74" s="321"/>
      <c r="R74" s="322"/>
      <c r="S74" s="321"/>
      <c r="T74" s="322"/>
      <c r="U74" s="322"/>
      <c r="V74" s="322"/>
      <c r="W74" s="322"/>
      <c r="X74" s="322"/>
      <c r="Y74" s="322"/>
      <c r="Z74" s="323"/>
      <c r="AA74" s="722" t="s">
        <v>396</v>
      </c>
      <c r="AB74" s="388"/>
      <c r="AC74" s="388"/>
      <c r="AD74" s="388"/>
      <c r="AE74" s="388"/>
      <c r="AF74" s="388"/>
      <c r="AG74" s="389"/>
      <c r="AH74" s="390" t="n">
        <f aca="false">SUBTOTAL(3, B74:P74)</f>
        <v>0</v>
      </c>
      <c r="AI74" s="391" t="n">
        <f aca="false">COUNTIF(Q74:AG74,"&lt;&gt;0")-COUNTIF(Q74:AG74,"")</f>
        <v>1</v>
      </c>
      <c r="AJ74" s="291"/>
      <c r="AK74" s="291"/>
      <c r="AL74" s="381" t="s">
        <v>284</v>
      </c>
      <c r="AM74" s="382"/>
      <c r="AN74" s="382"/>
      <c r="AO74" s="382"/>
      <c r="AP74" s="382"/>
      <c r="AQ74" s="382"/>
      <c r="AR74" s="383"/>
      <c r="AS74" s="384"/>
      <c r="AT74" s="385"/>
      <c r="AU74" s="385"/>
      <c r="AV74" s="385"/>
      <c r="AW74" s="385"/>
      <c r="AX74" s="385"/>
      <c r="AY74" s="386"/>
      <c r="AZ74" s="321"/>
      <c r="BA74" s="322"/>
      <c r="BB74" s="322"/>
      <c r="BC74" s="322"/>
      <c r="BD74" s="322"/>
      <c r="BE74" s="322"/>
      <c r="BF74" s="323"/>
      <c r="BG74" s="387"/>
      <c r="BH74" s="388"/>
      <c r="BI74" s="388"/>
      <c r="BJ74" s="388"/>
      <c r="BK74" s="388"/>
      <c r="BL74" s="388"/>
      <c r="BM74" s="389"/>
      <c r="BN74" s="390" t="n">
        <f aca="false">SUBTOTAL(3, AL74:AY74)</f>
        <v>1</v>
      </c>
      <c r="BO74" s="391" t="n">
        <f aca="false">COUNTIF(AZ74:BM74,"&lt;&gt;0")-COUNTIF(AZ74:BM74,"")</f>
        <v>0</v>
      </c>
      <c r="BP74" s="291"/>
      <c r="BQ74" s="291"/>
      <c r="BR74" s="381"/>
      <c r="BS74" s="382"/>
      <c r="BT74" s="382"/>
      <c r="BU74" s="383"/>
      <c r="BV74" s="392"/>
      <c r="BW74" s="393"/>
      <c r="BX74" s="393"/>
      <c r="BY74" s="394"/>
      <c r="BZ74" s="321"/>
      <c r="CA74" s="322"/>
      <c r="CB74" s="322"/>
      <c r="CC74" s="323"/>
      <c r="CD74" s="387"/>
      <c r="CE74" s="388"/>
      <c r="CF74" s="388"/>
      <c r="CG74" s="389"/>
      <c r="CH74" s="390" t="n">
        <f aca="false">SUBTOTAL(3, BR74:BY74)</f>
        <v>0</v>
      </c>
      <c r="CI74" s="391" t="n">
        <f aca="false">COUNTIF(BZ74:CG74,"&lt;&gt;0")-COUNTIF(BZ74:CG74,"")</f>
        <v>0</v>
      </c>
      <c r="CJ74" s="291"/>
      <c r="CK74" s="291"/>
      <c r="CL74" s="381"/>
      <c r="CM74" s="382"/>
      <c r="CN74" s="382"/>
      <c r="CO74" s="383"/>
      <c r="CP74" s="384"/>
      <c r="CQ74" s="385"/>
      <c r="CR74" s="385"/>
      <c r="CS74" s="386"/>
      <c r="CT74" s="321"/>
      <c r="CU74" s="322"/>
      <c r="CV74" s="322"/>
      <c r="CW74" s="323"/>
      <c r="CX74" s="387"/>
      <c r="CY74" s="388"/>
      <c r="CZ74" s="388"/>
      <c r="DA74" s="389"/>
      <c r="DB74" s="390" t="n">
        <f aca="false">SUBTOTAL(3, CL74:CS74)</f>
        <v>0</v>
      </c>
      <c r="DC74" s="391" t="n">
        <f aca="false">COUNTIF(CT74:DA74,"&lt;&gt;0")-COUNTIF(CT74:DA74,"")</f>
        <v>0</v>
      </c>
      <c r="DD74" s="291"/>
      <c r="DE74" s="291"/>
      <c r="DF74" s="395" t="n">
        <f aca="false">SUMIF(B6:DE6,"итого гр.",B74:DE74)</f>
        <v>1</v>
      </c>
      <c r="DG74" s="391" t="n">
        <f aca="false">SUMIF(B6:DE6,"итого фк.",B74:DE74)</f>
        <v>1</v>
      </c>
      <c r="DH74" s="291"/>
      <c r="DI74" s="291"/>
      <c r="DJ74" s="396"/>
      <c r="DK74" s="397"/>
      <c r="DL74" s="291"/>
      <c r="DM74" s="291"/>
      <c r="DN74" s="381"/>
      <c r="DO74" s="382"/>
      <c r="DP74" s="382"/>
      <c r="DQ74" s="383"/>
      <c r="DR74" s="384"/>
      <c r="DS74" s="385"/>
      <c r="DT74" s="385"/>
      <c r="DU74" s="386"/>
      <c r="DV74" s="321"/>
      <c r="DW74" s="322"/>
      <c r="DX74" s="322"/>
      <c r="DY74" s="323"/>
      <c r="DZ74" s="387"/>
      <c r="EA74" s="388"/>
      <c r="EB74" s="388"/>
      <c r="EC74" s="389"/>
      <c r="ED74" s="390" t="n">
        <f aca="false">SUBTOTAL(3, DN74:DU74)</f>
        <v>0</v>
      </c>
      <c r="EE74" s="391" t="n">
        <f aca="false">COUNTIF(DV74:EC74,"&lt;&gt;0")-COUNTIF(DV74:EC74,"")</f>
        <v>0</v>
      </c>
      <c r="EF74" s="291"/>
      <c r="EG74" s="291"/>
      <c r="EH74" s="381"/>
      <c r="EI74" s="382"/>
      <c r="EJ74" s="382"/>
      <c r="EK74" s="382"/>
      <c r="EL74" s="382"/>
      <c r="EM74" s="382"/>
      <c r="EN74" s="383"/>
      <c r="EO74" s="384"/>
      <c r="EP74" s="385"/>
      <c r="EQ74" s="385"/>
      <c r="ER74" s="386"/>
      <c r="ES74" s="321"/>
      <c r="ET74" s="322"/>
      <c r="EU74" s="322"/>
      <c r="EV74" s="322"/>
      <c r="EW74" s="322"/>
      <c r="EX74" s="322"/>
      <c r="EY74" s="323"/>
      <c r="EZ74" s="387"/>
      <c r="FA74" s="388"/>
      <c r="FB74" s="388"/>
      <c r="FC74" s="389"/>
      <c r="FD74" s="390" t="n">
        <f aca="false">SUBTOTAL(3, EH74:ER74)</f>
        <v>0</v>
      </c>
      <c r="FE74" s="391" t="n">
        <f aca="false">COUNTIF(ES74:FC74,"&lt;&gt;0")-COUNTIF(ES74:FC74,"")</f>
        <v>0</v>
      </c>
      <c r="FF74" s="291"/>
      <c r="FG74" s="291"/>
      <c r="FH74" s="381" t="s">
        <v>413</v>
      </c>
      <c r="FI74" s="382"/>
      <c r="FJ74" s="382"/>
      <c r="FK74" s="382"/>
      <c r="FL74" s="382"/>
      <c r="FM74" s="382"/>
      <c r="FN74" s="382"/>
      <c r="FO74" s="382"/>
      <c r="FP74" s="382"/>
      <c r="FQ74" s="382"/>
      <c r="FR74" s="382"/>
      <c r="FS74" s="382"/>
      <c r="FT74" s="382"/>
      <c r="FU74" s="382"/>
      <c r="FV74" s="382"/>
      <c r="FW74" s="382"/>
      <c r="FX74" s="382"/>
      <c r="FY74" s="382"/>
      <c r="FZ74" s="382"/>
      <c r="GA74" s="382"/>
      <c r="GB74" s="382"/>
      <c r="GC74" s="382"/>
      <c r="GD74" s="382"/>
      <c r="GE74" s="382"/>
      <c r="GF74" s="382"/>
      <c r="GG74" s="382"/>
      <c r="GH74" s="382"/>
      <c r="GI74" s="382"/>
      <c r="GJ74" s="382"/>
      <c r="GK74" s="382"/>
      <c r="GL74" s="382"/>
      <c r="GM74" s="383"/>
      <c r="GN74" s="384"/>
      <c r="GO74" s="385"/>
      <c r="GP74" s="385"/>
      <c r="GQ74" s="385"/>
      <c r="GR74" s="385"/>
      <c r="GS74" s="385"/>
      <c r="GT74" s="386"/>
      <c r="GU74" s="321"/>
      <c r="GV74" s="322" t="n">
        <v>4263</v>
      </c>
      <c r="GW74" s="322"/>
      <c r="GX74" s="322"/>
      <c r="GY74" s="322"/>
      <c r="GZ74" s="322"/>
      <c r="HA74" s="322"/>
      <c r="HB74" s="322"/>
      <c r="HC74" s="322"/>
      <c r="HD74" s="322"/>
      <c r="HE74" s="322"/>
      <c r="HF74" s="322"/>
      <c r="HG74" s="322"/>
      <c r="HH74" s="322"/>
      <c r="HI74" s="322"/>
      <c r="HJ74" s="322"/>
      <c r="HK74" s="322"/>
      <c r="HL74" s="322"/>
      <c r="HM74" s="322"/>
      <c r="HN74" s="322"/>
      <c r="HO74" s="323"/>
      <c r="HP74" s="723"/>
      <c r="HQ74" s="388"/>
      <c r="HR74" s="388"/>
      <c r="HS74" s="388"/>
      <c r="HT74" s="388"/>
      <c r="HU74" s="388"/>
      <c r="HV74" s="389"/>
      <c r="HW74" s="390" t="n">
        <f aca="false">SUBTOTAL(3, FH74:GT74)</f>
        <v>1</v>
      </c>
      <c r="HX74" s="391" t="n">
        <f aca="false">COUNTIF(GU74:HV74,"&lt;&gt;0")-COUNTIF(GU74:HV74,"")</f>
        <v>1</v>
      </c>
      <c r="HY74" s="291"/>
      <c r="HZ74" s="291"/>
      <c r="IA74" s="398"/>
      <c r="IB74" s="399"/>
      <c r="IC74" s="399"/>
      <c r="ID74" s="400"/>
      <c r="IE74" s="401"/>
      <c r="IF74" s="402"/>
      <c r="IG74" s="402"/>
      <c r="IH74" s="386"/>
      <c r="II74" s="321"/>
      <c r="IJ74" s="366"/>
      <c r="IK74" s="366"/>
      <c r="IL74" s="367"/>
      <c r="IM74" s="403"/>
      <c r="IN74" s="404"/>
      <c r="IO74" s="404"/>
      <c r="IP74" s="405"/>
      <c r="IQ74" s="390" t="n">
        <f aca="false">SUBTOTAL(3, IA74:IH74)</f>
        <v>0</v>
      </c>
      <c r="IR74" s="391" t="n">
        <f aca="false">COUNTIF(II74:IP74,"&lt;&gt;0")-COUNTIF(II74:IP74,"")</f>
        <v>0</v>
      </c>
      <c r="IS74" s="291"/>
      <c r="IT74" s="291"/>
      <c r="IU74" s="381"/>
      <c r="IV74" s="382" t="s">
        <v>414</v>
      </c>
      <c r="IW74" s="382"/>
      <c r="IX74" s="382"/>
      <c r="IY74" s="382"/>
      <c r="IZ74" s="382"/>
      <c r="JA74" s="382"/>
      <c r="JB74" s="382"/>
      <c r="JC74" s="382"/>
      <c r="JD74" s="382"/>
      <c r="JE74" s="382"/>
      <c r="JF74" s="382"/>
      <c r="JG74" s="382"/>
      <c r="JH74" s="382"/>
      <c r="JI74" s="382"/>
      <c r="JJ74" s="322" t="n">
        <v>6011</v>
      </c>
      <c r="JK74" s="322" t="n">
        <v>1963</v>
      </c>
      <c r="JL74" s="322" t="n">
        <v>5120</v>
      </c>
      <c r="JM74" s="322"/>
      <c r="JN74" s="322"/>
      <c r="JO74" s="322"/>
      <c r="JP74" s="322"/>
      <c r="JQ74" s="322"/>
      <c r="JR74" s="322"/>
      <c r="JS74" s="322"/>
      <c r="JT74" s="322"/>
      <c r="JU74" s="322"/>
      <c r="JV74" s="322"/>
      <c r="JW74" s="322"/>
      <c r="JX74" s="322"/>
      <c r="JY74" s="322"/>
      <c r="JZ74" s="322"/>
      <c r="KA74" s="322"/>
      <c r="KB74" s="322"/>
      <c r="KC74" s="322"/>
      <c r="KD74" s="322"/>
      <c r="KE74" s="322"/>
      <c r="KF74" s="322"/>
      <c r="KG74" s="322"/>
      <c r="KH74" s="322"/>
      <c r="KI74" s="322"/>
      <c r="KJ74" s="322"/>
      <c r="KK74" s="322"/>
      <c r="KL74" s="322"/>
      <c r="KM74" s="322"/>
      <c r="KN74" s="322"/>
      <c r="KO74" s="322"/>
      <c r="KP74" s="323"/>
      <c r="KQ74" s="387"/>
      <c r="KR74" s="388"/>
      <c r="KS74" s="388"/>
      <c r="KT74" s="388"/>
      <c r="KU74" s="388"/>
      <c r="KV74" s="388"/>
      <c r="KW74" s="389"/>
      <c r="KX74" s="390" t="n">
        <f aca="false">SUBTOTAL(3, IU74:JI74)</f>
        <v>1</v>
      </c>
      <c r="KY74" s="391" t="n">
        <f aca="false">COUNTIF(JJ74:KW74,"&lt;&gt;0")-COUNTIF(JJ74:KW74,"")</f>
        <v>3</v>
      </c>
      <c r="KZ74" s="291"/>
      <c r="LA74" s="291"/>
      <c r="LB74" s="395" t="n">
        <f aca="false">SUMIF(DN6:LA6,"итого гр.",DN74:LA74)</f>
        <v>2</v>
      </c>
      <c r="LC74" s="391" t="n">
        <f aca="false">SUMIF(DN6:LA6,"итого фк.",DN74:LA74)</f>
        <v>4</v>
      </c>
      <c r="LD74" s="291"/>
      <c r="LE74" s="291"/>
      <c r="LF74" s="396"/>
      <c r="LG74" s="397"/>
      <c r="LH74" s="291"/>
      <c r="LI74" s="291"/>
      <c r="LJ74" s="406"/>
      <c r="LK74" s="407"/>
      <c r="LL74" s="291"/>
      <c r="LM74" s="291"/>
      <c r="LN74" s="396"/>
      <c r="LO74" s="397"/>
      <c r="LP74" s="291"/>
      <c r="LQ74" s="291"/>
      <c r="LR74" s="381" t="s">
        <v>414</v>
      </c>
      <c r="LS74" s="382"/>
      <c r="LT74" s="382"/>
      <c r="LU74" s="382"/>
      <c r="LV74" s="382"/>
      <c r="LW74" s="382"/>
      <c r="LX74" s="382"/>
      <c r="LY74" s="382"/>
      <c r="LZ74" s="382"/>
      <c r="MA74" s="382"/>
      <c r="MB74" s="382"/>
      <c r="MC74" s="382"/>
      <c r="MD74" s="382"/>
      <c r="ME74" s="382"/>
      <c r="MF74" s="382"/>
      <c r="MG74" s="322" t="s">
        <v>415</v>
      </c>
      <c r="MH74" s="322" t="s">
        <v>416</v>
      </c>
      <c r="MI74" s="322" t="s">
        <v>417</v>
      </c>
      <c r="MJ74" s="322"/>
      <c r="MK74" s="322"/>
      <c r="ML74" s="322"/>
      <c r="MM74" s="322"/>
      <c r="MN74" s="322"/>
      <c r="MO74" s="322"/>
      <c r="MP74" s="322"/>
      <c r="MQ74" s="322"/>
      <c r="MR74" s="322"/>
      <c r="MS74" s="322"/>
      <c r="MT74" s="322"/>
      <c r="MU74" s="322"/>
      <c r="MV74" s="322"/>
      <c r="MW74" s="322"/>
      <c r="MX74" s="322"/>
      <c r="MY74" s="322"/>
      <c r="MZ74" s="322"/>
      <c r="NA74" s="322"/>
      <c r="NB74" s="322"/>
      <c r="NC74" s="322"/>
      <c r="ND74" s="322"/>
      <c r="NE74" s="322"/>
      <c r="NF74" s="322"/>
      <c r="NG74" s="322"/>
      <c r="NH74" s="322"/>
      <c r="NI74" s="322"/>
      <c r="NJ74" s="322"/>
      <c r="NK74" s="322"/>
      <c r="NL74" s="322"/>
      <c r="NM74" s="322"/>
      <c r="NN74" s="322"/>
      <c r="NO74" s="322"/>
      <c r="NP74" s="322"/>
      <c r="NQ74" s="322"/>
      <c r="NR74" s="322"/>
      <c r="NS74" s="322"/>
      <c r="NT74" s="323"/>
      <c r="NU74" s="387"/>
      <c r="NV74" s="388"/>
      <c r="NW74" s="388"/>
      <c r="NX74" s="388"/>
      <c r="NY74" s="388"/>
      <c r="NZ74" s="388"/>
      <c r="OA74" s="389"/>
      <c r="OB74" s="390" t="n">
        <f aca="false">SUBTOTAL(3, LR74:MF74)</f>
        <v>1</v>
      </c>
      <c r="OC74" s="391" t="n">
        <f aca="false">COUNTIF(MG74:OA74,"&lt;&gt;0")-COUNTIF(MG74:OA74,"")</f>
        <v>3</v>
      </c>
      <c r="OD74" s="291"/>
      <c r="OE74" s="291"/>
      <c r="OF74" s="408"/>
      <c r="OG74" s="409"/>
      <c r="OH74" s="409"/>
      <c r="OI74" s="409"/>
      <c r="OJ74" s="409"/>
      <c r="OK74" s="409"/>
      <c r="OL74" s="409"/>
      <c r="OM74" s="409"/>
      <c r="ON74" s="410"/>
      <c r="OO74" s="411"/>
      <c r="OP74" s="412"/>
      <c r="OQ74" s="412"/>
      <c r="OR74" s="412"/>
      <c r="OS74" s="412"/>
      <c r="OT74" s="412"/>
      <c r="OU74" s="413"/>
      <c r="OV74" s="365"/>
      <c r="OW74" s="366"/>
      <c r="OX74" s="366"/>
      <c r="OY74" s="366"/>
      <c r="OZ74" s="366"/>
      <c r="PA74" s="366"/>
      <c r="PB74" s="366"/>
      <c r="PC74" s="366"/>
      <c r="PD74" s="366"/>
      <c r="PE74" s="366"/>
      <c r="PF74" s="366"/>
      <c r="PG74" s="366"/>
      <c r="PH74" s="366"/>
      <c r="PI74" s="366"/>
      <c r="PJ74" s="366"/>
      <c r="PK74" s="366"/>
      <c r="PL74" s="366"/>
      <c r="PM74" s="366"/>
      <c r="PN74" s="366"/>
      <c r="PO74" s="367"/>
      <c r="PP74" s="403"/>
      <c r="PQ74" s="404"/>
      <c r="PR74" s="404"/>
      <c r="PS74" s="404"/>
      <c r="PT74" s="404"/>
      <c r="PU74" s="404"/>
      <c r="PV74" s="405"/>
      <c r="PW74" s="390" t="n">
        <f aca="false">SUBTOTAL(3, OF74:OU74)</f>
        <v>0</v>
      </c>
      <c r="PX74" s="391" t="n">
        <f aca="false">COUNTIF(OV74:PV74,"&lt;&gt;0")-COUNTIF(OV74:PV74,"")</f>
        <v>0</v>
      </c>
      <c r="PY74" s="291"/>
      <c r="PZ74" s="291"/>
      <c r="QA74" s="414"/>
      <c r="QB74" s="415"/>
      <c r="QC74" s="415"/>
      <c r="QD74" s="415"/>
      <c r="QE74" s="415"/>
      <c r="QF74" s="415"/>
      <c r="QG74" s="416"/>
      <c r="QH74" s="411"/>
      <c r="QI74" s="412"/>
      <c r="QJ74" s="412"/>
      <c r="QK74" s="412"/>
      <c r="QL74" s="412"/>
      <c r="QM74" s="412"/>
      <c r="QN74" s="413"/>
      <c r="QO74" s="321"/>
      <c r="QP74" s="322"/>
      <c r="QQ74" s="322"/>
      <c r="QR74" s="322"/>
      <c r="QS74" s="322"/>
      <c r="QT74" s="322"/>
      <c r="QU74" s="323"/>
      <c r="QV74" s="387"/>
      <c r="QW74" s="388"/>
      <c r="QX74" s="388"/>
      <c r="QY74" s="388"/>
      <c r="QZ74" s="388"/>
      <c r="RA74" s="388"/>
      <c r="RB74" s="389"/>
      <c r="RC74" s="390" t="n">
        <f aca="false">SUBTOTAL(3, QA74:QN74)</f>
        <v>0</v>
      </c>
      <c r="RD74" s="391" t="n">
        <f aca="false">COUNTIF(QO74:RB74,"&lt;&gt;0")-COUNTIF(QO74:RB74,"")</f>
        <v>0</v>
      </c>
      <c r="RE74" s="291"/>
      <c r="RF74" s="291"/>
      <c r="RG74" s="408" t="s">
        <v>414</v>
      </c>
      <c r="RH74" s="409"/>
      <c r="RI74" s="409"/>
      <c r="RJ74" s="409"/>
      <c r="RK74" s="409"/>
      <c r="RL74" s="409"/>
      <c r="RM74" s="410"/>
      <c r="RN74" s="411"/>
      <c r="RO74" s="412"/>
      <c r="RP74" s="412"/>
      <c r="RQ74" s="412"/>
      <c r="RR74" s="412"/>
      <c r="RS74" s="412"/>
      <c r="RT74" s="413"/>
      <c r="RU74" s="365"/>
      <c r="RV74" s="366"/>
      <c r="RW74" s="366"/>
      <c r="RX74" s="366"/>
      <c r="RY74" s="366"/>
      <c r="RZ74" s="366"/>
      <c r="SA74" s="367"/>
      <c r="SB74" s="403"/>
      <c r="SC74" s="404"/>
      <c r="SD74" s="404"/>
      <c r="SE74" s="404"/>
      <c r="SF74" s="404"/>
      <c r="SG74" s="404"/>
      <c r="SH74" s="405"/>
      <c r="SI74" s="390" t="n">
        <f aca="false">COUNTIF(RG74:RT74,"&lt;&gt;0")-COUNTIF(RG74:RT74,"")</f>
        <v>1</v>
      </c>
      <c r="SJ74" s="391" t="n">
        <f aca="false">COUNTIF(RU74:SH74,"&lt;&gt;0")-COUNTIF(RU74:SH74,"")</f>
        <v>0</v>
      </c>
      <c r="SK74" s="291"/>
      <c r="SL74" s="291"/>
      <c r="SM74" s="395" t="n">
        <f aca="false">SUMIF(LR6:SL6,"итого гр.",LR74:SL74)</f>
        <v>2</v>
      </c>
      <c r="SN74" s="391" t="n">
        <f aca="false">SUMIF($LR$6:$SL$6,"итого фк.",LR74:SL74)</f>
        <v>3</v>
      </c>
      <c r="SO74" s="291"/>
      <c r="SP74" s="291"/>
      <c r="SQ74" s="396"/>
      <c r="SR74" s="397"/>
      <c r="SS74" s="291"/>
      <c r="ST74" s="291"/>
      <c r="SU74" s="408"/>
      <c r="SV74" s="409"/>
      <c r="SW74" s="409"/>
      <c r="SX74" s="410"/>
      <c r="SY74" s="411"/>
      <c r="SZ74" s="412"/>
      <c r="TA74" s="412"/>
      <c r="TB74" s="413"/>
      <c r="TC74" s="365"/>
      <c r="TD74" s="366"/>
      <c r="TE74" s="366"/>
      <c r="TF74" s="367"/>
      <c r="TG74" s="403"/>
      <c r="TH74" s="404"/>
      <c r="TI74" s="404"/>
      <c r="TJ74" s="405"/>
      <c r="TK74" s="390"/>
      <c r="TL74" s="391"/>
      <c r="TM74" s="291"/>
      <c r="TN74" s="291"/>
      <c r="TO74" s="395"/>
      <c r="TP74" s="417"/>
      <c r="TQ74" s="291"/>
      <c r="TR74" s="291"/>
      <c r="TS74" s="417"/>
      <c r="TT74" s="417"/>
      <c r="TU74" s="291"/>
      <c r="TV74" s="291"/>
      <c r="TW74" s="417"/>
      <c r="TX74" s="417"/>
      <c r="TY74" s="291"/>
      <c r="TZ74" s="291"/>
      <c r="UA74" s="417"/>
      <c r="UB74" s="417"/>
      <c r="UC74" s="291"/>
      <c r="UD74" s="291"/>
      <c r="UE74" s="418" t="n">
        <f aca="false">SUMIF(TO6:UD6,"итого гр.",TO74:UD74)</f>
        <v>0</v>
      </c>
      <c r="UF74" s="397" t="n">
        <f aca="false">SUMIF($TO$6:$UD$6,"итого фк.",TO74:UD74)</f>
        <v>0</v>
      </c>
      <c r="UG74" s="724"/>
      <c r="UH74" s="291"/>
      <c r="UI74" s="396"/>
      <c r="UJ74" s="397"/>
      <c r="UK74" s="291"/>
      <c r="UL74" s="291"/>
      <c r="UM74" s="396"/>
      <c r="UN74" s="397"/>
      <c r="UO74" s="291"/>
      <c r="UP74" s="291"/>
      <c r="UQ74" s="395"/>
      <c r="UR74" s="391"/>
      <c r="US74" s="291"/>
      <c r="UT74" s="291"/>
      <c r="UU74" s="396"/>
      <c r="UV74" s="397"/>
      <c r="UW74" s="291"/>
      <c r="UX74" s="291"/>
      <c r="UY74" s="418"/>
      <c r="UZ74" s="418"/>
      <c r="VA74" s="291"/>
      <c r="VB74" s="291"/>
      <c r="VC74" s="418"/>
      <c r="VD74" s="418"/>
      <c r="VE74" s="291"/>
      <c r="VF74" s="291"/>
      <c r="VG74" s="546"/>
      <c r="VH74" s="375"/>
      <c r="VI74" s="546"/>
      <c r="VJ74" s="375"/>
      <c r="VK74" s="396"/>
      <c r="VL74" s="375"/>
      <c r="VM74" s="419"/>
      <c r="VN74" s="546"/>
      <c r="VO74" s="377"/>
      <c r="VP74" s="378"/>
      <c r="VS74" s="608"/>
      <c r="WF74" s="127" t="n">
        <f aca="false">IF(AJ74="",0,AJ74+WF71)</f>
        <v>0</v>
      </c>
      <c r="WG74" s="127" t="n">
        <f aca="false">IF(AK74="",0,AK74+WG71)</f>
        <v>0</v>
      </c>
      <c r="WH74" s="127" t="n">
        <f aca="false">IF(BP74="",0,BP74+WH71)</f>
        <v>0</v>
      </c>
      <c r="WI74" s="127" t="n">
        <f aca="false">IF(BQ74="",0,BQ74+WI71)</f>
        <v>0</v>
      </c>
      <c r="WJ74" s="127" t="n">
        <f aca="false">IF(CJ74="",0,CJ74+WJ71)</f>
        <v>0</v>
      </c>
      <c r="WK74" s="127" t="n">
        <f aca="false">IF(CK74="",0,CK74+WK71)</f>
        <v>0</v>
      </c>
      <c r="WL74" s="127" t="n">
        <f aca="false">IF(DD74="",0,DD74+WL71)</f>
        <v>0</v>
      </c>
      <c r="WM74" s="127" t="n">
        <f aca="false">IF(DE74="",0,DE74+WM71)</f>
        <v>0</v>
      </c>
      <c r="WN74" s="127" t="n">
        <f aca="false">IF(EF74="",0,EF74+WN71)</f>
        <v>0</v>
      </c>
      <c r="WO74" s="127" t="n">
        <f aca="false">IF(EG74="",0,EG74+WO71)</f>
        <v>0</v>
      </c>
      <c r="WP74" s="127" t="n">
        <f aca="false">IF(FF74="",0,FF74+WP71)</f>
        <v>0</v>
      </c>
      <c r="WQ74" s="127" t="n">
        <f aca="false">IF(FG74="",0,FG74+WQ71)</f>
        <v>0</v>
      </c>
      <c r="WR74" s="127" t="n">
        <f aca="false">IF(IS74="",0,IS74+WR71)</f>
        <v>0</v>
      </c>
      <c r="WS74" s="127" t="n">
        <f aca="false">IF(IT74="",0,IT74+WS71)</f>
        <v>0</v>
      </c>
      <c r="WT74" s="127" t="n">
        <f aca="false">IF(HY74="",0,HY74+WT71)</f>
        <v>0</v>
      </c>
      <c r="WU74" s="127" t="n">
        <f aca="false">IF(HZ74="",0,HZ74+WU71)</f>
        <v>0</v>
      </c>
      <c r="WV74" s="127" t="n">
        <f aca="false">IF(SK74="",0,SK74+WV71)</f>
        <v>0</v>
      </c>
      <c r="WW74" s="127" t="n">
        <f aca="false">IF(SL74="",0,SL74+WW71)</f>
        <v>0</v>
      </c>
      <c r="WX74" s="127" t="n">
        <f aca="false">IF(UM74="",0,UM74)</f>
        <v>0</v>
      </c>
      <c r="WY74" s="127" t="n">
        <f aca="false">IF(UN74="",0,UN74)</f>
        <v>0</v>
      </c>
      <c r="WZ74" s="127" t="n">
        <f aca="false">IF(LL74="",0,LL74+WZ71)</f>
        <v>0</v>
      </c>
      <c r="XA74" s="127" t="n">
        <f aca="false">IF(LM74="",0,LM74+XA71)</f>
        <v>0</v>
      </c>
      <c r="XB74" s="127" t="n">
        <f aca="false">IF(UI74="",0,UI74+XB71)</f>
        <v>0</v>
      </c>
      <c r="XC74" s="127" t="n">
        <f aca="false">IF(UJ74="",0,UJ74+XC71)</f>
        <v>0</v>
      </c>
      <c r="XD74" s="127" t="n">
        <f aca="false">IF(VN74="",0,VN74+XD71)</f>
        <v>0</v>
      </c>
      <c r="XE74" s="127" t="n">
        <f aca="false">IF(VO74="",0,VO74+XE71)</f>
        <v>0</v>
      </c>
      <c r="XF74" s="127" t="n">
        <f aca="false">IFERROR(XD74/$A72,0)</f>
        <v>0</v>
      </c>
      <c r="XG74" s="127" t="n">
        <f aca="false">IFERROR(XE74/$A72,0)</f>
        <v>0</v>
      </c>
      <c r="XH74" s="127" t="n">
        <f aca="false">IF(US74="",0,US74+XH71)</f>
        <v>0</v>
      </c>
      <c r="XI74" s="127" t="n">
        <f aca="false">IF(UT74="",0,UT74+XI71)</f>
        <v>0</v>
      </c>
      <c r="XJ74" s="127" t="n">
        <f aca="false">IF(WF74&gt;0,0,AH74+XJ71)</f>
        <v>9</v>
      </c>
      <c r="XK74" s="127" t="n">
        <f aca="false">IF(WG74&gt;0,0,AI74+XK71)</f>
        <v>5</v>
      </c>
      <c r="XL74" s="127" t="n">
        <f aca="false">IF(WH74&gt;0,0,BN74+XL71)</f>
        <v>10</v>
      </c>
      <c r="XM74" s="127" t="n">
        <f aca="false">IF(WI74&gt;0,0,BO74+XM71)</f>
        <v>8</v>
      </c>
      <c r="XN74" s="127" t="n">
        <f aca="false">IF(WJ74&gt;0,0,CH74+XN71)</f>
        <v>0</v>
      </c>
      <c r="XO74" s="127" t="n">
        <f aca="false">IF(WK74&gt;0,0,CI74+XO71)</f>
        <v>0</v>
      </c>
      <c r="XP74" s="127" t="n">
        <f aca="false">IF(WL74&gt;0,0,DB74+XP71)</f>
        <v>0</v>
      </c>
      <c r="XQ74" s="127" t="n">
        <f aca="false">IF(WM74&gt;0,0,DC74+XQ71)</f>
        <v>0</v>
      </c>
      <c r="XR74" s="127" t="n">
        <f aca="false">IF(WN74&gt;0,0,ED74+XR71)</f>
        <v>3</v>
      </c>
      <c r="XS74" s="127" t="n">
        <f aca="false">IF(WO74&gt;0,0,EE74+XS71)</f>
        <v>4</v>
      </c>
      <c r="XT74" s="127" t="n">
        <f aca="false">IF(WP74&gt;0,0,FD74+XT71)</f>
        <v>7</v>
      </c>
      <c r="XU74" s="127" t="n">
        <f aca="false">IF(WQ74&gt;0,0,FE74+XU71)</f>
        <v>2</v>
      </c>
      <c r="XV74" s="127" t="n">
        <f aca="false">IF(WR74&gt;0,0,IQ74+XV71)</f>
        <v>0</v>
      </c>
      <c r="XW74" s="127" t="n">
        <f aca="false">IF(WS74&gt;0,0,IR74+XW71)</f>
        <v>0</v>
      </c>
      <c r="XX74" s="127" t="n">
        <f aca="false">IF(WT74&gt;0,0,HW74+XX71)</f>
        <v>26</v>
      </c>
      <c r="XY74" s="127" t="n">
        <f aca="false">IFERROR(IF(WU74&gt;0,0,HX74+XY71),0)</f>
        <v>26</v>
      </c>
      <c r="XZ74" s="127" t="n">
        <f aca="false">IF(WV74&gt;0,0,SI74+XZ71)</f>
        <v>6</v>
      </c>
      <c r="YA74" s="127" t="n">
        <f aca="false">IFERROR(IF(WW74&gt;0,0,SJ74+YA71),0)</f>
        <v>3</v>
      </c>
      <c r="YB74" s="127"/>
      <c r="YC74" s="127"/>
      <c r="YD74" s="127"/>
    </row>
    <row r="75" customFormat="false" ht="15" hidden="false" customHeight="false" outlineLevel="0" collapsed="false">
      <c r="A75" s="716"/>
      <c r="B75" s="420"/>
      <c r="C75" s="421"/>
      <c r="D75" s="421"/>
      <c r="E75" s="421"/>
      <c r="F75" s="421"/>
      <c r="G75" s="421"/>
      <c r="H75" s="421"/>
      <c r="I75" s="422"/>
      <c r="J75" s="423"/>
      <c r="K75" s="424"/>
      <c r="L75" s="424"/>
      <c r="M75" s="424"/>
      <c r="N75" s="424"/>
      <c r="O75" s="424"/>
      <c r="P75" s="425"/>
      <c r="Q75" s="426"/>
      <c r="R75" s="427"/>
      <c r="S75" s="426"/>
      <c r="T75" s="427"/>
      <c r="U75" s="427"/>
      <c r="V75" s="427"/>
      <c r="W75" s="427"/>
      <c r="X75" s="427"/>
      <c r="Y75" s="427"/>
      <c r="Z75" s="428"/>
      <c r="AA75" s="725" t="n">
        <v>350</v>
      </c>
      <c r="AB75" s="430"/>
      <c r="AC75" s="430"/>
      <c r="AD75" s="430"/>
      <c r="AE75" s="430"/>
      <c r="AF75" s="430"/>
      <c r="AG75" s="431"/>
      <c r="AH75" s="432" t="n">
        <f aca="false">SUBTOTAL(9, B75:P75)</f>
        <v>0</v>
      </c>
      <c r="AI75" s="433" t="n">
        <f aca="false">SUBTOTAL(9, Q75:AG75)</f>
        <v>350</v>
      </c>
      <c r="AJ75" s="291" t="n">
        <f aca="false">SUM(AH75,AJ72)</f>
        <v>730</v>
      </c>
      <c r="AK75" s="291" t="n">
        <f aca="false">SUM(AI75,AK72)</f>
        <v>500</v>
      </c>
      <c r="AL75" s="420" t="n">
        <v>20</v>
      </c>
      <c r="AM75" s="421"/>
      <c r="AN75" s="421"/>
      <c r="AO75" s="421"/>
      <c r="AP75" s="421"/>
      <c r="AQ75" s="421"/>
      <c r="AR75" s="422"/>
      <c r="AS75" s="423"/>
      <c r="AT75" s="424"/>
      <c r="AU75" s="424"/>
      <c r="AV75" s="424"/>
      <c r="AW75" s="424"/>
      <c r="AX75" s="424"/>
      <c r="AY75" s="425"/>
      <c r="AZ75" s="426"/>
      <c r="BA75" s="427"/>
      <c r="BB75" s="427"/>
      <c r="BC75" s="427"/>
      <c r="BD75" s="427"/>
      <c r="BE75" s="427"/>
      <c r="BF75" s="428"/>
      <c r="BG75" s="429"/>
      <c r="BH75" s="430"/>
      <c r="BI75" s="430"/>
      <c r="BJ75" s="430"/>
      <c r="BK75" s="430"/>
      <c r="BL75" s="430"/>
      <c r="BM75" s="431"/>
      <c r="BN75" s="432" t="n">
        <f aca="false">SUBTOTAL(9, AL75:AY75)</f>
        <v>20</v>
      </c>
      <c r="BO75" s="433" t="n">
        <f aca="false">SUBTOTAL(9, AZ75:BM75)</f>
        <v>0</v>
      </c>
      <c r="BP75" s="291" t="n">
        <f aca="false">SUM(BN75,BP72)</f>
        <v>203</v>
      </c>
      <c r="BQ75" s="291" t="n">
        <f aca="false">SUM(BO75,BQ72)</f>
        <v>147</v>
      </c>
      <c r="BR75" s="420"/>
      <c r="BS75" s="421"/>
      <c r="BT75" s="421"/>
      <c r="BU75" s="422"/>
      <c r="BV75" s="434"/>
      <c r="BW75" s="435"/>
      <c r="BX75" s="435"/>
      <c r="BY75" s="436"/>
      <c r="BZ75" s="426"/>
      <c r="CA75" s="427"/>
      <c r="CB75" s="427"/>
      <c r="CC75" s="428"/>
      <c r="CD75" s="429"/>
      <c r="CE75" s="430"/>
      <c r="CF75" s="430"/>
      <c r="CG75" s="431"/>
      <c r="CH75" s="432" t="n">
        <f aca="false">SUBTOTAL(9, BR75:BY75)</f>
        <v>0</v>
      </c>
      <c r="CI75" s="433" t="n">
        <f aca="false">SUBTOTAL(9, BZ75:CG75)</f>
        <v>0</v>
      </c>
      <c r="CJ75" s="291" t="n">
        <f aca="false">SUM(CH75,CJ72)</f>
        <v>0</v>
      </c>
      <c r="CK75" s="291" t="n">
        <f aca="false">SUM(CI75,CK72)</f>
        <v>0</v>
      </c>
      <c r="CL75" s="420"/>
      <c r="CM75" s="421"/>
      <c r="CN75" s="421"/>
      <c r="CO75" s="422"/>
      <c r="CP75" s="423"/>
      <c r="CQ75" s="424"/>
      <c r="CR75" s="424"/>
      <c r="CS75" s="425"/>
      <c r="CT75" s="426"/>
      <c r="CU75" s="427"/>
      <c r="CV75" s="427"/>
      <c r="CW75" s="428"/>
      <c r="CX75" s="429"/>
      <c r="CY75" s="430"/>
      <c r="CZ75" s="430"/>
      <c r="DA75" s="431"/>
      <c r="DB75" s="432" t="n">
        <f aca="false">SUBTOTAL(9, CL75:CS75)</f>
        <v>0</v>
      </c>
      <c r="DC75" s="433" t="n">
        <f aca="false">SUBTOTAL(9, CT75:DA75)</f>
        <v>0</v>
      </c>
      <c r="DD75" s="291" t="n">
        <f aca="false">SUM(DB75,DD72)</f>
        <v>0</v>
      </c>
      <c r="DE75" s="291" t="n">
        <f aca="false">SUM(DC75,DE72)</f>
        <v>0</v>
      </c>
      <c r="DF75" s="437" t="n">
        <f aca="false">SUMIF(B6:DE6,"итого гр.",B75:DE75)</f>
        <v>20</v>
      </c>
      <c r="DG75" s="433" t="n">
        <f aca="false">SUMIF(B6:DE6,"итого фк.",B75:DE75)</f>
        <v>350</v>
      </c>
      <c r="DH75" s="291" t="n">
        <f aca="false">SUM(DF75,DH72)</f>
        <v>933</v>
      </c>
      <c r="DI75" s="291" t="n">
        <f aca="false">SUM(DG75,DI72)</f>
        <v>647</v>
      </c>
      <c r="DJ75" s="438" t="n">
        <f aca="false">DH75</f>
        <v>933</v>
      </c>
      <c r="DK75" s="439" t="n">
        <f aca="false">DI75</f>
        <v>647</v>
      </c>
      <c r="DL75" s="291"/>
      <c r="DM75" s="291"/>
      <c r="DN75" s="420"/>
      <c r="DO75" s="421"/>
      <c r="DP75" s="421"/>
      <c r="DQ75" s="422"/>
      <c r="DR75" s="423"/>
      <c r="DS75" s="424"/>
      <c r="DT75" s="424"/>
      <c r="DU75" s="425"/>
      <c r="DV75" s="426"/>
      <c r="DW75" s="427"/>
      <c r="DX75" s="427"/>
      <c r="DY75" s="428"/>
      <c r="DZ75" s="429"/>
      <c r="EA75" s="430"/>
      <c r="EB75" s="430"/>
      <c r="EC75" s="431"/>
      <c r="ED75" s="390" t="n">
        <f aca="false">SUBTOTAL(9, DN75:DU75)</f>
        <v>0</v>
      </c>
      <c r="EE75" s="433" t="n">
        <f aca="false">SUBTOTAL(9, DV75:EC75)</f>
        <v>0</v>
      </c>
      <c r="EF75" s="291" t="n">
        <f aca="false">SUM(ED75,EF72)</f>
        <v>25.2</v>
      </c>
      <c r="EG75" s="291" t="n">
        <f aca="false">SUM(EE75,EG72)</f>
        <v>26.488</v>
      </c>
      <c r="EH75" s="420"/>
      <c r="EI75" s="421"/>
      <c r="EJ75" s="421"/>
      <c r="EK75" s="421"/>
      <c r="EL75" s="421"/>
      <c r="EM75" s="421"/>
      <c r="EN75" s="422"/>
      <c r="EO75" s="423"/>
      <c r="EP75" s="424"/>
      <c r="EQ75" s="424"/>
      <c r="ER75" s="425"/>
      <c r="ES75" s="699"/>
      <c r="ET75" s="441"/>
      <c r="EU75" s="441"/>
      <c r="EV75" s="441"/>
      <c r="EW75" s="441"/>
      <c r="EX75" s="441"/>
      <c r="EY75" s="442"/>
      <c r="EZ75" s="443"/>
      <c r="FA75" s="444"/>
      <c r="FB75" s="444"/>
      <c r="FC75" s="445"/>
      <c r="FD75" s="432" t="n">
        <f aca="false">SUBTOTAL(9, EH75:ER75)</f>
        <v>0</v>
      </c>
      <c r="FE75" s="433" t="n">
        <f aca="false">SUBTOTAL(9, ES75:FC75)</f>
        <v>0</v>
      </c>
      <c r="FF75" s="291" t="n">
        <f aca="false">SUM(FD75,FF72)</f>
        <v>220</v>
      </c>
      <c r="FG75" s="291" t="n">
        <f aca="false">SUM(FE75,FG72)</f>
        <v>60</v>
      </c>
      <c r="FH75" s="420" t="n">
        <v>3</v>
      </c>
      <c r="FI75" s="421"/>
      <c r="FJ75" s="421"/>
      <c r="FK75" s="421"/>
      <c r="FL75" s="421"/>
      <c r="FM75" s="421"/>
      <c r="FN75" s="421"/>
      <c r="FO75" s="421"/>
      <c r="FP75" s="421"/>
      <c r="FQ75" s="421"/>
      <c r="FR75" s="421"/>
      <c r="FS75" s="421"/>
      <c r="FT75" s="421"/>
      <c r="FU75" s="421"/>
      <c r="FV75" s="421"/>
      <c r="FW75" s="421"/>
      <c r="FX75" s="421"/>
      <c r="FY75" s="421"/>
      <c r="FZ75" s="421"/>
      <c r="GA75" s="421"/>
      <c r="GB75" s="421"/>
      <c r="GC75" s="421"/>
      <c r="GD75" s="421"/>
      <c r="GE75" s="421"/>
      <c r="GF75" s="421"/>
      <c r="GG75" s="421"/>
      <c r="GH75" s="421"/>
      <c r="GI75" s="421"/>
      <c r="GJ75" s="421"/>
      <c r="GK75" s="421"/>
      <c r="GL75" s="421"/>
      <c r="GM75" s="422"/>
      <c r="GN75" s="423"/>
      <c r="GO75" s="424"/>
      <c r="GP75" s="424"/>
      <c r="GQ75" s="424"/>
      <c r="GR75" s="424"/>
      <c r="GS75" s="424"/>
      <c r="GT75" s="425"/>
      <c r="GU75" s="426"/>
      <c r="GV75" s="427" t="n">
        <v>2</v>
      </c>
      <c r="GW75" s="427"/>
      <c r="GX75" s="427"/>
      <c r="GY75" s="427"/>
      <c r="GZ75" s="427"/>
      <c r="HA75" s="427"/>
      <c r="HB75" s="427"/>
      <c r="HC75" s="427"/>
      <c r="HD75" s="427"/>
      <c r="HE75" s="427"/>
      <c r="HF75" s="427"/>
      <c r="HG75" s="427"/>
      <c r="HH75" s="427"/>
      <c r="HI75" s="427"/>
      <c r="HJ75" s="427"/>
      <c r="HK75" s="427"/>
      <c r="HL75" s="427"/>
      <c r="HM75" s="427"/>
      <c r="HN75" s="427"/>
      <c r="HO75" s="428"/>
      <c r="HP75" s="726" t="n">
        <v>5</v>
      </c>
      <c r="HQ75" s="430"/>
      <c r="HR75" s="430"/>
      <c r="HS75" s="430"/>
      <c r="HT75" s="430"/>
      <c r="HU75" s="430"/>
      <c r="HV75" s="431"/>
      <c r="HW75" s="432" t="n">
        <f aca="false">SUBTOTAL(9, FH75:GT75)</f>
        <v>3</v>
      </c>
      <c r="HX75" s="433" t="n">
        <f aca="false">SUBTOTAL(9, GU75:HV75)</f>
        <v>7</v>
      </c>
      <c r="HY75" s="291" t="n">
        <f aca="false">SUM(HW75,HY72)</f>
        <v>133</v>
      </c>
      <c r="HZ75" s="291" t="n">
        <f aca="false">SUM(HX75,HZ72)</f>
        <v>129.773</v>
      </c>
      <c r="IA75" s="446"/>
      <c r="IB75" s="447"/>
      <c r="IC75" s="447"/>
      <c r="ID75" s="448"/>
      <c r="IE75" s="449"/>
      <c r="IF75" s="450"/>
      <c r="IG75" s="450"/>
      <c r="IH75" s="425"/>
      <c r="II75" s="440"/>
      <c r="IJ75" s="451"/>
      <c r="IK75" s="451"/>
      <c r="IL75" s="452"/>
      <c r="IM75" s="453"/>
      <c r="IN75" s="454"/>
      <c r="IO75" s="454"/>
      <c r="IP75" s="455"/>
      <c r="IQ75" s="432" t="n">
        <f aca="false">SUBTOTAL(9, IA75:IH75)</f>
        <v>0</v>
      </c>
      <c r="IR75" s="433" t="n">
        <f aca="false">SUBTOTAL(9, II75:IP75)</f>
        <v>0</v>
      </c>
      <c r="IS75" s="291" t="n">
        <f aca="false">SUM(IQ75,IS72)</f>
        <v>0</v>
      </c>
      <c r="IT75" s="291" t="n">
        <f aca="false">SUM(IR75,IT72)</f>
        <v>0</v>
      </c>
      <c r="IU75" s="420"/>
      <c r="IV75" s="421" t="n">
        <v>2.5</v>
      </c>
      <c r="IW75" s="421"/>
      <c r="IX75" s="421"/>
      <c r="IY75" s="421"/>
      <c r="IZ75" s="421"/>
      <c r="JA75" s="421"/>
      <c r="JB75" s="421"/>
      <c r="JC75" s="421"/>
      <c r="JD75" s="421"/>
      <c r="JE75" s="421"/>
      <c r="JF75" s="421"/>
      <c r="JG75" s="421"/>
      <c r="JH75" s="421"/>
      <c r="JI75" s="421"/>
      <c r="JJ75" s="427" t="n">
        <v>32.634</v>
      </c>
      <c r="JK75" s="427" t="n">
        <v>8.329</v>
      </c>
      <c r="JL75" s="427" t="n">
        <v>1.731</v>
      </c>
      <c r="JM75" s="427"/>
      <c r="JN75" s="427"/>
      <c r="JO75" s="427"/>
      <c r="JP75" s="427"/>
      <c r="JQ75" s="427"/>
      <c r="JR75" s="427"/>
      <c r="JS75" s="427"/>
      <c r="JT75" s="427"/>
      <c r="JU75" s="427"/>
      <c r="JV75" s="427"/>
      <c r="JW75" s="427"/>
      <c r="JX75" s="427"/>
      <c r="JY75" s="427"/>
      <c r="JZ75" s="427"/>
      <c r="KA75" s="427"/>
      <c r="KB75" s="427"/>
      <c r="KC75" s="427"/>
      <c r="KD75" s="427"/>
      <c r="KE75" s="427"/>
      <c r="KF75" s="427"/>
      <c r="KG75" s="427"/>
      <c r="KH75" s="427"/>
      <c r="KI75" s="427"/>
      <c r="KJ75" s="427"/>
      <c r="KK75" s="427"/>
      <c r="KL75" s="427"/>
      <c r="KM75" s="427"/>
      <c r="KN75" s="427"/>
      <c r="KO75" s="427"/>
      <c r="KP75" s="428"/>
      <c r="KQ75" s="429"/>
      <c r="KR75" s="430"/>
      <c r="KS75" s="430"/>
      <c r="KT75" s="430"/>
      <c r="KU75" s="430"/>
      <c r="KV75" s="430"/>
      <c r="KW75" s="431"/>
      <c r="KX75" s="432" t="n">
        <f aca="false">SUBTOTAL(9, IU75:JI75)</f>
        <v>2.5</v>
      </c>
      <c r="KY75" s="433" t="n">
        <f aca="false">SUBTOTAL(9, JJ75:KW75)</f>
        <v>42.694</v>
      </c>
      <c r="KZ75" s="291" t="n">
        <f aca="false">SUM(KX75,KZ72)</f>
        <v>301.841</v>
      </c>
      <c r="LA75" s="727" t="n">
        <f aca="false">SUM(KY75,LA72)</f>
        <v>890.914</v>
      </c>
      <c r="LB75" s="437" t="n">
        <f aca="false">SUMIF(DN6:LA6,"итого гр.",DN75:LA75)</f>
        <v>5.5</v>
      </c>
      <c r="LC75" s="433" t="n">
        <f aca="false">SUMIF(DN6:LA6,"итого фк.",DN75:LA75)</f>
        <v>49.694</v>
      </c>
      <c r="LD75" s="291" t="n">
        <f aca="false">SUM(LB75,LD72)</f>
        <v>680.041</v>
      </c>
      <c r="LE75" s="291" t="n">
        <f aca="false">SUM(LC75,LE72)</f>
        <v>1107.175</v>
      </c>
      <c r="LF75" s="438" t="n">
        <f aca="false">LD75</f>
        <v>680.041</v>
      </c>
      <c r="LG75" s="439" t="n">
        <f aca="false">LE75</f>
        <v>1107.175</v>
      </c>
      <c r="LH75" s="291"/>
      <c r="LI75" s="728"/>
      <c r="LJ75" s="457"/>
      <c r="LK75" s="458" t="n">
        <v>38</v>
      </c>
      <c r="LL75" s="291" t="n">
        <f aca="false">LJ75</f>
        <v>0</v>
      </c>
      <c r="LM75" s="291" t="n">
        <f aca="false">LK75</f>
        <v>38</v>
      </c>
      <c r="LN75" s="438" t="n">
        <f aca="false">SUM(DF75,LB75,LJ75)</f>
        <v>25.5</v>
      </c>
      <c r="LO75" s="439" t="n">
        <f aca="false">SUM(DG75,LC75,LK75)</f>
        <v>437.694</v>
      </c>
      <c r="LP75" s="291" t="n">
        <f aca="false">SUM(DH75,LD75,LL75)</f>
        <v>1613.041</v>
      </c>
      <c r="LQ75" s="291" t="n">
        <f aca="false">SUM(DI75,LE75,LM75)</f>
        <v>1792.175</v>
      </c>
      <c r="LR75" s="420" t="n">
        <v>2.5</v>
      </c>
      <c r="LS75" s="421"/>
      <c r="LT75" s="421"/>
      <c r="LU75" s="421"/>
      <c r="LV75" s="421"/>
      <c r="LW75" s="421"/>
      <c r="LX75" s="421"/>
      <c r="LY75" s="421"/>
      <c r="LZ75" s="421"/>
      <c r="MA75" s="421"/>
      <c r="MB75" s="421"/>
      <c r="MC75" s="421"/>
      <c r="MD75" s="421"/>
      <c r="ME75" s="421"/>
      <c r="MF75" s="421"/>
      <c r="MG75" s="441" t="n">
        <v>2.736</v>
      </c>
      <c r="MH75" s="441" t="n">
        <v>1.954</v>
      </c>
      <c r="MI75" s="441" t="n">
        <v>5.337</v>
      </c>
      <c r="MJ75" s="441"/>
      <c r="MK75" s="441"/>
      <c r="ML75" s="441"/>
      <c r="MM75" s="441"/>
      <c r="MN75" s="441"/>
      <c r="MO75" s="441"/>
      <c r="MP75" s="441"/>
      <c r="MQ75" s="441"/>
      <c r="MR75" s="441"/>
      <c r="MS75" s="441"/>
      <c r="MT75" s="441"/>
      <c r="MU75" s="441"/>
      <c r="MV75" s="441"/>
      <c r="MW75" s="441"/>
      <c r="MX75" s="441"/>
      <c r="MY75" s="441"/>
      <c r="MZ75" s="441"/>
      <c r="NA75" s="441"/>
      <c r="NB75" s="441"/>
      <c r="NC75" s="441"/>
      <c r="ND75" s="441"/>
      <c r="NE75" s="441"/>
      <c r="NF75" s="441"/>
      <c r="NG75" s="441"/>
      <c r="NH75" s="441"/>
      <c r="NI75" s="441"/>
      <c r="NJ75" s="441"/>
      <c r="NK75" s="441"/>
      <c r="NL75" s="441"/>
      <c r="NM75" s="441"/>
      <c r="NN75" s="441"/>
      <c r="NO75" s="441"/>
      <c r="NP75" s="441"/>
      <c r="NQ75" s="441"/>
      <c r="NR75" s="441"/>
      <c r="NS75" s="441"/>
      <c r="NT75" s="442"/>
      <c r="NU75" s="443"/>
      <c r="NV75" s="444"/>
      <c r="NW75" s="444"/>
      <c r="NX75" s="444"/>
      <c r="NY75" s="444"/>
      <c r="NZ75" s="444"/>
      <c r="OA75" s="445"/>
      <c r="OB75" s="432" t="n">
        <f aca="false">SUBTOTAL(9, LR75:MF75)</f>
        <v>2.5</v>
      </c>
      <c r="OC75" s="433" t="n">
        <f aca="false">SUBTOTAL(9, MG75:OA75)</f>
        <v>10.027</v>
      </c>
      <c r="OD75" s="291" t="n">
        <f aca="false">SUM(OB75,OD72)</f>
        <v>593.5535555556</v>
      </c>
      <c r="OE75" s="291" t="n">
        <f aca="false">SUM(OC75,OE72)</f>
        <v>1263.681</v>
      </c>
      <c r="OF75" s="459"/>
      <c r="OG75" s="460"/>
      <c r="OH75" s="460"/>
      <c r="OI75" s="460"/>
      <c r="OJ75" s="460"/>
      <c r="OK75" s="460"/>
      <c r="OL75" s="460"/>
      <c r="OM75" s="460"/>
      <c r="ON75" s="461"/>
      <c r="OO75" s="462"/>
      <c r="OP75" s="463"/>
      <c r="OQ75" s="463"/>
      <c r="OR75" s="463"/>
      <c r="OS75" s="463"/>
      <c r="OT75" s="463"/>
      <c r="OU75" s="464"/>
      <c r="OV75" s="465"/>
      <c r="OW75" s="451"/>
      <c r="OX75" s="451"/>
      <c r="OY75" s="451"/>
      <c r="OZ75" s="451"/>
      <c r="PA75" s="451"/>
      <c r="PB75" s="451"/>
      <c r="PC75" s="451"/>
      <c r="PD75" s="451"/>
      <c r="PE75" s="451"/>
      <c r="PF75" s="451"/>
      <c r="PG75" s="451"/>
      <c r="PH75" s="451"/>
      <c r="PI75" s="451"/>
      <c r="PJ75" s="451"/>
      <c r="PK75" s="451"/>
      <c r="PL75" s="451"/>
      <c r="PM75" s="451"/>
      <c r="PN75" s="451"/>
      <c r="PO75" s="452"/>
      <c r="PP75" s="453"/>
      <c r="PQ75" s="454"/>
      <c r="PR75" s="454"/>
      <c r="PS75" s="454"/>
      <c r="PT75" s="454"/>
      <c r="PU75" s="454"/>
      <c r="PV75" s="455"/>
      <c r="PW75" s="432" t="n">
        <f aca="false">SUBTOTAL(9, OF75:OU75)</f>
        <v>0</v>
      </c>
      <c r="PX75" s="433" t="n">
        <f aca="false">SUBTOTAL(9, OV75:PV75)</f>
        <v>0</v>
      </c>
      <c r="PY75" s="291" t="n">
        <f aca="false">SUM(PW75,PY72)</f>
        <v>0</v>
      </c>
      <c r="PZ75" s="291" t="n">
        <f aca="false">SUM(PX75,PZ72)</f>
        <v>0</v>
      </c>
      <c r="QA75" s="466"/>
      <c r="QB75" s="467"/>
      <c r="QC75" s="467"/>
      <c r="QD75" s="467"/>
      <c r="QE75" s="467"/>
      <c r="QF75" s="467"/>
      <c r="QG75" s="468"/>
      <c r="QH75" s="462"/>
      <c r="QI75" s="463"/>
      <c r="QJ75" s="463"/>
      <c r="QK75" s="463"/>
      <c r="QL75" s="463"/>
      <c r="QM75" s="463"/>
      <c r="QN75" s="464"/>
      <c r="QO75" s="440"/>
      <c r="QP75" s="441"/>
      <c r="QQ75" s="441"/>
      <c r="QR75" s="441"/>
      <c r="QS75" s="441"/>
      <c r="QT75" s="441"/>
      <c r="QU75" s="442"/>
      <c r="QV75" s="443"/>
      <c r="QW75" s="444"/>
      <c r="QX75" s="444"/>
      <c r="QY75" s="444"/>
      <c r="QZ75" s="444"/>
      <c r="RA75" s="444"/>
      <c r="RB75" s="445"/>
      <c r="RC75" s="432" t="n">
        <f aca="false">SUBTOTAL(9, QA75:QN75)</f>
        <v>0</v>
      </c>
      <c r="RD75" s="433" t="n">
        <f aca="false">SUBTOTAL(9, QO75:RB75)</f>
        <v>0</v>
      </c>
      <c r="RE75" s="291" t="n">
        <f aca="false">SUM(RC75,RE72)</f>
        <v>0</v>
      </c>
      <c r="RF75" s="291" t="n">
        <f aca="false">SUM(RD75,RF72)</f>
        <v>0</v>
      </c>
      <c r="RG75" s="459" t="n">
        <v>2.5</v>
      </c>
      <c r="RH75" s="460"/>
      <c r="RI75" s="460"/>
      <c r="RJ75" s="460"/>
      <c r="RK75" s="460"/>
      <c r="RL75" s="460"/>
      <c r="RM75" s="461"/>
      <c r="RN75" s="462"/>
      <c r="RO75" s="463"/>
      <c r="RP75" s="463"/>
      <c r="RQ75" s="463"/>
      <c r="RR75" s="463"/>
      <c r="RS75" s="463"/>
      <c r="RT75" s="464"/>
      <c r="RU75" s="465"/>
      <c r="RV75" s="451"/>
      <c r="RW75" s="451"/>
      <c r="RX75" s="451"/>
      <c r="RY75" s="451"/>
      <c r="RZ75" s="451"/>
      <c r="SA75" s="452"/>
      <c r="SB75" s="453"/>
      <c r="SC75" s="454"/>
      <c r="SD75" s="454"/>
      <c r="SE75" s="454"/>
      <c r="SF75" s="454"/>
      <c r="SG75" s="454"/>
      <c r="SH75" s="455"/>
      <c r="SI75" s="432" t="n">
        <f aca="false">SUBTOTAL(9, RG75:RT75)</f>
        <v>2.5</v>
      </c>
      <c r="SJ75" s="433" t="n">
        <f aca="false">SUBTOTAL(9, RU75:SH75)</f>
        <v>0</v>
      </c>
      <c r="SK75" s="291" t="n">
        <f aca="false">SUM(SI75,SK72)</f>
        <v>21.1</v>
      </c>
      <c r="SL75" s="291" t="n">
        <f aca="false">SUM(SJ75,SL72)</f>
        <v>33.534</v>
      </c>
      <c r="SM75" s="437" t="n">
        <f aca="false">SUMIF(LR6:SL6,"итого гр.",LR75:SL75)</f>
        <v>5</v>
      </c>
      <c r="SN75" s="433" t="n">
        <f aca="false">SUMIF($LR$6:$SL$6,"итого фк.",LR75:SL75)</f>
        <v>10.027</v>
      </c>
      <c r="SO75" s="291" t="n">
        <f aca="false">SUM(SM75,SO72)</f>
        <v>614.6535555556</v>
      </c>
      <c r="SP75" s="291" t="n">
        <f aca="false">SUM(SN75,SP72)</f>
        <v>1297.215</v>
      </c>
      <c r="SQ75" s="438" t="n">
        <f aca="false">SO75</f>
        <v>614.6535555556</v>
      </c>
      <c r="SR75" s="439" t="n">
        <f aca="false">SP75</f>
        <v>1297.215</v>
      </c>
      <c r="SS75" s="291"/>
      <c r="ST75" s="728"/>
      <c r="SU75" s="459"/>
      <c r="SV75" s="460"/>
      <c r="SW75" s="460"/>
      <c r="SX75" s="461"/>
      <c r="SY75" s="462"/>
      <c r="SZ75" s="463"/>
      <c r="TA75" s="463"/>
      <c r="TB75" s="464"/>
      <c r="TC75" s="469"/>
      <c r="TD75" s="470"/>
      <c r="TE75" s="470"/>
      <c r="TF75" s="471"/>
      <c r="TG75" s="472"/>
      <c r="TH75" s="473"/>
      <c r="TI75" s="473"/>
      <c r="TJ75" s="474"/>
      <c r="TK75" s="432" t="n">
        <f aca="false">SUBTOTAL(9, SU75:TB75)</f>
        <v>0</v>
      </c>
      <c r="TL75" s="433" t="n">
        <f aca="false">SUBTOTAL(9, TC75:TJ75)</f>
        <v>0</v>
      </c>
      <c r="TM75" s="727" t="n">
        <f aca="false">TM72+TK75</f>
        <v>0</v>
      </c>
      <c r="TN75" s="727" t="n">
        <f aca="false">TN72+TL75</f>
        <v>0</v>
      </c>
      <c r="TO75" s="437" t="n">
        <v>9.1</v>
      </c>
      <c r="TP75" s="475"/>
      <c r="TQ75" s="291"/>
      <c r="TR75" s="291"/>
      <c r="TS75" s="475" t="n">
        <v>106.62328994523</v>
      </c>
      <c r="TT75" s="475"/>
      <c r="TU75" s="291"/>
      <c r="TV75" s="291"/>
      <c r="TW75" s="475" t="n">
        <v>118.360834202289</v>
      </c>
      <c r="TX75" s="475"/>
      <c r="TY75" s="291"/>
      <c r="TZ75" s="291"/>
      <c r="UA75" s="475" t="n">
        <v>4.01034701088605</v>
      </c>
      <c r="UB75" s="475"/>
      <c r="UC75" s="291" t="n">
        <f aca="false">UA75</f>
        <v>4.01034701088605</v>
      </c>
      <c r="UD75" s="291" t="n">
        <f aca="false">UB75</f>
        <v>0</v>
      </c>
      <c r="UE75" s="476" t="n">
        <f aca="false">SUMIF(TO6:UD6,"итого гр.",TO75:UD75)</f>
        <v>238.094471158405</v>
      </c>
      <c r="UF75" s="439" t="n">
        <f aca="false">SUMIF($TO$6:$UD$6,"итого фк.",TO75:UD75)</f>
        <v>0</v>
      </c>
      <c r="UG75" s="724" t="n">
        <f aca="false">UE75</f>
        <v>238.094471158405</v>
      </c>
      <c r="UH75" s="291" t="n">
        <f aca="false">UF75</f>
        <v>0</v>
      </c>
      <c r="UI75" s="438"/>
      <c r="UJ75" s="439" t="n">
        <f aca="false">278-250</f>
        <v>28</v>
      </c>
      <c r="UK75" s="291"/>
      <c r="UL75" s="291"/>
      <c r="UM75" s="438" t="n">
        <f aca="false">$UM$9+UM72</f>
        <v>1150</v>
      </c>
      <c r="UN75" s="439" t="n">
        <f aca="false">$UN$9+UN72</f>
        <v>1150</v>
      </c>
      <c r="UO75" s="291" t="n">
        <f aca="false">UM75</f>
        <v>1150</v>
      </c>
      <c r="UP75" s="291" t="n">
        <f aca="false">UN75</f>
        <v>1150</v>
      </c>
      <c r="UQ75" s="437" t="n">
        <f aca="false">Посуточная_НГДП!JR75</f>
        <v>18.4</v>
      </c>
      <c r="UR75" s="433" t="n">
        <f aca="false">Посуточная_НГДП!JS75</f>
        <v>0</v>
      </c>
      <c r="US75" s="291" t="n">
        <f aca="false">SUM(UQ75,US72)</f>
        <v>140</v>
      </c>
      <c r="UT75" s="291" t="n">
        <f aca="false">SUM(UR75,UT72)</f>
        <v>0</v>
      </c>
      <c r="UU75" s="438" t="n">
        <f aca="false">SUM(SQ75,UE75,UI75,UM75,UQ75,TM75)</f>
        <v>2021.14802671401</v>
      </c>
      <c r="UV75" s="439" t="n">
        <f aca="false">SUM(SR75,UF75,UJ75,UN75,UR75,TN75)</f>
        <v>2475.215</v>
      </c>
      <c r="UW75" s="291" t="n">
        <f aca="false">SUM(SS75,UG75,UK75,UO75,US75)</f>
        <v>1528.09447115841</v>
      </c>
      <c r="UX75" s="291" t="n">
        <f aca="false">SUM(ST75,UH75,UL75,UP75,UT75)</f>
        <v>1150</v>
      </c>
      <c r="UY75" s="476"/>
      <c r="UZ75" s="476"/>
      <c r="VA75" s="291" t="n">
        <f aca="false">UY75</f>
        <v>0</v>
      </c>
      <c r="VB75" s="727" t="n">
        <f aca="false">UZ75</f>
        <v>0</v>
      </c>
      <c r="VC75" s="476"/>
      <c r="VD75" s="476"/>
      <c r="VE75" s="291" t="n">
        <f aca="false">VC75</f>
        <v>0</v>
      </c>
      <c r="VF75" s="291"/>
      <c r="VG75" s="479" t="n">
        <v>30742.850973286</v>
      </c>
      <c r="VH75" s="480" t="n">
        <f aca="false">IF(A73&lt;=VW$4,VLOOKUP(A73,$VW$6:$WB$37,2,FALSE()),SUM($VX$4,LQ75,-UV75)-SUM($WB$4,-$VZ$4))-VP75</f>
        <v>30249</v>
      </c>
      <c r="VI75" s="479" t="n">
        <v>30251.950973286</v>
      </c>
      <c r="VJ75" s="480" t="n">
        <v>30255.507</v>
      </c>
      <c r="VK75" s="479" t="n">
        <v>26607.220173286</v>
      </c>
      <c r="VL75" s="480" t="n">
        <v>30817.507</v>
      </c>
      <c r="VM75" s="481"/>
      <c r="VN75" s="479" t="n">
        <v>865.494704742539</v>
      </c>
      <c r="VO75" s="482" t="n">
        <f aca="false">IF(A73&lt;=VW$4,VLOOKUP(A73,$VS$6:$VT$37,2,FALSE()),SUM($VO$2,-LA75,OE75,-VP75))</f>
        <v>951.212</v>
      </c>
      <c r="VP75" s="378"/>
      <c r="VQ75" s="278" t="n">
        <f aca="false">VH75-VG75</f>
        <v>-493.850973285993</v>
      </c>
      <c r="VS75" s="608"/>
      <c r="VT75" s="380"/>
      <c r="WF75" s="127" t="n">
        <f aca="false">IF(AJ75="",0,AJ75+WF72)</f>
        <v>4260</v>
      </c>
      <c r="WG75" s="127" t="n">
        <f aca="false">IF(AK75="",0,AK75+WG72)</f>
        <v>1920</v>
      </c>
      <c r="WH75" s="127" t="n">
        <f aca="false">IF(BP75="",0,BP75+WH72)</f>
        <v>1611</v>
      </c>
      <c r="WI75" s="127" t="n">
        <f aca="false">IF(BQ75="",0,BQ75+WI72)</f>
        <v>2031</v>
      </c>
      <c r="WJ75" s="127" t="n">
        <f aca="false">IF(CJ75="",0,CJ75+WJ72)</f>
        <v>0</v>
      </c>
      <c r="WK75" s="127" t="n">
        <f aca="false">IF(CK75="",0,CK75+WK72)</f>
        <v>0</v>
      </c>
      <c r="WL75" s="127" t="n">
        <f aca="false">IF(DD75="",0,DD75+WL72)</f>
        <v>0</v>
      </c>
      <c r="WM75" s="127" t="n">
        <f aca="false">IF(DE75="",0,DE75+WM72)</f>
        <v>0</v>
      </c>
      <c r="WN75" s="127" t="n">
        <f aca="false">IF(EF75="",0,EF75+WN72)</f>
        <v>269.5</v>
      </c>
      <c r="WO75" s="127" t="n">
        <f aca="false">IF(EG75="",0,EG75+WO72)</f>
        <v>244.032</v>
      </c>
      <c r="WP75" s="127" t="n">
        <f aca="false">IF(FF75="",0,FF75+WP72)</f>
        <v>3780</v>
      </c>
      <c r="WQ75" s="127" t="n">
        <f aca="false">IF(FG75="",0,FG75+WQ72)</f>
        <v>1050</v>
      </c>
      <c r="WR75" s="127" t="n">
        <f aca="false">IF(IS75="",0,IS75+WR72)</f>
        <v>0</v>
      </c>
      <c r="WS75" s="127" t="n">
        <f aca="false">IF(IT75="",0,IT75+WS72)</f>
        <v>0</v>
      </c>
      <c r="WT75" s="127" t="n">
        <f aca="false">IF(HY75="",0,HY75+WT72)</f>
        <v>1404</v>
      </c>
      <c r="WU75" s="127" t="n">
        <f aca="false">IF(HZ75="",0,HZ75+WU72)</f>
        <v>1559.006</v>
      </c>
      <c r="WV75" s="127" t="n">
        <f aca="false">IF(SK75="",0,SK75+WV72)</f>
        <v>190.5</v>
      </c>
      <c r="WW75" s="127" t="n">
        <f aca="false">IF(SL75="",0,SL75+WW72)</f>
        <v>667.713</v>
      </c>
      <c r="WX75" s="127" t="n">
        <f aca="false">IF(UM75="",0,UM75)</f>
        <v>1150</v>
      </c>
      <c r="WY75" s="127" t="n">
        <f aca="false">IF(UN75="",0,UN75)</f>
        <v>1150</v>
      </c>
      <c r="WZ75" s="127" t="n">
        <f aca="false">IF(LL75="",0,LL75+WZ72)</f>
        <v>3743.3</v>
      </c>
      <c r="XA75" s="127" t="n">
        <f aca="false">IF(LM75="",0,LM75+XA72)</f>
        <v>1991.46504</v>
      </c>
      <c r="XB75" s="127" t="n">
        <f aca="false">IF(UI75="",0,UI75+XB72)</f>
        <v>0</v>
      </c>
      <c r="XC75" s="127" t="n">
        <f aca="false">IF(UJ75="",0,UJ75+XC72)</f>
        <v>178.080994212963</v>
      </c>
      <c r="XD75" s="127" t="n">
        <f aca="false">IF(VN75="",0,VN75+XD72)</f>
        <v>18688.2268757443</v>
      </c>
      <c r="XE75" s="127" t="n">
        <f aca="false">IF(VO75="",0,VO75+XE72)</f>
        <v>19288.5</v>
      </c>
      <c r="XF75" s="127" t="n">
        <f aca="false">IFERROR(XD75/$A73,0)</f>
        <v>812.53160329323</v>
      </c>
      <c r="XG75" s="127" t="n">
        <f aca="false">IFERROR(XE75/$A73,0)</f>
        <v>838.630434782609</v>
      </c>
      <c r="XH75" s="127" t="n">
        <f aca="false">IF(US75="",0,US75+XH72)</f>
        <v>405.2</v>
      </c>
      <c r="XI75" s="127" t="n">
        <f aca="false">IF(UT75="",0,UT75+XI72)</f>
        <v>0</v>
      </c>
      <c r="XJ75" s="127" t="n">
        <f aca="false">IF(WF75&gt;0,0,AH75+XJ72)</f>
        <v>0</v>
      </c>
      <c r="XK75" s="127" t="n">
        <f aca="false">IF(WG75&gt;0,0,AI75+XK72)</f>
        <v>0</v>
      </c>
      <c r="XL75" s="127" t="n">
        <f aca="false">IF(WH75&gt;0,0,BN75+XL72)</f>
        <v>0</v>
      </c>
      <c r="XM75" s="127" t="n">
        <f aca="false">IF(WI75&gt;0,0,BO75+XM72)</f>
        <v>0</v>
      </c>
      <c r="XN75" s="127" t="n">
        <f aca="false">IF(WJ75&gt;0,0,CH75+XN72)</f>
        <v>0</v>
      </c>
      <c r="XO75" s="127" t="n">
        <f aca="false">IF(WK75&gt;0,0,CI75+XO72)</f>
        <v>0</v>
      </c>
      <c r="XP75" s="127" t="n">
        <f aca="false">IF(WL75&gt;0,0,DB75+XP72)</f>
        <v>0</v>
      </c>
      <c r="XQ75" s="127" t="n">
        <f aca="false">IF(WM75&gt;0,0,DC75+XQ72)</f>
        <v>0</v>
      </c>
      <c r="XR75" s="127" t="n">
        <f aca="false">IF(WN75&gt;0,0,ED75+XR72)</f>
        <v>0</v>
      </c>
      <c r="XS75" s="127" t="n">
        <f aca="false">IF(WO75&gt;0,0,EE75+XS72)</f>
        <v>0</v>
      </c>
      <c r="XT75" s="127" t="n">
        <f aca="false">IF(WP75&gt;0,0,FD75+XT72)</f>
        <v>0</v>
      </c>
      <c r="XU75" s="127" t="n">
        <f aca="false">IF(WQ75&gt;0,0,FE75+XU72)</f>
        <v>0</v>
      </c>
      <c r="XV75" s="127" t="n">
        <f aca="false">IF(WR75&gt;0,0,IQ75+XV72)</f>
        <v>0</v>
      </c>
      <c r="XW75" s="127" t="n">
        <f aca="false">IF(WS75&gt;0,0,IR75+XW72)</f>
        <v>0</v>
      </c>
      <c r="XX75" s="127" t="n">
        <f aca="false">IF(WT75&gt;0,0,HW75+XX72)</f>
        <v>0</v>
      </c>
      <c r="XY75" s="127" t="n">
        <f aca="false">IFERROR(IF(WU75&gt;0,0,HX75+XY72),0)</f>
        <v>0</v>
      </c>
      <c r="XZ75" s="127" t="n">
        <f aca="false">IF(WV75&gt;0,0,SI75+XZ72)</f>
        <v>0</v>
      </c>
      <c r="YA75" s="127" t="n">
        <f aca="false">IFERROR(IF(WW75&gt;0,0,SJ75+YA72),0)</f>
        <v>0</v>
      </c>
      <c r="YB75" s="127"/>
      <c r="YC75" s="127"/>
      <c r="YD75" s="127"/>
    </row>
    <row r="76" customFormat="false" ht="15" hidden="false" customHeight="false" outlineLevel="0" collapsed="false">
      <c r="A76" s="716" t="n">
        <v>24</v>
      </c>
      <c r="B76" s="484"/>
      <c r="C76" s="485"/>
      <c r="D76" s="485"/>
      <c r="E76" s="485"/>
      <c r="F76" s="485"/>
      <c r="G76" s="485"/>
      <c r="H76" s="485"/>
      <c r="I76" s="486"/>
      <c r="J76" s="487"/>
      <c r="K76" s="488"/>
      <c r="L76" s="488"/>
      <c r="M76" s="488"/>
      <c r="N76" s="488"/>
      <c r="O76" s="488"/>
      <c r="P76" s="729"/>
      <c r="Q76" s="491"/>
      <c r="R76" s="491"/>
      <c r="S76" s="623" t="s">
        <v>198</v>
      </c>
      <c r="T76" s="491"/>
      <c r="U76" s="491"/>
      <c r="V76" s="491"/>
      <c r="W76" s="491"/>
      <c r="X76" s="491"/>
      <c r="Y76" s="491"/>
      <c r="Z76" s="492"/>
      <c r="AA76" s="493"/>
      <c r="AB76" s="494"/>
      <c r="AC76" s="494"/>
      <c r="AD76" s="494"/>
      <c r="AE76" s="494"/>
      <c r="AF76" s="494"/>
      <c r="AG76" s="495"/>
      <c r="AH76" s="496"/>
      <c r="AI76" s="497"/>
      <c r="AJ76" s="291"/>
      <c r="AK76" s="291"/>
      <c r="AL76" s="484" t="s">
        <v>223</v>
      </c>
      <c r="AM76" s="485" t="s">
        <v>195</v>
      </c>
      <c r="AN76" s="485"/>
      <c r="AO76" s="485"/>
      <c r="AP76" s="485"/>
      <c r="AQ76" s="485"/>
      <c r="AR76" s="486"/>
      <c r="AS76" s="487"/>
      <c r="AT76" s="488"/>
      <c r="AU76" s="488"/>
      <c r="AV76" s="488"/>
      <c r="AW76" s="488"/>
      <c r="AX76" s="488"/>
      <c r="AY76" s="489"/>
      <c r="AZ76" s="491"/>
      <c r="BA76" s="491"/>
      <c r="BB76" s="491"/>
      <c r="BC76" s="491"/>
      <c r="BD76" s="491"/>
      <c r="BE76" s="491"/>
      <c r="BF76" s="492"/>
      <c r="BG76" s="493"/>
      <c r="BH76" s="494"/>
      <c r="BI76" s="494"/>
      <c r="BJ76" s="494"/>
      <c r="BK76" s="494"/>
      <c r="BL76" s="494"/>
      <c r="BM76" s="495"/>
      <c r="BN76" s="496"/>
      <c r="BO76" s="497"/>
      <c r="BP76" s="291"/>
      <c r="BQ76" s="291"/>
      <c r="BR76" s="484"/>
      <c r="BS76" s="485"/>
      <c r="BT76" s="485"/>
      <c r="BU76" s="486"/>
      <c r="BV76" s="499"/>
      <c r="BW76" s="500"/>
      <c r="BX76" s="500"/>
      <c r="BY76" s="501"/>
      <c r="BZ76" s="490"/>
      <c r="CA76" s="491"/>
      <c r="CB76" s="491"/>
      <c r="CC76" s="492"/>
      <c r="CD76" s="493"/>
      <c r="CE76" s="494"/>
      <c r="CF76" s="494"/>
      <c r="CG76" s="495"/>
      <c r="CH76" s="496"/>
      <c r="CI76" s="497"/>
      <c r="CJ76" s="291"/>
      <c r="CK76" s="291"/>
      <c r="CL76" s="484"/>
      <c r="CM76" s="485"/>
      <c r="CN76" s="485"/>
      <c r="CO76" s="486"/>
      <c r="CP76" s="487"/>
      <c r="CQ76" s="488"/>
      <c r="CR76" s="488"/>
      <c r="CS76" s="489"/>
      <c r="CT76" s="490"/>
      <c r="CU76" s="491"/>
      <c r="CV76" s="491"/>
      <c r="CW76" s="492"/>
      <c r="CX76" s="493"/>
      <c r="CY76" s="494"/>
      <c r="CZ76" s="494"/>
      <c r="DA76" s="495"/>
      <c r="DB76" s="496"/>
      <c r="DC76" s="497"/>
      <c r="DD76" s="291"/>
      <c r="DE76" s="291"/>
      <c r="DF76" s="502"/>
      <c r="DG76" s="497"/>
      <c r="DH76" s="291"/>
      <c r="DI76" s="291"/>
      <c r="DJ76" s="503"/>
      <c r="DK76" s="504"/>
      <c r="DL76" s="291"/>
      <c r="DM76" s="291"/>
      <c r="DN76" s="484"/>
      <c r="DO76" s="485"/>
      <c r="DP76" s="485"/>
      <c r="DQ76" s="486"/>
      <c r="DR76" s="487"/>
      <c r="DS76" s="488"/>
      <c r="DT76" s="488"/>
      <c r="DU76" s="489"/>
      <c r="DV76" s="490"/>
      <c r="DW76" s="491"/>
      <c r="DX76" s="491"/>
      <c r="DY76" s="492"/>
      <c r="DZ76" s="493"/>
      <c r="EA76" s="494"/>
      <c r="EB76" s="494"/>
      <c r="EC76" s="495"/>
      <c r="ED76" s="496"/>
      <c r="EE76" s="497"/>
      <c r="EF76" s="291"/>
      <c r="EG76" s="291"/>
      <c r="EH76" s="484"/>
      <c r="EI76" s="485"/>
      <c r="EJ76" s="485"/>
      <c r="EK76" s="485"/>
      <c r="EL76" s="485"/>
      <c r="EM76" s="485"/>
      <c r="EN76" s="486"/>
      <c r="EO76" s="487"/>
      <c r="EP76" s="488"/>
      <c r="EQ76" s="488"/>
      <c r="ER76" s="489"/>
      <c r="ES76" s="505"/>
      <c r="ET76" s="506"/>
      <c r="EU76" s="506"/>
      <c r="EV76" s="506"/>
      <c r="EW76" s="506"/>
      <c r="EX76" s="506"/>
      <c r="EY76" s="507"/>
      <c r="EZ76" s="508"/>
      <c r="FA76" s="509"/>
      <c r="FB76" s="509"/>
      <c r="FC76" s="564"/>
      <c r="FD76" s="496"/>
      <c r="FE76" s="497"/>
      <c r="FF76" s="291"/>
      <c r="FG76" s="291"/>
      <c r="FH76" s="484" t="s">
        <v>197</v>
      </c>
      <c r="FI76" s="485" t="s">
        <v>418</v>
      </c>
      <c r="FJ76" s="485"/>
      <c r="FK76" s="485"/>
      <c r="FL76" s="485"/>
      <c r="FM76" s="485"/>
      <c r="FN76" s="485"/>
      <c r="FO76" s="485"/>
      <c r="FP76" s="485"/>
      <c r="FQ76" s="485"/>
      <c r="FR76" s="485"/>
      <c r="FS76" s="485"/>
      <c r="FT76" s="485"/>
      <c r="FU76" s="485"/>
      <c r="FV76" s="485"/>
      <c r="FW76" s="485"/>
      <c r="FX76" s="485"/>
      <c r="FY76" s="485"/>
      <c r="FZ76" s="485"/>
      <c r="GA76" s="485"/>
      <c r="GB76" s="485"/>
      <c r="GC76" s="485"/>
      <c r="GD76" s="485"/>
      <c r="GE76" s="485"/>
      <c r="GF76" s="485"/>
      <c r="GG76" s="485"/>
      <c r="GH76" s="485"/>
      <c r="GI76" s="485"/>
      <c r="GJ76" s="485"/>
      <c r="GK76" s="485"/>
      <c r="GL76" s="485"/>
      <c r="GM76" s="486"/>
      <c r="GN76" s="487"/>
      <c r="GO76" s="488"/>
      <c r="GP76" s="488"/>
      <c r="GQ76" s="488"/>
      <c r="GR76" s="488"/>
      <c r="GS76" s="488"/>
      <c r="GT76" s="489"/>
      <c r="GU76" s="491"/>
      <c r="GV76" s="491"/>
      <c r="GW76" s="491"/>
      <c r="GX76" s="491"/>
      <c r="GY76" s="491"/>
      <c r="GZ76" s="491"/>
      <c r="HA76" s="491"/>
      <c r="HB76" s="491"/>
      <c r="HC76" s="491"/>
      <c r="HD76" s="491"/>
      <c r="HE76" s="491"/>
      <c r="HF76" s="491"/>
      <c r="HG76" s="491"/>
      <c r="HH76" s="491"/>
      <c r="HI76" s="491"/>
      <c r="HJ76" s="491"/>
      <c r="HK76" s="491"/>
      <c r="HL76" s="491"/>
      <c r="HM76" s="491"/>
      <c r="HN76" s="491"/>
      <c r="HO76" s="492"/>
      <c r="HP76" s="719" t="s">
        <v>419</v>
      </c>
      <c r="HQ76" s="494"/>
      <c r="HR76" s="494"/>
      <c r="HS76" s="494"/>
      <c r="HT76" s="494"/>
      <c r="HU76" s="494"/>
      <c r="HV76" s="495"/>
      <c r="HW76" s="496"/>
      <c r="HX76" s="497"/>
      <c r="HY76" s="291"/>
      <c r="HZ76" s="291"/>
      <c r="IA76" s="511"/>
      <c r="IB76" s="512"/>
      <c r="IC76" s="512"/>
      <c r="ID76" s="513"/>
      <c r="IE76" s="514"/>
      <c r="IF76" s="515"/>
      <c r="IG76" s="515"/>
      <c r="IH76" s="489"/>
      <c r="II76" s="337"/>
      <c r="IJ76" s="348"/>
      <c r="IK76" s="361"/>
      <c r="IL76" s="730"/>
      <c r="IM76" s="658"/>
      <c r="IN76" s="731"/>
      <c r="IO76" s="731"/>
      <c r="IP76" s="613"/>
      <c r="IQ76" s="496"/>
      <c r="IR76" s="497"/>
      <c r="IS76" s="291"/>
      <c r="IT76" s="291"/>
      <c r="IU76" s="484"/>
      <c r="IV76" s="485" t="s">
        <v>197</v>
      </c>
      <c r="IW76" s="485"/>
      <c r="IX76" s="485"/>
      <c r="IY76" s="485"/>
      <c r="IZ76" s="485"/>
      <c r="JA76" s="485"/>
      <c r="JB76" s="485"/>
      <c r="JC76" s="485"/>
      <c r="JD76" s="485"/>
      <c r="JE76" s="485"/>
      <c r="JF76" s="485"/>
      <c r="JG76" s="485"/>
      <c r="JH76" s="485"/>
      <c r="JI76" s="485"/>
      <c r="JJ76" s="322" t="s">
        <v>70</v>
      </c>
      <c r="JK76" s="322" t="s">
        <v>64</v>
      </c>
      <c r="JL76" s="322" t="s">
        <v>67</v>
      </c>
      <c r="JM76" s="322" t="s">
        <v>67</v>
      </c>
      <c r="JN76" s="322" t="s">
        <v>68</v>
      </c>
      <c r="JO76" s="322" t="s">
        <v>68</v>
      </c>
      <c r="JP76" s="322" t="s">
        <v>68</v>
      </c>
      <c r="JQ76" s="322"/>
      <c r="JR76" s="322"/>
      <c r="JS76" s="322"/>
      <c r="JT76" s="322"/>
      <c r="JU76" s="322"/>
      <c r="JV76" s="322"/>
      <c r="JW76" s="322"/>
      <c r="JX76" s="322"/>
      <c r="JY76" s="322"/>
      <c r="JZ76" s="322"/>
      <c r="KA76" s="322"/>
      <c r="KB76" s="322"/>
      <c r="KC76" s="322"/>
      <c r="KD76" s="322"/>
      <c r="KE76" s="322"/>
      <c r="KF76" s="322"/>
      <c r="KG76" s="322"/>
      <c r="KH76" s="322"/>
      <c r="KI76" s="322"/>
      <c r="KJ76" s="322"/>
      <c r="KK76" s="322"/>
      <c r="KL76" s="322"/>
      <c r="KM76" s="322"/>
      <c r="KN76" s="322"/>
      <c r="KO76" s="322"/>
      <c r="KP76" s="323"/>
      <c r="KQ76" s="387"/>
      <c r="KR76" s="388"/>
      <c r="KS76" s="388"/>
      <c r="KT76" s="388"/>
      <c r="KU76" s="388"/>
      <c r="KV76" s="388"/>
      <c r="KW76" s="389"/>
      <c r="KX76" s="496"/>
      <c r="KY76" s="497"/>
      <c r="KZ76" s="291"/>
      <c r="LA76" s="291"/>
      <c r="LB76" s="502"/>
      <c r="LC76" s="497"/>
      <c r="LD76" s="291"/>
      <c r="LE76" s="291"/>
      <c r="LF76" s="503"/>
      <c r="LG76" s="504"/>
      <c r="LH76" s="291"/>
      <c r="LI76" s="291"/>
      <c r="LJ76" s="517"/>
      <c r="LK76" s="518"/>
      <c r="LL76" s="291"/>
      <c r="LM76" s="291"/>
      <c r="LN76" s="503"/>
      <c r="LO76" s="504"/>
      <c r="LP76" s="291"/>
      <c r="LQ76" s="291"/>
      <c r="LR76" s="484" t="s">
        <v>197</v>
      </c>
      <c r="LS76" s="485"/>
      <c r="LT76" s="485"/>
      <c r="LU76" s="485"/>
      <c r="LV76" s="485"/>
      <c r="LW76" s="485"/>
      <c r="LX76" s="485"/>
      <c r="LY76" s="485"/>
      <c r="LZ76" s="485"/>
      <c r="MA76" s="485"/>
      <c r="MB76" s="485"/>
      <c r="MC76" s="485"/>
      <c r="MD76" s="485"/>
      <c r="ME76" s="485"/>
      <c r="MF76" s="485"/>
      <c r="MG76" s="338" t="s">
        <v>193</v>
      </c>
      <c r="MH76" s="338" t="s">
        <v>70</v>
      </c>
      <c r="MI76" s="338" t="s">
        <v>224</v>
      </c>
      <c r="MJ76" s="338" t="s">
        <v>224</v>
      </c>
      <c r="MK76" s="338" t="s">
        <v>68</v>
      </c>
      <c r="ML76" s="338" t="s">
        <v>68</v>
      </c>
      <c r="MM76" s="338" t="s">
        <v>68</v>
      </c>
      <c r="MN76" s="338"/>
      <c r="MO76" s="338"/>
      <c r="MP76" s="338"/>
      <c r="MQ76" s="338"/>
      <c r="MR76" s="338"/>
      <c r="MS76" s="338"/>
      <c r="MT76" s="338"/>
      <c r="MU76" s="338"/>
      <c r="MV76" s="338"/>
      <c r="MW76" s="338"/>
      <c r="MX76" s="338"/>
      <c r="MY76" s="338"/>
      <c r="MZ76" s="338"/>
      <c r="NA76" s="338"/>
      <c r="NB76" s="338"/>
      <c r="NC76" s="338"/>
      <c r="ND76" s="338"/>
      <c r="NE76" s="338"/>
      <c r="NF76" s="338"/>
      <c r="NG76" s="338"/>
      <c r="NH76" s="338"/>
      <c r="NI76" s="338"/>
      <c r="NJ76" s="338"/>
      <c r="NK76" s="338"/>
      <c r="NL76" s="338"/>
      <c r="NM76" s="338"/>
      <c r="NN76" s="338"/>
      <c r="NO76" s="338"/>
      <c r="NP76" s="338"/>
      <c r="NQ76" s="338"/>
      <c r="NR76" s="338"/>
      <c r="NS76" s="338"/>
      <c r="NT76" s="339"/>
      <c r="NU76" s="519"/>
      <c r="NV76" s="520"/>
      <c r="NW76" s="520"/>
      <c r="NX76" s="520"/>
      <c r="NY76" s="520"/>
      <c r="NZ76" s="520"/>
      <c r="OA76" s="521"/>
      <c r="OB76" s="496"/>
      <c r="OC76" s="497"/>
      <c r="OD76" s="291"/>
      <c r="OE76" s="291"/>
      <c r="OF76" s="522"/>
      <c r="OG76" s="523"/>
      <c r="OH76" s="523"/>
      <c r="OI76" s="523"/>
      <c r="OJ76" s="523"/>
      <c r="OK76" s="523"/>
      <c r="OL76" s="523"/>
      <c r="OM76" s="523"/>
      <c r="ON76" s="524"/>
      <c r="OO76" s="525"/>
      <c r="OP76" s="526"/>
      <c r="OQ76" s="526"/>
      <c r="OR76" s="526"/>
      <c r="OS76" s="526"/>
      <c r="OT76" s="526"/>
      <c r="OU76" s="527"/>
      <c r="OV76" s="528"/>
      <c r="OW76" s="529"/>
      <c r="OX76" s="529"/>
      <c r="OY76" s="529"/>
      <c r="OZ76" s="529"/>
      <c r="PA76" s="529"/>
      <c r="PB76" s="529"/>
      <c r="PC76" s="529"/>
      <c r="PD76" s="529"/>
      <c r="PE76" s="529"/>
      <c r="PF76" s="529"/>
      <c r="PG76" s="529"/>
      <c r="PH76" s="529"/>
      <c r="PI76" s="529"/>
      <c r="PJ76" s="529"/>
      <c r="PK76" s="529"/>
      <c r="PL76" s="529"/>
      <c r="PM76" s="529"/>
      <c r="PN76" s="529"/>
      <c r="PO76" s="530"/>
      <c r="PP76" s="531"/>
      <c r="PQ76" s="532"/>
      <c r="PR76" s="532"/>
      <c r="PS76" s="532"/>
      <c r="PT76" s="532"/>
      <c r="PU76" s="532"/>
      <c r="PV76" s="516"/>
      <c r="PW76" s="496"/>
      <c r="PX76" s="497"/>
      <c r="PY76" s="291"/>
      <c r="PZ76" s="291"/>
      <c r="QA76" s="533"/>
      <c r="QB76" s="534"/>
      <c r="QC76" s="534"/>
      <c r="QD76" s="534"/>
      <c r="QE76" s="534"/>
      <c r="QF76" s="534"/>
      <c r="QG76" s="535"/>
      <c r="QH76" s="525"/>
      <c r="QI76" s="526"/>
      <c r="QJ76" s="526"/>
      <c r="QK76" s="526"/>
      <c r="QL76" s="526"/>
      <c r="QM76" s="526"/>
      <c r="QN76" s="527"/>
      <c r="QO76" s="505"/>
      <c r="QP76" s="506"/>
      <c r="QQ76" s="506"/>
      <c r="QR76" s="506"/>
      <c r="QS76" s="506"/>
      <c r="QT76" s="506"/>
      <c r="QU76" s="507"/>
      <c r="QV76" s="508"/>
      <c r="QW76" s="509"/>
      <c r="QX76" s="509"/>
      <c r="QY76" s="509"/>
      <c r="QZ76" s="509"/>
      <c r="RA76" s="509"/>
      <c r="RB76" s="510"/>
      <c r="RC76" s="496"/>
      <c r="RD76" s="497"/>
      <c r="RE76" s="291"/>
      <c r="RF76" s="291"/>
      <c r="RG76" s="522"/>
      <c r="RH76" s="523"/>
      <c r="RI76" s="523"/>
      <c r="RJ76" s="523"/>
      <c r="RK76" s="523"/>
      <c r="RL76" s="523"/>
      <c r="RM76" s="524"/>
      <c r="RN76" s="525"/>
      <c r="RO76" s="526"/>
      <c r="RP76" s="526"/>
      <c r="RQ76" s="526"/>
      <c r="RR76" s="526"/>
      <c r="RS76" s="526"/>
      <c r="RT76" s="527"/>
      <c r="RU76" s="528"/>
      <c r="RV76" s="529"/>
      <c r="RW76" s="529"/>
      <c r="RX76" s="529"/>
      <c r="RY76" s="529"/>
      <c r="RZ76" s="529"/>
      <c r="SA76" s="530"/>
      <c r="SB76" s="531"/>
      <c r="SC76" s="532"/>
      <c r="SD76" s="532"/>
      <c r="SE76" s="532"/>
      <c r="SF76" s="532"/>
      <c r="SG76" s="532"/>
      <c r="SH76" s="516"/>
      <c r="SI76" s="496"/>
      <c r="SJ76" s="497"/>
      <c r="SK76" s="291"/>
      <c r="SL76" s="291"/>
      <c r="SM76" s="502"/>
      <c r="SN76" s="497"/>
      <c r="SO76" s="291"/>
      <c r="SP76" s="291"/>
      <c r="SQ76" s="503"/>
      <c r="SR76" s="504"/>
      <c r="SS76" s="291"/>
      <c r="ST76" s="291"/>
      <c r="SU76" s="355"/>
      <c r="SV76" s="356"/>
      <c r="SW76" s="356"/>
      <c r="SX76" s="357"/>
      <c r="SY76" s="536"/>
      <c r="SZ76" s="537"/>
      <c r="TA76" s="537"/>
      <c r="TB76" s="538"/>
      <c r="TC76" s="365"/>
      <c r="TD76" s="366"/>
      <c r="TE76" s="366"/>
      <c r="TF76" s="367"/>
      <c r="TG76" s="403"/>
      <c r="TH76" s="404"/>
      <c r="TI76" s="404"/>
      <c r="TJ76" s="405"/>
      <c r="TK76" s="496"/>
      <c r="TL76" s="497"/>
      <c r="TM76" s="291"/>
      <c r="TN76" s="291"/>
      <c r="TO76" s="502"/>
      <c r="TP76" s="539"/>
      <c r="TQ76" s="291"/>
      <c r="TR76" s="291"/>
      <c r="TS76" s="539"/>
      <c r="TT76" s="539"/>
      <c r="TU76" s="291"/>
      <c r="TV76" s="291"/>
      <c r="TW76" s="539"/>
      <c r="TX76" s="539"/>
      <c r="TY76" s="291"/>
      <c r="TZ76" s="291"/>
      <c r="UA76" s="539"/>
      <c r="UB76" s="539"/>
      <c r="UC76" s="291"/>
      <c r="UD76" s="291"/>
      <c r="UE76" s="540"/>
      <c r="UF76" s="504"/>
      <c r="UG76" s="724"/>
      <c r="UH76" s="291"/>
      <c r="UI76" s="503"/>
      <c r="UJ76" s="504"/>
      <c r="UK76" s="291"/>
      <c r="UL76" s="291"/>
      <c r="UM76" s="503"/>
      <c r="UN76" s="504"/>
      <c r="UO76" s="291"/>
      <c r="UP76" s="291"/>
      <c r="UQ76" s="502"/>
      <c r="UR76" s="497"/>
      <c r="US76" s="291"/>
      <c r="UT76" s="291"/>
      <c r="UU76" s="503"/>
      <c r="UV76" s="504"/>
      <c r="UW76" s="291"/>
      <c r="UX76" s="291"/>
      <c r="UY76" s="540"/>
      <c r="UZ76" s="540"/>
      <c r="VA76" s="291"/>
      <c r="VB76" s="291"/>
      <c r="VC76" s="540"/>
      <c r="VD76" s="540"/>
      <c r="VE76" s="291"/>
      <c r="VF76" s="732"/>
      <c r="VG76" s="541"/>
      <c r="VH76" s="542"/>
      <c r="VI76" s="541"/>
      <c r="VJ76" s="542"/>
      <c r="VK76" s="335"/>
      <c r="VL76" s="542"/>
      <c r="VM76" s="543"/>
      <c r="VN76" s="541"/>
      <c r="VO76" s="544"/>
      <c r="VP76" s="378"/>
      <c r="VS76" s="608"/>
      <c r="WF76" s="127" t="n">
        <f aca="false">IF(AJ76="",0,AJ76+WF73)</f>
        <v>0</v>
      </c>
      <c r="WG76" s="127" t="n">
        <f aca="false">IF(AK76="",0,AK76+WG73)</f>
        <v>0</v>
      </c>
      <c r="WH76" s="127" t="n">
        <f aca="false">IF(BP76="",0,BP76+WH73)</f>
        <v>0</v>
      </c>
      <c r="WI76" s="127" t="n">
        <f aca="false">IF(BQ76="",0,BQ76+WI73)</f>
        <v>0</v>
      </c>
      <c r="WJ76" s="127" t="n">
        <f aca="false">IF(CJ76="",0,CJ76+WJ73)</f>
        <v>0</v>
      </c>
      <c r="WK76" s="127" t="n">
        <f aca="false">IF(CK76="",0,CK76+WK73)</f>
        <v>0</v>
      </c>
      <c r="WL76" s="127" t="n">
        <f aca="false">IF(DD76="",0,DD76+WL73)</f>
        <v>0</v>
      </c>
      <c r="WM76" s="127" t="n">
        <f aca="false">IF(DE76="",0,DE76+WM73)</f>
        <v>0</v>
      </c>
      <c r="WN76" s="127" t="n">
        <f aca="false">IF(EF76="",0,EF76+WN73)</f>
        <v>0</v>
      </c>
      <c r="WO76" s="127" t="n">
        <f aca="false">IF(EG76="",0,EG76+WO73)</f>
        <v>0</v>
      </c>
      <c r="WP76" s="127" t="n">
        <f aca="false">IF(FF76="",0,FF76+WP73)</f>
        <v>0</v>
      </c>
      <c r="WQ76" s="127" t="n">
        <f aca="false">IF(FG76="",0,FG76+WQ73)</f>
        <v>0</v>
      </c>
      <c r="WR76" s="127" t="n">
        <f aca="false">IF(IS76="",0,IS76+WR73)</f>
        <v>0</v>
      </c>
      <c r="WS76" s="127" t="n">
        <f aca="false">IF(IT76="",0,IT76+WS73)</f>
        <v>0</v>
      </c>
      <c r="WT76" s="127" t="n">
        <f aca="false">IF(HY76="",0,HY76+WT73)</f>
        <v>0</v>
      </c>
      <c r="WU76" s="127" t="n">
        <f aca="false">IF(HZ76="",0,HZ76+WU73)</f>
        <v>0</v>
      </c>
      <c r="WV76" s="127" t="n">
        <f aca="false">IF(SK76="",0,SK76+WV73)</f>
        <v>0</v>
      </c>
      <c r="WW76" s="127" t="n">
        <f aca="false">IF(SL76="",0,SL76+WW73)</f>
        <v>0</v>
      </c>
      <c r="WX76" s="127" t="n">
        <f aca="false">IF(UM76="",0,UM76)</f>
        <v>0</v>
      </c>
      <c r="WY76" s="127" t="n">
        <f aca="false">IF(UN76="",0,UN76)</f>
        <v>0</v>
      </c>
      <c r="WZ76" s="127" t="n">
        <f aca="false">IF(LL76="",0,LL76+WZ73)</f>
        <v>0</v>
      </c>
      <c r="XA76" s="127" t="n">
        <f aca="false">IF(LM76="",0,LM76+XA73)</f>
        <v>0</v>
      </c>
      <c r="XB76" s="127" t="n">
        <f aca="false">IF(UI76="",0,UI76+XB73)</f>
        <v>0</v>
      </c>
      <c r="XC76" s="127" t="n">
        <f aca="false">IF(UJ76="",0,UJ76+XC73)</f>
        <v>0</v>
      </c>
      <c r="XD76" s="127" t="n">
        <f aca="false">IF(VN76="",0,VN76+XD73)</f>
        <v>0</v>
      </c>
      <c r="XE76" s="127" t="n">
        <f aca="false">IF(VO76="",0,VO76+XE73)</f>
        <v>0</v>
      </c>
      <c r="XF76" s="127" t="n">
        <f aca="false">IFERROR(XD76/$A74,0)</f>
        <v>0</v>
      </c>
      <c r="XG76" s="127" t="n">
        <f aca="false">IFERROR(XE76/$A74,0)</f>
        <v>0</v>
      </c>
      <c r="XH76" s="127" t="n">
        <f aca="false">IF(US76="",0,US76+XH73)</f>
        <v>0</v>
      </c>
      <c r="XI76" s="127" t="n">
        <f aca="false">IF(UT76="",0,UT76+XI73)</f>
        <v>0</v>
      </c>
      <c r="XJ76" s="127" t="n">
        <f aca="false">IF(WF76&gt;0,0,AH76+XJ73)</f>
        <v>0</v>
      </c>
      <c r="XK76" s="127" t="n">
        <f aca="false">IF(WG76&gt;0,0,AI76+XK73)</f>
        <v>0</v>
      </c>
      <c r="XL76" s="127" t="n">
        <f aca="false">IF(WH76&gt;0,0,BN76+XL73)</f>
        <v>0</v>
      </c>
      <c r="XM76" s="127" t="n">
        <f aca="false">IF(WI76&gt;0,0,BO76+XM73)</f>
        <v>0</v>
      </c>
      <c r="XN76" s="127" t="n">
        <f aca="false">IF(WJ76&gt;0,0,CH76+XN73)</f>
        <v>0</v>
      </c>
      <c r="XO76" s="127" t="n">
        <f aca="false">IF(WK76&gt;0,0,CI76+XO73)</f>
        <v>0</v>
      </c>
      <c r="XP76" s="127" t="n">
        <f aca="false">IF(WL76&gt;0,0,DB76+XP73)</f>
        <v>0</v>
      </c>
      <c r="XQ76" s="127" t="n">
        <f aca="false">IF(WM76&gt;0,0,DC76+XQ73)</f>
        <v>0</v>
      </c>
      <c r="XR76" s="127" t="n">
        <f aca="false">IF(WN76&gt;0,0,ED76+XR73)</f>
        <v>0</v>
      </c>
      <c r="XS76" s="127" t="n">
        <f aca="false">IF(WO76&gt;0,0,EE76+XS73)</f>
        <v>0</v>
      </c>
      <c r="XT76" s="127" t="n">
        <f aca="false">IF(WP76&gt;0,0,FD76+XT73)</f>
        <v>0</v>
      </c>
      <c r="XU76" s="127" t="n">
        <f aca="false">IF(WQ76&gt;0,0,FE76+XU73)</f>
        <v>0</v>
      </c>
      <c r="XV76" s="127" t="n">
        <f aca="false">IF(WR76&gt;0,0,IQ76+XV73)</f>
        <v>0</v>
      </c>
      <c r="XW76" s="127" t="n">
        <f aca="false">IF(WS76&gt;0,0,IR76+XW73)</f>
        <v>0</v>
      </c>
      <c r="XX76" s="127" t="n">
        <f aca="false">IF(WT76&gt;0,0,HW76+XX73)</f>
        <v>0</v>
      </c>
      <c r="XY76" s="127" t="n">
        <f aca="false">IFERROR(IF(WU76&gt;0,0,HX76+XY73),0)</f>
        <v>0</v>
      </c>
      <c r="XZ76" s="127" t="n">
        <f aca="false">IF(WV76&gt;0,0,SI76+XZ73)</f>
        <v>0</v>
      </c>
      <c r="YA76" s="127" t="n">
        <f aca="false">IFERROR(IF(WW76&gt;0,0,SJ76+YA73),0)</f>
        <v>0</v>
      </c>
      <c r="YB76" s="127"/>
      <c r="YC76" s="127"/>
      <c r="YD76" s="127"/>
    </row>
    <row r="77" customFormat="false" ht="15" hidden="false" customHeight="false" outlineLevel="0" collapsed="false">
      <c r="A77" s="716"/>
      <c r="B77" s="381"/>
      <c r="C77" s="382"/>
      <c r="D77" s="382"/>
      <c r="E77" s="382"/>
      <c r="F77" s="382"/>
      <c r="G77" s="382"/>
      <c r="H77" s="382"/>
      <c r="I77" s="383"/>
      <c r="J77" s="384"/>
      <c r="K77" s="385"/>
      <c r="L77" s="385"/>
      <c r="M77" s="385"/>
      <c r="N77" s="385"/>
      <c r="O77" s="385"/>
      <c r="P77" s="733"/>
      <c r="Q77" s="322"/>
      <c r="R77" s="322"/>
      <c r="S77" s="629" t="s">
        <v>420</v>
      </c>
      <c r="T77" s="322"/>
      <c r="U77" s="322"/>
      <c r="V77" s="322"/>
      <c r="W77" s="322"/>
      <c r="X77" s="322"/>
      <c r="Y77" s="322"/>
      <c r="Z77" s="323"/>
      <c r="AA77" s="387"/>
      <c r="AB77" s="388"/>
      <c r="AC77" s="388"/>
      <c r="AD77" s="388"/>
      <c r="AE77" s="388"/>
      <c r="AF77" s="388"/>
      <c r="AG77" s="389"/>
      <c r="AH77" s="390" t="n">
        <f aca="false">SUBTOTAL(3, B77:P77)</f>
        <v>0</v>
      </c>
      <c r="AI77" s="391" t="n">
        <f aca="false">COUNTIF(Q77:AG77,"&lt;&gt;0")-COUNTIF(Q77:AG77,"")</f>
        <v>1</v>
      </c>
      <c r="AJ77" s="291"/>
      <c r="AK77" s="291"/>
      <c r="AL77" s="381" t="s">
        <v>421</v>
      </c>
      <c r="AM77" s="382" t="s">
        <v>422</v>
      </c>
      <c r="AN77" s="382"/>
      <c r="AO77" s="382"/>
      <c r="AP77" s="382"/>
      <c r="AQ77" s="382"/>
      <c r="AR77" s="383"/>
      <c r="AS77" s="384"/>
      <c r="AT77" s="385"/>
      <c r="AU77" s="385"/>
      <c r="AV77" s="385"/>
      <c r="AW77" s="385"/>
      <c r="AX77" s="385"/>
      <c r="AY77" s="386"/>
      <c r="AZ77" s="322"/>
      <c r="BA77" s="322"/>
      <c r="BB77" s="322"/>
      <c r="BC77" s="322"/>
      <c r="BD77" s="322"/>
      <c r="BE77" s="322"/>
      <c r="BF77" s="323"/>
      <c r="BG77" s="387"/>
      <c r="BH77" s="388"/>
      <c r="BI77" s="388"/>
      <c r="BJ77" s="388"/>
      <c r="BK77" s="388"/>
      <c r="BL77" s="388"/>
      <c r="BM77" s="389"/>
      <c r="BN77" s="390" t="n">
        <f aca="false">SUBTOTAL(3, AL77:AY77)</f>
        <v>2</v>
      </c>
      <c r="BO77" s="391" t="n">
        <f aca="false">COUNTIF(AZ77:BM77,"&lt;&gt;0")-COUNTIF(AZ77:BM77,"")</f>
        <v>0</v>
      </c>
      <c r="BP77" s="291"/>
      <c r="BQ77" s="291"/>
      <c r="BR77" s="381"/>
      <c r="BS77" s="382"/>
      <c r="BT77" s="382"/>
      <c r="BU77" s="383"/>
      <c r="BV77" s="392"/>
      <c r="BW77" s="393"/>
      <c r="BX77" s="393"/>
      <c r="BY77" s="394"/>
      <c r="BZ77" s="321"/>
      <c r="CA77" s="322"/>
      <c r="CB77" s="322"/>
      <c r="CC77" s="323"/>
      <c r="CD77" s="387"/>
      <c r="CE77" s="388"/>
      <c r="CF77" s="388"/>
      <c r="CG77" s="389"/>
      <c r="CH77" s="390" t="n">
        <f aca="false">SUBTOTAL(3, BR77:BY77)</f>
        <v>0</v>
      </c>
      <c r="CI77" s="391" t="n">
        <f aca="false">COUNTIF(BZ77:CG77,"&lt;&gt;0")-COUNTIF(BZ77:CG77,"")</f>
        <v>0</v>
      </c>
      <c r="CJ77" s="291"/>
      <c r="CK77" s="291"/>
      <c r="CL77" s="381"/>
      <c r="CM77" s="382"/>
      <c r="CN77" s="382"/>
      <c r="CO77" s="383"/>
      <c r="CP77" s="384"/>
      <c r="CQ77" s="385"/>
      <c r="CR77" s="385"/>
      <c r="CS77" s="386"/>
      <c r="CT77" s="321"/>
      <c r="CU77" s="322"/>
      <c r="CV77" s="322"/>
      <c r="CW77" s="323"/>
      <c r="CX77" s="387"/>
      <c r="CY77" s="388"/>
      <c r="CZ77" s="388"/>
      <c r="DA77" s="389"/>
      <c r="DB77" s="390" t="n">
        <f aca="false">SUBTOTAL(3, CL77:CS77)</f>
        <v>0</v>
      </c>
      <c r="DC77" s="391" t="n">
        <f aca="false">COUNTIF(CT77:DA77,"&lt;&gt;0")-COUNTIF(CT77:DA77,"")</f>
        <v>0</v>
      </c>
      <c r="DD77" s="291"/>
      <c r="DE77" s="291"/>
      <c r="DF77" s="395" t="n">
        <f aca="false">SUMIF(B6:DE6,"итого гр.",B77:DE77)</f>
        <v>2</v>
      </c>
      <c r="DG77" s="391" t="n">
        <f aca="false">SUMIF(B6:DE6,"итого фк.",B77:DE77)</f>
        <v>1</v>
      </c>
      <c r="DH77" s="291"/>
      <c r="DI77" s="291"/>
      <c r="DJ77" s="396"/>
      <c r="DK77" s="397"/>
      <c r="DL77" s="291"/>
      <c r="DM77" s="291"/>
      <c r="DN77" s="381"/>
      <c r="DO77" s="382"/>
      <c r="DP77" s="382"/>
      <c r="DQ77" s="383"/>
      <c r="DR77" s="384"/>
      <c r="DS77" s="385"/>
      <c r="DT77" s="385"/>
      <c r="DU77" s="386"/>
      <c r="DV77" s="321"/>
      <c r="DW77" s="322"/>
      <c r="DX77" s="322"/>
      <c r="DY77" s="323"/>
      <c r="DZ77" s="387"/>
      <c r="EA77" s="388"/>
      <c r="EB77" s="388"/>
      <c r="EC77" s="389"/>
      <c r="ED77" s="390" t="n">
        <f aca="false">SUBTOTAL(3, DN77:DU77)</f>
        <v>0</v>
      </c>
      <c r="EE77" s="391" t="n">
        <f aca="false">COUNTIF(DV77:EC77,"&lt;&gt;0")-COUNTIF(DV77:EC77,"")</f>
        <v>0</v>
      </c>
      <c r="EF77" s="291"/>
      <c r="EG77" s="291"/>
      <c r="EH77" s="381"/>
      <c r="EI77" s="382"/>
      <c r="EJ77" s="382"/>
      <c r="EK77" s="382"/>
      <c r="EL77" s="382"/>
      <c r="EM77" s="382"/>
      <c r="EN77" s="383"/>
      <c r="EO77" s="384"/>
      <c r="EP77" s="385"/>
      <c r="EQ77" s="385"/>
      <c r="ER77" s="386"/>
      <c r="ES77" s="321"/>
      <c r="ET77" s="322"/>
      <c r="EU77" s="322"/>
      <c r="EV77" s="322"/>
      <c r="EW77" s="322"/>
      <c r="EX77" s="322"/>
      <c r="EY77" s="323"/>
      <c r="EZ77" s="387"/>
      <c r="FA77" s="388"/>
      <c r="FB77" s="388"/>
      <c r="FC77" s="569"/>
      <c r="FD77" s="390" t="n">
        <f aca="false">SUBTOTAL(3, EH77:ER77)</f>
        <v>0</v>
      </c>
      <c r="FE77" s="391" t="n">
        <f aca="false">COUNTIF(ES77:FC77,"&lt;&gt;0")-COUNTIF(ES77:FC77,"")</f>
        <v>0</v>
      </c>
      <c r="FF77" s="291"/>
      <c r="FG77" s="291"/>
      <c r="FH77" s="381" t="s">
        <v>423</v>
      </c>
      <c r="FI77" s="382" t="s">
        <v>424</v>
      </c>
      <c r="FJ77" s="382"/>
      <c r="FK77" s="382"/>
      <c r="FL77" s="382"/>
      <c r="FM77" s="382"/>
      <c r="FN77" s="382"/>
      <c r="FO77" s="382"/>
      <c r="FP77" s="382"/>
      <c r="FQ77" s="382"/>
      <c r="FR77" s="382"/>
      <c r="FS77" s="382"/>
      <c r="FT77" s="382"/>
      <c r="FU77" s="382"/>
      <c r="FV77" s="382"/>
      <c r="FW77" s="382"/>
      <c r="FX77" s="382"/>
      <c r="FY77" s="382"/>
      <c r="FZ77" s="382"/>
      <c r="GA77" s="382"/>
      <c r="GB77" s="382"/>
      <c r="GC77" s="382"/>
      <c r="GD77" s="382"/>
      <c r="GE77" s="382"/>
      <c r="GF77" s="382"/>
      <c r="GG77" s="382"/>
      <c r="GH77" s="382"/>
      <c r="GI77" s="382"/>
      <c r="GJ77" s="382"/>
      <c r="GK77" s="382"/>
      <c r="GL77" s="382"/>
      <c r="GM77" s="383"/>
      <c r="GN77" s="384"/>
      <c r="GO77" s="385"/>
      <c r="GP77" s="385"/>
      <c r="GQ77" s="385"/>
      <c r="GR77" s="385"/>
      <c r="GS77" s="385"/>
      <c r="GT77" s="386"/>
      <c r="GU77" s="322"/>
      <c r="GV77" s="322"/>
      <c r="GW77" s="322"/>
      <c r="GX77" s="322"/>
      <c r="GY77" s="322"/>
      <c r="GZ77" s="322"/>
      <c r="HA77" s="322"/>
      <c r="HB77" s="322"/>
      <c r="HC77" s="322"/>
      <c r="HD77" s="322"/>
      <c r="HE77" s="322"/>
      <c r="HF77" s="322"/>
      <c r="HG77" s="322"/>
      <c r="HH77" s="322"/>
      <c r="HI77" s="322"/>
      <c r="HJ77" s="322"/>
      <c r="HK77" s="322"/>
      <c r="HL77" s="322"/>
      <c r="HM77" s="322"/>
      <c r="HN77" s="322"/>
      <c r="HO77" s="323"/>
      <c r="HP77" s="723"/>
      <c r="HQ77" s="388"/>
      <c r="HR77" s="388"/>
      <c r="HS77" s="388"/>
      <c r="HT77" s="388"/>
      <c r="HU77" s="388"/>
      <c r="HV77" s="389"/>
      <c r="HW77" s="390" t="n">
        <f aca="false">SUBTOTAL(3, FH77:GT77)</f>
        <v>2</v>
      </c>
      <c r="HX77" s="391" t="n">
        <f aca="false">COUNTIF(GU77:HV77,"&lt;&gt;0")-COUNTIF(GU77:HV77,"")</f>
        <v>0</v>
      </c>
      <c r="HY77" s="291"/>
      <c r="HZ77" s="291"/>
      <c r="IA77" s="398"/>
      <c r="IB77" s="399"/>
      <c r="IC77" s="399"/>
      <c r="ID77" s="400"/>
      <c r="IE77" s="401"/>
      <c r="IF77" s="402"/>
      <c r="IG77" s="402"/>
      <c r="IH77" s="386"/>
      <c r="II77" s="321"/>
      <c r="IJ77" s="366"/>
      <c r="IK77" s="365"/>
      <c r="IL77" s="594"/>
      <c r="IM77" s="403"/>
      <c r="IN77" s="595"/>
      <c r="IO77" s="595"/>
      <c r="IP77" s="405"/>
      <c r="IQ77" s="390" t="n">
        <f aca="false">SUBTOTAL(3, IA77:IH77)</f>
        <v>0</v>
      </c>
      <c r="IR77" s="391" t="n">
        <f aca="false">COUNTIF(II77:IP77,"&lt;&gt;0")-COUNTIF(II77:IP77,"")</f>
        <v>0</v>
      </c>
      <c r="IS77" s="291"/>
      <c r="IT77" s="291"/>
      <c r="IU77" s="381"/>
      <c r="IV77" s="382" t="s">
        <v>377</v>
      </c>
      <c r="IW77" s="382"/>
      <c r="IX77" s="382"/>
      <c r="IY77" s="382"/>
      <c r="IZ77" s="382"/>
      <c r="JA77" s="382"/>
      <c r="JB77" s="382"/>
      <c r="JC77" s="382"/>
      <c r="JD77" s="382"/>
      <c r="JE77" s="382"/>
      <c r="JF77" s="382"/>
      <c r="JG77" s="382"/>
      <c r="JH77" s="382"/>
      <c r="JI77" s="382"/>
      <c r="JJ77" s="322" t="n">
        <v>915</v>
      </c>
      <c r="JK77" s="322" t="n">
        <v>3939</v>
      </c>
      <c r="JL77" s="322" t="n">
        <v>6179</v>
      </c>
      <c r="JM77" s="322" t="n">
        <v>6401</v>
      </c>
      <c r="JN77" s="322" t="n">
        <v>1703</v>
      </c>
      <c r="JO77" s="322" t="n">
        <v>1818</v>
      </c>
      <c r="JP77" s="322" t="n">
        <v>5070</v>
      </c>
      <c r="JQ77" s="322"/>
      <c r="JR77" s="322"/>
      <c r="JS77" s="322"/>
      <c r="JT77" s="322"/>
      <c r="JU77" s="322"/>
      <c r="JV77" s="322"/>
      <c r="JW77" s="322"/>
      <c r="JX77" s="322"/>
      <c r="JY77" s="322"/>
      <c r="JZ77" s="322"/>
      <c r="KA77" s="322"/>
      <c r="KB77" s="322"/>
      <c r="KC77" s="322"/>
      <c r="KD77" s="322"/>
      <c r="KE77" s="322"/>
      <c r="KF77" s="322"/>
      <c r="KG77" s="322"/>
      <c r="KH77" s="322"/>
      <c r="KI77" s="322"/>
      <c r="KJ77" s="322"/>
      <c r="KK77" s="322"/>
      <c r="KL77" s="322"/>
      <c r="KM77" s="322"/>
      <c r="KN77" s="322"/>
      <c r="KO77" s="322"/>
      <c r="KP77" s="323"/>
      <c r="KQ77" s="387"/>
      <c r="KR77" s="388"/>
      <c r="KS77" s="388"/>
      <c r="KT77" s="388"/>
      <c r="KU77" s="388"/>
      <c r="KV77" s="388"/>
      <c r="KW77" s="389"/>
      <c r="KX77" s="390" t="n">
        <f aca="false">SUBTOTAL(3, IU77:JI77)</f>
        <v>1</v>
      </c>
      <c r="KY77" s="391" t="n">
        <f aca="false">COUNTIF(JJ77:KW77,"&lt;&gt;0")-COUNTIF(JJ77:KW77,"")</f>
        <v>7</v>
      </c>
      <c r="KZ77" s="291"/>
      <c r="LA77" s="291"/>
      <c r="LB77" s="395" t="n">
        <f aca="false">SUMIF(DN6:LA6,"итого гр.",DN77:LA77)</f>
        <v>3</v>
      </c>
      <c r="LC77" s="391" t="n">
        <f aca="false">SUMIF(DN6:LA6,"итого фк.",DN77:LA77)</f>
        <v>7</v>
      </c>
      <c r="LD77" s="291"/>
      <c r="LE77" s="291"/>
      <c r="LF77" s="396"/>
      <c r="LG77" s="397"/>
      <c r="LH77" s="291"/>
      <c r="LI77" s="291"/>
      <c r="LJ77" s="406"/>
      <c r="LK77" s="407"/>
      <c r="LL77" s="291"/>
      <c r="LM77" s="291"/>
      <c r="LN77" s="396"/>
      <c r="LO77" s="397"/>
      <c r="LP77" s="291"/>
      <c r="LQ77" s="291"/>
      <c r="LR77" s="381" t="s">
        <v>425</v>
      </c>
      <c r="LS77" s="382"/>
      <c r="LT77" s="382"/>
      <c r="LU77" s="382"/>
      <c r="LV77" s="382"/>
      <c r="LW77" s="382"/>
      <c r="LX77" s="382"/>
      <c r="LY77" s="382"/>
      <c r="LZ77" s="382"/>
      <c r="MA77" s="382"/>
      <c r="MB77" s="382"/>
      <c r="MC77" s="382"/>
      <c r="MD77" s="382"/>
      <c r="ME77" s="382"/>
      <c r="MF77" s="382"/>
      <c r="MG77" s="322" t="s">
        <v>426</v>
      </c>
      <c r="MH77" s="322" t="s">
        <v>427</v>
      </c>
      <c r="MI77" s="322" t="s">
        <v>428</v>
      </c>
      <c r="MJ77" s="322" t="s">
        <v>399</v>
      </c>
      <c r="MK77" s="322" t="s">
        <v>429</v>
      </c>
      <c r="ML77" s="322" t="s">
        <v>430</v>
      </c>
      <c r="MM77" s="322" t="s">
        <v>431</v>
      </c>
      <c r="MN77" s="322"/>
      <c r="MO77" s="322"/>
      <c r="MP77" s="322"/>
      <c r="MQ77" s="322"/>
      <c r="MR77" s="322"/>
      <c r="MS77" s="322"/>
      <c r="MT77" s="322"/>
      <c r="MU77" s="322"/>
      <c r="MV77" s="322"/>
      <c r="MW77" s="322"/>
      <c r="MX77" s="322"/>
      <c r="MY77" s="322"/>
      <c r="MZ77" s="322"/>
      <c r="NA77" s="322"/>
      <c r="NB77" s="322"/>
      <c r="NC77" s="322"/>
      <c r="ND77" s="322"/>
      <c r="NE77" s="322"/>
      <c r="NF77" s="322"/>
      <c r="NG77" s="322"/>
      <c r="NH77" s="322"/>
      <c r="NI77" s="322"/>
      <c r="NJ77" s="322"/>
      <c r="NK77" s="322"/>
      <c r="NL77" s="322"/>
      <c r="NM77" s="322"/>
      <c r="NN77" s="322"/>
      <c r="NO77" s="322"/>
      <c r="NP77" s="322"/>
      <c r="NQ77" s="322"/>
      <c r="NR77" s="322"/>
      <c r="NS77" s="322"/>
      <c r="NT77" s="323"/>
      <c r="NU77" s="387"/>
      <c r="NV77" s="388"/>
      <c r="NW77" s="388"/>
      <c r="NX77" s="388"/>
      <c r="NY77" s="388"/>
      <c r="NZ77" s="388"/>
      <c r="OA77" s="389"/>
      <c r="OB77" s="390" t="n">
        <f aca="false">SUBTOTAL(3, LR77:MF77)</f>
        <v>1</v>
      </c>
      <c r="OC77" s="391" t="n">
        <f aca="false">COUNTIF(MG77:OA77,"&lt;&gt;0")-COUNTIF(MG77:OA77,"")</f>
        <v>7</v>
      </c>
      <c r="OD77" s="291"/>
      <c r="OE77" s="291"/>
      <c r="OF77" s="408"/>
      <c r="OG77" s="409"/>
      <c r="OH77" s="409"/>
      <c r="OI77" s="409"/>
      <c r="OJ77" s="409"/>
      <c r="OK77" s="409"/>
      <c r="OL77" s="409"/>
      <c r="OM77" s="409"/>
      <c r="ON77" s="410"/>
      <c r="OO77" s="411"/>
      <c r="OP77" s="412"/>
      <c r="OQ77" s="412"/>
      <c r="OR77" s="412"/>
      <c r="OS77" s="412"/>
      <c r="OT77" s="412"/>
      <c r="OU77" s="413"/>
      <c r="OV77" s="365"/>
      <c r="OW77" s="366"/>
      <c r="OX77" s="366"/>
      <c r="OY77" s="366"/>
      <c r="OZ77" s="366"/>
      <c r="PA77" s="366"/>
      <c r="PB77" s="366"/>
      <c r="PC77" s="366"/>
      <c r="PD77" s="366"/>
      <c r="PE77" s="366"/>
      <c r="PF77" s="366"/>
      <c r="PG77" s="366"/>
      <c r="PH77" s="366"/>
      <c r="PI77" s="366"/>
      <c r="PJ77" s="366"/>
      <c r="PK77" s="366"/>
      <c r="PL77" s="366"/>
      <c r="PM77" s="366"/>
      <c r="PN77" s="366"/>
      <c r="PO77" s="367"/>
      <c r="PP77" s="403"/>
      <c r="PQ77" s="404"/>
      <c r="PR77" s="404"/>
      <c r="PS77" s="404"/>
      <c r="PT77" s="404"/>
      <c r="PU77" s="404"/>
      <c r="PV77" s="405"/>
      <c r="PW77" s="390" t="n">
        <f aca="false">SUBTOTAL(3, OF77:OU77)</f>
        <v>0</v>
      </c>
      <c r="PX77" s="391" t="n">
        <f aca="false">COUNTIF(OV77:PV77,"&lt;&gt;0")-COUNTIF(OV77:PV77,"")</f>
        <v>0</v>
      </c>
      <c r="PY77" s="291"/>
      <c r="PZ77" s="291"/>
      <c r="QA77" s="414"/>
      <c r="QB77" s="415"/>
      <c r="QC77" s="415"/>
      <c r="QD77" s="415"/>
      <c r="QE77" s="415"/>
      <c r="QF77" s="415"/>
      <c r="QG77" s="416"/>
      <c r="QH77" s="411"/>
      <c r="QI77" s="412"/>
      <c r="QJ77" s="412"/>
      <c r="QK77" s="412"/>
      <c r="QL77" s="412"/>
      <c r="QM77" s="412"/>
      <c r="QN77" s="413"/>
      <c r="QO77" s="321"/>
      <c r="QP77" s="322"/>
      <c r="QQ77" s="322"/>
      <c r="QR77" s="322"/>
      <c r="QS77" s="322"/>
      <c r="QT77" s="322"/>
      <c r="QU77" s="323"/>
      <c r="QV77" s="387"/>
      <c r="QW77" s="388"/>
      <c r="QX77" s="388"/>
      <c r="QY77" s="388"/>
      <c r="QZ77" s="388"/>
      <c r="RA77" s="388"/>
      <c r="RB77" s="389"/>
      <c r="RC77" s="390" t="n">
        <f aca="false">SUBTOTAL(3, QA77:QN77)</f>
        <v>0</v>
      </c>
      <c r="RD77" s="391" t="n">
        <f aca="false">COUNTIF(QO77:RB77,"&lt;&gt;0")-COUNTIF(QO77:RB77,"")</f>
        <v>0</v>
      </c>
      <c r="RE77" s="291"/>
      <c r="RF77" s="291"/>
      <c r="RG77" s="408"/>
      <c r="RH77" s="409"/>
      <c r="RI77" s="409"/>
      <c r="RJ77" s="409"/>
      <c r="RK77" s="409"/>
      <c r="RL77" s="409"/>
      <c r="RM77" s="410"/>
      <c r="RN77" s="411"/>
      <c r="RO77" s="412"/>
      <c r="RP77" s="412"/>
      <c r="RQ77" s="412"/>
      <c r="RR77" s="412"/>
      <c r="RS77" s="412"/>
      <c r="RT77" s="413"/>
      <c r="RU77" s="365"/>
      <c r="RV77" s="366"/>
      <c r="RW77" s="366"/>
      <c r="RX77" s="366"/>
      <c r="RY77" s="366"/>
      <c r="RZ77" s="366"/>
      <c r="SA77" s="367"/>
      <c r="SB77" s="403"/>
      <c r="SC77" s="404"/>
      <c r="SD77" s="404"/>
      <c r="SE77" s="404"/>
      <c r="SF77" s="404"/>
      <c r="SG77" s="404"/>
      <c r="SH77" s="405"/>
      <c r="SI77" s="390" t="n">
        <f aca="false">COUNTIF(RG77:RT77,"&lt;&gt;0")-COUNTIF(RG77:RT77,"")</f>
        <v>0</v>
      </c>
      <c r="SJ77" s="391" t="n">
        <f aca="false">COUNTIF(RU77:SH77,"&lt;&gt;0")-COUNTIF(RU77:SH77,"")</f>
        <v>0</v>
      </c>
      <c r="SK77" s="291"/>
      <c r="SL77" s="291"/>
      <c r="SM77" s="395" t="n">
        <f aca="false">SUMIF(LR6:SL6,"итого гр.",LR77:SL77)</f>
        <v>1</v>
      </c>
      <c r="SN77" s="391" t="n">
        <f aca="false">SUMIF($LR$6:$SL$6,"итого фк.",LR77:SL77)</f>
        <v>7</v>
      </c>
      <c r="SO77" s="291"/>
      <c r="SP77" s="291"/>
      <c r="SQ77" s="396"/>
      <c r="SR77" s="397"/>
      <c r="SS77" s="291"/>
      <c r="ST77" s="291"/>
      <c r="SU77" s="408"/>
      <c r="SV77" s="409"/>
      <c r="SW77" s="409"/>
      <c r="SX77" s="410"/>
      <c r="SY77" s="411"/>
      <c r="SZ77" s="412"/>
      <c r="TA77" s="412"/>
      <c r="TB77" s="413"/>
      <c r="TC77" s="365"/>
      <c r="TD77" s="366"/>
      <c r="TE77" s="366"/>
      <c r="TF77" s="367"/>
      <c r="TG77" s="403"/>
      <c r="TH77" s="404"/>
      <c r="TI77" s="404"/>
      <c r="TJ77" s="405"/>
      <c r="TK77" s="390"/>
      <c r="TL77" s="391"/>
      <c r="TM77" s="291"/>
      <c r="TN77" s="291"/>
      <c r="TO77" s="395"/>
      <c r="TP77" s="417"/>
      <c r="TQ77" s="291"/>
      <c r="TR77" s="291"/>
      <c r="TS77" s="417"/>
      <c r="TT77" s="417"/>
      <c r="TU77" s="291"/>
      <c r="TV77" s="291"/>
      <c r="TW77" s="417"/>
      <c r="TX77" s="417"/>
      <c r="TY77" s="291"/>
      <c r="TZ77" s="291"/>
      <c r="UA77" s="417"/>
      <c r="UB77" s="417"/>
      <c r="UC77" s="291"/>
      <c r="UD77" s="291"/>
      <c r="UE77" s="418" t="n">
        <f aca="false">SUMIF(TO6:UD6,"итого гр.",TO77:UD77)</f>
        <v>0</v>
      </c>
      <c r="UF77" s="397" t="n">
        <f aca="false">SUMIF($TO$6:$UD$6,"итого фк.",TO77:UD77)</f>
        <v>0</v>
      </c>
      <c r="UG77" s="724"/>
      <c r="UH77" s="291"/>
      <c r="UI77" s="396"/>
      <c r="UJ77" s="397"/>
      <c r="UK77" s="291"/>
      <c r="UL77" s="291"/>
      <c r="UM77" s="396"/>
      <c r="UN77" s="397"/>
      <c r="UO77" s="291"/>
      <c r="UP77" s="291"/>
      <c r="UQ77" s="395"/>
      <c r="UR77" s="391"/>
      <c r="US77" s="291"/>
      <c r="UT77" s="291"/>
      <c r="UU77" s="396"/>
      <c r="UV77" s="397"/>
      <c r="UW77" s="291"/>
      <c r="UX77" s="291"/>
      <c r="UY77" s="418"/>
      <c r="UZ77" s="418"/>
      <c r="VA77" s="291"/>
      <c r="VB77" s="291"/>
      <c r="VC77" s="418"/>
      <c r="VD77" s="418"/>
      <c r="VE77" s="291"/>
      <c r="VF77" s="291"/>
      <c r="VG77" s="546"/>
      <c r="VH77" s="375"/>
      <c r="VI77" s="546"/>
      <c r="VJ77" s="375"/>
      <c r="VK77" s="396"/>
      <c r="VL77" s="375"/>
      <c r="VM77" s="419"/>
      <c r="VN77" s="546"/>
      <c r="VO77" s="377"/>
      <c r="VP77" s="378"/>
      <c r="VS77" s="608"/>
      <c r="WF77" s="127" t="n">
        <f aca="false">IF(AJ77="",0,AJ77+WF74)</f>
        <v>0</v>
      </c>
      <c r="WG77" s="127" t="n">
        <f aca="false">IF(AK77="",0,AK77+WG74)</f>
        <v>0</v>
      </c>
      <c r="WH77" s="127" t="n">
        <f aca="false">IF(BP77="",0,BP77+WH74)</f>
        <v>0</v>
      </c>
      <c r="WI77" s="127" t="n">
        <f aca="false">IF(BQ77="",0,BQ77+WI74)</f>
        <v>0</v>
      </c>
      <c r="WJ77" s="127" t="n">
        <f aca="false">IF(CJ77="",0,CJ77+WJ74)</f>
        <v>0</v>
      </c>
      <c r="WK77" s="127" t="n">
        <f aca="false">IF(CK77="",0,CK77+WK74)</f>
        <v>0</v>
      </c>
      <c r="WL77" s="127" t="n">
        <f aca="false">IF(DD77="",0,DD77+WL74)</f>
        <v>0</v>
      </c>
      <c r="WM77" s="127" t="n">
        <f aca="false">IF(DE77="",0,DE77+WM74)</f>
        <v>0</v>
      </c>
      <c r="WN77" s="127" t="n">
        <f aca="false">IF(EF77="",0,EF77+WN74)</f>
        <v>0</v>
      </c>
      <c r="WO77" s="127" t="n">
        <f aca="false">IF(EG77="",0,EG77+WO74)</f>
        <v>0</v>
      </c>
      <c r="WP77" s="127" t="n">
        <f aca="false">IF(FF77="",0,FF77+WP74)</f>
        <v>0</v>
      </c>
      <c r="WQ77" s="127" t="n">
        <f aca="false">IF(FG77="",0,FG77+WQ74)</f>
        <v>0</v>
      </c>
      <c r="WR77" s="127" t="n">
        <f aca="false">IF(IS77="",0,IS77+WR74)</f>
        <v>0</v>
      </c>
      <c r="WS77" s="127" t="n">
        <f aca="false">IF(IT77="",0,IT77+WS74)</f>
        <v>0</v>
      </c>
      <c r="WT77" s="127" t="n">
        <f aca="false">IF(HY77="",0,HY77+WT74)</f>
        <v>0</v>
      </c>
      <c r="WU77" s="127" t="n">
        <f aca="false">IF(HZ77="",0,HZ77+WU74)</f>
        <v>0</v>
      </c>
      <c r="WV77" s="127" t="n">
        <f aca="false">IF(SK77="",0,SK77+WV74)</f>
        <v>0</v>
      </c>
      <c r="WW77" s="127" t="n">
        <f aca="false">IF(SL77="",0,SL77+WW74)</f>
        <v>0</v>
      </c>
      <c r="WX77" s="127" t="n">
        <f aca="false">IF(UM77="",0,UM77)</f>
        <v>0</v>
      </c>
      <c r="WY77" s="127" t="n">
        <f aca="false">IF(UN77="",0,UN77)</f>
        <v>0</v>
      </c>
      <c r="WZ77" s="127" t="n">
        <f aca="false">IF(LL77="",0,LL77+WZ74)</f>
        <v>0</v>
      </c>
      <c r="XA77" s="127" t="n">
        <f aca="false">IF(LM77="",0,LM77+XA74)</f>
        <v>0</v>
      </c>
      <c r="XB77" s="127" t="n">
        <f aca="false">IF(UI77="",0,UI77+XB74)</f>
        <v>0</v>
      </c>
      <c r="XC77" s="127" t="n">
        <f aca="false">IF(UJ77="",0,UJ77+XC74)</f>
        <v>0</v>
      </c>
      <c r="XD77" s="127" t="n">
        <f aca="false">IF(VN77="",0,VN77+XD74)</f>
        <v>0</v>
      </c>
      <c r="XE77" s="127" t="n">
        <f aca="false">IF(VO77="",0,VO77+XE74)</f>
        <v>0</v>
      </c>
      <c r="XF77" s="127" t="n">
        <f aca="false">IFERROR(XD77/$A75,0)</f>
        <v>0</v>
      </c>
      <c r="XG77" s="127" t="n">
        <f aca="false">IFERROR(XE77/$A75,0)</f>
        <v>0</v>
      </c>
      <c r="XH77" s="127" t="n">
        <f aca="false">IF(US77="",0,US77+XH74)</f>
        <v>0</v>
      </c>
      <c r="XI77" s="127" t="n">
        <f aca="false">IF(UT77="",0,UT77+XI74)</f>
        <v>0</v>
      </c>
      <c r="XJ77" s="127" t="n">
        <f aca="false">IF(WF77&gt;0,0,AH77+XJ74)</f>
        <v>9</v>
      </c>
      <c r="XK77" s="127" t="n">
        <f aca="false">IF(WG77&gt;0,0,AI77+XK74)</f>
        <v>6</v>
      </c>
      <c r="XL77" s="127" t="n">
        <f aca="false">IF(WH77&gt;0,0,BN77+XL74)</f>
        <v>12</v>
      </c>
      <c r="XM77" s="127" t="n">
        <f aca="false">IF(WI77&gt;0,0,BO77+XM74)</f>
        <v>8</v>
      </c>
      <c r="XN77" s="127" t="n">
        <f aca="false">IF(WJ77&gt;0,0,CH77+XN74)</f>
        <v>0</v>
      </c>
      <c r="XO77" s="127" t="n">
        <f aca="false">IF(WK77&gt;0,0,CI77+XO74)</f>
        <v>0</v>
      </c>
      <c r="XP77" s="127" t="n">
        <f aca="false">IF(WL77&gt;0,0,DB77+XP74)</f>
        <v>0</v>
      </c>
      <c r="XQ77" s="127" t="n">
        <f aca="false">IF(WM77&gt;0,0,DC77+XQ74)</f>
        <v>0</v>
      </c>
      <c r="XR77" s="127" t="n">
        <f aca="false">IF(WN77&gt;0,0,ED77+XR74)</f>
        <v>3</v>
      </c>
      <c r="XS77" s="127" t="n">
        <f aca="false">IF(WO77&gt;0,0,EE77+XS74)</f>
        <v>4</v>
      </c>
      <c r="XT77" s="127" t="n">
        <f aca="false">IF(WP77&gt;0,0,FD77+XT74)</f>
        <v>7</v>
      </c>
      <c r="XU77" s="127" t="n">
        <f aca="false">IF(WQ77&gt;0,0,FE77+XU74)</f>
        <v>2</v>
      </c>
      <c r="XV77" s="127" t="n">
        <f aca="false">IF(WR77&gt;0,0,IQ77+XV74)</f>
        <v>0</v>
      </c>
      <c r="XW77" s="127" t="n">
        <f aca="false">IF(WS77&gt;0,0,IR77+XW74)</f>
        <v>0</v>
      </c>
      <c r="XX77" s="127" t="n">
        <f aca="false">IF(WT77&gt;0,0,HW77+XX74)</f>
        <v>28</v>
      </c>
      <c r="XY77" s="127" t="n">
        <f aca="false">IFERROR(IF(WU77&gt;0,0,HX77+XY74),0)</f>
        <v>26</v>
      </c>
      <c r="XZ77" s="127" t="n">
        <f aca="false">IF(WV77&gt;0,0,SI77+XZ74)</f>
        <v>6</v>
      </c>
      <c r="YA77" s="127" t="n">
        <f aca="false">IFERROR(IF(WW77&gt;0,0,SJ77+YA74),0)</f>
        <v>3</v>
      </c>
      <c r="YB77" s="127"/>
      <c r="YC77" s="127"/>
      <c r="YD77" s="127"/>
    </row>
    <row r="78" customFormat="false" ht="15" hidden="false" customHeight="false" outlineLevel="0" collapsed="false">
      <c r="A78" s="716"/>
      <c r="B78" s="420"/>
      <c r="C78" s="421"/>
      <c r="D78" s="421"/>
      <c r="E78" s="421"/>
      <c r="F78" s="421"/>
      <c r="G78" s="421"/>
      <c r="H78" s="421"/>
      <c r="I78" s="422"/>
      <c r="J78" s="423"/>
      <c r="K78" s="424"/>
      <c r="L78" s="424"/>
      <c r="M78" s="424"/>
      <c r="N78" s="424"/>
      <c r="O78" s="424"/>
      <c r="P78" s="734"/>
      <c r="Q78" s="427"/>
      <c r="R78" s="427"/>
      <c r="S78" s="735" t="n">
        <v>30</v>
      </c>
      <c r="T78" s="427"/>
      <c r="U78" s="427"/>
      <c r="V78" s="427"/>
      <c r="W78" s="427"/>
      <c r="X78" s="427"/>
      <c r="Y78" s="427"/>
      <c r="Z78" s="428"/>
      <c r="AA78" s="429"/>
      <c r="AB78" s="430"/>
      <c r="AC78" s="430"/>
      <c r="AD78" s="430"/>
      <c r="AE78" s="430"/>
      <c r="AF78" s="430"/>
      <c r="AG78" s="431"/>
      <c r="AH78" s="432" t="n">
        <f aca="false">SUBTOTAL(9, B78:P78)</f>
        <v>0</v>
      </c>
      <c r="AI78" s="433" t="n">
        <f aca="false">SUBTOTAL(9, Q78:AG78)</f>
        <v>30</v>
      </c>
      <c r="AJ78" s="291" t="n">
        <f aca="false">SUM(AH78,AJ75)</f>
        <v>730</v>
      </c>
      <c r="AK78" s="291" t="n">
        <f aca="false">SUM(AI78,AK75)</f>
        <v>530</v>
      </c>
      <c r="AL78" s="420" t="n">
        <v>18</v>
      </c>
      <c r="AM78" s="421" t="n">
        <v>19</v>
      </c>
      <c r="AN78" s="421"/>
      <c r="AO78" s="421"/>
      <c r="AP78" s="421"/>
      <c r="AQ78" s="421"/>
      <c r="AR78" s="422"/>
      <c r="AS78" s="423"/>
      <c r="AT78" s="424"/>
      <c r="AU78" s="424"/>
      <c r="AV78" s="424"/>
      <c r="AW78" s="424"/>
      <c r="AX78" s="424"/>
      <c r="AY78" s="425"/>
      <c r="AZ78" s="427"/>
      <c r="BA78" s="427"/>
      <c r="BB78" s="427"/>
      <c r="BC78" s="427"/>
      <c r="BD78" s="427"/>
      <c r="BE78" s="427"/>
      <c r="BF78" s="428"/>
      <c r="BG78" s="429"/>
      <c r="BH78" s="430"/>
      <c r="BI78" s="430"/>
      <c r="BJ78" s="430"/>
      <c r="BK78" s="430"/>
      <c r="BL78" s="430"/>
      <c r="BM78" s="431"/>
      <c r="BN78" s="432" t="n">
        <f aca="false">SUBTOTAL(9, AL78:AY78)</f>
        <v>37</v>
      </c>
      <c r="BO78" s="433" t="n">
        <f aca="false">SUBTOTAL(9, AZ78:BM78)</f>
        <v>0</v>
      </c>
      <c r="BP78" s="291" t="n">
        <f aca="false">SUM(BN78,BP75)</f>
        <v>240</v>
      </c>
      <c r="BQ78" s="291" t="n">
        <f aca="false">SUM(BO78,BQ75)</f>
        <v>147</v>
      </c>
      <c r="BR78" s="420"/>
      <c r="BS78" s="421"/>
      <c r="BT78" s="421"/>
      <c r="BU78" s="422"/>
      <c r="BV78" s="434"/>
      <c r="BW78" s="435"/>
      <c r="BX78" s="435"/>
      <c r="BY78" s="436"/>
      <c r="BZ78" s="426"/>
      <c r="CA78" s="427"/>
      <c r="CB78" s="427"/>
      <c r="CC78" s="428"/>
      <c r="CD78" s="429"/>
      <c r="CE78" s="430"/>
      <c r="CF78" s="430"/>
      <c r="CG78" s="431"/>
      <c r="CH78" s="432" t="n">
        <f aca="false">SUBTOTAL(9, BR78:BY78)</f>
        <v>0</v>
      </c>
      <c r="CI78" s="433" t="n">
        <f aca="false">SUBTOTAL(9, BZ78:CG78)</f>
        <v>0</v>
      </c>
      <c r="CJ78" s="291" t="n">
        <f aca="false">SUM(CH78,CJ75)</f>
        <v>0</v>
      </c>
      <c r="CK78" s="291" t="n">
        <f aca="false">SUM(CI78,CK75)</f>
        <v>0</v>
      </c>
      <c r="CL78" s="420"/>
      <c r="CM78" s="421"/>
      <c r="CN78" s="421"/>
      <c r="CO78" s="422"/>
      <c r="CP78" s="423"/>
      <c r="CQ78" s="424"/>
      <c r="CR78" s="424"/>
      <c r="CS78" s="425"/>
      <c r="CT78" s="426"/>
      <c r="CU78" s="427"/>
      <c r="CV78" s="427"/>
      <c r="CW78" s="428"/>
      <c r="CX78" s="429"/>
      <c r="CY78" s="430"/>
      <c r="CZ78" s="430"/>
      <c r="DA78" s="431"/>
      <c r="DB78" s="432" t="n">
        <f aca="false">SUBTOTAL(9, CL78:CS78)</f>
        <v>0</v>
      </c>
      <c r="DC78" s="433" t="n">
        <f aca="false">SUBTOTAL(9, CT78:DA78)</f>
        <v>0</v>
      </c>
      <c r="DD78" s="291" t="n">
        <f aca="false">SUM(DB78,DD75)</f>
        <v>0</v>
      </c>
      <c r="DE78" s="291" t="n">
        <f aca="false">SUM(DC78,DE75)</f>
        <v>0</v>
      </c>
      <c r="DF78" s="437" t="n">
        <f aca="false">SUMIF(B6:DE6,"итого гр.",B78:DE78)</f>
        <v>37</v>
      </c>
      <c r="DG78" s="433" t="n">
        <f aca="false">SUMIF(B6:DE6,"итого фк.",B78:DE78)</f>
        <v>30</v>
      </c>
      <c r="DH78" s="291" t="n">
        <f aca="false">SUM(DF78,DH75)</f>
        <v>970</v>
      </c>
      <c r="DI78" s="291" t="n">
        <f aca="false">SUM(DG78,DI75)</f>
        <v>677</v>
      </c>
      <c r="DJ78" s="438" t="n">
        <f aca="false">DH78</f>
        <v>970</v>
      </c>
      <c r="DK78" s="439" t="n">
        <f aca="false">DI78</f>
        <v>677</v>
      </c>
      <c r="DL78" s="291"/>
      <c r="DM78" s="291"/>
      <c r="DN78" s="420"/>
      <c r="DO78" s="421"/>
      <c r="DP78" s="421"/>
      <c r="DQ78" s="422"/>
      <c r="DR78" s="423"/>
      <c r="DS78" s="424"/>
      <c r="DT78" s="424"/>
      <c r="DU78" s="425"/>
      <c r="DV78" s="426"/>
      <c r="DW78" s="427"/>
      <c r="DX78" s="427"/>
      <c r="DY78" s="428"/>
      <c r="DZ78" s="429"/>
      <c r="EA78" s="430"/>
      <c r="EB78" s="430"/>
      <c r="EC78" s="431"/>
      <c r="ED78" s="390" t="n">
        <f aca="false">SUBTOTAL(9, DN78:DU78)</f>
        <v>0</v>
      </c>
      <c r="EE78" s="433" t="n">
        <f aca="false">SUBTOTAL(9, DV78:EC78)</f>
        <v>0</v>
      </c>
      <c r="EF78" s="291" t="n">
        <f aca="false">SUM(ED78,EF75)</f>
        <v>25.2</v>
      </c>
      <c r="EG78" s="291" t="n">
        <f aca="false">SUM(EE78,EG75)</f>
        <v>26.488</v>
      </c>
      <c r="EH78" s="420"/>
      <c r="EI78" s="421"/>
      <c r="EJ78" s="421"/>
      <c r="EK78" s="421"/>
      <c r="EL78" s="421"/>
      <c r="EM78" s="421"/>
      <c r="EN78" s="422"/>
      <c r="EO78" s="423"/>
      <c r="EP78" s="424"/>
      <c r="EQ78" s="424"/>
      <c r="ER78" s="425"/>
      <c r="ES78" s="699"/>
      <c r="ET78" s="575"/>
      <c r="EU78" s="441"/>
      <c r="EV78" s="441"/>
      <c r="EW78" s="441"/>
      <c r="EX78" s="441"/>
      <c r="EY78" s="442"/>
      <c r="EZ78" s="443"/>
      <c r="FA78" s="444"/>
      <c r="FB78" s="444"/>
      <c r="FC78" s="589"/>
      <c r="FD78" s="432" t="n">
        <f aca="false">SUBTOTAL(9, EH78:ER78)</f>
        <v>0</v>
      </c>
      <c r="FE78" s="433" t="n">
        <f aca="false">SUBTOTAL(9, ES78:FC78)</f>
        <v>0</v>
      </c>
      <c r="FF78" s="291" t="n">
        <f aca="false">SUM(FD78,FF75)</f>
        <v>220</v>
      </c>
      <c r="FG78" s="291" t="n">
        <f aca="false">SUM(FE78,FG75)</f>
        <v>60</v>
      </c>
      <c r="FH78" s="420" t="n">
        <v>7</v>
      </c>
      <c r="FI78" s="421" t="n">
        <v>5</v>
      </c>
      <c r="FJ78" s="421"/>
      <c r="FK78" s="421"/>
      <c r="FL78" s="421"/>
      <c r="FM78" s="421"/>
      <c r="FN78" s="421"/>
      <c r="FO78" s="421"/>
      <c r="FP78" s="421"/>
      <c r="FQ78" s="421"/>
      <c r="FR78" s="421"/>
      <c r="FS78" s="421"/>
      <c r="FT78" s="421"/>
      <c r="FU78" s="421"/>
      <c r="FV78" s="421"/>
      <c r="FW78" s="421"/>
      <c r="FX78" s="421"/>
      <c r="FY78" s="421"/>
      <c r="FZ78" s="421"/>
      <c r="GA78" s="421"/>
      <c r="GB78" s="421"/>
      <c r="GC78" s="421"/>
      <c r="GD78" s="421"/>
      <c r="GE78" s="421"/>
      <c r="GF78" s="421"/>
      <c r="GG78" s="421"/>
      <c r="GH78" s="421"/>
      <c r="GI78" s="421"/>
      <c r="GJ78" s="421"/>
      <c r="GK78" s="421"/>
      <c r="GL78" s="421"/>
      <c r="GM78" s="422"/>
      <c r="GN78" s="423"/>
      <c r="GO78" s="424"/>
      <c r="GP78" s="424"/>
      <c r="GQ78" s="424"/>
      <c r="GR78" s="424"/>
      <c r="GS78" s="424"/>
      <c r="GT78" s="425"/>
      <c r="GU78" s="427"/>
      <c r="GV78" s="427"/>
      <c r="GW78" s="427"/>
      <c r="GX78" s="427"/>
      <c r="GY78" s="427"/>
      <c r="GZ78" s="427"/>
      <c r="HA78" s="427"/>
      <c r="HB78" s="427"/>
      <c r="HC78" s="427"/>
      <c r="HD78" s="427"/>
      <c r="HE78" s="427"/>
      <c r="HF78" s="427"/>
      <c r="HG78" s="427"/>
      <c r="HH78" s="427"/>
      <c r="HI78" s="427"/>
      <c r="HJ78" s="427"/>
      <c r="HK78" s="427"/>
      <c r="HL78" s="427"/>
      <c r="HM78" s="427"/>
      <c r="HN78" s="427"/>
      <c r="HO78" s="428"/>
      <c r="HP78" s="726" t="n">
        <v>3</v>
      </c>
      <c r="HQ78" s="430"/>
      <c r="HR78" s="430"/>
      <c r="HS78" s="430"/>
      <c r="HT78" s="430"/>
      <c r="HU78" s="430"/>
      <c r="HV78" s="431"/>
      <c r="HW78" s="432" t="n">
        <f aca="false">SUBTOTAL(9, FH78:GT78)</f>
        <v>12</v>
      </c>
      <c r="HX78" s="433" t="n">
        <f aca="false">SUBTOTAL(9, GU78:HV78)</f>
        <v>3</v>
      </c>
      <c r="HY78" s="291" t="n">
        <f aca="false">SUM(HW78,HY75)</f>
        <v>145</v>
      </c>
      <c r="HZ78" s="291" t="n">
        <f aca="false">SUM(HX78,HZ75)</f>
        <v>132.773</v>
      </c>
      <c r="IA78" s="446"/>
      <c r="IB78" s="447"/>
      <c r="IC78" s="447"/>
      <c r="ID78" s="448"/>
      <c r="IE78" s="449"/>
      <c r="IF78" s="450"/>
      <c r="IG78" s="450"/>
      <c r="IH78" s="425"/>
      <c r="II78" s="440"/>
      <c r="IJ78" s="451"/>
      <c r="IK78" s="465"/>
      <c r="IL78" s="597"/>
      <c r="IM78" s="453"/>
      <c r="IN78" s="598"/>
      <c r="IO78" s="598"/>
      <c r="IP78" s="455"/>
      <c r="IQ78" s="432" t="n">
        <f aca="false">SUBTOTAL(9, IA78:IH78)</f>
        <v>0</v>
      </c>
      <c r="IR78" s="433" t="n">
        <f aca="false">SUBTOTAL(9, II78:IP78)</f>
        <v>0</v>
      </c>
      <c r="IS78" s="291" t="n">
        <f aca="false">SUM(IQ78,IS75)</f>
        <v>0</v>
      </c>
      <c r="IT78" s="291" t="n">
        <f aca="false">SUM(IR78,IT75)</f>
        <v>0</v>
      </c>
      <c r="IU78" s="420"/>
      <c r="IV78" s="421" t="n">
        <v>3.3</v>
      </c>
      <c r="IW78" s="421" t="n">
        <v>5.9</v>
      </c>
      <c r="IX78" s="421"/>
      <c r="IY78" s="421"/>
      <c r="IZ78" s="421"/>
      <c r="JA78" s="421"/>
      <c r="JB78" s="421"/>
      <c r="JC78" s="421"/>
      <c r="JD78" s="421"/>
      <c r="JE78" s="421"/>
      <c r="JF78" s="421"/>
      <c r="JG78" s="421"/>
      <c r="JH78" s="421"/>
      <c r="JI78" s="421"/>
      <c r="JJ78" s="427" t="n">
        <v>51.829</v>
      </c>
      <c r="JK78" s="427" t="n">
        <v>2.335</v>
      </c>
      <c r="JL78" s="427" t="n">
        <v>7.921</v>
      </c>
      <c r="JM78" s="427" t="n">
        <v>12.405</v>
      </c>
      <c r="JN78" s="427" t="n">
        <v>20.712</v>
      </c>
      <c r="JO78" s="427" t="n">
        <v>9.934</v>
      </c>
      <c r="JP78" s="427" t="n">
        <v>6.045</v>
      </c>
      <c r="JQ78" s="427"/>
      <c r="JR78" s="427"/>
      <c r="JS78" s="427"/>
      <c r="JT78" s="427"/>
      <c r="JU78" s="427"/>
      <c r="JV78" s="427"/>
      <c r="JW78" s="427"/>
      <c r="JX78" s="427"/>
      <c r="JY78" s="427"/>
      <c r="JZ78" s="427"/>
      <c r="KA78" s="427"/>
      <c r="KB78" s="427"/>
      <c r="KC78" s="427"/>
      <c r="KD78" s="427"/>
      <c r="KE78" s="427"/>
      <c r="KF78" s="427"/>
      <c r="KG78" s="427"/>
      <c r="KH78" s="427"/>
      <c r="KI78" s="427"/>
      <c r="KJ78" s="427"/>
      <c r="KK78" s="427"/>
      <c r="KL78" s="427"/>
      <c r="KM78" s="427"/>
      <c r="KN78" s="427"/>
      <c r="KO78" s="427"/>
      <c r="KP78" s="428"/>
      <c r="KQ78" s="429"/>
      <c r="KR78" s="430"/>
      <c r="KS78" s="430"/>
      <c r="KT78" s="430"/>
      <c r="KU78" s="430"/>
      <c r="KV78" s="430"/>
      <c r="KW78" s="431"/>
      <c r="KX78" s="432" t="n">
        <f aca="false">SUBTOTAL(9, IU78:JI78)</f>
        <v>9.2</v>
      </c>
      <c r="KY78" s="433" t="n">
        <f aca="false">SUBTOTAL(9, JJ78:KW78)</f>
        <v>111.181</v>
      </c>
      <c r="KZ78" s="291" t="n">
        <f aca="false">SUM(KX78,KZ75)</f>
        <v>311.041</v>
      </c>
      <c r="LA78" s="727" t="n">
        <f aca="false">SUM(KY78,LA75)</f>
        <v>1002.095</v>
      </c>
      <c r="LB78" s="437" t="n">
        <f aca="false">SUMIF(DN6:LA6,"итого гр.",DN78:LA78)</f>
        <v>21.2</v>
      </c>
      <c r="LC78" s="433" t="n">
        <f aca="false">SUMIF(DN6:LA6,"итого фк.",DN78:LA78)</f>
        <v>114.181</v>
      </c>
      <c r="LD78" s="291" t="n">
        <f aca="false">SUM(LB78,LD75)</f>
        <v>701.241</v>
      </c>
      <c r="LE78" s="291" t="n">
        <f aca="false">SUM(LC78,LE75)</f>
        <v>1221.356</v>
      </c>
      <c r="LF78" s="438" t="n">
        <f aca="false">LD78</f>
        <v>701.241</v>
      </c>
      <c r="LG78" s="439" t="n">
        <f aca="false">LE78</f>
        <v>1221.356</v>
      </c>
      <c r="LH78" s="291"/>
      <c r="LI78" s="728"/>
      <c r="LJ78" s="457"/>
      <c r="LK78" s="458"/>
      <c r="LL78" s="291" t="n">
        <f aca="false">LJ78</f>
        <v>0</v>
      </c>
      <c r="LM78" s="291" t="n">
        <f aca="false">LK78</f>
        <v>0</v>
      </c>
      <c r="LN78" s="438" t="n">
        <f aca="false">SUM(DF78,LB78,LJ78)</f>
        <v>58.2</v>
      </c>
      <c r="LO78" s="439" t="n">
        <f aca="false">SUM(DG78,LC78,LK78)</f>
        <v>144.181</v>
      </c>
      <c r="LP78" s="291" t="n">
        <f aca="false">SUM(DH78,LD78,LL78)</f>
        <v>1671.241</v>
      </c>
      <c r="LQ78" s="291" t="n">
        <f aca="false">SUM(DI78,LE78,LM78)</f>
        <v>1898.356</v>
      </c>
      <c r="LR78" s="420" t="n">
        <v>2.2</v>
      </c>
      <c r="LS78" s="421" t="n">
        <v>6.9</v>
      </c>
      <c r="LT78" s="421"/>
      <c r="LU78" s="421"/>
      <c r="LV78" s="421"/>
      <c r="LW78" s="421"/>
      <c r="LX78" s="421"/>
      <c r="LY78" s="421"/>
      <c r="LZ78" s="421"/>
      <c r="MA78" s="421"/>
      <c r="MB78" s="421"/>
      <c r="MC78" s="421"/>
      <c r="MD78" s="421"/>
      <c r="ME78" s="421"/>
      <c r="MF78" s="421"/>
      <c r="MG78" s="441" t="n">
        <v>3.583</v>
      </c>
      <c r="MH78" s="441" t="n">
        <v>7.24</v>
      </c>
      <c r="MI78" s="441" t="n">
        <v>7.807</v>
      </c>
      <c r="MJ78" s="441" t="n">
        <v>3.968</v>
      </c>
      <c r="MK78" s="441" t="n">
        <v>8.176</v>
      </c>
      <c r="ML78" s="441" t="n">
        <v>8.232</v>
      </c>
      <c r="MM78" s="441" t="n">
        <v>0.136</v>
      </c>
      <c r="MN78" s="441"/>
      <c r="MO78" s="441"/>
      <c r="MP78" s="441"/>
      <c r="MQ78" s="441"/>
      <c r="MR78" s="441"/>
      <c r="MS78" s="441"/>
      <c r="MT78" s="441"/>
      <c r="MU78" s="441"/>
      <c r="MV78" s="441"/>
      <c r="MW78" s="441"/>
      <c r="MX78" s="441"/>
      <c r="MY78" s="441"/>
      <c r="MZ78" s="441"/>
      <c r="NA78" s="441"/>
      <c r="NB78" s="441"/>
      <c r="NC78" s="441"/>
      <c r="ND78" s="441"/>
      <c r="NE78" s="441"/>
      <c r="NF78" s="441"/>
      <c r="NG78" s="441"/>
      <c r="NH78" s="441"/>
      <c r="NI78" s="441"/>
      <c r="NJ78" s="441"/>
      <c r="NK78" s="441"/>
      <c r="NL78" s="441"/>
      <c r="NM78" s="441"/>
      <c r="NN78" s="441"/>
      <c r="NO78" s="441"/>
      <c r="NP78" s="441"/>
      <c r="NQ78" s="441"/>
      <c r="NR78" s="441"/>
      <c r="NS78" s="441"/>
      <c r="NT78" s="442"/>
      <c r="NU78" s="443"/>
      <c r="NV78" s="444"/>
      <c r="NW78" s="444"/>
      <c r="NX78" s="444"/>
      <c r="NY78" s="444"/>
      <c r="NZ78" s="444"/>
      <c r="OA78" s="445"/>
      <c r="OB78" s="432" t="n">
        <f aca="false">SUBTOTAL(9, LR78:MF78)</f>
        <v>9.1</v>
      </c>
      <c r="OC78" s="433" t="n">
        <f aca="false">SUBTOTAL(9, MG78:OA78)</f>
        <v>39.142</v>
      </c>
      <c r="OD78" s="291" t="n">
        <f aca="false">SUM(OB78,OD75)</f>
        <v>602.6535555556</v>
      </c>
      <c r="OE78" s="291" t="n">
        <f aca="false">SUM(OC78,OE75)</f>
        <v>1302.823</v>
      </c>
      <c r="OF78" s="459"/>
      <c r="OG78" s="460"/>
      <c r="OH78" s="460"/>
      <c r="OI78" s="460"/>
      <c r="OJ78" s="460"/>
      <c r="OK78" s="460"/>
      <c r="OL78" s="460"/>
      <c r="OM78" s="460"/>
      <c r="ON78" s="461"/>
      <c r="OO78" s="462"/>
      <c r="OP78" s="463"/>
      <c r="OQ78" s="463"/>
      <c r="OR78" s="463"/>
      <c r="OS78" s="463"/>
      <c r="OT78" s="463"/>
      <c r="OU78" s="464"/>
      <c r="OV78" s="465"/>
      <c r="OW78" s="451"/>
      <c r="OX78" s="451"/>
      <c r="OY78" s="451"/>
      <c r="OZ78" s="451"/>
      <c r="PA78" s="451"/>
      <c r="PB78" s="451"/>
      <c r="PC78" s="451"/>
      <c r="PD78" s="451"/>
      <c r="PE78" s="451"/>
      <c r="PF78" s="451"/>
      <c r="PG78" s="451"/>
      <c r="PH78" s="451"/>
      <c r="PI78" s="451"/>
      <c r="PJ78" s="451"/>
      <c r="PK78" s="451"/>
      <c r="PL78" s="451"/>
      <c r="PM78" s="451"/>
      <c r="PN78" s="451"/>
      <c r="PO78" s="452"/>
      <c r="PP78" s="453"/>
      <c r="PQ78" s="454"/>
      <c r="PR78" s="454"/>
      <c r="PS78" s="454"/>
      <c r="PT78" s="454"/>
      <c r="PU78" s="454"/>
      <c r="PV78" s="455"/>
      <c r="PW78" s="432" t="n">
        <f aca="false">SUBTOTAL(9, OF78:OU78)</f>
        <v>0</v>
      </c>
      <c r="PX78" s="433" t="n">
        <f aca="false">SUBTOTAL(9, OV78:PV78)</f>
        <v>0</v>
      </c>
      <c r="PY78" s="291" t="n">
        <f aca="false">SUM(PW78,PY75)</f>
        <v>0</v>
      </c>
      <c r="PZ78" s="291" t="n">
        <f aca="false">SUM(PX78,PZ75)</f>
        <v>0</v>
      </c>
      <c r="QA78" s="466"/>
      <c r="QB78" s="467"/>
      <c r="QC78" s="467"/>
      <c r="QD78" s="467"/>
      <c r="QE78" s="467"/>
      <c r="QF78" s="467"/>
      <c r="QG78" s="468"/>
      <c r="QH78" s="462"/>
      <c r="QI78" s="463"/>
      <c r="QJ78" s="463"/>
      <c r="QK78" s="463"/>
      <c r="QL78" s="463"/>
      <c r="QM78" s="463"/>
      <c r="QN78" s="464"/>
      <c r="QO78" s="440"/>
      <c r="QP78" s="441"/>
      <c r="QQ78" s="441"/>
      <c r="QR78" s="441"/>
      <c r="QS78" s="441"/>
      <c r="QT78" s="441"/>
      <c r="QU78" s="442"/>
      <c r="QV78" s="443"/>
      <c r="QW78" s="444"/>
      <c r="QX78" s="444"/>
      <c r="QY78" s="444"/>
      <c r="QZ78" s="444"/>
      <c r="RA78" s="444"/>
      <c r="RB78" s="445"/>
      <c r="RC78" s="432" t="n">
        <f aca="false">SUBTOTAL(9, QA78:QN78)</f>
        <v>0</v>
      </c>
      <c r="RD78" s="433" t="n">
        <f aca="false">SUBTOTAL(9, QO78:RB78)</f>
        <v>0</v>
      </c>
      <c r="RE78" s="291" t="n">
        <f aca="false">SUM(RC78,RE75)</f>
        <v>0</v>
      </c>
      <c r="RF78" s="291" t="n">
        <f aca="false">SUM(RD78,RF75)</f>
        <v>0</v>
      </c>
      <c r="RG78" s="459"/>
      <c r="RH78" s="460"/>
      <c r="RI78" s="460"/>
      <c r="RJ78" s="460"/>
      <c r="RK78" s="460"/>
      <c r="RL78" s="460"/>
      <c r="RM78" s="461"/>
      <c r="RN78" s="462"/>
      <c r="RO78" s="463"/>
      <c r="RP78" s="463"/>
      <c r="RQ78" s="463"/>
      <c r="RR78" s="463"/>
      <c r="RS78" s="463"/>
      <c r="RT78" s="464"/>
      <c r="RU78" s="465"/>
      <c r="RV78" s="451"/>
      <c r="RW78" s="451"/>
      <c r="RX78" s="451"/>
      <c r="RY78" s="451"/>
      <c r="RZ78" s="451"/>
      <c r="SA78" s="452"/>
      <c r="SB78" s="453"/>
      <c r="SC78" s="454"/>
      <c r="SD78" s="454"/>
      <c r="SE78" s="454"/>
      <c r="SF78" s="454"/>
      <c r="SG78" s="454"/>
      <c r="SH78" s="455"/>
      <c r="SI78" s="432" t="n">
        <f aca="false">SUBTOTAL(9, RG78:RT78)</f>
        <v>0</v>
      </c>
      <c r="SJ78" s="433" t="n">
        <f aca="false">SUBTOTAL(9, RU78:SH78)</f>
        <v>0</v>
      </c>
      <c r="SK78" s="291" t="n">
        <f aca="false">SUM(SI78,SK75)</f>
        <v>21.1</v>
      </c>
      <c r="SL78" s="291" t="n">
        <f aca="false">SUM(SJ78,SL75)</f>
        <v>33.534</v>
      </c>
      <c r="SM78" s="437" t="n">
        <f aca="false">SUMIF(LR6:SL6,"итого гр.",LR78:SL78)</f>
        <v>9.1</v>
      </c>
      <c r="SN78" s="433" t="n">
        <f aca="false">SUMIF($LR$6:$SL$6,"итого фк.",LR78:SL78)</f>
        <v>39.142</v>
      </c>
      <c r="SO78" s="291" t="n">
        <f aca="false">SUM(SM78,SO75)</f>
        <v>623.7535555556</v>
      </c>
      <c r="SP78" s="291" t="n">
        <f aca="false">SUM(SN78,SP75)</f>
        <v>1336.357</v>
      </c>
      <c r="SQ78" s="438" t="n">
        <f aca="false">SO78</f>
        <v>623.7535555556</v>
      </c>
      <c r="SR78" s="439" t="n">
        <f aca="false">SP78</f>
        <v>1336.357</v>
      </c>
      <c r="SS78" s="291"/>
      <c r="ST78" s="728"/>
      <c r="SU78" s="459"/>
      <c r="SV78" s="460"/>
      <c r="SW78" s="460"/>
      <c r="SX78" s="461"/>
      <c r="SY78" s="462"/>
      <c r="SZ78" s="463"/>
      <c r="TA78" s="463"/>
      <c r="TB78" s="464"/>
      <c r="TC78" s="469"/>
      <c r="TD78" s="470"/>
      <c r="TE78" s="470"/>
      <c r="TF78" s="471"/>
      <c r="TG78" s="472"/>
      <c r="TH78" s="473"/>
      <c r="TI78" s="473"/>
      <c r="TJ78" s="474"/>
      <c r="TK78" s="432" t="n">
        <f aca="false">SUBTOTAL(9, SU78:TB78)</f>
        <v>0</v>
      </c>
      <c r="TL78" s="433" t="n">
        <f aca="false">SUBTOTAL(9, TC78:TJ78)</f>
        <v>0</v>
      </c>
      <c r="TM78" s="727" t="n">
        <f aca="false">TM75+TK78</f>
        <v>0</v>
      </c>
      <c r="TN78" s="727" t="n">
        <f aca="false">TN75+TL78</f>
        <v>0</v>
      </c>
      <c r="TO78" s="437" t="n">
        <v>6.7</v>
      </c>
      <c r="TP78" s="475"/>
      <c r="TQ78" s="291"/>
      <c r="TR78" s="291"/>
      <c r="TS78" s="475" t="n">
        <v>92.8309257339764</v>
      </c>
      <c r="TT78" s="475"/>
      <c r="TU78" s="291"/>
      <c r="TV78" s="291"/>
      <c r="TW78" s="475" t="n">
        <v>42.1791021302709</v>
      </c>
      <c r="TX78" s="475"/>
      <c r="TY78" s="291"/>
      <c r="TZ78" s="291"/>
      <c r="UA78" s="475" t="n">
        <v>0.451859059253633</v>
      </c>
      <c r="UB78" s="475"/>
      <c r="UC78" s="291" t="n">
        <f aca="false">UA78</f>
        <v>0.451859059253633</v>
      </c>
      <c r="UD78" s="291" t="n">
        <f aca="false">UB78</f>
        <v>0</v>
      </c>
      <c r="UE78" s="476" t="n">
        <f aca="false">SUMIF(TO6:UD6,"итого гр.",TO78:UD78)</f>
        <v>142.161886923501</v>
      </c>
      <c r="UF78" s="439" t="n">
        <f aca="false">SUMIF($TO$6:$UD$6,"итого фк.",TO78:UD78)</f>
        <v>0</v>
      </c>
      <c r="UG78" s="724" t="n">
        <f aca="false">UE78</f>
        <v>142.161886923501</v>
      </c>
      <c r="UH78" s="291" t="n">
        <f aca="false">UF78</f>
        <v>0</v>
      </c>
      <c r="UI78" s="438"/>
      <c r="UJ78" s="439"/>
      <c r="UK78" s="291"/>
      <c r="UL78" s="291"/>
      <c r="UM78" s="438" t="n">
        <f aca="false">$UM$9+UM75</f>
        <v>1200</v>
      </c>
      <c r="UN78" s="439" t="n">
        <f aca="false">$UN$9+UN75</f>
        <v>1200</v>
      </c>
      <c r="UO78" s="291" t="n">
        <f aca="false">UM78</f>
        <v>1200</v>
      </c>
      <c r="UP78" s="291" t="n">
        <f aca="false">UN78</f>
        <v>1200</v>
      </c>
      <c r="UQ78" s="437" t="n">
        <f aca="false">Посуточная_НГДП!JR78</f>
        <v>7.4</v>
      </c>
      <c r="UR78" s="433" t="n">
        <f aca="false">Посуточная_НГДП!JS78</f>
        <v>0</v>
      </c>
      <c r="US78" s="291" t="n">
        <f aca="false">SUM(UQ78,US75)</f>
        <v>147.4</v>
      </c>
      <c r="UT78" s="291" t="n">
        <f aca="false">SUM(UR78,UT75)</f>
        <v>0</v>
      </c>
      <c r="UU78" s="438" t="n">
        <f aca="false">SUM(SQ78,UE78,UI78,UM78,UQ78,TM78)</f>
        <v>1973.3154424791</v>
      </c>
      <c r="UV78" s="439" t="n">
        <f aca="false">SUM(SR78,UF78,UJ78,UN78,UR78,TN78)</f>
        <v>2536.357</v>
      </c>
      <c r="UW78" s="291" t="n">
        <f aca="false">SUM(SS78,UG78,UK78,UO78,US78)</f>
        <v>1489.5618869235</v>
      </c>
      <c r="UX78" s="291" t="n">
        <f aca="false">SUM(ST78,UH78,UL78,UP78,UT78)</f>
        <v>1200</v>
      </c>
      <c r="UY78" s="476"/>
      <c r="UZ78" s="476"/>
      <c r="VA78" s="291" t="n">
        <f aca="false">UY78</f>
        <v>0</v>
      </c>
      <c r="VB78" s="727" t="n">
        <f aca="false">UZ78</f>
        <v>0</v>
      </c>
      <c r="VC78" s="476"/>
      <c r="VD78" s="476"/>
      <c r="VE78" s="291" t="n">
        <f aca="false">VC78</f>
        <v>0</v>
      </c>
      <c r="VF78" s="291"/>
      <c r="VG78" s="479" t="n">
        <v>30848.8835575209</v>
      </c>
      <c r="VH78" s="480" t="n">
        <f aca="false">IF(A76&lt;=VW$4,VLOOKUP(A76,$VW$6:$WB$37,2,FALSE()),SUM($VX$4,LQ78,-UV78)-SUM($WB$4,-$VZ$4))-VP78</f>
        <v>30294.039</v>
      </c>
      <c r="VI78" s="479" t="n">
        <v>30240.9835575209</v>
      </c>
      <c r="VJ78" s="480"/>
      <c r="VK78" s="479" t="n">
        <v>26588.8701575209</v>
      </c>
      <c r="VL78" s="480"/>
      <c r="VM78" s="481"/>
      <c r="VN78" s="479" t="n">
        <v>865.394704742539</v>
      </c>
      <c r="VO78" s="482" t="n">
        <f aca="false">IF(A76&lt;=VW$4,VLOOKUP(A76,$VS$6:$VT$37,2,FALSE()),SUM($VO$2,-LA78,OE78,-VP78))</f>
        <v>879.18</v>
      </c>
      <c r="VP78" s="378"/>
      <c r="VQ78" s="278" t="n">
        <f aca="false">VH78-VG78</f>
        <v>-554.844557520893</v>
      </c>
      <c r="VS78" s="608"/>
      <c r="VT78" s="380"/>
      <c r="WF78" s="127" t="n">
        <f aca="false">IF(AJ78="",0,AJ78+WF75)</f>
        <v>4990</v>
      </c>
      <c r="WG78" s="127" t="n">
        <f aca="false">IF(AK78="",0,AK78+WG75)</f>
        <v>2450</v>
      </c>
      <c r="WH78" s="127" t="n">
        <f aca="false">IF(BP78="",0,BP78+WH75)</f>
        <v>1851</v>
      </c>
      <c r="WI78" s="127" t="n">
        <f aca="false">IF(BQ78="",0,BQ78+WI75)</f>
        <v>2178</v>
      </c>
      <c r="WJ78" s="127" t="n">
        <f aca="false">IF(CJ78="",0,CJ78+WJ75)</f>
        <v>0</v>
      </c>
      <c r="WK78" s="127" t="n">
        <f aca="false">IF(CK78="",0,CK78+WK75)</f>
        <v>0</v>
      </c>
      <c r="WL78" s="127" t="n">
        <f aca="false">IF(DD78="",0,DD78+WL75)</f>
        <v>0</v>
      </c>
      <c r="WM78" s="127" t="n">
        <f aca="false">IF(DE78="",0,DE78+WM75)</f>
        <v>0</v>
      </c>
      <c r="WN78" s="127" t="n">
        <f aca="false">IF(EF78="",0,EF78+WN75)</f>
        <v>294.7</v>
      </c>
      <c r="WO78" s="127" t="n">
        <f aca="false">IF(EG78="",0,EG78+WO75)</f>
        <v>270.52</v>
      </c>
      <c r="WP78" s="127" t="n">
        <f aca="false">IF(FF78="",0,FF78+WP75)</f>
        <v>4000</v>
      </c>
      <c r="WQ78" s="127" t="n">
        <f aca="false">IF(FG78="",0,FG78+WQ75)</f>
        <v>1110</v>
      </c>
      <c r="WR78" s="127" t="n">
        <f aca="false">IF(IS78="",0,IS78+WR75)</f>
        <v>0</v>
      </c>
      <c r="WS78" s="127" t="n">
        <f aca="false">IF(IT78="",0,IT78+WS75)</f>
        <v>0</v>
      </c>
      <c r="WT78" s="127" t="n">
        <f aca="false">IF(HY78="",0,HY78+WT75)</f>
        <v>1549</v>
      </c>
      <c r="WU78" s="127" t="n">
        <f aca="false">IF(HZ78="",0,HZ78+WU75)</f>
        <v>1691.779</v>
      </c>
      <c r="WV78" s="127" t="n">
        <f aca="false">IF(SK78="",0,SK78+WV75)</f>
        <v>211.6</v>
      </c>
      <c r="WW78" s="127" t="n">
        <f aca="false">IF(SL78="",0,SL78+WW75)</f>
        <v>701.247</v>
      </c>
      <c r="WX78" s="127" t="n">
        <f aca="false">IF(UM78="",0,UM78)</f>
        <v>1200</v>
      </c>
      <c r="WY78" s="127" t="n">
        <f aca="false">IF(UN78="",0,UN78)</f>
        <v>1200</v>
      </c>
      <c r="WZ78" s="127" t="n">
        <f aca="false">IF(LL78="",0,LL78+WZ75)</f>
        <v>3743.3</v>
      </c>
      <c r="XA78" s="127" t="n">
        <f aca="false">IF(LM78="",0,LM78+XA75)</f>
        <v>1991.46504</v>
      </c>
      <c r="XB78" s="127" t="n">
        <f aca="false">IF(UI78="",0,UI78+XB75)</f>
        <v>0</v>
      </c>
      <c r="XC78" s="127" t="n">
        <f aca="false">IF(UJ78="",0,UJ78+XC75)</f>
        <v>0</v>
      </c>
      <c r="XD78" s="127" t="n">
        <f aca="false">IF(VN78="",0,VN78+XD75)</f>
        <v>19553.6215804868</v>
      </c>
      <c r="XE78" s="127" t="n">
        <f aca="false">IF(VO78="",0,VO78+XE75)</f>
        <v>20167.68</v>
      </c>
      <c r="XF78" s="127" t="n">
        <f aca="false">IFERROR(XD78/$A76,0)</f>
        <v>814.734232520285</v>
      </c>
      <c r="XG78" s="127" t="n">
        <f aca="false">IFERROR(XE78/$A76,0)</f>
        <v>840.32</v>
      </c>
      <c r="XH78" s="127" t="n">
        <f aca="false">IF(US78="",0,US78+XH75)</f>
        <v>552.6</v>
      </c>
      <c r="XI78" s="127" t="n">
        <f aca="false">IF(UT78="",0,UT78+XI75)</f>
        <v>0</v>
      </c>
      <c r="XJ78" s="127" t="n">
        <f aca="false">IF(WF78&gt;0,0,AH78+XJ75)</f>
        <v>0</v>
      </c>
      <c r="XK78" s="127" t="n">
        <f aca="false">IF(WG78&gt;0,0,AI78+XK75)</f>
        <v>0</v>
      </c>
      <c r="XL78" s="127" t="n">
        <f aca="false">IF(WH78&gt;0,0,BN78+XL75)</f>
        <v>0</v>
      </c>
      <c r="XM78" s="127" t="n">
        <f aca="false">IF(WI78&gt;0,0,BO78+XM75)</f>
        <v>0</v>
      </c>
      <c r="XN78" s="127" t="n">
        <f aca="false">IF(WJ78&gt;0,0,CH78+XN75)</f>
        <v>0</v>
      </c>
      <c r="XO78" s="127" t="n">
        <f aca="false">IF(WK78&gt;0,0,CI78+XO75)</f>
        <v>0</v>
      </c>
      <c r="XP78" s="127" t="n">
        <f aca="false">IF(WL78&gt;0,0,DB78+XP75)</f>
        <v>0</v>
      </c>
      <c r="XQ78" s="127" t="n">
        <f aca="false">IF(WM78&gt;0,0,DC78+XQ75)</f>
        <v>0</v>
      </c>
      <c r="XR78" s="127" t="n">
        <f aca="false">IF(WN78&gt;0,0,ED78+XR75)</f>
        <v>0</v>
      </c>
      <c r="XS78" s="127" t="n">
        <f aca="false">IF(WO78&gt;0,0,EE78+XS75)</f>
        <v>0</v>
      </c>
      <c r="XT78" s="127" t="n">
        <f aca="false">IF(WP78&gt;0,0,FD78+XT75)</f>
        <v>0</v>
      </c>
      <c r="XU78" s="127" t="n">
        <f aca="false">IF(WQ78&gt;0,0,FE78+XU75)</f>
        <v>0</v>
      </c>
      <c r="XV78" s="127" t="n">
        <f aca="false">IF(WR78&gt;0,0,IQ78+XV75)</f>
        <v>0</v>
      </c>
      <c r="XW78" s="127" t="n">
        <f aca="false">IF(WS78&gt;0,0,IR78+XW75)</f>
        <v>0</v>
      </c>
      <c r="XX78" s="127" t="n">
        <f aca="false">IF(WT78&gt;0,0,HW78+XX75)</f>
        <v>0</v>
      </c>
      <c r="XY78" s="127" t="n">
        <f aca="false">IFERROR(IF(WU78&gt;0,0,HX78+XY75),0)</f>
        <v>0</v>
      </c>
      <c r="XZ78" s="127" t="n">
        <f aca="false">IF(WV78&gt;0,0,SI78+XZ75)</f>
        <v>0</v>
      </c>
      <c r="YA78" s="127" t="n">
        <f aca="false">IFERROR(IF(WW78&gt;0,0,SJ78+YA75),0)</f>
        <v>0</v>
      </c>
      <c r="YB78" s="127"/>
      <c r="YC78" s="127"/>
      <c r="YD78" s="127"/>
    </row>
    <row r="79" customFormat="false" ht="15" hidden="false" customHeight="false" outlineLevel="0" collapsed="false">
      <c r="A79" s="716" t="n">
        <v>25</v>
      </c>
      <c r="B79" s="484" t="s">
        <v>223</v>
      </c>
      <c r="C79" s="485" t="s">
        <v>246</v>
      </c>
      <c r="D79" s="485" t="s">
        <v>247</v>
      </c>
      <c r="E79" s="485"/>
      <c r="F79" s="485"/>
      <c r="G79" s="485"/>
      <c r="H79" s="485"/>
      <c r="I79" s="486"/>
      <c r="J79" s="487"/>
      <c r="K79" s="488"/>
      <c r="L79" s="488"/>
      <c r="M79" s="488"/>
      <c r="N79" s="488"/>
      <c r="O79" s="488"/>
      <c r="P79" s="489"/>
      <c r="Q79" s="677" t="s">
        <v>200</v>
      </c>
      <c r="R79" s="490"/>
      <c r="S79" s="491"/>
      <c r="T79" s="490"/>
      <c r="U79" s="491"/>
      <c r="V79" s="491"/>
      <c r="W79" s="491"/>
      <c r="X79" s="491"/>
      <c r="Y79" s="491"/>
      <c r="Z79" s="492"/>
      <c r="AA79" s="493"/>
      <c r="AB79" s="494"/>
      <c r="AC79" s="494"/>
      <c r="AD79" s="494"/>
      <c r="AE79" s="494"/>
      <c r="AF79" s="494"/>
      <c r="AG79" s="495"/>
      <c r="AH79" s="496"/>
      <c r="AI79" s="497"/>
      <c r="AJ79" s="291"/>
      <c r="AK79" s="291"/>
      <c r="AL79" s="484" t="s">
        <v>195</v>
      </c>
      <c r="AM79" s="485"/>
      <c r="AN79" s="485"/>
      <c r="AO79" s="485"/>
      <c r="AP79" s="485"/>
      <c r="AQ79" s="485"/>
      <c r="AR79" s="486"/>
      <c r="AS79" s="487"/>
      <c r="AT79" s="488"/>
      <c r="AU79" s="488"/>
      <c r="AV79" s="488"/>
      <c r="AW79" s="488"/>
      <c r="AX79" s="488"/>
      <c r="AY79" s="489"/>
      <c r="AZ79" s="491"/>
      <c r="BA79" s="491"/>
      <c r="BB79" s="491"/>
      <c r="BC79" s="491"/>
      <c r="BD79" s="491"/>
      <c r="BE79" s="490"/>
      <c r="BF79" s="492"/>
      <c r="BG79" s="493"/>
      <c r="BH79" s="494"/>
      <c r="BI79" s="494"/>
      <c r="BJ79" s="494"/>
      <c r="BK79" s="494"/>
      <c r="BL79" s="494"/>
      <c r="BM79" s="495"/>
      <c r="BN79" s="496"/>
      <c r="BO79" s="497"/>
      <c r="BP79" s="291"/>
      <c r="BQ79" s="291"/>
      <c r="BR79" s="484"/>
      <c r="BS79" s="485"/>
      <c r="BT79" s="485"/>
      <c r="BU79" s="486"/>
      <c r="BV79" s="499"/>
      <c r="BW79" s="500"/>
      <c r="BX79" s="500"/>
      <c r="BY79" s="501"/>
      <c r="BZ79" s="490"/>
      <c r="CA79" s="491"/>
      <c r="CB79" s="491"/>
      <c r="CC79" s="492"/>
      <c r="CD79" s="493"/>
      <c r="CE79" s="494"/>
      <c r="CF79" s="494"/>
      <c r="CG79" s="495"/>
      <c r="CH79" s="496"/>
      <c r="CI79" s="497"/>
      <c r="CJ79" s="291"/>
      <c r="CK79" s="291"/>
      <c r="CL79" s="484"/>
      <c r="CM79" s="485"/>
      <c r="CN79" s="485"/>
      <c r="CO79" s="486"/>
      <c r="CP79" s="487"/>
      <c r="CQ79" s="488"/>
      <c r="CR79" s="488"/>
      <c r="CS79" s="489"/>
      <c r="CT79" s="490"/>
      <c r="CU79" s="491"/>
      <c r="CV79" s="491"/>
      <c r="CW79" s="492"/>
      <c r="CX79" s="493"/>
      <c r="CY79" s="494"/>
      <c r="CZ79" s="494"/>
      <c r="DA79" s="495"/>
      <c r="DB79" s="496"/>
      <c r="DC79" s="497"/>
      <c r="DD79" s="291"/>
      <c r="DE79" s="291"/>
      <c r="DF79" s="502"/>
      <c r="DG79" s="497"/>
      <c r="DH79" s="291"/>
      <c r="DI79" s="291"/>
      <c r="DJ79" s="503"/>
      <c r="DK79" s="504"/>
      <c r="DL79" s="291"/>
      <c r="DM79" s="291"/>
      <c r="DN79" s="484" t="s">
        <v>223</v>
      </c>
      <c r="DO79" s="485"/>
      <c r="DP79" s="485"/>
      <c r="DQ79" s="486"/>
      <c r="DR79" s="487"/>
      <c r="DS79" s="488"/>
      <c r="DT79" s="488"/>
      <c r="DU79" s="489"/>
      <c r="DV79" s="490"/>
      <c r="DW79" s="491"/>
      <c r="DX79" s="491"/>
      <c r="DY79" s="492"/>
      <c r="DZ79" s="493"/>
      <c r="EA79" s="494"/>
      <c r="EB79" s="494"/>
      <c r="EC79" s="495"/>
      <c r="ED79" s="496"/>
      <c r="EE79" s="497"/>
      <c r="EF79" s="291"/>
      <c r="EG79" s="291"/>
      <c r="EH79" s="484"/>
      <c r="EI79" s="485"/>
      <c r="EJ79" s="485"/>
      <c r="EK79" s="485"/>
      <c r="EL79" s="485"/>
      <c r="EM79" s="485"/>
      <c r="EN79" s="486"/>
      <c r="EO79" s="487"/>
      <c r="EP79" s="488"/>
      <c r="EQ79" s="488"/>
      <c r="ER79" s="489"/>
      <c r="ES79" s="505"/>
      <c r="ET79" s="506"/>
      <c r="EU79" s="506"/>
      <c r="EV79" s="506"/>
      <c r="EW79" s="506"/>
      <c r="EX79" s="560"/>
      <c r="EY79" s="561"/>
      <c r="EZ79" s="562"/>
      <c r="FA79" s="563"/>
      <c r="FB79" s="563"/>
      <c r="FC79" s="564"/>
      <c r="FD79" s="496"/>
      <c r="FE79" s="497"/>
      <c r="FF79" s="291"/>
      <c r="FG79" s="291"/>
      <c r="FH79" s="484" t="s">
        <v>235</v>
      </c>
      <c r="FI79" s="485" t="s">
        <v>195</v>
      </c>
      <c r="FJ79" s="485"/>
      <c r="FK79" s="485"/>
      <c r="FL79" s="485"/>
      <c r="FM79" s="485"/>
      <c r="FN79" s="485"/>
      <c r="FO79" s="485"/>
      <c r="FP79" s="485"/>
      <c r="FQ79" s="485"/>
      <c r="FR79" s="485"/>
      <c r="FS79" s="485"/>
      <c r="FT79" s="485"/>
      <c r="FU79" s="485"/>
      <c r="FV79" s="485"/>
      <c r="FW79" s="485"/>
      <c r="FX79" s="485"/>
      <c r="FY79" s="485"/>
      <c r="FZ79" s="485"/>
      <c r="GA79" s="485"/>
      <c r="GB79" s="485"/>
      <c r="GC79" s="485"/>
      <c r="GD79" s="485"/>
      <c r="GE79" s="485"/>
      <c r="GF79" s="485"/>
      <c r="GG79" s="485"/>
      <c r="GH79" s="485"/>
      <c r="GI79" s="485"/>
      <c r="GJ79" s="485"/>
      <c r="GK79" s="485"/>
      <c r="GL79" s="485"/>
      <c r="GM79" s="486"/>
      <c r="GN79" s="487"/>
      <c r="GO79" s="488"/>
      <c r="GP79" s="488"/>
      <c r="GQ79" s="488"/>
      <c r="GR79" s="488"/>
      <c r="GS79" s="488"/>
      <c r="GT79" s="489"/>
      <c r="GU79" s="490"/>
      <c r="GV79" s="491"/>
      <c r="GW79" s="491"/>
      <c r="GX79" s="491"/>
      <c r="GY79" s="491"/>
      <c r="GZ79" s="491"/>
      <c r="HA79" s="491"/>
      <c r="HB79" s="491"/>
      <c r="HC79" s="491"/>
      <c r="HD79" s="491"/>
      <c r="HE79" s="491"/>
      <c r="HF79" s="491"/>
      <c r="HG79" s="491"/>
      <c r="HH79" s="491"/>
      <c r="HI79" s="491"/>
      <c r="HJ79" s="491"/>
      <c r="HK79" s="491"/>
      <c r="HL79" s="491"/>
      <c r="HM79" s="491"/>
      <c r="HN79" s="491"/>
      <c r="HO79" s="492"/>
      <c r="HP79" s="493"/>
      <c r="HQ79" s="494"/>
      <c r="HR79" s="494"/>
      <c r="HS79" s="494"/>
      <c r="HT79" s="494"/>
      <c r="HU79" s="494"/>
      <c r="HV79" s="495"/>
      <c r="HW79" s="496"/>
      <c r="HX79" s="497"/>
      <c r="HY79" s="291"/>
      <c r="HZ79" s="291"/>
      <c r="IA79" s="511"/>
      <c r="IB79" s="512"/>
      <c r="IC79" s="512"/>
      <c r="ID79" s="513"/>
      <c r="IE79" s="514"/>
      <c r="IF79" s="515"/>
      <c r="IG79" s="515"/>
      <c r="IH79" s="489"/>
      <c r="II79" s="337"/>
      <c r="IJ79" s="348"/>
      <c r="IK79" s="348"/>
      <c r="IL79" s="349"/>
      <c r="IM79" s="658"/>
      <c r="IN79" s="659"/>
      <c r="IO79" s="659"/>
      <c r="IP79" s="613"/>
      <c r="IQ79" s="496"/>
      <c r="IR79" s="497"/>
      <c r="IS79" s="291"/>
      <c r="IT79" s="291"/>
      <c r="IU79" s="484" t="s">
        <v>223</v>
      </c>
      <c r="IV79" s="485" t="s">
        <v>197</v>
      </c>
      <c r="IW79" s="485"/>
      <c r="IX79" s="485"/>
      <c r="IY79" s="485"/>
      <c r="IZ79" s="485"/>
      <c r="JA79" s="485"/>
      <c r="JB79" s="485"/>
      <c r="JC79" s="485"/>
      <c r="JD79" s="485"/>
      <c r="JE79" s="485"/>
      <c r="JF79" s="485"/>
      <c r="JG79" s="485"/>
      <c r="JH79" s="485"/>
      <c r="JI79" s="485"/>
      <c r="JJ79" s="322" t="s">
        <v>70</v>
      </c>
      <c r="JK79" s="322" t="s">
        <v>67</v>
      </c>
      <c r="JL79" s="322" t="s">
        <v>68</v>
      </c>
      <c r="JM79" s="322" t="s">
        <v>260</v>
      </c>
      <c r="JN79" s="322"/>
      <c r="JO79" s="322"/>
      <c r="JP79" s="322"/>
      <c r="JQ79" s="322"/>
      <c r="JR79" s="322"/>
      <c r="JS79" s="322"/>
      <c r="JT79" s="322"/>
      <c r="JU79" s="322"/>
      <c r="JV79" s="322"/>
      <c r="JW79" s="322"/>
      <c r="JX79" s="322"/>
      <c r="JY79" s="322"/>
      <c r="JZ79" s="322"/>
      <c r="KA79" s="322"/>
      <c r="KB79" s="322"/>
      <c r="KC79" s="322"/>
      <c r="KD79" s="322"/>
      <c r="KE79" s="322"/>
      <c r="KF79" s="322"/>
      <c r="KG79" s="322"/>
      <c r="KH79" s="322"/>
      <c r="KI79" s="322"/>
      <c r="KJ79" s="322"/>
      <c r="KK79" s="322"/>
      <c r="KL79" s="322"/>
      <c r="KM79" s="322"/>
      <c r="KN79" s="322"/>
      <c r="KO79" s="322"/>
      <c r="KP79" s="323"/>
      <c r="KQ79" s="387"/>
      <c r="KR79" s="388"/>
      <c r="KS79" s="388"/>
      <c r="KT79" s="388"/>
      <c r="KU79" s="388"/>
      <c r="KV79" s="388"/>
      <c r="KW79" s="389"/>
      <c r="KX79" s="496"/>
      <c r="KY79" s="497"/>
      <c r="KZ79" s="291"/>
      <c r="LA79" s="291"/>
      <c r="LB79" s="502"/>
      <c r="LC79" s="497"/>
      <c r="LD79" s="291"/>
      <c r="LE79" s="291"/>
      <c r="LF79" s="503"/>
      <c r="LG79" s="504"/>
      <c r="LH79" s="291"/>
      <c r="LI79" s="291"/>
      <c r="LJ79" s="517"/>
      <c r="LK79" s="518"/>
      <c r="LL79" s="291"/>
      <c r="LM79" s="291"/>
      <c r="LN79" s="503"/>
      <c r="LO79" s="504"/>
      <c r="LP79" s="291"/>
      <c r="LQ79" s="291"/>
      <c r="LR79" s="484"/>
      <c r="LS79" s="485"/>
      <c r="LT79" s="485"/>
      <c r="LU79" s="485"/>
      <c r="LV79" s="485"/>
      <c r="LW79" s="485"/>
      <c r="LX79" s="485"/>
      <c r="LY79" s="485"/>
      <c r="LZ79" s="485"/>
      <c r="MA79" s="485"/>
      <c r="MB79" s="485"/>
      <c r="MC79" s="485"/>
      <c r="MD79" s="485"/>
      <c r="ME79" s="485"/>
      <c r="MF79" s="485"/>
      <c r="MG79" s="338" t="s">
        <v>70</v>
      </c>
      <c r="MH79" s="338" t="s">
        <v>64</v>
      </c>
      <c r="MI79" s="338" t="s">
        <v>67</v>
      </c>
      <c r="MJ79" s="338" t="s">
        <v>224</v>
      </c>
      <c r="MK79" s="338" t="s">
        <v>200</v>
      </c>
      <c r="ML79" s="338"/>
      <c r="MM79" s="338"/>
      <c r="MN79" s="338"/>
      <c r="MO79" s="338"/>
      <c r="MP79" s="338"/>
      <c r="MQ79" s="338"/>
      <c r="MR79" s="338"/>
      <c r="MS79" s="338"/>
      <c r="MT79" s="338"/>
      <c r="MU79" s="338"/>
      <c r="MV79" s="338"/>
      <c r="MW79" s="338"/>
      <c r="MX79" s="338"/>
      <c r="MY79" s="338"/>
      <c r="MZ79" s="338"/>
      <c r="NA79" s="338"/>
      <c r="NB79" s="338"/>
      <c r="NC79" s="338"/>
      <c r="ND79" s="338"/>
      <c r="NE79" s="338"/>
      <c r="NF79" s="338"/>
      <c r="NG79" s="338"/>
      <c r="NH79" s="338"/>
      <c r="NI79" s="338"/>
      <c r="NJ79" s="338"/>
      <c r="NK79" s="338"/>
      <c r="NL79" s="338"/>
      <c r="NM79" s="338"/>
      <c r="NN79" s="338"/>
      <c r="NO79" s="338"/>
      <c r="NP79" s="338"/>
      <c r="NQ79" s="338"/>
      <c r="NR79" s="338"/>
      <c r="NS79" s="338"/>
      <c r="NT79" s="339"/>
      <c r="NU79" s="519"/>
      <c r="NV79" s="520"/>
      <c r="NW79" s="520"/>
      <c r="NX79" s="520"/>
      <c r="NY79" s="520"/>
      <c r="NZ79" s="520"/>
      <c r="OA79" s="521"/>
      <c r="OB79" s="496"/>
      <c r="OC79" s="497"/>
      <c r="OD79" s="291"/>
      <c r="OE79" s="291"/>
      <c r="OF79" s="522"/>
      <c r="OG79" s="523"/>
      <c r="OH79" s="523"/>
      <c r="OI79" s="523"/>
      <c r="OJ79" s="523"/>
      <c r="OK79" s="523"/>
      <c r="OL79" s="523"/>
      <c r="OM79" s="523"/>
      <c r="ON79" s="524"/>
      <c r="OO79" s="525"/>
      <c r="OP79" s="526"/>
      <c r="OQ79" s="526"/>
      <c r="OR79" s="526"/>
      <c r="OS79" s="526"/>
      <c r="OT79" s="526"/>
      <c r="OU79" s="527"/>
      <c r="OV79" s="528"/>
      <c r="OW79" s="529"/>
      <c r="OX79" s="529"/>
      <c r="OY79" s="529"/>
      <c r="OZ79" s="529"/>
      <c r="PA79" s="529"/>
      <c r="PB79" s="529"/>
      <c r="PC79" s="529"/>
      <c r="PD79" s="529"/>
      <c r="PE79" s="529"/>
      <c r="PF79" s="529"/>
      <c r="PG79" s="529"/>
      <c r="PH79" s="529"/>
      <c r="PI79" s="529"/>
      <c r="PJ79" s="529"/>
      <c r="PK79" s="529"/>
      <c r="PL79" s="529"/>
      <c r="PM79" s="529"/>
      <c r="PN79" s="529"/>
      <c r="PO79" s="530"/>
      <c r="PP79" s="531"/>
      <c r="PQ79" s="532"/>
      <c r="PR79" s="532"/>
      <c r="PS79" s="532"/>
      <c r="PT79" s="532"/>
      <c r="PU79" s="532"/>
      <c r="PV79" s="516"/>
      <c r="PW79" s="496"/>
      <c r="PX79" s="497"/>
      <c r="PY79" s="291"/>
      <c r="PZ79" s="291"/>
      <c r="QA79" s="533"/>
      <c r="QB79" s="534"/>
      <c r="QC79" s="534"/>
      <c r="QD79" s="534"/>
      <c r="QE79" s="534"/>
      <c r="QF79" s="534"/>
      <c r="QG79" s="535"/>
      <c r="QH79" s="525"/>
      <c r="QI79" s="526"/>
      <c r="QJ79" s="526"/>
      <c r="QK79" s="526"/>
      <c r="QL79" s="526"/>
      <c r="QM79" s="526"/>
      <c r="QN79" s="527"/>
      <c r="QO79" s="505"/>
      <c r="QP79" s="506"/>
      <c r="QQ79" s="506"/>
      <c r="QR79" s="506"/>
      <c r="QS79" s="506"/>
      <c r="QT79" s="506"/>
      <c r="QU79" s="507"/>
      <c r="QV79" s="508"/>
      <c r="QW79" s="509"/>
      <c r="QX79" s="509"/>
      <c r="QY79" s="509"/>
      <c r="QZ79" s="509"/>
      <c r="RA79" s="509"/>
      <c r="RB79" s="510"/>
      <c r="RC79" s="496"/>
      <c r="RD79" s="497"/>
      <c r="RE79" s="291"/>
      <c r="RF79" s="291"/>
      <c r="RG79" s="522"/>
      <c r="RH79" s="523"/>
      <c r="RI79" s="523"/>
      <c r="RJ79" s="523"/>
      <c r="RK79" s="523"/>
      <c r="RL79" s="523"/>
      <c r="RM79" s="524"/>
      <c r="RN79" s="525"/>
      <c r="RO79" s="526"/>
      <c r="RP79" s="526"/>
      <c r="RQ79" s="526"/>
      <c r="RR79" s="526"/>
      <c r="RS79" s="526"/>
      <c r="RT79" s="527"/>
      <c r="RU79" s="528"/>
      <c r="RV79" s="529"/>
      <c r="RW79" s="529"/>
      <c r="RX79" s="529"/>
      <c r="RY79" s="529"/>
      <c r="RZ79" s="529"/>
      <c r="SA79" s="530"/>
      <c r="SB79" s="531"/>
      <c r="SC79" s="532"/>
      <c r="SD79" s="532"/>
      <c r="SE79" s="532"/>
      <c r="SF79" s="532"/>
      <c r="SG79" s="532"/>
      <c r="SH79" s="516"/>
      <c r="SI79" s="496"/>
      <c r="SJ79" s="497"/>
      <c r="SK79" s="291"/>
      <c r="SL79" s="291"/>
      <c r="SM79" s="502"/>
      <c r="SN79" s="497"/>
      <c r="SO79" s="291"/>
      <c r="SP79" s="291"/>
      <c r="SQ79" s="503"/>
      <c r="SR79" s="504"/>
      <c r="SS79" s="291"/>
      <c r="ST79" s="291"/>
      <c r="SU79" s="355"/>
      <c r="SV79" s="356"/>
      <c r="SW79" s="356"/>
      <c r="SX79" s="357"/>
      <c r="SY79" s="536"/>
      <c r="SZ79" s="537"/>
      <c r="TA79" s="537"/>
      <c r="TB79" s="538"/>
      <c r="TC79" s="365"/>
      <c r="TD79" s="366"/>
      <c r="TE79" s="366"/>
      <c r="TF79" s="367"/>
      <c r="TG79" s="403"/>
      <c r="TH79" s="404"/>
      <c r="TI79" s="404"/>
      <c r="TJ79" s="405"/>
      <c r="TK79" s="496"/>
      <c r="TL79" s="497"/>
      <c r="TM79" s="291"/>
      <c r="TN79" s="291"/>
      <c r="TO79" s="502"/>
      <c r="TP79" s="539"/>
      <c r="TQ79" s="291"/>
      <c r="TR79" s="291"/>
      <c r="TS79" s="539"/>
      <c r="TT79" s="539"/>
      <c r="TU79" s="291"/>
      <c r="TV79" s="291"/>
      <c r="TW79" s="539"/>
      <c r="TX79" s="539"/>
      <c r="TY79" s="291"/>
      <c r="TZ79" s="291"/>
      <c r="UA79" s="539"/>
      <c r="UB79" s="539"/>
      <c r="UC79" s="291"/>
      <c r="UD79" s="291"/>
      <c r="UE79" s="540"/>
      <c r="UF79" s="504"/>
      <c r="UG79" s="724"/>
      <c r="UH79" s="291"/>
      <c r="UI79" s="503"/>
      <c r="UJ79" s="504"/>
      <c r="UK79" s="291"/>
      <c r="UL79" s="291"/>
      <c r="UM79" s="503"/>
      <c r="UN79" s="504"/>
      <c r="UO79" s="291"/>
      <c r="UP79" s="291"/>
      <c r="UQ79" s="502"/>
      <c r="UR79" s="497"/>
      <c r="US79" s="291"/>
      <c r="UT79" s="291"/>
      <c r="UU79" s="503"/>
      <c r="UV79" s="504"/>
      <c r="UW79" s="291"/>
      <c r="UX79" s="291"/>
      <c r="UY79" s="540"/>
      <c r="UZ79" s="540"/>
      <c r="VA79" s="291"/>
      <c r="VB79" s="291"/>
      <c r="VC79" s="540"/>
      <c r="VD79" s="540"/>
      <c r="VE79" s="291"/>
      <c r="VF79" s="732"/>
      <c r="VG79" s="541"/>
      <c r="VH79" s="542"/>
      <c r="VI79" s="541"/>
      <c r="VJ79" s="542"/>
      <c r="VK79" s="335"/>
      <c r="VL79" s="542"/>
      <c r="VM79" s="543"/>
      <c r="VN79" s="541"/>
      <c r="VO79" s="544"/>
      <c r="VP79" s="378"/>
      <c r="VS79" s="608"/>
      <c r="WF79" s="127" t="n">
        <f aca="false">IF(AJ79="",0,AJ79+WF76)</f>
        <v>0</v>
      </c>
      <c r="WG79" s="127" t="n">
        <f aca="false">IF(AK79="",0,AK79+WG76)</f>
        <v>0</v>
      </c>
      <c r="WH79" s="127" t="n">
        <f aca="false">IF(BP79="",0,BP79+WH76)</f>
        <v>0</v>
      </c>
      <c r="WI79" s="127" t="n">
        <f aca="false">IF(BQ79="",0,BQ79+WI76)</f>
        <v>0</v>
      </c>
      <c r="WJ79" s="127" t="n">
        <f aca="false">IF(CJ79="",0,CJ79+WJ76)</f>
        <v>0</v>
      </c>
      <c r="WK79" s="127" t="n">
        <f aca="false">IF(CK79="",0,CK79+WK76)</f>
        <v>0</v>
      </c>
      <c r="WL79" s="127" t="n">
        <f aca="false">IF(DD79="",0,DD79+WL76)</f>
        <v>0</v>
      </c>
      <c r="WM79" s="127" t="n">
        <f aca="false">IF(DE79="",0,DE79+WM76)</f>
        <v>0</v>
      </c>
      <c r="WN79" s="127" t="n">
        <f aca="false">IF(EF79="",0,EF79+WN76)</f>
        <v>0</v>
      </c>
      <c r="WO79" s="127" t="n">
        <f aca="false">IF(EG79="",0,EG79+WO76)</f>
        <v>0</v>
      </c>
      <c r="WP79" s="127" t="n">
        <f aca="false">IF(FF79="",0,FF79+WP76)</f>
        <v>0</v>
      </c>
      <c r="WQ79" s="127" t="n">
        <f aca="false">IF(FG79="",0,FG79+WQ76)</f>
        <v>0</v>
      </c>
      <c r="WR79" s="127" t="n">
        <f aca="false">IF(IS79="",0,IS79+WR76)</f>
        <v>0</v>
      </c>
      <c r="WS79" s="127" t="n">
        <f aca="false">IF(IT79="",0,IT79+WS76)</f>
        <v>0</v>
      </c>
      <c r="WT79" s="127" t="n">
        <f aca="false">IF(HY79="",0,HY79+WT76)</f>
        <v>0</v>
      </c>
      <c r="WU79" s="127" t="n">
        <f aca="false">IF(HZ79="",0,HZ79+WU76)</f>
        <v>0</v>
      </c>
      <c r="WV79" s="127" t="n">
        <f aca="false">IF(SK79="",0,SK79+WV76)</f>
        <v>0</v>
      </c>
      <c r="WW79" s="127" t="n">
        <f aca="false">IF(SL79="",0,SL79+WW76)</f>
        <v>0</v>
      </c>
      <c r="WX79" s="127" t="n">
        <f aca="false">IF(UM79="",0,UM79)</f>
        <v>0</v>
      </c>
      <c r="WY79" s="127" t="n">
        <f aca="false">IF(UN79="",0,UN79)</f>
        <v>0</v>
      </c>
      <c r="WZ79" s="127" t="n">
        <f aca="false">IF(LL79="",0,LL79+WZ76)</f>
        <v>0</v>
      </c>
      <c r="XA79" s="127" t="n">
        <f aca="false">IF(LM79="",0,LM79+XA76)</f>
        <v>0</v>
      </c>
      <c r="XB79" s="127" t="n">
        <f aca="false">IF(UI79="",0,UI79+XB76)</f>
        <v>0</v>
      </c>
      <c r="XC79" s="127" t="n">
        <f aca="false">IF(UJ79="",0,UJ79+XC76)</f>
        <v>0</v>
      </c>
      <c r="XD79" s="127" t="n">
        <f aca="false">IF(VN79="",0,VN79+XD76)</f>
        <v>0</v>
      </c>
      <c r="XE79" s="127" t="n">
        <f aca="false">IF(VO79="",0,VO79+XE76)</f>
        <v>0</v>
      </c>
      <c r="XF79" s="127" t="n">
        <f aca="false">IFERROR(XD79/$A77,0)</f>
        <v>0</v>
      </c>
      <c r="XG79" s="127" t="n">
        <f aca="false">IFERROR(XE79/$A77,0)</f>
        <v>0</v>
      </c>
      <c r="XH79" s="127" t="n">
        <f aca="false">IF(US79="",0,US79+XH76)</f>
        <v>0</v>
      </c>
      <c r="XI79" s="127" t="n">
        <f aca="false">IF(UT79="",0,UT79+XI76)</f>
        <v>0</v>
      </c>
      <c r="XJ79" s="127" t="n">
        <f aca="false">IF(WF79&gt;0,0,AH79+XJ76)</f>
        <v>0</v>
      </c>
      <c r="XK79" s="127" t="n">
        <f aca="false">IF(WG79&gt;0,0,AI79+XK76)</f>
        <v>0</v>
      </c>
      <c r="XL79" s="127" t="n">
        <f aca="false">IF(WH79&gt;0,0,BN79+XL76)</f>
        <v>0</v>
      </c>
      <c r="XM79" s="127" t="n">
        <f aca="false">IF(WI79&gt;0,0,BO79+XM76)</f>
        <v>0</v>
      </c>
      <c r="XN79" s="127" t="n">
        <f aca="false">IF(WJ79&gt;0,0,CH79+XN76)</f>
        <v>0</v>
      </c>
      <c r="XO79" s="127" t="n">
        <f aca="false">IF(WK79&gt;0,0,CI79+XO76)</f>
        <v>0</v>
      </c>
      <c r="XP79" s="127" t="n">
        <f aca="false">IF(WL79&gt;0,0,DB79+XP76)</f>
        <v>0</v>
      </c>
      <c r="XQ79" s="127" t="n">
        <f aca="false">IF(WM79&gt;0,0,DC79+XQ76)</f>
        <v>0</v>
      </c>
      <c r="XR79" s="127" t="n">
        <f aca="false">IF(WN79&gt;0,0,ED79+XR76)</f>
        <v>0</v>
      </c>
      <c r="XS79" s="127" t="n">
        <f aca="false">IF(WO79&gt;0,0,EE79+XS76)</f>
        <v>0</v>
      </c>
      <c r="XT79" s="127" t="n">
        <f aca="false">IF(WP79&gt;0,0,FD79+XT76)</f>
        <v>0</v>
      </c>
      <c r="XU79" s="127" t="n">
        <f aca="false">IF(WQ79&gt;0,0,FE79+XU76)</f>
        <v>0</v>
      </c>
      <c r="XV79" s="127" t="n">
        <f aca="false">IF(WR79&gt;0,0,IQ79+XV76)</f>
        <v>0</v>
      </c>
      <c r="XW79" s="127" t="n">
        <f aca="false">IF(WS79&gt;0,0,IR79+XW76)</f>
        <v>0</v>
      </c>
      <c r="XX79" s="127" t="n">
        <f aca="false">IF(WT79&gt;0,0,HW79+XX76)</f>
        <v>0</v>
      </c>
      <c r="XY79" s="127" t="n">
        <f aca="false">IFERROR(IF(WU79&gt;0,0,HX79+XY76),0)</f>
        <v>0</v>
      </c>
      <c r="XZ79" s="127" t="n">
        <f aca="false">IF(WV79&gt;0,0,SI79+XZ76)</f>
        <v>0</v>
      </c>
      <c r="YA79" s="127" t="n">
        <f aca="false">IFERROR(IF(WW79&gt;0,0,SJ79+YA76),0)</f>
        <v>0</v>
      </c>
      <c r="YB79" s="127"/>
      <c r="YC79" s="127"/>
      <c r="YD79" s="127"/>
    </row>
    <row r="80" customFormat="false" ht="15" hidden="false" customHeight="false" outlineLevel="0" collapsed="false">
      <c r="A80" s="716"/>
      <c r="B80" s="381" t="s">
        <v>432</v>
      </c>
      <c r="C80" s="382" t="s">
        <v>433</v>
      </c>
      <c r="D80" s="382" t="s">
        <v>434</v>
      </c>
      <c r="E80" s="382"/>
      <c r="F80" s="382"/>
      <c r="G80" s="382"/>
      <c r="H80" s="382"/>
      <c r="I80" s="383"/>
      <c r="J80" s="384"/>
      <c r="K80" s="385"/>
      <c r="L80" s="385"/>
      <c r="M80" s="385"/>
      <c r="N80" s="385"/>
      <c r="O80" s="385"/>
      <c r="P80" s="386"/>
      <c r="Q80" s="682" t="s">
        <v>404</v>
      </c>
      <c r="R80" s="321"/>
      <c r="S80" s="322"/>
      <c r="T80" s="321"/>
      <c r="U80" s="322"/>
      <c r="V80" s="322"/>
      <c r="W80" s="322"/>
      <c r="X80" s="322"/>
      <c r="Y80" s="322"/>
      <c r="Z80" s="323"/>
      <c r="AA80" s="387"/>
      <c r="AB80" s="388"/>
      <c r="AC80" s="388"/>
      <c r="AD80" s="388"/>
      <c r="AE80" s="388"/>
      <c r="AF80" s="388"/>
      <c r="AG80" s="389"/>
      <c r="AH80" s="390" t="n">
        <f aca="false">SUBTOTAL(3, B80:P80)</f>
        <v>3</v>
      </c>
      <c r="AI80" s="391" t="n">
        <f aca="false">COUNTIF(Q80:AG80,"&lt;&gt;0")-COUNTIF(Q80:AG80,"")</f>
        <v>1</v>
      </c>
      <c r="AJ80" s="291"/>
      <c r="AK80" s="291"/>
      <c r="AL80" s="381" t="s">
        <v>435</v>
      </c>
      <c r="AM80" s="382"/>
      <c r="AN80" s="382"/>
      <c r="AO80" s="382"/>
      <c r="AP80" s="382"/>
      <c r="AQ80" s="382"/>
      <c r="AR80" s="383"/>
      <c r="AS80" s="384"/>
      <c r="AT80" s="385"/>
      <c r="AU80" s="385"/>
      <c r="AV80" s="385"/>
      <c r="AW80" s="385"/>
      <c r="AX80" s="385"/>
      <c r="AY80" s="386"/>
      <c r="AZ80" s="322"/>
      <c r="BA80" s="322"/>
      <c r="BB80" s="322"/>
      <c r="BC80" s="322"/>
      <c r="BD80" s="322"/>
      <c r="BE80" s="321"/>
      <c r="BF80" s="323"/>
      <c r="BG80" s="387"/>
      <c r="BH80" s="388"/>
      <c r="BI80" s="388"/>
      <c r="BJ80" s="388"/>
      <c r="BK80" s="388"/>
      <c r="BL80" s="388"/>
      <c r="BM80" s="389"/>
      <c r="BN80" s="390" t="n">
        <f aca="false">SUBTOTAL(3, AL80:AY80)</f>
        <v>1</v>
      </c>
      <c r="BO80" s="391" t="n">
        <f aca="false">COUNTIF(AZ80:BM80,"&lt;&gt;0")-COUNTIF(AZ80:BM80,"")</f>
        <v>0</v>
      </c>
      <c r="BP80" s="291"/>
      <c r="BQ80" s="291"/>
      <c r="BR80" s="381"/>
      <c r="BS80" s="382"/>
      <c r="BT80" s="382"/>
      <c r="BU80" s="383"/>
      <c r="BV80" s="392"/>
      <c r="BW80" s="393"/>
      <c r="BX80" s="393"/>
      <c r="BY80" s="394"/>
      <c r="BZ80" s="321"/>
      <c r="CA80" s="322"/>
      <c r="CB80" s="322"/>
      <c r="CC80" s="323"/>
      <c r="CD80" s="387"/>
      <c r="CE80" s="388"/>
      <c r="CF80" s="388"/>
      <c r="CG80" s="389"/>
      <c r="CH80" s="390" t="n">
        <f aca="false">SUBTOTAL(3, BR80:BY80)</f>
        <v>0</v>
      </c>
      <c r="CI80" s="391" t="n">
        <f aca="false">COUNTIF(BZ80:CG80,"&lt;&gt;0")-COUNTIF(BZ80:CG80,"")</f>
        <v>0</v>
      </c>
      <c r="CJ80" s="291"/>
      <c r="CK80" s="291"/>
      <c r="CL80" s="381"/>
      <c r="CM80" s="382"/>
      <c r="CN80" s="382"/>
      <c r="CO80" s="383"/>
      <c r="CP80" s="384"/>
      <c r="CQ80" s="385"/>
      <c r="CR80" s="385"/>
      <c r="CS80" s="386"/>
      <c r="CT80" s="321"/>
      <c r="CU80" s="322"/>
      <c r="CV80" s="322"/>
      <c r="CW80" s="323"/>
      <c r="CX80" s="387"/>
      <c r="CY80" s="388"/>
      <c r="CZ80" s="388"/>
      <c r="DA80" s="389"/>
      <c r="DB80" s="390" t="n">
        <f aca="false">SUBTOTAL(3, CL80:CS80)</f>
        <v>0</v>
      </c>
      <c r="DC80" s="391" t="n">
        <f aca="false">COUNTIF(CT80:DA80,"&lt;&gt;0")-COUNTIF(CT80:DA80,"")</f>
        <v>0</v>
      </c>
      <c r="DD80" s="291"/>
      <c r="DE80" s="291"/>
      <c r="DF80" s="395" t="n">
        <f aca="false">SUMIF(B6:DE6,"итого гр.",B80:DE80)</f>
        <v>4</v>
      </c>
      <c r="DG80" s="391" t="n">
        <f aca="false">SUMIF(B6:DE6,"итого фк.",B80:DE80)</f>
        <v>1</v>
      </c>
      <c r="DH80" s="291"/>
      <c r="DI80" s="291"/>
      <c r="DJ80" s="396"/>
      <c r="DK80" s="397"/>
      <c r="DL80" s="291"/>
      <c r="DM80" s="291"/>
      <c r="DN80" s="381" t="s">
        <v>399</v>
      </c>
      <c r="DO80" s="382"/>
      <c r="DP80" s="382"/>
      <c r="DQ80" s="383"/>
      <c r="DR80" s="384"/>
      <c r="DS80" s="385"/>
      <c r="DT80" s="385"/>
      <c r="DU80" s="386"/>
      <c r="DV80" s="321"/>
      <c r="DW80" s="322"/>
      <c r="DX80" s="322"/>
      <c r="DY80" s="323"/>
      <c r="DZ80" s="387"/>
      <c r="EA80" s="388"/>
      <c r="EB80" s="388"/>
      <c r="EC80" s="389"/>
      <c r="ED80" s="390" t="n">
        <f aca="false">SUBTOTAL(3, DN80:DU80)</f>
        <v>1</v>
      </c>
      <c r="EE80" s="391" t="n">
        <f aca="false">COUNTIF(DV80:EC80,"&lt;&gt;0")-COUNTIF(DV80:EC80,"")</f>
        <v>0</v>
      </c>
      <c r="EF80" s="291"/>
      <c r="EG80" s="291"/>
      <c r="EH80" s="381"/>
      <c r="EI80" s="382"/>
      <c r="EJ80" s="382"/>
      <c r="EK80" s="382"/>
      <c r="EL80" s="382"/>
      <c r="EM80" s="382"/>
      <c r="EN80" s="383"/>
      <c r="EO80" s="384"/>
      <c r="EP80" s="385"/>
      <c r="EQ80" s="385"/>
      <c r="ER80" s="386"/>
      <c r="ES80" s="321"/>
      <c r="ET80" s="322"/>
      <c r="EU80" s="322"/>
      <c r="EV80" s="322"/>
      <c r="EW80" s="322"/>
      <c r="EX80" s="565"/>
      <c r="EY80" s="566"/>
      <c r="EZ80" s="567"/>
      <c r="FA80" s="568"/>
      <c r="FB80" s="568"/>
      <c r="FC80" s="569"/>
      <c r="FD80" s="390" t="n">
        <f aca="false">SUBTOTAL(3, EH80:ER80)</f>
        <v>0</v>
      </c>
      <c r="FE80" s="391" t="n">
        <f aca="false">COUNTIF(ES80:FC80,"&lt;&gt;0")-COUNTIF(ES80:FC80,"")</f>
        <v>0</v>
      </c>
      <c r="FF80" s="291"/>
      <c r="FG80" s="291"/>
      <c r="FH80" s="381" t="s">
        <v>436</v>
      </c>
      <c r="FI80" s="382" t="s">
        <v>437</v>
      </c>
      <c r="FJ80" s="382"/>
      <c r="FK80" s="382"/>
      <c r="FL80" s="382"/>
      <c r="FM80" s="382"/>
      <c r="FN80" s="382"/>
      <c r="FO80" s="382"/>
      <c r="FP80" s="382"/>
      <c r="FQ80" s="382"/>
      <c r="FR80" s="382"/>
      <c r="FS80" s="382"/>
      <c r="FT80" s="382"/>
      <c r="FU80" s="382"/>
      <c r="FV80" s="382"/>
      <c r="FW80" s="382"/>
      <c r="FX80" s="382"/>
      <c r="FY80" s="382"/>
      <c r="FZ80" s="382"/>
      <c r="GA80" s="382"/>
      <c r="GB80" s="382"/>
      <c r="GC80" s="382"/>
      <c r="GD80" s="382"/>
      <c r="GE80" s="382"/>
      <c r="GF80" s="382"/>
      <c r="GG80" s="382"/>
      <c r="GH80" s="382"/>
      <c r="GI80" s="382"/>
      <c r="GJ80" s="382"/>
      <c r="GK80" s="382"/>
      <c r="GL80" s="382"/>
      <c r="GM80" s="383"/>
      <c r="GN80" s="384"/>
      <c r="GO80" s="385"/>
      <c r="GP80" s="385"/>
      <c r="GQ80" s="385"/>
      <c r="GR80" s="385"/>
      <c r="GS80" s="385"/>
      <c r="GT80" s="386"/>
      <c r="GU80" s="321"/>
      <c r="GV80" s="322"/>
      <c r="GW80" s="322"/>
      <c r="GX80" s="322"/>
      <c r="GY80" s="322"/>
      <c r="GZ80" s="322"/>
      <c r="HA80" s="322"/>
      <c r="HB80" s="322"/>
      <c r="HC80" s="322"/>
      <c r="HD80" s="322"/>
      <c r="HE80" s="322"/>
      <c r="HF80" s="322"/>
      <c r="HG80" s="322"/>
      <c r="HH80" s="322"/>
      <c r="HI80" s="322"/>
      <c r="HJ80" s="322"/>
      <c r="HK80" s="322"/>
      <c r="HL80" s="322"/>
      <c r="HM80" s="322"/>
      <c r="HN80" s="322"/>
      <c r="HO80" s="323"/>
      <c r="HP80" s="387"/>
      <c r="HQ80" s="388"/>
      <c r="HR80" s="388"/>
      <c r="HS80" s="388"/>
      <c r="HT80" s="388"/>
      <c r="HU80" s="388"/>
      <c r="HV80" s="389"/>
      <c r="HW80" s="390" t="n">
        <f aca="false">SUBTOTAL(3, FH80:GT80)</f>
        <v>2</v>
      </c>
      <c r="HX80" s="391" t="n">
        <f aca="false">COUNTIF(GU80:HV80,"&lt;&gt;0")-COUNTIF(GU80:HV80,"")</f>
        <v>0</v>
      </c>
      <c r="HY80" s="291"/>
      <c r="HZ80" s="291"/>
      <c r="IA80" s="398"/>
      <c r="IB80" s="399"/>
      <c r="IC80" s="399"/>
      <c r="ID80" s="400"/>
      <c r="IE80" s="401"/>
      <c r="IF80" s="402"/>
      <c r="IG80" s="402"/>
      <c r="IH80" s="386"/>
      <c r="II80" s="321"/>
      <c r="IJ80" s="366"/>
      <c r="IK80" s="366"/>
      <c r="IL80" s="367"/>
      <c r="IM80" s="403"/>
      <c r="IN80" s="404"/>
      <c r="IO80" s="404"/>
      <c r="IP80" s="405"/>
      <c r="IQ80" s="390" t="n">
        <f aca="false">SUBTOTAL(3, IA80:IH80)</f>
        <v>0</v>
      </c>
      <c r="IR80" s="391" t="n">
        <f aca="false">COUNTIF(II80:IP80,"&lt;&gt;0")-COUNTIF(II80:IP80,"")</f>
        <v>0</v>
      </c>
      <c r="IS80" s="291"/>
      <c r="IT80" s="291"/>
      <c r="IU80" s="381" t="s">
        <v>399</v>
      </c>
      <c r="IV80" s="382" t="s">
        <v>385</v>
      </c>
      <c r="IW80" s="382"/>
      <c r="IX80" s="382"/>
      <c r="IY80" s="382"/>
      <c r="IZ80" s="382"/>
      <c r="JA80" s="382"/>
      <c r="JB80" s="382"/>
      <c r="JC80" s="382"/>
      <c r="JD80" s="382"/>
      <c r="JE80" s="382"/>
      <c r="JF80" s="382"/>
      <c r="JG80" s="382"/>
      <c r="JH80" s="382"/>
      <c r="JI80" s="382"/>
      <c r="JJ80" s="322" t="n">
        <v>802</v>
      </c>
      <c r="JK80" s="322" t="n">
        <v>3150</v>
      </c>
      <c r="JL80" s="322" t="n">
        <v>5042</v>
      </c>
      <c r="JM80" s="322" t="n">
        <v>961</v>
      </c>
      <c r="JN80" s="322"/>
      <c r="JO80" s="322"/>
      <c r="JP80" s="322"/>
      <c r="JQ80" s="322"/>
      <c r="JR80" s="322"/>
      <c r="JS80" s="322"/>
      <c r="JT80" s="322"/>
      <c r="JU80" s="322"/>
      <c r="JV80" s="322"/>
      <c r="JW80" s="322"/>
      <c r="JX80" s="322"/>
      <c r="JY80" s="322"/>
      <c r="JZ80" s="322"/>
      <c r="KA80" s="322"/>
      <c r="KB80" s="322"/>
      <c r="KC80" s="322"/>
      <c r="KD80" s="322"/>
      <c r="KE80" s="322"/>
      <c r="KF80" s="322"/>
      <c r="KG80" s="322"/>
      <c r="KH80" s="322"/>
      <c r="KI80" s="322"/>
      <c r="KJ80" s="322"/>
      <c r="KK80" s="322"/>
      <c r="KL80" s="322"/>
      <c r="KM80" s="322"/>
      <c r="KN80" s="322"/>
      <c r="KO80" s="322"/>
      <c r="KP80" s="323"/>
      <c r="KQ80" s="387"/>
      <c r="KR80" s="388"/>
      <c r="KS80" s="388"/>
      <c r="KT80" s="388"/>
      <c r="KU80" s="388"/>
      <c r="KV80" s="388"/>
      <c r="KW80" s="389"/>
      <c r="KX80" s="390" t="n">
        <f aca="false">SUBTOTAL(3, IU80:JI80)</f>
        <v>2</v>
      </c>
      <c r="KY80" s="391" t="n">
        <f aca="false">COUNTIF(JJ80:KW80,"&lt;&gt;0")-COUNTIF(JJ80:KW80,"")</f>
        <v>4</v>
      </c>
      <c r="KZ80" s="291"/>
      <c r="LA80" s="291"/>
      <c r="LB80" s="395" t="n">
        <f aca="false">SUMIF(DN6:LA6,"итого гр.",DN80:LA80)</f>
        <v>5</v>
      </c>
      <c r="LC80" s="391" t="n">
        <f aca="false">SUMIF(DN6:LA6,"итого фк.",DN80:LA80)</f>
        <v>4</v>
      </c>
      <c r="LD80" s="291"/>
      <c r="LE80" s="291"/>
      <c r="LF80" s="396"/>
      <c r="LG80" s="397"/>
      <c r="LH80" s="291"/>
      <c r="LI80" s="291"/>
      <c r="LJ80" s="406"/>
      <c r="LK80" s="407"/>
      <c r="LL80" s="291"/>
      <c r="LM80" s="291"/>
      <c r="LN80" s="396"/>
      <c r="LO80" s="397"/>
      <c r="LP80" s="291"/>
      <c r="LQ80" s="291"/>
      <c r="LR80" s="381"/>
      <c r="LS80" s="382"/>
      <c r="LT80" s="382"/>
      <c r="LU80" s="382"/>
      <c r="LV80" s="382"/>
      <c r="LW80" s="382"/>
      <c r="LX80" s="382"/>
      <c r="LY80" s="382"/>
      <c r="LZ80" s="382"/>
      <c r="MA80" s="382"/>
      <c r="MB80" s="382"/>
      <c r="MC80" s="382"/>
      <c r="MD80" s="382"/>
      <c r="ME80" s="382"/>
      <c r="MF80" s="382"/>
      <c r="MG80" s="322" t="s">
        <v>438</v>
      </c>
      <c r="MH80" s="322" t="s">
        <v>439</v>
      </c>
      <c r="MI80" s="322" t="s">
        <v>440</v>
      </c>
      <c r="MJ80" s="322" t="s">
        <v>441</v>
      </c>
      <c r="MK80" s="322" t="s">
        <v>442</v>
      </c>
      <c r="ML80" s="322"/>
      <c r="MM80" s="322"/>
      <c r="MN80" s="322"/>
      <c r="MO80" s="322"/>
      <c r="MP80" s="322"/>
      <c r="MQ80" s="322"/>
      <c r="MR80" s="322"/>
      <c r="MS80" s="322"/>
      <c r="MT80" s="322"/>
      <c r="MU80" s="322"/>
      <c r="MV80" s="322"/>
      <c r="MW80" s="322"/>
      <c r="MX80" s="322"/>
      <c r="MY80" s="322"/>
      <c r="MZ80" s="322"/>
      <c r="NA80" s="322"/>
      <c r="NB80" s="322"/>
      <c r="NC80" s="322"/>
      <c r="ND80" s="322"/>
      <c r="NE80" s="322"/>
      <c r="NF80" s="322"/>
      <c r="NG80" s="322"/>
      <c r="NH80" s="322"/>
      <c r="NI80" s="322"/>
      <c r="NJ80" s="322"/>
      <c r="NK80" s="322"/>
      <c r="NL80" s="322"/>
      <c r="NM80" s="322"/>
      <c r="NN80" s="322"/>
      <c r="NO80" s="322"/>
      <c r="NP80" s="322"/>
      <c r="NQ80" s="322"/>
      <c r="NR80" s="322"/>
      <c r="NS80" s="322"/>
      <c r="NT80" s="323"/>
      <c r="NU80" s="387"/>
      <c r="NV80" s="388"/>
      <c r="NW80" s="388"/>
      <c r="NX80" s="388"/>
      <c r="NY80" s="388"/>
      <c r="NZ80" s="388"/>
      <c r="OA80" s="389"/>
      <c r="OB80" s="390" t="n">
        <f aca="false">SUBTOTAL(3, LR80:MF80)</f>
        <v>0</v>
      </c>
      <c r="OC80" s="391" t="n">
        <f aca="false">COUNTIF(MG80:OA80,"&lt;&gt;0")-COUNTIF(MG80:OA80,"")</f>
        <v>5</v>
      </c>
      <c r="OD80" s="291"/>
      <c r="OE80" s="291"/>
      <c r="OF80" s="408"/>
      <c r="OG80" s="409"/>
      <c r="OH80" s="409"/>
      <c r="OI80" s="409"/>
      <c r="OJ80" s="409"/>
      <c r="OK80" s="409"/>
      <c r="OL80" s="409"/>
      <c r="OM80" s="409"/>
      <c r="ON80" s="410"/>
      <c r="OO80" s="411"/>
      <c r="OP80" s="412"/>
      <c r="OQ80" s="412"/>
      <c r="OR80" s="412"/>
      <c r="OS80" s="412"/>
      <c r="OT80" s="412"/>
      <c r="OU80" s="413"/>
      <c r="OV80" s="365"/>
      <c r="OW80" s="366"/>
      <c r="OX80" s="366"/>
      <c r="OY80" s="366"/>
      <c r="OZ80" s="366"/>
      <c r="PA80" s="366"/>
      <c r="PB80" s="366"/>
      <c r="PC80" s="366"/>
      <c r="PD80" s="366"/>
      <c r="PE80" s="366"/>
      <c r="PF80" s="366"/>
      <c r="PG80" s="366"/>
      <c r="PH80" s="366"/>
      <c r="PI80" s="366"/>
      <c r="PJ80" s="366"/>
      <c r="PK80" s="366"/>
      <c r="PL80" s="366"/>
      <c r="PM80" s="366"/>
      <c r="PN80" s="366"/>
      <c r="PO80" s="367"/>
      <c r="PP80" s="403"/>
      <c r="PQ80" s="404"/>
      <c r="PR80" s="404"/>
      <c r="PS80" s="404"/>
      <c r="PT80" s="404"/>
      <c r="PU80" s="404"/>
      <c r="PV80" s="405"/>
      <c r="PW80" s="390" t="n">
        <f aca="false">SUBTOTAL(3, OF80:OU80)</f>
        <v>0</v>
      </c>
      <c r="PX80" s="391" t="n">
        <f aca="false">COUNTIF(OV80:PV80,"&lt;&gt;0")-COUNTIF(OV80:PV80,"")</f>
        <v>0</v>
      </c>
      <c r="PY80" s="291"/>
      <c r="PZ80" s="291"/>
      <c r="QA80" s="414"/>
      <c r="QB80" s="415"/>
      <c r="QC80" s="415"/>
      <c r="QD80" s="415"/>
      <c r="QE80" s="415"/>
      <c r="QF80" s="415"/>
      <c r="QG80" s="416"/>
      <c r="QH80" s="411"/>
      <c r="QI80" s="412"/>
      <c r="QJ80" s="412"/>
      <c r="QK80" s="412"/>
      <c r="QL80" s="412"/>
      <c r="QM80" s="412"/>
      <c r="QN80" s="413"/>
      <c r="QO80" s="321"/>
      <c r="QP80" s="322"/>
      <c r="QQ80" s="322"/>
      <c r="QR80" s="322"/>
      <c r="QS80" s="322"/>
      <c r="QT80" s="322"/>
      <c r="QU80" s="323"/>
      <c r="QV80" s="387"/>
      <c r="QW80" s="388"/>
      <c r="QX80" s="388"/>
      <c r="QY80" s="388"/>
      <c r="QZ80" s="388"/>
      <c r="RA80" s="388"/>
      <c r="RB80" s="389"/>
      <c r="RC80" s="390" t="n">
        <f aca="false">SUBTOTAL(3, QA80:QN80)</f>
        <v>0</v>
      </c>
      <c r="RD80" s="391" t="n">
        <f aca="false">COUNTIF(QO80:RB80,"&lt;&gt;0")-COUNTIF(QO80:RB80,"")</f>
        <v>0</v>
      </c>
      <c r="RE80" s="291"/>
      <c r="RF80" s="291"/>
      <c r="RG80" s="408"/>
      <c r="RH80" s="409"/>
      <c r="RI80" s="409"/>
      <c r="RJ80" s="409"/>
      <c r="RK80" s="409"/>
      <c r="RL80" s="409"/>
      <c r="RM80" s="410"/>
      <c r="RN80" s="411"/>
      <c r="RO80" s="412"/>
      <c r="RP80" s="412"/>
      <c r="RQ80" s="412"/>
      <c r="RR80" s="412"/>
      <c r="RS80" s="412"/>
      <c r="RT80" s="413"/>
      <c r="RU80" s="365"/>
      <c r="RV80" s="366"/>
      <c r="RW80" s="366"/>
      <c r="RX80" s="366"/>
      <c r="RY80" s="366"/>
      <c r="RZ80" s="366"/>
      <c r="SA80" s="367"/>
      <c r="SB80" s="403"/>
      <c r="SC80" s="404"/>
      <c r="SD80" s="404"/>
      <c r="SE80" s="404"/>
      <c r="SF80" s="404"/>
      <c r="SG80" s="404"/>
      <c r="SH80" s="405"/>
      <c r="SI80" s="390" t="n">
        <f aca="false">COUNTIF(RG80:RT80,"&lt;&gt;0")-COUNTIF(RG80:RT80,"")</f>
        <v>0</v>
      </c>
      <c r="SJ80" s="391" t="n">
        <f aca="false">COUNTIF(RU80:SH80,"&lt;&gt;0")-COUNTIF(RU80:SH80,"")</f>
        <v>0</v>
      </c>
      <c r="SK80" s="291"/>
      <c r="SL80" s="291"/>
      <c r="SM80" s="395" t="n">
        <f aca="false">SUMIF(LR6:SL6,"итого гр.",LR80:SL80)</f>
        <v>0</v>
      </c>
      <c r="SN80" s="391" t="n">
        <f aca="false">SUMIF($LR$6:$SL$6,"итого фк.",LR80:SL80)</f>
        <v>5</v>
      </c>
      <c r="SO80" s="291"/>
      <c r="SP80" s="291"/>
      <c r="SQ80" s="396"/>
      <c r="SR80" s="397"/>
      <c r="SS80" s="291"/>
      <c r="ST80" s="291"/>
      <c r="SU80" s="408"/>
      <c r="SV80" s="409"/>
      <c r="SW80" s="409"/>
      <c r="SX80" s="410"/>
      <c r="SY80" s="411"/>
      <c r="SZ80" s="412"/>
      <c r="TA80" s="412"/>
      <c r="TB80" s="413"/>
      <c r="TC80" s="365"/>
      <c r="TD80" s="366"/>
      <c r="TE80" s="366"/>
      <c r="TF80" s="367"/>
      <c r="TG80" s="403"/>
      <c r="TH80" s="404"/>
      <c r="TI80" s="404"/>
      <c r="TJ80" s="405"/>
      <c r="TK80" s="390"/>
      <c r="TL80" s="391"/>
      <c r="TM80" s="291"/>
      <c r="TN80" s="291"/>
      <c r="TO80" s="395"/>
      <c r="TP80" s="417"/>
      <c r="TQ80" s="291"/>
      <c r="TR80" s="291"/>
      <c r="TS80" s="417"/>
      <c r="TT80" s="417"/>
      <c r="TU80" s="291"/>
      <c r="TV80" s="291"/>
      <c r="TW80" s="417"/>
      <c r="TX80" s="417"/>
      <c r="TY80" s="291"/>
      <c r="TZ80" s="291"/>
      <c r="UA80" s="417"/>
      <c r="UB80" s="417"/>
      <c r="UC80" s="291"/>
      <c r="UD80" s="291"/>
      <c r="UE80" s="418" t="n">
        <f aca="false">SUMIF(TO6:UD6,"итого гр.",TO80:UD80)</f>
        <v>0</v>
      </c>
      <c r="UF80" s="397" t="n">
        <f aca="false">SUMIF($TO$6:$UD$6,"итого фк.",TO80:UD80)</f>
        <v>0</v>
      </c>
      <c r="UG80" s="724"/>
      <c r="UH80" s="291"/>
      <c r="UI80" s="396"/>
      <c r="UJ80" s="397"/>
      <c r="UK80" s="291"/>
      <c r="UL80" s="291"/>
      <c r="UM80" s="396"/>
      <c r="UN80" s="397"/>
      <c r="UO80" s="291"/>
      <c r="UP80" s="291"/>
      <c r="UQ80" s="556"/>
      <c r="UR80" s="391"/>
      <c r="US80" s="291"/>
      <c r="UT80" s="291"/>
      <c r="UU80" s="396"/>
      <c r="UV80" s="397"/>
      <c r="UW80" s="291"/>
      <c r="UX80" s="291"/>
      <c r="UY80" s="418"/>
      <c r="UZ80" s="418"/>
      <c r="VA80" s="291"/>
      <c r="VB80" s="291"/>
      <c r="VC80" s="418"/>
      <c r="VD80" s="418"/>
      <c r="VE80" s="291"/>
      <c r="VF80" s="291"/>
      <c r="VG80" s="546"/>
      <c r="VH80" s="375"/>
      <c r="VI80" s="546"/>
      <c r="VJ80" s="375"/>
      <c r="VK80" s="396"/>
      <c r="VL80" s="375"/>
      <c r="VM80" s="419"/>
      <c r="VN80" s="546"/>
      <c r="VO80" s="377"/>
      <c r="VP80" s="378"/>
      <c r="VS80" s="608"/>
      <c r="WF80" s="127" t="n">
        <f aca="false">IF(AJ80="",0,AJ80+WF77)</f>
        <v>0</v>
      </c>
      <c r="WG80" s="127" t="n">
        <f aca="false">IF(AK80="",0,AK80+WG77)</f>
        <v>0</v>
      </c>
      <c r="WH80" s="127" t="n">
        <f aca="false">IF(BP80="",0,BP80+WH77)</f>
        <v>0</v>
      </c>
      <c r="WI80" s="127" t="n">
        <f aca="false">IF(BQ80="",0,BQ80+WI77)</f>
        <v>0</v>
      </c>
      <c r="WJ80" s="127" t="n">
        <f aca="false">IF(CJ80="",0,CJ80+WJ77)</f>
        <v>0</v>
      </c>
      <c r="WK80" s="127" t="n">
        <f aca="false">IF(CK80="",0,CK80+WK77)</f>
        <v>0</v>
      </c>
      <c r="WL80" s="127" t="n">
        <f aca="false">IF(DD80="",0,DD80+WL77)</f>
        <v>0</v>
      </c>
      <c r="WM80" s="127" t="n">
        <f aca="false">IF(DE80="",0,DE80+WM77)</f>
        <v>0</v>
      </c>
      <c r="WN80" s="127" t="n">
        <f aca="false">IF(EF80="",0,EF80+WN77)</f>
        <v>0</v>
      </c>
      <c r="WO80" s="127" t="n">
        <f aca="false">IF(EG80="",0,EG80+WO77)</f>
        <v>0</v>
      </c>
      <c r="WP80" s="127" t="n">
        <f aca="false">IF(FF80="",0,FF80+WP77)</f>
        <v>0</v>
      </c>
      <c r="WQ80" s="127" t="n">
        <f aca="false">IF(FG80="",0,FG80+WQ77)</f>
        <v>0</v>
      </c>
      <c r="WR80" s="127" t="n">
        <f aca="false">IF(IS80="",0,IS80+WR77)</f>
        <v>0</v>
      </c>
      <c r="WS80" s="127" t="n">
        <f aca="false">IF(IT80="",0,IT80+WS77)</f>
        <v>0</v>
      </c>
      <c r="WT80" s="127" t="n">
        <f aca="false">IF(HY80="",0,HY80+WT77)</f>
        <v>0</v>
      </c>
      <c r="WU80" s="127" t="n">
        <f aca="false">IF(HZ80="",0,HZ80+WU77)</f>
        <v>0</v>
      </c>
      <c r="WV80" s="127" t="n">
        <f aca="false">IF(SK80="",0,SK80+WV77)</f>
        <v>0</v>
      </c>
      <c r="WW80" s="127" t="n">
        <f aca="false">IF(SL80="",0,SL80+WW77)</f>
        <v>0</v>
      </c>
      <c r="WX80" s="127" t="n">
        <f aca="false">IF(UM80="",0,UM80)</f>
        <v>0</v>
      </c>
      <c r="WY80" s="127" t="n">
        <f aca="false">IF(UN80="",0,UN80)</f>
        <v>0</v>
      </c>
      <c r="WZ80" s="127" t="n">
        <f aca="false">IF(LL80="",0,LL80+WZ77)</f>
        <v>0</v>
      </c>
      <c r="XA80" s="127" t="n">
        <f aca="false">IF(LM80="",0,LM80+XA77)</f>
        <v>0</v>
      </c>
      <c r="XB80" s="127" t="n">
        <f aca="false">IF(UI80="",0,UI80+XB77)</f>
        <v>0</v>
      </c>
      <c r="XC80" s="127" t="n">
        <f aca="false">IF(UJ80="",0,UJ80+XC77)</f>
        <v>0</v>
      </c>
      <c r="XD80" s="127" t="n">
        <f aca="false">IF(VN80="",0,VN80+XD77)</f>
        <v>0</v>
      </c>
      <c r="XE80" s="127" t="n">
        <f aca="false">IF(VO80="",0,VO80+XE77)</f>
        <v>0</v>
      </c>
      <c r="XF80" s="127" t="n">
        <f aca="false">IFERROR(XD80/$A78,0)</f>
        <v>0</v>
      </c>
      <c r="XG80" s="127" t="n">
        <f aca="false">IFERROR(XE80/$A78,0)</f>
        <v>0</v>
      </c>
      <c r="XH80" s="127" t="n">
        <f aca="false">IF(US80="",0,US80+XH77)</f>
        <v>0</v>
      </c>
      <c r="XI80" s="127" t="n">
        <f aca="false">IF(UT80="",0,UT80+XI77)</f>
        <v>0</v>
      </c>
      <c r="XJ80" s="127" t="n">
        <f aca="false">IF(WF80&gt;0,0,AH80+XJ77)</f>
        <v>12</v>
      </c>
      <c r="XK80" s="127" t="n">
        <f aca="false">IF(WG80&gt;0,0,AI80+XK77)</f>
        <v>7</v>
      </c>
      <c r="XL80" s="127" t="n">
        <f aca="false">IF(WH80&gt;0,0,BN80+XL77)</f>
        <v>13</v>
      </c>
      <c r="XM80" s="127" t="n">
        <f aca="false">IF(WI80&gt;0,0,BO80+XM77)</f>
        <v>8</v>
      </c>
      <c r="XN80" s="127" t="n">
        <f aca="false">IF(WJ80&gt;0,0,CH80+XN77)</f>
        <v>0</v>
      </c>
      <c r="XO80" s="127" t="n">
        <f aca="false">IF(WK80&gt;0,0,CI80+XO77)</f>
        <v>0</v>
      </c>
      <c r="XP80" s="127" t="n">
        <f aca="false">IF(WL80&gt;0,0,DB80+XP77)</f>
        <v>0</v>
      </c>
      <c r="XQ80" s="127" t="n">
        <f aca="false">IF(WM80&gt;0,0,DC80+XQ77)</f>
        <v>0</v>
      </c>
      <c r="XR80" s="127" t="n">
        <f aca="false">IF(WN80&gt;0,0,ED80+XR77)</f>
        <v>4</v>
      </c>
      <c r="XS80" s="127" t="n">
        <f aca="false">IF(WO80&gt;0,0,EE80+XS77)</f>
        <v>4</v>
      </c>
      <c r="XT80" s="127" t="n">
        <f aca="false">IF(WP80&gt;0,0,FD80+XT77)</f>
        <v>7</v>
      </c>
      <c r="XU80" s="127" t="n">
        <f aca="false">IF(WQ80&gt;0,0,FE80+XU77)</f>
        <v>2</v>
      </c>
      <c r="XV80" s="127" t="n">
        <f aca="false">IF(WR80&gt;0,0,IQ80+XV77)</f>
        <v>0</v>
      </c>
      <c r="XW80" s="127" t="n">
        <f aca="false">IF(WS80&gt;0,0,IR80+XW77)</f>
        <v>0</v>
      </c>
      <c r="XX80" s="127" t="n">
        <f aca="false">IF(WT80&gt;0,0,HW80+XX77)</f>
        <v>30</v>
      </c>
      <c r="XY80" s="127" t="n">
        <f aca="false">IFERROR(IF(WU80&gt;0,0,HX80+XY77),0)</f>
        <v>26</v>
      </c>
      <c r="XZ80" s="127" t="n">
        <f aca="false">IF(WV80&gt;0,0,SI80+XZ77)</f>
        <v>6</v>
      </c>
      <c r="YA80" s="127" t="n">
        <f aca="false">IFERROR(IF(WW80&gt;0,0,SJ80+YA77),0)</f>
        <v>3</v>
      </c>
      <c r="YB80" s="127"/>
      <c r="YC80" s="127"/>
      <c r="YD80" s="127"/>
    </row>
    <row r="81" customFormat="false" ht="15" hidden="false" customHeight="false" outlineLevel="0" collapsed="false">
      <c r="A81" s="716"/>
      <c r="B81" s="420" t="n">
        <v>30</v>
      </c>
      <c r="C81" s="421" t="n">
        <v>30</v>
      </c>
      <c r="D81" s="421" t="n">
        <v>20</v>
      </c>
      <c r="E81" s="421"/>
      <c r="F81" s="421"/>
      <c r="G81" s="421"/>
      <c r="H81" s="421"/>
      <c r="I81" s="422"/>
      <c r="J81" s="423"/>
      <c r="K81" s="424"/>
      <c r="L81" s="424"/>
      <c r="M81" s="424"/>
      <c r="N81" s="424"/>
      <c r="O81" s="424"/>
      <c r="P81" s="425"/>
      <c r="Q81" s="687" t="n">
        <v>35</v>
      </c>
      <c r="R81" s="426"/>
      <c r="S81" s="427"/>
      <c r="T81" s="426"/>
      <c r="U81" s="427"/>
      <c r="V81" s="427"/>
      <c r="W81" s="427"/>
      <c r="X81" s="427"/>
      <c r="Y81" s="427"/>
      <c r="Z81" s="428"/>
      <c r="AA81" s="429"/>
      <c r="AB81" s="430"/>
      <c r="AC81" s="430"/>
      <c r="AD81" s="430"/>
      <c r="AE81" s="430"/>
      <c r="AF81" s="430"/>
      <c r="AG81" s="431"/>
      <c r="AH81" s="432" t="n">
        <f aca="false">SUBTOTAL(9, B81:P81)</f>
        <v>80</v>
      </c>
      <c r="AI81" s="433" t="n">
        <f aca="false">SUBTOTAL(9, Q81:AG81)</f>
        <v>35</v>
      </c>
      <c r="AJ81" s="291" t="n">
        <f aca="false">SUM(AH81,AJ78)</f>
        <v>810</v>
      </c>
      <c r="AK81" s="291" t="n">
        <f aca="false">SUM(AI81,AK78)</f>
        <v>565</v>
      </c>
      <c r="AL81" s="420" t="n">
        <v>21</v>
      </c>
      <c r="AM81" s="421"/>
      <c r="AN81" s="421"/>
      <c r="AO81" s="421"/>
      <c r="AP81" s="421"/>
      <c r="AQ81" s="421"/>
      <c r="AR81" s="422"/>
      <c r="AS81" s="423"/>
      <c r="AT81" s="424"/>
      <c r="AU81" s="424"/>
      <c r="AV81" s="424"/>
      <c r="AW81" s="424"/>
      <c r="AX81" s="424"/>
      <c r="AY81" s="425"/>
      <c r="AZ81" s="427"/>
      <c r="BA81" s="427"/>
      <c r="BB81" s="427"/>
      <c r="BC81" s="427"/>
      <c r="BD81" s="427"/>
      <c r="BE81" s="426"/>
      <c r="BF81" s="428"/>
      <c r="BG81" s="429"/>
      <c r="BH81" s="430"/>
      <c r="BI81" s="430"/>
      <c r="BJ81" s="430"/>
      <c r="BK81" s="430"/>
      <c r="BL81" s="430"/>
      <c r="BM81" s="431"/>
      <c r="BN81" s="432" t="n">
        <f aca="false">SUBTOTAL(9, AL81:AY81)</f>
        <v>21</v>
      </c>
      <c r="BO81" s="433" t="n">
        <f aca="false">SUBTOTAL(9, AZ81:BM81)</f>
        <v>0</v>
      </c>
      <c r="BP81" s="291" t="n">
        <f aca="false">SUM(BN81,BP78)</f>
        <v>261</v>
      </c>
      <c r="BQ81" s="291" t="n">
        <f aca="false">SUM(BO81,BQ78)</f>
        <v>147</v>
      </c>
      <c r="BR81" s="420"/>
      <c r="BS81" s="421"/>
      <c r="BT81" s="421"/>
      <c r="BU81" s="422"/>
      <c r="BV81" s="434"/>
      <c r="BW81" s="435"/>
      <c r="BX81" s="435"/>
      <c r="BY81" s="436"/>
      <c r="BZ81" s="426"/>
      <c r="CA81" s="427"/>
      <c r="CB81" s="427"/>
      <c r="CC81" s="428"/>
      <c r="CD81" s="429"/>
      <c r="CE81" s="430"/>
      <c r="CF81" s="430"/>
      <c r="CG81" s="431"/>
      <c r="CH81" s="432" t="n">
        <f aca="false">SUBTOTAL(9, BR81:BY81)</f>
        <v>0</v>
      </c>
      <c r="CI81" s="433" t="n">
        <f aca="false">SUBTOTAL(9, BZ81:CG81)</f>
        <v>0</v>
      </c>
      <c r="CJ81" s="291" t="n">
        <f aca="false">SUM(CH81,CJ78)</f>
        <v>0</v>
      </c>
      <c r="CK81" s="291" t="n">
        <f aca="false">SUM(CI81,CK78)</f>
        <v>0</v>
      </c>
      <c r="CL81" s="420"/>
      <c r="CM81" s="421"/>
      <c r="CN81" s="421"/>
      <c r="CO81" s="422"/>
      <c r="CP81" s="423"/>
      <c r="CQ81" s="424"/>
      <c r="CR81" s="424"/>
      <c r="CS81" s="425"/>
      <c r="CT81" s="426"/>
      <c r="CU81" s="427"/>
      <c r="CV81" s="427"/>
      <c r="CW81" s="428"/>
      <c r="CX81" s="429"/>
      <c r="CY81" s="430"/>
      <c r="CZ81" s="430"/>
      <c r="DA81" s="431"/>
      <c r="DB81" s="432" t="n">
        <f aca="false">SUBTOTAL(9, CL81:CS81)</f>
        <v>0</v>
      </c>
      <c r="DC81" s="433" t="n">
        <f aca="false">SUBTOTAL(9, CT81:DA81)</f>
        <v>0</v>
      </c>
      <c r="DD81" s="291" t="n">
        <f aca="false">SUM(DB81,DD78)</f>
        <v>0</v>
      </c>
      <c r="DE81" s="291" t="n">
        <f aca="false">SUM(DC81,DE78)</f>
        <v>0</v>
      </c>
      <c r="DF81" s="437" t="n">
        <f aca="false">SUMIF(B6:DE6,"итого гр.",B81:DE81)</f>
        <v>101</v>
      </c>
      <c r="DG81" s="433" t="n">
        <f aca="false">SUMIF(B6:DE6,"итого фк.",B81:DE81)</f>
        <v>35</v>
      </c>
      <c r="DH81" s="291" t="n">
        <f aca="false">SUM(DF81,DH78)</f>
        <v>1071</v>
      </c>
      <c r="DI81" s="291" t="n">
        <f aca="false">SUM(DG81,DI78)</f>
        <v>712</v>
      </c>
      <c r="DJ81" s="438" t="n">
        <f aca="false">DH81</f>
        <v>1071</v>
      </c>
      <c r="DK81" s="439" t="n">
        <f aca="false">DI81</f>
        <v>712</v>
      </c>
      <c r="DL81" s="291"/>
      <c r="DM81" s="291"/>
      <c r="DN81" s="420" t="n">
        <v>5.9</v>
      </c>
      <c r="DO81" s="421"/>
      <c r="DP81" s="421"/>
      <c r="DQ81" s="422"/>
      <c r="DR81" s="423"/>
      <c r="DS81" s="424"/>
      <c r="DT81" s="424"/>
      <c r="DU81" s="425"/>
      <c r="DV81" s="426"/>
      <c r="DW81" s="427"/>
      <c r="DX81" s="427"/>
      <c r="DY81" s="428"/>
      <c r="DZ81" s="429"/>
      <c r="EA81" s="430"/>
      <c r="EB81" s="430"/>
      <c r="EC81" s="431"/>
      <c r="ED81" s="390" t="n">
        <f aca="false">SUBTOTAL(9, DN81:DU81)</f>
        <v>5.9</v>
      </c>
      <c r="EE81" s="433" t="n">
        <f aca="false">SUBTOTAL(9, DV81:EC81)</f>
        <v>0</v>
      </c>
      <c r="EF81" s="291" t="n">
        <f aca="false">SUM(ED81,EF78)</f>
        <v>31.1</v>
      </c>
      <c r="EG81" s="291" t="n">
        <f aca="false">SUM(EE81,EG78)</f>
        <v>26.488</v>
      </c>
      <c r="EH81" s="420"/>
      <c r="EI81" s="421"/>
      <c r="EJ81" s="421"/>
      <c r="EK81" s="421"/>
      <c r="EL81" s="421"/>
      <c r="EM81" s="421"/>
      <c r="EN81" s="422"/>
      <c r="EO81" s="423"/>
      <c r="EP81" s="424"/>
      <c r="EQ81" s="424"/>
      <c r="ER81" s="425"/>
      <c r="ES81" s="699"/>
      <c r="ET81" s="441"/>
      <c r="EU81" s="441"/>
      <c r="EV81" s="441"/>
      <c r="EW81" s="441"/>
      <c r="EX81" s="585"/>
      <c r="EY81" s="586"/>
      <c r="EZ81" s="587"/>
      <c r="FA81" s="588"/>
      <c r="FB81" s="588"/>
      <c r="FC81" s="589"/>
      <c r="FD81" s="432" t="n">
        <f aca="false">SUBTOTAL(9, EH81:ER81)</f>
        <v>0</v>
      </c>
      <c r="FE81" s="433" t="n">
        <f aca="false">SUBTOTAL(9, ES81:FC81)</f>
        <v>0</v>
      </c>
      <c r="FF81" s="291" t="n">
        <f aca="false">SUM(FD81,FF78)</f>
        <v>220</v>
      </c>
      <c r="FG81" s="291" t="n">
        <f aca="false">SUM(FE81,FG78)</f>
        <v>60</v>
      </c>
      <c r="FH81" s="420" t="n">
        <v>12</v>
      </c>
      <c r="FI81" s="421" t="n">
        <v>4</v>
      </c>
      <c r="FJ81" s="421"/>
      <c r="FK81" s="421"/>
      <c r="FL81" s="421"/>
      <c r="FM81" s="421"/>
      <c r="FN81" s="421"/>
      <c r="FO81" s="421"/>
      <c r="FP81" s="421"/>
      <c r="FQ81" s="421"/>
      <c r="FR81" s="421"/>
      <c r="FS81" s="421"/>
      <c r="FT81" s="421"/>
      <c r="FU81" s="421"/>
      <c r="FV81" s="421"/>
      <c r="FW81" s="421"/>
      <c r="FX81" s="421"/>
      <c r="FY81" s="421"/>
      <c r="FZ81" s="421"/>
      <c r="GA81" s="421"/>
      <c r="GB81" s="421"/>
      <c r="GC81" s="421"/>
      <c r="GD81" s="421"/>
      <c r="GE81" s="421"/>
      <c r="GF81" s="421"/>
      <c r="GG81" s="421"/>
      <c r="GH81" s="421"/>
      <c r="GI81" s="421"/>
      <c r="GJ81" s="421"/>
      <c r="GK81" s="421"/>
      <c r="GL81" s="421"/>
      <c r="GM81" s="422"/>
      <c r="GN81" s="423"/>
      <c r="GO81" s="424"/>
      <c r="GP81" s="424"/>
      <c r="GQ81" s="424"/>
      <c r="GR81" s="424"/>
      <c r="GS81" s="424"/>
      <c r="GT81" s="425"/>
      <c r="GU81" s="426"/>
      <c r="GV81" s="427"/>
      <c r="GW81" s="427"/>
      <c r="GX81" s="427"/>
      <c r="GY81" s="427"/>
      <c r="GZ81" s="427"/>
      <c r="HA81" s="427"/>
      <c r="HB81" s="427"/>
      <c r="HC81" s="427"/>
      <c r="HD81" s="427"/>
      <c r="HE81" s="427"/>
      <c r="HF81" s="427"/>
      <c r="HG81" s="427"/>
      <c r="HH81" s="427"/>
      <c r="HI81" s="427"/>
      <c r="HJ81" s="427"/>
      <c r="HK81" s="427"/>
      <c r="HL81" s="427"/>
      <c r="HM81" s="427"/>
      <c r="HN81" s="427"/>
      <c r="HO81" s="428"/>
      <c r="HP81" s="429"/>
      <c r="HQ81" s="430"/>
      <c r="HR81" s="430"/>
      <c r="HS81" s="430"/>
      <c r="HT81" s="430"/>
      <c r="HU81" s="430"/>
      <c r="HV81" s="431"/>
      <c r="HW81" s="432" t="n">
        <f aca="false">SUBTOTAL(9, FH81:GT81)</f>
        <v>16</v>
      </c>
      <c r="HX81" s="433" t="n">
        <f aca="false">SUBTOTAL(9, GU81:HV81)</f>
        <v>0</v>
      </c>
      <c r="HY81" s="291" t="n">
        <f aca="false">SUM(HW81,HY78)</f>
        <v>161</v>
      </c>
      <c r="HZ81" s="291" t="n">
        <f aca="false">SUM(HX81,HZ78)</f>
        <v>132.773</v>
      </c>
      <c r="IA81" s="446"/>
      <c r="IB81" s="447"/>
      <c r="IC81" s="447"/>
      <c r="ID81" s="448"/>
      <c r="IE81" s="449"/>
      <c r="IF81" s="450"/>
      <c r="IG81" s="450"/>
      <c r="IH81" s="425"/>
      <c r="II81" s="440"/>
      <c r="IJ81" s="451"/>
      <c r="IK81" s="451"/>
      <c r="IL81" s="452"/>
      <c r="IM81" s="453"/>
      <c r="IN81" s="454"/>
      <c r="IO81" s="454"/>
      <c r="IP81" s="455"/>
      <c r="IQ81" s="432" t="n">
        <f aca="false">SUBTOTAL(9, IA81:IH81)</f>
        <v>0</v>
      </c>
      <c r="IR81" s="433" t="n">
        <f aca="false">SUBTOTAL(9, II81:IP81)</f>
        <v>0</v>
      </c>
      <c r="IS81" s="291" t="n">
        <f aca="false">SUM(IQ81,IS78)</f>
        <v>0</v>
      </c>
      <c r="IT81" s="291" t="n">
        <f aca="false">SUM(IR81,IT78)</f>
        <v>0</v>
      </c>
      <c r="IU81" s="420" t="n">
        <v>3.6</v>
      </c>
      <c r="IV81" s="421" t="n">
        <v>1.7</v>
      </c>
      <c r="IW81" s="421"/>
      <c r="IX81" s="421"/>
      <c r="IY81" s="421"/>
      <c r="IZ81" s="421"/>
      <c r="JA81" s="421"/>
      <c r="JB81" s="421"/>
      <c r="JC81" s="421"/>
      <c r="JD81" s="421"/>
      <c r="JE81" s="421"/>
      <c r="JF81" s="421"/>
      <c r="JG81" s="421"/>
      <c r="JH81" s="421"/>
      <c r="JI81" s="421"/>
      <c r="JJ81" s="427" t="n">
        <v>38.84</v>
      </c>
      <c r="JK81" s="427" t="n">
        <v>6.044</v>
      </c>
      <c r="JL81" s="427" t="n">
        <v>2.107</v>
      </c>
      <c r="JM81" s="427" t="n">
        <v>1.969</v>
      </c>
      <c r="JN81" s="427"/>
      <c r="JO81" s="427"/>
      <c r="JP81" s="427"/>
      <c r="JQ81" s="427"/>
      <c r="JR81" s="427"/>
      <c r="JS81" s="427"/>
      <c r="JT81" s="427"/>
      <c r="JU81" s="427"/>
      <c r="JV81" s="427"/>
      <c r="JW81" s="427"/>
      <c r="JX81" s="427"/>
      <c r="JY81" s="427"/>
      <c r="JZ81" s="427"/>
      <c r="KA81" s="427"/>
      <c r="KB81" s="427"/>
      <c r="KC81" s="427"/>
      <c r="KD81" s="427"/>
      <c r="KE81" s="427"/>
      <c r="KF81" s="427"/>
      <c r="KG81" s="427"/>
      <c r="KH81" s="427"/>
      <c r="KI81" s="427"/>
      <c r="KJ81" s="427"/>
      <c r="KK81" s="427"/>
      <c r="KL81" s="427"/>
      <c r="KM81" s="427"/>
      <c r="KN81" s="427"/>
      <c r="KO81" s="427"/>
      <c r="KP81" s="428"/>
      <c r="KQ81" s="429"/>
      <c r="KR81" s="430"/>
      <c r="KS81" s="430"/>
      <c r="KT81" s="430"/>
      <c r="KU81" s="430"/>
      <c r="KV81" s="430"/>
      <c r="KW81" s="431"/>
      <c r="KX81" s="432" t="n">
        <f aca="false">SUBTOTAL(9, IU81:JI81)</f>
        <v>5.3</v>
      </c>
      <c r="KY81" s="433" t="n">
        <f aca="false">SUBTOTAL(9, JJ81:KW81)</f>
        <v>48.96</v>
      </c>
      <c r="KZ81" s="291" t="n">
        <f aca="false">SUM(KX81,KZ78)</f>
        <v>316.341</v>
      </c>
      <c r="LA81" s="727" t="n">
        <f aca="false">SUM(KY81,LA78)</f>
        <v>1051.055</v>
      </c>
      <c r="LB81" s="437" t="n">
        <f aca="false">SUMIF(DN6:LA6,"итого гр.",DN81:LA81)</f>
        <v>27.2</v>
      </c>
      <c r="LC81" s="433" t="n">
        <f aca="false">SUMIF(DN6:LA6,"итого фк.",DN81:LA81)</f>
        <v>48.96</v>
      </c>
      <c r="LD81" s="291" t="n">
        <f aca="false">SUM(LB81,LD78)</f>
        <v>728.441</v>
      </c>
      <c r="LE81" s="291" t="n">
        <f aca="false">SUM(LC81,LE78)</f>
        <v>1270.316</v>
      </c>
      <c r="LF81" s="438" t="n">
        <f aca="false">LD81</f>
        <v>728.441</v>
      </c>
      <c r="LG81" s="439" t="n">
        <f aca="false">LE81</f>
        <v>1270.316</v>
      </c>
      <c r="LH81" s="291"/>
      <c r="LI81" s="728"/>
      <c r="LJ81" s="457" t="n">
        <v>12</v>
      </c>
      <c r="LK81" s="458"/>
      <c r="LL81" s="291" t="n">
        <f aca="false">LJ81</f>
        <v>12</v>
      </c>
      <c r="LM81" s="291" t="n">
        <f aca="false">LK81</f>
        <v>0</v>
      </c>
      <c r="LN81" s="438" t="n">
        <f aca="false">SUM(DF81,LB81,LJ81)</f>
        <v>140.2</v>
      </c>
      <c r="LO81" s="439" t="n">
        <f aca="false">SUM(DG81,LC81,LK81)</f>
        <v>83.96</v>
      </c>
      <c r="LP81" s="291" t="n">
        <f aca="false">SUM(DH81,LD81,LL81)</f>
        <v>1811.441</v>
      </c>
      <c r="LQ81" s="291" t="n">
        <f aca="false">SUM(DI81,LE81,LM81)</f>
        <v>1982.316</v>
      </c>
      <c r="LR81" s="420" t="n">
        <v>5.3</v>
      </c>
      <c r="LS81" s="421"/>
      <c r="LT81" s="421"/>
      <c r="LU81" s="421"/>
      <c r="LV81" s="421"/>
      <c r="LW81" s="421"/>
      <c r="LX81" s="421"/>
      <c r="LY81" s="421"/>
      <c r="LZ81" s="421"/>
      <c r="MA81" s="421"/>
      <c r="MB81" s="421"/>
      <c r="MC81" s="421"/>
      <c r="MD81" s="421"/>
      <c r="ME81" s="421"/>
      <c r="MF81" s="421"/>
      <c r="MG81" s="441" t="n">
        <v>0.684</v>
      </c>
      <c r="MH81" s="441" t="n">
        <v>3.915</v>
      </c>
      <c r="MI81" s="441" t="n">
        <v>1.617</v>
      </c>
      <c r="MJ81" s="441" t="n">
        <v>12.175</v>
      </c>
      <c r="MK81" s="441" t="n">
        <v>4.094</v>
      </c>
      <c r="ML81" s="441"/>
      <c r="MM81" s="441"/>
      <c r="MN81" s="441"/>
      <c r="MO81" s="441"/>
      <c r="MP81" s="441"/>
      <c r="MQ81" s="441"/>
      <c r="MR81" s="441"/>
      <c r="MS81" s="441"/>
      <c r="MT81" s="441"/>
      <c r="MU81" s="441"/>
      <c r="MV81" s="441"/>
      <c r="MW81" s="441"/>
      <c r="MX81" s="441"/>
      <c r="MY81" s="441"/>
      <c r="MZ81" s="441"/>
      <c r="NA81" s="441"/>
      <c r="NB81" s="441"/>
      <c r="NC81" s="441"/>
      <c r="ND81" s="441"/>
      <c r="NE81" s="441"/>
      <c r="NF81" s="441"/>
      <c r="NG81" s="441"/>
      <c r="NH81" s="441"/>
      <c r="NI81" s="441"/>
      <c r="NJ81" s="441"/>
      <c r="NK81" s="441"/>
      <c r="NL81" s="441"/>
      <c r="NM81" s="441"/>
      <c r="NN81" s="441"/>
      <c r="NO81" s="441"/>
      <c r="NP81" s="441"/>
      <c r="NQ81" s="441"/>
      <c r="NR81" s="441"/>
      <c r="NS81" s="441"/>
      <c r="NT81" s="442"/>
      <c r="NU81" s="443"/>
      <c r="NV81" s="444"/>
      <c r="NW81" s="444"/>
      <c r="NX81" s="444"/>
      <c r="NY81" s="444"/>
      <c r="NZ81" s="444"/>
      <c r="OA81" s="445"/>
      <c r="OB81" s="432" t="n">
        <f aca="false">SUBTOTAL(9, LR81:MF81)</f>
        <v>5.3</v>
      </c>
      <c r="OC81" s="433" t="n">
        <f aca="false">SUBTOTAL(9, MG81:OA81)</f>
        <v>22.485</v>
      </c>
      <c r="OD81" s="291" t="n">
        <f aca="false">SUM(OB81,OD78)</f>
        <v>607.9535555556</v>
      </c>
      <c r="OE81" s="291" t="n">
        <f aca="false">SUM(OC81,OE78)</f>
        <v>1325.308</v>
      </c>
      <c r="OF81" s="459"/>
      <c r="OG81" s="460"/>
      <c r="OH81" s="460"/>
      <c r="OI81" s="460"/>
      <c r="OJ81" s="460"/>
      <c r="OK81" s="460"/>
      <c r="OL81" s="460"/>
      <c r="OM81" s="460"/>
      <c r="ON81" s="461"/>
      <c r="OO81" s="462"/>
      <c r="OP81" s="463"/>
      <c r="OQ81" s="463"/>
      <c r="OR81" s="463"/>
      <c r="OS81" s="463"/>
      <c r="OT81" s="463"/>
      <c r="OU81" s="464"/>
      <c r="OV81" s="465"/>
      <c r="OW81" s="451"/>
      <c r="OX81" s="451"/>
      <c r="OY81" s="451"/>
      <c r="OZ81" s="451"/>
      <c r="PA81" s="451"/>
      <c r="PB81" s="451"/>
      <c r="PC81" s="451"/>
      <c r="PD81" s="451"/>
      <c r="PE81" s="451"/>
      <c r="PF81" s="451"/>
      <c r="PG81" s="451"/>
      <c r="PH81" s="451"/>
      <c r="PI81" s="451"/>
      <c r="PJ81" s="451"/>
      <c r="PK81" s="451"/>
      <c r="PL81" s="451"/>
      <c r="PM81" s="451"/>
      <c r="PN81" s="451"/>
      <c r="PO81" s="452"/>
      <c r="PP81" s="453"/>
      <c r="PQ81" s="454"/>
      <c r="PR81" s="454"/>
      <c r="PS81" s="454"/>
      <c r="PT81" s="454"/>
      <c r="PU81" s="454"/>
      <c r="PV81" s="455"/>
      <c r="PW81" s="432" t="n">
        <f aca="false">SUBTOTAL(9, OF81:OU81)</f>
        <v>0</v>
      </c>
      <c r="PX81" s="433" t="n">
        <f aca="false">SUBTOTAL(9, OV81:PV81)</f>
        <v>0</v>
      </c>
      <c r="PY81" s="291" t="n">
        <f aca="false">SUM(PW81,PY78)</f>
        <v>0</v>
      </c>
      <c r="PZ81" s="291" t="n">
        <f aca="false">SUM(PX81,PZ78)</f>
        <v>0</v>
      </c>
      <c r="QA81" s="466"/>
      <c r="QB81" s="467"/>
      <c r="QC81" s="467"/>
      <c r="QD81" s="467"/>
      <c r="QE81" s="467"/>
      <c r="QF81" s="467"/>
      <c r="QG81" s="468"/>
      <c r="QH81" s="462"/>
      <c r="QI81" s="463"/>
      <c r="QJ81" s="463"/>
      <c r="QK81" s="463"/>
      <c r="QL81" s="463"/>
      <c r="QM81" s="463"/>
      <c r="QN81" s="464"/>
      <c r="QO81" s="440"/>
      <c r="QP81" s="441"/>
      <c r="QQ81" s="441"/>
      <c r="QR81" s="441"/>
      <c r="QS81" s="441"/>
      <c r="QT81" s="441"/>
      <c r="QU81" s="442"/>
      <c r="QV81" s="443"/>
      <c r="QW81" s="444"/>
      <c r="QX81" s="444"/>
      <c r="QY81" s="444"/>
      <c r="QZ81" s="444"/>
      <c r="RA81" s="444"/>
      <c r="RB81" s="445"/>
      <c r="RC81" s="432" t="n">
        <f aca="false">SUBTOTAL(9, QA81:QN81)</f>
        <v>0</v>
      </c>
      <c r="RD81" s="433" t="n">
        <f aca="false">SUBTOTAL(9, QO81:RB81)</f>
        <v>0</v>
      </c>
      <c r="RE81" s="291" t="n">
        <f aca="false">SUM(RC81,RE78)</f>
        <v>0</v>
      </c>
      <c r="RF81" s="291" t="n">
        <f aca="false">SUM(RD81,RF78)</f>
        <v>0</v>
      </c>
      <c r="RG81" s="459"/>
      <c r="RH81" s="460"/>
      <c r="RI81" s="460"/>
      <c r="RJ81" s="460"/>
      <c r="RK81" s="460"/>
      <c r="RL81" s="460"/>
      <c r="RM81" s="461"/>
      <c r="RN81" s="462"/>
      <c r="RO81" s="463"/>
      <c r="RP81" s="463"/>
      <c r="RQ81" s="463"/>
      <c r="RR81" s="463"/>
      <c r="RS81" s="463"/>
      <c r="RT81" s="464"/>
      <c r="RU81" s="465"/>
      <c r="RV81" s="451"/>
      <c r="RW81" s="451"/>
      <c r="RX81" s="451"/>
      <c r="RY81" s="451"/>
      <c r="RZ81" s="451"/>
      <c r="SA81" s="452"/>
      <c r="SB81" s="453"/>
      <c r="SC81" s="454"/>
      <c r="SD81" s="454"/>
      <c r="SE81" s="454"/>
      <c r="SF81" s="454"/>
      <c r="SG81" s="454"/>
      <c r="SH81" s="455"/>
      <c r="SI81" s="432" t="n">
        <f aca="false">SUBTOTAL(9, RG81:RT81)</f>
        <v>0</v>
      </c>
      <c r="SJ81" s="433" t="n">
        <f aca="false">SUBTOTAL(9, RU81:SH81)</f>
        <v>0</v>
      </c>
      <c r="SK81" s="291" t="n">
        <f aca="false">SUM(SI81,SK78)</f>
        <v>21.1</v>
      </c>
      <c r="SL81" s="291" t="n">
        <f aca="false">SUM(SJ81,SL78)</f>
        <v>33.534</v>
      </c>
      <c r="SM81" s="437" t="n">
        <f aca="false">SUMIF(LR6:SL6,"итого гр.",LR81:SL81)</f>
        <v>5.3</v>
      </c>
      <c r="SN81" s="433" t="n">
        <f aca="false">SUMIF($LR$6:$SL$6,"итого фк.",LR81:SL81)</f>
        <v>22.485</v>
      </c>
      <c r="SO81" s="291" t="n">
        <f aca="false">SUM(SM81,SO78)</f>
        <v>629.0535555556</v>
      </c>
      <c r="SP81" s="291" t="n">
        <f aca="false">SUM(SN81,SP78)</f>
        <v>1358.842</v>
      </c>
      <c r="SQ81" s="438" t="n">
        <f aca="false">SO81</f>
        <v>629.0535555556</v>
      </c>
      <c r="SR81" s="439" t="n">
        <f aca="false">SP81</f>
        <v>1358.842</v>
      </c>
      <c r="SS81" s="291"/>
      <c r="ST81" s="728"/>
      <c r="SU81" s="459"/>
      <c r="SV81" s="460"/>
      <c r="SW81" s="460"/>
      <c r="SX81" s="461"/>
      <c r="SY81" s="462"/>
      <c r="SZ81" s="463"/>
      <c r="TA81" s="463"/>
      <c r="TB81" s="464"/>
      <c r="TC81" s="469"/>
      <c r="TD81" s="470"/>
      <c r="TE81" s="470"/>
      <c r="TF81" s="471"/>
      <c r="TG81" s="472"/>
      <c r="TH81" s="473"/>
      <c r="TI81" s="473"/>
      <c r="TJ81" s="474"/>
      <c r="TK81" s="432" t="n">
        <f aca="false">SUBTOTAL(9, SU81:TB81)</f>
        <v>0</v>
      </c>
      <c r="TL81" s="433" t="n">
        <f aca="false">SUBTOTAL(9, TC81:TJ81)</f>
        <v>0</v>
      </c>
      <c r="TM81" s="727" t="n">
        <f aca="false">TM78+TK81</f>
        <v>0</v>
      </c>
      <c r="TN81" s="727" t="n">
        <f aca="false">TN78+TL81</f>
        <v>0</v>
      </c>
      <c r="TO81" s="437" t="n">
        <v>6.7</v>
      </c>
      <c r="TP81" s="475"/>
      <c r="TQ81" s="291"/>
      <c r="TR81" s="291"/>
      <c r="TS81" s="475" t="n">
        <v>13.7408828665491</v>
      </c>
      <c r="TT81" s="475"/>
      <c r="TU81" s="291"/>
      <c r="TV81" s="291"/>
      <c r="TW81" s="475" t="n">
        <v>25.7595950070517</v>
      </c>
      <c r="TX81" s="475"/>
      <c r="TY81" s="291"/>
      <c r="TZ81" s="291"/>
      <c r="UA81" s="475" t="n">
        <v>24.4419714929786</v>
      </c>
      <c r="UB81" s="475"/>
      <c r="UC81" s="291" t="n">
        <f aca="false">UA81</f>
        <v>24.4419714929786</v>
      </c>
      <c r="UD81" s="291" t="n">
        <f aca="false">UB81</f>
        <v>0</v>
      </c>
      <c r="UE81" s="476" t="n">
        <f aca="false">SUMIF(TO6:UD6,"итого гр.",TO81:UD81)</f>
        <v>70.6424493665794</v>
      </c>
      <c r="UF81" s="439" t="n">
        <f aca="false">SUMIF($TO$6:$UD$6,"итого фк.",TO81:UD81)</f>
        <v>0</v>
      </c>
      <c r="UG81" s="724" t="n">
        <f aca="false">UE81</f>
        <v>70.6424493665794</v>
      </c>
      <c r="UH81" s="291" t="n">
        <f aca="false">UF81</f>
        <v>0</v>
      </c>
      <c r="UI81" s="438"/>
      <c r="UJ81" s="439"/>
      <c r="UK81" s="291"/>
      <c r="UL81" s="291"/>
      <c r="UM81" s="438" t="n">
        <f aca="false">$UM$9+UM78</f>
        <v>1250</v>
      </c>
      <c r="UN81" s="439" t="n">
        <f aca="false">$UN$9+UN78</f>
        <v>1250</v>
      </c>
      <c r="UO81" s="291" t="n">
        <f aca="false">UM81</f>
        <v>1250</v>
      </c>
      <c r="UP81" s="291" t="n">
        <f aca="false">UN81</f>
        <v>1250</v>
      </c>
      <c r="UQ81" s="437" t="n">
        <f aca="false">Посуточная_НГДП!JR81</f>
        <v>0</v>
      </c>
      <c r="UR81" s="433" t="n">
        <f aca="false">Посуточная_НГДП!JS81</f>
        <v>218.269</v>
      </c>
      <c r="US81" s="291" t="n">
        <f aca="false">SUM(UQ81,US78)</f>
        <v>147.4</v>
      </c>
      <c r="UT81" s="291" t="n">
        <f aca="false">SUM(UR81,UT78)</f>
        <v>218.269</v>
      </c>
      <c r="UU81" s="438" t="n">
        <f aca="false">SUM(SQ81,UE81,UI81,UM81,UQ81,TM81)</f>
        <v>1949.69600492218</v>
      </c>
      <c r="UV81" s="439" t="n">
        <f aca="false">SUM(SR81,UF81,UJ81,UN81,UR81,TN81)</f>
        <v>2827.111</v>
      </c>
      <c r="UW81" s="291" t="n">
        <f aca="false">SUM(SS81,UG81,UK81,UO81,US81)</f>
        <v>1468.04244936658</v>
      </c>
      <c r="UX81" s="291" t="n">
        <f aca="false">SUM(ST81,UH81,UL81,UP81,UT81)</f>
        <v>1468.269</v>
      </c>
      <c r="UY81" s="476"/>
      <c r="UZ81" s="476"/>
      <c r="VA81" s="291" t="n">
        <f aca="false">UY81</f>
        <v>0</v>
      </c>
      <c r="VB81" s="727" t="n">
        <f aca="false">UZ81</f>
        <v>0</v>
      </c>
      <c r="VC81" s="476"/>
      <c r="VD81" s="476"/>
      <c r="VE81" s="291" t="n">
        <f aca="false">VC81</f>
        <v>0</v>
      </c>
      <c r="VF81" s="291"/>
      <c r="VG81" s="479" t="n">
        <v>31012.7029950778</v>
      </c>
      <c r="VH81" s="480" t="n">
        <f aca="false">IF(A79&lt;=VW$4,VLOOKUP(A79,$VW$6:$WB$37,2,FALSE()),SUM($VX$4,LQ81,-UV81)-SUM($WB$4,-$VZ$4))-VP81</f>
        <v>30087.245</v>
      </c>
      <c r="VI81" s="479" t="n">
        <v>30233.0029950778</v>
      </c>
      <c r="VJ81" s="480"/>
      <c r="VK81" s="479" t="n">
        <v>26635.5367950778</v>
      </c>
      <c r="VL81" s="480"/>
      <c r="VM81" s="481"/>
      <c r="VN81" s="479" t="n">
        <v>865.394704742539</v>
      </c>
      <c r="VO81" s="482" t="n">
        <f aca="false">IF(A79&lt;=VW$4,VLOOKUP(A79,$VS$6:$VT$37,2,FALSE()),SUM($VO$2,-LA81,OE81,-VP81))</f>
        <v>852.705</v>
      </c>
      <c r="VP81" s="378"/>
      <c r="VQ81" s="278" t="n">
        <f aca="false">VH81-VG81</f>
        <v>-925.457995077821</v>
      </c>
      <c r="VS81" s="608"/>
      <c r="VT81" s="380"/>
      <c r="WF81" s="127" t="n">
        <f aca="false">IF(AJ81="",0,AJ81+WF78)</f>
        <v>5800</v>
      </c>
      <c r="WG81" s="127" t="n">
        <f aca="false">IF(AK81="",0,AK81+WG78)</f>
        <v>3015</v>
      </c>
      <c r="WH81" s="127" t="n">
        <f aca="false">IF(BP81="",0,BP81+WH78)</f>
        <v>2112</v>
      </c>
      <c r="WI81" s="127" t="n">
        <f aca="false">IF(BQ81="",0,BQ81+WI78)</f>
        <v>2325</v>
      </c>
      <c r="WJ81" s="127" t="n">
        <f aca="false">IF(CJ81="",0,CJ81+WJ78)</f>
        <v>0</v>
      </c>
      <c r="WK81" s="127" t="n">
        <f aca="false">IF(CK81="",0,CK81+WK78)</f>
        <v>0</v>
      </c>
      <c r="WL81" s="127" t="n">
        <f aca="false">IF(DD81="",0,DD81+WL78)</f>
        <v>0</v>
      </c>
      <c r="WM81" s="127" t="n">
        <f aca="false">IF(DE81="",0,DE81+WM78)</f>
        <v>0</v>
      </c>
      <c r="WN81" s="127" t="n">
        <f aca="false">IF(EF81="",0,EF81+WN78)</f>
        <v>325.8</v>
      </c>
      <c r="WO81" s="127" t="n">
        <f aca="false">IF(EG81="",0,EG81+WO78)</f>
        <v>297.008</v>
      </c>
      <c r="WP81" s="127" t="n">
        <f aca="false">IF(FF81="",0,FF81+WP78)</f>
        <v>4220</v>
      </c>
      <c r="WQ81" s="127" t="n">
        <f aca="false">IF(FG81="",0,FG81+WQ78)</f>
        <v>1170</v>
      </c>
      <c r="WR81" s="127" t="n">
        <f aca="false">IF(IS81="",0,IS81+WR78)</f>
        <v>0</v>
      </c>
      <c r="WS81" s="127" t="n">
        <f aca="false">IF(IT81="",0,IT81+WS78)</f>
        <v>0</v>
      </c>
      <c r="WT81" s="127" t="n">
        <f aca="false">IF(HY81="",0,HY81+WT78)</f>
        <v>1710</v>
      </c>
      <c r="WU81" s="127" t="n">
        <f aca="false">IF(HZ81="",0,HZ81+WU78)</f>
        <v>1824.552</v>
      </c>
      <c r="WV81" s="127" t="n">
        <f aca="false">IF(SK81="",0,SK81+WV78)</f>
        <v>232.7</v>
      </c>
      <c r="WW81" s="127" t="n">
        <f aca="false">IF(SL81="",0,SL81+WW78)</f>
        <v>734.781</v>
      </c>
      <c r="WX81" s="127" t="n">
        <f aca="false">IF(UM81="",0,UM81)</f>
        <v>1250</v>
      </c>
      <c r="WY81" s="127" t="n">
        <f aca="false">IF(UN81="",0,UN81)</f>
        <v>1250</v>
      </c>
      <c r="WZ81" s="127" t="n">
        <f aca="false">IF(LL81="",0,LL81+WZ78)</f>
        <v>3755.3</v>
      </c>
      <c r="XA81" s="127" t="n">
        <f aca="false">IF(LM81="",0,LM81+XA78)</f>
        <v>1991.46504</v>
      </c>
      <c r="XB81" s="127" t="n">
        <f aca="false">IF(UI81="",0,UI81+XB78)</f>
        <v>0</v>
      </c>
      <c r="XC81" s="127" t="n">
        <f aca="false">IF(UJ81="",0,UJ81+XC78)</f>
        <v>0</v>
      </c>
      <c r="XD81" s="127" t="n">
        <f aca="false">IF(VN81="",0,VN81+XD78)</f>
        <v>20419.0162852294</v>
      </c>
      <c r="XE81" s="127" t="n">
        <f aca="false">IF(VO81="",0,VO81+XE78)</f>
        <v>21020.385</v>
      </c>
      <c r="XF81" s="127" t="n">
        <f aca="false">IFERROR(XD81/$A79,0)</f>
        <v>816.760651409175</v>
      </c>
      <c r="XG81" s="127" t="n">
        <f aca="false">IFERROR(XE81/$A79,0)</f>
        <v>840.8154</v>
      </c>
      <c r="XH81" s="127" t="n">
        <f aca="false">IF(US81="",0,US81+XH78)</f>
        <v>700</v>
      </c>
      <c r="XI81" s="127" t="n">
        <f aca="false">IF(UT81="",0,UT81+XI78)</f>
        <v>218.269</v>
      </c>
      <c r="XJ81" s="127" t="n">
        <f aca="false">IF(WF81&gt;0,0,AH81+XJ78)</f>
        <v>0</v>
      </c>
      <c r="XK81" s="127" t="n">
        <f aca="false">IF(WG81&gt;0,0,AI81+XK78)</f>
        <v>0</v>
      </c>
      <c r="XL81" s="127" t="n">
        <f aca="false">IF(WH81&gt;0,0,BN81+XL78)</f>
        <v>0</v>
      </c>
      <c r="XM81" s="127" t="n">
        <f aca="false">IF(WI81&gt;0,0,BO81+XM78)</f>
        <v>0</v>
      </c>
      <c r="XN81" s="127" t="n">
        <f aca="false">IF(WJ81&gt;0,0,CH81+XN78)</f>
        <v>0</v>
      </c>
      <c r="XO81" s="127" t="n">
        <f aca="false">IF(WK81&gt;0,0,CI81+XO78)</f>
        <v>0</v>
      </c>
      <c r="XP81" s="127" t="n">
        <f aca="false">IF(WL81&gt;0,0,DB81+XP78)</f>
        <v>0</v>
      </c>
      <c r="XQ81" s="127" t="n">
        <f aca="false">IF(WM81&gt;0,0,DC81+XQ78)</f>
        <v>0</v>
      </c>
      <c r="XR81" s="127" t="n">
        <f aca="false">IF(WN81&gt;0,0,ED81+XR78)</f>
        <v>0</v>
      </c>
      <c r="XS81" s="127" t="n">
        <f aca="false">IF(WO81&gt;0,0,EE81+XS78)</f>
        <v>0</v>
      </c>
      <c r="XT81" s="127" t="n">
        <f aca="false">IF(WP81&gt;0,0,FD81+XT78)</f>
        <v>0</v>
      </c>
      <c r="XU81" s="127" t="n">
        <f aca="false">IF(WQ81&gt;0,0,FE81+XU78)</f>
        <v>0</v>
      </c>
      <c r="XV81" s="127" t="n">
        <f aca="false">IF(WR81&gt;0,0,IQ81+XV78)</f>
        <v>0</v>
      </c>
      <c r="XW81" s="127" t="n">
        <f aca="false">IF(WS81&gt;0,0,IR81+XW78)</f>
        <v>0</v>
      </c>
      <c r="XX81" s="127" t="n">
        <f aca="false">IF(WT81&gt;0,0,HW81+XX78)</f>
        <v>0</v>
      </c>
      <c r="XY81" s="127" t="n">
        <f aca="false">IFERROR(IF(WU81&gt;0,0,HX81+XY78),0)</f>
        <v>0</v>
      </c>
      <c r="XZ81" s="127" t="n">
        <f aca="false">IF(WV81&gt;0,0,SI81+XZ78)</f>
        <v>0</v>
      </c>
      <c r="YA81" s="127" t="n">
        <f aca="false">IFERROR(IF(WW81&gt;0,0,SJ81+YA78),0)</f>
        <v>0</v>
      </c>
      <c r="YB81" s="127"/>
      <c r="YC81" s="127"/>
      <c r="YD81" s="127"/>
    </row>
    <row r="82" customFormat="false" ht="15" hidden="false" customHeight="false" outlineLevel="0" collapsed="false">
      <c r="A82" s="736" t="n">
        <v>26</v>
      </c>
      <c r="B82" s="484"/>
      <c r="C82" s="485"/>
      <c r="D82" s="485"/>
      <c r="E82" s="485"/>
      <c r="F82" s="485"/>
      <c r="G82" s="485"/>
      <c r="H82" s="485"/>
      <c r="I82" s="486"/>
      <c r="J82" s="487"/>
      <c r="K82" s="488"/>
      <c r="L82" s="488"/>
      <c r="M82" s="488"/>
      <c r="N82" s="488"/>
      <c r="O82" s="488"/>
      <c r="P82" s="489"/>
      <c r="Q82" s="490"/>
      <c r="R82" s="491"/>
      <c r="S82" s="491"/>
      <c r="T82" s="491"/>
      <c r="U82" s="491"/>
      <c r="V82" s="491"/>
      <c r="W82" s="491"/>
      <c r="X82" s="491"/>
      <c r="Y82" s="491"/>
      <c r="Z82" s="492"/>
      <c r="AA82" s="493"/>
      <c r="AB82" s="494"/>
      <c r="AC82" s="494"/>
      <c r="AD82" s="494"/>
      <c r="AE82" s="494"/>
      <c r="AF82" s="494"/>
      <c r="AG82" s="495"/>
      <c r="AH82" s="496"/>
      <c r="AI82" s="497"/>
      <c r="AJ82" s="291"/>
      <c r="AK82" s="291"/>
      <c r="AL82" s="484" t="s">
        <v>195</v>
      </c>
      <c r="AM82" s="485"/>
      <c r="AN82" s="485"/>
      <c r="AO82" s="485"/>
      <c r="AP82" s="485"/>
      <c r="AQ82" s="485"/>
      <c r="AR82" s="486"/>
      <c r="AS82" s="487"/>
      <c r="AT82" s="488"/>
      <c r="AU82" s="488"/>
      <c r="AV82" s="488"/>
      <c r="AW82" s="488"/>
      <c r="AX82" s="488"/>
      <c r="AY82" s="489"/>
      <c r="AZ82" s="490"/>
      <c r="BA82" s="490"/>
      <c r="BB82" s="498" t="s">
        <v>195</v>
      </c>
      <c r="BC82" s="491" t="s">
        <v>443</v>
      </c>
      <c r="BD82" s="491"/>
      <c r="BE82" s="491"/>
      <c r="BF82" s="492"/>
      <c r="BG82" s="493"/>
      <c r="BH82" s="494"/>
      <c r="BI82" s="494"/>
      <c r="BJ82" s="494"/>
      <c r="BK82" s="494"/>
      <c r="BL82" s="494"/>
      <c r="BM82" s="495"/>
      <c r="BN82" s="496"/>
      <c r="BO82" s="497"/>
      <c r="BP82" s="291"/>
      <c r="BQ82" s="291"/>
      <c r="BR82" s="484"/>
      <c r="BS82" s="485"/>
      <c r="BT82" s="485"/>
      <c r="BU82" s="486"/>
      <c r="BV82" s="499"/>
      <c r="BW82" s="500"/>
      <c r="BX82" s="500"/>
      <c r="BY82" s="501"/>
      <c r="BZ82" s="490"/>
      <c r="CA82" s="491"/>
      <c r="CB82" s="491"/>
      <c r="CC82" s="492"/>
      <c r="CD82" s="493"/>
      <c r="CE82" s="494"/>
      <c r="CF82" s="494"/>
      <c r="CG82" s="495"/>
      <c r="CH82" s="496"/>
      <c r="CI82" s="497"/>
      <c r="CJ82" s="291"/>
      <c r="CK82" s="291"/>
      <c r="CL82" s="484"/>
      <c r="CM82" s="485"/>
      <c r="CN82" s="485"/>
      <c r="CO82" s="486"/>
      <c r="CP82" s="487"/>
      <c r="CQ82" s="488"/>
      <c r="CR82" s="488"/>
      <c r="CS82" s="489"/>
      <c r="CT82" s="490"/>
      <c r="CU82" s="491"/>
      <c r="CV82" s="491"/>
      <c r="CW82" s="492"/>
      <c r="CX82" s="493"/>
      <c r="CY82" s="494"/>
      <c r="CZ82" s="494"/>
      <c r="DA82" s="495"/>
      <c r="DB82" s="496"/>
      <c r="DC82" s="497"/>
      <c r="DD82" s="291"/>
      <c r="DE82" s="291"/>
      <c r="DF82" s="502"/>
      <c r="DG82" s="497"/>
      <c r="DH82" s="291"/>
      <c r="DI82" s="291"/>
      <c r="DJ82" s="503"/>
      <c r="DK82" s="504"/>
      <c r="DL82" s="291"/>
      <c r="DM82" s="291"/>
      <c r="DN82" s="484"/>
      <c r="DO82" s="485"/>
      <c r="DP82" s="485"/>
      <c r="DQ82" s="486"/>
      <c r="DR82" s="487"/>
      <c r="DS82" s="488"/>
      <c r="DT82" s="488"/>
      <c r="DU82" s="489"/>
      <c r="DV82" s="490"/>
      <c r="DW82" s="491"/>
      <c r="DX82" s="491"/>
      <c r="DY82" s="492"/>
      <c r="DZ82" s="493"/>
      <c r="EA82" s="494"/>
      <c r="EB82" s="494"/>
      <c r="EC82" s="495"/>
      <c r="ED82" s="496"/>
      <c r="EE82" s="497"/>
      <c r="EF82" s="291"/>
      <c r="EG82" s="291"/>
      <c r="EH82" s="484"/>
      <c r="EI82" s="485"/>
      <c r="EJ82" s="485"/>
      <c r="EK82" s="485"/>
      <c r="EL82" s="485"/>
      <c r="EM82" s="485"/>
      <c r="EN82" s="486"/>
      <c r="EO82" s="487"/>
      <c r="EP82" s="488"/>
      <c r="EQ82" s="488"/>
      <c r="ER82" s="489"/>
      <c r="ES82" s="505"/>
      <c r="ET82" s="506"/>
      <c r="EU82" s="506"/>
      <c r="EV82" s="506"/>
      <c r="EW82" s="506"/>
      <c r="EX82" s="506"/>
      <c r="EY82" s="507"/>
      <c r="EZ82" s="508"/>
      <c r="FA82" s="509"/>
      <c r="FB82" s="509"/>
      <c r="FC82" s="510"/>
      <c r="FD82" s="496"/>
      <c r="FE82" s="497"/>
      <c r="FF82" s="291"/>
      <c r="FG82" s="291"/>
      <c r="FH82" s="484" t="s">
        <v>246</v>
      </c>
      <c r="FI82" s="485"/>
      <c r="FJ82" s="485"/>
      <c r="FK82" s="485"/>
      <c r="FL82" s="485"/>
      <c r="FM82" s="485"/>
      <c r="FN82" s="485"/>
      <c r="FO82" s="485"/>
      <c r="FP82" s="485"/>
      <c r="FQ82" s="485"/>
      <c r="FR82" s="485"/>
      <c r="FS82" s="485"/>
      <c r="FT82" s="485"/>
      <c r="FU82" s="485"/>
      <c r="FV82" s="485"/>
      <c r="FW82" s="485"/>
      <c r="FX82" s="485"/>
      <c r="FY82" s="485"/>
      <c r="FZ82" s="485"/>
      <c r="GA82" s="485"/>
      <c r="GB82" s="485"/>
      <c r="GC82" s="485"/>
      <c r="GD82" s="485"/>
      <c r="GE82" s="485"/>
      <c r="GF82" s="485"/>
      <c r="GG82" s="485"/>
      <c r="GH82" s="485"/>
      <c r="GI82" s="485"/>
      <c r="GJ82" s="485"/>
      <c r="GK82" s="485"/>
      <c r="GL82" s="485"/>
      <c r="GM82" s="486"/>
      <c r="GN82" s="487"/>
      <c r="GO82" s="488"/>
      <c r="GP82" s="488"/>
      <c r="GQ82" s="488"/>
      <c r="GR82" s="488"/>
      <c r="GS82" s="488"/>
      <c r="GT82" s="489"/>
      <c r="GU82" s="490"/>
      <c r="GV82" s="491"/>
      <c r="GW82" s="491"/>
      <c r="GX82" s="491"/>
      <c r="GY82" s="491"/>
      <c r="GZ82" s="491"/>
      <c r="HA82" s="491"/>
      <c r="HB82" s="491"/>
      <c r="HC82" s="491"/>
      <c r="HD82" s="491"/>
      <c r="HE82" s="491"/>
      <c r="HF82" s="491"/>
      <c r="HG82" s="491"/>
      <c r="HH82" s="491"/>
      <c r="HI82" s="491"/>
      <c r="HJ82" s="491"/>
      <c r="HK82" s="491"/>
      <c r="HL82" s="491"/>
      <c r="HM82" s="491"/>
      <c r="HN82" s="491"/>
      <c r="HO82" s="492"/>
      <c r="HP82" s="493"/>
      <c r="HQ82" s="494"/>
      <c r="HR82" s="494"/>
      <c r="HS82" s="494"/>
      <c r="HT82" s="494"/>
      <c r="HU82" s="494"/>
      <c r="HV82" s="495"/>
      <c r="HW82" s="496"/>
      <c r="HX82" s="497"/>
      <c r="HY82" s="291"/>
      <c r="HZ82" s="291"/>
      <c r="IA82" s="511"/>
      <c r="IB82" s="512"/>
      <c r="IC82" s="512"/>
      <c r="ID82" s="513"/>
      <c r="IE82" s="514"/>
      <c r="IF82" s="515"/>
      <c r="IG82" s="515"/>
      <c r="IH82" s="489"/>
      <c r="II82" s="337"/>
      <c r="IJ82" s="348"/>
      <c r="IK82" s="348"/>
      <c r="IL82" s="349"/>
      <c r="IM82" s="658"/>
      <c r="IN82" s="659"/>
      <c r="IO82" s="659"/>
      <c r="IP82" s="613"/>
      <c r="IQ82" s="496"/>
      <c r="IR82" s="497"/>
      <c r="IS82" s="291"/>
      <c r="IT82" s="291"/>
      <c r="IU82" s="484"/>
      <c r="IV82" s="485"/>
      <c r="IW82" s="485"/>
      <c r="IX82" s="485"/>
      <c r="IY82" s="485"/>
      <c r="IZ82" s="485"/>
      <c r="JA82" s="485"/>
      <c r="JB82" s="485"/>
      <c r="JC82" s="485"/>
      <c r="JD82" s="485"/>
      <c r="JE82" s="485"/>
      <c r="JF82" s="485"/>
      <c r="JG82" s="485"/>
      <c r="JH82" s="485"/>
      <c r="JI82" s="485"/>
      <c r="JJ82" s="322"/>
      <c r="JK82" s="322"/>
      <c r="JL82" s="322"/>
      <c r="JM82" s="322"/>
      <c r="JN82" s="322"/>
      <c r="JO82" s="322"/>
      <c r="JP82" s="322"/>
      <c r="JQ82" s="322"/>
      <c r="JR82" s="322"/>
      <c r="JS82" s="322"/>
      <c r="JT82" s="322"/>
      <c r="JU82" s="322"/>
      <c r="JV82" s="322"/>
      <c r="JW82" s="322"/>
      <c r="JX82" s="322"/>
      <c r="JY82" s="322"/>
      <c r="JZ82" s="322"/>
      <c r="KA82" s="322"/>
      <c r="KB82" s="322"/>
      <c r="KC82" s="322"/>
      <c r="KD82" s="322"/>
      <c r="KE82" s="322"/>
      <c r="KF82" s="322"/>
      <c r="KG82" s="322"/>
      <c r="KH82" s="322"/>
      <c r="KI82" s="322"/>
      <c r="KJ82" s="322"/>
      <c r="KK82" s="322"/>
      <c r="KL82" s="322"/>
      <c r="KM82" s="322"/>
      <c r="KN82" s="322"/>
      <c r="KO82" s="322"/>
      <c r="KP82" s="323"/>
      <c r="KQ82" s="387"/>
      <c r="KR82" s="388"/>
      <c r="KS82" s="388"/>
      <c r="KT82" s="388"/>
      <c r="KU82" s="388"/>
      <c r="KV82" s="388"/>
      <c r="KW82" s="389"/>
      <c r="KX82" s="496"/>
      <c r="KY82" s="497"/>
      <c r="KZ82" s="291"/>
      <c r="LA82" s="291"/>
      <c r="LB82" s="502"/>
      <c r="LC82" s="497"/>
      <c r="LD82" s="291"/>
      <c r="LE82" s="291"/>
      <c r="LF82" s="503"/>
      <c r="LG82" s="504"/>
      <c r="LH82" s="291"/>
      <c r="LI82" s="291"/>
      <c r="LJ82" s="517"/>
      <c r="LK82" s="518"/>
      <c r="LL82" s="291"/>
      <c r="LM82" s="291"/>
      <c r="LN82" s="503"/>
      <c r="LO82" s="504"/>
      <c r="LP82" s="291"/>
      <c r="LQ82" s="291"/>
      <c r="LR82" s="484"/>
      <c r="LS82" s="485"/>
      <c r="LT82" s="485"/>
      <c r="LU82" s="485"/>
      <c r="LV82" s="485"/>
      <c r="LW82" s="485"/>
      <c r="LX82" s="485"/>
      <c r="LY82" s="485"/>
      <c r="LZ82" s="485"/>
      <c r="MA82" s="485"/>
      <c r="MB82" s="485"/>
      <c r="MC82" s="485"/>
      <c r="MD82" s="485"/>
      <c r="ME82" s="485"/>
      <c r="MF82" s="485"/>
      <c r="MG82" s="338"/>
      <c r="MH82" s="338"/>
      <c r="MI82" s="338"/>
      <c r="MJ82" s="338"/>
      <c r="MK82" s="338"/>
      <c r="ML82" s="338"/>
      <c r="MM82" s="338"/>
      <c r="MN82" s="338"/>
      <c r="MO82" s="338"/>
      <c r="MP82" s="338"/>
      <c r="MQ82" s="338"/>
      <c r="MR82" s="338"/>
      <c r="MS82" s="338"/>
      <c r="MT82" s="338"/>
      <c r="MU82" s="338"/>
      <c r="MV82" s="338"/>
      <c r="MW82" s="338"/>
      <c r="MX82" s="338"/>
      <c r="MY82" s="338"/>
      <c r="MZ82" s="338"/>
      <c r="NA82" s="338"/>
      <c r="NB82" s="338"/>
      <c r="NC82" s="338"/>
      <c r="ND82" s="338"/>
      <c r="NE82" s="338"/>
      <c r="NF82" s="338"/>
      <c r="NG82" s="338"/>
      <c r="NH82" s="338"/>
      <c r="NI82" s="338"/>
      <c r="NJ82" s="338"/>
      <c r="NK82" s="338"/>
      <c r="NL82" s="338"/>
      <c r="NM82" s="338"/>
      <c r="NN82" s="338"/>
      <c r="NO82" s="338"/>
      <c r="NP82" s="338"/>
      <c r="NQ82" s="338"/>
      <c r="NR82" s="338"/>
      <c r="NS82" s="338"/>
      <c r="NT82" s="339"/>
      <c r="NU82" s="519"/>
      <c r="NV82" s="520"/>
      <c r="NW82" s="520"/>
      <c r="NX82" s="520"/>
      <c r="NY82" s="520"/>
      <c r="NZ82" s="520"/>
      <c r="OA82" s="521"/>
      <c r="OB82" s="496"/>
      <c r="OC82" s="497"/>
      <c r="OD82" s="291"/>
      <c r="OE82" s="291"/>
      <c r="OF82" s="522"/>
      <c r="OG82" s="523"/>
      <c r="OH82" s="523"/>
      <c r="OI82" s="523"/>
      <c r="OJ82" s="523"/>
      <c r="OK82" s="523"/>
      <c r="OL82" s="523"/>
      <c r="OM82" s="523"/>
      <c r="ON82" s="524"/>
      <c r="OO82" s="525"/>
      <c r="OP82" s="526"/>
      <c r="OQ82" s="526"/>
      <c r="OR82" s="526"/>
      <c r="OS82" s="526"/>
      <c r="OT82" s="526"/>
      <c r="OU82" s="527"/>
      <c r="OV82" s="528"/>
      <c r="OW82" s="529"/>
      <c r="OX82" s="529"/>
      <c r="OY82" s="529"/>
      <c r="OZ82" s="529"/>
      <c r="PA82" s="529"/>
      <c r="PB82" s="529"/>
      <c r="PC82" s="529"/>
      <c r="PD82" s="529"/>
      <c r="PE82" s="529"/>
      <c r="PF82" s="529"/>
      <c r="PG82" s="529"/>
      <c r="PH82" s="529"/>
      <c r="PI82" s="529"/>
      <c r="PJ82" s="529"/>
      <c r="PK82" s="529"/>
      <c r="PL82" s="529"/>
      <c r="PM82" s="529"/>
      <c r="PN82" s="529"/>
      <c r="PO82" s="530"/>
      <c r="PP82" s="531"/>
      <c r="PQ82" s="532"/>
      <c r="PR82" s="532"/>
      <c r="PS82" s="532"/>
      <c r="PT82" s="532"/>
      <c r="PU82" s="532"/>
      <c r="PV82" s="516"/>
      <c r="PW82" s="496"/>
      <c r="PX82" s="497"/>
      <c r="PY82" s="291"/>
      <c r="PZ82" s="291"/>
      <c r="QA82" s="533"/>
      <c r="QB82" s="534"/>
      <c r="QC82" s="534"/>
      <c r="QD82" s="534"/>
      <c r="QE82" s="534"/>
      <c r="QF82" s="534"/>
      <c r="QG82" s="535"/>
      <c r="QH82" s="525"/>
      <c r="QI82" s="526"/>
      <c r="QJ82" s="526"/>
      <c r="QK82" s="526"/>
      <c r="QL82" s="526"/>
      <c r="QM82" s="526"/>
      <c r="QN82" s="527"/>
      <c r="QO82" s="505"/>
      <c r="QP82" s="506"/>
      <c r="QQ82" s="506"/>
      <c r="QR82" s="506"/>
      <c r="QS82" s="506"/>
      <c r="QT82" s="506"/>
      <c r="QU82" s="507"/>
      <c r="QV82" s="508"/>
      <c r="QW82" s="509"/>
      <c r="QX82" s="509"/>
      <c r="QY82" s="509"/>
      <c r="QZ82" s="509"/>
      <c r="RA82" s="509"/>
      <c r="RB82" s="510"/>
      <c r="RC82" s="496"/>
      <c r="RD82" s="497"/>
      <c r="RE82" s="291"/>
      <c r="RF82" s="291"/>
      <c r="RG82" s="522"/>
      <c r="RH82" s="523"/>
      <c r="RI82" s="523"/>
      <c r="RJ82" s="523"/>
      <c r="RK82" s="523"/>
      <c r="RL82" s="523"/>
      <c r="RM82" s="524"/>
      <c r="RN82" s="525"/>
      <c r="RO82" s="526"/>
      <c r="RP82" s="526"/>
      <c r="RQ82" s="526"/>
      <c r="RR82" s="526"/>
      <c r="RS82" s="526"/>
      <c r="RT82" s="527"/>
      <c r="RU82" s="528"/>
      <c r="RV82" s="529" t="s">
        <v>444</v>
      </c>
      <c r="RW82" s="529"/>
      <c r="RX82" s="529"/>
      <c r="RY82" s="529"/>
      <c r="RZ82" s="529"/>
      <c r="SA82" s="530"/>
      <c r="SB82" s="531"/>
      <c r="SC82" s="532"/>
      <c r="SD82" s="532"/>
      <c r="SE82" s="532"/>
      <c r="SF82" s="532"/>
      <c r="SG82" s="532"/>
      <c r="SH82" s="516"/>
      <c r="SI82" s="496"/>
      <c r="SJ82" s="497"/>
      <c r="SK82" s="291"/>
      <c r="SL82" s="291"/>
      <c r="SM82" s="502"/>
      <c r="SN82" s="497"/>
      <c r="SO82" s="291"/>
      <c r="SP82" s="291"/>
      <c r="SQ82" s="503"/>
      <c r="SR82" s="504"/>
      <c r="SS82" s="291"/>
      <c r="ST82" s="291"/>
      <c r="SU82" s="355"/>
      <c r="SV82" s="356"/>
      <c r="SW82" s="356"/>
      <c r="SX82" s="357"/>
      <c r="SY82" s="536"/>
      <c r="SZ82" s="537"/>
      <c r="TA82" s="537"/>
      <c r="TB82" s="538"/>
      <c r="TC82" s="365"/>
      <c r="TD82" s="366"/>
      <c r="TE82" s="366"/>
      <c r="TF82" s="367"/>
      <c r="TG82" s="403"/>
      <c r="TH82" s="404"/>
      <c r="TI82" s="404"/>
      <c r="TJ82" s="405"/>
      <c r="TK82" s="496"/>
      <c r="TL82" s="497"/>
      <c r="TM82" s="291"/>
      <c r="TN82" s="291"/>
      <c r="TO82" s="502"/>
      <c r="TP82" s="539"/>
      <c r="TQ82" s="291"/>
      <c r="TR82" s="291"/>
      <c r="TS82" s="539"/>
      <c r="TT82" s="539"/>
      <c r="TU82" s="291"/>
      <c r="TV82" s="291"/>
      <c r="TW82" s="539"/>
      <c r="TX82" s="539"/>
      <c r="TY82" s="291"/>
      <c r="TZ82" s="291"/>
      <c r="UA82" s="539"/>
      <c r="UB82" s="539"/>
      <c r="UC82" s="291"/>
      <c r="UD82" s="291"/>
      <c r="UE82" s="540"/>
      <c r="UF82" s="504"/>
      <c r="UG82" s="724"/>
      <c r="UH82" s="291"/>
      <c r="UI82" s="503"/>
      <c r="UJ82" s="504"/>
      <c r="UK82" s="291"/>
      <c r="UL82" s="291"/>
      <c r="UM82" s="503"/>
      <c r="UN82" s="504"/>
      <c r="UO82" s="291"/>
      <c r="UP82" s="291"/>
      <c r="UQ82" s="502"/>
      <c r="UR82" s="497"/>
      <c r="US82" s="291"/>
      <c r="UT82" s="291"/>
      <c r="UU82" s="503"/>
      <c r="UV82" s="504"/>
      <c r="UW82" s="291"/>
      <c r="UX82" s="291"/>
      <c r="UY82" s="540"/>
      <c r="UZ82" s="540"/>
      <c r="VA82" s="291"/>
      <c r="VB82" s="291"/>
      <c r="VC82" s="540"/>
      <c r="VD82" s="540"/>
      <c r="VE82" s="291"/>
      <c r="VF82" s="732"/>
      <c r="VG82" s="541"/>
      <c r="VH82" s="542"/>
      <c r="VI82" s="541"/>
      <c r="VJ82" s="542"/>
      <c r="VK82" s="335"/>
      <c r="VL82" s="542"/>
      <c r="VM82" s="543"/>
      <c r="VN82" s="541"/>
      <c r="VO82" s="544"/>
      <c r="VP82" s="378"/>
      <c r="VS82" s="608"/>
      <c r="WF82" s="127" t="n">
        <f aca="false">IF(AJ82="",0,AJ82+WF79)</f>
        <v>0</v>
      </c>
      <c r="WG82" s="127" t="n">
        <f aca="false">IF(AK82="",0,AK82+WG79)</f>
        <v>0</v>
      </c>
      <c r="WH82" s="127" t="n">
        <f aca="false">IF(BP82="",0,BP82+WH79)</f>
        <v>0</v>
      </c>
      <c r="WI82" s="127" t="n">
        <f aca="false">IF(BQ82="",0,BQ82+WI79)</f>
        <v>0</v>
      </c>
      <c r="WJ82" s="127" t="n">
        <f aca="false">IF(CJ82="",0,CJ82+WJ79)</f>
        <v>0</v>
      </c>
      <c r="WK82" s="127" t="n">
        <f aca="false">IF(CK82="",0,CK82+WK79)</f>
        <v>0</v>
      </c>
      <c r="WL82" s="127" t="n">
        <f aca="false">IF(DD82="",0,DD82+WL79)</f>
        <v>0</v>
      </c>
      <c r="WM82" s="127" t="n">
        <f aca="false">IF(DE82="",0,DE82+WM79)</f>
        <v>0</v>
      </c>
      <c r="WN82" s="127" t="n">
        <f aca="false">IF(EF82="",0,EF82+WN79)</f>
        <v>0</v>
      </c>
      <c r="WO82" s="127" t="n">
        <f aca="false">IF(EG82="",0,EG82+WO79)</f>
        <v>0</v>
      </c>
      <c r="WP82" s="127" t="n">
        <f aca="false">IF(FF82="",0,FF82+WP79)</f>
        <v>0</v>
      </c>
      <c r="WQ82" s="127" t="n">
        <f aca="false">IF(FG82="",0,FG82+WQ79)</f>
        <v>0</v>
      </c>
      <c r="WR82" s="127" t="n">
        <f aca="false">IF(IS82="",0,IS82+WR79)</f>
        <v>0</v>
      </c>
      <c r="WS82" s="127" t="n">
        <f aca="false">IF(IT82="",0,IT82+WS79)</f>
        <v>0</v>
      </c>
      <c r="WT82" s="127" t="n">
        <f aca="false">IF(HY82="",0,HY82+WT79)</f>
        <v>0</v>
      </c>
      <c r="WU82" s="127" t="n">
        <f aca="false">IF(HZ82="",0,HZ82+WU79)</f>
        <v>0</v>
      </c>
      <c r="WV82" s="127" t="n">
        <f aca="false">IF(SK82="",0,SK82+WV79)</f>
        <v>0</v>
      </c>
      <c r="WW82" s="127" t="n">
        <f aca="false">IF(SL82="",0,SL82+WW79)</f>
        <v>0</v>
      </c>
      <c r="WX82" s="127" t="n">
        <f aca="false">IF(UM82="",0,UM82)</f>
        <v>0</v>
      </c>
      <c r="WY82" s="127" t="n">
        <f aca="false">IF(UN82="",0,UN82)</f>
        <v>0</v>
      </c>
      <c r="WZ82" s="127" t="n">
        <f aca="false">IF(LL82="",0,LL82+WZ79)</f>
        <v>0</v>
      </c>
      <c r="XA82" s="127" t="n">
        <f aca="false">IF(LM82="",0,LM82+XA79)</f>
        <v>0</v>
      </c>
      <c r="XB82" s="127" t="n">
        <f aca="false">IF(UI82="",0,UI82+XB79)</f>
        <v>0</v>
      </c>
      <c r="XC82" s="127" t="n">
        <f aca="false">IF(UJ82="",0,UJ82+XC79)</f>
        <v>0</v>
      </c>
      <c r="XD82" s="127" t="n">
        <f aca="false">IF(VN82="",0,VN82+XD79)</f>
        <v>0</v>
      </c>
      <c r="XE82" s="127" t="n">
        <f aca="false">IF(VO82="",0,VO82+XE79)</f>
        <v>0</v>
      </c>
      <c r="XF82" s="127" t="n">
        <f aca="false">IFERROR(XD82/$A80,0)</f>
        <v>0</v>
      </c>
      <c r="XG82" s="127" t="n">
        <f aca="false">IFERROR(XE82/$A80,0)</f>
        <v>0</v>
      </c>
      <c r="XH82" s="127" t="n">
        <f aca="false">IF(US82="",0,US82+XH79)</f>
        <v>0</v>
      </c>
      <c r="XI82" s="127" t="n">
        <f aca="false">IF(UT82="",0,UT82+XI79)</f>
        <v>0</v>
      </c>
      <c r="XJ82" s="127" t="n">
        <f aca="false">IF(WF82&gt;0,0,AH82+XJ79)</f>
        <v>0</v>
      </c>
      <c r="XK82" s="127" t="n">
        <f aca="false">IF(WG82&gt;0,0,AI82+XK79)</f>
        <v>0</v>
      </c>
      <c r="XL82" s="127" t="n">
        <f aca="false">IF(WH82&gt;0,0,BN82+XL79)</f>
        <v>0</v>
      </c>
      <c r="XM82" s="127" t="n">
        <f aca="false">IF(WI82&gt;0,0,BO82+XM79)</f>
        <v>0</v>
      </c>
      <c r="XN82" s="127" t="n">
        <f aca="false">IF(WJ82&gt;0,0,CH82+XN79)</f>
        <v>0</v>
      </c>
      <c r="XO82" s="127" t="n">
        <f aca="false">IF(WK82&gt;0,0,CI82+XO79)</f>
        <v>0</v>
      </c>
      <c r="XP82" s="127" t="n">
        <f aca="false">IF(WL82&gt;0,0,DB82+XP79)</f>
        <v>0</v>
      </c>
      <c r="XQ82" s="127" t="n">
        <f aca="false">IF(WM82&gt;0,0,DC82+XQ79)</f>
        <v>0</v>
      </c>
      <c r="XR82" s="127" t="n">
        <f aca="false">IF(WN82&gt;0,0,ED82+XR79)</f>
        <v>0</v>
      </c>
      <c r="XS82" s="127" t="n">
        <f aca="false">IF(WO82&gt;0,0,EE82+XS79)</f>
        <v>0</v>
      </c>
      <c r="XT82" s="127" t="n">
        <f aca="false">IF(WP82&gt;0,0,FD82+XT79)</f>
        <v>0</v>
      </c>
      <c r="XU82" s="127" t="n">
        <f aca="false">IF(WQ82&gt;0,0,FE82+XU79)</f>
        <v>0</v>
      </c>
      <c r="XV82" s="127" t="n">
        <f aca="false">IF(WR82&gt;0,0,IQ82+XV79)</f>
        <v>0</v>
      </c>
      <c r="XW82" s="127" t="n">
        <f aca="false">IF(WS82&gt;0,0,IR82+XW79)</f>
        <v>0</v>
      </c>
      <c r="XX82" s="127" t="n">
        <f aca="false">IF(WT82&gt;0,0,HW82+XX79)</f>
        <v>0</v>
      </c>
      <c r="XY82" s="127" t="n">
        <f aca="false">IFERROR(IF(WU82&gt;0,0,HX82+XY79),0)</f>
        <v>0</v>
      </c>
      <c r="XZ82" s="127" t="n">
        <f aca="false">IF(WV82&gt;0,0,SI82+XZ79)</f>
        <v>0</v>
      </c>
      <c r="YA82" s="127" t="n">
        <f aca="false">IFERROR(IF(WW82&gt;0,0,SJ82+YA79),0)</f>
        <v>0</v>
      </c>
      <c r="YB82" s="127"/>
      <c r="YC82" s="127"/>
      <c r="YD82" s="127"/>
    </row>
    <row r="83" customFormat="false" ht="15" hidden="false" customHeight="false" outlineLevel="0" collapsed="false">
      <c r="A83" s="736"/>
      <c r="B83" s="381"/>
      <c r="C83" s="382"/>
      <c r="D83" s="382"/>
      <c r="E83" s="382"/>
      <c r="F83" s="382"/>
      <c r="G83" s="382"/>
      <c r="H83" s="382"/>
      <c r="I83" s="383"/>
      <c r="J83" s="384"/>
      <c r="K83" s="385"/>
      <c r="L83" s="385"/>
      <c r="M83" s="385"/>
      <c r="N83" s="385"/>
      <c r="O83" s="385"/>
      <c r="P83" s="386"/>
      <c r="Q83" s="321"/>
      <c r="R83" s="322"/>
      <c r="S83" s="322"/>
      <c r="T83" s="322"/>
      <c r="U83" s="322"/>
      <c r="V83" s="322"/>
      <c r="W83" s="322"/>
      <c r="X83" s="322"/>
      <c r="Y83" s="322"/>
      <c r="Z83" s="323"/>
      <c r="AA83" s="387"/>
      <c r="AB83" s="388"/>
      <c r="AC83" s="388"/>
      <c r="AD83" s="388"/>
      <c r="AE83" s="388"/>
      <c r="AF83" s="388"/>
      <c r="AG83" s="389"/>
      <c r="AH83" s="390" t="n">
        <f aca="false">SUBTOTAL(3, B83:P83)</f>
        <v>0</v>
      </c>
      <c r="AI83" s="391" t="n">
        <f aca="false">COUNTIF(Q83:AG83,"&lt;&gt;0")-COUNTIF(Q83:AG83,"")</f>
        <v>0</v>
      </c>
      <c r="AJ83" s="291"/>
      <c r="AK83" s="291"/>
      <c r="AL83" s="381" t="s">
        <v>445</v>
      </c>
      <c r="AM83" s="382"/>
      <c r="AN83" s="382"/>
      <c r="AO83" s="382"/>
      <c r="AP83" s="382"/>
      <c r="AQ83" s="382"/>
      <c r="AR83" s="383"/>
      <c r="AS83" s="384"/>
      <c r="AT83" s="385"/>
      <c r="AU83" s="385"/>
      <c r="AV83" s="385"/>
      <c r="AW83" s="385"/>
      <c r="AX83" s="385"/>
      <c r="AY83" s="386"/>
      <c r="AZ83" s="321"/>
      <c r="BA83" s="321"/>
      <c r="BB83" s="545" t="s">
        <v>445</v>
      </c>
      <c r="BC83" s="322" t="s">
        <v>446</v>
      </c>
      <c r="BD83" s="322"/>
      <c r="BE83" s="322"/>
      <c r="BF83" s="323"/>
      <c r="BG83" s="387"/>
      <c r="BH83" s="388"/>
      <c r="BI83" s="388"/>
      <c r="BJ83" s="388"/>
      <c r="BK83" s="388"/>
      <c r="BL83" s="388"/>
      <c r="BM83" s="389"/>
      <c r="BN83" s="390" t="n">
        <f aca="false">SUBTOTAL(3, AL83:AY83)</f>
        <v>1</v>
      </c>
      <c r="BO83" s="391" t="n">
        <f aca="false">COUNTIF(AZ83:BM83,"&lt;&gt;0")-COUNTIF(AZ83:BM83,"")</f>
        <v>2</v>
      </c>
      <c r="BP83" s="291"/>
      <c r="BQ83" s="291"/>
      <c r="BR83" s="381"/>
      <c r="BS83" s="382"/>
      <c r="BT83" s="382"/>
      <c r="BU83" s="383"/>
      <c r="BV83" s="392"/>
      <c r="BW83" s="393"/>
      <c r="BX83" s="393"/>
      <c r="BY83" s="394"/>
      <c r="BZ83" s="321"/>
      <c r="CA83" s="322"/>
      <c r="CB83" s="322"/>
      <c r="CC83" s="323"/>
      <c r="CD83" s="387"/>
      <c r="CE83" s="388"/>
      <c r="CF83" s="388"/>
      <c r="CG83" s="389"/>
      <c r="CH83" s="390" t="n">
        <f aca="false">SUBTOTAL(3, BR83:BY83)</f>
        <v>0</v>
      </c>
      <c r="CI83" s="391" t="n">
        <f aca="false">COUNTIF(BZ83:CG83,"&lt;&gt;0")-COUNTIF(BZ83:CG83,"")</f>
        <v>0</v>
      </c>
      <c r="CJ83" s="291"/>
      <c r="CK83" s="291"/>
      <c r="CL83" s="381"/>
      <c r="CM83" s="382"/>
      <c r="CN83" s="382"/>
      <c r="CO83" s="383"/>
      <c r="CP83" s="384"/>
      <c r="CQ83" s="385"/>
      <c r="CR83" s="385"/>
      <c r="CS83" s="386"/>
      <c r="CT83" s="321"/>
      <c r="CU83" s="322"/>
      <c r="CV83" s="322"/>
      <c r="CW83" s="323"/>
      <c r="CX83" s="387"/>
      <c r="CY83" s="388"/>
      <c r="CZ83" s="388"/>
      <c r="DA83" s="389"/>
      <c r="DB83" s="390" t="n">
        <f aca="false">SUBTOTAL(3, CL83:CS83)</f>
        <v>0</v>
      </c>
      <c r="DC83" s="391" t="n">
        <f aca="false">COUNTIF(CT83:DA83,"&lt;&gt;0")-COUNTIF(CT83:DA83,"")</f>
        <v>0</v>
      </c>
      <c r="DD83" s="291"/>
      <c r="DE83" s="291"/>
      <c r="DF83" s="395" t="n">
        <f aca="false">SUMIF(B6:DE6,"итого гр.",B83:DE83)</f>
        <v>1</v>
      </c>
      <c r="DG83" s="391" t="n">
        <f aca="false">SUMIF(B6:DE6,"итого фк.",B83:DE83)</f>
        <v>2</v>
      </c>
      <c r="DH83" s="291"/>
      <c r="DI83" s="291"/>
      <c r="DJ83" s="396"/>
      <c r="DK83" s="397"/>
      <c r="DL83" s="291"/>
      <c r="DM83" s="291"/>
      <c r="DN83" s="381"/>
      <c r="DO83" s="382"/>
      <c r="DP83" s="382"/>
      <c r="DQ83" s="383"/>
      <c r="DR83" s="384"/>
      <c r="DS83" s="385"/>
      <c r="DT83" s="385"/>
      <c r="DU83" s="386"/>
      <c r="DV83" s="321"/>
      <c r="DW83" s="322"/>
      <c r="DX83" s="322"/>
      <c r="DY83" s="323"/>
      <c r="DZ83" s="387"/>
      <c r="EA83" s="388"/>
      <c r="EB83" s="388"/>
      <c r="EC83" s="389"/>
      <c r="ED83" s="390" t="n">
        <f aca="false">SUBTOTAL(3, DN83:DU83)</f>
        <v>0</v>
      </c>
      <c r="EE83" s="391" t="n">
        <f aca="false">COUNTIF(DV83:EC83,"&lt;&gt;0")-COUNTIF(DV83:EC83,"")</f>
        <v>0</v>
      </c>
      <c r="EF83" s="291"/>
      <c r="EG83" s="291"/>
      <c r="EH83" s="381"/>
      <c r="EI83" s="382"/>
      <c r="EJ83" s="382"/>
      <c r="EK83" s="382"/>
      <c r="EL83" s="382"/>
      <c r="EM83" s="382"/>
      <c r="EN83" s="383"/>
      <c r="EO83" s="384"/>
      <c r="EP83" s="385"/>
      <c r="EQ83" s="385"/>
      <c r="ER83" s="386"/>
      <c r="ES83" s="321"/>
      <c r="ET83" s="322"/>
      <c r="EU83" s="322"/>
      <c r="EV83" s="322"/>
      <c r="EW83" s="322"/>
      <c r="EX83" s="322"/>
      <c r="EY83" s="323"/>
      <c r="EZ83" s="387"/>
      <c r="FA83" s="388"/>
      <c r="FB83" s="388"/>
      <c r="FC83" s="389"/>
      <c r="FD83" s="390" t="n">
        <f aca="false">SUBTOTAL(3, EH83:ER83)</f>
        <v>0</v>
      </c>
      <c r="FE83" s="391" t="n">
        <f aca="false">COUNTIF(ES83:FC83,"&lt;&gt;0")-COUNTIF(ES83:FC83,"")</f>
        <v>0</v>
      </c>
      <c r="FF83" s="291"/>
      <c r="FG83" s="291"/>
      <c r="FH83" s="381" t="s">
        <v>447</v>
      </c>
      <c r="FI83" s="382"/>
      <c r="FJ83" s="382"/>
      <c r="FK83" s="382"/>
      <c r="FL83" s="382"/>
      <c r="FM83" s="382"/>
      <c r="FN83" s="382"/>
      <c r="FO83" s="382"/>
      <c r="FP83" s="382"/>
      <c r="FQ83" s="382"/>
      <c r="FR83" s="382"/>
      <c r="FS83" s="382"/>
      <c r="FT83" s="382"/>
      <c r="FU83" s="382"/>
      <c r="FV83" s="382"/>
      <c r="FW83" s="382"/>
      <c r="FX83" s="382"/>
      <c r="FY83" s="382"/>
      <c r="FZ83" s="382"/>
      <c r="GA83" s="382"/>
      <c r="GB83" s="382"/>
      <c r="GC83" s="382"/>
      <c r="GD83" s="382"/>
      <c r="GE83" s="382"/>
      <c r="GF83" s="382"/>
      <c r="GG83" s="382"/>
      <c r="GH83" s="382"/>
      <c r="GI83" s="382"/>
      <c r="GJ83" s="382"/>
      <c r="GK83" s="382"/>
      <c r="GL83" s="382"/>
      <c r="GM83" s="383"/>
      <c r="GN83" s="384"/>
      <c r="GO83" s="385"/>
      <c r="GP83" s="385"/>
      <c r="GQ83" s="385"/>
      <c r="GR83" s="385"/>
      <c r="GS83" s="385"/>
      <c r="GT83" s="386"/>
      <c r="GU83" s="321"/>
      <c r="GV83" s="322"/>
      <c r="GW83" s="322"/>
      <c r="GX83" s="322"/>
      <c r="GY83" s="322"/>
      <c r="GZ83" s="322"/>
      <c r="HA83" s="322"/>
      <c r="HB83" s="322"/>
      <c r="HC83" s="322"/>
      <c r="HD83" s="322"/>
      <c r="HE83" s="322"/>
      <c r="HF83" s="322"/>
      <c r="HG83" s="322"/>
      <c r="HH83" s="322"/>
      <c r="HI83" s="322"/>
      <c r="HJ83" s="322"/>
      <c r="HK83" s="322"/>
      <c r="HL83" s="322"/>
      <c r="HM83" s="322"/>
      <c r="HN83" s="322"/>
      <c r="HO83" s="323"/>
      <c r="HP83" s="387"/>
      <c r="HQ83" s="388"/>
      <c r="HR83" s="388"/>
      <c r="HS83" s="388"/>
      <c r="HT83" s="388"/>
      <c r="HU83" s="388"/>
      <c r="HV83" s="389"/>
      <c r="HW83" s="390" t="n">
        <f aca="false">SUBTOTAL(3, FH83:GT83)</f>
        <v>1</v>
      </c>
      <c r="HX83" s="391" t="n">
        <f aca="false">COUNTIF(GU83:HV83,"&lt;&gt;0")-COUNTIF(GU83:HV83,"")</f>
        <v>0</v>
      </c>
      <c r="HY83" s="291"/>
      <c r="HZ83" s="291"/>
      <c r="IA83" s="398"/>
      <c r="IB83" s="399"/>
      <c r="IC83" s="399"/>
      <c r="ID83" s="400"/>
      <c r="IE83" s="401"/>
      <c r="IF83" s="402"/>
      <c r="IG83" s="402"/>
      <c r="IH83" s="386"/>
      <c r="II83" s="321"/>
      <c r="IJ83" s="366"/>
      <c r="IK83" s="366"/>
      <c r="IL83" s="367"/>
      <c r="IM83" s="403"/>
      <c r="IN83" s="404"/>
      <c r="IO83" s="404"/>
      <c r="IP83" s="405"/>
      <c r="IQ83" s="390" t="n">
        <f aca="false">SUBTOTAL(3, IA83:IH83)</f>
        <v>0</v>
      </c>
      <c r="IR83" s="391" t="n">
        <f aca="false">COUNTIF(II83:IP83,"&lt;&gt;0")-COUNTIF(II83:IP83,"")</f>
        <v>0</v>
      </c>
      <c r="IS83" s="291"/>
      <c r="IT83" s="291"/>
      <c r="IU83" s="381"/>
      <c r="IV83" s="382"/>
      <c r="IW83" s="382"/>
      <c r="IX83" s="382"/>
      <c r="IY83" s="382"/>
      <c r="IZ83" s="382"/>
      <c r="JA83" s="382"/>
      <c r="JB83" s="382"/>
      <c r="JC83" s="382"/>
      <c r="JD83" s="382"/>
      <c r="JE83" s="382"/>
      <c r="JF83" s="382"/>
      <c r="JG83" s="382"/>
      <c r="JH83" s="382"/>
      <c r="JI83" s="382"/>
      <c r="JJ83" s="322"/>
      <c r="JK83" s="322"/>
      <c r="JL83" s="322"/>
      <c r="JM83" s="322"/>
      <c r="JN83" s="322"/>
      <c r="JO83" s="322"/>
      <c r="JP83" s="322"/>
      <c r="JQ83" s="322"/>
      <c r="JR83" s="322"/>
      <c r="JS83" s="322"/>
      <c r="JT83" s="322"/>
      <c r="JU83" s="322"/>
      <c r="JV83" s="322"/>
      <c r="JW83" s="322"/>
      <c r="JX83" s="322"/>
      <c r="JY83" s="322"/>
      <c r="JZ83" s="322"/>
      <c r="KA83" s="322"/>
      <c r="KB83" s="322"/>
      <c r="KC83" s="322"/>
      <c r="KD83" s="322"/>
      <c r="KE83" s="322"/>
      <c r="KF83" s="322"/>
      <c r="KG83" s="322"/>
      <c r="KH83" s="322"/>
      <c r="KI83" s="322"/>
      <c r="KJ83" s="322"/>
      <c r="KK83" s="322"/>
      <c r="KL83" s="322"/>
      <c r="KM83" s="322"/>
      <c r="KN83" s="322"/>
      <c r="KO83" s="322"/>
      <c r="KP83" s="323"/>
      <c r="KQ83" s="387"/>
      <c r="KR83" s="388"/>
      <c r="KS83" s="388"/>
      <c r="KT83" s="388"/>
      <c r="KU83" s="388"/>
      <c r="KV83" s="388"/>
      <c r="KW83" s="389"/>
      <c r="KX83" s="390" t="n">
        <f aca="false">SUBTOTAL(3, IU83:JI83)</f>
        <v>0</v>
      </c>
      <c r="KY83" s="391" t="n">
        <f aca="false">COUNTIF(JJ83:KW83,"&lt;&gt;0")-COUNTIF(JJ83:KW83,"")</f>
        <v>0</v>
      </c>
      <c r="KZ83" s="291"/>
      <c r="LA83" s="291"/>
      <c r="LB83" s="395" t="n">
        <f aca="false">SUMIF(DN6:LA6,"итого гр.",DN83:LA83)</f>
        <v>1</v>
      </c>
      <c r="LC83" s="391" t="n">
        <f aca="false">SUMIF(DN6:LA6,"итого фк.",DN83:LA83)</f>
        <v>0</v>
      </c>
      <c r="LD83" s="291"/>
      <c r="LE83" s="291"/>
      <c r="LF83" s="396"/>
      <c r="LG83" s="397"/>
      <c r="LH83" s="291"/>
      <c r="LI83" s="291"/>
      <c r="LJ83" s="406"/>
      <c r="LK83" s="407"/>
      <c r="LL83" s="291"/>
      <c r="LM83" s="291"/>
      <c r="LN83" s="396"/>
      <c r="LO83" s="397"/>
      <c r="LP83" s="291"/>
      <c r="LQ83" s="291"/>
      <c r="LR83" s="381"/>
      <c r="LS83" s="382"/>
      <c r="LT83" s="382"/>
      <c r="LU83" s="382"/>
      <c r="LV83" s="382"/>
      <c r="LW83" s="382"/>
      <c r="LX83" s="382"/>
      <c r="LY83" s="382"/>
      <c r="LZ83" s="382"/>
      <c r="MA83" s="382"/>
      <c r="MB83" s="382"/>
      <c r="MC83" s="382"/>
      <c r="MD83" s="382"/>
      <c r="ME83" s="382"/>
      <c r="MF83" s="382"/>
      <c r="MG83" s="322"/>
      <c r="MH83" s="322"/>
      <c r="MI83" s="322"/>
      <c r="MJ83" s="322"/>
      <c r="MK83" s="322"/>
      <c r="ML83" s="322"/>
      <c r="MM83" s="322"/>
      <c r="MN83" s="322"/>
      <c r="MO83" s="322"/>
      <c r="MP83" s="322"/>
      <c r="MQ83" s="322"/>
      <c r="MR83" s="322"/>
      <c r="MS83" s="322"/>
      <c r="MT83" s="322"/>
      <c r="MU83" s="322"/>
      <c r="MV83" s="322"/>
      <c r="MW83" s="322"/>
      <c r="MX83" s="322"/>
      <c r="MY83" s="322"/>
      <c r="MZ83" s="322"/>
      <c r="NA83" s="322"/>
      <c r="NB83" s="322"/>
      <c r="NC83" s="322"/>
      <c r="ND83" s="322"/>
      <c r="NE83" s="322"/>
      <c r="NF83" s="322"/>
      <c r="NG83" s="322"/>
      <c r="NH83" s="322"/>
      <c r="NI83" s="322"/>
      <c r="NJ83" s="322"/>
      <c r="NK83" s="322"/>
      <c r="NL83" s="322"/>
      <c r="NM83" s="322"/>
      <c r="NN83" s="322"/>
      <c r="NO83" s="322"/>
      <c r="NP83" s="322"/>
      <c r="NQ83" s="322"/>
      <c r="NR83" s="322"/>
      <c r="NS83" s="322"/>
      <c r="NT83" s="323"/>
      <c r="NU83" s="387"/>
      <c r="NV83" s="388"/>
      <c r="NW83" s="388"/>
      <c r="NX83" s="388"/>
      <c r="NY83" s="388"/>
      <c r="NZ83" s="388"/>
      <c r="OA83" s="389"/>
      <c r="OB83" s="390" t="n">
        <f aca="false">SUBTOTAL(3, LR83:MF83)</f>
        <v>0</v>
      </c>
      <c r="OC83" s="391" t="n">
        <f aca="false">COUNTIF(MG83:OA83,"&lt;&gt;0")-COUNTIF(MG83:OA83,"")</f>
        <v>0</v>
      </c>
      <c r="OD83" s="291"/>
      <c r="OE83" s="291"/>
      <c r="OF83" s="408"/>
      <c r="OG83" s="409"/>
      <c r="OH83" s="409"/>
      <c r="OI83" s="409"/>
      <c r="OJ83" s="409"/>
      <c r="OK83" s="409"/>
      <c r="OL83" s="409"/>
      <c r="OM83" s="409"/>
      <c r="ON83" s="410"/>
      <c r="OO83" s="411"/>
      <c r="OP83" s="412"/>
      <c r="OQ83" s="412"/>
      <c r="OR83" s="412"/>
      <c r="OS83" s="412"/>
      <c r="OT83" s="412"/>
      <c r="OU83" s="413"/>
      <c r="OV83" s="365"/>
      <c r="OW83" s="366"/>
      <c r="OX83" s="366"/>
      <c r="OY83" s="366"/>
      <c r="OZ83" s="366"/>
      <c r="PA83" s="366"/>
      <c r="PB83" s="366"/>
      <c r="PC83" s="366"/>
      <c r="PD83" s="366"/>
      <c r="PE83" s="366"/>
      <c r="PF83" s="366"/>
      <c r="PG83" s="366"/>
      <c r="PH83" s="366"/>
      <c r="PI83" s="366"/>
      <c r="PJ83" s="366"/>
      <c r="PK83" s="366"/>
      <c r="PL83" s="366"/>
      <c r="PM83" s="366"/>
      <c r="PN83" s="366"/>
      <c r="PO83" s="367"/>
      <c r="PP83" s="403"/>
      <c r="PQ83" s="404"/>
      <c r="PR83" s="404"/>
      <c r="PS83" s="404"/>
      <c r="PT83" s="404"/>
      <c r="PU83" s="404"/>
      <c r="PV83" s="405"/>
      <c r="PW83" s="390" t="n">
        <f aca="false">SUBTOTAL(3, OF83:OU83)</f>
        <v>0</v>
      </c>
      <c r="PX83" s="391" t="n">
        <f aca="false">COUNTIF(OV83:PV83,"&lt;&gt;0")-COUNTIF(OV83:PV83,"")</f>
        <v>0</v>
      </c>
      <c r="PY83" s="291"/>
      <c r="PZ83" s="291"/>
      <c r="QA83" s="414"/>
      <c r="QB83" s="415"/>
      <c r="QC83" s="415"/>
      <c r="QD83" s="415"/>
      <c r="QE83" s="415"/>
      <c r="QF83" s="415"/>
      <c r="QG83" s="416"/>
      <c r="QH83" s="411"/>
      <c r="QI83" s="412"/>
      <c r="QJ83" s="412"/>
      <c r="QK83" s="412"/>
      <c r="QL83" s="412"/>
      <c r="QM83" s="412"/>
      <c r="QN83" s="413"/>
      <c r="QO83" s="321"/>
      <c r="QP83" s="322"/>
      <c r="QQ83" s="322"/>
      <c r="QR83" s="322"/>
      <c r="QS83" s="322"/>
      <c r="QT83" s="322"/>
      <c r="QU83" s="323"/>
      <c r="QV83" s="387"/>
      <c r="QW83" s="388"/>
      <c r="QX83" s="388"/>
      <c r="QY83" s="388"/>
      <c r="QZ83" s="388"/>
      <c r="RA83" s="388"/>
      <c r="RB83" s="389"/>
      <c r="RC83" s="390" t="n">
        <f aca="false">SUBTOTAL(3, QA83:QN83)</f>
        <v>0</v>
      </c>
      <c r="RD83" s="391" t="n">
        <f aca="false">COUNTIF(QO83:RB83,"&lt;&gt;0")-COUNTIF(QO83:RB83,"")</f>
        <v>0</v>
      </c>
      <c r="RE83" s="291"/>
      <c r="RF83" s="291"/>
      <c r="RG83" s="408"/>
      <c r="RH83" s="409"/>
      <c r="RI83" s="409"/>
      <c r="RJ83" s="409"/>
      <c r="RK83" s="409"/>
      <c r="RL83" s="409"/>
      <c r="RM83" s="410"/>
      <c r="RN83" s="411"/>
      <c r="RO83" s="412"/>
      <c r="RP83" s="412"/>
      <c r="RQ83" s="412"/>
      <c r="RR83" s="412"/>
      <c r="RS83" s="412"/>
      <c r="RT83" s="413"/>
      <c r="RU83" s="365"/>
      <c r="RV83" s="366"/>
      <c r="RW83" s="366"/>
      <c r="RX83" s="366"/>
      <c r="RY83" s="366"/>
      <c r="RZ83" s="366"/>
      <c r="SA83" s="367"/>
      <c r="SB83" s="403"/>
      <c r="SC83" s="404"/>
      <c r="SD83" s="404"/>
      <c r="SE83" s="404"/>
      <c r="SF83" s="404"/>
      <c r="SG83" s="404"/>
      <c r="SH83" s="405"/>
      <c r="SI83" s="390" t="n">
        <f aca="false">COUNTIF(RG83:RT83,"&lt;&gt;0")-COUNTIF(RG83:RT83,"")</f>
        <v>0</v>
      </c>
      <c r="SJ83" s="391" t="n">
        <f aca="false">COUNTIF(RU83:SH83,"&lt;&gt;0")-COUNTIF(RU83:SH83,"")</f>
        <v>0</v>
      </c>
      <c r="SK83" s="291"/>
      <c r="SL83" s="291"/>
      <c r="SM83" s="395" t="n">
        <f aca="false">SUMIF(LR6:SL6,"итого гр.",LR83:SL83)</f>
        <v>0</v>
      </c>
      <c r="SN83" s="391" t="n">
        <f aca="false">SUMIF($LR$6:$SL$6,"итого фк.",LR83:SL83)</f>
        <v>0</v>
      </c>
      <c r="SO83" s="291"/>
      <c r="SP83" s="291"/>
      <c r="SQ83" s="396"/>
      <c r="SR83" s="397"/>
      <c r="SS83" s="291"/>
      <c r="ST83" s="291"/>
      <c r="SU83" s="408"/>
      <c r="SV83" s="409"/>
      <c r="SW83" s="409"/>
      <c r="SX83" s="410"/>
      <c r="SY83" s="411"/>
      <c r="SZ83" s="412"/>
      <c r="TA83" s="412"/>
      <c r="TB83" s="413"/>
      <c r="TC83" s="365"/>
      <c r="TD83" s="366"/>
      <c r="TE83" s="366"/>
      <c r="TF83" s="367"/>
      <c r="TG83" s="403"/>
      <c r="TH83" s="404"/>
      <c r="TI83" s="404"/>
      <c r="TJ83" s="405"/>
      <c r="TK83" s="390"/>
      <c r="TL83" s="391"/>
      <c r="TM83" s="291"/>
      <c r="TN83" s="291"/>
      <c r="TO83" s="395"/>
      <c r="TP83" s="417"/>
      <c r="TQ83" s="291"/>
      <c r="TR83" s="291"/>
      <c r="TS83" s="417"/>
      <c r="TT83" s="417"/>
      <c r="TU83" s="291"/>
      <c r="TV83" s="291"/>
      <c r="TW83" s="417"/>
      <c r="TX83" s="417"/>
      <c r="TY83" s="291"/>
      <c r="TZ83" s="291"/>
      <c r="UA83" s="417"/>
      <c r="UB83" s="417"/>
      <c r="UC83" s="291"/>
      <c r="UD83" s="291"/>
      <c r="UE83" s="418" t="n">
        <f aca="false">SUMIF(TO6:UD6,"итого гр.",TO83:UD83)</f>
        <v>0</v>
      </c>
      <c r="UF83" s="397" t="n">
        <f aca="false">SUMIF($TO$6:$UD$6,"итого фк.",TO83:UD83)</f>
        <v>0</v>
      </c>
      <c r="UG83" s="724"/>
      <c r="UH83" s="291"/>
      <c r="UI83" s="396"/>
      <c r="UJ83" s="397"/>
      <c r="UK83" s="291"/>
      <c r="UL83" s="291"/>
      <c r="UM83" s="396"/>
      <c r="UN83" s="397"/>
      <c r="UO83" s="291"/>
      <c r="UP83" s="291"/>
      <c r="UQ83" s="395"/>
      <c r="UR83" s="391"/>
      <c r="US83" s="291"/>
      <c r="UT83" s="291"/>
      <c r="UU83" s="396"/>
      <c r="UV83" s="397"/>
      <c r="UW83" s="291"/>
      <c r="UX83" s="291"/>
      <c r="UY83" s="418"/>
      <c r="UZ83" s="418"/>
      <c r="VA83" s="291"/>
      <c r="VB83" s="291"/>
      <c r="VC83" s="418"/>
      <c r="VD83" s="418"/>
      <c r="VE83" s="291"/>
      <c r="VF83" s="291"/>
      <c r="VG83" s="546"/>
      <c r="VH83" s="375"/>
      <c r="VI83" s="546"/>
      <c r="VJ83" s="375"/>
      <c r="VK83" s="396"/>
      <c r="VL83" s="375"/>
      <c r="VM83" s="419"/>
      <c r="VN83" s="546"/>
      <c r="VO83" s="377"/>
      <c r="VP83" s="378"/>
      <c r="VS83" s="608"/>
      <c r="WF83" s="127" t="n">
        <f aca="false">IF(AJ83="",0,AJ83+WF80)</f>
        <v>0</v>
      </c>
      <c r="WG83" s="127" t="n">
        <f aca="false">IF(AK83="",0,AK83+WG80)</f>
        <v>0</v>
      </c>
      <c r="WH83" s="127" t="n">
        <f aca="false">IF(BP83="",0,BP83+WH80)</f>
        <v>0</v>
      </c>
      <c r="WI83" s="127" t="n">
        <f aca="false">IF(BQ83="",0,BQ83+WI80)</f>
        <v>0</v>
      </c>
      <c r="WJ83" s="127" t="n">
        <f aca="false">IF(CJ83="",0,CJ83+WJ80)</f>
        <v>0</v>
      </c>
      <c r="WK83" s="127" t="n">
        <f aca="false">IF(CK83="",0,CK83+WK80)</f>
        <v>0</v>
      </c>
      <c r="WL83" s="127" t="n">
        <f aca="false">IF(DD83="",0,DD83+WL80)</f>
        <v>0</v>
      </c>
      <c r="WM83" s="127" t="n">
        <f aca="false">IF(DE83="",0,DE83+WM80)</f>
        <v>0</v>
      </c>
      <c r="WN83" s="127" t="n">
        <f aca="false">IF(EF83="",0,EF83+WN80)</f>
        <v>0</v>
      </c>
      <c r="WO83" s="127" t="n">
        <f aca="false">IF(EG83="",0,EG83+WO80)</f>
        <v>0</v>
      </c>
      <c r="WP83" s="127" t="n">
        <f aca="false">IF(FF83="",0,FF83+WP80)</f>
        <v>0</v>
      </c>
      <c r="WQ83" s="127" t="n">
        <f aca="false">IF(FG83="",0,FG83+WQ80)</f>
        <v>0</v>
      </c>
      <c r="WR83" s="127" t="n">
        <f aca="false">IF(IS83="",0,IS83+WR80)</f>
        <v>0</v>
      </c>
      <c r="WS83" s="127" t="n">
        <f aca="false">IF(IT83="",0,IT83+WS80)</f>
        <v>0</v>
      </c>
      <c r="WT83" s="127" t="n">
        <f aca="false">IF(HY83="",0,HY83+WT80)</f>
        <v>0</v>
      </c>
      <c r="WU83" s="127" t="n">
        <f aca="false">IF(HZ83="",0,HZ83+WU80)</f>
        <v>0</v>
      </c>
      <c r="WV83" s="127" t="n">
        <f aca="false">IF(SK83="",0,SK83+WV80)</f>
        <v>0</v>
      </c>
      <c r="WW83" s="127" t="n">
        <f aca="false">IF(SL83="",0,SL83+WW80)</f>
        <v>0</v>
      </c>
      <c r="WX83" s="127" t="n">
        <f aca="false">IF(UM83="",0,UM83)</f>
        <v>0</v>
      </c>
      <c r="WY83" s="127" t="n">
        <f aca="false">IF(UN83="",0,UN83)</f>
        <v>0</v>
      </c>
      <c r="WZ83" s="127" t="n">
        <f aca="false">IF(LL83="",0,LL83+WZ80)</f>
        <v>0</v>
      </c>
      <c r="XA83" s="127" t="n">
        <f aca="false">IF(LM83="",0,LM83+XA80)</f>
        <v>0</v>
      </c>
      <c r="XB83" s="127" t="n">
        <f aca="false">IF(UI83="",0,UI83+XB80)</f>
        <v>0</v>
      </c>
      <c r="XC83" s="127" t="n">
        <f aca="false">IF(UJ83="",0,UJ83+XC80)</f>
        <v>0</v>
      </c>
      <c r="XD83" s="127" t="n">
        <f aca="false">IF(VN83="",0,VN83+XD80)</f>
        <v>0</v>
      </c>
      <c r="XE83" s="127" t="n">
        <f aca="false">IF(VO83="",0,VO83+XE80)</f>
        <v>0</v>
      </c>
      <c r="XF83" s="127" t="n">
        <f aca="false">IFERROR(XD83/$A81,0)</f>
        <v>0</v>
      </c>
      <c r="XG83" s="127" t="n">
        <f aca="false">IFERROR(XE83/$A81,0)</f>
        <v>0</v>
      </c>
      <c r="XH83" s="127" t="n">
        <f aca="false">IF(US83="",0,US83+XH80)</f>
        <v>0</v>
      </c>
      <c r="XI83" s="127" t="n">
        <f aca="false">IF(UT83="",0,UT83+XI80)</f>
        <v>0</v>
      </c>
      <c r="XJ83" s="127" t="n">
        <f aca="false">IF(WF83&gt;0,0,AH83+XJ80)</f>
        <v>12</v>
      </c>
      <c r="XK83" s="127" t="n">
        <f aca="false">IF(WG83&gt;0,0,AI83+XK80)</f>
        <v>7</v>
      </c>
      <c r="XL83" s="127" t="n">
        <f aca="false">IF(WH83&gt;0,0,BN83+XL80)</f>
        <v>14</v>
      </c>
      <c r="XM83" s="127" t="n">
        <f aca="false">IF(WI83&gt;0,0,BO83+XM80)</f>
        <v>10</v>
      </c>
      <c r="XN83" s="127" t="n">
        <f aca="false">IF(WJ83&gt;0,0,CH83+XN80)</f>
        <v>0</v>
      </c>
      <c r="XO83" s="127" t="n">
        <f aca="false">IF(WK83&gt;0,0,CI83+XO80)</f>
        <v>0</v>
      </c>
      <c r="XP83" s="127" t="n">
        <f aca="false">IF(WL83&gt;0,0,DB83+XP80)</f>
        <v>0</v>
      </c>
      <c r="XQ83" s="127" t="n">
        <f aca="false">IF(WM83&gt;0,0,DC83+XQ80)</f>
        <v>0</v>
      </c>
      <c r="XR83" s="127" t="n">
        <f aca="false">IF(WN83&gt;0,0,ED83+XR80)</f>
        <v>4</v>
      </c>
      <c r="XS83" s="127" t="n">
        <f aca="false">IF(WO83&gt;0,0,EE83+XS80)</f>
        <v>4</v>
      </c>
      <c r="XT83" s="127" t="n">
        <f aca="false">IF(WP83&gt;0,0,FD83+XT80)</f>
        <v>7</v>
      </c>
      <c r="XU83" s="127" t="n">
        <f aca="false">IF(WQ83&gt;0,0,FE83+XU80)</f>
        <v>2</v>
      </c>
      <c r="XV83" s="127" t="n">
        <f aca="false">IF(WR83&gt;0,0,IQ83+XV80)</f>
        <v>0</v>
      </c>
      <c r="XW83" s="127" t="n">
        <f aca="false">IF(WS83&gt;0,0,IR83+XW80)</f>
        <v>0</v>
      </c>
      <c r="XX83" s="127" t="n">
        <f aca="false">IF(WT83&gt;0,0,HW83+XX80)</f>
        <v>31</v>
      </c>
      <c r="XY83" s="127" t="n">
        <f aca="false">IFERROR(IF(WU83&gt;0,0,HX83+XY80),0)</f>
        <v>26</v>
      </c>
      <c r="XZ83" s="127" t="n">
        <f aca="false">IF(WV83&gt;0,0,SI83+XZ80)</f>
        <v>6</v>
      </c>
      <c r="YA83" s="127" t="n">
        <f aca="false">IFERROR(IF(WW83&gt;0,0,SJ83+YA80),0)</f>
        <v>3</v>
      </c>
      <c r="YB83" s="127"/>
      <c r="YC83" s="127"/>
      <c r="YD83" s="127"/>
    </row>
    <row r="84" customFormat="false" ht="15" hidden="false" customHeight="false" outlineLevel="0" collapsed="false">
      <c r="A84" s="736"/>
      <c r="B84" s="420"/>
      <c r="C84" s="421"/>
      <c r="D84" s="421"/>
      <c r="E84" s="421"/>
      <c r="F84" s="421"/>
      <c r="G84" s="421"/>
      <c r="H84" s="421"/>
      <c r="I84" s="422"/>
      <c r="J84" s="423"/>
      <c r="K84" s="424"/>
      <c r="L84" s="424"/>
      <c r="M84" s="424"/>
      <c r="N84" s="424"/>
      <c r="O84" s="424"/>
      <c r="P84" s="425"/>
      <c r="Q84" s="426"/>
      <c r="R84" s="427"/>
      <c r="S84" s="427"/>
      <c r="T84" s="427"/>
      <c r="U84" s="427"/>
      <c r="V84" s="427"/>
      <c r="W84" s="427"/>
      <c r="X84" s="427"/>
      <c r="Y84" s="427"/>
      <c r="Z84" s="428"/>
      <c r="AA84" s="429"/>
      <c r="AB84" s="430"/>
      <c r="AC84" s="430"/>
      <c r="AD84" s="430"/>
      <c r="AE84" s="430"/>
      <c r="AF84" s="430"/>
      <c r="AG84" s="431"/>
      <c r="AH84" s="432" t="n">
        <f aca="false">SUBTOTAL(9, B84:P84)</f>
        <v>0</v>
      </c>
      <c r="AI84" s="433" t="n">
        <f aca="false">SUBTOTAL(9, Q84:AG84)</f>
        <v>0</v>
      </c>
      <c r="AJ84" s="291" t="n">
        <f aca="false">SUM(AH84,AJ81)</f>
        <v>810</v>
      </c>
      <c r="AK84" s="291" t="n">
        <f aca="false">SUM(AI84,AK81)</f>
        <v>565</v>
      </c>
      <c r="AL84" s="420" t="n">
        <v>20</v>
      </c>
      <c r="AM84" s="421"/>
      <c r="AN84" s="421"/>
      <c r="AO84" s="421"/>
      <c r="AP84" s="421"/>
      <c r="AQ84" s="421"/>
      <c r="AR84" s="422"/>
      <c r="AS84" s="423"/>
      <c r="AT84" s="424"/>
      <c r="AU84" s="424"/>
      <c r="AV84" s="424"/>
      <c r="AW84" s="424"/>
      <c r="AX84" s="424"/>
      <c r="AY84" s="425"/>
      <c r="AZ84" s="426"/>
      <c r="BA84" s="426"/>
      <c r="BB84" s="547" t="n">
        <v>20</v>
      </c>
      <c r="BC84" s="427" t="n">
        <v>15</v>
      </c>
      <c r="BD84" s="427"/>
      <c r="BE84" s="427"/>
      <c r="BF84" s="428"/>
      <c r="BG84" s="429"/>
      <c r="BH84" s="430"/>
      <c r="BI84" s="430"/>
      <c r="BJ84" s="430"/>
      <c r="BK84" s="430"/>
      <c r="BL84" s="430"/>
      <c r="BM84" s="431"/>
      <c r="BN84" s="432" t="n">
        <f aca="false">SUBTOTAL(9, AL84:AY84)</f>
        <v>20</v>
      </c>
      <c r="BO84" s="433" t="n">
        <f aca="false">SUBTOTAL(9, AZ84:BM84)</f>
        <v>35</v>
      </c>
      <c r="BP84" s="291" t="n">
        <f aca="false">SUM(BN84,BP81)</f>
        <v>281</v>
      </c>
      <c r="BQ84" s="291" t="n">
        <f aca="false">SUM(BO84,BQ81)</f>
        <v>182</v>
      </c>
      <c r="BR84" s="420"/>
      <c r="BS84" s="421"/>
      <c r="BT84" s="421"/>
      <c r="BU84" s="422"/>
      <c r="BV84" s="434"/>
      <c r="BW84" s="435"/>
      <c r="BX84" s="435"/>
      <c r="BY84" s="436"/>
      <c r="BZ84" s="426"/>
      <c r="CA84" s="427"/>
      <c r="CB84" s="427"/>
      <c r="CC84" s="428"/>
      <c r="CD84" s="429"/>
      <c r="CE84" s="430"/>
      <c r="CF84" s="430"/>
      <c r="CG84" s="431"/>
      <c r="CH84" s="432" t="n">
        <f aca="false">SUBTOTAL(9, BR84:BY84)</f>
        <v>0</v>
      </c>
      <c r="CI84" s="433" t="n">
        <f aca="false">SUBTOTAL(9, BZ84:CG84)</f>
        <v>0</v>
      </c>
      <c r="CJ84" s="291" t="n">
        <f aca="false">SUM(CH84,CJ81)</f>
        <v>0</v>
      </c>
      <c r="CK84" s="291" t="n">
        <f aca="false">SUM(CI84,CK81)</f>
        <v>0</v>
      </c>
      <c r="CL84" s="420"/>
      <c r="CM84" s="421"/>
      <c r="CN84" s="421"/>
      <c r="CO84" s="422"/>
      <c r="CP84" s="423"/>
      <c r="CQ84" s="424"/>
      <c r="CR84" s="424"/>
      <c r="CS84" s="425"/>
      <c r="CT84" s="426"/>
      <c r="CU84" s="427"/>
      <c r="CV84" s="427"/>
      <c r="CW84" s="428"/>
      <c r="CX84" s="429"/>
      <c r="CY84" s="430"/>
      <c r="CZ84" s="430"/>
      <c r="DA84" s="431"/>
      <c r="DB84" s="432" t="n">
        <f aca="false">SUBTOTAL(9, CL84:CS84)</f>
        <v>0</v>
      </c>
      <c r="DC84" s="433" t="n">
        <f aca="false">SUBTOTAL(9, CT84:DA84)</f>
        <v>0</v>
      </c>
      <c r="DD84" s="291" t="n">
        <f aca="false">SUM(DB84,DD81)</f>
        <v>0</v>
      </c>
      <c r="DE84" s="291" t="n">
        <f aca="false">SUM(DC84,DE81)</f>
        <v>0</v>
      </c>
      <c r="DF84" s="437" t="n">
        <f aca="false">SUMIF(B6:DE6,"итого гр.",B84:DE84)</f>
        <v>20</v>
      </c>
      <c r="DG84" s="433" t="n">
        <f aca="false">SUMIF(B6:DE6,"итого фк.",B84:DE84)</f>
        <v>35</v>
      </c>
      <c r="DH84" s="291" t="n">
        <f aca="false">SUM(DF84,DH81)</f>
        <v>1091</v>
      </c>
      <c r="DI84" s="291" t="n">
        <f aca="false">SUM(DG84,DI81)</f>
        <v>747</v>
      </c>
      <c r="DJ84" s="438" t="n">
        <f aca="false">DH84</f>
        <v>1091</v>
      </c>
      <c r="DK84" s="439" t="n">
        <f aca="false">DI84</f>
        <v>747</v>
      </c>
      <c r="DL84" s="291"/>
      <c r="DM84" s="291"/>
      <c r="DN84" s="420"/>
      <c r="DO84" s="421"/>
      <c r="DP84" s="421"/>
      <c r="DQ84" s="422"/>
      <c r="DR84" s="423"/>
      <c r="DS84" s="424"/>
      <c r="DT84" s="424"/>
      <c r="DU84" s="425"/>
      <c r="DV84" s="426"/>
      <c r="DW84" s="427"/>
      <c r="DX84" s="427"/>
      <c r="DY84" s="428"/>
      <c r="DZ84" s="429"/>
      <c r="EA84" s="430"/>
      <c r="EB84" s="430"/>
      <c r="EC84" s="431"/>
      <c r="ED84" s="390" t="n">
        <f aca="false">SUBTOTAL(9, DN84:DU84)</f>
        <v>0</v>
      </c>
      <c r="EE84" s="433" t="n">
        <f aca="false">SUBTOTAL(9, DV84:EC84)</f>
        <v>0</v>
      </c>
      <c r="EF84" s="291" t="n">
        <f aca="false">SUM(ED84,EF81)</f>
        <v>31.1</v>
      </c>
      <c r="EG84" s="291" t="n">
        <f aca="false">SUM(EE84,EG81)</f>
        <v>26.488</v>
      </c>
      <c r="EH84" s="420"/>
      <c r="EI84" s="421"/>
      <c r="EJ84" s="421"/>
      <c r="EK84" s="421"/>
      <c r="EL84" s="421"/>
      <c r="EM84" s="421"/>
      <c r="EN84" s="422"/>
      <c r="EO84" s="423"/>
      <c r="EP84" s="424"/>
      <c r="EQ84" s="424"/>
      <c r="ER84" s="425"/>
      <c r="ES84" s="699"/>
      <c r="ET84" s="575"/>
      <c r="EU84" s="441"/>
      <c r="EV84" s="441"/>
      <c r="EW84" s="441"/>
      <c r="EX84" s="441"/>
      <c r="EY84" s="442"/>
      <c r="EZ84" s="443"/>
      <c r="FA84" s="444"/>
      <c r="FB84" s="444"/>
      <c r="FC84" s="445"/>
      <c r="FD84" s="432" t="n">
        <f aca="false">SUBTOTAL(9, EH84:ER84)</f>
        <v>0</v>
      </c>
      <c r="FE84" s="433" t="n">
        <f aca="false">SUBTOTAL(9, ES84:FC84)</f>
        <v>0</v>
      </c>
      <c r="FF84" s="291" t="n">
        <f aca="false">SUM(FD84,FF81)</f>
        <v>220</v>
      </c>
      <c r="FG84" s="291" t="n">
        <f aca="false">SUM(FE84,FG81)</f>
        <v>60</v>
      </c>
      <c r="FH84" s="420" t="n">
        <v>3</v>
      </c>
      <c r="FI84" s="421"/>
      <c r="FJ84" s="421"/>
      <c r="FK84" s="421"/>
      <c r="FL84" s="421"/>
      <c r="FM84" s="421"/>
      <c r="FN84" s="421"/>
      <c r="FO84" s="421"/>
      <c r="FP84" s="421"/>
      <c r="FQ84" s="421"/>
      <c r="FR84" s="421"/>
      <c r="FS84" s="421"/>
      <c r="FT84" s="421"/>
      <c r="FU84" s="421"/>
      <c r="FV84" s="421"/>
      <c r="FW84" s="421"/>
      <c r="FX84" s="421"/>
      <c r="FY84" s="421"/>
      <c r="FZ84" s="421"/>
      <c r="GA84" s="421"/>
      <c r="GB84" s="421"/>
      <c r="GC84" s="421"/>
      <c r="GD84" s="421"/>
      <c r="GE84" s="421"/>
      <c r="GF84" s="421"/>
      <c r="GG84" s="421"/>
      <c r="GH84" s="421"/>
      <c r="GI84" s="421"/>
      <c r="GJ84" s="421"/>
      <c r="GK84" s="421"/>
      <c r="GL84" s="421"/>
      <c r="GM84" s="422"/>
      <c r="GN84" s="423"/>
      <c r="GO84" s="424"/>
      <c r="GP84" s="424"/>
      <c r="GQ84" s="424"/>
      <c r="GR84" s="424"/>
      <c r="GS84" s="424"/>
      <c r="GT84" s="425"/>
      <c r="GU84" s="426"/>
      <c r="GV84" s="427"/>
      <c r="GW84" s="427"/>
      <c r="GX84" s="427"/>
      <c r="GY84" s="427"/>
      <c r="GZ84" s="427"/>
      <c r="HA84" s="427"/>
      <c r="HB84" s="427"/>
      <c r="HC84" s="427"/>
      <c r="HD84" s="427"/>
      <c r="HE84" s="427"/>
      <c r="HF84" s="427"/>
      <c r="HG84" s="427"/>
      <c r="HH84" s="427"/>
      <c r="HI84" s="427"/>
      <c r="HJ84" s="427"/>
      <c r="HK84" s="427"/>
      <c r="HL84" s="427"/>
      <c r="HM84" s="427"/>
      <c r="HN84" s="427"/>
      <c r="HO84" s="428"/>
      <c r="HP84" s="429"/>
      <c r="HQ84" s="430"/>
      <c r="HR84" s="430"/>
      <c r="HS84" s="430"/>
      <c r="HT84" s="430"/>
      <c r="HU84" s="430"/>
      <c r="HV84" s="431"/>
      <c r="HW84" s="432" t="n">
        <f aca="false">SUBTOTAL(9, FH84:GT84)</f>
        <v>3</v>
      </c>
      <c r="HX84" s="433" t="n">
        <f aca="false">SUBTOTAL(9, GU84:HV84)</f>
        <v>0</v>
      </c>
      <c r="HY84" s="291" t="n">
        <f aca="false">SUM(HW84,HY81)</f>
        <v>164</v>
      </c>
      <c r="HZ84" s="291" t="n">
        <f aca="false">SUM(HX84,HZ81)</f>
        <v>132.773</v>
      </c>
      <c r="IA84" s="446"/>
      <c r="IB84" s="447"/>
      <c r="IC84" s="447"/>
      <c r="ID84" s="448"/>
      <c r="IE84" s="449"/>
      <c r="IF84" s="450"/>
      <c r="IG84" s="450"/>
      <c r="IH84" s="425"/>
      <c r="II84" s="440"/>
      <c r="IJ84" s="451"/>
      <c r="IK84" s="451"/>
      <c r="IL84" s="452"/>
      <c r="IM84" s="453"/>
      <c r="IN84" s="454"/>
      <c r="IO84" s="454"/>
      <c r="IP84" s="455"/>
      <c r="IQ84" s="432" t="n">
        <f aca="false">SUBTOTAL(9, IA84:IH84)</f>
        <v>0</v>
      </c>
      <c r="IR84" s="433" t="n">
        <f aca="false">SUBTOTAL(9, II84:IP84)</f>
        <v>0</v>
      </c>
      <c r="IS84" s="291" t="n">
        <f aca="false">SUM(IQ84,IS81)</f>
        <v>0</v>
      </c>
      <c r="IT84" s="291" t="n">
        <f aca="false">SUM(IR84,IT81)</f>
        <v>0</v>
      </c>
      <c r="IU84" s="420"/>
      <c r="IV84" s="421" t="n">
        <v>16.6</v>
      </c>
      <c r="IW84" s="421"/>
      <c r="IX84" s="421"/>
      <c r="IY84" s="421"/>
      <c r="IZ84" s="421"/>
      <c r="JA84" s="421"/>
      <c r="JB84" s="421"/>
      <c r="JC84" s="421"/>
      <c r="JD84" s="421"/>
      <c r="JE84" s="421"/>
      <c r="JF84" s="421"/>
      <c r="JG84" s="421"/>
      <c r="JH84" s="421"/>
      <c r="JI84" s="421"/>
      <c r="JJ84" s="427"/>
      <c r="JK84" s="427"/>
      <c r="JL84" s="427"/>
      <c r="JM84" s="427"/>
      <c r="JN84" s="427"/>
      <c r="JO84" s="427"/>
      <c r="JP84" s="427"/>
      <c r="JQ84" s="427"/>
      <c r="JR84" s="427"/>
      <c r="JS84" s="427"/>
      <c r="JT84" s="427"/>
      <c r="JU84" s="427"/>
      <c r="JV84" s="427"/>
      <c r="JW84" s="427"/>
      <c r="JX84" s="427"/>
      <c r="JY84" s="427"/>
      <c r="JZ84" s="427"/>
      <c r="KA84" s="427"/>
      <c r="KB84" s="427"/>
      <c r="KC84" s="427"/>
      <c r="KD84" s="427"/>
      <c r="KE84" s="427"/>
      <c r="KF84" s="427"/>
      <c r="KG84" s="427"/>
      <c r="KH84" s="427"/>
      <c r="KI84" s="427"/>
      <c r="KJ84" s="427"/>
      <c r="KK84" s="427"/>
      <c r="KL84" s="427"/>
      <c r="KM84" s="427"/>
      <c r="KN84" s="427"/>
      <c r="KO84" s="427"/>
      <c r="KP84" s="428"/>
      <c r="KQ84" s="429"/>
      <c r="KR84" s="430"/>
      <c r="KS84" s="430"/>
      <c r="KT84" s="430"/>
      <c r="KU84" s="430"/>
      <c r="KV84" s="430"/>
      <c r="KW84" s="431"/>
      <c r="KX84" s="432" t="n">
        <f aca="false">SUBTOTAL(9, IU84:JI84)</f>
        <v>16.6</v>
      </c>
      <c r="KY84" s="433" t="n">
        <f aca="false">SUBTOTAL(9, JJ84:KW84)</f>
        <v>0</v>
      </c>
      <c r="KZ84" s="291" t="n">
        <f aca="false">SUM(KX84,KZ81)</f>
        <v>332.941</v>
      </c>
      <c r="LA84" s="727" t="n">
        <f aca="false">SUM(KY84,LA81)</f>
        <v>1051.055</v>
      </c>
      <c r="LB84" s="437" t="n">
        <f aca="false">SUMIF(DN6:LA6,"итого гр.",DN84:LA84)</f>
        <v>19.6</v>
      </c>
      <c r="LC84" s="433" t="n">
        <f aca="false">SUMIF(DN6:LA6,"итого фк.",DN84:LA84)</f>
        <v>0</v>
      </c>
      <c r="LD84" s="291" t="n">
        <f aca="false">SUM(LB84,LD81)</f>
        <v>748.041</v>
      </c>
      <c r="LE84" s="291" t="n">
        <f aca="false">SUM(LC84,LE81)</f>
        <v>1270.316</v>
      </c>
      <c r="LF84" s="438" t="n">
        <f aca="false">LD84</f>
        <v>748.041</v>
      </c>
      <c r="LG84" s="439" t="n">
        <f aca="false">LE84</f>
        <v>1270.316</v>
      </c>
      <c r="LH84" s="291"/>
      <c r="LI84" s="728"/>
      <c r="LJ84" s="457" t="n">
        <v>14.7</v>
      </c>
      <c r="LK84" s="458"/>
      <c r="LL84" s="291" t="n">
        <f aca="false">LJ84</f>
        <v>14.7</v>
      </c>
      <c r="LM84" s="291" t="n">
        <f aca="false">LK84</f>
        <v>0</v>
      </c>
      <c r="LN84" s="438" t="n">
        <f aca="false">SUM(DF84,LB84,LJ84)</f>
        <v>54.3</v>
      </c>
      <c r="LO84" s="439" t="n">
        <f aca="false">SUM(DG84,LC84,LK84)</f>
        <v>35</v>
      </c>
      <c r="LP84" s="291" t="n">
        <f aca="false">SUM(DH84,LD84,LL84)</f>
        <v>1853.741</v>
      </c>
      <c r="LQ84" s="291" t="n">
        <f aca="false">SUM(DI84,LE84,LM84)</f>
        <v>2017.316</v>
      </c>
      <c r="LR84" s="420" t="n">
        <v>15.7</v>
      </c>
      <c r="LS84" s="421"/>
      <c r="LT84" s="421"/>
      <c r="LU84" s="421"/>
      <c r="LV84" s="421"/>
      <c r="LW84" s="421"/>
      <c r="LX84" s="421"/>
      <c r="LY84" s="421"/>
      <c r="LZ84" s="421"/>
      <c r="MA84" s="421"/>
      <c r="MB84" s="421"/>
      <c r="MC84" s="421"/>
      <c r="MD84" s="421"/>
      <c r="ME84" s="421"/>
      <c r="MF84" s="421"/>
      <c r="MG84" s="441"/>
      <c r="MH84" s="441"/>
      <c r="MI84" s="441"/>
      <c r="MJ84" s="441"/>
      <c r="MK84" s="441"/>
      <c r="ML84" s="441"/>
      <c r="MM84" s="441"/>
      <c r="MN84" s="441"/>
      <c r="MO84" s="441"/>
      <c r="MP84" s="441"/>
      <c r="MQ84" s="441"/>
      <c r="MR84" s="441"/>
      <c r="MS84" s="441"/>
      <c r="MT84" s="441"/>
      <c r="MU84" s="441"/>
      <c r="MV84" s="441"/>
      <c r="MW84" s="441"/>
      <c r="MX84" s="441"/>
      <c r="MY84" s="441"/>
      <c r="MZ84" s="441"/>
      <c r="NA84" s="441"/>
      <c r="NB84" s="441"/>
      <c r="NC84" s="441"/>
      <c r="ND84" s="441"/>
      <c r="NE84" s="441"/>
      <c r="NF84" s="441"/>
      <c r="NG84" s="441"/>
      <c r="NH84" s="441"/>
      <c r="NI84" s="441"/>
      <c r="NJ84" s="441"/>
      <c r="NK84" s="441"/>
      <c r="NL84" s="441"/>
      <c r="NM84" s="441"/>
      <c r="NN84" s="441"/>
      <c r="NO84" s="441"/>
      <c r="NP84" s="441"/>
      <c r="NQ84" s="441"/>
      <c r="NR84" s="441"/>
      <c r="NS84" s="441"/>
      <c r="NT84" s="442"/>
      <c r="NU84" s="443"/>
      <c r="NV84" s="444"/>
      <c r="NW84" s="444"/>
      <c r="NX84" s="444"/>
      <c r="NY84" s="444"/>
      <c r="NZ84" s="444"/>
      <c r="OA84" s="445"/>
      <c r="OB84" s="432" t="n">
        <f aca="false">SUBTOTAL(9, LR84:MF84)</f>
        <v>15.7</v>
      </c>
      <c r="OC84" s="433" t="n">
        <f aca="false">SUBTOTAL(9, MG84:OA84)</f>
        <v>0</v>
      </c>
      <c r="OD84" s="291" t="n">
        <f aca="false">SUM(OB84,OD81)</f>
        <v>623.6535555556</v>
      </c>
      <c r="OE84" s="291" t="n">
        <f aca="false">SUM(OC84,OE81)</f>
        <v>1325.308</v>
      </c>
      <c r="OF84" s="459"/>
      <c r="OG84" s="460"/>
      <c r="OH84" s="460"/>
      <c r="OI84" s="460"/>
      <c r="OJ84" s="460"/>
      <c r="OK84" s="460"/>
      <c r="OL84" s="460"/>
      <c r="OM84" s="460"/>
      <c r="ON84" s="461"/>
      <c r="OO84" s="462"/>
      <c r="OP84" s="463"/>
      <c r="OQ84" s="463"/>
      <c r="OR84" s="463"/>
      <c r="OS84" s="463"/>
      <c r="OT84" s="463"/>
      <c r="OU84" s="464"/>
      <c r="OV84" s="465"/>
      <c r="OW84" s="451"/>
      <c r="OX84" s="451"/>
      <c r="OY84" s="451"/>
      <c r="OZ84" s="451"/>
      <c r="PA84" s="451"/>
      <c r="PB84" s="451"/>
      <c r="PC84" s="451"/>
      <c r="PD84" s="451"/>
      <c r="PE84" s="451"/>
      <c r="PF84" s="451"/>
      <c r="PG84" s="451"/>
      <c r="PH84" s="451"/>
      <c r="PI84" s="451"/>
      <c r="PJ84" s="451"/>
      <c r="PK84" s="451"/>
      <c r="PL84" s="451"/>
      <c r="PM84" s="451"/>
      <c r="PN84" s="451"/>
      <c r="PO84" s="452"/>
      <c r="PP84" s="453"/>
      <c r="PQ84" s="454"/>
      <c r="PR84" s="454"/>
      <c r="PS84" s="454"/>
      <c r="PT84" s="454"/>
      <c r="PU84" s="454"/>
      <c r="PV84" s="455"/>
      <c r="PW84" s="432" t="n">
        <f aca="false">SUBTOTAL(9, OF84:OU84)</f>
        <v>0</v>
      </c>
      <c r="PX84" s="433" t="n">
        <f aca="false">SUBTOTAL(9, OV84:PV84)</f>
        <v>0</v>
      </c>
      <c r="PY84" s="291" t="n">
        <f aca="false">SUM(PW84,PY81)</f>
        <v>0</v>
      </c>
      <c r="PZ84" s="291" t="n">
        <f aca="false">SUM(PX84,PZ81)</f>
        <v>0</v>
      </c>
      <c r="QA84" s="466"/>
      <c r="QB84" s="467"/>
      <c r="QC84" s="467"/>
      <c r="QD84" s="467"/>
      <c r="QE84" s="467"/>
      <c r="QF84" s="467"/>
      <c r="QG84" s="468"/>
      <c r="QH84" s="462"/>
      <c r="QI84" s="463"/>
      <c r="QJ84" s="463"/>
      <c r="QK84" s="463"/>
      <c r="QL84" s="463"/>
      <c r="QM84" s="463"/>
      <c r="QN84" s="464"/>
      <c r="QO84" s="440"/>
      <c r="QP84" s="441"/>
      <c r="QQ84" s="441"/>
      <c r="QR84" s="441"/>
      <c r="QS84" s="441"/>
      <c r="QT84" s="441"/>
      <c r="QU84" s="442"/>
      <c r="QV84" s="443"/>
      <c r="QW84" s="444"/>
      <c r="QX84" s="444"/>
      <c r="QY84" s="444"/>
      <c r="QZ84" s="444"/>
      <c r="RA84" s="444"/>
      <c r="RB84" s="445"/>
      <c r="RC84" s="432" t="n">
        <f aca="false">SUBTOTAL(9, QA84:QN84)</f>
        <v>0</v>
      </c>
      <c r="RD84" s="433" t="n">
        <f aca="false">SUBTOTAL(9, QO84:RB84)</f>
        <v>0</v>
      </c>
      <c r="RE84" s="291" t="n">
        <f aca="false">SUM(RC84,RE81)</f>
        <v>0</v>
      </c>
      <c r="RF84" s="291" t="n">
        <f aca="false">SUM(RD84,RF81)</f>
        <v>0</v>
      </c>
      <c r="RG84" s="459"/>
      <c r="RH84" s="460"/>
      <c r="RI84" s="460"/>
      <c r="RJ84" s="460"/>
      <c r="RK84" s="460"/>
      <c r="RL84" s="460"/>
      <c r="RM84" s="461"/>
      <c r="RN84" s="462"/>
      <c r="RO84" s="463"/>
      <c r="RP84" s="463"/>
      <c r="RQ84" s="463"/>
      <c r="RR84" s="463"/>
      <c r="RS84" s="463"/>
      <c r="RT84" s="464"/>
      <c r="RU84" s="465"/>
      <c r="RV84" s="451" t="n">
        <v>-29</v>
      </c>
      <c r="RW84" s="451"/>
      <c r="RX84" s="451"/>
      <c r="RY84" s="451"/>
      <c r="RZ84" s="451"/>
      <c r="SA84" s="452"/>
      <c r="SB84" s="453"/>
      <c r="SC84" s="454"/>
      <c r="SD84" s="454"/>
      <c r="SE84" s="454"/>
      <c r="SF84" s="454"/>
      <c r="SG84" s="454"/>
      <c r="SH84" s="455"/>
      <c r="SI84" s="432" t="n">
        <f aca="false">SUBTOTAL(9, RG84:RT84)</f>
        <v>0</v>
      </c>
      <c r="SJ84" s="433" t="n">
        <f aca="false">SUBTOTAL(9, RU84:SH84)</f>
        <v>-29</v>
      </c>
      <c r="SK84" s="291" t="n">
        <f aca="false">SUM(SI84,SK81)</f>
        <v>21.1</v>
      </c>
      <c r="SL84" s="291" t="n">
        <f aca="false">SUM(SJ84,SL81)</f>
        <v>4.534</v>
      </c>
      <c r="SM84" s="437" t="n">
        <f aca="false">SUMIF(LR6:SL6,"итого гр.",LR84:SL84)</f>
        <v>15.7</v>
      </c>
      <c r="SN84" s="433" t="n">
        <f aca="false">SUMIF($LR$6:$SL$6,"итого фк.",LR84:SL84)</f>
        <v>-29</v>
      </c>
      <c r="SO84" s="291" t="n">
        <f aca="false">SUM(SM84,SO81)</f>
        <v>644.7535555556</v>
      </c>
      <c r="SP84" s="291" t="n">
        <f aca="false">SUM(SN84,SP81)</f>
        <v>1329.842</v>
      </c>
      <c r="SQ84" s="438" t="n">
        <f aca="false">SO84</f>
        <v>644.7535555556</v>
      </c>
      <c r="SR84" s="439" t="n">
        <f aca="false">SP84</f>
        <v>1329.842</v>
      </c>
      <c r="SS84" s="291"/>
      <c r="ST84" s="728"/>
      <c r="SU84" s="459"/>
      <c r="SV84" s="460"/>
      <c r="SW84" s="460"/>
      <c r="SX84" s="461"/>
      <c r="SY84" s="462"/>
      <c r="SZ84" s="463"/>
      <c r="TA84" s="463"/>
      <c r="TB84" s="464"/>
      <c r="TC84" s="469"/>
      <c r="TD84" s="470"/>
      <c r="TE84" s="470"/>
      <c r="TF84" s="471"/>
      <c r="TG84" s="472"/>
      <c r="TH84" s="473"/>
      <c r="TI84" s="473"/>
      <c r="TJ84" s="474"/>
      <c r="TK84" s="432" t="n">
        <f aca="false">SUBTOTAL(9, SU84:TB84)</f>
        <v>0</v>
      </c>
      <c r="TL84" s="433" t="n">
        <f aca="false">SUBTOTAL(9, TC84:TJ84)</f>
        <v>0</v>
      </c>
      <c r="TM84" s="727" t="n">
        <f aca="false">TM81+TK84</f>
        <v>0</v>
      </c>
      <c r="TN84" s="727" t="n">
        <f aca="false">TN81+TL84</f>
        <v>0</v>
      </c>
      <c r="TO84" s="437" t="n">
        <v>6.7</v>
      </c>
      <c r="TP84" s="475"/>
      <c r="TQ84" s="291"/>
      <c r="TR84" s="291"/>
      <c r="TS84" s="475" t="n">
        <v>32.7846119978619</v>
      </c>
      <c r="TT84" s="475"/>
      <c r="TU84" s="291"/>
      <c r="TV84" s="291"/>
      <c r="TW84" s="475" t="n">
        <v>1.16633393501805</v>
      </c>
      <c r="TX84" s="475"/>
      <c r="TY84" s="291"/>
      <c r="TZ84" s="291"/>
      <c r="UA84" s="475" t="n">
        <v>1.86975236596299</v>
      </c>
      <c r="UB84" s="475"/>
      <c r="UC84" s="291" t="n">
        <f aca="false">UA84</f>
        <v>1.86975236596299</v>
      </c>
      <c r="UD84" s="291" t="n">
        <f aca="false">UB84</f>
        <v>0</v>
      </c>
      <c r="UE84" s="476" t="n">
        <f aca="false">SUMIF(TO6:UD6,"итого гр.",TO84:UD84)</f>
        <v>42.5206982988429</v>
      </c>
      <c r="UF84" s="439" t="n">
        <f aca="false">SUMIF($TO$6:$UD$6,"итого фк.",TO84:UD84)</f>
        <v>0</v>
      </c>
      <c r="UG84" s="724" t="n">
        <f aca="false">UE84</f>
        <v>42.5206982988429</v>
      </c>
      <c r="UH84" s="291" t="n">
        <f aca="false">UF84</f>
        <v>0</v>
      </c>
      <c r="UI84" s="438"/>
      <c r="UJ84" s="439"/>
      <c r="UK84" s="291"/>
      <c r="UL84" s="291"/>
      <c r="UM84" s="438" t="n">
        <f aca="false">$UM$9+UM81</f>
        <v>1300</v>
      </c>
      <c r="UN84" s="439" t="n">
        <f aca="false">$UN$9+UN81</f>
        <v>1300</v>
      </c>
      <c r="UO84" s="291" t="n">
        <f aca="false">UM84</f>
        <v>1300</v>
      </c>
      <c r="UP84" s="291" t="n">
        <f aca="false">UN84</f>
        <v>1300</v>
      </c>
      <c r="UQ84" s="437" t="n">
        <f aca="false">Посуточная_НГДП!JR84</f>
        <v>0</v>
      </c>
      <c r="UR84" s="433" t="n">
        <f aca="false">Посуточная_НГДП!JS84</f>
        <v>207.209</v>
      </c>
      <c r="US84" s="291" t="n">
        <f aca="false">SUM(UQ84,US81)</f>
        <v>147.4</v>
      </c>
      <c r="UT84" s="291" t="n">
        <f aca="false">SUM(UR84,UT81)</f>
        <v>425.478</v>
      </c>
      <c r="UU84" s="438" t="n">
        <f aca="false">SUM(SQ84,UE84,UI84,UM84,UQ84,TM84)</f>
        <v>1987.27425385444</v>
      </c>
      <c r="UV84" s="439" t="n">
        <f aca="false">SUM(SR84,UF84,UJ84,UN84,UR84,TN84)</f>
        <v>2837.051</v>
      </c>
      <c r="UW84" s="291" t="n">
        <f aca="false">SUM(SS84,UG84,UK84,UO84,US84)</f>
        <v>1489.92069829884</v>
      </c>
      <c r="UX84" s="291" t="n">
        <f aca="false">SUM(ST84,UH84,UL84,UP84,UT84)</f>
        <v>1725.478</v>
      </c>
      <c r="UY84" s="476"/>
      <c r="UZ84" s="476"/>
      <c r="VA84" s="291" t="n">
        <f aca="false">UY84</f>
        <v>0</v>
      </c>
      <c r="VB84" s="727" t="n">
        <f aca="false">UZ84</f>
        <v>0</v>
      </c>
      <c r="VC84" s="476"/>
      <c r="VD84" s="476"/>
      <c r="VE84" s="291" t="n">
        <f aca="false">VC84</f>
        <v>0</v>
      </c>
      <c r="VF84" s="291"/>
      <c r="VG84" s="479" t="n">
        <v>31017.4247461456</v>
      </c>
      <c r="VH84" s="480" t="n">
        <f aca="false">IF(A82&lt;=VW$4,VLOOKUP(A82,$VW$6:$WB$37,2,FALSE()),SUM($VX$4,LQ84,-UV84)-SUM($WB$4,-$VZ$4))-VP84</f>
        <v>30112.305</v>
      </c>
      <c r="VI84" s="479" t="n">
        <v>30221.0247461456</v>
      </c>
      <c r="VJ84" s="480"/>
      <c r="VK84" s="479" t="n">
        <v>26640.1184461456</v>
      </c>
      <c r="VL84" s="480"/>
      <c r="VM84" s="481"/>
      <c r="VN84" s="479" t="n">
        <v>864.494704742539</v>
      </c>
      <c r="VO84" s="482" t="n">
        <f aca="false">IF(A82&lt;=VW$4,VLOOKUP(A82,$VS$6:$VT$37,2,FALSE()),SUM($VO$2,-LA84,OE84,-VP84))</f>
        <v>852.705</v>
      </c>
      <c r="VP84" s="378"/>
      <c r="VQ84" s="278" t="n">
        <f aca="false">VH84-VG84</f>
        <v>-905.119746145556</v>
      </c>
      <c r="VS84" s="608"/>
      <c r="VT84" s="380"/>
      <c r="WF84" s="127" t="n">
        <f aca="false">IF(AJ84="",0,AJ84+WF81)</f>
        <v>6610</v>
      </c>
      <c r="WG84" s="127" t="n">
        <f aca="false">IF(AK84="",0,AK84+WG81)</f>
        <v>3580</v>
      </c>
      <c r="WH84" s="127" t="n">
        <f aca="false">IF(BP84="",0,BP84+WH81)</f>
        <v>2393</v>
      </c>
      <c r="WI84" s="127" t="n">
        <f aca="false">IF(BQ84="",0,BQ84+WI81)</f>
        <v>2507</v>
      </c>
      <c r="WJ84" s="127" t="n">
        <f aca="false">IF(CJ84="",0,CJ84+WJ81)</f>
        <v>0</v>
      </c>
      <c r="WK84" s="127" t="n">
        <f aca="false">IF(CK84="",0,CK84+WK81)</f>
        <v>0</v>
      </c>
      <c r="WL84" s="127" t="n">
        <f aca="false">IF(DD84="",0,DD84+WL81)</f>
        <v>0</v>
      </c>
      <c r="WM84" s="127" t="n">
        <f aca="false">IF(DE84="",0,DE84+WM81)</f>
        <v>0</v>
      </c>
      <c r="WN84" s="127" t="n">
        <f aca="false">IF(EF84="",0,EF84+WN81)</f>
        <v>356.9</v>
      </c>
      <c r="WO84" s="127" t="n">
        <f aca="false">IF(EG84="",0,EG84+WO81)</f>
        <v>323.496</v>
      </c>
      <c r="WP84" s="127" t="n">
        <f aca="false">IF(FF84="",0,FF84+WP81)</f>
        <v>4440</v>
      </c>
      <c r="WQ84" s="127" t="n">
        <f aca="false">IF(FG84="",0,FG84+WQ81)</f>
        <v>1230</v>
      </c>
      <c r="WR84" s="127" t="n">
        <f aca="false">IF(IS84="",0,IS84+WR81)</f>
        <v>0</v>
      </c>
      <c r="WS84" s="127" t="n">
        <f aca="false">IF(IT84="",0,IT84+WS81)</f>
        <v>0</v>
      </c>
      <c r="WT84" s="127" t="n">
        <f aca="false">IF(HY84="",0,HY84+WT81)</f>
        <v>1874</v>
      </c>
      <c r="WU84" s="127" t="n">
        <f aca="false">IF(HZ84="",0,HZ84+WU81)</f>
        <v>1957.325</v>
      </c>
      <c r="WV84" s="127" t="n">
        <f aca="false">IF(SK84="",0,SK84+WV81)</f>
        <v>253.8</v>
      </c>
      <c r="WW84" s="127" t="n">
        <f aca="false">IF(SL84="",0,SL84+WW81)</f>
        <v>739.315</v>
      </c>
      <c r="WX84" s="127" t="n">
        <f aca="false">IF(UM84="",0,UM84)</f>
        <v>1300</v>
      </c>
      <c r="WY84" s="127" t="n">
        <f aca="false">IF(UN84="",0,UN84)</f>
        <v>1300</v>
      </c>
      <c r="WZ84" s="127" t="n">
        <f aca="false">IF(LL84="",0,LL84+WZ81)</f>
        <v>3770</v>
      </c>
      <c r="XA84" s="127" t="n">
        <f aca="false">IF(LM84="",0,LM84+XA81)</f>
        <v>1991.46504</v>
      </c>
      <c r="XB84" s="127" t="n">
        <f aca="false">IF(UI84="",0,UI84+XB81)</f>
        <v>0</v>
      </c>
      <c r="XC84" s="127" t="n">
        <f aca="false">IF(UJ84="",0,UJ84+XC81)</f>
        <v>0</v>
      </c>
      <c r="XD84" s="127" t="n">
        <f aca="false">IF(VN84="",0,VN84+XD81)</f>
        <v>21283.5109899719</v>
      </c>
      <c r="XE84" s="127" t="n">
        <f aca="false">IF(VO84="",0,VO84+XE81)</f>
        <v>21873.09</v>
      </c>
      <c r="XF84" s="127" t="n">
        <f aca="false">IFERROR(XD84/$A82,0)</f>
        <v>818.596576537381</v>
      </c>
      <c r="XG84" s="127" t="n">
        <f aca="false">IFERROR(XE84/$A82,0)</f>
        <v>841.272692307692</v>
      </c>
      <c r="XH84" s="127" t="n">
        <f aca="false">IF(US84="",0,US84+XH81)</f>
        <v>847.4</v>
      </c>
      <c r="XI84" s="127" t="n">
        <f aca="false">IF(UT84="",0,UT84+XI81)</f>
        <v>643.747</v>
      </c>
      <c r="XJ84" s="127" t="n">
        <f aca="false">IF(WF84&gt;0,0,AH84+XJ81)</f>
        <v>0</v>
      </c>
      <c r="XK84" s="127" t="n">
        <f aca="false">IF(WG84&gt;0,0,AI84+XK81)</f>
        <v>0</v>
      </c>
      <c r="XL84" s="127" t="n">
        <f aca="false">IF(WH84&gt;0,0,BN84+XL81)</f>
        <v>0</v>
      </c>
      <c r="XM84" s="127" t="n">
        <f aca="false">IF(WI84&gt;0,0,BO84+XM81)</f>
        <v>0</v>
      </c>
      <c r="XN84" s="127" t="n">
        <f aca="false">IF(WJ84&gt;0,0,CH84+XN81)</f>
        <v>0</v>
      </c>
      <c r="XO84" s="127" t="n">
        <f aca="false">IF(WK84&gt;0,0,CI84+XO81)</f>
        <v>0</v>
      </c>
      <c r="XP84" s="127" t="n">
        <f aca="false">IF(WL84&gt;0,0,DB84+XP81)</f>
        <v>0</v>
      </c>
      <c r="XQ84" s="127" t="n">
        <f aca="false">IF(WM84&gt;0,0,DC84+XQ81)</f>
        <v>0</v>
      </c>
      <c r="XR84" s="127" t="n">
        <f aca="false">IF(WN84&gt;0,0,ED84+XR81)</f>
        <v>0</v>
      </c>
      <c r="XS84" s="127" t="n">
        <f aca="false">IF(WO84&gt;0,0,EE84+XS81)</f>
        <v>0</v>
      </c>
      <c r="XT84" s="127" t="n">
        <f aca="false">IF(WP84&gt;0,0,FD84+XT81)</f>
        <v>0</v>
      </c>
      <c r="XU84" s="127" t="n">
        <f aca="false">IF(WQ84&gt;0,0,FE84+XU81)</f>
        <v>0</v>
      </c>
      <c r="XV84" s="127" t="n">
        <f aca="false">IF(WR84&gt;0,0,IQ84+XV81)</f>
        <v>0</v>
      </c>
      <c r="XW84" s="127" t="n">
        <f aca="false">IF(WS84&gt;0,0,IR84+XW81)</f>
        <v>0</v>
      </c>
      <c r="XX84" s="127" t="n">
        <f aca="false">IF(WT84&gt;0,0,HW84+XX81)</f>
        <v>0</v>
      </c>
      <c r="XY84" s="127" t="n">
        <f aca="false">IFERROR(IF(WU84&gt;0,0,HX84+XY81),0)</f>
        <v>0</v>
      </c>
      <c r="XZ84" s="127" t="n">
        <f aca="false">IF(WV84&gt;0,0,SI84+XZ81)</f>
        <v>0</v>
      </c>
      <c r="YA84" s="127" t="n">
        <f aca="false">IFERROR(IF(WW84&gt;0,0,SJ84+YA81),0)</f>
        <v>0</v>
      </c>
      <c r="YB84" s="127"/>
      <c r="YC84" s="127"/>
      <c r="YD84" s="127"/>
    </row>
    <row r="85" customFormat="false" ht="15" hidden="false" customHeight="false" outlineLevel="0" collapsed="false">
      <c r="A85" s="737" t="n">
        <v>27</v>
      </c>
      <c r="B85" s="484" t="s">
        <v>200</v>
      </c>
      <c r="C85" s="485"/>
      <c r="D85" s="485"/>
      <c r="E85" s="485"/>
      <c r="F85" s="485"/>
      <c r="G85" s="485"/>
      <c r="H85" s="485"/>
      <c r="I85" s="486"/>
      <c r="J85" s="487"/>
      <c r="K85" s="488"/>
      <c r="L85" s="488"/>
      <c r="M85" s="488"/>
      <c r="N85" s="488"/>
      <c r="O85" s="488"/>
      <c r="P85" s="489"/>
      <c r="Q85" s="677" t="s">
        <v>67</v>
      </c>
      <c r="R85" s="490"/>
      <c r="S85" s="491"/>
      <c r="T85" s="490"/>
      <c r="U85" s="491"/>
      <c r="V85" s="491"/>
      <c r="W85" s="491"/>
      <c r="X85" s="491"/>
      <c r="Y85" s="491"/>
      <c r="Z85" s="492"/>
      <c r="AA85" s="493"/>
      <c r="AB85" s="494"/>
      <c r="AC85" s="494"/>
      <c r="AD85" s="494"/>
      <c r="AE85" s="494"/>
      <c r="AF85" s="494"/>
      <c r="AG85" s="495"/>
      <c r="AH85" s="496"/>
      <c r="AI85" s="497"/>
      <c r="AJ85" s="291"/>
      <c r="AK85" s="291"/>
      <c r="AL85" s="484"/>
      <c r="AM85" s="485"/>
      <c r="AN85" s="485"/>
      <c r="AO85" s="485"/>
      <c r="AP85" s="485"/>
      <c r="AQ85" s="485"/>
      <c r="AR85" s="486"/>
      <c r="AS85" s="487" t="s">
        <v>194</v>
      </c>
      <c r="AT85" s="488"/>
      <c r="AU85" s="488"/>
      <c r="AV85" s="488"/>
      <c r="AW85" s="488"/>
      <c r="AX85" s="488"/>
      <c r="AY85" s="489"/>
      <c r="AZ85" s="490"/>
      <c r="BA85" s="491"/>
      <c r="BB85" s="491"/>
      <c r="BC85" s="491"/>
      <c r="BD85" s="623" t="s">
        <v>307</v>
      </c>
      <c r="BE85" s="491"/>
      <c r="BF85" s="492"/>
      <c r="BG85" s="493"/>
      <c r="BH85" s="494"/>
      <c r="BI85" s="494"/>
      <c r="BJ85" s="494"/>
      <c r="BK85" s="494"/>
      <c r="BL85" s="494"/>
      <c r="BM85" s="495"/>
      <c r="BN85" s="496"/>
      <c r="BO85" s="497"/>
      <c r="BP85" s="291"/>
      <c r="BQ85" s="291"/>
      <c r="BR85" s="484"/>
      <c r="BS85" s="485"/>
      <c r="BT85" s="485"/>
      <c r="BU85" s="486"/>
      <c r="BV85" s="499"/>
      <c r="BW85" s="500"/>
      <c r="BX85" s="500"/>
      <c r="BY85" s="501"/>
      <c r="BZ85" s="490"/>
      <c r="CA85" s="491"/>
      <c r="CB85" s="491"/>
      <c r="CC85" s="492"/>
      <c r="CD85" s="493"/>
      <c r="CE85" s="494"/>
      <c r="CF85" s="494"/>
      <c r="CG85" s="495"/>
      <c r="CH85" s="496"/>
      <c r="CI85" s="497"/>
      <c r="CJ85" s="291"/>
      <c r="CK85" s="291"/>
      <c r="CL85" s="484"/>
      <c r="CM85" s="485"/>
      <c r="CN85" s="485"/>
      <c r="CO85" s="486"/>
      <c r="CP85" s="487"/>
      <c r="CQ85" s="488"/>
      <c r="CR85" s="488"/>
      <c r="CS85" s="489"/>
      <c r="CT85" s="490"/>
      <c r="CU85" s="491"/>
      <c r="CV85" s="491"/>
      <c r="CW85" s="492"/>
      <c r="CX85" s="493"/>
      <c r="CY85" s="494"/>
      <c r="CZ85" s="494"/>
      <c r="DA85" s="495"/>
      <c r="DB85" s="496"/>
      <c r="DC85" s="497"/>
      <c r="DD85" s="291"/>
      <c r="DE85" s="291"/>
      <c r="DF85" s="502"/>
      <c r="DG85" s="497"/>
      <c r="DH85" s="291"/>
      <c r="DI85" s="291"/>
      <c r="DJ85" s="503"/>
      <c r="DK85" s="504"/>
      <c r="DL85" s="291"/>
      <c r="DM85" s="291"/>
      <c r="DN85" s="484"/>
      <c r="DO85" s="485"/>
      <c r="DP85" s="485"/>
      <c r="DQ85" s="486"/>
      <c r="DR85" s="487"/>
      <c r="DS85" s="488"/>
      <c r="DT85" s="488"/>
      <c r="DU85" s="489"/>
      <c r="DV85" s="490"/>
      <c r="DW85" s="491"/>
      <c r="DX85" s="491"/>
      <c r="DY85" s="492"/>
      <c r="DZ85" s="493"/>
      <c r="EA85" s="494"/>
      <c r="EB85" s="494"/>
      <c r="EC85" s="495"/>
      <c r="ED85" s="496"/>
      <c r="EE85" s="497"/>
      <c r="EF85" s="291"/>
      <c r="EG85" s="291"/>
      <c r="EH85" s="484"/>
      <c r="EI85" s="485"/>
      <c r="EJ85" s="485"/>
      <c r="EK85" s="485"/>
      <c r="EL85" s="485"/>
      <c r="EM85" s="485"/>
      <c r="EN85" s="486"/>
      <c r="EO85" s="487"/>
      <c r="EP85" s="488"/>
      <c r="EQ85" s="488"/>
      <c r="ER85" s="489"/>
      <c r="ES85" s="505"/>
      <c r="ET85" s="505"/>
      <c r="EU85" s="506"/>
      <c r="EV85" s="506"/>
      <c r="EW85" s="506"/>
      <c r="EX85" s="560"/>
      <c r="EY85" s="561"/>
      <c r="EZ85" s="562"/>
      <c r="FA85" s="563"/>
      <c r="FB85" s="563"/>
      <c r="FC85" s="510"/>
      <c r="FD85" s="496"/>
      <c r="FE85" s="497"/>
      <c r="FF85" s="291"/>
      <c r="FG85" s="291"/>
      <c r="FH85" s="484" t="s">
        <v>307</v>
      </c>
      <c r="FI85" s="485"/>
      <c r="FJ85" s="485"/>
      <c r="FK85" s="485"/>
      <c r="FL85" s="485"/>
      <c r="FM85" s="485"/>
      <c r="FN85" s="485"/>
      <c r="FO85" s="485"/>
      <c r="FP85" s="485"/>
      <c r="FQ85" s="485"/>
      <c r="FR85" s="485"/>
      <c r="FS85" s="485"/>
      <c r="FT85" s="485"/>
      <c r="FU85" s="485"/>
      <c r="FV85" s="485"/>
      <c r="FW85" s="485"/>
      <c r="FX85" s="485"/>
      <c r="FY85" s="485"/>
      <c r="FZ85" s="485"/>
      <c r="GA85" s="485"/>
      <c r="GB85" s="485"/>
      <c r="GC85" s="485"/>
      <c r="GD85" s="485"/>
      <c r="GE85" s="485"/>
      <c r="GF85" s="485"/>
      <c r="GG85" s="485"/>
      <c r="GH85" s="485"/>
      <c r="GI85" s="485"/>
      <c r="GJ85" s="485"/>
      <c r="GK85" s="485"/>
      <c r="GL85" s="485"/>
      <c r="GM85" s="486"/>
      <c r="GN85" s="487"/>
      <c r="GO85" s="488"/>
      <c r="GP85" s="488"/>
      <c r="GQ85" s="488"/>
      <c r="GR85" s="488"/>
      <c r="GS85" s="488"/>
      <c r="GT85" s="489"/>
      <c r="GU85" s="490"/>
      <c r="GV85" s="491"/>
      <c r="GW85" s="490"/>
      <c r="GX85" s="491"/>
      <c r="GY85" s="491"/>
      <c r="GZ85" s="491"/>
      <c r="HA85" s="491"/>
      <c r="HB85" s="491"/>
      <c r="HC85" s="491"/>
      <c r="HD85" s="491"/>
      <c r="HE85" s="491"/>
      <c r="HF85" s="491"/>
      <c r="HG85" s="491"/>
      <c r="HH85" s="491"/>
      <c r="HI85" s="491"/>
      <c r="HJ85" s="491"/>
      <c r="HK85" s="491"/>
      <c r="HL85" s="491"/>
      <c r="HM85" s="491"/>
      <c r="HN85" s="491"/>
      <c r="HO85" s="492"/>
      <c r="HP85" s="493"/>
      <c r="HQ85" s="494"/>
      <c r="HR85" s="494"/>
      <c r="HS85" s="494"/>
      <c r="HT85" s="494"/>
      <c r="HU85" s="494"/>
      <c r="HV85" s="495"/>
      <c r="HW85" s="496"/>
      <c r="HX85" s="497"/>
      <c r="HY85" s="291"/>
      <c r="HZ85" s="291"/>
      <c r="IA85" s="511"/>
      <c r="IB85" s="512"/>
      <c r="IC85" s="512"/>
      <c r="ID85" s="513"/>
      <c r="IE85" s="514"/>
      <c r="IF85" s="515"/>
      <c r="IG85" s="515"/>
      <c r="IH85" s="489"/>
      <c r="II85" s="505"/>
      <c r="IJ85" s="529"/>
      <c r="IK85" s="348"/>
      <c r="IL85" s="349"/>
      <c r="IM85" s="658"/>
      <c r="IN85" s="659"/>
      <c r="IO85" s="659"/>
      <c r="IP85" s="516"/>
      <c r="IQ85" s="496"/>
      <c r="IR85" s="497"/>
      <c r="IS85" s="291"/>
      <c r="IT85" s="291"/>
      <c r="IU85" s="484"/>
      <c r="IV85" s="485"/>
      <c r="IW85" s="485"/>
      <c r="IX85" s="485"/>
      <c r="IY85" s="485"/>
      <c r="IZ85" s="485"/>
      <c r="JA85" s="485"/>
      <c r="JB85" s="485"/>
      <c r="JC85" s="485"/>
      <c r="JD85" s="485"/>
      <c r="JE85" s="485"/>
      <c r="JF85" s="485"/>
      <c r="JG85" s="485"/>
      <c r="JH85" s="485"/>
      <c r="JI85" s="485"/>
      <c r="JJ85" s="322"/>
      <c r="JK85" s="322"/>
      <c r="JL85" s="322"/>
      <c r="JM85" s="322"/>
      <c r="JN85" s="322"/>
      <c r="JO85" s="322"/>
      <c r="JP85" s="322"/>
      <c r="JQ85" s="322"/>
      <c r="JR85" s="322"/>
      <c r="JS85" s="322"/>
      <c r="JT85" s="322"/>
      <c r="JU85" s="322"/>
      <c r="JV85" s="322"/>
      <c r="JW85" s="322"/>
      <c r="JX85" s="322"/>
      <c r="JY85" s="322"/>
      <c r="JZ85" s="322"/>
      <c r="KA85" s="322"/>
      <c r="KB85" s="322"/>
      <c r="KC85" s="322"/>
      <c r="KD85" s="322"/>
      <c r="KE85" s="322"/>
      <c r="KF85" s="322"/>
      <c r="KG85" s="322"/>
      <c r="KH85" s="322"/>
      <c r="KI85" s="322"/>
      <c r="KJ85" s="322"/>
      <c r="KK85" s="322"/>
      <c r="KL85" s="322"/>
      <c r="KM85" s="322"/>
      <c r="KN85" s="322"/>
      <c r="KO85" s="322"/>
      <c r="KP85" s="323"/>
      <c r="KQ85" s="387"/>
      <c r="KR85" s="388"/>
      <c r="KS85" s="388"/>
      <c r="KT85" s="388"/>
      <c r="KU85" s="388"/>
      <c r="KV85" s="388"/>
      <c r="KW85" s="389"/>
      <c r="KX85" s="496"/>
      <c r="KY85" s="497"/>
      <c r="KZ85" s="291"/>
      <c r="LA85" s="291"/>
      <c r="LB85" s="502"/>
      <c r="LC85" s="497"/>
      <c r="LD85" s="291"/>
      <c r="LE85" s="291"/>
      <c r="LF85" s="503"/>
      <c r="LG85" s="504"/>
      <c r="LH85" s="291"/>
      <c r="LI85" s="291"/>
      <c r="LJ85" s="517"/>
      <c r="LK85" s="518"/>
      <c r="LL85" s="291"/>
      <c r="LM85" s="291"/>
      <c r="LN85" s="503"/>
      <c r="LO85" s="504"/>
      <c r="LP85" s="291"/>
      <c r="LQ85" s="291"/>
      <c r="LR85" s="484" t="s">
        <v>197</v>
      </c>
      <c r="LS85" s="485"/>
      <c r="LT85" s="485"/>
      <c r="LU85" s="485"/>
      <c r="LV85" s="485"/>
      <c r="LW85" s="485"/>
      <c r="LX85" s="485"/>
      <c r="LY85" s="485"/>
      <c r="LZ85" s="485"/>
      <c r="MA85" s="485"/>
      <c r="MB85" s="485"/>
      <c r="MC85" s="485"/>
      <c r="MD85" s="485"/>
      <c r="ME85" s="485"/>
      <c r="MF85" s="485"/>
      <c r="MG85" s="338"/>
      <c r="MH85" s="338"/>
      <c r="MI85" s="338"/>
      <c r="MJ85" s="338"/>
      <c r="MK85" s="338"/>
      <c r="ML85" s="338"/>
      <c r="MM85" s="338"/>
      <c r="MN85" s="338"/>
      <c r="MO85" s="338"/>
      <c r="MP85" s="338"/>
      <c r="MQ85" s="338"/>
      <c r="MR85" s="338"/>
      <c r="MS85" s="338"/>
      <c r="MT85" s="338"/>
      <c r="MU85" s="338"/>
      <c r="MV85" s="338"/>
      <c r="MW85" s="338"/>
      <c r="MX85" s="338"/>
      <c r="MY85" s="338"/>
      <c r="MZ85" s="338"/>
      <c r="NA85" s="338"/>
      <c r="NB85" s="338"/>
      <c r="NC85" s="338"/>
      <c r="ND85" s="338"/>
      <c r="NE85" s="338"/>
      <c r="NF85" s="338"/>
      <c r="NG85" s="338"/>
      <c r="NH85" s="338"/>
      <c r="NI85" s="338"/>
      <c r="NJ85" s="338"/>
      <c r="NK85" s="338"/>
      <c r="NL85" s="338"/>
      <c r="NM85" s="338"/>
      <c r="NN85" s="338"/>
      <c r="NO85" s="338"/>
      <c r="NP85" s="338"/>
      <c r="NQ85" s="338"/>
      <c r="NR85" s="338"/>
      <c r="NS85" s="338"/>
      <c r="NT85" s="339"/>
      <c r="NU85" s="519"/>
      <c r="NV85" s="520"/>
      <c r="NW85" s="520"/>
      <c r="NX85" s="520"/>
      <c r="NY85" s="520"/>
      <c r="NZ85" s="520"/>
      <c r="OA85" s="521"/>
      <c r="OB85" s="496"/>
      <c r="OC85" s="497"/>
      <c r="OD85" s="291"/>
      <c r="OE85" s="291"/>
      <c r="OF85" s="522"/>
      <c r="OG85" s="523"/>
      <c r="OH85" s="523"/>
      <c r="OI85" s="523"/>
      <c r="OJ85" s="523"/>
      <c r="OK85" s="523"/>
      <c r="OL85" s="523"/>
      <c r="OM85" s="523"/>
      <c r="ON85" s="524"/>
      <c r="OO85" s="525"/>
      <c r="OP85" s="526"/>
      <c r="OQ85" s="526"/>
      <c r="OR85" s="526"/>
      <c r="OS85" s="526"/>
      <c r="OT85" s="526"/>
      <c r="OU85" s="527"/>
      <c r="OV85" s="528"/>
      <c r="OW85" s="529"/>
      <c r="OX85" s="529"/>
      <c r="OY85" s="529"/>
      <c r="OZ85" s="529"/>
      <c r="PA85" s="529"/>
      <c r="PB85" s="529"/>
      <c r="PC85" s="529"/>
      <c r="PD85" s="529"/>
      <c r="PE85" s="529"/>
      <c r="PF85" s="529"/>
      <c r="PG85" s="529"/>
      <c r="PH85" s="529"/>
      <c r="PI85" s="529"/>
      <c r="PJ85" s="529"/>
      <c r="PK85" s="529"/>
      <c r="PL85" s="529"/>
      <c r="PM85" s="529"/>
      <c r="PN85" s="529"/>
      <c r="PO85" s="530"/>
      <c r="PP85" s="531"/>
      <c r="PQ85" s="532"/>
      <c r="PR85" s="532"/>
      <c r="PS85" s="532"/>
      <c r="PT85" s="532"/>
      <c r="PU85" s="532"/>
      <c r="PV85" s="516"/>
      <c r="PW85" s="496"/>
      <c r="PX85" s="497"/>
      <c r="PY85" s="291"/>
      <c r="PZ85" s="291"/>
      <c r="QA85" s="533"/>
      <c r="QB85" s="534"/>
      <c r="QC85" s="534"/>
      <c r="QD85" s="534"/>
      <c r="QE85" s="534"/>
      <c r="QF85" s="534"/>
      <c r="QG85" s="535"/>
      <c r="QH85" s="525"/>
      <c r="QI85" s="526"/>
      <c r="QJ85" s="526"/>
      <c r="QK85" s="526"/>
      <c r="QL85" s="526"/>
      <c r="QM85" s="526"/>
      <c r="QN85" s="527"/>
      <c r="QO85" s="505"/>
      <c r="QP85" s="506"/>
      <c r="QQ85" s="506"/>
      <c r="QR85" s="506"/>
      <c r="QS85" s="506"/>
      <c r="QT85" s="506"/>
      <c r="QU85" s="507"/>
      <c r="QV85" s="508"/>
      <c r="QW85" s="509"/>
      <c r="QX85" s="509"/>
      <c r="QY85" s="509"/>
      <c r="QZ85" s="509"/>
      <c r="RA85" s="509"/>
      <c r="RB85" s="510"/>
      <c r="RC85" s="496"/>
      <c r="RD85" s="497"/>
      <c r="RE85" s="291"/>
      <c r="RF85" s="291"/>
      <c r="RG85" s="522"/>
      <c r="RH85" s="523"/>
      <c r="RI85" s="523"/>
      <c r="RJ85" s="523"/>
      <c r="RK85" s="523"/>
      <c r="RL85" s="523"/>
      <c r="RM85" s="524"/>
      <c r="RN85" s="525"/>
      <c r="RO85" s="526"/>
      <c r="RP85" s="526"/>
      <c r="RQ85" s="526"/>
      <c r="RR85" s="526"/>
      <c r="RS85" s="526"/>
      <c r="RT85" s="527"/>
      <c r="RU85" s="505"/>
      <c r="RV85" s="506"/>
      <c r="RW85" s="506"/>
      <c r="RX85" s="506"/>
      <c r="RY85" s="506"/>
      <c r="RZ85" s="506"/>
      <c r="SA85" s="507"/>
      <c r="SB85" s="508"/>
      <c r="SC85" s="509"/>
      <c r="SD85" s="509"/>
      <c r="SE85" s="509"/>
      <c r="SF85" s="509"/>
      <c r="SG85" s="509"/>
      <c r="SH85" s="516"/>
      <c r="SI85" s="496"/>
      <c r="SJ85" s="497"/>
      <c r="SK85" s="291"/>
      <c r="SL85" s="291"/>
      <c r="SM85" s="502"/>
      <c r="SN85" s="497"/>
      <c r="SO85" s="291"/>
      <c r="SP85" s="291"/>
      <c r="SQ85" s="503"/>
      <c r="SR85" s="504"/>
      <c r="SS85" s="291"/>
      <c r="ST85" s="291"/>
      <c r="SU85" s="355"/>
      <c r="SV85" s="356"/>
      <c r="SW85" s="356"/>
      <c r="SX85" s="357"/>
      <c r="SY85" s="536"/>
      <c r="SZ85" s="537"/>
      <c r="TA85" s="537"/>
      <c r="TB85" s="538"/>
      <c r="TC85" s="365"/>
      <c r="TD85" s="366"/>
      <c r="TE85" s="366"/>
      <c r="TF85" s="367"/>
      <c r="TG85" s="403"/>
      <c r="TH85" s="404"/>
      <c r="TI85" s="404"/>
      <c r="TJ85" s="405"/>
      <c r="TK85" s="496"/>
      <c r="TL85" s="497"/>
      <c r="TM85" s="291"/>
      <c r="TN85" s="291"/>
      <c r="TO85" s="502"/>
      <c r="TP85" s="539"/>
      <c r="TQ85" s="291"/>
      <c r="TR85" s="291"/>
      <c r="TS85" s="539"/>
      <c r="TT85" s="539"/>
      <c r="TU85" s="291"/>
      <c r="TV85" s="291"/>
      <c r="TW85" s="539"/>
      <c r="TX85" s="539"/>
      <c r="TY85" s="291"/>
      <c r="TZ85" s="291"/>
      <c r="UA85" s="539"/>
      <c r="UB85" s="539"/>
      <c r="UC85" s="291"/>
      <c r="UD85" s="291"/>
      <c r="UE85" s="540"/>
      <c r="UF85" s="504"/>
      <c r="UG85" s="724"/>
      <c r="UH85" s="291"/>
      <c r="UI85" s="503"/>
      <c r="UJ85" s="504"/>
      <c r="UK85" s="291"/>
      <c r="UL85" s="291"/>
      <c r="UM85" s="503"/>
      <c r="UN85" s="504"/>
      <c r="UO85" s="291"/>
      <c r="UP85" s="291"/>
      <c r="UQ85" s="502"/>
      <c r="UR85" s="497"/>
      <c r="US85" s="291"/>
      <c r="UT85" s="291"/>
      <c r="UU85" s="503"/>
      <c r="UV85" s="504"/>
      <c r="UW85" s="291"/>
      <c r="UX85" s="291"/>
      <c r="UY85" s="540"/>
      <c r="UZ85" s="540"/>
      <c r="VA85" s="291"/>
      <c r="VB85" s="291"/>
      <c r="VC85" s="540"/>
      <c r="VD85" s="540"/>
      <c r="VE85" s="291"/>
      <c r="VF85" s="732"/>
      <c r="VG85" s="541"/>
      <c r="VH85" s="542"/>
      <c r="VI85" s="541"/>
      <c r="VJ85" s="542"/>
      <c r="VK85" s="335"/>
      <c r="VL85" s="542"/>
      <c r="VM85" s="543"/>
      <c r="VN85" s="541"/>
      <c r="VO85" s="544"/>
      <c r="VP85" s="378"/>
      <c r="VS85" s="608"/>
      <c r="WF85" s="127" t="n">
        <f aca="false">IF(AJ85="",0,AJ85+WF82)</f>
        <v>0</v>
      </c>
      <c r="WG85" s="127" t="n">
        <f aca="false">IF(AK85="",0,AK85+WG82)</f>
        <v>0</v>
      </c>
      <c r="WH85" s="127" t="n">
        <f aca="false">IF(BP85="",0,BP85+WH82)</f>
        <v>0</v>
      </c>
      <c r="WI85" s="127" t="n">
        <f aca="false">IF(BQ85="",0,BQ85+WI82)</f>
        <v>0</v>
      </c>
      <c r="WJ85" s="127" t="n">
        <f aca="false">IF(CJ85="",0,CJ85+WJ82)</f>
        <v>0</v>
      </c>
      <c r="WK85" s="127" t="n">
        <f aca="false">IF(CK85="",0,CK85+WK82)</f>
        <v>0</v>
      </c>
      <c r="WL85" s="127" t="n">
        <f aca="false">IF(DD85="",0,DD85+WL82)</f>
        <v>0</v>
      </c>
      <c r="WM85" s="127" t="n">
        <f aca="false">IF(DE85="",0,DE85+WM82)</f>
        <v>0</v>
      </c>
      <c r="WN85" s="127" t="n">
        <f aca="false">IF(EF85="",0,EF85+WN82)</f>
        <v>0</v>
      </c>
      <c r="WO85" s="127" t="n">
        <f aca="false">IF(EG85="",0,EG85+WO82)</f>
        <v>0</v>
      </c>
      <c r="WP85" s="127" t="n">
        <f aca="false">IF(FF85="",0,FF85+WP82)</f>
        <v>0</v>
      </c>
      <c r="WQ85" s="127" t="n">
        <f aca="false">IF(FG85="",0,FG85+WQ82)</f>
        <v>0</v>
      </c>
      <c r="WR85" s="127" t="n">
        <f aca="false">IF(IS85="",0,IS85+WR82)</f>
        <v>0</v>
      </c>
      <c r="WS85" s="127" t="n">
        <f aca="false">IF(IT85="",0,IT85+WS82)</f>
        <v>0</v>
      </c>
      <c r="WT85" s="127" t="n">
        <f aca="false">IF(HY85="",0,HY85+WT82)</f>
        <v>0</v>
      </c>
      <c r="WU85" s="127" t="n">
        <f aca="false">IF(HZ85="",0,HZ85+WU82)</f>
        <v>0</v>
      </c>
      <c r="WV85" s="127" t="n">
        <f aca="false">IF(SK85="",0,SK85+WV82)</f>
        <v>0</v>
      </c>
      <c r="WW85" s="127" t="n">
        <f aca="false">IF(SL85="",0,SL85+WW82)</f>
        <v>0</v>
      </c>
      <c r="WX85" s="127" t="n">
        <f aca="false">IF(UM85="",0,UM85)</f>
        <v>0</v>
      </c>
      <c r="WY85" s="127" t="n">
        <f aca="false">IF(UN85="",0,UN85)</f>
        <v>0</v>
      </c>
      <c r="WZ85" s="127" t="n">
        <f aca="false">IF(LL85="",0,LL85+WZ82)</f>
        <v>0</v>
      </c>
      <c r="XA85" s="127" t="n">
        <f aca="false">IF(LM85="",0,LM85+XA82)</f>
        <v>0</v>
      </c>
      <c r="XB85" s="127" t="n">
        <f aca="false">IF(UI85="",0,UI85+XB82)</f>
        <v>0</v>
      </c>
      <c r="XC85" s="127" t="n">
        <f aca="false">IF(UJ85="",0,UJ85+XC82)</f>
        <v>0</v>
      </c>
      <c r="XD85" s="127" t="n">
        <f aca="false">IF(VN85="",0,VN85+XD82)</f>
        <v>0</v>
      </c>
      <c r="XE85" s="127" t="n">
        <f aca="false">IF(VO85="",0,VO85+XE82)</f>
        <v>0</v>
      </c>
      <c r="XF85" s="127" t="n">
        <f aca="false">IFERROR(XD85/$A83,0)</f>
        <v>0</v>
      </c>
      <c r="XG85" s="127" t="n">
        <f aca="false">IFERROR(XE85/$A83,0)</f>
        <v>0</v>
      </c>
      <c r="XH85" s="127" t="n">
        <f aca="false">IF(US85="",0,US85+XH82)</f>
        <v>0</v>
      </c>
      <c r="XI85" s="127" t="n">
        <f aca="false">IF(UT85="",0,UT85+XI82)</f>
        <v>0</v>
      </c>
      <c r="XJ85" s="127" t="n">
        <f aca="false">IF(WF85&gt;0,0,AH85+XJ82)</f>
        <v>0</v>
      </c>
      <c r="XK85" s="127" t="n">
        <f aca="false">IF(WG85&gt;0,0,AI85+XK82)</f>
        <v>0</v>
      </c>
      <c r="XL85" s="127" t="n">
        <f aca="false">IF(WH85&gt;0,0,BN85+XL82)</f>
        <v>0</v>
      </c>
      <c r="XM85" s="127" t="n">
        <f aca="false">IF(WI85&gt;0,0,BO85+XM82)</f>
        <v>0</v>
      </c>
      <c r="XN85" s="127" t="n">
        <f aca="false">IF(WJ85&gt;0,0,CH85+XN82)</f>
        <v>0</v>
      </c>
      <c r="XO85" s="127" t="n">
        <f aca="false">IF(WK85&gt;0,0,CI85+XO82)</f>
        <v>0</v>
      </c>
      <c r="XP85" s="127" t="n">
        <f aca="false">IF(WL85&gt;0,0,DB85+XP82)</f>
        <v>0</v>
      </c>
      <c r="XQ85" s="127" t="n">
        <f aca="false">IF(WM85&gt;0,0,DC85+XQ82)</f>
        <v>0</v>
      </c>
      <c r="XR85" s="127" t="n">
        <f aca="false">IF(WN85&gt;0,0,ED85+XR82)</f>
        <v>0</v>
      </c>
      <c r="XS85" s="127" t="n">
        <f aca="false">IF(WO85&gt;0,0,EE85+XS82)</f>
        <v>0</v>
      </c>
      <c r="XT85" s="127" t="n">
        <f aca="false">IF(WP85&gt;0,0,FD85+XT82)</f>
        <v>0</v>
      </c>
      <c r="XU85" s="127" t="n">
        <f aca="false">IF(WQ85&gt;0,0,FE85+XU82)</f>
        <v>0</v>
      </c>
      <c r="XV85" s="127" t="n">
        <f aca="false">IF(WR85&gt;0,0,IQ85+XV82)</f>
        <v>0</v>
      </c>
      <c r="XW85" s="127" t="n">
        <f aca="false">IF(WS85&gt;0,0,IR85+XW82)</f>
        <v>0</v>
      </c>
      <c r="XX85" s="127" t="n">
        <f aca="false">IF(WT85&gt;0,0,HW85+XX82)</f>
        <v>0</v>
      </c>
      <c r="XY85" s="127" t="n">
        <f aca="false">IFERROR(IF(WU85&gt;0,0,HX85+XY82),0)</f>
        <v>0</v>
      </c>
      <c r="XZ85" s="127" t="n">
        <f aca="false">IF(WV85&gt;0,0,SI85+XZ82)</f>
        <v>0</v>
      </c>
      <c r="YA85" s="127" t="n">
        <f aca="false">IFERROR(IF(WW85&gt;0,0,SJ85+YA82),0)</f>
        <v>0</v>
      </c>
      <c r="YB85" s="127"/>
      <c r="YC85" s="127"/>
      <c r="YD85" s="127"/>
    </row>
    <row r="86" customFormat="false" ht="15" hidden="false" customHeight="false" outlineLevel="0" collapsed="false">
      <c r="A86" s="737"/>
      <c r="B86" s="381" t="s">
        <v>448</v>
      </c>
      <c r="C86" s="382"/>
      <c r="D86" s="382"/>
      <c r="E86" s="382"/>
      <c r="F86" s="382"/>
      <c r="G86" s="382"/>
      <c r="H86" s="382"/>
      <c r="I86" s="383"/>
      <c r="J86" s="384"/>
      <c r="K86" s="385"/>
      <c r="L86" s="385"/>
      <c r="M86" s="385"/>
      <c r="N86" s="385"/>
      <c r="O86" s="385"/>
      <c r="P86" s="386"/>
      <c r="Q86" s="682" t="s">
        <v>408</v>
      </c>
      <c r="R86" s="321"/>
      <c r="S86" s="322"/>
      <c r="T86" s="321"/>
      <c r="U86" s="322"/>
      <c r="V86" s="322"/>
      <c r="W86" s="322"/>
      <c r="X86" s="322"/>
      <c r="Y86" s="322"/>
      <c r="Z86" s="323"/>
      <c r="AA86" s="387"/>
      <c r="AB86" s="388"/>
      <c r="AC86" s="388"/>
      <c r="AD86" s="388"/>
      <c r="AE86" s="388"/>
      <c r="AF86" s="388"/>
      <c r="AG86" s="389"/>
      <c r="AH86" s="390" t="n">
        <f aca="false">SUBTOTAL(3, B86:P86)</f>
        <v>1</v>
      </c>
      <c r="AI86" s="391" t="n">
        <f aca="false">COUNTIF(Q86:AG86,"&lt;&gt;0")-COUNTIF(Q86:AG86,"")</f>
        <v>1</v>
      </c>
      <c r="AJ86" s="291"/>
      <c r="AK86" s="291"/>
      <c r="AL86" s="381"/>
      <c r="AM86" s="382"/>
      <c r="AN86" s="382"/>
      <c r="AO86" s="382"/>
      <c r="AP86" s="382"/>
      <c r="AQ86" s="382"/>
      <c r="AR86" s="383"/>
      <c r="AS86" s="384" t="s">
        <v>449</v>
      </c>
      <c r="AT86" s="385"/>
      <c r="AU86" s="385"/>
      <c r="AV86" s="385"/>
      <c r="AW86" s="385"/>
      <c r="AX86" s="385"/>
      <c r="AY86" s="386"/>
      <c r="AZ86" s="321"/>
      <c r="BA86" s="322"/>
      <c r="BB86" s="322"/>
      <c r="BC86" s="322"/>
      <c r="BD86" s="629" t="s">
        <v>450</v>
      </c>
      <c r="BE86" s="322"/>
      <c r="BF86" s="323"/>
      <c r="BG86" s="387"/>
      <c r="BH86" s="388"/>
      <c r="BI86" s="388"/>
      <c r="BJ86" s="388"/>
      <c r="BK86" s="388"/>
      <c r="BL86" s="388"/>
      <c r="BM86" s="389"/>
      <c r="BN86" s="390" t="n">
        <f aca="false">SUBTOTAL(3, AL86:AY86)</f>
        <v>1</v>
      </c>
      <c r="BO86" s="391" t="n">
        <f aca="false">COUNTIF(AZ86:BM86,"&lt;&gt;0")-COUNTIF(AZ86:BM86,"")</f>
        <v>1</v>
      </c>
      <c r="BP86" s="291"/>
      <c r="BQ86" s="291"/>
      <c r="BR86" s="381"/>
      <c r="BS86" s="382"/>
      <c r="BT86" s="382"/>
      <c r="BU86" s="383"/>
      <c r="BV86" s="392"/>
      <c r="BW86" s="393"/>
      <c r="BX86" s="393"/>
      <c r="BY86" s="394"/>
      <c r="BZ86" s="321"/>
      <c r="CA86" s="322"/>
      <c r="CB86" s="322"/>
      <c r="CC86" s="323"/>
      <c r="CD86" s="387"/>
      <c r="CE86" s="388"/>
      <c r="CF86" s="388"/>
      <c r="CG86" s="389"/>
      <c r="CH86" s="390" t="n">
        <f aca="false">SUBTOTAL(3, BR86:BY86)</f>
        <v>0</v>
      </c>
      <c r="CI86" s="391" t="n">
        <f aca="false">COUNTIF(BZ86:CG86,"&lt;&gt;0")-COUNTIF(BZ86:CG86,"")</f>
        <v>0</v>
      </c>
      <c r="CJ86" s="291"/>
      <c r="CK86" s="291"/>
      <c r="CL86" s="381"/>
      <c r="CM86" s="382"/>
      <c r="CN86" s="382"/>
      <c r="CO86" s="383"/>
      <c r="CP86" s="384"/>
      <c r="CQ86" s="385"/>
      <c r="CR86" s="385"/>
      <c r="CS86" s="386"/>
      <c r="CT86" s="321"/>
      <c r="CU86" s="322"/>
      <c r="CV86" s="322"/>
      <c r="CW86" s="323"/>
      <c r="CX86" s="387"/>
      <c r="CY86" s="388"/>
      <c r="CZ86" s="388"/>
      <c r="DA86" s="389"/>
      <c r="DB86" s="390" t="n">
        <f aca="false">SUBTOTAL(3, CL86:CS86)</f>
        <v>0</v>
      </c>
      <c r="DC86" s="391" t="n">
        <f aca="false">COUNTIF(CT86:DA86,"&lt;&gt;0")-COUNTIF(CT86:DA86,"")</f>
        <v>0</v>
      </c>
      <c r="DD86" s="291"/>
      <c r="DE86" s="291"/>
      <c r="DF86" s="395" t="n">
        <f aca="false">SUMIF(B6:DE6,"итого гр.",B86:DE86)</f>
        <v>2</v>
      </c>
      <c r="DG86" s="391" t="n">
        <f aca="false">SUMIF(B6:DE6,"итого фк.",B86:DE86)</f>
        <v>2</v>
      </c>
      <c r="DH86" s="291"/>
      <c r="DI86" s="291"/>
      <c r="DJ86" s="396"/>
      <c r="DK86" s="397"/>
      <c r="DL86" s="291"/>
      <c r="DM86" s="291"/>
      <c r="DN86" s="381"/>
      <c r="DO86" s="382"/>
      <c r="DP86" s="382"/>
      <c r="DQ86" s="383"/>
      <c r="DR86" s="384"/>
      <c r="DS86" s="385"/>
      <c r="DT86" s="385"/>
      <c r="DU86" s="386"/>
      <c r="DV86" s="321"/>
      <c r="DW86" s="322"/>
      <c r="DX86" s="322"/>
      <c r="DY86" s="323"/>
      <c r="DZ86" s="387"/>
      <c r="EA86" s="388"/>
      <c r="EB86" s="388"/>
      <c r="EC86" s="389"/>
      <c r="ED86" s="390" t="n">
        <f aca="false">SUBTOTAL(3, DN86:DU86)</f>
        <v>0</v>
      </c>
      <c r="EE86" s="391" t="n">
        <f aca="false">COUNTIF(DV86:EC86,"&lt;&gt;0")-COUNTIF(DV86:EC86,"")</f>
        <v>0</v>
      </c>
      <c r="EF86" s="291"/>
      <c r="EG86" s="291"/>
      <c r="EH86" s="381"/>
      <c r="EI86" s="382"/>
      <c r="EJ86" s="382"/>
      <c r="EK86" s="382"/>
      <c r="EL86" s="382"/>
      <c r="EM86" s="382"/>
      <c r="EN86" s="383"/>
      <c r="EO86" s="384"/>
      <c r="EP86" s="385"/>
      <c r="EQ86" s="385"/>
      <c r="ER86" s="386"/>
      <c r="ES86" s="321"/>
      <c r="ET86" s="321"/>
      <c r="EU86" s="322"/>
      <c r="EV86" s="322"/>
      <c r="EW86" s="322"/>
      <c r="EX86" s="565"/>
      <c r="EY86" s="566"/>
      <c r="EZ86" s="567"/>
      <c r="FA86" s="568"/>
      <c r="FB86" s="568"/>
      <c r="FC86" s="389"/>
      <c r="FD86" s="390" t="n">
        <f aca="false">SUBTOTAL(3, EH86:ER86)</f>
        <v>0</v>
      </c>
      <c r="FE86" s="391" t="n">
        <f aca="false">COUNTIF(ES86:FC86,"&lt;&gt;0")-COUNTIF(ES86:FC86,"")</f>
        <v>0</v>
      </c>
      <c r="FF86" s="291"/>
      <c r="FG86" s="291"/>
      <c r="FH86" s="381" t="s">
        <v>451</v>
      </c>
      <c r="FI86" s="382"/>
      <c r="FJ86" s="382"/>
      <c r="FK86" s="382"/>
      <c r="FL86" s="382"/>
      <c r="FM86" s="382"/>
      <c r="FN86" s="382"/>
      <c r="FO86" s="382"/>
      <c r="FP86" s="382"/>
      <c r="FQ86" s="382"/>
      <c r="FR86" s="382"/>
      <c r="FS86" s="382"/>
      <c r="FT86" s="382"/>
      <c r="FU86" s="382"/>
      <c r="FV86" s="382"/>
      <c r="FW86" s="382"/>
      <c r="FX86" s="382"/>
      <c r="FY86" s="382"/>
      <c r="FZ86" s="382"/>
      <c r="GA86" s="382"/>
      <c r="GB86" s="382"/>
      <c r="GC86" s="382"/>
      <c r="GD86" s="382"/>
      <c r="GE86" s="382"/>
      <c r="GF86" s="382"/>
      <c r="GG86" s="382"/>
      <c r="GH86" s="382"/>
      <c r="GI86" s="382"/>
      <c r="GJ86" s="382"/>
      <c r="GK86" s="382"/>
      <c r="GL86" s="382"/>
      <c r="GM86" s="383"/>
      <c r="GN86" s="384"/>
      <c r="GO86" s="385"/>
      <c r="GP86" s="385"/>
      <c r="GQ86" s="385"/>
      <c r="GR86" s="385"/>
      <c r="GS86" s="385"/>
      <c r="GT86" s="386"/>
      <c r="GU86" s="321"/>
      <c r="GV86" s="322"/>
      <c r="GW86" s="321"/>
      <c r="GX86" s="322"/>
      <c r="GY86" s="322"/>
      <c r="GZ86" s="322"/>
      <c r="HA86" s="322"/>
      <c r="HB86" s="322"/>
      <c r="HC86" s="322"/>
      <c r="HD86" s="322"/>
      <c r="HE86" s="322"/>
      <c r="HF86" s="322"/>
      <c r="HG86" s="322"/>
      <c r="HH86" s="322"/>
      <c r="HI86" s="322"/>
      <c r="HJ86" s="322"/>
      <c r="HK86" s="322"/>
      <c r="HL86" s="322"/>
      <c r="HM86" s="322"/>
      <c r="HN86" s="322"/>
      <c r="HO86" s="323"/>
      <c r="HP86" s="387"/>
      <c r="HQ86" s="388"/>
      <c r="HR86" s="388"/>
      <c r="HS86" s="388"/>
      <c r="HT86" s="388"/>
      <c r="HU86" s="388"/>
      <c r="HV86" s="389"/>
      <c r="HW86" s="390" t="n">
        <f aca="false">SUBTOTAL(3, FH86:GT86)</f>
        <v>1</v>
      </c>
      <c r="HX86" s="391" t="n">
        <f aca="false">COUNTIF(GU86:HV86,"&lt;&gt;0")-COUNTIF(GU86:HV86,"")</f>
        <v>0</v>
      </c>
      <c r="HY86" s="291"/>
      <c r="HZ86" s="291"/>
      <c r="IA86" s="398"/>
      <c r="IB86" s="399"/>
      <c r="IC86" s="399"/>
      <c r="ID86" s="400"/>
      <c r="IE86" s="401"/>
      <c r="IF86" s="402"/>
      <c r="IG86" s="402"/>
      <c r="IH86" s="386"/>
      <c r="II86" s="321"/>
      <c r="IJ86" s="366"/>
      <c r="IK86" s="366"/>
      <c r="IL86" s="367"/>
      <c r="IM86" s="403"/>
      <c r="IN86" s="404"/>
      <c r="IO86" s="404"/>
      <c r="IP86" s="405"/>
      <c r="IQ86" s="390" t="n">
        <f aca="false">SUBTOTAL(3, IA86:IH86)</f>
        <v>0</v>
      </c>
      <c r="IR86" s="391" t="n">
        <f aca="false">COUNTIF(II86:IP86,"&lt;&gt;0")-COUNTIF(II86:IP86,"")</f>
        <v>0</v>
      </c>
      <c r="IS86" s="291"/>
      <c r="IT86" s="291"/>
      <c r="IU86" s="381"/>
      <c r="IV86" s="382"/>
      <c r="IW86" s="382"/>
      <c r="IX86" s="382"/>
      <c r="IY86" s="382"/>
      <c r="IZ86" s="382"/>
      <c r="JA86" s="382"/>
      <c r="JB86" s="382"/>
      <c r="JC86" s="382"/>
      <c r="JD86" s="382"/>
      <c r="JE86" s="382"/>
      <c r="JF86" s="382"/>
      <c r="JG86" s="382"/>
      <c r="JH86" s="382"/>
      <c r="JI86" s="382"/>
      <c r="JJ86" s="322"/>
      <c r="JK86" s="322"/>
      <c r="JL86" s="322"/>
      <c r="JM86" s="322"/>
      <c r="JN86" s="322"/>
      <c r="JO86" s="322"/>
      <c r="JP86" s="322"/>
      <c r="JQ86" s="322"/>
      <c r="JR86" s="322"/>
      <c r="JS86" s="322"/>
      <c r="JT86" s="322"/>
      <c r="JU86" s="322"/>
      <c r="JV86" s="322"/>
      <c r="JW86" s="322"/>
      <c r="JX86" s="322"/>
      <c r="JY86" s="322"/>
      <c r="JZ86" s="322"/>
      <c r="KA86" s="322"/>
      <c r="KB86" s="322"/>
      <c r="KC86" s="322"/>
      <c r="KD86" s="322"/>
      <c r="KE86" s="322"/>
      <c r="KF86" s="322"/>
      <c r="KG86" s="322"/>
      <c r="KH86" s="322"/>
      <c r="KI86" s="322"/>
      <c r="KJ86" s="322"/>
      <c r="KK86" s="322"/>
      <c r="KL86" s="322"/>
      <c r="KM86" s="322"/>
      <c r="KN86" s="322"/>
      <c r="KO86" s="322"/>
      <c r="KP86" s="323"/>
      <c r="KQ86" s="387"/>
      <c r="KR86" s="388"/>
      <c r="KS86" s="388"/>
      <c r="KT86" s="388"/>
      <c r="KU86" s="388"/>
      <c r="KV86" s="388"/>
      <c r="KW86" s="389"/>
      <c r="KX86" s="390" t="n">
        <f aca="false">SUBTOTAL(3, IU86:JI86)</f>
        <v>0</v>
      </c>
      <c r="KY86" s="391" t="n">
        <f aca="false">COUNTIF(JJ86:KW86,"&lt;&gt;0")-COUNTIF(JJ86:KW86,"")</f>
        <v>0</v>
      </c>
      <c r="KZ86" s="291"/>
      <c r="LA86" s="291"/>
      <c r="LB86" s="395" t="n">
        <f aca="false">SUMIF(DN6:LA6,"итого гр.",DN86:LA86)</f>
        <v>1</v>
      </c>
      <c r="LC86" s="391" t="n">
        <f aca="false">SUMIF(DN6:LA6,"итого фк.",DN86:LA86)</f>
        <v>0</v>
      </c>
      <c r="LD86" s="291"/>
      <c r="LE86" s="291"/>
      <c r="LF86" s="396"/>
      <c r="LG86" s="397"/>
      <c r="LH86" s="291"/>
      <c r="LI86" s="291"/>
      <c r="LJ86" s="406"/>
      <c r="LK86" s="407"/>
      <c r="LL86" s="291"/>
      <c r="LM86" s="291"/>
      <c r="LN86" s="396"/>
      <c r="LO86" s="397"/>
      <c r="LP86" s="291"/>
      <c r="LQ86" s="291"/>
      <c r="LR86" s="381" t="s">
        <v>452</v>
      </c>
      <c r="LS86" s="382"/>
      <c r="LT86" s="382"/>
      <c r="LU86" s="382"/>
      <c r="LV86" s="382"/>
      <c r="LW86" s="382"/>
      <c r="LX86" s="382"/>
      <c r="LY86" s="382"/>
      <c r="LZ86" s="382"/>
      <c r="MA86" s="382"/>
      <c r="MB86" s="382"/>
      <c r="MC86" s="382"/>
      <c r="MD86" s="382"/>
      <c r="ME86" s="382"/>
      <c r="MF86" s="382"/>
      <c r="MG86" s="322"/>
      <c r="MH86" s="322"/>
      <c r="MI86" s="322"/>
      <c r="MJ86" s="322"/>
      <c r="MK86" s="322"/>
      <c r="ML86" s="322"/>
      <c r="MM86" s="322"/>
      <c r="MN86" s="322"/>
      <c r="MO86" s="322"/>
      <c r="MP86" s="322"/>
      <c r="MQ86" s="322"/>
      <c r="MR86" s="322"/>
      <c r="MS86" s="322"/>
      <c r="MT86" s="322"/>
      <c r="MU86" s="322"/>
      <c r="MV86" s="322"/>
      <c r="MW86" s="322"/>
      <c r="MX86" s="322"/>
      <c r="MY86" s="322"/>
      <c r="MZ86" s="322"/>
      <c r="NA86" s="322"/>
      <c r="NB86" s="322"/>
      <c r="NC86" s="322"/>
      <c r="ND86" s="322"/>
      <c r="NE86" s="322"/>
      <c r="NF86" s="322"/>
      <c r="NG86" s="322"/>
      <c r="NH86" s="322"/>
      <c r="NI86" s="322"/>
      <c r="NJ86" s="322"/>
      <c r="NK86" s="322"/>
      <c r="NL86" s="322"/>
      <c r="NM86" s="322"/>
      <c r="NN86" s="322"/>
      <c r="NO86" s="322"/>
      <c r="NP86" s="322"/>
      <c r="NQ86" s="322"/>
      <c r="NR86" s="322"/>
      <c r="NS86" s="322"/>
      <c r="NT86" s="323"/>
      <c r="NU86" s="387"/>
      <c r="NV86" s="388"/>
      <c r="NW86" s="388"/>
      <c r="NX86" s="388"/>
      <c r="NY86" s="388"/>
      <c r="NZ86" s="388"/>
      <c r="OA86" s="389"/>
      <c r="OB86" s="390" t="n">
        <f aca="false">SUBTOTAL(3, LR86:MF86)</f>
        <v>1</v>
      </c>
      <c r="OC86" s="391" t="n">
        <f aca="false">COUNTIF(MG86:OA86,"&lt;&gt;0")-COUNTIF(MG86:OA86,"")</f>
        <v>0</v>
      </c>
      <c r="OD86" s="291"/>
      <c r="OE86" s="291"/>
      <c r="OF86" s="408"/>
      <c r="OG86" s="409"/>
      <c r="OH86" s="409"/>
      <c r="OI86" s="409"/>
      <c r="OJ86" s="409"/>
      <c r="OK86" s="409"/>
      <c r="OL86" s="409"/>
      <c r="OM86" s="409"/>
      <c r="ON86" s="410"/>
      <c r="OO86" s="411"/>
      <c r="OP86" s="412"/>
      <c r="OQ86" s="412"/>
      <c r="OR86" s="412"/>
      <c r="OS86" s="412"/>
      <c r="OT86" s="412"/>
      <c r="OU86" s="413"/>
      <c r="OV86" s="365"/>
      <c r="OW86" s="366"/>
      <c r="OX86" s="366"/>
      <c r="OY86" s="366"/>
      <c r="OZ86" s="366"/>
      <c r="PA86" s="366"/>
      <c r="PB86" s="366"/>
      <c r="PC86" s="366"/>
      <c r="PD86" s="366"/>
      <c r="PE86" s="366"/>
      <c r="PF86" s="366"/>
      <c r="PG86" s="366"/>
      <c r="PH86" s="366"/>
      <c r="PI86" s="366"/>
      <c r="PJ86" s="366"/>
      <c r="PK86" s="366"/>
      <c r="PL86" s="366"/>
      <c r="PM86" s="366"/>
      <c r="PN86" s="366"/>
      <c r="PO86" s="367"/>
      <c r="PP86" s="403"/>
      <c r="PQ86" s="404"/>
      <c r="PR86" s="404"/>
      <c r="PS86" s="404"/>
      <c r="PT86" s="404"/>
      <c r="PU86" s="404"/>
      <c r="PV86" s="405"/>
      <c r="PW86" s="390" t="n">
        <f aca="false">SUBTOTAL(3, OF86:OU86)</f>
        <v>0</v>
      </c>
      <c r="PX86" s="391" t="n">
        <f aca="false">COUNTIF(OV86:PV86,"&lt;&gt;0")-COUNTIF(OV86:PV86,"")</f>
        <v>0</v>
      </c>
      <c r="PY86" s="291"/>
      <c r="PZ86" s="291"/>
      <c r="QA86" s="414"/>
      <c r="QB86" s="415"/>
      <c r="QC86" s="415"/>
      <c r="QD86" s="415"/>
      <c r="QE86" s="415"/>
      <c r="QF86" s="415"/>
      <c r="QG86" s="416"/>
      <c r="QH86" s="411"/>
      <c r="QI86" s="412"/>
      <c r="QJ86" s="412"/>
      <c r="QK86" s="412"/>
      <c r="QL86" s="412"/>
      <c r="QM86" s="412"/>
      <c r="QN86" s="413"/>
      <c r="QO86" s="321"/>
      <c r="QP86" s="322"/>
      <c r="QQ86" s="322"/>
      <c r="QR86" s="322"/>
      <c r="QS86" s="322"/>
      <c r="QT86" s="322"/>
      <c r="QU86" s="323"/>
      <c r="QV86" s="387"/>
      <c r="QW86" s="388"/>
      <c r="QX86" s="388"/>
      <c r="QY86" s="388"/>
      <c r="QZ86" s="388"/>
      <c r="RA86" s="388"/>
      <c r="RB86" s="389"/>
      <c r="RC86" s="390" t="n">
        <f aca="false">SUBTOTAL(3, QA86:QN86)</f>
        <v>0</v>
      </c>
      <c r="RD86" s="391" t="n">
        <f aca="false">COUNTIF(QO86:RB86,"&lt;&gt;0")-COUNTIF(QO86:RB86,"")</f>
        <v>0</v>
      </c>
      <c r="RE86" s="291"/>
      <c r="RF86" s="291"/>
      <c r="RG86" s="408"/>
      <c r="RH86" s="409"/>
      <c r="RI86" s="409"/>
      <c r="RJ86" s="409"/>
      <c r="RK86" s="409"/>
      <c r="RL86" s="409"/>
      <c r="RM86" s="410"/>
      <c r="RN86" s="411"/>
      <c r="RO86" s="412"/>
      <c r="RP86" s="412"/>
      <c r="RQ86" s="412"/>
      <c r="RR86" s="412"/>
      <c r="RS86" s="412"/>
      <c r="RT86" s="413"/>
      <c r="RU86" s="321"/>
      <c r="RV86" s="322"/>
      <c r="RW86" s="322"/>
      <c r="RX86" s="322"/>
      <c r="RY86" s="322"/>
      <c r="RZ86" s="322"/>
      <c r="SA86" s="323"/>
      <c r="SB86" s="387"/>
      <c r="SC86" s="388"/>
      <c r="SD86" s="388"/>
      <c r="SE86" s="388"/>
      <c r="SF86" s="388"/>
      <c r="SG86" s="388"/>
      <c r="SH86" s="405"/>
      <c r="SI86" s="390" t="n">
        <f aca="false">COUNTIF(RG86:RT86,"&lt;&gt;0")-COUNTIF(RG86:RT86,"")</f>
        <v>0</v>
      </c>
      <c r="SJ86" s="391" t="n">
        <f aca="false">COUNTIF(RU86:SH86,"&lt;&gt;0")-COUNTIF(RU86:SH86,"")</f>
        <v>0</v>
      </c>
      <c r="SK86" s="291"/>
      <c r="SL86" s="291"/>
      <c r="SM86" s="395" t="n">
        <f aca="false">SUMIF(LR6:SL6,"итого гр.",LR86:SL86)</f>
        <v>1</v>
      </c>
      <c r="SN86" s="391" t="n">
        <f aca="false">SUMIF($LR$6:$SL$6,"итого фк.",LR86:SL86)</f>
        <v>0</v>
      </c>
      <c r="SO86" s="291"/>
      <c r="SP86" s="291"/>
      <c r="SQ86" s="396"/>
      <c r="SR86" s="397"/>
      <c r="SS86" s="291"/>
      <c r="ST86" s="291"/>
      <c r="SU86" s="408"/>
      <c r="SV86" s="409"/>
      <c r="SW86" s="409"/>
      <c r="SX86" s="410"/>
      <c r="SY86" s="411"/>
      <c r="SZ86" s="412"/>
      <c r="TA86" s="412"/>
      <c r="TB86" s="413"/>
      <c r="TC86" s="365"/>
      <c r="TD86" s="366"/>
      <c r="TE86" s="366"/>
      <c r="TF86" s="367"/>
      <c r="TG86" s="403"/>
      <c r="TH86" s="404"/>
      <c r="TI86" s="404"/>
      <c r="TJ86" s="405"/>
      <c r="TK86" s="390"/>
      <c r="TL86" s="391"/>
      <c r="TM86" s="291"/>
      <c r="TN86" s="291"/>
      <c r="TO86" s="395"/>
      <c r="TP86" s="417"/>
      <c r="TQ86" s="291"/>
      <c r="TR86" s="291"/>
      <c r="TS86" s="417"/>
      <c r="TT86" s="417"/>
      <c r="TU86" s="291"/>
      <c r="TV86" s="291"/>
      <c r="TW86" s="417"/>
      <c r="TX86" s="417"/>
      <c r="TY86" s="291"/>
      <c r="TZ86" s="291"/>
      <c r="UA86" s="417"/>
      <c r="UB86" s="417"/>
      <c r="UC86" s="291"/>
      <c r="UD86" s="291"/>
      <c r="UE86" s="418" t="n">
        <f aca="false">SUMIF(TO6:UD6,"итого гр.",TO86:UD86)</f>
        <v>0</v>
      </c>
      <c r="UF86" s="397" t="n">
        <f aca="false">SUMIF($TO$6:$UD$6,"итого фк.",TO86:UD86)</f>
        <v>0</v>
      </c>
      <c r="UG86" s="724"/>
      <c r="UH86" s="291"/>
      <c r="UI86" s="396"/>
      <c r="UJ86" s="397"/>
      <c r="UK86" s="291"/>
      <c r="UL86" s="291"/>
      <c r="UM86" s="396"/>
      <c r="UN86" s="397"/>
      <c r="UO86" s="291"/>
      <c r="UP86" s="291"/>
      <c r="UQ86" s="395"/>
      <c r="UR86" s="391"/>
      <c r="US86" s="291"/>
      <c r="UT86" s="291"/>
      <c r="UU86" s="396"/>
      <c r="UV86" s="397"/>
      <c r="UW86" s="291"/>
      <c r="UX86" s="291"/>
      <c r="UY86" s="418"/>
      <c r="UZ86" s="418"/>
      <c r="VA86" s="291"/>
      <c r="VB86" s="291"/>
      <c r="VC86" s="418"/>
      <c r="VD86" s="418"/>
      <c r="VE86" s="291"/>
      <c r="VF86" s="291"/>
      <c r="VG86" s="546"/>
      <c r="VH86" s="375"/>
      <c r="VI86" s="546"/>
      <c r="VJ86" s="375"/>
      <c r="VK86" s="396"/>
      <c r="VL86" s="375"/>
      <c r="VM86" s="419"/>
      <c r="VN86" s="546"/>
      <c r="VO86" s="377"/>
      <c r="VP86" s="378"/>
      <c r="VS86" s="608"/>
      <c r="WF86" s="127" t="n">
        <f aca="false">IF(AJ86="",0,AJ86+WF83)</f>
        <v>0</v>
      </c>
      <c r="WG86" s="127" t="n">
        <f aca="false">IF(AK86="",0,AK86+WG83)</f>
        <v>0</v>
      </c>
      <c r="WH86" s="127" t="n">
        <f aca="false">IF(BP86="",0,BP86+WH83)</f>
        <v>0</v>
      </c>
      <c r="WI86" s="127" t="n">
        <f aca="false">IF(BQ86="",0,BQ86+WI83)</f>
        <v>0</v>
      </c>
      <c r="WJ86" s="127" t="n">
        <f aca="false">IF(CJ86="",0,CJ86+WJ83)</f>
        <v>0</v>
      </c>
      <c r="WK86" s="127" t="n">
        <f aca="false">IF(CK86="",0,CK86+WK83)</f>
        <v>0</v>
      </c>
      <c r="WL86" s="127" t="n">
        <f aca="false">IF(DD86="",0,DD86+WL83)</f>
        <v>0</v>
      </c>
      <c r="WM86" s="127" t="n">
        <f aca="false">IF(DE86="",0,DE86+WM83)</f>
        <v>0</v>
      </c>
      <c r="WN86" s="127" t="n">
        <f aca="false">IF(EF86="",0,EF86+WN83)</f>
        <v>0</v>
      </c>
      <c r="WO86" s="127" t="n">
        <f aca="false">IF(EG86="",0,EG86+WO83)</f>
        <v>0</v>
      </c>
      <c r="WP86" s="127" t="n">
        <f aca="false">IF(FF86="",0,FF86+WP83)</f>
        <v>0</v>
      </c>
      <c r="WQ86" s="127" t="n">
        <f aca="false">IF(FG86="",0,FG86+WQ83)</f>
        <v>0</v>
      </c>
      <c r="WR86" s="127" t="n">
        <f aca="false">IF(IS86="",0,IS86+WR83)</f>
        <v>0</v>
      </c>
      <c r="WS86" s="127" t="n">
        <f aca="false">IF(IT86="",0,IT86+WS83)</f>
        <v>0</v>
      </c>
      <c r="WT86" s="127" t="n">
        <f aca="false">IF(HY86="",0,HY86+WT83)</f>
        <v>0</v>
      </c>
      <c r="WU86" s="127" t="n">
        <f aca="false">IF(HZ86="",0,HZ86+WU83)</f>
        <v>0</v>
      </c>
      <c r="WV86" s="127" t="n">
        <f aca="false">IF(SK86="",0,SK86+WV83)</f>
        <v>0</v>
      </c>
      <c r="WW86" s="127" t="n">
        <f aca="false">IF(SL86="",0,SL86+WW83)</f>
        <v>0</v>
      </c>
      <c r="WX86" s="127" t="n">
        <f aca="false">IF(UM86="",0,UM86)</f>
        <v>0</v>
      </c>
      <c r="WY86" s="127" t="n">
        <f aca="false">IF(UN86="",0,UN86)</f>
        <v>0</v>
      </c>
      <c r="WZ86" s="127" t="n">
        <f aca="false">IF(LL86="",0,LL86+WZ83)</f>
        <v>0</v>
      </c>
      <c r="XA86" s="127" t="n">
        <f aca="false">IF(LM86="",0,LM86+XA83)</f>
        <v>0</v>
      </c>
      <c r="XB86" s="127" t="n">
        <f aca="false">IF(UI86="",0,UI86+XB83)</f>
        <v>0</v>
      </c>
      <c r="XC86" s="127" t="n">
        <f aca="false">IF(UJ86="",0,UJ86+XC83)</f>
        <v>0</v>
      </c>
      <c r="XD86" s="127" t="n">
        <f aca="false">IF(VN86="",0,VN86+XD83)</f>
        <v>0</v>
      </c>
      <c r="XE86" s="127" t="n">
        <f aca="false">IF(VO86="",0,VO86+XE83)</f>
        <v>0</v>
      </c>
      <c r="XF86" s="127" t="n">
        <f aca="false">IFERROR(XD86/$A84,0)</f>
        <v>0</v>
      </c>
      <c r="XG86" s="127" t="n">
        <f aca="false">IFERROR(XE86/$A84,0)</f>
        <v>0</v>
      </c>
      <c r="XH86" s="127" t="n">
        <f aca="false">IF(US86="",0,US86+XH83)</f>
        <v>0</v>
      </c>
      <c r="XI86" s="127" t="n">
        <f aca="false">IF(UT86="",0,UT86+XI83)</f>
        <v>0</v>
      </c>
      <c r="XJ86" s="127" t="n">
        <f aca="false">IF(WF86&gt;0,0,AH86+XJ83)</f>
        <v>13</v>
      </c>
      <c r="XK86" s="127" t="n">
        <f aca="false">IF(WG86&gt;0,0,AI86+XK83)</f>
        <v>8</v>
      </c>
      <c r="XL86" s="127" t="n">
        <f aca="false">IF(WH86&gt;0,0,BN86+XL83)</f>
        <v>15</v>
      </c>
      <c r="XM86" s="127" t="n">
        <f aca="false">IF(WI86&gt;0,0,BO86+XM83)</f>
        <v>11</v>
      </c>
      <c r="XN86" s="127" t="n">
        <f aca="false">IF(WJ86&gt;0,0,CH86+XN83)</f>
        <v>0</v>
      </c>
      <c r="XO86" s="127" t="n">
        <f aca="false">IF(WK86&gt;0,0,CI86+XO83)</f>
        <v>0</v>
      </c>
      <c r="XP86" s="127" t="n">
        <f aca="false">IF(WL86&gt;0,0,DB86+XP83)</f>
        <v>0</v>
      </c>
      <c r="XQ86" s="127" t="n">
        <f aca="false">IF(WM86&gt;0,0,DC86+XQ83)</f>
        <v>0</v>
      </c>
      <c r="XR86" s="127" t="n">
        <f aca="false">IF(WN86&gt;0,0,ED86+XR83)</f>
        <v>4</v>
      </c>
      <c r="XS86" s="127" t="n">
        <f aca="false">IF(WO86&gt;0,0,EE86+XS83)</f>
        <v>4</v>
      </c>
      <c r="XT86" s="127" t="n">
        <f aca="false">IF(WP86&gt;0,0,FD86+XT83)</f>
        <v>7</v>
      </c>
      <c r="XU86" s="127" t="n">
        <f aca="false">IF(WQ86&gt;0,0,FE86+XU83)</f>
        <v>2</v>
      </c>
      <c r="XV86" s="127" t="n">
        <f aca="false">IF(WR86&gt;0,0,IQ86+XV83)</f>
        <v>0</v>
      </c>
      <c r="XW86" s="127" t="n">
        <f aca="false">IF(WS86&gt;0,0,IR86+XW83)</f>
        <v>0</v>
      </c>
      <c r="XX86" s="127" t="n">
        <f aca="false">IF(WT86&gt;0,0,HW86+XX83)</f>
        <v>32</v>
      </c>
      <c r="XY86" s="127" t="n">
        <f aca="false">IFERROR(IF(WU86&gt;0,0,HX86+XY83),0)</f>
        <v>26</v>
      </c>
      <c r="XZ86" s="127" t="n">
        <f aca="false">IF(WV86&gt;0,0,SI86+XZ83)</f>
        <v>6</v>
      </c>
      <c r="YA86" s="127" t="n">
        <f aca="false">IFERROR(IF(WW86&gt;0,0,SJ86+YA83),0)</f>
        <v>3</v>
      </c>
      <c r="YB86" s="127"/>
      <c r="YC86" s="127"/>
      <c r="YD86" s="127"/>
    </row>
    <row r="87" customFormat="false" ht="15.75" hidden="false" customHeight="false" outlineLevel="0" collapsed="false">
      <c r="A87" s="737"/>
      <c r="B87" s="420" t="n">
        <v>100</v>
      </c>
      <c r="C87" s="421"/>
      <c r="D87" s="421"/>
      <c r="E87" s="421"/>
      <c r="F87" s="421"/>
      <c r="G87" s="421"/>
      <c r="H87" s="421"/>
      <c r="I87" s="422"/>
      <c r="J87" s="423"/>
      <c r="K87" s="424"/>
      <c r="L87" s="424"/>
      <c r="M87" s="424"/>
      <c r="N87" s="424"/>
      <c r="O87" s="424"/>
      <c r="P87" s="425"/>
      <c r="Q87" s="687" t="n">
        <v>20</v>
      </c>
      <c r="R87" s="426"/>
      <c r="S87" s="427"/>
      <c r="T87" s="426"/>
      <c r="U87" s="427"/>
      <c r="V87" s="427"/>
      <c r="W87" s="427"/>
      <c r="X87" s="427"/>
      <c r="Y87" s="427"/>
      <c r="Z87" s="428"/>
      <c r="AA87" s="429"/>
      <c r="AB87" s="430"/>
      <c r="AC87" s="430"/>
      <c r="AD87" s="430"/>
      <c r="AE87" s="430"/>
      <c r="AF87" s="430"/>
      <c r="AG87" s="431"/>
      <c r="AH87" s="695" t="n">
        <f aca="false">SUBTOTAL(9, B87:P87)</f>
        <v>100</v>
      </c>
      <c r="AI87" s="610" t="n">
        <f aca="false">SUBTOTAL(9, Q87:AG87)</f>
        <v>20</v>
      </c>
      <c r="AJ87" s="291" t="n">
        <f aca="false">SUM(AH87,AJ84)</f>
        <v>910</v>
      </c>
      <c r="AK87" s="291" t="n">
        <f aca="false">SUM(AI87,AK84)</f>
        <v>585</v>
      </c>
      <c r="AL87" s="420"/>
      <c r="AM87" s="421"/>
      <c r="AN87" s="421"/>
      <c r="AO87" s="421"/>
      <c r="AP87" s="421"/>
      <c r="AQ87" s="421"/>
      <c r="AR87" s="422"/>
      <c r="AS87" s="423" t="n">
        <v>35</v>
      </c>
      <c r="AT87" s="424"/>
      <c r="AU87" s="424"/>
      <c r="AV87" s="424"/>
      <c r="AW87" s="424"/>
      <c r="AX87" s="424"/>
      <c r="AY87" s="425"/>
      <c r="AZ87" s="426"/>
      <c r="BA87" s="427"/>
      <c r="BB87" s="427"/>
      <c r="BC87" s="427"/>
      <c r="BD87" s="738" t="n">
        <v>5</v>
      </c>
      <c r="BE87" s="427"/>
      <c r="BF87" s="428"/>
      <c r="BG87" s="429"/>
      <c r="BH87" s="430"/>
      <c r="BI87" s="430"/>
      <c r="BJ87" s="430"/>
      <c r="BK87" s="430"/>
      <c r="BL87" s="430"/>
      <c r="BM87" s="431"/>
      <c r="BN87" s="695" t="n">
        <f aca="false">SUBTOTAL(9, AL87:AY87)</f>
        <v>35</v>
      </c>
      <c r="BO87" s="610" t="n">
        <f aca="false">SUBTOTAL(9, AZ87:BM87)</f>
        <v>5</v>
      </c>
      <c r="BP87" s="291" t="n">
        <f aca="false">SUM(BN87,BP84)</f>
        <v>316</v>
      </c>
      <c r="BQ87" s="291" t="n">
        <f aca="false">SUM(BO87,BQ84)</f>
        <v>187</v>
      </c>
      <c r="BR87" s="420"/>
      <c r="BS87" s="421"/>
      <c r="BT87" s="421"/>
      <c r="BU87" s="422"/>
      <c r="BV87" s="434"/>
      <c r="BW87" s="435"/>
      <c r="BX87" s="435"/>
      <c r="BY87" s="436"/>
      <c r="BZ87" s="426"/>
      <c r="CA87" s="322"/>
      <c r="CB87" s="322"/>
      <c r="CC87" s="323"/>
      <c r="CD87" s="387"/>
      <c r="CE87" s="388"/>
      <c r="CF87" s="388"/>
      <c r="CG87" s="389"/>
      <c r="CH87" s="695" t="n">
        <f aca="false">SUBTOTAL(9, BR87:BY87)</f>
        <v>0</v>
      </c>
      <c r="CI87" s="610" t="n">
        <f aca="false">SUBTOTAL(9, BZ87:CG87)</f>
        <v>0</v>
      </c>
      <c r="CJ87" s="291" t="n">
        <f aca="false">SUM(CH87,CJ84)</f>
        <v>0</v>
      </c>
      <c r="CK87" s="291" t="n">
        <f aca="false">SUM(CI87,CK84)</f>
        <v>0</v>
      </c>
      <c r="CL87" s="420"/>
      <c r="CM87" s="421"/>
      <c r="CN87" s="421"/>
      <c r="CO87" s="422"/>
      <c r="CP87" s="423"/>
      <c r="CQ87" s="424"/>
      <c r="CR87" s="424"/>
      <c r="CS87" s="425"/>
      <c r="CT87" s="426"/>
      <c r="CU87" s="427"/>
      <c r="CV87" s="322"/>
      <c r="CW87" s="323"/>
      <c r="CX87" s="387"/>
      <c r="CY87" s="388"/>
      <c r="CZ87" s="388"/>
      <c r="DA87" s="389"/>
      <c r="DB87" s="695" t="n">
        <f aca="false">SUBTOTAL(9, CL87:CS87)</f>
        <v>0</v>
      </c>
      <c r="DC87" s="610" t="n">
        <f aca="false">SUBTOTAL(9, CT87:DA87)</f>
        <v>0</v>
      </c>
      <c r="DD87" s="291" t="n">
        <f aca="false">SUM(DB87,DD84)</f>
        <v>0</v>
      </c>
      <c r="DE87" s="291" t="n">
        <f aca="false">SUM(DC87,DE84)</f>
        <v>0</v>
      </c>
      <c r="DF87" s="696" t="n">
        <f aca="false">SUMIF(B6:DE6,"итого гр.",B87:DE87)</f>
        <v>135</v>
      </c>
      <c r="DG87" s="610" t="n">
        <f aca="false">SUMIF(B6:DE6,"итого фк.",B87:DE87)</f>
        <v>25</v>
      </c>
      <c r="DH87" s="291" t="n">
        <f aca="false">SUM(DF87,DH84)</f>
        <v>1226</v>
      </c>
      <c r="DI87" s="291" t="n">
        <f aca="false">SUM(DG87,DI84)</f>
        <v>772</v>
      </c>
      <c r="DJ87" s="697" t="n">
        <f aca="false">DH87</f>
        <v>1226</v>
      </c>
      <c r="DK87" s="582" t="n">
        <f aca="false">DI87</f>
        <v>772</v>
      </c>
      <c r="DL87" s="291"/>
      <c r="DM87" s="291"/>
      <c r="DN87" s="420"/>
      <c r="DO87" s="421"/>
      <c r="DP87" s="421"/>
      <c r="DQ87" s="422"/>
      <c r="DR87" s="423"/>
      <c r="DS87" s="424"/>
      <c r="DT87" s="424"/>
      <c r="DU87" s="425"/>
      <c r="DV87" s="321"/>
      <c r="DW87" s="322"/>
      <c r="DX87" s="322"/>
      <c r="DY87" s="323"/>
      <c r="DZ87" s="387"/>
      <c r="EA87" s="388"/>
      <c r="EB87" s="388"/>
      <c r="EC87" s="389"/>
      <c r="ED87" s="390" t="n">
        <f aca="false">SUBTOTAL(9, DN87:DU87)</f>
        <v>0</v>
      </c>
      <c r="EE87" s="610" t="n">
        <f aca="false">SUBTOTAL(9, DV87:EC87)</f>
        <v>0</v>
      </c>
      <c r="EF87" s="291" t="n">
        <f aca="false">SUM(ED87,EF84)</f>
        <v>31.1</v>
      </c>
      <c r="EG87" s="291" t="n">
        <f aca="false">SUM(EE87,EG84)</f>
        <v>26.488</v>
      </c>
      <c r="EH87" s="570"/>
      <c r="EI87" s="571"/>
      <c r="EJ87" s="571"/>
      <c r="EK87" s="571"/>
      <c r="EL87" s="571"/>
      <c r="EM87" s="571"/>
      <c r="EN87" s="572"/>
      <c r="EO87" s="573"/>
      <c r="EP87" s="574"/>
      <c r="EQ87" s="574"/>
      <c r="ER87" s="698"/>
      <c r="ES87" s="699"/>
      <c r="ET87" s="699"/>
      <c r="EU87" s="575"/>
      <c r="EV87" s="575"/>
      <c r="EW87" s="575"/>
      <c r="EX87" s="576"/>
      <c r="EY87" s="577"/>
      <c r="EZ87" s="578"/>
      <c r="FA87" s="579"/>
      <c r="FB87" s="579"/>
      <c r="FC87" s="700"/>
      <c r="FD87" s="695" t="n">
        <f aca="false">SUBTOTAL(9, EH87:ER87)</f>
        <v>0</v>
      </c>
      <c r="FE87" s="610" t="n">
        <f aca="false">SUBTOTAL(9, ES87:FC87)</f>
        <v>0</v>
      </c>
      <c r="FF87" s="291" t="n">
        <f aca="false">SUM(FD87,FF84)</f>
        <v>220</v>
      </c>
      <c r="FG87" s="291" t="n">
        <f aca="false">SUM(FE87,FG84)</f>
        <v>60</v>
      </c>
      <c r="FH87" s="420" t="n">
        <v>5</v>
      </c>
      <c r="FI87" s="421"/>
      <c r="FJ87" s="421"/>
      <c r="FK87" s="421"/>
      <c r="FL87" s="421"/>
      <c r="FM87" s="421"/>
      <c r="FN87" s="421"/>
      <c r="FO87" s="421"/>
      <c r="FP87" s="421"/>
      <c r="FQ87" s="421"/>
      <c r="FR87" s="421"/>
      <c r="FS87" s="421"/>
      <c r="FT87" s="421"/>
      <c r="FU87" s="421"/>
      <c r="FV87" s="421"/>
      <c r="FW87" s="421"/>
      <c r="FX87" s="421"/>
      <c r="FY87" s="421"/>
      <c r="FZ87" s="421"/>
      <c r="GA87" s="421"/>
      <c r="GB87" s="421"/>
      <c r="GC87" s="421"/>
      <c r="GD87" s="421"/>
      <c r="GE87" s="421"/>
      <c r="GF87" s="421"/>
      <c r="GG87" s="421"/>
      <c r="GH87" s="421"/>
      <c r="GI87" s="421"/>
      <c r="GJ87" s="421"/>
      <c r="GK87" s="421"/>
      <c r="GL87" s="421"/>
      <c r="GM87" s="422"/>
      <c r="GN87" s="423"/>
      <c r="GO87" s="424"/>
      <c r="GP87" s="424"/>
      <c r="GQ87" s="424"/>
      <c r="GR87" s="424"/>
      <c r="GS87" s="424"/>
      <c r="GT87" s="425"/>
      <c r="GU87" s="426"/>
      <c r="GV87" s="427"/>
      <c r="GW87" s="426"/>
      <c r="GX87" s="427"/>
      <c r="GY87" s="427"/>
      <c r="GZ87" s="427"/>
      <c r="HA87" s="427"/>
      <c r="HB87" s="427"/>
      <c r="HC87" s="427"/>
      <c r="HD87" s="427"/>
      <c r="HE87" s="427"/>
      <c r="HF87" s="427"/>
      <c r="HG87" s="427"/>
      <c r="HH87" s="427"/>
      <c r="HI87" s="427"/>
      <c r="HJ87" s="427"/>
      <c r="HK87" s="427"/>
      <c r="HL87" s="427"/>
      <c r="HM87" s="427"/>
      <c r="HN87" s="427"/>
      <c r="HO87" s="428"/>
      <c r="HP87" s="429"/>
      <c r="HQ87" s="430"/>
      <c r="HR87" s="430"/>
      <c r="HS87" s="430"/>
      <c r="HT87" s="430"/>
      <c r="HU87" s="430"/>
      <c r="HV87" s="431"/>
      <c r="HW87" s="695" t="n">
        <f aca="false">SUBTOTAL(9, FH87:GT87)</f>
        <v>5</v>
      </c>
      <c r="HX87" s="610" t="n">
        <f aca="false">SUBTOTAL(9, GU87:HV87)</f>
        <v>0</v>
      </c>
      <c r="HY87" s="291" t="n">
        <f aca="false">SUM(HW87,HY84)</f>
        <v>169</v>
      </c>
      <c r="HZ87" s="291" t="n">
        <f aca="false">SUM(HX87,HZ84)</f>
        <v>132.773</v>
      </c>
      <c r="IA87" s="701"/>
      <c r="IB87" s="702"/>
      <c r="IC87" s="702"/>
      <c r="ID87" s="703"/>
      <c r="IE87" s="704"/>
      <c r="IF87" s="705"/>
      <c r="IG87" s="705"/>
      <c r="IH87" s="698"/>
      <c r="II87" s="440"/>
      <c r="IJ87" s="706"/>
      <c r="IK87" s="706"/>
      <c r="IL87" s="707"/>
      <c r="IM87" s="708"/>
      <c r="IN87" s="709"/>
      <c r="IO87" s="709"/>
      <c r="IP87" s="710"/>
      <c r="IQ87" s="695" t="n">
        <f aca="false">SUBTOTAL(9, IA87:IH87)</f>
        <v>0</v>
      </c>
      <c r="IR87" s="610" t="n">
        <f aca="false">SUBTOTAL(9, II87:IP87)</f>
        <v>0</v>
      </c>
      <c r="IS87" s="291" t="n">
        <f aca="false">SUM(IQ87,IS84)</f>
        <v>0</v>
      </c>
      <c r="IT87" s="291" t="n">
        <f aca="false">SUM(IR87,IT84)</f>
        <v>0</v>
      </c>
      <c r="IU87" s="420"/>
      <c r="IV87" s="421" t="n">
        <v>29.7</v>
      </c>
      <c r="IW87" s="421"/>
      <c r="IX87" s="421"/>
      <c r="IY87" s="421"/>
      <c r="IZ87" s="421"/>
      <c r="JA87" s="421"/>
      <c r="JB87" s="421"/>
      <c r="JC87" s="421"/>
      <c r="JD87" s="421"/>
      <c r="JE87" s="421"/>
      <c r="JF87" s="421"/>
      <c r="JG87" s="421"/>
      <c r="JH87" s="421"/>
      <c r="JI87" s="421"/>
      <c r="JJ87" s="427"/>
      <c r="JK87" s="427"/>
      <c r="JL87" s="427"/>
      <c r="JM87" s="427"/>
      <c r="JN87" s="427"/>
      <c r="JO87" s="427"/>
      <c r="JP87" s="427"/>
      <c r="JQ87" s="427"/>
      <c r="JR87" s="427"/>
      <c r="JS87" s="427"/>
      <c r="JT87" s="427"/>
      <c r="JU87" s="427"/>
      <c r="JV87" s="427"/>
      <c r="JW87" s="427"/>
      <c r="JX87" s="427"/>
      <c r="JY87" s="427"/>
      <c r="JZ87" s="427"/>
      <c r="KA87" s="427"/>
      <c r="KB87" s="427"/>
      <c r="KC87" s="427"/>
      <c r="KD87" s="427"/>
      <c r="KE87" s="427"/>
      <c r="KF87" s="427"/>
      <c r="KG87" s="427"/>
      <c r="KH87" s="427"/>
      <c r="KI87" s="427"/>
      <c r="KJ87" s="427"/>
      <c r="KK87" s="427"/>
      <c r="KL87" s="427"/>
      <c r="KM87" s="427"/>
      <c r="KN87" s="427"/>
      <c r="KO87" s="427"/>
      <c r="KP87" s="428"/>
      <c r="KQ87" s="429"/>
      <c r="KR87" s="430"/>
      <c r="KS87" s="430"/>
      <c r="KT87" s="430"/>
      <c r="KU87" s="430"/>
      <c r="KV87" s="430"/>
      <c r="KW87" s="431"/>
      <c r="KX87" s="695" t="n">
        <f aca="false">SUBTOTAL(9, IU87:JI87)</f>
        <v>29.7</v>
      </c>
      <c r="KY87" s="610" t="n">
        <f aca="false">SUBTOTAL(9, JJ87:KW87)</f>
        <v>0</v>
      </c>
      <c r="KZ87" s="291" t="n">
        <f aca="false">SUM(KX87,KZ84)</f>
        <v>362.641</v>
      </c>
      <c r="LA87" s="727" t="n">
        <f aca="false">SUM(KY87,LA84)</f>
        <v>1051.055</v>
      </c>
      <c r="LB87" s="696" t="n">
        <f aca="false">SUMIF(DN6:LA6,"итого гр.",DN87:LA87)</f>
        <v>34.7</v>
      </c>
      <c r="LC87" s="610" t="n">
        <f aca="false">SUMIF(DN6:LA6,"итого фк.",DN87:LA87)</f>
        <v>0</v>
      </c>
      <c r="LD87" s="291" t="n">
        <f aca="false">SUM(LB87,LD84)</f>
        <v>782.741</v>
      </c>
      <c r="LE87" s="291" t="n">
        <f aca="false">SUM(LC87,LE84)</f>
        <v>1270.316</v>
      </c>
      <c r="LF87" s="697" t="n">
        <f aca="false">LD87</f>
        <v>782.741</v>
      </c>
      <c r="LG87" s="582" t="n">
        <f aca="false">LE87</f>
        <v>1270.316</v>
      </c>
      <c r="LH87" s="291"/>
      <c r="LI87" s="728"/>
      <c r="LJ87" s="739"/>
      <c r="LK87" s="458"/>
      <c r="LL87" s="291" t="n">
        <f aca="false">LJ87</f>
        <v>0</v>
      </c>
      <c r="LM87" s="291" t="n">
        <f aca="false">LK87</f>
        <v>0</v>
      </c>
      <c r="LN87" s="697" t="n">
        <f aca="false">SUM(DF87,LB87,LJ87)</f>
        <v>169.7</v>
      </c>
      <c r="LO87" s="582" t="n">
        <f aca="false">SUM(DG87,LC87,LK87)</f>
        <v>25</v>
      </c>
      <c r="LP87" s="291" t="n">
        <f aca="false">SUM(DH87,LD87,LL87)</f>
        <v>2008.741</v>
      </c>
      <c r="LQ87" s="291" t="n">
        <f aca="false">SUM(DI87,LE87,LM87)</f>
        <v>2042.316</v>
      </c>
      <c r="LR87" s="420" t="n">
        <v>3</v>
      </c>
      <c r="LS87" s="421" t="n">
        <v>30.888</v>
      </c>
      <c r="LT87" s="421"/>
      <c r="LU87" s="421"/>
      <c r="LV87" s="421"/>
      <c r="LW87" s="421"/>
      <c r="LX87" s="421"/>
      <c r="LY87" s="421"/>
      <c r="LZ87" s="421"/>
      <c r="MA87" s="421"/>
      <c r="MB87" s="421"/>
      <c r="MC87" s="421"/>
      <c r="MD87" s="421"/>
      <c r="ME87" s="421"/>
      <c r="MF87" s="421"/>
      <c r="MG87" s="441"/>
      <c r="MH87" s="441"/>
      <c r="MI87" s="441"/>
      <c r="MJ87" s="441"/>
      <c r="MK87" s="441"/>
      <c r="ML87" s="441"/>
      <c r="MM87" s="441"/>
      <c r="MN87" s="441"/>
      <c r="MO87" s="441"/>
      <c r="MP87" s="441"/>
      <c r="MQ87" s="441"/>
      <c r="MR87" s="441"/>
      <c r="MS87" s="441"/>
      <c r="MT87" s="441"/>
      <c r="MU87" s="441"/>
      <c r="MV87" s="441"/>
      <c r="MW87" s="441"/>
      <c r="MX87" s="441"/>
      <c r="MY87" s="441"/>
      <c r="MZ87" s="441"/>
      <c r="NA87" s="441"/>
      <c r="NB87" s="441"/>
      <c r="NC87" s="441"/>
      <c r="ND87" s="441"/>
      <c r="NE87" s="441"/>
      <c r="NF87" s="441"/>
      <c r="NG87" s="441"/>
      <c r="NH87" s="441"/>
      <c r="NI87" s="441"/>
      <c r="NJ87" s="441"/>
      <c r="NK87" s="441"/>
      <c r="NL87" s="441"/>
      <c r="NM87" s="441"/>
      <c r="NN87" s="441"/>
      <c r="NO87" s="441"/>
      <c r="NP87" s="441"/>
      <c r="NQ87" s="441"/>
      <c r="NR87" s="441"/>
      <c r="NS87" s="441"/>
      <c r="NT87" s="442"/>
      <c r="NU87" s="443"/>
      <c r="NV87" s="444"/>
      <c r="NW87" s="444"/>
      <c r="NX87" s="444"/>
      <c r="NY87" s="444"/>
      <c r="NZ87" s="444"/>
      <c r="OA87" s="445"/>
      <c r="OB87" s="695" t="n">
        <f aca="false">SUBTOTAL(9, LR87:MF87)</f>
        <v>33.888</v>
      </c>
      <c r="OC87" s="610" t="n">
        <f aca="false">SUBTOTAL(9, MG87:OA87)</f>
        <v>0</v>
      </c>
      <c r="OD87" s="291" t="n">
        <f aca="false">SUM(OB87,OD84)</f>
        <v>657.5415555556</v>
      </c>
      <c r="OE87" s="291" t="n">
        <f aca="false">SUM(OC87,OE84)</f>
        <v>1325.308</v>
      </c>
      <c r="OF87" s="712"/>
      <c r="OG87" s="671"/>
      <c r="OH87" s="671"/>
      <c r="OI87" s="671"/>
      <c r="OJ87" s="671"/>
      <c r="OK87" s="671"/>
      <c r="OL87" s="671"/>
      <c r="OM87" s="671"/>
      <c r="ON87" s="672"/>
      <c r="OO87" s="673"/>
      <c r="OP87" s="674"/>
      <c r="OQ87" s="674"/>
      <c r="OR87" s="674"/>
      <c r="OS87" s="674"/>
      <c r="OT87" s="674"/>
      <c r="OU87" s="675"/>
      <c r="OV87" s="740"/>
      <c r="OW87" s="706"/>
      <c r="OX87" s="706"/>
      <c r="OY87" s="706"/>
      <c r="OZ87" s="706"/>
      <c r="PA87" s="706"/>
      <c r="PB87" s="706"/>
      <c r="PC87" s="706"/>
      <c r="PD87" s="706"/>
      <c r="PE87" s="706"/>
      <c r="PF87" s="706"/>
      <c r="PG87" s="706"/>
      <c r="PH87" s="706"/>
      <c r="PI87" s="706"/>
      <c r="PJ87" s="706"/>
      <c r="PK87" s="706"/>
      <c r="PL87" s="706"/>
      <c r="PM87" s="706"/>
      <c r="PN87" s="706"/>
      <c r="PO87" s="707"/>
      <c r="PP87" s="708"/>
      <c r="PQ87" s="709"/>
      <c r="PR87" s="709"/>
      <c r="PS87" s="709"/>
      <c r="PT87" s="709"/>
      <c r="PU87" s="709"/>
      <c r="PV87" s="710"/>
      <c r="PW87" s="695" t="n">
        <f aca="false">SUBTOTAL(9, OF87:OU87)</f>
        <v>0</v>
      </c>
      <c r="PX87" s="610" t="n">
        <f aca="false">SUBTOTAL(9, OV87:PV87)</f>
        <v>0</v>
      </c>
      <c r="PY87" s="291" t="n">
        <f aca="false">SUM(PW87,PY84)</f>
        <v>0</v>
      </c>
      <c r="PZ87" s="291" t="n">
        <f aca="false">SUM(PX87,PZ84)</f>
        <v>0</v>
      </c>
      <c r="QA87" s="466"/>
      <c r="QB87" s="467"/>
      <c r="QC87" s="467"/>
      <c r="QD87" s="467"/>
      <c r="QE87" s="467"/>
      <c r="QF87" s="467"/>
      <c r="QG87" s="468"/>
      <c r="QH87" s="462"/>
      <c r="QI87" s="463"/>
      <c r="QJ87" s="463"/>
      <c r="QK87" s="463"/>
      <c r="QL87" s="463"/>
      <c r="QM87" s="463"/>
      <c r="QN87" s="464"/>
      <c r="QO87" s="440"/>
      <c r="QP87" s="441"/>
      <c r="QQ87" s="441"/>
      <c r="QR87" s="441"/>
      <c r="QS87" s="441"/>
      <c r="QT87" s="441"/>
      <c r="QU87" s="442"/>
      <c r="QV87" s="443"/>
      <c r="QW87" s="444"/>
      <c r="QX87" s="444"/>
      <c r="QY87" s="444"/>
      <c r="QZ87" s="444"/>
      <c r="RA87" s="444"/>
      <c r="RB87" s="445"/>
      <c r="RC87" s="695" t="n">
        <f aca="false">SUBTOTAL(9, QA87:QN87)</f>
        <v>0</v>
      </c>
      <c r="RD87" s="610" t="n">
        <f aca="false">SUBTOTAL(9, QO87:RB87)</f>
        <v>0</v>
      </c>
      <c r="RE87" s="291" t="n">
        <f aca="false">SUM(RC87,RE84)</f>
        <v>0</v>
      </c>
      <c r="RF87" s="291" t="n">
        <f aca="false">SUM(RD87,RF84)</f>
        <v>0</v>
      </c>
      <c r="RG87" s="459"/>
      <c r="RH87" s="460"/>
      <c r="RI87" s="460"/>
      <c r="RJ87" s="460"/>
      <c r="RK87" s="460"/>
      <c r="RL87" s="460"/>
      <c r="RM87" s="461"/>
      <c r="RN87" s="462"/>
      <c r="RO87" s="463"/>
      <c r="RP87" s="463"/>
      <c r="RQ87" s="463"/>
      <c r="RR87" s="463"/>
      <c r="RS87" s="463"/>
      <c r="RT87" s="464"/>
      <c r="RU87" s="440"/>
      <c r="RV87" s="441"/>
      <c r="RW87" s="441"/>
      <c r="RX87" s="441"/>
      <c r="RY87" s="441"/>
      <c r="RZ87" s="441"/>
      <c r="SA87" s="442"/>
      <c r="SB87" s="443"/>
      <c r="SC87" s="444"/>
      <c r="SD87" s="444"/>
      <c r="SE87" s="444"/>
      <c r="SF87" s="444"/>
      <c r="SG87" s="444"/>
      <c r="SH87" s="455"/>
      <c r="SI87" s="695" t="n">
        <f aca="false">SUBTOTAL(9, RG87:RT87)</f>
        <v>0</v>
      </c>
      <c r="SJ87" s="610" t="n">
        <f aca="false">SUBTOTAL(9, RU87:SH87)</f>
        <v>0</v>
      </c>
      <c r="SK87" s="291" t="n">
        <f aca="false">SUM(SI87,SK84)</f>
        <v>21.1</v>
      </c>
      <c r="SL87" s="291" t="n">
        <f aca="false">SUM(SJ87,SL84)</f>
        <v>4.534</v>
      </c>
      <c r="SM87" s="696" t="n">
        <f aca="false">SUMIF(LR6:SL6,"итого гр.",LR87:SL87)</f>
        <v>33.888</v>
      </c>
      <c r="SN87" s="610" t="n">
        <f aca="false">SUMIF($LR$6:$SL$6,"итого фк.",LR87:SL87)</f>
        <v>0</v>
      </c>
      <c r="SO87" s="291" t="n">
        <f aca="false">SUM(SM87,SO84)</f>
        <v>678.6415555556</v>
      </c>
      <c r="SP87" s="291" t="n">
        <f aca="false">SUM(SN87,SP84)</f>
        <v>1329.842</v>
      </c>
      <c r="SQ87" s="697" t="n">
        <f aca="false">SO87</f>
        <v>678.6415555556</v>
      </c>
      <c r="SR87" s="582" t="n">
        <f aca="false">SP87</f>
        <v>1329.842</v>
      </c>
      <c r="SS87" s="291"/>
      <c r="ST87" s="728"/>
      <c r="SU87" s="459"/>
      <c r="SV87" s="460"/>
      <c r="SW87" s="460"/>
      <c r="SX87" s="461"/>
      <c r="SY87" s="462"/>
      <c r="SZ87" s="463"/>
      <c r="TA87" s="463"/>
      <c r="TB87" s="464"/>
      <c r="TC87" s="469"/>
      <c r="TD87" s="470"/>
      <c r="TE87" s="470"/>
      <c r="TF87" s="471"/>
      <c r="TG87" s="472"/>
      <c r="TH87" s="473"/>
      <c r="TI87" s="473"/>
      <c r="TJ87" s="474"/>
      <c r="TK87" s="695" t="n">
        <f aca="false">SUBTOTAL(9, SU87:TB87)</f>
        <v>0</v>
      </c>
      <c r="TL87" s="610" t="n">
        <f aca="false">SUBTOTAL(9, TC87:TJ87)</f>
        <v>0</v>
      </c>
      <c r="TM87" s="727" t="n">
        <f aca="false">TM84+TK87</f>
        <v>0</v>
      </c>
      <c r="TN87" s="727" t="n">
        <f aca="false">TN84+TL87</f>
        <v>0</v>
      </c>
      <c r="TO87" s="696" t="n">
        <v>6.7</v>
      </c>
      <c r="TP87" s="713"/>
      <c r="TQ87" s="291"/>
      <c r="TR87" s="291"/>
      <c r="TS87" s="713" t="n">
        <v>30.362300985223</v>
      </c>
      <c r="TT87" s="713"/>
      <c r="TU87" s="291"/>
      <c r="TV87" s="291"/>
      <c r="TW87" s="713"/>
      <c r="TX87" s="713"/>
      <c r="TY87" s="291"/>
      <c r="TZ87" s="291"/>
      <c r="UA87" s="713"/>
      <c r="UB87" s="713"/>
      <c r="UC87" s="291" t="n">
        <f aca="false">UA87</f>
        <v>0</v>
      </c>
      <c r="UD87" s="291" t="n">
        <f aca="false">UB87</f>
        <v>0</v>
      </c>
      <c r="UE87" s="714" t="n">
        <f aca="false">SUMIF(TO6:UD6,"итого гр.",TO87:UD87)</f>
        <v>37.062300985223</v>
      </c>
      <c r="UF87" s="582" t="n">
        <f aca="false">SUMIF($TO$6:$UD$6,"итого фк.",TO87:UD87)</f>
        <v>0</v>
      </c>
      <c r="UG87" s="724" t="n">
        <f aca="false">UE87</f>
        <v>37.062300985223</v>
      </c>
      <c r="UH87" s="291" t="n">
        <f aca="false">UF87</f>
        <v>0</v>
      </c>
      <c r="UI87" s="697"/>
      <c r="UJ87" s="439"/>
      <c r="UK87" s="291"/>
      <c r="UL87" s="291"/>
      <c r="UM87" s="438" t="n">
        <f aca="false">$UM$9+UM84</f>
        <v>1350</v>
      </c>
      <c r="UN87" s="439" t="n">
        <f aca="false">$UN$9+UN84</f>
        <v>1350</v>
      </c>
      <c r="UO87" s="291" t="n">
        <f aca="false">UM87</f>
        <v>1350</v>
      </c>
      <c r="UP87" s="291" t="n">
        <f aca="false">UN87</f>
        <v>1350</v>
      </c>
      <c r="UQ87" s="696" t="n">
        <f aca="false">Посуточная_НГДП!JR87</f>
        <v>9.2</v>
      </c>
      <c r="UR87" s="610" t="n">
        <f aca="false">Посуточная_НГДП!JS87</f>
        <v>196.149</v>
      </c>
      <c r="US87" s="291" t="n">
        <f aca="false">SUM(UQ87,US84)</f>
        <v>156.6</v>
      </c>
      <c r="UT87" s="291" t="n">
        <f aca="false">SUM(UR87,UT84)</f>
        <v>621.627</v>
      </c>
      <c r="UU87" s="697" t="n">
        <f aca="false">SUM(SQ87,UE87,UI87,UM87,UQ87,TM87)</f>
        <v>2074.90385654082</v>
      </c>
      <c r="UV87" s="439" t="n">
        <f aca="false">SUM(SR87,UF87,UJ87,UN87,UR87,TN87)</f>
        <v>2875.991</v>
      </c>
      <c r="UW87" s="291" t="n">
        <f aca="false">SUM(SS87,UG87,UK87,UO87,US87)</f>
        <v>1543.66230098522</v>
      </c>
      <c r="UX87" s="291" t="n">
        <f aca="false">SUM(ST87,UH87,UL87,UP87,UT87)</f>
        <v>1971.627</v>
      </c>
      <c r="UY87" s="714"/>
      <c r="UZ87" s="714"/>
      <c r="VA87" s="291" t="n">
        <f aca="false">UY87</f>
        <v>0</v>
      </c>
      <c r="VB87" s="727" t="n">
        <f aca="false">UZ87</f>
        <v>0</v>
      </c>
      <c r="VC87" s="714"/>
      <c r="VD87" s="714"/>
      <c r="VE87" s="291" t="n">
        <f aca="false">VC87</f>
        <v>0</v>
      </c>
      <c r="VF87" s="291"/>
      <c r="VG87" s="546" t="n">
        <v>31084.7951434592</v>
      </c>
      <c r="VH87" s="480" t="n">
        <f aca="false">IF(A85&lt;=VW$4,VLOOKUP(A85,$VW$6:$WB$37,2,FALSE()),SUM($VX$4,LQ87,-UV87)-SUM($WB$4,-$VZ$4))-VP87</f>
        <v>30098.365</v>
      </c>
      <c r="VI87" s="546" t="n">
        <v>30217.9951434592</v>
      </c>
      <c r="VJ87" s="480"/>
      <c r="VK87" s="479" t="n">
        <v>28452.1929434592</v>
      </c>
      <c r="VL87" s="480"/>
      <c r="VM87" s="715"/>
      <c r="VN87" s="546" t="n">
        <v>868.682704742539</v>
      </c>
      <c r="VO87" s="482" t="n">
        <f aca="false">IF(A85&lt;=VW$4,VLOOKUP(A85,$VS$6:$VT$37,2,FALSE()),SUM($VO$2,-LA87,OE87,-VP87))</f>
        <v>852.705</v>
      </c>
      <c r="VP87" s="378"/>
      <c r="VQ87" s="278" t="n">
        <f aca="false">VH87-VG87</f>
        <v>-986.430143459176</v>
      </c>
      <c r="VS87" s="608"/>
      <c r="VT87" s="380"/>
      <c r="WF87" s="127" t="n">
        <f aca="false">IF(AJ87="",0,AJ87+WF84)</f>
        <v>7520</v>
      </c>
      <c r="WG87" s="127" t="n">
        <f aca="false">IF(AK87="",0,AK87+WG84)</f>
        <v>4165</v>
      </c>
      <c r="WH87" s="127" t="n">
        <f aca="false">IF(BP87="",0,BP87+WH84)</f>
        <v>2709</v>
      </c>
      <c r="WI87" s="127" t="n">
        <f aca="false">IF(BQ87="",0,BQ87+WI84)</f>
        <v>2694</v>
      </c>
      <c r="WJ87" s="127" t="n">
        <f aca="false">IF(CJ87="",0,CJ87+WJ84)</f>
        <v>0</v>
      </c>
      <c r="WK87" s="127" t="n">
        <f aca="false">IF(CK87="",0,CK87+WK84)</f>
        <v>0</v>
      </c>
      <c r="WL87" s="127" t="n">
        <f aca="false">IF(DD87="",0,DD87+WL84)</f>
        <v>0</v>
      </c>
      <c r="WM87" s="127" t="n">
        <f aca="false">IF(DE87="",0,DE87+WM84)</f>
        <v>0</v>
      </c>
      <c r="WN87" s="127" t="n">
        <f aca="false">IF(EF87="",0,EF87+WN84)</f>
        <v>388</v>
      </c>
      <c r="WO87" s="127" t="n">
        <f aca="false">IF(EG87="",0,EG87+WO84)</f>
        <v>349.984</v>
      </c>
      <c r="WP87" s="127" t="n">
        <f aca="false">IF(FF87="",0,FF87+WP84)</f>
        <v>4660</v>
      </c>
      <c r="WQ87" s="127" t="n">
        <f aca="false">IF(FG87="",0,FG87+WQ84)</f>
        <v>1290</v>
      </c>
      <c r="WR87" s="127" t="n">
        <f aca="false">IF(IS87="",0,IS87+WR84)</f>
        <v>0</v>
      </c>
      <c r="WS87" s="127" t="n">
        <f aca="false">IF(IT87="",0,IT87+WS84)</f>
        <v>0</v>
      </c>
      <c r="WT87" s="127" t="n">
        <f aca="false">IF(HY87="",0,HY87+WT84)</f>
        <v>2043</v>
      </c>
      <c r="WU87" s="127" t="n">
        <f aca="false">IF(HZ87="",0,HZ87+WU84)</f>
        <v>2090.098</v>
      </c>
      <c r="WV87" s="127" t="n">
        <f aca="false">IF(SK87="",0,SK87+WV84)</f>
        <v>274.9</v>
      </c>
      <c r="WW87" s="127" t="n">
        <f aca="false">IF(SL87="",0,SL87+WW84)</f>
        <v>743.849</v>
      </c>
      <c r="WX87" s="127" t="n">
        <f aca="false">IF(UM87="",0,UM87)</f>
        <v>1350</v>
      </c>
      <c r="WY87" s="127" t="n">
        <f aca="false">IF(UN87="",0,UN87)</f>
        <v>1350</v>
      </c>
      <c r="WZ87" s="127" t="n">
        <f aca="false">IF(LL87="",0,LL87+WZ84)</f>
        <v>3770</v>
      </c>
      <c r="XA87" s="127" t="n">
        <f aca="false">IF(LM87="",0,LM87+XA84)</f>
        <v>1991.46504</v>
      </c>
      <c r="XB87" s="127" t="n">
        <f aca="false">IF(UI87="",0,UI87+XB84)</f>
        <v>0</v>
      </c>
      <c r="XC87" s="127" t="n">
        <f aca="false">IF(UJ87="",0,UJ87+XC84)</f>
        <v>0</v>
      </c>
      <c r="XD87" s="127" t="n">
        <f aca="false">IF(VN87="",0,VN87+XD84)</f>
        <v>22152.1936947145</v>
      </c>
      <c r="XE87" s="127" t="n">
        <f aca="false">IF(VO87="",0,VO87+XE84)</f>
        <v>22725.795</v>
      </c>
      <c r="XF87" s="127" t="n">
        <f aca="false">IFERROR(XD87/$A85,0)</f>
        <v>820.451618322757</v>
      </c>
      <c r="XG87" s="127" t="n">
        <f aca="false">IFERROR(XE87/$A85,0)</f>
        <v>841.696111111111</v>
      </c>
      <c r="XH87" s="127" t="n">
        <f aca="false">IF(US87="",0,US87+XH84)</f>
        <v>1004</v>
      </c>
      <c r="XI87" s="127" t="n">
        <f aca="false">IF(UT87="",0,UT87+XI84)</f>
        <v>1265.374</v>
      </c>
      <c r="XJ87" s="127" t="n">
        <f aca="false">IF(WF87&gt;0,0,AH87+XJ84)</f>
        <v>0</v>
      </c>
      <c r="XK87" s="127" t="n">
        <f aca="false">IF(WG87&gt;0,0,AI87+XK84)</f>
        <v>0</v>
      </c>
      <c r="XL87" s="127" t="n">
        <f aca="false">IF(WH87&gt;0,0,BN87+XL84)</f>
        <v>0</v>
      </c>
      <c r="XM87" s="127" t="n">
        <f aca="false">IF(WI87&gt;0,0,BO87+XM84)</f>
        <v>0</v>
      </c>
      <c r="XN87" s="127" t="n">
        <f aca="false">IF(WJ87&gt;0,0,CH87+XN84)</f>
        <v>0</v>
      </c>
      <c r="XO87" s="127" t="n">
        <f aca="false">IF(WK87&gt;0,0,CI87+XO84)</f>
        <v>0</v>
      </c>
      <c r="XP87" s="127" t="n">
        <f aca="false">IF(WL87&gt;0,0,DB87+XP84)</f>
        <v>0</v>
      </c>
      <c r="XQ87" s="127" t="n">
        <f aca="false">IF(WM87&gt;0,0,DC87+XQ84)</f>
        <v>0</v>
      </c>
      <c r="XR87" s="127" t="n">
        <f aca="false">IF(WN87&gt;0,0,ED87+XR84)</f>
        <v>0</v>
      </c>
      <c r="XS87" s="127" t="n">
        <f aca="false">IF(WO87&gt;0,0,EE87+XS84)</f>
        <v>0</v>
      </c>
      <c r="XT87" s="127" t="n">
        <f aca="false">IF(WP87&gt;0,0,FD87+XT84)</f>
        <v>0</v>
      </c>
      <c r="XU87" s="127" t="n">
        <f aca="false">IF(WQ87&gt;0,0,FE87+XU84)</f>
        <v>0</v>
      </c>
      <c r="XV87" s="127" t="n">
        <f aca="false">IF(WR87&gt;0,0,IQ87+XV84)</f>
        <v>0</v>
      </c>
      <c r="XW87" s="127" t="n">
        <f aca="false">IF(WS87&gt;0,0,IR87+XW84)</f>
        <v>0</v>
      </c>
      <c r="XX87" s="127" t="n">
        <f aca="false">IF(WT87&gt;0,0,HW87+XX84)</f>
        <v>0</v>
      </c>
      <c r="XY87" s="127" t="n">
        <f aca="false">IFERROR(IF(WU87&gt;0,0,HX87+XY84),0)</f>
        <v>0</v>
      </c>
      <c r="XZ87" s="127" t="n">
        <f aca="false">IF(WV87&gt;0,0,SI87+XZ84)</f>
        <v>0</v>
      </c>
      <c r="YA87" s="127" t="n">
        <f aca="false">IFERROR(IF(WW87&gt;0,0,SJ87+YA84),0)</f>
        <v>0</v>
      </c>
      <c r="YB87" s="127"/>
      <c r="YC87" s="127"/>
      <c r="YD87" s="127"/>
    </row>
    <row r="88" customFormat="false" ht="15" hidden="false" customHeight="false" outlineLevel="0" collapsed="false">
      <c r="A88" s="741" t="n">
        <v>28</v>
      </c>
      <c r="B88" s="484"/>
      <c r="C88" s="485"/>
      <c r="D88" s="485"/>
      <c r="E88" s="485"/>
      <c r="F88" s="485"/>
      <c r="G88" s="485"/>
      <c r="H88" s="485"/>
      <c r="I88" s="486"/>
      <c r="J88" s="487"/>
      <c r="K88" s="488"/>
      <c r="L88" s="488"/>
      <c r="M88" s="488"/>
      <c r="N88" s="488"/>
      <c r="O88" s="488"/>
      <c r="P88" s="489"/>
      <c r="Q88" s="490"/>
      <c r="R88" s="491"/>
      <c r="S88" s="491"/>
      <c r="T88" s="491"/>
      <c r="U88" s="491"/>
      <c r="V88" s="491"/>
      <c r="W88" s="491"/>
      <c r="X88" s="491"/>
      <c r="Y88" s="491"/>
      <c r="Z88" s="492"/>
      <c r="AA88" s="493"/>
      <c r="AB88" s="494"/>
      <c r="AC88" s="494"/>
      <c r="AD88" s="494"/>
      <c r="AE88" s="494"/>
      <c r="AF88" s="494"/>
      <c r="AG88" s="495"/>
      <c r="AH88" s="496"/>
      <c r="AI88" s="497"/>
      <c r="AJ88" s="718"/>
      <c r="AK88" s="718"/>
      <c r="AL88" s="484" t="s">
        <v>195</v>
      </c>
      <c r="AM88" s="485"/>
      <c r="AN88" s="485"/>
      <c r="AO88" s="485"/>
      <c r="AP88" s="485"/>
      <c r="AQ88" s="485"/>
      <c r="AR88" s="486"/>
      <c r="AS88" s="487"/>
      <c r="AT88" s="488"/>
      <c r="AU88" s="488"/>
      <c r="AV88" s="488"/>
      <c r="AW88" s="488"/>
      <c r="AX88" s="488"/>
      <c r="AY88" s="489"/>
      <c r="AZ88" s="490"/>
      <c r="BA88" s="677" t="s">
        <v>195</v>
      </c>
      <c r="BB88" s="490"/>
      <c r="BC88" s="491"/>
      <c r="BD88" s="491"/>
      <c r="BE88" s="491"/>
      <c r="BF88" s="492"/>
      <c r="BG88" s="493"/>
      <c r="BH88" s="494"/>
      <c r="BI88" s="494"/>
      <c r="BJ88" s="494"/>
      <c r="BK88" s="494"/>
      <c r="BL88" s="494"/>
      <c r="BM88" s="495"/>
      <c r="BN88" s="496"/>
      <c r="BO88" s="497"/>
      <c r="BP88" s="718"/>
      <c r="BQ88" s="718"/>
      <c r="BR88" s="484"/>
      <c r="BS88" s="485"/>
      <c r="BT88" s="485"/>
      <c r="BU88" s="486"/>
      <c r="BV88" s="499"/>
      <c r="BW88" s="500"/>
      <c r="BX88" s="500"/>
      <c r="BY88" s="501"/>
      <c r="BZ88" s="490"/>
      <c r="CA88" s="491"/>
      <c r="CB88" s="491"/>
      <c r="CC88" s="492"/>
      <c r="CD88" s="493"/>
      <c r="CE88" s="494"/>
      <c r="CF88" s="494"/>
      <c r="CG88" s="495"/>
      <c r="CH88" s="496"/>
      <c r="CI88" s="497"/>
      <c r="CJ88" s="718"/>
      <c r="CK88" s="718"/>
      <c r="CL88" s="484"/>
      <c r="CM88" s="485"/>
      <c r="CN88" s="485"/>
      <c r="CO88" s="486"/>
      <c r="CP88" s="487"/>
      <c r="CQ88" s="488"/>
      <c r="CR88" s="488"/>
      <c r="CS88" s="489"/>
      <c r="CT88" s="490"/>
      <c r="CU88" s="491"/>
      <c r="CV88" s="491"/>
      <c r="CW88" s="492"/>
      <c r="CX88" s="493"/>
      <c r="CY88" s="494"/>
      <c r="CZ88" s="494"/>
      <c r="DA88" s="495"/>
      <c r="DB88" s="496"/>
      <c r="DC88" s="497"/>
      <c r="DD88" s="718"/>
      <c r="DE88" s="718"/>
      <c r="DF88" s="502"/>
      <c r="DG88" s="497"/>
      <c r="DH88" s="718"/>
      <c r="DI88" s="718"/>
      <c r="DJ88" s="503"/>
      <c r="DK88" s="504"/>
      <c r="DL88" s="718"/>
      <c r="DM88" s="718"/>
      <c r="DN88" s="484"/>
      <c r="DO88" s="485"/>
      <c r="DP88" s="485"/>
      <c r="DQ88" s="486"/>
      <c r="DR88" s="487"/>
      <c r="DS88" s="488"/>
      <c r="DT88" s="488"/>
      <c r="DU88" s="489"/>
      <c r="DV88" s="490"/>
      <c r="DW88" s="491"/>
      <c r="DX88" s="491"/>
      <c r="DY88" s="492"/>
      <c r="DZ88" s="493"/>
      <c r="EA88" s="494"/>
      <c r="EB88" s="494"/>
      <c r="EC88" s="495"/>
      <c r="ED88" s="496"/>
      <c r="EE88" s="497"/>
      <c r="EF88" s="718"/>
      <c r="EG88" s="718"/>
      <c r="EH88" s="484"/>
      <c r="EI88" s="485"/>
      <c r="EJ88" s="485"/>
      <c r="EK88" s="485"/>
      <c r="EL88" s="485"/>
      <c r="EM88" s="485"/>
      <c r="EN88" s="486"/>
      <c r="EO88" s="487"/>
      <c r="EP88" s="488"/>
      <c r="EQ88" s="488"/>
      <c r="ER88" s="489"/>
      <c r="ES88" s="505"/>
      <c r="ET88" s="506"/>
      <c r="EU88" s="506"/>
      <c r="EV88" s="506"/>
      <c r="EW88" s="506"/>
      <c r="EX88" s="506"/>
      <c r="EY88" s="507"/>
      <c r="EZ88" s="508"/>
      <c r="FA88" s="509"/>
      <c r="FB88" s="509"/>
      <c r="FC88" s="510"/>
      <c r="FD88" s="496"/>
      <c r="FE88" s="497"/>
      <c r="FF88" s="718"/>
      <c r="FG88" s="718"/>
      <c r="FH88" s="484" t="s">
        <v>247</v>
      </c>
      <c r="FI88" s="485" t="s">
        <v>197</v>
      </c>
      <c r="FJ88" s="485"/>
      <c r="FK88" s="485"/>
      <c r="FL88" s="485"/>
      <c r="FM88" s="485"/>
      <c r="FN88" s="485"/>
      <c r="FO88" s="485"/>
      <c r="FP88" s="485"/>
      <c r="FQ88" s="485"/>
      <c r="FR88" s="485"/>
      <c r="FS88" s="485"/>
      <c r="FT88" s="485"/>
      <c r="FU88" s="485"/>
      <c r="FV88" s="485"/>
      <c r="FW88" s="485"/>
      <c r="FX88" s="485"/>
      <c r="FY88" s="485"/>
      <c r="FZ88" s="485"/>
      <c r="GA88" s="485"/>
      <c r="GB88" s="485"/>
      <c r="GC88" s="485"/>
      <c r="GD88" s="485"/>
      <c r="GE88" s="485"/>
      <c r="GF88" s="485"/>
      <c r="GG88" s="485"/>
      <c r="GH88" s="485"/>
      <c r="GI88" s="485"/>
      <c r="GJ88" s="485"/>
      <c r="GK88" s="485"/>
      <c r="GL88" s="485"/>
      <c r="GM88" s="486"/>
      <c r="GN88" s="487"/>
      <c r="GO88" s="488"/>
      <c r="GP88" s="488"/>
      <c r="GQ88" s="488"/>
      <c r="GR88" s="488"/>
      <c r="GS88" s="488"/>
      <c r="GT88" s="489"/>
      <c r="GU88" s="490" t="s">
        <v>66</v>
      </c>
      <c r="GV88" s="491"/>
      <c r="GW88" s="490"/>
      <c r="GX88" s="491"/>
      <c r="GY88" s="491"/>
      <c r="GZ88" s="491"/>
      <c r="HA88" s="491"/>
      <c r="HB88" s="491"/>
      <c r="HC88" s="491"/>
      <c r="HD88" s="491"/>
      <c r="HE88" s="491"/>
      <c r="HF88" s="491"/>
      <c r="HG88" s="491"/>
      <c r="HH88" s="491"/>
      <c r="HI88" s="491"/>
      <c r="HJ88" s="491"/>
      <c r="HK88" s="491"/>
      <c r="HL88" s="491"/>
      <c r="HM88" s="491"/>
      <c r="HN88" s="491"/>
      <c r="HO88" s="492"/>
      <c r="HP88" s="493"/>
      <c r="HQ88" s="494"/>
      <c r="HR88" s="494"/>
      <c r="HS88" s="494"/>
      <c r="HT88" s="494"/>
      <c r="HU88" s="494"/>
      <c r="HV88" s="495"/>
      <c r="HW88" s="496"/>
      <c r="HX88" s="497"/>
      <c r="HY88" s="718"/>
      <c r="HZ88" s="718"/>
      <c r="IA88" s="511"/>
      <c r="IB88" s="512"/>
      <c r="IC88" s="512"/>
      <c r="ID88" s="513"/>
      <c r="IE88" s="514"/>
      <c r="IF88" s="515"/>
      <c r="IG88" s="515"/>
      <c r="IH88" s="489"/>
      <c r="II88" s="505"/>
      <c r="IJ88" s="529"/>
      <c r="IK88" s="529"/>
      <c r="IL88" s="530"/>
      <c r="IM88" s="531"/>
      <c r="IN88" s="532"/>
      <c r="IO88" s="532"/>
      <c r="IP88" s="516"/>
      <c r="IQ88" s="496"/>
      <c r="IR88" s="497"/>
      <c r="IS88" s="718"/>
      <c r="IT88" s="718"/>
      <c r="IU88" s="484"/>
      <c r="IV88" s="485" t="s">
        <v>197</v>
      </c>
      <c r="IW88" s="485"/>
      <c r="IX88" s="485"/>
      <c r="IY88" s="485"/>
      <c r="IZ88" s="485"/>
      <c r="JA88" s="485"/>
      <c r="JB88" s="485"/>
      <c r="JC88" s="485"/>
      <c r="JD88" s="485"/>
      <c r="JE88" s="485"/>
      <c r="JF88" s="485"/>
      <c r="JG88" s="485"/>
      <c r="JH88" s="485"/>
      <c r="JI88" s="485"/>
      <c r="JJ88" s="322"/>
      <c r="JK88" s="322"/>
      <c r="JL88" s="322"/>
      <c r="JM88" s="322"/>
      <c r="JN88" s="322"/>
      <c r="JO88" s="322"/>
      <c r="JP88" s="322"/>
      <c r="JQ88" s="322"/>
      <c r="JR88" s="322"/>
      <c r="JS88" s="322"/>
      <c r="JT88" s="322"/>
      <c r="JU88" s="322"/>
      <c r="JV88" s="322"/>
      <c r="JW88" s="322"/>
      <c r="JX88" s="322"/>
      <c r="JY88" s="322"/>
      <c r="JZ88" s="322"/>
      <c r="KA88" s="322"/>
      <c r="KB88" s="322"/>
      <c r="KC88" s="322"/>
      <c r="KD88" s="322"/>
      <c r="KE88" s="322"/>
      <c r="KF88" s="322"/>
      <c r="KG88" s="322"/>
      <c r="KH88" s="322"/>
      <c r="KI88" s="322"/>
      <c r="KJ88" s="322"/>
      <c r="KK88" s="322"/>
      <c r="KL88" s="322"/>
      <c r="KM88" s="322"/>
      <c r="KN88" s="322"/>
      <c r="KO88" s="322"/>
      <c r="KP88" s="323"/>
      <c r="KQ88" s="387"/>
      <c r="KR88" s="388"/>
      <c r="KS88" s="388"/>
      <c r="KT88" s="388"/>
      <c r="KU88" s="388"/>
      <c r="KV88" s="388"/>
      <c r="KW88" s="389"/>
      <c r="KX88" s="496"/>
      <c r="KY88" s="497"/>
      <c r="KZ88" s="718"/>
      <c r="LA88" s="718"/>
      <c r="LB88" s="502"/>
      <c r="LC88" s="497"/>
      <c r="LD88" s="718"/>
      <c r="LE88" s="718"/>
      <c r="LF88" s="503"/>
      <c r="LG88" s="504"/>
      <c r="LH88" s="718"/>
      <c r="LI88" s="718"/>
      <c r="LJ88" s="517"/>
      <c r="LK88" s="518"/>
      <c r="LL88" s="718"/>
      <c r="LM88" s="718"/>
      <c r="LN88" s="503"/>
      <c r="LO88" s="504"/>
      <c r="LP88" s="718"/>
      <c r="LQ88" s="718"/>
      <c r="LR88" s="484"/>
      <c r="LS88" s="485"/>
      <c r="LT88" s="485"/>
      <c r="LU88" s="485"/>
      <c r="LV88" s="485"/>
      <c r="LW88" s="485"/>
      <c r="LX88" s="485"/>
      <c r="LY88" s="485"/>
      <c r="LZ88" s="485"/>
      <c r="MA88" s="485"/>
      <c r="MB88" s="485"/>
      <c r="MC88" s="485"/>
      <c r="MD88" s="485"/>
      <c r="ME88" s="485"/>
      <c r="MF88" s="485"/>
      <c r="MG88" s="338"/>
      <c r="MH88" s="338"/>
      <c r="MI88" s="338"/>
      <c r="MJ88" s="338"/>
      <c r="MK88" s="338"/>
      <c r="ML88" s="338"/>
      <c r="MM88" s="338"/>
      <c r="MN88" s="338"/>
      <c r="MO88" s="338"/>
      <c r="MP88" s="338"/>
      <c r="MQ88" s="338"/>
      <c r="MR88" s="338"/>
      <c r="MS88" s="338"/>
      <c r="MT88" s="338"/>
      <c r="MU88" s="338"/>
      <c r="MV88" s="338"/>
      <c r="MW88" s="338"/>
      <c r="MX88" s="338"/>
      <c r="MY88" s="338"/>
      <c r="MZ88" s="338"/>
      <c r="NA88" s="338"/>
      <c r="NB88" s="338"/>
      <c r="NC88" s="338"/>
      <c r="ND88" s="338"/>
      <c r="NE88" s="338"/>
      <c r="NF88" s="338"/>
      <c r="NG88" s="338"/>
      <c r="NH88" s="338"/>
      <c r="NI88" s="338"/>
      <c r="NJ88" s="338"/>
      <c r="NK88" s="338"/>
      <c r="NL88" s="338"/>
      <c r="NM88" s="338"/>
      <c r="NN88" s="338"/>
      <c r="NO88" s="338"/>
      <c r="NP88" s="338"/>
      <c r="NQ88" s="338"/>
      <c r="NR88" s="338"/>
      <c r="NS88" s="338"/>
      <c r="NT88" s="339"/>
      <c r="NU88" s="519"/>
      <c r="NV88" s="520"/>
      <c r="NW88" s="520"/>
      <c r="NX88" s="520"/>
      <c r="NY88" s="520"/>
      <c r="NZ88" s="520"/>
      <c r="OA88" s="521"/>
      <c r="OB88" s="496"/>
      <c r="OC88" s="497"/>
      <c r="OD88" s="718"/>
      <c r="OE88" s="718"/>
      <c r="OF88" s="522"/>
      <c r="OG88" s="523"/>
      <c r="OH88" s="523"/>
      <c r="OI88" s="523"/>
      <c r="OJ88" s="523"/>
      <c r="OK88" s="523"/>
      <c r="OL88" s="523"/>
      <c r="OM88" s="523"/>
      <c r="ON88" s="524"/>
      <c r="OO88" s="525"/>
      <c r="OP88" s="526"/>
      <c r="OQ88" s="526"/>
      <c r="OR88" s="526"/>
      <c r="OS88" s="526"/>
      <c r="OT88" s="526"/>
      <c r="OU88" s="527"/>
      <c r="OV88" s="528"/>
      <c r="OW88" s="529"/>
      <c r="OX88" s="529"/>
      <c r="OY88" s="529"/>
      <c r="OZ88" s="529"/>
      <c r="PA88" s="529"/>
      <c r="PB88" s="529"/>
      <c r="PC88" s="529"/>
      <c r="PD88" s="529"/>
      <c r="PE88" s="529"/>
      <c r="PF88" s="529"/>
      <c r="PG88" s="529"/>
      <c r="PH88" s="529"/>
      <c r="PI88" s="529"/>
      <c r="PJ88" s="529"/>
      <c r="PK88" s="529"/>
      <c r="PL88" s="529"/>
      <c r="PM88" s="529"/>
      <c r="PN88" s="529"/>
      <c r="PO88" s="530"/>
      <c r="PP88" s="531"/>
      <c r="PQ88" s="532"/>
      <c r="PR88" s="532"/>
      <c r="PS88" s="532"/>
      <c r="PT88" s="532"/>
      <c r="PU88" s="532"/>
      <c r="PV88" s="516"/>
      <c r="PW88" s="496"/>
      <c r="PX88" s="497"/>
      <c r="PY88" s="718"/>
      <c r="PZ88" s="718"/>
      <c r="QA88" s="533"/>
      <c r="QB88" s="534"/>
      <c r="QC88" s="534"/>
      <c r="QD88" s="534"/>
      <c r="QE88" s="534"/>
      <c r="QF88" s="534"/>
      <c r="QG88" s="535"/>
      <c r="QH88" s="525"/>
      <c r="QI88" s="526"/>
      <c r="QJ88" s="526"/>
      <c r="QK88" s="526"/>
      <c r="QL88" s="526"/>
      <c r="QM88" s="526"/>
      <c r="QN88" s="527"/>
      <c r="QO88" s="505"/>
      <c r="QP88" s="506"/>
      <c r="QQ88" s="506"/>
      <c r="QR88" s="506"/>
      <c r="QS88" s="506"/>
      <c r="QT88" s="506"/>
      <c r="QU88" s="507"/>
      <c r="QV88" s="508"/>
      <c r="QW88" s="509"/>
      <c r="QX88" s="509"/>
      <c r="QY88" s="509"/>
      <c r="QZ88" s="509"/>
      <c r="RA88" s="509"/>
      <c r="RB88" s="510"/>
      <c r="RC88" s="496"/>
      <c r="RD88" s="497"/>
      <c r="RE88" s="718"/>
      <c r="RF88" s="718"/>
      <c r="RG88" s="522"/>
      <c r="RH88" s="523"/>
      <c r="RI88" s="523"/>
      <c r="RJ88" s="523"/>
      <c r="RK88" s="523"/>
      <c r="RL88" s="523"/>
      <c r="RM88" s="524"/>
      <c r="RN88" s="525"/>
      <c r="RO88" s="526"/>
      <c r="RP88" s="526"/>
      <c r="RQ88" s="526"/>
      <c r="RR88" s="526"/>
      <c r="RS88" s="526"/>
      <c r="RT88" s="527"/>
      <c r="RU88" s="528" t="s">
        <v>235</v>
      </c>
      <c r="RV88" s="529"/>
      <c r="RW88" s="529"/>
      <c r="RX88" s="529"/>
      <c r="RY88" s="529"/>
      <c r="RZ88" s="529"/>
      <c r="SA88" s="530"/>
      <c r="SB88" s="531"/>
      <c r="SC88" s="532"/>
      <c r="SD88" s="532"/>
      <c r="SE88" s="532"/>
      <c r="SF88" s="532"/>
      <c r="SG88" s="532"/>
      <c r="SH88" s="516"/>
      <c r="SI88" s="496"/>
      <c r="SJ88" s="497"/>
      <c r="SK88" s="718"/>
      <c r="SL88" s="718"/>
      <c r="SM88" s="502"/>
      <c r="SN88" s="497"/>
      <c r="SO88" s="718"/>
      <c r="SP88" s="718"/>
      <c r="SQ88" s="503"/>
      <c r="SR88" s="504"/>
      <c r="SS88" s="718"/>
      <c r="ST88" s="718"/>
      <c r="SU88" s="355"/>
      <c r="SV88" s="356"/>
      <c r="SW88" s="356"/>
      <c r="SX88" s="357"/>
      <c r="SY88" s="536"/>
      <c r="SZ88" s="537"/>
      <c r="TA88" s="537"/>
      <c r="TB88" s="538"/>
      <c r="TC88" s="365"/>
      <c r="TD88" s="366"/>
      <c r="TE88" s="366"/>
      <c r="TF88" s="367"/>
      <c r="TG88" s="403"/>
      <c r="TH88" s="404"/>
      <c r="TI88" s="404"/>
      <c r="TJ88" s="405"/>
      <c r="TK88" s="496"/>
      <c r="TL88" s="497"/>
      <c r="TM88" s="718"/>
      <c r="TN88" s="718"/>
      <c r="TO88" s="502"/>
      <c r="TP88" s="539"/>
      <c r="TQ88" s="718"/>
      <c r="TR88" s="718"/>
      <c r="TS88" s="539"/>
      <c r="TT88" s="539"/>
      <c r="TU88" s="718"/>
      <c r="TV88" s="718"/>
      <c r="TW88" s="539"/>
      <c r="TX88" s="539"/>
      <c r="TY88" s="718"/>
      <c r="TZ88" s="718"/>
      <c r="UA88" s="539"/>
      <c r="UB88" s="539"/>
      <c r="UC88" s="718"/>
      <c r="UD88" s="718"/>
      <c r="UE88" s="540"/>
      <c r="UF88" s="504"/>
      <c r="UG88" s="720"/>
      <c r="UH88" s="718"/>
      <c r="UI88" s="503"/>
      <c r="UJ88" s="504"/>
      <c r="UK88" s="718"/>
      <c r="UL88" s="718"/>
      <c r="UM88" s="503"/>
      <c r="UN88" s="504"/>
      <c r="UO88" s="718"/>
      <c r="UP88" s="718"/>
      <c r="UQ88" s="502"/>
      <c r="UR88" s="497"/>
      <c r="US88" s="718"/>
      <c r="UT88" s="718"/>
      <c r="UU88" s="503"/>
      <c r="UV88" s="504"/>
      <c r="UW88" s="718"/>
      <c r="UX88" s="718"/>
      <c r="UY88" s="540"/>
      <c r="UZ88" s="540"/>
      <c r="VA88" s="718"/>
      <c r="VB88" s="718"/>
      <c r="VC88" s="540"/>
      <c r="VD88" s="540"/>
      <c r="VE88" s="718"/>
      <c r="VF88" s="721"/>
      <c r="VG88" s="541"/>
      <c r="VH88" s="542"/>
      <c r="VI88" s="541"/>
      <c r="VJ88" s="542"/>
      <c r="VK88" s="335"/>
      <c r="VL88" s="542"/>
      <c r="VM88" s="543"/>
      <c r="VN88" s="541"/>
      <c r="VO88" s="544"/>
      <c r="VP88" s="378"/>
      <c r="VS88" s="608"/>
      <c r="WF88" s="127" t="n">
        <f aca="false">IF(AJ88="",0,AJ88+WF85)</f>
        <v>0</v>
      </c>
      <c r="WG88" s="127" t="n">
        <f aca="false">IF(AK88="",0,AK88+WG85)</f>
        <v>0</v>
      </c>
      <c r="WH88" s="127" t="n">
        <f aca="false">IF(BP88="",0,BP88+WH85)</f>
        <v>0</v>
      </c>
      <c r="WI88" s="127" t="n">
        <f aca="false">IF(BQ88="",0,BQ88+WI85)</f>
        <v>0</v>
      </c>
      <c r="WJ88" s="127" t="n">
        <f aca="false">IF(CJ88="",0,CJ88+WJ85)</f>
        <v>0</v>
      </c>
      <c r="WK88" s="127" t="n">
        <f aca="false">IF(CK88="",0,CK88+WK85)</f>
        <v>0</v>
      </c>
      <c r="WL88" s="127" t="n">
        <f aca="false">IF(DD88="",0,DD88+WL85)</f>
        <v>0</v>
      </c>
      <c r="WM88" s="127" t="n">
        <f aca="false">IF(DE88="",0,DE88+WM85)</f>
        <v>0</v>
      </c>
      <c r="WN88" s="127" t="n">
        <f aca="false">IF(EF88="",0,EF88+WN85)</f>
        <v>0</v>
      </c>
      <c r="WO88" s="127" t="n">
        <f aca="false">IF(EG88="",0,EG88+WO85)</f>
        <v>0</v>
      </c>
      <c r="WP88" s="127" t="n">
        <f aca="false">IF(FF88="",0,FF88+WP85)</f>
        <v>0</v>
      </c>
      <c r="WQ88" s="127" t="n">
        <f aca="false">IF(FG88="",0,FG88+WQ85)</f>
        <v>0</v>
      </c>
      <c r="WR88" s="127" t="n">
        <f aca="false">IF(IS88="",0,IS88+WR85)</f>
        <v>0</v>
      </c>
      <c r="WS88" s="127" t="n">
        <f aca="false">IF(IT88="",0,IT88+WS85)</f>
        <v>0</v>
      </c>
      <c r="WT88" s="127" t="n">
        <f aca="false">IF(HY88="",0,HY88+WT85)</f>
        <v>0</v>
      </c>
      <c r="WU88" s="127" t="n">
        <f aca="false">IF(HZ88="",0,HZ88+WU85)</f>
        <v>0</v>
      </c>
      <c r="WV88" s="127" t="n">
        <f aca="false">IF(SK88="",0,SK88+WV85)</f>
        <v>0</v>
      </c>
      <c r="WW88" s="127" t="n">
        <f aca="false">IF(SL88="",0,SL88+WW85)</f>
        <v>0</v>
      </c>
      <c r="WX88" s="127" t="n">
        <f aca="false">IF(UM88="",0,UM88)</f>
        <v>0</v>
      </c>
      <c r="WY88" s="127" t="n">
        <f aca="false">IF(UN88="",0,UN88)</f>
        <v>0</v>
      </c>
      <c r="WZ88" s="127" t="n">
        <f aca="false">IF(LL88="",0,LL88+WZ85)</f>
        <v>0</v>
      </c>
      <c r="XA88" s="127" t="n">
        <f aca="false">IF(LM88="",0,LM88+XA85)</f>
        <v>0</v>
      </c>
      <c r="XB88" s="127" t="n">
        <f aca="false">IF(UI88="",0,UI88+XB85)</f>
        <v>0</v>
      </c>
      <c r="XC88" s="127" t="n">
        <f aca="false">IF(UJ88="",0,UJ88+XC85)</f>
        <v>0</v>
      </c>
      <c r="XD88" s="127" t="n">
        <f aca="false">IF(VN88="",0,VN88+XD85)</f>
        <v>0</v>
      </c>
      <c r="XE88" s="127" t="n">
        <f aca="false">IF(VO88="",0,VO88+XE85)</f>
        <v>0</v>
      </c>
      <c r="XF88" s="127" t="n">
        <f aca="false">IFERROR(XD88/$A86,0)</f>
        <v>0</v>
      </c>
      <c r="XG88" s="127" t="n">
        <f aca="false">IFERROR(XE88/$A86,0)</f>
        <v>0</v>
      </c>
      <c r="XH88" s="127" t="n">
        <f aca="false">IF(US88="",0,US88+XH85)</f>
        <v>0</v>
      </c>
      <c r="XI88" s="127" t="n">
        <f aca="false">IF(UT88="",0,UT88+XI85)</f>
        <v>0</v>
      </c>
      <c r="XJ88" s="127" t="n">
        <f aca="false">IF(WF88&gt;0,0,AH88+XJ85)</f>
        <v>0</v>
      </c>
      <c r="XK88" s="127" t="n">
        <f aca="false">IF(WG88&gt;0,0,AI88+XK85)</f>
        <v>0</v>
      </c>
      <c r="XL88" s="127" t="n">
        <f aca="false">IF(WH88&gt;0,0,BN88+XL85)</f>
        <v>0</v>
      </c>
      <c r="XM88" s="127" t="n">
        <f aca="false">IF(WI88&gt;0,0,BO88+XM85)</f>
        <v>0</v>
      </c>
      <c r="XN88" s="127" t="n">
        <f aca="false">IF(WJ88&gt;0,0,CH88+XN85)</f>
        <v>0</v>
      </c>
      <c r="XO88" s="127" t="n">
        <f aca="false">IF(WK88&gt;0,0,CI88+XO85)</f>
        <v>0</v>
      </c>
      <c r="XP88" s="127" t="n">
        <f aca="false">IF(WL88&gt;0,0,DB88+XP85)</f>
        <v>0</v>
      </c>
      <c r="XQ88" s="127" t="n">
        <f aca="false">IF(WM88&gt;0,0,DC88+XQ85)</f>
        <v>0</v>
      </c>
      <c r="XR88" s="127" t="n">
        <f aca="false">IF(WN88&gt;0,0,ED88+XR85)</f>
        <v>0</v>
      </c>
      <c r="XS88" s="127" t="n">
        <f aca="false">IF(WO88&gt;0,0,EE88+XS85)</f>
        <v>0</v>
      </c>
      <c r="XT88" s="127" t="n">
        <f aca="false">IF(WP88&gt;0,0,FD88+XT85)</f>
        <v>0</v>
      </c>
      <c r="XU88" s="127" t="n">
        <f aca="false">IF(WQ88&gt;0,0,FE88+XU85)</f>
        <v>0</v>
      </c>
      <c r="XV88" s="127" t="n">
        <f aca="false">IF(WR88&gt;0,0,IQ88+XV85)</f>
        <v>0</v>
      </c>
      <c r="XW88" s="127" t="n">
        <f aca="false">IF(WS88&gt;0,0,IR88+XW85)</f>
        <v>0</v>
      </c>
      <c r="XX88" s="127" t="n">
        <f aca="false">IF(WT88&gt;0,0,HW88+XX85)</f>
        <v>0</v>
      </c>
      <c r="XY88" s="127" t="n">
        <f aca="false">IFERROR(IF(WU88&gt;0,0,HX88+XY85),0)</f>
        <v>0</v>
      </c>
      <c r="XZ88" s="127" t="n">
        <f aca="false">IF(WV88&gt;0,0,SI88+XZ85)</f>
        <v>0</v>
      </c>
      <c r="YA88" s="127" t="n">
        <f aca="false">IFERROR(IF(WW88&gt;0,0,SJ88+YA85),0)</f>
        <v>0</v>
      </c>
      <c r="YB88" s="127"/>
      <c r="YC88" s="127"/>
      <c r="YD88" s="127"/>
    </row>
    <row r="89" customFormat="false" ht="15" hidden="false" customHeight="false" outlineLevel="0" collapsed="false">
      <c r="A89" s="741"/>
      <c r="B89" s="381"/>
      <c r="C89" s="382"/>
      <c r="D89" s="382"/>
      <c r="E89" s="382"/>
      <c r="F89" s="382"/>
      <c r="G89" s="382"/>
      <c r="H89" s="382"/>
      <c r="I89" s="383"/>
      <c r="J89" s="384"/>
      <c r="K89" s="385"/>
      <c r="L89" s="385"/>
      <c r="M89" s="385"/>
      <c r="N89" s="385"/>
      <c r="O89" s="385"/>
      <c r="P89" s="386"/>
      <c r="Q89" s="321"/>
      <c r="R89" s="322"/>
      <c r="S89" s="322"/>
      <c r="T89" s="322"/>
      <c r="U89" s="322"/>
      <c r="V89" s="322"/>
      <c r="W89" s="322"/>
      <c r="X89" s="322"/>
      <c r="Y89" s="322"/>
      <c r="Z89" s="323"/>
      <c r="AA89" s="387"/>
      <c r="AB89" s="388"/>
      <c r="AC89" s="388"/>
      <c r="AD89" s="388"/>
      <c r="AE89" s="388"/>
      <c r="AF89" s="388"/>
      <c r="AG89" s="389"/>
      <c r="AH89" s="390" t="n">
        <f aca="false">SUBTOTAL(3, B89:P89)</f>
        <v>0</v>
      </c>
      <c r="AI89" s="391" t="n">
        <f aca="false">COUNTIF(Q89:AG89,"&lt;&gt;0")-COUNTIF(Q89:AG89,"")</f>
        <v>0</v>
      </c>
      <c r="AJ89" s="291"/>
      <c r="AK89" s="291"/>
      <c r="AL89" s="381" t="s">
        <v>453</v>
      </c>
      <c r="AM89" s="382"/>
      <c r="AN89" s="382"/>
      <c r="AO89" s="382"/>
      <c r="AP89" s="382"/>
      <c r="AQ89" s="382"/>
      <c r="AR89" s="383"/>
      <c r="AS89" s="384"/>
      <c r="AT89" s="385"/>
      <c r="AU89" s="385"/>
      <c r="AV89" s="385"/>
      <c r="AW89" s="385"/>
      <c r="AX89" s="385"/>
      <c r="AY89" s="386"/>
      <c r="AZ89" s="321"/>
      <c r="BA89" s="682" t="s">
        <v>453</v>
      </c>
      <c r="BB89" s="321"/>
      <c r="BC89" s="322"/>
      <c r="BD89" s="322"/>
      <c r="BE89" s="322"/>
      <c r="BF89" s="323"/>
      <c r="BG89" s="387"/>
      <c r="BH89" s="388"/>
      <c r="BI89" s="388"/>
      <c r="BJ89" s="388"/>
      <c r="BK89" s="388"/>
      <c r="BL89" s="388"/>
      <c r="BM89" s="389"/>
      <c r="BN89" s="390" t="n">
        <f aca="false">SUBTOTAL(3, AL89:AY89)</f>
        <v>1</v>
      </c>
      <c r="BO89" s="391" t="n">
        <f aca="false">COUNTIF(AZ89:BM89,"&lt;&gt;0")-COUNTIF(AZ89:BM89,"")</f>
        <v>1</v>
      </c>
      <c r="BP89" s="291"/>
      <c r="BQ89" s="291"/>
      <c r="BR89" s="381"/>
      <c r="BS89" s="382"/>
      <c r="BT89" s="382"/>
      <c r="BU89" s="383"/>
      <c r="BV89" s="392"/>
      <c r="BW89" s="393"/>
      <c r="BX89" s="393"/>
      <c r="BY89" s="394"/>
      <c r="BZ89" s="321"/>
      <c r="CA89" s="322"/>
      <c r="CB89" s="322"/>
      <c r="CC89" s="323"/>
      <c r="CD89" s="387"/>
      <c r="CE89" s="388"/>
      <c r="CF89" s="388"/>
      <c r="CG89" s="389"/>
      <c r="CH89" s="390" t="n">
        <f aca="false">SUBTOTAL(3, BR89:BY89)</f>
        <v>0</v>
      </c>
      <c r="CI89" s="391" t="n">
        <f aca="false">COUNTIF(BZ89:CG89,"&lt;&gt;0")-COUNTIF(BZ89:CG89,"")</f>
        <v>0</v>
      </c>
      <c r="CJ89" s="291"/>
      <c r="CK89" s="291"/>
      <c r="CL89" s="381"/>
      <c r="CM89" s="382"/>
      <c r="CN89" s="382"/>
      <c r="CO89" s="383"/>
      <c r="CP89" s="384"/>
      <c r="CQ89" s="385"/>
      <c r="CR89" s="385"/>
      <c r="CS89" s="386"/>
      <c r="CT89" s="321"/>
      <c r="CU89" s="322"/>
      <c r="CV89" s="322"/>
      <c r="CW89" s="323"/>
      <c r="CX89" s="387"/>
      <c r="CY89" s="388"/>
      <c r="CZ89" s="388"/>
      <c r="DA89" s="389"/>
      <c r="DB89" s="390" t="n">
        <f aca="false">SUBTOTAL(3, CL89:CS89)</f>
        <v>0</v>
      </c>
      <c r="DC89" s="391" t="n">
        <f aca="false">COUNTIF(CT89:DA89,"&lt;&gt;0")-COUNTIF(CT89:DA89,"")</f>
        <v>0</v>
      </c>
      <c r="DD89" s="291"/>
      <c r="DE89" s="291"/>
      <c r="DF89" s="395" t="n">
        <f aca="false">SUMIF(B6:DE6,"итого гр.",B89:DE89)</f>
        <v>1</v>
      </c>
      <c r="DG89" s="391" t="n">
        <f aca="false">SUMIF(B6:DE6,"итого фк.",B89:DE89)</f>
        <v>1</v>
      </c>
      <c r="DH89" s="291"/>
      <c r="DI89" s="291"/>
      <c r="DJ89" s="396"/>
      <c r="DK89" s="397"/>
      <c r="DL89" s="291"/>
      <c r="DM89" s="291"/>
      <c r="DN89" s="381"/>
      <c r="DO89" s="382"/>
      <c r="DP89" s="382"/>
      <c r="DQ89" s="383"/>
      <c r="DR89" s="384"/>
      <c r="DS89" s="385"/>
      <c r="DT89" s="385"/>
      <c r="DU89" s="386"/>
      <c r="DV89" s="321"/>
      <c r="DW89" s="322"/>
      <c r="DX89" s="322"/>
      <c r="DY89" s="323"/>
      <c r="DZ89" s="387"/>
      <c r="EA89" s="388"/>
      <c r="EB89" s="388"/>
      <c r="EC89" s="389"/>
      <c r="ED89" s="390" t="n">
        <f aca="false">SUBTOTAL(3, DN89:DU89)</f>
        <v>0</v>
      </c>
      <c r="EE89" s="391" t="n">
        <f aca="false">COUNTIF(DV89:EC89,"&lt;&gt;0")-COUNTIF(DV89:EC89,"")</f>
        <v>0</v>
      </c>
      <c r="EF89" s="291"/>
      <c r="EG89" s="291"/>
      <c r="EH89" s="381"/>
      <c r="EI89" s="382"/>
      <c r="EJ89" s="382"/>
      <c r="EK89" s="382"/>
      <c r="EL89" s="382"/>
      <c r="EM89" s="382"/>
      <c r="EN89" s="383"/>
      <c r="EO89" s="384"/>
      <c r="EP89" s="385"/>
      <c r="EQ89" s="385"/>
      <c r="ER89" s="386"/>
      <c r="ES89" s="321"/>
      <c r="ET89" s="322"/>
      <c r="EU89" s="322"/>
      <c r="EV89" s="322"/>
      <c r="EW89" s="322"/>
      <c r="EX89" s="322"/>
      <c r="EY89" s="323"/>
      <c r="EZ89" s="387"/>
      <c r="FA89" s="388"/>
      <c r="FB89" s="388"/>
      <c r="FC89" s="389"/>
      <c r="FD89" s="390" t="n">
        <f aca="false">SUBTOTAL(3, EH89:ER89)</f>
        <v>0</v>
      </c>
      <c r="FE89" s="391" t="n">
        <f aca="false">COUNTIF(ES89:FC89,"&lt;&gt;0")-COUNTIF(ES89:FC89,"")</f>
        <v>0</v>
      </c>
      <c r="FF89" s="291"/>
      <c r="FG89" s="291"/>
      <c r="FH89" s="381" t="s">
        <v>454</v>
      </c>
      <c r="FI89" s="382" t="s">
        <v>455</v>
      </c>
      <c r="FJ89" s="382"/>
      <c r="FK89" s="382"/>
      <c r="FL89" s="382"/>
      <c r="FM89" s="382"/>
      <c r="FN89" s="382"/>
      <c r="FO89" s="382"/>
      <c r="FP89" s="382"/>
      <c r="FQ89" s="382"/>
      <c r="FR89" s="382"/>
      <c r="FS89" s="382"/>
      <c r="FT89" s="382"/>
      <c r="FU89" s="382"/>
      <c r="FV89" s="382"/>
      <c r="FW89" s="382"/>
      <c r="FX89" s="382"/>
      <c r="FY89" s="382"/>
      <c r="FZ89" s="382"/>
      <c r="GA89" s="382"/>
      <c r="GB89" s="382"/>
      <c r="GC89" s="382"/>
      <c r="GD89" s="382"/>
      <c r="GE89" s="382"/>
      <c r="GF89" s="382"/>
      <c r="GG89" s="382"/>
      <c r="GH89" s="382"/>
      <c r="GI89" s="382"/>
      <c r="GJ89" s="382"/>
      <c r="GK89" s="382"/>
      <c r="GL89" s="382"/>
      <c r="GM89" s="383"/>
      <c r="GN89" s="384"/>
      <c r="GO89" s="385"/>
      <c r="GP89" s="385"/>
      <c r="GQ89" s="385"/>
      <c r="GR89" s="385"/>
      <c r="GS89" s="385"/>
      <c r="GT89" s="386"/>
      <c r="GU89" s="321" t="s">
        <v>253</v>
      </c>
      <c r="GV89" s="322"/>
      <c r="GW89" s="321"/>
      <c r="GX89" s="322"/>
      <c r="GY89" s="322"/>
      <c r="GZ89" s="322"/>
      <c r="HA89" s="322"/>
      <c r="HB89" s="322"/>
      <c r="HC89" s="322"/>
      <c r="HD89" s="322"/>
      <c r="HE89" s="322"/>
      <c r="HF89" s="322"/>
      <c r="HG89" s="322"/>
      <c r="HH89" s="322"/>
      <c r="HI89" s="322"/>
      <c r="HJ89" s="322"/>
      <c r="HK89" s="322"/>
      <c r="HL89" s="322"/>
      <c r="HM89" s="322"/>
      <c r="HN89" s="322"/>
      <c r="HO89" s="323"/>
      <c r="HP89" s="387"/>
      <c r="HQ89" s="388"/>
      <c r="HR89" s="388"/>
      <c r="HS89" s="388"/>
      <c r="HT89" s="388"/>
      <c r="HU89" s="388"/>
      <c r="HV89" s="389"/>
      <c r="HW89" s="390" t="n">
        <f aca="false">SUBTOTAL(3, FH89:GT89)</f>
        <v>2</v>
      </c>
      <c r="HX89" s="391" t="n">
        <f aca="false">COUNTIF(GU89:HV89,"&lt;&gt;0")-COUNTIF(GU89:HV89,"")</f>
        <v>1</v>
      </c>
      <c r="HY89" s="291"/>
      <c r="HZ89" s="291"/>
      <c r="IA89" s="398"/>
      <c r="IB89" s="399"/>
      <c r="IC89" s="399"/>
      <c r="ID89" s="400"/>
      <c r="IE89" s="401"/>
      <c r="IF89" s="402"/>
      <c r="IG89" s="402"/>
      <c r="IH89" s="386"/>
      <c r="II89" s="321"/>
      <c r="IJ89" s="366"/>
      <c r="IK89" s="366"/>
      <c r="IL89" s="367"/>
      <c r="IM89" s="403"/>
      <c r="IN89" s="404"/>
      <c r="IO89" s="404"/>
      <c r="IP89" s="405"/>
      <c r="IQ89" s="390" t="n">
        <f aca="false">SUBTOTAL(3, IA89:IH89)</f>
        <v>0</v>
      </c>
      <c r="IR89" s="391" t="n">
        <f aca="false">COUNTIF(II89:IP89,"&lt;&gt;0")-COUNTIF(II89:IP89,"")</f>
        <v>0</v>
      </c>
      <c r="IS89" s="291"/>
      <c r="IT89" s="291"/>
      <c r="IU89" s="381"/>
      <c r="IV89" s="382" t="s">
        <v>411</v>
      </c>
      <c r="IW89" s="382"/>
      <c r="IX89" s="382"/>
      <c r="IY89" s="382"/>
      <c r="IZ89" s="382"/>
      <c r="JA89" s="382"/>
      <c r="JB89" s="382"/>
      <c r="JC89" s="382"/>
      <c r="JD89" s="382"/>
      <c r="JE89" s="382"/>
      <c r="JF89" s="382"/>
      <c r="JG89" s="382"/>
      <c r="JH89" s="382"/>
      <c r="JI89" s="382"/>
      <c r="JJ89" s="322"/>
      <c r="JK89" s="322"/>
      <c r="JL89" s="322"/>
      <c r="JM89" s="322"/>
      <c r="JN89" s="322"/>
      <c r="JO89" s="322"/>
      <c r="JP89" s="322"/>
      <c r="JQ89" s="322"/>
      <c r="JR89" s="322"/>
      <c r="JS89" s="322"/>
      <c r="JT89" s="322"/>
      <c r="JU89" s="322"/>
      <c r="JV89" s="322"/>
      <c r="JW89" s="322"/>
      <c r="JX89" s="322"/>
      <c r="JY89" s="322"/>
      <c r="JZ89" s="322"/>
      <c r="KA89" s="322"/>
      <c r="KB89" s="322"/>
      <c r="KC89" s="322"/>
      <c r="KD89" s="322"/>
      <c r="KE89" s="322"/>
      <c r="KF89" s="322"/>
      <c r="KG89" s="322"/>
      <c r="KH89" s="322"/>
      <c r="KI89" s="322"/>
      <c r="KJ89" s="322"/>
      <c r="KK89" s="322"/>
      <c r="KL89" s="322"/>
      <c r="KM89" s="322"/>
      <c r="KN89" s="322"/>
      <c r="KO89" s="322"/>
      <c r="KP89" s="323"/>
      <c r="KQ89" s="387"/>
      <c r="KR89" s="388"/>
      <c r="KS89" s="388"/>
      <c r="KT89" s="388"/>
      <c r="KU89" s="388"/>
      <c r="KV89" s="388"/>
      <c r="KW89" s="389"/>
      <c r="KX89" s="390" t="n">
        <f aca="false">SUBTOTAL(3, IU89:JI89)</f>
        <v>1</v>
      </c>
      <c r="KY89" s="391" t="n">
        <f aca="false">COUNTIF(JJ89:KW89,"&lt;&gt;0")-COUNTIF(JJ89:KW89,"")</f>
        <v>0</v>
      </c>
      <c r="KZ89" s="291"/>
      <c r="LA89" s="291"/>
      <c r="LB89" s="395" t="n">
        <f aca="false">SUMIF(DN6:LA6,"итого гр.",DN89:LA89)</f>
        <v>3</v>
      </c>
      <c r="LC89" s="391" t="n">
        <f aca="false">SUMIF(DN6:LA6,"итого фк.",DN89:LA89)</f>
        <v>1</v>
      </c>
      <c r="LD89" s="291"/>
      <c r="LE89" s="291"/>
      <c r="LF89" s="396"/>
      <c r="LG89" s="397"/>
      <c r="LH89" s="291"/>
      <c r="LI89" s="291"/>
      <c r="LJ89" s="406"/>
      <c r="LK89" s="407"/>
      <c r="LL89" s="291"/>
      <c r="LM89" s="291"/>
      <c r="LN89" s="396"/>
      <c r="LO89" s="397"/>
      <c r="LP89" s="291"/>
      <c r="LQ89" s="291"/>
      <c r="LR89" s="381"/>
      <c r="LS89" s="382"/>
      <c r="LT89" s="382"/>
      <c r="LU89" s="382"/>
      <c r="LV89" s="382"/>
      <c r="LW89" s="382"/>
      <c r="LX89" s="382"/>
      <c r="LY89" s="382"/>
      <c r="LZ89" s="382"/>
      <c r="MA89" s="382"/>
      <c r="MB89" s="382"/>
      <c r="MC89" s="382"/>
      <c r="MD89" s="382"/>
      <c r="ME89" s="382"/>
      <c r="MF89" s="382"/>
      <c r="MG89" s="322"/>
      <c r="MH89" s="322"/>
      <c r="MI89" s="322"/>
      <c r="MJ89" s="322"/>
      <c r="MK89" s="322"/>
      <c r="ML89" s="322"/>
      <c r="MM89" s="322"/>
      <c r="MN89" s="322"/>
      <c r="MO89" s="322"/>
      <c r="MP89" s="322"/>
      <c r="MQ89" s="322"/>
      <c r="MR89" s="322"/>
      <c r="MS89" s="322"/>
      <c r="MT89" s="322"/>
      <c r="MU89" s="322"/>
      <c r="MV89" s="322"/>
      <c r="MW89" s="322"/>
      <c r="MX89" s="322"/>
      <c r="MY89" s="322"/>
      <c r="MZ89" s="322"/>
      <c r="NA89" s="322"/>
      <c r="NB89" s="322"/>
      <c r="NC89" s="322"/>
      <c r="ND89" s="322"/>
      <c r="NE89" s="322"/>
      <c r="NF89" s="322"/>
      <c r="NG89" s="322"/>
      <c r="NH89" s="322"/>
      <c r="NI89" s="322"/>
      <c r="NJ89" s="322"/>
      <c r="NK89" s="322"/>
      <c r="NL89" s="322"/>
      <c r="NM89" s="322"/>
      <c r="NN89" s="322"/>
      <c r="NO89" s="322"/>
      <c r="NP89" s="322"/>
      <c r="NQ89" s="322"/>
      <c r="NR89" s="322"/>
      <c r="NS89" s="322"/>
      <c r="NT89" s="323"/>
      <c r="NU89" s="387"/>
      <c r="NV89" s="388"/>
      <c r="NW89" s="388"/>
      <c r="NX89" s="388"/>
      <c r="NY89" s="388"/>
      <c r="NZ89" s="388"/>
      <c r="OA89" s="389"/>
      <c r="OB89" s="390" t="n">
        <f aca="false">SUBTOTAL(3, LR89:MF89)</f>
        <v>0</v>
      </c>
      <c r="OC89" s="391" t="n">
        <f aca="false">COUNTIF(MG89:OA89,"&lt;&gt;0")-COUNTIF(MG89:OA89,"")</f>
        <v>0</v>
      </c>
      <c r="OD89" s="291"/>
      <c r="OE89" s="291"/>
      <c r="OF89" s="408"/>
      <c r="OG89" s="409"/>
      <c r="OH89" s="409"/>
      <c r="OI89" s="409"/>
      <c r="OJ89" s="409"/>
      <c r="OK89" s="409"/>
      <c r="OL89" s="409"/>
      <c r="OM89" s="409"/>
      <c r="ON89" s="410"/>
      <c r="OO89" s="411"/>
      <c r="OP89" s="412"/>
      <c r="OQ89" s="412"/>
      <c r="OR89" s="412"/>
      <c r="OS89" s="412"/>
      <c r="OT89" s="412"/>
      <c r="OU89" s="413"/>
      <c r="OV89" s="365"/>
      <c r="OW89" s="366"/>
      <c r="OX89" s="366"/>
      <c r="OY89" s="366"/>
      <c r="OZ89" s="366"/>
      <c r="PA89" s="366"/>
      <c r="PB89" s="366"/>
      <c r="PC89" s="366"/>
      <c r="PD89" s="366"/>
      <c r="PE89" s="366"/>
      <c r="PF89" s="366"/>
      <c r="PG89" s="366"/>
      <c r="PH89" s="366"/>
      <c r="PI89" s="366"/>
      <c r="PJ89" s="366"/>
      <c r="PK89" s="366"/>
      <c r="PL89" s="366"/>
      <c r="PM89" s="366"/>
      <c r="PN89" s="366"/>
      <c r="PO89" s="367"/>
      <c r="PP89" s="403"/>
      <c r="PQ89" s="404"/>
      <c r="PR89" s="404"/>
      <c r="PS89" s="404"/>
      <c r="PT89" s="404"/>
      <c r="PU89" s="404"/>
      <c r="PV89" s="405"/>
      <c r="PW89" s="390" t="n">
        <f aca="false">SUBTOTAL(3, OF89:OU89)</f>
        <v>0</v>
      </c>
      <c r="PX89" s="391" t="n">
        <f aca="false">COUNTIF(OV89:PV89,"&lt;&gt;0")-COUNTIF(OV89:PV89,"")</f>
        <v>0</v>
      </c>
      <c r="PY89" s="291"/>
      <c r="PZ89" s="291"/>
      <c r="QA89" s="414"/>
      <c r="QB89" s="415"/>
      <c r="QC89" s="415"/>
      <c r="QD89" s="415"/>
      <c r="QE89" s="415"/>
      <c r="QF89" s="415"/>
      <c r="QG89" s="416"/>
      <c r="QH89" s="411"/>
      <c r="QI89" s="412"/>
      <c r="QJ89" s="412"/>
      <c r="QK89" s="412"/>
      <c r="QL89" s="412"/>
      <c r="QM89" s="412"/>
      <c r="QN89" s="413"/>
      <c r="QO89" s="321"/>
      <c r="QP89" s="322"/>
      <c r="QQ89" s="322"/>
      <c r="QR89" s="322"/>
      <c r="QS89" s="322"/>
      <c r="QT89" s="322"/>
      <c r="QU89" s="323"/>
      <c r="QV89" s="387"/>
      <c r="QW89" s="388"/>
      <c r="QX89" s="388"/>
      <c r="QY89" s="388"/>
      <c r="QZ89" s="388"/>
      <c r="RA89" s="388"/>
      <c r="RB89" s="389"/>
      <c r="RC89" s="390" t="n">
        <f aca="false">SUBTOTAL(3, QA89:QN89)</f>
        <v>0</v>
      </c>
      <c r="RD89" s="391" t="n">
        <f aca="false">COUNTIF(QO89:RB89,"&lt;&gt;0")-COUNTIF(QO89:RB89,"")</f>
        <v>0</v>
      </c>
      <c r="RE89" s="291"/>
      <c r="RF89" s="291"/>
      <c r="RG89" s="408"/>
      <c r="RH89" s="409"/>
      <c r="RI89" s="409"/>
      <c r="RJ89" s="409"/>
      <c r="RK89" s="409"/>
      <c r="RL89" s="409"/>
      <c r="RM89" s="410"/>
      <c r="RN89" s="411"/>
      <c r="RO89" s="412"/>
      <c r="RP89" s="412"/>
      <c r="RQ89" s="412"/>
      <c r="RR89" s="412"/>
      <c r="RS89" s="412"/>
      <c r="RT89" s="413"/>
      <c r="RU89" s="365" t="s">
        <v>410</v>
      </c>
      <c r="RV89" s="366"/>
      <c r="RW89" s="366"/>
      <c r="RX89" s="366"/>
      <c r="RY89" s="366"/>
      <c r="RZ89" s="366"/>
      <c r="SA89" s="367"/>
      <c r="SB89" s="403"/>
      <c r="SC89" s="404"/>
      <c r="SD89" s="404"/>
      <c r="SE89" s="404"/>
      <c r="SF89" s="404"/>
      <c r="SG89" s="404"/>
      <c r="SH89" s="405"/>
      <c r="SI89" s="390" t="n">
        <f aca="false">COUNTIF(RG89:RT89,"&lt;&gt;0")-COUNTIF(RG89:RT89,"")</f>
        <v>0</v>
      </c>
      <c r="SJ89" s="391" t="n">
        <f aca="false">COUNTIF(RU89:SH89,"&lt;&gt;0")-COUNTIF(RU89:SH89,"")</f>
        <v>1</v>
      </c>
      <c r="SK89" s="291"/>
      <c r="SL89" s="291"/>
      <c r="SM89" s="395" t="n">
        <f aca="false">SUMIF(LR87:SL87,"итого гр.",LR89:SL89)</f>
        <v>0</v>
      </c>
      <c r="SN89" s="391" t="n">
        <f aca="false">SUMIF(LR87:SL87,"итого фк.",LR89:SL89)</f>
        <v>0</v>
      </c>
      <c r="SO89" s="291"/>
      <c r="SP89" s="291"/>
      <c r="SQ89" s="396"/>
      <c r="SR89" s="397"/>
      <c r="SS89" s="291"/>
      <c r="ST89" s="291"/>
      <c r="SU89" s="408"/>
      <c r="SV89" s="409"/>
      <c r="SW89" s="409"/>
      <c r="SX89" s="410"/>
      <c r="SY89" s="411"/>
      <c r="SZ89" s="412"/>
      <c r="TA89" s="412"/>
      <c r="TB89" s="413"/>
      <c r="TC89" s="365"/>
      <c r="TD89" s="366"/>
      <c r="TE89" s="366"/>
      <c r="TF89" s="367"/>
      <c r="TG89" s="403"/>
      <c r="TH89" s="404"/>
      <c r="TI89" s="404"/>
      <c r="TJ89" s="405"/>
      <c r="TK89" s="390"/>
      <c r="TL89" s="391"/>
      <c r="TM89" s="291"/>
      <c r="TN89" s="291"/>
      <c r="TO89" s="395"/>
      <c r="TP89" s="417"/>
      <c r="TQ89" s="291"/>
      <c r="TR89" s="291"/>
      <c r="TS89" s="417"/>
      <c r="TT89" s="417"/>
      <c r="TU89" s="291"/>
      <c r="TV89" s="291"/>
      <c r="TW89" s="417"/>
      <c r="TX89" s="417"/>
      <c r="TY89" s="291"/>
      <c r="TZ89" s="291"/>
      <c r="UA89" s="417"/>
      <c r="UB89" s="417"/>
      <c r="UC89" s="291"/>
      <c r="UD89" s="291"/>
      <c r="UE89" s="418" t="n">
        <f aca="false">SUMIF(TO6:UD6,"итого гр.",TO89:UD89)</f>
        <v>0</v>
      </c>
      <c r="UF89" s="397" t="n">
        <f aca="false">SUMIF($TO$6:$UD$6,"итого фк.",TO89:UD89)</f>
        <v>0</v>
      </c>
      <c r="UG89" s="724"/>
      <c r="UH89" s="291"/>
      <c r="UI89" s="396"/>
      <c r="UJ89" s="397"/>
      <c r="UK89" s="291"/>
      <c r="UL89" s="291"/>
      <c r="UM89" s="396"/>
      <c r="UN89" s="397"/>
      <c r="UO89" s="291"/>
      <c r="UP89" s="291"/>
      <c r="UQ89" s="395"/>
      <c r="UR89" s="391"/>
      <c r="US89" s="291"/>
      <c r="UT89" s="291"/>
      <c r="UU89" s="396"/>
      <c r="UV89" s="397"/>
      <c r="UW89" s="291"/>
      <c r="UX89" s="291"/>
      <c r="UY89" s="418"/>
      <c r="UZ89" s="418"/>
      <c r="VA89" s="291"/>
      <c r="VB89" s="291"/>
      <c r="VC89" s="418"/>
      <c r="VD89" s="418"/>
      <c r="VE89" s="291"/>
      <c r="VF89" s="291"/>
      <c r="VG89" s="546"/>
      <c r="VH89" s="375"/>
      <c r="VI89" s="546"/>
      <c r="VJ89" s="375"/>
      <c r="VK89" s="396"/>
      <c r="VL89" s="375"/>
      <c r="VM89" s="419"/>
      <c r="VN89" s="546"/>
      <c r="VO89" s="377"/>
      <c r="VP89" s="618"/>
      <c r="VS89" s="608"/>
      <c r="WF89" s="127" t="n">
        <f aca="false">IF(AJ89="",0,AJ89+WF86)</f>
        <v>0</v>
      </c>
      <c r="WG89" s="127" t="n">
        <f aca="false">IF(AK89="",0,AK89+WG86)</f>
        <v>0</v>
      </c>
      <c r="WH89" s="127" t="n">
        <f aca="false">IF(BP89="",0,BP89+WH86)</f>
        <v>0</v>
      </c>
      <c r="WI89" s="127" t="n">
        <f aca="false">IF(BQ89="",0,BQ89+WI86)</f>
        <v>0</v>
      </c>
      <c r="WJ89" s="127" t="n">
        <f aca="false">IF(CJ89="",0,CJ89+WJ86)</f>
        <v>0</v>
      </c>
      <c r="WK89" s="127" t="n">
        <f aca="false">IF(CK89="",0,CK89+WK86)</f>
        <v>0</v>
      </c>
      <c r="WL89" s="127" t="n">
        <f aca="false">IF(DD89="",0,DD89+WL86)</f>
        <v>0</v>
      </c>
      <c r="WM89" s="127" t="n">
        <f aca="false">IF(DE89="",0,DE89+WM86)</f>
        <v>0</v>
      </c>
      <c r="WN89" s="127" t="n">
        <f aca="false">IF(EF89="",0,EF89+WN86)</f>
        <v>0</v>
      </c>
      <c r="WO89" s="127" t="n">
        <f aca="false">IF(EG89="",0,EG89+WO86)</f>
        <v>0</v>
      </c>
      <c r="WP89" s="127" t="n">
        <f aca="false">IF(FF89="",0,FF89+WP86)</f>
        <v>0</v>
      </c>
      <c r="WQ89" s="127" t="n">
        <f aca="false">IF(FG89="",0,FG89+WQ86)</f>
        <v>0</v>
      </c>
      <c r="WR89" s="127" t="n">
        <f aca="false">IF(IS89="",0,IS89+WR86)</f>
        <v>0</v>
      </c>
      <c r="WS89" s="127" t="n">
        <f aca="false">IF(IT89="",0,IT89+WS86)</f>
        <v>0</v>
      </c>
      <c r="WT89" s="127" t="n">
        <f aca="false">IF(HY89="",0,HY89+WT86)</f>
        <v>0</v>
      </c>
      <c r="WU89" s="127" t="n">
        <f aca="false">IF(HZ89="",0,HZ89+WU86)</f>
        <v>0</v>
      </c>
      <c r="WV89" s="127" t="n">
        <f aca="false">IF(SK89="",0,SK89+WV86)</f>
        <v>0</v>
      </c>
      <c r="WW89" s="127" t="n">
        <f aca="false">IF(SL89="",0,SL89+WW86)</f>
        <v>0</v>
      </c>
      <c r="WX89" s="127" t="n">
        <f aca="false">IF(UM89="",0,UM89)</f>
        <v>0</v>
      </c>
      <c r="WY89" s="127" t="n">
        <f aca="false">IF(UN89="",0,UN89)</f>
        <v>0</v>
      </c>
      <c r="WZ89" s="127" t="n">
        <f aca="false">IF(LL89="",0,LL89+WZ86)</f>
        <v>0</v>
      </c>
      <c r="XA89" s="127" t="n">
        <f aca="false">IF(LM89="",0,LM89+XA86)</f>
        <v>0</v>
      </c>
      <c r="XB89" s="127" t="n">
        <f aca="false">IF(UI89="",0,UI89+XB86)</f>
        <v>0</v>
      </c>
      <c r="XC89" s="127" t="n">
        <f aca="false">IF(UJ89="",0,UJ89+XC86)</f>
        <v>0</v>
      </c>
      <c r="XD89" s="127" t="n">
        <f aca="false">IF(VN89="",0,VN89+XD86)</f>
        <v>0</v>
      </c>
      <c r="XE89" s="127" t="n">
        <f aca="false">IF(VO89="",0,VO89+XE86)</f>
        <v>0</v>
      </c>
      <c r="XF89" s="127" t="n">
        <f aca="false">IFERROR(XD89/$A87,0)</f>
        <v>0</v>
      </c>
      <c r="XG89" s="127" t="n">
        <f aca="false">IFERROR(XE89/$A87,0)</f>
        <v>0</v>
      </c>
      <c r="XH89" s="127" t="n">
        <f aca="false">IF(US89="",0,US89+XH86)</f>
        <v>0</v>
      </c>
      <c r="XI89" s="127" t="n">
        <f aca="false">IF(UT89="",0,UT89+XI86)</f>
        <v>0</v>
      </c>
      <c r="XJ89" s="127" t="n">
        <f aca="false">IF(WF89&gt;0,0,AH89+XJ86)</f>
        <v>13</v>
      </c>
      <c r="XK89" s="127" t="n">
        <f aca="false">IF(WG89&gt;0,0,AI89+XK86)</f>
        <v>8</v>
      </c>
      <c r="XL89" s="127" t="n">
        <f aca="false">IF(WH89&gt;0,0,BN89+XL86)</f>
        <v>16</v>
      </c>
      <c r="XM89" s="127" t="n">
        <f aca="false">IF(WI89&gt;0,0,BO89+XM86)</f>
        <v>12</v>
      </c>
      <c r="XN89" s="127" t="n">
        <f aca="false">IF(WJ89&gt;0,0,CH89+XN86)</f>
        <v>0</v>
      </c>
      <c r="XO89" s="127" t="n">
        <f aca="false">IF(WK89&gt;0,0,CI89+XO86)</f>
        <v>0</v>
      </c>
      <c r="XP89" s="127" t="n">
        <f aca="false">IF(WL89&gt;0,0,DB89+XP86)</f>
        <v>0</v>
      </c>
      <c r="XQ89" s="127" t="n">
        <f aca="false">IF(WM89&gt;0,0,DC89+XQ86)</f>
        <v>0</v>
      </c>
      <c r="XR89" s="127" t="n">
        <f aca="false">IF(WN89&gt;0,0,ED89+XR86)</f>
        <v>4</v>
      </c>
      <c r="XS89" s="127" t="n">
        <f aca="false">IF(WO89&gt;0,0,EE89+XS86)</f>
        <v>4</v>
      </c>
      <c r="XT89" s="127" t="n">
        <f aca="false">IF(WP89&gt;0,0,FD89+XT86)</f>
        <v>7</v>
      </c>
      <c r="XU89" s="127" t="n">
        <f aca="false">IF(WQ89&gt;0,0,FE89+XU86)</f>
        <v>2</v>
      </c>
      <c r="XV89" s="127" t="n">
        <f aca="false">IF(WR89&gt;0,0,IQ89+XV86)</f>
        <v>0</v>
      </c>
      <c r="XW89" s="127" t="n">
        <f aca="false">IF(WS89&gt;0,0,IR89+XW86)</f>
        <v>0</v>
      </c>
      <c r="XX89" s="127" t="n">
        <f aca="false">IF(WT89&gt;0,0,HW89+XX86)</f>
        <v>34</v>
      </c>
      <c r="XY89" s="127" t="n">
        <f aca="false">IFERROR(IF(WU89&gt;0,0,HX89+XY86),0)</f>
        <v>27</v>
      </c>
      <c r="XZ89" s="127" t="n">
        <f aca="false">IF(WV89&gt;0,0,SI89+XZ86)</f>
        <v>6</v>
      </c>
      <c r="YA89" s="127" t="n">
        <f aca="false">IFERROR(IF(WW89&gt;0,0,SJ89+YA86),0)</f>
        <v>4</v>
      </c>
      <c r="YB89" s="127"/>
      <c r="YC89" s="127"/>
      <c r="YD89" s="127"/>
    </row>
    <row r="90" customFormat="false" ht="15" hidden="false" customHeight="false" outlineLevel="0" collapsed="false">
      <c r="A90" s="741"/>
      <c r="B90" s="420"/>
      <c r="C90" s="421"/>
      <c r="D90" s="421"/>
      <c r="E90" s="421"/>
      <c r="F90" s="421"/>
      <c r="G90" s="421"/>
      <c r="H90" s="421"/>
      <c r="I90" s="422"/>
      <c r="J90" s="423"/>
      <c r="K90" s="424"/>
      <c r="L90" s="424"/>
      <c r="M90" s="424"/>
      <c r="N90" s="424"/>
      <c r="O90" s="424"/>
      <c r="P90" s="425"/>
      <c r="Q90" s="426"/>
      <c r="R90" s="427"/>
      <c r="S90" s="427"/>
      <c r="T90" s="427"/>
      <c r="U90" s="427"/>
      <c r="V90" s="427"/>
      <c r="W90" s="427"/>
      <c r="X90" s="427"/>
      <c r="Y90" s="427"/>
      <c r="Z90" s="428"/>
      <c r="AA90" s="429"/>
      <c r="AB90" s="430"/>
      <c r="AC90" s="430"/>
      <c r="AD90" s="430"/>
      <c r="AE90" s="430"/>
      <c r="AF90" s="430"/>
      <c r="AG90" s="431"/>
      <c r="AH90" s="432" t="n">
        <f aca="false">SUBTOTAL(9, B90:P90)</f>
        <v>0</v>
      </c>
      <c r="AI90" s="433" t="n">
        <f aca="false">SUBTOTAL(9, Q90:AG90)</f>
        <v>0</v>
      </c>
      <c r="AJ90" s="291" t="n">
        <f aca="false">SUM(AH90,AJ87)</f>
        <v>910</v>
      </c>
      <c r="AK90" s="291" t="n">
        <f aca="false">SUM(AI90,AK87)</f>
        <v>585</v>
      </c>
      <c r="AL90" s="420" t="n">
        <v>21</v>
      </c>
      <c r="AM90" s="421"/>
      <c r="AN90" s="421"/>
      <c r="AO90" s="421"/>
      <c r="AP90" s="421"/>
      <c r="AQ90" s="421"/>
      <c r="AR90" s="422"/>
      <c r="AS90" s="423"/>
      <c r="AT90" s="424"/>
      <c r="AU90" s="424"/>
      <c r="AV90" s="424"/>
      <c r="AW90" s="424"/>
      <c r="AX90" s="424"/>
      <c r="AY90" s="425"/>
      <c r="AZ90" s="426"/>
      <c r="BA90" s="687" t="n">
        <v>21</v>
      </c>
      <c r="BB90" s="426"/>
      <c r="BC90" s="427"/>
      <c r="BD90" s="427"/>
      <c r="BE90" s="427"/>
      <c r="BF90" s="428"/>
      <c r="BG90" s="429"/>
      <c r="BH90" s="430"/>
      <c r="BI90" s="430"/>
      <c r="BJ90" s="430"/>
      <c r="BK90" s="430"/>
      <c r="BL90" s="430"/>
      <c r="BM90" s="431"/>
      <c r="BN90" s="432" t="n">
        <f aca="false">SUBTOTAL(9, AL90:AY90)</f>
        <v>21</v>
      </c>
      <c r="BO90" s="433" t="n">
        <f aca="false">SUBTOTAL(9, AZ90:BM90)</f>
        <v>21</v>
      </c>
      <c r="BP90" s="291" t="n">
        <f aca="false">SUM(BN90,BP87)</f>
        <v>337</v>
      </c>
      <c r="BQ90" s="291" t="n">
        <f aca="false">SUM(BO90,BQ87)</f>
        <v>208</v>
      </c>
      <c r="BR90" s="420"/>
      <c r="BS90" s="421"/>
      <c r="BT90" s="421"/>
      <c r="BU90" s="422"/>
      <c r="BV90" s="434"/>
      <c r="BW90" s="435"/>
      <c r="BX90" s="435"/>
      <c r="BY90" s="436"/>
      <c r="BZ90" s="426"/>
      <c r="CA90" s="427"/>
      <c r="CB90" s="322"/>
      <c r="CC90" s="323"/>
      <c r="CD90" s="387"/>
      <c r="CE90" s="388"/>
      <c r="CF90" s="388"/>
      <c r="CG90" s="431"/>
      <c r="CH90" s="432" t="n">
        <f aca="false">SUBTOTAL(9, BR90:BY90)</f>
        <v>0</v>
      </c>
      <c r="CI90" s="433" t="n">
        <f aca="false">SUBTOTAL(9, BZ90:CG90)</f>
        <v>0</v>
      </c>
      <c r="CJ90" s="291" t="n">
        <f aca="false">SUM(CH90,CJ87)</f>
        <v>0</v>
      </c>
      <c r="CK90" s="291" t="n">
        <f aca="false">SUM(CI90,CK87)</f>
        <v>0</v>
      </c>
      <c r="CL90" s="420"/>
      <c r="CM90" s="421"/>
      <c r="CN90" s="421"/>
      <c r="CO90" s="422"/>
      <c r="CP90" s="423"/>
      <c r="CQ90" s="424"/>
      <c r="CR90" s="424"/>
      <c r="CS90" s="425"/>
      <c r="CT90" s="426"/>
      <c r="CU90" s="427"/>
      <c r="CV90" s="427"/>
      <c r="CW90" s="428"/>
      <c r="CX90" s="429"/>
      <c r="CY90" s="430"/>
      <c r="CZ90" s="430"/>
      <c r="DA90" s="431"/>
      <c r="DB90" s="432" t="n">
        <f aca="false">SUBTOTAL(9, CL90:CS90)</f>
        <v>0</v>
      </c>
      <c r="DC90" s="433" t="n">
        <f aca="false">SUBTOTAL(9, CT90:DA90)</f>
        <v>0</v>
      </c>
      <c r="DD90" s="291" t="n">
        <f aca="false">SUM(DB90,DD87)</f>
        <v>0</v>
      </c>
      <c r="DE90" s="291" t="n">
        <f aca="false">SUM(DC90,DE87)</f>
        <v>0</v>
      </c>
      <c r="DF90" s="437" t="n">
        <f aca="false">SUMIF(B6:DE6,"итого гр.",B90:DE90)</f>
        <v>21</v>
      </c>
      <c r="DG90" s="433" t="n">
        <f aca="false">SUMIF(B6:DE6,"итого фк.",B90:DE90)</f>
        <v>21</v>
      </c>
      <c r="DH90" s="291" t="n">
        <f aca="false">SUM(DF90,DH87)</f>
        <v>1247</v>
      </c>
      <c r="DI90" s="291" t="n">
        <f aca="false">SUM(DG90,DI87)</f>
        <v>793</v>
      </c>
      <c r="DJ90" s="438" t="n">
        <f aca="false">DH90</f>
        <v>1247</v>
      </c>
      <c r="DK90" s="439" t="n">
        <f aca="false">DI90</f>
        <v>793</v>
      </c>
      <c r="DL90" s="291"/>
      <c r="DM90" s="291"/>
      <c r="DN90" s="420"/>
      <c r="DO90" s="421"/>
      <c r="DP90" s="421"/>
      <c r="DQ90" s="422"/>
      <c r="DR90" s="423"/>
      <c r="DS90" s="424"/>
      <c r="DT90" s="424"/>
      <c r="DU90" s="425"/>
      <c r="DV90" s="426"/>
      <c r="DW90" s="427"/>
      <c r="DX90" s="427"/>
      <c r="DY90" s="428"/>
      <c r="DZ90" s="429"/>
      <c r="EA90" s="430"/>
      <c r="EB90" s="430"/>
      <c r="EC90" s="431"/>
      <c r="ED90" s="390" t="n">
        <f aca="false">SUBTOTAL(9, DN90:DU90)</f>
        <v>0</v>
      </c>
      <c r="EE90" s="433" t="n">
        <f aca="false">SUBTOTAL(9, DV90:EC90)</f>
        <v>0</v>
      </c>
      <c r="EF90" s="291" t="n">
        <f aca="false">SUM(ED90,EF87)</f>
        <v>31.1</v>
      </c>
      <c r="EG90" s="291" t="n">
        <f aca="false">SUM(EE90,EG87)</f>
        <v>26.488</v>
      </c>
      <c r="EH90" s="420"/>
      <c r="EI90" s="421"/>
      <c r="EJ90" s="421"/>
      <c r="EK90" s="421"/>
      <c r="EL90" s="421"/>
      <c r="EM90" s="421"/>
      <c r="EN90" s="422"/>
      <c r="EO90" s="423"/>
      <c r="EP90" s="424"/>
      <c r="EQ90" s="424"/>
      <c r="ER90" s="425"/>
      <c r="ES90" s="699"/>
      <c r="ET90" s="441"/>
      <c r="EU90" s="441"/>
      <c r="EV90" s="441"/>
      <c r="EW90" s="441"/>
      <c r="EX90" s="441"/>
      <c r="EY90" s="442"/>
      <c r="EZ90" s="443"/>
      <c r="FA90" s="444"/>
      <c r="FB90" s="444"/>
      <c r="FC90" s="445"/>
      <c r="FD90" s="432" t="n">
        <f aca="false">SUBTOTAL(9, EH90:ER90)</f>
        <v>0</v>
      </c>
      <c r="FE90" s="433" t="n">
        <f aca="false">SUBTOTAL(9, ES90:FC90)</f>
        <v>0</v>
      </c>
      <c r="FF90" s="291" t="n">
        <f aca="false">SUM(FD90,FF87)</f>
        <v>220</v>
      </c>
      <c r="FG90" s="291" t="n">
        <f aca="false">SUM(FE90,FG87)</f>
        <v>60</v>
      </c>
      <c r="FH90" s="420" t="n">
        <v>3</v>
      </c>
      <c r="FI90" s="421" t="n">
        <v>5</v>
      </c>
      <c r="FJ90" s="421"/>
      <c r="FK90" s="421"/>
      <c r="FL90" s="421"/>
      <c r="FM90" s="421"/>
      <c r="FN90" s="421"/>
      <c r="FO90" s="421"/>
      <c r="FP90" s="421"/>
      <c r="FQ90" s="421"/>
      <c r="FR90" s="421"/>
      <c r="FS90" s="421"/>
      <c r="FT90" s="421"/>
      <c r="FU90" s="421"/>
      <c r="FV90" s="421"/>
      <c r="FW90" s="421"/>
      <c r="FX90" s="421"/>
      <c r="FY90" s="421"/>
      <c r="FZ90" s="421"/>
      <c r="GA90" s="421"/>
      <c r="GB90" s="421"/>
      <c r="GC90" s="421"/>
      <c r="GD90" s="421"/>
      <c r="GE90" s="421"/>
      <c r="GF90" s="421"/>
      <c r="GG90" s="421"/>
      <c r="GH90" s="421"/>
      <c r="GI90" s="421"/>
      <c r="GJ90" s="421"/>
      <c r="GK90" s="421"/>
      <c r="GL90" s="421"/>
      <c r="GM90" s="422"/>
      <c r="GN90" s="423"/>
      <c r="GO90" s="424"/>
      <c r="GP90" s="424"/>
      <c r="GQ90" s="424"/>
      <c r="GR90" s="424"/>
      <c r="GS90" s="424"/>
      <c r="GT90" s="425"/>
      <c r="GU90" s="426" t="n">
        <v>5</v>
      </c>
      <c r="GV90" s="427"/>
      <c r="GW90" s="426"/>
      <c r="GX90" s="427"/>
      <c r="GY90" s="427"/>
      <c r="GZ90" s="427"/>
      <c r="HA90" s="427"/>
      <c r="HB90" s="427"/>
      <c r="HC90" s="427"/>
      <c r="HD90" s="427"/>
      <c r="HE90" s="427"/>
      <c r="HF90" s="427"/>
      <c r="HG90" s="427"/>
      <c r="HH90" s="427"/>
      <c r="HI90" s="427"/>
      <c r="HJ90" s="427"/>
      <c r="HK90" s="427"/>
      <c r="HL90" s="427"/>
      <c r="HM90" s="427"/>
      <c r="HN90" s="427"/>
      <c r="HO90" s="428"/>
      <c r="HP90" s="429"/>
      <c r="HQ90" s="430"/>
      <c r="HR90" s="430"/>
      <c r="HS90" s="430"/>
      <c r="HT90" s="430"/>
      <c r="HU90" s="430"/>
      <c r="HV90" s="431"/>
      <c r="HW90" s="432" t="n">
        <f aca="false">SUBTOTAL(9, FH90:GT90)</f>
        <v>8</v>
      </c>
      <c r="HX90" s="433" t="n">
        <f aca="false">SUBTOTAL(9, GU90:HV90)</f>
        <v>5</v>
      </c>
      <c r="HY90" s="291" t="n">
        <f aca="false">SUM(HW90,HY87)</f>
        <v>177</v>
      </c>
      <c r="HZ90" s="291" t="n">
        <f aca="false">SUM(HX90,HZ87)</f>
        <v>137.773</v>
      </c>
      <c r="IA90" s="446"/>
      <c r="IB90" s="447"/>
      <c r="IC90" s="447"/>
      <c r="ID90" s="448"/>
      <c r="IE90" s="449"/>
      <c r="IF90" s="450"/>
      <c r="IG90" s="450"/>
      <c r="IH90" s="425"/>
      <c r="II90" s="440"/>
      <c r="IJ90" s="451"/>
      <c r="IK90" s="451"/>
      <c r="IL90" s="452"/>
      <c r="IM90" s="453"/>
      <c r="IN90" s="454"/>
      <c r="IO90" s="454"/>
      <c r="IP90" s="455"/>
      <c r="IQ90" s="432" t="n">
        <f aca="false">SUBTOTAL(9, IA90:IH90)</f>
        <v>0</v>
      </c>
      <c r="IR90" s="433" t="n">
        <f aca="false">SUBTOTAL(9, II90:IP90)</f>
        <v>0</v>
      </c>
      <c r="IS90" s="291" t="n">
        <f aca="false">SUM(IQ90,IS87)</f>
        <v>0</v>
      </c>
      <c r="IT90" s="291" t="n">
        <f aca="false">SUM(IR90,IT87)</f>
        <v>0</v>
      </c>
      <c r="IU90" s="420"/>
      <c r="IV90" s="421" t="n">
        <v>1.2</v>
      </c>
      <c r="IW90" s="421" t="n">
        <v>5.6</v>
      </c>
      <c r="IX90" s="421"/>
      <c r="IY90" s="421"/>
      <c r="IZ90" s="421"/>
      <c r="JA90" s="421"/>
      <c r="JB90" s="421"/>
      <c r="JC90" s="421"/>
      <c r="JD90" s="421"/>
      <c r="JE90" s="421"/>
      <c r="JF90" s="421"/>
      <c r="JG90" s="421"/>
      <c r="JH90" s="421"/>
      <c r="JI90" s="421"/>
      <c r="JJ90" s="427"/>
      <c r="JK90" s="427"/>
      <c r="JL90" s="427"/>
      <c r="JM90" s="427"/>
      <c r="JN90" s="427"/>
      <c r="JO90" s="427"/>
      <c r="JP90" s="427"/>
      <c r="JQ90" s="427"/>
      <c r="JR90" s="427"/>
      <c r="JS90" s="427"/>
      <c r="JT90" s="427"/>
      <c r="JU90" s="427"/>
      <c r="JV90" s="427"/>
      <c r="JW90" s="427"/>
      <c r="JX90" s="427"/>
      <c r="JY90" s="427"/>
      <c r="JZ90" s="427"/>
      <c r="KA90" s="427"/>
      <c r="KB90" s="427"/>
      <c r="KC90" s="427"/>
      <c r="KD90" s="427"/>
      <c r="KE90" s="427"/>
      <c r="KF90" s="427"/>
      <c r="KG90" s="427"/>
      <c r="KH90" s="427"/>
      <c r="KI90" s="427"/>
      <c r="KJ90" s="427"/>
      <c r="KK90" s="427"/>
      <c r="KL90" s="427"/>
      <c r="KM90" s="427"/>
      <c r="KN90" s="427"/>
      <c r="KO90" s="427"/>
      <c r="KP90" s="428"/>
      <c r="KQ90" s="429"/>
      <c r="KR90" s="430"/>
      <c r="KS90" s="430"/>
      <c r="KT90" s="430"/>
      <c r="KU90" s="430"/>
      <c r="KV90" s="430"/>
      <c r="KW90" s="431"/>
      <c r="KX90" s="432" t="n">
        <f aca="false">SUBTOTAL(9, IU90:JI90)</f>
        <v>6.8</v>
      </c>
      <c r="KY90" s="433" t="n">
        <f aca="false">SUBTOTAL(9, JJ90:KW90)</f>
        <v>0</v>
      </c>
      <c r="KZ90" s="291" t="n">
        <f aca="false">SUM(KX90,KZ87)</f>
        <v>369.441</v>
      </c>
      <c r="LA90" s="727" t="n">
        <f aca="false">SUM(KY90,LA87)</f>
        <v>1051.055</v>
      </c>
      <c r="LB90" s="437" t="n">
        <f aca="false">SUMIF(DN6:LA6,"итого гр.",DN90:LA90)</f>
        <v>14.8</v>
      </c>
      <c r="LC90" s="433" t="n">
        <f aca="false">SUMIF(DN6:LA6,"итого фк.",DN90:LA90)</f>
        <v>5</v>
      </c>
      <c r="LD90" s="291" t="n">
        <f aca="false">SUM(LB90,LD87)</f>
        <v>797.541</v>
      </c>
      <c r="LE90" s="291" t="n">
        <f aca="false">SUM(LC90,LE87)</f>
        <v>1275.316</v>
      </c>
      <c r="LF90" s="438" t="n">
        <f aca="false">LD90</f>
        <v>797.541</v>
      </c>
      <c r="LG90" s="439" t="n">
        <f aca="false">LE90</f>
        <v>1275.316</v>
      </c>
      <c r="LH90" s="291"/>
      <c r="LI90" s="728"/>
      <c r="LJ90" s="457" t="n">
        <v>1.9</v>
      </c>
      <c r="LK90" s="458"/>
      <c r="LL90" s="291" t="n">
        <f aca="false">LJ90</f>
        <v>1.9</v>
      </c>
      <c r="LM90" s="291" t="n">
        <f aca="false">LK90</f>
        <v>0</v>
      </c>
      <c r="LN90" s="438" t="n">
        <f aca="false">SUM(DF90,LB90,LJ90)</f>
        <v>37.7</v>
      </c>
      <c r="LO90" s="439" t="n">
        <f aca="false">SUM(DG90,LC90,LK90)</f>
        <v>26</v>
      </c>
      <c r="LP90" s="291" t="n">
        <f aca="false">SUM(DH90,LD90,LL90)</f>
        <v>2046.441</v>
      </c>
      <c r="LQ90" s="291" t="n">
        <f aca="false">SUM(DI90,LE90,LM90)</f>
        <v>2068.316</v>
      </c>
      <c r="LR90" s="420" t="n">
        <v>7.3</v>
      </c>
      <c r="LS90" s="421"/>
      <c r="LT90" s="421"/>
      <c r="LU90" s="421"/>
      <c r="LV90" s="421"/>
      <c r="LW90" s="421"/>
      <c r="LX90" s="421"/>
      <c r="LY90" s="421"/>
      <c r="LZ90" s="421"/>
      <c r="MA90" s="421"/>
      <c r="MB90" s="421"/>
      <c r="MC90" s="421"/>
      <c r="MD90" s="421"/>
      <c r="ME90" s="421"/>
      <c r="MF90" s="421"/>
      <c r="MG90" s="441"/>
      <c r="MH90" s="441"/>
      <c r="MI90" s="441"/>
      <c r="MJ90" s="441"/>
      <c r="MK90" s="441"/>
      <c r="ML90" s="441"/>
      <c r="MM90" s="441"/>
      <c r="MN90" s="441"/>
      <c r="MO90" s="441"/>
      <c r="MP90" s="441"/>
      <c r="MQ90" s="441"/>
      <c r="MR90" s="441"/>
      <c r="MS90" s="441"/>
      <c r="MT90" s="441"/>
      <c r="MU90" s="441"/>
      <c r="MV90" s="441"/>
      <c r="MW90" s="441"/>
      <c r="MX90" s="441"/>
      <c r="MY90" s="441"/>
      <c r="MZ90" s="441"/>
      <c r="NA90" s="441"/>
      <c r="NB90" s="441"/>
      <c r="NC90" s="441"/>
      <c r="ND90" s="441"/>
      <c r="NE90" s="441"/>
      <c r="NF90" s="441"/>
      <c r="NG90" s="441"/>
      <c r="NH90" s="441"/>
      <c r="NI90" s="441"/>
      <c r="NJ90" s="441"/>
      <c r="NK90" s="441"/>
      <c r="NL90" s="441"/>
      <c r="NM90" s="441"/>
      <c r="NN90" s="441"/>
      <c r="NO90" s="441"/>
      <c r="NP90" s="441"/>
      <c r="NQ90" s="441"/>
      <c r="NR90" s="441"/>
      <c r="NS90" s="441"/>
      <c r="NT90" s="442"/>
      <c r="NU90" s="443"/>
      <c r="NV90" s="444"/>
      <c r="NW90" s="444"/>
      <c r="NX90" s="444"/>
      <c r="NY90" s="444"/>
      <c r="NZ90" s="444"/>
      <c r="OA90" s="445"/>
      <c r="OB90" s="432" t="n">
        <f aca="false">SUBTOTAL(9, LR90:MF90)</f>
        <v>7.3</v>
      </c>
      <c r="OC90" s="433" t="n">
        <f aca="false">SUBTOTAL(9, MG90:OA90)</f>
        <v>0</v>
      </c>
      <c r="OD90" s="291" t="n">
        <f aca="false">SUM(OB90,OD87)</f>
        <v>664.8415555556</v>
      </c>
      <c r="OE90" s="291" t="n">
        <f aca="false">SUM(OC90,OE87)</f>
        <v>1325.308</v>
      </c>
      <c r="OF90" s="459"/>
      <c r="OG90" s="460"/>
      <c r="OH90" s="460"/>
      <c r="OI90" s="460"/>
      <c r="OJ90" s="460"/>
      <c r="OK90" s="460"/>
      <c r="OL90" s="460"/>
      <c r="OM90" s="460"/>
      <c r="ON90" s="461"/>
      <c r="OO90" s="462"/>
      <c r="OP90" s="463"/>
      <c r="OQ90" s="463"/>
      <c r="OR90" s="463"/>
      <c r="OS90" s="463"/>
      <c r="OT90" s="463"/>
      <c r="OU90" s="464"/>
      <c r="OV90" s="465"/>
      <c r="OW90" s="451"/>
      <c r="OX90" s="451"/>
      <c r="OY90" s="451"/>
      <c r="OZ90" s="451"/>
      <c r="PA90" s="451"/>
      <c r="PB90" s="451"/>
      <c r="PC90" s="451"/>
      <c r="PD90" s="451"/>
      <c r="PE90" s="451"/>
      <c r="PF90" s="451"/>
      <c r="PG90" s="451"/>
      <c r="PH90" s="451"/>
      <c r="PI90" s="451"/>
      <c r="PJ90" s="451"/>
      <c r="PK90" s="451"/>
      <c r="PL90" s="451"/>
      <c r="PM90" s="451"/>
      <c r="PN90" s="451"/>
      <c r="PO90" s="452"/>
      <c r="PP90" s="453"/>
      <c r="PQ90" s="454"/>
      <c r="PR90" s="454"/>
      <c r="PS90" s="454"/>
      <c r="PT90" s="454"/>
      <c r="PU90" s="454"/>
      <c r="PV90" s="455"/>
      <c r="PW90" s="432" t="n">
        <f aca="false">SUBTOTAL(9, OF90:OU90)</f>
        <v>0</v>
      </c>
      <c r="PX90" s="433" t="n">
        <f aca="false">SUBTOTAL(9, OV90:PV90)</f>
        <v>0</v>
      </c>
      <c r="PY90" s="291" t="n">
        <f aca="false">SUM(PW90,PY87)</f>
        <v>0</v>
      </c>
      <c r="PZ90" s="291" t="n">
        <f aca="false">SUM(PX90,PZ87)</f>
        <v>0</v>
      </c>
      <c r="QA90" s="466"/>
      <c r="QB90" s="467"/>
      <c r="QC90" s="467"/>
      <c r="QD90" s="467"/>
      <c r="QE90" s="467"/>
      <c r="QF90" s="467"/>
      <c r="QG90" s="468"/>
      <c r="QH90" s="462"/>
      <c r="QI90" s="463"/>
      <c r="QJ90" s="463"/>
      <c r="QK90" s="463"/>
      <c r="QL90" s="463"/>
      <c r="QM90" s="463"/>
      <c r="QN90" s="464"/>
      <c r="QO90" s="440"/>
      <c r="QP90" s="441"/>
      <c r="QQ90" s="441"/>
      <c r="QR90" s="441"/>
      <c r="QS90" s="441"/>
      <c r="QT90" s="441"/>
      <c r="QU90" s="442"/>
      <c r="QV90" s="443"/>
      <c r="QW90" s="444"/>
      <c r="QX90" s="444"/>
      <c r="QY90" s="444"/>
      <c r="QZ90" s="444"/>
      <c r="RA90" s="444"/>
      <c r="RB90" s="445"/>
      <c r="RC90" s="432" t="n">
        <f aca="false">SUBTOTAL(9, QA90:QN90)</f>
        <v>0</v>
      </c>
      <c r="RD90" s="433" t="n">
        <f aca="false">SUBTOTAL(9, QO90:RB90)</f>
        <v>0</v>
      </c>
      <c r="RE90" s="291" t="n">
        <f aca="false">SUM(RC90,RE87)</f>
        <v>0</v>
      </c>
      <c r="RF90" s="291" t="n">
        <f aca="false">SUM(RD90,RF87)</f>
        <v>0</v>
      </c>
      <c r="RG90" s="459"/>
      <c r="RH90" s="460"/>
      <c r="RI90" s="460"/>
      <c r="RJ90" s="460"/>
      <c r="RK90" s="460"/>
      <c r="RL90" s="460"/>
      <c r="RM90" s="461"/>
      <c r="RN90" s="462"/>
      <c r="RO90" s="463"/>
      <c r="RP90" s="463"/>
      <c r="RQ90" s="463"/>
      <c r="RR90" s="463"/>
      <c r="RS90" s="463"/>
      <c r="RT90" s="464"/>
      <c r="RU90" s="465" t="n">
        <v>7.1</v>
      </c>
      <c r="RV90" s="451"/>
      <c r="RW90" s="451"/>
      <c r="RX90" s="451"/>
      <c r="RY90" s="451"/>
      <c r="RZ90" s="451"/>
      <c r="SA90" s="452"/>
      <c r="SB90" s="453"/>
      <c r="SC90" s="454"/>
      <c r="SD90" s="454"/>
      <c r="SE90" s="454"/>
      <c r="SF90" s="454"/>
      <c r="SG90" s="454"/>
      <c r="SH90" s="455"/>
      <c r="SI90" s="432" t="n">
        <f aca="false">SUBTOTAL(9, RG90:RT90)</f>
        <v>0</v>
      </c>
      <c r="SJ90" s="433" t="n">
        <f aca="false">SUBTOTAL(9, RU90:SH90)</f>
        <v>7.1</v>
      </c>
      <c r="SK90" s="291" t="n">
        <f aca="false">SUM(SI90,SK87)</f>
        <v>21.1</v>
      </c>
      <c r="SL90" s="291" t="n">
        <f aca="false">SUM(SJ90,SL87)</f>
        <v>11.634</v>
      </c>
      <c r="SM90" s="437" t="n">
        <f aca="false">SUMIF(LR6:SL6,"итого гр.",LR90:SL90)</f>
        <v>7.3</v>
      </c>
      <c r="SN90" s="433" t="n">
        <f aca="false">SUMIF($LR$6:$SL$6,"итого фк.",LR90:SL90)</f>
        <v>7.1</v>
      </c>
      <c r="SO90" s="291" t="n">
        <f aca="false">SUM(SM90,SO87)</f>
        <v>685.9415555556</v>
      </c>
      <c r="SP90" s="291" t="n">
        <f aca="false">SUM(SN90,SP87)</f>
        <v>1336.942</v>
      </c>
      <c r="SQ90" s="438" t="n">
        <f aca="false">SO90</f>
        <v>685.9415555556</v>
      </c>
      <c r="SR90" s="439" t="n">
        <f aca="false">SP90</f>
        <v>1336.942</v>
      </c>
      <c r="SS90" s="291"/>
      <c r="ST90" s="728"/>
      <c r="SU90" s="459"/>
      <c r="SV90" s="460"/>
      <c r="SW90" s="460"/>
      <c r="SX90" s="461"/>
      <c r="SY90" s="462"/>
      <c r="SZ90" s="463"/>
      <c r="TA90" s="463"/>
      <c r="TB90" s="464"/>
      <c r="TC90" s="469"/>
      <c r="TD90" s="470"/>
      <c r="TE90" s="470"/>
      <c r="TF90" s="471"/>
      <c r="TG90" s="472"/>
      <c r="TH90" s="473"/>
      <c r="TI90" s="473"/>
      <c r="TJ90" s="474"/>
      <c r="TK90" s="432" t="n">
        <f aca="false">SUBTOTAL(9, SU90:TB90)</f>
        <v>0</v>
      </c>
      <c r="TL90" s="433" t="n">
        <f aca="false">SUBTOTAL(9, TC90:TJ90)</f>
        <v>0</v>
      </c>
      <c r="TM90" s="727" t="n">
        <f aca="false">TM87+TK90</f>
        <v>0</v>
      </c>
      <c r="TN90" s="727" t="n">
        <f aca="false">TN87+TL90</f>
        <v>0</v>
      </c>
      <c r="TO90" s="437" t="n">
        <v>6.7</v>
      </c>
      <c r="TP90" s="475"/>
      <c r="TQ90" s="291"/>
      <c r="TR90" s="291"/>
      <c r="TS90" s="475"/>
      <c r="TT90" s="475"/>
      <c r="TU90" s="291"/>
      <c r="TV90" s="291"/>
      <c r="TW90" s="475"/>
      <c r="TX90" s="475"/>
      <c r="TY90" s="291"/>
      <c r="TZ90" s="291"/>
      <c r="UA90" s="475"/>
      <c r="UB90" s="475"/>
      <c r="UC90" s="291" t="n">
        <f aca="false">UA90</f>
        <v>0</v>
      </c>
      <c r="UD90" s="291" t="n">
        <f aca="false">UB90</f>
        <v>0</v>
      </c>
      <c r="UE90" s="476" t="n">
        <f aca="false">SUMIF(TO6:UD6,"итого гр.",TO90:UD90)</f>
        <v>6.7</v>
      </c>
      <c r="UF90" s="439" t="n">
        <f aca="false">SUMIF($TO$6:$UD$6,"итого фк.",TO90:UD90)</f>
        <v>0</v>
      </c>
      <c r="UG90" s="724" t="n">
        <f aca="false">UE90</f>
        <v>6.7</v>
      </c>
      <c r="UH90" s="291" t="n">
        <f aca="false">UF90</f>
        <v>0</v>
      </c>
      <c r="UI90" s="438"/>
      <c r="UJ90" s="439"/>
      <c r="UK90" s="291"/>
      <c r="UL90" s="291"/>
      <c r="UM90" s="438" t="n">
        <f aca="false">$UM$9+UM87</f>
        <v>1400</v>
      </c>
      <c r="UN90" s="439" t="n">
        <f aca="false">$UN$9+UN87</f>
        <v>1400</v>
      </c>
      <c r="UO90" s="291" t="n">
        <f aca="false">UM90</f>
        <v>1400</v>
      </c>
      <c r="UP90" s="291" t="n">
        <f aca="false">UN90</f>
        <v>1400</v>
      </c>
      <c r="UQ90" s="437" t="n">
        <f aca="false">Посуточная_НГДП!JR90</f>
        <v>0</v>
      </c>
      <c r="UR90" s="433" t="n">
        <f aca="false">Посуточная_НГДП!JS90</f>
        <v>185.089</v>
      </c>
      <c r="US90" s="291" t="n">
        <f aca="false">SUM(UQ90,US87)</f>
        <v>156.6</v>
      </c>
      <c r="UT90" s="291" t="n">
        <f aca="false">SUM(UR90,UT87)</f>
        <v>806.716</v>
      </c>
      <c r="UU90" s="438" t="n">
        <f aca="false">SUM(SQ90,UE90,UI90,UM90,UQ90,TM90)</f>
        <v>2092.6415555556</v>
      </c>
      <c r="UV90" s="439" t="n">
        <f aca="false">SUM(SR90,UF90,UJ90,UN90,UR90,TN90)</f>
        <v>2922.031</v>
      </c>
      <c r="UW90" s="291" t="n">
        <f aca="false">SUM(SS90,UG90,UK90,UO90,US90)</f>
        <v>1563.3</v>
      </c>
      <c r="UX90" s="291" t="n">
        <f aca="false">SUM(ST90,UH90,UL90,UP90,UT90)</f>
        <v>2206.716</v>
      </c>
      <c r="UY90" s="476"/>
      <c r="UZ90" s="476"/>
      <c r="VA90" s="291" t="n">
        <f aca="false">UY90</f>
        <v>0</v>
      </c>
      <c r="VB90" s="727" t="n">
        <f aca="false">UZ90</f>
        <v>0</v>
      </c>
      <c r="VC90" s="476"/>
      <c r="VD90" s="476"/>
      <c r="VE90" s="291" t="n">
        <f aca="false">VC90</f>
        <v>0</v>
      </c>
      <c r="VF90" s="291"/>
      <c r="VG90" s="479" t="n">
        <v>31104.7574444444</v>
      </c>
      <c r="VH90" s="480" t="n">
        <f aca="false">IF(A88&lt;=VW$4,VLOOKUP(A88,$VW$6:$WB$37,2,FALSE()),SUM($VX$4,LQ90,-UV90)-SUM($WB$4,-$VZ$4))-VP90</f>
        <v>30078.325</v>
      </c>
      <c r="VI90" s="479" t="n">
        <v>30213.9574444444</v>
      </c>
      <c r="VJ90" s="480"/>
      <c r="VK90" s="479" t="n">
        <v>28467.2487444444</v>
      </c>
      <c r="VL90" s="480"/>
      <c r="VM90" s="481"/>
      <c r="VN90" s="479" t="n">
        <v>869.182704742539</v>
      </c>
      <c r="VO90" s="482" t="n">
        <f aca="false">IF(A88&lt;=VW$4,VLOOKUP(A88,$VS$6:$VT$37,2,FALSE()),SUM($VO$2,-LA90,OE90,-VP90))</f>
        <v>852.705</v>
      </c>
      <c r="VP90" s="618"/>
      <c r="VQ90" s="278" t="n">
        <f aca="false">VH90-VG90</f>
        <v>-1026.4324444444</v>
      </c>
      <c r="VR90" s="380"/>
      <c r="VS90" s="608"/>
      <c r="VT90" s="380"/>
      <c r="WF90" s="127" t="n">
        <f aca="false">IF(AJ90="",0,AJ90+WF87)</f>
        <v>8430</v>
      </c>
      <c r="WG90" s="127" t="n">
        <f aca="false">IF(AK90="",0,AK90+WG87)</f>
        <v>4750</v>
      </c>
      <c r="WH90" s="127" t="n">
        <f aca="false">IF(BP90="",0,BP90+WH87)</f>
        <v>3046</v>
      </c>
      <c r="WI90" s="127" t="n">
        <f aca="false">IF(BQ90="",0,BQ90+WI87)</f>
        <v>2902</v>
      </c>
      <c r="WJ90" s="127" t="n">
        <f aca="false">IF(CJ90="",0,CJ90+WJ87)</f>
        <v>0</v>
      </c>
      <c r="WK90" s="127" t="n">
        <f aca="false">IF(CK90="",0,CK90+WK87)</f>
        <v>0</v>
      </c>
      <c r="WL90" s="127" t="n">
        <f aca="false">IF(DD90="",0,DD90+WL87)</f>
        <v>0</v>
      </c>
      <c r="WM90" s="127" t="n">
        <f aca="false">IF(DE90="",0,DE90+WM87)</f>
        <v>0</v>
      </c>
      <c r="WN90" s="127" t="n">
        <f aca="false">IF(EF90="",0,EF90+WN87)</f>
        <v>419.1</v>
      </c>
      <c r="WO90" s="127" t="n">
        <f aca="false">IF(EG90="",0,EG90+WO87)</f>
        <v>376.472</v>
      </c>
      <c r="WP90" s="127" t="n">
        <f aca="false">IF(FF90="",0,FF90+WP87)</f>
        <v>4880</v>
      </c>
      <c r="WQ90" s="127" t="n">
        <f aca="false">IF(FG90="",0,FG90+WQ87)</f>
        <v>1350</v>
      </c>
      <c r="WR90" s="127" t="n">
        <f aca="false">IF(IS90="",0,IS90+WR87)</f>
        <v>0</v>
      </c>
      <c r="WS90" s="127" t="n">
        <f aca="false">IF(IT90="",0,IT90+WS87)</f>
        <v>0</v>
      </c>
      <c r="WT90" s="127" t="n">
        <f aca="false">IF(HY90="",0,HY90+WT87)</f>
        <v>2220</v>
      </c>
      <c r="WU90" s="127" t="n">
        <f aca="false">IF(HZ90="",0,HZ90+WU87)</f>
        <v>2227.871</v>
      </c>
      <c r="WV90" s="127" t="n">
        <f aca="false">IF(SK90="",0,SK90+WV87)</f>
        <v>296</v>
      </c>
      <c r="WW90" s="127" t="n">
        <f aca="false">IF(SL90="",0,SL90+WW87)</f>
        <v>755.483</v>
      </c>
      <c r="WX90" s="127" t="n">
        <f aca="false">IF(UM90="",0,UM90)</f>
        <v>1400</v>
      </c>
      <c r="WY90" s="127" t="n">
        <f aca="false">IF(UN90="",0,UN90)</f>
        <v>1400</v>
      </c>
      <c r="WZ90" s="127" t="n">
        <f aca="false">IF(LL90="",0,LL90+WZ87)</f>
        <v>3771.9</v>
      </c>
      <c r="XA90" s="127" t="n">
        <f aca="false">IF(LM90="",0,LM90+XA87)</f>
        <v>1991.46504</v>
      </c>
      <c r="XB90" s="127" t="n">
        <f aca="false">IF(UI90="",0,UI90+XB87)</f>
        <v>0</v>
      </c>
      <c r="XC90" s="127" t="n">
        <f aca="false">IF(UJ90="",0,UJ90+XC87)</f>
        <v>0</v>
      </c>
      <c r="XD90" s="127" t="n">
        <f aca="false">IF(VN90="",0,VN90+XD87)</f>
        <v>23021.376399457</v>
      </c>
      <c r="XE90" s="127" t="n">
        <f aca="false">IF(VO90="",0,VO90+XE87)</f>
        <v>23578.5</v>
      </c>
      <c r="XF90" s="127" t="n">
        <f aca="false">IFERROR(XD90/$A88,0)</f>
        <v>822.192014266321</v>
      </c>
      <c r="XG90" s="127" t="n">
        <f aca="false">IFERROR(XE90/$A88,0)</f>
        <v>842.089285714286</v>
      </c>
      <c r="XH90" s="127" t="n">
        <f aca="false">IF(US90="",0,US90+XH87)</f>
        <v>1160.6</v>
      </c>
      <c r="XI90" s="127" t="n">
        <f aca="false">IF(UT90="",0,UT90+XI87)</f>
        <v>2072.09</v>
      </c>
      <c r="XJ90" s="127" t="n">
        <f aca="false">IF(WF90&gt;0,0,AH90+XJ87)</f>
        <v>0</v>
      </c>
      <c r="XK90" s="127" t="n">
        <f aca="false">IF(WG90&gt;0,0,AI90+XK87)</f>
        <v>0</v>
      </c>
      <c r="XL90" s="127" t="n">
        <f aca="false">IF(WH90&gt;0,0,BN90+XL87)</f>
        <v>0</v>
      </c>
      <c r="XM90" s="127" t="n">
        <f aca="false">IF(WI90&gt;0,0,BO90+XM87)</f>
        <v>0</v>
      </c>
      <c r="XN90" s="127" t="n">
        <f aca="false">IF(WJ90&gt;0,0,CH90+XN87)</f>
        <v>0</v>
      </c>
      <c r="XO90" s="127" t="n">
        <f aca="false">IF(WK90&gt;0,0,CI90+XO87)</f>
        <v>0</v>
      </c>
      <c r="XP90" s="127" t="n">
        <f aca="false">IF(WL90&gt;0,0,DB90+XP87)</f>
        <v>0</v>
      </c>
      <c r="XQ90" s="127" t="n">
        <f aca="false">IF(WM90&gt;0,0,DC90+XQ87)</f>
        <v>0</v>
      </c>
      <c r="XR90" s="127" t="n">
        <f aca="false">IF(WN90&gt;0,0,ED90+XR87)</f>
        <v>0</v>
      </c>
      <c r="XS90" s="127" t="n">
        <f aca="false">IF(WO90&gt;0,0,EE90+XS87)</f>
        <v>0</v>
      </c>
      <c r="XT90" s="127" t="n">
        <f aca="false">IF(WP90&gt;0,0,FD90+XT87)</f>
        <v>0</v>
      </c>
      <c r="XU90" s="127" t="n">
        <f aca="false">IF(WQ90&gt;0,0,FE90+XU87)</f>
        <v>0</v>
      </c>
      <c r="XV90" s="127" t="n">
        <f aca="false">IF(WR90&gt;0,0,IQ90+XV87)</f>
        <v>0</v>
      </c>
      <c r="XW90" s="127" t="n">
        <f aca="false">IF(WS90&gt;0,0,IR90+XW87)</f>
        <v>0</v>
      </c>
      <c r="XX90" s="127" t="n">
        <f aca="false">IF(WT90&gt;0,0,HW90+XX87)</f>
        <v>0</v>
      </c>
      <c r="XY90" s="127" t="n">
        <f aca="false">IFERROR(IF(WU90&gt;0,0,HX90+XY87),0)</f>
        <v>0</v>
      </c>
      <c r="XZ90" s="127" t="n">
        <f aca="false">IF(WV90&gt;0,0,SI90+XZ87)</f>
        <v>0</v>
      </c>
      <c r="YA90" s="127" t="n">
        <f aca="false">IFERROR(IF(WW90&gt;0,0,SJ90+YA87),0)</f>
        <v>0</v>
      </c>
      <c r="YB90" s="127"/>
      <c r="YC90" s="127"/>
      <c r="YD90" s="127"/>
    </row>
    <row r="91" customFormat="false" ht="15" hidden="false" customHeight="false" outlineLevel="0" collapsed="false">
      <c r="A91" s="741" t="n">
        <v>29</v>
      </c>
      <c r="B91" s="484" t="s">
        <v>72</v>
      </c>
      <c r="C91" s="485" t="s">
        <v>198</v>
      </c>
      <c r="D91" s="485"/>
      <c r="E91" s="485"/>
      <c r="F91" s="485"/>
      <c r="G91" s="485"/>
      <c r="H91" s="485"/>
      <c r="I91" s="486"/>
      <c r="J91" s="487"/>
      <c r="K91" s="488"/>
      <c r="L91" s="488"/>
      <c r="M91" s="488"/>
      <c r="N91" s="488"/>
      <c r="O91" s="488"/>
      <c r="P91" s="489"/>
      <c r="Q91" s="490"/>
      <c r="R91" s="491"/>
      <c r="S91" s="491"/>
      <c r="T91" s="491"/>
      <c r="U91" s="491"/>
      <c r="V91" s="491"/>
      <c r="W91" s="491"/>
      <c r="X91" s="491"/>
      <c r="Y91" s="491"/>
      <c r="Z91" s="492"/>
      <c r="AA91" s="493"/>
      <c r="AB91" s="494"/>
      <c r="AC91" s="494"/>
      <c r="AD91" s="494"/>
      <c r="AE91" s="494"/>
      <c r="AF91" s="494"/>
      <c r="AG91" s="495"/>
      <c r="AH91" s="496"/>
      <c r="AI91" s="497"/>
      <c r="AL91" s="484"/>
      <c r="AM91" s="485"/>
      <c r="AN91" s="485"/>
      <c r="AO91" s="485"/>
      <c r="AP91" s="485"/>
      <c r="AQ91" s="485"/>
      <c r="AR91" s="486"/>
      <c r="AS91" s="487"/>
      <c r="AT91" s="488"/>
      <c r="AU91" s="488"/>
      <c r="AV91" s="488"/>
      <c r="AW91" s="488"/>
      <c r="AX91" s="488"/>
      <c r="AY91" s="489"/>
      <c r="AZ91" s="653" t="s">
        <v>195</v>
      </c>
      <c r="BA91" s="491"/>
      <c r="BB91" s="491"/>
      <c r="BC91" s="491"/>
      <c r="BD91" s="491"/>
      <c r="BE91" s="491"/>
      <c r="BF91" s="492"/>
      <c r="BG91" s="493"/>
      <c r="BH91" s="494"/>
      <c r="BI91" s="494"/>
      <c r="BJ91" s="494"/>
      <c r="BK91" s="494"/>
      <c r="BL91" s="494"/>
      <c r="BM91" s="495"/>
      <c r="BN91" s="496"/>
      <c r="BO91" s="497"/>
      <c r="BR91" s="484"/>
      <c r="BS91" s="485"/>
      <c r="BT91" s="485"/>
      <c r="BU91" s="486"/>
      <c r="BV91" s="499"/>
      <c r="BW91" s="500"/>
      <c r="BX91" s="500"/>
      <c r="BY91" s="501"/>
      <c r="BZ91" s="490"/>
      <c r="CA91" s="491"/>
      <c r="CB91" s="491"/>
      <c r="CC91" s="492"/>
      <c r="CD91" s="493"/>
      <c r="CE91" s="494"/>
      <c r="CF91" s="494"/>
      <c r="CG91" s="495"/>
      <c r="CH91" s="496"/>
      <c r="CI91" s="497"/>
      <c r="CL91" s="484"/>
      <c r="CM91" s="485"/>
      <c r="CN91" s="485"/>
      <c r="CO91" s="486"/>
      <c r="CP91" s="487"/>
      <c r="CQ91" s="488"/>
      <c r="CR91" s="488"/>
      <c r="CS91" s="489"/>
      <c r="CT91" s="490"/>
      <c r="CU91" s="491"/>
      <c r="CV91" s="491"/>
      <c r="CW91" s="492"/>
      <c r="CX91" s="493"/>
      <c r="CY91" s="494"/>
      <c r="CZ91" s="494"/>
      <c r="DA91" s="495"/>
      <c r="DB91" s="496"/>
      <c r="DC91" s="497"/>
      <c r="DF91" s="502"/>
      <c r="DG91" s="497"/>
      <c r="DJ91" s="503"/>
      <c r="DK91" s="504"/>
      <c r="DN91" s="484"/>
      <c r="DO91" s="485"/>
      <c r="DP91" s="485"/>
      <c r="DQ91" s="486"/>
      <c r="DR91" s="487"/>
      <c r="DS91" s="488"/>
      <c r="DT91" s="488"/>
      <c r="DU91" s="489"/>
      <c r="DV91" s="490"/>
      <c r="DW91" s="491"/>
      <c r="DX91" s="491"/>
      <c r="DY91" s="492"/>
      <c r="DZ91" s="493"/>
      <c r="EA91" s="494"/>
      <c r="EB91" s="494"/>
      <c r="EC91" s="495"/>
      <c r="ED91" s="496"/>
      <c r="EE91" s="497"/>
      <c r="EH91" s="484"/>
      <c r="EI91" s="485"/>
      <c r="EJ91" s="485"/>
      <c r="EK91" s="485"/>
      <c r="EL91" s="485"/>
      <c r="EM91" s="485"/>
      <c r="EN91" s="486"/>
      <c r="EO91" s="487"/>
      <c r="EP91" s="488"/>
      <c r="EQ91" s="488"/>
      <c r="ER91" s="489"/>
      <c r="ES91" s="505"/>
      <c r="ET91" s="506"/>
      <c r="EU91" s="506"/>
      <c r="EV91" s="506"/>
      <c r="EW91" s="506"/>
      <c r="EX91" s="506"/>
      <c r="EY91" s="507"/>
      <c r="EZ91" s="508"/>
      <c r="FA91" s="509"/>
      <c r="FB91" s="509"/>
      <c r="FC91" s="510"/>
      <c r="FD91" s="496"/>
      <c r="FE91" s="497"/>
      <c r="FH91" s="484" t="s">
        <v>246</v>
      </c>
      <c r="FI91" s="485"/>
      <c r="FJ91" s="485"/>
      <c r="FK91" s="485"/>
      <c r="FL91" s="485"/>
      <c r="FM91" s="485"/>
      <c r="FN91" s="485"/>
      <c r="FO91" s="485"/>
      <c r="FP91" s="485"/>
      <c r="FQ91" s="485"/>
      <c r="FR91" s="485"/>
      <c r="FS91" s="485"/>
      <c r="FT91" s="485"/>
      <c r="FU91" s="485"/>
      <c r="FV91" s="485"/>
      <c r="FW91" s="485"/>
      <c r="FX91" s="485"/>
      <c r="FY91" s="485"/>
      <c r="FZ91" s="485"/>
      <c r="GA91" s="485"/>
      <c r="GB91" s="485"/>
      <c r="GC91" s="485"/>
      <c r="GD91" s="485"/>
      <c r="GE91" s="485"/>
      <c r="GF91" s="485"/>
      <c r="GG91" s="485"/>
      <c r="GH91" s="485"/>
      <c r="GI91" s="485"/>
      <c r="GJ91" s="485"/>
      <c r="GK91" s="485"/>
      <c r="GL91" s="485"/>
      <c r="GM91" s="486"/>
      <c r="GN91" s="487"/>
      <c r="GO91" s="488"/>
      <c r="GP91" s="488"/>
      <c r="GQ91" s="488"/>
      <c r="GR91" s="488"/>
      <c r="GS91" s="488"/>
      <c r="GT91" s="489"/>
      <c r="GU91" s="490"/>
      <c r="GV91" s="491"/>
      <c r="GW91" s="491"/>
      <c r="GX91" s="491"/>
      <c r="GY91" s="491"/>
      <c r="GZ91" s="491"/>
      <c r="HA91" s="491"/>
      <c r="HB91" s="491"/>
      <c r="HC91" s="491"/>
      <c r="HD91" s="491"/>
      <c r="HE91" s="491"/>
      <c r="HF91" s="491"/>
      <c r="HG91" s="491"/>
      <c r="HH91" s="491"/>
      <c r="HI91" s="491"/>
      <c r="HJ91" s="491"/>
      <c r="HK91" s="491"/>
      <c r="HL91" s="491"/>
      <c r="HM91" s="491"/>
      <c r="HN91" s="491"/>
      <c r="HO91" s="492"/>
      <c r="HP91" s="493"/>
      <c r="HQ91" s="494"/>
      <c r="HR91" s="494"/>
      <c r="HS91" s="494"/>
      <c r="HT91" s="494"/>
      <c r="HU91" s="494"/>
      <c r="HV91" s="495"/>
      <c r="HW91" s="496"/>
      <c r="HX91" s="497"/>
      <c r="IA91" s="511"/>
      <c r="IB91" s="512"/>
      <c r="IC91" s="512"/>
      <c r="ID91" s="513"/>
      <c r="IE91" s="514"/>
      <c r="IF91" s="515"/>
      <c r="IG91" s="515"/>
      <c r="IH91" s="489"/>
      <c r="II91" s="337"/>
      <c r="IJ91" s="348"/>
      <c r="IK91" s="348"/>
      <c r="IL91" s="349"/>
      <c r="IM91" s="658"/>
      <c r="IN91" s="659"/>
      <c r="IO91" s="659"/>
      <c r="IP91" s="613"/>
      <c r="IQ91" s="496"/>
      <c r="IR91" s="497"/>
      <c r="IU91" s="484"/>
      <c r="IV91" s="485"/>
      <c r="IW91" s="485"/>
      <c r="IX91" s="485"/>
      <c r="IY91" s="485"/>
      <c r="IZ91" s="485"/>
      <c r="JA91" s="485"/>
      <c r="JB91" s="485"/>
      <c r="JC91" s="485"/>
      <c r="JD91" s="485"/>
      <c r="JE91" s="485"/>
      <c r="JF91" s="485"/>
      <c r="JG91" s="485"/>
      <c r="JH91" s="485"/>
      <c r="JI91" s="485"/>
      <c r="JJ91" s="322"/>
      <c r="JK91" s="322"/>
      <c r="JL91" s="322"/>
      <c r="JM91" s="322"/>
      <c r="JN91" s="322"/>
      <c r="JO91" s="322"/>
      <c r="JP91" s="322"/>
      <c r="JQ91" s="322"/>
      <c r="JR91" s="322"/>
      <c r="JS91" s="322"/>
      <c r="JT91" s="322"/>
      <c r="JU91" s="322"/>
      <c r="JV91" s="322"/>
      <c r="JW91" s="322"/>
      <c r="JX91" s="322"/>
      <c r="JY91" s="322"/>
      <c r="JZ91" s="322"/>
      <c r="KA91" s="322"/>
      <c r="KB91" s="322"/>
      <c r="KC91" s="322"/>
      <c r="KD91" s="322"/>
      <c r="KE91" s="322"/>
      <c r="KF91" s="322"/>
      <c r="KG91" s="322"/>
      <c r="KH91" s="322"/>
      <c r="KI91" s="322"/>
      <c r="KJ91" s="322"/>
      <c r="KK91" s="322"/>
      <c r="KL91" s="322"/>
      <c r="KM91" s="322"/>
      <c r="KN91" s="322"/>
      <c r="KO91" s="322"/>
      <c r="KP91" s="323"/>
      <c r="KQ91" s="387"/>
      <c r="KR91" s="388"/>
      <c r="KS91" s="388"/>
      <c r="KT91" s="388"/>
      <c r="KU91" s="388"/>
      <c r="KV91" s="388"/>
      <c r="KW91" s="389"/>
      <c r="KX91" s="496"/>
      <c r="KY91" s="497"/>
      <c r="LB91" s="502"/>
      <c r="LC91" s="497"/>
      <c r="LF91" s="503"/>
      <c r="LG91" s="504"/>
      <c r="LJ91" s="517"/>
      <c r="LK91" s="518"/>
      <c r="LN91" s="503"/>
      <c r="LO91" s="504"/>
      <c r="LR91" s="484"/>
      <c r="LS91" s="485"/>
      <c r="LT91" s="485"/>
      <c r="LU91" s="485"/>
      <c r="LV91" s="485"/>
      <c r="LW91" s="485"/>
      <c r="LX91" s="485"/>
      <c r="LY91" s="485"/>
      <c r="LZ91" s="485"/>
      <c r="MA91" s="485"/>
      <c r="MB91" s="485"/>
      <c r="MC91" s="485"/>
      <c r="MD91" s="485"/>
      <c r="ME91" s="485"/>
      <c r="MF91" s="485"/>
      <c r="MG91" s="338"/>
      <c r="MH91" s="338"/>
      <c r="MI91" s="338"/>
      <c r="MJ91" s="338"/>
      <c r="MK91" s="338"/>
      <c r="ML91" s="338"/>
      <c r="MM91" s="338"/>
      <c r="MN91" s="338"/>
      <c r="MO91" s="338"/>
      <c r="MP91" s="338"/>
      <c r="MQ91" s="338"/>
      <c r="MR91" s="338"/>
      <c r="MS91" s="338"/>
      <c r="MT91" s="338"/>
      <c r="MU91" s="338"/>
      <c r="MV91" s="338"/>
      <c r="MW91" s="338"/>
      <c r="MX91" s="338"/>
      <c r="MY91" s="338"/>
      <c r="MZ91" s="338"/>
      <c r="NA91" s="338"/>
      <c r="NB91" s="338"/>
      <c r="NC91" s="338"/>
      <c r="ND91" s="338"/>
      <c r="NE91" s="338"/>
      <c r="NF91" s="338"/>
      <c r="NG91" s="338"/>
      <c r="NH91" s="338"/>
      <c r="NI91" s="338"/>
      <c r="NJ91" s="338"/>
      <c r="NK91" s="338"/>
      <c r="NL91" s="338"/>
      <c r="NM91" s="338"/>
      <c r="NN91" s="338"/>
      <c r="NO91" s="338"/>
      <c r="NP91" s="338"/>
      <c r="NQ91" s="338"/>
      <c r="NR91" s="338"/>
      <c r="NS91" s="338"/>
      <c r="NT91" s="339"/>
      <c r="NU91" s="519"/>
      <c r="NV91" s="520"/>
      <c r="NW91" s="520"/>
      <c r="NX91" s="520"/>
      <c r="NY91" s="520"/>
      <c r="NZ91" s="520"/>
      <c r="OA91" s="521"/>
      <c r="OB91" s="496"/>
      <c r="OC91" s="497"/>
      <c r="OF91" s="522"/>
      <c r="OG91" s="523"/>
      <c r="OH91" s="523"/>
      <c r="OI91" s="523"/>
      <c r="OJ91" s="523"/>
      <c r="OK91" s="523"/>
      <c r="OL91" s="523"/>
      <c r="OM91" s="523"/>
      <c r="ON91" s="524"/>
      <c r="OO91" s="525"/>
      <c r="OP91" s="526"/>
      <c r="OQ91" s="526"/>
      <c r="OR91" s="526"/>
      <c r="OS91" s="526"/>
      <c r="OT91" s="526"/>
      <c r="OU91" s="527"/>
      <c r="OV91" s="528"/>
      <c r="OW91" s="529"/>
      <c r="OX91" s="529"/>
      <c r="OY91" s="529"/>
      <c r="OZ91" s="529"/>
      <c r="PA91" s="529"/>
      <c r="PB91" s="529"/>
      <c r="PC91" s="529"/>
      <c r="PD91" s="529"/>
      <c r="PE91" s="529"/>
      <c r="PF91" s="529"/>
      <c r="PG91" s="529"/>
      <c r="PH91" s="529"/>
      <c r="PI91" s="529"/>
      <c r="PJ91" s="529"/>
      <c r="PK91" s="529"/>
      <c r="PL91" s="529"/>
      <c r="PM91" s="529"/>
      <c r="PN91" s="529"/>
      <c r="PO91" s="530"/>
      <c r="PP91" s="531"/>
      <c r="PQ91" s="532"/>
      <c r="PR91" s="532"/>
      <c r="PS91" s="532"/>
      <c r="PT91" s="532"/>
      <c r="PU91" s="532"/>
      <c r="PV91" s="516"/>
      <c r="PW91" s="496"/>
      <c r="PX91" s="497"/>
      <c r="QA91" s="533"/>
      <c r="QB91" s="534"/>
      <c r="QC91" s="534"/>
      <c r="QD91" s="534"/>
      <c r="QE91" s="534"/>
      <c r="QF91" s="534"/>
      <c r="QG91" s="535"/>
      <c r="QH91" s="525"/>
      <c r="QI91" s="526"/>
      <c r="QJ91" s="526"/>
      <c r="QK91" s="526"/>
      <c r="QL91" s="526"/>
      <c r="QM91" s="526"/>
      <c r="QN91" s="527"/>
      <c r="QO91" s="505"/>
      <c r="QP91" s="506"/>
      <c r="QQ91" s="506"/>
      <c r="QR91" s="506"/>
      <c r="QS91" s="506"/>
      <c r="QT91" s="506"/>
      <c r="QU91" s="507"/>
      <c r="QV91" s="508"/>
      <c r="QW91" s="509"/>
      <c r="QX91" s="509"/>
      <c r="QY91" s="509"/>
      <c r="QZ91" s="509"/>
      <c r="RA91" s="509"/>
      <c r="RB91" s="510"/>
      <c r="RC91" s="496"/>
      <c r="RD91" s="497"/>
      <c r="RG91" s="522"/>
      <c r="RH91" s="523"/>
      <c r="RI91" s="523"/>
      <c r="RJ91" s="523"/>
      <c r="RK91" s="523"/>
      <c r="RL91" s="523"/>
      <c r="RM91" s="524"/>
      <c r="RN91" s="525"/>
      <c r="RO91" s="526"/>
      <c r="RP91" s="526"/>
      <c r="RQ91" s="526"/>
      <c r="RR91" s="526"/>
      <c r="RS91" s="526"/>
      <c r="RT91" s="527"/>
      <c r="RU91" s="528"/>
      <c r="RV91" s="529"/>
      <c r="RW91" s="529"/>
      <c r="RX91" s="529"/>
      <c r="RY91" s="529"/>
      <c r="RZ91" s="529"/>
      <c r="SA91" s="530"/>
      <c r="SB91" s="531"/>
      <c r="SC91" s="532"/>
      <c r="SD91" s="532"/>
      <c r="SE91" s="532"/>
      <c r="SF91" s="532"/>
      <c r="SG91" s="532"/>
      <c r="SH91" s="516"/>
      <c r="SI91" s="496"/>
      <c r="SJ91" s="497"/>
      <c r="SM91" s="502"/>
      <c r="SN91" s="497"/>
      <c r="SQ91" s="503"/>
      <c r="SR91" s="504"/>
      <c r="SU91" s="355"/>
      <c r="SV91" s="356"/>
      <c r="SW91" s="356"/>
      <c r="SX91" s="357"/>
      <c r="SY91" s="536"/>
      <c r="SZ91" s="537"/>
      <c r="TA91" s="537"/>
      <c r="TB91" s="538"/>
      <c r="TC91" s="365"/>
      <c r="TD91" s="366"/>
      <c r="TE91" s="366"/>
      <c r="TF91" s="367"/>
      <c r="TG91" s="403"/>
      <c r="TH91" s="404"/>
      <c r="TI91" s="404"/>
      <c r="TJ91" s="405"/>
      <c r="TK91" s="496"/>
      <c r="TL91" s="497"/>
      <c r="TO91" s="502"/>
      <c r="TP91" s="539"/>
      <c r="TQ91" s="291"/>
      <c r="TR91" s="291"/>
      <c r="TS91" s="539"/>
      <c r="TT91" s="539"/>
      <c r="TU91" s="291"/>
      <c r="TV91" s="291"/>
      <c r="TW91" s="539"/>
      <c r="TX91" s="539"/>
      <c r="TY91" s="291"/>
      <c r="TZ91" s="291"/>
      <c r="UA91" s="539"/>
      <c r="UB91" s="539"/>
      <c r="UC91" s="291"/>
      <c r="UD91" s="291"/>
      <c r="UE91" s="540"/>
      <c r="UF91" s="504"/>
      <c r="UG91" s="373"/>
      <c r="UI91" s="503"/>
      <c r="UJ91" s="504"/>
      <c r="UM91" s="503"/>
      <c r="UN91" s="504"/>
      <c r="UQ91" s="502"/>
      <c r="UR91" s="497"/>
      <c r="UU91" s="503"/>
      <c r="UV91" s="504"/>
      <c r="UY91" s="540"/>
      <c r="UZ91" s="540"/>
      <c r="VC91" s="540"/>
      <c r="VD91" s="540"/>
      <c r="VF91" s="374"/>
      <c r="VG91" s="541"/>
      <c r="VH91" s="542"/>
      <c r="VI91" s="541"/>
      <c r="VJ91" s="542"/>
      <c r="VK91" s="335"/>
      <c r="VL91" s="542"/>
      <c r="VM91" s="543"/>
      <c r="VN91" s="541"/>
      <c r="VO91" s="544"/>
      <c r="VP91" s="618"/>
      <c r="VS91" s="608"/>
      <c r="WF91" s="127" t="n">
        <f aca="false">IF(AJ91="",0,AJ91+WF88)</f>
        <v>0</v>
      </c>
      <c r="WG91" s="127" t="n">
        <f aca="false">IF(AK91="",0,AK91+WG88)</f>
        <v>0</v>
      </c>
      <c r="WH91" s="127" t="n">
        <f aca="false">IF(BP91="",0,BP91+WH88)</f>
        <v>0</v>
      </c>
      <c r="WI91" s="127" t="n">
        <f aca="false">IF(BQ91="",0,BQ91+WI88)</f>
        <v>0</v>
      </c>
      <c r="WJ91" s="127" t="n">
        <f aca="false">IF(CJ91="",0,CJ91+WJ88)</f>
        <v>0</v>
      </c>
      <c r="WK91" s="127" t="n">
        <f aca="false">IF(CK91="",0,CK91+WK88)</f>
        <v>0</v>
      </c>
      <c r="WL91" s="127" t="n">
        <f aca="false">IF(DD91="",0,DD91+WL88)</f>
        <v>0</v>
      </c>
      <c r="WM91" s="127" t="n">
        <f aca="false">IF(DE91="",0,DE91+WM88)</f>
        <v>0</v>
      </c>
      <c r="WN91" s="127" t="n">
        <f aca="false">IF(EF91="",0,EF91+WN88)</f>
        <v>0</v>
      </c>
      <c r="WO91" s="127" t="n">
        <f aca="false">IF(EG91="",0,EG91+WO88)</f>
        <v>0</v>
      </c>
      <c r="WP91" s="127" t="n">
        <f aca="false">IF(FF91="",0,FF91+WP88)</f>
        <v>0</v>
      </c>
      <c r="WQ91" s="127" t="n">
        <f aca="false">IF(FG91="",0,FG91+WQ88)</f>
        <v>0</v>
      </c>
      <c r="WR91" s="127" t="n">
        <f aca="false">IF(IS91="",0,IS91+WR88)</f>
        <v>0</v>
      </c>
      <c r="WS91" s="127" t="n">
        <f aca="false">IF(IT91="",0,IT91+WS88)</f>
        <v>0</v>
      </c>
      <c r="WT91" s="127" t="n">
        <f aca="false">IF(HY91="",0,HY91+WT88)</f>
        <v>0</v>
      </c>
      <c r="WU91" s="127" t="n">
        <f aca="false">IF(HZ91="",0,HZ91+WU88)</f>
        <v>0</v>
      </c>
      <c r="WV91" s="127" t="n">
        <f aca="false">IF(SK91="",0,SK91+WV88)</f>
        <v>0</v>
      </c>
      <c r="WW91" s="127" t="n">
        <f aca="false">IF(SL91="",0,SL91+WW88)</f>
        <v>0</v>
      </c>
      <c r="WX91" s="127" t="n">
        <f aca="false">IF(UM91="",0,UM91)</f>
        <v>0</v>
      </c>
      <c r="WY91" s="127" t="n">
        <f aca="false">IF(UN91="",0,UN91)</f>
        <v>0</v>
      </c>
      <c r="WZ91" s="127" t="n">
        <f aca="false">IF(LL91="",0,LL91+WZ88)</f>
        <v>0</v>
      </c>
      <c r="XA91" s="127" t="n">
        <f aca="false">IF(LM91="",0,LM91+XA88)</f>
        <v>0</v>
      </c>
      <c r="XB91" s="127" t="n">
        <f aca="false">IF(UI91="",0,UI91+XB88)</f>
        <v>0</v>
      </c>
      <c r="XC91" s="127" t="n">
        <f aca="false">IF(UJ91="",0,UJ91+XC88)</f>
        <v>0</v>
      </c>
      <c r="XD91" s="127" t="n">
        <f aca="false">IF(VN91="",0,VN91+XD88)</f>
        <v>0</v>
      </c>
      <c r="XE91" s="127" t="n">
        <f aca="false">IF(VO91="",0,VO91+XE88)</f>
        <v>0</v>
      </c>
      <c r="XF91" s="127" t="n">
        <f aca="false">IFERROR(XD91/$A89,0)</f>
        <v>0</v>
      </c>
      <c r="XG91" s="127" t="n">
        <f aca="false">IFERROR(XE91/$A89,0)</f>
        <v>0</v>
      </c>
      <c r="XH91" s="127" t="n">
        <f aca="false">IF(US91="",0,US91+XH88)</f>
        <v>0</v>
      </c>
      <c r="XI91" s="127" t="n">
        <f aca="false">IF(UT91="",0,UT91+XI88)</f>
        <v>0</v>
      </c>
      <c r="XJ91" s="127" t="n">
        <f aca="false">IF(WF91&gt;0,0,AH91+XJ88)</f>
        <v>0</v>
      </c>
      <c r="XK91" s="127" t="n">
        <f aca="false">IF(WG91&gt;0,0,AI91+XK88)</f>
        <v>0</v>
      </c>
      <c r="XL91" s="127" t="n">
        <f aca="false">IF(WH91&gt;0,0,BN91+XL88)</f>
        <v>0</v>
      </c>
      <c r="XM91" s="127" t="n">
        <f aca="false">IF(WI91&gt;0,0,BO91+XM88)</f>
        <v>0</v>
      </c>
      <c r="XN91" s="127" t="n">
        <f aca="false">IF(WJ91&gt;0,0,CH91+XN88)</f>
        <v>0</v>
      </c>
      <c r="XO91" s="127" t="n">
        <f aca="false">IF(WK91&gt;0,0,CI91+XO88)</f>
        <v>0</v>
      </c>
      <c r="XP91" s="127" t="n">
        <f aca="false">IF(WL91&gt;0,0,DB91+XP88)</f>
        <v>0</v>
      </c>
      <c r="XQ91" s="127" t="n">
        <f aca="false">IF(WM91&gt;0,0,DC91+XQ88)</f>
        <v>0</v>
      </c>
      <c r="XR91" s="127" t="n">
        <f aca="false">IF(WN91&gt;0,0,ED91+XR88)</f>
        <v>0</v>
      </c>
      <c r="XS91" s="127" t="n">
        <f aca="false">IF(WO91&gt;0,0,EE91+XS88)</f>
        <v>0</v>
      </c>
      <c r="XT91" s="127" t="n">
        <f aca="false">IF(WP91&gt;0,0,FD91+XT88)</f>
        <v>0</v>
      </c>
      <c r="XU91" s="127" t="n">
        <f aca="false">IF(WQ91&gt;0,0,FE91+XU88)</f>
        <v>0</v>
      </c>
      <c r="XV91" s="127" t="n">
        <f aca="false">IF(WR91&gt;0,0,IQ91+XV88)</f>
        <v>0</v>
      </c>
      <c r="XW91" s="127" t="n">
        <f aca="false">IF(WS91&gt;0,0,IR91+XW88)</f>
        <v>0</v>
      </c>
      <c r="XX91" s="127" t="n">
        <f aca="false">IF(WT91&gt;0,0,HW91+XX88)</f>
        <v>0</v>
      </c>
      <c r="XY91" s="127" t="n">
        <f aca="false">IFERROR(IF(WU91&gt;0,0,HX91+XY88),0)</f>
        <v>0</v>
      </c>
      <c r="XZ91" s="127" t="n">
        <f aca="false">IF(WV91&gt;0,0,SI91+XZ88)</f>
        <v>0</v>
      </c>
      <c r="YA91" s="127" t="n">
        <f aca="false">IFERROR(IF(WW91&gt;0,0,SJ91+YA88),0)</f>
        <v>0</v>
      </c>
      <c r="YB91" s="127"/>
      <c r="YC91" s="127"/>
      <c r="YD91" s="127"/>
    </row>
    <row r="92" customFormat="false" ht="15" hidden="false" customHeight="false" outlineLevel="0" collapsed="false">
      <c r="A92" s="741"/>
      <c r="B92" s="381" t="s">
        <v>456</v>
      </c>
      <c r="C92" s="382" t="s">
        <v>420</v>
      </c>
      <c r="D92" s="382"/>
      <c r="E92" s="382"/>
      <c r="F92" s="382"/>
      <c r="G92" s="382"/>
      <c r="H92" s="382"/>
      <c r="I92" s="383"/>
      <c r="J92" s="384"/>
      <c r="K92" s="385"/>
      <c r="L92" s="385"/>
      <c r="M92" s="385"/>
      <c r="N92" s="385"/>
      <c r="O92" s="385"/>
      <c r="P92" s="386"/>
      <c r="Q92" s="321"/>
      <c r="R92" s="322"/>
      <c r="S92" s="322"/>
      <c r="T92" s="322"/>
      <c r="U92" s="322"/>
      <c r="V92" s="322"/>
      <c r="W92" s="322"/>
      <c r="X92" s="322"/>
      <c r="Y92" s="322"/>
      <c r="Z92" s="323"/>
      <c r="AA92" s="387"/>
      <c r="AB92" s="388"/>
      <c r="AC92" s="388"/>
      <c r="AD92" s="388"/>
      <c r="AE92" s="388"/>
      <c r="AF92" s="388"/>
      <c r="AG92" s="389"/>
      <c r="AH92" s="390" t="n">
        <f aca="false">SUBTOTAL(3, B92:P92)</f>
        <v>2</v>
      </c>
      <c r="AI92" s="391" t="n">
        <f aca="false">COUNTIF(Q92:AG92,"&lt;&gt;0")-COUNTIF(Q92:AG92,"")</f>
        <v>0</v>
      </c>
      <c r="AL92" s="381"/>
      <c r="AM92" s="382"/>
      <c r="AN92" s="382"/>
      <c r="AO92" s="382"/>
      <c r="AP92" s="382"/>
      <c r="AQ92" s="382"/>
      <c r="AR92" s="383"/>
      <c r="AS92" s="384"/>
      <c r="AT92" s="385"/>
      <c r="AU92" s="385"/>
      <c r="AV92" s="385"/>
      <c r="AW92" s="385"/>
      <c r="AX92" s="385"/>
      <c r="AY92" s="386"/>
      <c r="AZ92" s="661" t="s">
        <v>457</v>
      </c>
      <c r="BA92" s="322"/>
      <c r="BB92" s="322"/>
      <c r="BC92" s="322"/>
      <c r="BD92" s="322"/>
      <c r="BE92" s="322"/>
      <c r="BF92" s="323"/>
      <c r="BG92" s="387"/>
      <c r="BH92" s="388"/>
      <c r="BI92" s="388"/>
      <c r="BJ92" s="388"/>
      <c r="BK92" s="388"/>
      <c r="BL92" s="388"/>
      <c r="BM92" s="389"/>
      <c r="BN92" s="390" t="n">
        <f aca="false">SUBTOTAL(3, AL92:AY92)</f>
        <v>0</v>
      </c>
      <c r="BO92" s="391" t="n">
        <f aca="false">COUNTIF(AZ92:BM92,"&lt;&gt;0")-COUNTIF(AZ92:BM92,"")</f>
        <v>1</v>
      </c>
      <c r="BR92" s="381"/>
      <c r="BS92" s="382"/>
      <c r="BT92" s="382"/>
      <c r="BU92" s="383"/>
      <c r="BV92" s="392"/>
      <c r="BW92" s="393"/>
      <c r="BX92" s="393"/>
      <c r="BY92" s="394"/>
      <c r="BZ92" s="321"/>
      <c r="CA92" s="322"/>
      <c r="CB92" s="322"/>
      <c r="CC92" s="323"/>
      <c r="CD92" s="387"/>
      <c r="CE92" s="388"/>
      <c r="CF92" s="388"/>
      <c r="CG92" s="389"/>
      <c r="CH92" s="390" t="n">
        <f aca="false">SUBTOTAL(3, BR92:BY92)</f>
        <v>0</v>
      </c>
      <c r="CI92" s="391" t="n">
        <f aca="false">COUNTIF(BZ92:CG92,"&lt;&gt;0")-COUNTIF(BZ92:CG92,"")</f>
        <v>0</v>
      </c>
      <c r="CL92" s="381"/>
      <c r="CM92" s="382"/>
      <c r="CN92" s="382"/>
      <c r="CO92" s="383"/>
      <c r="CP92" s="384"/>
      <c r="CQ92" s="385"/>
      <c r="CR92" s="385"/>
      <c r="CS92" s="386"/>
      <c r="CT92" s="321"/>
      <c r="CU92" s="322"/>
      <c r="CV92" s="322"/>
      <c r="CW92" s="323"/>
      <c r="CX92" s="387"/>
      <c r="CY92" s="388"/>
      <c r="CZ92" s="388"/>
      <c r="DA92" s="389"/>
      <c r="DB92" s="390" t="n">
        <f aca="false">SUBTOTAL(3, CL92:CS92)</f>
        <v>0</v>
      </c>
      <c r="DC92" s="391" t="n">
        <f aca="false">COUNTIF(CT92:DA92,"&lt;&gt;0")-COUNTIF(CT92:DA92,"")</f>
        <v>0</v>
      </c>
      <c r="DF92" s="395" t="n">
        <f aca="false">SUMIF(B6:DE6,"итого гр.",B92:DE92)</f>
        <v>2</v>
      </c>
      <c r="DG92" s="391" t="n">
        <f aca="false">SUMIF(B6:DE6,"итого фк.",B92:DE92)</f>
        <v>1</v>
      </c>
      <c r="DJ92" s="396"/>
      <c r="DK92" s="397"/>
      <c r="DN92" s="381"/>
      <c r="DO92" s="382"/>
      <c r="DP92" s="382"/>
      <c r="DQ92" s="383"/>
      <c r="DR92" s="384"/>
      <c r="DS92" s="385"/>
      <c r="DT92" s="385"/>
      <c r="DU92" s="386"/>
      <c r="DV92" s="321"/>
      <c r="DW92" s="322"/>
      <c r="DX92" s="322"/>
      <c r="DY92" s="323"/>
      <c r="DZ92" s="387"/>
      <c r="EA92" s="388"/>
      <c r="EB92" s="388"/>
      <c r="EC92" s="389"/>
      <c r="ED92" s="390" t="n">
        <f aca="false">SUBTOTAL(3, DN92:DU92)</f>
        <v>0</v>
      </c>
      <c r="EE92" s="391" t="n">
        <f aca="false">COUNTIF(DV92:EC92,"&lt;&gt;0")-COUNTIF(DV92:EC92,"")</f>
        <v>0</v>
      </c>
      <c r="EH92" s="381"/>
      <c r="EI92" s="382"/>
      <c r="EJ92" s="382"/>
      <c r="EK92" s="382"/>
      <c r="EL92" s="382"/>
      <c r="EM92" s="382"/>
      <c r="EN92" s="383"/>
      <c r="EO92" s="384"/>
      <c r="EP92" s="385"/>
      <c r="EQ92" s="385"/>
      <c r="ER92" s="386"/>
      <c r="ES92" s="321"/>
      <c r="ET92" s="322"/>
      <c r="EU92" s="322"/>
      <c r="EV92" s="322"/>
      <c r="EW92" s="322"/>
      <c r="EX92" s="322"/>
      <c r="EY92" s="323"/>
      <c r="EZ92" s="387"/>
      <c r="FA92" s="388"/>
      <c r="FB92" s="388"/>
      <c r="FC92" s="389"/>
      <c r="FD92" s="390" t="n">
        <f aca="false">SUBTOTAL(3, EH92:ER92)</f>
        <v>0</v>
      </c>
      <c r="FE92" s="391" t="n">
        <f aca="false">COUNTIF(ES92:FC92,"&lt;&gt;0")-COUNTIF(ES92:FC92,"")</f>
        <v>0</v>
      </c>
      <c r="FH92" s="381" t="s">
        <v>458</v>
      </c>
      <c r="FI92" s="382"/>
      <c r="FJ92" s="382"/>
      <c r="FK92" s="382"/>
      <c r="FL92" s="382"/>
      <c r="FM92" s="382"/>
      <c r="FN92" s="382"/>
      <c r="FO92" s="382"/>
      <c r="FP92" s="382"/>
      <c r="FQ92" s="382"/>
      <c r="FR92" s="382"/>
      <c r="FS92" s="382"/>
      <c r="FT92" s="382"/>
      <c r="FU92" s="382"/>
      <c r="FV92" s="382"/>
      <c r="FW92" s="382"/>
      <c r="FX92" s="382"/>
      <c r="FY92" s="382"/>
      <c r="FZ92" s="382"/>
      <c r="GA92" s="382"/>
      <c r="GB92" s="382"/>
      <c r="GC92" s="382"/>
      <c r="GD92" s="382"/>
      <c r="GE92" s="382"/>
      <c r="GF92" s="382"/>
      <c r="GG92" s="382"/>
      <c r="GH92" s="382"/>
      <c r="GI92" s="382"/>
      <c r="GJ92" s="382"/>
      <c r="GK92" s="382"/>
      <c r="GL92" s="382"/>
      <c r="GM92" s="383"/>
      <c r="GN92" s="384"/>
      <c r="GO92" s="385"/>
      <c r="GP92" s="385"/>
      <c r="GQ92" s="385"/>
      <c r="GR92" s="385"/>
      <c r="GS92" s="385"/>
      <c r="GT92" s="386"/>
      <c r="GU92" s="321"/>
      <c r="GV92" s="322"/>
      <c r="GW92" s="322"/>
      <c r="GX92" s="322"/>
      <c r="GY92" s="322"/>
      <c r="GZ92" s="322"/>
      <c r="HA92" s="322"/>
      <c r="HB92" s="322"/>
      <c r="HC92" s="322"/>
      <c r="HD92" s="322"/>
      <c r="HE92" s="322"/>
      <c r="HF92" s="322"/>
      <c r="HG92" s="322"/>
      <c r="HH92" s="322"/>
      <c r="HI92" s="322"/>
      <c r="HJ92" s="322"/>
      <c r="HK92" s="322"/>
      <c r="HL92" s="322"/>
      <c r="HM92" s="322"/>
      <c r="HN92" s="322"/>
      <c r="HO92" s="323"/>
      <c r="HP92" s="387"/>
      <c r="HQ92" s="388"/>
      <c r="HR92" s="388"/>
      <c r="HS92" s="388"/>
      <c r="HT92" s="388"/>
      <c r="HU92" s="388"/>
      <c r="HV92" s="389"/>
      <c r="HW92" s="390" t="n">
        <f aca="false">SUBTOTAL(3, FH92:GT92)</f>
        <v>1</v>
      </c>
      <c r="HX92" s="391" t="n">
        <f aca="false">COUNTIF(GU92:HV92,"&lt;&gt;0")-COUNTIF(GU92:HV92,"")</f>
        <v>0</v>
      </c>
      <c r="IA92" s="398"/>
      <c r="IB92" s="399"/>
      <c r="IC92" s="399"/>
      <c r="ID92" s="400"/>
      <c r="IE92" s="401"/>
      <c r="IF92" s="402"/>
      <c r="IG92" s="402"/>
      <c r="IH92" s="386"/>
      <c r="II92" s="321"/>
      <c r="IJ92" s="366"/>
      <c r="IK92" s="366"/>
      <c r="IL92" s="367"/>
      <c r="IM92" s="403"/>
      <c r="IN92" s="404"/>
      <c r="IO92" s="404"/>
      <c r="IP92" s="405"/>
      <c r="IQ92" s="390" t="n">
        <f aca="false">SUBTOTAL(3, IA92:IH92)</f>
        <v>0</v>
      </c>
      <c r="IR92" s="391" t="n">
        <f aca="false">COUNTIF(II92:IP92,"&lt;&gt;0")-COUNTIF(II92:IP92,"")</f>
        <v>0</v>
      </c>
      <c r="IU92" s="381"/>
      <c r="IV92" s="382"/>
      <c r="IW92" s="382"/>
      <c r="IX92" s="382"/>
      <c r="IY92" s="382"/>
      <c r="IZ92" s="382"/>
      <c r="JA92" s="382"/>
      <c r="JB92" s="382"/>
      <c r="JC92" s="382"/>
      <c r="JD92" s="382"/>
      <c r="JE92" s="382"/>
      <c r="JF92" s="382"/>
      <c r="JG92" s="382"/>
      <c r="JH92" s="382"/>
      <c r="JI92" s="382"/>
      <c r="JJ92" s="322"/>
      <c r="JK92" s="322"/>
      <c r="JL92" s="322"/>
      <c r="JM92" s="322"/>
      <c r="JN92" s="322"/>
      <c r="JO92" s="322"/>
      <c r="JP92" s="322"/>
      <c r="JQ92" s="322"/>
      <c r="JR92" s="322"/>
      <c r="JS92" s="322"/>
      <c r="JT92" s="322"/>
      <c r="JU92" s="322"/>
      <c r="JV92" s="322"/>
      <c r="JW92" s="322"/>
      <c r="JX92" s="322"/>
      <c r="JY92" s="322"/>
      <c r="JZ92" s="322"/>
      <c r="KA92" s="322"/>
      <c r="KB92" s="322"/>
      <c r="KC92" s="322"/>
      <c r="KD92" s="322"/>
      <c r="KE92" s="322"/>
      <c r="KF92" s="322"/>
      <c r="KG92" s="322"/>
      <c r="KH92" s="322"/>
      <c r="KI92" s="322"/>
      <c r="KJ92" s="322"/>
      <c r="KK92" s="322"/>
      <c r="KL92" s="322"/>
      <c r="KM92" s="322"/>
      <c r="KN92" s="322"/>
      <c r="KO92" s="322"/>
      <c r="KP92" s="323"/>
      <c r="KQ92" s="387"/>
      <c r="KR92" s="388"/>
      <c r="KS92" s="388"/>
      <c r="KT92" s="388"/>
      <c r="KU92" s="388"/>
      <c r="KV92" s="388"/>
      <c r="KW92" s="389"/>
      <c r="KX92" s="390" t="n">
        <f aca="false">SUBTOTAL(3, IU92:JI92)</f>
        <v>0</v>
      </c>
      <c r="KY92" s="391" t="n">
        <f aca="false">COUNTIF(JJ92:KW92,"&lt;&gt;0")-COUNTIF(JJ92:KW92,"")</f>
        <v>0</v>
      </c>
      <c r="LB92" s="395" t="n">
        <f aca="false">SUMIF(DN6:LA6,"итого гр.",DN92:LA92)</f>
        <v>1</v>
      </c>
      <c r="LC92" s="391" t="n">
        <f aca="false">SUMIF(DN6:LA6,"итого фк.",DN92:LA92)</f>
        <v>0</v>
      </c>
      <c r="LF92" s="396"/>
      <c r="LG92" s="397"/>
      <c r="LJ92" s="406"/>
      <c r="LK92" s="407"/>
      <c r="LN92" s="396"/>
      <c r="LO92" s="397"/>
      <c r="LR92" s="381"/>
      <c r="LS92" s="382"/>
      <c r="LT92" s="382"/>
      <c r="LU92" s="382"/>
      <c r="LV92" s="382"/>
      <c r="LW92" s="382"/>
      <c r="LX92" s="382"/>
      <c r="LY92" s="382"/>
      <c r="LZ92" s="382"/>
      <c r="MA92" s="382"/>
      <c r="MB92" s="382"/>
      <c r="MC92" s="382"/>
      <c r="MD92" s="382"/>
      <c r="ME92" s="382"/>
      <c r="MF92" s="382"/>
      <c r="MG92" s="322"/>
      <c r="MH92" s="322"/>
      <c r="MI92" s="322"/>
      <c r="MJ92" s="322"/>
      <c r="MK92" s="322"/>
      <c r="ML92" s="322"/>
      <c r="MM92" s="322"/>
      <c r="MN92" s="322"/>
      <c r="MO92" s="322"/>
      <c r="MP92" s="322"/>
      <c r="MQ92" s="322"/>
      <c r="MR92" s="322"/>
      <c r="MS92" s="322"/>
      <c r="MT92" s="322"/>
      <c r="MU92" s="322"/>
      <c r="MV92" s="322"/>
      <c r="MW92" s="322"/>
      <c r="MX92" s="322"/>
      <c r="MY92" s="322"/>
      <c r="MZ92" s="322"/>
      <c r="NA92" s="322"/>
      <c r="NB92" s="322"/>
      <c r="NC92" s="322"/>
      <c r="ND92" s="322"/>
      <c r="NE92" s="322"/>
      <c r="NF92" s="322"/>
      <c r="NG92" s="322"/>
      <c r="NH92" s="322"/>
      <c r="NI92" s="322"/>
      <c r="NJ92" s="322"/>
      <c r="NK92" s="322"/>
      <c r="NL92" s="322"/>
      <c r="NM92" s="322"/>
      <c r="NN92" s="322"/>
      <c r="NO92" s="322"/>
      <c r="NP92" s="322"/>
      <c r="NQ92" s="322"/>
      <c r="NR92" s="322"/>
      <c r="NS92" s="322"/>
      <c r="NT92" s="323"/>
      <c r="NU92" s="387"/>
      <c r="NV92" s="388"/>
      <c r="NW92" s="388"/>
      <c r="NX92" s="388"/>
      <c r="NY92" s="388"/>
      <c r="NZ92" s="388"/>
      <c r="OA92" s="389"/>
      <c r="OB92" s="390" t="n">
        <f aca="false">SUBTOTAL(3, LR92:MF92)</f>
        <v>0</v>
      </c>
      <c r="OC92" s="391" t="n">
        <f aca="false">COUNTIF(MG92:OA92,"&lt;&gt;0")-COUNTIF(MG92:OA92,"")</f>
        <v>0</v>
      </c>
      <c r="OF92" s="408"/>
      <c r="OG92" s="409"/>
      <c r="OH92" s="409"/>
      <c r="OI92" s="409"/>
      <c r="OJ92" s="409"/>
      <c r="OK92" s="409"/>
      <c r="OL92" s="409"/>
      <c r="OM92" s="409"/>
      <c r="ON92" s="410"/>
      <c r="OO92" s="411"/>
      <c r="OP92" s="412"/>
      <c r="OQ92" s="412"/>
      <c r="OR92" s="412"/>
      <c r="OS92" s="412"/>
      <c r="OT92" s="412"/>
      <c r="OU92" s="413"/>
      <c r="OV92" s="365"/>
      <c r="OW92" s="366"/>
      <c r="OX92" s="366"/>
      <c r="OY92" s="366"/>
      <c r="OZ92" s="366"/>
      <c r="PA92" s="366"/>
      <c r="PB92" s="366"/>
      <c r="PC92" s="366"/>
      <c r="PD92" s="366"/>
      <c r="PE92" s="366"/>
      <c r="PF92" s="366"/>
      <c r="PG92" s="366"/>
      <c r="PH92" s="366"/>
      <c r="PI92" s="366"/>
      <c r="PJ92" s="366"/>
      <c r="PK92" s="366"/>
      <c r="PL92" s="366"/>
      <c r="PM92" s="366"/>
      <c r="PN92" s="366"/>
      <c r="PO92" s="367"/>
      <c r="PP92" s="403"/>
      <c r="PQ92" s="404"/>
      <c r="PR92" s="404"/>
      <c r="PS92" s="404"/>
      <c r="PT92" s="404"/>
      <c r="PU92" s="404"/>
      <c r="PV92" s="405"/>
      <c r="PW92" s="390" t="n">
        <f aca="false">SUBTOTAL(3, OF92:OU92)</f>
        <v>0</v>
      </c>
      <c r="PX92" s="391" t="n">
        <f aca="false">COUNTIF(OV92:PV92,"&lt;&gt;0")-COUNTIF(OV92:PV92,"")</f>
        <v>0</v>
      </c>
      <c r="QA92" s="414"/>
      <c r="QB92" s="415"/>
      <c r="QC92" s="415"/>
      <c r="QD92" s="415"/>
      <c r="QE92" s="415"/>
      <c r="QF92" s="415"/>
      <c r="QG92" s="416"/>
      <c r="QH92" s="411"/>
      <c r="QI92" s="412"/>
      <c r="QJ92" s="412"/>
      <c r="QK92" s="412"/>
      <c r="QL92" s="412"/>
      <c r="QM92" s="412"/>
      <c r="QN92" s="413"/>
      <c r="QO92" s="321"/>
      <c r="QP92" s="322"/>
      <c r="QQ92" s="322"/>
      <c r="QR92" s="322"/>
      <c r="QS92" s="322"/>
      <c r="QT92" s="322"/>
      <c r="QU92" s="323"/>
      <c r="QV92" s="387"/>
      <c r="QW92" s="388"/>
      <c r="QX92" s="388"/>
      <c r="QY92" s="388"/>
      <c r="QZ92" s="388"/>
      <c r="RA92" s="388"/>
      <c r="RB92" s="389"/>
      <c r="RC92" s="390" t="n">
        <f aca="false">SUBTOTAL(3, QA92:QN92)</f>
        <v>0</v>
      </c>
      <c r="RD92" s="391" t="n">
        <f aca="false">COUNTIF(QO92:RB92,"&lt;&gt;0")-COUNTIF(QO92:RB92,"")</f>
        <v>0</v>
      </c>
      <c r="RG92" s="408"/>
      <c r="RH92" s="409"/>
      <c r="RI92" s="409"/>
      <c r="RJ92" s="409"/>
      <c r="RK92" s="409"/>
      <c r="RL92" s="409"/>
      <c r="RM92" s="410"/>
      <c r="RN92" s="411"/>
      <c r="RO92" s="412"/>
      <c r="RP92" s="412"/>
      <c r="RQ92" s="412"/>
      <c r="RR92" s="412"/>
      <c r="RS92" s="412"/>
      <c r="RT92" s="413"/>
      <c r="RU92" s="365"/>
      <c r="RV92" s="366"/>
      <c r="RW92" s="366"/>
      <c r="RX92" s="366"/>
      <c r="RY92" s="366"/>
      <c r="RZ92" s="366"/>
      <c r="SA92" s="367"/>
      <c r="SB92" s="403"/>
      <c r="SC92" s="404"/>
      <c r="SD92" s="404"/>
      <c r="SE92" s="404"/>
      <c r="SF92" s="404"/>
      <c r="SG92" s="404"/>
      <c r="SH92" s="405"/>
      <c r="SI92" s="390" t="n">
        <f aca="false">COUNTIF(RG92:RT92,"&lt;&gt;0")-COUNTIF(RG92:RT92,"")</f>
        <v>0</v>
      </c>
      <c r="SJ92" s="391" t="n">
        <f aca="false">COUNTIF(RU92:SH92,"&lt;&gt;0")-COUNTIF(RU92:SH92,"")</f>
        <v>0</v>
      </c>
      <c r="SM92" s="395" t="n">
        <f aca="false">SUMIF(LR6:SL6,"итого гр.",LR92:SL92)</f>
        <v>0</v>
      </c>
      <c r="SN92" s="391" t="n">
        <f aca="false">SUMIF($LR$6:$SL$6,"итого фк.",LR92:SL92)</f>
        <v>0</v>
      </c>
      <c r="SQ92" s="396"/>
      <c r="SR92" s="397"/>
      <c r="SU92" s="408"/>
      <c r="SV92" s="409"/>
      <c r="SW92" s="409"/>
      <c r="SX92" s="410"/>
      <c r="SY92" s="411"/>
      <c r="SZ92" s="412"/>
      <c r="TA92" s="412"/>
      <c r="TB92" s="413"/>
      <c r="TC92" s="365"/>
      <c r="TD92" s="366"/>
      <c r="TE92" s="366"/>
      <c r="TF92" s="367"/>
      <c r="TG92" s="403"/>
      <c r="TH92" s="404"/>
      <c r="TI92" s="404"/>
      <c r="TJ92" s="405"/>
      <c r="TK92" s="390"/>
      <c r="TL92" s="391"/>
      <c r="TO92" s="395"/>
      <c r="TP92" s="417"/>
      <c r="TQ92" s="291"/>
      <c r="TR92" s="291"/>
      <c r="TS92" s="417"/>
      <c r="TT92" s="417"/>
      <c r="TU92" s="291"/>
      <c r="TV92" s="291"/>
      <c r="TW92" s="417"/>
      <c r="TX92" s="417"/>
      <c r="TY92" s="291"/>
      <c r="TZ92" s="291"/>
      <c r="UA92" s="417"/>
      <c r="UB92" s="417"/>
      <c r="UC92" s="291"/>
      <c r="UD92" s="291"/>
      <c r="UE92" s="418" t="n">
        <f aca="false">SUMIF(TO6:UD6,"итого гр.",TO92:UD92)</f>
        <v>0</v>
      </c>
      <c r="UF92" s="397" t="n">
        <f aca="false">SUMIF($TO$6:$UD$6,"итого фк.",TO92:UD92)</f>
        <v>0</v>
      </c>
      <c r="UG92" s="373"/>
      <c r="UI92" s="396"/>
      <c r="UJ92" s="397"/>
      <c r="UM92" s="396"/>
      <c r="UN92" s="397"/>
      <c r="UQ92" s="395"/>
      <c r="UR92" s="391"/>
      <c r="UU92" s="396"/>
      <c r="UV92" s="397"/>
      <c r="UY92" s="418"/>
      <c r="UZ92" s="418"/>
      <c r="VC92" s="418"/>
      <c r="VD92" s="418"/>
      <c r="VG92" s="546"/>
      <c r="VH92" s="375"/>
      <c r="VI92" s="546"/>
      <c r="VJ92" s="375"/>
      <c r="VK92" s="396"/>
      <c r="VL92" s="375"/>
      <c r="VM92" s="419"/>
      <c r="VN92" s="546"/>
      <c r="VO92" s="377"/>
      <c r="VP92" s="618"/>
      <c r="VS92" s="608"/>
      <c r="WF92" s="127" t="n">
        <f aca="false">IF(AJ92="",0,AJ92+WF89)</f>
        <v>0</v>
      </c>
      <c r="WG92" s="127" t="n">
        <f aca="false">IF(AK92="",0,AK92+WG89)</f>
        <v>0</v>
      </c>
      <c r="WH92" s="127" t="n">
        <f aca="false">IF(BP92="",0,BP92+WH89)</f>
        <v>0</v>
      </c>
      <c r="WI92" s="127" t="n">
        <f aca="false">IF(BQ92="",0,BQ92+WI89)</f>
        <v>0</v>
      </c>
      <c r="WJ92" s="127" t="n">
        <f aca="false">IF(CJ92="",0,CJ92+WJ89)</f>
        <v>0</v>
      </c>
      <c r="WK92" s="127" t="n">
        <f aca="false">IF(CK92="",0,CK92+WK89)</f>
        <v>0</v>
      </c>
      <c r="WL92" s="127" t="n">
        <f aca="false">IF(DD92="",0,DD92+WL89)</f>
        <v>0</v>
      </c>
      <c r="WM92" s="127" t="n">
        <f aca="false">IF(DE92="",0,DE92+WM89)</f>
        <v>0</v>
      </c>
      <c r="WN92" s="127" t="n">
        <f aca="false">IF(EF92="",0,EF92+WN89)</f>
        <v>0</v>
      </c>
      <c r="WO92" s="127" t="n">
        <f aca="false">IF(EG92="",0,EG92+WO89)</f>
        <v>0</v>
      </c>
      <c r="WP92" s="127" t="n">
        <f aca="false">IF(FF92="",0,FF92+WP89)</f>
        <v>0</v>
      </c>
      <c r="WQ92" s="127" t="n">
        <f aca="false">IF(FG92="",0,FG92+WQ89)</f>
        <v>0</v>
      </c>
      <c r="WR92" s="127" t="n">
        <f aca="false">IF(IS92="",0,IS92+WR89)</f>
        <v>0</v>
      </c>
      <c r="WS92" s="127" t="n">
        <f aca="false">IF(IT92="",0,IT92+WS89)</f>
        <v>0</v>
      </c>
      <c r="WT92" s="127" t="n">
        <f aca="false">IF(HY92="",0,HY92+WT89)</f>
        <v>0</v>
      </c>
      <c r="WU92" s="127" t="n">
        <f aca="false">IF(HZ92="",0,HZ92+WU89)</f>
        <v>0</v>
      </c>
      <c r="WV92" s="127" t="n">
        <f aca="false">IF(SK92="",0,SK92+WV89)</f>
        <v>0</v>
      </c>
      <c r="WW92" s="127" t="n">
        <f aca="false">IF(SL92="",0,SL92+WW89)</f>
        <v>0</v>
      </c>
      <c r="WX92" s="127" t="n">
        <f aca="false">IF(UM92="",0,UM92)</f>
        <v>0</v>
      </c>
      <c r="WY92" s="127" t="n">
        <f aca="false">IF(UN92="",0,UN92)</f>
        <v>0</v>
      </c>
      <c r="WZ92" s="127" t="n">
        <f aca="false">IF(LL92="",0,LL92+WZ89)</f>
        <v>0</v>
      </c>
      <c r="XA92" s="127" t="n">
        <f aca="false">IF(LM92="",0,LM92+XA89)</f>
        <v>0</v>
      </c>
      <c r="XB92" s="127" t="n">
        <f aca="false">IF(UI92="",0,UI92+XB89)</f>
        <v>0</v>
      </c>
      <c r="XC92" s="127" t="n">
        <f aca="false">IF(UJ92="",0,UJ92+XC89)</f>
        <v>0</v>
      </c>
      <c r="XD92" s="127" t="n">
        <f aca="false">IF(VN92="",0,VN92+XD89)</f>
        <v>0</v>
      </c>
      <c r="XE92" s="127" t="n">
        <f aca="false">IF(VO92="",0,VO92+XE89)</f>
        <v>0</v>
      </c>
      <c r="XF92" s="127" t="n">
        <f aca="false">IFERROR(XD92/$A90,0)</f>
        <v>0</v>
      </c>
      <c r="XG92" s="127" t="n">
        <f aca="false">IFERROR(XE92/$A90,0)</f>
        <v>0</v>
      </c>
      <c r="XH92" s="127" t="n">
        <f aca="false">IF(US92="",0,US92+XH89)</f>
        <v>0</v>
      </c>
      <c r="XI92" s="127" t="n">
        <f aca="false">IF(UT92="",0,UT92+XI89)</f>
        <v>0</v>
      </c>
      <c r="XJ92" s="127" t="n">
        <f aca="false">IF(WF92&gt;0,0,AH92+XJ89)</f>
        <v>15</v>
      </c>
      <c r="XK92" s="127" t="n">
        <f aca="false">IF(WG92&gt;0,0,AI92+XK89)</f>
        <v>8</v>
      </c>
      <c r="XL92" s="127" t="n">
        <f aca="false">IF(WH92&gt;0,0,BN92+XL89)</f>
        <v>16</v>
      </c>
      <c r="XM92" s="127" t="n">
        <f aca="false">IF(WI92&gt;0,0,BO92+XM89)</f>
        <v>13</v>
      </c>
      <c r="XN92" s="127" t="n">
        <f aca="false">IF(WJ92&gt;0,0,CH92+XN89)</f>
        <v>0</v>
      </c>
      <c r="XO92" s="127" t="n">
        <f aca="false">IF(WK92&gt;0,0,CI92+XO89)</f>
        <v>0</v>
      </c>
      <c r="XP92" s="127" t="n">
        <f aca="false">IF(WL92&gt;0,0,DB92+XP89)</f>
        <v>0</v>
      </c>
      <c r="XQ92" s="127" t="n">
        <f aca="false">IF(WM92&gt;0,0,DC92+XQ89)</f>
        <v>0</v>
      </c>
      <c r="XR92" s="127" t="n">
        <f aca="false">IF(WN92&gt;0,0,ED92+XR89)</f>
        <v>4</v>
      </c>
      <c r="XS92" s="127" t="n">
        <f aca="false">IF(WO92&gt;0,0,EE92+XS89)</f>
        <v>4</v>
      </c>
      <c r="XT92" s="127" t="n">
        <f aca="false">IF(WP92&gt;0,0,FD92+XT89)</f>
        <v>7</v>
      </c>
      <c r="XU92" s="127" t="n">
        <f aca="false">IF(WQ92&gt;0,0,FE92+XU89)</f>
        <v>2</v>
      </c>
      <c r="XV92" s="127" t="n">
        <f aca="false">IF(WR92&gt;0,0,IQ92+XV89)</f>
        <v>0</v>
      </c>
      <c r="XW92" s="127" t="n">
        <f aca="false">IF(WS92&gt;0,0,IR92+XW89)</f>
        <v>0</v>
      </c>
      <c r="XX92" s="127" t="n">
        <f aca="false">IF(WT92&gt;0,0,HW92+XX89)</f>
        <v>35</v>
      </c>
      <c r="XY92" s="127" t="n">
        <f aca="false">IFERROR(IF(WU92&gt;0,0,HX92+XY89),0)</f>
        <v>27</v>
      </c>
      <c r="XZ92" s="127" t="n">
        <f aca="false">IF(WV92&gt;0,0,SI92+XZ89)</f>
        <v>6</v>
      </c>
      <c r="YA92" s="127" t="n">
        <f aca="false">IFERROR(IF(WW92&gt;0,0,SJ92+YA89),0)</f>
        <v>4</v>
      </c>
      <c r="YB92" s="127"/>
      <c r="YC92" s="127"/>
      <c r="YD92" s="127"/>
    </row>
    <row r="93" customFormat="false" ht="15" hidden="false" customHeight="false" outlineLevel="0" collapsed="false">
      <c r="A93" s="741"/>
      <c r="B93" s="420" t="n">
        <v>30</v>
      </c>
      <c r="C93" s="421" t="n">
        <v>40</v>
      </c>
      <c r="D93" s="421"/>
      <c r="E93" s="421"/>
      <c r="F93" s="421"/>
      <c r="G93" s="421"/>
      <c r="H93" s="421"/>
      <c r="I93" s="422"/>
      <c r="J93" s="423"/>
      <c r="K93" s="424"/>
      <c r="L93" s="424"/>
      <c r="M93" s="424"/>
      <c r="N93" s="424"/>
      <c r="O93" s="424"/>
      <c r="P93" s="425"/>
      <c r="Q93" s="426"/>
      <c r="R93" s="427"/>
      <c r="S93" s="427"/>
      <c r="T93" s="427"/>
      <c r="U93" s="427"/>
      <c r="V93" s="427"/>
      <c r="W93" s="427"/>
      <c r="X93" s="427"/>
      <c r="Y93" s="427"/>
      <c r="Z93" s="428"/>
      <c r="AA93" s="429"/>
      <c r="AB93" s="430"/>
      <c r="AC93" s="430"/>
      <c r="AD93" s="430"/>
      <c r="AE93" s="430"/>
      <c r="AF93" s="430"/>
      <c r="AG93" s="431"/>
      <c r="AH93" s="432" t="n">
        <f aca="false">SUBTOTAL(9, B93:P93)</f>
        <v>70</v>
      </c>
      <c r="AI93" s="433" t="n">
        <f aca="false">SUBTOTAL(9, Q93:AG93)</f>
        <v>0</v>
      </c>
      <c r="AJ93" s="273" t="n">
        <f aca="false">SUM(AH93,AJ90)</f>
        <v>980</v>
      </c>
      <c r="AK93" s="273" t="n">
        <f aca="false">SUM(AI93,AK90)</f>
        <v>585</v>
      </c>
      <c r="AL93" s="420"/>
      <c r="AM93" s="421"/>
      <c r="AN93" s="421"/>
      <c r="AO93" s="421"/>
      <c r="AP93" s="421"/>
      <c r="AQ93" s="421"/>
      <c r="AR93" s="422"/>
      <c r="AS93" s="423"/>
      <c r="AT93" s="424"/>
      <c r="AU93" s="424"/>
      <c r="AV93" s="424"/>
      <c r="AW93" s="424"/>
      <c r="AX93" s="424"/>
      <c r="AY93" s="425"/>
      <c r="AZ93" s="666" t="n">
        <v>21</v>
      </c>
      <c r="BA93" s="427"/>
      <c r="BB93" s="427"/>
      <c r="BC93" s="427"/>
      <c r="BD93" s="427"/>
      <c r="BE93" s="427"/>
      <c r="BF93" s="428"/>
      <c r="BG93" s="429"/>
      <c r="BH93" s="430"/>
      <c r="BI93" s="430"/>
      <c r="BJ93" s="430"/>
      <c r="BK93" s="430"/>
      <c r="BL93" s="430"/>
      <c r="BM93" s="431"/>
      <c r="BN93" s="432" t="n">
        <f aca="false">SUBTOTAL(9, AL93:AY93)</f>
        <v>0</v>
      </c>
      <c r="BO93" s="433" t="n">
        <f aca="false">SUBTOTAL(9, AZ93:BM93)</f>
        <v>21</v>
      </c>
      <c r="BP93" s="273" t="n">
        <f aca="false">SUM(BN93,BP90)</f>
        <v>337</v>
      </c>
      <c r="BQ93" s="273" t="n">
        <f aca="false">SUM(BO93,BQ90)</f>
        <v>229</v>
      </c>
      <c r="BR93" s="420"/>
      <c r="BS93" s="421"/>
      <c r="BT93" s="421"/>
      <c r="BU93" s="422"/>
      <c r="BV93" s="434"/>
      <c r="BW93" s="435"/>
      <c r="BX93" s="435"/>
      <c r="BY93" s="436"/>
      <c r="BZ93" s="321"/>
      <c r="CA93" s="427"/>
      <c r="CB93" s="427"/>
      <c r="CC93" s="428"/>
      <c r="CD93" s="429"/>
      <c r="CE93" s="430"/>
      <c r="CF93" s="430"/>
      <c r="CG93" s="431"/>
      <c r="CH93" s="432" t="n">
        <f aca="false">SUBTOTAL(9, BR93:BY93)</f>
        <v>0</v>
      </c>
      <c r="CI93" s="433" t="n">
        <f aca="false">SUBTOTAL(9, BZ93:CG93)</f>
        <v>0</v>
      </c>
      <c r="CJ93" s="273" t="n">
        <f aca="false">SUM(CH93,CJ90)</f>
        <v>0</v>
      </c>
      <c r="CK93" s="273" t="n">
        <f aca="false">SUM(CI93,CK90)</f>
        <v>0</v>
      </c>
      <c r="CL93" s="420"/>
      <c r="CM93" s="421"/>
      <c r="CN93" s="421"/>
      <c r="CO93" s="422"/>
      <c r="CP93" s="423"/>
      <c r="CQ93" s="424"/>
      <c r="CR93" s="424"/>
      <c r="CS93" s="425"/>
      <c r="CT93" s="548"/>
      <c r="CU93" s="427"/>
      <c r="CV93" s="427"/>
      <c r="CW93" s="428"/>
      <c r="CX93" s="429"/>
      <c r="CY93" s="430"/>
      <c r="CZ93" s="430"/>
      <c r="DA93" s="431"/>
      <c r="DB93" s="432" t="n">
        <f aca="false">SUBTOTAL(9, CL93:CS93)</f>
        <v>0</v>
      </c>
      <c r="DC93" s="433" t="n">
        <f aca="false">SUBTOTAL(9, CT93:DA93)</f>
        <v>0</v>
      </c>
      <c r="DD93" s="273" t="n">
        <f aca="false">SUM(DB93,DD90)</f>
        <v>0</v>
      </c>
      <c r="DE93" s="273" t="n">
        <f aca="false">SUM(DC93,DE90)</f>
        <v>0</v>
      </c>
      <c r="DF93" s="437" t="n">
        <f aca="false">SUMIF(B6:DE6,"итого гр.",B93:DE93)</f>
        <v>70</v>
      </c>
      <c r="DG93" s="433" t="n">
        <f aca="false">SUMIF(B6:DE6,"итого фк.",B93:DE93)</f>
        <v>21</v>
      </c>
      <c r="DH93" s="273" t="n">
        <f aca="false">SUM(DF93,DH90)</f>
        <v>1317</v>
      </c>
      <c r="DI93" s="273" t="n">
        <f aca="false">SUM(DG93,DI90)</f>
        <v>814</v>
      </c>
      <c r="DJ93" s="438" t="n">
        <f aca="false">DH93</f>
        <v>1317</v>
      </c>
      <c r="DK93" s="439" t="n">
        <f aca="false">DI93</f>
        <v>814</v>
      </c>
      <c r="DN93" s="420"/>
      <c r="DO93" s="421"/>
      <c r="DP93" s="421"/>
      <c r="DQ93" s="422"/>
      <c r="DR93" s="423"/>
      <c r="DS93" s="424"/>
      <c r="DT93" s="424"/>
      <c r="DU93" s="425"/>
      <c r="DV93" s="426"/>
      <c r="DW93" s="427"/>
      <c r="DX93" s="427"/>
      <c r="DY93" s="428"/>
      <c r="DZ93" s="429"/>
      <c r="EA93" s="430"/>
      <c r="EB93" s="430"/>
      <c r="EC93" s="431"/>
      <c r="ED93" s="390" t="n">
        <f aca="false">SUBTOTAL(9, DN93:DU93)</f>
        <v>0</v>
      </c>
      <c r="EE93" s="433" t="n">
        <f aca="false">SUBTOTAL(9, DV93:EC93)</f>
        <v>0</v>
      </c>
      <c r="EF93" s="273" t="n">
        <f aca="false">SUM(ED93,EF90)</f>
        <v>31.1</v>
      </c>
      <c r="EG93" s="273" t="n">
        <f aca="false">SUM(EE93,EG90)</f>
        <v>26.488</v>
      </c>
      <c r="EH93" s="420"/>
      <c r="EI93" s="421"/>
      <c r="EJ93" s="421"/>
      <c r="EK93" s="421"/>
      <c r="EL93" s="421"/>
      <c r="EM93" s="421"/>
      <c r="EN93" s="422"/>
      <c r="EO93" s="423"/>
      <c r="EP93" s="424"/>
      <c r="EQ93" s="424"/>
      <c r="ER93" s="425"/>
      <c r="ES93" s="699"/>
      <c r="ET93" s="441"/>
      <c r="EU93" s="441"/>
      <c r="EV93" s="441"/>
      <c r="EW93" s="441"/>
      <c r="EX93" s="441"/>
      <c r="EY93" s="442"/>
      <c r="EZ93" s="443"/>
      <c r="FA93" s="444"/>
      <c r="FB93" s="444"/>
      <c r="FC93" s="445"/>
      <c r="FD93" s="432" t="n">
        <f aca="false">SUBTOTAL(9, EH93:ER93)</f>
        <v>0</v>
      </c>
      <c r="FE93" s="433" t="n">
        <f aca="false">SUBTOTAL(9, ES93:FC93)</f>
        <v>0</v>
      </c>
      <c r="FF93" s="273" t="n">
        <f aca="false">SUM(FD93,FF90)</f>
        <v>220</v>
      </c>
      <c r="FG93" s="273" t="n">
        <f aca="false">SUM(FE93,FG90)</f>
        <v>60</v>
      </c>
      <c r="FH93" s="420" t="n">
        <v>3</v>
      </c>
      <c r="FI93" s="421"/>
      <c r="FJ93" s="421"/>
      <c r="FK93" s="421"/>
      <c r="FL93" s="421"/>
      <c r="FM93" s="421"/>
      <c r="FN93" s="421"/>
      <c r="FO93" s="421"/>
      <c r="FP93" s="421"/>
      <c r="FQ93" s="421"/>
      <c r="FR93" s="421"/>
      <c r="FS93" s="421"/>
      <c r="FT93" s="421"/>
      <c r="FU93" s="421"/>
      <c r="FV93" s="421"/>
      <c r="FW93" s="421"/>
      <c r="FX93" s="421"/>
      <c r="FY93" s="421"/>
      <c r="FZ93" s="421"/>
      <c r="GA93" s="421"/>
      <c r="GB93" s="421"/>
      <c r="GC93" s="421"/>
      <c r="GD93" s="421"/>
      <c r="GE93" s="421"/>
      <c r="GF93" s="421"/>
      <c r="GG93" s="421"/>
      <c r="GH93" s="421"/>
      <c r="GI93" s="421"/>
      <c r="GJ93" s="421"/>
      <c r="GK93" s="421"/>
      <c r="GL93" s="421"/>
      <c r="GM93" s="422"/>
      <c r="GN93" s="423"/>
      <c r="GO93" s="424"/>
      <c r="GP93" s="424"/>
      <c r="GQ93" s="424"/>
      <c r="GR93" s="424"/>
      <c r="GS93" s="424"/>
      <c r="GT93" s="425"/>
      <c r="GU93" s="426"/>
      <c r="GV93" s="427"/>
      <c r="GW93" s="427"/>
      <c r="GX93" s="427"/>
      <c r="GY93" s="427"/>
      <c r="GZ93" s="427"/>
      <c r="HA93" s="427"/>
      <c r="HB93" s="427"/>
      <c r="HC93" s="427"/>
      <c r="HD93" s="427"/>
      <c r="HE93" s="427"/>
      <c r="HF93" s="427"/>
      <c r="HG93" s="427"/>
      <c r="HH93" s="427"/>
      <c r="HI93" s="427"/>
      <c r="HJ93" s="427"/>
      <c r="HK93" s="427"/>
      <c r="HL93" s="427"/>
      <c r="HM93" s="427"/>
      <c r="HN93" s="427"/>
      <c r="HO93" s="428"/>
      <c r="HP93" s="429"/>
      <c r="HQ93" s="430"/>
      <c r="HR93" s="430"/>
      <c r="HS93" s="430"/>
      <c r="HT93" s="430"/>
      <c r="HU93" s="430"/>
      <c r="HV93" s="431"/>
      <c r="HW93" s="432" t="n">
        <f aca="false">SUBTOTAL(9, FH93:GT93)</f>
        <v>3</v>
      </c>
      <c r="HX93" s="433" t="n">
        <f aca="false">SUBTOTAL(9, GU93:HV93)</f>
        <v>0</v>
      </c>
      <c r="HY93" s="273" t="n">
        <f aca="false">SUM(HW93,HY90)</f>
        <v>180</v>
      </c>
      <c r="HZ93" s="273" t="n">
        <f aca="false">SUM(HX93,HZ90)</f>
        <v>137.773</v>
      </c>
      <c r="IA93" s="446"/>
      <c r="IB93" s="447"/>
      <c r="IC93" s="447"/>
      <c r="ID93" s="448"/>
      <c r="IE93" s="449"/>
      <c r="IF93" s="450"/>
      <c r="IG93" s="450"/>
      <c r="IH93" s="425"/>
      <c r="II93" s="440"/>
      <c r="IJ93" s="451"/>
      <c r="IK93" s="451"/>
      <c r="IL93" s="452"/>
      <c r="IM93" s="453"/>
      <c r="IN93" s="454"/>
      <c r="IO93" s="454"/>
      <c r="IP93" s="455"/>
      <c r="IQ93" s="432" t="n">
        <f aca="false">SUBTOTAL(9, IA93:IH93)</f>
        <v>0</v>
      </c>
      <c r="IR93" s="433" t="n">
        <f aca="false">SUBTOTAL(9, II93:IP93)</f>
        <v>0</v>
      </c>
      <c r="IS93" s="273" t="n">
        <f aca="false">SUM(IQ93,IS90)</f>
        <v>0</v>
      </c>
      <c r="IT93" s="273" t="n">
        <f aca="false">SUM(IR93,IT90)</f>
        <v>0</v>
      </c>
      <c r="IU93" s="420"/>
      <c r="IV93" s="421"/>
      <c r="IW93" s="421"/>
      <c r="IX93" s="421"/>
      <c r="IY93" s="421"/>
      <c r="IZ93" s="421"/>
      <c r="JA93" s="421"/>
      <c r="JB93" s="421"/>
      <c r="JC93" s="421"/>
      <c r="JD93" s="421"/>
      <c r="JE93" s="421"/>
      <c r="JF93" s="421"/>
      <c r="JG93" s="421"/>
      <c r="JH93" s="421"/>
      <c r="JI93" s="421"/>
      <c r="JJ93" s="427"/>
      <c r="JK93" s="427"/>
      <c r="JL93" s="427"/>
      <c r="JM93" s="427"/>
      <c r="JN93" s="427"/>
      <c r="JO93" s="427"/>
      <c r="JP93" s="427"/>
      <c r="JQ93" s="427"/>
      <c r="JR93" s="427"/>
      <c r="JS93" s="427"/>
      <c r="JT93" s="427"/>
      <c r="JU93" s="427"/>
      <c r="JV93" s="427"/>
      <c r="JW93" s="427"/>
      <c r="JX93" s="427"/>
      <c r="JY93" s="427"/>
      <c r="JZ93" s="427"/>
      <c r="KA93" s="427"/>
      <c r="KB93" s="427"/>
      <c r="KC93" s="427"/>
      <c r="KD93" s="427"/>
      <c r="KE93" s="427"/>
      <c r="KF93" s="427"/>
      <c r="KG93" s="427"/>
      <c r="KH93" s="427"/>
      <c r="KI93" s="427"/>
      <c r="KJ93" s="427"/>
      <c r="KK93" s="427"/>
      <c r="KL93" s="427"/>
      <c r="KM93" s="427"/>
      <c r="KN93" s="427"/>
      <c r="KO93" s="427"/>
      <c r="KP93" s="428"/>
      <c r="KQ93" s="429"/>
      <c r="KR93" s="430"/>
      <c r="KS93" s="430"/>
      <c r="KT93" s="430"/>
      <c r="KU93" s="430"/>
      <c r="KV93" s="430"/>
      <c r="KW93" s="431"/>
      <c r="KX93" s="432" t="n">
        <f aca="false">SUBTOTAL(9, IU93:JI93)</f>
        <v>0</v>
      </c>
      <c r="KY93" s="433" t="n">
        <f aca="false">SUBTOTAL(9, JJ93:KW93)</f>
        <v>0</v>
      </c>
      <c r="KZ93" s="273" t="n">
        <f aca="false">SUM(KX93,KZ90)</f>
        <v>369.441</v>
      </c>
      <c r="LA93" s="456" t="n">
        <f aca="false">SUM(KY93,LA90)</f>
        <v>1051.055</v>
      </c>
      <c r="LB93" s="437" t="n">
        <f aca="false">SUMIF(DN6:LA6,"итого гр.",DN93:LA93)</f>
        <v>3</v>
      </c>
      <c r="LC93" s="433" t="n">
        <f aca="false">SUMIF(DN6:LA6,"итого фк.",DN93:LA93)</f>
        <v>0</v>
      </c>
      <c r="LD93" s="273" t="n">
        <f aca="false">SUM(LB93,LD90)</f>
        <v>800.541</v>
      </c>
      <c r="LE93" s="273" t="n">
        <f aca="false">SUM(LC93,LE90)</f>
        <v>1275.316</v>
      </c>
      <c r="LF93" s="438" t="n">
        <f aca="false">LD93</f>
        <v>800.541</v>
      </c>
      <c r="LG93" s="439" t="n">
        <f aca="false">LE93</f>
        <v>1275.316</v>
      </c>
      <c r="LI93" s="278"/>
      <c r="LJ93" s="457" t="n">
        <v>12.9</v>
      </c>
      <c r="LK93" s="458"/>
      <c r="LL93" s="273" t="n">
        <f aca="false">LJ93</f>
        <v>12.9</v>
      </c>
      <c r="LM93" s="273" t="n">
        <f aca="false">LK93</f>
        <v>0</v>
      </c>
      <c r="LN93" s="438" t="n">
        <f aca="false">SUM(DF93,LB93,LJ93)</f>
        <v>85.9</v>
      </c>
      <c r="LO93" s="439" t="n">
        <f aca="false">SUM(DG93,LC93,LK93)</f>
        <v>21</v>
      </c>
      <c r="LP93" s="273" t="n">
        <f aca="false">SUM(DH93,LD93,LL93)</f>
        <v>2130.441</v>
      </c>
      <c r="LQ93" s="273" t="n">
        <f aca="false">SUM(DI93,LE93,LM93)</f>
        <v>2089.316</v>
      </c>
      <c r="LR93" s="420"/>
      <c r="LS93" s="421"/>
      <c r="LT93" s="421"/>
      <c r="LU93" s="421"/>
      <c r="LV93" s="421"/>
      <c r="LW93" s="421"/>
      <c r="LX93" s="421"/>
      <c r="LY93" s="421"/>
      <c r="LZ93" s="421"/>
      <c r="MA93" s="421"/>
      <c r="MB93" s="421"/>
      <c r="MC93" s="421"/>
      <c r="MD93" s="421"/>
      <c r="ME93" s="421"/>
      <c r="MF93" s="421"/>
      <c r="MG93" s="441"/>
      <c r="MH93" s="441"/>
      <c r="MI93" s="441"/>
      <c r="MJ93" s="441"/>
      <c r="MK93" s="441"/>
      <c r="ML93" s="441"/>
      <c r="MM93" s="441"/>
      <c r="MN93" s="441"/>
      <c r="MO93" s="441"/>
      <c r="MP93" s="441"/>
      <c r="MQ93" s="441"/>
      <c r="MR93" s="441"/>
      <c r="MS93" s="441"/>
      <c r="MT93" s="441"/>
      <c r="MU93" s="441"/>
      <c r="MV93" s="441"/>
      <c r="MW93" s="441"/>
      <c r="MX93" s="441"/>
      <c r="MY93" s="441"/>
      <c r="MZ93" s="441"/>
      <c r="NA93" s="441"/>
      <c r="NB93" s="441"/>
      <c r="NC93" s="441"/>
      <c r="ND93" s="441"/>
      <c r="NE93" s="441"/>
      <c r="NF93" s="441"/>
      <c r="NG93" s="441"/>
      <c r="NH93" s="441"/>
      <c r="NI93" s="441"/>
      <c r="NJ93" s="441"/>
      <c r="NK93" s="441"/>
      <c r="NL93" s="441"/>
      <c r="NM93" s="441"/>
      <c r="NN93" s="441"/>
      <c r="NO93" s="441"/>
      <c r="NP93" s="441"/>
      <c r="NQ93" s="441"/>
      <c r="NR93" s="441"/>
      <c r="NS93" s="441"/>
      <c r="NT93" s="442"/>
      <c r="NU93" s="443"/>
      <c r="NV93" s="444"/>
      <c r="NW93" s="444"/>
      <c r="NX93" s="444"/>
      <c r="NY93" s="444"/>
      <c r="NZ93" s="444"/>
      <c r="OA93" s="445"/>
      <c r="OB93" s="432" t="n">
        <f aca="false">SUBTOTAL(9, LR93:MF93)</f>
        <v>0</v>
      </c>
      <c r="OC93" s="433" t="n">
        <f aca="false">SUBTOTAL(9, MG93:OA93)</f>
        <v>0</v>
      </c>
      <c r="OD93" s="273" t="n">
        <f aca="false">SUM(OB93,OD90)</f>
        <v>664.8415555556</v>
      </c>
      <c r="OE93" s="273" t="n">
        <f aca="false">SUM(OC93,OE90)</f>
        <v>1325.308</v>
      </c>
      <c r="OF93" s="459"/>
      <c r="OG93" s="460"/>
      <c r="OH93" s="460"/>
      <c r="OI93" s="460"/>
      <c r="OJ93" s="460"/>
      <c r="OK93" s="460"/>
      <c r="OL93" s="460"/>
      <c r="OM93" s="460"/>
      <c r="ON93" s="461"/>
      <c r="OO93" s="462"/>
      <c r="OP93" s="463"/>
      <c r="OQ93" s="463"/>
      <c r="OR93" s="463"/>
      <c r="OS93" s="463"/>
      <c r="OT93" s="463"/>
      <c r="OU93" s="464"/>
      <c r="OV93" s="465"/>
      <c r="OW93" s="451"/>
      <c r="OX93" s="451"/>
      <c r="OY93" s="451"/>
      <c r="OZ93" s="451"/>
      <c r="PA93" s="451"/>
      <c r="PB93" s="451"/>
      <c r="PC93" s="451"/>
      <c r="PD93" s="451"/>
      <c r="PE93" s="451"/>
      <c r="PF93" s="451"/>
      <c r="PG93" s="451"/>
      <c r="PH93" s="451"/>
      <c r="PI93" s="451"/>
      <c r="PJ93" s="451"/>
      <c r="PK93" s="451"/>
      <c r="PL93" s="451"/>
      <c r="PM93" s="451"/>
      <c r="PN93" s="451"/>
      <c r="PO93" s="452"/>
      <c r="PP93" s="453"/>
      <c r="PQ93" s="454"/>
      <c r="PR93" s="454"/>
      <c r="PS93" s="454"/>
      <c r="PT93" s="454"/>
      <c r="PU93" s="454"/>
      <c r="PV93" s="455"/>
      <c r="PW93" s="432" t="n">
        <f aca="false">SUBTOTAL(9, OF93:OU93)</f>
        <v>0</v>
      </c>
      <c r="PX93" s="433" t="n">
        <f aca="false">SUBTOTAL(9, OV93:PV93)</f>
        <v>0</v>
      </c>
      <c r="PY93" s="273" t="n">
        <f aca="false">SUM(PW93,PY90)</f>
        <v>0</v>
      </c>
      <c r="PZ93" s="273" t="n">
        <f aca="false">SUM(PX93,PZ90)</f>
        <v>0</v>
      </c>
      <c r="QA93" s="466"/>
      <c r="QB93" s="467"/>
      <c r="QC93" s="467"/>
      <c r="QD93" s="467"/>
      <c r="QE93" s="467"/>
      <c r="QF93" s="467"/>
      <c r="QG93" s="468"/>
      <c r="QH93" s="462"/>
      <c r="QI93" s="463"/>
      <c r="QJ93" s="463"/>
      <c r="QK93" s="463"/>
      <c r="QL93" s="463"/>
      <c r="QM93" s="463"/>
      <c r="QN93" s="464"/>
      <c r="QO93" s="440"/>
      <c r="QP93" s="441"/>
      <c r="QQ93" s="441"/>
      <c r="QR93" s="441"/>
      <c r="QS93" s="441"/>
      <c r="QT93" s="441"/>
      <c r="QU93" s="442"/>
      <c r="QV93" s="443"/>
      <c r="QW93" s="444"/>
      <c r="QX93" s="444"/>
      <c r="QY93" s="444"/>
      <c r="QZ93" s="444"/>
      <c r="RA93" s="444"/>
      <c r="RB93" s="445"/>
      <c r="RC93" s="432" t="n">
        <f aca="false">SUBTOTAL(9, QA93:QN93)</f>
        <v>0</v>
      </c>
      <c r="RD93" s="433" t="n">
        <f aca="false">SUBTOTAL(9, QO93:RB93)</f>
        <v>0</v>
      </c>
      <c r="RE93" s="273" t="n">
        <f aca="false">SUM(RC93,RE90)</f>
        <v>0</v>
      </c>
      <c r="RF93" s="273" t="n">
        <f aca="false">SUM(RD93,RF90)</f>
        <v>0</v>
      </c>
      <c r="RG93" s="459"/>
      <c r="RH93" s="460"/>
      <c r="RI93" s="460"/>
      <c r="RJ93" s="460"/>
      <c r="RK93" s="460"/>
      <c r="RL93" s="460"/>
      <c r="RM93" s="461"/>
      <c r="RN93" s="462"/>
      <c r="RO93" s="463"/>
      <c r="RP93" s="463"/>
      <c r="RQ93" s="463"/>
      <c r="RR93" s="463"/>
      <c r="RS93" s="463"/>
      <c r="RT93" s="464"/>
      <c r="RU93" s="465"/>
      <c r="RV93" s="451"/>
      <c r="RW93" s="451"/>
      <c r="RX93" s="451"/>
      <c r="RY93" s="451"/>
      <c r="RZ93" s="451"/>
      <c r="SA93" s="452"/>
      <c r="SB93" s="453"/>
      <c r="SC93" s="454"/>
      <c r="SD93" s="454"/>
      <c r="SE93" s="454"/>
      <c r="SF93" s="454"/>
      <c r="SG93" s="454"/>
      <c r="SH93" s="455"/>
      <c r="SI93" s="432" t="n">
        <f aca="false">SUBTOTAL(9, RG93:RT93)</f>
        <v>0</v>
      </c>
      <c r="SJ93" s="433" t="n">
        <f aca="false">SUBTOTAL(9, RU93:SH93)</f>
        <v>0</v>
      </c>
      <c r="SK93" s="273" t="n">
        <f aca="false">SUM(SI93,SK90)</f>
        <v>21.1</v>
      </c>
      <c r="SL93" s="273" t="n">
        <f aca="false">SUM(SJ93,SL90)</f>
        <v>11.634</v>
      </c>
      <c r="SM93" s="437" t="n">
        <f aca="false">SUMIF(LR6:SL6,"итого гр.",LR93:SL93)</f>
        <v>0</v>
      </c>
      <c r="SN93" s="433" t="n">
        <f aca="false">SUMIF($LR$6:$SL$6,"итого фк.",LR93:SL93)</f>
        <v>0</v>
      </c>
      <c r="SO93" s="273" t="n">
        <f aca="false">SUM(SM93,SO90)</f>
        <v>685.9415555556</v>
      </c>
      <c r="SP93" s="273" t="n">
        <f aca="false">SUM(SN93,SP90)</f>
        <v>1336.942</v>
      </c>
      <c r="SQ93" s="438" t="n">
        <f aca="false">SO93</f>
        <v>685.9415555556</v>
      </c>
      <c r="SR93" s="439" t="n">
        <f aca="false">SP93</f>
        <v>1336.942</v>
      </c>
      <c r="ST93" s="278"/>
      <c r="SU93" s="459"/>
      <c r="SV93" s="460"/>
      <c r="SW93" s="460"/>
      <c r="SX93" s="461"/>
      <c r="SY93" s="462"/>
      <c r="SZ93" s="463"/>
      <c r="TA93" s="463"/>
      <c r="TB93" s="464"/>
      <c r="TC93" s="469"/>
      <c r="TD93" s="470"/>
      <c r="TE93" s="470"/>
      <c r="TF93" s="471"/>
      <c r="TG93" s="472"/>
      <c r="TH93" s="473"/>
      <c r="TI93" s="473"/>
      <c r="TJ93" s="474"/>
      <c r="TK93" s="432" t="n">
        <f aca="false">SUBTOTAL(9, SU93:TB93)</f>
        <v>0</v>
      </c>
      <c r="TL93" s="433" t="n">
        <f aca="false">SUBTOTAL(9, TC93:TJ93)</f>
        <v>0</v>
      </c>
      <c r="TM93" s="456" t="n">
        <f aca="false">TM90+TK93</f>
        <v>0</v>
      </c>
      <c r="TN93" s="456" t="n">
        <f aca="false">TN90+TL93</f>
        <v>0</v>
      </c>
      <c r="TO93" s="437"/>
      <c r="TP93" s="475"/>
      <c r="TQ93" s="291"/>
      <c r="TR93" s="291"/>
      <c r="TS93" s="475" t="n">
        <v>3.83134801601505</v>
      </c>
      <c r="TT93" s="475"/>
      <c r="TU93" s="291"/>
      <c r="TV93" s="291"/>
      <c r="TW93" s="475"/>
      <c r="TX93" s="475"/>
      <c r="TY93" s="291"/>
      <c r="TZ93" s="291"/>
      <c r="UA93" s="475"/>
      <c r="UB93" s="475"/>
      <c r="UC93" s="291" t="n">
        <f aca="false">UA93</f>
        <v>0</v>
      </c>
      <c r="UD93" s="291" t="n">
        <f aca="false">UB93</f>
        <v>0</v>
      </c>
      <c r="UE93" s="476" t="n">
        <f aca="false">SUMIF(TO6:UD6,"итого гр.",TO93:UD93)</f>
        <v>3.83134801601505</v>
      </c>
      <c r="UF93" s="439" t="n">
        <f aca="false">SUMIF($TO$6:$UD$6,"итого фк.",TO93:UD93)</f>
        <v>0</v>
      </c>
      <c r="UG93" s="373" t="n">
        <f aca="false">UE93</f>
        <v>3.83134801601505</v>
      </c>
      <c r="UH93" s="273" t="n">
        <f aca="false">UF93</f>
        <v>0</v>
      </c>
      <c r="UI93" s="438"/>
      <c r="UJ93" s="439"/>
      <c r="UM93" s="438" t="n">
        <f aca="false">$UM$9+UM90</f>
        <v>1450</v>
      </c>
      <c r="UN93" s="439" t="n">
        <f aca="false">$UN$9+UN90</f>
        <v>1450</v>
      </c>
      <c r="UO93" s="273" t="n">
        <f aca="false">UM93</f>
        <v>1450</v>
      </c>
      <c r="UP93" s="273" t="n">
        <f aca="false">UN93</f>
        <v>1450</v>
      </c>
      <c r="UQ93" s="437" t="n">
        <f aca="false">Посуточная_НГДП!JR93</f>
        <v>0</v>
      </c>
      <c r="UR93" s="433" t="n">
        <f aca="false">Посуточная_НГДП!JS93</f>
        <v>174.029</v>
      </c>
      <c r="US93" s="273" t="n">
        <f aca="false">SUM(UQ93,US90)</f>
        <v>156.6</v>
      </c>
      <c r="UT93" s="273" t="n">
        <f aca="false">SUM(UR93,UT90)</f>
        <v>980.745</v>
      </c>
      <c r="UU93" s="438" t="n">
        <f aca="false">SUM(SQ93,UE93,UI93,UM93,UQ93,TM93)</f>
        <v>2139.77290357161</v>
      </c>
      <c r="UV93" s="439" t="n">
        <f aca="false">SUM(SR93,UF93,UJ93,UN93,UR93,TN93)</f>
        <v>2960.971</v>
      </c>
      <c r="UW93" s="273" t="n">
        <f aca="false">SUM(SS93,UG93,UK93,UO93,US93)</f>
        <v>1610.43134801602</v>
      </c>
      <c r="UX93" s="273" t="n">
        <f aca="false">SUM(ST93,UH93,UL93,UP93,UT93)</f>
        <v>2430.745</v>
      </c>
      <c r="UY93" s="476"/>
      <c r="UZ93" s="476"/>
      <c r="VA93" s="273" t="n">
        <f aca="false">UY93</f>
        <v>0</v>
      </c>
      <c r="VB93" s="456" t="n">
        <f aca="false">UZ93</f>
        <v>0</v>
      </c>
      <c r="VC93" s="476"/>
      <c r="VD93" s="476"/>
      <c r="VE93" s="273" t="n">
        <f aca="false">VC93</f>
        <v>0</v>
      </c>
      <c r="VG93" s="479" t="n">
        <v>31141.6260964284</v>
      </c>
      <c r="VH93" s="480" t="n">
        <f aca="false">IF(A91&lt;=VW$4,VLOOKUP(A91,$VW$6:$WB$37,2,FALSE()),SUM($VX$4,LQ93,-UV93)-SUM($WB$4,-$VZ$4))-VP93</f>
        <v>30060.385</v>
      </c>
      <c r="VI93" s="479" t="n">
        <v>30211.0260964284</v>
      </c>
      <c r="VJ93" s="480"/>
      <c r="VK93" s="479" t="n">
        <v>28503.1526964284</v>
      </c>
      <c r="VL93" s="480"/>
      <c r="VM93" s="481"/>
      <c r="VN93" s="479" t="n">
        <v>869.182704742539</v>
      </c>
      <c r="VO93" s="482" t="n">
        <f aca="false">IF(A91&lt;=VW$4,VLOOKUP(A91,$VS$6:$VT$37,2,FALSE()),SUM($VO$2,-LA93,OE93,-VP93))</f>
        <v>852.705</v>
      </c>
      <c r="VP93" s="618"/>
      <c r="VQ93" s="278" t="n">
        <f aca="false">VH93-VG93</f>
        <v>-1081.24109642838</v>
      </c>
      <c r="VS93" s="608"/>
      <c r="VT93" s="380"/>
      <c r="WF93" s="127" t="n">
        <f aca="false">IF(AJ93="",0,AJ93+WF90)</f>
        <v>9410</v>
      </c>
      <c r="WG93" s="127" t="n">
        <f aca="false">IF(AK93="",0,AK93+WG90)</f>
        <v>5335</v>
      </c>
      <c r="WH93" s="127" t="n">
        <f aca="false">IF(BP93="",0,BP93+WH90)</f>
        <v>3383</v>
      </c>
      <c r="WI93" s="127" t="n">
        <f aca="false">IF(BQ93="",0,BQ93+WI90)</f>
        <v>3131</v>
      </c>
      <c r="WJ93" s="127" t="n">
        <f aca="false">IF(CJ93="",0,CJ93+WJ90)</f>
        <v>0</v>
      </c>
      <c r="WK93" s="127" t="n">
        <f aca="false">IF(CK93="",0,CK93+WK90)</f>
        <v>0</v>
      </c>
      <c r="WL93" s="127" t="n">
        <f aca="false">IF(DD93="",0,DD93+WL90)</f>
        <v>0</v>
      </c>
      <c r="WM93" s="127" t="n">
        <f aca="false">IF(DE93="",0,DE93+WM90)</f>
        <v>0</v>
      </c>
      <c r="WN93" s="127" t="n">
        <f aca="false">IF(EF93="",0,EF93+WN90)</f>
        <v>450.2</v>
      </c>
      <c r="WO93" s="127" t="n">
        <f aca="false">IF(EG93="",0,EG93+WO90)</f>
        <v>402.96</v>
      </c>
      <c r="WP93" s="127" t="n">
        <f aca="false">IF(FF93="",0,FF93+WP90)</f>
        <v>5100</v>
      </c>
      <c r="WQ93" s="127" t="n">
        <f aca="false">IF(FG93="",0,FG93+WQ90)</f>
        <v>1410</v>
      </c>
      <c r="WR93" s="127" t="n">
        <f aca="false">IF(IS93="",0,IS93+WR90)</f>
        <v>0</v>
      </c>
      <c r="WS93" s="127" t="n">
        <f aca="false">IF(IT93="",0,IT93+WS90)</f>
        <v>0</v>
      </c>
      <c r="WT93" s="127" t="n">
        <f aca="false">IF(HY93="",0,HY93+WT90)</f>
        <v>2400</v>
      </c>
      <c r="WU93" s="127" t="n">
        <f aca="false">IF(HZ93="",0,HZ93+WU90)</f>
        <v>2365.644</v>
      </c>
      <c r="WV93" s="127" t="n">
        <f aca="false">IF(SK93="",0,SK93+WV90)</f>
        <v>317.1</v>
      </c>
      <c r="WW93" s="127" t="n">
        <f aca="false">IF(SL93="",0,SL93+WW90)</f>
        <v>767.117</v>
      </c>
      <c r="WX93" s="127" t="n">
        <f aca="false">IF(UM93="",0,UM93)</f>
        <v>1450</v>
      </c>
      <c r="WY93" s="127" t="n">
        <f aca="false">IF(UN93="",0,UN93)</f>
        <v>1450</v>
      </c>
      <c r="WZ93" s="127" t="n">
        <f aca="false">IF(LL93="",0,LL93+WZ90)</f>
        <v>3784.8</v>
      </c>
      <c r="XA93" s="127" t="n">
        <f aca="false">IF(LM93="",0,LM93+XA90)</f>
        <v>1991.46504</v>
      </c>
      <c r="XB93" s="127" t="n">
        <f aca="false">IF(UI93="",0,UI93+XB90)</f>
        <v>0</v>
      </c>
      <c r="XC93" s="127" t="n">
        <f aca="false">IF(UJ93="",0,UJ93+XC90)</f>
        <v>0</v>
      </c>
      <c r="XD93" s="127" t="n">
        <f aca="false">IF(VN93="",0,VN93+XD90)</f>
        <v>23890.5591041995</v>
      </c>
      <c r="XE93" s="127" t="n">
        <f aca="false">IF(VO93="",0,VO93+XE90)</f>
        <v>24431.205</v>
      </c>
      <c r="XF93" s="127" t="n">
        <f aca="false">IFERROR(XD93/$A91,0)</f>
        <v>823.812382903432</v>
      </c>
      <c r="XG93" s="127" t="n">
        <f aca="false">IFERROR(XE93/$A91,0)</f>
        <v>842.455344827587</v>
      </c>
      <c r="XH93" s="127" t="n">
        <f aca="false">IF(US93="",0,US93+XH90)</f>
        <v>1317.2</v>
      </c>
      <c r="XI93" s="127" t="n">
        <f aca="false">IF(UT93="",0,UT93+XI90)</f>
        <v>3052.835</v>
      </c>
      <c r="XJ93" s="127" t="n">
        <f aca="false">IF(WF93&gt;0,0,AH93+XJ90)</f>
        <v>0</v>
      </c>
      <c r="XK93" s="127" t="n">
        <f aca="false">IF(WG93&gt;0,0,AI93+XK90)</f>
        <v>0</v>
      </c>
      <c r="XL93" s="127" t="n">
        <f aca="false">IF(WH93&gt;0,0,BN93+XL90)</f>
        <v>0</v>
      </c>
      <c r="XM93" s="127" t="n">
        <f aca="false">IF(WI93&gt;0,0,BO93+XM90)</f>
        <v>0</v>
      </c>
      <c r="XN93" s="127" t="n">
        <f aca="false">IF(WJ93&gt;0,0,CH93+XN90)</f>
        <v>0</v>
      </c>
      <c r="XO93" s="127" t="n">
        <f aca="false">IF(WK93&gt;0,0,CI93+XO90)</f>
        <v>0</v>
      </c>
      <c r="XP93" s="127" t="n">
        <f aca="false">IF(WL93&gt;0,0,DB93+XP90)</f>
        <v>0</v>
      </c>
      <c r="XQ93" s="127" t="n">
        <f aca="false">IF(WM93&gt;0,0,DC93+XQ90)</f>
        <v>0</v>
      </c>
      <c r="XR93" s="127" t="n">
        <f aca="false">IF(WN93&gt;0,0,ED93+XR90)</f>
        <v>0</v>
      </c>
      <c r="XS93" s="127" t="n">
        <f aca="false">IF(WO93&gt;0,0,EE93+XS90)</f>
        <v>0</v>
      </c>
      <c r="XT93" s="127" t="n">
        <f aca="false">IF(WP93&gt;0,0,FD93+XT90)</f>
        <v>0</v>
      </c>
      <c r="XU93" s="127" t="n">
        <f aca="false">IF(WQ93&gt;0,0,FE93+XU90)</f>
        <v>0</v>
      </c>
      <c r="XV93" s="127" t="n">
        <f aca="false">IF(WR93&gt;0,0,IQ93+XV90)</f>
        <v>0</v>
      </c>
      <c r="XW93" s="127" t="n">
        <f aca="false">IF(WS93&gt;0,0,IR93+XW90)</f>
        <v>0</v>
      </c>
      <c r="XX93" s="127" t="n">
        <f aca="false">IF(WT93&gt;0,0,HW93+XX90)</f>
        <v>0</v>
      </c>
      <c r="XY93" s="127" t="n">
        <f aca="false">IFERROR(IF(WU93&gt;0,0,HX93+XY90),0)</f>
        <v>0</v>
      </c>
      <c r="XZ93" s="127" t="n">
        <f aca="false">IF(WV93&gt;0,0,SI93+XZ90)</f>
        <v>0</v>
      </c>
      <c r="YA93" s="127" t="n">
        <f aca="false">IFERROR(IF(WW93&gt;0,0,SJ93+YA90),0)</f>
        <v>0</v>
      </c>
      <c r="YB93" s="127"/>
      <c r="YC93" s="127"/>
      <c r="YD93" s="127"/>
    </row>
    <row r="94" customFormat="false" ht="15" hidden="false" customHeight="false" outlineLevel="0" collapsed="false">
      <c r="A94" s="741" t="n">
        <v>30</v>
      </c>
      <c r="B94" s="484"/>
      <c r="C94" s="485"/>
      <c r="D94" s="485"/>
      <c r="E94" s="485"/>
      <c r="F94" s="485"/>
      <c r="G94" s="485"/>
      <c r="H94" s="485"/>
      <c r="I94" s="486"/>
      <c r="J94" s="487"/>
      <c r="K94" s="488"/>
      <c r="L94" s="488"/>
      <c r="M94" s="488"/>
      <c r="N94" s="488"/>
      <c r="O94" s="488"/>
      <c r="P94" s="489"/>
      <c r="Q94" s="491"/>
      <c r="R94" s="599" t="s">
        <v>200</v>
      </c>
      <c r="S94" s="491"/>
      <c r="T94" s="599" t="s">
        <v>235</v>
      </c>
      <c r="U94" s="491"/>
      <c r="V94" s="599" t="s">
        <v>247</v>
      </c>
      <c r="W94" s="491"/>
      <c r="X94" s="491"/>
      <c r="Y94" s="491"/>
      <c r="Z94" s="492"/>
      <c r="AA94" s="493"/>
      <c r="AB94" s="494"/>
      <c r="AC94" s="494"/>
      <c r="AD94" s="494"/>
      <c r="AE94" s="494"/>
      <c r="AF94" s="494"/>
      <c r="AG94" s="495"/>
      <c r="AH94" s="496"/>
      <c r="AI94" s="497"/>
      <c r="AL94" s="484" t="s">
        <v>248</v>
      </c>
      <c r="AM94" s="485" t="s">
        <v>223</v>
      </c>
      <c r="AN94" s="485" t="s">
        <v>195</v>
      </c>
      <c r="AO94" s="485" t="s">
        <v>459</v>
      </c>
      <c r="AP94" s="485"/>
      <c r="AQ94" s="485"/>
      <c r="AR94" s="486"/>
      <c r="AS94" s="487"/>
      <c r="AT94" s="488"/>
      <c r="AU94" s="488"/>
      <c r="AV94" s="488"/>
      <c r="AW94" s="488"/>
      <c r="AX94" s="488"/>
      <c r="AY94" s="489"/>
      <c r="AZ94" s="491"/>
      <c r="BA94" s="491"/>
      <c r="BB94" s="490"/>
      <c r="BC94" s="677" t="s">
        <v>223</v>
      </c>
      <c r="BD94" s="491"/>
      <c r="BE94" s="491"/>
      <c r="BF94" s="492"/>
      <c r="BG94" s="493"/>
      <c r="BH94" s="494"/>
      <c r="BI94" s="494"/>
      <c r="BJ94" s="494"/>
      <c r="BK94" s="494"/>
      <c r="BL94" s="494"/>
      <c r="BM94" s="495"/>
      <c r="BN94" s="496"/>
      <c r="BO94" s="497"/>
      <c r="BR94" s="484"/>
      <c r="BS94" s="485"/>
      <c r="BT94" s="485"/>
      <c r="BU94" s="486"/>
      <c r="BV94" s="499"/>
      <c r="BW94" s="500"/>
      <c r="BX94" s="500"/>
      <c r="BY94" s="501"/>
      <c r="BZ94" s="490"/>
      <c r="CA94" s="491"/>
      <c r="CB94" s="491"/>
      <c r="CC94" s="492"/>
      <c r="CD94" s="493"/>
      <c r="CE94" s="494"/>
      <c r="CF94" s="494"/>
      <c r="CG94" s="495"/>
      <c r="CH94" s="496"/>
      <c r="CI94" s="497"/>
      <c r="CL94" s="484"/>
      <c r="CM94" s="485"/>
      <c r="CN94" s="485"/>
      <c r="CO94" s="486"/>
      <c r="CP94" s="487"/>
      <c r="CQ94" s="488"/>
      <c r="CR94" s="488"/>
      <c r="CS94" s="489"/>
      <c r="CT94" s="490"/>
      <c r="CU94" s="491"/>
      <c r="CV94" s="491"/>
      <c r="CW94" s="492"/>
      <c r="CX94" s="493"/>
      <c r="CY94" s="494"/>
      <c r="CZ94" s="494"/>
      <c r="DA94" s="495"/>
      <c r="DB94" s="496"/>
      <c r="DC94" s="497"/>
      <c r="DF94" s="502"/>
      <c r="DG94" s="497"/>
      <c r="DJ94" s="503"/>
      <c r="DK94" s="504"/>
      <c r="DN94" s="484"/>
      <c r="DO94" s="485"/>
      <c r="DP94" s="485"/>
      <c r="DQ94" s="486"/>
      <c r="DR94" s="487"/>
      <c r="DS94" s="488"/>
      <c r="DT94" s="488"/>
      <c r="DU94" s="489"/>
      <c r="DV94" s="490"/>
      <c r="DW94" s="491"/>
      <c r="DX94" s="491"/>
      <c r="DY94" s="492"/>
      <c r="DZ94" s="493"/>
      <c r="EA94" s="494"/>
      <c r="EB94" s="494"/>
      <c r="EC94" s="495"/>
      <c r="ED94" s="496"/>
      <c r="EE94" s="497"/>
      <c r="EH94" s="484"/>
      <c r="EI94" s="485"/>
      <c r="EJ94" s="485"/>
      <c r="EK94" s="485"/>
      <c r="EL94" s="485"/>
      <c r="EM94" s="485"/>
      <c r="EN94" s="486"/>
      <c r="EO94" s="487"/>
      <c r="EP94" s="488"/>
      <c r="EQ94" s="488"/>
      <c r="ER94" s="489"/>
      <c r="ES94" s="742" t="s">
        <v>223</v>
      </c>
      <c r="ET94" s="506"/>
      <c r="EU94" s="506"/>
      <c r="EV94" s="506"/>
      <c r="EW94" s="506"/>
      <c r="EX94" s="506"/>
      <c r="EY94" s="507"/>
      <c r="EZ94" s="508"/>
      <c r="FA94" s="509"/>
      <c r="FB94" s="509"/>
      <c r="FC94" s="510"/>
      <c r="FD94" s="496"/>
      <c r="FE94" s="497"/>
      <c r="FH94" s="484" t="s">
        <v>247</v>
      </c>
      <c r="FI94" s="485" t="s">
        <v>223</v>
      </c>
      <c r="FJ94" s="485"/>
      <c r="FK94" s="485"/>
      <c r="FL94" s="485"/>
      <c r="FM94" s="485"/>
      <c r="FN94" s="485"/>
      <c r="FO94" s="485"/>
      <c r="FP94" s="485"/>
      <c r="FQ94" s="485"/>
      <c r="FR94" s="485"/>
      <c r="FS94" s="485"/>
      <c r="FT94" s="485"/>
      <c r="FU94" s="485"/>
      <c r="FV94" s="485"/>
      <c r="FW94" s="485"/>
      <c r="FX94" s="485"/>
      <c r="FY94" s="485"/>
      <c r="FZ94" s="485"/>
      <c r="GA94" s="485"/>
      <c r="GB94" s="485"/>
      <c r="GC94" s="485"/>
      <c r="GD94" s="485"/>
      <c r="GE94" s="485"/>
      <c r="GF94" s="485"/>
      <c r="GG94" s="485"/>
      <c r="GH94" s="485"/>
      <c r="GI94" s="485"/>
      <c r="GJ94" s="485"/>
      <c r="GK94" s="485"/>
      <c r="GL94" s="485"/>
      <c r="GM94" s="486"/>
      <c r="GN94" s="487"/>
      <c r="GO94" s="488"/>
      <c r="GP94" s="488"/>
      <c r="GQ94" s="488"/>
      <c r="GR94" s="488"/>
      <c r="GS94" s="488"/>
      <c r="GT94" s="489"/>
      <c r="GU94" s="490" t="s">
        <v>198</v>
      </c>
      <c r="GV94" s="491" t="s">
        <v>72</v>
      </c>
      <c r="GW94" s="491" t="s">
        <v>66</v>
      </c>
      <c r="GX94" s="491" t="s">
        <v>64</v>
      </c>
      <c r="GY94" s="491"/>
      <c r="GZ94" s="491"/>
      <c r="HA94" s="491"/>
      <c r="HB94" s="491"/>
      <c r="HC94" s="491"/>
      <c r="HD94" s="491"/>
      <c r="HE94" s="491"/>
      <c r="HF94" s="491"/>
      <c r="HG94" s="491"/>
      <c r="HH94" s="491"/>
      <c r="HI94" s="491"/>
      <c r="HJ94" s="491"/>
      <c r="HK94" s="491"/>
      <c r="HL94" s="491"/>
      <c r="HM94" s="491"/>
      <c r="HN94" s="491"/>
      <c r="HO94" s="492"/>
      <c r="HP94" s="493"/>
      <c r="HQ94" s="494"/>
      <c r="HR94" s="494"/>
      <c r="HS94" s="494"/>
      <c r="HT94" s="494"/>
      <c r="HU94" s="494"/>
      <c r="HV94" s="495"/>
      <c r="HW94" s="496"/>
      <c r="HX94" s="497"/>
      <c r="IA94" s="511"/>
      <c r="IB94" s="512"/>
      <c r="IC94" s="512"/>
      <c r="ID94" s="513"/>
      <c r="IE94" s="514"/>
      <c r="IF94" s="515"/>
      <c r="IG94" s="515"/>
      <c r="IH94" s="489"/>
      <c r="II94" s="337"/>
      <c r="IJ94" s="348"/>
      <c r="IK94" s="348"/>
      <c r="IL94" s="349"/>
      <c r="IM94" s="658"/>
      <c r="IN94" s="659"/>
      <c r="IO94" s="659"/>
      <c r="IP94" s="613"/>
      <c r="IQ94" s="496"/>
      <c r="IR94" s="497"/>
      <c r="IU94" s="484"/>
      <c r="IV94" s="485" t="s">
        <v>197</v>
      </c>
      <c r="IW94" s="485"/>
      <c r="IX94" s="485"/>
      <c r="IY94" s="485"/>
      <c r="IZ94" s="485"/>
      <c r="JA94" s="485"/>
      <c r="JB94" s="485"/>
      <c r="JC94" s="485"/>
      <c r="JD94" s="485"/>
      <c r="JE94" s="485"/>
      <c r="JF94" s="485"/>
      <c r="JG94" s="485"/>
      <c r="JH94" s="485"/>
      <c r="JI94" s="485"/>
      <c r="JJ94" s="322"/>
      <c r="JK94" s="322"/>
      <c r="JL94" s="322"/>
      <c r="JM94" s="322"/>
      <c r="JN94" s="322"/>
      <c r="JO94" s="322"/>
      <c r="JP94" s="322"/>
      <c r="JQ94" s="322"/>
      <c r="JR94" s="322"/>
      <c r="JS94" s="322"/>
      <c r="JT94" s="322"/>
      <c r="JU94" s="322"/>
      <c r="JV94" s="322"/>
      <c r="JW94" s="322"/>
      <c r="JX94" s="322"/>
      <c r="JY94" s="322"/>
      <c r="JZ94" s="322"/>
      <c r="KA94" s="322"/>
      <c r="KB94" s="322"/>
      <c r="KC94" s="322"/>
      <c r="KD94" s="322"/>
      <c r="KE94" s="322"/>
      <c r="KF94" s="322"/>
      <c r="KG94" s="322"/>
      <c r="KH94" s="322"/>
      <c r="KI94" s="322"/>
      <c r="KJ94" s="322"/>
      <c r="KK94" s="322"/>
      <c r="KL94" s="322"/>
      <c r="KM94" s="322"/>
      <c r="KN94" s="322"/>
      <c r="KO94" s="322"/>
      <c r="KP94" s="323"/>
      <c r="KQ94" s="387"/>
      <c r="KR94" s="388"/>
      <c r="KS94" s="388"/>
      <c r="KT94" s="388"/>
      <c r="KU94" s="388"/>
      <c r="KV94" s="388"/>
      <c r="KW94" s="389"/>
      <c r="KX94" s="496"/>
      <c r="KY94" s="497"/>
      <c r="LB94" s="502"/>
      <c r="LC94" s="497"/>
      <c r="LF94" s="503"/>
      <c r="LG94" s="504"/>
      <c r="LJ94" s="517"/>
      <c r="LK94" s="518"/>
      <c r="LN94" s="503"/>
      <c r="LO94" s="504"/>
      <c r="LR94" s="484"/>
      <c r="LS94" s="485"/>
      <c r="LT94" s="485"/>
      <c r="LU94" s="485"/>
      <c r="LV94" s="485"/>
      <c r="LW94" s="485"/>
      <c r="LX94" s="485"/>
      <c r="LY94" s="485"/>
      <c r="LZ94" s="485"/>
      <c r="MA94" s="485"/>
      <c r="MB94" s="485"/>
      <c r="MC94" s="485"/>
      <c r="MD94" s="485"/>
      <c r="ME94" s="485"/>
      <c r="MF94" s="485"/>
      <c r="MG94" s="338"/>
      <c r="MH94" s="338"/>
      <c r="MI94" s="338"/>
      <c r="MJ94" s="338"/>
      <c r="MK94" s="338"/>
      <c r="ML94" s="338"/>
      <c r="MM94" s="338"/>
      <c r="MN94" s="338"/>
      <c r="MO94" s="338"/>
      <c r="MP94" s="338"/>
      <c r="MQ94" s="338"/>
      <c r="MR94" s="338"/>
      <c r="MS94" s="338"/>
      <c r="MT94" s="338"/>
      <c r="MU94" s="338"/>
      <c r="MV94" s="338"/>
      <c r="MW94" s="338"/>
      <c r="MX94" s="338"/>
      <c r="MY94" s="338"/>
      <c r="MZ94" s="338"/>
      <c r="NA94" s="338"/>
      <c r="NB94" s="338"/>
      <c r="NC94" s="338"/>
      <c r="ND94" s="338"/>
      <c r="NE94" s="338"/>
      <c r="NF94" s="338"/>
      <c r="NG94" s="338"/>
      <c r="NH94" s="338"/>
      <c r="NI94" s="338"/>
      <c r="NJ94" s="338"/>
      <c r="NK94" s="338"/>
      <c r="NL94" s="338"/>
      <c r="NM94" s="338"/>
      <c r="NN94" s="338"/>
      <c r="NO94" s="338"/>
      <c r="NP94" s="338"/>
      <c r="NQ94" s="338"/>
      <c r="NR94" s="338"/>
      <c r="NS94" s="338"/>
      <c r="NT94" s="339"/>
      <c r="NU94" s="519"/>
      <c r="NV94" s="520"/>
      <c r="NW94" s="520"/>
      <c r="NX94" s="520"/>
      <c r="NY94" s="520"/>
      <c r="NZ94" s="520"/>
      <c r="OA94" s="521"/>
      <c r="OB94" s="496"/>
      <c r="OC94" s="497"/>
      <c r="OF94" s="522"/>
      <c r="OG94" s="523"/>
      <c r="OH94" s="523"/>
      <c r="OI94" s="523"/>
      <c r="OJ94" s="523"/>
      <c r="OK94" s="523"/>
      <c r="OL94" s="523"/>
      <c r="OM94" s="523"/>
      <c r="ON94" s="524"/>
      <c r="OO94" s="525"/>
      <c r="OP94" s="526"/>
      <c r="OQ94" s="526"/>
      <c r="OR94" s="526"/>
      <c r="OS94" s="526"/>
      <c r="OT94" s="526"/>
      <c r="OU94" s="527"/>
      <c r="OV94" s="528"/>
      <c r="OW94" s="529"/>
      <c r="OX94" s="529"/>
      <c r="OY94" s="529"/>
      <c r="OZ94" s="529"/>
      <c r="PA94" s="529"/>
      <c r="PB94" s="529"/>
      <c r="PC94" s="529"/>
      <c r="PD94" s="529"/>
      <c r="PE94" s="529"/>
      <c r="PF94" s="529"/>
      <c r="PG94" s="529"/>
      <c r="PH94" s="529"/>
      <c r="PI94" s="529"/>
      <c r="PJ94" s="529"/>
      <c r="PK94" s="529"/>
      <c r="PL94" s="529"/>
      <c r="PM94" s="529"/>
      <c r="PN94" s="529"/>
      <c r="PO94" s="530"/>
      <c r="PP94" s="531"/>
      <c r="PQ94" s="532"/>
      <c r="PR94" s="532"/>
      <c r="PS94" s="532"/>
      <c r="PT94" s="532"/>
      <c r="PU94" s="532"/>
      <c r="PV94" s="516"/>
      <c r="PW94" s="496"/>
      <c r="PX94" s="497"/>
      <c r="QA94" s="533"/>
      <c r="QB94" s="534"/>
      <c r="QC94" s="534"/>
      <c r="QD94" s="534"/>
      <c r="QE94" s="534"/>
      <c r="QF94" s="534"/>
      <c r="QG94" s="535"/>
      <c r="QH94" s="525"/>
      <c r="QI94" s="526"/>
      <c r="QJ94" s="526"/>
      <c r="QK94" s="526"/>
      <c r="QL94" s="526"/>
      <c r="QM94" s="526"/>
      <c r="QN94" s="527"/>
      <c r="QO94" s="505"/>
      <c r="QP94" s="506"/>
      <c r="QQ94" s="506"/>
      <c r="QR94" s="506"/>
      <c r="QS94" s="506"/>
      <c r="QT94" s="506"/>
      <c r="QU94" s="507"/>
      <c r="QV94" s="508"/>
      <c r="QW94" s="509"/>
      <c r="QX94" s="509"/>
      <c r="QY94" s="509"/>
      <c r="QZ94" s="509"/>
      <c r="RA94" s="509"/>
      <c r="RB94" s="510"/>
      <c r="RC94" s="496"/>
      <c r="RD94" s="497"/>
      <c r="RG94" s="522"/>
      <c r="RH94" s="523"/>
      <c r="RI94" s="523"/>
      <c r="RJ94" s="523"/>
      <c r="RK94" s="523"/>
      <c r="RL94" s="523"/>
      <c r="RM94" s="524"/>
      <c r="RN94" s="525"/>
      <c r="RO94" s="526"/>
      <c r="RP94" s="526"/>
      <c r="RQ94" s="526"/>
      <c r="RR94" s="526"/>
      <c r="RS94" s="526"/>
      <c r="RT94" s="527"/>
      <c r="RU94" s="528"/>
      <c r="RV94" s="528"/>
      <c r="RW94" s="529"/>
      <c r="RX94" s="529"/>
      <c r="RY94" s="529"/>
      <c r="RZ94" s="529"/>
      <c r="SA94" s="530"/>
      <c r="SB94" s="531"/>
      <c r="SC94" s="532"/>
      <c r="SD94" s="532"/>
      <c r="SE94" s="532"/>
      <c r="SF94" s="532"/>
      <c r="SG94" s="532"/>
      <c r="SH94" s="516"/>
      <c r="SI94" s="496"/>
      <c r="SJ94" s="497"/>
      <c r="SM94" s="502"/>
      <c r="SN94" s="497"/>
      <c r="SQ94" s="503"/>
      <c r="SR94" s="504"/>
      <c r="SU94" s="355"/>
      <c r="SV94" s="356"/>
      <c r="SW94" s="356"/>
      <c r="SX94" s="357"/>
      <c r="SY94" s="536"/>
      <c r="SZ94" s="537"/>
      <c r="TA94" s="537"/>
      <c r="TB94" s="538"/>
      <c r="TC94" s="365"/>
      <c r="TD94" s="366"/>
      <c r="TE94" s="366"/>
      <c r="TF94" s="367"/>
      <c r="TG94" s="403"/>
      <c r="TH94" s="404"/>
      <c r="TI94" s="404"/>
      <c r="TJ94" s="405"/>
      <c r="TK94" s="496"/>
      <c r="TL94" s="497"/>
      <c r="TO94" s="502"/>
      <c r="TP94" s="539"/>
      <c r="TQ94" s="291"/>
      <c r="TR94" s="291"/>
      <c r="TS94" s="539"/>
      <c r="TT94" s="539"/>
      <c r="TU94" s="291"/>
      <c r="TV94" s="291"/>
      <c r="TW94" s="539"/>
      <c r="TX94" s="539"/>
      <c r="TY94" s="291"/>
      <c r="TZ94" s="291"/>
      <c r="UA94" s="539"/>
      <c r="UB94" s="539"/>
      <c r="UC94" s="291"/>
      <c r="UD94" s="291"/>
      <c r="UE94" s="540"/>
      <c r="UF94" s="504"/>
      <c r="UI94" s="503"/>
      <c r="UJ94" s="504"/>
      <c r="UM94" s="503"/>
      <c r="UN94" s="504"/>
      <c r="UQ94" s="502"/>
      <c r="UR94" s="497"/>
      <c r="UU94" s="503"/>
      <c r="UV94" s="504"/>
      <c r="UY94" s="540"/>
      <c r="UZ94" s="540"/>
      <c r="VC94" s="540"/>
      <c r="VD94" s="540"/>
      <c r="VF94" s="374"/>
      <c r="VG94" s="541"/>
      <c r="VH94" s="542"/>
      <c r="VI94" s="541"/>
      <c r="VJ94" s="542"/>
      <c r="VK94" s="335"/>
      <c r="VL94" s="542"/>
      <c r="VM94" s="543"/>
      <c r="VN94" s="541"/>
      <c r="VO94" s="544"/>
      <c r="VP94" s="618"/>
      <c r="VS94" s="608"/>
      <c r="WF94" s="127" t="n">
        <f aca="false">IF(AJ94="",0,AJ94+WF91)</f>
        <v>0</v>
      </c>
      <c r="WG94" s="127" t="n">
        <f aca="false">IF(AK94="",0,AK94+WG91)</f>
        <v>0</v>
      </c>
      <c r="WH94" s="127" t="n">
        <f aca="false">IF(BP94="",0,BP94+WH91)</f>
        <v>0</v>
      </c>
      <c r="WI94" s="127" t="n">
        <f aca="false">IF(BQ94="",0,BQ94+WI91)</f>
        <v>0</v>
      </c>
      <c r="WJ94" s="127" t="n">
        <f aca="false">IF(CJ94="",0,CJ94+WJ91)</f>
        <v>0</v>
      </c>
      <c r="WK94" s="127" t="n">
        <f aca="false">IF(CK94="",0,CK94+WK91)</f>
        <v>0</v>
      </c>
      <c r="WL94" s="127" t="n">
        <f aca="false">IF(DD94="",0,DD94+WL91)</f>
        <v>0</v>
      </c>
      <c r="WM94" s="127" t="n">
        <f aca="false">IF(DE94="",0,DE94+WM91)</f>
        <v>0</v>
      </c>
      <c r="WN94" s="127" t="n">
        <f aca="false">IF(EF94="",0,EF94+WN91)</f>
        <v>0</v>
      </c>
      <c r="WO94" s="127" t="n">
        <f aca="false">IF(EG94="",0,EG94+WO91)</f>
        <v>0</v>
      </c>
      <c r="WP94" s="127" t="n">
        <f aca="false">IF(FF94="",0,FF94+WP91)</f>
        <v>0</v>
      </c>
      <c r="WQ94" s="127" t="n">
        <f aca="false">IF(FG94="",0,FG94+WQ91)</f>
        <v>0</v>
      </c>
      <c r="WR94" s="127" t="n">
        <f aca="false">IF(IS94="",0,IS94+WR91)</f>
        <v>0</v>
      </c>
      <c r="WS94" s="127" t="n">
        <f aca="false">IF(IT94="",0,IT94+WS91)</f>
        <v>0</v>
      </c>
      <c r="WT94" s="127" t="n">
        <f aca="false">IF(HY94="",0,HY94+WT91)</f>
        <v>0</v>
      </c>
      <c r="WU94" s="127" t="n">
        <f aca="false">IF(HZ94="",0,HZ94+WU91)</f>
        <v>0</v>
      </c>
      <c r="WV94" s="127" t="n">
        <f aca="false">IF(SK94="",0,SK94+WV91)</f>
        <v>0</v>
      </c>
      <c r="WW94" s="127" t="n">
        <f aca="false">IF(SL94="",0,SL94+WW91)</f>
        <v>0</v>
      </c>
      <c r="WX94" s="127" t="n">
        <f aca="false">IF(UM94="",0,UM94)</f>
        <v>0</v>
      </c>
      <c r="WY94" s="127" t="n">
        <f aca="false">IF(UN94="",0,UN94)</f>
        <v>0</v>
      </c>
      <c r="WZ94" s="127" t="n">
        <f aca="false">IF(LL94="",0,LL94+WZ91)</f>
        <v>0</v>
      </c>
      <c r="XA94" s="127" t="n">
        <f aca="false">IF(LM94="",0,LM94+XA91)</f>
        <v>0</v>
      </c>
      <c r="XB94" s="127" t="n">
        <f aca="false">IF(UI94="",0,UI94+XB91)</f>
        <v>0</v>
      </c>
      <c r="XC94" s="127" t="n">
        <f aca="false">IF(UJ94="",0,UJ94+XC91)</f>
        <v>0</v>
      </c>
      <c r="XD94" s="127" t="n">
        <f aca="false">IF(VN94="",0,VN94+XD91)</f>
        <v>0</v>
      </c>
      <c r="XE94" s="127" t="n">
        <f aca="false">IF(VO94="",0,VO94+XE91)</f>
        <v>0</v>
      </c>
      <c r="XF94" s="127" t="n">
        <f aca="false">IFERROR(XD94/$A92,0)</f>
        <v>0</v>
      </c>
      <c r="XG94" s="127" t="n">
        <f aca="false">IFERROR(XE94/$A92,0)</f>
        <v>0</v>
      </c>
      <c r="XH94" s="127" t="n">
        <f aca="false">IF(US94="",0,US94+XH91)</f>
        <v>0</v>
      </c>
      <c r="XI94" s="127" t="n">
        <f aca="false">IF(UT94="",0,UT94+XI91)</f>
        <v>0</v>
      </c>
      <c r="XJ94" s="127" t="n">
        <f aca="false">IF(WF94&gt;0,0,AH94+XJ91)</f>
        <v>0</v>
      </c>
      <c r="XK94" s="127" t="n">
        <f aca="false">IF(WG94&gt;0,0,AI94+XK91)</f>
        <v>0</v>
      </c>
      <c r="XL94" s="127" t="n">
        <f aca="false">IF(WH94&gt;0,0,BN94+XL91)</f>
        <v>0</v>
      </c>
      <c r="XM94" s="127" t="n">
        <f aca="false">IF(WI94&gt;0,0,BO94+XM91)</f>
        <v>0</v>
      </c>
      <c r="XN94" s="127" t="n">
        <f aca="false">IF(WJ94&gt;0,0,CH94+XN91)</f>
        <v>0</v>
      </c>
      <c r="XO94" s="127" t="n">
        <f aca="false">IF(WK94&gt;0,0,CI94+XO91)</f>
        <v>0</v>
      </c>
      <c r="XP94" s="127" t="n">
        <f aca="false">IF(WL94&gt;0,0,DB94+XP91)</f>
        <v>0</v>
      </c>
      <c r="XQ94" s="127" t="n">
        <f aca="false">IF(WM94&gt;0,0,DC94+XQ91)</f>
        <v>0</v>
      </c>
      <c r="XR94" s="127" t="n">
        <f aca="false">IF(WN94&gt;0,0,ED94+XR91)</f>
        <v>0</v>
      </c>
      <c r="XS94" s="127" t="n">
        <f aca="false">IF(WO94&gt;0,0,EE94+XS91)</f>
        <v>0</v>
      </c>
      <c r="XT94" s="127" t="n">
        <f aca="false">IF(WP94&gt;0,0,FD94+XT91)</f>
        <v>0</v>
      </c>
      <c r="XU94" s="127" t="n">
        <f aca="false">IF(WQ94&gt;0,0,FE94+XU91)</f>
        <v>0</v>
      </c>
      <c r="XV94" s="127" t="n">
        <f aca="false">IF(WR94&gt;0,0,IQ94+XV91)</f>
        <v>0</v>
      </c>
      <c r="XW94" s="127" t="n">
        <f aca="false">IF(WS94&gt;0,0,IR94+XW91)</f>
        <v>0</v>
      </c>
      <c r="XX94" s="127" t="n">
        <f aca="false">IF(WT94&gt;0,0,HW94+XX91)</f>
        <v>0</v>
      </c>
      <c r="XY94" s="127" t="n">
        <f aca="false">IFERROR(IF(WU94&gt;0,0,HX94+XY91),0)</f>
        <v>0</v>
      </c>
      <c r="XZ94" s="127" t="n">
        <f aca="false">IF(WV94&gt;0,0,SI94+XZ91)</f>
        <v>0</v>
      </c>
      <c r="YA94" s="127" t="n">
        <f aca="false">IFERROR(IF(WW94&gt;0,0,SJ94+YA91),0)</f>
        <v>0</v>
      </c>
      <c r="YB94" s="127"/>
      <c r="YC94" s="127"/>
      <c r="YD94" s="127"/>
    </row>
    <row r="95" customFormat="false" ht="15" hidden="false" customHeight="false" outlineLevel="0" collapsed="false">
      <c r="A95" s="741"/>
      <c r="B95" s="381"/>
      <c r="C95" s="382"/>
      <c r="D95" s="382"/>
      <c r="E95" s="382"/>
      <c r="F95" s="382"/>
      <c r="G95" s="382"/>
      <c r="H95" s="382"/>
      <c r="I95" s="383"/>
      <c r="J95" s="384"/>
      <c r="K95" s="385"/>
      <c r="L95" s="385"/>
      <c r="M95" s="385"/>
      <c r="N95" s="385"/>
      <c r="O95" s="385"/>
      <c r="P95" s="386"/>
      <c r="Q95" s="322"/>
      <c r="R95" s="601" t="s">
        <v>405</v>
      </c>
      <c r="S95" s="322"/>
      <c r="T95" s="601" t="s">
        <v>406</v>
      </c>
      <c r="U95" s="322"/>
      <c r="V95" s="601" t="s">
        <v>434</v>
      </c>
      <c r="W95" s="322"/>
      <c r="X95" s="322"/>
      <c r="Y95" s="322"/>
      <c r="Z95" s="323"/>
      <c r="AA95" s="387"/>
      <c r="AB95" s="388"/>
      <c r="AC95" s="388"/>
      <c r="AD95" s="388"/>
      <c r="AE95" s="388"/>
      <c r="AF95" s="388"/>
      <c r="AG95" s="389"/>
      <c r="AH95" s="390" t="n">
        <f aca="false">SUBTOTAL(3, B95:P95)</f>
        <v>0</v>
      </c>
      <c r="AI95" s="391" t="n">
        <f aca="false">COUNTIF(Q95:AG95,"&lt;&gt;0")-COUNTIF(Q95:AG95,"")</f>
        <v>3</v>
      </c>
      <c r="AL95" s="381" t="s">
        <v>460</v>
      </c>
      <c r="AM95" s="382" t="s">
        <v>461</v>
      </c>
      <c r="AN95" s="382" t="s">
        <v>457</v>
      </c>
      <c r="AO95" s="382" t="s">
        <v>462</v>
      </c>
      <c r="AP95" s="382"/>
      <c r="AQ95" s="382"/>
      <c r="AR95" s="383"/>
      <c r="AS95" s="384"/>
      <c r="AT95" s="385"/>
      <c r="AU95" s="385"/>
      <c r="AV95" s="385"/>
      <c r="AW95" s="385"/>
      <c r="AX95" s="385"/>
      <c r="AY95" s="386"/>
      <c r="AZ95" s="322"/>
      <c r="BA95" s="322"/>
      <c r="BB95" s="321"/>
      <c r="BC95" s="682" t="s">
        <v>421</v>
      </c>
      <c r="BD95" s="322"/>
      <c r="BE95" s="322"/>
      <c r="BF95" s="323"/>
      <c r="BG95" s="387"/>
      <c r="BH95" s="388"/>
      <c r="BI95" s="388"/>
      <c r="BJ95" s="388"/>
      <c r="BK95" s="388"/>
      <c r="BL95" s="388"/>
      <c r="BM95" s="389"/>
      <c r="BN95" s="390" t="n">
        <f aca="false">SUBTOTAL(3, AL95:AY95)</f>
        <v>4</v>
      </c>
      <c r="BO95" s="391" t="n">
        <f aca="false">COUNTIF(AZ95:BM95,"&lt;&gt;0")-COUNTIF(AZ95:BM95,"")</f>
        <v>1</v>
      </c>
      <c r="BR95" s="381"/>
      <c r="BS95" s="382"/>
      <c r="BT95" s="382"/>
      <c r="BU95" s="383"/>
      <c r="BV95" s="392"/>
      <c r="BW95" s="393"/>
      <c r="BX95" s="393"/>
      <c r="BY95" s="394"/>
      <c r="BZ95" s="321"/>
      <c r="CA95" s="322"/>
      <c r="CB95" s="322"/>
      <c r="CC95" s="323"/>
      <c r="CD95" s="387"/>
      <c r="CE95" s="388"/>
      <c r="CF95" s="388"/>
      <c r="CG95" s="389"/>
      <c r="CH95" s="390" t="n">
        <f aca="false">SUBTOTAL(3, BR95:BY95)</f>
        <v>0</v>
      </c>
      <c r="CI95" s="391" t="n">
        <f aca="false">COUNTIF(BZ95:CG95,"&lt;&gt;0")-COUNTIF(BZ95:CG95,"")</f>
        <v>0</v>
      </c>
      <c r="CL95" s="381"/>
      <c r="CM95" s="382"/>
      <c r="CN95" s="382"/>
      <c r="CO95" s="383"/>
      <c r="CP95" s="384"/>
      <c r="CQ95" s="385"/>
      <c r="CR95" s="385"/>
      <c r="CS95" s="386"/>
      <c r="CT95" s="321"/>
      <c r="CU95" s="322"/>
      <c r="CV95" s="322"/>
      <c r="CW95" s="323"/>
      <c r="CX95" s="387"/>
      <c r="CY95" s="388"/>
      <c r="CZ95" s="388"/>
      <c r="DA95" s="389"/>
      <c r="DB95" s="390" t="n">
        <f aca="false">SUBTOTAL(3, CL95:CS95)</f>
        <v>0</v>
      </c>
      <c r="DC95" s="391" t="n">
        <f aca="false">COUNTIF(CT95:DA95,"&lt;&gt;0")-COUNTIF(CT95:DA95,"")</f>
        <v>0</v>
      </c>
      <c r="DF95" s="395" t="n">
        <f aca="false">SUMIF(B6:DE6,"итого гр.",B95:DE95)</f>
        <v>4</v>
      </c>
      <c r="DG95" s="391" t="n">
        <f aca="false">SUMIF(B6:DE6,"итого фк.",B95:DE95)</f>
        <v>4</v>
      </c>
      <c r="DJ95" s="396"/>
      <c r="DK95" s="397"/>
      <c r="DN95" s="381"/>
      <c r="DO95" s="382"/>
      <c r="DP95" s="382"/>
      <c r="DQ95" s="383"/>
      <c r="DR95" s="384"/>
      <c r="DS95" s="385"/>
      <c r="DT95" s="385"/>
      <c r="DU95" s="386"/>
      <c r="DV95" s="321"/>
      <c r="DW95" s="322"/>
      <c r="DX95" s="322"/>
      <c r="DY95" s="323"/>
      <c r="DZ95" s="387"/>
      <c r="EA95" s="388"/>
      <c r="EB95" s="388"/>
      <c r="EC95" s="389"/>
      <c r="ED95" s="390" t="n">
        <f aca="false">SUBTOTAL(3, DN95:DU95)</f>
        <v>0</v>
      </c>
      <c r="EE95" s="391" t="n">
        <f aca="false">COUNTIF(DV95:EC95,"&lt;&gt;0")-COUNTIF(DV95:EC95,"")</f>
        <v>0</v>
      </c>
      <c r="EH95" s="381"/>
      <c r="EI95" s="382"/>
      <c r="EJ95" s="382"/>
      <c r="EK95" s="382"/>
      <c r="EL95" s="382"/>
      <c r="EM95" s="382"/>
      <c r="EN95" s="383"/>
      <c r="EO95" s="384"/>
      <c r="EP95" s="385"/>
      <c r="EQ95" s="385"/>
      <c r="ER95" s="386"/>
      <c r="ES95" s="743" t="s">
        <v>225</v>
      </c>
      <c r="ET95" s="322"/>
      <c r="EU95" s="322"/>
      <c r="EV95" s="322"/>
      <c r="EW95" s="322"/>
      <c r="EX95" s="322"/>
      <c r="EY95" s="323"/>
      <c r="EZ95" s="387"/>
      <c r="FA95" s="388"/>
      <c r="FB95" s="388"/>
      <c r="FC95" s="389"/>
      <c r="FD95" s="390" t="n">
        <f aca="false">SUBTOTAL(3, EH95:ER95)</f>
        <v>0</v>
      </c>
      <c r="FE95" s="391" t="n">
        <f aca="false">COUNTIF(ES95:FC95,"&lt;&gt;0")-COUNTIF(ES95:FC95,"")</f>
        <v>1</v>
      </c>
      <c r="FH95" s="381" t="s">
        <v>463</v>
      </c>
      <c r="FI95" s="382" t="s">
        <v>464</v>
      </c>
      <c r="FJ95" s="382"/>
      <c r="FK95" s="382"/>
      <c r="FL95" s="382"/>
      <c r="FM95" s="382"/>
      <c r="FN95" s="382"/>
      <c r="FO95" s="382"/>
      <c r="FP95" s="382"/>
      <c r="FQ95" s="382"/>
      <c r="FR95" s="382"/>
      <c r="FS95" s="382"/>
      <c r="FT95" s="382"/>
      <c r="FU95" s="382"/>
      <c r="FV95" s="382"/>
      <c r="FW95" s="382"/>
      <c r="FX95" s="382"/>
      <c r="FY95" s="382"/>
      <c r="FZ95" s="382"/>
      <c r="GA95" s="382"/>
      <c r="GB95" s="382"/>
      <c r="GC95" s="382"/>
      <c r="GD95" s="382"/>
      <c r="GE95" s="382"/>
      <c r="GF95" s="382"/>
      <c r="GG95" s="382"/>
      <c r="GH95" s="382"/>
      <c r="GI95" s="382"/>
      <c r="GJ95" s="382"/>
      <c r="GK95" s="382"/>
      <c r="GL95" s="382"/>
      <c r="GM95" s="383"/>
      <c r="GN95" s="384"/>
      <c r="GO95" s="385"/>
      <c r="GP95" s="385"/>
      <c r="GQ95" s="385"/>
      <c r="GR95" s="385"/>
      <c r="GS95" s="385"/>
      <c r="GT95" s="386"/>
      <c r="GU95" s="321" t="s">
        <v>465</v>
      </c>
      <c r="GV95" s="322" t="s">
        <v>298</v>
      </c>
      <c r="GW95" s="322" t="s">
        <v>345</v>
      </c>
      <c r="GX95" s="322" t="s">
        <v>466</v>
      </c>
      <c r="GY95" s="322"/>
      <c r="GZ95" s="322"/>
      <c r="HA95" s="322"/>
      <c r="HB95" s="322"/>
      <c r="HC95" s="322"/>
      <c r="HD95" s="322"/>
      <c r="HE95" s="322"/>
      <c r="HF95" s="322"/>
      <c r="HG95" s="322"/>
      <c r="HH95" s="322"/>
      <c r="HI95" s="322"/>
      <c r="HJ95" s="322"/>
      <c r="HK95" s="322"/>
      <c r="HL95" s="322"/>
      <c r="HM95" s="322"/>
      <c r="HN95" s="322"/>
      <c r="HO95" s="323"/>
      <c r="HP95" s="387"/>
      <c r="HQ95" s="388"/>
      <c r="HR95" s="388"/>
      <c r="HS95" s="388"/>
      <c r="HT95" s="388"/>
      <c r="HU95" s="388"/>
      <c r="HV95" s="389"/>
      <c r="HW95" s="390" t="n">
        <f aca="false">SUBTOTAL(3, FH95:GT95)</f>
        <v>2</v>
      </c>
      <c r="HX95" s="407" t="n">
        <f aca="false">COUNTIF(GU95:HV95,"&lt;&gt;0")-COUNTIF(GU95:HV95,"")</f>
        <v>4</v>
      </c>
      <c r="IA95" s="398"/>
      <c r="IB95" s="399"/>
      <c r="IC95" s="399"/>
      <c r="ID95" s="400"/>
      <c r="IE95" s="401"/>
      <c r="IF95" s="402"/>
      <c r="IG95" s="402"/>
      <c r="IH95" s="386"/>
      <c r="II95" s="321"/>
      <c r="IJ95" s="366"/>
      <c r="IK95" s="366"/>
      <c r="IL95" s="367"/>
      <c r="IM95" s="403"/>
      <c r="IN95" s="404"/>
      <c r="IO95" s="404"/>
      <c r="IP95" s="405"/>
      <c r="IQ95" s="390" t="n">
        <f aca="false">SUBTOTAL(3, IA95:IH95)</f>
        <v>0</v>
      </c>
      <c r="IR95" s="391" t="n">
        <f aca="false">COUNTIF(II95:IP95,"&lt;&gt;0")-COUNTIF(II95:IP95,"")</f>
        <v>0</v>
      </c>
      <c r="IU95" s="381"/>
      <c r="IV95" s="382" t="s">
        <v>425</v>
      </c>
      <c r="IW95" s="382"/>
      <c r="IX95" s="382"/>
      <c r="IY95" s="382"/>
      <c r="IZ95" s="382"/>
      <c r="JA95" s="382"/>
      <c r="JB95" s="382"/>
      <c r="JC95" s="382"/>
      <c r="JD95" s="382"/>
      <c r="JE95" s="382"/>
      <c r="JF95" s="382"/>
      <c r="JG95" s="382"/>
      <c r="JH95" s="382"/>
      <c r="JI95" s="382"/>
      <c r="JJ95" s="322"/>
      <c r="JK95" s="322"/>
      <c r="JL95" s="322"/>
      <c r="JM95" s="322"/>
      <c r="JN95" s="322"/>
      <c r="JO95" s="322"/>
      <c r="JP95" s="322"/>
      <c r="JQ95" s="322"/>
      <c r="JR95" s="322"/>
      <c r="JS95" s="322"/>
      <c r="JT95" s="322"/>
      <c r="JU95" s="322"/>
      <c r="JV95" s="322"/>
      <c r="JW95" s="322"/>
      <c r="JX95" s="322"/>
      <c r="JY95" s="322"/>
      <c r="JZ95" s="322"/>
      <c r="KA95" s="322"/>
      <c r="KB95" s="322"/>
      <c r="KC95" s="322"/>
      <c r="KD95" s="322"/>
      <c r="KE95" s="322"/>
      <c r="KF95" s="322"/>
      <c r="KG95" s="322"/>
      <c r="KH95" s="322"/>
      <c r="KI95" s="322"/>
      <c r="KJ95" s="322"/>
      <c r="KK95" s="322"/>
      <c r="KL95" s="322"/>
      <c r="KM95" s="322"/>
      <c r="KN95" s="322"/>
      <c r="KO95" s="322"/>
      <c r="KP95" s="323"/>
      <c r="KQ95" s="387"/>
      <c r="KR95" s="388"/>
      <c r="KS95" s="388"/>
      <c r="KT95" s="388"/>
      <c r="KU95" s="388"/>
      <c r="KV95" s="388"/>
      <c r="KW95" s="389"/>
      <c r="KX95" s="390" t="n">
        <f aca="false">SUBTOTAL(3, IU95:JI95)</f>
        <v>1</v>
      </c>
      <c r="KY95" s="391" t="n">
        <f aca="false">COUNTIF(JJ95:KW95,"&lt;&gt;0")-COUNTIF(JJ95:KW95,"")</f>
        <v>0</v>
      </c>
      <c r="LB95" s="395" t="n">
        <f aca="false">SUMIF(DN6:LA6,"итого гр.",DN95:LA95)</f>
        <v>3</v>
      </c>
      <c r="LC95" s="391" t="n">
        <f aca="false">SUMIF(DN6:LA6,"итого фк.",DN95:LA95)</f>
        <v>5</v>
      </c>
      <c r="LF95" s="396"/>
      <c r="LG95" s="397"/>
      <c r="LJ95" s="406"/>
      <c r="LK95" s="407"/>
      <c r="LN95" s="396"/>
      <c r="LO95" s="397"/>
      <c r="LR95" s="381"/>
      <c r="LS95" s="382"/>
      <c r="LT95" s="382"/>
      <c r="LU95" s="382"/>
      <c r="LV95" s="382"/>
      <c r="LW95" s="382"/>
      <c r="LX95" s="382"/>
      <c r="LY95" s="382"/>
      <c r="LZ95" s="382"/>
      <c r="MA95" s="382"/>
      <c r="MB95" s="382"/>
      <c r="MC95" s="382"/>
      <c r="MD95" s="382"/>
      <c r="ME95" s="382"/>
      <c r="MF95" s="382"/>
      <c r="MG95" s="322"/>
      <c r="MH95" s="322"/>
      <c r="MI95" s="322"/>
      <c r="MJ95" s="322"/>
      <c r="MK95" s="322"/>
      <c r="ML95" s="322"/>
      <c r="MM95" s="322"/>
      <c r="MN95" s="322"/>
      <c r="MO95" s="322"/>
      <c r="MP95" s="322"/>
      <c r="MQ95" s="322"/>
      <c r="MR95" s="322"/>
      <c r="MS95" s="322"/>
      <c r="MT95" s="322"/>
      <c r="MU95" s="322"/>
      <c r="MV95" s="322"/>
      <c r="MW95" s="322"/>
      <c r="MX95" s="322"/>
      <c r="MY95" s="322"/>
      <c r="MZ95" s="322"/>
      <c r="NA95" s="322"/>
      <c r="NB95" s="322"/>
      <c r="NC95" s="322"/>
      <c r="ND95" s="322"/>
      <c r="NE95" s="322"/>
      <c r="NF95" s="322"/>
      <c r="NG95" s="322"/>
      <c r="NH95" s="322"/>
      <c r="NI95" s="322"/>
      <c r="NJ95" s="322"/>
      <c r="NK95" s="322"/>
      <c r="NL95" s="322"/>
      <c r="NM95" s="322"/>
      <c r="NN95" s="322"/>
      <c r="NO95" s="322"/>
      <c r="NP95" s="322"/>
      <c r="NQ95" s="322"/>
      <c r="NR95" s="322"/>
      <c r="NS95" s="322"/>
      <c r="NT95" s="323"/>
      <c r="NU95" s="387"/>
      <c r="NV95" s="388"/>
      <c r="NW95" s="388"/>
      <c r="NX95" s="388"/>
      <c r="NY95" s="388"/>
      <c r="NZ95" s="388"/>
      <c r="OA95" s="389"/>
      <c r="OB95" s="390" t="n">
        <f aca="false">SUBTOTAL(3, LR95:MF95)</f>
        <v>0</v>
      </c>
      <c r="OC95" s="391" t="n">
        <f aca="false">COUNTIF(MG95:OA95,"&lt;&gt;0")-COUNTIF(MG95:OA95,"")</f>
        <v>0</v>
      </c>
      <c r="OF95" s="408"/>
      <c r="OG95" s="409"/>
      <c r="OH95" s="409"/>
      <c r="OI95" s="409"/>
      <c r="OJ95" s="409"/>
      <c r="OK95" s="409"/>
      <c r="OL95" s="409"/>
      <c r="OM95" s="409"/>
      <c r="ON95" s="410"/>
      <c r="OO95" s="411"/>
      <c r="OP95" s="412"/>
      <c r="OQ95" s="412"/>
      <c r="OR95" s="412"/>
      <c r="OS95" s="412"/>
      <c r="OT95" s="412"/>
      <c r="OU95" s="413"/>
      <c r="OV95" s="365"/>
      <c r="OW95" s="366"/>
      <c r="OX95" s="366"/>
      <c r="OY95" s="366"/>
      <c r="OZ95" s="366"/>
      <c r="PA95" s="366"/>
      <c r="PB95" s="366"/>
      <c r="PC95" s="366"/>
      <c r="PD95" s="366"/>
      <c r="PE95" s="366"/>
      <c r="PF95" s="366"/>
      <c r="PG95" s="366"/>
      <c r="PH95" s="366"/>
      <c r="PI95" s="366"/>
      <c r="PJ95" s="366"/>
      <c r="PK95" s="366"/>
      <c r="PL95" s="366"/>
      <c r="PM95" s="366"/>
      <c r="PN95" s="366"/>
      <c r="PO95" s="367"/>
      <c r="PP95" s="403"/>
      <c r="PQ95" s="404"/>
      <c r="PR95" s="404"/>
      <c r="PS95" s="404"/>
      <c r="PT95" s="404"/>
      <c r="PU95" s="404"/>
      <c r="PV95" s="405"/>
      <c r="PW95" s="390" t="n">
        <f aca="false">SUBTOTAL(3, OF95:OU95)</f>
        <v>0</v>
      </c>
      <c r="PX95" s="391" t="n">
        <f aca="false">COUNTIF(OV95:PV95,"&lt;&gt;0")-COUNTIF(OV95:PV95,"")</f>
        <v>0</v>
      </c>
      <c r="QA95" s="414"/>
      <c r="QB95" s="415"/>
      <c r="QC95" s="415"/>
      <c r="QD95" s="415"/>
      <c r="QE95" s="415"/>
      <c r="QF95" s="415"/>
      <c r="QG95" s="416"/>
      <c r="QH95" s="411"/>
      <c r="QI95" s="412"/>
      <c r="QJ95" s="412"/>
      <c r="QK95" s="412"/>
      <c r="QL95" s="412"/>
      <c r="QM95" s="412"/>
      <c r="QN95" s="413"/>
      <c r="QO95" s="321"/>
      <c r="QP95" s="322"/>
      <c r="QQ95" s="322"/>
      <c r="QR95" s="322"/>
      <c r="QS95" s="322"/>
      <c r="QT95" s="322"/>
      <c r="QU95" s="323"/>
      <c r="QV95" s="387"/>
      <c r="QW95" s="388"/>
      <c r="QX95" s="388"/>
      <c r="QY95" s="388"/>
      <c r="QZ95" s="388"/>
      <c r="RA95" s="388"/>
      <c r="RB95" s="389"/>
      <c r="RC95" s="390" t="n">
        <f aca="false">SUBTOTAL(3, QA95:QN95)</f>
        <v>0</v>
      </c>
      <c r="RD95" s="391" t="n">
        <f aca="false">COUNTIF(QO95:RB95,"&lt;&gt;0")-COUNTIF(QO95:RB95,"")</f>
        <v>0</v>
      </c>
      <c r="RG95" s="408"/>
      <c r="RH95" s="409"/>
      <c r="RI95" s="409"/>
      <c r="RJ95" s="409"/>
      <c r="RK95" s="409"/>
      <c r="RL95" s="409"/>
      <c r="RM95" s="410"/>
      <c r="RN95" s="411"/>
      <c r="RO95" s="412"/>
      <c r="RP95" s="412"/>
      <c r="RQ95" s="412"/>
      <c r="RR95" s="412"/>
      <c r="RS95" s="412"/>
      <c r="RT95" s="413"/>
      <c r="RU95" s="365"/>
      <c r="RV95" s="365"/>
      <c r="RW95" s="366"/>
      <c r="RX95" s="366"/>
      <c r="RY95" s="366"/>
      <c r="RZ95" s="366"/>
      <c r="SA95" s="367"/>
      <c r="SB95" s="403"/>
      <c r="SC95" s="404"/>
      <c r="SD95" s="404"/>
      <c r="SE95" s="404"/>
      <c r="SF95" s="404"/>
      <c r="SG95" s="404"/>
      <c r="SH95" s="405"/>
      <c r="SI95" s="390" t="n">
        <f aca="false">COUNTIF(RG95:RT95,"&lt;&gt;0")-COUNTIF(RG95:RT95,"")</f>
        <v>0</v>
      </c>
      <c r="SJ95" s="391" t="n">
        <f aca="false">COUNTIF(RU95:SH95,"&lt;&gt;0")-COUNTIF(RU95:SH95,"")</f>
        <v>0</v>
      </c>
      <c r="SM95" s="395" t="n">
        <f aca="false">SUMIF(LR6:SL6,"итого гр.",LR95:SL95)</f>
        <v>0</v>
      </c>
      <c r="SN95" s="391" t="n">
        <f aca="false">SUMIF($LR$6:$SL$6,"итого фк.",LR95:SL95)</f>
        <v>0</v>
      </c>
      <c r="SQ95" s="396"/>
      <c r="SR95" s="397"/>
      <c r="SU95" s="408"/>
      <c r="SV95" s="409"/>
      <c r="SW95" s="409"/>
      <c r="SX95" s="410"/>
      <c r="SY95" s="411"/>
      <c r="SZ95" s="412"/>
      <c r="TA95" s="412"/>
      <c r="TB95" s="413"/>
      <c r="TC95" s="365"/>
      <c r="TD95" s="366"/>
      <c r="TE95" s="366"/>
      <c r="TF95" s="367"/>
      <c r="TG95" s="403"/>
      <c r="TH95" s="404"/>
      <c r="TI95" s="404"/>
      <c r="TJ95" s="405"/>
      <c r="TK95" s="390"/>
      <c r="TL95" s="391"/>
      <c r="TO95" s="395"/>
      <c r="TP95" s="417"/>
      <c r="TQ95" s="291"/>
      <c r="TR95" s="291"/>
      <c r="TS95" s="417"/>
      <c r="TT95" s="417"/>
      <c r="TU95" s="291"/>
      <c r="TV95" s="291"/>
      <c r="TW95" s="417"/>
      <c r="TX95" s="417"/>
      <c r="TY95" s="291"/>
      <c r="TZ95" s="291"/>
      <c r="UA95" s="417"/>
      <c r="UB95" s="417"/>
      <c r="UC95" s="291"/>
      <c r="UD95" s="291"/>
      <c r="UE95" s="418" t="n">
        <f aca="false">SUMIF(TO6:UD6,"итого гр.",TO95:UD95)</f>
        <v>0</v>
      </c>
      <c r="UF95" s="397" t="n">
        <f aca="false">SUMIF($TO$6:$UD$6,"итого фк.",TO95:UD95)</f>
        <v>0</v>
      </c>
      <c r="UI95" s="396"/>
      <c r="UJ95" s="397"/>
      <c r="UM95" s="396"/>
      <c r="UN95" s="397"/>
      <c r="UQ95" s="556"/>
      <c r="UR95" s="391"/>
      <c r="UU95" s="396"/>
      <c r="UV95" s="397"/>
      <c r="UY95" s="418"/>
      <c r="UZ95" s="418"/>
      <c r="VC95" s="418"/>
      <c r="VD95" s="418"/>
      <c r="VG95" s="546"/>
      <c r="VH95" s="375"/>
      <c r="VI95" s="546"/>
      <c r="VJ95" s="375"/>
      <c r="VK95" s="396"/>
      <c r="VL95" s="375"/>
      <c r="VM95" s="419"/>
      <c r="VN95" s="546"/>
      <c r="VO95" s="377"/>
      <c r="VP95" s="618"/>
      <c r="VS95" s="608"/>
      <c r="WF95" s="127" t="n">
        <f aca="false">IF(AJ95="",0,AJ95+WF92)</f>
        <v>0</v>
      </c>
      <c r="WG95" s="127" t="n">
        <f aca="false">IF(AK95="",0,AK95+WG92)</f>
        <v>0</v>
      </c>
      <c r="WH95" s="127" t="n">
        <f aca="false">IF(BP95="",0,BP95+WH92)</f>
        <v>0</v>
      </c>
      <c r="WI95" s="127" t="n">
        <f aca="false">IF(BQ95="",0,BQ95+WI92)</f>
        <v>0</v>
      </c>
      <c r="WJ95" s="127" t="n">
        <f aca="false">IF(CJ95="",0,CJ95+WJ92)</f>
        <v>0</v>
      </c>
      <c r="WK95" s="127" t="n">
        <f aca="false">IF(CK95="",0,CK95+WK92)</f>
        <v>0</v>
      </c>
      <c r="WL95" s="127" t="n">
        <f aca="false">IF(DD95="",0,DD95+WL92)</f>
        <v>0</v>
      </c>
      <c r="WM95" s="127" t="n">
        <f aca="false">IF(DE95="",0,DE95+WM92)</f>
        <v>0</v>
      </c>
      <c r="WN95" s="127" t="n">
        <f aca="false">IF(EF95="",0,EF95+WN92)</f>
        <v>0</v>
      </c>
      <c r="WO95" s="127" t="n">
        <f aca="false">IF(EG95="",0,EG95+WO92)</f>
        <v>0</v>
      </c>
      <c r="WP95" s="127" t="n">
        <f aca="false">IF(FF95="",0,FF95+WP92)</f>
        <v>0</v>
      </c>
      <c r="WQ95" s="127" t="n">
        <f aca="false">IF(FG95="",0,FG95+WQ92)</f>
        <v>0</v>
      </c>
      <c r="WR95" s="127" t="n">
        <f aca="false">IF(IS95="",0,IS95+WR92)</f>
        <v>0</v>
      </c>
      <c r="WS95" s="127" t="n">
        <f aca="false">IF(IT95="",0,IT95+WS92)</f>
        <v>0</v>
      </c>
      <c r="WT95" s="127" t="n">
        <f aca="false">IF(HY95="",0,HY95+WT92)</f>
        <v>0</v>
      </c>
      <c r="WU95" s="127" t="n">
        <f aca="false">IF(HZ95="",0,HZ95+WU92)</f>
        <v>0</v>
      </c>
      <c r="WV95" s="127" t="n">
        <f aca="false">IF(SK95="",0,SK95+WV92)</f>
        <v>0</v>
      </c>
      <c r="WW95" s="127" t="n">
        <f aca="false">IF(SL95="",0,SL95+WW92)</f>
        <v>0</v>
      </c>
      <c r="WX95" s="127" t="n">
        <f aca="false">IF(UM95="",0,UM95)</f>
        <v>0</v>
      </c>
      <c r="WY95" s="127" t="n">
        <f aca="false">IF(UN95="",0,UN95)</f>
        <v>0</v>
      </c>
      <c r="WZ95" s="127" t="n">
        <f aca="false">IF(LL95="",0,LL95+WZ92)</f>
        <v>0</v>
      </c>
      <c r="XA95" s="127" t="n">
        <f aca="false">IF(LM95="",0,LM95+XA92)</f>
        <v>0</v>
      </c>
      <c r="XB95" s="127" t="n">
        <f aca="false">IF(UI95="",0,UI95+XB92)</f>
        <v>0</v>
      </c>
      <c r="XC95" s="127" t="n">
        <f aca="false">IF(UJ95="",0,UJ95+XC92)</f>
        <v>0</v>
      </c>
      <c r="XD95" s="127" t="n">
        <f aca="false">IF(VN95="",0,VN95+XD92)</f>
        <v>0</v>
      </c>
      <c r="XE95" s="127" t="n">
        <f aca="false">IF(VO95="",0,VO95+XE92)</f>
        <v>0</v>
      </c>
      <c r="XF95" s="127" t="n">
        <f aca="false">IFERROR(XD95/$A93,0)</f>
        <v>0</v>
      </c>
      <c r="XG95" s="127" t="n">
        <f aca="false">IFERROR(XE95/$A93,0)</f>
        <v>0</v>
      </c>
      <c r="XH95" s="127" t="n">
        <f aca="false">IF(US95="",0,US95+XH92)</f>
        <v>0</v>
      </c>
      <c r="XI95" s="127" t="n">
        <f aca="false">IF(UT95="",0,UT95+XI92)</f>
        <v>0</v>
      </c>
      <c r="XJ95" s="127" t="n">
        <f aca="false">IF(WF95&gt;0,0,AH95+XJ92)</f>
        <v>15</v>
      </c>
      <c r="XK95" s="127" t="n">
        <f aca="false">IF(WG95&gt;0,0,AI95+XK92)</f>
        <v>11</v>
      </c>
      <c r="XL95" s="127" t="n">
        <f aca="false">IF(WH95&gt;0,0,BN95+XL92)</f>
        <v>20</v>
      </c>
      <c r="XM95" s="127" t="n">
        <f aca="false">IF(WI95&gt;0,0,BO95+XM92)</f>
        <v>14</v>
      </c>
      <c r="XN95" s="127" t="n">
        <f aca="false">IF(WJ95&gt;0,0,CH95+XN92)</f>
        <v>0</v>
      </c>
      <c r="XO95" s="127" t="n">
        <f aca="false">IF(WK95&gt;0,0,CI95+XO92)</f>
        <v>0</v>
      </c>
      <c r="XP95" s="127" t="n">
        <f aca="false">IF(WL95&gt;0,0,DB95+XP92)</f>
        <v>0</v>
      </c>
      <c r="XQ95" s="127" t="n">
        <f aca="false">IF(WM95&gt;0,0,DC95+XQ92)</f>
        <v>0</v>
      </c>
      <c r="XR95" s="127" t="n">
        <f aca="false">IF(WN95&gt;0,0,ED95+XR92)</f>
        <v>4</v>
      </c>
      <c r="XS95" s="127" t="n">
        <f aca="false">IF(WO95&gt;0,0,EE95+XS92)</f>
        <v>4</v>
      </c>
      <c r="XT95" s="127" t="n">
        <f aca="false">IF(WP95&gt;0,0,FD95+XT92)</f>
        <v>7</v>
      </c>
      <c r="XU95" s="127" t="n">
        <f aca="false">IF(WQ95&gt;0,0,FE95+XU92)</f>
        <v>3</v>
      </c>
      <c r="XV95" s="127" t="n">
        <f aca="false">IF(WR95&gt;0,0,IQ95+XV92)</f>
        <v>0</v>
      </c>
      <c r="XW95" s="127" t="n">
        <f aca="false">IF(WS95&gt;0,0,IR95+XW92)</f>
        <v>0</v>
      </c>
      <c r="XX95" s="127" t="n">
        <f aca="false">IF(WT95&gt;0,0,HW95+XX92)</f>
        <v>37</v>
      </c>
      <c r="XY95" s="127" t="n">
        <f aca="false">IFERROR(IF(WU95&gt;0,0,HX95+XY92),0)</f>
        <v>31</v>
      </c>
      <c r="XZ95" s="127" t="n">
        <f aca="false">IF(WV95&gt;0,0,SI95+XZ92)</f>
        <v>6</v>
      </c>
      <c r="YA95" s="127" t="n">
        <f aca="false">IFERROR(IF(WW95&gt;0,0,SJ95+YA92),0)</f>
        <v>4</v>
      </c>
      <c r="YB95" s="127"/>
      <c r="YC95" s="127"/>
      <c r="YD95" s="127"/>
    </row>
    <row r="96" customFormat="false" ht="15.75" hidden="false" customHeight="false" outlineLevel="0" collapsed="false">
      <c r="A96" s="741"/>
      <c r="B96" s="420"/>
      <c r="C96" s="421"/>
      <c r="D96" s="421"/>
      <c r="E96" s="421"/>
      <c r="F96" s="421"/>
      <c r="G96" s="421"/>
      <c r="H96" s="421"/>
      <c r="I96" s="422"/>
      <c r="J96" s="423"/>
      <c r="K96" s="424"/>
      <c r="L96" s="424"/>
      <c r="M96" s="424"/>
      <c r="N96" s="424"/>
      <c r="O96" s="424"/>
      <c r="P96" s="425"/>
      <c r="Q96" s="322"/>
      <c r="R96" s="601" t="n">
        <v>100</v>
      </c>
      <c r="S96" s="427"/>
      <c r="T96" s="603" t="n">
        <v>40</v>
      </c>
      <c r="U96" s="322"/>
      <c r="V96" s="744" t="n">
        <v>20</v>
      </c>
      <c r="W96" s="427"/>
      <c r="X96" s="427"/>
      <c r="Y96" s="427"/>
      <c r="Z96" s="428"/>
      <c r="AA96" s="429"/>
      <c r="AB96" s="430"/>
      <c r="AC96" s="430"/>
      <c r="AD96" s="430"/>
      <c r="AE96" s="430"/>
      <c r="AF96" s="430"/>
      <c r="AG96" s="431"/>
      <c r="AH96" s="432" t="n">
        <f aca="false">SUBTOTAL(9, B96:P96)</f>
        <v>0</v>
      </c>
      <c r="AI96" s="433" t="n">
        <f aca="false">SUBTOTAL(9, Q96:AG96)</f>
        <v>160</v>
      </c>
      <c r="AJ96" s="273" t="n">
        <f aca="false">SUM(AH96,AJ93)</f>
        <v>980</v>
      </c>
      <c r="AK96" s="273" t="n">
        <f aca="false">SUM(AI96,AK93)</f>
        <v>745</v>
      </c>
      <c r="AL96" s="420" t="n">
        <v>22</v>
      </c>
      <c r="AM96" s="421" t="n">
        <v>20</v>
      </c>
      <c r="AN96" s="421" t="n">
        <v>21</v>
      </c>
      <c r="AO96" s="421" t="n">
        <v>19</v>
      </c>
      <c r="AP96" s="421"/>
      <c r="AQ96" s="421"/>
      <c r="AR96" s="422"/>
      <c r="AS96" s="423"/>
      <c r="AT96" s="424"/>
      <c r="AU96" s="424"/>
      <c r="AV96" s="424"/>
      <c r="AW96" s="424"/>
      <c r="AX96" s="424"/>
      <c r="AY96" s="425"/>
      <c r="AZ96" s="427"/>
      <c r="BA96" s="427"/>
      <c r="BB96" s="426"/>
      <c r="BC96" s="682" t="n">
        <v>18</v>
      </c>
      <c r="BD96" s="427"/>
      <c r="BE96" s="427"/>
      <c r="BF96" s="428"/>
      <c r="BG96" s="429"/>
      <c r="BH96" s="430"/>
      <c r="BI96" s="430"/>
      <c r="BJ96" s="430"/>
      <c r="BK96" s="430"/>
      <c r="BL96" s="430"/>
      <c r="BM96" s="431"/>
      <c r="BN96" s="432" t="n">
        <f aca="false">SUBTOTAL(9, AL96:AY96)</f>
        <v>82</v>
      </c>
      <c r="BO96" s="433" t="n">
        <f aca="false">SUBTOTAL(9, AZ96:BM96)</f>
        <v>18</v>
      </c>
      <c r="BP96" s="273" t="n">
        <f aca="false">SUM(BN96,BP93)</f>
        <v>419</v>
      </c>
      <c r="BQ96" s="273" t="n">
        <f aca="false">SUM(BO96,BQ93)</f>
        <v>247</v>
      </c>
      <c r="BR96" s="420"/>
      <c r="BS96" s="421"/>
      <c r="BT96" s="421"/>
      <c r="BU96" s="422"/>
      <c r="BV96" s="434"/>
      <c r="BW96" s="435"/>
      <c r="BX96" s="435"/>
      <c r="BY96" s="436"/>
      <c r="BZ96" s="426"/>
      <c r="CA96" s="427"/>
      <c r="CB96" s="427"/>
      <c r="CC96" s="428"/>
      <c r="CD96" s="429"/>
      <c r="CE96" s="430"/>
      <c r="CF96" s="430"/>
      <c r="CG96" s="431"/>
      <c r="CH96" s="432" t="n">
        <f aca="false">SUBTOTAL(9, BR96:BY96)</f>
        <v>0</v>
      </c>
      <c r="CI96" s="433" t="n">
        <f aca="false">SUBTOTAL(9, BZ96:CG96)</f>
        <v>0</v>
      </c>
      <c r="CJ96" s="273" t="n">
        <f aca="false">SUM(CH96,CJ93)</f>
        <v>0</v>
      </c>
      <c r="CK96" s="273" t="n">
        <f aca="false">SUM(CI96,CK93)</f>
        <v>0</v>
      </c>
      <c r="CL96" s="420"/>
      <c r="CM96" s="421"/>
      <c r="CN96" s="421"/>
      <c r="CO96" s="422"/>
      <c r="CP96" s="423"/>
      <c r="CQ96" s="424"/>
      <c r="CR96" s="424"/>
      <c r="CS96" s="425"/>
      <c r="CT96" s="426"/>
      <c r="CU96" s="427"/>
      <c r="CV96" s="427"/>
      <c r="CW96" s="428"/>
      <c r="CX96" s="429"/>
      <c r="CY96" s="430"/>
      <c r="CZ96" s="430"/>
      <c r="DA96" s="431"/>
      <c r="DB96" s="432" t="n">
        <f aca="false">SUBTOTAL(9, CL96:CS96)</f>
        <v>0</v>
      </c>
      <c r="DC96" s="433" t="n">
        <f aca="false">SUBTOTAL(9, CT96:DA96)</f>
        <v>0</v>
      </c>
      <c r="DD96" s="273" t="n">
        <f aca="false">SUM(DB96,DD93)</f>
        <v>0</v>
      </c>
      <c r="DE96" s="273" t="n">
        <f aca="false">SUM(DC96,DE93)</f>
        <v>0</v>
      </c>
      <c r="DF96" s="437" t="n">
        <f aca="false">SUMIF(B6:DE6,"итого гр.",B96:DE96)</f>
        <v>82</v>
      </c>
      <c r="DG96" s="433" t="n">
        <f aca="false">SUMIF(B6:DE6,"итого фк.",B96:DE96)</f>
        <v>178</v>
      </c>
      <c r="DH96" s="273" t="n">
        <f aca="false">SUM(DF96,DH93)</f>
        <v>1399</v>
      </c>
      <c r="DI96" s="456" t="n">
        <f aca="false">SUM(DG96,DI93)</f>
        <v>992</v>
      </c>
      <c r="DJ96" s="438" t="n">
        <f aca="false">DH96</f>
        <v>1399</v>
      </c>
      <c r="DK96" s="439" t="n">
        <f aca="false">DI96</f>
        <v>992</v>
      </c>
      <c r="DN96" s="420"/>
      <c r="DO96" s="421"/>
      <c r="DP96" s="421"/>
      <c r="DQ96" s="422"/>
      <c r="DR96" s="423"/>
      <c r="DS96" s="424"/>
      <c r="DT96" s="424"/>
      <c r="DU96" s="425"/>
      <c r="DV96" s="426"/>
      <c r="DW96" s="427"/>
      <c r="DX96" s="427"/>
      <c r="DY96" s="428"/>
      <c r="DZ96" s="429"/>
      <c r="EA96" s="430"/>
      <c r="EB96" s="430"/>
      <c r="EC96" s="431"/>
      <c r="ED96" s="390" t="n">
        <f aca="false">SUBTOTAL(9, DN96:DU96)</f>
        <v>0</v>
      </c>
      <c r="EE96" s="433" t="n">
        <f aca="false">SUBTOTAL(9, DV96:EC96)</f>
        <v>0</v>
      </c>
      <c r="EF96" s="273" t="n">
        <f aca="false">SUM(ED96,EF93)</f>
        <v>31.1</v>
      </c>
      <c r="EG96" s="273" t="n">
        <f aca="false">SUM(EE96,EG93)</f>
        <v>26.488</v>
      </c>
      <c r="EH96" s="420"/>
      <c r="EI96" s="421"/>
      <c r="EJ96" s="421"/>
      <c r="EK96" s="421"/>
      <c r="EL96" s="421"/>
      <c r="EM96" s="421"/>
      <c r="EN96" s="422"/>
      <c r="EO96" s="423"/>
      <c r="EP96" s="424"/>
      <c r="EQ96" s="424"/>
      <c r="ER96" s="425"/>
      <c r="ES96" s="745" t="n">
        <v>40</v>
      </c>
      <c r="ET96" s="441"/>
      <c r="EU96" s="441"/>
      <c r="EV96" s="441"/>
      <c r="EW96" s="441"/>
      <c r="EX96" s="441"/>
      <c r="EY96" s="442"/>
      <c r="EZ96" s="443"/>
      <c r="FA96" s="444"/>
      <c r="FB96" s="444"/>
      <c r="FC96" s="445"/>
      <c r="FD96" s="432" t="n">
        <f aca="false">SUBTOTAL(9, EH96:ER96)</f>
        <v>0</v>
      </c>
      <c r="FE96" s="433" t="n">
        <f aca="false">SUBTOTAL(9, ES96:FC96)</f>
        <v>40</v>
      </c>
      <c r="FF96" s="273" t="n">
        <f aca="false">SUM(FD96,FF93)</f>
        <v>220</v>
      </c>
      <c r="FG96" s="273" t="n">
        <f aca="false">SUM(FE96,FG93)</f>
        <v>100</v>
      </c>
      <c r="FH96" s="420" t="n">
        <v>3</v>
      </c>
      <c r="FI96" s="421" t="n">
        <v>4</v>
      </c>
      <c r="FJ96" s="421"/>
      <c r="FK96" s="421"/>
      <c r="FL96" s="421"/>
      <c r="FM96" s="421"/>
      <c r="FN96" s="421"/>
      <c r="FO96" s="421"/>
      <c r="FP96" s="421"/>
      <c r="FQ96" s="421"/>
      <c r="FR96" s="421"/>
      <c r="FS96" s="421"/>
      <c r="FT96" s="421"/>
      <c r="FU96" s="421"/>
      <c r="FV96" s="421"/>
      <c r="FW96" s="421"/>
      <c r="FX96" s="421"/>
      <c r="FY96" s="421"/>
      <c r="FZ96" s="421"/>
      <c r="GA96" s="421"/>
      <c r="GB96" s="421"/>
      <c r="GC96" s="421"/>
      <c r="GD96" s="421"/>
      <c r="GE96" s="421"/>
      <c r="GF96" s="421"/>
      <c r="GG96" s="421"/>
      <c r="GH96" s="421"/>
      <c r="GI96" s="421"/>
      <c r="GJ96" s="421"/>
      <c r="GK96" s="421"/>
      <c r="GL96" s="421"/>
      <c r="GM96" s="422"/>
      <c r="GN96" s="423"/>
      <c r="GO96" s="424"/>
      <c r="GP96" s="424"/>
      <c r="GQ96" s="424"/>
      <c r="GR96" s="424"/>
      <c r="GS96" s="424"/>
      <c r="GT96" s="425"/>
      <c r="GU96" s="426" t="n">
        <v>14</v>
      </c>
      <c r="GV96" s="427" t="n">
        <v>6</v>
      </c>
      <c r="GW96" s="427" t="n">
        <v>5</v>
      </c>
      <c r="GX96" s="427" t="n">
        <v>3</v>
      </c>
      <c r="GY96" s="427"/>
      <c r="GZ96" s="427"/>
      <c r="HA96" s="427"/>
      <c r="HB96" s="427"/>
      <c r="HC96" s="427"/>
      <c r="HD96" s="427"/>
      <c r="HE96" s="427"/>
      <c r="HF96" s="427"/>
      <c r="HG96" s="427"/>
      <c r="HH96" s="427"/>
      <c r="HI96" s="427"/>
      <c r="HJ96" s="427"/>
      <c r="HK96" s="427"/>
      <c r="HL96" s="427"/>
      <c r="HM96" s="427"/>
      <c r="HN96" s="427"/>
      <c r="HO96" s="428"/>
      <c r="HP96" s="429"/>
      <c r="HQ96" s="430"/>
      <c r="HR96" s="430"/>
      <c r="HS96" s="430"/>
      <c r="HT96" s="430"/>
      <c r="HU96" s="430"/>
      <c r="HV96" s="431"/>
      <c r="HW96" s="432" t="n">
        <f aca="false">SUBTOTAL(9, FH96:GT96)</f>
        <v>7</v>
      </c>
      <c r="HX96" s="433" t="n">
        <f aca="false">SUBTOTAL(9, GU96:HV96)</f>
        <v>28</v>
      </c>
      <c r="HY96" s="273" t="n">
        <f aca="false">SUM(HW96,HY93)</f>
        <v>187</v>
      </c>
      <c r="HZ96" s="273" t="n">
        <f aca="false">SUM(HX96,HZ93)</f>
        <v>165.773</v>
      </c>
      <c r="IA96" s="446"/>
      <c r="IB96" s="447"/>
      <c r="IC96" s="447"/>
      <c r="ID96" s="448"/>
      <c r="IE96" s="449"/>
      <c r="IF96" s="450"/>
      <c r="IG96" s="450"/>
      <c r="IH96" s="425"/>
      <c r="II96" s="440"/>
      <c r="IJ96" s="451"/>
      <c r="IK96" s="451"/>
      <c r="IL96" s="452"/>
      <c r="IM96" s="453"/>
      <c r="IN96" s="454"/>
      <c r="IO96" s="454"/>
      <c r="IP96" s="455"/>
      <c r="IQ96" s="432" t="n">
        <f aca="false">SUBTOTAL(9, IA96:IH96)</f>
        <v>0</v>
      </c>
      <c r="IR96" s="433" t="n">
        <f aca="false">SUBTOTAL(9, II96:IP96)</f>
        <v>0</v>
      </c>
      <c r="IS96" s="273" t="n">
        <f aca="false">SUM(IQ96,IS93)</f>
        <v>0</v>
      </c>
      <c r="IT96" s="273" t="n">
        <f aca="false">SUM(IR96,IT93)</f>
        <v>0</v>
      </c>
      <c r="IU96" s="420"/>
      <c r="IV96" s="421" t="n">
        <v>2.2</v>
      </c>
      <c r="IW96" s="421"/>
      <c r="IX96" s="421"/>
      <c r="IY96" s="421"/>
      <c r="IZ96" s="421"/>
      <c r="JA96" s="421"/>
      <c r="JB96" s="421"/>
      <c r="JC96" s="421"/>
      <c r="JD96" s="421"/>
      <c r="JE96" s="421"/>
      <c r="JF96" s="421"/>
      <c r="JG96" s="421"/>
      <c r="JH96" s="421"/>
      <c r="JI96" s="421"/>
      <c r="JJ96" s="427"/>
      <c r="JK96" s="427"/>
      <c r="JL96" s="427"/>
      <c r="JM96" s="427"/>
      <c r="JN96" s="427"/>
      <c r="JO96" s="427"/>
      <c r="JP96" s="427"/>
      <c r="JQ96" s="427"/>
      <c r="JR96" s="427"/>
      <c r="JS96" s="427"/>
      <c r="JT96" s="427"/>
      <c r="JU96" s="427"/>
      <c r="JV96" s="427"/>
      <c r="JW96" s="427"/>
      <c r="JX96" s="427"/>
      <c r="JY96" s="427"/>
      <c r="JZ96" s="427"/>
      <c r="KA96" s="427"/>
      <c r="KB96" s="427"/>
      <c r="KC96" s="427"/>
      <c r="KD96" s="427"/>
      <c r="KE96" s="427"/>
      <c r="KF96" s="427"/>
      <c r="KG96" s="427"/>
      <c r="KH96" s="427"/>
      <c r="KI96" s="427"/>
      <c r="KJ96" s="427"/>
      <c r="KK96" s="427"/>
      <c r="KL96" s="427"/>
      <c r="KM96" s="427"/>
      <c r="KN96" s="427"/>
      <c r="KO96" s="427"/>
      <c r="KP96" s="428"/>
      <c r="KQ96" s="429"/>
      <c r="KR96" s="430"/>
      <c r="KS96" s="430"/>
      <c r="KT96" s="430"/>
      <c r="KU96" s="430"/>
      <c r="KV96" s="430"/>
      <c r="KW96" s="431"/>
      <c r="KX96" s="432" t="n">
        <f aca="false">SUBTOTAL(9, IU96:JI96)</f>
        <v>2.2</v>
      </c>
      <c r="KY96" s="433" t="n">
        <f aca="false">SUBTOTAL(9, JJ96:KW96)</f>
        <v>0</v>
      </c>
      <c r="KZ96" s="273" t="n">
        <f aca="false">SUM(KX96,KZ93)</f>
        <v>371.641</v>
      </c>
      <c r="LA96" s="456" t="n">
        <f aca="false">SUM(KY96,LA93)</f>
        <v>1051.055</v>
      </c>
      <c r="LB96" s="437" t="n">
        <f aca="false">SUMIF(DN6:LA6,"итого гр.",DN96:LA96)</f>
        <v>9.2</v>
      </c>
      <c r="LC96" s="433" t="n">
        <f aca="false">SUMIF(DN6:LA6,"итого фк.",DN96:LA96)</f>
        <v>68</v>
      </c>
      <c r="LD96" s="273" t="n">
        <f aca="false">SUM(LB96,LD93)</f>
        <v>809.741</v>
      </c>
      <c r="LE96" s="273" t="n">
        <f aca="false">SUM(LC96,LE93)</f>
        <v>1343.316</v>
      </c>
      <c r="LF96" s="438" t="n">
        <f aca="false">LD96</f>
        <v>809.741</v>
      </c>
      <c r="LG96" s="439" t="n">
        <f aca="false">LE96</f>
        <v>1343.316</v>
      </c>
      <c r="LI96" s="278"/>
      <c r="LJ96" s="457" t="n">
        <v>24</v>
      </c>
      <c r="LK96" s="458"/>
      <c r="LL96" s="273" t="n">
        <f aca="false">LJ96</f>
        <v>24</v>
      </c>
      <c r="LM96" s="273" t="n">
        <f aca="false">LK96</f>
        <v>0</v>
      </c>
      <c r="LN96" s="438" t="n">
        <f aca="false">SUM(DF96,LB96,LJ96)</f>
        <v>115.2</v>
      </c>
      <c r="LO96" s="439" t="n">
        <f aca="false">SUM(DG96,LC96,LK96)</f>
        <v>246</v>
      </c>
      <c r="LP96" s="273" t="n">
        <f aca="false">SUM(DH96,LD96,LL96)</f>
        <v>2232.741</v>
      </c>
      <c r="LQ96" s="273" t="n">
        <f aca="false">SUM(DI96,LE96,LM96)</f>
        <v>2335.316</v>
      </c>
      <c r="LR96" s="420" t="n">
        <v>2.4</v>
      </c>
      <c r="LS96" s="421"/>
      <c r="LT96" s="421"/>
      <c r="LU96" s="421"/>
      <c r="LV96" s="421"/>
      <c r="LW96" s="421"/>
      <c r="LX96" s="421"/>
      <c r="LY96" s="421"/>
      <c r="LZ96" s="421"/>
      <c r="MA96" s="421"/>
      <c r="MB96" s="421"/>
      <c r="MC96" s="421"/>
      <c r="MD96" s="421"/>
      <c r="ME96" s="421"/>
      <c r="MF96" s="421"/>
      <c r="MG96" s="441"/>
      <c r="MH96" s="441"/>
      <c r="MI96" s="441"/>
      <c r="MJ96" s="441"/>
      <c r="MK96" s="441"/>
      <c r="ML96" s="441"/>
      <c r="MM96" s="441"/>
      <c r="MN96" s="441"/>
      <c r="MO96" s="441"/>
      <c r="MP96" s="441"/>
      <c r="MQ96" s="441"/>
      <c r="MR96" s="441"/>
      <c r="MS96" s="441"/>
      <c r="MT96" s="441"/>
      <c r="MU96" s="441"/>
      <c r="MV96" s="441"/>
      <c r="MW96" s="441"/>
      <c r="MX96" s="441"/>
      <c r="MY96" s="441"/>
      <c r="MZ96" s="441"/>
      <c r="NA96" s="441"/>
      <c r="NB96" s="441"/>
      <c r="NC96" s="441"/>
      <c r="ND96" s="441"/>
      <c r="NE96" s="441"/>
      <c r="NF96" s="441"/>
      <c r="NG96" s="441"/>
      <c r="NH96" s="441"/>
      <c r="NI96" s="441"/>
      <c r="NJ96" s="441"/>
      <c r="NK96" s="441"/>
      <c r="NL96" s="441"/>
      <c r="NM96" s="441"/>
      <c r="NN96" s="441"/>
      <c r="NO96" s="441"/>
      <c r="NP96" s="441"/>
      <c r="NQ96" s="441"/>
      <c r="NR96" s="441"/>
      <c r="NS96" s="441"/>
      <c r="NT96" s="442"/>
      <c r="NU96" s="443"/>
      <c r="NV96" s="444"/>
      <c r="NW96" s="444"/>
      <c r="NX96" s="444"/>
      <c r="NY96" s="444"/>
      <c r="NZ96" s="444"/>
      <c r="OA96" s="445"/>
      <c r="OB96" s="432" t="n">
        <f aca="false">SUBTOTAL(9, LR96:MF96)</f>
        <v>2.4</v>
      </c>
      <c r="OC96" s="433" t="n">
        <f aca="false">SUBTOTAL(9, MG96:OA96)</f>
        <v>0</v>
      </c>
      <c r="OD96" s="273" t="n">
        <f aca="false">SUM(OB96,OD93)</f>
        <v>667.2415555556</v>
      </c>
      <c r="OE96" s="273" t="n">
        <f aca="false">SUM(OC96,OE93)</f>
        <v>1325.308</v>
      </c>
      <c r="OF96" s="459"/>
      <c r="OG96" s="460"/>
      <c r="OH96" s="460"/>
      <c r="OI96" s="460"/>
      <c r="OJ96" s="460"/>
      <c r="OK96" s="460"/>
      <c r="OL96" s="460"/>
      <c r="OM96" s="460"/>
      <c r="ON96" s="461"/>
      <c r="OO96" s="462"/>
      <c r="OP96" s="463"/>
      <c r="OQ96" s="463"/>
      <c r="OR96" s="463"/>
      <c r="OS96" s="463"/>
      <c r="OT96" s="463"/>
      <c r="OU96" s="464"/>
      <c r="OV96" s="465"/>
      <c r="OW96" s="451"/>
      <c r="OX96" s="451"/>
      <c r="OY96" s="451"/>
      <c r="OZ96" s="451"/>
      <c r="PA96" s="451"/>
      <c r="PB96" s="451"/>
      <c r="PC96" s="451"/>
      <c r="PD96" s="451"/>
      <c r="PE96" s="451"/>
      <c r="PF96" s="451"/>
      <c r="PG96" s="451"/>
      <c r="PH96" s="451"/>
      <c r="PI96" s="451"/>
      <c r="PJ96" s="451"/>
      <c r="PK96" s="451"/>
      <c r="PL96" s="451"/>
      <c r="PM96" s="451"/>
      <c r="PN96" s="451"/>
      <c r="PO96" s="452"/>
      <c r="PP96" s="453"/>
      <c r="PQ96" s="454"/>
      <c r="PR96" s="454"/>
      <c r="PS96" s="454"/>
      <c r="PT96" s="454"/>
      <c r="PU96" s="454"/>
      <c r="PV96" s="455"/>
      <c r="PW96" s="432" t="n">
        <f aca="false">SUBTOTAL(9, OF96:OU96)</f>
        <v>0</v>
      </c>
      <c r="PX96" s="433" t="n">
        <f aca="false">SUBTOTAL(9, OV96:PV96)</f>
        <v>0</v>
      </c>
      <c r="PY96" s="273" t="n">
        <f aca="false">SUM(PW96,PY93)</f>
        <v>0</v>
      </c>
      <c r="PZ96" s="273" t="n">
        <f aca="false">SUM(PX96,PZ93)</f>
        <v>0</v>
      </c>
      <c r="QA96" s="466"/>
      <c r="QB96" s="467"/>
      <c r="QC96" s="467"/>
      <c r="QD96" s="467"/>
      <c r="QE96" s="467"/>
      <c r="QF96" s="467"/>
      <c r="QG96" s="468"/>
      <c r="QH96" s="462"/>
      <c r="QI96" s="463"/>
      <c r="QJ96" s="463"/>
      <c r="QK96" s="463"/>
      <c r="QL96" s="463"/>
      <c r="QM96" s="463"/>
      <c r="QN96" s="464"/>
      <c r="QO96" s="440"/>
      <c r="QP96" s="441"/>
      <c r="QQ96" s="441"/>
      <c r="QR96" s="441"/>
      <c r="QS96" s="441"/>
      <c r="QT96" s="441"/>
      <c r="QU96" s="442"/>
      <c r="QV96" s="443"/>
      <c r="QW96" s="444"/>
      <c r="QX96" s="444"/>
      <c r="QY96" s="444"/>
      <c r="QZ96" s="444"/>
      <c r="RA96" s="444"/>
      <c r="RB96" s="445"/>
      <c r="RC96" s="432" t="n">
        <f aca="false">SUBTOTAL(9, QA96:QN96)</f>
        <v>0</v>
      </c>
      <c r="RD96" s="433" t="n">
        <f aca="false">SUBTOTAL(9, QO96:RB96)</f>
        <v>0</v>
      </c>
      <c r="RE96" s="273" t="n">
        <f aca="false">SUM(RC96,RE93)</f>
        <v>0</v>
      </c>
      <c r="RF96" s="273" t="n">
        <f aca="false">SUM(RD96,RF93)</f>
        <v>0</v>
      </c>
      <c r="RG96" s="459"/>
      <c r="RH96" s="460"/>
      <c r="RI96" s="460"/>
      <c r="RJ96" s="460"/>
      <c r="RK96" s="460"/>
      <c r="RL96" s="460"/>
      <c r="RM96" s="461"/>
      <c r="RN96" s="462"/>
      <c r="RO96" s="463"/>
      <c r="RP96" s="463"/>
      <c r="RQ96" s="463"/>
      <c r="RR96" s="463"/>
      <c r="RS96" s="463"/>
      <c r="RT96" s="464"/>
      <c r="RU96" s="465"/>
      <c r="RV96" s="465"/>
      <c r="RW96" s="451"/>
      <c r="RX96" s="451"/>
      <c r="RY96" s="451"/>
      <c r="RZ96" s="451"/>
      <c r="SA96" s="452"/>
      <c r="SB96" s="453"/>
      <c r="SC96" s="454"/>
      <c r="SD96" s="454"/>
      <c r="SE96" s="454"/>
      <c r="SF96" s="454"/>
      <c r="SG96" s="454"/>
      <c r="SH96" s="455"/>
      <c r="SI96" s="432" t="n">
        <f aca="false">SUBTOTAL(9, RG96:RT96)</f>
        <v>0</v>
      </c>
      <c r="SJ96" s="433" t="n">
        <f aca="false">SUBTOTAL(9, RU96:SH96)</f>
        <v>0</v>
      </c>
      <c r="SK96" s="273" t="n">
        <f aca="false">SUM(SI96,SK93)</f>
        <v>21.1</v>
      </c>
      <c r="SL96" s="273" t="n">
        <f aca="false">SUM(SJ96,SL93)</f>
        <v>11.634</v>
      </c>
      <c r="SM96" s="437" t="n">
        <f aca="false">SUMIF(LR6:SL6,"итого гр.",LR96:SL96)</f>
        <v>2.4</v>
      </c>
      <c r="SN96" s="433" t="n">
        <f aca="false">SUMIF($LR$6:$SL$6,"итого фк.",LR96:SL96)</f>
        <v>0</v>
      </c>
      <c r="SO96" s="273" t="n">
        <f aca="false">SUM(SM96,SO93)</f>
        <v>688.3415555556</v>
      </c>
      <c r="SP96" s="456" t="n">
        <f aca="false">SUM(SN96,SP93)</f>
        <v>1336.942</v>
      </c>
      <c r="SQ96" s="438" t="n">
        <f aca="false">SO96</f>
        <v>688.3415555556</v>
      </c>
      <c r="SR96" s="439" t="n">
        <f aca="false">SP96</f>
        <v>1336.942</v>
      </c>
      <c r="ST96" s="278"/>
      <c r="SU96" s="459"/>
      <c r="SV96" s="460"/>
      <c r="SW96" s="460"/>
      <c r="SX96" s="461"/>
      <c r="SY96" s="462"/>
      <c r="SZ96" s="463"/>
      <c r="TA96" s="463"/>
      <c r="TB96" s="464"/>
      <c r="TC96" s="469"/>
      <c r="TD96" s="470"/>
      <c r="TE96" s="470"/>
      <c r="TF96" s="471"/>
      <c r="TG96" s="472"/>
      <c r="TH96" s="473"/>
      <c r="TI96" s="473"/>
      <c r="TJ96" s="474"/>
      <c r="TK96" s="432" t="n">
        <f aca="false">SUBTOTAL(9, SU96:TB96)</f>
        <v>0</v>
      </c>
      <c r="TL96" s="433" t="n">
        <f aca="false">SUBTOTAL(9, TC96:TJ96)</f>
        <v>0</v>
      </c>
      <c r="TM96" s="456" t="n">
        <f aca="false">TM93+TK96</f>
        <v>0</v>
      </c>
      <c r="TN96" s="456" t="n">
        <f aca="false">TN93+TL96</f>
        <v>0</v>
      </c>
      <c r="TO96" s="437"/>
      <c r="TP96" s="475"/>
      <c r="TQ96" s="291"/>
      <c r="TR96" s="291"/>
      <c r="TS96" s="475" t="n">
        <v>11.6411573490279</v>
      </c>
      <c r="TT96" s="475"/>
      <c r="TU96" s="291"/>
      <c r="TV96" s="291"/>
      <c r="TW96" s="475"/>
      <c r="TX96" s="475"/>
      <c r="TY96" s="291"/>
      <c r="TZ96" s="291"/>
      <c r="UA96" s="475"/>
      <c r="UB96" s="475"/>
      <c r="UC96" s="291" t="n">
        <f aca="false">UA96</f>
        <v>0</v>
      </c>
      <c r="UD96" s="291" t="n">
        <f aca="false">UB96</f>
        <v>0</v>
      </c>
      <c r="UE96" s="476" t="n">
        <f aca="false">SUMIF(TO6:UD6,"итого гр.",TO96:UD96)</f>
        <v>11.6411573490279</v>
      </c>
      <c r="UF96" s="439" t="n">
        <f aca="false">SUMIF($TO$6:$UD$6,"итого фк.",TO96:UD96)</f>
        <v>0</v>
      </c>
      <c r="UG96" s="273" t="n">
        <f aca="false">UE96</f>
        <v>11.6411573490279</v>
      </c>
      <c r="UH96" s="273" t="n">
        <f aca="false">UF96</f>
        <v>0</v>
      </c>
      <c r="UI96" s="438"/>
      <c r="UJ96" s="439"/>
      <c r="UM96" s="438" t="n">
        <f aca="false">$UM$9+UM93</f>
        <v>1500</v>
      </c>
      <c r="UN96" s="439" t="n">
        <f aca="false">$UN$9+UN93</f>
        <v>1500</v>
      </c>
      <c r="UO96" s="273" t="n">
        <f aca="false">UM96</f>
        <v>1500</v>
      </c>
      <c r="UP96" s="273" t="n">
        <f aca="false">UN96</f>
        <v>1500</v>
      </c>
      <c r="UQ96" s="437" t="n">
        <f aca="false">Посуточная_НГДП!JR96</f>
        <v>0</v>
      </c>
      <c r="UR96" s="433" t="n">
        <f aca="false">Посуточная_НГДП!JS96</f>
        <v>162.969</v>
      </c>
      <c r="US96" s="273" t="n">
        <f aca="false">SUM(UQ96,US93)</f>
        <v>156.6</v>
      </c>
      <c r="UT96" s="273" t="n">
        <f aca="false">SUM(UR96,UT93)</f>
        <v>1143.714</v>
      </c>
      <c r="UU96" s="438" t="n">
        <f aca="false">SUM(SQ96,UE96,UI96,UM96,UQ96,TM96)</f>
        <v>2199.98271290463</v>
      </c>
      <c r="UV96" s="439" t="n">
        <f aca="false">SUM(SR96,UF96,UJ96,UN96,UR96,TN96)</f>
        <v>2999.911</v>
      </c>
      <c r="UW96" s="273" t="n">
        <f aca="false">SUM(SS96,UG96,UK96,UO96,US96)</f>
        <v>1668.24115734903</v>
      </c>
      <c r="UX96" s="273" t="n">
        <f aca="false">SUM(ST96,UH96,UL96,UP96,UT96)</f>
        <v>2643.714</v>
      </c>
      <c r="UY96" s="476"/>
      <c r="UZ96" s="476"/>
      <c r="VA96" s="273" t="n">
        <f aca="false">UY96</f>
        <v>0</v>
      </c>
      <c r="VB96" s="456" t="n">
        <f aca="false">UZ96</f>
        <v>0</v>
      </c>
      <c r="VC96" s="476"/>
      <c r="VD96" s="476"/>
      <c r="VE96" s="273" t="n">
        <f aca="false">VC96</f>
        <v>0</v>
      </c>
      <c r="VG96" s="479" t="n">
        <v>31183.7162870954</v>
      </c>
      <c r="VH96" s="480" t="n">
        <f aca="false">IF(A94&lt;=VW$4,VLOOKUP(A94,$VW$6:$WB$37,2,FALSE()),SUM($VX$4,LQ96,-UV96)-SUM($WB$4,-$VZ$4))-VP96</f>
        <v>30267.445</v>
      </c>
      <c r="VI96" s="479" t="n">
        <v>30206.0162870954</v>
      </c>
      <c r="VJ96" s="480"/>
      <c r="VK96" s="479" t="n">
        <v>28537.8934870954</v>
      </c>
      <c r="VL96" s="480"/>
      <c r="VM96" s="481"/>
      <c r="VN96" s="479" t="n">
        <v>869.382704742539</v>
      </c>
      <c r="VO96" s="482" t="n">
        <f aca="false">IF(A94&lt;=VW$4,VLOOKUP(A94,$VS$6:$VT$37,2,FALSE()),SUM($VO$2,-LA96,OE96,-VP96))</f>
        <v>852.705</v>
      </c>
      <c r="VP96" s="618"/>
      <c r="VQ96" s="278" t="n">
        <f aca="false">VH96-VG96</f>
        <v>-916.271287095369</v>
      </c>
      <c r="VT96" s="380"/>
      <c r="WF96" s="127" t="n">
        <f aca="false">IF(AJ96="",0,AJ96+WF93)</f>
        <v>10390</v>
      </c>
      <c r="WG96" s="127" t="n">
        <f aca="false">IF(AK96="",0,AK96+WG93)</f>
        <v>6080</v>
      </c>
      <c r="WH96" s="127" t="n">
        <f aca="false">IF(BP96="",0,BP96+WH93)</f>
        <v>3802</v>
      </c>
      <c r="WI96" s="127" t="n">
        <f aca="false">IF(BQ96="",0,BQ96+WI93)</f>
        <v>3378</v>
      </c>
      <c r="WJ96" s="127" t="n">
        <f aca="false">IF(CJ96="",0,CJ96+WJ93)</f>
        <v>0</v>
      </c>
      <c r="WK96" s="127" t="n">
        <f aca="false">IF(CK96="",0,CK96+WK93)</f>
        <v>0</v>
      </c>
      <c r="WL96" s="127" t="n">
        <f aca="false">IF(DD96="",0,DD96+WL93)</f>
        <v>0</v>
      </c>
      <c r="WM96" s="127" t="n">
        <f aca="false">IF(DE96="",0,DE96+WM93)</f>
        <v>0</v>
      </c>
      <c r="WN96" s="127" t="n">
        <f aca="false">IF(EF96="",0,EF96+WN93)</f>
        <v>481.3</v>
      </c>
      <c r="WO96" s="127" t="n">
        <f aca="false">IF(EG96="",0,EG96+WO93)</f>
        <v>429.448</v>
      </c>
      <c r="WP96" s="127" t="n">
        <f aca="false">IF(FF96="",0,FF96+WP93)</f>
        <v>5320</v>
      </c>
      <c r="WQ96" s="127" t="n">
        <f aca="false">IF(FG96="",0,FG96+WQ93)</f>
        <v>1510</v>
      </c>
      <c r="WR96" s="127" t="n">
        <f aca="false">IF(IS96="",0,IS96+WR93)</f>
        <v>0</v>
      </c>
      <c r="WS96" s="127" t="n">
        <f aca="false">IF(IT96="",0,IT96+WS93)</f>
        <v>0</v>
      </c>
      <c r="WT96" s="127" t="n">
        <f aca="false">IF(HY96="",0,HY96+WT93)</f>
        <v>2587</v>
      </c>
      <c r="WU96" s="127" t="n">
        <f aca="false">IF(HZ96="",0,HZ96+WU93)</f>
        <v>2531.417</v>
      </c>
      <c r="WV96" s="127" t="n">
        <f aca="false">IF(SK96="",0,SK96+WV93)</f>
        <v>338.2</v>
      </c>
      <c r="WW96" s="127" t="n">
        <f aca="false">IF(SL96="",0,SL96+WW93)</f>
        <v>778.751</v>
      </c>
      <c r="WX96" s="127" t="n">
        <f aca="false">IF(UM96="",0,UM96)</f>
        <v>1500</v>
      </c>
      <c r="WY96" s="127" t="n">
        <f aca="false">IF(UN96="",0,UN96)</f>
        <v>1500</v>
      </c>
      <c r="WZ96" s="127" t="n">
        <f aca="false">IF(LL96="",0,LL96+WZ93)</f>
        <v>3808.8</v>
      </c>
      <c r="XA96" s="127" t="n">
        <f aca="false">IF(LM96="",0,LM96+XA93)</f>
        <v>1991.46504</v>
      </c>
      <c r="XB96" s="127" t="n">
        <f aca="false">IF(UI96="",0,UI96+XB93)</f>
        <v>0</v>
      </c>
      <c r="XC96" s="127" t="n">
        <f aca="false">IF(UJ96="",0,UJ96+XC93)</f>
        <v>0</v>
      </c>
      <c r="XD96" s="127" t="n">
        <f aca="false">IF(VN96="",0,VN96+XD93)</f>
        <v>24759.9418089421</v>
      </c>
      <c r="XE96" s="127" t="n">
        <f aca="false">IF(VO96="",0,VO96+XE93)</f>
        <v>25283.91</v>
      </c>
      <c r="XF96" s="127" t="n">
        <f aca="false">IFERROR(XD96/$A94,0)</f>
        <v>825.331393631402</v>
      </c>
      <c r="XG96" s="127" t="n">
        <f aca="false">IFERROR(XE96/$A94,0)</f>
        <v>842.797</v>
      </c>
      <c r="XH96" s="127" t="n">
        <f aca="false">IF(US96="",0,US96+XH93)</f>
        <v>1473.8</v>
      </c>
      <c r="XI96" s="127" t="n">
        <f aca="false">IF(UT96="",0,UT96+XI93)</f>
        <v>4196.549</v>
      </c>
      <c r="XJ96" s="127" t="n">
        <f aca="false">IF(WF96&gt;0,0,AH96+XJ93)</f>
        <v>0</v>
      </c>
      <c r="XK96" s="127" t="n">
        <f aca="false">IF(WG96&gt;0,0,AI96+XK93)</f>
        <v>0</v>
      </c>
      <c r="XL96" s="127" t="n">
        <f aca="false">IF(WH96&gt;0,0,BN96+XL93)</f>
        <v>0</v>
      </c>
      <c r="XM96" s="127" t="n">
        <f aca="false">IF(WI96&gt;0,0,BO96+XM93)</f>
        <v>0</v>
      </c>
      <c r="XN96" s="127" t="n">
        <f aca="false">IF(WJ96&gt;0,0,CH96+XN93)</f>
        <v>0</v>
      </c>
      <c r="XO96" s="127" t="n">
        <f aca="false">IF(WK96&gt;0,0,CI96+XO93)</f>
        <v>0</v>
      </c>
      <c r="XP96" s="127" t="n">
        <f aca="false">IF(WL96&gt;0,0,DB96+XP93)</f>
        <v>0</v>
      </c>
      <c r="XQ96" s="127" t="n">
        <f aca="false">IF(WM96&gt;0,0,DC96+XQ93)</f>
        <v>0</v>
      </c>
      <c r="XR96" s="127" t="n">
        <f aca="false">IF(WN96&gt;0,0,ED96+XR93)</f>
        <v>0</v>
      </c>
      <c r="XS96" s="127" t="n">
        <f aca="false">IF(WO96&gt;0,0,EE96+XS93)</f>
        <v>0</v>
      </c>
      <c r="XT96" s="127" t="n">
        <f aca="false">IF(WP96&gt;0,0,FD96+XT93)</f>
        <v>0</v>
      </c>
      <c r="XU96" s="127" t="n">
        <f aca="false">IF(WQ96&gt;0,0,FE96+XU93)</f>
        <v>0</v>
      </c>
      <c r="XV96" s="127" t="n">
        <f aca="false">IF(WR96&gt;0,0,IQ96+XV93)</f>
        <v>0</v>
      </c>
      <c r="XW96" s="127" t="n">
        <f aca="false">IF(WS96&gt;0,0,IR96+XW93)</f>
        <v>0</v>
      </c>
      <c r="XX96" s="127" t="n">
        <f aca="false">IF(WT96&gt;0,0,HW96+XX93)</f>
        <v>0</v>
      </c>
      <c r="XY96" s="127" t="n">
        <f aca="false">IFERROR(IF(WU96&gt;0,0,HX96+XY93),0)</f>
        <v>0</v>
      </c>
      <c r="XZ96" s="127" t="n">
        <f aca="false">IF(WV96&gt;0,0,SI96+XZ93)</f>
        <v>0</v>
      </c>
      <c r="YA96" s="127" t="n">
        <f aca="false">IFERROR(IF(WW96&gt;0,0,SJ96+YA93),0)</f>
        <v>0</v>
      </c>
      <c r="YB96" s="127"/>
      <c r="YC96" s="127"/>
      <c r="YD96" s="127"/>
    </row>
    <row r="97" customFormat="false" ht="15" hidden="false" customHeight="true" outlineLevel="0" collapsed="false">
      <c r="A97" s="746" t="n">
        <v>31</v>
      </c>
      <c r="B97" s="484" t="s">
        <v>306</v>
      </c>
      <c r="C97" s="485" t="s">
        <v>246</v>
      </c>
      <c r="D97" s="485" t="s">
        <v>245</v>
      </c>
      <c r="E97" s="485"/>
      <c r="F97" s="485"/>
      <c r="G97" s="485"/>
      <c r="H97" s="485"/>
      <c r="I97" s="486"/>
      <c r="J97" s="487"/>
      <c r="K97" s="488"/>
      <c r="L97" s="488"/>
      <c r="M97" s="488"/>
      <c r="N97" s="488"/>
      <c r="O97" s="488"/>
      <c r="P97" s="489"/>
      <c r="Q97" s="491"/>
      <c r="R97" s="491"/>
      <c r="S97" s="491" t="s">
        <v>246</v>
      </c>
      <c r="T97" s="491"/>
      <c r="U97" s="491"/>
      <c r="V97" s="491"/>
      <c r="W97" s="491"/>
      <c r="X97" s="491"/>
      <c r="Y97" s="747"/>
      <c r="Z97" s="492"/>
      <c r="AA97" s="493"/>
      <c r="AB97" s="494"/>
      <c r="AC97" s="494"/>
      <c r="AD97" s="494"/>
      <c r="AE97" s="494"/>
      <c r="AF97" s="494"/>
      <c r="AG97" s="495"/>
      <c r="AH97" s="496"/>
      <c r="AI97" s="497"/>
      <c r="AL97" s="484" t="s">
        <v>195</v>
      </c>
      <c r="AM97" s="485" t="s">
        <v>307</v>
      </c>
      <c r="AN97" s="485" t="s">
        <v>195</v>
      </c>
      <c r="AO97" s="485"/>
      <c r="AP97" s="485"/>
      <c r="AQ97" s="485"/>
      <c r="AR97" s="486"/>
      <c r="AS97" s="487"/>
      <c r="AT97" s="488"/>
      <c r="AU97" s="488"/>
      <c r="AV97" s="488"/>
      <c r="AW97" s="488"/>
      <c r="AX97" s="488"/>
      <c r="AY97" s="489"/>
      <c r="AZ97" s="491"/>
      <c r="BA97" s="748" t="s">
        <v>235</v>
      </c>
      <c r="BB97" s="491"/>
      <c r="BC97" s="491"/>
      <c r="BD97" s="491"/>
      <c r="BE97" s="653" t="s">
        <v>195</v>
      </c>
      <c r="BF97" s="749" t="s">
        <v>195</v>
      </c>
      <c r="BG97" s="493"/>
      <c r="BH97" s="494"/>
      <c r="BI97" s="494"/>
      <c r="BJ97" s="494"/>
      <c r="BK97" s="494"/>
      <c r="BL97" s="494"/>
      <c r="BM97" s="495"/>
      <c r="BN97" s="496"/>
      <c r="BO97" s="497"/>
      <c r="BR97" s="484"/>
      <c r="BS97" s="485"/>
      <c r="BT97" s="485"/>
      <c r="BU97" s="486"/>
      <c r="BV97" s="499"/>
      <c r="BW97" s="500"/>
      <c r="BX97" s="500"/>
      <c r="BY97" s="501"/>
      <c r="BZ97" s="490"/>
      <c r="CA97" s="491"/>
      <c r="CB97" s="491"/>
      <c r="CC97" s="492"/>
      <c r="CD97" s="493"/>
      <c r="CE97" s="494"/>
      <c r="CF97" s="494"/>
      <c r="CG97" s="495"/>
      <c r="CH97" s="496"/>
      <c r="CI97" s="497"/>
      <c r="CL97" s="484"/>
      <c r="CM97" s="485"/>
      <c r="CN97" s="485"/>
      <c r="CO97" s="486"/>
      <c r="CP97" s="487"/>
      <c r="CQ97" s="488"/>
      <c r="CR97" s="488"/>
      <c r="CS97" s="489"/>
      <c r="CT97" s="490"/>
      <c r="CU97" s="491"/>
      <c r="CV97" s="491"/>
      <c r="CW97" s="492"/>
      <c r="CX97" s="493"/>
      <c r="CY97" s="494"/>
      <c r="CZ97" s="494"/>
      <c r="DA97" s="495"/>
      <c r="DB97" s="496"/>
      <c r="DC97" s="497"/>
      <c r="DF97" s="502"/>
      <c r="DG97" s="497"/>
      <c r="DJ97" s="503"/>
      <c r="DK97" s="504"/>
      <c r="DN97" s="484"/>
      <c r="DO97" s="485"/>
      <c r="DP97" s="485"/>
      <c r="DQ97" s="486"/>
      <c r="DR97" s="487"/>
      <c r="DS97" s="488"/>
      <c r="DT97" s="488"/>
      <c r="DU97" s="489"/>
      <c r="DV97" s="490"/>
      <c r="DW97" s="491"/>
      <c r="DX97" s="491"/>
      <c r="DY97" s="492"/>
      <c r="DZ97" s="493"/>
      <c r="EA97" s="494"/>
      <c r="EB97" s="494"/>
      <c r="EC97" s="495"/>
      <c r="ED97" s="496"/>
      <c r="EE97" s="497"/>
      <c r="EH97" s="484"/>
      <c r="EI97" s="485"/>
      <c r="EJ97" s="485"/>
      <c r="EK97" s="485"/>
      <c r="EL97" s="485"/>
      <c r="EM97" s="485"/>
      <c r="EN97" s="486"/>
      <c r="EO97" s="487" t="s">
        <v>194</v>
      </c>
      <c r="EP97" s="488"/>
      <c r="EQ97" s="488"/>
      <c r="ER97" s="489"/>
      <c r="ES97" s="505"/>
      <c r="ET97" s="506"/>
      <c r="EU97" s="506"/>
      <c r="EV97" s="506"/>
      <c r="EW97" s="506"/>
      <c r="EX97" s="506"/>
      <c r="EY97" s="507"/>
      <c r="EZ97" s="508" t="s">
        <v>194</v>
      </c>
      <c r="FA97" s="509"/>
      <c r="FB97" s="509"/>
      <c r="FC97" s="510"/>
      <c r="FD97" s="496"/>
      <c r="FE97" s="497"/>
      <c r="FH97" s="484" t="s">
        <v>195</v>
      </c>
      <c r="FI97" s="485" t="s">
        <v>247</v>
      </c>
      <c r="FJ97" s="485" t="s">
        <v>223</v>
      </c>
      <c r="FK97" s="485" t="s">
        <v>307</v>
      </c>
      <c r="FL97" s="485"/>
      <c r="FM97" s="485"/>
      <c r="FN97" s="485"/>
      <c r="FO97" s="485"/>
      <c r="FP97" s="485"/>
      <c r="FQ97" s="485"/>
      <c r="FR97" s="485"/>
      <c r="FS97" s="485"/>
      <c r="FT97" s="485"/>
      <c r="FU97" s="485"/>
      <c r="FV97" s="485"/>
      <c r="FW97" s="485"/>
      <c r="FX97" s="485"/>
      <c r="FY97" s="485"/>
      <c r="FZ97" s="485"/>
      <c r="GA97" s="485"/>
      <c r="GB97" s="485"/>
      <c r="GC97" s="485"/>
      <c r="GD97" s="485"/>
      <c r="GE97" s="485"/>
      <c r="GF97" s="485"/>
      <c r="GG97" s="485"/>
      <c r="GH97" s="485"/>
      <c r="GI97" s="485"/>
      <c r="GJ97" s="485"/>
      <c r="GK97" s="485"/>
      <c r="GL97" s="485"/>
      <c r="GM97" s="486"/>
      <c r="GN97" s="487"/>
      <c r="GO97" s="488"/>
      <c r="GP97" s="488"/>
      <c r="GQ97" s="488"/>
      <c r="GR97" s="488"/>
      <c r="GS97" s="488"/>
      <c r="GT97" s="489"/>
      <c r="GU97" s="490" t="s">
        <v>70</v>
      </c>
      <c r="GV97" s="491" t="s">
        <v>68</v>
      </c>
      <c r="GW97" s="491"/>
      <c r="GX97" s="491"/>
      <c r="GY97" s="491"/>
      <c r="GZ97" s="491"/>
      <c r="HA97" s="491"/>
      <c r="HB97" s="491"/>
      <c r="HC97" s="491"/>
      <c r="HD97" s="491"/>
      <c r="HE97" s="491"/>
      <c r="HF97" s="491"/>
      <c r="HG97" s="491"/>
      <c r="HH97" s="491"/>
      <c r="HI97" s="491"/>
      <c r="HJ97" s="491"/>
      <c r="HK97" s="491"/>
      <c r="HL97" s="491"/>
      <c r="HM97" s="491"/>
      <c r="HN97" s="491"/>
      <c r="HO97" s="492"/>
      <c r="HP97" s="493"/>
      <c r="HQ97" s="494"/>
      <c r="HR97" s="494"/>
      <c r="HS97" s="494"/>
      <c r="HT97" s="494"/>
      <c r="HU97" s="494"/>
      <c r="HV97" s="495"/>
      <c r="HW97" s="496"/>
      <c r="HX97" s="497"/>
      <c r="IA97" s="511"/>
      <c r="IB97" s="512"/>
      <c r="IC97" s="512"/>
      <c r="ID97" s="513"/>
      <c r="IE97" s="514"/>
      <c r="IF97" s="515"/>
      <c r="IG97" s="515"/>
      <c r="IH97" s="489"/>
      <c r="II97" s="337"/>
      <c r="IJ97" s="348"/>
      <c r="IK97" s="348"/>
      <c r="IL97" s="349"/>
      <c r="IM97" s="658"/>
      <c r="IN97" s="659"/>
      <c r="IO97" s="659"/>
      <c r="IP97" s="613"/>
      <c r="IQ97" s="496"/>
      <c r="IR97" s="497"/>
      <c r="IU97" s="484"/>
      <c r="IV97" s="485"/>
      <c r="IW97" s="485"/>
      <c r="IX97" s="485"/>
      <c r="IY97" s="485"/>
      <c r="IZ97" s="485"/>
      <c r="JA97" s="485"/>
      <c r="JB97" s="485"/>
      <c r="JC97" s="485"/>
      <c r="JD97" s="485"/>
      <c r="JE97" s="485"/>
      <c r="JF97" s="485"/>
      <c r="JG97" s="485"/>
      <c r="JH97" s="485"/>
      <c r="JI97" s="485"/>
      <c r="JJ97" s="322"/>
      <c r="JK97" s="322"/>
      <c r="JL97" s="322"/>
      <c r="JM97" s="322"/>
      <c r="JN97" s="322"/>
      <c r="JO97" s="322"/>
      <c r="JP97" s="322"/>
      <c r="JQ97" s="322"/>
      <c r="JR97" s="322"/>
      <c r="JS97" s="322"/>
      <c r="JT97" s="322"/>
      <c r="JU97" s="322"/>
      <c r="JV97" s="322"/>
      <c r="JW97" s="322"/>
      <c r="JX97" s="322"/>
      <c r="JY97" s="322"/>
      <c r="JZ97" s="322"/>
      <c r="KA97" s="322"/>
      <c r="KB97" s="322"/>
      <c r="KC97" s="322"/>
      <c r="KD97" s="322"/>
      <c r="KE97" s="322"/>
      <c r="KF97" s="322"/>
      <c r="KG97" s="322"/>
      <c r="KH97" s="322"/>
      <c r="KI97" s="322"/>
      <c r="KJ97" s="322"/>
      <c r="KK97" s="322"/>
      <c r="KL97" s="322"/>
      <c r="KM97" s="322"/>
      <c r="KN97" s="322"/>
      <c r="KO97" s="322"/>
      <c r="KP97" s="323"/>
      <c r="KQ97" s="387"/>
      <c r="KR97" s="388"/>
      <c r="KS97" s="388"/>
      <c r="KT97" s="388"/>
      <c r="KU97" s="388"/>
      <c r="KV97" s="388"/>
      <c r="KW97" s="389"/>
      <c r="KX97" s="496"/>
      <c r="KY97" s="497"/>
      <c r="LB97" s="502"/>
      <c r="LC97" s="497"/>
      <c r="LF97" s="503"/>
      <c r="LG97" s="504"/>
      <c r="LJ97" s="502"/>
      <c r="LK97" s="518"/>
      <c r="LN97" s="503"/>
      <c r="LO97" s="504"/>
      <c r="LR97" s="484" t="s">
        <v>245</v>
      </c>
      <c r="LS97" s="485" t="s">
        <v>307</v>
      </c>
      <c r="LT97" s="485" t="s">
        <v>195</v>
      </c>
      <c r="LU97" s="485" t="s">
        <v>248</v>
      </c>
      <c r="LV97" s="485" t="s">
        <v>247</v>
      </c>
      <c r="LW97" s="485" t="s">
        <v>195</v>
      </c>
      <c r="LX97" s="485" t="s">
        <v>245</v>
      </c>
      <c r="LY97" s="485" t="s">
        <v>195</v>
      </c>
      <c r="LZ97" s="485"/>
      <c r="MA97" s="485"/>
      <c r="MB97" s="485"/>
      <c r="MC97" s="485"/>
      <c r="MD97" s="485"/>
      <c r="ME97" s="485"/>
      <c r="MF97" s="485"/>
      <c r="MG97" s="338"/>
      <c r="MH97" s="338"/>
      <c r="MI97" s="338"/>
      <c r="MJ97" s="338"/>
      <c r="MK97" s="338"/>
      <c r="ML97" s="338"/>
      <c r="MM97" s="338"/>
      <c r="MN97" s="338"/>
      <c r="MO97" s="338"/>
      <c r="MP97" s="338"/>
      <c r="MQ97" s="338"/>
      <c r="MR97" s="338"/>
      <c r="MS97" s="338"/>
      <c r="MT97" s="338"/>
      <c r="MU97" s="338"/>
      <c r="MV97" s="338"/>
      <c r="MW97" s="338"/>
      <c r="MX97" s="338"/>
      <c r="MY97" s="338"/>
      <c r="MZ97" s="338"/>
      <c r="NA97" s="338"/>
      <c r="NB97" s="338"/>
      <c r="NC97" s="338"/>
      <c r="ND97" s="338"/>
      <c r="NE97" s="338"/>
      <c r="NF97" s="338"/>
      <c r="NG97" s="338"/>
      <c r="NH97" s="338"/>
      <c r="NI97" s="338"/>
      <c r="NJ97" s="338"/>
      <c r="NK97" s="338"/>
      <c r="NL97" s="338"/>
      <c r="NM97" s="338"/>
      <c r="NN97" s="338"/>
      <c r="NO97" s="338"/>
      <c r="NP97" s="338"/>
      <c r="NQ97" s="338"/>
      <c r="NR97" s="338"/>
      <c r="NS97" s="338"/>
      <c r="NT97" s="339"/>
      <c r="NU97" s="519"/>
      <c r="NV97" s="520"/>
      <c r="NW97" s="520"/>
      <c r="NX97" s="520"/>
      <c r="NY97" s="520"/>
      <c r="NZ97" s="520"/>
      <c r="OA97" s="521"/>
      <c r="OB97" s="496"/>
      <c r="OC97" s="497"/>
      <c r="OF97" s="522"/>
      <c r="OG97" s="523"/>
      <c r="OH97" s="523"/>
      <c r="OI97" s="523"/>
      <c r="OJ97" s="523"/>
      <c r="OK97" s="523"/>
      <c r="OL97" s="523"/>
      <c r="OM97" s="523"/>
      <c r="ON97" s="524"/>
      <c r="OO97" s="525"/>
      <c r="OP97" s="526"/>
      <c r="OQ97" s="526"/>
      <c r="OR97" s="526"/>
      <c r="OS97" s="526"/>
      <c r="OT97" s="526"/>
      <c r="OU97" s="527"/>
      <c r="OV97" s="528"/>
      <c r="OW97" s="322"/>
      <c r="OX97" s="529"/>
      <c r="OY97" s="529"/>
      <c r="OZ97" s="529"/>
      <c r="PA97" s="529"/>
      <c r="PB97" s="529"/>
      <c r="PC97" s="529"/>
      <c r="PD97" s="529"/>
      <c r="PE97" s="529"/>
      <c r="PF97" s="529"/>
      <c r="PG97" s="529"/>
      <c r="PH97" s="529"/>
      <c r="PI97" s="529"/>
      <c r="PJ97" s="529"/>
      <c r="PK97" s="529"/>
      <c r="PL97" s="529"/>
      <c r="PM97" s="529"/>
      <c r="PN97" s="529"/>
      <c r="PO97" s="530"/>
      <c r="PP97" s="531"/>
      <c r="PQ97" s="532"/>
      <c r="PR97" s="532"/>
      <c r="PS97" s="532"/>
      <c r="PT97" s="532"/>
      <c r="PU97" s="532"/>
      <c r="PV97" s="516"/>
      <c r="PW97" s="496"/>
      <c r="PX97" s="497"/>
      <c r="QA97" s="533"/>
      <c r="QB97" s="534"/>
      <c r="QC97" s="534"/>
      <c r="QD97" s="534"/>
      <c r="QE97" s="534"/>
      <c r="QF97" s="534"/>
      <c r="QG97" s="535"/>
      <c r="QH97" s="525"/>
      <c r="QI97" s="526"/>
      <c r="QJ97" s="526"/>
      <c r="QK97" s="526"/>
      <c r="QL97" s="526"/>
      <c r="QM97" s="526"/>
      <c r="QN97" s="527"/>
      <c r="QO97" s="505"/>
      <c r="QP97" s="506"/>
      <c r="QQ97" s="506"/>
      <c r="QR97" s="506"/>
      <c r="QS97" s="506"/>
      <c r="QT97" s="506"/>
      <c r="QU97" s="507"/>
      <c r="QV97" s="508"/>
      <c r="QW97" s="509"/>
      <c r="QX97" s="509"/>
      <c r="QY97" s="509"/>
      <c r="QZ97" s="509"/>
      <c r="RA97" s="509"/>
      <c r="RB97" s="510"/>
      <c r="RC97" s="496"/>
      <c r="RD97" s="497"/>
      <c r="RG97" s="522"/>
      <c r="RH97" s="523"/>
      <c r="RI97" s="523"/>
      <c r="RJ97" s="523"/>
      <c r="RK97" s="523"/>
      <c r="RL97" s="523"/>
      <c r="RM97" s="524"/>
      <c r="RN97" s="525"/>
      <c r="RO97" s="526"/>
      <c r="RP97" s="526"/>
      <c r="RQ97" s="526"/>
      <c r="RR97" s="526"/>
      <c r="RS97" s="526"/>
      <c r="RT97" s="527"/>
      <c r="RU97" s="528"/>
      <c r="RV97" s="528"/>
      <c r="RW97" s="529"/>
      <c r="RX97" s="529"/>
      <c r="RY97" s="529"/>
      <c r="RZ97" s="529"/>
      <c r="SA97" s="530"/>
      <c r="SB97" s="531"/>
      <c r="SC97" s="532"/>
      <c r="SD97" s="532"/>
      <c r="SE97" s="532"/>
      <c r="SF97" s="532"/>
      <c r="SG97" s="532"/>
      <c r="SH97" s="516"/>
      <c r="SI97" s="496"/>
      <c r="SJ97" s="497"/>
      <c r="SM97" s="502"/>
      <c r="SN97" s="497"/>
      <c r="SQ97" s="503"/>
      <c r="SR97" s="504"/>
      <c r="SU97" s="355"/>
      <c r="SV97" s="356"/>
      <c r="SW97" s="356"/>
      <c r="SX97" s="357"/>
      <c r="SY97" s="536"/>
      <c r="SZ97" s="537"/>
      <c r="TA97" s="537"/>
      <c r="TB97" s="538"/>
      <c r="TC97" s="365"/>
      <c r="TD97" s="366"/>
      <c r="TE97" s="366"/>
      <c r="TF97" s="367"/>
      <c r="TG97" s="403"/>
      <c r="TH97" s="404"/>
      <c r="TI97" s="404"/>
      <c r="TJ97" s="405"/>
      <c r="TK97" s="496"/>
      <c r="TL97" s="497"/>
      <c r="TO97" s="502"/>
      <c r="TP97" s="539"/>
      <c r="TQ97" s="291"/>
      <c r="TR97" s="291"/>
      <c r="TS97" s="539"/>
      <c r="TT97" s="539"/>
      <c r="TU97" s="291"/>
      <c r="TV97" s="291"/>
      <c r="TW97" s="539"/>
      <c r="TX97" s="539"/>
      <c r="TY97" s="291"/>
      <c r="TZ97" s="291"/>
      <c r="UA97" s="539"/>
      <c r="UB97" s="539"/>
      <c r="UC97" s="291"/>
      <c r="UD97" s="291"/>
      <c r="UE97" s="540"/>
      <c r="UF97" s="504"/>
      <c r="UI97" s="503"/>
      <c r="UJ97" s="504"/>
      <c r="UM97" s="503"/>
      <c r="UN97" s="504"/>
      <c r="UQ97" s="502"/>
      <c r="UR97" s="497"/>
      <c r="UU97" s="503"/>
      <c r="UV97" s="504"/>
      <c r="UY97" s="540"/>
      <c r="UZ97" s="540"/>
      <c r="VC97" s="540"/>
      <c r="VD97" s="540"/>
      <c r="VF97" s="374"/>
      <c r="VG97" s="541"/>
      <c r="VH97" s="542"/>
      <c r="VI97" s="541"/>
      <c r="VJ97" s="542"/>
      <c r="VK97" s="335"/>
      <c r="VL97" s="542"/>
      <c r="VM97" s="543"/>
      <c r="VN97" s="541"/>
      <c r="VO97" s="544"/>
      <c r="VP97" s="618"/>
      <c r="WF97" s="127" t="n">
        <f aca="false">IF(AJ97="",0,AJ97+WF94)</f>
        <v>0</v>
      </c>
      <c r="WG97" s="127" t="n">
        <f aca="false">IF(AK97="",0,AK97+WG94)</f>
        <v>0</v>
      </c>
      <c r="WH97" s="127" t="n">
        <f aca="false">IF(BP97="",0,BP97+WH94)</f>
        <v>0</v>
      </c>
      <c r="WI97" s="127" t="n">
        <f aca="false">IF(BQ97="",0,BQ97+WI94)</f>
        <v>0</v>
      </c>
      <c r="WJ97" s="127" t="n">
        <f aca="false">IF(CJ97="",0,CJ97+WJ94)</f>
        <v>0</v>
      </c>
      <c r="WK97" s="127" t="n">
        <f aca="false">IF(CK97="",0,CK97+WK94)</f>
        <v>0</v>
      </c>
      <c r="WL97" s="127" t="n">
        <f aca="false">IF(DD97="",0,DD97+WL94)</f>
        <v>0</v>
      </c>
      <c r="WM97" s="127" t="n">
        <f aca="false">IF(DE97="",0,DE97+WM94)</f>
        <v>0</v>
      </c>
      <c r="WN97" s="127" t="n">
        <f aca="false">IF(EF97="",0,EF97+WN94)</f>
        <v>0</v>
      </c>
      <c r="WO97" s="127" t="n">
        <f aca="false">IF(EG97="",0,EG97+WO94)</f>
        <v>0</v>
      </c>
      <c r="WP97" s="127" t="n">
        <f aca="false">IF(FF97="",0,FF97+WP94)</f>
        <v>0</v>
      </c>
      <c r="WQ97" s="127" t="n">
        <f aca="false">IF(FG97="",0,FG97+WQ94)</f>
        <v>0</v>
      </c>
      <c r="WR97" s="127" t="n">
        <f aca="false">IF(IS97="",0,IS97+WR94)</f>
        <v>0</v>
      </c>
      <c r="WS97" s="127" t="n">
        <f aca="false">IF(IT97="",0,IT97+WS94)</f>
        <v>0</v>
      </c>
      <c r="WT97" s="127" t="n">
        <f aca="false">IF(HY97="",0,HY97+WT94)</f>
        <v>0</v>
      </c>
      <c r="WU97" s="127" t="n">
        <f aca="false">IF(HZ97="",0,HZ97+WU94)</f>
        <v>0</v>
      </c>
      <c r="WV97" s="127" t="n">
        <f aca="false">IF(SK97="",0,SK97+WV94)</f>
        <v>0</v>
      </c>
      <c r="WW97" s="127" t="n">
        <f aca="false">IF(SL97="",0,SL97+WW94)</f>
        <v>0</v>
      </c>
      <c r="WX97" s="127" t="n">
        <f aca="false">IF(UM97="",0,UM97)</f>
        <v>0</v>
      </c>
      <c r="WY97" s="127" t="n">
        <f aca="false">IF(UN97="",0,UN97)</f>
        <v>0</v>
      </c>
      <c r="WZ97" s="127" t="n">
        <f aca="false">IF(LL97="",0,LL97+WZ94)</f>
        <v>0</v>
      </c>
      <c r="XA97" s="127" t="n">
        <f aca="false">IF(LM97="",0,LM97+XA94)</f>
        <v>0</v>
      </c>
      <c r="XB97" s="127" t="n">
        <f aca="false">IF(UI97="",0,UI97+XB94)</f>
        <v>0</v>
      </c>
      <c r="XC97" s="127" t="n">
        <f aca="false">IF(UJ97="",0,UJ97+XC94)</f>
        <v>0</v>
      </c>
      <c r="XD97" s="127" t="n">
        <f aca="false">IF(VN97="",0,VN97+XD94)</f>
        <v>0</v>
      </c>
      <c r="XE97" s="127" t="n">
        <f aca="false">IF(VO97="",0,VO97+XE94)</f>
        <v>0</v>
      </c>
      <c r="XF97" s="127" t="n">
        <f aca="false">IFERROR(XD97/$A95,0)</f>
        <v>0</v>
      </c>
      <c r="XG97" s="127" t="n">
        <f aca="false">IFERROR(XE97/$A95,0)</f>
        <v>0</v>
      </c>
      <c r="XH97" s="127" t="n">
        <f aca="false">IF(US97="",0,US97+XH94)</f>
        <v>0</v>
      </c>
      <c r="XI97" s="127" t="n">
        <f aca="false">IF(UT97="",0,UT97+XI94)</f>
        <v>0</v>
      </c>
      <c r="XJ97" s="127" t="n">
        <f aca="false">IF(WF97&gt;0,0,AH97+XJ94)</f>
        <v>0</v>
      </c>
      <c r="XK97" s="127" t="n">
        <f aca="false">IF(WG97&gt;0,0,AI97+XK94)</f>
        <v>0</v>
      </c>
      <c r="XL97" s="127" t="n">
        <f aca="false">IF(WH97&gt;0,0,BN97+XL94)</f>
        <v>0</v>
      </c>
      <c r="XM97" s="127" t="n">
        <f aca="false">IF(WI97&gt;0,0,BO97+XM94)</f>
        <v>0</v>
      </c>
      <c r="XN97" s="127" t="n">
        <f aca="false">IF(WJ97&gt;0,0,CH97+XN94)</f>
        <v>0</v>
      </c>
      <c r="XO97" s="127" t="n">
        <f aca="false">IF(WK97&gt;0,0,CI97+XO94)</f>
        <v>0</v>
      </c>
      <c r="XP97" s="127" t="n">
        <f aca="false">IF(WL97&gt;0,0,DB97+XP94)</f>
        <v>0</v>
      </c>
      <c r="XQ97" s="127" t="n">
        <f aca="false">IF(WM97&gt;0,0,DC97+XQ94)</f>
        <v>0</v>
      </c>
      <c r="XR97" s="127" t="n">
        <f aca="false">IF(WN97&gt;0,0,ED97+XR94)</f>
        <v>0</v>
      </c>
      <c r="XS97" s="127" t="n">
        <f aca="false">IF(WO97&gt;0,0,EE97+XS94)</f>
        <v>0</v>
      </c>
      <c r="XT97" s="127" t="n">
        <f aca="false">IF(WP97&gt;0,0,FD97+XT94)</f>
        <v>0</v>
      </c>
      <c r="XU97" s="127" t="n">
        <f aca="false">IF(WQ97&gt;0,0,FE97+XU94)</f>
        <v>0</v>
      </c>
      <c r="XV97" s="127" t="n">
        <f aca="false">IF(WR97&gt;0,0,IQ97+XV94)</f>
        <v>0</v>
      </c>
      <c r="XW97" s="127" t="n">
        <f aca="false">IF(WS97&gt;0,0,IR97+XW94)</f>
        <v>0</v>
      </c>
      <c r="XX97" s="127" t="n">
        <f aca="false">IF(WT97&gt;0,0,HW97+XX94)</f>
        <v>0</v>
      </c>
      <c r="XY97" s="127" t="n">
        <f aca="false">IFERROR(IF(WU97&gt;0,0,HX97+XY94),0)</f>
        <v>0</v>
      </c>
      <c r="XZ97" s="127" t="n">
        <f aca="false">IF(WV97&gt;0,0,SI97+XZ94)</f>
        <v>0</v>
      </c>
      <c r="YA97" s="127" t="n">
        <f aca="false">IFERROR(IF(WW97&gt;0,0,SJ97+YA94),0)</f>
        <v>0</v>
      </c>
      <c r="YB97" s="127"/>
      <c r="YC97" s="127"/>
      <c r="YD97" s="127"/>
    </row>
    <row r="98" customFormat="false" ht="15" hidden="false" customHeight="true" outlineLevel="0" collapsed="false">
      <c r="A98" s="746"/>
      <c r="B98" s="381" t="s">
        <v>467</v>
      </c>
      <c r="C98" s="382" t="s">
        <v>468</v>
      </c>
      <c r="D98" s="382" t="s">
        <v>469</v>
      </c>
      <c r="E98" s="382"/>
      <c r="F98" s="382"/>
      <c r="G98" s="382"/>
      <c r="H98" s="382"/>
      <c r="I98" s="383"/>
      <c r="J98" s="384"/>
      <c r="K98" s="385"/>
      <c r="L98" s="385"/>
      <c r="M98" s="385"/>
      <c r="N98" s="385"/>
      <c r="O98" s="385"/>
      <c r="P98" s="386"/>
      <c r="Q98" s="322"/>
      <c r="R98" s="322"/>
      <c r="S98" s="322" t="s">
        <v>433</v>
      </c>
      <c r="T98" s="322"/>
      <c r="U98" s="322"/>
      <c r="V98" s="322"/>
      <c r="W98" s="322"/>
      <c r="X98" s="322"/>
      <c r="Y98" s="747"/>
      <c r="Z98" s="323"/>
      <c r="AA98" s="387"/>
      <c r="AB98" s="388"/>
      <c r="AC98" s="388"/>
      <c r="AD98" s="388"/>
      <c r="AE98" s="388"/>
      <c r="AF98" s="388"/>
      <c r="AG98" s="389"/>
      <c r="AH98" s="390" t="n">
        <f aca="false">SUBTOTAL(3, B98:P98)</f>
        <v>3</v>
      </c>
      <c r="AI98" s="391" t="n">
        <f aca="false">COUNTIF(Q98:AG98,"&lt;&gt;0")-COUNTIF(Q98:AG98,"")</f>
        <v>1</v>
      </c>
      <c r="AL98" s="381" t="s">
        <v>470</v>
      </c>
      <c r="AM98" s="382" t="s">
        <v>450</v>
      </c>
      <c r="AN98" s="382" t="s">
        <v>471</v>
      </c>
      <c r="AO98" s="382"/>
      <c r="AP98" s="382"/>
      <c r="AQ98" s="382"/>
      <c r="AR98" s="383"/>
      <c r="AS98" s="384"/>
      <c r="AT98" s="385"/>
      <c r="AU98" s="385"/>
      <c r="AV98" s="385"/>
      <c r="AW98" s="385"/>
      <c r="AX98" s="385"/>
      <c r="AY98" s="386"/>
      <c r="AZ98" s="322"/>
      <c r="BA98" s="748" t="s">
        <v>250</v>
      </c>
      <c r="BB98" s="322"/>
      <c r="BC98" s="322"/>
      <c r="BD98" s="322"/>
      <c r="BE98" s="661" t="s">
        <v>471</v>
      </c>
      <c r="BF98" s="750" t="s">
        <v>343</v>
      </c>
      <c r="BG98" s="387"/>
      <c r="BH98" s="388"/>
      <c r="BI98" s="388"/>
      <c r="BJ98" s="388"/>
      <c r="BK98" s="388"/>
      <c r="BL98" s="388"/>
      <c r="BM98" s="389"/>
      <c r="BN98" s="390" t="n">
        <f aca="false">SUBTOTAL(3, AL98:AY98)</f>
        <v>3</v>
      </c>
      <c r="BO98" s="391" t="n">
        <f aca="false">COUNTIF(AZ98:BM98,"&lt;&gt;0")-COUNTIF(AZ98:BM98,"")</f>
        <v>3</v>
      </c>
      <c r="BR98" s="381"/>
      <c r="BS98" s="382"/>
      <c r="BT98" s="382"/>
      <c r="BU98" s="383"/>
      <c r="BV98" s="392"/>
      <c r="BW98" s="393"/>
      <c r="BX98" s="393"/>
      <c r="BY98" s="394"/>
      <c r="BZ98" s="321"/>
      <c r="CA98" s="322"/>
      <c r="CB98" s="322"/>
      <c r="CC98" s="323"/>
      <c r="CD98" s="387"/>
      <c r="CE98" s="388"/>
      <c r="CF98" s="388"/>
      <c r="CG98" s="389"/>
      <c r="CH98" s="390" t="n">
        <f aca="false">SUBTOTAL(3, BR98:BY98)</f>
        <v>0</v>
      </c>
      <c r="CI98" s="391" t="n">
        <f aca="false">COUNTIF(BZ98:CG98,"&lt;&gt;0")-COUNTIF(BZ98:CG98,"")</f>
        <v>0</v>
      </c>
      <c r="CL98" s="381"/>
      <c r="CM98" s="382"/>
      <c r="CN98" s="382"/>
      <c r="CO98" s="383"/>
      <c r="CP98" s="384"/>
      <c r="CQ98" s="385"/>
      <c r="CR98" s="385"/>
      <c r="CS98" s="386"/>
      <c r="CT98" s="321"/>
      <c r="CU98" s="322"/>
      <c r="CV98" s="322"/>
      <c r="CW98" s="323"/>
      <c r="CX98" s="387"/>
      <c r="CY98" s="388"/>
      <c r="CZ98" s="388"/>
      <c r="DA98" s="389"/>
      <c r="DB98" s="390" t="n">
        <f aca="false">SUBTOTAL(3, CL98:CS98)</f>
        <v>0</v>
      </c>
      <c r="DC98" s="391" t="n">
        <f aca="false">COUNTIF(CT98:DA98,"&lt;&gt;0")-COUNTIF(CT98:DA98,"")</f>
        <v>0</v>
      </c>
      <c r="DF98" s="395" t="n">
        <f aca="false">SUMIF(B6:DE6,"итого гр.",B98:DE98)</f>
        <v>6</v>
      </c>
      <c r="DG98" s="391" t="n">
        <f aca="false">SUMIF(B6:DE6,"итого фк.",B98:DE98)</f>
        <v>4</v>
      </c>
      <c r="DJ98" s="396"/>
      <c r="DK98" s="397"/>
      <c r="DN98" s="381"/>
      <c r="DO98" s="382"/>
      <c r="DP98" s="382"/>
      <c r="DQ98" s="383"/>
      <c r="DR98" s="384"/>
      <c r="DS98" s="385"/>
      <c r="DT98" s="385"/>
      <c r="DU98" s="386"/>
      <c r="DV98" s="321"/>
      <c r="DW98" s="322"/>
      <c r="DX98" s="322"/>
      <c r="DY98" s="323"/>
      <c r="DZ98" s="387"/>
      <c r="EA98" s="388"/>
      <c r="EB98" s="388"/>
      <c r="EC98" s="389"/>
      <c r="ED98" s="390" t="n">
        <f aca="false">SUBTOTAL(3, DN98:DU98)</f>
        <v>0</v>
      </c>
      <c r="EE98" s="391" t="n">
        <f aca="false">COUNTIF(DV98:EC98,"&lt;&gt;0")-COUNTIF(DV98:EC98,"")</f>
        <v>0</v>
      </c>
      <c r="EH98" s="381"/>
      <c r="EI98" s="382"/>
      <c r="EJ98" s="382"/>
      <c r="EK98" s="382"/>
      <c r="EL98" s="382"/>
      <c r="EM98" s="382"/>
      <c r="EN98" s="383"/>
      <c r="EO98" s="384"/>
      <c r="EP98" s="385"/>
      <c r="EQ98" s="385"/>
      <c r="ER98" s="386"/>
      <c r="ES98" s="321"/>
      <c r="ET98" s="322"/>
      <c r="EU98" s="322"/>
      <c r="EV98" s="322"/>
      <c r="EW98" s="322"/>
      <c r="EX98" s="322"/>
      <c r="EY98" s="323"/>
      <c r="EZ98" s="387"/>
      <c r="FA98" s="388"/>
      <c r="FB98" s="388"/>
      <c r="FC98" s="389"/>
      <c r="FD98" s="390" t="n">
        <f aca="false">SUBTOTAL(3, EH98:ER98)</f>
        <v>0</v>
      </c>
      <c r="FE98" s="391" t="n">
        <f aca="false">COUNTIF(ES98:FC98,"&lt;&gt;0")-COUNTIF(ES98:FC98,"")</f>
        <v>0</v>
      </c>
      <c r="FH98" s="381" t="s">
        <v>472</v>
      </c>
      <c r="FI98" s="382" t="s">
        <v>473</v>
      </c>
      <c r="FJ98" s="382" t="s">
        <v>321</v>
      </c>
      <c r="FK98" s="382" t="s">
        <v>474</v>
      </c>
      <c r="FL98" s="382"/>
      <c r="FM98" s="382"/>
      <c r="FN98" s="382"/>
      <c r="FO98" s="382"/>
      <c r="FP98" s="382"/>
      <c r="FQ98" s="382"/>
      <c r="FR98" s="382"/>
      <c r="FS98" s="382"/>
      <c r="FT98" s="382"/>
      <c r="FU98" s="382"/>
      <c r="FV98" s="382"/>
      <c r="FW98" s="382"/>
      <c r="FX98" s="382"/>
      <c r="FY98" s="382"/>
      <c r="FZ98" s="382"/>
      <c r="GA98" s="382"/>
      <c r="GB98" s="382"/>
      <c r="GC98" s="382"/>
      <c r="GD98" s="382"/>
      <c r="GE98" s="382"/>
      <c r="GF98" s="382"/>
      <c r="GG98" s="382"/>
      <c r="GH98" s="382"/>
      <c r="GI98" s="382"/>
      <c r="GJ98" s="382"/>
      <c r="GK98" s="382"/>
      <c r="GL98" s="382"/>
      <c r="GM98" s="383"/>
      <c r="GN98" s="384"/>
      <c r="GO98" s="385"/>
      <c r="GP98" s="385"/>
      <c r="GQ98" s="385"/>
      <c r="GR98" s="385"/>
      <c r="GS98" s="385"/>
      <c r="GT98" s="386"/>
      <c r="GU98" s="321" t="s">
        <v>312</v>
      </c>
      <c r="GV98" s="322" t="s">
        <v>475</v>
      </c>
      <c r="GW98" s="322"/>
      <c r="GX98" s="322"/>
      <c r="GY98" s="322"/>
      <c r="GZ98" s="322"/>
      <c r="HA98" s="322"/>
      <c r="HB98" s="322"/>
      <c r="HC98" s="322"/>
      <c r="HD98" s="322"/>
      <c r="HE98" s="322"/>
      <c r="HF98" s="322"/>
      <c r="HG98" s="322"/>
      <c r="HH98" s="322"/>
      <c r="HI98" s="322"/>
      <c r="HJ98" s="322"/>
      <c r="HK98" s="322"/>
      <c r="HL98" s="322"/>
      <c r="HM98" s="322"/>
      <c r="HN98" s="322"/>
      <c r="HO98" s="323"/>
      <c r="HP98" s="387"/>
      <c r="HQ98" s="388"/>
      <c r="HR98" s="388"/>
      <c r="HS98" s="388"/>
      <c r="HT98" s="388"/>
      <c r="HU98" s="388"/>
      <c r="HV98" s="389"/>
      <c r="HW98" s="390" t="n">
        <f aca="false">SUBTOTAL(3, FH98:GT98)</f>
        <v>4</v>
      </c>
      <c r="HX98" s="391" t="n">
        <f aca="false">COUNTIF(GU98:HV98,"&lt;&gt;0")-COUNTIF(GU98:HV98,"")</f>
        <v>2</v>
      </c>
      <c r="IA98" s="398"/>
      <c r="IB98" s="399"/>
      <c r="IC98" s="399"/>
      <c r="ID98" s="400"/>
      <c r="IE98" s="401"/>
      <c r="IF98" s="402"/>
      <c r="IG98" s="402"/>
      <c r="IH98" s="386"/>
      <c r="II98" s="321"/>
      <c r="IJ98" s="366"/>
      <c r="IK98" s="366"/>
      <c r="IL98" s="367"/>
      <c r="IM98" s="403"/>
      <c r="IN98" s="404"/>
      <c r="IO98" s="404"/>
      <c r="IP98" s="405"/>
      <c r="IQ98" s="390" t="n">
        <f aca="false">SUBTOTAL(3, IA98:IH98)</f>
        <v>0</v>
      </c>
      <c r="IR98" s="391" t="n">
        <f aca="false">COUNTIF(II98:IP98,"&lt;&gt;0")-COUNTIF(II98:IP98,"")</f>
        <v>0</v>
      </c>
      <c r="IU98" s="381"/>
      <c r="IV98" s="382"/>
      <c r="IW98" s="382"/>
      <c r="IX98" s="382"/>
      <c r="IY98" s="382"/>
      <c r="IZ98" s="382"/>
      <c r="JA98" s="382"/>
      <c r="JB98" s="382"/>
      <c r="JC98" s="382"/>
      <c r="JD98" s="382"/>
      <c r="JE98" s="382"/>
      <c r="JF98" s="382"/>
      <c r="JG98" s="382"/>
      <c r="JH98" s="382"/>
      <c r="JI98" s="382"/>
      <c r="JJ98" s="322"/>
      <c r="JK98" s="322"/>
      <c r="JL98" s="322"/>
      <c r="JM98" s="322"/>
      <c r="JN98" s="322"/>
      <c r="JO98" s="322"/>
      <c r="JP98" s="322"/>
      <c r="JQ98" s="322"/>
      <c r="JR98" s="322"/>
      <c r="JS98" s="322"/>
      <c r="JT98" s="322"/>
      <c r="JU98" s="322"/>
      <c r="JV98" s="322"/>
      <c r="JW98" s="322"/>
      <c r="JX98" s="322"/>
      <c r="JY98" s="322"/>
      <c r="JZ98" s="322"/>
      <c r="KA98" s="322"/>
      <c r="KB98" s="322"/>
      <c r="KC98" s="322"/>
      <c r="KD98" s="322"/>
      <c r="KE98" s="322"/>
      <c r="KF98" s="322"/>
      <c r="KG98" s="322"/>
      <c r="KH98" s="322"/>
      <c r="KI98" s="322"/>
      <c r="KJ98" s="322"/>
      <c r="KK98" s="322"/>
      <c r="KL98" s="322"/>
      <c r="KM98" s="322"/>
      <c r="KN98" s="322"/>
      <c r="KO98" s="322"/>
      <c r="KP98" s="323"/>
      <c r="KQ98" s="387"/>
      <c r="KR98" s="388"/>
      <c r="KS98" s="388"/>
      <c r="KT98" s="388"/>
      <c r="KU98" s="388"/>
      <c r="KV98" s="388"/>
      <c r="KW98" s="389"/>
      <c r="KX98" s="390" t="n">
        <f aca="false">SUBTOTAL(3, IU98:JI98)</f>
        <v>0</v>
      </c>
      <c r="KY98" s="391" t="n">
        <f aca="false">COUNTIF(JJ98:KW98,"&lt;&gt;0")-COUNTIF(JJ98:KW98,"")</f>
        <v>0</v>
      </c>
      <c r="LB98" s="395" t="n">
        <f aca="false">SUMIF(DN9:LA9,"итого гр.",DN98:LA98)</f>
        <v>0</v>
      </c>
      <c r="LC98" s="391" t="n">
        <f aca="false">SUMIF(DN9:LA9,"итого фк.",DN98:LA98)</f>
        <v>0</v>
      </c>
      <c r="LF98" s="396"/>
      <c r="LG98" s="397"/>
      <c r="LJ98" s="395"/>
      <c r="LK98" s="407"/>
      <c r="LN98" s="396"/>
      <c r="LO98" s="397"/>
      <c r="LR98" s="381" t="s">
        <v>370</v>
      </c>
      <c r="LS98" s="382" t="s">
        <v>363</v>
      </c>
      <c r="LT98" s="382" t="s">
        <v>266</v>
      </c>
      <c r="LU98" s="382" t="s">
        <v>240</v>
      </c>
      <c r="LV98" s="382" t="s">
        <v>270</v>
      </c>
      <c r="LW98" s="382" t="s">
        <v>476</v>
      </c>
      <c r="LX98" s="382" t="s">
        <v>477</v>
      </c>
      <c r="LY98" s="382" t="s">
        <v>392</v>
      </c>
      <c r="LZ98" s="382"/>
      <c r="MA98" s="382"/>
      <c r="MB98" s="382"/>
      <c r="MC98" s="382"/>
      <c r="MD98" s="382"/>
      <c r="ME98" s="382"/>
      <c r="MF98" s="382"/>
      <c r="MG98" s="322"/>
      <c r="MH98" s="322"/>
      <c r="MI98" s="322"/>
      <c r="MJ98" s="322"/>
      <c r="MK98" s="322"/>
      <c r="ML98" s="322"/>
      <c r="MM98" s="322"/>
      <c r="MN98" s="322"/>
      <c r="MO98" s="322"/>
      <c r="MP98" s="322"/>
      <c r="MQ98" s="322"/>
      <c r="MR98" s="322"/>
      <c r="MS98" s="322"/>
      <c r="MT98" s="322"/>
      <c r="MU98" s="322"/>
      <c r="MV98" s="322"/>
      <c r="MW98" s="322"/>
      <c r="MX98" s="322"/>
      <c r="MY98" s="322"/>
      <c r="MZ98" s="322"/>
      <c r="NA98" s="322"/>
      <c r="NB98" s="322"/>
      <c r="NC98" s="322"/>
      <c r="ND98" s="322"/>
      <c r="NE98" s="322"/>
      <c r="NF98" s="322"/>
      <c r="NG98" s="322"/>
      <c r="NH98" s="322"/>
      <c r="NI98" s="322"/>
      <c r="NJ98" s="322"/>
      <c r="NK98" s="322"/>
      <c r="NL98" s="322"/>
      <c r="NM98" s="322"/>
      <c r="NN98" s="322"/>
      <c r="NO98" s="322"/>
      <c r="NP98" s="322"/>
      <c r="NQ98" s="322"/>
      <c r="NR98" s="322"/>
      <c r="NS98" s="322"/>
      <c r="NT98" s="323"/>
      <c r="NU98" s="387"/>
      <c r="NV98" s="388"/>
      <c r="NW98" s="388"/>
      <c r="NX98" s="388"/>
      <c r="NY98" s="388"/>
      <c r="NZ98" s="388"/>
      <c r="OA98" s="389"/>
      <c r="OB98" s="390" t="n">
        <f aca="false">SUBTOTAL(3, LR98:MF98)</f>
        <v>8</v>
      </c>
      <c r="OC98" s="391" t="n">
        <f aca="false">COUNTIF(MG98:OA98,"&lt;&gt;0")-COUNTIF(MG98:OA98,"")</f>
        <v>0</v>
      </c>
      <c r="OF98" s="408"/>
      <c r="OG98" s="409"/>
      <c r="OH98" s="409"/>
      <c r="OI98" s="409"/>
      <c r="OJ98" s="409"/>
      <c r="OK98" s="409"/>
      <c r="OL98" s="409"/>
      <c r="OM98" s="409"/>
      <c r="ON98" s="410"/>
      <c r="OO98" s="411"/>
      <c r="OP98" s="412"/>
      <c r="OQ98" s="412"/>
      <c r="OR98" s="412"/>
      <c r="OS98" s="412"/>
      <c r="OT98" s="412"/>
      <c r="OU98" s="413"/>
      <c r="OV98" s="365"/>
      <c r="OW98" s="322"/>
      <c r="OX98" s="366"/>
      <c r="OY98" s="366"/>
      <c r="OZ98" s="366"/>
      <c r="PA98" s="366"/>
      <c r="PB98" s="366"/>
      <c r="PC98" s="366"/>
      <c r="PD98" s="366"/>
      <c r="PE98" s="366"/>
      <c r="PF98" s="366"/>
      <c r="PG98" s="366"/>
      <c r="PH98" s="366"/>
      <c r="PI98" s="366"/>
      <c r="PJ98" s="366"/>
      <c r="PK98" s="366"/>
      <c r="PL98" s="366"/>
      <c r="PM98" s="366"/>
      <c r="PN98" s="366"/>
      <c r="PO98" s="367"/>
      <c r="PP98" s="403"/>
      <c r="PQ98" s="404"/>
      <c r="PR98" s="404"/>
      <c r="PS98" s="404"/>
      <c r="PT98" s="404"/>
      <c r="PU98" s="404"/>
      <c r="PV98" s="405"/>
      <c r="PW98" s="390" t="n">
        <f aca="false">SUBTOTAL(3, OF98:OU98)</f>
        <v>0</v>
      </c>
      <c r="PX98" s="391" t="n">
        <f aca="false">COUNTIF(OV98:PV98,"&lt;&gt;0")-COUNTIF(OV98:PV98,"")</f>
        <v>0</v>
      </c>
      <c r="QA98" s="414"/>
      <c r="QB98" s="415"/>
      <c r="QC98" s="415"/>
      <c r="QD98" s="415"/>
      <c r="QE98" s="415"/>
      <c r="QF98" s="415"/>
      <c r="QG98" s="416"/>
      <c r="QH98" s="411"/>
      <c r="QI98" s="412"/>
      <c r="QJ98" s="412"/>
      <c r="QK98" s="412"/>
      <c r="QL98" s="412"/>
      <c r="QM98" s="412"/>
      <c r="QN98" s="413"/>
      <c r="QO98" s="321"/>
      <c r="QP98" s="322"/>
      <c r="QQ98" s="322"/>
      <c r="QR98" s="322"/>
      <c r="QS98" s="322"/>
      <c r="QT98" s="322"/>
      <c r="QU98" s="323"/>
      <c r="QV98" s="387"/>
      <c r="QW98" s="388"/>
      <c r="QX98" s="388"/>
      <c r="QY98" s="388"/>
      <c r="QZ98" s="388"/>
      <c r="RA98" s="388"/>
      <c r="RB98" s="389"/>
      <c r="RC98" s="390" t="n">
        <f aca="false">SUBTOTAL(3, QA98:QN98)</f>
        <v>0</v>
      </c>
      <c r="RD98" s="391" t="n">
        <f aca="false">COUNTIF(QO98:RB98,"&lt;&gt;0")-COUNTIF(QO98:RB98,"")</f>
        <v>0</v>
      </c>
      <c r="RG98" s="408"/>
      <c r="RH98" s="409"/>
      <c r="RI98" s="409"/>
      <c r="RJ98" s="409"/>
      <c r="RK98" s="409"/>
      <c r="RL98" s="409"/>
      <c r="RM98" s="410"/>
      <c r="RN98" s="411"/>
      <c r="RO98" s="412"/>
      <c r="RP98" s="412"/>
      <c r="RQ98" s="412"/>
      <c r="RR98" s="412"/>
      <c r="RS98" s="412"/>
      <c r="RT98" s="413"/>
      <c r="RU98" s="365"/>
      <c r="RV98" s="365"/>
      <c r="RW98" s="366"/>
      <c r="RX98" s="366"/>
      <c r="RY98" s="366"/>
      <c r="RZ98" s="366"/>
      <c r="SA98" s="367"/>
      <c r="SB98" s="403"/>
      <c r="SC98" s="404"/>
      <c r="SD98" s="404"/>
      <c r="SE98" s="404"/>
      <c r="SF98" s="404"/>
      <c r="SG98" s="404"/>
      <c r="SH98" s="405"/>
      <c r="SI98" s="390" t="n">
        <f aca="false">COUNTIF(RG98:RT98,"&lt;&gt;0")-COUNTIF(RG98:RT98,"")</f>
        <v>0</v>
      </c>
      <c r="SJ98" s="391" t="n">
        <f aca="false">COUNTIF(RU98:SH98,"&lt;&gt;0")-COUNTIF(RU98:SH98,"")</f>
        <v>0</v>
      </c>
      <c r="SM98" s="395" t="n">
        <f aca="false">SUMIF(LR9:SL9,"итого гр.",LR98:SL98)</f>
        <v>0</v>
      </c>
      <c r="SN98" s="391" t="n">
        <f aca="false">SUMIF($LR$6:$SL$6,"итого фк.",LR98:SL98)</f>
        <v>0</v>
      </c>
      <c r="SQ98" s="396"/>
      <c r="SR98" s="397"/>
      <c r="SU98" s="408"/>
      <c r="SV98" s="409"/>
      <c r="SW98" s="409"/>
      <c r="SX98" s="410"/>
      <c r="SY98" s="411"/>
      <c r="SZ98" s="412"/>
      <c r="TA98" s="412"/>
      <c r="TB98" s="413"/>
      <c r="TC98" s="365"/>
      <c r="TD98" s="366"/>
      <c r="TE98" s="366"/>
      <c r="TF98" s="367"/>
      <c r="TG98" s="403"/>
      <c r="TH98" s="404"/>
      <c r="TI98" s="404"/>
      <c r="TJ98" s="405"/>
      <c r="TK98" s="390"/>
      <c r="TL98" s="391"/>
      <c r="TO98" s="395"/>
      <c r="TP98" s="417"/>
      <c r="TQ98" s="291"/>
      <c r="TR98" s="291"/>
      <c r="TS98" s="417"/>
      <c r="TT98" s="417"/>
      <c r="TU98" s="291"/>
      <c r="TV98" s="291"/>
      <c r="TW98" s="417"/>
      <c r="TX98" s="417"/>
      <c r="TY98" s="291"/>
      <c r="TZ98" s="291"/>
      <c r="UA98" s="417"/>
      <c r="UB98" s="417"/>
      <c r="UC98" s="291"/>
      <c r="UD98" s="291"/>
      <c r="UE98" s="418" t="n">
        <f aca="false">SUMIF(TO9:UD9,"итого гр.",TO98:UD98)</f>
        <v>0</v>
      </c>
      <c r="UF98" s="397" t="n">
        <f aca="false">SUMIF($TO$6:$UD$6,"итого фк.",TO98:UD98)</f>
        <v>0</v>
      </c>
      <c r="UI98" s="396"/>
      <c r="UJ98" s="397"/>
      <c r="UM98" s="396"/>
      <c r="UN98" s="397"/>
      <c r="UQ98" s="395"/>
      <c r="UR98" s="391"/>
      <c r="UU98" s="396"/>
      <c r="UV98" s="397"/>
      <c r="UY98" s="418"/>
      <c r="UZ98" s="418"/>
      <c r="VC98" s="418"/>
      <c r="VD98" s="418"/>
      <c r="VG98" s="546"/>
      <c r="VH98" s="375"/>
      <c r="VI98" s="546"/>
      <c r="VJ98" s="375"/>
      <c r="VK98" s="396"/>
      <c r="VL98" s="375"/>
      <c r="VM98" s="419"/>
      <c r="VN98" s="546"/>
      <c r="VO98" s="377"/>
      <c r="VP98" s="618"/>
      <c r="WF98" s="127" t="n">
        <f aca="false">IF(AJ98="",0,AJ98+WF95)</f>
        <v>0</v>
      </c>
      <c r="WG98" s="127" t="n">
        <f aca="false">IF(AK98="",0,AK98+WG95)</f>
        <v>0</v>
      </c>
      <c r="WH98" s="127" t="n">
        <f aca="false">IF(BP98="",0,BP98+WH95)</f>
        <v>0</v>
      </c>
      <c r="WI98" s="127" t="n">
        <f aca="false">IF(BQ98="",0,BQ98+WI95)</f>
        <v>0</v>
      </c>
      <c r="WJ98" s="127" t="n">
        <f aca="false">IF(CJ98="",0,CJ98+WJ95)</f>
        <v>0</v>
      </c>
      <c r="WK98" s="127" t="n">
        <f aca="false">IF(CK98="",0,CK98+WK95)</f>
        <v>0</v>
      </c>
      <c r="WL98" s="127" t="n">
        <f aca="false">IF(DD98="",0,DD98+WL95)</f>
        <v>0</v>
      </c>
      <c r="WM98" s="127" t="n">
        <f aca="false">IF(DE98="",0,DE98+WM95)</f>
        <v>0</v>
      </c>
      <c r="WN98" s="127" t="n">
        <f aca="false">IF(EF98="",0,EF98+WN95)</f>
        <v>0</v>
      </c>
      <c r="WO98" s="127" t="n">
        <f aca="false">IF(EG98="",0,EG98+WO95)</f>
        <v>0</v>
      </c>
      <c r="WP98" s="127" t="n">
        <f aca="false">IF(FF98="",0,FF98+WP95)</f>
        <v>0</v>
      </c>
      <c r="WQ98" s="127" t="n">
        <f aca="false">IF(FG98="",0,FG98+WQ95)</f>
        <v>0</v>
      </c>
      <c r="WR98" s="127" t="n">
        <f aca="false">IF(IS98="",0,IS98+WR95)</f>
        <v>0</v>
      </c>
      <c r="WS98" s="127" t="n">
        <f aca="false">IF(IT98="",0,IT98+WS95)</f>
        <v>0</v>
      </c>
      <c r="WT98" s="127" t="n">
        <f aca="false">IF(HY98="",0,HY98+WT95)</f>
        <v>0</v>
      </c>
      <c r="WU98" s="127" t="n">
        <f aca="false">IF(HZ98="",0,HZ98+WU95)</f>
        <v>0</v>
      </c>
      <c r="WV98" s="127" t="n">
        <f aca="false">IF(SK98="",0,SK98+WV95)</f>
        <v>0</v>
      </c>
      <c r="WW98" s="127" t="n">
        <f aca="false">IF(SL98="",0,SL98+WW95)</f>
        <v>0</v>
      </c>
      <c r="WX98" s="127" t="n">
        <f aca="false">IF(UM98="",0,UM98)</f>
        <v>0</v>
      </c>
      <c r="WY98" s="127" t="n">
        <f aca="false">IF(UN98="",0,UN98)</f>
        <v>0</v>
      </c>
      <c r="WZ98" s="127" t="n">
        <f aca="false">IF(LL98="",0,LL98+WZ95)</f>
        <v>0</v>
      </c>
      <c r="XA98" s="127" t="n">
        <f aca="false">IF(LM98="",0,LM98+XA95)</f>
        <v>0</v>
      </c>
      <c r="XB98" s="127" t="n">
        <f aca="false">IF(UI98="",0,UI98+XB95)</f>
        <v>0</v>
      </c>
      <c r="XC98" s="127" t="n">
        <f aca="false">IF(UJ98="",0,UJ98+XC95)</f>
        <v>0</v>
      </c>
      <c r="XD98" s="127" t="n">
        <f aca="false">IF(VN98="",0,VN98+XD95)</f>
        <v>0</v>
      </c>
      <c r="XE98" s="127" t="n">
        <f aca="false">IF(VO98="",0,VO98+XE95)</f>
        <v>0</v>
      </c>
      <c r="XF98" s="127" t="n">
        <f aca="false">IFERROR(XD98/$A96,0)</f>
        <v>0</v>
      </c>
      <c r="XG98" s="127" t="n">
        <f aca="false">IFERROR(XE98/$A96,0)</f>
        <v>0</v>
      </c>
      <c r="XH98" s="127" t="n">
        <f aca="false">IF(US98="",0,US98+XH95)</f>
        <v>0</v>
      </c>
      <c r="XI98" s="127" t="n">
        <f aca="false">IF(UT98="",0,UT98+XI95)</f>
        <v>0</v>
      </c>
      <c r="XJ98" s="127" t="n">
        <f aca="false">IF(WF98&gt;0,0,AH98+XJ95)</f>
        <v>18</v>
      </c>
      <c r="XK98" s="127" t="n">
        <f aca="false">IF(WG98&gt;0,0,AI98+XK95)</f>
        <v>12</v>
      </c>
      <c r="XL98" s="127" t="n">
        <f aca="false">IF(WH98&gt;0,0,BN98+XL95)</f>
        <v>23</v>
      </c>
      <c r="XM98" s="127" t="n">
        <f aca="false">IF(WI98&gt;0,0,BO98+XM95)</f>
        <v>17</v>
      </c>
      <c r="XN98" s="127" t="n">
        <f aca="false">IF(WJ98&gt;0,0,CH98+XN95)</f>
        <v>0</v>
      </c>
      <c r="XO98" s="127" t="n">
        <f aca="false">IF(WK98&gt;0,0,CI98+XO95)</f>
        <v>0</v>
      </c>
      <c r="XP98" s="127" t="n">
        <f aca="false">IF(WL98&gt;0,0,DB98+XP95)</f>
        <v>0</v>
      </c>
      <c r="XQ98" s="127" t="n">
        <f aca="false">IF(WM98&gt;0,0,DC98+XQ95)</f>
        <v>0</v>
      </c>
      <c r="XR98" s="127" t="n">
        <f aca="false">IF(WN98&gt;0,0,ED98+XR95)</f>
        <v>4</v>
      </c>
      <c r="XS98" s="127" t="n">
        <f aca="false">IF(WO98&gt;0,0,EE98+XS95)</f>
        <v>4</v>
      </c>
      <c r="XT98" s="127" t="n">
        <f aca="false">IF(WP98&gt;0,0,FD98+XT95)</f>
        <v>7</v>
      </c>
      <c r="XU98" s="127" t="n">
        <f aca="false">IF(WQ98&gt;0,0,FE98+XU95)</f>
        <v>3</v>
      </c>
      <c r="XV98" s="127" t="n">
        <f aca="false">IF(WR98&gt;0,0,IQ98+XV95)</f>
        <v>0</v>
      </c>
      <c r="XW98" s="127" t="n">
        <f aca="false">IF(WS98&gt;0,0,IR98+XW95)</f>
        <v>0</v>
      </c>
      <c r="XX98" s="127" t="n">
        <f aca="false">IF(WT98&gt;0,0,HW98+XX95)</f>
        <v>41</v>
      </c>
      <c r="XY98" s="127" t="n">
        <f aca="false">IFERROR(IF(WU98&gt;0,0,HX98+XY95),0)</f>
        <v>33</v>
      </c>
      <c r="XZ98" s="127" t="n">
        <f aca="false">IF(WV98&gt;0,0,SI98+XZ95)</f>
        <v>6</v>
      </c>
      <c r="YA98" s="127" t="n">
        <f aca="false">IFERROR(IF(WW98&gt;0,0,SJ98+YA95),0)</f>
        <v>4</v>
      </c>
      <c r="YB98" s="127"/>
      <c r="YC98" s="127"/>
      <c r="YD98" s="127"/>
    </row>
    <row r="99" customFormat="false" ht="15" hidden="false" customHeight="true" outlineLevel="0" collapsed="false">
      <c r="A99" s="746"/>
      <c r="B99" s="570" t="n">
        <v>30</v>
      </c>
      <c r="C99" s="571" t="n">
        <v>30</v>
      </c>
      <c r="D99" s="571" t="n">
        <v>30</v>
      </c>
      <c r="E99" s="571"/>
      <c r="F99" s="571"/>
      <c r="G99" s="571"/>
      <c r="H99" s="571"/>
      <c r="I99" s="572"/>
      <c r="J99" s="751"/>
      <c r="K99" s="752"/>
      <c r="L99" s="752"/>
      <c r="M99" s="752"/>
      <c r="N99" s="752"/>
      <c r="O99" s="752"/>
      <c r="P99" s="753"/>
      <c r="Q99" s="754"/>
      <c r="R99" s="754"/>
      <c r="S99" s="754" t="n">
        <v>10</v>
      </c>
      <c r="T99" s="754"/>
      <c r="U99" s="754"/>
      <c r="V99" s="754"/>
      <c r="W99" s="427"/>
      <c r="X99" s="427"/>
      <c r="Y99" s="747"/>
      <c r="Z99" s="323"/>
      <c r="AA99" s="755"/>
      <c r="AB99" s="756"/>
      <c r="AC99" s="756"/>
      <c r="AD99" s="756"/>
      <c r="AE99" s="756"/>
      <c r="AF99" s="756"/>
      <c r="AG99" s="757"/>
      <c r="AH99" s="695" t="n">
        <f aca="false">SUBTOTAL(9, B99:P99)</f>
        <v>90</v>
      </c>
      <c r="AI99" s="610" t="n">
        <f aca="false">SUBTOTAL(9, Q99:AG99)</f>
        <v>10</v>
      </c>
      <c r="AJ99" s="273" t="n">
        <f aca="false">SUM(AH99,AJ96)</f>
        <v>1070</v>
      </c>
      <c r="AK99" s="456" t="n">
        <f aca="false">SUM(AI99,AK96)</f>
        <v>755</v>
      </c>
      <c r="AL99" s="570" t="n">
        <v>20</v>
      </c>
      <c r="AM99" s="571" t="n">
        <v>5</v>
      </c>
      <c r="AN99" s="571" t="n">
        <v>20</v>
      </c>
      <c r="AO99" s="571"/>
      <c r="AP99" s="571"/>
      <c r="AQ99" s="571"/>
      <c r="AR99" s="572"/>
      <c r="AS99" s="751"/>
      <c r="AT99" s="424"/>
      <c r="AU99" s="424"/>
      <c r="AV99" s="752"/>
      <c r="AW99" s="752"/>
      <c r="AX99" s="752"/>
      <c r="AY99" s="753"/>
      <c r="AZ99" s="427"/>
      <c r="BA99" s="758" t="n">
        <v>5</v>
      </c>
      <c r="BB99" s="754"/>
      <c r="BC99" s="427"/>
      <c r="BD99" s="754"/>
      <c r="BE99" s="661" t="n">
        <v>20</v>
      </c>
      <c r="BF99" s="759" t="n">
        <v>21</v>
      </c>
      <c r="BG99" s="429"/>
      <c r="BH99" s="430"/>
      <c r="BI99" s="756"/>
      <c r="BJ99" s="756"/>
      <c r="BK99" s="756"/>
      <c r="BL99" s="756"/>
      <c r="BM99" s="757"/>
      <c r="BN99" s="695" t="n">
        <f aca="false">SUBTOTAL(9, AL99:AY99)</f>
        <v>45</v>
      </c>
      <c r="BO99" s="610" t="n">
        <f aca="false">SUBTOTAL(9, AZ99:BM99)</f>
        <v>46</v>
      </c>
      <c r="BP99" s="273" t="n">
        <f aca="false">SUM(BN99,BP96)</f>
        <v>464</v>
      </c>
      <c r="BQ99" s="273" t="n">
        <f aca="false">SUM(BO99,BQ96)</f>
        <v>293</v>
      </c>
      <c r="BR99" s="570"/>
      <c r="BS99" s="571"/>
      <c r="BT99" s="571"/>
      <c r="BU99" s="572"/>
      <c r="BV99" s="434"/>
      <c r="BW99" s="435"/>
      <c r="BX99" s="435"/>
      <c r="BY99" s="436"/>
      <c r="BZ99" s="321"/>
      <c r="CA99" s="427"/>
      <c r="CB99" s="322"/>
      <c r="CC99" s="323"/>
      <c r="CD99" s="755"/>
      <c r="CE99" s="756"/>
      <c r="CF99" s="756"/>
      <c r="CG99" s="757"/>
      <c r="CH99" s="695" t="n">
        <f aca="false">SUBTOTAL(9, BR99:BY99)</f>
        <v>0</v>
      </c>
      <c r="CI99" s="610" t="n">
        <f aca="false">SUBTOTAL(9, BZ99:CG99)</f>
        <v>0</v>
      </c>
      <c r="CJ99" s="273" t="n">
        <f aca="false">SUM(CH99,CJ96)</f>
        <v>0</v>
      </c>
      <c r="CK99" s="273" t="n">
        <f aca="false">SUM(CI99,CK96)</f>
        <v>0</v>
      </c>
      <c r="CL99" s="570"/>
      <c r="CM99" s="571"/>
      <c r="CN99" s="571"/>
      <c r="CO99" s="572"/>
      <c r="CP99" s="751"/>
      <c r="CQ99" s="752"/>
      <c r="CR99" s="752"/>
      <c r="CS99" s="753"/>
      <c r="CT99" s="321"/>
      <c r="CU99" s="322"/>
      <c r="CV99" s="322"/>
      <c r="CW99" s="323"/>
      <c r="CX99" s="755"/>
      <c r="CY99" s="756"/>
      <c r="CZ99" s="756"/>
      <c r="DA99" s="757"/>
      <c r="DB99" s="695" t="n">
        <f aca="false">SUBTOTAL(9, CL99:CS99)</f>
        <v>0</v>
      </c>
      <c r="DC99" s="610" t="n">
        <f aca="false">SUBTOTAL(9, CT99:DA99)</f>
        <v>0</v>
      </c>
      <c r="DD99" s="273" t="n">
        <f aca="false">SUM(DB99,DD96)</f>
        <v>0</v>
      </c>
      <c r="DE99" s="273" t="n">
        <f aca="false">SUM(DC99,DE96)</f>
        <v>0</v>
      </c>
      <c r="DF99" s="696" t="n">
        <f aca="false">SUMIF(B6:DE6,"итого гр.",B99:DE99)</f>
        <v>135</v>
      </c>
      <c r="DG99" s="610" t="n">
        <f aca="false">SUMIF(B6:DE6,"итого фк.",B99:DE99)</f>
        <v>56</v>
      </c>
      <c r="DH99" s="273" t="n">
        <f aca="false">SUM(DF99,DH96)</f>
        <v>1534</v>
      </c>
      <c r="DI99" s="456" t="n">
        <f aca="false">SUM(DG99,DI96)</f>
        <v>1048</v>
      </c>
      <c r="DJ99" s="697" t="n">
        <f aca="false">DH99</f>
        <v>1534</v>
      </c>
      <c r="DK99" s="582" t="n">
        <f aca="false">DI99</f>
        <v>1048</v>
      </c>
      <c r="DN99" s="570"/>
      <c r="DO99" s="571"/>
      <c r="DP99" s="571"/>
      <c r="DQ99" s="572"/>
      <c r="DR99" s="751"/>
      <c r="DS99" s="752"/>
      <c r="DT99" s="752"/>
      <c r="DU99" s="753"/>
      <c r="DV99" s="321"/>
      <c r="DW99" s="322"/>
      <c r="DX99" s="322"/>
      <c r="DY99" s="323"/>
      <c r="DZ99" s="755"/>
      <c r="EA99" s="756"/>
      <c r="EB99" s="756"/>
      <c r="EC99" s="757"/>
      <c r="ED99" s="390" t="n">
        <f aca="false">SUBTOTAL(9, DN99:DU99)</f>
        <v>0</v>
      </c>
      <c r="EE99" s="610" t="n">
        <f aca="false">SUBTOTAL(9, DV99:EC99)</f>
        <v>0</v>
      </c>
      <c r="EF99" s="273" t="n">
        <f aca="false">SUM(ED99,EF96)</f>
        <v>31.1</v>
      </c>
      <c r="EG99" s="273" t="n">
        <f aca="false">SUM(EE99,EG96)</f>
        <v>26.488</v>
      </c>
      <c r="EH99" s="570"/>
      <c r="EI99" s="571"/>
      <c r="EJ99" s="571"/>
      <c r="EK99" s="571"/>
      <c r="EL99" s="571"/>
      <c r="EM99" s="571"/>
      <c r="EN99" s="572"/>
      <c r="EO99" s="751" t="n">
        <v>35</v>
      </c>
      <c r="EP99" s="752"/>
      <c r="EQ99" s="752"/>
      <c r="ER99" s="753"/>
      <c r="ES99" s="699"/>
      <c r="ET99" s="575"/>
      <c r="EU99" s="575"/>
      <c r="EV99" s="575"/>
      <c r="EW99" s="575"/>
      <c r="EX99" s="575"/>
      <c r="EY99" s="605"/>
      <c r="EZ99" s="760" t="n">
        <v>-187</v>
      </c>
      <c r="FA99" s="761"/>
      <c r="FB99" s="761"/>
      <c r="FC99" s="762"/>
      <c r="FD99" s="695" t="n">
        <f aca="false">SUBTOTAL(9, EH99:ER99)</f>
        <v>35</v>
      </c>
      <c r="FE99" s="610" t="n">
        <f aca="false">SUBTOTAL(9, ES99:FC99)</f>
        <v>-187</v>
      </c>
      <c r="FF99" s="273" t="n">
        <f aca="false">SUM(FD99,FF96)</f>
        <v>255</v>
      </c>
      <c r="FG99" s="273" t="n">
        <f aca="false">SUM(FE99,FG96)</f>
        <v>-87</v>
      </c>
      <c r="FH99" s="570" t="n">
        <v>3</v>
      </c>
      <c r="FI99" s="571" t="n">
        <v>2</v>
      </c>
      <c r="FJ99" s="571" t="n">
        <v>6</v>
      </c>
      <c r="FK99" s="571" t="n">
        <v>4</v>
      </c>
      <c r="FL99" s="571"/>
      <c r="FM99" s="571"/>
      <c r="FN99" s="571"/>
      <c r="FO99" s="571"/>
      <c r="FP99" s="571"/>
      <c r="FQ99" s="571"/>
      <c r="FR99" s="571"/>
      <c r="FS99" s="571"/>
      <c r="FT99" s="571"/>
      <c r="FU99" s="571"/>
      <c r="FV99" s="571"/>
      <c r="FW99" s="571"/>
      <c r="FX99" s="571"/>
      <c r="FY99" s="571"/>
      <c r="FZ99" s="571"/>
      <c r="GA99" s="571"/>
      <c r="GB99" s="571"/>
      <c r="GC99" s="571"/>
      <c r="GD99" s="571"/>
      <c r="GE99" s="571"/>
      <c r="GF99" s="571"/>
      <c r="GG99" s="571"/>
      <c r="GH99" s="571"/>
      <c r="GI99" s="571"/>
      <c r="GJ99" s="571"/>
      <c r="GK99" s="571"/>
      <c r="GL99" s="571"/>
      <c r="GM99" s="572"/>
      <c r="GN99" s="751"/>
      <c r="GO99" s="752"/>
      <c r="GP99" s="752"/>
      <c r="GQ99" s="752"/>
      <c r="GR99" s="752"/>
      <c r="GS99" s="752"/>
      <c r="GT99" s="753"/>
      <c r="GU99" s="426" t="n">
        <v>7</v>
      </c>
      <c r="GV99" s="427" t="n">
        <v>4</v>
      </c>
      <c r="GW99" s="427"/>
      <c r="GX99" s="427"/>
      <c r="GY99" s="322"/>
      <c r="GZ99" s="322"/>
      <c r="HA99" s="322"/>
      <c r="HB99" s="322"/>
      <c r="HC99" s="322"/>
      <c r="HD99" s="322"/>
      <c r="HE99" s="322"/>
      <c r="HF99" s="322"/>
      <c r="HG99" s="322"/>
      <c r="HH99" s="322"/>
      <c r="HI99" s="322"/>
      <c r="HJ99" s="322"/>
      <c r="HK99" s="322"/>
      <c r="HL99" s="322"/>
      <c r="HM99" s="322"/>
      <c r="HN99" s="322"/>
      <c r="HO99" s="323"/>
      <c r="HP99" s="755"/>
      <c r="HQ99" s="756"/>
      <c r="HR99" s="756"/>
      <c r="HS99" s="756"/>
      <c r="HT99" s="756"/>
      <c r="HU99" s="756"/>
      <c r="HV99" s="757"/>
      <c r="HW99" s="695" t="n">
        <f aca="false">SUBTOTAL(9, FH99:GT99)</f>
        <v>15</v>
      </c>
      <c r="HX99" s="610" t="n">
        <f aca="false">SUBTOTAL(9, GU99:HV99)</f>
        <v>11</v>
      </c>
      <c r="HY99" s="273" t="n">
        <f aca="false">SUM(HW99,HY96)</f>
        <v>202</v>
      </c>
      <c r="HZ99" s="456" t="n">
        <f aca="false">SUM(HX99,HZ96)</f>
        <v>176.773</v>
      </c>
      <c r="IA99" s="701"/>
      <c r="IB99" s="702"/>
      <c r="IC99" s="702"/>
      <c r="ID99" s="703"/>
      <c r="IE99" s="763"/>
      <c r="IF99" s="764"/>
      <c r="IG99" s="764"/>
      <c r="IH99" s="753"/>
      <c r="II99" s="699"/>
      <c r="IJ99" s="706"/>
      <c r="IK99" s="706"/>
      <c r="IL99" s="707"/>
      <c r="IM99" s="765"/>
      <c r="IN99" s="766"/>
      <c r="IO99" s="766"/>
      <c r="IP99" s="767"/>
      <c r="IQ99" s="695" t="n">
        <f aca="false">SUBTOTAL(9, IA99:IH99)</f>
        <v>0</v>
      </c>
      <c r="IR99" s="610" t="n">
        <f aca="false">SUBTOTAL(9, II99:IP99)</f>
        <v>0</v>
      </c>
      <c r="IS99" s="273" t="n">
        <f aca="false">SUM(IQ99,IS96)</f>
        <v>0</v>
      </c>
      <c r="IT99" s="273" t="n">
        <f aca="false">SUM(IR99,IT96)</f>
        <v>0</v>
      </c>
      <c r="IU99" s="570"/>
      <c r="IV99" s="571" t="n">
        <v>39.1</v>
      </c>
      <c r="IW99" s="571"/>
      <c r="IX99" s="571"/>
      <c r="IY99" s="571"/>
      <c r="IZ99" s="571"/>
      <c r="JA99" s="571"/>
      <c r="JB99" s="571"/>
      <c r="JC99" s="571"/>
      <c r="JD99" s="571"/>
      <c r="JE99" s="571"/>
      <c r="JF99" s="571"/>
      <c r="JG99" s="571"/>
      <c r="JH99" s="571"/>
      <c r="JI99" s="571"/>
      <c r="JJ99" s="427"/>
      <c r="JK99" s="427"/>
      <c r="JL99" s="427"/>
      <c r="JM99" s="427"/>
      <c r="JN99" s="427"/>
      <c r="JO99" s="427"/>
      <c r="JP99" s="427"/>
      <c r="JQ99" s="427"/>
      <c r="JR99" s="427"/>
      <c r="JS99" s="427"/>
      <c r="JT99" s="427"/>
      <c r="JU99" s="427"/>
      <c r="JV99" s="427"/>
      <c r="JW99" s="427"/>
      <c r="JX99" s="427"/>
      <c r="JY99" s="427"/>
      <c r="JZ99" s="427"/>
      <c r="KA99" s="427"/>
      <c r="KB99" s="427"/>
      <c r="KC99" s="427"/>
      <c r="KD99" s="427"/>
      <c r="KE99" s="427"/>
      <c r="KF99" s="427"/>
      <c r="KG99" s="427"/>
      <c r="KH99" s="427"/>
      <c r="KI99" s="427"/>
      <c r="KJ99" s="427"/>
      <c r="KK99" s="427"/>
      <c r="KL99" s="427"/>
      <c r="KM99" s="427"/>
      <c r="KN99" s="427"/>
      <c r="KO99" s="427"/>
      <c r="KP99" s="428"/>
      <c r="KQ99" s="755"/>
      <c r="KR99" s="756"/>
      <c r="KS99" s="756"/>
      <c r="KT99" s="756"/>
      <c r="KU99" s="756"/>
      <c r="KV99" s="756"/>
      <c r="KW99" s="757"/>
      <c r="KX99" s="695" t="n">
        <f aca="false">SUBTOTAL(9, IU99:JI99)</f>
        <v>39.1</v>
      </c>
      <c r="KY99" s="610" t="n">
        <f aca="false">SUBTOTAL(9, JJ99:KW99)</f>
        <v>0</v>
      </c>
      <c r="KZ99" s="456" t="n">
        <f aca="false">SUM(KX99,KZ96)</f>
        <v>410.741</v>
      </c>
      <c r="LA99" s="456" t="n">
        <f aca="false">SUM(KY99,LA96)</f>
        <v>1051.055</v>
      </c>
      <c r="LB99" s="696" t="n">
        <f aca="false">SUMIF(DN6:LA6,"итого гр.",DN99:LA99)</f>
        <v>89.1</v>
      </c>
      <c r="LC99" s="610" t="n">
        <f aca="false">SUMIF(DN6:LA6,"итого фк.",DN99:LA99)</f>
        <v>-176</v>
      </c>
      <c r="LD99" s="273" t="n">
        <f aca="false">SUM(LB99,LD96)</f>
        <v>898.841</v>
      </c>
      <c r="LE99" s="456" t="n">
        <f aca="false">SUM(LC99,LE96)</f>
        <v>1167.316</v>
      </c>
      <c r="LF99" s="697" t="n">
        <f aca="false">LD99</f>
        <v>898.841</v>
      </c>
      <c r="LG99" s="582" t="n">
        <f aca="false">LE99</f>
        <v>1167.316</v>
      </c>
      <c r="LI99" s="278"/>
      <c r="LJ99" s="696" t="n">
        <v>0</v>
      </c>
      <c r="LK99" s="458"/>
      <c r="LL99" s="273" t="n">
        <f aca="false">LJ99</f>
        <v>0</v>
      </c>
      <c r="LM99" s="456" t="n">
        <f aca="false">LK99</f>
        <v>0</v>
      </c>
      <c r="LN99" s="697" t="n">
        <f aca="false">SUM(DF99,LB99,LJ99)</f>
        <v>224.1</v>
      </c>
      <c r="LO99" s="582" t="n">
        <f aca="false">SUM(DG99,LC99,LK99)</f>
        <v>-120</v>
      </c>
      <c r="LP99" s="273" t="n">
        <f aca="false">SUM(DH99,LD99,LL99)</f>
        <v>2432.841</v>
      </c>
      <c r="LQ99" s="456" t="n">
        <f aca="false">SUM(DI99,LE99,LM99)</f>
        <v>2215.316</v>
      </c>
      <c r="LR99" s="570" t="n">
        <v>3.8</v>
      </c>
      <c r="LS99" s="571" t="n">
        <v>0.6</v>
      </c>
      <c r="LT99" s="571" t="n">
        <v>4.9</v>
      </c>
      <c r="LU99" s="571" t="n">
        <v>2.3</v>
      </c>
      <c r="LV99" s="571" t="n">
        <v>4.4</v>
      </c>
      <c r="LW99" s="571" t="n">
        <v>5.3</v>
      </c>
      <c r="LX99" s="571" t="n">
        <v>8.2</v>
      </c>
      <c r="LY99" s="571" t="n">
        <v>3.4</v>
      </c>
      <c r="LZ99" s="571" t="n">
        <v>7.896</v>
      </c>
      <c r="MA99" s="571"/>
      <c r="MB99" s="571"/>
      <c r="MC99" s="571"/>
      <c r="MD99" s="571"/>
      <c r="ME99" s="571"/>
      <c r="MF99" s="571"/>
      <c r="MG99" s="441"/>
      <c r="MH99" s="441"/>
      <c r="MI99" s="441"/>
      <c r="MJ99" s="441"/>
      <c r="MK99" s="441"/>
      <c r="ML99" s="441"/>
      <c r="MM99" s="441"/>
      <c r="MN99" s="441"/>
      <c r="MO99" s="441"/>
      <c r="MP99" s="441"/>
      <c r="MQ99" s="441"/>
      <c r="MR99" s="441"/>
      <c r="MS99" s="441"/>
      <c r="MT99" s="441"/>
      <c r="MU99" s="441"/>
      <c r="MV99" s="441"/>
      <c r="MW99" s="441"/>
      <c r="MX99" s="441"/>
      <c r="MY99" s="441"/>
      <c r="MZ99" s="441"/>
      <c r="NA99" s="441"/>
      <c r="NB99" s="441"/>
      <c r="NC99" s="441"/>
      <c r="ND99" s="441"/>
      <c r="NE99" s="441"/>
      <c r="NF99" s="441"/>
      <c r="NG99" s="441"/>
      <c r="NH99" s="441"/>
      <c r="NI99" s="441"/>
      <c r="NJ99" s="441"/>
      <c r="NK99" s="441"/>
      <c r="NL99" s="441"/>
      <c r="NM99" s="441"/>
      <c r="NN99" s="441"/>
      <c r="NO99" s="441"/>
      <c r="NP99" s="441"/>
      <c r="NQ99" s="441"/>
      <c r="NR99" s="441"/>
      <c r="NS99" s="441"/>
      <c r="NT99" s="442"/>
      <c r="NU99" s="760"/>
      <c r="NV99" s="761"/>
      <c r="NW99" s="761"/>
      <c r="NX99" s="761"/>
      <c r="NY99" s="761"/>
      <c r="NZ99" s="761"/>
      <c r="OA99" s="762"/>
      <c r="OB99" s="695" t="n">
        <f aca="false">SUBTOTAL(9, LR99:MF99)</f>
        <v>40.796</v>
      </c>
      <c r="OC99" s="610" t="n">
        <f aca="false">SUBTOTAL(9, MG99:OA99)</f>
        <v>0</v>
      </c>
      <c r="OD99" s="273" t="n">
        <f aca="false">SUM(OB99,OD96)</f>
        <v>708.0375555556</v>
      </c>
      <c r="OE99" s="456" t="n">
        <f aca="false">SUM(OC99,OE96)</f>
        <v>1325.308</v>
      </c>
      <c r="OF99" s="712"/>
      <c r="OG99" s="671"/>
      <c r="OH99" s="671"/>
      <c r="OI99" s="671"/>
      <c r="OJ99" s="671"/>
      <c r="OK99" s="671"/>
      <c r="OL99" s="671"/>
      <c r="OM99" s="671"/>
      <c r="ON99" s="672"/>
      <c r="OO99" s="768"/>
      <c r="OP99" s="769"/>
      <c r="OQ99" s="769"/>
      <c r="OR99" s="769"/>
      <c r="OS99" s="769"/>
      <c r="OT99" s="769"/>
      <c r="OU99" s="770"/>
      <c r="OV99" s="740"/>
      <c r="OW99" s="575"/>
      <c r="OX99" s="706"/>
      <c r="OY99" s="706"/>
      <c r="OZ99" s="706"/>
      <c r="PA99" s="706"/>
      <c r="PB99" s="706"/>
      <c r="PC99" s="706"/>
      <c r="PD99" s="706"/>
      <c r="PE99" s="706"/>
      <c r="PF99" s="706"/>
      <c r="PG99" s="706"/>
      <c r="PH99" s="706"/>
      <c r="PI99" s="706"/>
      <c r="PJ99" s="706"/>
      <c r="PK99" s="706"/>
      <c r="PL99" s="706"/>
      <c r="PM99" s="706"/>
      <c r="PN99" s="706"/>
      <c r="PO99" s="707"/>
      <c r="PP99" s="765"/>
      <c r="PQ99" s="766"/>
      <c r="PR99" s="766"/>
      <c r="PS99" s="766"/>
      <c r="PT99" s="766"/>
      <c r="PU99" s="766"/>
      <c r="PV99" s="767"/>
      <c r="PW99" s="695" t="n">
        <f aca="false">SUBTOTAL(9, OF99:OU99)</f>
        <v>0</v>
      </c>
      <c r="PX99" s="610" t="n">
        <f aca="false">SUBTOTAL(9, OV99:PV99)</f>
        <v>0</v>
      </c>
      <c r="PY99" s="273" t="n">
        <f aca="false">SUM(PW99,PY96)</f>
        <v>0</v>
      </c>
      <c r="PZ99" s="273" t="n">
        <f aca="false">SUM(PX99,PZ96)</f>
        <v>0</v>
      </c>
      <c r="QA99" s="771"/>
      <c r="QB99" s="772"/>
      <c r="QC99" s="772"/>
      <c r="QD99" s="772"/>
      <c r="QE99" s="772"/>
      <c r="QF99" s="772"/>
      <c r="QG99" s="773"/>
      <c r="QH99" s="768"/>
      <c r="QI99" s="769"/>
      <c r="QJ99" s="769"/>
      <c r="QK99" s="769"/>
      <c r="QL99" s="769"/>
      <c r="QM99" s="769"/>
      <c r="QN99" s="770"/>
      <c r="QO99" s="699"/>
      <c r="QP99" s="575"/>
      <c r="QQ99" s="575"/>
      <c r="QR99" s="575"/>
      <c r="QS99" s="575"/>
      <c r="QT99" s="575"/>
      <c r="QU99" s="605"/>
      <c r="QV99" s="760"/>
      <c r="QW99" s="761"/>
      <c r="QX99" s="761"/>
      <c r="QY99" s="761"/>
      <c r="QZ99" s="761"/>
      <c r="RA99" s="761"/>
      <c r="RB99" s="762"/>
      <c r="RC99" s="695" t="n">
        <f aca="false">SUBTOTAL(9, QA99:QN99)</f>
        <v>0</v>
      </c>
      <c r="RD99" s="610" t="n">
        <f aca="false">SUBTOTAL(9, QO99:RB99)</f>
        <v>0</v>
      </c>
      <c r="RE99" s="273" t="n">
        <f aca="false">SUM(RC99,RE96)</f>
        <v>0</v>
      </c>
      <c r="RF99" s="273" t="n">
        <f aca="false">SUM(RD99,RF96)</f>
        <v>0</v>
      </c>
      <c r="RG99" s="712"/>
      <c r="RH99" s="671"/>
      <c r="RI99" s="671"/>
      <c r="RJ99" s="671"/>
      <c r="RK99" s="671"/>
      <c r="RL99" s="671"/>
      <c r="RM99" s="672"/>
      <c r="RN99" s="768"/>
      <c r="RO99" s="769"/>
      <c r="RP99" s="769"/>
      <c r="RQ99" s="769"/>
      <c r="RR99" s="769"/>
      <c r="RS99" s="769"/>
      <c r="RT99" s="770"/>
      <c r="RU99" s="465"/>
      <c r="RV99" s="465"/>
      <c r="RW99" s="706"/>
      <c r="RX99" s="706"/>
      <c r="RY99" s="706"/>
      <c r="RZ99" s="706"/>
      <c r="SA99" s="707"/>
      <c r="SB99" s="765"/>
      <c r="SC99" s="766"/>
      <c r="SD99" s="766"/>
      <c r="SE99" s="766"/>
      <c r="SF99" s="766"/>
      <c r="SG99" s="766"/>
      <c r="SH99" s="767"/>
      <c r="SI99" s="695" t="n">
        <f aca="false">SUBTOTAL(9, RG99:RT99)</f>
        <v>0</v>
      </c>
      <c r="SJ99" s="610" t="n">
        <f aca="false">SUBTOTAL(9, RU99:SH99)</f>
        <v>0</v>
      </c>
      <c r="SK99" s="273" t="n">
        <f aca="false">SUM(SI99,SK96)</f>
        <v>21.1</v>
      </c>
      <c r="SL99" s="273" t="n">
        <f aca="false">SUM(SJ99,SL96)</f>
        <v>11.634</v>
      </c>
      <c r="SM99" s="696" t="n">
        <f aca="false">SUMIF(LR6:SL6,"итого гр.",LR99:SL99)</f>
        <v>40.796</v>
      </c>
      <c r="SN99" s="610" t="n">
        <f aca="false">SUMIF($LR$6:$SL$6,"итого фк.",LR99:SL99)</f>
        <v>0</v>
      </c>
      <c r="SO99" s="273" t="n">
        <f aca="false">SUM(SM99,SO96)</f>
        <v>729.1375555556</v>
      </c>
      <c r="SP99" s="456" t="n">
        <f aca="false">SUM(SN99,SP96)</f>
        <v>1336.942</v>
      </c>
      <c r="SQ99" s="697" t="n">
        <f aca="false">SO99</f>
        <v>729.1375555556</v>
      </c>
      <c r="SR99" s="582" t="n">
        <f aca="false">SP99</f>
        <v>1336.942</v>
      </c>
      <c r="ST99" s="278"/>
      <c r="SU99" s="712"/>
      <c r="SV99" s="671"/>
      <c r="SW99" s="671"/>
      <c r="SX99" s="672"/>
      <c r="SY99" s="768"/>
      <c r="SZ99" s="769"/>
      <c r="TA99" s="769"/>
      <c r="TB99" s="770"/>
      <c r="TC99" s="365"/>
      <c r="TD99" s="366"/>
      <c r="TE99" s="366"/>
      <c r="TF99" s="367"/>
      <c r="TG99" s="774"/>
      <c r="TH99" s="775"/>
      <c r="TI99" s="775"/>
      <c r="TJ99" s="776"/>
      <c r="TK99" s="695" t="n">
        <f aca="false">SUBTOTAL(9, SU99:TB99)</f>
        <v>0</v>
      </c>
      <c r="TL99" s="610" t="n">
        <f aca="false">SUBTOTAL(9, TC99:TJ99)</f>
        <v>0</v>
      </c>
      <c r="TM99" s="456" t="n">
        <f aca="false">TM96+TK99</f>
        <v>0</v>
      </c>
      <c r="TN99" s="456" t="n">
        <f aca="false">TN96+TL99</f>
        <v>0</v>
      </c>
      <c r="TO99" s="696"/>
      <c r="TP99" s="713"/>
      <c r="TQ99" s="291"/>
      <c r="TR99" s="291"/>
      <c r="TS99" s="713" t="n">
        <v>0.580010328087218</v>
      </c>
      <c r="TT99" s="713"/>
      <c r="TU99" s="291"/>
      <c r="TV99" s="291"/>
      <c r="TW99" s="713"/>
      <c r="TX99" s="713"/>
      <c r="TY99" s="291"/>
      <c r="TZ99" s="291"/>
      <c r="UA99" s="713"/>
      <c r="UB99" s="713"/>
      <c r="UC99" s="291" t="n">
        <f aca="false">UA99</f>
        <v>0</v>
      </c>
      <c r="UD99" s="291" t="n">
        <f aca="false">UB99</f>
        <v>0</v>
      </c>
      <c r="UE99" s="714" t="n">
        <f aca="false">SUMIF(TO9:UD9,"итого гр.",TO99:UD99)</f>
        <v>0</v>
      </c>
      <c r="UF99" s="582" t="n">
        <f aca="false">SUMIF($TO$6:$UD$6,"итого фк.",TO99:UD99)</f>
        <v>0</v>
      </c>
      <c r="UG99" s="273" t="n">
        <f aca="false">UE99</f>
        <v>0</v>
      </c>
      <c r="UH99" s="273" t="n">
        <f aca="false">UF99</f>
        <v>0</v>
      </c>
      <c r="UI99" s="697"/>
      <c r="UJ99" s="582"/>
      <c r="UM99" s="697" t="n">
        <f aca="false">$UM$9+UM96</f>
        <v>1550</v>
      </c>
      <c r="UN99" s="582" t="n">
        <f aca="false">$UN$9+UN96</f>
        <v>1550</v>
      </c>
      <c r="UO99" s="273" t="n">
        <f aca="false">UM99</f>
        <v>1550</v>
      </c>
      <c r="UP99" s="273" t="n">
        <f aca="false">UN99</f>
        <v>1550</v>
      </c>
      <c r="UQ99" s="696" t="n">
        <f aca="false">Посуточная_НГДП!JR99</f>
        <v>0</v>
      </c>
      <c r="UR99" s="610" t="n">
        <f aca="false">Посуточная_НГДП!JS99</f>
        <v>0</v>
      </c>
      <c r="US99" s="273" t="n">
        <f aca="false">SUM(UQ99,US96)</f>
        <v>156.6</v>
      </c>
      <c r="UT99" s="273" t="n">
        <f aca="false">SUM(UR99,UT96)</f>
        <v>1143.714</v>
      </c>
      <c r="UU99" s="697" t="n">
        <f aca="false">SUM(SQ99,UE99,UI99,UM99,UQ99,TM99)</f>
        <v>2279.1375555556</v>
      </c>
      <c r="UV99" s="582" t="n">
        <f aca="false">SUM(SR99,UF99,UJ99,UN99,UR99,TN99)</f>
        <v>2886.942</v>
      </c>
      <c r="UY99" s="714"/>
      <c r="UZ99" s="714"/>
      <c r="VC99" s="714"/>
      <c r="VD99" s="714"/>
      <c r="VG99" s="546" t="n">
        <v>31304.0814341163</v>
      </c>
      <c r="VH99" s="375" t="n">
        <f aca="false">IF(A97&lt;=VW$4,VLOOKUP(A97,$VW$6:$WB$37,2,FALSE()),SUM($VX$4,LQ99,-UV99)-SUM($WB$4,-$VZ$4))-VP99</f>
        <v>30260.414</v>
      </c>
      <c r="VI99" s="546" t="n">
        <v>30201.9814341163</v>
      </c>
      <c r="VJ99" s="375"/>
      <c r="VK99" s="479" t="n">
        <v>28918.9058341163</v>
      </c>
      <c r="VL99" s="375"/>
      <c r="VM99" s="715"/>
      <c r="VN99" s="546" t="n">
        <v>871.078704742539</v>
      </c>
      <c r="VO99" s="377" t="n">
        <f aca="false">IF(A97&lt;=VW$4,VLOOKUP(A97,$VS$6:$VT$37,2,FALSE()),SUM($VO$2,-LA99,OE99,-VP99))</f>
        <v>852.705</v>
      </c>
      <c r="VP99" s="618"/>
      <c r="VQ99" s="278" t="n">
        <f aca="false">VH99-VG99</f>
        <v>-1043.66743411631</v>
      </c>
      <c r="VR99" s="380"/>
      <c r="VS99" s="373"/>
      <c r="VT99" s="380"/>
      <c r="WF99" s="127" t="n">
        <f aca="false">IF(AJ99="",0,AJ99+WF96)</f>
        <v>11460</v>
      </c>
      <c r="WG99" s="127" t="n">
        <f aca="false">IF(AK99="",0,AK99+WG96)</f>
        <v>6835</v>
      </c>
      <c r="WH99" s="127" t="n">
        <f aca="false">IF(BP99="",0,BP99+WH96)</f>
        <v>4266</v>
      </c>
      <c r="WI99" s="127" t="n">
        <f aca="false">IF(BQ99="",0,BQ99+WI96)</f>
        <v>3671</v>
      </c>
      <c r="WJ99" s="127" t="n">
        <f aca="false">IF(CJ99="",0,CJ99+WJ96)</f>
        <v>0</v>
      </c>
      <c r="WK99" s="127" t="n">
        <f aca="false">IF(CK99="",0,CK99+WK96)</f>
        <v>0</v>
      </c>
      <c r="WL99" s="127" t="n">
        <f aca="false">IF(DD99="",0,DD99+WL96)</f>
        <v>0</v>
      </c>
      <c r="WM99" s="127" t="n">
        <f aca="false">IF(DE99="",0,DE99+WM96)</f>
        <v>0</v>
      </c>
      <c r="WN99" s="127" t="n">
        <f aca="false">IF(EF99="",0,EF99+WN96)</f>
        <v>512.4</v>
      </c>
      <c r="WO99" s="127" t="n">
        <f aca="false">IF(EG99="",0,EG99+WO96)</f>
        <v>455.936</v>
      </c>
      <c r="WP99" s="127" t="n">
        <f aca="false">IF(FF99="",0,FF99+WP96)</f>
        <v>5575</v>
      </c>
      <c r="WQ99" s="127" t="n">
        <f aca="false">IF(FG99="",0,FG99+WQ96)</f>
        <v>1423</v>
      </c>
      <c r="WR99" s="127" t="n">
        <f aca="false">IF(IS99="",0,IS99+WR96)</f>
        <v>0</v>
      </c>
      <c r="WS99" s="127" t="n">
        <f aca="false">IF(IT99="",0,IT99+WS96)</f>
        <v>0</v>
      </c>
      <c r="WT99" s="127" t="n">
        <f aca="false">IF(HY99="",0,HY99+WT96)</f>
        <v>2789</v>
      </c>
      <c r="WU99" s="127" t="n">
        <f aca="false">IF(HZ99="",0,HZ99+WU96)</f>
        <v>2708.19</v>
      </c>
      <c r="WV99" s="127" t="n">
        <f aca="false">IF(SK99="",0,SK99+WV96)</f>
        <v>359.3</v>
      </c>
      <c r="WW99" s="127" t="n">
        <f aca="false">IF(SL99="",0,SL99+WW96)</f>
        <v>790.385</v>
      </c>
      <c r="WX99" s="127" t="n">
        <f aca="false">IF(UM99="",0,UM99)</f>
        <v>1550</v>
      </c>
      <c r="WY99" s="127" t="n">
        <f aca="false">IF(UN99="",0,UN99)</f>
        <v>1550</v>
      </c>
      <c r="WZ99" s="127" t="n">
        <f aca="false">IF(LL99="",0,LL99+WZ96)</f>
        <v>3808.8</v>
      </c>
      <c r="XA99" s="127" t="n">
        <f aca="false">IF(LM99="",0,LM99+XA96)</f>
        <v>1991.46504</v>
      </c>
      <c r="XB99" s="127" t="n">
        <f aca="false">IF(UI99="",0,UI99+XB96)</f>
        <v>0</v>
      </c>
      <c r="XC99" s="127" t="n">
        <f aca="false">IF(UJ99="",0,UJ99+XC96)</f>
        <v>0</v>
      </c>
      <c r="XD99" s="127" t="n">
        <f aca="false">IF(VN99="",0,VN99+XD96)</f>
        <v>25631.0205136846</v>
      </c>
      <c r="XE99" s="127" t="n">
        <f aca="false">IF(VO99="",0,VO99+XE96)</f>
        <v>26136.615</v>
      </c>
      <c r="XF99" s="127" t="n">
        <f aca="false">IFERROR(XD99/$A97,0)</f>
        <v>826.807113344665</v>
      </c>
      <c r="XG99" s="127" t="n">
        <f aca="false">IFERROR(XE99/$A97,0)</f>
        <v>843.116612903226</v>
      </c>
      <c r="XH99" s="127" t="n">
        <f aca="false">IF(US99="",0,US99+XH96)</f>
        <v>1630.4</v>
      </c>
      <c r="XI99" s="127" t="n">
        <f aca="false">IF(UT99="",0,UT99+XI96)</f>
        <v>5340.263</v>
      </c>
      <c r="XJ99" s="127" t="n">
        <f aca="false">IF(WF99&gt;0,0,AH99+XJ96)</f>
        <v>0</v>
      </c>
      <c r="XK99" s="127" t="n">
        <f aca="false">IF(WG99&gt;0,0,AI99+XK96)</f>
        <v>0</v>
      </c>
      <c r="XL99" s="127" t="n">
        <f aca="false">IF(WH99&gt;0,0,BN99+XL96)</f>
        <v>0</v>
      </c>
      <c r="XM99" s="127" t="n">
        <f aca="false">IF(WI99&gt;0,0,BO99+XM96)</f>
        <v>0</v>
      </c>
      <c r="XN99" s="127" t="n">
        <f aca="false">IF(WJ99&gt;0,0,CH99+XN96)</f>
        <v>0</v>
      </c>
      <c r="XO99" s="127" t="n">
        <f aca="false">IF(WK99&gt;0,0,CI99+XO96)</f>
        <v>0</v>
      </c>
      <c r="XP99" s="127" t="n">
        <f aca="false">IF(WL99&gt;0,0,DB99+XP96)</f>
        <v>0</v>
      </c>
      <c r="XQ99" s="127" t="n">
        <f aca="false">IF(WM99&gt;0,0,DC99+XQ96)</f>
        <v>0</v>
      </c>
      <c r="XR99" s="127" t="n">
        <f aca="false">IF(WN99&gt;0,0,ED99+XR96)</f>
        <v>0</v>
      </c>
      <c r="XS99" s="127" t="n">
        <f aca="false">IF(WO99&gt;0,0,EE99+XS96)</f>
        <v>0</v>
      </c>
      <c r="XT99" s="127" t="n">
        <f aca="false">IF(WP99&gt;0,0,FD99+XT96)</f>
        <v>0</v>
      </c>
      <c r="XU99" s="127" t="n">
        <f aca="false">IF(WQ99&gt;0,0,FE99+XU96)</f>
        <v>0</v>
      </c>
      <c r="XV99" s="127" t="n">
        <f aca="false">IF(WR99&gt;0,0,IQ99+XV96)</f>
        <v>0</v>
      </c>
      <c r="XW99" s="127" t="n">
        <f aca="false">IF(WS99&gt;0,0,IR99+XW96)</f>
        <v>0</v>
      </c>
      <c r="XX99" s="127" t="n">
        <f aca="false">IF(WT99&gt;0,0,HW99+XX96)</f>
        <v>0</v>
      </c>
      <c r="XY99" s="127" t="n">
        <f aca="false">IFERROR(IF(WU99&gt;0,0,HX99+XY96),0)</f>
        <v>0</v>
      </c>
      <c r="XZ99" s="127" t="n">
        <f aca="false">IF(WV99&gt;0,0,SI99+XZ96)</f>
        <v>0</v>
      </c>
      <c r="YA99" s="127" t="n">
        <f aca="false">IFERROR(IF(WW99&gt;0,0,SJ99+YA96),0)</f>
        <v>0</v>
      </c>
      <c r="YB99" s="127"/>
      <c r="YC99" s="127"/>
      <c r="YD99" s="127"/>
    </row>
    <row r="100" customFormat="false" ht="28.5" hidden="false" customHeight="false" outlineLevel="0" collapsed="false">
      <c r="A100" s="777" t="s">
        <v>478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778" t="s">
        <v>200</v>
      </c>
      <c r="M100" s="281"/>
      <c r="N100" s="281"/>
      <c r="O100" s="281"/>
      <c r="P100" s="281"/>
      <c r="Q100" s="779" t="s">
        <v>72</v>
      </c>
      <c r="R100" s="779" t="s">
        <v>246</v>
      </c>
      <c r="S100" s="780"/>
      <c r="T100" s="781" t="s">
        <v>68</v>
      </c>
      <c r="U100" s="780" t="s">
        <v>223</v>
      </c>
      <c r="V100" s="780" t="s">
        <v>306</v>
      </c>
      <c r="W100" s="281"/>
      <c r="X100" s="281"/>
      <c r="Y100" s="281"/>
      <c r="Z100" s="281"/>
      <c r="AA100" s="780"/>
      <c r="AB100" s="281"/>
      <c r="AC100" s="281"/>
      <c r="AD100" s="281"/>
      <c r="AE100" s="281"/>
      <c r="AF100" s="281"/>
      <c r="AG100" s="281"/>
      <c r="AH100" s="782" t="n">
        <f aca="false" t="array" ref="AH100:AH100">SUM(IF(MOD(ROW(AH7:AH99)+1, 3)=0,AH7:AH99))</f>
        <v>18</v>
      </c>
      <c r="AI100" s="783" t="n">
        <f aca="false" t="array" ref="AI100:AI100">SUM(IF(MOD(ROW(AI7:AI99)+1, 3)=0,AI7:AI99))</f>
        <v>12</v>
      </c>
      <c r="AJ100" s="784"/>
      <c r="AK100" s="784"/>
      <c r="AL100" s="784"/>
      <c r="AM100" s="784"/>
      <c r="AN100" s="784"/>
      <c r="AO100" s="784"/>
      <c r="AP100" s="784"/>
      <c r="AQ100" s="784"/>
      <c r="AR100" s="784"/>
      <c r="AS100" s="677" t="s">
        <v>195</v>
      </c>
      <c r="AT100" s="785"/>
      <c r="AU100" s="785"/>
      <c r="AV100" s="785"/>
      <c r="AW100" s="785"/>
      <c r="AX100" s="785"/>
      <c r="AY100" s="785"/>
      <c r="AZ100" s="786" t="s">
        <v>195</v>
      </c>
      <c r="BA100" s="491" t="s">
        <v>223</v>
      </c>
      <c r="BB100" s="717" t="s">
        <v>194</v>
      </c>
      <c r="BC100" s="787" t="s">
        <v>248</v>
      </c>
      <c r="BD100" s="787" t="s">
        <v>459</v>
      </c>
      <c r="BE100" s="491"/>
      <c r="BF100" s="491" t="s">
        <v>195</v>
      </c>
      <c r="BG100" s="784"/>
      <c r="BH100" s="784"/>
      <c r="BI100" s="784"/>
      <c r="BJ100" s="784"/>
      <c r="BK100" s="784"/>
      <c r="BL100" s="784"/>
      <c r="BM100" s="784"/>
      <c r="BN100" s="782" t="n">
        <f aca="false" t="array" ref="BN100:BN100">SUM(IF(MOD(ROW(BN7:BN99)+1, 3)=0,BN7:BN99))</f>
        <v>23</v>
      </c>
      <c r="BO100" s="783" t="n">
        <f aca="false" t="array" ref="BO100:BO100">SUM(IF(MOD(ROW(BO7:BO99)+1, 3)=0,BO7:BO99))</f>
        <v>17</v>
      </c>
      <c r="BP100" s="784"/>
      <c r="BQ100" s="784"/>
      <c r="BR100" s="784"/>
      <c r="BS100" s="784"/>
      <c r="BT100" s="784"/>
      <c r="BU100" s="784"/>
      <c r="BV100" s="784"/>
      <c r="BW100" s="784"/>
      <c r="BX100" s="784"/>
      <c r="BY100" s="784"/>
      <c r="BZ100" s="784"/>
      <c r="CA100" s="784"/>
      <c r="CB100" s="784"/>
      <c r="CC100" s="784"/>
      <c r="CD100" s="784"/>
      <c r="CE100" s="784"/>
      <c r="CF100" s="784"/>
      <c r="CG100" s="784"/>
      <c r="CH100" s="782" t="n">
        <f aca="false" t="array" ref="CH100:CH100">SUM(IF(MOD(ROW(CH7:CH99)+1, 3)=0,CH7:CH99))</f>
        <v>0</v>
      </c>
      <c r="CI100" s="783" t="n">
        <f aca="false" t="array" ref="CI100:CI100">SUM(IF(MOD(ROW(CI7:CI99)+1, 3)=0,CI7:CI99))</f>
        <v>0</v>
      </c>
      <c r="CJ100" s="784"/>
      <c r="CK100" s="784"/>
      <c r="CL100" s="784"/>
      <c r="CM100" s="784"/>
      <c r="CN100" s="784"/>
      <c r="CO100" s="784"/>
      <c r="CP100" s="784"/>
      <c r="CQ100" s="784"/>
      <c r="CR100" s="784"/>
      <c r="CS100" s="784"/>
      <c r="CT100" s="784"/>
      <c r="CU100" s="784"/>
      <c r="CV100" s="784"/>
      <c r="CW100" s="784"/>
      <c r="CX100" s="784"/>
      <c r="CY100" s="784"/>
      <c r="CZ100" s="784"/>
      <c r="DA100" s="784"/>
      <c r="DB100" s="782" t="n">
        <f aca="false" t="array" ref="DB100:DB100">SUM(IF(MOD(ROW(DB7:DB99)+1, 3)=0,DB7:DB99))</f>
        <v>0</v>
      </c>
      <c r="DC100" s="783" t="n">
        <f aca="false" t="array" ref="DC100:DC100">SUM(IF(MOD(ROW(DC7:DC99)+1, 3)=0,DC7:DC99))</f>
        <v>0</v>
      </c>
      <c r="DD100" s="784"/>
      <c r="DE100" s="784"/>
      <c r="DF100" s="782" t="n">
        <f aca="false" t="array" ref="DF100:DF100">SUM(IF(MOD(ROW(DF7:DF99)+1, 3)=0,DF7:DF99))</f>
        <v>41</v>
      </c>
      <c r="DG100" s="783" t="n">
        <f aca="false" t="array" ref="DG100:DG100">SUM(IF(MOD(ROW(DG7:DG99)+1, 3)=0,DG7:DG99))</f>
        <v>29</v>
      </c>
      <c r="DH100" s="281"/>
      <c r="DI100" s="281"/>
      <c r="DJ100" s="788"/>
      <c r="DK100" s="789"/>
      <c r="DL100" s="281"/>
      <c r="DM100" s="281"/>
      <c r="DN100" s="281"/>
      <c r="DO100" s="281"/>
      <c r="DP100" s="281"/>
      <c r="DQ100" s="281"/>
      <c r="DR100" s="281"/>
      <c r="DS100" s="281"/>
      <c r="DT100" s="281"/>
      <c r="DU100" s="281"/>
      <c r="DV100" s="491" t="s">
        <v>223</v>
      </c>
      <c r="DW100" s="281"/>
      <c r="DX100" s="281"/>
      <c r="DY100" s="281"/>
      <c r="DZ100" s="281"/>
      <c r="EA100" s="281"/>
      <c r="EB100" s="281"/>
      <c r="EC100" s="281"/>
      <c r="ED100" s="782" t="n">
        <f aca="false" t="array" ref="ED100:ED100">SUM(IF(MOD(ROW(ED7:ED99)+1, 3)=0,ED7:ED99))</f>
        <v>4</v>
      </c>
      <c r="EE100" s="783" t="n">
        <f aca="false" t="array" ref="EE100:EE100">SUM(IF(MOD(ROW(EE7:EE99)+1, 3)=0,EE7:EE99))</f>
        <v>4</v>
      </c>
      <c r="EF100" s="281"/>
      <c r="EG100" s="281"/>
      <c r="EH100" s="790" t="s">
        <v>296</v>
      </c>
      <c r="EI100" s="742" t="s">
        <v>196</v>
      </c>
      <c r="EJ100" s="791"/>
      <c r="EK100" s="792"/>
      <c r="EL100" s="281"/>
      <c r="EM100" s="281"/>
      <c r="EN100" s="281"/>
      <c r="EO100" s="281" t="s">
        <v>195</v>
      </c>
      <c r="EP100" s="281"/>
      <c r="EQ100" s="281"/>
      <c r="ER100" s="281"/>
      <c r="ES100" s="281" t="s">
        <v>223</v>
      </c>
      <c r="ET100" s="793" t="s">
        <v>247</v>
      </c>
      <c r="EU100" s="793"/>
      <c r="EV100" s="793"/>
      <c r="EW100" s="793"/>
      <c r="EX100" s="793"/>
      <c r="EY100" s="793"/>
      <c r="EZ100" s="793" t="s">
        <v>479</v>
      </c>
      <c r="FA100" s="793"/>
      <c r="FB100" s="793"/>
      <c r="FC100" s="793"/>
      <c r="FD100" s="794" t="n">
        <f aca="false" t="array" ref="FD100:FD100">SUM(IF(MOD(ROW(FD7:FD99)+1, 3)=0,FD7:FD99))</f>
        <v>7</v>
      </c>
      <c r="FE100" s="783" t="n">
        <f aca="false" t="array" ref="FE100:FE100">SUM(IF(MOD(ROW(FE7:FE99)+1, 3)=0,FE7:FE99))</f>
        <v>3</v>
      </c>
      <c r="FF100" s="281"/>
      <c r="FG100" s="281"/>
      <c r="FH100" s="281"/>
      <c r="FI100" s="281"/>
      <c r="FJ100" s="281"/>
      <c r="FK100" s="281"/>
      <c r="FL100" s="281"/>
      <c r="FM100" s="281"/>
      <c r="FN100" s="281"/>
      <c r="FO100" s="281"/>
      <c r="FP100" s="281"/>
      <c r="FQ100" s="281"/>
      <c r="FR100" s="281"/>
      <c r="FS100" s="281"/>
      <c r="FT100" s="281"/>
      <c r="FU100" s="281"/>
      <c r="FV100" s="281"/>
      <c r="FW100" s="281"/>
      <c r="FX100" s="281"/>
      <c r="FY100" s="281"/>
      <c r="FZ100" s="281"/>
      <c r="GA100" s="281"/>
      <c r="GB100" s="281"/>
      <c r="GC100" s="281"/>
      <c r="GD100" s="281"/>
      <c r="GE100" s="281"/>
      <c r="GF100" s="281"/>
      <c r="GG100" s="281"/>
      <c r="GH100" s="281"/>
      <c r="GI100" s="281"/>
      <c r="GJ100" s="281"/>
      <c r="GK100" s="281"/>
      <c r="GL100" s="281"/>
      <c r="GM100" s="281"/>
      <c r="GN100" s="281"/>
      <c r="GO100" s="281"/>
      <c r="GP100" s="281"/>
      <c r="GQ100" s="281"/>
      <c r="GR100" s="281"/>
      <c r="GS100" s="281"/>
      <c r="GT100" s="281"/>
      <c r="GU100" s="281"/>
      <c r="GV100" s="281"/>
      <c r="GW100" s="281"/>
      <c r="GX100" s="281"/>
      <c r="GY100" s="281"/>
      <c r="GZ100" s="281"/>
      <c r="HA100" s="281"/>
      <c r="HB100" s="281"/>
      <c r="HC100" s="281"/>
      <c r="HD100" s="281"/>
      <c r="HE100" s="281"/>
      <c r="HF100" s="281"/>
      <c r="HG100" s="281"/>
      <c r="HH100" s="281"/>
      <c r="HI100" s="281"/>
      <c r="HJ100" s="281"/>
      <c r="HK100" s="281"/>
      <c r="HL100" s="281"/>
      <c r="HM100" s="281"/>
      <c r="HN100" s="281"/>
      <c r="HO100" s="281"/>
      <c r="HP100" s="281"/>
      <c r="HQ100" s="281"/>
      <c r="HR100" s="281"/>
      <c r="HS100" s="281"/>
      <c r="HT100" s="281"/>
      <c r="HU100" s="281"/>
      <c r="HV100" s="281"/>
      <c r="HW100" s="782" t="n">
        <f aca="false" t="array" ref="HW100:HW100">SUM(IF(MOD(ROW(HW7:HW99)+1, 3)=0,HW7:HW99))</f>
        <v>41</v>
      </c>
      <c r="HX100" s="783" t="n">
        <f aca="false" t="array" ref="HX100:HX100">SUM(IF(MOD(ROW(HX7:HX99)+1, 3)=0,HX7:HX99))</f>
        <v>33</v>
      </c>
      <c r="HY100" s="281"/>
      <c r="HZ100" s="281"/>
      <c r="IA100" s="281"/>
      <c r="IB100" s="281"/>
      <c r="IC100" s="281"/>
      <c r="ID100" s="281"/>
      <c r="IE100" s="281"/>
      <c r="IF100" s="281"/>
      <c r="IG100" s="281"/>
      <c r="IH100" s="281"/>
      <c r="II100" s="281"/>
      <c r="IJ100" s="281"/>
      <c r="IK100" s="281"/>
      <c r="IL100" s="281"/>
      <c r="IM100" s="281"/>
      <c r="IN100" s="281"/>
      <c r="IO100" s="281"/>
      <c r="IP100" s="281"/>
      <c r="IQ100" s="782" t="n">
        <f aca="false" t="array" ref="IQ100:IQ100">SUM(IF(MOD(ROW(IQ7:IQ99)+1, 3)=0,IQ7:IQ99))</f>
        <v>0</v>
      </c>
      <c r="IR100" s="783" t="n">
        <f aca="false" t="array" ref="IR100:IR100">SUM(IF(MOD(ROW(IR7:IR99)+1, 3)=0,IR7:IR99))</f>
        <v>0</v>
      </c>
      <c r="IS100" s="281"/>
      <c r="IT100" s="281"/>
      <c r="IU100" s="281"/>
      <c r="IV100" s="281"/>
      <c r="IW100" s="281"/>
      <c r="IX100" s="281"/>
      <c r="IY100" s="281"/>
      <c r="IZ100" s="281"/>
      <c r="JA100" s="281"/>
      <c r="JB100" s="281"/>
      <c r="JC100" s="281"/>
      <c r="JD100" s="281"/>
      <c r="JE100" s="281"/>
      <c r="JF100" s="281"/>
      <c r="JG100" s="281"/>
      <c r="JH100" s="281"/>
      <c r="JI100" s="281"/>
      <c r="JJ100" s="793"/>
      <c r="JK100" s="793"/>
      <c r="JL100" s="793"/>
      <c r="JM100" s="793"/>
      <c r="JN100" s="793"/>
      <c r="JO100" s="793"/>
      <c r="JP100" s="793"/>
      <c r="JQ100" s="793"/>
      <c r="JR100" s="793"/>
      <c r="JS100" s="793"/>
      <c r="JT100" s="793"/>
      <c r="JU100" s="793"/>
      <c r="JV100" s="793"/>
      <c r="JW100" s="793"/>
      <c r="JX100" s="793"/>
      <c r="JY100" s="793"/>
      <c r="JZ100" s="281"/>
      <c r="KA100" s="281"/>
      <c r="KB100" s="281"/>
      <c r="KC100" s="281"/>
      <c r="KD100" s="281"/>
      <c r="KE100" s="281"/>
      <c r="KF100" s="281"/>
      <c r="KG100" s="281"/>
      <c r="KH100" s="281"/>
      <c r="KI100" s="281"/>
      <c r="KJ100" s="281"/>
      <c r="KK100" s="281"/>
      <c r="KL100" s="281"/>
      <c r="KM100" s="281"/>
      <c r="KN100" s="281"/>
      <c r="KO100" s="281"/>
      <c r="KP100" s="281"/>
      <c r="KQ100" s="281"/>
      <c r="KR100" s="281"/>
      <c r="KS100" s="281"/>
      <c r="KT100" s="281"/>
      <c r="KU100" s="281"/>
      <c r="KV100" s="281"/>
      <c r="KW100" s="281"/>
      <c r="KX100" s="794" t="n">
        <f aca="false" t="array" ref="KX100:KX100">SUM(IF(MOD(ROW(KX7:KX99)+1, 3)=0,KX7:KX99))</f>
        <v>23</v>
      </c>
      <c r="KY100" s="795" t="n">
        <f aca="false" t="array" ref="KY100:KY100">SUM(IF(MOD(ROW(KY7:KY99)+1, 3)=0,KY7:KY99))</f>
        <v>97</v>
      </c>
      <c r="KZ100" s="281"/>
      <c r="LA100" s="281"/>
      <c r="LB100" s="782" t="n">
        <f aca="false" t="array" ref="LB100:LB100">SUM(IF(MOD(ROW(LB7:LB99)+1, 3)=0,LB7:LB99))</f>
        <v>71</v>
      </c>
      <c r="LC100" s="795" t="n">
        <f aca="false" t="array" ref="LC100:LC100">SUM(IF(MOD(ROW(LC7:LC99)+1, 3)=0,LC7:LC99))</f>
        <v>135</v>
      </c>
      <c r="LD100" s="281"/>
      <c r="LE100" s="281"/>
      <c r="LF100" s="788"/>
      <c r="LG100" s="789"/>
      <c r="LH100" s="281"/>
      <c r="LI100" s="281"/>
      <c r="LJ100" s="794"/>
      <c r="LK100" s="795"/>
      <c r="LL100" s="281"/>
      <c r="LM100" s="281"/>
      <c r="LN100" s="788" t="n">
        <f aca="false" t="array" ref="LN100:LN100">SUM(IF(MOD(ROW(LN7:LN99)+1, 3)=0,LN7:LN99))</f>
        <v>0</v>
      </c>
      <c r="LO100" s="789" t="n">
        <f aca="false" t="array" ref="LO100:LO100">SUM(IF(MOD(ROW(LO7:LO99)+1, 3)=0,LO7:LO99))</f>
        <v>0</v>
      </c>
      <c r="LP100" s="281"/>
      <c r="LQ100" s="281"/>
      <c r="LR100" s="281"/>
      <c r="LS100" s="281"/>
      <c r="LT100" s="281"/>
      <c r="LU100" s="281"/>
      <c r="LV100" s="281"/>
      <c r="LW100" s="281"/>
      <c r="LX100" s="281"/>
      <c r="LY100" s="281"/>
      <c r="LZ100" s="281"/>
      <c r="MA100" s="281"/>
      <c r="MB100" s="281"/>
      <c r="MC100" s="281"/>
      <c r="MD100" s="281"/>
      <c r="ME100" s="281"/>
      <c r="MF100" s="281"/>
      <c r="MG100" s="281"/>
      <c r="MH100" s="281"/>
      <c r="MI100" s="281"/>
      <c r="MJ100" s="281"/>
      <c r="MK100" s="281"/>
      <c r="ML100" s="281"/>
      <c r="MM100" s="281"/>
      <c r="MN100" s="281"/>
      <c r="MO100" s="281"/>
      <c r="MP100" s="281"/>
      <c r="MQ100" s="281"/>
      <c r="MR100" s="281"/>
      <c r="MS100" s="281"/>
      <c r="MT100" s="281"/>
      <c r="MU100" s="281"/>
      <c r="MV100" s="281"/>
      <c r="MW100" s="281"/>
      <c r="MX100" s="281"/>
      <c r="MY100" s="281"/>
      <c r="MZ100" s="281"/>
      <c r="NA100" s="281"/>
      <c r="NB100" s="281"/>
      <c r="NC100" s="281"/>
      <c r="ND100" s="281"/>
      <c r="NE100" s="281"/>
      <c r="NF100" s="281"/>
      <c r="NG100" s="281"/>
      <c r="NH100" s="281"/>
      <c r="NI100" s="281"/>
      <c r="NJ100" s="281"/>
      <c r="NK100" s="281"/>
      <c r="NL100" s="281"/>
      <c r="NM100" s="281"/>
      <c r="NN100" s="281"/>
      <c r="NO100" s="281"/>
      <c r="NP100" s="281"/>
      <c r="NQ100" s="281"/>
      <c r="NR100" s="281"/>
      <c r="NS100" s="281"/>
      <c r="NT100" s="281"/>
      <c r="NU100" s="281"/>
      <c r="NV100" s="281"/>
      <c r="NW100" s="281"/>
      <c r="NX100" s="281"/>
      <c r="NY100" s="281"/>
      <c r="NZ100" s="281"/>
      <c r="OA100" s="281"/>
      <c r="OB100" s="794" t="n">
        <f aca="false" t="array" ref="OB100:OB100">SUM(IF(MOD(ROW(OB7:OB99)+1, 3)=0,OB7:OB99))</f>
        <v>33</v>
      </c>
      <c r="OC100" s="795" t="n">
        <f aca="false" t="array" ref="OC100:OC100">SUM(IF(MOD(ROW(OC7:OC99)+1, 3)=0,OC7:OC99))</f>
        <v>163</v>
      </c>
      <c r="OD100" s="281"/>
      <c r="OE100" s="281"/>
      <c r="OF100" s="281"/>
      <c r="OG100" s="281"/>
      <c r="OH100" s="281"/>
      <c r="OI100" s="281"/>
      <c r="OJ100" s="281"/>
      <c r="OK100" s="281"/>
      <c r="OL100" s="281"/>
      <c r="OM100" s="281"/>
      <c r="ON100" s="281"/>
      <c r="OO100" s="281"/>
      <c r="OP100" s="281"/>
      <c r="OQ100" s="281"/>
      <c r="OR100" s="281"/>
      <c r="OS100" s="281"/>
      <c r="OT100" s="281"/>
      <c r="OU100" s="281"/>
      <c r="OV100" s="281"/>
      <c r="OW100" s="281"/>
      <c r="OX100" s="281"/>
      <c r="OY100" s="281"/>
      <c r="OZ100" s="281"/>
      <c r="PA100" s="281"/>
      <c r="PB100" s="281"/>
      <c r="PC100" s="281"/>
      <c r="PD100" s="281"/>
      <c r="PE100" s="281"/>
      <c r="PF100" s="281"/>
      <c r="PG100" s="281"/>
      <c r="PH100" s="281"/>
      <c r="PI100" s="281"/>
      <c r="PJ100" s="281"/>
      <c r="PK100" s="281"/>
      <c r="PL100" s="281"/>
      <c r="PM100" s="281"/>
      <c r="PN100" s="281"/>
      <c r="PO100" s="281"/>
      <c r="PP100" s="281"/>
      <c r="PQ100" s="281"/>
      <c r="PR100" s="281"/>
      <c r="PS100" s="281"/>
      <c r="PT100" s="281"/>
      <c r="PU100" s="281"/>
      <c r="PV100" s="281"/>
      <c r="PW100" s="794" t="n">
        <f aca="false" t="array" ref="PW100:PW100">SUM(IF(MOD(ROW(PW7:PW99)+1, 3)=0,PW7:PW99))</f>
        <v>0</v>
      </c>
      <c r="PX100" s="795" t="n">
        <f aca="false" t="array" ref="PX100:PX100">SUM(IF(MOD(ROW(PX7:PX99)+1, 3)=0,PX7:PX99))</f>
        <v>0</v>
      </c>
      <c r="PY100" s="281"/>
      <c r="PZ100" s="281"/>
      <c r="QA100" s="281"/>
      <c r="QB100" s="281"/>
      <c r="QC100" s="281"/>
      <c r="QD100" s="281"/>
      <c r="QE100" s="281"/>
      <c r="QF100" s="281"/>
      <c r="QG100" s="281"/>
      <c r="QH100" s="281"/>
      <c r="QI100" s="281"/>
      <c r="QJ100" s="281"/>
      <c r="QK100" s="281"/>
      <c r="QL100" s="281"/>
      <c r="QM100" s="281"/>
      <c r="QN100" s="281"/>
      <c r="QO100" s="281"/>
      <c r="QP100" s="281"/>
      <c r="QQ100" s="281"/>
      <c r="QR100" s="281"/>
      <c r="QS100" s="281"/>
      <c r="QT100" s="281"/>
      <c r="QU100" s="281"/>
      <c r="QV100" s="281"/>
      <c r="QW100" s="281"/>
      <c r="QX100" s="281"/>
      <c r="QY100" s="281"/>
      <c r="QZ100" s="281"/>
      <c r="RA100" s="281"/>
      <c r="RB100" s="281"/>
      <c r="RC100" s="794" t="n">
        <f aca="false" t="array" ref="RC100:RC100">SUM(IF(MOD(ROW(RC7:RC99)+1, 3)=0,RC7:RC99))</f>
        <v>0</v>
      </c>
      <c r="RD100" s="795" t="n">
        <f aca="false" t="array" ref="RD100:RD100">SUM(IF(MOD(ROW(RD7:RD99)+1, 3)=0,RD7:RD99))</f>
        <v>0</v>
      </c>
      <c r="RE100" s="281"/>
      <c r="RF100" s="281"/>
      <c r="RG100" s="281"/>
      <c r="RH100" s="281"/>
      <c r="RI100" s="281"/>
      <c r="RJ100" s="281"/>
      <c r="RK100" s="281"/>
      <c r="RL100" s="281"/>
      <c r="RM100" s="281"/>
      <c r="RN100" s="281"/>
      <c r="RO100" s="281"/>
      <c r="RP100" s="281"/>
      <c r="RQ100" s="281"/>
      <c r="RR100" s="281"/>
      <c r="RS100" s="281"/>
      <c r="RT100" s="281"/>
      <c r="RU100" s="281"/>
      <c r="RV100" s="281"/>
      <c r="RW100" s="281"/>
      <c r="RX100" s="281"/>
      <c r="RY100" s="281"/>
      <c r="RZ100" s="281"/>
      <c r="SA100" s="281"/>
      <c r="SB100" s="281"/>
      <c r="SC100" s="281"/>
      <c r="SD100" s="281"/>
      <c r="SE100" s="281"/>
      <c r="SF100" s="281"/>
      <c r="SG100" s="281"/>
      <c r="SH100" s="281"/>
      <c r="SI100" s="794" t="n">
        <f aca="false" t="array" ref="SI100:SI100">SUM(IF(MOD(ROW(SI7:SI99)+1, 3)=0,SI7:SI99))</f>
        <v>6</v>
      </c>
      <c r="SJ100" s="795" t="n">
        <f aca="false" t="array" ref="SJ100:SJ100">SUM(IF(MOD(ROW(SJ7:SJ99)+1, 3)=0,SJ7:SJ99))</f>
        <v>4</v>
      </c>
      <c r="SK100" s="281"/>
      <c r="SL100" s="281"/>
      <c r="SM100" s="794" t="n">
        <f aca="false" t="array" ref="SM100:SM100">SUM(IF(MOD(ROW(SM7:SM99)+1, 3)=0,SM7:SM99))</f>
        <v>26</v>
      </c>
      <c r="SN100" s="795" t="n">
        <f aca="false" t="array" ref="SN100:SN100">SUM(IF(MOD(ROW(SN7:SN99)+1, 3)=0,SN7:SN99))</f>
        <v>148</v>
      </c>
      <c r="SO100" s="281"/>
      <c r="SP100" s="281"/>
      <c r="SQ100" s="788"/>
      <c r="SR100" s="789"/>
      <c r="SS100" s="281"/>
      <c r="ST100" s="281"/>
      <c r="SU100" s="281"/>
      <c r="SV100" s="281"/>
      <c r="SW100" s="281"/>
      <c r="SX100" s="281"/>
      <c r="SY100" s="281"/>
      <c r="SZ100" s="281"/>
      <c r="TA100" s="281"/>
      <c r="TB100" s="281"/>
      <c r="TC100" s="281"/>
      <c r="TD100" s="281"/>
      <c r="TE100" s="281"/>
      <c r="TF100" s="281"/>
      <c r="TG100" s="281"/>
      <c r="TH100" s="281"/>
      <c r="TI100" s="281"/>
      <c r="TJ100" s="281"/>
      <c r="TK100" s="794" t="n">
        <f aca="false" t="array" ref="TK100:TK100">SUM(IF(MOD(ROW(TK7:TK99)+1, 3)=0,TK7:TK99))</f>
        <v>0</v>
      </c>
      <c r="TL100" s="795" t="n">
        <f aca="false" t="array" ref="TL100:TL100">SUM(IF(MOD(ROW(TL7:TL99)+1, 3)=0,TL7:TL99))</f>
        <v>0</v>
      </c>
      <c r="TM100" s="281"/>
      <c r="TN100" s="281"/>
      <c r="TO100" s="794"/>
      <c r="TP100" s="796"/>
      <c r="TQ100" s="281"/>
      <c r="TR100" s="281"/>
      <c r="TS100" s="796"/>
      <c r="TT100" s="796"/>
      <c r="TU100" s="281"/>
      <c r="TV100" s="281"/>
      <c r="TW100" s="796"/>
      <c r="TX100" s="796"/>
      <c r="TY100" s="281"/>
      <c r="TZ100" s="281"/>
      <c r="UA100" s="796"/>
      <c r="UB100" s="796"/>
      <c r="UC100" s="281"/>
      <c r="UD100" s="281"/>
      <c r="UE100" s="791" t="n">
        <f aca="false">SUM(IF(MOD(ROW(UE7:UE99)+1, 3)=0,UE7:UE99))</f>
        <v>0</v>
      </c>
      <c r="UF100" s="789"/>
      <c r="UG100" s="281"/>
      <c r="UH100" s="281"/>
      <c r="UI100" s="788"/>
      <c r="UJ100" s="789"/>
      <c r="UK100" s="281"/>
      <c r="UL100" s="281"/>
      <c r="UM100" s="788"/>
      <c r="UN100" s="789"/>
      <c r="UO100" s="281"/>
      <c r="UP100" s="281"/>
      <c r="UQ100" s="794"/>
      <c r="UR100" s="795"/>
      <c r="US100" s="281"/>
      <c r="UT100" s="281"/>
      <c r="UU100" s="788"/>
      <c r="UV100" s="789"/>
      <c r="UW100" s="281"/>
      <c r="UX100" s="281"/>
      <c r="UY100" s="791"/>
      <c r="UZ100" s="791"/>
      <c r="VA100" s="281"/>
      <c r="VB100" s="281"/>
      <c r="VC100" s="791"/>
      <c r="VD100" s="791"/>
      <c r="VE100" s="281"/>
      <c r="VF100" s="281"/>
      <c r="VG100" s="788"/>
      <c r="VH100" s="797" t="n">
        <f aca="false">VH99-VG99</f>
        <v>-1043.66743411631</v>
      </c>
      <c r="VI100" s="788"/>
      <c r="VJ100" s="797"/>
      <c r="VK100" s="788"/>
      <c r="VL100" s="797"/>
      <c r="VM100" s="798"/>
      <c r="VN100" s="799"/>
      <c r="VO100" s="797" t="n">
        <f aca="false">(VN99-VN2)-(VO99-VO2)</f>
        <v>23.0435555555998</v>
      </c>
      <c r="VP100" s="800"/>
      <c r="VR100" s="380"/>
      <c r="WF100" s="127" t="n">
        <f aca="false">IF(AJ100="",0,AJ100+WF97)</f>
        <v>0</v>
      </c>
      <c r="WG100" s="127" t="n">
        <f aca="false">IF(AK100="",0,AK100+WG97)</f>
        <v>0</v>
      </c>
      <c r="WH100" s="127" t="n">
        <f aca="false">IF(BP100="",0,BP100+WH97)</f>
        <v>0</v>
      </c>
      <c r="WI100" s="127" t="n">
        <f aca="false">IF(BQ100="",0,BQ100+WI97)</f>
        <v>0</v>
      </c>
      <c r="WJ100" s="127" t="n">
        <f aca="false">IF(CJ100="",0,CJ100+WJ97)</f>
        <v>0</v>
      </c>
      <c r="WK100" s="127" t="n">
        <f aca="false">IF(CK100="",0,CK100+WK97)</f>
        <v>0</v>
      </c>
      <c r="WL100" s="127" t="n">
        <f aca="false">IF(DD100="",0,DD100+WL97)</f>
        <v>0</v>
      </c>
      <c r="WM100" s="127" t="n">
        <f aca="false">IF(DE100="",0,DE100+WM97)</f>
        <v>0</v>
      </c>
      <c r="WN100" s="127" t="n">
        <f aca="false">IF(EF100="",0,EF100+WN97)</f>
        <v>0</v>
      </c>
      <c r="WO100" s="127" t="n">
        <f aca="false">IF(EG100="",0,EG100+WO97)</f>
        <v>0</v>
      </c>
      <c r="WP100" s="127" t="n">
        <f aca="false">IF(FF100="",0,FF100+WP97)</f>
        <v>0</v>
      </c>
      <c r="WQ100" s="127" t="n">
        <f aca="false">IF(FG100="",0,FG100+WQ97)</f>
        <v>0</v>
      </c>
      <c r="WR100" s="127" t="n">
        <f aca="false">IF(IS100="",0,IS100+WR97)</f>
        <v>0</v>
      </c>
      <c r="WS100" s="127" t="n">
        <f aca="false">IF(IT100="",0,IT100+WS97)</f>
        <v>0</v>
      </c>
      <c r="WT100" s="127" t="n">
        <f aca="false">IF(HY100="",0,HY100+WT97)</f>
        <v>0</v>
      </c>
      <c r="WU100" s="127" t="n">
        <f aca="false">IF(HZ100="",0,HZ100+WU97)</f>
        <v>0</v>
      </c>
      <c r="WV100" s="127" t="n">
        <f aca="false">IF(SK100="",0,SK100+WV97)</f>
        <v>0</v>
      </c>
      <c r="WW100" s="127" t="n">
        <f aca="false">IF(SL100="",0,SL100+WW97)</f>
        <v>0</v>
      </c>
      <c r="WX100" s="127" t="n">
        <f aca="false">IF(UM100="",0,UM100)</f>
        <v>0</v>
      </c>
      <c r="WY100" s="127" t="n">
        <f aca="false">IF(UN100="",0,UN100)</f>
        <v>0</v>
      </c>
      <c r="WZ100" s="127" t="n">
        <f aca="false">IF(LL100="",0,LL100+WZ97)</f>
        <v>0</v>
      </c>
      <c r="XA100" s="127" t="n">
        <f aca="false">IF(LM100="",0,LM100+XA97)</f>
        <v>0</v>
      </c>
      <c r="XB100" s="127" t="n">
        <f aca="false">IF(UI100="",0,UI100+XB97)</f>
        <v>0</v>
      </c>
      <c r="XC100" s="127" t="n">
        <f aca="false">IF(UJ100="",0,UJ100+XC97)</f>
        <v>0</v>
      </c>
      <c r="XD100" s="127" t="n">
        <f aca="false">IF(VN100="",0,VN100+XD97)</f>
        <v>0</v>
      </c>
      <c r="XF100" s="127" t="n">
        <f aca="false">IFERROR(XD100/$A98,0)</f>
        <v>0</v>
      </c>
      <c r="XG100" s="127" t="n">
        <f aca="false">IFERROR(XE100/$A98,0)</f>
        <v>0</v>
      </c>
      <c r="XH100" s="127" t="n">
        <f aca="false">IF(US100="",0,US100+XH97)</f>
        <v>0</v>
      </c>
      <c r="XI100" s="127" t="n">
        <f aca="false">IF(UT100="",0,UT100+XI97)</f>
        <v>0</v>
      </c>
      <c r="XJ100" s="127" t="n">
        <f aca="false">IF(WF100&gt;0,0,AH100+XJ97)</f>
        <v>18</v>
      </c>
      <c r="XK100" s="127" t="n">
        <f aca="false">IF(WG100&gt;0,0,AI100+XK97)</f>
        <v>12</v>
      </c>
      <c r="XL100" s="127" t="n">
        <f aca="false">IF(WH100&gt;0,0,BN100+XL97)</f>
        <v>23</v>
      </c>
      <c r="XM100" s="127" t="n">
        <f aca="false">IF(WI100&gt;0,0,BO100+XM97)</f>
        <v>17</v>
      </c>
      <c r="XN100" s="127" t="n">
        <f aca="false">IF(WJ100&gt;0,0,CH100+XN97)</f>
        <v>0</v>
      </c>
      <c r="XO100" s="127" t="n">
        <f aca="false">IF(WK100&gt;0,0,CI100+XO97)</f>
        <v>0</v>
      </c>
      <c r="XP100" s="127" t="n">
        <f aca="false">IF(WL100&gt;0,0,DB100+XP97)</f>
        <v>0</v>
      </c>
      <c r="XQ100" s="127" t="n">
        <f aca="false">IF(WM100&gt;0,0,DC100+XQ97)</f>
        <v>0</v>
      </c>
      <c r="XR100" s="127" t="n">
        <f aca="false">IF(WN100&gt;0,0,ED100+XR97)</f>
        <v>4</v>
      </c>
      <c r="XS100" s="127" t="n">
        <f aca="false">IF(WO100&gt;0,0,EE100+XS97)</f>
        <v>4</v>
      </c>
      <c r="XT100" s="127" t="n">
        <f aca="false">IF(WP100&gt;0,0,FD100+XT97)</f>
        <v>7</v>
      </c>
      <c r="XU100" s="127" t="n">
        <f aca="false">IF(WQ100&gt;0,0,FE100+XU97)</f>
        <v>3</v>
      </c>
      <c r="XV100" s="127" t="n">
        <f aca="false">IF(WR100&gt;0,0,IQ100+XV97)</f>
        <v>0</v>
      </c>
      <c r="XW100" s="127" t="n">
        <f aca="false">IF(WS100&gt;0,0,IR100+XW97)</f>
        <v>0</v>
      </c>
      <c r="XX100" s="127" t="n">
        <f aca="false">IF(WT100&gt;0,0,HW100+XX97)</f>
        <v>41</v>
      </c>
      <c r="XY100" s="127" t="n">
        <f aca="false">IFERROR(IF(WU100&gt;0,0,HX100+XY97),0)</f>
        <v>33</v>
      </c>
      <c r="XZ100" s="127" t="n">
        <f aca="false">IF(WV100&gt;0,0,SI100+XZ97)</f>
        <v>6</v>
      </c>
      <c r="YA100" s="127" t="n">
        <f aca="false">IFERROR(IF(WW100&gt;0,0,SJ100+YA97),0)</f>
        <v>4</v>
      </c>
      <c r="YB100" s="127"/>
      <c r="YC100" s="127"/>
      <c r="YD100" s="127"/>
    </row>
    <row r="101" customFormat="false" ht="33" hidden="false" customHeight="true" outlineLevel="0" collapsed="false">
      <c r="A101" s="801" t="s">
        <v>480</v>
      </c>
      <c r="B101" s="291"/>
      <c r="C101" s="291"/>
      <c r="D101" s="802"/>
      <c r="E101" s="802"/>
      <c r="F101" s="802"/>
      <c r="G101" s="802"/>
      <c r="H101" s="802"/>
      <c r="I101" s="802"/>
      <c r="J101" s="802"/>
      <c r="K101" s="802"/>
      <c r="L101" s="778" t="s">
        <v>448</v>
      </c>
      <c r="M101" s="802"/>
      <c r="N101" s="802"/>
      <c r="O101" s="802"/>
      <c r="P101" s="802"/>
      <c r="Q101" s="779" t="s">
        <v>456</v>
      </c>
      <c r="R101" s="779" t="s">
        <v>468</v>
      </c>
      <c r="S101" s="779"/>
      <c r="T101" s="781" t="s">
        <v>469</v>
      </c>
      <c r="U101" s="780" t="s">
        <v>432</v>
      </c>
      <c r="V101" s="779" t="s">
        <v>467</v>
      </c>
      <c r="W101" s="291"/>
      <c r="X101" s="291"/>
      <c r="Y101" s="291"/>
      <c r="Z101" s="291"/>
      <c r="AA101" s="779"/>
      <c r="AB101" s="291"/>
      <c r="AC101" s="291"/>
      <c r="AD101" s="291"/>
      <c r="AE101" s="291"/>
      <c r="AF101" s="291"/>
      <c r="AG101" s="291"/>
      <c r="AH101" s="803" t="n">
        <f aca="false">AJ99</f>
        <v>1070</v>
      </c>
      <c r="AI101" s="804" t="n">
        <f aca="false">AK99</f>
        <v>755</v>
      </c>
      <c r="AJ101" s="805"/>
      <c r="AK101" s="805"/>
      <c r="AL101" s="805"/>
      <c r="AM101" s="805"/>
      <c r="AN101" s="805"/>
      <c r="AO101" s="805"/>
      <c r="AP101" s="805"/>
      <c r="AQ101" s="805"/>
      <c r="AR101" s="805"/>
      <c r="AS101" s="682" t="s">
        <v>373</v>
      </c>
      <c r="AT101" s="805"/>
      <c r="AU101" s="805"/>
      <c r="AV101" s="805"/>
      <c r="AW101" s="805"/>
      <c r="AX101" s="805"/>
      <c r="AY101" s="805"/>
      <c r="AZ101" s="806" t="s">
        <v>470</v>
      </c>
      <c r="BA101" s="322" t="s">
        <v>461</v>
      </c>
      <c r="BB101" s="722" t="s">
        <v>449</v>
      </c>
      <c r="BC101" s="748" t="s">
        <v>460</v>
      </c>
      <c r="BD101" s="748" t="s">
        <v>462</v>
      </c>
      <c r="BE101" s="807"/>
      <c r="BF101" s="322" t="s">
        <v>435</v>
      </c>
      <c r="BG101" s="805"/>
      <c r="BH101" s="805"/>
      <c r="BI101" s="805"/>
      <c r="BJ101" s="805"/>
      <c r="BK101" s="805"/>
      <c r="BL101" s="805"/>
      <c r="BM101" s="805"/>
      <c r="BN101" s="803" t="n">
        <f aca="false">BP99</f>
        <v>464</v>
      </c>
      <c r="BO101" s="804" t="n">
        <f aca="false">BQ99</f>
        <v>293</v>
      </c>
      <c r="BP101" s="805"/>
      <c r="BQ101" s="805"/>
      <c r="BR101" s="805"/>
      <c r="BS101" s="805"/>
      <c r="BT101" s="805"/>
      <c r="BU101" s="805"/>
      <c r="BV101" s="805"/>
      <c r="BW101" s="805"/>
      <c r="BX101" s="805"/>
      <c r="BY101" s="805"/>
      <c r="BZ101" s="805"/>
      <c r="CA101" s="805"/>
      <c r="CB101" s="805"/>
      <c r="CC101" s="805"/>
      <c r="CD101" s="805"/>
      <c r="CE101" s="805"/>
      <c r="CF101" s="805"/>
      <c r="CG101" s="805"/>
      <c r="CH101" s="803" t="n">
        <f aca="false">CJ99</f>
        <v>0</v>
      </c>
      <c r="CI101" s="804" t="n">
        <f aca="false">CK99</f>
        <v>0</v>
      </c>
      <c r="CJ101" s="291"/>
      <c r="CK101" s="291"/>
      <c r="CL101" s="291"/>
      <c r="CM101" s="291"/>
      <c r="CN101" s="291"/>
      <c r="CO101" s="291"/>
      <c r="CP101" s="291"/>
      <c r="CQ101" s="291"/>
      <c r="CR101" s="291"/>
      <c r="CS101" s="291"/>
      <c r="CT101" s="808"/>
      <c r="CU101" s="291"/>
      <c r="CV101" s="291"/>
      <c r="CW101" s="291"/>
      <c r="CX101" s="291"/>
      <c r="CY101" s="291"/>
      <c r="CZ101" s="291"/>
      <c r="DA101" s="291"/>
      <c r="DB101" s="809" t="n">
        <f aca="false">DD99</f>
        <v>0</v>
      </c>
      <c r="DC101" s="810" t="n">
        <f aca="false">DE99</f>
        <v>0</v>
      </c>
      <c r="DD101" s="291"/>
      <c r="DE101" s="291"/>
      <c r="DF101" s="803" t="n">
        <f aca="false">DH99</f>
        <v>1534</v>
      </c>
      <c r="DG101" s="804" t="n">
        <f aca="false">DI99</f>
        <v>1048</v>
      </c>
      <c r="DH101" s="291"/>
      <c r="DI101" s="291"/>
      <c r="DJ101" s="811"/>
      <c r="DK101" s="812"/>
      <c r="DL101" s="291"/>
      <c r="DM101" s="291"/>
      <c r="DN101" s="291"/>
      <c r="DO101" s="291"/>
      <c r="DP101" s="291"/>
      <c r="DQ101" s="291"/>
      <c r="DR101" s="291"/>
      <c r="DS101" s="291"/>
      <c r="DT101" s="291"/>
      <c r="DU101" s="291"/>
      <c r="DV101" s="322" t="s">
        <v>399</v>
      </c>
      <c r="DW101" s="291"/>
      <c r="DX101" s="291"/>
      <c r="DY101" s="291"/>
      <c r="DZ101" s="291"/>
      <c r="EA101" s="291"/>
      <c r="EB101" s="291"/>
      <c r="EC101" s="291"/>
      <c r="ED101" s="809" t="n">
        <f aca="false">EF99</f>
        <v>31.1</v>
      </c>
      <c r="EE101" s="810" t="n">
        <f aca="false">EG99</f>
        <v>26.488</v>
      </c>
      <c r="EF101" s="291"/>
      <c r="EG101" s="291"/>
      <c r="EH101" s="601" t="n">
        <v>32</v>
      </c>
      <c r="EI101" s="682" t="s">
        <v>297</v>
      </c>
      <c r="EJ101" s="291"/>
      <c r="EK101" s="291"/>
      <c r="EL101" s="291"/>
      <c r="EM101" s="291"/>
      <c r="EN101" s="291"/>
      <c r="EO101" s="291" t="s">
        <v>272</v>
      </c>
      <c r="EP101" s="291"/>
      <c r="EQ101" s="291"/>
      <c r="ER101" s="291"/>
      <c r="ES101" s="291" t="s">
        <v>236</v>
      </c>
      <c r="ET101" s="813" t="n">
        <v>1059</v>
      </c>
      <c r="EU101" s="813"/>
      <c r="EV101" s="813"/>
      <c r="EW101" s="813"/>
      <c r="EX101" s="813"/>
      <c r="EY101" s="813"/>
      <c r="EZ101" s="813" t="n">
        <v>4364</v>
      </c>
      <c r="FA101" s="813"/>
      <c r="FB101" s="813"/>
      <c r="FC101" s="813"/>
      <c r="FD101" s="809" t="n">
        <f aca="false">FF99</f>
        <v>255</v>
      </c>
      <c r="FE101" s="810" t="n">
        <f aca="false">FG99</f>
        <v>-87</v>
      </c>
      <c r="FF101" s="291"/>
      <c r="FG101" s="291"/>
      <c r="FH101" s="814" t="n">
        <f aca="false">FE101-FD101</f>
        <v>-342</v>
      </c>
      <c r="FI101" s="291"/>
      <c r="FJ101" s="291"/>
      <c r="FK101" s="291"/>
      <c r="FL101" s="291"/>
      <c r="FM101" s="291"/>
      <c r="FN101" s="291"/>
      <c r="FO101" s="291"/>
      <c r="FP101" s="291"/>
      <c r="FQ101" s="291"/>
      <c r="FR101" s="291"/>
      <c r="FS101" s="291"/>
      <c r="FT101" s="291"/>
      <c r="FU101" s="291"/>
      <c r="FV101" s="291"/>
      <c r="FW101" s="291"/>
      <c r="FX101" s="291"/>
      <c r="FY101" s="291"/>
      <c r="FZ101" s="291"/>
      <c r="GA101" s="291"/>
      <c r="GB101" s="291"/>
      <c r="GC101" s="291"/>
      <c r="GD101" s="291"/>
      <c r="GE101" s="291"/>
      <c r="GF101" s="291"/>
      <c r="GG101" s="291"/>
      <c r="GH101" s="291"/>
      <c r="GI101" s="291"/>
      <c r="GJ101" s="291"/>
      <c r="GK101" s="291"/>
      <c r="GL101" s="291"/>
      <c r="GM101" s="291"/>
      <c r="GN101" s="291"/>
      <c r="GO101" s="291"/>
      <c r="GP101" s="291"/>
      <c r="GQ101" s="291"/>
      <c r="GR101" s="291"/>
      <c r="GS101" s="291"/>
      <c r="GT101" s="291"/>
      <c r="GU101" s="291"/>
      <c r="GV101" s="291"/>
      <c r="GW101" s="291"/>
      <c r="GX101" s="291"/>
      <c r="GY101" s="291"/>
      <c r="GZ101" s="291"/>
      <c r="HA101" s="291"/>
      <c r="HB101" s="291"/>
      <c r="HC101" s="291"/>
      <c r="HD101" s="291"/>
      <c r="HE101" s="291"/>
      <c r="HF101" s="291"/>
      <c r="HG101" s="291"/>
      <c r="HH101" s="291"/>
      <c r="HI101" s="291"/>
      <c r="HJ101" s="291"/>
      <c r="HK101" s="291"/>
      <c r="HL101" s="291"/>
      <c r="HM101" s="291"/>
      <c r="HN101" s="291"/>
      <c r="HO101" s="291"/>
      <c r="HP101" s="291"/>
      <c r="HQ101" s="291"/>
      <c r="HR101" s="291"/>
      <c r="HS101" s="291"/>
      <c r="HT101" s="291"/>
      <c r="HU101" s="291"/>
      <c r="HV101" s="291"/>
      <c r="HW101" s="803" t="n">
        <f aca="false">HY99</f>
        <v>202</v>
      </c>
      <c r="HX101" s="804" t="n">
        <f aca="false">HZ99</f>
        <v>176.773</v>
      </c>
      <c r="HY101" s="291"/>
      <c r="HZ101" s="291"/>
      <c r="IA101" s="814" t="n">
        <f aca="false">HX101-HW101</f>
        <v>-25.227</v>
      </c>
      <c r="IB101" s="815"/>
      <c r="IC101" s="815"/>
      <c r="ID101" s="815"/>
      <c r="IE101" s="815"/>
      <c r="IF101" s="815"/>
      <c r="IG101" s="815"/>
      <c r="IH101" s="291"/>
      <c r="II101" s="805"/>
      <c r="IJ101" s="291"/>
      <c r="IK101" s="291"/>
      <c r="IL101" s="291"/>
      <c r="IM101" s="291"/>
      <c r="IN101" s="291"/>
      <c r="IO101" s="291"/>
      <c r="IP101" s="291"/>
      <c r="IQ101" s="803" t="n">
        <f aca="false">IS99</f>
        <v>0</v>
      </c>
      <c r="IR101" s="804" t="n">
        <f aca="false">IT99</f>
        <v>0</v>
      </c>
      <c r="IS101" s="291"/>
      <c r="IT101" s="291"/>
      <c r="IU101" s="291"/>
      <c r="IV101" s="291"/>
      <c r="IW101" s="291"/>
      <c r="IX101" s="291"/>
      <c r="IY101" s="291"/>
      <c r="IZ101" s="291"/>
      <c r="JA101" s="291"/>
      <c r="JB101" s="291"/>
      <c r="JC101" s="291"/>
      <c r="JD101" s="291"/>
      <c r="JE101" s="291"/>
      <c r="JF101" s="291"/>
      <c r="JG101" s="291"/>
      <c r="JH101" s="291"/>
      <c r="JI101" s="291"/>
      <c r="JJ101" s="813"/>
      <c r="JK101" s="813"/>
      <c r="JL101" s="813"/>
      <c r="JM101" s="813"/>
      <c r="JN101" s="813"/>
      <c r="JO101" s="813"/>
      <c r="JP101" s="813"/>
      <c r="JQ101" s="813"/>
      <c r="JR101" s="813"/>
      <c r="JS101" s="813"/>
      <c r="JT101" s="813"/>
      <c r="JU101" s="813"/>
      <c r="JV101" s="813"/>
      <c r="JW101" s="813"/>
      <c r="JX101" s="813"/>
      <c r="JY101" s="813"/>
      <c r="JZ101" s="291"/>
      <c r="KA101" s="291"/>
      <c r="KB101" s="291"/>
      <c r="KC101" s="291"/>
      <c r="KD101" s="291"/>
      <c r="KE101" s="291"/>
      <c r="KF101" s="291"/>
      <c r="KG101" s="291"/>
      <c r="KH101" s="291"/>
      <c r="KI101" s="291"/>
      <c r="KJ101" s="291"/>
      <c r="KK101" s="291"/>
      <c r="KL101" s="291"/>
      <c r="KM101" s="291"/>
      <c r="KN101" s="291"/>
      <c r="KO101" s="291"/>
      <c r="KP101" s="291"/>
      <c r="KQ101" s="291"/>
      <c r="KR101" s="291"/>
      <c r="KS101" s="291"/>
      <c r="KT101" s="291"/>
      <c r="KU101" s="291"/>
      <c r="KV101" s="291"/>
      <c r="KW101" s="291"/>
      <c r="KX101" s="809" t="n">
        <f aca="false">KZ99</f>
        <v>410.741</v>
      </c>
      <c r="KY101" s="810" t="n">
        <f aca="false">LA99</f>
        <v>1051.055</v>
      </c>
      <c r="KZ101" s="291"/>
      <c r="LA101" s="291"/>
      <c r="LB101" s="803" t="n">
        <f aca="false">LD99</f>
        <v>898.841</v>
      </c>
      <c r="LC101" s="810" t="n">
        <f aca="false">LE99</f>
        <v>1167.316</v>
      </c>
      <c r="LD101" s="291"/>
      <c r="LE101" s="291"/>
      <c r="LF101" s="811"/>
      <c r="LG101" s="812"/>
      <c r="LH101" s="291"/>
      <c r="LI101" s="291"/>
      <c r="LJ101" s="809"/>
      <c r="LK101" s="810"/>
      <c r="LL101" s="291"/>
      <c r="LM101" s="291"/>
      <c r="LN101" s="811" t="n">
        <f aca="false">LP99</f>
        <v>2432.841</v>
      </c>
      <c r="LO101" s="812" t="n">
        <f aca="false">LQ99</f>
        <v>2215.316</v>
      </c>
      <c r="LP101" s="291"/>
      <c r="LQ101" s="291"/>
      <c r="LR101" s="291"/>
      <c r="LS101" s="291"/>
      <c r="LT101" s="291"/>
      <c r="LU101" s="291"/>
      <c r="LV101" s="291"/>
      <c r="LW101" s="291"/>
      <c r="LX101" s="291"/>
      <c r="LY101" s="291"/>
      <c r="LZ101" s="291"/>
      <c r="MA101" s="291"/>
      <c r="MB101" s="291"/>
      <c r="MC101" s="291"/>
      <c r="MD101" s="291"/>
      <c r="ME101" s="291"/>
      <c r="MF101" s="291"/>
      <c r="MG101" s="291"/>
      <c r="MH101" s="291"/>
      <c r="MI101" s="291"/>
      <c r="MJ101" s="291"/>
      <c r="MK101" s="291"/>
      <c r="ML101" s="291"/>
      <c r="MM101" s="291"/>
      <c r="MN101" s="291"/>
      <c r="MO101" s="291"/>
      <c r="MP101" s="291"/>
      <c r="MQ101" s="291"/>
      <c r="MR101" s="291"/>
      <c r="MS101" s="291"/>
      <c r="MT101" s="291"/>
      <c r="MU101" s="291"/>
      <c r="MV101" s="291"/>
      <c r="MW101" s="291"/>
      <c r="MX101" s="291"/>
      <c r="MY101" s="291"/>
      <c r="MZ101" s="291"/>
      <c r="NA101" s="291"/>
      <c r="NB101" s="291"/>
      <c r="NC101" s="291"/>
      <c r="ND101" s="291"/>
      <c r="NE101" s="291"/>
      <c r="NF101" s="291"/>
      <c r="NG101" s="291"/>
      <c r="NH101" s="291"/>
      <c r="NI101" s="291"/>
      <c r="NJ101" s="291"/>
      <c r="NK101" s="291"/>
      <c r="NL101" s="291"/>
      <c r="NM101" s="291"/>
      <c r="NN101" s="291"/>
      <c r="NO101" s="291"/>
      <c r="NP101" s="291"/>
      <c r="NQ101" s="291"/>
      <c r="NR101" s="291"/>
      <c r="NS101" s="291"/>
      <c r="NT101" s="291"/>
      <c r="NU101" s="291"/>
      <c r="NV101" s="291"/>
      <c r="NW101" s="291"/>
      <c r="NX101" s="291"/>
      <c r="NY101" s="291"/>
      <c r="NZ101" s="291"/>
      <c r="OA101" s="291"/>
      <c r="OB101" s="809" t="n">
        <f aca="false">OD99</f>
        <v>708.0375555556</v>
      </c>
      <c r="OC101" s="810" t="n">
        <f aca="false">OE99</f>
        <v>1325.308</v>
      </c>
      <c r="OD101" s="291"/>
      <c r="OE101" s="291"/>
      <c r="OF101" s="291"/>
      <c r="OG101" s="291"/>
      <c r="OH101" s="291"/>
      <c r="OI101" s="291"/>
      <c r="OJ101" s="291"/>
      <c r="OK101" s="291"/>
      <c r="OL101" s="291"/>
      <c r="OM101" s="291"/>
      <c r="ON101" s="291"/>
      <c r="OO101" s="291"/>
      <c r="OP101" s="291"/>
      <c r="OQ101" s="291"/>
      <c r="OR101" s="291"/>
      <c r="OS101" s="291"/>
      <c r="OT101" s="291"/>
      <c r="OU101" s="291"/>
      <c r="OV101" s="291"/>
      <c r="OW101" s="291"/>
      <c r="OX101" s="291"/>
      <c r="OY101" s="291"/>
      <c r="OZ101" s="291"/>
      <c r="PA101" s="291"/>
      <c r="PB101" s="291"/>
      <c r="PC101" s="291"/>
      <c r="PD101" s="291"/>
      <c r="PE101" s="291"/>
      <c r="PF101" s="291"/>
      <c r="PG101" s="291"/>
      <c r="PH101" s="291"/>
      <c r="PI101" s="291"/>
      <c r="PJ101" s="291"/>
      <c r="PK101" s="291"/>
      <c r="PL101" s="291"/>
      <c r="PM101" s="291"/>
      <c r="PN101" s="291"/>
      <c r="PO101" s="291"/>
      <c r="PP101" s="291"/>
      <c r="PQ101" s="291"/>
      <c r="PR101" s="291"/>
      <c r="PS101" s="291"/>
      <c r="PT101" s="291"/>
      <c r="PU101" s="291"/>
      <c r="PV101" s="291"/>
      <c r="PW101" s="809" t="n">
        <f aca="false">PY99</f>
        <v>0</v>
      </c>
      <c r="PX101" s="810" t="n">
        <f aca="false">PZ99</f>
        <v>0</v>
      </c>
      <c r="PY101" s="291"/>
      <c r="PZ101" s="291"/>
      <c r="QA101" s="291"/>
      <c r="QB101" s="291"/>
      <c r="QC101" s="291"/>
      <c r="QD101" s="291"/>
      <c r="QE101" s="291"/>
      <c r="QF101" s="291"/>
      <c r="QG101" s="291"/>
      <c r="QH101" s="291"/>
      <c r="QI101" s="291"/>
      <c r="QJ101" s="291"/>
      <c r="QK101" s="291"/>
      <c r="QL101" s="291"/>
      <c r="QM101" s="291"/>
      <c r="QN101" s="291"/>
      <c r="QO101" s="291"/>
      <c r="QP101" s="291"/>
      <c r="QQ101" s="291"/>
      <c r="QR101" s="291"/>
      <c r="QS101" s="291"/>
      <c r="QT101" s="291"/>
      <c r="QU101" s="291"/>
      <c r="QV101" s="291"/>
      <c r="QW101" s="291"/>
      <c r="QX101" s="291"/>
      <c r="QY101" s="291"/>
      <c r="QZ101" s="291"/>
      <c r="RA101" s="291"/>
      <c r="RB101" s="291"/>
      <c r="RC101" s="809" t="n">
        <f aca="false">RE99</f>
        <v>0</v>
      </c>
      <c r="RD101" s="810" t="n">
        <f aca="false">RF99</f>
        <v>0</v>
      </c>
      <c r="RE101" s="291"/>
      <c r="RF101" s="291"/>
      <c r="RG101" s="291"/>
      <c r="RH101" s="291"/>
      <c r="RI101" s="291"/>
      <c r="RJ101" s="291"/>
      <c r="RK101" s="291"/>
      <c r="RL101" s="291"/>
      <c r="RM101" s="291"/>
      <c r="RN101" s="291"/>
      <c r="RO101" s="291"/>
      <c r="RP101" s="291"/>
      <c r="RQ101" s="291"/>
      <c r="RR101" s="291"/>
      <c r="RS101" s="291"/>
      <c r="RT101" s="291"/>
      <c r="RU101" s="291"/>
      <c r="RV101" s="291"/>
      <c r="RW101" s="291"/>
      <c r="RX101" s="291"/>
      <c r="RY101" s="291"/>
      <c r="RZ101" s="291"/>
      <c r="SA101" s="291"/>
      <c r="SB101" s="291"/>
      <c r="SC101" s="291"/>
      <c r="SD101" s="291"/>
      <c r="SE101" s="291"/>
      <c r="SF101" s="291"/>
      <c r="SG101" s="291"/>
      <c r="SH101" s="816" t="n">
        <f aca="false">SI101-SJ101</f>
        <v>9.466</v>
      </c>
      <c r="SI101" s="809" t="n">
        <f aca="false">SK99</f>
        <v>21.1</v>
      </c>
      <c r="SJ101" s="810" t="n">
        <f aca="false">SL99</f>
        <v>11.634</v>
      </c>
      <c r="SK101" s="291"/>
      <c r="SL101" s="291"/>
      <c r="SM101" s="809" t="n">
        <f aca="false">SO99</f>
        <v>729.1375555556</v>
      </c>
      <c r="SN101" s="810" t="s">
        <v>481</v>
      </c>
      <c r="SO101" s="291"/>
      <c r="SP101" s="291"/>
      <c r="SQ101" s="811"/>
      <c r="SR101" s="812"/>
      <c r="SS101" s="291"/>
      <c r="ST101" s="291"/>
      <c r="SU101" s="291"/>
      <c r="SV101" s="291"/>
      <c r="SW101" s="291"/>
      <c r="SX101" s="291"/>
      <c r="SY101" s="291"/>
      <c r="SZ101" s="291"/>
      <c r="TA101" s="291"/>
      <c r="TB101" s="291"/>
      <c r="TC101" s="291"/>
      <c r="TD101" s="291"/>
      <c r="TE101" s="291"/>
      <c r="TF101" s="291"/>
      <c r="TG101" s="291"/>
      <c r="TH101" s="291"/>
      <c r="TI101" s="291"/>
      <c r="TJ101" s="291"/>
      <c r="TK101" s="809" t="n">
        <f aca="false">TM99</f>
        <v>0</v>
      </c>
      <c r="TL101" s="810" t="n">
        <f aca="false">TN99</f>
        <v>0</v>
      </c>
      <c r="TM101" s="291"/>
      <c r="TN101" s="291"/>
      <c r="TO101" s="809"/>
      <c r="TP101" s="817"/>
      <c r="TQ101" s="291"/>
      <c r="TR101" s="291"/>
      <c r="TS101" s="817"/>
      <c r="TT101" s="817"/>
      <c r="TU101" s="291"/>
      <c r="TV101" s="291"/>
      <c r="TW101" s="817"/>
      <c r="TX101" s="817"/>
      <c r="TY101" s="291"/>
      <c r="TZ101" s="291"/>
      <c r="UA101" s="817"/>
      <c r="UB101" s="817"/>
      <c r="UC101" s="291"/>
      <c r="UD101" s="291"/>
      <c r="UE101" s="818"/>
      <c r="UF101" s="812"/>
      <c r="UG101" s="291"/>
      <c r="UH101" s="291"/>
      <c r="UI101" s="811"/>
      <c r="UJ101" s="812"/>
      <c r="UK101" s="291"/>
      <c r="UL101" s="291"/>
      <c r="UM101" s="819" t="n">
        <f aca="false">UM99</f>
        <v>1550</v>
      </c>
      <c r="UN101" s="820" t="n">
        <f aca="false">UN99</f>
        <v>1550</v>
      </c>
      <c r="UO101" s="291"/>
      <c r="UP101" s="291"/>
      <c r="UQ101" s="809" t="n">
        <f aca="false">US99</f>
        <v>156.6</v>
      </c>
      <c r="UR101" s="810" t="n">
        <f aca="false">UT99</f>
        <v>1143.714</v>
      </c>
      <c r="US101" s="291"/>
      <c r="UT101" s="291"/>
      <c r="UU101" s="811"/>
      <c r="UV101" s="812"/>
      <c r="UW101" s="291"/>
      <c r="UX101" s="291"/>
      <c r="UY101" s="818" t="n">
        <f aca="false">VA99</f>
        <v>0</v>
      </c>
      <c r="UZ101" s="818" t="n">
        <f aca="false">VB99</f>
        <v>0</v>
      </c>
      <c r="VA101" s="291"/>
      <c r="VB101" s="291"/>
      <c r="VC101" s="818" t="n">
        <f aca="false">VE99</f>
        <v>0</v>
      </c>
      <c r="VD101" s="818" t="n">
        <f aca="false">VF99</f>
        <v>0</v>
      </c>
      <c r="VE101" s="291"/>
      <c r="VF101" s="291"/>
      <c r="VG101" s="811"/>
      <c r="VH101" s="812"/>
      <c r="VI101" s="811"/>
      <c r="VJ101" s="812"/>
      <c r="VK101" s="811"/>
      <c r="VL101" s="812"/>
      <c r="VM101" s="821"/>
      <c r="VN101" s="811"/>
      <c r="VO101" s="812"/>
      <c r="VP101" s="273" t="s">
        <v>482</v>
      </c>
      <c r="VQ101" s="273" t="s">
        <v>482</v>
      </c>
      <c r="VT101" s="380"/>
    </row>
    <row r="102" customFormat="false" ht="24.75" hidden="false" customHeight="true" outlineLevel="0" collapsed="false">
      <c r="A102" s="822" t="s">
        <v>483</v>
      </c>
      <c r="B102" s="291"/>
      <c r="C102" s="291"/>
      <c r="D102" s="802"/>
      <c r="E102" s="802"/>
      <c r="F102" s="802"/>
      <c r="G102" s="802"/>
      <c r="H102" s="802"/>
      <c r="I102" s="802"/>
      <c r="J102" s="802"/>
      <c r="K102" s="802"/>
      <c r="L102" s="778" t="n">
        <v>100</v>
      </c>
      <c r="M102" s="802"/>
      <c r="N102" s="802"/>
      <c r="O102" s="802"/>
      <c r="P102" s="802"/>
      <c r="Q102" s="779" t="n">
        <v>30</v>
      </c>
      <c r="R102" s="779" t="n">
        <v>30</v>
      </c>
      <c r="S102" s="780"/>
      <c r="T102" s="781" t="n">
        <v>30</v>
      </c>
      <c r="U102" s="780" t="n">
        <v>30</v>
      </c>
      <c r="V102" s="780" t="n">
        <v>30</v>
      </c>
      <c r="W102" s="291"/>
      <c r="X102" s="291"/>
      <c r="Y102" s="291"/>
      <c r="Z102" s="291"/>
      <c r="AA102" s="780"/>
      <c r="AB102" s="291"/>
      <c r="AC102" s="291"/>
      <c r="AD102" s="291"/>
      <c r="AE102" s="291"/>
      <c r="AF102" s="291"/>
      <c r="AG102" s="291"/>
      <c r="AH102" s="823" t="n">
        <f aca="false">SUM(AJ7:AJ99)</f>
        <v>11460</v>
      </c>
      <c r="AI102" s="824" t="n">
        <f aca="false">SUM(AK7:AK99)</f>
        <v>6835</v>
      </c>
      <c r="AJ102" s="805"/>
      <c r="AK102" s="805"/>
      <c r="AL102" s="805"/>
      <c r="AM102" s="291"/>
      <c r="AN102" s="291"/>
      <c r="AO102" s="291"/>
      <c r="AP102" s="291"/>
      <c r="AQ102" s="805"/>
      <c r="AR102" s="805"/>
      <c r="AS102" s="687" t="n">
        <v>20</v>
      </c>
      <c r="AT102" s="805"/>
      <c r="AU102" s="805"/>
      <c r="AV102" s="805"/>
      <c r="AW102" s="805"/>
      <c r="AX102" s="805"/>
      <c r="AY102" s="805"/>
      <c r="AZ102" s="825" t="n">
        <v>20</v>
      </c>
      <c r="BA102" s="322" t="n">
        <v>20</v>
      </c>
      <c r="BB102" s="725" t="n">
        <v>35</v>
      </c>
      <c r="BC102" s="787" t="n">
        <v>22</v>
      </c>
      <c r="BD102" s="787" t="n">
        <v>19</v>
      </c>
      <c r="BE102" s="754"/>
      <c r="BF102" s="754" t="n">
        <v>21</v>
      </c>
      <c r="BG102" s="805"/>
      <c r="BH102" s="805"/>
      <c r="BI102" s="805"/>
      <c r="BJ102" s="805"/>
      <c r="BK102" s="805"/>
      <c r="BL102" s="805"/>
      <c r="BM102" s="805"/>
      <c r="BN102" s="823" t="n">
        <f aca="false">SUM(BP7:BP99)</f>
        <v>4266</v>
      </c>
      <c r="BO102" s="824" t="n">
        <f aca="false">SUM(BQ7:BQ99)</f>
        <v>3671</v>
      </c>
      <c r="BP102" s="805"/>
      <c r="BQ102" s="805"/>
      <c r="BR102" s="805"/>
      <c r="BS102" s="805"/>
      <c r="BT102" s="805"/>
      <c r="BU102" s="805"/>
      <c r="BV102" s="805"/>
      <c r="BW102" s="805"/>
      <c r="BX102" s="805"/>
      <c r="BY102" s="805"/>
      <c r="BZ102" s="805"/>
      <c r="CA102" s="805"/>
      <c r="CB102" s="805"/>
      <c r="CC102" s="805"/>
      <c r="CD102" s="805"/>
      <c r="CE102" s="805"/>
      <c r="CF102" s="805"/>
      <c r="CG102" s="805"/>
      <c r="CH102" s="823" t="n">
        <f aca="false">SUM(CJ7:CJ99)</f>
        <v>0</v>
      </c>
      <c r="CI102" s="824" t="n">
        <f aca="false">SUM(CK7:CK99)</f>
        <v>0</v>
      </c>
      <c r="CJ102" s="805"/>
      <c r="CK102" s="805"/>
      <c r="CL102" s="805"/>
      <c r="CM102" s="805"/>
      <c r="CN102" s="805"/>
      <c r="CO102" s="805"/>
      <c r="CP102" s="805"/>
      <c r="CQ102" s="805"/>
      <c r="CR102" s="805"/>
      <c r="CS102" s="805"/>
      <c r="CT102" s="805"/>
      <c r="CU102" s="805"/>
      <c r="CV102" s="805"/>
      <c r="CW102" s="805"/>
      <c r="CX102" s="805"/>
      <c r="CY102" s="805"/>
      <c r="CZ102" s="805"/>
      <c r="DA102" s="805"/>
      <c r="DB102" s="823" t="n">
        <f aca="false">SUM(DD7:DD99)</f>
        <v>0</v>
      </c>
      <c r="DC102" s="824" t="n">
        <f aca="false">SUM(DE7:DE99)</f>
        <v>0</v>
      </c>
      <c r="DD102" s="805"/>
      <c r="DE102" s="805"/>
      <c r="DF102" s="823" t="n">
        <f aca="false">SUM(DH7:DH99)</f>
        <v>15726</v>
      </c>
      <c r="DG102" s="824" t="n">
        <f aca="false">SUM(DI7:DI99)</f>
        <v>10506</v>
      </c>
      <c r="DH102" s="805"/>
      <c r="DI102" s="805"/>
      <c r="DJ102" s="826" t="n">
        <f aca="false">SUM(DJ7:DJ99)</f>
        <v>15726</v>
      </c>
      <c r="DK102" s="827" t="n">
        <f aca="false">SUM(DK7:DK99)</f>
        <v>10506</v>
      </c>
      <c r="DL102" s="805"/>
      <c r="DM102" s="805"/>
      <c r="DN102" s="805"/>
      <c r="DO102" s="805"/>
      <c r="DP102" s="805"/>
      <c r="DQ102" s="805"/>
      <c r="DR102" s="805"/>
      <c r="DS102" s="805"/>
      <c r="DT102" s="805"/>
      <c r="DU102" s="805"/>
      <c r="DV102" s="427" t="n">
        <v>5.9</v>
      </c>
      <c r="DW102" s="805"/>
      <c r="DX102" s="805"/>
      <c r="DY102" s="805"/>
      <c r="DZ102" s="805"/>
      <c r="EA102" s="805"/>
      <c r="EB102" s="805"/>
      <c r="EC102" s="805"/>
      <c r="ED102" s="823" t="n">
        <f aca="false">SUM(EF7:EF99)</f>
        <v>512.4</v>
      </c>
      <c r="EE102" s="824" t="n">
        <f aca="false">SUM(EG7:EG99)</f>
        <v>455.936</v>
      </c>
      <c r="EF102" s="805"/>
      <c r="EG102" s="805"/>
      <c r="EH102" s="828" t="n">
        <v>20</v>
      </c>
      <c r="EI102" s="745" t="n">
        <v>40</v>
      </c>
      <c r="EJ102" s="805"/>
      <c r="EK102" s="805"/>
      <c r="EL102" s="805"/>
      <c r="EM102" s="805"/>
      <c r="EN102" s="805"/>
      <c r="EO102" s="805" t="n">
        <v>20</v>
      </c>
      <c r="EP102" s="805"/>
      <c r="EQ102" s="805"/>
      <c r="ER102" s="805"/>
      <c r="ES102" s="805" t="n">
        <v>10</v>
      </c>
      <c r="ET102" s="829"/>
      <c r="EU102" s="829"/>
      <c r="EV102" s="829"/>
      <c r="EW102" s="829"/>
      <c r="EX102" s="829"/>
      <c r="EY102" s="829"/>
      <c r="EZ102" s="829"/>
      <c r="FA102" s="829"/>
      <c r="FB102" s="829"/>
      <c r="FC102" s="829"/>
      <c r="FD102" s="823" t="n">
        <f aca="false">SUM(FF7:FF99)</f>
        <v>5575</v>
      </c>
      <c r="FE102" s="824" t="n">
        <f aca="false">SUM(FG7:FG99)</f>
        <v>1423</v>
      </c>
      <c r="FF102" s="805"/>
      <c r="FG102" s="805"/>
      <c r="FH102" s="805"/>
      <c r="FI102" s="805"/>
      <c r="FJ102" s="805"/>
      <c r="FK102" s="805"/>
      <c r="FL102" s="805"/>
      <c r="FM102" s="805"/>
      <c r="FN102" s="805"/>
      <c r="FO102" s="805"/>
      <c r="FP102" s="805"/>
      <c r="FQ102" s="805"/>
      <c r="FR102" s="805"/>
      <c r="FS102" s="805"/>
      <c r="FT102" s="805"/>
      <c r="FU102" s="805"/>
      <c r="FV102" s="805"/>
      <c r="FW102" s="805"/>
      <c r="FX102" s="805"/>
      <c r="FY102" s="805"/>
      <c r="FZ102" s="805"/>
      <c r="GA102" s="805"/>
      <c r="GB102" s="805"/>
      <c r="GC102" s="805"/>
      <c r="GD102" s="805"/>
      <c r="GE102" s="805"/>
      <c r="GF102" s="805"/>
      <c r="GG102" s="805"/>
      <c r="GH102" s="805"/>
      <c r="GI102" s="805"/>
      <c r="GJ102" s="805"/>
      <c r="GK102" s="805"/>
      <c r="GL102" s="805"/>
      <c r="GM102" s="805"/>
      <c r="GN102" s="805"/>
      <c r="GO102" s="805"/>
      <c r="GP102" s="805"/>
      <c r="GQ102" s="805"/>
      <c r="GR102" s="805"/>
      <c r="GS102" s="805"/>
      <c r="GT102" s="805"/>
      <c r="GU102" s="805"/>
      <c r="GV102" s="805"/>
      <c r="GW102" s="805"/>
      <c r="GX102" s="805"/>
      <c r="GY102" s="805"/>
      <c r="GZ102" s="805"/>
      <c r="HA102" s="805"/>
      <c r="HB102" s="805"/>
      <c r="HC102" s="805"/>
      <c r="HD102" s="805"/>
      <c r="HE102" s="805"/>
      <c r="HF102" s="805"/>
      <c r="HG102" s="805"/>
      <c r="HH102" s="805"/>
      <c r="HI102" s="805"/>
      <c r="HJ102" s="805"/>
      <c r="HK102" s="805"/>
      <c r="HL102" s="805"/>
      <c r="HM102" s="805"/>
      <c r="HN102" s="805"/>
      <c r="HO102" s="805"/>
      <c r="HP102" s="805"/>
      <c r="HQ102" s="805"/>
      <c r="HR102" s="805"/>
      <c r="HS102" s="805"/>
      <c r="HT102" s="805"/>
      <c r="HU102" s="805"/>
      <c r="HV102" s="805"/>
      <c r="HW102" s="823" t="n">
        <f aca="false">SUM(HY7:HY99)</f>
        <v>2789</v>
      </c>
      <c r="HX102" s="824" t="n">
        <f aca="false">SUM(HZ7:HZ99)</f>
        <v>2708.19</v>
      </c>
      <c r="HY102" s="805" t="n">
        <f aca="false">HX102-HW102</f>
        <v>-80.81</v>
      </c>
      <c r="HZ102" s="805"/>
      <c r="IA102" s="805"/>
      <c r="IB102" s="805"/>
      <c r="IC102" s="805"/>
      <c r="ID102" s="805"/>
      <c r="IE102" s="805"/>
      <c r="IF102" s="805"/>
      <c r="IG102" s="805"/>
      <c r="IH102" s="805"/>
      <c r="II102" s="805"/>
      <c r="IJ102" s="805"/>
      <c r="IK102" s="805"/>
      <c r="IL102" s="805"/>
      <c r="IM102" s="805"/>
      <c r="IN102" s="805"/>
      <c r="IO102" s="805"/>
      <c r="IP102" s="805"/>
      <c r="IQ102" s="823" t="n">
        <f aca="false">SUM(IS7:IS99)</f>
        <v>0</v>
      </c>
      <c r="IR102" s="824" t="n">
        <f aca="false">SUM(IT7:IT99)</f>
        <v>0</v>
      </c>
      <c r="IS102" s="805"/>
      <c r="IT102" s="805"/>
      <c r="IU102" s="805"/>
      <c r="IV102" s="805"/>
      <c r="IW102" s="805"/>
      <c r="IX102" s="805"/>
      <c r="IY102" s="805"/>
      <c r="IZ102" s="805"/>
      <c r="JA102" s="805"/>
      <c r="JB102" s="805"/>
      <c r="JC102" s="805"/>
      <c r="JD102" s="805"/>
      <c r="JE102" s="805"/>
      <c r="JF102" s="805"/>
      <c r="JG102" s="805"/>
      <c r="JH102" s="805"/>
      <c r="JI102" s="805"/>
      <c r="JJ102" s="829"/>
      <c r="JK102" s="829"/>
      <c r="JL102" s="829"/>
      <c r="JM102" s="829"/>
      <c r="JN102" s="829"/>
      <c r="JO102" s="829"/>
      <c r="JP102" s="829"/>
      <c r="JQ102" s="829"/>
      <c r="JR102" s="829"/>
      <c r="JS102" s="829"/>
      <c r="JT102" s="829"/>
      <c r="JU102" s="829"/>
      <c r="JV102" s="829"/>
      <c r="JW102" s="829"/>
      <c r="JX102" s="829"/>
      <c r="JY102" s="829"/>
      <c r="JZ102" s="805"/>
      <c r="KA102" s="805"/>
      <c r="KB102" s="805"/>
      <c r="KC102" s="805"/>
      <c r="KD102" s="805"/>
      <c r="KE102" s="805"/>
      <c r="KF102" s="805"/>
      <c r="KG102" s="805"/>
      <c r="KH102" s="805"/>
      <c r="KI102" s="805"/>
      <c r="KJ102" s="805"/>
      <c r="KK102" s="805"/>
      <c r="KL102" s="805"/>
      <c r="KM102" s="805"/>
      <c r="KN102" s="805"/>
      <c r="KO102" s="805"/>
      <c r="KP102" s="805"/>
      <c r="KQ102" s="805"/>
      <c r="KR102" s="805"/>
      <c r="KS102" s="805"/>
      <c r="KT102" s="805"/>
      <c r="KU102" s="805"/>
      <c r="KV102" s="805"/>
      <c r="KW102" s="805"/>
      <c r="KX102" s="823" t="n">
        <f aca="false">SUM(KZ7:KZ99)</f>
        <v>6870.503</v>
      </c>
      <c r="KY102" s="824" t="n">
        <f aca="false">SUM(LA7:LA99)</f>
        <v>17838.714</v>
      </c>
      <c r="KZ102" s="805"/>
      <c r="LA102" s="805"/>
      <c r="LB102" s="823" t="n">
        <f aca="false">SUM(LD7:LD99)</f>
        <v>15746.903</v>
      </c>
      <c r="LC102" s="824" t="n">
        <f aca="false">SUM(LE7:LE99)</f>
        <v>22425.84</v>
      </c>
      <c r="LD102" s="805"/>
      <c r="LE102" s="805"/>
      <c r="LF102" s="826" t="n">
        <f aca="false">SUM(LF7:LF99)</f>
        <v>15746.903</v>
      </c>
      <c r="LG102" s="827" t="n">
        <f aca="false">SUM(LG7:LG99)</f>
        <v>22425.84</v>
      </c>
      <c r="LH102" s="805"/>
      <c r="LI102" s="805"/>
      <c r="LJ102" s="823" t="n">
        <f aca="false">SUM(LL7:LL99)</f>
        <v>3808.8</v>
      </c>
      <c r="LK102" s="824" t="n">
        <f aca="false">SUM(LM7:LM99)</f>
        <v>1991.46504</v>
      </c>
      <c r="LL102" s="805"/>
      <c r="LM102" s="805"/>
      <c r="LN102" s="826" t="n">
        <f aca="false">SUM(LP7:LP99)</f>
        <v>35281.703</v>
      </c>
      <c r="LO102" s="827" t="n">
        <f aca="false">SUM(LQ7:LQ99)</f>
        <v>34923.30504</v>
      </c>
      <c r="LP102" s="291"/>
      <c r="LQ102" s="291"/>
      <c r="LR102" s="291"/>
      <c r="LS102" s="291"/>
      <c r="LT102" s="291"/>
      <c r="LU102" s="291"/>
      <c r="LV102" s="291"/>
      <c r="LW102" s="291"/>
      <c r="LX102" s="291"/>
      <c r="LY102" s="291"/>
      <c r="LZ102" s="291"/>
      <c r="MA102" s="291"/>
      <c r="MB102" s="291"/>
      <c r="MC102" s="291"/>
      <c r="MD102" s="291"/>
      <c r="ME102" s="291"/>
      <c r="MF102" s="291"/>
      <c r="MG102" s="291"/>
      <c r="MH102" s="291"/>
      <c r="MI102" s="291"/>
      <c r="MJ102" s="291"/>
      <c r="MK102" s="291"/>
      <c r="ML102" s="291"/>
      <c r="MM102" s="291"/>
      <c r="MN102" s="291"/>
      <c r="MO102" s="291"/>
      <c r="MP102" s="291"/>
      <c r="MQ102" s="291"/>
      <c r="MR102" s="291"/>
      <c r="MS102" s="291"/>
      <c r="MT102" s="291"/>
      <c r="MU102" s="291"/>
      <c r="MV102" s="291"/>
      <c r="MW102" s="291"/>
      <c r="MX102" s="291"/>
      <c r="MY102" s="291"/>
      <c r="MZ102" s="291"/>
      <c r="NA102" s="291"/>
      <c r="NB102" s="291"/>
      <c r="NC102" s="291"/>
      <c r="ND102" s="291"/>
      <c r="NE102" s="291"/>
      <c r="NF102" s="291"/>
      <c r="NG102" s="291"/>
      <c r="NH102" s="291"/>
      <c r="NI102" s="291"/>
      <c r="NJ102" s="291"/>
      <c r="NK102" s="291"/>
      <c r="NL102" s="291"/>
      <c r="NM102" s="291"/>
      <c r="NN102" s="291"/>
      <c r="NO102" s="291"/>
      <c r="NP102" s="291"/>
      <c r="NQ102" s="291"/>
      <c r="NR102" s="291"/>
      <c r="NS102" s="291"/>
      <c r="NT102" s="291"/>
      <c r="NU102" s="291"/>
      <c r="NV102" s="291"/>
      <c r="NW102" s="291"/>
      <c r="NX102" s="291"/>
      <c r="NY102" s="291"/>
      <c r="NZ102" s="291"/>
      <c r="OA102" s="291"/>
      <c r="OB102" s="823" t="n">
        <f aca="false">SUM(OD7:OD99)</f>
        <v>14714.2768888895</v>
      </c>
      <c r="OC102" s="824" t="n">
        <f aca="false">SUM(OE7:OE99)</f>
        <v>26050.483</v>
      </c>
      <c r="OD102" s="805"/>
      <c r="OE102" s="805"/>
      <c r="OF102" s="805"/>
      <c r="OG102" s="805"/>
      <c r="OH102" s="805"/>
      <c r="OI102" s="805"/>
      <c r="OJ102" s="805"/>
      <c r="OK102" s="805"/>
      <c r="OL102" s="805"/>
      <c r="OM102" s="805"/>
      <c r="ON102" s="805"/>
      <c r="OO102" s="805"/>
      <c r="OP102" s="805"/>
      <c r="OQ102" s="805"/>
      <c r="OR102" s="805"/>
      <c r="OS102" s="805"/>
      <c r="OT102" s="805"/>
      <c r="OU102" s="805"/>
      <c r="OV102" s="805"/>
      <c r="OW102" s="805"/>
      <c r="OX102" s="805"/>
      <c r="OY102" s="805"/>
      <c r="OZ102" s="805"/>
      <c r="PA102" s="805"/>
      <c r="PB102" s="805"/>
      <c r="PC102" s="805"/>
      <c r="PD102" s="805"/>
      <c r="PE102" s="805"/>
      <c r="PF102" s="805"/>
      <c r="PG102" s="805"/>
      <c r="PH102" s="805"/>
      <c r="PI102" s="805"/>
      <c r="PJ102" s="805"/>
      <c r="PK102" s="805"/>
      <c r="PL102" s="805"/>
      <c r="PM102" s="805"/>
      <c r="PN102" s="805"/>
      <c r="PO102" s="805"/>
      <c r="PP102" s="805"/>
      <c r="PQ102" s="805"/>
      <c r="PR102" s="805"/>
      <c r="PS102" s="805"/>
      <c r="PT102" s="805"/>
      <c r="PU102" s="805"/>
      <c r="PV102" s="805"/>
      <c r="PW102" s="823" t="n">
        <f aca="false">SUM(PY7:PY99)</f>
        <v>0</v>
      </c>
      <c r="PX102" s="824" t="n">
        <f aca="false">SUM(PZ7:PZ99)</f>
        <v>0</v>
      </c>
      <c r="PY102" s="805"/>
      <c r="PZ102" s="805"/>
      <c r="QA102" s="805"/>
      <c r="QB102" s="805"/>
      <c r="QC102" s="805"/>
      <c r="QD102" s="805"/>
      <c r="QE102" s="805"/>
      <c r="QF102" s="805"/>
      <c r="QG102" s="805"/>
      <c r="QH102" s="805"/>
      <c r="QI102" s="805"/>
      <c r="QJ102" s="805"/>
      <c r="QK102" s="805"/>
      <c r="QL102" s="805"/>
      <c r="QM102" s="805"/>
      <c r="QN102" s="805"/>
      <c r="QO102" s="805"/>
      <c r="QP102" s="805"/>
      <c r="QQ102" s="805"/>
      <c r="QR102" s="805"/>
      <c r="QS102" s="805"/>
      <c r="QT102" s="805"/>
      <c r="QU102" s="805"/>
      <c r="QV102" s="805"/>
      <c r="QW102" s="805"/>
      <c r="QX102" s="805"/>
      <c r="QY102" s="805"/>
      <c r="QZ102" s="805"/>
      <c r="RA102" s="805"/>
      <c r="RB102" s="805"/>
      <c r="RC102" s="823" t="n">
        <f aca="false">SUM(RE7:RE99)</f>
        <v>0</v>
      </c>
      <c r="RD102" s="824" t="n">
        <f aca="false">SUM(RF7:RF99)</f>
        <v>0</v>
      </c>
      <c r="RE102" s="805"/>
      <c r="RF102" s="805"/>
      <c r="RG102" s="805"/>
      <c r="RH102" s="291"/>
      <c r="RI102" s="291"/>
      <c r="RJ102" s="291"/>
      <c r="RK102" s="291"/>
      <c r="RL102" s="291"/>
      <c r="RM102" s="291"/>
      <c r="RN102" s="291"/>
      <c r="RO102" s="291"/>
      <c r="RP102" s="291"/>
      <c r="RQ102" s="291"/>
      <c r="RR102" s="291"/>
      <c r="RS102" s="291"/>
      <c r="RT102" s="291"/>
      <c r="RU102" s="291"/>
      <c r="RV102" s="291"/>
      <c r="RW102" s="291"/>
      <c r="RX102" s="291"/>
      <c r="RY102" s="291"/>
      <c r="RZ102" s="291"/>
      <c r="SA102" s="291"/>
      <c r="SB102" s="291"/>
      <c r="SC102" s="291"/>
      <c r="SD102" s="291"/>
      <c r="SE102" s="291"/>
      <c r="SF102" s="291"/>
      <c r="SG102" s="291"/>
      <c r="SH102" s="291"/>
      <c r="SI102" s="823" t="n">
        <f aca="false">SUM(SK7:SK99)</f>
        <v>359.3</v>
      </c>
      <c r="SJ102" s="824" t="n">
        <f aca="false">SUM(SL7:SL99)</f>
        <v>790.385</v>
      </c>
      <c r="SK102" s="805"/>
      <c r="SL102" s="805"/>
      <c r="SM102" s="823" t="n">
        <f aca="false">SUM(SO7:SO99)</f>
        <v>15073.5768888895</v>
      </c>
      <c r="SN102" s="824" t="n">
        <f aca="false">SUM(SP7:SP99)</f>
        <v>26840.868</v>
      </c>
      <c r="SO102" s="805"/>
      <c r="SP102" s="805"/>
      <c r="SQ102" s="826" t="n">
        <f aca="false">SUM(SQ7:SQ99)</f>
        <v>15073.5768888895</v>
      </c>
      <c r="SR102" s="827" t="n">
        <f aca="false">SUM(SR7:SR99)</f>
        <v>26840.868</v>
      </c>
      <c r="SS102" s="291"/>
      <c r="ST102" s="291"/>
      <c r="SU102" s="291"/>
      <c r="SV102" s="291"/>
      <c r="SW102" s="291"/>
      <c r="SX102" s="291"/>
      <c r="SY102" s="291"/>
      <c r="SZ102" s="291"/>
      <c r="TA102" s="291"/>
      <c r="TB102" s="291"/>
      <c r="TC102" s="291"/>
      <c r="TD102" s="291"/>
      <c r="TE102" s="291"/>
      <c r="TF102" s="291"/>
      <c r="TG102" s="291"/>
      <c r="TH102" s="291"/>
      <c r="TI102" s="291"/>
      <c r="TJ102" s="291"/>
      <c r="TK102" s="303" t="n">
        <f aca="false">SUM(TM7:TM99)</f>
        <v>0</v>
      </c>
      <c r="TL102" s="298" t="n">
        <f aca="false">SUM(TN7:TN99)</f>
        <v>0</v>
      </c>
      <c r="TM102" s="291"/>
      <c r="TN102" s="291"/>
      <c r="TO102" s="303" t="n">
        <f aca="false">SUM(TO7:TO99)</f>
        <v>854.3</v>
      </c>
      <c r="TP102" s="297" t="n">
        <f aca="false">SUM(TP7:TP99)</f>
        <v>0</v>
      </c>
      <c r="TQ102" s="297" t="n">
        <f aca="false">SUM(TQ7:TQ99)</f>
        <v>0</v>
      </c>
      <c r="TR102" s="297" t="n">
        <f aca="false">SUM(TR7:TR99)</f>
        <v>0</v>
      </c>
      <c r="TS102" s="297" t="n">
        <f aca="false">SUM(TS7:TS99)</f>
        <v>660.246356708507</v>
      </c>
      <c r="TT102" s="297" t="n">
        <f aca="false">SUM(TT7:TT99)</f>
        <v>0</v>
      </c>
      <c r="TU102" s="297" t="n">
        <f aca="false">SUM(TU7:TU99)</f>
        <v>0</v>
      </c>
      <c r="TV102" s="297" t="n">
        <f aca="false">SUM(TV7:TV99)</f>
        <v>0</v>
      </c>
      <c r="TW102" s="297" t="n">
        <f aca="false">SUM(TW7:TW99)</f>
        <v>612.597088569529</v>
      </c>
      <c r="TX102" s="297" t="n">
        <f aca="false">SUM(TX7:TX99)</f>
        <v>0</v>
      </c>
      <c r="TY102" s="297" t="n">
        <f aca="false">SUM(TY7:TY99)</f>
        <v>0</v>
      </c>
      <c r="TZ102" s="297" t="n">
        <f aca="false">SUM(TZ7:TZ99)</f>
        <v>0</v>
      </c>
      <c r="UA102" s="297" t="n">
        <f aca="false">SUM(UA7:UA99)</f>
        <v>258.498262578916</v>
      </c>
      <c r="UB102" s="297" t="n">
        <f aca="false">SUM(UB7:UB99)</f>
        <v>0</v>
      </c>
      <c r="UC102" s="299"/>
      <c r="UD102" s="299"/>
      <c r="UE102" s="311" t="n">
        <f aca="false">SUM(UG7:UG99)</f>
        <v>2385.06169752887</v>
      </c>
      <c r="UF102" s="827" t="n">
        <f aca="false">SUM(UH7:UH99)</f>
        <v>0</v>
      </c>
      <c r="UG102" s="805"/>
      <c r="UH102" s="805"/>
      <c r="UI102" s="826" t="n">
        <f aca="false">SUM(UI7:UI99)</f>
        <v>0</v>
      </c>
      <c r="UJ102" s="827" t="n">
        <f aca="false">SUM(UJ7:UJ99)</f>
        <v>178.080994212963</v>
      </c>
      <c r="UK102" s="805"/>
      <c r="UL102" s="805"/>
      <c r="UM102" s="826" t="n">
        <f aca="false">SUM(UO7:UO99)</f>
        <v>24800</v>
      </c>
      <c r="UN102" s="827" t="n">
        <f aca="false">SUM(UP7:UP99)</f>
        <v>24800</v>
      </c>
      <c r="UO102" s="805"/>
      <c r="UP102" s="805"/>
      <c r="UQ102" s="823" t="n">
        <f aca="false">SUM(UQ7:UQ99)</f>
        <v>156.6</v>
      </c>
      <c r="UR102" s="823" t="n">
        <f aca="false">SUM(UR7:UR99)</f>
        <v>1143.714</v>
      </c>
      <c r="US102" s="805"/>
      <c r="UT102" s="805"/>
      <c r="UU102" s="826" t="n">
        <f aca="false">SUM(UU7:UU99)</f>
        <v>42415.2385864184</v>
      </c>
      <c r="UV102" s="827" t="n">
        <f aca="false">SUM(UV7:UV99)</f>
        <v>52962.662994213</v>
      </c>
      <c r="UW102" s="805"/>
      <c r="UX102" s="805"/>
      <c r="UY102" s="830" t="n">
        <f aca="false">SUM(VA7:VA99)</f>
        <v>0</v>
      </c>
      <c r="UZ102" s="830" t="n">
        <f aca="false">SUM(VB7:VB99)</f>
        <v>0</v>
      </c>
      <c r="VA102" s="805"/>
      <c r="VB102" s="805"/>
      <c r="VC102" s="830" t="n">
        <f aca="false">SUM(VE7:VE99)</f>
        <v>0</v>
      </c>
      <c r="VD102" s="830" t="n">
        <f aca="false">SUM(VF7:VF99)</f>
        <v>0</v>
      </c>
      <c r="VE102" s="805"/>
      <c r="VF102" s="805"/>
      <c r="VG102" s="826" t="n">
        <f aca="false">SUM(VG7:VG99)</f>
        <v>958545.582403254</v>
      </c>
      <c r="VH102" s="827" t="n">
        <f aca="false">SUM(VH7:VH99)</f>
        <v>944233.523</v>
      </c>
      <c r="VI102" s="826" t="n">
        <f aca="false">SUM(VI7:VI99)</f>
        <v>943007.182403254</v>
      </c>
      <c r="VJ102" s="827" t="n">
        <f aca="false">SUM(VJ7:VJ99)</f>
        <v>701329.761</v>
      </c>
      <c r="VK102" s="826" t="n">
        <f aca="false">SUM(VK7:VK99)</f>
        <v>842840.770303254</v>
      </c>
      <c r="VL102" s="827" t="n">
        <f aca="false">SUM(VL7:VL99)</f>
        <v>688549.697</v>
      </c>
      <c r="VM102" s="831" t="n">
        <f aca="false">SUM(VM7:VM99)</f>
        <v>0</v>
      </c>
      <c r="VN102" s="826" t="n">
        <f aca="false">SUM(VN7:VN99)</f>
        <v>25631.0205136846</v>
      </c>
      <c r="VO102" s="827" t="n">
        <f aca="false">SUM(VO7:VO99)</f>
        <v>26136.615</v>
      </c>
      <c r="VP102" s="127" t="n">
        <f aca="false">VN102/Доклад!A1</f>
        <v>826.807113344665</v>
      </c>
      <c r="VQ102" s="127" t="n">
        <f aca="false">VO102/Доклад!A1</f>
        <v>843.116612903226</v>
      </c>
    </row>
    <row r="103" customFormat="false" ht="24.75" hidden="false" customHeight="true" outlineLevel="0" collapsed="false">
      <c r="A103" s="291"/>
      <c r="B103" s="291"/>
      <c r="C103" s="291"/>
      <c r="D103" s="291"/>
      <c r="E103" s="291"/>
      <c r="F103" s="291"/>
      <c r="G103" s="291"/>
      <c r="H103" s="291"/>
      <c r="I103" s="291"/>
      <c r="J103" s="291"/>
      <c r="K103" s="291"/>
      <c r="L103" s="291"/>
      <c r="M103" s="291"/>
      <c r="N103" s="291"/>
      <c r="O103" s="291"/>
      <c r="P103" s="291"/>
      <c r="Q103" s="779"/>
      <c r="R103" s="780"/>
      <c r="S103" s="780"/>
      <c r="T103" s="780"/>
      <c r="U103" s="779"/>
      <c r="V103" s="779"/>
      <c r="W103" s="779"/>
      <c r="X103" s="802"/>
      <c r="Y103" s="802"/>
      <c r="Z103" s="802"/>
      <c r="AA103" s="802"/>
      <c r="AB103" s="802"/>
      <c r="AC103" s="802"/>
      <c r="AD103" s="802"/>
      <c r="AE103" s="802"/>
      <c r="AF103" s="802"/>
      <c r="AG103" s="802"/>
      <c r="AH103" s="802"/>
      <c r="AI103" s="802"/>
      <c r="AJ103" s="802"/>
      <c r="AK103" s="802"/>
      <c r="AL103" s="802"/>
      <c r="AM103" s="802"/>
      <c r="AN103" s="802"/>
      <c r="AO103" s="802"/>
      <c r="AP103" s="802"/>
      <c r="AQ103" s="802"/>
      <c r="AR103" s="802"/>
      <c r="AS103" s="802"/>
      <c r="AT103" s="802"/>
      <c r="AU103" s="802"/>
      <c r="AV103" s="802"/>
      <c r="AW103" s="802"/>
      <c r="AX103" s="802"/>
      <c r="AY103" s="802"/>
      <c r="AZ103" s="832"/>
      <c r="BA103" s="832"/>
      <c r="BB103" s="779"/>
      <c r="BC103" s="832"/>
      <c r="BD103" s="833"/>
      <c r="BE103" s="802"/>
      <c r="BF103" s="802"/>
      <c r="BG103" s="802"/>
      <c r="BH103" s="802"/>
      <c r="BI103" s="802"/>
      <c r="BJ103" s="802"/>
      <c r="BK103" s="802"/>
      <c r="BL103" s="802"/>
      <c r="BM103" s="802"/>
      <c r="BN103" s="785"/>
      <c r="BO103" s="291"/>
      <c r="BP103" s="291"/>
      <c r="BQ103" s="291"/>
      <c r="BR103" s="291"/>
      <c r="BS103" s="291"/>
      <c r="BT103" s="291"/>
      <c r="BU103" s="291"/>
      <c r="BV103" s="291"/>
      <c r="BW103" s="291"/>
      <c r="BX103" s="291"/>
      <c r="BY103" s="291"/>
      <c r="BZ103" s="834"/>
      <c r="CA103" s="291"/>
      <c r="CB103" s="291"/>
      <c r="CC103" s="291"/>
      <c r="CD103" s="291"/>
      <c r="CE103" s="291"/>
      <c r="CF103" s="291"/>
      <c r="CG103" s="291"/>
      <c r="CH103" s="291"/>
      <c r="CI103" s="291"/>
      <c r="CJ103" s="291"/>
      <c r="CK103" s="291"/>
      <c r="CL103" s="291"/>
      <c r="CM103" s="291"/>
      <c r="CN103" s="291"/>
      <c r="CO103" s="291"/>
      <c r="CP103" s="291"/>
      <c r="CQ103" s="291"/>
      <c r="CR103" s="291"/>
      <c r="CS103" s="291"/>
      <c r="CT103" s="834"/>
      <c r="CU103" s="835"/>
      <c r="CV103" s="835"/>
      <c r="CW103" s="835"/>
      <c r="CX103" s="835"/>
      <c r="CY103" s="835"/>
      <c r="CZ103" s="835"/>
      <c r="DA103" s="291"/>
      <c r="DB103" s="836"/>
      <c r="DC103" s="291"/>
      <c r="DD103" s="291"/>
      <c r="DE103" s="291"/>
      <c r="DF103" s="291"/>
      <c r="DG103" s="291"/>
      <c r="DH103" s="291"/>
      <c r="DI103" s="291"/>
      <c r="DJ103" s="291"/>
      <c r="DK103" s="728"/>
      <c r="DL103" s="291"/>
      <c r="DM103" s="291"/>
      <c r="DN103" s="291"/>
      <c r="DO103" s="291"/>
      <c r="DP103" s="291"/>
      <c r="DQ103" s="291"/>
      <c r="DR103" s="291"/>
      <c r="DS103" s="291"/>
      <c r="DT103" s="291"/>
      <c r="DU103" s="291"/>
      <c r="DV103" s="291"/>
      <c r="DW103" s="291"/>
      <c r="DX103" s="291"/>
      <c r="DY103" s="291"/>
      <c r="DZ103" s="291"/>
      <c r="EA103" s="291"/>
      <c r="EB103" s="291"/>
      <c r="EC103" s="291"/>
      <c r="ED103" s="291"/>
      <c r="EE103" s="291"/>
      <c r="EF103" s="291"/>
      <c r="EG103" s="291"/>
      <c r="EH103" s="291"/>
      <c r="EI103" s="291"/>
      <c r="EJ103" s="291"/>
      <c r="EK103" s="291"/>
      <c r="EL103" s="291"/>
      <c r="EM103" s="291"/>
      <c r="EN103" s="291"/>
      <c r="EO103" s="291"/>
      <c r="EP103" s="291"/>
      <c r="EQ103" s="291"/>
      <c r="ER103" s="291"/>
      <c r="ES103" s="505" t="s">
        <v>307</v>
      </c>
      <c r="ET103" s="813"/>
      <c r="EU103" s="813"/>
      <c r="EV103" s="813"/>
      <c r="EW103" s="813"/>
      <c r="EX103" s="813"/>
      <c r="EY103" s="813"/>
      <c r="EZ103" s="813"/>
      <c r="FA103" s="813"/>
      <c r="FB103" s="813"/>
      <c r="FC103" s="813"/>
      <c r="FD103" s="291"/>
      <c r="FE103" s="291"/>
      <c r="FF103" s="291"/>
      <c r="FG103" s="291"/>
      <c r="FH103" s="291"/>
      <c r="FI103" s="291"/>
      <c r="FJ103" s="291"/>
      <c r="FK103" s="291"/>
      <c r="FL103" s="291"/>
      <c r="FM103" s="291"/>
      <c r="FN103" s="291"/>
      <c r="FO103" s="291"/>
      <c r="FP103" s="291"/>
      <c r="FQ103" s="291"/>
      <c r="FR103" s="291"/>
      <c r="FS103" s="291"/>
      <c r="FT103" s="291"/>
      <c r="FU103" s="291"/>
      <c r="FV103" s="291"/>
      <c r="FW103" s="291"/>
      <c r="FX103" s="291"/>
      <c r="FY103" s="291"/>
      <c r="FZ103" s="291"/>
      <c r="GA103" s="291"/>
      <c r="GB103" s="291"/>
      <c r="GC103" s="291"/>
      <c r="GD103" s="291"/>
      <c r="GE103" s="291"/>
      <c r="GF103" s="291"/>
      <c r="GG103" s="291"/>
      <c r="GH103" s="291"/>
      <c r="GI103" s="291"/>
      <c r="GJ103" s="291"/>
      <c r="GK103" s="291"/>
      <c r="GL103" s="291"/>
      <c r="GM103" s="291"/>
      <c r="GN103" s="291"/>
      <c r="GO103" s="291"/>
      <c r="GP103" s="291"/>
      <c r="GQ103" s="291"/>
      <c r="GR103" s="291"/>
      <c r="GS103" s="291"/>
      <c r="GT103" s="291"/>
      <c r="GU103" s="837"/>
      <c r="GV103" s="837"/>
      <c r="GW103" s="837"/>
      <c r="GX103" s="837"/>
      <c r="GY103" s="837"/>
      <c r="GZ103" s="837"/>
      <c r="HA103" s="291"/>
      <c r="HB103" s="291"/>
      <c r="HC103" s="291"/>
      <c r="HD103" s="291"/>
      <c r="HE103" s="291"/>
      <c r="HF103" s="291"/>
      <c r="HG103" s="291"/>
      <c r="HH103" s="291"/>
      <c r="HI103" s="291"/>
      <c r="HJ103" s="291"/>
      <c r="HK103" s="291"/>
      <c r="HL103" s="291"/>
      <c r="HM103" s="291"/>
      <c r="HN103" s="291"/>
      <c r="HO103" s="291"/>
      <c r="HP103" s="291"/>
      <c r="HQ103" s="291"/>
      <c r="HR103" s="291"/>
      <c r="HS103" s="291"/>
      <c r="HT103" s="291"/>
      <c r="HU103" s="291"/>
      <c r="HV103" s="291"/>
      <c r="HW103" s="291"/>
      <c r="HX103" s="291"/>
      <c r="HY103" s="291"/>
      <c r="HZ103" s="291"/>
      <c r="IA103" s="291"/>
      <c r="IB103" s="291"/>
      <c r="IC103" s="291"/>
      <c r="ID103" s="291"/>
      <c r="IE103" s="291"/>
      <c r="IF103" s="291"/>
      <c r="IG103" s="291"/>
      <c r="IH103" s="291"/>
      <c r="II103" s="291"/>
      <c r="IJ103" s="291"/>
      <c r="IK103" s="291"/>
      <c r="IL103" s="291"/>
      <c r="IM103" s="291"/>
      <c r="IN103" s="291"/>
      <c r="IO103" s="291"/>
      <c r="IP103" s="291"/>
      <c r="IQ103" s="291"/>
      <c r="IR103" s="291"/>
      <c r="IS103" s="291"/>
      <c r="IT103" s="291"/>
      <c r="IU103" s="291"/>
      <c r="IV103" s="291"/>
      <c r="IW103" s="291"/>
      <c r="IX103" s="291"/>
      <c r="IY103" s="291"/>
      <c r="IZ103" s="291"/>
      <c r="JA103" s="291"/>
      <c r="JB103" s="291"/>
      <c r="JC103" s="291"/>
      <c r="JD103" s="291"/>
      <c r="JE103" s="291"/>
      <c r="JF103" s="291"/>
      <c r="JG103" s="291"/>
      <c r="JH103" s="291"/>
      <c r="JI103" s="291"/>
      <c r="JJ103" s="291"/>
      <c r="JK103" s="291"/>
      <c r="JL103" s="291"/>
      <c r="JM103" s="291"/>
      <c r="JN103" s="291"/>
      <c r="JO103" s="291"/>
      <c r="JP103" s="291"/>
      <c r="JQ103" s="291"/>
      <c r="JR103" s="291"/>
      <c r="JS103" s="291"/>
      <c r="JT103" s="291"/>
      <c r="JU103" s="291"/>
      <c r="JV103" s="291"/>
      <c r="JW103" s="291"/>
      <c r="JX103" s="291"/>
      <c r="JY103" s="291"/>
      <c r="JZ103" s="291"/>
      <c r="KA103" s="291"/>
      <c r="KB103" s="291"/>
      <c r="KC103" s="291"/>
      <c r="KD103" s="291"/>
      <c r="KE103" s="291"/>
      <c r="KF103" s="291"/>
      <c r="KG103" s="291"/>
      <c r="KH103" s="291"/>
      <c r="KI103" s="291"/>
      <c r="KJ103" s="291"/>
      <c r="KK103" s="291"/>
      <c r="KL103" s="291"/>
      <c r="KM103" s="291"/>
      <c r="KN103" s="291"/>
      <c r="KO103" s="291"/>
      <c r="KP103" s="291"/>
      <c r="KQ103" s="291"/>
      <c r="KR103" s="291"/>
      <c r="KS103" s="291"/>
      <c r="KT103" s="291"/>
      <c r="KU103" s="291"/>
      <c r="KV103" s="291"/>
      <c r="KW103" s="291"/>
      <c r="KX103" s="291"/>
      <c r="KY103" s="291"/>
      <c r="KZ103" s="291"/>
      <c r="LA103" s="291"/>
      <c r="LB103" s="291"/>
      <c r="LC103" s="291"/>
      <c r="LD103" s="291"/>
      <c r="LE103" s="728" t="n">
        <f aca="false">LE96-LE90</f>
        <v>68</v>
      </c>
      <c r="LF103" s="291"/>
      <c r="LG103" s="291"/>
      <c r="LH103" s="291"/>
      <c r="LI103" s="291"/>
      <c r="LJ103" s="291"/>
      <c r="LK103" s="291"/>
      <c r="LL103" s="291"/>
      <c r="LM103" s="291"/>
      <c r="LN103" s="291"/>
      <c r="LO103" s="291"/>
      <c r="LP103" s="291"/>
      <c r="LQ103" s="728" t="n">
        <f aca="false">LQ96-LQ90</f>
        <v>267</v>
      </c>
      <c r="LR103" s="291"/>
      <c r="LS103" s="291"/>
      <c r="LT103" s="291"/>
      <c r="LU103" s="291"/>
      <c r="LV103" s="291"/>
      <c r="LW103" s="291"/>
      <c r="LX103" s="291"/>
      <c r="LY103" s="291"/>
      <c r="LZ103" s="291"/>
      <c r="MA103" s="291"/>
      <c r="MB103" s="291"/>
      <c r="MC103" s="291"/>
      <c r="MD103" s="291"/>
      <c r="ME103" s="291"/>
      <c r="MF103" s="291"/>
      <c r="MG103" s="291"/>
      <c r="MH103" s="291"/>
      <c r="MI103" s="291"/>
      <c r="MJ103" s="291"/>
      <c r="MK103" s="291"/>
      <c r="ML103" s="291"/>
      <c r="MM103" s="291"/>
      <c r="MN103" s="291"/>
      <c r="MO103" s="291"/>
      <c r="MP103" s="291"/>
      <c r="MQ103" s="291"/>
      <c r="MR103" s="291"/>
      <c r="MS103" s="291"/>
      <c r="MT103" s="291"/>
      <c r="MU103" s="291"/>
      <c r="MV103" s="291"/>
      <c r="MW103" s="291"/>
      <c r="MX103" s="291"/>
      <c r="MY103" s="291"/>
      <c r="MZ103" s="291"/>
      <c r="NA103" s="291"/>
      <c r="NB103" s="291"/>
      <c r="NC103" s="291"/>
      <c r="ND103" s="291"/>
      <c r="NE103" s="291"/>
      <c r="NF103" s="291"/>
      <c r="NG103" s="291"/>
      <c r="NH103" s="291"/>
      <c r="NI103" s="291"/>
      <c r="NJ103" s="291"/>
      <c r="NK103" s="291"/>
      <c r="NL103" s="291"/>
      <c r="NM103" s="291"/>
      <c r="NN103" s="291"/>
      <c r="NO103" s="291"/>
      <c r="NP103" s="291"/>
      <c r="NQ103" s="291"/>
      <c r="NR103" s="291"/>
      <c r="NS103" s="291"/>
      <c r="NT103" s="291"/>
      <c r="NU103" s="291"/>
      <c r="NV103" s="291"/>
      <c r="NW103" s="291"/>
      <c r="NX103" s="291"/>
      <c r="NY103" s="291"/>
      <c r="NZ103" s="291"/>
      <c r="OA103" s="291"/>
      <c r="OB103" s="291"/>
      <c r="OC103" s="291"/>
      <c r="OD103" s="291"/>
      <c r="OE103" s="291"/>
      <c r="OF103" s="838"/>
      <c r="OG103" s="838"/>
      <c r="OH103" s="838"/>
      <c r="OI103" s="838"/>
      <c r="OJ103" s="838"/>
      <c r="OK103" s="838"/>
      <c r="OL103" s="838"/>
      <c r="OM103" s="838"/>
      <c r="ON103" s="838"/>
      <c r="OO103" s="838"/>
      <c r="OP103" s="838"/>
      <c r="OQ103" s="838"/>
      <c r="OR103" s="838"/>
      <c r="OS103" s="838"/>
      <c r="OT103" s="838"/>
      <c r="OU103" s="291"/>
      <c r="OV103" s="291"/>
      <c r="OW103" s="291"/>
      <c r="OX103" s="291"/>
      <c r="OY103" s="291"/>
      <c r="OZ103" s="291"/>
      <c r="PA103" s="291"/>
      <c r="PB103" s="291"/>
      <c r="PC103" s="291"/>
      <c r="PD103" s="291"/>
      <c r="PE103" s="291"/>
      <c r="PF103" s="291"/>
      <c r="PG103" s="291"/>
      <c r="PH103" s="291"/>
      <c r="PI103" s="291"/>
      <c r="PJ103" s="291"/>
      <c r="PK103" s="291"/>
      <c r="PL103" s="291"/>
      <c r="PM103" s="291"/>
      <c r="PN103" s="291"/>
      <c r="PO103" s="291"/>
      <c r="PP103" s="291"/>
      <c r="PQ103" s="291"/>
      <c r="PR103" s="291"/>
      <c r="PS103" s="291"/>
      <c r="PT103" s="291"/>
      <c r="PU103" s="291"/>
      <c r="PV103" s="291"/>
      <c r="PW103" s="291"/>
      <c r="PX103" s="291"/>
      <c r="PY103" s="291"/>
      <c r="PZ103" s="291"/>
      <c r="QA103" s="291"/>
      <c r="QB103" s="291"/>
      <c r="QC103" s="291"/>
      <c r="QD103" s="291"/>
      <c r="QE103" s="291"/>
      <c r="QF103" s="291"/>
      <c r="QG103" s="291"/>
      <c r="QH103" s="291"/>
      <c r="QI103" s="291"/>
      <c r="QJ103" s="291"/>
      <c r="QK103" s="291"/>
      <c r="QL103" s="291"/>
      <c r="QM103" s="291"/>
      <c r="QN103" s="291"/>
      <c r="QO103" s="291"/>
      <c r="QP103" s="291"/>
      <c r="QQ103" s="291"/>
      <c r="QR103" s="291"/>
      <c r="QS103" s="291"/>
      <c r="QT103" s="291"/>
      <c r="QU103" s="291"/>
      <c r="QV103" s="291"/>
      <c r="QW103" s="291"/>
      <c r="QX103" s="291"/>
      <c r="QY103" s="291"/>
      <c r="QZ103" s="291"/>
      <c r="RA103" s="291"/>
      <c r="RB103" s="291"/>
      <c r="RC103" s="291"/>
      <c r="RD103" s="291"/>
      <c r="RE103" s="291"/>
      <c r="RF103" s="291"/>
      <c r="RG103" s="291"/>
      <c r="RH103" s="291"/>
      <c r="RI103" s="291"/>
      <c r="RJ103" s="291"/>
      <c r="RK103" s="291"/>
      <c r="RL103" s="291"/>
      <c r="RM103" s="291"/>
      <c r="RN103" s="291"/>
      <c r="RO103" s="291"/>
      <c r="RP103" s="291"/>
      <c r="RQ103" s="291"/>
      <c r="RR103" s="291"/>
      <c r="RS103" s="291"/>
      <c r="RT103" s="291"/>
      <c r="RU103" s="291" t="s">
        <v>277</v>
      </c>
      <c r="RV103" s="291" t="s">
        <v>223</v>
      </c>
      <c r="RW103" s="291"/>
      <c r="RX103" s="291"/>
      <c r="RY103" s="291"/>
      <c r="RZ103" s="291"/>
      <c r="SA103" s="291"/>
      <c r="SB103" s="291" t="s">
        <v>223</v>
      </c>
      <c r="SC103" s="291"/>
      <c r="SD103" s="291"/>
      <c r="SE103" s="291"/>
      <c r="SF103" s="291"/>
      <c r="SG103" s="291"/>
      <c r="SH103" s="291"/>
      <c r="SI103" s="291"/>
      <c r="SJ103" s="291"/>
      <c r="SK103" s="291"/>
      <c r="SL103" s="291"/>
      <c r="UV103" s="278"/>
      <c r="VG103" s="127" t="n">
        <f aca="false">VG102/Доклад!A1</f>
        <v>30920.8252388146</v>
      </c>
      <c r="VH103" s="127" t="n">
        <f aca="false">VH102/Доклад!A1</f>
        <v>30459.1459032258</v>
      </c>
      <c r="VM103" s="127"/>
      <c r="VN103" s="127" t="n">
        <f aca="false">INDEX($A:$VO,MATCH(Доклад!$A$1,Посуточная!$A:$A,0)+2,Посуточная!VN3)-VN2</f>
        <v>297.2965555556</v>
      </c>
      <c r="VO103" s="127" t="n">
        <f aca="false">INDEX($A:$VO,MATCH(Доклад!$A$1,Посуточная!$A:$A,0)+2,VO3)-VO2</f>
        <v>274.253</v>
      </c>
      <c r="VS103" s="839"/>
    </row>
    <row r="104" customFormat="false" ht="24.75" hidden="false" customHeight="true" outlineLevel="0" collapsed="false">
      <c r="A104" s="291"/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779"/>
      <c r="R104" s="779"/>
      <c r="S104" s="779"/>
      <c r="T104" s="779"/>
      <c r="U104" s="779"/>
      <c r="V104" s="779"/>
      <c r="W104" s="779"/>
      <c r="X104" s="802"/>
      <c r="Y104" s="802"/>
      <c r="Z104" s="802"/>
      <c r="AA104" s="802"/>
      <c r="AB104" s="802"/>
      <c r="AC104" s="802"/>
      <c r="AD104" s="802"/>
      <c r="AE104" s="802"/>
      <c r="AF104" s="802"/>
      <c r="AG104" s="802"/>
      <c r="AH104" s="802"/>
      <c r="AI104" s="802"/>
      <c r="AJ104" s="802"/>
      <c r="AK104" s="802"/>
      <c r="AL104" s="802"/>
      <c r="AM104" s="802"/>
      <c r="AN104" s="802"/>
      <c r="AO104" s="802"/>
      <c r="AP104" s="802"/>
      <c r="AQ104" s="802"/>
      <c r="AR104" s="802"/>
      <c r="AS104" s="802"/>
      <c r="AT104" s="802"/>
      <c r="AU104" s="802"/>
      <c r="AV104" s="802"/>
      <c r="AW104" s="802"/>
      <c r="AX104" s="802"/>
      <c r="AY104" s="802"/>
      <c r="AZ104" s="832"/>
      <c r="BA104" s="832"/>
      <c r="BB104" s="779"/>
      <c r="BC104" s="832"/>
      <c r="BD104" s="802"/>
      <c r="BE104" s="802"/>
      <c r="BF104" s="802"/>
      <c r="BG104" s="802"/>
      <c r="BH104" s="802"/>
      <c r="BI104" s="802"/>
      <c r="BJ104" s="802"/>
      <c r="BK104" s="802"/>
      <c r="BL104" s="802"/>
      <c r="BM104" s="802"/>
      <c r="BN104" s="785"/>
      <c r="BO104" s="291"/>
      <c r="BP104" s="291"/>
      <c r="BQ104" s="291"/>
      <c r="BR104" s="291"/>
      <c r="BS104" s="291"/>
      <c r="BT104" s="291"/>
      <c r="BU104" s="291"/>
      <c r="BV104" s="291"/>
      <c r="BW104" s="291"/>
      <c r="BX104" s="291"/>
      <c r="BY104" s="291"/>
      <c r="BZ104" s="647"/>
      <c r="CA104" s="291"/>
      <c r="CB104" s="291"/>
      <c r="CC104" s="291"/>
      <c r="CD104" s="291"/>
      <c r="CE104" s="291"/>
      <c r="CF104" s="291"/>
      <c r="CG104" s="291"/>
      <c r="CH104" s="291"/>
      <c r="CI104" s="291"/>
      <c r="CJ104" s="291"/>
      <c r="CK104" s="291"/>
      <c r="CL104" s="291"/>
      <c r="CM104" s="291"/>
      <c r="CN104" s="291"/>
      <c r="CO104" s="291"/>
      <c r="CP104" s="291"/>
      <c r="CQ104" s="291"/>
      <c r="CR104" s="291"/>
      <c r="CS104" s="291"/>
      <c r="CT104" s="647"/>
      <c r="CU104" s="832"/>
      <c r="CV104" s="832"/>
      <c r="CW104" s="832"/>
      <c r="CX104" s="832"/>
      <c r="CY104" s="832"/>
      <c r="CZ104" s="832"/>
      <c r="DA104" s="291"/>
      <c r="DB104" s="837"/>
      <c r="DC104" s="291"/>
      <c r="DD104" s="291"/>
      <c r="DE104" s="291"/>
      <c r="DF104" s="291"/>
      <c r="DG104" s="291"/>
      <c r="DH104" s="291"/>
      <c r="DI104" s="291"/>
      <c r="DJ104" s="291"/>
      <c r="DK104" s="291"/>
      <c r="DL104" s="291"/>
      <c r="DM104" s="291"/>
      <c r="DN104" s="291"/>
      <c r="DO104" s="291"/>
      <c r="DP104" s="291"/>
      <c r="DQ104" s="291"/>
      <c r="DR104" s="291"/>
      <c r="DS104" s="291"/>
      <c r="DT104" s="291"/>
      <c r="DU104" s="291"/>
      <c r="DV104" s="291"/>
      <c r="DW104" s="291"/>
      <c r="DX104" s="291"/>
      <c r="DY104" s="291"/>
      <c r="DZ104" s="291"/>
      <c r="EA104" s="291"/>
      <c r="EB104" s="291"/>
      <c r="EC104" s="291"/>
      <c r="ED104" s="291"/>
      <c r="EE104" s="291"/>
      <c r="EF104" s="291"/>
      <c r="EG104" s="291"/>
      <c r="EH104" s="291"/>
      <c r="EI104" s="291"/>
      <c r="EJ104" s="291"/>
      <c r="EK104" s="291"/>
      <c r="EL104" s="291"/>
      <c r="EM104" s="291"/>
      <c r="EN104" s="291"/>
      <c r="EO104" s="291"/>
      <c r="EP104" s="291"/>
      <c r="EQ104" s="291"/>
      <c r="ER104" s="291"/>
      <c r="ES104" s="321" t="s">
        <v>310</v>
      </c>
      <c r="ET104" s="813"/>
      <c r="EU104" s="813"/>
      <c r="EV104" s="813"/>
      <c r="EW104" s="813"/>
      <c r="EX104" s="813"/>
      <c r="EY104" s="813"/>
      <c r="EZ104" s="813"/>
      <c r="FA104" s="813"/>
      <c r="FB104" s="813"/>
      <c r="FC104" s="813"/>
      <c r="FD104" s="291"/>
      <c r="FE104" s="291"/>
      <c r="FF104" s="291"/>
      <c r="FG104" s="291"/>
      <c r="FH104" s="291"/>
      <c r="FI104" s="291"/>
      <c r="FJ104" s="291"/>
      <c r="FK104" s="291"/>
      <c r="FL104" s="291"/>
      <c r="FM104" s="291"/>
      <c r="FN104" s="291"/>
      <c r="FO104" s="291"/>
      <c r="FP104" s="291"/>
      <c r="FQ104" s="291"/>
      <c r="FR104" s="291"/>
      <c r="FS104" s="291"/>
      <c r="FT104" s="291"/>
      <c r="FU104" s="291"/>
      <c r="FV104" s="291"/>
      <c r="FW104" s="291"/>
      <c r="FX104" s="291"/>
      <c r="FY104" s="291"/>
      <c r="FZ104" s="291"/>
      <c r="GA104" s="291"/>
      <c r="GB104" s="291"/>
      <c r="GC104" s="291"/>
      <c r="GD104" s="291"/>
      <c r="GE104" s="291"/>
      <c r="GF104" s="291"/>
      <c r="GG104" s="291"/>
      <c r="GH104" s="291"/>
      <c r="GI104" s="291"/>
      <c r="GJ104" s="291"/>
      <c r="GK104" s="291"/>
      <c r="GL104" s="291"/>
      <c r="GM104" s="291"/>
      <c r="GN104" s="291"/>
      <c r="GO104" s="291"/>
      <c r="GP104" s="291"/>
      <c r="GQ104" s="291"/>
      <c r="GR104" s="291"/>
      <c r="GS104" s="291"/>
      <c r="GT104" s="291"/>
      <c r="GU104" s="837"/>
      <c r="GV104" s="837"/>
      <c r="GW104" s="837"/>
      <c r="GX104" s="837"/>
      <c r="GY104" s="837"/>
      <c r="GZ104" s="837"/>
      <c r="HA104" s="291"/>
      <c r="HB104" s="291"/>
      <c r="HC104" s="291"/>
      <c r="HD104" s="291"/>
      <c r="HE104" s="291"/>
      <c r="HF104" s="291"/>
      <c r="HG104" s="291"/>
      <c r="HH104" s="291"/>
      <c r="HI104" s="291"/>
      <c r="HJ104" s="291"/>
      <c r="HK104" s="291"/>
      <c r="HL104" s="291"/>
      <c r="HM104" s="291"/>
      <c r="HN104" s="291"/>
      <c r="HO104" s="291"/>
      <c r="HP104" s="291"/>
      <c r="HQ104" s="291"/>
      <c r="HR104" s="291"/>
      <c r="HS104" s="291"/>
      <c r="HT104" s="291"/>
      <c r="HU104" s="291"/>
      <c r="HV104" s="291"/>
      <c r="HW104" s="291"/>
      <c r="HX104" s="291"/>
      <c r="HY104" s="291"/>
      <c r="HZ104" s="291"/>
      <c r="IA104" s="291"/>
      <c r="IB104" s="291"/>
      <c r="IC104" s="291"/>
      <c r="ID104" s="291"/>
      <c r="IE104" s="291"/>
      <c r="IF104" s="291"/>
      <c r="IG104" s="291"/>
      <c r="IH104" s="291"/>
      <c r="II104" s="291"/>
      <c r="IJ104" s="291"/>
      <c r="IK104" s="291"/>
      <c r="IL104" s="291"/>
      <c r="IM104" s="291"/>
      <c r="IN104" s="291"/>
      <c r="IO104" s="291"/>
      <c r="IP104" s="291"/>
      <c r="IQ104" s="291"/>
      <c r="IR104" s="291"/>
      <c r="IS104" s="291"/>
      <c r="IT104" s="291"/>
      <c r="IU104" s="291"/>
      <c r="IV104" s="291"/>
      <c r="IW104" s="291"/>
      <c r="IX104" s="291"/>
      <c r="IY104" s="291"/>
      <c r="IZ104" s="291"/>
      <c r="JA104" s="291"/>
      <c r="JB104" s="291"/>
      <c r="JC104" s="291"/>
      <c r="JD104" s="291"/>
      <c r="JE104" s="291"/>
      <c r="JF104" s="291"/>
      <c r="JG104" s="291"/>
      <c r="JH104" s="291"/>
      <c r="JI104" s="291"/>
      <c r="JJ104" s="291"/>
      <c r="JK104" s="291"/>
      <c r="JL104" s="291"/>
      <c r="JM104" s="291"/>
      <c r="JN104" s="291"/>
      <c r="JO104" s="291"/>
      <c r="JP104" s="291"/>
      <c r="JQ104" s="291"/>
      <c r="JR104" s="291"/>
      <c r="JS104" s="291"/>
      <c r="JT104" s="291"/>
      <c r="JU104" s="291"/>
      <c r="JV104" s="291"/>
      <c r="JW104" s="291"/>
      <c r="JX104" s="291"/>
      <c r="JY104" s="291"/>
      <c r="JZ104" s="291"/>
      <c r="KA104" s="291"/>
      <c r="KB104" s="291"/>
      <c r="KC104" s="291"/>
      <c r="KD104" s="291"/>
      <c r="KE104" s="291"/>
      <c r="KF104" s="291"/>
      <c r="KG104" s="291"/>
      <c r="KH104" s="291"/>
      <c r="KI104" s="291"/>
      <c r="KJ104" s="291"/>
      <c r="KK104" s="291"/>
      <c r="KL104" s="291"/>
      <c r="KM104" s="291"/>
      <c r="KN104" s="291"/>
      <c r="KO104" s="291"/>
      <c r="KP104" s="291"/>
      <c r="KQ104" s="291"/>
      <c r="KR104" s="291"/>
      <c r="KS104" s="291"/>
      <c r="KT104" s="291"/>
      <c r="KU104" s="291"/>
      <c r="KV104" s="291"/>
      <c r="KW104" s="291"/>
      <c r="KX104" s="291"/>
      <c r="KY104" s="291"/>
      <c r="KZ104" s="291"/>
      <c r="LA104" s="291"/>
      <c r="LB104" s="291"/>
      <c r="LC104" s="291"/>
      <c r="LD104" s="291"/>
      <c r="LE104" s="291"/>
      <c r="LF104" s="291"/>
      <c r="LG104" s="291"/>
      <c r="LH104" s="291"/>
      <c r="LI104" s="291"/>
      <c r="LJ104" s="291"/>
      <c r="LK104" s="291"/>
      <c r="LL104" s="291"/>
      <c r="LM104" s="291"/>
      <c r="LN104" s="291"/>
      <c r="LO104" s="291"/>
      <c r="LP104" s="291"/>
      <c r="LQ104" s="291"/>
      <c r="LR104" s="291"/>
      <c r="LS104" s="291"/>
      <c r="LT104" s="291"/>
      <c r="LU104" s="291"/>
      <c r="LV104" s="291"/>
      <c r="LW104" s="291"/>
      <c r="LX104" s="291"/>
      <c r="LY104" s="291"/>
      <c r="LZ104" s="291"/>
      <c r="MA104" s="291"/>
      <c r="MB104" s="291"/>
      <c r="MC104" s="291"/>
      <c r="MD104" s="291"/>
      <c r="ME104" s="291"/>
      <c r="MF104" s="291"/>
      <c r="MG104" s="291"/>
      <c r="MH104" s="291"/>
      <c r="MI104" s="291"/>
      <c r="MJ104" s="291"/>
      <c r="MK104" s="291"/>
      <c r="ML104" s="291"/>
      <c r="MM104" s="291"/>
      <c r="MN104" s="291"/>
      <c r="MO104" s="291"/>
      <c r="MP104" s="291"/>
      <c r="MQ104" s="291"/>
      <c r="MR104" s="291"/>
      <c r="MS104" s="291"/>
      <c r="MT104" s="291"/>
      <c r="MU104" s="291"/>
      <c r="MV104" s="291"/>
      <c r="MW104" s="291"/>
      <c r="MX104" s="291"/>
      <c r="MY104" s="291"/>
      <c r="MZ104" s="291"/>
      <c r="NA104" s="291"/>
      <c r="NB104" s="291"/>
      <c r="NC104" s="291"/>
      <c r="ND104" s="291"/>
      <c r="NE104" s="291"/>
      <c r="NF104" s="291"/>
      <c r="NG104" s="291"/>
      <c r="NH104" s="291"/>
      <c r="NI104" s="291"/>
      <c r="NJ104" s="291"/>
      <c r="NK104" s="291"/>
      <c r="NL104" s="291"/>
      <c r="NM104" s="291"/>
      <c r="NN104" s="291"/>
      <c r="NO104" s="291"/>
      <c r="NP104" s="291"/>
      <c r="NQ104" s="291"/>
      <c r="NR104" s="291"/>
      <c r="NS104" s="291"/>
      <c r="NT104" s="291"/>
      <c r="NU104" s="291"/>
      <c r="NV104" s="291"/>
      <c r="NW104" s="291"/>
      <c r="NX104" s="291"/>
      <c r="NY104" s="291"/>
      <c r="NZ104" s="291"/>
      <c r="OA104" s="291"/>
      <c r="OB104" s="291"/>
      <c r="OC104" s="291"/>
      <c r="OD104" s="291"/>
      <c r="OE104" s="291"/>
      <c r="OF104" s="291"/>
      <c r="OG104" s="291"/>
      <c r="OH104" s="291"/>
      <c r="OI104" s="291"/>
      <c r="OJ104" s="291"/>
      <c r="OK104" s="291"/>
      <c r="OL104" s="291"/>
      <c r="OM104" s="291"/>
      <c r="ON104" s="291"/>
      <c r="OO104" s="291"/>
      <c r="OP104" s="291"/>
      <c r="OQ104" s="291"/>
      <c r="OR104" s="291"/>
      <c r="OS104" s="291"/>
      <c r="OT104" s="291"/>
      <c r="OU104" s="291"/>
      <c r="OV104" s="291"/>
      <c r="OW104" s="291"/>
      <c r="OX104" s="291"/>
      <c r="OY104" s="291"/>
      <c r="OZ104" s="291"/>
      <c r="PA104" s="291"/>
      <c r="PB104" s="291"/>
      <c r="PC104" s="291"/>
      <c r="PD104" s="291"/>
      <c r="PE104" s="291"/>
      <c r="PF104" s="291"/>
      <c r="PG104" s="291"/>
      <c r="PH104" s="291"/>
      <c r="PI104" s="291"/>
      <c r="PJ104" s="291"/>
      <c r="PK104" s="291"/>
      <c r="PL104" s="291"/>
      <c r="PM104" s="291"/>
      <c r="PN104" s="291"/>
      <c r="PO104" s="291"/>
      <c r="PP104" s="291"/>
      <c r="PQ104" s="291"/>
      <c r="PR104" s="291"/>
      <c r="PS104" s="291"/>
      <c r="PT104" s="291"/>
      <c r="PU104" s="291"/>
      <c r="PV104" s="291"/>
      <c r="PW104" s="291"/>
      <c r="PX104" s="291"/>
      <c r="PY104" s="291"/>
      <c r="PZ104" s="291"/>
      <c r="QA104" s="291"/>
      <c r="QB104" s="291"/>
      <c r="QC104" s="291"/>
      <c r="QD104" s="291"/>
      <c r="QE104" s="291"/>
      <c r="QF104" s="291"/>
      <c r="QG104" s="291"/>
      <c r="QH104" s="291"/>
      <c r="QI104" s="291"/>
      <c r="QJ104" s="291"/>
      <c r="QK104" s="291"/>
      <c r="QL104" s="291"/>
      <c r="QM104" s="291"/>
      <c r="QN104" s="291"/>
      <c r="QO104" s="291"/>
      <c r="QP104" s="291"/>
      <c r="QQ104" s="291"/>
      <c r="QR104" s="291"/>
      <c r="QS104" s="291"/>
      <c r="QT104" s="291"/>
      <c r="QU104" s="291"/>
      <c r="QV104" s="291"/>
      <c r="QW104" s="291"/>
      <c r="QX104" s="291"/>
      <c r="QY104" s="291"/>
      <c r="QZ104" s="291"/>
      <c r="RA104" s="291"/>
      <c r="RB104" s="291"/>
      <c r="RC104" s="291"/>
      <c r="RD104" s="291"/>
      <c r="RE104" s="291"/>
      <c r="RF104" s="291"/>
      <c r="RG104" s="291"/>
      <c r="RH104" s="291"/>
      <c r="RI104" s="291"/>
      <c r="RJ104" s="291"/>
      <c r="RK104" s="291"/>
      <c r="RL104" s="291"/>
      <c r="RM104" s="291"/>
      <c r="RN104" s="291"/>
      <c r="RO104" s="291"/>
      <c r="RP104" s="291"/>
      <c r="RQ104" s="291"/>
      <c r="RR104" s="291"/>
      <c r="RS104" s="291"/>
      <c r="RT104" s="291"/>
      <c r="RU104" s="291" t="s">
        <v>299</v>
      </c>
      <c r="RV104" s="291" t="s">
        <v>226</v>
      </c>
      <c r="RW104" s="291"/>
      <c r="RX104" s="291"/>
      <c r="RY104" s="291"/>
      <c r="RZ104" s="291"/>
      <c r="SA104" s="291"/>
      <c r="SB104" s="291" t="s">
        <v>414</v>
      </c>
      <c r="SC104" s="291"/>
      <c r="SD104" s="291"/>
      <c r="SE104" s="291"/>
      <c r="SF104" s="291"/>
      <c r="SG104" s="291"/>
      <c r="SH104" s="291"/>
      <c r="SI104" s="291"/>
      <c r="SJ104" s="291"/>
      <c r="SK104" s="291"/>
      <c r="SL104" s="291"/>
      <c r="VH104" s="380" t="n">
        <f aca="false">VH102-VG102</f>
        <v>-14312.0594032537</v>
      </c>
    </row>
    <row r="105" customFormat="false" ht="24.75" hidden="false" customHeight="true" outlineLevel="0" collapsed="false">
      <c r="A105" s="291"/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779"/>
      <c r="R105" s="780"/>
      <c r="S105" s="780"/>
      <c r="T105" s="780"/>
      <c r="U105" s="779"/>
      <c r="V105" s="779"/>
      <c r="W105" s="779"/>
      <c r="X105" s="802"/>
      <c r="Y105" s="802"/>
      <c r="Z105" s="802"/>
      <c r="AA105" s="802"/>
      <c r="AB105" s="802"/>
      <c r="AC105" s="802"/>
      <c r="AD105" s="802"/>
      <c r="AE105" s="802"/>
      <c r="AF105" s="802"/>
      <c r="AG105" s="802"/>
      <c r="AH105" s="802"/>
      <c r="AI105" s="802"/>
      <c r="AJ105" s="802"/>
      <c r="AK105" s="802"/>
      <c r="AL105" s="802"/>
      <c r="AM105" s="802"/>
      <c r="AN105" s="802"/>
      <c r="AO105" s="802"/>
      <c r="AP105" s="802"/>
      <c r="AQ105" s="802"/>
      <c r="AR105" s="802"/>
      <c r="AS105" s="802"/>
      <c r="AT105" s="802"/>
      <c r="AU105" s="802"/>
      <c r="AV105" s="802"/>
      <c r="AW105" s="802"/>
      <c r="AX105" s="802"/>
      <c r="AY105" s="802"/>
      <c r="AZ105" s="832"/>
      <c r="BA105" s="832"/>
      <c r="BB105" s="779"/>
      <c r="BC105" s="832"/>
      <c r="BD105" s="802"/>
      <c r="BE105" s="802"/>
      <c r="BF105" s="802"/>
      <c r="BG105" s="802"/>
      <c r="BH105" s="802"/>
      <c r="BI105" s="802"/>
      <c r="BJ105" s="802"/>
      <c r="BK105" s="802"/>
      <c r="BL105" s="802"/>
      <c r="BM105" s="802"/>
      <c r="BN105" s="785"/>
      <c r="BO105" s="291"/>
      <c r="BP105" s="291"/>
      <c r="BQ105" s="291"/>
      <c r="BR105" s="291"/>
      <c r="BS105" s="291"/>
      <c r="BT105" s="291"/>
      <c r="BU105" s="291"/>
      <c r="BV105" s="291"/>
      <c r="BW105" s="291"/>
      <c r="BX105" s="291"/>
      <c r="BY105" s="291"/>
      <c r="BZ105" s="647"/>
      <c r="CA105" s="291"/>
      <c r="CB105" s="291"/>
      <c r="CC105" s="291"/>
      <c r="CD105" s="291"/>
      <c r="CE105" s="291"/>
      <c r="CF105" s="291"/>
      <c r="CG105" s="291"/>
      <c r="CH105" s="291"/>
      <c r="CI105" s="291"/>
      <c r="CJ105" s="291"/>
      <c r="CK105" s="291"/>
      <c r="CL105" s="291"/>
      <c r="CM105" s="291"/>
      <c r="CN105" s="291"/>
      <c r="CO105" s="291"/>
      <c r="CP105" s="291"/>
      <c r="CQ105" s="291"/>
      <c r="CR105" s="291"/>
      <c r="CS105" s="291"/>
      <c r="CT105" s="647"/>
      <c r="CU105" s="832"/>
      <c r="CV105" s="832"/>
      <c r="CW105" s="832"/>
      <c r="CX105" s="832"/>
      <c r="CY105" s="832"/>
      <c r="CZ105" s="832"/>
      <c r="DA105" s="291"/>
      <c r="DB105" s="837"/>
      <c r="DC105" s="291"/>
      <c r="DD105" s="291"/>
      <c r="DE105" s="291"/>
      <c r="DF105" s="291"/>
      <c r="DG105" s="291"/>
      <c r="DH105" s="291"/>
      <c r="DI105" s="291"/>
      <c r="DJ105" s="291"/>
      <c r="DK105" s="291"/>
      <c r="DL105" s="291"/>
      <c r="DM105" s="291"/>
      <c r="DN105" s="291"/>
      <c r="DO105" s="291"/>
      <c r="DP105" s="291"/>
      <c r="DQ105" s="291"/>
      <c r="DR105" s="291"/>
      <c r="DS105" s="291"/>
      <c r="DT105" s="291"/>
      <c r="DU105" s="291"/>
      <c r="DV105" s="291"/>
      <c r="DW105" s="291"/>
      <c r="DX105" s="291"/>
      <c r="DY105" s="291"/>
      <c r="DZ105" s="291"/>
      <c r="EA105" s="291"/>
      <c r="EB105" s="291"/>
      <c r="EC105" s="291"/>
      <c r="ED105" s="291"/>
      <c r="EE105" s="291"/>
      <c r="EF105" s="291"/>
      <c r="EG105" s="291"/>
      <c r="EH105" s="291"/>
      <c r="EI105" s="291"/>
      <c r="EJ105" s="291"/>
      <c r="EK105" s="291"/>
      <c r="EL105" s="291"/>
      <c r="EM105" s="291"/>
      <c r="EN105" s="291"/>
      <c r="EO105" s="291"/>
      <c r="EP105" s="291"/>
      <c r="EQ105" s="291"/>
      <c r="ER105" s="291"/>
      <c r="ES105" s="440" t="n">
        <v>30</v>
      </c>
      <c r="ET105" s="813"/>
      <c r="EU105" s="813"/>
      <c r="EV105" s="813"/>
      <c r="EW105" s="813"/>
      <c r="EX105" s="813"/>
      <c r="EY105" s="813"/>
      <c r="EZ105" s="813"/>
      <c r="FA105" s="813"/>
      <c r="FB105" s="813"/>
      <c r="FC105" s="813"/>
      <c r="FD105" s="291"/>
      <c r="FE105" s="291"/>
      <c r="FF105" s="291"/>
      <c r="FG105" s="291"/>
      <c r="FH105" s="291"/>
      <c r="FI105" s="291"/>
      <c r="FJ105" s="291"/>
      <c r="FK105" s="291"/>
      <c r="FL105" s="291"/>
      <c r="FM105" s="291"/>
      <c r="FN105" s="291"/>
      <c r="FO105" s="291"/>
      <c r="FP105" s="291"/>
      <c r="FQ105" s="291"/>
      <c r="FR105" s="291"/>
      <c r="FS105" s="291"/>
      <c r="FT105" s="291"/>
      <c r="FU105" s="291"/>
      <c r="FV105" s="291"/>
      <c r="FW105" s="291"/>
      <c r="FX105" s="291"/>
      <c r="FY105" s="291"/>
      <c r="FZ105" s="291"/>
      <c r="GA105" s="291"/>
      <c r="GB105" s="291"/>
      <c r="GC105" s="291"/>
      <c r="GD105" s="291"/>
      <c r="GE105" s="291"/>
      <c r="GF105" s="291"/>
      <c r="GG105" s="291"/>
      <c r="GH105" s="291"/>
      <c r="GI105" s="291"/>
      <c r="GJ105" s="291"/>
      <c r="GK105" s="291"/>
      <c r="GL105" s="291"/>
      <c r="GM105" s="291"/>
      <c r="GN105" s="291"/>
      <c r="GO105" s="291"/>
      <c r="GP105" s="291"/>
      <c r="GQ105" s="291"/>
      <c r="GR105" s="291"/>
      <c r="GS105" s="291"/>
      <c r="GT105" s="291"/>
      <c r="GU105" s="837"/>
      <c r="GV105" s="837"/>
      <c r="GW105" s="837"/>
      <c r="GX105" s="837"/>
      <c r="GY105" s="837"/>
      <c r="GZ105" s="837"/>
      <c r="HA105" s="291"/>
      <c r="HB105" s="291"/>
      <c r="HC105" s="291"/>
      <c r="HD105" s="291"/>
      <c r="HE105" s="291"/>
      <c r="HF105" s="291"/>
      <c r="HG105" s="291"/>
      <c r="HH105" s="291"/>
      <c r="HI105" s="291"/>
      <c r="HJ105" s="291"/>
      <c r="HK105" s="291"/>
      <c r="HL105" s="291"/>
      <c r="HM105" s="291"/>
      <c r="HN105" s="291"/>
      <c r="HO105" s="291"/>
      <c r="HP105" s="291"/>
      <c r="HQ105" s="291"/>
      <c r="HR105" s="291"/>
      <c r="HS105" s="291"/>
      <c r="HT105" s="291"/>
      <c r="HU105" s="291"/>
      <c r="HV105" s="291"/>
      <c r="HW105" s="291"/>
      <c r="HX105" s="291"/>
      <c r="HY105" s="291"/>
      <c r="HZ105" s="291"/>
      <c r="IA105" s="291"/>
      <c r="IB105" s="291"/>
      <c r="IC105" s="291"/>
      <c r="ID105" s="291"/>
      <c r="IE105" s="291"/>
      <c r="IF105" s="291"/>
      <c r="IG105" s="291"/>
      <c r="IH105" s="291"/>
      <c r="II105" s="291"/>
      <c r="IJ105" s="291"/>
      <c r="IK105" s="291"/>
      <c r="IL105" s="291"/>
      <c r="IM105" s="291"/>
      <c r="IN105" s="291"/>
      <c r="IO105" s="291"/>
      <c r="IP105" s="291"/>
      <c r="IQ105" s="291"/>
      <c r="IR105" s="291"/>
      <c r="IS105" s="291"/>
      <c r="IT105" s="291"/>
      <c r="IU105" s="291"/>
      <c r="IV105" s="291"/>
      <c r="IW105" s="291"/>
      <c r="IX105" s="291"/>
      <c r="IY105" s="291"/>
      <c r="IZ105" s="291"/>
      <c r="JA105" s="291"/>
      <c r="JB105" s="291"/>
      <c r="JC105" s="291"/>
      <c r="JD105" s="291"/>
      <c r="JE105" s="291"/>
      <c r="JF105" s="291"/>
      <c r="JG105" s="291"/>
      <c r="JH105" s="291"/>
      <c r="JI105" s="291"/>
      <c r="JJ105" s="291"/>
      <c r="JK105" s="291"/>
      <c r="JL105" s="291"/>
      <c r="JM105" s="291"/>
      <c r="JN105" s="291"/>
      <c r="JO105" s="291"/>
      <c r="JP105" s="291"/>
      <c r="JQ105" s="291"/>
      <c r="JR105" s="291"/>
      <c r="JS105" s="291"/>
      <c r="JT105" s="291"/>
      <c r="JU105" s="291"/>
      <c r="JV105" s="291"/>
      <c r="JW105" s="291"/>
      <c r="JX105" s="291"/>
      <c r="JY105" s="291"/>
      <c r="JZ105" s="291"/>
      <c r="KA105" s="291"/>
      <c r="KB105" s="291"/>
      <c r="KC105" s="291"/>
      <c r="KD105" s="291"/>
      <c r="KE105" s="291"/>
      <c r="KF105" s="291"/>
      <c r="KG105" s="291"/>
      <c r="KH105" s="291"/>
      <c r="KI105" s="291"/>
      <c r="KJ105" s="291"/>
      <c r="KK105" s="291"/>
      <c r="KL105" s="291"/>
      <c r="KM105" s="291"/>
      <c r="KN105" s="291"/>
      <c r="KO105" s="291"/>
      <c r="KP105" s="291"/>
      <c r="KQ105" s="291"/>
      <c r="KR105" s="291"/>
      <c r="KS105" s="291"/>
      <c r="KT105" s="291"/>
      <c r="KU105" s="291"/>
      <c r="KV105" s="291"/>
      <c r="KW105" s="291"/>
      <c r="KX105" s="291"/>
      <c r="KY105" s="291"/>
      <c r="KZ105" s="291"/>
      <c r="LA105" s="291"/>
      <c r="LB105" s="291"/>
      <c r="LC105" s="291"/>
      <c r="LD105" s="291"/>
      <c r="LE105" s="291"/>
      <c r="LF105" s="291"/>
      <c r="LG105" s="291"/>
      <c r="LH105" s="291"/>
      <c r="LI105" s="291"/>
      <c r="LJ105" s="291"/>
      <c r="LK105" s="291"/>
      <c r="LL105" s="291"/>
      <c r="LM105" s="291"/>
      <c r="LN105" s="291"/>
      <c r="LO105" s="291"/>
      <c r="LP105" s="291"/>
      <c r="LQ105" s="291"/>
      <c r="LR105" s="291"/>
      <c r="LS105" s="291"/>
      <c r="LT105" s="291"/>
      <c r="LU105" s="291"/>
      <c r="LV105" s="291"/>
      <c r="LW105" s="291"/>
      <c r="LX105" s="291"/>
      <c r="LY105" s="291"/>
      <c r="LZ105" s="291"/>
      <c r="MA105" s="291"/>
      <c r="MB105" s="291"/>
      <c r="MC105" s="291"/>
      <c r="MD105" s="291"/>
      <c r="ME105" s="291"/>
      <c r="MF105" s="291"/>
      <c r="MG105" s="291"/>
      <c r="MH105" s="291"/>
      <c r="MI105" s="291"/>
      <c r="MJ105" s="291"/>
      <c r="MK105" s="291"/>
      <c r="ML105" s="291"/>
      <c r="MM105" s="291"/>
      <c r="MN105" s="291"/>
      <c r="MO105" s="291"/>
      <c r="MP105" s="291"/>
      <c r="MQ105" s="291"/>
      <c r="MR105" s="291"/>
      <c r="MS105" s="291"/>
      <c r="MT105" s="291"/>
      <c r="MU105" s="291"/>
      <c r="MV105" s="291"/>
      <c r="MW105" s="291"/>
      <c r="MX105" s="291"/>
      <c r="MY105" s="291"/>
      <c r="MZ105" s="291"/>
      <c r="NA105" s="291"/>
      <c r="NB105" s="291"/>
      <c r="NC105" s="291"/>
      <c r="ND105" s="291"/>
      <c r="NE105" s="291"/>
      <c r="NF105" s="291"/>
      <c r="NG105" s="291"/>
      <c r="NH105" s="291"/>
      <c r="NI105" s="291"/>
      <c r="NJ105" s="291"/>
      <c r="NK105" s="291"/>
      <c r="NL105" s="291"/>
      <c r="NM105" s="291"/>
      <c r="NN105" s="291"/>
      <c r="NO105" s="291"/>
      <c r="NP105" s="291"/>
      <c r="NQ105" s="291"/>
      <c r="NR105" s="291"/>
      <c r="NS105" s="291"/>
      <c r="NT105" s="291"/>
      <c r="NU105" s="291"/>
      <c r="NV105" s="291"/>
      <c r="NW105" s="291"/>
      <c r="NX105" s="291"/>
      <c r="NY105" s="291"/>
      <c r="NZ105" s="291"/>
      <c r="OA105" s="291"/>
      <c r="OB105" s="291"/>
      <c r="OC105" s="291"/>
      <c r="OD105" s="291"/>
      <c r="OE105" s="291"/>
      <c r="OF105" s="291"/>
      <c r="OG105" s="291"/>
      <c r="OH105" s="291"/>
      <c r="OI105" s="291"/>
      <c r="OJ105" s="291"/>
      <c r="OK105" s="291"/>
      <c r="OL105" s="291"/>
      <c r="OM105" s="291"/>
      <c r="ON105" s="291"/>
      <c r="OO105" s="291"/>
      <c r="OP105" s="291"/>
      <c r="OQ105" s="291"/>
      <c r="OR105" s="291"/>
      <c r="OS105" s="291"/>
      <c r="OT105" s="291"/>
      <c r="OU105" s="291"/>
      <c r="OV105" s="291"/>
      <c r="OW105" s="291"/>
      <c r="OX105" s="291"/>
      <c r="OY105" s="291"/>
      <c r="OZ105" s="291"/>
      <c r="PA105" s="291"/>
      <c r="PB105" s="291"/>
      <c r="PC105" s="291"/>
      <c r="PD105" s="291"/>
      <c r="PE105" s="291"/>
      <c r="PF105" s="291"/>
      <c r="PG105" s="291"/>
      <c r="PH105" s="291"/>
      <c r="PI105" s="291"/>
      <c r="PJ105" s="291"/>
      <c r="PK105" s="291"/>
      <c r="PL105" s="291"/>
      <c r="PM105" s="291"/>
      <c r="PN105" s="291"/>
      <c r="PO105" s="291"/>
      <c r="PP105" s="291"/>
      <c r="PQ105" s="291"/>
      <c r="PR105" s="291"/>
      <c r="PS105" s="291"/>
      <c r="PT105" s="291"/>
      <c r="PU105" s="291"/>
      <c r="PV105" s="291"/>
      <c r="PW105" s="291"/>
      <c r="PX105" s="291"/>
      <c r="PY105" s="291"/>
      <c r="PZ105" s="291"/>
      <c r="QA105" s="291"/>
      <c r="QB105" s="291"/>
      <c r="QC105" s="291"/>
      <c r="QD105" s="291"/>
      <c r="QE105" s="291"/>
      <c r="QF105" s="291"/>
      <c r="QG105" s="291"/>
      <c r="QH105" s="291"/>
      <c r="QI105" s="291"/>
      <c r="QJ105" s="291"/>
      <c r="QK105" s="291"/>
      <c r="QL105" s="291"/>
      <c r="QM105" s="291"/>
      <c r="QN105" s="291"/>
      <c r="QO105" s="291"/>
      <c r="QP105" s="291"/>
      <c r="QQ105" s="291"/>
      <c r="QR105" s="291"/>
      <c r="QS105" s="291"/>
      <c r="QT105" s="291"/>
      <c r="QU105" s="291"/>
      <c r="QV105" s="291"/>
      <c r="QW105" s="291"/>
      <c r="QX105" s="291"/>
      <c r="QY105" s="291"/>
      <c r="QZ105" s="291"/>
      <c r="RA105" s="291"/>
      <c r="RB105" s="291"/>
      <c r="RC105" s="291"/>
      <c r="RD105" s="291"/>
      <c r="RE105" s="291"/>
      <c r="RF105" s="291"/>
      <c r="RG105" s="291"/>
      <c r="RH105" s="291"/>
      <c r="RI105" s="291"/>
      <c r="RJ105" s="291"/>
      <c r="RK105" s="291"/>
      <c r="RL105" s="291"/>
      <c r="RM105" s="291"/>
      <c r="RN105" s="291"/>
      <c r="RO105" s="291"/>
      <c r="RP105" s="291"/>
      <c r="RQ105" s="291"/>
      <c r="RR105" s="291"/>
      <c r="RS105" s="291"/>
      <c r="RT105" s="291"/>
      <c r="RU105" s="291" t="n">
        <v>2.9</v>
      </c>
      <c r="RV105" s="291" t="n">
        <v>2.6</v>
      </c>
      <c r="RW105" s="291"/>
      <c r="RX105" s="291"/>
      <c r="RY105" s="291"/>
      <c r="RZ105" s="291"/>
      <c r="SA105" s="291"/>
      <c r="SB105" s="291" t="n">
        <v>2.5</v>
      </c>
      <c r="SC105" s="291"/>
      <c r="SD105" s="291"/>
      <c r="SE105" s="291"/>
      <c r="SF105" s="291"/>
      <c r="SG105" s="291"/>
      <c r="SH105" s="291"/>
      <c r="SI105" s="291"/>
      <c r="SJ105" s="291"/>
      <c r="SK105" s="291"/>
      <c r="SL105" s="291"/>
      <c r="VG105" s="278"/>
      <c r="VH105" s="379" t="n">
        <f aca="false">VH103-VG103</f>
        <v>-461.679335588829</v>
      </c>
      <c r="VM105" s="278"/>
      <c r="VO105" s="380"/>
    </row>
    <row r="106" customFormat="false" ht="25.5" hidden="false" customHeight="true" outlineLevel="0" collapsed="false">
      <c r="A106" s="291"/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802"/>
      <c r="R106" s="802"/>
      <c r="S106" s="802"/>
      <c r="T106" s="802"/>
      <c r="U106" s="802"/>
      <c r="V106" s="802"/>
      <c r="W106" s="802"/>
      <c r="X106" s="802"/>
      <c r="Y106" s="802"/>
      <c r="Z106" s="802"/>
      <c r="AA106" s="802"/>
      <c r="AB106" s="802"/>
      <c r="AC106" s="802"/>
      <c r="AD106" s="802"/>
      <c r="AE106" s="802"/>
      <c r="AF106" s="802"/>
      <c r="AG106" s="802"/>
      <c r="AH106" s="802"/>
      <c r="AI106" s="802"/>
      <c r="AJ106" s="802"/>
      <c r="AK106" s="802"/>
      <c r="AL106" s="802"/>
      <c r="AM106" s="802"/>
      <c r="AN106" s="802"/>
      <c r="AO106" s="802"/>
      <c r="AP106" s="802"/>
      <c r="AQ106" s="802"/>
      <c r="AR106" s="802"/>
      <c r="AS106" s="802"/>
      <c r="AT106" s="802"/>
      <c r="AU106" s="802"/>
      <c r="AV106" s="802"/>
      <c r="AW106" s="802"/>
      <c r="AX106" s="802"/>
      <c r="AY106" s="802"/>
      <c r="AZ106" s="802"/>
      <c r="BA106" s="840"/>
      <c r="BB106" s="840"/>
      <c r="BC106" s="802"/>
      <c r="BD106" s="802"/>
      <c r="BE106" s="802"/>
      <c r="BF106" s="802"/>
      <c r="BG106" s="802"/>
      <c r="BH106" s="802"/>
      <c r="BI106" s="802"/>
      <c r="BJ106" s="802"/>
      <c r="BK106" s="802"/>
      <c r="BL106" s="802"/>
      <c r="BM106" s="802"/>
      <c r="BN106" s="841"/>
      <c r="BO106" s="291"/>
      <c r="BP106" s="291"/>
      <c r="BQ106" s="291"/>
      <c r="BR106" s="291"/>
      <c r="BS106" s="291"/>
      <c r="BT106" s="291"/>
      <c r="BU106" s="291"/>
      <c r="BV106" s="291"/>
      <c r="BW106" s="291"/>
      <c r="BX106" s="291"/>
      <c r="BY106" s="291"/>
      <c r="BZ106" s="647"/>
      <c r="CA106" s="291"/>
      <c r="CB106" s="291"/>
      <c r="CC106" s="291"/>
      <c r="CD106" s="291"/>
      <c r="CE106" s="291"/>
      <c r="CF106" s="291"/>
      <c r="CG106" s="291"/>
      <c r="CH106" s="291"/>
      <c r="CI106" s="291"/>
      <c r="CJ106" s="291"/>
      <c r="CK106" s="291"/>
      <c r="CL106" s="291"/>
      <c r="CM106" s="291"/>
      <c r="CN106" s="291"/>
      <c r="CO106" s="291"/>
      <c r="CP106" s="291"/>
      <c r="CQ106" s="291"/>
      <c r="CR106" s="291"/>
      <c r="CS106" s="291"/>
      <c r="CT106" s="647"/>
      <c r="CU106" s="291"/>
      <c r="CV106" s="291"/>
      <c r="CW106" s="291"/>
      <c r="CX106" s="291"/>
      <c r="CY106" s="291"/>
      <c r="CZ106" s="291"/>
      <c r="DA106" s="291"/>
      <c r="DB106" s="837"/>
      <c r="DC106" s="291"/>
      <c r="DD106" s="291"/>
      <c r="DE106" s="291"/>
      <c r="DF106" s="291"/>
      <c r="DG106" s="291"/>
      <c r="DH106" s="291"/>
      <c r="DI106" s="291"/>
      <c r="DJ106" s="291"/>
      <c r="DK106" s="291"/>
      <c r="DL106" s="291"/>
      <c r="DM106" s="291"/>
      <c r="DN106" s="291"/>
      <c r="DO106" s="291"/>
      <c r="DP106" s="291"/>
      <c r="DQ106" s="291"/>
      <c r="DR106" s="291"/>
      <c r="DS106" s="291"/>
      <c r="DT106" s="291"/>
      <c r="DU106" s="291"/>
      <c r="DV106" s="291"/>
      <c r="DW106" s="291"/>
      <c r="DX106" s="291"/>
      <c r="DY106" s="291"/>
      <c r="DZ106" s="291"/>
      <c r="EA106" s="291"/>
      <c r="EB106" s="291"/>
      <c r="EC106" s="291"/>
      <c r="ED106" s="291"/>
      <c r="EE106" s="291"/>
      <c r="EF106" s="291"/>
      <c r="EG106" s="291"/>
      <c r="EH106" s="291"/>
      <c r="EI106" s="291"/>
      <c r="EJ106" s="291"/>
      <c r="EK106" s="291"/>
      <c r="EL106" s="291"/>
      <c r="EM106" s="291"/>
      <c r="EN106" s="291"/>
      <c r="EO106" s="291"/>
      <c r="EP106" s="291"/>
      <c r="EQ106" s="291"/>
      <c r="ER106" s="291"/>
      <c r="ES106" s="813"/>
      <c r="ET106" s="813"/>
      <c r="EU106" s="813"/>
      <c r="EV106" s="813"/>
      <c r="EW106" s="813"/>
      <c r="EX106" s="813"/>
      <c r="EY106" s="813"/>
      <c r="EZ106" s="813"/>
      <c r="FA106" s="813"/>
      <c r="FB106" s="813"/>
      <c r="FC106" s="813"/>
      <c r="FD106" s="291"/>
      <c r="FE106" s="291"/>
      <c r="FF106" s="291"/>
      <c r="FG106" s="291"/>
      <c r="FH106" s="291"/>
      <c r="FI106" s="291"/>
      <c r="FJ106" s="291"/>
      <c r="FK106" s="291"/>
      <c r="FL106" s="291"/>
      <c r="FM106" s="291"/>
      <c r="FN106" s="291"/>
      <c r="FO106" s="291"/>
      <c r="FP106" s="291"/>
      <c r="FQ106" s="291"/>
      <c r="FR106" s="291"/>
      <c r="FS106" s="291"/>
      <c r="FT106" s="291"/>
      <c r="FU106" s="291"/>
      <c r="FV106" s="291"/>
      <c r="FW106" s="291"/>
      <c r="FX106" s="291"/>
      <c r="FY106" s="291"/>
      <c r="FZ106" s="291"/>
      <c r="GA106" s="291"/>
      <c r="GB106" s="291"/>
      <c r="GC106" s="291"/>
      <c r="GD106" s="291"/>
      <c r="GE106" s="291"/>
      <c r="GF106" s="291"/>
      <c r="GG106" s="291"/>
      <c r="GH106" s="291"/>
      <c r="GI106" s="291"/>
      <c r="GJ106" s="291"/>
      <c r="GK106" s="291"/>
      <c r="GL106" s="291"/>
      <c r="GM106" s="291"/>
      <c r="GN106" s="291"/>
      <c r="GO106" s="291"/>
      <c r="GP106" s="291"/>
      <c r="GQ106" s="291"/>
      <c r="GR106" s="291"/>
      <c r="GS106" s="291"/>
      <c r="GT106" s="291"/>
      <c r="GU106" s="291"/>
      <c r="GV106" s="291"/>
      <c r="GW106" s="291"/>
      <c r="GX106" s="291"/>
      <c r="GY106" s="291"/>
      <c r="GZ106" s="291"/>
      <c r="HA106" s="291"/>
      <c r="HB106" s="291"/>
      <c r="HC106" s="291"/>
      <c r="HD106" s="291"/>
      <c r="HE106" s="291"/>
      <c r="HF106" s="291"/>
      <c r="HG106" s="291"/>
      <c r="HH106" s="291"/>
      <c r="HI106" s="291"/>
      <c r="HJ106" s="291"/>
      <c r="HK106" s="291"/>
      <c r="HL106" s="291"/>
      <c r="HM106" s="291"/>
      <c r="HN106" s="291"/>
      <c r="HO106" s="291"/>
      <c r="HP106" s="291"/>
      <c r="HQ106" s="291"/>
      <c r="HR106" s="291"/>
      <c r="HS106" s="291"/>
      <c r="HT106" s="291"/>
      <c r="HU106" s="291"/>
      <c r="HV106" s="291"/>
      <c r="HW106" s="291"/>
      <c r="HX106" s="291"/>
      <c r="HY106" s="291"/>
      <c r="HZ106" s="291"/>
      <c r="IA106" s="291"/>
      <c r="IB106" s="291"/>
      <c r="IC106" s="291"/>
      <c r="ID106" s="291"/>
      <c r="IE106" s="291"/>
      <c r="IF106" s="291"/>
      <c r="IG106" s="291"/>
      <c r="IH106" s="291"/>
      <c r="II106" s="291"/>
      <c r="IJ106" s="291"/>
      <c r="IK106" s="291"/>
      <c r="IL106" s="291"/>
      <c r="IM106" s="291"/>
      <c r="IN106" s="291"/>
      <c r="IO106" s="291"/>
      <c r="IP106" s="291"/>
      <c r="IQ106" s="291"/>
      <c r="IR106" s="291"/>
      <c r="IS106" s="291"/>
      <c r="IT106" s="291"/>
      <c r="IU106" s="291"/>
      <c r="IV106" s="291"/>
      <c r="IW106" s="291"/>
      <c r="IX106" s="291"/>
      <c r="IY106" s="291"/>
      <c r="IZ106" s="291"/>
      <c r="JA106" s="291"/>
      <c r="JB106" s="291"/>
      <c r="JC106" s="291"/>
      <c r="JD106" s="291"/>
      <c r="JE106" s="291"/>
      <c r="JF106" s="291"/>
      <c r="JG106" s="291"/>
      <c r="JH106" s="291"/>
      <c r="JI106" s="291"/>
      <c r="JJ106" s="291"/>
      <c r="JK106" s="291"/>
      <c r="JL106" s="291"/>
      <c r="JM106" s="291"/>
      <c r="JN106" s="291"/>
      <c r="JO106" s="291"/>
      <c r="JP106" s="291"/>
      <c r="JQ106" s="291"/>
      <c r="JR106" s="291"/>
      <c r="JS106" s="291"/>
      <c r="JT106" s="291"/>
      <c r="JU106" s="291"/>
      <c r="JV106" s="291"/>
      <c r="JW106" s="291"/>
      <c r="JX106" s="291"/>
      <c r="JY106" s="291"/>
      <c r="JZ106" s="291"/>
      <c r="KA106" s="291"/>
      <c r="KB106" s="291"/>
      <c r="KC106" s="291"/>
      <c r="KD106" s="291"/>
      <c r="KE106" s="291"/>
      <c r="KF106" s="291"/>
      <c r="KG106" s="291"/>
      <c r="KH106" s="291"/>
      <c r="KI106" s="291"/>
      <c r="KJ106" s="291"/>
      <c r="KK106" s="291"/>
      <c r="KL106" s="291"/>
      <c r="KM106" s="291"/>
      <c r="KN106" s="291"/>
      <c r="KO106" s="291"/>
      <c r="KP106" s="291"/>
      <c r="KQ106" s="291"/>
      <c r="KR106" s="291"/>
      <c r="KS106" s="291"/>
      <c r="KT106" s="291"/>
      <c r="KU106" s="291"/>
      <c r="KV106" s="291"/>
      <c r="KW106" s="291"/>
      <c r="KX106" s="291"/>
      <c r="KY106" s="291"/>
      <c r="KZ106" s="291"/>
      <c r="LA106" s="291"/>
      <c r="LB106" s="291"/>
      <c r="LC106" s="291"/>
      <c r="LD106" s="291"/>
      <c r="LE106" s="291"/>
      <c r="LF106" s="291"/>
      <c r="LG106" s="291"/>
      <c r="LH106" s="291"/>
      <c r="LI106" s="291"/>
      <c r="LJ106" s="291"/>
      <c r="LK106" s="291"/>
      <c r="LL106" s="291"/>
      <c r="LM106" s="291"/>
      <c r="LN106" s="291"/>
      <c r="LO106" s="291"/>
      <c r="LP106" s="291"/>
      <c r="LQ106" s="291"/>
      <c r="LR106" s="291"/>
      <c r="LS106" s="291"/>
      <c r="LT106" s="291"/>
      <c r="LU106" s="291"/>
      <c r="LV106" s="291"/>
      <c r="LW106" s="291"/>
      <c r="LX106" s="291"/>
      <c r="LY106" s="291"/>
      <c r="LZ106" s="291"/>
      <c r="MA106" s="291"/>
      <c r="MB106" s="291"/>
      <c r="MC106" s="291"/>
      <c r="MD106" s="291"/>
      <c r="ME106" s="291"/>
      <c r="MF106" s="291"/>
      <c r="MG106" s="291"/>
      <c r="MH106" s="291"/>
      <c r="MI106" s="291"/>
      <c r="MJ106" s="291"/>
      <c r="MK106" s="291"/>
      <c r="ML106" s="291"/>
      <c r="MM106" s="291"/>
      <c r="MN106" s="291"/>
      <c r="MO106" s="291"/>
      <c r="MP106" s="291"/>
      <c r="MQ106" s="291"/>
      <c r="MR106" s="291"/>
      <c r="MS106" s="291"/>
      <c r="MT106" s="291"/>
      <c r="MU106" s="291"/>
      <c r="MV106" s="291"/>
      <c r="MW106" s="291"/>
      <c r="MX106" s="291"/>
      <c r="MY106" s="291"/>
      <c r="MZ106" s="291"/>
      <c r="NA106" s="291"/>
      <c r="NB106" s="291"/>
      <c r="NC106" s="291"/>
      <c r="ND106" s="291"/>
      <c r="NE106" s="291"/>
      <c r="NF106" s="291"/>
      <c r="NG106" s="291"/>
      <c r="NH106" s="291"/>
      <c r="NI106" s="291"/>
      <c r="NJ106" s="291"/>
      <c r="NK106" s="291"/>
      <c r="NL106" s="291"/>
      <c r="NM106" s="291"/>
      <c r="NN106" s="291"/>
      <c r="NO106" s="291"/>
      <c r="NP106" s="291"/>
      <c r="NQ106" s="291"/>
      <c r="NR106" s="291"/>
      <c r="NS106" s="291"/>
      <c r="NT106" s="291"/>
      <c r="NU106" s="291"/>
      <c r="NV106" s="291"/>
      <c r="NW106" s="291"/>
      <c r="NX106" s="291"/>
      <c r="NY106" s="291"/>
      <c r="NZ106" s="291"/>
      <c r="OA106" s="291"/>
      <c r="OB106" s="291"/>
      <c r="OC106" s="291"/>
      <c r="OD106" s="291"/>
      <c r="OE106" s="291"/>
      <c r="OF106" s="291"/>
      <c r="OG106" s="291"/>
      <c r="OH106" s="291"/>
      <c r="OI106" s="291"/>
      <c r="OJ106" s="291"/>
      <c r="OK106" s="291"/>
      <c r="OL106" s="291"/>
      <c r="OM106" s="291"/>
      <c r="ON106" s="291"/>
      <c r="OO106" s="291"/>
      <c r="OP106" s="291"/>
      <c r="OQ106" s="291"/>
      <c r="OR106" s="291"/>
      <c r="OS106" s="291"/>
      <c r="OT106" s="291"/>
      <c r="OU106" s="291"/>
      <c r="OV106" s="291"/>
      <c r="OW106" s="291"/>
      <c r="OX106" s="291"/>
      <c r="OY106" s="291"/>
      <c r="OZ106" s="291"/>
      <c r="PA106" s="291"/>
      <c r="PB106" s="291"/>
      <c r="PC106" s="291"/>
      <c r="PD106" s="291"/>
      <c r="PE106" s="291"/>
      <c r="PF106" s="291"/>
      <c r="PG106" s="291"/>
      <c r="PH106" s="291"/>
      <c r="PI106" s="291"/>
      <c r="PJ106" s="291"/>
      <c r="PK106" s="291"/>
      <c r="PL106" s="291"/>
      <c r="PM106" s="291"/>
      <c r="PN106" s="291"/>
      <c r="PO106" s="291"/>
      <c r="PP106" s="291"/>
      <c r="PQ106" s="291"/>
      <c r="PR106" s="291"/>
      <c r="PS106" s="291"/>
      <c r="PT106" s="291"/>
      <c r="PU106" s="291"/>
      <c r="PV106" s="291"/>
      <c r="PW106" s="291"/>
      <c r="PX106" s="291"/>
      <c r="PY106" s="291"/>
      <c r="PZ106" s="291"/>
      <c r="QA106" s="291"/>
      <c r="QB106" s="291"/>
      <c r="QC106" s="291"/>
      <c r="QD106" s="291"/>
      <c r="QE106" s="291"/>
      <c r="QF106" s="291"/>
      <c r="QG106" s="291"/>
      <c r="QH106" s="291"/>
      <c r="QI106" s="291"/>
      <c r="QJ106" s="291"/>
      <c r="QK106" s="291"/>
      <c r="QL106" s="291"/>
      <c r="QM106" s="291"/>
      <c r="QN106" s="291"/>
      <c r="QO106" s="291"/>
      <c r="QP106" s="291"/>
      <c r="QQ106" s="291"/>
      <c r="QR106" s="291"/>
      <c r="QS106" s="291"/>
      <c r="QT106" s="291"/>
      <c r="QU106" s="291"/>
      <c r="QV106" s="291"/>
      <c r="QW106" s="291"/>
      <c r="QX106" s="291"/>
      <c r="QY106" s="291"/>
      <c r="QZ106" s="291"/>
      <c r="RA106" s="291"/>
      <c r="RB106" s="291"/>
      <c r="RC106" s="291"/>
      <c r="RD106" s="291"/>
      <c r="RE106" s="291"/>
      <c r="RF106" s="291"/>
      <c r="RG106" s="291"/>
      <c r="RH106" s="291"/>
      <c r="RI106" s="291"/>
      <c r="RJ106" s="291"/>
      <c r="RK106" s="291"/>
      <c r="RL106" s="291"/>
      <c r="RM106" s="291"/>
      <c r="RN106" s="291"/>
      <c r="RO106" s="291"/>
      <c r="RP106" s="291"/>
      <c r="RQ106" s="291"/>
      <c r="RR106" s="291"/>
      <c r="RS106" s="291"/>
      <c r="RT106" s="291"/>
      <c r="RU106" s="842"/>
      <c r="RV106" s="842"/>
      <c r="RW106" s="842"/>
      <c r="RX106" s="842"/>
      <c r="RY106" s="842"/>
      <c r="RZ106" s="842"/>
      <c r="SA106" s="842"/>
      <c r="SB106" s="842"/>
      <c r="SC106" s="842"/>
      <c r="SD106" s="842"/>
      <c r="SE106" s="842"/>
      <c r="SF106" s="842"/>
      <c r="SG106" s="842"/>
      <c r="SH106" s="689"/>
      <c r="SI106" s="291"/>
      <c r="SJ106" s="291"/>
      <c r="VG106" s="278"/>
      <c r="VH106" s="278"/>
      <c r="VM106" s="278"/>
      <c r="VO106" s="380"/>
    </row>
    <row r="107" customFormat="false" ht="15" hidden="false" customHeight="true" outlineLevel="0" collapsed="false">
      <c r="A107" s="291"/>
      <c r="B107" s="291"/>
      <c r="C107" s="291"/>
      <c r="D107" s="291"/>
      <c r="E107" s="291"/>
      <c r="F107" s="291"/>
      <c r="G107" s="291"/>
      <c r="H107" s="291"/>
      <c r="I107" s="291"/>
      <c r="J107" s="291"/>
      <c r="K107" s="291"/>
      <c r="L107" s="291"/>
      <c r="M107" s="291"/>
      <c r="N107" s="291"/>
      <c r="O107" s="291"/>
      <c r="P107" s="291"/>
      <c r="Q107" s="802"/>
      <c r="R107" s="802"/>
      <c r="S107" s="802"/>
      <c r="T107" s="802"/>
      <c r="U107" s="802"/>
      <c r="V107" s="802"/>
      <c r="W107" s="802"/>
      <c r="X107" s="802"/>
      <c r="Y107" s="802"/>
      <c r="Z107" s="802"/>
      <c r="AA107" s="802"/>
      <c r="AB107" s="802"/>
      <c r="AC107" s="802"/>
      <c r="AD107" s="802"/>
      <c r="AE107" s="802"/>
      <c r="AF107" s="802"/>
      <c r="AG107" s="802"/>
      <c r="AH107" s="802"/>
      <c r="AI107" s="802"/>
      <c r="AJ107" s="802"/>
      <c r="AK107" s="802"/>
      <c r="AL107" s="802"/>
      <c r="AM107" s="802"/>
      <c r="AN107" s="802"/>
      <c r="AO107" s="802"/>
      <c r="AP107" s="802"/>
      <c r="AQ107" s="802"/>
      <c r="AR107" s="802"/>
      <c r="AS107" s="802"/>
      <c r="AT107" s="802"/>
      <c r="AU107" s="802"/>
      <c r="AV107" s="802"/>
      <c r="AW107" s="802"/>
      <c r="AX107" s="802"/>
      <c r="AY107" s="802"/>
      <c r="AZ107" s="802"/>
      <c r="BA107" s="832"/>
      <c r="BB107" s="840"/>
      <c r="BC107" s="802"/>
      <c r="BD107" s="802"/>
      <c r="BE107" s="802"/>
      <c r="BF107" s="802"/>
      <c r="BG107" s="802"/>
      <c r="BH107" s="802"/>
      <c r="BI107" s="802"/>
      <c r="BJ107" s="802"/>
      <c r="BK107" s="802"/>
      <c r="BL107" s="802"/>
      <c r="BM107" s="802"/>
      <c r="BN107" s="841"/>
      <c r="BO107" s="291"/>
      <c r="BP107" s="291"/>
      <c r="BQ107" s="291"/>
      <c r="BR107" s="291"/>
      <c r="BS107" s="291"/>
      <c r="BT107" s="291"/>
      <c r="BU107" s="291"/>
      <c r="BV107" s="291"/>
      <c r="BW107" s="291"/>
      <c r="BX107" s="291"/>
      <c r="BY107" s="291"/>
      <c r="BZ107" s="647"/>
      <c r="CA107" s="291"/>
      <c r="CB107" s="291"/>
      <c r="CC107" s="291"/>
      <c r="CD107" s="291"/>
      <c r="CE107" s="291"/>
      <c r="CF107" s="291"/>
      <c r="CG107" s="291"/>
      <c r="CH107" s="291"/>
      <c r="CI107" s="291"/>
      <c r="CJ107" s="291"/>
      <c r="CK107" s="291"/>
      <c r="CL107" s="291"/>
      <c r="CM107" s="291"/>
      <c r="CN107" s="291"/>
      <c r="CO107" s="291"/>
      <c r="CP107" s="291"/>
      <c r="CQ107" s="291"/>
      <c r="CR107" s="291"/>
      <c r="CS107" s="291"/>
      <c r="CT107" s="647"/>
      <c r="CU107" s="291"/>
      <c r="CV107" s="291"/>
      <c r="CW107" s="291"/>
      <c r="CX107" s="291"/>
      <c r="CY107" s="291"/>
      <c r="CZ107" s="291"/>
      <c r="DA107" s="291"/>
      <c r="DB107" s="837"/>
      <c r="DC107" s="291"/>
      <c r="DD107" s="291"/>
      <c r="DE107" s="291"/>
      <c r="DF107" s="291"/>
      <c r="DG107" s="291"/>
      <c r="DH107" s="291"/>
      <c r="DI107" s="291"/>
      <c r="DJ107" s="291"/>
      <c r="DK107" s="291"/>
      <c r="DL107" s="291"/>
      <c r="DM107" s="291"/>
      <c r="DN107" s="291"/>
      <c r="DO107" s="291"/>
      <c r="DP107" s="291"/>
      <c r="DQ107" s="291"/>
      <c r="DR107" s="291"/>
      <c r="DS107" s="291"/>
      <c r="DT107" s="291"/>
      <c r="DU107" s="291"/>
      <c r="DV107" s="291"/>
      <c r="DW107" s="291"/>
      <c r="DX107" s="291"/>
      <c r="DY107" s="291"/>
      <c r="DZ107" s="291"/>
      <c r="EA107" s="291"/>
      <c r="EB107" s="291"/>
      <c r="EC107" s="291"/>
      <c r="ED107" s="291"/>
      <c r="EE107" s="291"/>
      <c r="EF107" s="291"/>
      <c r="EG107" s="291"/>
      <c r="EH107" s="291"/>
      <c r="EI107" s="291"/>
      <c r="EJ107" s="291"/>
      <c r="EK107" s="291"/>
      <c r="EL107" s="291"/>
      <c r="EM107" s="291"/>
      <c r="EN107" s="291"/>
      <c r="EO107" s="291"/>
      <c r="EP107" s="291"/>
      <c r="EQ107" s="291"/>
      <c r="ER107" s="291"/>
      <c r="ES107" s="813"/>
      <c r="ET107" s="813"/>
      <c r="EU107" s="813"/>
      <c r="EV107" s="813"/>
      <c r="EW107" s="813"/>
      <c r="EX107" s="813"/>
      <c r="EY107" s="813"/>
      <c r="EZ107" s="813"/>
      <c r="FA107" s="813"/>
      <c r="FB107" s="813"/>
      <c r="FC107" s="813"/>
      <c r="FD107" s="291"/>
      <c r="FE107" s="291"/>
      <c r="FF107" s="291"/>
      <c r="FG107" s="291"/>
      <c r="FH107" s="291"/>
      <c r="FI107" s="291"/>
      <c r="FJ107" s="291"/>
      <c r="FK107" s="291"/>
      <c r="FL107" s="291"/>
      <c r="FM107" s="291"/>
      <c r="FN107" s="291"/>
      <c r="FO107" s="291"/>
      <c r="FP107" s="291"/>
      <c r="FQ107" s="291"/>
      <c r="FR107" s="291"/>
      <c r="FS107" s="291"/>
      <c r="FT107" s="291"/>
      <c r="FU107" s="291"/>
      <c r="FV107" s="291"/>
      <c r="FW107" s="291"/>
      <c r="FX107" s="291"/>
      <c r="FY107" s="291"/>
      <c r="FZ107" s="291"/>
      <c r="GA107" s="291"/>
      <c r="GB107" s="291"/>
      <c r="GC107" s="291"/>
      <c r="GD107" s="291"/>
      <c r="GE107" s="291"/>
      <c r="GF107" s="291"/>
      <c r="GG107" s="291"/>
      <c r="GH107" s="291"/>
      <c r="GI107" s="291"/>
      <c r="GJ107" s="291"/>
      <c r="GK107" s="291"/>
      <c r="GL107" s="291"/>
      <c r="GM107" s="291"/>
      <c r="GN107" s="291"/>
      <c r="GO107" s="291"/>
      <c r="GP107" s="291"/>
      <c r="GQ107" s="291"/>
      <c r="GR107" s="291"/>
      <c r="GS107" s="291"/>
      <c r="GT107" s="291"/>
      <c r="GU107" s="291"/>
      <c r="GV107" s="291"/>
      <c r="GW107" s="291"/>
      <c r="GX107" s="291"/>
      <c r="GY107" s="291"/>
      <c r="GZ107" s="291"/>
      <c r="HA107" s="291"/>
      <c r="HB107" s="291"/>
      <c r="HC107" s="291"/>
      <c r="HD107" s="291"/>
      <c r="HE107" s="291"/>
      <c r="HF107" s="291"/>
      <c r="HG107" s="291"/>
      <c r="HH107" s="291"/>
      <c r="HI107" s="291"/>
      <c r="HJ107" s="291"/>
      <c r="HK107" s="291"/>
      <c r="HL107" s="291"/>
      <c r="HM107" s="291"/>
      <c r="HN107" s="291"/>
      <c r="HO107" s="291"/>
      <c r="HP107" s="291"/>
      <c r="HQ107" s="291"/>
      <c r="HR107" s="291"/>
      <c r="HS107" s="291"/>
      <c r="HT107" s="291"/>
      <c r="HU107" s="291"/>
      <c r="HV107" s="291"/>
      <c r="HW107" s="291"/>
      <c r="HX107" s="291"/>
      <c r="HY107" s="291"/>
      <c r="HZ107" s="291"/>
      <c r="IA107" s="291"/>
      <c r="IB107" s="291"/>
      <c r="IC107" s="291"/>
      <c r="ID107" s="291"/>
      <c r="IE107" s="291"/>
      <c r="IF107" s="291"/>
      <c r="IG107" s="291"/>
      <c r="IH107" s="291"/>
      <c r="II107" s="291"/>
      <c r="IJ107" s="291"/>
      <c r="IK107" s="291"/>
      <c r="IL107" s="291"/>
      <c r="IM107" s="291"/>
      <c r="IN107" s="291"/>
      <c r="IO107" s="291"/>
      <c r="IP107" s="291"/>
      <c r="IQ107" s="291"/>
      <c r="IR107" s="291"/>
      <c r="IS107" s="291"/>
      <c r="IT107" s="291"/>
      <c r="IU107" s="291"/>
      <c r="IV107" s="291"/>
      <c r="IW107" s="291"/>
      <c r="IX107" s="291"/>
      <c r="IY107" s="291"/>
      <c r="IZ107" s="291"/>
      <c r="JA107" s="291"/>
      <c r="JB107" s="291"/>
      <c r="JC107" s="291"/>
      <c r="JD107" s="291"/>
      <c r="JE107" s="291"/>
      <c r="JF107" s="291"/>
      <c r="JG107" s="291"/>
      <c r="JH107" s="291"/>
      <c r="JI107" s="291"/>
      <c r="JJ107" s="291"/>
      <c r="JK107" s="291"/>
      <c r="JL107" s="291"/>
      <c r="JM107" s="291"/>
      <c r="JN107" s="291"/>
      <c r="JO107" s="291"/>
      <c r="JP107" s="291"/>
      <c r="JQ107" s="291"/>
      <c r="JR107" s="291"/>
      <c r="JS107" s="291"/>
      <c r="JT107" s="291"/>
      <c r="JU107" s="291"/>
      <c r="JV107" s="291"/>
      <c r="JW107" s="291"/>
      <c r="JX107" s="291"/>
      <c r="JY107" s="291"/>
      <c r="JZ107" s="291"/>
      <c r="KA107" s="291"/>
      <c r="KB107" s="291"/>
      <c r="KC107" s="291"/>
      <c r="KD107" s="291"/>
      <c r="KE107" s="291"/>
      <c r="KF107" s="291"/>
      <c r="KG107" s="291"/>
      <c r="KH107" s="291"/>
      <c r="KI107" s="291"/>
      <c r="KJ107" s="291"/>
      <c r="KK107" s="291"/>
      <c r="KL107" s="291"/>
      <c r="KM107" s="291"/>
      <c r="KN107" s="291"/>
      <c r="KO107" s="291"/>
      <c r="KP107" s="291"/>
      <c r="KQ107" s="291"/>
      <c r="KR107" s="291"/>
      <c r="KS107" s="291"/>
      <c r="KT107" s="291"/>
      <c r="KU107" s="291"/>
      <c r="KV107" s="291"/>
      <c r="KW107" s="291"/>
      <c r="KX107" s="291"/>
      <c r="KY107" s="291"/>
      <c r="KZ107" s="291"/>
      <c r="LA107" s="291"/>
      <c r="LB107" s="291"/>
      <c r="LC107" s="291"/>
      <c r="LD107" s="291"/>
      <c r="LE107" s="291"/>
      <c r="LF107" s="291"/>
      <c r="LG107" s="291"/>
      <c r="LH107" s="291"/>
      <c r="LI107" s="291"/>
      <c r="LJ107" s="291"/>
      <c r="LK107" s="291"/>
      <c r="LL107" s="291"/>
      <c r="LM107" s="291"/>
      <c r="LN107" s="291"/>
      <c r="LO107" s="291"/>
      <c r="LP107" s="291"/>
      <c r="LQ107" s="291"/>
      <c r="LR107" s="291"/>
      <c r="LS107" s="291"/>
      <c r="LT107" s="291"/>
      <c r="LU107" s="291"/>
      <c r="LV107" s="291"/>
      <c r="LW107" s="291"/>
      <c r="LX107" s="291"/>
      <c r="LY107" s="291"/>
      <c r="LZ107" s="291"/>
      <c r="MA107" s="291"/>
      <c r="MB107" s="291"/>
      <c r="MC107" s="291"/>
      <c r="MD107" s="291"/>
      <c r="ME107" s="291"/>
      <c r="MF107" s="291"/>
      <c r="MG107" s="291"/>
      <c r="MH107" s="291"/>
      <c r="MI107" s="291"/>
      <c r="MJ107" s="291"/>
      <c r="MK107" s="291"/>
      <c r="ML107" s="291"/>
      <c r="MM107" s="291"/>
      <c r="MN107" s="291"/>
      <c r="MO107" s="291"/>
      <c r="MP107" s="291"/>
      <c r="MQ107" s="291"/>
      <c r="MR107" s="291"/>
      <c r="MS107" s="291"/>
      <c r="MT107" s="291"/>
      <c r="MU107" s="291"/>
      <c r="MV107" s="291"/>
      <c r="MW107" s="291"/>
      <c r="MX107" s="291"/>
      <c r="MY107" s="291"/>
      <c r="MZ107" s="291"/>
      <c r="NA107" s="291"/>
      <c r="NB107" s="291"/>
      <c r="NC107" s="291"/>
      <c r="ND107" s="291"/>
      <c r="NE107" s="291"/>
      <c r="NF107" s="291"/>
      <c r="NG107" s="291"/>
      <c r="NH107" s="291"/>
      <c r="NI107" s="291"/>
      <c r="NJ107" s="291"/>
      <c r="NK107" s="291"/>
      <c r="NL107" s="291"/>
      <c r="NM107" s="291"/>
      <c r="NN107" s="291"/>
      <c r="NO107" s="291"/>
      <c r="NP107" s="291"/>
      <c r="NQ107" s="291"/>
      <c r="NR107" s="291"/>
      <c r="NS107" s="291"/>
      <c r="NT107" s="291"/>
      <c r="NU107" s="291"/>
      <c r="NV107" s="291"/>
      <c r="NW107" s="291"/>
      <c r="NX107" s="291"/>
      <c r="NY107" s="291"/>
      <c r="NZ107" s="291"/>
      <c r="OA107" s="291"/>
      <c r="OB107" s="291"/>
      <c r="OC107" s="291"/>
      <c r="OD107" s="291"/>
      <c r="OE107" s="291"/>
      <c r="OF107" s="291"/>
      <c r="OG107" s="291"/>
      <c r="OH107" s="291"/>
      <c r="OI107" s="291"/>
      <c r="OJ107" s="291"/>
      <c r="OK107" s="291"/>
      <c r="OL107" s="291"/>
      <c r="OM107" s="291"/>
      <c r="ON107" s="291"/>
      <c r="OO107" s="291"/>
      <c r="OP107" s="291"/>
      <c r="OQ107" s="291"/>
      <c r="OR107" s="291"/>
      <c r="OS107" s="291"/>
      <c r="OT107" s="291"/>
      <c r="OU107" s="291"/>
      <c r="OV107" s="291"/>
      <c r="OW107" s="291"/>
      <c r="OX107" s="291"/>
      <c r="OY107" s="291"/>
      <c r="OZ107" s="291"/>
      <c r="PA107" s="291"/>
      <c r="PB107" s="291"/>
      <c r="PC107" s="291"/>
      <c r="PD107" s="291"/>
      <c r="PE107" s="291"/>
      <c r="PF107" s="291"/>
      <c r="PG107" s="291"/>
      <c r="PH107" s="291"/>
      <c r="PI107" s="291"/>
      <c r="PJ107" s="291"/>
      <c r="PK107" s="291"/>
      <c r="PL107" s="291"/>
      <c r="PM107" s="291"/>
      <c r="PN107" s="291"/>
      <c r="PO107" s="291"/>
      <c r="PP107" s="291"/>
      <c r="PQ107" s="291"/>
      <c r="PR107" s="291"/>
      <c r="PS107" s="291"/>
      <c r="PT107" s="291"/>
      <c r="PU107" s="291"/>
      <c r="PV107" s="291"/>
      <c r="PW107" s="291"/>
      <c r="PX107" s="291"/>
      <c r="PY107" s="291"/>
      <c r="PZ107" s="291"/>
      <c r="QA107" s="291"/>
      <c r="QB107" s="291"/>
      <c r="QC107" s="291"/>
      <c r="QD107" s="291"/>
      <c r="QE107" s="291"/>
      <c r="QF107" s="291"/>
      <c r="QG107" s="291"/>
      <c r="QH107" s="291"/>
      <c r="QI107" s="291"/>
      <c r="QJ107" s="291"/>
      <c r="QK107" s="291"/>
      <c r="QL107" s="291"/>
      <c r="QM107" s="291"/>
      <c r="QN107" s="291"/>
      <c r="QO107" s="291"/>
      <c r="QP107" s="291"/>
      <c r="QQ107" s="291"/>
      <c r="QR107" s="291"/>
      <c r="QS107" s="291"/>
      <c r="QT107" s="291"/>
      <c r="QU107" s="291"/>
      <c r="QV107" s="291"/>
      <c r="QW107" s="291"/>
      <c r="QX107" s="291"/>
      <c r="QY107" s="291"/>
      <c r="QZ107" s="291"/>
      <c r="RA107" s="291"/>
      <c r="RB107" s="291"/>
      <c r="RC107" s="291"/>
      <c r="RD107" s="291"/>
      <c r="RE107" s="291"/>
      <c r="RF107" s="291"/>
      <c r="RG107" s="291"/>
      <c r="RH107" s="291"/>
      <c r="RI107" s="291"/>
      <c r="RJ107" s="291"/>
      <c r="RK107" s="291"/>
      <c r="RL107" s="291"/>
      <c r="RM107" s="291"/>
      <c r="RN107" s="291"/>
      <c r="RO107" s="291"/>
      <c r="RP107" s="291"/>
      <c r="RQ107" s="291"/>
      <c r="RR107" s="291"/>
      <c r="RS107" s="291"/>
      <c r="RT107" s="291"/>
      <c r="RU107" s="842"/>
      <c r="RV107" s="842"/>
      <c r="RW107" s="842"/>
      <c r="RX107" s="842"/>
      <c r="RY107" s="842"/>
      <c r="RZ107" s="842"/>
      <c r="SA107" s="842"/>
      <c r="SB107" s="842"/>
      <c r="SC107" s="842"/>
      <c r="SD107" s="842"/>
      <c r="SE107" s="842"/>
      <c r="SF107" s="842"/>
      <c r="SG107" s="842"/>
      <c r="SH107" s="689"/>
      <c r="SI107" s="291"/>
      <c r="SJ107" s="291"/>
      <c r="VG107" s="278"/>
      <c r="VH107" s="278"/>
      <c r="VM107" s="278"/>
      <c r="VO107" s="380"/>
    </row>
    <row r="108" customFormat="false" ht="15" hidden="false" customHeight="true" outlineLevel="0" collapsed="false">
      <c r="A108" s="291"/>
      <c r="B108" s="291"/>
      <c r="C108" s="291"/>
      <c r="D108" s="802"/>
      <c r="E108" s="802"/>
      <c r="F108" s="802"/>
      <c r="G108" s="802"/>
      <c r="H108" s="802"/>
      <c r="I108" s="802"/>
      <c r="J108" s="802"/>
      <c r="K108" s="802"/>
      <c r="L108" s="802"/>
      <c r="M108" s="802"/>
      <c r="N108" s="802"/>
      <c r="O108" s="802"/>
      <c r="P108" s="802"/>
      <c r="Q108" s="802"/>
      <c r="R108" s="802"/>
      <c r="S108" s="802"/>
      <c r="T108" s="802"/>
      <c r="U108" s="802"/>
      <c r="V108" s="832"/>
      <c r="W108" s="832"/>
      <c r="X108" s="802"/>
      <c r="Y108" s="802"/>
      <c r="Z108" s="802"/>
      <c r="AA108" s="802"/>
      <c r="AB108" s="802"/>
      <c r="AC108" s="802"/>
      <c r="AD108" s="802"/>
      <c r="AE108" s="802"/>
      <c r="AF108" s="802"/>
      <c r="AG108" s="802"/>
      <c r="AH108" s="802"/>
      <c r="AI108" s="802"/>
      <c r="AJ108" s="802"/>
      <c r="AK108" s="802"/>
      <c r="AL108" s="802"/>
      <c r="AM108" s="802"/>
      <c r="AN108" s="802"/>
      <c r="AO108" s="802"/>
      <c r="AP108" s="802"/>
      <c r="AQ108" s="802"/>
      <c r="AR108" s="802"/>
      <c r="AS108" s="802"/>
      <c r="AT108" s="802"/>
      <c r="AU108" s="802"/>
      <c r="AV108" s="802"/>
      <c r="AW108" s="802"/>
      <c r="AX108" s="802"/>
      <c r="AY108" s="802"/>
      <c r="AZ108" s="802"/>
      <c r="BA108" s="832"/>
      <c r="BB108" s="832"/>
      <c r="BC108" s="832"/>
      <c r="BD108" s="802"/>
      <c r="BE108" s="802"/>
      <c r="BF108" s="802"/>
      <c r="BG108" s="802"/>
      <c r="BH108" s="802"/>
      <c r="BI108" s="802"/>
      <c r="BJ108" s="802"/>
      <c r="BK108" s="802"/>
      <c r="BL108" s="802"/>
      <c r="BM108" s="802"/>
      <c r="BN108" s="832"/>
      <c r="BO108" s="291"/>
      <c r="BP108" s="291"/>
      <c r="BQ108" s="291"/>
      <c r="BR108" s="291"/>
      <c r="BS108" s="291"/>
      <c r="BT108" s="291"/>
      <c r="BU108" s="291"/>
      <c r="BV108" s="291"/>
      <c r="BW108" s="291"/>
      <c r="BX108" s="291"/>
      <c r="BY108" s="291"/>
      <c r="BZ108" s="291"/>
      <c r="CA108" s="291"/>
      <c r="CB108" s="291"/>
      <c r="CC108" s="291"/>
      <c r="CD108" s="291"/>
      <c r="CE108" s="291"/>
      <c r="CF108" s="291"/>
      <c r="CG108" s="291"/>
      <c r="CH108" s="291"/>
      <c r="CI108" s="291"/>
      <c r="CJ108" s="291"/>
      <c r="CK108" s="291"/>
      <c r="CL108" s="291"/>
      <c r="CM108" s="291"/>
      <c r="CN108" s="291"/>
      <c r="CO108" s="291"/>
      <c r="CP108" s="291"/>
      <c r="CQ108" s="291"/>
      <c r="CR108" s="291"/>
      <c r="CS108" s="291"/>
      <c r="CT108" s="837"/>
      <c r="CU108" s="837"/>
      <c r="CV108" s="837"/>
      <c r="CW108" s="837"/>
      <c r="CX108" s="837"/>
      <c r="CY108" s="837"/>
      <c r="CZ108" s="291"/>
      <c r="DA108" s="291"/>
      <c r="DB108" s="291"/>
      <c r="DC108" s="291"/>
      <c r="DD108" s="291"/>
      <c r="DE108" s="291"/>
      <c r="DF108" s="291"/>
      <c r="DG108" s="291"/>
      <c r="DH108" s="291"/>
      <c r="DI108" s="291"/>
      <c r="DJ108" s="291"/>
      <c r="DK108" s="291"/>
      <c r="DL108" s="291"/>
      <c r="DM108" s="291"/>
      <c r="DN108" s="291"/>
      <c r="DO108" s="291"/>
      <c r="DP108" s="291"/>
      <c r="DQ108" s="291"/>
      <c r="DR108" s="291"/>
      <c r="DS108" s="291"/>
      <c r="DT108" s="291"/>
      <c r="DU108" s="291"/>
      <c r="DV108" s="291"/>
      <c r="DW108" s="291"/>
      <c r="DX108" s="291"/>
      <c r="DY108" s="291"/>
      <c r="DZ108" s="291"/>
      <c r="EA108" s="291"/>
      <c r="EB108" s="291"/>
      <c r="EC108" s="291"/>
      <c r="ED108" s="291"/>
      <c r="EE108" s="291"/>
      <c r="EF108" s="291"/>
      <c r="EG108" s="291"/>
      <c r="EH108" s="291"/>
      <c r="EI108" s="291"/>
      <c r="EJ108" s="291"/>
      <c r="EK108" s="291"/>
      <c r="EL108" s="291"/>
      <c r="EM108" s="291"/>
      <c r="EN108" s="291"/>
      <c r="EO108" s="291"/>
      <c r="EP108" s="291"/>
      <c r="EQ108" s="291"/>
      <c r="ER108" s="291"/>
      <c r="ES108" s="813"/>
      <c r="ET108" s="813"/>
      <c r="EU108" s="813"/>
      <c r="EV108" s="813"/>
      <c r="EW108" s="813"/>
      <c r="EX108" s="813"/>
      <c r="EY108" s="813"/>
      <c r="EZ108" s="813"/>
      <c r="FA108" s="813"/>
      <c r="FB108" s="813"/>
      <c r="FC108" s="813"/>
      <c r="FD108" s="291"/>
      <c r="FE108" s="291"/>
      <c r="FF108" s="291"/>
      <c r="FG108" s="291"/>
      <c r="FH108" s="291"/>
      <c r="FI108" s="291"/>
      <c r="FJ108" s="291"/>
      <c r="FK108" s="291"/>
      <c r="FL108" s="291"/>
      <c r="FM108" s="291"/>
      <c r="FN108" s="291"/>
      <c r="FO108" s="291"/>
      <c r="FP108" s="291"/>
      <c r="FQ108" s="291"/>
      <c r="FR108" s="291"/>
      <c r="FS108" s="291"/>
      <c r="FT108" s="291"/>
      <c r="FU108" s="291"/>
      <c r="FV108" s="291"/>
      <c r="FW108" s="291"/>
      <c r="FX108" s="291"/>
      <c r="FY108" s="291"/>
      <c r="FZ108" s="291"/>
      <c r="GA108" s="291"/>
      <c r="GB108" s="291"/>
      <c r="GC108" s="291"/>
      <c r="GD108" s="291"/>
      <c r="GE108" s="291"/>
      <c r="GF108" s="291"/>
      <c r="GG108" s="291"/>
      <c r="GH108" s="291"/>
      <c r="GI108" s="291"/>
      <c r="GJ108" s="291"/>
      <c r="GK108" s="291"/>
      <c r="GL108" s="291"/>
      <c r="GM108" s="291"/>
      <c r="GN108" s="291"/>
      <c r="GO108" s="291"/>
      <c r="GP108" s="291"/>
      <c r="GQ108" s="291"/>
      <c r="GR108" s="291"/>
      <c r="GS108" s="291"/>
      <c r="GT108" s="291"/>
      <c r="GU108" s="647"/>
      <c r="GV108" s="647"/>
      <c r="GW108" s="647"/>
      <c r="GX108" s="647"/>
      <c r="GY108" s="647"/>
      <c r="GZ108" s="647"/>
      <c r="HA108" s="291"/>
      <c r="HB108" s="291"/>
      <c r="HC108" s="291"/>
      <c r="HD108" s="291"/>
      <c r="HE108" s="291"/>
      <c r="HF108" s="291"/>
      <c r="HG108" s="291"/>
      <c r="HH108" s="291"/>
      <c r="HI108" s="291"/>
      <c r="HJ108" s="291"/>
      <c r="HK108" s="291"/>
      <c r="HL108" s="291"/>
      <c r="HM108" s="291"/>
      <c r="HN108" s="291"/>
      <c r="HO108" s="291"/>
      <c r="HP108" s="291"/>
      <c r="HQ108" s="291"/>
      <c r="HR108" s="291"/>
      <c r="HS108" s="291"/>
      <c r="HT108" s="291"/>
      <c r="HU108" s="291"/>
      <c r="HV108" s="291"/>
      <c r="HW108" s="291"/>
      <c r="HX108" s="291"/>
      <c r="HY108" s="291"/>
      <c r="HZ108" s="291"/>
      <c r="IA108" s="291"/>
      <c r="IB108" s="291"/>
      <c r="IC108" s="291"/>
      <c r="ID108" s="291"/>
      <c r="IE108" s="291"/>
      <c r="IF108" s="291"/>
      <c r="IG108" s="291"/>
      <c r="IH108" s="291"/>
      <c r="II108" s="291"/>
      <c r="IJ108" s="291"/>
      <c r="IK108" s="291"/>
      <c r="IL108" s="291"/>
      <c r="IM108" s="291"/>
      <c r="IN108" s="291"/>
      <c r="IO108" s="291"/>
      <c r="IP108" s="291"/>
      <c r="IQ108" s="291"/>
      <c r="IR108" s="291"/>
      <c r="IS108" s="291"/>
      <c r="IT108" s="291"/>
      <c r="IU108" s="291"/>
      <c r="IV108" s="291"/>
      <c r="IW108" s="291"/>
      <c r="IX108" s="291"/>
      <c r="IY108" s="291"/>
      <c r="IZ108" s="291"/>
      <c r="JA108" s="291"/>
      <c r="JB108" s="291"/>
      <c r="JC108" s="291"/>
      <c r="JD108" s="291"/>
      <c r="JE108" s="291"/>
      <c r="JF108" s="291"/>
      <c r="JG108" s="291"/>
      <c r="JH108" s="291"/>
      <c r="JI108" s="291"/>
      <c r="JJ108" s="813"/>
      <c r="JK108" s="813"/>
      <c r="JL108" s="813"/>
      <c r="JM108" s="813"/>
      <c r="JN108" s="647"/>
      <c r="JO108" s="813"/>
      <c r="JP108" s="813"/>
      <c r="JQ108" s="813"/>
      <c r="JR108" s="813"/>
      <c r="JS108" s="813"/>
      <c r="JT108" s="813"/>
      <c r="JU108" s="813"/>
      <c r="JV108" s="813"/>
      <c r="JW108" s="813"/>
      <c r="JX108" s="813"/>
      <c r="JY108" s="813"/>
      <c r="JZ108" s="291"/>
      <c r="KA108" s="291"/>
      <c r="KB108" s="291"/>
      <c r="KC108" s="291"/>
      <c r="KD108" s="291"/>
      <c r="KE108" s="291"/>
      <c r="KF108" s="291"/>
      <c r="KG108" s="291"/>
      <c r="KH108" s="291"/>
      <c r="KI108" s="291"/>
      <c r="KJ108" s="291"/>
      <c r="KK108" s="291"/>
      <c r="KL108" s="291"/>
      <c r="KM108" s="291"/>
      <c r="KN108" s="291"/>
      <c r="KO108" s="291"/>
      <c r="KP108" s="291"/>
      <c r="KQ108" s="291"/>
      <c r="KR108" s="291"/>
      <c r="KS108" s="291"/>
      <c r="KT108" s="291"/>
      <c r="KU108" s="291"/>
      <c r="KV108" s="291"/>
      <c r="KW108" s="291"/>
      <c r="KX108" s="291"/>
      <c r="KY108" s="291"/>
      <c r="KZ108" s="291"/>
      <c r="LA108" s="291"/>
      <c r="LB108" s="291"/>
      <c r="LC108" s="291"/>
      <c r="LD108" s="291"/>
      <c r="LE108" s="291"/>
      <c r="LF108" s="291"/>
      <c r="LG108" s="291"/>
      <c r="LH108" s="291"/>
      <c r="LI108" s="291"/>
      <c r="LJ108" s="291"/>
      <c r="LK108" s="291"/>
      <c r="LL108" s="291"/>
      <c r="LM108" s="291"/>
      <c r="LN108" s="291"/>
      <c r="LO108" s="291"/>
      <c r="LP108" s="291"/>
      <c r="LQ108" s="291"/>
      <c r="LR108" s="291"/>
      <c r="LS108" s="291"/>
      <c r="LT108" s="291"/>
      <c r="LU108" s="291"/>
      <c r="LV108" s="291"/>
      <c r="LW108" s="291"/>
      <c r="LX108" s="291"/>
      <c r="LY108" s="291"/>
      <c r="LZ108" s="291"/>
      <c r="MA108" s="291"/>
      <c r="MB108" s="291"/>
      <c r="MC108" s="291"/>
      <c r="MD108" s="291"/>
      <c r="ME108" s="291"/>
      <c r="MF108" s="291"/>
      <c r="MG108" s="291"/>
      <c r="MH108" s="291"/>
      <c r="MI108" s="291"/>
      <c r="MJ108" s="291"/>
      <c r="MK108" s="291"/>
      <c r="ML108" s="291"/>
      <c r="MM108" s="291"/>
      <c r="MN108" s="291"/>
      <c r="MO108" s="291"/>
      <c r="MP108" s="291"/>
      <c r="MQ108" s="291"/>
      <c r="MR108" s="291"/>
      <c r="MS108" s="291"/>
      <c r="MT108" s="291"/>
      <c r="MU108" s="291"/>
      <c r="MV108" s="291"/>
      <c r="MW108" s="291"/>
      <c r="MX108" s="291"/>
      <c r="MY108" s="291"/>
      <c r="MZ108" s="291"/>
      <c r="NB108" s="291"/>
      <c r="NC108" s="291"/>
      <c r="ND108" s="291"/>
      <c r="NE108" s="291"/>
      <c r="NF108" s="291"/>
      <c r="NG108" s="291"/>
      <c r="NH108" s="291"/>
      <c r="NI108" s="291"/>
      <c r="NJ108" s="291"/>
      <c r="NK108" s="291"/>
      <c r="NL108" s="291"/>
      <c r="NM108" s="291"/>
      <c r="NN108" s="291"/>
      <c r="NO108" s="291"/>
      <c r="NP108" s="291"/>
      <c r="NQ108" s="291"/>
      <c r="NR108" s="291"/>
      <c r="NS108" s="291"/>
      <c r="NT108" s="291"/>
      <c r="NU108" s="291"/>
      <c r="NV108" s="291"/>
      <c r="NW108" s="291"/>
      <c r="NX108" s="291"/>
      <c r="NY108" s="291"/>
      <c r="NZ108" s="291"/>
      <c r="OA108" s="291"/>
      <c r="OB108" s="291"/>
      <c r="OC108" s="291"/>
      <c r="OD108" s="291"/>
      <c r="OE108" s="291"/>
      <c r="OF108" s="291"/>
      <c r="OG108" s="291"/>
      <c r="OH108" s="291"/>
      <c r="OI108" s="291"/>
      <c r="OJ108" s="291"/>
      <c r="OK108" s="291"/>
      <c r="OL108" s="291"/>
      <c r="OM108" s="291"/>
      <c r="ON108" s="291"/>
      <c r="OO108" s="291"/>
      <c r="OP108" s="291"/>
      <c r="OQ108" s="291"/>
      <c r="OR108" s="291"/>
      <c r="OS108" s="291"/>
      <c r="OT108" s="291"/>
      <c r="OU108" s="291"/>
      <c r="OV108" s="291"/>
      <c r="OW108" s="291"/>
      <c r="OX108" s="291"/>
      <c r="OY108" s="291"/>
      <c r="OZ108" s="291"/>
      <c r="PA108" s="291"/>
      <c r="PB108" s="291"/>
      <c r="PC108" s="291"/>
      <c r="PD108" s="291"/>
      <c r="PE108" s="291"/>
      <c r="PF108" s="291"/>
      <c r="PG108" s="291"/>
      <c r="PH108" s="291"/>
      <c r="PI108" s="291"/>
      <c r="PJ108" s="291"/>
      <c r="PK108" s="291"/>
      <c r="PL108" s="291"/>
      <c r="PM108" s="291"/>
      <c r="PN108" s="291"/>
      <c r="PO108" s="291"/>
      <c r="PP108" s="291"/>
      <c r="PQ108" s="291"/>
      <c r="PR108" s="291"/>
      <c r="PS108" s="291"/>
      <c r="PT108" s="291"/>
      <c r="PU108" s="291"/>
      <c r="PV108" s="291"/>
      <c r="PW108" s="291"/>
      <c r="PX108" s="291"/>
      <c r="PY108" s="291"/>
      <c r="PZ108" s="291"/>
      <c r="QA108" s="291"/>
      <c r="QB108" s="291"/>
      <c r="QC108" s="291"/>
      <c r="QD108" s="291"/>
      <c r="QE108" s="291"/>
      <c r="QF108" s="291"/>
      <c r="QG108" s="291"/>
      <c r="QH108" s="291"/>
      <c r="QI108" s="291"/>
      <c r="QJ108" s="291"/>
      <c r="QK108" s="291"/>
      <c r="QL108" s="291"/>
      <c r="QM108" s="291"/>
      <c r="QN108" s="291"/>
      <c r="QO108" s="291"/>
      <c r="QP108" s="291"/>
      <c r="QQ108" s="291"/>
      <c r="QR108" s="291"/>
      <c r="QS108" s="291"/>
      <c r="QT108" s="291"/>
      <c r="QU108" s="291"/>
      <c r="QV108" s="291"/>
      <c r="QW108" s="291"/>
      <c r="QX108" s="291"/>
      <c r="QY108" s="291"/>
      <c r="QZ108" s="291"/>
      <c r="RA108" s="291"/>
      <c r="RB108" s="291"/>
      <c r="RC108" s="291"/>
      <c r="RD108" s="291"/>
      <c r="RE108" s="291"/>
      <c r="RF108" s="291"/>
      <c r="RG108" s="291"/>
      <c r="RH108" s="291"/>
      <c r="RI108" s="291"/>
      <c r="RJ108" s="291"/>
      <c r="RK108" s="291"/>
      <c r="RL108" s="291"/>
      <c r="RM108" s="291"/>
      <c r="RN108" s="291"/>
      <c r="RO108" s="291"/>
      <c r="RP108" s="291"/>
      <c r="RQ108" s="291"/>
      <c r="RR108" s="291"/>
      <c r="RS108" s="291"/>
      <c r="RT108" s="291"/>
      <c r="RU108" s="291"/>
      <c r="RV108" s="291"/>
      <c r="RW108" s="291"/>
      <c r="RX108" s="291"/>
      <c r="RY108" s="291"/>
      <c r="RZ108" s="291"/>
      <c r="SA108" s="291"/>
      <c r="SB108" s="291"/>
      <c r="SC108" s="291"/>
      <c r="SD108" s="291"/>
      <c r="SE108" s="291"/>
      <c r="SF108" s="291"/>
      <c r="SG108" s="291"/>
      <c r="SH108" s="291"/>
      <c r="SI108" s="291"/>
      <c r="SJ108" s="291"/>
      <c r="VN108" s="380"/>
      <c r="VO108" s="380"/>
    </row>
    <row r="109" customFormat="false" ht="15" hidden="false" customHeight="false" outlineLevel="0" collapsed="false">
      <c r="A109" s="291"/>
      <c r="B109" s="291"/>
      <c r="C109" s="291"/>
      <c r="D109" s="802"/>
      <c r="E109" s="802"/>
      <c r="F109" s="802"/>
      <c r="G109" s="802"/>
      <c r="H109" s="802"/>
      <c r="I109" s="802"/>
      <c r="J109" s="802"/>
      <c r="K109" s="802"/>
      <c r="L109" s="802"/>
      <c r="M109" s="802"/>
      <c r="N109" s="802"/>
      <c r="O109" s="802"/>
      <c r="P109" s="802"/>
      <c r="Q109" s="779"/>
      <c r="R109" s="779"/>
      <c r="S109" s="779"/>
      <c r="T109" s="802"/>
      <c r="U109" s="802"/>
      <c r="V109" s="832"/>
      <c r="W109" s="832"/>
      <c r="X109" s="802"/>
      <c r="Y109" s="802"/>
      <c r="Z109" s="802"/>
      <c r="AA109" s="802"/>
      <c r="AB109" s="802"/>
      <c r="AC109" s="802"/>
      <c r="AD109" s="802"/>
      <c r="AE109" s="802"/>
      <c r="AF109" s="802"/>
      <c r="AG109" s="802"/>
      <c r="AH109" s="802"/>
      <c r="AI109" s="802"/>
      <c r="AJ109" s="802"/>
      <c r="AK109" s="802"/>
      <c r="AL109" s="802"/>
      <c r="AM109" s="802"/>
      <c r="AN109" s="802"/>
      <c r="AO109" s="802"/>
      <c r="AP109" s="802"/>
      <c r="AQ109" s="802"/>
      <c r="AR109" s="802"/>
      <c r="AS109" s="802"/>
      <c r="AT109" s="802"/>
      <c r="AU109" s="802"/>
      <c r="AV109" s="802"/>
      <c r="AW109" s="802"/>
      <c r="AX109" s="802"/>
      <c r="AY109" s="802"/>
      <c r="AZ109" s="780"/>
      <c r="BA109" s="832"/>
      <c r="BB109" s="832"/>
      <c r="BC109" s="832"/>
      <c r="BD109" s="802"/>
      <c r="BE109" s="802"/>
      <c r="BF109" s="802"/>
      <c r="BG109" s="802"/>
      <c r="BH109" s="802"/>
      <c r="BI109" s="802"/>
      <c r="BJ109" s="802"/>
      <c r="BK109" s="802"/>
      <c r="BL109" s="802"/>
      <c r="BM109" s="802"/>
      <c r="BN109" s="832"/>
      <c r="BO109" s="291"/>
      <c r="BP109" s="291"/>
      <c r="BQ109" s="291"/>
      <c r="BR109" s="291"/>
      <c r="BS109" s="291"/>
      <c r="BT109" s="291"/>
      <c r="BU109" s="291"/>
      <c r="BV109" s="291"/>
      <c r="BW109" s="291"/>
      <c r="BX109" s="291"/>
      <c r="BY109" s="291"/>
      <c r="BZ109" s="291"/>
      <c r="CA109" s="291"/>
      <c r="CB109" s="291"/>
      <c r="CC109" s="291"/>
      <c r="CD109" s="291"/>
      <c r="CE109" s="291"/>
      <c r="CF109" s="291"/>
      <c r="CG109" s="291"/>
      <c r="CH109" s="291"/>
      <c r="CI109" s="291"/>
      <c r="CJ109" s="291"/>
      <c r="CK109" s="291"/>
      <c r="CL109" s="291"/>
      <c r="CM109" s="291"/>
      <c r="CN109" s="291"/>
      <c r="CO109" s="291"/>
      <c r="CP109" s="291"/>
      <c r="CQ109" s="291"/>
      <c r="CR109" s="291"/>
      <c r="CS109" s="291"/>
      <c r="CT109" s="837"/>
      <c r="CU109" s="837"/>
      <c r="CV109" s="837"/>
      <c r="CW109" s="837"/>
      <c r="CX109" s="837"/>
      <c r="CY109" s="837"/>
      <c r="CZ109" s="291"/>
      <c r="DA109" s="291"/>
      <c r="DB109" s="291"/>
      <c r="DC109" s="291"/>
      <c r="DD109" s="291"/>
      <c r="DE109" s="291"/>
      <c r="DF109" s="291"/>
      <c r="DG109" s="291"/>
      <c r="DH109" s="291"/>
      <c r="DI109" s="291"/>
      <c r="DJ109" s="291"/>
      <c r="DK109" s="291"/>
      <c r="DL109" s="291"/>
      <c r="DM109" s="291"/>
      <c r="DN109" s="291"/>
      <c r="DO109" s="291"/>
      <c r="DP109" s="291"/>
      <c r="DQ109" s="291"/>
      <c r="DR109" s="291"/>
      <c r="DS109" s="291"/>
      <c r="DT109" s="291"/>
      <c r="DU109" s="291"/>
      <c r="DV109" s="291"/>
      <c r="DW109" s="291"/>
      <c r="DX109" s="291"/>
      <c r="DY109" s="291"/>
      <c r="DZ109" s="291"/>
      <c r="EA109" s="291"/>
      <c r="EB109" s="291"/>
      <c r="EC109" s="291"/>
      <c r="ED109" s="291"/>
      <c r="EE109" s="291"/>
      <c r="EF109" s="291"/>
      <c r="EG109" s="291"/>
      <c r="EH109" s="291"/>
      <c r="EI109" s="291"/>
      <c r="EJ109" s="291"/>
      <c r="EK109" s="291"/>
      <c r="EL109" s="291"/>
      <c r="EM109" s="291"/>
      <c r="EN109" s="291"/>
      <c r="EO109" s="291"/>
      <c r="EP109" s="291"/>
      <c r="EQ109" s="291"/>
      <c r="ER109" s="291"/>
      <c r="ES109" s="813"/>
      <c r="ET109" s="813"/>
      <c r="EU109" s="813"/>
      <c r="EV109" s="813"/>
      <c r="EW109" s="813"/>
      <c r="EX109" s="813"/>
      <c r="EY109" s="813"/>
      <c r="EZ109" s="813"/>
      <c r="FA109" s="813"/>
      <c r="FB109" s="813"/>
      <c r="FC109" s="813"/>
      <c r="FD109" s="291"/>
      <c r="FE109" s="291"/>
      <c r="FF109" s="291"/>
      <c r="FG109" s="291"/>
      <c r="FH109" s="291"/>
      <c r="FI109" s="291"/>
      <c r="FJ109" s="291"/>
      <c r="FK109" s="291"/>
      <c r="FL109" s="291"/>
      <c r="FM109" s="291"/>
      <c r="FN109" s="291"/>
      <c r="FO109" s="291"/>
      <c r="FP109" s="291"/>
      <c r="FQ109" s="291"/>
      <c r="FR109" s="291"/>
      <c r="FS109" s="291"/>
      <c r="FT109" s="291"/>
      <c r="FU109" s="291"/>
      <c r="FV109" s="291"/>
      <c r="FW109" s="291"/>
      <c r="FX109" s="291"/>
      <c r="FY109" s="291"/>
      <c r="FZ109" s="291"/>
      <c r="GA109" s="291"/>
      <c r="GB109" s="291"/>
      <c r="GC109" s="291"/>
      <c r="GD109" s="291"/>
      <c r="GE109" s="291"/>
      <c r="GF109" s="291"/>
      <c r="GG109" s="291"/>
      <c r="GH109" s="291"/>
      <c r="GI109" s="291"/>
      <c r="GJ109" s="291"/>
      <c r="GK109" s="291"/>
      <c r="GL109" s="291"/>
      <c r="GM109" s="291"/>
      <c r="GN109" s="291"/>
      <c r="GO109" s="291"/>
      <c r="GP109" s="291"/>
      <c r="GQ109" s="291"/>
      <c r="GR109" s="291"/>
      <c r="GS109" s="291"/>
      <c r="GT109" s="291"/>
      <c r="GU109" s="647"/>
      <c r="GV109" s="647"/>
      <c r="GW109" s="647"/>
      <c r="GX109" s="647"/>
      <c r="GY109" s="647"/>
      <c r="GZ109" s="647"/>
      <c r="HA109" s="291"/>
      <c r="HB109" s="291"/>
      <c r="HC109" s="291"/>
      <c r="HD109" s="291"/>
      <c r="HE109" s="291"/>
      <c r="HF109" s="291"/>
      <c r="HG109" s="291"/>
      <c r="HH109" s="291"/>
      <c r="HI109" s="291"/>
      <c r="HJ109" s="291"/>
      <c r="HK109" s="291"/>
      <c r="HL109" s="291"/>
      <c r="HM109" s="291"/>
      <c r="HN109" s="291"/>
      <c r="HO109" s="291"/>
      <c r="HP109" s="291"/>
      <c r="HQ109" s="291"/>
      <c r="HR109" s="291"/>
      <c r="HS109" s="291"/>
      <c r="HT109" s="291"/>
      <c r="HU109" s="291"/>
      <c r="HV109" s="291"/>
      <c r="HW109" s="291"/>
      <c r="HX109" s="291"/>
      <c r="HY109" s="291"/>
      <c r="HZ109" s="291"/>
      <c r="IA109" s="291"/>
      <c r="IB109" s="291"/>
      <c r="IC109" s="291"/>
      <c r="ID109" s="291"/>
      <c r="IE109" s="291"/>
      <c r="IF109" s="291"/>
      <c r="IG109" s="291"/>
      <c r="IH109" s="291"/>
      <c r="II109" s="291"/>
      <c r="IJ109" s="291"/>
      <c r="IK109" s="291"/>
      <c r="IL109" s="291"/>
      <c r="IM109" s="291"/>
      <c r="IN109" s="291"/>
      <c r="IO109" s="291"/>
      <c r="IP109" s="291"/>
      <c r="IQ109" s="291"/>
      <c r="IR109" s="291"/>
      <c r="IS109" s="291"/>
      <c r="IT109" s="291"/>
      <c r="IU109" s="291"/>
      <c r="IV109" s="291"/>
      <c r="IW109" s="291"/>
      <c r="IX109" s="291"/>
      <c r="IY109" s="291"/>
      <c r="IZ109" s="291"/>
      <c r="JA109" s="291"/>
      <c r="JB109" s="291"/>
      <c r="JC109" s="291"/>
      <c r="JD109" s="291"/>
      <c r="JE109" s="291"/>
      <c r="JF109" s="291"/>
      <c r="JG109" s="291"/>
      <c r="JH109" s="291"/>
      <c r="JI109" s="291"/>
      <c r="JJ109" s="813"/>
      <c r="JK109" s="813"/>
      <c r="JL109" s="813"/>
      <c r="JM109" s="813"/>
      <c r="JN109" s="689"/>
      <c r="JO109" s="813"/>
      <c r="JP109" s="813"/>
      <c r="JQ109" s="813"/>
      <c r="JR109" s="813"/>
      <c r="JS109" s="813"/>
      <c r="JT109" s="813"/>
      <c r="JU109" s="813"/>
      <c r="JV109" s="813"/>
      <c r="JW109" s="813"/>
      <c r="JX109" s="813"/>
      <c r="JY109" s="813"/>
      <c r="JZ109" s="291"/>
      <c r="KA109" s="291"/>
      <c r="KB109" s="291"/>
      <c r="KC109" s="291"/>
      <c r="KD109" s="291"/>
      <c r="KE109" s="291"/>
      <c r="KF109" s="291"/>
      <c r="KG109" s="291"/>
      <c r="KH109" s="291"/>
      <c r="KI109" s="291"/>
      <c r="KJ109" s="291"/>
      <c r="KK109" s="291"/>
      <c r="KL109" s="291"/>
      <c r="KM109" s="291"/>
      <c r="KN109" s="291"/>
      <c r="KO109" s="291"/>
      <c r="KP109" s="291"/>
      <c r="KQ109" s="291"/>
      <c r="KR109" s="291"/>
      <c r="KS109" s="291"/>
      <c r="KT109" s="291"/>
      <c r="KU109" s="291"/>
      <c r="KV109" s="291"/>
      <c r="KW109" s="291"/>
      <c r="KX109" s="291"/>
      <c r="KY109" s="291"/>
      <c r="KZ109" s="291"/>
      <c r="LA109" s="291"/>
      <c r="LB109" s="291"/>
      <c r="LC109" s="291"/>
      <c r="LD109" s="291"/>
      <c r="LE109" s="291"/>
      <c r="LF109" s="291"/>
      <c r="LG109" s="291"/>
      <c r="LH109" s="291"/>
      <c r="LI109" s="291"/>
      <c r="LJ109" s="291"/>
      <c r="LK109" s="291"/>
      <c r="LL109" s="291"/>
      <c r="LM109" s="291"/>
      <c r="LN109" s="291"/>
      <c r="LO109" s="291"/>
      <c r="LP109" s="291"/>
      <c r="LQ109" s="291"/>
      <c r="LR109" s="291"/>
      <c r="LS109" s="291"/>
      <c r="LT109" s="291"/>
      <c r="LU109" s="291"/>
      <c r="LV109" s="291"/>
      <c r="LW109" s="291"/>
      <c r="LX109" s="291"/>
      <c r="LY109" s="291"/>
      <c r="LZ109" s="291"/>
      <c r="MA109" s="291"/>
      <c r="MB109" s="291"/>
      <c r="MC109" s="291"/>
      <c r="MD109" s="291"/>
      <c r="ME109" s="291"/>
      <c r="MF109" s="291"/>
      <c r="MG109" s="291"/>
      <c r="MH109" s="291"/>
      <c r="MI109" s="291"/>
      <c r="MJ109" s="291"/>
      <c r="MK109" s="291"/>
      <c r="ML109" s="291"/>
      <c r="MM109" s="291"/>
      <c r="MN109" s="291"/>
      <c r="MO109" s="291"/>
      <c r="MP109" s="291"/>
      <c r="MQ109" s="291"/>
      <c r="MR109" s="291"/>
      <c r="MS109" s="291"/>
      <c r="MT109" s="291"/>
      <c r="MU109" s="291"/>
      <c r="MV109" s="291"/>
      <c r="MW109" s="291"/>
      <c r="MX109" s="291"/>
      <c r="MY109" s="291"/>
      <c r="MZ109" s="291"/>
      <c r="NA109" s="291"/>
      <c r="NB109" s="291"/>
      <c r="NC109" s="291"/>
      <c r="ND109" s="291"/>
      <c r="NE109" s="291"/>
      <c r="NF109" s="291"/>
      <c r="NG109" s="291"/>
      <c r="NH109" s="291"/>
      <c r="NI109" s="291"/>
      <c r="NJ109" s="291"/>
      <c r="NK109" s="291"/>
      <c r="NL109" s="291"/>
      <c r="NM109" s="291"/>
      <c r="NN109" s="291"/>
      <c r="NO109" s="291"/>
      <c r="NP109" s="291"/>
      <c r="NQ109" s="291"/>
      <c r="NR109" s="291"/>
      <c r="NS109" s="291"/>
      <c r="NT109" s="291"/>
      <c r="NU109" s="291"/>
      <c r="NV109" s="291"/>
      <c r="NW109" s="291"/>
      <c r="NX109" s="291"/>
      <c r="NY109" s="291"/>
      <c r="NZ109" s="291"/>
      <c r="OA109" s="291"/>
      <c r="OB109" s="291"/>
      <c r="OC109" s="838"/>
      <c r="OD109" s="291"/>
      <c r="OE109" s="291"/>
      <c r="OF109" s="291"/>
      <c r="OG109" s="291"/>
      <c r="OH109" s="291"/>
      <c r="OI109" s="291"/>
      <c r="OJ109" s="291"/>
      <c r="OK109" s="291"/>
      <c r="OL109" s="291"/>
      <c r="OM109" s="291"/>
      <c r="ON109" s="291"/>
      <c r="OO109" s="291"/>
      <c r="OP109" s="291"/>
      <c r="OQ109" s="291"/>
      <c r="OR109" s="291"/>
      <c r="OS109" s="291"/>
      <c r="OT109" s="291"/>
      <c r="OU109" s="291"/>
      <c r="OV109" s="291"/>
      <c r="OW109" s="291"/>
      <c r="OX109" s="291"/>
      <c r="OY109" s="291"/>
      <c r="OZ109" s="291"/>
      <c r="PA109" s="291"/>
      <c r="PB109" s="291"/>
      <c r="PC109" s="291"/>
      <c r="PD109" s="291"/>
      <c r="PE109" s="291"/>
      <c r="PF109" s="291"/>
      <c r="PG109" s="291"/>
      <c r="PH109" s="291"/>
      <c r="PI109" s="291"/>
      <c r="PJ109" s="291"/>
      <c r="PK109" s="291"/>
      <c r="PL109" s="291"/>
      <c r="PM109" s="291"/>
      <c r="PN109" s="291"/>
      <c r="PO109" s="291"/>
      <c r="PP109" s="291"/>
      <c r="PQ109" s="291"/>
      <c r="PR109" s="291"/>
      <c r="PS109" s="291"/>
      <c r="PT109" s="291"/>
      <c r="PU109" s="291"/>
      <c r="PV109" s="291"/>
      <c r="PW109" s="291"/>
      <c r="PX109" s="291"/>
      <c r="PY109" s="291"/>
      <c r="PZ109" s="291"/>
      <c r="QA109" s="291"/>
      <c r="QB109" s="291"/>
      <c r="QC109" s="291"/>
      <c r="QD109" s="291"/>
      <c r="QE109" s="291"/>
      <c r="QF109" s="291"/>
      <c r="QG109" s="291"/>
      <c r="QH109" s="291"/>
      <c r="QI109" s="291"/>
      <c r="QJ109" s="291"/>
      <c r="QK109" s="291"/>
      <c r="QL109" s="291"/>
      <c r="QM109" s="291"/>
      <c r="QN109" s="291"/>
      <c r="QO109" s="291"/>
      <c r="QP109" s="291"/>
      <c r="QQ109" s="291"/>
      <c r="QR109" s="291"/>
      <c r="QS109" s="291"/>
      <c r="QT109" s="291"/>
      <c r="QU109" s="291"/>
      <c r="QV109" s="291"/>
      <c r="QW109" s="291"/>
      <c r="QX109" s="291"/>
      <c r="QY109" s="291"/>
      <c r="QZ109" s="291"/>
      <c r="RA109" s="291"/>
      <c r="RB109" s="291"/>
      <c r="RC109" s="291"/>
      <c r="RD109" s="291"/>
      <c r="RE109" s="291"/>
      <c r="RF109" s="291"/>
      <c r="RG109" s="291"/>
      <c r="RH109" s="291"/>
      <c r="RI109" s="291"/>
      <c r="RJ109" s="291"/>
      <c r="RK109" s="291"/>
      <c r="RL109" s="291"/>
      <c r="RM109" s="291"/>
      <c r="RN109" s="291"/>
      <c r="RO109" s="291"/>
      <c r="RP109" s="291"/>
      <c r="RQ109" s="291"/>
      <c r="RR109" s="291"/>
      <c r="RS109" s="291"/>
      <c r="RT109" s="291"/>
      <c r="RU109" s="291"/>
      <c r="RV109" s="291"/>
      <c r="RW109" s="291"/>
      <c r="RX109" s="291"/>
      <c r="RY109" s="291"/>
      <c r="RZ109" s="291"/>
      <c r="SA109" s="291"/>
      <c r="SB109" s="291"/>
      <c r="SC109" s="291"/>
      <c r="SD109" s="291"/>
      <c r="SE109" s="291"/>
      <c r="SF109" s="291"/>
      <c r="SG109" s="291"/>
      <c r="SH109" s="291"/>
      <c r="SI109" s="291"/>
      <c r="SJ109" s="291"/>
    </row>
    <row r="110" customFormat="false" ht="15" hidden="false" customHeight="false" outlineLevel="0" collapsed="false">
      <c r="A110" s="291"/>
      <c r="B110" s="291"/>
      <c r="C110" s="291"/>
      <c r="D110" s="802"/>
      <c r="E110" s="802"/>
      <c r="F110" s="802"/>
      <c r="G110" s="802"/>
      <c r="H110" s="802"/>
      <c r="I110" s="802"/>
      <c r="J110" s="802"/>
      <c r="K110" s="802"/>
      <c r="L110" s="802"/>
      <c r="M110" s="802"/>
      <c r="N110" s="802"/>
      <c r="O110" s="802"/>
      <c r="P110" s="802"/>
      <c r="Q110" s="843"/>
      <c r="R110" s="843"/>
      <c r="S110" s="843"/>
      <c r="T110" s="802"/>
      <c r="U110" s="802"/>
      <c r="V110" s="832"/>
      <c r="W110" s="832"/>
      <c r="X110" s="802"/>
      <c r="Y110" s="802"/>
      <c r="Z110" s="802"/>
      <c r="AA110" s="802"/>
      <c r="AB110" s="802"/>
      <c r="AC110" s="802"/>
      <c r="AD110" s="802"/>
      <c r="AE110" s="802"/>
      <c r="AF110" s="802"/>
      <c r="AG110" s="802"/>
      <c r="AH110" s="802"/>
      <c r="AI110" s="802"/>
      <c r="AJ110" s="802"/>
      <c r="AK110" s="802"/>
      <c r="AL110" s="802"/>
      <c r="AM110" s="802"/>
      <c r="AN110" s="802"/>
      <c r="AO110" s="802"/>
      <c r="AP110" s="802"/>
      <c r="AQ110" s="802"/>
      <c r="AR110" s="802"/>
      <c r="AS110" s="802"/>
      <c r="AT110" s="802"/>
      <c r="AU110" s="802"/>
      <c r="AV110" s="802"/>
      <c r="AW110" s="802"/>
      <c r="AX110" s="802"/>
      <c r="AY110" s="802"/>
      <c r="AZ110" s="780"/>
      <c r="BA110" s="832"/>
      <c r="BB110" s="832"/>
      <c r="BC110" s="832"/>
      <c r="BD110" s="802"/>
      <c r="BE110" s="802"/>
      <c r="BF110" s="802"/>
      <c r="BG110" s="802"/>
      <c r="BH110" s="802"/>
      <c r="BI110" s="802"/>
      <c r="BJ110" s="802"/>
      <c r="BK110" s="802"/>
      <c r="BL110" s="802"/>
      <c r="BM110" s="802"/>
      <c r="BN110" s="832"/>
      <c r="BO110" s="291"/>
      <c r="BP110" s="291"/>
      <c r="BQ110" s="291"/>
      <c r="BR110" s="291"/>
      <c r="BS110" s="291"/>
      <c r="BT110" s="291"/>
      <c r="BU110" s="291"/>
      <c r="BV110" s="291"/>
      <c r="BW110" s="291"/>
      <c r="BX110" s="291"/>
      <c r="BY110" s="291"/>
      <c r="BZ110" s="291"/>
      <c r="CA110" s="291"/>
      <c r="CB110" s="291"/>
      <c r="CC110" s="291"/>
      <c r="CD110" s="291"/>
      <c r="CE110" s="291"/>
      <c r="CF110" s="291"/>
      <c r="CG110" s="291"/>
      <c r="CH110" s="291"/>
      <c r="CI110" s="291"/>
      <c r="CJ110" s="291"/>
      <c r="CK110" s="291"/>
      <c r="CL110" s="291"/>
      <c r="CM110" s="291"/>
      <c r="CN110" s="291"/>
      <c r="CO110" s="291"/>
      <c r="CP110" s="291"/>
      <c r="CQ110" s="291"/>
      <c r="CR110" s="291"/>
      <c r="CS110" s="291"/>
      <c r="CT110" s="837"/>
      <c r="CU110" s="837"/>
      <c r="CV110" s="837"/>
      <c r="CW110" s="837"/>
      <c r="CX110" s="837"/>
      <c r="CY110" s="837"/>
      <c r="CZ110" s="291"/>
      <c r="DA110" s="291"/>
      <c r="DB110" s="291"/>
      <c r="DC110" s="291"/>
      <c r="DD110" s="291"/>
      <c r="DE110" s="291"/>
      <c r="DF110" s="291"/>
      <c r="DG110" s="291"/>
      <c r="DH110" s="291"/>
      <c r="DI110" s="291"/>
      <c r="DJ110" s="291"/>
      <c r="DK110" s="291"/>
      <c r="DL110" s="291"/>
      <c r="DM110" s="291"/>
      <c r="DN110" s="291"/>
      <c r="DO110" s="291"/>
      <c r="DP110" s="291"/>
      <c r="DQ110" s="291"/>
      <c r="DR110" s="291"/>
      <c r="DS110" s="291"/>
      <c r="DT110" s="291"/>
      <c r="DU110" s="291"/>
      <c r="DV110" s="291"/>
      <c r="DW110" s="291"/>
      <c r="DX110" s="291"/>
      <c r="DY110" s="291"/>
      <c r="DZ110" s="291"/>
      <c r="EA110" s="291"/>
      <c r="EB110" s="291"/>
      <c r="EC110" s="291"/>
      <c r="ED110" s="291"/>
      <c r="EE110" s="291"/>
      <c r="EF110" s="291"/>
      <c r="EG110" s="291"/>
      <c r="EH110" s="291"/>
      <c r="EI110" s="291"/>
      <c r="EJ110" s="291"/>
      <c r="EK110" s="291"/>
      <c r="EL110" s="291"/>
      <c r="EM110" s="291"/>
      <c r="EN110" s="291"/>
      <c r="EO110" s="291"/>
      <c r="EP110" s="291"/>
      <c r="EQ110" s="291"/>
      <c r="ER110" s="291"/>
      <c r="ES110" s="813"/>
      <c r="ET110" s="813"/>
      <c r="EU110" s="813"/>
      <c r="EV110" s="813"/>
      <c r="EW110" s="813"/>
      <c r="EX110" s="813"/>
      <c r="EY110" s="813"/>
      <c r="EZ110" s="813"/>
      <c r="FA110" s="813"/>
      <c r="FB110" s="813"/>
      <c r="FC110" s="813"/>
      <c r="FD110" s="291"/>
      <c r="FE110" s="291"/>
      <c r="FF110" s="291"/>
      <c r="FG110" s="291"/>
      <c r="FH110" s="291"/>
      <c r="FI110" s="291"/>
      <c r="FJ110" s="291"/>
      <c r="FK110" s="291"/>
      <c r="FL110" s="291"/>
      <c r="FM110" s="291"/>
      <c r="FN110" s="291"/>
      <c r="FO110" s="291"/>
      <c r="FP110" s="291"/>
      <c r="FQ110" s="291"/>
      <c r="FR110" s="291"/>
      <c r="FS110" s="291"/>
      <c r="FT110" s="291"/>
      <c r="FU110" s="291"/>
      <c r="FV110" s="291"/>
      <c r="FW110" s="291"/>
      <c r="FX110" s="291"/>
      <c r="FY110" s="291"/>
      <c r="FZ110" s="291"/>
      <c r="GA110" s="291"/>
      <c r="GB110" s="291"/>
      <c r="GC110" s="291"/>
      <c r="GD110" s="291"/>
      <c r="GE110" s="291"/>
      <c r="GF110" s="291"/>
      <c r="GG110" s="291"/>
      <c r="GH110" s="291"/>
      <c r="GI110" s="291"/>
      <c r="GJ110" s="291"/>
      <c r="GK110" s="291"/>
      <c r="GL110" s="291"/>
      <c r="GM110" s="291"/>
      <c r="GN110" s="291"/>
      <c r="GO110" s="291"/>
      <c r="GP110" s="291"/>
      <c r="GQ110" s="291"/>
      <c r="GR110" s="291"/>
      <c r="GS110" s="291"/>
      <c r="GT110" s="291"/>
      <c r="GU110" s="647"/>
      <c r="GV110" s="647"/>
      <c r="GW110" s="647"/>
      <c r="GX110" s="647"/>
      <c r="GY110" s="647"/>
      <c r="GZ110" s="647"/>
      <c r="HA110" s="291"/>
      <c r="HB110" s="291"/>
      <c r="HC110" s="291"/>
      <c r="HD110" s="291"/>
      <c r="HE110" s="291"/>
      <c r="HF110" s="291"/>
      <c r="HG110" s="291"/>
      <c r="HH110" s="291"/>
      <c r="HI110" s="291"/>
      <c r="HJ110" s="291"/>
      <c r="HK110" s="291"/>
      <c r="HL110" s="291"/>
      <c r="HM110" s="291"/>
      <c r="HN110" s="291"/>
      <c r="HO110" s="291"/>
      <c r="HP110" s="291"/>
      <c r="HQ110" s="291"/>
      <c r="HR110" s="291"/>
      <c r="HS110" s="291"/>
      <c r="HT110" s="291"/>
      <c r="HU110" s="291"/>
      <c r="HV110" s="291"/>
      <c r="HW110" s="291"/>
      <c r="HX110" s="291"/>
      <c r="HY110" s="291"/>
      <c r="HZ110" s="291"/>
      <c r="IA110" s="291"/>
      <c r="IB110" s="291"/>
      <c r="IC110" s="291"/>
      <c r="ID110" s="291"/>
      <c r="IE110" s="291"/>
      <c r="IF110" s="291"/>
      <c r="IG110" s="291"/>
      <c r="IH110" s="291"/>
      <c r="II110" s="291"/>
      <c r="IJ110" s="291"/>
      <c r="IK110" s="291"/>
      <c r="IL110" s="291"/>
      <c r="IM110" s="291"/>
      <c r="IN110" s="291"/>
      <c r="IO110" s="291"/>
      <c r="IP110" s="291"/>
      <c r="IQ110" s="291"/>
      <c r="IR110" s="291"/>
      <c r="IS110" s="291"/>
      <c r="IT110" s="291"/>
      <c r="IU110" s="291"/>
      <c r="IV110" s="291"/>
      <c r="IW110" s="291"/>
      <c r="IX110" s="291"/>
      <c r="IY110" s="291"/>
      <c r="IZ110" s="291"/>
      <c r="JA110" s="291"/>
      <c r="JB110" s="291"/>
      <c r="JC110" s="291"/>
      <c r="JD110" s="291"/>
      <c r="JE110" s="291"/>
      <c r="JF110" s="291"/>
      <c r="JG110" s="291"/>
      <c r="JH110" s="291"/>
      <c r="JI110" s="291"/>
      <c r="JJ110" s="813"/>
      <c r="JK110" s="813"/>
      <c r="JL110" s="813"/>
      <c r="JM110" s="813"/>
      <c r="JN110" s="813"/>
      <c r="JO110" s="813"/>
      <c r="JP110" s="813"/>
      <c r="JQ110" s="813"/>
      <c r="JR110" s="813"/>
      <c r="JS110" s="813"/>
      <c r="JT110" s="813"/>
      <c r="JU110" s="813"/>
      <c r="JV110" s="813"/>
      <c r="JW110" s="813"/>
      <c r="JX110" s="813"/>
      <c r="JY110" s="813"/>
      <c r="JZ110" s="291"/>
      <c r="KA110" s="291"/>
      <c r="KB110" s="291"/>
      <c r="KC110" s="291"/>
      <c r="KD110" s="291"/>
      <c r="KE110" s="291"/>
      <c r="KF110" s="291"/>
      <c r="KG110" s="291"/>
      <c r="KH110" s="291"/>
      <c r="KI110" s="291"/>
      <c r="KJ110" s="291"/>
      <c r="KK110" s="291"/>
      <c r="KL110" s="291"/>
      <c r="KM110" s="291"/>
      <c r="KN110" s="291"/>
      <c r="KO110" s="291"/>
      <c r="KP110" s="291"/>
      <c r="KQ110" s="291"/>
      <c r="KR110" s="291"/>
      <c r="KS110" s="291"/>
      <c r="KT110" s="291"/>
      <c r="KU110" s="291"/>
      <c r="KV110" s="291"/>
      <c r="KW110" s="291"/>
      <c r="KX110" s="291"/>
      <c r="KY110" s="291"/>
      <c r="KZ110" s="291"/>
      <c r="LA110" s="291"/>
      <c r="LB110" s="291"/>
      <c r="LC110" s="291"/>
      <c r="LD110" s="291"/>
      <c r="LE110" s="291"/>
      <c r="LF110" s="291"/>
      <c r="LG110" s="291"/>
      <c r="LH110" s="291"/>
      <c r="LI110" s="291"/>
      <c r="LJ110" s="291"/>
      <c r="LK110" s="291"/>
      <c r="LL110" s="291"/>
      <c r="LM110" s="291"/>
      <c r="LN110" s="291"/>
      <c r="LO110" s="291"/>
      <c r="LP110" s="291"/>
      <c r="LQ110" s="291"/>
      <c r="LR110" s="291"/>
      <c r="LS110" s="291"/>
      <c r="LT110" s="291"/>
      <c r="LU110" s="291"/>
      <c r="LV110" s="291"/>
      <c r="LW110" s="291"/>
      <c r="LX110" s="291"/>
      <c r="LY110" s="291"/>
      <c r="LZ110" s="291"/>
      <c r="MA110" s="291"/>
      <c r="MB110" s="291"/>
      <c r="MC110" s="291"/>
      <c r="MD110" s="291"/>
      <c r="ME110" s="291"/>
      <c r="MF110" s="291"/>
      <c r="MG110" s="291"/>
      <c r="MH110" s="291"/>
      <c r="MI110" s="291"/>
      <c r="MJ110" s="291"/>
      <c r="MK110" s="291"/>
      <c r="ML110" s="291"/>
      <c r="MM110" s="291"/>
      <c r="MN110" s="291"/>
      <c r="MO110" s="291"/>
      <c r="MP110" s="291"/>
      <c r="MQ110" s="291"/>
      <c r="MR110" s="291"/>
      <c r="MS110" s="291"/>
      <c r="MT110" s="291"/>
      <c r="MU110" s="291"/>
      <c r="MV110" s="291"/>
      <c r="MW110" s="291"/>
      <c r="MX110" s="291"/>
      <c r="MY110" s="291"/>
      <c r="MZ110" s="291"/>
      <c r="NA110" s="291"/>
      <c r="NB110" s="291"/>
      <c r="NC110" s="291"/>
      <c r="ND110" s="291"/>
      <c r="NE110" s="291"/>
      <c r="NF110" s="291"/>
      <c r="NG110" s="291"/>
      <c r="NH110" s="291"/>
      <c r="NI110" s="291"/>
      <c r="NJ110" s="291"/>
      <c r="NK110" s="291"/>
      <c r="NL110" s="291"/>
      <c r="NM110" s="291"/>
      <c r="NN110" s="291"/>
      <c r="NO110" s="291"/>
      <c r="NP110" s="291"/>
      <c r="NQ110" s="291"/>
      <c r="NR110" s="291"/>
      <c r="NS110" s="291"/>
      <c r="NT110" s="291"/>
      <c r="NU110" s="291"/>
      <c r="NV110" s="291"/>
      <c r="NW110" s="291"/>
      <c r="NX110" s="291"/>
      <c r="NY110" s="291"/>
      <c r="NZ110" s="291"/>
      <c r="OA110" s="291"/>
      <c r="OB110" s="291"/>
      <c r="OC110" s="838"/>
      <c r="OD110" s="291"/>
      <c r="OE110" s="291"/>
      <c r="OF110" s="291"/>
      <c r="OG110" s="291"/>
      <c r="OH110" s="291"/>
      <c r="OI110" s="291"/>
      <c r="OJ110" s="291"/>
      <c r="OK110" s="291"/>
      <c r="OL110" s="291"/>
      <c r="OM110" s="291"/>
      <c r="ON110" s="291"/>
      <c r="OO110" s="291"/>
      <c r="OP110" s="291"/>
      <c r="OQ110" s="291"/>
      <c r="OR110" s="291"/>
      <c r="OS110" s="291"/>
      <c r="OT110" s="291"/>
      <c r="OU110" s="291"/>
      <c r="OV110" s="291"/>
      <c r="OW110" s="291"/>
      <c r="OX110" s="291"/>
      <c r="OY110" s="291"/>
      <c r="OZ110" s="291"/>
      <c r="PA110" s="291"/>
      <c r="PB110" s="291"/>
      <c r="PC110" s="291"/>
      <c r="PD110" s="291"/>
      <c r="PE110" s="291"/>
      <c r="PF110" s="291"/>
      <c r="PG110" s="291"/>
      <c r="PH110" s="291"/>
      <c r="PI110" s="291"/>
      <c r="PJ110" s="291"/>
      <c r="PK110" s="291"/>
      <c r="PL110" s="291"/>
      <c r="PM110" s="291"/>
      <c r="PN110" s="291"/>
      <c r="PO110" s="291"/>
      <c r="PP110" s="291"/>
      <c r="PQ110" s="291"/>
      <c r="PR110" s="291"/>
      <c r="PS110" s="291"/>
      <c r="PT110" s="291"/>
      <c r="PU110" s="291"/>
      <c r="PV110" s="291"/>
      <c r="PW110" s="291"/>
      <c r="PX110" s="291"/>
      <c r="PY110" s="291"/>
      <c r="PZ110" s="291"/>
      <c r="QA110" s="291"/>
      <c r="QB110" s="291"/>
      <c r="QC110" s="291"/>
      <c r="QD110" s="291"/>
      <c r="QE110" s="291"/>
      <c r="QF110" s="291"/>
      <c r="QG110" s="291"/>
      <c r="QH110" s="291"/>
      <c r="QI110" s="291"/>
      <c r="QJ110" s="291"/>
      <c r="QK110" s="291"/>
      <c r="QL110" s="291"/>
      <c r="QM110" s="291"/>
      <c r="QN110" s="291"/>
      <c r="QO110" s="291"/>
      <c r="QP110" s="291"/>
      <c r="QQ110" s="291"/>
      <c r="QR110" s="291"/>
      <c r="QS110" s="291"/>
      <c r="QT110" s="291"/>
      <c r="QU110" s="291"/>
      <c r="QV110" s="291"/>
      <c r="QW110" s="291"/>
      <c r="QX110" s="291"/>
      <c r="QY110" s="291"/>
      <c r="QZ110" s="291"/>
      <c r="RA110" s="291"/>
      <c r="RB110" s="291"/>
      <c r="RC110" s="291"/>
      <c r="RD110" s="291"/>
      <c r="RE110" s="291"/>
      <c r="RF110" s="291"/>
      <c r="RG110" s="291"/>
      <c r="RH110" s="291"/>
      <c r="RI110" s="291"/>
      <c r="RJ110" s="291"/>
      <c r="RK110" s="291"/>
      <c r="RL110" s="291"/>
      <c r="RM110" s="291"/>
      <c r="RN110" s="291"/>
      <c r="RO110" s="291"/>
      <c r="RP110" s="291"/>
      <c r="RQ110" s="291"/>
      <c r="RR110" s="291"/>
      <c r="RS110" s="291"/>
      <c r="RT110" s="291"/>
      <c r="RU110" s="291"/>
      <c r="RV110" s="291"/>
      <c r="RW110" s="291"/>
      <c r="RX110" s="291"/>
      <c r="RY110" s="291"/>
      <c r="RZ110" s="291"/>
      <c r="SA110" s="291"/>
      <c r="SB110" s="291"/>
      <c r="SC110" s="291"/>
      <c r="SD110" s="291"/>
      <c r="SE110" s="291"/>
      <c r="SF110" s="291"/>
      <c r="SG110" s="291"/>
      <c r="SH110" s="291"/>
      <c r="SI110" s="291"/>
      <c r="SJ110" s="291"/>
    </row>
    <row r="111" customFormat="false" ht="15" hidden="false" customHeight="false" outlineLevel="0" collapsed="false">
      <c r="Q111" s="273" t="s">
        <v>8</v>
      </c>
      <c r="R111" s="273" t="s">
        <v>9</v>
      </c>
      <c r="T111" s="844"/>
      <c r="AH111" s="273" t="s">
        <v>484</v>
      </c>
      <c r="AI111" s="273" t="s">
        <v>485</v>
      </c>
      <c r="AM111" s="273" t="str">
        <f aca="false">CONCATENATE("БП ",Доклад!G2,)</f>
        <v>БП  января</v>
      </c>
      <c r="AZ111" s="845"/>
      <c r="GU111" s="647"/>
      <c r="GV111" s="647"/>
      <c r="GW111" s="647"/>
      <c r="GX111" s="647"/>
      <c r="GY111" s="647"/>
      <c r="GZ111" s="291"/>
      <c r="OC111" s="379"/>
      <c r="SR111" s="278"/>
      <c r="UN111" s="846"/>
      <c r="UV111" s="846"/>
    </row>
    <row r="112" customFormat="false" ht="15" hidden="false" customHeight="false" outlineLevel="0" collapsed="false">
      <c r="C112" s="847" t="n">
        <f aca="false">EOMONTH(Доклад!G1,-1)+1</f>
        <v>45292</v>
      </c>
      <c r="D112" s="847"/>
      <c r="E112" s="847"/>
      <c r="Q112" s="127" t="n">
        <f aca="false">VG9</f>
        <v>31110.1493701997</v>
      </c>
      <c r="R112" s="127" t="n">
        <f aca="false">VH9</f>
        <v>31240</v>
      </c>
      <c r="S112" s="127"/>
      <c r="T112" s="848"/>
      <c r="AH112" s="380" t="n">
        <f aca="false">VN9</f>
        <v>573.782149186939</v>
      </c>
      <c r="AI112" s="380" t="n">
        <f aca="false">VO9</f>
        <v>578.452</v>
      </c>
      <c r="AM112" s="127" t="n">
        <v>32752</v>
      </c>
      <c r="AN112" s="127"/>
      <c r="AO112" s="127"/>
      <c r="AP112" s="127"/>
      <c r="AY112" s="127"/>
      <c r="AZ112" s="849"/>
      <c r="GU112" s="647"/>
      <c r="GV112" s="647"/>
      <c r="GW112" s="647"/>
      <c r="GX112" s="647"/>
      <c r="GY112" s="647"/>
      <c r="GZ112" s="291"/>
      <c r="HX112" s="380"/>
      <c r="OC112" s="379"/>
      <c r="WF112" s="273"/>
      <c r="XJ112" s="127"/>
    </row>
    <row r="113" customFormat="false" ht="15" hidden="false" customHeight="false" outlineLevel="0" collapsed="false">
      <c r="C113" s="847" t="n">
        <f aca="false">C112+1</f>
        <v>45293</v>
      </c>
      <c r="D113" s="847"/>
      <c r="E113" s="847"/>
      <c r="Q113" s="127" t="n">
        <f aca="false">VG12</f>
        <v>30997.9105853895</v>
      </c>
      <c r="R113" s="127" t="n">
        <f aca="false">VH12</f>
        <v>31091</v>
      </c>
      <c r="S113" s="127"/>
      <c r="T113" s="850"/>
      <c r="AH113" s="380" t="n">
        <f aca="false">VN12</f>
        <v>639.457260298039</v>
      </c>
      <c r="AI113" s="380" t="n">
        <f aca="false">VO12</f>
        <v>617.295</v>
      </c>
      <c r="AM113" s="127" t="n">
        <f aca="false">$AM$112</f>
        <v>32752</v>
      </c>
      <c r="AN113" s="127"/>
      <c r="AO113" s="127"/>
      <c r="AP113" s="127"/>
      <c r="AY113" s="127"/>
      <c r="AZ113" s="849"/>
      <c r="GU113" s="647"/>
      <c r="GV113" s="647"/>
      <c r="GW113" s="647"/>
      <c r="GX113" s="647"/>
      <c r="GY113" s="647"/>
      <c r="GZ113" s="291"/>
      <c r="TT113" s="278"/>
      <c r="UA113" s="456"/>
      <c r="WF113" s="273"/>
      <c r="XJ113" s="127"/>
    </row>
    <row r="114" customFormat="false" ht="15" hidden="false" customHeight="false" outlineLevel="0" collapsed="false">
      <c r="C114" s="847" t="n">
        <f aca="false">C113+1</f>
        <v>45294</v>
      </c>
      <c r="D114" s="847"/>
      <c r="E114" s="847"/>
      <c r="Q114" s="127" t="n">
        <f aca="false">VG15</f>
        <v>30953.3898082437</v>
      </c>
      <c r="R114" s="127" t="n">
        <f aca="false">VH15</f>
        <v>30851</v>
      </c>
      <c r="S114" s="127"/>
      <c r="T114" s="621"/>
      <c r="AH114" s="380" t="n">
        <f aca="false">VN15</f>
        <v>724.953260298039</v>
      </c>
      <c r="AI114" s="380" t="n">
        <f aca="false">VO15</f>
        <v>706.47</v>
      </c>
      <c r="AM114" s="127" t="n">
        <f aca="false">$AM$112</f>
        <v>32752</v>
      </c>
      <c r="AN114" s="127"/>
      <c r="AO114" s="127"/>
      <c r="AP114" s="127"/>
      <c r="AY114" s="127"/>
      <c r="AZ114" s="849"/>
      <c r="GU114" s="647"/>
      <c r="GV114" s="647"/>
      <c r="GW114" s="291"/>
      <c r="GX114" s="291"/>
      <c r="GY114" s="291"/>
      <c r="GZ114" s="291"/>
      <c r="TT114" s="278"/>
      <c r="UA114" s="456"/>
      <c r="WF114" s="273"/>
      <c r="XJ114" s="127"/>
    </row>
    <row r="115" customFormat="false" ht="15" hidden="false" customHeight="false" outlineLevel="0" collapsed="false">
      <c r="C115" s="847" t="n">
        <f aca="false">C114+1</f>
        <v>45295</v>
      </c>
      <c r="D115" s="847"/>
      <c r="E115" s="847"/>
      <c r="Q115" s="127" t="n">
        <f aca="false">VG18</f>
        <v>30933.4117777778</v>
      </c>
      <c r="R115" s="127" t="n">
        <f aca="false">VH18</f>
        <v>31008</v>
      </c>
      <c r="S115" s="127"/>
      <c r="T115" s="621"/>
      <c r="AH115" s="380" t="n">
        <f aca="false">VN18</f>
        <v>755.528371409139</v>
      </c>
      <c r="AI115" s="380" t="n">
        <f aca="false">VO18</f>
        <v>721.808</v>
      </c>
      <c r="AM115" s="127" t="n">
        <f aca="false">$AM$112</f>
        <v>32752</v>
      </c>
      <c r="AN115" s="127"/>
      <c r="AO115" s="127"/>
      <c r="AP115" s="127"/>
      <c r="AY115" s="127"/>
      <c r="AZ115" s="849"/>
      <c r="GU115" s="647"/>
      <c r="GV115" s="647"/>
      <c r="GW115" s="291"/>
      <c r="GX115" s="291"/>
      <c r="GY115" s="291"/>
      <c r="GZ115" s="291"/>
      <c r="TT115" s="278"/>
      <c r="UA115" s="456"/>
      <c r="WF115" s="273"/>
      <c r="XJ115" s="127"/>
    </row>
    <row r="116" customFormat="false" ht="15" hidden="false" customHeight="false" outlineLevel="0" collapsed="false">
      <c r="C116" s="847" t="n">
        <f aca="false">C115+1</f>
        <v>45296</v>
      </c>
      <c r="D116" s="847"/>
      <c r="E116" s="847"/>
      <c r="Q116" s="127" t="n">
        <f aca="false">VG21</f>
        <v>30998.277552391</v>
      </c>
      <c r="R116" s="127" t="n">
        <f aca="false">VH21</f>
        <v>30852</v>
      </c>
      <c r="S116" s="127"/>
      <c r="AH116" s="380" t="n">
        <f aca="false">VN21</f>
        <v>775.928371409139</v>
      </c>
      <c r="AI116" s="380" t="n">
        <f aca="false">VO21</f>
        <v>735.315</v>
      </c>
      <c r="AM116" s="127" t="n">
        <f aca="false">$AM$112</f>
        <v>32752</v>
      </c>
      <c r="AN116" s="127"/>
      <c r="AO116" s="127"/>
      <c r="AP116" s="127"/>
      <c r="AY116" s="127"/>
      <c r="AZ116" s="849"/>
      <c r="GU116" s="647"/>
      <c r="GV116" s="647"/>
      <c r="GW116" s="291"/>
      <c r="GX116" s="291"/>
      <c r="GY116" s="291"/>
      <c r="GZ116" s="291"/>
      <c r="TT116" s="278"/>
      <c r="UA116" s="456"/>
      <c r="WF116" s="273"/>
      <c r="XJ116" s="127"/>
    </row>
    <row r="117" customFormat="false" ht="15" hidden="false" customHeight="false" outlineLevel="0" collapsed="false">
      <c r="C117" s="847" t="n">
        <f aca="false">C116+1</f>
        <v>45297</v>
      </c>
      <c r="D117" s="847"/>
      <c r="E117" s="847"/>
      <c r="Q117" s="127" t="n">
        <f aca="false">VG24</f>
        <v>30953.7146971326</v>
      </c>
      <c r="R117" s="127" t="n">
        <f aca="false">VH24</f>
        <v>30805</v>
      </c>
      <c r="S117" s="127"/>
      <c r="AH117" s="380" t="n">
        <f aca="false">VN24</f>
        <v>786.528371409139</v>
      </c>
      <c r="AI117" s="380" t="n">
        <f aca="false">VO24</f>
        <v>754.321</v>
      </c>
      <c r="AM117" s="127" t="n">
        <f aca="false">$AM$112</f>
        <v>32752</v>
      </c>
      <c r="AN117" s="127"/>
      <c r="AO117" s="127"/>
      <c r="AP117" s="127"/>
      <c r="AY117" s="127"/>
      <c r="AZ117" s="849"/>
      <c r="GU117" s="291"/>
      <c r="GV117" s="851"/>
      <c r="GW117" s="291"/>
      <c r="TT117" s="278"/>
      <c r="UA117" s="456"/>
      <c r="WF117" s="273"/>
      <c r="XJ117" s="127"/>
    </row>
    <row r="118" customFormat="false" ht="15" hidden="false" customHeight="false" outlineLevel="0" collapsed="false">
      <c r="C118" s="847" t="n">
        <f aca="false">C117+1</f>
        <v>45298</v>
      </c>
      <c r="D118" s="847"/>
      <c r="E118" s="847"/>
      <c r="Q118" s="127" t="n">
        <f aca="false">VG27</f>
        <v>30943.3366666667</v>
      </c>
      <c r="R118" s="127" t="n">
        <f aca="false">VH27</f>
        <v>30840</v>
      </c>
      <c r="S118" s="127"/>
      <c r="AH118" s="380" t="n">
        <f aca="false">VN27</f>
        <v>790.603482520239</v>
      </c>
      <c r="AI118" s="380" t="n">
        <f aca="false">VO27</f>
        <v>781.217</v>
      </c>
      <c r="AM118" s="127" t="n">
        <f aca="false">$AM$112</f>
        <v>32752</v>
      </c>
      <c r="AN118" s="127"/>
      <c r="AO118" s="127"/>
      <c r="AP118" s="127"/>
      <c r="AY118" s="127"/>
      <c r="AZ118" s="849"/>
      <c r="GU118" s="291"/>
      <c r="GV118" s="852"/>
      <c r="GW118" s="291"/>
      <c r="TT118" s="278"/>
      <c r="UA118" s="456"/>
      <c r="WF118" s="273"/>
      <c r="XJ118" s="127"/>
    </row>
    <row r="119" customFormat="false" ht="15" hidden="false" customHeight="false" outlineLevel="0" collapsed="false">
      <c r="C119" s="847" t="n">
        <f aca="false">C118+1</f>
        <v>45299</v>
      </c>
      <c r="D119" s="847"/>
      <c r="E119" s="847"/>
      <c r="Q119" s="127" t="n">
        <f aca="false">VG30</f>
        <v>30915.4301984753</v>
      </c>
      <c r="R119" s="127" t="n">
        <f aca="false">VH30</f>
        <v>30832</v>
      </c>
      <c r="S119" s="127"/>
      <c r="AH119" s="380" t="n">
        <f aca="false">VN30</f>
        <v>807.885482520239</v>
      </c>
      <c r="AI119" s="380" t="n">
        <f aca="false">VO30</f>
        <v>780.526</v>
      </c>
      <c r="AM119" s="127" t="n">
        <f aca="false">$AM$112</f>
        <v>32752</v>
      </c>
      <c r="AN119" s="127"/>
      <c r="AO119" s="127"/>
      <c r="AP119" s="127"/>
      <c r="AY119" s="127"/>
      <c r="AZ119" s="849"/>
      <c r="GU119" s="291"/>
      <c r="GV119" s="853"/>
      <c r="GW119" s="291"/>
      <c r="TT119" s="278"/>
      <c r="UA119" s="456"/>
      <c r="WF119" s="273"/>
      <c r="XJ119" s="127"/>
    </row>
    <row r="120" customFormat="false" ht="15" hidden="false" customHeight="false" outlineLevel="0" collapsed="false">
      <c r="C120" s="847" t="n">
        <f aca="false">C119+1</f>
        <v>45300</v>
      </c>
      <c r="D120" s="847"/>
      <c r="E120" s="847"/>
      <c r="Q120" s="127" t="n">
        <f aca="false">VG33</f>
        <v>30705.8553296956</v>
      </c>
      <c r="R120" s="127" t="n">
        <f aca="false">VH33</f>
        <v>30805</v>
      </c>
      <c r="S120" s="127"/>
      <c r="AH120" s="380" t="n">
        <f aca="false">VN33</f>
        <v>849.299482520239</v>
      </c>
      <c r="AI120" s="380" t="n">
        <f aca="false">VO33</f>
        <v>815.668</v>
      </c>
      <c r="AM120" s="127" t="n">
        <f aca="false">$AM$112</f>
        <v>32752</v>
      </c>
      <c r="AN120" s="127"/>
      <c r="AO120" s="127"/>
      <c r="AP120" s="127"/>
      <c r="AY120" s="127"/>
      <c r="AZ120" s="849"/>
      <c r="GU120" s="291"/>
      <c r="GV120" s="291"/>
      <c r="GW120" s="291"/>
      <c r="TT120" s="278"/>
      <c r="UA120" s="456"/>
      <c r="WF120" s="273"/>
      <c r="XJ120" s="127"/>
    </row>
    <row r="121" customFormat="false" ht="15" hidden="false" customHeight="false" outlineLevel="0" collapsed="false">
      <c r="C121" s="847" t="n">
        <f aca="false">C120+1</f>
        <v>45301</v>
      </c>
      <c r="D121" s="847"/>
      <c r="E121" s="847"/>
      <c r="Q121" s="127" t="n">
        <f aca="false">VG36</f>
        <v>30850.5439910987</v>
      </c>
      <c r="R121" s="127" t="n">
        <f aca="false">VH36</f>
        <v>30742</v>
      </c>
      <c r="S121" s="127"/>
      <c r="AH121" s="380" t="n">
        <f aca="false">VN36</f>
        <v>848.774593631339</v>
      </c>
      <c r="AI121" s="380" t="n">
        <f aca="false">VO36</f>
        <v>852.63</v>
      </c>
      <c r="AM121" s="127" t="n">
        <f aca="false">$AM$112</f>
        <v>32752</v>
      </c>
      <c r="AN121" s="127"/>
      <c r="AO121" s="127"/>
      <c r="AP121" s="127"/>
      <c r="AY121" s="127"/>
      <c r="AZ121" s="849"/>
      <c r="GU121" s="291"/>
      <c r="GV121" s="851"/>
      <c r="GW121" s="291"/>
      <c r="TT121" s="278"/>
      <c r="UA121" s="456"/>
      <c r="WF121" s="273"/>
      <c r="XJ121" s="127"/>
    </row>
    <row r="122" customFormat="false" ht="15" hidden="false" customHeight="false" outlineLevel="0" collapsed="false">
      <c r="C122" s="847" t="n">
        <f aca="false">C121+1</f>
        <v>45302</v>
      </c>
      <c r="D122" s="847"/>
      <c r="E122" s="847"/>
      <c r="Q122" s="127" t="n">
        <f aca="false">VG39</f>
        <v>30912.8324122951</v>
      </c>
      <c r="R122" s="127" t="n">
        <f aca="false">VH39</f>
        <v>30731</v>
      </c>
      <c r="S122" s="127"/>
      <c r="AH122" s="380" t="n">
        <f aca="false">VN39</f>
        <v>848.774593631339</v>
      </c>
      <c r="AI122" s="380" t="n">
        <f aca="false">VO39</f>
        <v>857.673</v>
      </c>
      <c r="AM122" s="127" t="n">
        <f aca="false">$AM$112</f>
        <v>32752</v>
      </c>
      <c r="AN122" s="127"/>
      <c r="AO122" s="127"/>
      <c r="AP122" s="127"/>
      <c r="AY122" s="127"/>
      <c r="AZ122" s="849"/>
      <c r="GU122" s="291"/>
      <c r="GV122" s="852"/>
      <c r="GW122" s="291"/>
      <c r="TT122" s="278"/>
      <c r="UA122" s="456"/>
      <c r="WF122" s="273"/>
      <c r="XJ122" s="127"/>
    </row>
    <row r="123" customFormat="false" ht="15" hidden="false" customHeight="false" outlineLevel="0" collapsed="false">
      <c r="C123" s="847" t="n">
        <f aca="false">C122+1</f>
        <v>45303</v>
      </c>
      <c r="D123" s="847"/>
      <c r="E123" s="847"/>
      <c r="Q123" s="127" t="n">
        <f aca="false">VG42</f>
        <v>30825.1650667672</v>
      </c>
      <c r="R123" s="127" t="n">
        <f aca="false">VH42</f>
        <v>30722</v>
      </c>
      <c r="S123" s="127"/>
      <c r="AH123" s="380" t="n">
        <f aca="false">VN42</f>
        <v>851.449704742539</v>
      </c>
      <c r="AI123" s="380" t="n">
        <f aca="false">VO42</f>
        <v>867.388</v>
      </c>
      <c r="AM123" s="127" t="n">
        <f aca="false">$AM$112</f>
        <v>32752</v>
      </c>
      <c r="AN123" s="127"/>
      <c r="AO123" s="127"/>
      <c r="AP123" s="127"/>
      <c r="AQ123" s="120"/>
      <c r="AR123" s="120"/>
      <c r="AS123" s="120"/>
      <c r="AT123" s="120"/>
      <c r="AU123" s="120"/>
      <c r="AV123" s="120"/>
      <c r="AW123" s="120"/>
      <c r="AX123" s="120"/>
      <c r="AY123" s="127"/>
      <c r="AZ123" s="849"/>
      <c r="GU123" s="291"/>
      <c r="GV123" s="853"/>
      <c r="GW123" s="291"/>
      <c r="TT123" s="278"/>
      <c r="UA123" s="456"/>
      <c r="WF123" s="273"/>
      <c r="XJ123" s="127"/>
    </row>
    <row r="124" customFormat="false" ht="15" hidden="false" customHeight="false" outlineLevel="0" collapsed="false">
      <c r="C124" s="847" t="n">
        <f aca="false">C123+1</f>
        <v>45304</v>
      </c>
      <c r="D124" s="847"/>
      <c r="E124" s="847"/>
      <c r="Q124" s="127" t="n">
        <f aca="false">VG45</f>
        <v>30864.3528518655</v>
      </c>
      <c r="R124" s="127" t="n">
        <f aca="false">VH45</f>
        <v>30629</v>
      </c>
      <c r="S124" s="127"/>
      <c r="AH124" s="380" t="n">
        <f aca="false">VN45</f>
        <v>852.049704742539</v>
      </c>
      <c r="AI124" s="380" t="n">
        <f aca="false">VO45</f>
        <v>879.365</v>
      </c>
      <c r="AM124" s="127" t="n">
        <f aca="false">$AM$112</f>
        <v>32752</v>
      </c>
      <c r="AN124" s="127"/>
      <c r="AO124" s="127"/>
      <c r="AP124" s="127"/>
      <c r="AQ124" s="120"/>
      <c r="AR124" s="120"/>
      <c r="AS124" s="120"/>
      <c r="AT124" s="120"/>
      <c r="AU124" s="120"/>
      <c r="AV124" s="120"/>
      <c r="AW124" s="120"/>
      <c r="AX124" s="120"/>
      <c r="AY124" s="127"/>
      <c r="AZ124" s="849"/>
      <c r="GU124" s="291"/>
      <c r="GV124" s="851"/>
      <c r="GW124" s="291"/>
      <c r="TT124" s="278"/>
      <c r="UA124" s="456"/>
      <c r="WF124" s="273"/>
      <c r="XJ124" s="127"/>
    </row>
    <row r="125" customFormat="false" ht="15" hidden="false" customHeight="false" outlineLevel="0" collapsed="false">
      <c r="C125" s="847" t="n">
        <f aca="false">C124+1</f>
        <v>45305</v>
      </c>
      <c r="D125" s="847"/>
      <c r="E125" s="847"/>
      <c r="Q125" s="127" t="n">
        <f aca="false">VG48</f>
        <v>30819.289482383</v>
      </c>
      <c r="R125" s="127" t="n">
        <f aca="false">VH48</f>
        <v>30632</v>
      </c>
      <c r="S125" s="127"/>
      <c r="AH125" s="380" t="n">
        <f aca="false">VN48</f>
        <v>853.249704742539</v>
      </c>
      <c r="AI125" s="380" t="n">
        <f aca="false">VO48</f>
        <v>886.992</v>
      </c>
      <c r="AM125" s="127" t="n">
        <f aca="false">$AM$112</f>
        <v>32752</v>
      </c>
      <c r="AN125" s="127"/>
      <c r="AO125" s="127"/>
      <c r="AP125" s="127"/>
      <c r="AQ125" s="120"/>
      <c r="AR125" s="120"/>
      <c r="AS125" s="120"/>
      <c r="AT125" s="120"/>
      <c r="AU125" s="120"/>
      <c r="AV125" s="120"/>
      <c r="AW125" s="120"/>
      <c r="AX125" s="120"/>
      <c r="AY125" s="127"/>
      <c r="AZ125" s="849"/>
      <c r="GU125" s="291"/>
      <c r="GV125" s="852"/>
      <c r="GW125" s="291"/>
      <c r="TT125" s="278"/>
      <c r="UA125" s="456"/>
      <c r="WF125" s="273"/>
      <c r="XJ125" s="127"/>
    </row>
    <row r="126" customFormat="false" ht="15" hidden="false" customHeight="false" outlineLevel="0" collapsed="false">
      <c r="C126" s="847" t="n">
        <f aca="false">C125+1</f>
        <v>45306</v>
      </c>
      <c r="D126" s="847"/>
      <c r="E126" s="847"/>
      <c r="Q126" s="127" t="n">
        <f aca="false">VG51</f>
        <v>30805.7208433788</v>
      </c>
      <c r="R126" s="127" t="n">
        <f aca="false">VH51</f>
        <v>30316</v>
      </c>
      <c r="S126" s="127"/>
      <c r="AH126" s="380" t="n">
        <f aca="false">VN51</f>
        <v>855.549704742539</v>
      </c>
      <c r="AI126" s="380" t="n">
        <f aca="false">VO51</f>
        <v>864.242</v>
      </c>
      <c r="AM126" s="127" t="n">
        <f aca="false">$AM$112</f>
        <v>32752</v>
      </c>
      <c r="AN126" s="127"/>
      <c r="AO126" s="127"/>
      <c r="AP126" s="127"/>
      <c r="AQ126" s="120"/>
      <c r="AR126" s="120"/>
      <c r="AS126" s="120"/>
      <c r="AT126" s="120"/>
      <c r="AU126" s="120"/>
      <c r="AV126" s="120"/>
      <c r="AW126" s="120"/>
      <c r="AX126" s="120"/>
      <c r="AY126" s="127"/>
      <c r="AZ126" s="849"/>
      <c r="GU126" s="291"/>
      <c r="GV126" s="853"/>
      <c r="GW126" s="291"/>
      <c r="TT126" s="278"/>
      <c r="UA126" s="456"/>
      <c r="WF126" s="273"/>
      <c r="XJ126" s="127"/>
    </row>
    <row r="127" customFormat="false" ht="15" hidden="false" customHeight="false" outlineLevel="0" collapsed="false">
      <c r="C127" s="847" t="n">
        <f aca="false">C126+1</f>
        <v>45307</v>
      </c>
      <c r="D127" s="847"/>
      <c r="E127" s="847"/>
      <c r="Q127" s="127" t="n">
        <f aca="false">VG54</f>
        <v>30695.5446668115</v>
      </c>
      <c r="R127" s="127" t="n">
        <f aca="false">VH54</f>
        <v>30235</v>
      </c>
      <c r="S127" s="127"/>
      <c r="AH127" s="380" t="n">
        <f aca="false">VN54</f>
        <v>856.549704742539</v>
      </c>
      <c r="AI127" s="380" t="n">
        <f aca="false">VO54</f>
        <v>868.248</v>
      </c>
      <c r="AM127" s="127" t="n">
        <f aca="false">$AM$112</f>
        <v>32752</v>
      </c>
      <c r="AN127" s="127"/>
      <c r="AO127" s="127"/>
      <c r="AP127" s="127"/>
      <c r="AQ127" s="120"/>
      <c r="AR127" s="120"/>
      <c r="AS127" s="120"/>
      <c r="AT127" s="120"/>
      <c r="AU127" s="120"/>
      <c r="AV127" s="120"/>
      <c r="AW127" s="120"/>
      <c r="AX127" s="120"/>
      <c r="AY127" s="127"/>
      <c r="AZ127" s="849"/>
      <c r="GU127" s="291"/>
      <c r="GV127" s="291"/>
      <c r="GW127" s="291"/>
      <c r="TT127" s="278"/>
      <c r="UA127" s="456"/>
      <c r="WF127" s="273"/>
      <c r="XJ127" s="127"/>
    </row>
    <row r="128" customFormat="false" ht="15" hidden="false" customHeight="false" outlineLevel="0" collapsed="false">
      <c r="C128" s="847" t="n">
        <f aca="false">C127+1</f>
        <v>45308</v>
      </c>
      <c r="D128" s="847"/>
      <c r="E128" s="847"/>
      <c r="Q128" s="127" t="n">
        <f aca="false">VG57</f>
        <v>30745.1186103001</v>
      </c>
      <c r="R128" s="127" t="n">
        <f aca="false">VH57</f>
        <v>30234</v>
      </c>
      <c r="S128" s="127"/>
      <c r="AH128" s="380" t="n">
        <f aca="false">VN57</f>
        <v>855.594704742539</v>
      </c>
      <c r="AI128" s="380" t="n">
        <f aca="false">VO57</f>
        <v>869.984</v>
      </c>
      <c r="AM128" s="127" t="n">
        <f aca="false">$AM$112</f>
        <v>32752</v>
      </c>
      <c r="AN128" s="127"/>
      <c r="AO128" s="127"/>
      <c r="AP128" s="127"/>
      <c r="AQ128" s="120"/>
      <c r="AR128" s="120"/>
      <c r="AS128" s="120"/>
      <c r="AT128" s="120"/>
      <c r="AU128" s="120"/>
      <c r="AV128" s="120"/>
      <c r="AW128" s="120"/>
      <c r="AX128" s="120"/>
      <c r="AY128" s="127"/>
      <c r="AZ128" s="849"/>
      <c r="GU128" s="291"/>
      <c r="GV128" s="291"/>
      <c r="GW128" s="291"/>
      <c r="TT128" s="278"/>
      <c r="UA128" s="456"/>
      <c r="WF128" s="273"/>
      <c r="XJ128" s="127"/>
    </row>
    <row r="129" customFormat="false" ht="15" hidden="false" customHeight="false" outlineLevel="0" collapsed="false">
      <c r="C129" s="847" t="n">
        <f aca="false">C128+1</f>
        <v>45309</v>
      </c>
      <c r="D129" s="847"/>
      <c r="E129" s="847"/>
      <c r="Q129" s="127" t="n">
        <f aca="false">VG60</f>
        <v>30736.7415827638</v>
      </c>
      <c r="R129" s="127" t="n">
        <f aca="false">VH60</f>
        <v>30052</v>
      </c>
      <c r="S129" s="127"/>
      <c r="AH129" s="380" t="n">
        <f aca="false">VN60</f>
        <v>855.394704742539</v>
      </c>
      <c r="AI129" s="380" t="n">
        <f aca="false">VO60</f>
        <v>878.439</v>
      </c>
      <c r="AM129" s="127" t="n">
        <f aca="false">$AM$112</f>
        <v>32752</v>
      </c>
      <c r="AN129" s="127"/>
      <c r="AO129" s="127"/>
      <c r="AP129" s="127"/>
      <c r="AQ129" s="120"/>
      <c r="AR129" s="120"/>
      <c r="AS129" s="120"/>
      <c r="AT129" s="120"/>
      <c r="AU129" s="120"/>
      <c r="AV129" s="120"/>
      <c r="AW129" s="120"/>
      <c r="AX129" s="120"/>
      <c r="AY129" s="127"/>
      <c r="AZ129" s="849"/>
      <c r="TT129" s="278"/>
      <c r="UA129" s="456"/>
      <c r="WF129" s="273"/>
      <c r="XJ129" s="127"/>
    </row>
    <row r="130" customFormat="false" ht="15" hidden="false" customHeight="false" outlineLevel="0" collapsed="false">
      <c r="C130" s="847" t="n">
        <f aca="false">C129+1</f>
        <v>45310</v>
      </c>
      <c r="D130" s="847"/>
      <c r="E130" s="847"/>
      <c r="Q130" s="127" t="n">
        <f aca="false">VG63</f>
        <v>30672.3410550992</v>
      </c>
      <c r="R130" s="127" t="n">
        <f aca="false">VH63</f>
        <v>30025</v>
      </c>
      <c r="S130" s="127"/>
      <c r="AH130" s="380" t="n">
        <f aca="false">VN63</f>
        <v>855.594704742539</v>
      </c>
      <c r="AI130" s="380" t="n">
        <f aca="false">VO63</f>
        <v>1002.744</v>
      </c>
      <c r="AM130" s="127" t="n">
        <f aca="false">$AM$112</f>
        <v>32752</v>
      </c>
      <c r="AN130" s="127"/>
      <c r="AO130" s="127"/>
      <c r="AP130" s="127"/>
      <c r="AQ130" s="120"/>
      <c r="AR130" s="120"/>
      <c r="AS130" s="120"/>
      <c r="AT130" s="120"/>
      <c r="AU130" s="120"/>
      <c r="AV130" s="120"/>
      <c r="AW130" s="120"/>
      <c r="AX130" s="120"/>
      <c r="AY130" s="127"/>
      <c r="AZ130" s="849"/>
      <c r="TT130" s="278"/>
      <c r="UA130" s="456"/>
      <c r="WF130" s="273"/>
      <c r="XJ130" s="127"/>
    </row>
    <row r="131" customFormat="false" ht="15" hidden="false" customHeight="false" outlineLevel="0" collapsed="false">
      <c r="C131" s="847" t="n">
        <f aca="false">C130+1</f>
        <v>45311</v>
      </c>
      <c r="D131" s="847"/>
      <c r="E131" s="847"/>
      <c r="Q131" s="127" t="n">
        <f aca="false">VG66</f>
        <v>30782.4358156358</v>
      </c>
      <c r="R131" s="127" t="n">
        <f aca="false">VH66</f>
        <v>30138</v>
      </c>
      <c r="S131" s="127"/>
      <c r="AH131" s="380" t="n">
        <f aca="false">VN66</f>
        <v>859.394704742539</v>
      </c>
      <c r="AI131" s="380" t="n">
        <f aca="false">VO66</f>
        <v>1017.871</v>
      </c>
      <c r="AM131" s="127" t="n">
        <f aca="false">$AM$112</f>
        <v>32752</v>
      </c>
      <c r="AN131" s="127"/>
      <c r="AO131" s="127"/>
      <c r="AP131" s="127"/>
      <c r="AQ131" s="120"/>
      <c r="AR131" s="120"/>
      <c r="AS131" s="120"/>
      <c r="AT131" s="120"/>
      <c r="AU131" s="120"/>
      <c r="AV131" s="120"/>
      <c r="AW131" s="120"/>
      <c r="AX131" s="120"/>
      <c r="AY131" s="127"/>
      <c r="AZ131" s="849"/>
      <c r="UA131" s="456"/>
      <c r="WF131" s="273"/>
      <c r="XJ131" s="127"/>
    </row>
    <row r="132" customFormat="false" ht="15" hidden="false" customHeight="false" outlineLevel="0" collapsed="false">
      <c r="C132" s="847" t="n">
        <f aca="false">C131+1</f>
        <v>45312</v>
      </c>
      <c r="D132" s="847"/>
      <c r="E132" s="847"/>
      <c r="Q132" s="127" t="n">
        <f aca="false">VG69</f>
        <v>30951.9054528222</v>
      </c>
      <c r="R132" s="127" t="n">
        <f aca="false">VH69</f>
        <v>30062</v>
      </c>
      <c r="S132" s="127"/>
      <c r="AH132" s="380" t="n">
        <f aca="false">VN69</f>
        <v>860.894704742539</v>
      </c>
      <c r="AI132" s="380" t="n">
        <f aca="false">VO69</f>
        <v>1016.761</v>
      </c>
      <c r="AM132" s="127" t="n">
        <f aca="false">$AM$112</f>
        <v>32752</v>
      </c>
      <c r="AN132" s="127"/>
      <c r="AO132" s="127"/>
      <c r="AP132" s="127"/>
      <c r="AQ132" s="120"/>
      <c r="AR132" s="120"/>
      <c r="AS132" s="120"/>
      <c r="AT132" s="120"/>
      <c r="AU132" s="120"/>
      <c r="AV132" s="120"/>
      <c r="AW132" s="120"/>
      <c r="AX132" s="120"/>
      <c r="AY132" s="127"/>
      <c r="AZ132" s="849"/>
      <c r="UA132" s="456"/>
    </row>
    <row r="133" customFormat="false" ht="15" hidden="false" customHeight="false" outlineLevel="0" collapsed="false">
      <c r="C133" s="847" t="n">
        <f aca="false">C132+1</f>
        <v>45313</v>
      </c>
      <c r="D133" s="847"/>
      <c r="E133" s="847"/>
      <c r="Q133" s="127" t="n">
        <f aca="false">VG72</f>
        <v>30931.2759084868</v>
      </c>
      <c r="R133" s="127" t="n">
        <f aca="false">VH72</f>
        <v>29884</v>
      </c>
      <c r="S133" s="127"/>
      <c r="AH133" s="380" t="n">
        <f aca="false">VN72</f>
        <v>865.494704742539</v>
      </c>
      <c r="AI133" s="380" t="n">
        <f aca="false">VO72</f>
        <v>983.879</v>
      </c>
      <c r="AM133" s="127" t="n">
        <f aca="false">$AM$112</f>
        <v>32752</v>
      </c>
      <c r="AN133" s="127"/>
      <c r="AO133" s="127"/>
      <c r="AP133" s="127"/>
      <c r="AQ133" s="120"/>
      <c r="AR133" s="120"/>
      <c r="AS133" s="120"/>
      <c r="AT133" s="120"/>
      <c r="AU133" s="120"/>
      <c r="AV133" s="120"/>
      <c r="AW133" s="120"/>
      <c r="AX133" s="120"/>
      <c r="AY133" s="127"/>
      <c r="AZ133" s="849"/>
      <c r="UA133" s="456"/>
    </row>
    <row r="134" customFormat="false" ht="15" hidden="false" customHeight="false" outlineLevel="0" collapsed="false">
      <c r="C134" s="847" t="n">
        <f aca="false">C133+1</f>
        <v>45314</v>
      </c>
      <c r="D134" s="847"/>
      <c r="E134" s="847"/>
      <c r="Q134" s="127" t="n">
        <f aca="false">VG75</f>
        <v>30742.850973286</v>
      </c>
      <c r="R134" s="127" t="n">
        <f aca="false">VH75</f>
        <v>30249</v>
      </c>
      <c r="S134" s="127"/>
      <c r="AH134" s="380" t="n">
        <f aca="false">VN75</f>
        <v>865.494704742539</v>
      </c>
      <c r="AI134" s="380" t="n">
        <f aca="false">VO75</f>
        <v>951.212</v>
      </c>
      <c r="AM134" s="127" t="n">
        <f aca="false">$AM$112</f>
        <v>32752</v>
      </c>
      <c r="AN134" s="127"/>
      <c r="AO134" s="127"/>
      <c r="AP134" s="127"/>
      <c r="AQ134" s="120"/>
      <c r="AR134" s="120"/>
      <c r="AS134" s="120"/>
      <c r="AT134" s="120"/>
      <c r="AU134" s="120"/>
      <c r="AV134" s="120"/>
      <c r="AW134" s="120"/>
      <c r="AX134" s="120"/>
      <c r="AY134" s="127"/>
      <c r="AZ134" s="849"/>
      <c r="UA134" s="456"/>
    </row>
    <row r="135" customFormat="false" ht="15" hidden="false" customHeight="false" outlineLevel="0" collapsed="false">
      <c r="C135" s="847" t="n">
        <f aca="false">C134+1</f>
        <v>45315</v>
      </c>
      <c r="D135" s="847"/>
      <c r="E135" s="847"/>
      <c r="Q135" s="127" t="n">
        <f aca="false">VG78</f>
        <v>30848.8835575209</v>
      </c>
      <c r="R135" s="127" t="n">
        <f aca="false">VH78</f>
        <v>30294.039</v>
      </c>
      <c r="S135" s="127"/>
      <c r="AH135" s="380" t="n">
        <f aca="false">VN78</f>
        <v>865.394704742539</v>
      </c>
      <c r="AI135" s="380" t="n">
        <f aca="false">VO78</f>
        <v>879.18</v>
      </c>
      <c r="AM135" s="127" t="n">
        <f aca="false">$AM$112</f>
        <v>32752</v>
      </c>
      <c r="AN135" s="127"/>
      <c r="AO135" s="127"/>
      <c r="AP135" s="127"/>
      <c r="AQ135" s="120"/>
      <c r="AR135" s="120"/>
      <c r="AS135" s="120"/>
      <c r="AT135" s="120"/>
      <c r="AU135" s="120"/>
      <c r="AV135" s="120"/>
      <c r="AW135" s="120"/>
      <c r="AX135" s="120"/>
      <c r="AY135" s="127"/>
      <c r="AZ135" s="849"/>
      <c r="UA135" s="456"/>
    </row>
    <row r="136" customFormat="false" ht="15" hidden="false" customHeight="false" outlineLevel="0" collapsed="false">
      <c r="C136" s="847" t="n">
        <f aca="false">C135+1</f>
        <v>45316</v>
      </c>
      <c r="D136" s="847"/>
      <c r="E136" s="847"/>
      <c r="Q136" s="127" t="n">
        <f aca="false">VG81</f>
        <v>31012.7029950778</v>
      </c>
      <c r="R136" s="127" t="n">
        <f aca="false">VH81</f>
        <v>30087.245</v>
      </c>
      <c r="S136" s="127"/>
      <c r="AH136" s="380" t="n">
        <f aca="false">VN81</f>
        <v>865.394704742539</v>
      </c>
      <c r="AI136" s="380" t="n">
        <f aca="false">VO81</f>
        <v>852.705</v>
      </c>
      <c r="AM136" s="127" t="n">
        <f aca="false">$AM$112</f>
        <v>32752</v>
      </c>
      <c r="AN136" s="127"/>
      <c r="AO136" s="127"/>
      <c r="AP136" s="127"/>
      <c r="AQ136" s="127"/>
      <c r="AR136" s="127"/>
      <c r="AS136" s="127"/>
      <c r="AT136" s="127"/>
      <c r="AU136" s="127"/>
      <c r="AV136" s="127"/>
      <c r="AW136" s="127"/>
      <c r="AX136" s="127"/>
      <c r="AY136" s="127"/>
      <c r="AZ136" s="849"/>
      <c r="UA136" s="456"/>
    </row>
    <row r="137" customFormat="false" ht="15" hidden="false" customHeight="false" outlineLevel="0" collapsed="false">
      <c r="C137" s="847" t="n">
        <f aca="false">C136+1</f>
        <v>45317</v>
      </c>
      <c r="D137" s="847"/>
      <c r="E137" s="847"/>
      <c r="Q137" s="127" t="n">
        <f aca="false">VG84</f>
        <v>31017.4247461456</v>
      </c>
      <c r="R137" s="127" t="n">
        <f aca="false">VH84</f>
        <v>30112.305</v>
      </c>
      <c r="S137" s="127"/>
      <c r="AH137" s="380" t="n">
        <f aca="false">VN84</f>
        <v>864.494704742539</v>
      </c>
      <c r="AI137" s="380" t="n">
        <f aca="false">VO84</f>
        <v>852.705</v>
      </c>
      <c r="AM137" s="127" t="n">
        <f aca="false">$AM$112</f>
        <v>32752</v>
      </c>
      <c r="AN137" s="127"/>
      <c r="AO137" s="127"/>
      <c r="AP137" s="127"/>
      <c r="AQ137" s="127"/>
      <c r="AR137" s="127"/>
      <c r="AS137" s="127"/>
      <c r="AT137" s="127"/>
      <c r="AU137" s="127"/>
      <c r="AV137" s="127"/>
      <c r="AW137" s="127"/>
      <c r="AX137" s="127"/>
      <c r="AY137" s="127"/>
      <c r="AZ137" s="849"/>
      <c r="UA137" s="456"/>
    </row>
    <row r="138" customFormat="false" ht="15" hidden="false" customHeight="false" outlineLevel="0" collapsed="false">
      <c r="C138" s="847" t="n">
        <f aca="false">C137+1</f>
        <v>45318</v>
      </c>
      <c r="D138" s="847"/>
      <c r="E138" s="847"/>
      <c r="Q138" s="127" t="n">
        <f aca="false">VG87</f>
        <v>31084.7951434592</v>
      </c>
      <c r="R138" s="127" t="n">
        <f aca="false">VH87</f>
        <v>30098.365</v>
      </c>
      <c r="S138" s="127"/>
      <c r="AH138" s="380" t="n">
        <f aca="false">VN87</f>
        <v>868.682704742539</v>
      </c>
      <c r="AI138" s="380" t="n">
        <f aca="false">VO87</f>
        <v>852.705</v>
      </c>
      <c r="AM138" s="127" t="n">
        <f aca="false">$AM$112</f>
        <v>32752</v>
      </c>
      <c r="AN138" s="127"/>
      <c r="AO138" s="127"/>
      <c r="AP138" s="127"/>
      <c r="AQ138" s="127"/>
      <c r="AR138" s="127"/>
      <c r="AS138" s="127"/>
      <c r="AT138" s="127"/>
      <c r="AU138" s="127"/>
      <c r="AV138" s="127"/>
      <c r="AW138" s="127"/>
      <c r="AX138" s="127"/>
      <c r="AY138" s="127"/>
      <c r="AZ138" s="849"/>
    </row>
    <row r="139" customFormat="false" ht="15" hidden="false" customHeight="false" outlineLevel="0" collapsed="false">
      <c r="C139" s="847" t="n">
        <f aca="false">C138+1</f>
        <v>45319</v>
      </c>
      <c r="D139" s="847"/>
      <c r="E139" s="847"/>
      <c r="Q139" s="127" t="n">
        <f aca="false">VG90</f>
        <v>31104.7574444444</v>
      </c>
      <c r="R139" s="127" t="n">
        <f aca="false">VH90</f>
        <v>30078.325</v>
      </c>
      <c r="S139" s="127"/>
      <c r="AH139" s="380" t="n">
        <f aca="false">VN90</f>
        <v>869.182704742539</v>
      </c>
      <c r="AI139" s="380" t="n">
        <f aca="false">VO90</f>
        <v>852.705</v>
      </c>
      <c r="AM139" s="127" t="n">
        <f aca="false">$AM$112</f>
        <v>32752</v>
      </c>
      <c r="AN139" s="127"/>
      <c r="AO139" s="127"/>
      <c r="AP139" s="127"/>
      <c r="AQ139" s="127"/>
      <c r="AR139" s="127"/>
      <c r="AS139" s="127"/>
      <c r="AT139" s="127"/>
      <c r="AU139" s="127"/>
      <c r="AV139" s="127"/>
      <c r="AW139" s="127"/>
      <c r="AX139" s="127"/>
      <c r="AY139" s="127"/>
      <c r="AZ139" s="849"/>
    </row>
    <row r="140" customFormat="false" ht="15" hidden="false" customHeight="false" outlineLevel="0" collapsed="false">
      <c r="C140" s="847" t="n">
        <f aca="false">C139+1</f>
        <v>45320</v>
      </c>
      <c r="D140" s="847"/>
      <c r="E140" s="847"/>
      <c r="Q140" s="127" t="n">
        <f aca="false">VG93</f>
        <v>31141.6260964284</v>
      </c>
      <c r="R140" s="127" t="n">
        <f aca="false">VH93</f>
        <v>30060.385</v>
      </c>
      <c r="S140" s="127"/>
      <c r="AH140" s="380" t="n">
        <f aca="false">VN93</f>
        <v>869.182704742539</v>
      </c>
      <c r="AI140" s="380" t="n">
        <f aca="false">VO93</f>
        <v>852.705</v>
      </c>
      <c r="AM140" s="127" t="n">
        <f aca="false">$AM$112</f>
        <v>32752</v>
      </c>
      <c r="AN140" s="127"/>
      <c r="AO140" s="127"/>
      <c r="AP140" s="127"/>
      <c r="AQ140" s="127"/>
      <c r="AR140" s="127"/>
      <c r="AS140" s="127"/>
      <c r="AT140" s="127"/>
      <c r="AU140" s="127"/>
      <c r="AV140" s="127"/>
      <c r="AW140" s="127"/>
      <c r="AX140" s="127"/>
      <c r="AY140" s="127"/>
      <c r="AZ140" s="849"/>
    </row>
    <row r="141" customFormat="false" ht="15" hidden="false" customHeight="false" outlineLevel="0" collapsed="false">
      <c r="C141" s="847" t="n">
        <f aca="false">C140+1</f>
        <v>45321</v>
      </c>
      <c r="D141" s="847"/>
      <c r="E141" s="847"/>
      <c r="Q141" s="127" t="n">
        <f aca="false">VG96</f>
        <v>31183.7162870954</v>
      </c>
      <c r="R141" s="127" t="n">
        <f aca="false">VH96</f>
        <v>30267.445</v>
      </c>
      <c r="S141" s="127"/>
      <c r="AH141" s="380" t="n">
        <f aca="false">VN96</f>
        <v>869.382704742539</v>
      </c>
      <c r="AI141" s="380" t="n">
        <f aca="false">VO96</f>
        <v>852.705</v>
      </c>
      <c r="AM141" s="127" t="n">
        <f aca="false">$AM$112</f>
        <v>32752</v>
      </c>
      <c r="AN141" s="127"/>
      <c r="AO141" s="127"/>
      <c r="AP141" s="127"/>
      <c r="AQ141" s="127"/>
      <c r="AR141" s="127"/>
      <c r="AS141" s="127"/>
      <c r="AT141" s="127"/>
      <c r="AU141" s="127"/>
      <c r="AV141" s="127"/>
      <c r="AW141" s="127"/>
      <c r="AX141" s="127"/>
      <c r="AY141" s="127"/>
      <c r="AZ141" s="849"/>
    </row>
    <row r="142" customFormat="false" ht="15" hidden="false" customHeight="false" outlineLevel="0" collapsed="false">
      <c r="C142" s="847" t="n">
        <f aca="false">C141+1</f>
        <v>45322</v>
      </c>
      <c r="D142" s="847"/>
      <c r="E142" s="847"/>
      <c r="Q142" s="127" t="n">
        <f aca="false">VG99</f>
        <v>31304.0814341163</v>
      </c>
      <c r="R142" s="127" t="n">
        <f aca="false">VH99</f>
        <v>30260.414</v>
      </c>
      <c r="S142" s="127"/>
      <c r="AH142" s="380" t="n">
        <f aca="false">VN99</f>
        <v>871.078704742539</v>
      </c>
      <c r="AI142" s="380" t="n">
        <f aca="false">VO99</f>
        <v>852.705</v>
      </c>
      <c r="AM142" s="127" t="n">
        <f aca="false">$AM$112</f>
        <v>32752</v>
      </c>
      <c r="AN142" s="127"/>
      <c r="AO142" s="127"/>
      <c r="AP142" s="127"/>
      <c r="AQ142" s="127"/>
      <c r="AR142" s="127"/>
      <c r="AS142" s="127"/>
      <c r="AT142" s="127"/>
      <c r="AU142" s="127"/>
      <c r="AV142" s="127"/>
      <c r="AW142" s="127"/>
      <c r="AX142" s="127"/>
      <c r="AY142" s="127"/>
      <c r="AZ142" s="849"/>
    </row>
    <row r="145" customFormat="false" ht="15" hidden="false" customHeight="false" outlineLevel="0" collapsed="false">
      <c r="Q145" s="273" t="s">
        <v>486</v>
      </c>
      <c r="R145" s="273" t="s">
        <v>487</v>
      </c>
      <c r="AH145" s="273" t="s">
        <v>488</v>
      </c>
      <c r="AI145" s="273" t="s">
        <v>489</v>
      </c>
    </row>
    <row r="146" customFormat="false" ht="15" hidden="false" customHeight="false" outlineLevel="0" collapsed="false">
      <c r="C146" s="847" t="n">
        <f aca="false">C112</f>
        <v>45292</v>
      </c>
      <c r="Q146" s="380" t="n">
        <f aca="false">IF(VI9=0,NA(),VI9)</f>
        <v>30866.0493701997</v>
      </c>
      <c r="R146" s="380" t="n">
        <f aca="false">IF(VJ9=0,NA(),VJ9)</f>
        <v>30866.091</v>
      </c>
      <c r="AH146" s="380" t="n">
        <f aca="false">IF(VK9=0,NA(),VK9)</f>
        <v>27191.1957701997</v>
      </c>
      <c r="AI146" s="380" t="n">
        <f aca="false">IF(VL9=0,NA(),VL9)</f>
        <v>28897.091</v>
      </c>
    </row>
    <row r="147" customFormat="false" ht="15" hidden="false" customHeight="false" outlineLevel="0" collapsed="false">
      <c r="C147" s="847" t="n">
        <f aca="false">C113</f>
        <v>45293</v>
      </c>
      <c r="Q147" s="380" t="n">
        <f aca="false">IF(VI12=0,NA(),VI12)</f>
        <v>30815.0105853896</v>
      </c>
      <c r="R147" s="380" t="n">
        <f aca="false">IF(VJ12=0,NA(),VJ12)</f>
        <v>30814.609</v>
      </c>
      <c r="AH147" s="380" t="n">
        <f aca="false">IF(VK12=0,NA(),VK12)</f>
        <v>27054.4328853896</v>
      </c>
      <c r="AI147" s="380" t="n">
        <f aca="false">IF(VL12=0,NA(),VL12)</f>
        <v>28897.609</v>
      </c>
      <c r="TT147" s="373"/>
    </row>
    <row r="148" customFormat="false" ht="15" hidden="false" customHeight="false" outlineLevel="0" collapsed="false">
      <c r="C148" s="847" t="n">
        <f aca="false">C114</f>
        <v>45294</v>
      </c>
      <c r="Q148" s="380" t="n">
        <f aca="false">IF(VI15=0,NA(),VI15)</f>
        <v>30783.9898082437</v>
      </c>
      <c r="R148" s="380" t="n">
        <f aca="false">IF(VJ15=0,NA(),VJ15)</f>
        <v>30784.065</v>
      </c>
      <c r="AH148" s="380" t="n">
        <f aca="false">IF(VK15=0,NA(),VK15)</f>
        <v>27033.7967082437</v>
      </c>
      <c r="AI148" s="380" t="n">
        <f aca="false">IF(VL15=0,NA(),VL15)</f>
        <v>28899.065</v>
      </c>
    </row>
    <row r="149" customFormat="false" ht="15" hidden="false" customHeight="false" outlineLevel="0" collapsed="false">
      <c r="C149" s="847" t="n">
        <f aca="false">C115</f>
        <v>45295</v>
      </c>
      <c r="Q149" s="380" t="n">
        <f aca="false">IF(VI18=0,NA(),VI18)</f>
        <v>30743.0117777778</v>
      </c>
      <c r="R149" s="380" t="n">
        <f aca="false">IF(VJ18=0,NA(),VJ18)</f>
        <v>30743.479</v>
      </c>
      <c r="AH149" s="380" t="n">
        <f aca="false">IF(VK18=0,NA(),VK18)</f>
        <v>26966.7841777778</v>
      </c>
      <c r="AI149" s="380" t="n">
        <f aca="false">IF(VL18=0,NA(),VL18)</f>
        <v>29156.913</v>
      </c>
    </row>
    <row r="150" customFormat="false" ht="15" hidden="false" customHeight="false" outlineLevel="0" collapsed="false">
      <c r="C150" s="847" t="n">
        <f aca="false">C116</f>
        <v>45296</v>
      </c>
      <c r="Q150" s="380" t="n">
        <f aca="false">IF(VI21=0,NA(),VI21)</f>
        <v>30701.977552391</v>
      </c>
      <c r="R150" s="380" t="n">
        <f aca="false">IF(VJ21=0,NA(),VJ21)</f>
        <v>30705.472</v>
      </c>
      <c r="AH150" s="380" t="n">
        <f aca="false">IF(VK21=0,NA(),VK21)</f>
        <v>26847.650752391</v>
      </c>
      <c r="AI150" s="380" t="n">
        <f aca="false">IF(VL21=0,NA(),VL21)</f>
        <v>29974.472</v>
      </c>
    </row>
    <row r="151" customFormat="false" ht="15" hidden="false" customHeight="false" outlineLevel="0" collapsed="false">
      <c r="C151" s="847" t="n">
        <f aca="false">C117</f>
        <v>45297</v>
      </c>
      <c r="Q151" s="380" t="n">
        <f aca="false">IF(VI24=0,NA(),VI24)</f>
        <v>30649.0146971326</v>
      </c>
      <c r="R151" s="380" t="n">
        <f aca="false">IF(VJ24=0,NA(),VJ24)</f>
        <v>30652.999</v>
      </c>
      <c r="S151" s="380"/>
      <c r="AH151" s="380" t="n">
        <f aca="false">IF(VK24=0,NA(),VK24)</f>
        <v>26799.2433971326</v>
      </c>
      <c r="AI151" s="380" t="n">
        <f aca="false">IF(VL24=0,NA(),VL24)</f>
        <v>29565.999</v>
      </c>
      <c r="AL151" s="380"/>
    </row>
    <row r="152" customFormat="false" ht="15" hidden="false" customHeight="false" outlineLevel="0" collapsed="false">
      <c r="C152" s="847" t="n">
        <f aca="false">C118</f>
        <v>45298</v>
      </c>
      <c r="Q152" s="380" t="n">
        <f aca="false">IF(VI27=0,NA(),VI27)</f>
        <v>30612.0366666667</v>
      </c>
      <c r="R152" s="380" t="n">
        <f aca="false">IF(VJ27=0,NA(),VJ27)</f>
        <v>30614.419</v>
      </c>
      <c r="S152" s="380"/>
      <c r="AH152" s="380" t="n">
        <f aca="false">IF(VK27=0,NA(),VK27)</f>
        <v>27100.5166666667</v>
      </c>
      <c r="AI152" s="380" t="n">
        <f aca="false">IF(VL27=0,NA(),VL27)</f>
        <v>28964.419</v>
      </c>
      <c r="AL152" s="380"/>
    </row>
    <row r="153" customFormat="false" ht="15" hidden="false" customHeight="false" outlineLevel="0" collapsed="false">
      <c r="C153" s="847" t="n">
        <f aca="false">C119</f>
        <v>45299</v>
      </c>
      <c r="Q153" s="380" t="n">
        <f aca="false">IF(VI30=0,NA(),VI30)</f>
        <v>30564.0301984753</v>
      </c>
      <c r="R153" s="380" t="n">
        <f aca="false">IF(VJ30=0,NA(),VJ30)</f>
        <v>30567.001</v>
      </c>
      <c r="S153" s="380"/>
      <c r="AH153" s="380" t="n">
        <f aca="false">IF(VK30=0,NA(),VK30)</f>
        <v>27125.8715984753</v>
      </c>
      <c r="AI153" s="380" t="n">
        <f aca="false">IF(VL30=0,NA(),VL30)</f>
        <v>28898.001</v>
      </c>
      <c r="AL153" s="380"/>
    </row>
    <row r="154" customFormat="false" ht="15" hidden="false" customHeight="false" outlineLevel="0" collapsed="false">
      <c r="C154" s="847" t="n">
        <f aca="false">C120</f>
        <v>45300</v>
      </c>
      <c r="Q154" s="380" t="n">
        <f aca="false">IF(VI33=0,NA(),VI33)</f>
        <v>30541.9553296956</v>
      </c>
      <c r="R154" s="380" t="n">
        <f aca="false">IF(VJ33=0,NA(),VJ33)</f>
        <v>30544.802</v>
      </c>
      <c r="S154" s="380"/>
      <c r="AH154" s="380" t="n">
        <f aca="false">IF(VK33=0,NA(),VK33)</f>
        <v>27159.2232296956</v>
      </c>
      <c r="AI154" s="380" t="n">
        <f aca="false">IF(VL33=0,NA(),VL33)</f>
        <v>28896.802</v>
      </c>
      <c r="AL154" s="380"/>
    </row>
    <row r="155" customFormat="false" ht="15" hidden="false" customHeight="false" outlineLevel="0" collapsed="false">
      <c r="C155" s="847" t="n">
        <f aca="false">C121</f>
        <v>45301</v>
      </c>
      <c r="Q155" s="380" t="n">
        <f aca="false">IF(VI36=0,NA(),VI36)</f>
        <v>30505.0439910987</v>
      </c>
      <c r="R155" s="380" t="n">
        <f aca="false">IF(VJ36=0,NA(),VJ36)</f>
        <v>30507.76</v>
      </c>
      <c r="S155" s="380"/>
      <c r="AH155" s="380" t="n">
        <f aca="false">IF(VK36=0,NA(),VK36)</f>
        <v>27197.2954910987</v>
      </c>
      <c r="AI155" s="380" t="n">
        <f aca="false">IF(VL36=0,NA(),VL36)</f>
        <v>28897.76</v>
      </c>
      <c r="AL155" s="380"/>
    </row>
    <row r="156" customFormat="false" ht="15" hidden="false" customHeight="false" outlineLevel="0" collapsed="false">
      <c r="C156" s="847" t="n">
        <f aca="false">C122</f>
        <v>45302</v>
      </c>
      <c r="Q156" s="380" t="n">
        <f aca="false">IF(VI39=0,NA(),VI39)</f>
        <v>30478.0324122951</v>
      </c>
      <c r="R156" s="380" t="n">
        <f aca="false">IF(VJ39=0,NA(),VJ39)</f>
        <v>30483.469</v>
      </c>
      <c r="S156" s="380"/>
      <c r="AH156" s="380" t="n">
        <f aca="false">IF(VK39=0,NA(),VK39)</f>
        <v>27189.6932122951</v>
      </c>
      <c r="AI156" s="380" t="n">
        <f aca="false">IF(VL39=0,NA(),VL39)</f>
        <v>28899.469</v>
      </c>
      <c r="AL156" s="380"/>
    </row>
    <row r="157" customFormat="false" ht="15" hidden="false" customHeight="false" outlineLevel="0" collapsed="false">
      <c r="C157" s="847" t="n">
        <f aca="false">C123</f>
        <v>45303</v>
      </c>
      <c r="Q157" s="380" t="n">
        <f aca="false">IF(VI42=0,NA(),VI42)</f>
        <v>30445.9650667672</v>
      </c>
      <c r="R157" s="380" t="n">
        <f aca="false">IF(VJ42=0,NA(),VJ42)</f>
        <v>30450.193</v>
      </c>
      <c r="S157" s="380"/>
      <c r="AH157" s="380" t="n">
        <f aca="false">IF(VK42=0,NA(),VK42)</f>
        <v>26993.4453667672</v>
      </c>
      <c r="AI157" s="380" t="n">
        <f aca="false">IF(VL42=0,NA(),VL42)</f>
        <v>29032.193</v>
      </c>
      <c r="AL157" s="380"/>
    </row>
    <row r="158" customFormat="false" ht="15" hidden="false" customHeight="false" outlineLevel="0" collapsed="false">
      <c r="C158" s="847" t="n">
        <f aca="false">C124</f>
        <v>45304</v>
      </c>
      <c r="Q158" s="380" t="n">
        <f aca="false">IF(VI45=0,NA(),VI45)</f>
        <v>30418.9528518655</v>
      </c>
      <c r="R158" s="380" t="n">
        <f aca="false">IF(VJ45=0,NA(),VJ45)</f>
        <v>30423.237</v>
      </c>
      <c r="S158" s="380"/>
      <c r="AH158" s="380" t="n">
        <f aca="false">IF(VK45=0,NA(),VK45)</f>
        <v>26828.3286518655</v>
      </c>
      <c r="AI158" s="380" t="n">
        <f aca="false">IF(VL45=0,NA(),VL45)</f>
        <v>29223.237</v>
      </c>
      <c r="AL158" s="380"/>
    </row>
    <row r="159" customFormat="false" ht="15" hidden="false" customHeight="false" outlineLevel="0" collapsed="false">
      <c r="C159" s="847" t="n">
        <f aca="false">C125</f>
        <v>45305</v>
      </c>
      <c r="Q159" s="380" t="n">
        <f aca="false">IF(VI48=0,NA(),VI48)</f>
        <v>30391.989482383</v>
      </c>
      <c r="R159" s="380" t="n">
        <f aca="false">IF(VJ48=0,NA(),VJ48)</f>
        <v>30395.16</v>
      </c>
      <c r="S159" s="380"/>
      <c r="AH159" s="380" t="n">
        <f aca="false">IF(VK48=0,NA(),VK48)</f>
        <v>27278.007882383</v>
      </c>
      <c r="AI159" s="380" t="n">
        <f aca="false">IF(VL48=0,NA(),VL48)</f>
        <v>29672.16</v>
      </c>
      <c r="AL159" s="380"/>
    </row>
    <row r="160" customFormat="false" ht="15" hidden="false" customHeight="false" outlineLevel="0" collapsed="false">
      <c r="C160" s="847" t="n">
        <f aca="false">C126</f>
        <v>45306</v>
      </c>
      <c r="Q160" s="380" t="n">
        <f aca="false">IF(VI51=0,NA(),VI51)</f>
        <v>30375.0208433788</v>
      </c>
      <c r="R160" s="380" t="n">
        <f aca="false">IF(VJ51=0,NA(),VJ51)</f>
        <v>30378.331</v>
      </c>
      <c r="S160" s="380"/>
      <c r="AH160" s="380" t="n">
        <f aca="false">IF(VK51=0,NA(),VK51)</f>
        <v>26636.7415433788</v>
      </c>
      <c r="AI160" s="380" t="n">
        <f aca="false">IF(VL51=0,NA(),VL51)</f>
        <v>30116.331</v>
      </c>
      <c r="AL160" s="380"/>
    </row>
    <row r="161" customFormat="false" ht="15" hidden="false" customHeight="false" outlineLevel="0" collapsed="false">
      <c r="C161" s="847" t="n">
        <f aca="false">C127</f>
        <v>45307</v>
      </c>
      <c r="Q161" s="380" t="n">
        <f aca="false">IF(VI54=0,NA(),VI54)</f>
        <v>30354.0446668115</v>
      </c>
      <c r="R161" s="380" t="n">
        <f aca="false">IF(VJ54=0,NA(),VJ54)</f>
        <v>30358.011</v>
      </c>
      <c r="S161" s="380"/>
      <c r="AH161" s="380" t="n">
        <f aca="false">IF(VK54=0,NA(),VK54)</f>
        <v>26646.3701668115</v>
      </c>
      <c r="AI161" s="380" t="n">
        <f aca="false">IF(VL54=0,NA(),VL54)</f>
        <v>31362.809</v>
      </c>
      <c r="AL161" s="380"/>
    </row>
    <row r="162" customFormat="false" ht="15" hidden="false" customHeight="false" outlineLevel="0" collapsed="false">
      <c r="C162" s="847" t="n">
        <f aca="false">C128</f>
        <v>45308</v>
      </c>
      <c r="Q162" s="380" t="n">
        <f aca="false">IF(VI57=0,NA(),VI57)</f>
        <v>30331.0186103001</v>
      </c>
      <c r="R162" s="380" t="n">
        <f aca="false">IF(VJ57=0,NA(),VJ57)</f>
        <v>30333.583</v>
      </c>
      <c r="S162" s="380"/>
      <c r="AH162" s="380" t="n">
        <f aca="false">IF(VK57=0,NA(),VK57)</f>
        <v>26719.1072103001</v>
      </c>
      <c r="AI162" s="380" t="n">
        <f aca="false">IF(VL57=0,NA(),VL57)</f>
        <v>31541.583</v>
      </c>
      <c r="AL162" s="380"/>
    </row>
    <row r="163" customFormat="false" ht="15" hidden="false" customHeight="false" outlineLevel="0" collapsed="false">
      <c r="C163" s="847" t="n">
        <f aca="false">C129</f>
        <v>45309</v>
      </c>
      <c r="Q163" s="380" t="n">
        <f aca="false">IF(VI60=0,NA(),VI60)</f>
        <v>30316.0415827638</v>
      </c>
      <c r="R163" s="380" t="n">
        <f aca="false">IF(VJ60=0,NA(),VJ60)</f>
        <v>30320.457</v>
      </c>
      <c r="S163" s="380"/>
      <c r="AH163" s="380" t="n">
        <f aca="false">IF(VK60=0,NA(),VK60)</f>
        <v>27019.7475827638</v>
      </c>
      <c r="AI163" s="380" t="n">
        <f aca="false">IF(VL60=0,NA(),VL60)</f>
        <v>32107.253</v>
      </c>
      <c r="AL163" s="380"/>
    </row>
    <row r="164" customFormat="false" ht="15" hidden="false" customHeight="false" outlineLevel="0" collapsed="false">
      <c r="C164" s="847" t="n">
        <f aca="false">C130</f>
        <v>45310</v>
      </c>
      <c r="Q164" s="380" t="n">
        <f aca="false">IF(VI63=0,NA(),VI63)</f>
        <v>30298.0410550992</v>
      </c>
      <c r="R164" s="380" t="n">
        <f aca="false">IF(VJ63=0,NA(),VJ63)</f>
        <v>30301.945</v>
      </c>
      <c r="S164" s="380"/>
      <c r="AH164" s="380" t="n">
        <f aca="false">IF(VK63=0,NA(),VK63)</f>
        <v>26748.4231550992</v>
      </c>
      <c r="AI164" s="380" t="n">
        <f aca="false">IF(VL63=0,NA(),VL63)</f>
        <v>31604.945</v>
      </c>
      <c r="AL164" s="380"/>
    </row>
    <row r="165" customFormat="false" ht="15" hidden="false" customHeight="false" outlineLevel="0" collapsed="false">
      <c r="C165" s="847" t="n">
        <f aca="false">C131</f>
        <v>45311</v>
      </c>
      <c r="Q165" s="380" t="n">
        <f aca="false">IF(VI66=0,NA(),VI66)</f>
        <v>30287.0358156358</v>
      </c>
      <c r="R165" s="380" t="n">
        <f aca="false">IF(VJ66=0,NA(),VJ66)</f>
        <v>30290.171</v>
      </c>
      <c r="S165" s="380"/>
      <c r="AH165" s="380" t="n">
        <f aca="false">IF(VK66=0,NA(),VK66)</f>
        <v>27792.2042156358</v>
      </c>
      <c r="AI165" s="380" t="n">
        <f aca="false">IF(VL66=0,NA(),VL66)</f>
        <v>31258.171</v>
      </c>
      <c r="AL165" s="380"/>
    </row>
    <row r="166" customFormat="false" ht="15" hidden="false" customHeight="false" outlineLevel="0" collapsed="false">
      <c r="C166" s="847" t="n">
        <f aca="false">C132</f>
        <v>45312</v>
      </c>
      <c r="Q166" s="380" t="n">
        <f aca="false">IF(VI69=0,NA(),VI69)</f>
        <v>30271.0054528222</v>
      </c>
      <c r="R166" s="380" t="n">
        <f aca="false">IF(VJ69=0,NA(),VJ69)</f>
        <v>30275</v>
      </c>
      <c r="S166" s="380"/>
      <c r="AH166" s="380" t="n">
        <f aca="false">IF(VK69=0,NA(),VK69)</f>
        <v>26573.9757528222</v>
      </c>
      <c r="AI166" s="380" t="n">
        <f aca="false">IF(VL69=0,NA(),VL69)</f>
        <v>31012</v>
      </c>
      <c r="AL166" s="380"/>
    </row>
    <row r="167" customFormat="false" ht="15" hidden="false" customHeight="false" outlineLevel="0" collapsed="false">
      <c r="C167" s="847" t="n">
        <f aca="false">C133</f>
        <v>45313</v>
      </c>
      <c r="Q167" s="380" t="n">
        <f aca="false">IF(VI72=0,NA(),VI72)</f>
        <v>30259.9759084868</v>
      </c>
      <c r="R167" s="380" t="n">
        <f aca="false">IF(VJ72=0,NA(),VJ72)</f>
        <v>30264</v>
      </c>
      <c r="S167" s="380"/>
      <c r="AH167" s="380" t="n">
        <f aca="false">IF(VK72=0,NA(),VK72)</f>
        <v>26587.5756084868</v>
      </c>
      <c r="AI167" s="380" t="n">
        <f aca="false">IF(VL72=0,NA(),VL72)</f>
        <v>30853.908</v>
      </c>
      <c r="AL167" s="380"/>
    </row>
    <row r="168" customFormat="false" ht="15" hidden="false" customHeight="false" outlineLevel="0" collapsed="false">
      <c r="C168" s="847" t="n">
        <f aca="false">C134</f>
        <v>45314</v>
      </c>
      <c r="Q168" s="380" t="n">
        <f aca="false">IF(VI75=0,NA(),VI75)</f>
        <v>30251.950973286</v>
      </c>
      <c r="R168" s="380" t="n">
        <f aca="false">IF(VJ75=0,NA(),VJ75)</f>
        <v>30255.507</v>
      </c>
      <c r="S168" s="380"/>
      <c r="AH168" s="380" t="n">
        <f aca="false">IF(VK75=0,NA(),VK75)</f>
        <v>26607.220173286</v>
      </c>
      <c r="AI168" s="380" t="n">
        <f aca="false">IF(VL75=0,NA(),VL75)</f>
        <v>30817.507</v>
      </c>
      <c r="AL168" s="380"/>
    </row>
    <row r="169" customFormat="false" ht="15" hidden="false" customHeight="false" outlineLevel="0" collapsed="false">
      <c r="C169" s="847" t="n">
        <f aca="false">C135</f>
        <v>45315</v>
      </c>
      <c r="Q169" s="380" t="n">
        <f aca="false">IF(VI78=0,NA(),VI78)</f>
        <v>30240.9835575209</v>
      </c>
      <c r="R169" s="380" t="e">
        <f aca="false">IF(VJ78=0,NA(),VJ78)</f>
        <v>#N/A</v>
      </c>
      <c r="S169" s="380"/>
      <c r="AH169" s="380" t="n">
        <f aca="false">IF(VK78=0,NA(),VK78)</f>
        <v>26588.8701575209</v>
      </c>
      <c r="AI169" s="380" t="e">
        <f aca="false">IF(VL78=0,NA(),VL78)</f>
        <v>#N/A</v>
      </c>
      <c r="AL169" s="380"/>
    </row>
    <row r="170" customFormat="false" ht="15" hidden="false" customHeight="false" outlineLevel="0" collapsed="false">
      <c r="C170" s="847" t="n">
        <f aca="false">C136</f>
        <v>45316</v>
      </c>
      <c r="Q170" s="380" t="n">
        <f aca="false">IF(VI81=0,NA(),VI81)</f>
        <v>30233.0029950778</v>
      </c>
      <c r="R170" s="380" t="e">
        <f aca="false">IF(VJ81=0,NA(),VJ81)</f>
        <v>#N/A</v>
      </c>
      <c r="S170" s="380"/>
      <c r="AH170" s="380" t="n">
        <f aca="false">IF(VK81=0,NA(),VK81)</f>
        <v>26635.5367950778</v>
      </c>
      <c r="AI170" s="380" t="e">
        <f aca="false">IF(VL81=0,NA(),VL81)</f>
        <v>#N/A</v>
      </c>
      <c r="AL170" s="380"/>
    </row>
    <row r="171" customFormat="false" ht="15" hidden="false" customHeight="false" outlineLevel="0" collapsed="false">
      <c r="C171" s="847" t="n">
        <f aca="false">C137</f>
        <v>45317</v>
      </c>
      <c r="Q171" s="380" t="n">
        <f aca="false">IF(VI84=0,NA(),VI84)</f>
        <v>30221.0247461456</v>
      </c>
      <c r="R171" s="380" t="e">
        <f aca="false">IF(VJ84=0,NA(),VJ84)</f>
        <v>#N/A</v>
      </c>
      <c r="S171" s="380"/>
      <c r="AH171" s="380" t="n">
        <f aca="false">IF(VK84=0,NA(),VK84)</f>
        <v>26640.1184461456</v>
      </c>
      <c r="AI171" s="380" t="e">
        <f aca="false">IF(VL84=0,NA(),VL84)</f>
        <v>#N/A</v>
      </c>
      <c r="AL171" s="380"/>
    </row>
    <row r="172" customFormat="false" ht="15" hidden="false" customHeight="false" outlineLevel="0" collapsed="false">
      <c r="C172" s="847" t="n">
        <f aca="false">C138</f>
        <v>45318</v>
      </c>
      <c r="Q172" s="380" t="n">
        <f aca="false">IF(VI87=0,NA(),VI87)</f>
        <v>30217.9951434592</v>
      </c>
      <c r="R172" s="380" t="e">
        <f aca="false">IF(VJ87=0,NA(),VJ87)</f>
        <v>#N/A</v>
      </c>
      <c r="S172" s="380"/>
      <c r="AH172" s="380" t="n">
        <f aca="false">IF(VK87=0,NA(),VK87)</f>
        <v>28452.1929434592</v>
      </c>
      <c r="AI172" s="380" t="e">
        <f aca="false">IF(VL87=0,NA(),VL87)</f>
        <v>#N/A</v>
      </c>
      <c r="AL172" s="380"/>
    </row>
    <row r="173" customFormat="false" ht="15" hidden="false" customHeight="false" outlineLevel="0" collapsed="false">
      <c r="C173" s="847" t="n">
        <f aca="false">C139</f>
        <v>45319</v>
      </c>
      <c r="Q173" s="380" t="n">
        <f aca="false">IF(VI90=0,NA(),VI90)</f>
        <v>30213.9574444444</v>
      </c>
      <c r="R173" s="380" t="e">
        <f aca="false">IF(VJ90=0,NA(),VJ90)</f>
        <v>#N/A</v>
      </c>
      <c r="S173" s="380"/>
      <c r="AH173" s="380" t="n">
        <f aca="false">IF(VK90=0,NA(),VK90)</f>
        <v>28467.2487444444</v>
      </c>
      <c r="AI173" s="380" t="e">
        <f aca="false">IF(VL90=0,NA(),VL90)</f>
        <v>#N/A</v>
      </c>
      <c r="AL173" s="380"/>
    </row>
    <row r="174" customFormat="false" ht="15" hidden="false" customHeight="false" outlineLevel="0" collapsed="false">
      <c r="C174" s="847" t="n">
        <f aca="false">C140</f>
        <v>45320</v>
      </c>
      <c r="Q174" s="380" t="n">
        <f aca="false">IF(VI93=0,NA(),VI93)</f>
        <v>30211.0260964284</v>
      </c>
      <c r="R174" s="380" t="e">
        <f aca="false">IF(VJ93=0,NA(),VJ93)</f>
        <v>#N/A</v>
      </c>
      <c r="S174" s="380"/>
      <c r="AH174" s="380" t="n">
        <f aca="false">IF(VK93=0,NA(),VK93)</f>
        <v>28503.1526964284</v>
      </c>
      <c r="AI174" s="380" t="e">
        <f aca="false">IF(VL93=0,NA(),VL93)</f>
        <v>#N/A</v>
      </c>
      <c r="AL174" s="380"/>
    </row>
    <row r="175" customFormat="false" ht="15" hidden="false" customHeight="false" outlineLevel="0" collapsed="false">
      <c r="C175" s="847" t="n">
        <f aca="false">C141</f>
        <v>45321</v>
      </c>
      <c r="Q175" s="380" t="n">
        <f aca="false">IF(VI96=0,NA(),VI96)</f>
        <v>30206.0162870954</v>
      </c>
      <c r="R175" s="380" t="e">
        <f aca="false">IF(VJ96=0,NA(),VJ96)</f>
        <v>#N/A</v>
      </c>
      <c r="S175" s="380"/>
      <c r="AH175" s="380" t="n">
        <f aca="false">IF(VK96=0,NA(),VK96)</f>
        <v>28537.8934870954</v>
      </c>
      <c r="AI175" s="380" t="e">
        <f aca="false">IF(VL96=0,NA(),VL96)</f>
        <v>#N/A</v>
      </c>
      <c r="AL175" s="380"/>
    </row>
    <row r="176" customFormat="false" ht="15" hidden="false" customHeight="false" outlineLevel="0" collapsed="false">
      <c r="C176" s="847" t="n">
        <f aca="false">C142</f>
        <v>45322</v>
      </c>
      <c r="Q176" s="380" t="n">
        <f aca="false">IF(VI99=0,NA(),VI99)</f>
        <v>30201.9814341163</v>
      </c>
      <c r="R176" s="380" t="e">
        <f aca="false">IF(VJ99=0,NA(),VJ99)</f>
        <v>#N/A</v>
      </c>
      <c r="S176" s="380"/>
      <c r="AH176" s="380" t="n">
        <f aca="false">IF(VK99=0,NA(),VK99)</f>
        <v>28918.9058341163</v>
      </c>
      <c r="AI176" s="380" t="e">
        <f aca="false">IF(VL99=0,NA(),VL99)</f>
        <v>#N/A</v>
      </c>
      <c r="AL176" s="380"/>
    </row>
    <row r="177" customFormat="false" ht="15" hidden="false" customHeight="false" outlineLevel="0" collapsed="false">
      <c r="Q177" s="380"/>
      <c r="R177" s="380"/>
      <c r="AH177" s="380"/>
      <c r="AI177" s="380"/>
    </row>
    <row r="178" customFormat="false" ht="15" hidden="false" customHeight="false" outlineLevel="0" collapsed="false">
      <c r="Q178" s="380"/>
      <c r="R178" s="380"/>
      <c r="AH178" s="380"/>
      <c r="AI178" s="380"/>
    </row>
    <row r="179" customFormat="false" ht="15" hidden="false" customHeight="false" outlineLevel="0" collapsed="false">
      <c r="Q179" s="380"/>
      <c r="R179" s="380"/>
      <c r="AH179" s="380"/>
      <c r="AI179" s="380"/>
    </row>
    <row r="180" customFormat="false" ht="15" hidden="false" customHeight="false" outlineLevel="0" collapsed="false">
      <c r="Q180" s="380"/>
      <c r="R180" s="380"/>
      <c r="AH180" s="380"/>
      <c r="AI180" s="380"/>
    </row>
    <row r="181" customFormat="false" ht="15" hidden="false" customHeight="false" outlineLevel="0" collapsed="false">
      <c r="Q181" s="380"/>
      <c r="R181" s="380"/>
      <c r="AH181" s="380"/>
      <c r="AI181" s="380"/>
    </row>
    <row r="182" customFormat="false" ht="15" hidden="false" customHeight="false" outlineLevel="0" collapsed="false">
      <c r="Q182" s="380"/>
      <c r="R182" s="380"/>
      <c r="AH182" s="380"/>
      <c r="AI182" s="380"/>
    </row>
    <row r="183" customFormat="false" ht="15" hidden="false" customHeight="false" outlineLevel="0" collapsed="false">
      <c r="Q183" s="380"/>
      <c r="R183" s="380"/>
      <c r="AH183" s="380"/>
      <c r="AI183" s="380"/>
    </row>
    <row r="184" customFormat="false" ht="15" hidden="false" customHeight="false" outlineLevel="0" collapsed="false">
      <c r="Q184" s="380"/>
      <c r="R184" s="380"/>
      <c r="AH184" s="380"/>
      <c r="AI184" s="380"/>
    </row>
    <row r="185" customFormat="false" ht="15" hidden="false" customHeight="false" outlineLevel="0" collapsed="false">
      <c r="Q185" s="380"/>
      <c r="R185" s="380"/>
      <c r="AH185" s="380"/>
      <c r="AI185" s="380"/>
    </row>
    <row r="186" customFormat="false" ht="15" hidden="false" customHeight="false" outlineLevel="0" collapsed="false">
      <c r="Q186" s="380"/>
      <c r="R186" s="380"/>
      <c r="AH186" s="380"/>
      <c r="AI186" s="380"/>
    </row>
    <row r="187" customFormat="false" ht="15" hidden="false" customHeight="false" outlineLevel="0" collapsed="false">
      <c r="Q187" s="380"/>
      <c r="R187" s="380"/>
      <c r="AH187" s="380"/>
      <c r="AI187" s="380"/>
    </row>
    <row r="188" customFormat="false" ht="15" hidden="false" customHeight="false" outlineLevel="0" collapsed="false">
      <c r="Q188" s="380"/>
      <c r="R188" s="380"/>
      <c r="AH188" s="380"/>
      <c r="AI188" s="380"/>
    </row>
    <row r="189" customFormat="false" ht="15" hidden="false" customHeight="false" outlineLevel="0" collapsed="false">
      <c r="Q189" s="380"/>
      <c r="R189" s="380"/>
      <c r="AH189" s="380"/>
      <c r="AI189" s="380"/>
    </row>
    <row r="190" customFormat="false" ht="15" hidden="false" customHeight="false" outlineLevel="0" collapsed="false">
      <c r="Q190" s="380"/>
      <c r="R190" s="380"/>
      <c r="AH190" s="380"/>
      <c r="AI190" s="380"/>
    </row>
    <row r="191" customFormat="false" ht="15" hidden="false" customHeight="false" outlineLevel="0" collapsed="false">
      <c r="Q191" s="380"/>
      <c r="R191" s="380"/>
      <c r="AH191" s="380"/>
      <c r="AI191" s="380"/>
    </row>
    <row r="192" customFormat="false" ht="15" hidden="false" customHeight="false" outlineLevel="0" collapsed="false">
      <c r="Q192" s="380"/>
      <c r="R192" s="380"/>
      <c r="AH192" s="380"/>
      <c r="AI192" s="380"/>
    </row>
    <row r="193" customFormat="false" ht="15" hidden="false" customHeight="false" outlineLevel="0" collapsed="false">
      <c r="Q193" s="380"/>
      <c r="R193" s="380"/>
      <c r="AH193" s="380"/>
      <c r="AI193" s="380"/>
    </row>
    <row r="194" customFormat="false" ht="15" hidden="false" customHeight="false" outlineLevel="0" collapsed="false">
      <c r="Q194" s="380"/>
      <c r="R194" s="380"/>
      <c r="AH194" s="380"/>
      <c r="AI194" s="380"/>
    </row>
    <row r="195" customFormat="false" ht="15" hidden="false" customHeight="false" outlineLevel="0" collapsed="false">
      <c r="Q195" s="380"/>
      <c r="R195" s="380"/>
      <c r="AH195" s="380"/>
      <c r="AI195" s="380"/>
    </row>
    <row r="196" customFormat="false" ht="15" hidden="false" customHeight="false" outlineLevel="0" collapsed="false">
      <c r="Q196" s="380"/>
      <c r="R196" s="380"/>
      <c r="AH196" s="380"/>
      <c r="AI196" s="380"/>
    </row>
    <row r="197" customFormat="false" ht="15" hidden="false" customHeight="false" outlineLevel="0" collapsed="false">
      <c r="Q197" s="380"/>
      <c r="R197" s="380"/>
      <c r="AH197" s="380"/>
      <c r="AI197" s="380"/>
    </row>
    <row r="198" customFormat="false" ht="15" hidden="false" customHeight="false" outlineLevel="0" collapsed="false">
      <c r="Q198" s="380"/>
      <c r="R198" s="380"/>
      <c r="AH198" s="380"/>
      <c r="AI198" s="380"/>
    </row>
    <row r="199" customFormat="false" ht="15" hidden="false" customHeight="false" outlineLevel="0" collapsed="false">
      <c r="Q199" s="380"/>
      <c r="R199" s="380"/>
      <c r="AH199" s="380"/>
      <c r="AI199" s="380"/>
    </row>
    <row r="200" customFormat="false" ht="15" hidden="false" customHeight="false" outlineLevel="0" collapsed="false">
      <c r="Q200" s="380"/>
      <c r="R200" s="380"/>
      <c r="AH200" s="380"/>
      <c r="AI200" s="380"/>
    </row>
    <row r="201" customFormat="false" ht="15" hidden="false" customHeight="false" outlineLevel="0" collapsed="false">
      <c r="Q201" s="380"/>
      <c r="R201" s="380"/>
      <c r="AH201" s="380"/>
      <c r="AI201" s="380"/>
    </row>
    <row r="202" customFormat="false" ht="15" hidden="false" customHeight="false" outlineLevel="0" collapsed="false">
      <c r="Q202" s="380"/>
      <c r="R202" s="380"/>
      <c r="AH202" s="380"/>
      <c r="AI202" s="380"/>
    </row>
    <row r="203" customFormat="false" ht="15" hidden="false" customHeight="false" outlineLevel="0" collapsed="false">
      <c r="Q203" s="380"/>
      <c r="R203" s="380"/>
      <c r="AH203" s="380"/>
      <c r="AI203" s="380"/>
    </row>
    <row r="204" customFormat="false" ht="15" hidden="false" customHeight="false" outlineLevel="0" collapsed="false">
      <c r="Q204" s="380"/>
      <c r="R204" s="380"/>
      <c r="AH204" s="380"/>
      <c r="AI204" s="380"/>
    </row>
    <row r="205" customFormat="false" ht="15" hidden="false" customHeight="false" outlineLevel="0" collapsed="false">
      <c r="Q205" s="380"/>
      <c r="R205" s="380"/>
      <c r="AH205" s="380"/>
      <c r="AI205" s="380"/>
    </row>
    <row r="206" customFormat="false" ht="15" hidden="false" customHeight="false" outlineLevel="0" collapsed="false">
      <c r="Q206" s="380"/>
      <c r="R206" s="380"/>
      <c r="AH206" s="380"/>
      <c r="AI206" s="380"/>
    </row>
    <row r="207" customFormat="false" ht="15" hidden="false" customHeight="false" outlineLevel="0" collapsed="false">
      <c r="Q207" s="380"/>
      <c r="R207" s="380"/>
      <c r="AH207" s="380"/>
      <c r="AI207" s="380"/>
    </row>
    <row r="208" customFormat="false" ht="15" hidden="false" customHeight="false" outlineLevel="0" collapsed="false">
      <c r="Q208" s="380"/>
      <c r="R208" s="380"/>
      <c r="AH208" s="380"/>
      <c r="AI208" s="380"/>
    </row>
    <row r="209" customFormat="false" ht="15" hidden="false" customHeight="false" outlineLevel="0" collapsed="false">
      <c r="Q209" s="380"/>
      <c r="R209" s="380"/>
      <c r="AH209" s="380"/>
      <c r="AI209" s="380"/>
    </row>
    <row r="210" customFormat="false" ht="15" hidden="false" customHeight="false" outlineLevel="0" collapsed="false">
      <c r="Q210" s="380"/>
      <c r="R210" s="380"/>
      <c r="AH210" s="380"/>
      <c r="AI210" s="380"/>
    </row>
    <row r="211" customFormat="false" ht="15" hidden="false" customHeight="false" outlineLevel="0" collapsed="false">
      <c r="Q211" s="380"/>
      <c r="R211" s="380"/>
      <c r="AH211" s="380"/>
      <c r="AI211" s="380"/>
    </row>
    <row r="212" customFormat="false" ht="15" hidden="false" customHeight="false" outlineLevel="0" collapsed="false">
      <c r="Q212" s="380"/>
      <c r="R212" s="380"/>
      <c r="AH212" s="380"/>
      <c r="AI212" s="380"/>
    </row>
    <row r="213" customFormat="false" ht="15" hidden="false" customHeight="false" outlineLevel="0" collapsed="false">
      <c r="Q213" s="380"/>
      <c r="R213" s="380"/>
      <c r="AH213" s="380"/>
      <c r="AI213" s="380"/>
    </row>
    <row r="214" customFormat="false" ht="15" hidden="false" customHeight="false" outlineLevel="0" collapsed="false">
      <c r="Q214" s="380"/>
      <c r="R214" s="380"/>
      <c r="AH214" s="380"/>
      <c r="AI214" s="380"/>
    </row>
    <row r="215" customFormat="false" ht="15" hidden="false" customHeight="false" outlineLevel="0" collapsed="false">
      <c r="Q215" s="380"/>
      <c r="R215" s="380"/>
      <c r="AH215" s="380"/>
      <c r="AI215" s="380"/>
    </row>
    <row r="216" customFormat="false" ht="15" hidden="false" customHeight="false" outlineLevel="0" collapsed="false">
      <c r="Q216" s="380"/>
      <c r="R216" s="380"/>
      <c r="AH216" s="380"/>
      <c r="AI216" s="380"/>
    </row>
    <row r="217" customFormat="false" ht="15" hidden="false" customHeight="false" outlineLevel="0" collapsed="false">
      <c r="Q217" s="380"/>
      <c r="R217" s="380"/>
      <c r="AH217" s="380"/>
      <c r="AI217" s="380"/>
    </row>
    <row r="218" customFormat="false" ht="15" hidden="false" customHeight="false" outlineLevel="0" collapsed="false">
      <c r="Q218" s="380"/>
      <c r="R218" s="380"/>
      <c r="AH218" s="380"/>
      <c r="AI218" s="380"/>
    </row>
    <row r="219" customFormat="false" ht="15" hidden="false" customHeight="false" outlineLevel="0" collapsed="false">
      <c r="Q219" s="380"/>
      <c r="R219" s="380"/>
      <c r="AH219" s="380"/>
      <c r="AI219" s="380"/>
    </row>
    <row r="220" customFormat="false" ht="15" hidden="false" customHeight="false" outlineLevel="0" collapsed="false">
      <c r="Q220" s="380"/>
      <c r="R220" s="380"/>
      <c r="AH220" s="380"/>
      <c r="AI220" s="380"/>
    </row>
    <row r="221" customFormat="false" ht="15" hidden="false" customHeight="false" outlineLevel="0" collapsed="false">
      <c r="Q221" s="380"/>
      <c r="R221" s="380"/>
      <c r="AH221" s="380"/>
      <c r="AI221" s="380"/>
    </row>
    <row r="222" customFormat="false" ht="15" hidden="false" customHeight="false" outlineLevel="0" collapsed="false">
      <c r="Q222" s="380"/>
      <c r="R222" s="380"/>
      <c r="AH222" s="380"/>
      <c r="AI222" s="380"/>
    </row>
    <row r="223" customFormat="false" ht="15" hidden="false" customHeight="false" outlineLevel="0" collapsed="false">
      <c r="Q223" s="380"/>
      <c r="R223" s="380"/>
      <c r="AH223" s="380"/>
      <c r="AI223" s="380"/>
    </row>
    <row r="224" customFormat="false" ht="15" hidden="false" customHeight="false" outlineLevel="0" collapsed="false">
      <c r="Q224" s="380"/>
      <c r="R224" s="380"/>
      <c r="AH224" s="380"/>
      <c r="AI224" s="380"/>
    </row>
    <row r="225" customFormat="false" ht="15" hidden="false" customHeight="false" outlineLevel="0" collapsed="false">
      <c r="Q225" s="380"/>
      <c r="R225" s="380"/>
      <c r="AH225" s="380"/>
      <c r="AI225" s="380"/>
    </row>
    <row r="226" customFormat="false" ht="15" hidden="false" customHeight="false" outlineLevel="0" collapsed="false">
      <c r="Q226" s="380"/>
      <c r="R226" s="380"/>
      <c r="AH226" s="380"/>
      <c r="AI226" s="380"/>
    </row>
    <row r="227" customFormat="false" ht="15" hidden="false" customHeight="false" outlineLevel="0" collapsed="false">
      <c r="Q227" s="380"/>
      <c r="R227" s="380"/>
      <c r="AH227" s="380"/>
      <c r="AI227" s="380"/>
    </row>
    <row r="228" customFormat="false" ht="15" hidden="false" customHeight="false" outlineLevel="0" collapsed="false">
      <c r="Q228" s="380"/>
      <c r="R228" s="380"/>
      <c r="AH228" s="380"/>
      <c r="AI228" s="380"/>
    </row>
    <row r="229" customFormat="false" ht="15" hidden="false" customHeight="false" outlineLevel="0" collapsed="false">
      <c r="Q229" s="380"/>
      <c r="R229" s="380"/>
      <c r="AH229" s="380"/>
      <c r="AI229" s="380"/>
    </row>
    <row r="230" customFormat="false" ht="15" hidden="false" customHeight="false" outlineLevel="0" collapsed="false">
      <c r="Q230" s="380"/>
      <c r="R230" s="380"/>
      <c r="AH230" s="380"/>
      <c r="AI230" s="380"/>
    </row>
    <row r="231" customFormat="false" ht="15" hidden="false" customHeight="false" outlineLevel="0" collapsed="false">
      <c r="Q231" s="380"/>
      <c r="R231" s="380"/>
      <c r="AH231" s="380"/>
      <c r="AI231" s="380"/>
    </row>
    <row r="232" customFormat="false" ht="15" hidden="false" customHeight="false" outlineLevel="0" collapsed="false">
      <c r="Q232" s="380"/>
      <c r="R232" s="380"/>
      <c r="AH232" s="380"/>
      <c r="AI232" s="380"/>
    </row>
    <row r="233" customFormat="false" ht="15" hidden="false" customHeight="false" outlineLevel="0" collapsed="false">
      <c r="Q233" s="380"/>
      <c r="R233" s="380"/>
      <c r="AH233" s="380"/>
      <c r="AI233" s="380"/>
    </row>
    <row r="234" customFormat="false" ht="15" hidden="false" customHeight="false" outlineLevel="0" collapsed="false">
      <c r="Q234" s="380"/>
      <c r="R234" s="380"/>
      <c r="AH234" s="380"/>
      <c r="AI234" s="380"/>
    </row>
    <row r="235" customFormat="false" ht="15" hidden="false" customHeight="false" outlineLevel="0" collapsed="false">
      <c r="Q235" s="380"/>
      <c r="R235" s="380"/>
      <c r="AH235" s="380"/>
      <c r="AI235" s="380"/>
    </row>
    <row r="236" customFormat="false" ht="15" hidden="false" customHeight="false" outlineLevel="0" collapsed="false">
      <c r="Q236" s="380"/>
      <c r="R236" s="380"/>
      <c r="AH236" s="380"/>
      <c r="AI236" s="380"/>
    </row>
    <row r="237" customFormat="false" ht="15" hidden="false" customHeight="false" outlineLevel="0" collapsed="false">
      <c r="Q237" s="380"/>
      <c r="R237" s="380"/>
      <c r="AH237" s="380"/>
      <c r="AI237" s="380"/>
    </row>
    <row r="238" customFormat="false" ht="15" hidden="false" customHeight="false" outlineLevel="0" collapsed="false">
      <c r="Q238" s="380"/>
      <c r="R238" s="380"/>
      <c r="AH238" s="380"/>
      <c r="AI238" s="380"/>
    </row>
    <row r="239" customFormat="false" ht="15" hidden="false" customHeight="false" outlineLevel="0" collapsed="false">
      <c r="Q239" s="380"/>
      <c r="R239" s="380"/>
      <c r="AH239" s="380"/>
      <c r="AI239" s="380"/>
    </row>
    <row r="240" customFormat="false" ht="15" hidden="false" customHeight="false" outlineLevel="0" collapsed="false">
      <c r="Q240" s="380"/>
      <c r="R240" s="380"/>
      <c r="AH240" s="380"/>
      <c r="AI240" s="380"/>
    </row>
    <row r="241" customFormat="false" ht="15" hidden="false" customHeight="false" outlineLevel="0" collapsed="false">
      <c r="Q241" s="380"/>
      <c r="R241" s="380"/>
      <c r="AH241" s="380"/>
      <c r="AI241" s="380"/>
    </row>
    <row r="242" customFormat="false" ht="15" hidden="false" customHeight="false" outlineLevel="0" collapsed="false">
      <c r="Q242" s="380"/>
      <c r="R242" s="380"/>
      <c r="AH242" s="380"/>
      <c r="AI242" s="380"/>
    </row>
    <row r="243" customFormat="false" ht="15" hidden="false" customHeight="false" outlineLevel="0" collapsed="false">
      <c r="Q243" s="380"/>
      <c r="R243" s="380"/>
      <c r="AH243" s="380"/>
      <c r="AI243" s="380"/>
    </row>
    <row r="244" customFormat="false" ht="15" hidden="false" customHeight="false" outlineLevel="0" collapsed="false">
      <c r="Q244" s="380"/>
      <c r="R244" s="380"/>
      <c r="AH244" s="380"/>
      <c r="AI244" s="380"/>
    </row>
    <row r="245" customFormat="false" ht="15" hidden="false" customHeight="false" outlineLevel="0" collapsed="false">
      <c r="Q245" s="380"/>
      <c r="R245" s="380"/>
      <c r="AH245" s="380"/>
      <c r="AI245" s="380"/>
    </row>
    <row r="246" customFormat="false" ht="15" hidden="false" customHeight="false" outlineLevel="0" collapsed="false">
      <c r="Q246" s="380"/>
      <c r="R246" s="380"/>
      <c r="AH246" s="380"/>
      <c r="AI246" s="380"/>
    </row>
    <row r="247" customFormat="false" ht="15" hidden="false" customHeight="false" outlineLevel="0" collapsed="false">
      <c r="Q247" s="380"/>
      <c r="R247" s="380"/>
      <c r="AH247" s="380"/>
      <c r="AI247" s="380"/>
    </row>
    <row r="248" customFormat="false" ht="15" hidden="false" customHeight="false" outlineLevel="0" collapsed="false">
      <c r="Q248" s="380"/>
      <c r="R248" s="380"/>
      <c r="AH248" s="380"/>
      <c r="AI248" s="380"/>
    </row>
    <row r="249" customFormat="false" ht="15" hidden="false" customHeight="false" outlineLevel="0" collapsed="false">
      <c r="Q249" s="380"/>
      <c r="R249" s="380"/>
      <c r="AH249" s="380"/>
      <c r="AI249" s="380"/>
    </row>
    <row r="250" customFormat="false" ht="15" hidden="false" customHeight="false" outlineLevel="0" collapsed="false">
      <c r="Q250" s="380"/>
      <c r="R250" s="380"/>
      <c r="AH250" s="380"/>
      <c r="AI250" s="380"/>
    </row>
    <row r="251" customFormat="false" ht="15" hidden="false" customHeight="false" outlineLevel="0" collapsed="false">
      <c r="Q251" s="380"/>
      <c r="R251" s="380"/>
      <c r="AH251" s="380"/>
      <c r="AI251" s="380"/>
    </row>
  </sheetData>
  <autoFilter ref="A145:YE176"/>
  <mergeCells count="127">
    <mergeCell ref="A1:DG1"/>
    <mergeCell ref="A2:AL2"/>
    <mergeCell ref="B4:AI5"/>
    <mergeCell ref="AL4:BO5"/>
    <mergeCell ref="BR4:CI5"/>
    <mergeCell ref="CL4:DC5"/>
    <mergeCell ref="DF4:DG5"/>
    <mergeCell ref="DJ4:DK5"/>
    <mergeCell ref="DN4:EE5"/>
    <mergeCell ref="EH4:FE5"/>
    <mergeCell ref="FH4:HX5"/>
    <mergeCell ref="IA4:IR5"/>
    <mergeCell ref="IU4:KY5"/>
    <mergeCell ref="LB4:LC5"/>
    <mergeCell ref="LF4:LG5"/>
    <mergeCell ref="LJ4:LK5"/>
    <mergeCell ref="LN4:LO5"/>
    <mergeCell ref="LR4:OC5"/>
    <mergeCell ref="OF4:PX5"/>
    <mergeCell ref="QA4:RD5"/>
    <mergeCell ref="RG4:SJ5"/>
    <mergeCell ref="SM4:SN5"/>
    <mergeCell ref="SQ4:SR5"/>
    <mergeCell ref="SU4:TL5"/>
    <mergeCell ref="TO4:TP5"/>
    <mergeCell ref="TS4:TT5"/>
    <mergeCell ref="TW4:TX5"/>
    <mergeCell ref="UA4:UB5"/>
    <mergeCell ref="UE4:UF5"/>
    <mergeCell ref="UI4:UJ5"/>
    <mergeCell ref="UM4:UN5"/>
    <mergeCell ref="UQ4:UR5"/>
    <mergeCell ref="UU4:UV5"/>
    <mergeCell ref="UY4:UZ5"/>
    <mergeCell ref="VC4:VD5"/>
    <mergeCell ref="VG4:VH5"/>
    <mergeCell ref="VI4:VJ5"/>
    <mergeCell ref="VK4:VL5"/>
    <mergeCell ref="VM4:VM5"/>
    <mergeCell ref="VN4:VO5"/>
    <mergeCell ref="B6:I6"/>
    <mergeCell ref="J6:P6"/>
    <mergeCell ref="Q6:Z6"/>
    <mergeCell ref="AA6:AG6"/>
    <mergeCell ref="AL6:AR6"/>
    <mergeCell ref="AS6:AY6"/>
    <mergeCell ref="AZ6:BF6"/>
    <mergeCell ref="BG6:BM6"/>
    <mergeCell ref="BR6:BU6"/>
    <mergeCell ref="BV6:BY6"/>
    <mergeCell ref="BZ6:CC6"/>
    <mergeCell ref="CD6:CG6"/>
    <mergeCell ref="CL6:CO6"/>
    <mergeCell ref="CP6:CS6"/>
    <mergeCell ref="CT6:CW6"/>
    <mergeCell ref="CX6:DA6"/>
    <mergeCell ref="DN6:DQ6"/>
    <mergeCell ref="DR6:DU6"/>
    <mergeCell ref="DV6:DY6"/>
    <mergeCell ref="DZ6:EC6"/>
    <mergeCell ref="EH6:EN6"/>
    <mergeCell ref="EO6:ER6"/>
    <mergeCell ref="ES6:EY6"/>
    <mergeCell ref="EZ6:FC6"/>
    <mergeCell ref="FH6:GM6"/>
    <mergeCell ref="GN6:GT6"/>
    <mergeCell ref="GU6:HO6"/>
    <mergeCell ref="HP6:HV6"/>
    <mergeCell ref="IA6:ID6"/>
    <mergeCell ref="IE6:IH6"/>
    <mergeCell ref="II6:IL6"/>
    <mergeCell ref="IM6:IP6"/>
    <mergeCell ref="IU6:JI6"/>
    <mergeCell ref="JJ6:KP6"/>
    <mergeCell ref="KQ6:KW6"/>
    <mergeCell ref="LR6:MF6"/>
    <mergeCell ref="MG6:NT6"/>
    <mergeCell ref="NU6:OA6"/>
    <mergeCell ref="OF6:ON6"/>
    <mergeCell ref="OO6:OU6"/>
    <mergeCell ref="OV6:PO6"/>
    <mergeCell ref="PP6:PV6"/>
    <mergeCell ref="QA6:QG6"/>
    <mergeCell ref="QH6:QN6"/>
    <mergeCell ref="QO6:QU6"/>
    <mergeCell ref="QV6:RB6"/>
    <mergeCell ref="RG6:RM6"/>
    <mergeCell ref="RN6:RT6"/>
    <mergeCell ref="RU6:SA6"/>
    <mergeCell ref="SB6:SH6"/>
    <mergeCell ref="SU6:SX6"/>
    <mergeCell ref="SY6:TB6"/>
    <mergeCell ref="TC6:TF6"/>
    <mergeCell ref="TG6:TJ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9"/>
    <mergeCell ref="Y97:Y99"/>
    <mergeCell ref="BN103:BN105"/>
  </mergeCells>
  <conditionalFormatting sqref="ES88:ES90">
    <cfRule type="expression" priority="2" aboveAverage="0" equalAverage="0" bottom="0" percent="0" rank="0" text="" dxfId="8">
      <formula>COUNT(ES88:ES90)&gt;0</formula>
    </cfRule>
    <cfRule type="expression" priority="3" aboveAverage="0" equalAverage="0" bottom="0" percent="0" rank="0" text="" dxfId="9">
      <formula>COUNT(ES88:ES90)&gt;0</formula>
    </cfRule>
  </conditionalFormatting>
  <conditionalFormatting sqref="ES91:ES93">
    <cfRule type="expression" priority="4" aboveAverage="0" equalAverage="0" bottom="0" percent="0" rank="0" text="" dxfId="10">
      <formula>COUNT(ES91:ES93)&gt;0</formula>
    </cfRule>
    <cfRule type="expression" priority="5" aboveAverage="0" equalAverage="0" bottom="0" percent="0" rank="0" text="" dxfId="11">
      <formula>COUNT(ES91:ES93)&gt;0</formula>
    </cfRule>
  </conditionalFormatting>
  <conditionalFormatting sqref="ES85:ES87">
    <cfRule type="expression" priority="6" aboveAverage="0" equalAverage="0" bottom="0" percent="0" rank="0" text="" dxfId="12">
      <formula>COUNT(ES85:ES87)&gt;0</formula>
    </cfRule>
    <cfRule type="expression" priority="7" aboveAverage="0" equalAverage="0" bottom="0" percent="0" rank="0" text="" dxfId="13">
      <formula>COUNT(ES85:ES87)&gt;0</formula>
    </cfRule>
  </conditionalFormatting>
  <conditionalFormatting sqref="ET85:ET87">
    <cfRule type="expression" priority="8" aboveAverage="0" equalAverage="0" bottom="0" percent="0" rank="0" text="" dxfId="14">
      <formula>COUNT(ET85:ET87)&gt;0</formula>
    </cfRule>
    <cfRule type="expression" priority="9" aboveAverage="0" equalAverage="0" bottom="0" percent="0" rank="0" text="" dxfId="15">
      <formula>COUNT(ET85:ET87)&gt;0</formula>
    </cfRule>
  </conditionalFormatting>
  <conditionalFormatting sqref="EI100:EI102">
    <cfRule type="expression" priority="10" aboveAverage="0" equalAverage="0" bottom="0" percent="0" rank="0" text="" dxfId="16">
      <formula>COUNT(EI100:EI102)&gt;0</formula>
    </cfRule>
    <cfRule type="expression" priority="11" aboveAverage="0" equalAverage="0" bottom="0" percent="0" rank="0" text="" dxfId="17">
      <formula>COUNT(EI100:EI102)&gt;0</formula>
    </cfRule>
  </conditionalFormatting>
  <conditionalFormatting sqref="DV102">
    <cfRule type="expression" priority="12" aboveAverage="0" equalAverage="0" bottom="0" percent="0" rank="0" text="" dxfId="18">
      <formula>COUNTIF($DN$7:$DU$99,DV101)&lt;1</formula>
    </cfRule>
  </conditionalFormatting>
  <conditionalFormatting sqref="DV100">
    <cfRule type="expression" priority="13" aboveAverage="0" equalAverage="0" bottom="0" percent="0" rank="0" text="" dxfId="19">
      <formula>COUNTIF($DN$7:$DU$99,DV101)&lt;1</formula>
    </cfRule>
  </conditionalFormatting>
  <conditionalFormatting sqref="DV101">
    <cfRule type="expression" priority="14" aboveAverage="0" equalAverage="0" bottom="0" percent="0" rank="0" text="" dxfId="20">
      <formula>COUNTIF($DN$7:$DU$99,DV101)&lt;1</formula>
    </cfRule>
  </conditionalFormatting>
  <conditionalFormatting sqref="DV101">
    <cfRule type="expression" priority="15" aboveAverage="0" equalAverage="0" bottom="0" percent="0" rank="0" text="" dxfId="21">
      <formula>COUNTIF($DV$7:$EC$99,DV101)&gt;1</formula>
    </cfRule>
  </conditionalFormatting>
  <conditionalFormatting sqref="AZ87">
    <cfRule type="expression" priority="16" aboveAverage="0" equalAverage="0" bottom="0" percent="0" rank="0" text="" dxfId="22">
      <formula>COUNTIF($AL$7:$AY$99,AZ86)&lt;1</formula>
    </cfRule>
  </conditionalFormatting>
  <conditionalFormatting sqref="AZ85">
    <cfRule type="expression" priority="17" aboveAverage="0" equalAverage="0" bottom="0" percent="0" rank="0" text="" dxfId="23">
      <formula>COUNTIF($AL$7:$AY$99,AZ86)&lt;1</formula>
    </cfRule>
  </conditionalFormatting>
  <conditionalFormatting sqref="AZ86">
    <cfRule type="expression" priority="18" aboveAverage="0" equalAverage="0" bottom="0" percent="0" rank="0" text="" dxfId="24">
      <formula>COUNTIF($AL$7:$AY$99,AZ86)&lt;1</formula>
    </cfRule>
  </conditionalFormatting>
  <conditionalFormatting sqref="AZ86">
    <cfRule type="expression" priority="19" aboveAverage="0" equalAverage="0" bottom="0" percent="0" rank="0" text="" dxfId="25">
      <formula>COUNTIF($AZ$7:$BM$99,AZ86)&gt;1</formula>
    </cfRule>
  </conditionalFormatting>
  <conditionalFormatting sqref="AS102">
    <cfRule type="expression" priority="20" aboveAverage="0" equalAverage="0" bottom="0" percent="0" rank="0" text="" dxfId="26">
      <formula>COUNTIF($AL$7:$AY$99,AS101)&lt;1</formula>
    </cfRule>
  </conditionalFormatting>
  <conditionalFormatting sqref="AS100">
    <cfRule type="expression" priority="21" aboveAverage="0" equalAverage="0" bottom="0" percent="0" rank="0" text="" dxfId="27">
      <formula>COUNTIF($AL$7:$AY$99,AS101)&lt;1</formula>
    </cfRule>
  </conditionalFormatting>
  <conditionalFormatting sqref="AS101">
    <cfRule type="expression" priority="22" aboveAverage="0" equalAverage="0" bottom="0" percent="0" rank="0" text="" dxfId="28">
      <formula>COUNTIF($AL$7:$AY$99,AS101)&lt;1</formula>
    </cfRule>
  </conditionalFormatting>
  <conditionalFormatting sqref="AS101">
    <cfRule type="expression" priority="23" aboveAverage="0" equalAverage="0" bottom="0" percent="0" rank="0" text="" dxfId="29">
      <formula>COUNTIF($AZ$7:$BM$99,AS101)&gt;1</formula>
    </cfRule>
  </conditionalFormatting>
  <conditionalFormatting sqref="BG96">
    <cfRule type="expression" priority="24" aboveAverage="0" equalAverage="0" bottom="0" percent="0" rank="0" text="" dxfId="30">
      <formula>COUNTIF($AL$7:$AY$99,BG95)&lt;1</formula>
    </cfRule>
  </conditionalFormatting>
  <conditionalFormatting sqref="BG94">
    <cfRule type="expression" priority="25" aboveAverage="0" equalAverage="0" bottom="0" percent="0" rank="0" text="" dxfId="31">
      <formula>COUNTIF($AL$7:$AY$99,BG95)&lt;1</formula>
    </cfRule>
  </conditionalFormatting>
  <conditionalFormatting sqref="BG95">
    <cfRule type="expression" priority="26" aboveAverage="0" equalAverage="0" bottom="0" percent="0" rank="0" text="" dxfId="32">
      <formula>COUNTIF($AL$7:$AY$99,BG95)&lt;1</formula>
    </cfRule>
  </conditionalFormatting>
  <conditionalFormatting sqref="BG95">
    <cfRule type="expression" priority="27" aboveAverage="0" equalAverage="0" bottom="0" percent="0" rank="0" text="" dxfId="33">
      <formula>COUNTIF($AZ$7:$BM$99,BG95)&gt;1</formula>
    </cfRule>
  </conditionalFormatting>
  <conditionalFormatting sqref="BG93">
    <cfRule type="expression" priority="28" aboveAverage="0" equalAverage="0" bottom="0" percent="0" rank="0" text="" dxfId="34">
      <formula>COUNTIF($AL$7:$AY$99,BG92)&lt;1</formula>
    </cfRule>
  </conditionalFormatting>
  <conditionalFormatting sqref="BG91">
    <cfRule type="expression" priority="29" aboveAverage="0" equalAverage="0" bottom="0" percent="0" rank="0" text="" dxfId="35">
      <formula>COUNTIF($AL$7:$AY$99,BG92)&lt;1</formula>
    </cfRule>
  </conditionalFormatting>
  <conditionalFormatting sqref="BG92">
    <cfRule type="expression" priority="30" aboveAverage="0" equalAverage="0" bottom="0" percent="0" rank="0" text="" dxfId="36">
      <formula>COUNTIF($AL$7:$AY$99,BG92)&lt;1</formula>
    </cfRule>
  </conditionalFormatting>
  <conditionalFormatting sqref="BG92">
    <cfRule type="expression" priority="31" aboveAverage="0" equalAverage="0" bottom="0" percent="0" rank="0" text="" dxfId="37">
      <formula>COUNTIF($AZ$7:$BM$99,BG92)&gt;1</formula>
    </cfRule>
  </conditionalFormatting>
  <conditionalFormatting sqref="BG99">
    <cfRule type="expression" priority="32" aboveAverage="0" equalAverage="0" bottom="0" percent="0" rank="0" text="" dxfId="38">
      <formula>COUNTIF($AL$7:$AY$99,BG98)&lt;1</formula>
    </cfRule>
  </conditionalFormatting>
  <conditionalFormatting sqref="BG97">
    <cfRule type="expression" priority="33" aboveAverage="0" equalAverage="0" bottom="0" percent="0" rank="0" text="" dxfId="39">
      <formula>COUNTIF($AL$7:$AY$99,BG98)&lt;1</formula>
    </cfRule>
  </conditionalFormatting>
  <conditionalFormatting sqref="BG98">
    <cfRule type="expression" priority="34" aboveAverage="0" equalAverage="0" bottom="0" percent="0" rank="0" text="" dxfId="40">
      <formula>COUNTIF($AL$7:$AY$99,BG98)&lt;1</formula>
    </cfRule>
  </conditionalFormatting>
  <conditionalFormatting sqref="BG98">
    <cfRule type="expression" priority="35" aboveAverage="0" equalAverage="0" bottom="0" percent="0" rank="0" text="" dxfId="41">
      <formula>COUNTIF($AZ$7:$BM$99,BG98)&gt;1</formula>
    </cfRule>
  </conditionalFormatting>
  <conditionalFormatting sqref="BB102">
    <cfRule type="expression" priority="36" aboveAverage="0" equalAverage="0" bottom="0" percent="0" rank="0" text="" dxfId="42">
      <formula>COUNTIF($AL$7:$AY$99,BB101)&lt;1</formula>
    </cfRule>
  </conditionalFormatting>
  <conditionalFormatting sqref="BB100">
    <cfRule type="expression" priority="37" aboveAverage="0" equalAverage="0" bottom="0" percent="0" rank="0" text="" dxfId="43">
      <formula>COUNTIF($AL$7:$AY$99,BB101)&lt;1</formula>
    </cfRule>
  </conditionalFormatting>
  <conditionalFormatting sqref="BB101">
    <cfRule type="expression" priority="38" aboveAverage="0" equalAverage="0" bottom="0" percent="0" rank="0" text="" dxfId="44">
      <formula>COUNTIF($AL$7:$AY$99,BB101)&lt;1</formula>
    </cfRule>
  </conditionalFormatting>
  <conditionalFormatting sqref="BB101">
    <cfRule type="expression" priority="39" aboveAverage="0" equalAverage="0" bottom="0" percent="0" rank="0" text="" dxfId="45">
      <formula>COUNTIF($AZ$7:$BM$99,BB101)&gt;1</formula>
    </cfRule>
  </conditionalFormatting>
  <conditionalFormatting sqref="AZ96">
    <cfRule type="expression" priority="40" aboveAverage="0" equalAverage="0" bottom="0" percent="0" rank="0" text="" dxfId="46">
      <formula>COUNTIF($AL$7:$AY$99,AZ95)&lt;1</formula>
    </cfRule>
  </conditionalFormatting>
  <conditionalFormatting sqref="AZ94">
    <cfRule type="expression" priority="41" aboveAverage="0" equalAverage="0" bottom="0" percent="0" rank="0" text="" dxfId="47">
      <formula>COUNTIF($AL$7:$AY$99,AZ95)&lt;1</formula>
    </cfRule>
  </conditionalFormatting>
  <conditionalFormatting sqref="AZ95">
    <cfRule type="expression" priority="42" aboveAverage="0" equalAverage="0" bottom="0" percent="0" rank="0" text="" dxfId="48">
      <formula>COUNTIF($AL$7:$AY$99,AZ95)&lt;1</formula>
    </cfRule>
  </conditionalFormatting>
  <conditionalFormatting sqref="AZ95">
    <cfRule type="expression" priority="43" aboveAverage="0" equalAverage="0" bottom="0" percent="0" rank="0" text="" dxfId="49">
      <formula>COUNTIF($AZ$7:$BM$99,AZ95)&gt;1</formula>
    </cfRule>
  </conditionalFormatting>
  <conditionalFormatting sqref="AZ93">
    <cfRule type="expression" priority="44" aboveAverage="0" equalAverage="0" bottom="0" percent="0" rank="0" text="" dxfId="50">
      <formula>COUNTIF($AL$7:$AY$99,AZ92)&lt;1</formula>
    </cfRule>
  </conditionalFormatting>
  <conditionalFormatting sqref="AZ91">
    <cfRule type="expression" priority="45" aboveAverage="0" equalAverage="0" bottom="0" percent="0" rank="0" text="" dxfId="51">
      <formula>COUNTIF($AL$7:$AY$99,AZ92)&lt;1</formula>
    </cfRule>
  </conditionalFormatting>
  <conditionalFormatting sqref="AZ92">
    <cfRule type="expression" priority="46" aboveAverage="0" equalAverage="0" bottom="0" percent="0" rank="0" text="" dxfId="52">
      <formula>COUNTIF($AL$7:$AY$99,AZ92)&lt;1</formula>
    </cfRule>
  </conditionalFormatting>
  <conditionalFormatting sqref="AZ92">
    <cfRule type="expression" priority="47" aboveAverage="0" equalAverage="0" bottom="0" percent="0" rank="0" text="" dxfId="53">
      <formula>COUNTIF($AZ$7:$BM$99,AZ92)&gt;1</formula>
    </cfRule>
  </conditionalFormatting>
  <conditionalFormatting sqref="AZ93">
    <cfRule type="expression" priority="48" aboveAverage="0" equalAverage="0" bottom="0" percent="0" rank="0" text="" dxfId="54">
      <formula>COUNTIF($AL$7:$AY$99,AZ92)&lt;1</formula>
    </cfRule>
  </conditionalFormatting>
  <conditionalFormatting sqref="AZ91">
    <cfRule type="expression" priority="49" aboveAverage="0" equalAverage="0" bottom="0" percent="0" rank="0" text="" dxfId="55">
      <formula>COUNTIF($AL$7:$AY$99,AZ92)&lt;1</formula>
    </cfRule>
  </conditionalFormatting>
  <conditionalFormatting sqref="AZ92">
    <cfRule type="expression" priority="50" aboveAverage="0" equalAverage="0" bottom="0" percent="0" rank="0" text="" dxfId="56">
      <formula>COUNTIF($AL$7:$AY$99,AZ92)&lt;1</formula>
    </cfRule>
  </conditionalFormatting>
  <conditionalFormatting sqref="AZ92">
    <cfRule type="expression" priority="51" aboveAverage="0" equalAverage="0" bottom="0" percent="0" rank="0" text="" dxfId="57">
      <formula>COUNTIF($AZ$7:$BM$99,AZ92)&gt;1</formula>
    </cfRule>
  </conditionalFormatting>
  <conditionalFormatting sqref="AZ93">
    <cfRule type="expression" priority="52" aboveAverage="0" equalAverage="0" bottom="0" percent="0" rank="0" text="" dxfId="58">
      <formula>COUNTIF($AL$7:$AY$99,AZ92)&lt;1</formula>
    </cfRule>
  </conditionalFormatting>
  <conditionalFormatting sqref="AZ91">
    <cfRule type="expression" priority="53" aboveAverage="0" equalAverage="0" bottom="0" percent="0" rank="0" text="" dxfId="59">
      <formula>COUNTIF($AL$7:$AY$99,AZ92)&lt;1</formula>
    </cfRule>
  </conditionalFormatting>
  <conditionalFormatting sqref="AZ92">
    <cfRule type="expression" priority="54" aboveAverage="0" equalAverage="0" bottom="0" percent="0" rank="0" text="" dxfId="60">
      <formula>COUNTIF($AL$7:$AY$99,AZ92)&lt;1</formula>
    </cfRule>
  </conditionalFormatting>
  <conditionalFormatting sqref="AZ92">
    <cfRule type="expression" priority="55" aboveAverage="0" equalAverage="0" bottom="0" percent="0" rank="0" text="" dxfId="61">
      <formula>COUNTIF($AZ$7:$BM$99,AZ92)&gt;1</formula>
    </cfRule>
  </conditionalFormatting>
  <conditionalFormatting sqref="BA90">
    <cfRule type="expression" priority="56" aboveAverage="0" equalAverage="0" bottom="0" percent="0" rank="0" text="" dxfId="62">
      <formula>COUNTIF($AL$7:$AY$99,BA89)&lt;1</formula>
    </cfRule>
  </conditionalFormatting>
  <conditionalFormatting sqref="BA88">
    <cfRule type="expression" priority="57" aboveAverage="0" equalAverage="0" bottom="0" percent="0" rank="0" text="" dxfId="63">
      <formula>COUNTIF($AL$7:$AY$99,BA89)&lt;1</formula>
    </cfRule>
  </conditionalFormatting>
  <conditionalFormatting sqref="BA89">
    <cfRule type="expression" priority="58" aboveAverage="0" equalAverage="0" bottom="0" percent="0" rank="0" text="" dxfId="64">
      <formula>COUNTIF($AL$7:$AY$99,BA89)&lt;1</formula>
    </cfRule>
  </conditionalFormatting>
  <conditionalFormatting sqref="BA89">
    <cfRule type="expression" priority="59" aboveAverage="0" equalAverage="0" bottom="0" percent="0" rank="0" text="" dxfId="65">
      <formula>COUNTIF($AZ$7:$BM$99,BA89)&gt;1</formula>
    </cfRule>
  </conditionalFormatting>
  <conditionalFormatting sqref="BD87">
    <cfRule type="expression" priority="60" aboveAverage="0" equalAverage="0" bottom="0" percent="0" rank="0" text="" dxfId="66">
      <formula>COUNTIF($AL$7:$AY$99,BD86)&lt;1</formula>
    </cfRule>
  </conditionalFormatting>
  <conditionalFormatting sqref="BD85">
    <cfRule type="expression" priority="61" aboveAverage="0" equalAverage="0" bottom="0" percent="0" rank="0" text="" dxfId="67">
      <formula>COUNTIF($AL$7:$AY$99,BD86)&lt;1</formula>
    </cfRule>
  </conditionalFormatting>
  <conditionalFormatting sqref="BD86">
    <cfRule type="expression" priority="62" aboveAverage="0" equalAverage="0" bottom="0" percent="0" rank="0" text="" dxfId="68">
      <formula>COUNTIF($AL$7:$AY$99,BD86)&lt;1</formula>
    </cfRule>
  </conditionalFormatting>
  <conditionalFormatting sqref="BD86">
    <cfRule type="expression" priority="63" aboveAverage="0" equalAverage="0" bottom="0" percent="0" rank="0" text="" dxfId="69">
      <formula>COUNTIF($AZ$7:$BM$99,BD86)&gt;1</formula>
    </cfRule>
  </conditionalFormatting>
  <conditionalFormatting sqref="BB84">
    <cfRule type="expression" priority="64" aboveAverage="0" equalAverage="0" bottom="0" percent="0" rank="0" text="" dxfId="70">
      <formula>COUNTIF($AL$7:$AY$99,BB83)&lt;1</formula>
    </cfRule>
  </conditionalFormatting>
  <conditionalFormatting sqref="BB82">
    <cfRule type="expression" priority="65" aboveAverage="0" equalAverage="0" bottom="0" percent="0" rank="0" text="" dxfId="71">
      <formula>COUNTIF($AL$7:$AY$99,BB83)&lt;1</formula>
    </cfRule>
  </conditionalFormatting>
  <conditionalFormatting sqref="BB83">
    <cfRule type="expression" priority="66" aboveAverage="0" equalAverage="0" bottom="0" percent="0" rank="0" text="" dxfId="72">
      <formula>COUNTIF($AL$7:$AY$99,BB83)&lt;1</formula>
    </cfRule>
  </conditionalFormatting>
  <conditionalFormatting sqref="BB83">
    <cfRule type="expression" priority="67" aboveAverage="0" equalAverage="0" bottom="0" percent="0" rank="0" text="" dxfId="73">
      <formula>COUNTIF($AZ$7:$BM$99,BB83)&gt;1</formula>
    </cfRule>
  </conditionalFormatting>
  <conditionalFormatting sqref="BB90">
    <cfRule type="expression" priority="68" aboveAverage="0" equalAverage="0" bottom="0" percent="0" rank="0" text="" dxfId="74">
      <formula>COUNTIF($AL$7:$AY$99,BB89)&lt;1</formula>
    </cfRule>
  </conditionalFormatting>
  <conditionalFormatting sqref="BB88">
    <cfRule type="expression" priority="69" aboveAverage="0" equalAverage="0" bottom="0" percent="0" rank="0" text="" dxfId="75">
      <formula>COUNTIF($AL$7:$AY$99,BB89)&lt;1</formula>
    </cfRule>
  </conditionalFormatting>
  <conditionalFormatting sqref="BB89">
    <cfRule type="expression" priority="70" aboveAverage="0" equalAverage="0" bottom="0" percent="0" rank="0" text="" dxfId="76">
      <formula>COUNTIF($AL$7:$AY$99,BB89)&lt;1</formula>
    </cfRule>
  </conditionalFormatting>
  <conditionalFormatting sqref="BB89">
    <cfRule type="expression" priority="71" aboveAverage="0" equalAverage="0" bottom="0" percent="0" rank="0" text="" dxfId="77">
      <formula>COUNTIF($AZ$7:$BM$99,BB89)&gt;1</formula>
    </cfRule>
  </conditionalFormatting>
  <conditionalFormatting sqref="BB87">
    <cfRule type="expression" priority="72" aboveAverage="0" equalAverage="0" bottom="0" percent="0" rank="0" text="" dxfId="78">
      <formula>COUNTIF($AL$7:$AY$99,BB86)&lt;1</formula>
    </cfRule>
  </conditionalFormatting>
  <conditionalFormatting sqref="BB85">
    <cfRule type="expression" priority="73" aboveAverage="0" equalAverage="0" bottom="0" percent="0" rank="0" text="" dxfId="79">
      <formula>COUNTIF($AL$7:$AY$99,BB86)&lt;1</formula>
    </cfRule>
  </conditionalFormatting>
  <conditionalFormatting sqref="BB86">
    <cfRule type="expression" priority="74" aboveAverage="0" equalAverage="0" bottom="0" percent="0" rank="0" text="" dxfId="80">
      <formula>COUNTIF($AL$7:$AY$99,BB86)&lt;1</formula>
    </cfRule>
  </conditionalFormatting>
  <conditionalFormatting sqref="BB86">
    <cfRule type="expression" priority="75" aboveAverage="0" equalAverage="0" bottom="0" percent="0" rank="0" text="" dxfId="81">
      <formula>COUNTIF($AZ$7:$BM$99,BB86)&gt;1</formula>
    </cfRule>
  </conditionalFormatting>
  <conditionalFormatting sqref="S99">
    <cfRule type="expression" priority="76" aboveAverage="0" equalAverage="0" bottom="0" percent="0" rank="0" text="" dxfId="82">
      <formula>COUNTIF($B$7:$P$99,S98)&lt;1</formula>
    </cfRule>
  </conditionalFormatting>
  <conditionalFormatting sqref="S97">
    <cfRule type="expression" priority="77" aboveAverage="0" equalAverage="0" bottom="0" percent="0" rank="0" text="" dxfId="83">
      <formula>COUNTIF($B$7:$P$99,S98)&lt;1</formula>
    </cfRule>
  </conditionalFormatting>
  <conditionalFormatting sqref="S98">
    <cfRule type="expression" priority="78" aboveAverage="0" equalAverage="0" bottom="0" percent="0" rank="0" text="" dxfId="84">
      <formula>COUNTIF($B$7:$P$99,S98)&lt;1</formula>
    </cfRule>
  </conditionalFormatting>
  <conditionalFormatting sqref="S98">
    <cfRule type="expression" priority="79" aboveAverage="0" equalAverage="0" bottom="0" percent="0" rank="0" text="" dxfId="85">
      <formula>COUNTIF($Q$7:$AG$99,S98)&gt;1</formula>
    </cfRule>
  </conditionalFormatting>
  <conditionalFormatting sqref="S101">
    <cfRule type="expression" priority="80" aboveAverage="0" equalAverage="0" bottom="0" percent="0" rank="0" text="" dxfId="86">
      <formula>COUNTIF($B$7:$P$99,S101)&lt;1</formula>
    </cfRule>
  </conditionalFormatting>
  <conditionalFormatting sqref="S101">
    <cfRule type="expression" priority="81" aboveAverage="0" equalAverage="0" bottom="0" percent="0" rank="0" text="" dxfId="87">
      <formula>COUNTIF($Q$7:$AG$99,S101)&gt;1</formula>
    </cfRule>
  </conditionalFormatting>
  <conditionalFormatting sqref="V99">
    <cfRule type="expression" priority="82" aboveAverage="0" equalAverage="0" bottom="0" percent="0" rank="0" text="" dxfId="88">
      <formula>COUNTIF($B$7:$P$99,V98)&lt;1</formula>
    </cfRule>
  </conditionalFormatting>
  <conditionalFormatting sqref="V97">
    <cfRule type="expression" priority="83" aboveAverage="0" equalAverage="0" bottom="0" percent="0" rank="0" text="" dxfId="89">
      <formula>COUNTIF($B$7:$P$99,V98)&lt;1</formula>
    </cfRule>
  </conditionalFormatting>
  <conditionalFormatting sqref="V98">
    <cfRule type="expression" priority="84" aboveAverage="0" equalAverage="0" bottom="0" percent="0" rank="0" text="" dxfId="90">
      <formula>COUNTIF($B$7:$P$99,V98)&lt;1</formula>
    </cfRule>
  </conditionalFormatting>
  <conditionalFormatting sqref="V98">
    <cfRule type="expression" priority="85" aboveAverage="0" equalAverage="0" bottom="0" percent="0" rank="0" text="" dxfId="91">
      <formula>COUNTIF($Q$7:$AG$99,V98)&gt;1</formula>
    </cfRule>
  </conditionalFormatting>
  <conditionalFormatting sqref="V96">
    <cfRule type="expression" priority="86" aboveAverage="0" equalAverage="0" bottom="0" percent="0" rank="0" text="" dxfId="92">
      <formula>COUNTIF($B$7:$P$99,V95)&lt;1</formula>
    </cfRule>
  </conditionalFormatting>
  <conditionalFormatting sqref="V94">
    <cfRule type="expression" priority="87" aboveAverage="0" equalAverage="0" bottom="0" percent="0" rank="0" text="" dxfId="93">
      <formula>COUNTIF($B$7:$P$99,V95)&lt;1</formula>
    </cfRule>
  </conditionalFormatting>
  <conditionalFormatting sqref="V95">
    <cfRule type="expression" priority="88" aboveAverage="0" equalAverage="0" bottom="0" percent="0" rank="0" text="" dxfId="94">
      <formula>COUNTIF($B$7:$P$99,V95)&lt;1</formula>
    </cfRule>
  </conditionalFormatting>
  <conditionalFormatting sqref="V95">
    <cfRule type="expression" priority="89" aboveAverage="0" equalAverage="0" bottom="0" percent="0" rank="0" text="" dxfId="95">
      <formula>COUNTIF($Q$7:$AG$99,V95)&gt;1</formula>
    </cfRule>
  </conditionalFormatting>
  <conditionalFormatting sqref="T99">
    <cfRule type="expression" priority="90" aboveAverage="0" equalAverage="0" bottom="0" percent="0" rank="0" text="" dxfId="96">
      <formula>COUNTIF($B$7:$P$99,T98)&lt;1</formula>
    </cfRule>
  </conditionalFormatting>
  <conditionalFormatting sqref="T97">
    <cfRule type="expression" priority="91" aboveAverage="0" equalAverage="0" bottom="0" percent="0" rank="0" text="" dxfId="97">
      <formula>COUNTIF($B$7:$P$99,T98)&lt;1</formula>
    </cfRule>
  </conditionalFormatting>
  <conditionalFormatting sqref="T98">
    <cfRule type="expression" priority="92" aboveAverage="0" equalAverage="0" bottom="0" percent="0" rank="0" text="" dxfId="98">
      <formula>COUNTIF($B$7:$P$99,T98)&lt;1</formula>
    </cfRule>
  </conditionalFormatting>
  <conditionalFormatting sqref="T98">
    <cfRule type="expression" priority="93" aboveAverage="0" equalAverage="0" bottom="0" percent="0" rank="0" text="" dxfId="99">
      <formula>COUNTIF($Q$7:$AG$99,T98)&gt;1</formula>
    </cfRule>
  </conditionalFormatting>
  <conditionalFormatting sqref="R99">
    <cfRule type="expression" priority="94" aboveAverage="0" equalAverage="0" bottom="0" percent="0" rank="0" text="" dxfId="100">
      <formula>COUNTIF($B$7:$P$99,R98)&lt;1</formula>
    </cfRule>
  </conditionalFormatting>
  <conditionalFormatting sqref="R97">
    <cfRule type="expression" priority="95" aboveAverage="0" equalAverage="0" bottom="0" percent="0" rank="0" text="" dxfId="101">
      <formula>COUNTIF($B$7:$P$99,R98)&lt;1</formula>
    </cfRule>
  </conditionalFormatting>
  <conditionalFormatting sqref="R98">
    <cfRule type="expression" priority="96" aboveAverage="0" equalAverage="0" bottom="0" percent="0" rank="0" text="" dxfId="102">
      <formula>COUNTIF($B$7:$P$99,R98)&lt;1</formula>
    </cfRule>
  </conditionalFormatting>
  <conditionalFormatting sqref="R98">
    <cfRule type="expression" priority="97" aboveAverage="0" equalAverage="0" bottom="0" percent="0" rank="0" text="" dxfId="103">
      <formula>COUNTIF($Q$7:$AG$99,R98)&gt;1</formula>
    </cfRule>
  </conditionalFormatting>
  <conditionalFormatting sqref="R96">
    <cfRule type="expression" priority="98" aboveAverage="0" equalAverage="0" bottom="0" percent="0" rank="0" text="" dxfId="104">
      <formula>COUNTIF($B$7:$P$99,R95)&lt;1</formula>
    </cfRule>
  </conditionalFormatting>
  <conditionalFormatting sqref="R94">
    <cfRule type="expression" priority="99" aboveAverage="0" equalAverage="0" bottom="0" percent="0" rank="0" text="" dxfId="105">
      <formula>COUNTIF($B$7:$P$99,R95)&lt;1</formula>
    </cfRule>
  </conditionalFormatting>
  <conditionalFormatting sqref="R95">
    <cfRule type="expression" priority="100" aboveAverage="0" equalAverage="0" bottom="0" percent="0" rank="0" text="" dxfId="106">
      <formula>COUNTIF($B$7:$P$99,R95)&lt;1</formula>
    </cfRule>
  </conditionalFormatting>
  <conditionalFormatting sqref="R95">
    <cfRule type="expression" priority="101" aboveAverage="0" equalAverage="0" bottom="0" percent="0" rank="0" text="" dxfId="107">
      <formula>COUNTIF($Q$7:$AG$99,R95)&gt;1</formula>
    </cfRule>
  </conditionalFormatting>
  <conditionalFormatting sqref="T96">
    <cfRule type="expression" priority="102" aboveAverage="0" equalAverage="0" bottom="0" percent="0" rank="0" text="" dxfId="108">
      <formula>COUNTIF($B$7:$P$99,T95)&lt;1</formula>
    </cfRule>
  </conditionalFormatting>
  <conditionalFormatting sqref="T94">
    <cfRule type="expression" priority="103" aboveAverage="0" equalAverage="0" bottom="0" percent="0" rank="0" text="" dxfId="109">
      <formula>COUNTIF($B$7:$P$99,T95)&lt;1</formula>
    </cfRule>
  </conditionalFormatting>
  <conditionalFormatting sqref="T95">
    <cfRule type="expression" priority="104" aboveAverage="0" equalAverage="0" bottom="0" percent="0" rank="0" text="" dxfId="110">
      <formula>COUNTIF($B$7:$P$99,T95)&lt;1</formula>
    </cfRule>
  </conditionalFormatting>
  <conditionalFormatting sqref="T95">
    <cfRule type="expression" priority="105" aboveAverage="0" equalAverage="0" bottom="0" percent="0" rank="0" text="" dxfId="111">
      <formula>COUNTIF($Q$7:$AG$99,T95)&gt;1</formula>
    </cfRule>
  </conditionalFormatting>
  <conditionalFormatting sqref="Q99">
    <cfRule type="expression" priority="106" aboveAverage="0" equalAverage="0" bottom="0" percent="0" rank="0" text="" dxfId="112">
      <formula>COUNTIF($B$7:$P$99,Q98)&lt;1</formula>
    </cfRule>
  </conditionalFormatting>
  <conditionalFormatting sqref="Q97">
    <cfRule type="expression" priority="107" aboveAverage="0" equalAverage="0" bottom="0" percent="0" rank="0" text="" dxfId="113">
      <formula>COUNTIF($B$7:$P$99,Q98)&lt;1</formula>
    </cfRule>
  </conditionalFormatting>
  <conditionalFormatting sqref="Q98">
    <cfRule type="expression" priority="108" aboveAverage="0" equalAverage="0" bottom="0" percent="0" rank="0" text="" dxfId="114">
      <formula>COUNTIF($B$7:$P$99,Q98)&lt;1</formula>
    </cfRule>
  </conditionalFormatting>
  <conditionalFormatting sqref="Q98">
    <cfRule type="expression" priority="109" aboveAverage="0" equalAverage="0" bottom="0" percent="0" rank="0" text="" dxfId="115">
      <formula>COUNTIF($Q$7:$AG$99,Q98)&gt;1</formula>
    </cfRule>
  </conditionalFormatting>
  <conditionalFormatting sqref="Q81">
    <cfRule type="expression" priority="110" aboveAverage="0" equalAverage="0" bottom="0" percent="0" rank="0" text="" dxfId="116">
      <formula>COUNTIF($B$7:$P$99,Q80)&lt;1</formula>
    </cfRule>
  </conditionalFormatting>
  <conditionalFormatting sqref="Q79">
    <cfRule type="expression" priority="111" aboveAverage="0" equalAverage="0" bottom="0" percent="0" rank="0" text="" dxfId="117">
      <formula>COUNTIF($B$7:$P$99,Q80)&lt;1</formula>
    </cfRule>
  </conditionalFormatting>
  <conditionalFormatting sqref="Q80">
    <cfRule type="expression" priority="112" aboveAverage="0" equalAverage="0" bottom="0" percent="0" rank="0" text="" dxfId="118">
      <formula>COUNTIF($B$7:$P$99,Q80)&lt;1</formula>
    </cfRule>
  </conditionalFormatting>
  <conditionalFormatting sqref="Q80">
    <cfRule type="expression" priority="113" aboveAverage="0" equalAverage="0" bottom="0" percent="0" rank="0" text="" dxfId="119">
      <formula>COUNTIF($Q$7:$AG$99,Q80)&gt;1</formula>
    </cfRule>
  </conditionalFormatting>
  <conditionalFormatting sqref="Q81">
    <cfRule type="expression" priority="114" aboveAverage="0" equalAverage="0" bottom="0" percent="0" rank="0" text="" dxfId="120">
      <formula>COUNTIF($B$7:$P$99,Q80)&lt;1</formula>
    </cfRule>
  </conditionalFormatting>
  <conditionalFormatting sqref="Q79">
    <cfRule type="expression" priority="115" aboveAverage="0" equalAverage="0" bottom="0" percent="0" rank="0" text="" dxfId="121">
      <formula>COUNTIF($B$7:$P$99,Q80)&lt;1</formula>
    </cfRule>
  </conditionalFormatting>
  <conditionalFormatting sqref="Q80">
    <cfRule type="expression" priority="116" aboveAverage="0" equalAverage="0" bottom="0" percent="0" rank="0" text="" dxfId="122">
      <formula>COUNTIF($B$7:$P$99,Q80)&lt;1</formula>
    </cfRule>
  </conditionalFormatting>
  <conditionalFormatting sqref="Q80">
    <cfRule type="expression" priority="117" aboveAverage="0" equalAverage="0" bottom="0" percent="0" rank="0" text="" dxfId="123">
      <formula>COUNTIF($Q$7:$AG$99,Q80)&gt;1</formula>
    </cfRule>
  </conditionalFormatting>
  <conditionalFormatting sqref="ES79:ES81">
    <cfRule type="expression" priority="118" aboveAverage="0" equalAverage="0" bottom="0" percent="0" rank="0" text="" dxfId="124">
      <formula>COUNT(ES79:ES81)&gt;0</formula>
    </cfRule>
    <cfRule type="expression" priority="119" aboveAverage="0" equalAverage="0" bottom="0" percent="0" rank="0" text="" dxfId="125">
      <formula>COUNT(ES79:ES81)&gt;0</formula>
    </cfRule>
  </conditionalFormatting>
  <conditionalFormatting sqref="ET79:ET81">
    <cfRule type="expression" priority="120" aboveAverage="0" equalAverage="0" bottom="0" percent="0" rank="0" text="" dxfId="126">
      <formula>COUNT(ET79:ET81)&gt;0</formula>
    </cfRule>
    <cfRule type="expression" priority="121" aboveAverage="0" equalAverage="0" bottom="0" percent="0" rank="0" text="" dxfId="127">
      <formula>COUNT(ET79:ET81)&gt;0</formula>
    </cfRule>
    <cfRule type="expression" priority="122" aboveAverage="0" equalAverage="0" bottom="0" percent="0" rank="0" text="" dxfId="128">
      <formula>COUNT(ET79:ET81)&gt;0</formula>
    </cfRule>
    <cfRule type="expression" priority="123" aboveAverage="0" equalAverage="0" bottom="0" percent="0" rank="0" text="" dxfId="129">
      <formula>COUNT(ET79:ET81)&gt;0</formula>
    </cfRule>
  </conditionalFormatting>
  <conditionalFormatting sqref="ES82:ES84">
    <cfRule type="expression" priority="124" aboveAverage="0" equalAverage="0" bottom="0" percent="0" rank="0" text="" dxfId="130">
      <formula>COUNT(ES82:ES84)&gt;0</formula>
    </cfRule>
    <cfRule type="expression" priority="125" aboveAverage="0" equalAverage="0" bottom="0" percent="0" rank="0" text="" dxfId="131">
      <formula>COUNT(ES82:ES84)&gt;0</formula>
    </cfRule>
  </conditionalFormatting>
  <conditionalFormatting sqref="S78">
    <cfRule type="expression" priority="126" aboveAverage="0" equalAverage="0" bottom="0" percent="0" rank="0" text="" dxfId="132">
      <formula>COUNTIF($B$7:$P$99,S77)&lt;1</formula>
    </cfRule>
  </conditionalFormatting>
  <conditionalFormatting sqref="S76">
    <cfRule type="expression" priority="127" aboveAverage="0" equalAverage="0" bottom="0" percent="0" rank="0" text="" dxfId="133">
      <formula>COUNTIF($B$7:$P$99,S77)&lt;1</formula>
    </cfRule>
  </conditionalFormatting>
  <conditionalFormatting sqref="S77">
    <cfRule type="expression" priority="128" aboveAverage="0" equalAverage="0" bottom="0" percent="0" rank="0" text="" dxfId="134">
      <formula>COUNTIF($B$7:$P$99,S77)&lt;1</formula>
    </cfRule>
  </conditionalFormatting>
  <conditionalFormatting sqref="S77">
    <cfRule type="expression" priority="129" aboveAverage="0" equalAverage="0" bottom="0" percent="0" rank="0" text="" dxfId="135">
      <formula>COUNTIF($Q$7:$AG$99,S77)&gt;1</formula>
    </cfRule>
  </conditionalFormatting>
  <conditionalFormatting sqref="S81">
    <cfRule type="expression" priority="130" aboveAverage="0" equalAverage="0" bottom="0" percent="0" rank="0" text="" dxfId="136">
      <formula>COUNTIF($B$7:$P$99,S80)&lt;1</formula>
    </cfRule>
  </conditionalFormatting>
  <conditionalFormatting sqref="S79">
    <cfRule type="expression" priority="131" aboveAverage="0" equalAverage="0" bottom="0" percent="0" rank="0" text="" dxfId="137">
      <formula>COUNTIF($B$7:$P$99,S80)&lt;1</formula>
    </cfRule>
  </conditionalFormatting>
  <conditionalFormatting sqref="S80">
    <cfRule type="expression" priority="132" aboveAverage="0" equalAverage="0" bottom="0" percent="0" rank="0" text="" dxfId="138">
      <formula>COUNTIF($B$7:$P$99,S80)&lt;1</formula>
    </cfRule>
  </conditionalFormatting>
  <conditionalFormatting sqref="S80">
    <cfRule type="expression" priority="133" aboveAverage="0" equalAverage="0" bottom="0" percent="0" rank="0" text="" dxfId="139">
      <formula>COUNTIF($Q$7:$AG$99,S80)&gt;1</formula>
    </cfRule>
  </conditionalFormatting>
  <conditionalFormatting sqref="S81">
    <cfRule type="expression" priority="134" aboveAverage="0" equalAverage="0" bottom="0" percent="0" rank="0" text="" dxfId="140">
      <formula>COUNTIF($B$7:$P$99,S80)&lt;1</formula>
    </cfRule>
  </conditionalFormatting>
  <conditionalFormatting sqref="S79">
    <cfRule type="expression" priority="135" aboveAverage="0" equalAverage="0" bottom="0" percent="0" rank="0" text="" dxfId="141">
      <formula>COUNTIF($B$7:$P$99,S80)&lt;1</formula>
    </cfRule>
  </conditionalFormatting>
  <conditionalFormatting sqref="S80">
    <cfRule type="expression" priority="136" aboveAverage="0" equalAverage="0" bottom="0" percent="0" rank="0" text="" dxfId="142">
      <formula>COUNTIF($B$7:$P$99,S80)&lt;1</formula>
    </cfRule>
  </conditionalFormatting>
  <conditionalFormatting sqref="S80">
    <cfRule type="expression" priority="137" aboveAverage="0" equalAverage="0" bottom="0" percent="0" rank="0" text="" dxfId="143">
      <formula>COUNTIF($Q$7:$AG$99,S80)&gt;1</formula>
    </cfRule>
  </conditionalFormatting>
  <conditionalFormatting sqref="S81">
    <cfRule type="expression" priority="138" aboveAverage="0" equalAverage="0" bottom="0" percent="0" rank="0" text="" dxfId="144">
      <formula>COUNTIF($B$7:$P$99,S80)&lt;1</formula>
    </cfRule>
  </conditionalFormatting>
  <conditionalFormatting sqref="S79">
    <cfRule type="expression" priority="139" aboveAverage="0" equalAverage="0" bottom="0" percent="0" rank="0" text="" dxfId="145">
      <formula>COUNTIF($B$7:$P$99,S80)&lt;1</formula>
    </cfRule>
  </conditionalFormatting>
  <conditionalFormatting sqref="S80">
    <cfRule type="expression" priority="140" aboveAverage="0" equalAverage="0" bottom="0" percent="0" rank="0" text="" dxfId="146">
      <formula>COUNTIF($B$7:$P$99,S80)&lt;1</formula>
    </cfRule>
  </conditionalFormatting>
  <conditionalFormatting sqref="S80">
    <cfRule type="expression" priority="141" aboveAverage="0" equalAverage="0" bottom="0" percent="0" rank="0" text="" dxfId="147">
      <formula>COUNTIF($Q$7:$AG$99,S80)&gt;1</formula>
    </cfRule>
  </conditionalFormatting>
  <conditionalFormatting sqref="S81">
    <cfRule type="expression" priority="142" aboveAverage="0" equalAverage="0" bottom="0" percent="0" rank="0" text="" dxfId="148">
      <formula>COUNTIF($B$7:$P$99,S80)&lt;1</formula>
    </cfRule>
  </conditionalFormatting>
  <conditionalFormatting sqref="S79">
    <cfRule type="expression" priority="143" aboveAverage="0" equalAverage="0" bottom="0" percent="0" rank="0" text="" dxfId="149">
      <formula>COUNTIF($B$7:$P$99,S80)&lt;1</formula>
    </cfRule>
  </conditionalFormatting>
  <conditionalFormatting sqref="S80">
    <cfRule type="expression" priority="144" aboveAverage="0" equalAverage="0" bottom="0" percent="0" rank="0" text="" dxfId="150">
      <formula>COUNTIF($B$7:$P$99,S80)&lt;1</formula>
    </cfRule>
  </conditionalFormatting>
  <conditionalFormatting sqref="S80">
    <cfRule type="expression" priority="145" aboveAverage="0" equalAverage="0" bottom="0" percent="0" rank="0" text="" dxfId="151">
      <formula>COUNTIF($Q$7:$AG$99,S80)&gt;1</formula>
    </cfRule>
  </conditionalFormatting>
  <conditionalFormatting sqref="S78">
    <cfRule type="expression" priority="146" aboveAverage="0" equalAverage="0" bottom="0" percent="0" rank="0" text="" dxfId="152">
      <formula>COUNTIF($B$7:$P$99,S77)&lt;1</formula>
    </cfRule>
  </conditionalFormatting>
  <conditionalFormatting sqref="S76">
    <cfRule type="expression" priority="147" aboveAverage="0" equalAverage="0" bottom="0" percent="0" rank="0" text="" dxfId="153">
      <formula>COUNTIF($B$7:$P$99,S77)&lt;1</formula>
    </cfRule>
  </conditionalFormatting>
  <conditionalFormatting sqref="S77">
    <cfRule type="expression" priority="148" aboveAverage="0" equalAverage="0" bottom="0" percent="0" rank="0" text="" dxfId="154">
      <formula>COUNTIF($B$7:$P$99,S77)&lt;1</formula>
    </cfRule>
  </conditionalFormatting>
  <conditionalFormatting sqref="S77">
    <cfRule type="expression" priority="149" aboveAverage="0" equalAverage="0" bottom="0" percent="0" rank="0" text="" dxfId="155">
      <formula>COUNTIF($Q$7:$AG$99,S77)&gt;1</formula>
    </cfRule>
  </conditionalFormatting>
  <conditionalFormatting sqref="S78">
    <cfRule type="expression" priority="150" aboveAverage="0" equalAverage="0" bottom="0" percent="0" rank="0" text="" dxfId="156">
      <formula>COUNTIF($B$7:$P$99,S77)&lt;1</formula>
    </cfRule>
  </conditionalFormatting>
  <conditionalFormatting sqref="S76">
    <cfRule type="expression" priority="151" aboveAverage="0" equalAverage="0" bottom="0" percent="0" rank="0" text="" dxfId="157">
      <formula>COUNTIF($B$7:$P$99,S77)&lt;1</formula>
    </cfRule>
  </conditionalFormatting>
  <conditionalFormatting sqref="S77">
    <cfRule type="expression" priority="152" aboveAverage="0" equalAverage="0" bottom="0" percent="0" rank="0" text="" dxfId="158">
      <formula>COUNTIF($B$7:$P$99,S77)&lt;1</formula>
    </cfRule>
  </conditionalFormatting>
  <conditionalFormatting sqref="S77">
    <cfRule type="expression" priority="153" aboveAverage="0" equalAverage="0" bottom="0" percent="0" rank="0" text="" dxfId="159">
      <formula>COUNTIF($Q$7:$AG$99,S77)&gt;1</formula>
    </cfRule>
  </conditionalFormatting>
  <conditionalFormatting sqref="S81">
    <cfRule type="expression" priority="154" aboveAverage="0" equalAverage="0" bottom="0" percent="0" rank="0" text="" dxfId="160">
      <formula>COUNTIF($B$7:$P$99,S80)&lt;1</formula>
    </cfRule>
  </conditionalFormatting>
  <conditionalFormatting sqref="S79">
    <cfRule type="expression" priority="155" aboveAverage="0" equalAverage="0" bottom="0" percent="0" rank="0" text="" dxfId="161">
      <formula>COUNTIF($B$7:$P$99,S80)&lt;1</formula>
    </cfRule>
  </conditionalFormatting>
  <conditionalFormatting sqref="S80">
    <cfRule type="expression" priority="156" aboveAverage="0" equalAverage="0" bottom="0" percent="0" rank="0" text="" dxfId="162">
      <formula>COUNTIF($B$7:$P$99,S80)&lt;1</formula>
    </cfRule>
  </conditionalFormatting>
  <conditionalFormatting sqref="S80">
    <cfRule type="expression" priority="157" aboveAverage="0" equalAverage="0" bottom="0" percent="0" rank="0" text="" dxfId="163">
      <formula>COUNTIF($Q$7:$AG$99,S80)&gt;1</formula>
    </cfRule>
  </conditionalFormatting>
  <conditionalFormatting sqref="BF84">
    <cfRule type="expression" priority="158" aboveAverage="0" equalAverage="0" bottom="0" percent="0" rank="0" text="" dxfId="164">
      <formula>COUNTIF($AL$7:$AY$99,BF83)&lt;1</formula>
    </cfRule>
  </conditionalFormatting>
  <conditionalFormatting sqref="BF82">
    <cfRule type="expression" priority="159" aboveAverage="0" equalAverage="0" bottom="0" percent="0" rank="0" text="" dxfId="165">
      <formula>COUNTIF($AL$7:$AY$99,BF83)&lt;1</formula>
    </cfRule>
  </conditionalFormatting>
  <conditionalFormatting sqref="BF83">
    <cfRule type="expression" priority="160" aboveAverage="0" equalAverage="0" bottom="0" percent="0" rank="0" text="" dxfId="166">
      <formula>COUNTIF($AL$7:$AY$99,BF83)&lt;1</formula>
    </cfRule>
  </conditionalFormatting>
  <conditionalFormatting sqref="BF83">
    <cfRule type="expression" priority="161" aboveAverage="0" equalAverage="0" bottom="0" percent="0" rank="0" text="" dxfId="167">
      <formula>COUNTIF($AZ$7:$BM$99,BF83)&gt;1</formula>
    </cfRule>
  </conditionalFormatting>
  <conditionalFormatting sqref="AZ99">
    <cfRule type="expression" priority="162" aboveAverage="0" equalAverage="0" bottom="0" percent="0" rank="0" text="" dxfId="168">
      <formula>COUNTIF($AL$7:$AY$99,AZ98)&lt;1</formula>
    </cfRule>
  </conditionalFormatting>
  <conditionalFormatting sqref="AZ97">
    <cfRule type="expression" priority="163" aboveAverage="0" equalAverage="0" bottom="0" percent="0" rank="0" text="" dxfId="169">
      <formula>COUNTIF($AL$7:$AY$99,AZ98)&lt;1</formula>
    </cfRule>
  </conditionalFormatting>
  <conditionalFormatting sqref="AZ98">
    <cfRule type="expression" priority="164" aboveAverage="0" equalAverage="0" bottom="0" percent="0" rank="0" text="" dxfId="170">
      <formula>COUNTIF($AL$7:$AY$99,AZ98)&lt;1</formula>
    </cfRule>
  </conditionalFormatting>
  <conditionalFormatting sqref="AZ98">
    <cfRule type="expression" priority="165" aboveAverage="0" equalAverage="0" bottom="0" percent="0" rank="0" text="" dxfId="171">
      <formula>COUNTIF($AZ$7:$BM$99,AZ98)&gt;1</formula>
    </cfRule>
  </conditionalFormatting>
  <conditionalFormatting sqref="AZ102">
    <cfRule type="expression" priority="166" aboveAverage="0" equalAverage="0" bottom="0" percent="0" rank="0" text="" dxfId="172">
      <formula>COUNTIF($AL$7:$AY$99,AZ101)&lt;1</formula>
    </cfRule>
  </conditionalFormatting>
  <conditionalFormatting sqref="AZ100">
    <cfRule type="expression" priority="167" aboveAverage="0" equalAverage="0" bottom="0" percent="0" rank="0" text="" dxfId="173">
      <formula>COUNTIF($AL$7:$AY$99,AZ101)&lt;1</formula>
    </cfRule>
  </conditionalFormatting>
  <conditionalFormatting sqref="AZ101">
    <cfRule type="expression" priority="168" aboveAverage="0" equalAverage="0" bottom="0" percent="0" rank="0" text="" dxfId="174">
      <formula>COUNTIF($AL$7:$AY$99,AZ101)&lt;1</formula>
    </cfRule>
  </conditionalFormatting>
  <conditionalFormatting sqref="AZ101">
    <cfRule type="expression" priority="169" aboveAverage="0" equalAverage="0" bottom="0" percent="0" rank="0" text="" dxfId="175">
      <formula>COUNTIF($AZ$7:$BM$99,AZ101)&gt;1</formula>
    </cfRule>
  </conditionalFormatting>
  <conditionalFormatting sqref="BB87">
    <cfRule type="expression" priority="170" aboveAverage="0" equalAverage="0" bottom="0" percent="0" rank="0" text="" dxfId="176">
      <formula>COUNTIF($AL$7:$AY$99,BB86)&lt;1</formula>
    </cfRule>
  </conditionalFormatting>
  <conditionalFormatting sqref="BB85">
    <cfRule type="expression" priority="171" aboveAverage="0" equalAverage="0" bottom="0" percent="0" rank="0" text="" dxfId="177">
      <formula>COUNTIF($AL$7:$AY$99,BB86)&lt;1</formula>
    </cfRule>
  </conditionalFormatting>
  <conditionalFormatting sqref="BB86">
    <cfRule type="expression" priority="172" aboveAverage="0" equalAverage="0" bottom="0" percent="0" rank="0" text="" dxfId="178">
      <formula>COUNTIF($AL$7:$AY$99,BB86)&lt;1</formula>
    </cfRule>
  </conditionalFormatting>
  <conditionalFormatting sqref="BB86">
    <cfRule type="expression" priority="173" aboveAverage="0" equalAverage="0" bottom="0" percent="0" rank="0" text="" dxfId="179">
      <formula>COUNTIF($AZ$7:$BM$99,BB86)&gt;1</formula>
    </cfRule>
  </conditionalFormatting>
  <conditionalFormatting sqref="BA99">
    <cfRule type="expression" priority="174" aboveAverage="0" equalAverage="0" bottom="0" percent="0" rank="0" text="" dxfId="180">
      <formula>COUNTIF($AL$7:$AY$99,BA98)&lt;1</formula>
    </cfRule>
  </conditionalFormatting>
  <conditionalFormatting sqref="BA97">
    <cfRule type="expression" priority="175" aboveAverage="0" equalAverage="0" bottom="0" percent="0" rank="0" text="" dxfId="181">
      <formula>COUNTIF($AL$7:$AY$99,BA98)&lt;1</formula>
    </cfRule>
  </conditionalFormatting>
  <conditionalFormatting sqref="BA98">
    <cfRule type="expression" priority="176" aboveAverage="0" equalAverage="0" bottom="0" percent="0" rank="0" text="" dxfId="182">
      <formula>COUNTIF($AL$7:$AY$99,BA98)&lt;1</formula>
    </cfRule>
  </conditionalFormatting>
  <conditionalFormatting sqref="BA98">
    <cfRule type="expression" priority="177" aboveAverage="0" equalAverage="0" bottom="0" percent="0" rank="0" text="" dxfId="183">
      <formula>COUNTIF($AZ$7:$BM$99,BA98)&gt;1</formula>
    </cfRule>
  </conditionalFormatting>
  <conditionalFormatting sqref="Q87">
    <cfRule type="expression" priority="178" aboveAverage="0" equalAverage="0" bottom="0" percent="0" rank="0" text="" dxfId="184">
      <formula>COUNTIF($B$7:$P$99,Q86)&lt;1</formula>
    </cfRule>
  </conditionalFormatting>
  <conditionalFormatting sqref="Q85">
    <cfRule type="expression" priority="179" aboveAverage="0" equalAverage="0" bottom="0" percent="0" rank="0" text="" dxfId="185">
      <formula>COUNTIF($B$7:$P$99,Q86)&lt;1</formula>
    </cfRule>
  </conditionalFormatting>
  <conditionalFormatting sqref="Q86">
    <cfRule type="expression" priority="180" aboveAverage="0" equalAverage="0" bottom="0" percent="0" rank="0" text="" dxfId="186">
      <formula>COUNTIF($B$7:$P$99,Q86)&lt;1</formula>
    </cfRule>
  </conditionalFormatting>
  <conditionalFormatting sqref="Q86">
    <cfRule type="expression" priority="181" aboveAverage="0" equalAverage="0" bottom="0" percent="0" rank="0" text="" dxfId="187">
      <formula>COUNTIF($Q$7:$AG$99,Q86)&gt;1</formula>
    </cfRule>
  </conditionalFormatting>
  <conditionalFormatting sqref="Q90">
    <cfRule type="expression" priority="182" aboveAverage="0" equalAverage="0" bottom="0" percent="0" rank="0" text="" dxfId="188">
      <formula>COUNTIF($B$7:$P$99,Q89)&lt;1</formula>
    </cfRule>
  </conditionalFormatting>
  <conditionalFormatting sqref="Q88">
    <cfRule type="expression" priority="183" aboveAverage="0" equalAverage="0" bottom="0" percent="0" rank="0" text="" dxfId="189">
      <formula>COUNTIF($B$7:$P$99,Q89)&lt;1</formula>
    </cfRule>
  </conditionalFormatting>
  <conditionalFormatting sqref="Q89">
    <cfRule type="expression" priority="184" aboveAverage="0" equalAverage="0" bottom="0" percent="0" rank="0" text="" dxfId="190">
      <formula>COUNTIF($B$7:$P$99,Q89)&lt;1</formula>
    </cfRule>
  </conditionalFormatting>
  <conditionalFormatting sqref="Q89">
    <cfRule type="expression" priority="185" aboveAverage="0" equalAverage="0" bottom="0" percent="0" rank="0" text="" dxfId="191">
      <formula>COUNTIF($Q$7:$AG$99,Q89)&gt;1</formula>
    </cfRule>
  </conditionalFormatting>
  <conditionalFormatting sqref="S81">
    <cfRule type="expression" priority="186" aboveAverage="0" equalAverage="0" bottom="0" percent="0" rank="0" text="" dxfId="192">
      <formula>COUNTIF($B$7:$P$99,S80)&lt;1</formula>
    </cfRule>
  </conditionalFormatting>
  <conditionalFormatting sqref="S79">
    <cfRule type="expression" priority="187" aboveAverage="0" equalAverage="0" bottom="0" percent="0" rank="0" text="" dxfId="193">
      <formula>COUNTIF($B$7:$P$99,S80)&lt;1</formula>
    </cfRule>
  </conditionalFormatting>
  <conditionalFormatting sqref="S80">
    <cfRule type="expression" priority="188" aboveAverage="0" equalAverage="0" bottom="0" percent="0" rank="0" text="" dxfId="194">
      <formula>COUNTIF($B$7:$P$99,S80)&lt;1</formula>
    </cfRule>
  </conditionalFormatting>
  <conditionalFormatting sqref="S80">
    <cfRule type="expression" priority="189" aboveAverage="0" equalAverage="0" bottom="0" percent="0" rank="0" text="" dxfId="195">
      <formula>COUNTIF($Q$7:$AG$99,S80)&gt;1</formula>
    </cfRule>
  </conditionalFormatting>
  <conditionalFormatting sqref="S84">
    <cfRule type="expression" priority="190" aboveAverage="0" equalAverage="0" bottom="0" percent="0" rank="0" text="" dxfId="196">
      <formula>COUNTIF($B$7:$P$99,S83)&lt;1</formula>
    </cfRule>
  </conditionalFormatting>
  <conditionalFormatting sqref="S82">
    <cfRule type="expression" priority="191" aboveAverage="0" equalAverage="0" bottom="0" percent="0" rank="0" text="" dxfId="197">
      <formula>COUNTIF($B$7:$P$99,S83)&lt;1</formula>
    </cfRule>
  </conditionalFormatting>
  <conditionalFormatting sqref="S83">
    <cfRule type="expression" priority="192" aboveAverage="0" equalAverage="0" bottom="0" percent="0" rank="0" text="" dxfId="198">
      <formula>COUNTIF($B$7:$P$99,S83)&lt;1</formula>
    </cfRule>
  </conditionalFormatting>
  <conditionalFormatting sqref="S83">
    <cfRule type="expression" priority="193" aboveAverage="0" equalAverage="0" bottom="0" percent="0" rank="0" text="" dxfId="199">
      <formula>COUNTIF($Q$7:$AG$99,S83)&gt;1</formula>
    </cfRule>
  </conditionalFormatting>
  <conditionalFormatting sqref="S87">
    <cfRule type="expression" priority="194" aboveAverage="0" equalAverage="0" bottom="0" percent="0" rank="0" text="" dxfId="200">
      <formula>COUNTIF($B$7:$P$99,S86)&lt;1</formula>
    </cfRule>
  </conditionalFormatting>
  <conditionalFormatting sqref="S85">
    <cfRule type="expression" priority="195" aboveAverage="0" equalAverage="0" bottom="0" percent="0" rank="0" text="" dxfId="201">
      <formula>COUNTIF($B$7:$P$99,S86)&lt;1</formula>
    </cfRule>
  </conditionalFormatting>
  <conditionalFormatting sqref="S86">
    <cfRule type="expression" priority="196" aboveAverage="0" equalAverage="0" bottom="0" percent="0" rank="0" text="" dxfId="202">
      <formula>COUNTIF($B$7:$P$99,S86)&lt;1</formula>
    </cfRule>
  </conditionalFormatting>
  <conditionalFormatting sqref="S86">
    <cfRule type="expression" priority="197" aboveAverage="0" equalAverage="0" bottom="0" percent="0" rank="0" text="" dxfId="203">
      <formula>COUNTIF($Q$7:$AG$99,S86)&gt;1</formula>
    </cfRule>
  </conditionalFormatting>
  <conditionalFormatting sqref="GU77">
    <cfRule type="expression" priority="198" aboveAverage="0" equalAverage="0" bottom="0" percent="0" rank="0" text="" dxfId="204">
      <formula>COUNTIF($FH$7:$GT$99,GU77)&lt;1</formula>
    </cfRule>
    <cfRule type="expression" priority="199" aboveAverage="0" equalAverage="0" bottom="0" percent="0" rank="0" text="" dxfId="205">
      <formula>COUNTIF($GU$7:$HV$99,GU77)&gt;1</formula>
    </cfRule>
  </conditionalFormatting>
  <conditionalFormatting sqref="GU78">
    <cfRule type="expression" priority="200" aboveAverage="0" equalAverage="0" bottom="0" percent="0" rank="0" text="" dxfId="206">
      <formula>COUNTIF($FH$7:$GT$99,GU77)&lt;1</formula>
    </cfRule>
  </conditionalFormatting>
  <conditionalFormatting sqref="GU76">
    <cfRule type="expression" priority="201" aboveAverage="0" equalAverage="0" bottom="0" percent="0" rank="0" text="" dxfId="207">
      <formula>COUNTIF($FH$7:$GT$99,GU77)&lt;1</formula>
    </cfRule>
  </conditionalFormatting>
  <conditionalFormatting sqref="DV69">
    <cfRule type="expression" priority="202" aboveAverage="0" equalAverage="0" bottom="0" percent="0" rank="0" text="" dxfId="208">
      <formula>COUNTIF($DN$7:$DU$99,DV68)&lt;1</formula>
    </cfRule>
  </conditionalFormatting>
  <conditionalFormatting sqref="DV67">
    <cfRule type="expression" priority="203" aboveAverage="0" equalAverage="0" bottom="0" percent="0" rank="0" text="" dxfId="209">
      <formula>COUNTIF($DN$7:$DU$99,DV68)&lt;1</formula>
    </cfRule>
  </conditionalFormatting>
  <conditionalFormatting sqref="DV68">
    <cfRule type="expression" priority="204" aboveAverage="0" equalAverage="0" bottom="0" percent="0" rank="0" text="" dxfId="210">
      <formula>COUNTIF($DN$7:$DU$99,DV68)&lt;1</formula>
    </cfRule>
  </conditionalFormatting>
  <conditionalFormatting sqref="DV68">
    <cfRule type="expression" priority="205" aboveAverage="0" equalAverage="0" bottom="0" percent="0" rank="0" text="" dxfId="211">
      <formula>COUNTIF($DV$7:$EC$99,DV68)&gt;1</formula>
    </cfRule>
  </conditionalFormatting>
  <conditionalFormatting sqref="AZ81 AZ78">
    <cfRule type="expression" priority="206" aboveAverage="0" equalAverage="0" bottom="0" percent="0" rank="0" text="" dxfId="212">
      <formula>COUNTIF($AL$7:$AY$99,AZ77)&lt;1</formula>
    </cfRule>
  </conditionalFormatting>
  <conditionalFormatting sqref="AZ79 AZ76">
    <cfRule type="expression" priority="207" aboveAverage="0" equalAverage="0" bottom="0" percent="0" rank="0" text="" dxfId="213">
      <formula>COUNTIF($AL$7:$AY$99,AZ77)&lt;1</formula>
    </cfRule>
  </conditionalFormatting>
  <conditionalFormatting sqref="AZ80 AZ77">
    <cfRule type="expression" priority="208" aboveAverage="0" equalAverage="0" bottom="0" percent="0" rank="0" text="" dxfId="214">
      <formula>COUNTIF($AL$7:$AY$99,AZ77)&lt;1</formula>
    </cfRule>
    <cfRule type="expression" priority="209" aboveAverage="0" equalAverage="0" bottom="0" percent="0" rank="0" text="" dxfId="215">
      <formula>COUNTIF($AZ$7:$BM$99,AZ77)&gt;1</formula>
    </cfRule>
  </conditionalFormatting>
  <conditionalFormatting sqref="BB90">
    <cfRule type="expression" priority="210" aboveAverage="0" equalAverage="0" bottom="0" percent="0" rank="0" text="" dxfId="216">
      <formula>COUNTIF($AL$7:$AY$99,BB89)&lt;1</formula>
    </cfRule>
  </conditionalFormatting>
  <conditionalFormatting sqref="BB88">
    <cfRule type="expression" priority="211" aboveAverage="0" equalAverage="0" bottom="0" percent="0" rank="0" text="" dxfId="217">
      <formula>COUNTIF($AL$7:$AY$99,BB89)&lt;1</formula>
    </cfRule>
  </conditionalFormatting>
  <conditionalFormatting sqref="BB89">
    <cfRule type="expression" priority="212" aboveAverage="0" equalAverage="0" bottom="0" percent="0" rank="0" text="" dxfId="218">
      <formula>COUNTIF($AL$7:$AY$99,BB89)&lt;1</formula>
    </cfRule>
  </conditionalFormatting>
  <conditionalFormatting sqref="BB89">
    <cfRule type="expression" priority="213" aboveAverage="0" equalAverage="0" bottom="0" percent="0" rank="0" text="" dxfId="219">
      <formula>COUNTIF($AZ$7:$BM$99,BB89)&gt;1</formula>
    </cfRule>
  </conditionalFormatting>
  <conditionalFormatting sqref="Q75">
    <cfRule type="expression" priority="214" aboveAverage="0" equalAverage="0" bottom="0" percent="0" rank="0" text="" dxfId="220">
      <formula>COUNTIF($B$7:$P$99,Q74)&lt;1</formula>
    </cfRule>
  </conditionalFormatting>
  <conditionalFormatting sqref="Q73">
    <cfRule type="expression" priority="215" aboveAverage="0" equalAverage="0" bottom="0" percent="0" rank="0" text="" dxfId="221">
      <formula>COUNTIF($B$7:$P$99,Q74)&lt;1</formula>
    </cfRule>
  </conditionalFormatting>
  <conditionalFormatting sqref="Q74">
    <cfRule type="expression" priority="216" aboveAverage="0" equalAverage="0" bottom="0" percent="0" rank="0" text="" dxfId="222">
      <formula>COUNTIF($B$7:$P$99,Q74)&lt;1</formula>
    </cfRule>
  </conditionalFormatting>
  <conditionalFormatting sqref="Q74">
    <cfRule type="expression" priority="217" aboveAverage="0" equalAverage="0" bottom="0" percent="0" rank="0" text="" dxfId="223">
      <formula>COUNTIF($Q$7:$AG$99,Q74)&gt;1</formula>
    </cfRule>
  </conditionalFormatting>
  <conditionalFormatting sqref="Q75">
    <cfRule type="expression" priority="218" aboveAverage="0" equalAverage="0" bottom="0" percent="0" rank="0" text="" dxfId="224">
      <formula>COUNTIF($B$7:$P$99,Q74)&lt;1</formula>
    </cfRule>
  </conditionalFormatting>
  <conditionalFormatting sqref="Q73">
    <cfRule type="expression" priority="219" aboveAverage="0" equalAverage="0" bottom="0" percent="0" rank="0" text="" dxfId="225">
      <formula>COUNTIF($B$7:$P$99,Q74)&lt;1</formula>
    </cfRule>
  </conditionalFormatting>
  <conditionalFormatting sqref="Q74">
    <cfRule type="expression" priority="220" aboveAverage="0" equalAverage="0" bottom="0" percent="0" rank="0" text="" dxfId="226">
      <formula>COUNTIF($B$7:$P$99,Q74)&lt;1</formula>
    </cfRule>
  </conditionalFormatting>
  <conditionalFormatting sqref="Q74">
    <cfRule type="expression" priority="221" aboveAverage="0" equalAverage="0" bottom="0" percent="0" rank="0" text="" dxfId="227">
      <formula>COUNTIF($Q$7:$AG$99,Q74)&gt;1</formula>
    </cfRule>
  </conditionalFormatting>
  <conditionalFormatting sqref="S87">
    <cfRule type="expression" priority="222" aboveAverage="0" equalAverage="0" bottom="0" percent="0" rank="0" text="" dxfId="228">
      <formula>COUNTIF($B$7:$P$99,S86)&lt;1</formula>
    </cfRule>
  </conditionalFormatting>
  <conditionalFormatting sqref="S85">
    <cfRule type="expression" priority="223" aboveAverage="0" equalAverage="0" bottom="0" percent="0" rank="0" text="" dxfId="229">
      <formula>COUNTIF($B$7:$P$99,S86)&lt;1</formula>
    </cfRule>
  </conditionalFormatting>
  <conditionalFormatting sqref="S86">
    <cfRule type="expression" priority="224" aboveAverage="0" equalAverage="0" bottom="0" percent="0" rank="0" text="" dxfId="230">
      <formula>COUNTIF($B$7:$P$99,S86)&lt;1</formula>
    </cfRule>
  </conditionalFormatting>
  <conditionalFormatting sqref="S86">
    <cfRule type="expression" priority="225" aboveAverage="0" equalAverage="0" bottom="0" percent="0" rank="0" text="" dxfId="231">
      <formula>COUNTIF($Q$7:$AG$99,S86)&gt;1</formula>
    </cfRule>
  </conditionalFormatting>
  <conditionalFormatting sqref="JT60">
    <cfRule type="expression" priority="226" aboveAverage="0" equalAverage="0" bottom="0" percent="0" rank="0" text="" dxfId="232">
      <formula>JT60&gt;19.9</formula>
    </cfRule>
  </conditionalFormatting>
  <conditionalFormatting sqref="JT59">
    <cfRule type="expression" priority="227" aboveAverage="0" equalAverage="0" bottom="0" percent="0" rank="0" text="" dxfId="233">
      <formula>COUNTIF($JJ$7:$KW$99,JT59)&gt;1</formula>
    </cfRule>
  </conditionalFormatting>
  <conditionalFormatting sqref="JT60">
    <cfRule type="expression" priority="228" aboveAverage="0" equalAverage="0" bottom="0" percent="0" rank="0" text="" dxfId="234">
      <formula>COUNTIF($IU$7:$JI$99,JT59)=1</formula>
    </cfRule>
  </conditionalFormatting>
  <conditionalFormatting sqref="JT58">
    <cfRule type="expression" priority="229" aboveAverage="0" equalAverage="0" bottom="0" percent="0" rank="0" text="" dxfId="235">
      <formula>COUNTIF($IU$7:$JI$99,JT59)=1</formula>
    </cfRule>
  </conditionalFormatting>
  <conditionalFormatting sqref="JT59">
    <cfRule type="expression" priority="230" aboveAverage="0" equalAverage="0" bottom="0" percent="0" rank="0" text="" dxfId="236">
      <formula>COUNTIF($IU$7:$JI$99,JT59)=1</formula>
    </cfRule>
  </conditionalFormatting>
  <conditionalFormatting sqref="V101">
    <cfRule type="expression" priority="231" aboveAverage="0" equalAverage="0" bottom="0" percent="0" rank="0" text="" dxfId="237">
      <formula>COUNTIF($B$7:$P$99,V101)&lt;1</formula>
    </cfRule>
  </conditionalFormatting>
  <conditionalFormatting sqref="V101">
    <cfRule type="expression" priority="232" aboveAverage="0" equalAverage="0" bottom="0" percent="0" rank="0" text="" dxfId="238">
      <formula>COUNTIF($Q$7:$AG$99,V101)&gt;1</formula>
    </cfRule>
  </conditionalFormatting>
  <conditionalFormatting sqref="AA84">
    <cfRule type="expression" priority="233" aboveAverage="0" equalAverage="0" bottom="0" percent="0" rank="0" text="" dxfId="239">
      <formula>COUNTIF($B$7:$P$99,AA83)&lt;1</formula>
    </cfRule>
  </conditionalFormatting>
  <conditionalFormatting sqref="AA82">
    <cfRule type="expression" priority="234" aboveAverage="0" equalAverage="0" bottom="0" percent="0" rank="0" text="" dxfId="240">
      <formula>COUNTIF($B$7:$P$99,AA83)&lt;1</formula>
    </cfRule>
  </conditionalFormatting>
  <conditionalFormatting sqref="AA83">
    <cfRule type="expression" priority="235" aboveAverage="0" equalAverage="0" bottom="0" percent="0" rank="0" text="" dxfId="241">
      <formula>COUNTIF($B$7:$P$99,AA83)&lt;1</formula>
    </cfRule>
  </conditionalFormatting>
  <conditionalFormatting sqref="AA83">
    <cfRule type="expression" priority="236" aboveAverage="0" equalAverage="0" bottom="0" percent="0" rank="0" text="" dxfId="242">
      <formula>COUNTIF($Q$7:$AG$99,AA83)&gt;1</formula>
    </cfRule>
  </conditionalFormatting>
  <conditionalFormatting sqref="AA75">
    <cfRule type="expression" priority="237" aboveAverage="0" equalAverage="0" bottom="0" percent="0" rank="0" text="" dxfId="243">
      <formula>COUNTIF($B$7:$P$99,AA74)&lt;1</formula>
    </cfRule>
  </conditionalFormatting>
  <conditionalFormatting sqref="AA73">
    <cfRule type="expression" priority="238" aboveAverage="0" equalAverage="0" bottom="0" percent="0" rank="0" text="" dxfId="244">
      <formula>COUNTIF($B$7:$P$99,AA74)&lt;1</formula>
    </cfRule>
  </conditionalFormatting>
  <conditionalFormatting sqref="AA74">
    <cfRule type="expression" priority="239" aboveAverage="0" equalAverage="0" bottom="0" percent="0" rank="0" text="" dxfId="245">
      <formula>COUNTIF($B$7:$P$99,AA74)&lt;1</formula>
    </cfRule>
  </conditionalFormatting>
  <conditionalFormatting sqref="AA74">
    <cfRule type="expression" priority="240" aboveAverage="0" equalAverage="0" bottom="0" percent="0" rank="0" text="" dxfId="246">
      <formula>COUNTIF($Q$7:$AG$99,AA74)&gt;1</formula>
    </cfRule>
  </conditionalFormatting>
  <conditionalFormatting sqref="AA75">
    <cfRule type="expression" priority="241" aboveAverage="0" equalAverage="0" bottom="0" percent="0" rank="0" text="" dxfId="247">
      <formula>COUNTIF($B$7:$P$99,AA74)&lt;1</formula>
    </cfRule>
  </conditionalFormatting>
  <conditionalFormatting sqref="AA73">
    <cfRule type="expression" priority="242" aboveAverage="0" equalAverage="0" bottom="0" percent="0" rank="0" text="" dxfId="248">
      <formula>COUNTIF($B$7:$P$99,AA74)&lt;1</formula>
    </cfRule>
  </conditionalFormatting>
  <conditionalFormatting sqref="AA74">
    <cfRule type="expression" priority="243" aboveAverage="0" equalAverage="0" bottom="0" percent="0" rank="0" text="" dxfId="249">
      <formula>COUNTIF($B$7:$P$99,AA74)&lt;1</formula>
    </cfRule>
  </conditionalFormatting>
  <conditionalFormatting sqref="AA74">
    <cfRule type="expression" priority="244" aboveAverage="0" equalAverage="0" bottom="0" percent="0" rank="0" text="" dxfId="250">
      <formula>COUNTIF($Q$7:$AG$99,AA74)&gt;1</formula>
    </cfRule>
  </conditionalFormatting>
  <conditionalFormatting sqref="AZ75">
    <cfRule type="expression" priority="245" aboveAverage="0" equalAverage="0" bottom="0" percent="0" rank="0" text="" dxfId="251">
      <formula>COUNTIF($AL$7:$AY$99,AZ74)&lt;1</formula>
    </cfRule>
  </conditionalFormatting>
  <conditionalFormatting sqref="AZ73">
    <cfRule type="expression" priority="246" aboveAverage="0" equalAverage="0" bottom="0" percent="0" rank="0" text="" dxfId="252">
      <formula>COUNTIF($AL$7:$AY$99,AZ74)&lt;1</formula>
    </cfRule>
  </conditionalFormatting>
  <conditionalFormatting sqref="AZ74">
    <cfRule type="expression" priority="247" aboveAverage="0" equalAverage="0" bottom="0" percent="0" rank="0" text="" dxfId="253">
      <formula>COUNTIF($AL$7:$AY$99,AZ74)&lt;1</formula>
    </cfRule>
  </conditionalFormatting>
  <conditionalFormatting sqref="AZ74">
    <cfRule type="expression" priority="248" aboveAverage="0" equalAverage="0" bottom="0" percent="0" rank="0" text="" dxfId="254">
      <formula>COUNTIF($AZ$7:$BM$99,AZ74)&gt;1</formula>
    </cfRule>
  </conditionalFormatting>
  <conditionalFormatting sqref="Q72">
    <cfRule type="expression" priority="249" aboveAverage="0" equalAverage="0" bottom="0" percent="0" rank="0" text="" dxfId="255">
      <formula>COUNTIF($B$7:$P$99,Q71)&lt;1</formula>
    </cfRule>
  </conditionalFormatting>
  <conditionalFormatting sqref="Q70">
    <cfRule type="expression" priority="250" aboveAverage="0" equalAverage="0" bottom="0" percent="0" rank="0" text="" dxfId="256">
      <formula>COUNTIF($B$7:$P$99,Q71)&lt;1</formula>
    </cfRule>
  </conditionalFormatting>
  <conditionalFormatting sqref="Q71">
    <cfRule type="expression" priority="251" aboveAverage="0" equalAverage="0" bottom="0" percent="0" rank="0" text="" dxfId="257">
      <formula>COUNTIF($B$7:$P$99,Q71)&lt;1</formula>
    </cfRule>
  </conditionalFormatting>
  <conditionalFormatting sqref="Q71">
    <cfRule type="expression" priority="252" aboveAverage="0" equalAverage="0" bottom="0" percent="0" rank="0" text="" dxfId="258">
      <formula>COUNTIF($Q$7:$AG$99,Q71)&gt;1</formula>
    </cfRule>
  </conditionalFormatting>
  <conditionalFormatting sqref="Q72">
    <cfRule type="expression" priority="253" aboveAverage="0" equalAverage="0" bottom="0" percent="0" rank="0" text="" dxfId="259">
      <formula>COUNTIF($B$7:$P$99,Q71)&lt;1</formula>
    </cfRule>
  </conditionalFormatting>
  <conditionalFormatting sqref="Q70">
    <cfRule type="expression" priority="254" aboveAverage="0" equalAverage="0" bottom="0" percent="0" rank="0" text="" dxfId="260">
      <formula>COUNTIF($B$7:$P$99,Q71)&lt;1</formula>
    </cfRule>
  </conditionalFormatting>
  <conditionalFormatting sqref="Q71">
    <cfRule type="expression" priority="255" aboveAverage="0" equalAverage="0" bottom="0" percent="0" rank="0" text="" dxfId="261">
      <formula>COUNTIF($B$7:$P$99,Q71)&lt;1</formula>
    </cfRule>
  </conditionalFormatting>
  <conditionalFormatting sqref="Q71">
    <cfRule type="expression" priority="256" aboveAverage="0" equalAverage="0" bottom="0" percent="0" rank="0" text="" dxfId="262">
      <formula>COUNTIF($Q$7:$AG$99,Q71)&gt;1</formula>
    </cfRule>
  </conditionalFormatting>
  <conditionalFormatting sqref="BF102">
    <cfRule type="expression" priority="257" aboveAverage="0" equalAverage="0" bottom="0" percent="0" rank="0" text="" dxfId="263">
      <formula>COUNTIF($AL$7:$AY$99,BF101)&lt;1</formula>
    </cfRule>
  </conditionalFormatting>
  <conditionalFormatting sqref="BF100">
    <cfRule type="expression" priority="258" aboveAverage="0" equalAverage="0" bottom="0" percent="0" rank="0" text="" dxfId="264">
      <formula>COUNTIF($AL$7:$AY$99,BF101)&lt;1</formula>
    </cfRule>
  </conditionalFormatting>
  <conditionalFormatting sqref="BF101">
    <cfRule type="expression" priority="259" aboveAverage="0" equalAverage="0" bottom="0" percent="0" rank="0" text="" dxfId="265">
      <formula>COUNTIF($AL$7:$AY$99,BF101)&lt;1</formula>
    </cfRule>
  </conditionalFormatting>
  <conditionalFormatting sqref="BF101">
    <cfRule type="expression" priority="260" aboveAverage="0" equalAverage="0" bottom="0" percent="0" rank="0" text="" dxfId="266">
      <formula>COUNTIF($AZ$7:$BM$99,BF101)&gt;1</formula>
    </cfRule>
  </conditionalFormatting>
  <conditionalFormatting sqref="AZ96">
    <cfRule type="expression" priority="261" aboveAverage="0" equalAverage="0" bottom="0" percent="0" rank="0" text="" dxfId="267">
      <formula>COUNTIF($AL$7:$AY$99,AZ95)&lt;1</formula>
    </cfRule>
  </conditionalFormatting>
  <conditionalFormatting sqref="AZ94">
    <cfRule type="expression" priority="262" aboveAverage="0" equalAverage="0" bottom="0" percent="0" rank="0" text="" dxfId="268">
      <formula>COUNTIF($AL$7:$AY$99,AZ95)&lt;1</formula>
    </cfRule>
  </conditionalFormatting>
  <conditionalFormatting sqref="AZ95">
    <cfRule type="expression" priority="263" aboveAverage="0" equalAverage="0" bottom="0" percent="0" rank="0" text="" dxfId="269">
      <formula>COUNTIF($AL$7:$AY$99,AZ95)&lt;1</formula>
    </cfRule>
  </conditionalFormatting>
  <conditionalFormatting sqref="AZ95">
    <cfRule type="expression" priority="264" aboveAverage="0" equalAverage="0" bottom="0" percent="0" rank="0" text="" dxfId="270">
      <formula>COUNTIF($AZ$7:$BM$99,AZ95)&gt;1</formula>
    </cfRule>
  </conditionalFormatting>
  <conditionalFormatting sqref="AZ96">
    <cfRule type="expression" priority="265" aboveAverage="0" equalAverage="0" bottom="0" percent="0" rank="0" text="" dxfId="271">
      <formula>COUNTIF($AL$7:$AY$99,AZ95)&lt;1</formula>
    </cfRule>
  </conditionalFormatting>
  <conditionalFormatting sqref="AZ94">
    <cfRule type="expression" priority="266" aboveAverage="0" equalAverage="0" bottom="0" percent="0" rank="0" text="" dxfId="272">
      <formula>COUNTIF($AL$7:$AY$99,AZ95)&lt;1</formula>
    </cfRule>
  </conditionalFormatting>
  <conditionalFormatting sqref="AZ95">
    <cfRule type="expression" priority="267" aboveAverage="0" equalAverage="0" bottom="0" percent="0" rank="0" text="" dxfId="273">
      <formula>COUNTIF($AL$7:$AY$99,AZ95)&lt;1</formula>
    </cfRule>
  </conditionalFormatting>
  <conditionalFormatting sqref="AZ95">
    <cfRule type="expression" priority="268" aboveAverage="0" equalAverage="0" bottom="0" percent="0" rank="0" text="" dxfId="274">
      <formula>COUNTIF($AZ$7:$BM$99,AZ95)&gt;1</formula>
    </cfRule>
  </conditionalFormatting>
  <conditionalFormatting sqref="AZ72">
    <cfRule type="expression" priority="269" aboveAverage="0" equalAverage="0" bottom="0" percent="0" rank="0" text="" dxfId="275">
      <formula>COUNTIF($AL$7:$AY$99,AZ71)&lt;1</formula>
    </cfRule>
  </conditionalFormatting>
  <conditionalFormatting sqref="AZ70">
    <cfRule type="expression" priority="270" aboveAverage="0" equalAverage="0" bottom="0" percent="0" rank="0" text="" dxfId="276">
      <formula>COUNTIF($AL$7:$AY$99,AZ71)&lt;1</formula>
    </cfRule>
  </conditionalFormatting>
  <conditionalFormatting sqref="AZ71">
    <cfRule type="expression" priority="271" aboveAverage="0" equalAverage="0" bottom="0" percent="0" rank="0" text="" dxfId="277">
      <formula>COUNTIF($AL$7:$AY$99,AZ71)&lt;1</formula>
    </cfRule>
  </conditionalFormatting>
  <conditionalFormatting sqref="AZ71">
    <cfRule type="expression" priority="272" aboveAverage="0" equalAverage="0" bottom="0" percent="0" rank="0" text="" dxfId="278">
      <formula>COUNTIF($AZ$7:$BM$99,AZ71)&gt;1</formula>
    </cfRule>
  </conditionalFormatting>
  <conditionalFormatting sqref="Q90">
    <cfRule type="expression" priority="273" aboveAverage="0" equalAverage="0" bottom="0" percent="0" rank="0" text="" dxfId="279">
      <formula>COUNTIF($B$7:$P$99,Q89)&lt;1</formula>
    </cfRule>
  </conditionalFormatting>
  <conditionalFormatting sqref="Q88">
    <cfRule type="expression" priority="274" aboveAverage="0" equalAverage="0" bottom="0" percent="0" rank="0" text="" dxfId="280">
      <formula>COUNTIF($B$7:$P$99,Q89)&lt;1</formula>
    </cfRule>
  </conditionalFormatting>
  <conditionalFormatting sqref="Q89">
    <cfRule type="expression" priority="275" aboveAverage="0" equalAverage="0" bottom="0" percent="0" rank="0" text="" dxfId="281">
      <formula>COUNTIF($B$7:$P$99,Q89)&lt;1</formula>
    </cfRule>
  </conditionalFormatting>
  <conditionalFormatting sqref="Q89">
    <cfRule type="expression" priority="276" aboveAverage="0" equalAverage="0" bottom="0" percent="0" rank="0" text="" dxfId="282">
      <formula>COUNTIF($Q$7:$AG$99,Q89)&gt;1</formula>
    </cfRule>
  </conditionalFormatting>
  <conditionalFormatting sqref="Q69">
    <cfRule type="expression" priority="277" aboveAverage="0" equalAverage="0" bottom="0" percent="0" rank="0" text="" dxfId="283">
      <formula>COUNTIF($B$7:$P$99,Q68)&lt;1</formula>
    </cfRule>
  </conditionalFormatting>
  <conditionalFormatting sqref="Q67">
    <cfRule type="expression" priority="278" aboveAverage="0" equalAverage="0" bottom="0" percent="0" rank="0" text="" dxfId="284">
      <formula>COUNTIF($B$7:$P$99,Q68)&lt;1</formula>
    </cfRule>
  </conditionalFormatting>
  <conditionalFormatting sqref="Q68">
    <cfRule type="expression" priority="279" aboveAverage="0" equalAverage="0" bottom="0" percent="0" rank="0" text="" dxfId="285">
      <formula>COUNTIF($B$7:$P$99,Q68)&lt;1</formula>
    </cfRule>
  </conditionalFormatting>
  <conditionalFormatting sqref="Q68">
    <cfRule type="expression" priority="280" aboveAverage="0" equalAverage="0" bottom="0" percent="0" rank="0" text="" dxfId="286">
      <formula>COUNTIF($Q$7:$AG$99,Q68)&gt;1</formula>
    </cfRule>
  </conditionalFormatting>
  <conditionalFormatting sqref="Q69">
    <cfRule type="expression" priority="281" aboveAverage="0" equalAverage="0" bottom="0" percent="0" rank="0" text="" dxfId="287">
      <formula>COUNTIF($B$7:$P$99,Q68)&lt;1</formula>
    </cfRule>
  </conditionalFormatting>
  <conditionalFormatting sqref="Q67">
    <cfRule type="expression" priority="282" aboveAverage="0" equalAverage="0" bottom="0" percent="0" rank="0" text="" dxfId="288">
      <formula>COUNTIF($B$7:$P$99,Q68)&lt;1</formula>
    </cfRule>
  </conditionalFormatting>
  <conditionalFormatting sqref="Q68">
    <cfRule type="expression" priority="283" aboveAverage="0" equalAverage="0" bottom="0" percent="0" rank="0" text="" dxfId="289">
      <formula>COUNTIF($B$7:$P$99,Q68)&lt;1</formula>
    </cfRule>
  </conditionalFormatting>
  <conditionalFormatting sqref="Q68">
    <cfRule type="expression" priority="284" aboveAverage="0" equalAverage="0" bottom="0" percent="0" rank="0" text="" dxfId="290">
      <formula>COUNTIF($Q$7:$AG$99,Q68)&gt;1</formula>
    </cfRule>
  </conditionalFormatting>
  <conditionalFormatting sqref="Q69">
    <cfRule type="expression" priority="285" aboveAverage="0" equalAverage="0" bottom="0" percent="0" rank="0" text="" dxfId="291">
      <formula>COUNTIF($B$7:$P$99,Q68)&lt;1</formula>
    </cfRule>
  </conditionalFormatting>
  <conditionalFormatting sqref="Q67">
    <cfRule type="expression" priority="286" aboveAverage="0" equalAverage="0" bottom="0" percent="0" rank="0" text="" dxfId="292">
      <formula>COUNTIF($B$7:$P$99,Q68)&lt;1</formula>
    </cfRule>
  </conditionalFormatting>
  <conditionalFormatting sqref="Q68">
    <cfRule type="expression" priority="287" aboveAverage="0" equalAverage="0" bottom="0" percent="0" rank="0" text="" dxfId="293">
      <formula>COUNTIF($B$7:$P$99,Q68)&lt;1</formula>
    </cfRule>
  </conditionalFormatting>
  <conditionalFormatting sqref="Q68">
    <cfRule type="expression" priority="288" aboveAverage="0" equalAverage="0" bottom="0" percent="0" rank="0" text="" dxfId="294">
      <formula>COUNTIF($Q$7:$AG$99,Q68)&gt;1</formula>
    </cfRule>
  </conditionalFormatting>
  <conditionalFormatting sqref="BG78">
    <cfRule type="expression" priority="289" aboveAverage="0" equalAverage="0" bottom="0" percent="0" rank="0" text="" dxfId="295">
      <formula>COUNTIF($AL$7:$AY$99,BG77)&lt;1</formula>
    </cfRule>
  </conditionalFormatting>
  <conditionalFormatting sqref="BG76">
    <cfRule type="expression" priority="290" aboveAverage="0" equalAverage="0" bottom="0" percent="0" rank="0" text="" dxfId="296">
      <formula>COUNTIF($AL$7:$AY$99,BG77)&lt;1</formula>
    </cfRule>
  </conditionalFormatting>
  <conditionalFormatting sqref="BG77">
    <cfRule type="expression" priority="291" aboveAverage="0" equalAverage="0" bottom="0" percent="0" rank="0" text="" dxfId="297">
      <formula>COUNTIF($AL$7:$AY$99,BG77)&lt;1</formula>
    </cfRule>
  </conditionalFormatting>
  <conditionalFormatting sqref="BG77">
    <cfRule type="expression" priority="292" aboveAverage="0" equalAverage="0" bottom="0" percent="0" rank="0" text="" dxfId="298">
      <formula>COUNTIF($AZ$7:$BM$99,BG77)&gt;1</formula>
    </cfRule>
  </conditionalFormatting>
  <conditionalFormatting sqref="S84">
    <cfRule type="expression" priority="293" aboveAverage="0" equalAverage="0" bottom="0" percent="0" rank="0" text="" dxfId="299">
      <formula>COUNTIF($B$7:$P$99,S83)&lt;1</formula>
    </cfRule>
  </conditionalFormatting>
  <conditionalFormatting sqref="S82">
    <cfRule type="expression" priority="294" aboveAverage="0" equalAverage="0" bottom="0" percent="0" rank="0" text="" dxfId="300">
      <formula>COUNTIF($B$7:$P$99,S83)&lt;1</formula>
    </cfRule>
  </conditionalFormatting>
  <conditionalFormatting sqref="S83">
    <cfRule type="expression" priority="295" aboveAverage="0" equalAverage="0" bottom="0" percent="0" rank="0" text="" dxfId="301">
      <formula>COUNTIF($B$7:$P$99,S83)&lt;1</formula>
    </cfRule>
  </conditionalFormatting>
  <conditionalFormatting sqref="S83">
    <cfRule type="expression" priority="296" aboveAverage="0" equalAverage="0" bottom="0" percent="0" rank="0" text="" dxfId="302">
      <formula>COUNTIF($Q$7:$AG$99,S83)&gt;1</formula>
    </cfRule>
  </conditionalFormatting>
  <conditionalFormatting sqref="S84">
    <cfRule type="expression" priority="297" aboveAverage="0" equalAverage="0" bottom="0" percent="0" rank="0" text="" dxfId="303">
      <formula>COUNTIF($B$7:$P$99,S83)&lt;1</formula>
    </cfRule>
  </conditionalFormatting>
  <conditionalFormatting sqref="S82">
    <cfRule type="expression" priority="298" aboveAverage="0" equalAverage="0" bottom="0" percent="0" rank="0" text="" dxfId="304">
      <formula>COUNTIF($B$7:$P$99,S83)&lt;1</formula>
    </cfRule>
  </conditionalFormatting>
  <conditionalFormatting sqref="S83">
    <cfRule type="expression" priority="299" aboveAverage="0" equalAverage="0" bottom="0" percent="0" rank="0" text="" dxfId="305">
      <formula>COUNTIF($B$7:$P$99,S83)&lt;1</formula>
    </cfRule>
  </conditionalFormatting>
  <conditionalFormatting sqref="S83">
    <cfRule type="expression" priority="300" aboveAverage="0" equalAverage="0" bottom="0" percent="0" rank="0" text="" dxfId="306">
      <formula>COUNTIF($Q$7:$AG$99,S83)&gt;1</formula>
    </cfRule>
  </conditionalFormatting>
  <conditionalFormatting sqref="S90">
    <cfRule type="expression" priority="301" aboveAverage="0" equalAverage="0" bottom="0" percent="0" rank="0" text="" dxfId="307">
      <formula>COUNTIF($B$7:$P$99,S89)&lt;1</formula>
    </cfRule>
  </conditionalFormatting>
  <conditionalFormatting sqref="S88">
    <cfRule type="expression" priority="302" aboveAverage="0" equalAverage="0" bottom="0" percent="0" rank="0" text="" dxfId="308">
      <formula>COUNTIF($B$7:$P$99,S89)&lt;1</formula>
    </cfRule>
  </conditionalFormatting>
  <conditionalFormatting sqref="S89">
    <cfRule type="expression" priority="303" aboveAverage="0" equalAverage="0" bottom="0" percent="0" rank="0" text="" dxfId="309">
      <formula>COUNTIF($B$7:$P$99,S89)&lt;1</formula>
    </cfRule>
  </conditionalFormatting>
  <conditionalFormatting sqref="S89">
    <cfRule type="expression" priority="304" aboveAverage="0" equalAverage="0" bottom="0" percent="0" rank="0" text="" dxfId="310">
      <formula>COUNTIF($Q$7:$AG$99,S89)&gt;1</formula>
    </cfRule>
  </conditionalFormatting>
  <conditionalFormatting sqref="S96">
    <cfRule type="expression" priority="305" aboveAverage="0" equalAverage="0" bottom="0" percent="0" rank="0" text="" dxfId="311">
      <formula>COUNTIF($B$7:$P$99,S95)&lt;1</formula>
    </cfRule>
  </conditionalFormatting>
  <conditionalFormatting sqref="S94">
    <cfRule type="expression" priority="306" aboveAverage="0" equalAverage="0" bottom="0" percent="0" rank="0" text="" dxfId="312">
      <formula>COUNTIF($B$7:$P$99,S95)&lt;1</formula>
    </cfRule>
  </conditionalFormatting>
  <conditionalFormatting sqref="S95">
    <cfRule type="expression" priority="307" aboveAverage="0" equalAverage="0" bottom="0" percent="0" rank="0" text="" dxfId="313">
      <formula>COUNTIF($B$7:$P$99,S95)&lt;1</formula>
    </cfRule>
  </conditionalFormatting>
  <conditionalFormatting sqref="S95">
    <cfRule type="expression" priority="308" aboveAverage="0" equalAverage="0" bottom="0" percent="0" rank="0" text="" dxfId="314">
      <formula>COUNTIF($Q$7:$AG$99,S95)&gt;1</formula>
    </cfRule>
  </conditionalFormatting>
  <conditionalFormatting sqref="R81">
    <cfRule type="expression" priority="309" aboveAverage="0" equalAverage="0" bottom="0" percent="0" rank="0" text="" dxfId="315">
      <formula>COUNTIF($B$7:$P$99,R80)&lt;1</formula>
    </cfRule>
  </conditionalFormatting>
  <conditionalFormatting sqref="R79">
    <cfRule type="expression" priority="310" aboveAverage="0" equalAverage="0" bottom="0" percent="0" rank="0" text="" dxfId="316">
      <formula>COUNTIF($B$7:$P$99,R80)&lt;1</formula>
    </cfRule>
  </conditionalFormatting>
  <conditionalFormatting sqref="R80">
    <cfRule type="expression" priority="311" aboveAverage="0" equalAverage="0" bottom="0" percent="0" rank="0" text="" dxfId="317">
      <formula>COUNTIF($B$7:$P$99,R80)&lt;1</formula>
    </cfRule>
  </conditionalFormatting>
  <conditionalFormatting sqref="R80">
    <cfRule type="expression" priority="312" aboveAverage="0" equalAverage="0" bottom="0" percent="0" rank="0" text="" dxfId="318">
      <formula>COUNTIF($Q$7:$AG$99,R80)&gt;1</formula>
    </cfRule>
  </conditionalFormatting>
  <conditionalFormatting sqref="Q96">
    <cfRule type="expression" priority="313" aboveAverage="0" equalAverage="0" bottom="0" percent="0" rank="0" text="" dxfId="319">
      <formula>COUNTIF($B$7:$P$99,Q95)&lt;1</formula>
    </cfRule>
  </conditionalFormatting>
  <conditionalFormatting sqref="Q94">
    <cfRule type="expression" priority="314" aboveAverage="0" equalAverage="0" bottom="0" percent="0" rank="0" text="" dxfId="320">
      <formula>COUNTIF($B$7:$P$99,Q95)&lt;1</formula>
    </cfRule>
  </conditionalFormatting>
  <conditionalFormatting sqref="Q95">
    <cfRule type="expression" priority="315" aboveAverage="0" equalAverage="0" bottom="0" percent="0" rank="0" text="" dxfId="321">
      <formula>COUNTIF($B$7:$P$99,Q95)&lt;1</formula>
    </cfRule>
  </conditionalFormatting>
  <conditionalFormatting sqref="Q95">
    <cfRule type="expression" priority="316" aboveAverage="0" equalAverage="0" bottom="0" percent="0" rank="0" text="" dxfId="322">
      <formula>COUNTIF($Q$7:$AG$99,Q95)&gt;1</formula>
    </cfRule>
  </conditionalFormatting>
  <conditionalFormatting sqref="JS96">
    <cfRule type="expression" priority="317" aboveAverage="0" equalAverage="0" bottom="0" percent="0" rank="0" text="" dxfId="323">
      <formula>JS96&gt;19.9</formula>
    </cfRule>
  </conditionalFormatting>
  <conditionalFormatting sqref="JS95">
    <cfRule type="expression" priority="318" aboveAverage="0" equalAverage="0" bottom="0" percent="0" rank="0" text="" dxfId="324">
      <formula>COUNTIF($JJ$7:$KW$99,JS95)&gt;1</formula>
    </cfRule>
  </conditionalFormatting>
  <conditionalFormatting sqref="JS96">
    <cfRule type="expression" priority="319" aboveAverage="0" equalAverage="0" bottom="0" percent="0" rank="0" text="" dxfId="325">
      <formula>COUNTIF($IU$7:$JI$99,JS95)=1</formula>
    </cfRule>
  </conditionalFormatting>
  <conditionalFormatting sqref="JS94">
    <cfRule type="expression" priority="320" aboveAverage="0" equalAverage="0" bottom="0" percent="0" rank="0" text="" dxfId="326">
      <formula>COUNTIF($IU$7:$JI$99,JS95)=1</formula>
    </cfRule>
  </conditionalFormatting>
  <conditionalFormatting sqref="JS95">
    <cfRule type="expression" priority="321" aboveAverage="0" equalAverage="0" bottom="0" percent="0" rank="0" text="" dxfId="327">
      <formula>COUNTIF($IU$7:$JI$99,JS95)=1</formula>
    </cfRule>
  </conditionalFormatting>
  <conditionalFormatting sqref="ES73:ES75">
    <cfRule type="expression" priority="322" aboveAverage="0" equalAverage="0" bottom="0" percent="0" rank="0" text="" dxfId="328">
      <formula>COUNT(ES73:ES75)&gt;0</formula>
    </cfRule>
    <cfRule type="expression" priority="323" aboveAverage="0" equalAverage="0" bottom="0" percent="0" rank="0" text="" dxfId="329">
      <formula>COUNT(ES73:ES75)&gt;0</formula>
    </cfRule>
  </conditionalFormatting>
  <conditionalFormatting sqref="GW86">
    <cfRule type="expression" priority="324" aboveAverage="0" equalAverage="0" bottom="0" percent="0" rank="0" text="" dxfId="330">
      <formula>COUNTIF($FH$7:$GT$99,GW86)&lt;1</formula>
    </cfRule>
    <cfRule type="expression" priority="325" aboveAverage="0" equalAverage="0" bottom="0" percent="0" rank="0" text="" dxfId="331">
      <formula>COUNTIF($GU$7:$HV$99,GW86)&gt;1</formula>
    </cfRule>
  </conditionalFormatting>
  <conditionalFormatting sqref="GW87">
    <cfRule type="expression" priority="326" aboveAverage="0" equalAverage="0" bottom="0" percent="0" rank="0" text="" dxfId="332">
      <formula>COUNTIF($FH$7:$GT$99,GW86)&lt;1</formula>
    </cfRule>
  </conditionalFormatting>
  <conditionalFormatting sqref="GW85">
    <cfRule type="expression" priority="327" aboveAverage="0" equalAverage="0" bottom="0" percent="0" rank="0" text="" dxfId="333">
      <formula>COUNTIF($FH$7:$GT$99,GW86)&lt;1</formula>
    </cfRule>
  </conditionalFormatting>
  <conditionalFormatting sqref="GX90">
    <cfRule type="expression" priority="328" aboveAverage="0" equalAverage="0" bottom="0" percent="0" rank="0" text="" dxfId="334">
      <formula>COUNTIF($FH$7:$GT$99,GX89)&lt;1</formula>
    </cfRule>
  </conditionalFormatting>
  <conditionalFormatting sqref="GX89">
    <cfRule type="expression" priority="329" aboveAverage="0" equalAverage="0" bottom="0" percent="0" rank="0" text="" dxfId="335">
      <formula>COUNTIF($FH$7:$GT$99,GX89)&lt;1</formula>
    </cfRule>
    <cfRule type="expression" priority="330" aboveAverage="0" equalAverage="0" bottom="0" percent="0" rank="0" text="" dxfId="336">
      <formula>COUNTIF($GU$7:$HV$99,GX89)&gt;1</formula>
    </cfRule>
  </conditionalFormatting>
  <conditionalFormatting sqref="GX88">
    <cfRule type="expression" priority="331" aboveAverage="0" equalAverage="0" bottom="0" percent="0" rank="0" text="" dxfId="337">
      <formula>COUNTIF($FH$7:$GT$99,GX89)&lt;1</formula>
    </cfRule>
  </conditionalFormatting>
  <conditionalFormatting sqref="GW90">
    <cfRule type="expression" priority="332" aboveAverage="0" equalAverage="0" bottom="0" percent="0" rank="0" text="" dxfId="338">
      <formula>COUNTIF($FH$7:$GT$99,GW89)&lt;1</formula>
    </cfRule>
  </conditionalFormatting>
  <conditionalFormatting sqref="GW89 GX86">
    <cfRule type="expression" priority="333" aboveAverage="0" equalAverage="0" bottom="0" percent="0" rank="0" text="" dxfId="339">
      <formula>COUNTIF($FH$7:$GT$99,GW86)&lt;1</formula>
    </cfRule>
    <cfRule type="expression" priority="334" aboveAverage="0" equalAverage="0" bottom="0" percent="0" rank="0" text="" dxfId="340">
      <formula>COUNTIF($GU$7:$HV$99,GW86)&gt;1</formula>
    </cfRule>
  </conditionalFormatting>
  <conditionalFormatting sqref="GW88">
    <cfRule type="expression" priority="335" aboveAverage="0" equalAverage="0" bottom="0" percent="0" rank="0" text="" dxfId="341">
      <formula>COUNTIF($FH$7:$GT$99,GW89)&lt;1</formula>
    </cfRule>
  </conditionalFormatting>
  <conditionalFormatting sqref="GX87">
    <cfRule type="expression" priority="336" aboveAverage="0" equalAverage="0" bottom="0" percent="0" rank="0" text="" dxfId="342">
      <formula>COUNTIF($FH$7:$GT$99,GX86)&lt;1</formula>
    </cfRule>
  </conditionalFormatting>
  <conditionalFormatting sqref="GX85">
    <cfRule type="expression" priority="337" aboveAverage="0" equalAverage="0" bottom="0" percent="0" rank="0" text="" dxfId="343">
      <formula>COUNTIF($FH$7:$GT$99,GX86)&lt;1</formula>
    </cfRule>
  </conditionalFormatting>
  <conditionalFormatting sqref="BE66">
    <cfRule type="expression" priority="338" aboveAverage="0" equalAverage="0" bottom="0" percent="0" rank="0" text="" dxfId="344">
      <formula>COUNTIF($AL$7:$AY$99,BE65)&lt;1</formula>
    </cfRule>
  </conditionalFormatting>
  <conditionalFormatting sqref="BE64">
    <cfRule type="expression" priority="339" aboveAverage="0" equalAverage="0" bottom="0" percent="0" rank="0" text="" dxfId="345">
      <formula>COUNTIF($AL$7:$AY$99,BE65)&lt;1</formula>
    </cfRule>
  </conditionalFormatting>
  <conditionalFormatting sqref="BE65">
    <cfRule type="expression" priority="340" aboveAverage="0" equalAverage="0" bottom="0" percent="0" rank="0" text="" dxfId="346">
      <formula>COUNTIF($AL$7:$AY$99,BE65)&lt;1</formula>
    </cfRule>
  </conditionalFormatting>
  <conditionalFormatting sqref="BE65">
    <cfRule type="expression" priority="341" aboveAverage="0" equalAverage="0" bottom="0" percent="0" rank="0" text="" dxfId="347">
      <formula>COUNTIF($AZ$7:$BM$99,BE65)&gt;1</formula>
    </cfRule>
  </conditionalFormatting>
  <conditionalFormatting sqref="AZ66">
    <cfRule type="expression" priority="342" aboveAverage="0" equalAverage="0" bottom="0" percent="0" rank="0" text="" dxfId="348">
      <formula>COUNTIF($AL$7:$AY$99,AZ65)&lt;1</formula>
    </cfRule>
  </conditionalFormatting>
  <conditionalFormatting sqref="AZ64">
    <cfRule type="expression" priority="343" aboveAverage="0" equalAverage="0" bottom="0" percent="0" rank="0" text="" dxfId="349">
      <formula>COUNTIF($AL$7:$AY$99,AZ65)&lt;1</formula>
    </cfRule>
  </conditionalFormatting>
  <conditionalFormatting sqref="AZ65">
    <cfRule type="expression" priority="344" aboveAverage="0" equalAverage="0" bottom="0" percent="0" rank="0" text="" dxfId="350">
      <formula>COUNTIF($AL$7:$AY$99,AZ65)&lt;1</formula>
    </cfRule>
  </conditionalFormatting>
  <conditionalFormatting sqref="AZ65">
    <cfRule type="expression" priority="345" aboveAverage="0" equalAverage="0" bottom="0" percent="0" rank="0" text="" dxfId="351">
      <formula>COUNTIF($AZ$7:$BM$99,AZ65)&gt;1</formula>
    </cfRule>
  </conditionalFormatting>
  <conditionalFormatting sqref="DV54">
    <cfRule type="expression" priority="346" aboveAverage="0" equalAverage="0" bottom="0" percent="0" rank="0" text="" dxfId="352">
      <formula>COUNTIF($DN$7:$DU$99,DV53)&lt;1</formula>
    </cfRule>
  </conditionalFormatting>
  <conditionalFormatting sqref="DV52">
    <cfRule type="expression" priority="347" aboveAverage="0" equalAverage="0" bottom="0" percent="0" rank="0" text="" dxfId="353">
      <formula>COUNTIF($DN$7:$DU$99,DV53)&lt;1</formula>
    </cfRule>
  </conditionalFormatting>
  <conditionalFormatting sqref="DV53">
    <cfRule type="expression" priority="348" aboveAverage="0" equalAverage="0" bottom="0" percent="0" rank="0" text="" dxfId="354">
      <formula>COUNTIF($DN$7:$DU$99,DV53)&lt;1</formula>
    </cfRule>
  </conditionalFormatting>
  <conditionalFormatting sqref="DV53">
    <cfRule type="expression" priority="349" aboveAverage="0" equalAverage="0" bottom="0" percent="0" rank="0" text="" dxfId="355">
      <formula>COUNTIF($DV$7:$EC$99,DV53)&gt;1</formula>
    </cfRule>
  </conditionalFormatting>
  <conditionalFormatting sqref="BE75">
    <cfRule type="expression" priority="350" aboveAverage="0" equalAverage="0" bottom="0" percent="0" rank="0" text="" dxfId="356">
      <formula>COUNTIF($AL$7:$AY$99,BE74)&lt;1</formula>
    </cfRule>
  </conditionalFormatting>
  <conditionalFormatting sqref="BE73">
    <cfRule type="expression" priority="351" aboveAverage="0" equalAverage="0" bottom="0" percent="0" rank="0" text="" dxfId="357">
      <formula>COUNTIF($AL$7:$AY$99,BE74)&lt;1</formula>
    </cfRule>
  </conditionalFormatting>
  <conditionalFormatting sqref="BE74">
    <cfRule type="expression" priority="352" aboveAverage="0" equalAverage="0" bottom="0" percent="0" rank="0" text="" dxfId="358">
      <formula>COUNTIF($AL$7:$AY$99,BE74)&lt;1</formula>
    </cfRule>
  </conditionalFormatting>
  <conditionalFormatting sqref="BE74">
    <cfRule type="expression" priority="353" aboveAverage="0" equalAverage="0" bottom="0" percent="0" rank="0" text="" dxfId="359">
      <formula>COUNTIF($AZ$7:$BM$99,BE74)&gt;1</formula>
    </cfRule>
  </conditionalFormatting>
  <conditionalFormatting sqref="AZ63">
    <cfRule type="expression" priority="354" aboveAverage="0" equalAverage="0" bottom="0" percent="0" rank="0" text="" dxfId="360">
      <formula>COUNTIF($AL$7:$AY$99,AZ62)&lt;1</formula>
    </cfRule>
  </conditionalFormatting>
  <conditionalFormatting sqref="AZ61">
    <cfRule type="expression" priority="355" aboveAverage="0" equalAverage="0" bottom="0" percent="0" rank="0" text="" dxfId="361">
      <formula>COUNTIF($AL$7:$AY$99,AZ62)&lt;1</formula>
    </cfRule>
  </conditionalFormatting>
  <conditionalFormatting sqref="AZ62">
    <cfRule type="expression" priority="356" aboveAverage="0" equalAverage="0" bottom="0" percent="0" rank="0" text="" dxfId="362">
      <formula>COUNTIF($AL$7:$AY$99,AZ62)&lt;1</formula>
    </cfRule>
  </conditionalFormatting>
  <conditionalFormatting sqref="AZ62">
    <cfRule type="expression" priority="357" aboveAverage="0" equalAverage="0" bottom="0" percent="0" rank="0" text="" dxfId="363">
      <formula>COUNTIF($AZ$7:$BM$99,AZ62)&gt;1</formula>
    </cfRule>
  </conditionalFormatting>
  <conditionalFormatting sqref="AZ63">
    <cfRule type="expression" priority="358" aboveAverage="0" equalAverage="0" bottom="0" percent="0" rank="0" text="" dxfId="364">
      <formula>COUNTIF($AL$7:$AY$99,AZ62)&lt;1</formula>
    </cfRule>
  </conditionalFormatting>
  <conditionalFormatting sqref="AZ61">
    <cfRule type="expression" priority="359" aboveAverage="0" equalAverage="0" bottom="0" percent="0" rank="0" text="" dxfId="365">
      <formula>COUNTIF($AL$7:$AY$99,AZ62)&lt;1</formula>
    </cfRule>
  </conditionalFormatting>
  <conditionalFormatting sqref="AZ62">
    <cfRule type="expression" priority="360" aboveAverage="0" equalAverage="0" bottom="0" percent="0" rank="0" text="" dxfId="366">
      <formula>COUNTIF($AL$7:$AY$99,AZ62)&lt;1</formula>
    </cfRule>
  </conditionalFormatting>
  <conditionalFormatting sqref="AZ62">
    <cfRule type="expression" priority="361" aboveAverage="0" equalAverage="0" bottom="0" percent="0" rank="0" text="" dxfId="367">
      <formula>COUNTIF($AZ$7:$BM$99,AZ62)&gt;1</formula>
    </cfRule>
  </conditionalFormatting>
  <conditionalFormatting sqref="BD99">
    <cfRule type="expression" priority="362" aboveAverage="0" equalAverage="0" bottom="0" percent="0" rank="0" text="" dxfId="368">
      <formula>COUNTIF($AL$7:$AY$99,BD98)&lt;1</formula>
    </cfRule>
  </conditionalFormatting>
  <conditionalFormatting sqref="BD97">
    <cfRule type="expression" priority="363" aboveAverage="0" equalAverage="0" bottom="0" percent="0" rank="0" text="" dxfId="369">
      <formula>COUNTIF($AL$7:$AY$99,BD98)&lt;1</formula>
    </cfRule>
  </conditionalFormatting>
  <conditionalFormatting sqref="BD98">
    <cfRule type="expression" priority="364" aboveAverage="0" equalAverage="0" bottom="0" percent="0" rank="0" text="" dxfId="370">
      <formula>COUNTIF($AL$7:$AY$99,BD98)&lt;1</formula>
    </cfRule>
  </conditionalFormatting>
  <conditionalFormatting sqref="BD98">
    <cfRule type="expression" priority="365" aboveAverage="0" equalAverage="0" bottom="0" percent="0" rank="0" text="" dxfId="371">
      <formula>COUNTIF($AZ$7:$BM$99,BD98)&gt;1</formula>
    </cfRule>
  </conditionalFormatting>
  <conditionalFormatting sqref="BE102">
    <cfRule type="expression" priority="366" aboveAverage="0" equalAverage="0" bottom="0" percent="0" rank="0" text="" dxfId="372">
      <formula>COUNTIF($AL$7:$AY$99,BE101)&lt;1</formula>
    </cfRule>
  </conditionalFormatting>
  <conditionalFormatting sqref="BE100">
    <cfRule type="expression" priority="367" aboveAverage="0" equalAverage="0" bottom="0" percent="0" rank="0" text="" dxfId="373">
      <formula>COUNTIF($AL$7:$AY$99,BE101)&lt;1</formula>
    </cfRule>
  </conditionalFormatting>
  <conditionalFormatting sqref="BE101">
    <cfRule type="expression" priority="368" aboveAverage="0" equalAverage="0" bottom="0" percent="0" rank="0" text="" dxfId="374">
      <formula>COUNTIF($AL$7:$AY$99,BE101)&lt;1</formula>
    </cfRule>
  </conditionalFormatting>
  <conditionalFormatting sqref="BE101">
    <cfRule type="expression" priority="369" aboveAverage="0" equalAverage="0" bottom="0" percent="0" rank="0" text="" dxfId="375">
      <formula>COUNTIF($AZ$7:$BM$99,BE101)&gt;1</formula>
    </cfRule>
  </conditionalFormatting>
  <conditionalFormatting sqref="BC99">
    <cfRule type="expression" priority="370" aboveAverage="0" equalAverage="0" bottom="0" percent="0" rank="0" text="" dxfId="376">
      <formula>COUNTIF($AL$7:$AY$99,BC98)&lt;1</formula>
    </cfRule>
  </conditionalFormatting>
  <conditionalFormatting sqref="BC97">
    <cfRule type="expression" priority="371" aboveAverage="0" equalAverage="0" bottom="0" percent="0" rank="0" text="" dxfId="377">
      <formula>COUNTIF($AL$7:$AY$99,BC98)&lt;1</formula>
    </cfRule>
  </conditionalFormatting>
  <conditionalFormatting sqref="BC98">
    <cfRule type="expression" priority="372" aboveAverage="0" equalAverage="0" bottom="0" percent="0" rank="0" text="" dxfId="378">
      <formula>COUNTIF($AL$7:$AY$99,BC98)&lt;1</formula>
    </cfRule>
  </conditionalFormatting>
  <conditionalFormatting sqref="BC98">
    <cfRule type="expression" priority="373" aboveAverage="0" equalAverage="0" bottom="0" percent="0" rank="0" text="" dxfId="379">
      <formula>COUNTIF($AZ$7:$BM$99,BC98)&gt;1</formula>
    </cfRule>
  </conditionalFormatting>
  <conditionalFormatting sqref="BA102">
    <cfRule type="expression" priority="374" aboveAverage="0" equalAverage="0" bottom="0" percent="0" rank="0" text="" dxfId="380">
      <formula>COUNTIF($AL$7:$AY$99,BA101)&lt;1</formula>
    </cfRule>
  </conditionalFormatting>
  <conditionalFormatting sqref="BA100">
    <cfRule type="expression" priority="375" aboveAverage="0" equalAverage="0" bottom="0" percent="0" rank="0" text="" dxfId="381">
      <formula>COUNTIF($AL$7:$AY$99,BA101)&lt;1</formula>
    </cfRule>
  </conditionalFormatting>
  <conditionalFormatting sqref="BA101">
    <cfRule type="expression" priority="376" aboveAverage="0" equalAverage="0" bottom="0" percent="0" rank="0" text="" dxfId="382">
      <formula>COUNTIF($AL$7:$AY$99,BA101)&lt;1</formula>
    </cfRule>
  </conditionalFormatting>
  <conditionalFormatting sqref="BA101">
    <cfRule type="expression" priority="377" aboveAverage="0" equalAverage="0" bottom="0" percent="0" rank="0" text="" dxfId="383">
      <formula>COUNTIF($AZ$7:$BM$99,BA101)&gt;1</formula>
    </cfRule>
  </conditionalFormatting>
  <conditionalFormatting sqref="BF96">
    <cfRule type="expression" priority="378" aboveAverage="0" equalAverage="0" bottom="0" percent="0" rank="0" text="" dxfId="384">
      <formula>COUNTIF($AL$7:$AY$99,BF95)&lt;1</formula>
    </cfRule>
  </conditionalFormatting>
  <conditionalFormatting sqref="BF94">
    <cfRule type="expression" priority="379" aboveAverage="0" equalAverage="0" bottom="0" percent="0" rank="0" text="" dxfId="385">
      <formula>COUNTIF($AL$7:$AY$99,BF95)&lt;1</formula>
    </cfRule>
  </conditionalFormatting>
  <conditionalFormatting sqref="BF95">
    <cfRule type="expression" priority="380" aboveAverage="0" equalAverage="0" bottom="0" percent="0" rank="0" text="" dxfId="386">
      <formula>COUNTIF($AL$7:$AY$99,BF95)&lt;1</formula>
    </cfRule>
  </conditionalFormatting>
  <conditionalFormatting sqref="BF95">
    <cfRule type="expression" priority="381" aboveAverage="0" equalAverage="0" bottom="0" percent="0" rank="0" text="" dxfId="387">
      <formula>COUNTIF($AZ$7:$BM$99,BF95)&gt;1</formula>
    </cfRule>
  </conditionalFormatting>
  <conditionalFormatting sqref="BE99">
    <cfRule type="expression" priority="382" aboveAverage="0" equalAverage="0" bottom="0" percent="0" rank="0" text="" dxfId="388">
      <formula>COUNTIF($AL$7:$AY$99,BE98)&lt;1</formula>
    </cfRule>
  </conditionalFormatting>
  <conditionalFormatting sqref="BE97">
    <cfRule type="expression" priority="383" aboveAverage="0" equalAverage="0" bottom="0" percent="0" rank="0" text="" dxfId="389">
      <formula>COUNTIF($AL$7:$AY$99,BE98)&lt;1</formula>
    </cfRule>
  </conditionalFormatting>
  <conditionalFormatting sqref="BE98">
    <cfRule type="expression" priority="384" aboveAverage="0" equalAverage="0" bottom="0" percent="0" rank="0" text="" dxfId="390">
      <formula>COUNTIF($AL$7:$AY$99,BE98)&lt;1</formula>
    </cfRule>
  </conditionalFormatting>
  <conditionalFormatting sqref="BE98">
    <cfRule type="expression" priority="385" aboveAverage="0" equalAverage="0" bottom="0" percent="0" rank="0" text="" dxfId="391">
      <formula>COUNTIF($AZ$7:$BM$99,BE98)&gt;1</formula>
    </cfRule>
  </conditionalFormatting>
  <conditionalFormatting sqref="BE87">
    <cfRule type="expression" priority="386" aboveAverage="0" equalAverage="0" bottom="0" percent="0" rank="0" text="" dxfId="392">
      <formula>COUNTIF($AL$7:$AY$99,BE86)&lt;1</formula>
    </cfRule>
  </conditionalFormatting>
  <conditionalFormatting sqref="BE85">
    <cfRule type="expression" priority="387" aboveAverage="0" equalAverage="0" bottom="0" percent="0" rank="0" text="" dxfId="393">
      <formula>COUNTIF($AL$7:$AY$99,BE86)&lt;1</formula>
    </cfRule>
  </conditionalFormatting>
  <conditionalFormatting sqref="BE86">
    <cfRule type="expression" priority="388" aboveAverage="0" equalAverage="0" bottom="0" percent="0" rank="0" text="" dxfId="394">
      <formula>COUNTIF($AL$7:$AY$99,BE86)&lt;1</formula>
    </cfRule>
  </conditionalFormatting>
  <conditionalFormatting sqref="BE86">
    <cfRule type="expression" priority="389" aboveAverage="0" equalAverage="0" bottom="0" percent="0" rank="0" text="" dxfId="395">
      <formula>COUNTIF($AZ$7:$BM$99,BE86)&gt;1</formula>
    </cfRule>
  </conditionalFormatting>
  <conditionalFormatting sqref="BC96">
    <cfRule type="expression" priority="390" aboveAverage="0" equalAverage="0" bottom="0" percent="0" rank="0" text="" dxfId="396">
      <formula>COUNTIF($AL$7:$AY$99,BC95)&lt;1</formula>
    </cfRule>
  </conditionalFormatting>
  <conditionalFormatting sqref="BC94">
    <cfRule type="expression" priority="391" aboveAverage="0" equalAverage="0" bottom="0" percent="0" rank="0" text="" dxfId="397">
      <formula>COUNTIF($AL$7:$AY$99,BC95)&lt;1</formula>
    </cfRule>
  </conditionalFormatting>
  <conditionalFormatting sqref="BC95">
    <cfRule type="expression" priority="392" aboveAverage="0" equalAverage="0" bottom="0" percent="0" rank="0" text="" dxfId="398">
      <formula>COUNTIF($AL$7:$AY$99,BC95)&lt;1</formula>
    </cfRule>
  </conditionalFormatting>
  <conditionalFormatting sqref="BC95">
    <cfRule type="expression" priority="393" aboveAverage="0" equalAverage="0" bottom="0" percent="0" rank="0" text="" dxfId="399">
      <formula>COUNTIF($AZ$7:$BM$99,BC95)&gt;1</formula>
    </cfRule>
  </conditionalFormatting>
  <conditionalFormatting sqref="AZ90">
    <cfRule type="expression" priority="394" aboveAverage="0" equalAverage="0" bottom="0" percent="0" rank="0" text="" dxfId="400">
      <formula>COUNTIF($AL$7:$AY$99,AZ89)&lt;1</formula>
    </cfRule>
  </conditionalFormatting>
  <conditionalFormatting sqref="AZ88">
    <cfRule type="expression" priority="395" aboveAverage="0" equalAverage="0" bottom="0" percent="0" rank="0" text="" dxfId="401">
      <formula>COUNTIF($AL$7:$AY$99,AZ89)&lt;1</formula>
    </cfRule>
  </conditionalFormatting>
  <conditionalFormatting sqref="AZ89">
    <cfRule type="expression" priority="396" aboveAverage="0" equalAverage="0" bottom="0" percent="0" rank="0" text="" dxfId="402">
      <formula>COUNTIF($AL$7:$AY$99,AZ89)&lt;1</formula>
    </cfRule>
  </conditionalFormatting>
  <conditionalFormatting sqref="AZ89">
    <cfRule type="expression" priority="397" aboveAverage="0" equalAverage="0" bottom="0" percent="0" rank="0" text="" dxfId="403">
      <formula>COUNTIF($AZ$7:$BM$99,AZ89)&gt;1</formula>
    </cfRule>
  </conditionalFormatting>
  <conditionalFormatting sqref="BE72">
    <cfRule type="expression" priority="398" aboveAverage="0" equalAverage="0" bottom="0" percent="0" rank="0" text="" dxfId="404">
      <formula>COUNTIF($AL$7:$AY$99,BE71)&lt;1</formula>
    </cfRule>
  </conditionalFormatting>
  <conditionalFormatting sqref="BE70">
    <cfRule type="expression" priority="399" aboveAverage="0" equalAverage="0" bottom="0" percent="0" rank="0" text="" dxfId="405">
      <formula>COUNTIF($AL$7:$AY$99,BE71)&lt;1</formula>
    </cfRule>
  </conditionalFormatting>
  <conditionalFormatting sqref="BE71">
    <cfRule type="expression" priority="400" aboveAverage="0" equalAverage="0" bottom="0" percent="0" rank="0" text="" dxfId="406">
      <formula>COUNTIF($AL$7:$AY$99,BE71)&lt;1</formula>
    </cfRule>
  </conditionalFormatting>
  <conditionalFormatting sqref="BE71">
    <cfRule type="expression" priority="401" aboveAverage="0" equalAverage="0" bottom="0" percent="0" rank="0" text="" dxfId="407">
      <formula>COUNTIF($AZ$7:$BM$99,BE71)&gt;1</formula>
    </cfRule>
  </conditionalFormatting>
  <conditionalFormatting sqref="ET73:ET75">
    <cfRule type="expression" priority="402" aboveAverage="0" equalAverage="0" bottom="0" percent="0" rank="0" text="" dxfId="408">
      <formula>COUNT(ET73:ET75)&gt;0</formula>
    </cfRule>
    <cfRule type="expression" priority="403" aboveAverage="0" equalAverage="0" bottom="0" percent="0" rank="0" text="" dxfId="409">
      <formula>COUNT(ET73:ET75)&gt;0</formula>
    </cfRule>
  </conditionalFormatting>
  <conditionalFormatting sqref="RU90">
    <cfRule type="expression" priority="404" aboveAverage="0" equalAverage="0" bottom="0" percent="0" rank="0" text="" dxfId="410">
      <formula>COUNTIF($RG$7:$RT$99,RU89)&lt;1</formula>
    </cfRule>
  </conditionalFormatting>
  <conditionalFormatting sqref="RU89">
    <cfRule type="expression" priority="405" aboveAverage="0" equalAverage="0" bottom="0" percent="0" rank="0" text="" dxfId="411">
      <formula>COUNTIF($RU$7:$SH$99,RU89)&gt;1</formula>
    </cfRule>
    <cfRule type="expression" priority="406" aboveAverage="0" equalAverage="0" bottom="0" percent="0" rank="0" text="" dxfId="412">
      <formula>COUNTIF($RG$7:$RT$99,RU89)&lt;1</formula>
    </cfRule>
  </conditionalFormatting>
  <conditionalFormatting sqref="RU88 RU91">
    <cfRule type="expression" priority="407" aboveAverage="0" equalAverage="0" bottom="0" percent="0" rank="0" text="" dxfId="413">
      <formula>COUNTIF($RG$7:$RT$98,RU89)&lt;1</formula>
    </cfRule>
  </conditionalFormatting>
  <conditionalFormatting sqref="RV96">
    <cfRule type="expression" priority="408" aboveAverage="0" equalAverage="0" bottom="0" percent="0" rank="0" text="" dxfId="414">
      <formula>COUNTIF($RG$7:$RT$99,RV95)&lt;1</formula>
    </cfRule>
  </conditionalFormatting>
  <conditionalFormatting sqref="RV95">
    <cfRule type="expression" priority="409" aboveAverage="0" equalAverage="0" bottom="0" percent="0" rank="0" text="" dxfId="415">
      <formula>COUNTIF($RU$7:$SH$99,RV95)&gt;1</formula>
    </cfRule>
    <cfRule type="expression" priority="410" aboveAverage="0" equalAverage="0" bottom="0" percent="0" rank="0" text="" dxfId="416">
      <formula>COUNTIF($RG$7:$RT$99,RV95)&lt;1</formula>
    </cfRule>
  </conditionalFormatting>
  <conditionalFormatting sqref="RV94">
    <cfRule type="expression" priority="411" aboveAverage="0" equalAverage="0" bottom="0" percent="0" rank="0" text="" dxfId="417">
      <formula>COUNTIF($RG$7:$RT$98,RV95)&lt;1</formula>
    </cfRule>
  </conditionalFormatting>
  <conditionalFormatting sqref="R104:S104">
    <cfRule type="expression" priority="412" aboveAverage="0" equalAverage="0" bottom="0" percent="0" rank="0" text="" dxfId="418">
      <formula>COUNTIF($B$7:$P$99,R104)&lt;1</formula>
    </cfRule>
    <cfRule type="expression" priority="413" aboveAverage="0" equalAverage="0" bottom="0" percent="0" rank="0" text="" dxfId="419">
      <formula>COUNTIF($Q$7:$AG$99,R104)&gt;1</formula>
    </cfRule>
  </conditionalFormatting>
  <conditionalFormatting sqref="AA101">
    <cfRule type="expression" priority="414" aboveAverage="0" equalAverage="0" bottom="0" percent="0" rank="0" text="" dxfId="420">
      <formula>COUNTIF($B$7:$P$99,AA101)&lt;1</formula>
    </cfRule>
  </conditionalFormatting>
  <conditionalFormatting sqref="AA101">
    <cfRule type="expression" priority="415" aboveAverage="0" equalAverage="0" bottom="0" percent="0" rank="0" text="" dxfId="421">
      <formula>COUNTIF($Q$7:$AG$99,AA101)&gt;1</formula>
    </cfRule>
  </conditionalFormatting>
  <conditionalFormatting sqref="Q78">
    <cfRule type="expression" priority="416" aboveAverage="0" equalAverage="0" bottom="0" percent="0" rank="0" text="" dxfId="422">
      <formula>COUNTIF($B$7:$P$99,Q77)&lt;1</formula>
    </cfRule>
  </conditionalFormatting>
  <conditionalFormatting sqref="Q76">
    <cfRule type="expression" priority="417" aboveAverage="0" equalAverage="0" bottom="0" percent="0" rank="0" text="" dxfId="423">
      <formula>COUNTIF($B$7:$P$99,Q77)&lt;1</formula>
    </cfRule>
  </conditionalFormatting>
  <conditionalFormatting sqref="Q77">
    <cfRule type="expression" priority="418" aboveAverage="0" equalAverage="0" bottom="0" percent="0" rank="0" text="" dxfId="424">
      <formula>COUNTIF($B$7:$P$99,Q77)&lt;1</formula>
    </cfRule>
  </conditionalFormatting>
  <conditionalFormatting sqref="Q77">
    <cfRule type="expression" priority="419" aboveAverage="0" equalAverage="0" bottom="0" percent="0" rank="0" text="" dxfId="425">
      <formula>COUNTIF($Q$7:$AG$99,Q77)&gt;1</formula>
    </cfRule>
  </conditionalFormatting>
  <conditionalFormatting sqref="Q102">
    <cfRule type="expression" priority="420" aboveAverage="0" equalAverage="0" bottom="0" percent="0" rank="0" text="" dxfId="426">
      <formula>COUNTIF($B$7:$P$99,Q101)&lt;1</formula>
    </cfRule>
  </conditionalFormatting>
  <conditionalFormatting sqref="Q100">
    <cfRule type="expression" priority="421" aboveAverage="0" equalAverage="0" bottom="0" percent="0" rank="0" text="" dxfId="427">
      <formula>COUNTIF($B$7:$P$99,Q101)&lt;1</formula>
    </cfRule>
  </conditionalFormatting>
  <conditionalFormatting sqref="Q101">
    <cfRule type="expression" priority="422" aboveAverage="0" equalAverage="0" bottom="0" percent="0" rank="0" text="" dxfId="428">
      <formula>COUNTIF($B$7:$P$99,Q101)&lt;1</formula>
    </cfRule>
  </conditionalFormatting>
  <conditionalFormatting sqref="Q101">
    <cfRule type="expression" priority="423" aboveAverage="0" equalAverage="0" bottom="0" percent="0" rank="0" text="" dxfId="429">
      <formula>COUNTIF($Q$7:$AG$99,Q101)&gt;1</formula>
    </cfRule>
  </conditionalFormatting>
  <conditionalFormatting sqref="T75">
    <cfRule type="expression" priority="424" aboveAverage="0" equalAverage="0" bottom="0" percent="0" rank="0" text="" dxfId="430">
      <formula>COUNTIF($B$7:$P$99,T74)&lt;1</formula>
    </cfRule>
  </conditionalFormatting>
  <conditionalFormatting sqref="T73">
    <cfRule type="expression" priority="425" aboveAverage="0" equalAverage="0" bottom="0" percent="0" rank="0" text="" dxfId="431">
      <formula>COUNTIF($B$7:$P$99,T74)&lt;1</formula>
    </cfRule>
  </conditionalFormatting>
  <conditionalFormatting sqref="T74">
    <cfRule type="expression" priority="426" aboveAverage="0" equalAverage="0" bottom="0" percent="0" rank="0" text="" dxfId="432">
      <formula>COUNTIF($B$7:$P$99,T74)&lt;1</formula>
    </cfRule>
  </conditionalFormatting>
  <conditionalFormatting sqref="T74">
    <cfRule type="expression" priority="427" aboveAverage="0" equalAverage="0" bottom="0" percent="0" rank="0" text="" dxfId="433">
      <formula>COUNTIF($Q$7:$AG$99,T74)&gt;1</formula>
    </cfRule>
  </conditionalFormatting>
  <conditionalFormatting sqref="T87">
    <cfRule type="expression" priority="428" aboveAverage="0" equalAverage="0" bottom="0" percent="0" rank="0" text="" dxfId="434">
      <formula>COUNTIF($B$7:$P$99,T86)&lt;1</formula>
    </cfRule>
  </conditionalFormatting>
  <conditionalFormatting sqref="T85">
    <cfRule type="expression" priority="429" aboveAverage="0" equalAverage="0" bottom="0" percent="0" rank="0" text="" dxfId="435">
      <formula>COUNTIF($B$7:$P$99,T86)&lt;1</formula>
    </cfRule>
  </conditionalFormatting>
  <conditionalFormatting sqref="T86">
    <cfRule type="expression" priority="430" aboveAverage="0" equalAverage="0" bottom="0" percent="0" rank="0" text="" dxfId="436">
      <formula>COUNTIF($B$7:$P$99,T86)&lt;1</formula>
    </cfRule>
  </conditionalFormatting>
  <conditionalFormatting sqref="T86">
    <cfRule type="expression" priority="431" aboveAverage="0" equalAverage="0" bottom="0" percent="0" rank="0" text="" dxfId="437">
      <formula>COUNTIF($Q$7:$AG$99,T86)&gt;1</formula>
    </cfRule>
  </conditionalFormatting>
  <conditionalFormatting sqref="T84">
    <cfRule type="expression" priority="432" aboveAverage="0" equalAverage="0" bottom="0" percent="0" rank="0" text="" dxfId="438">
      <formula>COUNTIF($B$7:$P$99,T83)&lt;1</formula>
    </cfRule>
  </conditionalFormatting>
  <conditionalFormatting sqref="T82">
    <cfRule type="expression" priority="433" aboveAverage="0" equalAverage="0" bottom="0" percent="0" rank="0" text="" dxfId="439">
      <formula>COUNTIF($B$7:$P$99,T83)&lt;1</formula>
    </cfRule>
  </conditionalFormatting>
  <conditionalFormatting sqref="T83">
    <cfRule type="expression" priority="434" aboveAverage="0" equalAverage="0" bottom="0" percent="0" rank="0" text="" dxfId="440">
      <formula>COUNTIF($B$7:$P$99,T83)&lt;1</formula>
    </cfRule>
  </conditionalFormatting>
  <conditionalFormatting sqref="T83">
    <cfRule type="expression" priority="435" aboveAverage="0" equalAverage="0" bottom="0" percent="0" rank="0" text="" dxfId="441">
      <formula>COUNTIF($Q$7:$AG$99,T83)&gt;1</formula>
    </cfRule>
  </conditionalFormatting>
  <conditionalFormatting sqref="R75">
    <cfRule type="expression" priority="436" aboveAverage="0" equalAverage="0" bottom="0" percent="0" rank="0" text="" dxfId="442">
      <formula>COUNTIF($B$7:$P$99,R74)&lt;1</formula>
    </cfRule>
  </conditionalFormatting>
  <conditionalFormatting sqref="R73">
    <cfRule type="expression" priority="437" aboveAverage="0" equalAverage="0" bottom="0" percent="0" rank="0" text="" dxfId="443">
      <formula>COUNTIF($B$7:$P$99,R74)&lt;1</formula>
    </cfRule>
  </conditionalFormatting>
  <conditionalFormatting sqref="R74">
    <cfRule type="expression" priority="438" aboveAverage="0" equalAverage="0" bottom="0" percent="0" rank="0" text="" dxfId="444">
      <formula>COUNTIF($B$7:$P$99,R74)&lt;1</formula>
    </cfRule>
  </conditionalFormatting>
  <conditionalFormatting sqref="R74">
    <cfRule type="expression" priority="439" aboveAverage="0" equalAverage="0" bottom="0" percent="0" rank="0" text="" dxfId="445">
      <formula>COUNTIF($Q$7:$AG$99,R74)&gt;1</formula>
    </cfRule>
  </conditionalFormatting>
  <conditionalFormatting sqref="S75">
    <cfRule type="expression" priority="440" aboveAverage="0" equalAverage="0" bottom="0" percent="0" rank="0" text="" dxfId="446">
      <formula>COUNTIF($B$7:$P$99,S74)&lt;1</formula>
    </cfRule>
  </conditionalFormatting>
  <conditionalFormatting sqref="S73">
    <cfRule type="expression" priority="441" aboveAverage="0" equalAverage="0" bottom="0" percent="0" rank="0" text="" dxfId="447">
      <formula>COUNTIF($B$7:$P$99,S74)&lt;1</formula>
    </cfRule>
  </conditionalFormatting>
  <conditionalFormatting sqref="S74">
    <cfRule type="expression" priority="442" aboveAverage="0" equalAverage="0" bottom="0" percent="0" rank="0" text="" dxfId="448">
      <formula>COUNTIF($B$7:$P$99,S74)&lt;1</formula>
    </cfRule>
  </conditionalFormatting>
  <conditionalFormatting sqref="S74">
    <cfRule type="expression" priority="443" aboveAverage="0" equalAverage="0" bottom="0" percent="0" rank="0" text="" dxfId="449">
      <formula>COUNTIF($Q$7:$AG$99,S74)&gt;1</formula>
    </cfRule>
  </conditionalFormatting>
  <conditionalFormatting sqref="S72">
    <cfRule type="expression" priority="444" aboveAverage="0" equalAverage="0" bottom="0" percent="0" rank="0" text="" dxfId="450">
      <formula>COUNTIF($B$7:$P$99,S71)&lt;1</formula>
    </cfRule>
  </conditionalFormatting>
  <conditionalFormatting sqref="S70">
    <cfRule type="expression" priority="445" aboveAverage="0" equalAverage="0" bottom="0" percent="0" rank="0" text="" dxfId="451">
      <formula>COUNTIF($B$7:$P$99,S71)&lt;1</formula>
    </cfRule>
  </conditionalFormatting>
  <conditionalFormatting sqref="S71">
    <cfRule type="expression" priority="446" aboveAverage="0" equalAverage="0" bottom="0" percent="0" rank="0" text="" dxfId="452">
      <formula>COUNTIF($B$7:$P$99,S71)&lt;1</formula>
    </cfRule>
  </conditionalFormatting>
  <conditionalFormatting sqref="S71">
    <cfRule type="expression" priority="447" aboveAverage="0" equalAverage="0" bottom="0" percent="0" rank="0" text="" dxfId="453">
      <formula>COUNTIF($Q$7:$AG$99,S71)&gt;1</formula>
    </cfRule>
  </conditionalFormatting>
  <conditionalFormatting sqref="S69">
    <cfRule type="expression" priority="448" aboveAverage="0" equalAverage="0" bottom="0" percent="0" rank="0" text="" dxfId="454">
      <formula>COUNTIF($B$7:$P$99,S68)&lt;1</formula>
    </cfRule>
  </conditionalFormatting>
  <conditionalFormatting sqref="S67">
    <cfRule type="expression" priority="449" aboveAverage="0" equalAverage="0" bottom="0" percent="0" rank="0" text="" dxfId="455">
      <formula>COUNTIF($B$7:$P$99,S68)&lt;1</formula>
    </cfRule>
  </conditionalFormatting>
  <conditionalFormatting sqref="S68">
    <cfRule type="expression" priority="450" aboveAverage="0" equalAverage="0" bottom="0" percent="0" rank="0" text="" dxfId="456">
      <formula>COUNTIF($B$7:$P$99,S68)&lt;1</formula>
    </cfRule>
  </conditionalFormatting>
  <conditionalFormatting sqref="S68">
    <cfRule type="expression" priority="451" aboveAverage="0" equalAverage="0" bottom="0" percent="0" rank="0" text="" dxfId="457">
      <formula>COUNTIF($Q$7:$AG$99,S68)&gt;1</formula>
    </cfRule>
  </conditionalFormatting>
  <conditionalFormatting sqref="S84">
    <cfRule type="expression" priority="452" aboveAverage="0" equalAverage="0" bottom="0" percent="0" rank="0" text="" dxfId="458">
      <formula>COUNTIF($B$7:$P$99,S83)&lt;1</formula>
    </cfRule>
  </conditionalFormatting>
  <conditionalFormatting sqref="S82">
    <cfRule type="expression" priority="453" aboveAverage="0" equalAverage="0" bottom="0" percent="0" rank="0" text="" dxfId="459">
      <formula>COUNTIF($B$7:$P$99,S83)&lt;1</formula>
    </cfRule>
  </conditionalFormatting>
  <conditionalFormatting sqref="S83">
    <cfRule type="expression" priority="454" aboveAverage="0" equalAverage="0" bottom="0" percent="0" rank="0" text="" dxfId="460">
      <formula>COUNTIF($B$7:$P$99,S83)&lt;1</formula>
    </cfRule>
  </conditionalFormatting>
  <conditionalFormatting sqref="S83">
    <cfRule type="expression" priority="455" aboveAverage="0" equalAverage="0" bottom="0" percent="0" rank="0" text="" dxfId="461">
      <formula>COUNTIF($Q$7:$AG$99,S83)&gt;1</formula>
    </cfRule>
  </conditionalFormatting>
  <conditionalFormatting sqref="S81">
    <cfRule type="expression" priority="456" aboveAverage="0" equalAverage="0" bottom="0" percent="0" rank="0" text="" dxfId="462">
      <formula>COUNTIF($B$7:$P$99,S80)&lt;1</formula>
    </cfRule>
  </conditionalFormatting>
  <conditionalFormatting sqref="S79">
    <cfRule type="expression" priority="457" aboveAverage="0" equalAverage="0" bottom="0" percent="0" rank="0" text="" dxfId="463">
      <formula>COUNTIF($B$7:$P$99,S80)&lt;1</formula>
    </cfRule>
  </conditionalFormatting>
  <conditionalFormatting sqref="S80">
    <cfRule type="expression" priority="458" aboveAverage="0" equalAverage="0" bottom="0" percent="0" rank="0" text="" dxfId="464">
      <formula>COUNTIF($B$7:$P$99,S80)&lt;1</formula>
    </cfRule>
  </conditionalFormatting>
  <conditionalFormatting sqref="S80">
    <cfRule type="expression" priority="459" aboveAverage="0" equalAverage="0" bottom="0" percent="0" rank="0" text="" dxfId="465">
      <formula>COUNTIF($Q$7:$AG$99,S80)&gt;1</formula>
    </cfRule>
  </conditionalFormatting>
  <conditionalFormatting sqref="GZ77">
    <cfRule type="expression" priority="460" aboveAverage="0" equalAverage="0" bottom="0" percent="0" rank="0" text="" dxfId="466">
      <formula>COUNTIF($FH$7:$GT$99,GZ77)&lt;1</formula>
    </cfRule>
    <cfRule type="expression" priority="461" aboveAverage="0" equalAverage="0" bottom="0" percent="0" rank="0" text="" dxfId="467">
      <formula>COUNTIF($GU$7:$HV$99,GZ77)&gt;1</formula>
    </cfRule>
  </conditionalFormatting>
  <conditionalFormatting sqref="GZ78">
    <cfRule type="expression" priority="462" aboveAverage="0" equalAverage="0" bottom="0" percent="0" rank="0" text="" dxfId="468">
      <formula>COUNTIF($FH$7:$GT$99,GZ77)&lt;1</formula>
    </cfRule>
  </conditionalFormatting>
  <conditionalFormatting sqref="GZ76">
    <cfRule type="expression" priority="463" aboveAverage="0" equalAverage="0" bottom="0" percent="0" rank="0" text="" dxfId="469">
      <formula>COUNTIF($FH$7:$GT$99,GZ77)&lt;1</formula>
    </cfRule>
  </conditionalFormatting>
  <conditionalFormatting sqref="RV99">
    <cfRule type="expression" priority="464" aboveAverage="0" equalAverage="0" bottom="0" percent="0" rank="0" text="" dxfId="470">
      <formula>COUNTIF($RG$7:$RT$99,RV98)&lt;1</formula>
    </cfRule>
  </conditionalFormatting>
  <conditionalFormatting sqref="RV98">
    <cfRule type="expression" priority="465" aboveAverage="0" equalAverage="0" bottom="0" percent="0" rank="0" text="" dxfId="471">
      <formula>COUNTIF($RU$7:$SH$99,RV98)&gt;1</formula>
    </cfRule>
    <cfRule type="expression" priority="466" aboveAverage="0" equalAverage="0" bottom="0" percent="0" rank="0" text="" dxfId="472">
      <formula>COUNTIF($RG$7:$RT$99,RV98)&lt;1</formula>
    </cfRule>
  </conditionalFormatting>
  <conditionalFormatting sqref="RV97">
    <cfRule type="expression" priority="467" aboveAverage="0" equalAverage="0" bottom="0" percent="0" rank="0" text="" dxfId="473">
      <formula>COUNTIF($RG$7:$RT$98,RV98)&lt;1</formula>
    </cfRule>
  </conditionalFormatting>
  <conditionalFormatting sqref="RU99">
    <cfRule type="expression" priority="468" aboveAverage="0" equalAverage="0" bottom="0" percent="0" rank="0" text="" dxfId="474">
      <formula>COUNTIF($RG$7:$RT$99,RU98)&lt;1</formula>
    </cfRule>
  </conditionalFormatting>
  <conditionalFormatting sqref="RU98">
    <cfRule type="expression" priority="469" aboveAverage="0" equalAverage="0" bottom="0" percent="0" rank="0" text="" dxfId="475">
      <formula>COUNTIF($RU$7:$SH$99,RU98)&gt;1</formula>
    </cfRule>
    <cfRule type="expression" priority="470" aboveAverage="0" equalAverage="0" bottom="0" percent="0" rank="0" text="" dxfId="476">
      <formula>COUNTIF($RG$7:$RT$99,RU98)&lt;1</formula>
    </cfRule>
  </conditionalFormatting>
  <conditionalFormatting sqref="RU97">
    <cfRule type="expression" priority="471" aboveAverage="0" equalAverage="0" bottom="0" percent="0" rank="0" text="" dxfId="477">
      <formula>COUNTIF($RG$7:$RT$98,RU98)&lt;1</formula>
    </cfRule>
  </conditionalFormatting>
  <conditionalFormatting sqref="RU60">
    <cfRule type="expression" priority="472" aboveAverage="0" equalAverage="0" bottom="0" percent="0" rank="0" text="" dxfId="478">
      <formula>COUNTIF($RG$7:$RT$99,RU59)&lt;1</formula>
    </cfRule>
  </conditionalFormatting>
  <conditionalFormatting sqref="RU59">
    <cfRule type="expression" priority="473" aboveAverage="0" equalAverage="0" bottom="0" percent="0" rank="0" text="" dxfId="479">
      <formula>COUNTIF($RU$7:$SH$99,RU59)&gt;1</formula>
    </cfRule>
    <cfRule type="expression" priority="474" aboveAverage="0" equalAverage="0" bottom="0" percent="0" rank="0" text="" dxfId="480">
      <formula>COUNTIF($RG$7:$RT$99,RU59)&lt;1</formula>
    </cfRule>
  </conditionalFormatting>
  <conditionalFormatting sqref="RU58">
    <cfRule type="expression" priority="475" aboveAverage="0" equalAverage="0" bottom="0" percent="0" rank="0" text="" dxfId="481">
      <formula>COUNTIF($RG$7:$RT$98,RU59)&lt;1</formula>
    </cfRule>
  </conditionalFormatting>
  <conditionalFormatting sqref="BD102">
    <cfRule type="expression" priority="476" aboveAverage="0" equalAverage="0" bottom="0" percent="0" rank="0" text="" dxfId="482">
      <formula>COUNTIF($AL$7:$AY$99,BD101)&lt;1</formula>
    </cfRule>
  </conditionalFormatting>
  <conditionalFormatting sqref="BD100">
    <cfRule type="expression" priority="477" aboveAverage="0" equalAverage="0" bottom="0" percent="0" rank="0" text="" dxfId="483">
      <formula>COUNTIF($AL$7:$AY$99,BD101)&lt;1</formula>
    </cfRule>
  </conditionalFormatting>
  <conditionalFormatting sqref="BD101">
    <cfRule type="expression" priority="478" aboveAverage="0" equalAverage="0" bottom="0" percent="0" rank="0" text="" dxfId="484">
      <formula>COUNTIF($AL$7:$AY$99,BD101)&lt;1</formula>
    </cfRule>
  </conditionalFormatting>
  <conditionalFormatting sqref="BD101">
    <cfRule type="expression" priority="479" aboveAverage="0" equalAverage="0" bottom="0" percent="0" rank="0" text="" dxfId="485">
      <formula>COUNTIF($AZ$7:$BM$99,BD101)&gt;1</formula>
    </cfRule>
  </conditionalFormatting>
  <conditionalFormatting sqref="BC102">
    <cfRule type="expression" priority="480" aboveAverage="0" equalAverage="0" bottom="0" percent="0" rank="0" text="" dxfId="486">
      <formula>COUNTIF($AL$7:$AY$99,BC101)&lt;1</formula>
    </cfRule>
  </conditionalFormatting>
  <conditionalFormatting sqref="BC100">
    <cfRule type="expression" priority="481" aboveAverage="0" equalAverage="0" bottom="0" percent="0" rank="0" text="" dxfId="487">
      <formula>COUNTIF($AL$7:$AY$99,BC101)&lt;1</formula>
    </cfRule>
  </conditionalFormatting>
  <conditionalFormatting sqref="BC101">
    <cfRule type="expression" priority="482" aboveAverage="0" equalAverage="0" bottom="0" percent="0" rank="0" text="" dxfId="488">
      <formula>COUNTIF($AL$7:$AY$99,BC101)&lt;1</formula>
    </cfRule>
  </conditionalFormatting>
  <conditionalFormatting sqref="BC101">
    <cfRule type="expression" priority="483" aboveAverage="0" equalAverage="0" bottom="0" percent="0" rank="0" text="" dxfId="489">
      <formula>COUNTIF($AZ$7:$BM$99,BC101)&gt;1</formula>
    </cfRule>
  </conditionalFormatting>
  <conditionalFormatting sqref="S81">
    <cfRule type="expression" priority="484" aboveAverage="0" equalAverage="0" bottom="0" percent="0" rank="0" text="" dxfId="490">
      <formula>COUNTIF($B$7:$P$99,S80)&lt;1</formula>
    </cfRule>
  </conditionalFormatting>
  <conditionalFormatting sqref="S79">
    <cfRule type="expression" priority="485" aboveAverage="0" equalAverage="0" bottom="0" percent="0" rank="0" text="" dxfId="491">
      <formula>COUNTIF($B$7:$P$99,S80)&lt;1</formula>
    </cfRule>
  </conditionalFormatting>
  <conditionalFormatting sqref="S80">
    <cfRule type="expression" priority="486" aboveAverage="0" equalAverage="0" bottom="0" percent="0" rank="0" text="" dxfId="492">
      <formula>COUNTIF($B$7:$P$99,S80)&lt;1</formula>
    </cfRule>
  </conditionalFormatting>
  <conditionalFormatting sqref="S80">
    <cfRule type="expression" priority="487" aboveAverage="0" equalAverage="0" bottom="0" percent="0" rank="0" text="" dxfId="493">
      <formula>COUNTIF($Q$7:$AG$99,S80)&gt;1</formula>
    </cfRule>
  </conditionalFormatting>
  <conditionalFormatting sqref="GU47">
    <cfRule type="expression" priority="488" aboveAverage="0" equalAverage="0" bottom="0" percent="0" rank="0" text="" dxfId="494">
      <formula>COUNTIF($FH$7:$GT$99,GU47)&lt;1</formula>
    </cfRule>
    <cfRule type="expression" priority="489" aboveAverage="0" equalAverage="0" bottom="0" percent="0" rank="0" text="" dxfId="495">
      <formula>COUNTIF($GU$7:$HV$99,GU47)&gt;1</formula>
    </cfRule>
  </conditionalFormatting>
  <conditionalFormatting sqref="GU48">
    <cfRule type="expression" priority="490" aboveAverage="0" equalAverage="0" bottom="0" percent="0" rank="0" text="" dxfId="496">
      <formula>COUNTIF($FH$7:$GT$99,GU47)&lt;1</formula>
    </cfRule>
  </conditionalFormatting>
  <conditionalFormatting sqref="GU46">
    <cfRule type="expression" priority="491" aboveAverage="0" equalAverage="0" bottom="0" percent="0" rank="0" text="" dxfId="497">
      <formula>COUNTIF($FH$7:$GT$99,GU47)&lt;1</formula>
    </cfRule>
  </conditionalFormatting>
  <conditionalFormatting sqref="BA93">
    <cfRule type="expression" priority="492" aboveAverage="0" equalAverage="0" bottom="0" percent="0" rank="0" text="" dxfId="498">
      <formula>COUNTIF($AL$7:$AY$99,BA92)&lt;1</formula>
    </cfRule>
  </conditionalFormatting>
  <conditionalFormatting sqref="BA91">
    <cfRule type="expression" priority="493" aboveAverage="0" equalAverage="0" bottom="0" percent="0" rank="0" text="" dxfId="499">
      <formula>COUNTIF($AL$7:$AY$99,BA92)&lt;1</formula>
    </cfRule>
  </conditionalFormatting>
  <conditionalFormatting sqref="BA92">
    <cfRule type="expression" priority="494" aboveAverage="0" equalAverage="0" bottom="0" percent="0" rank="0" text="" dxfId="500">
      <formula>COUNTIF($AL$7:$AY$99,BA92)&lt;1</formula>
    </cfRule>
  </conditionalFormatting>
  <conditionalFormatting sqref="BA92">
    <cfRule type="expression" priority="495" aboveAverage="0" equalAverage="0" bottom="0" percent="0" rank="0" text="" dxfId="501">
      <formula>COUNTIF($AZ$7:$BM$99,BA92)&gt;1</formula>
    </cfRule>
  </conditionalFormatting>
  <conditionalFormatting sqref="BC87">
    <cfRule type="expression" priority="496" aboveAverage="0" equalAverage="0" bottom="0" percent="0" rank="0" text="" dxfId="502">
      <formula>COUNTIF($AL$7:$AY$99,BC86)&lt;1</formula>
    </cfRule>
  </conditionalFormatting>
  <conditionalFormatting sqref="BC85">
    <cfRule type="expression" priority="497" aboveAverage="0" equalAverage="0" bottom="0" percent="0" rank="0" text="" dxfId="503">
      <formula>COUNTIF($AL$7:$AY$99,BC86)&lt;1</formula>
    </cfRule>
  </conditionalFormatting>
  <conditionalFormatting sqref="BC86">
    <cfRule type="expression" priority="498" aboveAverage="0" equalAverage="0" bottom="0" percent="0" rank="0" text="" dxfId="504">
      <formula>COUNTIF($AL$7:$AY$99,BC86)&lt;1</formula>
    </cfRule>
  </conditionalFormatting>
  <conditionalFormatting sqref="BC86">
    <cfRule type="expression" priority="499" aboveAverage="0" equalAverage="0" bottom="0" percent="0" rank="0" text="" dxfId="505">
      <formula>COUNTIF($AZ$7:$BM$99,BC86)&gt;1</formula>
    </cfRule>
  </conditionalFormatting>
  <conditionalFormatting sqref="AZ90">
    <cfRule type="expression" priority="500" aboveAverage="0" equalAverage="0" bottom="0" percent="0" rank="0" text="" dxfId="506">
      <formula>COUNTIF($AL$7:$AY$99,AZ89)&lt;1</formula>
    </cfRule>
  </conditionalFormatting>
  <conditionalFormatting sqref="AZ88">
    <cfRule type="expression" priority="501" aboveAverage="0" equalAverage="0" bottom="0" percent="0" rank="0" text="" dxfId="507">
      <formula>COUNTIF($AL$7:$AY$99,AZ89)&lt;1</formula>
    </cfRule>
  </conditionalFormatting>
  <conditionalFormatting sqref="AZ89">
    <cfRule type="expression" priority="502" aboveAverage="0" equalAverage="0" bottom="0" percent="0" rank="0" text="" dxfId="508">
      <formula>COUNTIF($AL$7:$AY$99,AZ89)&lt;1</formula>
    </cfRule>
  </conditionalFormatting>
  <conditionalFormatting sqref="AZ89">
    <cfRule type="expression" priority="503" aboveAverage="0" equalAverage="0" bottom="0" percent="0" rank="0" text="" dxfId="509">
      <formula>COUNTIF($AZ$7:$BM$99,AZ89)&gt;1</formula>
    </cfRule>
  </conditionalFormatting>
  <conditionalFormatting sqref="BE72">
    <cfRule type="expression" priority="504" aboveAverage="0" equalAverage="0" bottom="0" percent="0" rank="0" text="" dxfId="510">
      <formula>COUNTIF($AL$7:$AY$99,BE71)&lt;1</formula>
    </cfRule>
  </conditionalFormatting>
  <conditionalFormatting sqref="BE70">
    <cfRule type="expression" priority="505" aboveAverage="0" equalAverage="0" bottom="0" percent="0" rank="0" text="" dxfId="511">
      <formula>COUNTIF($AL$7:$AY$99,BE71)&lt;1</formula>
    </cfRule>
  </conditionalFormatting>
  <conditionalFormatting sqref="BE71">
    <cfRule type="expression" priority="506" aboveAverage="0" equalAverage="0" bottom="0" percent="0" rank="0" text="" dxfId="512">
      <formula>COUNTIF($AL$7:$AY$99,BE71)&lt;1</formula>
    </cfRule>
  </conditionalFormatting>
  <conditionalFormatting sqref="BE71">
    <cfRule type="expression" priority="507" aboveAverage="0" equalAverage="0" bottom="0" percent="0" rank="0" text="" dxfId="513">
      <formula>COUNTIF($AZ$7:$BM$99,BE71)&gt;1</formula>
    </cfRule>
  </conditionalFormatting>
  <conditionalFormatting sqref="BA60">
    <cfRule type="expression" priority="508" aboveAverage="0" equalAverage="0" bottom="0" percent="0" rank="0" text="" dxfId="514">
      <formula>COUNTIF($AL$7:$AY$99,BA59)&lt;1</formula>
    </cfRule>
  </conditionalFormatting>
  <conditionalFormatting sqref="BA58">
    <cfRule type="expression" priority="509" aboveAverage="0" equalAverage="0" bottom="0" percent="0" rank="0" text="" dxfId="515">
      <formula>COUNTIF($AL$7:$AY$99,BA59)&lt;1</formula>
    </cfRule>
  </conditionalFormatting>
  <conditionalFormatting sqref="BA59">
    <cfRule type="expression" priority="510" aboveAverage="0" equalAverage="0" bottom="0" percent="0" rank="0" text="" dxfId="516">
      <formula>COUNTIF($AL$7:$AY$99,BA59)&lt;1</formula>
    </cfRule>
  </conditionalFormatting>
  <conditionalFormatting sqref="BA59">
    <cfRule type="expression" priority="511" aboveAverage="0" equalAverage="0" bottom="0" percent="0" rank="0" text="" dxfId="517">
      <formula>COUNTIF($AZ$7:$BM$99,BA59)&gt;1</formula>
    </cfRule>
  </conditionalFormatting>
  <conditionalFormatting sqref="BE60">
    <cfRule type="expression" priority="512" aboveAverage="0" equalAverage="0" bottom="0" percent="0" rank="0" text="" dxfId="518">
      <formula>COUNTIF($AL$7:$AY$99,BE59)&lt;1</formula>
    </cfRule>
  </conditionalFormatting>
  <conditionalFormatting sqref="BE58">
    <cfRule type="expression" priority="513" aboveAverage="0" equalAverage="0" bottom="0" percent="0" rank="0" text="" dxfId="519">
      <formula>COUNTIF($AL$7:$AY$99,BE59)&lt;1</formula>
    </cfRule>
  </conditionalFormatting>
  <conditionalFormatting sqref="BE59">
    <cfRule type="expression" priority="514" aboveAverage="0" equalAverage="0" bottom="0" percent="0" rank="0" text="" dxfId="520">
      <formula>COUNTIF($AL$7:$AY$99,BE59)&lt;1</formula>
    </cfRule>
  </conditionalFormatting>
  <conditionalFormatting sqref="BE59">
    <cfRule type="expression" priority="515" aboveAverage="0" equalAverage="0" bottom="0" percent="0" rank="0" text="" dxfId="521">
      <formula>COUNTIF($AZ$7:$BM$99,BE59)&gt;1</formula>
    </cfRule>
  </conditionalFormatting>
  <conditionalFormatting sqref="AZ60">
    <cfRule type="expression" priority="516" aboveAverage="0" equalAverage="0" bottom="0" percent="0" rank="0" text="" dxfId="522">
      <formula>COUNTIF($AL$7:$AY$99,AZ59)&lt;1</formula>
    </cfRule>
  </conditionalFormatting>
  <conditionalFormatting sqref="AZ58">
    <cfRule type="expression" priority="517" aboveAverage="0" equalAverage="0" bottom="0" percent="0" rank="0" text="" dxfId="523">
      <formula>COUNTIF($AL$7:$AY$99,AZ59)&lt;1</formula>
    </cfRule>
  </conditionalFormatting>
  <conditionalFormatting sqref="AZ59">
    <cfRule type="expression" priority="518" aboveAverage="0" equalAverage="0" bottom="0" percent="0" rank="0" text="" dxfId="524">
      <formula>COUNTIF($AL$7:$AY$99,AZ59)&lt;1</formula>
    </cfRule>
  </conditionalFormatting>
  <conditionalFormatting sqref="AZ59">
    <cfRule type="expression" priority="519" aboveAverage="0" equalAverage="0" bottom="0" percent="0" rank="0" text="" dxfId="525">
      <formula>COUNTIF($AZ$7:$BM$99,AZ59)&gt;1</formula>
    </cfRule>
  </conditionalFormatting>
  <conditionalFormatting sqref="BF99">
    <cfRule type="expression" priority="520" aboveAverage="0" equalAverage="0" bottom="0" percent="0" rank="0" text="" dxfId="526">
      <formula>COUNTIF($AL$7:$AY$99,BF98)&lt;1</formula>
    </cfRule>
  </conditionalFormatting>
  <conditionalFormatting sqref="BF97">
    <cfRule type="expression" priority="521" aboveAverage="0" equalAverage="0" bottom="0" percent="0" rank="0" text="" dxfId="527">
      <formula>COUNTIF($AL$7:$AY$99,BF98)&lt;1</formula>
    </cfRule>
  </conditionalFormatting>
  <conditionalFormatting sqref="BF98">
    <cfRule type="expression" priority="522" aboveAverage="0" equalAverage="0" bottom="0" percent="0" rank="0" text="" dxfId="528">
      <formula>COUNTIF($AL$7:$AY$99,BF98)&lt;1</formula>
    </cfRule>
  </conditionalFormatting>
  <conditionalFormatting sqref="BF98">
    <cfRule type="expression" priority="523" aboveAverage="0" equalAverage="0" bottom="0" percent="0" rank="0" text="" dxfId="529">
      <formula>COUNTIF($AZ$7:$BM$99,BF98)&gt;1</formula>
    </cfRule>
  </conditionalFormatting>
  <conditionalFormatting sqref="BA66">
    <cfRule type="expression" priority="524" aboveAverage="0" equalAverage="0" bottom="0" percent="0" rank="0" text="" dxfId="530">
      <formula>COUNTIF($AL$7:$AY$99,BA65)&lt;1</formula>
    </cfRule>
  </conditionalFormatting>
  <conditionalFormatting sqref="BA64">
    <cfRule type="expression" priority="525" aboveAverage="0" equalAverage="0" bottom="0" percent="0" rank="0" text="" dxfId="531">
      <formula>COUNTIF($AL$7:$AY$99,BA65)&lt;1</formula>
    </cfRule>
  </conditionalFormatting>
  <conditionalFormatting sqref="BA65">
    <cfRule type="expression" priority="526" aboveAverage="0" equalAverage="0" bottom="0" percent="0" rank="0" text="" dxfId="532">
      <formula>COUNTIF($AL$7:$AY$99,BA65)&lt;1</formula>
    </cfRule>
  </conditionalFormatting>
  <conditionalFormatting sqref="BA65">
    <cfRule type="expression" priority="527" aboveAverage="0" equalAverage="0" bottom="0" percent="0" rank="0" text="" dxfId="533">
      <formula>COUNTIF($AZ$7:$BM$99,BA65)&gt;1</formula>
    </cfRule>
  </conditionalFormatting>
  <conditionalFormatting sqref="BE81">
    <cfRule type="expression" priority="528" aboveAverage="0" equalAverage="0" bottom="0" percent="0" rank="0" text="" dxfId="534">
      <formula>COUNTIF($AL$7:$AY$99,BE80)&lt;1</formula>
    </cfRule>
  </conditionalFormatting>
  <conditionalFormatting sqref="BE79">
    <cfRule type="expression" priority="529" aboveAverage="0" equalAverage="0" bottom="0" percent="0" rank="0" text="" dxfId="535">
      <formula>COUNTIF($AL$7:$AY$99,BE80)&lt;1</formula>
    </cfRule>
  </conditionalFormatting>
  <conditionalFormatting sqref="BE80">
    <cfRule type="expression" priority="530" aboveAverage="0" equalAverage="0" bottom="0" percent="0" rank="0" text="" dxfId="536">
      <formula>COUNTIF($AL$7:$AY$99,BE80)&lt;1</formula>
    </cfRule>
  </conditionalFormatting>
  <conditionalFormatting sqref="BE80">
    <cfRule type="expression" priority="531" aboveAverage="0" equalAverage="0" bottom="0" percent="0" rank="0" text="" dxfId="537">
      <formula>COUNTIF($AZ$7:$BM$99,BE80)&gt;1</formula>
    </cfRule>
  </conditionalFormatting>
  <conditionalFormatting sqref="AZ39">
    <cfRule type="expression" priority="532" aboveAverage="0" equalAverage="0" bottom="0" percent="0" rank="0" text="" dxfId="538">
      <formula>COUNTIF($AL$7:$AY$99,AZ38)&lt;1</formula>
    </cfRule>
  </conditionalFormatting>
  <conditionalFormatting sqref="AZ37">
    <cfRule type="expression" priority="533" aboveAverage="0" equalAverage="0" bottom="0" percent="0" rank="0" text="" dxfId="539">
      <formula>COUNTIF($AL$7:$AY$99,AZ38)&lt;1</formula>
    </cfRule>
  </conditionalFormatting>
  <conditionalFormatting sqref="AZ38">
    <cfRule type="expression" priority="534" aboveAverage="0" equalAverage="0" bottom="0" percent="0" rank="0" text="" dxfId="540">
      <formula>COUNTIF($AL$7:$AY$99,AZ38)&lt;1</formula>
    </cfRule>
  </conditionalFormatting>
  <conditionalFormatting sqref="AZ38">
    <cfRule type="expression" priority="535" aboveAverage="0" equalAverage="0" bottom="0" percent="0" rank="0" text="" dxfId="541">
      <formula>COUNTIF($AZ$7:$BM$99,AZ38)&gt;1</formula>
    </cfRule>
  </conditionalFormatting>
  <conditionalFormatting sqref="AZ39">
    <cfRule type="expression" priority="536" aboveAverage="0" equalAverage="0" bottom="0" percent="0" rank="0" text="" dxfId="542">
      <formula>COUNTIF($AL$7:$AY$99,AZ38)&lt;1</formula>
    </cfRule>
  </conditionalFormatting>
  <conditionalFormatting sqref="AZ37">
    <cfRule type="expression" priority="537" aboveAverage="0" equalAverage="0" bottom="0" percent="0" rank="0" text="" dxfId="543">
      <formula>COUNTIF($AL$7:$AY$99,AZ38)&lt;1</formula>
    </cfRule>
  </conditionalFormatting>
  <conditionalFormatting sqref="AZ38">
    <cfRule type="expression" priority="538" aboveAverage="0" equalAverage="0" bottom="0" percent="0" rank="0" text="" dxfId="544">
      <formula>COUNTIF($AL$7:$AY$99,AZ38)&lt;1</formula>
    </cfRule>
  </conditionalFormatting>
  <conditionalFormatting sqref="AZ38">
    <cfRule type="expression" priority="539" aboveAverage="0" equalAverage="0" bottom="0" percent="0" rank="0" text="" dxfId="545">
      <formula>COUNTIF($AZ$7:$BM$99,AZ38)&gt;1</formula>
    </cfRule>
  </conditionalFormatting>
  <conditionalFormatting sqref="Q87">
    <cfRule type="expression" priority="540" aboveAverage="0" equalAverage="0" bottom="0" percent="0" rank="0" text="" dxfId="546">
      <formula>COUNTIF($B$7:$P$99,Q86)&lt;1</formula>
    </cfRule>
  </conditionalFormatting>
  <conditionalFormatting sqref="Q85">
    <cfRule type="expression" priority="541" aboveAverage="0" equalAverage="0" bottom="0" percent="0" rank="0" text="" dxfId="547">
      <formula>COUNTIF($B$7:$P$99,Q86)&lt;1</formula>
    </cfRule>
  </conditionalFormatting>
  <conditionalFormatting sqref="Q86">
    <cfRule type="expression" priority="542" aboveAverage="0" equalAverage="0" bottom="0" percent="0" rank="0" text="" dxfId="548">
      <formula>COUNTIF($B$7:$P$99,Q86)&lt;1</formula>
    </cfRule>
  </conditionalFormatting>
  <conditionalFormatting sqref="Q86">
    <cfRule type="expression" priority="543" aboveAverage="0" equalAverage="0" bottom="0" percent="0" rank="0" text="" dxfId="549">
      <formula>COUNTIF($Q$7:$AG$99,Q86)&gt;1</formula>
    </cfRule>
  </conditionalFormatting>
  <conditionalFormatting sqref="S69">
    <cfRule type="expression" priority="544" aboveAverage="0" equalAverage="0" bottom="0" percent="0" rank="0" text="" dxfId="550">
      <formula>COUNTIF($B$7:$P$99,S68)&lt;1</formula>
    </cfRule>
  </conditionalFormatting>
  <conditionalFormatting sqref="S67">
    <cfRule type="expression" priority="545" aboveAverage="0" equalAverage="0" bottom="0" percent="0" rank="0" text="" dxfId="551">
      <formula>COUNTIF($B$7:$P$99,S68)&lt;1</formula>
    </cfRule>
  </conditionalFormatting>
  <conditionalFormatting sqref="S68">
    <cfRule type="expression" priority="546" aboveAverage="0" equalAverage="0" bottom="0" percent="0" rank="0" text="" dxfId="552">
      <formula>COUNTIF($B$7:$P$99,S68)&lt;1</formula>
    </cfRule>
  </conditionalFormatting>
  <conditionalFormatting sqref="S68">
    <cfRule type="expression" priority="547" aboveAverage="0" equalAverage="0" bottom="0" percent="0" rank="0" text="" dxfId="553">
      <formula>COUNTIF($Q$7:$AG$99,S68)&gt;1</formula>
    </cfRule>
  </conditionalFormatting>
  <conditionalFormatting sqref="Q60">
    <cfRule type="expression" priority="548" aboveAverage="0" equalAverage="0" bottom="0" percent="0" rank="0" text="" dxfId="554">
      <formula>COUNTIF($B$7:$P$99,Q59)&lt;1</formula>
    </cfRule>
  </conditionalFormatting>
  <conditionalFormatting sqref="Q58">
    <cfRule type="expression" priority="549" aboveAverage="0" equalAverage="0" bottom="0" percent="0" rank="0" text="" dxfId="555">
      <formula>COUNTIF($B$7:$P$99,Q59)&lt;1</formula>
    </cfRule>
  </conditionalFormatting>
  <conditionalFormatting sqref="Q59">
    <cfRule type="expression" priority="550" aboveAverage="0" equalAverage="0" bottom="0" percent="0" rank="0" text="" dxfId="556">
      <formula>COUNTIF($B$7:$P$99,Q59)&lt;1</formula>
    </cfRule>
  </conditionalFormatting>
  <conditionalFormatting sqref="Q59">
    <cfRule type="expression" priority="551" aboveAverage="0" equalAverage="0" bottom="0" percent="0" rank="0" text="" dxfId="557">
      <formula>COUNTIF($Q$7:$AG$99,Q59)&gt;1</formula>
    </cfRule>
  </conditionalFormatting>
  <conditionalFormatting sqref="T102">
    <cfRule type="expression" priority="552" aboveAverage="0" equalAverage="0" bottom="0" percent="0" rank="0" text="" dxfId="558">
      <formula>COUNTIF($B$7:$P$99,T101)&lt;1</formula>
    </cfRule>
  </conditionalFormatting>
  <conditionalFormatting sqref="T100">
    <cfRule type="expression" priority="553" aboveAverage="0" equalAverage="0" bottom="0" percent="0" rank="0" text="" dxfId="559">
      <formula>COUNTIF($B$7:$P$99,T101)&lt;1</formula>
    </cfRule>
  </conditionalFormatting>
  <conditionalFormatting sqref="T101">
    <cfRule type="expression" priority="554" aboveAverage="0" equalAverage="0" bottom="0" percent="0" rank="0" text="" dxfId="560">
      <formula>COUNTIF($B$7:$P$99,T101)&lt;1</formula>
    </cfRule>
  </conditionalFormatting>
  <conditionalFormatting sqref="T101">
    <cfRule type="expression" priority="555" aboveAverage="0" equalAverage="0" bottom="0" percent="0" rank="0" text="" dxfId="561">
      <formula>COUNTIF($Q$7:$AG$99,T101)&gt;1</formula>
    </cfRule>
  </conditionalFormatting>
  <conditionalFormatting sqref="DW66">
    <cfRule type="expression" priority="556" aboveAverage="0" equalAverage="0" bottom="0" percent="0" rank="0" text="" dxfId="562">
      <formula>COUNTIF($DN$7:$DU$99,DW65)&lt;1</formula>
    </cfRule>
  </conditionalFormatting>
  <conditionalFormatting sqref="DW64">
    <cfRule type="expression" priority="557" aboveAverage="0" equalAverage="0" bottom="0" percent="0" rank="0" text="" dxfId="563">
      <formula>COUNTIF($DN$7:$DU$99,DW65)&lt;1</formula>
    </cfRule>
  </conditionalFormatting>
  <conditionalFormatting sqref="DW65">
    <cfRule type="expression" priority="558" aboveAverage="0" equalAverage="0" bottom="0" percent="0" rank="0" text="" dxfId="564">
      <formula>COUNTIF($DN$7:$DU$99,DW65)&lt;1</formula>
    </cfRule>
  </conditionalFormatting>
  <conditionalFormatting sqref="DW65">
    <cfRule type="expression" priority="559" aboveAverage="0" equalAverage="0" bottom="0" percent="0" rank="0" text="" dxfId="565">
      <formula>COUNTIF($DV$7:$EC$99,DW65)&gt;1</formula>
    </cfRule>
  </conditionalFormatting>
  <conditionalFormatting sqref="GX47">
    <cfRule type="expression" priority="560" aboveAverage="0" equalAverage="0" bottom="0" percent="0" rank="0" text="" dxfId="566">
      <formula>COUNTIF($FH$7:$GT$99,GX47)&lt;1</formula>
    </cfRule>
    <cfRule type="expression" priority="561" aboveAverage="0" equalAverage="0" bottom="0" percent="0" rank="0" text="" dxfId="567">
      <formula>COUNTIF($GU$7:$HV$99,GX47)&gt;1</formula>
    </cfRule>
  </conditionalFormatting>
  <conditionalFormatting sqref="GX48">
    <cfRule type="expression" priority="562" aboveAverage="0" equalAverage="0" bottom="0" percent="0" rank="0" text="" dxfId="568">
      <formula>COUNTIF($FH$7:$GT$99,GX47)&lt;1</formula>
    </cfRule>
  </conditionalFormatting>
  <conditionalFormatting sqref="GX46">
    <cfRule type="expression" priority="563" aboveAverage="0" equalAverage="0" bottom="0" percent="0" rank="0" text="" dxfId="569">
      <formula>COUNTIF($FH$7:$GT$99,GX47)&lt;1</formula>
    </cfRule>
  </conditionalFormatting>
  <conditionalFormatting sqref="GW53">
    <cfRule type="expression" priority="564" aboveAverage="0" equalAverage="0" bottom="0" percent="0" rank="0" text="" dxfId="570">
      <formula>COUNTIF($FH$7:$GT$99,GW53)&lt;1</formula>
    </cfRule>
    <cfRule type="expression" priority="565" aboveAverage="0" equalAverage="0" bottom="0" percent="0" rank="0" text="" dxfId="571">
      <formula>COUNTIF($GU$7:$HV$99,GW53)&gt;1</formula>
    </cfRule>
  </conditionalFormatting>
  <conditionalFormatting sqref="GW54">
    <cfRule type="expression" priority="566" aboveAverage="0" equalAverage="0" bottom="0" percent="0" rank="0" text="" dxfId="572">
      <formula>COUNTIF($FH$7:$GT$99,GW53)&lt;1</formula>
    </cfRule>
  </conditionalFormatting>
  <conditionalFormatting sqref="GW52">
    <cfRule type="expression" priority="567" aboveAverage="0" equalAverage="0" bottom="0" percent="0" rank="0" text="" dxfId="573">
      <formula>COUNTIF($FH$7:$GT$99,GW53)&lt;1</formula>
    </cfRule>
  </conditionalFormatting>
  <conditionalFormatting sqref="GW47 GW50">
    <cfRule type="expression" priority="568" aboveAverage="0" equalAverage="0" bottom="0" percent="0" rank="0" text="" dxfId="574">
      <formula>COUNTIF($FH$7:$GT$99,GW47)&lt;1</formula>
    </cfRule>
    <cfRule type="expression" priority="569" aboveAverage="0" equalAverage="0" bottom="0" percent="0" rank="0" text="" dxfId="575">
      <formula>COUNTIF($GU$7:$HV$99,GW47)&gt;1</formula>
    </cfRule>
  </conditionalFormatting>
  <conditionalFormatting sqref="GW48 GW51">
    <cfRule type="expression" priority="570" aboveAverage="0" equalAverage="0" bottom="0" percent="0" rank="0" text="" dxfId="576">
      <formula>COUNTIF($FH$7:$GT$99,GW47)&lt;1</formula>
    </cfRule>
  </conditionalFormatting>
  <conditionalFormatting sqref="GW46 GW49">
    <cfRule type="expression" priority="571" aboveAverage="0" equalAverage="0" bottom="0" percent="0" rank="0" text="" dxfId="577">
      <formula>COUNTIF($FH$7:$GT$99,GW47)&lt;1</formula>
    </cfRule>
  </conditionalFormatting>
  <conditionalFormatting sqref="BA33">
    <cfRule type="expression" priority="572" aboveAverage="0" equalAverage="0" bottom="0" percent="0" rank="0" text="" dxfId="578">
      <formula>COUNTIF($AL$7:$AY$99,BA32)&lt;1</formula>
    </cfRule>
  </conditionalFormatting>
  <conditionalFormatting sqref="BA31">
    <cfRule type="expression" priority="573" aboveAverage="0" equalAverage="0" bottom="0" percent="0" rank="0" text="" dxfId="579">
      <formula>COUNTIF($AL$7:$AY$99,BA32)&lt;1</formula>
    </cfRule>
  </conditionalFormatting>
  <conditionalFormatting sqref="BA32">
    <cfRule type="expression" priority="574" aboveAverage="0" equalAverage="0" bottom="0" percent="0" rank="0" text="" dxfId="580">
      <formula>COUNTIF($AL$7:$AY$99,BA32)&lt;1</formula>
    </cfRule>
  </conditionalFormatting>
  <conditionalFormatting sqref="BA32">
    <cfRule type="expression" priority="575" aboveAverage="0" equalAverage="0" bottom="0" percent="0" rank="0" text="" dxfId="581">
      <formula>COUNTIF($AZ$7:$BM$99,BA32)&gt;1</formula>
    </cfRule>
  </conditionalFormatting>
  <conditionalFormatting sqref="BA33">
    <cfRule type="expression" priority="576" aboveAverage="0" equalAverage="0" bottom="0" percent="0" rank="0" text="" dxfId="582">
      <formula>COUNTIF($AL$7:$AY$99,BA32)&lt;1</formula>
    </cfRule>
  </conditionalFormatting>
  <conditionalFormatting sqref="BA31">
    <cfRule type="expression" priority="577" aboveAverage="0" equalAverage="0" bottom="0" percent="0" rank="0" text="" dxfId="583">
      <formula>COUNTIF($AL$7:$AY$99,BA32)&lt;1</formula>
    </cfRule>
  </conditionalFormatting>
  <conditionalFormatting sqref="BA32">
    <cfRule type="expression" priority="578" aboveAverage="0" equalAverage="0" bottom="0" percent="0" rank="0" text="" dxfId="584">
      <formula>COUNTIF($AL$7:$AY$99,BA32)&lt;1</formula>
    </cfRule>
  </conditionalFormatting>
  <conditionalFormatting sqref="BA32">
    <cfRule type="expression" priority="579" aboveAverage="0" equalAverage="0" bottom="0" percent="0" rank="0" text="" dxfId="585">
      <formula>COUNTIF($AZ$7:$BM$99,BA32)&gt;1</formula>
    </cfRule>
  </conditionalFormatting>
  <conditionalFormatting sqref="BA33">
    <cfRule type="expression" priority="580" aboveAverage="0" equalAverage="0" bottom="0" percent="0" rank="0" text="" dxfId="586">
      <formula>COUNTIF($AL$7:$AY$99,BA32)&lt;1</formula>
    </cfRule>
  </conditionalFormatting>
  <conditionalFormatting sqref="BA31">
    <cfRule type="expression" priority="581" aboveAverage="0" equalAverage="0" bottom="0" percent="0" rank="0" text="" dxfId="587">
      <formula>COUNTIF($AL$7:$AY$99,BA32)&lt;1</formula>
    </cfRule>
  </conditionalFormatting>
  <conditionalFormatting sqref="BA32">
    <cfRule type="expression" priority="582" aboveAverage="0" equalAverage="0" bottom="0" percent="0" rank="0" text="" dxfId="588">
      <formula>COUNTIF($AL$7:$AY$99,BA32)&lt;1</formula>
    </cfRule>
  </conditionalFormatting>
  <conditionalFormatting sqref="BA32">
    <cfRule type="expression" priority="583" aboveAverage="0" equalAverage="0" bottom="0" percent="0" rank="0" text="" dxfId="589">
      <formula>COUNTIF($AZ$7:$BM$99,BA32)&gt;1</formula>
    </cfRule>
  </conditionalFormatting>
  <conditionalFormatting sqref="BA33">
    <cfRule type="expression" priority="584" aboveAverage="0" equalAverage="0" bottom="0" percent="0" rank="0" text="" dxfId="590">
      <formula>COUNTIF($AL$7:$AY$99,BA32)&lt;1</formula>
    </cfRule>
  </conditionalFormatting>
  <conditionalFormatting sqref="BA31">
    <cfRule type="expression" priority="585" aboveAverage="0" equalAverage="0" bottom="0" percent="0" rank="0" text="" dxfId="591">
      <formula>COUNTIF($AL$7:$AY$99,BA32)&lt;1</formula>
    </cfRule>
  </conditionalFormatting>
  <conditionalFormatting sqref="BA32">
    <cfRule type="expression" priority="586" aboveAverage="0" equalAverage="0" bottom="0" percent="0" rank="0" text="" dxfId="592">
      <formula>COUNTIF($AL$7:$AY$99,BA32)&lt;1</formula>
    </cfRule>
  </conditionalFormatting>
  <conditionalFormatting sqref="BA32">
    <cfRule type="expression" priority="587" aboveAverage="0" equalAverage="0" bottom="0" percent="0" rank="0" text="" dxfId="593">
      <formula>COUNTIF($AZ$7:$BM$99,BA32)&gt;1</formula>
    </cfRule>
  </conditionalFormatting>
  <conditionalFormatting sqref="BA33">
    <cfRule type="expression" priority="588" aboveAverage="0" equalAverage="0" bottom="0" percent="0" rank="0" text="" dxfId="594">
      <formula>COUNTIF($AL$7:$AY$99,BA32)&lt;1</formula>
    </cfRule>
  </conditionalFormatting>
  <conditionalFormatting sqref="BA31">
    <cfRule type="expression" priority="589" aboveAverage="0" equalAverage="0" bottom="0" percent="0" rank="0" text="" dxfId="595">
      <formula>COUNTIF($AL$7:$AY$99,BA32)&lt;1</formula>
    </cfRule>
  </conditionalFormatting>
  <conditionalFormatting sqref="BA32">
    <cfRule type="expression" priority="590" aboveAverage="0" equalAverage="0" bottom="0" percent="0" rank="0" text="" dxfId="596">
      <formula>COUNTIF($AL$7:$AY$99,BA32)&lt;1</formula>
    </cfRule>
  </conditionalFormatting>
  <conditionalFormatting sqref="BA32">
    <cfRule type="expression" priority="591" aboveAverage="0" equalAverage="0" bottom="0" percent="0" rank="0" text="" dxfId="597">
      <formula>COUNTIF($AZ$7:$BM$99,BA32)&gt;1</formula>
    </cfRule>
  </conditionalFormatting>
  <conditionalFormatting sqref="BA33">
    <cfRule type="expression" priority="592" aboveAverage="0" equalAverage="0" bottom="0" percent="0" rank="0" text="" dxfId="598">
      <formula>COUNTIF($AL$7:$AY$99,BA32)&lt;1</formula>
    </cfRule>
  </conditionalFormatting>
  <conditionalFormatting sqref="BA31">
    <cfRule type="expression" priority="593" aboveAverage="0" equalAverage="0" bottom="0" percent="0" rank="0" text="" dxfId="599">
      <formula>COUNTIF($AL$7:$AY$99,BA32)&lt;1</formula>
    </cfRule>
  </conditionalFormatting>
  <conditionalFormatting sqref="BA32">
    <cfRule type="expression" priority="594" aboveAverage="0" equalAverage="0" bottom="0" percent="0" rank="0" text="" dxfId="600">
      <formula>COUNTIF($AL$7:$AY$99,BA32)&lt;1</formula>
    </cfRule>
  </conditionalFormatting>
  <conditionalFormatting sqref="BA32">
    <cfRule type="expression" priority="595" aboveAverage="0" equalAverage="0" bottom="0" percent="0" rank="0" text="" dxfId="601">
      <formula>COUNTIF($AZ$7:$BM$99,BA32)&gt;1</formula>
    </cfRule>
  </conditionalFormatting>
  <conditionalFormatting sqref="AZ33">
    <cfRule type="expression" priority="596" aboveAverage="0" equalAverage="0" bottom="0" percent="0" rank="0" text="" dxfId="602">
      <formula>COUNTIF($AL$7:$AY$99,AZ32)&lt;1</formula>
    </cfRule>
  </conditionalFormatting>
  <conditionalFormatting sqref="AZ31">
    <cfRule type="expression" priority="597" aboveAverage="0" equalAverage="0" bottom="0" percent="0" rank="0" text="" dxfId="603">
      <formula>COUNTIF($AL$7:$AY$99,AZ32)&lt;1</formula>
    </cfRule>
  </conditionalFormatting>
  <conditionalFormatting sqref="AZ32">
    <cfRule type="expression" priority="598" aboveAverage="0" equalAverage="0" bottom="0" percent="0" rank="0" text="" dxfId="604">
      <formula>COUNTIF($AL$7:$AY$99,AZ32)&lt;1</formula>
    </cfRule>
  </conditionalFormatting>
  <conditionalFormatting sqref="AZ32">
    <cfRule type="expression" priority="599" aboveAverage="0" equalAverage="0" bottom="0" percent="0" rank="0" text="" dxfId="605">
      <formula>COUNTIF($AZ$7:$BM$99,AZ32)&gt;1</formula>
    </cfRule>
  </conditionalFormatting>
  <conditionalFormatting sqref="GU29">
    <cfRule type="expression" priority="600" aboveAverage="0" equalAverage="0" bottom="0" percent="0" rank="0" text="" dxfId="606">
      <formula>COUNTIF($FH$7:$GT$99,GU29)&lt;1</formula>
    </cfRule>
    <cfRule type="expression" priority="601" aboveAverage="0" equalAverage="0" bottom="0" percent="0" rank="0" text="" dxfId="607">
      <formula>COUNTIF($GU$7:$HV$99,GU29)&gt;1</formula>
    </cfRule>
  </conditionalFormatting>
  <conditionalFormatting sqref="GU30">
    <cfRule type="expression" priority="602" aboveAverage="0" equalAverage="0" bottom="0" percent="0" rank="0" text="" dxfId="608">
      <formula>COUNTIF($FH$7:$GT$99,GU29)&lt;1</formula>
    </cfRule>
  </conditionalFormatting>
  <conditionalFormatting sqref="GU28">
    <cfRule type="expression" priority="603" aboveAverage="0" equalAverage="0" bottom="0" percent="0" rank="0" text="" dxfId="609">
      <formula>COUNTIF($FH$7:$GT$99,GU29)&lt;1</formula>
    </cfRule>
  </conditionalFormatting>
  <conditionalFormatting sqref="DV36">
    <cfRule type="expression" priority="604" aboveAverage="0" equalAverage="0" bottom="0" percent="0" rank="0" text="" dxfId="610">
      <formula>COUNTIF($DN$7:$DU$99,DV35)&lt;1</formula>
    </cfRule>
  </conditionalFormatting>
  <conditionalFormatting sqref="DV34">
    <cfRule type="expression" priority="605" aboveAverage="0" equalAverage="0" bottom="0" percent="0" rank="0" text="" dxfId="611">
      <formula>COUNTIF($DN$7:$DU$99,DV35)&lt;1</formula>
    </cfRule>
  </conditionalFormatting>
  <conditionalFormatting sqref="DV35">
    <cfRule type="expression" priority="606" aboveAverage="0" equalAverage="0" bottom="0" percent="0" rank="0" text="" dxfId="612">
      <formula>COUNTIF($DN$7:$DU$99,DV35)&lt;1</formula>
    </cfRule>
  </conditionalFormatting>
  <conditionalFormatting sqref="DV35">
    <cfRule type="expression" priority="607" aboveAverage="0" equalAverage="0" bottom="0" percent="0" rank="0" text="" dxfId="613">
      <formula>COUNTIF($DV$7:$EC$99,DV35)&gt;1</formula>
    </cfRule>
  </conditionalFormatting>
  <conditionalFormatting sqref="R102">
    <cfRule type="expression" priority="608" aboveAverage="0" equalAverage="0" bottom="0" percent="0" rank="0" text="" dxfId="614">
      <formula>COUNTIF($B$7:$P$99,R101)&lt;1</formula>
    </cfRule>
  </conditionalFormatting>
  <conditionalFormatting sqref="R100">
    <cfRule type="expression" priority="609" aboveAverage="0" equalAverage="0" bottom="0" percent="0" rank="0" text="" dxfId="615">
      <formula>COUNTIF($B$7:$P$99,R101)&lt;1</formula>
    </cfRule>
  </conditionalFormatting>
  <conditionalFormatting sqref="R101">
    <cfRule type="expression" priority="610" aboveAverage="0" equalAverage="0" bottom="0" percent="0" rank="0" text="" dxfId="616">
      <formula>COUNTIF($B$7:$P$99,R101)&lt;1</formula>
    </cfRule>
  </conditionalFormatting>
  <conditionalFormatting sqref="R101">
    <cfRule type="expression" priority="611" aboveAverage="0" equalAverage="0" bottom="0" percent="0" rank="0" text="" dxfId="617">
      <formula>COUNTIF($Q$7:$AG$99,R101)&gt;1</formula>
    </cfRule>
  </conditionalFormatting>
  <conditionalFormatting sqref="Q87">
    <cfRule type="expression" priority="612" aboveAverage="0" equalAverage="0" bottom="0" percent="0" rank="0" text="" dxfId="618">
      <formula>COUNTIF($B$7:$P$99,Q86)&lt;1</formula>
    </cfRule>
  </conditionalFormatting>
  <conditionalFormatting sqref="Q85">
    <cfRule type="expression" priority="613" aboveAverage="0" equalAverage="0" bottom="0" percent="0" rank="0" text="" dxfId="619">
      <formula>COUNTIF($B$7:$P$99,Q86)&lt;1</formula>
    </cfRule>
  </conditionalFormatting>
  <conditionalFormatting sqref="Q86">
    <cfRule type="expression" priority="614" aboveAverage="0" equalAverage="0" bottom="0" percent="0" rank="0" text="" dxfId="620">
      <formula>COUNTIF($B$7:$P$99,Q86)&lt;1</formula>
    </cfRule>
  </conditionalFormatting>
  <conditionalFormatting sqref="Q86">
    <cfRule type="expression" priority="615" aboveAverage="0" equalAverage="0" bottom="0" percent="0" rank="0" text="" dxfId="621">
      <formula>COUNTIF($Q$7:$AG$99,Q86)&gt;1</formula>
    </cfRule>
  </conditionalFormatting>
  <conditionalFormatting sqref="Q87">
    <cfRule type="expression" priority="616" aboveAverage="0" equalAverage="0" bottom="0" percent="0" rank="0" text="" dxfId="622">
      <formula>COUNTIF($B$7:$P$99,Q86)&lt;1</formula>
    </cfRule>
  </conditionalFormatting>
  <conditionalFormatting sqref="Q85">
    <cfRule type="expression" priority="617" aboveAverage="0" equalAverage="0" bottom="0" percent="0" rank="0" text="" dxfId="623">
      <formula>COUNTIF($B$7:$P$99,Q86)&lt;1</formula>
    </cfRule>
  </conditionalFormatting>
  <conditionalFormatting sqref="Q86">
    <cfRule type="expression" priority="618" aboveAverage="0" equalAverage="0" bottom="0" percent="0" rank="0" text="" dxfId="624">
      <formula>COUNTIF($B$7:$P$99,Q86)&lt;1</formula>
    </cfRule>
  </conditionalFormatting>
  <conditionalFormatting sqref="Q86">
    <cfRule type="expression" priority="619" aboveAverage="0" equalAverage="0" bottom="0" percent="0" rank="0" text="" dxfId="625">
      <formula>COUNTIF($Q$7:$AG$99,Q86)&gt;1</formula>
    </cfRule>
  </conditionalFormatting>
  <conditionalFormatting sqref="GY41">
    <cfRule type="expression" priority="620" aboveAverage="0" equalAverage="0" bottom="0" percent="0" rank="0" text="" dxfId="626">
      <formula>COUNTIF($FH$7:$GT$99,GY41)&lt;1</formula>
    </cfRule>
    <cfRule type="expression" priority="621" aboveAverage="0" equalAverage="0" bottom="0" percent="0" rank="0" text="" dxfId="627">
      <formula>COUNTIF($GU$7:$HV$99,GY41)&gt;1</formula>
    </cfRule>
  </conditionalFormatting>
  <conditionalFormatting sqref="GY42">
    <cfRule type="expression" priority="622" aboveAverage="0" equalAverage="0" bottom="0" percent="0" rank="0" text="" dxfId="628">
      <formula>COUNTIF($FH$7:$GT$99,GY41)&lt;1</formula>
    </cfRule>
  </conditionalFormatting>
  <conditionalFormatting sqref="GY40">
    <cfRule type="expression" priority="623" aboveAverage="0" equalAverage="0" bottom="0" percent="0" rank="0" text="" dxfId="629">
      <formula>COUNTIF($FH$7:$GT$99,GY41)&lt;1</formula>
    </cfRule>
  </conditionalFormatting>
  <conditionalFormatting sqref="GW41:GX41 GW44:GY44">
    <cfRule type="expression" priority="624" aboveAverage="0" equalAverage="0" bottom="0" percent="0" rank="0" text="" dxfId="630">
      <formula>COUNTIF($FH$7:$GT$99,GW41)&lt;1</formula>
    </cfRule>
    <cfRule type="expression" priority="625" aboveAverage="0" equalAverage="0" bottom="0" percent="0" rank="0" text="" dxfId="631">
      <formula>COUNTIF($GU$7:$HV$99,GW41)&gt;1</formula>
    </cfRule>
  </conditionalFormatting>
  <conditionalFormatting sqref="GW42:GX42 GW45:GY45">
    <cfRule type="expression" priority="626" aboveAverage="0" equalAverage="0" bottom="0" percent="0" rank="0" text="" dxfId="632">
      <formula>COUNTIF($FH$7:$GT$99,GW41)&lt;1</formula>
    </cfRule>
  </conditionalFormatting>
  <conditionalFormatting sqref="GW40:GX40 GW43:GY43">
    <cfRule type="expression" priority="627" aboveAverage="0" equalAverage="0" bottom="0" percent="0" rank="0" text="" dxfId="633">
      <formula>COUNTIF($FH$7:$GT$99,GW41)&lt;1</formula>
    </cfRule>
  </conditionalFormatting>
  <conditionalFormatting sqref="Q24">
    <cfRule type="expression" priority="628" aboveAverage="0" equalAverage="0" bottom="0" percent="0" rank="0" text="" dxfId="634">
      <formula>COUNTIF($B$7:$P$99,Q23)&lt;1</formula>
    </cfRule>
  </conditionalFormatting>
  <conditionalFormatting sqref="Q22">
    <cfRule type="expression" priority="629" aboveAverage="0" equalAverage="0" bottom="0" percent="0" rank="0" text="" dxfId="635">
      <formula>COUNTIF($B$7:$P$99,Q23)&lt;1</formula>
    </cfRule>
  </conditionalFormatting>
  <conditionalFormatting sqref="Q23">
    <cfRule type="expression" priority="630" aboveAverage="0" equalAverage="0" bottom="0" percent="0" rank="0" text="" dxfId="636">
      <formula>COUNTIF($B$7:$P$99,Q23)&lt;1</formula>
    </cfRule>
  </conditionalFormatting>
  <conditionalFormatting sqref="Q23">
    <cfRule type="expression" priority="631" aboveAverage="0" equalAverage="0" bottom="0" percent="0" rank="0" text="" dxfId="637">
      <formula>COUNTIF($Q$7:$AG$99,Q23)&gt;1</formula>
    </cfRule>
  </conditionalFormatting>
  <conditionalFormatting sqref="AZ105">
    <cfRule type="expression" priority="632" aboveAverage="0" equalAverage="0" bottom="0" percent="0" rank="0" text="" dxfId="638">
      <formula>COUNTIF($AL$7:$AY$99,AZ104)&lt;1</formula>
    </cfRule>
  </conditionalFormatting>
  <conditionalFormatting sqref="AZ103">
    <cfRule type="expression" priority="633" aboveAverage="0" equalAverage="0" bottom="0" percent="0" rank="0" text="" dxfId="639">
      <formula>COUNTIF($AL$7:$AY$99,AZ104)&lt;1</formula>
    </cfRule>
  </conditionalFormatting>
  <conditionalFormatting sqref="AZ104">
    <cfRule type="expression" priority="634" aboveAverage="0" equalAverage="0" bottom="0" percent="0" rank="0" text="" dxfId="640">
      <formula>COUNTIF($AL$7:$AY$99,AZ104)&lt;1</formula>
    </cfRule>
  </conditionalFormatting>
  <conditionalFormatting sqref="AZ104">
    <cfRule type="expression" priority="635" aboveAverage="0" equalAverage="0" bottom="0" percent="0" rank="0" text="" dxfId="641">
      <formula>COUNTIF($AZ$7:$BM$99,AZ104)&gt;1</formula>
    </cfRule>
  </conditionalFormatting>
  <conditionalFormatting sqref="BB99">
    <cfRule type="expression" priority="636" aboveAverage="0" equalAverage="0" bottom="0" percent="0" rank="0" text="" dxfId="642">
      <formula>COUNTIF($AL$7:$AY$99,BB98)&lt;1</formula>
    </cfRule>
  </conditionalFormatting>
  <conditionalFormatting sqref="BB97">
    <cfRule type="expression" priority="637" aboveAverage="0" equalAverage="0" bottom="0" percent="0" rank="0" text="" dxfId="643">
      <formula>COUNTIF($AL$7:$AY$99,BB98)&lt;1</formula>
    </cfRule>
  </conditionalFormatting>
  <conditionalFormatting sqref="BB98">
    <cfRule type="expression" priority="638" aboveAverage="0" equalAverage="0" bottom="0" percent="0" rank="0" text="" dxfId="644">
      <formula>COUNTIF($AL$7:$AY$99,BB98)&lt;1</formula>
    </cfRule>
  </conditionalFormatting>
  <conditionalFormatting sqref="BB98">
    <cfRule type="expression" priority="639" aboveAverage="0" equalAverage="0" bottom="0" percent="0" rank="0" text="" dxfId="645">
      <formula>COUNTIF($AZ$7:$BM$99,BB98)&gt;1</formula>
    </cfRule>
  </conditionalFormatting>
  <conditionalFormatting sqref="BB96">
    <cfRule type="expression" priority="640" aboveAverage="0" equalAverage="0" bottom="0" percent="0" rank="0" text="" dxfId="646">
      <formula>COUNTIF($AL$7:$AY$99,BB95)&lt;1</formula>
    </cfRule>
  </conditionalFormatting>
  <conditionalFormatting sqref="BB94">
    <cfRule type="expression" priority="641" aboveAverage="0" equalAverage="0" bottom="0" percent="0" rank="0" text="" dxfId="647">
      <formula>COUNTIF($AL$7:$AY$99,BB95)&lt;1</formula>
    </cfRule>
  </conditionalFormatting>
  <conditionalFormatting sqref="BB95">
    <cfRule type="expression" priority="642" aboveAverage="0" equalAverage="0" bottom="0" percent="0" rank="0" text="" dxfId="648">
      <formula>COUNTIF($AL$7:$AY$99,BB95)&lt;1</formula>
    </cfRule>
  </conditionalFormatting>
  <conditionalFormatting sqref="BB95">
    <cfRule type="expression" priority="643" aboveAverage="0" equalAverage="0" bottom="0" percent="0" rank="0" text="" dxfId="649">
      <formula>COUNTIF($AZ$7:$BM$99,BB95)&gt;1</formula>
    </cfRule>
  </conditionalFormatting>
  <conditionalFormatting sqref="BB93">
    <cfRule type="expression" priority="644" aboveAverage="0" equalAverage="0" bottom="0" percent="0" rank="0" text="" dxfId="650">
      <formula>COUNTIF($AL$7:$AY$99,BB92)&lt;1</formula>
    </cfRule>
  </conditionalFormatting>
  <conditionalFormatting sqref="BB91">
    <cfRule type="expression" priority="645" aboveAverage="0" equalAverage="0" bottom="0" percent="0" rank="0" text="" dxfId="651">
      <formula>COUNTIF($AL$7:$AY$99,BB92)&lt;1</formula>
    </cfRule>
  </conditionalFormatting>
  <conditionalFormatting sqref="BB92">
    <cfRule type="expression" priority="646" aboveAverage="0" equalAverage="0" bottom="0" percent="0" rank="0" text="" dxfId="652">
      <formula>COUNTIF($AL$7:$AY$99,BB92)&lt;1</formula>
    </cfRule>
  </conditionalFormatting>
  <conditionalFormatting sqref="BB92">
    <cfRule type="expression" priority="647" aboveAverage="0" equalAverage="0" bottom="0" percent="0" rank="0" text="" dxfId="653">
      <formula>COUNTIF($AZ$7:$BM$99,BB92)&gt;1</formula>
    </cfRule>
  </conditionalFormatting>
  <conditionalFormatting sqref="BA84:BB84">
    <cfRule type="expression" priority="648" aboveAverage="0" equalAverage="0" bottom="0" percent="0" rank="0" text="" dxfId="654">
      <formula>COUNTIF($AL$7:$AY$99,BA83)&lt;1</formula>
    </cfRule>
  </conditionalFormatting>
  <conditionalFormatting sqref="BA82:BB82">
    <cfRule type="expression" priority="649" aboveAverage="0" equalAverage="0" bottom="0" percent="0" rank="0" text="" dxfId="655">
      <formula>COUNTIF($AL$7:$AY$99,BA83)&lt;1</formula>
    </cfRule>
  </conditionalFormatting>
  <conditionalFormatting sqref="BA83:BB83">
    <cfRule type="expression" priority="650" aboveAverage="0" equalAverage="0" bottom="0" percent="0" rank="0" text="" dxfId="656">
      <formula>COUNTIF($AL$7:$AY$99,BA83)&lt;1</formula>
    </cfRule>
    <cfRule type="expression" priority="651" aboveAverage="0" equalAverage="0" bottom="0" percent="0" rank="0" text="" dxfId="657">
      <formula>COUNTIF($AZ$7:$BM$99,BA83)&gt;1</formula>
    </cfRule>
  </conditionalFormatting>
  <conditionalFormatting sqref="BA78">
    <cfRule type="expression" priority="652" aboveAverage="0" equalAverage="0" bottom="0" percent="0" rank="0" text="" dxfId="658">
      <formula>COUNTIF($AL$7:$AY$99,BA77)&lt;1</formula>
    </cfRule>
  </conditionalFormatting>
  <conditionalFormatting sqref="BA76">
    <cfRule type="expression" priority="653" aboveAverage="0" equalAverage="0" bottom="0" percent="0" rank="0" text="" dxfId="659">
      <formula>COUNTIF($AL$7:$AY$99,BA77)&lt;1</formula>
    </cfRule>
  </conditionalFormatting>
  <conditionalFormatting sqref="BA77">
    <cfRule type="expression" priority="654" aboveAverage="0" equalAverage="0" bottom="0" percent="0" rank="0" text="" dxfId="660">
      <formula>COUNTIF($AL$7:$AY$99,BA77)&lt;1</formula>
    </cfRule>
  </conditionalFormatting>
  <conditionalFormatting sqref="BA77">
    <cfRule type="expression" priority="655" aboveAverage="0" equalAverage="0" bottom="0" percent="0" rank="0" text="" dxfId="661">
      <formula>COUNTIF($AZ$7:$BM$99,BA77)&gt;1</formula>
    </cfRule>
  </conditionalFormatting>
  <conditionalFormatting sqref="BA81">
    <cfRule type="expression" priority="656" aboveAverage="0" equalAverage="0" bottom="0" percent="0" rank="0" text="" dxfId="662">
      <formula>COUNTIF($AL$7:$AY$99,BA80)&lt;1</formula>
    </cfRule>
  </conditionalFormatting>
  <conditionalFormatting sqref="BA79">
    <cfRule type="expression" priority="657" aboveAverage="0" equalAverage="0" bottom="0" percent="0" rank="0" text="" dxfId="663">
      <formula>COUNTIF($AL$7:$AY$99,BA80)&lt;1</formula>
    </cfRule>
  </conditionalFormatting>
  <conditionalFormatting sqref="BA80">
    <cfRule type="expression" priority="658" aboveAverage="0" equalAverage="0" bottom="0" percent="0" rank="0" text="" dxfId="664">
      <formula>COUNTIF($AL$7:$AY$99,BA80)&lt;1</formula>
    </cfRule>
  </conditionalFormatting>
  <conditionalFormatting sqref="BA80">
    <cfRule type="expression" priority="659" aboveAverage="0" equalAverage="0" bottom="0" percent="0" rank="0" text="" dxfId="665">
      <formula>COUNTIF($AZ$7:$BM$99,BA80)&gt;1</formula>
    </cfRule>
  </conditionalFormatting>
  <conditionalFormatting sqref="AZ69">
    <cfRule type="expression" priority="660" aboveAverage="0" equalAverage="0" bottom="0" percent="0" rank="0" text="" dxfId="666">
      <formula>COUNTIF($AL$7:$AY$99,AZ68)&lt;1</formula>
    </cfRule>
  </conditionalFormatting>
  <conditionalFormatting sqref="AZ67">
    <cfRule type="expression" priority="661" aboveAverage="0" equalAverage="0" bottom="0" percent="0" rank="0" text="" dxfId="667">
      <formula>COUNTIF($AL$7:$AY$99,AZ68)&lt;1</formula>
    </cfRule>
  </conditionalFormatting>
  <conditionalFormatting sqref="AZ68">
    <cfRule type="expression" priority="662" aboveAverage="0" equalAverage="0" bottom="0" percent="0" rank="0" text="" dxfId="668">
      <formula>COUNTIF($AL$7:$AY$99,AZ68)&lt;1</formula>
    </cfRule>
  </conditionalFormatting>
  <conditionalFormatting sqref="AZ68">
    <cfRule type="expression" priority="663" aboveAverage="0" equalAverage="0" bottom="0" percent="0" rank="0" text="" dxfId="669">
      <formula>COUNTIF($AZ$7:$BM$99,AZ68)&gt;1</formula>
    </cfRule>
  </conditionalFormatting>
  <conditionalFormatting sqref="BC66">
    <cfRule type="expression" priority="664" aboveAverage="0" equalAverage="0" bottom="0" percent="0" rank="0" text="" dxfId="670">
      <formula>COUNTIF($AL$7:$AY$99,BC65)&lt;1</formula>
    </cfRule>
  </conditionalFormatting>
  <conditionalFormatting sqref="BC64">
    <cfRule type="expression" priority="665" aboveAverage="0" equalAverage="0" bottom="0" percent="0" rank="0" text="" dxfId="671">
      <formula>COUNTIF($AL$7:$AY$99,BC65)&lt;1</formula>
    </cfRule>
  </conditionalFormatting>
  <conditionalFormatting sqref="BC65">
    <cfRule type="expression" priority="666" aboveAverage="0" equalAverage="0" bottom="0" percent="0" rank="0" text="" dxfId="672">
      <formula>COUNTIF($AL$7:$AY$99,BC65)&lt;1</formula>
    </cfRule>
  </conditionalFormatting>
  <conditionalFormatting sqref="BC65">
    <cfRule type="expression" priority="667" aboveAverage="0" equalAverage="0" bottom="0" percent="0" rank="0" text="" dxfId="673">
      <formula>COUNTIF($AZ$7:$BM$99,BC65)&gt;1</formula>
    </cfRule>
  </conditionalFormatting>
  <conditionalFormatting sqref="BA24">
    <cfRule type="expression" priority="668" aboveAverage="0" equalAverage="0" bottom="0" percent="0" rank="0" text="" dxfId="674">
      <formula>COUNTIF($AL$7:$AY$99,BA23)&lt;1</formula>
    </cfRule>
  </conditionalFormatting>
  <conditionalFormatting sqref="BA22">
    <cfRule type="expression" priority="669" aboveAverage="0" equalAverage="0" bottom="0" percent="0" rank="0" text="" dxfId="675">
      <formula>COUNTIF($AL$7:$AY$99,BA23)&lt;1</formula>
    </cfRule>
  </conditionalFormatting>
  <conditionalFormatting sqref="BA23">
    <cfRule type="expression" priority="670" aboveAverage="0" equalAverage="0" bottom="0" percent="0" rank="0" text="" dxfId="676">
      <formula>COUNTIF($AL$7:$AY$99,BA23)&lt;1</formula>
    </cfRule>
  </conditionalFormatting>
  <conditionalFormatting sqref="BA23">
    <cfRule type="expression" priority="671" aboveAverage="0" equalAverage="0" bottom="0" percent="0" rank="0" text="" dxfId="677">
      <formula>COUNTIF($AZ$7:$BM$99,BA23)&gt;1</formula>
    </cfRule>
  </conditionalFormatting>
  <conditionalFormatting sqref="BA24">
    <cfRule type="expression" priority="672" aboveAverage="0" equalAverage="0" bottom="0" percent="0" rank="0" text="" dxfId="678">
      <formula>COUNTIF($AL$7:$AY$99,BA23)&lt;1</formula>
    </cfRule>
  </conditionalFormatting>
  <conditionalFormatting sqref="BA22">
    <cfRule type="expression" priority="673" aboveAverage="0" equalAverage="0" bottom="0" percent="0" rank="0" text="" dxfId="679">
      <formula>COUNTIF($AL$7:$AY$99,BA23)&lt;1</formula>
    </cfRule>
  </conditionalFormatting>
  <conditionalFormatting sqref="BA23">
    <cfRule type="expression" priority="674" aboveAverage="0" equalAverage="0" bottom="0" percent="0" rank="0" text="" dxfId="680">
      <formula>COUNTIF($AL$7:$AY$99,BA23)&lt;1</formula>
    </cfRule>
  </conditionalFormatting>
  <conditionalFormatting sqref="BA23">
    <cfRule type="expression" priority="675" aboveAverage="0" equalAverage="0" bottom="0" percent="0" rank="0" text="" dxfId="681">
      <formula>COUNTIF($AZ$7:$BM$99,BA23)&gt;1</formula>
    </cfRule>
  </conditionalFormatting>
  <conditionalFormatting sqref="BA27">
    <cfRule type="expression" priority="676" aboveAverage="0" equalAverage="0" bottom="0" percent="0" rank="0" text="" dxfId="682">
      <formula>COUNTIF($AL$7:$AY$99,BA26)&lt;1</formula>
    </cfRule>
  </conditionalFormatting>
  <conditionalFormatting sqref="BA25">
    <cfRule type="expression" priority="677" aboveAverage="0" equalAverage="0" bottom="0" percent="0" rank="0" text="" dxfId="683">
      <formula>COUNTIF($AL$7:$AY$99,BA26)&lt;1</formula>
    </cfRule>
  </conditionalFormatting>
  <conditionalFormatting sqref="BA26">
    <cfRule type="expression" priority="678" aboveAverage="0" equalAverage="0" bottom="0" percent="0" rank="0" text="" dxfId="684">
      <formula>COUNTIF($AL$7:$AY$99,BA26)&lt;1</formula>
    </cfRule>
  </conditionalFormatting>
  <conditionalFormatting sqref="BA26">
    <cfRule type="expression" priority="679" aboveAverage="0" equalAverage="0" bottom="0" percent="0" rank="0" text="" dxfId="685">
      <formula>COUNTIF($AZ$7:$BM$99,BA26)&gt;1</formula>
    </cfRule>
  </conditionalFormatting>
  <conditionalFormatting sqref="BA24">
    <cfRule type="expression" priority="680" aboveAverage="0" equalAverage="0" bottom="0" percent="0" rank="0" text="" dxfId="686">
      <formula>COUNTIF($AL$7:$AY$99,BA23)&lt;1</formula>
    </cfRule>
  </conditionalFormatting>
  <conditionalFormatting sqref="BA22">
    <cfRule type="expression" priority="681" aboveAverage="0" equalAverage="0" bottom="0" percent="0" rank="0" text="" dxfId="687">
      <formula>COUNTIF($AL$7:$AY$99,BA23)&lt;1</formula>
    </cfRule>
  </conditionalFormatting>
  <conditionalFormatting sqref="BA23">
    <cfRule type="expression" priority="682" aboveAverage="0" equalAverage="0" bottom="0" percent="0" rank="0" text="" dxfId="688">
      <formula>COUNTIF($AL$7:$AY$99,BA23)&lt;1</formula>
    </cfRule>
  </conditionalFormatting>
  <conditionalFormatting sqref="BA23">
    <cfRule type="expression" priority="683" aboveAverage="0" equalAverage="0" bottom="0" percent="0" rank="0" text="" dxfId="689">
      <formula>COUNTIF($AZ$7:$BM$99,BA23)&gt;1</formula>
    </cfRule>
  </conditionalFormatting>
  <conditionalFormatting sqref="BA30">
    <cfRule type="expression" priority="684" aboveAverage="0" equalAverage="0" bottom="0" percent="0" rank="0" text="" dxfId="690">
      <formula>COUNTIF($AL$7:$AY$99,BA29)&lt;1</formula>
    </cfRule>
  </conditionalFormatting>
  <conditionalFormatting sqref="BA28">
    <cfRule type="expression" priority="685" aboveAverage="0" equalAverage="0" bottom="0" percent="0" rank="0" text="" dxfId="691">
      <formula>COUNTIF($AL$7:$AY$99,BA29)&lt;1</formula>
    </cfRule>
  </conditionalFormatting>
  <conditionalFormatting sqref="BA29">
    <cfRule type="expression" priority="686" aboveAverage="0" equalAverage="0" bottom="0" percent="0" rank="0" text="" dxfId="692">
      <formula>COUNTIF($AL$7:$AY$99,BA29)&lt;1</formula>
    </cfRule>
  </conditionalFormatting>
  <conditionalFormatting sqref="BA29">
    <cfRule type="expression" priority="687" aboveAverage="0" equalAverage="0" bottom="0" percent="0" rank="0" text="" dxfId="693">
      <formula>COUNTIF($AZ$7:$BM$99,BA29)&gt;1</formula>
    </cfRule>
  </conditionalFormatting>
  <conditionalFormatting sqref="U99">
    <cfRule type="expression" priority="688" aboveAverage="0" equalAverage="0" bottom="0" percent="0" rank="0" text="" dxfId="694">
      <formula>COUNTIF($B$7:$P$99,U98)&lt;1</formula>
    </cfRule>
  </conditionalFormatting>
  <conditionalFormatting sqref="U97">
    <cfRule type="expression" priority="689" aboveAverage="0" equalAverage="0" bottom="0" percent="0" rank="0" text="" dxfId="695">
      <formula>COUNTIF($B$7:$P$99,U98)&lt;1</formula>
    </cfRule>
  </conditionalFormatting>
  <conditionalFormatting sqref="U98">
    <cfRule type="expression" priority="690" aboveAverage="0" equalAverage="0" bottom="0" percent="0" rank="0" text="" dxfId="696">
      <formula>COUNTIF($B$7:$P$99,U98)&lt;1</formula>
    </cfRule>
  </conditionalFormatting>
  <conditionalFormatting sqref="U98">
    <cfRule type="expression" priority="691" aboveAverage="0" equalAverage="0" bottom="0" percent="0" rank="0" text="" dxfId="697">
      <formula>COUNTIF($Q$7:$AG$99,U98)&gt;1</formula>
    </cfRule>
  </conditionalFormatting>
  <conditionalFormatting sqref="R87">
    <cfRule type="expression" priority="692" aboveAverage="0" equalAverage="0" bottom="0" percent="0" rank="0" text="" dxfId="698">
      <formula>COUNTIF($B$7:$P$99,R86)&lt;1</formula>
    </cfRule>
  </conditionalFormatting>
  <conditionalFormatting sqref="R85">
    <cfRule type="expression" priority="693" aboveAverage="0" equalAverage="0" bottom="0" percent="0" rank="0" text="" dxfId="699">
      <formula>COUNTIF($B$7:$P$99,R86)&lt;1</formula>
    </cfRule>
  </conditionalFormatting>
  <conditionalFormatting sqref="R86">
    <cfRule type="expression" priority="694" aboveAverage="0" equalAverage="0" bottom="0" percent="0" rank="0" text="" dxfId="700">
      <formula>COUNTIF($B$7:$P$99,R86)&lt;1</formula>
    </cfRule>
  </conditionalFormatting>
  <conditionalFormatting sqref="R86">
    <cfRule type="expression" priority="695" aboveAverage="0" equalAverage="0" bottom="0" percent="0" rank="0" text="" dxfId="701">
      <formula>COUNTIF($Q$7:$AG$99,R86)&gt;1</formula>
    </cfRule>
  </conditionalFormatting>
  <conditionalFormatting sqref="T81">
    <cfRule type="expression" priority="696" aboveAverage="0" equalAverage="0" bottom="0" percent="0" rank="0" text="" dxfId="702">
      <formula>COUNTIF($B$7:$P$99,T80)&lt;1</formula>
    </cfRule>
  </conditionalFormatting>
  <conditionalFormatting sqref="T79">
    <cfRule type="expression" priority="697" aboveAverage="0" equalAverage="0" bottom="0" percent="0" rank="0" text="" dxfId="703">
      <formula>COUNTIF($B$7:$P$99,T80)&lt;1</formula>
    </cfRule>
  </conditionalFormatting>
  <conditionalFormatting sqref="T80">
    <cfRule type="expression" priority="698" aboveAverage="0" equalAverage="0" bottom="0" percent="0" rank="0" text="" dxfId="704">
      <formula>COUNTIF($B$7:$P$99,T80)&lt;1</formula>
    </cfRule>
  </conditionalFormatting>
  <conditionalFormatting sqref="T80">
    <cfRule type="expression" priority="699" aboveAverage="0" equalAverage="0" bottom="0" percent="0" rank="0" text="" dxfId="705">
      <formula>COUNTIF($Q$7:$AG$99,T80)&gt;1</formula>
    </cfRule>
  </conditionalFormatting>
  <conditionalFormatting sqref="S78">
    <cfRule type="expression" priority="700" aboveAverage="0" equalAverage="0" bottom="0" percent="0" rank="0" text="" dxfId="706">
      <formula>COUNTIF($B$7:$P$99,S77)&lt;1</formula>
    </cfRule>
  </conditionalFormatting>
  <conditionalFormatting sqref="S76">
    <cfRule type="expression" priority="701" aboveAverage="0" equalAverage="0" bottom="0" percent="0" rank="0" text="" dxfId="707">
      <formula>COUNTIF($B$7:$P$99,S77)&lt;1</formula>
    </cfRule>
  </conditionalFormatting>
  <conditionalFormatting sqref="S77">
    <cfRule type="expression" priority="702" aboveAverage="0" equalAverage="0" bottom="0" percent="0" rank="0" text="" dxfId="708">
      <formula>COUNTIF($B$7:$P$99,S77)&lt;1</formula>
    </cfRule>
  </conditionalFormatting>
  <conditionalFormatting sqref="S77">
    <cfRule type="expression" priority="703" aboveAverage="0" equalAverage="0" bottom="0" percent="0" rank="0" text="" dxfId="709">
      <formula>COUNTIF($Q$7:$AG$99,S77)&gt;1</formula>
    </cfRule>
  </conditionalFormatting>
  <conditionalFormatting sqref="Q39">
    <cfRule type="expression" priority="704" aboveAverage="0" equalAverage="0" bottom="0" percent="0" rank="0" text="" dxfId="710">
      <formula>COUNTIF($B$7:$P$99,Q38)&lt;1</formula>
    </cfRule>
  </conditionalFormatting>
  <conditionalFormatting sqref="Q37">
    <cfRule type="expression" priority="705" aboveAverage="0" equalAverage="0" bottom="0" percent="0" rank="0" text="" dxfId="711">
      <formula>COUNTIF($B$7:$P$99,Q38)&lt;1</formula>
    </cfRule>
  </conditionalFormatting>
  <conditionalFormatting sqref="Q38">
    <cfRule type="expression" priority="706" aboveAverage="0" equalAverage="0" bottom="0" percent="0" rank="0" text="" dxfId="712">
      <formula>COUNTIF($B$7:$P$99,Q38)&lt;1</formula>
    </cfRule>
  </conditionalFormatting>
  <conditionalFormatting sqref="Q38">
    <cfRule type="expression" priority="707" aboveAverage="0" equalAverage="0" bottom="0" percent="0" rank="0" text="" dxfId="713">
      <formula>COUNTIF($Q$7:$AG$99,Q38)&gt;1</formula>
    </cfRule>
  </conditionalFormatting>
  <conditionalFormatting sqref="GW26">
    <cfRule type="expression" priority="708" aboveAverage="0" equalAverage="0" bottom="0" percent="0" rank="0" text="" dxfId="714">
      <formula>COUNTIF($FH$7:$GT$99,GW26)&lt;1</formula>
    </cfRule>
    <cfRule type="expression" priority="709" aboveAverage="0" equalAverage="0" bottom="0" percent="0" rank="0" text="" dxfId="715">
      <formula>COUNTIF($GU$7:$HV$99,GW26)&gt;1</formula>
    </cfRule>
  </conditionalFormatting>
  <conditionalFormatting sqref="GW27">
    <cfRule type="expression" priority="710" aboveAverage="0" equalAverage="0" bottom="0" percent="0" rank="0" text="" dxfId="716">
      <formula>COUNTIF($FH$7:$GT$99,GW26)&lt;1</formula>
    </cfRule>
  </conditionalFormatting>
  <conditionalFormatting sqref="GW25">
    <cfRule type="expression" priority="711" aboveAverage="0" equalAverage="0" bottom="0" percent="0" rank="0" text="" dxfId="717">
      <formula>COUNTIF($FH$7:$GT$99,GW26)&lt;1</formula>
    </cfRule>
  </conditionalFormatting>
  <conditionalFormatting sqref="AZ27">
    <cfRule type="expression" priority="712" aboveAverage="0" equalAverage="0" bottom="0" percent="0" rank="0" text="" dxfId="718">
      <formula>COUNTIF($AL$7:$AY$99,AZ26)&lt;1</formula>
    </cfRule>
  </conditionalFormatting>
  <conditionalFormatting sqref="AZ25">
    <cfRule type="expression" priority="713" aboveAverage="0" equalAverage="0" bottom="0" percent="0" rank="0" text="" dxfId="719">
      <formula>COUNTIF($AL$7:$AY$99,AZ26)&lt;1</formula>
    </cfRule>
  </conditionalFormatting>
  <conditionalFormatting sqref="AZ26">
    <cfRule type="expression" priority="714" aboveAverage="0" equalAverage="0" bottom="0" percent="0" rank="0" text="" dxfId="720">
      <formula>COUNTIF($AL$7:$AY$99,AZ26)&lt;1</formula>
    </cfRule>
  </conditionalFormatting>
  <conditionalFormatting sqref="AZ26">
    <cfRule type="expression" priority="715" aboveAverage="0" equalAverage="0" bottom="0" percent="0" rank="0" text="" dxfId="721">
      <formula>COUNTIF($AZ$7:$BM$99,AZ26)&gt;1</formula>
    </cfRule>
  </conditionalFormatting>
  <conditionalFormatting sqref="BA27">
    <cfRule type="expression" priority="716" aboveAverage="0" equalAverage="0" bottom="0" percent="0" rank="0" text="" dxfId="722">
      <formula>COUNTIF($AL$7:$AY$99,BA26)&lt;1</formula>
    </cfRule>
  </conditionalFormatting>
  <conditionalFormatting sqref="BA25">
    <cfRule type="expression" priority="717" aboveAverage="0" equalAverage="0" bottom="0" percent="0" rank="0" text="" dxfId="723">
      <formula>COUNTIF($AL$7:$AY$99,BA26)&lt;1</formula>
    </cfRule>
  </conditionalFormatting>
  <conditionalFormatting sqref="BA26">
    <cfRule type="expression" priority="718" aboveAverage="0" equalAverage="0" bottom="0" percent="0" rank="0" text="" dxfId="724">
      <formula>COUNTIF($AL$7:$AY$99,BA26)&lt;1</formula>
    </cfRule>
  </conditionalFormatting>
  <conditionalFormatting sqref="BA26">
    <cfRule type="expression" priority="719" aboveAverage="0" equalAverage="0" bottom="0" percent="0" rank="0" text="" dxfId="725">
      <formula>COUNTIF($AZ$7:$BM$99,BA26)&gt;1</formula>
    </cfRule>
  </conditionalFormatting>
  <conditionalFormatting sqref="AZ30:BA30">
    <cfRule type="expression" priority="720" aboveAverage="0" equalAverage="0" bottom="0" percent="0" rank="0" text="" dxfId="726">
      <formula>COUNTIF($AL$7:$AY$99,AZ29)&lt;1</formula>
    </cfRule>
  </conditionalFormatting>
  <conditionalFormatting sqref="AZ28:BA28">
    <cfRule type="expression" priority="721" aboveAverage="0" equalAverage="0" bottom="0" percent="0" rank="0" text="" dxfId="727">
      <formula>COUNTIF($AL$7:$AY$99,AZ29)&lt;1</formula>
    </cfRule>
  </conditionalFormatting>
  <conditionalFormatting sqref="AZ29:BA29">
    <cfRule type="expression" priority="722" aboveAverage="0" equalAverage="0" bottom="0" percent="0" rank="0" text="" dxfId="728">
      <formula>COUNTIF($AL$7:$AY$99,AZ29)&lt;1</formula>
    </cfRule>
    <cfRule type="expression" priority="723" aboveAverage="0" equalAverage="0" bottom="0" percent="0" rank="0" text="" dxfId="729">
      <formula>COUNTIF($AZ$7:$BM$99,AZ29)&gt;1</formula>
    </cfRule>
  </conditionalFormatting>
  <conditionalFormatting sqref="BA30">
    <cfRule type="expression" priority="724" aboveAverage="0" equalAverage="0" bottom="0" percent="0" rank="0" text="" dxfId="730">
      <formula>COUNTIF($AL$7:$AY$99,BA29)&lt;1</formula>
    </cfRule>
  </conditionalFormatting>
  <conditionalFormatting sqref="BA28">
    <cfRule type="expression" priority="725" aboveAverage="0" equalAverage="0" bottom="0" percent="0" rank="0" text="" dxfId="731">
      <formula>COUNTIF($AL$7:$AY$99,BA29)&lt;1</formula>
    </cfRule>
  </conditionalFormatting>
  <conditionalFormatting sqref="BA29">
    <cfRule type="expression" priority="726" aboveAverage="0" equalAverage="0" bottom="0" percent="0" rank="0" text="" dxfId="732">
      <formula>COUNTIF($AL$7:$AY$99,BA29)&lt;1</formula>
    </cfRule>
  </conditionalFormatting>
  <conditionalFormatting sqref="BA29">
    <cfRule type="expression" priority="727" aboveAverage="0" equalAverage="0" bottom="0" percent="0" rank="0" text="" dxfId="733">
      <formula>COUNTIF($AZ$7:$BM$99,BA29)&gt;1</formula>
    </cfRule>
  </conditionalFormatting>
  <conditionalFormatting sqref="AZ30">
    <cfRule type="expression" priority="728" aboveAverage="0" equalAverage="0" bottom="0" percent="0" rank="0" text="" dxfId="734">
      <formula>COUNTIF($AL$7:$AY$99,AZ29)&lt;1</formula>
    </cfRule>
  </conditionalFormatting>
  <conditionalFormatting sqref="AZ28">
    <cfRule type="expression" priority="729" aboveAverage="0" equalAverage="0" bottom="0" percent="0" rank="0" text="" dxfId="735">
      <formula>COUNTIF($AL$7:$AY$99,AZ29)&lt;1</formula>
    </cfRule>
  </conditionalFormatting>
  <conditionalFormatting sqref="AZ29">
    <cfRule type="expression" priority="730" aboveAverage="0" equalAverage="0" bottom="0" percent="0" rank="0" text="" dxfId="736">
      <formula>COUNTIF($AL$7:$AY$99,AZ29)&lt;1</formula>
    </cfRule>
  </conditionalFormatting>
  <conditionalFormatting sqref="AZ29">
    <cfRule type="expression" priority="731" aboveAverage="0" equalAverage="0" bottom="0" percent="0" rank="0" text="" dxfId="737">
      <formula>COUNTIF($AZ$7:$BM$99,AZ29)&gt;1</formula>
    </cfRule>
  </conditionalFormatting>
  <conditionalFormatting sqref="AZ24">
    <cfRule type="expression" priority="732" aboveAverage="0" equalAverage="0" bottom="0" percent="0" rank="0" text="" dxfId="738">
      <formula>COUNTIF($AL$7:$AY$99,AZ23)&lt;1</formula>
    </cfRule>
  </conditionalFormatting>
  <conditionalFormatting sqref="AZ22">
    <cfRule type="expression" priority="733" aboveAverage="0" equalAverage="0" bottom="0" percent="0" rank="0" text="" dxfId="739">
      <formula>COUNTIF($AL$7:$AY$99,AZ23)&lt;1</formula>
    </cfRule>
  </conditionalFormatting>
  <conditionalFormatting sqref="AZ23">
    <cfRule type="expression" priority="734" aboveAverage="0" equalAverage="0" bottom="0" percent="0" rank="0" text="" dxfId="740">
      <formula>COUNTIF($AL$7:$AY$99,AZ23)&lt;1</formula>
    </cfRule>
  </conditionalFormatting>
  <conditionalFormatting sqref="AZ23">
    <cfRule type="expression" priority="735" aboveAverage="0" equalAverage="0" bottom="0" percent="0" rank="0" text="" dxfId="741">
      <formula>COUNTIF($AZ$7:$BM$99,AZ23)&gt;1</formula>
    </cfRule>
  </conditionalFormatting>
  <conditionalFormatting sqref="BA24">
    <cfRule type="expression" priority="736" aboveAverage="0" equalAverage="0" bottom="0" percent="0" rank="0" text="" dxfId="742">
      <formula>COUNTIF($AL$7:$AY$99,BA23)&lt;1</formula>
    </cfRule>
  </conditionalFormatting>
  <conditionalFormatting sqref="BA22">
    <cfRule type="expression" priority="737" aboveAverage="0" equalAverage="0" bottom="0" percent="0" rank="0" text="" dxfId="743">
      <formula>COUNTIF($AL$7:$AY$99,BA23)&lt;1</formula>
    </cfRule>
  </conditionalFormatting>
  <conditionalFormatting sqref="BA23">
    <cfRule type="expression" priority="738" aboveAverage="0" equalAverage="0" bottom="0" percent="0" rank="0" text="" dxfId="744">
      <formula>COUNTIF($AL$7:$AY$99,BA23)&lt;1</formula>
    </cfRule>
  </conditionalFormatting>
  <conditionalFormatting sqref="BA23">
    <cfRule type="expression" priority="739" aboveAverage="0" equalAverage="0" bottom="0" percent="0" rank="0" text="" dxfId="745">
      <formula>COUNTIF($AZ$7:$BM$99,BA23)&gt;1</formula>
    </cfRule>
  </conditionalFormatting>
  <conditionalFormatting sqref="AZ27:BA27">
    <cfRule type="expression" priority="740" aboveAverage="0" equalAverage="0" bottom="0" percent="0" rank="0" text="" dxfId="746">
      <formula>COUNTIF($AL$7:$AY$99,AZ26)&lt;1</formula>
    </cfRule>
  </conditionalFormatting>
  <conditionalFormatting sqref="AZ25:BA25">
    <cfRule type="expression" priority="741" aboveAverage="0" equalAverage="0" bottom="0" percent="0" rank="0" text="" dxfId="747">
      <formula>COUNTIF($AL$7:$AY$99,AZ26)&lt;1</formula>
    </cfRule>
  </conditionalFormatting>
  <conditionalFormatting sqref="AZ26:BA26">
    <cfRule type="expression" priority="742" aboveAverage="0" equalAverage="0" bottom="0" percent="0" rank="0" text="" dxfId="748">
      <formula>COUNTIF($AL$7:$AY$99,AZ26)&lt;1</formula>
    </cfRule>
    <cfRule type="expression" priority="743" aboveAverage="0" equalAverage="0" bottom="0" percent="0" rank="0" text="" dxfId="749">
      <formula>COUNTIF($AZ$7:$BM$99,AZ26)&gt;1</formula>
    </cfRule>
  </conditionalFormatting>
  <conditionalFormatting sqref="AZ21">
    <cfRule type="expression" priority="744" aboveAverage="0" equalAverage="0" bottom="0" percent="0" rank="0" text="" dxfId="750">
      <formula>COUNTIF($AL$7:$AY$99,AZ20)&lt;1</formula>
    </cfRule>
  </conditionalFormatting>
  <conditionalFormatting sqref="AZ19">
    <cfRule type="expression" priority="745" aboveAverage="0" equalAverage="0" bottom="0" percent="0" rank="0" text="" dxfId="751">
      <formula>COUNTIF($AL$7:$AY$99,AZ20)&lt;1</formula>
    </cfRule>
  </conditionalFormatting>
  <conditionalFormatting sqref="AZ20">
    <cfRule type="expression" priority="746" aboveAverage="0" equalAverage="0" bottom="0" percent="0" rank="0" text="" dxfId="752">
      <formula>COUNTIF($AL$7:$AY$99,AZ20)&lt;1</formula>
    </cfRule>
  </conditionalFormatting>
  <conditionalFormatting sqref="AZ20">
    <cfRule type="expression" priority="747" aboveAverage="0" equalAverage="0" bottom="0" percent="0" rank="0" text="" dxfId="753">
      <formula>COUNTIF($AZ$7:$BM$99,AZ20)&gt;1</formula>
    </cfRule>
  </conditionalFormatting>
  <conditionalFormatting sqref="BA21">
    <cfRule type="expression" priority="748" aboveAverage="0" equalAverage="0" bottom="0" percent="0" rank="0" text="" dxfId="754">
      <formula>COUNTIF($AL$7:$AY$99,BA20)&lt;1</formula>
    </cfRule>
  </conditionalFormatting>
  <conditionalFormatting sqref="BA19">
    <cfRule type="expression" priority="749" aboveAverage="0" equalAverage="0" bottom="0" percent="0" rank="0" text="" dxfId="755">
      <formula>COUNTIF($AL$7:$AY$99,BA20)&lt;1</formula>
    </cfRule>
  </conditionalFormatting>
  <conditionalFormatting sqref="BA20">
    <cfRule type="expression" priority="750" aboveAverage="0" equalAverage="0" bottom="0" percent="0" rank="0" text="" dxfId="756">
      <formula>COUNTIF($AL$7:$AY$99,BA20)&lt;1</formula>
    </cfRule>
  </conditionalFormatting>
  <conditionalFormatting sqref="BA20">
    <cfRule type="expression" priority="751" aboveAverage="0" equalAverage="0" bottom="0" percent="0" rank="0" text="" dxfId="757">
      <formula>COUNTIF($AZ$7:$BM$99,BA20)&gt;1</formula>
    </cfRule>
  </conditionalFormatting>
  <conditionalFormatting sqref="AZ24:BA24">
    <cfRule type="expression" priority="752" aboveAverage="0" equalAverage="0" bottom="0" percent="0" rank="0" text="" dxfId="758">
      <formula>COUNTIF($AL$7:$AY$99,AZ23)&lt;1</formula>
    </cfRule>
  </conditionalFormatting>
  <conditionalFormatting sqref="AZ22:BA22">
    <cfRule type="expression" priority="753" aboveAverage="0" equalAverage="0" bottom="0" percent="0" rank="0" text="" dxfId="759">
      <formula>COUNTIF($AL$7:$AY$99,AZ23)&lt;1</formula>
    </cfRule>
  </conditionalFormatting>
  <conditionalFormatting sqref="AZ23:BA23">
    <cfRule type="expression" priority="754" aboveAverage="0" equalAverage="0" bottom="0" percent="0" rank="0" text="" dxfId="760">
      <formula>COUNTIF($AL$7:$AY$99,AZ23)&lt;1</formula>
    </cfRule>
    <cfRule type="expression" priority="755" aboveAverage="0" equalAverage="0" bottom="0" percent="0" rank="0" text="" dxfId="761">
      <formula>COUNTIF($AZ$7:$BM$99,AZ23)&gt;1</formula>
    </cfRule>
  </conditionalFormatting>
  <conditionalFormatting sqref="BB33">
    <cfRule type="expression" priority="756" aboveAverage="0" equalAverage="0" bottom="0" percent="0" rank="0" text="" dxfId="762">
      <formula>COUNTIF($AL$7:$AY$99,BB32)&lt;1</formula>
    </cfRule>
  </conditionalFormatting>
  <conditionalFormatting sqref="BB31">
    <cfRule type="expression" priority="757" aboveAverage="0" equalAverage="0" bottom="0" percent="0" rank="0" text="" dxfId="763">
      <formula>COUNTIF($AL$7:$AY$99,BB32)&lt;1</formula>
    </cfRule>
  </conditionalFormatting>
  <conditionalFormatting sqref="BB32">
    <cfRule type="expression" priority="758" aboveAverage="0" equalAverage="0" bottom="0" percent="0" rank="0" text="" dxfId="764">
      <formula>COUNTIF($AL$7:$AY$99,BB32)&lt;1</formula>
    </cfRule>
  </conditionalFormatting>
  <conditionalFormatting sqref="BB32">
    <cfRule type="expression" priority="759" aboveAverage="0" equalAverage="0" bottom="0" percent="0" rank="0" text="" dxfId="765">
      <formula>COUNTIF($AZ$7:$BM$99,BB32)&gt;1</formula>
    </cfRule>
  </conditionalFormatting>
  <conditionalFormatting sqref="DV42">
    <cfRule type="expression" priority="760" aboveAverage="0" equalAverage="0" bottom="0" percent="0" rank="0" text="" dxfId="766">
      <formula>COUNTIF($DN$7:$DU$99,DV41)&lt;1</formula>
    </cfRule>
  </conditionalFormatting>
  <conditionalFormatting sqref="DV40">
    <cfRule type="expression" priority="761" aboveAverage="0" equalAverage="0" bottom="0" percent="0" rank="0" text="" dxfId="767">
      <formula>COUNTIF($DN$7:$DU$99,DV41)&lt;1</formula>
    </cfRule>
  </conditionalFormatting>
  <conditionalFormatting sqref="DV41">
    <cfRule type="expression" priority="762" aboveAverage="0" equalAverage="0" bottom="0" percent="0" rank="0" text="" dxfId="768">
      <formula>COUNTIF($DN$7:$DU$99,DV41)&lt;1</formula>
    </cfRule>
  </conditionalFormatting>
  <conditionalFormatting sqref="DV41">
    <cfRule type="expression" priority="763" aboveAverage="0" equalAverage="0" bottom="0" percent="0" rank="0" text="" dxfId="769">
      <formula>COUNTIF($DV$7:$EC$99,DV41)&gt;1</formula>
    </cfRule>
  </conditionalFormatting>
  <conditionalFormatting sqref="U96">
    <cfRule type="expression" priority="764" aboveAverage="0" equalAverage="0" bottom="0" percent="0" rank="0" text="" dxfId="770">
      <formula>COUNTIF($B$7:$P$99,U95)&lt;1</formula>
    </cfRule>
  </conditionalFormatting>
  <conditionalFormatting sqref="U94">
    <cfRule type="expression" priority="765" aboveAverage="0" equalAverage="0" bottom="0" percent="0" rank="0" text="" dxfId="771">
      <formula>COUNTIF($B$7:$P$99,U95)&lt;1</formula>
    </cfRule>
  </conditionalFormatting>
  <conditionalFormatting sqref="U95">
    <cfRule type="expression" priority="766" aboveAverage="0" equalAverage="0" bottom="0" percent="0" rank="0" text="" dxfId="772">
      <formula>COUNTIF($B$7:$P$99,U95)&lt;1</formula>
    </cfRule>
  </conditionalFormatting>
  <conditionalFormatting sqref="U95">
    <cfRule type="expression" priority="767" aboveAverage="0" equalAverage="0" bottom="0" percent="0" rank="0" text="" dxfId="773">
      <formula>COUNTIF($Q$7:$AG$99,U95)&gt;1</formula>
    </cfRule>
  </conditionalFormatting>
  <conditionalFormatting sqref="CT51">
    <cfRule type="expression" priority="768" aboveAverage="0" equalAverage="0" bottom="0" percent="0" rank="0" text="" dxfId="774">
      <formula>COUNTIF($CL$7:$CS$99,CT50)&lt;1</formula>
    </cfRule>
  </conditionalFormatting>
  <conditionalFormatting sqref="CT49">
    <cfRule type="expression" priority="769" aboveAverage="0" equalAverage="0" bottom="0" percent="0" rank="0" text="" dxfId="775">
      <formula>COUNTIF($CL$7:$CS$99,CT50)&lt;1</formula>
    </cfRule>
  </conditionalFormatting>
  <conditionalFormatting sqref="CT50">
    <cfRule type="expression" priority="770" aboveAverage="0" equalAverage="0" bottom="0" percent="0" rank="0" text="" dxfId="776">
      <formula>COUNTIF($CL$7:$CS$99,CT50)&lt;1</formula>
    </cfRule>
  </conditionalFormatting>
  <conditionalFormatting sqref="CT51">
    <cfRule type="expression" priority="771" aboveAverage="0" equalAverage="0" bottom="0" percent="0" rank="0" text="" dxfId="777">
      <formula>COUNTIF($CL$7:$CS$99,CT50)&lt;1</formula>
    </cfRule>
  </conditionalFormatting>
  <conditionalFormatting sqref="CT49">
    <cfRule type="expression" priority="772" aboveAverage="0" equalAverage="0" bottom="0" percent="0" rank="0" text="" dxfId="778">
      <formula>COUNTIF($CL$7:$CS$99,CT50)&lt;1</formula>
    </cfRule>
  </conditionalFormatting>
  <conditionalFormatting sqref="CT50">
    <cfRule type="expression" priority="773" aboveAverage="0" equalAverage="0" bottom="0" percent="0" rank="0" text="" dxfId="779">
      <formula>COUNTIF($CL$7:$CS$99,CT50)&lt;1</formula>
    </cfRule>
  </conditionalFormatting>
  <conditionalFormatting sqref="CT50">
    <cfRule type="expression" priority="774" aboveAverage="0" equalAverage="0" bottom="0" percent="0" rank="0" text="" dxfId="780">
      <formula>COUNTIF($CT$7:$DA$99,CT50)&gt;1</formula>
    </cfRule>
  </conditionalFormatting>
  <conditionalFormatting sqref="BA30">
    <cfRule type="expression" priority="775" aboveAverage="0" equalAverage="0" bottom="0" percent="0" rank="0" text="" dxfId="781">
      <formula>COUNTIF($AL$7:$AY$99,BA29)&lt;1</formula>
    </cfRule>
  </conditionalFormatting>
  <conditionalFormatting sqref="BA28">
    <cfRule type="expression" priority="776" aboveAverage="0" equalAverage="0" bottom="0" percent="0" rank="0" text="" dxfId="782">
      <formula>COUNTIF($AL$7:$AY$99,BA29)&lt;1</formula>
    </cfRule>
  </conditionalFormatting>
  <conditionalFormatting sqref="BA29">
    <cfRule type="expression" priority="777" aboveAverage="0" equalAverage="0" bottom="0" percent="0" rank="0" text="" dxfId="783">
      <formula>COUNTIF($AL$7:$AY$99,BA29)&lt;1</formula>
    </cfRule>
  </conditionalFormatting>
  <conditionalFormatting sqref="BA29">
    <cfRule type="expression" priority="778" aboveAverage="0" equalAverage="0" bottom="0" percent="0" rank="0" text="" dxfId="784">
      <formula>COUNTIF($AZ$7:$BM$99,BA29)&gt;1</formula>
    </cfRule>
  </conditionalFormatting>
  <conditionalFormatting sqref="AZ54">
    <cfRule type="expression" priority="779" aboveAverage="0" equalAverage="0" bottom="0" percent="0" rank="0" text="" dxfId="785">
      <formula>COUNTIF($AL$7:$AY$99,AZ53)&lt;1</formula>
    </cfRule>
  </conditionalFormatting>
  <conditionalFormatting sqref="AZ52">
    <cfRule type="expression" priority="780" aboveAverage="0" equalAverage="0" bottom="0" percent="0" rank="0" text="" dxfId="786">
      <formula>COUNTIF($AL$7:$AY$99,AZ53)&lt;1</formula>
    </cfRule>
  </conditionalFormatting>
  <conditionalFormatting sqref="AZ53">
    <cfRule type="expression" priority="781" aboveAverage="0" equalAverage="0" bottom="0" percent="0" rank="0" text="" dxfId="787">
      <formula>COUNTIF($AL$7:$AY$99,AZ53)&lt;1</formula>
    </cfRule>
  </conditionalFormatting>
  <conditionalFormatting sqref="AZ53">
    <cfRule type="expression" priority="782" aboveAverage="0" equalAverage="0" bottom="0" percent="0" rank="0" text="" dxfId="788">
      <formula>COUNTIF($AZ$7:$BM$99,AZ53)&gt;1</formula>
    </cfRule>
  </conditionalFormatting>
  <conditionalFormatting sqref="BA57">
    <cfRule type="expression" priority="783" aboveAverage="0" equalAverage="0" bottom="0" percent="0" rank="0" text="" dxfId="789">
      <formula>COUNTIF($AL$7:$AY$99,BA56)&lt;1</formula>
    </cfRule>
  </conditionalFormatting>
  <conditionalFormatting sqref="BA55">
    <cfRule type="expression" priority="784" aboveAverage="0" equalAverage="0" bottom="0" percent="0" rank="0" text="" dxfId="790">
      <formula>COUNTIF($AL$7:$AY$99,BA56)&lt;1</formula>
    </cfRule>
  </conditionalFormatting>
  <conditionalFormatting sqref="BA56">
    <cfRule type="expression" priority="785" aboveAverage="0" equalAverage="0" bottom="0" percent="0" rank="0" text="" dxfId="791">
      <formula>COUNTIF($AL$7:$AY$99,BA56)&lt;1</formula>
    </cfRule>
  </conditionalFormatting>
  <conditionalFormatting sqref="BA56">
    <cfRule type="expression" priority="786" aboveAverage="0" equalAverage="0" bottom="0" percent="0" rank="0" text="" dxfId="792">
      <formula>COUNTIF($AZ$7:$BM$99,BA56)&gt;1</formula>
    </cfRule>
  </conditionalFormatting>
  <conditionalFormatting sqref="AZ57">
    <cfRule type="expression" priority="787" aboveAverage="0" equalAverage="0" bottom="0" percent="0" rank="0" text="" dxfId="793">
      <formula>COUNTIF($AL$7:$AY$99,AZ56)&lt;1</formula>
    </cfRule>
  </conditionalFormatting>
  <conditionalFormatting sqref="AZ55">
    <cfRule type="expression" priority="788" aboveAverage="0" equalAverage="0" bottom="0" percent="0" rank="0" text="" dxfId="794">
      <formula>COUNTIF($AL$7:$AY$99,AZ56)&lt;1</formula>
    </cfRule>
  </conditionalFormatting>
  <conditionalFormatting sqref="AZ56">
    <cfRule type="expression" priority="789" aboveAverage="0" equalAverage="0" bottom="0" percent="0" rank="0" text="" dxfId="795">
      <formula>COUNTIF($AL$7:$AY$99,AZ56)&lt;1</formula>
    </cfRule>
  </conditionalFormatting>
  <conditionalFormatting sqref="AZ56">
    <cfRule type="expression" priority="790" aboveAverage="0" equalAverage="0" bottom="0" percent="0" rank="0" text="" dxfId="796">
      <formula>COUNTIF($AZ$7:$BM$99,AZ56)&gt;1</formula>
    </cfRule>
  </conditionalFormatting>
  <conditionalFormatting sqref="AZ30">
    <cfRule type="expression" priority="791" aboveAverage="0" equalAverage="0" bottom="0" percent="0" rank="0" text="" dxfId="797">
      <formula>COUNTIF($AL$7:$AY$99,AZ29)&lt;1</formula>
    </cfRule>
  </conditionalFormatting>
  <conditionalFormatting sqref="AZ28">
    <cfRule type="expression" priority="792" aboveAverage="0" equalAverage="0" bottom="0" percent="0" rank="0" text="" dxfId="798">
      <formula>COUNTIF($AL$7:$AY$99,AZ29)&lt;1</formula>
    </cfRule>
  </conditionalFormatting>
  <conditionalFormatting sqref="AZ29">
    <cfRule type="expression" priority="793" aboveAverage="0" equalAverage="0" bottom="0" percent="0" rank="0" text="" dxfId="799">
      <formula>COUNTIF($AL$7:$AY$99,AZ29)&lt;1</formula>
    </cfRule>
  </conditionalFormatting>
  <conditionalFormatting sqref="AZ29">
    <cfRule type="expression" priority="794" aboveAverage="0" equalAverage="0" bottom="0" percent="0" rank="0" text="" dxfId="800">
      <formula>COUNTIF($AZ$7:$BM$99,AZ29)&gt;1</formula>
    </cfRule>
  </conditionalFormatting>
  <conditionalFormatting sqref="R60">
    <cfRule type="expression" priority="795" aboveAverage="0" equalAverage="0" bottom="0" percent="0" rank="0" text="" dxfId="801">
      <formula>COUNTIF($B$7:$P$99,R59)&lt;1</formula>
    </cfRule>
  </conditionalFormatting>
  <conditionalFormatting sqref="R58">
    <cfRule type="expression" priority="796" aboveAverage="0" equalAverage="0" bottom="0" percent="0" rank="0" text="" dxfId="802">
      <formula>COUNTIF($B$7:$P$99,R59)&lt;1</formula>
    </cfRule>
  </conditionalFormatting>
  <conditionalFormatting sqref="R59">
    <cfRule type="expression" priority="797" aboveAverage="0" equalAverage="0" bottom="0" percent="0" rank="0" text="" dxfId="803">
      <formula>COUNTIF($B$7:$P$99,R59)&lt;1</formula>
    </cfRule>
  </conditionalFormatting>
  <conditionalFormatting sqref="R59">
    <cfRule type="expression" priority="798" aboveAverage="0" equalAverage="0" bottom="0" percent="0" rank="0" text="" dxfId="804">
      <formula>COUNTIF($Q$7:$AG$99,R59)&gt;1</formula>
    </cfRule>
  </conditionalFormatting>
  <conditionalFormatting sqref="R84">
    <cfRule type="expression" priority="799" aboveAverage="0" equalAverage="0" bottom="0" percent="0" rank="0" text="" dxfId="805">
      <formula>COUNTIF($B$7:$P$99,R83)&lt;1</formula>
    </cfRule>
  </conditionalFormatting>
  <conditionalFormatting sqref="R82">
    <cfRule type="expression" priority="800" aboveAverage="0" equalAverage="0" bottom="0" percent="0" rank="0" text="" dxfId="806">
      <formula>COUNTIF($B$7:$P$99,R83)&lt;1</formula>
    </cfRule>
  </conditionalFormatting>
  <conditionalFormatting sqref="R83">
    <cfRule type="expression" priority="801" aboveAverage="0" equalAverage="0" bottom="0" percent="0" rank="0" text="" dxfId="807">
      <formula>COUNTIF($B$7:$P$99,R83)&lt;1</formula>
    </cfRule>
  </conditionalFormatting>
  <conditionalFormatting sqref="R83">
    <cfRule type="expression" priority="802" aboveAverage="0" equalAverage="0" bottom="0" percent="0" rank="0" text="" dxfId="808">
      <formula>COUNTIF($Q$7:$AG$99,R83)&gt;1</formula>
    </cfRule>
  </conditionalFormatting>
  <conditionalFormatting sqref="Q84">
    <cfRule type="expression" priority="803" aboveAverage="0" equalAverage="0" bottom="0" percent="0" rank="0" text="" dxfId="809">
      <formula>COUNTIF($B$7:$P$99,Q83)&lt;1</formula>
    </cfRule>
  </conditionalFormatting>
  <conditionalFormatting sqref="Q82">
    <cfRule type="expression" priority="804" aboveAverage="0" equalAverage="0" bottom="0" percent="0" rank="0" text="" dxfId="810">
      <formula>COUNTIF($B$7:$P$99,Q83)&lt;1</formula>
    </cfRule>
  </conditionalFormatting>
  <conditionalFormatting sqref="Q83">
    <cfRule type="expression" priority="805" aboveAverage="0" equalAverage="0" bottom="0" percent="0" rank="0" text="" dxfId="811">
      <formula>COUNTIF($B$7:$P$99,Q83)&lt;1</formula>
    </cfRule>
  </conditionalFormatting>
  <conditionalFormatting sqref="Q83">
    <cfRule type="expression" priority="806" aboveAverage="0" equalAverage="0" bottom="0" percent="0" rank="0" text="" dxfId="812">
      <formula>COUNTIF($Q$7:$AG$99,Q83)&gt;1</formula>
    </cfRule>
  </conditionalFormatting>
  <conditionalFormatting sqref="S75">
    <cfRule type="expression" priority="807" aboveAverage="0" equalAverage="0" bottom="0" percent="0" rank="0" text="" dxfId="813">
      <formula>COUNTIF($B$7:$P$99,S74)&lt;1</formula>
    </cfRule>
  </conditionalFormatting>
  <conditionalFormatting sqref="S73">
    <cfRule type="expression" priority="808" aboveAverage="0" equalAverage="0" bottom="0" percent="0" rank="0" text="" dxfId="814">
      <formula>COUNTIF($B$7:$P$99,S74)&lt;1</formula>
    </cfRule>
  </conditionalFormatting>
  <conditionalFormatting sqref="S74">
    <cfRule type="expression" priority="809" aboveAverage="0" equalAverage="0" bottom="0" percent="0" rank="0" text="" dxfId="815">
      <formula>COUNTIF($B$7:$P$99,S74)&lt;1</formula>
    </cfRule>
  </conditionalFormatting>
  <conditionalFormatting sqref="S74">
    <cfRule type="expression" priority="810" aboveAverage="0" equalAverage="0" bottom="0" percent="0" rank="0" text="" dxfId="816">
      <formula>COUNTIF($Q$7:$AG$99,S74)&gt;1</formula>
    </cfRule>
  </conditionalFormatting>
  <conditionalFormatting sqref="R48">
    <cfRule type="expression" priority="811" aboveAverage="0" equalAverage="0" bottom="0" percent="0" rank="0" text="" dxfId="817">
      <formula>COUNTIF($B$7:$P$99,R47)&lt;1</formula>
    </cfRule>
  </conditionalFormatting>
  <conditionalFormatting sqref="R46">
    <cfRule type="expression" priority="812" aboveAverage="0" equalAverage="0" bottom="0" percent="0" rank="0" text="" dxfId="818">
      <formula>COUNTIF($B$7:$P$99,R47)&lt;1</formula>
    </cfRule>
  </conditionalFormatting>
  <conditionalFormatting sqref="R47">
    <cfRule type="expression" priority="813" aboveAverage="0" equalAverage="0" bottom="0" percent="0" rank="0" text="" dxfId="819">
      <formula>COUNTIF($B$7:$P$99,R47)&lt;1</formula>
    </cfRule>
  </conditionalFormatting>
  <conditionalFormatting sqref="R47">
    <cfRule type="expression" priority="814" aboveAverage="0" equalAverage="0" bottom="0" percent="0" rank="0" text="" dxfId="820">
      <formula>COUNTIF($Q$7:$AG$99,R47)&gt;1</formula>
    </cfRule>
  </conditionalFormatting>
  <conditionalFormatting sqref="Q33">
    <cfRule type="expression" priority="815" aboveAverage="0" equalAverage="0" bottom="0" percent="0" rank="0" text="" dxfId="821">
      <formula>COUNTIF($B$7:$P$99,Q32)&lt;1</formula>
    </cfRule>
  </conditionalFormatting>
  <conditionalFormatting sqref="Q31">
    <cfRule type="expression" priority="816" aboveAverage="0" equalAverage="0" bottom="0" percent="0" rank="0" text="" dxfId="822">
      <formula>COUNTIF($B$7:$P$99,Q32)&lt;1</formula>
    </cfRule>
  </conditionalFormatting>
  <conditionalFormatting sqref="Q32">
    <cfRule type="expression" priority="817" aboveAverage="0" equalAverage="0" bottom="0" percent="0" rank="0" text="" dxfId="823">
      <formula>COUNTIF($B$7:$P$99,Q32)&lt;1</formula>
    </cfRule>
  </conditionalFormatting>
  <conditionalFormatting sqref="Q32">
    <cfRule type="expression" priority="818" aboveAverage="0" equalAverage="0" bottom="0" percent="0" rank="0" text="" dxfId="824">
      <formula>COUNTIF($Q$7:$AG$99,Q32)&gt;1</formula>
    </cfRule>
  </conditionalFormatting>
  <conditionalFormatting sqref="BB27">
    <cfRule type="expression" priority="819" aboveAverage="0" equalAverage="0" bottom="0" percent="0" rank="0" text="" dxfId="825">
      <formula>COUNTIF($AL$7:$AY$99,BB26)&lt;1</formula>
    </cfRule>
  </conditionalFormatting>
  <conditionalFormatting sqref="BB25">
    <cfRule type="expression" priority="820" aboveAverage="0" equalAverage="0" bottom="0" percent="0" rank="0" text="" dxfId="826">
      <formula>COUNTIF($AL$7:$AY$99,BB26)&lt;1</formula>
    </cfRule>
  </conditionalFormatting>
  <conditionalFormatting sqref="BB26">
    <cfRule type="expression" priority="821" aboveAverage="0" equalAverage="0" bottom="0" percent="0" rank="0" text="" dxfId="827">
      <formula>COUNTIF($AL$7:$AY$99,BB26)&lt;1</formula>
    </cfRule>
  </conditionalFormatting>
  <conditionalFormatting sqref="BB26">
    <cfRule type="expression" priority="822" aboveAverage="0" equalAverage="0" bottom="0" percent="0" rank="0" text="" dxfId="828">
      <formula>COUNTIF($AZ$7:$BM$99,BB26)&gt;1</formula>
    </cfRule>
  </conditionalFormatting>
  <conditionalFormatting sqref="BA27">
    <cfRule type="expression" priority="823" aboveAverage="0" equalAverage="0" bottom="0" percent="0" rank="0" text="" dxfId="829">
      <formula>COUNTIF($AL$7:$AY$99,BA26)&lt;1</formula>
    </cfRule>
  </conditionalFormatting>
  <conditionalFormatting sqref="BA25">
    <cfRule type="expression" priority="824" aboveAverage="0" equalAverage="0" bottom="0" percent="0" rank="0" text="" dxfId="830">
      <formula>COUNTIF($AL$7:$AY$99,BA26)&lt;1</formula>
    </cfRule>
  </conditionalFormatting>
  <conditionalFormatting sqref="BA26">
    <cfRule type="expression" priority="825" aboveAverage="0" equalAverage="0" bottom="0" percent="0" rank="0" text="" dxfId="831">
      <formula>COUNTIF($AL$7:$AY$99,BA26)&lt;1</formula>
    </cfRule>
  </conditionalFormatting>
  <conditionalFormatting sqref="BA26">
    <cfRule type="expression" priority="826" aboveAverage="0" equalAverage="0" bottom="0" percent="0" rank="0" text="" dxfId="832">
      <formula>COUNTIF($AZ$7:$BM$99,BA26)&gt;1</formula>
    </cfRule>
  </conditionalFormatting>
  <conditionalFormatting sqref="AZ27">
    <cfRule type="expression" priority="827" aboveAverage="0" equalAverage="0" bottom="0" percent="0" rank="0" text="" dxfId="833">
      <formula>COUNTIF($AL$7:$AY$99,AZ26)&lt;1</formula>
    </cfRule>
  </conditionalFormatting>
  <conditionalFormatting sqref="AZ25">
    <cfRule type="expression" priority="828" aboveAverage="0" equalAverage="0" bottom="0" percent="0" rank="0" text="" dxfId="834">
      <formula>COUNTIF($AL$7:$AY$99,AZ26)&lt;1</formula>
    </cfRule>
  </conditionalFormatting>
  <conditionalFormatting sqref="AZ26">
    <cfRule type="expression" priority="829" aboveAverage="0" equalAverage="0" bottom="0" percent="0" rank="0" text="" dxfId="835">
      <formula>COUNTIF($AL$7:$AY$99,AZ26)&lt;1</formula>
    </cfRule>
  </conditionalFormatting>
  <conditionalFormatting sqref="AZ26">
    <cfRule type="expression" priority="830" aboveAverage="0" equalAverage="0" bottom="0" percent="0" rank="0" text="" dxfId="836">
      <formula>COUNTIF($AZ$7:$BM$99,AZ26)&gt;1</formula>
    </cfRule>
  </conditionalFormatting>
  <conditionalFormatting sqref="BA24">
    <cfRule type="expression" priority="831" aboveAverage="0" equalAverage="0" bottom="0" percent="0" rank="0" text="" dxfId="837">
      <formula>COUNTIF($AL$7:$AY$99,BA23)&lt;1</formula>
    </cfRule>
  </conditionalFormatting>
  <conditionalFormatting sqref="BA22">
    <cfRule type="expression" priority="832" aboveAverage="0" equalAverage="0" bottom="0" percent="0" rank="0" text="" dxfId="838">
      <formula>COUNTIF($AL$7:$AY$99,BA23)&lt;1</formula>
    </cfRule>
  </conditionalFormatting>
  <conditionalFormatting sqref="BA23">
    <cfRule type="expression" priority="833" aboveAverage="0" equalAverage="0" bottom="0" percent="0" rank="0" text="" dxfId="839">
      <formula>COUNTIF($AL$7:$AY$99,BA23)&lt;1</formula>
    </cfRule>
  </conditionalFormatting>
  <conditionalFormatting sqref="BA23">
    <cfRule type="expression" priority="834" aboveAverage="0" equalAverage="0" bottom="0" percent="0" rank="0" text="" dxfId="840">
      <formula>COUNTIF($AZ$7:$BM$99,BA23)&gt;1</formula>
    </cfRule>
  </conditionalFormatting>
  <conditionalFormatting sqref="AZ24">
    <cfRule type="expression" priority="835" aboveAverage="0" equalAverage="0" bottom="0" percent="0" rank="0" text="" dxfId="841">
      <formula>COUNTIF($AL$7:$AY$99,AZ23)&lt;1</formula>
    </cfRule>
  </conditionalFormatting>
  <conditionalFormatting sqref="AZ22">
    <cfRule type="expression" priority="836" aboveAverage="0" equalAverage="0" bottom="0" percent="0" rank="0" text="" dxfId="842">
      <formula>COUNTIF($AL$7:$AY$99,AZ23)&lt;1</formula>
    </cfRule>
  </conditionalFormatting>
  <conditionalFormatting sqref="AZ23">
    <cfRule type="expression" priority="837" aboveAverage="0" equalAverage="0" bottom="0" percent="0" rank="0" text="" dxfId="843">
      <formula>COUNTIF($AL$7:$AY$99,AZ23)&lt;1</formula>
    </cfRule>
  </conditionalFormatting>
  <conditionalFormatting sqref="AZ23">
    <cfRule type="expression" priority="838" aboveAverage="0" equalAverage="0" bottom="0" percent="0" rank="0" text="" dxfId="844">
      <formula>COUNTIF($AZ$7:$BM$99,AZ23)&gt;1</formula>
    </cfRule>
  </conditionalFormatting>
  <conditionalFormatting sqref="AZ18">
    <cfRule type="expression" priority="839" aboveAverage="0" equalAverage="0" bottom="0" percent="0" rank="0" text="" dxfId="845">
      <formula>COUNTIF($AL$7:$AY$99,AZ17)&lt;1</formula>
    </cfRule>
  </conditionalFormatting>
  <conditionalFormatting sqref="AZ16">
    <cfRule type="expression" priority="840" aboveAverage="0" equalAverage="0" bottom="0" percent="0" rank="0" text="" dxfId="846">
      <formula>COUNTIF($AL$7:$AY$99,AZ17)&lt;1</formula>
    </cfRule>
  </conditionalFormatting>
  <conditionalFormatting sqref="AZ17">
    <cfRule type="expression" priority="841" aboveAverage="0" equalAverage="0" bottom="0" percent="0" rank="0" text="" dxfId="847">
      <formula>COUNTIF($AL$7:$AY$99,AZ17)&lt;1</formula>
    </cfRule>
  </conditionalFormatting>
  <conditionalFormatting sqref="AZ17">
    <cfRule type="expression" priority="842" aboveAverage="0" equalAverage="0" bottom="0" percent="0" rank="0" text="" dxfId="848">
      <formula>COUNTIF($AZ$7:$BM$99,AZ17)&gt;1</formula>
    </cfRule>
  </conditionalFormatting>
  <conditionalFormatting sqref="RZ96:SG96">
    <cfRule type="expression" priority="843" aboveAverage="0" equalAverage="0" bottom="0" percent="0" rank="0" text="" dxfId="849">
      <formula>COUNTIF($RG$7:$RT$99,RZ95)&lt;1</formula>
    </cfRule>
  </conditionalFormatting>
  <conditionalFormatting sqref="RZ95:SG95">
    <cfRule type="expression" priority="844" aboveAverage="0" equalAverage="0" bottom="0" percent="0" rank="0" text="" dxfId="850">
      <formula>COUNTIF($RU$7:$SH$99,RZ95)&gt;1</formula>
    </cfRule>
    <cfRule type="expression" priority="845" aboveAverage="0" equalAverage="0" bottom="0" percent="0" rank="0" text="" dxfId="851">
      <formula>COUNTIF($RG$7:$RT$99,RZ95)&lt;1</formula>
    </cfRule>
  </conditionalFormatting>
  <conditionalFormatting sqref="RZ94:SG94">
    <cfRule type="expression" priority="846" aboveAverage="0" equalAverage="0" bottom="0" percent="0" rank="0" text="" dxfId="852">
      <formula>COUNTIF($RG$7:$RT$98,RZ95)&lt;1</formula>
    </cfRule>
  </conditionalFormatting>
  <conditionalFormatting sqref="RL96:RS96">
    <cfRule type="expression" priority="847" aboveAverage="0" equalAverage="0" bottom="0" percent="0" rank="0" text="" dxfId="853">
      <formula>COUNTIF($RU$7:$SH$99,RL95)&lt;1</formula>
    </cfRule>
    <cfRule type="expression" priority="848" aboveAverage="0" equalAverage="0" bottom="0" percent="0" rank="0" text="" dxfId="854">
      <formula>COUNTA(RL94:RL96)&gt;0</formula>
    </cfRule>
  </conditionalFormatting>
  <conditionalFormatting sqref="RL95:RS95">
    <cfRule type="expression" priority="849" aboveAverage="0" equalAverage="0" bottom="0" percent="0" rank="0" text="" dxfId="855">
      <formula>COUNTA(RL94:RL96,RL95)&gt;0</formula>
    </cfRule>
    <cfRule type="expression" priority="850" aboveAverage="0" equalAverage="0" bottom="0" percent="0" rank="0" text="" dxfId="856">
      <formula>COUNTIF($RU$7:$SH$99,RL95)&lt;1</formula>
    </cfRule>
  </conditionalFormatting>
  <conditionalFormatting sqref="RL94:RS94">
    <cfRule type="expression" priority="851" aboveAverage="0" equalAverage="0" bottom="0" percent="0" rank="0" text="" dxfId="857">
      <formula>COUNTIF($RU$7:$SH$99,RL95)&lt;1</formula>
    </cfRule>
    <cfRule type="expression" priority="852" aboveAverage="0" equalAverage="0" bottom="0" percent="0" rank="0" text="" dxfId="858">
      <formula>COUNTA(RL94:RL96)&gt;0</formula>
    </cfRule>
  </conditionalFormatting>
  <conditionalFormatting sqref="JE51">
    <cfRule type="expression" priority="853" aboveAverage="0" equalAverage="0" bottom="0" percent="0" rank="0" text="" dxfId="859">
      <formula>COUNTA(JE49:JE51)&gt;0</formula>
    </cfRule>
  </conditionalFormatting>
  <conditionalFormatting sqref="JE50">
    <cfRule type="expression" priority="854" aboveAverage="0" equalAverage="0" bottom="0" percent="0" rank="0" text="" dxfId="860">
      <formula>COUNTA(JE49:JE51)&gt;0</formula>
    </cfRule>
  </conditionalFormatting>
  <conditionalFormatting sqref="JE49">
    <cfRule type="expression" priority="855" aboveAverage="0" equalAverage="0" bottom="0" percent="0" rank="0" text="" dxfId="861">
      <formula>COUNTA(JE49:JE51)&gt;0</formula>
    </cfRule>
  </conditionalFormatting>
  <conditionalFormatting sqref="MH11:NT11 NW11:OA11">
    <cfRule type="expression" priority="856" aboveAverage="0" equalAverage="0" bottom="0" percent="0" rank="0" text="" dxfId="862">
      <formula>COUNTIF($MG$7:$OA$99,MH11)&gt;1</formula>
    </cfRule>
  </conditionalFormatting>
  <conditionalFormatting sqref="MG11">
    <cfRule type="expression" priority="857" aboveAverage="0" equalAverage="0" bottom="0" percent="0" rank="0" text="" dxfId="863">
      <formula>COUNTIF($MG$7:$OA$99,MG11)&gt;1</formula>
    </cfRule>
  </conditionalFormatting>
  <conditionalFormatting sqref="MG12:NT12 NW12:OA12">
    <cfRule type="expression" priority="858" aboveAverage="0" equalAverage="0" bottom="0" percent="0" rank="0" text="" dxfId="864">
      <formula>COUNTIF($LR$7:$MF$99,MG11)=1</formula>
    </cfRule>
  </conditionalFormatting>
  <conditionalFormatting sqref="MG11:NT11 NW11:OA11">
    <cfRule type="expression" priority="859" aboveAverage="0" equalAverage="0" bottom="0" percent="0" rank="0" text="" dxfId="865">
      <formula>COUNTIF($LR$7:$MF$99,MG11)=1</formula>
    </cfRule>
  </conditionalFormatting>
  <conditionalFormatting sqref="MG10:NT10 NW10:OA10">
    <cfRule type="expression" priority="860" aboveAverage="0" equalAverage="0" bottom="0" percent="0" rank="0" text="" dxfId="866">
      <formula>COUNTIF($LR$7:$MF$99,MG11)=1</formula>
    </cfRule>
  </conditionalFormatting>
  <conditionalFormatting sqref="MG24:OA24 MG27:OA27 MG30:OA30 MG33:OA33 MG36:OA36 MG39:OA39 MG42:OA42 MG45:OA45 MG48:OA48 MG51:OA51 MG54:OA54 MG57:OA57 MG60:OA60 MG63:OA63 MG66:OA66 MG69:OA69 MG72:OA72 MG75:OA75 MG78:OA78 MG81:OA81 MG84:OA84 MG87:OA87 MG90:OA90 MG93:OA93 MG96:OA96 MG99:OA99 MG12:OA12 MG15:OA15 MG18:OA18 MG21:OA21">
    <cfRule type="expression" priority="861" aboveAverage="0" equalAverage="0" bottom="0" percent="0" rank="0" text="" dxfId="867">
      <formula>MG12&gt;19.9</formula>
    </cfRule>
  </conditionalFormatting>
  <conditionalFormatting sqref="MH8:OA8">
    <cfRule type="expression" priority="862" aboveAverage="0" equalAverage="0" bottom="0" percent="0" rank="0" text="" dxfId="868">
      <formula>COUNTIF($MG$7:$OA$99,MH8)&gt;1</formula>
    </cfRule>
  </conditionalFormatting>
  <conditionalFormatting sqref="MG8 MG23:OA23 MG26:OA26 MG29:OA29 MG32:OA32 MG35:OA35 MG38:OA38 MG41:OA41 MG44:OA44 MG47:OA47 MG50:OA50 MG53:OA53 MG56:OA56 MG59:OA59 MG62:OA62 MG65:OA65 MG68:OA68 MG71:OA71 MG74:OA74 MG77:OA77 MG80:OA80 MG83:OA83 MG86:OA86 MG89:OA89 MG92:OA92 MG95:OA95 MG98:OA98 NU11:NV11 MG14:OA14 MG17:OA17 MG20:OA20">
    <cfRule type="expression" priority="863" aboveAverage="0" equalAverage="0" bottom="0" percent="0" rank="0" text="" dxfId="869">
      <formula>COUNTIF($MG$7:$OA$99,MG8)&gt;1</formula>
    </cfRule>
  </conditionalFormatting>
  <conditionalFormatting sqref="JK11:KW11">
    <cfRule type="expression" priority="864" aboveAverage="0" equalAverage="0" bottom="0" percent="0" rank="0" text="" dxfId="870">
      <formula>COUNTIF($JJ$7:$KW$99,JK11)&gt;1</formula>
    </cfRule>
  </conditionalFormatting>
  <conditionalFormatting sqref="JJ11">
    <cfRule type="expression" priority="865" aboveAverage="0" equalAverage="0" bottom="0" percent="0" rank="0" text="" dxfId="871">
      <formula>COUNTIF($JJ$7:$KW$99,JJ11)&gt;1</formula>
    </cfRule>
  </conditionalFormatting>
  <conditionalFormatting sqref="JJ12:KW12 JJ15:KW15 JJ18:KW18 JJ21:KW21 JJ24:KW24 JJ27:KW27 JJ30:KW30 JJ33:KW33 JJ36:KW36 JJ39:KW39 JJ42:KW42 JJ45:KW45 JJ48:KW48 JJ51:KW51 JJ54:KW54 JJ57:KW57 JJ60:JS60 JJ63:KW63 JJ66:KW66 JJ69:KW69 JJ72:KW72 JJ75:KW75 JJ78:KW78 JJ81:KW81 JJ84:KW84 JJ87:KW87 JJ90:KW90 JJ93:KW93 JJ96:JR96 JJ99:KW99 JT96:KW96 JU60:KW60">
    <cfRule type="expression" priority="866" aboveAverage="0" equalAverage="0" bottom="0" percent="0" rank="0" text="" dxfId="872">
      <formula>JJ12&gt;19.9</formula>
    </cfRule>
  </conditionalFormatting>
  <conditionalFormatting sqref="JJ12:KW12">
    <cfRule type="expression" priority="867" aboveAverage="0" equalAverage="0" bottom="0" percent="0" rank="0" text="" dxfId="873">
      <formula>COUNTIF($IU$7:$JI$99,JJ11)=1</formula>
    </cfRule>
  </conditionalFormatting>
  <conditionalFormatting sqref="JJ10:KW10">
    <cfRule type="expression" priority="868" aboveAverage="0" equalAverage="0" bottom="0" percent="0" rank="0" text="" dxfId="874">
      <formula>COUNTIF($IU$7:$JI$99,JJ11)=1</formula>
    </cfRule>
  </conditionalFormatting>
  <conditionalFormatting sqref="JJ11:KW11">
    <cfRule type="expression" priority="869" aboveAverage="0" equalAverage="0" bottom="0" percent="0" rank="0" text="" dxfId="875">
      <formula>COUNTIF($IU$7:$JI$99,JJ11)=1</formula>
    </cfRule>
  </conditionalFormatting>
  <conditionalFormatting sqref="JK8:KW8">
    <cfRule type="expression" priority="870" aboveAverage="0" equalAverage="0" bottom="0" percent="0" rank="0" text="" dxfId="876">
      <formula>COUNTIF($JJ$7:$KW$99,JK8)&gt;1</formula>
    </cfRule>
  </conditionalFormatting>
  <conditionalFormatting sqref="JJ8 JJ14:KW14 JJ17:KW17 JJ20:KW20 JJ23:KW23 JJ26:KW26 JJ29:KW29 JJ32:KW32 JJ35:KW35 JJ38:KW38 JJ41:KW41 JJ44:KW44 JJ47:KW47 JJ50:KW50 JJ53:KW53 JJ56:KW56 JJ59:JS59 JJ62:KW62 JJ65:KW65 JJ68:KW68 JJ71:KW71 JJ74:KW74 JJ77:KW77 JJ80:KW80 JJ83:KW83 JJ86:KW86 JJ89:KW89 JJ92:KW92 JJ95:JR95 JJ98:KW98 JT95:KW95 JU59:KW59">
    <cfRule type="expression" priority="871" aboveAverage="0" equalAverage="0" bottom="0" percent="0" rank="0" text="" dxfId="877">
      <formula>COUNTIF($JJ$7:$KW$99,JJ8)&gt;1</formula>
    </cfRule>
  </conditionalFormatting>
  <conditionalFormatting sqref="GW99">
    <cfRule type="expression" priority="872" aboveAverage="0" equalAverage="0" bottom="0" percent="0" rank="0" text="" dxfId="878">
      <formula>COUNTIF($FH$7:$GT$99,GW98)&lt;1</formula>
    </cfRule>
  </conditionalFormatting>
  <conditionalFormatting sqref="GW98">
    <cfRule type="expression" priority="873" aboveAverage="0" equalAverage="0" bottom="0" percent="0" rank="0" text="" dxfId="879">
      <formula>COUNTIF($FH$7:$GT$99,GW98)&lt;1</formula>
    </cfRule>
    <cfRule type="expression" priority="874" aboveAverage="0" equalAverage="0" bottom="0" percent="0" rank="0" text="" dxfId="880">
      <formula>COUNTIF($GU$7:$HV$99,GW98)&gt;1</formula>
    </cfRule>
  </conditionalFormatting>
  <conditionalFormatting sqref="GW97">
    <cfRule type="expression" priority="875" aboveAverage="0" equalAverage="0" bottom="0" percent="0" rank="0" text="" dxfId="881">
      <formula>COUNTIF($FH$7:$GT$99,GW98)&lt;1</formula>
    </cfRule>
  </conditionalFormatting>
  <conditionalFormatting sqref="GX98">
    <cfRule type="expression" priority="876" aboveAverage="0" equalAverage="0" bottom="0" percent="0" rank="0" text="" dxfId="882">
      <formula>COUNTIF($FH$7:$GT$99,GX98)&lt;1</formula>
    </cfRule>
    <cfRule type="expression" priority="877" aboveAverage="0" equalAverage="0" bottom="0" percent="0" rank="0" text="" dxfId="883">
      <formula>COUNTIF($GU$7:$HV$99,GX98)&gt;1</formula>
    </cfRule>
  </conditionalFormatting>
  <conditionalFormatting sqref="GX99">
    <cfRule type="expression" priority="878" aboveAverage="0" equalAverage="0" bottom="0" percent="0" rank="0" text="" dxfId="884">
      <formula>COUNTIF($FH$7:$GT$99,GX98)&lt;1</formula>
    </cfRule>
  </conditionalFormatting>
  <conditionalFormatting sqref="GX97">
    <cfRule type="expression" priority="879" aboveAverage="0" equalAverage="0" bottom="0" percent="0" rank="0" text="" dxfId="885">
      <formula>COUNTIF($FH$7:$GT$99,GX98)&lt;1</formula>
    </cfRule>
  </conditionalFormatting>
  <conditionalFormatting sqref="GV98">
    <cfRule type="expression" priority="880" aboveAverage="0" equalAverage="0" bottom="0" percent="0" rank="0" text="" dxfId="886">
      <formula>COUNTIF($FH$7:$GT$99,GV98)&lt;1</formula>
    </cfRule>
    <cfRule type="expression" priority="881" aboveAverage="0" equalAverage="0" bottom="0" percent="0" rank="0" text="" dxfId="887">
      <formula>COUNTIF($GU$7:$HV$99,GV98)&gt;1</formula>
    </cfRule>
  </conditionalFormatting>
  <conditionalFormatting sqref="GV99">
    <cfRule type="expression" priority="882" aboveAverage="0" equalAverage="0" bottom="0" percent="0" rank="0" text="" dxfId="888">
      <formula>COUNTIF($FH$7:$GT$99,GV98)&lt;1</formula>
    </cfRule>
  </conditionalFormatting>
  <conditionalFormatting sqref="GV97">
    <cfRule type="expression" priority="883" aboveAverage="0" equalAverage="0" bottom="0" percent="0" rank="0" text="" dxfId="889">
      <formula>COUNTIF($FH$7:$GT$99,GV98)&lt;1</formula>
    </cfRule>
  </conditionalFormatting>
  <conditionalFormatting sqref="GU93">
    <cfRule type="expression" priority="884" aboveAverage="0" equalAverage="0" bottom="0" percent="0" rank="0" text="" dxfId="890">
      <formula>COUNTIF($FH$7:$GT$99,GU92)&lt;1</formula>
    </cfRule>
  </conditionalFormatting>
  <conditionalFormatting sqref="GU92">
    <cfRule type="expression" priority="885" aboveAverage="0" equalAverage="0" bottom="0" percent="0" rank="0" text="" dxfId="891">
      <formula>COUNTIF($FH$7:$GT$99,GU92)&lt;1</formula>
    </cfRule>
    <cfRule type="expression" priority="886" aboveAverage="0" equalAverage="0" bottom="0" percent="0" rank="0" text="" dxfId="892">
      <formula>COUNTIF($GU$7:$HV$99,GU92)&gt;1</formula>
    </cfRule>
  </conditionalFormatting>
  <conditionalFormatting sqref="GU91">
    <cfRule type="expression" priority="887" aboveAverage="0" equalAverage="0" bottom="0" percent="0" rank="0" text="" dxfId="893">
      <formula>COUNTIF($FH$7:$GT$99,GU92)&lt;1</formula>
    </cfRule>
  </conditionalFormatting>
  <conditionalFormatting sqref="GV96">
    <cfRule type="expression" priority="888" aboveAverage="0" equalAverage="0" bottom="0" percent="0" rank="0" text="" dxfId="894">
      <formula>COUNTIF($FH$7:$GT$99,GV95)&lt;1</formula>
    </cfRule>
  </conditionalFormatting>
  <conditionalFormatting sqref="GV95">
    <cfRule type="expression" priority="889" aboveAverage="0" equalAverage="0" bottom="0" percent="0" rank="0" text="" dxfId="895">
      <formula>COUNTIF($FH$7:$GT$99,GV95)&lt;1</formula>
    </cfRule>
    <cfRule type="expression" priority="890" aboveAverage="0" equalAverage="0" bottom="0" percent="0" rank="0" text="" dxfId="896">
      <formula>COUNTIF($GU$7:$HV$99,GV95)&gt;1</formula>
    </cfRule>
  </conditionalFormatting>
  <conditionalFormatting sqref="GV94">
    <cfRule type="expression" priority="891" aboveAverage="0" equalAverage="0" bottom="0" percent="0" rank="0" text="" dxfId="897">
      <formula>COUNTIF($FH$7:$GT$99,GV95)&lt;1</formula>
    </cfRule>
  </conditionalFormatting>
  <conditionalFormatting sqref="GW95">
    <cfRule type="expression" priority="892" aboveAverage="0" equalAverage="0" bottom="0" percent="0" rank="0" text="" dxfId="898">
      <formula>COUNTIF($FH$7:$GT$99,GW95)&lt;1</formula>
    </cfRule>
    <cfRule type="expression" priority="893" aboveAverage="0" equalAverage="0" bottom="0" percent="0" rank="0" text="" dxfId="899">
      <formula>COUNTIF($GU$7:$HV$99,GW95)&gt;1</formula>
    </cfRule>
  </conditionalFormatting>
  <conditionalFormatting sqref="GW96">
    <cfRule type="expression" priority="894" aboveAverage="0" equalAverage="0" bottom="0" percent="0" rank="0" text="" dxfId="900">
      <formula>COUNTIF($FH$7:$GT$99,GW95)&lt;1</formula>
    </cfRule>
  </conditionalFormatting>
  <conditionalFormatting sqref="GW94">
    <cfRule type="expression" priority="895" aboveAverage="0" equalAverage="0" bottom="0" percent="0" rank="0" text="" dxfId="901">
      <formula>COUNTIF($FH$7:$GT$99,GW95)&lt;1</formula>
    </cfRule>
  </conditionalFormatting>
  <conditionalFormatting sqref="RU87:SG87">
    <cfRule type="expression" priority="896" aboveAverage="0" equalAverage="0" bottom="0" percent="0" rank="0" text="" dxfId="902">
      <formula>RU87&gt;19.9</formula>
    </cfRule>
    <cfRule type="expression" priority="897" aboveAverage="0" equalAverage="0" bottom="0" percent="0" rank="0" text="" dxfId="903">
      <formula>COUNTIF($LR$7:$MF$99,RU86)=1</formula>
    </cfRule>
  </conditionalFormatting>
  <conditionalFormatting sqref="RU86:SG86">
    <cfRule type="expression" priority="898" aboveAverage="0" equalAverage="0" bottom="0" percent="0" rank="0" text="" dxfId="904">
      <formula>COUNTIF($LR$7:$MF$99,RU86)=1</formula>
    </cfRule>
  </conditionalFormatting>
  <conditionalFormatting sqref="RU85:SG85">
    <cfRule type="expression" priority="899" aboveAverage="0" equalAverage="0" bottom="0" percent="0" rank="0" text="" dxfId="905">
      <formula>COUNTIF($LR$7:$MF$99,RU86)=1</formula>
    </cfRule>
  </conditionalFormatting>
  <conditionalFormatting sqref="GU95">
    <cfRule type="expression" priority="900" aboveAverage="0" equalAverage="0" bottom="0" percent="0" rank="0" text="" dxfId="906">
      <formula>COUNTIF($FH$7:$GT$99,GU95)&lt;1</formula>
    </cfRule>
    <cfRule type="expression" priority="901" aboveAverage="0" equalAverage="0" bottom="0" percent="0" rank="0" text="" dxfId="907">
      <formula>COUNTIF($GU$7:$HV$99,GU95)&gt;1</formula>
    </cfRule>
  </conditionalFormatting>
  <conditionalFormatting sqref="GU96">
    <cfRule type="expression" priority="902" aboveAverage="0" equalAverage="0" bottom="0" percent="0" rank="0" text="" dxfId="908">
      <formula>COUNTIF($FH$7:$GT$99,GU95)&lt;1</formula>
    </cfRule>
  </conditionalFormatting>
  <conditionalFormatting sqref="GU94">
    <cfRule type="expression" priority="903" aboveAverage="0" equalAverage="0" bottom="0" percent="0" rank="0" text="" dxfId="909">
      <formula>COUNTIF($FH$7:$GT$99,GU95)&lt;1</formula>
    </cfRule>
  </conditionalFormatting>
  <conditionalFormatting sqref="GU86">
    <cfRule type="expression" priority="904" aboveAverage="0" equalAverage="0" bottom="0" percent="0" rank="0" text="" dxfId="910">
      <formula>COUNTIF($FH$7:$GT$99,GU86)&lt;1</formula>
    </cfRule>
    <cfRule type="expression" priority="905" aboveAverage="0" equalAverage="0" bottom="0" percent="0" rank="0" text="" dxfId="911">
      <formula>COUNTIF($GU$7:$HV$99,GU86)&gt;1</formula>
    </cfRule>
  </conditionalFormatting>
  <conditionalFormatting sqref="GU87">
    <cfRule type="expression" priority="906" aboveAverage="0" equalAverage="0" bottom="0" percent="0" rank="0" text="" dxfId="912">
      <formula>COUNTIF($FH$7:$GT$99,GU86)&lt;1</formula>
    </cfRule>
  </conditionalFormatting>
  <conditionalFormatting sqref="GU85">
    <cfRule type="expression" priority="907" aboveAverage="0" equalAverage="0" bottom="0" percent="0" rank="0" text="" dxfId="913">
      <formula>COUNTIF($FH$7:$GT$99,GU86)&lt;1</formula>
    </cfRule>
  </conditionalFormatting>
  <conditionalFormatting sqref="GV89">
    <cfRule type="expression" priority="908" aboveAverage="0" equalAverage="0" bottom="0" percent="0" rank="0" text="" dxfId="914">
      <formula>COUNTIF($FH$7:$GT$99,GV89)&lt;1</formula>
    </cfRule>
    <cfRule type="expression" priority="909" aboveAverage="0" equalAverage="0" bottom="0" percent="0" rank="0" text="" dxfId="915">
      <formula>COUNTIF($GU$7:$HV$99,GV89)&gt;1</formula>
    </cfRule>
  </conditionalFormatting>
  <conditionalFormatting sqref="GV90">
    <cfRule type="expression" priority="910" aboveAverage="0" equalAverage="0" bottom="0" percent="0" rank="0" text="" dxfId="916">
      <formula>COUNTIF($FH$7:$GT$99,GV89)&lt;1</formula>
    </cfRule>
  </conditionalFormatting>
  <conditionalFormatting sqref="GV88">
    <cfRule type="expression" priority="911" aboveAverage="0" equalAverage="0" bottom="0" percent="0" rank="0" text="" dxfId="917">
      <formula>COUNTIF($FH$7:$GT$99,GV89)&lt;1</formula>
    </cfRule>
  </conditionalFormatting>
  <conditionalFormatting sqref="GW93">
    <cfRule type="expression" priority="912" aboveAverage="0" equalAverage="0" bottom="0" percent="0" rank="0" text="" dxfId="918">
      <formula>COUNTIF($FH$7:$GT$99,GW92)&lt;1</formula>
    </cfRule>
  </conditionalFormatting>
  <conditionalFormatting sqref="GW92">
    <cfRule type="expression" priority="913" aboveAverage="0" equalAverage="0" bottom="0" percent="0" rank="0" text="" dxfId="919">
      <formula>COUNTIF($FH$7:$GT$99,GW92)&lt;1</formula>
    </cfRule>
    <cfRule type="expression" priority="914" aboveAverage="0" equalAverage="0" bottom="0" percent="0" rank="0" text="" dxfId="920">
      <formula>COUNTIF($GU$7:$HV$99,GW92)&gt;1</formula>
    </cfRule>
  </conditionalFormatting>
  <conditionalFormatting sqref="GW91">
    <cfRule type="expression" priority="915" aboveAverage="0" equalAverage="0" bottom="0" percent="0" rank="0" text="" dxfId="921">
      <formula>COUNTIF($FH$7:$GT$99,GW92)&lt;1</formula>
    </cfRule>
  </conditionalFormatting>
  <conditionalFormatting sqref="GV92">
    <cfRule type="expression" priority="916" aboveAverage="0" equalAverage="0" bottom="0" percent="0" rank="0" text="" dxfId="922">
      <formula>COUNTIF($FH$7:$GT$99,GV92)&lt;1</formula>
    </cfRule>
    <cfRule type="expression" priority="917" aboveAverage="0" equalAverage="0" bottom="0" percent="0" rank="0" text="" dxfId="923">
      <formula>COUNTIF($GU$7:$HV$99,GV92)&gt;1</formula>
    </cfRule>
  </conditionalFormatting>
  <conditionalFormatting sqref="GV93">
    <cfRule type="expression" priority="918" aboveAverage="0" equalAverage="0" bottom="0" percent="0" rank="0" text="" dxfId="924">
      <formula>COUNTIF($FH$7:$GT$99,GV92)&lt;1</formula>
    </cfRule>
  </conditionalFormatting>
  <conditionalFormatting sqref="GV91">
    <cfRule type="expression" priority="919" aboveAverage="0" equalAverage="0" bottom="0" percent="0" rank="0" text="" dxfId="925">
      <formula>COUNTIF($FH$7:$GT$99,GV92)&lt;1</formula>
    </cfRule>
  </conditionalFormatting>
  <conditionalFormatting sqref="BM99">
    <cfRule type="expression" priority="920" aboveAverage="0" equalAverage="0" bottom="0" percent="0" rank="0" text="" dxfId="926">
      <formula>COUNTIF($AL$7:$AY$99,BM98)&lt;1</formula>
    </cfRule>
  </conditionalFormatting>
  <conditionalFormatting sqref="BM97">
    <cfRule type="expression" priority="921" aboveAverage="0" equalAverage="0" bottom="0" percent="0" rank="0" text="" dxfId="927">
      <formula>COUNTIF($AL$7:$AY$99,BM98)&lt;1</formula>
    </cfRule>
  </conditionalFormatting>
  <conditionalFormatting sqref="BM98">
    <cfRule type="expression" priority="922" aboveAverage="0" equalAverage="0" bottom="0" percent="0" rank="0" text="" dxfId="928">
      <formula>COUNTIF($AL$7:$AY$99,BM98)&lt;1</formula>
    </cfRule>
  </conditionalFormatting>
  <conditionalFormatting sqref="BM98">
    <cfRule type="expression" priority="923" aboveAverage="0" equalAverage="0" bottom="0" percent="0" rank="0" text="" dxfId="929">
      <formula>COUNTIF($AZ$7:$BM$99,BM98)&gt;1</formula>
    </cfRule>
  </conditionalFormatting>
  <conditionalFormatting sqref="BA87">
    <cfRule type="expression" priority="924" aboveAverage="0" equalAverage="0" bottom="0" percent="0" rank="0" text="" dxfId="930">
      <formula>COUNTIF($AL$7:$AY$99,BA86)&lt;1</formula>
    </cfRule>
  </conditionalFormatting>
  <conditionalFormatting sqref="BA85">
    <cfRule type="expression" priority="925" aboveAverage="0" equalAverage="0" bottom="0" percent="0" rank="0" text="" dxfId="931">
      <formula>COUNTIF($AL$7:$AY$99,BA86)&lt;1</formula>
    </cfRule>
  </conditionalFormatting>
  <conditionalFormatting sqref="BA86">
    <cfRule type="expression" priority="926" aboveAverage="0" equalAverage="0" bottom="0" percent="0" rank="0" text="" dxfId="932">
      <formula>COUNTIF($AL$7:$AY$99,BA86)&lt;1</formula>
    </cfRule>
  </conditionalFormatting>
  <conditionalFormatting sqref="BA86">
    <cfRule type="expression" priority="927" aboveAverage="0" equalAverage="0" bottom="0" percent="0" rank="0" text="" dxfId="933">
      <formula>COUNTIF($AZ$7:$BM$99,BA86)&gt;1</formula>
    </cfRule>
  </conditionalFormatting>
  <conditionalFormatting sqref="Q93">
    <cfRule type="expression" priority="928" aboveAverage="0" equalAverage="0" bottom="0" percent="0" rank="0" text="" dxfId="934">
      <formula>COUNTIF($B$7:$P$99,Q92)&lt;1</formula>
    </cfRule>
  </conditionalFormatting>
  <conditionalFormatting sqref="Q91">
    <cfRule type="expression" priority="929" aboveAverage="0" equalAverage="0" bottom="0" percent="0" rank="0" text="" dxfId="935">
      <formula>COUNTIF($B$7:$P$99,Q92)&lt;1</formula>
    </cfRule>
  </conditionalFormatting>
  <conditionalFormatting sqref="Q92">
    <cfRule type="expression" priority="930" aboveAverage="0" equalAverage="0" bottom="0" percent="0" rank="0" text="" dxfId="936">
      <formula>COUNTIF($B$7:$P$99,Q92)&lt;1</formula>
    </cfRule>
  </conditionalFormatting>
  <conditionalFormatting sqref="Q92">
    <cfRule type="expression" priority="931" aboveAverage="0" equalAverage="0" bottom="0" percent="0" rank="0" text="" dxfId="937">
      <formula>COUNTIF($Q$7:$AG$99,Q92)&gt;1</formula>
    </cfRule>
  </conditionalFormatting>
  <conditionalFormatting sqref="GX84">
    <cfRule type="expression" priority="932" aboveAverage="0" equalAverage="0" bottom="0" percent="0" rank="0" text="" dxfId="938">
      <formula>COUNTIF($FH$7:$GT$99,GX83)&lt;1</formula>
    </cfRule>
  </conditionalFormatting>
  <conditionalFormatting sqref="GX83">
    <cfRule type="expression" priority="933" aboveAverage="0" equalAverage="0" bottom="0" percent="0" rank="0" text="" dxfId="939">
      <formula>COUNTIF($FH$7:$GT$99,GX83)&lt;1</formula>
    </cfRule>
    <cfRule type="expression" priority="934" aboveAverage="0" equalAverage="0" bottom="0" percent="0" rank="0" text="" dxfId="940">
      <formula>COUNTIF($GU$7:$HV$99,GX83)&gt;1</formula>
    </cfRule>
  </conditionalFormatting>
  <conditionalFormatting sqref="GX82">
    <cfRule type="expression" priority="935" aboveAverage="0" equalAverage="0" bottom="0" percent="0" rank="0" text="" dxfId="941">
      <formula>COUNTIF($FH$7:$GT$99,GX83)&lt;1</formula>
    </cfRule>
  </conditionalFormatting>
  <conditionalFormatting sqref="GU84">
    <cfRule type="expression" priority="936" aboveAverage="0" equalAverage="0" bottom="0" percent="0" rank="0" text="" dxfId="942">
      <formula>COUNTIF($FH$7:$GT$99,GU83)&lt;1</formula>
    </cfRule>
  </conditionalFormatting>
  <conditionalFormatting sqref="GU83">
    <cfRule type="expression" priority="937" aboveAverage="0" equalAverage="0" bottom="0" percent="0" rank="0" text="" dxfId="943">
      <formula>COUNTIF($FH$7:$GT$99,GU83)&lt;1</formula>
    </cfRule>
    <cfRule type="expression" priority="938" aboveAverage="0" equalAverage="0" bottom="0" percent="0" rank="0" text="" dxfId="944">
      <formula>COUNTIF($GU$7:$HV$99,GU83)&gt;1</formula>
    </cfRule>
  </conditionalFormatting>
  <conditionalFormatting sqref="GU82">
    <cfRule type="expression" priority="939" aboveAverage="0" equalAverage="0" bottom="0" percent="0" rank="0" text="" dxfId="945">
      <formula>COUNTIF($FH$7:$GT$99,GU83)&lt;1</formula>
    </cfRule>
  </conditionalFormatting>
  <conditionalFormatting sqref="BA72">
    <cfRule type="expression" priority="940" aboveAverage="0" equalAverage="0" bottom="0" percent="0" rank="0" text="" dxfId="946">
      <formula>COUNTIF($AL$7:$AY$99,BA71)&lt;1</formula>
    </cfRule>
  </conditionalFormatting>
  <conditionalFormatting sqref="BA70">
    <cfRule type="expression" priority="941" aboveAverage="0" equalAverage="0" bottom="0" percent="0" rank="0" text="" dxfId="947">
      <formula>COUNTIF($AL$7:$AY$99,BA71)&lt;1</formula>
    </cfRule>
  </conditionalFormatting>
  <conditionalFormatting sqref="BA71">
    <cfRule type="expression" priority="942" aboveAverage="0" equalAverage="0" bottom="0" percent="0" rank="0" text="" dxfId="948">
      <formula>COUNTIF($AL$7:$AY$99,BA71)&lt;1</formula>
    </cfRule>
  </conditionalFormatting>
  <conditionalFormatting sqref="BA71">
    <cfRule type="expression" priority="943" aboveAverage="0" equalAverage="0" bottom="0" percent="0" rank="0" text="" dxfId="949">
      <formula>COUNTIF($AZ$7:$BM$99,BA71)&gt;1</formula>
    </cfRule>
  </conditionalFormatting>
  <conditionalFormatting sqref="T104">
    <cfRule type="expression" priority="944" aboveAverage="0" equalAverage="0" bottom="0" percent="0" rank="0" text="" dxfId="950">
      <formula>COUNTIF($B$7:$P$99,T104)&lt;1</formula>
    </cfRule>
  </conditionalFormatting>
  <conditionalFormatting sqref="T104">
    <cfRule type="expression" priority="945" aboveAverage="0" equalAverage="0" bottom="0" percent="0" rank="0" text="" dxfId="951">
      <formula>COUNTIF($Q$7:$AG$99,T104)&gt;1</formula>
    </cfRule>
  </conditionalFormatting>
  <conditionalFormatting sqref="S84">
    <cfRule type="expression" priority="946" aboveAverage="0" equalAverage="0" bottom="0" percent="0" rank="0" text="" dxfId="952">
      <formula>COUNTIF($B$7:$P$99,S83)&lt;1</formula>
    </cfRule>
  </conditionalFormatting>
  <conditionalFormatting sqref="S82">
    <cfRule type="expression" priority="947" aboveAverage="0" equalAverage="0" bottom="0" percent="0" rank="0" text="" dxfId="953">
      <formula>COUNTIF($B$7:$P$99,S83)&lt;1</formula>
    </cfRule>
  </conditionalFormatting>
  <conditionalFormatting sqref="S83">
    <cfRule type="expression" priority="948" aboveAverage="0" equalAverage="0" bottom="0" percent="0" rank="0" text="" dxfId="954">
      <formula>COUNTIF($B$7:$P$99,S83)&lt;1</formula>
    </cfRule>
  </conditionalFormatting>
  <conditionalFormatting sqref="S83">
    <cfRule type="expression" priority="949" aboveAverage="0" equalAverage="0" bottom="0" percent="0" rank="0" text="" dxfId="955">
      <formula>COUNTIF($Q$7:$AG$99,S83)&gt;1</formula>
    </cfRule>
  </conditionalFormatting>
  <conditionalFormatting sqref="GV72">
    <cfRule type="expression" priority="950" aboveAverage="0" equalAverage="0" bottom="0" percent="0" rank="0" text="" dxfId="956">
      <formula>COUNTIF($FH$7:$GT$99,GV71)&lt;1</formula>
    </cfRule>
  </conditionalFormatting>
  <conditionalFormatting sqref="GV71">
    <cfRule type="expression" priority="951" aboveAverage="0" equalAverage="0" bottom="0" percent="0" rank="0" text="" dxfId="957">
      <formula>COUNTIF($FH$7:$GT$99,GV71)&lt;1</formula>
    </cfRule>
    <cfRule type="expression" priority="952" aboveAverage="0" equalAverage="0" bottom="0" percent="0" rank="0" text="" dxfId="958">
      <formula>COUNTIF($GU$7:$HV$99,GV71)&gt;1</formula>
    </cfRule>
  </conditionalFormatting>
  <conditionalFormatting sqref="GV70">
    <cfRule type="expression" priority="953" aboveAverage="0" equalAverage="0" bottom="0" percent="0" rank="0" text="" dxfId="959">
      <formula>COUNTIF($FH$7:$GT$99,GV71)&lt;1</formula>
    </cfRule>
  </conditionalFormatting>
  <conditionalFormatting sqref="R69">
    <cfRule type="expression" priority="954" aboveAverage="0" equalAverage="0" bottom="0" percent="0" rank="0" text="" dxfId="960">
      <formula>COUNTIF($B$7:$P$99,R68)&lt;1</formula>
    </cfRule>
  </conditionalFormatting>
  <conditionalFormatting sqref="R67">
    <cfRule type="expression" priority="955" aboveAverage="0" equalAverage="0" bottom="0" percent="0" rank="0" text="" dxfId="961">
      <formula>COUNTIF($B$7:$P$99,R68)&lt;1</formula>
    </cfRule>
  </conditionalFormatting>
  <conditionalFormatting sqref="R68">
    <cfRule type="expression" priority="956" aboveAverage="0" equalAverage="0" bottom="0" percent="0" rank="0" text="" dxfId="962">
      <formula>COUNTIF($B$7:$P$99,R68)&lt;1</formula>
    </cfRule>
  </conditionalFormatting>
  <conditionalFormatting sqref="R68">
    <cfRule type="expression" priority="957" aboveAverage="0" equalAverage="0" bottom="0" percent="0" rank="0" text="" dxfId="963">
      <formula>COUNTIF($Q$7:$AG$99,R68)&gt;1</formula>
    </cfRule>
  </conditionalFormatting>
  <conditionalFormatting sqref="BA69">
    <cfRule type="expression" priority="958" aboveAverage="0" equalAverage="0" bottom="0" percent="0" rank="0" text="" dxfId="964">
      <formula>COUNTIF($AL$7:$AY$99,BA68)&lt;1</formula>
    </cfRule>
  </conditionalFormatting>
  <conditionalFormatting sqref="BA67">
    <cfRule type="expression" priority="959" aboveAverage="0" equalAverage="0" bottom="0" percent="0" rank="0" text="" dxfId="965">
      <formula>COUNTIF($AL$7:$AY$99,BA68)&lt;1</formula>
    </cfRule>
  </conditionalFormatting>
  <conditionalFormatting sqref="BA68">
    <cfRule type="expression" priority="960" aboveAverage="0" equalAverage="0" bottom="0" percent="0" rank="0" text="" dxfId="966">
      <formula>COUNTIF($AL$7:$AY$99,BA68)&lt;1</formula>
    </cfRule>
  </conditionalFormatting>
  <conditionalFormatting sqref="BA68">
    <cfRule type="expression" priority="961" aboveAverage="0" equalAverage="0" bottom="0" percent="0" rank="0" text="" dxfId="967">
      <formula>COUNTIF($AZ$7:$BM$99,BA68)&gt;1</formula>
    </cfRule>
  </conditionalFormatting>
  <conditionalFormatting sqref="U84">
    <cfRule type="expression" priority="962" aboveAverage="0" equalAverage="0" bottom="0" percent="0" rank="0" text="" dxfId="968">
      <formula>COUNTIF($B$7:$P$99,U83)&lt;1</formula>
    </cfRule>
  </conditionalFormatting>
  <conditionalFormatting sqref="U82">
    <cfRule type="expression" priority="963" aboveAverage="0" equalAverage="0" bottom="0" percent="0" rank="0" text="" dxfId="969">
      <formula>COUNTIF($B$7:$P$99,U83)&lt;1</formula>
    </cfRule>
  </conditionalFormatting>
  <conditionalFormatting sqref="U83">
    <cfRule type="expression" priority="964" aboveAverage="0" equalAverage="0" bottom="0" percent="0" rank="0" text="" dxfId="970">
      <formula>COUNTIF($B$7:$P$99,U83)&lt;1</formula>
    </cfRule>
  </conditionalFormatting>
  <conditionalFormatting sqref="U83">
    <cfRule type="expression" priority="965" aboveAverage="0" equalAverage="0" bottom="0" percent="0" rank="0" text="" dxfId="971">
      <formula>COUNTIF($Q$7:$AG$99,U83)&gt;1</formula>
    </cfRule>
  </conditionalFormatting>
  <conditionalFormatting sqref="R66">
    <cfRule type="expression" priority="966" aboveAverage="0" equalAverage="0" bottom="0" percent="0" rank="0" text="" dxfId="972">
      <formula>COUNTIF($B$7:$P$99,R65)&lt;1</formula>
    </cfRule>
  </conditionalFormatting>
  <conditionalFormatting sqref="R64">
    <cfRule type="expression" priority="967" aboveAverage="0" equalAverage="0" bottom="0" percent="0" rank="0" text="" dxfId="973">
      <formula>COUNTIF($B$7:$P$99,R65)&lt;1</formula>
    </cfRule>
  </conditionalFormatting>
  <conditionalFormatting sqref="R65">
    <cfRule type="expression" priority="968" aboveAverage="0" equalAverage="0" bottom="0" percent="0" rank="0" text="" dxfId="974">
      <formula>COUNTIF($B$7:$P$99,R65)&lt;1</formula>
    </cfRule>
  </conditionalFormatting>
  <conditionalFormatting sqref="R65">
    <cfRule type="expression" priority="969" aboveAverage="0" equalAverage="0" bottom="0" percent="0" rank="0" text="" dxfId="975">
      <formula>COUNTIF($Q$7:$AG$99,R65)&gt;1</formula>
    </cfRule>
  </conditionalFormatting>
  <conditionalFormatting sqref="GU65">
    <cfRule type="expression" priority="970" aboveAverage="0" equalAverage="0" bottom="0" percent="0" rank="0" text="" dxfId="976">
      <formula>COUNTIF($FH$7:$GT$99,GU65)&lt;1</formula>
    </cfRule>
    <cfRule type="expression" priority="971" aboveAverage="0" equalAverage="0" bottom="0" percent="0" rank="0" text="" dxfId="977">
      <formula>COUNTIF($GU$7:$HV$99,GU65)&gt;1</formula>
    </cfRule>
  </conditionalFormatting>
  <conditionalFormatting sqref="GU66">
    <cfRule type="expression" priority="972" aboveAverage="0" equalAverage="0" bottom="0" percent="0" rank="0" text="" dxfId="978">
      <formula>COUNTIF($FH$7:$GT$99,GU65)&lt;1</formula>
    </cfRule>
  </conditionalFormatting>
  <conditionalFormatting sqref="GU64">
    <cfRule type="expression" priority="973" aboveAverage="0" equalAverage="0" bottom="0" percent="0" rank="0" text="" dxfId="979">
      <formula>COUNTIF($FH$7:$GT$99,GU65)&lt;1</formula>
    </cfRule>
  </conditionalFormatting>
  <conditionalFormatting sqref="BA63">
    <cfRule type="expression" priority="974" aboveAverage="0" equalAverage="0" bottom="0" percent="0" rank="0" text="" dxfId="980">
      <formula>COUNTIF($AL$7:$AY$99,BA62)&lt;1</formula>
    </cfRule>
  </conditionalFormatting>
  <conditionalFormatting sqref="BA61">
    <cfRule type="expression" priority="975" aboveAverage="0" equalAverage="0" bottom="0" percent="0" rank="0" text="" dxfId="981">
      <formula>COUNTIF($AL$7:$AY$99,BA62)&lt;1</formula>
    </cfRule>
  </conditionalFormatting>
  <conditionalFormatting sqref="BA62">
    <cfRule type="expression" priority="976" aboveAverage="0" equalAverage="0" bottom="0" percent="0" rank="0" text="" dxfId="982">
      <formula>COUNTIF($AL$7:$AY$99,BA62)&lt;1</formula>
    </cfRule>
  </conditionalFormatting>
  <conditionalFormatting sqref="BA62">
    <cfRule type="expression" priority="977" aboveAverage="0" equalAverage="0" bottom="0" percent="0" rank="0" text="" dxfId="983">
      <formula>COUNTIF($AZ$7:$BM$99,BA62)&gt;1</formula>
    </cfRule>
  </conditionalFormatting>
  <conditionalFormatting sqref="BZ93">
    <cfRule type="expression" priority="978" aboveAverage="0" equalAverage="0" bottom="0" percent="0" rank="0" text="" dxfId="984">
      <formula>COUNTIF($BR$7:$BY$99,BZ92)&lt;1</formula>
    </cfRule>
  </conditionalFormatting>
  <conditionalFormatting sqref="BZ91">
    <cfRule type="expression" priority="979" aboveAverage="0" equalAverage="0" bottom="0" percent="0" rank="0" text="" dxfId="985">
      <formula>COUNTIF($BR$7:$BY$99,BZ92)&lt;1</formula>
    </cfRule>
  </conditionalFormatting>
  <conditionalFormatting sqref="BZ92">
    <cfRule type="expression" priority="980" aboveAverage="0" equalAverage="0" bottom="0" percent="0" rank="0" text="" dxfId="986">
      <formula>COUNTIF($BR$7:$BY$99,BZ92)&lt;1</formula>
    </cfRule>
  </conditionalFormatting>
  <conditionalFormatting sqref="BZ92">
    <cfRule type="expression" priority="981" aboveAverage="0" equalAverage="0" bottom="0" percent="0" rank="0" text="" dxfId="987">
      <formula>COUNTIF($BZ$7:$CG$99,BZ92)&gt;1</formula>
    </cfRule>
  </conditionalFormatting>
  <conditionalFormatting sqref="CT66">
    <cfRule type="expression" priority="982" aboveAverage="0" equalAverage="0" bottom="0" percent="0" rank="0" text="" dxfId="988">
      <formula>COUNTIF($BR$7:$BY$99,CT65)&lt;1</formula>
    </cfRule>
  </conditionalFormatting>
  <conditionalFormatting sqref="CT64">
    <cfRule type="expression" priority="983" aboveAverage="0" equalAverage="0" bottom="0" percent="0" rank="0" text="" dxfId="989">
      <formula>COUNTIF($BR$7:$BY$99,CT65)&lt;1</formula>
    </cfRule>
  </conditionalFormatting>
  <conditionalFormatting sqref="CT65">
    <cfRule type="expression" priority="984" aboveAverage="0" equalAverage="0" bottom="0" percent="0" rank="0" text="" dxfId="990">
      <formula>COUNTIF($BR$7:$BY$99,CT65)&lt;1</formula>
    </cfRule>
  </conditionalFormatting>
  <conditionalFormatting sqref="CT65">
    <cfRule type="expression" priority="985" aboveAverage="0" equalAverage="0" bottom="0" percent="0" rank="0" text="" dxfId="991">
      <formula>COUNTIF($BZ$7:$CG$99,CT65)&gt;1</formula>
    </cfRule>
  </conditionalFormatting>
  <conditionalFormatting sqref="U105">
    <cfRule type="expression" priority="986" aboveAverage="0" equalAverage="0" bottom="0" percent="0" rank="0" text="" dxfId="992">
      <formula>COUNTIF($B$7:$P$99,U104)&lt;1</formula>
    </cfRule>
  </conditionalFormatting>
  <conditionalFormatting sqref="U103">
    <cfRule type="expression" priority="987" aboveAverage="0" equalAverage="0" bottom="0" percent="0" rank="0" text="" dxfId="993">
      <formula>COUNTIF($B$7:$P$99,U104)&lt;1</formula>
    </cfRule>
  </conditionalFormatting>
  <conditionalFormatting sqref="U104">
    <cfRule type="expression" priority="988" aboveAverage="0" equalAverage="0" bottom="0" percent="0" rank="0" text="" dxfId="994">
      <formula>COUNTIF($B$7:$P$99,U104)&lt;1</formula>
    </cfRule>
  </conditionalFormatting>
  <conditionalFormatting sqref="U104">
    <cfRule type="expression" priority="989" aboveAverage="0" equalAverage="0" bottom="0" percent="0" rank="0" text="" dxfId="995">
      <formula>COUNTIF($Q$7:$AG$99,U104)&gt;1</formula>
    </cfRule>
  </conditionalFormatting>
  <conditionalFormatting sqref="R90">
    <cfRule type="expression" priority="990" aboveAverage="0" equalAverage="0" bottom="0" percent="0" rank="0" text="" dxfId="996">
      <formula>COUNTIF($B$7:$P$99,R89)&lt;1</formula>
    </cfRule>
  </conditionalFormatting>
  <conditionalFormatting sqref="R88">
    <cfRule type="expression" priority="991" aboveAverage="0" equalAverage="0" bottom="0" percent="0" rank="0" text="" dxfId="997">
      <formula>COUNTIF($B$7:$P$99,R89)&lt;1</formula>
    </cfRule>
  </conditionalFormatting>
  <conditionalFormatting sqref="R89">
    <cfRule type="expression" priority="992" aboveAverage="0" equalAverage="0" bottom="0" percent="0" rank="0" text="" dxfId="998">
      <formula>COUNTIF($B$7:$P$99,R89)&lt;1</formula>
    </cfRule>
  </conditionalFormatting>
  <conditionalFormatting sqref="R89">
    <cfRule type="expression" priority="993" aboveAverage="0" equalAverage="0" bottom="0" percent="0" rank="0" text="" dxfId="999">
      <formula>COUNTIF($Q$7:$AG$99,R89)&gt;1</formula>
    </cfRule>
  </conditionalFormatting>
  <conditionalFormatting sqref="V84">
    <cfRule type="expression" priority="994" aboveAverage="0" equalAverage="0" bottom="0" percent="0" rank="0" text="" dxfId="1000">
      <formula>COUNTIF($B$7:$P$99,V83)&lt;1</formula>
    </cfRule>
  </conditionalFormatting>
  <conditionalFormatting sqref="V82">
    <cfRule type="expression" priority="995" aboveAverage="0" equalAverage="0" bottom="0" percent="0" rank="0" text="" dxfId="1001">
      <formula>COUNTIF($B$7:$P$99,V83)&lt;1</formula>
    </cfRule>
  </conditionalFormatting>
  <conditionalFormatting sqref="V83">
    <cfRule type="expression" priority="996" aboveAverage="0" equalAverage="0" bottom="0" percent="0" rank="0" text="" dxfId="1002">
      <formula>COUNTIF($B$7:$P$99,V83)&lt;1</formula>
    </cfRule>
  </conditionalFormatting>
  <conditionalFormatting sqref="V83">
    <cfRule type="expression" priority="997" aboveAverage="0" equalAverage="0" bottom="0" percent="0" rank="0" text="" dxfId="1003">
      <formula>COUNTIF($Q$7:$AG$99,V83)&gt;1</formula>
    </cfRule>
  </conditionalFormatting>
  <conditionalFormatting sqref="Q54">
    <cfRule type="expression" priority="998" aboveAverage="0" equalAverage="0" bottom="0" percent="0" rank="0" text="" dxfId="1004">
      <formula>COUNTIF($B$7:$P$99,Q53)&lt;1</formula>
    </cfRule>
  </conditionalFormatting>
  <conditionalFormatting sqref="Q52">
    <cfRule type="expression" priority="999" aboveAverage="0" equalAverage="0" bottom="0" percent="0" rank="0" text="" dxfId="1005">
      <formula>COUNTIF($B$7:$P$99,Q53)&lt;1</formula>
    </cfRule>
  </conditionalFormatting>
  <conditionalFormatting sqref="Q53">
    <cfRule type="expression" priority="1000" aboveAverage="0" equalAverage="0" bottom="0" percent="0" rank="0" text="" dxfId="1006">
      <formula>COUNTIF($B$7:$P$99,Q53)&lt;1</formula>
    </cfRule>
  </conditionalFormatting>
  <conditionalFormatting sqref="Q53">
    <cfRule type="expression" priority="1001" aboveAverage="0" equalAverage="0" bottom="0" percent="0" rank="0" text="" dxfId="1007">
      <formula>COUNTIF($Q$7:$AG$99,Q53)&gt;1</formula>
    </cfRule>
  </conditionalFormatting>
  <conditionalFormatting sqref="GU59">
    <cfRule type="expression" priority="1002" aboveAverage="0" equalAverage="0" bottom="0" percent="0" rank="0" text="" dxfId="1008">
      <formula>COUNTIF($FH$7:$GT$99,GU59)&lt;1</formula>
    </cfRule>
    <cfRule type="expression" priority="1003" aboveAverage="0" equalAverage="0" bottom="0" percent="0" rank="0" text="" dxfId="1009">
      <formula>COUNTIF($GU$7:$HV$99,GU59)&gt;1</formula>
    </cfRule>
  </conditionalFormatting>
  <conditionalFormatting sqref="GU60">
    <cfRule type="expression" priority="1004" aboveAverage="0" equalAverage="0" bottom="0" percent="0" rank="0" text="" dxfId="1010">
      <formula>COUNTIF($FH$7:$GT$99,GU59)&lt;1</formula>
    </cfRule>
  </conditionalFormatting>
  <conditionalFormatting sqref="GU58">
    <cfRule type="expression" priority="1005" aboveAverage="0" equalAverage="0" bottom="0" percent="0" rank="0" text="" dxfId="1011">
      <formula>COUNTIF($FH$7:$GT$99,GU59)&lt;1</formula>
    </cfRule>
  </conditionalFormatting>
  <conditionalFormatting sqref="GX59">
    <cfRule type="expression" priority="1006" aboveAverage="0" equalAverage="0" bottom="0" percent="0" rank="0" text="" dxfId="1012">
      <formula>COUNTIF($FH$7:$GT$99,GX59)&lt;1</formula>
    </cfRule>
    <cfRule type="expression" priority="1007" aboveAverage="0" equalAverage="0" bottom="0" percent="0" rank="0" text="" dxfId="1013">
      <formula>COUNTIF($GU$7:$HV$99,GX59)&gt;1</formula>
    </cfRule>
  </conditionalFormatting>
  <conditionalFormatting sqref="GX60">
    <cfRule type="expression" priority="1008" aboveAverage="0" equalAverage="0" bottom="0" percent="0" rank="0" text="" dxfId="1014">
      <formula>COUNTIF($FH$7:$GT$99,GX59)&lt;1</formula>
    </cfRule>
  </conditionalFormatting>
  <conditionalFormatting sqref="GX58">
    <cfRule type="expression" priority="1009" aboveAverage="0" equalAverage="0" bottom="0" percent="0" rank="0" text="" dxfId="1015">
      <formula>COUNTIF($FH$7:$GT$99,GX59)&lt;1</formula>
    </cfRule>
  </conditionalFormatting>
  <conditionalFormatting sqref="Q57">
    <cfRule type="expression" priority="1010" aboveAverage="0" equalAverage="0" bottom="0" percent="0" rank="0" text="" dxfId="1016">
      <formula>COUNTIF($B$7:$P$99,Q56)&lt;1</formula>
    </cfRule>
  </conditionalFormatting>
  <conditionalFormatting sqref="Q55">
    <cfRule type="expression" priority="1011" aboveAverage="0" equalAverage="0" bottom="0" percent="0" rank="0" text="" dxfId="1017">
      <formula>COUNTIF($B$7:$P$99,Q56)&lt;1</formula>
    </cfRule>
  </conditionalFormatting>
  <conditionalFormatting sqref="Q56">
    <cfRule type="expression" priority="1012" aboveAverage="0" equalAverage="0" bottom="0" percent="0" rank="0" text="" dxfId="1018">
      <formula>COUNTIF($B$7:$P$99,Q56)&lt;1</formula>
    </cfRule>
  </conditionalFormatting>
  <conditionalFormatting sqref="Q56">
    <cfRule type="expression" priority="1013" aboveAverage="0" equalAverage="0" bottom="0" percent="0" rank="0" text="" dxfId="1019">
      <formula>COUNTIF($Q$7:$AG$99,Q56)&gt;1</formula>
    </cfRule>
  </conditionalFormatting>
  <conditionalFormatting sqref="GU98">
    <cfRule type="expression" priority="1014" aboveAverage="0" equalAverage="0" bottom="0" percent="0" rank="0" text="" dxfId="1020">
      <formula>COUNTIF($FH$7:$GT$99,GU98)&lt;1</formula>
    </cfRule>
    <cfRule type="expression" priority="1015" aboveAverage="0" equalAverage="0" bottom="0" percent="0" rank="0" text="" dxfId="1021">
      <formula>COUNTIF($GU$7:$HV$99,GU98)&gt;1</formula>
    </cfRule>
  </conditionalFormatting>
  <conditionalFormatting sqref="GU99">
    <cfRule type="expression" priority="1016" aboveAverage="0" equalAverage="0" bottom="0" percent="0" rank="0" text="" dxfId="1022">
      <formula>COUNTIF($FH$7:$GT$99,GU98)&lt;1</formula>
    </cfRule>
  </conditionalFormatting>
  <conditionalFormatting sqref="GU97">
    <cfRule type="expression" priority="1017" aboveAverage="0" equalAverage="0" bottom="0" percent="0" rank="0" text="" dxfId="1023">
      <formula>COUNTIF($FH$7:$GT$99,GU98)&lt;1</formula>
    </cfRule>
  </conditionalFormatting>
  <conditionalFormatting sqref="GX95">
    <cfRule type="expression" priority="1018" aboveAverage="0" equalAverage="0" bottom="0" percent="0" rank="0" text="" dxfId="1024">
      <formula>COUNTIF($FH$7:$GT$99,GX95)&lt;1</formula>
    </cfRule>
    <cfRule type="expression" priority="1019" aboveAverage="0" equalAverage="0" bottom="0" percent="0" rank="0" text="" dxfId="1025">
      <formula>COUNTIF($GU$7:$HV$99,GX95)&gt;1</formula>
    </cfRule>
  </conditionalFormatting>
  <conditionalFormatting sqref="GX96">
    <cfRule type="expression" priority="1020" aboveAverage="0" equalAverage="0" bottom="0" percent="0" rank="0" text="" dxfId="1026">
      <formula>COUNTIF($FH$7:$GT$99,GX95)&lt;1</formula>
    </cfRule>
  </conditionalFormatting>
  <conditionalFormatting sqref="GX94">
    <cfRule type="expression" priority="1021" aboveAverage="0" equalAverage="0" bottom="0" percent="0" rank="0" text="" dxfId="1027">
      <formula>COUNTIF($FH$7:$GT$99,GX95)&lt;1</formula>
    </cfRule>
  </conditionalFormatting>
  <conditionalFormatting sqref="GV86">
    <cfRule type="expression" priority="1022" aboveAverage="0" equalAverage="0" bottom="0" percent="0" rank="0" text="" dxfId="1028">
      <formula>COUNTIF($FH$7:$GT$99,GV86)&lt;1</formula>
    </cfRule>
    <cfRule type="expression" priority="1023" aboveAverage="0" equalAverage="0" bottom="0" percent="0" rank="0" text="" dxfId="1029">
      <formula>COUNTIF($GU$7:$HV$99,GV86)&gt;1</formula>
    </cfRule>
  </conditionalFormatting>
  <conditionalFormatting sqref="GV87">
    <cfRule type="expression" priority="1024" aboveAverage="0" equalAverage="0" bottom="0" percent="0" rank="0" text="" dxfId="1030">
      <formula>COUNTIF($FH$7:$GT$99,GV86)&lt;1</formula>
    </cfRule>
  </conditionalFormatting>
  <conditionalFormatting sqref="GV85">
    <cfRule type="expression" priority="1025" aboveAverage="0" equalAverage="0" bottom="0" percent="0" rank="0" text="" dxfId="1031">
      <formula>COUNTIF($FH$7:$GT$99,GV86)&lt;1</formula>
    </cfRule>
  </conditionalFormatting>
  <conditionalFormatting sqref="GW80">
    <cfRule type="expression" priority="1026" aboveAverage="0" equalAverage="0" bottom="0" percent="0" rank="0" text="" dxfId="1032">
      <formula>COUNTIF($FH$7:$GT$99,GW80)&lt;1</formula>
    </cfRule>
    <cfRule type="expression" priority="1027" aboveAverage="0" equalAverage="0" bottom="0" percent="0" rank="0" text="" dxfId="1033">
      <formula>COUNTIF($GU$7:$HV$99,GW80)&gt;1</formula>
    </cfRule>
  </conditionalFormatting>
  <conditionalFormatting sqref="GW81">
    <cfRule type="expression" priority="1028" aboveAverage="0" equalAverage="0" bottom="0" percent="0" rank="0" text="" dxfId="1034">
      <formula>COUNTIF($FH$7:$GT$99,GW80)&lt;1</formula>
    </cfRule>
  </conditionalFormatting>
  <conditionalFormatting sqref="GW79">
    <cfRule type="expression" priority="1029" aboveAverage="0" equalAverage="0" bottom="0" percent="0" rank="0" text="" dxfId="1035">
      <formula>COUNTIF($FH$7:$GT$99,GW80)&lt;1</formula>
    </cfRule>
  </conditionalFormatting>
  <conditionalFormatting sqref="GV80">
    <cfRule type="expression" priority="1030" aboveAverage="0" equalAverage="0" bottom="0" percent="0" rank="0" text="" dxfId="1036">
      <formula>COUNTIF($FH$7:$GT$99,GV80)&lt;1</formula>
    </cfRule>
    <cfRule type="expression" priority="1031" aboveAverage="0" equalAverage="0" bottom="0" percent="0" rank="0" text="" dxfId="1037">
      <formula>COUNTIF($GU$7:$HV$99,GV80)&gt;1</formula>
    </cfRule>
  </conditionalFormatting>
  <conditionalFormatting sqref="GV81">
    <cfRule type="expression" priority="1032" aboveAverage="0" equalAverage="0" bottom="0" percent="0" rank="0" text="" dxfId="1038">
      <formula>COUNTIF($FH$7:$GT$99,GV80)&lt;1</formula>
    </cfRule>
  </conditionalFormatting>
  <conditionalFormatting sqref="GV79">
    <cfRule type="expression" priority="1033" aboveAverage="0" equalAverage="0" bottom="0" percent="0" rank="0" text="" dxfId="1039">
      <formula>COUNTIF($FH$7:$GT$99,GV80)&lt;1</formula>
    </cfRule>
  </conditionalFormatting>
  <conditionalFormatting sqref="GU80">
    <cfRule type="expression" priority="1034" aboveAverage="0" equalAverage="0" bottom="0" percent="0" rank="0" text="" dxfId="1040">
      <formula>COUNTIF($FH$7:$GT$99,GU80)&lt;1</formula>
    </cfRule>
    <cfRule type="expression" priority="1035" aboveAverage="0" equalAverage="0" bottom="0" percent="0" rank="0" text="" dxfId="1041">
      <formula>COUNTIF($GU$7:$HV$99,GU80)&gt;1</formula>
    </cfRule>
  </conditionalFormatting>
  <conditionalFormatting sqref="GU81">
    <cfRule type="expression" priority="1036" aboveAverage="0" equalAverage="0" bottom="0" percent="0" rank="0" text="" dxfId="1042">
      <formula>COUNTIF($FH$7:$GT$99,GU80)&lt;1</formula>
    </cfRule>
  </conditionalFormatting>
  <conditionalFormatting sqref="GU79">
    <cfRule type="expression" priority="1037" aboveAverage="0" equalAverage="0" bottom="0" percent="0" rank="0" text="" dxfId="1043">
      <formula>COUNTIF($FH$7:$GT$99,GU80)&lt;1</formula>
    </cfRule>
  </conditionalFormatting>
  <conditionalFormatting sqref="GV77">
    <cfRule type="expression" priority="1038" aboveAverage="0" equalAverage="0" bottom="0" percent="0" rank="0" text="" dxfId="1044">
      <formula>COUNTIF($FH$7:$GT$99,GV77)&lt;1</formula>
    </cfRule>
    <cfRule type="expression" priority="1039" aboveAverage="0" equalAverage="0" bottom="0" percent="0" rank="0" text="" dxfId="1045">
      <formula>COUNTIF($GU$7:$HV$99,GV77)&gt;1</formula>
    </cfRule>
  </conditionalFormatting>
  <conditionalFormatting sqref="GV78">
    <cfRule type="expression" priority="1040" aboveAverage="0" equalAverage="0" bottom="0" percent="0" rank="0" text="" dxfId="1046">
      <formula>COUNTIF($FH$7:$GT$99,GV77)&lt;1</formula>
    </cfRule>
  </conditionalFormatting>
  <conditionalFormatting sqref="GV76">
    <cfRule type="expression" priority="1041" aboveAverage="0" equalAverage="0" bottom="0" percent="0" rank="0" text="" dxfId="1047">
      <formula>COUNTIF($FH$7:$GT$99,GV77)&lt;1</formula>
    </cfRule>
  </conditionalFormatting>
  <conditionalFormatting sqref="GW74">
    <cfRule type="expression" priority="1042" aboveAverage="0" equalAverage="0" bottom="0" percent="0" rank="0" text="" dxfId="1048">
      <formula>COUNTIF($FH$7:$GT$99,GW74)&lt;1</formula>
    </cfRule>
    <cfRule type="expression" priority="1043" aboveAverage="0" equalAverage="0" bottom="0" percent="0" rank="0" text="" dxfId="1049">
      <formula>COUNTIF($GU$7:$HV$99,GW74)&gt;1</formula>
    </cfRule>
  </conditionalFormatting>
  <conditionalFormatting sqref="GW75">
    <cfRule type="expression" priority="1044" aboveAverage="0" equalAverage="0" bottom="0" percent="0" rank="0" text="" dxfId="1050">
      <formula>COUNTIF($FH$7:$GT$99,GW74)&lt;1</formula>
    </cfRule>
  </conditionalFormatting>
  <conditionalFormatting sqref="GW73">
    <cfRule type="expression" priority="1045" aboveAverage="0" equalAverage="0" bottom="0" percent="0" rank="0" text="" dxfId="1051">
      <formula>COUNTIF($FH$7:$GT$99,GW74)&lt;1</formula>
    </cfRule>
  </conditionalFormatting>
  <conditionalFormatting sqref="GX65">
    <cfRule type="expression" priority="1046" aboveAverage="0" equalAverage="0" bottom="0" percent="0" rank="0" text="" dxfId="1052">
      <formula>COUNTIF($FH$7:$GT$99,GX65)&lt;1</formula>
    </cfRule>
    <cfRule type="expression" priority="1047" aboveAverage="0" equalAverage="0" bottom="0" percent="0" rank="0" text="" dxfId="1053">
      <formula>COUNTIF($GU$7:$HV$99,GX65)&gt;1</formula>
    </cfRule>
  </conditionalFormatting>
  <conditionalFormatting sqref="GX66">
    <cfRule type="expression" priority="1048" aboveAverage="0" equalAverage="0" bottom="0" percent="0" rank="0" text="" dxfId="1054">
      <formula>COUNTIF($FH$7:$GT$99,GX65)&lt;1</formula>
    </cfRule>
  </conditionalFormatting>
  <conditionalFormatting sqref="GX64">
    <cfRule type="expression" priority="1049" aboveAverage="0" equalAverage="0" bottom="0" percent="0" rank="0" text="" dxfId="1055">
      <formula>COUNTIF($FH$7:$GT$99,GX65)&lt;1</formula>
    </cfRule>
  </conditionalFormatting>
  <conditionalFormatting sqref="GW56:GX56">
    <cfRule type="expression" priority="1050" aboveAverage="0" equalAverage="0" bottom="0" percent="0" rank="0" text="" dxfId="1056">
      <formula>COUNTIF($FH$7:$GT$99,GW56)&lt;1</formula>
    </cfRule>
    <cfRule type="expression" priority="1051" aboveAverage="0" equalAverage="0" bottom="0" percent="0" rank="0" text="" dxfId="1057">
      <formula>COUNTIF($GU$7:$HV$99,GW56)&gt;1</formula>
    </cfRule>
  </conditionalFormatting>
  <conditionalFormatting sqref="GW57:GX57">
    <cfRule type="expression" priority="1052" aboveAverage="0" equalAverage="0" bottom="0" percent="0" rank="0" text="" dxfId="1058">
      <formula>COUNTIF($FH$7:$GT$99,GW56)&lt;1</formula>
    </cfRule>
  </conditionalFormatting>
  <conditionalFormatting sqref="GW55:GX55">
    <cfRule type="expression" priority="1053" aboveAverage="0" equalAverage="0" bottom="0" percent="0" rank="0" text="" dxfId="1059">
      <formula>COUNTIF($FH$7:$GT$99,GW56)&lt;1</formula>
    </cfRule>
  </conditionalFormatting>
  <conditionalFormatting sqref="GV56">
    <cfRule type="expression" priority="1054" aboveAverage="0" equalAverage="0" bottom="0" percent="0" rank="0" text="" dxfId="1060">
      <formula>COUNTIF($FH$7:$GT$99,GV56)&lt;1</formula>
    </cfRule>
    <cfRule type="expression" priority="1055" aboveAverage="0" equalAverage="0" bottom="0" percent="0" rank="0" text="" dxfId="1061">
      <formula>COUNTIF($GU$7:$HV$99,GV56)&gt;1</formula>
    </cfRule>
  </conditionalFormatting>
  <conditionalFormatting sqref="GV57">
    <cfRule type="expression" priority="1056" aboveAverage="0" equalAverage="0" bottom="0" percent="0" rank="0" text="" dxfId="1062">
      <formula>COUNTIF($FH$7:$GT$99,GV56)&lt;1</formula>
    </cfRule>
  </conditionalFormatting>
  <conditionalFormatting sqref="GV55">
    <cfRule type="expression" priority="1057" aboveAverage="0" equalAverage="0" bottom="0" percent="0" rank="0" text="" dxfId="1063">
      <formula>COUNTIF($FH$7:$GT$99,GV56)&lt;1</formula>
    </cfRule>
  </conditionalFormatting>
  <conditionalFormatting sqref="CA99:CE99">
    <cfRule type="expression" priority="1058" aboveAverage="0" equalAverage="0" bottom="0" percent="0" rank="0" text="" dxfId="1064">
      <formula>COUNTIF($BR$7:$BY$99,CA98)&lt;1</formula>
    </cfRule>
  </conditionalFormatting>
  <conditionalFormatting sqref="CA97:CE97">
    <cfRule type="expression" priority="1059" aboveAverage="0" equalAverage="0" bottom="0" percent="0" rank="0" text="" dxfId="1065">
      <formula>COUNTIF($BR$7:$BY$99,CA98)&lt;1</formula>
    </cfRule>
  </conditionalFormatting>
  <conditionalFormatting sqref="CA98:CE98">
    <cfRule type="expression" priority="1060" aboveAverage="0" equalAverage="0" bottom="0" percent="0" rank="0" text="" dxfId="1066">
      <formula>COUNTIF($BR$7:$BY$99,CA98)&lt;1</formula>
    </cfRule>
    <cfRule type="expression" priority="1061" aboveAverage="0" equalAverage="0" bottom="0" percent="0" rank="0" text="" dxfId="1067">
      <formula>COUNTIF($BZ$7:$CG$99,CA98)&gt;1</formula>
    </cfRule>
  </conditionalFormatting>
  <conditionalFormatting sqref="BA81">
    <cfRule type="expression" priority="1062" aboveAverage="0" equalAverage="0" bottom="0" percent="0" rank="0" text="" dxfId="1068">
      <formula>COUNTIF($AL$7:$AY$99,BA80)&lt;1</formula>
    </cfRule>
  </conditionalFormatting>
  <conditionalFormatting sqref="BA79">
    <cfRule type="expression" priority="1063" aboveAverage="0" equalAverage="0" bottom="0" percent="0" rank="0" text="" dxfId="1069">
      <formula>COUNTIF($AL$7:$AY$99,BA80)&lt;1</formula>
    </cfRule>
  </conditionalFormatting>
  <conditionalFormatting sqref="BA80">
    <cfRule type="expression" priority="1064" aboveAverage="0" equalAverage="0" bottom="0" percent="0" rank="0" text="" dxfId="1070">
      <formula>COUNTIF($AL$7:$AY$99,BA80)&lt;1</formula>
    </cfRule>
  </conditionalFormatting>
  <conditionalFormatting sqref="BA80">
    <cfRule type="expression" priority="1065" aboveAverage="0" equalAverage="0" bottom="0" percent="0" rank="0" text="" dxfId="1071">
      <formula>COUNTIF($AZ$7:$BM$99,BA80)&gt;1</formula>
    </cfRule>
  </conditionalFormatting>
  <conditionalFormatting sqref="AZ84">
    <cfRule type="expression" priority="1066" aboveAverage="0" equalAverage="0" bottom="0" percent="0" rank="0" text="" dxfId="1072">
      <formula>COUNTIF($AL$7:$AY$99,AZ83)&lt;1</formula>
    </cfRule>
  </conditionalFormatting>
  <conditionalFormatting sqref="AZ82">
    <cfRule type="expression" priority="1067" aboveAverage="0" equalAverage="0" bottom="0" percent="0" rank="0" text="" dxfId="1073">
      <formula>COUNTIF($AL$7:$AY$99,AZ83)&lt;1</formula>
    </cfRule>
  </conditionalFormatting>
  <conditionalFormatting sqref="AZ83">
    <cfRule type="expression" priority="1068" aboveAverage="0" equalAverage="0" bottom="0" percent="0" rank="0" text="" dxfId="1074">
      <formula>COUNTIF($AL$7:$AY$99,AZ83)&lt;1</formula>
    </cfRule>
  </conditionalFormatting>
  <conditionalFormatting sqref="AZ83">
    <cfRule type="expression" priority="1069" aboveAverage="0" equalAverage="0" bottom="0" percent="0" rank="0" text="" dxfId="1075">
      <formula>COUNTIF($AZ$7:$BM$99,AZ83)&gt;1</formula>
    </cfRule>
  </conditionalFormatting>
  <conditionalFormatting sqref="BB69">
    <cfRule type="expression" priority="1070" aboveAverage="0" equalAverage="0" bottom="0" percent="0" rank="0" text="" dxfId="1076">
      <formula>COUNTIF($AL$7:$AY$99,BB68)&lt;1</formula>
    </cfRule>
  </conditionalFormatting>
  <conditionalFormatting sqref="BB67">
    <cfRule type="expression" priority="1071" aboveAverage="0" equalAverage="0" bottom="0" percent="0" rank="0" text="" dxfId="1077">
      <formula>COUNTIF($AL$7:$AY$99,BB68)&lt;1</formula>
    </cfRule>
  </conditionalFormatting>
  <conditionalFormatting sqref="BB68">
    <cfRule type="expression" priority="1072" aboveAverage="0" equalAverage="0" bottom="0" percent="0" rank="0" text="" dxfId="1078">
      <formula>COUNTIF($AL$7:$AY$99,BB68)&lt;1</formula>
    </cfRule>
  </conditionalFormatting>
  <conditionalFormatting sqref="BB68">
    <cfRule type="expression" priority="1073" aboveAverage="0" equalAverage="0" bottom="0" percent="0" rank="0" text="" dxfId="1079">
      <formula>COUNTIF($AZ$7:$BM$99,BB68)&gt;1</formula>
    </cfRule>
  </conditionalFormatting>
  <conditionalFormatting sqref="BA96">
    <cfRule type="expression" priority="1074" aboveAverage="0" equalAverage="0" bottom="0" percent="0" rank="0" text="" dxfId="1080">
      <formula>COUNTIF($AL$7:$AY$99,BA95)&lt;1</formula>
    </cfRule>
  </conditionalFormatting>
  <conditionalFormatting sqref="BA94">
    <cfRule type="expression" priority="1075" aboveAverage="0" equalAverage="0" bottom="0" percent="0" rank="0" text="" dxfId="1081">
      <formula>COUNTIF($AL$7:$AY$99,BA95)&lt;1</formula>
    </cfRule>
  </conditionalFormatting>
  <conditionalFormatting sqref="BA95">
    <cfRule type="expression" priority="1076" aboveAverage="0" equalAverage="0" bottom="0" percent="0" rank="0" text="" dxfId="1082">
      <formula>COUNTIF($AL$7:$AY$99,BA95)&lt;1</formula>
    </cfRule>
  </conditionalFormatting>
  <conditionalFormatting sqref="BA95">
    <cfRule type="expression" priority="1077" aboveAverage="0" equalAverage="0" bottom="0" percent="0" rank="0" text="" dxfId="1083">
      <formula>COUNTIF($AZ$7:$BM$99,BA95)&gt;1</formula>
    </cfRule>
  </conditionalFormatting>
  <conditionalFormatting sqref="Q105">
    <cfRule type="expression" priority="1078" aboveAverage="0" equalAverage="0" bottom="0" percent="0" rank="0" text="" dxfId="1084">
      <formula>COUNTIF($B$7:$P$99,Q104)&lt;1</formula>
    </cfRule>
  </conditionalFormatting>
  <conditionalFormatting sqref="Q103">
    <cfRule type="expression" priority="1079" aboveAverage="0" equalAverage="0" bottom="0" percent="0" rank="0" text="" dxfId="1085">
      <formula>COUNTIF($B$7:$P$99,Q104)&lt;1</formula>
    </cfRule>
  </conditionalFormatting>
  <conditionalFormatting sqref="Q104">
    <cfRule type="expression" priority="1080" aboveAverage="0" equalAverage="0" bottom="0" percent="0" rank="0" text="" dxfId="1086">
      <formula>COUNTIF($B$7:$P$99,Q104)&lt;1</formula>
    </cfRule>
  </conditionalFormatting>
  <conditionalFormatting sqref="Q105">
    <cfRule type="expression" priority="1081" aboveAverage="0" equalAverage="0" bottom="0" percent="0" rank="0" text="" dxfId="1087">
      <formula>COUNTIF($B$7:$P$99,Q104)&lt;1</formula>
    </cfRule>
  </conditionalFormatting>
  <conditionalFormatting sqref="Q103">
    <cfRule type="expression" priority="1082" aboveAverage="0" equalAverage="0" bottom="0" percent="0" rank="0" text="" dxfId="1088">
      <formula>COUNTIF($B$7:$P$99,Q104)&lt;1</formula>
    </cfRule>
  </conditionalFormatting>
  <conditionalFormatting sqref="Q104">
    <cfRule type="expression" priority="1083" aboveAverage="0" equalAverage="0" bottom="0" percent="0" rank="0" text="" dxfId="1089">
      <formula>COUNTIF($B$7:$P$99,Q104)&lt;1</formula>
    </cfRule>
  </conditionalFormatting>
  <conditionalFormatting sqref="Q105">
    <cfRule type="expression" priority="1084" aboveAverage="0" equalAverage="0" bottom="0" percent="0" rank="0" text="" dxfId="1090">
      <formula>COUNTIF($B$7:$P$99,Q104)&lt;1</formula>
    </cfRule>
  </conditionalFormatting>
  <conditionalFormatting sqref="Q103">
    <cfRule type="expression" priority="1085" aboveAverage="0" equalAverage="0" bottom="0" percent="0" rank="0" text="" dxfId="1091">
      <formula>COUNTIF($B$7:$P$99,Q104)&lt;1</formula>
    </cfRule>
  </conditionalFormatting>
  <conditionalFormatting sqref="Q104">
    <cfRule type="expression" priority="1086" aboveAverage="0" equalAverage="0" bottom="0" percent="0" rank="0" text="" dxfId="1092">
      <formula>COUNTIF($B$7:$P$99,Q104)&lt;1</formula>
    </cfRule>
  </conditionalFormatting>
  <conditionalFormatting sqref="Q104">
    <cfRule type="expression" priority="1087" aboveAverage="0" equalAverage="0" bottom="0" percent="0" rank="0" text="" dxfId="1093">
      <formula>COUNTIF($Q$7:$AG$99,Q104)&gt;1</formula>
    </cfRule>
  </conditionalFormatting>
  <conditionalFormatting sqref="T69">
    <cfRule type="expression" priority="1088" aboveAverage="0" equalAverage="0" bottom="0" percent="0" rank="0" text="" dxfId="1094">
      <formula>COUNTIF($B$7:$P$99,T68)&lt;1</formula>
    </cfRule>
  </conditionalFormatting>
  <conditionalFormatting sqref="T67">
    <cfRule type="expression" priority="1089" aboveAverage="0" equalAverage="0" bottom="0" percent="0" rank="0" text="" dxfId="1095">
      <formula>COUNTIF($B$7:$P$99,T68)&lt;1</formula>
    </cfRule>
  </conditionalFormatting>
  <conditionalFormatting sqref="T68">
    <cfRule type="expression" priority="1090" aboveAverage="0" equalAverage="0" bottom="0" percent="0" rank="0" text="" dxfId="1096">
      <formula>COUNTIF($B$7:$P$99,T68)&lt;1</formula>
    </cfRule>
  </conditionalFormatting>
  <conditionalFormatting sqref="T68">
    <cfRule type="expression" priority="1091" aboveAverage="0" equalAverage="0" bottom="0" percent="0" rank="0" text="" dxfId="1097">
      <formula>COUNTIF($Q$7:$AG$99,T68)&gt;1</formula>
    </cfRule>
  </conditionalFormatting>
  <conditionalFormatting sqref="S66">
    <cfRule type="expression" priority="1092" aboveAverage="0" equalAverage="0" bottom="0" percent="0" rank="0" text="" dxfId="1098">
      <formula>COUNTIF($B$7:$P$99,S65)&lt;1</formula>
    </cfRule>
  </conditionalFormatting>
  <conditionalFormatting sqref="S64">
    <cfRule type="expression" priority="1093" aboveAverage="0" equalAverage="0" bottom="0" percent="0" rank="0" text="" dxfId="1099">
      <formula>COUNTIF($B$7:$P$99,S65)&lt;1</formula>
    </cfRule>
  </conditionalFormatting>
  <conditionalFormatting sqref="S65">
    <cfRule type="expression" priority="1094" aboveAverage="0" equalAverage="0" bottom="0" percent="0" rank="0" text="" dxfId="1100">
      <formula>COUNTIF($B$7:$P$99,S65)&lt;1</formula>
    </cfRule>
  </conditionalFormatting>
  <conditionalFormatting sqref="S65">
    <cfRule type="expression" priority="1095" aboveAverage="0" equalAverage="0" bottom="0" percent="0" rank="0" text="" dxfId="1101">
      <formula>COUNTIF($Q$7:$AG$99,S65)&gt;1</formula>
    </cfRule>
  </conditionalFormatting>
  <conditionalFormatting sqref="U78">
    <cfRule type="expression" priority="1096" aboveAverage="0" equalAverage="0" bottom="0" percent="0" rank="0" text="" dxfId="1102">
      <formula>COUNTIF($B$7:$P$99,U77)&lt;1</formula>
    </cfRule>
  </conditionalFormatting>
  <conditionalFormatting sqref="U76">
    <cfRule type="expression" priority="1097" aboveAverage="0" equalAverage="0" bottom="0" percent="0" rank="0" text="" dxfId="1103">
      <formula>COUNTIF($B$7:$P$99,U77)&lt;1</formula>
    </cfRule>
  </conditionalFormatting>
  <conditionalFormatting sqref="U77">
    <cfRule type="expression" priority="1098" aboveAverage="0" equalAverage="0" bottom="0" percent="0" rank="0" text="" dxfId="1104">
      <formula>COUNTIF($B$7:$P$99,U77)&lt;1</formula>
    </cfRule>
  </conditionalFormatting>
  <conditionalFormatting sqref="U77">
    <cfRule type="expression" priority="1099" aboveAverage="0" equalAverage="0" bottom="0" percent="0" rank="0" text="" dxfId="1105">
      <formula>COUNTIF($Q$7:$AG$99,U77)&gt;1</formula>
    </cfRule>
  </conditionalFormatting>
  <conditionalFormatting sqref="Q66">
    <cfRule type="expression" priority="1100" aboveAverage="0" equalAverage="0" bottom="0" percent="0" rank="0" text="" dxfId="1106">
      <formula>COUNTIF($B$7:$P$99,Q65)&lt;1</formula>
    </cfRule>
  </conditionalFormatting>
  <conditionalFormatting sqref="Q64">
    <cfRule type="expression" priority="1101" aboveAverage="0" equalAverage="0" bottom="0" percent="0" rank="0" text="" dxfId="1107">
      <formula>COUNTIF($B$7:$P$99,Q65)&lt;1</formula>
    </cfRule>
  </conditionalFormatting>
  <conditionalFormatting sqref="Q65">
    <cfRule type="expression" priority="1102" aboveAverage="0" equalAverage="0" bottom="0" percent="0" rank="0" text="" dxfId="1108">
      <formula>COUNTIF($B$7:$P$99,Q65)&lt;1</formula>
    </cfRule>
  </conditionalFormatting>
  <conditionalFormatting sqref="Q65">
    <cfRule type="expression" priority="1103" aboveAverage="0" equalAverage="0" bottom="0" percent="0" rank="0" text="" dxfId="1109">
      <formula>COUNTIF($Q$7:$AG$99,Q65)&gt;1</formula>
    </cfRule>
  </conditionalFormatting>
  <conditionalFormatting sqref="T63">
    <cfRule type="expression" priority="1104" aboveAverage="0" equalAverage="0" bottom="0" percent="0" rank="0" text="" dxfId="1110">
      <formula>COUNTIF($B$7:$P$99,T62)&lt;1</formula>
    </cfRule>
  </conditionalFormatting>
  <conditionalFormatting sqref="T61">
    <cfRule type="expression" priority="1105" aboveAverage="0" equalAverage="0" bottom="0" percent="0" rank="0" text="" dxfId="1111">
      <formula>COUNTIF($B$7:$P$99,T62)&lt;1</formula>
    </cfRule>
  </conditionalFormatting>
  <conditionalFormatting sqref="T62">
    <cfRule type="expression" priority="1106" aboveAverage="0" equalAverage="0" bottom="0" percent="0" rank="0" text="" dxfId="1112">
      <formula>COUNTIF($B$7:$P$99,T62)&lt;1</formula>
    </cfRule>
  </conditionalFormatting>
  <conditionalFormatting sqref="T62">
    <cfRule type="expression" priority="1107" aboveAverage="0" equalAverage="0" bottom="0" percent="0" rank="0" text="" dxfId="1113">
      <formula>COUNTIF($Q$7:$AG$99,T62)&gt;1</formula>
    </cfRule>
  </conditionalFormatting>
  <conditionalFormatting sqref="S63">
    <cfRule type="expression" priority="1108" aboveAverage="0" equalAverage="0" bottom="0" percent="0" rank="0" text="" dxfId="1114">
      <formula>COUNTIF($B$7:$P$99,S62)&lt;1</formula>
    </cfRule>
  </conditionalFormatting>
  <conditionalFormatting sqref="S61">
    <cfRule type="expression" priority="1109" aboveAverage="0" equalAverage="0" bottom="0" percent="0" rank="0" text="" dxfId="1115">
      <formula>COUNTIF($B$7:$P$99,S62)&lt;1</formula>
    </cfRule>
  </conditionalFormatting>
  <conditionalFormatting sqref="S62">
    <cfRule type="expression" priority="1110" aboveAverage="0" equalAverage="0" bottom="0" percent="0" rank="0" text="" dxfId="1116">
      <formula>COUNTIF($B$7:$P$99,S62)&lt;1</formula>
    </cfRule>
  </conditionalFormatting>
  <conditionalFormatting sqref="S62">
    <cfRule type="expression" priority="1111" aboveAverage="0" equalAverage="0" bottom="0" percent="0" rank="0" text="" dxfId="1117">
      <formula>COUNTIF($Q$7:$AG$99,S62)&gt;1</formula>
    </cfRule>
  </conditionalFormatting>
  <conditionalFormatting sqref="R54">
    <cfRule type="expression" priority="1112" aboveAverage="0" equalAverage="0" bottom="0" percent="0" rank="0" text="" dxfId="1118">
      <formula>COUNTIF($B$7:$P$99,R53)&lt;1</formula>
    </cfRule>
  </conditionalFormatting>
  <conditionalFormatting sqref="R52">
    <cfRule type="expression" priority="1113" aboveAverage="0" equalAverage="0" bottom="0" percent="0" rank="0" text="" dxfId="1119">
      <formula>COUNTIF($B$7:$P$99,R53)&lt;1</formula>
    </cfRule>
  </conditionalFormatting>
  <conditionalFormatting sqref="R53">
    <cfRule type="expression" priority="1114" aboveAverage="0" equalAverage="0" bottom="0" percent="0" rank="0" text="" dxfId="1120">
      <formula>COUNTIF($B$7:$P$99,R53)&lt;1</formula>
    </cfRule>
  </conditionalFormatting>
  <conditionalFormatting sqref="R53">
    <cfRule type="expression" priority="1115" aboveAverage="0" equalAverage="0" bottom="0" percent="0" rank="0" text="" dxfId="1121">
      <formula>COUNTIF($Q$7:$AG$99,R53)&gt;1</formula>
    </cfRule>
  </conditionalFormatting>
  <conditionalFormatting sqref="GV53 GX53">
    <cfRule type="expression" priority="1116" aboveAverage="0" equalAverage="0" bottom="0" percent="0" rank="0" text="" dxfId="1122">
      <formula>COUNTIF($FH$7:$GT$99,GV53)&lt;1</formula>
    </cfRule>
    <cfRule type="expression" priority="1117" aboveAverage="0" equalAverage="0" bottom="0" percent="0" rank="0" text="" dxfId="1123">
      <formula>COUNTIF($GU$7:$HV$99,GV53)&gt;1</formula>
    </cfRule>
  </conditionalFormatting>
  <conditionalFormatting sqref="GV54 GX54">
    <cfRule type="expression" priority="1118" aboveAverage="0" equalAverage="0" bottom="0" percent="0" rank="0" text="" dxfId="1124">
      <formula>COUNTIF($FH$7:$GT$99,GV53)&lt;1</formula>
    </cfRule>
  </conditionalFormatting>
  <conditionalFormatting sqref="GV52 GX52">
    <cfRule type="expression" priority="1119" aboveAverage="0" equalAverage="0" bottom="0" percent="0" rank="0" text="" dxfId="1125">
      <formula>COUNTIF($FH$7:$GT$99,GV53)&lt;1</formula>
    </cfRule>
  </conditionalFormatting>
  <conditionalFormatting sqref="AZ51">
    <cfRule type="expression" priority="1120" aboveAverage="0" equalAverage="0" bottom="0" percent="0" rank="0" text="" dxfId="1126">
      <formula>COUNTIF($AL$7:$AY$99,AZ50)&lt;1</formula>
    </cfRule>
  </conditionalFormatting>
  <conditionalFormatting sqref="AZ49">
    <cfRule type="expression" priority="1121" aboveAverage="0" equalAverage="0" bottom="0" percent="0" rank="0" text="" dxfId="1127">
      <formula>COUNTIF($AL$7:$AY$99,AZ50)&lt;1</formula>
    </cfRule>
  </conditionalFormatting>
  <conditionalFormatting sqref="AZ50">
    <cfRule type="expression" priority="1122" aboveAverage="0" equalAverage="0" bottom="0" percent="0" rank="0" text="" dxfId="1128">
      <formula>COUNTIF($AL$7:$AY$99,AZ50)&lt;1</formula>
    </cfRule>
  </conditionalFormatting>
  <conditionalFormatting sqref="AZ50">
    <cfRule type="expression" priority="1123" aboveAverage="0" equalAverage="0" bottom="0" percent="0" rank="0" text="" dxfId="1129">
      <formula>COUNTIF($AZ$7:$BM$99,AZ50)&gt;1</formula>
    </cfRule>
  </conditionalFormatting>
  <conditionalFormatting sqref="GV47">
    <cfRule type="expression" priority="1124" aboveAverage="0" equalAverage="0" bottom="0" percent="0" rank="0" text="" dxfId="1130">
      <formula>COUNTIF($FH$7:$GT$99,GV47)&lt;1</formula>
    </cfRule>
    <cfRule type="expression" priority="1125" aboveAverage="0" equalAverage="0" bottom="0" percent="0" rank="0" text="" dxfId="1131">
      <formula>COUNTIF($GU$7:$HV$99,GV47)&gt;1</formula>
    </cfRule>
  </conditionalFormatting>
  <conditionalFormatting sqref="GV48">
    <cfRule type="expression" priority="1126" aboveAverage="0" equalAverage="0" bottom="0" percent="0" rank="0" text="" dxfId="1132">
      <formula>COUNTIF($FH$7:$GT$99,GV47)&lt;1</formula>
    </cfRule>
  </conditionalFormatting>
  <conditionalFormatting sqref="GV46">
    <cfRule type="expression" priority="1127" aboveAverage="0" equalAverage="0" bottom="0" percent="0" rank="0" text="" dxfId="1133">
      <formula>COUNTIF($FH$7:$GT$99,GV47)&lt;1</formula>
    </cfRule>
  </conditionalFormatting>
  <conditionalFormatting sqref="AZ48">
    <cfRule type="expression" priority="1128" aboveAverage="0" equalAverage="0" bottom="0" percent="0" rank="0" text="" dxfId="1134">
      <formula>COUNTIF($AL$7:$AY$99,AZ47)&lt;1</formula>
    </cfRule>
  </conditionalFormatting>
  <conditionalFormatting sqref="AZ46">
    <cfRule type="expression" priority="1129" aboveAverage="0" equalAverage="0" bottom="0" percent="0" rank="0" text="" dxfId="1135">
      <formula>COUNTIF($AL$7:$AY$99,AZ47)&lt;1</formula>
    </cfRule>
  </conditionalFormatting>
  <conditionalFormatting sqref="AZ47">
    <cfRule type="expression" priority="1130" aboveAverage="0" equalAverage="0" bottom="0" percent="0" rank="0" text="" dxfId="1136">
      <formula>COUNTIF($AL$7:$AY$99,AZ47)&lt;1</formula>
    </cfRule>
  </conditionalFormatting>
  <conditionalFormatting sqref="AZ47">
    <cfRule type="expression" priority="1131" aboveAverage="0" equalAverage="0" bottom="0" percent="0" rank="0" text="" dxfId="1137">
      <formula>COUNTIF($AZ$7:$BM$99,AZ47)&gt;1</formula>
    </cfRule>
  </conditionalFormatting>
  <conditionalFormatting sqref="AZ45">
    <cfRule type="expression" priority="1132" aboveAverage="0" equalAverage="0" bottom="0" percent="0" rank="0" text="" dxfId="1138">
      <formula>COUNTIF($AL$7:$AY$99,AZ44)&lt;1</formula>
    </cfRule>
  </conditionalFormatting>
  <conditionalFormatting sqref="AZ43">
    <cfRule type="expression" priority="1133" aboveAverage="0" equalAverage="0" bottom="0" percent="0" rank="0" text="" dxfId="1139">
      <formula>COUNTIF($AL$7:$AY$99,AZ44)&lt;1</formula>
    </cfRule>
  </conditionalFormatting>
  <conditionalFormatting sqref="AZ44">
    <cfRule type="expression" priority="1134" aboveAverage="0" equalAverage="0" bottom="0" percent="0" rank="0" text="" dxfId="1140">
      <formula>COUNTIF($AL$7:$AY$99,AZ44)&lt;1</formula>
    </cfRule>
  </conditionalFormatting>
  <conditionalFormatting sqref="AZ44">
    <cfRule type="expression" priority="1135" aboveAverage="0" equalAverage="0" bottom="0" percent="0" rank="0" text="" dxfId="1141">
      <formula>COUNTIF($AZ$7:$BM$99,AZ44)&gt;1</formula>
    </cfRule>
  </conditionalFormatting>
  <conditionalFormatting sqref="BB66">
    <cfRule type="expression" priority="1136" aboveAverage="0" equalAverage="0" bottom="0" percent="0" rank="0" text="" dxfId="1142">
      <formula>COUNTIF($AL$7:$AY$99,BB65)&lt;1</formula>
    </cfRule>
  </conditionalFormatting>
  <conditionalFormatting sqref="BB64">
    <cfRule type="expression" priority="1137" aboveAverage="0" equalAverage="0" bottom="0" percent="0" rank="0" text="" dxfId="1143">
      <formula>COUNTIF($AL$7:$AY$99,BB65)&lt;1</formula>
    </cfRule>
  </conditionalFormatting>
  <conditionalFormatting sqref="BB65">
    <cfRule type="expression" priority="1138" aboveAverage="0" equalAverage="0" bottom="0" percent="0" rank="0" text="" dxfId="1144">
      <formula>COUNTIF($AL$7:$AY$99,BB65)&lt;1</formula>
    </cfRule>
  </conditionalFormatting>
  <conditionalFormatting sqref="BB65">
    <cfRule type="expression" priority="1139" aboveAverage="0" equalAverage="0" bottom="0" percent="0" rank="0" text="" dxfId="1145">
      <formula>COUNTIF($AZ$7:$BM$99,BB65)&gt;1</formula>
    </cfRule>
  </conditionalFormatting>
  <conditionalFormatting sqref="AG99">
    <cfRule type="expression" priority="1140" aboveAverage="0" equalAverage="0" bottom="0" percent="0" rank="0" text="" dxfId="1146">
      <formula>COUNTIF($B$7:$P$99,AG98)&lt;1</formula>
    </cfRule>
  </conditionalFormatting>
  <conditionalFormatting sqref="AG97">
    <cfRule type="expression" priority="1141" aboveAverage="0" equalAverage="0" bottom="0" percent="0" rank="0" text="" dxfId="1147">
      <formula>COUNTIF($B$7:$P$99,AG98)&lt;1</formula>
    </cfRule>
  </conditionalFormatting>
  <conditionalFormatting sqref="AG98">
    <cfRule type="expression" priority="1142" aboveAverage="0" equalAverage="0" bottom="0" percent="0" rank="0" text="" dxfId="1148">
      <formula>COUNTIF($B$7:$P$99,AG98)&lt;1</formula>
    </cfRule>
  </conditionalFormatting>
  <conditionalFormatting sqref="AG98">
    <cfRule type="expression" priority="1143" aboveAverage="0" equalAverage="0" bottom="0" percent="0" rank="0" text="" dxfId="1149">
      <formula>COUNTIF($Q$7:$AG$99,AG98)&gt;1</formula>
    </cfRule>
  </conditionalFormatting>
  <conditionalFormatting sqref="Y97:AF97">
    <cfRule type="expression" priority="1144" aboveAverage="0" equalAverage="0" bottom="0" percent="0" rank="0" text="" dxfId="1150">
      <formula>COUNTIF($B$7:$P$99,Y98)&lt;1</formula>
    </cfRule>
    <cfRule type="expression" priority="1145" aboveAverage="0" equalAverage="0" bottom="0" percent="0" rank="0" text="" dxfId="1151">
      <formula>COUNTIF($B$7:$P$99,Y98)&lt;1</formula>
    </cfRule>
    <cfRule type="expression" priority="1146" aboveAverage="0" equalAverage="0" bottom="0" percent="0" rank="0" text="" dxfId="1152">
      <formula>COUNTIF($B$7:$P$99,Y98)&lt;1</formula>
    </cfRule>
  </conditionalFormatting>
  <conditionalFormatting sqref="X99">
    <cfRule type="expression" priority="1147" aboveAverage="0" equalAverage="0" bottom="0" percent="0" rank="0" text="" dxfId="1153">
      <formula>COUNTIF($B$7:$P$99,X98)&lt;1</formula>
    </cfRule>
  </conditionalFormatting>
  <conditionalFormatting sqref="X97">
    <cfRule type="expression" priority="1148" aboveAverage="0" equalAverage="0" bottom="0" percent="0" rank="0" text="" dxfId="1154">
      <formula>COUNTIF($B$7:$P$99,X98)&lt;1</formula>
    </cfRule>
  </conditionalFormatting>
  <conditionalFormatting sqref="X98">
    <cfRule type="expression" priority="1149" aboveAverage="0" equalAverage="0" bottom="0" percent="0" rank="0" text="" dxfId="1155">
      <formula>COUNTIF($B$7:$P$99,X98)&lt;1</formula>
    </cfRule>
  </conditionalFormatting>
  <conditionalFormatting sqref="X98">
    <cfRule type="expression" priority="1150" aboveAverage="0" equalAverage="0" bottom="0" percent="0" rank="0" text="" dxfId="1156">
      <formula>COUNTIF($Q$7:$AG$99,X98)&gt;1</formula>
    </cfRule>
  </conditionalFormatting>
  <conditionalFormatting sqref="W99">
    <cfRule type="expression" priority="1151" aboveAverage="0" equalAverage="0" bottom="0" percent="0" rank="0" text="" dxfId="1157">
      <formula>COUNTIF($B$7:$P$99,W98)&lt;1</formula>
    </cfRule>
  </conditionalFormatting>
  <conditionalFormatting sqref="W97">
    <cfRule type="expression" priority="1152" aboveAverage="0" equalAverage="0" bottom="0" percent="0" rank="0" text="" dxfId="1158">
      <formula>COUNTIF($B$7:$P$99,W98)&lt;1</formula>
    </cfRule>
  </conditionalFormatting>
  <conditionalFormatting sqref="W98">
    <cfRule type="expression" priority="1153" aboveAverage="0" equalAverage="0" bottom="0" percent="0" rank="0" text="" dxfId="1159">
      <formula>COUNTIF($B$7:$P$99,W98)&lt;1</formula>
    </cfRule>
  </conditionalFormatting>
  <conditionalFormatting sqref="W98">
    <cfRule type="expression" priority="1154" aboveAverage="0" equalAverage="0" bottom="0" percent="0" rank="0" text="" dxfId="1160">
      <formula>COUNTIF($Q$7:$AG$99,W98)&gt;1</formula>
    </cfRule>
  </conditionalFormatting>
  <conditionalFormatting sqref="Q48">
    <cfRule type="expression" priority="1155" aboveAverage="0" equalAverage="0" bottom="0" percent="0" rank="0" text="" dxfId="1161">
      <formula>COUNTIF($B$7:$P$99,Q47)&lt;1</formula>
    </cfRule>
  </conditionalFormatting>
  <conditionalFormatting sqref="Q46">
    <cfRule type="expression" priority="1156" aboveAverage="0" equalAverage="0" bottom="0" percent="0" rank="0" text="" dxfId="1162">
      <formula>COUNTIF($B$7:$P$99,Q47)&lt;1</formula>
    </cfRule>
  </conditionalFormatting>
  <conditionalFormatting sqref="Q47">
    <cfRule type="expression" priority="1157" aboveAverage="0" equalAverage="0" bottom="0" percent="0" rank="0" text="" dxfId="1163">
      <formula>COUNTIF($B$7:$P$99,Q47)&lt;1</formula>
    </cfRule>
  </conditionalFormatting>
  <conditionalFormatting sqref="Q47">
    <cfRule type="expression" priority="1158" aboveAverage="0" equalAverage="0" bottom="0" percent="0" rank="0" text="" dxfId="1164">
      <formula>COUNTIF($Q$7:$AG$99,Q47)&gt;1</formula>
    </cfRule>
  </conditionalFormatting>
  <conditionalFormatting sqref="V78">
    <cfRule type="expression" priority="1159" aboveAverage="0" equalAverage="0" bottom="0" percent="0" rank="0" text="" dxfId="1165">
      <formula>COUNTIF($B$7:$P$99,V77)&lt;1</formula>
    </cfRule>
  </conditionalFormatting>
  <conditionalFormatting sqref="V76">
    <cfRule type="expression" priority="1160" aboveAverage="0" equalAverage="0" bottom="0" percent="0" rank="0" text="" dxfId="1166">
      <formula>COUNTIF($B$7:$P$99,V77)&lt;1</formula>
    </cfRule>
  </conditionalFormatting>
  <conditionalFormatting sqref="V77">
    <cfRule type="expression" priority="1161" aboveAverage="0" equalAverage="0" bottom="0" percent="0" rank="0" text="" dxfId="1167">
      <formula>COUNTIF($B$7:$P$99,V77)&lt;1</formula>
    </cfRule>
  </conditionalFormatting>
  <conditionalFormatting sqref="V77">
    <cfRule type="expression" priority="1162" aboveAverage="0" equalAverage="0" bottom="0" percent="0" rank="0" text="" dxfId="1168">
      <formula>COUNTIF($Q$7:$AG$99,V77)&gt;1</formula>
    </cfRule>
  </conditionalFormatting>
  <conditionalFormatting sqref="Q63:R63">
    <cfRule type="expression" priority="1163" aboveAverage="0" equalAverage="0" bottom="0" percent="0" rank="0" text="" dxfId="1169">
      <formula>COUNTIF($B$7:$P$99,Q62)&lt;1</formula>
    </cfRule>
  </conditionalFormatting>
  <conditionalFormatting sqref="Q61:R61">
    <cfRule type="expression" priority="1164" aboveAverage="0" equalAverage="0" bottom="0" percent="0" rank="0" text="" dxfId="1170">
      <formula>COUNTIF($B$7:$P$99,Q62)&lt;1</formula>
    </cfRule>
  </conditionalFormatting>
  <conditionalFormatting sqref="Q62:R62">
    <cfRule type="expression" priority="1165" aboveAverage="0" equalAverage="0" bottom="0" percent="0" rank="0" text="" dxfId="1171">
      <formula>COUNTIF($B$7:$P$99,Q62)&lt;1</formula>
    </cfRule>
    <cfRule type="expression" priority="1166" aboveAverage="0" equalAverage="0" bottom="0" percent="0" rank="0" text="" dxfId="1172">
      <formula>COUNTIF($Q$7:$AG$99,Q62)&gt;1</formula>
    </cfRule>
  </conditionalFormatting>
  <conditionalFormatting sqref="BI99:BL99">
    <cfRule type="expression" priority="1167" aboveAverage="0" equalAverage="0" bottom="0" percent="0" rank="0" text="" dxfId="1173">
      <formula>COUNTIF($AL$7:$AY$99,BI98)&lt;1</formula>
    </cfRule>
  </conditionalFormatting>
  <conditionalFormatting sqref="BI97:BL97">
    <cfRule type="expression" priority="1168" aboveAverage="0" equalAverage="0" bottom="0" percent="0" rank="0" text="" dxfId="1174">
      <formula>COUNTIF($AL$7:$AY$99,BI98)&lt;1</formula>
    </cfRule>
  </conditionalFormatting>
  <conditionalFormatting sqref="BI98:BL98">
    <cfRule type="expression" priority="1169" aboveAverage="0" equalAverage="0" bottom="0" percent="0" rank="0" text="" dxfId="1175">
      <formula>COUNTIF($AL$7:$AY$99,BI98)&lt;1</formula>
    </cfRule>
    <cfRule type="expression" priority="1170" aboveAverage="0" equalAverage="0" bottom="0" percent="0" rank="0" text="" dxfId="1176">
      <formula>COUNTIF($AZ$7:$BM$99,BI98)&gt;1</formula>
    </cfRule>
  </conditionalFormatting>
  <conditionalFormatting sqref="GV50">
    <cfRule type="expression" priority="1171" aboveAverage="0" equalAverage="0" bottom="0" percent="0" rank="0" text="" dxfId="1177">
      <formula>COUNTIF($FH$7:$GT$99,GV50)&lt;1</formula>
    </cfRule>
    <cfRule type="expression" priority="1172" aboveAverage="0" equalAverage="0" bottom="0" percent="0" rank="0" text="" dxfId="1178">
      <formula>COUNTIF($GU$7:$HV$99,GV50)&gt;1</formula>
    </cfRule>
  </conditionalFormatting>
  <conditionalFormatting sqref="GV51">
    <cfRule type="expression" priority="1173" aboveAverage="0" equalAverage="0" bottom="0" percent="0" rank="0" text="" dxfId="1179">
      <formula>COUNTIF($FH$7:$GT$99,GV50)&lt;1</formula>
    </cfRule>
  </conditionalFormatting>
  <conditionalFormatting sqref="GV49">
    <cfRule type="expression" priority="1174" aboveAverage="0" equalAverage="0" bottom="0" percent="0" rank="0" text="" dxfId="1180">
      <formula>COUNTIF($FH$7:$GT$99,GV50)&lt;1</formula>
    </cfRule>
  </conditionalFormatting>
  <conditionalFormatting sqref="BA45">
    <cfRule type="expression" priority="1175" aboveAverage="0" equalAverage="0" bottom="0" percent="0" rank="0" text="" dxfId="1181">
      <formula>COUNTIF($AL$7:$AY$99,BA44)&lt;1</formula>
    </cfRule>
  </conditionalFormatting>
  <conditionalFormatting sqref="BA43">
    <cfRule type="expression" priority="1176" aboveAverage="0" equalAverage="0" bottom="0" percent="0" rank="0" text="" dxfId="1182">
      <formula>COUNTIF($AL$7:$AY$99,BA44)&lt;1</formula>
    </cfRule>
  </conditionalFormatting>
  <conditionalFormatting sqref="BA44">
    <cfRule type="expression" priority="1177" aboveAverage="0" equalAverage="0" bottom="0" percent="0" rank="0" text="" dxfId="1183">
      <formula>COUNTIF($AL$7:$AY$99,BA44)&lt;1</formula>
    </cfRule>
  </conditionalFormatting>
  <conditionalFormatting sqref="BA44">
    <cfRule type="expression" priority="1178" aboveAverage="0" equalAverage="0" bottom="0" percent="0" rank="0" text="" dxfId="1184">
      <formula>COUNTIF($AZ$7:$BM$99,BA44)&gt;1</formula>
    </cfRule>
  </conditionalFormatting>
  <conditionalFormatting sqref="GU38">
    <cfRule type="expression" priority="1179" aboveAverage="0" equalAverage="0" bottom="0" percent="0" rank="0" text="" dxfId="1185">
      <formula>COUNTIF($FH$7:$GT$99,GU38)&lt;1</formula>
    </cfRule>
    <cfRule type="expression" priority="1180" aboveAverage="0" equalAverage="0" bottom="0" percent="0" rank="0" text="" dxfId="1186">
      <formula>COUNTIF($GU$7:$HV$99,GU38)&gt;1</formula>
    </cfRule>
  </conditionalFormatting>
  <conditionalFormatting sqref="GU39">
    <cfRule type="expression" priority="1181" aboveAverage="0" equalAverage="0" bottom="0" percent="0" rank="0" text="" dxfId="1187">
      <formula>COUNTIF($FH$7:$GT$99,GU38)&lt;1</formula>
    </cfRule>
  </conditionalFormatting>
  <conditionalFormatting sqref="GU37">
    <cfRule type="expression" priority="1182" aboveAverage="0" equalAverage="0" bottom="0" percent="0" rank="0" text="" dxfId="1188">
      <formula>COUNTIF($FH$7:$GT$99,GU38)&lt;1</formula>
    </cfRule>
  </conditionalFormatting>
  <conditionalFormatting sqref="BA42">
    <cfRule type="expression" priority="1183" aboveAverage="0" equalAverage="0" bottom="0" percent="0" rank="0" text="" dxfId="1189">
      <formula>COUNTIF($AL$7:$AY$99,BA41)&lt;1</formula>
    </cfRule>
  </conditionalFormatting>
  <conditionalFormatting sqref="BA40">
    <cfRule type="expression" priority="1184" aboveAverage="0" equalAverage="0" bottom="0" percent="0" rank="0" text="" dxfId="1190">
      <formula>COUNTIF($AL$7:$AY$99,BA41)&lt;1</formula>
    </cfRule>
  </conditionalFormatting>
  <conditionalFormatting sqref="BA41">
    <cfRule type="expression" priority="1185" aboveAverage="0" equalAverage="0" bottom="0" percent="0" rank="0" text="" dxfId="1191">
      <formula>COUNTIF($AL$7:$AY$99,BA41)&lt;1</formula>
    </cfRule>
  </conditionalFormatting>
  <conditionalFormatting sqref="BA41">
    <cfRule type="expression" priority="1186" aboveAverage="0" equalAverage="0" bottom="0" percent="0" rank="0" text="" dxfId="1192">
      <formula>COUNTIF($AZ$7:$BM$99,BA41)&gt;1</formula>
    </cfRule>
  </conditionalFormatting>
  <conditionalFormatting sqref="BC105">
    <cfRule type="expression" priority="1187" aboveAverage="0" equalAverage="0" bottom="0" percent="0" rank="0" text="" dxfId="1193">
      <formula>COUNTIF($AL$7:$AY$99,BC104)&lt;1</formula>
    </cfRule>
  </conditionalFormatting>
  <conditionalFormatting sqref="BC103">
    <cfRule type="expression" priority="1188" aboveAverage="0" equalAverage="0" bottom="0" percent="0" rank="0" text="" dxfId="1194">
      <formula>COUNTIF($AL$7:$AY$99,BC104)&lt;1</formula>
    </cfRule>
  </conditionalFormatting>
  <conditionalFormatting sqref="BC104">
    <cfRule type="expression" priority="1189" aboveAverage="0" equalAverage="0" bottom="0" percent="0" rank="0" text="" dxfId="1195">
      <formula>COUNTIF($AL$7:$AY$99,BC104)&lt;1</formula>
    </cfRule>
  </conditionalFormatting>
  <conditionalFormatting sqref="BC104">
    <cfRule type="expression" priority="1190" aboveAverage="0" equalAverage="0" bottom="0" percent="0" rank="0" text="" dxfId="1196">
      <formula>COUNTIF($AZ$7:$BM$99,BC104)&gt;1</formula>
    </cfRule>
  </conditionalFormatting>
  <conditionalFormatting sqref="BA105">
    <cfRule type="expression" priority="1191" aboveAverage="0" equalAverage="0" bottom="0" percent="0" rank="0" text="" dxfId="1197">
      <formula>COUNTIF($AL$7:$AY$99,BA104)&lt;1</formula>
    </cfRule>
  </conditionalFormatting>
  <conditionalFormatting sqref="BA103">
    <cfRule type="expression" priority="1192" aboveAverage="0" equalAverage="0" bottom="0" percent="0" rank="0" text="" dxfId="1198">
      <formula>COUNTIF($AL$7:$AY$99,BA104)&lt;1</formula>
    </cfRule>
  </conditionalFormatting>
  <conditionalFormatting sqref="BA104">
    <cfRule type="expression" priority="1193" aboveAverage="0" equalAverage="0" bottom="0" percent="0" rank="0" text="" dxfId="1199">
      <formula>COUNTIF($AL$7:$AY$99,BA104)&lt;1</formula>
    </cfRule>
  </conditionalFormatting>
  <conditionalFormatting sqref="BA104">
    <cfRule type="expression" priority="1194" aboveAverage="0" equalAverage="0" bottom="0" percent="0" rank="0" text="" dxfId="1200">
      <formula>COUNTIF($AZ$7:$BM$99,BA104)&gt;1</formula>
    </cfRule>
  </conditionalFormatting>
  <conditionalFormatting sqref="Q30">
    <cfRule type="expression" priority="1195" aboveAverage="0" equalAverage="0" bottom="0" percent="0" rank="0" text="" dxfId="1201">
      <formula>COUNTIF($B$7:$P$99,Q29)&lt;1</formula>
    </cfRule>
  </conditionalFormatting>
  <conditionalFormatting sqref="Q28">
    <cfRule type="expression" priority="1196" aboveAverage="0" equalAverage="0" bottom="0" percent="0" rank="0" text="" dxfId="1202">
      <formula>COUNTIF($B$7:$P$99,Q29)&lt;1</formula>
    </cfRule>
  </conditionalFormatting>
  <conditionalFormatting sqref="Q29">
    <cfRule type="expression" priority="1197" aboveAverage="0" equalAverage="0" bottom="0" percent="0" rank="0" text="" dxfId="1203">
      <formula>COUNTIF($B$7:$P$99,Q29)&lt;1</formula>
    </cfRule>
  </conditionalFormatting>
  <conditionalFormatting sqref="Q29">
    <cfRule type="expression" priority="1198" aboveAverage="0" equalAverage="0" bottom="0" percent="0" rank="0" text="" dxfId="1204">
      <formula>COUNTIF($Q$7:$AG$99,Q29)&gt;1</formula>
    </cfRule>
  </conditionalFormatting>
  <conditionalFormatting sqref="SU8:TB8 SU11:TB11 SU14:TB14">
    <cfRule type="expression" priority="1199" aboveAverage="0" equalAverage="0" bottom="0" percent="0" rank="0" text="" dxfId="1205">
      <formula>COUNTA(SU7:SU9)&gt;0</formula>
    </cfRule>
  </conditionalFormatting>
  <conditionalFormatting sqref="SU9:TB9">
    <cfRule type="expression" priority="1200" aboveAverage="0" equalAverage="0" bottom="0" percent="0" rank="0" text="" dxfId="1206">
      <formula>COUNTIF($TC$7:$TJ$99,SU8)&lt;1</formula>
    </cfRule>
    <cfRule type="expression" priority="1201" aboveAverage="0" equalAverage="0" bottom="0" percent="0" rank="0" text="" dxfId="1207">
      <formula>COUNTA(SU7:SU9)&gt;0</formula>
    </cfRule>
  </conditionalFormatting>
  <conditionalFormatting sqref="SU8:TB8">
    <cfRule type="expression" priority="1202" aboveAverage="0" equalAverage="0" bottom="0" percent="0" rank="0" text="" dxfId="1208">
      <formula>COUNTIF($TC$7:$TJ$99,SU8)&lt;1</formula>
    </cfRule>
  </conditionalFormatting>
  <conditionalFormatting sqref="SU7:TB7">
    <cfRule type="expression" priority="1203" aboveAverage="0" equalAverage="0" bottom="0" percent="0" rank="0" text="" dxfId="1209">
      <formula>COUNTIF($TC$7:$TJ$99,SU8)&lt;1</formula>
    </cfRule>
    <cfRule type="expression" priority="1204" aboveAverage="0" equalAverage="0" bottom="0" percent="0" rank="0" text="" dxfId="1210">
      <formula>COUNTA(SU7:SU9)&gt;0</formula>
    </cfRule>
  </conditionalFormatting>
  <conditionalFormatting sqref="SU17:TB17 SU20:TB20 SU23:TB23 SU26:TB26 SU29:TB29 SU32:TB32 SU35:TB35 SU38:TB38 SU41:TB41 SU44:TB44 SU47:TB47 SU50:TB50 SU53:TB53 SU56:TB56 SU59:TB59 SU62:TB62 SU65:TB65 SU68:TB68 SU71:TB71 SU74:TB74 SU77:TB77 SU80:TB80 SU83:TB83 SU86:TB86 SU89:TB89 SU92:TB92 SU95:TB95 SU98:TB98">
    <cfRule type="expression" priority="1205" aboveAverage="0" equalAverage="0" bottom="0" percent="0" rank="0" text="" dxfId="1211">
      <formula>COUNTA(SU16:SU18)&gt;0</formula>
    </cfRule>
  </conditionalFormatting>
  <conditionalFormatting sqref="SU18:TB18 SU21:TB21 SU24:TB24 SU27:TB27 SU30:TB30 SU33:TB33 SU36:TB36 SU39:TB39 SU42:TB42 SU45:TB45 SU48:TB48 SU51:TB51 SU54:TB54 SU57:TB57 SU60:TB60 SU63:TB63 SU66:TB66 SU69:TB69 SU72:TB72 SU75:TB75 SU78:TB78 SU81:TB81 SU84:TB84 SU87:TB87 SU90:TB90 SU93:TB93 SU96:TB96 SU99:TB99 SU12:TB12 SU15:TB15">
    <cfRule type="expression" priority="1206" aboveAverage="0" equalAverage="0" bottom="0" percent="0" rank="0" text="" dxfId="1212">
      <formula>COUNTIF($TC$7:$TJ$99,SU11)&lt;1</formula>
    </cfRule>
    <cfRule type="expression" priority="1207" aboveAverage="0" equalAverage="0" bottom="0" percent="0" rank="0" text="" dxfId="1213">
      <formula>COUNTA(SU10:SU12)&gt;0</formula>
    </cfRule>
  </conditionalFormatting>
  <conditionalFormatting sqref="SU17:TB17 SU20:TB20 SU23:TB23 SU26:TB26 SU29:TB29 SU32:TB32 SU35:TB35 SU38:TB38 SU41:TB41 SU44:TB44 SU47:TB47 SU50:TB50 SU53:TB53 SU56:TB56 SU59:TB59 SU62:TB62 SU65:TB65 SU68:TB68 SU71:TB71 SU74:TB74 SU77:TB77 SU80:TB80 SU83:TB83 SU86:TB86 SU89:TB89 SU92:TB92 SU95:TB95 SU98:TB98 SU11:TB11 SU14:TB14">
    <cfRule type="expression" priority="1208" aboveAverage="0" equalAverage="0" bottom="0" percent="0" rank="0" text="" dxfId="1214">
      <formula>COUNTIF($TC$7:$TJ$99,SU11)&lt;1</formula>
    </cfRule>
  </conditionalFormatting>
  <conditionalFormatting sqref="SU16:TB16 SU19:TB19 SU22:TB22 SU25:TB25 SU28:TB28 SU31:TB31 SU34:TB34 SU37:TB37 SU40:TB40 SU43:TB43 SU46:TB46 SU49:TB49 SU52:TB52 SU55:TB55 SU58:TB58 SU61:TB61 SU64:TB64 SU67:TB67 SU70:TB70 SU73:TB73 SU76:TB76 SU79:TB79 SU82:TB82 SU85:TB85 SU88:TB88 SU91:TB91 SU94:TB94 SU97:TB97 SU10:TB10 SU13:TB13">
    <cfRule type="expression" priority="1209" aboveAverage="0" equalAverage="0" bottom="0" percent="0" rank="0" text="" dxfId="1215">
      <formula>COUNTIF($TC$7:$TJ$99,SU11)&lt;1</formula>
    </cfRule>
    <cfRule type="expression" priority="1210" aboveAverage="0" equalAverage="0" bottom="0" percent="0" rank="0" text="" dxfId="1216">
      <formula>COUNTA(SU10:SU12)&gt;0</formula>
    </cfRule>
  </conditionalFormatting>
  <conditionalFormatting sqref="TC9:TJ9">
    <cfRule type="expression" priority="1211" aboveAverage="0" equalAverage="0" bottom="0" percent="0" rank="0" text="" dxfId="1217">
      <formula>COUNTIF($SU$7:$TB$99,TC8)&lt;1</formula>
    </cfRule>
  </conditionalFormatting>
  <conditionalFormatting sqref="TC8:TJ8">
    <cfRule type="expression" priority="1212" aboveAverage="0" equalAverage="0" bottom="0" percent="0" rank="0" text="" dxfId="1218">
      <formula>COUNTIF($TC$7:$TJ$99,TC8)&gt;1</formula>
    </cfRule>
    <cfRule type="expression" priority="1213" aboveAverage="0" equalAverage="0" bottom="0" percent="0" rank="0" text="" dxfId="1219">
      <formula>COUNTIF($SU$7:$TB$99,TC8)&lt;1</formula>
    </cfRule>
  </conditionalFormatting>
  <conditionalFormatting sqref="TC7:TJ7">
    <cfRule type="expression" priority="1214" aboveAverage="0" equalAverage="0" bottom="0" percent="0" rank="0" text="" dxfId="1220">
      <formula>COUNTIF($SU$7:$TB$99,TC8)&lt;1</formula>
    </cfRule>
  </conditionalFormatting>
  <conditionalFormatting sqref="TC18:TJ18 TC21:TJ21 TC24:TJ24 TC27:TJ27 TC30:TJ30 TC33:TJ33 TC36:TJ36 TC39:TJ39 TC42:TJ42 TC45:TJ45 TC48:TJ48 TC51:TJ51 TC54:TJ54 TC57:TJ57 TC60:TJ60 TC63:TJ63 TC66:TJ66 TC69:TJ69 TC72:TJ72 TC75:TJ75 TC78:TJ78 TC81:TJ81 TC84:TJ84 TC87:TJ87 TC90:TJ90 TC93:TJ93 TC96:TJ96 TC99:TJ99 TC12:TJ12 TC15:TJ15">
    <cfRule type="expression" priority="1215" aboveAverage="0" equalAverage="0" bottom="0" percent="0" rank="0" text="" dxfId="1221">
      <formula>COUNTIF($SU$7:$TB$99,TC11)&lt;1</formula>
    </cfRule>
  </conditionalFormatting>
  <conditionalFormatting sqref="TC17:TJ17 TC20:TJ20 TC23:TJ23 TC26:TJ26 TC29:TJ29 TC32:TJ32 TC35:TJ35 TC38:TJ38 TC41:TJ41 TC44:TJ44 TC47:TJ47 TC50:TJ50 TC53:TJ53 TC56:TJ56 TC59:TJ59 TC62:TJ62 TC65:TJ65 TC68:TJ68 TC71:TJ71 TC74:TJ74 TC77:TJ77 TC80:TJ80 TC83:TJ83 TC86:TJ86 TC89:TJ89 TC92:TJ92 TC95:TJ95 TC98:TJ98 TC11:TJ11 TC14:TJ14">
    <cfRule type="expression" priority="1216" aboveAverage="0" equalAverage="0" bottom="0" percent="0" rank="0" text="" dxfId="1222">
      <formula>COUNTIF($TC$7:$TJ$99,TC11)&gt;1</formula>
    </cfRule>
    <cfRule type="expression" priority="1217" aboveAverage="0" equalAverage="0" bottom="0" percent="0" rank="0" text="" dxfId="1223">
      <formula>COUNTIF($SU$7:$TB$99,TC11)&lt;1</formula>
    </cfRule>
  </conditionalFormatting>
  <conditionalFormatting sqref="TC16:TJ16 TC19:TJ19 TC22:TJ22 TC25:TJ25 TC28:TJ28 TC31:TJ31 TC34:TJ34 TC37:TJ37 TC40:TJ40 TC43:TJ43 TC46:TJ46 TC49:TJ49 TC52:TJ52 TC55:TJ55 TC58:TJ58 TC61:TJ61 TC64:TJ64 TC67:TJ67 TC70:TJ70 TC73:TJ73 TC76:TJ76 TC79:TJ79 TC82:TJ82 TC85:TJ85 TC88:TJ88 TC91:TJ91 TC94:TJ94 TC97:TJ97 TC10:TJ10 TC13:TJ13">
    <cfRule type="expression" priority="1218" aboveAverage="0" equalAverage="0" bottom="0" percent="0" rank="0" text="" dxfId="1224">
      <formula>COUNTIF($SU$7:$TB$99,TC11)&lt;1</formula>
    </cfRule>
  </conditionalFormatting>
  <conditionalFormatting sqref="RG9:RT9">
    <cfRule type="expression" priority="1219" aboveAverage="0" equalAverage="0" bottom="0" percent="0" rank="0" text="" dxfId="1225">
      <formula>COUNTIF($RU$7:$SH$99,RG8)&lt;1</formula>
    </cfRule>
    <cfRule type="expression" priority="1220" aboveAverage="0" equalAverage="0" bottom="0" percent="0" rank="0" text="" dxfId="1226">
      <formula>COUNTA(RG7:RG9)&gt;0</formula>
    </cfRule>
  </conditionalFormatting>
  <conditionalFormatting sqref="RG8:RT8">
    <cfRule type="expression" priority="1221" aboveAverage="0" equalAverage="0" bottom="0" percent="0" rank="0" text="" dxfId="1227">
      <formula>COUNTA(RG7:RG9,RG8)&gt;0</formula>
    </cfRule>
    <cfRule type="expression" priority="1222" aboveAverage="0" equalAverage="0" bottom="0" percent="0" rank="0" text="" dxfId="1228">
      <formula>COUNTIF($RU$7:$SH$99,RG8)&lt;1</formula>
    </cfRule>
  </conditionalFormatting>
  <conditionalFormatting sqref="RG7:RT7">
    <cfRule type="expression" priority="1223" aboveAverage="0" equalAverage="0" bottom="0" percent="0" rank="0" text="" dxfId="1229">
      <formula>COUNTIF($RU$7:$SH$99,RG8)&lt;1</formula>
    </cfRule>
    <cfRule type="expression" priority="1224" aboveAverage="0" equalAverage="0" bottom="0" percent="0" rank="0" text="" dxfId="1230">
      <formula>COUNTA(RG7:RG9)&gt;0</formula>
    </cfRule>
  </conditionalFormatting>
  <conditionalFormatting sqref="RG18:RT18 RG21:RT21 RG24:RT24 RG27:RT27 RG30:RT30 RG33:RT33 RG36:RT36 RG39:RT39 RG42:RT42 RG45:RT45 RG48:RT48 RG51:RT51 RG54:RT54 RG57:RT57 RG60:RT60 RG63:RT63 RG66:RT66 RG69:RT69 RG72:RT72 RG75:RT75 RG78:RT78 RG81:RT81 RG84:RT84 RG87:RT87 RG90:RT90 RG93:RT93 RG96:RK96 RG99:RT99 RG12:RT12 RG15:RT15 RT96">
    <cfRule type="expression" priority="1225" aboveAverage="0" equalAverage="0" bottom="0" percent="0" rank="0" text="" dxfId="1231">
      <formula>COUNTIF($RU$7:$SH$99,RG11)&lt;1</formula>
    </cfRule>
    <cfRule type="expression" priority="1226" aboveAverage="0" equalAverage="0" bottom="0" percent="0" rank="0" text="" dxfId="1232">
      <formula>COUNTA(RG10:RG12)&gt;0</formula>
    </cfRule>
  </conditionalFormatting>
  <conditionalFormatting sqref="RG17:RT17 RG20:RT20 RG23:RT23 RG26:RT26 RG29:RT29 RG32:RT32 RG35:RT35 RG38:RT38 RG41:RT41 RG44:RT44 RG47:RT47 RG50:RT50 RG53:RT53 RG56:RT56 RG59:RT59 RG62:RT62 RG65:RT65 RG68:RT68 RG71:RT71 RG74:RT74 RG77:RT77 RG80:RT80 RG83:RT83 RG86:RT86 RG89:RT89 RG92:RT92 RG95:RK95 RG98:RT98 RG11:RT11 RG14:RT14 RT95">
    <cfRule type="expression" priority="1227" aboveAverage="0" equalAverage="0" bottom="0" percent="0" rank="0" text="" dxfId="1233">
      <formula>COUNTA(RG10:RG12,RG11)&gt;0</formula>
    </cfRule>
    <cfRule type="expression" priority="1228" aboveAverage="0" equalAverage="0" bottom="0" percent="0" rank="0" text="" dxfId="1234">
      <formula>COUNTIF($RU$7:$SH$99,RG11)&lt;1</formula>
    </cfRule>
  </conditionalFormatting>
  <conditionalFormatting sqref="RG16:RT16 RG19:RT19 RG22:RT22 RG25:RT25 RG28:RT28 RG31:RT31 RG34:RT34 RG37:RT37 RG40:RT40 RG43:RT43 RG46:RT46 RG49:RT49 RG52:RT52 RG55:RT55 RG58:RT58 RG61:RT61 RG64:RT64 RG67:RT67 RG70:RT70 RG73:RT73 RG76:RT76 RG79:RT79 RG82:RT82 RG85:RT85 RG88:RT88 RG91:RT91 RG94:RK94 RG97:RT97 RG10:RT10 RG13:RT13 RT94">
    <cfRule type="expression" priority="1229" aboveAverage="0" equalAverage="0" bottom="0" percent="0" rank="0" text="" dxfId="1235">
      <formula>COUNTIF($RU$7:$SH$99,RG11)&lt;1</formula>
    </cfRule>
    <cfRule type="expression" priority="1230" aboveAverage="0" equalAverage="0" bottom="0" percent="0" rank="0" text="" dxfId="1236">
      <formula>COUNTA(RG10:RG12)&gt;0</formula>
    </cfRule>
  </conditionalFormatting>
  <conditionalFormatting sqref="RU9:SH9">
    <cfRule type="expression" priority="1231" aboveAverage="0" equalAverage="0" bottom="0" percent="0" rank="0" text="" dxfId="1237">
      <formula>COUNTIF($RG$7:$RT$99,RU8)&lt;1</formula>
    </cfRule>
  </conditionalFormatting>
  <conditionalFormatting sqref="RU8:SH8">
    <cfRule type="expression" priority="1232" aboveAverage="0" equalAverage="0" bottom="0" percent="0" rank="0" text="" dxfId="1238">
      <formula>COUNTIF($RU$7:$SH$99,RU8)&gt;1</formula>
    </cfRule>
    <cfRule type="expression" priority="1233" aboveAverage="0" equalAverage="0" bottom="0" percent="0" rank="0" text="" dxfId="1239">
      <formula>COUNTIF($RG$7:$RT$99,RU8)&lt;1</formula>
    </cfRule>
  </conditionalFormatting>
  <conditionalFormatting sqref="RU7:SH7">
    <cfRule type="expression" priority="1234" aboveAverage="0" equalAverage="0" bottom="0" percent="0" rank="0" text="" dxfId="1240">
      <formula>COUNTIF($RG$7:$RT$98,RU8)&lt;1</formula>
    </cfRule>
  </conditionalFormatting>
  <conditionalFormatting sqref="RU18:SH18 RU21:SH21 RU24:SH24 RU27:SH27 RU30:SH30 RU33:SH33 RU45:SH45 RU48:SH48 RU51:SH51 RU54:SH54 RU57:SH57 RV60:SH60 RU63:SH63 RU66:SH66 RU69:SH69 RU72:SH72 RU75:SH75 RU78:SH78 RU81:SH81 RU84:SH84 SH87 RV90:SH90 RU93:SH93 RU96 RW99:SH99 RU12:SH12 RU15:SH15 SH96 RU36:SH36 RU39:SH39 RU42:SH42 RW96:RY96">
    <cfRule type="expression" priority="1235" aboveAverage="0" equalAverage="0" bottom="0" percent="0" rank="0" text="" dxfId="1241">
      <formula>COUNTIF($RG$7:$RT$99,RU11)&lt;1</formula>
    </cfRule>
  </conditionalFormatting>
  <conditionalFormatting sqref="RU17:SH17 RU20:SH20 RU23:SH23 RU26:SH26 RU29:SH29 RU32:SH32 RU44:SH44 RU47:SH47 RU50:SH50 RU53:SH53 RU56:SH56 RV59:SH59 RU62:SH62 RU65:SH65 RU68:SH68 RU71:SH71 RU74:SH74 RU77:SH77 RU80:SH80 RU83:SH83 SH86 RV89:SH89 RU92:SH92 RU95 RW98:SH98 RU11:SH11 RU14:SH14 SH95 RU35:SH35 RU38:SH38 RU41:SH41 RW95:RY95">
    <cfRule type="expression" priority="1236" aboveAverage="0" equalAverage="0" bottom="0" percent="0" rank="0" text="" dxfId="1242">
      <formula>COUNTIF($RU$7:$SH$99,RU11)&gt;1</formula>
    </cfRule>
    <cfRule type="expression" priority="1237" aboveAverage="0" equalAverage="0" bottom="0" percent="0" rank="0" text="" dxfId="1243">
      <formula>COUNTIF($RG$7:$RT$99,RU11)&lt;1</formula>
    </cfRule>
  </conditionalFormatting>
  <conditionalFormatting sqref="RU16:SH16 RU19:SH19 RU22:SH22 RU25:SH25 RU28:SH28 RU31:SH31 RU43:SH43 RU46:SH46 RU49:SH49 RU52:SH52 RU55:SH55 RV58:SH58 RU61:SH61 RU64:SH64 RU67:SH67 RU70:SH70 RU73:SH73 RU76:SH76 RU79:SH79 RU82:SH82 SH85 RV88:SH88 RV91:SH91 RU94 RW97:SH97 RU10:SH10 RU13:SH13 SH94 RU34:SH34 RU37:SH37 RU40:SH40 RW94:RY94">
    <cfRule type="expression" priority="1238" aboveAverage="0" equalAverage="0" bottom="0" percent="0" rank="0" text="" dxfId="1244">
      <formula>COUNTIF($RG$7:$RT$98,RU11)&lt;1</formula>
    </cfRule>
  </conditionalFormatting>
  <conditionalFormatting sqref="QO8:RB8">
    <cfRule type="expression" priority="1239" aboveAverage="0" equalAverage="0" bottom="0" percent="0" rank="0" text="" dxfId="1245">
      <formula>COUNTIF($QO$7:$RB$99,QO8)&gt;1</formula>
    </cfRule>
    <cfRule type="expression" priority="1240" aboveAverage="0" equalAverage="0" bottom="0" percent="0" rank="0" text="" dxfId="1246">
      <formula>COUNTIF($QA$7:$QN$99,QO8)&lt;1</formula>
    </cfRule>
  </conditionalFormatting>
  <conditionalFormatting sqref="QO9:RB9">
    <cfRule type="expression" priority="1241" aboveAverage="0" equalAverage="0" bottom="0" percent="0" rank="0" text="" dxfId="1247">
      <formula>COUNTIF($QA$7:$QN$99,QO8)&lt;1</formula>
    </cfRule>
  </conditionalFormatting>
  <conditionalFormatting sqref="QO7:RB7">
    <cfRule type="expression" priority="1242" aboveAverage="0" equalAverage="0" bottom="0" percent="0" rank="0" text="" dxfId="1248">
      <formula>COUNTIF($QA$7:$QN$99,QO8)&lt;1</formula>
    </cfRule>
  </conditionalFormatting>
  <conditionalFormatting sqref="QO17:RB17 QO20:RB20 QO23:RB23 QO26:RB26 QO29:RB29 QO32:RB32 QO35:RB35 QO38:RB38 QO41:RB41 QO44:RB44 QO47:RB47 QO50:RB50 QO53:RB53 QO56:RB56 QO59:RB59 QO62:RB62 QO65:RB65 QO68:RB68 QO71:RB71 QO74:RB74 QO77:RB77 QO80:RB80 QO83:RB83 QO86:RB86 QO89:RB89 QO92:RB92 QO95:RB95 QO98:RB98 QO11:RB11 QO14:RB14">
    <cfRule type="expression" priority="1243" aboveAverage="0" equalAverage="0" bottom="0" percent="0" rank="0" text="" dxfId="1249">
      <formula>COUNTIF($QO$7:$RB$99,QO11)&gt;1</formula>
    </cfRule>
    <cfRule type="expression" priority="1244" aboveAverage="0" equalAverage="0" bottom="0" percent="0" rank="0" text="" dxfId="1250">
      <formula>COUNTIF($QA$7:$QN$99,QO11)&lt;1</formula>
    </cfRule>
  </conditionalFormatting>
  <conditionalFormatting sqref="QO18:RB18 QO21:RB21 QO24:RB24 QO27:RB27 QO30:RB30 QO33:RB33 QO36:RB36 QO39:RB39 QO42:RB42 QO45:RB45 QO48:RB48 QO51:RB51 QO54:RB54 QO57:RB57 QO60:RB60 QO63:RB63 QO66:RB66 QO69:RB69 QO72:RB72 QO75:RB75 QO78:RB78 QO81:RB81 QO84:RB84 QO87:RB87 QO90:RB90 QO93:RB93 QO96:RB96 QO99:RB99 QO12:RB12 QO15:RB15">
    <cfRule type="expression" priority="1245" aboveAverage="0" equalAverage="0" bottom="0" percent="0" rank="0" text="" dxfId="1251">
      <formula>COUNTIF($QA$7:$QN$99,QO11)&lt;1</formula>
    </cfRule>
  </conditionalFormatting>
  <conditionalFormatting sqref="QO16:RB16 QO19:RB19 QO22:RB22 QO25:RB25 QO28:RB28 QO31:RB31 QO34:RB34 QO37:RB37 QO40:RB40 QO43:RB43 QO46:RB46 QO49:RB49 QO52:RB52 QO55:RB55 QO58:RB58 QO61:RB61 QO64:RB64 QO67:RB67 QO70:RB70 QO73:RB73 QO76:RB76 QO79:RB79 QO82:RB82 QO85:RB85 QO88:RB88 QO91:RB91 QO94:RB94 QO97:RB97 QO10:RB10 QO13:RB13">
    <cfRule type="expression" priority="1246" aboveAverage="0" equalAverage="0" bottom="0" percent="0" rank="0" text="" dxfId="1252">
      <formula>COUNTIF($QA$7:$QN$99,QO11)&lt;1</formula>
    </cfRule>
  </conditionalFormatting>
  <conditionalFormatting sqref="QA9:QN9">
    <cfRule type="expression" priority="1247" aboveAverage="0" equalAverage="0" bottom="0" percent="0" rank="0" text="" dxfId="1253">
      <formula>COUNTA(QA7:QA9)&gt;0</formula>
    </cfRule>
    <cfRule type="expression" priority="1248" aboveAverage="0" equalAverage="0" bottom="0" percent="0" rank="0" text="" dxfId="1254">
      <formula>COUNTIF($QO$7:$RB$99,QA8)&lt;1</formula>
    </cfRule>
  </conditionalFormatting>
  <conditionalFormatting sqref="QA8:QN8">
    <cfRule type="expression" priority="1249" aboveAverage="0" equalAverage="0" bottom="0" percent="0" rank="0" text="" dxfId="1255">
      <formula>COUNTIF($QO$7:$RB$99,QA8)&lt;1</formula>
    </cfRule>
    <cfRule type="expression" priority="1250" aboveAverage="0" equalAverage="0" bottom="0" percent="0" rank="0" text="" dxfId="1256">
      <formula>COUNTA(QA7:QA9)&gt;0</formula>
    </cfRule>
  </conditionalFormatting>
  <conditionalFormatting sqref="QA7:QN7">
    <cfRule type="expression" priority="1251" aboveAverage="0" equalAverage="0" bottom="0" percent="0" rank="0" text="" dxfId="1257">
      <formula>COUNTIF($QO$7:$RB$99,QA8)&lt;1</formula>
    </cfRule>
    <cfRule type="expression" priority="1252" aboveAverage="0" equalAverage="0" bottom="0" percent="0" rank="0" text="" dxfId="1258">
      <formula>COUNTA(QA7:QA9)&gt;0</formula>
    </cfRule>
  </conditionalFormatting>
  <conditionalFormatting sqref="QA18:QN18 QA21:QN21 QA24:QN24 QA27:QN27 QA30:QN30 QA33:QN33 QA36:QN36 QA39:QN39 QA42:QN42 QA45:QN45 QA48:QN48 QA51:QN51 QA54:QN54 QA57:QN57 QA60:QN60 QA63:QN63 QA66:QN66 QA69:QN69 QA72:QN72 QA75:QN75 QA78:QN78 QA81:QN81 QA84:QN84 QA87:QN87 QA90:QN90 QA93:QN93 QA96:QN96 QA99:QN99 QA12:QN12 QA15:QN15">
    <cfRule type="expression" priority="1253" aboveAverage="0" equalAverage="0" bottom="0" percent="0" rank="0" text="" dxfId="1259">
      <formula>COUNTA(QA10:QA12)&gt;0</formula>
    </cfRule>
    <cfRule type="expression" priority="1254" aboveAverage="0" equalAverage="0" bottom="0" percent="0" rank="0" text="" dxfId="1260">
      <formula>COUNTIF($QO$7:$RB$99,QA11)&lt;1</formula>
    </cfRule>
  </conditionalFormatting>
  <conditionalFormatting sqref="QA17:QN17 QA20:QN20 QA23:QN23 QA26:QN26 QA29:QN29 QA32:QN32 QA35:QN35 QA38:QN38 QA41:QN41 QA44:QN44 QA47:QN47 QA50:QN50 QA53:QN53 QA56:QN56 QA59:QN59 QA62:QN62 QA65:QN65 QA68:QN68 QA71:QN71 QA74:QN74 QA77:QN77 QA80:QN80 QA83:QN83 QA86:QN86 QA89:QN89 QA92:QN92 QA95:QN95 QA98:QN98 QA11:QN11 QA14:QN14">
    <cfRule type="expression" priority="1255" aboveAverage="0" equalAverage="0" bottom="0" percent="0" rank="0" text="" dxfId="1261">
      <formula>COUNTIF($QO$7:$RB$99,QA11)&lt;1</formula>
    </cfRule>
    <cfRule type="expression" priority="1256" aboveAverage="0" equalAverage="0" bottom="0" percent="0" rank="0" text="" dxfId="1262">
      <formula>COUNTA(QA10:QA12)&gt;0</formula>
    </cfRule>
  </conditionalFormatting>
  <conditionalFormatting sqref="QA16:QN16 QA19:QN19 QA22:QN22 QA25:QN25 QA28:QN28 QA31:QN31 QA34:QN34 QA37:QN37 QA40:QN40 QA43:QN43 QA46:QN46 QA49:QN49 QA52:QN52 QA55:QN55 QA58:QN58 QA61:QN61 QA64:QN64 QA67:QN67 QA70:QN70 QA73:QN73 QA76:QN76 QA79:QN79 QA82:QN82 QA85:QN85 QA88:QN88 QA91:QN91 QA94:QN94 QA97:QN97 QA10:QN10 QA13:QN13">
    <cfRule type="expression" priority="1257" aboveAverage="0" equalAverage="0" bottom="0" percent="0" rank="0" text="" dxfId="1263">
      <formula>COUNTIF($QO$7:$RB$99,QA11)&lt;1</formula>
    </cfRule>
    <cfRule type="expression" priority="1258" aboveAverage="0" equalAverage="0" bottom="0" percent="0" rank="0" text="" dxfId="1264">
      <formula>COUNTA(QA10:QA12)&gt;0</formula>
    </cfRule>
  </conditionalFormatting>
  <conditionalFormatting sqref="B9:P9 B12:P12 B15:P15">
    <cfRule type="expression" priority="1259" aboveAverage="0" equalAverage="0" bottom="0" percent="0" rank="0" text="" dxfId="1265">
      <formula>COUNTA(B7:B9)&gt;0</formula>
    </cfRule>
  </conditionalFormatting>
  <conditionalFormatting sqref="B8:P8 B11:P11 B14:P14">
    <cfRule type="expression" priority="1260" aboveAverage="0" equalAverage="0" bottom="0" percent="0" rank="0" text="" dxfId="1266">
      <formula>COUNTA(B7:B9)&gt;0</formula>
    </cfRule>
  </conditionalFormatting>
  <conditionalFormatting sqref="B7:P7 B10:P10 B13:P13">
    <cfRule type="expression" priority="1261" aboveAverage="0" equalAverage="0" bottom="0" percent="0" rank="0" text="" dxfId="1267">
      <formula>COUNTA(B7:B9)&gt;0</formula>
    </cfRule>
  </conditionalFormatting>
  <conditionalFormatting sqref="B9:P9">
    <cfRule type="expression" priority="1262" aboveAverage="0" equalAverage="0" bottom="0" percent="0" rank="0" text="" dxfId="1268">
      <formula>COUNTIF($Q$7:$AG$99,B8)&lt;1</formula>
    </cfRule>
  </conditionalFormatting>
  <conditionalFormatting sqref="B8:P8">
    <cfRule type="expression" priority="1263" aboveAverage="0" equalAverage="0" bottom="0" percent="0" rank="0" text="" dxfId="1269">
      <formula>COUNTIF($Q$7:$AG$99,B8)&lt;1</formula>
    </cfRule>
  </conditionalFormatting>
  <conditionalFormatting sqref="B7:P7">
    <cfRule type="expression" priority="1264" aboveAverage="0" equalAverage="0" bottom="0" percent="0" rank="0" text="" dxfId="1270">
      <formula>COUNTIF($Q$7:$AG$99,B8)&lt;1</formula>
    </cfRule>
  </conditionalFormatting>
  <conditionalFormatting sqref="B18:P18 B21:P21 B24:P24 B27:P27 B30:P30 B33:P33 B36:P36 B39:P39 B42:P42 B45:P45 B48:P48 B51:P51 B54:P54 B57:P57 B60:P60 B63:P63 B66:P66 B69:P69 B72:P72 B75:P75 B78:P78 B81:P81 B84:P84 B87:P87 B90:P90 B93:P93 B96:P96 B99:P99">
    <cfRule type="expression" priority="1265" aboveAverage="0" equalAverage="0" bottom="0" percent="0" rank="0" text="" dxfId="1271">
      <formula>COUNTA(B16:B18)&gt;0</formula>
    </cfRule>
  </conditionalFormatting>
  <conditionalFormatting sqref="B17:P17 B20:P20 B23:P23 B26:P26 B29:P29 B32:P32 B35:P35 B38:P38 B41:P41 B44:P44 B47:P47 B50:P50 B53:P53 B56:P56 B59:P59 B62:P62 B65:P65 B68:P68 B71:P71 B74:P74 B77:P77 B80:P80 B83:P83 B86:P86 B89:P89 B92:P92 B95:P95 B98:P98">
    <cfRule type="expression" priority="1266" aboveAverage="0" equalAverage="0" bottom="0" percent="0" rank="0" text="" dxfId="1272">
      <formula>COUNTA(B16:B18)&gt;0</formula>
    </cfRule>
  </conditionalFormatting>
  <conditionalFormatting sqref="B16:P16 B19:P19 B22:P22 B25:P25 B28:P28 B31:P31 B34:P34 B37:P37 B40:P40 B43:P43 B46:P46 B49:P49 B52:P52 B55:P55 B58:P58 B61:P61 B64:P64 B67:P67 B70:P70 B73:P73 B76:P76 B79:P79 B82:P82 B85:P85 B88:P88 B91:P91 B94:P94 B97:P97">
    <cfRule type="expression" priority="1267" aboveAverage="0" equalAverage="0" bottom="0" percent="0" rank="0" text="" dxfId="1273">
      <formula>COUNTA(B16:B18)&gt;0</formula>
    </cfRule>
  </conditionalFormatting>
  <conditionalFormatting sqref="B18:P18 B21:P21 B24:P24 B27:P27 B30:P30 B33:P33 B36:P36 B39:P39 B42:P42 B45:P45 B48:P48 B51:P51 B54:P54 B57:P57 B60:P60 B63:P63 B66:P66 B69:P69 B72:P72 B75:P75 B78:P78 B81:P81 B84:P84 B87:P87 B90:P90 B93:P93 B96:P96 B99:P99 B12:P12 B15:P15">
    <cfRule type="expression" priority="1268" aboveAverage="0" equalAverage="0" bottom="0" percent="0" rank="0" text="" dxfId="1274">
      <formula>COUNTIF($Q$7:$AG$99,B11)&lt;1</formula>
    </cfRule>
  </conditionalFormatting>
  <conditionalFormatting sqref="B17:P17 B20:P20 B23:P23 B26:P26 B29:P29 B32:P32 B35:P35 B38:P38 B41:P41 B44:P44 B47:P47 B50:P50 B53:P53 B56:P56 B59:P59 B62:P62 B65:P65 B68:P68 B71:P71 B74:P74 B77:P77 B80:P80 B83:P83 B86:P86 B89:P89 B92:P92 B95:P95 B98:P98 B11:P11 B14:P14">
    <cfRule type="expression" priority="1269" aboveAverage="0" equalAverage="0" bottom="0" percent="0" rank="0" text="" dxfId="1275">
      <formula>COUNTIF($Q$7:$AG$99,B11)&lt;1</formula>
    </cfRule>
  </conditionalFormatting>
  <conditionalFormatting sqref="B16:P16 B19:P19 B22:P22 B25:P25 B28:P28 B31:P31 B34:P34 B37:P37 B40:P40 B43:P43 B46:P46 B49:P49 B52:P52 B55:P55 B58:P58 B61:P61 B64:P64 B67:P67 B70:P70 B73:P73 B76:P76 B79:P79 B82:P82 B85:P85 B88:P88 B91:P91 B94:P94 B97:P97 B10:P10 B13:P13">
    <cfRule type="expression" priority="1270" aboveAverage="0" equalAverage="0" bottom="0" percent="0" rank="0" text="" dxfId="1276">
      <formula>COUNTIF($Q$7:$AG$99,B11)&lt;1</formula>
    </cfRule>
  </conditionalFormatting>
  <conditionalFormatting sqref="Q9:T9">
    <cfRule type="expression" priority="1271" aboveAverage="0" equalAverage="0" bottom="0" percent="0" rank="0" text="" dxfId="1277">
      <formula>COUNTIF($B$7:$P$99,Q8)&lt;1</formula>
    </cfRule>
  </conditionalFormatting>
  <conditionalFormatting sqref="Q7:T7">
    <cfRule type="expression" priority="1272" aboveAverage="0" equalAverage="0" bottom="0" percent="0" rank="0" text="" dxfId="1278">
      <formula>COUNTIF($B$7:$P$99,Q8)&lt;1</formula>
    </cfRule>
  </conditionalFormatting>
  <conditionalFormatting sqref="Q8:T8">
    <cfRule type="expression" priority="1273" aboveAverage="0" equalAverage="0" bottom="0" percent="0" rank="0" text="" dxfId="1279">
      <formula>COUNTIF($B$7:$P$99,Q8)&lt;1</formula>
    </cfRule>
    <cfRule type="expression" priority="1274" aboveAverage="0" equalAverage="0" bottom="0" percent="0" rank="0" text="" dxfId="1280">
      <formula>COUNTIF($Q$7:$AG$99,Q8)&gt;1</formula>
    </cfRule>
  </conditionalFormatting>
  <conditionalFormatting sqref="Q18:T18">
    <cfRule type="expression" priority="1275" aboveAverage="0" equalAverage="0" bottom="0" percent="0" rank="0" text="" dxfId="1281">
      <formula>COUNTIF($B$7:$P$99,Q17)&lt;1</formula>
    </cfRule>
  </conditionalFormatting>
  <conditionalFormatting sqref="Q16:T16">
    <cfRule type="expression" priority="1276" aboveAverage="0" equalAverage="0" bottom="0" percent="0" rank="0" text="" dxfId="1282">
      <formula>COUNTIF($B$7:$P$99,Q17)&lt;1</formula>
    </cfRule>
  </conditionalFormatting>
  <conditionalFormatting sqref="Q17:T17">
    <cfRule type="expression" priority="1277" aboveAverage="0" equalAverage="0" bottom="0" percent="0" rank="0" text="" dxfId="1283">
      <formula>COUNTIF($B$7:$P$99,Q17)&lt;1</formula>
    </cfRule>
    <cfRule type="expression" priority="1278" aboveAverage="0" equalAverage="0" bottom="0" percent="0" rank="0" text="" dxfId="1284">
      <formula>COUNTIF($Q$7:$AG$99,Q17)&gt;1</formula>
    </cfRule>
  </conditionalFormatting>
  <conditionalFormatting sqref="AZ9:BM9">
    <cfRule type="expression" priority="1279" aboveAverage="0" equalAverage="0" bottom="0" percent="0" rank="0" text="" dxfId="1285">
      <formula>COUNTIF($AL$7:$AY$99,AZ8)&lt;1</formula>
    </cfRule>
  </conditionalFormatting>
  <conditionalFormatting sqref="AZ7:BM7">
    <cfRule type="expression" priority="1280" aboveAverage="0" equalAverage="0" bottom="0" percent="0" rank="0" text="" dxfId="1286">
      <formula>COUNTIF($AL$7:$AY$99,AZ8)&lt;1</formula>
    </cfRule>
  </conditionalFormatting>
  <conditionalFormatting sqref="AZ8:BM8">
    <cfRule type="expression" priority="1281" aboveAverage="0" equalAverage="0" bottom="0" percent="0" rank="0" text="" dxfId="1287">
      <formula>COUNTIF($AL$7:$AY$99,AZ8)&lt;1</formula>
    </cfRule>
    <cfRule type="expression" priority="1282" aboveAverage="0" equalAverage="0" bottom="0" percent="0" rank="0" text="" dxfId="1288">
      <formula>COUNTIF($AZ$7:$BM$99,AZ8)&gt;1</formula>
    </cfRule>
  </conditionalFormatting>
  <conditionalFormatting sqref="BA18:BF18 BI18:BM18">
    <cfRule type="expression" priority="1283" aboveAverage="0" equalAverage="0" bottom="0" percent="0" rank="0" text="" dxfId="1289">
      <formula>COUNTIF($AL$7:$AY$99,BA17)&lt;1</formula>
    </cfRule>
  </conditionalFormatting>
  <conditionalFormatting sqref="BA16:BF16 BI16:BM16">
    <cfRule type="expression" priority="1284" aboveAverage="0" equalAverage="0" bottom="0" percent="0" rank="0" text="" dxfId="1290">
      <formula>COUNTIF($AL$7:$AY$99,BA17)&lt;1</formula>
    </cfRule>
  </conditionalFormatting>
  <conditionalFormatting sqref="BA17:BF17 BI17:BM17">
    <cfRule type="expression" priority="1285" aboveAverage="0" equalAverage="0" bottom="0" percent="0" rank="0" text="" dxfId="1291">
      <formula>COUNTIF($AL$7:$AY$99,BA17)&lt;1</formula>
    </cfRule>
    <cfRule type="expression" priority="1286" aboveAverage="0" equalAverage="0" bottom="0" percent="0" rank="0" text="" dxfId="1292">
      <formula>COUNTIF($AZ$7:$BM$99,BA17)&gt;1</formula>
    </cfRule>
  </conditionalFormatting>
  <conditionalFormatting sqref="AL9:AY9 AL12:AY12 AL15:AY15 AL18:AY18 AL21:AY21 AL24:AY24 AL27:AY27 AL30:AY30 AL33:AY33 AL36:AY36 AL39:AY39 AL42:AY42 AL45:AY45 AL48:AY48 AL51:AY51 AL54:AY54 AL57:AY57 AL60:AY60 AL63:AY63 AL66:AY66 AL69:AY69 AL72:AY72 AL75:AY75 AL78:AY78 AL81:AY81 AL84:AY84 AL87:AY87 AL90:AY90 AL93:AY93">
    <cfRule type="expression" priority="1287" aboveAverage="0" equalAverage="0" bottom="0" percent="0" rank="0" text="" dxfId="1293">
      <formula>COUNTA(AL7:AL9)&gt;0</formula>
    </cfRule>
  </conditionalFormatting>
  <conditionalFormatting sqref="AL8:AY8 AL11:AY11 AL14:AY14 AL17:AY17 AL20:AY20 AL23:AY23 AL26:AY26 AL29:AY29 AL32:AY32 AL35:AY35 AL38:AY38 AL41:AY41 AL44:AY44 AL47:AY47 AL50:AY50 AL53:AY53 AL56:AY56 AL59:AY59 AL62:AY62 AL65:AY65 AL68:AY68 AL71:AY71 AL74:AY74 AL77:AY77 AL80:AY80 AL83:AY83 AL86:AY86 AL89:AY89 AL92:AY92">
    <cfRule type="expression" priority="1288" aboveAverage="0" equalAverage="0" bottom="0" percent="0" rank="0" text="" dxfId="1294">
      <formula>COUNTA(AL7:AL9)&gt;0</formula>
    </cfRule>
  </conditionalFormatting>
  <conditionalFormatting sqref="AL7:AY7 AL10:AY10 AL13:AY13 AL16:AY16 AL19:AY19 AL22:AY22 AL25:AY25 AL28:AY28 AL31:AY31 AL34:AY34 AL37:AY37 AL40:AY40 AL43:AY43 AL46:AY46 AL49:AY49 AL52:AY52 AL55:AY55 AL58:AY58 AL61:AY61 AL64:AY64 AL67:AY67 AL70:AY70 AL73:AY73 AL76:AY76 AL79:AY79 AL82:AY82 AL85:AY85 AL88:AY88 AL91:AY91">
    <cfRule type="expression" priority="1289" aboveAverage="0" equalAverage="0" bottom="0" percent="0" rank="0" text="" dxfId="1295">
      <formula>COUNTA(AL7:AL9)&gt;0</formula>
    </cfRule>
  </conditionalFormatting>
  <conditionalFormatting sqref="AL9:AY9">
    <cfRule type="expression" priority="1290" aboveAverage="0" equalAverage="0" bottom="0" percent="0" rank="0" text="" dxfId="1296">
      <formula>COUNTIF($AZ$7:$BM$99,AL8)&lt;1</formula>
    </cfRule>
  </conditionalFormatting>
  <conditionalFormatting sqref="AL8:AY8">
    <cfRule type="expression" priority="1291" aboveAverage="0" equalAverage="0" bottom="0" percent="0" rank="0" text="" dxfId="1297">
      <formula>COUNTIF($AZ$7:$BM$99,AL8)&lt;1</formula>
    </cfRule>
  </conditionalFormatting>
  <conditionalFormatting sqref="AL7:AY7">
    <cfRule type="expression" priority="1292" aboveAverage="0" equalAverage="0" bottom="0" percent="0" rank="0" text="" dxfId="1298">
      <formula>COUNTIF($AZ$7:$BM$99,AL8)&lt;1</formula>
    </cfRule>
  </conditionalFormatting>
  <conditionalFormatting sqref="AL99:AS99 AV99:AY99">
    <cfRule type="expression" priority="1293" aboveAverage="0" equalAverage="0" bottom="0" percent="0" rank="0" text="" dxfId="1299">
      <formula>COUNTA(AL97:AL99)&gt;0</formula>
    </cfRule>
    <cfRule type="expression" priority="1294" aboveAverage="0" equalAverage="0" bottom="0" percent="0" rank="0" text="" dxfId="1300">
      <formula>COUNTIF($AZ$7:$BM$99,AL98)&lt;1</formula>
    </cfRule>
  </conditionalFormatting>
  <conditionalFormatting sqref="AL98:AS98 AV98:AY98">
    <cfRule type="expression" priority="1295" aboveAverage="0" equalAverage="0" bottom="0" percent="0" rank="0" text="" dxfId="1301">
      <formula>COUNTA(AL97:AL99)&gt;0</formula>
    </cfRule>
    <cfRule type="expression" priority="1296" aboveAverage="0" equalAverage="0" bottom="0" percent="0" rank="0" text="" dxfId="1302">
      <formula>COUNTIF($AZ$7:$BM$99,AL98)&lt;1</formula>
    </cfRule>
  </conditionalFormatting>
  <conditionalFormatting sqref="AL97:AS97 AV97:AY97">
    <cfRule type="expression" priority="1297" aboveAverage="0" equalAverage="0" bottom="0" percent="0" rank="0" text="" dxfId="1303">
      <formula>COUNTA(AL97:AL99)&gt;0</formula>
    </cfRule>
    <cfRule type="expression" priority="1298" aboveAverage="0" equalAverage="0" bottom="0" percent="0" rank="0" text="" dxfId="1304">
      <formula>COUNTIF($AZ$7:$BM$99,AL98)&lt;1</formula>
    </cfRule>
  </conditionalFormatting>
  <conditionalFormatting sqref="AL96:AY96 AT99:AU99">
    <cfRule type="expression" priority="1299" aboveAverage="0" equalAverage="0" bottom="0" percent="0" rank="0" text="" dxfId="1305">
      <formula>COUNTA(AL94:AL96)&gt;0</formula>
    </cfRule>
  </conditionalFormatting>
  <conditionalFormatting sqref="AL95:AY95 AT98:AU98">
    <cfRule type="expression" priority="1300" aboveAverage="0" equalAverage="0" bottom="0" percent="0" rank="0" text="" dxfId="1306">
      <formula>COUNTA(AL94:AL96)&gt;0</formula>
    </cfRule>
  </conditionalFormatting>
  <conditionalFormatting sqref="AL94:AY94 AT97:AU97">
    <cfRule type="expression" priority="1301" aboveAverage="0" equalAverage="0" bottom="0" percent="0" rank="0" text="" dxfId="1307">
      <formula>COUNTA(AL94:AL96)&gt;0</formula>
    </cfRule>
  </conditionalFormatting>
  <conditionalFormatting sqref="AL96:AY96 AL12:AY12 AL15:AY15 AL18:AY18 AL21:AY21 AL24:AY24 AL27:AY27 AL30:AY30 AL33:AY33 AL36:AY36 AL39:AY39 AL42:AY42 AL45:AY45 AL48:AY48 AL51:AY51 AL54:AY54 AL57:AY57 AL60:AY60 AL63:AY63 AL66:AY66 AL69:AY69 AL72:AY72 AL75:AY75 AL78:AY78 AL81:AY81 AL84:AY84 AL87:AY87 AL90:AY90 AL93:AY93 AT99:AU99">
    <cfRule type="expression" priority="1302" aboveAverage="0" equalAverage="0" bottom="0" percent="0" rank="0" text="" dxfId="1308">
      <formula>COUNTIF($AZ$7:$BM$99,AL11)&lt;1</formula>
    </cfRule>
  </conditionalFormatting>
  <conditionalFormatting sqref="AL95:AY95 AL11:AY11 AL14:AY14 AL17:AY17 AL20:AY20 AL23:AY23 AL26:AY26 AL29:AY29 AL32:AY32 AL35:AY35 AL38:AY38 AL41:AY41 AL44:AY44 AL47:AY47 AL50:AY50 AL53:AY53 AL56:AY56 AL59:AY59 AL62:AY62 AL65:AY65 AL68:AY68 AL71:AY71 AL74:AY74 AL77:AY77 AL80:AY80 AL83:AY83 AL86:AY86 AL89:AY89 AL92:AY92 AT98:AU98">
    <cfRule type="expression" priority="1303" aboveAverage="0" equalAverage="0" bottom="0" percent="0" rank="0" text="" dxfId="1309">
      <formula>COUNTIF($AZ$7:$BM$99,AL11)&lt;1</formula>
    </cfRule>
  </conditionalFormatting>
  <conditionalFormatting sqref="AL94:AY94 AL10:AY10 AL13:AY13 AL16:AY16 AL19:AY19 AL22:AY22 AL25:AY25 AL28:AY28 AL31:AY31 AL34:AY34 AL37:AY37 AL40:AY40 AL43:AY43 AL46:AY46 AL49:AY49 AL52:AY52 AL55:AY55 AL58:AY58 AL61:AY61 AL64:AY64 AL67:AY67 AL70:AY70 AL73:AY73 AL76:AY76 AL79:AY79 AL82:AY82 AL85:AY85 AL88:AY88 AL91:AY91 AT97:AU97">
    <cfRule type="expression" priority="1304" aboveAverage="0" equalAverage="0" bottom="0" percent="0" rank="0" text="" dxfId="1310">
      <formula>COUNTIF($AZ$7:$BM$99,AL11)&lt;1</formula>
    </cfRule>
  </conditionalFormatting>
  <conditionalFormatting sqref="BR21:BY21 BR24:BY24 BR27:BY27 BR30:BY30 BR33:BY33 BR36:BY36 BR39:BY39 BR42:BY42 BR45:BY45 BR48:BY48 BR51:BY51 BR54:BY54 BR57:BY57 BR60:BY60 BR63:BY63 BR66:BY66 BR69:BY69 BR72:BY72 BR75:BY75 BR78:BY78 BR81:BY81 BR84:BY84 BR87:BY87 BR90:BY90 BR93:BY93 BR96:BY96 BR99:BY99">
    <cfRule type="expression" priority="1305" aboveAverage="0" equalAverage="0" bottom="0" percent="0" rank="0" text="" dxfId="1311">
      <formula>COUNTA(BR19:BR21)&gt;0</formula>
    </cfRule>
  </conditionalFormatting>
  <conditionalFormatting sqref="BR20:BY20 BR23:BY23 BR26:BY26 BR29:BY29 BR32:BY32 BR35:BY35 BR38:BY38 BR41:BY41 BR44:BY44 BR47:BY47 BR50:BY50 BR53:BY53 BR56:BY56 BR59:BY59 BR62:BY62 BR65:BY65 BR68:BY68 BR71:BY71 BR74:BY74 BR77:BY77 BR80:BY80 BR83:BY83 BR86:BY86 BR89:BY89 BR92:BY92 BR95:BY95 BR98:BY98">
    <cfRule type="expression" priority="1306" aboveAverage="0" equalAverage="0" bottom="0" percent="0" rank="0" text="" dxfId="1312">
      <formula>COUNTA(BR19:BR21)&gt;0</formula>
    </cfRule>
  </conditionalFormatting>
  <conditionalFormatting sqref="BR19:BY19 BR22:BY22 BR25:BY25 BR28:BY28 BR31:BY31 BR34:BY34 BR37:BY37 BR40:BY40 BR43:BY43 BR46:BY46 BR49:BY49 BR52:BY52 BR55:BY55 BR58:BY58 BR61:BY61 BR64:BY64 BR67:BY67 BR70:BY70 BR73:BY73 BR76:BY76 BR79:BY79 BR82:BY82 BR85:BY85 BR88:BY88 BR91:BY91 BR94:BY94 BR97:BY97">
    <cfRule type="expression" priority="1307" aboveAverage="0" equalAverage="0" bottom="0" percent="0" rank="0" text="" dxfId="1313">
      <formula>COUNTA(BR19:BR21)&gt;0</formula>
    </cfRule>
  </conditionalFormatting>
  <conditionalFormatting sqref="BR21:BY21">
    <cfRule type="expression" priority="1308" aboveAverage="0" equalAverage="0" bottom="0" percent="0" rank="0" text="" dxfId="1314">
      <formula>COUNTIF($BZ$7:$CG$99,BR20)&lt;1</formula>
    </cfRule>
  </conditionalFormatting>
  <conditionalFormatting sqref="BR20:BY20">
    <cfRule type="expression" priority="1309" aboveAverage="0" equalAverage="0" bottom="0" percent="0" rank="0" text="" dxfId="1315">
      <formula>COUNTIF($BZ$7:$CG$99,BR20)&lt;1</formula>
    </cfRule>
  </conditionalFormatting>
  <conditionalFormatting sqref="BR19:BY19">
    <cfRule type="expression" priority="1310" aboveAverage="0" equalAverage="0" bottom="0" percent="0" rank="0" text="" dxfId="1316">
      <formula>COUNTIF($BZ$7:$CG$99,BR20)&lt;1</formula>
    </cfRule>
  </conditionalFormatting>
  <conditionalFormatting sqref="BR9:BY9 BR12:BY12 BR15:BY15">
    <cfRule type="expression" priority="1311" aboveAverage="0" equalAverage="0" bottom="0" percent="0" rank="0" text="" dxfId="1317">
      <formula>COUNTA(BR7:BR9)&gt;0</formula>
    </cfRule>
  </conditionalFormatting>
  <conditionalFormatting sqref="BR8:BY8 BR11:BY11 BR14:BY14">
    <cfRule type="expression" priority="1312" aboveAverage="0" equalAverage="0" bottom="0" percent="0" rank="0" text="" dxfId="1318">
      <formula>COUNTA(BR7:BR9)&gt;0</formula>
    </cfRule>
  </conditionalFormatting>
  <conditionalFormatting sqref="BR7:BY7 BR10:BY10 BR13:BY13">
    <cfRule type="expression" priority="1313" aboveAverage="0" equalAverage="0" bottom="0" percent="0" rank="0" text="" dxfId="1319">
      <formula>COUNTA(BR7:BR9)&gt;0</formula>
    </cfRule>
  </conditionalFormatting>
  <conditionalFormatting sqref="BR9:BY9">
    <cfRule type="expression" priority="1314" aboveAverage="0" equalAverage="0" bottom="0" percent="0" rank="0" text="" dxfId="1320">
      <formula>COUNTIF($BZ$7:$CG$99,BR8)&lt;1</formula>
    </cfRule>
  </conditionalFormatting>
  <conditionalFormatting sqref="BR8:BY8">
    <cfRule type="expression" priority="1315" aboveAverage="0" equalAverage="0" bottom="0" percent="0" rank="0" text="" dxfId="1321">
      <formula>COUNTIF($BZ$7:$CG$99,BR8)&lt;1</formula>
    </cfRule>
  </conditionalFormatting>
  <conditionalFormatting sqref="BR7:BY7">
    <cfRule type="expression" priority="1316" aboveAverage="0" equalAverage="0" bottom="0" percent="0" rank="0" text="" dxfId="1322">
      <formula>COUNTIF($BZ$7:$CG$99,BR8)&lt;1</formula>
    </cfRule>
  </conditionalFormatting>
  <conditionalFormatting sqref="BR18:BY18">
    <cfRule type="expression" priority="1317" aboveAverage="0" equalAverage="0" bottom="0" percent="0" rank="0" text="" dxfId="1323">
      <formula>COUNTA(BR16:BR18)&gt;0</formula>
    </cfRule>
  </conditionalFormatting>
  <conditionalFormatting sqref="BR17:BY17">
    <cfRule type="expression" priority="1318" aboveAverage="0" equalAverage="0" bottom="0" percent="0" rank="0" text="" dxfId="1324">
      <formula>COUNTA(BR16:BR18)&gt;0</formula>
    </cfRule>
  </conditionalFormatting>
  <conditionalFormatting sqref="BR16:BY16">
    <cfRule type="expression" priority="1319" aboveAverage="0" equalAverage="0" bottom="0" percent="0" rank="0" text="" dxfId="1325">
      <formula>COUNTA(BR16:BR18)&gt;0</formula>
    </cfRule>
  </conditionalFormatting>
  <conditionalFormatting sqref="BR18:BY18 BR12:BY12 BR15:BY15 BR24:BY24 BR27:BY27 BR30:BY30 BR33:BY33 BR36:BY36 BR39:BY39 BR42:BY42 BR45:BY45 BR48:BY48 BR51:BY51 BR54:BY54 BR57:BY57 BR60:BY60 BR63:BY63 BR66:BY66 BR69:BY69 BR72:BY72 BR75:BY75 BR78:BY78 BR81:BY81 BR84:BY84 BR87:BY87 BR90:BY90 BR93:BY93 BR96:BY96 BR99:BY99">
    <cfRule type="expression" priority="1320" aboveAverage="0" equalAverage="0" bottom="0" percent="0" rank="0" text="" dxfId="1326">
      <formula>COUNTIF($BZ$7:$CG$99,BR11)&lt;1</formula>
    </cfRule>
  </conditionalFormatting>
  <conditionalFormatting sqref="BR17:BY17 BR11:BY11 BR14:BY14 BR23:BY23 BR26:BY26 BR29:BY29 BR32:BY32 BR35:BY35 BR38:BY38 BR41:BY41 BR44:BY44 BR47:BY47 BR50:BY50 BR53:BY53 BR56:BY56 BR59:BY59 BR62:BY62 BR65:BY65 BR68:BY68 BR71:BY71 BR74:BY74 BR77:BY77 BR80:BY80 BR83:BY83 BR86:BY86 BR89:BY89 BR92:BY92 BR95:BY95 BR98:BY98">
    <cfRule type="expression" priority="1321" aboveAverage="0" equalAverage="0" bottom="0" percent="0" rank="0" text="" dxfId="1327">
      <formula>COUNTIF($BZ$7:$CG$99,BR11)&lt;1</formula>
    </cfRule>
  </conditionalFormatting>
  <conditionalFormatting sqref="BR16:BY16 BR10:BY10 BR13:BY13 BR22:BY22 BR25:BY25 BR28:BY28 BR31:BY31 BR34:BY34 BR37:BY37 BR40:BY40 BR43:BY43 BR46:BY46 BR49:BY49 BR52:BY52 BR55:BY55 BR58:BY58 BR61:BY61 BR64:BY64 BR67:BY67 BR70:BY70 BR73:BY73 BR76:BY76 BR79:BY79 BR82:BY82 BR85:BY85 BR88:BY88 BR91:BY91 BR94:BY94 BR97:BY97">
    <cfRule type="expression" priority="1322" aboveAverage="0" equalAverage="0" bottom="0" percent="0" rank="0" text="" dxfId="1328">
      <formula>COUNTIF($BZ$7:$CG$99,BR11)&lt;1</formula>
    </cfRule>
  </conditionalFormatting>
  <conditionalFormatting sqref="CL9:CS9 CL12:CS12 CL15:CS15 CL18:CS18 CL21:CS21 CL24:CS24 CL27:CS27 CL30:CS30 CL33:CS33 CL36:CS36 CL39:CS39 CL42:CS42 CL45:CS45 CL48:CS48 CL51:CS51 CL54:CS54 CL57:CS57 CL60:CS60 CL63:CS63 CL66:CS66 CL69:CS69 CL72:CS72 CL75:CS75 CL78:CS78 CL81:CS81 CL84:CS84 CL87:CS87 CL90:CS90 CL93:CS93">
    <cfRule type="expression" priority="1323" aboveAverage="0" equalAverage="0" bottom="0" percent="0" rank="0" text="" dxfId="1329">
      <formula>COUNTA(CL7:CL9)&gt;0</formula>
    </cfRule>
  </conditionalFormatting>
  <conditionalFormatting sqref="CL8:CS8 CL11:CS11 CL14:CS14 CL17:CS17 CL20:CS20 CL23:CS23 CL26:CS26 CL29:CS29 CL32:CS32 CL35:CS35 CL38:CS38 CL41:CS41 CL44:CS44 CL47:CS47 CL50:CS50 CL53:CS53 CL56:CS56 CL59:CS59 CL62:CS62 CL65:CS65 CL68:CS68 CL71:CS71 CL74:CS74 CL77:CS77 CL80:CS80 CL83:CS83 CL86:CS86 CL89:CS89 CL92:CS92">
    <cfRule type="expression" priority="1324" aboveAverage="0" equalAverage="0" bottom="0" percent="0" rank="0" text="" dxfId="1330">
      <formula>COUNTA(CL7:CL9)&gt;0</formula>
    </cfRule>
  </conditionalFormatting>
  <conditionalFormatting sqref="CL7:CS7 CL10:CS10 CL13:CS13 CL16:CS16 CL19:CS19 CL22:CS22 CL25:CS25 CL28:CS28 CL31:CS31 CL34:CS34 CL37:CS37 CL40:CS40 CL43:CS43 CL46:CS46 CL49:CS49 CL52:CS52 CL55:CS55 CL58:CS58 CL61:CS61 CL64:CS64 CL67:CS67 CL70:CS70 CL73:CS73 CL76:CS76 CL79:CS79 CL82:CS82 CL85:CS85 CL88:CS88 CL91:CS91">
    <cfRule type="expression" priority="1325" aboveAverage="0" equalAverage="0" bottom="0" percent="0" rank="0" text="" dxfId="1331">
      <formula>COUNTA(CL7:CL9)&gt;0</formula>
    </cfRule>
  </conditionalFormatting>
  <conditionalFormatting sqref="CL9:CS9">
    <cfRule type="expression" priority="1326" aboveAverage="0" equalAverage="0" bottom="0" percent="0" rank="0" text="" dxfId="1332">
      <formula>COUNTIF($CT$7:$DA$99,CL8)&lt;1</formula>
    </cfRule>
  </conditionalFormatting>
  <conditionalFormatting sqref="CL8:CS8">
    <cfRule type="expression" priority="1327" aboveAverage="0" equalAverage="0" bottom="0" percent="0" rank="0" text="" dxfId="1333">
      <formula>COUNTIF($CT$7:$DA$99,CL8)&lt;1</formula>
    </cfRule>
  </conditionalFormatting>
  <conditionalFormatting sqref="CL7:CS7">
    <cfRule type="expression" priority="1328" aboveAverage="0" equalAverage="0" bottom="0" percent="0" rank="0" text="" dxfId="1334">
      <formula>COUNTIF($CT$7:$DA$99,CL8)&lt;1</formula>
    </cfRule>
  </conditionalFormatting>
  <conditionalFormatting sqref="CL99:CS99">
    <cfRule type="expression" priority="1329" aboveAverage="0" equalAverage="0" bottom="0" percent="0" rank="0" text="" dxfId="1335">
      <formula>COUNTA(CL97:CL99)&gt;0</formula>
    </cfRule>
    <cfRule type="expression" priority="1330" aboveAverage="0" equalAverage="0" bottom="0" percent="0" rank="0" text="" dxfId="1336">
      <formula>COUNTIF($CT$7:$DA$99,CL98)&lt;1</formula>
    </cfRule>
  </conditionalFormatting>
  <conditionalFormatting sqref="CL98:CS98">
    <cfRule type="expression" priority="1331" aboveAverage="0" equalAverage="0" bottom="0" percent="0" rank="0" text="" dxfId="1337">
      <formula>COUNTA(CL97:CL99)&gt;0</formula>
    </cfRule>
    <cfRule type="expression" priority="1332" aboveAverage="0" equalAverage="0" bottom="0" percent="0" rank="0" text="" dxfId="1338">
      <formula>COUNTIF($CT$7:$DA$99,CL98)&lt;1</formula>
    </cfRule>
  </conditionalFormatting>
  <conditionalFormatting sqref="CL97:CS97">
    <cfRule type="expression" priority="1333" aboveAverage="0" equalAverage="0" bottom="0" percent="0" rank="0" text="" dxfId="1339">
      <formula>COUNTA(CL97:CL99)&gt;0</formula>
    </cfRule>
    <cfRule type="expression" priority="1334" aboveAverage="0" equalAverage="0" bottom="0" percent="0" rank="0" text="" dxfId="1340">
      <formula>COUNTIF($CT$7:$DA$99,CL98)&lt;1</formula>
    </cfRule>
  </conditionalFormatting>
  <conditionalFormatting sqref="CL96:CS96">
    <cfRule type="expression" priority="1335" aboveAverage="0" equalAverage="0" bottom="0" percent="0" rank="0" text="" dxfId="1341">
      <formula>COUNTA(CL94:CL96)&gt;0</formula>
    </cfRule>
  </conditionalFormatting>
  <conditionalFormatting sqref="CL95:CS95">
    <cfRule type="expression" priority="1336" aboveAverage="0" equalAverage="0" bottom="0" percent="0" rank="0" text="" dxfId="1342">
      <formula>COUNTA(CL94:CL96)&gt;0</formula>
    </cfRule>
  </conditionalFormatting>
  <conditionalFormatting sqref="CL94:CS94">
    <cfRule type="expression" priority="1337" aboveAverage="0" equalAverage="0" bottom="0" percent="0" rank="0" text="" dxfId="1343">
      <formula>COUNTA(CL94:CL96)&gt;0</formula>
    </cfRule>
  </conditionalFormatting>
  <conditionalFormatting sqref="CL96:CS96 CL12:CS12 CL15:CS15 CL18:CS18 CL21:CS21 CL24:CS24 CL27:CS27 CL30:CS30 CL33:CS33 CL36:CS36 CL39:CS39 CL42:CS42 CL45:CS45 CL48:CS48 CL51:CS51 CL54:CS54 CL57:CS57 CL60:CS60 CL63:CS63 CL66:CS66 CL69:CS69 CL72:CS72 CL75:CS75 CL78:CS78 CL81:CS81 CL84:CS84 CL87:CS87 CL90:CS90 CL93:CS93">
    <cfRule type="expression" priority="1338" aboveAverage="0" equalAverage="0" bottom="0" percent="0" rank="0" text="" dxfId="1344">
      <formula>COUNTIF($CT$7:$DA$99,CL11)&lt;1</formula>
    </cfRule>
  </conditionalFormatting>
  <conditionalFormatting sqref="CL95:CS95 CL11:CS11 CL14:CS14 CL17:CS17 CL20:CS20 CL23:CS23 CL26:CS26 CL29:CS29 CL32:CS32 CL35:CS35 CL38:CS38 CL41:CS41 CL44:CS44 CL47:CS47 CL50:CS50 CL53:CS53 CL56:CS56 CL59:CS59 CL62:CS62 CL65:CS65 CL68:CS68 CL71:CS71 CL74:CS74 CL77:CS77 CL80:CS80 CL83:CS83 CL86:CS86 CL89:CS89 CL92:CS92">
    <cfRule type="expression" priority="1339" aboveAverage="0" equalAverage="0" bottom="0" percent="0" rank="0" text="" dxfId="1345">
      <formula>COUNTIF($CT$7:$DA$99,CL11)&lt;1</formula>
    </cfRule>
  </conditionalFormatting>
  <conditionalFormatting sqref="CL94:CS94 CL10:CS10 CL13:CS13 CL16:CS16 CL19:CS19 CL22:CS22 CL25:CS25 CL28:CS28 CL31:CS31 CL34:CS34 CL37:CS37 CL40:CS40 CL43:CS43 CL46:CS46 CL49:CS49 CL52:CS52 CL55:CS55 CL58:CS58 CL61:CS61 CL64:CS64 CL67:CS67 CL70:CS70 CL73:CS73 CL76:CS76 CL79:CS79 CL82:CS82 CL85:CS85 CL88:CS88 CL91:CS91">
    <cfRule type="expression" priority="1340" aboveAverage="0" equalAverage="0" bottom="0" percent="0" rank="0" text="" dxfId="1346">
      <formula>COUNTIF($CT$7:$DA$99,CL11)&lt;1</formula>
    </cfRule>
  </conditionalFormatting>
  <conditionalFormatting sqref="DN18:DU18 DN21:DU21 DN24:DU24 DN27:DU27 DN30:DU30 DN33:DU33 DN36:DU36 DN39:DU39 DN42:DU42 DN45:DU45 DN48:DU48 DN51:DU51 DN54:DU54 DN57:DU57 DN60:DU60 DN63:DU63 DN66:DU66 DN69:DU69 DN72:DU72 DN75:DU75 DN78:DU78 DN81:DU81 DN84:DU84 DN87:DU87 DN90:DU90 DN93:DU93 DN96:DU96 DN99:DU99">
    <cfRule type="expression" priority="1341" aboveAverage="0" equalAverage="0" bottom="0" percent="0" rank="0" text="" dxfId="1347">
      <formula>COUNTA(DN16:DN18)&gt;0</formula>
    </cfRule>
  </conditionalFormatting>
  <conditionalFormatting sqref="DN16:DU16 DN19:DU19 DN22:DU22 DN25:DU25 DN28:DU28 DN31:DU31 DN34:DU34 DN37:DU37 DN40:DU40 DN43:DU43 DN46:DU46 DN49:DU49 DN52:DU52 DN55:DU55 DN58:DU58 DN61:DU61 DN64:DU64 DN67:DU67 DN70:DU70 DN73:DU73 DN76:DU76 DN79:DU79 DN82:DU82 DN85:DU85 DN88:DU88 DN91:DU91 DN94:DU94 DN97:DU97">
    <cfRule type="expression" priority="1342" aboveAverage="0" equalAverage="0" bottom="0" percent="0" rank="0" text="" dxfId="1348">
      <formula>COUNTA(DN16:DN18)&gt;0</formula>
    </cfRule>
  </conditionalFormatting>
  <conditionalFormatting sqref="DN17:DU17 DN20:DU20 DN23:DU23 DN26:DU26 DN29:DU29 DN32:DU32 DN35:DU35 DN38:DU38 DN41:DU41 DN44:DU44 DN47:DU47 DN50:DU50 DN53:DU53 DN56:DU56 DN59:DU59 DN62:DU62 DN65:DU65 DN68:DU68 DN71:DU71 DN74:DU74 DN77:DU77 DN80:DU80 DN83:DU83 DN86:DU86 DN89:DU89 DN92:DU92 DN95:DU95 DN98:DU98">
    <cfRule type="expression" priority="1343" aboveAverage="0" equalAverage="0" bottom="0" percent="0" rank="0" text="" dxfId="1349">
      <formula>COUNTA(DN16:DN18)&gt;0</formula>
    </cfRule>
  </conditionalFormatting>
  <conditionalFormatting sqref="DN16:DU16">
    <cfRule type="expression" priority="1344" aboveAverage="0" equalAverage="0" bottom="0" percent="0" rank="0" text="" dxfId="1350">
      <formula>COUNTIF($DV$7:$EC$99,DN17)&lt;1</formula>
    </cfRule>
  </conditionalFormatting>
  <conditionalFormatting sqref="DN17:DU17">
    <cfRule type="expression" priority="1345" aboveAverage="0" equalAverage="0" bottom="0" percent="0" rank="0" text="" dxfId="1351">
      <formula>COUNTIF($DV$7:$EC$99,DN17)&lt;1</formula>
    </cfRule>
  </conditionalFormatting>
  <conditionalFormatting sqref="DN18:DU18">
    <cfRule type="expression" priority="1346" aboveAverage="0" equalAverage="0" bottom="0" percent="0" rank="0" text="" dxfId="1352">
      <formula>COUNTIF($DV$7:$EC$99,DN17)&lt;1</formula>
    </cfRule>
  </conditionalFormatting>
  <conditionalFormatting sqref="DN9:DU9 DN12:DU12">
    <cfRule type="expression" priority="1347" aboveAverage="0" equalAverage="0" bottom="0" percent="0" rank="0" text="" dxfId="1353">
      <formula>COUNTA(DN7:DN9)&gt;0</formula>
    </cfRule>
  </conditionalFormatting>
  <conditionalFormatting sqref="DN7:DU7 DN10:DU10">
    <cfRule type="expression" priority="1348" aboveAverage="0" equalAverage="0" bottom="0" percent="0" rank="0" text="" dxfId="1354">
      <formula>COUNTA(DN7:DN9)&gt;0</formula>
    </cfRule>
  </conditionalFormatting>
  <conditionalFormatting sqref="DN8:DU8 DN11:DU11">
    <cfRule type="expression" priority="1349" aboveAverage="0" equalAverage="0" bottom="0" percent="0" rank="0" text="" dxfId="1355">
      <formula>COUNTA(DN7:DN9)&gt;0</formula>
    </cfRule>
  </conditionalFormatting>
  <conditionalFormatting sqref="DN7:DU7">
    <cfRule type="expression" priority="1350" aboveAverage="0" equalAverage="0" bottom="0" percent="0" rank="0" text="" dxfId="1356">
      <formula>COUNTIF($DV$7:$EC$99,DN8)&lt;1</formula>
    </cfRule>
  </conditionalFormatting>
  <conditionalFormatting sqref="DN8:DU8">
    <cfRule type="expression" priority="1351" aboveAverage="0" equalAverage="0" bottom="0" percent="0" rank="0" text="" dxfId="1357">
      <formula>COUNTIF($DV$7:$EC$99,DN8)&lt;1</formula>
    </cfRule>
  </conditionalFormatting>
  <conditionalFormatting sqref="DN9:DU9">
    <cfRule type="expression" priority="1352" aboveAverage="0" equalAverage="0" bottom="0" percent="0" rank="0" text="" dxfId="1358">
      <formula>COUNTIF($DV$7:$EC$99,DN8)&lt;1</formula>
    </cfRule>
  </conditionalFormatting>
  <conditionalFormatting sqref="DN15:DU15">
    <cfRule type="expression" priority="1353" aboveAverage="0" equalAverage="0" bottom="0" percent="0" rank="0" text="" dxfId="1359">
      <formula>COUNTA(DN13:DN15)&gt;0</formula>
    </cfRule>
  </conditionalFormatting>
  <conditionalFormatting sqref="DN13:DU13">
    <cfRule type="expression" priority="1354" aboveAverage="0" equalAverage="0" bottom="0" percent="0" rank="0" text="" dxfId="1360">
      <formula>COUNTA(DN13:DN15)&gt;0</formula>
    </cfRule>
  </conditionalFormatting>
  <conditionalFormatting sqref="DN14:DU14">
    <cfRule type="expression" priority="1355" aboveAverage="0" equalAverage="0" bottom="0" percent="0" rank="0" text="" dxfId="1361">
      <formula>COUNTA(DN13:DN15)&gt;0</formula>
    </cfRule>
  </conditionalFormatting>
  <conditionalFormatting sqref="DN13:DU13 DN10:DU10 DN19:DU19 DN22:DU22 DN25:DU25 DN28:DU28 DN31:DU31 DN34:DU34 DN37:DU37 DN40:DU40 DN43:DU43 DN46:DU46 DN49:DU49 DN52:DU52 DN55:DU55 DN58:DU58 DN61:DU61 DN64:DU64 DN67:DU67 DN70:DU70 DN73:DU73 DN76:DU76 DN79:DU79 DN82:DU82 DN85:DU85 DN88:DU88 DN91:DU91 DN94:DU94 DN97:DU97">
    <cfRule type="expression" priority="1356" aboveAverage="0" equalAverage="0" bottom="0" percent="0" rank="0" text="" dxfId="1362">
      <formula>COUNTIF($DV$7:$EC$99,DN11)&lt;1</formula>
    </cfRule>
  </conditionalFormatting>
  <conditionalFormatting sqref="DN14:DU14 DN11:DU11 DN20:DU20 DN23:DU23 DN26:DU26 DN29:DU29 DN32:DU32 DN35:DU35 DN38:DU38 DN41:DU41 DN44:DU44 DN47:DU47 DN50:DU50 DN53:DU53 DN56:DU56 DN59:DU59 DN62:DU62 DN65:DU65 DN68:DU68 DN71:DU71 DN74:DU74 DN77:DU77 DN80:DU80 DN83:DU83 DN86:DU86 DN89:DU89 DN92:DU92 DN95:DU95 DN98:DU98">
    <cfRule type="expression" priority="1357" aboveAverage="0" equalAverage="0" bottom="0" percent="0" rank="0" text="" dxfId="1363">
      <formula>COUNTIF($DV$7:$EC$99,DN11)&lt;1</formula>
    </cfRule>
  </conditionalFormatting>
  <conditionalFormatting sqref="DN15:DU15 DN12:DU12 DN21:DU21 DN24:DU24 DN27:DU27 DN30:DU30 DN33:DU33 DN36:DU36 DN39:DU39 DN42:DU42 DN45:DU45 DN48:DU48 DN51:DU51 DN54:DU54 DN57:DU57 DN60:DU60 DN63:DU63 DN66:DU66 DN69:DU69 DN72:DU72 DN75:DU75 DN78:DU78 DN81:DU81 DN84:DU84 DN87:DU87 DN90:DU90 DN93:DU93 DN96:DU96 DN99:DU99">
    <cfRule type="expression" priority="1358" aboveAverage="0" equalAverage="0" bottom="0" percent="0" rank="0" text="" dxfId="1364">
      <formula>COUNTIF($DV$7:$EC$99,DN11)&lt;1</formula>
    </cfRule>
  </conditionalFormatting>
  <conditionalFormatting sqref="FH9:GT9 FH12:GT12 FH15:GT15 FH18:GT18 FH21:GT21 FH24:GT24 FH27:GT27 FH30:GT30 FH33:GT33 FH36:GT36 FH39:GT39 FH42:GT42 FH45:GT45 FH48:GT48 FH51:GT51 FH54:GT54 FH57:GT57 FH60:GT60 FH63:GT63 FH66:GT66 FH69:GT69 FH72:GT72 FH75:GT75 FH78:GT78 FH81:GT81 FH84:GT84 FH87:GT87 FH90:GT90 FH93:GT93 FH96:GT96">
    <cfRule type="expression" priority="1359" aboveAverage="0" equalAverage="0" bottom="0" percent="0" rank="0" text="" dxfId="1365">
      <formula>COUNTA(FH7:FH9)&gt;0</formula>
    </cfRule>
  </conditionalFormatting>
  <conditionalFormatting sqref="FH8:GT8 FH11:GT11 FH14:GT14 FH17:GT17 FH20:GT20 FH23:GT23 FH26:GT26 FH29:GT29 FH32:GT32 FH35:GT35 FH38:GT38 FH41:GT41 FH44:GT44 FH47:GT47 FH50:GT50 FH53:GT53 FH56:GT56 FH59:GT59 FH62:GT62 FH65:GT65 FH68:GT68 FH71:GT71 FH74:GT74 FH77:GT77 FH80:GT80 FH83:GT83 FH86:GT86 FH89:GT89 FH92:GT92 FH95:GT95">
    <cfRule type="expression" priority="1360" aboveAverage="0" equalAverage="0" bottom="0" percent="0" rank="0" text="" dxfId="1366">
      <formula>COUNTA(FH7:FH9)&gt;0</formula>
    </cfRule>
  </conditionalFormatting>
  <conditionalFormatting sqref="FH7:GT7 FH10:GT10 FH13:GT13 FH16:GT16 FH19:GT19 FH22:GT22 FH25:GT25 FH28:GT28 FH31:GT31 FH34:GT34 FH37:GT37 FH40:GT40 FH43:GT43 FH46:GT46 FH49:GT49 FH52:GT52 FH55:GT55 FH58:GT58 FH61:GT61 FH64:GT64 FH67:GT67 FH70:GT70 FH73:GT73 FH76:GT76 FH79:GT79 FH82:GT82 FH85:GT85 FH88:GT88 FH91:GT91 FH94:GT94">
    <cfRule type="expression" priority="1361" aboveAverage="0" equalAverage="0" bottom="0" percent="0" rank="0" text="" dxfId="1367">
      <formula>COUNTA(FH7:FH9)&gt;0</formula>
    </cfRule>
  </conditionalFormatting>
  <conditionalFormatting sqref="FH7:GT7">
    <cfRule type="expression" priority="1362" aboveAverage="0" equalAverage="0" bottom="0" percent="0" rank="0" text="" dxfId="1368">
      <formula>COUNTIF($GU$7:$HV$99,FH8)&lt;1</formula>
    </cfRule>
  </conditionalFormatting>
  <conditionalFormatting sqref="FH8:GT8">
    <cfRule type="expression" priority="1363" aboveAverage="0" equalAverage="0" bottom="0" percent="0" rank="0" text="" dxfId="1369">
      <formula>COUNTIF($GU$7:$HV$99,FH8)&lt;1</formula>
    </cfRule>
  </conditionalFormatting>
  <conditionalFormatting sqref="FH9:GT9">
    <cfRule type="expression" priority="1364" aboveAverage="0" equalAverage="0" bottom="0" percent="0" rank="0" text="" dxfId="1370">
      <formula>COUNTIF($GU$7:$HV$99,FH8)&lt;1</formula>
    </cfRule>
  </conditionalFormatting>
  <conditionalFormatting sqref="FI99:GT99">
    <cfRule type="expression" priority="1365" aboveAverage="0" equalAverage="0" bottom="0" percent="0" rank="0" text="" dxfId="1371">
      <formula>COUNTA(FI97:FI99)&gt;0</formula>
    </cfRule>
    <cfRule type="expression" priority="1366" aboveAverage="0" equalAverage="0" bottom="0" percent="0" rank="0" text="" dxfId="1372">
      <formula>COUNTIF($GU$7:$HV$99,FI98)&lt;1</formula>
    </cfRule>
  </conditionalFormatting>
  <conditionalFormatting sqref="FI98:GT98">
    <cfRule type="expression" priority="1367" aboveAverage="0" equalAverage="0" bottom="0" percent="0" rank="0" text="" dxfId="1373">
      <formula>COUNTA(FI97:FI99)&gt;0</formula>
    </cfRule>
    <cfRule type="expression" priority="1368" aboveAverage="0" equalAverage="0" bottom="0" percent="0" rank="0" text="" dxfId="1374">
      <formula>COUNTIF($GU$7:$HV$99,FI98)&lt;1</formula>
    </cfRule>
  </conditionalFormatting>
  <conditionalFormatting sqref="FI97:GT97">
    <cfRule type="expression" priority="1369" aboveAverage="0" equalAverage="0" bottom="0" percent="0" rank="0" text="" dxfId="1375">
      <formula>COUNTA(FI97:FI99)&gt;0</formula>
    </cfRule>
    <cfRule type="expression" priority="1370" aboveAverage="0" equalAverage="0" bottom="0" percent="0" rank="0" text="" dxfId="1376">
      <formula>COUNTIF($GU$7:$HV$99,FI98)&lt;1</formula>
    </cfRule>
  </conditionalFormatting>
  <conditionalFormatting sqref="FH99">
    <cfRule type="expression" priority="1371" aboveAverage="0" equalAverage="0" bottom="0" percent="0" rank="0" text="" dxfId="1377">
      <formula>COUNTA(FH97:FH99)&gt;0</formula>
    </cfRule>
  </conditionalFormatting>
  <conditionalFormatting sqref="FH98">
    <cfRule type="expression" priority="1372" aboveAverage="0" equalAverage="0" bottom="0" percent="0" rank="0" text="" dxfId="1378">
      <formula>COUNTA(FH97:FH99)&gt;0</formula>
    </cfRule>
  </conditionalFormatting>
  <conditionalFormatting sqref="FH97">
    <cfRule type="expression" priority="1373" aboveAverage="0" equalAverage="0" bottom="0" percent="0" rank="0" text="" dxfId="1379">
      <formula>COUNTA(FH97:FH99)&gt;0</formula>
    </cfRule>
  </conditionalFormatting>
  <conditionalFormatting sqref="IU9:JI9 IU12:JI12 IU15:JI15 IU18:JI18 IU21:JI21 IU24:JI24 IU27:JI27 IU30:JI30 IU33:JI33 IU36:JI36 IU39:JI39 IU42:JI42 IU45:JI45 IU48:JI48 IU51:JD51 IU54:JI54 IU57:JI57 IU60:JI60 IU63:JI63 IU66:JI66 IU69:JI69 IU72:JI72 IU75:JI75 IU78:JI78 IU81:JI81 IU84:JI84 IU87:JI87 IU90:JI90 IU93:JI93 IU96:JI96 JF51:JI51">
    <cfRule type="expression" priority="1374" aboveAverage="0" equalAverage="0" bottom="0" percent="0" rank="0" text="" dxfId="1380">
      <formula>COUNTA(IU7:IU9)&gt;0</formula>
    </cfRule>
  </conditionalFormatting>
  <conditionalFormatting sqref="IU8:JI8 IU11:JI11 IU14:JI14 IU17:JI17 IU20:JI20 IU23:JI23 IU26:JI26 IU29:JI29 IU32:JI32 IU35:JI35 IU38:JI38 IU41:JI41 IU44:JI44 IU47:JI47 IU50:JD50 IU53:JI53 IU56:JI56 IU59:JI59 IU62:JI62 IU65:JI65 IU68:JI68 IU71:JI71 IU74:JI74 IU77:JI77 IU80:JI80 IU83:JI83 IU86:JI86 IU89:JI89 IU92:JI92 IU95:JI95 JF50:JI50">
    <cfRule type="expression" priority="1375" aboveAverage="0" equalAverage="0" bottom="0" percent="0" rank="0" text="" dxfId="1381">
      <formula>COUNTA(IU7:IU9)&gt;0</formula>
    </cfRule>
  </conditionalFormatting>
  <conditionalFormatting sqref="IU7:JI7 IU10:JI10 IU13:JI13 IU16:JI16 IU19:JI19 IU22:JI22 IU25:JI25 IU28:JI28 IU31:JI31 IU34:JI34 IU37:JI37 IU40:JI40 IU43:JI43 IU46:JI46 IU49:JD49 IU52:JI52 IU55:JI55 IU58:JI58 IU61:JI61 IU64:JI64 IU67:JI67 IU70:JI70 IU73:JI73 IU76:JI76 IU79:JI79 IU82:JI82 IU85:JI85 IU88:JI88 IU91:JI91 IU94:JI94 JF49:JI49">
    <cfRule type="expression" priority="1376" aboveAverage="0" equalAverage="0" bottom="0" percent="0" rank="0" text="" dxfId="1382">
      <formula>COUNTA(IU7:IU9)&gt;0</formula>
    </cfRule>
  </conditionalFormatting>
  <conditionalFormatting sqref="IV99:JI99">
    <cfRule type="expression" priority="1377" aboveAverage="0" equalAverage="0" bottom="0" percent="0" rank="0" text="" dxfId="1383">
      <formula>COUNTA(IV97:IV99)&gt;0</formula>
    </cfRule>
  </conditionalFormatting>
  <conditionalFormatting sqref="IV98:JI98">
    <cfRule type="expression" priority="1378" aboveAverage="0" equalAverage="0" bottom="0" percent="0" rank="0" text="" dxfId="1384">
      <formula>COUNTA(IV97:IV99)&gt;0</formula>
    </cfRule>
  </conditionalFormatting>
  <conditionalFormatting sqref="IV97:JI97">
    <cfRule type="expression" priority="1379" aboveAverage="0" equalAverage="0" bottom="0" percent="0" rank="0" text="" dxfId="1385">
      <formula>COUNTA(IV97:IV99)&gt;0</formula>
    </cfRule>
  </conditionalFormatting>
  <conditionalFormatting sqref="IU99">
    <cfRule type="expression" priority="1380" aboveAverage="0" equalAverage="0" bottom="0" percent="0" rank="0" text="" dxfId="1386">
      <formula>COUNTA(IU97:IU99)&gt;0</formula>
    </cfRule>
  </conditionalFormatting>
  <conditionalFormatting sqref="IU98">
    <cfRule type="expression" priority="1381" aboveAverage="0" equalAverage="0" bottom="0" percent="0" rank="0" text="" dxfId="1387">
      <formula>COUNTA(IU97:IU99)&gt;0</formula>
    </cfRule>
  </conditionalFormatting>
  <conditionalFormatting sqref="IU97">
    <cfRule type="expression" priority="1382" aboveAverage="0" equalAverage="0" bottom="0" percent="0" rank="0" text="" dxfId="1388">
      <formula>COUNTA(IU97:IU99)&gt;0</formula>
    </cfRule>
  </conditionalFormatting>
  <conditionalFormatting sqref="LR9:MF9 LR12:MF12 LR15:MF15 LR18:MF18 LR21:MF21 LR24:MF24 LR27:MF27 LR30:MF30 LR33:MF33 LR36:MF36 LR39:MF39 LR42:MF42 LR45:MF45 LR48:MF48 LR51:MF51 LR54:MF54 LR57:MF57 LR60:MF60 LR63:MF63 LR66:MF66 LR69:MF69 LR72:MF72 LR75:MF75 LR78:MF78 LR81:MF81 LR84:MF84 LR87:MF87 LR90:MF90 LR93:MF93 LR96:MF96">
    <cfRule type="expression" priority="1383" aboveAverage="0" equalAverage="0" bottom="0" percent="0" rank="0" text="" dxfId="1389">
      <formula>COUNTA(LR7:LR9)&gt;0</formula>
    </cfRule>
  </conditionalFormatting>
  <conditionalFormatting sqref="LR8:MF8 LR11:MF11 LR14:MF14 LR17:MF17 LR20:MF20 LR23:MF23 LR26:MF26 LR29:MF29 LR32:MF32 LR35:MF35 LR38:MF38 LR41:MF41 LR44:MF44 LR47:MF47 LR50:MF50 LR53:MF53 LR56:MF56 LR59:MF59 LR62:MF62 LR65:MF65 LR68:MF68 LR71:MF71 LR74:MF74 LR77:MF77 LR80:MF80 LR83:MF83 LR86:MF86 LR89:MF89 LR92:MF92 LR95:MF95">
    <cfRule type="expression" priority="1384" aboveAverage="0" equalAverage="0" bottom="0" percent="0" rank="0" text="" dxfId="1390">
      <formula>COUNTA(LR7:LR9)&gt;0</formula>
    </cfRule>
  </conditionalFormatting>
  <conditionalFormatting sqref="LR7:MF7 LR10:MF10 LR13:MF13 LR16:MF16 LR19:MF19 LR22:MF22 LR25:MF25 LR28:MF28 LR31:MF31 LR34:MF34 LR37:MF37 LR40:MF40 LR43:MF43 LR46:MF46 LR49:MF49 LR52:MF52 LR55:MF55 LR58:MF58 LR61:MF61 LR64:MF64 LR67:MF67 LR70:MF70 LR73:MF73 LR76:MF76 LR79:MF79 LR82:MF82 LR85:MF85 LR88:MF88 LR91:MF91 LR94:MF94">
    <cfRule type="expression" priority="1385" aboveAverage="0" equalAverage="0" bottom="0" percent="0" rank="0" text="" dxfId="1391">
      <formula>COUNTA(LR7:LR9)&gt;0</formula>
    </cfRule>
  </conditionalFormatting>
  <conditionalFormatting sqref="LS99:MF99">
    <cfRule type="expression" priority="1386" aboveAverage="0" equalAverage="0" bottom="0" percent="0" rank="0" text="" dxfId="1392">
      <formula>COUNTA(LS97:LS99)&gt;0</formula>
    </cfRule>
  </conditionalFormatting>
  <conditionalFormatting sqref="LS98:MF98">
    <cfRule type="expression" priority="1387" aboveAverage="0" equalAverage="0" bottom="0" percent="0" rank="0" text="" dxfId="1393">
      <formula>COUNTA(LS97:LS99)&gt;0</formula>
    </cfRule>
  </conditionalFormatting>
  <conditionalFormatting sqref="LS97:MF97">
    <cfRule type="expression" priority="1388" aboveAverage="0" equalAverage="0" bottom="0" percent="0" rank="0" text="" dxfId="1394">
      <formula>COUNTA(LS97:LS99)&gt;0</formula>
    </cfRule>
  </conditionalFormatting>
  <conditionalFormatting sqref="LR99">
    <cfRule type="expression" priority="1389" aboveAverage="0" equalAverage="0" bottom="0" percent="0" rank="0" text="" dxfId="1395">
      <formula>COUNTA(LR97:LR99)&gt;0</formula>
    </cfRule>
  </conditionalFormatting>
  <conditionalFormatting sqref="LR98">
    <cfRule type="expression" priority="1390" aboveAverage="0" equalAverage="0" bottom="0" percent="0" rank="0" text="" dxfId="1396">
      <formula>COUNTA(LR97:LR99)&gt;0</formula>
    </cfRule>
  </conditionalFormatting>
  <conditionalFormatting sqref="LR97">
    <cfRule type="expression" priority="1391" aboveAverage="0" equalAverage="0" bottom="0" percent="0" rank="0" text="" dxfId="1397">
      <formula>COUNTA(LR97:LR99)&gt;0</formula>
    </cfRule>
  </conditionalFormatting>
  <conditionalFormatting sqref="MG9:OA9 MG24:OA24 MG27:OA27 MG30:OA30 MG33:OA33 MG36:OA36 MG39:OA39 MG42:OA42 MG45:OA45 MG48:OA48 MG51:OA51 MG54:OA54 MG57:OA57 MG60:OA60 MG63:OA63 MG66:OA66 MG69:OA69 MG72:OA72 MG75:OA75 MG78:OA78 MG81:OA81 MG84:OA84 MG87:OA87 MG90:OA90 MG93:OA93 MG96:OA96 MG99:OA99 NU12:NV12 MG15:OA15 MG18:OA18 MG21:OA21">
    <cfRule type="expression" priority="1392" aboveAverage="0" equalAverage="0" bottom="0" percent="0" rank="0" text="" dxfId="1398">
      <formula>COUNTIF($LR$7:$MF$99,MG8)=1</formula>
    </cfRule>
  </conditionalFormatting>
  <conditionalFormatting sqref="MG8:OA8 MG23:OA23 MG26:OA26 MG29:OA29 MG32:OA32 MG35:OA35 MG38:OA38 MG41:OA41 MG44:OA44 MG47:OA47 MG50:OA50 MG53:OA53 MG56:OA56 MG59:OA59 MG62:OA62 MG65:OA65 MG68:OA68 MG71:OA71 MG74:OA74 MG77:OA77 MG80:OA80 MG83:OA83 MG86:OA86 MG89:OA89 MG92:OA92 MG95:OA95 MG98:OA98 NU11:NV11 MG14:OA14 MG17:OA17 MG20:OA20">
    <cfRule type="expression" priority="1393" aboveAverage="0" equalAverage="0" bottom="0" percent="0" rank="0" text="" dxfId="1399">
      <formula>COUNTIF($LR$7:$MF$99,MG8)=1</formula>
    </cfRule>
  </conditionalFormatting>
  <conditionalFormatting sqref="MG7:OA7 MG31:OA31 MG34:OA34 MG37:OA37 MG40:OA40 MG43:OA43 MG46:OA46 MG49:OA49 MG52:OA52 MG55:OA55 MG58:OA58 MG61:OA61 MG64:OA64 MG67:OA67 MG73:OA73 MG76:OA76 MG79:OA79 MG82:OA82 MG85:OA85 MG88:OA88 MG91:OA91 MG94:OA94 MG97:OA97 MG22:OA22 NU10:NV10 MG13:OA13 MG16:OA16 MG19:OA19 MG25:OA25 MG28:OA28 MG70:OA70">
    <cfRule type="expression" priority="1394" aboveAverage="0" equalAverage="0" bottom="0" percent="0" rank="0" text="" dxfId="1400">
      <formula>COUNTIF($LR$7:$MF$99,MG8)=1</formula>
    </cfRule>
  </conditionalFormatting>
  <conditionalFormatting sqref="MG9:OA9">
    <cfRule type="expression" priority="1395" aboveAverage="0" equalAverage="0" bottom="0" percent="0" rank="0" text="" dxfId="1401">
      <formula>MG9&gt;19.9</formula>
    </cfRule>
  </conditionalFormatting>
  <conditionalFormatting sqref="JJ9:KW9">
    <cfRule type="expression" priority="1396" aboveAverage="0" equalAverage="0" bottom="0" percent="0" rank="0" text="" dxfId="1402">
      <formula>JJ9&gt;19.9</formula>
    </cfRule>
  </conditionalFormatting>
  <conditionalFormatting sqref="JJ9:KW9 JJ15:KW15 JJ18:KW18 JJ21:KW21 JJ24:KW24 JJ27:KW27 JJ30:KW30 JJ33:KW33 JJ36:KW36 JJ39:KW39 JJ42:KW42 JJ45:KW45 JJ48:KW48 JJ51:KW51 JJ54:KW54 JJ57:KW57 JJ60:JS60 JJ63:KW63 JJ66:KW66 JJ69:KW69 JJ72:KW72 JJ75:KW75 JJ78:KW78 JJ81:KW81 JJ84:KW84 JJ87:KW87 JJ90:KW90 JJ93:KW93 JJ96:JR96 JJ99:KW99 JT96:KW96 JU60:KW60">
    <cfRule type="expression" priority="1397" aboveAverage="0" equalAverage="0" bottom="0" percent="0" rank="0" text="" dxfId="1403">
      <formula>COUNTIF($IU$7:$JI$99,JJ8)=1</formula>
    </cfRule>
  </conditionalFormatting>
  <conditionalFormatting sqref="JJ7:KW7 JJ19:KW19 JJ22:KW22 JJ25:KW25 JJ31:KW31 JJ34:KW34 JJ37:KW37 JJ40:KW40 JJ43:KW43 JJ46:KW46 JJ49:KW49 JJ52:KW52 JJ55:KW55 JJ58:JS58 JJ61:KW61 JJ64:KW64 JJ67:KW67 JJ70:KW70 JJ73:KW73 JJ76:KW76 JJ79:KW79 JJ82:KW82 JJ85:KW85 JJ88:KW88 JJ91:KW91 JJ94:JR94 JJ97:KW97 JJ13:KW13 JJ16:KW16 JJ28:KW28 JT94:KW94 JU58:KW58">
    <cfRule type="expression" priority="1398" aboveAverage="0" equalAverage="0" bottom="0" percent="0" rank="0" text="" dxfId="1404">
      <formula>COUNTIF($IU$7:$JI$99,JJ8)=1</formula>
    </cfRule>
  </conditionalFormatting>
  <conditionalFormatting sqref="JJ8:KW8 JJ14:KW14 JJ17:KW17 JJ20:KW20 JJ23:KW23 JJ26:KW26 JJ29:KW29 JJ32:KW32 JJ35:KW35 JJ38:KW38 JJ41:KW41 JJ44:KW44 JJ47:KW47 JJ50:KW50 JJ53:KW53 JJ56:KW56 JJ59:JS59 JJ62:KW62 JJ65:KW65 JJ68:KW68 JJ71:KW71 JJ74:KW74 JJ77:KW77 JJ80:KW80 JJ83:KW83 JJ86:KW86 JJ89:KW89 JJ92:KW92 JJ95:JR95 JJ98:KW98 JT95:KW95 JU59:KW59">
    <cfRule type="expression" priority="1399" aboveAverage="0" equalAverage="0" bottom="0" percent="0" rank="0" text="" dxfId="1405">
      <formula>COUNTIF($IU$7:$JI$99,JJ8)=1</formula>
    </cfRule>
  </conditionalFormatting>
  <conditionalFormatting sqref="GU9:HV9">
    <cfRule type="expression" priority="1400" aboveAverage="0" equalAverage="0" bottom="0" percent="0" rank="0" text="" dxfId="1406">
      <formula>COUNTIF($FH$7:$GT$99,GU8)&lt;1</formula>
    </cfRule>
  </conditionalFormatting>
  <conditionalFormatting sqref="GU8:HV8">
    <cfRule type="expression" priority="1401" aboveAverage="0" equalAverage="0" bottom="0" percent="0" rank="0" text="" dxfId="1407">
      <formula>COUNTIF($FH$7:$GT$99,GU8)&lt;1</formula>
    </cfRule>
    <cfRule type="expression" priority="1402" aboveAverage="0" equalAverage="0" bottom="0" percent="0" rank="0" text="" dxfId="1408">
      <formula>COUNTIF($GU$7:$HV$99,GU8)&gt;1</formula>
    </cfRule>
  </conditionalFormatting>
  <conditionalFormatting sqref="GU7:HV7">
    <cfRule type="expression" priority="1403" aboveAverage="0" equalAverage="0" bottom="0" percent="0" rank="0" text="" dxfId="1409">
      <formula>COUNTIF($FH$7:$GT$99,GU8)&lt;1</formula>
    </cfRule>
  </conditionalFormatting>
  <conditionalFormatting sqref="GV69:HV69">
    <cfRule type="expression" priority="1404" aboveAverage="0" equalAverage="0" bottom="0" percent="0" rank="0" text="" dxfId="1410">
      <formula>COUNTIF($FH$7:$GT$99,GV68)&lt;1</formula>
    </cfRule>
  </conditionalFormatting>
  <conditionalFormatting sqref="GV68:HV68">
    <cfRule type="expression" priority="1405" aboveAverage="0" equalAverage="0" bottom="0" percent="0" rank="0" text="" dxfId="1411">
      <formula>COUNTIF($FH$7:$GT$99,GV68)&lt;1</formula>
    </cfRule>
    <cfRule type="expression" priority="1406" aboveAverage="0" equalAverage="0" bottom="0" percent="0" rank="0" text="" dxfId="1412">
      <formula>COUNTIF($GU$7:$HV$99,GV68)&gt;1</formula>
    </cfRule>
  </conditionalFormatting>
  <conditionalFormatting sqref="GV67:HV67">
    <cfRule type="expression" priority="1407" aboveAverage="0" equalAverage="0" bottom="0" percent="0" rank="0" text="" dxfId="1413">
      <formula>COUNTIF($FH$7:$GT$99,GV68)&lt;1</formula>
    </cfRule>
  </conditionalFormatting>
  <conditionalFormatting sqref="GU72">
    <cfRule type="expression" priority="1408" aboveAverage="0" equalAverage="0" bottom="0" percent="0" rank="0" text="" dxfId="1414">
      <formula>COUNTIF($FH$7:$GT$99,GU71)&lt;1</formula>
    </cfRule>
  </conditionalFormatting>
  <conditionalFormatting sqref="GU71">
    <cfRule type="expression" priority="1409" aboveAverage="0" equalAverage="0" bottom="0" percent="0" rank="0" text="" dxfId="1415">
      <formula>COUNTIF($FH$7:$GT$99,GU71)&lt;1</formula>
    </cfRule>
    <cfRule type="expression" priority="1410" aboveAverage="0" equalAverage="0" bottom="0" percent="0" rank="0" text="" dxfId="1416">
      <formula>COUNTIF($GU$7:$HV$99,GU71)&gt;1</formula>
    </cfRule>
  </conditionalFormatting>
  <conditionalFormatting sqref="GU70">
    <cfRule type="expression" priority="1411" aboveAverage="0" equalAverage="0" bottom="0" percent="0" rank="0" text="" dxfId="1417">
      <formula>COUNTIF($FH$7:$GT$99,GU71)&lt;1</formula>
    </cfRule>
  </conditionalFormatting>
  <conditionalFormatting sqref="GU69">
    <cfRule type="expression" priority="1412" aboveAverage="0" equalAverage="0" bottom="0" percent="0" rank="0" text="" dxfId="1418">
      <formula>COUNTIF($FH$7:$GT$99,GU68)&lt;1</formula>
    </cfRule>
  </conditionalFormatting>
  <conditionalFormatting sqref="GU68 GU74:GV74 GW77:GY77 GX80:HV80 GV83:GW83 GU89 GY98:HV98 GU11:HV11 GU14:HV14 GU17:HV17 GU20:HV20 GU23:HV23 GU26:GV26 GV29:HV29 GU32:HV32 GU35:HV35 GV38:HV38 GU41:GV41 GU44:GV44 GY47:HV47 GU50 GU53 GU56 GV59:GW59 GU62:HV62 GV65:GW65 GX50:HV50 GY53:HV53 GY56:HV56 GY65:HV65 GX74:HV74 GY86:HV86 GY95:HV95 GY59:HV59 GY83:HV83 GY89:HV89 GX92:HV92 GW71:HV71 GX26:HV26 GZ44:HV44 GZ41:HV41 HA77:HV77">
    <cfRule type="expression" priority="1413" aboveAverage="0" equalAverage="0" bottom="0" percent="0" rank="0" text="" dxfId="1419">
      <formula>COUNTIF($FH$7:$GT$99,GU11)&lt;1</formula>
    </cfRule>
    <cfRule type="expression" priority="1414" aboveAverage="0" equalAverage="0" bottom="0" percent="0" rank="0" text="" dxfId="1420">
      <formula>COUNTIF($GU$7:$HV$99,GU11)&gt;1</formula>
    </cfRule>
  </conditionalFormatting>
  <conditionalFormatting sqref="CZ105">
    <cfRule type="expression" priority="1415" aboveAverage="0" equalAverage="0" bottom="0" percent="0" rank="0" text="" dxfId="1421">
      <formula>COUNTIF($CL$7:$CS$99,CZ104)&lt;1</formula>
    </cfRule>
  </conditionalFormatting>
  <conditionalFormatting sqref="CZ103">
    <cfRule type="expression" priority="1416" aboveAverage="0" equalAverage="0" bottom="0" percent="0" rank="0" text="" dxfId="1422">
      <formula>COUNTIF($CL$7:$CS$99,CZ104)&lt;1</formula>
    </cfRule>
  </conditionalFormatting>
  <conditionalFormatting sqref="CZ104">
    <cfRule type="expression" priority="1417" aboveAverage="0" equalAverage="0" bottom="0" percent="0" rank="0" text="" dxfId="1423">
      <formula>COUNTIF($CL$7:$CS$99,CZ104)&lt;1</formula>
    </cfRule>
  </conditionalFormatting>
  <conditionalFormatting sqref="CZ104">
    <cfRule type="expression" priority="1418" aboveAverage="0" equalAverage="0" bottom="0" percent="0" rank="0" text="" dxfId="1424">
      <formula>COUNTIF($CT$7:$DA$99,CZ104)&gt;1</formula>
    </cfRule>
  </conditionalFormatting>
  <conditionalFormatting sqref="CU105:CY105">
    <cfRule type="expression" priority="1419" aboveAverage="0" equalAverage="0" bottom="0" percent="0" rank="0" text="" dxfId="1425">
      <formula>COUNTIF($CL$7:$CS$99,CU104)&lt;1</formula>
    </cfRule>
    <cfRule type="expression" priority="1420" aboveAverage="0" equalAverage="0" bottom="0" percent="0" rank="0" text="" dxfId="1426">
      <formula>COUNTIF($CL$7:$CS$99,CU104)&lt;1</formula>
    </cfRule>
  </conditionalFormatting>
  <conditionalFormatting sqref="CU103:CY103">
    <cfRule type="expression" priority="1421" aboveAverage="0" equalAverage="0" bottom="0" percent="0" rank="0" text="" dxfId="1427">
      <formula>COUNTIF($CL$7:$CS$99,CU104)&lt;1</formula>
    </cfRule>
    <cfRule type="expression" priority="1422" aboveAverage="0" equalAverage="0" bottom="0" percent="0" rank="0" text="" dxfId="1428">
      <formula>COUNTIF($CL$7:$CS$99,CU104)&lt;1</formula>
    </cfRule>
  </conditionalFormatting>
  <conditionalFormatting sqref="CU104:CY104">
    <cfRule type="expression" priority="1423" aboveAverage="0" equalAverage="0" bottom="0" percent="0" rank="0" text="" dxfId="1429">
      <formula>COUNTIF($CL$7:$CS$99,CU104)&lt;1</formula>
    </cfRule>
    <cfRule type="expression" priority="1424" aboveAverage="0" equalAverage="0" bottom="0" percent="0" rank="0" text="" dxfId="1430">
      <formula>COUNTIF($CL$7:$CS$99,CU104)&lt;1</formula>
    </cfRule>
    <cfRule type="expression" priority="1425" aboveAverage="0" equalAverage="0" bottom="0" percent="0" rank="0" text="" dxfId="1431">
      <formula>COUNTIF($CT$7:$DA$99,CU104)&gt;1</formula>
    </cfRule>
  </conditionalFormatting>
  <conditionalFormatting sqref="GU67">
    <cfRule type="expression" priority="1426" aboveAverage="0" equalAverage="0" bottom="0" percent="0" rank="0" text="" dxfId="1432">
      <formula>COUNTIF($FH$7:$GT$99,GU68)&lt;1</formula>
    </cfRule>
  </conditionalFormatting>
  <conditionalFormatting sqref="CT103">
    <cfRule type="expression" priority="1427" aboveAverage="0" equalAverage="0" bottom="0" percent="0" rank="0" text="" dxfId="1433">
      <formula>COUNTIF($CL$7:$CS$99,CT104)&lt;1</formula>
    </cfRule>
  </conditionalFormatting>
  <conditionalFormatting sqref="CT104">
    <cfRule type="expression" priority="1428" aboveAverage="0" equalAverage="0" bottom="0" percent="0" rank="0" text="" dxfId="1434">
      <formula>COUNTIF($CL$7:$CS$99,CT104)&lt;1</formula>
    </cfRule>
  </conditionalFormatting>
  <conditionalFormatting sqref="CT104">
    <cfRule type="expression" priority="1429" aboveAverage="0" equalAverage="0" bottom="0" percent="0" rank="0" text="" dxfId="1435">
      <formula>COUNTIF($CT$7:$DA$99,CT104)&gt;1</formula>
    </cfRule>
  </conditionalFormatting>
  <conditionalFormatting sqref="BZ103">
    <cfRule type="expression" priority="1430" aboveAverage="0" equalAverage="0" bottom="0" percent="0" rank="0" text="" dxfId="1436">
      <formula>COUNTIF($BR$7:$BY$99,BZ104)&lt;1</formula>
    </cfRule>
  </conditionalFormatting>
  <conditionalFormatting sqref="BZ104">
    <cfRule type="expression" priority="1431" aboveAverage="0" equalAverage="0" bottom="0" percent="0" rank="0" text="" dxfId="1437">
      <formula>COUNTIF($BR$7:$BY$99,BZ104)&lt;1</formula>
    </cfRule>
  </conditionalFormatting>
  <conditionalFormatting sqref="BZ104">
    <cfRule type="expression" priority="1432" aboveAverage="0" equalAverage="0" bottom="0" percent="0" rank="0" text="" dxfId="1438">
      <formula>COUNTIF($BZ$7:$CG$99,BZ104)&gt;1</formula>
    </cfRule>
  </conditionalFormatting>
  <conditionalFormatting sqref="CU99:CY99">
    <cfRule type="expression" priority="1433" aboveAverage="0" equalAverage="0" bottom="0" percent="0" rank="0" text="" dxfId="1439">
      <formula>COUNTIF($CL$7:$CS$99,CU98)&lt;1</formula>
    </cfRule>
  </conditionalFormatting>
  <conditionalFormatting sqref="CU97:CY97">
    <cfRule type="expression" priority="1434" aboveAverage="0" equalAverage="0" bottom="0" percent="0" rank="0" text="" dxfId="1440">
      <formula>COUNTIF($CL$7:$CS$99,CU98)&lt;1</formula>
    </cfRule>
  </conditionalFormatting>
  <conditionalFormatting sqref="CU98:CY98">
    <cfRule type="expression" priority="1435" aboveAverage="0" equalAverage="0" bottom="0" percent="0" rank="0" text="" dxfId="1441">
      <formula>COUNTIF($CL$7:$CS$99,CU98)&lt;1</formula>
    </cfRule>
    <cfRule type="expression" priority="1436" aboveAverage="0" equalAverage="0" bottom="0" percent="0" rank="0" text="" dxfId="1442">
      <formula>COUNTIF($CT$7:$DA$99,CU98)&gt;1</formula>
    </cfRule>
  </conditionalFormatting>
  <conditionalFormatting sqref="CT99">
    <cfRule type="expression" priority="1437" aboveAverage="0" equalAverage="0" bottom="0" percent="0" rank="0" text="" dxfId="1443">
      <formula>COUNTIF($CL$7:$CS$99,CT98)&lt;1</formula>
    </cfRule>
  </conditionalFormatting>
  <conditionalFormatting sqref="CT97">
    <cfRule type="expression" priority="1438" aboveAverage="0" equalAverage="0" bottom="0" percent="0" rank="0" text="" dxfId="1444">
      <formula>COUNTIF($CL$7:$CS$99,CT98)&lt;1</formula>
    </cfRule>
  </conditionalFormatting>
  <conditionalFormatting sqref="CT98">
    <cfRule type="expression" priority="1439" aboveAverage="0" equalAverage="0" bottom="0" percent="0" rank="0" text="" dxfId="1445">
      <formula>COUNTIF($CL$7:$CS$99,CT98)&lt;1</formula>
    </cfRule>
  </conditionalFormatting>
  <conditionalFormatting sqref="CT98">
    <cfRule type="expression" priority="1440" aboveAverage="0" equalAverage="0" bottom="0" percent="0" rank="0" text="" dxfId="1446">
      <formula>COUNTIF($CT$7:$DA$99,CT98)&gt;1</formula>
    </cfRule>
  </conditionalFormatting>
  <conditionalFormatting sqref="BZ99">
    <cfRule type="expression" priority="1441" aboveAverage="0" equalAverage="0" bottom="0" percent="0" rank="0" text="" dxfId="1447">
      <formula>COUNTIF($BR$7:$BY$99,BZ98)&lt;1</formula>
    </cfRule>
  </conditionalFormatting>
  <conditionalFormatting sqref="BZ97">
    <cfRule type="expression" priority="1442" aboveAverage="0" equalAverage="0" bottom="0" percent="0" rank="0" text="" dxfId="1448">
      <formula>COUNTIF($BR$7:$BY$99,BZ98)&lt;1</formula>
    </cfRule>
  </conditionalFormatting>
  <conditionalFormatting sqref="BZ98">
    <cfRule type="expression" priority="1443" aboveAverage="0" equalAverage="0" bottom="0" percent="0" rank="0" text="" dxfId="1449">
      <formula>COUNTIF($BR$7:$BY$99,BZ98)&lt;1</formula>
    </cfRule>
  </conditionalFormatting>
  <conditionalFormatting sqref="BZ98">
    <cfRule type="expression" priority="1444" aboveAverage="0" equalAverage="0" bottom="0" percent="0" rank="0" text="" dxfId="1450">
      <formula>COUNTIF($BZ$7:$CG$99,BZ98)&gt;1</formula>
    </cfRule>
  </conditionalFormatting>
  <conditionalFormatting sqref="BZ36">
    <cfRule type="expression" priority="1445" aboveAverage="0" equalAverage="0" bottom="0" percent="0" rank="0" text="" dxfId="1451">
      <formula>COUNTIF($BR$7:$BY$99,BZ35)&lt;1</formula>
    </cfRule>
  </conditionalFormatting>
  <conditionalFormatting sqref="BZ34">
    <cfRule type="expression" priority="1446" aboveAverage="0" equalAverage="0" bottom="0" percent="0" rank="0" text="" dxfId="1452">
      <formula>COUNTIF($BR$7:$BY$99,BZ35)&lt;1</formula>
    </cfRule>
  </conditionalFormatting>
  <conditionalFormatting sqref="BZ35">
    <cfRule type="expression" priority="1447" aboveAverage="0" equalAverage="0" bottom="0" percent="0" rank="0" text="" dxfId="1453">
      <formula>COUNTIF($BR$7:$BY$99,BZ35)&lt;1</formula>
    </cfRule>
  </conditionalFormatting>
  <conditionalFormatting sqref="BZ35">
    <cfRule type="expression" priority="1448" aboveAverage="0" equalAverage="0" bottom="0" percent="0" rank="0" text="" dxfId="1454">
      <formula>COUNTIF($BZ$7:$CG$99,BZ35)&gt;1</formula>
    </cfRule>
  </conditionalFormatting>
  <conditionalFormatting sqref="CT12">
    <cfRule type="expression" priority="1449" aboveAverage="0" equalAverage="0" bottom="0" percent="0" rank="0" text="" dxfId="1455">
      <formula>COUNTIF($CL$7:$CS$99,CT11)&lt;1</formula>
    </cfRule>
  </conditionalFormatting>
  <conditionalFormatting sqref="CT10">
    <cfRule type="expression" priority="1450" aboveAverage="0" equalAverage="0" bottom="0" percent="0" rank="0" text="" dxfId="1456">
      <formula>COUNTIF($CL$7:$CS$99,CT11)&lt;1</formula>
    </cfRule>
  </conditionalFormatting>
  <conditionalFormatting sqref="CT11">
    <cfRule type="expression" priority="1451" aboveAverage="0" equalAverage="0" bottom="0" percent="0" rank="0" text="" dxfId="1457">
      <formula>COUNTIF($CL$7:$CS$99,CT11)&lt;1</formula>
    </cfRule>
  </conditionalFormatting>
  <conditionalFormatting sqref="CT11">
    <cfRule type="expression" priority="1452" aboveAverage="0" equalAverage="0" bottom="0" percent="0" rank="0" text="" dxfId="1458">
      <formula>COUNTIF($CT$7:$DA$99,CT11)&gt;1</formula>
    </cfRule>
  </conditionalFormatting>
  <conditionalFormatting sqref="CF99">
    <cfRule type="expression" priority="1453" aboveAverage="0" equalAverage="0" bottom="0" percent="0" rank="0" text="" dxfId="1459">
      <formula>COUNTIF($BR$7:$BY$99,CF98)&lt;1</formula>
    </cfRule>
  </conditionalFormatting>
  <conditionalFormatting sqref="CF97">
    <cfRule type="expression" priority="1454" aboveAverage="0" equalAverage="0" bottom="0" percent="0" rank="0" text="" dxfId="1460">
      <formula>COUNTIF($BR$7:$BY$99,CF98)&lt;1</formula>
    </cfRule>
  </conditionalFormatting>
  <conditionalFormatting sqref="CF98">
    <cfRule type="expression" priority="1455" aboveAverage="0" equalAverage="0" bottom="0" percent="0" rank="0" text="" dxfId="1461">
      <formula>COUNTIF($BR$7:$BY$99,CF98)&lt;1</formula>
    </cfRule>
  </conditionalFormatting>
  <conditionalFormatting sqref="CG99">
    <cfRule type="expression" priority="1456" aboveAverage="0" equalAverage="0" bottom="0" percent="0" rank="0" text="" dxfId="1462">
      <formula>COUNTIF($BR$7:$BY$99,CG98)&lt;1</formula>
    </cfRule>
  </conditionalFormatting>
  <conditionalFormatting sqref="CG97">
    <cfRule type="expression" priority="1457" aboveAverage="0" equalAverage="0" bottom="0" percent="0" rank="0" text="" dxfId="1463">
      <formula>COUNTIF($BR$7:$BY$99,CG98)&lt;1</formula>
    </cfRule>
  </conditionalFormatting>
  <conditionalFormatting sqref="CG98">
    <cfRule type="expression" priority="1458" aboveAverage="0" equalAverage="0" bottom="0" percent="0" rank="0" text="" dxfId="1464">
      <formula>COUNTIF($BR$7:$BY$99,CG98)&lt;1</formula>
    </cfRule>
  </conditionalFormatting>
  <conditionalFormatting sqref="CF98:CG98">
    <cfRule type="expression" priority="1459" aboveAverage="0" equalAverage="0" bottom="0" percent="0" rank="0" text="" dxfId="1465">
      <formula>COUNTIF($BZ$7:$CG$99,CF98)&gt;1</formula>
    </cfRule>
  </conditionalFormatting>
  <conditionalFormatting sqref="CF96">
    <cfRule type="expression" priority="1460" aboveAverage="0" equalAverage="0" bottom="0" percent="0" rank="0" text="" dxfId="1466">
      <formula>COUNTIF($BR$7:$BY$99,CF95)&lt;1</formula>
    </cfRule>
  </conditionalFormatting>
  <conditionalFormatting sqref="CF94">
    <cfRule type="expression" priority="1461" aboveAverage="0" equalAverage="0" bottom="0" percent="0" rank="0" text="" dxfId="1467">
      <formula>COUNTIF($BR$7:$BY$99,CF95)&lt;1</formula>
    </cfRule>
  </conditionalFormatting>
  <conditionalFormatting sqref="CF95">
    <cfRule type="expression" priority="1462" aboveAverage="0" equalAverage="0" bottom="0" percent="0" rank="0" text="" dxfId="1468">
      <formula>COUNTIF($BR$7:$BY$99,CF95)&lt;1</formula>
    </cfRule>
  </conditionalFormatting>
  <conditionalFormatting sqref="FH97 FH10:GT10 FH13:GT13 FH16:GT16 FH19:GT19 FH22:GT22 FH25:GT25 FH28:GT28 FH31:GT31 FH34:GT34 FH37:GT37 FH40:GT40 FH43:GT43 FH46:GT46 FH49:GT49 FH52:GT52 FH55:GT55 FH58:GT58 FH61:GT61 FH64:GT64 FH67:GT67 FH70:GT70 FH73:GT73 FH76:GT76 FH79:GT79 FH82:GT82 FH85:GT85 FH88:GT88 FH91:GT91 FH94:GT94">
    <cfRule type="expression" priority="1463" aboveAverage="0" equalAverage="0" bottom="0" percent="0" rank="0" text="" dxfId="1469">
      <formula>COUNTIF($GU$7:$HV$99,FH11)&lt;1</formula>
    </cfRule>
  </conditionalFormatting>
  <conditionalFormatting sqref="FH98 FH11:GT11 FH14:GT14 FH17:GT17 FH20:GT20 FH23:GT23 FH26:GT26 FH29:GT29 FH32:GT32 FH35:GT35 FH38:GT38 FH41:GT41 FH44:GT44 FH47:GT47 FH50:GT50 FH53:GT53 FH56:GT56 FH59:GT59 FH62:GT62 FH65:GT65 FH68:GT68 FH71:GT71 FH74:GT74 FH77:GT77 FH80:GT80 FH83:GT83 FH86:GT86 FH89:GT89 FH92:GT92 FH95:GT95">
    <cfRule type="expression" priority="1464" aboveAverage="0" equalAverage="0" bottom="0" percent="0" rank="0" text="" dxfId="1470">
      <formula>COUNTIF($GU$7:$HV$99,FH11)&lt;1</formula>
    </cfRule>
  </conditionalFormatting>
  <conditionalFormatting sqref="FH99 FH12:GT12 FH15:GT15 FH18:GT18 FH21:GT21 FH24:GT24 FH27:GT27 FH30:GT30 FH33:GT33 FH36:GT36 FH39:GT39 FH42:GT42 FH45:GT45 FH48:GT48 FH51:GT51 FH54:GT54 FH57:GT57 FH60:GT60 FH63:GT63 FH66:GT66 FH69:GT69 FH72:GT72 FH75:GT75 FH78:GT78 FH81:GT81 FH84:GT84 FH87:GT87 FH90:GT90 FH93:GT93 FH96:GT96">
    <cfRule type="expression" priority="1465" aboveAverage="0" equalAverage="0" bottom="0" percent="0" rank="0" text="" dxfId="1471">
      <formula>COUNTIF($GU$7:$HV$99,FH11)&lt;1</formula>
    </cfRule>
  </conditionalFormatting>
  <conditionalFormatting sqref="W110">
    <cfRule type="expression" priority="1466" aboveAverage="0" equalAverage="0" bottom="0" percent="0" rank="0" text="" dxfId="1472">
      <formula>COUNTIF($B$7:$P$99,W109)&lt;1</formula>
    </cfRule>
  </conditionalFormatting>
  <conditionalFormatting sqref="W108">
    <cfRule type="expression" priority="1467" aboveAverage="0" equalAverage="0" bottom="0" percent="0" rank="0" text="" dxfId="1473">
      <formula>COUNTIF($B$7:$P$99,W109)&lt;1</formula>
    </cfRule>
  </conditionalFormatting>
  <conditionalFormatting sqref="W109">
    <cfRule type="expression" priority="1468" aboveAverage="0" equalAverage="0" bottom="0" percent="0" rank="0" text="" dxfId="1474">
      <formula>COUNTIF($B$7:$P$99,W109)&lt;1</formula>
    </cfRule>
  </conditionalFormatting>
  <conditionalFormatting sqref="W110">
    <cfRule type="expression" priority="1469" aboveAverage="0" equalAverage="0" bottom="0" percent="0" rank="0" text="" dxfId="1475">
      <formula>COUNTIF($B$7:$P$99,W109)&lt;1</formula>
    </cfRule>
  </conditionalFormatting>
  <conditionalFormatting sqref="W108">
    <cfRule type="expression" priority="1470" aboveAverage="0" equalAverage="0" bottom="0" percent="0" rank="0" text="" dxfId="1476">
      <formula>COUNTIF($B$7:$P$99,W109)&lt;1</formula>
    </cfRule>
  </conditionalFormatting>
  <conditionalFormatting sqref="W109">
    <cfRule type="expression" priority="1471" aboveAverage="0" equalAverage="0" bottom="0" percent="0" rank="0" text="" dxfId="1477">
      <formula>COUNTIF($B$7:$P$99,W109)&lt;1</formula>
    </cfRule>
  </conditionalFormatting>
  <conditionalFormatting sqref="V110">
    <cfRule type="expression" priority="1472" aboveAverage="0" equalAverage="0" bottom="0" percent="0" rank="0" text="" dxfId="1478">
      <formula>COUNTIF($B$7:$P$99,V109)&lt;1</formula>
    </cfRule>
  </conditionalFormatting>
  <conditionalFormatting sqref="V108">
    <cfRule type="expression" priority="1473" aboveAverage="0" equalAverage="0" bottom="0" percent="0" rank="0" text="" dxfId="1479">
      <formula>COUNTIF($B$7:$P$99,V109)&lt;1</formula>
    </cfRule>
  </conditionalFormatting>
  <conditionalFormatting sqref="V109">
    <cfRule type="expression" priority="1474" aboveAverage="0" equalAverage="0" bottom="0" percent="0" rank="0" text="" dxfId="1480">
      <formula>COUNTIF($B$7:$P$99,V109)&lt;1</formula>
    </cfRule>
  </conditionalFormatting>
  <conditionalFormatting sqref="GV116">
    <cfRule type="expression" priority="1475" aboveAverage="0" equalAverage="0" bottom="0" percent="0" rank="0" text="" dxfId="1481">
      <formula>COUNTIF($FH$7:$GT$99,GV115)&lt;1</formula>
    </cfRule>
  </conditionalFormatting>
  <conditionalFormatting sqref="GV114">
    <cfRule type="expression" priority="1476" aboveAverage="0" equalAverage="0" bottom="0" percent="0" rank="0" text="" dxfId="1482">
      <formula>COUNTIF($FH$7:$GT$99,GV115)&lt;1</formula>
    </cfRule>
  </conditionalFormatting>
  <conditionalFormatting sqref="GV115">
    <cfRule type="expression" priority="1477" aboveAverage="0" equalAverage="0" bottom="0" percent="0" rank="0" text="" dxfId="1483">
      <formula>COUNTIF($FH$7:$GT$99,GV115)&lt;1</formula>
    </cfRule>
  </conditionalFormatting>
  <conditionalFormatting sqref="GU116">
    <cfRule type="expression" priority="1478" aboveAverage="0" equalAverage="0" bottom="0" percent="0" rank="0" text="" dxfId="1484">
      <formula>COUNTIF($FH$7:$GT$99,GU115)&lt;1</formula>
    </cfRule>
  </conditionalFormatting>
  <conditionalFormatting sqref="GU114">
    <cfRule type="expression" priority="1479" aboveAverage="0" equalAverage="0" bottom="0" percent="0" rank="0" text="" dxfId="1485">
      <formula>COUNTIF($FH$7:$GT$99,GU115)&lt;1</formula>
    </cfRule>
  </conditionalFormatting>
  <conditionalFormatting sqref="GU115">
    <cfRule type="expression" priority="1480" aboveAverage="0" equalAverage="0" bottom="0" percent="0" rank="0" text="" dxfId="1486">
      <formula>COUNTIF($FH$7:$GT$99,GU115)&lt;1</formula>
    </cfRule>
  </conditionalFormatting>
  <conditionalFormatting sqref="GY113">
    <cfRule type="expression" priority="1481" aboveAverage="0" equalAverage="0" bottom="0" percent="0" rank="0" text="" dxfId="1487">
      <formula>COUNTIF($FH$7:$GT$99,GY112)&lt;1</formula>
    </cfRule>
  </conditionalFormatting>
  <conditionalFormatting sqref="GY111">
    <cfRule type="expression" priority="1482" aboveAverage="0" equalAverage="0" bottom="0" percent="0" rank="0" text="" dxfId="1488">
      <formula>COUNTIF($FH$7:$GT$99,GY112)&lt;1</formula>
    </cfRule>
  </conditionalFormatting>
  <conditionalFormatting sqref="GY112">
    <cfRule type="expression" priority="1483" aboveAverage="0" equalAverage="0" bottom="0" percent="0" rank="0" text="" dxfId="1489">
      <formula>COUNTIF($FH$7:$GT$99,GY112)&lt;1</formula>
    </cfRule>
  </conditionalFormatting>
  <conditionalFormatting sqref="GX113">
    <cfRule type="expression" priority="1484" aboveAverage="0" equalAverage="0" bottom="0" percent="0" rank="0" text="" dxfId="1490">
      <formula>COUNTIF($FH$7:$GT$99,GX112)&lt;1</formula>
    </cfRule>
  </conditionalFormatting>
  <conditionalFormatting sqref="GX111">
    <cfRule type="expression" priority="1485" aboveAverage="0" equalAverage="0" bottom="0" percent="0" rank="0" text="" dxfId="1491">
      <formula>COUNTIF($FH$7:$GT$99,GX112)&lt;1</formula>
    </cfRule>
  </conditionalFormatting>
  <conditionalFormatting sqref="GX112">
    <cfRule type="expression" priority="1486" aboveAverage="0" equalAverage="0" bottom="0" percent="0" rank="0" text="" dxfId="1492">
      <formula>COUNTIF($FH$7:$GT$99,GX112)&lt;1</formula>
    </cfRule>
  </conditionalFormatting>
  <conditionalFormatting sqref="GV113:GW113">
    <cfRule type="expression" priority="1487" aboveAverage="0" equalAverage="0" bottom="0" percent="0" rank="0" text="" dxfId="1493">
      <formula>COUNTIF($FH$7:$GT$99,GV112)&lt;1</formula>
    </cfRule>
  </conditionalFormatting>
  <conditionalFormatting sqref="GV111:GW111">
    <cfRule type="expression" priority="1488" aboveAverage="0" equalAverage="0" bottom="0" percent="0" rank="0" text="" dxfId="1494">
      <formula>COUNTIF($FH$7:$GT$99,GV112)&lt;1</formula>
    </cfRule>
  </conditionalFormatting>
  <conditionalFormatting sqref="GV112:GW112">
    <cfRule type="expression" priority="1489" aboveAverage="0" equalAverage="0" bottom="0" percent="0" rank="0" text="" dxfId="1495">
      <formula>COUNTIF($FH$7:$GT$99,GV112)&lt;1</formula>
    </cfRule>
  </conditionalFormatting>
  <conditionalFormatting sqref="GU113">
    <cfRule type="expression" priority="1490" aboveAverage="0" equalAverage="0" bottom="0" percent="0" rank="0" text="" dxfId="1496">
      <formula>COUNTIF($FH$7:$GT$99,GU112)&lt;1</formula>
    </cfRule>
  </conditionalFormatting>
  <conditionalFormatting sqref="GU111">
    <cfRule type="expression" priority="1491" aboveAverage="0" equalAverage="0" bottom="0" percent="0" rank="0" text="" dxfId="1497">
      <formula>COUNTIF($FH$7:$GT$99,GU112)&lt;1</formula>
    </cfRule>
  </conditionalFormatting>
  <conditionalFormatting sqref="GU112">
    <cfRule type="expression" priority="1492" aboveAverage="0" equalAverage="0" bottom="0" percent="0" rank="0" text="" dxfId="1498">
      <formula>COUNTIF($FH$7:$GT$99,GU112)&lt;1</formula>
    </cfRule>
  </conditionalFormatting>
  <conditionalFormatting sqref="GU113">
    <cfRule type="expression" priority="1493" aboveAverage="0" equalAverage="0" bottom="0" percent="0" rank="0" text="" dxfId="1499">
      <formula>COUNTIF($FH$7:$GT$99,GU112)&lt;1</formula>
    </cfRule>
  </conditionalFormatting>
  <conditionalFormatting sqref="GU111">
    <cfRule type="expression" priority="1494" aboveAverage="0" equalAverage="0" bottom="0" percent="0" rank="0" text="" dxfId="1500">
      <formula>COUNTIF($FH$7:$GT$99,GU112)&lt;1</formula>
    </cfRule>
  </conditionalFormatting>
  <conditionalFormatting sqref="GU112">
    <cfRule type="expression" priority="1495" aboveAverage="0" equalAverage="0" bottom="0" percent="0" rank="0" text="" dxfId="1501">
      <formula>COUNTIF($FH$7:$GT$99,GU112)&lt;1</formula>
    </cfRule>
  </conditionalFormatting>
  <conditionalFormatting sqref="GZ110">
    <cfRule type="expression" priority="1496" aboveAverage="0" equalAverage="0" bottom="0" percent="0" rank="0" text="" dxfId="1502">
      <formula>COUNTIF($FH$7:$GT$99,GZ109)&lt;1</formula>
    </cfRule>
  </conditionalFormatting>
  <conditionalFormatting sqref="GZ108">
    <cfRule type="expression" priority="1497" aboveAverage="0" equalAverage="0" bottom="0" percent="0" rank="0" text="" dxfId="1503">
      <formula>COUNTIF($FH$7:$GT$99,GZ109)&lt;1</formula>
    </cfRule>
  </conditionalFormatting>
  <conditionalFormatting sqref="GZ109">
    <cfRule type="expression" priority="1498" aboveAverage="0" equalAverage="0" bottom="0" percent="0" rank="0" text="" dxfId="1504">
      <formula>COUNTIF($FH$7:$GT$99,GZ109)&lt;1</formula>
    </cfRule>
  </conditionalFormatting>
  <conditionalFormatting sqref="GZ110">
    <cfRule type="expression" priority="1499" aboveAverage="0" equalAverage="0" bottom="0" percent="0" rank="0" text="" dxfId="1505">
      <formula>COUNTIF($FH$7:$GT$99,GZ109)&lt;1</formula>
    </cfRule>
  </conditionalFormatting>
  <conditionalFormatting sqref="GZ108">
    <cfRule type="expression" priority="1500" aboveAverage="0" equalAverage="0" bottom="0" percent="0" rank="0" text="" dxfId="1506">
      <formula>COUNTIF($FH$7:$GT$99,GZ109)&lt;1</formula>
    </cfRule>
  </conditionalFormatting>
  <conditionalFormatting sqref="GZ109">
    <cfRule type="expression" priority="1501" aboveAverage="0" equalAverage="0" bottom="0" percent="0" rank="0" text="" dxfId="1507">
      <formula>COUNTIF($FH$7:$GT$99,GZ109)&lt;1</formula>
    </cfRule>
  </conditionalFormatting>
  <conditionalFormatting sqref="GY110">
    <cfRule type="expression" priority="1502" aboveAverage="0" equalAverage="0" bottom="0" percent="0" rank="0" text="" dxfId="1508">
      <formula>COUNTIF($FH$7:$GT$99,GY109)&lt;1</formula>
    </cfRule>
  </conditionalFormatting>
  <conditionalFormatting sqref="GY108">
    <cfRule type="expression" priority="1503" aboveAverage="0" equalAverage="0" bottom="0" percent="0" rank="0" text="" dxfId="1509">
      <formula>COUNTIF($FH$7:$GT$99,GY109)&lt;1</formula>
    </cfRule>
  </conditionalFormatting>
  <conditionalFormatting sqref="GY109">
    <cfRule type="expression" priority="1504" aboveAverage="0" equalAverage="0" bottom="0" percent="0" rank="0" text="" dxfId="1510">
      <formula>COUNTIF($FH$7:$GT$99,GY109)&lt;1</formula>
    </cfRule>
  </conditionalFormatting>
  <conditionalFormatting sqref="GY110">
    <cfRule type="expression" priority="1505" aboveAverage="0" equalAverage="0" bottom="0" percent="0" rank="0" text="" dxfId="1511">
      <formula>COUNTIF($FH$7:$GT$99,GY109)&lt;1</formula>
    </cfRule>
  </conditionalFormatting>
  <conditionalFormatting sqref="GY108">
    <cfRule type="expression" priority="1506" aboveAverage="0" equalAverage="0" bottom="0" percent="0" rank="0" text="" dxfId="1512">
      <formula>COUNTIF($FH$7:$GT$99,GY109)&lt;1</formula>
    </cfRule>
  </conditionalFormatting>
  <conditionalFormatting sqref="GY109">
    <cfRule type="expression" priority="1507" aboveAverage="0" equalAverage="0" bottom="0" percent="0" rank="0" text="" dxfId="1513">
      <formula>COUNTIF($FH$7:$GT$99,GY109)&lt;1</formula>
    </cfRule>
  </conditionalFormatting>
  <conditionalFormatting sqref="GX110">
    <cfRule type="expression" priority="1508" aboveAverage="0" equalAverage="0" bottom="0" percent="0" rank="0" text="" dxfId="1514">
      <formula>COUNTIF($FH$7:$GT$99,GX109)&lt;1</formula>
    </cfRule>
  </conditionalFormatting>
  <conditionalFormatting sqref="GX108">
    <cfRule type="expression" priority="1509" aboveAverage="0" equalAverage="0" bottom="0" percent="0" rank="0" text="" dxfId="1515">
      <formula>COUNTIF($FH$7:$GT$99,GX109)&lt;1</formula>
    </cfRule>
  </conditionalFormatting>
  <conditionalFormatting sqref="GX109">
    <cfRule type="expression" priority="1510" aboveAverage="0" equalAverage="0" bottom="0" percent="0" rank="0" text="" dxfId="1516">
      <formula>COUNTIF($FH$7:$GT$99,GX109)&lt;1</formula>
    </cfRule>
  </conditionalFormatting>
  <conditionalFormatting sqref="GX110">
    <cfRule type="expression" priority="1511" aboveAverage="0" equalAverage="0" bottom="0" percent="0" rank="0" text="" dxfId="1517">
      <formula>COUNTIF($FH$7:$GT$99,GX109)&lt;1</formula>
    </cfRule>
  </conditionalFormatting>
  <conditionalFormatting sqref="GX108">
    <cfRule type="expression" priority="1512" aboveAverage="0" equalAverage="0" bottom="0" percent="0" rank="0" text="" dxfId="1518">
      <formula>COUNTIF($FH$7:$GT$99,GX109)&lt;1</formula>
    </cfRule>
  </conditionalFormatting>
  <conditionalFormatting sqref="GX109">
    <cfRule type="expression" priority="1513" aboveAverage="0" equalAverage="0" bottom="0" percent="0" rank="0" text="" dxfId="1519">
      <formula>COUNTIF($FH$7:$GT$99,GX109)&lt;1</formula>
    </cfRule>
  </conditionalFormatting>
  <conditionalFormatting sqref="GW110">
    <cfRule type="expression" priority="1514" aboveAverage="0" equalAverage="0" bottom="0" percent="0" rank="0" text="" dxfId="1520">
      <formula>COUNTIF($FH$7:$GT$99,GW109)&lt;1</formula>
    </cfRule>
  </conditionalFormatting>
  <conditionalFormatting sqref="GW108">
    <cfRule type="expression" priority="1515" aboveAverage="0" equalAverage="0" bottom="0" percent="0" rank="0" text="" dxfId="1521">
      <formula>COUNTIF($FH$7:$GT$99,GW109)&lt;1</formula>
    </cfRule>
  </conditionalFormatting>
  <conditionalFormatting sqref="GW109">
    <cfRule type="expression" priority="1516" aboveAverage="0" equalAverage="0" bottom="0" percent="0" rank="0" text="" dxfId="1522">
      <formula>COUNTIF($FH$7:$GT$99,GW109)&lt;1</formula>
    </cfRule>
  </conditionalFormatting>
  <conditionalFormatting sqref="GV110">
    <cfRule type="expression" priority="1517" aboveAverage="0" equalAverage="0" bottom="0" percent="0" rank="0" text="" dxfId="1523">
      <formula>COUNTIF($FH$7:$GT$99,GV109)&lt;1</formula>
    </cfRule>
  </conditionalFormatting>
  <conditionalFormatting sqref="GV108">
    <cfRule type="expression" priority="1518" aboveAverage="0" equalAverage="0" bottom="0" percent="0" rank="0" text="" dxfId="1524">
      <formula>COUNTIF($FH$7:$GT$99,GV109)&lt;1</formula>
    </cfRule>
  </conditionalFormatting>
  <conditionalFormatting sqref="GV109">
    <cfRule type="expression" priority="1519" aboveAverage="0" equalAverage="0" bottom="0" percent="0" rank="0" text="" dxfId="1525">
      <formula>COUNTIF($FH$7:$GT$99,GV109)&lt;1</formula>
    </cfRule>
  </conditionalFormatting>
  <conditionalFormatting sqref="GU110">
    <cfRule type="expression" priority="1520" aboveAverage="0" equalAverage="0" bottom="0" percent="0" rank="0" text="" dxfId="1526">
      <formula>COUNTIF($FH$7:$GT$99,GU109)&lt;1</formula>
    </cfRule>
  </conditionalFormatting>
  <conditionalFormatting sqref="GU108">
    <cfRule type="expression" priority="1521" aboveAverage="0" equalAverage="0" bottom="0" percent="0" rank="0" text="" dxfId="1527">
      <formula>COUNTIF($FH$7:$GT$99,GU109)&lt;1</formula>
    </cfRule>
  </conditionalFormatting>
  <conditionalFormatting sqref="GU109">
    <cfRule type="expression" priority="1522" aboveAverage="0" equalAverage="0" bottom="0" percent="0" rank="0" text="" dxfId="1528">
      <formula>COUNTIF($FH$7:$GT$99,GU109)&lt;1</formula>
    </cfRule>
  </conditionalFormatting>
  <conditionalFormatting sqref="GU110">
    <cfRule type="expression" priority="1523" aboveAverage="0" equalAverage="0" bottom="0" percent="0" rank="0" text="" dxfId="1529">
      <formula>COUNTIF($FH$7:$GT$99,GU109)&lt;1</formula>
    </cfRule>
  </conditionalFormatting>
  <conditionalFormatting sqref="GU108">
    <cfRule type="expression" priority="1524" aboveAverage="0" equalAverage="0" bottom="0" percent="0" rank="0" text="" dxfId="1530">
      <formula>COUNTIF($FH$7:$GT$99,GU109)&lt;1</formula>
    </cfRule>
  </conditionalFormatting>
  <conditionalFormatting sqref="GU109">
    <cfRule type="expression" priority="1525" aboveAverage="0" equalAverage="0" bottom="0" percent="0" rank="0" text="" dxfId="1531">
      <formula>COUNTIF($FH$7:$GT$99,GU109)&lt;1</formula>
    </cfRule>
  </conditionalFormatting>
  <conditionalFormatting sqref="W78">
    <cfRule type="expression" priority="1526" aboveAverage="0" equalAverage="0" bottom="0" percent="0" rank="0" text="" dxfId="1532">
      <formula>COUNTIF($B$7:$P$99,W77)&lt;1</formula>
    </cfRule>
  </conditionalFormatting>
  <conditionalFormatting sqref="W76">
    <cfRule type="expression" priority="1527" aboveAverage="0" equalAverage="0" bottom="0" percent="0" rank="0" text="" dxfId="1533">
      <formula>COUNTIF($B$7:$P$99,W77)&lt;1</formula>
    </cfRule>
  </conditionalFormatting>
  <conditionalFormatting sqref="W77">
    <cfRule type="expression" priority="1528" aboveAverage="0" equalAverage="0" bottom="0" percent="0" rank="0" text="" dxfId="1534">
      <formula>COUNTIF($B$7:$P$99,W77)&lt;1</formula>
    </cfRule>
  </conditionalFormatting>
  <conditionalFormatting sqref="W90">
    <cfRule type="expression" priority="1529" aboveAverage="0" equalAverage="0" bottom="0" percent="0" rank="0" text="" dxfId="1535">
      <formula>COUNTIF($B$7:$P$99,W89)&lt;1</formula>
    </cfRule>
  </conditionalFormatting>
  <conditionalFormatting sqref="W88">
    <cfRule type="expression" priority="1530" aboveAverage="0" equalAverage="0" bottom="0" percent="0" rank="0" text="" dxfId="1536">
      <formula>COUNTIF($B$7:$P$99,W89)&lt;1</formula>
    </cfRule>
  </conditionalFormatting>
  <conditionalFormatting sqref="W89">
    <cfRule type="expression" priority="1531" aboveAverage="0" equalAverage="0" bottom="0" percent="0" rank="0" text="" dxfId="1537">
      <formula>COUNTIF($B$7:$P$99,W89)&lt;1</formula>
    </cfRule>
  </conditionalFormatting>
  <conditionalFormatting sqref="W90">
    <cfRule type="expression" priority="1532" aboveAverage="0" equalAverage="0" bottom="0" percent="0" rank="0" text="" dxfId="1538">
      <formula>COUNTIF($B$7:$P$99,W89)&lt;1</formula>
    </cfRule>
  </conditionalFormatting>
  <conditionalFormatting sqref="W88">
    <cfRule type="expression" priority="1533" aboveAverage="0" equalAverage="0" bottom="0" percent="0" rank="0" text="" dxfId="1539">
      <formula>COUNTIF($B$7:$P$99,W89)&lt;1</formula>
    </cfRule>
  </conditionalFormatting>
  <conditionalFormatting sqref="W89">
    <cfRule type="expression" priority="1534" aboveAverage="0" equalAverage="0" bottom="0" percent="0" rank="0" text="" dxfId="1540">
      <formula>COUNTIF($B$7:$P$99,W89)&lt;1</formula>
    </cfRule>
  </conditionalFormatting>
  <conditionalFormatting sqref="W90">
    <cfRule type="expression" priority="1535" aboveAverage="0" equalAverage="0" bottom="0" percent="0" rank="0" text="" dxfId="1541">
      <formula>COUNTIF($B$7:$P$99,W89)&lt;1</formula>
    </cfRule>
  </conditionalFormatting>
  <conditionalFormatting sqref="W88">
    <cfRule type="expression" priority="1536" aboveAverage="0" equalAverage="0" bottom="0" percent="0" rank="0" text="" dxfId="1542">
      <formula>COUNTIF($B$7:$P$99,W89)&lt;1</formula>
    </cfRule>
  </conditionalFormatting>
  <conditionalFormatting sqref="W89">
    <cfRule type="expression" priority="1537" aboveAverage="0" equalAverage="0" bottom="0" percent="0" rank="0" text="" dxfId="1543">
      <formula>COUNTIF($B$7:$P$99,W89)&lt;1</formula>
    </cfRule>
  </conditionalFormatting>
  <conditionalFormatting sqref="X90">
    <cfRule type="expression" priority="1538" aboveAverage="0" equalAverage="0" bottom="0" percent="0" rank="0" text="" dxfId="1544">
      <formula>COUNTIF($B$7:$P$99,X89)&lt;1</formula>
    </cfRule>
  </conditionalFormatting>
  <conditionalFormatting sqref="X88">
    <cfRule type="expression" priority="1539" aboveAverage="0" equalAverage="0" bottom="0" percent="0" rank="0" text="" dxfId="1545">
      <formula>COUNTIF($B$7:$P$99,X89)&lt;1</formula>
    </cfRule>
  </conditionalFormatting>
  <conditionalFormatting sqref="X89">
    <cfRule type="expression" priority="1540" aboveAverage="0" equalAverage="0" bottom="0" percent="0" rank="0" text="" dxfId="1546">
      <formula>COUNTIF($B$7:$P$99,X89)&lt;1</formula>
    </cfRule>
  </conditionalFormatting>
  <conditionalFormatting sqref="AG90">
    <cfRule type="expression" priority="1541" aboveAverage="0" equalAverage="0" bottom="0" percent="0" rank="0" text="" dxfId="1547">
      <formula>COUNTIF($B$7:$P$99,AG89)&lt;1</formula>
    </cfRule>
  </conditionalFormatting>
  <conditionalFormatting sqref="AG88">
    <cfRule type="expression" priority="1542" aboveAverage="0" equalAverage="0" bottom="0" percent="0" rank="0" text="" dxfId="1548">
      <formula>COUNTIF($B$7:$P$99,AG89)&lt;1</formula>
    </cfRule>
  </conditionalFormatting>
  <conditionalFormatting sqref="AG89">
    <cfRule type="expression" priority="1543" aboveAverage="0" equalAverage="0" bottom="0" percent="0" rank="0" text="" dxfId="1549">
      <formula>COUNTIF($B$7:$P$99,AG89)&lt;1</formula>
    </cfRule>
  </conditionalFormatting>
  <conditionalFormatting sqref="AG90">
    <cfRule type="expression" priority="1544" aboveAverage="0" equalAverage="0" bottom="0" percent="0" rank="0" text="" dxfId="1550">
      <formula>COUNTIF($B$7:$P$99,AG89)&lt;1</formula>
    </cfRule>
  </conditionalFormatting>
  <conditionalFormatting sqref="AG88">
    <cfRule type="expression" priority="1545" aboveAverage="0" equalAverage="0" bottom="0" percent="0" rank="0" text="" dxfId="1551">
      <formula>COUNTIF($B$7:$P$99,AG89)&lt;1</formula>
    </cfRule>
  </conditionalFormatting>
  <conditionalFormatting sqref="AG89">
    <cfRule type="expression" priority="1546" aboveAverage="0" equalAverage="0" bottom="0" percent="0" rank="0" text="" dxfId="1552">
      <formula>COUNTIF($B$7:$P$99,AG89)&lt;1</formula>
    </cfRule>
  </conditionalFormatting>
  <conditionalFormatting sqref="V90">
    <cfRule type="expression" priority="1547" aboveAverage="0" equalAverage="0" bottom="0" percent="0" rank="0" text="" dxfId="1553">
      <formula>COUNTIF($B$7:$P$99,V89)&lt;1</formula>
    </cfRule>
  </conditionalFormatting>
  <conditionalFormatting sqref="V88">
    <cfRule type="expression" priority="1548" aboveAverage="0" equalAverage="0" bottom="0" percent="0" rank="0" text="" dxfId="1554">
      <formula>COUNTIF($B$7:$P$99,V89)&lt;1</formula>
    </cfRule>
  </conditionalFormatting>
  <conditionalFormatting sqref="V89">
    <cfRule type="expression" priority="1549" aboveAverage="0" equalAverage="0" bottom="0" percent="0" rank="0" text="" dxfId="1555">
      <formula>COUNTIF($B$7:$P$99,V89)&lt;1</formula>
    </cfRule>
  </conditionalFormatting>
  <conditionalFormatting sqref="X78">
    <cfRule type="expression" priority="1550" aboveAverage="0" equalAverage="0" bottom="0" percent="0" rank="0" text="" dxfId="1556">
      <formula>COUNTIF($B$7:$P$99,X77)&lt;1</formula>
    </cfRule>
  </conditionalFormatting>
  <conditionalFormatting sqref="X76">
    <cfRule type="expression" priority="1551" aboveAverage="0" equalAverage="0" bottom="0" percent="0" rank="0" text="" dxfId="1557">
      <formula>COUNTIF($B$7:$P$99,X77)&lt;1</formula>
    </cfRule>
  </conditionalFormatting>
  <conditionalFormatting sqref="X77">
    <cfRule type="expression" priority="1552" aboveAverage="0" equalAverage="0" bottom="0" percent="0" rank="0" text="" dxfId="1558">
      <formula>COUNTIF($B$7:$P$99,X77)&lt;1</formula>
    </cfRule>
  </conditionalFormatting>
  <conditionalFormatting sqref="U90">
    <cfRule type="expression" priority="1553" aboveAverage="0" equalAverage="0" bottom="0" percent="0" rank="0" text="" dxfId="1559">
      <formula>COUNTIF($B$7:$P$99,U89)&lt;1</formula>
    </cfRule>
  </conditionalFormatting>
  <conditionalFormatting sqref="U88">
    <cfRule type="expression" priority="1554" aboveAverage="0" equalAverage="0" bottom="0" percent="0" rank="0" text="" dxfId="1560">
      <formula>COUNTIF($B$7:$P$99,U89)&lt;1</formula>
    </cfRule>
  </conditionalFormatting>
  <conditionalFormatting sqref="U89">
    <cfRule type="expression" priority="1555" aboveAverage="0" equalAverage="0" bottom="0" percent="0" rank="0" text="" dxfId="1561">
      <formula>COUNTIF($B$7:$P$99,U89)&lt;1</formula>
    </cfRule>
  </conditionalFormatting>
  <conditionalFormatting sqref="U63">
    <cfRule type="expression" priority="1556" aboveAverage="0" equalAverage="0" bottom="0" percent="0" rank="0" text="" dxfId="1562">
      <formula>COUNTIF($B$7:$P$99,U62)&lt;1</formula>
    </cfRule>
  </conditionalFormatting>
  <conditionalFormatting sqref="U61">
    <cfRule type="expression" priority="1557" aboveAverage="0" equalAverage="0" bottom="0" percent="0" rank="0" text="" dxfId="1563">
      <formula>COUNTIF($B$7:$P$99,U62)&lt;1</formula>
    </cfRule>
  </conditionalFormatting>
  <conditionalFormatting sqref="U62">
    <cfRule type="expression" priority="1558" aboveAverage="0" equalAverage="0" bottom="0" percent="0" rank="0" text="" dxfId="1564">
      <formula>COUNTIF($B$7:$P$99,U62)&lt;1</formula>
    </cfRule>
  </conditionalFormatting>
  <conditionalFormatting sqref="U63">
    <cfRule type="expression" priority="1559" aboveAverage="0" equalAverage="0" bottom="0" percent="0" rank="0" text="" dxfId="1565">
      <formula>COUNTIF($B$7:$P$99,U62)&lt;1</formula>
    </cfRule>
  </conditionalFormatting>
  <conditionalFormatting sqref="U61">
    <cfRule type="expression" priority="1560" aboveAverage="0" equalAverage="0" bottom="0" percent="0" rank="0" text="" dxfId="1566">
      <formula>COUNTIF($B$7:$P$99,U62)&lt;1</formula>
    </cfRule>
  </conditionalFormatting>
  <conditionalFormatting sqref="U62">
    <cfRule type="expression" priority="1561" aboveAverage="0" equalAverage="0" bottom="0" percent="0" rank="0" text="" dxfId="1567">
      <formula>COUNTIF($B$7:$P$99,U62)&lt;1</formula>
    </cfRule>
  </conditionalFormatting>
  <conditionalFormatting sqref="U66">
    <cfRule type="expression" priority="1562" aboveAverage="0" equalAverage="0" bottom="0" percent="0" rank="0" text="" dxfId="1568">
      <formula>COUNTIF($B$7:$P$99,U65)&lt;1</formula>
    </cfRule>
  </conditionalFormatting>
  <conditionalFormatting sqref="U64">
    <cfRule type="expression" priority="1563" aboveAverage="0" equalAverage="0" bottom="0" percent="0" rank="0" text="" dxfId="1569">
      <formula>COUNTIF($B$7:$P$99,U65)&lt;1</formula>
    </cfRule>
  </conditionalFormatting>
  <conditionalFormatting sqref="U65">
    <cfRule type="expression" priority="1564" aboveAverage="0" equalAverage="0" bottom="0" percent="0" rank="0" text="" dxfId="1570">
      <formula>COUNTIF($B$7:$P$99,U65)&lt;1</formula>
    </cfRule>
  </conditionalFormatting>
  <conditionalFormatting sqref="CA33:CE33">
    <cfRule type="expression" priority="1565" aboveAverage="0" equalAverage="0" bottom="0" percent="0" rank="0" text="" dxfId="1571">
      <formula>COUNTIF($BR$7:$BY$99,CA32)&lt;1</formula>
    </cfRule>
  </conditionalFormatting>
  <conditionalFormatting sqref="CA31:CE31">
    <cfRule type="expression" priority="1566" aboveAverage="0" equalAverage="0" bottom="0" percent="0" rank="0" text="" dxfId="1572">
      <formula>COUNTIF($BR$7:$BY$99,CA32)&lt;1</formula>
    </cfRule>
  </conditionalFormatting>
  <conditionalFormatting sqref="CA32:CE32">
    <cfRule type="expression" priority="1567" aboveAverage="0" equalAverage="0" bottom="0" percent="0" rank="0" text="" dxfId="1573">
      <formula>COUNTIF($BR$7:$BY$99,CA32)&lt;1</formula>
    </cfRule>
  </conditionalFormatting>
  <conditionalFormatting sqref="BZ51">
    <cfRule type="expression" priority="1568" aboveAverage="0" equalAverage="0" bottom="0" percent="0" rank="0" text="" dxfId="1574">
      <formula>COUNTIF($BR$7:$BY$99,BZ50)&lt;1</formula>
    </cfRule>
  </conditionalFormatting>
  <conditionalFormatting sqref="BZ49">
    <cfRule type="expression" priority="1569" aboveAverage="0" equalAverage="0" bottom="0" percent="0" rank="0" text="" dxfId="1575">
      <formula>COUNTIF($BR$7:$BY$99,BZ50)&lt;1</formula>
    </cfRule>
  </conditionalFormatting>
  <conditionalFormatting sqref="BZ50">
    <cfRule type="expression" priority="1570" aboveAverage="0" equalAverage="0" bottom="0" percent="0" rank="0" text="" dxfId="1576">
      <formula>COUNTIF($BR$7:$BY$99,BZ50)&lt;1</formula>
    </cfRule>
  </conditionalFormatting>
  <conditionalFormatting sqref="BZ33">
    <cfRule type="expression" priority="1571" aboveAverage="0" equalAverage="0" bottom="0" percent="0" rank="0" text="" dxfId="1577">
      <formula>COUNTIF($BR$7:$BY$99,BZ32)&lt;1</formula>
    </cfRule>
  </conditionalFormatting>
  <conditionalFormatting sqref="BZ31">
    <cfRule type="expression" priority="1572" aboveAverage="0" equalAverage="0" bottom="0" percent="0" rank="0" text="" dxfId="1578">
      <formula>COUNTIF($BR$7:$BY$99,BZ32)&lt;1</formula>
    </cfRule>
  </conditionalFormatting>
  <conditionalFormatting sqref="BZ32">
    <cfRule type="expression" priority="1573" aboveAverage="0" equalAverage="0" bottom="0" percent="0" rank="0" text="" dxfId="1579">
      <formula>COUNTIF($BR$7:$BY$99,BZ32)&lt;1</formula>
    </cfRule>
  </conditionalFormatting>
  <conditionalFormatting sqref="BZ69">
    <cfRule type="expression" priority="1574" aboveAverage="0" equalAverage="0" bottom="0" percent="0" rank="0" text="" dxfId="1580">
      <formula>COUNTIF($BR$7:$BY$99,BZ68)&lt;1</formula>
    </cfRule>
  </conditionalFormatting>
  <conditionalFormatting sqref="BZ67">
    <cfRule type="expression" priority="1575" aboveAverage="0" equalAverage="0" bottom="0" percent="0" rank="0" text="" dxfId="1581">
      <formula>COUNTIF($BR$7:$BY$99,BZ68)&lt;1</formula>
    </cfRule>
  </conditionalFormatting>
  <conditionalFormatting sqref="BZ68">
    <cfRule type="expression" priority="1576" aboveAverage="0" equalAverage="0" bottom="0" percent="0" rank="0" text="" dxfId="1582">
      <formula>COUNTIF($BR$7:$BY$99,BZ68)&lt;1</formula>
    </cfRule>
  </conditionalFormatting>
  <conditionalFormatting sqref="BZ72">
    <cfRule type="expression" priority="1577" aboveAverage="0" equalAverage="0" bottom="0" percent="0" rank="0" text="" dxfId="1583">
      <formula>COUNTIF($BR$7:$BY$99,BZ71)&lt;1</formula>
    </cfRule>
  </conditionalFormatting>
  <conditionalFormatting sqref="BZ70">
    <cfRule type="expression" priority="1578" aboveAverage="0" equalAverage="0" bottom="0" percent="0" rank="0" text="" dxfId="1584">
      <formula>COUNTIF($BR$7:$BY$99,BZ71)&lt;1</formula>
    </cfRule>
  </conditionalFormatting>
  <conditionalFormatting sqref="BZ71">
    <cfRule type="expression" priority="1579" aboveAverage="0" equalAverage="0" bottom="0" percent="0" rank="0" text="" dxfId="1585">
      <formula>COUNTIF($BR$7:$BY$99,BZ71)&lt;1</formula>
    </cfRule>
  </conditionalFormatting>
  <conditionalFormatting sqref="Y90:AF90">
    <cfRule type="expression" priority="1580" aboveAverage="0" equalAverage="0" bottom="0" percent="0" rank="0" text="" dxfId="1586">
      <formula>COUNTIF($B$7:$P$99,Y89)&lt;1</formula>
    </cfRule>
  </conditionalFormatting>
  <conditionalFormatting sqref="Y88:AF88">
    <cfRule type="expression" priority="1581" aboveAverage="0" equalAverage="0" bottom="0" percent="0" rank="0" text="" dxfId="1587">
      <formula>COUNTIF($B$7:$P$99,Y89)&lt;1</formula>
    </cfRule>
  </conditionalFormatting>
  <conditionalFormatting sqref="Y89:AF89">
    <cfRule type="expression" priority="1582" aboveAverage="0" equalAverage="0" bottom="0" percent="0" rank="0" text="" dxfId="1588">
      <formula>COUNTIF($B$7:$P$99,Y89)&lt;1</formula>
    </cfRule>
  </conditionalFormatting>
  <conditionalFormatting sqref="V51:X51">
    <cfRule type="expression" priority="1583" aboveAverage="0" equalAverage="0" bottom="0" percent="0" rank="0" text="" dxfId="1589">
      <formula>COUNTIF($B$7:$P$99,V50)&lt;1</formula>
    </cfRule>
  </conditionalFormatting>
  <conditionalFormatting sqref="V49:X49">
    <cfRule type="expression" priority="1584" aboveAverage="0" equalAverage="0" bottom="0" percent="0" rank="0" text="" dxfId="1590">
      <formula>COUNTIF($B$7:$P$99,V50)&lt;1</formula>
    </cfRule>
  </conditionalFormatting>
  <conditionalFormatting sqref="V50:X50">
    <cfRule type="expression" priority="1585" aboveAverage="0" equalAverage="0" bottom="0" percent="0" rank="0" text="" dxfId="1591">
      <formula>COUNTIF($B$7:$P$99,V50)&lt;1</formula>
    </cfRule>
  </conditionalFormatting>
  <conditionalFormatting sqref="CT42">
    <cfRule type="expression" priority="1586" aboveAverage="0" equalAverage="0" bottom="0" percent="0" rank="0" text="" dxfId="1592">
      <formula>COUNTIF($CL$7:$CS$99,CT41)&lt;1</formula>
    </cfRule>
  </conditionalFormatting>
  <conditionalFormatting sqref="CT42">
    <cfRule type="expression" priority="1587" aboveAverage="0" equalAverage="0" bottom="0" percent="0" rank="0" text="" dxfId="1593">
      <formula>COUNTIF($CL$7:$CS$99,CT41)&lt;1</formula>
    </cfRule>
  </conditionalFormatting>
  <conditionalFormatting sqref="CT42">
    <cfRule type="expression" priority="1588" aboveAverage="0" equalAverage="0" bottom="0" percent="0" rank="0" text="" dxfId="1594">
      <formula>COUNTIF($CL$7:$CS$99,CT41)&lt;1</formula>
    </cfRule>
  </conditionalFormatting>
  <conditionalFormatting sqref="CT40">
    <cfRule type="expression" priority="1589" aboveAverage="0" equalAverage="0" bottom="0" percent="0" rank="0" text="" dxfId="1595">
      <formula>COUNTIF($CL$7:$CS$99,CT41)&lt;1</formula>
    </cfRule>
  </conditionalFormatting>
  <conditionalFormatting sqref="CT41">
    <cfRule type="expression" priority="1590" aboveAverage="0" equalAverage="0" bottom="0" percent="0" rank="0" text="" dxfId="1596">
      <formula>COUNTIF($CL$7:$CS$99,CT41)&lt;1</formula>
    </cfRule>
  </conditionalFormatting>
  <conditionalFormatting sqref="BZ30">
    <cfRule type="expression" priority="1591" aboveAverage="0" equalAverage="0" bottom="0" percent="0" rank="0" text="" dxfId="1597">
      <formula>COUNTIF($BR$7:$BY$99,BZ29)&lt;1</formula>
    </cfRule>
  </conditionalFormatting>
  <conditionalFormatting sqref="BZ28">
    <cfRule type="expression" priority="1592" aboveAverage="0" equalAverage="0" bottom="0" percent="0" rank="0" text="" dxfId="1598">
      <formula>COUNTIF($BR$7:$BY$99,BZ29)&lt;1</formula>
    </cfRule>
  </conditionalFormatting>
  <conditionalFormatting sqref="BZ29">
    <cfRule type="expression" priority="1593" aboveAverage="0" equalAverage="0" bottom="0" percent="0" rank="0" text="" dxfId="1599">
      <formula>COUNTIF($BR$7:$BY$99,BZ29)&lt;1</formula>
    </cfRule>
  </conditionalFormatting>
  <conditionalFormatting sqref="U75">
    <cfRule type="expression" priority="1594" aboveAverage="0" equalAverage="0" bottom="0" percent="0" rank="0" text="" dxfId="1600">
      <formula>COUNTIF($B$7:$P$99,U74)&lt;1</formula>
    </cfRule>
  </conditionalFormatting>
  <conditionalFormatting sqref="U73">
    <cfRule type="expression" priority="1595" aboveAverage="0" equalAverage="0" bottom="0" percent="0" rank="0" text="" dxfId="1601">
      <formula>COUNTIF($B$7:$P$99,U74)&lt;1</formula>
    </cfRule>
  </conditionalFormatting>
  <conditionalFormatting sqref="U74">
    <cfRule type="expression" priority="1596" aboveAverage="0" equalAverage="0" bottom="0" percent="0" rank="0" text="" dxfId="1602">
      <formula>COUNTIF($B$7:$P$99,U74)&lt;1</formula>
    </cfRule>
  </conditionalFormatting>
  <conditionalFormatting sqref="U63">
    <cfRule type="expression" priority="1597" aboveAverage="0" equalAverage="0" bottom="0" percent="0" rank="0" text="" dxfId="1603">
      <formula>COUNTIF($B$7:$P$99,U62)&lt;1</formula>
    </cfRule>
  </conditionalFormatting>
  <conditionalFormatting sqref="U61">
    <cfRule type="expression" priority="1598" aboveAverage="0" equalAverage="0" bottom="0" percent="0" rank="0" text="" dxfId="1604">
      <formula>COUNTIF($B$7:$P$99,U62)&lt;1</formula>
    </cfRule>
  </conditionalFormatting>
  <conditionalFormatting sqref="U62">
    <cfRule type="expression" priority="1599" aboveAverage="0" equalAverage="0" bottom="0" percent="0" rank="0" text="" dxfId="1605">
      <formula>COUNTIF($B$7:$P$99,U62)&lt;1</formula>
    </cfRule>
  </conditionalFormatting>
  <conditionalFormatting sqref="V48:X48">
    <cfRule type="expression" priority="1600" aboveAverage="0" equalAverage="0" bottom="0" percent="0" rank="0" text="" dxfId="1606">
      <formula>COUNTIF($B$7:$P$99,V47)&lt;1</formula>
    </cfRule>
  </conditionalFormatting>
  <conditionalFormatting sqref="V46:X46">
    <cfRule type="expression" priority="1601" aboveAverage="0" equalAverage="0" bottom="0" percent="0" rank="0" text="" dxfId="1607">
      <formula>COUNTIF($B$7:$P$99,V47)&lt;1</formula>
    </cfRule>
  </conditionalFormatting>
  <conditionalFormatting sqref="V47:X47">
    <cfRule type="expression" priority="1602" aboveAverage="0" equalAverage="0" bottom="0" percent="0" rank="0" text="" dxfId="1608">
      <formula>COUNTIF($B$7:$P$99,V47)&lt;1</formula>
    </cfRule>
  </conditionalFormatting>
  <conditionalFormatting sqref="CT93">
    <cfRule type="expression" priority="1603" aboveAverage="0" equalAverage="0" bottom="0" percent="0" rank="0" text="" dxfId="1609">
      <formula>COUNTIF($CL$7:$CS$99,CT92)&lt;1</formula>
    </cfRule>
  </conditionalFormatting>
  <conditionalFormatting sqref="CT93">
    <cfRule type="expression" priority="1604" aboveAverage="0" equalAverage="0" bottom="0" percent="0" rank="0" text="" dxfId="1610">
      <formula>COUNTIF($CL$7:$CS$99,CT92)&lt;1</formula>
    </cfRule>
  </conditionalFormatting>
  <conditionalFormatting sqref="CT93">
    <cfRule type="expression" priority="1605" aboveAverage="0" equalAverage="0" bottom="0" percent="0" rank="0" text="" dxfId="1611">
      <formula>COUNTIF($CL$7:$CS$99,CT92)&lt;1</formula>
    </cfRule>
  </conditionalFormatting>
  <conditionalFormatting sqref="CT91">
    <cfRule type="expression" priority="1606" aboveAverage="0" equalAverage="0" bottom="0" percent="0" rank="0" text="" dxfId="1612">
      <formula>COUNTIF($CL$7:$CS$99,CT92)&lt;1</formula>
    </cfRule>
  </conditionalFormatting>
  <conditionalFormatting sqref="CT92">
    <cfRule type="expression" priority="1607" aboveAverage="0" equalAverage="0" bottom="0" percent="0" rank="0" text="" dxfId="1613">
      <formula>COUNTIF($CL$7:$CS$99,CT92)&lt;1</formula>
    </cfRule>
  </conditionalFormatting>
  <conditionalFormatting sqref="CT93">
    <cfRule type="expression" priority="1608" aboveAverage="0" equalAverage="0" bottom="0" percent="0" rank="0" text="" dxfId="1614">
      <formula>COUNTIF($CL$7:$CS$99,CT92)&lt;1</formula>
    </cfRule>
  </conditionalFormatting>
  <conditionalFormatting sqref="CT91">
    <cfRule type="expression" priority="1609" aboveAverage="0" equalAverage="0" bottom="0" percent="0" rank="0" text="" dxfId="1615">
      <formula>COUNTIF($CL$7:$CS$99,CT92)&lt;1</formula>
    </cfRule>
  </conditionalFormatting>
  <conditionalFormatting sqref="CT92">
    <cfRule type="expression" priority="1610" aboveAverage="0" equalAverage="0" bottom="0" percent="0" rank="0" text="" dxfId="1616">
      <formula>COUNTIF($CL$7:$CS$99,CT92)&lt;1</formula>
    </cfRule>
  </conditionalFormatting>
  <conditionalFormatting sqref="U81">
    <cfRule type="expression" priority="1611" aboveAverage="0" equalAverage="0" bottom="0" percent="0" rank="0" text="" dxfId="1617">
      <formula>COUNTIF($B$7:$P$99,U80)&lt;1</formula>
    </cfRule>
  </conditionalFormatting>
  <conditionalFormatting sqref="U79">
    <cfRule type="expression" priority="1612" aboveAverage="0" equalAverage="0" bottom="0" percent="0" rank="0" text="" dxfId="1618">
      <formula>COUNTIF($B$7:$P$99,U80)&lt;1</formula>
    </cfRule>
  </conditionalFormatting>
  <conditionalFormatting sqref="U80">
    <cfRule type="expression" priority="1613" aboveAverage="0" equalAverage="0" bottom="0" percent="0" rank="0" text="" dxfId="1619">
      <formula>COUNTIF($B$7:$P$99,U80)&lt;1</formula>
    </cfRule>
  </conditionalFormatting>
  <conditionalFormatting sqref="U81">
    <cfRule type="expression" priority="1614" aboveAverage="0" equalAverage="0" bottom="0" percent="0" rank="0" text="" dxfId="1620">
      <formula>COUNTIF($B$7:$P$99,U80)&lt;1</formula>
    </cfRule>
  </conditionalFormatting>
  <conditionalFormatting sqref="U79">
    <cfRule type="expression" priority="1615" aboveAverage="0" equalAverage="0" bottom="0" percent="0" rank="0" text="" dxfId="1621">
      <formula>COUNTIF($B$7:$P$99,U80)&lt;1</formula>
    </cfRule>
  </conditionalFormatting>
  <conditionalFormatting sqref="U80">
    <cfRule type="expression" priority="1616" aboveAverage="0" equalAverage="0" bottom="0" percent="0" rank="0" text="" dxfId="1622">
      <formula>COUNTIF($B$7:$P$99,U80)&lt;1</formula>
    </cfRule>
  </conditionalFormatting>
  <conditionalFormatting sqref="U81">
    <cfRule type="expression" priority="1617" aboveAverage="0" equalAverage="0" bottom="0" percent="0" rank="0" text="" dxfId="1623">
      <formula>COUNTIF($B$7:$P$99,U80)&lt;1</formula>
    </cfRule>
  </conditionalFormatting>
  <conditionalFormatting sqref="U79">
    <cfRule type="expression" priority="1618" aboveAverage="0" equalAverage="0" bottom="0" percent="0" rank="0" text="" dxfId="1624">
      <formula>COUNTIF($B$7:$P$99,U80)&lt;1</formula>
    </cfRule>
  </conditionalFormatting>
  <conditionalFormatting sqref="U80">
    <cfRule type="expression" priority="1619" aboveAverage="0" equalAverage="0" bottom="0" percent="0" rank="0" text="" dxfId="1625">
      <formula>COUNTIF($B$7:$P$99,U80)&lt;1</formula>
    </cfRule>
  </conditionalFormatting>
  <conditionalFormatting sqref="U66">
    <cfRule type="expression" priority="1620" aboveAverage="0" equalAverage="0" bottom="0" percent="0" rank="0" text="" dxfId="1626">
      <formula>COUNTIF($B$7:$P$99,U65)&lt;1</formula>
    </cfRule>
  </conditionalFormatting>
  <conditionalFormatting sqref="U64">
    <cfRule type="expression" priority="1621" aboveAverage="0" equalAverage="0" bottom="0" percent="0" rank="0" text="" dxfId="1627">
      <formula>COUNTIF($B$7:$P$99,U65)&lt;1</formula>
    </cfRule>
  </conditionalFormatting>
  <conditionalFormatting sqref="U65">
    <cfRule type="expression" priority="1622" aboveAverage="0" equalAverage="0" bottom="0" percent="0" rank="0" text="" dxfId="1628">
      <formula>COUNTIF($B$7:$P$99,U65)&lt;1</formula>
    </cfRule>
  </conditionalFormatting>
  <conditionalFormatting sqref="U66">
    <cfRule type="expression" priority="1623" aboveAverage="0" equalAverage="0" bottom="0" percent="0" rank="0" text="" dxfId="1629">
      <formula>COUNTIF($B$7:$P$99,U65)&lt;1</formula>
    </cfRule>
  </conditionalFormatting>
  <conditionalFormatting sqref="U64">
    <cfRule type="expression" priority="1624" aboveAverage="0" equalAverage="0" bottom="0" percent="0" rank="0" text="" dxfId="1630">
      <formula>COUNTIF($B$7:$P$99,U65)&lt;1</formula>
    </cfRule>
  </conditionalFormatting>
  <conditionalFormatting sqref="U65">
    <cfRule type="expression" priority="1625" aboveAverage="0" equalAverage="0" bottom="0" percent="0" rank="0" text="" dxfId="1631">
      <formula>COUNTIF($B$7:$P$99,U65)&lt;1</formula>
    </cfRule>
  </conditionalFormatting>
  <conditionalFormatting sqref="CT75">
    <cfRule type="expression" priority="1626" aboveAverage="0" equalAverage="0" bottom="0" percent="0" rank="0" text="" dxfId="1632">
      <formula>COUNTIF($CL$7:$CS$99,CT74)&lt;1</formula>
    </cfRule>
  </conditionalFormatting>
  <conditionalFormatting sqref="CT73">
    <cfRule type="expression" priority="1627" aboveAverage="0" equalAverage="0" bottom="0" percent="0" rank="0" text="" dxfId="1633">
      <formula>COUNTIF($CL$7:$CS$99,CT74)&lt;1</formula>
    </cfRule>
  </conditionalFormatting>
  <conditionalFormatting sqref="CT74">
    <cfRule type="expression" priority="1628" aboveAverage="0" equalAverage="0" bottom="0" percent="0" rank="0" text="" dxfId="1634">
      <formula>COUNTIF($CL$7:$CS$99,CT74)&lt;1</formula>
    </cfRule>
  </conditionalFormatting>
  <conditionalFormatting sqref="CU87:CY87">
    <cfRule type="expression" priority="1629" aboveAverage="0" equalAverage="0" bottom="0" percent="0" rank="0" text="" dxfId="1635">
      <formula>COUNTIF($CL$7:$CS$99,CU86)&lt;1</formula>
    </cfRule>
    <cfRule type="expression" priority="1630" aboveAverage="0" equalAverage="0" bottom="0" percent="0" rank="0" text="" dxfId="1636">
      <formula>COUNTIF($CL$7:$CS$99,CU86)&lt;1</formula>
    </cfRule>
  </conditionalFormatting>
  <conditionalFormatting sqref="CU85:CY85">
    <cfRule type="expression" priority="1631" aboveAverage="0" equalAverage="0" bottom="0" percent="0" rank="0" text="" dxfId="1637">
      <formula>COUNTIF($CL$7:$CS$99,CU86)&lt;1</formula>
    </cfRule>
    <cfRule type="expression" priority="1632" aboveAverage="0" equalAverage="0" bottom="0" percent="0" rank="0" text="" dxfId="1638">
      <formula>COUNTIF($CL$7:$CS$99,CU86)&lt;1</formula>
    </cfRule>
  </conditionalFormatting>
  <conditionalFormatting sqref="CU86:CY86">
    <cfRule type="expression" priority="1633" aboveAverage="0" equalAverage="0" bottom="0" percent="0" rank="0" text="" dxfId="1639">
      <formula>COUNTIF($CL$7:$CS$99,CU86)&lt;1</formula>
    </cfRule>
    <cfRule type="expression" priority="1634" aboveAverage="0" equalAverage="0" bottom="0" percent="0" rank="0" text="" dxfId="1640">
      <formula>COUNTIF($CL$7:$CS$99,CU86)&lt;1</formula>
    </cfRule>
  </conditionalFormatting>
  <conditionalFormatting sqref="CT87">
    <cfRule type="expression" priority="1635" aboveAverage="0" equalAverage="0" bottom="0" percent="0" rank="0" text="" dxfId="1641">
      <formula>COUNTIF($CL$7:$CS$99,CT86)&lt;1</formula>
    </cfRule>
  </conditionalFormatting>
  <conditionalFormatting sqref="CT85">
    <cfRule type="expression" priority="1636" aboveAverage="0" equalAverage="0" bottom="0" percent="0" rank="0" text="" dxfId="1642">
      <formula>COUNTIF($CL$7:$CS$99,CT86)&lt;1</formula>
    </cfRule>
  </conditionalFormatting>
  <conditionalFormatting sqref="CT86">
    <cfRule type="expression" priority="1637" aboveAverage="0" equalAverage="0" bottom="0" percent="0" rank="0" text="" dxfId="1643">
      <formula>COUNTIF($CL$7:$CS$99,CT86)&lt;1</formula>
    </cfRule>
  </conditionalFormatting>
  <conditionalFormatting sqref="CT87">
    <cfRule type="expression" priority="1638" aboveAverage="0" equalAverage="0" bottom="0" percent="0" rank="0" text="" dxfId="1644">
      <formula>COUNTIF($CL$7:$CS$99,CT86)&lt;1</formula>
    </cfRule>
  </conditionalFormatting>
  <conditionalFormatting sqref="CT85">
    <cfRule type="expression" priority="1639" aboveAverage="0" equalAverage="0" bottom="0" percent="0" rank="0" text="" dxfId="1645">
      <formula>COUNTIF($CL$7:$CS$99,CT86)&lt;1</formula>
    </cfRule>
  </conditionalFormatting>
  <conditionalFormatting sqref="CT86">
    <cfRule type="expression" priority="1640" aboveAverage="0" equalAverage="0" bottom="0" percent="0" rank="0" text="" dxfId="1646">
      <formula>COUNTIF($CL$7:$CS$99,CT86)&lt;1</formula>
    </cfRule>
  </conditionalFormatting>
  <conditionalFormatting sqref="CT72">
    <cfRule type="expression" priority="1641" aboveAverage="0" equalAverage="0" bottom="0" percent="0" rank="0" text="" dxfId="1647">
      <formula>COUNTIF($CL$7:$CS$99,CT71)&lt;1</formula>
    </cfRule>
  </conditionalFormatting>
  <conditionalFormatting sqref="CT72">
    <cfRule type="expression" priority="1642" aboveAverage="0" equalAverage="0" bottom="0" percent="0" rank="0" text="" dxfId="1648">
      <formula>COUNTIF($CL$7:$CS$99,CT71)&lt;1</formula>
    </cfRule>
  </conditionalFormatting>
  <conditionalFormatting sqref="CT72">
    <cfRule type="expression" priority="1643" aboveAverage="0" equalAverage="0" bottom="0" percent="0" rank="0" text="" dxfId="1649">
      <formula>COUNTIF($CL$7:$CS$99,CT71)&lt;1</formula>
    </cfRule>
  </conditionalFormatting>
  <conditionalFormatting sqref="CT70">
    <cfRule type="expression" priority="1644" aboveAverage="0" equalAverage="0" bottom="0" percent="0" rank="0" text="" dxfId="1650">
      <formula>COUNTIF($CL$7:$CS$99,CT71)&lt;1</formula>
    </cfRule>
  </conditionalFormatting>
  <conditionalFormatting sqref="CT71">
    <cfRule type="expression" priority="1645" aboveAverage="0" equalAverage="0" bottom="0" percent="0" rank="0" text="" dxfId="1651">
      <formula>COUNTIF($CL$7:$CS$99,CT71)&lt;1</formula>
    </cfRule>
  </conditionalFormatting>
  <conditionalFormatting sqref="CT72">
    <cfRule type="expression" priority="1646" aboveAverage="0" equalAverage="0" bottom="0" percent="0" rank="0" text="" dxfId="1652">
      <formula>COUNTIF($CL$7:$CS$99,CT71)&lt;1</formula>
    </cfRule>
  </conditionalFormatting>
  <conditionalFormatting sqref="CT70">
    <cfRule type="expression" priority="1647" aboveAverage="0" equalAverage="0" bottom="0" percent="0" rank="0" text="" dxfId="1653">
      <formula>COUNTIF($CL$7:$CS$99,CT71)&lt;1</formula>
    </cfRule>
  </conditionalFormatting>
  <conditionalFormatting sqref="CT71">
    <cfRule type="expression" priority="1648" aboveAverage="0" equalAverage="0" bottom="0" percent="0" rank="0" text="" dxfId="1654">
      <formula>COUNTIF($CL$7:$CS$99,CT71)&lt;1</formula>
    </cfRule>
  </conditionalFormatting>
  <conditionalFormatting sqref="CT33">
    <cfRule type="expression" priority="1649" aboveAverage="0" equalAverage="0" bottom="0" percent="0" rank="0" text="" dxfId="1655">
      <formula>COUNTIF($CL$7:$CS$99,CT32)&lt;1</formula>
    </cfRule>
  </conditionalFormatting>
  <conditionalFormatting sqref="CT31">
    <cfRule type="expression" priority="1650" aboveAverage="0" equalAverage="0" bottom="0" percent="0" rank="0" text="" dxfId="1656">
      <formula>COUNTIF($CL$7:$CS$99,CT32)&lt;1</formula>
    </cfRule>
  </conditionalFormatting>
  <conditionalFormatting sqref="CT32">
    <cfRule type="expression" priority="1651" aboveAverage="0" equalAverage="0" bottom="0" percent="0" rank="0" text="" dxfId="1657">
      <formula>COUNTIF($CL$7:$CS$99,CT32)&lt;1</formula>
    </cfRule>
  </conditionalFormatting>
  <conditionalFormatting sqref="CT33">
    <cfRule type="expression" priority="1652" aboveAverage="0" equalAverage="0" bottom="0" percent="0" rank="0" text="" dxfId="1658">
      <formula>COUNTIF($CL$7:$CS$99,CT32)&lt;1</formula>
    </cfRule>
  </conditionalFormatting>
  <conditionalFormatting sqref="CT31">
    <cfRule type="expression" priority="1653" aboveAverage="0" equalAverage="0" bottom="0" percent="0" rank="0" text="" dxfId="1659">
      <formula>COUNTIF($CL$7:$CS$99,CT32)&lt;1</formula>
    </cfRule>
  </conditionalFormatting>
  <conditionalFormatting sqref="CT32">
    <cfRule type="expression" priority="1654" aboveAverage="0" equalAverage="0" bottom="0" percent="0" rank="0" text="" dxfId="1660">
      <formula>COUNTIF($CL$7:$CS$99,CT32)&lt;1</formula>
    </cfRule>
  </conditionalFormatting>
  <conditionalFormatting sqref="U9:AG9">
    <cfRule type="expression" priority="1655" aboveAverage="0" equalAverage="0" bottom="0" percent="0" rank="0" text="" dxfId="1661">
      <formula>COUNTIF($B$7:$P$99,U8)&lt;1</formula>
    </cfRule>
  </conditionalFormatting>
  <conditionalFormatting sqref="U7:AG7">
    <cfRule type="expression" priority="1656" aboveAverage="0" equalAverage="0" bottom="0" percent="0" rank="0" text="" dxfId="1662">
      <formula>COUNTIF($B$7:$P$99,U8)&lt;1</formula>
    </cfRule>
  </conditionalFormatting>
  <conditionalFormatting sqref="U8:AG8">
    <cfRule type="expression" priority="1657" aboveAverage="0" equalAverage="0" bottom="0" percent="0" rank="0" text="" dxfId="1663">
      <formula>COUNTIF($B$7:$P$99,U8)&lt;1</formula>
    </cfRule>
  </conditionalFormatting>
  <conditionalFormatting sqref="CU93:CY93">
    <cfRule type="expression" priority="1658" aboveAverage="0" equalAverage="0" bottom="0" percent="0" rank="0" text="" dxfId="1664">
      <formula>COUNTIF($CL$7:$CS$99,CU92)&lt;1</formula>
    </cfRule>
    <cfRule type="expression" priority="1659" aboveAverage="0" equalAverage="0" bottom="0" percent="0" rank="0" text="" dxfId="1665">
      <formula>COUNTIF($CL$7:$CS$99,CU92)&lt;1</formula>
    </cfRule>
    <cfRule type="expression" priority="1660" aboveAverage="0" equalAverage="0" bottom="0" percent="0" rank="0" text="" dxfId="1666">
      <formula>COUNTIF($CL$7:$CS$99,CU92)&lt;1</formula>
    </cfRule>
    <cfRule type="expression" priority="1661" aboveAverage="0" equalAverage="0" bottom="0" percent="0" rank="0" text="" dxfId="1667">
      <formula>COUNTIF($CL$7:$CS$99,CU92)&lt;1</formula>
    </cfRule>
  </conditionalFormatting>
  <conditionalFormatting sqref="CU91:CY91">
    <cfRule type="expression" priority="1662" aboveAverage="0" equalAverage="0" bottom="0" percent="0" rank="0" text="" dxfId="1668">
      <formula>COUNTIF($CL$7:$CS$99,CU92)&lt;1</formula>
    </cfRule>
    <cfRule type="expression" priority="1663" aboveAverage="0" equalAverage="0" bottom="0" percent="0" rank="0" text="" dxfId="1669">
      <formula>COUNTIF($CL$7:$CS$99,CU92)&lt;1</formula>
    </cfRule>
  </conditionalFormatting>
  <conditionalFormatting sqref="CU92:CY92">
    <cfRule type="expression" priority="1664" aboveAverage="0" equalAverage="0" bottom="0" percent="0" rank="0" text="" dxfId="1670">
      <formula>COUNTIF($CL$7:$CS$99,CU92)&lt;1</formula>
    </cfRule>
    <cfRule type="expression" priority="1665" aboveAverage="0" equalAverage="0" bottom="0" percent="0" rank="0" text="" dxfId="1671">
      <formula>COUNTIF($CL$7:$CS$99,CU92)&lt;1</formula>
    </cfRule>
  </conditionalFormatting>
  <conditionalFormatting sqref="U60:AG60">
    <cfRule type="expression" priority="1666" aboveAverage="0" equalAverage="0" bottom="0" percent="0" rank="0" text="" dxfId="1672">
      <formula>COUNTIF($B$7:$P$99,U59)&lt;1</formula>
    </cfRule>
  </conditionalFormatting>
  <conditionalFormatting sqref="U58:AG58">
    <cfRule type="expression" priority="1667" aboveAverage="0" equalAverage="0" bottom="0" percent="0" rank="0" text="" dxfId="1673">
      <formula>COUNTIF($B$7:$P$99,U59)&lt;1</formula>
    </cfRule>
  </conditionalFormatting>
  <conditionalFormatting sqref="U59:AG59">
    <cfRule type="expression" priority="1668" aboveAverage="0" equalAverage="0" bottom="0" percent="0" rank="0" text="" dxfId="1674">
      <formula>COUNTIF($B$7:$P$99,U59)&lt;1</formula>
    </cfRule>
  </conditionalFormatting>
  <conditionalFormatting sqref="VU57:VU59">
    <cfRule type="containsErrors" priority="1669" aboveAverage="0" equalAverage="0" bottom="0" percent="0" rank="0" text="" dxfId="1675">
      <formula>ISERROR(VU57)</formula>
    </cfRule>
  </conditionalFormatting>
  <conditionalFormatting sqref="CU51:CY51">
    <cfRule type="expression" priority="1670" aboveAverage="0" equalAverage="0" bottom="0" percent="0" rank="0" text="" dxfId="1676">
      <formula>COUNTIF($CL$7:$CS$99,CU50)&lt;1</formula>
    </cfRule>
    <cfRule type="expression" priority="1671" aboveAverage="0" equalAverage="0" bottom="0" percent="0" rank="0" text="" dxfId="1677">
      <formula>COUNTIF($CL$7:$CS$99,CU50)&lt;1</formula>
    </cfRule>
  </conditionalFormatting>
  <conditionalFormatting sqref="CT30 GU75:GV75 GW78:GY78 GX81:HV81 GV84:GW84 GU90 GY99:HV99 GU12:HV12 GU15:HV15 GU18:HV18 GU21:HV21 GU24:HV24 GU27:GV27 GV30:HV30 GU33:HV33 GU36:HV36 GV39:HV39 GU42:GV42 GU45:GV45 GY48:HV48 GU51 GU54 GU57 GV60:GW60 GU63:HV63 GV66:GW66 GX51:HV51 GY54:HV54 GY57:HV57 GY66:HV66 GX75:HV75 GY87:HV87 GY96:HV96 GY60:HV60 GY84:HV84 GY90:HV90 GX93:HV93 GW72:HV72 GX27:HV27 GZ45:HV45 GZ42:HV42 HA78:HV78">
    <cfRule type="expression" priority="1672" aboveAverage="0" equalAverage="0" bottom="0" percent="0" rank="0" text="" dxfId="1678">
      <formula>COUNTIF($FH$7:$GT$99,CT11)&lt;1</formula>
    </cfRule>
  </conditionalFormatting>
  <conditionalFormatting sqref="CT28">
    <cfRule type="expression" priority="1673" aboveAverage="0" equalAverage="0" bottom="0" percent="0" rank="0" text="" dxfId="1679">
      <formula>COUNTIF($FH$7:$GT$99,CT29)&lt;1</formula>
    </cfRule>
  </conditionalFormatting>
  <conditionalFormatting sqref="CT29">
    <cfRule type="expression" priority="1674" aboveAverage="0" equalAverage="0" bottom="0" percent="0" rank="0" text="" dxfId="1680">
      <formula>COUNTIF($FH$7:$GT$99,CT29)&lt;1</formula>
    </cfRule>
  </conditionalFormatting>
  <conditionalFormatting sqref="U33">
    <cfRule type="expression" priority="1675" aboveAverage="0" equalAverage="0" bottom="0" percent="0" rank="0" text="" dxfId="1681">
      <formula>COUNTIF($B$7:$P$99,U32)&lt;1</formula>
    </cfRule>
  </conditionalFormatting>
  <conditionalFormatting sqref="U31">
    <cfRule type="expression" priority="1676" aboveAverage="0" equalAverage="0" bottom="0" percent="0" rank="0" text="" dxfId="1682">
      <formula>COUNTIF($B$7:$P$99,U32)&lt;1</formula>
    </cfRule>
  </conditionalFormatting>
  <conditionalFormatting sqref="U32">
    <cfRule type="expression" priority="1677" aboveAverage="0" equalAverage="0" bottom="0" percent="0" rank="0" text="" dxfId="1683">
      <formula>COUNTIF($B$7:$P$99,U32)&lt;1</formula>
    </cfRule>
  </conditionalFormatting>
  <conditionalFormatting sqref="U27">
    <cfRule type="expression" priority="1678" aboveAverage="0" equalAverage="0" bottom="0" percent="0" rank="0" text="" dxfId="1684">
      <formula>COUNTIF($B$7:$P$99,U26)&lt;1</formula>
    </cfRule>
  </conditionalFormatting>
  <conditionalFormatting sqref="U25">
    <cfRule type="expression" priority="1679" aboveAverage="0" equalAverage="0" bottom="0" percent="0" rank="0" text="" dxfId="1685">
      <formula>COUNTIF($B$7:$P$99,U26)&lt;1</formula>
    </cfRule>
  </conditionalFormatting>
  <conditionalFormatting sqref="U26">
    <cfRule type="expression" priority="1680" aboveAverage="0" equalAverage="0" bottom="0" percent="0" rank="0" text="" dxfId="1686">
      <formula>COUNTIF($B$7:$P$99,U26)&lt;1</formula>
    </cfRule>
  </conditionalFormatting>
  <conditionalFormatting sqref="BZ87">
    <cfRule type="expression" priority="1681" aboveAverage="0" equalAverage="0" bottom="0" percent="0" rank="0" text="" dxfId="1687">
      <formula>COUNTIF($BR$7:$BY$99,BZ86)&lt;1</formula>
    </cfRule>
  </conditionalFormatting>
  <conditionalFormatting sqref="BZ85">
    <cfRule type="expression" priority="1682" aboveAverage="0" equalAverage="0" bottom="0" percent="0" rank="0" text="" dxfId="1688">
      <formula>COUNTIF($BR$7:$BY$99,BZ86)&lt;1</formula>
    </cfRule>
  </conditionalFormatting>
  <conditionalFormatting sqref="BZ86">
    <cfRule type="expression" priority="1683" aboveAverage="0" equalAverage="0" bottom="0" percent="0" rank="0" text="" dxfId="1689">
      <formula>COUNTIF($BR$7:$BY$99,BZ86)&lt;1</formula>
    </cfRule>
  </conditionalFormatting>
  <conditionalFormatting sqref="BZ90">
    <cfRule type="expression" priority="1684" aboveAverage="0" equalAverage="0" bottom="0" percent="0" rank="0" text="" dxfId="1690">
      <formula>COUNTIF($BR$7:$BY$99,BZ89)&lt;1</formula>
    </cfRule>
  </conditionalFormatting>
  <conditionalFormatting sqref="BZ88">
    <cfRule type="expression" priority="1685" aboveAverage="0" equalAverage="0" bottom="0" percent="0" rank="0" text="" dxfId="1691">
      <formula>COUNTIF($BR$7:$BY$99,BZ89)&lt;1</formula>
    </cfRule>
  </conditionalFormatting>
  <conditionalFormatting sqref="BZ89">
    <cfRule type="expression" priority="1686" aboveAverage="0" equalAverage="0" bottom="0" percent="0" rank="0" text="" dxfId="1692">
      <formula>COUNTIF($BR$7:$BY$99,BZ89)&lt;1</formula>
    </cfRule>
  </conditionalFormatting>
  <conditionalFormatting sqref="CF90">
    <cfRule type="expression" priority="1687" aboveAverage="0" equalAverage="0" bottom="0" percent="0" rank="0" text="" dxfId="1693">
      <formula>COUNTIF($BR$7:$BY$99,CF89)&lt;1</formula>
    </cfRule>
  </conditionalFormatting>
  <conditionalFormatting sqref="CF88">
    <cfRule type="expression" priority="1688" aboveAverage="0" equalAverage="0" bottom="0" percent="0" rank="0" text="" dxfId="1694">
      <formula>COUNTIF($BR$7:$BY$99,CF89)&lt;1</formula>
    </cfRule>
  </conditionalFormatting>
  <conditionalFormatting sqref="CF89">
    <cfRule type="expression" priority="1689" aboveAverage="0" equalAverage="0" bottom="0" percent="0" rank="0" text="" dxfId="1695">
      <formula>COUNTIF($BR$7:$BY$99,CF89)&lt;1</formula>
    </cfRule>
  </conditionalFormatting>
  <conditionalFormatting sqref="CT45:CY45">
    <cfRule type="expression" priority="1690" aboveAverage="0" equalAverage="0" bottom="0" percent="0" rank="0" text="" dxfId="1696">
      <formula>COUNTIF($CL$7:$CS$99,CT44)&lt;1</formula>
    </cfRule>
  </conditionalFormatting>
  <conditionalFormatting sqref="DV45:EC45">
    <cfRule type="expression" priority="1691" aboveAverage="0" equalAverage="0" bottom="0" percent="0" rank="0" text="" dxfId="1697">
      <formula>COUNTIF($DN$7:$DU$99,DV44)&lt;1</formula>
    </cfRule>
  </conditionalFormatting>
  <conditionalFormatting sqref="CT45:DA45">
    <cfRule type="expression" priority="1692" aboveAverage="0" equalAverage="0" bottom="0" percent="0" rank="0" text="" dxfId="1698">
      <formula>COUNTIF($CL$7:$CS$99,CT44)&lt;1</formula>
    </cfRule>
  </conditionalFormatting>
  <conditionalFormatting sqref="BZ45:CG45">
    <cfRule type="expression" priority="1693" aboveAverage="0" equalAverage="0" bottom="0" percent="0" rank="0" text="" dxfId="1699">
      <formula>COUNTIF($BR$7:$BY$99,BZ44)&lt;1</formula>
    </cfRule>
  </conditionalFormatting>
  <conditionalFormatting sqref="IA45:IG45">
    <cfRule type="expression" priority="1694" aboveAverage="0" equalAverage="0" bottom="0" percent="0" rank="0" text="" dxfId="1700">
      <formula>COUNT(IA45)&gt;0</formula>
    </cfRule>
  </conditionalFormatting>
  <conditionalFormatting sqref="EH45:EQ45">
    <cfRule type="expression" priority="1695" aboveAverage="0" equalAverage="0" bottom="0" percent="0" rank="0" text="" dxfId="1701">
      <formula>COUNT(EH45:EH47)&gt;0</formula>
    </cfRule>
    <cfRule type="expression" priority="1696" aboveAverage="0" equalAverage="0" bottom="0" percent="0" rank="0" text="" dxfId="1702">
      <formula>COUNT(EH45:EH47)&gt;0</formula>
    </cfRule>
  </conditionalFormatting>
  <conditionalFormatting sqref="ER45">
    <cfRule type="expression" priority="1697" aboveAverage="0" equalAverage="0" bottom="0" percent="0" rank="0" text="" dxfId="1703">
      <formula>COUNT(ER45:ER47)&gt;0</formula>
    </cfRule>
  </conditionalFormatting>
  <conditionalFormatting sqref="ER45">
    <cfRule type="expression" priority="1698" aboveAverage="0" equalAverage="0" bottom="0" percent="0" rank="0" text="" dxfId="1704">
      <formula>COUNT(ER45:ER47)&gt;0</formula>
    </cfRule>
  </conditionalFormatting>
  <conditionalFormatting sqref="BZ60">
    <cfRule type="expression" priority="1699" aboveAverage="0" equalAverage="0" bottom="0" percent="0" rank="0" text="" dxfId="1705">
      <formula>COUNTIF($BR$7:$BY$99,BZ59)&lt;1</formula>
    </cfRule>
  </conditionalFormatting>
  <conditionalFormatting sqref="BZ58">
    <cfRule type="expression" priority="1700" aboveAverage="0" equalAverage="0" bottom="0" percent="0" rank="0" text="" dxfId="1706">
      <formula>COUNTIF($BR$7:$BY$99,BZ59)&lt;1</formula>
    </cfRule>
  </conditionalFormatting>
  <conditionalFormatting sqref="BZ59">
    <cfRule type="expression" priority="1701" aboveAverage="0" equalAverage="0" bottom="0" percent="0" rank="0" text="" dxfId="1707">
      <formula>COUNTIF($BR$7:$BY$99,BZ59)&lt;1</formula>
    </cfRule>
  </conditionalFormatting>
  <conditionalFormatting sqref="BZ78">
    <cfRule type="expression" priority="1702" aboveAverage="0" equalAverage="0" bottom="0" percent="0" rank="0" text="" dxfId="1708">
      <formula>COUNTIF($BR$7:$BY$99,BZ77)&lt;1</formula>
    </cfRule>
  </conditionalFormatting>
  <conditionalFormatting sqref="BZ76">
    <cfRule type="expression" priority="1703" aboveAverage="0" equalAverage="0" bottom="0" percent="0" rank="0" text="" dxfId="1709">
      <formula>COUNTIF($BR$7:$BY$99,BZ77)&lt;1</formula>
    </cfRule>
  </conditionalFormatting>
  <conditionalFormatting sqref="BZ77">
    <cfRule type="expression" priority="1704" aboveAverage="0" equalAverage="0" bottom="0" percent="0" rank="0" text="" dxfId="1710">
      <formula>COUNTIF($BR$7:$BY$99,BZ77)&lt;1</formula>
    </cfRule>
  </conditionalFormatting>
  <conditionalFormatting sqref="BZ96">
    <cfRule type="expression" priority="1705" aboveAverage="0" equalAverage="0" bottom="0" percent="0" rank="0" text="" dxfId="1711">
      <formula>COUNTIF($BR$7:$BY$99,BZ95)&lt;1</formula>
    </cfRule>
  </conditionalFormatting>
  <conditionalFormatting sqref="BZ94">
    <cfRule type="expression" priority="1706" aboveAverage="0" equalAverage="0" bottom="0" percent="0" rank="0" text="" dxfId="1712">
      <formula>COUNTIF($BR$7:$BY$99,BZ95)&lt;1</formula>
    </cfRule>
  </conditionalFormatting>
  <conditionalFormatting sqref="BZ95">
    <cfRule type="expression" priority="1707" aboveAverage="0" equalAverage="0" bottom="0" percent="0" rank="0" text="" dxfId="1713">
      <formula>COUNTIF($BR$7:$BY$99,BZ95)&lt;1</formula>
    </cfRule>
  </conditionalFormatting>
  <conditionalFormatting sqref="BZ84">
    <cfRule type="expression" priority="1708" aboveAverage="0" equalAverage="0" bottom="0" percent="0" rank="0" text="" dxfId="1714">
      <formula>COUNTIF($BR$7:$BY$99,BZ83)&lt;1</formula>
    </cfRule>
  </conditionalFormatting>
  <conditionalFormatting sqref="BZ82">
    <cfRule type="expression" priority="1709" aboveAverage="0" equalAverage="0" bottom="0" percent="0" rank="0" text="" dxfId="1715">
      <formula>COUNTIF($BR$7:$BY$99,BZ83)&lt;1</formula>
    </cfRule>
  </conditionalFormatting>
  <conditionalFormatting sqref="BZ83">
    <cfRule type="expression" priority="1710" aboveAverage="0" equalAverage="0" bottom="0" percent="0" rank="0" text="" dxfId="1716">
      <formula>COUNTIF($BR$7:$BY$99,BZ83)&lt;1</formula>
    </cfRule>
  </conditionalFormatting>
  <conditionalFormatting sqref="CA90:CE90">
    <cfRule type="expression" priority="1711" aboveAverage="0" equalAverage="0" bottom="0" percent="0" rank="0" text="" dxfId="1717">
      <formula>COUNTIF($BR$7:$BY$99,CA89)&lt;1</formula>
    </cfRule>
  </conditionalFormatting>
  <conditionalFormatting sqref="CA88:CE88">
    <cfRule type="expression" priority="1712" aboveAverage="0" equalAverage="0" bottom="0" percent="0" rank="0" text="" dxfId="1718">
      <formula>COUNTIF($BR$7:$BY$99,CA89)&lt;1</formula>
    </cfRule>
  </conditionalFormatting>
  <conditionalFormatting sqref="CA89:CE89">
    <cfRule type="expression" priority="1713" aboveAverage="0" equalAverage="0" bottom="0" percent="0" rank="0" text="" dxfId="1719">
      <formula>COUNTIF($BR$7:$BY$99,CA89)&lt;1</formula>
    </cfRule>
  </conditionalFormatting>
  <conditionalFormatting sqref="BZ75">
    <cfRule type="expression" priority="1714" aboveAverage="0" equalAverage="0" bottom="0" percent="0" rank="0" text="" dxfId="1720">
      <formula>COUNTIF($BR$7:$BY$99,BZ74)&lt;1</formula>
    </cfRule>
  </conditionalFormatting>
  <conditionalFormatting sqref="BZ73">
    <cfRule type="expression" priority="1715" aboveAverage="0" equalAverage="0" bottom="0" percent="0" rank="0" text="" dxfId="1721">
      <formula>COUNTIF($BR$7:$BY$99,BZ74)&lt;1</formula>
    </cfRule>
  </conditionalFormatting>
  <conditionalFormatting sqref="BZ74">
    <cfRule type="expression" priority="1716" aboveAverage="0" equalAverage="0" bottom="0" percent="0" rank="0" text="" dxfId="1722">
      <formula>COUNTIF($BR$7:$BY$99,BZ74)&lt;1</formula>
    </cfRule>
  </conditionalFormatting>
  <conditionalFormatting sqref="DA96">
    <cfRule type="expression" priority="1717" aboveAverage="0" equalAverage="0" bottom="0" percent="0" rank="0" text="" dxfId="1723">
      <formula>COUNTIF($CL$7:$CS$99,DA95)&lt;1</formula>
    </cfRule>
  </conditionalFormatting>
  <conditionalFormatting sqref="DA94">
    <cfRule type="expression" priority="1718" aboveAverage="0" equalAverage="0" bottom="0" percent="0" rank="0" text="" dxfId="1724">
      <formula>COUNTIF($CL$7:$CS$99,DA95)&lt;1</formula>
    </cfRule>
  </conditionalFormatting>
  <conditionalFormatting sqref="DA95">
    <cfRule type="expression" priority="1719" aboveAverage="0" equalAverage="0" bottom="0" percent="0" rank="0" text="" dxfId="1725">
      <formula>COUNTIF($CL$7:$CS$99,DA95)&lt;1</formula>
    </cfRule>
  </conditionalFormatting>
  <conditionalFormatting sqref="DA96">
    <cfRule type="expression" priority="1720" aboveAverage="0" equalAverage="0" bottom="0" percent="0" rank="0" text="" dxfId="1726">
      <formula>COUNTIF($CL$7:$CS$99,DA95)&lt;1</formula>
    </cfRule>
  </conditionalFormatting>
  <conditionalFormatting sqref="DA94">
    <cfRule type="expression" priority="1721" aboveAverage="0" equalAverage="0" bottom="0" percent="0" rank="0" text="" dxfId="1727">
      <formula>COUNTIF($CL$7:$CS$99,DA95)&lt;1</formula>
    </cfRule>
  </conditionalFormatting>
  <conditionalFormatting sqref="DA95">
    <cfRule type="expression" priority="1722" aboveAverage="0" equalAverage="0" bottom="0" percent="0" rank="0" text="" dxfId="1728">
      <formula>COUNTIF($CL$7:$CS$99,DA95)&lt;1</formula>
    </cfRule>
  </conditionalFormatting>
  <conditionalFormatting sqref="CZ96">
    <cfRule type="expression" priority="1723" aboveAverage="0" equalAverage="0" bottom="0" percent="0" rank="0" text="" dxfId="1729">
      <formula>COUNTIF($CL$7:$CS$99,CZ95)&lt;1</formula>
    </cfRule>
  </conditionalFormatting>
  <conditionalFormatting sqref="CZ94">
    <cfRule type="expression" priority="1724" aboveAverage="0" equalAverage="0" bottom="0" percent="0" rank="0" text="" dxfId="1730">
      <formula>COUNTIF($CL$7:$CS$99,CZ95)&lt;1</formula>
    </cfRule>
  </conditionalFormatting>
  <conditionalFormatting sqref="CZ95">
    <cfRule type="expression" priority="1725" aboveAverage="0" equalAverage="0" bottom="0" percent="0" rank="0" text="" dxfId="1731">
      <formula>COUNTIF($CL$7:$CS$99,CZ95)&lt;1</formula>
    </cfRule>
  </conditionalFormatting>
  <conditionalFormatting sqref="CZ96">
    <cfRule type="expression" priority="1726" aboveAverage="0" equalAverage="0" bottom="0" percent="0" rank="0" text="" dxfId="1732">
      <formula>COUNTIF($CL$7:$CS$99,CZ95)&lt;1</formula>
    </cfRule>
  </conditionalFormatting>
  <conditionalFormatting sqref="CZ94">
    <cfRule type="expression" priority="1727" aboveAverage="0" equalAverage="0" bottom="0" percent="0" rank="0" text="" dxfId="1733">
      <formula>COUNTIF($CL$7:$CS$99,CZ95)&lt;1</formula>
    </cfRule>
  </conditionalFormatting>
  <conditionalFormatting sqref="CZ95">
    <cfRule type="expression" priority="1728" aboveAverage="0" equalAverage="0" bottom="0" percent="0" rank="0" text="" dxfId="1734">
      <formula>COUNTIF($CL$7:$CS$99,CZ95)&lt;1</formula>
    </cfRule>
  </conditionalFormatting>
  <conditionalFormatting sqref="CU96:CY96">
    <cfRule type="expression" priority="1729" aboveAverage="0" equalAverage="0" bottom="0" percent="0" rank="0" text="" dxfId="1735">
      <formula>COUNTIF($CL$7:$CS$99,CU95)&lt;1</formula>
    </cfRule>
    <cfRule type="expression" priority="1730" aboveAverage="0" equalAverage="0" bottom="0" percent="0" rank="0" text="" dxfId="1736">
      <formula>COUNTIF($CL$7:$CS$99,CU95)&lt;1</formula>
    </cfRule>
  </conditionalFormatting>
  <conditionalFormatting sqref="CU94:CY94">
    <cfRule type="expression" priority="1731" aboveAverage="0" equalAverage="0" bottom="0" percent="0" rank="0" text="" dxfId="1737">
      <formula>COUNTIF($CL$7:$CS$99,CU95)&lt;1</formula>
    </cfRule>
    <cfRule type="expression" priority="1732" aboveAverage="0" equalAverage="0" bottom="0" percent="0" rank="0" text="" dxfId="1738">
      <formula>COUNTIF($CL$7:$CS$99,CU95)&lt;1</formula>
    </cfRule>
  </conditionalFormatting>
  <conditionalFormatting sqref="CU95:CY95">
    <cfRule type="expression" priority="1733" aboveAverage="0" equalAverage="0" bottom="0" percent="0" rank="0" text="" dxfId="1739">
      <formula>COUNTIF($CL$7:$CS$99,CU95)&lt;1</formula>
    </cfRule>
    <cfRule type="expression" priority="1734" aboveAverage="0" equalAverage="0" bottom="0" percent="0" rank="0" text="" dxfId="1740">
      <formula>COUNTIF($CL$7:$CS$99,CU95)&lt;1</formula>
    </cfRule>
  </conditionalFormatting>
  <conditionalFormatting sqref="CT96">
    <cfRule type="expression" priority="1735" aboveAverage="0" equalAverage="0" bottom="0" percent="0" rank="0" text="" dxfId="1741">
      <formula>COUNTIF($CL$7:$CS$99,CT95)&lt;1</formula>
    </cfRule>
  </conditionalFormatting>
  <conditionalFormatting sqref="CT94">
    <cfRule type="expression" priority="1736" aboveAverage="0" equalAverage="0" bottom="0" percent="0" rank="0" text="" dxfId="1742">
      <formula>COUNTIF($CL$7:$CS$99,CT95)&lt;1</formula>
    </cfRule>
  </conditionalFormatting>
  <conditionalFormatting sqref="CT95">
    <cfRule type="expression" priority="1737" aboveAverage="0" equalAverage="0" bottom="0" percent="0" rank="0" text="" dxfId="1743">
      <formula>COUNTIF($CL$7:$CS$99,CT95)&lt;1</formula>
    </cfRule>
  </conditionalFormatting>
  <conditionalFormatting sqref="CT96">
    <cfRule type="expression" priority="1738" aboveAverage="0" equalAverage="0" bottom="0" percent="0" rank="0" text="" dxfId="1744">
      <formula>COUNTIF($CL$7:$CS$99,CT95)&lt;1</formula>
    </cfRule>
  </conditionalFormatting>
  <conditionalFormatting sqref="CT94">
    <cfRule type="expression" priority="1739" aboveAverage="0" equalAverage="0" bottom="0" percent="0" rank="0" text="" dxfId="1745">
      <formula>COUNTIF($CL$7:$CS$99,CT95)&lt;1</formula>
    </cfRule>
  </conditionalFormatting>
  <conditionalFormatting sqref="CT95">
    <cfRule type="expression" priority="1740" aboveAverage="0" equalAverage="0" bottom="0" percent="0" rank="0" text="" dxfId="1746">
      <formula>COUNTIF($CL$7:$CS$99,CT95)&lt;1</formula>
    </cfRule>
  </conditionalFormatting>
  <conditionalFormatting sqref="CA96:CE96">
    <cfRule type="expression" priority="1741" aboveAverage="0" equalAverage="0" bottom="0" percent="0" rank="0" text="" dxfId="1747">
      <formula>COUNTIF($BR$7:$BY$99,CA95)&lt;1</formula>
    </cfRule>
  </conditionalFormatting>
  <conditionalFormatting sqref="CA94:CE94">
    <cfRule type="expression" priority="1742" aboveAverage="0" equalAverage="0" bottom="0" percent="0" rank="0" text="" dxfId="1748">
      <formula>COUNTIF($BR$7:$BY$99,CA95)&lt;1</formula>
    </cfRule>
  </conditionalFormatting>
  <conditionalFormatting sqref="CA95:CE95">
    <cfRule type="expression" priority="1743" aboveAverage="0" equalAverage="0" bottom="0" percent="0" rank="0" text="" dxfId="1749">
      <formula>COUNTIF($BR$7:$BY$99,CA95)&lt;1</formula>
    </cfRule>
  </conditionalFormatting>
  <conditionalFormatting sqref="BZ43 GU73:GV73 GW76:GY76 GX79:HV79 GV82:GW82 GU88 GY97:HV97 GU10:HV10 GU13:HV13 GU16:HV16 GU19:HV19 GU22:HV22 GU25:GV25 GU31:HV31 GU34:HV34 GV37:HV37 GU40:GV40 GU43:GV43 GY46:HV46 GU49 GU52 GU55 GV58:GW58 GU61:HV61 GV64:GW64 GX49:HV49 GY52:HV52 GY55:HV55 GY64:HV64 GX73:HV73 GY85:HV85 GY94:HV94 GY58:HV58 GY82:HV82 GY88:HV88 GX91:HV91 GW70:HV70 GV28:HV28 GX25:HV25 GZ43:HV43 GZ40:HV40 HA76:HV76">
    <cfRule type="expression" priority="1744" aboveAverage="0" equalAverage="0" bottom="0" percent="0" rank="0" text="" dxfId="1750">
      <formula>COUNTIF($FH$7:$GT$99,BZ11)&lt;1</formula>
    </cfRule>
  </conditionalFormatting>
  <conditionalFormatting sqref="BZ44">
    <cfRule type="expression" priority="1745" aboveAverage="0" equalAverage="0" bottom="0" percent="0" rank="0" text="" dxfId="1751">
      <formula>COUNTIF($FH$7:$GT$99,BZ44)&lt;1</formula>
    </cfRule>
  </conditionalFormatting>
  <conditionalFormatting sqref="ES10">
    <cfRule type="expression" priority="1746" aboveAverage="0" equalAverage="0" bottom="0" percent="0" rank="0" text="" dxfId="1752">
      <formula>COUNT(ES10:ES12)&gt;0</formula>
    </cfRule>
  </conditionalFormatting>
  <conditionalFormatting sqref="ES10">
    <cfRule type="expression" priority="1747" aboveAverage="0" equalAverage="0" bottom="0" percent="0" rank="0" text="" dxfId="1753">
      <formula>COUNT(ES10:ES12)&gt;0</formula>
    </cfRule>
  </conditionalFormatting>
  <conditionalFormatting sqref="ES67:ES72 ES76:ES78">
    <cfRule type="expression" priority="1748" aboveAverage="0" equalAverage="0" bottom="0" percent="0" rank="0" text="" dxfId="1754">
      <formula>COUNT(ES67:ES69)&gt;0</formula>
    </cfRule>
    <cfRule type="expression" priority="1749" aboveAverage="0" equalAverage="0" bottom="0" percent="0" rank="0" text="" dxfId="1755">
      <formula>COUNT(ES67:ES69)&gt;0</formula>
    </cfRule>
  </conditionalFormatting>
  <conditionalFormatting sqref="CU75:CY75">
    <cfRule type="expression" priority="1750" aboveAverage="0" equalAverage="0" bottom="0" percent="0" rank="0" text="" dxfId="1756">
      <formula>COUNTIF($CL$7:$CS$99,CU74)&lt;1</formula>
    </cfRule>
    <cfRule type="expression" priority="1751" aboveAverage="0" equalAverage="0" bottom="0" percent="0" rank="0" text="" dxfId="1757">
      <formula>COUNTIF($CL$7:$CS$99,CU74)&lt;1</formula>
    </cfRule>
  </conditionalFormatting>
  <conditionalFormatting sqref="CU73:CY73">
    <cfRule type="expression" priority="1752" aboveAverage="0" equalAverage="0" bottom="0" percent="0" rank="0" text="" dxfId="1758">
      <formula>COUNTIF($CL$7:$CS$99,CU74)&lt;1</formula>
    </cfRule>
    <cfRule type="expression" priority="1753" aboveAverage="0" equalAverage="0" bottom="0" percent="0" rank="0" text="" dxfId="1759">
      <formula>COUNTIF($CL$7:$CS$99,CU74)&lt;1</formula>
    </cfRule>
  </conditionalFormatting>
  <conditionalFormatting sqref="CU74:CY74">
    <cfRule type="expression" priority="1754" aboveAverage="0" equalAverage="0" bottom="0" percent="0" rank="0" text="" dxfId="1760">
      <formula>COUNTIF($CL$7:$CS$99,CU74)&lt;1</formula>
    </cfRule>
    <cfRule type="expression" priority="1755" aboveAverage="0" equalAverage="0" bottom="0" percent="0" rank="0" text="" dxfId="1761">
      <formula>COUNTIF($CL$7:$CS$99,CU74)&lt;1</formula>
    </cfRule>
  </conditionalFormatting>
  <conditionalFormatting sqref="CT9:CY9">
    <cfRule type="expression" priority="1756" aboveAverage="0" equalAverage="0" bottom="0" percent="0" rank="0" text="" dxfId="1762">
      <formula>COUNTIF($CL$7:$CS$99,CT8)&lt;1</formula>
    </cfRule>
  </conditionalFormatting>
  <conditionalFormatting sqref="CT7:CY7">
    <cfRule type="expression" priority="1757" aboveAverage="0" equalAverage="0" bottom="0" percent="0" rank="0" text="" dxfId="1763">
      <formula>COUNTIF($CL$7:$CS$99,CT8)&lt;1</formula>
    </cfRule>
  </conditionalFormatting>
  <conditionalFormatting sqref="CT8:CY8">
    <cfRule type="expression" priority="1758" aboveAverage="0" equalAverage="0" bottom="0" percent="0" rank="0" text="" dxfId="1764">
      <formula>COUNTIF($CL$7:$CS$99,CT8)&lt;1</formula>
    </cfRule>
  </conditionalFormatting>
  <conditionalFormatting sqref="CT54">
    <cfRule type="expression" priority="1759" aboveAverage="0" equalAverage="0" bottom="0" percent="0" rank="0" text="" dxfId="1765">
      <formula>COUNTIF($CL$7:$CS$99,CT53)&lt;1</formula>
    </cfRule>
  </conditionalFormatting>
  <conditionalFormatting sqref="CT52">
    <cfRule type="expression" priority="1760" aboveAverage="0" equalAverage="0" bottom="0" percent="0" rank="0" text="" dxfId="1766">
      <formula>COUNTIF($CL$7:$CS$99,CT53)&lt;1</formula>
    </cfRule>
  </conditionalFormatting>
  <conditionalFormatting sqref="CT53">
    <cfRule type="expression" priority="1761" aboveAverage="0" equalAverage="0" bottom="0" percent="0" rank="0" text="" dxfId="1767">
      <formula>COUNTIF($CL$7:$CS$99,CT53)&lt;1</formula>
    </cfRule>
  </conditionalFormatting>
  <conditionalFormatting sqref="CZ93">
    <cfRule type="expression" priority="1762" aboveAverage="0" equalAverage="0" bottom="0" percent="0" rank="0" text="" dxfId="1768">
      <formula>COUNTIF($CL$7:$CS$99,CZ92)&lt;1</formula>
    </cfRule>
  </conditionalFormatting>
  <conditionalFormatting sqref="CZ91">
    <cfRule type="expression" priority="1763" aboveAverage="0" equalAverage="0" bottom="0" percent="0" rank="0" text="" dxfId="1769">
      <formula>COUNTIF($CL$7:$CS$99,CZ92)&lt;1</formula>
    </cfRule>
  </conditionalFormatting>
  <conditionalFormatting sqref="CZ92">
    <cfRule type="expression" priority="1764" aboveAverage="0" equalAverage="0" bottom="0" percent="0" rank="0" text="" dxfId="1770">
      <formula>COUNTIF($CL$7:$CS$99,CZ92)&lt;1</formula>
    </cfRule>
  </conditionalFormatting>
  <conditionalFormatting sqref="CZ99">
    <cfRule type="expression" priority="1765" aboveAverage="0" equalAverage="0" bottom="0" percent="0" rank="0" text="" dxfId="1771">
      <formula>COUNTIF($CL$7:$CS$99,CZ98)&lt;1</formula>
    </cfRule>
  </conditionalFormatting>
  <conditionalFormatting sqref="CZ97">
    <cfRule type="expression" priority="1766" aboveAverage="0" equalAverage="0" bottom="0" percent="0" rank="0" text="" dxfId="1772">
      <formula>COUNTIF($CL$7:$CS$99,CZ98)&lt;1</formula>
    </cfRule>
  </conditionalFormatting>
  <conditionalFormatting sqref="CZ98">
    <cfRule type="expression" priority="1767" aboveAverage="0" equalAverage="0" bottom="0" percent="0" rank="0" text="" dxfId="1773">
      <formula>COUNTIF($CL$7:$CS$99,CZ98)&lt;1</formula>
    </cfRule>
  </conditionalFormatting>
  <conditionalFormatting sqref="CZ93">
    <cfRule type="expression" priority="1768" aboveAverage="0" equalAverage="0" bottom="0" percent="0" rank="0" text="" dxfId="1774">
      <formula>COUNTIF($CL$7:$CS$99,CZ92)&lt;1</formula>
    </cfRule>
  </conditionalFormatting>
  <conditionalFormatting sqref="CZ91">
    <cfRule type="expression" priority="1769" aboveAverage="0" equalAverage="0" bottom="0" percent="0" rank="0" text="" dxfId="1775">
      <formula>COUNTIF($CL$7:$CS$99,CZ92)&lt;1</formula>
    </cfRule>
  </conditionalFormatting>
  <conditionalFormatting sqref="CZ92">
    <cfRule type="expression" priority="1770" aboveAverage="0" equalAverage="0" bottom="0" percent="0" rank="0" text="" dxfId="1776">
      <formula>COUNTIF($CL$7:$CS$99,CZ92)&lt;1</formula>
    </cfRule>
  </conditionalFormatting>
  <conditionalFormatting sqref="CT36">
    <cfRule type="expression" priority="1771" aboveAverage="0" equalAverage="0" bottom="0" percent="0" rank="0" text="" dxfId="1777">
      <formula>COUNTIF($CL$7:$CS$99,CT35)&lt;1</formula>
    </cfRule>
  </conditionalFormatting>
  <conditionalFormatting sqref="CT34">
    <cfRule type="expression" priority="1772" aboveAverage="0" equalAverage="0" bottom="0" percent="0" rank="0" text="" dxfId="1778">
      <formula>COUNTIF($CL$7:$CS$99,CT35)&lt;1</formula>
    </cfRule>
  </conditionalFormatting>
  <conditionalFormatting sqref="CT35">
    <cfRule type="expression" priority="1773" aboveAverage="0" equalAverage="0" bottom="0" percent="0" rank="0" text="" dxfId="1779">
      <formula>COUNTIF($CL$7:$CS$99,CT35)&lt;1</formula>
    </cfRule>
  </conditionalFormatting>
  <conditionalFormatting sqref="CT9:DA9">
    <cfRule type="expression" priority="1774" aboveAverage="0" equalAverage="0" bottom="0" percent="0" rank="0" text="" dxfId="1780">
      <formula>COUNTIF($CL$7:$CS$99,CT8)&lt;1</formula>
    </cfRule>
  </conditionalFormatting>
  <conditionalFormatting sqref="CT7:DA7">
    <cfRule type="expression" priority="1775" aboveAverage="0" equalAverage="0" bottom="0" percent="0" rank="0" text="" dxfId="1781">
      <formula>COUNTIF($CL$7:$CS$99,CT8)&lt;1</formula>
    </cfRule>
  </conditionalFormatting>
  <conditionalFormatting sqref="CT8:DA8">
    <cfRule type="expression" priority="1776" aboveAverage="0" equalAverage="0" bottom="0" percent="0" rank="0" text="" dxfId="1782">
      <formula>COUNTIF($CL$7:$CS$99,CT8)&lt;1</formula>
    </cfRule>
  </conditionalFormatting>
  <conditionalFormatting sqref="DV9:EC9 DV12:EC12 DV15:EC15 DV18:EC18 DV33:EC33 DW36:EC36 DV39:EC39 DW42:EC42 DV48:EC48 DV51:EC51 DW54:EC54 DV57:EC57 DV60:EC60 DV63:EC63 DV66 DW69:EC69 DV72:EC72 DV75:EC75 DV78:EC78 DV81:EC81 DV84:EC84 DV87:EC87 DV90:EC90 DV93:EC93 DV96:EC96 DV99:EC99 DV21:EC21 DV24:EC24 DV27:EC27 DV30:EC30 DX66:EC66">
    <cfRule type="expression" priority="1777" aboveAverage="0" equalAverage="0" bottom="0" percent="0" rank="0" text="" dxfId="1783">
      <formula>COUNTIF($DN$7:$DU$99,DV8)&lt;1</formula>
    </cfRule>
  </conditionalFormatting>
  <conditionalFormatting sqref="DV7:EC7 DV10:EC10 DV13:EC13 DV16:EC16 DV31:EC31 DW34:EC34 DV37:EC37 DW40:EC40 DV43:EC43 DV46:EC46 DV49:EC49 DW52:EC52 DV55:EC55 DV58:EC58 DV61:EC61 DV64 DW67:EC67 DV70:EC70 DV73:EC73 DV76:EC76 DV79:EC79 DV82:EC82 DV85:EC85 DV88:EC88 DV91:EC91 DV94:EC94 DV97:EC97 DV19:EC19 DV22:EC22 DV25:EC25 DV28:EC28 DX64:EC64">
    <cfRule type="expression" priority="1778" aboveAverage="0" equalAverage="0" bottom="0" percent="0" rank="0" text="" dxfId="1784">
      <formula>COUNTIF($DN$7:$DU$99,DV8)&lt;1</formula>
    </cfRule>
  </conditionalFormatting>
  <conditionalFormatting sqref="DV8:EC8 DV11:EC11 DV14:EC14 DV17:EC17 DV32:EC32 DW35:EC35 DV38:EC38 DW41:EC41 DV44:EC44 DV47:EC47 DV50:EC50 DW53:EC53 DV56:EC56 DV59:EC59 DV62:EC62 DV65 DW68:EC68 DV71:EC71 DV74:EC74 DV77:EC77 DV80:EC80 DV83:EC83 DV86:EC86 DV89:EC89 DV92:EC92 DV95:EC95 DV98:EC98 DV20:EC20 DV23:EC23 DV26:EC26 DV29:EC29 DX65:EC65">
    <cfRule type="expression" priority="1779" aboveAverage="0" equalAverage="0" bottom="0" percent="0" rank="0" text="" dxfId="1785">
      <formula>COUNTIF($DN$7:$DU$99,DV8)&lt;1</formula>
    </cfRule>
    <cfRule type="expression" priority="1780" aboveAverage="0" equalAverage="0" bottom="0" percent="0" rank="0" text="" dxfId="1786">
      <formula>COUNTIF($DV$7:$EC$99,DV8)&gt;1</formula>
    </cfRule>
  </conditionalFormatting>
  <conditionalFormatting sqref="CT9:DA9 CZ99:DA99 CZ93:DA93 CZ87:DA87 CZ75:DA75 CU12:DA12 CT15:DA15 CT18:DA18 CT21:DA21 CT24:DA24 CU27:DA27 CU30:DA30 CU33:DA33 CT36:DA36 CT39:DA39 CU51:DA51 CT54:DA54 CT57:DA57 CU66:DA66 CT69:DA69 CU72:DA72 CT90:DA90 CT60:DA60 CT63:DA63 CT45:CY45 CT48:DA48 CU42:DA42 CT105:CT106 CT78:DA78 CT84:DA84 CT81:DA81">
    <cfRule type="expression" priority="1781" aboveAverage="0" equalAverage="0" bottom="0" percent="0" rank="0" text="" dxfId="1787">
      <formula>COUNTIF($CL$7:$CS$99,CT8)&lt;1</formula>
    </cfRule>
  </conditionalFormatting>
  <conditionalFormatting sqref="CT7:DA7 CZ97:DA97 CZ91:DA91 CZ85:DA85 CZ73:DA73 CU10:DA10 CT13:DA13 CT16:DA16 CT19:DA19 CT22:DA22 CU25:DA25 CU28:DA28 CU31:DA31 CT34:DA34 CT37:DA37 CT52:DA52 CT55:DA55 CU64:DA64 CT67:DA67 CU70:DA70 CT88:DA88 CT58:DA58 CT61:DA61 CT43:DA43 CT46:DA46 CU49:DA49 CU40:DA40 CT76:DA76 CT82:DA82 CT79:DA79">
    <cfRule type="expression" priority="1782" aboveAverage="0" equalAverage="0" bottom="0" percent="0" rank="0" text="" dxfId="1788">
      <formula>COUNTIF($CL$7:$CS$99,CT8)&lt;1</formula>
    </cfRule>
  </conditionalFormatting>
  <conditionalFormatting sqref="CT8:DA8 CZ98:DA98 CZ92:DA92 CZ86:DA86 CZ74:DA74 CU11:DA11 CT14:DA14 CT17:DA17 CT20:DA20 CT23:DA23 CU26:DA26 CU29:DA29 CU32:DA32 CT35:DA35 CT38:DA38 CT53:DA53 CT56:DA56 CU65:DA65 CT68:DA68 CU71:DA71 CT89:DA89 CT59:DA59 CT62:DA62 CT44:DA44 CT47:DA47 CU50:DA50 CU41:DA41 CT77:DA77 CT83:DA83 CT80:DA80">
    <cfRule type="expression" priority="1783" aboveAverage="0" equalAverage="0" bottom="0" percent="0" rank="0" text="" dxfId="1789">
      <formula>COUNTIF($CL$7:$CS$99,CT8)&lt;1</formula>
    </cfRule>
  </conditionalFormatting>
  <conditionalFormatting sqref="CU11:DA11 CT14:DA14 CT17:DA17 CT20:DA20 CT23:DA23 CU26:DA26 CU29:DA29 CT38:DA38 CT56:DA56 CU65:DA65 CT68:DA68 CT89:DA89 CT59:DA59 CT62:DA62 CT44:DA44 CT47:DA47 CU50:DA50 CT35:DA35 CT53:DA53 CT8:DA8 CT95:DA95 CT32:DA32 CT71:DA71 CT86:DA86 CT74:DA74 CZ98:DA98 CT92:DA92 CT41:DA41 CT77:DA77 CT83:DA83 CT80:DA80">
    <cfRule type="expression" priority="1784" aboveAverage="0" equalAverage="0" bottom="0" percent="0" rank="0" text="" dxfId="1790">
      <formula>COUNTIF($CT$7:$DA$99,CT8)&gt;1</formula>
    </cfRule>
  </conditionalFormatting>
  <conditionalFormatting sqref="BZ9:CG9 BZ15:CG15 BZ18:CG18 BZ21:CG21 BZ24:CG24 BZ27:CG27 CA36:CG36 BZ39:CG39 BZ42:CG42 BZ48:CG48 BZ54:CG54 BZ57:CG57 CA60:CG60 BZ63:CG63 BZ66:CG66 CA75:CG75 CA78:CG78 BZ81:CG81 CA84:CG84 CA87:CG87 CA93:CG93 CG96 CG90 CA30:CG30 BZ12:CG12 CA72:CG72 CA69:CG69 CA51:CG51 CF33:CG33 BZ105:BZ106">
    <cfRule type="expression" priority="1785" aboveAverage="0" equalAverage="0" bottom="0" percent="0" rank="0" text="" dxfId="1791">
      <formula>COUNTIF($BR$7:$BY$99,BZ8)&lt;1</formula>
    </cfRule>
  </conditionalFormatting>
  <conditionalFormatting sqref="BZ7:CG7 BZ13:CG13 BZ16:CG16 BZ19:CG19 BZ22:CG22 BZ25:CG25 CA34:CG34 BZ37:CG37 BZ40:CG40 CA43:CG43 BZ46:CG46 BZ52:CG52 BZ55:CG55 CA58:CG58 BZ61:CG61 BZ64:CG64 CA73:CG73 CA76:CG76 BZ79:CG79 CA82:CG82 CA85:CG85 CA91:CG91 CG94 CG88 CA28:CG28 BZ10:CG10 CA70:CG70 CA67:CG67 CA49:CG49 CF31:CG31">
    <cfRule type="expression" priority="1786" aboveAverage="0" equalAverage="0" bottom="0" percent="0" rank="0" text="" dxfId="1792">
      <formula>COUNTIF($BR$7:$BY$99,BZ8)&lt;1</formula>
    </cfRule>
  </conditionalFormatting>
  <conditionalFormatting sqref="BZ8:CG8 BZ14:CG14 BZ17:CG17 BZ20:CG20 BZ23:CG23 BZ26:CG26 CA35:CG35 BZ38:CG38 BZ41:CG41 CA44:CG44 BZ47:CG47 BZ53:CG53 BZ56:CG56 CA59:CG59 BZ62:CG62 BZ65:CG65 CA74:CG74 CA77:CG77 BZ80:CG80 CA83:CG83 CA86:CG86 CA92:CG92 CG95 CG89 CA29:CG29 BZ11:CG11 CA71:CG71 CA68:CG68 CA50:CG50 CF32:CG32">
    <cfRule type="expression" priority="1787" aboveAverage="0" equalAverage="0" bottom="0" percent="0" rank="0" text="" dxfId="1793">
      <formula>COUNTIF($BR$7:$BY$99,BZ8)&lt;1</formula>
    </cfRule>
  </conditionalFormatting>
  <conditionalFormatting sqref="BZ8:CG8 BZ14:CG14 BZ17:CG17 BZ20:CG20 BZ23:CG23 BZ26:CG26 BZ11:CG11 BZ38:CG38 BZ41:CG41 CA44:CG44 BZ47:CG47 BZ53:CG53 BZ56:CG56 BZ62:CG62 BZ65:CG65 BZ80:CG80 CA92:CG92 BZ74:CG74 BZ83:CG83 CA35:CG35 BZ77:CG77 BZ59:CG59 BZ86:CG86 BZ89:CG89 BZ29:CG29 BZ71:CG71 BZ68:CG68 BZ50:CG50 BZ32:CG32 BZ95:CG95">
    <cfRule type="expression" priority="1788" aboveAverage="0" equalAverage="0" bottom="0" percent="0" rank="0" text="" dxfId="1794">
      <formula>COUNTIF($BZ$7:$CG$99,BZ8)&gt;1</formula>
    </cfRule>
  </conditionalFormatting>
  <conditionalFormatting sqref="BN110 BA110:BC110 BA106 AZ42 AZ12:BM12 AZ15:BM15 BG18:BH18 AZ21:BM21 BB24:BM24 BC27:BM27 BB30:BM30 BC33:BM33 BA39:BM39 BB42:BM42 BB45:BM45 BA48:BM48 BA51:BM51 BA54:BM54 BB57:BM57 BB63:BM63 BD66 BC69:BM69 BB72:BD72 BA75:BD75 BB81:BD81 BC84:BE84 BC90:BM90 BD96:BE96 BH99 BH78:BM78 BC93:BF93 AZ36:BM36 BA78:BF78 BF81:BM81 BB60:BD60 BF66:BM66 BF60:BM60 BF72:BM72 BG84:BM84 BF87:BM87 BH96:BM96 BF75:BM75 BH93:BM93">
    <cfRule type="expression" priority="1789" aboveAverage="0" equalAverage="0" bottom="0" percent="0" rank="0" text="" dxfId="1795">
      <formula>COUNTIF($AL$7:$AY$99,AZ11)&lt;1</formula>
    </cfRule>
  </conditionalFormatting>
  <conditionalFormatting sqref="BN108 BA108:BC108 AZ40 AZ10:BM10 AZ13:BM13 BG16:BH16 AZ19:BM19 BB22:BM22 BC25:BM25 BB28:BM28 BC31:BM31 BA37:BM37 BB40:BM40 BB43:BM43 BA46:BM46 BA49:BM49 BA52:BM52 BB55:BM55 BB61:BM61 BD64 BC67:BM67 BB70:BD70 BA73:BD73 BB79:BD79 BC82:BE82 BC88:BM88 BD94:BE94 BH97 BH76:BM76 BC91:BF91 AZ34:BM34 BA76:BF76 BF79:BM79 BB58:BD58 BF64:BM64 BF58:BM58 BF70:BM70 BG82:BM82 BF85:BM85 BH94:BM94 BF73:BM73 BH91:BM91">
    <cfRule type="expression" priority="1790" aboveAverage="0" equalAverage="0" bottom="0" percent="0" rank="0" text="" dxfId="1796">
      <formula>COUNTIF($AL$7:$AY$99,AZ11)&lt;1</formula>
    </cfRule>
  </conditionalFormatting>
  <conditionalFormatting sqref="BN109 BA109:BC109 AZ41 AZ11:BM11 AZ14:BM14 BG17:BH17 AZ20:BM20 BB23:BM23 BC26:BM26 BB29:BM29 BC32:BM32 BA38:BM38 BB41:BM41 BB44:BM44 BA47:BM47 BA50:BM50 BA53:BM53 BB56:BM56 BB62:BM62 BD65 BC68:BM68 BB71:BD71 BA74:BD74 BB80:BD80 BC83:BE83 BC89:BM89 BD95:BE95 BH98 BH77:BM77 BC92:BF92 AZ35:BM35 BA77:BF77 BF80:BM80 BB59:BD59 BF65:BM65 BF59:BM59 BF71:BM71 BG83:BM83 BF86:BM86 BH95:BM95 BF74:BM74 BH92:BM92">
    <cfRule type="expression" priority="1791" aboveAverage="0" equalAverage="0" bottom="0" percent="0" rank="0" text="" dxfId="1797">
      <formula>COUNTIF($AL$7:$AY$99,AZ11)&lt;1</formula>
    </cfRule>
    <cfRule type="expression" priority="1792" aboveAverage="0" equalAverage="0" bottom="0" percent="0" rank="0" text="" dxfId="1798">
      <formula>COUNTIF($AZ$7:$BM$99,AZ11)&gt;1</formula>
    </cfRule>
  </conditionalFormatting>
  <conditionalFormatting sqref="U9:AG9 BZ63 U18:AG18 V66:AG66 V63:AG63 Y48:AG48 Y51:AG51 U69:AG69 W84:Z84 R24:AG24 Q36:AG36 Q39:AG39 S48:U48 S54:AG54 R57:AG57 S60:AG60 R72:AG72 R78 U87:AG87 T90 T66 Q12:AG12 Q15:AG15 W96:AG96 R30:AG30 R33:AG33 Q27:AG27 Q21:AG21 Q42:AG42 Q45:AG45 T78 Q51:U51 R93:AG93 V75:Z75 Y78:AG78 U81:AG81 AB75:AG75 AB84:AG84">
    <cfRule type="expression" priority="1793" aboveAverage="0" equalAverage="0" bottom="0" percent="0" rank="0" text="" dxfId="1799">
      <formula>COUNTIF($B$7:$P$99,Q8)&lt;1</formula>
    </cfRule>
  </conditionalFormatting>
  <conditionalFormatting sqref="U7:AG7 BZ61 U16:AG16 V64:AG64 V61:AG61 Y46:AG46 Y49:AG49 U67:AG67 W82:Z82 R22:AG22 Q34:AG34 Q37:AG37 S46:U46 S52:AG52 R55:AG55 S58:AG58 R70:AG70 R76 U85:AG85 T88 T64 Q10:AG10 Q13:AG13 W94:AG94 R28:AG28 R31:AG31 Q25:AG25 Q19:AG19 Q40:AG40 Q43:AG43 T76 Q49:U49 R91:AG91 V73:Z73 Y76:AG76 U79:AG79 AB73:AG73 AB82:AG82">
    <cfRule type="expression" priority="1794" aboveAverage="0" equalAverage="0" bottom="0" percent="0" rank="0" text="" dxfId="1800">
      <formula>COUNTIF($B$7:$P$99,Q8)&lt;1</formula>
    </cfRule>
  </conditionalFormatting>
  <conditionalFormatting sqref="U8:AG8 BZ62 U17:AG17 V65:AG65 V62:AG62 Y47:AG47 Y50:AG50 U68:AG68 W83:Z83 R23:AG23 Q35:AG35 Q38:AG38 S47:U47 S53:AG53 R56:AG56 S59:AG59 R71:AG71 R77 U86:AG86 T89 T65 Q11:AG11 Q14:AG14 W95:AG95 R29:AG29 R32:AG32 Q26:AG26 Q20:AG20 Q41:AG41 Q44:AG44 T77 Q50:U50 R92:AG92 V74:Z74 Y77:AG77 U80:AG80 AB74:AG74 AB83:AG83">
    <cfRule type="expression" priority="1795" aboveAverage="0" equalAverage="0" bottom="0" percent="0" rank="0" text="" dxfId="1801">
      <formula>COUNTIF($B$7:$P$99,Q8)&lt;1</formula>
    </cfRule>
  </conditionalFormatting>
  <conditionalFormatting sqref="BZ62 V109:W109 U8:AG8 U17:AG17 U62:AG62 U68:AG68 W83:Z83 R23:AG23 Q35:AG35 Q38:AG38 S47:AG47 S53:AG53 R56:AG56 S59:AG59 R71:AG71 R77 U86:AG86 T89:AG89 T65:AG65 Q11:AG11 Q14:AG14 W95:AG95 R29:AG29 R32:AG32 Q26:AG26 Q20:AG20 Q41:AG41 Q44:AG44 T77 Q50:AG50 R92:AG92 W77:AG77 U80:AG80 U74:Z74 AB74:AG74 AB83:AG83">
    <cfRule type="expression" priority="1796" aboveAverage="0" equalAverage="0" bottom="0" percent="0" rank="0" text="" dxfId="1802">
      <formula>COUNTIF($Q$7:$AG$99,Q8)&gt;1</formula>
    </cfRule>
  </conditionalFormatting>
  <conditionalFormatting sqref="IA9:IG9 IA12:IG12 IA15:IG15 IA18:IG18 IA21:IG21 IA24:IG24 IA27:IG27 IA30:IG30 IA33:IG33 IA36:IG36 IA39:IG39 IA42:IG42 IA48:IG48 IA51:IG51 IA54:IG54 IA57:IG57 IA60:IG60 IA63:IG63 IA66:IG66 IA69:IG69 IA72:IG72 IA75:IG75 IA78:IG78 IA81:IG81 IA84:IG84 IA87:IG87 IA90:IG90 IA93:IG93 IA96:IG96 IA99:IG99">
    <cfRule type="expression" priority="1797" aboveAverage="0" equalAverage="0" bottom="0" percent="0" rank="0" text="" dxfId="1803">
      <formula>COUNT(IA9)&gt;0</formula>
    </cfRule>
  </conditionalFormatting>
  <conditionalFormatting sqref="IA8:IG8 IA11:IG11 IA14:IG14 IA17:IG17 IA20:IG20 IA23:IG23 IA26:IG26 IA29:IG29 IA32:IG32 IA35:IG35 IA38:IG38 IA41:IG41 IA44:IG44 IA47:IG47 IA50:IG50 IA53:IG53 IA56:IG56 IA59:IG59 IA62:IG62 IA65:IG65 IA68:IG68 IA71:IG71 IA74:IG74 IA77:IG77 IA80:IG80 IA83:IG83 IA86:IG86 IA89:IG89 IA92:IG92 IA95:IG95 IA98:IG98">
    <cfRule type="expression" priority="1798" aboveAverage="0" equalAverage="0" bottom="0" percent="0" rank="0" text="" dxfId="1804">
      <formula>COUNT(IA9)&gt;0</formula>
    </cfRule>
  </conditionalFormatting>
  <conditionalFormatting sqref="IA7:IG7 IA10:IG10 IA13:IG13 IA16:IG16 IA19:IG19 IA22:IG22 IA25:IG25 IA28:IG28 IA31:IG31 IA34:IG34 IA37:IG37 IA40:IG40 IA43:IG43 IA46:IG46 IA49:IG49 IA52:IG52 IA55:IG55 IA58:IG58 IA61:IG61 IA64:IG64 IA67:IG67 IA70:IG70 IA73:IG73 IA76:IG76 IA79:IG79 IA82:IG82 IA85:IG85 IA88:IG88 IA91:IG91 IA94:IG94 IA97:IG97">
    <cfRule type="expression" priority="1799" aboveAverage="0" equalAverage="0" bottom="0" percent="0" rank="0" text="" dxfId="1805">
      <formula>COUNT(IA9)&gt;0</formula>
    </cfRule>
  </conditionalFormatting>
  <conditionalFormatting sqref="ES34:ES36">
    <cfRule type="expression" priority="1800" aboveAverage="0" equalAverage="0" bottom="0" percent="0" rank="0" text="" dxfId="1806">
      <formula>COUNT(ES34:ES36)&gt;0</formula>
    </cfRule>
    <cfRule type="expression" priority="1801" aboveAverage="0" equalAverage="0" bottom="0" percent="0" rank="0" text="" dxfId="1807">
      <formula>COUNT(ES34:ES36)&gt;0</formula>
    </cfRule>
  </conditionalFormatting>
  <conditionalFormatting sqref="ES22:ES24">
    <cfRule type="expression" priority="1802" aboveAverage="0" equalAverage="0" bottom="0" percent="0" rank="0" text="" dxfId="1808">
      <formula>COUNT(ES22:ES24)&gt;0</formula>
    </cfRule>
    <cfRule type="expression" priority="1803" aboveAverage="0" equalAverage="0" bottom="0" percent="0" rank="0" text="" dxfId="1809">
      <formula>COUNT(ES22:ES24)&gt;0</formula>
    </cfRule>
  </conditionalFormatting>
  <conditionalFormatting sqref="EH40:EQ42">
    <cfRule type="expression" priority="1804" aboveAverage="0" equalAverage="0" bottom="0" percent="0" rank="0" text="" dxfId="1810">
      <formula>COUNT(EH40:EH42)&gt;0</formula>
    </cfRule>
    <cfRule type="expression" priority="1805" aboveAverage="0" equalAverage="0" bottom="0" percent="0" rank="0" text="" dxfId="1811">
      <formula>COUNT(EH40:EH42)&gt;0</formula>
    </cfRule>
  </conditionalFormatting>
  <conditionalFormatting sqref="EH22:EQ24">
    <cfRule type="expression" priority="1806" aboveAverage="0" equalAverage="0" bottom="0" percent="0" rank="0" text="" dxfId="1812">
      <formula>COUNT(EH22:EH24)&gt;0</formula>
    </cfRule>
    <cfRule type="expression" priority="1807" aboveAverage="0" equalAverage="0" bottom="0" percent="0" rank="0" text="" dxfId="1813">
      <formula>COUNT(EH22:EH24)&gt;0</formula>
    </cfRule>
  </conditionalFormatting>
  <conditionalFormatting sqref="EL64:EL66">
    <cfRule type="expression" priority="1808" aboveAverage="0" equalAverage="0" bottom="0" percent="0" rank="0" text="" dxfId="1814">
      <formula>COUNT(EL64:EL66)&gt;0</formula>
    </cfRule>
    <cfRule type="expression" priority="1809" aboveAverage="0" equalAverage="0" bottom="0" percent="0" rank="0" text="" dxfId="1815">
      <formula>COUNT(EL64:EL66)&gt;0</formula>
    </cfRule>
  </conditionalFormatting>
  <conditionalFormatting sqref="EH7:EQ21 EH25:EQ39 EH43:EQ44 EH46:EQ99">
    <cfRule type="expression" priority="1810" aboveAverage="0" equalAverage="0" bottom="0" percent="0" rank="0" text="" dxfId="1816">
      <formula>COUNT(EH7:EH9)&gt;0</formula>
    </cfRule>
    <cfRule type="expression" priority="1811" aboveAverage="0" equalAverage="0" bottom="0" percent="0" rank="0" text="" dxfId="1817">
      <formula>COUNT(EH7:EH9)&gt;0</formula>
    </cfRule>
  </conditionalFormatting>
  <conditionalFormatting sqref="T111:T113">
    <cfRule type="expression" priority="1812" aboveAverage="0" equalAverage="0" bottom="0" percent="0" rank="0" text="" dxfId="1818">
      <formula>COUNT(T111:T113)&gt;0</formula>
    </cfRule>
    <cfRule type="expression" priority="1813" aboveAverage="0" equalAverage="0" bottom="0" percent="0" rank="0" text="" dxfId="1819">
      <formula>COUNT(T111:T113)&gt;0</formula>
    </cfRule>
  </conditionalFormatting>
  <conditionalFormatting sqref="ER7:ER44 ER46:ER99">
    <cfRule type="expression" priority="1814" aboveAverage="0" equalAverage="0" bottom="0" percent="0" rank="0" text="" dxfId="1820">
      <formula>COUNT(ER7:ER9)&gt;0</formula>
    </cfRule>
    <cfRule type="expression" priority="1815" aboveAverage="0" equalAverage="0" bottom="0" percent="0" rank="0" text="" dxfId="1821">
      <formula>COUNT(ER7:ER9)&gt;0</formula>
    </cfRule>
  </conditionalFormatting>
  <conditionalFormatting sqref="RU107:SH107">
    <cfRule type="expression" priority="1816" aboveAverage="0" equalAverage="0" bottom="0" percent="0" rank="0" text="" dxfId="1822">
      <formula>COUNT(RU107:RU110)&gt;0</formula>
    </cfRule>
  </conditionalFormatting>
  <conditionalFormatting sqref="BA107">
    <cfRule type="expression" priority="1817" aboveAverage="0" equalAverage="0" bottom="0" percent="0" rank="0" text="" dxfId="1823">
      <formula>COUNTIF($AL$7:$AY$99,BA105)&lt;1</formula>
    </cfRule>
  </conditionalFormatting>
  <conditionalFormatting sqref="BZ107">
    <cfRule type="expression" priority="1818" aboveAverage="0" equalAverage="0" bottom="0" percent="0" rank="0" text="" dxfId="1824">
      <formula>COUNTIF($BR$7:$BY$99,BZ105)&lt;1</formula>
    </cfRule>
  </conditionalFormatting>
  <conditionalFormatting sqref="CT107">
    <cfRule type="expression" priority="1819" aboveAverage="0" equalAverage="0" bottom="0" percent="0" rank="0" text="" dxfId="1825">
      <formula>COUNTIF($CL$7:$CS$99,CT105)&lt;1</formula>
    </cfRule>
  </conditionalFormatting>
  <conditionalFormatting sqref="RU106:SH106">
    <cfRule type="expression" priority="1820" aboveAverage="0" equalAverage="0" bottom="0" percent="0" rank="0" text="" dxfId="1826">
      <formula>COUNT(RU106:RU110)&gt;0</formula>
    </cfRule>
  </conditionalFormatting>
  <printOptions headings="false" gridLines="false" gridLinesSet="true" horizontalCentered="true" verticalCentered="true"/>
  <pageMargins left="0" right="0" top="0.747916666666667" bottom="0.747916666666667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90" man="true" max="16383" min="0"/>
  </rowBreaks>
  <colBreaks count="5" manualBreakCount="5">
    <brk id="137" man="true" max="65535" min="0"/>
    <brk id="163" man="true" max="65535" min="0"/>
    <brk id="329" man="true" max="65535" min="0"/>
    <brk id="510" man="true" max="65535" min="0"/>
    <brk id="531" man="true" max="65535" min="0"/>
  </col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821" id="{D453A094-AD4E-49BA-BAB9-A92D79B9C444}">
            <xm:f>$VG$102&lt;&gt;SUM('Посуточная ННГ без НГДП'!$PR$102,Посуточная_НГДП!$KH$102)</xm:f>
            <x14:dxf>
              <fill>
                <patternFill>
                  <bgColor rgb="FFFF0000"/>
                </patternFill>
              </fill>
            </x14:dxf>
          </x14:cfRule>
          <xm:sqref>VG7:VG99</xm:sqref>
        </x14:conditionalFormatting>
        <x14:conditionalFormatting xmlns:xm="http://schemas.microsoft.com/office/excel/2006/main">
          <x14:cfRule type="expression" priority="1822" id="{1ADC1110-60B1-4DED-9D40-5F44D0A3FF7A}">
            <xm:f>$VH$102&lt;&gt;SUM('Посуточная ННГ без НГДП'!$PS$102+Посуточная_НГДП!$KI$102)</xm:f>
            <x14:dxf>
              <fill>
                <patternFill>
                  <bgColor rgb="FFFF0000"/>
                </patternFill>
              </fill>
            </x14:dxf>
          </x14:cfRule>
          <xm:sqref>VH7:VH99</xm:sqref>
        </x14:conditionalFormatting>
        <x14:conditionalFormatting xmlns:xm="http://schemas.microsoft.com/office/excel/2006/main">
          <x14:cfRule type="expression" priority="1823" id="{C4111099-791B-438B-9734-59A64DDBB87D}">
            <xm:f>$VO$102&lt;&gt;SUM('Посуточная ННГ без НГДП'!$PZ$102,Посуточная_НГДП!$KP$102)</xm:f>
            <x14:dxf>
              <fill>
                <patternFill>
                  <bgColor rgb="FFFF0000"/>
                </patternFill>
              </fill>
            </x14:dxf>
          </x14:cfRule>
          <xm:sqref>VO7:VO99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HY117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85" zoomScalePageLayoutView="100" workbookViewId="0">
      <pane xSplit="0" ySplit="6" topLeftCell="A72" activePane="bottomLeft" state="frozen"/>
      <selection pane="topLeft" activeCell="A1" activeCellId="0" sqref="A1"/>
      <selection pane="bottomLeft" activeCell="K104" activeCellId="0" sqref="K104"/>
    </sheetView>
  </sheetViews>
  <sheetFormatPr defaultColWidth="9.1484375" defaultRowHeight="15" zeroHeight="false" outlineLevelRow="0" outlineLevelCol="0"/>
  <cols>
    <col collapsed="false" customWidth="false" hidden="false" outlineLevel="0" max="1" min="1" style="1" width="9.14"/>
    <col collapsed="false" customWidth="true" hidden="false" outlineLevel="0" max="2" min="2" style="2" width="30.14"/>
    <col collapsed="false" customWidth="true" hidden="false" outlineLevel="0" max="3" min="3" style="1" width="8.86"/>
    <col collapsed="false" customWidth="true" hidden="false" outlineLevel="0" max="4" min="4" style="1" width="8.71"/>
    <col collapsed="false" customWidth="true" hidden="false" outlineLevel="0" max="5" min="5" style="1" width="13.57"/>
    <col collapsed="false" customWidth="true" hidden="false" outlineLevel="0" max="7" min="6" style="3" width="11.71"/>
    <col collapsed="false" customWidth="true" hidden="false" outlineLevel="0" max="8" min="8" style="3" width="10"/>
    <col collapsed="false" customWidth="true" hidden="true" outlineLevel="0" max="9" min="9" style="3" width="14.57"/>
    <col collapsed="false" customWidth="true" hidden="false" outlineLevel="0" max="10" min="10" style="3" width="12.86"/>
    <col collapsed="false" customWidth="true" hidden="false" outlineLevel="0" max="11" min="11" style="3" width="13.71"/>
    <col collapsed="false" customWidth="true" hidden="false" outlineLevel="0" max="12" min="12" style="3" width="10.14"/>
    <col collapsed="false" customWidth="true" hidden="false" outlineLevel="0" max="13" min="13" style="4" width="98.42"/>
    <col collapsed="false" customWidth="false" hidden="false" outlineLevel="0" max="15" min="14" style="5" width="9.14"/>
    <col collapsed="false" customWidth="true" hidden="false" outlineLevel="0" max="16" min="16" style="5" width="28.14"/>
    <col collapsed="false" customWidth="false" hidden="false" outlineLevel="0" max="18" min="17" style="5" width="9.14"/>
    <col collapsed="false" customWidth="false" hidden="false" outlineLevel="0" max="19" min="19" style="6" width="9.14"/>
    <col collapsed="false" customWidth="false" hidden="false" outlineLevel="0" max="20" min="20" style="5" width="9.14"/>
    <col collapsed="false" customWidth="false" hidden="false" outlineLevel="0" max="21" min="21" style="7" width="9.14"/>
    <col collapsed="false" customWidth="false" hidden="false" outlineLevel="0" max="16384" min="22" style="1" width="9.14"/>
  </cols>
  <sheetData>
    <row r="1" customFormat="false" ht="15" hidden="false" customHeight="false" outlineLevel="0" collapsed="false">
      <c r="A1" s="8" t="n">
        <f aca="false">Доклад!A1</f>
        <v>31</v>
      </c>
      <c r="B1" s="9" t="s">
        <v>0</v>
      </c>
      <c r="N1" s="13"/>
      <c r="O1" s="14" t="s">
        <v>490</v>
      </c>
    </row>
    <row r="2" customFormat="false" ht="15" hidden="false" customHeight="false" outlineLevel="0" collapsed="false">
      <c r="A2" s="5" t="n">
        <f aca="false">1+A1</f>
        <v>32</v>
      </c>
      <c r="C2" s="15"/>
      <c r="D2" s="15"/>
      <c r="E2" s="15" t="s">
        <v>1</v>
      </c>
      <c r="F2" s="16" t="n">
        <f aca="false">Доклад!F2</f>
        <v>24</v>
      </c>
      <c r="G2" s="854" t="str">
        <f aca="false">Доклад!G2</f>
        <v> января</v>
      </c>
      <c r="H2" s="18" t="n">
        <f aca="false">Доклад!H2</f>
        <v>2024</v>
      </c>
      <c r="I2" s="19"/>
      <c r="O2" s="5" t="n">
        <f aca="false">A2-F2</f>
        <v>8</v>
      </c>
    </row>
    <row r="4" customFormat="false" ht="15.75" hidden="false" customHeight="false" outlineLevel="0" collapsed="false">
      <c r="G4" s="22" t="n">
        <f aca="false">'Посуточная ННГ без НГДП'!PR2</f>
        <v>23951.005</v>
      </c>
    </row>
    <row r="5" customFormat="false" ht="15" hidden="false" customHeight="false" outlineLevel="0" collapsed="false">
      <c r="A5" s="24" t="s">
        <v>2</v>
      </c>
      <c r="B5" s="25" t="s">
        <v>3</v>
      </c>
      <c r="C5" s="26" t="s">
        <v>4</v>
      </c>
      <c r="D5" s="26"/>
      <c r="E5" s="26"/>
      <c r="F5" s="27" t="s">
        <v>5</v>
      </c>
      <c r="G5" s="27"/>
      <c r="H5" s="27"/>
      <c r="I5" s="28" t="s">
        <v>6</v>
      </c>
      <c r="J5" s="26" t="s">
        <v>7</v>
      </c>
      <c r="K5" s="26"/>
      <c r="L5" s="26"/>
      <c r="M5" s="29" t="s">
        <v>6</v>
      </c>
    </row>
    <row r="6" customFormat="false" ht="15.75" hidden="false" customHeight="false" outlineLevel="0" collapsed="false">
      <c r="A6" s="24"/>
      <c r="B6" s="25"/>
      <c r="C6" s="30" t="s">
        <v>8</v>
      </c>
      <c r="D6" s="31" t="s">
        <v>9</v>
      </c>
      <c r="E6" s="32" t="s">
        <v>10</v>
      </c>
      <c r="F6" s="30" t="s">
        <v>8</v>
      </c>
      <c r="G6" s="31" t="s">
        <v>9</v>
      </c>
      <c r="H6" s="33" t="s">
        <v>10</v>
      </c>
      <c r="I6" s="34"/>
      <c r="J6" s="30" t="s">
        <v>8</v>
      </c>
      <c r="K6" s="31" t="s">
        <v>9</v>
      </c>
      <c r="L6" s="35" t="s">
        <v>10</v>
      </c>
      <c r="M6" s="36"/>
    </row>
    <row r="7" customFormat="false" ht="15" hidden="false" customHeight="false" outlineLevel="0" collapsed="false">
      <c r="A7" s="37" t="n">
        <v>1</v>
      </c>
      <c r="B7" s="38" t="s">
        <v>11</v>
      </c>
      <c r="C7" s="39"/>
      <c r="D7" s="40"/>
      <c r="E7" s="41"/>
      <c r="F7" s="39" t="n">
        <f aca="false">INDEX('Посуточная ННГ без НГДП'!$A:$QJ,MATCH('Доклад ННГ без НГДП'!F2-1,'Посуточная ННГ без НГДП'!A:A,0)+2,'Доклад ННГ без НГДП'!N7)</f>
        <v>23542.817973286</v>
      </c>
      <c r="G7" s="42" t="n">
        <f aca="false">INDEX('Посуточная ННГ без НГДП'!A:QP,MATCH('Доклад ННГ без НГДП'!F2-1,'Посуточная ННГ без НГДП'!A:A,0)+2,'Доклад ННГ без НГДП'!O7)</f>
        <v>22801.611</v>
      </c>
      <c r="H7" s="41" t="n">
        <f aca="false">G7-F7</f>
        <v>-741.206973285993</v>
      </c>
      <c r="I7" s="43"/>
      <c r="J7" s="44" t="n">
        <f aca="false">SUM('Посуточная ННГ без НГДП'!PR9:INDEX('Посуточная ННГ без НГДП'!A:QP,MATCH('Доклад ННГ без НГДП'!F2-1,'Посуточная ННГ без НГДП'!A:A,0)+2,N7))</f>
        <v>544247.775101172</v>
      </c>
      <c r="K7" s="40" t="n">
        <f aca="false">SUM('Посуточная ННГ без НГДП'!PS9:INDEX('Посуточная ННГ без НГДП'!A:QP,MATCH('Доклад ННГ без НГДП'!F2-1,'Посуточная ННГ без НГДП'!A:A,0)+2,O7))</f>
        <v>536922.681</v>
      </c>
      <c r="L7" s="45" t="n">
        <f aca="false">K7-J7</f>
        <v>-7325.09410117182</v>
      </c>
      <c r="M7" s="46"/>
      <c r="N7" s="5" t="n">
        <f aca="false">'Посуточная ННГ без НГДП'!PR3</f>
        <v>434</v>
      </c>
      <c r="O7" s="5" t="n">
        <f aca="false">N7+1</f>
        <v>435</v>
      </c>
    </row>
    <row r="8" customFormat="false" ht="15" hidden="false" customHeight="false" outlineLevel="0" collapsed="false">
      <c r="A8" s="37" t="n">
        <f aca="false">A7+1</f>
        <v>2</v>
      </c>
      <c r="B8" s="38" t="s">
        <v>12</v>
      </c>
      <c r="C8" s="39"/>
      <c r="D8" s="40"/>
      <c r="E8" s="41"/>
      <c r="F8" s="39"/>
      <c r="G8" s="40"/>
      <c r="H8" s="41"/>
      <c r="I8" s="43"/>
      <c r="J8" s="39" t="n">
        <f aca="false">J7/(F2-1)</f>
        <v>23662.9467435292</v>
      </c>
      <c r="K8" s="40" t="n">
        <f aca="false">K7/(F2-1)</f>
        <v>23344.4643913043</v>
      </c>
      <c r="L8" s="45" t="n">
        <f aca="false">K8-J8</f>
        <v>-318.482352224863</v>
      </c>
      <c r="M8" s="46"/>
    </row>
    <row r="9" customFormat="false" ht="15" hidden="false" customHeight="false" outlineLevel="0" collapsed="false">
      <c r="A9" s="37" t="n">
        <f aca="false">A8+1</f>
        <v>3</v>
      </c>
      <c r="B9" s="38" t="s">
        <v>13</v>
      </c>
      <c r="C9" s="39" t="n">
        <f aca="false">INDEX('Посуточная ННГ без НГДП'!$A:$UP,MATCH($F$2-1,'Посуточная ННГ без НГДП'!$A:$A,0)+1,S9)</f>
        <v>-152</v>
      </c>
      <c r="D9" s="40" t="n">
        <f aca="false">INDEX('Посуточная ННГ без НГДП'!$A:$SP,MATCH($F$2-1,'Посуточная ННГ без НГДП'!$A:$A,0)+1,T9)</f>
        <v>4</v>
      </c>
      <c r="E9" s="41" t="n">
        <f aca="false">D9-C9</f>
        <v>156</v>
      </c>
      <c r="F9" s="39" t="n">
        <f aca="false">INDEX('Посуточная ННГ без НГДП'!$A:$QP,MATCH($F$2-1,'Посуточная ННГ без НГДП'!$A:$A,0)+2,N9)</f>
        <v>380</v>
      </c>
      <c r="G9" s="40" t="n">
        <f aca="false">INDEX('Посуточная ННГ без НГДП'!$A:$QP,MATCH($F$2-1,'Посуточная ННГ без НГДП'!$A:$A,0)+2,O9)</f>
        <v>150</v>
      </c>
      <c r="H9" s="41" t="n">
        <f aca="false">G9-F9</f>
        <v>-230</v>
      </c>
      <c r="I9" s="43"/>
      <c r="J9" s="39" t="n">
        <f aca="false">INDEX('Посуточная ННГ без НГДП'!$A:$SP,MATCH($F$2-1,'Посуточная ННГ без НГДП'!$A:$A,0)+2,Q9)</f>
        <v>2860</v>
      </c>
      <c r="K9" s="40" t="n">
        <f aca="false">INDEX('Посуточная ННГ без НГДП'!$A:$SP,MATCH($F$2-1,'Посуточная ННГ без НГДП'!$A:$A,0)+2,R9)</f>
        <v>1570</v>
      </c>
      <c r="L9" s="45" t="n">
        <f aca="false">K9-J9</f>
        <v>-1290</v>
      </c>
      <c r="M9" s="47"/>
      <c r="N9" s="5" t="n">
        <f aca="false">'Посуточная ННГ без НГДП'!V3</f>
        <v>22</v>
      </c>
      <c r="O9" s="5" t="n">
        <f aca="false">1+N9</f>
        <v>23</v>
      </c>
      <c r="P9" s="5" t="s">
        <v>13</v>
      </c>
      <c r="Q9" s="5" t="n">
        <f aca="false">'Посуточная ННГ без НГДП'!QQ3</f>
        <v>459</v>
      </c>
      <c r="R9" s="5" t="n">
        <f aca="false">1+Q9</f>
        <v>460</v>
      </c>
      <c r="S9" s="6" t="n">
        <f aca="false">'Посуточная ННГ без НГДП'!RU3</f>
        <v>489</v>
      </c>
      <c r="T9" s="5" t="n">
        <f aca="false">1+S9</f>
        <v>490</v>
      </c>
      <c r="U9" s="48"/>
    </row>
    <row r="10" customFormat="false" ht="15" hidden="false" customHeight="false" outlineLevel="0" collapsed="false">
      <c r="A10" s="37" t="n">
        <f aca="false">A9+1</f>
        <v>4</v>
      </c>
      <c r="B10" s="49" t="s">
        <v>15</v>
      </c>
      <c r="C10" s="39" t="n">
        <f aca="false">INDEX('Посуточная ННГ без НГДП'!$A:$UP,MATCH($F$2-1,'Посуточная ННГ без НГДП'!$A:$A,0)+1,S10)</f>
        <v>-134</v>
      </c>
      <c r="D10" s="50" t="n">
        <f aca="false">INDEX('Посуточная ННГ без НГДП'!$A:$UP,MATCH($F$2-1,'Посуточная ННГ без НГДП'!$A:$A,0)+1,T10)</f>
        <v>8</v>
      </c>
      <c r="E10" s="51" t="n">
        <f aca="false">D10-C10</f>
        <v>142</v>
      </c>
      <c r="F10" s="52" t="n">
        <f aca="false">INDEX('Посуточная ННГ без НГДП'!$A:$QP,MATCH($F$2-1,'Посуточная ННГ без НГДП'!$A:$A,0)+2,N10)</f>
        <v>203</v>
      </c>
      <c r="G10" s="50" t="n">
        <f aca="false">INDEX('Посуточная ННГ без НГДП'!$A:$QP,MATCH($F$2-1,'Посуточная ННГ без НГДП'!$A:$A,0)+2,O10)</f>
        <v>147</v>
      </c>
      <c r="H10" s="51" t="n">
        <f aca="false">G10-F10</f>
        <v>-56</v>
      </c>
      <c r="I10" s="53"/>
      <c r="J10" s="52" t="n">
        <f aca="false">INDEX('Посуточная ННГ без НГДП'!$A:$SP,MATCH($F$2-1,'Посуточная ННГ без НГДП'!$A:$A,0)+2,Q10)</f>
        <v>1611</v>
      </c>
      <c r="K10" s="50" t="n">
        <f aca="false">INDEX('Посуточная ННГ без НГДП'!$A:$SP,MATCH($F$2-1,'Посуточная ННГ без НГДП'!$A:$A,0)+2,R10)</f>
        <v>2031</v>
      </c>
      <c r="L10" s="54" t="n">
        <f aca="false">K10-J10</f>
        <v>420</v>
      </c>
      <c r="M10" s="47"/>
      <c r="N10" s="5" t="n">
        <f aca="false">'Посуточная ННГ без НГДП'!AN3</f>
        <v>40</v>
      </c>
      <c r="O10" s="5" t="n">
        <f aca="false">1+N10</f>
        <v>41</v>
      </c>
      <c r="P10" s="5" t="s">
        <v>15</v>
      </c>
      <c r="Q10" s="5" t="n">
        <f aca="false">'Посуточная ННГ без НГДП'!QS3</f>
        <v>461</v>
      </c>
      <c r="R10" s="5" t="n">
        <f aca="false">1+Q10</f>
        <v>462</v>
      </c>
      <c r="S10" s="6" t="n">
        <f aca="false">'Посуточная ННГ без НГДП'!RW3</f>
        <v>491</v>
      </c>
      <c r="T10" s="5" t="n">
        <f aca="false">1+S10</f>
        <v>492</v>
      </c>
      <c r="U10" s="48"/>
    </row>
    <row r="11" customFormat="false" ht="15" hidden="false" customHeight="false" outlineLevel="0" collapsed="false">
      <c r="A11" s="37" t="n">
        <f aca="false">A10+1</f>
        <v>5</v>
      </c>
      <c r="B11" s="49" t="s">
        <v>17</v>
      </c>
      <c r="C11" s="39" t="n">
        <f aca="false">INDEX('Посуточная ННГ без НГДП'!$A:$UP,MATCH($F$2-1,'Посуточная ННГ без НГДП'!$A:$A,0)+1,S11)</f>
        <v>-88</v>
      </c>
      <c r="D11" s="50" t="n">
        <f aca="false">INDEX('Посуточная ННГ без НГДП'!$A:$SP,MATCH($F$2-1,'Посуточная ННГ без НГДП'!$A:$A,0)+1,T11)</f>
        <v>0</v>
      </c>
      <c r="E11" s="51" t="n">
        <f aca="false">D11-C11</f>
        <v>88</v>
      </c>
      <c r="F11" s="52" t="n">
        <f aca="false">INDEX('Посуточная ННГ без НГДП'!$A:$QP,MATCH($F$2-1,'Посуточная ННГ без НГДП'!$A:$A,0)+2,N11)</f>
        <v>0</v>
      </c>
      <c r="G11" s="50" t="n">
        <f aca="false">INDEX('Посуточная ННГ без НГДП'!$A:$QP,MATCH($F$2-1,'Посуточная ННГ без НГДП'!$A:$A,0)+2,O11)</f>
        <v>0</v>
      </c>
      <c r="H11" s="51" t="n">
        <f aca="false">G11-F11</f>
        <v>0</v>
      </c>
      <c r="I11" s="53"/>
      <c r="J11" s="52" t="n">
        <f aca="false">INDEX('Посуточная ННГ без НГДП'!$A:$SP,MATCH($F$2-1,'Посуточная ННГ без НГДП'!$A:$A,0)+2,Q11)</f>
        <v>0</v>
      </c>
      <c r="K11" s="50" t="n">
        <f aca="false">INDEX('Посуточная ННГ без НГДП'!$A:$SP,MATCH($F$2-1,'Посуточная ННГ без НГДП'!$A:$A,0)+2,R11)</f>
        <v>0</v>
      </c>
      <c r="L11" s="54" t="n">
        <f aca="false">K11-J11</f>
        <v>0</v>
      </c>
      <c r="M11" s="55"/>
      <c r="N11" s="5" t="n">
        <f aca="false">'Посуточная ННГ без НГДП'!AZ3</f>
        <v>52</v>
      </c>
      <c r="O11" s="5" t="n">
        <f aca="false">1+N11</f>
        <v>53</v>
      </c>
      <c r="P11" s="5" t="s">
        <v>17</v>
      </c>
      <c r="Q11" s="5" t="n">
        <f aca="false">'Посуточная ННГ без НГДП'!QU3</f>
        <v>463</v>
      </c>
      <c r="R11" s="5" t="n">
        <f aca="false">1+Q11</f>
        <v>464</v>
      </c>
      <c r="S11" s="6" t="n">
        <f aca="false">'Посуточная ННГ без НГДП'!RY3</f>
        <v>493</v>
      </c>
      <c r="T11" s="5" t="n">
        <f aca="false">1+S11</f>
        <v>494</v>
      </c>
      <c r="U11" s="48"/>
    </row>
    <row r="12" customFormat="false" ht="15.75" hidden="false" customHeight="false" outlineLevel="0" collapsed="false">
      <c r="A12" s="56" t="n">
        <f aca="false">A11+1</f>
        <v>6</v>
      </c>
      <c r="B12" s="57" t="s">
        <v>18</v>
      </c>
      <c r="C12" s="58" t="n">
        <f aca="false">INDEX('Посуточная ННГ без НГДП'!$A:$UP,MATCH($F$2-1,'Посуточная ННГ без НГДП'!$A:$A,0)+1,S12)</f>
        <v>-88</v>
      </c>
      <c r="D12" s="59" t="n">
        <f aca="false">INDEX('Посуточная ННГ без НГДП'!$A:$SP,MATCH($F$2-1,'Посуточная ННГ без НГДП'!$A:$A,0)+1,T12)</f>
        <v>0</v>
      </c>
      <c r="E12" s="60" t="n">
        <f aca="false">D12-C12</f>
        <v>88</v>
      </c>
      <c r="F12" s="61" t="n">
        <f aca="false">INDEX('Посуточная ННГ без НГДП'!$A:$QP,MATCH($F$2-1,'Посуточная ННГ без НГДП'!$A:$A,0)+2,N12)</f>
        <v>0</v>
      </c>
      <c r="G12" s="59" t="n">
        <f aca="false">INDEX('Посуточная ННГ без НГДП'!$A:$QP,MATCH($F$2-1,'Посуточная ННГ без НГДП'!$A:$A,0)+2,O12)</f>
        <v>0</v>
      </c>
      <c r="H12" s="60" t="n">
        <f aca="false">G12-F12</f>
        <v>0</v>
      </c>
      <c r="I12" s="62"/>
      <c r="J12" s="61" t="n">
        <f aca="false">INDEX('Посуточная ННГ без НГДП'!$A:$SP,MATCH($F$2-1,'Посуточная ННГ без НГДП'!$A:$A,0)+2,Q12)</f>
        <v>0</v>
      </c>
      <c r="K12" s="59" t="n">
        <f aca="false">INDEX('Посуточная ННГ без НГДП'!$A:$SP,MATCH($F$2-1,'Посуточная ННГ без НГДП'!$A:$A,0)+2,R12)</f>
        <v>0</v>
      </c>
      <c r="L12" s="63" t="n">
        <f aca="false">K12-J12</f>
        <v>0</v>
      </c>
      <c r="M12" s="64"/>
      <c r="N12" s="5" t="n">
        <f aca="false">'Посуточная ННГ без НГДП'!BL3</f>
        <v>64</v>
      </c>
      <c r="O12" s="5" t="n">
        <f aca="false">1+N12</f>
        <v>65</v>
      </c>
      <c r="P12" s="5" t="s">
        <v>19</v>
      </c>
      <c r="Q12" s="5" t="n">
        <f aca="false">'Посуточная ННГ без НГДП'!QW3</f>
        <v>465</v>
      </c>
      <c r="R12" s="5" t="n">
        <f aca="false">1+Q12</f>
        <v>466</v>
      </c>
      <c r="S12" s="6" t="n">
        <f aca="false">'Посуточная ННГ без НГДП'!SA3</f>
        <v>495</v>
      </c>
      <c r="T12" s="5" t="n">
        <f aca="false">1+S12</f>
        <v>496</v>
      </c>
      <c r="U12" s="48"/>
    </row>
    <row r="13" customFormat="false" ht="15.75" hidden="false" customHeight="false" outlineLevel="0" collapsed="false">
      <c r="A13" s="65" t="n">
        <v>5</v>
      </c>
      <c r="B13" s="66" t="s">
        <v>20</v>
      </c>
      <c r="C13" s="67" t="n">
        <f aca="false">SUM(C9:C12)</f>
        <v>-462</v>
      </c>
      <c r="D13" s="68" t="n">
        <f aca="false">SUM(D9:D12)</f>
        <v>12</v>
      </c>
      <c r="E13" s="69" t="n">
        <f aca="false">SUM(E9:E12)</f>
        <v>474</v>
      </c>
      <c r="F13" s="67" t="n">
        <f aca="false">SUM(F9:F12)</f>
        <v>583</v>
      </c>
      <c r="G13" s="68" t="n">
        <f aca="false">SUM(G9:G12)</f>
        <v>297</v>
      </c>
      <c r="H13" s="70" t="n">
        <f aca="false">SUM(H9:H12)</f>
        <v>-286</v>
      </c>
      <c r="I13" s="71"/>
      <c r="J13" s="67" t="n">
        <f aca="false">SUM(J9:J12)</f>
        <v>4471</v>
      </c>
      <c r="K13" s="68" t="n">
        <f aca="false">SUM(K9:K12)</f>
        <v>3601</v>
      </c>
      <c r="L13" s="72" t="n">
        <f aca="false">SUM(L9:L12)</f>
        <v>-870</v>
      </c>
      <c r="M13" s="73"/>
      <c r="U13" s="48"/>
    </row>
    <row r="14" customFormat="false" ht="15" hidden="false" customHeight="false" outlineLevel="0" collapsed="false">
      <c r="A14" s="37" t="n">
        <v>6</v>
      </c>
      <c r="B14" s="38" t="s">
        <v>21</v>
      </c>
      <c r="C14" s="39"/>
      <c r="D14" s="40"/>
      <c r="E14" s="41"/>
      <c r="F14" s="39" t="n">
        <f aca="false">INDEX('Посуточная ННГ без НГДП'!$A:$QP,MATCH($F$2-1,'Посуточная ННГ без НГДП'!$A:$A,0)+2,N14)</f>
        <v>220</v>
      </c>
      <c r="G14" s="40" t="n">
        <f aca="false">INDEX('Посуточная ННГ без НГДП'!$A:$QP,MATCH($F$2-1,'Посуточная ННГ без НГДП'!$A:$A,0)+2,O14)</f>
        <v>60</v>
      </c>
      <c r="H14" s="74" t="n">
        <f aca="false">G14-F14</f>
        <v>-160</v>
      </c>
      <c r="I14" s="43"/>
      <c r="J14" s="39" t="n">
        <f aca="false">INDEX('Посуточная ННГ без НГДП'!$A:$SP,MATCH($F$2-1,'Посуточная ННГ без НГДП'!$A:$A,0)+2,Q14)</f>
        <v>3780</v>
      </c>
      <c r="K14" s="40" t="n">
        <f aca="false">INDEX('Посуточная ННГ без НГДП'!$A:$SP,MATCH($F$2-1,'Посуточная ННГ без НГДП'!$A:$A,0)+2,R14)</f>
        <v>1050</v>
      </c>
      <c r="L14" s="45" t="n">
        <f aca="false">K14-J14</f>
        <v>-2730</v>
      </c>
      <c r="M14" s="75"/>
      <c r="N14" s="5" t="n">
        <f aca="false">'Посуточная ННГ без НГДП'!CX3</f>
        <v>102</v>
      </c>
      <c r="O14" s="5" t="n">
        <f aca="false">1+N14</f>
        <v>103</v>
      </c>
      <c r="P14" s="5" t="s">
        <v>23</v>
      </c>
      <c r="Q14" s="76" t="n">
        <f aca="false">'Посуточная ННГ без НГДП'!RA3</f>
        <v>469</v>
      </c>
      <c r="R14" s="5" t="n">
        <f aca="false">1+Q14</f>
        <v>470</v>
      </c>
      <c r="S14" s="6" t="n">
        <f aca="false">'Посуточная ННГ без НГДП'!SE3</f>
        <v>499</v>
      </c>
      <c r="T14" s="5" t="n">
        <f aca="false">1+S14</f>
        <v>500</v>
      </c>
      <c r="U14" s="48"/>
    </row>
    <row r="15" customFormat="false" ht="15" hidden="false" customHeight="false" outlineLevel="0" collapsed="false">
      <c r="A15" s="37" t="n">
        <v>8</v>
      </c>
      <c r="B15" s="38" t="s">
        <v>24</v>
      </c>
      <c r="C15" s="39" t="n">
        <f aca="false">INDEX('Посуточная ННГ без НГДП'!$A:$UP,MATCH($F$2-1,'Посуточная ННГ без НГДП'!$A:$A,0)+1,S15)</f>
        <v>-82</v>
      </c>
      <c r="D15" s="50" t="n">
        <f aca="false">INDEX('Посуточная ННГ без НГДП'!$A:$UP,MATCH($F$2-1,'Посуточная ННГ без НГДП'!$A:$A,0)+1,T15)-D23</f>
        <v>4</v>
      </c>
      <c r="E15" s="51" t="n">
        <f aca="false">D15-C15</f>
        <v>86</v>
      </c>
      <c r="F15" s="52" t="n">
        <f aca="false">INDEX('Посуточная ННГ без НГДП'!$A:$QP,MATCH($F$2-1,'Посуточная ННГ без НГДП'!$A:$A,0)+2,N15)</f>
        <v>25.2</v>
      </c>
      <c r="G15" s="50" t="n">
        <f aca="false">INDEX('Посуточная ННГ без НГДП'!$A:$QP,MATCH($F$2-1,'Посуточная ННГ без НГДП'!$A:$A,0)+2,O15)-G23</f>
        <v>26.488</v>
      </c>
      <c r="H15" s="77" t="n">
        <f aca="false">G15-F15</f>
        <v>1.288</v>
      </c>
      <c r="I15" s="43"/>
      <c r="J15" s="52" t="n">
        <f aca="false">INDEX('Посуточная ННГ без НГДП'!$A:$SP,MATCH($F$2-1,'Посуточная ННГ без НГДП'!$A:$A,0)+2,Q15)</f>
        <v>269.5</v>
      </c>
      <c r="K15" s="50" t="n">
        <f aca="false">INDEX('Посуточная ННГ без НГДП'!$A:$SP,MATCH($F$2-1,'Посуточная ННГ без НГДП'!$A:$A,0)+2,R15)-K21</f>
        <v>276.715</v>
      </c>
      <c r="L15" s="54" t="n">
        <f aca="false">K15-J15</f>
        <v>7.21500000000003</v>
      </c>
      <c r="M15" s="75"/>
      <c r="N15" s="5" t="n">
        <f aca="false">'Посуточная ННГ без НГДП'!CF3</f>
        <v>84</v>
      </c>
      <c r="O15" s="5" t="n">
        <f aca="false">1+N15</f>
        <v>85</v>
      </c>
      <c r="P15" s="5" t="s">
        <v>25</v>
      </c>
      <c r="Q15" s="5" t="n">
        <f aca="false">'Посуточная ННГ без НГДП'!QY3</f>
        <v>467</v>
      </c>
      <c r="R15" s="5" t="n">
        <f aca="false">1+Q15</f>
        <v>468</v>
      </c>
      <c r="S15" s="6" t="n">
        <f aca="false">'Посуточная ННГ без НГДП'!SC3</f>
        <v>497</v>
      </c>
      <c r="T15" s="5" t="n">
        <f aca="false">S15+1</f>
        <v>498</v>
      </c>
      <c r="U15" s="48"/>
    </row>
    <row r="16" customFormat="false" ht="15" hidden="false" customHeight="false" outlineLevel="0" collapsed="false">
      <c r="A16" s="78" t="n">
        <v>7</v>
      </c>
      <c r="B16" s="49" t="s">
        <v>26</v>
      </c>
      <c r="C16" s="39" t="n">
        <f aca="false">INDEX('Посуточная ННГ без НГДП'!$A:$UP,MATCH($F$2-1,'Посуточная ННГ без НГДП'!$A:$A,0)+1,S16)</f>
        <v>-652</v>
      </c>
      <c r="D16" s="50" t="n">
        <f aca="false">INDEX('Посуточная ННГ без НГДП'!$A:$UP,MATCH($F$2-1,'Посуточная ННГ без НГДП'!$A:$A,0)+1,T16)-D24</f>
        <v>24</v>
      </c>
      <c r="E16" s="51" t="n">
        <f aca="false">D16-C16</f>
        <v>676</v>
      </c>
      <c r="F16" s="52" t="n">
        <f aca="false">INDEX('Посуточная ННГ без НГДП'!$A:$QP,MATCH($F$2-1,'Посуточная ННГ без НГДП'!$A:$A,0)+2,N16)</f>
        <v>133</v>
      </c>
      <c r="G16" s="50" t="n">
        <f aca="false">INDEX('Посуточная ННГ без НГДП'!$A:$QP,MATCH($F$2-1,'Посуточная ННГ без НГДП'!$A:$A,0)+2,O16)-G24</f>
        <v>101.773</v>
      </c>
      <c r="H16" s="77" t="n">
        <f aca="false">G16-F16</f>
        <v>-31.227</v>
      </c>
      <c r="I16" s="53"/>
      <c r="J16" s="52" t="n">
        <f aca="false">INDEX('Посуточная ННГ без НГДП'!$A:$SP,MATCH($F$2-1,'Посуточная ННГ без НГДП'!$A:$A,0)+2,Q16)</f>
        <v>1404</v>
      </c>
      <c r="K16" s="50" t="n">
        <f aca="false">INDEX('Посуточная ННГ без НГДП'!$A:$SP,MATCH($F$2-1,'Посуточная ННГ без НГДП'!$A:$A,0)+2,R16)-K22</f>
        <v>1242.006</v>
      </c>
      <c r="L16" s="54" t="n">
        <f aca="false">K16-J16</f>
        <v>-161.994</v>
      </c>
      <c r="M16" s="47"/>
      <c r="N16" s="5" t="n">
        <f aca="false">'Посуточная ННГ без НГДП'!FC3</f>
        <v>159</v>
      </c>
      <c r="O16" s="5" t="n">
        <f aca="false">1+N16</f>
        <v>160</v>
      </c>
      <c r="P16" s="5" t="s">
        <v>27</v>
      </c>
      <c r="Q16" s="76" t="n">
        <f aca="false">'Посуточная ННГ без НГДП'!RE3</f>
        <v>473</v>
      </c>
      <c r="R16" s="5" t="n">
        <f aca="false">1+Q16</f>
        <v>474</v>
      </c>
      <c r="S16" s="6" t="n">
        <f aca="false">'Посуточная ННГ без НГДП'!SI3</f>
        <v>503</v>
      </c>
      <c r="T16" s="5" t="n">
        <f aca="false">1+S16</f>
        <v>504</v>
      </c>
      <c r="U16" s="48"/>
    </row>
    <row r="17" customFormat="false" ht="15" hidden="true" customHeight="false" outlineLevel="0" collapsed="false">
      <c r="A17" s="78"/>
      <c r="B17" s="79" t="s">
        <v>28</v>
      </c>
      <c r="C17" s="39"/>
      <c r="D17" s="80" t="n">
        <v>11</v>
      </c>
      <c r="E17" s="51"/>
      <c r="F17" s="52"/>
      <c r="G17" s="80" t="n">
        <v>31</v>
      </c>
      <c r="H17" s="77"/>
      <c r="I17" s="53"/>
      <c r="J17" s="52"/>
      <c r="K17" s="50"/>
      <c r="L17" s="54"/>
      <c r="M17" s="81"/>
      <c r="U17" s="48"/>
    </row>
    <row r="18" customFormat="false" ht="15" hidden="true" customHeight="false" outlineLevel="0" collapsed="false">
      <c r="A18" s="78"/>
      <c r="B18" s="79" t="s">
        <v>29</v>
      </c>
      <c r="C18" s="39"/>
      <c r="D18" s="50" t="n">
        <v>16</v>
      </c>
      <c r="E18" s="51"/>
      <c r="F18" s="52"/>
      <c r="G18" s="50" t="n">
        <v>40</v>
      </c>
      <c r="H18" s="77"/>
      <c r="I18" s="53"/>
      <c r="J18" s="52"/>
      <c r="K18" s="50"/>
      <c r="L18" s="54"/>
      <c r="M18" s="81"/>
      <c r="U18" s="48"/>
    </row>
    <row r="19" customFormat="false" ht="15" hidden="true" customHeight="false" outlineLevel="0" collapsed="false">
      <c r="A19" s="78"/>
      <c r="B19" s="79" t="s">
        <v>30</v>
      </c>
      <c r="C19" s="39"/>
      <c r="D19" s="50" t="n">
        <f aca="false">D16-D17-D18</f>
        <v>-3</v>
      </c>
      <c r="E19" s="51"/>
      <c r="F19" s="52"/>
      <c r="G19" s="50" t="n">
        <f aca="false">G16-G17-G18</f>
        <v>30.773</v>
      </c>
      <c r="H19" s="77"/>
      <c r="I19" s="53"/>
      <c r="J19" s="52"/>
      <c r="K19" s="50"/>
      <c r="L19" s="54"/>
      <c r="M19" s="81"/>
      <c r="U19" s="48"/>
    </row>
    <row r="20" customFormat="false" ht="15" hidden="false" customHeight="false" outlineLevel="0" collapsed="false">
      <c r="A20" s="78" t="n">
        <f aca="false">A16+1</f>
        <v>8</v>
      </c>
      <c r="B20" s="49" t="s">
        <v>31</v>
      </c>
      <c r="C20" s="39" t="n">
        <f aca="false">INDEX('Посуточная ННГ без НГДП'!$A:$UP,MATCH($F$2-1,'Посуточная ННГ без НГДП'!$A:$A,0)+1,S20)</f>
        <v>-88</v>
      </c>
      <c r="D20" s="50" t="n">
        <f aca="false">INDEX('Посуточная ННГ без НГДП'!$A:$SP,MATCH($F$2-1,'Посуточная ННГ без НГДП'!$A:$A,0)+1,T20)</f>
        <v>0</v>
      </c>
      <c r="E20" s="51" t="n">
        <f aca="false">D20-C20</f>
        <v>88</v>
      </c>
      <c r="F20" s="52" t="n">
        <f aca="false">INDEX('Посуточная ННГ без НГДП'!$A:$QP,MATCH($F$2-1,'Посуточная ННГ без НГДП'!$A:$A,0)+2,N20)+F40</f>
        <v>0</v>
      </c>
      <c r="G20" s="80" t="n">
        <f aca="false">INDEX('Посуточная ННГ без НГДП'!$A:$QP,MATCH($F$2-1,'Посуточная ННГ без НГДП'!$A:$A,0)+2,O20)</f>
        <v>0</v>
      </c>
      <c r="H20" s="77" t="n">
        <f aca="false">G20-F20</f>
        <v>0</v>
      </c>
      <c r="I20" s="53"/>
      <c r="J20" s="52" t="n">
        <f aca="false">INDEX('Посуточная ННГ без НГДП'!$A:$SP,MATCH($F$2-1,'Посуточная ННГ без НГДП'!$A:$A,0)+2,Q20)</f>
        <v>0</v>
      </c>
      <c r="K20" s="50" t="n">
        <f aca="false">INDEX('Посуточная ННГ без НГДП'!$A:$SP,MATCH($F$2-1,'Посуточная ННГ без НГДП'!$A:$A,0)+2,R20)</f>
        <v>0</v>
      </c>
      <c r="L20" s="54" t="n">
        <f aca="false">K20-J20</f>
        <v>0</v>
      </c>
      <c r="M20" s="82"/>
      <c r="N20" s="5" t="n">
        <f aca="false">'Посуточная ННГ без НГДП'!FO3</f>
        <v>171</v>
      </c>
      <c r="O20" s="5" t="n">
        <f aca="false">1+N20</f>
        <v>172</v>
      </c>
      <c r="P20" s="5" t="s">
        <v>32</v>
      </c>
      <c r="Q20" s="5" t="n">
        <f aca="false">'Посуточная ННГ без НГДП'!RC3</f>
        <v>471</v>
      </c>
      <c r="R20" s="5" t="n">
        <f aca="false">1+Q20</f>
        <v>472</v>
      </c>
      <c r="S20" s="6" t="n">
        <f aca="false">'Посуточная ННГ без НГДП'!SG3</f>
        <v>501</v>
      </c>
      <c r="T20" s="5" t="n">
        <f aca="false">1+S20</f>
        <v>502</v>
      </c>
      <c r="U20" s="48"/>
    </row>
    <row r="21" customFormat="false" ht="15" hidden="false" customHeight="false" outlineLevel="0" collapsed="false">
      <c r="A21" s="78" t="n">
        <f aca="false">A20+1</f>
        <v>9</v>
      </c>
      <c r="B21" s="49" t="s">
        <v>33</v>
      </c>
      <c r="C21" s="39" t="n">
        <f aca="false">INDEX('Посуточная ННГ без НГДП'!$A:$SP,MATCH($F$2-1,'Посуточная ННГ без НГДП'!$A:$A,0)+1,S21)</f>
        <v>-135</v>
      </c>
      <c r="D21" s="50" t="n">
        <f aca="false">INDEX('Посуточная ННГ без НГДП'!$A:$SP,MATCH($F$2-1,'Посуточная ННГ без НГДП'!$A:$A,0)+1,T21)</f>
        <v>-150</v>
      </c>
      <c r="E21" s="51" t="n">
        <f aca="false">D21-C21</f>
        <v>-15</v>
      </c>
      <c r="F21" s="52" t="n">
        <f aca="false">-INDEX('Посуточная ННГ без НГДП'!$A:$QP,MATCH($F$2-1,'Посуточная ННГ без НГДП'!$A:$A,0)+2,N21)</f>
        <v>-21.1</v>
      </c>
      <c r="G21" s="50" t="n">
        <f aca="false">-INDEX('Посуточная ННГ без НГДП'!$A:$QP,MATCH($F$2-1,'Посуточная ННГ без НГДП'!$A:$A,0)+2,O21)</f>
        <v>-4.669</v>
      </c>
      <c r="H21" s="77" t="n">
        <f aca="false">G21-F21</f>
        <v>16.431</v>
      </c>
      <c r="I21" s="53"/>
      <c r="J21" s="52" t="n">
        <f aca="false">-INDEX('Посуточная ННГ без НГДП'!$A:$SP,MATCH($F$2-1,'Посуточная ННГ без НГДП'!$A:$A,0)+2,Q21)</f>
        <v>-190.5</v>
      </c>
      <c r="K21" s="50" t="n">
        <f aca="false">-INDEX('Посуточная ННГ без НГДП'!$A:$SP,MATCH($F$2-1,'Посуточная ННГ без НГДП'!$A:$A,0)+2,R21)</f>
        <v>-32.683</v>
      </c>
      <c r="L21" s="54" t="n">
        <f aca="false">K21-J21</f>
        <v>157.817</v>
      </c>
      <c r="M21" s="83"/>
      <c r="N21" s="5" t="n">
        <f aca="false">'Посуточная ННГ без НГДП'!ND3</f>
        <v>368</v>
      </c>
      <c r="O21" s="5" t="n">
        <f aca="false">1+N21</f>
        <v>369</v>
      </c>
      <c r="P21" s="5" t="s">
        <v>34</v>
      </c>
      <c r="Q21" s="76" t="n">
        <f aca="false">'Посуточная ННГ без НГДП'!RG3</f>
        <v>475</v>
      </c>
      <c r="R21" s="5" t="n">
        <f aca="false">1+Q21</f>
        <v>476</v>
      </c>
      <c r="S21" s="6" t="n">
        <f aca="false">'Посуточная ННГ без НГДП'!SK3</f>
        <v>505</v>
      </c>
      <c r="T21" s="5" t="n">
        <f aca="false">1+S21</f>
        <v>506</v>
      </c>
      <c r="U21" s="48"/>
    </row>
    <row r="22" customFormat="false" ht="15.75" hidden="true" customHeight="false" outlineLevel="0" collapsed="false">
      <c r="A22" s="65" t="n">
        <f aca="false">A21+1</f>
        <v>10</v>
      </c>
      <c r="B22" s="66" t="s">
        <v>35</v>
      </c>
      <c r="C22" s="67"/>
      <c r="D22" s="68" t="n">
        <f aca="false">D23+D24</f>
        <v>0</v>
      </c>
      <c r="E22" s="69"/>
      <c r="F22" s="67"/>
      <c r="G22" s="68"/>
      <c r="H22" s="77" t="n">
        <f aca="false">G22-F22</f>
        <v>0</v>
      </c>
      <c r="I22" s="71"/>
      <c r="J22" s="67"/>
      <c r="K22" s="68" t="n">
        <f aca="false">K23+K24</f>
        <v>0</v>
      </c>
      <c r="L22" s="72"/>
      <c r="M22" s="84"/>
      <c r="U22" s="48"/>
    </row>
    <row r="23" customFormat="false" ht="15" hidden="true" customHeight="false" outlineLevel="0" collapsed="false">
      <c r="A23" s="85" t="s">
        <v>36</v>
      </c>
      <c r="B23" s="38" t="s">
        <v>37</v>
      </c>
      <c r="C23" s="39"/>
      <c r="D23" s="40"/>
      <c r="E23" s="41"/>
      <c r="F23" s="39"/>
      <c r="G23" s="40"/>
      <c r="H23" s="77" t="n">
        <f aca="false">G23-F23</f>
        <v>0</v>
      </c>
      <c r="I23" s="43"/>
      <c r="J23" s="39"/>
      <c r="K23" s="40"/>
      <c r="L23" s="45"/>
      <c r="M23" s="46"/>
      <c r="U23" s="48"/>
    </row>
    <row r="24" customFormat="false" ht="15" hidden="true" customHeight="false" outlineLevel="0" collapsed="false">
      <c r="A24" s="86" t="s">
        <v>38</v>
      </c>
      <c r="B24" s="57" t="s">
        <v>39</v>
      </c>
      <c r="C24" s="61"/>
      <c r="D24" s="59"/>
      <c r="E24" s="60"/>
      <c r="F24" s="61"/>
      <c r="G24" s="59"/>
      <c r="H24" s="77" t="n">
        <f aca="false">G24-F24</f>
        <v>0</v>
      </c>
      <c r="I24" s="62"/>
      <c r="J24" s="61"/>
      <c r="K24" s="59"/>
      <c r="L24" s="63" t="n">
        <f aca="false">K24-J24</f>
        <v>0</v>
      </c>
      <c r="M24" s="87"/>
      <c r="U24" s="48"/>
    </row>
    <row r="25" customFormat="false" ht="15" hidden="true" customHeight="false" outlineLevel="0" collapsed="false">
      <c r="A25" s="88"/>
      <c r="B25" s="89" t="s">
        <v>40</v>
      </c>
      <c r="C25" s="58"/>
      <c r="D25" s="90"/>
      <c r="E25" s="91"/>
      <c r="F25" s="58" t="n">
        <f aca="false">-INDEX('Посуточная ННГ без НГДП'!$A:$QP,MATCH('Доклад ННГ без НГДП'!$F$2-1,'Посуточная ННГ без НГДП'!$A:$A,0)+2,N25)</f>
        <v>-0</v>
      </c>
      <c r="G25" s="90" t="n">
        <f aca="false">-INDEX('Посуточная ННГ без НГДП'!$A:$QP,MATCH('Доклад ННГ без НГДП'!$F$2-1,'Посуточная ННГ без НГДП'!$A:$A,0)+2,O25)</f>
        <v>-0</v>
      </c>
      <c r="H25" s="77" t="n">
        <f aca="false">G25-F25</f>
        <v>0</v>
      </c>
      <c r="I25" s="92"/>
      <c r="J25" s="58"/>
      <c r="K25" s="90"/>
      <c r="L25" s="93"/>
      <c r="M25" s="94"/>
      <c r="N25" s="5" t="n">
        <f aca="false">'Посуточная ННГ без НГДП'!PD3</f>
        <v>420</v>
      </c>
      <c r="O25" s="5" t="n">
        <f aca="false">N25+1</f>
        <v>421</v>
      </c>
      <c r="P25" s="5" t="s">
        <v>41</v>
      </c>
      <c r="U25" s="48"/>
    </row>
    <row r="26" customFormat="false" ht="15" hidden="false" customHeight="false" outlineLevel="0" collapsed="false">
      <c r="A26" s="78" t="n">
        <v>10</v>
      </c>
      <c r="B26" s="38" t="s">
        <v>42</v>
      </c>
      <c r="C26" s="39"/>
      <c r="D26" s="40"/>
      <c r="E26" s="41"/>
      <c r="F26" s="39" t="n">
        <f aca="false">-INDEX('Посуточная ННГ без НГДП'!$A:$QP,MATCH($F$2-1,'Посуточная ННГ без НГДП'!$A:$A,0)+2,N26)</f>
        <v>-895.62</v>
      </c>
      <c r="G26" s="40" t="n">
        <f aca="false">-INDEX('Посуточная ННГ без НГДП'!$A:$QP,MATCH($F$2-1,'Посуточная ННГ без НГДП'!$A:$A,0)+2,O26)</f>
        <v>-895.62</v>
      </c>
      <c r="H26" s="95" t="n">
        <f aca="false">G26-F26</f>
        <v>0</v>
      </c>
      <c r="I26" s="43"/>
      <c r="J26" s="39" t="n">
        <f aca="false">-SUM('Посуточная ННГ без НГДП'!RI9:RI63)</f>
        <v>-7398.6</v>
      </c>
      <c r="K26" s="40" t="n">
        <f aca="false">-SUM('Посуточная ННГ без НГДП'!RJ9:RJ63)</f>
        <v>-7398.6</v>
      </c>
      <c r="L26" s="45" t="n">
        <f aca="false">K26-J26</f>
        <v>0</v>
      </c>
      <c r="M26" s="87"/>
      <c r="N26" s="5" t="n">
        <f aca="false">'Посуточная ННГ без НГДП'!OX3</f>
        <v>414</v>
      </c>
      <c r="O26" s="5" t="n">
        <f aca="false">1+N26</f>
        <v>415</v>
      </c>
      <c r="P26" s="5" t="s">
        <v>43</v>
      </c>
      <c r="Q26" s="5" t="n">
        <f aca="false">'Посуточная ННГ без НГДП'!RI3</f>
        <v>477</v>
      </c>
      <c r="R26" s="5" t="n">
        <f aca="false">1+Q26</f>
        <v>478</v>
      </c>
      <c r="U26" s="48"/>
    </row>
    <row r="27" customFormat="false" ht="15" hidden="false" customHeight="false" outlineLevel="0" collapsed="false">
      <c r="A27" s="78"/>
      <c r="B27" s="49" t="s">
        <v>44</v>
      </c>
      <c r="C27" s="39"/>
      <c r="D27" s="96"/>
      <c r="E27" s="97" t="n">
        <f aca="false">D27-C27</f>
        <v>0</v>
      </c>
      <c r="F27" s="98" t="n">
        <f aca="false">-INDEX('Посуточная ННГ без НГДП'!$A:$QP,MATCH('Доклад ННГ без НГДП'!$F$2-1,'Посуточная ННГ без НГДП'!$A:$A,0)+2,'Доклад ННГ без НГДП'!N27)</f>
        <v>-0</v>
      </c>
      <c r="G27" s="99" t="n">
        <f aca="false">-INDEX('Посуточная ННГ без НГДП'!$A:$QP,MATCH('Доклад ННГ без НГДП'!F2-1,'Посуточная ННГ без НГДП'!$A:$A,0)+2,'Доклад ННГ без НГДП'!O27)</f>
        <v>-0</v>
      </c>
      <c r="H27" s="100" t="n">
        <f aca="false">G27-F27</f>
        <v>0</v>
      </c>
      <c r="I27" s="53"/>
      <c r="J27" s="39"/>
      <c r="K27" s="40"/>
      <c r="L27" s="45" t="n">
        <f aca="false">K27-J27</f>
        <v>0</v>
      </c>
      <c r="M27" s="87"/>
      <c r="N27" s="5" t="n">
        <f aca="false">'Посуточная ННГ без НГДП'!LT3</f>
        <v>332</v>
      </c>
      <c r="O27" s="5" t="n">
        <f aca="false">N27+1</f>
        <v>333</v>
      </c>
      <c r="U27" s="48"/>
    </row>
    <row r="28" customFormat="false" ht="15" hidden="false" customHeight="false" outlineLevel="0" collapsed="false">
      <c r="A28" s="78"/>
      <c r="B28" s="49" t="s">
        <v>45</v>
      </c>
      <c r="C28" s="39"/>
      <c r="D28" s="96"/>
      <c r="E28" s="97" t="n">
        <f aca="false">D28-C28</f>
        <v>0</v>
      </c>
      <c r="F28" s="98" t="n">
        <f aca="false">-INDEX('Посуточная ННГ без НГДП'!$A:$QP,MATCH('Доклад ННГ без НГДП'!$F$2-1,'Посуточная ННГ без НГДП'!$A:$A,0)+2,'Доклад ННГ без НГДП'!N28)</f>
        <v>-0</v>
      </c>
      <c r="G28" s="99" t="n">
        <f aca="false">-INDEX('Посуточная ННГ без НГДП'!$A:$QP,MATCH('Доклад ННГ без НГДП'!$F$2-1,'Посуточная ННГ без НГДП'!$A:$A,0)+2,'Доклад ННГ без НГДП'!O28)</f>
        <v>-0</v>
      </c>
      <c r="H28" s="100" t="n">
        <f aca="false">G28-F28</f>
        <v>0</v>
      </c>
      <c r="I28" s="53"/>
      <c r="J28" s="39"/>
      <c r="K28" s="40"/>
      <c r="L28" s="45"/>
      <c r="M28" s="101"/>
      <c r="N28" s="5" t="n">
        <f aca="false">'Посуточная ННГ без НГДП'!NX3</f>
        <v>388</v>
      </c>
      <c r="O28" s="5" t="n">
        <f aca="false">'Посуточная ННГ без НГДП'!NY3</f>
        <v>389</v>
      </c>
      <c r="U28" s="48"/>
    </row>
    <row r="29" customFormat="false" ht="15" hidden="false" customHeight="false" outlineLevel="0" collapsed="false">
      <c r="A29" s="78"/>
      <c r="B29" s="49" t="s">
        <v>46</v>
      </c>
      <c r="C29" s="39"/>
      <c r="D29" s="96"/>
      <c r="E29" s="97" t="n">
        <f aca="false">D29-C29</f>
        <v>0</v>
      </c>
      <c r="F29" s="98" t="n">
        <f aca="false">-INDEX('Посуточная ННГ без НГДП'!A:QP,MATCH('Доклад ННГ без НГДП'!$F$2-1,'Посуточная ННГ без НГДП'!$A:$A,0)+2,'Доклад ННГ без НГДП'!N29)</f>
        <v>-0</v>
      </c>
      <c r="G29" s="99" t="n">
        <f aca="false">-INDEX('Посуточная ННГ без НГДП'!A:QP,MATCH('Доклад ННГ без НГДП'!$F$2-1,'Посуточная ННГ без НГДП'!$A:$A,0)+2,'Доклад ННГ без НГДП'!O29)</f>
        <v>-0</v>
      </c>
      <c r="H29" s="100" t="n">
        <f aca="false">G29-F29</f>
        <v>0</v>
      </c>
      <c r="I29" s="53"/>
      <c r="J29" s="39"/>
      <c r="K29" s="40"/>
      <c r="L29" s="45" t="n">
        <f aca="false">K29-J29</f>
        <v>0</v>
      </c>
      <c r="M29" s="87"/>
      <c r="N29" s="5" t="n">
        <f aca="false">'Посуточная ННГ без НГДП'!ML3</f>
        <v>350</v>
      </c>
      <c r="O29" s="5" t="n">
        <f aca="false">N29+1</f>
        <v>351</v>
      </c>
      <c r="U29" s="48"/>
    </row>
    <row r="30" customFormat="false" ht="15" hidden="false" customHeight="false" outlineLevel="0" collapsed="false">
      <c r="A30" s="78" t="n">
        <v>11</v>
      </c>
      <c r="B30" s="49" t="s">
        <v>47</v>
      </c>
      <c r="C30" s="39"/>
      <c r="D30" s="50"/>
      <c r="E30" s="51"/>
      <c r="F30" s="52" t="n">
        <f aca="false">-'Посуточная ННГ без НГДП'!PY2</f>
        <v>-553.777149186939</v>
      </c>
      <c r="G30" s="50" t="n">
        <f aca="false">-'Посуточная ННГ без НГДП'!PZ2</f>
        <v>-517.898</v>
      </c>
      <c r="H30" s="77" t="n">
        <f aca="false">G30-F30</f>
        <v>35.879149186939</v>
      </c>
      <c r="I30" s="53"/>
      <c r="J30" s="52"/>
      <c r="K30" s="50"/>
      <c r="L30" s="54"/>
      <c r="M30" s="87"/>
      <c r="U30" s="48"/>
    </row>
    <row r="31" customFormat="false" ht="15" hidden="false" customHeight="false" outlineLevel="0" collapsed="false">
      <c r="A31" s="78" t="n">
        <v>12</v>
      </c>
      <c r="B31" s="49" t="s">
        <v>48</v>
      </c>
      <c r="C31" s="39"/>
      <c r="D31" s="50"/>
      <c r="E31" s="51"/>
      <c r="F31" s="52" t="n">
        <f aca="false">-INDEX('Посуточная ННГ без НГДП'!$A:$QP,MATCH($F$2-1,'Посуточная ННГ без НГДП'!$A:$A,0)+2,N31)</f>
        <v>-768.289704742539</v>
      </c>
      <c r="G31" s="50" t="n">
        <f aca="false">-INDEX('Посуточная ННГ без НГДП'!$A:$QP,MATCH($F$2-1,'Посуточная ННГ без НГДП'!$A:$A,0)+2,O31)</f>
        <v>-919.212</v>
      </c>
      <c r="H31" s="77" t="n">
        <f aca="false">G31-F31</f>
        <v>-150.922295257461</v>
      </c>
      <c r="I31" s="53"/>
      <c r="J31" s="52" t="n">
        <f aca="false">-INDEX('Посуточная ННГ без НГДП'!$A:$SP,MATCH($F$2-1,'Посуточная ННГ без НГДП'!$A:$A,0)+2,Q31)</f>
        <v>-16838.5118757443</v>
      </c>
      <c r="K31" s="50" t="n">
        <f aca="false">-INDEX('Посуточная ННГ без НГДП'!$A:$SP,MATCH($F$2-1,'Посуточная ННГ без НГДП'!$A:$A,0)+2,R31)</f>
        <v>-18438.293</v>
      </c>
      <c r="L31" s="54" t="n">
        <f aca="false">K31-J31</f>
        <v>-1599.7811242557</v>
      </c>
      <c r="M31" s="87"/>
      <c r="N31" s="5" t="n">
        <f aca="false">'Посуточная ННГ без НГДП'!PY3</f>
        <v>441</v>
      </c>
      <c r="O31" s="5" t="n">
        <f aca="false">1+N31</f>
        <v>442</v>
      </c>
      <c r="P31" s="5" t="s">
        <v>50</v>
      </c>
      <c r="Q31" s="5" t="n">
        <f aca="false">'Посуточная ННГ без НГДП'!RO3</f>
        <v>483</v>
      </c>
      <c r="R31" s="5" t="n">
        <f aca="false">1+Q31</f>
        <v>484</v>
      </c>
      <c r="U31" s="48"/>
    </row>
    <row r="32" customFormat="false" ht="15" hidden="false" customHeight="false" outlineLevel="0" collapsed="false">
      <c r="A32" s="78" t="n">
        <v>13</v>
      </c>
      <c r="B32" s="49" t="s">
        <v>51</v>
      </c>
      <c r="C32" s="39"/>
      <c r="D32" s="50"/>
      <c r="E32" s="51"/>
      <c r="F32" s="52" t="n">
        <f aca="false">F31-F30</f>
        <v>-214.5125555556</v>
      </c>
      <c r="G32" s="50" t="n">
        <f aca="false">G31-G30</f>
        <v>-401.314</v>
      </c>
      <c r="H32" s="77" t="n">
        <f aca="false">G32-F32</f>
        <v>-186.8014444444</v>
      </c>
      <c r="I32" s="53"/>
      <c r="J32" s="52"/>
      <c r="K32" s="50"/>
      <c r="L32" s="54"/>
      <c r="M32" s="87"/>
      <c r="U32" s="48"/>
    </row>
    <row r="33" customFormat="false" ht="15" hidden="false" customHeight="false" outlineLevel="0" collapsed="false">
      <c r="A33" s="78" t="n">
        <v>14</v>
      </c>
      <c r="B33" s="49" t="s">
        <v>52</v>
      </c>
      <c r="C33" s="39"/>
      <c r="D33" s="50"/>
      <c r="E33" s="51"/>
      <c r="F33" s="52" t="n">
        <f aca="false">INDEX('Посуточная ННГ без НГДП'!$A:$SP,MATCH($F$2-1,'Посуточная ННГ без НГДП'!$A:$A,0)+2,N33)</f>
        <v>732.109211988883</v>
      </c>
      <c r="G33" s="50" t="n">
        <f aca="false">INDEX('Посуточная ННГ без НГДП'!$A:$SP,MATCH($F$2-1,'Посуточная ННГ без НГДП'!$A:$A,0)+2,O33)</f>
        <v>801.664913043478</v>
      </c>
      <c r="H33" s="77" t="n">
        <f aca="false">G33-F33</f>
        <v>69.5557010545957</v>
      </c>
      <c r="I33" s="53"/>
      <c r="J33" s="52"/>
      <c r="K33" s="50"/>
      <c r="L33" s="54"/>
      <c r="M33" s="94"/>
      <c r="N33" s="5" t="n">
        <f aca="false">'Посуточная ННГ без НГДП'!RQ3</f>
        <v>485</v>
      </c>
      <c r="O33" s="5" t="n">
        <f aca="false">1+N33</f>
        <v>486</v>
      </c>
      <c r="U33" s="48"/>
    </row>
    <row r="34" customFormat="false" ht="15" hidden="true" customHeight="false" outlineLevel="0" collapsed="false">
      <c r="A34" s="78"/>
      <c r="B34" s="102" t="s">
        <v>491</v>
      </c>
      <c r="C34" s="39"/>
      <c r="D34" s="50"/>
      <c r="E34" s="51"/>
      <c r="F34" s="52"/>
      <c r="G34" s="96"/>
      <c r="H34" s="77" t="n">
        <f aca="false">G34-F34</f>
        <v>0</v>
      </c>
      <c r="I34" s="53"/>
      <c r="J34" s="52"/>
      <c r="K34" s="50"/>
      <c r="L34" s="54"/>
      <c r="M34" s="103"/>
      <c r="U34" s="48"/>
    </row>
    <row r="35" customFormat="false" ht="15" hidden="true" customHeight="false" outlineLevel="0" collapsed="false">
      <c r="A35" s="78"/>
      <c r="B35" s="102" t="s">
        <v>54</v>
      </c>
      <c r="C35" s="39"/>
      <c r="D35" s="50"/>
      <c r="E35" s="51"/>
      <c r="F35" s="52"/>
      <c r="G35" s="96"/>
      <c r="H35" s="77" t="n">
        <f aca="false">G35-F35</f>
        <v>0</v>
      </c>
      <c r="I35" s="53"/>
      <c r="J35" s="52"/>
      <c r="K35" s="50"/>
      <c r="L35" s="54"/>
      <c r="M35" s="103"/>
      <c r="U35" s="48"/>
    </row>
    <row r="36" customFormat="false" ht="15" hidden="true" customHeight="false" outlineLevel="0" collapsed="false">
      <c r="A36" s="78"/>
      <c r="B36" s="102" t="s">
        <v>55</v>
      </c>
      <c r="C36" s="39"/>
      <c r="D36" s="50"/>
      <c r="E36" s="51"/>
      <c r="F36" s="52"/>
      <c r="G36" s="96"/>
      <c r="H36" s="77" t="n">
        <f aca="false">G36-F36</f>
        <v>0</v>
      </c>
      <c r="I36" s="53"/>
      <c r="J36" s="52"/>
      <c r="K36" s="50"/>
      <c r="L36" s="54"/>
      <c r="M36" s="103"/>
      <c r="U36" s="48"/>
    </row>
    <row r="37" customFormat="false" ht="15" hidden="false" customHeight="false" outlineLevel="0" collapsed="false">
      <c r="A37" s="78" t="n">
        <f aca="false">A33+1</f>
        <v>15</v>
      </c>
      <c r="B37" s="49" t="s">
        <v>56</v>
      </c>
      <c r="C37" s="39"/>
      <c r="D37" s="50"/>
      <c r="E37" s="51"/>
      <c r="F37" s="104" t="n">
        <f aca="false">-INDEX('Посуточная ННГ без НГДП'!$A:$QP,MATCH($F$2-1,'Посуточная ННГ без НГДП'!$A:$A,0)+2,N37)-INDEX('Посуточная ННГ без НГДП'!$A:$QP,MATCH($F$2-1,'Посуточная ННГ без НГДП'!$A:$A,0)+2,'Посуточная ННГ без НГДП'!OP3)</f>
        <v>-238.094471158405</v>
      </c>
      <c r="G37" s="96" t="n">
        <f aca="false">-INDEX('Посуточная ННГ без НГДП'!$A:$SP,MATCH($F$2-1,'Посуточная ННГ без НГДП'!$A:$A,0)+2,O37)-INDEX('Посуточная ННГ без НГДП'!A:SP,MATCH('Доклад ННГ без НГДП'!$F$2-1,'Посуточная ННГ без НГДП'!$A:$A,0)+2,'Посуточная ННГ без НГДП'!OQ3)</f>
        <v>-38</v>
      </c>
      <c r="H37" s="77" t="n">
        <f aca="false">G37-F37</f>
        <v>200.094471158405</v>
      </c>
      <c r="I37" s="53"/>
      <c r="J37" s="52" t="n">
        <f aca="false">-INDEX('Посуточная ННГ без НГДП'!$A:$SP,MATCH($F$2-1,'Посуточная ННГ без НГДП'!$A:$A,0)+2,Q37)</f>
        <v>-0</v>
      </c>
      <c r="K37" s="50" t="n">
        <f aca="false">-INDEX('Посуточная ННГ без НГДП'!$A:$SP,MATCH($F$2-1,'Посуточная ННГ без НГДП'!$A:$A,0)+2,R37)</f>
        <v>-258.34922337963</v>
      </c>
      <c r="L37" s="54" t="n">
        <f aca="false">K37-J37</f>
        <v>-258.34922337963</v>
      </c>
      <c r="M37" s="105"/>
      <c r="N37" s="5" t="n">
        <f aca="false">'Посуточная ННГ без НГДП'!OT3</f>
        <v>410</v>
      </c>
      <c r="O37" s="5" t="n">
        <f aca="false">1+N37</f>
        <v>411</v>
      </c>
      <c r="P37" s="5" t="s">
        <v>57</v>
      </c>
      <c r="Q37" s="5" t="n">
        <f aca="false">'Посуточная ННГ без НГДП'!RM3</f>
        <v>481</v>
      </c>
      <c r="R37" s="5" t="n">
        <f aca="false">1+Q37</f>
        <v>482</v>
      </c>
      <c r="U37" s="48"/>
    </row>
    <row r="38" customFormat="false" ht="15.75" hidden="false" customHeight="false" outlineLevel="0" collapsed="false">
      <c r="A38" s="106" t="n">
        <f aca="false">A37+1</f>
        <v>16</v>
      </c>
      <c r="B38" s="107" t="s">
        <v>58</v>
      </c>
      <c r="C38" s="108"/>
      <c r="D38" s="109"/>
      <c r="E38" s="110"/>
      <c r="F38" s="108" t="n">
        <f aca="false">INDEX('Посуточная ННГ без НГДП'!$A:$QP,MATCH($F$2-1,'Посуточная ННГ без НГДП'!$A:$A,0)+2,N38)</f>
        <v>0</v>
      </c>
      <c r="G38" s="111" t="n">
        <f aca="false">INDEX('Посуточная ННГ без НГДП'!$A:$SP,MATCH($F$2-1,'Посуточная ННГ без НГДП'!$A:$A,0)+2,O38)</f>
        <v>38</v>
      </c>
      <c r="H38" s="112" t="n">
        <f aca="false">G38-F38</f>
        <v>38</v>
      </c>
      <c r="I38" s="113"/>
      <c r="J38" s="108" t="n">
        <f aca="false">INDEX('Посуточная ННГ без НГДП'!$A:$SP,MATCH($F$2-1,'Посуточная ННГ без НГДП'!$A:$A,0)+2,Q38)</f>
        <v>0</v>
      </c>
      <c r="K38" s="109" t="n">
        <f aca="false">INDEX('Посуточная ННГ без НГДП'!$A:$SP,MATCH($F$2-1,'Посуточная ННГ без НГДП'!$A:$A,0)+2,R38)</f>
        <v>1991.46504</v>
      </c>
      <c r="L38" s="114" t="n">
        <f aca="false">K38-J38</f>
        <v>1991.46504</v>
      </c>
      <c r="M38" s="115"/>
      <c r="N38" s="5" t="n">
        <f aca="false">'Посуточная ННГ без НГДП'!HY3</f>
        <v>233</v>
      </c>
      <c r="O38" s="5" t="n">
        <f aca="false">1+N38</f>
        <v>234</v>
      </c>
      <c r="P38" s="5" t="s">
        <v>59</v>
      </c>
      <c r="Q38" s="5" t="n">
        <f aca="false">'Посуточная ННГ без НГДП'!RK3</f>
        <v>479</v>
      </c>
      <c r="R38" s="5" t="n">
        <f aca="false">1+Q38</f>
        <v>480</v>
      </c>
      <c r="U38" s="48"/>
    </row>
    <row r="39" customFormat="false" ht="15" hidden="false" customHeight="false" outlineLevel="0" collapsed="false">
      <c r="A39" s="116"/>
      <c r="B39" s="117" t="s">
        <v>60</v>
      </c>
      <c r="C39" s="118" t="n">
        <f aca="false">F7+H13+H14+H15+H16+H20+H21+H26+H27+H28+H29+H32+H37+H38+H34+H35+H36</f>
        <v>23134.603</v>
      </c>
      <c r="D39" s="119" t="n">
        <f aca="false">G7-C39</f>
        <v>-332.991999999998</v>
      </c>
      <c r="E39" s="119"/>
      <c r="F39" s="119"/>
      <c r="H39" s="120"/>
      <c r="I39" s="121"/>
      <c r="J39" s="122"/>
      <c r="K39" s="119"/>
      <c r="L39" s="119"/>
      <c r="M39" s="855"/>
      <c r="U39" s="48"/>
    </row>
    <row r="40" s="124" customFormat="true" ht="15" hidden="false" customHeight="false" outlineLevel="0" collapsed="false">
      <c r="B40" s="125" t="s">
        <v>62</v>
      </c>
      <c r="C40" s="126" t="n">
        <f aca="false">G4+G13+G14+G15+G16+G20+G21+G26+G27+G28+G29+G32+G34+G35+G36+G37+G38</f>
        <v>23134.663</v>
      </c>
      <c r="D40" s="127" t="n">
        <f aca="false">G7-C40</f>
        <v>-333.052</v>
      </c>
      <c r="E40" s="128"/>
      <c r="F40" s="128"/>
      <c r="I40" s="129"/>
      <c r="J40" s="22"/>
      <c r="K40" s="128"/>
      <c r="L40" s="128"/>
      <c r="M40" s="855"/>
      <c r="N40" s="5"/>
      <c r="O40" s="5"/>
      <c r="P40" s="5"/>
      <c r="Q40" s="5"/>
      <c r="R40" s="5"/>
      <c r="S40" s="6"/>
      <c r="T40" s="5"/>
      <c r="U40" s="48"/>
    </row>
    <row r="41" s="124" customFormat="true" ht="15.75" hidden="false" customHeight="false" outlineLevel="0" collapsed="false">
      <c r="A41" s="130" t="s">
        <v>63</v>
      </c>
      <c r="B41" s="131"/>
      <c r="C41" s="120"/>
      <c r="D41" s="120"/>
      <c r="E41" s="120"/>
      <c r="F41" s="120"/>
      <c r="G41" s="120"/>
      <c r="H41" s="120"/>
      <c r="I41" s="132"/>
      <c r="J41" s="120"/>
      <c r="K41" s="120"/>
      <c r="L41" s="120"/>
      <c r="M41" s="133"/>
      <c r="N41" s="5"/>
      <c r="O41" s="5"/>
      <c r="P41" s="5"/>
      <c r="Q41" s="5"/>
      <c r="R41" s="5"/>
      <c r="S41" s="6"/>
      <c r="T41" s="5"/>
      <c r="U41" s="48"/>
    </row>
    <row r="42" customFormat="false" ht="15" hidden="false" customHeight="false" outlineLevel="0" collapsed="false">
      <c r="A42" s="134" t="s">
        <v>2</v>
      </c>
      <c r="B42" s="135" t="s">
        <v>3</v>
      </c>
      <c r="C42" s="136" t="s">
        <v>4</v>
      </c>
      <c r="D42" s="136"/>
      <c r="E42" s="136"/>
      <c r="F42" s="137" t="s">
        <v>5</v>
      </c>
      <c r="G42" s="137"/>
      <c r="H42" s="137"/>
      <c r="I42" s="138" t="s">
        <v>6</v>
      </c>
      <c r="J42" s="136" t="s">
        <v>7</v>
      </c>
      <c r="K42" s="136"/>
      <c r="L42" s="136"/>
      <c r="M42" s="139" t="s">
        <v>6</v>
      </c>
      <c r="U42" s="48"/>
    </row>
    <row r="43" customFormat="false" ht="15.75" hidden="false" customHeight="false" outlineLevel="0" collapsed="false">
      <c r="A43" s="134"/>
      <c r="B43" s="135"/>
      <c r="C43" s="140" t="s">
        <v>8</v>
      </c>
      <c r="D43" s="141" t="s">
        <v>9</v>
      </c>
      <c r="E43" s="142" t="s">
        <v>10</v>
      </c>
      <c r="F43" s="140" t="s">
        <v>8</v>
      </c>
      <c r="G43" s="141" t="s">
        <v>9</v>
      </c>
      <c r="H43" s="143" t="s">
        <v>10</v>
      </c>
      <c r="I43" s="144"/>
      <c r="J43" s="140" t="s">
        <v>8</v>
      </c>
      <c r="K43" s="141" t="s">
        <v>9</v>
      </c>
      <c r="L43" s="145" t="s">
        <v>10</v>
      </c>
      <c r="M43" s="146"/>
      <c r="P43" s="76"/>
      <c r="U43" s="48"/>
    </row>
    <row r="44" customFormat="false" ht="15" hidden="false" customHeight="false" outlineLevel="0" collapsed="false">
      <c r="A44" s="37"/>
      <c r="B44" s="38" t="s">
        <v>11</v>
      </c>
      <c r="C44" s="39"/>
      <c r="D44" s="40"/>
      <c r="E44" s="41"/>
      <c r="F44" s="39" t="n">
        <f aca="false">F7</f>
        <v>23542.817973286</v>
      </c>
      <c r="G44" s="147" t="n">
        <f aca="false">'Посуточная ННГ без НГДП'!QI4</f>
        <v>22801.611</v>
      </c>
      <c r="H44" s="41" t="n">
        <f aca="false">G44-F44</f>
        <v>-741.206973285993</v>
      </c>
      <c r="I44" s="43"/>
      <c r="J44" s="148"/>
      <c r="K44" s="40"/>
      <c r="L44" s="45"/>
      <c r="M44" s="149"/>
      <c r="U44" s="48"/>
    </row>
    <row r="45" customFormat="false" ht="15" hidden="false" customHeight="false" outlineLevel="0" collapsed="false">
      <c r="A45" s="37" t="n">
        <v>1</v>
      </c>
      <c r="B45" s="38" t="s">
        <v>13</v>
      </c>
      <c r="C45" s="39" t="n">
        <f aca="false">C82-C9</f>
        <v>169</v>
      </c>
      <c r="D45" s="40" t="n">
        <f aca="false">D82-D9</f>
        <v>7</v>
      </c>
      <c r="E45" s="41" t="n">
        <f aca="false">D45-C45</f>
        <v>-162</v>
      </c>
      <c r="F45" s="39" t="n">
        <f aca="false">F82-F9</f>
        <v>340</v>
      </c>
      <c r="G45" s="40" t="n">
        <f aca="false">G82-G9</f>
        <v>255</v>
      </c>
      <c r="H45" s="41" t="n">
        <f aca="false">G45-F45</f>
        <v>-85</v>
      </c>
      <c r="I45" s="43"/>
      <c r="J45" s="39" t="n">
        <f aca="false">J82-J9</f>
        <v>4400</v>
      </c>
      <c r="K45" s="150" t="n">
        <f aca="false">K82-K9</f>
        <v>2115</v>
      </c>
      <c r="L45" s="45" t="n">
        <f aca="false">K45-J45</f>
        <v>-2285</v>
      </c>
      <c r="M45" s="151"/>
      <c r="U45" s="48"/>
    </row>
    <row r="46" customFormat="false" ht="15" hidden="false" customHeight="false" outlineLevel="0" collapsed="false">
      <c r="A46" s="78" t="n">
        <v>2</v>
      </c>
      <c r="B46" s="49" t="s">
        <v>15</v>
      </c>
      <c r="C46" s="39" t="n">
        <f aca="false">C83-C10</f>
        <v>156</v>
      </c>
      <c r="D46" s="50" t="n">
        <f aca="false">D83-D10</f>
        <v>9</v>
      </c>
      <c r="E46" s="51" t="n">
        <f aca="false">D46-C46</f>
        <v>-147</v>
      </c>
      <c r="F46" s="52" t="n">
        <f aca="false">F83-F10</f>
        <v>226</v>
      </c>
      <c r="G46" s="80" t="n">
        <f aca="false">G83-G10</f>
        <v>146</v>
      </c>
      <c r="H46" s="51" t="n">
        <f aca="false">G46-F46</f>
        <v>-80</v>
      </c>
      <c r="I46" s="53"/>
      <c r="J46" s="39" t="n">
        <f aca="false">J83-J10</f>
        <v>2480</v>
      </c>
      <c r="K46" s="50" t="n">
        <f aca="false">K83-K10</f>
        <v>1640</v>
      </c>
      <c r="L46" s="54" t="n">
        <f aca="false">K46-J46</f>
        <v>-840</v>
      </c>
      <c r="M46" s="152"/>
      <c r="U46" s="48"/>
    </row>
    <row r="47" customFormat="false" ht="15" hidden="false" customHeight="false" outlineLevel="0" collapsed="false">
      <c r="A47" s="78" t="n">
        <v>3</v>
      </c>
      <c r="B47" s="49" t="s">
        <v>17</v>
      </c>
      <c r="C47" s="39" t="n">
        <f aca="false">C84-C11</f>
        <v>88</v>
      </c>
      <c r="D47" s="80" t="n">
        <f aca="false">D84-D11</f>
        <v>0</v>
      </c>
      <c r="E47" s="51" t="n">
        <f aca="false">D47-C47</f>
        <v>-88</v>
      </c>
      <c r="F47" s="52" t="n">
        <f aca="false">F84-F11</f>
        <v>0</v>
      </c>
      <c r="G47" s="80" t="n">
        <f aca="false">G84-G11</f>
        <v>0</v>
      </c>
      <c r="H47" s="51" t="n">
        <f aca="false">G47-F47</f>
        <v>0</v>
      </c>
      <c r="I47" s="53"/>
      <c r="J47" s="52" t="n">
        <f aca="false">J84-J11</f>
        <v>0</v>
      </c>
      <c r="K47" s="50" t="n">
        <f aca="false">K84-K11</f>
        <v>0</v>
      </c>
      <c r="L47" s="54" t="n">
        <f aca="false">K47-J47</f>
        <v>0</v>
      </c>
      <c r="M47" s="153"/>
      <c r="U47" s="48"/>
    </row>
    <row r="48" customFormat="false" ht="15.75" hidden="false" customHeight="false" outlineLevel="0" collapsed="false">
      <c r="A48" s="56" t="n">
        <v>4</v>
      </c>
      <c r="B48" s="57" t="s">
        <v>18</v>
      </c>
      <c r="C48" s="58" t="n">
        <f aca="false">C85-C12</f>
        <v>88</v>
      </c>
      <c r="D48" s="59" t="n">
        <f aca="false">D85-D12</f>
        <v>0</v>
      </c>
      <c r="E48" s="60" t="n">
        <f aca="false">D48-C48</f>
        <v>-88</v>
      </c>
      <c r="F48" s="61" t="n">
        <f aca="false">F85-F12</f>
        <v>0</v>
      </c>
      <c r="G48" s="59" t="n">
        <f aca="false">G85-G12</f>
        <v>0</v>
      </c>
      <c r="H48" s="60" t="n">
        <f aca="false">G48-F48</f>
        <v>0</v>
      </c>
      <c r="I48" s="62"/>
      <c r="J48" s="61" t="n">
        <f aca="false">J85-J12</f>
        <v>0</v>
      </c>
      <c r="K48" s="59" t="n">
        <f aca="false">K85-K12</f>
        <v>0</v>
      </c>
      <c r="L48" s="63" t="n">
        <f aca="false">K48-J48</f>
        <v>0</v>
      </c>
      <c r="M48" s="154"/>
      <c r="U48" s="48"/>
    </row>
    <row r="49" customFormat="false" ht="15.75" hidden="false" customHeight="false" outlineLevel="0" collapsed="false">
      <c r="A49" s="65" t="n">
        <v>3</v>
      </c>
      <c r="B49" s="66" t="s">
        <v>20</v>
      </c>
      <c r="C49" s="68" t="n">
        <f aca="false">SUM(C45:C48)</f>
        <v>501</v>
      </c>
      <c r="D49" s="68" t="n">
        <f aca="false">SUM(D45:D48)</f>
        <v>16</v>
      </c>
      <c r="E49" s="69" t="n">
        <f aca="false">D49-C49</f>
        <v>-485</v>
      </c>
      <c r="F49" s="67" t="n">
        <f aca="false">SUM(F45:F48)</f>
        <v>566</v>
      </c>
      <c r="G49" s="68" t="n">
        <f aca="false">SUM(G45:G48)</f>
        <v>401</v>
      </c>
      <c r="H49" s="69" t="n">
        <f aca="false">G49-F49</f>
        <v>-165</v>
      </c>
      <c r="I49" s="71"/>
      <c r="J49" s="67" t="n">
        <f aca="false">SUM(J45:J48)</f>
        <v>6880</v>
      </c>
      <c r="K49" s="68" t="n">
        <f aca="false">SUM(K45:K48)</f>
        <v>3755</v>
      </c>
      <c r="L49" s="72" t="n">
        <f aca="false">K49-J49</f>
        <v>-3125</v>
      </c>
      <c r="M49" s="155"/>
      <c r="U49" s="48"/>
      <c r="DT49" s="1" t="s">
        <v>64</v>
      </c>
      <c r="DU49" s="1" t="s">
        <v>65</v>
      </c>
      <c r="DV49" s="1" t="s">
        <v>66</v>
      </c>
      <c r="FB49" s="1" t="s">
        <v>64</v>
      </c>
      <c r="FC49" s="1" t="s">
        <v>67</v>
      </c>
      <c r="FD49" s="1" t="s">
        <v>68</v>
      </c>
      <c r="FE49" s="1" t="s">
        <v>68</v>
      </c>
      <c r="FF49" s="1" t="s">
        <v>69</v>
      </c>
      <c r="HQ49" s="1" t="s">
        <v>70</v>
      </c>
      <c r="HR49" s="1" t="s">
        <v>67</v>
      </c>
      <c r="HS49" s="1" t="s">
        <v>68</v>
      </c>
      <c r="HT49" s="1" t="s">
        <v>68</v>
      </c>
      <c r="HU49" s="1" t="s">
        <v>68</v>
      </c>
      <c r="HV49" s="1" t="s">
        <v>68</v>
      </c>
      <c r="HW49" s="1" t="s">
        <v>68</v>
      </c>
      <c r="HX49" s="1" t="s">
        <v>71</v>
      </c>
      <c r="HY49" s="1" t="s">
        <v>72</v>
      </c>
    </row>
    <row r="50" customFormat="false" ht="15" hidden="false" customHeight="false" outlineLevel="0" collapsed="false">
      <c r="A50" s="37" t="n">
        <v>4</v>
      </c>
      <c r="B50" s="38" t="s">
        <v>21</v>
      </c>
      <c r="C50" s="39"/>
      <c r="D50" s="40"/>
      <c r="E50" s="41"/>
      <c r="F50" s="39" t="n">
        <f aca="false">F87-F14</f>
        <v>0</v>
      </c>
      <c r="G50" s="50" t="n">
        <f aca="false">G87-G14</f>
        <v>40</v>
      </c>
      <c r="H50" s="41" t="n">
        <f aca="false">G50-F50</f>
        <v>40</v>
      </c>
      <c r="I50" s="43"/>
      <c r="J50" s="39" t="n">
        <f aca="false">J87-J14</f>
        <v>1760</v>
      </c>
      <c r="K50" s="40" t="n">
        <f aca="false">K87-K14</f>
        <v>560</v>
      </c>
      <c r="L50" s="45" t="n">
        <f aca="false">K50-J50</f>
        <v>-1200</v>
      </c>
      <c r="M50" s="149"/>
      <c r="U50" s="48"/>
      <c r="DT50" s="1" t="s">
        <v>73</v>
      </c>
      <c r="DU50" s="1" t="n">
        <v>533</v>
      </c>
      <c r="DV50" s="1" t="n">
        <v>1616</v>
      </c>
      <c r="FB50" s="1" t="n">
        <v>3459</v>
      </c>
      <c r="FC50" s="1" t="n">
        <v>6190</v>
      </c>
      <c r="FD50" s="1" t="n">
        <v>997</v>
      </c>
      <c r="FE50" s="1" t="n">
        <v>4389</v>
      </c>
      <c r="FF50" s="1" t="n">
        <v>55</v>
      </c>
      <c r="HQ50" s="1" t="n">
        <v>876</v>
      </c>
      <c r="HR50" s="1" t="n">
        <v>6710</v>
      </c>
      <c r="HS50" s="1" t="n">
        <v>926</v>
      </c>
      <c r="HT50" s="1" t="s">
        <v>74</v>
      </c>
      <c r="HU50" s="1" t="n">
        <v>1124</v>
      </c>
      <c r="HV50" s="1" t="n">
        <v>1232</v>
      </c>
      <c r="HW50" s="1" t="n">
        <v>2054</v>
      </c>
      <c r="HX50" s="1" t="s">
        <v>75</v>
      </c>
      <c r="HY50" s="1" t="n">
        <v>1922</v>
      </c>
    </row>
    <row r="51" customFormat="false" ht="15" hidden="false" customHeight="false" outlineLevel="0" collapsed="false">
      <c r="A51" s="37" t="n">
        <f aca="false">A50+1</f>
        <v>5</v>
      </c>
      <c r="B51" s="38" t="s">
        <v>24</v>
      </c>
      <c r="C51" s="39" t="n">
        <f aca="false">C89-C15</f>
        <v>86</v>
      </c>
      <c r="D51" s="50" t="n">
        <f aca="false">D89-D15</f>
        <v>0</v>
      </c>
      <c r="E51" s="51" t="n">
        <f aca="false">D51-C51</f>
        <v>-86</v>
      </c>
      <c r="F51" s="52" t="n">
        <f aca="false">F89-F15</f>
        <v>5.9</v>
      </c>
      <c r="G51" s="50" t="n">
        <f aca="false">G89-G15</f>
        <v>0</v>
      </c>
      <c r="H51" s="51" t="n">
        <f aca="false">G51-F51</f>
        <v>-5.9</v>
      </c>
      <c r="I51" s="43"/>
      <c r="J51" s="39"/>
      <c r="K51" s="40"/>
      <c r="L51" s="45"/>
      <c r="M51" s="149"/>
      <c r="U51" s="48"/>
      <c r="DT51" s="1" t="n">
        <v>4</v>
      </c>
      <c r="DU51" s="1" t="n">
        <v>2</v>
      </c>
      <c r="DV51" s="1" t="n">
        <v>4</v>
      </c>
      <c r="FB51" s="1" t="n">
        <v>1.907</v>
      </c>
      <c r="FC51" s="1" t="n">
        <v>13.657</v>
      </c>
      <c r="FD51" s="1" t="n">
        <v>5.609</v>
      </c>
      <c r="FE51" s="1" t="n">
        <v>21.536</v>
      </c>
      <c r="FF51" s="1" t="n">
        <v>13.504</v>
      </c>
      <c r="HQ51" s="1" t="n">
        <v>5.632</v>
      </c>
      <c r="HR51" s="1" t="n">
        <v>8.769</v>
      </c>
      <c r="HS51" s="1" t="n">
        <v>3.683</v>
      </c>
      <c r="HT51" s="1" t="n">
        <v>3.053</v>
      </c>
      <c r="HU51" s="1" t="n">
        <v>5.469</v>
      </c>
      <c r="HV51" s="1" t="n">
        <v>1.519</v>
      </c>
      <c r="HW51" s="1" t="n">
        <v>3.555</v>
      </c>
      <c r="HX51" s="1" t="n">
        <v>4.785</v>
      </c>
      <c r="HY51" s="1" t="n">
        <v>7.121</v>
      </c>
    </row>
    <row r="52" customFormat="false" ht="15" hidden="false" customHeight="false" outlineLevel="0" collapsed="false">
      <c r="A52" s="78" t="n">
        <v>5</v>
      </c>
      <c r="B52" s="49" t="s">
        <v>26</v>
      </c>
      <c r="C52" s="39" t="n">
        <f aca="false">C90-C16</f>
        <v>693</v>
      </c>
      <c r="D52" s="50" t="n">
        <f aca="false">D90-D16</f>
        <v>7</v>
      </c>
      <c r="E52" s="51" t="n">
        <f aca="false">D52-C52</f>
        <v>-686</v>
      </c>
      <c r="F52" s="52" t="n">
        <f aca="false">F90-F16</f>
        <v>69</v>
      </c>
      <c r="G52" s="50" t="n">
        <f aca="false">G90-G16</f>
        <v>44</v>
      </c>
      <c r="H52" s="51" t="n">
        <f aca="false">G52-F52</f>
        <v>-25</v>
      </c>
      <c r="I52" s="53"/>
      <c r="J52" s="52" t="n">
        <f aca="false">J90-J16</f>
        <v>1385</v>
      </c>
      <c r="K52" s="50" t="n">
        <f aca="false">K90-K16</f>
        <v>901.184</v>
      </c>
      <c r="L52" s="54" t="n">
        <f aca="false">K52-J52</f>
        <v>-483.816000000001</v>
      </c>
      <c r="M52" s="94"/>
      <c r="U52" s="48"/>
    </row>
    <row r="53" customFormat="false" ht="15" hidden="true" customHeight="false" outlineLevel="0" collapsed="false">
      <c r="A53" s="78"/>
      <c r="B53" s="79" t="s">
        <v>28</v>
      </c>
      <c r="C53" s="39"/>
      <c r="D53" s="50" t="n">
        <f aca="false">D91-D17</f>
        <v>0</v>
      </c>
      <c r="E53" s="51"/>
      <c r="F53" s="52"/>
      <c r="G53" s="50" t="n">
        <f aca="false">G91-G17</f>
        <v>0</v>
      </c>
      <c r="H53" s="51"/>
      <c r="I53" s="53"/>
      <c r="J53" s="52"/>
      <c r="K53" s="50"/>
      <c r="L53" s="54"/>
      <c r="M53" s="94"/>
      <c r="U53" s="48"/>
    </row>
    <row r="54" customFormat="false" ht="15" hidden="true" customHeight="false" outlineLevel="0" collapsed="false">
      <c r="A54" s="78"/>
      <c r="B54" s="79" t="s">
        <v>29</v>
      </c>
      <c r="C54" s="39"/>
      <c r="D54" s="50" t="n">
        <f aca="false">D92-D18</f>
        <v>1</v>
      </c>
      <c r="E54" s="51"/>
      <c r="F54" s="52"/>
      <c r="G54" s="50" t="n">
        <f aca="false">G92-G18</f>
        <v>2</v>
      </c>
      <c r="H54" s="51"/>
      <c r="I54" s="53"/>
      <c r="J54" s="52"/>
      <c r="K54" s="50"/>
      <c r="L54" s="54"/>
      <c r="M54" s="94"/>
      <c r="U54" s="48"/>
    </row>
    <row r="55" customFormat="false" ht="15" hidden="true" customHeight="false" outlineLevel="0" collapsed="false">
      <c r="A55" s="78"/>
      <c r="B55" s="79" t="s">
        <v>30</v>
      </c>
      <c r="C55" s="39"/>
      <c r="D55" s="50" t="n">
        <f aca="false">D93-D19</f>
        <v>6</v>
      </c>
      <c r="E55" s="51"/>
      <c r="F55" s="52"/>
      <c r="G55" s="50" t="n">
        <f aca="false">G93-G19</f>
        <v>42</v>
      </c>
      <c r="H55" s="51"/>
      <c r="I55" s="53"/>
      <c r="J55" s="52"/>
      <c r="K55" s="50"/>
      <c r="L55" s="54"/>
      <c r="M55" s="94"/>
      <c r="U55" s="48"/>
    </row>
    <row r="56" customFormat="false" ht="15" hidden="false" customHeight="false" outlineLevel="0" collapsed="false">
      <c r="A56" s="78" t="n">
        <f aca="false">A52+1</f>
        <v>6</v>
      </c>
      <c r="B56" s="49" t="s">
        <v>31</v>
      </c>
      <c r="C56" s="39" t="n">
        <f aca="false">C94-C20</f>
        <v>95</v>
      </c>
      <c r="D56" s="50" t="n">
        <f aca="false">D94-D20</f>
        <v>0</v>
      </c>
      <c r="E56" s="51" t="n">
        <f aca="false">D56-C56</f>
        <v>-95</v>
      </c>
      <c r="F56" s="52" t="n">
        <f aca="false">F94-F20</f>
        <v>0</v>
      </c>
      <c r="G56" s="50" t="n">
        <f aca="false">G94-G20</f>
        <v>0</v>
      </c>
      <c r="H56" s="51" t="n">
        <f aca="false">G56-F56</f>
        <v>0</v>
      </c>
      <c r="I56" s="53"/>
      <c r="J56" s="52" t="n">
        <f aca="false">J94-J20</f>
        <v>0</v>
      </c>
      <c r="K56" s="50" t="n">
        <f aca="false">K94-K20</f>
        <v>0</v>
      </c>
      <c r="L56" s="54" t="n">
        <f aca="false">K56-J56</f>
        <v>0</v>
      </c>
      <c r="M56" s="94"/>
      <c r="U56" s="48"/>
    </row>
    <row r="57" customFormat="false" ht="15" hidden="false" customHeight="false" outlineLevel="0" collapsed="false">
      <c r="A57" s="78" t="n">
        <f aca="false">A56+1</f>
        <v>7</v>
      </c>
      <c r="B57" s="49" t="s">
        <v>33</v>
      </c>
      <c r="C57" s="39" t="n">
        <f aca="false">C95-C21</f>
        <v>141</v>
      </c>
      <c r="D57" s="50" t="n">
        <f aca="false">D95-D21</f>
        <v>157.1</v>
      </c>
      <c r="E57" s="51" t="n">
        <f aca="false">D57-C57</f>
        <v>16.1</v>
      </c>
      <c r="F57" s="52" t="n">
        <f aca="false">F95-F21</f>
        <v>0</v>
      </c>
      <c r="G57" s="50" t="n">
        <f aca="false">G95-G21</f>
        <v>21.9</v>
      </c>
      <c r="H57" s="51" t="n">
        <f aca="false">G57-F57</f>
        <v>21.9</v>
      </c>
      <c r="I57" s="53"/>
      <c r="J57" s="52" t="n">
        <f aca="false">J95-J21</f>
        <v>-168.8</v>
      </c>
      <c r="K57" s="50" t="n">
        <f aca="false">K95-K21</f>
        <v>-9.33799999999999</v>
      </c>
      <c r="L57" s="54" t="n">
        <f aca="false">K57-J57</f>
        <v>159.462</v>
      </c>
      <c r="M57" s="94"/>
    </row>
    <row r="58" customFormat="false" ht="15.75" hidden="true" customHeight="false" outlineLevel="0" collapsed="false">
      <c r="A58" s="65" t="n">
        <f aca="false">A57+1</f>
        <v>8</v>
      </c>
      <c r="B58" s="66" t="s">
        <v>35</v>
      </c>
      <c r="C58" s="67"/>
      <c r="D58" s="68" t="n">
        <f aca="false">D59+D60</f>
        <v>0</v>
      </c>
      <c r="E58" s="69"/>
      <c r="F58" s="67"/>
      <c r="G58" s="68" t="n">
        <f aca="false">G59+G60</f>
        <v>0</v>
      </c>
      <c r="H58" s="69"/>
      <c r="I58" s="71"/>
      <c r="J58" s="67"/>
      <c r="K58" s="68"/>
      <c r="L58" s="72"/>
      <c r="M58" s="155"/>
    </row>
    <row r="59" customFormat="false" ht="15" hidden="true" customHeight="false" outlineLevel="0" collapsed="false">
      <c r="A59" s="37" t="n">
        <v>9.1</v>
      </c>
      <c r="B59" s="38" t="s">
        <v>37</v>
      </c>
      <c r="C59" s="39"/>
      <c r="D59" s="40"/>
      <c r="E59" s="41"/>
      <c r="F59" s="39"/>
      <c r="G59" s="40"/>
      <c r="H59" s="41"/>
      <c r="I59" s="43"/>
      <c r="J59" s="39"/>
      <c r="K59" s="40"/>
      <c r="L59" s="45"/>
      <c r="M59" s="149"/>
    </row>
    <row r="60" customFormat="false" ht="15" hidden="true" customHeight="false" outlineLevel="0" collapsed="false">
      <c r="A60" s="156" t="n">
        <v>9.2</v>
      </c>
      <c r="B60" s="157" t="s">
        <v>39</v>
      </c>
      <c r="C60" s="158"/>
      <c r="D60" s="159"/>
      <c r="E60" s="160"/>
      <c r="F60" s="158"/>
      <c r="G60" s="159"/>
      <c r="H60" s="160"/>
      <c r="I60" s="161"/>
      <c r="J60" s="158"/>
      <c r="K60" s="159"/>
      <c r="L60" s="162"/>
      <c r="M60" s="163"/>
    </row>
    <row r="61" customFormat="false" ht="15" hidden="false" customHeight="false" outlineLevel="0" collapsed="false">
      <c r="A61" s="37" t="n">
        <v>8</v>
      </c>
      <c r="B61" s="38" t="s">
        <v>76</v>
      </c>
      <c r="C61" s="39" t="n">
        <f aca="false">C99-C27</f>
        <v>-300</v>
      </c>
      <c r="D61" s="40" t="n">
        <f aca="false">D99-D27</f>
        <v>0</v>
      </c>
      <c r="E61" s="41" t="n">
        <f aca="false">D61-C61</f>
        <v>300</v>
      </c>
      <c r="F61" s="39" t="n">
        <f aca="false">F99-F27</f>
        <v>0</v>
      </c>
      <c r="G61" s="40" t="n">
        <f aca="false">G99-G27</f>
        <v>0</v>
      </c>
      <c r="H61" s="41" t="n">
        <f aca="false">G61-F61</f>
        <v>0</v>
      </c>
      <c r="I61" s="43"/>
      <c r="J61" s="39" t="n">
        <v>0</v>
      </c>
      <c r="K61" s="40" t="n">
        <v>0</v>
      </c>
      <c r="L61" s="45" t="n">
        <f aca="false">K61-J61</f>
        <v>0</v>
      </c>
      <c r="M61" s="149"/>
    </row>
    <row r="62" customFormat="false" ht="15" hidden="false" customHeight="false" outlineLevel="0" collapsed="false">
      <c r="A62" s="85" t="s">
        <v>77</v>
      </c>
      <c r="B62" s="89" t="s">
        <v>45</v>
      </c>
      <c r="C62" s="39"/>
      <c r="D62" s="40"/>
      <c r="E62" s="41"/>
      <c r="F62" s="39" t="n">
        <f aca="false">F100-F28</f>
        <v>0</v>
      </c>
      <c r="G62" s="40" t="n">
        <f aca="false">G100-G28</f>
        <v>0</v>
      </c>
      <c r="H62" s="41"/>
      <c r="I62" s="43"/>
      <c r="J62" s="39"/>
      <c r="K62" s="40"/>
      <c r="L62" s="45"/>
      <c r="M62" s="149"/>
    </row>
    <row r="63" customFormat="false" ht="15" hidden="true" customHeight="false" outlineLevel="0" collapsed="false">
      <c r="A63" s="37" t="n">
        <v>9</v>
      </c>
      <c r="B63" s="102" t="s">
        <v>491</v>
      </c>
      <c r="C63" s="39"/>
      <c r="D63" s="40"/>
      <c r="E63" s="41"/>
      <c r="F63" s="39"/>
      <c r="G63" s="40"/>
      <c r="H63" s="51" t="n">
        <f aca="false">G63-F63</f>
        <v>0</v>
      </c>
      <c r="I63" s="43"/>
      <c r="J63" s="39"/>
      <c r="K63" s="40"/>
      <c r="L63" s="45"/>
      <c r="M63" s="149"/>
    </row>
    <row r="64" customFormat="false" ht="15" hidden="false" customHeight="false" outlineLevel="0" collapsed="false">
      <c r="A64" s="37"/>
      <c r="B64" s="102" t="s">
        <v>40</v>
      </c>
      <c r="C64" s="39"/>
      <c r="D64" s="40"/>
      <c r="E64" s="41"/>
      <c r="F64" s="39"/>
      <c r="G64" s="50" t="n">
        <f aca="false">G101-G25</f>
        <v>0</v>
      </c>
      <c r="H64" s="51"/>
      <c r="I64" s="43"/>
      <c r="J64" s="39"/>
      <c r="K64" s="40"/>
      <c r="L64" s="45"/>
      <c r="M64" s="94"/>
    </row>
    <row r="65" customFormat="false" ht="15" hidden="false" customHeight="false" outlineLevel="0" collapsed="false">
      <c r="A65" s="78" t="n">
        <v>10</v>
      </c>
      <c r="B65" s="49" t="s">
        <v>42</v>
      </c>
      <c r="C65" s="39"/>
      <c r="D65" s="50"/>
      <c r="E65" s="51"/>
      <c r="F65" s="52" t="n">
        <f aca="false">F102-F26</f>
        <v>-311.52</v>
      </c>
      <c r="G65" s="50" t="n">
        <f aca="false">G102-G26</f>
        <v>-311.52</v>
      </c>
      <c r="H65" s="51" t="n">
        <f aca="false">G65-F65</f>
        <v>0</v>
      </c>
      <c r="I65" s="53"/>
      <c r="J65" s="52" t="n">
        <f aca="false">J102-J26</f>
        <v>-11915.64</v>
      </c>
      <c r="K65" s="50" t="n">
        <f aca="false">K102-K26</f>
        <v>-11915.64</v>
      </c>
      <c r="L65" s="54" t="n">
        <f aca="false">K65-J65</f>
        <v>0</v>
      </c>
      <c r="M65" s="94"/>
    </row>
    <row r="66" customFormat="false" ht="15" hidden="false" customHeight="false" outlineLevel="0" collapsed="false">
      <c r="A66" s="78"/>
      <c r="B66" s="49" t="s">
        <v>46</v>
      </c>
      <c r="C66" s="39" t="n">
        <f aca="false">C103-C29</f>
        <v>-210</v>
      </c>
      <c r="D66" s="50" t="n">
        <f aca="false">D103-D29</f>
        <v>0</v>
      </c>
      <c r="E66" s="51" t="n">
        <f aca="false">D66-C66</f>
        <v>210</v>
      </c>
      <c r="F66" s="52" t="n">
        <f aca="false">F103-F29</f>
        <v>0</v>
      </c>
      <c r="G66" s="50" t="n">
        <f aca="false">G103-G29</f>
        <v>0</v>
      </c>
      <c r="H66" s="51" t="n">
        <f aca="false">G66-F66</f>
        <v>0</v>
      </c>
      <c r="I66" s="53"/>
      <c r="J66" s="52"/>
      <c r="K66" s="50"/>
      <c r="L66" s="54"/>
      <c r="M66" s="94"/>
    </row>
    <row r="67" customFormat="false" ht="15" hidden="false" customHeight="false" outlineLevel="0" collapsed="false">
      <c r="A67" s="78" t="n">
        <v>11</v>
      </c>
      <c r="B67" s="49" t="s">
        <v>48</v>
      </c>
      <c r="C67" s="39"/>
      <c r="D67" s="50"/>
      <c r="E67" s="51"/>
      <c r="F67" s="52" t="n">
        <f aca="false">F105-F31</f>
        <v>-5.58400000000006</v>
      </c>
      <c r="G67" s="50" t="n">
        <f aca="false">G105-G31</f>
        <v>98.4</v>
      </c>
      <c r="H67" s="51" t="n">
        <f aca="false">G67-F67</f>
        <v>103.984</v>
      </c>
      <c r="I67" s="53"/>
      <c r="J67" s="52" t="n">
        <f aca="false">J105-J31</f>
        <v>-6165.1536379403</v>
      </c>
      <c r="K67" s="50" t="n">
        <f aca="false">K105-K31</f>
        <v>-6592.97100000001</v>
      </c>
      <c r="L67" s="54" t="n">
        <f aca="false">K67-J67</f>
        <v>-427.817362059708</v>
      </c>
      <c r="M67" s="94"/>
    </row>
    <row r="68" customFormat="false" ht="15" hidden="false" customHeight="false" outlineLevel="0" collapsed="false">
      <c r="A68" s="78"/>
      <c r="B68" s="102" t="s">
        <v>54</v>
      </c>
      <c r="C68" s="39"/>
      <c r="D68" s="50"/>
      <c r="E68" s="51"/>
      <c r="F68" s="52"/>
      <c r="G68" s="856"/>
      <c r="H68" s="51"/>
      <c r="I68" s="53"/>
      <c r="J68" s="52"/>
      <c r="K68" s="50"/>
      <c r="L68" s="54"/>
      <c r="M68" s="94"/>
    </row>
    <row r="69" customFormat="false" ht="15" hidden="false" customHeight="false" outlineLevel="0" collapsed="false">
      <c r="A69" s="78"/>
      <c r="B69" s="102" t="s">
        <v>55</v>
      </c>
      <c r="C69" s="39"/>
      <c r="D69" s="50"/>
      <c r="E69" s="51"/>
      <c r="F69" s="52"/>
      <c r="G69" s="80"/>
      <c r="H69" s="51"/>
      <c r="I69" s="53"/>
      <c r="J69" s="52"/>
      <c r="K69" s="50"/>
      <c r="L69" s="54"/>
      <c r="M69" s="94"/>
    </row>
    <row r="70" customFormat="false" ht="15" hidden="false" customHeight="false" outlineLevel="0" collapsed="false">
      <c r="A70" s="78" t="n">
        <v>12</v>
      </c>
      <c r="B70" s="49" t="s">
        <v>56</v>
      </c>
      <c r="C70" s="39"/>
      <c r="D70" s="50"/>
      <c r="E70" s="51"/>
      <c r="F70" s="52" t="n">
        <f aca="false">F111-F37</f>
        <v>238.094471158405</v>
      </c>
      <c r="G70" s="96" t="n">
        <f aca="false">G111-G37</f>
        <v>38</v>
      </c>
      <c r="H70" s="51" t="n">
        <f aca="false">G70-F70</f>
        <v>-200.094471158405</v>
      </c>
      <c r="I70" s="53"/>
      <c r="J70" s="52" t="n">
        <f aca="false">J111-J37</f>
        <v>0</v>
      </c>
      <c r="K70" s="50" t="n">
        <f aca="false">K111-K37</f>
        <v>258.34922337963</v>
      </c>
      <c r="L70" s="54" t="n">
        <f aca="false">K70-J70</f>
        <v>258.34922337963</v>
      </c>
      <c r="M70" s="94"/>
    </row>
    <row r="71" customFormat="false" ht="15.75" hidden="false" customHeight="false" outlineLevel="0" collapsed="false">
      <c r="A71" s="106" t="n">
        <v>13</v>
      </c>
      <c r="B71" s="107" t="s">
        <v>58</v>
      </c>
      <c r="C71" s="108"/>
      <c r="D71" s="109"/>
      <c r="E71" s="110"/>
      <c r="F71" s="108" t="n">
        <f aca="false">F112-F38</f>
        <v>0</v>
      </c>
      <c r="G71" s="112" t="n">
        <f aca="false">G112-G38</f>
        <v>-38</v>
      </c>
      <c r="H71" s="110" t="n">
        <f aca="false">G71-F71</f>
        <v>-38</v>
      </c>
      <c r="I71" s="113"/>
      <c r="J71" s="108" t="n">
        <f aca="false">J112-J38</f>
        <v>0</v>
      </c>
      <c r="K71" s="109" t="n">
        <f aca="false">K112-K38</f>
        <v>-1991.46504</v>
      </c>
      <c r="L71" s="114" t="n">
        <f aca="false">K71-J71</f>
        <v>-1991.46504</v>
      </c>
      <c r="M71" s="115"/>
    </row>
    <row r="72" customFormat="false" ht="15" hidden="false" customHeight="false" outlineLevel="0" collapsed="false">
      <c r="A72" s="116" t="s">
        <v>79</v>
      </c>
      <c r="B72" s="117" t="s">
        <v>80</v>
      </c>
      <c r="C72" s="119"/>
      <c r="D72" s="119"/>
      <c r="E72" s="119"/>
      <c r="F72" s="119" t="n">
        <f aca="false">F113</f>
        <v>24104.7684444444</v>
      </c>
      <c r="G72" s="167" t="n">
        <f aca="false">G44+G49+G58+SUM(,G50:G52)+SUM(G61:G69)+G70+G71+G56+G57</f>
        <v>23095.391</v>
      </c>
      <c r="H72" s="119" t="n">
        <f aca="false">G72-F72</f>
        <v>-1009.3774444444</v>
      </c>
      <c r="I72" s="121"/>
      <c r="J72" s="119"/>
      <c r="K72" s="119"/>
      <c r="L72" s="119"/>
      <c r="M72" s="168"/>
    </row>
    <row r="73" customFormat="false" ht="15" hidden="false" customHeight="false" outlineLevel="0" collapsed="false">
      <c r="A73" s="169"/>
      <c r="B73" s="170"/>
      <c r="C73" s="128"/>
      <c r="D73" s="128"/>
      <c r="E73" s="128"/>
      <c r="F73" s="128"/>
      <c r="G73" s="128" t="n">
        <f aca="false">'Посуточная ННГ без НГДП'!PS99</f>
        <v>23095.505</v>
      </c>
      <c r="H73" s="128"/>
      <c r="J73" s="128"/>
      <c r="K73" s="128"/>
      <c r="L73" s="128"/>
    </row>
    <row r="74" customFormat="false" ht="15.75" hidden="false" customHeight="false" outlineLevel="0" collapsed="false">
      <c r="A74" s="1" t="s">
        <v>81</v>
      </c>
      <c r="J74" s="122"/>
      <c r="K74" s="122"/>
      <c r="L74" s="122"/>
    </row>
    <row r="75" customFormat="false" ht="15" hidden="false" customHeight="false" outlineLevel="0" collapsed="false">
      <c r="A75" s="172" t="s">
        <v>2</v>
      </c>
      <c r="B75" s="173" t="s">
        <v>3</v>
      </c>
      <c r="C75" s="174" t="s">
        <v>4</v>
      </c>
      <c r="D75" s="174"/>
      <c r="E75" s="174"/>
      <c r="F75" s="175" t="s">
        <v>5</v>
      </c>
      <c r="G75" s="175"/>
      <c r="H75" s="175"/>
      <c r="I75" s="176" t="s">
        <v>6</v>
      </c>
      <c r="J75" s="177" t="s">
        <v>7</v>
      </c>
      <c r="K75" s="177"/>
      <c r="L75" s="177"/>
      <c r="M75" s="178" t="s">
        <v>6</v>
      </c>
    </row>
    <row r="76" customFormat="false" ht="15.75" hidden="false" customHeight="false" outlineLevel="0" collapsed="false">
      <c r="A76" s="172"/>
      <c r="B76" s="173"/>
      <c r="C76" s="179" t="s">
        <v>8</v>
      </c>
      <c r="D76" s="180" t="s">
        <v>82</v>
      </c>
      <c r="E76" s="181" t="s">
        <v>10</v>
      </c>
      <c r="F76" s="179" t="s">
        <v>8</v>
      </c>
      <c r="G76" s="180" t="s">
        <v>82</v>
      </c>
      <c r="H76" s="180" t="s">
        <v>10</v>
      </c>
      <c r="I76" s="182"/>
      <c r="J76" s="179" t="s">
        <v>8</v>
      </c>
      <c r="K76" s="180" t="s">
        <v>82</v>
      </c>
      <c r="L76" s="183" t="s">
        <v>10</v>
      </c>
      <c r="M76" s="184"/>
      <c r="Q76" s="5" t="s">
        <v>83</v>
      </c>
    </row>
    <row r="77" customFormat="false" ht="15.75" hidden="false" customHeight="false" outlineLevel="0" collapsed="false">
      <c r="A77" s="185" t="n">
        <v>1</v>
      </c>
      <c r="B77" s="89" t="s">
        <v>84</v>
      </c>
      <c r="C77" s="58"/>
      <c r="D77" s="90"/>
      <c r="E77" s="91"/>
      <c r="F77" s="186" t="n">
        <f aca="false">'Посуточная ННГ без НГДП'!PR2</f>
        <v>23951.005</v>
      </c>
      <c r="G77" s="187" t="n">
        <f aca="false">F77</f>
        <v>23951.005</v>
      </c>
      <c r="H77" s="91" t="n">
        <f aca="false">G77-F77</f>
        <v>0</v>
      </c>
      <c r="I77" s="92"/>
      <c r="J77" s="148" t="n">
        <f aca="false">'Посуточная ННГ без НГДП'!PR102</f>
        <v>735345.892138793</v>
      </c>
      <c r="K77" s="90" t="n">
        <f aca="false">'Посуточная ННГ без НГДП'!PS102</f>
        <v>720386.966</v>
      </c>
      <c r="L77" s="93" t="n">
        <f aca="false">K77-J77</f>
        <v>-14958.9261387931</v>
      </c>
      <c r="M77" s="46"/>
    </row>
    <row r="78" customFormat="false" ht="15.75" hidden="false" customHeight="false" outlineLevel="0" collapsed="false">
      <c r="A78" s="65"/>
      <c r="B78" s="66" t="s">
        <v>85</v>
      </c>
      <c r="C78" s="67"/>
      <c r="D78" s="68"/>
      <c r="E78" s="69"/>
      <c r="F78" s="188"/>
      <c r="G78" s="189"/>
      <c r="H78" s="69"/>
      <c r="I78" s="71"/>
      <c r="J78" s="67"/>
      <c r="K78" s="68"/>
      <c r="L78" s="72"/>
      <c r="M78" s="46"/>
    </row>
    <row r="79" customFormat="false" ht="15" hidden="true" customHeight="false" outlineLevel="0" collapsed="false">
      <c r="A79" s="37"/>
      <c r="B79" s="38" t="s">
        <v>86</v>
      </c>
      <c r="C79" s="39"/>
      <c r="D79" s="40"/>
      <c r="E79" s="41"/>
      <c r="F79" s="190"/>
      <c r="G79" s="147"/>
      <c r="H79" s="41"/>
      <c r="I79" s="43"/>
      <c r="J79" s="39"/>
      <c r="K79" s="40"/>
      <c r="L79" s="45"/>
      <c r="M79" s="46"/>
      <c r="N79" s="5" t="n">
        <v>94</v>
      </c>
    </row>
    <row r="80" customFormat="false" ht="15" hidden="true" customHeight="false" outlineLevel="0" collapsed="false">
      <c r="A80" s="156"/>
      <c r="B80" s="157" t="s">
        <v>87</v>
      </c>
      <c r="C80" s="158"/>
      <c r="D80" s="159"/>
      <c r="E80" s="160"/>
      <c r="F80" s="191"/>
      <c r="G80" s="192"/>
      <c r="H80" s="160"/>
      <c r="I80" s="161"/>
      <c r="J80" s="158"/>
      <c r="K80" s="159"/>
      <c r="L80" s="162"/>
      <c r="M80" s="46"/>
      <c r="N80" s="5" t="n">
        <v>31</v>
      </c>
    </row>
    <row r="81" customFormat="false" ht="15" hidden="false" customHeight="false" outlineLevel="0" collapsed="false">
      <c r="A81" s="37" t="n">
        <f aca="false">A77+1</f>
        <v>2</v>
      </c>
      <c r="B81" s="38" t="s">
        <v>12</v>
      </c>
      <c r="C81" s="39"/>
      <c r="D81" s="40"/>
      <c r="E81" s="41"/>
      <c r="F81" s="190"/>
      <c r="G81" s="147"/>
      <c r="H81" s="41"/>
      <c r="I81" s="43"/>
      <c r="J81" s="39" t="n">
        <f aca="false">J77/$A$1</f>
        <v>23720.8352302836</v>
      </c>
      <c r="K81" s="40" t="n">
        <f aca="false">K77/$A$1</f>
        <v>23238.2892258065</v>
      </c>
      <c r="L81" s="45" t="n">
        <f aca="false">K81-J81</f>
        <v>-482.546004477197</v>
      </c>
      <c r="M81" s="193"/>
    </row>
    <row r="82" customFormat="false" ht="15" hidden="false" customHeight="false" outlineLevel="0" collapsed="false">
      <c r="A82" s="78" t="n">
        <f aca="false">A81+1</f>
        <v>3</v>
      </c>
      <c r="B82" s="38" t="s">
        <v>13</v>
      </c>
      <c r="C82" s="39" t="n">
        <f aca="false">LARGE('Посуточная ННГ без НГДП'!RU8:RU98,1)</f>
        <v>17</v>
      </c>
      <c r="D82" s="40" t="n">
        <f aca="false">LARGE('Посуточная ННГ без НГДП'!RV8:RV98,1)</f>
        <v>11</v>
      </c>
      <c r="E82" s="41" t="n">
        <f aca="false">D82-C82</f>
        <v>-6</v>
      </c>
      <c r="F82" s="190" t="n">
        <f aca="false">INDEX('Посуточная ННГ без НГДП'!$A:$QP,MATCH($A$2-1,'Посуточная ННГ без НГДП'!$A:$A,0)+2,N82)</f>
        <v>720</v>
      </c>
      <c r="G82" s="42" t="n">
        <f aca="false">'Посуточная ННГ без НГДП'!U101</f>
        <v>405</v>
      </c>
      <c r="H82" s="41" t="n">
        <f aca="false">G82-F82</f>
        <v>-315</v>
      </c>
      <c r="I82" s="43"/>
      <c r="J82" s="39" t="n">
        <f aca="false">'Посуточная ННГ без НГДП'!T102</f>
        <v>7260</v>
      </c>
      <c r="K82" s="40" t="n">
        <f aca="false">'Посуточная ННГ без НГДП'!U102</f>
        <v>3685</v>
      </c>
      <c r="L82" s="45" t="n">
        <f aca="false">K82-J82</f>
        <v>-3575</v>
      </c>
      <c r="M82" s="194"/>
      <c r="N82" s="5" t="n">
        <f aca="false">'Посуточная ННГ без НГДП'!V3</f>
        <v>22</v>
      </c>
      <c r="O82" s="5" t="n">
        <f aca="false">1+N82</f>
        <v>23</v>
      </c>
      <c r="P82" s="5" t="s">
        <v>13</v>
      </c>
    </row>
    <row r="83" customFormat="false" ht="15" hidden="false" customHeight="false" outlineLevel="0" collapsed="false">
      <c r="A83" s="78" t="n">
        <f aca="false">A82+1</f>
        <v>4</v>
      </c>
      <c r="B83" s="49" t="s">
        <v>15</v>
      </c>
      <c r="C83" s="39" t="n">
        <f aca="false">LARGE('Посуточная ННГ без НГДП'!RW8:RW98,1)</f>
        <v>22</v>
      </c>
      <c r="D83" s="50" t="n">
        <f aca="false">LARGE('Посуточная ННГ без НГДП'!RX8:RX98,1)</f>
        <v>17</v>
      </c>
      <c r="E83" s="51" t="n">
        <f aca="false">D83-C83</f>
        <v>-5</v>
      </c>
      <c r="F83" s="195" t="n">
        <f aca="false">INDEX('Посуточная ННГ без НГДП'!$A:$QP,MATCH($A$2-1,'Посуточная ННГ без НГДП'!$A:$A,0)+2,N83)</f>
        <v>429</v>
      </c>
      <c r="G83" s="96" t="n">
        <f aca="false">'Посуточная ННГ без НГДП'!AM101</f>
        <v>293</v>
      </c>
      <c r="H83" s="51" t="n">
        <f aca="false">G83-F83</f>
        <v>-136</v>
      </c>
      <c r="I83" s="53"/>
      <c r="J83" s="52" t="n">
        <f aca="false">'Посуточная ННГ без НГДП'!AL102</f>
        <v>4091</v>
      </c>
      <c r="K83" s="50" t="n">
        <f aca="false">'Посуточная ННГ без НГДП'!AM102</f>
        <v>3671</v>
      </c>
      <c r="L83" s="54" t="n">
        <f aca="false">K83-J83</f>
        <v>-420</v>
      </c>
      <c r="M83" s="194"/>
      <c r="N83" s="5" t="n">
        <f aca="false">'Посуточная ННГ без НГДП'!AN3</f>
        <v>40</v>
      </c>
      <c r="O83" s="5" t="n">
        <f aca="false">1+N83</f>
        <v>41</v>
      </c>
      <c r="P83" s="5" t="s">
        <v>15</v>
      </c>
    </row>
    <row r="84" customFormat="false" ht="15" hidden="false" customHeight="false" outlineLevel="0" collapsed="false">
      <c r="A84" s="78" t="n">
        <f aca="false">A83+1</f>
        <v>5</v>
      </c>
      <c r="B84" s="49" t="s">
        <v>17</v>
      </c>
      <c r="C84" s="39" t="n">
        <f aca="false">LARGE('Посуточная ННГ без НГДП'!RY8:RY98,1)</f>
        <v>0</v>
      </c>
      <c r="D84" s="50" t="n">
        <f aca="false">LARGE('Посуточная ННГ без НГДП'!RZ8:RZ98,1)</f>
        <v>0</v>
      </c>
      <c r="E84" s="51" t="n">
        <f aca="false">D84-C84</f>
        <v>0</v>
      </c>
      <c r="F84" s="195" t="n">
        <f aca="false">INDEX('Посуточная ННГ без НГДП'!$A:$QP,MATCH($A$2-1,'Посуточная ННГ без НГДП'!$A:$A,0)+2,N84)</f>
        <v>0</v>
      </c>
      <c r="G84" s="96" t="n">
        <f aca="false">INDEX('Посуточная ННГ без НГДП'!$A:$QP,MATCH($A$2-1,'Посуточная ННГ без НГДП'!$A:$A,0)+2,O84)</f>
        <v>0</v>
      </c>
      <c r="H84" s="51" t="n">
        <f aca="false">G84-F84</f>
        <v>0</v>
      </c>
      <c r="I84" s="53"/>
      <c r="J84" s="52" t="n">
        <f aca="false">LARGE('Посуточная ННГ без НГДП'!QU9:QU99,1)</f>
        <v>0</v>
      </c>
      <c r="K84" s="50" t="n">
        <f aca="false">LARGE('Посуточная ННГ без НГДП'!QV9:QV99,1)</f>
        <v>0</v>
      </c>
      <c r="L84" s="54" t="n">
        <f aca="false">K84-J84</f>
        <v>0</v>
      </c>
      <c r="M84" s="64"/>
      <c r="N84" s="5" t="n">
        <f aca="false">'Посуточная ННГ без НГДП'!AZ3</f>
        <v>52</v>
      </c>
      <c r="O84" s="5" t="n">
        <f aca="false">1+N84</f>
        <v>53</v>
      </c>
      <c r="P84" s="5" t="s">
        <v>17</v>
      </c>
    </row>
    <row r="85" customFormat="false" ht="15.75" hidden="false" customHeight="false" outlineLevel="0" collapsed="false">
      <c r="A85" s="56" t="n">
        <f aca="false">A84+1</f>
        <v>6</v>
      </c>
      <c r="B85" s="57" t="s">
        <v>18</v>
      </c>
      <c r="C85" s="58" t="n">
        <f aca="false">LARGE('Посуточная ННГ без НГДП'!SA$8:SA$98,1)</f>
        <v>0</v>
      </c>
      <c r="D85" s="59" t="n">
        <f aca="false">LARGE('Посуточная ННГ без НГДП'!SB$8:SB$98,1)</f>
        <v>0</v>
      </c>
      <c r="E85" s="60" t="n">
        <f aca="false">D85-C85</f>
        <v>0</v>
      </c>
      <c r="F85" s="197" t="n">
        <f aca="false">INDEX('Посуточная ННГ без НГДП'!$A:$QP,MATCH($A$2-1,'Посуточная ННГ без НГДП'!$A:$A,0)+2,N85)</f>
        <v>0</v>
      </c>
      <c r="G85" s="198" t="n">
        <f aca="false">INDEX('Посуточная ННГ без НГДП'!$A:$QP,MATCH($A$2-1,'Посуточная ННГ без НГДП'!$A:$A,0)+2,O85)</f>
        <v>0</v>
      </c>
      <c r="H85" s="60" t="n">
        <f aca="false">G85-F85</f>
        <v>0</v>
      </c>
      <c r="I85" s="62"/>
      <c r="J85" s="61" t="n">
        <f aca="false">LARGE('Посуточная ННГ без НГДП'!QW9:QW99,1)</f>
        <v>0</v>
      </c>
      <c r="K85" s="59" t="n">
        <f aca="false">LARGE('Посуточная ННГ без НГДП'!QX9:QX99,1)</f>
        <v>0</v>
      </c>
      <c r="L85" s="63" t="n">
        <f aca="false">K85-J85</f>
        <v>0</v>
      </c>
      <c r="M85" s="64"/>
      <c r="N85" s="5" t="n">
        <f aca="false">'Посуточная ННГ без НГДП'!BL3</f>
        <v>64</v>
      </c>
      <c r="O85" s="5" t="n">
        <f aca="false">1+N85</f>
        <v>65</v>
      </c>
      <c r="P85" s="5" t="s">
        <v>19</v>
      </c>
    </row>
    <row r="86" customFormat="false" ht="15.75" hidden="false" customHeight="false" outlineLevel="0" collapsed="false">
      <c r="A86" s="65" t="n">
        <v>5</v>
      </c>
      <c r="B86" s="66" t="s">
        <v>20</v>
      </c>
      <c r="C86" s="67" t="n">
        <f aca="false">SUM(C82:C85)</f>
        <v>39</v>
      </c>
      <c r="D86" s="68" t="n">
        <f aca="false">SUM(D82:D85)</f>
        <v>28</v>
      </c>
      <c r="E86" s="69" t="n">
        <f aca="false">SUM(E82:E85)</f>
        <v>-11</v>
      </c>
      <c r="F86" s="188" t="n">
        <f aca="false">SUM(F82:F85)</f>
        <v>1149</v>
      </c>
      <c r="G86" s="199" t="n">
        <f aca="false">SUM(G82:G85)</f>
        <v>698</v>
      </c>
      <c r="H86" s="69" t="n">
        <f aca="false">SUM(H82:H85)</f>
        <v>-451</v>
      </c>
      <c r="I86" s="71"/>
      <c r="J86" s="67" t="n">
        <f aca="false">SUM(J82:J85)</f>
        <v>11351</v>
      </c>
      <c r="K86" s="68" t="n">
        <f aca="false">SUM(K82:K85)</f>
        <v>7356</v>
      </c>
      <c r="L86" s="72" t="n">
        <f aca="false">SUM(L82:L85)</f>
        <v>-3995</v>
      </c>
      <c r="M86" s="155"/>
    </row>
    <row r="87" customFormat="false" ht="15" hidden="false" customHeight="false" outlineLevel="0" collapsed="false">
      <c r="A87" s="37" t="n">
        <v>6</v>
      </c>
      <c r="B87" s="38" t="s">
        <v>90</v>
      </c>
      <c r="C87" s="39"/>
      <c r="D87" s="40"/>
      <c r="E87" s="41"/>
      <c r="F87" s="224" t="n">
        <f aca="false">INDEX('Посуточная ННГ без НГДП'!$A:$QP,MATCH($A$2-1,'Посуточная ННГ без НГДП'!$A:$A,0)+2,N87)</f>
        <v>220</v>
      </c>
      <c r="G87" s="232" t="n">
        <f aca="false">'Посуточная ННГ без НГДП'!CW101</f>
        <v>100</v>
      </c>
      <c r="H87" s="95" t="n">
        <f aca="false">G87-F87</f>
        <v>-120</v>
      </c>
      <c r="I87" s="202"/>
      <c r="J87" s="190" t="n">
        <f aca="false">'Посуточная ННГ без НГДП'!CV102</f>
        <v>5540</v>
      </c>
      <c r="K87" s="147" t="n">
        <f aca="false">'Посуточная ННГ без НГДП'!CW102</f>
        <v>1610</v>
      </c>
      <c r="L87" s="203" t="n">
        <f aca="false">K87-J87</f>
        <v>-3930</v>
      </c>
      <c r="M87" s="46"/>
      <c r="N87" s="5" t="n">
        <f aca="false">'Посуточная ННГ без НГДП'!CX3</f>
        <v>102</v>
      </c>
      <c r="O87" s="5" t="n">
        <f aca="false">1+N87</f>
        <v>103</v>
      </c>
      <c r="P87" s="5" t="s">
        <v>25</v>
      </c>
    </row>
    <row r="88" customFormat="false" ht="15" hidden="true" customHeight="false" outlineLevel="0" collapsed="false">
      <c r="A88" s="37"/>
      <c r="B88" s="204" t="s">
        <v>92</v>
      </c>
      <c r="C88" s="39"/>
      <c r="D88" s="40"/>
      <c r="E88" s="41"/>
      <c r="F88" s="190"/>
      <c r="G88" s="42"/>
      <c r="H88" s="205"/>
      <c r="I88" s="202"/>
      <c r="J88" s="190"/>
      <c r="K88" s="147"/>
      <c r="L88" s="203"/>
      <c r="M88" s="46"/>
    </row>
    <row r="89" customFormat="false" ht="15" hidden="false" customHeight="false" outlineLevel="0" collapsed="false">
      <c r="A89" s="206" t="n">
        <f aca="false">A87+1</f>
        <v>7</v>
      </c>
      <c r="B89" s="38" t="s">
        <v>25</v>
      </c>
      <c r="C89" s="39" t="n">
        <f aca="false">LARGE('Посуточная ННГ без НГДП'!SC$8:SC$98,1)</f>
        <v>4</v>
      </c>
      <c r="D89" s="50" t="n">
        <f aca="false">LARGE('Посуточная ННГ без НГДП'!SD$8:SD$98,1)</f>
        <v>4</v>
      </c>
      <c r="E89" s="51" t="n">
        <f aca="false">D89-C89</f>
        <v>0</v>
      </c>
      <c r="F89" s="195" t="n">
        <f aca="false">INDEX('Посуточная ННГ без НГДП'!$A:$QP,MATCH($A$2-1,'Посуточная ННГ без НГДП'!$A:$A,0)+2,N89)</f>
        <v>31.1</v>
      </c>
      <c r="G89" s="207" t="n">
        <f aca="false">INDEX('Посуточная ННГ без НГДП'!$A:$QP,MATCH($A$2-1,'Посуточная ННГ без НГДП'!$A:$A,0)+2,O89)-G97</f>
        <v>26.488</v>
      </c>
      <c r="H89" s="51" t="n">
        <f aca="false">G89-F89</f>
        <v>-4.612</v>
      </c>
      <c r="I89" s="43"/>
      <c r="J89" s="39" t="n">
        <f aca="false">'Посуточная ННГ без НГДП'!CD102</f>
        <v>512.4</v>
      </c>
      <c r="K89" s="40" t="n">
        <f aca="false">'Посуточная ННГ без НГДП'!CE102</f>
        <v>455.936</v>
      </c>
      <c r="L89" s="45"/>
      <c r="M89" s="149"/>
      <c r="N89" s="5" t="n">
        <f aca="false">'Посуточная ННГ без НГДП'!CF3</f>
        <v>84</v>
      </c>
      <c r="O89" s="5" t="n">
        <f aca="false">N89+1</f>
        <v>85</v>
      </c>
    </row>
    <row r="90" customFormat="false" ht="15" hidden="false" customHeight="false" outlineLevel="0" collapsed="false">
      <c r="A90" s="78" t="n">
        <f aca="false">A89+1</f>
        <v>8</v>
      </c>
      <c r="B90" s="49" t="s">
        <v>26</v>
      </c>
      <c r="C90" s="39" t="n">
        <f aca="false">LARGE('Посуточная ННГ без НГДП'!SI$8:SI$98,1)</f>
        <v>41</v>
      </c>
      <c r="D90" s="50" t="n">
        <f aca="false">LARGE('Посуточная ННГ без НГДП'!SJ$8:SJ$98,1)-D98</f>
        <v>31</v>
      </c>
      <c r="E90" s="51" t="n">
        <f aca="false">D90-C90</f>
        <v>-10</v>
      </c>
      <c r="F90" s="195" t="n">
        <f aca="false">INDEX('Посуточная ННГ без НГДП'!$A:$QP,MATCH($A$2-1,'Посуточная ННГ без НГДП'!$A:$A,0)+2,N90)</f>
        <v>202</v>
      </c>
      <c r="G90" s="207" t="n">
        <f aca="false">INDEX('Посуточная ННГ без НГДП'!$A:$QP,MATCH($A$2-1,'Посуточная ННГ без НГДП'!$A:$A,0)+2,O90)-G98</f>
        <v>145.773</v>
      </c>
      <c r="H90" s="205" t="n">
        <f aca="false">G90-F90</f>
        <v>-56.227</v>
      </c>
      <c r="I90" s="53"/>
      <c r="J90" s="52" t="n">
        <f aca="false">'Посуточная ННГ без НГДП'!FA102</f>
        <v>2789</v>
      </c>
      <c r="K90" s="50" t="n">
        <f aca="false">'Посуточная ННГ без НГДП'!FB102</f>
        <v>2143.19</v>
      </c>
      <c r="L90" s="54" t="n">
        <f aca="false">K90-J90</f>
        <v>-645.81</v>
      </c>
      <c r="M90" s="55"/>
      <c r="N90" s="5" t="n">
        <f aca="false">'Посуточная ННГ без НГДП'!FC3</f>
        <v>159</v>
      </c>
      <c r="O90" s="5" t="n">
        <f aca="false">1+N90</f>
        <v>160</v>
      </c>
      <c r="P90" s="5" t="s">
        <v>27</v>
      </c>
    </row>
    <row r="91" customFormat="false" ht="15" hidden="true" customHeight="false" outlineLevel="0" collapsed="false">
      <c r="A91" s="78"/>
      <c r="B91" s="208" t="s">
        <v>28</v>
      </c>
      <c r="C91" s="209"/>
      <c r="D91" s="207" t="n">
        <v>11</v>
      </c>
      <c r="E91" s="210"/>
      <c r="F91" s="211"/>
      <c r="G91" s="207" t="n">
        <v>31</v>
      </c>
      <c r="H91" s="212"/>
      <c r="I91" s="213"/>
      <c r="J91" s="214"/>
      <c r="K91" s="215"/>
      <c r="L91" s="216"/>
      <c r="M91" s="217"/>
    </row>
    <row r="92" customFormat="false" ht="15" hidden="true" customHeight="false" outlineLevel="0" collapsed="false">
      <c r="A92" s="78"/>
      <c r="B92" s="208" t="s">
        <v>29</v>
      </c>
      <c r="C92" s="209"/>
      <c r="D92" s="207" t="n">
        <v>17</v>
      </c>
      <c r="E92" s="210"/>
      <c r="F92" s="211"/>
      <c r="G92" s="207" t="n">
        <v>42</v>
      </c>
      <c r="H92" s="212"/>
      <c r="I92" s="213"/>
      <c r="J92" s="214"/>
      <c r="K92" s="215"/>
      <c r="L92" s="216"/>
      <c r="M92" s="217"/>
    </row>
    <row r="93" customFormat="false" ht="15" hidden="true" customHeight="false" outlineLevel="0" collapsed="false">
      <c r="A93" s="78"/>
      <c r="B93" s="208" t="s">
        <v>30</v>
      </c>
      <c r="C93" s="209"/>
      <c r="D93" s="207" t="n">
        <f aca="false">D90-D91-D92</f>
        <v>3</v>
      </c>
      <c r="E93" s="210"/>
      <c r="F93" s="211"/>
      <c r="G93" s="207" t="n">
        <f aca="false">G90-G91-G92</f>
        <v>72.773</v>
      </c>
      <c r="H93" s="212"/>
      <c r="I93" s="213"/>
      <c r="J93" s="214"/>
      <c r="K93" s="215"/>
      <c r="L93" s="216"/>
      <c r="M93" s="217"/>
    </row>
    <row r="94" customFormat="false" ht="15" hidden="false" customHeight="false" outlineLevel="0" collapsed="false">
      <c r="A94" s="78" t="n">
        <f aca="false">A90+1</f>
        <v>9</v>
      </c>
      <c r="B94" s="49" t="s">
        <v>31</v>
      </c>
      <c r="C94" s="39" t="n">
        <f aca="false">LARGE('Посуточная ННГ без НГДП'!SE8:SE98,1)+LARGE('Посуточная ННГ без НГДП'!SG8:SG98,1)</f>
        <v>7</v>
      </c>
      <c r="D94" s="96" t="n">
        <f aca="false">LARGE('Посуточная ННГ без НГДП'!SH8:SH98,1)</f>
        <v>0</v>
      </c>
      <c r="E94" s="51" t="n">
        <f aca="false">D94-C94</f>
        <v>-7</v>
      </c>
      <c r="F94" s="195" t="n">
        <f aca="false">INDEX('Посуточная ННГ без НГДП'!$A:$QP,MATCH($A$2-1,'Посуточная ННГ без НГДП'!$A:$A,0)+2,N94)</f>
        <v>0</v>
      </c>
      <c r="G94" s="207" t="n">
        <f aca="false">INDEX('Посуточная ННГ без НГДП'!$A:$QP,MATCH($A$2-1,'Посуточная ННГ без НГДП'!$A:$A,0)+2,O94)</f>
        <v>0</v>
      </c>
      <c r="H94" s="51" t="n">
        <f aca="false">G94-F94</f>
        <v>0</v>
      </c>
      <c r="I94" s="53"/>
      <c r="J94" s="52" t="n">
        <f aca="false">'Посуточная ННГ без НГДП'!FM102</f>
        <v>0</v>
      </c>
      <c r="K94" s="50" t="n">
        <f aca="false">'Посуточная ННГ без НГДП'!FN102</f>
        <v>0</v>
      </c>
      <c r="L94" s="54" t="n">
        <f aca="false">K94-J94</f>
        <v>0</v>
      </c>
      <c r="M94" s="82"/>
      <c r="N94" s="5" t="n">
        <f aca="false">'Посуточная ННГ без НГДП'!FO3</f>
        <v>171</v>
      </c>
      <c r="O94" s="5" t="n">
        <f aca="false">1+N94</f>
        <v>172</v>
      </c>
      <c r="P94" s="5" t="s">
        <v>23</v>
      </c>
      <c r="DW94" s="1" t="n">
        <v>-22</v>
      </c>
    </row>
    <row r="95" customFormat="false" ht="15" hidden="false" customHeight="false" outlineLevel="0" collapsed="false">
      <c r="A95" s="56" t="n">
        <f aca="false">A94+1</f>
        <v>10</v>
      </c>
      <c r="B95" s="57" t="s">
        <v>33</v>
      </c>
      <c r="C95" s="39" t="n">
        <f aca="false">LARGE('Посуточная ННГ без НГДП'!SK$8:SK$98,1)</f>
        <v>6</v>
      </c>
      <c r="D95" s="59" t="n">
        <f aca="false">LARGE('Посуточная ННГ без НГДП'!SL$8:SL$98,1)</f>
        <v>7.1</v>
      </c>
      <c r="E95" s="60" t="n">
        <f aca="false">D95-C95</f>
        <v>1.1</v>
      </c>
      <c r="F95" s="197" t="n">
        <f aca="false">-INDEX('Посуточная ННГ без НГДП'!$A:$QP,MATCH($A$2-1,'Посуточная ННГ без НГДП'!$A:$A,0)+2,N95)</f>
        <v>-21.1</v>
      </c>
      <c r="G95" s="198" t="n">
        <f aca="false">-INDEX('Посуточная ННГ без НГДП'!$A:$QP,MATCH($A$2-1,'Посуточная ННГ без НГДП'!$A:$A,0)+2,O95)</f>
        <v>17.231</v>
      </c>
      <c r="H95" s="60" t="n">
        <f aca="false">G95-F95</f>
        <v>38.331</v>
      </c>
      <c r="I95" s="62"/>
      <c r="J95" s="61" t="n">
        <f aca="false">-LARGE('Посуточная ННГ без НГДП'!RG9:RG99,1)</f>
        <v>-359.3</v>
      </c>
      <c r="K95" s="59" t="n">
        <f aca="false">-LARGE('Посуточная ННГ без НГДП'!RH9:RH99,1)</f>
        <v>-42.021</v>
      </c>
      <c r="L95" s="63" t="n">
        <f aca="false">K95-J95</f>
        <v>317.279</v>
      </c>
      <c r="M95" s="857"/>
      <c r="N95" s="5" t="n">
        <f aca="false">'Посуточная ННГ без НГДП'!ND3</f>
        <v>368</v>
      </c>
      <c r="O95" s="5" t="n">
        <f aca="false">1+N95</f>
        <v>369</v>
      </c>
      <c r="P95" s="5" t="s">
        <v>34</v>
      </c>
    </row>
    <row r="96" customFormat="false" ht="15.75" hidden="true" customHeight="false" outlineLevel="0" collapsed="false">
      <c r="A96" s="65" t="n">
        <f aca="false">A95+1</f>
        <v>11</v>
      </c>
      <c r="B96" s="66" t="s">
        <v>35</v>
      </c>
      <c r="C96" s="67"/>
      <c r="D96" s="68" t="n">
        <f aca="false">D97+D98</f>
        <v>0</v>
      </c>
      <c r="E96" s="69"/>
      <c r="F96" s="188"/>
      <c r="G96" s="199" t="n">
        <f aca="false">G97+G98</f>
        <v>0</v>
      </c>
      <c r="H96" s="69"/>
      <c r="I96" s="71"/>
      <c r="J96" s="67"/>
      <c r="K96" s="68" t="n">
        <f aca="false">K97+K98</f>
        <v>0</v>
      </c>
      <c r="L96" s="72"/>
      <c r="M96" s="155"/>
    </row>
    <row r="97" customFormat="false" ht="15" hidden="true" customHeight="false" outlineLevel="0" collapsed="false">
      <c r="A97" s="37" t="n">
        <v>12.1</v>
      </c>
      <c r="B97" s="38" t="s">
        <v>37</v>
      </c>
      <c r="C97" s="39"/>
      <c r="D97" s="40"/>
      <c r="E97" s="41"/>
      <c r="F97" s="190"/>
      <c r="G97" s="42"/>
      <c r="H97" s="41"/>
      <c r="I97" s="43"/>
      <c r="J97" s="39"/>
      <c r="K97" s="40"/>
      <c r="L97" s="45"/>
      <c r="M97" s="149"/>
    </row>
    <row r="98" customFormat="false" ht="15" hidden="true" customHeight="false" outlineLevel="0" collapsed="false">
      <c r="A98" s="156" t="n">
        <v>12.2</v>
      </c>
      <c r="B98" s="157" t="s">
        <v>39</v>
      </c>
      <c r="C98" s="158"/>
      <c r="D98" s="159"/>
      <c r="E98" s="160" t="n">
        <f aca="false">D98-C98</f>
        <v>0</v>
      </c>
      <c r="F98" s="191"/>
      <c r="G98" s="219"/>
      <c r="H98" s="160" t="n">
        <f aca="false">G98-F98</f>
        <v>0</v>
      </c>
      <c r="I98" s="161"/>
      <c r="J98" s="158"/>
      <c r="K98" s="159"/>
      <c r="L98" s="162" t="n">
        <f aca="false">K98-J98</f>
        <v>0</v>
      </c>
      <c r="M98" s="163"/>
    </row>
    <row r="99" customFormat="false" ht="15" hidden="false" customHeight="false" outlineLevel="0" collapsed="false">
      <c r="A99" s="220" t="s">
        <v>94</v>
      </c>
      <c r="B99" s="49" t="s">
        <v>95</v>
      </c>
      <c r="C99" s="39" t="n">
        <f aca="false">'Посуточная ННГ без НГДП'!LR100</f>
        <v>-300</v>
      </c>
      <c r="D99" s="50" t="n">
        <f aca="false">'Посуточная ННГ без НГДП'!LS100</f>
        <v>0</v>
      </c>
      <c r="E99" s="51" t="n">
        <f aca="false">D99-C99</f>
        <v>300</v>
      </c>
      <c r="F99" s="195" t="n">
        <f aca="false">-'Посуточная ННГ без НГДП'!LR101</f>
        <v>0</v>
      </c>
      <c r="G99" s="96" t="n">
        <f aca="false">-'Посуточная ННГ без НГДП'!LS101</f>
        <v>0</v>
      </c>
      <c r="H99" s="51" t="n">
        <f aca="false">G99-F99</f>
        <v>0</v>
      </c>
      <c r="I99" s="53"/>
      <c r="J99" s="52"/>
      <c r="K99" s="50"/>
      <c r="L99" s="54" t="n">
        <f aca="false">K99-J99</f>
        <v>0</v>
      </c>
      <c r="M99" s="221"/>
      <c r="N99" s="5" t="n">
        <f aca="false">'Посуточная ННГ без НГДП'!LT3</f>
        <v>332</v>
      </c>
      <c r="O99" s="5" t="n">
        <f aca="false">N99+1</f>
        <v>333</v>
      </c>
    </row>
    <row r="100" customFormat="false" ht="15" hidden="false" customHeight="true" outlineLevel="0" collapsed="false">
      <c r="A100" s="222" t="s">
        <v>96</v>
      </c>
      <c r="B100" s="38" t="s">
        <v>45</v>
      </c>
      <c r="C100" s="223" t="n">
        <f aca="false">'Посуточная ННГ без НГДП'!NV100</f>
        <v>0</v>
      </c>
      <c r="D100" s="42" t="n">
        <f aca="false">'Посуточная ННГ без НГДП'!NW100</f>
        <v>0</v>
      </c>
      <c r="E100" s="51" t="n">
        <f aca="false">D100-C100</f>
        <v>0</v>
      </c>
      <c r="F100" s="224" t="n">
        <f aca="false">-'Посуточная ННГ без НГДП'!NV101</f>
        <v>0</v>
      </c>
      <c r="G100" s="96" t="n">
        <f aca="false">-'Посуточная ННГ без НГДП'!NW101</f>
        <v>0</v>
      </c>
      <c r="H100" s="77" t="n">
        <f aca="false">G100-F100</f>
        <v>0</v>
      </c>
      <c r="I100" s="43"/>
      <c r="J100" s="39"/>
      <c r="K100" s="40"/>
      <c r="L100" s="45"/>
      <c r="M100" s="194"/>
    </row>
    <row r="101" customFormat="false" ht="15" hidden="false" customHeight="false" outlineLevel="0" collapsed="false">
      <c r="A101" s="222"/>
      <c r="B101" s="38" t="s">
        <v>40</v>
      </c>
      <c r="C101" s="223"/>
      <c r="D101" s="147"/>
      <c r="E101" s="51" t="n">
        <f aca="false">D101-C101</f>
        <v>0</v>
      </c>
      <c r="F101" s="224" t="n">
        <f aca="false">-'Посуточная ННГ без НГДП'!PB101</f>
        <v>0</v>
      </c>
      <c r="G101" s="80" t="n">
        <f aca="false">-'Посуточная ННГ без НГДП'!PC101</f>
        <v>0</v>
      </c>
      <c r="H101" s="77" t="n">
        <f aca="false">G101-F101</f>
        <v>0</v>
      </c>
      <c r="I101" s="43"/>
      <c r="J101" s="39" t="n">
        <f aca="false">-'Посуточная ННГ без НГДП'!PB102</f>
        <v>0</v>
      </c>
      <c r="K101" s="40" t="n">
        <f aca="false">-'Посуточная ННГ без НГДП'!PC102</f>
        <v>0</v>
      </c>
      <c r="L101" s="45" t="n">
        <f aca="false">K101-J101</f>
        <v>0</v>
      </c>
      <c r="M101" s="194"/>
    </row>
    <row r="102" customFormat="false" ht="15" hidden="false" customHeight="false" outlineLevel="0" collapsed="false">
      <c r="A102" s="37" t="n">
        <v>12</v>
      </c>
      <c r="B102" s="38" t="s">
        <v>42</v>
      </c>
      <c r="C102" s="39"/>
      <c r="D102" s="40"/>
      <c r="E102" s="41"/>
      <c r="F102" s="224" t="n">
        <f aca="false">-'Посуточная ННГ без НГДП'!OX101</f>
        <v>-1207.14</v>
      </c>
      <c r="G102" s="207" t="n">
        <f aca="false">-'Посуточная ННГ без НГДП'!OY101</f>
        <v>-1207.14</v>
      </c>
      <c r="H102" s="225" t="n">
        <f aca="false">G102-F102</f>
        <v>0</v>
      </c>
      <c r="I102" s="43"/>
      <c r="J102" s="39" t="n">
        <f aca="false">-'Посуточная ННГ без НГДП'!OX102</f>
        <v>-19314.24</v>
      </c>
      <c r="K102" s="40" t="n">
        <f aca="false">-'Посуточная ННГ без НГДП'!OY102</f>
        <v>-19314.24</v>
      </c>
      <c r="L102" s="45" t="n">
        <f aca="false">K102-J102</f>
        <v>0</v>
      </c>
      <c r="M102" s="226"/>
      <c r="N102" s="5" t="n">
        <f aca="false">'Посуточная ННГ без НГДП'!OX3</f>
        <v>414</v>
      </c>
      <c r="O102" s="5" t="n">
        <f aca="false">1+N102</f>
        <v>415</v>
      </c>
      <c r="P102" s="5" t="s">
        <v>43</v>
      </c>
    </row>
    <row r="103" customFormat="false" ht="15" hidden="false" customHeight="false" outlineLevel="0" collapsed="false">
      <c r="A103" s="37" t="n">
        <f aca="false">A102+1</f>
        <v>13</v>
      </c>
      <c r="B103" s="38" t="s">
        <v>97</v>
      </c>
      <c r="C103" s="39" t="n">
        <f aca="false">'Посуточная ННГ без НГДП'!MJ100</f>
        <v>-210</v>
      </c>
      <c r="D103" s="40" t="n">
        <f aca="false">'Посуточная ННГ без НГДП'!MK100</f>
        <v>0</v>
      </c>
      <c r="E103" s="51" t="n">
        <f aca="false">D103-C103</f>
        <v>210</v>
      </c>
      <c r="F103" s="98" t="n">
        <f aca="false">-'Посуточная ННГ без НГДП'!MJ101</f>
        <v>0</v>
      </c>
      <c r="G103" s="227" t="n">
        <f aca="false">-'Посуточная ННГ без НГДП'!MK101</f>
        <v>0</v>
      </c>
      <c r="H103" s="228" t="n">
        <f aca="false">G103-F103</f>
        <v>0</v>
      </c>
      <c r="I103" s="43"/>
      <c r="J103" s="39"/>
      <c r="K103" s="40"/>
      <c r="L103" s="45"/>
      <c r="M103" s="149"/>
      <c r="N103" s="5" t="n">
        <f aca="false">'Посуточная ННГ без НГДП'!ML3</f>
        <v>350</v>
      </c>
      <c r="O103" s="5" t="n">
        <f aca="false">N103+1</f>
        <v>351</v>
      </c>
    </row>
    <row r="104" customFormat="false" ht="15" hidden="false" customHeight="false" outlineLevel="0" collapsed="false">
      <c r="A104" s="37" t="n">
        <f aca="false">A103+1</f>
        <v>14</v>
      </c>
      <c r="B104" s="49" t="s">
        <v>98</v>
      </c>
      <c r="C104" s="39"/>
      <c r="D104" s="50"/>
      <c r="E104" s="51"/>
      <c r="F104" s="195" t="n">
        <f aca="false">-'Посуточная ННГ без НГДП'!PY2</f>
        <v>-553.777149186939</v>
      </c>
      <c r="G104" s="96" t="n">
        <f aca="false">-'Посуточная ННГ без НГДП'!PZ2</f>
        <v>-517.898</v>
      </c>
      <c r="H104" s="51" t="n">
        <f aca="false">G104-F104</f>
        <v>35.879149186939</v>
      </c>
      <c r="I104" s="53"/>
      <c r="J104" s="52"/>
      <c r="K104" s="50"/>
      <c r="L104" s="54"/>
      <c r="M104" s="94"/>
    </row>
    <row r="105" customFormat="false" ht="15.75" hidden="false" customHeight="false" outlineLevel="0" collapsed="false">
      <c r="A105" s="56" t="n">
        <f aca="false">A104+1</f>
        <v>15</v>
      </c>
      <c r="B105" s="57" t="s">
        <v>99</v>
      </c>
      <c r="C105" s="58"/>
      <c r="D105" s="59"/>
      <c r="E105" s="60"/>
      <c r="F105" s="197" t="n">
        <f aca="false">-INDEX('Посуточная ННГ без НГДП'!$A:$QP,MATCH($A$2-1,'Посуточная ННГ без НГДП'!$A:$A,0)+2,N105)</f>
        <v>-773.873704742539</v>
      </c>
      <c r="G105" s="229" t="n">
        <f aca="false">-INDEX('Посуточная ННГ без НГДП'!$A:$QP,MATCH($A$2-1,'Посуточная ННГ без НГДП'!$A:$A,0)+2,O105)</f>
        <v>-820.812</v>
      </c>
      <c r="H105" s="60" t="n">
        <f aca="false">G105-F105</f>
        <v>-46.9382952574611</v>
      </c>
      <c r="I105" s="62"/>
      <c r="J105" s="61" t="n">
        <f aca="false">-LARGE('Посуточная ННГ без НГДП'!RO9:RO99,1)</f>
        <v>-23003.6655136846</v>
      </c>
      <c r="K105" s="59" t="n">
        <f aca="false">-'Посуточная ННГ без НГДП'!PZ102</f>
        <v>-25031.264</v>
      </c>
      <c r="L105" s="63" t="n">
        <f aca="false">K105-J105</f>
        <v>-2027.59848631541</v>
      </c>
      <c r="M105" s="230"/>
      <c r="N105" s="5" t="n">
        <f aca="false">'Посуточная ННГ без НГДП'!PY3</f>
        <v>441</v>
      </c>
      <c r="O105" s="5" t="n">
        <f aca="false">1+N105</f>
        <v>442</v>
      </c>
      <c r="P105" s="5" t="s">
        <v>100</v>
      </c>
    </row>
    <row r="106" customFormat="false" ht="15.75" hidden="false" customHeight="false" outlineLevel="0" collapsed="false">
      <c r="A106" s="65" t="n">
        <v>16</v>
      </c>
      <c r="B106" s="66" t="s">
        <v>101</v>
      </c>
      <c r="C106" s="67"/>
      <c r="D106" s="68"/>
      <c r="E106" s="69"/>
      <c r="F106" s="188" t="n">
        <f aca="false">F105-F104</f>
        <v>-220.0965555556</v>
      </c>
      <c r="G106" s="199" t="n">
        <f aca="false">G105-G104</f>
        <v>-302.914</v>
      </c>
      <c r="H106" s="69" t="n">
        <v>3</v>
      </c>
      <c r="I106" s="71"/>
      <c r="J106" s="67"/>
      <c r="K106" s="68"/>
      <c r="L106" s="72"/>
      <c r="M106" s="155"/>
    </row>
    <row r="107" customFormat="false" ht="15" hidden="false" customHeight="false" outlineLevel="0" collapsed="false">
      <c r="A107" s="37" t="n">
        <v>17</v>
      </c>
      <c r="B107" s="38" t="s">
        <v>52</v>
      </c>
      <c r="C107" s="39"/>
      <c r="D107" s="40"/>
      <c r="E107" s="41"/>
      <c r="F107" s="231" t="n">
        <f aca="false">INDEX('Посуточная ННГ без НГДП'!$A:$SP,MATCH($A$2-1,'Посуточная ННГ без НГДП'!$A:$A,0)+2,N107)</f>
        <v>742.053726247891</v>
      </c>
      <c r="G107" s="232" t="n">
        <f aca="false">INDEX('Посуточная ННГ без НГДП'!$A:$SP,MATCH($A$2-1,'Посуточная ННГ без НГДП'!$A:$A,0)+2,O107)</f>
        <v>807.460129032259</v>
      </c>
      <c r="H107" s="233" t="n">
        <f aca="false">G107-F107</f>
        <v>65.406402784368</v>
      </c>
      <c r="I107" s="234"/>
      <c r="J107" s="44"/>
      <c r="K107" s="235"/>
      <c r="L107" s="236"/>
      <c r="M107" s="149"/>
      <c r="N107" s="5" t="n">
        <f aca="false">'Посуточная ННГ без НГДП'!RQ3</f>
        <v>485</v>
      </c>
      <c r="O107" s="5" t="n">
        <f aca="false">1+N107</f>
        <v>486</v>
      </c>
      <c r="P107" s="5" t="s">
        <v>102</v>
      </c>
    </row>
    <row r="108" s="247" customFormat="true" ht="15" hidden="true" customHeight="false" outlineLevel="0" collapsed="false">
      <c r="A108" s="237" t="s">
        <v>103</v>
      </c>
      <c r="B108" s="102" t="s">
        <v>491</v>
      </c>
      <c r="C108" s="39"/>
      <c r="D108" s="229"/>
      <c r="E108" s="238"/>
      <c r="F108" s="239"/>
      <c r="G108" s="242" t="n">
        <f aca="false">-'Посуточная ННГ без НГДП'!OM101</f>
        <v>0</v>
      </c>
      <c r="H108" s="858"/>
      <c r="I108" s="241"/>
      <c r="J108" s="239"/>
      <c r="K108" s="242"/>
      <c r="L108" s="243"/>
      <c r="M108" s="103"/>
      <c r="N108" s="245"/>
      <c r="O108" s="245"/>
      <c r="P108" s="245"/>
      <c r="Q108" s="245"/>
      <c r="R108" s="245"/>
      <c r="S108" s="246"/>
      <c r="T108" s="245"/>
    </row>
    <row r="109" customFormat="false" ht="15" hidden="false" customHeight="false" outlineLevel="0" collapsed="false">
      <c r="A109" s="78"/>
      <c r="B109" s="102" t="s">
        <v>54</v>
      </c>
      <c r="C109" s="248"/>
      <c r="D109" s="50"/>
      <c r="E109" s="51"/>
      <c r="F109" s="195"/>
      <c r="G109" s="96"/>
      <c r="H109" s="51" t="n">
        <f aca="false">G109-F109</f>
        <v>0</v>
      </c>
      <c r="I109" s="53"/>
      <c r="J109" s="52"/>
      <c r="K109" s="50"/>
      <c r="L109" s="54"/>
      <c r="M109" s="103"/>
    </row>
    <row r="110" customFormat="false" ht="15" hidden="false" customHeight="false" outlineLevel="0" collapsed="false">
      <c r="A110" s="78"/>
      <c r="B110" s="102" t="s">
        <v>55</v>
      </c>
      <c r="C110" s="39"/>
      <c r="D110" s="50"/>
      <c r="E110" s="51"/>
      <c r="F110" s="195"/>
      <c r="G110" s="96"/>
      <c r="H110" s="205"/>
      <c r="I110" s="53"/>
      <c r="J110" s="52"/>
      <c r="K110" s="50"/>
      <c r="L110" s="54"/>
      <c r="M110" s="103"/>
    </row>
    <row r="111" customFormat="false" ht="15" hidden="false" customHeight="false" outlineLevel="0" collapsed="false">
      <c r="A111" s="249" t="n">
        <f aca="false">A107+1</f>
        <v>18</v>
      </c>
      <c r="B111" s="250" t="s">
        <v>56</v>
      </c>
      <c r="C111" s="248"/>
      <c r="D111" s="215"/>
      <c r="E111" s="212"/>
      <c r="F111" s="190" t="n">
        <f aca="false">-INDEX('Посуточная ННГ без НГДП'!$A:$SP,MATCH($A$2-1,'Посуточная ННГ без НГДП'!$A:$A,0)+2,N111)</f>
        <v>-0</v>
      </c>
      <c r="G111" s="207" t="n">
        <f aca="false">-INDEX('Посуточная ННГ без НГДП'!$A:$SP,MATCH($A$2-1,'Посуточная ННГ без НГДП'!$A:$A,0)+2,O111)-INDEX('Посуточная ННГ без НГДП'!A:SP,MATCH('Доклад ННГ без НГДП'!$A$1-1,'Посуточная ННГ без НГДП'!$A:$A,0)+2,'Посуточная ННГ без НГДП'!OQ3)</f>
        <v>-0</v>
      </c>
      <c r="H111" s="51" t="n">
        <f aca="false">G111-F111</f>
        <v>0</v>
      </c>
      <c r="I111" s="213"/>
      <c r="J111" s="214"/>
      <c r="K111" s="215"/>
      <c r="L111" s="216"/>
      <c r="M111" s="64"/>
      <c r="N111" s="5" t="n">
        <f aca="false">'Посуточная ННГ без НГДП'!OT3</f>
        <v>410</v>
      </c>
      <c r="O111" s="5" t="n">
        <f aca="false">1+N111</f>
        <v>411</v>
      </c>
      <c r="P111" s="5" t="s">
        <v>106</v>
      </c>
    </row>
    <row r="112" customFormat="false" ht="15.75" hidden="false" customHeight="false" outlineLevel="0" collapsed="false">
      <c r="A112" s="251" t="n">
        <f aca="false">A111+1</f>
        <v>19</v>
      </c>
      <c r="B112" s="252" t="s">
        <v>58</v>
      </c>
      <c r="C112" s="253"/>
      <c r="D112" s="254"/>
      <c r="E112" s="255"/>
      <c r="F112" s="256" t="n">
        <f aca="false">INDEX('Посуточная ННГ без НГДП'!$A:$QP,MATCH($A$2-1,'Посуточная ННГ без НГДП'!$A:$A,0)+2,N112)</f>
        <v>0</v>
      </c>
      <c r="G112" s="859" t="n">
        <f aca="false">INDEX('Посуточная ННГ без НГДП'!$A:$QP,MATCH($A$2-1,'Посуточная ННГ без НГДП'!$A:$A,0)+2,O112)</f>
        <v>0</v>
      </c>
      <c r="H112" s="110" t="n">
        <f aca="false">G112-F112</f>
        <v>0</v>
      </c>
      <c r="I112" s="258"/>
      <c r="J112" s="253"/>
      <c r="K112" s="254"/>
      <c r="L112" s="259"/>
      <c r="M112" s="260"/>
      <c r="N112" s="5" t="n">
        <f aca="false">'Посуточная ННГ без НГДП'!HY3</f>
        <v>233</v>
      </c>
      <c r="O112" s="5" t="n">
        <f aca="false">1+N112</f>
        <v>234</v>
      </c>
      <c r="P112" s="5" t="s">
        <v>59</v>
      </c>
    </row>
    <row r="113" customFormat="false" ht="15" hidden="false" customHeight="false" outlineLevel="0" collapsed="false">
      <c r="A113" s="116" t="s">
        <v>107</v>
      </c>
      <c r="B113" s="261" t="str">
        <f aca="false">CONCATENATE("Ожидаемая на ",A1," ",G2)</f>
        <v>Ожидаемая на 31  января</v>
      </c>
      <c r="C113" s="119"/>
      <c r="D113" s="119"/>
      <c r="E113" s="119"/>
      <c r="F113" s="119" t="n">
        <f aca="false">F77+F86+F87+F89+F90+F94+F95+F99+F100+F101+F102+F103+F106+F111+F112</f>
        <v>24104.7684444444</v>
      </c>
      <c r="G113" s="167" t="n">
        <f aca="false">G77+G86+G87+G89+G90+G94+G95+G99+G100+G101+G102+G103+G106+G111+G108+G109+G110+G112</f>
        <v>23428.443</v>
      </c>
      <c r="H113" s="119" t="n">
        <f aca="false">G113-F113</f>
        <v>-676.325444444399</v>
      </c>
      <c r="I113" s="121"/>
      <c r="J113" s="119"/>
      <c r="K113" s="119"/>
      <c r="L113" s="119"/>
      <c r="M113" s="262"/>
    </row>
    <row r="114" customFormat="false" ht="15" hidden="true" customHeight="true" outlineLevel="0" collapsed="false">
      <c r="A114" s="116"/>
      <c r="B114" s="263" t="s">
        <v>108</v>
      </c>
      <c r="C114" s="119"/>
      <c r="D114" s="119"/>
      <c r="E114" s="119"/>
      <c r="F114" s="264" t="n">
        <f aca="false">F113-'Посуточная ННГ без НГДП'!HY99+'Посуточная ННГ без НГДП'!OT99</f>
        <v>24104.7684444444</v>
      </c>
      <c r="G114" s="264" t="n">
        <f aca="false">G113-G111+G112</f>
        <v>23428.443</v>
      </c>
      <c r="H114" s="119"/>
      <c r="I114" s="119"/>
      <c r="J114" s="119"/>
      <c r="K114" s="119"/>
      <c r="L114" s="119"/>
      <c r="M114" s="265"/>
    </row>
    <row r="115" customFormat="false" ht="15.75" hidden="false" customHeight="false" outlineLevel="0" collapsed="false">
      <c r="A115" s="266"/>
      <c r="B115" s="267" t="s">
        <v>109</v>
      </c>
      <c r="C115" s="268"/>
      <c r="D115" s="269"/>
      <c r="E115" s="269"/>
      <c r="F115" s="269" t="n">
        <f aca="false">'Посуточная ННГ без НГДП'!PR102/'Доклад ННГ без НГДП'!A1</f>
        <v>23720.8352302836</v>
      </c>
      <c r="G115" s="269" t="n">
        <f aca="false">'Посуточная ННГ без НГДП'!PS102/'Доклад ННГ без НГДП'!A1</f>
        <v>23238.2892258065</v>
      </c>
      <c r="H115" s="269" t="n">
        <f aca="false">G115-F115</f>
        <v>-482.546004477197</v>
      </c>
      <c r="I115" s="268"/>
      <c r="J115" s="269"/>
      <c r="K115" s="269"/>
      <c r="L115" s="269"/>
      <c r="M115" s="270"/>
      <c r="N115" s="5" t="n">
        <v>139</v>
      </c>
      <c r="O115" s="5" t="n">
        <f aca="false">1+N115</f>
        <v>140</v>
      </c>
      <c r="P115" s="5" t="s">
        <v>32</v>
      </c>
    </row>
    <row r="116" customFormat="false" ht="15" hidden="false" customHeight="false" outlineLevel="0" collapsed="false">
      <c r="C116" s="116"/>
      <c r="D116" s="116"/>
      <c r="E116" s="116"/>
      <c r="G116" s="271" t="n">
        <f aca="false">INDEX('Посуточная ННГ без НГДП'!A:PZ,MATCH('Доклад ННГ без НГДП'!A1,'Посуточная ННГ без НГДП'!A:A,0)+2,'Посуточная ННГ без НГДП'!PS3)</f>
        <v>23095.505</v>
      </c>
    </row>
    <row r="117" customFormat="false" ht="15" hidden="false" customHeight="false" outlineLevel="0" collapsed="false">
      <c r="G117" s="122"/>
    </row>
  </sheetData>
  <sheetProtection sheet="true" password="cf36" formatCells="false" formatColumns="false" formatRows="false" insertColumns="false" insertRows="false" insertHyperlinks="false" deleteColumns="false" deleteRows="false" sort="false" autoFilter="false" pivotTables="false"/>
  <mergeCells count="17">
    <mergeCell ref="A5:A6"/>
    <mergeCell ref="B5:B6"/>
    <mergeCell ref="C5:E5"/>
    <mergeCell ref="F5:H5"/>
    <mergeCell ref="J5:L5"/>
    <mergeCell ref="M39:M40"/>
    <mergeCell ref="A42:A43"/>
    <mergeCell ref="B42:B43"/>
    <mergeCell ref="C42:E42"/>
    <mergeCell ref="F42:H42"/>
    <mergeCell ref="J42:L42"/>
    <mergeCell ref="A75:A76"/>
    <mergeCell ref="B75:B76"/>
    <mergeCell ref="C75:E75"/>
    <mergeCell ref="F75:H75"/>
    <mergeCell ref="J75:L75"/>
    <mergeCell ref="H114:K114"/>
  </mergeCells>
  <conditionalFormatting sqref="G72">
    <cfRule type="expression" priority="2" aboveAverage="0" equalAverage="0" bottom="0" percent="0" rank="0" text="" dxfId="1830">
      <formula>ABS($G$72-$G$116)&gt;10</formula>
    </cfRule>
  </conditionalFormatting>
  <conditionalFormatting sqref="G110">
    <cfRule type="expression" priority="3" aboveAverage="0" equalAverage="0" bottom="0" percent="0" rank="0" text="" dxfId="1831">
      <formula>G110&gt;0</formula>
    </cfRule>
  </conditionalFormatting>
  <conditionalFormatting sqref="G36">
    <cfRule type="expression" priority="4" aboveAverage="0" equalAverage="0" bottom="0" percent="0" rank="0" text="" dxfId="1832">
      <formula>G36&gt;0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SP251"/>
  <sheetViews>
    <sheetView showFormulas="false" showGridLines="true" showRowColHeaders="true" showZeros="true" rightToLeft="false" tabSelected="false" showOutlineSymbols="true" defaultGridColor="true" view="pageBreakPreview" topLeftCell="A1" colorId="64" zoomScale="55" zoomScaleNormal="70" zoomScalePageLayoutView="55" workbookViewId="0">
      <pane xSplit="1" ySplit="6" topLeftCell="MY22" activePane="bottomRight" state="frozen"/>
      <selection pane="topLeft" activeCell="A1" activeCellId="0" sqref="A1"/>
      <selection pane="topRight" activeCell="MY1" activeCellId="0" sqref="MY1"/>
      <selection pane="bottomLeft" activeCell="A22" activeCellId="0" sqref="A22"/>
      <selection pane="bottomRight" activeCell="QE98" activeCellId="0" sqref="QE98"/>
    </sheetView>
  </sheetViews>
  <sheetFormatPr defaultColWidth="9.1484375" defaultRowHeight="15" zeroHeight="false" outlineLevelRow="0" outlineLevelCol="0"/>
  <cols>
    <col collapsed="false" customWidth="false" hidden="false" outlineLevel="0" max="2" min="1" style="273" width="9.14"/>
    <col collapsed="false" customWidth="true" hidden="false" outlineLevel="0" max="5" min="3" style="273" width="10"/>
    <col collapsed="false" customWidth="false" hidden="false" outlineLevel="0" max="9" min="6" style="273" width="9.14"/>
    <col collapsed="false" customWidth="true" hidden="false" outlineLevel="0" max="10" min="10" style="273" width="10.29"/>
    <col collapsed="false" customWidth="false" hidden="false" outlineLevel="0" max="19" min="11" style="273" width="9.14"/>
    <col collapsed="false" customWidth="true" hidden="false" outlineLevel="0" max="21" min="20" style="273" width="9.42"/>
    <col collapsed="false" customWidth="false" hidden="true" outlineLevel="0" max="23" min="22" style="273" width="9.14"/>
    <col collapsed="false" customWidth="false" hidden="false" outlineLevel="0" max="39" min="24" style="273" width="9.14"/>
    <col collapsed="false" customWidth="false" hidden="true" outlineLevel="0" max="41" min="40" style="273" width="9.14"/>
    <col collapsed="false" customWidth="false" hidden="false" outlineLevel="0" max="51" min="42" style="273" width="9.14"/>
    <col collapsed="false" customWidth="false" hidden="true" outlineLevel="0" max="53" min="52" style="273" width="9.14"/>
    <col collapsed="false" customWidth="false" hidden="false" outlineLevel="0" max="63" min="54" style="273" width="9.14"/>
    <col collapsed="false" customWidth="false" hidden="true" outlineLevel="0" max="65" min="64" style="273" width="9.14"/>
    <col collapsed="false" customWidth="false" hidden="false" outlineLevel="0" max="67" min="66" style="273" width="9.14"/>
    <col collapsed="false" customWidth="false" hidden="true" outlineLevel="0" max="69" min="68" style="273" width="9.14"/>
    <col collapsed="false" customWidth="false" hidden="false" outlineLevel="0" max="71" min="70" style="273" width="9.14"/>
    <col collapsed="false" customWidth="false" hidden="true" outlineLevel="0" max="73" min="72" style="273" width="9.14"/>
    <col collapsed="false" customWidth="false" hidden="false" outlineLevel="0" max="83" min="74" style="273" width="9.14"/>
    <col collapsed="false" customWidth="false" hidden="true" outlineLevel="0" max="85" min="84" style="273" width="9.14"/>
    <col collapsed="false" customWidth="true" hidden="false" outlineLevel="0" max="86" min="86" style="273" width="9"/>
    <col collapsed="false" customWidth="false" hidden="false" outlineLevel="0" max="92" min="87" style="273" width="9.14"/>
    <col collapsed="false" customWidth="false" hidden="false" outlineLevel="0" max="99" min="93" style="274" width="9.14"/>
    <col collapsed="false" customWidth="false" hidden="false" outlineLevel="0" max="101" min="100" style="273" width="9.14"/>
    <col collapsed="false" customWidth="false" hidden="true" outlineLevel="0" max="103" min="102" style="273" width="9.14"/>
    <col collapsed="false" customWidth="false" hidden="false" outlineLevel="0" max="157" min="104" style="273" width="9.14"/>
    <col collapsed="false" customWidth="true" hidden="false" outlineLevel="0" max="158" min="158" style="273" width="10.57"/>
    <col collapsed="false" customWidth="true" hidden="true" outlineLevel="0" max="159" min="159" style="273" width="11.57"/>
    <col collapsed="false" customWidth="false" hidden="true" outlineLevel="0" max="160" min="160" style="273" width="9.14"/>
    <col collapsed="false" customWidth="false" hidden="false" outlineLevel="0" max="170" min="161" style="273" width="9.14"/>
    <col collapsed="false" customWidth="false" hidden="true" outlineLevel="0" max="172" min="171" style="273" width="9.14"/>
    <col collapsed="false" customWidth="false" hidden="false" outlineLevel="0" max="173" min="173" style="273" width="9.14"/>
    <col collapsed="false" customWidth="false" hidden="true" outlineLevel="0" max="187" min="174" style="273" width="9.14"/>
    <col collapsed="false" customWidth="false" hidden="false" outlineLevel="0" max="188" min="188" style="274" width="9.14"/>
    <col collapsed="false" customWidth="false" hidden="true" outlineLevel="0" max="203" min="189" style="274" width="9.14"/>
    <col collapsed="false" customWidth="false" hidden="true" outlineLevel="0" max="220" min="204" style="273" width="9.14"/>
    <col collapsed="false" customWidth="false" hidden="false" outlineLevel="0" max="221" min="221" style="273" width="9.14"/>
    <col collapsed="false" customWidth="true" hidden="false" outlineLevel="0" max="222" min="222" style="273" width="10.29"/>
    <col collapsed="false" customWidth="false" hidden="true" outlineLevel="0" max="224" min="223" style="273" width="9.14"/>
    <col collapsed="false" customWidth="false" hidden="false" outlineLevel="0" max="226" min="225" style="273" width="9.14"/>
    <col collapsed="false" customWidth="false" hidden="true" outlineLevel="0" max="228" min="227" style="273" width="9.14"/>
    <col collapsed="false" customWidth="false" hidden="false" outlineLevel="0" max="230" min="229" style="273" width="9.14"/>
    <col collapsed="false" customWidth="false" hidden="true" outlineLevel="0" max="232" min="231" style="273" width="9.14"/>
    <col collapsed="false" customWidth="false" hidden="false" outlineLevel="0" max="234" min="233" style="273" width="9.14"/>
    <col collapsed="false" customWidth="false" hidden="true" outlineLevel="0" max="236" min="235" style="273" width="9.14"/>
    <col collapsed="false" customWidth="false" hidden="false" outlineLevel="0" max="238" min="237" style="273" width="9.14"/>
    <col collapsed="false" customWidth="false" hidden="true" outlineLevel="0" max="240" min="239" style="273" width="9.14"/>
    <col collapsed="false" customWidth="false" hidden="false" outlineLevel="0" max="241" min="241" style="273" width="9.14"/>
    <col collapsed="false" customWidth="false" hidden="true" outlineLevel="0" max="255" min="242" style="273" width="9.14"/>
    <col collapsed="false" customWidth="false" hidden="false" outlineLevel="0" max="256" min="256" style="273" width="9.14"/>
    <col collapsed="false" customWidth="false" hidden="true" outlineLevel="0" max="267" min="257" style="273" width="9.14"/>
    <col collapsed="false" customWidth="true" hidden="true" outlineLevel="0" max="268" min="268" style="273" width="9.57"/>
    <col collapsed="false" customWidth="false" hidden="true" outlineLevel="0" max="295" min="269" style="273" width="9.14"/>
    <col collapsed="false" customWidth="false" hidden="false" outlineLevel="0" max="297" min="296" style="273" width="9.14"/>
    <col collapsed="false" customWidth="false" hidden="true" outlineLevel="0" max="299" min="298" style="273" width="9.14"/>
    <col collapsed="false" customWidth="true" hidden="false" outlineLevel="0" max="308" min="300" style="273" width="9"/>
    <col collapsed="false" customWidth="false" hidden="false" outlineLevel="0" max="331" min="309" style="273" width="9.14"/>
    <col collapsed="false" customWidth="false" hidden="true" outlineLevel="0" max="333" min="332" style="273" width="9.14"/>
    <col collapsed="false" customWidth="false" hidden="false" outlineLevel="0" max="349" min="334" style="273" width="9.14"/>
    <col collapsed="false" customWidth="false" hidden="true" outlineLevel="0" max="351" min="350" style="273" width="9.14"/>
    <col collapsed="false" customWidth="false" hidden="false" outlineLevel="0" max="367" min="352" style="273" width="9.14"/>
    <col collapsed="false" customWidth="false" hidden="true" outlineLevel="0" max="369" min="368" style="273" width="9.14"/>
    <col collapsed="false" customWidth="false" hidden="false" outlineLevel="0" max="371" min="370" style="273" width="9.14"/>
    <col collapsed="false" customWidth="false" hidden="true" outlineLevel="0" max="373" min="372" style="273" width="9.14"/>
    <col collapsed="false" customWidth="false" hidden="false" outlineLevel="0" max="375" min="374" style="273" width="9.14"/>
    <col collapsed="false" customWidth="false" hidden="true" outlineLevel="0" max="377" min="376" style="273" width="9.14"/>
    <col collapsed="false" customWidth="false" hidden="false" outlineLevel="0" max="387" min="378" style="273" width="9.14"/>
    <col collapsed="false" customWidth="false" hidden="true" outlineLevel="0" max="389" min="388" style="273" width="9.14"/>
    <col collapsed="false" customWidth="false" hidden="false" outlineLevel="0" max="391" min="390" style="273" width="9.14"/>
    <col collapsed="false" customWidth="false" hidden="true" outlineLevel="0" max="393" min="392" style="273" width="9.14"/>
    <col collapsed="false" customWidth="false" hidden="false" outlineLevel="0" max="394" min="394" style="273" width="9.14"/>
    <col collapsed="false" customWidth="true" hidden="false" outlineLevel="0" max="395" min="395" style="273" width="10.14"/>
    <col collapsed="false" customWidth="false" hidden="true" outlineLevel="0" max="397" min="396" style="273" width="9.14"/>
    <col collapsed="false" customWidth="false" hidden="false" outlineLevel="0" max="399" min="398" style="273" width="9.14"/>
    <col collapsed="false" customWidth="false" hidden="true" outlineLevel="0" max="401" min="400" style="273" width="9.14"/>
    <col collapsed="false" customWidth="false" hidden="false" outlineLevel="0" max="403" min="402" style="273" width="9.14"/>
    <col collapsed="false" customWidth="false" hidden="true" outlineLevel="0" max="405" min="404" style="273" width="9.14"/>
    <col collapsed="false" customWidth="false" hidden="false" outlineLevel="0" max="407" min="406" style="273" width="9.14"/>
    <col collapsed="false" customWidth="false" hidden="true" outlineLevel="0" max="409" min="408" style="273" width="9.14"/>
    <col collapsed="false" customWidth="false" hidden="false" outlineLevel="0" max="411" min="410" style="273" width="9.14"/>
    <col collapsed="false" customWidth="false" hidden="true" outlineLevel="0" max="413" min="412" style="273" width="9.14"/>
    <col collapsed="false" customWidth="false" hidden="false" outlineLevel="0" max="415" min="414" style="273" width="9.14"/>
    <col collapsed="false" customWidth="false" hidden="true" outlineLevel="0" max="417" min="416" style="273" width="9.14"/>
    <col collapsed="false" customWidth="false" hidden="false" outlineLevel="0" max="419" min="418" style="273" width="9.14"/>
    <col collapsed="false" customWidth="false" hidden="true" outlineLevel="0" max="421" min="420" style="273" width="9.14"/>
    <col collapsed="false" customWidth="false" hidden="false" outlineLevel="0" max="423" min="422" style="273" width="9.14"/>
    <col collapsed="false" customWidth="false" hidden="true" outlineLevel="0" max="433" min="424" style="273" width="9.14"/>
    <col collapsed="false" customWidth="true" hidden="false" outlineLevel="0" max="434" min="434" style="273" width="10.71"/>
    <col collapsed="false" customWidth="true" hidden="false" outlineLevel="0" max="435" min="435" style="273" width="11"/>
    <col collapsed="false" customWidth="true" hidden="true" outlineLevel="0" max="436" min="436" style="273" width="11"/>
    <col collapsed="false" customWidth="false" hidden="true" outlineLevel="0" max="437" min="437" style="273" width="9.14"/>
    <col collapsed="false" customWidth="true" hidden="true" outlineLevel="0" max="438" min="438" style="273" width="11"/>
    <col collapsed="false" customWidth="true" hidden="true" outlineLevel="0" max="439" min="439" style="273" width="10.71"/>
    <col collapsed="false" customWidth="true" hidden="true" outlineLevel="0" max="440" min="440" style="273" width="10.42"/>
    <col collapsed="false" customWidth="false" hidden="false" outlineLevel="0" max="441" min="441" style="273" width="9.14"/>
    <col collapsed="false" customWidth="true" hidden="false" outlineLevel="0" max="442" min="442" style="273" width="10.85"/>
    <col collapsed="false" customWidth="false" hidden="false" outlineLevel="0" max="443" min="443" style="132" width="9.14"/>
    <col collapsed="false" customWidth="false" hidden="false" outlineLevel="0" max="445" min="444" style="273" width="9.14"/>
    <col collapsed="false" customWidth="true" hidden="false" outlineLevel="0" max="446" min="446" style="273" width="17.57"/>
    <col collapsed="false" customWidth="true" hidden="false" outlineLevel="0" max="447" min="447" style="273" width="10.85"/>
    <col collapsed="false" customWidth="false" hidden="false" outlineLevel="0" max="452" min="448" style="273" width="9.14"/>
    <col collapsed="false" customWidth="false" hidden="true" outlineLevel="0" max="456" min="453" style="273" width="9.14"/>
    <col collapsed="false" customWidth="true" hidden="true" outlineLevel="0" max="458" min="457" style="273" width="11.53"/>
    <col collapsed="false" customWidth="true" hidden="true" outlineLevel="0" max="474" min="459" style="127" width="11.53"/>
    <col collapsed="false" customWidth="true" hidden="true" outlineLevel="0" max="475" min="475" style="127" width="12.71"/>
    <col collapsed="false" customWidth="true" hidden="true" outlineLevel="0" max="476" min="476" style="127" width="12.15"/>
    <col collapsed="false" customWidth="true" hidden="true" outlineLevel="0" max="482" min="477" style="127" width="11.53"/>
    <col collapsed="false" customWidth="true" hidden="true" outlineLevel="0" max="483" min="483" style="127" width="12.15"/>
    <col collapsed="false" customWidth="true" hidden="true" outlineLevel="0" max="484" min="484" style="127" width="11.57"/>
    <col collapsed="false" customWidth="true" hidden="true" outlineLevel="0" max="485" min="485" style="127" width="11.71"/>
    <col collapsed="false" customWidth="true" hidden="true" outlineLevel="0" max="488" min="486" style="127" width="11.14"/>
    <col collapsed="false" customWidth="true" hidden="true" outlineLevel="0" max="504" min="489" style="273" width="11.53"/>
    <col collapsed="false" customWidth="true" hidden="true" outlineLevel="0" max="505" min="505" style="273" width="13"/>
    <col collapsed="false" customWidth="true" hidden="true" outlineLevel="0" max="506" min="506" style="273" width="12.29"/>
    <col collapsed="false" customWidth="true" hidden="true" outlineLevel="0" max="509" min="507" style="273" width="14.71"/>
    <col collapsed="false" customWidth="true" hidden="true" outlineLevel="0" max="510" min="510" style="273" width="14.14"/>
    <col collapsed="false" customWidth="false" hidden="false" outlineLevel="0" max="16384" min="511" style="273" width="9.14"/>
  </cols>
  <sheetData>
    <row r="1" customFormat="false" ht="22.5" hidden="false" customHeight="true" outlineLevel="0" collapsed="false">
      <c r="A1" s="275" t="str">
        <f aca="false">CONCATENATE(Посуточная!A1," без НГДП")</f>
        <v>Анализ и прогноз выполнения графика добычи за Январь 2024 ГПН ННГ без НГДП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  <c r="AE1" s="275"/>
      <c r="AF1" s="275"/>
      <c r="AG1" s="275"/>
      <c r="AH1" s="275"/>
      <c r="AI1" s="275"/>
      <c r="AJ1" s="275"/>
      <c r="AK1" s="275"/>
      <c r="AL1" s="275"/>
      <c r="AM1" s="275"/>
      <c r="AN1" s="275"/>
      <c r="AO1" s="275"/>
      <c r="AP1" s="275"/>
      <c r="AQ1" s="275"/>
      <c r="AR1" s="275"/>
      <c r="AS1" s="275"/>
      <c r="AT1" s="275"/>
      <c r="AU1" s="275"/>
      <c r="AV1" s="275"/>
      <c r="AW1" s="275"/>
      <c r="AX1" s="275"/>
      <c r="AY1" s="275"/>
      <c r="AZ1" s="275"/>
      <c r="BA1" s="275"/>
      <c r="BB1" s="275"/>
      <c r="BC1" s="275"/>
      <c r="BD1" s="275"/>
      <c r="BE1" s="275"/>
      <c r="BF1" s="275"/>
      <c r="BG1" s="275"/>
      <c r="BH1" s="275"/>
      <c r="BI1" s="275"/>
      <c r="BJ1" s="275"/>
      <c r="BK1" s="275"/>
      <c r="BL1" s="275"/>
      <c r="BM1" s="275"/>
      <c r="BN1" s="275"/>
      <c r="BO1" s="275"/>
    </row>
    <row r="2" customFormat="false" ht="15" hidden="false" customHeight="true" outlineLevel="0" collapsed="false">
      <c r="A2" s="276" t="s">
        <v>114</v>
      </c>
      <c r="B2" s="276"/>
      <c r="C2" s="276"/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AP2" s="277"/>
      <c r="AQ2" s="277"/>
      <c r="AR2" s="277"/>
      <c r="AS2" s="277"/>
      <c r="HN2" s="278"/>
      <c r="PR2" s="279" t="n">
        <f aca="false">Посуточная!VG2-Посуточная_НГДП!KH2</f>
        <v>23951.005</v>
      </c>
      <c r="PS2" s="127"/>
      <c r="PY2" s="279" t="n">
        <f aca="false">Посуточная!VN2-Посуточная_НГДП!KO2</f>
        <v>553.777149186939</v>
      </c>
      <c r="PZ2" s="860" t="n">
        <f aca="false">QE7</f>
        <v>517.898</v>
      </c>
    </row>
    <row r="3" customFormat="false" ht="15.75" hidden="false" customHeight="false" outlineLevel="0" collapsed="false">
      <c r="B3" s="273" t="n">
        <f aca="false">COLUMN()</f>
        <v>2</v>
      </c>
      <c r="C3" s="273" t="n">
        <f aca="false">COLUMN()</f>
        <v>3</v>
      </c>
      <c r="D3" s="273" t="n">
        <f aca="false">COLUMN()</f>
        <v>4</v>
      </c>
      <c r="E3" s="273" t="n">
        <f aca="false">COLUMN()</f>
        <v>5</v>
      </c>
      <c r="F3" s="273" t="n">
        <f aca="false">COLUMN()</f>
        <v>6</v>
      </c>
      <c r="G3" s="273" t="n">
        <f aca="false">COLUMN()</f>
        <v>7</v>
      </c>
      <c r="H3" s="273" t="n">
        <f aca="false">COLUMN()</f>
        <v>8</v>
      </c>
      <c r="I3" s="273" t="n">
        <f aca="false">COLUMN()</f>
        <v>9</v>
      </c>
      <c r="J3" s="273" t="n">
        <f aca="false">COLUMN()</f>
        <v>10</v>
      </c>
      <c r="K3" s="273" t="n">
        <f aca="false">COLUMN()</f>
        <v>11</v>
      </c>
      <c r="L3" s="273" t="n">
        <f aca="false">COLUMN()</f>
        <v>12</v>
      </c>
      <c r="M3" s="273" t="n">
        <f aca="false">COLUMN()</f>
        <v>13</v>
      </c>
      <c r="N3" s="273" t="n">
        <f aca="false">COLUMN()</f>
        <v>14</v>
      </c>
      <c r="O3" s="273" t="n">
        <f aca="false">COLUMN()</f>
        <v>15</v>
      </c>
      <c r="P3" s="273" t="n">
        <f aca="false">COLUMN()</f>
        <v>16</v>
      </c>
      <c r="Q3" s="273" t="n">
        <f aca="false">COLUMN()</f>
        <v>17</v>
      </c>
      <c r="R3" s="273" t="n">
        <f aca="false">COLUMN()</f>
        <v>18</v>
      </c>
      <c r="S3" s="273" t="n">
        <f aca="false">COLUMN()</f>
        <v>19</v>
      </c>
      <c r="T3" s="273" t="n">
        <f aca="false">COLUMN()</f>
        <v>20</v>
      </c>
      <c r="U3" s="273" t="n">
        <f aca="false">COLUMN()</f>
        <v>21</v>
      </c>
      <c r="V3" s="273" t="n">
        <f aca="false">COLUMN()</f>
        <v>22</v>
      </c>
      <c r="W3" s="273" t="n">
        <f aca="false">COLUMN()</f>
        <v>23</v>
      </c>
      <c r="X3" s="273" t="n">
        <f aca="false">COLUMN()</f>
        <v>24</v>
      </c>
      <c r="Y3" s="273" t="n">
        <f aca="false">COLUMN()</f>
        <v>25</v>
      </c>
      <c r="Z3" s="273" t="n">
        <f aca="false">COLUMN()</f>
        <v>26</v>
      </c>
      <c r="AA3" s="273" t="n">
        <f aca="false">COLUMN()</f>
        <v>27</v>
      </c>
      <c r="AB3" s="273" t="n">
        <f aca="false">COLUMN()</f>
        <v>28</v>
      </c>
      <c r="AC3" s="273" t="n">
        <f aca="false">COLUMN()</f>
        <v>29</v>
      </c>
      <c r="AD3" s="273" t="n">
        <f aca="false">COLUMN()</f>
        <v>30</v>
      </c>
      <c r="AE3" s="273" t="n">
        <f aca="false">COLUMN()</f>
        <v>31</v>
      </c>
      <c r="AF3" s="273" t="n">
        <f aca="false">COLUMN()</f>
        <v>32</v>
      </c>
      <c r="AG3" s="273" t="n">
        <f aca="false">COLUMN()</f>
        <v>33</v>
      </c>
      <c r="AH3" s="273" t="n">
        <f aca="false">COLUMN()</f>
        <v>34</v>
      </c>
      <c r="AI3" s="273" t="n">
        <f aca="false">COLUMN()</f>
        <v>35</v>
      </c>
      <c r="AJ3" s="273" t="n">
        <f aca="false">COLUMN()</f>
        <v>36</v>
      </c>
      <c r="AK3" s="273" t="n">
        <f aca="false">COLUMN()</f>
        <v>37</v>
      </c>
      <c r="AL3" s="273" t="n">
        <f aca="false">COLUMN()</f>
        <v>38</v>
      </c>
      <c r="AM3" s="273" t="n">
        <f aca="false">COLUMN()</f>
        <v>39</v>
      </c>
      <c r="AN3" s="273" t="n">
        <f aca="false">COLUMN()</f>
        <v>40</v>
      </c>
      <c r="AO3" s="273" t="n">
        <f aca="false">COLUMN()</f>
        <v>41</v>
      </c>
      <c r="AP3" s="273" t="n">
        <f aca="false">COLUMN()</f>
        <v>42</v>
      </c>
      <c r="AQ3" s="273" t="n">
        <f aca="false">COLUMN()</f>
        <v>43</v>
      </c>
      <c r="AR3" s="273" t="n">
        <f aca="false">COLUMN()</f>
        <v>44</v>
      </c>
      <c r="AS3" s="273" t="n">
        <f aca="false">COLUMN()</f>
        <v>45</v>
      </c>
      <c r="AT3" s="273" t="n">
        <f aca="false">COLUMN()</f>
        <v>46</v>
      </c>
      <c r="AU3" s="273" t="n">
        <f aca="false">COLUMN()</f>
        <v>47</v>
      </c>
      <c r="AV3" s="273" t="n">
        <f aca="false">COLUMN()</f>
        <v>48</v>
      </c>
      <c r="AW3" s="273" t="n">
        <f aca="false">COLUMN()</f>
        <v>49</v>
      </c>
      <c r="AX3" s="273" t="n">
        <f aca="false">COLUMN()</f>
        <v>50</v>
      </c>
      <c r="AY3" s="273" t="n">
        <f aca="false">COLUMN()</f>
        <v>51</v>
      </c>
      <c r="AZ3" s="273" t="n">
        <f aca="false">COLUMN()</f>
        <v>52</v>
      </c>
      <c r="BA3" s="273" t="n">
        <f aca="false">COLUMN()</f>
        <v>53</v>
      </c>
      <c r="BB3" s="273" t="n">
        <f aca="false">COLUMN()</f>
        <v>54</v>
      </c>
      <c r="BC3" s="273" t="n">
        <f aca="false">COLUMN()</f>
        <v>55</v>
      </c>
      <c r="BD3" s="273" t="n">
        <f aca="false">COLUMN()</f>
        <v>56</v>
      </c>
      <c r="BE3" s="273" t="n">
        <f aca="false">COLUMN()</f>
        <v>57</v>
      </c>
      <c r="BF3" s="273" t="n">
        <f aca="false">COLUMN()</f>
        <v>58</v>
      </c>
      <c r="BG3" s="273" t="n">
        <f aca="false">COLUMN()</f>
        <v>59</v>
      </c>
      <c r="BH3" s="273" t="n">
        <f aca="false">COLUMN()</f>
        <v>60</v>
      </c>
      <c r="BI3" s="273" t="n">
        <f aca="false">COLUMN()</f>
        <v>61</v>
      </c>
      <c r="BJ3" s="273" t="n">
        <f aca="false">COLUMN()</f>
        <v>62</v>
      </c>
      <c r="BK3" s="273" t="n">
        <f aca="false">COLUMN()</f>
        <v>63</v>
      </c>
      <c r="BL3" s="273" t="n">
        <f aca="false">COLUMN()</f>
        <v>64</v>
      </c>
      <c r="BM3" s="273" t="n">
        <f aca="false">COLUMN()</f>
        <v>65</v>
      </c>
      <c r="BN3" s="273" t="n">
        <f aca="false">COLUMN()</f>
        <v>66</v>
      </c>
      <c r="BO3" s="273" t="n">
        <f aca="false">COLUMN()</f>
        <v>67</v>
      </c>
      <c r="BP3" s="273" t="n">
        <f aca="false">COLUMN()</f>
        <v>68</v>
      </c>
      <c r="BQ3" s="273" t="n">
        <f aca="false">COLUMN()</f>
        <v>69</v>
      </c>
      <c r="BR3" s="273" t="n">
        <f aca="false">COLUMN()</f>
        <v>70</v>
      </c>
      <c r="BS3" s="273" t="n">
        <f aca="false">COLUMN()</f>
        <v>71</v>
      </c>
      <c r="BT3" s="273" t="n">
        <f aca="false">COLUMN()</f>
        <v>72</v>
      </c>
      <c r="BU3" s="273" t="n">
        <f aca="false">COLUMN()</f>
        <v>73</v>
      </c>
      <c r="BV3" s="273" t="n">
        <f aca="false">COLUMN()</f>
        <v>74</v>
      </c>
      <c r="BW3" s="273" t="n">
        <f aca="false">COLUMN()</f>
        <v>75</v>
      </c>
      <c r="BX3" s="273" t="n">
        <f aca="false">COLUMN()</f>
        <v>76</v>
      </c>
      <c r="BY3" s="273" t="n">
        <f aca="false">COLUMN()</f>
        <v>77</v>
      </c>
      <c r="BZ3" s="273" t="n">
        <f aca="false">COLUMN()</f>
        <v>78</v>
      </c>
      <c r="CA3" s="273" t="n">
        <f aca="false">COLUMN()</f>
        <v>79</v>
      </c>
      <c r="CB3" s="273" t="n">
        <f aca="false">COLUMN()</f>
        <v>80</v>
      </c>
      <c r="CC3" s="273" t="n">
        <f aca="false">COLUMN()</f>
        <v>81</v>
      </c>
      <c r="CD3" s="273" t="n">
        <f aca="false">COLUMN()</f>
        <v>82</v>
      </c>
      <c r="CE3" s="273" t="n">
        <f aca="false">COLUMN()</f>
        <v>83</v>
      </c>
      <c r="CF3" s="273" t="n">
        <f aca="false">COLUMN()</f>
        <v>84</v>
      </c>
      <c r="CG3" s="273" t="n">
        <f aca="false">COLUMN()</f>
        <v>85</v>
      </c>
      <c r="CH3" s="273" t="n">
        <f aca="false">COLUMN()</f>
        <v>86</v>
      </c>
      <c r="CI3" s="273" t="n">
        <f aca="false">COLUMN()</f>
        <v>87</v>
      </c>
      <c r="CJ3" s="273" t="n">
        <f aca="false">COLUMN()</f>
        <v>88</v>
      </c>
      <c r="CK3" s="273" t="n">
        <f aca="false">COLUMN()</f>
        <v>89</v>
      </c>
      <c r="CL3" s="273" t="n">
        <f aca="false">COLUMN()</f>
        <v>90</v>
      </c>
      <c r="CM3" s="273" t="n">
        <f aca="false">COLUMN()</f>
        <v>91</v>
      </c>
      <c r="CN3" s="273" t="n">
        <f aca="false">COLUMN()</f>
        <v>92</v>
      </c>
      <c r="CO3" s="273" t="n">
        <f aca="false">COLUMN()</f>
        <v>93</v>
      </c>
      <c r="CP3" s="273" t="n">
        <f aca="false">COLUMN()</f>
        <v>94</v>
      </c>
      <c r="CQ3" s="273" t="n">
        <f aca="false">COLUMN()</f>
        <v>95</v>
      </c>
      <c r="CR3" s="273" t="n">
        <f aca="false">COLUMN()</f>
        <v>96</v>
      </c>
      <c r="CS3" s="273" t="n">
        <f aca="false">COLUMN()</f>
        <v>97</v>
      </c>
      <c r="CT3" s="273" t="n">
        <f aca="false">COLUMN()</f>
        <v>98</v>
      </c>
      <c r="CU3" s="273" t="n">
        <f aca="false">COLUMN()</f>
        <v>99</v>
      </c>
      <c r="CV3" s="273" t="n">
        <f aca="false">COLUMN()</f>
        <v>100</v>
      </c>
      <c r="CW3" s="273" t="n">
        <f aca="false">COLUMN()</f>
        <v>101</v>
      </c>
      <c r="CX3" s="273" t="n">
        <f aca="false">COLUMN()</f>
        <v>102</v>
      </c>
      <c r="CY3" s="273" t="n">
        <f aca="false">COLUMN()</f>
        <v>103</v>
      </c>
      <c r="CZ3" s="273" t="n">
        <f aca="false">COLUMN()</f>
        <v>104</v>
      </c>
      <c r="DA3" s="273" t="n">
        <f aca="false">COLUMN()</f>
        <v>105</v>
      </c>
      <c r="DB3" s="273" t="n">
        <f aca="false">COLUMN()</f>
        <v>106</v>
      </c>
      <c r="DC3" s="273" t="n">
        <f aca="false">COLUMN()</f>
        <v>107</v>
      </c>
      <c r="DD3" s="273" t="n">
        <f aca="false">COLUMN()</f>
        <v>108</v>
      </c>
      <c r="DE3" s="273" t="n">
        <f aca="false">COLUMN()</f>
        <v>109</v>
      </c>
      <c r="DF3" s="273" t="n">
        <f aca="false">COLUMN()</f>
        <v>110</v>
      </c>
      <c r="DG3" s="273" t="n">
        <f aca="false">COLUMN()</f>
        <v>111</v>
      </c>
      <c r="DH3" s="273" t="n">
        <f aca="false">COLUMN()</f>
        <v>112</v>
      </c>
      <c r="DI3" s="273" t="n">
        <f aca="false">COLUMN()</f>
        <v>113</v>
      </c>
      <c r="DJ3" s="273" t="n">
        <f aca="false">COLUMN()</f>
        <v>114</v>
      </c>
      <c r="DK3" s="273" t="n">
        <f aca="false">COLUMN()</f>
        <v>115</v>
      </c>
      <c r="DL3" s="273" t="n">
        <f aca="false">COLUMN()</f>
        <v>116</v>
      </c>
      <c r="DM3" s="273" t="n">
        <f aca="false">COLUMN()</f>
        <v>117</v>
      </c>
      <c r="DN3" s="273" t="n">
        <f aca="false">COLUMN()</f>
        <v>118</v>
      </c>
      <c r="DO3" s="273" t="n">
        <f aca="false">COLUMN()</f>
        <v>119</v>
      </c>
      <c r="DP3" s="273" t="n">
        <f aca="false">COLUMN()</f>
        <v>120</v>
      </c>
      <c r="DQ3" s="273" t="n">
        <f aca="false">COLUMN()</f>
        <v>121</v>
      </c>
      <c r="DR3" s="273" t="n">
        <f aca="false">COLUMN()</f>
        <v>122</v>
      </c>
      <c r="DS3" s="273" t="n">
        <f aca="false">COLUMN()</f>
        <v>123</v>
      </c>
      <c r="DT3" s="273" t="n">
        <f aca="false">COLUMN()</f>
        <v>124</v>
      </c>
      <c r="DU3" s="273" t="n">
        <f aca="false">COLUMN()</f>
        <v>125</v>
      </c>
      <c r="DV3" s="273" t="n">
        <f aca="false">COLUMN()</f>
        <v>126</v>
      </c>
      <c r="DW3" s="273" t="n">
        <f aca="false">COLUMN()</f>
        <v>127</v>
      </c>
      <c r="DX3" s="273" t="n">
        <f aca="false">COLUMN()</f>
        <v>128</v>
      </c>
      <c r="DY3" s="273" t="n">
        <f aca="false">COLUMN()</f>
        <v>129</v>
      </c>
      <c r="DZ3" s="273" t="n">
        <f aca="false">COLUMN()</f>
        <v>130</v>
      </c>
      <c r="EA3" s="273" t="n">
        <f aca="false">COLUMN()</f>
        <v>131</v>
      </c>
      <c r="EB3" s="273" t="n">
        <f aca="false">COLUMN()</f>
        <v>132</v>
      </c>
      <c r="EC3" s="273" t="n">
        <f aca="false">COLUMN()</f>
        <v>133</v>
      </c>
      <c r="ED3" s="273" t="n">
        <f aca="false">COLUMN()</f>
        <v>134</v>
      </c>
      <c r="EE3" s="273" t="n">
        <f aca="false">COLUMN()</f>
        <v>135</v>
      </c>
      <c r="EF3" s="273" t="n">
        <f aca="false">COLUMN()</f>
        <v>136</v>
      </c>
      <c r="EG3" s="273" t="n">
        <f aca="false">COLUMN()</f>
        <v>137</v>
      </c>
      <c r="EH3" s="273" t="n">
        <f aca="false">COLUMN()</f>
        <v>138</v>
      </c>
      <c r="EI3" s="273" t="n">
        <f aca="false">COLUMN()</f>
        <v>139</v>
      </c>
      <c r="EJ3" s="273" t="n">
        <f aca="false">COLUMN()</f>
        <v>140</v>
      </c>
      <c r="EK3" s="273" t="n">
        <f aca="false">COLUMN()</f>
        <v>141</v>
      </c>
      <c r="EL3" s="273" t="n">
        <f aca="false">COLUMN()</f>
        <v>142</v>
      </c>
      <c r="EM3" s="273" t="n">
        <f aca="false">COLUMN()</f>
        <v>143</v>
      </c>
      <c r="EN3" s="273" t="n">
        <f aca="false">COLUMN()</f>
        <v>144</v>
      </c>
      <c r="EO3" s="273" t="n">
        <f aca="false">COLUMN()</f>
        <v>145</v>
      </c>
      <c r="EP3" s="273" t="n">
        <f aca="false">COLUMN()</f>
        <v>146</v>
      </c>
      <c r="EQ3" s="273" t="n">
        <f aca="false">COLUMN()</f>
        <v>147</v>
      </c>
      <c r="ER3" s="273" t="n">
        <f aca="false">COLUMN()</f>
        <v>148</v>
      </c>
      <c r="ES3" s="273" t="n">
        <f aca="false">COLUMN()</f>
        <v>149</v>
      </c>
      <c r="ET3" s="273" t="n">
        <f aca="false">COLUMN()</f>
        <v>150</v>
      </c>
      <c r="EU3" s="273" t="n">
        <f aca="false">COLUMN()</f>
        <v>151</v>
      </c>
      <c r="EV3" s="273" t="n">
        <f aca="false">COLUMN()</f>
        <v>152</v>
      </c>
      <c r="EW3" s="273" t="n">
        <f aca="false">COLUMN()</f>
        <v>153</v>
      </c>
      <c r="EX3" s="273" t="n">
        <f aca="false">COLUMN()</f>
        <v>154</v>
      </c>
      <c r="EY3" s="273" t="n">
        <f aca="false">COLUMN()</f>
        <v>155</v>
      </c>
      <c r="EZ3" s="273" t="n">
        <f aca="false">COLUMN()</f>
        <v>156</v>
      </c>
      <c r="FA3" s="273" t="n">
        <f aca="false">COLUMN()</f>
        <v>157</v>
      </c>
      <c r="FB3" s="273" t="n">
        <f aca="false">COLUMN()</f>
        <v>158</v>
      </c>
      <c r="FC3" s="273" t="n">
        <f aca="false">COLUMN()</f>
        <v>159</v>
      </c>
      <c r="FD3" s="273" t="n">
        <f aca="false">COLUMN()</f>
        <v>160</v>
      </c>
      <c r="FE3" s="273" t="n">
        <f aca="false">COLUMN()</f>
        <v>161</v>
      </c>
      <c r="FF3" s="273" t="n">
        <f aca="false">COLUMN()</f>
        <v>162</v>
      </c>
      <c r="FG3" s="273" t="n">
        <f aca="false">COLUMN()</f>
        <v>163</v>
      </c>
      <c r="FH3" s="273" t="n">
        <f aca="false">COLUMN()</f>
        <v>164</v>
      </c>
      <c r="FI3" s="273" t="n">
        <f aca="false">COLUMN()</f>
        <v>165</v>
      </c>
      <c r="FJ3" s="273" t="n">
        <f aca="false">COLUMN()</f>
        <v>166</v>
      </c>
      <c r="FK3" s="273" t="n">
        <f aca="false">COLUMN()</f>
        <v>167</v>
      </c>
      <c r="FL3" s="273" t="n">
        <f aca="false">COLUMN()</f>
        <v>168</v>
      </c>
      <c r="FM3" s="273" t="n">
        <f aca="false">COLUMN()</f>
        <v>169</v>
      </c>
      <c r="FN3" s="273" t="n">
        <f aca="false">COLUMN()</f>
        <v>170</v>
      </c>
      <c r="FO3" s="273" t="n">
        <f aca="false">COLUMN()</f>
        <v>171</v>
      </c>
      <c r="FP3" s="273" t="n">
        <f aca="false">COLUMN()</f>
        <v>172</v>
      </c>
      <c r="FQ3" s="273" t="n">
        <f aca="false">COLUMN()</f>
        <v>173</v>
      </c>
      <c r="FR3" s="273" t="n">
        <f aca="false">COLUMN()</f>
        <v>174</v>
      </c>
      <c r="FS3" s="273" t="n">
        <f aca="false">COLUMN()</f>
        <v>175</v>
      </c>
      <c r="FT3" s="273" t="n">
        <f aca="false">COLUMN()</f>
        <v>176</v>
      </c>
      <c r="FU3" s="273" t="n">
        <f aca="false">COLUMN()</f>
        <v>177</v>
      </c>
      <c r="FV3" s="273" t="n">
        <f aca="false">COLUMN()</f>
        <v>178</v>
      </c>
      <c r="FW3" s="273" t="n">
        <f aca="false">COLUMN()</f>
        <v>179</v>
      </c>
      <c r="FX3" s="273" t="n">
        <f aca="false">COLUMN()</f>
        <v>180</v>
      </c>
      <c r="FY3" s="273" t="n">
        <f aca="false">COLUMN()</f>
        <v>181</v>
      </c>
      <c r="FZ3" s="273" t="n">
        <f aca="false">COLUMN()</f>
        <v>182</v>
      </c>
      <c r="GA3" s="273" t="n">
        <f aca="false">COLUMN()</f>
        <v>183</v>
      </c>
      <c r="GB3" s="273" t="n">
        <f aca="false">COLUMN()</f>
        <v>184</v>
      </c>
      <c r="GC3" s="273" t="n">
        <f aca="false">COLUMN()</f>
        <v>185</v>
      </c>
      <c r="GD3" s="273" t="n">
        <f aca="false">COLUMN()</f>
        <v>186</v>
      </c>
      <c r="GE3" s="273" t="n">
        <f aca="false">COLUMN()</f>
        <v>187</v>
      </c>
      <c r="GF3" s="273" t="n">
        <f aca="false">COLUMN()</f>
        <v>188</v>
      </c>
      <c r="GG3" s="273" t="n">
        <f aca="false">COLUMN()</f>
        <v>189</v>
      </c>
      <c r="GH3" s="273" t="n">
        <f aca="false">COLUMN()</f>
        <v>190</v>
      </c>
      <c r="GI3" s="273" t="n">
        <f aca="false">COLUMN()</f>
        <v>191</v>
      </c>
      <c r="GJ3" s="273" t="n">
        <f aca="false">COLUMN()</f>
        <v>192</v>
      </c>
      <c r="GK3" s="273" t="n">
        <f aca="false">COLUMN()</f>
        <v>193</v>
      </c>
      <c r="GL3" s="273" t="n">
        <f aca="false">COLUMN()</f>
        <v>194</v>
      </c>
      <c r="GM3" s="273" t="n">
        <f aca="false">COLUMN()</f>
        <v>195</v>
      </c>
      <c r="GN3" s="273" t="n">
        <f aca="false">COLUMN()</f>
        <v>196</v>
      </c>
      <c r="GO3" s="273" t="n">
        <f aca="false">COLUMN()</f>
        <v>197</v>
      </c>
      <c r="GP3" s="273" t="n">
        <f aca="false">COLUMN()</f>
        <v>198</v>
      </c>
      <c r="GQ3" s="273" t="n">
        <f aca="false">COLUMN()</f>
        <v>199</v>
      </c>
      <c r="GR3" s="273" t="n">
        <f aca="false">COLUMN()</f>
        <v>200</v>
      </c>
      <c r="GS3" s="273" t="n">
        <f aca="false">COLUMN()</f>
        <v>201</v>
      </c>
      <c r="GT3" s="273" t="n">
        <f aca="false">COLUMN()</f>
        <v>202</v>
      </c>
      <c r="GU3" s="273" t="n">
        <f aca="false">COLUMN()</f>
        <v>203</v>
      </c>
      <c r="GV3" s="273" t="n">
        <f aca="false">COLUMN()</f>
        <v>204</v>
      </c>
      <c r="GW3" s="273" t="n">
        <f aca="false">COLUMN()</f>
        <v>205</v>
      </c>
      <c r="GX3" s="273" t="n">
        <f aca="false">COLUMN()</f>
        <v>206</v>
      </c>
      <c r="GY3" s="273" t="n">
        <f aca="false">COLUMN()</f>
        <v>207</v>
      </c>
      <c r="GZ3" s="273" t="n">
        <f aca="false">COLUMN()</f>
        <v>208</v>
      </c>
      <c r="HA3" s="273" t="n">
        <f aca="false">COLUMN()</f>
        <v>209</v>
      </c>
      <c r="HB3" s="273" t="n">
        <f aca="false">COLUMN()</f>
        <v>210</v>
      </c>
      <c r="HC3" s="273" t="n">
        <f aca="false">COLUMN()</f>
        <v>211</v>
      </c>
      <c r="HD3" s="273" t="n">
        <f aca="false">COLUMN()</f>
        <v>212</v>
      </c>
      <c r="HE3" s="273" t="n">
        <f aca="false">COLUMN()</f>
        <v>213</v>
      </c>
      <c r="HF3" s="273" t="n">
        <f aca="false">COLUMN()</f>
        <v>214</v>
      </c>
      <c r="HG3" s="273" t="n">
        <f aca="false">COLUMN()</f>
        <v>215</v>
      </c>
      <c r="HH3" s="273" t="n">
        <f aca="false">COLUMN()</f>
        <v>216</v>
      </c>
      <c r="HI3" s="273" t="n">
        <f aca="false">COLUMN()</f>
        <v>217</v>
      </c>
      <c r="HJ3" s="273" t="n">
        <f aca="false">COLUMN()</f>
        <v>218</v>
      </c>
      <c r="HK3" s="273" t="n">
        <f aca="false">COLUMN()</f>
        <v>219</v>
      </c>
      <c r="HL3" s="273" t="n">
        <f aca="false">COLUMN()</f>
        <v>220</v>
      </c>
      <c r="HM3" s="273" t="n">
        <f aca="false">COLUMN()</f>
        <v>221</v>
      </c>
      <c r="HN3" s="273" t="n">
        <f aca="false">COLUMN()</f>
        <v>222</v>
      </c>
      <c r="HO3" s="273" t="n">
        <f aca="false">COLUMN()</f>
        <v>223</v>
      </c>
      <c r="HP3" s="273" t="n">
        <f aca="false">COLUMN()</f>
        <v>224</v>
      </c>
      <c r="HQ3" s="273" t="n">
        <f aca="false">COLUMN()</f>
        <v>225</v>
      </c>
      <c r="HR3" s="273" t="n">
        <f aca="false">COLUMN()</f>
        <v>226</v>
      </c>
      <c r="HS3" s="273" t="n">
        <f aca="false">COLUMN()</f>
        <v>227</v>
      </c>
      <c r="HT3" s="273" t="n">
        <f aca="false">COLUMN()</f>
        <v>228</v>
      </c>
      <c r="HU3" s="273" t="n">
        <f aca="false">COLUMN()</f>
        <v>229</v>
      </c>
      <c r="HV3" s="273" t="n">
        <f aca="false">COLUMN()</f>
        <v>230</v>
      </c>
      <c r="HW3" s="273" t="n">
        <f aca="false">COLUMN()</f>
        <v>231</v>
      </c>
      <c r="HX3" s="273" t="n">
        <f aca="false">COLUMN()</f>
        <v>232</v>
      </c>
      <c r="HY3" s="273" t="n">
        <f aca="false">COLUMN()</f>
        <v>233</v>
      </c>
      <c r="HZ3" s="273" t="n">
        <f aca="false">COLUMN()</f>
        <v>234</v>
      </c>
      <c r="IA3" s="273" t="n">
        <f aca="false">COLUMN()</f>
        <v>235</v>
      </c>
      <c r="IB3" s="273" t="n">
        <f aca="false">COLUMN()</f>
        <v>236</v>
      </c>
      <c r="IC3" s="273" t="n">
        <f aca="false">COLUMN()</f>
        <v>237</v>
      </c>
      <c r="ID3" s="273" t="n">
        <f aca="false">COLUMN()</f>
        <v>238</v>
      </c>
      <c r="IE3" s="273" t="n">
        <f aca="false">COLUMN()</f>
        <v>239</v>
      </c>
      <c r="IF3" s="273" t="n">
        <f aca="false">COLUMN()</f>
        <v>240</v>
      </c>
      <c r="IG3" s="273" t="n">
        <f aca="false">COLUMN()</f>
        <v>241</v>
      </c>
      <c r="IH3" s="273" t="n">
        <f aca="false">COLUMN()</f>
        <v>242</v>
      </c>
      <c r="II3" s="273" t="n">
        <f aca="false">COLUMN()</f>
        <v>243</v>
      </c>
      <c r="IJ3" s="273" t="n">
        <f aca="false">COLUMN()</f>
        <v>244</v>
      </c>
      <c r="IK3" s="273" t="n">
        <f aca="false">COLUMN()</f>
        <v>245</v>
      </c>
      <c r="IL3" s="273" t="n">
        <f aca="false">COLUMN()</f>
        <v>246</v>
      </c>
      <c r="IM3" s="273" t="n">
        <f aca="false">COLUMN()</f>
        <v>247</v>
      </c>
      <c r="IN3" s="273" t="n">
        <f aca="false">COLUMN()</f>
        <v>248</v>
      </c>
      <c r="IO3" s="273" t="n">
        <f aca="false">COLUMN()</f>
        <v>249</v>
      </c>
      <c r="IP3" s="273" t="n">
        <f aca="false">COLUMN()</f>
        <v>250</v>
      </c>
      <c r="IQ3" s="273" t="n">
        <f aca="false">COLUMN()</f>
        <v>251</v>
      </c>
      <c r="IR3" s="273" t="n">
        <f aca="false">COLUMN()</f>
        <v>252</v>
      </c>
      <c r="IS3" s="273" t="n">
        <f aca="false">COLUMN()</f>
        <v>253</v>
      </c>
      <c r="IT3" s="273" t="n">
        <f aca="false">COLUMN()</f>
        <v>254</v>
      </c>
      <c r="IU3" s="273" t="n">
        <f aca="false">COLUMN()</f>
        <v>255</v>
      </c>
      <c r="IV3" s="273" t="n">
        <f aca="false">COLUMN()</f>
        <v>256</v>
      </c>
      <c r="IW3" s="273" t="n">
        <f aca="false">COLUMN()</f>
        <v>257</v>
      </c>
      <c r="IX3" s="273" t="n">
        <f aca="false">COLUMN()</f>
        <v>258</v>
      </c>
      <c r="IY3" s="273" t="n">
        <f aca="false">COLUMN()</f>
        <v>259</v>
      </c>
      <c r="IZ3" s="273" t="n">
        <f aca="false">COLUMN()</f>
        <v>260</v>
      </c>
      <c r="JA3" s="273" t="n">
        <f aca="false">COLUMN()</f>
        <v>261</v>
      </c>
      <c r="JB3" s="273" t="n">
        <f aca="false">COLUMN()</f>
        <v>262</v>
      </c>
      <c r="JC3" s="273" t="n">
        <f aca="false">COLUMN()</f>
        <v>263</v>
      </c>
      <c r="JD3" s="273" t="n">
        <f aca="false">COLUMN()</f>
        <v>264</v>
      </c>
      <c r="JE3" s="273" t="n">
        <f aca="false">COLUMN()</f>
        <v>265</v>
      </c>
      <c r="JF3" s="273" t="n">
        <f aca="false">COLUMN()</f>
        <v>266</v>
      </c>
      <c r="JG3" s="273" t="n">
        <f aca="false">COLUMN()</f>
        <v>267</v>
      </c>
      <c r="JH3" s="273" t="n">
        <f aca="false">COLUMN()</f>
        <v>268</v>
      </c>
      <c r="JI3" s="273" t="n">
        <f aca="false">COLUMN()</f>
        <v>269</v>
      </c>
      <c r="JJ3" s="273" t="n">
        <f aca="false">COLUMN()</f>
        <v>270</v>
      </c>
      <c r="JK3" s="273" t="n">
        <f aca="false">COLUMN()</f>
        <v>271</v>
      </c>
      <c r="JL3" s="273" t="n">
        <f aca="false">COLUMN()</f>
        <v>272</v>
      </c>
      <c r="JM3" s="273" t="n">
        <f aca="false">COLUMN()</f>
        <v>273</v>
      </c>
      <c r="JN3" s="273" t="n">
        <f aca="false">COLUMN()</f>
        <v>274</v>
      </c>
      <c r="JO3" s="273" t="n">
        <f aca="false">COLUMN()</f>
        <v>275</v>
      </c>
      <c r="JP3" s="273" t="n">
        <f aca="false">COLUMN()</f>
        <v>276</v>
      </c>
      <c r="JQ3" s="273" t="n">
        <f aca="false">COLUMN()</f>
        <v>277</v>
      </c>
      <c r="JR3" s="273" t="n">
        <f aca="false">COLUMN()</f>
        <v>278</v>
      </c>
      <c r="JS3" s="273" t="n">
        <f aca="false">COLUMN()</f>
        <v>279</v>
      </c>
      <c r="JT3" s="273" t="n">
        <f aca="false">COLUMN()</f>
        <v>280</v>
      </c>
      <c r="JU3" s="273" t="n">
        <f aca="false">COLUMN()</f>
        <v>281</v>
      </c>
      <c r="JV3" s="273" t="n">
        <f aca="false">COLUMN()</f>
        <v>282</v>
      </c>
      <c r="JW3" s="273" t="n">
        <f aca="false">COLUMN()</f>
        <v>283</v>
      </c>
      <c r="JX3" s="273" t="n">
        <f aca="false">COLUMN()</f>
        <v>284</v>
      </c>
      <c r="JY3" s="273" t="n">
        <f aca="false">COLUMN()</f>
        <v>285</v>
      </c>
      <c r="JZ3" s="273" t="n">
        <f aca="false">COLUMN()</f>
        <v>286</v>
      </c>
      <c r="KA3" s="273" t="n">
        <f aca="false">COLUMN()</f>
        <v>287</v>
      </c>
      <c r="KB3" s="273" t="n">
        <f aca="false">COLUMN()</f>
        <v>288</v>
      </c>
      <c r="KC3" s="273" t="n">
        <f aca="false">COLUMN()</f>
        <v>289</v>
      </c>
      <c r="KD3" s="273" t="n">
        <f aca="false">COLUMN()</f>
        <v>290</v>
      </c>
      <c r="KE3" s="273" t="n">
        <f aca="false">COLUMN()</f>
        <v>291</v>
      </c>
      <c r="KF3" s="273" t="n">
        <f aca="false">COLUMN()</f>
        <v>292</v>
      </c>
      <c r="KG3" s="273" t="n">
        <f aca="false">COLUMN()</f>
        <v>293</v>
      </c>
      <c r="KH3" s="273" t="n">
        <f aca="false">COLUMN()</f>
        <v>294</v>
      </c>
      <c r="KI3" s="273" t="n">
        <f aca="false">COLUMN()</f>
        <v>295</v>
      </c>
      <c r="KJ3" s="273" t="n">
        <f aca="false">COLUMN()</f>
        <v>296</v>
      </c>
      <c r="KK3" s="273" t="n">
        <f aca="false">COLUMN()</f>
        <v>297</v>
      </c>
      <c r="KL3" s="273" t="n">
        <f aca="false">COLUMN()</f>
        <v>298</v>
      </c>
      <c r="KM3" s="273" t="n">
        <f aca="false">COLUMN()</f>
        <v>299</v>
      </c>
      <c r="KN3" s="273" t="n">
        <f aca="false">COLUMN()</f>
        <v>300</v>
      </c>
      <c r="KO3" s="273" t="n">
        <f aca="false">COLUMN()</f>
        <v>301</v>
      </c>
      <c r="KP3" s="273" t="n">
        <f aca="false">COLUMN()</f>
        <v>302</v>
      </c>
      <c r="KQ3" s="273" t="n">
        <f aca="false">COLUMN()</f>
        <v>303</v>
      </c>
      <c r="KR3" s="273" t="n">
        <f aca="false">COLUMN()</f>
        <v>304</v>
      </c>
      <c r="KS3" s="273" t="n">
        <f aca="false">COLUMN()</f>
        <v>305</v>
      </c>
      <c r="KT3" s="273" t="n">
        <f aca="false">COLUMN()</f>
        <v>306</v>
      </c>
      <c r="KU3" s="273" t="n">
        <f aca="false">COLUMN()</f>
        <v>307</v>
      </c>
      <c r="KV3" s="273" t="n">
        <f aca="false">COLUMN()</f>
        <v>308</v>
      </c>
      <c r="KW3" s="273" t="n">
        <f aca="false">COLUMN()</f>
        <v>309</v>
      </c>
      <c r="KX3" s="273" t="n">
        <f aca="false">COLUMN()</f>
        <v>310</v>
      </c>
      <c r="KY3" s="273" t="n">
        <f aca="false">COLUMN()</f>
        <v>311</v>
      </c>
      <c r="KZ3" s="273" t="n">
        <f aca="false">COLUMN()</f>
        <v>312</v>
      </c>
      <c r="LA3" s="273" t="n">
        <f aca="false">COLUMN()</f>
        <v>313</v>
      </c>
      <c r="LB3" s="273" t="n">
        <f aca="false">COLUMN()</f>
        <v>314</v>
      </c>
      <c r="LC3" s="273" t="n">
        <f aca="false">COLUMN()</f>
        <v>315</v>
      </c>
      <c r="LD3" s="273" t="n">
        <f aca="false">COLUMN()</f>
        <v>316</v>
      </c>
      <c r="LE3" s="273" t="n">
        <f aca="false">COLUMN()</f>
        <v>317</v>
      </c>
      <c r="LF3" s="273" t="n">
        <f aca="false">COLUMN()</f>
        <v>318</v>
      </c>
      <c r="LG3" s="273" t="n">
        <f aca="false">COLUMN()</f>
        <v>319</v>
      </c>
      <c r="LH3" s="273" t="n">
        <f aca="false">COLUMN()</f>
        <v>320</v>
      </c>
      <c r="LI3" s="273" t="n">
        <f aca="false">COLUMN()</f>
        <v>321</v>
      </c>
      <c r="LJ3" s="273" t="n">
        <f aca="false">COLUMN()</f>
        <v>322</v>
      </c>
      <c r="LK3" s="273" t="n">
        <f aca="false">COLUMN()</f>
        <v>323</v>
      </c>
      <c r="LL3" s="273" t="n">
        <f aca="false">COLUMN()</f>
        <v>324</v>
      </c>
      <c r="LM3" s="273" t="n">
        <f aca="false">COLUMN()</f>
        <v>325</v>
      </c>
      <c r="LN3" s="273" t="n">
        <f aca="false">COLUMN()</f>
        <v>326</v>
      </c>
      <c r="LO3" s="273" t="n">
        <f aca="false">COLUMN()</f>
        <v>327</v>
      </c>
      <c r="LP3" s="273" t="n">
        <f aca="false">COLUMN()</f>
        <v>328</v>
      </c>
      <c r="LQ3" s="273" t="n">
        <f aca="false">COLUMN()</f>
        <v>329</v>
      </c>
      <c r="LR3" s="273" t="n">
        <f aca="false">COLUMN()</f>
        <v>330</v>
      </c>
      <c r="LS3" s="273" t="n">
        <f aca="false">COLUMN()</f>
        <v>331</v>
      </c>
      <c r="LT3" s="273" t="n">
        <f aca="false">COLUMN()</f>
        <v>332</v>
      </c>
      <c r="LU3" s="273" t="n">
        <f aca="false">COLUMN()</f>
        <v>333</v>
      </c>
      <c r="LV3" s="273" t="n">
        <f aca="false">COLUMN()</f>
        <v>334</v>
      </c>
      <c r="LW3" s="273" t="n">
        <f aca="false">COLUMN()</f>
        <v>335</v>
      </c>
      <c r="LX3" s="273" t="n">
        <f aca="false">COLUMN()</f>
        <v>336</v>
      </c>
      <c r="LY3" s="273" t="n">
        <f aca="false">COLUMN()</f>
        <v>337</v>
      </c>
      <c r="LZ3" s="273" t="n">
        <f aca="false">COLUMN()</f>
        <v>338</v>
      </c>
      <c r="MA3" s="273" t="n">
        <f aca="false">COLUMN()</f>
        <v>339</v>
      </c>
      <c r="MB3" s="273" t="n">
        <f aca="false">COLUMN()</f>
        <v>340</v>
      </c>
      <c r="MC3" s="273" t="n">
        <f aca="false">COLUMN()</f>
        <v>341</v>
      </c>
      <c r="MD3" s="273" t="n">
        <f aca="false">COLUMN()</f>
        <v>342</v>
      </c>
      <c r="ME3" s="273" t="n">
        <f aca="false">COLUMN()</f>
        <v>343</v>
      </c>
      <c r="MF3" s="273" t="n">
        <f aca="false">COLUMN()</f>
        <v>344</v>
      </c>
      <c r="MG3" s="273" t="n">
        <f aca="false">COLUMN()</f>
        <v>345</v>
      </c>
      <c r="MH3" s="273" t="n">
        <f aca="false">COLUMN()</f>
        <v>346</v>
      </c>
      <c r="MI3" s="273" t="n">
        <f aca="false">COLUMN()</f>
        <v>347</v>
      </c>
      <c r="MJ3" s="273" t="n">
        <f aca="false">COLUMN()</f>
        <v>348</v>
      </c>
      <c r="MK3" s="273" t="n">
        <f aca="false">COLUMN()</f>
        <v>349</v>
      </c>
      <c r="ML3" s="273" t="n">
        <f aca="false">COLUMN()</f>
        <v>350</v>
      </c>
      <c r="MM3" s="273" t="n">
        <f aca="false">COLUMN()</f>
        <v>351</v>
      </c>
      <c r="MN3" s="273" t="n">
        <f aca="false">COLUMN()</f>
        <v>352</v>
      </c>
      <c r="MO3" s="273" t="n">
        <f aca="false">COLUMN()</f>
        <v>353</v>
      </c>
      <c r="MP3" s="273" t="n">
        <f aca="false">COLUMN()</f>
        <v>354</v>
      </c>
      <c r="MQ3" s="273" t="n">
        <f aca="false">COLUMN()</f>
        <v>355</v>
      </c>
      <c r="MR3" s="273" t="n">
        <f aca="false">COLUMN()</f>
        <v>356</v>
      </c>
      <c r="MS3" s="273" t="n">
        <f aca="false">COLUMN()</f>
        <v>357</v>
      </c>
      <c r="MT3" s="273" t="n">
        <f aca="false">COLUMN()</f>
        <v>358</v>
      </c>
      <c r="MU3" s="273" t="n">
        <f aca="false">COLUMN()</f>
        <v>359</v>
      </c>
      <c r="MV3" s="273" t="n">
        <f aca="false">COLUMN()</f>
        <v>360</v>
      </c>
      <c r="MW3" s="273" t="n">
        <f aca="false">COLUMN()</f>
        <v>361</v>
      </c>
      <c r="MX3" s="273" t="n">
        <f aca="false">COLUMN()</f>
        <v>362</v>
      </c>
      <c r="MY3" s="273" t="n">
        <f aca="false">COLUMN()</f>
        <v>363</v>
      </c>
      <c r="MZ3" s="273" t="n">
        <f aca="false">COLUMN()</f>
        <v>364</v>
      </c>
      <c r="NA3" s="273" t="n">
        <f aca="false">COLUMN()</f>
        <v>365</v>
      </c>
      <c r="NB3" s="273" t="n">
        <f aca="false">COLUMN()</f>
        <v>366</v>
      </c>
      <c r="NC3" s="273" t="n">
        <f aca="false">COLUMN()</f>
        <v>367</v>
      </c>
      <c r="ND3" s="273" t="n">
        <f aca="false">COLUMN()</f>
        <v>368</v>
      </c>
      <c r="NE3" s="273" t="n">
        <f aca="false">COLUMN()</f>
        <v>369</v>
      </c>
      <c r="NF3" s="273" t="n">
        <f aca="false">COLUMN()</f>
        <v>370</v>
      </c>
      <c r="NG3" s="273" t="n">
        <f aca="false">COLUMN()</f>
        <v>371</v>
      </c>
      <c r="NH3" s="273" t="n">
        <f aca="false">COLUMN()</f>
        <v>372</v>
      </c>
      <c r="NI3" s="273" t="n">
        <f aca="false">COLUMN()</f>
        <v>373</v>
      </c>
      <c r="NJ3" s="273" t="n">
        <f aca="false">COLUMN()</f>
        <v>374</v>
      </c>
      <c r="NK3" s="273" t="n">
        <f aca="false">COLUMN()</f>
        <v>375</v>
      </c>
      <c r="NL3" s="273" t="n">
        <f aca="false">COLUMN()</f>
        <v>376</v>
      </c>
      <c r="NM3" s="273" t="n">
        <f aca="false">COLUMN()</f>
        <v>377</v>
      </c>
      <c r="NN3" s="273" t="n">
        <f aca="false">COLUMN()</f>
        <v>378</v>
      </c>
      <c r="NO3" s="273" t="n">
        <f aca="false">COLUMN()</f>
        <v>379</v>
      </c>
      <c r="NP3" s="273" t="n">
        <f aca="false">COLUMN()</f>
        <v>380</v>
      </c>
      <c r="NQ3" s="273" t="n">
        <f aca="false">COLUMN()</f>
        <v>381</v>
      </c>
      <c r="NR3" s="273" t="n">
        <f aca="false">COLUMN()</f>
        <v>382</v>
      </c>
      <c r="NS3" s="273" t="n">
        <f aca="false">COLUMN()</f>
        <v>383</v>
      </c>
      <c r="NT3" s="273" t="n">
        <f aca="false">COLUMN()</f>
        <v>384</v>
      </c>
      <c r="NU3" s="273" t="n">
        <f aca="false">COLUMN()</f>
        <v>385</v>
      </c>
      <c r="NV3" s="273" t="n">
        <f aca="false">COLUMN()</f>
        <v>386</v>
      </c>
      <c r="NW3" s="273" t="n">
        <f aca="false">COLUMN()</f>
        <v>387</v>
      </c>
      <c r="NX3" s="273" t="n">
        <f aca="false">COLUMN()</f>
        <v>388</v>
      </c>
      <c r="NY3" s="273" t="n">
        <f aca="false">COLUMN()</f>
        <v>389</v>
      </c>
      <c r="NZ3" s="273" t="n">
        <f aca="false">COLUMN()</f>
        <v>390</v>
      </c>
      <c r="OA3" s="273" t="n">
        <f aca="false">COLUMN()</f>
        <v>391</v>
      </c>
      <c r="OB3" s="273" t="n">
        <f aca="false">COLUMN()</f>
        <v>392</v>
      </c>
      <c r="OC3" s="273" t="n">
        <f aca="false">COLUMN()</f>
        <v>393</v>
      </c>
      <c r="OD3" s="273" t="n">
        <f aca="false">COLUMN()</f>
        <v>394</v>
      </c>
      <c r="OE3" s="273" t="n">
        <f aca="false">COLUMN()</f>
        <v>395</v>
      </c>
      <c r="OF3" s="273" t="n">
        <f aca="false">COLUMN()</f>
        <v>396</v>
      </c>
      <c r="OG3" s="273" t="n">
        <f aca="false">COLUMN()</f>
        <v>397</v>
      </c>
      <c r="OH3" s="273" t="n">
        <f aca="false">COLUMN()</f>
        <v>398</v>
      </c>
      <c r="OI3" s="273" t="n">
        <f aca="false">COLUMN()</f>
        <v>399</v>
      </c>
      <c r="OJ3" s="273" t="n">
        <f aca="false">COLUMN()</f>
        <v>400</v>
      </c>
      <c r="OK3" s="273" t="n">
        <f aca="false">COLUMN()</f>
        <v>401</v>
      </c>
      <c r="OL3" s="273" t="n">
        <f aca="false">COLUMN()</f>
        <v>402</v>
      </c>
      <c r="OM3" s="273" t="n">
        <f aca="false">COLUMN()</f>
        <v>403</v>
      </c>
      <c r="ON3" s="273" t="n">
        <f aca="false">COLUMN()</f>
        <v>404</v>
      </c>
      <c r="OO3" s="273" t="n">
        <f aca="false">COLUMN()</f>
        <v>405</v>
      </c>
      <c r="OP3" s="273" t="n">
        <f aca="false">COLUMN()</f>
        <v>406</v>
      </c>
      <c r="OQ3" s="273" t="n">
        <f aca="false">COLUMN()</f>
        <v>407</v>
      </c>
      <c r="OR3" s="273" t="n">
        <f aca="false">COLUMN()</f>
        <v>408</v>
      </c>
      <c r="OS3" s="273" t="n">
        <f aca="false">COLUMN()</f>
        <v>409</v>
      </c>
      <c r="OT3" s="273" t="n">
        <f aca="false">COLUMN()</f>
        <v>410</v>
      </c>
      <c r="OU3" s="273" t="n">
        <f aca="false">COLUMN()</f>
        <v>411</v>
      </c>
      <c r="OV3" s="273" t="n">
        <f aca="false">COLUMN()</f>
        <v>412</v>
      </c>
      <c r="OW3" s="273" t="n">
        <f aca="false">COLUMN()</f>
        <v>413</v>
      </c>
      <c r="OX3" s="273" t="n">
        <f aca="false">COLUMN()</f>
        <v>414</v>
      </c>
      <c r="OY3" s="273" t="n">
        <f aca="false">COLUMN()</f>
        <v>415</v>
      </c>
      <c r="OZ3" s="273" t="n">
        <f aca="false">COLUMN()</f>
        <v>416</v>
      </c>
      <c r="PA3" s="273" t="n">
        <f aca="false">COLUMN()</f>
        <v>417</v>
      </c>
      <c r="PB3" s="273" t="n">
        <f aca="false">COLUMN()</f>
        <v>418</v>
      </c>
      <c r="PC3" s="273" t="n">
        <f aca="false">COLUMN()</f>
        <v>419</v>
      </c>
      <c r="PD3" s="273" t="n">
        <f aca="false">COLUMN()</f>
        <v>420</v>
      </c>
      <c r="PE3" s="273" t="n">
        <f aca="false">COLUMN()</f>
        <v>421</v>
      </c>
      <c r="PF3" s="273" t="n">
        <f aca="false">COLUMN()</f>
        <v>422</v>
      </c>
      <c r="PG3" s="273" t="n">
        <f aca="false">COLUMN()</f>
        <v>423</v>
      </c>
      <c r="PH3" s="273" t="n">
        <f aca="false">COLUMN()</f>
        <v>424</v>
      </c>
      <c r="PI3" s="273" t="n">
        <f aca="false">COLUMN()</f>
        <v>425</v>
      </c>
      <c r="PJ3" s="273" t="n">
        <f aca="false">COLUMN()</f>
        <v>426</v>
      </c>
      <c r="PK3" s="273" t="n">
        <f aca="false">COLUMN()</f>
        <v>427</v>
      </c>
      <c r="PL3" s="273" t="n">
        <f aca="false">COLUMN()</f>
        <v>428</v>
      </c>
      <c r="PM3" s="273" t="n">
        <f aca="false">COLUMN()</f>
        <v>429</v>
      </c>
      <c r="PN3" s="273" t="n">
        <f aca="false">COLUMN()</f>
        <v>430</v>
      </c>
      <c r="PO3" s="273" t="n">
        <f aca="false">COLUMN()</f>
        <v>431</v>
      </c>
      <c r="PP3" s="273" t="n">
        <f aca="false">COLUMN()</f>
        <v>432</v>
      </c>
      <c r="PQ3" s="273" t="n">
        <f aca="false">COLUMN()</f>
        <v>433</v>
      </c>
      <c r="PR3" s="273" t="n">
        <f aca="false">COLUMN()</f>
        <v>434</v>
      </c>
      <c r="PS3" s="273" t="n">
        <f aca="false">COLUMN()</f>
        <v>435</v>
      </c>
      <c r="PT3" s="273" t="n">
        <f aca="false">COLUMN()</f>
        <v>436</v>
      </c>
      <c r="PU3" s="273" t="n">
        <f aca="false">COLUMN()</f>
        <v>437</v>
      </c>
      <c r="PV3" s="273" t="n">
        <f aca="false">COLUMN()</f>
        <v>438</v>
      </c>
      <c r="PW3" s="273" t="n">
        <f aca="false">COLUMN()</f>
        <v>439</v>
      </c>
      <c r="PX3" s="273" t="n">
        <f aca="false">COLUMN()</f>
        <v>440</v>
      </c>
      <c r="PY3" s="273" t="n">
        <f aca="false">COLUMN()</f>
        <v>441</v>
      </c>
      <c r="PZ3" s="273" t="n">
        <f aca="false">COLUMN()</f>
        <v>442</v>
      </c>
      <c r="QA3" s="273" t="n">
        <f aca="false">COLUMN()</f>
        <v>443</v>
      </c>
      <c r="QB3" s="273" t="n">
        <f aca="false">COLUMN()</f>
        <v>444</v>
      </c>
      <c r="QC3" s="273" t="n">
        <f aca="false">COLUMN()</f>
        <v>445</v>
      </c>
      <c r="QD3" s="273" t="n">
        <f aca="false">COLUMN()</f>
        <v>446</v>
      </c>
      <c r="QE3" s="273" t="n">
        <f aca="false">COLUMN()</f>
        <v>447</v>
      </c>
      <c r="QF3" s="273" t="n">
        <f aca="false">COLUMN()</f>
        <v>448</v>
      </c>
      <c r="QG3" s="273" t="n">
        <f aca="false">COLUMN()</f>
        <v>449</v>
      </c>
      <c r="QH3" s="273" t="n">
        <f aca="false">COLUMN()</f>
        <v>450</v>
      </c>
      <c r="QI3" s="273" t="n">
        <f aca="false">COLUMN()</f>
        <v>451</v>
      </c>
      <c r="QJ3" s="273" t="n">
        <f aca="false">COLUMN()</f>
        <v>452</v>
      </c>
      <c r="QK3" s="273" t="n">
        <f aca="false">COLUMN()</f>
        <v>453</v>
      </c>
      <c r="QL3" s="273" t="n">
        <f aca="false">COLUMN()</f>
        <v>454</v>
      </c>
      <c r="QM3" s="273" t="n">
        <f aca="false">COLUMN()</f>
        <v>455</v>
      </c>
      <c r="QN3" s="273" t="n">
        <f aca="false">COLUMN()</f>
        <v>456</v>
      </c>
      <c r="QO3" s="273" t="n">
        <f aca="false">COLUMN()</f>
        <v>457</v>
      </c>
      <c r="QP3" s="273" t="n">
        <f aca="false">COLUMN()</f>
        <v>458</v>
      </c>
      <c r="QQ3" s="273" t="n">
        <f aca="false">COLUMN()</f>
        <v>459</v>
      </c>
      <c r="QR3" s="273" t="n">
        <f aca="false">COLUMN()</f>
        <v>460</v>
      </c>
      <c r="QS3" s="273" t="n">
        <f aca="false">COLUMN()</f>
        <v>461</v>
      </c>
      <c r="QT3" s="273" t="n">
        <f aca="false">COLUMN()</f>
        <v>462</v>
      </c>
      <c r="QU3" s="273" t="n">
        <f aca="false">COLUMN()</f>
        <v>463</v>
      </c>
      <c r="QV3" s="273" t="n">
        <f aca="false">COLUMN()</f>
        <v>464</v>
      </c>
      <c r="QW3" s="273" t="n">
        <f aca="false">COLUMN()</f>
        <v>465</v>
      </c>
      <c r="QX3" s="273" t="n">
        <f aca="false">COLUMN()</f>
        <v>466</v>
      </c>
      <c r="QY3" s="273" t="n">
        <f aca="false">COLUMN()</f>
        <v>467</v>
      </c>
      <c r="QZ3" s="273" t="n">
        <f aca="false">COLUMN()</f>
        <v>468</v>
      </c>
      <c r="RA3" s="273" t="n">
        <f aca="false">COLUMN()</f>
        <v>469</v>
      </c>
      <c r="RB3" s="273" t="n">
        <f aca="false">COLUMN()</f>
        <v>470</v>
      </c>
      <c r="RC3" s="273" t="n">
        <f aca="false">COLUMN()</f>
        <v>471</v>
      </c>
      <c r="RD3" s="273" t="n">
        <f aca="false">COLUMN()</f>
        <v>472</v>
      </c>
      <c r="RE3" s="273" t="n">
        <f aca="false">COLUMN()</f>
        <v>473</v>
      </c>
      <c r="RF3" s="273" t="n">
        <f aca="false">COLUMN()</f>
        <v>474</v>
      </c>
      <c r="RG3" s="273" t="n">
        <f aca="false">COLUMN()</f>
        <v>475</v>
      </c>
      <c r="RH3" s="273" t="n">
        <f aca="false">COLUMN()</f>
        <v>476</v>
      </c>
      <c r="RI3" s="273" t="n">
        <f aca="false">COLUMN()</f>
        <v>477</v>
      </c>
      <c r="RJ3" s="273" t="n">
        <f aca="false">COLUMN()</f>
        <v>478</v>
      </c>
      <c r="RK3" s="273" t="n">
        <f aca="false">COLUMN()</f>
        <v>479</v>
      </c>
      <c r="RL3" s="273" t="n">
        <f aca="false">COLUMN()</f>
        <v>480</v>
      </c>
      <c r="RM3" s="273" t="n">
        <f aca="false">COLUMN()</f>
        <v>481</v>
      </c>
      <c r="RN3" s="273" t="n">
        <f aca="false">COLUMN()</f>
        <v>482</v>
      </c>
      <c r="RO3" s="273" t="n">
        <f aca="false">COLUMN()</f>
        <v>483</v>
      </c>
      <c r="RP3" s="273" t="n">
        <f aca="false">COLUMN()</f>
        <v>484</v>
      </c>
      <c r="RQ3" s="273" t="n">
        <f aca="false">COLUMN()</f>
        <v>485</v>
      </c>
      <c r="RR3" s="273" t="n">
        <f aca="false">COLUMN()</f>
        <v>486</v>
      </c>
      <c r="RS3" s="273" t="n">
        <f aca="false">COLUMN()</f>
        <v>487</v>
      </c>
      <c r="RT3" s="273" t="n">
        <f aca="false">COLUMN()</f>
        <v>488</v>
      </c>
      <c r="RU3" s="273" t="n">
        <f aca="false">COLUMN()</f>
        <v>489</v>
      </c>
      <c r="RV3" s="273" t="n">
        <f aca="false">COLUMN()</f>
        <v>490</v>
      </c>
      <c r="RW3" s="273" t="n">
        <f aca="false">COLUMN()</f>
        <v>491</v>
      </c>
      <c r="RX3" s="273" t="n">
        <f aca="false">COLUMN()</f>
        <v>492</v>
      </c>
      <c r="RY3" s="273" t="n">
        <f aca="false">COLUMN()</f>
        <v>493</v>
      </c>
      <c r="RZ3" s="273" t="n">
        <f aca="false">COLUMN()</f>
        <v>494</v>
      </c>
      <c r="SA3" s="273" t="n">
        <f aca="false">COLUMN()</f>
        <v>495</v>
      </c>
      <c r="SB3" s="273" t="n">
        <f aca="false">COLUMN()</f>
        <v>496</v>
      </c>
      <c r="SC3" s="273" t="n">
        <f aca="false">COLUMN()</f>
        <v>497</v>
      </c>
      <c r="SD3" s="273" t="n">
        <f aca="false">COLUMN()</f>
        <v>498</v>
      </c>
      <c r="SE3" s="273" t="n">
        <f aca="false">COLUMN()</f>
        <v>499</v>
      </c>
      <c r="SF3" s="273" t="n">
        <f aca="false">COLUMN()</f>
        <v>500</v>
      </c>
      <c r="SG3" s="273" t="n">
        <f aca="false">COLUMN()</f>
        <v>501</v>
      </c>
      <c r="SH3" s="273" t="n">
        <f aca="false">COLUMN()</f>
        <v>502</v>
      </c>
      <c r="SI3" s="273" t="n">
        <f aca="false">COLUMN()</f>
        <v>503</v>
      </c>
      <c r="SJ3" s="273" t="n">
        <f aca="false">COLUMN()</f>
        <v>504</v>
      </c>
      <c r="SK3" s="273" t="n">
        <f aca="false">COLUMN()</f>
        <v>505</v>
      </c>
      <c r="SL3" s="273" t="n">
        <f aca="false">COLUMN()</f>
        <v>506</v>
      </c>
      <c r="SM3" s="273" t="n">
        <f aca="false">COLUMN()</f>
        <v>507</v>
      </c>
      <c r="SN3" s="273" t="n">
        <f aca="false">COLUMN()</f>
        <v>508</v>
      </c>
      <c r="SO3" s="273" t="n">
        <f aca="false">COLUMN()</f>
        <v>509</v>
      </c>
      <c r="SP3" s="273" t="n">
        <f aca="false">COLUMN()</f>
        <v>510</v>
      </c>
    </row>
    <row r="4" customFormat="false" ht="15" hidden="false" customHeight="true" outlineLevel="0" collapsed="false">
      <c r="B4" s="285" t="s">
        <v>115</v>
      </c>
      <c r="C4" s="285"/>
      <c r="D4" s="285"/>
      <c r="E4" s="285"/>
      <c r="F4" s="285"/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1"/>
      <c r="W4" s="281"/>
      <c r="X4" s="285" t="s">
        <v>116</v>
      </c>
      <c r="Y4" s="285"/>
      <c r="Z4" s="285"/>
      <c r="AA4" s="285"/>
      <c r="AB4" s="285"/>
      <c r="AC4" s="285"/>
      <c r="AD4" s="285"/>
      <c r="AE4" s="285"/>
      <c r="AF4" s="285"/>
      <c r="AG4" s="285"/>
      <c r="AH4" s="285"/>
      <c r="AI4" s="285"/>
      <c r="AJ4" s="285"/>
      <c r="AK4" s="285"/>
      <c r="AL4" s="285"/>
      <c r="AM4" s="285"/>
      <c r="AN4" s="281"/>
      <c r="AO4" s="281"/>
      <c r="AP4" s="285" t="s">
        <v>117</v>
      </c>
      <c r="AQ4" s="285"/>
      <c r="AR4" s="285"/>
      <c r="AS4" s="285"/>
      <c r="AT4" s="285"/>
      <c r="AU4" s="285"/>
      <c r="AV4" s="285"/>
      <c r="AW4" s="285"/>
      <c r="AX4" s="285"/>
      <c r="AY4" s="285"/>
      <c r="AZ4" s="281"/>
      <c r="BA4" s="281"/>
      <c r="BB4" s="285" t="s">
        <v>118</v>
      </c>
      <c r="BC4" s="285"/>
      <c r="BD4" s="285"/>
      <c r="BE4" s="285"/>
      <c r="BF4" s="285"/>
      <c r="BG4" s="285"/>
      <c r="BH4" s="285"/>
      <c r="BI4" s="285"/>
      <c r="BJ4" s="285"/>
      <c r="BK4" s="285"/>
      <c r="BL4" s="281"/>
      <c r="BM4" s="281"/>
      <c r="BN4" s="285" t="s">
        <v>119</v>
      </c>
      <c r="BO4" s="285"/>
      <c r="BP4" s="281"/>
      <c r="BQ4" s="281"/>
      <c r="BR4" s="285" t="s">
        <v>120</v>
      </c>
      <c r="BS4" s="285"/>
      <c r="BT4" s="281"/>
      <c r="BU4" s="281"/>
      <c r="BV4" s="285" t="s">
        <v>121</v>
      </c>
      <c r="BW4" s="285"/>
      <c r="BX4" s="285"/>
      <c r="BY4" s="285"/>
      <c r="BZ4" s="285"/>
      <c r="CA4" s="285"/>
      <c r="CB4" s="285"/>
      <c r="CC4" s="285"/>
      <c r="CD4" s="285"/>
      <c r="CE4" s="285"/>
      <c r="CF4" s="281"/>
      <c r="CG4" s="281"/>
      <c r="CH4" s="285" t="s">
        <v>23</v>
      </c>
      <c r="CI4" s="285"/>
      <c r="CJ4" s="285"/>
      <c r="CK4" s="285"/>
      <c r="CL4" s="285"/>
      <c r="CM4" s="285"/>
      <c r="CN4" s="285"/>
      <c r="CO4" s="285"/>
      <c r="CP4" s="285"/>
      <c r="CQ4" s="285"/>
      <c r="CR4" s="285"/>
      <c r="CS4" s="285"/>
      <c r="CT4" s="285"/>
      <c r="CU4" s="285"/>
      <c r="CV4" s="285"/>
      <c r="CW4" s="285"/>
      <c r="CX4" s="281"/>
      <c r="CY4" s="281"/>
      <c r="CZ4" s="285" t="s">
        <v>122</v>
      </c>
      <c r="DA4" s="285"/>
      <c r="DB4" s="285"/>
      <c r="DC4" s="285"/>
      <c r="DD4" s="285"/>
      <c r="DE4" s="285"/>
      <c r="DF4" s="285"/>
      <c r="DG4" s="285"/>
      <c r="DH4" s="285"/>
      <c r="DI4" s="285"/>
      <c r="DJ4" s="285"/>
      <c r="DK4" s="285"/>
      <c r="DL4" s="285"/>
      <c r="DM4" s="285"/>
      <c r="DN4" s="285"/>
      <c r="DO4" s="285"/>
      <c r="DP4" s="285"/>
      <c r="DQ4" s="285"/>
      <c r="DR4" s="285"/>
      <c r="DS4" s="285"/>
      <c r="DT4" s="285"/>
      <c r="DU4" s="285"/>
      <c r="DV4" s="285"/>
      <c r="DW4" s="285"/>
      <c r="DX4" s="285"/>
      <c r="DY4" s="285"/>
      <c r="DZ4" s="285"/>
      <c r="EA4" s="285"/>
      <c r="EB4" s="285"/>
      <c r="EC4" s="285"/>
      <c r="ED4" s="285"/>
      <c r="EE4" s="285"/>
      <c r="EF4" s="285"/>
      <c r="EG4" s="285"/>
      <c r="EH4" s="285"/>
      <c r="EI4" s="285"/>
      <c r="EJ4" s="285"/>
      <c r="EK4" s="285"/>
      <c r="EL4" s="285"/>
      <c r="EM4" s="285"/>
      <c r="EN4" s="285"/>
      <c r="EO4" s="285"/>
      <c r="EP4" s="285"/>
      <c r="EQ4" s="285"/>
      <c r="ER4" s="285"/>
      <c r="ES4" s="285"/>
      <c r="ET4" s="285"/>
      <c r="EU4" s="285"/>
      <c r="EV4" s="285"/>
      <c r="EW4" s="285"/>
      <c r="EX4" s="285"/>
      <c r="EY4" s="285"/>
      <c r="EZ4" s="285"/>
      <c r="FA4" s="285"/>
      <c r="FB4" s="285"/>
      <c r="FC4" s="281"/>
      <c r="FD4" s="281"/>
      <c r="FE4" s="285" t="s">
        <v>123</v>
      </c>
      <c r="FF4" s="285"/>
      <c r="FG4" s="285"/>
      <c r="FH4" s="285"/>
      <c r="FI4" s="285"/>
      <c r="FJ4" s="285"/>
      <c r="FK4" s="285"/>
      <c r="FL4" s="285"/>
      <c r="FM4" s="285"/>
      <c r="FN4" s="285"/>
      <c r="FO4" s="281"/>
      <c r="FP4" s="281"/>
      <c r="FQ4" s="285" t="s">
        <v>124</v>
      </c>
      <c r="FR4" s="285"/>
      <c r="FS4" s="285"/>
      <c r="FT4" s="285"/>
      <c r="FU4" s="285"/>
      <c r="FV4" s="285"/>
      <c r="FW4" s="285"/>
      <c r="FX4" s="285"/>
      <c r="FY4" s="285"/>
      <c r="FZ4" s="285"/>
      <c r="GA4" s="285"/>
      <c r="GB4" s="285"/>
      <c r="GC4" s="285"/>
      <c r="GD4" s="285"/>
      <c r="GE4" s="285"/>
      <c r="GF4" s="285"/>
      <c r="GG4" s="285"/>
      <c r="GH4" s="285"/>
      <c r="GI4" s="285"/>
      <c r="GJ4" s="285"/>
      <c r="GK4" s="285"/>
      <c r="GL4" s="285"/>
      <c r="GM4" s="285"/>
      <c r="GN4" s="285"/>
      <c r="GO4" s="285"/>
      <c r="GP4" s="285"/>
      <c r="GQ4" s="285"/>
      <c r="GR4" s="285"/>
      <c r="GS4" s="285"/>
      <c r="GT4" s="285"/>
      <c r="GU4" s="285"/>
      <c r="GV4" s="285"/>
      <c r="GW4" s="285"/>
      <c r="GX4" s="285"/>
      <c r="GY4" s="285"/>
      <c r="GZ4" s="285"/>
      <c r="HA4" s="285"/>
      <c r="HB4" s="285"/>
      <c r="HC4" s="285"/>
      <c r="HD4" s="285"/>
      <c r="HE4" s="285"/>
      <c r="HF4" s="285"/>
      <c r="HG4" s="285"/>
      <c r="HH4" s="285"/>
      <c r="HI4" s="285"/>
      <c r="HJ4" s="285"/>
      <c r="HK4" s="285"/>
      <c r="HL4" s="285"/>
      <c r="HM4" s="285"/>
      <c r="HN4" s="285"/>
      <c r="HO4" s="281"/>
      <c r="HP4" s="281"/>
      <c r="HQ4" s="285" t="s">
        <v>125</v>
      </c>
      <c r="HR4" s="285"/>
      <c r="HS4" s="281"/>
      <c r="HT4" s="281"/>
      <c r="HU4" s="285" t="s">
        <v>126</v>
      </c>
      <c r="HV4" s="285"/>
      <c r="HW4" s="281"/>
      <c r="HX4" s="281"/>
      <c r="HY4" s="289" t="s">
        <v>127</v>
      </c>
      <c r="HZ4" s="289"/>
      <c r="IA4" s="281"/>
      <c r="IB4" s="281"/>
      <c r="IC4" s="285" t="s">
        <v>128</v>
      </c>
      <c r="ID4" s="285"/>
      <c r="IE4" s="281"/>
      <c r="IF4" s="281"/>
      <c r="IG4" s="285" t="s">
        <v>129</v>
      </c>
      <c r="IH4" s="285"/>
      <c r="II4" s="285"/>
      <c r="IJ4" s="285"/>
      <c r="IK4" s="285"/>
      <c r="IL4" s="285"/>
      <c r="IM4" s="285"/>
      <c r="IN4" s="285"/>
      <c r="IO4" s="285"/>
      <c r="IP4" s="285"/>
      <c r="IQ4" s="285"/>
      <c r="IR4" s="285"/>
      <c r="IS4" s="285"/>
      <c r="IT4" s="285"/>
      <c r="IU4" s="285"/>
      <c r="IV4" s="285"/>
      <c r="IW4" s="285"/>
      <c r="IX4" s="285"/>
      <c r="IY4" s="285"/>
      <c r="IZ4" s="285"/>
      <c r="JA4" s="285"/>
      <c r="JB4" s="285"/>
      <c r="JC4" s="285"/>
      <c r="JD4" s="285"/>
      <c r="JE4" s="285"/>
      <c r="JF4" s="285"/>
      <c r="JG4" s="285"/>
      <c r="JH4" s="285"/>
      <c r="JI4" s="285"/>
      <c r="JJ4" s="285"/>
      <c r="JK4" s="285"/>
      <c r="JL4" s="285"/>
      <c r="JM4" s="285"/>
      <c r="JN4" s="285"/>
      <c r="JO4" s="285"/>
      <c r="JP4" s="285"/>
      <c r="JQ4" s="285"/>
      <c r="JR4" s="285"/>
      <c r="JS4" s="285"/>
      <c r="JT4" s="285"/>
      <c r="JU4" s="285"/>
      <c r="JV4" s="285"/>
      <c r="JW4" s="285"/>
      <c r="JX4" s="285"/>
      <c r="JY4" s="285"/>
      <c r="JZ4" s="285"/>
      <c r="KA4" s="285"/>
      <c r="KB4" s="285"/>
      <c r="KC4" s="285"/>
      <c r="KD4" s="285"/>
      <c r="KE4" s="285"/>
      <c r="KF4" s="285"/>
      <c r="KG4" s="285"/>
      <c r="KH4" s="285"/>
      <c r="KI4" s="285"/>
      <c r="KJ4" s="285"/>
      <c r="KK4" s="285"/>
      <c r="KL4" s="281"/>
      <c r="KM4" s="281"/>
      <c r="KN4" s="285" t="s">
        <v>130</v>
      </c>
      <c r="KO4" s="285"/>
      <c r="KP4" s="285"/>
      <c r="KQ4" s="285"/>
      <c r="KR4" s="285"/>
      <c r="KS4" s="285"/>
      <c r="KT4" s="285"/>
      <c r="KU4" s="285"/>
      <c r="KV4" s="285"/>
      <c r="KW4" s="285"/>
      <c r="KX4" s="285"/>
      <c r="KY4" s="285"/>
      <c r="KZ4" s="285"/>
      <c r="LA4" s="285"/>
      <c r="LB4" s="285"/>
      <c r="LC4" s="285"/>
      <c r="LD4" s="285"/>
      <c r="LE4" s="285"/>
      <c r="LF4" s="285"/>
      <c r="LG4" s="285"/>
      <c r="LH4" s="285"/>
      <c r="LI4" s="285"/>
      <c r="LJ4" s="285"/>
      <c r="LK4" s="285"/>
      <c r="LL4" s="285"/>
      <c r="LM4" s="285"/>
      <c r="LN4" s="285"/>
      <c r="LO4" s="285"/>
      <c r="LP4" s="285"/>
      <c r="LQ4" s="285"/>
      <c r="LR4" s="285"/>
      <c r="LS4" s="285"/>
      <c r="LT4" s="281"/>
      <c r="LU4" s="281"/>
      <c r="LV4" s="861" t="s">
        <v>131</v>
      </c>
      <c r="LW4" s="861"/>
      <c r="LX4" s="861"/>
      <c r="LY4" s="861"/>
      <c r="LZ4" s="861"/>
      <c r="MA4" s="861"/>
      <c r="MB4" s="861"/>
      <c r="MC4" s="861"/>
      <c r="MD4" s="861"/>
      <c r="ME4" s="861"/>
      <c r="MF4" s="861"/>
      <c r="MG4" s="861"/>
      <c r="MH4" s="861"/>
      <c r="MI4" s="861"/>
      <c r="MJ4" s="861"/>
      <c r="MK4" s="861"/>
      <c r="ML4" s="281"/>
      <c r="MM4" s="281"/>
      <c r="MN4" s="285" t="s">
        <v>132</v>
      </c>
      <c r="MO4" s="285"/>
      <c r="MP4" s="285"/>
      <c r="MQ4" s="285"/>
      <c r="MR4" s="285"/>
      <c r="MS4" s="285"/>
      <c r="MT4" s="285"/>
      <c r="MU4" s="285"/>
      <c r="MV4" s="285"/>
      <c r="MW4" s="285"/>
      <c r="MX4" s="285"/>
      <c r="MY4" s="285"/>
      <c r="MZ4" s="285"/>
      <c r="NA4" s="285"/>
      <c r="NB4" s="285"/>
      <c r="NC4" s="285"/>
      <c r="ND4" s="281"/>
      <c r="NE4" s="281"/>
      <c r="NF4" s="285" t="s">
        <v>133</v>
      </c>
      <c r="NG4" s="285"/>
      <c r="NH4" s="281"/>
      <c r="NI4" s="281"/>
      <c r="NJ4" s="285" t="s">
        <v>134</v>
      </c>
      <c r="NK4" s="285"/>
      <c r="NL4" s="281"/>
      <c r="NM4" s="281"/>
      <c r="NN4" s="285" t="s">
        <v>135</v>
      </c>
      <c r="NO4" s="285"/>
      <c r="NP4" s="285"/>
      <c r="NQ4" s="285"/>
      <c r="NR4" s="285"/>
      <c r="NS4" s="285"/>
      <c r="NT4" s="285"/>
      <c r="NU4" s="285"/>
      <c r="NV4" s="285"/>
      <c r="NW4" s="285"/>
      <c r="NX4" s="281"/>
      <c r="NY4" s="281"/>
      <c r="NZ4" s="286" t="s">
        <v>136</v>
      </c>
      <c r="OA4" s="286"/>
      <c r="OB4" s="281"/>
      <c r="OC4" s="281"/>
      <c r="OD4" s="287" t="s">
        <v>137</v>
      </c>
      <c r="OE4" s="287"/>
      <c r="OF4" s="281"/>
      <c r="OG4" s="281"/>
      <c r="OH4" s="287" t="s">
        <v>138</v>
      </c>
      <c r="OI4" s="287"/>
      <c r="OJ4" s="281"/>
      <c r="OK4" s="281"/>
      <c r="OL4" s="287" t="s">
        <v>139</v>
      </c>
      <c r="OM4" s="287"/>
      <c r="ON4" s="281"/>
      <c r="OO4" s="281"/>
      <c r="OP4" s="288" t="s">
        <v>140</v>
      </c>
      <c r="OQ4" s="288"/>
      <c r="OR4" s="281"/>
      <c r="OS4" s="281"/>
      <c r="OT4" s="285" t="s">
        <v>141</v>
      </c>
      <c r="OU4" s="285"/>
      <c r="OV4" s="281"/>
      <c r="OW4" s="281"/>
      <c r="OX4" s="289" t="s">
        <v>142</v>
      </c>
      <c r="OY4" s="289"/>
      <c r="OZ4" s="281"/>
      <c r="PA4" s="281"/>
      <c r="PB4" s="285" t="s">
        <v>492</v>
      </c>
      <c r="PC4" s="285"/>
      <c r="PD4" s="281"/>
      <c r="PE4" s="281"/>
      <c r="PF4" s="285" t="s">
        <v>144</v>
      </c>
      <c r="PG4" s="285"/>
      <c r="PH4" s="281"/>
      <c r="PI4" s="281"/>
      <c r="PJ4" s="287" t="s">
        <v>145</v>
      </c>
      <c r="PK4" s="287"/>
      <c r="PL4" s="281"/>
      <c r="PM4" s="281"/>
      <c r="PN4" s="287" t="s">
        <v>146</v>
      </c>
      <c r="PO4" s="287"/>
      <c r="PP4" s="281"/>
      <c r="PQ4" s="281"/>
      <c r="PR4" s="285" t="s">
        <v>147</v>
      </c>
      <c r="PS4" s="285"/>
      <c r="PT4" s="285" t="s">
        <v>148</v>
      </c>
      <c r="PU4" s="285"/>
      <c r="PV4" s="285" t="s">
        <v>149</v>
      </c>
      <c r="PW4" s="285"/>
      <c r="PX4" s="290" t="s">
        <v>8</v>
      </c>
      <c r="PY4" s="285" t="s">
        <v>150</v>
      </c>
      <c r="PZ4" s="285"/>
      <c r="QH4" s="273" t="n">
        <f aca="false">'Доклад ННГ без НГДП'!F2-1</f>
        <v>23</v>
      </c>
      <c r="QI4" s="279" t="n">
        <f aca="false">VLOOKUP(QH4,$QH$7:$QI$37,2,0)</f>
        <v>22801.611</v>
      </c>
      <c r="QK4" s="273" t="n">
        <f aca="false">VLOOKUP(QH4,QH7:QM37,4,FALSE())</f>
        <v>2193.082</v>
      </c>
      <c r="QM4" s="273" t="n">
        <f aca="false">VLOOKUP(QH4,QH7:QM37,6,FALSE())</f>
        <v>1376.626</v>
      </c>
      <c r="RU4" s="127" t="s">
        <v>151</v>
      </c>
      <c r="RV4" s="127" t="s">
        <v>152</v>
      </c>
      <c r="RW4" s="127" t="s">
        <v>153</v>
      </c>
      <c r="RX4" s="127" t="s">
        <v>154</v>
      </c>
      <c r="RY4" s="127" t="s">
        <v>155</v>
      </c>
      <c r="RZ4" s="127" t="s">
        <v>156</v>
      </c>
      <c r="SA4" s="127" t="s">
        <v>157</v>
      </c>
      <c r="SB4" s="127" t="s">
        <v>158</v>
      </c>
      <c r="SC4" s="127" t="s">
        <v>159</v>
      </c>
      <c r="SD4" s="127" t="s">
        <v>160</v>
      </c>
      <c r="SE4" s="127" t="s">
        <v>161</v>
      </c>
      <c r="SF4" s="127" t="s">
        <v>162</v>
      </c>
      <c r="SG4" s="127" t="s">
        <v>163</v>
      </c>
      <c r="SH4" s="127" t="s">
        <v>164</v>
      </c>
      <c r="SI4" s="127" t="s">
        <v>165</v>
      </c>
      <c r="SJ4" s="127" t="s">
        <v>166</v>
      </c>
      <c r="SK4" s="127" t="s">
        <v>167</v>
      </c>
      <c r="SL4" s="127" t="s">
        <v>168</v>
      </c>
      <c r="SM4" s="273" t="s">
        <v>169</v>
      </c>
      <c r="SN4" s="273" t="s">
        <v>170</v>
      </c>
      <c r="SO4" s="273" t="s">
        <v>169</v>
      </c>
      <c r="SP4" s="273" t="s">
        <v>170</v>
      </c>
    </row>
    <row r="5" customFormat="false" ht="21.75" hidden="false" customHeight="true" outlineLevel="0" collapsed="false">
      <c r="B5" s="285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91"/>
      <c r="W5" s="291"/>
      <c r="X5" s="285"/>
      <c r="Y5" s="285"/>
      <c r="Z5" s="285"/>
      <c r="AA5" s="285"/>
      <c r="AB5" s="285"/>
      <c r="AC5" s="285"/>
      <c r="AD5" s="285"/>
      <c r="AE5" s="285"/>
      <c r="AF5" s="285"/>
      <c r="AG5" s="285"/>
      <c r="AH5" s="285"/>
      <c r="AI5" s="285"/>
      <c r="AJ5" s="285"/>
      <c r="AK5" s="285"/>
      <c r="AL5" s="285"/>
      <c r="AM5" s="285"/>
      <c r="AN5" s="291"/>
      <c r="AO5" s="291"/>
      <c r="AP5" s="285"/>
      <c r="AQ5" s="285"/>
      <c r="AR5" s="285"/>
      <c r="AS5" s="285"/>
      <c r="AT5" s="285"/>
      <c r="AU5" s="285"/>
      <c r="AV5" s="285"/>
      <c r="AW5" s="285"/>
      <c r="AX5" s="285"/>
      <c r="AY5" s="285"/>
      <c r="AZ5" s="291"/>
      <c r="BA5" s="291"/>
      <c r="BB5" s="285"/>
      <c r="BC5" s="285"/>
      <c r="BD5" s="285"/>
      <c r="BE5" s="285"/>
      <c r="BF5" s="285"/>
      <c r="BG5" s="285"/>
      <c r="BH5" s="285"/>
      <c r="BI5" s="285"/>
      <c r="BJ5" s="285"/>
      <c r="BK5" s="285"/>
      <c r="BL5" s="291"/>
      <c r="BM5" s="291"/>
      <c r="BN5" s="285"/>
      <c r="BO5" s="285"/>
      <c r="BP5" s="291"/>
      <c r="BQ5" s="291"/>
      <c r="BR5" s="285"/>
      <c r="BS5" s="285"/>
      <c r="BT5" s="291"/>
      <c r="BU5" s="291"/>
      <c r="BV5" s="285"/>
      <c r="BW5" s="285"/>
      <c r="BX5" s="285"/>
      <c r="BY5" s="285"/>
      <c r="BZ5" s="285"/>
      <c r="CA5" s="285"/>
      <c r="CB5" s="285"/>
      <c r="CC5" s="285"/>
      <c r="CD5" s="285"/>
      <c r="CE5" s="285"/>
      <c r="CF5" s="291"/>
      <c r="CG5" s="291"/>
      <c r="CH5" s="285"/>
      <c r="CI5" s="285"/>
      <c r="CJ5" s="285"/>
      <c r="CK5" s="285"/>
      <c r="CL5" s="285"/>
      <c r="CM5" s="285"/>
      <c r="CN5" s="285"/>
      <c r="CO5" s="285"/>
      <c r="CP5" s="285"/>
      <c r="CQ5" s="285"/>
      <c r="CR5" s="285"/>
      <c r="CS5" s="285"/>
      <c r="CT5" s="285"/>
      <c r="CU5" s="285"/>
      <c r="CV5" s="285"/>
      <c r="CW5" s="285"/>
      <c r="CX5" s="291"/>
      <c r="CY5" s="291"/>
      <c r="CZ5" s="285"/>
      <c r="DA5" s="285"/>
      <c r="DB5" s="285"/>
      <c r="DC5" s="285"/>
      <c r="DD5" s="285"/>
      <c r="DE5" s="285"/>
      <c r="DF5" s="285"/>
      <c r="DG5" s="285"/>
      <c r="DH5" s="285"/>
      <c r="DI5" s="285"/>
      <c r="DJ5" s="285"/>
      <c r="DK5" s="285"/>
      <c r="DL5" s="285"/>
      <c r="DM5" s="285"/>
      <c r="DN5" s="285"/>
      <c r="DO5" s="285"/>
      <c r="DP5" s="285"/>
      <c r="DQ5" s="285"/>
      <c r="DR5" s="285"/>
      <c r="DS5" s="285"/>
      <c r="DT5" s="285"/>
      <c r="DU5" s="285"/>
      <c r="DV5" s="285"/>
      <c r="DW5" s="285"/>
      <c r="DX5" s="285"/>
      <c r="DY5" s="285"/>
      <c r="DZ5" s="285"/>
      <c r="EA5" s="285"/>
      <c r="EB5" s="285"/>
      <c r="EC5" s="285"/>
      <c r="ED5" s="285"/>
      <c r="EE5" s="285"/>
      <c r="EF5" s="285"/>
      <c r="EG5" s="285"/>
      <c r="EH5" s="285"/>
      <c r="EI5" s="285"/>
      <c r="EJ5" s="285"/>
      <c r="EK5" s="285"/>
      <c r="EL5" s="285"/>
      <c r="EM5" s="285"/>
      <c r="EN5" s="285"/>
      <c r="EO5" s="285"/>
      <c r="EP5" s="285"/>
      <c r="EQ5" s="285"/>
      <c r="ER5" s="285"/>
      <c r="ES5" s="285"/>
      <c r="ET5" s="285"/>
      <c r="EU5" s="285"/>
      <c r="EV5" s="285"/>
      <c r="EW5" s="285"/>
      <c r="EX5" s="285"/>
      <c r="EY5" s="285"/>
      <c r="EZ5" s="285"/>
      <c r="FA5" s="285"/>
      <c r="FB5" s="285"/>
      <c r="FC5" s="291"/>
      <c r="FD5" s="291"/>
      <c r="FE5" s="285"/>
      <c r="FF5" s="285"/>
      <c r="FG5" s="285"/>
      <c r="FH5" s="285"/>
      <c r="FI5" s="285"/>
      <c r="FJ5" s="285"/>
      <c r="FK5" s="285"/>
      <c r="FL5" s="285"/>
      <c r="FM5" s="285"/>
      <c r="FN5" s="285"/>
      <c r="FO5" s="291"/>
      <c r="FP5" s="291"/>
      <c r="FQ5" s="285"/>
      <c r="FR5" s="285"/>
      <c r="FS5" s="285"/>
      <c r="FT5" s="285"/>
      <c r="FU5" s="285"/>
      <c r="FV5" s="285"/>
      <c r="FW5" s="285"/>
      <c r="FX5" s="285"/>
      <c r="FY5" s="285"/>
      <c r="FZ5" s="285"/>
      <c r="GA5" s="285"/>
      <c r="GB5" s="285"/>
      <c r="GC5" s="285"/>
      <c r="GD5" s="285"/>
      <c r="GE5" s="285"/>
      <c r="GF5" s="285"/>
      <c r="GG5" s="285"/>
      <c r="GH5" s="285"/>
      <c r="GI5" s="285"/>
      <c r="GJ5" s="285"/>
      <c r="GK5" s="285"/>
      <c r="GL5" s="285"/>
      <c r="GM5" s="285"/>
      <c r="GN5" s="285"/>
      <c r="GO5" s="285"/>
      <c r="GP5" s="285"/>
      <c r="GQ5" s="285"/>
      <c r="GR5" s="285"/>
      <c r="GS5" s="285"/>
      <c r="GT5" s="285"/>
      <c r="GU5" s="285"/>
      <c r="GV5" s="285"/>
      <c r="GW5" s="285"/>
      <c r="GX5" s="285"/>
      <c r="GY5" s="285"/>
      <c r="GZ5" s="285"/>
      <c r="HA5" s="285"/>
      <c r="HB5" s="285"/>
      <c r="HC5" s="285"/>
      <c r="HD5" s="285"/>
      <c r="HE5" s="285"/>
      <c r="HF5" s="285"/>
      <c r="HG5" s="285"/>
      <c r="HH5" s="285"/>
      <c r="HI5" s="285"/>
      <c r="HJ5" s="285"/>
      <c r="HK5" s="285"/>
      <c r="HL5" s="285"/>
      <c r="HM5" s="285"/>
      <c r="HN5" s="285"/>
      <c r="HO5" s="291"/>
      <c r="HP5" s="291"/>
      <c r="HQ5" s="285"/>
      <c r="HR5" s="285"/>
      <c r="HS5" s="291"/>
      <c r="HT5" s="291"/>
      <c r="HU5" s="285"/>
      <c r="HV5" s="285"/>
      <c r="HW5" s="291"/>
      <c r="HX5" s="291"/>
      <c r="HY5" s="289"/>
      <c r="HZ5" s="289"/>
      <c r="IA5" s="291"/>
      <c r="IB5" s="291"/>
      <c r="IC5" s="285"/>
      <c r="ID5" s="285"/>
      <c r="IE5" s="291"/>
      <c r="IF5" s="291"/>
      <c r="IG5" s="285"/>
      <c r="IH5" s="285"/>
      <c r="II5" s="285"/>
      <c r="IJ5" s="285"/>
      <c r="IK5" s="285"/>
      <c r="IL5" s="285"/>
      <c r="IM5" s="285"/>
      <c r="IN5" s="285"/>
      <c r="IO5" s="285"/>
      <c r="IP5" s="285"/>
      <c r="IQ5" s="285"/>
      <c r="IR5" s="285"/>
      <c r="IS5" s="285"/>
      <c r="IT5" s="285"/>
      <c r="IU5" s="285"/>
      <c r="IV5" s="285"/>
      <c r="IW5" s="285"/>
      <c r="IX5" s="285"/>
      <c r="IY5" s="285"/>
      <c r="IZ5" s="285"/>
      <c r="JA5" s="285"/>
      <c r="JB5" s="285"/>
      <c r="JC5" s="285"/>
      <c r="JD5" s="285"/>
      <c r="JE5" s="285"/>
      <c r="JF5" s="285"/>
      <c r="JG5" s="285"/>
      <c r="JH5" s="285"/>
      <c r="JI5" s="285"/>
      <c r="JJ5" s="285"/>
      <c r="JK5" s="285"/>
      <c r="JL5" s="285"/>
      <c r="JM5" s="285"/>
      <c r="JN5" s="285"/>
      <c r="JO5" s="285"/>
      <c r="JP5" s="285"/>
      <c r="JQ5" s="285"/>
      <c r="JR5" s="285"/>
      <c r="JS5" s="285"/>
      <c r="JT5" s="285"/>
      <c r="JU5" s="285"/>
      <c r="JV5" s="285"/>
      <c r="JW5" s="285"/>
      <c r="JX5" s="285"/>
      <c r="JY5" s="285"/>
      <c r="JZ5" s="285"/>
      <c r="KA5" s="285"/>
      <c r="KB5" s="285"/>
      <c r="KC5" s="285"/>
      <c r="KD5" s="285"/>
      <c r="KE5" s="285"/>
      <c r="KF5" s="285"/>
      <c r="KG5" s="285"/>
      <c r="KH5" s="285"/>
      <c r="KI5" s="285"/>
      <c r="KJ5" s="285"/>
      <c r="KK5" s="285"/>
      <c r="KL5" s="291"/>
      <c r="KM5" s="291"/>
      <c r="KN5" s="285"/>
      <c r="KO5" s="285"/>
      <c r="KP5" s="285"/>
      <c r="KQ5" s="285"/>
      <c r="KR5" s="285"/>
      <c r="KS5" s="285"/>
      <c r="KT5" s="285"/>
      <c r="KU5" s="285"/>
      <c r="KV5" s="285"/>
      <c r="KW5" s="285"/>
      <c r="KX5" s="285"/>
      <c r="KY5" s="285"/>
      <c r="KZ5" s="285"/>
      <c r="LA5" s="285"/>
      <c r="LB5" s="285"/>
      <c r="LC5" s="285"/>
      <c r="LD5" s="285"/>
      <c r="LE5" s="285"/>
      <c r="LF5" s="285"/>
      <c r="LG5" s="285"/>
      <c r="LH5" s="285"/>
      <c r="LI5" s="285"/>
      <c r="LJ5" s="285"/>
      <c r="LK5" s="285"/>
      <c r="LL5" s="285"/>
      <c r="LM5" s="285"/>
      <c r="LN5" s="285"/>
      <c r="LO5" s="285"/>
      <c r="LP5" s="285"/>
      <c r="LQ5" s="285"/>
      <c r="LR5" s="285"/>
      <c r="LS5" s="285"/>
      <c r="LT5" s="291"/>
      <c r="LU5" s="291"/>
      <c r="LV5" s="861"/>
      <c r="LW5" s="861"/>
      <c r="LX5" s="861"/>
      <c r="LY5" s="861"/>
      <c r="LZ5" s="861"/>
      <c r="MA5" s="861"/>
      <c r="MB5" s="861"/>
      <c r="MC5" s="861"/>
      <c r="MD5" s="861"/>
      <c r="ME5" s="861"/>
      <c r="MF5" s="861"/>
      <c r="MG5" s="861"/>
      <c r="MH5" s="861"/>
      <c r="MI5" s="861"/>
      <c r="MJ5" s="861"/>
      <c r="MK5" s="861"/>
      <c r="ML5" s="291"/>
      <c r="MM5" s="291"/>
      <c r="MN5" s="285"/>
      <c r="MO5" s="285"/>
      <c r="MP5" s="285"/>
      <c r="MQ5" s="285"/>
      <c r="MR5" s="285"/>
      <c r="MS5" s="285"/>
      <c r="MT5" s="285"/>
      <c r="MU5" s="285"/>
      <c r="MV5" s="285"/>
      <c r="MW5" s="285"/>
      <c r="MX5" s="285"/>
      <c r="MY5" s="285"/>
      <c r="MZ5" s="285"/>
      <c r="NA5" s="285"/>
      <c r="NB5" s="285"/>
      <c r="NC5" s="285"/>
      <c r="ND5" s="291"/>
      <c r="NE5" s="291"/>
      <c r="NF5" s="285"/>
      <c r="NG5" s="285"/>
      <c r="NH5" s="291"/>
      <c r="NI5" s="291"/>
      <c r="NJ5" s="285"/>
      <c r="NK5" s="285"/>
      <c r="NL5" s="291"/>
      <c r="NM5" s="291"/>
      <c r="NN5" s="285"/>
      <c r="NO5" s="285"/>
      <c r="NP5" s="285"/>
      <c r="NQ5" s="285"/>
      <c r="NR5" s="285"/>
      <c r="NS5" s="285"/>
      <c r="NT5" s="285"/>
      <c r="NU5" s="285"/>
      <c r="NV5" s="285"/>
      <c r="NW5" s="285"/>
      <c r="NX5" s="291"/>
      <c r="NY5" s="291"/>
      <c r="NZ5" s="286"/>
      <c r="OA5" s="286"/>
      <c r="OB5" s="291"/>
      <c r="OC5" s="291"/>
      <c r="OD5" s="287"/>
      <c r="OE5" s="287"/>
      <c r="OF5" s="291"/>
      <c r="OG5" s="291"/>
      <c r="OH5" s="287"/>
      <c r="OI5" s="287"/>
      <c r="OJ5" s="291"/>
      <c r="OK5" s="291"/>
      <c r="OL5" s="287"/>
      <c r="OM5" s="287"/>
      <c r="ON5" s="291"/>
      <c r="OO5" s="291"/>
      <c r="OP5" s="288"/>
      <c r="OQ5" s="288"/>
      <c r="OR5" s="291"/>
      <c r="OS5" s="291"/>
      <c r="OT5" s="285"/>
      <c r="OU5" s="285"/>
      <c r="OV5" s="291"/>
      <c r="OW5" s="291"/>
      <c r="OX5" s="289"/>
      <c r="OY5" s="289"/>
      <c r="OZ5" s="291"/>
      <c r="PA5" s="291"/>
      <c r="PB5" s="285"/>
      <c r="PC5" s="285"/>
      <c r="PD5" s="291"/>
      <c r="PE5" s="291"/>
      <c r="PF5" s="285"/>
      <c r="PG5" s="285"/>
      <c r="PH5" s="291"/>
      <c r="PI5" s="291"/>
      <c r="PJ5" s="287"/>
      <c r="PK5" s="287"/>
      <c r="PL5" s="291"/>
      <c r="PM5" s="291"/>
      <c r="PN5" s="287"/>
      <c r="PO5" s="287"/>
      <c r="PP5" s="291"/>
      <c r="PQ5" s="291"/>
      <c r="PR5" s="285"/>
      <c r="PS5" s="285"/>
      <c r="PT5" s="285"/>
      <c r="PU5" s="285"/>
      <c r="PV5" s="285"/>
      <c r="PW5" s="285"/>
      <c r="PX5" s="290"/>
      <c r="PY5" s="285"/>
      <c r="PZ5" s="285"/>
      <c r="QA5" s="292"/>
      <c r="QQ5" s="127" t="s">
        <v>151</v>
      </c>
      <c r="QR5" s="127" t="s">
        <v>152</v>
      </c>
      <c r="QS5" s="127" t="s">
        <v>153</v>
      </c>
      <c r="QT5" s="127" t="s">
        <v>154</v>
      </c>
      <c r="QU5" s="127" t="s">
        <v>155</v>
      </c>
      <c r="QV5" s="127" t="s">
        <v>156</v>
      </c>
      <c r="QW5" s="127" t="s">
        <v>157</v>
      </c>
      <c r="QX5" s="127" t="s">
        <v>158</v>
      </c>
      <c r="QY5" s="127" t="s">
        <v>159</v>
      </c>
      <c r="QZ5" s="127" t="s">
        <v>160</v>
      </c>
      <c r="RA5" s="127" t="s">
        <v>161</v>
      </c>
      <c r="RB5" s="127" t="s">
        <v>162</v>
      </c>
      <c r="RC5" s="127" t="s">
        <v>163</v>
      </c>
      <c r="RD5" s="127" t="s">
        <v>164</v>
      </c>
      <c r="RE5" s="127" t="s">
        <v>165</v>
      </c>
      <c r="RF5" s="127" t="s">
        <v>166</v>
      </c>
      <c r="RG5" s="127" t="s">
        <v>167</v>
      </c>
      <c r="RH5" s="127" t="s">
        <v>168</v>
      </c>
      <c r="RI5" s="127" t="s">
        <v>171</v>
      </c>
      <c r="RJ5" s="127" t="s">
        <v>172</v>
      </c>
      <c r="RK5" s="127" t="s">
        <v>173</v>
      </c>
      <c r="RL5" s="127" t="s">
        <v>174</v>
      </c>
      <c r="RM5" s="127" t="s">
        <v>175</v>
      </c>
      <c r="RN5" s="127" t="s">
        <v>176</v>
      </c>
      <c r="RO5" s="127" t="s">
        <v>177</v>
      </c>
      <c r="RP5" s="127" t="s">
        <v>178</v>
      </c>
      <c r="RQ5" s="127" t="s">
        <v>179</v>
      </c>
      <c r="RR5" s="127" t="s">
        <v>180</v>
      </c>
      <c r="RS5" s="127" t="s">
        <v>181</v>
      </c>
      <c r="RT5" s="127" t="s">
        <v>182</v>
      </c>
    </row>
    <row r="6" customFormat="false" ht="15.75" hidden="false" customHeight="false" outlineLevel="0" collapsed="false">
      <c r="B6" s="293" t="s">
        <v>189</v>
      </c>
      <c r="C6" s="293"/>
      <c r="D6" s="293"/>
      <c r="E6" s="293"/>
      <c r="F6" s="293"/>
      <c r="G6" s="293"/>
      <c r="H6" s="293"/>
      <c r="I6" s="293"/>
      <c r="J6" s="301" t="s">
        <v>493</v>
      </c>
      <c r="K6" s="301"/>
      <c r="L6" s="301"/>
      <c r="M6" s="301"/>
      <c r="N6" s="301"/>
      <c r="O6" s="301"/>
      <c r="P6" s="301"/>
      <c r="Q6" s="301"/>
      <c r="R6" s="301"/>
      <c r="S6" s="301"/>
      <c r="T6" s="297" t="s">
        <v>187</v>
      </c>
      <c r="U6" s="298" t="s">
        <v>188</v>
      </c>
      <c r="V6" s="299"/>
      <c r="W6" s="299"/>
      <c r="X6" s="293" t="s">
        <v>189</v>
      </c>
      <c r="Y6" s="293"/>
      <c r="Z6" s="293"/>
      <c r="AA6" s="293"/>
      <c r="AB6" s="293"/>
      <c r="AC6" s="293"/>
      <c r="AD6" s="293"/>
      <c r="AE6" s="301" t="s">
        <v>493</v>
      </c>
      <c r="AF6" s="301"/>
      <c r="AG6" s="301"/>
      <c r="AH6" s="301"/>
      <c r="AI6" s="301"/>
      <c r="AJ6" s="301"/>
      <c r="AK6" s="301"/>
      <c r="AL6" s="297" t="s">
        <v>187</v>
      </c>
      <c r="AM6" s="298" t="s">
        <v>188</v>
      </c>
      <c r="AN6" s="299"/>
      <c r="AO6" s="299"/>
      <c r="AP6" s="293" t="s">
        <v>189</v>
      </c>
      <c r="AQ6" s="293"/>
      <c r="AR6" s="293"/>
      <c r="AS6" s="293"/>
      <c r="AT6" s="301" t="s">
        <v>493</v>
      </c>
      <c r="AU6" s="301"/>
      <c r="AV6" s="301"/>
      <c r="AW6" s="301"/>
      <c r="AX6" s="297" t="s">
        <v>187</v>
      </c>
      <c r="AY6" s="298" t="s">
        <v>188</v>
      </c>
      <c r="AZ6" s="299"/>
      <c r="BA6" s="299"/>
      <c r="BB6" s="293" t="s">
        <v>189</v>
      </c>
      <c r="BC6" s="293"/>
      <c r="BD6" s="293"/>
      <c r="BE6" s="293"/>
      <c r="BF6" s="301" t="s">
        <v>493</v>
      </c>
      <c r="BG6" s="301"/>
      <c r="BH6" s="301"/>
      <c r="BI6" s="301"/>
      <c r="BJ6" s="297" t="s">
        <v>187</v>
      </c>
      <c r="BK6" s="298" t="s">
        <v>188</v>
      </c>
      <c r="BL6" s="299"/>
      <c r="BM6" s="299"/>
      <c r="BN6" s="303" t="s">
        <v>187</v>
      </c>
      <c r="BO6" s="298" t="s">
        <v>188</v>
      </c>
      <c r="BP6" s="299"/>
      <c r="BQ6" s="299"/>
      <c r="BR6" s="304" t="s">
        <v>187</v>
      </c>
      <c r="BS6" s="305" t="s">
        <v>188</v>
      </c>
      <c r="BT6" s="299"/>
      <c r="BU6" s="299"/>
      <c r="BV6" s="293" t="s">
        <v>189</v>
      </c>
      <c r="BW6" s="293"/>
      <c r="BX6" s="293"/>
      <c r="BY6" s="293"/>
      <c r="BZ6" s="301" t="s">
        <v>493</v>
      </c>
      <c r="CA6" s="301"/>
      <c r="CB6" s="301"/>
      <c r="CC6" s="301"/>
      <c r="CD6" s="297" t="s">
        <v>187</v>
      </c>
      <c r="CE6" s="298" t="s">
        <v>188</v>
      </c>
      <c r="CF6" s="299"/>
      <c r="CG6" s="299"/>
      <c r="CH6" s="293" t="s">
        <v>189</v>
      </c>
      <c r="CI6" s="293"/>
      <c r="CJ6" s="293"/>
      <c r="CK6" s="293"/>
      <c r="CL6" s="293"/>
      <c r="CM6" s="293"/>
      <c r="CN6" s="293"/>
      <c r="CO6" s="306" t="s">
        <v>493</v>
      </c>
      <c r="CP6" s="306"/>
      <c r="CQ6" s="306"/>
      <c r="CR6" s="306"/>
      <c r="CS6" s="306"/>
      <c r="CT6" s="306"/>
      <c r="CU6" s="306"/>
      <c r="CV6" s="297" t="s">
        <v>187</v>
      </c>
      <c r="CW6" s="298" t="s">
        <v>188</v>
      </c>
      <c r="CX6" s="299"/>
      <c r="CY6" s="299"/>
      <c r="CZ6" s="293" t="s">
        <v>189</v>
      </c>
      <c r="DA6" s="293"/>
      <c r="DB6" s="293"/>
      <c r="DC6" s="293"/>
      <c r="DD6" s="293"/>
      <c r="DE6" s="293"/>
      <c r="DF6" s="293"/>
      <c r="DG6" s="293"/>
      <c r="DH6" s="293"/>
      <c r="DI6" s="293"/>
      <c r="DJ6" s="293"/>
      <c r="DK6" s="293"/>
      <c r="DL6" s="293"/>
      <c r="DM6" s="293"/>
      <c r="DN6" s="293"/>
      <c r="DO6" s="293"/>
      <c r="DP6" s="293"/>
      <c r="DQ6" s="293"/>
      <c r="DR6" s="293"/>
      <c r="DS6" s="293"/>
      <c r="DT6" s="293"/>
      <c r="DU6" s="293"/>
      <c r="DV6" s="293"/>
      <c r="DW6" s="293"/>
      <c r="DX6" s="293"/>
      <c r="DY6" s="293"/>
      <c r="DZ6" s="293"/>
      <c r="EA6" s="293"/>
      <c r="EB6" s="293"/>
      <c r="EC6" s="293"/>
      <c r="ED6" s="293"/>
      <c r="EE6" s="293"/>
      <c r="EF6" s="301" t="s">
        <v>493</v>
      </c>
      <c r="EG6" s="301"/>
      <c r="EH6" s="301"/>
      <c r="EI6" s="301"/>
      <c r="EJ6" s="301"/>
      <c r="EK6" s="301"/>
      <c r="EL6" s="301"/>
      <c r="EM6" s="301"/>
      <c r="EN6" s="301"/>
      <c r="EO6" s="301"/>
      <c r="EP6" s="301"/>
      <c r="EQ6" s="301"/>
      <c r="ER6" s="301"/>
      <c r="ES6" s="301"/>
      <c r="ET6" s="301"/>
      <c r="EU6" s="301"/>
      <c r="EV6" s="301"/>
      <c r="EW6" s="301"/>
      <c r="EX6" s="301"/>
      <c r="EY6" s="301"/>
      <c r="EZ6" s="301"/>
      <c r="FA6" s="297" t="s">
        <v>187</v>
      </c>
      <c r="FB6" s="298" t="s">
        <v>188</v>
      </c>
      <c r="FC6" s="299"/>
      <c r="FD6" s="299"/>
      <c r="FE6" s="293" t="s">
        <v>189</v>
      </c>
      <c r="FF6" s="293"/>
      <c r="FG6" s="293"/>
      <c r="FH6" s="293"/>
      <c r="FI6" s="301" t="s">
        <v>493</v>
      </c>
      <c r="FJ6" s="301"/>
      <c r="FK6" s="301"/>
      <c r="FL6" s="301"/>
      <c r="FM6" s="297" t="s">
        <v>187</v>
      </c>
      <c r="FN6" s="298" t="s">
        <v>188</v>
      </c>
      <c r="FO6" s="299"/>
      <c r="FP6" s="299"/>
      <c r="FQ6" s="293" t="s">
        <v>189</v>
      </c>
      <c r="FR6" s="293"/>
      <c r="FS6" s="293"/>
      <c r="FT6" s="293"/>
      <c r="FU6" s="293"/>
      <c r="FV6" s="293"/>
      <c r="FW6" s="293"/>
      <c r="FX6" s="293"/>
      <c r="FY6" s="293"/>
      <c r="FZ6" s="293"/>
      <c r="GA6" s="293"/>
      <c r="GB6" s="293"/>
      <c r="GC6" s="293"/>
      <c r="GD6" s="293"/>
      <c r="GE6" s="293"/>
      <c r="GF6" s="301" t="s">
        <v>493</v>
      </c>
      <c r="GG6" s="301"/>
      <c r="GH6" s="301"/>
      <c r="GI6" s="301"/>
      <c r="GJ6" s="301"/>
      <c r="GK6" s="301"/>
      <c r="GL6" s="301"/>
      <c r="GM6" s="301"/>
      <c r="GN6" s="301"/>
      <c r="GO6" s="301"/>
      <c r="GP6" s="301"/>
      <c r="GQ6" s="301"/>
      <c r="GR6" s="301"/>
      <c r="GS6" s="301"/>
      <c r="GT6" s="301"/>
      <c r="GU6" s="301"/>
      <c r="GV6" s="301"/>
      <c r="GW6" s="301"/>
      <c r="GX6" s="301"/>
      <c r="GY6" s="301"/>
      <c r="GZ6" s="301"/>
      <c r="HA6" s="301"/>
      <c r="HB6" s="301"/>
      <c r="HC6" s="301"/>
      <c r="HD6" s="301"/>
      <c r="HE6" s="301"/>
      <c r="HF6" s="301"/>
      <c r="HG6" s="301"/>
      <c r="HH6" s="301"/>
      <c r="HI6" s="301"/>
      <c r="HJ6" s="301"/>
      <c r="HK6" s="301"/>
      <c r="HL6" s="301"/>
      <c r="HM6" s="297" t="s">
        <v>187</v>
      </c>
      <c r="HN6" s="298" t="s">
        <v>188</v>
      </c>
      <c r="HO6" s="299"/>
      <c r="HP6" s="299"/>
      <c r="HQ6" s="303" t="s">
        <v>187</v>
      </c>
      <c r="HR6" s="298" t="s">
        <v>188</v>
      </c>
      <c r="HS6" s="299"/>
      <c r="HT6" s="299"/>
      <c r="HU6" s="304" t="s">
        <v>187</v>
      </c>
      <c r="HV6" s="305" t="s">
        <v>188</v>
      </c>
      <c r="HW6" s="299"/>
      <c r="HX6" s="299"/>
      <c r="HY6" s="303" t="s">
        <v>187</v>
      </c>
      <c r="HZ6" s="298" t="s">
        <v>188</v>
      </c>
      <c r="IA6" s="299"/>
      <c r="IB6" s="299"/>
      <c r="IC6" s="304" t="s">
        <v>187</v>
      </c>
      <c r="ID6" s="305" t="s">
        <v>188</v>
      </c>
      <c r="IE6" s="299"/>
      <c r="IF6" s="299"/>
      <c r="IG6" s="293" t="s">
        <v>189</v>
      </c>
      <c r="IH6" s="293"/>
      <c r="II6" s="293"/>
      <c r="IJ6" s="293"/>
      <c r="IK6" s="293"/>
      <c r="IL6" s="293"/>
      <c r="IM6" s="293"/>
      <c r="IN6" s="293"/>
      <c r="IO6" s="293"/>
      <c r="IP6" s="293"/>
      <c r="IQ6" s="293"/>
      <c r="IR6" s="293"/>
      <c r="IS6" s="293"/>
      <c r="IT6" s="293"/>
      <c r="IU6" s="293"/>
      <c r="IV6" s="301" t="s">
        <v>493</v>
      </c>
      <c r="IW6" s="301"/>
      <c r="IX6" s="301"/>
      <c r="IY6" s="301"/>
      <c r="IZ6" s="301"/>
      <c r="JA6" s="301"/>
      <c r="JB6" s="301"/>
      <c r="JC6" s="301"/>
      <c r="JD6" s="301"/>
      <c r="JE6" s="301"/>
      <c r="JF6" s="301"/>
      <c r="JG6" s="301"/>
      <c r="JH6" s="301"/>
      <c r="JI6" s="301"/>
      <c r="JJ6" s="301"/>
      <c r="JK6" s="301"/>
      <c r="JL6" s="301"/>
      <c r="JM6" s="301"/>
      <c r="JN6" s="301"/>
      <c r="JO6" s="301"/>
      <c r="JP6" s="301"/>
      <c r="JQ6" s="301"/>
      <c r="JR6" s="301"/>
      <c r="JS6" s="301"/>
      <c r="JT6" s="301"/>
      <c r="JU6" s="301"/>
      <c r="JV6" s="301"/>
      <c r="JW6" s="301"/>
      <c r="JX6" s="301"/>
      <c r="JY6" s="301"/>
      <c r="JZ6" s="301"/>
      <c r="KA6" s="301"/>
      <c r="KB6" s="301"/>
      <c r="KC6" s="301"/>
      <c r="KD6" s="301"/>
      <c r="KE6" s="301"/>
      <c r="KF6" s="301"/>
      <c r="KG6" s="301"/>
      <c r="KH6" s="301"/>
      <c r="KI6" s="301"/>
      <c r="KJ6" s="297" t="s">
        <v>187</v>
      </c>
      <c r="KK6" s="298" t="s">
        <v>188</v>
      </c>
      <c r="KL6" s="299"/>
      <c r="KM6" s="299"/>
      <c r="KN6" s="862" t="s">
        <v>189</v>
      </c>
      <c r="KO6" s="862"/>
      <c r="KP6" s="862"/>
      <c r="KQ6" s="862"/>
      <c r="KR6" s="862"/>
      <c r="KS6" s="862"/>
      <c r="KT6" s="862"/>
      <c r="KU6" s="862"/>
      <c r="KV6" s="862"/>
      <c r="KW6" s="862"/>
      <c r="KX6" s="302" t="s">
        <v>493</v>
      </c>
      <c r="KY6" s="302"/>
      <c r="KZ6" s="302"/>
      <c r="LA6" s="302"/>
      <c r="LB6" s="302"/>
      <c r="LC6" s="302"/>
      <c r="LD6" s="302"/>
      <c r="LE6" s="302"/>
      <c r="LF6" s="302"/>
      <c r="LG6" s="302"/>
      <c r="LH6" s="302"/>
      <c r="LI6" s="302"/>
      <c r="LJ6" s="302"/>
      <c r="LK6" s="302"/>
      <c r="LL6" s="302"/>
      <c r="LM6" s="302"/>
      <c r="LN6" s="302"/>
      <c r="LO6" s="302"/>
      <c r="LP6" s="302"/>
      <c r="LQ6" s="302"/>
      <c r="LR6" s="297" t="s">
        <v>187</v>
      </c>
      <c r="LS6" s="298" t="s">
        <v>188</v>
      </c>
      <c r="LT6" s="299"/>
      <c r="LU6" s="299"/>
      <c r="LV6" s="293" t="s">
        <v>189</v>
      </c>
      <c r="LW6" s="293"/>
      <c r="LX6" s="293"/>
      <c r="LY6" s="293"/>
      <c r="LZ6" s="293"/>
      <c r="MA6" s="293"/>
      <c r="MB6" s="293"/>
      <c r="MC6" s="308" t="s">
        <v>493</v>
      </c>
      <c r="MD6" s="308"/>
      <c r="ME6" s="308"/>
      <c r="MF6" s="308"/>
      <c r="MG6" s="308"/>
      <c r="MH6" s="308"/>
      <c r="MI6" s="308"/>
      <c r="MJ6" s="297" t="s">
        <v>187</v>
      </c>
      <c r="MK6" s="298" t="s">
        <v>188</v>
      </c>
      <c r="ML6" s="299"/>
      <c r="MM6" s="299"/>
      <c r="MN6" s="293" t="s">
        <v>189</v>
      </c>
      <c r="MO6" s="293"/>
      <c r="MP6" s="293"/>
      <c r="MQ6" s="293"/>
      <c r="MR6" s="293"/>
      <c r="MS6" s="293"/>
      <c r="MT6" s="293"/>
      <c r="MU6" s="308" t="s">
        <v>493</v>
      </c>
      <c r="MV6" s="308"/>
      <c r="MW6" s="308"/>
      <c r="MX6" s="308"/>
      <c r="MY6" s="308"/>
      <c r="MZ6" s="308"/>
      <c r="NA6" s="308"/>
      <c r="NB6" s="297" t="s">
        <v>187</v>
      </c>
      <c r="NC6" s="298" t="s">
        <v>188</v>
      </c>
      <c r="ND6" s="299"/>
      <c r="NE6" s="299"/>
      <c r="NF6" s="303" t="s">
        <v>187</v>
      </c>
      <c r="NG6" s="298" t="s">
        <v>188</v>
      </c>
      <c r="NH6" s="299"/>
      <c r="NI6" s="299"/>
      <c r="NJ6" s="304" t="s">
        <v>187</v>
      </c>
      <c r="NK6" s="305" t="s">
        <v>188</v>
      </c>
      <c r="NL6" s="299"/>
      <c r="NM6" s="299"/>
      <c r="NN6" s="293" t="s">
        <v>189</v>
      </c>
      <c r="NO6" s="310"/>
      <c r="NP6" s="310"/>
      <c r="NQ6" s="310"/>
      <c r="NR6" s="301" t="s">
        <v>493</v>
      </c>
      <c r="NS6" s="301"/>
      <c r="NT6" s="301"/>
      <c r="NU6" s="301"/>
      <c r="NV6" s="297" t="s">
        <v>187</v>
      </c>
      <c r="NW6" s="298" t="s">
        <v>188</v>
      </c>
      <c r="NX6" s="299"/>
      <c r="NY6" s="299"/>
      <c r="NZ6" s="303" t="s">
        <v>187</v>
      </c>
      <c r="OA6" s="297" t="s">
        <v>188</v>
      </c>
      <c r="OB6" s="299"/>
      <c r="OC6" s="299"/>
      <c r="OD6" s="297" t="s">
        <v>187</v>
      </c>
      <c r="OE6" s="297" t="s">
        <v>188</v>
      </c>
      <c r="OF6" s="299"/>
      <c r="OG6" s="299"/>
      <c r="OH6" s="297" t="s">
        <v>187</v>
      </c>
      <c r="OI6" s="297" t="s">
        <v>188</v>
      </c>
      <c r="OJ6" s="299"/>
      <c r="OK6" s="299"/>
      <c r="OL6" s="297" t="s">
        <v>187</v>
      </c>
      <c r="OM6" s="297" t="s">
        <v>188</v>
      </c>
      <c r="ON6" s="299"/>
      <c r="OO6" s="299"/>
      <c r="OP6" s="311" t="s">
        <v>187</v>
      </c>
      <c r="OQ6" s="305" t="s">
        <v>188</v>
      </c>
      <c r="OR6" s="299"/>
      <c r="OS6" s="299"/>
      <c r="OT6" s="304" t="s">
        <v>187</v>
      </c>
      <c r="OU6" s="305" t="s">
        <v>188</v>
      </c>
      <c r="OV6" s="299"/>
      <c r="OW6" s="299"/>
      <c r="OX6" s="304" t="s">
        <v>187</v>
      </c>
      <c r="OY6" s="305" t="s">
        <v>188</v>
      </c>
      <c r="OZ6" s="299"/>
      <c r="PA6" s="299"/>
      <c r="PB6" s="303" t="s">
        <v>187</v>
      </c>
      <c r="PC6" s="298" t="s">
        <v>188</v>
      </c>
      <c r="PD6" s="299"/>
      <c r="PE6" s="299"/>
      <c r="PF6" s="304" t="s">
        <v>187</v>
      </c>
      <c r="PG6" s="305" t="s">
        <v>188</v>
      </c>
      <c r="PH6" s="299"/>
      <c r="PI6" s="299"/>
      <c r="PJ6" s="311" t="s">
        <v>187</v>
      </c>
      <c r="PK6" s="311" t="s">
        <v>188</v>
      </c>
      <c r="PL6" s="299"/>
      <c r="PM6" s="299"/>
      <c r="PN6" s="311" t="s">
        <v>187</v>
      </c>
      <c r="PO6" s="311" t="s">
        <v>188</v>
      </c>
      <c r="PP6" s="299"/>
      <c r="PQ6" s="299"/>
      <c r="PR6" s="304" t="s">
        <v>187</v>
      </c>
      <c r="PS6" s="312" t="s">
        <v>188</v>
      </c>
      <c r="PT6" s="304" t="s">
        <v>187</v>
      </c>
      <c r="PU6" s="312" t="s">
        <v>188</v>
      </c>
      <c r="PV6" s="304" t="s">
        <v>187</v>
      </c>
      <c r="PW6" s="312" t="s">
        <v>188</v>
      </c>
      <c r="PX6" s="313"/>
      <c r="PY6" s="304" t="s">
        <v>187</v>
      </c>
      <c r="PZ6" s="305" t="s">
        <v>188</v>
      </c>
      <c r="QE6" s="273" t="s">
        <v>87</v>
      </c>
      <c r="QI6" s="273" t="s">
        <v>11</v>
      </c>
      <c r="QK6" s="273" t="s">
        <v>190</v>
      </c>
      <c r="QM6" s="273" t="s">
        <v>191</v>
      </c>
    </row>
    <row r="7" customFormat="false" ht="15" hidden="false" customHeight="false" outlineLevel="0" collapsed="false">
      <c r="A7" s="741" t="n">
        <v>1</v>
      </c>
      <c r="B7" s="863" t="n">
        <f aca="false">Посуточная!B7</f>
        <v>0</v>
      </c>
      <c r="C7" s="864" t="n">
        <f aca="false">Посуточная!C7</f>
        <v>0</v>
      </c>
      <c r="D7" s="864" t="n">
        <f aca="false">Посуточная!D7</f>
        <v>0</v>
      </c>
      <c r="E7" s="864" t="n">
        <f aca="false">Посуточная!E7</f>
        <v>0</v>
      </c>
      <c r="F7" s="864" t="n">
        <f aca="false">Посуточная!F7</f>
        <v>0</v>
      </c>
      <c r="G7" s="864" t="n">
        <f aca="false">Посуточная!G7</f>
        <v>0</v>
      </c>
      <c r="H7" s="864" t="n">
        <f aca="false">Посуточная!H7</f>
        <v>0</v>
      </c>
      <c r="I7" s="864" t="n">
        <f aca="false">Посуточная!I7</f>
        <v>0</v>
      </c>
      <c r="J7" s="491" t="n">
        <f aca="false">Посуточная!Q7</f>
        <v>0</v>
      </c>
      <c r="K7" s="491" t="n">
        <f aca="false">Посуточная!R7</f>
        <v>0</v>
      </c>
      <c r="L7" s="491" t="n">
        <f aca="false">Посуточная!S7</f>
        <v>0</v>
      </c>
      <c r="M7" s="491" t="n">
        <f aca="false">Посуточная!T7</f>
        <v>0</v>
      </c>
      <c r="N7" s="491" t="n">
        <f aca="false">Посуточная!U7</f>
        <v>0</v>
      </c>
      <c r="O7" s="491" t="n">
        <f aca="false">Посуточная!V7</f>
        <v>0</v>
      </c>
      <c r="P7" s="491" t="n">
        <f aca="false">Посуточная!W7</f>
        <v>0</v>
      </c>
      <c r="Q7" s="491" t="n">
        <f aca="false">Посуточная!X7</f>
        <v>0</v>
      </c>
      <c r="R7" s="491" t="n">
        <f aca="false">Посуточная!Y7</f>
        <v>0</v>
      </c>
      <c r="S7" s="491" t="n">
        <f aca="false">Посуточная!Z7</f>
        <v>0</v>
      </c>
      <c r="T7" s="539"/>
      <c r="U7" s="328"/>
      <c r="X7" s="865" t="n">
        <f aca="false">Посуточная!AL7</f>
        <v>0</v>
      </c>
      <c r="Y7" s="866" t="n">
        <f aca="false">Посуточная!AM7</f>
        <v>0</v>
      </c>
      <c r="Z7" s="866" t="n">
        <f aca="false">Посуточная!AN7</f>
        <v>0</v>
      </c>
      <c r="AA7" s="866" t="n">
        <f aca="false">Посуточная!AO7</f>
        <v>0</v>
      </c>
      <c r="AB7" s="866" t="n">
        <f aca="false">Посуточная!AP7</f>
        <v>0</v>
      </c>
      <c r="AC7" s="866" t="n">
        <f aca="false">Посуточная!AQ7</f>
        <v>0</v>
      </c>
      <c r="AD7" s="866" t="n">
        <f aca="false">Посуточная!AR7</f>
        <v>0</v>
      </c>
      <c r="AE7" s="322" t="n">
        <f aca="false">Посуточная!AZ7</f>
        <v>0</v>
      </c>
      <c r="AF7" s="322" t="n">
        <f aca="false">Посуточная!BA7</f>
        <v>0</v>
      </c>
      <c r="AG7" s="322" t="n">
        <f aca="false">Посуточная!BB7</f>
        <v>0</v>
      </c>
      <c r="AH7" s="322" t="n">
        <f aca="false">Посуточная!BC7</f>
        <v>0</v>
      </c>
      <c r="AI7" s="322" t="n">
        <f aca="false">Посуточная!BD7</f>
        <v>0</v>
      </c>
      <c r="AJ7" s="322" t="n">
        <f aca="false">Посуточная!BE7</f>
        <v>0</v>
      </c>
      <c r="AK7" s="322" t="n">
        <f aca="false">Посуточная!BF7</f>
        <v>0</v>
      </c>
      <c r="AL7" s="371"/>
      <c r="AM7" s="328"/>
      <c r="AP7" s="865" t="n">
        <f aca="false">Посуточная!BR7</f>
        <v>0</v>
      </c>
      <c r="AQ7" s="866" t="n">
        <f aca="false">Посуточная!BS7</f>
        <v>0</v>
      </c>
      <c r="AR7" s="866" t="n">
        <f aca="false">Посуточная!BT7</f>
        <v>0</v>
      </c>
      <c r="AS7" s="866" t="n">
        <f aca="false">Посуточная!BU7</f>
        <v>0</v>
      </c>
      <c r="AT7" s="322" t="n">
        <f aca="false">Посуточная!BZ7</f>
        <v>0</v>
      </c>
      <c r="AU7" s="322" t="n">
        <f aca="false">Посуточная!CA7</f>
        <v>0</v>
      </c>
      <c r="AV7" s="322" t="n">
        <f aca="false">Посуточная!CB7</f>
        <v>0</v>
      </c>
      <c r="AW7" s="322" t="n">
        <f aca="false">Посуточная!CC7</f>
        <v>0</v>
      </c>
      <c r="AX7" s="327"/>
      <c r="AY7" s="328"/>
      <c r="BB7" s="865" t="n">
        <f aca="false">Посуточная!CL7</f>
        <v>0</v>
      </c>
      <c r="BC7" s="866" t="n">
        <f aca="false">Посуточная!CM7</f>
        <v>0</v>
      </c>
      <c r="BD7" s="866" t="n">
        <f aca="false">Посуточная!CN7</f>
        <v>0</v>
      </c>
      <c r="BE7" s="866" t="n">
        <f aca="false">Посуточная!CO7</f>
        <v>0</v>
      </c>
      <c r="BF7" s="322" t="n">
        <f aca="false">Посуточная!CT7</f>
        <v>0</v>
      </c>
      <c r="BG7" s="322" t="n">
        <f aca="false">Посуточная!CU7</f>
        <v>0</v>
      </c>
      <c r="BH7" s="322" t="n">
        <f aca="false">Посуточная!CV7</f>
        <v>0</v>
      </c>
      <c r="BI7" s="322" t="n">
        <f aca="false">Посуточная!CW7</f>
        <v>0</v>
      </c>
      <c r="BJ7" s="327"/>
      <c r="BK7" s="328"/>
      <c r="BN7" s="334"/>
      <c r="BO7" s="328"/>
      <c r="BR7" s="335"/>
      <c r="BS7" s="336"/>
      <c r="BV7" s="867" t="n">
        <f aca="false">Посуточная!DN7</f>
        <v>0</v>
      </c>
      <c r="BW7" s="868" t="n">
        <f aca="false">Посуточная!DO7</f>
        <v>0</v>
      </c>
      <c r="BX7" s="868" t="n">
        <f aca="false">Посуточная!DP7</f>
        <v>0</v>
      </c>
      <c r="BY7" s="868" t="n">
        <f aca="false">Посуточная!DQ7</f>
        <v>0</v>
      </c>
      <c r="BZ7" s="322" t="n">
        <f aca="false">Посуточная!DV7</f>
        <v>0</v>
      </c>
      <c r="CA7" s="322" t="n">
        <f aca="false">Посуточная!DW7</f>
        <v>0</v>
      </c>
      <c r="CB7" s="322" t="n">
        <f aca="false">Посуточная!DX7</f>
        <v>0</v>
      </c>
      <c r="CC7" s="322" t="n">
        <f aca="false">Посуточная!DY7</f>
        <v>0</v>
      </c>
      <c r="CD7" s="371"/>
      <c r="CE7" s="328"/>
      <c r="CH7" s="381" t="n">
        <f aca="false">Посуточная!EH7</f>
        <v>0</v>
      </c>
      <c r="CI7" s="382" t="n">
        <f aca="false">Посуточная!EI7</f>
        <v>0</v>
      </c>
      <c r="CJ7" s="382" t="n">
        <f aca="false">Посуточная!EJ7</f>
        <v>0</v>
      </c>
      <c r="CK7" s="382" t="n">
        <f aca="false">Посуточная!EK7</f>
        <v>0</v>
      </c>
      <c r="CL7" s="382" t="n">
        <f aca="false">Посуточная!EL7</f>
        <v>0</v>
      </c>
      <c r="CM7" s="382" t="n">
        <f aca="false">Посуточная!EM7</f>
        <v>0</v>
      </c>
      <c r="CN7" s="382" t="n">
        <f aca="false">Посуточная!EN7</f>
        <v>0</v>
      </c>
      <c r="CO7" s="322" t="n">
        <f aca="false">Посуточная!ES7</f>
        <v>0</v>
      </c>
      <c r="CP7" s="322" t="n">
        <f aca="false">Посуточная!ET7</f>
        <v>0</v>
      </c>
      <c r="CQ7" s="322" t="n">
        <f aca="false">Посуточная!EU7</f>
        <v>0</v>
      </c>
      <c r="CR7" s="322" t="n">
        <f aca="false">Посуточная!EV7</f>
        <v>0</v>
      </c>
      <c r="CS7" s="322" t="n">
        <f aca="false">Посуточная!EW7</f>
        <v>0</v>
      </c>
      <c r="CT7" s="322" t="n">
        <f aca="false">Посуточная!EX7</f>
        <v>0</v>
      </c>
      <c r="CU7" s="322" t="n">
        <f aca="false">Посуточная!EY7</f>
        <v>0</v>
      </c>
      <c r="CV7" s="371"/>
      <c r="CW7" s="328"/>
      <c r="CZ7" s="865" t="n">
        <f aca="false">Посуточная!FH7</f>
        <v>0</v>
      </c>
      <c r="DA7" s="866" t="n">
        <f aca="false">Посуточная!FI7</f>
        <v>0</v>
      </c>
      <c r="DB7" s="866" t="n">
        <f aca="false">Посуточная!FJ7</f>
        <v>0</v>
      </c>
      <c r="DC7" s="866" t="n">
        <f aca="false">Посуточная!FK7</f>
        <v>0</v>
      </c>
      <c r="DD7" s="866" t="n">
        <f aca="false">Посуточная!FL7</f>
        <v>0</v>
      </c>
      <c r="DE7" s="866" t="n">
        <f aca="false">Посуточная!FM7</f>
        <v>0</v>
      </c>
      <c r="DF7" s="866" t="n">
        <f aca="false">Посуточная!FN7</f>
        <v>0</v>
      </c>
      <c r="DG7" s="866" t="n">
        <f aca="false">Посуточная!FO7</f>
        <v>0</v>
      </c>
      <c r="DH7" s="866" t="n">
        <f aca="false">Посуточная!FP7</f>
        <v>0</v>
      </c>
      <c r="DI7" s="866" t="n">
        <f aca="false">Посуточная!FQ7</f>
        <v>0</v>
      </c>
      <c r="DJ7" s="866" t="n">
        <f aca="false">Посуточная!FR7</f>
        <v>0</v>
      </c>
      <c r="DK7" s="866" t="n">
        <f aca="false">Посуточная!FS7</f>
        <v>0</v>
      </c>
      <c r="DL7" s="866" t="n">
        <f aca="false">Посуточная!FT7</f>
        <v>0</v>
      </c>
      <c r="DM7" s="866" t="n">
        <f aca="false">Посуточная!FU7</f>
        <v>0</v>
      </c>
      <c r="DN7" s="866" t="n">
        <f aca="false">Посуточная!FV7</f>
        <v>0</v>
      </c>
      <c r="DO7" s="866" t="n">
        <f aca="false">Посуточная!FW7</f>
        <v>0</v>
      </c>
      <c r="DP7" s="866" t="n">
        <f aca="false">Посуточная!FX7</f>
        <v>0</v>
      </c>
      <c r="DQ7" s="866" t="n">
        <f aca="false">Посуточная!FY7</f>
        <v>0</v>
      </c>
      <c r="DR7" s="866" t="n">
        <f aca="false">Посуточная!FZ7</f>
        <v>0</v>
      </c>
      <c r="DS7" s="866" t="n">
        <f aca="false">Посуточная!GA7</f>
        <v>0</v>
      </c>
      <c r="DT7" s="866" t="n">
        <f aca="false">Посуточная!GB7</f>
        <v>0</v>
      </c>
      <c r="DU7" s="866" t="n">
        <f aca="false">Посуточная!GC7</f>
        <v>0</v>
      </c>
      <c r="DV7" s="866" t="n">
        <f aca="false">Посуточная!GD7</f>
        <v>0</v>
      </c>
      <c r="DW7" s="866" t="n">
        <f aca="false">Посуточная!GE7</f>
        <v>0</v>
      </c>
      <c r="DX7" s="866" t="n">
        <f aca="false">Посуточная!GF7</f>
        <v>0</v>
      </c>
      <c r="DY7" s="866" t="n">
        <f aca="false">Посуточная!GG7</f>
        <v>0</v>
      </c>
      <c r="DZ7" s="866" t="n">
        <f aca="false">Посуточная!GH7</f>
        <v>0</v>
      </c>
      <c r="EA7" s="866" t="n">
        <f aca="false">Посуточная!GI7</f>
        <v>0</v>
      </c>
      <c r="EB7" s="866" t="n">
        <f aca="false">Посуточная!GJ7</f>
        <v>0</v>
      </c>
      <c r="EC7" s="866" t="n">
        <f aca="false">Посуточная!GK7</f>
        <v>0</v>
      </c>
      <c r="ED7" s="866" t="n">
        <f aca="false">Посуточная!GL7</f>
        <v>0</v>
      </c>
      <c r="EE7" s="866" t="n">
        <f aca="false">Посуточная!GM7</f>
        <v>0</v>
      </c>
      <c r="EF7" s="322" t="n">
        <f aca="false">Посуточная!GU7</f>
        <v>0</v>
      </c>
      <c r="EG7" s="322" t="n">
        <f aca="false">Посуточная!GV7</f>
        <v>0</v>
      </c>
      <c r="EH7" s="322" t="n">
        <f aca="false">Посуточная!GW7</f>
        <v>0</v>
      </c>
      <c r="EI7" s="322" t="n">
        <f aca="false">Посуточная!GX7</f>
        <v>0</v>
      </c>
      <c r="EJ7" s="322" t="n">
        <f aca="false">Посуточная!GY7</f>
        <v>0</v>
      </c>
      <c r="EK7" s="322" t="n">
        <f aca="false">Посуточная!GZ7</f>
        <v>0</v>
      </c>
      <c r="EL7" s="322" t="n">
        <f aca="false">Посуточная!HA7</f>
        <v>0</v>
      </c>
      <c r="EM7" s="322" t="n">
        <f aca="false">Посуточная!HB7</f>
        <v>0</v>
      </c>
      <c r="EN7" s="322" t="n">
        <f aca="false">Посуточная!HC7</f>
        <v>0</v>
      </c>
      <c r="EO7" s="322" t="n">
        <f aca="false">Посуточная!HD7</f>
        <v>0</v>
      </c>
      <c r="EP7" s="322" t="n">
        <f aca="false">Посуточная!HE7</f>
        <v>0</v>
      </c>
      <c r="EQ7" s="322" t="n">
        <f aca="false">Посуточная!HF7</f>
        <v>0</v>
      </c>
      <c r="ER7" s="322" t="n">
        <f aca="false">Посуточная!HG7</f>
        <v>0</v>
      </c>
      <c r="ES7" s="322" t="n">
        <f aca="false">Посуточная!HH7</f>
        <v>0</v>
      </c>
      <c r="ET7" s="322" t="n">
        <f aca="false">Посуточная!HI7</f>
        <v>0</v>
      </c>
      <c r="EU7" s="322" t="n">
        <f aca="false">Посуточная!HJ7</f>
        <v>0</v>
      </c>
      <c r="EV7" s="322" t="n">
        <f aca="false">Посуточная!HK7</f>
        <v>0</v>
      </c>
      <c r="EW7" s="322" t="n">
        <f aca="false">Посуточная!HL7</f>
        <v>0</v>
      </c>
      <c r="EX7" s="322" t="n">
        <f aca="false">Посуточная!HM7</f>
        <v>0</v>
      </c>
      <c r="EY7" s="322" t="n">
        <f aca="false">Посуточная!HN7</f>
        <v>0</v>
      </c>
      <c r="EZ7" s="322" t="n">
        <f aca="false">Посуточная!HO7</f>
        <v>0</v>
      </c>
      <c r="FA7" s="371"/>
      <c r="FB7" s="328"/>
      <c r="FE7" s="869" t="n">
        <f aca="false">Посуточная!IA7</f>
        <v>0</v>
      </c>
      <c r="FF7" s="870" t="n">
        <f aca="false">Посуточная!IB7</f>
        <v>0</v>
      </c>
      <c r="FG7" s="870" t="n">
        <f aca="false">Посуточная!IC7</f>
        <v>0</v>
      </c>
      <c r="FH7" s="864" t="n">
        <f aca="false">Посуточная!ID7</f>
        <v>0</v>
      </c>
      <c r="FI7" s="322" t="n">
        <f aca="false">Посуточная!II7</f>
        <v>0</v>
      </c>
      <c r="FJ7" s="366" t="n">
        <f aca="false">Посуточная!IJ7</f>
        <v>0</v>
      </c>
      <c r="FK7" s="366" t="n">
        <f aca="false">Посуточная!IK7</f>
        <v>0</v>
      </c>
      <c r="FL7" s="366" t="n">
        <f aca="false">Посуточная!IL7</f>
        <v>0</v>
      </c>
      <c r="FM7" s="327"/>
      <c r="FN7" s="328"/>
      <c r="FQ7" s="315"/>
      <c r="FR7" s="316"/>
      <c r="FS7" s="316"/>
      <c r="FT7" s="316"/>
      <c r="FU7" s="316"/>
      <c r="FV7" s="316"/>
      <c r="FW7" s="316"/>
      <c r="FX7" s="316"/>
      <c r="FY7" s="316"/>
      <c r="FZ7" s="316"/>
      <c r="GA7" s="316"/>
      <c r="GB7" s="316"/>
      <c r="GC7" s="316"/>
      <c r="GD7" s="316"/>
      <c r="GE7" s="316"/>
      <c r="GF7" s="322"/>
      <c r="GG7" s="322"/>
      <c r="GH7" s="322"/>
      <c r="GI7" s="322"/>
      <c r="GJ7" s="322"/>
      <c r="GK7" s="322"/>
      <c r="GL7" s="322"/>
      <c r="GM7" s="322"/>
      <c r="GN7" s="322"/>
      <c r="GO7" s="322"/>
      <c r="GP7" s="322"/>
      <c r="GQ7" s="322"/>
      <c r="GR7" s="322"/>
      <c r="GS7" s="322"/>
      <c r="GT7" s="322"/>
      <c r="GU7" s="322"/>
      <c r="GV7" s="322"/>
      <c r="GW7" s="322"/>
      <c r="GX7" s="322"/>
      <c r="GY7" s="322"/>
      <c r="GZ7" s="322"/>
      <c r="HA7" s="322"/>
      <c r="HB7" s="322"/>
      <c r="HC7" s="322"/>
      <c r="HD7" s="322"/>
      <c r="HE7" s="322"/>
      <c r="HF7" s="322"/>
      <c r="HG7" s="322"/>
      <c r="HH7" s="322"/>
      <c r="HI7" s="322"/>
      <c r="HJ7" s="322"/>
      <c r="HK7" s="322"/>
      <c r="HL7" s="322"/>
      <c r="HM7" s="371"/>
      <c r="HN7" s="328"/>
      <c r="HQ7" s="334"/>
      <c r="HR7" s="328"/>
      <c r="HU7" s="335"/>
      <c r="HV7" s="336"/>
      <c r="HY7" s="353"/>
      <c r="HZ7" s="354"/>
      <c r="IC7" s="335"/>
      <c r="ID7" s="336"/>
      <c r="IG7" s="315"/>
      <c r="IH7" s="316"/>
      <c r="II7" s="316"/>
      <c r="IJ7" s="316"/>
      <c r="IK7" s="316"/>
      <c r="IL7" s="316"/>
      <c r="IM7" s="316"/>
      <c r="IN7" s="316"/>
      <c r="IO7" s="316"/>
      <c r="IP7" s="316"/>
      <c r="IQ7" s="316"/>
      <c r="IR7" s="316"/>
      <c r="IS7" s="316"/>
      <c r="IT7" s="316"/>
      <c r="IU7" s="316"/>
      <c r="IV7" s="338"/>
      <c r="IW7" s="338"/>
      <c r="IX7" s="338"/>
      <c r="IY7" s="338"/>
      <c r="IZ7" s="338"/>
      <c r="JA7" s="338"/>
      <c r="JB7" s="338"/>
      <c r="JC7" s="338"/>
      <c r="JD7" s="338"/>
      <c r="JE7" s="338"/>
      <c r="JF7" s="338"/>
      <c r="JG7" s="338"/>
      <c r="JH7" s="338"/>
      <c r="JI7" s="338"/>
      <c r="JJ7" s="338"/>
      <c r="JK7" s="338"/>
      <c r="JL7" s="338"/>
      <c r="JM7" s="338"/>
      <c r="JN7" s="338"/>
      <c r="JO7" s="338"/>
      <c r="JP7" s="338"/>
      <c r="JQ7" s="338"/>
      <c r="JR7" s="338"/>
      <c r="JS7" s="338"/>
      <c r="JT7" s="338"/>
      <c r="JU7" s="338"/>
      <c r="JV7" s="338"/>
      <c r="JW7" s="338"/>
      <c r="JX7" s="338"/>
      <c r="JY7" s="338"/>
      <c r="JZ7" s="338"/>
      <c r="KA7" s="338"/>
      <c r="KB7" s="338"/>
      <c r="KC7" s="338"/>
      <c r="KD7" s="338"/>
      <c r="KE7" s="338"/>
      <c r="KF7" s="338"/>
      <c r="KG7" s="338"/>
      <c r="KH7" s="338"/>
      <c r="KI7" s="338"/>
      <c r="KJ7" s="371"/>
      <c r="KK7" s="328"/>
      <c r="KN7" s="871" t="n">
        <f aca="false">Посуточная!OF7</f>
        <v>0</v>
      </c>
      <c r="KO7" s="872" t="n">
        <f aca="false">Посуточная!OG7</f>
        <v>0</v>
      </c>
      <c r="KP7" s="872" t="n">
        <f aca="false">Посуточная!OH7</f>
        <v>0</v>
      </c>
      <c r="KQ7" s="872" t="n">
        <f aca="false">Посуточная!OI7</f>
        <v>0</v>
      </c>
      <c r="KR7" s="872" t="n">
        <f aca="false">Посуточная!OJ7</f>
        <v>0</v>
      </c>
      <c r="KS7" s="872" t="n">
        <f aca="false">Посуточная!OK7</f>
        <v>0</v>
      </c>
      <c r="KT7" s="872" t="n">
        <f aca="false">Посуточная!OL7</f>
        <v>0</v>
      </c>
      <c r="KU7" s="872" t="n">
        <f aca="false">Посуточная!OM7</f>
        <v>0</v>
      </c>
      <c r="KV7" s="872" t="n">
        <f aca="false">Посуточная!ON7</f>
        <v>0</v>
      </c>
      <c r="KW7" s="873" t="n">
        <f aca="false">Посуточная!OO7</f>
        <v>0</v>
      </c>
      <c r="KX7" s="366" t="n">
        <f aca="false">Посуточная!OV7</f>
        <v>0</v>
      </c>
      <c r="KY7" s="366" t="n">
        <f aca="false">Посуточная!OW7</f>
        <v>0</v>
      </c>
      <c r="KZ7" s="366" t="n">
        <f aca="false">Посуточная!OX7</f>
        <v>0</v>
      </c>
      <c r="LA7" s="366" t="n">
        <f aca="false">Посуточная!OY7</f>
        <v>0</v>
      </c>
      <c r="LB7" s="366" t="n">
        <f aca="false">Посуточная!OZ7</f>
        <v>0</v>
      </c>
      <c r="LC7" s="366" t="n">
        <f aca="false">Посуточная!PA7</f>
        <v>0</v>
      </c>
      <c r="LD7" s="366" t="n">
        <f aca="false">Посуточная!PB7</f>
        <v>0</v>
      </c>
      <c r="LE7" s="366" t="n">
        <f aca="false">Посуточная!PC7</f>
        <v>0</v>
      </c>
      <c r="LF7" s="366" t="n">
        <f aca="false">Посуточная!PD7</f>
        <v>0</v>
      </c>
      <c r="LG7" s="366" t="n">
        <f aca="false">Посуточная!PE7</f>
        <v>0</v>
      </c>
      <c r="LH7" s="366" t="n">
        <f aca="false">Посуточная!PF7</f>
        <v>0</v>
      </c>
      <c r="LI7" s="366" t="n">
        <f aca="false">Посуточная!PG7</f>
        <v>0</v>
      </c>
      <c r="LJ7" s="366" t="n">
        <f aca="false">Посуточная!PH7</f>
        <v>0</v>
      </c>
      <c r="LK7" s="366" t="n">
        <f aca="false">Посуточная!PI7</f>
        <v>0</v>
      </c>
      <c r="LL7" s="366" t="n">
        <f aca="false">Посуточная!PJ7</f>
        <v>0</v>
      </c>
      <c r="LM7" s="366" t="n">
        <f aca="false">Посуточная!PK7</f>
        <v>0</v>
      </c>
      <c r="LN7" s="366" t="n">
        <f aca="false">Посуточная!PL7</f>
        <v>0</v>
      </c>
      <c r="LO7" s="366" t="n">
        <f aca="false">Посуточная!PM7</f>
        <v>0</v>
      </c>
      <c r="LP7" s="366" t="n">
        <f aca="false">Посуточная!PN7</f>
        <v>0</v>
      </c>
      <c r="LQ7" s="366" t="n">
        <f aca="false">Посуточная!PO7</f>
        <v>0</v>
      </c>
      <c r="LR7" s="371"/>
      <c r="LS7" s="328"/>
      <c r="LV7" s="874" t="n">
        <f aca="false">Посуточная!QA7</f>
        <v>0</v>
      </c>
      <c r="LW7" s="875" t="n">
        <f aca="false">Посуточная!QB7</f>
        <v>0</v>
      </c>
      <c r="LX7" s="875" t="n">
        <f aca="false">Посуточная!QC7</f>
        <v>0</v>
      </c>
      <c r="LY7" s="875" t="n">
        <f aca="false">Посуточная!QD7</f>
        <v>0</v>
      </c>
      <c r="LZ7" s="875" t="n">
        <f aca="false">Посуточная!QE7</f>
        <v>0</v>
      </c>
      <c r="MA7" s="875" t="n">
        <f aca="false">Посуточная!QF7</f>
        <v>0</v>
      </c>
      <c r="MB7" s="875" t="n">
        <f aca="false">Посуточная!QG7</f>
        <v>0</v>
      </c>
      <c r="MC7" s="876" t="n">
        <f aca="false">Посуточная!QO7</f>
        <v>0</v>
      </c>
      <c r="MD7" s="876" t="n">
        <f aca="false">Посуточная!QP7</f>
        <v>0</v>
      </c>
      <c r="ME7" s="876" t="n">
        <f aca="false">Посуточная!QQ7</f>
        <v>0</v>
      </c>
      <c r="MF7" s="876" t="n">
        <f aca="false">Посуточная!QR7</f>
        <v>0</v>
      </c>
      <c r="MG7" s="876" t="n">
        <f aca="false">Посуточная!QS7</f>
        <v>0</v>
      </c>
      <c r="MH7" s="876" t="n">
        <f aca="false">Посуточная!QT7</f>
        <v>0</v>
      </c>
      <c r="MI7" s="876" t="n">
        <f aca="false">Посуточная!QU7</f>
        <v>0</v>
      </c>
      <c r="MJ7" s="371"/>
      <c r="MK7" s="328"/>
      <c r="MN7" s="877" t="n">
        <f aca="false">Посуточная!RG7</f>
        <v>0</v>
      </c>
      <c r="MO7" s="878" t="n">
        <f aca="false">Посуточная!RH7</f>
        <v>0</v>
      </c>
      <c r="MP7" s="878" t="n">
        <f aca="false">Посуточная!RI7</f>
        <v>0</v>
      </c>
      <c r="MQ7" s="878" t="n">
        <f aca="false">Посуточная!RJ7</f>
        <v>0</v>
      </c>
      <c r="MR7" s="878" t="n">
        <f aca="false">Посуточная!RK7</f>
        <v>0</v>
      </c>
      <c r="MS7" s="878" t="n">
        <f aca="false">Посуточная!RL7</f>
        <v>0</v>
      </c>
      <c r="MT7" s="878" t="n">
        <f aca="false">Посуточная!RM7</f>
        <v>0</v>
      </c>
      <c r="MU7" s="366" t="n">
        <f aca="false">Посуточная!RU7</f>
        <v>0</v>
      </c>
      <c r="MV7" s="366" t="n">
        <f aca="false">Посуточная!RV7</f>
        <v>0</v>
      </c>
      <c r="MW7" s="366" t="n">
        <f aca="false">Посуточная!RW7</f>
        <v>0</v>
      </c>
      <c r="MX7" s="366" t="n">
        <f aca="false">Посуточная!RX7</f>
        <v>0</v>
      </c>
      <c r="MY7" s="366" t="n">
        <f aca="false">Посуточная!RY7</f>
        <v>0</v>
      </c>
      <c r="MZ7" s="366" t="n">
        <f aca="false">Посуточная!RZ7</f>
        <v>0</v>
      </c>
      <c r="NA7" s="366" t="n">
        <f aca="false">Посуточная!SA7</f>
        <v>0</v>
      </c>
      <c r="NB7" s="371"/>
      <c r="NC7" s="328"/>
      <c r="NF7" s="334"/>
      <c r="NG7" s="328"/>
      <c r="NJ7" s="335"/>
      <c r="NK7" s="336"/>
      <c r="NN7" s="877" t="n">
        <f aca="false">Посуточная!SU7</f>
        <v>0</v>
      </c>
      <c r="NO7" s="878" t="n">
        <f aca="false">Посуточная!SV7</f>
        <v>0</v>
      </c>
      <c r="NP7" s="878" t="n">
        <f aca="false">Посуточная!SW7</f>
        <v>0</v>
      </c>
      <c r="NQ7" s="878" t="n">
        <f aca="false">Посуточная!SX7</f>
        <v>0</v>
      </c>
      <c r="NR7" s="366" t="n">
        <f aca="false">Посуточная!TC7</f>
        <v>0</v>
      </c>
      <c r="NS7" s="366" t="n">
        <f aca="false">Посуточная!TD7</f>
        <v>0</v>
      </c>
      <c r="NT7" s="366" t="n">
        <f aca="false">Посуточная!TE7</f>
        <v>0</v>
      </c>
      <c r="NU7" s="366" t="n">
        <f aca="false">Посуточная!TF7</f>
        <v>0</v>
      </c>
      <c r="NV7" s="371"/>
      <c r="NW7" s="328"/>
      <c r="NZ7" s="334"/>
      <c r="OA7" s="371"/>
      <c r="OB7" s="291"/>
      <c r="OC7" s="291"/>
      <c r="OD7" s="371"/>
      <c r="OE7" s="371"/>
      <c r="OF7" s="291"/>
      <c r="OG7" s="291"/>
      <c r="OH7" s="371"/>
      <c r="OI7" s="371"/>
      <c r="OJ7" s="291"/>
      <c r="OK7" s="291"/>
      <c r="OL7" s="371"/>
      <c r="OM7" s="371"/>
      <c r="ON7" s="291"/>
      <c r="OO7" s="291"/>
      <c r="OP7" s="372"/>
      <c r="OQ7" s="336"/>
      <c r="OR7" s="373"/>
      <c r="OT7" s="335"/>
      <c r="OU7" s="336"/>
      <c r="OX7" s="335"/>
      <c r="OY7" s="336"/>
      <c r="PB7" s="334"/>
      <c r="PC7" s="328"/>
      <c r="PF7" s="335"/>
      <c r="PG7" s="336"/>
      <c r="PJ7" s="372"/>
      <c r="PK7" s="372"/>
      <c r="PN7" s="372"/>
      <c r="PO7" s="372"/>
      <c r="PQ7" s="374"/>
      <c r="PR7" s="335"/>
      <c r="PS7" s="375"/>
      <c r="PT7" s="335"/>
      <c r="PU7" s="375"/>
      <c r="PV7" s="335"/>
      <c r="PW7" s="375"/>
      <c r="PX7" s="376"/>
      <c r="PY7" s="335"/>
      <c r="PZ7" s="377"/>
      <c r="QA7" s="378"/>
      <c r="QD7" s="379" t="n">
        <v>1</v>
      </c>
      <c r="QE7" s="127" t="n">
        <f aca="false">Посуточная!VT7-Посуточная_НГДП!KU7</f>
        <v>517.898</v>
      </c>
      <c r="QF7" s="127"/>
      <c r="QH7" s="273" t="n">
        <v>1</v>
      </c>
      <c r="QI7" s="127" t="n">
        <f aca="false">Посуточная!VX7-Посуточная_НГДП!KY7</f>
        <v>24061.451</v>
      </c>
      <c r="QK7" s="380" t="n">
        <f aca="false">PG9</f>
        <v>-54.06</v>
      </c>
      <c r="QL7" s="380"/>
      <c r="QM7" s="380" t="n">
        <f aca="false">IF9</f>
        <v>310</v>
      </c>
      <c r="SM7" s="127"/>
      <c r="SN7" s="127"/>
    </row>
    <row r="8" customFormat="false" ht="15" hidden="false" customHeight="false" outlineLevel="0" collapsed="false">
      <c r="A8" s="741"/>
      <c r="B8" s="863" t="n">
        <f aca="false">Посуточная!B8</f>
        <v>0</v>
      </c>
      <c r="C8" s="864" t="n">
        <f aca="false">Посуточная!C8</f>
        <v>0</v>
      </c>
      <c r="D8" s="864" t="n">
        <f aca="false">Посуточная!D8</f>
        <v>0</v>
      </c>
      <c r="E8" s="864" t="n">
        <f aca="false">Посуточная!E8</f>
        <v>0</v>
      </c>
      <c r="F8" s="864" t="n">
        <f aca="false">Посуточная!F8</f>
        <v>0</v>
      </c>
      <c r="G8" s="864" t="n">
        <f aca="false">Посуточная!G8</f>
        <v>0</v>
      </c>
      <c r="H8" s="864" t="n">
        <f aca="false">Посуточная!H8</f>
        <v>0</v>
      </c>
      <c r="I8" s="864" t="n">
        <f aca="false">Посуточная!I8</f>
        <v>0</v>
      </c>
      <c r="J8" s="322" t="n">
        <f aca="false">Посуточная!Q8</f>
        <v>0</v>
      </c>
      <c r="K8" s="322" t="n">
        <f aca="false">Посуточная!R8</f>
        <v>0</v>
      </c>
      <c r="L8" s="322" t="n">
        <f aca="false">Посуточная!S8</f>
        <v>0</v>
      </c>
      <c r="M8" s="322" t="n">
        <f aca="false">Посуточная!T8</f>
        <v>0</v>
      </c>
      <c r="N8" s="322" t="n">
        <f aca="false">Посуточная!U8</f>
        <v>0</v>
      </c>
      <c r="O8" s="322" t="n">
        <f aca="false">Посуточная!V8</f>
        <v>0</v>
      </c>
      <c r="P8" s="322" t="n">
        <f aca="false">Посуточная!W8</f>
        <v>0</v>
      </c>
      <c r="Q8" s="322" t="n">
        <f aca="false">Посуточная!X8</f>
        <v>0</v>
      </c>
      <c r="R8" s="322" t="n">
        <f aca="false">Посуточная!Y8</f>
        <v>0</v>
      </c>
      <c r="S8" s="322" t="n">
        <f aca="false">Посуточная!Z8</f>
        <v>0</v>
      </c>
      <c r="T8" s="417" t="n">
        <f aca="false">COUNTIF(B8:I8,"&lt;&gt;0")-COUNTIF(B8:I8,"")</f>
        <v>0</v>
      </c>
      <c r="U8" s="391" t="n">
        <f aca="false">COUNTIF(J8:S8,"&lt;&gt;0")-COUNTIF(J8:S8,"")</f>
        <v>0</v>
      </c>
      <c r="X8" s="863" t="n">
        <f aca="false">Посуточная!AL8</f>
        <v>0</v>
      </c>
      <c r="Y8" s="864" t="n">
        <f aca="false">Посуточная!AM8</f>
        <v>0</v>
      </c>
      <c r="Z8" s="864" t="n">
        <f aca="false">Посуточная!AN8</f>
        <v>0</v>
      </c>
      <c r="AA8" s="864" t="n">
        <f aca="false">Посуточная!AO8</f>
        <v>0</v>
      </c>
      <c r="AB8" s="864" t="n">
        <f aca="false">Посуточная!AP8</f>
        <v>0</v>
      </c>
      <c r="AC8" s="864" t="n">
        <f aca="false">Посуточная!AQ8</f>
        <v>0</v>
      </c>
      <c r="AD8" s="864" t="n">
        <f aca="false">Посуточная!AR8</f>
        <v>0</v>
      </c>
      <c r="AE8" s="322" t="n">
        <f aca="false">Посуточная!AZ8</f>
        <v>0</v>
      </c>
      <c r="AF8" s="322" t="n">
        <f aca="false">Посуточная!BA8</f>
        <v>0</v>
      </c>
      <c r="AG8" s="322" t="n">
        <f aca="false">Посуточная!BB8</f>
        <v>0</v>
      </c>
      <c r="AH8" s="322" t="n">
        <f aca="false">Посуточная!BC8</f>
        <v>0</v>
      </c>
      <c r="AI8" s="322" t="n">
        <f aca="false">Посуточная!BD8</f>
        <v>0</v>
      </c>
      <c r="AJ8" s="322" t="n">
        <f aca="false">Посуточная!BE8</f>
        <v>0</v>
      </c>
      <c r="AK8" s="322" t="n">
        <f aca="false">Посуточная!BF8</f>
        <v>0</v>
      </c>
      <c r="AL8" s="417" t="n">
        <f aca="false">COUNTIF(X8:AD8,"&lt;&gt;0")-COUNTIF(X8:AD8,"")</f>
        <v>0</v>
      </c>
      <c r="AM8" s="391" t="n">
        <f aca="false">COUNTIF(AE8:AK8,"&lt;&gt;0")-COUNTIF(AE8:AK8,"")</f>
        <v>0</v>
      </c>
      <c r="AP8" s="863" t="n">
        <f aca="false">Посуточная!BR8</f>
        <v>0</v>
      </c>
      <c r="AQ8" s="864" t="n">
        <f aca="false">Посуточная!BS8</f>
        <v>0</v>
      </c>
      <c r="AR8" s="864" t="n">
        <f aca="false">Посуточная!BT8</f>
        <v>0</v>
      </c>
      <c r="AS8" s="864" t="n">
        <f aca="false">Посуточная!BU8</f>
        <v>0</v>
      </c>
      <c r="AT8" s="322" t="n">
        <f aca="false">Посуточная!BZ8</f>
        <v>0</v>
      </c>
      <c r="AU8" s="322" t="n">
        <f aca="false">Посуточная!CA8</f>
        <v>0</v>
      </c>
      <c r="AV8" s="322" t="n">
        <f aca="false">Посуточная!CB8</f>
        <v>0</v>
      </c>
      <c r="AW8" s="322" t="n">
        <f aca="false">Посуточная!CC8</f>
        <v>0</v>
      </c>
      <c r="AX8" s="390" t="n">
        <f aca="false">COUNTIF(AP8:AS8,"&lt;&gt;0")-COUNTIF(AP8:AS8,"")</f>
        <v>0</v>
      </c>
      <c r="AY8" s="391" t="n">
        <f aca="false">COUNTIF(AT8:AW8,"&lt;&gt;0")-COUNTIF(AT8:AW8,"")</f>
        <v>0</v>
      </c>
      <c r="BB8" s="863" t="n">
        <f aca="false">Посуточная!CL8</f>
        <v>0</v>
      </c>
      <c r="BC8" s="864" t="n">
        <f aca="false">Посуточная!CM8</f>
        <v>0</v>
      </c>
      <c r="BD8" s="864" t="n">
        <f aca="false">Посуточная!CN8</f>
        <v>0</v>
      </c>
      <c r="BE8" s="864" t="n">
        <f aca="false">Посуточная!CO8</f>
        <v>0</v>
      </c>
      <c r="BF8" s="322" t="n">
        <f aca="false">Посуточная!CT8</f>
        <v>0</v>
      </c>
      <c r="BG8" s="322" t="n">
        <f aca="false">Посуточная!CU8</f>
        <v>0</v>
      </c>
      <c r="BH8" s="322" t="n">
        <f aca="false">Посуточная!CV8</f>
        <v>0</v>
      </c>
      <c r="BI8" s="322" t="n">
        <f aca="false">Посуточная!CW8</f>
        <v>0</v>
      </c>
      <c r="BJ8" s="390" t="n">
        <f aca="false">COUNTIF(BB8:BE8,"&lt;&gt;0")-COUNTIF(BB8:BE8,"")</f>
        <v>0</v>
      </c>
      <c r="BK8" s="391" t="n">
        <f aca="false">COUNTIF(BF8:BI8,"&lt;&gt;0")-COUNTIF(BF8:BI8,"")</f>
        <v>0</v>
      </c>
      <c r="BN8" s="395" t="n">
        <f aca="false">SUMIF(B6:BM6,"итого гр.",B8:BM8)</f>
        <v>0</v>
      </c>
      <c r="BO8" s="391" t="n">
        <f aca="false">SUMIF(B6:BM6,"итого фк.",B8:BM8)</f>
        <v>0</v>
      </c>
      <c r="BR8" s="396"/>
      <c r="BS8" s="397"/>
      <c r="BV8" s="381" t="n">
        <f aca="false">Посуточная!DN8</f>
        <v>0</v>
      </c>
      <c r="BW8" s="382" t="n">
        <f aca="false">Посуточная!DO8</f>
        <v>0</v>
      </c>
      <c r="BX8" s="382" t="n">
        <f aca="false">Посуточная!DP8</f>
        <v>0</v>
      </c>
      <c r="BY8" s="382" t="n">
        <f aca="false">Посуточная!DQ8</f>
        <v>0</v>
      </c>
      <c r="BZ8" s="322" t="n">
        <f aca="false">Посуточная!DV8</f>
        <v>0</v>
      </c>
      <c r="CA8" s="322" t="n">
        <f aca="false">Посуточная!DW8</f>
        <v>0</v>
      </c>
      <c r="CB8" s="322" t="n">
        <f aca="false">Посуточная!DX8</f>
        <v>0</v>
      </c>
      <c r="CC8" s="322" t="n">
        <f aca="false">Посуточная!DY8</f>
        <v>0</v>
      </c>
      <c r="CD8" s="417" t="n">
        <f aca="false">COUNTIF(BV8:BY8,"&lt;&gt;0")-COUNTIF(BV8:BY8,"")</f>
        <v>0</v>
      </c>
      <c r="CE8" s="391" t="n">
        <f aca="false">COUNTIF(BZ8:CC8,"&lt;&gt;0")-COUNTIF(BZ8:CC8,"")</f>
        <v>0</v>
      </c>
      <c r="CH8" s="381" t="n">
        <f aca="false">Посуточная!EH8</f>
        <v>0</v>
      </c>
      <c r="CI8" s="382" t="n">
        <f aca="false">Посуточная!EI8</f>
        <v>0</v>
      </c>
      <c r="CJ8" s="382" t="n">
        <f aca="false">Посуточная!EJ8</f>
        <v>0</v>
      </c>
      <c r="CK8" s="382" t="n">
        <f aca="false">Посуточная!EK8</f>
        <v>0</v>
      </c>
      <c r="CL8" s="382" t="n">
        <f aca="false">Посуточная!EL8</f>
        <v>0</v>
      </c>
      <c r="CM8" s="382" t="n">
        <f aca="false">Посуточная!EM8</f>
        <v>0</v>
      </c>
      <c r="CN8" s="382" t="n">
        <f aca="false">Посуточная!EN8</f>
        <v>0</v>
      </c>
      <c r="CO8" s="322" t="n">
        <f aca="false">Посуточная!ES8</f>
        <v>0</v>
      </c>
      <c r="CP8" s="322" t="n">
        <f aca="false">Посуточная!ET8</f>
        <v>0</v>
      </c>
      <c r="CQ8" s="322" t="n">
        <f aca="false">Посуточная!EU8</f>
        <v>0</v>
      </c>
      <c r="CR8" s="322" t="n">
        <f aca="false">Посуточная!EV8</f>
        <v>0</v>
      </c>
      <c r="CS8" s="322" t="n">
        <f aca="false">Посуточная!EW8</f>
        <v>0</v>
      </c>
      <c r="CT8" s="322" t="n">
        <f aca="false">Посуточная!EX8</f>
        <v>0</v>
      </c>
      <c r="CU8" s="322" t="n">
        <f aca="false">Посуточная!EY8</f>
        <v>0</v>
      </c>
      <c r="CV8" s="417" t="n">
        <f aca="false">COUNTIF(CH8:CN8,"&lt;&gt;0")-COUNTIF(CH8:CN8,"")</f>
        <v>0</v>
      </c>
      <c r="CW8" s="391" t="n">
        <f aca="false">COUNTIF(CO8:CU8,"&lt;&gt;0")-COUNTIF(CO8:CU8,"")</f>
        <v>0</v>
      </c>
      <c r="CZ8" s="863" t="n">
        <f aca="false">Посуточная!FH8</f>
        <v>0</v>
      </c>
      <c r="DA8" s="864" t="n">
        <f aca="false">Посуточная!FI8</f>
        <v>0</v>
      </c>
      <c r="DB8" s="864" t="n">
        <f aca="false">Посуточная!FJ8</f>
        <v>0</v>
      </c>
      <c r="DC8" s="864" t="n">
        <f aca="false">Посуточная!FK8</f>
        <v>0</v>
      </c>
      <c r="DD8" s="864" t="n">
        <f aca="false">Посуточная!FL8</f>
        <v>0</v>
      </c>
      <c r="DE8" s="864" t="n">
        <f aca="false">Посуточная!FM8</f>
        <v>0</v>
      </c>
      <c r="DF8" s="864" t="n">
        <f aca="false">Посуточная!FN8</f>
        <v>0</v>
      </c>
      <c r="DG8" s="864" t="n">
        <f aca="false">Посуточная!FO8</f>
        <v>0</v>
      </c>
      <c r="DH8" s="864" t="n">
        <f aca="false">Посуточная!FP8</f>
        <v>0</v>
      </c>
      <c r="DI8" s="864" t="n">
        <f aca="false">Посуточная!FQ8</f>
        <v>0</v>
      </c>
      <c r="DJ8" s="864" t="n">
        <f aca="false">Посуточная!FR8</f>
        <v>0</v>
      </c>
      <c r="DK8" s="864" t="n">
        <f aca="false">Посуточная!FS8</f>
        <v>0</v>
      </c>
      <c r="DL8" s="864" t="n">
        <f aca="false">Посуточная!FT8</f>
        <v>0</v>
      </c>
      <c r="DM8" s="864" t="n">
        <f aca="false">Посуточная!FU8</f>
        <v>0</v>
      </c>
      <c r="DN8" s="864" t="n">
        <f aca="false">Посуточная!FV8</f>
        <v>0</v>
      </c>
      <c r="DO8" s="864" t="n">
        <f aca="false">Посуточная!FW8</f>
        <v>0</v>
      </c>
      <c r="DP8" s="864" t="n">
        <f aca="false">Посуточная!FX8</f>
        <v>0</v>
      </c>
      <c r="DQ8" s="864" t="n">
        <f aca="false">Посуточная!FY8</f>
        <v>0</v>
      </c>
      <c r="DR8" s="864" t="n">
        <f aca="false">Посуточная!FZ8</f>
        <v>0</v>
      </c>
      <c r="DS8" s="864" t="n">
        <f aca="false">Посуточная!GA8</f>
        <v>0</v>
      </c>
      <c r="DT8" s="864" t="n">
        <f aca="false">Посуточная!GB8</f>
        <v>0</v>
      </c>
      <c r="DU8" s="864" t="n">
        <f aca="false">Посуточная!GC8</f>
        <v>0</v>
      </c>
      <c r="DV8" s="864" t="n">
        <f aca="false">Посуточная!GD8</f>
        <v>0</v>
      </c>
      <c r="DW8" s="864" t="n">
        <f aca="false">Посуточная!GE8</f>
        <v>0</v>
      </c>
      <c r="DX8" s="864" t="n">
        <f aca="false">Посуточная!GF8</f>
        <v>0</v>
      </c>
      <c r="DY8" s="864" t="n">
        <f aca="false">Посуточная!GG8</f>
        <v>0</v>
      </c>
      <c r="DZ8" s="864" t="n">
        <f aca="false">Посуточная!GH8</f>
        <v>0</v>
      </c>
      <c r="EA8" s="864" t="n">
        <f aca="false">Посуточная!GI8</f>
        <v>0</v>
      </c>
      <c r="EB8" s="864" t="n">
        <f aca="false">Посуточная!GJ8</f>
        <v>0</v>
      </c>
      <c r="EC8" s="864" t="n">
        <f aca="false">Посуточная!GK8</f>
        <v>0</v>
      </c>
      <c r="ED8" s="864" t="n">
        <f aca="false">Посуточная!GL8</f>
        <v>0</v>
      </c>
      <c r="EE8" s="864" t="n">
        <f aca="false">Посуточная!GM8</f>
        <v>0</v>
      </c>
      <c r="EF8" s="322" t="n">
        <f aca="false">Посуточная!GU8</f>
        <v>0</v>
      </c>
      <c r="EG8" s="322" t="n">
        <f aca="false">Посуточная!GV8</f>
        <v>0</v>
      </c>
      <c r="EH8" s="322" t="n">
        <f aca="false">Посуточная!GW8</f>
        <v>0</v>
      </c>
      <c r="EI8" s="322" t="n">
        <f aca="false">Посуточная!GX8</f>
        <v>0</v>
      </c>
      <c r="EJ8" s="322" t="n">
        <f aca="false">Посуточная!GY8</f>
        <v>0</v>
      </c>
      <c r="EK8" s="322" t="n">
        <f aca="false">Посуточная!GZ8</f>
        <v>0</v>
      </c>
      <c r="EL8" s="322" t="n">
        <f aca="false">Посуточная!HA8</f>
        <v>0</v>
      </c>
      <c r="EM8" s="322" t="n">
        <f aca="false">Посуточная!HB8</f>
        <v>0</v>
      </c>
      <c r="EN8" s="322" t="n">
        <f aca="false">Посуточная!HC8</f>
        <v>0</v>
      </c>
      <c r="EO8" s="322" t="n">
        <f aca="false">Посуточная!HD8</f>
        <v>0</v>
      </c>
      <c r="EP8" s="322" t="n">
        <f aca="false">Посуточная!HE8</f>
        <v>0</v>
      </c>
      <c r="EQ8" s="322" t="n">
        <f aca="false">Посуточная!HF8</f>
        <v>0</v>
      </c>
      <c r="ER8" s="322" t="n">
        <f aca="false">Посуточная!HG8</f>
        <v>0</v>
      </c>
      <c r="ES8" s="322" t="n">
        <f aca="false">Посуточная!HH8</f>
        <v>0</v>
      </c>
      <c r="ET8" s="322" t="n">
        <f aca="false">Посуточная!HI8</f>
        <v>0</v>
      </c>
      <c r="EU8" s="322" t="n">
        <f aca="false">Посуточная!HJ8</f>
        <v>0</v>
      </c>
      <c r="EV8" s="322" t="n">
        <f aca="false">Посуточная!HK8</f>
        <v>0</v>
      </c>
      <c r="EW8" s="322" t="n">
        <f aca="false">Посуточная!HL8</f>
        <v>0</v>
      </c>
      <c r="EX8" s="322" t="n">
        <f aca="false">Посуточная!HM8</f>
        <v>0</v>
      </c>
      <c r="EY8" s="322" t="n">
        <f aca="false">Посуточная!HN8</f>
        <v>0</v>
      </c>
      <c r="EZ8" s="322" t="n">
        <f aca="false">Посуточная!HO8</f>
        <v>0</v>
      </c>
      <c r="FA8" s="417" t="n">
        <f aca="false">COUNTIF(CZ8:EE8,"&lt;&gt;0")-COUNTIF(CZ8:EE8,"")</f>
        <v>0</v>
      </c>
      <c r="FB8" s="391" t="n">
        <f aca="false">COUNTIF(EF8:EZ8,"&lt;&gt;0")-COUNTIF(EF8:EZ8,"")</f>
        <v>0</v>
      </c>
      <c r="FE8" s="869" t="n">
        <f aca="false">Посуточная!IA8</f>
        <v>0</v>
      </c>
      <c r="FF8" s="870" t="n">
        <f aca="false">Посуточная!IB8</f>
        <v>0</v>
      </c>
      <c r="FG8" s="870" t="n">
        <f aca="false">Посуточная!IC8</f>
        <v>0</v>
      </c>
      <c r="FH8" s="864" t="n">
        <f aca="false">Посуточная!ID8</f>
        <v>0</v>
      </c>
      <c r="FI8" s="322" t="n">
        <f aca="false">Посуточная!II8</f>
        <v>0</v>
      </c>
      <c r="FJ8" s="366" t="n">
        <f aca="false">Посуточная!IJ8</f>
        <v>0</v>
      </c>
      <c r="FK8" s="366" t="n">
        <f aca="false">Посуточная!IK8</f>
        <v>0</v>
      </c>
      <c r="FL8" s="366" t="n">
        <f aca="false">Посуточная!IL8</f>
        <v>0</v>
      </c>
      <c r="FM8" s="390" t="n">
        <f aca="false">COUNTIF(FE8:FH8,"&lt;&gt;0")-COUNTIF(FE8:FH8,"")</f>
        <v>0</v>
      </c>
      <c r="FN8" s="391" t="n">
        <f aca="false">COUNTIF(FI8:FL8,"&lt;&gt;0")-COUNTIF(FI8:FL8,"")</f>
        <v>0</v>
      </c>
      <c r="FQ8" s="381"/>
      <c r="FR8" s="382"/>
      <c r="FS8" s="382"/>
      <c r="FT8" s="382"/>
      <c r="FU8" s="382"/>
      <c r="FV8" s="382"/>
      <c r="FW8" s="382"/>
      <c r="FX8" s="382"/>
      <c r="FY8" s="382"/>
      <c r="FZ8" s="382"/>
      <c r="GA8" s="382"/>
      <c r="GB8" s="382"/>
      <c r="GC8" s="382"/>
      <c r="GD8" s="382"/>
      <c r="GE8" s="382"/>
      <c r="GF8" s="322"/>
      <c r="GG8" s="322"/>
      <c r="GH8" s="322"/>
      <c r="GI8" s="322"/>
      <c r="GJ8" s="322"/>
      <c r="GK8" s="322"/>
      <c r="GL8" s="322"/>
      <c r="GM8" s="322"/>
      <c r="GN8" s="322"/>
      <c r="GO8" s="322"/>
      <c r="GP8" s="322"/>
      <c r="GQ8" s="322"/>
      <c r="GR8" s="322"/>
      <c r="GS8" s="322"/>
      <c r="GT8" s="322"/>
      <c r="GU8" s="322"/>
      <c r="GV8" s="322"/>
      <c r="GW8" s="322"/>
      <c r="GX8" s="322"/>
      <c r="GY8" s="322"/>
      <c r="GZ8" s="322"/>
      <c r="HA8" s="322"/>
      <c r="HB8" s="322"/>
      <c r="HC8" s="322"/>
      <c r="HD8" s="322"/>
      <c r="HE8" s="322"/>
      <c r="HF8" s="322"/>
      <c r="HG8" s="322"/>
      <c r="HH8" s="322"/>
      <c r="HI8" s="322"/>
      <c r="HJ8" s="322"/>
      <c r="HK8" s="322"/>
      <c r="HL8" s="322"/>
      <c r="HM8" s="417" t="n">
        <f aca="false">COUNTIF(FQ8:GE8,"&lt;&gt;0")-COUNTIF(FQ8:GE8,"")</f>
        <v>0</v>
      </c>
      <c r="HN8" s="391" t="n">
        <f aca="false">COUNTIF(GF8:HL8,"&lt;&gt;0")-COUNTIF(GF8:HL8,"")</f>
        <v>0</v>
      </c>
      <c r="HQ8" s="395" t="n">
        <f aca="false">SUMIF(BV6:HP6,"итого гр.",BV8:HP8)</f>
        <v>0</v>
      </c>
      <c r="HR8" s="391" t="n">
        <f aca="false">SUMIF(BV6:HP6,"итого фк.",BV8:HP8)</f>
        <v>0</v>
      </c>
      <c r="HU8" s="396"/>
      <c r="HV8" s="397"/>
      <c r="HY8" s="406"/>
      <c r="HZ8" s="407"/>
      <c r="IC8" s="396"/>
      <c r="ID8" s="397"/>
      <c r="IG8" s="381"/>
      <c r="IH8" s="382"/>
      <c r="II8" s="382"/>
      <c r="IJ8" s="382"/>
      <c r="IK8" s="382"/>
      <c r="IL8" s="382"/>
      <c r="IM8" s="382"/>
      <c r="IN8" s="382"/>
      <c r="IO8" s="382"/>
      <c r="IP8" s="382"/>
      <c r="IQ8" s="382"/>
      <c r="IR8" s="382"/>
      <c r="IS8" s="382"/>
      <c r="IT8" s="382"/>
      <c r="IU8" s="382"/>
      <c r="IV8" s="322"/>
      <c r="IW8" s="322"/>
      <c r="IX8" s="322"/>
      <c r="IY8" s="322"/>
      <c r="IZ8" s="322"/>
      <c r="JA8" s="322"/>
      <c r="JB8" s="322"/>
      <c r="JC8" s="322"/>
      <c r="JD8" s="322"/>
      <c r="JE8" s="322"/>
      <c r="JF8" s="322"/>
      <c r="JG8" s="322"/>
      <c r="JH8" s="322"/>
      <c r="JI8" s="322"/>
      <c r="JJ8" s="322"/>
      <c r="JK8" s="322"/>
      <c r="JL8" s="322"/>
      <c r="JM8" s="322"/>
      <c r="JN8" s="322"/>
      <c r="JO8" s="322"/>
      <c r="JP8" s="322"/>
      <c r="JQ8" s="322"/>
      <c r="JR8" s="322"/>
      <c r="JS8" s="322"/>
      <c r="JT8" s="322"/>
      <c r="JU8" s="322"/>
      <c r="JV8" s="322"/>
      <c r="JW8" s="322"/>
      <c r="JX8" s="322"/>
      <c r="JY8" s="322"/>
      <c r="JZ8" s="322"/>
      <c r="KA8" s="322"/>
      <c r="KB8" s="322"/>
      <c r="KC8" s="322"/>
      <c r="KD8" s="322"/>
      <c r="KE8" s="322"/>
      <c r="KF8" s="322"/>
      <c r="KG8" s="322"/>
      <c r="KH8" s="322"/>
      <c r="KI8" s="322"/>
      <c r="KJ8" s="417" t="n">
        <f aca="false">COUNTIF(IG8:IU8,"&lt;&gt;0")-COUNTIF(IG8:IU8,"")</f>
        <v>0</v>
      </c>
      <c r="KK8" s="391" t="n">
        <f aca="false">COUNTIF(IV8:KI8,"&lt;&gt;0")-COUNTIF(IV8:KI8,"")</f>
        <v>0</v>
      </c>
      <c r="KN8" s="871" t="n">
        <f aca="false">Посуточная!OF8</f>
        <v>0</v>
      </c>
      <c r="KO8" s="872" t="n">
        <f aca="false">Посуточная!OG8</f>
        <v>0</v>
      </c>
      <c r="KP8" s="872" t="n">
        <f aca="false">Посуточная!OH8</f>
        <v>0</v>
      </c>
      <c r="KQ8" s="872" t="n">
        <f aca="false">Посуточная!OI8</f>
        <v>0</v>
      </c>
      <c r="KR8" s="872" t="n">
        <f aca="false">Посуточная!OJ8</f>
        <v>0</v>
      </c>
      <c r="KS8" s="872" t="n">
        <f aca="false">Посуточная!OK8</f>
        <v>0</v>
      </c>
      <c r="KT8" s="872" t="n">
        <f aca="false">Посуточная!OL8</f>
        <v>0</v>
      </c>
      <c r="KU8" s="872" t="n">
        <f aca="false">Посуточная!OM8</f>
        <v>0</v>
      </c>
      <c r="KV8" s="872" t="n">
        <f aca="false">Посуточная!ON8</f>
        <v>0</v>
      </c>
      <c r="KW8" s="873" t="n">
        <f aca="false">Посуточная!OO8</f>
        <v>0</v>
      </c>
      <c r="KX8" s="366" t="n">
        <f aca="false">Посуточная!OV8</f>
        <v>0</v>
      </c>
      <c r="KY8" s="366" t="n">
        <f aca="false">Посуточная!OW8</f>
        <v>0</v>
      </c>
      <c r="KZ8" s="366" t="n">
        <f aca="false">Посуточная!OX8</f>
        <v>0</v>
      </c>
      <c r="LA8" s="366" t="n">
        <f aca="false">Посуточная!OY8</f>
        <v>0</v>
      </c>
      <c r="LB8" s="366" t="n">
        <f aca="false">Посуточная!OZ8</f>
        <v>0</v>
      </c>
      <c r="LC8" s="366" t="n">
        <f aca="false">Посуточная!PA8</f>
        <v>0</v>
      </c>
      <c r="LD8" s="366" t="n">
        <f aca="false">Посуточная!PB8</f>
        <v>0</v>
      </c>
      <c r="LE8" s="366" t="n">
        <f aca="false">Посуточная!PC8</f>
        <v>0</v>
      </c>
      <c r="LF8" s="366" t="n">
        <f aca="false">Посуточная!PD8</f>
        <v>0</v>
      </c>
      <c r="LG8" s="366" t="n">
        <f aca="false">Посуточная!PE8</f>
        <v>0</v>
      </c>
      <c r="LH8" s="366" t="n">
        <f aca="false">Посуточная!PF8</f>
        <v>0</v>
      </c>
      <c r="LI8" s="366" t="n">
        <f aca="false">Посуточная!PG8</f>
        <v>0</v>
      </c>
      <c r="LJ8" s="366" t="n">
        <f aca="false">Посуточная!PH8</f>
        <v>0</v>
      </c>
      <c r="LK8" s="366" t="n">
        <f aca="false">Посуточная!PI8</f>
        <v>0</v>
      </c>
      <c r="LL8" s="366" t="n">
        <f aca="false">Посуточная!PJ8</f>
        <v>0</v>
      </c>
      <c r="LM8" s="366" t="n">
        <f aca="false">Посуточная!PK8</f>
        <v>0</v>
      </c>
      <c r="LN8" s="366" t="n">
        <f aca="false">Посуточная!PL8</f>
        <v>0</v>
      </c>
      <c r="LO8" s="366" t="n">
        <f aca="false">Посуточная!PM8</f>
        <v>0</v>
      </c>
      <c r="LP8" s="366" t="n">
        <f aca="false">Посуточная!PN8</f>
        <v>0</v>
      </c>
      <c r="LQ8" s="366" t="n">
        <f aca="false">Посуточная!PO8</f>
        <v>0</v>
      </c>
      <c r="LR8" s="417" t="n">
        <f aca="false">COUNTIF(KN8:KW8,"&lt;&gt;0")-COUNTIF(KN8:KW8,"")</f>
        <v>0</v>
      </c>
      <c r="LS8" s="391" t="n">
        <f aca="false">COUNTIF(KX8:LQ8,"&lt;&gt;0")-COUNTIF(KX8:LQ8,"")</f>
        <v>0</v>
      </c>
      <c r="LV8" s="414" t="n">
        <f aca="false">Посуточная!QA8</f>
        <v>0</v>
      </c>
      <c r="LW8" s="415" t="n">
        <f aca="false">Посуточная!QB8</f>
        <v>0</v>
      </c>
      <c r="LX8" s="415" t="n">
        <f aca="false">Посуточная!QC8</f>
        <v>0</v>
      </c>
      <c r="LY8" s="415" t="n">
        <f aca="false">Посуточная!QD8</f>
        <v>0</v>
      </c>
      <c r="LZ8" s="415" t="n">
        <f aca="false">Посуточная!QE8</f>
        <v>0</v>
      </c>
      <c r="MA8" s="415" t="n">
        <f aca="false">Посуточная!QF8</f>
        <v>0</v>
      </c>
      <c r="MB8" s="415" t="n">
        <f aca="false">Посуточная!QG8</f>
        <v>0</v>
      </c>
      <c r="MC8" s="876" t="n">
        <f aca="false">Посуточная!QO8</f>
        <v>0</v>
      </c>
      <c r="MD8" s="876" t="n">
        <f aca="false">Посуточная!QP8</f>
        <v>0</v>
      </c>
      <c r="ME8" s="876" t="n">
        <f aca="false">Посуточная!QQ8</f>
        <v>0</v>
      </c>
      <c r="MF8" s="876" t="n">
        <f aca="false">Посуточная!QR8</f>
        <v>0</v>
      </c>
      <c r="MG8" s="876" t="n">
        <f aca="false">Посуточная!QS8</f>
        <v>0</v>
      </c>
      <c r="MH8" s="876" t="n">
        <f aca="false">Посуточная!QT8</f>
        <v>0</v>
      </c>
      <c r="MI8" s="876" t="n">
        <f aca="false">Посуточная!QU8</f>
        <v>0</v>
      </c>
      <c r="MJ8" s="417" t="n">
        <f aca="false">COUNTIF(LV8:MB8,"&lt;&gt;0")-COUNTIF(LV8:MB8,"")</f>
        <v>0</v>
      </c>
      <c r="MK8" s="391" t="n">
        <f aca="false">COUNTIF(MC8:MI8,"&lt;&gt;0")-COUNTIF(MC8:MI8,"")</f>
        <v>0</v>
      </c>
      <c r="MN8" s="871" t="n">
        <f aca="false">Посуточная!RG8</f>
        <v>0</v>
      </c>
      <c r="MO8" s="872" t="n">
        <f aca="false">Посуточная!RH8</f>
        <v>0</v>
      </c>
      <c r="MP8" s="872" t="n">
        <f aca="false">Посуточная!RI8</f>
        <v>0</v>
      </c>
      <c r="MQ8" s="872" t="n">
        <f aca="false">Посуточная!RJ8</f>
        <v>0</v>
      </c>
      <c r="MR8" s="872" t="n">
        <f aca="false">Посуточная!RK8</f>
        <v>0</v>
      </c>
      <c r="MS8" s="872" t="n">
        <f aca="false">Посуточная!RL8</f>
        <v>0</v>
      </c>
      <c r="MT8" s="872" t="n">
        <f aca="false">Посуточная!RM8</f>
        <v>0</v>
      </c>
      <c r="MU8" s="366" t="n">
        <f aca="false">Посуточная!RU8</f>
        <v>0</v>
      </c>
      <c r="MV8" s="366" t="n">
        <f aca="false">Посуточная!RV8</f>
        <v>0</v>
      </c>
      <c r="MW8" s="366" t="n">
        <f aca="false">Посуточная!RW8</f>
        <v>0</v>
      </c>
      <c r="MX8" s="366" t="n">
        <f aca="false">Посуточная!RX8</f>
        <v>0</v>
      </c>
      <c r="MY8" s="366" t="n">
        <f aca="false">Посуточная!RY8</f>
        <v>0</v>
      </c>
      <c r="MZ8" s="366" t="n">
        <f aca="false">Посуточная!RZ8</f>
        <v>0</v>
      </c>
      <c r="NA8" s="366" t="n">
        <f aca="false">Посуточная!SA8</f>
        <v>0</v>
      </c>
      <c r="NB8" s="417" t="n">
        <f aca="false">COUNTIF(MN8:MT8,"&lt;&gt;0")-COUNTIF(MN8:MT8,"")</f>
        <v>0</v>
      </c>
      <c r="NC8" s="391" t="n">
        <f aca="false">COUNTIF(MU8:NA8,"&lt;&gt;0")-COUNTIF(MU8:NA8,"")</f>
        <v>0</v>
      </c>
      <c r="NF8" s="395" t="n">
        <f aca="false">SUMIF(IG6:NE6,"итого гр.",IG8:NE8)</f>
        <v>0</v>
      </c>
      <c r="NG8" s="391" t="n">
        <f aca="false">SUMIF(IG6:NE6,"итого фк.",IG8:NE8)</f>
        <v>0</v>
      </c>
      <c r="NJ8" s="396"/>
      <c r="NK8" s="397"/>
      <c r="NN8" s="871" t="n">
        <f aca="false">Посуточная!SU8</f>
        <v>0</v>
      </c>
      <c r="NO8" s="872" t="n">
        <f aca="false">Посуточная!SV8</f>
        <v>0</v>
      </c>
      <c r="NP8" s="872" t="n">
        <f aca="false">Посуточная!SW8</f>
        <v>0</v>
      </c>
      <c r="NQ8" s="872" t="n">
        <f aca="false">Посуточная!SX8</f>
        <v>0</v>
      </c>
      <c r="NR8" s="366" t="n">
        <f aca="false">Посуточная!TC8</f>
        <v>0</v>
      </c>
      <c r="NS8" s="366" t="n">
        <f aca="false">Посуточная!TD8</f>
        <v>0</v>
      </c>
      <c r="NT8" s="366" t="n">
        <f aca="false">Посуточная!TE8</f>
        <v>0</v>
      </c>
      <c r="NU8" s="366" t="n">
        <f aca="false">Посуточная!TF8</f>
        <v>0</v>
      </c>
      <c r="NV8" s="417"/>
      <c r="NW8" s="391"/>
      <c r="NZ8" s="395"/>
      <c r="OA8" s="417"/>
      <c r="OB8" s="291"/>
      <c r="OC8" s="291"/>
      <c r="OD8" s="417"/>
      <c r="OE8" s="417"/>
      <c r="OF8" s="291"/>
      <c r="OG8" s="291"/>
      <c r="OH8" s="417"/>
      <c r="OI8" s="417"/>
      <c r="OJ8" s="291"/>
      <c r="OK8" s="291"/>
      <c r="OL8" s="417"/>
      <c r="OM8" s="417"/>
      <c r="ON8" s="291"/>
      <c r="OO8" s="291"/>
      <c r="OP8" s="418" t="n">
        <f aca="false">SUMIF(NZ6:OO6,"итого гр.",NZ8:OO8)</f>
        <v>0</v>
      </c>
      <c r="OQ8" s="397" t="n">
        <f aca="false">SUMIF(NZ6:OO6,"итого фк.",NZ8:OO8)</f>
        <v>0</v>
      </c>
      <c r="OR8" s="373"/>
      <c r="OT8" s="396"/>
      <c r="OU8" s="397"/>
      <c r="OX8" s="396"/>
      <c r="OY8" s="397"/>
      <c r="PB8" s="395"/>
      <c r="PC8" s="391"/>
      <c r="PF8" s="396"/>
      <c r="PG8" s="397"/>
      <c r="PJ8" s="418"/>
      <c r="PK8" s="418"/>
      <c r="PN8" s="418"/>
      <c r="PO8" s="418"/>
      <c r="PR8" s="396"/>
      <c r="PS8" s="375"/>
      <c r="PT8" s="396"/>
      <c r="PU8" s="375"/>
      <c r="PV8" s="396"/>
      <c r="PW8" s="375"/>
      <c r="PX8" s="419"/>
      <c r="PY8" s="396"/>
      <c r="PZ8" s="377"/>
      <c r="QA8" s="378"/>
      <c r="QD8" s="379" t="n">
        <v>2</v>
      </c>
      <c r="QE8" s="127" t="n">
        <f aca="false">Посуточная!VT8-Посуточная_НГДП!KU8</f>
        <v>576.718</v>
      </c>
      <c r="QF8" s="127"/>
      <c r="QH8" s="273" t="n">
        <v>2</v>
      </c>
      <c r="QI8" s="127" t="n">
        <f aca="false">Посуточная!VX8-Посуточная_НГДП!KY8</f>
        <v>23891.96</v>
      </c>
      <c r="QK8" s="380" t="n">
        <f aca="false">PG12</f>
        <v>127.227</v>
      </c>
      <c r="QL8" s="380"/>
      <c r="QM8" s="380" t="n">
        <f aca="false">IF12</f>
        <v>230.325</v>
      </c>
      <c r="RU8" s="127" t="n">
        <f aca="false">IF(QQ8&gt;0,0,T8+RU5)</f>
        <v>0</v>
      </c>
      <c r="RV8" s="127" t="n">
        <f aca="false">IF(QR8&gt;0,0,U8+RV5)</f>
        <v>0</v>
      </c>
      <c r="RW8" s="127" t="n">
        <f aca="false">IF(QS8&gt;0,0,AL8+RW5)</f>
        <v>0</v>
      </c>
      <c r="RX8" s="127" t="n">
        <f aca="false">IF(QT8&gt;0,0,AM8+RX5)</f>
        <v>0</v>
      </c>
      <c r="RY8" s="127" t="n">
        <f aca="false">IF(QU8&gt;0,0,AX8+RY5)</f>
        <v>0</v>
      </c>
      <c r="RZ8" s="127" t="n">
        <f aca="false">IF(QV8&gt;0,0,AY8+RZ5)</f>
        <v>0</v>
      </c>
      <c r="SA8" s="127" t="n">
        <f aca="false">IF(QW8&gt;0,0,BJ8+SA5)</f>
        <v>0</v>
      </c>
      <c r="SB8" s="127" t="n">
        <f aca="false">IF(QX8&gt;0,0,BK8+SB5)</f>
        <v>0</v>
      </c>
      <c r="SC8" s="127" t="n">
        <f aca="false">IF(QY8&gt;0,0,CD8+SC5)</f>
        <v>0</v>
      </c>
      <c r="SD8" s="127" t="n">
        <f aca="false">IF(QZ8&gt;0,0,CE8+SD5)</f>
        <v>0</v>
      </c>
      <c r="SE8" s="127" t="n">
        <f aca="false">IF(RA8&gt;0,0,CV8+SE5)</f>
        <v>0</v>
      </c>
      <c r="SF8" s="127" t="n">
        <f aca="false">IF(RB8&gt;0,0,CW8+SF5)</f>
        <v>0</v>
      </c>
      <c r="SG8" s="127" t="n">
        <f aca="false">IF(RC8&gt;0,0,FM8+SG5)</f>
        <v>0</v>
      </c>
      <c r="SH8" s="127" t="n">
        <f aca="false">IF(RD8&gt;0,0,FN8+SH5)</f>
        <v>0</v>
      </c>
      <c r="SI8" s="127" t="n">
        <f aca="false">IF(RE8&gt;0,0,FA8+SI5)</f>
        <v>0</v>
      </c>
      <c r="SJ8" s="127" t="n">
        <f aca="false">IFERROR(IF(RF8&gt;0,0,FB8+SJ5),0)</f>
        <v>0</v>
      </c>
      <c r="SK8" s="127" t="n">
        <f aca="false">IF(RG8&gt;0,0,NB8+SK5)</f>
        <v>0</v>
      </c>
      <c r="SL8" s="127" t="n">
        <f aca="false">IFERROR(IF(RH8&gt;0,0,NC8+SL5),0)</f>
        <v>0</v>
      </c>
      <c r="SM8" s="127"/>
      <c r="SN8" s="127"/>
      <c r="SO8" s="127"/>
    </row>
    <row r="9" customFormat="false" ht="15" hidden="false" customHeight="false" outlineLevel="0" collapsed="false">
      <c r="A9" s="741"/>
      <c r="B9" s="879" t="n">
        <f aca="false">Посуточная!B9</f>
        <v>0</v>
      </c>
      <c r="C9" s="880" t="n">
        <f aca="false">Посуточная!C9</f>
        <v>0</v>
      </c>
      <c r="D9" s="880" t="n">
        <f aca="false">Посуточная!D9</f>
        <v>0</v>
      </c>
      <c r="E9" s="880" t="n">
        <f aca="false">Посуточная!E9</f>
        <v>0</v>
      </c>
      <c r="F9" s="880" t="n">
        <f aca="false">Посуточная!F9</f>
        <v>0</v>
      </c>
      <c r="G9" s="880" t="n">
        <f aca="false">Посуточная!G9</f>
        <v>0</v>
      </c>
      <c r="H9" s="880" t="n">
        <f aca="false">Посуточная!H9</f>
        <v>0</v>
      </c>
      <c r="I9" s="880" t="n">
        <f aca="false">Посуточная!I9</f>
        <v>0</v>
      </c>
      <c r="J9" s="427" t="n">
        <f aca="false">Посуточная!Q9</f>
        <v>0</v>
      </c>
      <c r="K9" s="427" t="n">
        <f aca="false">Посуточная!R9</f>
        <v>0</v>
      </c>
      <c r="L9" s="427" t="n">
        <f aca="false">Посуточная!S9</f>
        <v>0</v>
      </c>
      <c r="M9" s="427" t="n">
        <f aca="false">Посуточная!T9</f>
        <v>0</v>
      </c>
      <c r="N9" s="427" t="n">
        <f aca="false">Посуточная!U9</f>
        <v>0</v>
      </c>
      <c r="O9" s="427" t="n">
        <f aca="false">Посуточная!V9</f>
        <v>0</v>
      </c>
      <c r="P9" s="427" t="n">
        <f aca="false">Посуточная!W9</f>
        <v>0</v>
      </c>
      <c r="Q9" s="427" t="n">
        <f aca="false">Посуточная!X9</f>
        <v>0</v>
      </c>
      <c r="R9" s="427" t="n">
        <f aca="false">Посуточная!Y9</f>
        <v>0</v>
      </c>
      <c r="S9" s="427" t="n">
        <f aca="false">Посуточная!Z9</f>
        <v>0</v>
      </c>
      <c r="T9" s="475" t="n">
        <f aca="false">SUBTOTAL(9, B9:I9)</f>
        <v>0</v>
      </c>
      <c r="U9" s="433" t="n">
        <f aca="false">SUBTOTAL(9, J9:S9)</f>
        <v>0</v>
      </c>
      <c r="V9" s="273" t="n">
        <f aca="false">SUM(T9,V6)</f>
        <v>0</v>
      </c>
      <c r="W9" s="273" t="n">
        <f aca="false">SUM(U9,W6)</f>
        <v>0</v>
      </c>
      <c r="X9" s="879" t="n">
        <f aca="false">Посуточная!AL9</f>
        <v>0</v>
      </c>
      <c r="Y9" s="880" t="n">
        <f aca="false">Посуточная!AM9</f>
        <v>0</v>
      </c>
      <c r="Z9" s="880" t="n">
        <f aca="false">Посуточная!AN9</f>
        <v>0</v>
      </c>
      <c r="AA9" s="880" t="n">
        <f aca="false">Посуточная!AO9</f>
        <v>0</v>
      </c>
      <c r="AB9" s="880" t="n">
        <f aca="false">Посуточная!AP9</f>
        <v>0</v>
      </c>
      <c r="AC9" s="880" t="n">
        <f aca="false">Посуточная!AQ9</f>
        <v>0</v>
      </c>
      <c r="AD9" s="880" t="n">
        <f aca="false">Посуточная!AR9</f>
        <v>0</v>
      </c>
      <c r="AE9" s="427" t="n">
        <f aca="false">Посуточная!AZ9</f>
        <v>0</v>
      </c>
      <c r="AF9" s="427" t="n">
        <f aca="false">Посуточная!BA9</f>
        <v>0</v>
      </c>
      <c r="AG9" s="427" t="n">
        <f aca="false">Посуточная!BB9</f>
        <v>0</v>
      </c>
      <c r="AH9" s="427" t="n">
        <f aca="false">Посуточная!BC9</f>
        <v>0</v>
      </c>
      <c r="AI9" s="427" t="n">
        <f aca="false">Посуточная!BD9</f>
        <v>0</v>
      </c>
      <c r="AJ9" s="427" t="n">
        <f aca="false">Посуточная!BE9</f>
        <v>0</v>
      </c>
      <c r="AK9" s="427" t="n">
        <f aca="false">Посуточная!BF9</f>
        <v>0</v>
      </c>
      <c r="AL9" s="475" t="n">
        <f aca="false">SUBTOTAL(9, X9:AD9)</f>
        <v>0</v>
      </c>
      <c r="AM9" s="433" t="n">
        <f aca="false">SUBTOTAL(9, AE9:AK9)</f>
        <v>0</v>
      </c>
      <c r="AN9" s="273" t="n">
        <f aca="false">SUM(AL9,AN6)</f>
        <v>0</v>
      </c>
      <c r="AO9" s="273" t="n">
        <f aca="false">SUM(AM9,AO6)</f>
        <v>0</v>
      </c>
      <c r="AP9" s="879" t="n">
        <f aca="false">Посуточная!BR9</f>
        <v>0</v>
      </c>
      <c r="AQ9" s="880" t="n">
        <f aca="false">Посуточная!BS9</f>
        <v>0</v>
      </c>
      <c r="AR9" s="880" t="n">
        <f aca="false">Посуточная!BT9</f>
        <v>0</v>
      </c>
      <c r="AS9" s="880" t="n">
        <f aca="false">Посуточная!BU9</f>
        <v>0</v>
      </c>
      <c r="AT9" s="427" t="n">
        <f aca="false">Посуточная!BZ9</f>
        <v>0</v>
      </c>
      <c r="AU9" s="427" t="n">
        <f aca="false">Посуточная!CA9</f>
        <v>0</v>
      </c>
      <c r="AV9" s="427" t="n">
        <f aca="false">Посуточная!CB9</f>
        <v>0</v>
      </c>
      <c r="AW9" s="427" t="n">
        <f aca="false">Посуточная!CC9</f>
        <v>0</v>
      </c>
      <c r="AX9" s="432" t="n">
        <f aca="false">SUBTOTAL(9, AP9:AS9)</f>
        <v>0</v>
      </c>
      <c r="AY9" s="433" t="n">
        <f aca="false">SUBTOTAL(9, AT9:AW9)</f>
        <v>0</v>
      </c>
      <c r="AZ9" s="273" t="n">
        <f aca="false">SUM(AX9,AZ6)</f>
        <v>0</v>
      </c>
      <c r="BA9" s="273" t="n">
        <f aca="false">SUM(AY9,BA6)</f>
        <v>0</v>
      </c>
      <c r="BB9" s="879" t="n">
        <f aca="false">Посуточная!CL9</f>
        <v>0</v>
      </c>
      <c r="BC9" s="880" t="n">
        <f aca="false">Посуточная!CM9</f>
        <v>0</v>
      </c>
      <c r="BD9" s="880" t="n">
        <f aca="false">Посуточная!CN9</f>
        <v>0</v>
      </c>
      <c r="BE9" s="880" t="n">
        <f aca="false">Посуточная!CO9</f>
        <v>0</v>
      </c>
      <c r="BF9" s="427" t="n">
        <f aca="false">Посуточная!CT9</f>
        <v>0</v>
      </c>
      <c r="BG9" s="427" t="n">
        <f aca="false">Посуточная!CU9</f>
        <v>0</v>
      </c>
      <c r="BH9" s="427" t="n">
        <f aca="false">Посуточная!CV9</f>
        <v>0</v>
      </c>
      <c r="BI9" s="427" t="n">
        <f aca="false">Посуточная!CW9</f>
        <v>0</v>
      </c>
      <c r="BJ9" s="432" t="n">
        <f aca="false">SUBTOTAL(9, BB9:BE9)</f>
        <v>0</v>
      </c>
      <c r="BK9" s="433" t="n">
        <f aca="false">SUBTOTAL(9, BF9:BI9)</f>
        <v>0</v>
      </c>
      <c r="BL9" s="273" t="n">
        <f aca="false">SUM(BJ9,BL6)</f>
        <v>0</v>
      </c>
      <c r="BM9" s="273" t="n">
        <f aca="false">SUM(BK9,BM6)</f>
        <v>0</v>
      </c>
      <c r="BN9" s="437" t="n">
        <f aca="false">SUMIF(B6:BM6,"итого гр.",B9:BM9)</f>
        <v>0</v>
      </c>
      <c r="BO9" s="433" t="n">
        <f aca="false">SUMIF(B6:BM6,"итого фк.",B9:BM9)</f>
        <v>0</v>
      </c>
      <c r="BP9" s="273" t="n">
        <f aca="false">SUM(BN9,BP6)</f>
        <v>0</v>
      </c>
      <c r="BQ9" s="273" t="n">
        <f aca="false">SUM(BO9,BQ6)</f>
        <v>0</v>
      </c>
      <c r="BR9" s="438" t="n">
        <f aca="false">BP9</f>
        <v>0</v>
      </c>
      <c r="BS9" s="439" t="n">
        <f aca="false">BQ9</f>
        <v>0</v>
      </c>
      <c r="BV9" s="881" t="n">
        <f aca="false">Посуточная!DN9</f>
        <v>0</v>
      </c>
      <c r="BW9" s="882" t="n">
        <f aca="false">Посуточная!DO9</f>
        <v>0</v>
      </c>
      <c r="BX9" s="882" t="n">
        <f aca="false">Посуточная!DP9</f>
        <v>0</v>
      </c>
      <c r="BY9" s="882" t="n">
        <f aca="false">Посуточная!DQ9</f>
        <v>0</v>
      </c>
      <c r="BZ9" s="427" t="n">
        <f aca="false">Посуточная!DV9</f>
        <v>0</v>
      </c>
      <c r="CA9" s="427" t="n">
        <f aca="false">Посуточная!DW9</f>
        <v>0</v>
      </c>
      <c r="CB9" s="427" t="n">
        <f aca="false">Посуточная!DX9</f>
        <v>0</v>
      </c>
      <c r="CC9" s="427" t="n">
        <f aca="false">Посуточная!DY9</f>
        <v>0</v>
      </c>
      <c r="CD9" s="417" t="n">
        <f aca="false">SUBTOTAL(9, BV9:BY9)</f>
        <v>0</v>
      </c>
      <c r="CE9" s="433" t="n">
        <f aca="false">SUBTOTAL(9, BZ9:CC9)</f>
        <v>0</v>
      </c>
      <c r="CF9" s="273" t="n">
        <f aca="false">SUM(CD9,CF6)</f>
        <v>0</v>
      </c>
      <c r="CG9" s="273" t="n">
        <f aca="false">SUM(CE9,CG6)</f>
        <v>0</v>
      </c>
      <c r="CH9" s="881" t="n">
        <f aca="false">Посуточная!EH9</f>
        <v>0</v>
      </c>
      <c r="CI9" s="882" t="n">
        <f aca="false">Посуточная!EI9</f>
        <v>0</v>
      </c>
      <c r="CJ9" s="882" t="n">
        <f aca="false">Посуточная!EJ9</f>
        <v>0</v>
      </c>
      <c r="CK9" s="882" t="n">
        <f aca="false">Посуточная!EK9</f>
        <v>0</v>
      </c>
      <c r="CL9" s="882" t="n">
        <f aca="false">Посуточная!EL9</f>
        <v>0</v>
      </c>
      <c r="CM9" s="882" t="n">
        <f aca="false">Посуточная!EM9</f>
        <v>0</v>
      </c>
      <c r="CN9" s="882" t="n">
        <f aca="false">Посуточная!EN9</f>
        <v>0</v>
      </c>
      <c r="CO9" s="427" t="n">
        <f aca="false">Посуточная!ES9</f>
        <v>0</v>
      </c>
      <c r="CP9" s="427" t="n">
        <f aca="false">Посуточная!ET9</f>
        <v>0</v>
      </c>
      <c r="CQ9" s="427" t="n">
        <f aca="false">Посуточная!EU9</f>
        <v>0</v>
      </c>
      <c r="CR9" s="427" t="n">
        <f aca="false">Посуточная!EV9</f>
        <v>0</v>
      </c>
      <c r="CS9" s="427" t="n">
        <f aca="false">Посуточная!EW9</f>
        <v>0</v>
      </c>
      <c r="CT9" s="427" t="n">
        <f aca="false">Посуточная!EX9</f>
        <v>0</v>
      </c>
      <c r="CU9" s="427" t="n">
        <f aca="false">Посуточная!EY9</f>
        <v>0</v>
      </c>
      <c r="CV9" s="475" t="n">
        <f aca="false">SUBTOTAL(9, CH9:CN9)</f>
        <v>0</v>
      </c>
      <c r="CW9" s="433" t="n">
        <f aca="false">SUBTOTAL(9, CO9:CU9)</f>
        <v>0</v>
      </c>
      <c r="CX9" s="273" t="n">
        <f aca="false">SUM(CV9,CX6)</f>
        <v>0</v>
      </c>
      <c r="CY9" s="273" t="n">
        <f aca="false">SUM(CW9,CY6)</f>
        <v>0</v>
      </c>
      <c r="CZ9" s="879" t="n">
        <f aca="false">Посуточная!FH9</f>
        <v>0</v>
      </c>
      <c r="DA9" s="880" t="n">
        <f aca="false">Посуточная!FI9</f>
        <v>0</v>
      </c>
      <c r="DB9" s="880" t="n">
        <f aca="false">Посуточная!FJ9</f>
        <v>0</v>
      </c>
      <c r="DC9" s="880" t="n">
        <f aca="false">Посуточная!FK9</f>
        <v>0</v>
      </c>
      <c r="DD9" s="880" t="n">
        <f aca="false">Посуточная!FL9</f>
        <v>0</v>
      </c>
      <c r="DE9" s="880" t="n">
        <f aca="false">Посуточная!FM9</f>
        <v>0</v>
      </c>
      <c r="DF9" s="880" t="n">
        <f aca="false">Посуточная!FN9</f>
        <v>0</v>
      </c>
      <c r="DG9" s="880" t="n">
        <f aca="false">Посуточная!FO9</f>
        <v>0</v>
      </c>
      <c r="DH9" s="880" t="n">
        <f aca="false">Посуточная!FP9</f>
        <v>0</v>
      </c>
      <c r="DI9" s="880" t="n">
        <f aca="false">Посуточная!FQ9</f>
        <v>0</v>
      </c>
      <c r="DJ9" s="880" t="n">
        <f aca="false">Посуточная!FR9</f>
        <v>0</v>
      </c>
      <c r="DK9" s="880" t="n">
        <f aca="false">Посуточная!FS9</f>
        <v>0</v>
      </c>
      <c r="DL9" s="880" t="n">
        <f aca="false">Посуточная!FT9</f>
        <v>0</v>
      </c>
      <c r="DM9" s="880" t="n">
        <f aca="false">Посуточная!FU9</f>
        <v>0</v>
      </c>
      <c r="DN9" s="880" t="n">
        <f aca="false">Посуточная!FV9</f>
        <v>0</v>
      </c>
      <c r="DO9" s="880" t="n">
        <f aca="false">Посуточная!FW9</f>
        <v>0</v>
      </c>
      <c r="DP9" s="880" t="n">
        <f aca="false">Посуточная!FX9</f>
        <v>0</v>
      </c>
      <c r="DQ9" s="880" t="n">
        <f aca="false">Посуточная!FY9</f>
        <v>0</v>
      </c>
      <c r="DR9" s="880" t="n">
        <f aca="false">Посуточная!FZ9</f>
        <v>0</v>
      </c>
      <c r="DS9" s="880" t="n">
        <f aca="false">Посуточная!GA9</f>
        <v>0</v>
      </c>
      <c r="DT9" s="880" t="n">
        <f aca="false">Посуточная!GB9</f>
        <v>0</v>
      </c>
      <c r="DU9" s="880" t="n">
        <f aca="false">Посуточная!GC9</f>
        <v>0</v>
      </c>
      <c r="DV9" s="880" t="n">
        <f aca="false">Посуточная!GD9</f>
        <v>0</v>
      </c>
      <c r="DW9" s="880" t="n">
        <f aca="false">Посуточная!GE9</f>
        <v>0</v>
      </c>
      <c r="DX9" s="880" t="n">
        <f aca="false">Посуточная!GF9</f>
        <v>0</v>
      </c>
      <c r="DY9" s="880" t="n">
        <f aca="false">Посуточная!GG9</f>
        <v>0</v>
      </c>
      <c r="DZ9" s="880" t="n">
        <f aca="false">Посуточная!GH9</f>
        <v>0</v>
      </c>
      <c r="EA9" s="880" t="n">
        <f aca="false">Посуточная!GI9</f>
        <v>0</v>
      </c>
      <c r="EB9" s="880" t="n">
        <f aca="false">Посуточная!GJ9</f>
        <v>0</v>
      </c>
      <c r="EC9" s="880" t="n">
        <f aca="false">Посуточная!GK9</f>
        <v>0</v>
      </c>
      <c r="ED9" s="880" t="n">
        <f aca="false">Посуточная!GL9</f>
        <v>0</v>
      </c>
      <c r="EE9" s="880" t="n">
        <f aca="false">Посуточная!GM9</f>
        <v>0</v>
      </c>
      <c r="EF9" s="427" t="n">
        <f aca="false">Посуточная!GU9</f>
        <v>0</v>
      </c>
      <c r="EG9" s="427" t="n">
        <f aca="false">Посуточная!GV9</f>
        <v>0</v>
      </c>
      <c r="EH9" s="427" t="n">
        <f aca="false">Посуточная!GW9</f>
        <v>0</v>
      </c>
      <c r="EI9" s="427" t="n">
        <f aca="false">Посуточная!GX9</f>
        <v>0</v>
      </c>
      <c r="EJ9" s="427" t="n">
        <f aca="false">Посуточная!GY9</f>
        <v>0</v>
      </c>
      <c r="EK9" s="427" t="n">
        <f aca="false">Посуточная!GZ9</f>
        <v>0</v>
      </c>
      <c r="EL9" s="427" t="n">
        <f aca="false">Посуточная!HA9</f>
        <v>0</v>
      </c>
      <c r="EM9" s="427" t="n">
        <f aca="false">Посуточная!HB9</f>
        <v>0</v>
      </c>
      <c r="EN9" s="427" t="n">
        <f aca="false">Посуточная!HC9</f>
        <v>0</v>
      </c>
      <c r="EO9" s="427" t="n">
        <f aca="false">Посуточная!HD9</f>
        <v>0</v>
      </c>
      <c r="EP9" s="427" t="n">
        <f aca="false">Посуточная!HE9</f>
        <v>0</v>
      </c>
      <c r="EQ9" s="427" t="n">
        <f aca="false">Посуточная!HF9</f>
        <v>0</v>
      </c>
      <c r="ER9" s="427" t="n">
        <f aca="false">Посуточная!HG9</f>
        <v>0</v>
      </c>
      <c r="ES9" s="427" t="n">
        <f aca="false">Посуточная!HH9</f>
        <v>0</v>
      </c>
      <c r="ET9" s="427" t="n">
        <f aca="false">Посуточная!HI9</f>
        <v>0</v>
      </c>
      <c r="EU9" s="427" t="n">
        <f aca="false">Посуточная!HJ9</f>
        <v>0</v>
      </c>
      <c r="EV9" s="427" t="n">
        <f aca="false">Посуточная!HK9</f>
        <v>0</v>
      </c>
      <c r="EW9" s="427" t="n">
        <f aca="false">Посуточная!HL9</f>
        <v>0</v>
      </c>
      <c r="EX9" s="427" t="n">
        <f aca="false">Посуточная!HM9</f>
        <v>0</v>
      </c>
      <c r="EY9" s="427" t="n">
        <f aca="false">Посуточная!HN9</f>
        <v>0</v>
      </c>
      <c r="EZ9" s="427" t="n">
        <f aca="false">Посуточная!HO9</f>
        <v>0</v>
      </c>
      <c r="FA9" s="475" t="n">
        <f aca="false">SUBTOTAL(9, CZ9:EE9)</f>
        <v>0</v>
      </c>
      <c r="FB9" s="433" t="n">
        <f aca="false">SUBTOTAL(9, EF9:EZ9)</f>
        <v>0</v>
      </c>
      <c r="FC9" s="273" t="n">
        <f aca="false">SUM(FA9,FC6)</f>
        <v>0</v>
      </c>
      <c r="FD9" s="273" t="n">
        <f aca="false">SUM(FB9,FD6)</f>
        <v>0</v>
      </c>
      <c r="FE9" s="883" t="n">
        <f aca="false">Посуточная!IA9</f>
        <v>0</v>
      </c>
      <c r="FF9" s="884" t="n">
        <f aca="false">Посуточная!IB9</f>
        <v>0</v>
      </c>
      <c r="FG9" s="884" t="n">
        <f aca="false">Посуточная!IC9</f>
        <v>0</v>
      </c>
      <c r="FH9" s="880" t="n">
        <f aca="false">Посуточная!ID9</f>
        <v>0</v>
      </c>
      <c r="FI9" s="427" t="n">
        <f aca="false">Посуточная!II9</f>
        <v>0</v>
      </c>
      <c r="FJ9" s="470" t="n">
        <f aca="false">Посуточная!IJ9</f>
        <v>0</v>
      </c>
      <c r="FK9" s="470" t="n">
        <f aca="false">Посуточная!IK9</f>
        <v>0</v>
      </c>
      <c r="FL9" s="470" t="n">
        <f aca="false">Посуточная!IL9</f>
        <v>0</v>
      </c>
      <c r="FM9" s="432" t="n">
        <f aca="false">SUBTOTAL(9, FE9:FH9)</f>
        <v>0</v>
      </c>
      <c r="FN9" s="433" t="n">
        <f aca="false">SUBTOTAL(9, FI9:FL9)</f>
        <v>0</v>
      </c>
      <c r="FO9" s="456" t="n">
        <f aca="false">SUM(FM9,FO6)</f>
        <v>0</v>
      </c>
      <c r="FP9" s="273" t="n">
        <f aca="false">SUM(FN9,FP6)</f>
        <v>0</v>
      </c>
      <c r="FQ9" s="420" t="n">
        <f aca="false">Посуточная!KX9-Посуточная_НГДП!EH9</f>
        <v>0</v>
      </c>
      <c r="FR9" s="421"/>
      <c r="FS9" s="421"/>
      <c r="FT9" s="421"/>
      <c r="FU9" s="421"/>
      <c r="FV9" s="421"/>
      <c r="FW9" s="421"/>
      <c r="FX9" s="421"/>
      <c r="FY9" s="421"/>
      <c r="FZ9" s="421"/>
      <c r="GA9" s="421"/>
      <c r="GB9" s="421"/>
      <c r="GC9" s="421"/>
      <c r="GD9" s="421"/>
      <c r="GE9" s="421"/>
      <c r="GF9" s="427" t="n">
        <f aca="false">Посуточная!KY9-Посуточная_НГДП!EI9</f>
        <v>0</v>
      </c>
      <c r="GG9" s="427"/>
      <c r="GH9" s="427"/>
      <c r="GI9" s="427"/>
      <c r="GJ9" s="427"/>
      <c r="GK9" s="427"/>
      <c r="GL9" s="427"/>
      <c r="GM9" s="427"/>
      <c r="GN9" s="427"/>
      <c r="GO9" s="427"/>
      <c r="GP9" s="427"/>
      <c r="GQ9" s="427"/>
      <c r="GR9" s="427"/>
      <c r="GS9" s="427"/>
      <c r="GT9" s="427"/>
      <c r="GU9" s="427"/>
      <c r="GV9" s="427"/>
      <c r="GW9" s="427"/>
      <c r="GX9" s="427"/>
      <c r="GY9" s="427"/>
      <c r="GZ9" s="427"/>
      <c r="HA9" s="427"/>
      <c r="HB9" s="427"/>
      <c r="HC9" s="427"/>
      <c r="HD9" s="427"/>
      <c r="HE9" s="427"/>
      <c r="HF9" s="427"/>
      <c r="HG9" s="427"/>
      <c r="HH9" s="427"/>
      <c r="HI9" s="427"/>
      <c r="HJ9" s="427"/>
      <c r="HK9" s="427"/>
      <c r="HL9" s="427"/>
      <c r="HM9" s="475" t="n">
        <f aca="false">SUBTOTAL(9, FQ9:GE9)</f>
        <v>0</v>
      </c>
      <c r="HN9" s="433" t="n">
        <f aca="false">SUBTOTAL(9, GF9:HL9)</f>
        <v>0</v>
      </c>
      <c r="HO9" s="273" t="n">
        <f aca="false">SUM(HM9,HO6)</f>
        <v>0</v>
      </c>
      <c r="HP9" s="456" t="n">
        <f aca="false">SUM(HN9,HP6)</f>
        <v>0</v>
      </c>
      <c r="HQ9" s="437" t="n">
        <f aca="false">SUMIF(BV6:HP6,"итого гр.",BV9:HP9)</f>
        <v>0</v>
      </c>
      <c r="HR9" s="433" t="n">
        <f aca="false">SUMIF(BV6:HP6,"итого фк.",BV9:HP9)</f>
        <v>0</v>
      </c>
      <c r="HS9" s="273" t="n">
        <f aca="false">SUM(HQ9,HS6)</f>
        <v>0</v>
      </c>
      <c r="HT9" s="273" t="n">
        <f aca="false">SUM(HR9,HT6)</f>
        <v>0</v>
      </c>
      <c r="HU9" s="438" t="n">
        <f aca="false">HS9</f>
        <v>0</v>
      </c>
      <c r="HV9" s="439" t="n">
        <f aca="false">HT9</f>
        <v>0</v>
      </c>
      <c r="HX9" s="278"/>
      <c r="HY9" s="457" t="n">
        <f aca="false">Посуточная!LJ9-Посуточная_НГДП!ET9</f>
        <v>0</v>
      </c>
      <c r="HZ9" s="458" t="n">
        <f aca="false">Посуточная!LK9-Посуточная_НГДП!EU9</f>
        <v>310</v>
      </c>
      <c r="IA9" s="273" t="n">
        <f aca="false">HY9</f>
        <v>0</v>
      </c>
      <c r="IB9" s="273" t="n">
        <f aca="false">HZ9</f>
        <v>310</v>
      </c>
      <c r="IC9" s="438" t="n">
        <f aca="false">SUM(BN9,HQ9,HY9)</f>
        <v>0</v>
      </c>
      <c r="ID9" s="439" t="n">
        <f aca="false">SUM(BO9,HR9,HZ9)</f>
        <v>310</v>
      </c>
      <c r="IE9" s="273" t="n">
        <f aca="false">SUM(BP9,HS9,IA9)</f>
        <v>0</v>
      </c>
      <c r="IF9" s="273" t="n">
        <f aca="false">SUM(BQ9,HT9,IB9)</f>
        <v>310</v>
      </c>
      <c r="IG9" s="420" t="n">
        <f aca="false">Посуточная!OB9-Посуточная_НГДП!FP9</f>
        <v>0</v>
      </c>
      <c r="IH9" s="421"/>
      <c r="II9" s="421"/>
      <c r="IJ9" s="421"/>
      <c r="IK9" s="421"/>
      <c r="IL9" s="421"/>
      <c r="IM9" s="421"/>
      <c r="IN9" s="421"/>
      <c r="IO9" s="421"/>
      <c r="IP9" s="421"/>
      <c r="IQ9" s="421"/>
      <c r="IR9" s="421"/>
      <c r="IS9" s="421"/>
      <c r="IT9" s="421"/>
      <c r="IU9" s="421"/>
      <c r="IV9" s="441" t="n">
        <f aca="false">Посуточная!OC9-Посуточная_НГДП!FQ9</f>
        <v>0</v>
      </c>
      <c r="IW9" s="441"/>
      <c r="IX9" s="441"/>
      <c r="IY9" s="441"/>
      <c r="IZ9" s="441"/>
      <c r="JA9" s="441"/>
      <c r="JB9" s="441"/>
      <c r="JC9" s="441"/>
      <c r="JD9" s="441"/>
      <c r="JE9" s="441"/>
      <c r="JF9" s="441"/>
      <c r="JG9" s="441"/>
      <c r="JH9" s="441"/>
      <c r="JI9" s="441"/>
      <c r="JJ9" s="441"/>
      <c r="JK9" s="441"/>
      <c r="JL9" s="441"/>
      <c r="JM9" s="441"/>
      <c r="JN9" s="441"/>
      <c r="JO9" s="441"/>
      <c r="JP9" s="441"/>
      <c r="JQ9" s="441"/>
      <c r="JR9" s="441"/>
      <c r="JS9" s="441"/>
      <c r="JT9" s="441"/>
      <c r="JU9" s="441"/>
      <c r="JV9" s="441"/>
      <c r="JW9" s="441"/>
      <c r="JX9" s="441"/>
      <c r="JY9" s="441"/>
      <c r="JZ9" s="441"/>
      <c r="KA9" s="441"/>
      <c r="KB9" s="441"/>
      <c r="KC9" s="441"/>
      <c r="KD9" s="441"/>
      <c r="KE9" s="441"/>
      <c r="KF9" s="441"/>
      <c r="KG9" s="441"/>
      <c r="KH9" s="441"/>
      <c r="KI9" s="441"/>
      <c r="KJ9" s="475" t="n">
        <f aca="false">SUBTOTAL(9, IG9:IU9)</f>
        <v>0</v>
      </c>
      <c r="KK9" s="433" t="n">
        <f aca="false">SUBTOTAL(9, IV9:KI9)</f>
        <v>0</v>
      </c>
      <c r="KL9" s="273" t="n">
        <f aca="false">SUM(KJ9,KL6)</f>
        <v>0</v>
      </c>
      <c r="KM9" s="273" t="n">
        <f aca="false">SUM(KK9,KM6)</f>
        <v>0</v>
      </c>
      <c r="KN9" s="885" t="n">
        <f aca="false">Посуточная!OF9</f>
        <v>0</v>
      </c>
      <c r="KO9" s="886" t="n">
        <f aca="false">Посуточная!OG9</f>
        <v>0</v>
      </c>
      <c r="KP9" s="886" t="n">
        <f aca="false">Посуточная!OH9</f>
        <v>0</v>
      </c>
      <c r="KQ9" s="886" t="n">
        <f aca="false">Посуточная!OI9</f>
        <v>0</v>
      </c>
      <c r="KR9" s="886" t="n">
        <f aca="false">Посуточная!OJ9</f>
        <v>0</v>
      </c>
      <c r="KS9" s="886" t="n">
        <f aca="false">Посуточная!OK9</f>
        <v>0</v>
      </c>
      <c r="KT9" s="886" t="n">
        <f aca="false">Посуточная!OL9</f>
        <v>0</v>
      </c>
      <c r="KU9" s="886" t="n">
        <f aca="false">Посуточная!OM9</f>
        <v>0</v>
      </c>
      <c r="KV9" s="886" t="n">
        <f aca="false">Посуточная!ON9</f>
        <v>0</v>
      </c>
      <c r="KW9" s="887" t="n">
        <f aca="false">Посуточная!OO9</f>
        <v>0</v>
      </c>
      <c r="KX9" s="470" t="n">
        <f aca="false">Посуточная!OV9</f>
        <v>0</v>
      </c>
      <c r="KY9" s="470" t="n">
        <f aca="false">Посуточная!OW9</f>
        <v>0</v>
      </c>
      <c r="KZ9" s="470" t="n">
        <f aca="false">Посуточная!OX9</f>
        <v>0</v>
      </c>
      <c r="LA9" s="470" t="n">
        <f aca="false">Посуточная!OY9</f>
        <v>0</v>
      </c>
      <c r="LB9" s="470" t="n">
        <f aca="false">Посуточная!OZ9</f>
        <v>0</v>
      </c>
      <c r="LC9" s="470" t="n">
        <f aca="false">Посуточная!PA9</f>
        <v>0</v>
      </c>
      <c r="LD9" s="470" t="n">
        <f aca="false">Посуточная!PB9</f>
        <v>0</v>
      </c>
      <c r="LE9" s="470" t="n">
        <f aca="false">Посуточная!PC9</f>
        <v>0</v>
      </c>
      <c r="LF9" s="470" t="n">
        <f aca="false">Посуточная!PD9</f>
        <v>0</v>
      </c>
      <c r="LG9" s="470" t="n">
        <f aca="false">Посуточная!PE9</f>
        <v>0</v>
      </c>
      <c r="LH9" s="470" t="n">
        <f aca="false">Посуточная!PF9</f>
        <v>0</v>
      </c>
      <c r="LI9" s="470" t="n">
        <f aca="false">Посуточная!PG9</f>
        <v>0</v>
      </c>
      <c r="LJ9" s="470" t="n">
        <f aca="false">Посуточная!PH9</f>
        <v>0</v>
      </c>
      <c r="LK9" s="470" t="n">
        <f aca="false">Посуточная!PI9</f>
        <v>0</v>
      </c>
      <c r="LL9" s="470" t="n">
        <f aca="false">Посуточная!PJ9</f>
        <v>0</v>
      </c>
      <c r="LM9" s="470" t="n">
        <f aca="false">Посуточная!PK9</f>
        <v>0</v>
      </c>
      <c r="LN9" s="470" t="n">
        <f aca="false">Посуточная!PL9</f>
        <v>0</v>
      </c>
      <c r="LO9" s="470" t="n">
        <f aca="false">Посуточная!PM9</f>
        <v>0</v>
      </c>
      <c r="LP9" s="470" t="n">
        <f aca="false">Посуточная!PN9</f>
        <v>0</v>
      </c>
      <c r="LQ9" s="470" t="n">
        <f aca="false">Посуточная!PO9</f>
        <v>0</v>
      </c>
      <c r="LR9" s="475" t="n">
        <f aca="false">SUBTOTAL(9, KN9:KW9)</f>
        <v>0</v>
      </c>
      <c r="LS9" s="433" t="n">
        <f aca="false">SUBTOTAL(9, KX9:LQ9)</f>
        <v>0</v>
      </c>
      <c r="LT9" s="456" t="n">
        <f aca="false">SUM(LR9,LT6)</f>
        <v>0</v>
      </c>
      <c r="LU9" s="273" t="n">
        <f aca="false">SUM(LS9,LU6)</f>
        <v>0</v>
      </c>
      <c r="LV9" s="888" t="n">
        <f aca="false">Посуточная!QA9</f>
        <v>0</v>
      </c>
      <c r="LW9" s="889" t="n">
        <f aca="false">Посуточная!QB9</f>
        <v>0</v>
      </c>
      <c r="LX9" s="889" t="n">
        <f aca="false">Посуточная!QC9</f>
        <v>0</v>
      </c>
      <c r="LY9" s="889" t="n">
        <f aca="false">Посуточная!QD9</f>
        <v>0</v>
      </c>
      <c r="LZ9" s="889" t="n">
        <f aca="false">Посуточная!QE9</f>
        <v>0</v>
      </c>
      <c r="MA9" s="889" t="n">
        <f aca="false">Посуточная!QF9</f>
        <v>0</v>
      </c>
      <c r="MB9" s="889" t="n">
        <f aca="false">Посуточная!QG9</f>
        <v>0</v>
      </c>
      <c r="MC9" s="890" t="n">
        <f aca="false">Посуточная!QO9</f>
        <v>0</v>
      </c>
      <c r="MD9" s="890" t="n">
        <f aca="false">Посуточная!QP9</f>
        <v>0</v>
      </c>
      <c r="ME9" s="890" t="n">
        <f aca="false">Посуточная!QQ9</f>
        <v>0</v>
      </c>
      <c r="MF9" s="890" t="n">
        <f aca="false">Посуточная!QR9</f>
        <v>0</v>
      </c>
      <c r="MG9" s="890" t="n">
        <f aca="false">Посуточная!QS9</f>
        <v>0</v>
      </c>
      <c r="MH9" s="890" t="n">
        <f aca="false">Посуточная!QT9</f>
        <v>0</v>
      </c>
      <c r="MI9" s="890" t="n">
        <f aca="false">Посуточная!QU9</f>
        <v>0</v>
      </c>
      <c r="MJ9" s="475" t="n">
        <f aca="false">SUBTOTAL(9, LV9:MB9)</f>
        <v>0</v>
      </c>
      <c r="MK9" s="433" t="n">
        <f aca="false">SUBTOTAL(9, MC9:MI9)</f>
        <v>0</v>
      </c>
      <c r="ML9" s="273" t="n">
        <f aca="false">SUM(MJ9,ML6)</f>
        <v>0</v>
      </c>
      <c r="MM9" s="273" t="n">
        <f aca="false">SUM(MK9,MM6)</f>
        <v>0</v>
      </c>
      <c r="MN9" s="885" t="n">
        <f aca="false">Посуточная!RG9</f>
        <v>0</v>
      </c>
      <c r="MO9" s="886" t="n">
        <f aca="false">Посуточная!RH9</f>
        <v>0</v>
      </c>
      <c r="MP9" s="886" t="n">
        <f aca="false">Посуточная!RI9</f>
        <v>0</v>
      </c>
      <c r="MQ9" s="886" t="n">
        <f aca="false">Посуточная!RJ9</f>
        <v>0</v>
      </c>
      <c r="MR9" s="886" t="n">
        <f aca="false">Посуточная!RK9</f>
        <v>0</v>
      </c>
      <c r="MS9" s="886" t="n">
        <f aca="false">Посуточная!RL9</f>
        <v>0</v>
      </c>
      <c r="MT9" s="886" t="n">
        <f aca="false">Посуточная!RM9</f>
        <v>0</v>
      </c>
      <c r="MU9" s="470" t="n">
        <f aca="false">Посуточная!RU9</f>
        <v>0</v>
      </c>
      <c r="MV9" s="470" t="n">
        <f aca="false">Посуточная!RV9</f>
        <v>0</v>
      </c>
      <c r="MW9" s="470" t="n">
        <f aca="false">Посуточная!RW9</f>
        <v>0</v>
      </c>
      <c r="MX9" s="470" t="n">
        <f aca="false">Посуточная!RX9</f>
        <v>0</v>
      </c>
      <c r="MY9" s="470" t="n">
        <f aca="false">Посуточная!RY9</f>
        <v>0</v>
      </c>
      <c r="MZ9" s="470" t="n">
        <f aca="false">Посуточная!RZ9</f>
        <v>0</v>
      </c>
      <c r="NA9" s="470" t="n">
        <f aca="false">Посуточная!SA9</f>
        <v>0</v>
      </c>
      <c r="NB9" s="475" t="n">
        <f aca="false">SUBTOTAL(9, MN9:MT9)</f>
        <v>0</v>
      </c>
      <c r="NC9" s="433" t="n">
        <f aca="false">SUBTOTAL(9, MU9:NA9)</f>
        <v>0</v>
      </c>
      <c r="ND9" s="456" t="n">
        <f aca="false">SUM(NB9,ND6)</f>
        <v>0</v>
      </c>
      <c r="NE9" s="273" t="n">
        <f aca="false">SUM(NC9,NE6)</f>
        <v>0</v>
      </c>
      <c r="NF9" s="437" t="n">
        <f aca="false">SUMIF(IG6:NE6,"итого гр.",IG9:NE9)</f>
        <v>0</v>
      </c>
      <c r="NG9" s="433" t="n">
        <f aca="false">SUMIF(IG6:NE6,"итого фк.",IG9:NE9)</f>
        <v>0</v>
      </c>
      <c r="NH9" s="273" t="n">
        <f aca="false">SUM(NF9,NH6)</f>
        <v>0</v>
      </c>
      <c r="NI9" s="273" t="n">
        <f aca="false">SUM(NG9,NI6)</f>
        <v>0</v>
      </c>
      <c r="NJ9" s="438" t="n">
        <f aca="false">NH9</f>
        <v>0</v>
      </c>
      <c r="NK9" s="439" t="n">
        <f aca="false">NI9</f>
        <v>0</v>
      </c>
      <c r="NM9" s="278"/>
      <c r="NN9" s="885" t="n">
        <f aca="false">Посуточная!SU9</f>
        <v>0</v>
      </c>
      <c r="NO9" s="886" t="n">
        <f aca="false">Посуточная!SV9</f>
        <v>0</v>
      </c>
      <c r="NP9" s="886" t="n">
        <f aca="false">Посуточная!SW9</f>
        <v>0</v>
      </c>
      <c r="NQ9" s="886" t="n">
        <f aca="false">Посуточная!SX9</f>
        <v>0</v>
      </c>
      <c r="NR9" s="470" t="n">
        <f aca="false">Посуточная!TC9</f>
        <v>0</v>
      </c>
      <c r="NS9" s="470" t="n">
        <f aca="false">Посуточная!TD9</f>
        <v>0</v>
      </c>
      <c r="NT9" s="470" t="n">
        <f aca="false">Посуточная!TE9</f>
        <v>0</v>
      </c>
      <c r="NU9" s="470" t="n">
        <f aca="false">Посуточная!TF9</f>
        <v>0</v>
      </c>
      <c r="NV9" s="475" t="n">
        <f aca="false">SUBTOTAL(9, NN9:NQ9)</f>
        <v>0</v>
      </c>
      <c r="NW9" s="433" t="n">
        <f aca="false">SUBTOTAL(9, NR9:NU9)</f>
        <v>0</v>
      </c>
      <c r="NX9" s="456" t="n">
        <f aca="false">NV9</f>
        <v>0</v>
      </c>
      <c r="NY9" s="456" t="n">
        <f aca="false">NW9</f>
        <v>0</v>
      </c>
      <c r="NZ9" s="437" t="n">
        <f aca="false">Посуточная!TO9-Посуточная_НГДП!IP9</f>
        <v>0</v>
      </c>
      <c r="OA9" s="475" t="n">
        <f aca="false">Посуточная!TP9-Посуточная_НГДП!IQ9</f>
        <v>0</v>
      </c>
      <c r="OB9" s="291" t="n">
        <f aca="false">Посуточная!TQ9-Посуточная_НГДП!IR9</f>
        <v>0</v>
      </c>
      <c r="OC9" s="291" t="n">
        <f aca="false">Посуточная!TR9-Посуточная_НГДП!IS9</f>
        <v>0</v>
      </c>
      <c r="OD9" s="475" t="n">
        <f aca="false">Посуточная!TS9-Посуточная_НГДП!IT9</f>
        <v>1.80862980030722</v>
      </c>
      <c r="OE9" s="475" t="n">
        <f aca="false">Посуточная!TT9-Посуточная_НГДП!IU9</f>
        <v>0</v>
      </c>
      <c r="OF9" s="291" t="n">
        <f aca="false">Посуточная!TU9-Посуточная_НГДП!IV9</f>
        <v>0</v>
      </c>
      <c r="OG9" s="291" t="n">
        <f aca="false">Посуточная!TV9-Посуточная_НГДП!IW9</f>
        <v>0</v>
      </c>
      <c r="OH9" s="475" t="n">
        <f aca="false">Посуточная!TW9-Посуточная_НГДП!IX9</f>
        <v>0</v>
      </c>
      <c r="OI9" s="475" t="n">
        <f aca="false">Посуточная!TX9-Посуточная_НГДП!IY9</f>
        <v>0</v>
      </c>
      <c r="OJ9" s="291" t="n">
        <f aca="false">Посуточная!TY9-Посуточная_НГДП!IZ9</f>
        <v>0</v>
      </c>
      <c r="OK9" s="291" t="n">
        <f aca="false">Посуточная!TZ9-Посуточная_НГДП!JA9</f>
        <v>0</v>
      </c>
      <c r="OL9" s="475" t="n">
        <f aca="false">Посуточная!UA9-Посуточная_НГДП!JB9</f>
        <v>0</v>
      </c>
      <c r="OM9" s="475" t="n">
        <f aca="false">Посуточная!UB9-Посуточная_НГДП!JC9</f>
        <v>0</v>
      </c>
      <c r="ON9" s="291" t="n">
        <f aca="false">OL9</f>
        <v>0</v>
      </c>
      <c r="OO9" s="291" t="n">
        <f aca="false">OM9</f>
        <v>0</v>
      </c>
      <c r="OP9" s="476" t="n">
        <f aca="false">SUMIF(NZ6:OO6,"итого гр.",NZ9:OO9)</f>
        <v>1.80862980030722</v>
      </c>
      <c r="OQ9" s="439" t="n">
        <f aca="false">SUMIF($NZ$6:$OO$6,"итого фк.",NZ9:OO9)</f>
        <v>0</v>
      </c>
      <c r="OR9" s="373" t="n">
        <f aca="false">OP9</f>
        <v>1.80862980030722</v>
      </c>
      <c r="OS9" s="273" t="n">
        <f aca="false">OQ9</f>
        <v>0</v>
      </c>
      <c r="OT9" s="438" t="n">
        <f aca="false">Посуточная!UI9-Посуточная_НГДП!JJ9</f>
        <v>0</v>
      </c>
      <c r="OU9" s="439" t="n">
        <f aca="false">Посуточная!UJ9-Посуточная_НГДП!JK9</f>
        <v>-93</v>
      </c>
      <c r="OX9" s="477" t="n">
        <f aca="false">Посуточная!UM9-Посуточная_НГДП!JN9</f>
        <v>38.94</v>
      </c>
      <c r="OY9" s="478" t="n">
        <f aca="false">Посуточная!UN9-Посуточная_НГДП!JO9</f>
        <v>38.94</v>
      </c>
      <c r="OZ9" s="273" t="n">
        <f aca="false">OX9</f>
        <v>38.94</v>
      </c>
      <c r="PA9" s="273" t="n">
        <f aca="false">OY9</f>
        <v>38.94</v>
      </c>
      <c r="PB9" s="437"/>
      <c r="PC9" s="433"/>
      <c r="PD9" s="273" t="n">
        <f aca="false">SUM(PB9,PD6)</f>
        <v>0</v>
      </c>
      <c r="PE9" s="273" t="n">
        <f aca="false">SUM(PC9,PE6)</f>
        <v>0</v>
      </c>
      <c r="PF9" s="438" t="n">
        <f aca="false">SUM(NJ9,OP9,OT9,OX9,PB9,NX9)</f>
        <v>40.7486298003072</v>
      </c>
      <c r="PG9" s="439" t="n">
        <f aca="false">SUM(NK9,OQ9,OU9,OY9,PC9,NY9)</f>
        <v>-54.06</v>
      </c>
      <c r="PH9" s="273" t="n">
        <f aca="false">SUM(NL9,OR9,OV9,OZ9,PD9)</f>
        <v>40.7486298003072</v>
      </c>
      <c r="PI9" s="273" t="n">
        <f aca="false">SUM(NM9,OS9,OW9,PA9,PE9)</f>
        <v>38.94</v>
      </c>
      <c r="PJ9" s="476"/>
      <c r="PK9" s="476"/>
      <c r="PL9" s="273" t="n">
        <f aca="false">PJ9</f>
        <v>0</v>
      </c>
      <c r="PM9" s="273" t="n">
        <f aca="false">PK9</f>
        <v>0</v>
      </c>
      <c r="PN9" s="476"/>
      <c r="PO9" s="476"/>
      <c r="PP9" s="273" t="n">
        <f aca="false">PN9</f>
        <v>0</v>
      </c>
      <c r="PR9" s="479" t="n">
        <f aca="false">Посуточная!VG9-Посуточная_НГДП!KH9</f>
        <v>23910.1963701997</v>
      </c>
      <c r="PS9" s="480" t="n">
        <f aca="false">IF(A7&lt;=QH$4,VLOOKUP(A7,$QH$6:$QM$37,2,FALSE()),SUM($QI$4,IF9,-PG9)-SUM($QM$4,-$QK$4))-QA9</f>
        <v>24061.451</v>
      </c>
      <c r="PT9" s="479"/>
      <c r="PU9" s="480"/>
      <c r="PV9" s="479"/>
      <c r="PW9" s="480"/>
      <c r="PX9" s="481"/>
      <c r="PY9" s="479" t="n">
        <f aca="false">Посуточная!VN9-Посуточная_НГДП!KO9</f>
        <v>553.777149186939</v>
      </c>
      <c r="PZ9" s="482" t="n">
        <f aca="false">IF(A7&lt;=QH$4,VLOOKUP(A7,$QD$6:$QE$37,2,FALSE()),SUM($PZ$2,-HP9,KM9,-QA9))</f>
        <v>517.898</v>
      </c>
      <c r="QA9" s="378"/>
      <c r="QB9" s="278" t="n">
        <f aca="false">PS9-PR9</f>
        <v>151.254629800307</v>
      </c>
      <c r="QD9" s="379" t="n">
        <v>3</v>
      </c>
      <c r="QE9" s="127" t="n">
        <f aca="false">Посуточная!VT9-Посуточная_НГДП!KU9</f>
        <v>665.893</v>
      </c>
      <c r="QF9" s="127"/>
      <c r="QH9" s="273" t="n">
        <v>3</v>
      </c>
      <c r="QI9" s="127" t="n">
        <f aca="false">Посуточная!VX9-Посуточная_НГДП!KY9</f>
        <v>23622.023</v>
      </c>
      <c r="QK9" s="380" t="n">
        <f aca="false">PG15</f>
        <v>383.397</v>
      </c>
      <c r="QL9" s="380"/>
      <c r="QM9" s="380" t="n">
        <f aca="false">IF15</f>
        <v>175.264</v>
      </c>
      <c r="QQ9" s="127" t="n">
        <f aca="false">IF(V9="",0,V9+QQ6)</f>
        <v>0</v>
      </c>
      <c r="QR9" s="127" t="n">
        <f aca="false">IF(W9="",0,W9+QR6)</f>
        <v>0</v>
      </c>
      <c r="QS9" s="127" t="n">
        <f aca="false">IF(AN9="",0,AN9+QS6)</f>
        <v>0</v>
      </c>
      <c r="QT9" s="127" t="n">
        <f aca="false">IF(AO9="",0,AO9+QT6)</f>
        <v>0</v>
      </c>
      <c r="QU9" s="127" t="n">
        <f aca="false">IF(AZ9="",0,AZ9+QU6)</f>
        <v>0</v>
      </c>
      <c r="QV9" s="127" t="n">
        <f aca="false">IF(BA9="",0,BA9+QV6)</f>
        <v>0</v>
      </c>
      <c r="QW9" s="127" t="n">
        <f aca="false">IF(BL9="",0,BL9+QW6)</f>
        <v>0</v>
      </c>
      <c r="QX9" s="127" t="n">
        <f aca="false">IF(BM9="",0,BM9+QX6)</f>
        <v>0</v>
      </c>
      <c r="QY9" s="127" t="n">
        <f aca="false">IF(CF9="",0,CF9+QY6)</f>
        <v>0</v>
      </c>
      <c r="QZ9" s="127" t="n">
        <f aca="false">IF(CG9="",0,CG9+QZ6)</f>
        <v>0</v>
      </c>
      <c r="RA9" s="127" t="n">
        <f aca="false">IF(CX9="",0,CX9+RA6)</f>
        <v>0</v>
      </c>
      <c r="RB9" s="127" t="n">
        <f aca="false">IF(CY9="",0,CY9+RB6)</f>
        <v>0</v>
      </c>
      <c r="RC9" s="127" t="n">
        <f aca="false">IF(FO9="",0,FO9+RC6)</f>
        <v>0</v>
      </c>
      <c r="RD9" s="127" t="n">
        <f aca="false">IF(FP9="",0,FP9+RD6)</f>
        <v>0</v>
      </c>
      <c r="RE9" s="127" t="n">
        <f aca="false">IF(FC9="",0,FC9+RE6)</f>
        <v>0</v>
      </c>
      <c r="RF9" s="127" t="n">
        <f aca="false">IF(FD9="",0,FD9+RF6)</f>
        <v>0</v>
      </c>
      <c r="RG9" s="127" t="n">
        <f aca="false">IF(ND9="",0,ND9+RG6)</f>
        <v>0</v>
      </c>
      <c r="RH9" s="127" t="n">
        <f aca="false">IF(NE9="",0,NE9+RH6)</f>
        <v>0</v>
      </c>
      <c r="RI9" s="127" t="n">
        <f aca="false">IF(OX9="",0,OX9)</f>
        <v>38.94</v>
      </c>
      <c r="RJ9" s="127" t="n">
        <f aca="false">IF(OY9="",0,OY9)</f>
        <v>38.94</v>
      </c>
      <c r="RK9" s="127" t="n">
        <f aca="false">IF(IA9="",0,IA9+RK6)</f>
        <v>0</v>
      </c>
      <c r="RL9" s="127" t="n">
        <f aca="false">IF(IB9="",0,IB9+RL6)</f>
        <v>310</v>
      </c>
      <c r="RM9" s="127" t="n">
        <f aca="false">IF(OT9="",0,OT9+RM6)</f>
        <v>0</v>
      </c>
      <c r="RN9" s="127" t="n">
        <f aca="false">IF(OU9="",0,OU9+RN6)</f>
        <v>-93</v>
      </c>
      <c r="RO9" s="127" t="n">
        <f aca="false">IF(PY9="",0,PY9+RO6)</f>
        <v>553.777149186939</v>
      </c>
      <c r="RP9" s="127" t="n">
        <f aca="false">IF(PZ9="",0,PZ9+RP6)</f>
        <v>517.898</v>
      </c>
      <c r="RQ9" s="127" t="n">
        <f aca="false">IFERROR(RO9/$A7,0)</f>
        <v>553.777149186939</v>
      </c>
      <c r="RR9" s="127" t="n">
        <f aca="false">IFERROR(RP9/$A7,0)</f>
        <v>517.898</v>
      </c>
      <c r="RS9" s="127" t="n">
        <f aca="false">IF(PD9="",0,PD9+RS6)</f>
        <v>0</v>
      </c>
      <c r="RT9" s="127" t="n">
        <f aca="false">IF(PE9="",0,PE9+RT6)</f>
        <v>0</v>
      </c>
      <c r="RU9" s="127" t="n">
        <f aca="false">IF(QQ9&gt;0,0,T9+RU6)</f>
        <v>0</v>
      </c>
      <c r="RV9" s="127" t="n">
        <f aca="false">IF(QR9&gt;0,0,U9+RV6)</f>
        <v>0</v>
      </c>
      <c r="RW9" s="127" t="n">
        <f aca="false">IF(QS9&gt;0,0,AL9+RW6)</f>
        <v>0</v>
      </c>
      <c r="RX9" s="127" t="n">
        <f aca="false">IF(QT9&gt;0,0,AM9+RX6)</f>
        <v>0</v>
      </c>
      <c r="RY9" s="127" t="n">
        <f aca="false">IF(QU9&gt;0,0,AX9+RY6)</f>
        <v>0</v>
      </c>
      <c r="RZ9" s="127" t="n">
        <f aca="false">IF(QV9&gt;0,0,AY9+RZ6)</f>
        <v>0</v>
      </c>
      <c r="SA9" s="127" t="n">
        <f aca="false">IF(QW9&gt;0,0,BJ9+SA6)</f>
        <v>0</v>
      </c>
      <c r="SB9" s="127" t="n">
        <f aca="false">IF(QX9&gt;0,0,BK9+SB6)</f>
        <v>0</v>
      </c>
      <c r="SC9" s="127" t="n">
        <f aca="false">IF(QY9&gt;0,0,CD9+SC6)</f>
        <v>0</v>
      </c>
      <c r="SD9" s="127" t="n">
        <f aca="false">IF(QZ9&gt;0,0,CE9+SD6)</f>
        <v>0</v>
      </c>
      <c r="SE9" s="127" t="n">
        <f aca="false">IF(RA9&gt;0,0,CV9+SE6)</f>
        <v>0</v>
      </c>
      <c r="SF9" s="127" t="n">
        <f aca="false">IF(RB9&gt;0,0,CW9+SF6)</f>
        <v>0</v>
      </c>
      <c r="SG9" s="127" t="n">
        <f aca="false">IF(RC9&gt;0,0,FM9+SG6)</f>
        <v>0</v>
      </c>
      <c r="SH9" s="127" t="n">
        <f aca="false">IF(RD9&gt;0,0,FN9+SH6)</f>
        <v>0</v>
      </c>
      <c r="SI9" s="127" t="n">
        <f aca="false">IF(RE9&gt;0,0,FA9+SI6)</f>
        <v>0</v>
      </c>
      <c r="SJ9" s="127" t="n">
        <f aca="false">IFERROR(IF(RF9&gt;0,0,FB9+SJ6),0)</f>
        <v>0</v>
      </c>
      <c r="SK9" s="127" t="n">
        <f aca="false">IF(RG9&gt;0,0,NB9+SK6)</f>
        <v>0</v>
      </c>
      <c r="SL9" s="127" t="n">
        <f aca="false">IFERROR(IF(RH9&gt;0,0,NC9+SL6),0)</f>
        <v>0</v>
      </c>
      <c r="SM9" s="127"/>
      <c r="SN9" s="127"/>
      <c r="SO9" s="127"/>
    </row>
    <row r="10" customFormat="false" ht="15" hidden="false" customHeight="false" outlineLevel="0" collapsed="false">
      <c r="A10" s="741" t="n">
        <v>2</v>
      </c>
      <c r="B10" s="891" t="n">
        <f aca="false">Посуточная!B10</f>
        <v>0</v>
      </c>
      <c r="C10" s="892" t="n">
        <f aca="false">Посуточная!C10</f>
        <v>0</v>
      </c>
      <c r="D10" s="892" t="n">
        <f aca="false">Посуточная!D10</f>
        <v>0</v>
      </c>
      <c r="E10" s="892" t="n">
        <f aca="false">Посуточная!E10</f>
        <v>0</v>
      </c>
      <c r="F10" s="892" t="n">
        <f aca="false">Посуточная!F10</f>
        <v>0</v>
      </c>
      <c r="G10" s="892" t="n">
        <f aca="false">Посуточная!G10</f>
        <v>0</v>
      </c>
      <c r="H10" s="892" t="n">
        <f aca="false">Посуточная!H10</f>
        <v>0</v>
      </c>
      <c r="I10" s="892" t="n">
        <f aca="false">Посуточная!I10</f>
        <v>0</v>
      </c>
      <c r="J10" s="491" t="n">
        <f aca="false">Посуточная!Q10</f>
        <v>0</v>
      </c>
      <c r="K10" s="491" t="n">
        <f aca="false">Посуточная!R10</f>
        <v>0</v>
      </c>
      <c r="L10" s="491" t="n">
        <f aca="false">Посуточная!S10</f>
        <v>0</v>
      </c>
      <c r="M10" s="491" t="n">
        <f aca="false">Посуточная!T10</f>
        <v>0</v>
      </c>
      <c r="N10" s="491" t="n">
        <f aca="false">Посуточная!U10</f>
        <v>0</v>
      </c>
      <c r="O10" s="491" t="n">
        <f aca="false">Посуточная!V10</f>
        <v>0</v>
      </c>
      <c r="P10" s="491" t="n">
        <f aca="false">Посуточная!W10</f>
        <v>0</v>
      </c>
      <c r="Q10" s="491" t="n">
        <f aca="false">Посуточная!X10</f>
        <v>0</v>
      </c>
      <c r="R10" s="491" t="n">
        <f aca="false">Посуточная!Y10</f>
        <v>0</v>
      </c>
      <c r="S10" s="491" t="n">
        <f aca="false">Посуточная!Z10</f>
        <v>0</v>
      </c>
      <c r="T10" s="539"/>
      <c r="U10" s="497"/>
      <c r="X10" s="863" t="n">
        <f aca="false">Посуточная!AL10</f>
        <v>0</v>
      </c>
      <c r="Y10" s="864" t="n">
        <f aca="false">Посуточная!AM10</f>
        <v>0</v>
      </c>
      <c r="Z10" s="864" t="n">
        <f aca="false">Посуточная!AN10</f>
        <v>0</v>
      </c>
      <c r="AA10" s="864" t="n">
        <f aca="false">Посуточная!AO10</f>
        <v>0</v>
      </c>
      <c r="AB10" s="864" t="n">
        <f aca="false">Посуточная!AP10</f>
        <v>0</v>
      </c>
      <c r="AC10" s="864" t="n">
        <f aca="false">Посуточная!AQ10</f>
        <v>0</v>
      </c>
      <c r="AD10" s="864" t="n">
        <f aca="false">Посуточная!AR10</f>
        <v>0</v>
      </c>
      <c r="AE10" s="322" t="str">
        <f aca="false">Посуточная!AZ10</f>
        <v>Ярайнерское</v>
      </c>
      <c r="AF10" s="322" t="n">
        <f aca="false">Посуточная!BA10</f>
        <v>0</v>
      </c>
      <c r="AG10" s="322" t="n">
        <f aca="false">Посуточная!BB10</f>
        <v>0</v>
      </c>
      <c r="AH10" s="322" t="n">
        <f aca="false">Посуточная!BC10</f>
        <v>0</v>
      </c>
      <c r="AI10" s="322" t="n">
        <f aca="false">Посуточная!BD10</f>
        <v>0</v>
      </c>
      <c r="AJ10" s="322" t="n">
        <f aca="false">Посуточная!BE10</f>
        <v>0</v>
      </c>
      <c r="AK10" s="322" t="n">
        <f aca="false">Посуточная!BF10</f>
        <v>0</v>
      </c>
      <c r="AL10" s="539"/>
      <c r="AM10" s="497"/>
      <c r="AP10" s="863" t="n">
        <f aca="false">Посуточная!BR10</f>
        <v>0</v>
      </c>
      <c r="AQ10" s="864" t="n">
        <f aca="false">Посуточная!BS10</f>
        <v>0</v>
      </c>
      <c r="AR10" s="864" t="n">
        <f aca="false">Посуточная!BT10</f>
        <v>0</v>
      </c>
      <c r="AS10" s="864" t="n">
        <f aca="false">Посуточная!BU10</f>
        <v>0</v>
      </c>
      <c r="AT10" s="322" t="n">
        <f aca="false">Посуточная!BZ10</f>
        <v>0</v>
      </c>
      <c r="AU10" s="322" t="n">
        <f aca="false">Посуточная!CA10</f>
        <v>0</v>
      </c>
      <c r="AV10" s="322" t="n">
        <f aca="false">Посуточная!CB10</f>
        <v>0</v>
      </c>
      <c r="AW10" s="322" t="n">
        <f aca="false">Посуточная!CC10</f>
        <v>0</v>
      </c>
      <c r="AX10" s="539"/>
      <c r="AY10" s="497"/>
      <c r="BB10" s="863" t="n">
        <f aca="false">Посуточная!CL10</f>
        <v>0</v>
      </c>
      <c r="BC10" s="864" t="n">
        <f aca="false">Посуточная!CM10</f>
        <v>0</v>
      </c>
      <c r="BD10" s="864" t="n">
        <f aca="false">Посуточная!CN10</f>
        <v>0</v>
      </c>
      <c r="BE10" s="864" t="n">
        <f aca="false">Посуточная!CO10</f>
        <v>0</v>
      </c>
      <c r="BF10" s="322" t="n">
        <f aca="false">Посуточная!CT10</f>
        <v>0</v>
      </c>
      <c r="BG10" s="322" t="n">
        <f aca="false">Посуточная!CU10</f>
        <v>0</v>
      </c>
      <c r="BH10" s="322" t="n">
        <f aca="false">Посуточная!CV10</f>
        <v>0</v>
      </c>
      <c r="BI10" s="322" t="n">
        <f aca="false">Посуточная!CW10</f>
        <v>0</v>
      </c>
      <c r="BJ10" s="539"/>
      <c r="BK10" s="497"/>
      <c r="BN10" s="502"/>
      <c r="BO10" s="497"/>
      <c r="BR10" s="503"/>
      <c r="BS10" s="504"/>
      <c r="BV10" s="381" t="n">
        <f aca="false">Посуточная!DN10</f>
        <v>0</v>
      </c>
      <c r="BW10" s="382" t="n">
        <f aca="false">Посуточная!DO10</f>
        <v>0</v>
      </c>
      <c r="BX10" s="382" t="n">
        <f aca="false">Посуточная!DP10</f>
        <v>0</v>
      </c>
      <c r="BY10" s="382" t="n">
        <f aca="false">Посуточная!DQ10</f>
        <v>0</v>
      </c>
      <c r="BZ10" s="322" t="n">
        <f aca="false">Посуточная!DV10</f>
        <v>0</v>
      </c>
      <c r="CA10" s="322" t="n">
        <f aca="false">Посуточная!DW10</f>
        <v>0</v>
      </c>
      <c r="CB10" s="322" t="n">
        <f aca="false">Посуточная!DX10</f>
        <v>0</v>
      </c>
      <c r="CC10" s="322" t="n">
        <f aca="false">Посуточная!DY10</f>
        <v>0</v>
      </c>
      <c r="CD10" s="539"/>
      <c r="CE10" s="497"/>
      <c r="CH10" s="893" t="n">
        <f aca="false">Посуточная!EH10</f>
        <v>0</v>
      </c>
      <c r="CI10" s="894" t="n">
        <f aca="false">Посуточная!EI10</f>
        <v>0</v>
      </c>
      <c r="CJ10" s="894" t="n">
        <f aca="false">Посуточная!EJ10</f>
        <v>0</v>
      </c>
      <c r="CK10" s="894" t="n">
        <f aca="false">Посуточная!EK10</f>
        <v>0</v>
      </c>
      <c r="CL10" s="894" t="n">
        <f aca="false">Посуточная!EL10</f>
        <v>0</v>
      </c>
      <c r="CM10" s="894" t="n">
        <f aca="false">Посуточная!EM10</f>
        <v>0</v>
      </c>
      <c r="CN10" s="894" t="n">
        <f aca="false">Посуточная!EN10</f>
        <v>0</v>
      </c>
      <c r="CO10" s="491" t="n">
        <f aca="false">Посуточная!ES10</f>
        <v>0</v>
      </c>
      <c r="CP10" s="491" t="n">
        <f aca="false">Посуточная!ET10</f>
        <v>0</v>
      </c>
      <c r="CQ10" s="491" t="n">
        <f aca="false">Посуточная!EU10</f>
        <v>0</v>
      </c>
      <c r="CR10" s="491" t="n">
        <f aca="false">Посуточная!EV10</f>
        <v>0</v>
      </c>
      <c r="CS10" s="491" t="n">
        <f aca="false">Посуточная!EW10</f>
        <v>0</v>
      </c>
      <c r="CT10" s="491" t="n">
        <f aca="false">Посуточная!EX10</f>
        <v>0</v>
      </c>
      <c r="CU10" s="491" t="n">
        <f aca="false">Посуточная!EY10</f>
        <v>0</v>
      </c>
      <c r="CV10" s="539"/>
      <c r="CW10" s="497"/>
      <c r="CZ10" s="863" t="n">
        <f aca="false">Посуточная!FH10</f>
        <v>0</v>
      </c>
      <c r="DA10" s="864" t="n">
        <f aca="false">Посуточная!FI10</f>
        <v>0</v>
      </c>
      <c r="DB10" s="864" t="n">
        <f aca="false">Посуточная!FJ10</f>
        <v>0</v>
      </c>
      <c r="DC10" s="864" t="n">
        <f aca="false">Посуточная!FK10</f>
        <v>0</v>
      </c>
      <c r="DD10" s="864" t="n">
        <f aca="false">Посуточная!FL10</f>
        <v>0</v>
      </c>
      <c r="DE10" s="864" t="n">
        <f aca="false">Посуточная!FM10</f>
        <v>0</v>
      </c>
      <c r="DF10" s="864" t="n">
        <f aca="false">Посуточная!FN10</f>
        <v>0</v>
      </c>
      <c r="DG10" s="864" t="n">
        <f aca="false">Посуточная!FO10</f>
        <v>0</v>
      </c>
      <c r="DH10" s="864" t="n">
        <f aca="false">Посуточная!FP10</f>
        <v>0</v>
      </c>
      <c r="DI10" s="864" t="n">
        <f aca="false">Посуточная!FQ10</f>
        <v>0</v>
      </c>
      <c r="DJ10" s="864" t="n">
        <f aca="false">Посуточная!FR10</f>
        <v>0</v>
      </c>
      <c r="DK10" s="864" t="n">
        <f aca="false">Посуточная!FS10</f>
        <v>0</v>
      </c>
      <c r="DL10" s="864" t="n">
        <f aca="false">Посуточная!FT10</f>
        <v>0</v>
      </c>
      <c r="DM10" s="864" t="n">
        <f aca="false">Посуточная!FU10</f>
        <v>0</v>
      </c>
      <c r="DN10" s="864" t="n">
        <f aca="false">Посуточная!FV10</f>
        <v>0</v>
      </c>
      <c r="DO10" s="864" t="n">
        <f aca="false">Посуточная!FW10</f>
        <v>0</v>
      </c>
      <c r="DP10" s="864" t="n">
        <f aca="false">Посуточная!FX10</f>
        <v>0</v>
      </c>
      <c r="DQ10" s="864" t="n">
        <f aca="false">Посуточная!FY10</f>
        <v>0</v>
      </c>
      <c r="DR10" s="864" t="n">
        <f aca="false">Посуточная!FZ10</f>
        <v>0</v>
      </c>
      <c r="DS10" s="864" t="n">
        <f aca="false">Посуточная!GA10</f>
        <v>0</v>
      </c>
      <c r="DT10" s="864" t="n">
        <f aca="false">Посуточная!GB10</f>
        <v>0</v>
      </c>
      <c r="DU10" s="864" t="n">
        <f aca="false">Посуточная!GC10</f>
        <v>0</v>
      </c>
      <c r="DV10" s="864" t="n">
        <f aca="false">Посуточная!GD10</f>
        <v>0</v>
      </c>
      <c r="DW10" s="864" t="n">
        <f aca="false">Посуточная!GE10</f>
        <v>0</v>
      </c>
      <c r="DX10" s="864" t="n">
        <f aca="false">Посуточная!GF10</f>
        <v>0</v>
      </c>
      <c r="DY10" s="864" t="n">
        <f aca="false">Посуточная!GG10</f>
        <v>0</v>
      </c>
      <c r="DZ10" s="864" t="n">
        <f aca="false">Посуточная!GH10</f>
        <v>0</v>
      </c>
      <c r="EA10" s="864" t="n">
        <f aca="false">Посуточная!GI10</f>
        <v>0</v>
      </c>
      <c r="EB10" s="864" t="n">
        <f aca="false">Посуточная!GJ10</f>
        <v>0</v>
      </c>
      <c r="EC10" s="864" t="n">
        <f aca="false">Посуточная!GK10</f>
        <v>0</v>
      </c>
      <c r="ED10" s="864" t="n">
        <f aca="false">Посуточная!GL10</f>
        <v>0</v>
      </c>
      <c r="EE10" s="864" t="n">
        <f aca="false">Посуточная!GM10</f>
        <v>0</v>
      </c>
      <c r="EF10" s="322" t="str">
        <f aca="false">Посуточная!GU10</f>
        <v>Вынгапуровское</v>
      </c>
      <c r="EG10" s="322" t="str">
        <f aca="false">Посуточная!GV10</f>
        <v>Валынтойское</v>
      </c>
      <c r="EH10" s="322" t="str">
        <f aca="false">Посуточная!GW10</f>
        <v>Валынтойское</v>
      </c>
      <c r="EI10" s="322" t="n">
        <f aca="false">Посуточная!GX10</f>
        <v>0</v>
      </c>
      <c r="EJ10" s="322" t="n">
        <f aca="false">Посуточная!GY10</f>
        <v>0</v>
      </c>
      <c r="EK10" s="322" t="n">
        <f aca="false">Посуточная!GZ10</f>
        <v>0</v>
      </c>
      <c r="EL10" s="322" t="n">
        <f aca="false">Посуточная!HA10</f>
        <v>0</v>
      </c>
      <c r="EM10" s="322" t="n">
        <f aca="false">Посуточная!HB10</f>
        <v>0</v>
      </c>
      <c r="EN10" s="322" t="n">
        <f aca="false">Посуточная!HC10</f>
        <v>0</v>
      </c>
      <c r="EO10" s="322" t="n">
        <f aca="false">Посуточная!HD10</f>
        <v>0</v>
      </c>
      <c r="EP10" s="322" t="n">
        <f aca="false">Посуточная!HE10</f>
        <v>0</v>
      </c>
      <c r="EQ10" s="322" t="n">
        <f aca="false">Посуточная!HF10</f>
        <v>0</v>
      </c>
      <c r="ER10" s="322" t="n">
        <f aca="false">Посуточная!HG10</f>
        <v>0</v>
      </c>
      <c r="ES10" s="322" t="n">
        <f aca="false">Посуточная!HH10</f>
        <v>0</v>
      </c>
      <c r="ET10" s="322" t="n">
        <f aca="false">Посуточная!HI10</f>
        <v>0</v>
      </c>
      <c r="EU10" s="322" t="n">
        <f aca="false">Посуточная!HJ10</f>
        <v>0</v>
      </c>
      <c r="EV10" s="322" t="n">
        <f aca="false">Посуточная!HK10</f>
        <v>0</v>
      </c>
      <c r="EW10" s="322" t="n">
        <f aca="false">Посуточная!HL10</f>
        <v>0</v>
      </c>
      <c r="EX10" s="322" t="n">
        <f aca="false">Посуточная!HM10</f>
        <v>0</v>
      </c>
      <c r="EY10" s="322" t="n">
        <f aca="false">Посуточная!HN10</f>
        <v>0</v>
      </c>
      <c r="EZ10" s="322" t="n">
        <f aca="false">Посуточная!HO10</f>
        <v>0</v>
      </c>
      <c r="FA10" s="539"/>
      <c r="FB10" s="497"/>
      <c r="FE10" s="895" t="n">
        <f aca="false">Посуточная!IA10</f>
        <v>0</v>
      </c>
      <c r="FF10" s="896" t="n">
        <f aca="false">Посуточная!IB10</f>
        <v>0</v>
      </c>
      <c r="FG10" s="896" t="n">
        <f aca="false">Посуточная!IC10</f>
        <v>0</v>
      </c>
      <c r="FH10" s="892" t="n">
        <f aca="false">Посуточная!ID10</f>
        <v>0</v>
      </c>
      <c r="FI10" s="322" t="n">
        <f aca="false">Посуточная!II10</f>
        <v>0</v>
      </c>
      <c r="FJ10" s="366" t="n">
        <f aca="false">Посуточная!IJ10</f>
        <v>0</v>
      </c>
      <c r="FK10" s="491" t="n">
        <f aca="false">Посуточная!IK10</f>
        <v>0</v>
      </c>
      <c r="FL10" s="897" t="n">
        <f aca="false">Посуточная!IL10</f>
        <v>0</v>
      </c>
      <c r="FM10" s="496"/>
      <c r="FN10" s="497"/>
      <c r="FQ10" s="484"/>
      <c r="FR10" s="485"/>
      <c r="FS10" s="485"/>
      <c r="FT10" s="485"/>
      <c r="FU10" s="485"/>
      <c r="FV10" s="485"/>
      <c r="FW10" s="485"/>
      <c r="FX10" s="485"/>
      <c r="FY10" s="485"/>
      <c r="FZ10" s="485"/>
      <c r="GA10" s="485"/>
      <c r="GB10" s="485"/>
      <c r="GC10" s="485"/>
      <c r="GD10" s="485"/>
      <c r="GE10" s="485"/>
      <c r="GF10" s="322"/>
      <c r="GG10" s="322"/>
      <c r="GH10" s="322"/>
      <c r="GI10" s="322"/>
      <c r="GJ10" s="322"/>
      <c r="GK10" s="322"/>
      <c r="GL10" s="322"/>
      <c r="GM10" s="322"/>
      <c r="GN10" s="322"/>
      <c r="GO10" s="322"/>
      <c r="GP10" s="322"/>
      <c r="GQ10" s="322"/>
      <c r="GR10" s="322"/>
      <c r="GS10" s="322"/>
      <c r="GT10" s="322"/>
      <c r="GU10" s="322"/>
      <c r="GV10" s="322"/>
      <c r="GW10" s="322"/>
      <c r="GX10" s="322"/>
      <c r="GY10" s="322"/>
      <c r="GZ10" s="322"/>
      <c r="HA10" s="322"/>
      <c r="HB10" s="322"/>
      <c r="HC10" s="322"/>
      <c r="HD10" s="322"/>
      <c r="HE10" s="322"/>
      <c r="HF10" s="322"/>
      <c r="HG10" s="322"/>
      <c r="HH10" s="322"/>
      <c r="HI10" s="322"/>
      <c r="HJ10" s="322"/>
      <c r="HK10" s="322"/>
      <c r="HL10" s="322"/>
      <c r="HM10" s="539"/>
      <c r="HN10" s="497"/>
      <c r="HQ10" s="502"/>
      <c r="HR10" s="497"/>
      <c r="HU10" s="503"/>
      <c r="HV10" s="504"/>
      <c r="HY10" s="517"/>
      <c r="HZ10" s="518"/>
      <c r="IC10" s="503"/>
      <c r="ID10" s="504"/>
      <c r="IG10" s="484"/>
      <c r="IH10" s="485"/>
      <c r="II10" s="485"/>
      <c r="IJ10" s="485"/>
      <c r="IK10" s="485"/>
      <c r="IL10" s="485"/>
      <c r="IM10" s="485"/>
      <c r="IN10" s="485"/>
      <c r="IO10" s="485"/>
      <c r="IP10" s="485"/>
      <c r="IQ10" s="485"/>
      <c r="IR10" s="485"/>
      <c r="IS10" s="485"/>
      <c r="IT10" s="485"/>
      <c r="IU10" s="485"/>
      <c r="IV10" s="338"/>
      <c r="IW10" s="338"/>
      <c r="IX10" s="338"/>
      <c r="IY10" s="338"/>
      <c r="IZ10" s="338"/>
      <c r="JA10" s="338"/>
      <c r="JB10" s="338"/>
      <c r="JC10" s="338"/>
      <c r="JD10" s="338"/>
      <c r="JE10" s="338"/>
      <c r="JF10" s="338"/>
      <c r="JG10" s="338"/>
      <c r="JH10" s="338"/>
      <c r="JI10" s="338"/>
      <c r="JJ10" s="338"/>
      <c r="JK10" s="338"/>
      <c r="JL10" s="338"/>
      <c r="JM10" s="338"/>
      <c r="JN10" s="338"/>
      <c r="JO10" s="338"/>
      <c r="JP10" s="338"/>
      <c r="JQ10" s="338"/>
      <c r="JR10" s="338"/>
      <c r="JS10" s="338"/>
      <c r="JT10" s="338"/>
      <c r="JU10" s="338"/>
      <c r="JV10" s="338"/>
      <c r="JW10" s="338"/>
      <c r="JX10" s="338"/>
      <c r="JY10" s="338"/>
      <c r="JZ10" s="338"/>
      <c r="KA10" s="338"/>
      <c r="KB10" s="338"/>
      <c r="KC10" s="338"/>
      <c r="KD10" s="338"/>
      <c r="KE10" s="338"/>
      <c r="KF10" s="338"/>
      <c r="KG10" s="338"/>
      <c r="KH10" s="338"/>
      <c r="KI10" s="338"/>
      <c r="KJ10" s="539"/>
      <c r="KK10" s="497"/>
      <c r="KN10" s="898" t="n">
        <f aca="false">Посуточная!OF10</f>
        <v>0</v>
      </c>
      <c r="KO10" s="899" t="n">
        <f aca="false">Посуточная!OG10</f>
        <v>0</v>
      </c>
      <c r="KP10" s="899" t="n">
        <f aca="false">Посуточная!OH10</f>
        <v>0</v>
      </c>
      <c r="KQ10" s="899" t="n">
        <f aca="false">Посуточная!OI10</f>
        <v>0</v>
      </c>
      <c r="KR10" s="899" t="n">
        <f aca="false">Посуточная!OJ10</f>
        <v>0</v>
      </c>
      <c r="KS10" s="899" t="n">
        <f aca="false">Посуточная!OK10</f>
        <v>0</v>
      </c>
      <c r="KT10" s="899" t="n">
        <f aca="false">Посуточная!OL10</f>
        <v>0</v>
      </c>
      <c r="KU10" s="899" t="n">
        <f aca="false">Посуточная!OM10</f>
        <v>0</v>
      </c>
      <c r="KV10" s="899" t="n">
        <f aca="false">Посуточная!ON10</f>
        <v>0</v>
      </c>
      <c r="KW10" s="900" t="n">
        <f aca="false">Посуточная!OO10</f>
        <v>0</v>
      </c>
      <c r="KX10" s="897" t="n">
        <f aca="false">Посуточная!OV10</f>
        <v>0</v>
      </c>
      <c r="KY10" s="897" t="n">
        <f aca="false">Посуточная!OW10</f>
        <v>0</v>
      </c>
      <c r="KZ10" s="897" t="n">
        <f aca="false">Посуточная!OX10</f>
        <v>0</v>
      </c>
      <c r="LA10" s="897" t="n">
        <f aca="false">Посуточная!OY10</f>
        <v>0</v>
      </c>
      <c r="LB10" s="897" t="n">
        <f aca="false">Посуточная!OZ10</f>
        <v>0</v>
      </c>
      <c r="LC10" s="897" t="n">
        <f aca="false">Посуточная!PA10</f>
        <v>0</v>
      </c>
      <c r="LD10" s="897" t="n">
        <f aca="false">Посуточная!PB10</f>
        <v>0</v>
      </c>
      <c r="LE10" s="897" t="n">
        <f aca="false">Посуточная!PC10</f>
        <v>0</v>
      </c>
      <c r="LF10" s="897" t="n">
        <f aca="false">Посуточная!PD10</f>
        <v>0</v>
      </c>
      <c r="LG10" s="897" t="n">
        <f aca="false">Посуточная!PE10</f>
        <v>0</v>
      </c>
      <c r="LH10" s="897" t="n">
        <f aca="false">Посуточная!PF10</f>
        <v>0</v>
      </c>
      <c r="LI10" s="897" t="n">
        <f aca="false">Посуточная!PG10</f>
        <v>0</v>
      </c>
      <c r="LJ10" s="897" t="n">
        <f aca="false">Посуточная!PH10</f>
        <v>0</v>
      </c>
      <c r="LK10" s="897" t="n">
        <f aca="false">Посуточная!PI10</f>
        <v>0</v>
      </c>
      <c r="LL10" s="897" t="n">
        <f aca="false">Посуточная!PJ10</f>
        <v>0</v>
      </c>
      <c r="LM10" s="897" t="n">
        <f aca="false">Посуточная!PK10</f>
        <v>0</v>
      </c>
      <c r="LN10" s="897" t="n">
        <f aca="false">Посуточная!PL10</f>
        <v>0</v>
      </c>
      <c r="LO10" s="897" t="n">
        <f aca="false">Посуточная!PM10</f>
        <v>0</v>
      </c>
      <c r="LP10" s="897" t="n">
        <f aca="false">Посуточная!PN10</f>
        <v>0</v>
      </c>
      <c r="LQ10" s="897" t="n">
        <f aca="false">Посуточная!PO10</f>
        <v>0</v>
      </c>
      <c r="LR10" s="539"/>
      <c r="LS10" s="497"/>
      <c r="LV10" s="414" t="n">
        <f aca="false">Посуточная!QA10</f>
        <v>0</v>
      </c>
      <c r="LW10" s="415" t="n">
        <f aca="false">Посуточная!QB10</f>
        <v>0</v>
      </c>
      <c r="LX10" s="415" t="n">
        <f aca="false">Посуточная!QC10</f>
        <v>0</v>
      </c>
      <c r="LY10" s="415" t="n">
        <f aca="false">Посуточная!QD10</f>
        <v>0</v>
      </c>
      <c r="LZ10" s="415" t="n">
        <f aca="false">Посуточная!QE10</f>
        <v>0</v>
      </c>
      <c r="MA10" s="415" t="n">
        <f aca="false">Посуточная!QF10</f>
        <v>0</v>
      </c>
      <c r="MB10" s="415" t="n">
        <f aca="false">Посуточная!QG10</f>
        <v>0</v>
      </c>
      <c r="MC10" s="876" t="n">
        <f aca="false">Посуточная!QO10</f>
        <v>0</v>
      </c>
      <c r="MD10" s="876" t="n">
        <f aca="false">Посуточная!QP10</f>
        <v>0</v>
      </c>
      <c r="ME10" s="876" t="n">
        <f aca="false">Посуточная!QQ10</f>
        <v>0</v>
      </c>
      <c r="MF10" s="876" t="n">
        <f aca="false">Посуточная!QR10</f>
        <v>0</v>
      </c>
      <c r="MG10" s="876" t="n">
        <f aca="false">Посуточная!QS10</f>
        <v>0</v>
      </c>
      <c r="MH10" s="876" t="n">
        <f aca="false">Посуточная!QT10</f>
        <v>0</v>
      </c>
      <c r="MI10" s="876" t="n">
        <f aca="false">Посуточная!QU10</f>
        <v>0</v>
      </c>
      <c r="MJ10" s="539"/>
      <c r="MK10" s="497"/>
      <c r="MN10" s="871" t="n">
        <f aca="false">Посуточная!RG10</f>
        <v>0</v>
      </c>
      <c r="MO10" s="872" t="n">
        <f aca="false">Посуточная!RH10</f>
        <v>0</v>
      </c>
      <c r="MP10" s="872" t="n">
        <f aca="false">Посуточная!RI10</f>
        <v>0</v>
      </c>
      <c r="MQ10" s="872" t="n">
        <f aca="false">Посуточная!RJ10</f>
        <v>0</v>
      </c>
      <c r="MR10" s="872" t="n">
        <f aca="false">Посуточная!RK10</f>
        <v>0</v>
      </c>
      <c r="MS10" s="872" t="n">
        <f aca="false">Посуточная!RL10</f>
        <v>0</v>
      </c>
      <c r="MT10" s="872" t="n">
        <f aca="false">Посуточная!RM10</f>
        <v>0</v>
      </c>
      <c r="MU10" s="366" t="n">
        <f aca="false">Посуточная!RU10</f>
        <v>0</v>
      </c>
      <c r="MV10" s="366" t="n">
        <f aca="false">Посуточная!RV10</f>
        <v>0</v>
      </c>
      <c r="MW10" s="366" t="n">
        <f aca="false">Посуточная!RW10</f>
        <v>0</v>
      </c>
      <c r="MX10" s="366" t="n">
        <f aca="false">Посуточная!RX10</f>
        <v>0</v>
      </c>
      <c r="MY10" s="366" t="n">
        <f aca="false">Посуточная!RY10</f>
        <v>0</v>
      </c>
      <c r="MZ10" s="366" t="n">
        <f aca="false">Посуточная!RZ10</f>
        <v>0</v>
      </c>
      <c r="NA10" s="366" t="n">
        <f aca="false">Посуточная!SA10</f>
        <v>0</v>
      </c>
      <c r="NB10" s="539"/>
      <c r="NC10" s="497"/>
      <c r="NF10" s="502"/>
      <c r="NG10" s="497"/>
      <c r="NJ10" s="503"/>
      <c r="NK10" s="504"/>
      <c r="NN10" s="871" t="n">
        <f aca="false">Посуточная!SU10</f>
        <v>0</v>
      </c>
      <c r="NO10" s="872" t="n">
        <f aca="false">Посуточная!SV10</f>
        <v>0</v>
      </c>
      <c r="NP10" s="872" t="n">
        <f aca="false">Посуточная!SW10</f>
        <v>0</v>
      </c>
      <c r="NQ10" s="872" t="n">
        <f aca="false">Посуточная!SX10</f>
        <v>0</v>
      </c>
      <c r="NR10" s="366" t="n">
        <f aca="false">Посуточная!TC10</f>
        <v>0</v>
      </c>
      <c r="NS10" s="366" t="n">
        <f aca="false">Посуточная!TD10</f>
        <v>0</v>
      </c>
      <c r="NT10" s="366" t="n">
        <f aca="false">Посуточная!TE10</f>
        <v>0</v>
      </c>
      <c r="NU10" s="366" t="n">
        <f aca="false">Посуточная!TF10</f>
        <v>0</v>
      </c>
      <c r="NV10" s="539"/>
      <c r="NW10" s="497"/>
      <c r="NZ10" s="502"/>
      <c r="OA10" s="539"/>
      <c r="OB10" s="291"/>
      <c r="OC10" s="291"/>
      <c r="OD10" s="539"/>
      <c r="OE10" s="539"/>
      <c r="OF10" s="291"/>
      <c r="OG10" s="291"/>
      <c r="OH10" s="539"/>
      <c r="OI10" s="539"/>
      <c r="OJ10" s="291"/>
      <c r="OK10" s="291"/>
      <c r="OL10" s="539"/>
      <c r="OM10" s="539"/>
      <c r="ON10" s="291"/>
      <c r="OO10" s="291"/>
      <c r="OP10" s="540"/>
      <c r="OQ10" s="504"/>
      <c r="OR10" s="373"/>
      <c r="OT10" s="503"/>
      <c r="OU10" s="504"/>
      <c r="OX10" s="503"/>
      <c r="OY10" s="504"/>
      <c r="PB10" s="502"/>
      <c r="PC10" s="497"/>
      <c r="PF10" s="503"/>
      <c r="PG10" s="504"/>
      <c r="PJ10" s="540"/>
      <c r="PK10" s="540"/>
      <c r="PN10" s="540"/>
      <c r="PO10" s="540"/>
      <c r="PQ10" s="374"/>
      <c r="PR10" s="541"/>
      <c r="PS10" s="542"/>
      <c r="PT10" s="541"/>
      <c r="PU10" s="542"/>
      <c r="PV10" s="335"/>
      <c r="PW10" s="542"/>
      <c r="PX10" s="543"/>
      <c r="PY10" s="541"/>
      <c r="PZ10" s="544"/>
      <c r="QA10" s="378"/>
      <c r="QD10" s="379" t="n">
        <v>4</v>
      </c>
      <c r="QE10" s="127" t="n">
        <f aca="false">Посуточная!VT10-Посуточная_НГДП!KU10</f>
        <v>681.231</v>
      </c>
      <c r="QF10" s="127"/>
      <c r="QH10" s="273" t="n">
        <v>4</v>
      </c>
      <c r="QI10" s="127" t="n">
        <f aca="false">Посуточная!VX10-Посуточная_НГДП!KY10</f>
        <v>23784.809</v>
      </c>
      <c r="QK10" s="380" t="n">
        <f aca="false">PG18</f>
        <v>509.278</v>
      </c>
      <c r="QL10" s="380"/>
      <c r="QM10" s="380" t="n">
        <f aca="false">IF18</f>
        <v>259.868</v>
      </c>
      <c r="QN10" s="456"/>
      <c r="QQ10" s="127" t="n">
        <f aca="false">IF(V10="",0,V10+QQ7)</f>
        <v>0</v>
      </c>
      <c r="QR10" s="127" t="n">
        <f aca="false">IF(W10="",0,W10+QR7)</f>
        <v>0</v>
      </c>
      <c r="QS10" s="127" t="n">
        <f aca="false">IF(AN10="",0,AN10+QS7)</f>
        <v>0</v>
      </c>
      <c r="QT10" s="127" t="n">
        <f aca="false">IF(AO10="",0,AO10+QT7)</f>
        <v>0</v>
      </c>
      <c r="QU10" s="127" t="n">
        <f aca="false">IF(AZ10="",0,AZ10+QU7)</f>
        <v>0</v>
      </c>
      <c r="QV10" s="127" t="n">
        <f aca="false">IF(BA10="",0,BA10+QV7)</f>
        <v>0</v>
      </c>
      <c r="QW10" s="127" t="n">
        <f aca="false">IF(BL10="",0,BL10+QW7)</f>
        <v>0</v>
      </c>
      <c r="QX10" s="127" t="n">
        <f aca="false">IF(BM10="",0,BM10+QX7)</f>
        <v>0</v>
      </c>
      <c r="QY10" s="127" t="n">
        <f aca="false">IF(CF10="",0,CF10+QY7)</f>
        <v>0</v>
      </c>
      <c r="QZ10" s="127" t="n">
        <f aca="false">IF(CG10="",0,CG10+QZ7)</f>
        <v>0</v>
      </c>
      <c r="RA10" s="127" t="n">
        <f aca="false">IF(CX10="",0,CX10+RA7)</f>
        <v>0</v>
      </c>
      <c r="RB10" s="127" t="n">
        <f aca="false">IF(CY10="",0,CY10+RB7)</f>
        <v>0</v>
      </c>
      <c r="RC10" s="127" t="n">
        <f aca="false">IF(FO10="",0,FO10+RC7)</f>
        <v>0</v>
      </c>
      <c r="RD10" s="127" t="n">
        <f aca="false">IF(FP10="",0,FP10+RD7)</f>
        <v>0</v>
      </c>
      <c r="RE10" s="127" t="n">
        <f aca="false">IF(FC10="",0,FC10+RE7)</f>
        <v>0</v>
      </c>
      <c r="RF10" s="127" t="n">
        <f aca="false">IF(FD10="",0,FD10+RF7)</f>
        <v>0</v>
      </c>
      <c r="RG10" s="127" t="n">
        <f aca="false">IF(ND10="",0,ND10+RG7)</f>
        <v>0</v>
      </c>
      <c r="RH10" s="127" t="n">
        <f aca="false">IF(NE10="",0,NE10+RH7)</f>
        <v>0</v>
      </c>
      <c r="RI10" s="127" t="n">
        <f aca="false">IF(OX10="",0,OX10)</f>
        <v>0</v>
      </c>
      <c r="RJ10" s="127" t="n">
        <f aca="false">IF(OY10="",0,OY10)</f>
        <v>0</v>
      </c>
      <c r="RK10" s="127" t="n">
        <f aca="false">IF(IA10="",0,IA10+RK7)</f>
        <v>0</v>
      </c>
      <c r="RL10" s="127" t="n">
        <f aca="false">IF(IB10="",0,IB10+RL7)</f>
        <v>0</v>
      </c>
      <c r="RM10" s="127" t="n">
        <f aca="false">IF(OT10="",0,OT10+RM7)</f>
        <v>0</v>
      </c>
      <c r="RN10" s="127" t="n">
        <f aca="false">IF(OU10="",0,OU10+RN7)</f>
        <v>0</v>
      </c>
      <c r="RO10" s="127" t="n">
        <f aca="false">IF(PY10="",0,PY10+RO7)</f>
        <v>0</v>
      </c>
      <c r="RP10" s="127" t="n">
        <f aca="false">IF(PZ10="",0,PZ10+RP7)</f>
        <v>0</v>
      </c>
      <c r="RQ10" s="127" t="n">
        <f aca="false">IFERROR(RO10/$A8,0)</f>
        <v>0</v>
      </c>
      <c r="RR10" s="127" t="n">
        <f aca="false">IFERROR(RP10/$A8,0)</f>
        <v>0</v>
      </c>
      <c r="RS10" s="127" t="n">
        <f aca="false">IF(PD10="",0,PD10+RS7)</f>
        <v>0</v>
      </c>
      <c r="RT10" s="127" t="n">
        <f aca="false">IF(PE10="",0,PE10+RT7)</f>
        <v>0</v>
      </c>
      <c r="RU10" s="127" t="n">
        <f aca="false">IF(QQ10&gt;0,0,T10+RU7)</f>
        <v>0</v>
      </c>
      <c r="RV10" s="127" t="n">
        <f aca="false">IF(QR10&gt;0,0,U10+RV7)</f>
        <v>0</v>
      </c>
      <c r="RW10" s="127" t="n">
        <f aca="false">IF(QS10&gt;0,0,AL10+RW7)</f>
        <v>0</v>
      </c>
      <c r="RX10" s="127" t="n">
        <f aca="false">IF(QT10&gt;0,0,AM10+RX7)</f>
        <v>0</v>
      </c>
      <c r="RY10" s="127" t="n">
        <f aca="false">IF(QU10&gt;0,0,AX10+RY7)</f>
        <v>0</v>
      </c>
      <c r="RZ10" s="127" t="n">
        <f aca="false">IF(QV10&gt;0,0,AY10+RZ7)</f>
        <v>0</v>
      </c>
      <c r="SA10" s="127" t="n">
        <f aca="false">IF(QW10&gt;0,0,BJ10+SA7)</f>
        <v>0</v>
      </c>
      <c r="SB10" s="127" t="n">
        <f aca="false">IF(QX10&gt;0,0,BK10+SB7)</f>
        <v>0</v>
      </c>
      <c r="SC10" s="127" t="n">
        <f aca="false">IF(QY10&gt;0,0,CD10+SC7)</f>
        <v>0</v>
      </c>
      <c r="SD10" s="127" t="n">
        <f aca="false">IF(QZ10&gt;0,0,CE10+SD7)</f>
        <v>0</v>
      </c>
      <c r="SE10" s="127" t="n">
        <f aca="false">IF(RA10&gt;0,0,CV10+SE7)</f>
        <v>0</v>
      </c>
      <c r="SF10" s="127" t="n">
        <f aca="false">IF(RB10&gt;0,0,CW10+SF7)</f>
        <v>0</v>
      </c>
      <c r="SG10" s="127" t="n">
        <f aca="false">IF(RC10&gt;0,0,FM10+SG7)</f>
        <v>0</v>
      </c>
      <c r="SH10" s="127" t="n">
        <f aca="false">IF(RD10&gt;0,0,FN10+SH7)</f>
        <v>0</v>
      </c>
      <c r="SI10" s="127" t="n">
        <f aca="false">IF(RE10&gt;0,0,FA10+SI7)</f>
        <v>0</v>
      </c>
      <c r="SJ10" s="127" t="n">
        <f aca="false">IFERROR(IF(RF10&gt;0,0,FB10+SJ7),0)</f>
        <v>0</v>
      </c>
      <c r="SK10" s="127" t="n">
        <f aca="false">IF(RG10&gt;0,0,NB10+SK7)</f>
        <v>0</v>
      </c>
      <c r="SL10" s="127" t="n">
        <f aca="false">IFERROR(IF(RH10&gt;0,0,NC10+SL7),0)</f>
        <v>0</v>
      </c>
      <c r="SM10" s="127"/>
      <c r="SN10" s="127"/>
      <c r="SO10" s="127"/>
    </row>
    <row r="11" customFormat="false" ht="15" hidden="false" customHeight="false" outlineLevel="0" collapsed="false">
      <c r="A11" s="741"/>
      <c r="B11" s="863" t="n">
        <f aca="false">Посуточная!B11</f>
        <v>0</v>
      </c>
      <c r="C11" s="864" t="n">
        <f aca="false">Посуточная!C11</f>
        <v>0</v>
      </c>
      <c r="D11" s="864" t="n">
        <f aca="false">Посуточная!D11</f>
        <v>0</v>
      </c>
      <c r="E11" s="864" t="n">
        <f aca="false">Посуточная!E11</f>
        <v>0</v>
      </c>
      <c r="F11" s="864" t="n">
        <f aca="false">Посуточная!F11</f>
        <v>0</v>
      </c>
      <c r="G11" s="864" t="n">
        <f aca="false">Посуточная!G11</f>
        <v>0</v>
      </c>
      <c r="H11" s="864" t="n">
        <f aca="false">Посуточная!H11</f>
        <v>0</v>
      </c>
      <c r="I11" s="864" t="n">
        <f aca="false">Посуточная!I11</f>
        <v>0</v>
      </c>
      <c r="J11" s="322" t="n">
        <f aca="false">Посуточная!Q11</f>
        <v>0</v>
      </c>
      <c r="K11" s="322" t="n">
        <f aca="false">Посуточная!R11</f>
        <v>0</v>
      </c>
      <c r="L11" s="322" t="n">
        <f aca="false">Посуточная!S11</f>
        <v>0</v>
      </c>
      <c r="M11" s="322" t="n">
        <f aca="false">Посуточная!T11</f>
        <v>0</v>
      </c>
      <c r="N11" s="322" t="n">
        <f aca="false">Посуточная!U11</f>
        <v>0</v>
      </c>
      <c r="O11" s="322" t="n">
        <f aca="false">Посуточная!V11</f>
        <v>0</v>
      </c>
      <c r="P11" s="322" t="n">
        <f aca="false">Посуточная!W11</f>
        <v>0</v>
      </c>
      <c r="Q11" s="322" t="n">
        <f aca="false">Посуточная!X11</f>
        <v>0</v>
      </c>
      <c r="R11" s="322" t="n">
        <f aca="false">Посуточная!Y11</f>
        <v>0</v>
      </c>
      <c r="S11" s="322" t="n">
        <f aca="false">Посуточная!Z11</f>
        <v>0</v>
      </c>
      <c r="T11" s="417" t="n">
        <f aca="false">COUNTIF(B11:I11,"&lt;&gt;0")-COUNTIF(B11:I11,"")</f>
        <v>0</v>
      </c>
      <c r="U11" s="391" t="n">
        <f aca="false">COUNTIF(J11:S11,"&lt;&gt;0")-COUNTIF(J11:S11,"")</f>
        <v>0</v>
      </c>
      <c r="X11" s="863" t="n">
        <f aca="false">Посуточная!AL11</f>
        <v>0</v>
      </c>
      <c r="Y11" s="864" t="n">
        <f aca="false">Посуточная!AM11</f>
        <v>0</v>
      </c>
      <c r="Z11" s="864" t="n">
        <f aca="false">Посуточная!AN11</f>
        <v>0</v>
      </c>
      <c r="AA11" s="864" t="n">
        <f aca="false">Посуточная!AO11</f>
        <v>0</v>
      </c>
      <c r="AB11" s="864" t="n">
        <f aca="false">Посуточная!AP11</f>
        <v>0</v>
      </c>
      <c r="AC11" s="864" t="n">
        <f aca="false">Посуточная!AQ11</f>
        <v>0</v>
      </c>
      <c r="AD11" s="864" t="n">
        <f aca="false">Посуточная!AR11</f>
        <v>0</v>
      </c>
      <c r="AE11" s="322" t="n">
        <f aca="false">Посуточная!AZ11</f>
        <v>127</v>
      </c>
      <c r="AF11" s="322" t="n">
        <f aca="false">Посуточная!BA11</f>
        <v>0</v>
      </c>
      <c r="AG11" s="322" t="n">
        <f aca="false">Посуточная!BB11</f>
        <v>0</v>
      </c>
      <c r="AH11" s="322" t="n">
        <f aca="false">Посуточная!BC11</f>
        <v>0</v>
      </c>
      <c r="AI11" s="322" t="n">
        <f aca="false">Посуточная!BD11</f>
        <v>0</v>
      </c>
      <c r="AJ11" s="322" t="n">
        <f aca="false">Посуточная!BE11</f>
        <v>0</v>
      </c>
      <c r="AK11" s="322" t="n">
        <f aca="false">Посуточная!BF11</f>
        <v>0</v>
      </c>
      <c r="AL11" s="417" t="n">
        <f aca="false">COUNTIF(X11:AD11,"&lt;&gt;0")-COUNTIF(X11:AD11,"")</f>
        <v>-7</v>
      </c>
      <c r="AM11" s="391" t="n">
        <f aca="false">COUNTIF(AE11:AK11,"&lt;&gt;0")-COUNTIF(AE11:AK11,"")</f>
        <v>1</v>
      </c>
      <c r="AP11" s="863" t="n">
        <f aca="false">Посуточная!BR11</f>
        <v>0</v>
      </c>
      <c r="AQ11" s="864" t="n">
        <f aca="false">Посуточная!BS11</f>
        <v>0</v>
      </c>
      <c r="AR11" s="864" t="n">
        <f aca="false">Посуточная!BT11</f>
        <v>0</v>
      </c>
      <c r="AS11" s="864" t="n">
        <f aca="false">Посуточная!BU11</f>
        <v>0</v>
      </c>
      <c r="AT11" s="322" t="n">
        <f aca="false">Посуточная!BZ11</f>
        <v>0</v>
      </c>
      <c r="AU11" s="322" t="n">
        <f aca="false">Посуточная!CA11</f>
        <v>0</v>
      </c>
      <c r="AV11" s="322" t="n">
        <f aca="false">Посуточная!CB11</f>
        <v>0</v>
      </c>
      <c r="AW11" s="322" t="n">
        <f aca="false">Посуточная!CC11</f>
        <v>0</v>
      </c>
      <c r="AX11" s="417" t="n">
        <f aca="false">COUNTIF(AP11:AS11,"&lt;&gt;0")-COUNTIF(AP11:AS11,"")</f>
        <v>-4</v>
      </c>
      <c r="AY11" s="391" t="n">
        <f aca="false">COUNTIF(AT11:AW11,"&lt;&gt;0")-COUNTIF(AT11:AW11,"")</f>
        <v>0</v>
      </c>
      <c r="BB11" s="863" t="n">
        <f aca="false">Посуточная!CL11</f>
        <v>0</v>
      </c>
      <c r="BC11" s="864" t="n">
        <f aca="false">Посуточная!CM11</f>
        <v>0</v>
      </c>
      <c r="BD11" s="864" t="n">
        <f aca="false">Посуточная!CN11</f>
        <v>0</v>
      </c>
      <c r="BE11" s="864" t="n">
        <f aca="false">Посуточная!CO11</f>
        <v>0</v>
      </c>
      <c r="BF11" s="322" t="n">
        <f aca="false">Посуточная!CT11</f>
        <v>0</v>
      </c>
      <c r="BG11" s="322" t="n">
        <f aca="false">Посуточная!CU11</f>
        <v>0</v>
      </c>
      <c r="BH11" s="322" t="n">
        <f aca="false">Посуточная!CV11</f>
        <v>0</v>
      </c>
      <c r="BI11" s="322" t="n">
        <f aca="false">Посуточная!CW11</f>
        <v>0</v>
      </c>
      <c r="BJ11" s="417" t="n">
        <f aca="false">COUNTIF(BB11:BE11,"&lt;&gt;0")-COUNTIF(BB11:BE11,"")</f>
        <v>-4</v>
      </c>
      <c r="BK11" s="391" t="n">
        <f aca="false">COUNTIF(BF11:BI11,"&lt;&gt;0")-COUNTIF(BF11:BI11,"")</f>
        <v>0</v>
      </c>
      <c r="BN11" s="395" t="n">
        <f aca="false">SUMIF(B6:BM6,"итого гр.",B11:BM11)</f>
        <v>0</v>
      </c>
      <c r="BO11" s="391" t="n">
        <f aca="false">SUMIF(B6:BM6,"итого фк.",B11:BM11)</f>
        <v>1</v>
      </c>
      <c r="BR11" s="396"/>
      <c r="BS11" s="397"/>
      <c r="BV11" s="381" t="n">
        <f aca="false">Посуточная!DN11</f>
        <v>0</v>
      </c>
      <c r="BW11" s="382" t="n">
        <f aca="false">Посуточная!DO11</f>
        <v>0</v>
      </c>
      <c r="BX11" s="382" t="n">
        <f aca="false">Посуточная!DP11</f>
        <v>0</v>
      </c>
      <c r="BY11" s="382" t="n">
        <f aca="false">Посуточная!DQ11</f>
        <v>0</v>
      </c>
      <c r="BZ11" s="322" t="n">
        <f aca="false">Посуточная!DV11</f>
        <v>0</v>
      </c>
      <c r="CA11" s="322" t="n">
        <f aca="false">Посуточная!DW11</f>
        <v>0</v>
      </c>
      <c r="CB11" s="322" t="n">
        <f aca="false">Посуточная!DX11</f>
        <v>0</v>
      </c>
      <c r="CC11" s="322" t="n">
        <f aca="false">Посуточная!DY11</f>
        <v>0</v>
      </c>
      <c r="CD11" s="417" t="n">
        <f aca="false">COUNTIF(BV11:BY11,"&lt;&gt;0")-COUNTIF(BV11:BY11,"")</f>
        <v>-4</v>
      </c>
      <c r="CE11" s="391" t="n">
        <f aca="false">COUNTIF(BZ11:CC11,"&lt;&gt;0")-COUNTIF(BZ11:CC11,"")</f>
        <v>0</v>
      </c>
      <c r="CH11" s="381" t="n">
        <f aca="false">Посуточная!EH11</f>
        <v>0</v>
      </c>
      <c r="CI11" s="382" t="n">
        <f aca="false">Посуточная!EI11</f>
        <v>0</v>
      </c>
      <c r="CJ11" s="382" t="n">
        <f aca="false">Посуточная!EJ11</f>
        <v>0</v>
      </c>
      <c r="CK11" s="382" t="n">
        <f aca="false">Посуточная!EK11</f>
        <v>0</v>
      </c>
      <c r="CL11" s="382" t="n">
        <f aca="false">Посуточная!EL11</f>
        <v>0</v>
      </c>
      <c r="CM11" s="382" t="n">
        <f aca="false">Посуточная!EM11</f>
        <v>0</v>
      </c>
      <c r="CN11" s="382" t="n">
        <f aca="false">Посуточная!EN11</f>
        <v>0</v>
      </c>
      <c r="CO11" s="322" t="n">
        <f aca="false">Посуточная!ES11</f>
        <v>0</v>
      </c>
      <c r="CP11" s="322" t="n">
        <f aca="false">Посуточная!ET11</f>
        <v>0</v>
      </c>
      <c r="CQ11" s="322" t="n">
        <f aca="false">Посуточная!EU11</f>
        <v>0</v>
      </c>
      <c r="CR11" s="322" t="n">
        <f aca="false">Посуточная!EV11</f>
        <v>0</v>
      </c>
      <c r="CS11" s="322" t="n">
        <f aca="false">Посуточная!EW11</f>
        <v>0</v>
      </c>
      <c r="CT11" s="322" t="n">
        <f aca="false">Посуточная!EX11</f>
        <v>0</v>
      </c>
      <c r="CU11" s="322" t="n">
        <f aca="false">Посуточная!EY11</f>
        <v>0</v>
      </c>
      <c r="CV11" s="417" t="n">
        <f aca="false">COUNTIF(CH11:CN11,"&lt;&gt;0")-COUNTIF(CH11:CN11,"")</f>
        <v>-7</v>
      </c>
      <c r="CW11" s="391" t="n">
        <f aca="false">COUNTIF(CO11:CU11,"&lt;&gt;0")-COUNTIF(CO11:CU11,"")</f>
        <v>0</v>
      </c>
      <c r="CZ11" s="863" t="n">
        <f aca="false">Посуточная!FH11</f>
        <v>0</v>
      </c>
      <c r="DA11" s="864" t="n">
        <f aca="false">Посуточная!FI11</f>
        <v>0</v>
      </c>
      <c r="DB11" s="864" t="n">
        <f aca="false">Посуточная!FJ11</f>
        <v>0</v>
      </c>
      <c r="DC11" s="864" t="n">
        <f aca="false">Посуточная!FK11</f>
        <v>0</v>
      </c>
      <c r="DD11" s="864" t="n">
        <f aca="false">Посуточная!FL11</f>
        <v>0</v>
      </c>
      <c r="DE11" s="864" t="n">
        <f aca="false">Посуточная!FM11</f>
        <v>0</v>
      </c>
      <c r="DF11" s="864" t="n">
        <f aca="false">Посуточная!FN11</f>
        <v>0</v>
      </c>
      <c r="DG11" s="864" t="n">
        <f aca="false">Посуточная!FO11</f>
        <v>0</v>
      </c>
      <c r="DH11" s="864" t="n">
        <f aca="false">Посуточная!FP11</f>
        <v>0</v>
      </c>
      <c r="DI11" s="864" t="n">
        <f aca="false">Посуточная!FQ11</f>
        <v>0</v>
      </c>
      <c r="DJ11" s="864" t="n">
        <f aca="false">Посуточная!FR11</f>
        <v>0</v>
      </c>
      <c r="DK11" s="864" t="n">
        <f aca="false">Посуточная!FS11</f>
        <v>0</v>
      </c>
      <c r="DL11" s="864" t="n">
        <f aca="false">Посуточная!FT11</f>
        <v>0</v>
      </c>
      <c r="DM11" s="864" t="n">
        <f aca="false">Посуточная!FU11</f>
        <v>0</v>
      </c>
      <c r="DN11" s="864" t="n">
        <f aca="false">Посуточная!FV11</f>
        <v>0</v>
      </c>
      <c r="DO11" s="864" t="n">
        <f aca="false">Посуточная!FW11</f>
        <v>0</v>
      </c>
      <c r="DP11" s="864" t="n">
        <f aca="false">Посуточная!FX11</f>
        <v>0</v>
      </c>
      <c r="DQ11" s="864" t="n">
        <f aca="false">Посуточная!FY11</f>
        <v>0</v>
      </c>
      <c r="DR11" s="864" t="n">
        <f aca="false">Посуточная!FZ11</f>
        <v>0</v>
      </c>
      <c r="DS11" s="864" t="n">
        <f aca="false">Посуточная!GA11</f>
        <v>0</v>
      </c>
      <c r="DT11" s="864" t="n">
        <f aca="false">Посуточная!GB11</f>
        <v>0</v>
      </c>
      <c r="DU11" s="864" t="n">
        <f aca="false">Посуточная!GC11</f>
        <v>0</v>
      </c>
      <c r="DV11" s="864" t="n">
        <f aca="false">Посуточная!GD11</f>
        <v>0</v>
      </c>
      <c r="DW11" s="864" t="n">
        <f aca="false">Посуточная!GE11</f>
        <v>0</v>
      </c>
      <c r="DX11" s="864" t="n">
        <f aca="false">Посуточная!GF11</f>
        <v>0</v>
      </c>
      <c r="DY11" s="864" t="n">
        <f aca="false">Посуточная!GG11</f>
        <v>0</v>
      </c>
      <c r="DZ11" s="864" t="n">
        <f aca="false">Посуточная!GH11</f>
        <v>0</v>
      </c>
      <c r="EA11" s="864" t="n">
        <f aca="false">Посуточная!GI11</f>
        <v>0</v>
      </c>
      <c r="EB11" s="864" t="n">
        <f aca="false">Посуточная!GJ11</f>
        <v>0</v>
      </c>
      <c r="EC11" s="864" t="n">
        <f aca="false">Посуточная!GK11</f>
        <v>0</v>
      </c>
      <c r="ED11" s="864" t="n">
        <f aca="false">Посуточная!GL11</f>
        <v>0</v>
      </c>
      <c r="EE11" s="864" t="n">
        <f aca="false">Посуточная!GM11</f>
        <v>0</v>
      </c>
      <c r="EF11" s="322" t="n">
        <f aca="false">Посуточная!GU11</f>
        <v>5394</v>
      </c>
      <c r="EG11" s="322" t="n">
        <f aca="false">Посуточная!GV11</f>
        <v>498</v>
      </c>
      <c r="EH11" s="322" t="n">
        <f aca="false">Посуточная!GW11</f>
        <v>499</v>
      </c>
      <c r="EI11" s="322" t="n">
        <f aca="false">Посуточная!GX11</f>
        <v>0</v>
      </c>
      <c r="EJ11" s="322" t="n">
        <f aca="false">Посуточная!GY11</f>
        <v>0</v>
      </c>
      <c r="EK11" s="322" t="n">
        <f aca="false">Посуточная!GZ11</f>
        <v>0</v>
      </c>
      <c r="EL11" s="322" t="n">
        <f aca="false">Посуточная!HA11</f>
        <v>0</v>
      </c>
      <c r="EM11" s="322" t="n">
        <f aca="false">Посуточная!HB11</f>
        <v>0</v>
      </c>
      <c r="EN11" s="322" t="n">
        <f aca="false">Посуточная!HC11</f>
        <v>0</v>
      </c>
      <c r="EO11" s="322" t="n">
        <f aca="false">Посуточная!HD11</f>
        <v>0</v>
      </c>
      <c r="EP11" s="322" t="n">
        <f aca="false">Посуточная!HE11</f>
        <v>0</v>
      </c>
      <c r="EQ11" s="322" t="n">
        <f aca="false">Посуточная!HF11</f>
        <v>0</v>
      </c>
      <c r="ER11" s="322" t="n">
        <f aca="false">Посуточная!HG11</f>
        <v>0</v>
      </c>
      <c r="ES11" s="322" t="n">
        <f aca="false">Посуточная!HH11</f>
        <v>0</v>
      </c>
      <c r="ET11" s="322" t="n">
        <f aca="false">Посуточная!HI11</f>
        <v>0</v>
      </c>
      <c r="EU11" s="322" t="n">
        <f aca="false">Посуточная!HJ11</f>
        <v>0</v>
      </c>
      <c r="EV11" s="322" t="n">
        <f aca="false">Посуточная!HK11</f>
        <v>0</v>
      </c>
      <c r="EW11" s="322" t="n">
        <f aca="false">Посуточная!HL11</f>
        <v>0</v>
      </c>
      <c r="EX11" s="322" t="n">
        <f aca="false">Посуточная!HM11</f>
        <v>0</v>
      </c>
      <c r="EY11" s="322" t="n">
        <f aca="false">Посуточная!HN11</f>
        <v>0</v>
      </c>
      <c r="EZ11" s="322" t="n">
        <f aca="false">Посуточная!HO11</f>
        <v>0</v>
      </c>
      <c r="FA11" s="417" t="n">
        <f aca="false">COUNTIF(CZ11:EE11,"&lt;&gt;0")-COUNTIF(CZ11:EE11,"")</f>
        <v>-32</v>
      </c>
      <c r="FB11" s="391" t="n">
        <f aca="false">COUNTIF(EF11:EZ11,"&lt;&gt;0")-COUNTIF(EF11:EZ11,"")</f>
        <v>3</v>
      </c>
      <c r="FE11" s="869" t="n">
        <f aca="false">Посуточная!IA11</f>
        <v>0</v>
      </c>
      <c r="FF11" s="870" t="n">
        <f aca="false">Посуточная!IB11</f>
        <v>0</v>
      </c>
      <c r="FG11" s="870" t="n">
        <f aca="false">Посуточная!IC11</f>
        <v>0</v>
      </c>
      <c r="FH11" s="864" t="n">
        <f aca="false">Посуточная!ID11</f>
        <v>0</v>
      </c>
      <c r="FI11" s="322" t="n">
        <f aca="false">Посуточная!II11</f>
        <v>0</v>
      </c>
      <c r="FJ11" s="366" t="n">
        <f aca="false">Посуточная!IJ11</f>
        <v>0</v>
      </c>
      <c r="FK11" s="322" t="n">
        <f aca="false">Посуточная!IK11</f>
        <v>0</v>
      </c>
      <c r="FL11" s="366" t="n">
        <f aca="false">Посуточная!IL11</f>
        <v>0</v>
      </c>
      <c r="FM11" s="390" t="n">
        <f aca="false">COUNTIF(FE11:FH11,"&lt;&gt;0")-COUNTIF(FE11:FH11,"")</f>
        <v>-4</v>
      </c>
      <c r="FN11" s="391" t="n">
        <f aca="false">COUNTIF(FI11:FL11,"&lt;&gt;0")-COUNTIF(FI11:FL11,"")</f>
        <v>0</v>
      </c>
      <c r="FQ11" s="381"/>
      <c r="FR11" s="382"/>
      <c r="FS11" s="382"/>
      <c r="FT11" s="382"/>
      <c r="FU11" s="382"/>
      <c r="FV11" s="382"/>
      <c r="FW11" s="382"/>
      <c r="FX11" s="382"/>
      <c r="FY11" s="382"/>
      <c r="FZ11" s="382"/>
      <c r="GA11" s="382"/>
      <c r="GB11" s="382"/>
      <c r="GC11" s="382"/>
      <c r="GD11" s="382"/>
      <c r="GE11" s="382"/>
      <c r="GF11" s="322"/>
      <c r="GG11" s="322"/>
      <c r="GH11" s="322"/>
      <c r="GI11" s="322"/>
      <c r="GJ11" s="322"/>
      <c r="GK11" s="322"/>
      <c r="GL11" s="322"/>
      <c r="GM11" s="322"/>
      <c r="GN11" s="322"/>
      <c r="GO11" s="322"/>
      <c r="GP11" s="322"/>
      <c r="GQ11" s="322"/>
      <c r="GR11" s="322"/>
      <c r="GS11" s="322"/>
      <c r="GT11" s="322"/>
      <c r="GU11" s="322"/>
      <c r="GV11" s="322"/>
      <c r="GW11" s="322"/>
      <c r="GX11" s="322"/>
      <c r="GY11" s="322"/>
      <c r="GZ11" s="322"/>
      <c r="HA11" s="322"/>
      <c r="HB11" s="322"/>
      <c r="HC11" s="322"/>
      <c r="HD11" s="322"/>
      <c r="HE11" s="322"/>
      <c r="HF11" s="322"/>
      <c r="HG11" s="322"/>
      <c r="HH11" s="322"/>
      <c r="HI11" s="322"/>
      <c r="HJ11" s="322"/>
      <c r="HK11" s="322"/>
      <c r="HL11" s="322"/>
      <c r="HM11" s="417" t="n">
        <f aca="false">COUNTIF(FQ11:GE11,"&lt;&gt;0")-COUNTIF(FQ11:GE11,"")</f>
        <v>0</v>
      </c>
      <c r="HN11" s="391" t="n">
        <f aca="false">COUNTIF(GF11:HL11,"&lt;&gt;0")-COUNTIF(GF11:HL11,"")</f>
        <v>0</v>
      </c>
      <c r="HQ11" s="395" t="n">
        <f aca="false">SUMIF(BV6:HP6,"итого гр.",BV11:HP11)</f>
        <v>0</v>
      </c>
      <c r="HR11" s="391" t="n">
        <f aca="false">SUMIF(BV6:HP6,"итого фк.",BV11:HP11)</f>
        <v>3</v>
      </c>
      <c r="HU11" s="396"/>
      <c r="HV11" s="397"/>
      <c r="HY11" s="406"/>
      <c r="HZ11" s="407"/>
      <c r="IC11" s="396"/>
      <c r="ID11" s="397"/>
      <c r="IG11" s="381"/>
      <c r="IH11" s="382"/>
      <c r="II11" s="382"/>
      <c r="IJ11" s="382"/>
      <c r="IK11" s="382"/>
      <c r="IL11" s="382"/>
      <c r="IM11" s="382"/>
      <c r="IN11" s="382"/>
      <c r="IO11" s="382"/>
      <c r="IP11" s="382"/>
      <c r="IQ11" s="382"/>
      <c r="IR11" s="382"/>
      <c r="IS11" s="382"/>
      <c r="IT11" s="382"/>
      <c r="IU11" s="382"/>
      <c r="IV11" s="322"/>
      <c r="IW11" s="322"/>
      <c r="IX11" s="322"/>
      <c r="IY11" s="322"/>
      <c r="IZ11" s="322"/>
      <c r="JA11" s="322"/>
      <c r="JB11" s="322"/>
      <c r="JC11" s="322"/>
      <c r="JD11" s="322"/>
      <c r="JE11" s="322"/>
      <c r="JF11" s="322"/>
      <c r="JG11" s="322"/>
      <c r="JH11" s="322"/>
      <c r="JI11" s="322"/>
      <c r="JJ11" s="322"/>
      <c r="JK11" s="322"/>
      <c r="JL11" s="322"/>
      <c r="JM11" s="322"/>
      <c r="JN11" s="322"/>
      <c r="JO11" s="322"/>
      <c r="JP11" s="322"/>
      <c r="JQ11" s="322"/>
      <c r="JR11" s="322"/>
      <c r="JS11" s="322"/>
      <c r="JT11" s="322"/>
      <c r="JU11" s="322"/>
      <c r="JV11" s="322"/>
      <c r="JW11" s="322"/>
      <c r="JX11" s="322"/>
      <c r="JY11" s="322"/>
      <c r="JZ11" s="322"/>
      <c r="KA11" s="322"/>
      <c r="KB11" s="322"/>
      <c r="KC11" s="322"/>
      <c r="KD11" s="322"/>
      <c r="KE11" s="322"/>
      <c r="KF11" s="322"/>
      <c r="KG11" s="322"/>
      <c r="KH11" s="322"/>
      <c r="KI11" s="322"/>
      <c r="KJ11" s="417" t="n">
        <f aca="false">COUNTIF(IG11:IU11,"&lt;&gt;0")-COUNTIF(IG11:IU11,"")</f>
        <v>0</v>
      </c>
      <c r="KK11" s="391" t="n">
        <f aca="false">COUNTIF(IV11:KI11,"&lt;&gt;0")-COUNTIF(IV11:KI11,"")</f>
        <v>0</v>
      </c>
      <c r="KN11" s="871" t="n">
        <f aca="false">Посуточная!OF11</f>
        <v>0</v>
      </c>
      <c r="KO11" s="872" t="n">
        <f aca="false">Посуточная!OG11</f>
        <v>0</v>
      </c>
      <c r="KP11" s="872" t="n">
        <f aca="false">Посуточная!OH11</f>
        <v>0</v>
      </c>
      <c r="KQ11" s="872" t="n">
        <f aca="false">Посуточная!OI11</f>
        <v>0</v>
      </c>
      <c r="KR11" s="872" t="n">
        <f aca="false">Посуточная!OJ11</f>
        <v>0</v>
      </c>
      <c r="KS11" s="872" t="n">
        <f aca="false">Посуточная!OK11</f>
        <v>0</v>
      </c>
      <c r="KT11" s="872" t="n">
        <f aca="false">Посуточная!OL11</f>
        <v>0</v>
      </c>
      <c r="KU11" s="872" t="n">
        <f aca="false">Посуточная!OM11</f>
        <v>0</v>
      </c>
      <c r="KV11" s="872" t="n">
        <f aca="false">Посуточная!ON11</f>
        <v>0</v>
      </c>
      <c r="KW11" s="873" t="n">
        <f aca="false">Посуточная!OO11</f>
        <v>0</v>
      </c>
      <c r="KX11" s="366" t="n">
        <f aca="false">Посуточная!OV11</f>
        <v>0</v>
      </c>
      <c r="KY11" s="366" t="n">
        <f aca="false">Посуточная!OW11</f>
        <v>0</v>
      </c>
      <c r="KZ11" s="366" t="n">
        <f aca="false">Посуточная!OX11</f>
        <v>0</v>
      </c>
      <c r="LA11" s="366" t="n">
        <f aca="false">Посуточная!OY11</f>
        <v>0</v>
      </c>
      <c r="LB11" s="366" t="n">
        <f aca="false">Посуточная!OZ11</f>
        <v>0</v>
      </c>
      <c r="LC11" s="366" t="n">
        <f aca="false">Посуточная!PA11</f>
        <v>0</v>
      </c>
      <c r="LD11" s="366" t="n">
        <f aca="false">Посуточная!PB11</f>
        <v>0</v>
      </c>
      <c r="LE11" s="366" t="n">
        <f aca="false">Посуточная!PC11</f>
        <v>0</v>
      </c>
      <c r="LF11" s="366" t="n">
        <f aca="false">Посуточная!PD11</f>
        <v>0</v>
      </c>
      <c r="LG11" s="366" t="n">
        <f aca="false">Посуточная!PE11</f>
        <v>0</v>
      </c>
      <c r="LH11" s="366" t="n">
        <f aca="false">Посуточная!PF11</f>
        <v>0</v>
      </c>
      <c r="LI11" s="366" t="n">
        <f aca="false">Посуточная!PG11</f>
        <v>0</v>
      </c>
      <c r="LJ11" s="366" t="n">
        <f aca="false">Посуточная!PH11</f>
        <v>0</v>
      </c>
      <c r="LK11" s="366" t="n">
        <f aca="false">Посуточная!PI11</f>
        <v>0</v>
      </c>
      <c r="LL11" s="366" t="n">
        <f aca="false">Посуточная!PJ11</f>
        <v>0</v>
      </c>
      <c r="LM11" s="366" t="n">
        <f aca="false">Посуточная!PK11</f>
        <v>0</v>
      </c>
      <c r="LN11" s="366" t="n">
        <f aca="false">Посуточная!PL11</f>
        <v>0</v>
      </c>
      <c r="LO11" s="366" t="n">
        <f aca="false">Посуточная!PM11</f>
        <v>0</v>
      </c>
      <c r="LP11" s="366" t="n">
        <f aca="false">Посуточная!PN11</f>
        <v>0</v>
      </c>
      <c r="LQ11" s="366" t="n">
        <f aca="false">Посуточная!PO11</f>
        <v>0</v>
      </c>
      <c r="LR11" s="417" t="n">
        <f aca="false">COUNTIF(KN11:KW11,"&lt;&gt;0")-COUNTIF(KN11:KW11,"")</f>
        <v>-10</v>
      </c>
      <c r="LS11" s="391" t="n">
        <f aca="false">COUNTIF(KX11:LQ11,"&lt;&gt;0")-COUNTIF(KX11:LQ11,"")</f>
        <v>0</v>
      </c>
      <c r="LV11" s="414" t="n">
        <f aca="false">Посуточная!QA11</f>
        <v>0</v>
      </c>
      <c r="LW11" s="415" t="n">
        <f aca="false">Посуточная!QB11</f>
        <v>0</v>
      </c>
      <c r="LX11" s="415" t="n">
        <f aca="false">Посуточная!QC11</f>
        <v>0</v>
      </c>
      <c r="LY11" s="415" t="n">
        <f aca="false">Посуточная!QD11</f>
        <v>0</v>
      </c>
      <c r="LZ11" s="415" t="n">
        <f aca="false">Посуточная!QE11</f>
        <v>0</v>
      </c>
      <c r="MA11" s="415" t="n">
        <f aca="false">Посуточная!QF11</f>
        <v>0</v>
      </c>
      <c r="MB11" s="415" t="n">
        <f aca="false">Посуточная!QG11</f>
        <v>0</v>
      </c>
      <c r="MC11" s="876" t="n">
        <f aca="false">Посуточная!QO11</f>
        <v>0</v>
      </c>
      <c r="MD11" s="876" t="n">
        <f aca="false">Посуточная!QP11</f>
        <v>0</v>
      </c>
      <c r="ME11" s="876" t="n">
        <f aca="false">Посуточная!QQ11</f>
        <v>0</v>
      </c>
      <c r="MF11" s="876" t="n">
        <f aca="false">Посуточная!QR11</f>
        <v>0</v>
      </c>
      <c r="MG11" s="876" t="n">
        <f aca="false">Посуточная!QS11</f>
        <v>0</v>
      </c>
      <c r="MH11" s="876" t="n">
        <f aca="false">Посуточная!QT11</f>
        <v>0</v>
      </c>
      <c r="MI11" s="876" t="n">
        <f aca="false">Посуточная!QU11</f>
        <v>0</v>
      </c>
      <c r="MJ11" s="417" t="n">
        <f aca="false">COUNTIF(LV11:MB11,"&lt;&gt;0")-COUNTIF(LV11:MB11,"")</f>
        <v>-7</v>
      </c>
      <c r="MK11" s="391" t="n">
        <f aca="false">COUNTIF(MC11:MI11,"&lt;&gt;0")-COUNTIF(MC11:MI11,"")</f>
        <v>0</v>
      </c>
      <c r="MN11" s="871" t="n">
        <f aca="false">Посуточная!RG11</f>
        <v>0</v>
      </c>
      <c r="MO11" s="872" t="n">
        <f aca="false">Посуточная!RH11</f>
        <v>0</v>
      </c>
      <c r="MP11" s="872" t="n">
        <f aca="false">Посуточная!RI11</f>
        <v>0</v>
      </c>
      <c r="MQ11" s="872" t="n">
        <f aca="false">Посуточная!RJ11</f>
        <v>0</v>
      </c>
      <c r="MR11" s="872" t="n">
        <f aca="false">Посуточная!RK11</f>
        <v>0</v>
      </c>
      <c r="MS11" s="872" t="n">
        <f aca="false">Посуточная!RL11</f>
        <v>0</v>
      </c>
      <c r="MT11" s="872" t="n">
        <f aca="false">Посуточная!RM11</f>
        <v>0</v>
      </c>
      <c r="MU11" s="366" t="n">
        <f aca="false">Посуточная!RU11</f>
        <v>0</v>
      </c>
      <c r="MV11" s="366" t="n">
        <f aca="false">Посуточная!RV11</f>
        <v>0</v>
      </c>
      <c r="MW11" s="366" t="n">
        <f aca="false">Посуточная!RW11</f>
        <v>0</v>
      </c>
      <c r="MX11" s="366" t="n">
        <f aca="false">Посуточная!RX11</f>
        <v>0</v>
      </c>
      <c r="MY11" s="366" t="n">
        <f aca="false">Посуточная!RY11</f>
        <v>0</v>
      </c>
      <c r="MZ11" s="366" t="n">
        <f aca="false">Посуточная!RZ11</f>
        <v>0</v>
      </c>
      <c r="NA11" s="366" t="n">
        <f aca="false">Посуточная!SA11</f>
        <v>0</v>
      </c>
      <c r="NB11" s="417" t="n">
        <f aca="false">COUNTIF(MN11:MT11,"&lt;&gt;0")-COUNTIF(MN11:MT11,"")</f>
        <v>-7</v>
      </c>
      <c r="NC11" s="391" t="n">
        <f aca="false">COUNTIF(MU11:NA11,"&lt;&gt;0")-COUNTIF(MU11:NA11,"")</f>
        <v>-7</v>
      </c>
      <c r="NF11" s="395" t="n">
        <f aca="false">SUMIF(IG9:NE9,"итого гр.",IG11:NE11)</f>
        <v>0</v>
      </c>
      <c r="NG11" s="391" t="n">
        <f aca="false">SUMIF(IG9:NE9,"итого фк.",IG11:NE11)</f>
        <v>0</v>
      </c>
      <c r="NJ11" s="396"/>
      <c r="NK11" s="397"/>
      <c r="NN11" s="871" t="n">
        <f aca="false">Посуточная!SU11</f>
        <v>0</v>
      </c>
      <c r="NO11" s="872" t="n">
        <f aca="false">Посуточная!SV11</f>
        <v>0</v>
      </c>
      <c r="NP11" s="872" t="n">
        <f aca="false">Посуточная!SW11</f>
        <v>0</v>
      </c>
      <c r="NQ11" s="872" t="n">
        <f aca="false">Посуточная!SX11</f>
        <v>0</v>
      </c>
      <c r="NR11" s="366" t="n">
        <f aca="false">Посуточная!TC11</f>
        <v>0</v>
      </c>
      <c r="NS11" s="366" t="n">
        <f aca="false">Посуточная!TD11</f>
        <v>0</v>
      </c>
      <c r="NT11" s="366" t="n">
        <f aca="false">Посуточная!TE11</f>
        <v>0</v>
      </c>
      <c r="NU11" s="366" t="n">
        <f aca="false">Посуточная!TF11</f>
        <v>0</v>
      </c>
      <c r="NV11" s="417"/>
      <c r="NW11" s="391"/>
      <c r="NZ11" s="395"/>
      <c r="OA11" s="417"/>
      <c r="OB11" s="291"/>
      <c r="OC11" s="291"/>
      <c r="OD11" s="417"/>
      <c r="OE11" s="417"/>
      <c r="OF11" s="291"/>
      <c r="OG11" s="291"/>
      <c r="OH11" s="417"/>
      <c r="OI11" s="417"/>
      <c r="OJ11" s="291"/>
      <c r="OK11" s="291"/>
      <c r="OL11" s="417"/>
      <c r="OM11" s="417"/>
      <c r="ON11" s="291"/>
      <c r="OO11" s="291"/>
      <c r="OP11" s="418" t="n">
        <f aca="false">SUMIF(NZ6:OO6,"итого гр.",NZ11:OO11)</f>
        <v>0</v>
      </c>
      <c r="OQ11" s="397" t="n">
        <f aca="false">SUMIF($NZ$6:$OO$6,"итого фк.",NZ11:OO11)</f>
        <v>0</v>
      </c>
      <c r="OR11" s="373"/>
      <c r="OT11" s="396"/>
      <c r="OU11" s="397"/>
      <c r="OX11" s="396"/>
      <c r="OY11" s="397"/>
      <c r="PB11" s="395"/>
      <c r="PC11" s="391"/>
      <c r="PF11" s="396"/>
      <c r="PG11" s="397"/>
      <c r="PJ11" s="418"/>
      <c r="PK11" s="418"/>
      <c r="PN11" s="418"/>
      <c r="PO11" s="418"/>
      <c r="PR11" s="546"/>
      <c r="PS11" s="375"/>
      <c r="PT11" s="546"/>
      <c r="PU11" s="375"/>
      <c r="PV11" s="396"/>
      <c r="PW11" s="375"/>
      <c r="PX11" s="419"/>
      <c r="PY11" s="546"/>
      <c r="PZ11" s="377"/>
      <c r="QA11" s="378"/>
      <c r="QD11" s="379" t="n">
        <v>5</v>
      </c>
      <c r="QE11" s="127" t="n">
        <f aca="false">Посуточная!VT11-Посуточная_НГДП!KU11</f>
        <v>694.738</v>
      </c>
      <c r="QF11" s="127"/>
      <c r="QH11" s="273" t="n">
        <v>5</v>
      </c>
      <c r="QI11" s="127" t="n">
        <f aca="false">Посуточная!VX11-Посуточная_НГДП!KY11</f>
        <v>23607.452</v>
      </c>
      <c r="QK11" s="380" t="n">
        <f aca="false">PG21</f>
        <v>448.013</v>
      </c>
      <c r="QL11" s="380"/>
      <c r="QM11" s="380" t="n">
        <f aca="false">IF21</f>
        <v>254.868</v>
      </c>
      <c r="QQ11" s="127" t="n">
        <f aca="false">IF(V11="",0,V11+QQ8)</f>
        <v>0</v>
      </c>
      <c r="QR11" s="127" t="n">
        <f aca="false">IF(W11="",0,W11+QR8)</f>
        <v>0</v>
      </c>
      <c r="QS11" s="127" t="n">
        <f aca="false">IF(AN11="",0,AN11+QS8)</f>
        <v>0</v>
      </c>
      <c r="QT11" s="127" t="n">
        <f aca="false">IF(AO11="",0,AO11+QT8)</f>
        <v>0</v>
      </c>
      <c r="QU11" s="127" t="n">
        <f aca="false">IF(AZ11="",0,AZ11+QU8)</f>
        <v>0</v>
      </c>
      <c r="QV11" s="127" t="n">
        <f aca="false">IF(BA11="",0,BA11+QV8)</f>
        <v>0</v>
      </c>
      <c r="QW11" s="127" t="n">
        <f aca="false">IF(BL11="",0,BL11+QW8)</f>
        <v>0</v>
      </c>
      <c r="QX11" s="127" t="n">
        <f aca="false">IF(BM11="",0,BM11+QX8)</f>
        <v>0</v>
      </c>
      <c r="QY11" s="127" t="n">
        <f aca="false">IF(CF11="",0,CF11+QY8)</f>
        <v>0</v>
      </c>
      <c r="QZ11" s="127" t="n">
        <f aca="false">IF(CG11="",0,CG11+QZ8)</f>
        <v>0</v>
      </c>
      <c r="RA11" s="127" t="n">
        <f aca="false">IF(CX11="",0,CX11+RA8)</f>
        <v>0</v>
      </c>
      <c r="RB11" s="127" t="n">
        <f aca="false">IF(CY11="",0,CY11+RB8)</f>
        <v>0</v>
      </c>
      <c r="RC11" s="127" t="n">
        <f aca="false">IF(FO11="",0,FO11+RC8)</f>
        <v>0</v>
      </c>
      <c r="RD11" s="127" t="n">
        <f aca="false">IF(FP11="",0,FP11+RD8)</f>
        <v>0</v>
      </c>
      <c r="RE11" s="127" t="n">
        <f aca="false">IF(FC11="",0,FC11+RE8)</f>
        <v>0</v>
      </c>
      <c r="RF11" s="127" t="n">
        <f aca="false">IF(FD11="",0,FD11+RF8)</f>
        <v>0</v>
      </c>
      <c r="RG11" s="127" t="n">
        <f aca="false">IF(ND11="",0,ND11+RG8)</f>
        <v>0</v>
      </c>
      <c r="RH11" s="127" t="n">
        <f aca="false">IF(NE11="",0,NE11+RH8)</f>
        <v>0</v>
      </c>
      <c r="RI11" s="127" t="n">
        <f aca="false">IF(OX11="",0,OX11)</f>
        <v>0</v>
      </c>
      <c r="RJ11" s="127" t="n">
        <f aca="false">IF(OY11="",0,OY11)</f>
        <v>0</v>
      </c>
      <c r="RK11" s="127" t="n">
        <f aca="false">IF(IA11="",0,IA11+RK8)</f>
        <v>0</v>
      </c>
      <c r="RL11" s="127" t="n">
        <f aca="false">IF(IB11="",0,IB11+RL8)</f>
        <v>0</v>
      </c>
      <c r="RM11" s="127" t="n">
        <f aca="false">IF(OT11="",0,OT11+RM8)</f>
        <v>0</v>
      </c>
      <c r="RN11" s="127" t="n">
        <f aca="false">IF(OU11="",0,OU11+RN8)</f>
        <v>0</v>
      </c>
      <c r="RO11" s="127" t="n">
        <f aca="false">IF(PY11="",0,PY11+RO8)</f>
        <v>0</v>
      </c>
      <c r="RP11" s="127" t="n">
        <f aca="false">IF(PZ11="",0,PZ11+RP8)</f>
        <v>0</v>
      </c>
      <c r="RQ11" s="127" t="n">
        <f aca="false">IFERROR(RO11/$A9,0)</f>
        <v>0</v>
      </c>
      <c r="RR11" s="127" t="n">
        <f aca="false">IFERROR(RP11/$A9,0)</f>
        <v>0</v>
      </c>
      <c r="RS11" s="127" t="n">
        <f aca="false">IF(PD11="",0,PD11+RS8)</f>
        <v>0</v>
      </c>
      <c r="RT11" s="127" t="n">
        <f aca="false">IF(PE11="",0,PE11+RT8)</f>
        <v>0</v>
      </c>
      <c r="RU11" s="127" t="n">
        <f aca="false">IF(QQ11&gt;0,0,T11+RU8)</f>
        <v>0</v>
      </c>
      <c r="RV11" s="127" t="n">
        <f aca="false">IF(QR11&gt;0,0,U11+RV8)</f>
        <v>0</v>
      </c>
      <c r="RW11" s="127" t="n">
        <f aca="false">IF(QS11&gt;0,0,AL11+RW8)</f>
        <v>-7</v>
      </c>
      <c r="RX11" s="127" t="n">
        <f aca="false">IF(QT11&gt;0,0,AM11+RX8)</f>
        <v>1</v>
      </c>
      <c r="RY11" s="127" t="n">
        <f aca="false">IF(QU11&gt;0,0,AX11+RY8)</f>
        <v>-4</v>
      </c>
      <c r="RZ11" s="127" t="n">
        <f aca="false">IF(QV11&gt;0,0,AY11+RZ8)</f>
        <v>0</v>
      </c>
      <c r="SA11" s="127" t="n">
        <f aca="false">IF(QW11&gt;0,0,BJ11+SA8)</f>
        <v>-4</v>
      </c>
      <c r="SB11" s="127" t="n">
        <f aca="false">IF(QX11&gt;0,0,BK11+SB8)</f>
        <v>0</v>
      </c>
      <c r="SC11" s="127" t="n">
        <f aca="false">IF(QY11&gt;0,0,CD11+SC8)</f>
        <v>-4</v>
      </c>
      <c r="SD11" s="127" t="n">
        <f aca="false">IF(QZ11&gt;0,0,CE11+SD8)</f>
        <v>0</v>
      </c>
      <c r="SE11" s="127" t="n">
        <f aca="false">IF(RA11&gt;0,0,CV11+SE8)</f>
        <v>-7</v>
      </c>
      <c r="SF11" s="127" t="n">
        <f aca="false">IF(RB11&gt;0,0,CW11+SF8)</f>
        <v>0</v>
      </c>
      <c r="SG11" s="127" t="n">
        <f aca="false">IF(RC11&gt;0,0,FM11+SG8)</f>
        <v>-4</v>
      </c>
      <c r="SH11" s="127" t="n">
        <f aca="false">IF(RD11&gt;0,0,FN11+SH8)</f>
        <v>0</v>
      </c>
      <c r="SI11" s="127" t="n">
        <f aca="false">IF(RE11&gt;0,0,FA11+SI8)</f>
        <v>-32</v>
      </c>
      <c r="SJ11" s="127" t="n">
        <f aca="false">IFERROR(IF(RF11&gt;0,0,FB11+SJ8),0)</f>
        <v>3</v>
      </c>
      <c r="SK11" s="127" t="n">
        <f aca="false">IF(RG11&gt;0,0,NB11+SK8)</f>
        <v>0</v>
      </c>
      <c r="SL11" s="127" t="n">
        <f aca="false">IFERROR(IF(RH11&gt;0,0,NC11+SL8),0)</f>
        <v>-7</v>
      </c>
      <c r="SM11" s="127"/>
      <c r="SN11" s="127"/>
      <c r="SO11" s="127"/>
    </row>
    <row r="12" customFormat="false" ht="15" hidden="false" customHeight="false" outlineLevel="0" collapsed="false">
      <c r="A12" s="741"/>
      <c r="B12" s="879" t="n">
        <f aca="false">Посуточная!B12</f>
        <v>0</v>
      </c>
      <c r="C12" s="880" t="n">
        <f aca="false">Посуточная!C12</f>
        <v>0</v>
      </c>
      <c r="D12" s="880" t="n">
        <f aca="false">Посуточная!D12</f>
        <v>0</v>
      </c>
      <c r="E12" s="880" t="n">
        <f aca="false">Посуточная!E12</f>
        <v>0</v>
      </c>
      <c r="F12" s="880" t="n">
        <f aca="false">Посуточная!F12</f>
        <v>0</v>
      </c>
      <c r="G12" s="880" t="n">
        <f aca="false">Посуточная!G12</f>
        <v>0</v>
      </c>
      <c r="H12" s="880" t="n">
        <f aca="false">Посуточная!H12</f>
        <v>0</v>
      </c>
      <c r="I12" s="880" t="n">
        <f aca="false">Посуточная!I12</f>
        <v>0</v>
      </c>
      <c r="J12" s="427" t="n">
        <f aca="false">Посуточная!Q12</f>
        <v>0</v>
      </c>
      <c r="K12" s="427" t="n">
        <f aca="false">Посуточная!R12</f>
        <v>0</v>
      </c>
      <c r="L12" s="427" t="n">
        <f aca="false">Посуточная!S12</f>
        <v>0</v>
      </c>
      <c r="M12" s="427" t="n">
        <f aca="false">Посуточная!T12</f>
        <v>0</v>
      </c>
      <c r="N12" s="427" t="n">
        <f aca="false">Посуточная!U12</f>
        <v>0</v>
      </c>
      <c r="O12" s="427" t="n">
        <f aca="false">Посуточная!V12</f>
        <v>0</v>
      </c>
      <c r="P12" s="427" t="n">
        <f aca="false">Посуточная!W12</f>
        <v>0</v>
      </c>
      <c r="Q12" s="427" t="n">
        <f aca="false">Посуточная!X12</f>
        <v>0</v>
      </c>
      <c r="R12" s="427" t="n">
        <f aca="false">Посуточная!Y12</f>
        <v>0</v>
      </c>
      <c r="S12" s="427" t="n">
        <f aca="false">Посуточная!Z12</f>
        <v>0</v>
      </c>
      <c r="T12" s="475" t="n">
        <f aca="false">SUBTOTAL(9, B12:I12)</f>
        <v>0</v>
      </c>
      <c r="U12" s="433" t="n">
        <f aca="false">SUBTOTAL(9, J12:S12)</f>
        <v>0</v>
      </c>
      <c r="V12" s="273" t="n">
        <f aca="false">SUM(T12,V9)</f>
        <v>0</v>
      </c>
      <c r="W12" s="273" t="n">
        <f aca="false">SUM(U12,W9)</f>
        <v>0</v>
      </c>
      <c r="X12" s="879" t="n">
        <f aca="false">Посуточная!AL12</f>
        <v>0</v>
      </c>
      <c r="Y12" s="880" t="n">
        <f aca="false">Посуточная!AM12</f>
        <v>0</v>
      </c>
      <c r="Z12" s="880" t="n">
        <f aca="false">Посуточная!AN12</f>
        <v>0</v>
      </c>
      <c r="AA12" s="880" t="n">
        <f aca="false">Посуточная!AO12</f>
        <v>0</v>
      </c>
      <c r="AB12" s="880" t="n">
        <f aca="false">Посуточная!AP12</f>
        <v>0</v>
      </c>
      <c r="AC12" s="880" t="n">
        <f aca="false">Посуточная!AQ12</f>
        <v>0</v>
      </c>
      <c r="AD12" s="880" t="n">
        <f aca="false">Посуточная!AR12</f>
        <v>0</v>
      </c>
      <c r="AE12" s="427" t="n">
        <f aca="false">Посуточная!AZ12</f>
        <v>21</v>
      </c>
      <c r="AF12" s="427" t="n">
        <f aca="false">Посуточная!BA12</f>
        <v>0</v>
      </c>
      <c r="AG12" s="427" t="n">
        <f aca="false">Посуточная!BB12</f>
        <v>0</v>
      </c>
      <c r="AH12" s="427" t="n">
        <f aca="false">Посуточная!BC12</f>
        <v>0</v>
      </c>
      <c r="AI12" s="427" t="n">
        <f aca="false">Посуточная!BD12</f>
        <v>0</v>
      </c>
      <c r="AJ12" s="427" t="n">
        <f aca="false">Посуточная!BE12</f>
        <v>0</v>
      </c>
      <c r="AK12" s="427" t="n">
        <f aca="false">Посуточная!BF12</f>
        <v>0</v>
      </c>
      <c r="AL12" s="475" t="n">
        <f aca="false">SUBTOTAL(9, X12:AD12)</f>
        <v>0</v>
      </c>
      <c r="AM12" s="433" t="n">
        <f aca="false">SUBTOTAL(9, AE12:AK12)</f>
        <v>21</v>
      </c>
      <c r="AN12" s="273" t="n">
        <f aca="false">SUM(AL12,AN9)</f>
        <v>0</v>
      </c>
      <c r="AO12" s="273" t="n">
        <f aca="false">SUM(AM12,AO9)</f>
        <v>21</v>
      </c>
      <c r="AP12" s="879" t="n">
        <f aca="false">Посуточная!BR12</f>
        <v>0</v>
      </c>
      <c r="AQ12" s="880" t="n">
        <f aca="false">Посуточная!BS12</f>
        <v>0</v>
      </c>
      <c r="AR12" s="880" t="n">
        <f aca="false">Посуточная!BT12</f>
        <v>0</v>
      </c>
      <c r="AS12" s="880" t="n">
        <f aca="false">Посуточная!BU12</f>
        <v>0</v>
      </c>
      <c r="AT12" s="427" t="n">
        <f aca="false">Посуточная!BZ12</f>
        <v>0</v>
      </c>
      <c r="AU12" s="427" t="n">
        <f aca="false">Посуточная!CA12</f>
        <v>0</v>
      </c>
      <c r="AV12" s="427" t="n">
        <f aca="false">Посуточная!CB12</f>
        <v>0</v>
      </c>
      <c r="AW12" s="427" t="n">
        <f aca="false">Посуточная!CC12</f>
        <v>0</v>
      </c>
      <c r="AX12" s="475" t="n">
        <f aca="false">SUBTOTAL(9, AP12:AS12)</f>
        <v>0</v>
      </c>
      <c r="AY12" s="433" t="n">
        <f aca="false">SUBTOTAL(9, AT12:AW12)</f>
        <v>0</v>
      </c>
      <c r="AZ12" s="273" t="n">
        <f aca="false">SUM(AX12,AZ9)</f>
        <v>0</v>
      </c>
      <c r="BA12" s="273" t="n">
        <f aca="false">SUM(AY12,BA9)</f>
        <v>0</v>
      </c>
      <c r="BB12" s="879" t="n">
        <f aca="false">Посуточная!CL12</f>
        <v>0</v>
      </c>
      <c r="BC12" s="880" t="n">
        <f aca="false">Посуточная!CM12</f>
        <v>0</v>
      </c>
      <c r="BD12" s="880" t="n">
        <f aca="false">Посуточная!CN12</f>
        <v>0</v>
      </c>
      <c r="BE12" s="880" t="n">
        <f aca="false">Посуточная!CO12</f>
        <v>0</v>
      </c>
      <c r="BF12" s="427" t="n">
        <f aca="false">Посуточная!CT12</f>
        <v>0</v>
      </c>
      <c r="BG12" s="427" t="n">
        <f aca="false">Посуточная!CU12</f>
        <v>0</v>
      </c>
      <c r="BH12" s="427" t="n">
        <f aca="false">Посуточная!CV12</f>
        <v>0</v>
      </c>
      <c r="BI12" s="427" t="n">
        <f aca="false">Посуточная!CW12</f>
        <v>0</v>
      </c>
      <c r="BJ12" s="475" t="n">
        <f aca="false">SUBTOTAL(9, BB12:BE12)</f>
        <v>0</v>
      </c>
      <c r="BK12" s="433" t="n">
        <f aca="false">SUBTOTAL(9, BF12:BI12)</f>
        <v>0</v>
      </c>
      <c r="BL12" s="273" t="n">
        <f aca="false">SUM(BJ12,BL9)</f>
        <v>0</v>
      </c>
      <c r="BM12" s="273" t="n">
        <f aca="false">SUM(BK12,BM9)</f>
        <v>0</v>
      </c>
      <c r="BN12" s="437" t="n">
        <f aca="false">SUMIF(B6:BM6,"итого гр.",B12:BM12)</f>
        <v>0</v>
      </c>
      <c r="BO12" s="433" t="n">
        <f aca="false">SUMIF(B6:BM6,"итого фк.",B12:BM12)</f>
        <v>21</v>
      </c>
      <c r="BP12" s="273" t="n">
        <f aca="false">SUM(BN12,BP9)</f>
        <v>0</v>
      </c>
      <c r="BQ12" s="273" t="n">
        <f aca="false">SUM(BO12,BQ9)</f>
        <v>21</v>
      </c>
      <c r="BR12" s="438" t="n">
        <f aca="false">BP12</f>
        <v>0</v>
      </c>
      <c r="BS12" s="439" t="n">
        <f aca="false">BQ12</f>
        <v>21</v>
      </c>
      <c r="BV12" s="881" t="n">
        <f aca="false">Посуточная!DN12</f>
        <v>0</v>
      </c>
      <c r="BW12" s="882" t="n">
        <f aca="false">Посуточная!DO12</f>
        <v>0</v>
      </c>
      <c r="BX12" s="882" t="n">
        <f aca="false">Посуточная!DP12</f>
        <v>0</v>
      </c>
      <c r="BY12" s="882" t="n">
        <f aca="false">Посуточная!DQ12</f>
        <v>0</v>
      </c>
      <c r="BZ12" s="427" t="n">
        <f aca="false">Посуточная!DV12</f>
        <v>0</v>
      </c>
      <c r="CA12" s="427" t="n">
        <f aca="false">Посуточная!DW12</f>
        <v>0</v>
      </c>
      <c r="CB12" s="427" t="n">
        <f aca="false">Посуточная!DX12</f>
        <v>0</v>
      </c>
      <c r="CC12" s="427" t="n">
        <f aca="false">Посуточная!DY12</f>
        <v>0</v>
      </c>
      <c r="CD12" s="417" t="n">
        <f aca="false">SUBTOTAL(9, BV12:BY12)</f>
        <v>0</v>
      </c>
      <c r="CE12" s="433" t="n">
        <f aca="false">SUBTOTAL(9, BZ12:CC12)</f>
        <v>0</v>
      </c>
      <c r="CF12" s="273" t="n">
        <f aca="false">SUM(CD12,CF9)</f>
        <v>0</v>
      </c>
      <c r="CG12" s="273" t="n">
        <f aca="false">SUM(CE12,CG9)</f>
        <v>0</v>
      </c>
      <c r="CH12" s="881" t="n">
        <f aca="false">Посуточная!EH12</f>
        <v>0</v>
      </c>
      <c r="CI12" s="882" t="n">
        <f aca="false">Посуточная!EI12</f>
        <v>0</v>
      </c>
      <c r="CJ12" s="882" t="n">
        <f aca="false">Посуточная!EJ12</f>
        <v>0</v>
      </c>
      <c r="CK12" s="882" t="n">
        <f aca="false">Посуточная!EK12</f>
        <v>0</v>
      </c>
      <c r="CL12" s="882" t="n">
        <f aca="false">Посуточная!EL12</f>
        <v>0</v>
      </c>
      <c r="CM12" s="882" t="n">
        <f aca="false">Посуточная!EM12</f>
        <v>0</v>
      </c>
      <c r="CN12" s="882" t="n">
        <f aca="false">Посуточная!EN12</f>
        <v>0</v>
      </c>
      <c r="CO12" s="427" t="n">
        <f aca="false">Посуточная!ES12</f>
        <v>0</v>
      </c>
      <c r="CP12" s="427" t="n">
        <f aca="false">Посуточная!ET12</f>
        <v>0</v>
      </c>
      <c r="CQ12" s="427" t="n">
        <f aca="false">Посуточная!EU12</f>
        <v>0</v>
      </c>
      <c r="CR12" s="427" t="n">
        <f aca="false">Посуточная!EV12</f>
        <v>0</v>
      </c>
      <c r="CS12" s="427" t="n">
        <f aca="false">Посуточная!EW12</f>
        <v>0</v>
      </c>
      <c r="CT12" s="427" t="n">
        <f aca="false">Посуточная!EX12</f>
        <v>0</v>
      </c>
      <c r="CU12" s="427" t="n">
        <f aca="false">Посуточная!EY12</f>
        <v>0</v>
      </c>
      <c r="CV12" s="475" t="n">
        <f aca="false">SUBTOTAL(9, CH12:CN12)</f>
        <v>0</v>
      </c>
      <c r="CW12" s="433" t="n">
        <f aca="false">SUBTOTAL(9, CO12:CU12)</f>
        <v>0</v>
      </c>
      <c r="CX12" s="273" t="n">
        <f aca="false">SUM(CV12,CX9)</f>
        <v>0</v>
      </c>
      <c r="CY12" s="273" t="n">
        <f aca="false">SUM(CW12,CY9)</f>
        <v>0</v>
      </c>
      <c r="CZ12" s="879" t="n">
        <f aca="false">Посуточная!FH12</f>
        <v>0</v>
      </c>
      <c r="DA12" s="880" t="n">
        <f aca="false">Посуточная!FI12</f>
        <v>0</v>
      </c>
      <c r="DB12" s="880" t="n">
        <f aca="false">Посуточная!FJ12</f>
        <v>0</v>
      </c>
      <c r="DC12" s="880" t="n">
        <f aca="false">Посуточная!FK12</f>
        <v>0</v>
      </c>
      <c r="DD12" s="880" t="n">
        <f aca="false">Посуточная!FL12</f>
        <v>0</v>
      </c>
      <c r="DE12" s="880" t="n">
        <f aca="false">Посуточная!FM12</f>
        <v>0</v>
      </c>
      <c r="DF12" s="880" t="n">
        <f aca="false">Посуточная!FN12</f>
        <v>0</v>
      </c>
      <c r="DG12" s="880" t="n">
        <f aca="false">Посуточная!FO12</f>
        <v>0</v>
      </c>
      <c r="DH12" s="880" t="n">
        <f aca="false">Посуточная!FP12</f>
        <v>0</v>
      </c>
      <c r="DI12" s="880" t="n">
        <f aca="false">Посуточная!FQ12</f>
        <v>0</v>
      </c>
      <c r="DJ12" s="880" t="n">
        <f aca="false">Посуточная!FR12</f>
        <v>0</v>
      </c>
      <c r="DK12" s="880" t="n">
        <f aca="false">Посуточная!FS12</f>
        <v>0</v>
      </c>
      <c r="DL12" s="880" t="n">
        <f aca="false">Посуточная!FT12</f>
        <v>0</v>
      </c>
      <c r="DM12" s="880" t="n">
        <f aca="false">Посуточная!FU12</f>
        <v>0</v>
      </c>
      <c r="DN12" s="880" t="n">
        <f aca="false">Посуточная!FV12</f>
        <v>0</v>
      </c>
      <c r="DO12" s="880" t="n">
        <f aca="false">Посуточная!FW12</f>
        <v>0</v>
      </c>
      <c r="DP12" s="880" t="n">
        <f aca="false">Посуточная!FX12</f>
        <v>0</v>
      </c>
      <c r="DQ12" s="880" t="n">
        <f aca="false">Посуточная!FY12</f>
        <v>0</v>
      </c>
      <c r="DR12" s="880" t="n">
        <f aca="false">Посуточная!FZ12</f>
        <v>0</v>
      </c>
      <c r="DS12" s="880" t="n">
        <f aca="false">Посуточная!GA12</f>
        <v>0</v>
      </c>
      <c r="DT12" s="880" t="n">
        <f aca="false">Посуточная!GB12</f>
        <v>0</v>
      </c>
      <c r="DU12" s="880" t="n">
        <f aca="false">Посуточная!GC12</f>
        <v>0</v>
      </c>
      <c r="DV12" s="880" t="n">
        <f aca="false">Посуточная!GD12</f>
        <v>0</v>
      </c>
      <c r="DW12" s="880" t="n">
        <f aca="false">Посуточная!GE12</f>
        <v>0</v>
      </c>
      <c r="DX12" s="880" t="n">
        <f aca="false">Посуточная!GF12</f>
        <v>0</v>
      </c>
      <c r="DY12" s="880" t="n">
        <f aca="false">Посуточная!GG12</f>
        <v>0</v>
      </c>
      <c r="DZ12" s="880" t="n">
        <f aca="false">Посуточная!GH12</f>
        <v>0</v>
      </c>
      <c r="EA12" s="880" t="n">
        <f aca="false">Посуточная!GI12</f>
        <v>0</v>
      </c>
      <c r="EB12" s="880" t="n">
        <f aca="false">Посуточная!GJ12</f>
        <v>0</v>
      </c>
      <c r="EC12" s="880" t="n">
        <f aca="false">Посуточная!GK12</f>
        <v>0</v>
      </c>
      <c r="ED12" s="880" t="n">
        <f aca="false">Посуточная!GL12</f>
        <v>0</v>
      </c>
      <c r="EE12" s="880" t="n">
        <f aca="false">Посуточная!GM12</f>
        <v>0</v>
      </c>
      <c r="EF12" s="427" t="n">
        <f aca="false">Посуточная!GU12</f>
        <v>4</v>
      </c>
      <c r="EG12" s="427" t="n">
        <f aca="false">Посуточная!GV12</f>
        <v>0.099</v>
      </c>
      <c r="EH12" s="427" t="n">
        <f aca="false">Посуточная!GW12</f>
        <v>0.674</v>
      </c>
      <c r="EI12" s="427" t="n">
        <f aca="false">Посуточная!GX12</f>
        <v>0</v>
      </c>
      <c r="EJ12" s="427" t="n">
        <f aca="false">Посуточная!GY12</f>
        <v>0</v>
      </c>
      <c r="EK12" s="427" t="n">
        <f aca="false">Посуточная!GZ12</f>
        <v>0</v>
      </c>
      <c r="EL12" s="427" t="n">
        <f aca="false">Посуточная!HA12</f>
        <v>0</v>
      </c>
      <c r="EM12" s="427" t="n">
        <f aca="false">Посуточная!HB12</f>
        <v>0</v>
      </c>
      <c r="EN12" s="427" t="n">
        <f aca="false">Посуточная!HC12</f>
        <v>0</v>
      </c>
      <c r="EO12" s="427" t="n">
        <f aca="false">Посуточная!HD12</f>
        <v>0</v>
      </c>
      <c r="EP12" s="427" t="n">
        <f aca="false">Посуточная!HE12</f>
        <v>0</v>
      </c>
      <c r="EQ12" s="427" t="n">
        <f aca="false">Посуточная!HF12</f>
        <v>0</v>
      </c>
      <c r="ER12" s="427" t="n">
        <f aca="false">Посуточная!HG12</f>
        <v>0</v>
      </c>
      <c r="ES12" s="427" t="n">
        <f aca="false">Посуточная!HH12</f>
        <v>0</v>
      </c>
      <c r="ET12" s="427" t="n">
        <f aca="false">Посуточная!HI12</f>
        <v>0</v>
      </c>
      <c r="EU12" s="427" t="n">
        <f aca="false">Посуточная!HJ12</f>
        <v>0</v>
      </c>
      <c r="EV12" s="427" t="n">
        <f aca="false">Посуточная!HK12</f>
        <v>0</v>
      </c>
      <c r="EW12" s="427" t="n">
        <f aca="false">Посуточная!HL12</f>
        <v>0</v>
      </c>
      <c r="EX12" s="427" t="n">
        <f aca="false">Посуточная!HM12</f>
        <v>0</v>
      </c>
      <c r="EY12" s="427" t="n">
        <f aca="false">Посуточная!HN12</f>
        <v>0</v>
      </c>
      <c r="EZ12" s="427" t="n">
        <f aca="false">Посуточная!HO12</f>
        <v>0</v>
      </c>
      <c r="FA12" s="475" t="n">
        <f aca="false">SUBTOTAL(9, CZ12:EE12)</f>
        <v>0</v>
      </c>
      <c r="FB12" s="433" t="n">
        <f aca="false">SUBTOTAL(9, EF12:EZ12)</f>
        <v>4.773</v>
      </c>
      <c r="FC12" s="273" t="n">
        <f aca="false">SUM(FA12,FC9)</f>
        <v>0</v>
      </c>
      <c r="FD12" s="273" t="n">
        <f aca="false">SUM(FB12,FD9)</f>
        <v>4.773</v>
      </c>
      <c r="FE12" s="883" t="n">
        <f aca="false">Посуточная!IA12</f>
        <v>0</v>
      </c>
      <c r="FF12" s="884" t="n">
        <f aca="false">Посуточная!IB12</f>
        <v>0</v>
      </c>
      <c r="FG12" s="884" t="n">
        <f aca="false">Посуточная!IC12</f>
        <v>0</v>
      </c>
      <c r="FH12" s="880" t="n">
        <f aca="false">Посуточная!ID12</f>
        <v>0</v>
      </c>
      <c r="FI12" s="427" t="n">
        <f aca="false">Посуточная!II12</f>
        <v>0</v>
      </c>
      <c r="FJ12" s="470" t="n">
        <f aca="false">Посуточная!IJ12</f>
        <v>0</v>
      </c>
      <c r="FK12" s="427" t="n">
        <f aca="false">Посуточная!IK12</f>
        <v>0</v>
      </c>
      <c r="FL12" s="470" t="n">
        <f aca="false">Посуточная!IL12</f>
        <v>0</v>
      </c>
      <c r="FM12" s="432" t="n">
        <f aca="false">SUBTOTAL(9, FE12:FH12)</f>
        <v>0</v>
      </c>
      <c r="FN12" s="433" t="n">
        <f aca="false">SUBTOTAL(9, FI12:FL12)</f>
        <v>0</v>
      </c>
      <c r="FO12" s="273" t="n">
        <f aca="false">SUM(FM12,FO9)</f>
        <v>0</v>
      </c>
      <c r="FP12" s="273" t="n">
        <f aca="false">SUM(FN12,FP9)</f>
        <v>0</v>
      </c>
      <c r="FQ12" s="420" t="n">
        <f aca="false">Посуточная!KX12-Посуточная_НГДП!EH12</f>
        <v>5.5</v>
      </c>
      <c r="FR12" s="421"/>
      <c r="FS12" s="421"/>
      <c r="FT12" s="421"/>
      <c r="FU12" s="421"/>
      <c r="FV12" s="421"/>
      <c r="FW12" s="421"/>
      <c r="FX12" s="421"/>
      <c r="FY12" s="421"/>
      <c r="FZ12" s="421"/>
      <c r="GA12" s="421"/>
      <c r="GB12" s="421"/>
      <c r="GC12" s="421"/>
      <c r="GD12" s="421"/>
      <c r="GE12" s="421"/>
      <c r="GF12" s="427" t="n">
        <f aca="false">Посуточная!KY12-Посуточная_НГДП!EI12</f>
        <v>36.552</v>
      </c>
      <c r="GG12" s="427"/>
      <c r="GH12" s="427"/>
      <c r="GI12" s="427"/>
      <c r="GJ12" s="427"/>
      <c r="GK12" s="427"/>
      <c r="GL12" s="427"/>
      <c r="GM12" s="427"/>
      <c r="GN12" s="427"/>
      <c r="GO12" s="427"/>
      <c r="GP12" s="427"/>
      <c r="GQ12" s="427"/>
      <c r="GR12" s="427"/>
      <c r="GS12" s="427"/>
      <c r="GT12" s="427"/>
      <c r="GU12" s="427"/>
      <c r="GV12" s="427"/>
      <c r="GW12" s="427"/>
      <c r="GX12" s="427"/>
      <c r="GY12" s="427"/>
      <c r="GZ12" s="427"/>
      <c r="HA12" s="427"/>
      <c r="HB12" s="427"/>
      <c r="HC12" s="427"/>
      <c r="HD12" s="427"/>
      <c r="HE12" s="427"/>
      <c r="HF12" s="427"/>
      <c r="HG12" s="427"/>
      <c r="HH12" s="427"/>
      <c r="HI12" s="427"/>
      <c r="HJ12" s="427"/>
      <c r="HK12" s="427"/>
      <c r="HL12" s="427"/>
      <c r="HM12" s="475" t="n">
        <f aca="false">SUBTOTAL(9, FQ12:GE12)</f>
        <v>5.5</v>
      </c>
      <c r="HN12" s="549" t="n">
        <f aca="false">SUBTOTAL(9, GF12:HL12)</f>
        <v>36.552</v>
      </c>
      <c r="HO12" s="273" t="n">
        <f aca="false">SUM(HM12,HO9)</f>
        <v>5.5</v>
      </c>
      <c r="HP12" s="456" t="n">
        <f aca="false">SUM(HN12,HP9)</f>
        <v>36.552</v>
      </c>
      <c r="HQ12" s="437" t="n">
        <f aca="false">SUMIF(BV6:HP6,"итого гр.",BV12:HP12)</f>
        <v>5.5</v>
      </c>
      <c r="HR12" s="433" t="n">
        <f aca="false">SUMIF(BV6:HP6,"итого фк.",BV12:HP12)</f>
        <v>41.325</v>
      </c>
      <c r="HS12" s="273" t="n">
        <f aca="false">SUM(HQ12,HS9)</f>
        <v>5.5</v>
      </c>
      <c r="HT12" s="273" t="n">
        <f aca="false">SUM(HR12,HT9)</f>
        <v>41.325</v>
      </c>
      <c r="HU12" s="438" t="n">
        <f aca="false">HS12</f>
        <v>5.5</v>
      </c>
      <c r="HV12" s="439" t="n">
        <f aca="false">HT12</f>
        <v>41.325</v>
      </c>
      <c r="HX12" s="278"/>
      <c r="HY12" s="457" t="n">
        <f aca="false">Посуточная!LJ12-Посуточная_НГДП!ET12</f>
        <v>0</v>
      </c>
      <c r="HZ12" s="458" t="n">
        <f aca="false">Посуточная!LK12-Посуточная_НГДП!EU12</f>
        <v>168</v>
      </c>
      <c r="IA12" s="273" t="n">
        <f aca="false">HY12</f>
        <v>0</v>
      </c>
      <c r="IB12" s="273" t="n">
        <f aca="false">HZ12</f>
        <v>168</v>
      </c>
      <c r="IC12" s="438" t="n">
        <f aca="false">SUM(BN12,HQ12,HY12)</f>
        <v>5.5</v>
      </c>
      <c r="ID12" s="439" t="n">
        <f aca="false">SUM(BO12,HR12,HZ12)</f>
        <v>230.325</v>
      </c>
      <c r="IE12" s="273" t="n">
        <f aca="false">SUM(BP12,HS12,IA12)</f>
        <v>5.5</v>
      </c>
      <c r="IF12" s="273" t="n">
        <f aca="false">SUM(BQ12,HT12,IB12)</f>
        <v>230.325</v>
      </c>
      <c r="IG12" s="420" t="n">
        <f aca="false">Посуточная!OB12-Посуточная_НГДП!FP12</f>
        <v>71.1751111111</v>
      </c>
      <c r="IH12" s="421"/>
      <c r="II12" s="421"/>
      <c r="IJ12" s="421"/>
      <c r="IK12" s="421"/>
      <c r="IL12" s="421"/>
      <c r="IM12" s="421"/>
      <c r="IN12" s="421"/>
      <c r="IO12" s="421"/>
      <c r="IP12" s="421"/>
      <c r="IQ12" s="421"/>
      <c r="IR12" s="421"/>
      <c r="IS12" s="421"/>
      <c r="IT12" s="421"/>
      <c r="IU12" s="421"/>
      <c r="IV12" s="441" t="n">
        <f aca="false">Посуточная!OC12-Посуточная_НГДП!FQ12</f>
        <v>95.347</v>
      </c>
      <c r="IW12" s="441"/>
      <c r="IX12" s="441"/>
      <c r="IY12" s="441"/>
      <c r="IZ12" s="441"/>
      <c r="JA12" s="441"/>
      <c r="JB12" s="441"/>
      <c r="JC12" s="441"/>
      <c r="JD12" s="441"/>
      <c r="JE12" s="441"/>
      <c r="JF12" s="441"/>
      <c r="JG12" s="441"/>
      <c r="JH12" s="441"/>
      <c r="JI12" s="441"/>
      <c r="JJ12" s="441"/>
      <c r="JK12" s="441"/>
      <c r="JL12" s="441"/>
      <c r="JM12" s="441"/>
      <c r="JN12" s="441"/>
      <c r="JO12" s="441"/>
      <c r="JP12" s="441"/>
      <c r="JQ12" s="441"/>
      <c r="JR12" s="441"/>
      <c r="JS12" s="441"/>
      <c r="JT12" s="441"/>
      <c r="JU12" s="441"/>
      <c r="JV12" s="441"/>
      <c r="JW12" s="441"/>
      <c r="JX12" s="441"/>
      <c r="JY12" s="441"/>
      <c r="JZ12" s="441"/>
      <c r="KA12" s="441"/>
      <c r="KB12" s="441"/>
      <c r="KC12" s="441"/>
      <c r="KD12" s="441"/>
      <c r="KE12" s="441"/>
      <c r="KF12" s="441"/>
      <c r="KG12" s="441"/>
      <c r="KH12" s="441"/>
      <c r="KI12" s="441"/>
      <c r="KJ12" s="475" t="n">
        <f aca="false">SUBTOTAL(9, IG12:IU12)</f>
        <v>71.1751111111</v>
      </c>
      <c r="KK12" s="549" t="n">
        <f aca="false">SUBTOTAL(9, IV12:KI12)</f>
        <v>95.347</v>
      </c>
      <c r="KL12" s="273" t="n">
        <f aca="false">SUM(KJ12,KL9)</f>
        <v>71.1751111111</v>
      </c>
      <c r="KM12" s="273" t="n">
        <f aca="false">SUM(KK12,KM9)</f>
        <v>95.347</v>
      </c>
      <c r="KN12" s="885" t="n">
        <f aca="false">Посуточная!OF12</f>
        <v>0</v>
      </c>
      <c r="KO12" s="886" t="n">
        <f aca="false">Посуточная!OG12</f>
        <v>0</v>
      </c>
      <c r="KP12" s="886" t="n">
        <f aca="false">Посуточная!OH12</f>
        <v>0</v>
      </c>
      <c r="KQ12" s="886" t="n">
        <f aca="false">Посуточная!OI12</f>
        <v>0</v>
      </c>
      <c r="KR12" s="886" t="n">
        <f aca="false">Посуточная!OJ12</f>
        <v>0</v>
      </c>
      <c r="KS12" s="886" t="n">
        <f aca="false">Посуточная!OK12</f>
        <v>0</v>
      </c>
      <c r="KT12" s="886" t="n">
        <f aca="false">Посуточная!OL12</f>
        <v>0</v>
      </c>
      <c r="KU12" s="886" t="n">
        <f aca="false">Посуточная!OM12</f>
        <v>0</v>
      </c>
      <c r="KV12" s="886" t="n">
        <f aca="false">Посуточная!ON12</f>
        <v>0</v>
      </c>
      <c r="KW12" s="887" t="n">
        <f aca="false">Посуточная!OO12</f>
        <v>0</v>
      </c>
      <c r="KX12" s="470" t="n">
        <f aca="false">Посуточная!OV12</f>
        <v>0</v>
      </c>
      <c r="KY12" s="470" t="n">
        <f aca="false">Посуточная!OW12</f>
        <v>0</v>
      </c>
      <c r="KZ12" s="470" t="n">
        <f aca="false">Посуточная!OX12</f>
        <v>0</v>
      </c>
      <c r="LA12" s="470" t="n">
        <f aca="false">Посуточная!OY12</f>
        <v>0</v>
      </c>
      <c r="LB12" s="470" t="n">
        <f aca="false">Посуточная!OZ12</f>
        <v>0</v>
      </c>
      <c r="LC12" s="470" t="n">
        <f aca="false">Посуточная!PA12</f>
        <v>0</v>
      </c>
      <c r="LD12" s="470" t="n">
        <f aca="false">Посуточная!PB12</f>
        <v>0</v>
      </c>
      <c r="LE12" s="470" t="n">
        <f aca="false">Посуточная!PC12</f>
        <v>0</v>
      </c>
      <c r="LF12" s="470" t="n">
        <f aca="false">Посуточная!PD12</f>
        <v>0</v>
      </c>
      <c r="LG12" s="470" t="n">
        <f aca="false">Посуточная!PE12</f>
        <v>0</v>
      </c>
      <c r="LH12" s="470" t="n">
        <f aca="false">Посуточная!PF12</f>
        <v>0</v>
      </c>
      <c r="LI12" s="470" t="n">
        <f aca="false">Посуточная!PG12</f>
        <v>0</v>
      </c>
      <c r="LJ12" s="470" t="n">
        <f aca="false">Посуточная!PH12</f>
        <v>0</v>
      </c>
      <c r="LK12" s="470" t="n">
        <f aca="false">Посуточная!PI12</f>
        <v>0</v>
      </c>
      <c r="LL12" s="470" t="n">
        <f aca="false">Посуточная!PJ12</f>
        <v>0</v>
      </c>
      <c r="LM12" s="470" t="n">
        <f aca="false">Посуточная!PK12</f>
        <v>0</v>
      </c>
      <c r="LN12" s="470" t="n">
        <f aca="false">Посуточная!PL12</f>
        <v>0</v>
      </c>
      <c r="LO12" s="470" t="n">
        <f aca="false">Посуточная!PM12</f>
        <v>0</v>
      </c>
      <c r="LP12" s="470" t="n">
        <f aca="false">Посуточная!PN12</f>
        <v>0</v>
      </c>
      <c r="LQ12" s="470" t="n">
        <f aca="false">Посуточная!PO12</f>
        <v>0</v>
      </c>
      <c r="LR12" s="475" t="n">
        <f aca="false">SUBTOTAL(9, KN12:KW12)</f>
        <v>0</v>
      </c>
      <c r="LS12" s="433" t="n">
        <f aca="false">SUBTOTAL(9, KX12:LQ12)</f>
        <v>0</v>
      </c>
      <c r="LT12" s="273" t="n">
        <f aca="false">SUM(LR12,LT9)</f>
        <v>0</v>
      </c>
      <c r="LU12" s="273" t="n">
        <f aca="false">SUM(LS12,LU9)</f>
        <v>0</v>
      </c>
      <c r="LV12" s="888" t="n">
        <f aca="false">Посуточная!QA12</f>
        <v>0</v>
      </c>
      <c r="LW12" s="889" t="n">
        <f aca="false">Посуточная!QB12</f>
        <v>0</v>
      </c>
      <c r="LX12" s="889" t="n">
        <f aca="false">Посуточная!QC12</f>
        <v>0</v>
      </c>
      <c r="LY12" s="889" t="n">
        <f aca="false">Посуточная!QD12</f>
        <v>0</v>
      </c>
      <c r="LZ12" s="889" t="n">
        <f aca="false">Посуточная!QE12</f>
        <v>0</v>
      </c>
      <c r="MA12" s="889" t="n">
        <f aca="false">Посуточная!QF12</f>
        <v>0</v>
      </c>
      <c r="MB12" s="889" t="n">
        <f aca="false">Посуточная!QG12</f>
        <v>0</v>
      </c>
      <c r="MC12" s="890" t="n">
        <f aca="false">Посуточная!QO12</f>
        <v>0</v>
      </c>
      <c r="MD12" s="890" t="n">
        <f aca="false">Посуточная!QP12</f>
        <v>0</v>
      </c>
      <c r="ME12" s="890" t="n">
        <f aca="false">Посуточная!QQ12</f>
        <v>0</v>
      </c>
      <c r="MF12" s="890" t="n">
        <f aca="false">Посуточная!QR12</f>
        <v>0</v>
      </c>
      <c r="MG12" s="890" t="n">
        <f aca="false">Посуточная!QS12</f>
        <v>0</v>
      </c>
      <c r="MH12" s="890" t="n">
        <f aca="false">Посуточная!QT12</f>
        <v>0</v>
      </c>
      <c r="MI12" s="890" t="n">
        <f aca="false">Посуточная!QU12</f>
        <v>0</v>
      </c>
      <c r="MJ12" s="475" t="n">
        <f aca="false">SUBTOTAL(9, LV12:MB12)</f>
        <v>0</v>
      </c>
      <c r="MK12" s="433" t="n">
        <f aca="false">SUBTOTAL(9, MC12:MI12)</f>
        <v>0</v>
      </c>
      <c r="ML12" s="273" t="n">
        <f aca="false">SUM(MJ12,ML9)</f>
        <v>0</v>
      </c>
      <c r="MM12" s="273" t="n">
        <f aca="false">SUM(MK12,MM9)</f>
        <v>0</v>
      </c>
      <c r="MN12" s="885" t="n">
        <f aca="false">Посуточная!RG12</f>
        <v>0</v>
      </c>
      <c r="MO12" s="886" t="n">
        <f aca="false">Посуточная!RH12</f>
        <v>0</v>
      </c>
      <c r="MP12" s="886" t="n">
        <f aca="false">Посуточная!RI12</f>
        <v>0</v>
      </c>
      <c r="MQ12" s="886" t="n">
        <f aca="false">Посуточная!RJ12</f>
        <v>0</v>
      </c>
      <c r="MR12" s="886" t="n">
        <f aca="false">Посуточная!RK12</f>
        <v>0</v>
      </c>
      <c r="MS12" s="886" t="n">
        <f aca="false">Посуточная!RL12</f>
        <v>0</v>
      </c>
      <c r="MT12" s="886" t="n">
        <f aca="false">Посуточная!RM12</f>
        <v>0</v>
      </c>
      <c r="MU12" s="470" t="n">
        <f aca="false">Посуточная!RU12</f>
        <v>0</v>
      </c>
      <c r="MV12" s="470" t="n">
        <f aca="false">Посуточная!RV12</f>
        <v>0</v>
      </c>
      <c r="MW12" s="470" t="n">
        <f aca="false">Посуточная!RW12</f>
        <v>0</v>
      </c>
      <c r="MX12" s="470" t="n">
        <f aca="false">Посуточная!RX12</f>
        <v>0</v>
      </c>
      <c r="MY12" s="470" t="n">
        <f aca="false">Посуточная!RY12</f>
        <v>0</v>
      </c>
      <c r="MZ12" s="470" t="n">
        <f aca="false">Посуточная!RZ12</f>
        <v>0</v>
      </c>
      <c r="NA12" s="470" t="n">
        <f aca="false">Посуточная!SA12</f>
        <v>0</v>
      </c>
      <c r="NB12" s="475" t="n">
        <f aca="false">SUBTOTAL(9, MN12:MT12)</f>
        <v>0</v>
      </c>
      <c r="NC12" s="433" t="n">
        <f aca="false">SUBTOTAL(9, MU12:NA12)</f>
        <v>0</v>
      </c>
      <c r="ND12" s="273" t="n">
        <f aca="false">SUM(NB12,ND9)</f>
        <v>0</v>
      </c>
      <c r="NE12" s="273" t="n">
        <f aca="false">SUM(NC12,NE9)</f>
        <v>0</v>
      </c>
      <c r="NF12" s="437" t="n">
        <f aca="false">SUMIF(IG6:NE6,"итого гр.",IG12:NE12)</f>
        <v>71.1751111111</v>
      </c>
      <c r="NG12" s="433" t="n">
        <f aca="false">SUMIF(IG6:NE6,"итого фк.",IG12:NE12)</f>
        <v>95.347</v>
      </c>
      <c r="NH12" s="273" t="n">
        <f aca="false">SUM(NF12,NH9)</f>
        <v>71.1751111111</v>
      </c>
      <c r="NI12" s="273" t="n">
        <f aca="false">SUM(NG12,NI9)</f>
        <v>95.347</v>
      </c>
      <c r="NJ12" s="438" t="n">
        <f aca="false">NH12</f>
        <v>71.1751111111</v>
      </c>
      <c r="NK12" s="439" t="n">
        <f aca="false">NI12</f>
        <v>95.347</v>
      </c>
      <c r="NM12" s="278"/>
      <c r="NN12" s="885" t="n">
        <f aca="false">Посуточная!SU12</f>
        <v>0</v>
      </c>
      <c r="NO12" s="886" t="n">
        <f aca="false">Посуточная!SV12</f>
        <v>0</v>
      </c>
      <c r="NP12" s="886" t="n">
        <f aca="false">Посуточная!SW12</f>
        <v>0</v>
      </c>
      <c r="NQ12" s="886" t="n">
        <f aca="false">Посуточная!SX12</f>
        <v>0</v>
      </c>
      <c r="NR12" s="470" t="n">
        <f aca="false">Посуточная!TC12</f>
        <v>0</v>
      </c>
      <c r="NS12" s="470" t="n">
        <f aca="false">Посуточная!TD12</f>
        <v>0</v>
      </c>
      <c r="NT12" s="470" t="n">
        <f aca="false">Посуточная!TE12</f>
        <v>0</v>
      </c>
      <c r="NU12" s="470" t="n">
        <f aca="false">Посуточная!TF12</f>
        <v>0</v>
      </c>
      <c r="NV12" s="475" t="n">
        <f aca="false">SUBTOTAL(9, NN12:NQ12)</f>
        <v>0</v>
      </c>
      <c r="NW12" s="433" t="n">
        <f aca="false">SUBTOTAL(9, NR12:NU12)</f>
        <v>0</v>
      </c>
      <c r="NX12" s="456" t="n">
        <f aca="false">NX9+NV12</f>
        <v>0</v>
      </c>
      <c r="NY12" s="456" t="n">
        <f aca="false">NY9+NW12</f>
        <v>0</v>
      </c>
      <c r="NZ12" s="437" t="n">
        <f aca="false">Посуточная!TO12-Посуточная_НГДП!IP12</f>
        <v>0</v>
      </c>
      <c r="OA12" s="475" t="n">
        <f aca="false">Посуточная!TP12-Посуточная_НГДП!IQ12</f>
        <v>0</v>
      </c>
      <c r="OB12" s="291" t="n">
        <f aca="false">Посуточная!TQ12-Посуточная_НГДП!IR12</f>
        <v>0</v>
      </c>
      <c r="OC12" s="291" t="n">
        <f aca="false">Посуточная!TR12-Посуточная_НГДП!IS12</f>
        <v>0</v>
      </c>
      <c r="OD12" s="475" t="n">
        <f aca="false">Посуточная!TS12-Посуточная_НГДП!IT12</f>
        <v>9.47230349935077</v>
      </c>
      <c r="OE12" s="475" t="n">
        <f aca="false">Посуточная!TT12-Посуточная_НГДП!IU12</f>
        <v>0</v>
      </c>
      <c r="OF12" s="291" t="n">
        <f aca="false">Посуточная!TU12-Посуточная_НГДП!IV12</f>
        <v>0</v>
      </c>
      <c r="OG12" s="291" t="n">
        <f aca="false">Посуточная!TV12-Посуточная_НГДП!IW12</f>
        <v>0</v>
      </c>
      <c r="OH12" s="475" t="n">
        <f aca="false">Посуточная!TW12-Посуточная_НГДП!IX12</f>
        <v>0</v>
      </c>
      <c r="OI12" s="475" t="n">
        <f aca="false">Посуточная!TX12-Посуточная_НГДП!IY12</f>
        <v>0</v>
      </c>
      <c r="OJ12" s="291" t="n">
        <f aca="false">Посуточная!TY12-Посуточная_НГДП!IZ12</f>
        <v>0</v>
      </c>
      <c r="OK12" s="291" t="n">
        <f aca="false">Посуточная!TZ12-Посуточная_НГДП!JA12</f>
        <v>0</v>
      </c>
      <c r="OL12" s="475" t="n">
        <f aca="false">Посуточная!UA12-Посуточная_НГДП!JB12</f>
        <v>0</v>
      </c>
      <c r="OM12" s="475" t="n">
        <f aca="false">Посуточная!UB12-Посуточная_НГДП!JC12</f>
        <v>0</v>
      </c>
      <c r="ON12" s="291" t="n">
        <f aca="false">OL12</f>
        <v>0</v>
      </c>
      <c r="OO12" s="291" t="n">
        <f aca="false">OM12</f>
        <v>0</v>
      </c>
      <c r="OP12" s="476" t="n">
        <f aca="false">SUMIF(NZ6:OO6,"итого гр.",NZ12:OO12)</f>
        <v>9.47230349935077</v>
      </c>
      <c r="OQ12" s="439" t="n">
        <f aca="false">SUMIF($NZ$6:$OO$6,"итого фк.",NZ12:OO12)</f>
        <v>0</v>
      </c>
      <c r="OR12" s="373" t="n">
        <f aca="false">OP12</f>
        <v>9.47230349935077</v>
      </c>
      <c r="OS12" s="273" t="n">
        <f aca="false">OQ12</f>
        <v>0</v>
      </c>
      <c r="OT12" s="438" t="n">
        <f aca="false">Посуточная!UI12-Посуточная_НГДП!JJ12</f>
        <v>0</v>
      </c>
      <c r="OU12" s="439" t="n">
        <f aca="false">Посуточная!UJ12-Посуточная_НГДП!JK12</f>
        <v>-46</v>
      </c>
      <c r="OX12" s="438" t="n">
        <f aca="false">$OX$9+OX9</f>
        <v>77.88</v>
      </c>
      <c r="OY12" s="439" t="n">
        <f aca="false">$OY$9+OY9</f>
        <v>77.88</v>
      </c>
      <c r="OZ12" s="273" t="n">
        <f aca="false">OX12</f>
        <v>77.88</v>
      </c>
      <c r="PA12" s="273" t="n">
        <f aca="false">OY12</f>
        <v>77.88</v>
      </c>
      <c r="PB12" s="437"/>
      <c r="PC12" s="433"/>
      <c r="PD12" s="273" t="n">
        <f aca="false">SUM(PB12,PD9)</f>
        <v>0</v>
      </c>
      <c r="PE12" s="273" t="n">
        <f aca="false">SUM(PC12,PE9)</f>
        <v>0</v>
      </c>
      <c r="PF12" s="438" t="n">
        <f aca="false">SUM(NJ12,OP12,OT12,OX12,PB12,NX12)</f>
        <v>158.527414610451</v>
      </c>
      <c r="PG12" s="439" t="n">
        <f aca="false">SUM(NK12,OQ12,OU12,OY12,PC12,NY12)</f>
        <v>127.227</v>
      </c>
      <c r="PH12" s="273" t="n">
        <f aca="false">SUM(NL12,OR12,OV12,OZ12,PD12)</f>
        <v>87.3523034993508</v>
      </c>
      <c r="PI12" s="273" t="n">
        <f aca="false">SUM(NM12,OS12,OW12,PA12,PE12)</f>
        <v>77.88</v>
      </c>
      <c r="PJ12" s="476"/>
      <c r="PK12" s="476"/>
      <c r="PL12" s="273" t="n">
        <f aca="false">PJ12</f>
        <v>0</v>
      </c>
      <c r="PM12" s="273" t="n">
        <f aca="false">PK12</f>
        <v>0</v>
      </c>
      <c r="PN12" s="476"/>
      <c r="PO12" s="476"/>
      <c r="PP12" s="273" t="n">
        <f aca="false">PN12</f>
        <v>0</v>
      </c>
      <c r="PR12" s="479" t="n">
        <f aca="false">Посуточная!VG12-Посуточная_НГДП!KH12</f>
        <v>23797.9175853895</v>
      </c>
      <c r="PS12" s="480" t="n">
        <f aca="false">IF(A10&lt;=QH$4,VLOOKUP(A10,$QH$6:$QM$37,2,FALSE()),SUM($QI$4,IF12,-PG12)-SUM($QM$4,-$QK$4))-QA12</f>
        <v>23891.96</v>
      </c>
      <c r="PT12" s="479"/>
      <c r="PU12" s="480"/>
      <c r="PV12" s="479"/>
      <c r="PW12" s="480"/>
      <c r="PX12" s="481"/>
      <c r="PY12" s="479" t="n">
        <f aca="false">Посуточная!VN12-Посуточная_НГДП!KO12</f>
        <v>619.452260298039</v>
      </c>
      <c r="PZ12" s="482" t="n">
        <f aca="false">IF(A10&lt;=QH$4,VLOOKUP(A10,$QD$6:$QE$37,2,FALSE()),SUM($PZ$2,-HP12,KM12,-QA12))</f>
        <v>576.718</v>
      </c>
      <c r="QA12" s="378"/>
      <c r="QB12" s="278" t="n">
        <f aca="false">PS12-PR12</f>
        <v>94.042414610456</v>
      </c>
      <c r="QD12" s="379" t="n">
        <v>6</v>
      </c>
      <c r="QE12" s="127" t="n">
        <f aca="false">Посуточная!VT12-Посуточная_НГДП!KU12</f>
        <v>713.744</v>
      </c>
      <c r="QF12" s="127"/>
      <c r="QH12" s="273" t="n">
        <v>6</v>
      </c>
      <c r="QI12" s="127" t="n">
        <f aca="false">Посуточная!VX12-Посуточная_НГДП!KY12</f>
        <v>23608.705</v>
      </c>
      <c r="QK12" s="380" t="n">
        <f aca="false">PG24</f>
        <v>477.55</v>
      </c>
      <c r="QL12" s="380"/>
      <c r="QM12" s="380" t="n">
        <f aca="false">IF24</f>
        <v>307.559</v>
      </c>
      <c r="QQ12" s="127" t="n">
        <f aca="false">IF(V12="",0,V12+QQ9)</f>
        <v>0</v>
      </c>
      <c r="QR12" s="127" t="n">
        <f aca="false">IF(W12="",0,W12+QR9)</f>
        <v>0</v>
      </c>
      <c r="QS12" s="127" t="n">
        <f aca="false">IF(AN12="",0,AN12+QS9)</f>
        <v>0</v>
      </c>
      <c r="QT12" s="127" t="n">
        <f aca="false">IF(AO12="",0,AO12+QT9)</f>
        <v>21</v>
      </c>
      <c r="QU12" s="127" t="n">
        <f aca="false">IF(AZ12="",0,AZ12+QU9)</f>
        <v>0</v>
      </c>
      <c r="QV12" s="127" t="n">
        <f aca="false">IF(BA12="",0,BA12+QV9)</f>
        <v>0</v>
      </c>
      <c r="QW12" s="127" t="n">
        <f aca="false">IF(BL12="",0,BL12+QW9)</f>
        <v>0</v>
      </c>
      <c r="QX12" s="127" t="n">
        <f aca="false">IF(BM12="",0,BM12+QX9)</f>
        <v>0</v>
      </c>
      <c r="QY12" s="127" t="n">
        <f aca="false">IF(CF12="",0,CF12+QY9)</f>
        <v>0</v>
      </c>
      <c r="QZ12" s="127" t="n">
        <f aca="false">IF(CG12="",0,CG12+QZ9)</f>
        <v>0</v>
      </c>
      <c r="RA12" s="127" t="n">
        <f aca="false">IF(CX12="",0,CX12+RA9)</f>
        <v>0</v>
      </c>
      <c r="RB12" s="127" t="n">
        <f aca="false">IF(CY12="",0,CY12+RB9)</f>
        <v>0</v>
      </c>
      <c r="RC12" s="127" t="n">
        <f aca="false">IF(FO12="",0,FO12+RC9)</f>
        <v>0</v>
      </c>
      <c r="RD12" s="127" t="n">
        <f aca="false">IF(FP12="",0,FP12+RD9)</f>
        <v>0</v>
      </c>
      <c r="RE12" s="127" t="n">
        <f aca="false">IF(FC12="",0,FC12+RE9)</f>
        <v>0</v>
      </c>
      <c r="RF12" s="127" t="n">
        <f aca="false">IF(FD12="",0,FD12+RF9)</f>
        <v>4.773</v>
      </c>
      <c r="RG12" s="127" t="n">
        <f aca="false">IF(ND12="",0,ND12+RG9)</f>
        <v>0</v>
      </c>
      <c r="RH12" s="127" t="n">
        <f aca="false">IF(NE12="",0,NE12+RH9)</f>
        <v>0</v>
      </c>
      <c r="RI12" s="127" t="n">
        <f aca="false">IF(OX12="",0,OX12)</f>
        <v>77.88</v>
      </c>
      <c r="RJ12" s="127" t="n">
        <f aca="false">IF(OY12="",0,OY12)</f>
        <v>77.88</v>
      </c>
      <c r="RK12" s="127" t="n">
        <f aca="false">IF(IA12="",0,IA12+RK9)</f>
        <v>0</v>
      </c>
      <c r="RL12" s="127" t="n">
        <f aca="false">IF(IB12="",0,IB12+RL9)</f>
        <v>478</v>
      </c>
      <c r="RM12" s="127" t="n">
        <f aca="false">IF(OT12="",0,OT12+RM9)</f>
        <v>0</v>
      </c>
      <c r="RN12" s="127" t="n">
        <f aca="false">IF(OU12="",0,OU12+RN9)</f>
        <v>-139</v>
      </c>
      <c r="RO12" s="127" t="n">
        <f aca="false">IF(PY12="",0,PY12+RO9)</f>
        <v>1173.22940948498</v>
      </c>
      <c r="RP12" s="127" t="n">
        <f aca="false">IF(PZ12="",0,PZ12+RP9)</f>
        <v>1094.616</v>
      </c>
      <c r="RQ12" s="127" t="n">
        <f aca="false">IFERROR(RO12/$A10,0)</f>
        <v>586.614704742489</v>
      </c>
      <c r="RR12" s="127" t="n">
        <f aca="false">IFERROR(RP12/$A10,0)</f>
        <v>547.308</v>
      </c>
      <c r="RS12" s="127" t="n">
        <f aca="false">IF(PD12="",0,PD12+RS9)</f>
        <v>0</v>
      </c>
      <c r="RT12" s="127" t="n">
        <f aca="false">IF(PE12="",0,PE12+RT9)</f>
        <v>0</v>
      </c>
      <c r="RU12" s="127" t="n">
        <f aca="false">IF(QQ12&gt;0,0,T12+RU9)</f>
        <v>0</v>
      </c>
      <c r="RV12" s="127" t="n">
        <f aca="false">IF(QR12&gt;0,0,U12+RV9)</f>
        <v>0</v>
      </c>
      <c r="RW12" s="127" t="n">
        <f aca="false">IF(QS12&gt;0,0,AL12+RW9)</f>
        <v>0</v>
      </c>
      <c r="RX12" s="127" t="n">
        <f aca="false">IF(QT12&gt;0,0,AM12+RX9)</f>
        <v>0</v>
      </c>
      <c r="RY12" s="127" t="n">
        <f aca="false">IF(QU12&gt;0,0,AX12+RY9)</f>
        <v>0</v>
      </c>
      <c r="RZ12" s="127" t="n">
        <f aca="false">IF(QV12&gt;0,0,AY12+RZ9)</f>
        <v>0</v>
      </c>
      <c r="SA12" s="127" t="n">
        <f aca="false">IF(QW12&gt;0,0,BJ12+SA9)</f>
        <v>0</v>
      </c>
      <c r="SB12" s="127" t="n">
        <f aca="false">IF(QX12&gt;0,0,BK12+SB9)</f>
        <v>0</v>
      </c>
      <c r="SC12" s="127" t="n">
        <f aca="false">IF(QY12&gt;0,0,CD12+SC9)</f>
        <v>0</v>
      </c>
      <c r="SD12" s="127" t="n">
        <f aca="false">IF(QZ12&gt;0,0,CE12+SD9)</f>
        <v>0</v>
      </c>
      <c r="SE12" s="127" t="n">
        <f aca="false">IF(RA12&gt;0,0,CV12+SE9)</f>
        <v>0</v>
      </c>
      <c r="SF12" s="127" t="n">
        <f aca="false">IF(RB12&gt;0,0,CW12+SF9)</f>
        <v>0</v>
      </c>
      <c r="SG12" s="127" t="n">
        <f aca="false">IF(RC12&gt;0,0,FM12+SG9)</f>
        <v>0</v>
      </c>
      <c r="SH12" s="127" t="n">
        <f aca="false">IF(RD12&gt;0,0,FN12+SH9)</f>
        <v>0</v>
      </c>
      <c r="SI12" s="127" t="n">
        <f aca="false">IF(RE12&gt;0,0,FA12+SI9)</f>
        <v>0</v>
      </c>
      <c r="SJ12" s="127" t="n">
        <f aca="false">IFERROR(IF(RF12&gt;0,0,FB12+SJ9),0)</f>
        <v>0</v>
      </c>
      <c r="SK12" s="127" t="n">
        <f aca="false">IF(RG12&gt;0,0,NB12+SK9)</f>
        <v>0</v>
      </c>
      <c r="SL12" s="127" t="n">
        <f aca="false">IFERROR(IF(RH12&gt;0,0,NC12+SL9),0)</f>
        <v>0</v>
      </c>
      <c r="SM12" s="127"/>
      <c r="SN12" s="127"/>
      <c r="SO12" s="127"/>
    </row>
    <row r="13" customFormat="false" ht="15" hidden="false" customHeight="false" outlineLevel="0" collapsed="false">
      <c r="A13" s="741" t="n">
        <v>3</v>
      </c>
      <c r="B13" s="891" t="n">
        <f aca="false">Посуточная!B13</f>
        <v>0</v>
      </c>
      <c r="C13" s="892" t="n">
        <f aca="false">Посуточная!C13</f>
        <v>0</v>
      </c>
      <c r="D13" s="892" t="n">
        <f aca="false">Посуточная!D13</f>
        <v>0</v>
      </c>
      <c r="E13" s="892" t="n">
        <f aca="false">Посуточная!E13</f>
        <v>0</v>
      </c>
      <c r="F13" s="892" t="n">
        <f aca="false">Посуточная!F13</f>
        <v>0</v>
      </c>
      <c r="G13" s="892" t="n">
        <f aca="false">Посуточная!G13</f>
        <v>0</v>
      </c>
      <c r="H13" s="892" t="n">
        <f aca="false">Посуточная!H13</f>
        <v>0</v>
      </c>
      <c r="I13" s="892" t="n">
        <f aca="false">Посуточная!I13</f>
        <v>0</v>
      </c>
      <c r="J13" s="491" t="n">
        <f aca="false">Посуточная!Q13</f>
        <v>0</v>
      </c>
      <c r="K13" s="491" t="n">
        <f aca="false">Посуточная!R13</f>
        <v>0</v>
      </c>
      <c r="L13" s="491" t="n">
        <f aca="false">Посуточная!S13</f>
        <v>0</v>
      </c>
      <c r="M13" s="491" t="n">
        <f aca="false">Посуточная!T13</f>
        <v>0</v>
      </c>
      <c r="N13" s="491" t="n">
        <f aca="false">Посуточная!U13</f>
        <v>0</v>
      </c>
      <c r="O13" s="491" t="n">
        <f aca="false">Посуточная!V13</f>
        <v>0</v>
      </c>
      <c r="P13" s="491" t="n">
        <f aca="false">Посуточная!W13</f>
        <v>0</v>
      </c>
      <c r="Q13" s="491" t="n">
        <f aca="false">Посуточная!X13</f>
        <v>0</v>
      </c>
      <c r="R13" s="491" t="n">
        <f aca="false">Посуточная!Y13</f>
        <v>0</v>
      </c>
      <c r="S13" s="491" t="n">
        <f aca="false">Посуточная!Z13</f>
        <v>0</v>
      </c>
      <c r="T13" s="539"/>
      <c r="U13" s="497"/>
      <c r="X13" s="863" t="n">
        <f aca="false">Посуточная!AL13</f>
        <v>0</v>
      </c>
      <c r="Y13" s="864" t="n">
        <f aca="false">Посуточная!AM13</f>
        <v>0</v>
      </c>
      <c r="Z13" s="864" t="n">
        <f aca="false">Посуточная!AN13</f>
        <v>0</v>
      </c>
      <c r="AA13" s="864" t="n">
        <f aca="false">Посуточная!AO13</f>
        <v>0</v>
      </c>
      <c r="AB13" s="864" t="n">
        <f aca="false">Посуточная!AP13</f>
        <v>0</v>
      </c>
      <c r="AC13" s="864" t="n">
        <f aca="false">Посуточная!AQ13</f>
        <v>0</v>
      </c>
      <c r="AD13" s="864" t="n">
        <f aca="false">Посуточная!AR13</f>
        <v>0</v>
      </c>
      <c r="AE13" s="322" t="str">
        <f aca="false">Посуточная!AZ13</f>
        <v>Вынгапуровское</v>
      </c>
      <c r="AF13" s="322" t="n">
        <f aca="false">Посуточная!BA13</f>
        <v>0</v>
      </c>
      <c r="AG13" s="322" t="n">
        <f aca="false">Посуточная!BB13</f>
        <v>0</v>
      </c>
      <c r="AH13" s="322" t="n">
        <f aca="false">Посуточная!BC13</f>
        <v>0</v>
      </c>
      <c r="AI13" s="322" t="n">
        <f aca="false">Посуточная!BD13</f>
        <v>0</v>
      </c>
      <c r="AJ13" s="322" t="n">
        <f aca="false">Посуточная!BE13</f>
        <v>0</v>
      </c>
      <c r="AK13" s="322" t="n">
        <f aca="false">Посуточная!BF13</f>
        <v>0</v>
      </c>
      <c r="AL13" s="539"/>
      <c r="AM13" s="497"/>
      <c r="AP13" s="863" t="n">
        <f aca="false">Посуточная!BR13</f>
        <v>0</v>
      </c>
      <c r="AQ13" s="864" t="n">
        <f aca="false">Посуточная!BS13</f>
        <v>0</v>
      </c>
      <c r="AR13" s="864" t="n">
        <f aca="false">Посуточная!BT13</f>
        <v>0</v>
      </c>
      <c r="AS13" s="864" t="n">
        <f aca="false">Посуточная!BU13</f>
        <v>0</v>
      </c>
      <c r="AT13" s="322" t="n">
        <f aca="false">Посуточная!BZ13</f>
        <v>0</v>
      </c>
      <c r="AU13" s="322" t="n">
        <f aca="false">Посуточная!CA13</f>
        <v>0</v>
      </c>
      <c r="AV13" s="322" t="n">
        <f aca="false">Посуточная!CB13</f>
        <v>0</v>
      </c>
      <c r="AW13" s="322" t="n">
        <f aca="false">Посуточная!CC13</f>
        <v>0</v>
      </c>
      <c r="AX13" s="539"/>
      <c r="AY13" s="497"/>
      <c r="BB13" s="863" t="n">
        <f aca="false">Посуточная!CL13</f>
        <v>0</v>
      </c>
      <c r="BC13" s="864" t="n">
        <f aca="false">Посуточная!CM13</f>
        <v>0</v>
      </c>
      <c r="BD13" s="864" t="n">
        <f aca="false">Посуточная!CN13</f>
        <v>0</v>
      </c>
      <c r="BE13" s="864" t="n">
        <f aca="false">Посуточная!CO13</f>
        <v>0</v>
      </c>
      <c r="BF13" s="322" t="n">
        <f aca="false">Посуточная!CT13</f>
        <v>0</v>
      </c>
      <c r="BG13" s="322" t="n">
        <f aca="false">Посуточная!CU13</f>
        <v>0</v>
      </c>
      <c r="BH13" s="322" t="n">
        <f aca="false">Посуточная!CV13</f>
        <v>0</v>
      </c>
      <c r="BI13" s="322" t="n">
        <f aca="false">Посуточная!CW13</f>
        <v>0</v>
      </c>
      <c r="BJ13" s="539"/>
      <c r="BK13" s="497"/>
      <c r="BN13" s="502"/>
      <c r="BO13" s="497"/>
      <c r="BR13" s="503"/>
      <c r="BS13" s="504"/>
      <c r="BV13" s="381" t="n">
        <f aca="false">Посуточная!DN13</f>
        <v>0</v>
      </c>
      <c r="BW13" s="382" t="n">
        <f aca="false">Посуточная!DO13</f>
        <v>0</v>
      </c>
      <c r="BX13" s="382" t="n">
        <f aca="false">Посуточная!DP13</f>
        <v>0</v>
      </c>
      <c r="BY13" s="382" t="n">
        <f aca="false">Посуточная!DQ13</f>
        <v>0</v>
      </c>
      <c r="BZ13" s="322" t="n">
        <f aca="false">Посуточная!DV13</f>
        <v>0</v>
      </c>
      <c r="CA13" s="322" t="n">
        <f aca="false">Посуточная!DW13</f>
        <v>0</v>
      </c>
      <c r="CB13" s="322" t="n">
        <f aca="false">Посуточная!DX13</f>
        <v>0</v>
      </c>
      <c r="CC13" s="322" t="n">
        <f aca="false">Посуточная!DY13</f>
        <v>0</v>
      </c>
      <c r="CD13" s="539"/>
      <c r="CE13" s="497"/>
      <c r="CH13" s="893" t="str">
        <f aca="false">Посуточная!EH13</f>
        <v>Вынгаях</v>
      </c>
      <c r="CI13" s="894" t="n">
        <f aca="false">Посуточная!EI13</f>
        <v>0</v>
      </c>
      <c r="CJ13" s="894" t="n">
        <f aca="false">Посуточная!EJ13</f>
        <v>0</v>
      </c>
      <c r="CK13" s="894" t="n">
        <f aca="false">Посуточная!EK13</f>
        <v>0</v>
      </c>
      <c r="CL13" s="894" t="n">
        <f aca="false">Посуточная!EL13</f>
        <v>0</v>
      </c>
      <c r="CM13" s="894" t="n">
        <f aca="false">Посуточная!EM13</f>
        <v>0</v>
      </c>
      <c r="CN13" s="894" t="n">
        <f aca="false">Посуточная!EN13</f>
        <v>0</v>
      </c>
      <c r="CO13" s="491" t="n">
        <f aca="false">Посуточная!ES13</f>
        <v>0</v>
      </c>
      <c r="CP13" s="491" t="n">
        <f aca="false">Посуточная!ET13</f>
        <v>0</v>
      </c>
      <c r="CQ13" s="491" t="n">
        <f aca="false">Посуточная!EU13</f>
        <v>0</v>
      </c>
      <c r="CR13" s="491" t="n">
        <f aca="false">Посуточная!EV13</f>
        <v>0</v>
      </c>
      <c r="CS13" s="491" t="n">
        <f aca="false">Посуточная!EW13</f>
        <v>0</v>
      </c>
      <c r="CT13" s="491" t="n">
        <f aca="false">Посуточная!EX13</f>
        <v>0</v>
      </c>
      <c r="CU13" s="491" t="n">
        <f aca="false">Посуточная!EY13</f>
        <v>0</v>
      </c>
      <c r="CV13" s="539"/>
      <c r="CW13" s="497"/>
      <c r="CZ13" s="863" t="n">
        <f aca="false">Посуточная!FH13</f>
        <v>0</v>
      </c>
      <c r="DA13" s="864" t="n">
        <f aca="false">Посуточная!FI13</f>
        <v>0</v>
      </c>
      <c r="DB13" s="864" t="n">
        <f aca="false">Посуточная!FJ13</f>
        <v>0</v>
      </c>
      <c r="DC13" s="864" t="n">
        <f aca="false">Посуточная!FK13</f>
        <v>0</v>
      </c>
      <c r="DD13" s="864" t="n">
        <f aca="false">Посуточная!FL13</f>
        <v>0</v>
      </c>
      <c r="DE13" s="864" t="n">
        <f aca="false">Посуточная!FM13</f>
        <v>0</v>
      </c>
      <c r="DF13" s="864" t="n">
        <f aca="false">Посуточная!FN13</f>
        <v>0</v>
      </c>
      <c r="DG13" s="864" t="n">
        <f aca="false">Посуточная!FO13</f>
        <v>0</v>
      </c>
      <c r="DH13" s="864" t="n">
        <f aca="false">Посуточная!FP13</f>
        <v>0</v>
      </c>
      <c r="DI13" s="864" t="n">
        <f aca="false">Посуточная!FQ13</f>
        <v>0</v>
      </c>
      <c r="DJ13" s="864" t="n">
        <f aca="false">Посуточная!FR13</f>
        <v>0</v>
      </c>
      <c r="DK13" s="864" t="n">
        <f aca="false">Посуточная!FS13</f>
        <v>0</v>
      </c>
      <c r="DL13" s="864" t="n">
        <f aca="false">Посуточная!FT13</f>
        <v>0</v>
      </c>
      <c r="DM13" s="864" t="n">
        <f aca="false">Посуточная!FU13</f>
        <v>0</v>
      </c>
      <c r="DN13" s="864" t="n">
        <f aca="false">Посуточная!FV13</f>
        <v>0</v>
      </c>
      <c r="DO13" s="864" t="n">
        <f aca="false">Посуточная!FW13</f>
        <v>0</v>
      </c>
      <c r="DP13" s="864" t="n">
        <f aca="false">Посуточная!FX13</f>
        <v>0</v>
      </c>
      <c r="DQ13" s="864" t="n">
        <f aca="false">Посуточная!FY13</f>
        <v>0</v>
      </c>
      <c r="DR13" s="864" t="n">
        <f aca="false">Посуточная!FZ13</f>
        <v>0</v>
      </c>
      <c r="DS13" s="864" t="n">
        <f aca="false">Посуточная!GA13</f>
        <v>0</v>
      </c>
      <c r="DT13" s="864" t="n">
        <f aca="false">Посуточная!GB13</f>
        <v>0</v>
      </c>
      <c r="DU13" s="864" t="n">
        <f aca="false">Посуточная!GC13</f>
        <v>0</v>
      </c>
      <c r="DV13" s="864" t="n">
        <f aca="false">Посуточная!GD13</f>
        <v>0</v>
      </c>
      <c r="DW13" s="864" t="n">
        <f aca="false">Посуточная!GE13</f>
        <v>0</v>
      </c>
      <c r="DX13" s="864" t="n">
        <f aca="false">Посуточная!GF13</f>
        <v>0</v>
      </c>
      <c r="DY13" s="864" t="n">
        <f aca="false">Посуточная!GG13</f>
        <v>0</v>
      </c>
      <c r="DZ13" s="864" t="n">
        <f aca="false">Посуточная!GH13</f>
        <v>0</v>
      </c>
      <c r="EA13" s="864" t="n">
        <f aca="false">Посуточная!GI13</f>
        <v>0</v>
      </c>
      <c r="EB13" s="864" t="n">
        <f aca="false">Посуточная!GJ13</f>
        <v>0</v>
      </c>
      <c r="EC13" s="864" t="n">
        <f aca="false">Посуточная!GK13</f>
        <v>0</v>
      </c>
      <c r="ED13" s="864" t="n">
        <f aca="false">Посуточная!GL13</f>
        <v>0</v>
      </c>
      <c r="EE13" s="864" t="n">
        <f aca="false">Посуточная!GM13</f>
        <v>0</v>
      </c>
      <c r="EF13" s="322" t="str">
        <f aca="false">Посуточная!GU13</f>
        <v>Вынгаяхинское</v>
      </c>
      <c r="EG13" s="322" t="n">
        <f aca="false">Посуточная!GV13</f>
        <v>0</v>
      </c>
      <c r="EH13" s="322" t="n">
        <f aca="false">Посуточная!GW13</f>
        <v>0</v>
      </c>
      <c r="EI13" s="322" t="n">
        <f aca="false">Посуточная!GX13</f>
        <v>0</v>
      </c>
      <c r="EJ13" s="322" t="n">
        <f aca="false">Посуточная!GY13</f>
        <v>0</v>
      </c>
      <c r="EK13" s="322" t="n">
        <f aca="false">Посуточная!GZ13</f>
        <v>0</v>
      </c>
      <c r="EL13" s="322" t="n">
        <f aca="false">Посуточная!HA13</f>
        <v>0</v>
      </c>
      <c r="EM13" s="322" t="n">
        <f aca="false">Посуточная!HB13</f>
        <v>0</v>
      </c>
      <c r="EN13" s="322" t="n">
        <f aca="false">Посуточная!HC13</f>
        <v>0</v>
      </c>
      <c r="EO13" s="322" t="n">
        <f aca="false">Посуточная!HD13</f>
        <v>0</v>
      </c>
      <c r="EP13" s="322" t="n">
        <f aca="false">Посуточная!HE13</f>
        <v>0</v>
      </c>
      <c r="EQ13" s="322" t="n">
        <f aca="false">Посуточная!HF13</f>
        <v>0</v>
      </c>
      <c r="ER13" s="322" t="n">
        <f aca="false">Посуточная!HG13</f>
        <v>0</v>
      </c>
      <c r="ES13" s="322" t="n">
        <f aca="false">Посуточная!HH13</f>
        <v>0</v>
      </c>
      <c r="ET13" s="322" t="n">
        <f aca="false">Посуточная!HI13</f>
        <v>0</v>
      </c>
      <c r="EU13" s="322" t="n">
        <f aca="false">Посуточная!HJ13</f>
        <v>0</v>
      </c>
      <c r="EV13" s="322" t="n">
        <f aca="false">Посуточная!HK13</f>
        <v>0</v>
      </c>
      <c r="EW13" s="322" t="n">
        <f aca="false">Посуточная!HL13</f>
        <v>0</v>
      </c>
      <c r="EX13" s="322" t="n">
        <f aca="false">Посуточная!HM13</f>
        <v>0</v>
      </c>
      <c r="EY13" s="322" t="n">
        <f aca="false">Посуточная!HN13</f>
        <v>0</v>
      </c>
      <c r="EZ13" s="322" t="n">
        <f aca="false">Посуточная!HO13</f>
        <v>0</v>
      </c>
      <c r="FA13" s="539"/>
      <c r="FB13" s="497"/>
      <c r="FE13" s="895" t="n">
        <f aca="false">Посуточная!IA13</f>
        <v>0</v>
      </c>
      <c r="FF13" s="896" t="n">
        <f aca="false">Посуточная!IB13</f>
        <v>0</v>
      </c>
      <c r="FG13" s="896" t="n">
        <f aca="false">Посуточная!IC13</f>
        <v>0</v>
      </c>
      <c r="FH13" s="892" t="n">
        <f aca="false">Посуточная!ID13</f>
        <v>0</v>
      </c>
      <c r="FI13" s="322" t="n">
        <f aca="false">Посуточная!II13</f>
        <v>0</v>
      </c>
      <c r="FJ13" s="366" t="n">
        <f aca="false">Посуточная!IJ13</f>
        <v>0</v>
      </c>
      <c r="FK13" s="897" t="n">
        <f aca="false">Посуточная!IK13</f>
        <v>0</v>
      </c>
      <c r="FL13" s="897" t="n">
        <f aca="false">Посуточная!IL13</f>
        <v>0</v>
      </c>
      <c r="FM13" s="496"/>
      <c r="FN13" s="497"/>
      <c r="FQ13" s="484"/>
      <c r="FR13" s="485"/>
      <c r="FS13" s="485"/>
      <c r="FT13" s="485"/>
      <c r="FU13" s="485"/>
      <c r="FV13" s="485"/>
      <c r="FW13" s="485"/>
      <c r="FX13" s="485"/>
      <c r="FY13" s="485"/>
      <c r="FZ13" s="485"/>
      <c r="GA13" s="485"/>
      <c r="GB13" s="485"/>
      <c r="GC13" s="485"/>
      <c r="GD13" s="485"/>
      <c r="GE13" s="485"/>
      <c r="GF13" s="322"/>
      <c r="GG13" s="322"/>
      <c r="GH13" s="322"/>
      <c r="GI13" s="322"/>
      <c r="GJ13" s="322"/>
      <c r="GK13" s="322"/>
      <c r="GL13" s="322"/>
      <c r="GM13" s="322"/>
      <c r="GN13" s="322"/>
      <c r="GO13" s="322"/>
      <c r="GP13" s="322"/>
      <c r="GQ13" s="322"/>
      <c r="GR13" s="322"/>
      <c r="GS13" s="322"/>
      <c r="GT13" s="322"/>
      <c r="GU13" s="322"/>
      <c r="GV13" s="322"/>
      <c r="GW13" s="322"/>
      <c r="GX13" s="322"/>
      <c r="GY13" s="322"/>
      <c r="GZ13" s="322"/>
      <c r="HA13" s="322"/>
      <c r="HB13" s="322"/>
      <c r="HC13" s="322"/>
      <c r="HD13" s="322"/>
      <c r="HE13" s="322"/>
      <c r="HF13" s="322"/>
      <c r="HG13" s="322"/>
      <c r="HH13" s="322"/>
      <c r="HI13" s="322"/>
      <c r="HJ13" s="322"/>
      <c r="HK13" s="322"/>
      <c r="HL13" s="322"/>
      <c r="HM13" s="539"/>
      <c r="HN13" s="497"/>
      <c r="HQ13" s="502"/>
      <c r="HR13" s="497"/>
      <c r="HU13" s="503"/>
      <c r="HV13" s="504"/>
      <c r="HY13" s="517"/>
      <c r="HZ13" s="518"/>
      <c r="IC13" s="503"/>
      <c r="ID13" s="504"/>
      <c r="IG13" s="484"/>
      <c r="IH13" s="485"/>
      <c r="II13" s="485"/>
      <c r="IJ13" s="485"/>
      <c r="IK13" s="485"/>
      <c r="IL13" s="485"/>
      <c r="IM13" s="485"/>
      <c r="IN13" s="485"/>
      <c r="IO13" s="485"/>
      <c r="IP13" s="485"/>
      <c r="IQ13" s="485"/>
      <c r="IR13" s="485"/>
      <c r="IS13" s="485"/>
      <c r="IT13" s="485"/>
      <c r="IU13" s="485"/>
      <c r="IV13" s="338"/>
      <c r="IW13" s="338"/>
      <c r="IX13" s="338"/>
      <c r="IY13" s="338"/>
      <c r="IZ13" s="338"/>
      <c r="JA13" s="338"/>
      <c r="JB13" s="338"/>
      <c r="JC13" s="338"/>
      <c r="JD13" s="338"/>
      <c r="JE13" s="338"/>
      <c r="JF13" s="338"/>
      <c r="JG13" s="338"/>
      <c r="JH13" s="338"/>
      <c r="JI13" s="338"/>
      <c r="JJ13" s="338"/>
      <c r="JK13" s="338"/>
      <c r="JL13" s="338"/>
      <c r="JM13" s="338"/>
      <c r="JN13" s="338"/>
      <c r="JO13" s="338"/>
      <c r="JP13" s="338"/>
      <c r="JQ13" s="338"/>
      <c r="JR13" s="338"/>
      <c r="JS13" s="338"/>
      <c r="JT13" s="338"/>
      <c r="JU13" s="338"/>
      <c r="JV13" s="338"/>
      <c r="JW13" s="338"/>
      <c r="JX13" s="338"/>
      <c r="JY13" s="338"/>
      <c r="JZ13" s="338"/>
      <c r="KA13" s="338"/>
      <c r="KB13" s="338"/>
      <c r="KC13" s="338"/>
      <c r="KD13" s="338"/>
      <c r="KE13" s="338"/>
      <c r="KF13" s="338"/>
      <c r="KG13" s="338"/>
      <c r="KH13" s="338"/>
      <c r="KI13" s="338"/>
      <c r="KJ13" s="539"/>
      <c r="KK13" s="497"/>
      <c r="KN13" s="898" t="n">
        <f aca="false">Посуточная!OF13</f>
        <v>0</v>
      </c>
      <c r="KO13" s="899" t="n">
        <f aca="false">Посуточная!OG13</f>
        <v>0</v>
      </c>
      <c r="KP13" s="899" t="n">
        <f aca="false">Посуточная!OH13</f>
        <v>0</v>
      </c>
      <c r="KQ13" s="899" t="n">
        <f aca="false">Посуточная!OI13</f>
        <v>0</v>
      </c>
      <c r="KR13" s="899" t="n">
        <f aca="false">Посуточная!OJ13</f>
        <v>0</v>
      </c>
      <c r="KS13" s="899" t="n">
        <f aca="false">Посуточная!OK13</f>
        <v>0</v>
      </c>
      <c r="KT13" s="899" t="n">
        <f aca="false">Посуточная!OL13</f>
        <v>0</v>
      </c>
      <c r="KU13" s="899" t="n">
        <f aca="false">Посуточная!OM13</f>
        <v>0</v>
      </c>
      <c r="KV13" s="899" t="n">
        <f aca="false">Посуточная!ON13</f>
        <v>0</v>
      </c>
      <c r="KW13" s="900" t="n">
        <f aca="false">Посуточная!OO13</f>
        <v>0</v>
      </c>
      <c r="KX13" s="897" t="n">
        <f aca="false">Посуточная!OV13</f>
        <v>0</v>
      </c>
      <c r="KY13" s="897" t="n">
        <f aca="false">Посуточная!OW13</f>
        <v>0</v>
      </c>
      <c r="KZ13" s="897" t="n">
        <f aca="false">Посуточная!OX13</f>
        <v>0</v>
      </c>
      <c r="LA13" s="897" t="n">
        <f aca="false">Посуточная!OY13</f>
        <v>0</v>
      </c>
      <c r="LB13" s="897" t="n">
        <f aca="false">Посуточная!OZ13</f>
        <v>0</v>
      </c>
      <c r="LC13" s="897" t="n">
        <f aca="false">Посуточная!PA13</f>
        <v>0</v>
      </c>
      <c r="LD13" s="897" t="n">
        <f aca="false">Посуточная!PB13</f>
        <v>0</v>
      </c>
      <c r="LE13" s="897" t="n">
        <f aca="false">Посуточная!PC13</f>
        <v>0</v>
      </c>
      <c r="LF13" s="897" t="n">
        <f aca="false">Посуточная!PD13</f>
        <v>0</v>
      </c>
      <c r="LG13" s="897" t="n">
        <f aca="false">Посуточная!PE13</f>
        <v>0</v>
      </c>
      <c r="LH13" s="897" t="n">
        <f aca="false">Посуточная!PF13</f>
        <v>0</v>
      </c>
      <c r="LI13" s="897" t="n">
        <f aca="false">Посуточная!PG13</f>
        <v>0</v>
      </c>
      <c r="LJ13" s="897" t="n">
        <f aca="false">Посуточная!PH13</f>
        <v>0</v>
      </c>
      <c r="LK13" s="897" t="n">
        <f aca="false">Посуточная!PI13</f>
        <v>0</v>
      </c>
      <c r="LL13" s="897" t="n">
        <f aca="false">Посуточная!PJ13</f>
        <v>0</v>
      </c>
      <c r="LM13" s="897" t="n">
        <f aca="false">Посуточная!PK13</f>
        <v>0</v>
      </c>
      <c r="LN13" s="897" t="n">
        <f aca="false">Посуточная!PL13</f>
        <v>0</v>
      </c>
      <c r="LO13" s="897" t="n">
        <f aca="false">Посуточная!PM13</f>
        <v>0</v>
      </c>
      <c r="LP13" s="897" t="n">
        <f aca="false">Посуточная!PN13</f>
        <v>0</v>
      </c>
      <c r="LQ13" s="897" t="n">
        <f aca="false">Посуточная!PO13</f>
        <v>0</v>
      </c>
      <c r="LR13" s="539"/>
      <c r="LS13" s="497"/>
      <c r="LV13" s="414" t="n">
        <f aca="false">Посуточная!QA13</f>
        <v>0</v>
      </c>
      <c r="LW13" s="415" t="n">
        <f aca="false">Посуточная!QB13</f>
        <v>0</v>
      </c>
      <c r="LX13" s="415" t="n">
        <f aca="false">Посуточная!QC13</f>
        <v>0</v>
      </c>
      <c r="LY13" s="415" t="n">
        <f aca="false">Посуточная!QD13</f>
        <v>0</v>
      </c>
      <c r="LZ13" s="415" t="n">
        <f aca="false">Посуточная!QE13</f>
        <v>0</v>
      </c>
      <c r="MA13" s="415" t="n">
        <f aca="false">Посуточная!QF13</f>
        <v>0</v>
      </c>
      <c r="MB13" s="415" t="n">
        <f aca="false">Посуточная!QG13</f>
        <v>0</v>
      </c>
      <c r="MC13" s="876" t="n">
        <f aca="false">Посуточная!QO13</f>
        <v>0</v>
      </c>
      <c r="MD13" s="876" t="n">
        <f aca="false">Посуточная!QP13</f>
        <v>0</v>
      </c>
      <c r="ME13" s="876" t="n">
        <f aca="false">Посуточная!QQ13</f>
        <v>0</v>
      </c>
      <c r="MF13" s="876" t="n">
        <f aca="false">Посуточная!QR13</f>
        <v>0</v>
      </c>
      <c r="MG13" s="876" t="n">
        <f aca="false">Посуточная!QS13</f>
        <v>0</v>
      </c>
      <c r="MH13" s="876" t="n">
        <f aca="false">Посуточная!QT13</f>
        <v>0</v>
      </c>
      <c r="MI13" s="876" t="n">
        <f aca="false">Посуточная!QU13</f>
        <v>0</v>
      </c>
      <c r="MJ13" s="539"/>
      <c r="MK13" s="497"/>
      <c r="MN13" s="871" t="str">
        <f aca="false">Посуточная!RG13</f>
        <v>Вынгаях</v>
      </c>
      <c r="MO13" s="872" t="n">
        <f aca="false">Посуточная!RH13</f>
        <v>0</v>
      </c>
      <c r="MP13" s="872" t="n">
        <f aca="false">Посуточная!RI13</f>
        <v>0</v>
      </c>
      <c r="MQ13" s="872" t="n">
        <f aca="false">Посуточная!RJ13</f>
        <v>0</v>
      </c>
      <c r="MR13" s="872" t="n">
        <f aca="false">Посуточная!RK13</f>
        <v>0</v>
      </c>
      <c r="MS13" s="872" t="n">
        <f aca="false">Посуточная!RL13</f>
        <v>0</v>
      </c>
      <c r="MT13" s="872" t="n">
        <f aca="false">Посуточная!RM13</f>
        <v>0</v>
      </c>
      <c r="MU13" s="366" t="n">
        <f aca="false">Посуточная!RU13</f>
        <v>0</v>
      </c>
      <c r="MV13" s="366" t="n">
        <f aca="false">Посуточная!RV13</f>
        <v>0</v>
      </c>
      <c r="MW13" s="366" t="n">
        <f aca="false">Посуточная!RW13</f>
        <v>0</v>
      </c>
      <c r="MX13" s="366" t="n">
        <f aca="false">Посуточная!RX13</f>
        <v>0</v>
      </c>
      <c r="MY13" s="366" t="n">
        <f aca="false">Посуточная!RY13</f>
        <v>0</v>
      </c>
      <c r="MZ13" s="366" t="n">
        <f aca="false">Посуточная!RZ13</f>
        <v>0</v>
      </c>
      <c r="NA13" s="366" t="n">
        <f aca="false">Посуточная!SA13</f>
        <v>0</v>
      </c>
      <c r="NB13" s="539"/>
      <c r="NC13" s="497"/>
      <c r="NF13" s="502"/>
      <c r="NG13" s="497"/>
      <c r="NJ13" s="503"/>
      <c r="NK13" s="504"/>
      <c r="NN13" s="871" t="n">
        <f aca="false">Посуточная!SU13</f>
        <v>0</v>
      </c>
      <c r="NO13" s="872" t="n">
        <f aca="false">Посуточная!SV13</f>
        <v>0</v>
      </c>
      <c r="NP13" s="872" t="n">
        <f aca="false">Посуточная!SW13</f>
        <v>0</v>
      </c>
      <c r="NQ13" s="872" t="n">
        <f aca="false">Посуточная!SX13</f>
        <v>0</v>
      </c>
      <c r="NR13" s="366" t="n">
        <f aca="false">Посуточная!TC13</f>
        <v>0</v>
      </c>
      <c r="NS13" s="366" t="n">
        <f aca="false">Посуточная!TD13</f>
        <v>0</v>
      </c>
      <c r="NT13" s="366" t="n">
        <f aca="false">Посуточная!TE13</f>
        <v>0</v>
      </c>
      <c r="NU13" s="366" t="n">
        <f aca="false">Посуточная!TF13</f>
        <v>0</v>
      </c>
      <c r="NV13" s="539"/>
      <c r="NW13" s="497"/>
      <c r="NZ13" s="502"/>
      <c r="OA13" s="539"/>
      <c r="OB13" s="291"/>
      <c r="OC13" s="291"/>
      <c r="OD13" s="539"/>
      <c r="OE13" s="539"/>
      <c r="OF13" s="291"/>
      <c r="OG13" s="291"/>
      <c r="OH13" s="539"/>
      <c r="OI13" s="539"/>
      <c r="OJ13" s="291"/>
      <c r="OK13" s="291"/>
      <c r="OL13" s="539"/>
      <c r="OM13" s="539"/>
      <c r="ON13" s="291"/>
      <c r="OO13" s="291"/>
      <c r="OP13" s="540"/>
      <c r="OQ13" s="504"/>
      <c r="OR13" s="373"/>
      <c r="OT13" s="503"/>
      <c r="OU13" s="504"/>
      <c r="OX13" s="503"/>
      <c r="OY13" s="504"/>
      <c r="PB13" s="502"/>
      <c r="PC13" s="497"/>
      <c r="PF13" s="503"/>
      <c r="PG13" s="504"/>
      <c r="PJ13" s="540"/>
      <c r="PK13" s="540"/>
      <c r="PN13" s="540"/>
      <c r="PO13" s="540"/>
      <c r="PQ13" s="374"/>
      <c r="PR13" s="541"/>
      <c r="PS13" s="542"/>
      <c r="PT13" s="541"/>
      <c r="PU13" s="542"/>
      <c r="PV13" s="335"/>
      <c r="PW13" s="542"/>
      <c r="PX13" s="543"/>
      <c r="PY13" s="541"/>
      <c r="PZ13" s="544"/>
      <c r="QA13" s="378"/>
      <c r="QD13" s="379" t="n">
        <v>7</v>
      </c>
      <c r="QE13" s="127" t="n">
        <f aca="false">Посуточная!VT13-Посуточная_НГДП!KU13</f>
        <v>740.217</v>
      </c>
      <c r="QF13" s="550"/>
      <c r="QH13" s="273" t="n">
        <v>7</v>
      </c>
      <c r="QI13" s="127" t="n">
        <f aca="false">Посуточная!VX13-Посуточная_НГДП!KY13</f>
        <v>23615</v>
      </c>
      <c r="QK13" s="380" t="n">
        <f aca="false">PG27</f>
        <v>575.377</v>
      </c>
      <c r="QL13" s="380"/>
      <c r="QM13" s="380" t="n">
        <f aca="false">IF27</f>
        <v>363.55</v>
      </c>
      <c r="QQ13" s="127" t="n">
        <f aca="false">IF(V13="",0,V13+QQ10)</f>
        <v>0</v>
      </c>
      <c r="QR13" s="127" t="n">
        <f aca="false">IF(W13="",0,W13+QR10)</f>
        <v>0</v>
      </c>
      <c r="QS13" s="127" t="n">
        <f aca="false">IF(AN13="",0,AN13+QS10)</f>
        <v>0</v>
      </c>
      <c r="QT13" s="127" t="n">
        <f aca="false">IF(AO13="",0,AO13+QT10)</f>
        <v>0</v>
      </c>
      <c r="QU13" s="127" t="n">
        <f aca="false">IF(AZ13="",0,AZ13+QU10)</f>
        <v>0</v>
      </c>
      <c r="QV13" s="127" t="n">
        <f aca="false">IF(BA13="",0,BA13+QV10)</f>
        <v>0</v>
      </c>
      <c r="QW13" s="127" t="n">
        <f aca="false">IF(BL13="",0,BL13+QW10)</f>
        <v>0</v>
      </c>
      <c r="QX13" s="127" t="n">
        <f aca="false">IF(BM13="",0,BM13+QX10)</f>
        <v>0</v>
      </c>
      <c r="QY13" s="127" t="n">
        <f aca="false">IF(CF13="",0,CF13+QY10)</f>
        <v>0</v>
      </c>
      <c r="QZ13" s="127" t="n">
        <f aca="false">IF(CG13="",0,CG13+QZ10)</f>
        <v>0</v>
      </c>
      <c r="RA13" s="127" t="n">
        <f aca="false">IF(CX13="",0,CX13+RA10)</f>
        <v>0</v>
      </c>
      <c r="RB13" s="127" t="n">
        <f aca="false">IF(CY13="",0,CY13+RB10)</f>
        <v>0</v>
      </c>
      <c r="RC13" s="127" t="n">
        <f aca="false">IF(FO13="",0,FO13+RC10)</f>
        <v>0</v>
      </c>
      <c r="RD13" s="127" t="n">
        <f aca="false">IF(FP13="",0,FP13+RD10)</f>
        <v>0</v>
      </c>
      <c r="RE13" s="127" t="n">
        <f aca="false">IF(FC13="",0,FC13+RE10)</f>
        <v>0</v>
      </c>
      <c r="RF13" s="127" t="n">
        <f aca="false">IF(FD13="",0,FD13+RF10)</f>
        <v>0</v>
      </c>
      <c r="RG13" s="127" t="n">
        <f aca="false">IF(ND13="",0,ND13+RG10)</f>
        <v>0</v>
      </c>
      <c r="RH13" s="127" t="n">
        <f aca="false">IF(NE13="",0,NE13+RH10)</f>
        <v>0</v>
      </c>
      <c r="RI13" s="127" t="n">
        <f aca="false">IF(OX13="",0,OX13)</f>
        <v>0</v>
      </c>
      <c r="RJ13" s="127" t="n">
        <f aca="false">IF(OY13="",0,OY13)</f>
        <v>0</v>
      </c>
      <c r="RK13" s="127" t="n">
        <f aca="false">IF(IA13="",0,IA13+RK10)</f>
        <v>0</v>
      </c>
      <c r="RL13" s="127" t="n">
        <f aca="false">IF(IB13="",0,IB13+RL10)</f>
        <v>0</v>
      </c>
      <c r="RM13" s="127" t="n">
        <f aca="false">IF(OT13="",0,OT13+RM10)</f>
        <v>0</v>
      </c>
      <c r="RN13" s="127" t="n">
        <f aca="false">IF(OU13="",0,OU13+RN10)</f>
        <v>0</v>
      </c>
      <c r="RO13" s="127" t="n">
        <f aca="false">IF(PY13="",0,PY13+RO10)</f>
        <v>0</v>
      </c>
      <c r="RP13" s="127" t="n">
        <f aca="false">IF(PZ13="",0,PZ13+RP10)</f>
        <v>0</v>
      </c>
      <c r="RQ13" s="127" t="n">
        <f aca="false">IFERROR(RO13/$A11,0)</f>
        <v>0</v>
      </c>
      <c r="RR13" s="127" t="n">
        <f aca="false">IFERROR(RP13/$A11,0)</f>
        <v>0</v>
      </c>
      <c r="RS13" s="127" t="n">
        <f aca="false">IF(PD13="",0,PD13+RS10)</f>
        <v>0</v>
      </c>
      <c r="RT13" s="127" t="n">
        <f aca="false">IF(PE13="",0,PE13+RT10)</f>
        <v>0</v>
      </c>
      <c r="RU13" s="127" t="n">
        <f aca="false">IF(QQ13&gt;0,0,T13+RU10)</f>
        <v>0</v>
      </c>
      <c r="RV13" s="127" t="n">
        <f aca="false">IF(QR13&gt;0,0,U13+RV10)</f>
        <v>0</v>
      </c>
      <c r="RW13" s="127" t="n">
        <f aca="false">IF(QS13&gt;0,0,AL13+RW10)</f>
        <v>0</v>
      </c>
      <c r="RX13" s="127" t="n">
        <f aca="false">IF(QT13&gt;0,0,AM13+RX10)</f>
        <v>0</v>
      </c>
      <c r="RY13" s="127" t="n">
        <f aca="false">IF(QU13&gt;0,0,AX13+RY10)</f>
        <v>0</v>
      </c>
      <c r="RZ13" s="127" t="n">
        <f aca="false">IF(QV13&gt;0,0,AY13+RZ10)</f>
        <v>0</v>
      </c>
      <c r="SA13" s="127" t="n">
        <f aca="false">IF(QW13&gt;0,0,BJ13+SA10)</f>
        <v>0</v>
      </c>
      <c r="SB13" s="127" t="n">
        <f aca="false">IF(QX13&gt;0,0,BK13+SB10)</f>
        <v>0</v>
      </c>
      <c r="SC13" s="127" t="n">
        <f aca="false">IF(QY13&gt;0,0,CD13+SC10)</f>
        <v>0</v>
      </c>
      <c r="SD13" s="127" t="n">
        <f aca="false">IF(QZ13&gt;0,0,CE13+SD10)</f>
        <v>0</v>
      </c>
      <c r="SE13" s="127" t="n">
        <f aca="false">IF(RA13&gt;0,0,CV13+SE10)</f>
        <v>0</v>
      </c>
      <c r="SF13" s="127" t="n">
        <f aca="false">IF(RB13&gt;0,0,CW13+SF10)</f>
        <v>0</v>
      </c>
      <c r="SG13" s="127" t="n">
        <f aca="false">IF(RC13&gt;0,0,FM13+SG10)</f>
        <v>0</v>
      </c>
      <c r="SH13" s="127" t="n">
        <f aca="false">IF(RD13&gt;0,0,FN13+SH10)</f>
        <v>0</v>
      </c>
      <c r="SI13" s="127" t="n">
        <f aca="false">IF(RE13&gt;0,0,FA13+SI10)</f>
        <v>0</v>
      </c>
      <c r="SJ13" s="127" t="n">
        <f aca="false">IFERROR(IF(RF13&gt;0,0,FB13+SJ10),0)</f>
        <v>0</v>
      </c>
      <c r="SK13" s="127" t="n">
        <f aca="false">IF(RG13&gt;0,0,NB13+SK10)</f>
        <v>0</v>
      </c>
      <c r="SL13" s="127" t="n">
        <f aca="false">IFERROR(IF(RH13&gt;0,0,NC13+SL10),0)</f>
        <v>0</v>
      </c>
      <c r="SM13" s="127"/>
      <c r="SN13" s="127"/>
      <c r="SO13" s="127"/>
    </row>
    <row r="14" customFormat="false" ht="15" hidden="false" customHeight="false" outlineLevel="0" collapsed="false">
      <c r="A14" s="741"/>
      <c r="B14" s="863" t="n">
        <f aca="false">Посуточная!B14</f>
        <v>0</v>
      </c>
      <c r="C14" s="864" t="n">
        <f aca="false">Посуточная!C14</f>
        <v>0</v>
      </c>
      <c r="D14" s="864" t="n">
        <f aca="false">Посуточная!D14</f>
        <v>0</v>
      </c>
      <c r="E14" s="864" t="n">
        <f aca="false">Посуточная!E14</f>
        <v>0</v>
      </c>
      <c r="F14" s="864" t="n">
        <f aca="false">Посуточная!F14</f>
        <v>0</v>
      </c>
      <c r="G14" s="864" t="n">
        <f aca="false">Посуточная!G14</f>
        <v>0</v>
      </c>
      <c r="H14" s="864" t="n">
        <f aca="false">Посуточная!H14</f>
        <v>0</v>
      </c>
      <c r="I14" s="864" t="n">
        <f aca="false">Посуточная!I14</f>
        <v>0</v>
      </c>
      <c r="J14" s="322" t="n">
        <f aca="false">Посуточная!Q14</f>
        <v>0</v>
      </c>
      <c r="K14" s="322" t="n">
        <f aca="false">Посуточная!R14</f>
        <v>0</v>
      </c>
      <c r="L14" s="322" t="n">
        <f aca="false">Посуточная!S14</f>
        <v>0</v>
      </c>
      <c r="M14" s="322" t="n">
        <f aca="false">Посуточная!T14</f>
        <v>0</v>
      </c>
      <c r="N14" s="322" t="n">
        <f aca="false">Посуточная!U14</f>
        <v>0</v>
      </c>
      <c r="O14" s="322" t="n">
        <f aca="false">Посуточная!V14</f>
        <v>0</v>
      </c>
      <c r="P14" s="322" t="n">
        <f aca="false">Посуточная!W14</f>
        <v>0</v>
      </c>
      <c r="Q14" s="322" t="n">
        <f aca="false">Посуточная!X14</f>
        <v>0</v>
      </c>
      <c r="R14" s="322" t="n">
        <f aca="false">Посуточная!Y14</f>
        <v>0</v>
      </c>
      <c r="S14" s="322" t="n">
        <f aca="false">Посуточная!Z14</f>
        <v>0</v>
      </c>
      <c r="T14" s="417" t="n">
        <f aca="false">COUNTIF(B14:I14,"&lt;&gt;0")-COUNTIF(B14:I14,"")</f>
        <v>-8</v>
      </c>
      <c r="U14" s="391" t="n">
        <f aca="false">COUNTIF(J14:S14,"&lt;&gt;0")-COUNTIF(J14:S14,"")</f>
        <v>0</v>
      </c>
      <c r="X14" s="863" t="n">
        <f aca="false">Посуточная!AL14</f>
        <v>0</v>
      </c>
      <c r="Y14" s="864" t="n">
        <f aca="false">Посуточная!AM14</f>
        <v>0</v>
      </c>
      <c r="Z14" s="864" t="n">
        <f aca="false">Посуточная!AN14</f>
        <v>0</v>
      </c>
      <c r="AA14" s="864" t="n">
        <f aca="false">Посуточная!AO14</f>
        <v>0</v>
      </c>
      <c r="AB14" s="864" t="n">
        <f aca="false">Посуточная!AP14</f>
        <v>0</v>
      </c>
      <c r="AC14" s="864" t="n">
        <f aca="false">Посуточная!AQ14</f>
        <v>0</v>
      </c>
      <c r="AD14" s="864" t="n">
        <f aca="false">Посуточная!AR14</f>
        <v>0</v>
      </c>
      <c r="AE14" s="322" t="n">
        <f aca="false">Посуточная!AZ14</f>
        <v>746</v>
      </c>
      <c r="AF14" s="322" t="n">
        <f aca="false">Посуточная!BA14</f>
        <v>0</v>
      </c>
      <c r="AG14" s="322" t="n">
        <f aca="false">Посуточная!BB14</f>
        <v>0</v>
      </c>
      <c r="AH14" s="322" t="n">
        <f aca="false">Посуточная!BC14</f>
        <v>0</v>
      </c>
      <c r="AI14" s="322" t="n">
        <f aca="false">Посуточная!BD14</f>
        <v>0</v>
      </c>
      <c r="AJ14" s="322" t="n">
        <f aca="false">Посуточная!BE14</f>
        <v>0</v>
      </c>
      <c r="AK14" s="322" t="n">
        <f aca="false">Посуточная!BF14</f>
        <v>0</v>
      </c>
      <c r="AL14" s="417" t="n">
        <f aca="false">COUNTIF(X14:AD14,"&lt;&gt;0")-COUNTIF(X14:AD14,"")</f>
        <v>-7</v>
      </c>
      <c r="AM14" s="391" t="n">
        <f aca="false">COUNTIF(AE14:AK14,"&lt;&gt;0")-COUNTIF(AE14:AK14,"")</f>
        <v>1</v>
      </c>
      <c r="AP14" s="863" t="n">
        <f aca="false">Посуточная!BR14</f>
        <v>0</v>
      </c>
      <c r="AQ14" s="864" t="n">
        <f aca="false">Посуточная!BS14</f>
        <v>0</v>
      </c>
      <c r="AR14" s="864" t="n">
        <f aca="false">Посуточная!BT14</f>
        <v>0</v>
      </c>
      <c r="AS14" s="864" t="n">
        <f aca="false">Посуточная!BU14</f>
        <v>0</v>
      </c>
      <c r="AT14" s="322" t="n">
        <f aca="false">Посуточная!BZ14</f>
        <v>0</v>
      </c>
      <c r="AU14" s="322" t="n">
        <f aca="false">Посуточная!CA14</f>
        <v>0</v>
      </c>
      <c r="AV14" s="322" t="n">
        <f aca="false">Посуточная!CB14</f>
        <v>0</v>
      </c>
      <c r="AW14" s="322" t="n">
        <f aca="false">Посуточная!CC14</f>
        <v>0</v>
      </c>
      <c r="AX14" s="417" t="n">
        <f aca="false">COUNTIF(AP14:AS14,"&lt;&gt;0")-COUNTIF(AP14:AS14,"")</f>
        <v>-4</v>
      </c>
      <c r="AY14" s="391" t="n">
        <f aca="false">COUNTIF(AT14:AW14,"&lt;&gt;0")-COUNTIF(AT14:AW14,"")</f>
        <v>0</v>
      </c>
      <c r="BB14" s="863" t="n">
        <f aca="false">Посуточная!CL14</f>
        <v>0</v>
      </c>
      <c r="BC14" s="864" t="n">
        <f aca="false">Посуточная!CM14</f>
        <v>0</v>
      </c>
      <c r="BD14" s="864" t="n">
        <f aca="false">Посуточная!CN14</f>
        <v>0</v>
      </c>
      <c r="BE14" s="864" t="n">
        <f aca="false">Посуточная!CO14</f>
        <v>0</v>
      </c>
      <c r="BF14" s="322" t="n">
        <f aca="false">Посуточная!CT14</f>
        <v>0</v>
      </c>
      <c r="BG14" s="322" t="n">
        <f aca="false">Посуточная!CU14</f>
        <v>0</v>
      </c>
      <c r="BH14" s="322" t="n">
        <f aca="false">Посуточная!CV14</f>
        <v>0</v>
      </c>
      <c r="BI14" s="322" t="n">
        <f aca="false">Посуточная!CW14</f>
        <v>0</v>
      </c>
      <c r="BJ14" s="417" t="n">
        <f aca="false">COUNTIF(BB14:BE14,"&lt;&gt;0")-COUNTIF(BB14:BE14,"")</f>
        <v>-4</v>
      </c>
      <c r="BK14" s="391" t="n">
        <f aca="false">COUNTIF(BF14:BI14,"&lt;&gt;0")-COUNTIF(BF14:BI14,"")</f>
        <v>0</v>
      </c>
      <c r="BN14" s="395" t="n">
        <f aca="false">SUMIF(B6:BM6,"итого гр.",B14:BM14)</f>
        <v>0</v>
      </c>
      <c r="BO14" s="391" t="n">
        <f aca="false">SUMIF(B6:BM6,"итого фк.",B14:BM14)</f>
        <v>1</v>
      </c>
      <c r="BR14" s="396"/>
      <c r="BS14" s="397"/>
      <c r="BV14" s="381" t="n">
        <f aca="false">Посуточная!DN14</f>
        <v>0</v>
      </c>
      <c r="BW14" s="382" t="n">
        <f aca="false">Посуточная!DO14</f>
        <v>0</v>
      </c>
      <c r="BX14" s="382" t="n">
        <f aca="false">Посуточная!DP14</f>
        <v>0</v>
      </c>
      <c r="BY14" s="382" t="n">
        <f aca="false">Посуточная!DQ14</f>
        <v>0</v>
      </c>
      <c r="BZ14" s="322" t="n">
        <f aca="false">Посуточная!DV14</f>
        <v>0</v>
      </c>
      <c r="CA14" s="322" t="n">
        <f aca="false">Посуточная!DW14</f>
        <v>0</v>
      </c>
      <c r="CB14" s="322" t="n">
        <f aca="false">Посуточная!DX14</f>
        <v>0</v>
      </c>
      <c r="CC14" s="322" t="n">
        <f aca="false">Посуточная!DY14</f>
        <v>0</v>
      </c>
      <c r="CD14" s="417" t="n">
        <f aca="false">COUNTIF(BV14:BY14,"&lt;&gt;0")-COUNTIF(BV14:BY14,"")</f>
        <v>-4</v>
      </c>
      <c r="CE14" s="391" t="n">
        <f aca="false">COUNTIF(BZ14:CC14,"&lt;&gt;0")-COUNTIF(BZ14:CC14,"")</f>
        <v>0</v>
      </c>
      <c r="CH14" s="381" t="str">
        <f aca="false">Посуточная!EH14</f>
        <v>3040</v>
      </c>
      <c r="CI14" s="382" t="n">
        <f aca="false">Посуточная!EI14</f>
        <v>0</v>
      </c>
      <c r="CJ14" s="382" t="n">
        <f aca="false">Посуточная!EJ14</f>
        <v>0</v>
      </c>
      <c r="CK14" s="382" t="n">
        <f aca="false">Посуточная!EK14</f>
        <v>0</v>
      </c>
      <c r="CL14" s="382" t="n">
        <f aca="false">Посуточная!EL14</f>
        <v>0</v>
      </c>
      <c r="CM14" s="382" t="n">
        <f aca="false">Посуточная!EM14</f>
        <v>0</v>
      </c>
      <c r="CN14" s="382" t="n">
        <f aca="false">Посуточная!EN14</f>
        <v>0</v>
      </c>
      <c r="CO14" s="322" t="n">
        <f aca="false">Посуточная!ES14</f>
        <v>0</v>
      </c>
      <c r="CP14" s="322" t="n">
        <f aca="false">Посуточная!ET14</f>
        <v>0</v>
      </c>
      <c r="CQ14" s="322" t="n">
        <f aca="false">Посуточная!EU14</f>
        <v>0</v>
      </c>
      <c r="CR14" s="322" t="n">
        <f aca="false">Посуточная!EV14</f>
        <v>0</v>
      </c>
      <c r="CS14" s="322" t="n">
        <f aca="false">Посуточная!EW14</f>
        <v>0</v>
      </c>
      <c r="CT14" s="322" t="n">
        <f aca="false">Посуточная!EX14</f>
        <v>0</v>
      </c>
      <c r="CU14" s="322" t="n">
        <f aca="false">Посуточная!EY14</f>
        <v>0</v>
      </c>
      <c r="CV14" s="417" t="n">
        <f aca="false">COUNTIF(CH14:CN14,"&lt;&gt;0")-COUNTIF(CH14:CN14,"")</f>
        <v>-5</v>
      </c>
      <c r="CW14" s="391" t="n">
        <f aca="false">COUNTIF(CO14:CU14,"&lt;&gt;0")-COUNTIF(CO14:CU14,"")</f>
        <v>0</v>
      </c>
      <c r="CZ14" s="863" t="n">
        <f aca="false">Посуточная!FH14</f>
        <v>0</v>
      </c>
      <c r="DA14" s="864" t="n">
        <f aca="false">Посуточная!FI14</f>
        <v>0</v>
      </c>
      <c r="DB14" s="864" t="n">
        <f aca="false">Посуточная!FJ14</f>
        <v>0</v>
      </c>
      <c r="DC14" s="864" t="n">
        <f aca="false">Посуточная!FK14</f>
        <v>0</v>
      </c>
      <c r="DD14" s="864" t="n">
        <f aca="false">Посуточная!FL14</f>
        <v>0</v>
      </c>
      <c r="DE14" s="864" t="n">
        <f aca="false">Посуточная!FM14</f>
        <v>0</v>
      </c>
      <c r="DF14" s="864" t="n">
        <f aca="false">Посуточная!FN14</f>
        <v>0</v>
      </c>
      <c r="DG14" s="864" t="n">
        <f aca="false">Посуточная!FO14</f>
        <v>0</v>
      </c>
      <c r="DH14" s="864" t="n">
        <f aca="false">Посуточная!FP14</f>
        <v>0</v>
      </c>
      <c r="DI14" s="864" t="n">
        <f aca="false">Посуточная!FQ14</f>
        <v>0</v>
      </c>
      <c r="DJ14" s="864" t="n">
        <f aca="false">Посуточная!FR14</f>
        <v>0</v>
      </c>
      <c r="DK14" s="864" t="n">
        <f aca="false">Посуточная!FS14</f>
        <v>0</v>
      </c>
      <c r="DL14" s="864" t="n">
        <f aca="false">Посуточная!FT14</f>
        <v>0</v>
      </c>
      <c r="DM14" s="864" t="n">
        <f aca="false">Посуточная!FU14</f>
        <v>0</v>
      </c>
      <c r="DN14" s="864" t="n">
        <f aca="false">Посуточная!FV14</f>
        <v>0</v>
      </c>
      <c r="DO14" s="864" t="n">
        <f aca="false">Посуточная!FW14</f>
        <v>0</v>
      </c>
      <c r="DP14" s="864" t="n">
        <f aca="false">Посуточная!FX14</f>
        <v>0</v>
      </c>
      <c r="DQ14" s="864" t="n">
        <f aca="false">Посуточная!FY14</f>
        <v>0</v>
      </c>
      <c r="DR14" s="864" t="n">
        <f aca="false">Посуточная!FZ14</f>
        <v>0</v>
      </c>
      <c r="DS14" s="864" t="n">
        <f aca="false">Посуточная!GA14</f>
        <v>0</v>
      </c>
      <c r="DT14" s="864" t="n">
        <f aca="false">Посуточная!GB14</f>
        <v>0</v>
      </c>
      <c r="DU14" s="864" t="n">
        <f aca="false">Посуточная!GC14</f>
        <v>0</v>
      </c>
      <c r="DV14" s="864" t="n">
        <f aca="false">Посуточная!GD14</f>
        <v>0</v>
      </c>
      <c r="DW14" s="864" t="n">
        <f aca="false">Посуточная!GE14</f>
        <v>0</v>
      </c>
      <c r="DX14" s="864" t="n">
        <f aca="false">Посуточная!GF14</f>
        <v>0</v>
      </c>
      <c r="DY14" s="864" t="n">
        <f aca="false">Посуточная!GG14</f>
        <v>0</v>
      </c>
      <c r="DZ14" s="864" t="n">
        <f aca="false">Посуточная!GH14</f>
        <v>0</v>
      </c>
      <c r="EA14" s="864" t="n">
        <f aca="false">Посуточная!GI14</f>
        <v>0</v>
      </c>
      <c r="EB14" s="864" t="n">
        <f aca="false">Посуточная!GJ14</f>
        <v>0</v>
      </c>
      <c r="EC14" s="864" t="n">
        <f aca="false">Посуточная!GK14</f>
        <v>0</v>
      </c>
      <c r="ED14" s="864" t="n">
        <f aca="false">Посуточная!GL14</f>
        <v>0</v>
      </c>
      <c r="EE14" s="864" t="n">
        <f aca="false">Посуточная!GM14</f>
        <v>0</v>
      </c>
      <c r="EF14" s="322" t="n">
        <f aca="false">Посуточная!GU14</f>
        <v>819</v>
      </c>
      <c r="EG14" s="322" t="n">
        <f aca="false">Посуточная!GV14</f>
        <v>0</v>
      </c>
      <c r="EH14" s="322" t="n">
        <f aca="false">Посуточная!GW14</f>
        <v>0</v>
      </c>
      <c r="EI14" s="322" t="n">
        <f aca="false">Посуточная!GX14</f>
        <v>0</v>
      </c>
      <c r="EJ14" s="322" t="n">
        <f aca="false">Посуточная!GY14</f>
        <v>0</v>
      </c>
      <c r="EK14" s="322" t="n">
        <f aca="false">Посуточная!GZ14</f>
        <v>0</v>
      </c>
      <c r="EL14" s="322" t="n">
        <f aca="false">Посуточная!HA14</f>
        <v>0</v>
      </c>
      <c r="EM14" s="322" t="n">
        <f aca="false">Посуточная!HB14</f>
        <v>0</v>
      </c>
      <c r="EN14" s="322" t="n">
        <f aca="false">Посуточная!HC14</f>
        <v>0</v>
      </c>
      <c r="EO14" s="322" t="n">
        <f aca="false">Посуточная!HD14</f>
        <v>0</v>
      </c>
      <c r="EP14" s="322" t="n">
        <f aca="false">Посуточная!HE14</f>
        <v>0</v>
      </c>
      <c r="EQ14" s="322" t="n">
        <f aca="false">Посуточная!HF14</f>
        <v>0</v>
      </c>
      <c r="ER14" s="322" t="n">
        <f aca="false">Посуточная!HG14</f>
        <v>0</v>
      </c>
      <c r="ES14" s="322" t="n">
        <f aca="false">Посуточная!HH14</f>
        <v>0</v>
      </c>
      <c r="ET14" s="322" t="n">
        <f aca="false">Посуточная!HI14</f>
        <v>0</v>
      </c>
      <c r="EU14" s="322" t="n">
        <f aca="false">Посуточная!HJ14</f>
        <v>0</v>
      </c>
      <c r="EV14" s="322" t="n">
        <f aca="false">Посуточная!HK14</f>
        <v>0</v>
      </c>
      <c r="EW14" s="322" t="n">
        <f aca="false">Посуточная!HL14</f>
        <v>0</v>
      </c>
      <c r="EX14" s="322" t="n">
        <f aca="false">Посуточная!HM14</f>
        <v>0</v>
      </c>
      <c r="EY14" s="322" t="n">
        <f aca="false">Посуточная!HN14</f>
        <v>0</v>
      </c>
      <c r="EZ14" s="322" t="n">
        <f aca="false">Посуточная!HO14</f>
        <v>0</v>
      </c>
      <c r="FA14" s="417" t="n">
        <f aca="false">COUNTIF(CZ14:EE14,"&lt;&gt;0")-COUNTIF(CZ14:EE14,"")</f>
        <v>-32</v>
      </c>
      <c r="FB14" s="391" t="n">
        <f aca="false">COUNTIF(EF14:EZ14,"&lt;&gt;0")-COUNTIF(EF14:EZ14,"")</f>
        <v>1</v>
      </c>
      <c r="FE14" s="869" t="n">
        <f aca="false">Посуточная!IA14</f>
        <v>0</v>
      </c>
      <c r="FF14" s="870" t="n">
        <f aca="false">Посуточная!IB14</f>
        <v>0</v>
      </c>
      <c r="FG14" s="870" t="n">
        <f aca="false">Посуточная!IC14</f>
        <v>0</v>
      </c>
      <c r="FH14" s="864" t="n">
        <f aca="false">Посуточная!ID14</f>
        <v>0</v>
      </c>
      <c r="FI14" s="322" t="n">
        <f aca="false">Посуточная!II14</f>
        <v>0</v>
      </c>
      <c r="FJ14" s="366" t="n">
        <f aca="false">Посуточная!IJ14</f>
        <v>0</v>
      </c>
      <c r="FK14" s="366" t="n">
        <f aca="false">Посуточная!IK14</f>
        <v>0</v>
      </c>
      <c r="FL14" s="366" t="n">
        <f aca="false">Посуточная!IL14</f>
        <v>0</v>
      </c>
      <c r="FM14" s="390" t="n">
        <f aca="false">COUNTIF(FE14:FH14,"&lt;&gt;0")-COUNTIF(FE14:FH14,"")</f>
        <v>-4</v>
      </c>
      <c r="FN14" s="391" t="n">
        <f aca="false">COUNTIF(FI14:FL14,"&lt;&gt;0")-COUNTIF(FI14:FL14,"")</f>
        <v>0</v>
      </c>
      <c r="FQ14" s="381"/>
      <c r="FR14" s="382"/>
      <c r="FS14" s="382"/>
      <c r="FT14" s="382"/>
      <c r="FU14" s="382"/>
      <c r="FV14" s="382"/>
      <c r="FW14" s="382"/>
      <c r="FX14" s="382"/>
      <c r="FY14" s="382"/>
      <c r="FZ14" s="382"/>
      <c r="GA14" s="382"/>
      <c r="GB14" s="382"/>
      <c r="GC14" s="382"/>
      <c r="GD14" s="382"/>
      <c r="GE14" s="382"/>
      <c r="GF14" s="322"/>
      <c r="GG14" s="322"/>
      <c r="GH14" s="322"/>
      <c r="GI14" s="322"/>
      <c r="GJ14" s="322"/>
      <c r="GK14" s="322"/>
      <c r="GL14" s="322"/>
      <c r="GM14" s="322"/>
      <c r="GN14" s="322"/>
      <c r="GO14" s="322"/>
      <c r="GP14" s="322"/>
      <c r="GQ14" s="322"/>
      <c r="GR14" s="322"/>
      <c r="GS14" s="322"/>
      <c r="GT14" s="322"/>
      <c r="GU14" s="322"/>
      <c r="GV14" s="322"/>
      <c r="GW14" s="322"/>
      <c r="GX14" s="322"/>
      <c r="GY14" s="322"/>
      <c r="GZ14" s="322"/>
      <c r="HA14" s="322"/>
      <c r="HB14" s="322"/>
      <c r="HC14" s="322"/>
      <c r="HD14" s="322"/>
      <c r="HE14" s="322"/>
      <c r="HF14" s="322"/>
      <c r="HG14" s="322"/>
      <c r="HH14" s="322"/>
      <c r="HI14" s="322"/>
      <c r="HJ14" s="322"/>
      <c r="HK14" s="322"/>
      <c r="HL14" s="322"/>
      <c r="HM14" s="417" t="n">
        <f aca="false">COUNTIF(FQ14:GE14,"&lt;&gt;0")-COUNTIF(FQ14:GE14,"")</f>
        <v>0</v>
      </c>
      <c r="HN14" s="391" t="n">
        <f aca="false">COUNTIF(GF14:HL14,"&lt;&gt;0")-COUNTIF(GF14:HL14,"")</f>
        <v>0</v>
      </c>
      <c r="HQ14" s="395" t="n">
        <f aca="false">SUMIF(BV6:HP6,"итого гр.",BV14:HP14)</f>
        <v>1</v>
      </c>
      <c r="HR14" s="391" t="n">
        <f aca="false">SUMIF(BV6:HP6,"итого фк.",BV14:HP14)</f>
        <v>1</v>
      </c>
      <c r="HU14" s="396"/>
      <c r="HV14" s="397"/>
      <c r="HY14" s="406"/>
      <c r="HZ14" s="407"/>
      <c r="IC14" s="396"/>
      <c r="ID14" s="397"/>
      <c r="IG14" s="381"/>
      <c r="IH14" s="382"/>
      <c r="II14" s="382"/>
      <c r="IJ14" s="382"/>
      <c r="IK14" s="382"/>
      <c r="IL14" s="382"/>
      <c r="IM14" s="382"/>
      <c r="IN14" s="382"/>
      <c r="IO14" s="382"/>
      <c r="IP14" s="382"/>
      <c r="IQ14" s="382"/>
      <c r="IR14" s="382"/>
      <c r="IS14" s="382"/>
      <c r="IT14" s="382"/>
      <c r="IU14" s="382"/>
      <c r="IV14" s="322"/>
      <c r="IW14" s="322"/>
      <c r="IX14" s="322"/>
      <c r="IY14" s="322"/>
      <c r="IZ14" s="322"/>
      <c r="JA14" s="322"/>
      <c r="JB14" s="322"/>
      <c r="JC14" s="322"/>
      <c r="JD14" s="322"/>
      <c r="JE14" s="322"/>
      <c r="JF14" s="322"/>
      <c r="JG14" s="322"/>
      <c r="JH14" s="322"/>
      <c r="JI14" s="322"/>
      <c r="JJ14" s="322"/>
      <c r="JK14" s="322"/>
      <c r="JL14" s="322"/>
      <c r="JM14" s="322"/>
      <c r="JN14" s="322"/>
      <c r="JO14" s="322"/>
      <c r="JP14" s="322"/>
      <c r="JQ14" s="322"/>
      <c r="JR14" s="322"/>
      <c r="JS14" s="322"/>
      <c r="JT14" s="322"/>
      <c r="JU14" s="322"/>
      <c r="JV14" s="322"/>
      <c r="JW14" s="322"/>
      <c r="JX14" s="322"/>
      <c r="JY14" s="322"/>
      <c r="JZ14" s="322"/>
      <c r="KA14" s="322"/>
      <c r="KB14" s="322"/>
      <c r="KC14" s="322"/>
      <c r="KD14" s="322"/>
      <c r="KE14" s="322"/>
      <c r="KF14" s="322"/>
      <c r="KG14" s="322"/>
      <c r="KH14" s="322"/>
      <c r="KI14" s="322"/>
      <c r="KJ14" s="417" t="n">
        <f aca="false">COUNTIF(IG14:IU14,"&lt;&gt;0")-COUNTIF(IG14:IU14,"")</f>
        <v>0</v>
      </c>
      <c r="KK14" s="391" t="n">
        <f aca="false">COUNTIF(IV14:KI14,"&lt;&gt;0")-COUNTIF(IV14:KI14,"")</f>
        <v>0</v>
      </c>
      <c r="KN14" s="871" t="n">
        <f aca="false">Посуточная!OF14</f>
        <v>0</v>
      </c>
      <c r="KO14" s="872" t="n">
        <f aca="false">Посуточная!OG14</f>
        <v>0</v>
      </c>
      <c r="KP14" s="872" t="n">
        <f aca="false">Посуточная!OH14</f>
        <v>0</v>
      </c>
      <c r="KQ14" s="872" t="n">
        <f aca="false">Посуточная!OI14</f>
        <v>0</v>
      </c>
      <c r="KR14" s="872" t="n">
        <f aca="false">Посуточная!OJ14</f>
        <v>0</v>
      </c>
      <c r="KS14" s="872" t="n">
        <f aca="false">Посуточная!OK14</f>
        <v>0</v>
      </c>
      <c r="KT14" s="872" t="n">
        <f aca="false">Посуточная!OL14</f>
        <v>0</v>
      </c>
      <c r="KU14" s="872" t="n">
        <f aca="false">Посуточная!OM14</f>
        <v>0</v>
      </c>
      <c r="KV14" s="872" t="n">
        <f aca="false">Посуточная!ON14</f>
        <v>0</v>
      </c>
      <c r="KW14" s="873" t="n">
        <f aca="false">Посуточная!OO14</f>
        <v>0</v>
      </c>
      <c r="KX14" s="366" t="n">
        <f aca="false">Посуточная!OV14</f>
        <v>0</v>
      </c>
      <c r="KY14" s="366" t="n">
        <f aca="false">Посуточная!OW14</f>
        <v>0</v>
      </c>
      <c r="KZ14" s="366" t="n">
        <f aca="false">Посуточная!OX14</f>
        <v>0</v>
      </c>
      <c r="LA14" s="366" t="n">
        <f aca="false">Посуточная!OY14</f>
        <v>0</v>
      </c>
      <c r="LB14" s="366" t="n">
        <f aca="false">Посуточная!OZ14</f>
        <v>0</v>
      </c>
      <c r="LC14" s="366" t="n">
        <f aca="false">Посуточная!PA14</f>
        <v>0</v>
      </c>
      <c r="LD14" s="366" t="n">
        <f aca="false">Посуточная!PB14</f>
        <v>0</v>
      </c>
      <c r="LE14" s="366" t="n">
        <f aca="false">Посуточная!PC14</f>
        <v>0</v>
      </c>
      <c r="LF14" s="366" t="n">
        <f aca="false">Посуточная!PD14</f>
        <v>0</v>
      </c>
      <c r="LG14" s="366" t="n">
        <f aca="false">Посуточная!PE14</f>
        <v>0</v>
      </c>
      <c r="LH14" s="366" t="n">
        <f aca="false">Посуточная!PF14</f>
        <v>0</v>
      </c>
      <c r="LI14" s="366" t="n">
        <f aca="false">Посуточная!PG14</f>
        <v>0</v>
      </c>
      <c r="LJ14" s="366" t="n">
        <f aca="false">Посуточная!PH14</f>
        <v>0</v>
      </c>
      <c r="LK14" s="366" t="n">
        <f aca="false">Посуточная!PI14</f>
        <v>0</v>
      </c>
      <c r="LL14" s="366" t="n">
        <f aca="false">Посуточная!PJ14</f>
        <v>0</v>
      </c>
      <c r="LM14" s="366" t="n">
        <f aca="false">Посуточная!PK14</f>
        <v>0</v>
      </c>
      <c r="LN14" s="366" t="n">
        <f aca="false">Посуточная!PL14</f>
        <v>0</v>
      </c>
      <c r="LO14" s="366" t="n">
        <f aca="false">Посуточная!PM14</f>
        <v>0</v>
      </c>
      <c r="LP14" s="366" t="n">
        <f aca="false">Посуточная!PN14</f>
        <v>0</v>
      </c>
      <c r="LQ14" s="366" t="n">
        <f aca="false">Посуточная!PO14</f>
        <v>0</v>
      </c>
      <c r="LR14" s="417" t="n">
        <f aca="false">COUNTIF(KN14:KW14,"&lt;&gt;0")-COUNTIF(KN14:KW14,"")</f>
        <v>-10</v>
      </c>
      <c r="LS14" s="391" t="n">
        <f aca="false">COUNTIF(KX14:LQ14,"&lt;&gt;0")-COUNTIF(KX14:LQ14,"")</f>
        <v>0</v>
      </c>
      <c r="LV14" s="414" t="n">
        <f aca="false">Посуточная!QA14</f>
        <v>0</v>
      </c>
      <c r="LW14" s="415" t="n">
        <f aca="false">Посуточная!QB14</f>
        <v>0</v>
      </c>
      <c r="LX14" s="415" t="n">
        <f aca="false">Посуточная!QC14</f>
        <v>0</v>
      </c>
      <c r="LY14" s="415" t="n">
        <f aca="false">Посуточная!QD14</f>
        <v>0</v>
      </c>
      <c r="LZ14" s="415" t="n">
        <f aca="false">Посуточная!QE14</f>
        <v>0</v>
      </c>
      <c r="MA14" s="415" t="n">
        <f aca="false">Посуточная!QF14</f>
        <v>0</v>
      </c>
      <c r="MB14" s="415" t="n">
        <f aca="false">Посуточная!QG14</f>
        <v>0</v>
      </c>
      <c r="MC14" s="876" t="n">
        <f aca="false">Посуточная!QO14</f>
        <v>0</v>
      </c>
      <c r="MD14" s="876" t="n">
        <f aca="false">Посуточная!QP14</f>
        <v>0</v>
      </c>
      <c r="ME14" s="876" t="n">
        <f aca="false">Посуточная!QQ14</f>
        <v>0</v>
      </c>
      <c r="MF14" s="876" t="n">
        <f aca="false">Посуточная!QR14</f>
        <v>0</v>
      </c>
      <c r="MG14" s="876" t="n">
        <f aca="false">Посуточная!QS14</f>
        <v>0</v>
      </c>
      <c r="MH14" s="876" t="n">
        <f aca="false">Посуточная!QT14</f>
        <v>0</v>
      </c>
      <c r="MI14" s="876" t="n">
        <f aca="false">Посуточная!QU14</f>
        <v>0</v>
      </c>
      <c r="MJ14" s="417" t="n">
        <f aca="false">COUNTIF(LV14:MB14,"&lt;&gt;0")-COUNTIF(LV14:MB14,"")</f>
        <v>-7</v>
      </c>
      <c r="MK14" s="391" t="n">
        <f aca="false">COUNTIF(MC14:MI14,"&lt;&gt;0")-COUNTIF(MC14:MI14,"")</f>
        <v>0</v>
      </c>
      <c r="MN14" s="871" t="str">
        <f aca="false">Посуточная!RG14</f>
        <v>2278</v>
      </c>
      <c r="MO14" s="872" t="n">
        <f aca="false">Посуточная!RH14</f>
        <v>0</v>
      </c>
      <c r="MP14" s="872" t="n">
        <f aca="false">Посуточная!RI14</f>
        <v>0</v>
      </c>
      <c r="MQ14" s="872" t="n">
        <f aca="false">Посуточная!RJ14</f>
        <v>0</v>
      </c>
      <c r="MR14" s="872" t="n">
        <f aca="false">Посуточная!RK14</f>
        <v>0</v>
      </c>
      <c r="MS14" s="872" t="n">
        <f aca="false">Посуточная!RL14</f>
        <v>0</v>
      </c>
      <c r="MT14" s="872" t="n">
        <f aca="false">Посуточная!RM14</f>
        <v>0</v>
      </c>
      <c r="MU14" s="366" t="n">
        <f aca="false">Посуточная!RU14</f>
        <v>0</v>
      </c>
      <c r="MV14" s="366" t="n">
        <f aca="false">Посуточная!RV14</f>
        <v>0</v>
      </c>
      <c r="MW14" s="366" t="n">
        <f aca="false">Посуточная!RW14</f>
        <v>0</v>
      </c>
      <c r="MX14" s="366" t="n">
        <f aca="false">Посуточная!RX14</f>
        <v>0</v>
      </c>
      <c r="MY14" s="366" t="n">
        <f aca="false">Посуточная!RY14</f>
        <v>0</v>
      </c>
      <c r="MZ14" s="366" t="n">
        <f aca="false">Посуточная!RZ14</f>
        <v>0</v>
      </c>
      <c r="NA14" s="366" t="n">
        <f aca="false">Посуточная!SA14</f>
        <v>0</v>
      </c>
      <c r="NB14" s="417" t="n">
        <f aca="false">COUNTIF(MN14:MT14,"&lt;&gt;0")-COUNTIF(MN14:MT14,"")</f>
        <v>-5</v>
      </c>
      <c r="NC14" s="391" t="n">
        <f aca="false">COUNTIF(MU14:NA14,"&lt;&gt;0")-COUNTIF(MU14:NA14,"")</f>
        <v>-7</v>
      </c>
      <c r="NF14" s="395" t="n">
        <f aca="false">SUMIF(IG6:NE6,"итого гр.",IG14:NE14)</f>
        <v>1</v>
      </c>
      <c r="NG14" s="391" t="n">
        <f aca="false">SUMIF(IG6:NE6,"итого фк.",IG14:NE14)</f>
        <v>0</v>
      </c>
      <c r="NJ14" s="396"/>
      <c r="NK14" s="397"/>
      <c r="NN14" s="871" t="n">
        <f aca="false">Посуточная!SU14</f>
        <v>0</v>
      </c>
      <c r="NO14" s="872" t="n">
        <f aca="false">Посуточная!SV14</f>
        <v>0</v>
      </c>
      <c r="NP14" s="872" t="n">
        <f aca="false">Посуточная!SW14</f>
        <v>0</v>
      </c>
      <c r="NQ14" s="872" t="n">
        <f aca="false">Посуточная!SX14</f>
        <v>0</v>
      </c>
      <c r="NR14" s="366" t="n">
        <f aca="false">Посуточная!TC14</f>
        <v>0</v>
      </c>
      <c r="NS14" s="366" t="n">
        <f aca="false">Посуточная!TD14</f>
        <v>0</v>
      </c>
      <c r="NT14" s="366" t="n">
        <f aca="false">Посуточная!TE14</f>
        <v>0</v>
      </c>
      <c r="NU14" s="366" t="n">
        <f aca="false">Посуточная!TF14</f>
        <v>0</v>
      </c>
      <c r="NV14" s="417"/>
      <c r="NW14" s="391"/>
      <c r="NZ14" s="395"/>
      <c r="OA14" s="417"/>
      <c r="OB14" s="291"/>
      <c r="OC14" s="291"/>
      <c r="OD14" s="417"/>
      <c r="OE14" s="417"/>
      <c r="OF14" s="291"/>
      <c r="OG14" s="291"/>
      <c r="OH14" s="417"/>
      <c r="OI14" s="417"/>
      <c r="OJ14" s="291"/>
      <c r="OK14" s="291"/>
      <c r="OL14" s="417"/>
      <c r="OM14" s="417"/>
      <c r="ON14" s="291"/>
      <c r="OO14" s="291"/>
      <c r="OP14" s="418" t="n">
        <f aca="false">SUMIF(NZ6:OO6,"итого гр.",NZ14:OO14)</f>
        <v>0</v>
      </c>
      <c r="OQ14" s="397" t="n">
        <f aca="false">SUMIF($NZ$6:$OO$6,"итого фк.",NZ14:OO14)</f>
        <v>0</v>
      </c>
      <c r="OR14" s="373"/>
      <c r="OT14" s="396"/>
      <c r="OU14" s="397"/>
      <c r="OX14" s="396"/>
      <c r="OY14" s="397"/>
      <c r="PB14" s="395"/>
      <c r="PC14" s="391"/>
      <c r="PF14" s="396"/>
      <c r="PG14" s="397"/>
      <c r="PJ14" s="418"/>
      <c r="PK14" s="418"/>
      <c r="PN14" s="418"/>
      <c r="PO14" s="418"/>
      <c r="PR14" s="546"/>
      <c r="PS14" s="375"/>
      <c r="PT14" s="546"/>
      <c r="PU14" s="375"/>
      <c r="PV14" s="396"/>
      <c r="PW14" s="375"/>
      <c r="PX14" s="419"/>
      <c r="PY14" s="546"/>
      <c r="PZ14" s="377"/>
      <c r="QA14" s="378"/>
      <c r="QD14" s="379" t="n">
        <v>8</v>
      </c>
      <c r="QE14" s="127" t="n">
        <f aca="false">Посуточная!VT14-Посуточная_НГДП!KU14</f>
        <v>739.526</v>
      </c>
      <c r="QF14" s="550"/>
      <c r="QH14" s="273" t="n">
        <v>8</v>
      </c>
      <c r="QI14" s="127" t="n">
        <f aca="false">Посуточная!VX14-Посуточная_НГДП!KY14</f>
        <v>23578</v>
      </c>
      <c r="QK14" s="380" t="n">
        <f aca="false">PG30</f>
        <v>590.625</v>
      </c>
      <c r="QL14" s="380"/>
      <c r="QM14" s="380" t="n">
        <f aca="false">IF30</f>
        <v>498.449</v>
      </c>
      <c r="QQ14" s="127" t="n">
        <f aca="false">IF(V14="",0,V14+QQ11)</f>
        <v>0</v>
      </c>
      <c r="QR14" s="127" t="n">
        <f aca="false">IF(W14="",0,W14+QR11)</f>
        <v>0</v>
      </c>
      <c r="QS14" s="127" t="n">
        <f aca="false">IF(AN14="",0,AN14+QS11)</f>
        <v>0</v>
      </c>
      <c r="QT14" s="127" t="n">
        <f aca="false">IF(AO14="",0,AO14+QT11)</f>
        <v>0</v>
      </c>
      <c r="QU14" s="127" t="n">
        <f aca="false">IF(AZ14="",0,AZ14+QU11)</f>
        <v>0</v>
      </c>
      <c r="QV14" s="127" t="n">
        <f aca="false">IF(BA14="",0,BA14+QV11)</f>
        <v>0</v>
      </c>
      <c r="QW14" s="127" t="n">
        <f aca="false">IF(BL14="",0,BL14+QW11)</f>
        <v>0</v>
      </c>
      <c r="QX14" s="127" t="n">
        <f aca="false">IF(BM14="",0,BM14+QX11)</f>
        <v>0</v>
      </c>
      <c r="QY14" s="127" t="n">
        <f aca="false">IF(CF14="",0,CF14+QY11)</f>
        <v>0</v>
      </c>
      <c r="QZ14" s="127" t="n">
        <f aca="false">IF(CG14="",0,CG14+QZ11)</f>
        <v>0</v>
      </c>
      <c r="RA14" s="127" t="n">
        <f aca="false">IF(CX14="",0,CX14+RA11)</f>
        <v>0</v>
      </c>
      <c r="RB14" s="127" t="n">
        <f aca="false">IF(CY14="",0,CY14+RB11)</f>
        <v>0</v>
      </c>
      <c r="RC14" s="127" t="n">
        <f aca="false">IF(FO14="",0,FO14+RC11)</f>
        <v>0</v>
      </c>
      <c r="RD14" s="127" t="n">
        <f aca="false">IF(FP14="",0,FP14+RD11)</f>
        <v>0</v>
      </c>
      <c r="RE14" s="127" t="n">
        <f aca="false">IF(FC14="",0,FC14+RE11)</f>
        <v>0</v>
      </c>
      <c r="RF14" s="127" t="n">
        <f aca="false">IF(FD14="",0,FD14+RF11)</f>
        <v>0</v>
      </c>
      <c r="RG14" s="127" t="n">
        <f aca="false">IF(ND14="",0,ND14+RG11)</f>
        <v>0</v>
      </c>
      <c r="RH14" s="127" t="n">
        <f aca="false">IF(NE14="",0,NE14+RH11)</f>
        <v>0</v>
      </c>
      <c r="RI14" s="127" t="n">
        <f aca="false">IF(OX14="",0,OX14)</f>
        <v>0</v>
      </c>
      <c r="RJ14" s="127" t="n">
        <f aca="false">IF(OY14="",0,OY14)</f>
        <v>0</v>
      </c>
      <c r="RK14" s="127" t="n">
        <f aca="false">IF(IA14="",0,IA14+RK11)</f>
        <v>0</v>
      </c>
      <c r="RL14" s="127" t="n">
        <f aca="false">IF(IB14="",0,IB14+RL11)</f>
        <v>0</v>
      </c>
      <c r="RM14" s="127" t="n">
        <f aca="false">IF(OT14="",0,OT14+RM11)</f>
        <v>0</v>
      </c>
      <c r="RN14" s="127" t="n">
        <f aca="false">IF(OU14="",0,OU14+RN11)</f>
        <v>0</v>
      </c>
      <c r="RO14" s="127" t="n">
        <f aca="false">IF(PY14="",0,PY14+RO11)</f>
        <v>0</v>
      </c>
      <c r="RP14" s="127" t="n">
        <f aca="false">IF(PZ14="",0,PZ14+RP11)</f>
        <v>0</v>
      </c>
      <c r="RQ14" s="127" t="n">
        <f aca="false">IFERROR(RO14/$A12,0)</f>
        <v>0</v>
      </c>
      <c r="RR14" s="127" t="n">
        <f aca="false">IFERROR(RP14/$A12,0)</f>
        <v>0</v>
      </c>
      <c r="RS14" s="127" t="n">
        <f aca="false">IF(PD14="",0,PD14+RS11)</f>
        <v>0</v>
      </c>
      <c r="RT14" s="127" t="n">
        <f aca="false">IF(PE14="",0,PE14+RT11)</f>
        <v>0</v>
      </c>
      <c r="RU14" s="127" t="n">
        <f aca="false">IF(QQ14&gt;0,0,T14+RU11)</f>
        <v>-8</v>
      </c>
      <c r="RV14" s="127" t="n">
        <f aca="false">IF(QR14&gt;0,0,U14+RV11)</f>
        <v>0</v>
      </c>
      <c r="RW14" s="127" t="n">
        <f aca="false">IF(QS14&gt;0,0,AL14+RW11)</f>
        <v>-14</v>
      </c>
      <c r="RX14" s="127" t="n">
        <f aca="false">IF(QT14&gt;0,0,AM14+RX11)</f>
        <v>2</v>
      </c>
      <c r="RY14" s="127" t="n">
        <f aca="false">IF(QU14&gt;0,0,AX14+RY11)</f>
        <v>-8</v>
      </c>
      <c r="RZ14" s="127" t="n">
        <f aca="false">IF(QV14&gt;0,0,AY14+RZ11)</f>
        <v>0</v>
      </c>
      <c r="SA14" s="127" t="n">
        <f aca="false">IF(QW14&gt;0,0,BJ14+SA11)</f>
        <v>-8</v>
      </c>
      <c r="SB14" s="127" t="n">
        <f aca="false">IF(QX14&gt;0,0,BK14+SB11)</f>
        <v>0</v>
      </c>
      <c r="SC14" s="127" t="n">
        <f aca="false">IF(QY14&gt;0,0,CD14+SC11)</f>
        <v>-8</v>
      </c>
      <c r="SD14" s="127" t="n">
        <f aca="false">IF(QZ14&gt;0,0,CE14+SD11)</f>
        <v>0</v>
      </c>
      <c r="SE14" s="127" t="n">
        <f aca="false">IF(RA14&gt;0,0,CV14+SE11)</f>
        <v>-12</v>
      </c>
      <c r="SF14" s="127" t="n">
        <f aca="false">IF(RB14&gt;0,0,CW14+SF11)</f>
        <v>0</v>
      </c>
      <c r="SG14" s="127" t="n">
        <f aca="false">IF(RC14&gt;0,0,FM14+SG11)</f>
        <v>-8</v>
      </c>
      <c r="SH14" s="127" t="n">
        <f aca="false">IF(RD14&gt;0,0,FN14+SH11)</f>
        <v>0</v>
      </c>
      <c r="SI14" s="127" t="n">
        <f aca="false">IF(RE14&gt;0,0,FA14+SI11)</f>
        <v>-64</v>
      </c>
      <c r="SJ14" s="127" t="n">
        <f aca="false">IFERROR(IF(RF14&gt;0,0,FB14+SJ11),0)</f>
        <v>4</v>
      </c>
      <c r="SK14" s="127" t="n">
        <f aca="false">IF(RG14&gt;0,0,NB14+SK11)</f>
        <v>-5</v>
      </c>
      <c r="SL14" s="127" t="n">
        <f aca="false">IFERROR(IF(RH14&gt;0,0,NC14+SL11),0)</f>
        <v>-14</v>
      </c>
      <c r="SM14" s="127"/>
      <c r="SN14" s="127"/>
      <c r="SO14" s="127"/>
    </row>
    <row r="15" customFormat="false" ht="15" hidden="false" customHeight="false" outlineLevel="0" collapsed="false">
      <c r="A15" s="741"/>
      <c r="B15" s="879" t="n">
        <f aca="false">Посуточная!B15</f>
        <v>0</v>
      </c>
      <c r="C15" s="880" t="n">
        <f aca="false">Посуточная!C15</f>
        <v>0</v>
      </c>
      <c r="D15" s="880" t="n">
        <f aca="false">Посуточная!D15</f>
        <v>0</v>
      </c>
      <c r="E15" s="880" t="n">
        <f aca="false">Посуточная!E15</f>
        <v>0</v>
      </c>
      <c r="F15" s="880" t="n">
        <f aca="false">Посуточная!F15</f>
        <v>0</v>
      </c>
      <c r="G15" s="880" t="n">
        <f aca="false">Посуточная!G15</f>
        <v>0</v>
      </c>
      <c r="H15" s="880" t="n">
        <f aca="false">Посуточная!H15</f>
        <v>0</v>
      </c>
      <c r="I15" s="880" t="n">
        <f aca="false">Посуточная!I15</f>
        <v>0</v>
      </c>
      <c r="J15" s="427" t="n">
        <f aca="false">Посуточная!Q15</f>
        <v>0</v>
      </c>
      <c r="K15" s="427" t="n">
        <f aca="false">Посуточная!R15</f>
        <v>0</v>
      </c>
      <c r="L15" s="427" t="n">
        <f aca="false">Посуточная!S15</f>
        <v>0</v>
      </c>
      <c r="M15" s="427" t="n">
        <f aca="false">Посуточная!T15</f>
        <v>0</v>
      </c>
      <c r="N15" s="427" t="n">
        <f aca="false">Посуточная!U15</f>
        <v>0</v>
      </c>
      <c r="O15" s="427" t="n">
        <f aca="false">Посуточная!V15</f>
        <v>0</v>
      </c>
      <c r="P15" s="427" t="n">
        <f aca="false">Посуточная!W15</f>
        <v>0</v>
      </c>
      <c r="Q15" s="427" t="n">
        <f aca="false">Посуточная!X15</f>
        <v>0</v>
      </c>
      <c r="R15" s="427" t="n">
        <f aca="false">Посуточная!Y15</f>
        <v>0</v>
      </c>
      <c r="S15" s="427" t="n">
        <f aca="false">Посуточная!Z15</f>
        <v>0</v>
      </c>
      <c r="T15" s="475" t="n">
        <f aca="false">SUBTOTAL(9, B15:I15)</f>
        <v>0</v>
      </c>
      <c r="U15" s="433" t="n">
        <f aca="false">SUBTOTAL(9, J15:S15)</f>
        <v>0</v>
      </c>
      <c r="V15" s="273" t="n">
        <f aca="false">SUM(T15,V12)</f>
        <v>0</v>
      </c>
      <c r="W15" s="273" t="n">
        <f aca="false">SUM(U15,W12)</f>
        <v>0</v>
      </c>
      <c r="X15" s="879" t="n">
        <f aca="false">Посуточная!AL15</f>
        <v>0</v>
      </c>
      <c r="Y15" s="880" t="n">
        <f aca="false">Посуточная!AM15</f>
        <v>0</v>
      </c>
      <c r="Z15" s="880" t="n">
        <f aca="false">Посуточная!AN15</f>
        <v>0</v>
      </c>
      <c r="AA15" s="880" t="n">
        <f aca="false">Посуточная!AO15</f>
        <v>0</v>
      </c>
      <c r="AB15" s="880" t="n">
        <f aca="false">Посуточная!AP15</f>
        <v>0</v>
      </c>
      <c r="AC15" s="880" t="n">
        <f aca="false">Посуточная!AQ15</f>
        <v>0</v>
      </c>
      <c r="AD15" s="880" t="n">
        <f aca="false">Посуточная!AR15</f>
        <v>0</v>
      </c>
      <c r="AE15" s="427" t="n">
        <f aca="false">Посуточная!AZ15</f>
        <v>21</v>
      </c>
      <c r="AF15" s="427" t="n">
        <f aca="false">Посуточная!BA15</f>
        <v>0</v>
      </c>
      <c r="AG15" s="427" t="n">
        <f aca="false">Посуточная!BB15</f>
        <v>0</v>
      </c>
      <c r="AH15" s="427" t="n">
        <f aca="false">Посуточная!BC15</f>
        <v>0</v>
      </c>
      <c r="AI15" s="427" t="n">
        <f aca="false">Посуточная!BD15</f>
        <v>0</v>
      </c>
      <c r="AJ15" s="427" t="n">
        <f aca="false">Посуточная!BE15</f>
        <v>0</v>
      </c>
      <c r="AK15" s="427" t="n">
        <f aca="false">Посуточная!BF15</f>
        <v>0</v>
      </c>
      <c r="AL15" s="475" t="n">
        <f aca="false">SUBTOTAL(9, X15:AD15)</f>
        <v>0</v>
      </c>
      <c r="AM15" s="433" t="n">
        <f aca="false">SUBTOTAL(9, AE15:AK15)</f>
        <v>21</v>
      </c>
      <c r="AN15" s="273" t="n">
        <f aca="false">SUM(AL15,AN12)</f>
        <v>0</v>
      </c>
      <c r="AO15" s="273" t="n">
        <f aca="false">SUM(AM15,AO12)</f>
        <v>42</v>
      </c>
      <c r="AP15" s="879" t="n">
        <f aca="false">Посуточная!BR15</f>
        <v>0</v>
      </c>
      <c r="AQ15" s="880" t="n">
        <f aca="false">Посуточная!BS15</f>
        <v>0</v>
      </c>
      <c r="AR15" s="880" t="n">
        <f aca="false">Посуточная!BT15</f>
        <v>0</v>
      </c>
      <c r="AS15" s="880" t="n">
        <f aca="false">Посуточная!BU15</f>
        <v>0</v>
      </c>
      <c r="AT15" s="427" t="n">
        <f aca="false">Посуточная!BZ15</f>
        <v>0</v>
      </c>
      <c r="AU15" s="427" t="n">
        <f aca="false">Посуточная!CA15</f>
        <v>0</v>
      </c>
      <c r="AV15" s="427" t="n">
        <f aca="false">Посуточная!CB15</f>
        <v>0</v>
      </c>
      <c r="AW15" s="427" t="n">
        <f aca="false">Посуточная!CC15</f>
        <v>0</v>
      </c>
      <c r="AX15" s="475" t="n">
        <f aca="false">SUBTOTAL(9, AP15:AS15)</f>
        <v>0</v>
      </c>
      <c r="AY15" s="433" t="n">
        <f aca="false">SUBTOTAL(9, AT15:AW15)</f>
        <v>0</v>
      </c>
      <c r="AZ15" s="273" t="n">
        <f aca="false">SUM(AX15,AZ12)</f>
        <v>0</v>
      </c>
      <c r="BA15" s="273" t="n">
        <f aca="false">SUM(AY15,BA12)</f>
        <v>0</v>
      </c>
      <c r="BB15" s="879" t="n">
        <f aca="false">Посуточная!CL15</f>
        <v>0</v>
      </c>
      <c r="BC15" s="880" t="n">
        <f aca="false">Посуточная!CM15</f>
        <v>0</v>
      </c>
      <c r="BD15" s="880" t="n">
        <f aca="false">Посуточная!CN15</f>
        <v>0</v>
      </c>
      <c r="BE15" s="880" t="n">
        <f aca="false">Посуточная!CO15</f>
        <v>0</v>
      </c>
      <c r="BF15" s="427" t="n">
        <f aca="false">Посуточная!CT15</f>
        <v>0</v>
      </c>
      <c r="BG15" s="427" t="n">
        <f aca="false">Посуточная!CU15</f>
        <v>0</v>
      </c>
      <c r="BH15" s="427" t="n">
        <f aca="false">Посуточная!CV15</f>
        <v>0</v>
      </c>
      <c r="BI15" s="427" t="n">
        <f aca="false">Посуточная!CW15</f>
        <v>0</v>
      </c>
      <c r="BJ15" s="475" t="n">
        <f aca="false">SUBTOTAL(9, BB15:BE15)</f>
        <v>0</v>
      </c>
      <c r="BK15" s="433" t="n">
        <f aca="false">SUBTOTAL(9, BF15:BI15)</f>
        <v>0</v>
      </c>
      <c r="BL15" s="273" t="n">
        <f aca="false">SUM(BJ15,BL12)</f>
        <v>0</v>
      </c>
      <c r="BM15" s="273" t="n">
        <f aca="false">SUM(BK15,BM12)</f>
        <v>0</v>
      </c>
      <c r="BN15" s="437" t="n">
        <f aca="false">SUMIF(B6:BM6,"итого гр.",B15:BM15)</f>
        <v>0</v>
      </c>
      <c r="BO15" s="433" t="n">
        <f aca="false">SUMIF(B6:BM6,"итого фк.",B15:BM15)</f>
        <v>21</v>
      </c>
      <c r="BP15" s="273" t="n">
        <f aca="false">SUM(BN15,BP12)</f>
        <v>0</v>
      </c>
      <c r="BQ15" s="273" t="n">
        <f aca="false">SUM(BO15,BQ12)</f>
        <v>42</v>
      </c>
      <c r="BR15" s="438" t="n">
        <f aca="false">BP15</f>
        <v>0</v>
      </c>
      <c r="BS15" s="439" t="n">
        <f aca="false">BQ15</f>
        <v>42</v>
      </c>
      <c r="BV15" s="881" t="n">
        <f aca="false">Посуточная!DN15</f>
        <v>0</v>
      </c>
      <c r="BW15" s="882" t="n">
        <f aca="false">Посуточная!DO15</f>
        <v>0</v>
      </c>
      <c r="BX15" s="882" t="n">
        <f aca="false">Посуточная!DP15</f>
        <v>0</v>
      </c>
      <c r="BY15" s="882" t="n">
        <f aca="false">Посуточная!DQ15</f>
        <v>0</v>
      </c>
      <c r="BZ15" s="427" t="n">
        <f aca="false">Посуточная!DV15</f>
        <v>0</v>
      </c>
      <c r="CA15" s="427" t="n">
        <f aca="false">Посуточная!DW15</f>
        <v>0</v>
      </c>
      <c r="CB15" s="427" t="n">
        <f aca="false">Посуточная!DX15</f>
        <v>0</v>
      </c>
      <c r="CC15" s="427" t="n">
        <f aca="false">Посуточная!DY15</f>
        <v>0</v>
      </c>
      <c r="CD15" s="417" t="n">
        <f aca="false">SUBTOTAL(9, BV15:BY15)</f>
        <v>0</v>
      </c>
      <c r="CE15" s="433" t="n">
        <f aca="false">SUBTOTAL(9, BZ15:CC15)</f>
        <v>0</v>
      </c>
      <c r="CF15" s="273" t="n">
        <f aca="false">SUM(CD15,CF12)</f>
        <v>0</v>
      </c>
      <c r="CG15" s="273" t="n">
        <f aca="false">SUM(CE15,CG12)</f>
        <v>0</v>
      </c>
      <c r="CH15" s="881" t="n">
        <f aca="false">Посуточная!EH15</f>
        <v>40</v>
      </c>
      <c r="CI15" s="882" t="n">
        <f aca="false">Посуточная!EI15</f>
        <v>0</v>
      </c>
      <c r="CJ15" s="882" t="n">
        <f aca="false">Посуточная!EJ15</f>
        <v>0</v>
      </c>
      <c r="CK15" s="882" t="n">
        <f aca="false">Посуточная!EK15</f>
        <v>0</v>
      </c>
      <c r="CL15" s="882" t="n">
        <f aca="false">Посуточная!EL15</f>
        <v>0</v>
      </c>
      <c r="CM15" s="882" t="n">
        <f aca="false">Посуточная!EM15</f>
        <v>0</v>
      </c>
      <c r="CN15" s="882" t="n">
        <f aca="false">Посуточная!EN15</f>
        <v>0</v>
      </c>
      <c r="CO15" s="427" t="n">
        <f aca="false">Посуточная!ES15</f>
        <v>0</v>
      </c>
      <c r="CP15" s="427" t="n">
        <f aca="false">Посуточная!ET15</f>
        <v>0</v>
      </c>
      <c r="CQ15" s="427" t="n">
        <f aca="false">Посуточная!EU15</f>
        <v>0</v>
      </c>
      <c r="CR15" s="427" t="n">
        <f aca="false">Посуточная!EV15</f>
        <v>0</v>
      </c>
      <c r="CS15" s="427" t="n">
        <f aca="false">Посуточная!EW15</f>
        <v>0</v>
      </c>
      <c r="CT15" s="427" t="n">
        <f aca="false">Посуточная!EX15</f>
        <v>0</v>
      </c>
      <c r="CU15" s="427" t="n">
        <f aca="false">Посуточная!EY15</f>
        <v>0</v>
      </c>
      <c r="CV15" s="475" t="n">
        <f aca="false">SUBTOTAL(9, CH15:CN15)</f>
        <v>40</v>
      </c>
      <c r="CW15" s="433" t="n">
        <f aca="false">SUBTOTAL(9, CO15:CU15)</f>
        <v>0</v>
      </c>
      <c r="CX15" s="273" t="n">
        <f aca="false">SUM(CV15,CX12)</f>
        <v>40</v>
      </c>
      <c r="CY15" s="273" t="n">
        <f aca="false">SUM(CW15,CY12)</f>
        <v>0</v>
      </c>
      <c r="CZ15" s="879" t="n">
        <f aca="false">Посуточная!FH15</f>
        <v>0</v>
      </c>
      <c r="DA15" s="880" t="n">
        <f aca="false">Посуточная!FI15</f>
        <v>0</v>
      </c>
      <c r="DB15" s="880" t="n">
        <f aca="false">Посуточная!FJ15</f>
        <v>0</v>
      </c>
      <c r="DC15" s="880" t="n">
        <f aca="false">Посуточная!FK15</f>
        <v>0</v>
      </c>
      <c r="DD15" s="880" t="n">
        <f aca="false">Посуточная!FL15</f>
        <v>0</v>
      </c>
      <c r="DE15" s="880" t="n">
        <f aca="false">Посуточная!FM15</f>
        <v>0</v>
      </c>
      <c r="DF15" s="880" t="n">
        <f aca="false">Посуточная!FN15</f>
        <v>0</v>
      </c>
      <c r="DG15" s="880" t="n">
        <f aca="false">Посуточная!FO15</f>
        <v>0</v>
      </c>
      <c r="DH15" s="880" t="n">
        <f aca="false">Посуточная!FP15</f>
        <v>0</v>
      </c>
      <c r="DI15" s="880" t="n">
        <f aca="false">Посуточная!FQ15</f>
        <v>0</v>
      </c>
      <c r="DJ15" s="880" t="n">
        <f aca="false">Посуточная!FR15</f>
        <v>0</v>
      </c>
      <c r="DK15" s="880" t="n">
        <f aca="false">Посуточная!FS15</f>
        <v>0</v>
      </c>
      <c r="DL15" s="880" t="n">
        <f aca="false">Посуточная!FT15</f>
        <v>0</v>
      </c>
      <c r="DM15" s="880" t="n">
        <f aca="false">Посуточная!FU15</f>
        <v>0</v>
      </c>
      <c r="DN15" s="880" t="n">
        <f aca="false">Посуточная!FV15</f>
        <v>0</v>
      </c>
      <c r="DO15" s="880" t="n">
        <f aca="false">Посуточная!FW15</f>
        <v>0</v>
      </c>
      <c r="DP15" s="880" t="n">
        <f aca="false">Посуточная!FX15</f>
        <v>0</v>
      </c>
      <c r="DQ15" s="880" t="n">
        <f aca="false">Посуточная!FY15</f>
        <v>0</v>
      </c>
      <c r="DR15" s="880" t="n">
        <f aca="false">Посуточная!FZ15</f>
        <v>0</v>
      </c>
      <c r="DS15" s="880" t="n">
        <f aca="false">Посуточная!GA15</f>
        <v>0</v>
      </c>
      <c r="DT15" s="880" t="n">
        <f aca="false">Посуточная!GB15</f>
        <v>0</v>
      </c>
      <c r="DU15" s="880" t="n">
        <f aca="false">Посуточная!GC15</f>
        <v>0</v>
      </c>
      <c r="DV15" s="880" t="n">
        <f aca="false">Посуточная!GD15</f>
        <v>0</v>
      </c>
      <c r="DW15" s="880" t="n">
        <f aca="false">Посуточная!GE15</f>
        <v>0</v>
      </c>
      <c r="DX15" s="880" t="n">
        <f aca="false">Посуточная!GF15</f>
        <v>0</v>
      </c>
      <c r="DY15" s="880" t="n">
        <f aca="false">Посуточная!GG15</f>
        <v>0</v>
      </c>
      <c r="DZ15" s="880" t="n">
        <f aca="false">Посуточная!GH15</f>
        <v>0</v>
      </c>
      <c r="EA15" s="880" t="n">
        <f aca="false">Посуточная!GI15</f>
        <v>0</v>
      </c>
      <c r="EB15" s="880" t="n">
        <f aca="false">Посуточная!GJ15</f>
        <v>0</v>
      </c>
      <c r="EC15" s="880" t="n">
        <f aca="false">Посуточная!GK15</f>
        <v>0</v>
      </c>
      <c r="ED15" s="880" t="n">
        <f aca="false">Посуточная!GL15</f>
        <v>0</v>
      </c>
      <c r="EE15" s="880" t="n">
        <f aca="false">Посуточная!GM15</f>
        <v>0</v>
      </c>
      <c r="EF15" s="427" t="n">
        <f aca="false">Посуточная!GU15</f>
        <v>2</v>
      </c>
      <c r="EG15" s="427" t="n">
        <f aca="false">Посуточная!GV15</f>
        <v>0</v>
      </c>
      <c r="EH15" s="427" t="n">
        <f aca="false">Посуточная!GW15</f>
        <v>0</v>
      </c>
      <c r="EI15" s="427" t="n">
        <f aca="false">Посуточная!GX15</f>
        <v>0</v>
      </c>
      <c r="EJ15" s="427" t="n">
        <f aca="false">Посуточная!GY15</f>
        <v>0</v>
      </c>
      <c r="EK15" s="427" t="n">
        <f aca="false">Посуточная!GZ15</f>
        <v>0</v>
      </c>
      <c r="EL15" s="427" t="n">
        <f aca="false">Посуточная!HA15</f>
        <v>0</v>
      </c>
      <c r="EM15" s="427" t="n">
        <f aca="false">Посуточная!HB15</f>
        <v>0</v>
      </c>
      <c r="EN15" s="427" t="n">
        <f aca="false">Посуточная!HC15</f>
        <v>0</v>
      </c>
      <c r="EO15" s="427" t="n">
        <f aca="false">Посуточная!HD15</f>
        <v>0</v>
      </c>
      <c r="EP15" s="427" t="n">
        <f aca="false">Посуточная!HE15</f>
        <v>0</v>
      </c>
      <c r="EQ15" s="427" t="n">
        <f aca="false">Посуточная!HF15</f>
        <v>0</v>
      </c>
      <c r="ER15" s="427" t="n">
        <f aca="false">Посуточная!HG15</f>
        <v>0</v>
      </c>
      <c r="ES15" s="427" t="n">
        <f aca="false">Посуточная!HH15</f>
        <v>0</v>
      </c>
      <c r="ET15" s="427" t="n">
        <f aca="false">Посуточная!HI15</f>
        <v>0</v>
      </c>
      <c r="EU15" s="427" t="n">
        <f aca="false">Посуточная!HJ15</f>
        <v>0</v>
      </c>
      <c r="EV15" s="427" t="n">
        <f aca="false">Посуточная!HK15</f>
        <v>0</v>
      </c>
      <c r="EW15" s="427" t="n">
        <f aca="false">Посуточная!HL15</f>
        <v>0</v>
      </c>
      <c r="EX15" s="427" t="n">
        <f aca="false">Посуточная!HM15</f>
        <v>0</v>
      </c>
      <c r="EY15" s="427" t="n">
        <f aca="false">Посуточная!HN15</f>
        <v>0</v>
      </c>
      <c r="EZ15" s="427" t="n">
        <f aca="false">Посуточная!HO15</f>
        <v>0</v>
      </c>
      <c r="FA15" s="475" t="n">
        <f aca="false">SUBTOTAL(9, CZ15:EE15)</f>
        <v>0</v>
      </c>
      <c r="FB15" s="433" t="n">
        <f aca="false">SUBTOTAL(9, EF15:EZ15)</f>
        <v>2</v>
      </c>
      <c r="FC15" s="273" t="n">
        <f aca="false">SUM(FA15,FC12)</f>
        <v>0</v>
      </c>
      <c r="FD15" s="273" t="n">
        <f aca="false">SUM(FB15,FD12)</f>
        <v>6.773</v>
      </c>
      <c r="FE15" s="883" t="n">
        <f aca="false">Посуточная!IA15</f>
        <v>0</v>
      </c>
      <c r="FF15" s="884" t="n">
        <f aca="false">Посуточная!IB15</f>
        <v>0</v>
      </c>
      <c r="FG15" s="884" t="n">
        <f aca="false">Посуточная!IC15</f>
        <v>0</v>
      </c>
      <c r="FH15" s="880" t="n">
        <f aca="false">Посуточная!ID15</f>
        <v>0</v>
      </c>
      <c r="FI15" s="427" t="n">
        <f aca="false">Посуточная!II15</f>
        <v>0</v>
      </c>
      <c r="FJ15" s="470" t="n">
        <f aca="false">Посуточная!IJ15</f>
        <v>0</v>
      </c>
      <c r="FK15" s="470" t="n">
        <f aca="false">Посуточная!IK15</f>
        <v>0</v>
      </c>
      <c r="FL15" s="470" t="n">
        <f aca="false">Посуточная!IL15</f>
        <v>0</v>
      </c>
      <c r="FM15" s="432" t="n">
        <f aca="false">SUBTOTAL(9, FE15:FH15)</f>
        <v>0</v>
      </c>
      <c r="FN15" s="433" t="n">
        <f aca="false">SUBTOTAL(9, FI15:FL15)</f>
        <v>0</v>
      </c>
      <c r="FO15" s="273" t="n">
        <f aca="false">SUM(FM15,FO12)</f>
        <v>0</v>
      </c>
      <c r="FP15" s="273" t="n">
        <f aca="false">SUM(FN15,FP12)</f>
        <v>0</v>
      </c>
      <c r="FQ15" s="420" t="n">
        <f aca="false">Посуточная!KX15-Посуточная_НГДП!EH15</f>
        <v>2.6</v>
      </c>
      <c r="FR15" s="421"/>
      <c r="FS15" s="421"/>
      <c r="FT15" s="421"/>
      <c r="FU15" s="421"/>
      <c r="FV15" s="421"/>
      <c r="FW15" s="421"/>
      <c r="FX15" s="421"/>
      <c r="FY15" s="421"/>
      <c r="FZ15" s="421"/>
      <c r="GA15" s="421"/>
      <c r="GB15" s="421"/>
      <c r="GC15" s="421"/>
      <c r="GD15" s="421"/>
      <c r="GE15" s="421"/>
      <c r="GF15" s="427" t="n">
        <f aca="false">Посуточная!KY15-Посуточная_НГДП!EI15</f>
        <v>11.939</v>
      </c>
      <c r="GG15" s="427"/>
      <c r="GH15" s="427"/>
      <c r="GI15" s="427"/>
      <c r="GJ15" s="427"/>
      <c r="GK15" s="427"/>
      <c r="GL15" s="427"/>
      <c r="GM15" s="427"/>
      <c r="GN15" s="427"/>
      <c r="GO15" s="427"/>
      <c r="GP15" s="427"/>
      <c r="GQ15" s="427"/>
      <c r="GR15" s="427"/>
      <c r="GS15" s="427"/>
      <c r="GT15" s="427"/>
      <c r="GU15" s="427"/>
      <c r="GV15" s="427"/>
      <c r="GW15" s="427"/>
      <c r="GX15" s="427"/>
      <c r="GY15" s="427"/>
      <c r="GZ15" s="427"/>
      <c r="HA15" s="427"/>
      <c r="HB15" s="427"/>
      <c r="HC15" s="427"/>
      <c r="HD15" s="427"/>
      <c r="HE15" s="427"/>
      <c r="HF15" s="427"/>
      <c r="HG15" s="427"/>
      <c r="HH15" s="427"/>
      <c r="HI15" s="427"/>
      <c r="HJ15" s="427"/>
      <c r="HK15" s="427"/>
      <c r="HL15" s="427"/>
      <c r="HM15" s="475" t="n">
        <f aca="false">SUBTOTAL(9, FQ15:GE15)</f>
        <v>2.6</v>
      </c>
      <c r="HN15" s="549" t="n">
        <f aca="false">SUBTOTAL(9, GF15:HL15)</f>
        <v>11.939</v>
      </c>
      <c r="HO15" s="273" t="n">
        <f aca="false">SUM(HM15,HO12)</f>
        <v>8.1</v>
      </c>
      <c r="HP15" s="456" t="n">
        <f aca="false">SUM(HN15,HP12)</f>
        <v>48.491</v>
      </c>
      <c r="HQ15" s="437" t="n">
        <f aca="false">SUMIF(BV6:HP6,"итого гр.",BV15:HP15)</f>
        <v>42.6</v>
      </c>
      <c r="HR15" s="433" t="n">
        <f aca="false">SUMIF(BV6:HP6,"итого фк.",BV15:HP15)</f>
        <v>13.939</v>
      </c>
      <c r="HS15" s="273" t="n">
        <f aca="false">SUM(HQ15,HS12)</f>
        <v>48.1</v>
      </c>
      <c r="HT15" s="273" t="n">
        <f aca="false">SUM(HR15,HT12)</f>
        <v>55.264</v>
      </c>
      <c r="HU15" s="438" t="n">
        <f aca="false">HS15</f>
        <v>48.1</v>
      </c>
      <c r="HV15" s="439" t="n">
        <f aca="false">HT15</f>
        <v>55.264</v>
      </c>
      <c r="HX15" s="278"/>
      <c r="HY15" s="457" t="n">
        <f aca="false">Посуточная!LJ15-Посуточная_НГДП!ET15</f>
        <v>0</v>
      </c>
      <c r="HZ15" s="458" t="n">
        <f aca="false">Посуточная!LK15-Посуточная_НГДП!EU15</f>
        <v>78</v>
      </c>
      <c r="IA15" s="273" t="n">
        <f aca="false">HY15</f>
        <v>0</v>
      </c>
      <c r="IB15" s="273" t="n">
        <f aca="false">HZ15</f>
        <v>78</v>
      </c>
      <c r="IC15" s="438" t="n">
        <f aca="false">SUM(BN15,HQ15,HY15)</f>
        <v>42.6</v>
      </c>
      <c r="ID15" s="439" t="n">
        <f aca="false">SUM(BO15,HR15,HZ15)</f>
        <v>112.939</v>
      </c>
      <c r="IE15" s="273" t="n">
        <f aca="false">SUM(BP15,HS15,IA15)</f>
        <v>48.1</v>
      </c>
      <c r="IF15" s="273" t="n">
        <f aca="false">SUM(BQ15,HT15,IB15)</f>
        <v>175.264</v>
      </c>
      <c r="IG15" s="420" t="n">
        <f aca="false">Посуточная!OB15-Посуточная_НГДП!FP15</f>
        <v>49.496</v>
      </c>
      <c r="IH15" s="421"/>
      <c r="II15" s="421"/>
      <c r="IJ15" s="421"/>
      <c r="IK15" s="421"/>
      <c r="IL15" s="421"/>
      <c r="IM15" s="421"/>
      <c r="IN15" s="421"/>
      <c r="IO15" s="421"/>
      <c r="IP15" s="421"/>
      <c r="IQ15" s="421"/>
      <c r="IR15" s="421"/>
      <c r="IS15" s="421"/>
      <c r="IT15" s="421"/>
      <c r="IU15" s="421"/>
      <c r="IV15" s="441" t="n">
        <f aca="false">Посуточная!OC15-Посуточная_НГДП!FQ15</f>
        <v>101.23</v>
      </c>
      <c r="IW15" s="441"/>
      <c r="IX15" s="441"/>
      <c r="IY15" s="441"/>
      <c r="IZ15" s="441"/>
      <c r="JA15" s="441"/>
      <c r="JB15" s="441"/>
      <c r="JC15" s="441"/>
      <c r="JD15" s="441"/>
      <c r="JE15" s="441"/>
      <c r="JF15" s="441"/>
      <c r="JG15" s="441"/>
      <c r="JH15" s="441"/>
      <c r="JI15" s="441"/>
      <c r="JJ15" s="441"/>
      <c r="JK15" s="441"/>
      <c r="JL15" s="441"/>
      <c r="JM15" s="441"/>
      <c r="JN15" s="441"/>
      <c r="JO15" s="441"/>
      <c r="JP15" s="441"/>
      <c r="JQ15" s="441"/>
      <c r="JR15" s="441"/>
      <c r="JS15" s="441"/>
      <c r="JT15" s="441"/>
      <c r="JU15" s="441"/>
      <c r="JV15" s="441"/>
      <c r="JW15" s="441"/>
      <c r="JX15" s="441"/>
      <c r="JY15" s="441"/>
      <c r="JZ15" s="441"/>
      <c r="KA15" s="441"/>
      <c r="KB15" s="441"/>
      <c r="KC15" s="441"/>
      <c r="KD15" s="441"/>
      <c r="KE15" s="441"/>
      <c r="KF15" s="441"/>
      <c r="KG15" s="441"/>
      <c r="KH15" s="441"/>
      <c r="KI15" s="441"/>
      <c r="KJ15" s="475" t="n">
        <f aca="false">SUBTOTAL(9, IG15:IU15)</f>
        <v>49.496</v>
      </c>
      <c r="KK15" s="549" t="n">
        <f aca="false">SUBTOTAL(9, IV15:KI15)</f>
        <v>101.23</v>
      </c>
      <c r="KL15" s="273" t="n">
        <f aca="false">SUM(KJ15,KL12)</f>
        <v>120.6711111111</v>
      </c>
      <c r="KM15" s="273" t="n">
        <f aca="false">SUM(KK15,KM12)</f>
        <v>196.577</v>
      </c>
      <c r="KN15" s="885" t="n">
        <f aca="false">Посуточная!OF15</f>
        <v>0</v>
      </c>
      <c r="KO15" s="886" t="n">
        <f aca="false">Посуточная!OG15</f>
        <v>0</v>
      </c>
      <c r="KP15" s="886" t="n">
        <f aca="false">Посуточная!OH15</f>
        <v>0</v>
      </c>
      <c r="KQ15" s="886" t="n">
        <f aca="false">Посуточная!OI15</f>
        <v>0</v>
      </c>
      <c r="KR15" s="886" t="n">
        <f aca="false">Посуточная!OJ15</f>
        <v>0</v>
      </c>
      <c r="KS15" s="886" t="n">
        <f aca="false">Посуточная!OK15</f>
        <v>0</v>
      </c>
      <c r="KT15" s="886" t="n">
        <f aca="false">Посуточная!OL15</f>
        <v>0</v>
      </c>
      <c r="KU15" s="886" t="n">
        <f aca="false">Посуточная!OM15</f>
        <v>0</v>
      </c>
      <c r="KV15" s="886" t="n">
        <f aca="false">Посуточная!ON15</f>
        <v>0</v>
      </c>
      <c r="KW15" s="887" t="n">
        <f aca="false">Посуточная!OO15</f>
        <v>0</v>
      </c>
      <c r="KX15" s="470" t="n">
        <f aca="false">Посуточная!OV15</f>
        <v>0</v>
      </c>
      <c r="KY15" s="470" t="n">
        <f aca="false">Посуточная!OW15</f>
        <v>0</v>
      </c>
      <c r="KZ15" s="470" t="n">
        <f aca="false">Посуточная!OX15</f>
        <v>0</v>
      </c>
      <c r="LA15" s="470" t="n">
        <f aca="false">Посуточная!OY15</f>
        <v>0</v>
      </c>
      <c r="LB15" s="470" t="n">
        <f aca="false">Посуточная!OZ15</f>
        <v>0</v>
      </c>
      <c r="LC15" s="470" t="n">
        <f aca="false">Посуточная!PA15</f>
        <v>0</v>
      </c>
      <c r="LD15" s="470" t="n">
        <f aca="false">Посуточная!PB15</f>
        <v>0</v>
      </c>
      <c r="LE15" s="470" t="n">
        <f aca="false">Посуточная!PC15</f>
        <v>0</v>
      </c>
      <c r="LF15" s="470" t="n">
        <f aca="false">Посуточная!PD15</f>
        <v>0</v>
      </c>
      <c r="LG15" s="470" t="n">
        <f aca="false">Посуточная!PE15</f>
        <v>0</v>
      </c>
      <c r="LH15" s="470" t="n">
        <f aca="false">Посуточная!PF15</f>
        <v>0</v>
      </c>
      <c r="LI15" s="470" t="n">
        <f aca="false">Посуточная!PG15</f>
        <v>0</v>
      </c>
      <c r="LJ15" s="470" t="n">
        <f aca="false">Посуточная!PH15</f>
        <v>0</v>
      </c>
      <c r="LK15" s="470" t="n">
        <f aca="false">Посуточная!PI15</f>
        <v>0</v>
      </c>
      <c r="LL15" s="470" t="n">
        <f aca="false">Посуточная!PJ15</f>
        <v>0</v>
      </c>
      <c r="LM15" s="470" t="n">
        <f aca="false">Посуточная!PK15</f>
        <v>0</v>
      </c>
      <c r="LN15" s="470" t="n">
        <f aca="false">Посуточная!PL15</f>
        <v>0</v>
      </c>
      <c r="LO15" s="470" t="n">
        <f aca="false">Посуточная!PM15</f>
        <v>0</v>
      </c>
      <c r="LP15" s="470" t="n">
        <f aca="false">Посуточная!PN15</f>
        <v>0</v>
      </c>
      <c r="LQ15" s="470" t="n">
        <f aca="false">Посуточная!PO15</f>
        <v>0</v>
      </c>
      <c r="LR15" s="475" t="n">
        <f aca="false">SUBTOTAL(9, KN15:KW15)</f>
        <v>0</v>
      </c>
      <c r="LS15" s="433" t="n">
        <f aca="false">SUBTOTAL(9, KX15:LQ15)</f>
        <v>0</v>
      </c>
      <c r="LT15" s="273" t="n">
        <f aca="false">SUM(LR15,LT12)</f>
        <v>0</v>
      </c>
      <c r="LU15" s="273" t="n">
        <f aca="false">SUM(LS15,LU12)</f>
        <v>0</v>
      </c>
      <c r="LV15" s="888" t="n">
        <f aca="false">Посуточная!QA15</f>
        <v>0</v>
      </c>
      <c r="LW15" s="889" t="n">
        <f aca="false">Посуточная!QB15</f>
        <v>0</v>
      </c>
      <c r="LX15" s="889" t="n">
        <f aca="false">Посуточная!QC15</f>
        <v>0</v>
      </c>
      <c r="LY15" s="889" t="n">
        <f aca="false">Посуточная!QD15</f>
        <v>0</v>
      </c>
      <c r="LZ15" s="889" t="n">
        <f aca="false">Посуточная!QE15</f>
        <v>0</v>
      </c>
      <c r="MA15" s="889" t="n">
        <f aca="false">Посуточная!QF15</f>
        <v>0</v>
      </c>
      <c r="MB15" s="889" t="n">
        <f aca="false">Посуточная!QG15</f>
        <v>0</v>
      </c>
      <c r="MC15" s="890" t="n">
        <f aca="false">Посуточная!QO15</f>
        <v>0</v>
      </c>
      <c r="MD15" s="890" t="n">
        <f aca="false">Посуточная!QP15</f>
        <v>0</v>
      </c>
      <c r="ME15" s="890" t="n">
        <f aca="false">Посуточная!QQ15</f>
        <v>0</v>
      </c>
      <c r="MF15" s="890" t="n">
        <f aca="false">Посуточная!QR15</f>
        <v>0</v>
      </c>
      <c r="MG15" s="890" t="n">
        <f aca="false">Посуточная!QS15</f>
        <v>0</v>
      </c>
      <c r="MH15" s="890" t="n">
        <f aca="false">Посуточная!QT15</f>
        <v>0</v>
      </c>
      <c r="MI15" s="890" t="n">
        <f aca="false">Посуточная!QU15</f>
        <v>0</v>
      </c>
      <c r="MJ15" s="475" t="n">
        <f aca="false">SUBTOTAL(9, LV15:MB15)</f>
        <v>0</v>
      </c>
      <c r="MK15" s="433" t="n">
        <f aca="false">SUBTOTAL(9, MC15:MI15)</f>
        <v>0</v>
      </c>
      <c r="ML15" s="273" t="n">
        <f aca="false">SUM(MJ15,ML12)</f>
        <v>0</v>
      </c>
      <c r="MM15" s="273" t="n">
        <f aca="false">SUM(MK15,MM12)</f>
        <v>0</v>
      </c>
      <c r="MN15" s="885" t="n">
        <f aca="false">Посуточная!RG15</f>
        <v>2.6</v>
      </c>
      <c r="MO15" s="886" t="n">
        <f aca="false">Посуточная!RH15</f>
        <v>0</v>
      </c>
      <c r="MP15" s="886" t="n">
        <f aca="false">Посуточная!RI15</f>
        <v>0</v>
      </c>
      <c r="MQ15" s="886" t="n">
        <f aca="false">Посуточная!RJ15</f>
        <v>0</v>
      </c>
      <c r="MR15" s="886" t="n">
        <f aca="false">Посуточная!RK15</f>
        <v>0</v>
      </c>
      <c r="MS15" s="886" t="n">
        <f aca="false">Посуточная!RL15</f>
        <v>0</v>
      </c>
      <c r="MT15" s="886" t="n">
        <f aca="false">Посуточная!RM15</f>
        <v>0</v>
      </c>
      <c r="MU15" s="470" t="n">
        <f aca="false">Посуточная!RU15</f>
        <v>0</v>
      </c>
      <c r="MV15" s="470" t="n">
        <f aca="false">Посуточная!RV15</f>
        <v>0</v>
      </c>
      <c r="MW15" s="470" t="n">
        <f aca="false">Посуточная!RW15</f>
        <v>0</v>
      </c>
      <c r="MX15" s="470" t="n">
        <f aca="false">Посуточная!RX15</f>
        <v>0</v>
      </c>
      <c r="MY15" s="470" t="n">
        <f aca="false">Посуточная!RY15</f>
        <v>0</v>
      </c>
      <c r="MZ15" s="470" t="n">
        <f aca="false">Посуточная!RZ15</f>
        <v>0</v>
      </c>
      <c r="NA15" s="470" t="n">
        <f aca="false">Посуточная!SA15</f>
        <v>0</v>
      </c>
      <c r="NB15" s="475" t="n">
        <f aca="false">SUBTOTAL(9, MN15:MT15)</f>
        <v>2.6</v>
      </c>
      <c r="NC15" s="433" t="n">
        <f aca="false">SUBTOTAL(9, MU15:NA15)</f>
        <v>0</v>
      </c>
      <c r="ND15" s="273" t="n">
        <f aca="false">SUM(NB15,ND12)</f>
        <v>2.6</v>
      </c>
      <c r="NE15" s="273" t="n">
        <f aca="false">SUM(NC15,NE12)</f>
        <v>0</v>
      </c>
      <c r="NF15" s="437" t="n">
        <f aca="false">SUMIF(IG6:NE6,"итого гр.",IG15:NE15)</f>
        <v>52.096</v>
      </c>
      <c r="NG15" s="433" t="n">
        <f aca="false">SUMIF(IG6:NE6,"итого фк.",IG15:NE15)</f>
        <v>101.23</v>
      </c>
      <c r="NH15" s="273" t="n">
        <f aca="false">SUM(NF15,NH12)</f>
        <v>123.2711111111</v>
      </c>
      <c r="NI15" s="273" t="n">
        <f aca="false">SUM(NG15,NI12)</f>
        <v>196.577</v>
      </c>
      <c r="NJ15" s="438" t="n">
        <f aca="false">NH15</f>
        <v>123.2711111111</v>
      </c>
      <c r="NK15" s="439" t="n">
        <f aca="false">NI15</f>
        <v>196.577</v>
      </c>
      <c r="NM15" s="278"/>
      <c r="NN15" s="885" t="n">
        <f aca="false">Посуточная!SU15</f>
        <v>0</v>
      </c>
      <c r="NO15" s="886" t="n">
        <f aca="false">Посуточная!SV15</f>
        <v>0</v>
      </c>
      <c r="NP15" s="886" t="n">
        <f aca="false">Посуточная!SW15</f>
        <v>0</v>
      </c>
      <c r="NQ15" s="886" t="n">
        <f aca="false">Посуточная!SX15</f>
        <v>0</v>
      </c>
      <c r="NR15" s="470" t="n">
        <f aca="false">Посуточная!TC15</f>
        <v>0</v>
      </c>
      <c r="NS15" s="470" t="n">
        <f aca="false">Посуточная!TD15</f>
        <v>0</v>
      </c>
      <c r="NT15" s="470" t="n">
        <f aca="false">Посуточная!TE15</f>
        <v>0</v>
      </c>
      <c r="NU15" s="470" t="n">
        <f aca="false">Посуточная!TF15</f>
        <v>0</v>
      </c>
      <c r="NV15" s="475" t="n">
        <f aca="false">SUBTOTAL(9, NN15:NQ15)</f>
        <v>0</v>
      </c>
      <c r="NW15" s="433" t="n">
        <f aca="false">SUBTOTAL(9, NR15:NU15)</f>
        <v>0</v>
      </c>
      <c r="NX15" s="456" t="n">
        <f aca="false">NX12+NV15</f>
        <v>0</v>
      </c>
      <c r="NY15" s="456" t="n">
        <f aca="false">NY12+NW15</f>
        <v>0</v>
      </c>
      <c r="NZ15" s="437" t="n">
        <f aca="false">Посуточная!TO15-Посуточная_НГДП!IP15</f>
        <v>0</v>
      </c>
      <c r="OA15" s="475" t="n">
        <f aca="false">Посуточная!TP15-Посуточная_НГДП!IQ15</f>
        <v>0</v>
      </c>
      <c r="OB15" s="291" t="n">
        <f aca="false">Посуточная!TQ15-Посуточная_НГДП!IR15</f>
        <v>0</v>
      </c>
      <c r="OC15" s="291" t="n">
        <f aca="false">Посуточная!TR15-Посуточная_НГДП!IS15</f>
        <v>0</v>
      </c>
      <c r="OD15" s="475" t="n">
        <f aca="false">Посуточная!TS15-Посуточная_НГДП!IT15</f>
        <v>5.59708064516129</v>
      </c>
      <c r="OE15" s="475" t="n">
        <f aca="false">Посуточная!TT15-Посуточная_НГДП!IU15</f>
        <v>0</v>
      </c>
      <c r="OF15" s="291" t="n">
        <f aca="false">Посуточная!TU15-Посуточная_НГДП!IV15</f>
        <v>0</v>
      </c>
      <c r="OG15" s="291" t="n">
        <f aca="false">Посуточная!TV15-Посуточная_НГДП!IW15</f>
        <v>0</v>
      </c>
      <c r="OH15" s="475" t="n">
        <f aca="false">Посуточная!TW15-Посуточная_НГДП!IX15</f>
        <v>0</v>
      </c>
      <c r="OI15" s="475" t="n">
        <f aca="false">Посуточная!TX15-Посуточная_НГДП!IY15</f>
        <v>0</v>
      </c>
      <c r="OJ15" s="291" t="n">
        <f aca="false">Посуточная!TY15-Посуточная_НГДП!IZ15</f>
        <v>0</v>
      </c>
      <c r="OK15" s="291" t="n">
        <f aca="false">Посуточная!TZ15-Посуточная_НГДП!JA15</f>
        <v>0</v>
      </c>
      <c r="OL15" s="475" t="n">
        <f aca="false">Посуточная!UA15-Посуточная_НГДП!JB15</f>
        <v>0</v>
      </c>
      <c r="OM15" s="475" t="n">
        <f aca="false">Посуточная!UB15-Посуточная_НГДП!JC15</f>
        <v>0</v>
      </c>
      <c r="ON15" s="291" t="n">
        <f aca="false">OL15</f>
        <v>0</v>
      </c>
      <c r="OO15" s="291" t="n">
        <f aca="false">OM15</f>
        <v>0</v>
      </c>
      <c r="OP15" s="476" t="n">
        <f aca="false">SUMIF(NZ6:OO6,"итого гр.",NZ15:OO15)</f>
        <v>5.59708064516129</v>
      </c>
      <c r="OQ15" s="439" t="n">
        <f aca="false">SUMIF($NZ$6:$OO$6,"итого фк.",NZ15:OO15)</f>
        <v>0</v>
      </c>
      <c r="OR15" s="373" t="n">
        <f aca="false">OP15</f>
        <v>5.59708064516129</v>
      </c>
      <c r="OS15" s="273" t="n">
        <f aca="false">OQ15</f>
        <v>0</v>
      </c>
      <c r="OT15" s="438" t="n">
        <f aca="false">Посуточная!UI15-Посуточная_НГДП!JJ15</f>
        <v>0</v>
      </c>
      <c r="OU15" s="439" t="n">
        <f aca="false">Посуточная!UJ15-Посуточная_НГДП!JK15</f>
        <v>70</v>
      </c>
      <c r="OX15" s="438" t="n">
        <f aca="false">$OX$9+OX12</f>
        <v>116.82</v>
      </c>
      <c r="OY15" s="439" t="n">
        <f aca="false">$OY$9+OY12</f>
        <v>116.82</v>
      </c>
      <c r="OZ15" s="273" t="n">
        <f aca="false">OX15</f>
        <v>116.82</v>
      </c>
      <c r="PA15" s="273" t="n">
        <f aca="false">OY15</f>
        <v>116.82</v>
      </c>
      <c r="PB15" s="437"/>
      <c r="PC15" s="433"/>
      <c r="PD15" s="273" t="n">
        <f aca="false">SUM(PB15,PD12)</f>
        <v>0</v>
      </c>
      <c r="PE15" s="273" t="n">
        <f aca="false">SUM(PC15,PE12)</f>
        <v>0</v>
      </c>
      <c r="PF15" s="438" t="n">
        <f aca="false">SUM(NJ15,OP15,OT15,OX15,PB15,NX15)</f>
        <v>245.688191756261</v>
      </c>
      <c r="PG15" s="439" t="n">
        <f aca="false">SUM(NK15,OQ15,OU15,OY15,PC15,NY15)</f>
        <v>383.397</v>
      </c>
      <c r="PH15" s="273" t="n">
        <f aca="false">SUM(NL15,OR15,OV15,OZ15,PD15)</f>
        <v>122.417080645161</v>
      </c>
      <c r="PI15" s="273" t="n">
        <f aca="false">SUM(NM15,OS15,OW15,PA15,PE15)</f>
        <v>116.82</v>
      </c>
      <c r="PJ15" s="476"/>
      <c r="PK15" s="476"/>
      <c r="PL15" s="273" t="n">
        <f aca="false">PJ15</f>
        <v>0</v>
      </c>
      <c r="PM15" s="273" t="n">
        <f aca="false">PK15</f>
        <v>0</v>
      </c>
      <c r="PN15" s="476"/>
      <c r="PO15" s="476"/>
      <c r="PP15" s="273" t="n">
        <f aca="false">PN15</f>
        <v>0</v>
      </c>
      <c r="PR15" s="479" t="n">
        <f aca="false">Посуточная!VG15-Посуточная_НГДП!KH15</f>
        <v>23753.3568082437</v>
      </c>
      <c r="PS15" s="480" t="n">
        <f aca="false">IF(A13&lt;=QH$4,VLOOKUP(A13,$QH$6:$QM$37,2,FALSE()),SUM($QI$4,IF15,-PG15)-SUM($QM$4,-$QK$4))-QA15</f>
        <v>23622.023</v>
      </c>
      <c r="PT15" s="479"/>
      <c r="PU15" s="480"/>
      <c r="PV15" s="479"/>
      <c r="PW15" s="480"/>
      <c r="PX15" s="481"/>
      <c r="PY15" s="479" t="n">
        <f aca="false">Посуточная!VN15-Посуточная_НГДП!KO15</f>
        <v>666.348260298039</v>
      </c>
      <c r="PZ15" s="482" t="n">
        <f aca="false">IF(A13&lt;=QH$4,VLOOKUP(A13,$QD$6:$QE$37,2,FALSE()),SUM($PZ$2,-HP15,KM15,-QA15))</f>
        <v>665.893</v>
      </c>
      <c r="QA15" s="378"/>
      <c r="QB15" s="278" t="n">
        <f aca="false">PS15-PR15</f>
        <v>-131.333808243737</v>
      </c>
      <c r="QD15" s="379" t="n">
        <v>9</v>
      </c>
      <c r="QE15" s="127" t="n">
        <f aca="false">Посуточная!VT15-Посуточная_НГДП!KU15</f>
        <v>775.091</v>
      </c>
      <c r="QF15" s="550"/>
      <c r="QH15" s="273" t="n">
        <v>9</v>
      </c>
      <c r="QI15" s="127" t="n">
        <f aca="false">Посуточная!VX15-Посуточная_НГДП!KY15</f>
        <v>23558.332</v>
      </c>
      <c r="QK15" s="380" t="n">
        <f aca="false">PG33</f>
        <v>820.73</v>
      </c>
      <c r="QL15" s="380"/>
      <c r="QM15" s="380" t="n">
        <f aca="false">IF33</f>
        <v>560.472</v>
      </c>
      <c r="QO15" s="278"/>
      <c r="QQ15" s="127" t="n">
        <f aca="false">IF(V15="",0,V15+QQ12)</f>
        <v>0</v>
      </c>
      <c r="QR15" s="127" t="n">
        <f aca="false">IF(W15="",0,W15+QR12)</f>
        <v>0</v>
      </c>
      <c r="QS15" s="127" t="n">
        <f aca="false">IF(AN15="",0,AN15+QS12)</f>
        <v>0</v>
      </c>
      <c r="QT15" s="127" t="n">
        <f aca="false">IF(AO15="",0,AO15+QT12)</f>
        <v>63</v>
      </c>
      <c r="QU15" s="127" t="n">
        <f aca="false">IF(AZ15="",0,AZ15+QU12)</f>
        <v>0</v>
      </c>
      <c r="QV15" s="127" t="n">
        <f aca="false">IF(BA15="",0,BA15+QV12)</f>
        <v>0</v>
      </c>
      <c r="QW15" s="127" t="n">
        <f aca="false">IF(BL15="",0,BL15+QW12)</f>
        <v>0</v>
      </c>
      <c r="QX15" s="127" t="n">
        <f aca="false">IF(BM15="",0,BM15+QX12)</f>
        <v>0</v>
      </c>
      <c r="QY15" s="127" t="n">
        <f aca="false">IF(CF15="",0,CF15+QY12)</f>
        <v>0</v>
      </c>
      <c r="QZ15" s="127" t="n">
        <f aca="false">IF(CG15="",0,CG15+QZ12)</f>
        <v>0</v>
      </c>
      <c r="RA15" s="127" t="n">
        <f aca="false">IF(CX15="",0,CX15+RA12)</f>
        <v>40</v>
      </c>
      <c r="RB15" s="127" t="n">
        <f aca="false">IF(CY15="",0,CY15+RB12)</f>
        <v>0</v>
      </c>
      <c r="RC15" s="127" t="n">
        <f aca="false">IF(FO15="",0,FO15+RC12)</f>
        <v>0</v>
      </c>
      <c r="RD15" s="127" t="n">
        <f aca="false">IF(FP15="",0,FP15+RD12)</f>
        <v>0</v>
      </c>
      <c r="RE15" s="127" t="n">
        <f aca="false">IF(FC15="",0,FC15+RE12)</f>
        <v>0</v>
      </c>
      <c r="RF15" s="127" t="n">
        <f aca="false">IF(FD15="",0,FD15+RF12)</f>
        <v>11.546</v>
      </c>
      <c r="RG15" s="127" t="n">
        <f aca="false">IF(ND15="",0,ND15+RG12)</f>
        <v>2.6</v>
      </c>
      <c r="RH15" s="127" t="n">
        <f aca="false">IF(NE15="",0,NE15+RH12)</f>
        <v>0</v>
      </c>
      <c r="RI15" s="127" t="n">
        <f aca="false">IF(OX15="",0,OX15)</f>
        <v>116.82</v>
      </c>
      <c r="RJ15" s="127" t="n">
        <f aca="false">IF(OY15="",0,OY15)</f>
        <v>116.82</v>
      </c>
      <c r="RK15" s="127" t="n">
        <f aca="false">IF(IA15="",0,IA15+RK12)</f>
        <v>0</v>
      </c>
      <c r="RL15" s="127" t="n">
        <f aca="false">IF(IB15="",0,IB15+RL12)</f>
        <v>556</v>
      </c>
      <c r="RM15" s="127" t="n">
        <f aca="false">IF(OT15="",0,OT15+RM12)</f>
        <v>0</v>
      </c>
      <c r="RN15" s="127" t="n">
        <f aca="false">IF(OU15="",0,OU15+RN12)</f>
        <v>-69</v>
      </c>
      <c r="RO15" s="127" t="n">
        <f aca="false">IF(PY15="",0,PY15+RO12)</f>
        <v>1839.57766978302</v>
      </c>
      <c r="RP15" s="127" t="n">
        <f aca="false">IF(PZ15="",0,PZ15+RP12)</f>
        <v>1760.509</v>
      </c>
      <c r="RQ15" s="127" t="n">
        <f aca="false">IFERROR(RO15/$A13,0)</f>
        <v>613.192556594339</v>
      </c>
      <c r="RR15" s="127" t="n">
        <f aca="false">IFERROR(RP15/$A13,0)</f>
        <v>586.836333333333</v>
      </c>
      <c r="RS15" s="127" t="n">
        <f aca="false">IF(PD15="",0,PD15+RS12)</f>
        <v>0</v>
      </c>
      <c r="RT15" s="127" t="n">
        <f aca="false">IF(PE15="",0,PE15+RT12)</f>
        <v>0</v>
      </c>
      <c r="RU15" s="127" t="n">
        <f aca="false">IF(QQ15&gt;0,0,T15+RU12)</f>
        <v>0</v>
      </c>
      <c r="RV15" s="127" t="n">
        <f aca="false">IF(QR15&gt;0,0,U15+RV12)</f>
        <v>0</v>
      </c>
      <c r="RW15" s="127" t="n">
        <f aca="false">IF(QS15&gt;0,0,AL15+RW12)</f>
        <v>0</v>
      </c>
      <c r="RX15" s="127" t="n">
        <f aca="false">IF(QT15&gt;0,0,AM15+RX12)</f>
        <v>0</v>
      </c>
      <c r="RY15" s="127" t="n">
        <f aca="false">IF(QU15&gt;0,0,AX15+RY12)</f>
        <v>0</v>
      </c>
      <c r="RZ15" s="127" t="n">
        <f aca="false">IF(QV15&gt;0,0,AY15+RZ12)</f>
        <v>0</v>
      </c>
      <c r="SA15" s="127" t="n">
        <f aca="false">IF(QW15&gt;0,0,BJ15+SA12)</f>
        <v>0</v>
      </c>
      <c r="SB15" s="127" t="n">
        <f aca="false">IF(QX15&gt;0,0,BK15+SB12)</f>
        <v>0</v>
      </c>
      <c r="SC15" s="127" t="n">
        <f aca="false">IF(QY15&gt;0,0,CD15+SC12)</f>
        <v>0</v>
      </c>
      <c r="SD15" s="127" t="n">
        <f aca="false">IF(QZ15&gt;0,0,CE15+SD12)</f>
        <v>0</v>
      </c>
      <c r="SE15" s="127" t="n">
        <f aca="false">IF(RA15&gt;0,0,CV15+SE12)</f>
        <v>0</v>
      </c>
      <c r="SF15" s="127" t="n">
        <f aca="false">IF(RB15&gt;0,0,CW15+SF12)</f>
        <v>0</v>
      </c>
      <c r="SG15" s="127" t="n">
        <f aca="false">IF(RC15&gt;0,0,FM15+SG12)</f>
        <v>0</v>
      </c>
      <c r="SH15" s="127" t="n">
        <f aca="false">IF(RD15&gt;0,0,FN15+SH12)</f>
        <v>0</v>
      </c>
      <c r="SI15" s="127" t="n">
        <f aca="false">IF(RE15&gt;0,0,FA15+SI12)</f>
        <v>0</v>
      </c>
      <c r="SJ15" s="127" t="n">
        <f aca="false">IFERROR(IF(RF15&gt;0,0,FB15+SJ12),0)</f>
        <v>0</v>
      </c>
      <c r="SK15" s="127" t="n">
        <f aca="false">IF(RG15&gt;0,0,NB15+SK12)</f>
        <v>0</v>
      </c>
      <c r="SL15" s="127" t="n">
        <f aca="false">IFERROR(IF(RH15&gt;0,0,NC15+SL12),0)</f>
        <v>0</v>
      </c>
      <c r="SM15" s="127"/>
      <c r="SN15" s="127"/>
      <c r="SO15" s="127"/>
    </row>
    <row r="16" customFormat="false" ht="15" hidden="false" customHeight="false" outlineLevel="0" collapsed="false">
      <c r="A16" s="741" t="n">
        <v>4</v>
      </c>
      <c r="B16" s="891" t="n">
        <f aca="false">Посуточная!B16</f>
        <v>0</v>
      </c>
      <c r="C16" s="892" t="n">
        <f aca="false">Посуточная!C16</f>
        <v>0</v>
      </c>
      <c r="D16" s="892" t="n">
        <f aca="false">Посуточная!D16</f>
        <v>0</v>
      </c>
      <c r="E16" s="892" t="n">
        <f aca="false">Посуточная!E16</f>
        <v>0</v>
      </c>
      <c r="F16" s="892" t="n">
        <f aca="false">Посуточная!F16</f>
        <v>0</v>
      </c>
      <c r="G16" s="892" t="n">
        <f aca="false">Посуточная!G16</f>
        <v>0</v>
      </c>
      <c r="H16" s="892" t="n">
        <f aca="false">Посуточная!H16</f>
        <v>0</v>
      </c>
      <c r="I16" s="892" t="n">
        <f aca="false">Посуточная!I16</f>
        <v>0</v>
      </c>
      <c r="J16" s="491" t="n">
        <f aca="false">Посуточная!Q16</f>
        <v>0</v>
      </c>
      <c r="K16" s="491" t="n">
        <f aca="false">Посуточная!R16</f>
        <v>0</v>
      </c>
      <c r="L16" s="491" t="n">
        <f aca="false">Посуточная!S16</f>
        <v>0</v>
      </c>
      <c r="M16" s="491" t="n">
        <f aca="false">Посуточная!T16</f>
        <v>0</v>
      </c>
      <c r="N16" s="491" t="n">
        <f aca="false">Посуточная!U16</f>
        <v>0</v>
      </c>
      <c r="O16" s="491" t="n">
        <f aca="false">Посуточная!V16</f>
        <v>0</v>
      </c>
      <c r="P16" s="491" t="n">
        <f aca="false">Посуточная!W16</f>
        <v>0</v>
      </c>
      <c r="Q16" s="491" t="n">
        <f aca="false">Посуточная!X16</f>
        <v>0</v>
      </c>
      <c r="R16" s="491" t="n">
        <f aca="false">Посуточная!Y16</f>
        <v>0</v>
      </c>
      <c r="S16" s="491" t="n">
        <f aca="false">Посуточная!Z16</f>
        <v>0</v>
      </c>
      <c r="T16" s="539"/>
      <c r="U16" s="497"/>
      <c r="X16" s="863" t="n">
        <f aca="false">Посуточная!AL16</f>
        <v>0</v>
      </c>
      <c r="Y16" s="864" t="n">
        <f aca="false">Посуточная!AM16</f>
        <v>0</v>
      </c>
      <c r="Z16" s="864" t="n">
        <f aca="false">Посуточная!AN16</f>
        <v>0</v>
      </c>
      <c r="AA16" s="864" t="n">
        <f aca="false">Посуточная!AO16</f>
        <v>0</v>
      </c>
      <c r="AB16" s="864" t="n">
        <f aca="false">Посуточная!AP16</f>
        <v>0</v>
      </c>
      <c r="AC16" s="864" t="n">
        <f aca="false">Посуточная!AQ16</f>
        <v>0</v>
      </c>
      <c r="AD16" s="864" t="n">
        <f aca="false">Посуточная!AR16</f>
        <v>0</v>
      </c>
      <c r="AE16" s="322" t="n">
        <f aca="false">Посуточная!AZ16</f>
        <v>0</v>
      </c>
      <c r="AF16" s="322" t="n">
        <f aca="false">Посуточная!BA16</f>
        <v>0</v>
      </c>
      <c r="AG16" s="322" t="n">
        <f aca="false">Посуточная!BB16</f>
        <v>0</v>
      </c>
      <c r="AH16" s="322" t="n">
        <f aca="false">Посуточная!BC16</f>
        <v>0</v>
      </c>
      <c r="AI16" s="322" t="n">
        <f aca="false">Посуточная!BD16</f>
        <v>0</v>
      </c>
      <c r="AJ16" s="322" t="n">
        <f aca="false">Посуточная!BE16</f>
        <v>0</v>
      </c>
      <c r="AK16" s="322" t="n">
        <f aca="false">Посуточная!BF16</f>
        <v>0</v>
      </c>
      <c r="AL16" s="539"/>
      <c r="AM16" s="497"/>
      <c r="AP16" s="863" t="n">
        <f aca="false">Посуточная!BR16</f>
        <v>0</v>
      </c>
      <c r="AQ16" s="864" t="n">
        <f aca="false">Посуточная!BS16</f>
        <v>0</v>
      </c>
      <c r="AR16" s="864" t="n">
        <f aca="false">Посуточная!BT16</f>
        <v>0</v>
      </c>
      <c r="AS16" s="864" t="n">
        <f aca="false">Посуточная!BU16</f>
        <v>0</v>
      </c>
      <c r="AT16" s="322" t="n">
        <f aca="false">Посуточная!BZ16</f>
        <v>0</v>
      </c>
      <c r="AU16" s="322" t="n">
        <f aca="false">Посуточная!CA16</f>
        <v>0</v>
      </c>
      <c r="AV16" s="322" t="n">
        <f aca="false">Посуточная!CB16</f>
        <v>0</v>
      </c>
      <c r="AW16" s="322" t="n">
        <f aca="false">Посуточная!CC16</f>
        <v>0</v>
      </c>
      <c r="AX16" s="539"/>
      <c r="AY16" s="497"/>
      <c r="BB16" s="863" t="n">
        <f aca="false">Посуточная!CL16</f>
        <v>0</v>
      </c>
      <c r="BC16" s="864" t="n">
        <f aca="false">Посуточная!CM16</f>
        <v>0</v>
      </c>
      <c r="BD16" s="864" t="n">
        <f aca="false">Посуточная!CN16</f>
        <v>0</v>
      </c>
      <c r="BE16" s="864" t="n">
        <f aca="false">Посуточная!CO16</f>
        <v>0</v>
      </c>
      <c r="BF16" s="322" t="n">
        <f aca="false">Посуточная!CT16</f>
        <v>0</v>
      </c>
      <c r="BG16" s="322" t="n">
        <f aca="false">Посуточная!CU16</f>
        <v>0</v>
      </c>
      <c r="BH16" s="322" t="n">
        <f aca="false">Посуточная!CV16</f>
        <v>0</v>
      </c>
      <c r="BI16" s="322" t="n">
        <f aca="false">Посуточная!CW16</f>
        <v>0</v>
      </c>
      <c r="BJ16" s="539"/>
      <c r="BK16" s="497"/>
      <c r="BN16" s="502"/>
      <c r="BO16" s="497"/>
      <c r="BR16" s="503"/>
      <c r="BS16" s="504"/>
      <c r="BV16" s="381" t="n">
        <f aca="false">Посуточная!DN16</f>
        <v>0</v>
      </c>
      <c r="BW16" s="382" t="n">
        <f aca="false">Посуточная!DO16</f>
        <v>0</v>
      </c>
      <c r="BX16" s="382" t="n">
        <f aca="false">Посуточная!DP16</f>
        <v>0</v>
      </c>
      <c r="BY16" s="382" t="n">
        <f aca="false">Посуточная!DQ16</f>
        <v>0</v>
      </c>
      <c r="BZ16" s="322" t="n">
        <f aca="false">Посуточная!DV16</f>
        <v>0</v>
      </c>
      <c r="CA16" s="322" t="n">
        <f aca="false">Посуточная!DW16</f>
        <v>0</v>
      </c>
      <c r="CB16" s="322" t="n">
        <f aca="false">Посуточная!DX16</f>
        <v>0</v>
      </c>
      <c r="CC16" s="322" t="n">
        <f aca="false">Посуточная!DY16</f>
        <v>0</v>
      </c>
      <c r="CD16" s="539"/>
      <c r="CE16" s="497"/>
      <c r="CH16" s="893" t="str">
        <f aca="false">Посуточная!EH16</f>
        <v>Вынгаях</v>
      </c>
      <c r="CI16" s="894" t="str">
        <f aca="false">Посуточная!EI16</f>
        <v>Карам</v>
      </c>
      <c r="CJ16" s="894" t="n">
        <f aca="false">Посуточная!EJ16</f>
        <v>0</v>
      </c>
      <c r="CK16" s="894" t="n">
        <f aca="false">Посуточная!EK16</f>
        <v>0</v>
      </c>
      <c r="CL16" s="894" t="n">
        <f aca="false">Посуточная!EL16</f>
        <v>0</v>
      </c>
      <c r="CM16" s="894" t="n">
        <f aca="false">Посуточная!EM16</f>
        <v>0</v>
      </c>
      <c r="CN16" s="894" t="n">
        <f aca="false">Посуточная!EN16</f>
        <v>0</v>
      </c>
      <c r="CO16" s="491" t="n">
        <f aca="false">Посуточная!ES16</f>
        <v>0</v>
      </c>
      <c r="CP16" s="491" t="str">
        <f aca="false">Посуточная!ET16</f>
        <v>Карам</v>
      </c>
      <c r="CQ16" s="491" t="n">
        <f aca="false">Посуточная!EU16</f>
        <v>0</v>
      </c>
      <c r="CR16" s="491" t="n">
        <f aca="false">Посуточная!EV16</f>
        <v>0</v>
      </c>
      <c r="CS16" s="491" t="n">
        <f aca="false">Посуточная!EW16</f>
        <v>0</v>
      </c>
      <c r="CT16" s="491" t="n">
        <f aca="false">Посуточная!EX16</f>
        <v>0</v>
      </c>
      <c r="CU16" s="491" t="n">
        <f aca="false">Посуточная!EY16</f>
        <v>0</v>
      </c>
      <c r="CV16" s="539"/>
      <c r="CW16" s="497"/>
      <c r="CZ16" s="863" t="str">
        <f aca="false">Посуточная!FH16</f>
        <v>Вынгапур</v>
      </c>
      <c r="DA16" s="864" t="n">
        <f aca="false">Посуточная!FI16</f>
        <v>0</v>
      </c>
      <c r="DB16" s="864" t="n">
        <f aca="false">Посуточная!FJ16</f>
        <v>0</v>
      </c>
      <c r="DC16" s="864" t="n">
        <f aca="false">Посуточная!FK16</f>
        <v>0</v>
      </c>
      <c r="DD16" s="864" t="n">
        <f aca="false">Посуточная!FL16</f>
        <v>0</v>
      </c>
      <c r="DE16" s="864" t="n">
        <f aca="false">Посуточная!FM16</f>
        <v>0</v>
      </c>
      <c r="DF16" s="864" t="n">
        <f aca="false">Посуточная!FN16</f>
        <v>0</v>
      </c>
      <c r="DG16" s="864" t="n">
        <f aca="false">Посуточная!FO16</f>
        <v>0</v>
      </c>
      <c r="DH16" s="864" t="n">
        <f aca="false">Посуточная!FP16</f>
        <v>0</v>
      </c>
      <c r="DI16" s="864" t="n">
        <f aca="false">Посуточная!FQ16</f>
        <v>0</v>
      </c>
      <c r="DJ16" s="864" t="n">
        <f aca="false">Посуточная!FR16</f>
        <v>0</v>
      </c>
      <c r="DK16" s="864" t="n">
        <f aca="false">Посуточная!FS16</f>
        <v>0</v>
      </c>
      <c r="DL16" s="864" t="n">
        <f aca="false">Посуточная!FT16</f>
        <v>0</v>
      </c>
      <c r="DM16" s="864" t="n">
        <f aca="false">Посуточная!FU16</f>
        <v>0</v>
      </c>
      <c r="DN16" s="864" t="n">
        <f aca="false">Посуточная!FV16</f>
        <v>0</v>
      </c>
      <c r="DO16" s="864" t="n">
        <f aca="false">Посуточная!FW16</f>
        <v>0</v>
      </c>
      <c r="DP16" s="864" t="n">
        <f aca="false">Посуточная!FX16</f>
        <v>0</v>
      </c>
      <c r="DQ16" s="864" t="n">
        <f aca="false">Посуточная!FY16</f>
        <v>0</v>
      </c>
      <c r="DR16" s="864" t="n">
        <f aca="false">Посуточная!FZ16</f>
        <v>0</v>
      </c>
      <c r="DS16" s="864" t="n">
        <f aca="false">Посуточная!GA16</f>
        <v>0</v>
      </c>
      <c r="DT16" s="864" t="n">
        <f aca="false">Посуточная!GB16</f>
        <v>0</v>
      </c>
      <c r="DU16" s="864" t="n">
        <f aca="false">Посуточная!GC16</f>
        <v>0</v>
      </c>
      <c r="DV16" s="864" t="n">
        <f aca="false">Посуточная!GD16</f>
        <v>0</v>
      </c>
      <c r="DW16" s="864" t="n">
        <f aca="false">Посуточная!GE16</f>
        <v>0</v>
      </c>
      <c r="DX16" s="864" t="n">
        <f aca="false">Посуточная!GF16</f>
        <v>0</v>
      </c>
      <c r="DY16" s="864" t="n">
        <f aca="false">Посуточная!GG16</f>
        <v>0</v>
      </c>
      <c r="DZ16" s="864" t="n">
        <f aca="false">Посуточная!GH16</f>
        <v>0</v>
      </c>
      <c r="EA16" s="864" t="n">
        <f aca="false">Посуточная!GI16</f>
        <v>0</v>
      </c>
      <c r="EB16" s="864" t="n">
        <f aca="false">Посуточная!GJ16</f>
        <v>0</v>
      </c>
      <c r="EC16" s="864" t="n">
        <f aca="false">Посуточная!GK16</f>
        <v>0</v>
      </c>
      <c r="ED16" s="864" t="n">
        <f aca="false">Посуточная!GL16</f>
        <v>0</v>
      </c>
      <c r="EE16" s="864" t="n">
        <f aca="false">Посуточная!GM16</f>
        <v>0</v>
      </c>
      <c r="EF16" s="322" t="n">
        <f aca="false">Посуточная!GU16</f>
        <v>0</v>
      </c>
      <c r="EG16" s="322" t="n">
        <f aca="false">Посуточная!GV16</f>
        <v>0</v>
      </c>
      <c r="EH16" s="322" t="n">
        <f aca="false">Посуточная!GW16</f>
        <v>0</v>
      </c>
      <c r="EI16" s="322" t="n">
        <f aca="false">Посуточная!GX16</f>
        <v>0</v>
      </c>
      <c r="EJ16" s="322" t="n">
        <f aca="false">Посуточная!GY16</f>
        <v>0</v>
      </c>
      <c r="EK16" s="322" t="n">
        <f aca="false">Посуточная!GZ16</f>
        <v>0</v>
      </c>
      <c r="EL16" s="322" t="n">
        <f aca="false">Посуточная!HA16</f>
        <v>0</v>
      </c>
      <c r="EM16" s="322" t="n">
        <f aca="false">Посуточная!HB16</f>
        <v>0</v>
      </c>
      <c r="EN16" s="322" t="n">
        <f aca="false">Посуточная!HC16</f>
        <v>0</v>
      </c>
      <c r="EO16" s="322" t="n">
        <f aca="false">Посуточная!HD16</f>
        <v>0</v>
      </c>
      <c r="EP16" s="322" t="n">
        <f aca="false">Посуточная!HE16</f>
        <v>0</v>
      </c>
      <c r="EQ16" s="322" t="n">
        <f aca="false">Посуточная!HF16</f>
        <v>0</v>
      </c>
      <c r="ER16" s="322" t="n">
        <f aca="false">Посуточная!HG16</f>
        <v>0</v>
      </c>
      <c r="ES16" s="322" t="n">
        <f aca="false">Посуточная!HH16</f>
        <v>0</v>
      </c>
      <c r="ET16" s="322" t="n">
        <f aca="false">Посуточная!HI16</f>
        <v>0</v>
      </c>
      <c r="EU16" s="322" t="n">
        <f aca="false">Посуточная!HJ16</f>
        <v>0</v>
      </c>
      <c r="EV16" s="322" t="n">
        <f aca="false">Посуточная!HK16</f>
        <v>0</v>
      </c>
      <c r="EW16" s="322" t="n">
        <f aca="false">Посуточная!HL16</f>
        <v>0</v>
      </c>
      <c r="EX16" s="322" t="n">
        <f aca="false">Посуточная!HM16</f>
        <v>0</v>
      </c>
      <c r="EY16" s="322" t="n">
        <f aca="false">Посуточная!HN16</f>
        <v>0</v>
      </c>
      <c r="EZ16" s="322" t="n">
        <f aca="false">Посуточная!HO16</f>
        <v>0</v>
      </c>
      <c r="FA16" s="539"/>
      <c r="FB16" s="497"/>
      <c r="FE16" s="895" t="n">
        <f aca="false">Посуточная!IA16</f>
        <v>0</v>
      </c>
      <c r="FF16" s="896" t="n">
        <f aca="false">Посуточная!IB16</f>
        <v>0</v>
      </c>
      <c r="FG16" s="896" t="n">
        <f aca="false">Посуточная!IC16</f>
        <v>0</v>
      </c>
      <c r="FH16" s="892" t="n">
        <f aca="false">Посуточная!ID16</f>
        <v>0</v>
      </c>
      <c r="FI16" s="322" t="n">
        <f aca="false">Посуточная!II16</f>
        <v>0</v>
      </c>
      <c r="FJ16" s="366" t="n">
        <f aca="false">Посуточная!IJ16</f>
        <v>0</v>
      </c>
      <c r="FK16" s="897" t="n">
        <f aca="false">Посуточная!IK16</f>
        <v>0</v>
      </c>
      <c r="FL16" s="897" t="n">
        <f aca="false">Посуточная!IL16</f>
        <v>0</v>
      </c>
      <c r="FM16" s="496"/>
      <c r="FN16" s="497"/>
      <c r="FQ16" s="484"/>
      <c r="FR16" s="485"/>
      <c r="FS16" s="485"/>
      <c r="FT16" s="485"/>
      <c r="FU16" s="485"/>
      <c r="FV16" s="485"/>
      <c r="FW16" s="485"/>
      <c r="FX16" s="485"/>
      <c r="FY16" s="485"/>
      <c r="FZ16" s="485"/>
      <c r="GA16" s="485"/>
      <c r="GB16" s="485"/>
      <c r="GC16" s="485"/>
      <c r="GD16" s="485"/>
      <c r="GE16" s="485"/>
      <c r="GF16" s="322"/>
      <c r="GG16" s="322"/>
      <c r="GH16" s="322"/>
      <c r="GI16" s="322"/>
      <c r="GJ16" s="322"/>
      <c r="GK16" s="322"/>
      <c r="GL16" s="322"/>
      <c r="GM16" s="322"/>
      <c r="GN16" s="322"/>
      <c r="GO16" s="322"/>
      <c r="GP16" s="322"/>
      <c r="GQ16" s="322"/>
      <c r="GR16" s="322"/>
      <c r="GS16" s="322"/>
      <c r="GT16" s="322"/>
      <c r="GU16" s="322"/>
      <c r="GV16" s="322"/>
      <c r="GW16" s="322"/>
      <c r="GX16" s="322"/>
      <c r="GY16" s="322"/>
      <c r="GZ16" s="322"/>
      <c r="HA16" s="322"/>
      <c r="HB16" s="322"/>
      <c r="HC16" s="322"/>
      <c r="HD16" s="322"/>
      <c r="HE16" s="322"/>
      <c r="HF16" s="322"/>
      <c r="HG16" s="322"/>
      <c r="HH16" s="322"/>
      <c r="HI16" s="322"/>
      <c r="HJ16" s="322"/>
      <c r="HK16" s="322"/>
      <c r="HL16" s="322"/>
      <c r="HM16" s="539"/>
      <c r="HN16" s="497"/>
      <c r="HQ16" s="502"/>
      <c r="HR16" s="497"/>
      <c r="HU16" s="503"/>
      <c r="HV16" s="504"/>
      <c r="HY16" s="517"/>
      <c r="HZ16" s="518"/>
      <c r="IC16" s="503"/>
      <c r="ID16" s="504"/>
      <c r="IG16" s="484"/>
      <c r="IH16" s="485"/>
      <c r="II16" s="485"/>
      <c r="IJ16" s="485"/>
      <c r="IK16" s="485"/>
      <c r="IL16" s="485"/>
      <c r="IM16" s="485"/>
      <c r="IN16" s="485"/>
      <c r="IO16" s="485"/>
      <c r="IP16" s="485"/>
      <c r="IQ16" s="485"/>
      <c r="IR16" s="485"/>
      <c r="IS16" s="485"/>
      <c r="IT16" s="485"/>
      <c r="IU16" s="485"/>
      <c r="IV16" s="338"/>
      <c r="IW16" s="338"/>
      <c r="IX16" s="338"/>
      <c r="IY16" s="338"/>
      <c r="IZ16" s="338"/>
      <c r="JA16" s="338"/>
      <c r="JB16" s="338"/>
      <c r="JC16" s="338"/>
      <c r="JD16" s="338"/>
      <c r="JE16" s="338"/>
      <c r="JF16" s="338"/>
      <c r="JG16" s="338"/>
      <c r="JH16" s="338"/>
      <c r="JI16" s="338"/>
      <c r="JJ16" s="338"/>
      <c r="JK16" s="338"/>
      <c r="JL16" s="338"/>
      <c r="JM16" s="338"/>
      <c r="JN16" s="338"/>
      <c r="JO16" s="338"/>
      <c r="JP16" s="338"/>
      <c r="JQ16" s="338"/>
      <c r="JR16" s="338"/>
      <c r="JS16" s="338"/>
      <c r="JT16" s="338"/>
      <c r="JU16" s="338"/>
      <c r="JV16" s="338"/>
      <c r="JW16" s="338"/>
      <c r="JX16" s="338"/>
      <c r="JY16" s="338"/>
      <c r="JZ16" s="338"/>
      <c r="KA16" s="338"/>
      <c r="KB16" s="338"/>
      <c r="KC16" s="338"/>
      <c r="KD16" s="338"/>
      <c r="KE16" s="338"/>
      <c r="KF16" s="338"/>
      <c r="KG16" s="338"/>
      <c r="KH16" s="338"/>
      <c r="KI16" s="338"/>
      <c r="KJ16" s="539"/>
      <c r="KK16" s="497"/>
      <c r="KN16" s="898" t="n">
        <f aca="false">Посуточная!OF16</f>
        <v>0</v>
      </c>
      <c r="KO16" s="899" t="n">
        <f aca="false">Посуточная!OG16</f>
        <v>0</v>
      </c>
      <c r="KP16" s="899" t="n">
        <f aca="false">Посуточная!OH16</f>
        <v>0</v>
      </c>
      <c r="KQ16" s="899" t="n">
        <f aca="false">Посуточная!OI16</f>
        <v>0</v>
      </c>
      <c r="KR16" s="899" t="n">
        <f aca="false">Посуточная!OJ16</f>
        <v>0</v>
      </c>
      <c r="KS16" s="899" t="n">
        <f aca="false">Посуточная!OK16</f>
        <v>0</v>
      </c>
      <c r="KT16" s="899" t="n">
        <f aca="false">Посуточная!OL16</f>
        <v>0</v>
      </c>
      <c r="KU16" s="899" t="n">
        <f aca="false">Посуточная!OM16</f>
        <v>0</v>
      </c>
      <c r="KV16" s="899" t="n">
        <f aca="false">Посуточная!ON16</f>
        <v>0</v>
      </c>
      <c r="KW16" s="900" t="n">
        <f aca="false">Посуточная!OO16</f>
        <v>0</v>
      </c>
      <c r="KX16" s="897" t="n">
        <f aca="false">Посуточная!OV16</f>
        <v>0</v>
      </c>
      <c r="KY16" s="897" t="n">
        <f aca="false">Посуточная!OW16</f>
        <v>0</v>
      </c>
      <c r="KZ16" s="897" t="n">
        <f aca="false">Посуточная!OX16</f>
        <v>0</v>
      </c>
      <c r="LA16" s="897" t="n">
        <f aca="false">Посуточная!OY16</f>
        <v>0</v>
      </c>
      <c r="LB16" s="897" t="n">
        <f aca="false">Посуточная!OZ16</f>
        <v>0</v>
      </c>
      <c r="LC16" s="897" t="n">
        <f aca="false">Посуточная!PA16</f>
        <v>0</v>
      </c>
      <c r="LD16" s="897" t="n">
        <f aca="false">Посуточная!PB16</f>
        <v>0</v>
      </c>
      <c r="LE16" s="897" t="n">
        <f aca="false">Посуточная!PC16</f>
        <v>0</v>
      </c>
      <c r="LF16" s="897" t="n">
        <f aca="false">Посуточная!PD16</f>
        <v>0</v>
      </c>
      <c r="LG16" s="897" t="n">
        <f aca="false">Посуточная!PE16</f>
        <v>0</v>
      </c>
      <c r="LH16" s="897" t="n">
        <f aca="false">Посуточная!PF16</f>
        <v>0</v>
      </c>
      <c r="LI16" s="897" t="n">
        <f aca="false">Посуточная!PG16</f>
        <v>0</v>
      </c>
      <c r="LJ16" s="897" t="n">
        <f aca="false">Посуточная!PH16</f>
        <v>0</v>
      </c>
      <c r="LK16" s="897" t="n">
        <f aca="false">Посуточная!PI16</f>
        <v>0</v>
      </c>
      <c r="LL16" s="897" t="n">
        <f aca="false">Посуточная!PJ16</f>
        <v>0</v>
      </c>
      <c r="LM16" s="897" t="n">
        <f aca="false">Посуточная!PK16</f>
        <v>0</v>
      </c>
      <c r="LN16" s="897" t="n">
        <f aca="false">Посуточная!PL16</f>
        <v>0</v>
      </c>
      <c r="LO16" s="897" t="n">
        <f aca="false">Посуточная!PM16</f>
        <v>0</v>
      </c>
      <c r="LP16" s="897" t="n">
        <f aca="false">Посуточная!PN16</f>
        <v>0</v>
      </c>
      <c r="LQ16" s="897" t="n">
        <f aca="false">Посуточная!PO16</f>
        <v>0</v>
      </c>
      <c r="LR16" s="539"/>
      <c r="LS16" s="497"/>
      <c r="LV16" s="414" t="n">
        <f aca="false">Посуточная!QA16</f>
        <v>0</v>
      </c>
      <c r="LW16" s="415" t="n">
        <f aca="false">Посуточная!QB16</f>
        <v>0</v>
      </c>
      <c r="LX16" s="415" t="n">
        <f aca="false">Посуточная!QC16</f>
        <v>0</v>
      </c>
      <c r="LY16" s="415" t="n">
        <f aca="false">Посуточная!QD16</f>
        <v>0</v>
      </c>
      <c r="LZ16" s="415" t="n">
        <f aca="false">Посуточная!QE16</f>
        <v>0</v>
      </c>
      <c r="MA16" s="415" t="n">
        <f aca="false">Посуточная!QF16</f>
        <v>0</v>
      </c>
      <c r="MB16" s="415" t="n">
        <f aca="false">Посуточная!QG16</f>
        <v>0</v>
      </c>
      <c r="MC16" s="876" t="n">
        <f aca="false">Посуточная!QO16</f>
        <v>0</v>
      </c>
      <c r="MD16" s="876" t="n">
        <f aca="false">Посуточная!QP16</f>
        <v>0</v>
      </c>
      <c r="ME16" s="876" t="n">
        <f aca="false">Посуточная!QQ16</f>
        <v>0</v>
      </c>
      <c r="MF16" s="876" t="n">
        <f aca="false">Посуточная!QR16</f>
        <v>0</v>
      </c>
      <c r="MG16" s="876" t="n">
        <f aca="false">Посуточная!QS16</f>
        <v>0</v>
      </c>
      <c r="MH16" s="876" t="n">
        <f aca="false">Посуточная!QT16</f>
        <v>0</v>
      </c>
      <c r="MI16" s="876" t="n">
        <f aca="false">Посуточная!QU16</f>
        <v>0</v>
      </c>
      <c r="MJ16" s="539"/>
      <c r="MK16" s="497"/>
      <c r="MN16" s="871" t="n">
        <f aca="false">Посуточная!RG16</f>
        <v>0</v>
      </c>
      <c r="MO16" s="872" t="n">
        <f aca="false">Посуточная!RH16</f>
        <v>0</v>
      </c>
      <c r="MP16" s="872" t="n">
        <f aca="false">Посуточная!RI16</f>
        <v>0</v>
      </c>
      <c r="MQ16" s="872" t="n">
        <f aca="false">Посуточная!RJ16</f>
        <v>0</v>
      </c>
      <c r="MR16" s="872" t="n">
        <f aca="false">Посуточная!RK16</f>
        <v>0</v>
      </c>
      <c r="MS16" s="872" t="n">
        <f aca="false">Посуточная!RL16</f>
        <v>0</v>
      </c>
      <c r="MT16" s="872" t="n">
        <f aca="false">Посуточная!RM16</f>
        <v>0</v>
      </c>
      <c r="MU16" s="366" t="n">
        <f aca="false">Посуточная!RU16</f>
        <v>0</v>
      </c>
      <c r="MV16" s="366" t="n">
        <f aca="false">Посуточная!RV16</f>
        <v>0</v>
      </c>
      <c r="MW16" s="366" t="n">
        <f aca="false">Посуточная!RW16</f>
        <v>0</v>
      </c>
      <c r="MX16" s="366" t="n">
        <f aca="false">Посуточная!RX16</f>
        <v>0</v>
      </c>
      <c r="MY16" s="366" t="n">
        <f aca="false">Посуточная!RY16</f>
        <v>0</v>
      </c>
      <c r="MZ16" s="366" t="n">
        <f aca="false">Посуточная!RZ16</f>
        <v>0</v>
      </c>
      <c r="NA16" s="366" t="n">
        <f aca="false">Посуточная!SA16</f>
        <v>0</v>
      </c>
      <c r="NB16" s="539"/>
      <c r="NC16" s="497"/>
      <c r="NF16" s="502"/>
      <c r="NG16" s="497"/>
      <c r="NJ16" s="503"/>
      <c r="NK16" s="504"/>
      <c r="NN16" s="871" t="n">
        <f aca="false">Посуточная!SU16</f>
        <v>0</v>
      </c>
      <c r="NO16" s="872" t="n">
        <f aca="false">Посуточная!SV16</f>
        <v>0</v>
      </c>
      <c r="NP16" s="872" t="n">
        <f aca="false">Посуточная!SW16</f>
        <v>0</v>
      </c>
      <c r="NQ16" s="872" t="n">
        <f aca="false">Посуточная!SX16</f>
        <v>0</v>
      </c>
      <c r="NR16" s="366" t="n">
        <f aca="false">Посуточная!TC16</f>
        <v>0</v>
      </c>
      <c r="NS16" s="366" t="n">
        <f aca="false">Посуточная!TD16</f>
        <v>0</v>
      </c>
      <c r="NT16" s="366" t="n">
        <f aca="false">Посуточная!TE16</f>
        <v>0</v>
      </c>
      <c r="NU16" s="366" t="n">
        <f aca="false">Посуточная!TF16</f>
        <v>0</v>
      </c>
      <c r="NV16" s="539"/>
      <c r="NW16" s="497"/>
      <c r="NZ16" s="502"/>
      <c r="OA16" s="539"/>
      <c r="OB16" s="291"/>
      <c r="OC16" s="291"/>
      <c r="OD16" s="539"/>
      <c r="OE16" s="539"/>
      <c r="OF16" s="291"/>
      <c r="OG16" s="291"/>
      <c r="OH16" s="539"/>
      <c r="OI16" s="539"/>
      <c r="OJ16" s="291"/>
      <c r="OK16" s="291"/>
      <c r="OL16" s="539"/>
      <c r="OM16" s="539"/>
      <c r="ON16" s="291"/>
      <c r="OO16" s="291"/>
      <c r="OP16" s="540"/>
      <c r="OQ16" s="504"/>
      <c r="OR16" s="373"/>
      <c r="OT16" s="503"/>
      <c r="OU16" s="504"/>
      <c r="OX16" s="503"/>
      <c r="OY16" s="504"/>
      <c r="PB16" s="502"/>
      <c r="PC16" s="497"/>
      <c r="PF16" s="503"/>
      <c r="PG16" s="504"/>
      <c r="PJ16" s="540"/>
      <c r="PK16" s="540"/>
      <c r="PN16" s="540"/>
      <c r="PO16" s="540"/>
      <c r="PQ16" s="374"/>
      <c r="PR16" s="541"/>
      <c r="PS16" s="542"/>
      <c r="PT16" s="541"/>
      <c r="PU16" s="542"/>
      <c r="PV16" s="335"/>
      <c r="PW16" s="542"/>
      <c r="PX16" s="543"/>
      <c r="PY16" s="541"/>
      <c r="PZ16" s="544"/>
      <c r="QA16" s="378"/>
      <c r="QD16" s="379" t="n">
        <v>10</v>
      </c>
      <c r="QE16" s="127" t="n">
        <f aca="false">Посуточная!VT16-Посуточная_НГДП!KU16</f>
        <v>812.053</v>
      </c>
      <c r="QF16" s="550"/>
      <c r="QH16" s="273" t="n">
        <v>10</v>
      </c>
      <c r="QI16" s="127" t="n">
        <f aca="false">Посуточная!VX16-Посуточная_НГДП!KY16</f>
        <v>23493.015</v>
      </c>
      <c r="QK16" s="380" t="n">
        <f aca="false">PG36</f>
        <v>950.58371875</v>
      </c>
      <c r="QL16" s="380"/>
      <c r="QM16" s="380" t="n">
        <f aca="false">IF36</f>
        <v>667.29584</v>
      </c>
      <c r="QQ16" s="127" t="n">
        <f aca="false">IF(V16="",0,V16+QQ13)</f>
        <v>0</v>
      </c>
      <c r="QR16" s="127" t="n">
        <f aca="false">IF(W16="",0,W16+QR13)</f>
        <v>0</v>
      </c>
      <c r="QS16" s="127" t="n">
        <f aca="false">IF(AN16="",0,AN16+QS13)</f>
        <v>0</v>
      </c>
      <c r="QT16" s="127" t="n">
        <f aca="false">IF(AO16="",0,AO16+QT13)</f>
        <v>0</v>
      </c>
      <c r="QU16" s="127" t="n">
        <f aca="false">IF(AZ16="",0,AZ16+QU13)</f>
        <v>0</v>
      </c>
      <c r="QV16" s="127" t="n">
        <f aca="false">IF(BA16="",0,BA16+QV13)</f>
        <v>0</v>
      </c>
      <c r="QW16" s="127" t="n">
        <f aca="false">IF(BL16="",0,BL16+QW13)</f>
        <v>0</v>
      </c>
      <c r="QX16" s="127" t="n">
        <f aca="false">IF(BM16="",0,BM16+QX13)</f>
        <v>0</v>
      </c>
      <c r="QY16" s="127" t="n">
        <f aca="false">IF(CF16="",0,CF16+QY13)</f>
        <v>0</v>
      </c>
      <c r="QZ16" s="127" t="n">
        <f aca="false">IF(CG16="",0,CG16+QZ13)</f>
        <v>0</v>
      </c>
      <c r="RA16" s="127" t="n">
        <f aca="false">IF(CX16="",0,CX16+RA13)</f>
        <v>0</v>
      </c>
      <c r="RB16" s="127" t="n">
        <f aca="false">IF(CY16="",0,CY16+RB13)</f>
        <v>0</v>
      </c>
      <c r="RC16" s="127" t="n">
        <f aca="false">IF(FO16="",0,FO16+RC13)</f>
        <v>0</v>
      </c>
      <c r="RD16" s="127" t="n">
        <f aca="false">IF(FP16="",0,FP16+RD13)</f>
        <v>0</v>
      </c>
      <c r="RE16" s="127" t="n">
        <f aca="false">IF(FC16="",0,FC16+RE13)</f>
        <v>0</v>
      </c>
      <c r="RF16" s="127" t="n">
        <f aca="false">IF(FD16="",0,FD16+RF13)</f>
        <v>0</v>
      </c>
      <c r="RG16" s="127" t="n">
        <f aca="false">IF(ND16="",0,ND16+RG13)</f>
        <v>0</v>
      </c>
      <c r="RH16" s="127" t="n">
        <f aca="false">IF(NE16="",0,NE16+RH13)</f>
        <v>0</v>
      </c>
      <c r="RI16" s="127" t="n">
        <f aca="false">IF(OX16="",0,OX16)</f>
        <v>0</v>
      </c>
      <c r="RJ16" s="127" t="n">
        <f aca="false">IF(OY16="",0,OY16)</f>
        <v>0</v>
      </c>
      <c r="RK16" s="127" t="n">
        <f aca="false">IF(IA16="",0,IA16+RK13)</f>
        <v>0</v>
      </c>
      <c r="RL16" s="127" t="n">
        <f aca="false">IF(IB16="",0,IB16+RL13)</f>
        <v>0</v>
      </c>
      <c r="RM16" s="127" t="n">
        <f aca="false">IF(OT16="",0,OT16+RM13)</f>
        <v>0</v>
      </c>
      <c r="RN16" s="127" t="n">
        <f aca="false">IF(OU16="",0,OU16+RN13)</f>
        <v>0</v>
      </c>
      <c r="RO16" s="127" t="n">
        <f aca="false">IF(PY16="",0,PY16+RO13)</f>
        <v>0</v>
      </c>
      <c r="RP16" s="127" t="n">
        <f aca="false">IF(PZ16="",0,PZ16+RP13)</f>
        <v>0</v>
      </c>
      <c r="RQ16" s="127" t="n">
        <f aca="false">IFERROR(RO16/$A14,0)</f>
        <v>0</v>
      </c>
      <c r="RR16" s="127" t="n">
        <f aca="false">IFERROR(RP16/$A14,0)</f>
        <v>0</v>
      </c>
      <c r="RS16" s="127" t="n">
        <f aca="false">IF(PD16="",0,PD16+RS13)</f>
        <v>0</v>
      </c>
      <c r="RT16" s="127" t="n">
        <f aca="false">IF(PE16="",0,PE16+RT13)</f>
        <v>0</v>
      </c>
      <c r="RU16" s="127" t="n">
        <f aca="false">IF(QQ16&gt;0,0,T16+RU13)</f>
        <v>0</v>
      </c>
      <c r="RV16" s="127" t="n">
        <f aca="false">IF(QR16&gt;0,0,U16+RV13)</f>
        <v>0</v>
      </c>
      <c r="RW16" s="127" t="n">
        <f aca="false">IF(QS16&gt;0,0,AL16+RW13)</f>
        <v>0</v>
      </c>
      <c r="RX16" s="127" t="n">
        <f aca="false">IF(QT16&gt;0,0,AM16+RX13)</f>
        <v>0</v>
      </c>
      <c r="RY16" s="127" t="n">
        <f aca="false">IF(QU16&gt;0,0,AX16+RY13)</f>
        <v>0</v>
      </c>
      <c r="RZ16" s="127" t="n">
        <f aca="false">IF(QV16&gt;0,0,AY16+RZ13)</f>
        <v>0</v>
      </c>
      <c r="SA16" s="127" t="n">
        <f aca="false">IF(QW16&gt;0,0,BJ16+SA13)</f>
        <v>0</v>
      </c>
      <c r="SB16" s="127" t="n">
        <f aca="false">IF(QX16&gt;0,0,BK16+SB13)</f>
        <v>0</v>
      </c>
      <c r="SC16" s="127" t="n">
        <f aca="false">IF(QY16&gt;0,0,CD16+SC13)</f>
        <v>0</v>
      </c>
      <c r="SD16" s="127" t="n">
        <f aca="false">IF(QZ16&gt;0,0,CE16+SD13)</f>
        <v>0</v>
      </c>
      <c r="SE16" s="127" t="n">
        <f aca="false">IF(RA16&gt;0,0,CV16+SE13)</f>
        <v>0</v>
      </c>
      <c r="SF16" s="127" t="n">
        <f aca="false">IF(RB16&gt;0,0,CW16+SF13)</f>
        <v>0</v>
      </c>
      <c r="SG16" s="127" t="n">
        <f aca="false">IF(RC16&gt;0,0,FM16+SG13)</f>
        <v>0</v>
      </c>
      <c r="SH16" s="127" t="n">
        <f aca="false">IF(RD16&gt;0,0,FN16+SH13)</f>
        <v>0</v>
      </c>
      <c r="SI16" s="127" t="n">
        <f aca="false">IF(RE16&gt;0,0,FA16+SI13)</f>
        <v>0</v>
      </c>
      <c r="SJ16" s="127" t="n">
        <f aca="false">IFERROR(IF(RF16&gt;0,0,FB16+SJ13),0)</f>
        <v>0</v>
      </c>
      <c r="SK16" s="127" t="n">
        <f aca="false">IF(RG16&gt;0,0,NB16+SK13)</f>
        <v>0</v>
      </c>
      <c r="SL16" s="127" t="n">
        <f aca="false">IFERROR(IF(RH16&gt;0,0,NC16+SL13),0)</f>
        <v>0</v>
      </c>
      <c r="SM16" s="127"/>
      <c r="SN16" s="127"/>
      <c r="SO16" s="127"/>
    </row>
    <row r="17" customFormat="false" ht="15" hidden="false" customHeight="false" outlineLevel="0" collapsed="false">
      <c r="A17" s="741"/>
      <c r="B17" s="863" t="n">
        <f aca="false">Посуточная!B17</f>
        <v>0</v>
      </c>
      <c r="C17" s="864" t="n">
        <f aca="false">Посуточная!C17</f>
        <v>0</v>
      </c>
      <c r="D17" s="864" t="n">
        <f aca="false">Посуточная!D17</f>
        <v>0</v>
      </c>
      <c r="E17" s="864" t="n">
        <f aca="false">Посуточная!E17</f>
        <v>0</v>
      </c>
      <c r="F17" s="864" t="n">
        <f aca="false">Посуточная!F17</f>
        <v>0</v>
      </c>
      <c r="G17" s="864" t="n">
        <f aca="false">Посуточная!G17</f>
        <v>0</v>
      </c>
      <c r="H17" s="864" t="n">
        <f aca="false">Посуточная!H17</f>
        <v>0</v>
      </c>
      <c r="I17" s="864" t="n">
        <f aca="false">Посуточная!I17</f>
        <v>0</v>
      </c>
      <c r="J17" s="322" t="n">
        <f aca="false">Посуточная!Q17</f>
        <v>0</v>
      </c>
      <c r="K17" s="322" t="n">
        <f aca="false">Посуточная!R17</f>
        <v>0</v>
      </c>
      <c r="L17" s="322" t="n">
        <f aca="false">Посуточная!S17</f>
        <v>0</v>
      </c>
      <c r="M17" s="322" t="n">
        <f aca="false">Посуточная!T17</f>
        <v>0</v>
      </c>
      <c r="N17" s="322" t="n">
        <f aca="false">Посуточная!U17</f>
        <v>0</v>
      </c>
      <c r="O17" s="322" t="n">
        <f aca="false">Посуточная!V17</f>
        <v>0</v>
      </c>
      <c r="P17" s="322" t="n">
        <f aca="false">Посуточная!W17</f>
        <v>0</v>
      </c>
      <c r="Q17" s="322" t="n">
        <f aca="false">Посуточная!X17</f>
        <v>0</v>
      </c>
      <c r="R17" s="322" t="n">
        <f aca="false">Посуточная!Y17</f>
        <v>0</v>
      </c>
      <c r="S17" s="322" t="n">
        <f aca="false">Посуточная!Z17</f>
        <v>0</v>
      </c>
      <c r="T17" s="417" t="n">
        <f aca="false">COUNTIF(B17:I17,"&lt;&gt;0")-COUNTIF(B17:I17,"")</f>
        <v>-8</v>
      </c>
      <c r="U17" s="391" t="n">
        <f aca="false">COUNTIF(J17:S17,"&lt;&gt;0")-COUNTIF(J17:S17,"")</f>
        <v>0</v>
      </c>
      <c r="X17" s="863" t="n">
        <f aca="false">Посуточная!AL17</f>
        <v>0</v>
      </c>
      <c r="Y17" s="864" t="n">
        <f aca="false">Посуточная!AM17</f>
        <v>0</v>
      </c>
      <c r="Z17" s="864" t="n">
        <f aca="false">Посуточная!AN17</f>
        <v>0</v>
      </c>
      <c r="AA17" s="864" t="n">
        <f aca="false">Посуточная!AO17</f>
        <v>0</v>
      </c>
      <c r="AB17" s="864" t="n">
        <f aca="false">Посуточная!AP17</f>
        <v>0</v>
      </c>
      <c r="AC17" s="864" t="n">
        <f aca="false">Посуточная!AQ17</f>
        <v>0</v>
      </c>
      <c r="AD17" s="864" t="n">
        <f aca="false">Посуточная!AR17</f>
        <v>0</v>
      </c>
      <c r="AE17" s="322" t="n">
        <f aca="false">Посуточная!AZ17</f>
        <v>0</v>
      </c>
      <c r="AF17" s="322" t="n">
        <f aca="false">Посуточная!BA17</f>
        <v>0</v>
      </c>
      <c r="AG17" s="322" t="n">
        <f aca="false">Посуточная!BB17</f>
        <v>0</v>
      </c>
      <c r="AH17" s="322" t="n">
        <f aca="false">Посуточная!BC17</f>
        <v>0</v>
      </c>
      <c r="AI17" s="322" t="n">
        <f aca="false">Посуточная!BD17</f>
        <v>0</v>
      </c>
      <c r="AJ17" s="322" t="n">
        <f aca="false">Посуточная!BE17</f>
        <v>0</v>
      </c>
      <c r="AK17" s="322" t="n">
        <f aca="false">Посуточная!BF17</f>
        <v>0</v>
      </c>
      <c r="AL17" s="417" t="n">
        <f aca="false">COUNTIF(X17:AD17,"&lt;&gt;0")-COUNTIF(X17:AD17,"")</f>
        <v>-7</v>
      </c>
      <c r="AM17" s="391" t="n">
        <f aca="false">COUNTIF(AE17:AK17,"&lt;&gt;0")-COUNTIF(AE17:AK17,"")</f>
        <v>0</v>
      </c>
      <c r="AP17" s="863" t="n">
        <f aca="false">Посуточная!BR17</f>
        <v>0</v>
      </c>
      <c r="AQ17" s="864" t="n">
        <f aca="false">Посуточная!BS17</f>
        <v>0</v>
      </c>
      <c r="AR17" s="864" t="n">
        <f aca="false">Посуточная!BT17</f>
        <v>0</v>
      </c>
      <c r="AS17" s="864" t="n">
        <f aca="false">Посуточная!BU17</f>
        <v>0</v>
      </c>
      <c r="AT17" s="322" t="n">
        <f aca="false">Посуточная!BZ17</f>
        <v>0</v>
      </c>
      <c r="AU17" s="322" t="n">
        <f aca="false">Посуточная!CA17</f>
        <v>0</v>
      </c>
      <c r="AV17" s="322" t="n">
        <f aca="false">Посуточная!CB17</f>
        <v>0</v>
      </c>
      <c r="AW17" s="322" t="n">
        <f aca="false">Посуточная!CC17</f>
        <v>0</v>
      </c>
      <c r="AX17" s="417" t="n">
        <f aca="false">COUNTIF(AP17:AS17,"&lt;&gt;0")-COUNTIF(AP17:AS17,"")</f>
        <v>-4</v>
      </c>
      <c r="AY17" s="391" t="n">
        <f aca="false">COUNTIF(AT17:AW17,"&lt;&gt;0")-COUNTIF(AT17:AW17,"")</f>
        <v>0</v>
      </c>
      <c r="BB17" s="863" t="n">
        <f aca="false">Посуточная!CL17</f>
        <v>0</v>
      </c>
      <c r="BC17" s="864" t="n">
        <f aca="false">Посуточная!CM17</f>
        <v>0</v>
      </c>
      <c r="BD17" s="864" t="n">
        <f aca="false">Посуточная!CN17</f>
        <v>0</v>
      </c>
      <c r="BE17" s="864" t="n">
        <f aca="false">Посуточная!CO17</f>
        <v>0</v>
      </c>
      <c r="BF17" s="322" t="n">
        <f aca="false">Посуточная!CT17</f>
        <v>0</v>
      </c>
      <c r="BG17" s="322" t="n">
        <f aca="false">Посуточная!CU17</f>
        <v>0</v>
      </c>
      <c r="BH17" s="322" t="n">
        <f aca="false">Посуточная!CV17</f>
        <v>0</v>
      </c>
      <c r="BI17" s="322" t="n">
        <f aca="false">Посуточная!CW17</f>
        <v>0</v>
      </c>
      <c r="BJ17" s="417" t="n">
        <f aca="false">COUNTIF(BB17:BE17,"&lt;&gt;0")-COUNTIF(BB17:BE17,"")</f>
        <v>-4</v>
      </c>
      <c r="BK17" s="391" t="n">
        <f aca="false">COUNTIF(BF17:BI17,"&lt;&gt;0")-COUNTIF(BF17:BI17,"")</f>
        <v>0</v>
      </c>
      <c r="BN17" s="395" t="n">
        <f aca="false">SUMIF(B6:BM6,"итого гр.",B17:BM17)</f>
        <v>0</v>
      </c>
      <c r="BO17" s="391" t="n">
        <f aca="false">SUMIF(B6:BM6,"итого фк.",B17:BM17)</f>
        <v>0</v>
      </c>
      <c r="BR17" s="396"/>
      <c r="BS17" s="397"/>
      <c r="BV17" s="381" t="n">
        <f aca="false">Посуточная!DN17</f>
        <v>0</v>
      </c>
      <c r="BW17" s="382" t="n">
        <f aca="false">Посуточная!DO17</f>
        <v>0</v>
      </c>
      <c r="BX17" s="382" t="n">
        <f aca="false">Посуточная!DP17</f>
        <v>0</v>
      </c>
      <c r="BY17" s="382" t="n">
        <f aca="false">Посуточная!DQ17</f>
        <v>0</v>
      </c>
      <c r="BZ17" s="322" t="n">
        <f aca="false">Посуточная!DV17</f>
        <v>0</v>
      </c>
      <c r="CA17" s="322" t="n">
        <f aca="false">Посуточная!DW17</f>
        <v>0</v>
      </c>
      <c r="CB17" s="322" t="n">
        <f aca="false">Посуточная!DX17</f>
        <v>0</v>
      </c>
      <c r="CC17" s="322" t="n">
        <f aca="false">Посуточная!DY17</f>
        <v>0</v>
      </c>
      <c r="CD17" s="417" t="n">
        <f aca="false">COUNTIF(BV17:BY17,"&lt;&gt;0")-COUNTIF(BV17:BY17,"")</f>
        <v>-4</v>
      </c>
      <c r="CE17" s="391" t="n">
        <f aca="false">COUNTIF(BZ17:CC17,"&lt;&gt;0")-COUNTIF(BZ17:CC17,"")</f>
        <v>0</v>
      </c>
      <c r="CH17" s="381" t="str">
        <f aca="false">Посуточная!EH17</f>
        <v>1033</v>
      </c>
      <c r="CI17" s="382" t="str">
        <f aca="false">Посуточная!EI17</f>
        <v>844</v>
      </c>
      <c r="CJ17" s="382" t="n">
        <f aca="false">Посуточная!EJ17</f>
        <v>0</v>
      </c>
      <c r="CK17" s="382" t="n">
        <f aca="false">Посуточная!EK17</f>
        <v>0</v>
      </c>
      <c r="CL17" s="382" t="n">
        <f aca="false">Посуточная!EL17</f>
        <v>0</v>
      </c>
      <c r="CM17" s="382" t="n">
        <f aca="false">Посуточная!EM17</f>
        <v>0</v>
      </c>
      <c r="CN17" s="382" t="n">
        <f aca="false">Посуточная!EN17</f>
        <v>0</v>
      </c>
      <c r="CO17" s="322" t="n">
        <f aca="false">Посуточная!ES17</f>
        <v>0</v>
      </c>
      <c r="CP17" s="322" t="str">
        <f aca="false">Посуточная!ET17</f>
        <v>844</v>
      </c>
      <c r="CQ17" s="322" t="n">
        <f aca="false">Посуточная!EU17</f>
        <v>0</v>
      </c>
      <c r="CR17" s="322" t="n">
        <f aca="false">Посуточная!EV17</f>
        <v>0</v>
      </c>
      <c r="CS17" s="322" t="n">
        <f aca="false">Посуточная!EW17</f>
        <v>0</v>
      </c>
      <c r="CT17" s="322" t="n">
        <f aca="false">Посуточная!EX17</f>
        <v>0</v>
      </c>
      <c r="CU17" s="322" t="n">
        <f aca="false">Посуточная!EY17</f>
        <v>0</v>
      </c>
      <c r="CV17" s="417" t="n">
        <f aca="false">COUNTIF(CH17:CN17,"&lt;&gt;0")-COUNTIF(CH17:CN17,"")</f>
        <v>-3</v>
      </c>
      <c r="CW17" s="391" t="n">
        <f aca="false">COUNTIF(CO17:CU17,"&lt;&gt;0")-COUNTIF(CO17:CU17,"")</f>
        <v>1</v>
      </c>
      <c r="CZ17" s="863" t="str">
        <f aca="false">Посуточная!FH17</f>
        <v>5394</v>
      </c>
      <c r="DA17" s="864" t="n">
        <f aca="false">Посуточная!FI17</f>
        <v>0</v>
      </c>
      <c r="DB17" s="864" t="n">
        <f aca="false">Посуточная!FJ17</f>
        <v>0</v>
      </c>
      <c r="DC17" s="864" t="n">
        <f aca="false">Посуточная!FK17</f>
        <v>0</v>
      </c>
      <c r="DD17" s="864" t="n">
        <f aca="false">Посуточная!FL17</f>
        <v>0</v>
      </c>
      <c r="DE17" s="864" t="n">
        <f aca="false">Посуточная!FM17</f>
        <v>0</v>
      </c>
      <c r="DF17" s="864" t="n">
        <f aca="false">Посуточная!FN17</f>
        <v>0</v>
      </c>
      <c r="DG17" s="864" t="n">
        <f aca="false">Посуточная!FO17</f>
        <v>0</v>
      </c>
      <c r="DH17" s="864" t="n">
        <f aca="false">Посуточная!FP17</f>
        <v>0</v>
      </c>
      <c r="DI17" s="864" t="n">
        <f aca="false">Посуточная!FQ17</f>
        <v>0</v>
      </c>
      <c r="DJ17" s="864" t="n">
        <f aca="false">Посуточная!FR17</f>
        <v>0</v>
      </c>
      <c r="DK17" s="864" t="n">
        <f aca="false">Посуточная!FS17</f>
        <v>0</v>
      </c>
      <c r="DL17" s="864" t="n">
        <f aca="false">Посуточная!FT17</f>
        <v>0</v>
      </c>
      <c r="DM17" s="864" t="n">
        <f aca="false">Посуточная!FU17</f>
        <v>0</v>
      </c>
      <c r="DN17" s="864" t="n">
        <f aca="false">Посуточная!FV17</f>
        <v>0</v>
      </c>
      <c r="DO17" s="864" t="n">
        <f aca="false">Посуточная!FW17</f>
        <v>0</v>
      </c>
      <c r="DP17" s="864" t="n">
        <f aca="false">Посуточная!FX17</f>
        <v>0</v>
      </c>
      <c r="DQ17" s="864" t="n">
        <f aca="false">Посуточная!FY17</f>
        <v>0</v>
      </c>
      <c r="DR17" s="864" t="n">
        <f aca="false">Посуточная!FZ17</f>
        <v>0</v>
      </c>
      <c r="DS17" s="864" t="n">
        <f aca="false">Посуточная!GA17</f>
        <v>0</v>
      </c>
      <c r="DT17" s="864" t="n">
        <f aca="false">Посуточная!GB17</f>
        <v>0</v>
      </c>
      <c r="DU17" s="864" t="n">
        <f aca="false">Посуточная!GC17</f>
        <v>0</v>
      </c>
      <c r="DV17" s="864" t="n">
        <f aca="false">Посуточная!GD17</f>
        <v>0</v>
      </c>
      <c r="DW17" s="864" t="n">
        <f aca="false">Посуточная!GE17</f>
        <v>0</v>
      </c>
      <c r="DX17" s="864" t="n">
        <f aca="false">Посуточная!GF17</f>
        <v>0</v>
      </c>
      <c r="DY17" s="864" t="n">
        <f aca="false">Посуточная!GG17</f>
        <v>0</v>
      </c>
      <c r="DZ17" s="864" t="n">
        <f aca="false">Посуточная!GH17</f>
        <v>0</v>
      </c>
      <c r="EA17" s="864" t="n">
        <f aca="false">Посуточная!GI17</f>
        <v>0</v>
      </c>
      <c r="EB17" s="864" t="n">
        <f aca="false">Посуточная!GJ17</f>
        <v>0</v>
      </c>
      <c r="EC17" s="864" t="n">
        <f aca="false">Посуточная!GK17</f>
        <v>0</v>
      </c>
      <c r="ED17" s="864" t="n">
        <f aca="false">Посуточная!GL17</f>
        <v>0</v>
      </c>
      <c r="EE17" s="864" t="n">
        <f aca="false">Посуточная!GM17</f>
        <v>0</v>
      </c>
      <c r="EF17" s="322" t="n">
        <f aca="false">Посуточная!GU17</f>
        <v>0</v>
      </c>
      <c r="EG17" s="322" t="n">
        <f aca="false">Посуточная!GV17</f>
        <v>0</v>
      </c>
      <c r="EH17" s="322" t="n">
        <f aca="false">Посуточная!GW17</f>
        <v>0</v>
      </c>
      <c r="EI17" s="322" t="n">
        <f aca="false">Посуточная!GX17</f>
        <v>0</v>
      </c>
      <c r="EJ17" s="322" t="n">
        <f aca="false">Посуточная!GY17</f>
        <v>0</v>
      </c>
      <c r="EK17" s="322" t="n">
        <f aca="false">Посуточная!GZ17</f>
        <v>0</v>
      </c>
      <c r="EL17" s="322" t="n">
        <f aca="false">Посуточная!HA17</f>
        <v>0</v>
      </c>
      <c r="EM17" s="322" t="n">
        <f aca="false">Посуточная!HB17</f>
        <v>0</v>
      </c>
      <c r="EN17" s="322" t="n">
        <f aca="false">Посуточная!HC17</f>
        <v>0</v>
      </c>
      <c r="EO17" s="322" t="n">
        <f aca="false">Посуточная!HD17</f>
        <v>0</v>
      </c>
      <c r="EP17" s="322" t="n">
        <f aca="false">Посуточная!HE17</f>
        <v>0</v>
      </c>
      <c r="EQ17" s="322" t="n">
        <f aca="false">Посуточная!HF17</f>
        <v>0</v>
      </c>
      <c r="ER17" s="322" t="n">
        <f aca="false">Посуточная!HG17</f>
        <v>0</v>
      </c>
      <c r="ES17" s="322" t="n">
        <f aca="false">Посуточная!HH17</f>
        <v>0</v>
      </c>
      <c r="ET17" s="322" t="n">
        <f aca="false">Посуточная!HI17</f>
        <v>0</v>
      </c>
      <c r="EU17" s="322" t="n">
        <f aca="false">Посуточная!HJ17</f>
        <v>0</v>
      </c>
      <c r="EV17" s="322" t="n">
        <f aca="false">Посуточная!HK17</f>
        <v>0</v>
      </c>
      <c r="EW17" s="322" t="n">
        <f aca="false">Посуточная!HL17</f>
        <v>0</v>
      </c>
      <c r="EX17" s="322" t="n">
        <f aca="false">Посуточная!HM17</f>
        <v>0</v>
      </c>
      <c r="EY17" s="322" t="n">
        <f aca="false">Посуточная!HN17</f>
        <v>0</v>
      </c>
      <c r="EZ17" s="322" t="n">
        <f aca="false">Посуточная!HO17</f>
        <v>0</v>
      </c>
      <c r="FA17" s="417" t="n">
        <f aca="false">COUNTIF(CZ17:EE17,"&lt;&gt;0")-COUNTIF(CZ17:EE17,"")</f>
        <v>-30</v>
      </c>
      <c r="FB17" s="391" t="n">
        <f aca="false">COUNTIF(EF17:EZ17,"&lt;&gt;0")-COUNTIF(EF17:EZ17,"")</f>
        <v>0</v>
      </c>
      <c r="FE17" s="869" t="n">
        <f aca="false">Посуточная!IA17</f>
        <v>0</v>
      </c>
      <c r="FF17" s="870" t="n">
        <f aca="false">Посуточная!IB17</f>
        <v>0</v>
      </c>
      <c r="FG17" s="870" t="n">
        <f aca="false">Посуточная!IC17</f>
        <v>0</v>
      </c>
      <c r="FH17" s="864" t="n">
        <f aca="false">Посуточная!ID17</f>
        <v>0</v>
      </c>
      <c r="FI17" s="322" t="n">
        <f aca="false">Посуточная!II17</f>
        <v>0</v>
      </c>
      <c r="FJ17" s="366" t="n">
        <f aca="false">Посуточная!IJ17</f>
        <v>0</v>
      </c>
      <c r="FK17" s="366" t="n">
        <f aca="false">Посуточная!IK17</f>
        <v>0</v>
      </c>
      <c r="FL17" s="366" t="n">
        <f aca="false">Посуточная!IL17</f>
        <v>0</v>
      </c>
      <c r="FM17" s="390" t="n">
        <f aca="false">COUNTIF(FE17:FH17,"&lt;&gt;0")-COUNTIF(FE17:FH17,"")</f>
        <v>-4</v>
      </c>
      <c r="FN17" s="391" t="n">
        <f aca="false">COUNTIF(FI17:FL17,"&lt;&gt;0")-COUNTIF(FI17:FL17,"")</f>
        <v>0</v>
      </c>
      <c r="FQ17" s="381"/>
      <c r="FR17" s="382"/>
      <c r="FS17" s="382"/>
      <c r="FT17" s="382"/>
      <c r="FU17" s="382"/>
      <c r="FV17" s="382"/>
      <c r="FW17" s="382"/>
      <c r="FX17" s="382"/>
      <c r="FY17" s="382"/>
      <c r="FZ17" s="382"/>
      <c r="GA17" s="382"/>
      <c r="GB17" s="382"/>
      <c r="GC17" s="382"/>
      <c r="GD17" s="382"/>
      <c r="GE17" s="382"/>
      <c r="GF17" s="322"/>
      <c r="GG17" s="322"/>
      <c r="GH17" s="322"/>
      <c r="GI17" s="322"/>
      <c r="GJ17" s="322"/>
      <c r="GK17" s="322"/>
      <c r="GL17" s="322"/>
      <c r="GM17" s="322"/>
      <c r="GN17" s="322"/>
      <c r="GO17" s="322"/>
      <c r="GP17" s="322"/>
      <c r="GQ17" s="322"/>
      <c r="GR17" s="322"/>
      <c r="GS17" s="322"/>
      <c r="GT17" s="322"/>
      <c r="GU17" s="322"/>
      <c r="GV17" s="322"/>
      <c r="GW17" s="322"/>
      <c r="GX17" s="322"/>
      <c r="GY17" s="322"/>
      <c r="GZ17" s="322"/>
      <c r="HA17" s="322"/>
      <c r="HB17" s="322"/>
      <c r="HC17" s="322"/>
      <c r="HD17" s="322"/>
      <c r="HE17" s="322"/>
      <c r="HF17" s="322"/>
      <c r="HG17" s="322"/>
      <c r="HH17" s="322"/>
      <c r="HI17" s="322"/>
      <c r="HJ17" s="322"/>
      <c r="HK17" s="322"/>
      <c r="HL17" s="322"/>
      <c r="HM17" s="417" t="n">
        <f aca="false">COUNTIF(FQ17:GE17,"&lt;&gt;0")-COUNTIF(FQ17:GE17,"")</f>
        <v>0</v>
      </c>
      <c r="HN17" s="391" t="n">
        <f aca="false">COUNTIF(GF17:HL17,"&lt;&gt;0")-COUNTIF(GF17:HL17,"")</f>
        <v>0</v>
      </c>
      <c r="HQ17" s="395" t="n">
        <f aca="false">SUMIF(BV6:HP6,"итого гр.",BV17:HP17)</f>
        <v>3</v>
      </c>
      <c r="HR17" s="391" t="n">
        <f aca="false">SUMIF(BV6:HP6,"итого фк.",BV17:HP17)</f>
        <v>1</v>
      </c>
      <c r="HU17" s="396"/>
      <c r="HV17" s="397"/>
      <c r="HY17" s="406"/>
      <c r="HZ17" s="407"/>
      <c r="IC17" s="396"/>
      <c r="ID17" s="397"/>
      <c r="IG17" s="381"/>
      <c r="IH17" s="382"/>
      <c r="II17" s="382"/>
      <c r="IJ17" s="382"/>
      <c r="IK17" s="382"/>
      <c r="IL17" s="382"/>
      <c r="IM17" s="382"/>
      <c r="IN17" s="382"/>
      <c r="IO17" s="382"/>
      <c r="IP17" s="382"/>
      <c r="IQ17" s="382"/>
      <c r="IR17" s="382"/>
      <c r="IS17" s="382"/>
      <c r="IT17" s="382"/>
      <c r="IU17" s="382"/>
      <c r="IV17" s="322"/>
      <c r="IW17" s="322"/>
      <c r="IX17" s="322"/>
      <c r="IY17" s="322"/>
      <c r="IZ17" s="322"/>
      <c r="JA17" s="322"/>
      <c r="JB17" s="322"/>
      <c r="JC17" s="322"/>
      <c r="JD17" s="322"/>
      <c r="JE17" s="322"/>
      <c r="JF17" s="322"/>
      <c r="JG17" s="322"/>
      <c r="JH17" s="322"/>
      <c r="JI17" s="322"/>
      <c r="JJ17" s="322"/>
      <c r="JK17" s="322"/>
      <c r="JL17" s="322"/>
      <c r="JM17" s="322"/>
      <c r="JN17" s="322"/>
      <c r="JO17" s="322"/>
      <c r="JP17" s="322"/>
      <c r="JQ17" s="322"/>
      <c r="JR17" s="322"/>
      <c r="JS17" s="322"/>
      <c r="JT17" s="322"/>
      <c r="JU17" s="322"/>
      <c r="JV17" s="322"/>
      <c r="JW17" s="322"/>
      <c r="JX17" s="322"/>
      <c r="JY17" s="322"/>
      <c r="JZ17" s="322"/>
      <c r="KA17" s="322"/>
      <c r="KB17" s="322"/>
      <c r="KC17" s="322"/>
      <c r="KD17" s="322"/>
      <c r="KE17" s="322"/>
      <c r="KF17" s="322"/>
      <c r="KG17" s="322"/>
      <c r="KH17" s="322"/>
      <c r="KI17" s="322"/>
      <c r="KJ17" s="417" t="n">
        <f aca="false">COUNTIF(IG17:IU17,"&lt;&gt;0")-COUNTIF(IG17:IU17,"")</f>
        <v>0</v>
      </c>
      <c r="KK17" s="391" t="n">
        <f aca="false">COUNTIF(IV17:KI17,"&lt;&gt;0")-COUNTIF(IV17:KI17,"")</f>
        <v>0</v>
      </c>
      <c r="KN17" s="871" t="n">
        <f aca="false">Посуточная!OF17</f>
        <v>0</v>
      </c>
      <c r="KO17" s="872" t="n">
        <f aca="false">Посуточная!OG17</f>
        <v>0</v>
      </c>
      <c r="KP17" s="872" t="n">
        <f aca="false">Посуточная!OH17</f>
        <v>0</v>
      </c>
      <c r="KQ17" s="872" t="n">
        <f aca="false">Посуточная!OI17</f>
        <v>0</v>
      </c>
      <c r="KR17" s="872" t="n">
        <f aca="false">Посуточная!OJ17</f>
        <v>0</v>
      </c>
      <c r="KS17" s="872" t="n">
        <f aca="false">Посуточная!OK17</f>
        <v>0</v>
      </c>
      <c r="KT17" s="872" t="n">
        <f aca="false">Посуточная!OL17</f>
        <v>0</v>
      </c>
      <c r="KU17" s="872" t="n">
        <f aca="false">Посуточная!OM17</f>
        <v>0</v>
      </c>
      <c r="KV17" s="872" t="n">
        <f aca="false">Посуточная!ON17</f>
        <v>0</v>
      </c>
      <c r="KW17" s="873" t="n">
        <f aca="false">Посуточная!OO17</f>
        <v>0</v>
      </c>
      <c r="KX17" s="366" t="n">
        <f aca="false">Посуточная!OV17</f>
        <v>0</v>
      </c>
      <c r="KY17" s="366" t="n">
        <f aca="false">Посуточная!OW17</f>
        <v>0</v>
      </c>
      <c r="KZ17" s="366" t="n">
        <f aca="false">Посуточная!OX17</f>
        <v>0</v>
      </c>
      <c r="LA17" s="366" t="n">
        <f aca="false">Посуточная!OY17</f>
        <v>0</v>
      </c>
      <c r="LB17" s="366" t="n">
        <f aca="false">Посуточная!OZ17</f>
        <v>0</v>
      </c>
      <c r="LC17" s="366" t="n">
        <f aca="false">Посуточная!PA17</f>
        <v>0</v>
      </c>
      <c r="LD17" s="366" t="n">
        <f aca="false">Посуточная!PB17</f>
        <v>0</v>
      </c>
      <c r="LE17" s="366" t="n">
        <f aca="false">Посуточная!PC17</f>
        <v>0</v>
      </c>
      <c r="LF17" s="366" t="n">
        <f aca="false">Посуточная!PD17</f>
        <v>0</v>
      </c>
      <c r="LG17" s="366" t="n">
        <f aca="false">Посуточная!PE17</f>
        <v>0</v>
      </c>
      <c r="LH17" s="366" t="n">
        <f aca="false">Посуточная!PF17</f>
        <v>0</v>
      </c>
      <c r="LI17" s="366" t="n">
        <f aca="false">Посуточная!PG17</f>
        <v>0</v>
      </c>
      <c r="LJ17" s="366" t="n">
        <f aca="false">Посуточная!PH17</f>
        <v>0</v>
      </c>
      <c r="LK17" s="366" t="n">
        <f aca="false">Посуточная!PI17</f>
        <v>0</v>
      </c>
      <c r="LL17" s="366" t="n">
        <f aca="false">Посуточная!PJ17</f>
        <v>0</v>
      </c>
      <c r="LM17" s="366" t="n">
        <f aca="false">Посуточная!PK17</f>
        <v>0</v>
      </c>
      <c r="LN17" s="366" t="n">
        <f aca="false">Посуточная!PL17</f>
        <v>0</v>
      </c>
      <c r="LO17" s="366" t="n">
        <f aca="false">Посуточная!PM17</f>
        <v>0</v>
      </c>
      <c r="LP17" s="366" t="n">
        <f aca="false">Посуточная!PN17</f>
        <v>0</v>
      </c>
      <c r="LQ17" s="366" t="n">
        <f aca="false">Посуточная!PO17</f>
        <v>0</v>
      </c>
      <c r="LR17" s="417" t="n">
        <f aca="false">COUNTIF(KN17:KW17,"&lt;&gt;0")-COUNTIF(KN17:KW17,"")</f>
        <v>-10</v>
      </c>
      <c r="LS17" s="391" t="n">
        <f aca="false">COUNTIF(KX17:LQ17,"&lt;&gt;0")-COUNTIF(KX17:LQ17,"")</f>
        <v>0</v>
      </c>
      <c r="LV17" s="414" t="n">
        <f aca="false">Посуточная!QA17</f>
        <v>0</v>
      </c>
      <c r="LW17" s="415" t="n">
        <f aca="false">Посуточная!QB17</f>
        <v>0</v>
      </c>
      <c r="LX17" s="415" t="n">
        <f aca="false">Посуточная!QC17</f>
        <v>0</v>
      </c>
      <c r="LY17" s="415" t="n">
        <f aca="false">Посуточная!QD17</f>
        <v>0</v>
      </c>
      <c r="LZ17" s="415" t="n">
        <f aca="false">Посуточная!QE17</f>
        <v>0</v>
      </c>
      <c r="MA17" s="415" t="n">
        <f aca="false">Посуточная!QF17</f>
        <v>0</v>
      </c>
      <c r="MB17" s="415" t="n">
        <f aca="false">Посуточная!QG17</f>
        <v>0</v>
      </c>
      <c r="MC17" s="876" t="n">
        <f aca="false">Посуточная!QO17</f>
        <v>0</v>
      </c>
      <c r="MD17" s="876" t="n">
        <f aca="false">Посуточная!QP17</f>
        <v>0</v>
      </c>
      <c r="ME17" s="876" t="n">
        <f aca="false">Посуточная!QQ17</f>
        <v>0</v>
      </c>
      <c r="MF17" s="876" t="n">
        <f aca="false">Посуточная!QR17</f>
        <v>0</v>
      </c>
      <c r="MG17" s="876" t="n">
        <f aca="false">Посуточная!QS17</f>
        <v>0</v>
      </c>
      <c r="MH17" s="876" t="n">
        <f aca="false">Посуточная!QT17</f>
        <v>0</v>
      </c>
      <c r="MI17" s="876" t="n">
        <f aca="false">Посуточная!QU17</f>
        <v>0</v>
      </c>
      <c r="MJ17" s="417" t="n">
        <f aca="false">COUNTIF(LV17:MB17,"&lt;&gt;0")-COUNTIF(LV17:MB17,"")</f>
        <v>-7</v>
      </c>
      <c r="MK17" s="391" t="n">
        <f aca="false">COUNTIF(MC17:MI17,"&lt;&gt;0")-COUNTIF(MC17:MI17,"")</f>
        <v>0</v>
      </c>
      <c r="MN17" s="871" t="n">
        <f aca="false">Посуточная!RG17</f>
        <v>0</v>
      </c>
      <c r="MO17" s="872" t="n">
        <f aca="false">Посуточная!RH17</f>
        <v>0</v>
      </c>
      <c r="MP17" s="872" t="n">
        <f aca="false">Посуточная!RI17</f>
        <v>0</v>
      </c>
      <c r="MQ17" s="872" t="n">
        <f aca="false">Посуточная!RJ17</f>
        <v>0</v>
      </c>
      <c r="MR17" s="872" t="n">
        <f aca="false">Посуточная!RK17</f>
        <v>0</v>
      </c>
      <c r="MS17" s="872" t="n">
        <f aca="false">Посуточная!RL17</f>
        <v>0</v>
      </c>
      <c r="MT17" s="872" t="n">
        <f aca="false">Посуточная!RM17</f>
        <v>0</v>
      </c>
      <c r="MU17" s="366" t="n">
        <f aca="false">Посуточная!RU17</f>
        <v>0</v>
      </c>
      <c r="MV17" s="366" t="n">
        <f aca="false">Посуточная!RV17</f>
        <v>0</v>
      </c>
      <c r="MW17" s="366" t="n">
        <f aca="false">Посуточная!RW17</f>
        <v>0</v>
      </c>
      <c r="MX17" s="366" t="n">
        <f aca="false">Посуточная!RX17</f>
        <v>0</v>
      </c>
      <c r="MY17" s="366" t="n">
        <f aca="false">Посуточная!RY17</f>
        <v>0</v>
      </c>
      <c r="MZ17" s="366" t="n">
        <f aca="false">Посуточная!RZ17</f>
        <v>0</v>
      </c>
      <c r="NA17" s="366" t="n">
        <f aca="false">Посуточная!SA17</f>
        <v>0</v>
      </c>
      <c r="NB17" s="417" t="n">
        <f aca="false">COUNTIF(MN17:MT17,"&lt;&gt;0")-COUNTIF(MN17:MT17,"")</f>
        <v>-7</v>
      </c>
      <c r="NC17" s="391" t="n">
        <f aca="false">COUNTIF(MU17:NA17,"&lt;&gt;0")-COUNTIF(MU17:NA17,"")</f>
        <v>-7</v>
      </c>
      <c r="NF17" s="395" t="n">
        <f aca="false">SUMIF(IG6:NE6,"итого гр.",IG17:NE17)</f>
        <v>0</v>
      </c>
      <c r="NG17" s="391" t="n">
        <f aca="false">SUMIF(IG6:NE6,"итого фк.",IG17:NE17)</f>
        <v>0</v>
      </c>
      <c r="NJ17" s="396"/>
      <c r="NK17" s="397"/>
      <c r="NN17" s="871" t="n">
        <f aca="false">Посуточная!SU17</f>
        <v>0</v>
      </c>
      <c r="NO17" s="872" t="n">
        <f aca="false">Посуточная!SV17</f>
        <v>0</v>
      </c>
      <c r="NP17" s="872" t="n">
        <f aca="false">Посуточная!SW17</f>
        <v>0</v>
      </c>
      <c r="NQ17" s="872" t="n">
        <f aca="false">Посуточная!SX17</f>
        <v>0</v>
      </c>
      <c r="NR17" s="366" t="n">
        <f aca="false">Посуточная!TC17</f>
        <v>0</v>
      </c>
      <c r="NS17" s="366" t="n">
        <f aca="false">Посуточная!TD17</f>
        <v>0</v>
      </c>
      <c r="NT17" s="366" t="n">
        <f aca="false">Посуточная!TE17</f>
        <v>0</v>
      </c>
      <c r="NU17" s="366" t="n">
        <f aca="false">Посуточная!TF17</f>
        <v>0</v>
      </c>
      <c r="NV17" s="417"/>
      <c r="NW17" s="391"/>
      <c r="NZ17" s="395"/>
      <c r="OA17" s="417"/>
      <c r="OB17" s="291"/>
      <c r="OC17" s="291"/>
      <c r="OD17" s="417"/>
      <c r="OE17" s="417"/>
      <c r="OF17" s="291"/>
      <c r="OG17" s="291"/>
      <c r="OH17" s="417"/>
      <c r="OI17" s="417"/>
      <c r="OJ17" s="291"/>
      <c r="OK17" s="291"/>
      <c r="OL17" s="417"/>
      <c r="OM17" s="417"/>
      <c r="ON17" s="291"/>
      <c r="OO17" s="291"/>
      <c r="OP17" s="418" t="n">
        <f aca="false">SUMIF(NZ6:OO6,"итого гр.",NZ17:OO17)</f>
        <v>0</v>
      </c>
      <c r="OQ17" s="397" t="n">
        <f aca="false">SUMIF($NZ$6:$OO$6,"итого фк.",NZ17:OO17)</f>
        <v>0</v>
      </c>
      <c r="OR17" s="373"/>
      <c r="OT17" s="396"/>
      <c r="OU17" s="397"/>
      <c r="OX17" s="396"/>
      <c r="OY17" s="397"/>
      <c r="PB17" s="556"/>
      <c r="PC17" s="391"/>
      <c r="PF17" s="396"/>
      <c r="PG17" s="397"/>
      <c r="PJ17" s="418"/>
      <c r="PK17" s="418"/>
      <c r="PN17" s="418"/>
      <c r="PO17" s="418"/>
      <c r="PR17" s="546"/>
      <c r="PS17" s="375"/>
      <c r="PT17" s="546"/>
      <c r="PU17" s="375"/>
      <c r="PV17" s="396"/>
      <c r="PW17" s="375"/>
      <c r="PX17" s="419"/>
      <c r="PY17" s="546"/>
      <c r="PZ17" s="377"/>
      <c r="QA17" s="378"/>
      <c r="QD17" s="379" t="n">
        <v>11</v>
      </c>
      <c r="QE17" s="127" t="n">
        <f aca="false">Посуточная!VT17-Посуточная_НГДП!KU17</f>
        <v>817.096</v>
      </c>
      <c r="QF17" s="550"/>
      <c r="QH17" s="273" t="n">
        <v>11</v>
      </c>
      <c r="QI17" s="127" t="n">
        <f aca="false">Посуточная!VX17-Посуточная_НГДП!KY17</f>
        <v>23462.61</v>
      </c>
      <c r="QK17" s="380" t="n">
        <f aca="false">PG39</f>
        <v>1082.36753240741</v>
      </c>
      <c r="QL17" s="380"/>
      <c r="QM17" s="380" t="n">
        <f aca="false">IF39</f>
        <v>752.4232</v>
      </c>
      <c r="QQ17" s="127" t="n">
        <f aca="false">IF(V17="",0,V17+QQ14)</f>
        <v>0</v>
      </c>
      <c r="QR17" s="127" t="n">
        <f aca="false">IF(W17="",0,W17+QR14)</f>
        <v>0</v>
      </c>
      <c r="QS17" s="127" t="n">
        <f aca="false">IF(AN17="",0,AN17+QS14)</f>
        <v>0</v>
      </c>
      <c r="QT17" s="127" t="n">
        <f aca="false">IF(AO17="",0,AO17+QT14)</f>
        <v>0</v>
      </c>
      <c r="QU17" s="127" t="n">
        <f aca="false">IF(AZ17="",0,AZ17+QU14)</f>
        <v>0</v>
      </c>
      <c r="QV17" s="127" t="n">
        <f aca="false">IF(BA17="",0,BA17+QV14)</f>
        <v>0</v>
      </c>
      <c r="QW17" s="127" t="n">
        <f aca="false">IF(BL17="",0,BL17+QW14)</f>
        <v>0</v>
      </c>
      <c r="QX17" s="127" t="n">
        <f aca="false">IF(BM17="",0,BM17+QX14)</f>
        <v>0</v>
      </c>
      <c r="QY17" s="127" t="n">
        <f aca="false">IF(CF17="",0,CF17+QY14)</f>
        <v>0</v>
      </c>
      <c r="QZ17" s="127" t="n">
        <f aca="false">IF(CG17="",0,CG17+QZ14)</f>
        <v>0</v>
      </c>
      <c r="RA17" s="127" t="n">
        <f aca="false">IF(CX17="",0,CX17+RA14)</f>
        <v>0</v>
      </c>
      <c r="RB17" s="127" t="n">
        <f aca="false">IF(CY17="",0,CY17+RB14)</f>
        <v>0</v>
      </c>
      <c r="RC17" s="127" t="n">
        <f aca="false">IF(FO17="",0,FO17+RC14)</f>
        <v>0</v>
      </c>
      <c r="RD17" s="127" t="n">
        <f aca="false">IF(FP17="",0,FP17+RD14)</f>
        <v>0</v>
      </c>
      <c r="RE17" s="127" t="n">
        <f aca="false">IF(FC17="",0,FC17+RE14)</f>
        <v>0</v>
      </c>
      <c r="RF17" s="127" t="n">
        <f aca="false">IF(FD17="",0,FD17+RF14)</f>
        <v>0</v>
      </c>
      <c r="RG17" s="127" t="n">
        <f aca="false">IF(ND17="",0,ND17+RG14)</f>
        <v>0</v>
      </c>
      <c r="RH17" s="127" t="n">
        <f aca="false">IF(NE17="",0,NE17+RH14)</f>
        <v>0</v>
      </c>
      <c r="RI17" s="127" t="n">
        <f aca="false">IF(OX17="",0,OX17)</f>
        <v>0</v>
      </c>
      <c r="RJ17" s="127" t="n">
        <f aca="false">IF(OY17="",0,OY17)</f>
        <v>0</v>
      </c>
      <c r="RK17" s="127" t="n">
        <f aca="false">IF(IA17="",0,IA17+RK14)</f>
        <v>0</v>
      </c>
      <c r="RL17" s="127" t="n">
        <f aca="false">IF(IB17="",0,IB17+RL14)</f>
        <v>0</v>
      </c>
      <c r="RM17" s="127" t="n">
        <f aca="false">IF(OT17="",0,OT17+RM14)</f>
        <v>0</v>
      </c>
      <c r="RN17" s="127" t="n">
        <f aca="false">IF(OU17="",0,OU17+RN14)</f>
        <v>0</v>
      </c>
      <c r="RO17" s="127" t="n">
        <f aca="false">IF(PY17="",0,PY17+RO14)</f>
        <v>0</v>
      </c>
      <c r="RP17" s="127" t="n">
        <f aca="false">IF(PZ17="",0,PZ17+RP14)</f>
        <v>0</v>
      </c>
      <c r="RQ17" s="127" t="n">
        <f aca="false">IFERROR(RO17/$A15,0)</f>
        <v>0</v>
      </c>
      <c r="RR17" s="127" t="n">
        <f aca="false">IFERROR(RP17/$A15,0)</f>
        <v>0</v>
      </c>
      <c r="RS17" s="127" t="n">
        <f aca="false">IF(PD17="",0,PD17+RS14)</f>
        <v>0</v>
      </c>
      <c r="RT17" s="127" t="n">
        <f aca="false">IF(PE17="",0,PE17+RT14)</f>
        <v>0</v>
      </c>
      <c r="RU17" s="127" t="n">
        <f aca="false">IF(QQ17&gt;0,0,T17+RU14)</f>
        <v>-16</v>
      </c>
      <c r="RV17" s="127" t="n">
        <f aca="false">IF(QR17&gt;0,0,U17+RV14)</f>
        <v>0</v>
      </c>
      <c r="RW17" s="127" t="n">
        <f aca="false">IF(QS17&gt;0,0,AL17+RW14)</f>
        <v>-21</v>
      </c>
      <c r="RX17" s="127" t="n">
        <f aca="false">IF(QT17&gt;0,0,AM17+RX14)</f>
        <v>2</v>
      </c>
      <c r="RY17" s="127" t="n">
        <f aca="false">IF(QU17&gt;0,0,AX17+RY14)</f>
        <v>-12</v>
      </c>
      <c r="RZ17" s="127" t="n">
        <f aca="false">IF(QV17&gt;0,0,AY17+RZ14)</f>
        <v>0</v>
      </c>
      <c r="SA17" s="127" t="n">
        <f aca="false">IF(QW17&gt;0,0,BJ17+SA14)</f>
        <v>-12</v>
      </c>
      <c r="SB17" s="127" t="n">
        <f aca="false">IF(QX17&gt;0,0,BK17+SB14)</f>
        <v>0</v>
      </c>
      <c r="SC17" s="127" t="n">
        <f aca="false">IF(QY17&gt;0,0,CD17+SC14)</f>
        <v>-12</v>
      </c>
      <c r="SD17" s="127" t="n">
        <f aca="false">IF(QZ17&gt;0,0,CE17+SD14)</f>
        <v>0</v>
      </c>
      <c r="SE17" s="127" t="n">
        <f aca="false">IF(RA17&gt;0,0,CV17+SE14)</f>
        <v>-15</v>
      </c>
      <c r="SF17" s="127" t="n">
        <f aca="false">IF(RB17&gt;0,0,CW17+SF14)</f>
        <v>1</v>
      </c>
      <c r="SG17" s="127" t="n">
        <f aca="false">IF(RC17&gt;0,0,FM17+SG14)</f>
        <v>-12</v>
      </c>
      <c r="SH17" s="127" t="n">
        <f aca="false">IF(RD17&gt;0,0,FN17+SH14)</f>
        <v>0</v>
      </c>
      <c r="SI17" s="127" t="n">
        <f aca="false">IF(RE17&gt;0,0,FA17+SI14)</f>
        <v>-94</v>
      </c>
      <c r="SJ17" s="127" t="n">
        <f aca="false">IFERROR(IF(RF17&gt;0,0,FB17+SJ14),0)</f>
        <v>4</v>
      </c>
      <c r="SK17" s="127" t="n">
        <f aca="false">IF(RG17&gt;0,0,NB17+SK14)</f>
        <v>-12</v>
      </c>
      <c r="SL17" s="127" t="n">
        <f aca="false">IFERROR(IF(RH17&gt;0,0,NC17+SL14),0)</f>
        <v>-21</v>
      </c>
      <c r="SM17" s="127"/>
      <c r="SN17" s="127"/>
      <c r="SO17" s="127"/>
    </row>
    <row r="18" customFormat="false" ht="15" hidden="false" customHeight="false" outlineLevel="0" collapsed="false">
      <c r="A18" s="741"/>
      <c r="B18" s="879" t="n">
        <f aca="false">Посуточная!B18</f>
        <v>0</v>
      </c>
      <c r="C18" s="880" t="n">
        <f aca="false">Посуточная!C18</f>
        <v>0</v>
      </c>
      <c r="D18" s="880" t="n">
        <f aca="false">Посуточная!D18</f>
        <v>0</v>
      </c>
      <c r="E18" s="880" t="n">
        <f aca="false">Посуточная!E18</f>
        <v>0</v>
      </c>
      <c r="F18" s="880" t="n">
        <f aca="false">Посуточная!F18</f>
        <v>0</v>
      </c>
      <c r="G18" s="880" t="n">
        <f aca="false">Посуточная!G18</f>
        <v>0</v>
      </c>
      <c r="H18" s="880" t="n">
        <f aca="false">Посуточная!H18</f>
        <v>0</v>
      </c>
      <c r="I18" s="880" t="n">
        <f aca="false">Посуточная!I18</f>
        <v>0</v>
      </c>
      <c r="J18" s="427" t="n">
        <f aca="false">Посуточная!Q18</f>
        <v>0</v>
      </c>
      <c r="K18" s="427" t="n">
        <f aca="false">Посуточная!R18</f>
        <v>0</v>
      </c>
      <c r="L18" s="427" t="n">
        <f aca="false">Посуточная!S18</f>
        <v>0</v>
      </c>
      <c r="M18" s="427" t="n">
        <f aca="false">Посуточная!T18</f>
        <v>0</v>
      </c>
      <c r="N18" s="427" t="n">
        <f aca="false">Посуточная!U18</f>
        <v>0</v>
      </c>
      <c r="O18" s="427" t="n">
        <f aca="false">Посуточная!V18</f>
        <v>0</v>
      </c>
      <c r="P18" s="427" t="n">
        <f aca="false">Посуточная!W18</f>
        <v>0</v>
      </c>
      <c r="Q18" s="427" t="n">
        <f aca="false">Посуточная!X18</f>
        <v>0</v>
      </c>
      <c r="R18" s="427" t="n">
        <f aca="false">Посуточная!Y18</f>
        <v>0</v>
      </c>
      <c r="S18" s="427" t="n">
        <f aca="false">Посуточная!Z18</f>
        <v>0</v>
      </c>
      <c r="T18" s="475" t="n">
        <f aca="false">SUBTOTAL(9, B18:I18)</f>
        <v>0</v>
      </c>
      <c r="U18" s="433" t="n">
        <f aca="false">SUBTOTAL(9, J18:S18)</f>
        <v>0</v>
      </c>
      <c r="V18" s="273" t="n">
        <f aca="false">SUM(T18,V15)</f>
        <v>0</v>
      </c>
      <c r="W18" s="273" t="n">
        <f aca="false">SUM(U18,W15)</f>
        <v>0</v>
      </c>
      <c r="X18" s="879" t="n">
        <f aca="false">Посуточная!AL18</f>
        <v>0</v>
      </c>
      <c r="Y18" s="880" t="n">
        <f aca="false">Посуточная!AM18</f>
        <v>0</v>
      </c>
      <c r="Z18" s="880" t="n">
        <f aca="false">Посуточная!AN18</f>
        <v>0</v>
      </c>
      <c r="AA18" s="880" t="n">
        <f aca="false">Посуточная!AO18</f>
        <v>0</v>
      </c>
      <c r="AB18" s="880" t="n">
        <f aca="false">Посуточная!AP18</f>
        <v>0</v>
      </c>
      <c r="AC18" s="880" t="n">
        <f aca="false">Посуточная!AQ18</f>
        <v>0</v>
      </c>
      <c r="AD18" s="880" t="n">
        <f aca="false">Посуточная!AR18</f>
        <v>0</v>
      </c>
      <c r="AE18" s="427" t="n">
        <f aca="false">Посуточная!AZ18</f>
        <v>0</v>
      </c>
      <c r="AF18" s="427" t="n">
        <f aca="false">Посуточная!BA18</f>
        <v>0</v>
      </c>
      <c r="AG18" s="427" t="n">
        <f aca="false">Посуточная!BB18</f>
        <v>0</v>
      </c>
      <c r="AH18" s="427" t="n">
        <f aca="false">Посуточная!BC18</f>
        <v>0</v>
      </c>
      <c r="AI18" s="427" t="n">
        <f aca="false">Посуточная!BD18</f>
        <v>0</v>
      </c>
      <c r="AJ18" s="427" t="n">
        <f aca="false">Посуточная!BE18</f>
        <v>0</v>
      </c>
      <c r="AK18" s="427" t="n">
        <f aca="false">Посуточная!BF18</f>
        <v>0</v>
      </c>
      <c r="AL18" s="475" t="n">
        <f aca="false">SUBTOTAL(9, X18:AD18)</f>
        <v>0</v>
      </c>
      <c r="AM18" s="433" t="n">
        <f aca="false">SUBTOTAL(9, AE18:AK18)</f>
        <v>0</v>
      </c>
      <c r="AN18" s="273" t="n">
        <f aca="false">SUM(AL18,AN15)</f>
        <v>0</v>
      </c>
      <c r="AO18" s="273" t="n">
        <f aca="false">SUM(AM18,AO15)</f>
        <v>42</v>
      </c>
      <c r="AP18" s="879" t="n">
        <f aca="false">Посуточная!BR18</f>
        <v>0</v>
      </c>
      <c r="AQ18" s="880" t="n">
        <f aca="false">Посуточная!BS18</f>
        <v>0</v>
      </c>
      <c r="AR18" s="880" t="n">
        <f aca="false">Посуточная!BT18</f>
        <v>0</v>
      </c>
      <c r="AS18" s="880" t="n">
        <f aca="false">Посуточная!BU18</f>
        <v>0</v>
      </c>
      <c r="AT18" s="427" t="n">
        <f aca="false">Посуточная!BZ18</f>
        <v>0</v>
      </c>
      <c r="AU18" s="427" t="n">
        <f aca="false">Посуточная!CA18</f>
        <v>0</v>
      </c>
      <c r="AV18" s="427" t="n">
        <f aca="false">Посуточная!CB18</f>
        <v>0</v>
      </c>
      <c r="AW18" s="427" t="n">
        <f aca="false">Посуточная!CC18</f>
        <v>0</v>
      </c>
      <c r="AX18" s="475" t="n">
        <f aca="false">SUBTOTAL(9, AP18:AS18)</f>
        <v>0</v>
      </c>
      <c r="AY18" s="433" t="n">
        <f aca="false">SUBTOTAL(9, AT18:AW18)</f>
        <v>0</v>
      </c>
      <c r="AZ18" s="273" t="n">
        <f aca="false">SUM(AX18,AZ15)</f>
        <v>0</v>
      </c>
      <c r="BA18" s="273" t="n">
        <f aca="false">SUM(AY18,BA15)</f>
        <v>0</v>
      </c>
      <c r="BB18" s="879" t="n">
        <f aca="false">Посуточная!CL18</f>
        <v>0</v>
      </c>
      <c r="BC18" s="880" t="n">
        <f aca="false">Посуточная!CM18</f>
        <v>0</v>
      </c>
      <c r="BD18" s="880" t="n">
        <f aca="false">Посуточная!CN18</f>
        <v>0</v>
      </c>
      <c r="BE18" s="880" t="n">
        <f aca="false">Посуточная!CO18</f>
        <v>0</v>
      </c>
      <c r="BF18" s="427" t="n">
        <f aca="false">Посуточная!CT18</f>
        <v>0</v>
      </c>
      <c r="BG18" s="427" t="n">
        <f aca="false">Посуточная!CU18</f>
        <v>0</v>
      </c>
      <c r="BH18" s="427" t="n">
        <f aca="false">Посуточная!CV18</f>
        <v>0</v>
      </c>
      <c r="BI18" s="427" t="n">
        <f aca="false">Посуточная!CW18</f>
        <v>0</v>
      </c>
      <c r="BJ18" s="475" t="n">
        <f aca="false">SUBTOTAL(9, BB18:BE18)</f>
        <v>0</v>
      </c>
      <c r="BK18" s="433" t="n">
        <f aca="false">SUBTOTAL(9, BF18:BI18)</f>
        <v>0</v>
      </c>
      <c r="BL18" s="273" t="n">
        <f aca="false">SUM(BJ18,BL15)</f>
        <v>0</v>
      </c>
      <c r="BM18" s="273" t="n">
        <f aca="false">SUM(BK18,BM15)</f>
        <v>0</v>
      </c>
      <c r="BN18" s="437" t="n">
        <f aca="false">SUMIF(B6:BM6,"итого гр.",B18:BM18)</f>
        <v>0</v>
      </c>
      <c r="BO18" s="433" t="n">
        <f aca="false">SUMIF(B6:BM6,"итого фк.",B18:BM18)</f>
        <v>0</v>
      </c>
      <c r="BP18" s="273" t="n">
        <f aca="false">SUM(BN18,BP15)</f>
        <v>0</v>
      </c>
      <c r="BQ18" s="273" t="n">
        <f aca="false">SUM(BO18,BQ15)</f>
        <v>42</v>
      </c>
      <c r="BR18" s="438" t="n">
        <f aca="false">BP18</f>
        <v>0</v>
      </c>
      <c r="BS18" s="439" t="n">
        <f aca="false">BQ18</f>
        <v>42</v>
      </c>
      <c r="BV18" s="881" t="n">
        <f aca="false">Посуточная!DN18</f>
        <v>0</v>
      </c>
      <c r="BW18" s="882" t="n">
        <f aca="false">Посуточная!DO18</f>
        <v>0</v>
      </c>
      <c r="BX18" s="882" t="n">
        <f aca="false">Посуточная!DP18</f>
        <v>0</v>
      </c>
      <c r="BY18" s="882" t="n">
        <f aca="false">Посуточная!DQ18</f>
        <v>0</v>
      </c>
      <c r="BZ18" s="427" t="n">
        <f aca="false">Посуточная!DV18</f>
        <v>0</v>
      </c>
      <c r="CA18" s="427" t="n">
        <f aca="false">Посуточная!DW18</f>
        <v>0</v>
      </c>
      <c r="CB18" s="427" t="n">
        <f aca="false">Посуточная!DX18</f>
        <v>0</v>
      </c>
      <c r="CC18" s="427" t="n">
        <f aca="false">Посуточная!DY18</f>
        <v>0</v>
      </c>
      <c r="CD18" s="417" t="n">
        <f aca="false">SUBTOTAL(9, BV18:BY18)</f>
        <v>0</v>
      </c>
      <c r="CE18" s="433" t="n">
        <f aca="false">SUBTOTAL(9, BZ18:CC18)</f>
        <v>0</v>
      </c>
      <c r="CF18" s="273" t="n">
        <f aca="false">SUM(CD18,CF15)</f>
        <v>0</v>
      </c>
      <c r="CG18" s="273" t="n">
        <f aca="false">SUM(CE18,CG15)</f>
        <v>0</v>
      </c>
      <c r="CH18" s="881" t="n">
        <f aca="false">Посуточная!EH18</f>
        <v>10</v>
      </c>
      <c r="CI18" s="882" t="n">
        <f aca="false">Посуточная!EI18</f>
        <v>30</v>
      </c>
      <c r="CJ18" s="882" t="n">
        <f aca="false">Посуточная!EJ18</f>
        <v>0</v>
      </c>
      <c r="CK18" s="882" t="n">
        <f aca="false">Посуточная!EK18</f>
        <v>0</v>
      </c>
      <c r="CL18" s="882" t="n">
        <f aca="false">Посуточная!EL18</f>
        <v>0</v>
      </c>
      <c r="CM18" s="882" t="n">
        <f aca="false">Посуточная!EM18</f>
        <v>0</v>
      </c>
      <c r="CN18" s="882" t="n">
        <f aca="false">Посуточная!EN18</f>
        <v>0</v>
      </c>
      <c r="CO18" s="427" t="n">
        <f aca="false">Посуточная!ES18</f>
        <v>0</v>
      </c>
      <c r="CP18" s="427" t="n">
        <f aca="false">Посуточная!ET18</f>
        <v>30</v>
      </c>
      <c r="CQ18" s="427" t="n">
        <f aca="false">Посуточная!EU18</f>
        <v>0</v>
      </c>
      <c r="CR18" s="427" t="n">
        <f aca="false">Посуточная!EV18</f>
        <v>0</v>
      </c>
      <c r="CS18" s="427" t="n">
        <f aca="false">Посуточная!EW18</f>
        <v>0</v>
      </c>
      <c r="CT18" s="427" t="n">
        <f aca="false">Посуточная!EX18</f>
        <v>0</v>
      </c>
      <c r="CU18" s="427" t="n">
        <f aca="false">Посуточная!EY18</f>
        <v>0</v>
      </c>
      <c r="CV18" s="475" t="n">
        <f aca="false">SUBTOTAL(9, CH18:CN18)</f>
        <v>40</v>
      </c>
      <c r="CW18" s="433" t="n">
        <f aca="false">SUBTOTAL(9, CO18:CU18)</f>
        <v>30</v>
      </c>
      <c r="CX18" s="273" t="n">
        <f aca="false">SUM(CV18,CX15)</f>
        <v>80</v>
      </c>
      <c r="CY18" s="273" t="n">
        <f aca="false">SUM(CW18,CY15)</f>
        <v>30</v>
      </c>
      <c r="CZ18" s="879" t="n">
        <f aca="false">Посуточная!FH18</f>
        <v>4</v>
      </c>
      <c r="DA18" s="880" t="n">
        <f aca="false">Посуточная!FI18</f>
        <v>0</v>
      </c>
      <c r="DB18" s="880" t="n">
        <f aca="false">Посуточная!FJ18</f>
        <v>0</v>
      </c>
      <c r="DC18" s="880" t="n">
        <f aca="false">Посуточная!FK18</f>
        <v>0</v>
      </c>
      <c r="DD18" s="880" t="n">
        <f aca="false">Посуточная!FL18</f>
        <v>0</v>
      </c>
      <c r="DE18" s="880" t="n">
        <f aca="false">Посуточная!FM18</f>
        <v>0</v>
      </c>
      <c r="DF18" s="880" t="n">
        <f aca="false">Посуточная!FN18</f>
        <v>0</v>
      </c>
      <c r="DG18" s="880" t="n">
        <f aca="false">Посуточная!FO18</f>
        <v>0</v>
      </c>
      <c r="DH18" s="880" t="n">
        <f aca="false">Посуточная!FP18</f>
        <v>0</v>
      </c>
      <c r="DI18" s="880" t="n">
        <f aca="false">Посуточная!FQ18</f>
        <v>0</v>
      </c>
      <c r="DJ18" s="880" t="n">
        <f aca="false">Посуточная!FR18</f>
        <v>0</v>
      </c>
      <c r="DK18" s="880" t="n">
        <f aca="false">Посуточная!FS18</f>
        <v>0</v>
      </c>
      <c r="DL18" s="880" t="n">
        <f aca="false">Посуточная!FT18</f>
        <v>0</v>
      </c>
      <c r="DM18" s="880" t="n">
        <f aca="false">Посуточная!FU18</f>
        <v>0</v>
      </c>
      <c r="DN18" s="880" t="n">
        <f aca="false">Посуточная!FV18</f>
        <v>0</v>
      </c>
      <c r="DO18" s="880" t="n">
        <f aca="false">Посуточная!FW18</f>
        <v>0</v>
      </c>
      <c r="DP18" s="880" t="n">
        <f aca="false">Посуточная!FX18</f>
        <v>0</v>
      </c>
      <c r="DQ18" s="880" t="n">
        <f aca="false">Посуточная!FY18</f>
        <v>0</v>
      </c>
      <c r="DR18" s="880" t="n">
        <f aca="false">Посуточная!FZ18</f>
        <v>0</v>
      </c>
      <c r="DS18" s="880" t="n">
        <f aca="false">Посуточная!GA18</f>
        <v>0</v>
      </c>
      <c r="DT18" s="880" t="n">
        <f aca="false">Посуточная!GB18</f>
        <v>0</v>
      </c>
      <c r="DU18" s="880" t="n">
        <f aca="false">Посуточная!GC18</f>
        <v>0</v>
      </c>
      <c r="DV18" s="880" t="n">
        <f aca="false">Посуточная!GD18</f>
        <v>0</v>
      </c>
      <c r="DW18" s="880" t="n">
        <f aca="false">Посуточная!GE18</f>
        <v>0</v>
      </c>
      <c r="DX18" s="880" t="n">
        <f aca="false">Посуточная!GF18</f>
        <v>0</v>
      </c>
      <c r="DY18" s="880" t="n">
        <f aca="false">Посуточная!GG18</f>
        <v>0</v>
      </c>
      <c r="DZ18" s="880" t="n">
        <f aca="false">Посуточная!GH18</f>
        <v>0</v>
      </c>
      <c r="EA18" s="880" t="n">
        <f aca="false">Посуточная!GI18</f>
        <v>0</v>
      </c>
      <c r="EB18" s="880" t="n">
        <f aca="false">Посуточная!GJ18</f>
        <v>0</v>
      </c>
      <c r="EC18" s="880" t="n">
        <f aca="false">Посуточная!GK18</f>
        <v>0</v>
      </c>
      <c r="ED18" s="880" t="n">
        <f aca="false">Посуточная!GL18</f>
        <v>0</v>
      </c>
      <c r="EE18" s="880" t="n">
        <f aca="false">Посуточная!GM18</f>
        <v>0</v>
      </c>
      <c r="EF18" s="427" t="n">
        <f aca="false">Посуточная!GU18</f>
        <v>0</v>
      </c>
      <c r="EG18" s="427" t="n">
        <f aca="false">Посуточная!GV18</f>
        <v>0</v>
      </c>
      <c r="EH18" s="427" t="n">
        <f aca="false">Посуточная!GW18</f>
        <v>0</v>
      </c>
      <c r="EI18" s="427" t="n">
        <f aca="false">Посуточная!GX18</f>
        <v>0</v>
      </c>
      <c r="EJ18" s="427" t="n">
        <f aca="false">Посуточная!GY18</f>
        <v>0</v>
      </c>
      <c r="EK18" s="427" t="n">
        <f aca="false">Посуточная!GZ18</f>
        <v>0</v>
      </c>
      <c r="EL18" s="427" t="n">
        <f aca="false">Посуточная!HA18</f>
        <v>0</v>
      </c>
      <c r="EM18" s="427" t="n">
        <f aca="false">Посуточная!HB18</f>
        <v>0</v>
      </c>
      <c r="EN18" s="427" t="n">
        <f aca="false">Посуточная!HC18</f>
        <v>0</v>
      </c>
      <c r="EO18" s="427" t="n">
        <f aca="false">Посуточная!HD18</f>
        <v>0</v>
      </c>
      <c r="EP18" s="427" t="n">
        <f aca="false">Посуточная!HE18</f>
        <v>0</v>
      </c>
      <c r="EQ18" s="427" t="n">
        <f aca="false">Посуточная!HF18</f>
        <v>0</v>
      </c>
      <c r="ER18" s="427" t="n">
        <f aca="false">Посуточная!HG18</f>
        <v>0</v>
      </c>
      <c r="ES18" s="427" t="n">
        <f aca="false">Посуточная!HH18</f>
        <v>0</v>
      </c>
      <c r="ET18" s="427" t="n">
        <f aca="false">Посуточная!HI18</f>
        <v>0</v>
      </c>
      <c r="EU18" s="427" t="n">
        <f aca="false">Посуточная!HJ18</f>
        <v>0</v>
      </c>
      <c r="EV18" s="427" t="n">
        <f aca="false">Посуточная!HK18</f>
        <v>0</v>
      </c>
      <c r="EW18" s="427" t="n">
        <f aca="false">Посуточная!HL18</f>
        <v>0</v>
      </c>
      <c r="EX18" s="427" t="n">
        <f aca="false">Посуточная!HM18</f>
        <v>0</v>
      </c>
      <c r="EY18" s="427" t="n">
        <f aca="false">Посуточная!HN18</f>
        <v>0</v>
      </c>
      <c r="EZ18" s="427" t="n">
        <f aca="false">Посуточная!HO18</f>
        <v>0</v>
      </c>
      <c r="FA18" s="475" t="n">
        <f aca="false">SUBTOTAL(9, CZ18:EE18)</f>
        <v>4</v>
      </c>
      <c r="FB18" s="433" t="n">
        <f aca="false">SUBTOTAL(9, EF18:EZ18)</f>
        <v>0</v>
      </c>
      <c r="FC18" s="273" t="n">
        <f aca="false">SUM(FA18,FC15)</f>
        <v>4</v>
      </c>
      <c r="FD18" s="273" t="n">
        <f aca="false">SUM(FB18,FD15)</f>
        <v>6.773</v>
      </c>
      <c r="FE18" s="883" t="n">
        <f aca="false">Посуточная!IA18</f>
        <v>0</v>
      </c>
      <c r="FF18" s="884" t="n">
        <f aca="false">Посуточная!IB18</f>
        <v>0</v>
      </c>
      <c r="FG18" s="884" t="n">
        <f aca="false">Посуточная!IC18</f>
        <v>0</v>
      </c>
      <c r="FH18" s="880" t="n">
        <f aca="false">Посуточная!ID18</f>
        <v>0</v>
      </c>
      <c r="FI18" s="427" t="n">
        <f aca="false">Посуточная!II18</f>
        <v>0</v>
      </c>
      <c r="FJ18" s="470" t="n">
        <f aca="false">Посуточная!IJ18</f>
        <v>0</v>
      </c>
      <c r="FK18" s="470" t="n">
        <f aca="false">Посуточная!IK18</f>
        <v>0</v>
      </c>
      <c r="FL18" s="470" t="n">
        <f aca="false">Посуточная!IL18</f>
        <v>0</v>
      </c>
      <c r="FM18" s="432" t="n">
        <f aca="false">SUBTOTAL(9, FE18:FH18)</f>
        <v>0</v>
      </c>
      <c r="FN18" s="433" t="n">
        <f aca="false">SUBTOTAL(9, FI18:FL18)</f>
        <v>0</v>
      </c>
      <c r="FO18" s="273" t="n">
        <f aca="false">SUM(FM18,FO15)</f>
        <v>0</v>
      </c>
      <c r="FP18" s="273" t="n">
        <f aca="false">SUM(FN18,FP15)</f>
        <v>0</v>
      </c>
      <c r="FQ18" s="420" t="n">
        <f aca="false">Посуточная!KX18-Посуточная_НГДП!EH18</f>
        <v>31.6</v>
      </c>
      <c r="FR18" s="421"/>
      <c r="FS18" s="421"/>
      <c r="FT18" s="421"/>
      <c r="FU18" s="421"/>
      <c r="FV18" s="421"/>
      <c r="FW18" s="421"/>
      <c r="FX18" s="421"/>
      <c r="FY18" s="421"/>
      <c r="FZ18" s="421"/>
      <c r="GA18" s="421"/>
      <c r="GB18" s="421"/>
      <c r="GC18" s="421"/>
      <c r="GD18" s="421"/>
      <c r="GE18" s="421"/>
      <c r="GF18" s="427" t="n">
        <f aca="false">Посуточная!KY18-Посуточная_НГДП!EI18</f>
        <v>17.604</v>
      </c>
      <c r="GG18" s="427"/>
      <c r="GH18" s="427"/>
      <c r="GI18" s="427"/>
      <c r="GJ18" s="427"/>
      <c r="GK18" s="427"/>
      <c r="GL18" s="427"/>
      <c r="GM18" s="427"/>
      <c r="GN18" s="427"/>
      <c r="GO18" s="427"/>
      <c r="GP18" s="427"/>
      <c r="GQ18" s="427"/>
      <c r="GR18" s="427"/>
      <c r="GS18" s="427"/>
      <c r="GT18" s="427"/>
      <c r="GU18" s="427"/>
      <c r="GV18" s="427"/>
      <c r="GW18" s="427"/>
      <c r="GX18" s="427"/>
      <c r="GY18" s="427"/>
      <c r="GZ18" s="427"/>
      <c r="HA18" s="427"/>
      <c r="HB18" s="427"/>
      <c r="HC18" s="427"/>
      <c r="HD18" s="427"/>
      <c r="HE18" s="427"/>
      <c r="HF18" s="427"/>
      <c r="HG18" s="427"/>
      <c r="HH18" s="427"/>
      <c r="HI18" s="427"/>
      <c r="HJ18" s="427"/>
      <c r="HK18" s="427"/>
      <c r="HL18" s="427"/>
      <c r="HM18" s="475" t="n">
        <f aca="false">SUBTOTAL(9, FQ18:GE18)</f>
        <v>31.6</v>
      </c>
      <c r="HN18" s="549" t="n">
        <f aca="false">SUBTOTAL(9, GF18:HL18)</f>
        <v>17.604</v>
      </c>
      <c r="HO18" s="273" t="n">
        <f aca="false">SUM(HM18,HO15)</f>
        <v>39.7</v>
      </c>
      <c r="HP18" s="456" t="n">
        <f aca="false">SUM(HN18,HP15)</f>
        <v>66.095</v>
      </c>
      <c r="HQ18" s="437" t="n">
        <f aca="false">SUMIF(BV6:HP6,"итого гр.",BV18:HP18)</f>
        <v>75.6</v>
      </c>
      <c r="HR18" s="433" t="n">
        <f aca="false">SUMIF(BV6:HP6,"итого фк.",BV18:HP18)</f>
        <v>47.604</v>
      </c>
      <c r="HS18" s="273" t="n">
        <f aca="false">SUM(HQ18,HS15)</f>
        <v>123.7</v>
      </c>
      <c r="HT18" s="273" t="n">
        <f aca="false">SUM(HR18,HT15)</f>
        <v>102.868</v>
      </c>
      <c r="HU18" s="438" t="n">
        <f aca="false">HS18</f>
        <v>123.7</v>
      </c>
      <c r="HV18" s="439" t="n">
        <f aca="false">HT18</f>
        <v>102.868</v>
      </c>
      <c r="HX18" s="278"/>
      <c r="HY18" s="457" t="n">
        <f aca="false">Посуточная!LJ18-Посуточная_НГДП!ET18</f>
        <v>0</v>
      </c>
      <c r="HZ18" s="458" t="n">
        <f aca="false">Посуточная!LK18-Посуточная_НГДП!EU18</f>
        <v>115</v>
      </c>
      <c r="IA18" s="273" t="n">
        <f aca="false">HY18</f>
        <v>0</v>
      </c>
      <c r="IB18" s="273" t="n">
        <f aca="false">HZ18</f>
        <v>115</v>
      </c>
      <c r="IC18" s="438" t="n">
        <f aca="false">SUM(BN18,HQ18,HY18)</f>
        <v>75.6</v>
      </c>
      <c r="ID18" s="439" t="n">
        <f aca="false">SUM(BO18,HR18,HZ18)</f>
        <v>162.604</v>
      </c>
      <c r="IE18" s="273" t="n">
        <f aca="false">SUM(BP18,HS18,IA18)</f>
        <v>123.7</v>
      </c>
      <c r="IF18" s="273" t="n">
        <f aca="false">SUM(BQ18,HT18,IB18)</f>
        <v>259.868</v>
      </c>
      <c r="IG18" s="420" t="n">
        <f aca="false">Посуточная!OB18-Посуточная_НГДП!FP18</f>
        <v>62.1751111111</v>
      </c>
      <c r="IH18" s="421"/>
      <c r="II18" s="421"/>
      <c r="IJ18" s="421"/>
      <c r="IK18" s="421"/>
      <c r="IL18" s="421"/>
      <c r="IM18" s="421"/>
      <c r="IN18" s="421"/>
      <c r="IO18" s="421"/>
      <c r="IP18" s="421"/>
      <c r="IQ18" s="421"/>
      <c r="IR18" s="421"/>
      <c r="IS18" s="421"/>
      <c r="IT18" s="421"/>
      <c r="IU18" s="421"/>
      <c r="IV18" s="441" t="n">
        <f aca="false">Посуточная!OC18-Посуточная_НГДП!FQ18</f>
        <v>32.941</v>
      </c>
      <c r="IW18" s="441"/>
      <c r="IX18" s="441"/>
      <c r="IY18" s="441"/>
      <c r="IZ18" s="441"/>
      <c r="JA18" s="441"/>
      <c r="JB18" s="441"/>
      <c r="JC18" s="441"/>
      <c r="JD18" s="441"/>
      <c r="JE18" s="441"/>
      <c r="JF18" s="441"/>
      <c r="JG18" s="441"/>
      <c r="JH18" s="441"/>
      <c r="JI18" s="441"/>
      <c r="JJ18" s="441"/>
      <c r="JK18" s="441"/>
      <c r="JL18" s="441"/>
      <c r="JM18" s="441"/>
      <c r="JN18" s="441"/>
      <c r="JO18" s="441"/>
      <c r="JP18" s="441"/>
      <c r="JQ18" s="441"/>
      <c r="JR18" s="441"/>
      <c r="JS18" s="441"/>
      <c r="JT18" s="441"/>
      <c r="JU18" s="441"/>
      <c r="JV18" s="441"/>
      <c r="JW18" s="441"/>
      <c r="JX18" s="441"/>
      <c r="JY18" s="441"/>
      <c r="JZ18" s="441"/>
      <c r="KA18" s="441"/>
      <c r="KB18" s="441"/>
      <c r="KC18" s="441"/>
      <c r="KD18" s="441"/>
      <c r="KE18" s="441"/>
      <c r="KF18" s="441"/>
      <c r="KG18" s="441"/>
      <c r="KH18" s="441"/>
      <c r="KI18" s="441"/>
      <c r="KJ18" s="475" t="n">
        <f aca="false">SUBTOTAL(9, IG18:IU18)</f>
        <v>62.1751111111</v>
      </c>
      <c r="KK18" s="549" t="n">
        <f aca="false">SUBTOTAL(9, IV18:KI18)</f>
        <v>32.941</v>
      </c>
      <c r="KL18" s="273" t="n">
        <f aca="false">SUM(KJ18,KL15)</f>
        <v>182.8462222222</v>
      </c>
      <c r="KM18" s="273" t="n">
        <f aca="false">SUM(KK18,KM15)</f>
        <v>229.518</v>
      </c>
      <c r="KN18" s="885" t="n">
        <f aca="false">Посуточная!OF18</f>
        <v>0</v>
      </c>
      <c r="KO18" s="886" t="n">
        <f aca="false">Посуточная!OG18</f>
        <v>0</v>
      </c>
      <c r="KP18" s="886" t="n">
        <f aca="false">Посуточная!OH18</f>
        <v>0</v>
      </c>
      <c r="KQ18" s="886" t="n">
        <f aca="false">Посуточная!OI18</f>
        <v>0</v>
      </c>
      <c r="KR18" s="886" t="n">
        <f aca="false">Посуточная!OJ18</f>
        <v>0</v>
      </c>
      <c r="KS18" s="886" t="n">
        <f aca="false">Посуточная!OK18</f>
        <v>0</v>
      </c>
      <c r="KT18" s="886" t="n">
        <f aca="false">Посуточная!OL18</f>
        <v>0</v>
      </c>
      <c r="KU18" s="886" t="n">
        <f aca="false">Посуточная!OM18</f>
        <v>0</v>
      </c>
      <c r="KV18" s="886" t="n">
        <f aca="false">Посуточная!ON18</f>
        <v>0</v>
      </c>
      <c r="KW18" s="887" t="n">
        <f aca="false">Посуточная!OO18</f>
        <v>0</v>
      </c>
      <c r="KX18" s="470" t="n">
        <f aca="false">Посуточная!OV18</f>
        <v>0</v>
      </c>
      <c r="KY18" s="470" t="n">
        <f aca="false">Посуточная!OW18</f>
        <v>0</v>
      </c>
      <c r="KZ18" s="470" t="n">
        <f aca="false">Посуточная!OX18</f>
        <v>0</v>
      </c>
      <c r="LA18" s="470" t="n">
        <f aca="false">Посуточная!OY18</f>
        <v>0</v>
      </c>
      <c r="LB18" s="470" t="n">
        <f aca="false">Посуточная!OZ18</f>
        <v>0</v>
      </c>
      <c r="LC18" s="470" t="n">
        <f aca="false">Посуточная!PA18</f>
        <v>0</v>
      </c>
      <c r="LD18" s="470" t="n">
        <f aca="false">Посуточная!PB18</f>
        <v>0</v>
      </c>
      <c r="LE18" s="470" t="n">
        <f aca="false">Посуточная!PC18</f>
        <v>0</v>
      </c>
      <c r="LF18" s="470" t="n">
        <f aca="false">Посуточная!PD18</f>
        <v>0</v>
      </c>
      <c r="LG18" s="470" t="n">
        <f aca="false">Посуточная!PE18</f>
        <v>0</v>
      </c>
      <c r="LH18" s="470" t="n">
        <f aca="false">Посуточная!PF18</f>
        <v>0</v>
      </c>
      <c r="LI18" s="470" t="n">
        <f aca="false">Посуточная!PG18</f>
        <v>0</v>
      </c>
      <c r="LJ18" s="470" t="n">
        <f aca="false">Посуточная!PH18</f>
        <v>0</v>
      </c>
      <c r="LK18" s="470" t="n">
        <f aca="false">Посуточная!PI18</f>
        <v>0</v>
      </c>
      <c r="LL18" s="470" t="n">
        <f aca="false">Посуточная!PJ18</f>
        <v>0</v>
      </c>
      <c r="LM18" s="470" t="n">
        <f aca="false">Посуточная!PK18</f>
        <v>0</v>
      </c>
      <c r="LN18" s="470" t="n">
        <f aca="false">Посуточная!PL18</f>
        <v>0</v>
      </c>
      <c r="LO18" s="470" t="n">
        <f aca="false">Посуточная!PM18</f>
        <v>0</v>
      </c>
      <c r="LP18" s="470" t="n">
        <f aca="false">Посуточная!PN18</f>
        <v>0</v>
      </c>
      <c r="LQ18" s="470" t="n">
        <f aca="false">Посуточная!PO18</f>
        <v>0</v>
      </c>
      <c r="LR18" s="475" t="n">
        <f aca="false">SUBTOTAL(9, KN18:KW18)</f>
        <v>0</v>
      </c>
      <c r="LS18" s="433" t="n">
        <f aca="false">SUBTOTAL(9, KX18:LQ18)</f>
        <v>0</v>
      </c>
      <c r="LT18" s="273" t="n">
        <f aca="false">SUM(LR18,LT15)</f>
        <v>0</v>
      </c>
      <c r="LU18" s="273" t="n">
        <f aca="false">SUM(LS18,LU15)</f>
        <v>0</v>
      </c>
      <c r="LV18" s="888" t="n">
        <f aca="false">Посуточная!QA18</f>
        <v>0</v>
      </c>
      <c r="LW18" s="889" t="n">
        <f aca="false">Посуточная!QB18</f>
        <v>0</v>
      </c>
      <c r="LX18" s="889" t="n">
        <f aca="false">Посуточная!QC18</f>
        <v>0</v>
      </c>
      <c r="LY18" s="889" t="n">
        <f aca="false">Посуточная!QD18</f>
        <v>0</v>
      </c>
      <c r="LZ18" s="889" t="n">
        <f aca="false">Посуточная!QE18</f>
        <v>0</v>
      </c>
      <c r="MA18" s="889" t="n">
        <f aca="false">Посуточная!QF18</f>
        <v>0</v>
      </c>
      <c r="MB18" s="889" t="n">
        <f aca="false">Посуточная!QG18</f>
        <v>0</v>
      </c>
      <c r="MC18" s="890" t="n">
        <f aca="false">Посуточная!QO18</f>
        <v>0</v>
      </c>
      <c r="MD18" s="890" t="n">
        <f aca="false">Посуточная!QP18</f>
        <v>0</v>
      </c>
      <c r="ME18" s="890" t="n">
        <f aca="false">Посуточная!QQ18</f>
        <v>0</v>
      </c>
      <c r="MF18" s="890" t="n">
        <f aca="false">Посуточная!QR18</f>
        <v>0</v>
      </c>
      <c r="MG18" s="890" t="n">
        <f aca="false">Посуточная!QS18</f>
        <v>0</v>
      </c>
      <c r="MH18" s="890" t="n">
        <f aca="false">Посуточная!QT18</f>
        <v>0</v>
      </c>
      <c r="MI18" s="890" t="n">
        <f aca="false">Посуточная!QU18</f>
        <v>0</v>
      </c>
      <c r="MJ18" s="475" t="n">
        <f aca="false">SUBTOTAL(9, LV18:MB18)</f>
        <v>0</v>
      </c>
      <c r="MK18" s="433" t="n">
        <f aca="false">SUBTOTAL(9, MC18:MI18)</f>
        <v>0</v>
      </c>
      <c r="ML18" s="273" t="n">
        <f aca="false">SUM(MJ18,ML15)</f>
        <v>0</v>
      </c>
      <c r="MM18" s="273" t="n">
        <f aca="false">SUM(MK18,MM15)</f>
        <v>0</v>
      </c>
      <c r="MN18" s="885" t="n">
        <f aca="false">Посуточная!RG18</f>
        <v>0</v>
      </c>
      <c r="MO18" s="886" t="n">
        <f aca="false">Посуточная!RH18</f>
        <v>0</v>
      </c>
      <c r="MP18" s="886" t="n">
        <f aca="false">Посуточная!RI18</f>
        <v>0</v>
      </c>
      <c r="MQ18" s="886" t="n">
        <f aca="false">Посуточная!RJ18</f>
        <v>0</v>
      </c>
      <c r="MR18" s="886" t="n">
        <f aca="false">Посуточная!RK18</f>
        <v>0</v>
      </c>
      <c r="MS18" s="886" t="n">
        <f aca="false">Посуточная!RL18</f>
        <v>0</v>
      </c>
      <c r="MT18" s="886" t="n">
        <f aca="false">Посуточная!RM18</f>
        <v>0</v>
      </c>
      <c r="MU18" s="470" t="n">
        <f aca="false">Посуточная!RU18</f>
        <v>0</v>
      </c>
      <c r="MV18" s="470" t="n">
        <f aca="false">Посуточная!RV18</f>
        <v>0</v>
      </c>
      <c r="MW18" s="470" t="n">
        <f aca="false">Посуточная!RW18</f>
        <v>0</v>
      </c>
      <c r="MX18" s="470" t="n">
        <f aca="false">Посуточная!RX18</f>
        <v>0</v>
      </c>
      <c r="MY18" s="470" t="n">
        <f aca="false">Посуточная!RY18</f>
        <v>0</v>
      </c>
      <c r="MZ18" s="470" t="n">
        <f aca="false">Посуточная!RZ18</f>
        <v>0</v>
      </c>
      <c r="NA18" s="470" t="n">
        <f aca="false">Посуточная!SA18</f>
        <v>0</v>
      </c>
      <c r="NB18" s="475" t="n">
        <f aca="false">SUBTOTAL(9, MN18:MT18)</f>
        <v>0</v>
      </c>
      <c r="NC18" s="433" t="n">
        <f aca="false">SUBTOTAL(9, MU18:NA18)</f>
        <v>0</v>
      </c>
      <c r="ND18" s="273" t="n">
        <f aca="false">SUM(NB18,ND15)</f>
        <v>2.6</v>
      </c>
      <c r="NE18" s="273" t="n">
        <f aca="false">SUM(NC18,NE15)</f>
        <v>0</v>
      </c>
      <c r="NF18" s="437" t="n">
        <f aca="false">SUMIF(IG6:NE6,"итого гр.",IG18:NE18)</f>
        <v>62.1751111111</v>
      </c>
      <c r="NG18" s="433" t="n">
        <f aca="false">SUMIF(IG6:NE6,"итого фк.",IG18:NE18)</f>
        <v>32.941</v>
      </c>
      <c r="NH18" s="273" t="n">
        <f aca="false">SUM(NF18,NH15)</f>
        <v>185.4462222222</v>
      </c>
      <c r="NI18" s="273" t="n">
        <f aca="false">SUM(NG18,NI15)</f>
        <v>229.518</v>
      </c>
      <c r="NJ18" s="438" t="n">
        <f aca="false">NH18</f>
        <v>185.4462222222</v>
      </c>
      <c r="NK18" s="439" t="n">
        <f aca="false">NI18</f>
        <v>229.518</v>
      </c>
      <c r="NM18" s="278"/>
      <c r="NN18" s="885" t="n">
        <f aca="false">Посуточная!SU18</f>
        <v>0</v>
      </c>
      <c r="NO18" s="886" t="n">
        <f aca="false">Посуточная!SV18</f>
        <v>0</v>
      </c>
      <c r="NP18" s="886" t="n">
        <f aca="false">Посуточная!SW18</f>
        <v>0</v>
      </c>
      <c r="NQ18" s="886" t="n">
        <f aca="false">Посуточная!SX18</f>
        <v>0</v>
      </c>
      <c r="NR18" s="470" t="n">
        <f aca="false">Посуточная!TC18</f>
        <v>0</v>
      </c>
      <c r="NS18" s="470" t="n">
        <f aca="false">Посуточная!TD18</f>
        <v>0</v>
      </c>
      <c r="NT18" s="470" t="n">
        <f aca="false">Посуточная!TE18</f>
        <v>0</v>
      </c>
      <c r="NU18" s="470" t="n">
        <f aca="false">Посуточная!TF18</f>
        <v>0</v>
      </c>
      <c r="NV18" s="475" t="n">
        <f aca="false">SUBTOTAL(9, NN18:NQ18)</f>
        <v>0</v>
      </c>
      <c r="NW18" s="433" t="n">
        <f aca="false">SUBTOTAL(9, NR18:NU18)</f>
        <v>0</v>
      </c>
      <c r="NX18" s="456" t="n">
        <f aca="false">NX15+NV18</f>
        <v>0</v>
      </c>
      <c r="NY18" s="456" t="n">
        <f aca="false">NY15+NW18</f>
        <v>0</v>
      </c>
      <c r="NZ18" s="437" t="n">
        <f aca="false">Посуточная!TO18-Посуточная_НГДП!IP18</f>
        <v>0</v>
      </c>
      <c r="OA18" s="475" t="n">
        <f aca="false">Посуточная!TP18-Посуточная_НГДП!IQ18</f>
        <v>0</v>
      </c>
      <c r="OB18" s="291" t="n">
        <f aca="false">Посуточная!TQ18-Посуточная_НГДП!IR18</f>
        <v>0</v>
      </c>
      <c r="OC18" s="291" t="n">
        <f aca="false">Посуточная!TR18-Посуточная_НГДП!IS18</f>
        <v>0</v>
      </c>
      <c r="OD18" s="475" t="n">
        <f aca="false">Посуточная!TS18-Посуточная_НГДП!IT18</f>
        <v>0</v>
      </c>
      <c r="OE18" s="475" t="n">
        <f aca="false">Посуточная!TT18-Посуточная_НГДП!IU18</f>
        <v>0</v>
      </c>
      <c r="OF18" s="291" t="n">
        <f aca="false">Посуточная!TU18-Посуточная_НГДП!IV18</f>
        <v>0</v>
      </c>
      <c r="OG18" s="291" t="n">
        <f aca="false">Посуточная!TV18-Посуточная_НГДП!IW18</f>
        <v>0</v>
      </c>
      <c r="OH18" s="475" t="n">
        <f aca="false">Посуточная!TW18-Посуточная_НГДП!IX18</f>
        <v>0</v>
      </c>
      <c r="OI18" s="475" t="n">
        <f aca="false">Посуточная!TX18-Посуточная_НГДП!IY18</f>
        <v>0</v>
      </c>
      <c r="OJ18" s="291" t="n">
        <f aca="false">Посуточная!TY18-Посуточная_НГДП!IZ18</f>
        <v>0</v>
      </c>
      <c r="OK18" s="291" t="n">
        <f aca="false">Посуточная!TZ18-Посуточная_НГДП!JA18</f>
        <v>0</v>
      </c>
      <c r="OL18" s="475" t="n">
        <f aca="false">Посуточная!UA18-Посуточная_НГДП!JB18</f>
        <v>0</v>
      </c>
      <c r="OM18" s="475" t="n">
        <f aca="false">Посуточная!UB18-Посуточная_НГДП!JC18</f>
        <v>0</v>
      </c>
      <c r="ON18" s="291" t="n">
        <f aca="false">OL18</f>
        <v>0</v>
      </c>
      <c r="OO18" s="291" t="n">
        <f aca="false">OM18</f>
        <v>0</v>
      </c>
      <c r="OP18" s="476" t="n">
        <f aca="false">SUMIF(NZ6:OO6,"итого гр.",NZ18:OO18)</f>
        <v>0</v>
      </c>
      <c r="OQ18" s="439" t="n">
        <f aca="false">SUMIF($NZ$6:$OO$6,"итого фк.",NZ18:OO18)</f>
        <v>0</v>
      </c>
      <c r="OR18" s="373" t="n">
        <f aca="false">OP18</f>
        <v>0</v>
      </c>
      <c r="OS18" s="273" t="n">
        <f aca="false">OQ18</f>
        <v>0</v>
      </c>
      <c r="OT18" s="438" t="n">
        <f aca="false">Посуточная!UI18-Посуточная_НГДП!JJ18</f>
        <v>0</v>
      </c>
      <c r="OU18" s="439" t="n">
        <f aca="false">Посуточная!UJ18-Посуточная_НГДП!JK18</f>
        <v>124</v>
      </c>
      <c r="OX18" s="438" t="n">
        <f aca="false">$OX$9+OX15</f>
        <v>155.76</v>
      </c>
      <c r="OY18" s="439" t="n">
        <f aca="false">$OY$9+OY15</f>
        <v>155.76</v>
      </c>
      <c r="OZ18" s="273" t="n">
        <f aca="false">OX18</f>
        <v>155.76</v>
      </c>
      <c r="PA18" s="273" t="n">
        <f aca="false">OY18</f>
        <v>155.76</v>
      </c>
      <c r="PB18" s="437"/>
      <c r="PC18" s="433"/>
      <c r="PD18" s="273" t="n">
        <f aca="false">SUM(PB18,PD15)</f>
        <v>0</v>
      </c>
      <c r="PE18" s="273" t="n">
        <f aca="false">SUM(PC18,PE15)</f>
        <v>0</v>
      </c>
      <c r="PF18" s="438" t="n">
        <f aca="false">SUM(NJ18,OP18,OT18,OX18,PB18,NX18)</f>
        <v>341.2062222222</v>
      </c>
      <c r="PG18" s="439" t="n">
        <f aca="false">SUM(NK18,OQ18,OU18,OY18,PC18,NY18)</f>
        <v>509.278</v>
      </c>
      <c r="PH18" s="273" t="n">
        <f aca="false">SUM(NL18,OR18,OV18,OZ18,PD18)</f>
        <v>155.76</v>
      </c>
      <c r="PI18" s="273" t="n">
        <f aca="false">SUM(NM18,OS18,OW18,PA18,PE18)</f>
        <v>155.76</v>
      </c>
      <c r="PJ18" s="476"/>
      <c r="PK18" s="476"/>
      <c r="PL18" s="273" t="n">
        <f aca="false">PJ18</f>
        <v>0</v>
      </c>
      <c r="PM18" s="273" t="n">
        <f aca="false">PK18</f>
        <v>0</v>
      </c>
      <c r="PN18" s="476"/>
      <c r="PO18" s="476"/>
      <c r="PP18" s="273" t="n">
        <f aca="false">PN18</f>
        <v>0</v>
      </c>
      <c r="PR18" s="479" t="n">
        <f aca="false">Посуточная!VG18-Посуточная_НГДП!KH18</f>
        <v>23733.4387777778</v>
      </c>
      <c r="PS18" s="480" t="n">
        <f aca="false">IF(A16&lt;=QH$4,VLOOKUP(A16,$QH$6:$QM$37,2,FALSE()),SUM($QI$4,IF18,-PG18)-SUM($QM$4,-$QK$4))-QA18</f>
        <v>23784.809</v>
      </c>
      <c r="PT18" s="479"/>
      <c r="PU18" s="480"/>
      <c r="PV18" s="479"/>
      <c r="PW18" s="480"/>
      <c r="PX18" s="481"/>
      <c r="PY18" s="479" t="n">
        <f aca="false">Посуточная!VN18-Посуточная_НГДП!KO18</f>
        <v>696.923371409139</v>
      </c>
      <c r="PZ18" s="482" t="n">
        <f aca="false">IF(A16&lt;=QH$4,VLOOKUP(A16,$QD$6:$QE$37,2,FALSE()),SUM($PZ$2,-HP18,KM18,-QA18))</f>
        <v>681.231</v>
      </c>
      <c r="QA18" s="378"/>
      <c r="QB18" s="278" t="n">
        <f aca="false">PS18-PR18</f>
        <v>51.3702222222055</v>
      </c>
      <c r="QD18" s="379" t="n">
        <v>12</v>
      </c>
      <c r="QE18" s="127" t="n">
        <f aca="false">Посуточная!VT18-Посуточная_НГДП!KU18</f>
        <v>835.495</v>
      </c>
      <c r="QF18" s="550"/>
      <c r="QH18" s="273" t="n">
        <v>12</v>
      </c>
      <c r="QI18" s="127" t="n">
        <f aca="false">Посуточная!VX18-Посуточная_НГДП!KY18</f>
        <v>23477.175</v>
      </c>
      <c r="QK18" s="380" t="n">
        <f aca="false">PG42</f>
        <v>1150.54966319444</v>
      </c>
      <c r="QL18" s="380"/>
      <c r="QM18" s="380" t="n">
        <f aca="false">IF42</f>
        <v>808.462</v>
      </c>
      <c r="QQ18" s="127" t="n">
        <f aca="false">IF(V18="",0,V18+QQ15)</f>
        <v>0</v>
      </c>
      <c r="QR18" s="127" t="n">
        <f aca="false">IF(W18="",0,W18+QR15)</f>
        <v>0</v>
      </c>
      <c r="QS18" s="127" t="n">
        <f aca="false">IF(AN18="",0,AN18+QS15)</f>
        <v>0</v>
      </c>
      <c r="QT18" s="127" t="n">
        <f aca="false">IF(AO18="",0,AO18+QT15)</f>
        <v>105</v>
      </c>
      <c r="QU18" s="127" t="n">
        <f aca="false">IF(AZ18="",0,AZ18+QU15)</f>
        <v>0</v>
      </c>
      <c r="QV18" s="127" t="n">
        <f aca="false">IF(BA18="",0,BA18+QV15)</f>
        <v>0</v>
      </c>
      <c r="QW18" s="127" t="n">
        <f aca="false">IF(BL18="",0,BL18+QW15)</f>
        <v>0</v>
      </c>
      <c r="QX18" s="127" t="n">
        <f aca="false">IF(BM18="",0,BM18+QX15)</f>
        <v>0</v>
      </c>
      <c r="QY18" s="127" t="n">
        <f aca="false">IF(CF18="",0,CF18+QY15)</f>
        <v>0</v>
      </c>
      <c r="QZ18" s="127" t="n">
        <f aca="false">IF(CG18="",0,CG18+QZ15)</f>
        <v>0</v>
      </c>
      <c r="RA18" s="127" t="n">
        <f aca="false">IF(CX18="",0,CX18+RA15)</f>
        <v>120</v>
      </c>
      <c r="RB18" s="127" t="n">
        <f aca="false">IF(CY18="",0,CY18+RB15)</f>
        <v>30</v>
      </c>
      <c r="RC18" s="127" t="n">
        <f aca="false">IF(FO18="",0,FO18+RC15)</f>
        <v>0</v>
      </c>
      <c r="RD18" s="127" t="n">
        <f aca="false">IF(FP18="",0,FP18+RD15)</f>
        <v>0</v>
      </c>
      <c r="RE18" s="127" t="n">
        <f aca="false">IF(FC18="",0,FC18+RE15)</f>
        <v>4</v>
      </c>
      <c r="RF18" s="127" t="n">
        <f aca="false">IF(FD18="",0,FD18+RF15)</f>
        <v>18.319</v>
      </c>
      <c r="RG18" s="127" t="n">
        <f aca="false">IF(ND18="",0,ND18+RG15)</f>
        <v>5.2</v>
      </c>
      <c r="RH18" s="127" t="n">
        <f aca="false">IF(NE18="",0,NE18+RH15)</f>
        <v>0</v>
      </c>
      <c r="RI18" s="127" t="n">
        <f aca="false">IF(OX18="",0,OX18)</f>
        <v>155.76</v>
      </c>
      <c r="RJ18" s="127" t="n">
        <f aca="false">IF(OY18="",0,OY18)</f>
        <v>155.76</v>
      </c>
      <c r="RK18" s="127" t="n">
        <f aca="false">IF(IA18="",0,IA18+RK15)</f>
        <v>0</v>
      </c>
      <c r="RL18" s="127" t="n">
        <f aca="false">IF(IB18="",0,IB18+RL15)</f>
        <v>671</v>
      </c>
      <c r="RM18" s="127" t="n">
        <f aca="false">IF(OT18="",0,OT18+RM15)</f>
        <v>0</v>
      </c>
      <c r="RN18" s="127" t="n">
        <f aca="false">IF(OU18="",0,OU18+RN15)</f>
        <v>55</v>
      </c>
      <c r="RO18" s="127" t="n">
        <f aca="false">IF(PY18="",0,PY18+RO15)</f>
        <v>2536.50104119216</v>
      </c>
      <c r="RP18" s="127" t="n">
        <f aca="false">IF(PZ18="",0,PZ18+RP15)</f>
        <v>2441.74</v>
      </c>
      <c r="RQ18" s="127" t="n">
        <f aca="false">IFERROR(RO18/$A16,0)</f>
        <v>634.125260298039</v>
      </c>
      <c r="RR18" s="127" t="n">
        <f aca="false">IFERROR(RP18/$A16,0)</f>
        <v>610.435</v>
      </c>
      <c r="RS18" s="127" t="n">
        <f aca="false">IF(PD18="",0,PD18+RS15)</f>
        <v>0</v>
      </c>
      <c r="RT18" s="127" t="n">
        <f aca="false">IF(PE18="",0,PE18+RT15)</f>
        <v>0</v>
      </c>
      <c r="RU18" s="127" t="n">
        <f aca="false">IF(QQ18&gt;0,0,T18+RU15)</f>
        <v>0</v>
      </c>
      <c r="RV18" s="127" t="n">
        <f aca="false">IF(QR18&gt;0,0,U18+RV15)</f>
        <v>0</v>
      </c>
      <c r="RW18" s="127" t="n">
        <f aca="false">IF(QS18&gt;0,0,AL18+RW15)</f>
        <v>0</v>
      </c>
      <c r="RX18" s="127" t="n">
        <f aca="false">IF(QT18&gt;0,0,AM18+RX15)</f>
        <v>0</v>
      </c>
      <c r="RY18" s="127" t="n">
        <f aca="false">IF(QU18&gt;0,0,AX18+RY15)</f>
        <v>0</v>
      </c>
      <c r="RZ18" s="127" t="n">
        <f aca="false">IF(QV18&gt;0,0,AY18+RZ15)</f>
        <v>0</v>
      </c>
      <c r="SA18" s="127" t="n">
        <f aca="false">IF(QW18&gt;0,0,BJ18+SA15)</f>
        <v>0</v>
      </c>
      <c r="SB18" s="127" t="n">
        <f aca="false">IF(QX18&gt;0,0,BK18+SB15)</f>
        <v>0</v>
      </c>
      <c r="SC18" s="127" t="n">
        <f aca="false">IF(QY18&gt;0,0,CD18+SC15)</f>
        <v>0</v>
      </c>
      <c r="SD18" s="127" t="n">
        <f aca="false">IF(QZ18&gt;0,0,CE18+SD15)</f>
        <v>0</v>
      </c>
      <c r="SE18" s="127" t="n">
        <f aca="false">IF(RA18&gt;0,0,CV18+SE15)</f>
        <v>0</v>
      </c>
      <c r="SF18" s="127" t="n">
        <f aca="false">IF(RB18&gt;0,0,CW18+SF15)</f>
        <v>0</v>
      </c>
      <c r="SG18" s="127" t="n">
        <f aca="false">IF(RC18&gt;0,0,FM18+SG15)</f>
        <v>0</v>
      </c>
      <c r="SH18" s="127" t="n">
        <f aca="false">IF(RD18&gt;0,0,FN18+SH15)</f>
        <v>0</v>
      </c>
      <c r="SI18" s="127" t="n">
        <f aca="false">IF(RE18&gt;0,0,FA18+SI15)</f>
        <v>0</v>
      </c>
      <c r="SJ18" s="127" t="n">
        <f aca="false">IFERROR(IF(RF18&gt;0,0,FB18+SJ15),0)</f>
        <v>0</v>
      </c>
      <c r="SK18" s="127" t="n">
        <f aca="false">IF(RG18&gt;0,0,NB18+SK15)</f>
        <v>0</v>
      </c>
      <c r="SL18" s="127" t="n">
        <f aca="false">IFERROR(IF(RH18&gt;0,0,NC18+SL15),0)</f>
        <v>0</v>
      </c>
      <c r="SM18" s="127"/>
      <c r="SN18" s="127"/>
      <c r="SO18" s="127"/>
    </row>
    <row r="19" customFormat="false" ht="15" hidden="false" customHeight="false" outlineLevel="0" collapsed="false">
      <c r="A19" s="741" t="n">
        <v>5</v>
      </c>
      <c r="B19" s="891" t="str">
        <f aca="false">Посуточная!B19</f>
        <v>Карам</v>
      </c>
      <c r="C19" s="892" t="n">
        <f aca="false">Посуточная!C19</f>
        <v>0</v>
      </c>
      <c r="D19" s="892" t="n">
        <f aca="false">Посуточная!D19</f>
        <v>0</v>
      </c>
      <c r="E19" s="892" t="n">
        <f aca="false">Посуточная!E19</f>
        <v>0</v>
      </c>
      <c r="F19" s="892" t="n">
        <f aca="false">Посуточная!F19</f>
        <v>0</v>
      </c>
      <c r="G19" s="892" t="n">
        <f aca="false">Посуточная!G19</f>
        <v>0</v>
      </c>
      <c r="H19" s="892" t="n">
        <f aca="false">Посуточная!H19</f>
        <v>0</v>
      </c>
      <c r="I19" s="892" t="n">
        <f aca="false">Посуточная!I19</f>
        <v>0</v>
      </c>
      <c r="J19" s="491" t="n">
        <f aca="false">Посуточная!Q19</f>
        <v>0</v>
      </c>
      <c r="K19" s="491" t="n">
        <f aca="false">Посуточная!R19</f>
        <v>0</v>
      </c>
      <c r="L19" s="491" t="n">
        <f aca="false">Посуточная!S19</f>
        <v>0</v>
      </c>
      <c r="M19" s="491" t="n">
        <f aca="false">Посуточная!T19</f>
        <v>0</v>
      </c>
      <c r="N19" s="491" t="n">
        <f aca="false">Посуточная!U19</f>
        <v>0</v>
      </c>
      <c r="O19" s="491" t="n">
        <f aca="false">Посуточная!V19</f>
        <v>0</v>
      </c>
      <c r="P19" s="491" t="n">
        <f aca="false">Посуточная!W19</f>
        <v>0</v>
      </c>
      <c r="Q19" s="491" t="n">
        <f aca="false">Посуточная!X19</f>
        <v>0</v>
      </c>
      <c r="R19" s="491" t="n">
        <f aca="false">Посуточная!Y19</f>
        <v>0</v>
      </c>
      <c r="S19" s="491" t="n">
        <f aca="false">Посуточная!Z19</f>
        <v>0</v>
      </c>
      <c r="T19" s="539"/>
      <c r="U19" s="497"/>
      <c r="X19" s="863" t="str">
        <f aca="false">Посуточная!AL19</f>
        <v>Карам</v>
      </c>
      <c r="Y19" s="864" t="str">
        <f aca="false">Посуточная!AM19</f>
        <v>Яр</v>
      </c>
      <c r="Z19" s="864" t="n">
        <f aca="false">Посуточная!AN19</f>
        <v>0</v>
      </c>
      <c r="AA19" s="864" t="n">
        <f aca="false">Посуточная!AO19</f>
        <v>0</v>
      </c>
      <c r="AB19" s="864" t="n">
        <f aca="false">Посуточная!AP19</f>
        <v>0</v>
      </c>
      <c r="AC19" s="864" t="n">
        <f aca="false">Посуточная!AQ19</f>
        <v>0</v>
      </c>
      <c r="AD19" s="864" t="n">
        <f aca="false">Посуточная!AR19</f>
        <v>0</v>
      </c>
      <c r="AE19" s="322" t="n">
        <f aca="false">Посуточная!AZ19</f>
        <v>0</v>
      </c>
      <c r="AF19" s="322" t="n">
        <f aca="false">Посуточная!BA19</f>
        <v>0</v>
      </c>
      <c r="AG19" s="322" t="n">
        <f aca="false">Посуточная!BB19</f>
        <v>0</v>
      </c>
      <c r="AH19" s="322" t="n">
        <f aca="false">Посуточная!BC19</f>
        <v>0</v>
      </c>
      <c r="AI19" s="322" t="n">
        <f aca="false">Посуточная!BD19</f>
        <v>0</v>
      </c>
      <c r="AJ19" s="322" t="n">
        <f aca="false">Посуточная!BE19</f>
        <v>0</v>
      </c>
      <c r="AK19" s="322" t="n">
        <f aca="false">Посуточная!BF19</f>
        <v>0</v>
      </c>
      <c r="AL19" s="539"/>
      <c r="AM19" s="497"/>
      <c r="AP19" s="863" t="n">
        <f aca="false">Посуточная!BR19</f>
        <v>0</v>
      </c>
      <c r="AQ19" s="864" t="n">
        <f aca="false">Посуточная!BS19</f>
        <v>0</v>
      </c>
      <c r="AR19" s="864" t="n">
        <f aca="false">Посуточная!BT19</f>
        <v>0</v>
      </c>
      <c r="AS19" s="864" t="n">
        <f aca="false">Посуточная!BU19</f>
        <v>0</v>
      </c>
      <c r="AT19" s="322" t="n">
        <f aca="false">Посуточная!BZ19</f>
        <v>0</v>
      </c>
      <c r="AU19" s="322" t="n">
        <f aca="false">Посуточная!CA19</f>
        <v>0</v>
      </c>
      <c r="AV19" s="322" t="n">
        <f aca="false">Посуточная!CB19</f>
        <v>0</v>
      </c>
      <c r="AW19" s="322" t="n">
        <f aca="false">Посуточная!CC19</f>
        <v>0</v>
      </c>
      <c r="AX19" s="539"/>
      <c r="AY19" s="497"/>
      <c r="BB19" s="863" t="n">
        <f aca="false">Посуточная!CL19</f>
        <v>0</v>
      </c>
      <c r="BC19" s="864" t="n">
        <f aca="false">Посуточная!CM19</f>
        <v>0</v>
      </c>
      <c r="BD19" s="864" t="n">
        <f aca="false">Посуточная!CN19</f>
        <v>0</v>
      </c>
      <c r="BE19" s="864" t="n">
        <f aca="false">Посуточная!CO19</f>
        <v>0</v>
      </c>
      <c r="BF19" s="322" t="n">
        <f aca="false">Посуточная!CT19</f>
        <v>0</v>
      </c>
      <c r="BG19" s="322" t="n">
        <f aca="false">Посуточная!CU19</f>
        <v>0</v>
      </c>
      <c r="BH19" s="322" t="n">
        <f aca="false">Посуточная!CV19</f>
        <v>0</v>
      </c>
      <c r="BI19" s="322" t="n">
        <f aca="false">Посуточная!CW19</f>
        <v>0</v>
      </c>
      <c r="BJ19" s="539"/>
      <c r="BK19" s="497"/>
      <c r="BN19" s="502"/>
      <c r="BO19" s="497"/>
      <c r="BR19" s="503"/>
      <c r="BS19" s="504"/>
      <c r="BV19" s="381" t="str">
        <f aca="false">Посуточная!DN19</f>
        <v>Спор</v>
      </c>
      <c r="BW19" s="382" t="n">
        <f aca="false">Посуточная!DO19</f>
        <v>0</v>
      </c>
      <c r="BX19" s="382" t="n">
        <f aca="false">Посуточная!DP19</f>
        <v>0</v>
      </c>
      <c r="BY19" s="382" t="n">
        <f aca="false">Посуточная!DQ19</f>
        <v>0</v>
      </c>
      <c r="BZ19" s="322" t="n">
        <f aca="false">Посуточная!DV19</f>
        <v>0</v>
      </c>
      <c r="CA19" s="322" t="n">
        <f aca="false">Посуточная!DW19</f>
        <v>0</v>
      </c>
      <c r="CB19" s="322" t="n">
        <f aca="false">Посуточная!DX19</f>
        <v>0</v>
      </c>
      <c r="CC19" s="322" t="n">
        <f aca="false">Посуточная!DY19</f>
        <v>0</v>
      </c>
      <c r="CD19" s="539"/>
      <c r="CE19" s="497"/>
      <c r="CH19" s="893" t="str">
        <f aca="false">Посуточная!EH19</f>
        <v>Еты-П</v>
      </c>
      <c r="CI19" s="894" t="n">
        <f aca="false">Посуточная!EI19</f>
        <v>0</v>
      </c>
      <c r="CJ19" s="894" t="n">
        <f aca="false">Посуточная!EJ19</f>
        <v>0</v>
      </c>
      <c r="CK19" s="894" t="n">
        <f aca="false">Посуточная!EK19</f>
        <v>0</v>
      </c>
      <c r="CL19" s="894" t="n">
        <f aca="false">Посуточная!EL19</f>
        <v>0</v>
      </c>
      <c r="CM19" s="894" t="n">
        <f aca="false">Посуточная!EM19</f>
        <v>0</v>
      </c>
      <c r="CN19" s="894" t="n">
        <f aca="false">Посуточная!EN19</f>
        <v>0</v>
      </c>
      <c r="CO19" s="491" t="n">
        <f aca="false">Посуточная!ES19</f>
        <v>0</v>
      </c>
      <c r="CP19" s="491" t="n">
        <f aca="false">Посуточная!ET19</f>
        <v>0</v>
      </c>
      <c r="CQ19" s="491" t="n">
        <f aca="false">Посуточная!EU19</f>
        <v>0</v>
      </c>
      <c r="CR19" s="491" t="n">
        <f aca="false">Посуточная!EV19</f>
        <v>0</v>
      </c>
      <c r="CS19" s="491" t="n">
        <f aca="false">Посуточная!EW19</f>
        <v>0</v>
      </c>
      <c r="CT19" s="491" t="n">
        <f aca="false">Посуточная!EX19</f>
        <v>0</v>
      </c>
      <c r="CU19" s="491" t="n">
        <f aca="false">Посуточная!EY19</f>
        <v>0</v>
      </c>
      <c r="CV19" s="539"/>
      <c r="CW19" s="497"/>
      <c r="CZ19" s="863" t="str">
        <f aca="false">Посуточная!FH19</f>
        <v>Сугм</v>
      </c>
      <c r="DA19" s="864" t="n">
        <f aca="false">Посуточная!FI19</f>
        <v>0</v>
      </c>
      <c r="DB19" s="864" t="n">
        <f aca="false">Посуточная!FJ19</f>
        <v>0</v>
      </c>
      <c r="DC19" s="864" t="n">
        <f aca="false">Посуточная!FK19</f>
        <v>0</v>
      </c>
      <c r="DD19" s="864" t="n">
        <f aca="false">Посуточная!FL19</f>
        <v>0</v>
      </c>
      <c r="DE19" s="864" t="n">
        <f aca="false">Посуточная!FM19</f>
        <v>0</v>
      </c>
      <c r="DF19" s="864" t="n">
        <f aca="false">Посуточная!FN19</f>
        <v>0</v>
      </c>
      <c r="DG19" s="864" t="n">
        <f aca="false">Посуточная!FO19</f>
        <v>0</v>
      </c>
      <c r="DH19" s="864" t="n">
        <f aca="false">Посуточная!FP19</f>
        <v>0</v>
      </c>
      <c r="DI19" s="864" t="n">
        <f aca="false">Посуточная!FQ19</f>
        <v>0</v>
      </c>
      <c r="DJ19" s="864" t="n">
        <f aca="false">Посуточная!FR19</f>
        <v>0</v>
      </c>
      <c r="DK19" s="864" t="n">
        <f aca="false">Посуточная!FS19</f>
        <v>0</v>
      </c>
      <c r="DL19" s="864" t="n">
        <f aca="false">Посуточная!FT19</f>
        <v>0</v>
      </c>
      <c r="DM19" s="864" t="n">
        <f aca="false">Посуточная!FU19</f>
        <v>0</v>
      </c>
      <c r="DN19" s="864" t="n">
        <f aca="false">Посуточная!FV19</f>
        <v>0</v>
      </c>
      <c r="DO19" s="864" t="n">
        <f aca="false">Посуточная!FW19</f>
        <v>0</v>
      </c>
      <c r="DP19" s="864" t="n">
        <f aca="false">Посуточная!FX19</f>
        <v>0</v>
      </c>
      <c r="DQ19" s="864" t="n">
        <f aca="false">Посуточная!FY19</f>
        <v>0</v>
      </c>
      <c r="DR19" s="864" t="n">
        <f aca="false">Посуточная!FZ19</f>
        <v>0</v>
      </c>
      <c r="DS19" s="864" t="n">
        <f aca="false">Посуточная!GA19</f>
        <v>0</v>
      </c>
      <c r="DT19" s="864" t="n">
        <f aca="false">Посуточная!GB19</f>
        <v>0</v>
      </c>
      <c r="DU19" s="864" t="n">
        <f aca="false">Посуточная!GC19</f>
        <v>0</v>
      </c>
      <c r="DV19" s="864" t="n">
        <f aca="false">Посуточная!GD19</f>
        <v>0</v>
      </c>
      <c r="DW19" s="864" t="n">
        <f aca="false">Посуточная!GE19</f>
        <v>0</v>
      </c>
      <c r="DX19" s="864" t="n">
        <f aca="false">Посуточная!GF19</f>
        <v>0</v>
      </c>
      <c r="DY19" s="864" t="n">
        <f aca="false">Посуточная!GG19</f>
        <v>0</v>
      </c>
      <c r="DZ19" s="864" t="n">
        <f aca="false">Посуточная!GH19</f>
        <v>0</v>
      </c>
      <c r="EA19" s="864" t="n">
        <f aca="false">Посуточная!GI19</f>
        <v>0</v>
      </c>
      <c r="EB19" s="864" t="n">
        <f aca="false">Посуточная!GJ19</f>
        <v>0</v>
      </c>
      <c r="EC19" s="864" t="n">
        <f aca="false">Посуточная!GK19</f>
        <v>0</v>
      </c>
      <c r="ED19" s="864" t="n">
        <f aca="false">Посуточная!GL19</f>
        <v>0</v>
      </c>
      <c r="EE19" s="864" t="n">
        <f aca="false">Посуточная!GM19</f>
        <v>0</v>
      </c>
      <c r="EF19" s="322" t="str">
        <f aca="false">Посуточная!GU19</f>
        <v>Карамовское</v>
      </c>
      <c r="EG19" s="322" t="str">
        <f aca="false">Посуточная!GV19</f>
        <v>Вынгапуровское</v>
      </c>
      <c r="EH19" s="322" t="str">
        <f aca="false">Посуточная!GW19</f>
        <v>Вынгапуровское</v>
      </c>
      <c r="EI19" s="322" t="n">
        <f aca="false">Посуточная!GX19</f>
        <v>0</v>
      </c>
      <c r="EJ19" s="322" t="n">
        <f aca="false">Посуточная!GY19</f>
        <v>0</v>
      </c>
      <c r="EK19" s="322" t="n">
        <f aca="false">Посуточная!GZ19</f>
        <v>0</v>
      </c>
      <c r="EL19" s="322" t="n">
        <f aca="false">Посуточная!HA19</f>
        <v>0</v>
      </c>
      <c r="EM19" s="322" t="n">
        <f aca="false">Посуточная!HB19</f>
        <v>0</v>
      </c>
      <c r="EN19" s="322" t="n">
        <f aca="false">Посуточная!HC19</f>
        <v>0</v>
      </c>
      <c r="EO19" s="322" t="n">
        <f aca="false">Посуточная!HD19</f>
        <v>0</v>
      </c>
      <c r="EP19" s="322" t="n">
        <f aca="false">Посуточная!HE19</f>
        <v>0</v>
      </c>
      <c r="EQ19" s="322" t="n">
        <f aca="false">Посуточная!HF19</f>
        <v>0</v>
      </c>
      <c r="ER19" s="322" t="n">
        <f aca="false">Посуточная!HG19</f>
        <v>0</v>
      </c>
      <c r="ES19" s="322" t="n">
        <f aca="false">Посуточная!HH19</f>
        <v>0</v>
      </c>
      <c r="ET19" s="322" t="n">
        <f aca="false">Посуточная!HI19</f>
        <v>0</v>
      </c>
      <c r="EU19" s="322" t="n">
        <f aca="false">Посуточная!HJ19</f>
        <v>0</v>
      </c>
      <c r="EV19" s="322" t="n">
        <f aca="false">Посуточная!HK19</f>
        <v>0</v>
      </c>
      <c r="EW19" s="322" t="n">
        <f aca="false">Посуточная!HL19</f>
        <v>0</v>
      </c>
      <c r="EX19" s="322" t="n">
        <f aca="false">Посуточная!HM19</f>
        <v>0</v>
      </c>
      <c r="EY19" s="322" t="n">
        <f aca="false">Посуточная!HN19</f>
        <v>0</v>
      </c>
      <c r="EZ19" s="322" t="n">
        <f aca="false">Посуточная!HO19</f>
        <v>0</v>
      </c>
      <c r="FA19" s="539"/>
      <c r="FB19" s="497"/>
      <c r="FE19" s="895" t="n">
        <f aca="false">Посуточная!IA19</f>
        <v>0</v>
      </c>
      <c r="FF19" s="896" t="n">
        <f aca="false">Посуточная!IB19</f>
        <v>0</v>
      </c>
      <c r="FG19" s="896" t="n">
        <f aca="false">Посуточная!IC19</f>
        <v>0</v>
      </c>
      <c r="FH19" s="892" t="n">
        <f aca="false">Посуточная!ID19</f>
        <v>0</v>
      </c>
      <c r="FI19" s="322" t="n">
        <f aca="false">Посуточная!II19</f>
        <v>0</v>
      </c>
      <c r="FJ19" s="366" t="n">
        <f aca="false">Посуточная!IJ19</f>
        <v>0</v>
      </c>
      <c r="FK19" s="897" t="n">
        <f aca="false">Посуточная!IK19</f>
        <v>0</v>
      </c>
      <c r="FL19" s="897" t="n">
        <f aca="false">Посуточная!IL19</f>
        <v>0</v>
      </c>
      <c r="FM19" s="496"/>
      <c r="FN19" s="497"/>
      <c r="FQ19" s="484"/>
      <c r="FR19" s="485"/>
      <c r="FS19" s="485"/>
      <c r="FT19" s="485"/>
      <c r="FU19" s="485"/>
      <c r="FV19" s="485"/>
      <c r="FW19" s="485"/>
      <c r="FX19" s="485"/>
      <c r="FY19" s="485"/>
      <c r="FZ19" s="485"/>
      <c r="GA19" s="485"/>
      <c r="GB19" s="485"/>
      <c r="GC19" s="485"/>
      <c r="GD19" s="485"/>
      <c r="GE19" s="485"/>
      <c r="GF19" s="322"/>
      <c r="GG19" s="322"/>
      <c r="GH19" s="322"/>
      <c r="GI19" s="322"/>
      <c r="GJ19" s="322"/>
      <c r="GK19" s="322"/>
      <c r="GL19" s="322"/>
      <c r="GM19" s="322"/>
      <c r="GN19" s="322"/>
      <c r="GO19" s="322"/>
      <c r="GP19" s="322"/>
      <c r="GQ19" s="322"/>
      <c r="GR19" s="322"/>
      <c r="GS19" s="322"/>
      <c r="GT19" s="322"/>
      <c r="GU19" s="322"/>
      <c r="GV19" s="322"/>
      <c r="GW19" s="322"/>
      <c r="GX19" s="322"/>
      <c r="GY19" s="322"/>
      <c r="GZ19" s="322"/>
      <c r="HA19" s="322"/>
      <c r="HB19" s="322"/>
      <c r="HC19" s="322"/>
      <c r="HD19" s="322"/>
      <c r="HE19" s="322"/>
      <c r="HF19" s="322"/>
      <c r="HG19" s="322"/>
      <c r="HH19" s="322"/>
      <c r="HI19" s="322"/>
      <c r="HJ19" s="322"/>
      <c r="HK19" s="322"/>
      <c r="HL19" s="322"/>
      <c r="HM19" s="539"/>
      <c r="HN19" s="497"/>
      <c r="HQ19" s="502"/>
      <c r="HR19" s="497"/>
      <c r="HU19" s="503"/>
      <c r="HV19" s="504"/>
      <c r="HY19" s="517"/>
      <c r="HZ19" s="518"/>
      <c r="IC19" s="503"/>
      <c r="ID19" s="504"/>
      <c r="IG19" s="484"/>
      <c r="IH19" s="485"/>
      <c r="II19" s="485"/>
      <c r="IJ19" s="485"/>
      <c r="IK19" s="485"/>
      <c r="IL19" s="485"/>
      <c r="IM19" s="485"/>
      <c r="IN19" s="485"/>
      <c r="IO19" s="485"/>
      <c r="IP19" s="485"/>
      <c r="IQ19" s="485"/>
      <c r="IR19" s="485"/>
      <c r="IS19" s="485"/>
      <c r="IT19" s="485"/>
      <c r="IU19" s="485"/>
      <c r="IV19" s="338"/>
      <c r="IW19" s="338"/>
      <c r="IX19" s="338"/>
      <c r="IY19" s="338"/>
      <c r="IZ19" s="338"/>
      <c r="JA19" s="338"/>
      <c r="JB19" s="338"/>
      <c r="JC19" s="338"/>
      <c r="JD19" s="338"/>
      <c r="JE19" s="338"/>
      <c r="JF19" s="338"/>
      <c r="JG19" s="338"/>
      <c r="JH19" s="338"/>
      <c r="JI19" s="338"/>
      <c r="JJ19" s="338"/>
      <c r="JK19" s="338"/>
      <c r="JL19" s="338"/>
      <c r="JM19" s="338"/>
      <c r="JN19" s="338"/>
      <c r="JO19" s="338"/>
      <c r="JP19" s="338"/>
      <c r="JQ19" s="338"/>
      <c r="JR19" s="338"/>
      <c r="JS19" s="338"/>
      <c r="JT19" s="338"/>
      <c r="JU19" s="338"/>
      <c r="JV19" s="338"/>
      <c r="JW19" s="338"/>
      <c r="JX19" s="338"/>
      <c r="JY19" s="338"/>
      <c r="JZ19" s="338"/>
      <c r="KA19" s="338"/>
      <c r="KB19" s="338"/>
      <c r="KC19" s="338"/>
      <c r="KD19" s="338"/>
      <c r="KE19" s="338"/>
      <c r="KF19" s="338"/>
      <c r="KG19" s="338"/>
      <c r="KH19" s="338"/>
      <c r="KI19" s="338"/>
      <c r="KJ19" s="539"/>
      <c r="KK19" s="497"/>
      <c r="KN19" s="898" t="n">
        <f aca="false">Посуточная!OF19</f>
        <v>0</v>
      </c>
      <c r="KO19" s="899" t="n">
        <f aca="false">Посуточная!OG19</f>
        <v>0</v>
      </c>
      <c r="KP19" s="899" t="n">
        <f aca="false">Посуточная!OH19</f>
        <v>0</v>
      </c>
      <c r="KQ19" s="899" t="n">
        <f aca="false">Посуточная!OI19</f>
        <v>0</v>
      </c>
      <c r="KR19" s="899" t="n">
        <f aca="false">Посуточная!OJ19</f>
        <v>0</v>
      </c>
      <c r="KS19" s="899" t="n">
        <f aca="false">Посуточная!OK19</f>
        <v>0</v>
      </c>
      <c r="KT19" s="899" t="n">
        <f aca="false">Посуточная!OL19</f>
        <v>0</v>
      </c>
      <c r="KU19" s="899" t="n">
        <f aca="false">Посуточная!OM19</f>
        <v>0</v>
      </c>
      <c r="KV19" s="899" t="n">
        <f aca="false">Посуточная!ON19</f>
        <v>0</v>
      </c>
      <c r="KW19" s="900" t="n">
        <f aca="false">Посуточная!OO19</f>
        <v>0</v>
      </c>
      <c r="KX19" s="897" t="n">
        <f aca="false">Посуточная!OV19</f>
        <v>0</v>
      </c>
      <c r="KY19" s="897" t="n">
        <f aca="false">Посуточная!OW19</f>
        <v>0</v>
      </c>
      <c r="KZ19" s="897" t="n">
        <f aca="false">Посуточная!OX19</f>
        <v>0</v>
      </c>
      <c r="LA19" s="897" t="n">
        <f aca="false">Посуточная!OY19</f>
        <v>0</v>
      </c>
      <c r="LB19" s="897" t="n">
        <f aca="false">Посуточная!OZ19</f>
        <v>0</v>
      </c>
      <c r="LC19" s="897" t="n">
        <f aca="false">Посуточная!PA19</f>
        <v>0</v>
      </c>
      <c r="LD19" s="897" t="n">
        <f aca="false">Посуточная!PB19</f>
        <v>0</v>
      </c>
      <c r="LE19" s="897" t="n">
        <f aca="false">Посуточная!PC19</f>
        <v>0</v>
      </c>
      <c r="LF19" s="897" t="n">
        <f aca="false">Посуточная!PD19</f>
        <v>0</v>
      </c>
      <c r="LG19" s="897" t="n">
        <f aca="false">Посуточная!PE19</f>
        <v>0</v>
      </c>
      <c r="LH19" s="897" t="n">
        <f aca="false">Посуточная!PF19</f>
        <v>0</v>
      </c>
      <c r="LI19" s="897" t="n">
        <f aca="false">Посуточная!PG19</f>
        <v>0</v>
      </c>
      <c r="LJ19" s="897" t="n">
        <f aca="false">Посуточная!PH19</f>
        <v>0</v>
      </c>
      <c r="LK19" s="897" t="n">
        <f aca="false">Посуточная!PI19</f>
        <v>0</v>
      </c>
      <c r="LL19" s="897" t="n">
        <f aca="false">Посуточная!PJ19</f>
        <v>0</v>
      </c>
      <c r="LM19" s="897" t="n">
        <f aca="false">Посуточная!PK19</f>
        <v>0</v>
      </c>
      <c r="LN19" s="897" t="n">
        <f aca="false">Посуточная!PL19</f>
        <v>0</v>
      </c>
      <c r="LO19" s="897" t="n">
        <f aca="false">Посуточная!PM19</f>
        <v>0</v>
      </c>
      <c r="LP19" s="897" t="n">
        <f aca="false">Посуточная!PN19</f>
        <v>0</v>
      </c>
      <c r="LQ19" s="897" t="n">
        <f aca="false">Посуточная!PO19</f>
        <v>0</v>
      </c>
      <c r="LR19" s="539"/>
      <c r="LS19" s="497"/>
      <c r="LV19" s="414" t="n">
        <f aca="false">Посуточная!QA19</f>
        <v>0</v>
      </c>
      <c r="LW19" s="415" t="n">
        <f aca="false">Посуточная!QB19</f>
        <v>0</v>
      </c>
      <c r="LX19" s="415" t="n">
        <f aca="false">Посуточная!QC19</f>
        <v>0</v>
      </c>
      <c r="LY19" s="415" t="n">
        <f aca="false">Посуточная!QD19</f>
        <v>0</v>
      </c>
      <c r="LZ19" s="415" t="n">
        <f aca="false">Посуточная!QE19</f>
        <v>0</v>
      </c>
      <c r="MA19" s="415" t="n">
        <f aca="false">Посуточная!QF19</f>
        <v>0</v>
      </c>
      <c r="MB19" s="415" t="n">
        <f aca="false">Посуточная!QG19</f>
        <v>0</v>
      </c>
      <c r="MC19" s="876" t="n">
        <f aca="false">Посуточная!QO19</f>
        <v>0</v>
      </c>
      <c r="MD19" s="876" t="n">
        <f aca="false">Посуточная!QP19</f>
        <v>0</v>
      </c>
      <c r="ME19" s="876" t="n">
        <f aca="false">Посуточная!QQ19</f>
        <v>0</v>
      </c>
      <c r="MF19" s="876" t="n">
        <f aca="false">Посуточная!QR19</f>
        <v>0</v>
      </c>
      <c r="MG19" s="876" t="n">
        <f aca="false">Посуточная!QS19</f>
        <v>0</v>
      </c>
      <c r="MH19" s="876" t="n">
        <f aca="false">Посуточная!QT19</f>
        <v>0</v>
      </c>
      <c r="MI19" s="876" t="n">
        <f aca="false">Посуточная!QU19</f>
        <v>0</v>
      </c>
      <c r="MJ19" s="539"/>
      <c r="MK19" s="497"/>
      <c r="MN19" s="871" t="n">
        <f aca="false">Посуточная!RG19</f>
        <v>0</v>
      </c>
      <c r="MO19" s="872" t="n">
        <f aca="false">Посуточная!RH19</f>
        <v>0</v>
      </c>
      <c r="MP19" s="872" t="n">
        <f aca="false">Посуточная!RI19</f>
        <v>0</v>
      </c>
      <c r="MQ19" s="872" t="n">
        <f aca="false">Посуточная!RJ19</f>
        <v>0</v>
      </c>
      <c r="MR19" s="872" t="n">
        <f aca="false">Посуточная!RK19</f>
        <v>0</v>
      </c>
      <c r="MS19" s="872" t="n">
        <f aca="false">Посуточная!RL19</f>
        <v>0</v>
      </c>
      <c r="MT19" s="872" t="n">
        <f aca="false">Посуточная!RM19</f>
        <v>0</v>
      </c>
      <c r="MU19" s="366" t="n">
        <f aca="false">Посуточная!RU19</f>
        <v>0</v>
      </c>
      <c r="MV19" s="366" t="n">
        <f aca="false">Посуточная!RV19</f>
        <v>0</v>
      </c>
      <c r="MW19" s="366" t="n">
        <f aca="false">Посуточная!RW19</f>
        <v>0</v>
      </c>
      <c r="MX19" s="366" t="n">
        <f aca="false">Посуточная!RX19</f>
        <v>0</v>
      </c>
      <c r="MY19" s="366" t="n">
        <f aca="false">Посуточная!RY19</f>
        <v>0</v>
      </c>
      <c r="MZ19" s="366" t="n">
        <f aca="false">Посуточная!RZ19</f>
        <v>0</v>
      </c>
      <c r="NA19" s="366" t="n">
        <f aca="false">Посуточная!SA19</f>
        <v>0</v>
      </c>
      <c r="NB19" s="539"/>
      <c r="NC19" s="497"/>
      <c r="NF19" s="502"/>
      <c r="NG19" s="497"/>
      <c r="NJ19" s="503"/>
      <c r="NK19" s="504"/>
      <c r="NN19" s="871" t="n">
        <f aca="false">Посуточная!SU19</f>
        <v>0</v>
      </c>
      <c r="NO19" s="872" t="n">
        <f aca="false">Посуточная!SV19</f>
        <v>0</v>
      </c>
      <c r="NP19" s="872" t="n">
        <f aca="false">Посуточная!SW19</f>
        <v>0</v>
      </c>
      <c r="NQ19" s="872" t="n">
        <f aca="false">Посуточная!SX19</f>
        <v>0</v>
      </c>
      <c r="NR19" s="366" t="n">
        <f aca="false">Посуточная!TC19</f>
        <v>0</v>
      </c>
      <c r="NS19" s="366" t="n">
        <f aca="false">Посуточная!TD19</f>
        <v>0</v>
      </c>
      <c r="NT19" s="366" t="n">
        <f aca="false">Посуточная!TE19</f>
        <v>0</v>
      </c>
      <c r="NU19" s="366" t="n">
        <f aca="false">Посуточная!TF19</f>
        <v>0</v>
      </c>
      <c r="NV19" s="539"/>
      <c r="NW19" s="497"/>
      <c r="NZ19" s="502"/>
      <c r="OA19" s="539"/>
      <c r="OB19" s="291"/>
      <c r="OC19" s="291"/>
      <c r="OD19" s="539"/>
      <c r="OE19" s="539"/>
      <c r="OF19" s="291"/>
      <c r="OG19" s="291"/>
      <c r="OH19" s="539"/>
      <c r="OI19" s="539"/>
      <c r="OJ19" s="291"/>
      <c r="OK19" s="291"/>
      <c r="OL19" s="539"/>
      <c r="OM19" s="539"/>
      <c r="ON19" s="291"/>
      <c r="OO19" s="291"/>
      <c r="OP19" s="540"/>
      <c r="OQ19" s="504"/>
      <c r="OR19" s="373"/>
      <c r="OT19" s="503"/>
      <c r="OU19" s="504"/>
      <c r="OX19" s="503"/>
      <c r="OY19" s="504"/>
      <c r="PB19" s="502"/>
      <c r="PC19" s="497"/>
      <c r="PF19" s="503"/>
      <c r="PG19" s="504"/>
      <c r="PJ19" s="540"/>
      <c r="PK19" s="540"/>
      <c r="PN19" s="540"/>
      <c r="PO19" s="540"/>
      <c r="PQ19" s="374"/>
      <c r="PR19" s="541"/>
      <c r="PS19" s="542"/>
      <c r="PT19" s="541"/>
      <c r="PU19" s="542"/>
      <c r="PV19" s="335"/>
      <c r="PW19" s="542"/>
      <c r="PX19" s="543"/>
      <c r="PY19" s="541"/>
      <c r="PZ19" s="544"/>
      <c r="QA19" s="378"/>
      <c r="QD19" s="379" t="n">
        <v>13</v>
      </c>
      <c r="QE19" s="127" t="n">
        <f aca="false">Посуточная!VT19-Посуточная_НГДП!KU19</f>
        <v>847.472</v>
      </c>
      <c r="QF19" s="550"/>
      <c r="QH19" s="273" t="n">
        <v>13</v>
      </c>
      <c r="QI19" s="127" t="n">
        <f aca="false">Посуточная!VX19-Посуточная_НГДП!KY19</f>
        <v>23479.787</v>
      </c>
      <c r="QK19" s="380" t="n">
        <f aca="false">PG45</f>
        <v>1282.75515393519</v>
      </c>
      <c r="QL19" s="380"/>
      <c r="QM19" s="380" t="n">
        <f aca="false">IF45</f>
        <v>814.681</v>
      </c>
      <c r="QQ19" s="127" t="n">
        <f aca="false">IF(V19="",0,V19+QQ16)</f>
        <v>0</v>
      </c>
      <c r="QR19" s="127" t="n">
        <f aca="false">IF(W19="",0,W19+QR16)</f>
        <v>0</v>
      </c>
      <c r="QS19" s="127" t="n">
        <f aca="false">IF(AN19="",0,AN19+QS16)</f>
        <v>0</v>
      </c>
      <c r="QT19" s="127" t="n">
        <f aca="false">IF(AO19="",0,AO19+QT16)</f>
        <v>0</v>
      </c>
      <c r="QU19" s="127" t="n">
        <f aca="false">IF(AZ19="",0,AZ19+QU16)</f>
        <v>0</v>
      </c>
      <c r="QV19" s="127" t="n">
        <f aca="false">IF(BA19="",0,BA19+QV16)</f>
        <v>0</v>
      </c>
      <c r="QW19" s="127" t="n">
        <f aca="false">IF(BL19="",0,BL19+QW16)</f>
        <v>0</v>
      </c>
      <c r="QX19" s="127" t="n">
        <f aca="false">IF(BM19="",0,BM19+QX16)</f>
        <v>0</v>
      </c>
      <c r="QY19" s="127" t="n">
        <f aca="false">IF(CF19="",0,CF19+QY16)</f>
        <v>0</v>
      </c>
      <c r="QZ19" s="127" t="n">
        <f aca="false">IF(CG19="",0,CG19+QZ16)</f>
        <v>0</v>
      </c>
      <c r="RA19" s="127" t="n">
        <f aca="false">IF(CX19="",0,CX19+RA16)</f>
        <v>0</v>
      </c>
      <c r="RB19" s="127" t="n">
        <f aca="false">IF(CY19="",0,CY19+RB16)</f>
        <v>0</v>
      </c>
      <c r="RC19" s="127" t="n">
        <f aca="false">IF(FO19="",0,FO19+RC16)</f>
        <v>0</v>
      </c>
      <c r="RD19" s="127" t="n">
        <f aca="false">IF(FP19="",0,FP19+RD16)</f>
        <v>0</v>
      </c>
      <c r="RE19" s="127" t="n">
        <f aca="false">IF(FC19="",0,FC19+RE16)</f>
        <v>0</v>
      </c>
      <c r="RF19" s="127" t="n">
        <f aca="false">IF(FD19="",0,FD19+RF16)</f>
        <v>0</v>
      </c>
      <c r="RG19" s="127" t="n">
        <f aca="false">IF(ND19="",0,ND19+RG16)</f>
        <v>0</v>
      </c>
      <c r="RH19" s="127" t="n">
        <f aca="false">IF(NE19="",0,NE19+RH16)</f>
        <v>0</v>
      </c>
      <c r="RI19" s="127" t="n">
        <f aca="false">IF(OX19="",0,OX19)</f>
        <v>0</v>
      </c>
      <c r="RJ19" s="127" t="n">
        <f aca="false">IF(OY19="",0,OY19)</f>
        <v>0</v>
      </c>
      <c r="RK19" s="127" t="n">
        <f aca="false">IF(IA19="",0,IA19+RK16)</f>
        <v>0</v>
      </c>
      <c r="RL19" s="127" t="n">
        <f aca="false">IF(IB19="",0,IB19+RL16)</f>
        <v>0</v>
      </c>
      <c r="RM19" s="127" t="n">
        <f aca="false">IF(OT19="",0,OT19+RM16)</f>
        <v>0</v>
      </c>
      <c r="RN19" s="127" t="n">
        <f aca="false">IF(OU19="",0,OU19+RN16)</f>
        <v>0</v>
      </c>
      <c r="RO19" s="127" t="n">
        <f aca="false">IF(PY19="",0,PY19+RO16)</f>
        <v>0</v>
      </c>
      <c r="RP19" s="127" t="n">
        <f aca="false">IF(PZ19="",0,PZ19+RP16)</f>
        <v>0</v>
      </c>
      <c r="RQ19" s="127" t="n">
        <f aca="false">IFERROR(RO19/$A17,0)</f>
        <v>0</v>
      </c>
      <c r="RR19" s="127" t="n">
        <f aca="false">IFERROR(RP19/$A17,0)</f>
        <v>0</v>
      </c>
      <c r="RS19" s="127" t="n">
        <f aca="false">IF(PD19="",0,PD19+RS16)</f>
        <v>0</v>
      </c>
      <c r="RT19" s="127" t="n">
        <f aca="false">IF(PE19="",0,PE19+RT16)</f>
        <v>0</v>
      </c>
      <c r="RU19" s="127" t="n">
        <f aca="false">IF(QQ19&gt;0,0,T19+RU16)</f>
        <v>0</v>
      </c>
      <c r="RV19" s="127" t="n">
        <f aca="false">IF(QR19&gt;0,0,U19+RV16)</f>
        <v>0</v>
      </c>
      <c r="RW19" s="127" t="n">
        <f aca="false">IF(QS19&gt;0,0,AL19+RW16)</f>
        <v>0</v>
      </c>
      <c r="RX19" s="127" t="n">
        <f aca="false">IF(QT19&gt;0,0,AM19+RX16)</f>
        <v>0</v>
      </c>
      <c r="RY19" s="127" t="n">
        <f aca="false">IF(QU19&gt;0,0,AX19+RY16)</f>
        <v>0</v>
      </c>
      <c r="RZ19" s="127" t="n">
        <f aca="false">IF(QV19&gt;0,0,AY19+RZ16)</f>
        <v>0</v>
      </c>
      <c r="SA19" s="127" t="n">
        <f aca="false">IF(QW19&gt;0,0,BJ19+SA16)</f>
        <v>0</v>
      </c>
      <c r="SB19" s="127" t="n">
        <f aca="false">IF(QX19&gt;0,0,BK19+SB16)</f>
        <v>0</v>
      </c>
      <c r="SC19" s="127" t="n">
        <f aca="false">IF(QY19&gt;0,0,CD19+SC16)</f>
        <v>0</v>
      </c>
      <c r="SD19" s="127" t="n">
        <f aca="false">IF(QZ19&gt;0,0,CE19+SD16)</f>
        <v>0</v>
      </c>
      <c r="SE19" s="127" t="n">
        <f aca="false">IF(RA19&gt;0,0,CV19+SE16)</f>
        <v>0</v>
      </c>
      <c r="SF19" s="127" t="n">
        <f aca="false">IF(RB19&gt;0,0,CW19+SF16)</f>
        <v>0</v>
      </c>
      <c r="SG19" s="127" t="n">
        <f aca="false">IF(RC19&gt;0,0,FM19+SG16)</f>
        <v>0</v>
      </c>
      <c r="SH19" s="127" t="n">
        <f aca="false">IF(RD19&gt;0,0,FN19+SH16)</f>
        <v>0</v>
      </c>
      <c r="SI19" s="127" t="n">
        <f aca="false">IF(RE19&gt;0,0,FA19+SI16)</f>
        <v>0</v>
      </c>
      <c r="SJ19" s="127" t="n">
        <f aca="false">IFERROR(IF(RF19&gt;0,0,FB19+SJ16),0)</f>
        <v>0</v>
      </c>
      <c r="SK19" s="127" t="n">
        <f aca="false">IF(RG19&gt;0,0,NB19+SK16)</f>
        <v>0</v>
      </c>
      <c r="SL19" s="127" t="n">
        <f aca="false">IFERROR(IF(RH19&gt;0,0,NC19+SL16),0)</f>
        <v>0</v>
      </c>
      <c r="SM19" s="127"/>
      <c r="SN19" s="127"/>
      <c r="SO19" s="127"/>
    </row>
    <row r="20" customFormat="false" ht="15" hidden="false" customHeight="false" outlineLevel="0" collapsed="false">
      <c r="A20" s="741"/>
      <c r="B20" s="863" t="str">
        <f aca="false">Посуточная!B20</f>
        <v>804</v>
      </c>
      <c r="C20" s="864" t="n">
        <f aca="false">Посуточная!C20</f>
        <v>0</v>
      </c>
      <c r="D20" s="864" t="n">
        <f aca="false">Посуточная!D20</f>
        <v>0</v>
      </c>
      <c r="E20" s="864" t="n">
        <f aca="false">Посуточная!E20</f>
        <v>0</v>
      </c>
      <c r="F20" s="864" t="n">
        <f aca="false">Посуточная!F20</f>
        <v>0</v>
      </c>
      <c r="G20" s="864" t="n">
        <f aca="false">Посуточная!G20</f>
        <v>0</v>
      </c>
      <c r="H20" s="864" t="n">
        <f aca="false">Посуточная!H20</f>
        <v>0</v>
      </c>
      <c r="I20" s="864" t="n">
        <f aca="false">Посуточная!I20</f>
        <v>0</v>
      </c>
      <c r="J20" s="322" t="n">
        <f aca="false">Посуточная!Q20</f>
        <v>0</v>
      </c>
      <c r="K20" s="322" t="n">
        <f aca="false">Посуточная!R20</f>
        <v>0</v>
      </c>
      <c r="L20" s="322" t="n">
        <f aca="false">Посуточная!S20</f>
        <v>0</v>
      </c>
      <c r="M20" s="322" t="n">
        <f aca="false">Посуточная!T20</f>
        <v>0</v>
      </c>
      <c r="N20" s="322" t="n">
        <f aca="false">Посуточная!U20</f>
        <v>0</v>
      </c>
      <c r="O20" s="322" t="n">
        <f aca="false">Посуточная!V20</f>
        <v>0</v>
      </c>
      <c r="P20" s="322" t="n">
        <f aca="false">Посуточная!W20</f>
        <v>0</v>
      </c>
      <c r="Q20" s="322" t="n">
        <f aca="false">Посуточная!X20</f>
        <v>0</v>
      </c>
      <c r="R20" s="322" t="n">
        <f aca="false">Посуточная!Y20</f>
        <v>0</v>
      </c>
      <c r="S20" s="322" t="n">
        <f aca="false">Посуточная!Z20</f>
        <v>0</v>
      </c>
      <c r="T20" s="417" t="n">
        <f aca="false">COUNTIF(B20:I20,"&lt;&gt;0")-COUNTIF(B20:I20,"")</f>
        <v>-6</v>
      </c>
      <c r="U20" s="391" t="n">
        <f aca="false">COUNTIF(J20:S20,"&lt;&gt;0")-COUNTIF(J20:S20,"")</f>
        <v>0</v>
      </c>
      <c r="X20" s="863" t="str">
        <f aca="false">Посуточная!AL20</f>
        <v>575Г</v>
      </c>
      <c r="Y20" s="864" t="str">
        <f aca="false">Посуточная!AM20</f>
        <v>901Г</v>
      </c>
      <c r="Z20" s="864" t="n">
        <f aca="false">Посуточная!AN20</f>
        <v>0</v>
      </c>
      <c r="AA20" s="864" t="n">
        <f aca="false">Посуточная!AO20</f>
        <v>0</v>
      </c>
      <c r="AB20" s="864" t="n">
        <f aca="false">Посуточная!AP20</f>
        <v>0</v>
      </c>
      <c r="AC20" s="864" t="n">
        <f aca="false">Посуточная!AQ20</f>
        <v>0</v>
      </c>
      <c r="AD20" s="864" t="n">
        <f aca="false">Посуточная!AR20</f>
        <v>0</v>
      </c>
      <c r="AE20" s="322" t="n">
        <f aca="false">Посуточная!AZ20</f>
        <v>0</v>
      </c>
      <c r="AF20" s="322" t="n">
        <f aca="false">Посуточная!BA20</f>
        <v>0</v>
      </c>
      <c r="AG20" s="322" t="n">
        <f aca="false">Посуточная!BB20</f>
        <v>0</v>
      </c>
      <c r="AH20" s="322" t="n">
        <f aca="false">Посуточная!BC20</f>
        <v>0</v>
      </c>
      <c r="AI20" s="322" t="n">
        <f aca="false">Посуточная!BD20</f>
        <v>0</v>
      </c>
      <c r="AJ20" s="322" t="n">
        <f aca="false">Посуточная!BE20</f>
        <v>0</v>
      </c>
      <c r="AK20" s="322" t="n">
        <f aca="false">Посуточная!BF20</f>
        <v>0</v>
      </c>
      <c r="AL20" s="417" t="n">
        <f aca="false">COUNTIF(X20:AD20,"&lt;&gt;0")-COUNTIF(X20:AD20,"")</f>
        <v>-3</v>
      </c>
      <c r="AM20" s="391" t="n">
        <f aca="false">COUNTIF(AE20:AK20,"&lt;&gt;0")-COUNTIF(AE20:AK20,"")</f>
        <v>0</v>
      </c>
      <c r="AP20" s="863" t="n">
        <f aca="false">Посуточная!BR20</f>
        <v>0</v>
      </c>
      <c r="AQ20" s="864" t="n">
        <f aca="false">Посуточная!BS20</f>
        <v>0</v>
      </c>
      <c r="AR20" s="864" t="n">
        <f aca="false">Посуточная!BT20</f>
        <v>0</v>
      </c>
      <c r="AS20" s="864" t="n">
        <f aca="false">Посуточная!BU20</f>
        <v>0</v>
      </c>
      <c r="AT20" s="322" t="n">
        <f aca="false">Посуточная!BZ20</f>
        <v>0</v>
      </c>
      <c r="AU20" s="322" t="n">
        <f aca="false">Посуточная!CA20</f>
        <v>0</v>
      </c>
      <c r="AV20" s="322" t="n">
        <f aca="false">Посуточная!CB20</f>
        <v>0</v>
      </c>
      <c r="AW20" s="322" t="n">
        <f aca="false">Посуточная!CC20</f>
        <v>0</v>
      </c>
      <c r="AX20" s="417" t="n">
        <f aca="false">COUNTIF(AP20:AS20,"&lt;&gt;0")-COUNTIF(AP20:AS20,"")</f>
        <v>-4</v>
      </c>
      <c r="AY20" s="391" t="n">
        <f aca="false">COUNTIF(AT20:AW20,"&lt;&gt;0")-COUNTIF(AT20:AW20,"")</f>
        <v>0</v>
      </c>
      <c r="BB20" s="863" t="n">
        <f aca="false">Посуточная!CL20</f>
        <v>0</v>
      </c>
      <c r="BC20" s="864" t="n">
        <f aca="false">Посуточная!CM20</f>
        <v>0</v>
      </c>
      <c r="BD20" s="864" t="n">
        <f aca="false">Посуточная!CN20</f>
        <v>0</v>
      </c>
      <c r="BE20" s="864" t="n">
        <f aca="false">Посуточная!CO20</f>
        <v>0</v>
      </c>
      <c r="BF20" s="322" t="n">
        <f aca="false">Посуточная!CT20</f>
        <v>0</v>
      </c>
      <c r="BG20" s="322" t="n">
        <f aca="false">Посуточная!CU20</f>
        <v>0</v>
      </c>
      <c r="BH20" s="322" t="n">
        <f aca="false">Посуточная!CV20</f>
        <v>0</v>
      </c>
      <c r="BI20" s="322" t="n">
        <f aca="false">Посуточная!CW20</f>
        <v>0</v>
      </c>
      <c r="BJ20" s="417" t="n">
        <f aca="false">COUNTIF(BB20:BE20,"&lt;&gt;0")-COUNTIF(BB20:BE20,"")</f>
        <v>-4</v>
      </c>
      <c r="BK20" s="391" t="n">
        <f aca="false">COUNTIF(BF20:BI20,"&lt;&gt;0")-COUNTIF(BF20:BI20,"")</f>
        <v>0</v>
      </c>
      <c r="BN20" s="395" t="n">
        <f aca="false">SUMIF(B6:BM6,"итого гр.",B20:BM20)</f>
        <v>3</v>
      </c>
      <c r="BO20" s="391" t="n">
        <f aca="false">SUMIF(B6:BM6,"итого фк.",B20:BM20)</f>
        <v>0</v>
      </c>
      <c r="BR20" s="396"/>
      <c r="BS20" s="397"/>
      <c r="BV20" s="381" t="str">
        <f aca="false">Посуточная!DN20</f>
        <v>332</v>
      </c>
      <c r="BW20" s="382" t="n">
        <f aca="false">Посуточная!DO20</f>
        <v>0</v>
      </c>
      <c r="BX20" s="382" t="n">
        <f aca="false">Посуточная!DP20</f>
        <v>0</v>
      </c>
      <c r="BY20" s="382" t="n">
        <f aca="false">Посуточная!DQ20</f>
        <v>0</v>
      </c>
      <c r="BZ20" s="322" t="n">
        <f aca="false">Посуточная!DV20</f>
        <v>0</v>
      </c>
      <c r="CA20" s="322" t="n">
        <f aca="false">Посуточная!DW20</f>
        <v>0</v>
      </c>
      <c r="CB20" s="322" t="n">
        <f aca="false">Посуточная!DX20</f>
        <v>0</v>
      </c>
      <c r="CC20" s="322" t="n">
        <f aca="false">Посуточная!DY20</f>
        <v>0</v>
      </c>
      <c r="CD20" s="417" t="n">
        <f aca="false">COUNTIF(BV20:BY20,"&lt;&gt;0")-COUNTIF(BV20:BY20,"")</f>
        <v>-2</v>
      </c>
      <c r="CE20" s="391" t="n">
        <f aca="false">COUNTIF(BZ20:CC20,"&lt;&gt;0")-COUNTIF(BZ20:CC20,"")</f>
        <v>0</v>
      </c>
      <c r="CH20" s="381" t="str">
        <f aca="false">Посуточная!EH20</f>
        <v>1942</v>
      </c>
      <c r="CI20" s="382" t="n">
        <f aca="false">Посуточная!EI20</f>
        <v>0</v>
      </c>
      <c r="CJ20" s="382" t="n">
        <f aca="false">Посуточная!EJ20</f>
        <v>0</v>
      </c>
      <c r="CK20" s="382" t="n">
        <f aca="false">Посуточная!EK20</f>
        <v>0</v>
      </c>
      <c r="CL20" s="382" t="n">
        <f aca="false">Посуточная!EL20</f>
        <v>0</v>
      </c>
      <c r="CM20" s="382" t="n">
        <f aca="false">Посуточная!EM20</f>
        <v>0</v>
      </c>
      <c r="CN20" s="382" t="n">
        <f aca="false">Посуточная!EN20</f>
        <v>0</v>
      </c>
      <c r="CO20" s="322" t="n">
        <f aca="false">Посуточная!ES20</f>
        <v>0</v>
      </c>
      <c r="CP20" s="322" t="n">
        <f aca="false">Посуточная!ET20</f>
        <v>0</v>
      </c>
      <c r="CQ20" s="322" t="n">
        <f aca="false">Посуточная!EU20</f>
        <v>0</v>
      </c>
      <c r="CR20" s="322" t="n">
        <f aca="false">Посуточная!EV20</f>
        <v>0</v>
      </c>
      <c r="CS20" s="322" t="n">
        <f aca="false">Посуточная!EW20</f>
        <v>0</v>
      </c>
      <c r="CT20" s="322" t="n">
        <f aca="false">Посуточная!EX20</f>
        <v>0</v>
      </c>
      <c r="CU20" s="322" t="n">
        <f aca="false">Посуточная!EY20</f>
        <v>0</v>
      </c>
      <c r="CV20" s="417" t="n">
        <f aca="false">COUNTIF(CH20:CN20,"&lt;&gt;0")-COUNTIF(CH20:CN20,"")</f>
        <v>-5</v>
      </c>
      <c r="CW20" s="391" t="n">
        <f aca="false">COUNTIF(CO20:CU20,"&lt;&gt;0")-COUNTIF(CO20:CU20,"")</f>
        <v>0</v>
      </c>
      <c r="CZ20" s="863" t="str">
        <f aca="false">Посуточная!FH20</f>
        <v>1690</v>
      </c>
      <c r="DA20" s="864" t="n">
        <f aca="false">Посуточная!FI20</f>
        <v>0</v>
      </c>
      <c r="DB20" s="864" t="n">
        <f aca="false">Посуточная!FJ20</f>
        <v>0</v>
      </c>
      <c r="DC20" s="864" t="n">
        <f aca="false">Посуточная!FK20</f>
        <v>0</v>
      </c>
      <c r="DD20" s="864" t="n">
        <f aca="false">Посуточная!FL20</f>
        <v>0</v>
      </c>
      <c r="DE20" s="864" t="n">
        <f aca="false">Посуточная!FM20</f>
        <v>0</v>
      </c>
      <c r="DF20" s="864" t="n">
        <f aca="false">Посуточная!FN20</f>
        <v>0</v>
      </c>
      <c r="DG20" s="864" t="n">
        <f aca="false">Посуточная!FO20</f>
        <v>0</v>
      </c>
      <c r="DH20" s="864" t="n">
        <f aca="false">Посуточная!FP20</f>
        <v>0</v>
      </c>
      <c r="DI20" s="864" t="n">
        <f aca="false">Посуточная!FQ20</f>
        <v>0</v>
      </c>
      <c r="DJ20" s="864" t="n">
        <f aca="false">Посуточная!FR20</f>
        <v>0</v>
      </c>
      <c r="DK20" s="864" t="n">
        <f aca="false">Посуточная!FS20</f>
        <v>0</v>
      </c>
      <c r="DL20" s="864" t="n">
        <f aca="false">Посуточная!FT20</f>
        <v>0</v>
      </c>
      <c r="DM20" s="864" t="n">
        <f aca="false">Посуточная!FU20</f>
        <v>0</v>
      </c>
      <c r="DN20" s="864" t="n">
        <f aca="false">Посуточная!FV20</f>
        <v>0</v>
      </c>
      <c r="DO20" s="864" t="n">
        <f aca="false">Посуточная!FW20</f>
        <v>0</v>
      </c>
      <c r="DP20" s="864" t="n">
        <f aca="false">Посуточная!FX20</f>
        <v>0</v>
      </c>
      <c r="DQ20" s="864" t="n">
        <f aca="false">Посуточная!FY20</f>
        <v>0</v>
      </c>
      <c r="DR20" s="864" t="n">
        <f aca="false">Посуточная!FZ20</f>
        <v>0</v>
      </c>
      <c r="DS20" s="864" t="n">
        <f aca="false">Посуточная!GA20</f>
        <v>0</v>
      </c>
      <c r="DT20" s="864" t="n">
        <f aca="false">Посуточная!GB20</f>
        <v>0</v>
      </c>
      <c r="DU20" s="864" t="n">
        <f aca="false">Посуточная!GC20</f>
        <v>0</v>
      </c>
      <c r="DV20" s="864" t="n">
        <f aca="false">Посуточная!GD20</f>
        <v>0</v>
      </c>
      <c r="DW20" s="864" t="n">
        <f aca="false">Посуточная!GE20</f>
        <v>0</v>
      </c>
      <c r="DX20" s="864" t="n">
        <f aca="false">Посуточная!GF20</f>
        <v>0</v>
      </c>
      <c r="DY20" s="864" t="n">
        <f aca="false">Посуточная!GG20</f>
        <v>0</v>
      </c>
      <c r="DZ20" s="864" t="n">
        <f aca="false">Посуточная!GH20</f>
        <v>0</v>
      </c>
      <c r="EA20" s="864" t="n">
        <f aca="false">Посуточная!GI20</f>
        <v>0</v>
      </c>
      <c r="EB20" s="864" t="n">
        <f aca="false">Посуточная!GJ20</f>
        <v>0</v>
      </c>
      <c r="EC20" s="864" t="n">
        <f aca="false">Посуточная!GK20</f>
        <v>0</v>
      </c>
      <c r="ED20" s="864" t="n">
        <f aca="false">Посуточная!GL20</f>
        <v>0</v>
      </c>
      <c r="EE20" s="864" t="n">
        <f aca="false">Посуточная!GM20</f>
        <v>0</v>
      </c>
      <c r="EF20" s="322" t="n">
        <f aca="false">Посуточная!GU20</f>
        <v>525</v>
      </c>
      <c r="EG20" s="322" t="n">
        <f aca="false">Посуточная!GV20</f>
        <v>852</v>
      </c>
      <c r="EH20" s="322" t="n">
        <f aca="false">Посуточная!GW20</f>
        <v>8238</v>
      </c>
      <c r="EI20" s="322" t="n">
        <f aca="false">Посуточная!GX20</f>
        <v>0</v>
      </c>
      <c r="EJ20" s="322" t="n">
        <f aca="false">Посуточная!GY20</f>
        <v>0</v>
      </c>
      <c r="EK20" s="322" t="n">
        <f aca="false">Посуточная!GZ20</f>
        <v>0</v>
      </c>
      <c r="EL20" s="322" t="n">
        <f aca="false">Посуточная!HA20</f>
        <v>0</v>
      </c>
      <c r="EM20" s="322" t="n">
        <f aca="false">Посуточная!HB20</f>
        <v>0</v>
      </c>
      <c r="EN20" s="322" t="n">
        <f aca="false">Посуточная!HC20</f>
        <v>0</v>
      </c>
      <c r="EO20" s="322" t="n">
        <f aca="false">Посуточная!HD20</f>
        <v>0</v>
      </c>
      <c r="EP20" s="322" t="n">
        <f aca="false">Посуточная!HE20</f>
        <v>0</v>
      </c>
      <c r="EQ20" s="322" t="n">
        <f aca="false">Посуточная!HF20</f>
        <v>0</v>
      </c>
      <c r="ER20" s="322" t="n">
        <f aca="false">Посуточная!HG20</f>
        <v>0</v>
      </c>
      <c r="ES20" s="322" t="n">
        <f aca="false">Посуточная!HH20</f>
        <v>0</v>
      </c>
      <c r="ET20" s="322" t="n">
        <f aca="false">Посуточная!HI20</f>
        <v>0</v>
      </c>
      <c r="EU20" s="322" t="n">
        <f aca="false">Посуточная!HJ20</f>
        <v>0</v>
      </c>
      <c r="EV20" s="322" t="n">
        <f aca="false">Посуточная!HK20</f>
        <v>0</v>
      </c>
      <c r="EW20" s="322" t="n">
        <f aca="false">Посуточная!HL20</f>
        <v>0</v>
      </c>
      <c r="EX20" s="322" t="n">
        <f aca="false">Посуточная!HM20</f>
        <v>0</v>
      </c>
      <c r="EY20" s="322" t="n">
        <f aca="false">Посуточная!HN20</f>
        <v>0</v>
      </c>
      <c r="EZ20" s="322" t="n">
        <f aca="false">Посуточная!HO20</f>
        <v>0</v>
      </c>
      <c r="FA20" s="417" t="n">
        <f aca="false">COUNTIF(CZ20:EE20,"&lt;&gt;0")-COUNTIF(CZ20:EE20,"")</f>
        <v>-30</v>
      </c>
      <c r="FB20" s="391" t="n">
        <f aca="false">COUNTIF(EF20:EZ20,"&lt;&gt;0")-COUNTIF(EF20:EZ20,"")</f>
        <v>3</v>
      </c>
      <c r="FE20" s="869" t="n">
        <f aca="false">Посуточная!IA20</f>
        <v>0</v>
      </c>
      <c r="FF20" s="870" t="n">
        <f aca="false">Посуточная!IB20</f>
        <v>0</v>
      </c>
      <c r="FG20" s="870" t="n">
        <f aca="false">Посуточная!IC20</f>
        <v>0</v>
      </c>
      <c r="FH20" s="864" t="n">
        <f aca="false">Посуточная!ID20</f>
        <v>0</v>
      </c>
      <c r="FI20" s="322" t="n">
        <f aca="false">Посуточная!II20</f>
        <v>0</v>
      </c>
      <c r="FJ20" s="366" t="n">
        <f aca="false">Посуточная!IJ20</f>
        <v>0</v>
      </c>
      <c r="FK20" s="366" t="n">
        <f aca="false">Посуточная!IK20</f>
        <v>0</v>
      </c>
      <c r="FL20" s="366" t="n">
        <f aca="false">Посуточная!IL20</f>
        <v>0</v>
      </c>
      <c r="FM20" s="390" t="n">
        <f aca="false">COUNTIF(FE20:FH20,"&lt;&gt;0")-COUNTIF(FE20:FH20,"")</f>
        <v>-4</v>
      </c>
      <c r="FN20" s="391" t="n">
        <f aca="false">COUNTIF(FI20:FL20,"&lt;&gt;0")-COUNTIF(FI20:FL20,"")</f>
        <v>0</v>
      </c>
      <c r="FQ20" s="381"/>
      <c r="FR20" s="382"/>
      <c r="FS20" s="382"/>
      <c r="FT20" s="382"/>
      <c r="FU20" s="382"/>
      <c r="FV20" s="382"/>
      <c r="FW20" s="382"/>
      <c r="FX20" s="382"/>
      <c r="FY20" s="382"/>
      <c r="FZ20" s="382"/>
      <c r="GA20" s="382"/>
      <c r="GB20" s="382"/>
      <c r="GC20" s="382"/>
      <c r="GD20" s="382"/>
      <c r="GE20" s="382"/>
      <c r="GF20" s="322"/>
      <c r="GG20" s="322"/>
      <c r="GH20" s="322"/>
      <c r="GI20" s="322"/>
      <c r="GJ20" s="322"/>
      <c r="GK20" s="322"/>
      <c r="GL20" s="322"/>
      <c r="GM20" s="322"/>
      <c r="GN20" s="322"/>
      <c r="GO20" s="322"/>
      <c r="GP20" s="322"/>
      <c r="GQ20" s="322"/>
      <c r="GR20" s="322"/>
      <c r="GS20" s="322"/>
      <c r="GT20" s="322"/>
      <c r="GU20" s="322"/>
      <c r="GV20" s="322"/>
      <c r="GW20" s="322"/>
      <c r="GX20" s="322"/>
      <c r="GY20" s="322"/>
      <c r="GZ20" s="322"/>
      <c r="HA20" s="322"/>
      <c r="HB20" s="322"/>
      <c r="HC20" s="322"/>
      <c r="HD20" s="322"/>
      <c r="HE20" s="322"/>
      <c r="HF20" s="322"/>
      <c r="HG20" s="322"/>
      <c r="HH20" s="322"/>
      <c r="HI20" s="322"/>
      <c r="HJ20" s="322"/>
      <c r="HK20" s="322"/>
      <c r="HL20" s="322"/>
      <c r="HM20" s="417" t="n">
        <f aca="false">COUNTIF(FQ20:GE20,"&lt;&gt;0")-COUNTIF(FQ20:GE20,"")</f>
        <v>0</v>
      </c>
      <c r="HN20" s="391" t="n">
        <f aca="false">COUNTIF(GF20:HL20,"&lt;&gt;0")-COUNTIF(GF20:HL20,"")</f>
        <v>0</v>
      </c>
      <c r="HQ20" s="395" t="n">
        <f aca="false">SUMIF(BV6:HP6,"итого гр.",BV20:HP20)</f>
        <v>3</v>
      </c>
      <c r="HR20" s="391" t="n">
        <f aca="false">SUMIF(BV6:HP6,"итого фк.",BV20:HP20)</f>
        <v>3</v>
      </c>
      <c r="HU20" s="396"/>
      <c r="HV20" s="397"/>
      <c r="HY20" s="406"/>
      <c r="HZ20" s="407"/>
      <c r="IC20" s="396"/>
      <c r="ID20" s="397"/>
      <c r="IG20" s="381"/>
      <c r="IH20" s="382"/>
      <c r="II20" s="382"/>
      <c r="IJ20" s="382"/>
      <c r="IK20" s="382"/>
      <c r="IL20" s="382"/>
      <c r="IM20" s="382"/>
      <c r="IN20" s="382"/>
      <c r="IO20" s="382"/>
      <c r="IP20" s="382"/>
      <c r="IQ20" s="382"/>
      <c r="IR20" s="382"/>
      <c r="IS20" s="382"/>
      <c r="IT20" s="382"/>
      <c r="IU20" s="382"/>
      <c r="IV20" s="322"/>
      <c r="IW20" s="322"/>
      <c r="IX20" s="322"/>
      <c r="IY20" s="322"/>
      <c r="IZ20" s="322"/>
      <c r="JA20" s="322"/>
      <c r="JB20" s="322"/>
      <c r="JC20" s="322"/>
      <c r="JD20" s="322"/>
      <c r="JE20" s="322"/>
      <c r="JF20" s="322"/>
      <c r="JG20" s="322"/>
      <c r="JH20" s="322"/>
      <c r="JI20" s="322"/>
      <c r="JJ20" s="322"/>
      <c r="JK20" s="322"/>
      <c r="JL20" s="322"/>
      <c r="JM20" s="322"/>
      <c r="JN20" s="322"/>
      <c r="JO20" s="322"/>
      <c r="JP20" s="322"/>
      <c r="JQ20" s="322"/>
      <c r="JR20" s="322"/>
      <c r="JS20" s="322"/>
      <c r="JT20" s="322"/>
      <c r="JU20" s="322"/>
      <c r="JV20" s="322"/>
      <c r="JW20" s="322"/>
      <c r="JX20" s="322"/>
      <c r="JY20" s="322"/>
      <c r="JZ20" s="322"/>
      <c r="KA20" s="322"/>
      <c r="KB20" s="322"/>
      <c r="KC20" s="322"/>
      <c r="KD20" s="322"/>
      <c r="KE20" s="322"/>
      <c r="KF20" s="322"/>
      <c r="KG20" s="322"/>
      <c r="KH20" s="322"/>
      <c r="KI20" s="322"/>
      <c r="KJ20" s="417" t="n">
        <f aca="false">COUNTIF(IG20:IU20,"&lt;&gt;0")-COUNTIF(IG20:IU20,"")</f>
        <v>0</v>
      </c>
      <c r="KK20" s="391" t="n">
        <f aca="false">COUNTIF(IV20:KI20,"&lt;&gt;0")-COUNTIF(IV20:KI20,"")</f>
        <v>0</v>
      </c>
      <c r="KN20" s="871" t="n">
        <f aca="false">Посуточная!OF20</f>
        <v>0</v>
      </c>
      <c r="KO20" s="872" t="n">
        <f aca="false">Посуточная!OG20</f>
        <v>0</v>
      </c>
      <c r="KP20" s="872" t="n">
        <f aca="false">Посуточная!OH20</f>
        <v>0</v>
      </c>
      <c r="KQ20" s="872" t="n">
        <f aca="false">Посуточная!OI20</f>
        <v>0</v>
      </c>
      <c r="KR20" s="872" t="n">
        <f aca="false">Посуточная!OJ20</f>
        <v>0</v>
      </c>
      <c r="KS20" s="872" t="n">
        <f aca="false">Посуточная!OK20</f>
        <v>0</v>
      </c>
      <c r="KT20" s="872" t="n">
        <f aca="false">Посуточная!OL20</f>
        <v>0</v>
      </c>
      <c r="KU20" s="872" t="n">
        <f aca="false">Посуточная!OM20</f>
        <v>0</v>
      </c>
      <c r="KV20" s="872" t="n">
        <f aca="false">Посуточная!ON20</f>
        <v>0</v>
      </c>
      <c r="KW20" s="873" t="n">
        <f aca="false">Посуточная!OO20</f>
        <v>0</v>
      </c>
      <c r="KX20" s="366" t="n">
        <f aca="false">Посуточная!OV20</f>
        <v>0</v>
      </c>
      <c r="KY20" s="366" t="n">
        <f aca="false">Посуточная!OW20</f>
        <v>0</v>
      </c>
      <c r="KZ20" s="366" t="n">
        <f aca="false">Посуточная!OX20</f>
        <v>0</v>
      </c>
      <c r="LA20" s="366" t="n">
        <f aca="false">Посуточная!OY20</f>
        <v>0</v>
      </c>
      <c r="LB20" s="366" t="n">
        <f aca="false">Посуточная!OZ20</f>
        <v>0</v>
      </c>
      <c r="LC20" s="366" t="n">
        <f aca="false">Посуточная!PA20</f>
        <v>0</v>
      </c>
      <c r="LD20" s="366" t="n">
        <f aca="false">Посуточная!PB20</f>
        <v>0</v>
      </c>
      <c r="LE20" s="366" t="n">
        <f aca="false">Посуточная!PC20</f>
        <v>0</v>
      </c>
      <c r="LF20" s="366" t="n">
        <f aca="false">Посуточная!PD20</f>
        <v>0</v>
      </c>
      <c r="LG20" s="366" t="n">
        <f aca="false">Посуточная!PE20</f>
        <v>0</v>
      </c>
      <c r="LH20" s="366" t="n">
        <f aca="false">Посуточная!PF20</f>
        <v>0</v>
      </c>
      <c r="LI20" s="366" t="n">
        <f aca="false">Посуточная!PG20</f>
        <v>0</v>
      </c>
      <c r="LJ20" s="366" t="n">
        <f aca="false">Посуточная!PH20</f>
        <v>0</v>
      </c>
      <c r="LK20" s="366" t="n">
        <f aca="false">Посуточная!PI20</f>
        <v>0</v>
      </c>
      <c r="LL20" s="366" t="n">
        <f aca="false">Посуточная!PJ20</f>
        <v>0</v>
      </c>
      <c r="LM20" s="366" t="n">
        <f aca="false">Посуточная!PK20</f>
        <v>0</v>
      </c>
      <c r="LN20" s="366" t="n">
        <f aca="false">Посуточная!PL20</f>
        <v>0</v>
      </c>
      <c r="LO20" s="366" t="n">
        <f aca="false">Посуточная!PM20</f>
        <v>0</v>
      </c>
      <c r="LP20" s="366" t="n">
        <f aca="false">Посуточная!PN20</f>
        <v>0</v>
      </c>
      <c r="LQ20" s="366" t="n">
        <f aca="false">Посуточная!PO20</f>
        <v>0</v>
      </c>
      <c r="LR20" s="417" t="n">
        <f aca="false">COUNTIF(KN20:KW20,"&lt;&gt;0")-COUNTIF(KN20:KW20,"")</f>
        <v>-10</v>
      </c>
      <c r="LS20" s="391" t="n">
        <f aca="false">COUNTIF(KX20:LQ20,"&lt;&gt;0")-COUNTIF(KX20:LQ20,"")</f>
        <v>0</v>
      </c>
      <c r="LV20" s="414" t="n">
        <f aca="false">Посуточная!QA20</f>
        <v>0</v>
      </c>
      <c r="LW20" s="415" t="n">
        <f aca="false">Посуточная!QB20</f>
        <v>0</v>
      </c>
      <c r="LX20" s="415" t="n">
        <f aca="false">Посуточная!QC20</f>
        <v>0</v>
      </c>
      <c r="LY20" s="415" t="n">
        <f aca="false">Посуточная!QD20</f>
        <v>0</v>
      </c>
      <c r="LZ20" s="415" t="n">
        <f aca="false">Посуточная!QE20</f>
        <v>0</v>
      </c>
      <c r="MA20" s="415" t="n">
        <f aca="false">Посуточная!QF20</f>
        <v>0</v>
      </c>
      <c r="MB20" s="415" t="n">
        <f aca="false">Посуточная!QG20</f>
        <v>0</v>
      </c>
      <c r="MC20" s="876" t="n">
        <f aca="false">Посуточная!QO20</f>
        <v>0</v>
      </c>
      <c r="MD20" s="876" t="n">
        <f aca="false">Посуточная!QP20</f>
        <v>0</v>
      </c>
      <c r="ME20" s="876" t="n">
        <f aca="false">Посуточная!QQ20</f>
        <v>0</v>
      </c>
      <c r="MF20" s="876" t="n">
        <f aca="false">Посуточная!QR20</f>
        <v>0</v>
      </c>
      <c r="MG20" s="876" t="n">
        <f aca="false">Посуточная!QS20</f>
        <v>0</v>
      </c>
      <c r="MH20" s="876" t="n">
        <f aca="false">Посуточная!QT20</f>
        <v>0</v>
      </c>
      <c r="MI20" s="876" t="n">
        <f aca="false">Посуточная!QU20</f>
        <v>0</v>
      </c>
      <c r="MJ20" s="417" t="n">
        <f aca="false">COUNTIF(LV20:MB20,"&lt;&gt;0")-COUNTIF(LV20:MB20,"")</f>
        <v>-7</v>
      </c>
      <c r="MK20" s="391" t="n">
        <f aca="false">COUNTIF(MC20:MI20,"&lt;&gt;0")-COUNTIF(MC20:MI20,"")</f>
        <v>0</v>
      </c>
      <c r="MN20" s="871" t="n">
        <f aca="false">Посуточная!RG20</f>
        <v>0</v>
      </c>
      <c r="MO20" s="872" t="n">
        <f aca="false">Посуточная!RH20</f>
        <v>0</v>
      </c>
      <c r="MP20" s="872" t="n">
        <f aca="false">Посуточная!RI20</f>
        <v>0</v>
      </c>
      <c r="MQ20" s="872" t="n">
        <f aca="false">Посуточная!RJ20</f>
        <v>0</v>
      </c>
      <c r="MR20" s="872" t="n">
        <f aca="false">Посуточная!RK20</f>
        <v>0</v>
      </c>
      <c r="MS20" s="872" t="n">
        <f aca="false">Посуточная!RL20</f>
        <v>0</v>
      </c>
      <c r="MT20" s="872" t="n">
        <f aca="false">Посуточная!RM20</f>
        <v>0</v>
      </c>
      <c r="MU20" s="366" t="n">
        <f aca="false">Посуточная!RU20</f>
        <v>0</v>
      </c>
      <c r="MV20" s="366" t="n">
        <f aca="false">Посуточная!RV20</f>
        <v>0</v>
      </c>
      <c r="MW20" s="366" t="n">
        <f aca="false">Посуточная!RW20</f>
        <v>0</v>
      </c>
      <c r="MX20" s="366" t="n">
        <f aca="false">Посуточная!RX20</f>
        <v>0</v>
      </c>
      <c r="MY20" s="366" t="n">
        <f aca="false">Посуточная!RY20</f>
        <v>0</v>
      </c>
      <c r="MZ20" s="366" t="n">
        <f aca="false">Посуточная!RZ20</f>
        <v>0</v>
      </c>
      <c r="NA20" s="366" t="n">
        <f aca="false">Посуточная!SA20</f>
        <v>0</v>
      </c>
      <c r="NB20" s="417" t="n">
        <f aca="false">COUNTIF(MN20:MT20,"&lt;&gt;0")-COUNTIF(MN20:MT20,"")</f>
        <v>-7</v>
      </c>
      <c r="NC20" s="391" t="n">
        <f aca="false">COUNTIF(MU20:NA20,"&lt;&gt;0")-COUNTIF(MU20:NA20,"")</f>
        <v>-7</v>
      </c>
      <c r="NF20" s="395" t="n">
        <f aca="false">SUMIF(IG6:NE6,"итого гр.",IG20:NE20)</f>
        <v>0</v>
      </c>
      <c r="NG20" s="391" t="n">
        <f aca="false">SUMIF(IG6:NE6,"итого фк.",IG20:NE20)</f>
        <v>0</v>
      </c>
      <c r="NJ20" s="396"/>
      <c r="NK20" s="397"/>
      <c r="NN20" s="871" t="n">
        <f aca="false">Посуточная!SU20</f>
        <v>0</v>
      </c>
      <c r="NO20" s="872" t="n">
        <f aca="false">Посуточная!SV20</f>
        <v>0</v>
      </c>
      <c r="NP20" s="872" t="n">
        <f aca="false">Посуточная!SW20</f>
        <v>0</v>
      </c>
      <c r="NQ20" s="872" t="n">
        <f aca="false">Посуточная!SX20</f>
        <v>0</v>
      </c>
      <c r="NR20" s="366" t="n">
        <f aca="false">Посуточная!TC20</f>
        <v>0</v>
      </c>
      <c r="NS20" s="366" t="n">
        <f aca="false">Посуточная!TD20</f>
        <v>0</v>
      </c>
      <c r="NT20" s="366" t="n">
        <f aca="false">Посуточная!TE20</f>
        <v>0</v>
      </c>
      <c r="NU20" s="366" t="n">
        <f aca="false">Посуточная!TF20</f>
        <v>0</v>
      </c>
      <c r="NV20" s="417"/>
      <c r="NW20" s="391"/>
      <c r="NZ20" s="395"/>
      <c r="OA20" s="417"/>
      <c r="OB20" s="291"/>
      <c r="OC20" s="291"/>
      <c r="OD20" s="417"/>
      <c r="OE20" s="417"/>
      <c r="OF20" s="291"/>
      <c r="OG20" s="291"/>
      <c r="OH20" s="417"/>
      <c r="OI20" s="417"/>
      <c r="OJ20" s="291"/>
      <c r="OK20" s="291"/>
      <c r="OL20" s="417"/>
      <c r="OM20" s="417"/>
      <c r="ON20" s="291"/>
      <c r="OO20" s="291"/>
      <c r="OP20" s="418" t="n">
        <f aca="false">SUMIF(NZ6:OO6,"итого гр.",NZ20:OO20)</f>
        <v>0</v>
      </c>
      <c r="OQ20" s="397" t="n">
        <f aca="false">SUMIF($NZ$6:$OO$6,"итого фк.",NZ20:OO20)</f>
        <v>0</v>
      </c>
      <c r="OR20" s="373"/>
      <c r="OT20" s="396"/>
      <c r="OU20" s="397"/>
      <c r="OX20" s="396"/>
      <c r="OY20" s="397"/>
      <c r="PB20" s="395"/>
      <c r="PC20" s="391"/>
      <c r="PF20" s="396"/>
      <c r="PG20" s="397"/>
      <c r="PJ20" s="418"/>
      <c r="PK20" s="418"/>
      <c r="PN20" s="418"/>
      <c r="PO20" s="418"/>
      <c r="PR20" s="546"/>
      <c r="PS20" s="375"/>
      <c r="PT20" s="546"/>
      <c r="PU20" s="375"/>
      <c r="PV20" s="396"/>
      <c r="PW20" s="375"/>
      <c r="PX20" s="419"/>
      <c r="PY20" s="546"/>
      <c r="PZ20" s="377"/>
      <c r="QA20" s="378"/>
      <c r="QD20" s="379" t="n">
        <v>14</v>
      </c>
      <c r="QE20" s="127" t="n">
        <f aca="false">Посуточная!VT20-Посуточная_НГДП!KU20</f>
        <v>855.099</v>
      </c>
      <c r="QF20" s="550"/>
      <c r="QH20" s="273" t="n">
        <v>14</v>
      </c>
      <c r="QI20" s="127" t="n">
        <f aca="false">Посуточная!VX20-Посуточная_НГДП!KY20</f>
        <v>23434.278</v>
      </c>
      <c r="QK20" s="380" t="n">
        <f aca="false">PG48</f>
        <v>1454.96015509259</v>
      </c>
      <c r="QL20" s="380"/>
      <c r="QM20" s="380" t="n">
        <f aca="false">IF48</f>
        <v>786.963</v>
      </c>
      <c r="QQ20" s="127" t="n">
        <f aca="false">IF(V20="",0,V20+QQ17)</f>
        <v>0</v>
      </c>
      <c r="QR20" s="127" t="n">
        <f aca="false">IF(W20="",0,W20+QR17)</f>
        <v>0</v>
      </c>
      <c r="QS20" s="127" t="n">
        <f aca="false">IF(AN20="",0,AN20+QS17)</f>
        <v>0</v>
      </c>
      <c r="QT20" s="127" t="n">
        <f aca="false">IF(AO20="",0,AO20+QT17)</f>
        <v>0</v>
      </c>
      <c r="QU20" s="127" t="n">
        <f aca="false">IF(AZ20="",0,AZ20+QU17)</f>
        <v>0</v>
      </c>
      <c r="QV20" s="127" t="n">
        <f aca="false">IF(BA20="",0,BA20+QV17)</f>
        <v>0</v>
      </c>
      <c r="QW20" s="127" t="n">
        <f aca="false">IF(BL20="",0,BL20+QW17)</f>
        <v>0</v>
      </c>
      <c r="QX20" s="127" t="n">
        <f aca="false">IF(BM20="",0,BM20+QX17)</f>
        <v>0</v>
      </c>
      <c r="QY20" s="127" t="n">
        <f aca="false">IF(CF20="",0,CF20+QY17)</f>
        <v>0</v>
      </c>
      <c r="QZ20" s="127" t="n">
        <f aca="false">IF(CG20="",0,CG20+QZ17)</f>
        <v>0</v>
      </c>
      <c r="RA20" s="127" t="n">
        <f aca="false">IF(CX20="",0,CX20+RA17)</f>
        <v>0</v>
      </c>
      <c r="RB20" s="127" t="n">
        <f aca="false">IF(CY20="",0,CY20+RB17)</f>
        <v>0</v>
      </c>
      <c r="RC20" s="127" t="n">
        <f aca="false">IF(FO20="",0,FO20+RC17)</f>
        <v>0</v>
      </c>
      <c r="RD20" s="127" t="n">
        <f aca="false">IF(FP20="",0,FP20+RD17)</f>
        <v>0</v>
      </c>
      <c r="RE20" s="127" t="n">
        <f aca="false">IF(FC20="",0,FC20+RE17)</f>
        <v>0</v>
      </c>
      <c r="RF20" s="127" t="n">
        <f aca="false">IF(FD20="",0,FD20+RF17)</f>
        <v>0</v>
      </c>
      <c r="RG20" s="127" t="n">
        <f aca="false">IF(ND20="",0,ND20+RG17)</f>
        <v>0</v>
      </c>
      <c r="RH20" s="127" t="n">
        <f aca="false">IF(NE20="",0,NE20+RH17)</f>
        <v>0</v>
      </c>
      <c r="RI20" s="127" t="n">
        <f aca="false">IF(OX20="",0,OX20)</f>
        <v>0</v>
      </c>
      <c r="RJ20" s="127" t="n">
        <f aca="false">IF(OY20="",0,OY20)</f>
        <v>0</v>
      </c>
      <c r="RK20" s="127" t="n">
        <f aca="false">IF(IA20="",0,IA20+RK17)</f>
        <v>0</v>
      </c>
      <c r="RL20" s="127" t="n">
        <f aca="false">IF(IB20="",0,IB20+RL17)</f>
        <v>0</v>
      </c>
      <c r="RM20" s="127" t="n">
        <f aca="false">IF(OT20="",0,OT20+RM17)</f>
        <v>0</v>
      </c>
      <c r="RN20" s="127" t="n">
        <f aca="false">IF(OU20="",0,OU20+RN17)</f>
        <v>0</v>
      </c>
      <c r="RO20" s="127" t="n">
        <f aca="false">IF(PY20="",0,PY20+RO17)</f>
        <v>0</v>
      </c>
      <c r="RP20" s="127" t="n">
        <f aca="false">IF(PZ20="",0,PZ20+RP17)</f>
        <v>0</v>
      </c>
      <c r="RQ20" s="127" t="n">
        <f aca="false">IFERROR(RO20/$A18,0)</f>
        <v>0</v>
      </c>
      <c r="RR20" s="127" t="n">
        <f aca="false">IFERROR(RP20/$A18,0)</f>
        <v>0</v>
      </c>
      <c r="RS20" s="127" t="n">
        <f aca="false">IF(PD20="",0,PD20+RS17)</f>
        <v>0</v>
      </c>
      <c r="RT20" s="127" t="n">
        <f aca="false">IF(PE20="",0,PE20+RT17)</f>
        <v>0</v>
      </c>
      <c r="RU20" s="127" t="n">
        <f aca="false">IF(QQ20&gt;0,0,T20+RU17)</f>
        <v>-22</v>
      </c>
      <c r="RV20" s="127" t="n">
        <f aca="false">IF(QR20&gt;0,0,U20+RV17)</f>
        <v>0</v>
      </c>
      <c r="RW20" s="127" t="n">
        <f aca="false">IF(QS20&gt;0,0,AL20+RW17)</f>
        <v>-24</v>
      </c>
      <c r="RX20" s="127" t="n">
        <f aca="false">IF(QT20&gt;0,0,AM20+RX17)</f>
        <v>2</v>
      </c>
      <c r="RY20" s="127" t="n">
        <f aca="false">IF(QU20&gt;0,0,AX20+RY17)</f>
        <v>-16</v>
      </c>
      <c r="RZ20" s="127" t="n">
        <f aca="false">IF(QV20&gt;0,0,AY20+RZ17)</f>
        <v>0</v>
      </c>
      <c r="SA20" s="127" t="n">
        <f aca="false">IF(QW20&gt;0,0,BJ20+SA17)</f>
        <v>-16</v>
      </c>
      <c r="SB20" s="127" t="n">
        <f aca="false">IF(QX20&gt;0,0,BK20+SB17)</f>
        <v>0</v>
      </c>
      <c r="SC20" s="127" t="n">
        <f aca="false">IF(QY20&gt;0,0,CD20+SC17)</f>
        <v>-14</v>
      </c>
      <c r="SD20" s="127" t="n">
        <f aca="false">IF(QZ20&gt;0,0,CE20+SD17)</f>
        <v>0</v>
      </c>
      <c r="SE20" s="127" t="n">
        <f aca="false">IF(RA20&gt;0,0,CV20+SE17)</f>
        <v>-20</v>
      </c>
      <c r="SF20" s="127" t="n">
        <f aca="false">IF(RB20&gt;0,0,CW20+SF17)</f>
        <v>1</v>
      </c>
      <c r="SG20" s="127" t="n">
        <f aca="false">IF(RC20&gt;0,0,FM20+SG17)</f>
        <v>-16</v>
      </c>
      <c r="SH20" s="127" t="n">
        <f aca="false">IF(RD20&gt;0,0,FN20+SH17)</f>
        <v>0</v>
      </c>
      <c r="SI20" s="127" t="n">
        <f aca="false">IF(RE20&gt;0,0,FA20+SI17)</f>
        <v>-124</v>
      </c>
      <c r="SJ20" s="127" t="n">
        <f aca="false">IFERROR(IF(RF20&gt;0,0,FB20+SJ17),0)</f>
        <v>7</v>
      </c>
      <c r="SK20" s="127" t="n">
        <f aca="false">IF(RG20&gt;0,0,NB20+SK17)</f>
        <v>-19</v>
      </c>
      <c r="SL20" s="127" t="n">
        <f aca="false">IFERROR(IF(RH20&gt;0,0,NC20+SL17),0)</f>
        <v>-28</v>
      </c>
      <c r="SM20" s="127"/>
      <c r="SN20" s="127"/>
      <c r="SO20" s="127"/>
    </row>
    <row r="21" customFormat="false" ht="15" hidden="false" customHeight="false" outlineLevel="0" collapsed="false">
      <c r="A21" s="741"/>
      <c r="B21" s="879" t="n">
        <f aca="false">Посуточная!B21</f>
        <v>50</v>
      </c>
      <c r="C21" s="880" t="n">
        <f aca="false">Посуточная!C21</f>
        <v>0</v>
      </c>
      <c r="D21" s="880" t="n">
        <f aca="false">Посуточная!D21</f>
        <v>0</v>
      </c>
      <c r="E21" s="880" t="n">
        <f aca="false">Посуточная!E21</f>
        <v>0</v>
      </c>
      <c r="F21" s="880" t="n">
        <f aca="false">Посуточная!F21</f>
        <v>0</v>
      </c>
      <c r="G21" s="880" t="n">
        <f aca="false">Посуточная!G21</f>
        <v>0</v>
      </c>
      <c r="H21" s="880" t="n">
        <f aca="false">Посуточная!H21</f>
        <v>0</v>
      </c>
      <c r="I21" s="880" t="n">
        <f aca="false">Посуточная!I21</f>
        <v>0</v>
      </c>
      <c r="J21" s="427" t="n">
        <f aca="false">Посуточная!Q21</f>
        <v>0</v>
      </c>
      <c r="K21" s="427" t="n">
        <f aca="false">Посуточная!R21</f>
        <v>0</v>
      </c>
      <c r="L21" s="427" t="n">
        <f aca="false">Посуточная!S21</f>
        <v>0</v>
      </c>
      <c r="M21" s="427" t="n">
        <f aca="false">Посуточная!T21</f>
        <v>0</v>
      </c>
      <c r="N21" s="427" t="n">
        <f aca="false">Посуточная!U21</f>
        <v>0</v>
      </c>
      <c r="O21" s="427" t="n">
        <f aca="false">Посуточная!V21</f>
        <v>0</v>
      </c>
      <c r="P21" s="427" t="n">
        <f aca="false">Посуточная!W21</f>
        <v>0</v>
      </c>
      <c r="Q21" s="427" t="n">
        <f aca="false">Посуточная!X21</f>
        <v>0</v>
      </c>
      <c r="R21" s="427" t="n">
        <f aca="false">Посуточная!Y21</f>
        <v>0</v>
      </c>
      <c r="S21" s="427" t="n">
        <f aca="false">Посуточная!Z21</f>
        <v>0</v>
      </c>
      <c r="T21" s="475" t="n">
        <f aca="false">SUBTOTAL(9, B21:I21)</f>
        <v>50</v>
      </c>
      <c r="U21" s="433" t="n">
        <f aca="false">SUBTOTAL(9, J21:S21)</f>
        <v>0</v>
      </c>
      <c r="V21" s="273" t="n">
        <f aca="false">SUM(T21,V18)</f>
        <v>50</v>
      </c>
      <c r="W21" s="273" t="n">
        <f aca="false">SUM(U21,W18)</f>
        <v>0</v>
      </c>
      <c r="X21" s="879" t="n">
        <f aca="false">Посуточная!AL21</f>
        <v>20</v>
      </c>
      <c r="Y21" s="880" t="n">
        <f aca="false">Посуточная!AM21</f>
        <v>21</v>
      </c>
      <c r="Z21" s="880" t="n">
        <f aca="false">Посуточная!AN21</f>
        <v>0</v>
      </c>
      <c r="AA21" s="880" t="n">
        <f aca="false">Посуточная!AO21</f>
        <v>0</v>
      </c>
      <c r="AB21" s="880" t="n">
        <f aca="false">Посуточная!AP21</f>
        <v>0</v>
      </c>
      <c r="AC21" s="880" t="n">
        <f aca="false">Посуточная!AQ21</f>
        <v>0</v>
      </c>
      <c r="AD21" s="880" t="n">
        <f aca="false">Посуточная!AR21</f>
        <v>0</v>
      </c>
      <c r="AE21" s="427" t="n">
        <f aca="false">Посуточная!AZ21</f>
        <v>0</v>
      </c>
      <c r="AF21" s="427" t="n">
        <f aca="false">Посуточная!BA21</f>
        <v>0</v>
      </c>
      <c r="AG21" s="427" t="n">
        <f aca="false">Посуточная!BB21</f>
        <v>0</v>
      </c>
      <c r="AH21" s="427" t="n">
        <f aca="false">Посуточная!BC21</f>
        <v>0</v>
      </c>
      <c r="AI21" s="427" t="n">
        <f aca="false">Посуточная!BD21</f>
        <v>0</v>
      </c>
      <c r="AJ21" s="427" t="n">
        <f aca="false">Посуточная!BE21</f>
        <v>0</v>
      </c>
      <c r="AK21" s="427" t="n">
        <f aca="false">Посуточная!BF21</f>
        <v>0</v>
      </c>
      <c r="AL21" s="475" t="n">
        <f aca="false">SUBTOTAL(9, X21:AD21)</f>
        <v>41</v>
      </c>
      <c r="AM21" s="433" t="n">
        <f aca="false">SUBTOTAL(9, AE21:AK21)</f>
        <v>0</v>
      </c>
      <c r="AN21" s="273" t="n">
        <f aca="false">SUM(AL21,AN18)</f>
        <v>41</v>
      </c>
      <c r="AO21" s="273" t="n">
        <f aca="false">SUM(AM21,AO18)</f>
        <v>42</v>
      </c>
      <c r="AP21" s="879" t="n">
        <f aca="false">Посуточная!BR21</f>
        <v>0</v>
      </c>
      <c r="AQ21" s="880" t="n">
        <f aca="false">Посуточная!BS21</f>
        <v>0</v>
      </c>
      <c r="AR21" s="880" t="n">
        <f aca="false">Посуточная!BT21</f>
        <v>0</v>
      </c>
      <c r="AS21" s="880" t="n">
        <f aca="false">Посуточная!BU21</f>
        <v>0</v>
      </c>
      <c r="AT21" s="427" t="n">
        <f aca="false">Посуточная!BZ21</f>
        <v>0</v>
      </c>
      <c r="AU21" s="427" t="n">
        <f aca="false">Посуточная!CA21</f>
        <v>0</v>
      </c>
      <c r="AV21" s="427" t="n">
        <f aca="false">Посуточная!CB21</f>
        <v>0</v>
      </c>
      <c r="AW21" s="427" t="n">
        <f aca="false">Посуточная!CC21</f>
        <v>0</v>
      </c>
      <c r="AX21" s="475" t="n">
        <f aca="false">SUBTOTAL(9, AP21:AS21)</f>
        <v>0</v>
      </c>
      <c r="AY21" s="433" t="n">
        <f aca="false">SUBTOTAL(9, AT21:AW21)</f>
        <v>0</v>
      </c>
      <c r="AZ21" s="273" t="n">
        <f aca="false">SUM(AX21,AZ18)</f>
        <v>0</v>
      </c>
      <c r="BA21" s="273" t="n">
        <f aca="false">SUM(AY21,BA18)</f>
        <v>0</v>
      </c>
      <c r="BB21" s="879" t="n">
        <f aca="false">Посуточная!CL21</f>
        <v>0</v>
      </c>
      <c r="BC21" s="880" t="n">
        <f aca="false">Посуточная!CM21</f>
        <v>0</v>
      </c>
      <c r="BD21" s="880" t="n">
        <f aca="false">Посуточная!CN21</f>
        <v>0</v>
      </c>
      <c r="BE21" s="880" t="n">
        <f aca="false">Посуточная!CO21</f>
        <v>0</v>
      </c>
      <c r="BF21" s="427" t="n">
        <f aca="false">Посуточная!CT21</f>
        <v>0</v>
      </c>
      <c r="BG21" s="427" t="n">
        <f aca="false">Посуточная!CU21</f>
        <v>0</v>
      </c>
      <c r="BH21" s="427" t="n">
        <f aca="false">Посуточная!CV21</f>
        <v>0</v>
      </c>
      <c r="BI21" s="427" t="n">
        <f aca="false">Посуточная!CW21</f>
        <v>0</v>
      </c>
      <c r="BJ21" s="475" t="n">
        <f aca="false">SUBTOTAL(9, BB21:BE21)</f>
        <v>0</v>
      </c>
      <c r="BK21" s="433" t="n">
        <f aca="false">SUBTOTAL(9, BF21:BI21)</f>
        <v>0</v>
      </c>
      <c r="BL21" s="273" t="n">
        <f aca="false">SUM(BJ21,BL18)</f>
        <v>0</v>
      </c>
      <c r="BM21" s="273" t="n">
        <f aca="false">SUM(BK21,BM18)</f>
        <v>0</v>
      </c>
      <c r="BN21" s="437" t="n">
        <f aca="false">SUMIF(B6:BM6,"итого гр.",B21:BM21)</f>
        <v>91</v>
      </c>
      <c r="BO21" s="433" t="n">
        <f aca="false">SUMIF(B6:BM6,"итого фк.",B21:BM21)</f>
        <v>0</v>
      </c>
      <c r="BP21" s="273" t="n">
        <f aca="false">SUM(BN21,BP18)</f>
        <v>91</v>
      </c>
      <c r="BQ21" s="273" t="n">
        <f aca="false">SUM(BO21,BQ18)</f>
        <v>42</v>
      </c>
      <c r="BR21" s="438" t="n">
        <f aca="false">BP21</f>
        <v>91</v>
      </c>
      <c r="BS21" s="439" t="n">
        <f aca="false">BQ21</f>
        <v>42</v>
      </c>
      <c r="BV21" s="881" t="n">
        <f aca="false">Посуточная!DN21</f>
        <v>5.8</v>
      </c>
      <c r="BW21" s="882" t="n">
        <f aca="false">Посуточная!DO21</f>
        <v>0</v>
      </c>
      <c r="BX21" s="882" t="n">
        <f aca="false">Посуточная!DP21</f>
        <v>0</v>
      </c>
      <c r="BY21" s="882" t="n">
        <f aca="false">Посуточная!DQ21</f>
        <v>0</v>
      </c>
      <c r="BZ21" s="427" t="n">
        <f aca="false">Посуточная!DV21</f>
        <v>0</v>
      </c>
      <c r="CA21" s="427" t="n">
        <f aca="false">Посуточная!DW21</f>
        <v>0</v>
      </c>
      <c r="CB21" s="427" t="n">
        <f aca="false">Посуточная!DX21</f>
        <v>0</v>
      </c>
      <c r="CC21" s="427" t="n">
        <f aca="false">Посуточная!DY21</f>
        <v>0</v>
      </c>
      <c r="CD21" s="417" t="n">
        <f aca="false">SUBTOTAL(9, BV21:BY21)</f>
        <v>5.8</v>
      </c>
      <c r="CE21" s="433" t="n">
        <f aca="false">SUBTOTAL(9, BZ21:CC21)</f>
        <v>0</v>
      </c>
      <c r="CF21" s="273" t="n">
        <f aca="false">SUM(CD21,CF18)</f>
        <v>5.8</v>
      </c>
      <c r="CG21" s="273" t="n">
        <f aca="false">SUM(CE21,CG18)</f>
        <v>0</v>
      </c>
      <c r="CH21" s="381" t="n">
        <f aca="false">Посуточная!EH21</f>
        <v>30</v>
      </c>
      <c r="CI21" s="382" t="n">
        <f aca="false">Посуточная!EI21</f>
        <v>0</v>
      </c>
      <c r="CJ21" s="382" t="n">
        <f aca="false">Посуточная!EJ21</f>
        <v>0</v>
      </c>
      <c r="CK21" s="382" t="n">
        <f aca="false">Посуточная!EK21</f>
        <v>0</v>
      </c>
      <c r="CL21" s="382" t="n">
        <f aca="false">Посуточная!EL21</f>
        <v>0</v>
      </c>
      <c r="CM21" s="382" t="n">
        <f aca="false">Посуточная!EM21</f>
        <v>0</v>
      </c>
      <c r="CN21" s="882" t="n">
        <f aca="false">Посуточная!EN21</f>
        <v>0</v>
      </c>
      <c r="CO21" s="427" t="n">
        <f aca="false">Посуточная!ES21</f>
        <v>0</v>
      </c>
      <c r="CP21" s="427" t="n">
        <f aca="false">Посуточная!ET21</f>
        <v>0</v>
      </c>
      <c r="CQ21" s="322" t="n">
        <f aca="false">Посуточная!EU21</f>
        <v>0</v>
      </c>
      <c r="CR21" s="322" t="n">
        <f aca="false">Посуточная!EV21</f>
        <v>0</v>
      </c>
      <c r="CS21" s="322" t="n">
        <f aca="false">Посуточная!EW21</f>
        <v>0</v>
      </c>
      <c r="CT21" s="322" t="n">
        <f aca="false">Посуточная!EX21</f>
        <v>0</v>
      </c>
      <c r="CU21" s="322" t="n">
        <f aca="false">Посуточная!EY21</f>
        <v>0</v>
      </c>
      <c r="CV21" s="475" t="n">
        <f aca="false">SUBTOTAL(9, CH21:CN21)</f>
        <v>30</v>
      </c>
      <c r="CW21" s="433" t="n">
        <f aca="false">SUBTOTAL(9, CO21:CU21)</f>
        <v>0</v>
      </c>
      <c r="CX21" s="273" t="n">
        <f aca="false">SUM(CV21,CX18)</f>
        <v>110</v>
      </c>
      <c r="CY21" s="273" t="n">
        <f aca="false">SUM(CW21,CY18)</f>
        <v>30</v>
      </c>
      <c r="CZ21" s="879" t="n">
        <f aca="false">Посуточная!FH21</f>
        <v>5</v>
      </c>
      <c r="DA21" s="880" t="n">
        <f aca="false">Посуточная!FI21</f>
        <v>0</v>
      </c>
      <c r="DB21" s="880" t="n">
        <f aca="false">Посуточная!FJ21</f>
        <v>0</v>
      </c>
      <c r="DC21" s="880" t="n">
        <f aca="false">Посуточная!FK21</f>
        <v>0</v>
      </c>
      <c r="DD21" s="880" t="n">
        <f aca="false">Посуточная!FL21</f>
        <v>0</v>
      </c>
      <c r="DE21" s="880" t="n">
        <f aca="false">Посуточная!FM21</f>
        <v>0</v>
      </c>
      <c r="DF21" s="880" t="n">
        <f aca="false">Посуточная!FN21</f>
        <v>0</v>
      </c>
      <c r="DG21" s="880" t="n">
        <f aca="false">Посуточная!FO21</f>
        <v>0</v>
      </c>
      <c r="DH21" s="880" t="n">
        <f aca="false">Посуточная!FP21</f>
        <v>0</v>
      </c>
      <c r="DI21" s="880" t="n">
        <f aca="false">Посуточная!FQ21</f>
        <v>0</v>
      </c>
      <c r="DJ21" s="880" t="n">
        <f aca="false">Посуточная!FR21</f>
        <v>0</v>
      </c>
      <c r="DK21" s="880" t="n">
        <f aca="false">Посуточная!FS21</f>
        <v>0</v>
      </c>
      <c r="DL21" s="880" t="n">
        <f aca="false">Посуточная!FT21</f>
        <v>0</v>
      </c>
      <c r="DM21" s="880" t="n">
        <f aca="false">Посуточная!FU21</f>
        <v>0</v>
      </c>
      <c r="DN21" s="880" t="n">
        <f aca="false">Посуточная!FV21</f>
        <v>0</v>
      </c>
      <c r="DO21" s="880" t="n">
        <f aca="false">Посуточная!FW21</f>
        <v>0</v>
      </c>
      <c r="DP21" s="880" t="n">
        <f aca="false">Посуточная!FX21</f>
        <v>0</v>
      </c>
      <c r="DQ21" s="880" t="n">
        <f aca="false">Посуточная!FY21</f>
        <v>0</v>
      </c>
      <c r="DR21" s="880" t="n">
        <f aca="false">Посуточная!FZ21</f>
        <v>0</v>
      </c>
      <c r="DS21" s="880" t="n">
        <f aca="false">Посуточная!GA21</f>
        <v>0</v>
      </c>
      <c r="DT21" s="880" t="n">
        <f aca="false">Посуточная!GB21</f>
        <v>0</v>
      </c>
      <c r="DU21" s="880" t="n">
        <f aca="false">Посуточная!GC21</f>
        <v>0</v>
      </c>
      <c r="DV21" s="880" t="n">
        <f aca="false">Посуточная!GD21</f>
        <v>0</v>
      </c>
      <c r="DW21" s="880" t="n">
        <f aca="false">Посуточная!GE21</f>
        <v>0</v>
      </c>
      <c r="DX21" s="880" t="n">
        <f aca="false">Посуточная!GF21</f>
        <v>0</v>
      </c>
      <c r="DY21" s="880" t="n">
        <f aca="false">Посуточная!GG21</f>
        <v>0</v>
      </c>
      <c r="DZ21" s="880" t="n">
        <f aca="false">Посуточная!GH21</f>
        <v>0</v>
      </c>
      <c r="EA21" s="880" t="n">
        <f aca="false">Посуточная!GI21</f>
        <v>0</v>
      </c>
      <c r="EB21" s="880" t="n">
        <f aca="false">Посуточная!GJ21</f>
        <v>0</v>
      </c>
      <c r="EC21" s="880" t="n">
        <f aca="false">Посуточная!GK21</f>
        <v>0</v>
      </c>
      <c r="ED21" s="880" t="n">
        <f aca="false">Посуточная!GL21</f>
        <v>0</v>
      </c>
      <c r="EE21" s="880" t="n">
        <f aca="false">Посуточная!GM21</f>
        <v>0</v>
      </c>
      <c r="EF21" s="427" t="n">
        <f aca="false">Посуточная!GU21</f>
        <v>5</v>
      </c>
      <c r="EG21" s="427" t="n">
        <f aca="false">Посуточная!GV21</f>
        <v>2</v>
      </c>
      <c r="EH21" s="427" t="n">
        <f aca="false">Посуточная!GW21</f>
        <v>4</v>
      </c>
      <c r="EI21" s="427" t="n">
        <f aca="false">Посуточная!GX21</f>
        <v>0</v>
      </c>
      <c r="EJ21" s="427" t="n">
        <f aca="false">Посуточная!GY21</f>
        <v>0</v>
      </c>
      <c r="EK21" s="427" t="n">
        <f aca="false">Посуточная!GZ21</f>
        <v>0</v>
      </c>
      <c r="EL21" s="427" t="n">
        <f aca="false">Посуточная!HA21</f>
        <v>0</v>
      </c>
      <c r="EM21" s="427" t="n">
        <f aca="false">Посуточная!HB21</f>
        <v>0</v>
      </c>
      <c r="EN21" s="427" t="n">
        <f aca="false">Посуточная!HC21</f>
        <v>0</v>
      </c>
      <c r="EO21" s="427" t="n">
        <f aca="false">Посуточная!HD21</f>
        <v>0</v>
      </c>
      <c r="EP21" s="427" t="n">
        <f aca="false">Посуточная!HE21</f>
        <v>0</v>
      </c>
      <c r="EQ21" s="427" t="n">
        <f aca="false">Посуточная!HF21</f>
        <v>0</v>
      </c>
      <c r="ER21" s="427" t="n">
        <f aca="false">Посуточная!HG21</f>
        <v>0</v>
      </c>
      <c r="ES21" s="427" t="n">
        <f aca="false">Посуточная!HH21</f>
        <v>0</v>
      </c>
      <c r="ET21" s="427" t="n">
        <f aca="false">Посуточная!HI21</f>
        <v>0</v>
      </c>
      <c r="EU21" s="427" t="n">
        <f aca="false">Посуточная!HJ21</f>
        <v>0</v>
      </c>
      <c r="EV21" s="427" t="n">
        <f aca="false">Посуточная!HK21</f>
        <v>0</v>
      </c>
      <c r="EW21" s="427" t="n">
        <f aca="false">Посуточная!HL21</f>
        <v>0</v>
      </c>
      <c r="EX21" s="427" t="n">
        <f aca="false">Посуточная!HM21</f>
        <v>0</v>
      </c>
      <c r="EY21" s="427" t="n">
        <f aca="false">Посуточная!HN21</f>
        <v>0</v>
      </c>
      <c r="EZ21" s="427" t="n">
        <f aca="false">Посуточная!HO21</f>
        <v>0</v>
      </c>
      <c r="FA21" s="475" t="n">
        <f aca="false">SUBTOTAL(9, CZ21:EE21)</f>
        <v>5</v>
      </c>
      <c r="FB21" s="433" t="n">
        <f aca="false">SUBTOTAL(9, EF21:EZ21)</f>
        <v>11</v>
      </c>
      <c r="FC21" s="273" t="n">
        <f aca="false">SUM(FA21,FC18)</f>
        <v>9</v>
      </c>
      <c r="FD21" s="273" t="n">
        <f aca="false">SUM(FB21,FD18)</f>
        <v>17.773</v>
      </c>
      <c r="FE21" s="883" t="n">
        <f aca="false">Посуточная!IA21</f>
        <v>0</v>
      </c>
      <c r="FF21" s="884" t="n">
        <f aca="false">Посуточная!IB21</f>
        <v>0</v>
      </c>
      <c r="FG21" s="884" t="n">
        <f aca="false">Посуточная!IC21</f>
        <v>0</v>
      </c>
      <c r="FH21" s="880" t="n">
        <f aca="false">Посуточная!ID21</f>
        <v>0</v>
      </c>
      <c r="FI21" s="427" t="n">
        <f aca="false">Посуточная!II21</f>
        <v>0</v>
      </c>
      <c r="FJ21" s="470" t="n">
        <f aca="false">Посуточная!IJ21</f>
        <v>0</v>
      </c>
      <c r="FK21" s="470" t="n">
        <f aca="false">Посуточная!IK21</f>
        <v>0</v>
      </c>
      <c r="FL21" s="470" t="n">
        <f aca="false">Посуточная!IL21</f>
        <v>0</v>
      </c>
      <c r="FM21" s="432" t="n">
        <f aca="false">SUBTOTAL(9, FE21:FH21)</f>
        <v>0</v>
      </c>
      <c r="FN21" s="433" t="n">
        <f aca="false">SUBTOTAL(9, FI21:FL21)</f>
        <v>0</v>
      </c>
      <c r="FO21" s="273" t="n">
        <f aca="false">SUM(FM21,FO18)</f>
        <v>0</v>
      </c>
      <c r="FP21" s="273" t="n">
        <f aca="false">SUM(FN21,FP18)</f>
        <v>0</v>
      </c>
      <c r="FQ21" s="420" t="n">
        <f aca="false">Посуточная!KX21-Посуточная_НГДП!EH21</f>
        <v>13.4</v>
      </c>
      <c r="FR21" s="421"/>
      <c r="FS21" s="421"/>
      <c r="FT21" s="421"/>
      <c r="FU21" s="421"/>
      <c r="FV21" s="421"/>
      <c r="FW21" s="421"/>
      <c r="FX21" s="421"/>
      <c r="FY21" s="421"/>
      <c r="FZ21" s="421"/>
      <c r="GA21" s="421"/>
      <c r="GB21" s="421"/>
      <c r="GC21" s="421"/>
      <c r="GD21" s="421"/>
      <c r="GE21" s="421"/>
      <c r="GF21" s="427" t="n">
        <f aca="false">Посуточная!KY21-Посуточная_НГДП!EI21</f>
        <v>0</v>
      </c>
      <c r="GG21" s="427"/>
      <c r="GH21" s="427"/>
      <c r="GI21" s="427"/>
      <c r="GJ21" s="427"/>
      <c r="GK21" s="427"/>
      <c r="GL21" s="427"/>
      <c r="GM21" s="427"/>
      <c r="GN21" s="427"/>
      <c r="GO21" s="427"/>
      <c r="GP21" s="427"/>
      <c r="GQ21" s="427"/>
      <c r="GR21" s="427"/>
      <c r="GS21" s="427"/>
      <c r="GT21" s="427"/>
      <c r="GU21" s="427"/>
      <c r="GV21" s="427"/>
      <c r="GW21" s="427"/>
      <c r="GX21" s="427"/>
      <c r="GY21" s="427"/>
      <c r="GZ21" s="427"/>
      <c r="HA21" s="427"/>
      <c r="HB21" s="427"/>
      <c r="HC21" s="427"/>
      <c r="HD21" s="427"/>
      <c r="HE21" s="427"/>
      <c r="HF21" s="427"/>
      <c r="HG21" s="427"/>
      <c r="HH21" s="427"/>
      <c r="HI21" s="427"/>
      <c r="HJ21" s="427"/>
      <c r="HK21" s="427"/>
      <c r="HL21" s="427"/>
      <c r="HM21" s="475" t="n">
        <f aca="false">SUBTOTAL(9, FQ21:GE21)</f>
        <v>13.4</v>
      </c>
      <c r="HN21" s="549" t="n">
        <f aca="false">SUBTOTAL(9, GF21:HL21)</f>
        <v>0</v>
      </c>
      <c r="HO21" s="273" t="n">
        <f aca="false">SUM(HM21,HO18)</f>
        <v>53.1</v>
      </c>
      <c r="HP21" s="456" t="n">
        <f aca="false">SUM(HN21,HP18)</f>
        <v>66.095</v>
      </c>
      <c r="HQ21" s="437" t="n">
        <f aca="false">SUMIF(BV6:HP6,"итого гр.",BV21:HP21)</f>
        <v>54.2</v>
      </c>
      <c r="HR21" s="433" t="n">
        <f aca="false">SUMIF(BV6:HP6,"итого фк.",BV21:HP21)</f>
        <v>11</v>
      </c>
      <c r="HS21" s="273" t="n">
        <f aca="false">SUM(HQ21,HS18)</f>
        <v>177.9</v>
      </c>
      <c r="HT21" s="273" t="n">
        <f aca="false">SUM(HR21,HT18)</f>
        <v>113.868</v>
      </c>
      <c r="HU21" s="438" t="n">
        <f aca="false">HS21</f>
        <v>177.9</v>
      </c>
      <c r="HV21" s="439" t="n">
        <f aca="false">HT21</f>
        <v>113.868</v>
      </c>
      <c r="HX21" s="278"/>
      <c r="HY21" s="457" t="n">
        <f aca="false">Посуточная!LJ21-Посуточная_НГДП!ET21</f>
        <v>0</v>
      </c>
      <c r="HZ21" s="581" t="n">
        <f aca="false">Посуточная!LK21-Посуточная_НГДП!EU21</f>
        <v>99</v>
      </c>
      <c r="IA21" s="273" t="n">
        <f aca="false">HY21</f>
        <v>0</v>
      </c>
      <c r="IB21" s="273" t="n">
        <f aca="false">HZ21</f>
        <v>99</v>
      </c>
      <c r="IC21" s="438" t="n">
        <f aca="false">SUM(BN21,HQ21,HY21)</f>
        <v>145.2</v>
      </c>
      <c r="ID21" s="439" t="n">
        <f aca="false">SUM(BO21,HR21,HZ21)</f>
        <v>110</v>
      </c>
      <c r="IE21" s="273" t="n">
        <f aca="false">SUM(BP21,HS21,IA21)</f>
        <v>268.9</v>
      </c>
      <c r="IF21" s="273" t="n">
        <f aca="false">SUM(BQ21,HT21,IB21)</f>
        <v>254.868</v>
      </c>
      <c r="IG21" s="420" t="n">
        <f aca="false">Посуточная!OB21-Посуточная_НГДП!FP21</f>
        <v>33.8</v>
      </c>
      <c r="IH21" s="421"/>
      <c r="II21" s="421"/>
      <c r="IJ21" s="421"/>
      <c r="IK21" s="421"/>
      <c r="IL21" s="421"/>
      <c r="IM21" s="421"/>
      <c r="IN21" s="421"/>
      <c r="IO21" s="421"/>
      <c r="IP21" s="421"/>
      <c r="IQ21" s="421"/>
      <c r="IR21" s="421"/>
      <c r="IS21" s="421"/>
      <c r="IT21" s="421"/>
      <c r="IU21" s="421"/>
      <c r="IV21" s="441" t="n">
        <f aca="false">Посуточная!OC21-Посуточная_НГДП!FQ21</f>
        <v>14.795</v>
      </c>
      <c r="IW21" s="441"/>
      <c r="IX21" s="441"/>
      <c r="IY21" s="441"/>
      <c r="IZ21" s="441"/>
      <c r="JA21" s="441"/>
      <c r="JB21" s="441"/>
      <c r="JC21" s="441"/>
      <c r="JD21" s="441"/>
      <c r="JE21" s="441"/>
      <c r="JF21" s="441"/>
      <c r="JG21" s="441"/>
      <c r="JH21" s="441"/>
      <c r="JI21" s="441"/>
      <c r="JJ21" s="441"/>
      <c r="JK21" s="441"/>
      <c r="JL21" s="441"/>
      <c r="JM21" s="441"/>
      <c r="JN21" s="441"/>
      <c r="JO21" s="441"/>
      <c r="JP21" s="441"/>
      <c r="JQ21" s="441"/>
      <c r="JR21" s="441"/>
      <c r="JS21" s="441"/>
      <c r="JT21" s="441"/>
      <c r="JU21" s="441"/>
      <c r="JV21" s="441"/>
      <c r="JW21" s="441"/>
      <c r="JX21" s="441"/>
      <c r="JY21" s="441"/>
      <c r="JZ21" s="441"/>
      <c r="KA21" s="441"/>
      <c r="KB21" s="441"/>
      <c r="KC21" s="441"/>
      <c r="KD21" s="441"/>
      <c r="KE21" s="441"/>
      <c r="KF21" s="441"/>
      <c r="KG21" s="441"/>
      <c r="KH21" s="441"/>
      <c r="KI21" s="441"/>
      <c r="KJ21" s="475" t="n">
        <f aca="false">SUBTOTAL(9, IG21:IU21)</f>
        <v>33.8</v>
      </c>
      <c r="KK21" s="549" t="n">
        <f aca="false">SUBTOTAL(9, IV21:KI21)</f>
        <v>14.795</v>
      </c>
      <c r="KL21" s="273" t="n">
        <f aca="false">SUM(KJ21,KL18)</f>
        <v>216.6462222222</v>
      </c>
      <c r="KM21" s="273" t="n">
        <f aca="false">SUM(KK21,KM18)</f>
        <v>244.313</v>
      </c>
      <c r="KN21" s="885" t="n">
        <f aca="false">Посуточная!OF21</f>
        <v>0</v>
      </c>
      <c r="KO21" s="886" t="n">
        <f aca="false">Посуточная!OG21</f>
        <v>0</v>
      </c>
      <c r="KP21" s="886" t="n">
        <f aca="false">Посуточная!OH21</f>
        <v>0</v>
      </c>
      <c r="KQ21" s="886" t="n">
        <f aca="false">Посуточная!OI21</f>
        <v>0</v>
      </c>
      <c r="KR21" s="886" t="n">
        <f aca="false">Посуточная!OJ21</f>
        <v>0</v>
      </c>
      <c r="KS21" s="886" t="n">
        <f aca="false">Посуточная!OK21</f>
        <v>0</v>
      </c>
      <c r="KT21" s="886" t="n">
        <f aca="false">Посуточная!OL21</f>
        <v>0</v>
      </c>
      <c r="KU21" s="886" t="n">
        <f aca="false">Посуточная!OM21</f>
        <v>0</v>
      </c>
      <c r="KV21" s="886" t="n">
        <f aca="false">Посуточная!ON21</f>
        <v>0</v>
      </c>
      <c r="KW21" s="887" t="n">
        <f aca="false">Посуточная!OO21</f>
        <v>0</v>
      </c>
      <c r="KX21" s="470" t="n">
        <f aca="false">Посуточная!OV21</f>
        <v>0</v>
      </c>
      <c r="KY21" s="470" t="n">
        <f aca="false">Посуточная!OW21</f>
        <v>0</v>
      </c>
      <c r="KZ21" s="470" t="n">
        <f aca="false">Посуточная!OX21</f>
        <v>0</v>
      </c>
      <c r="LA21" s="470" t="n">
        <f aca="false">Посуточная!OY21</f>
        <v>0</v>
      </c>
      <c r="LB21" s="470" t="n">
        <f aca="false">Посуточная!OZ21</f>
        <v>0</v>
      </c>
      <c r="LC21" s="470" t="n">
        <f aca="false">Посуточная!PA21</f>
        <v>0</v>
      </c>
      <c r="LD21" s="470" t="n">
        <f aca="false">Посуточная!PB21</f>
        <v>0</v>
      </c>
      <c r="LE21" s="470" t="n">
        <f aca="false">Посуточная!PC21</f>
        <v>0</v>
      </c>
      <c r="LF21" s="470" t="n">
        <f aca="false">Посуточная!PD21</f>
        <v>0</v>
      </c>
      <c r="LG21" s="470" t="n">
        <f aca="false">Посуточная!PE21</f>
        <v>0</v>
      </c>
      <c r="LH21" s="470" t="n">
        <f aca="false">Посуточная!PF21</f>
        <v>0</v>
      </c>
      <c r="LI21" s="470" t="n">
        <f aca="false">Посуточная!PG21</f>
        <v>0</v>
      </c>
      <c r="LJ21" s="470" t="n">
        <f aca="false">Посуточная!PH21</f>
        <v>0</v>
      </c>
      <c r="LK21" s="470" t="n">
        <f aca="false">Посуточная!PI21</f>
        <v>0</v>
      </c>
      <c r="LL21" s="470" t="n">
        <f aca="false">Посуточная!PJ21</f>
        <v>0</v>
      </c>
      <c r="LM21" s="470" t="n">
        <f aca="false">Посуточная!PK21</f>
        <v>0</v>
      </c>
      <c r="LN21" s="470" t="n">
        <f aca="false">Посуточная!PL21</f>
        <v>0</v>
      </c>
      <c r="LO21" s="470" t="n">
        <f aca="false">Посуточная!PM21</f>
        <v>0</v>
      </c>
      <c r="LP21" s="470" t="n">
        <f aca="false">Посуточная!PN21</f>
        <v>0</v>
      </c>
      <c r="LQ21" s="470" t="n">
        <f aca="false">Посуточная!PO21</f>
        <v>0</v>
      </c>
      <c r="LR21" s="475" t="n">
        <f aca="false">SUBTOTAL(9, KN21:KW21)</f>
        <v>0</v>
      </c>
      <c r="LS21" s="433" t="n">
        <f aca="false">SUBTOTAL(9, KX21:LQ21)</f>
        <v>0</v>
      </c>
      <c r="LT21" s="273" t="n">
        <f aca="false">SUM(LR21,LT18)</f>
        <v>0</v>
      </c>
      <c r="LU21" s="273" t="n">
        <f aca="false">SUM(LS21,LU18)</f>
        <v>0</v>
      </c>
      <c r="LV21" s="888" t="n">
        <f aca="false">Посуточная!QA21</f>
        <v>0</v>
      </c>
      <c r="LW21" s="889" t="n">
        <f aca="false">Посуточная!QB21</f>
        <v>0</v>
      </c>
      <c r="LX21" s="889" t="n">
        <f aca="false">Посуточная!QC21</f>
        <v>0</v>
      </c>
      <c r="LY21" s="889" t="n">
        <f aca="false">Посуточная!QD21</f>
        <v>0</v>
      </c>
      <c r="LZ21" s="889" t="n">
        <f aca="false">Посуточная!QE21</f>
        <v>0</v>
      </c>
      <c r="MA21" s="889" t="n">
        <f aca="false">Посуточная!QF21</f>
        <v>0</v>
      </c>
      <c r="MB21" s="889" t="n">
        <f aca="false">Посуточная!QG21</f>
        <v>0</v>
      </c>
      <c r="MC21" s="890" t="n">
        <f aca="false">Посуточная!QO21</f>
        <v>0</v>
      </c>
      <c r="MD21" s="890" t="n">
        <f aca="false">Посуточная!QP21</f>
        <v>0</v>
      </c>
      <c r="ME21" s="890" t="n">
        <f aca="false">Посуточная!QQ21</f>
        <v>0</v>
      </c>
      <c r="MF21" s="890" t="n">
        <f aca="false">Посуточная!QR21</f>
        <v>0</v>
      </c>
      <c r="MG21" s="890" t="n">
        <f aca="false">Посуточная!QS21</f>
        <v>0</v>
      </c>
      <c r="MH21" s="890" t="n">
        <f aca="false">Посуточная!QT21</f>
        <v>0</v>
      </c>
      <c r="MI21" s="890" t="n">
        <f aca="false">Посуточная!QU21</f>
        <v>0</v>
      </c>
      <c r="MJ21" s="475" t="n">
        <f aca="false">SUBTOTAL(9, LV21:MB21)</f>
        <v>0</v>
      </c>
      <c r="MK21" s="433" t="n">
        <f aca="false">SUBTOTAL(9, MC21:MI21)</f>
        <v>0</v>
      </c>
      <c r="ML21" s="273" t="n">
        <f aca="false">SUM(MJ21,ML18)</f>
        <v>0</v>
      </c>
      <c r="MM21" s="273" t="n">
        <f aca="false">SUM(MK21,MM18)</f>
        <v>0</v>
      </c>
      <c r="MN21" s="885" t="n">
        <f aca="false">Посуточная!RG21</f>
        <v>0</v>
      </c>
      <c r="MO21" s="886" t="n">
        <f aca="false">Посуточная!RH21</f>
        <v>0</v>
      </c>
      <c r="MP21" s="886" t="n">
        <f aca="false">Посуточная!RI21</f>
        <v>0</v>
      </c>
      <c r="MQ21" s="886" t="n">
        <f aca="false">Посуточная!RJ21</f>
        <v>0</v>
      </c>
      <c r="MR21" s="886" t="n">
        <f aca="false">Посуточная!RK21</f>
        <v>0</v>
      </c>
      <c r="MS21" s="886" t="n">
        <f aca="false">Посуточная!RL21</f>
        <v>0</v>
      </c>
      <c r="MT21" s="886" t="n">
        <f aca="false">Посуточная!RM21</f>
        <v>0</v>
      </c>
      <c r="MU21" s="470" t="n">
        <f aca="false">Посуточная!RU21</f>
        <v>0</v>
      </c>
      <c r="MV21" s="470" t="n">
        <f aca="false">Посуточная!RV21</f>
        <v>0</v>
      </c>
      <c r="MW21" s="470" t="n">
        <f aca="false">Посуточная!RW21</f>
        <v>0</v>
      </c>
      <c r="MX21" s="470" t="n">
        <f aca="false">Посуточная!RX21</f>
        <v>0</v>
      </c>
      <c r="MY21" s="470" t="n">
        <f aca="false">Посуточная!RY21</f>
        <v>0</v>
      </c>
      <c r="MZ21" s="470" t="n">
        <f aca="false">Посуточная!RZ21</f>
        <v>0</v>
      </c>
      <c r="NA21" s="470" t="n">
        <f aca="false">Посуточная!SA21</f>
        <v>0</v>
      </c>
      <c r="NB21" s="475" t="n">
        <f aca="false">SUBTOTAL(9, MN21:MT21)</f>
        <v>0</v>
      </c>
      <c r="NC21" s="433" t="n">
        <f aca="false">SUBTOTAL(9, MU21:NA21)</f>
        <v>0</v>
      </c>
      <c r="ND21" s="273" t="n">
        <f aca="false">SUM(NB21,ND18)</f>
        <v>2.6</v>
      </c>
      <c r="NE21" s="273" t="n">
        <f aca="false">SUM(NC21,NE18)</f>
        <v>0</v>
      </c>
      <c r="NF21" s="437" t="n">
        <f aca="false">SUMIF(IG6:NE6,"итого гр.",IG21:NE21)</f>
        <v>33.8</v>
      </c>
      <c r="NG21" s="433" t="n">
        <f aca="false">SUMIF(IG6:NE6,"итого фк.",IG21:NE21)</f>
        <v>14.795</v>
      </c>
      <c r="NH21" s="273" t="n">
        <f aca="false">SUM(NF21,NH18)</f>
        <v>219.2462222222</v>
      </c>
      <c r="NI21" s="273" t="n">
        <f aca="false">SUM(NG21,NI18)</f>
        <v>244.313</v>
      </c>
      <c r="NJ21" s="438" t="n">
        <f aca="false">NH21</f>
        <v>219.2462222222</v>
      </c>
      <c r="NK21" s="439" t="n">
        <f aca="false">NI21</f>
        <v>244.313</v>
      </c>
      <c r="NM21" s="278"/>
      <c r="NN21" s="885" t="n">
        <f aca="false">Посуточная!SU21</f>
        <v>0</v>
      </c>
      <c r="NO21" s="886" t="n">
        <f aca="false">Посуточная!SV21</f>
        <v>0</v>
      </c>
      <c r="NP21" s="886" t="n">
        <f aca="false">Посуточная!SW21</f>
        <v>0</v>
      </c>
      <c r="NQ21" s="886" t="n">
        <f aca="false">Посуточная!SX21</f>
        <v>0</v>
      </c>
      <c r="NR21" s="470" t="n">
        <f aca="false">Посуточная!TC21</f>
        <v>0</v>
      </c>
      <c r="NS21" s="470" t="n">
        <f aca="false">Посуточная!TD21</f>
        <v>0</v>
      </c>
      <c r="NT21" s="470" t="n">
        <f aca="false">Посуточная!TE21</f>
        <v>0</v>
      </c>
      <c r="NU21" s="470" t="n">
        <f aca="false">Посуточная!TF21</f>
        <v>0</v>
      </c>
      <c r="NV21" s="475" t="n">
        <f aca="false">SUBTOTAL(9, NN21:NQ21)</f>
        <v>0</v>
      </c>
      <c r="NW21" s="433" t="n">
        <f aca="false">SUBTOTAL(9, NR21:NU21)</f>
        <v>0</v>
      </c>
      <c r="NX21" s="456" t="n">
        <f aca="false">NX18+NV21</f>
        <v>0</v>
      </c>
      <c r="NY21" s="456" t="n">
        <f aca="false">NY18+NW21</f>
        <v>0</v>
      </c>
      <c r="NZ21" s="437" t="n">
        <f aca="false">Посуточная!TO21-Посуточная_НГДП!IP21</f>
        <v>0</v>
      </c>
      <c r="OA21" s="475" t="n">
        <f aca="false">Посуточная!TP21-Посуточная_НГДП!IQ21</f>
        <v>0</v>
      </c>
      <c r="OB21" s="291" t="n">
        <f aca="false">Посуточная!TQ21-Посуточная_НГДП!IR21</f>
        <v>0</v>
      </c>
      <c r="OC21" s="291" t="n">
        <f aca="false">Посуточная!TR21-Посуточная_НГДП!IS21</f>
        <v>0</v>
      </c>
      <c r="OD21" s="475" t="n">
        <f aca="false">Посуточная!TS21-Посуточная_НГДП!IT21</f>
        <v>6.5201916183581</v>
      </c>
      <c r="OE21" s="475" t="n">
        <f aca="false">Посуточная!TT21-Посуточная_НГДП!IU21</f>
        <v>0</v>
      </c>
      <c r="OF21" s="291" t="n">
        <f aca="false">Посуточная!TU21-Посуточная_НГДП!IV21</f>
        <v>0</v>
      </c>
      <c r="OG21" s="291" t="n">
        <f aca="false">Посуточная!TV21-Посуточная_НГДП!IW21</f>
        <v>0</v>
      </c>
      <c r="OH21" s="475" t="n">
        <f aca="false">Посуточная!TW21-Посуточная_НГДП!IX21</f>
        <v>0</v>
      </c>
      <c r="OI21" s="475" t="n">
        <f aca="false">Посуточная!TX21-Посуточная_НГДП!IY21</f>
        <v>0</v>
      </c>
      <c r="OJ21" s="291" t="n">
        <f aca="false">Посуточная!TY21-Посуточная_НГДП!IZ21</f>
        <v>0</v>
      </c>
      <c r="OK21" s="291" t="n">
        <f aca="false">Посуточная!TZ21-Посуточная_НГДП!JA21</f>
        <v>0</v>
      </c>
      <c r="OL21" s="475" t="n">
        <f aca="false">Посуточная!UA21-Посуточная_НГДП!JB21</f>
        <v>1.1472152200783</v>
      </c>
      <c r="OM21" s="475" t="n">
        <f aca="false">Посуточная!UB21-Посуточная_НГДП!JC21</f>
        <v>0</v>
      </c>
      <c r="ON21" s="291" t="n">
        <f aca="false">OL21</f>
        <v>1.1472152200783</v>
      </c>
      <c r="OO21" s="291" t="n">
        <f aca="false">OM21</f>
        <v>0</v>
      </c>
      <c r="OP21" s="476" t="n">
        <f aca="false">SUMIF(NZ6:OO6,"итого гр.",NZ21:OO21)</f>
        <v>7.6674068384364</v>
      </c>
      <c r="OQ21" s="439" t="n">
        <f aca="false">SUMIF($NZ$6:$OO$6,"итого фк.",NZ21:OO21)</f>
        <v>0</v>
      </c>
      <c r="OR21" s="373" t="n">
        <f aca="false">OP21</f>
        <v>7.6674068384364</v>
      </c>
      <c r="OS21" s="273" t="n">
        <f aca="false">OQ21</f>
        <v>0</v>
      </c>
      <c r="OT21" s="438" t="n">
        <f aca="false">Посуточная!UI21-Посуточная_НГДП!JJ21</f>
        <v>0</v>
      </c>
      <c r="OU21" s="582" t="n">
        <f aca="false">Посуточная!UJ21-Посуточная_НГДП!JK21</f>
        <v>9</v>
      </c>
      <c r="OX21" s="438" t="n">
        <f aca="false">$OX$9+OX18</f>
        <v>194.7</v>
      </c>
      <c r="OY21" s="439" t="n">
        <f aca="false">$OY$9+OY18</f>
        <v>194.7</v>
      </c>
      <c r="OZ21" s="273" t="n">
        <f aca="false">OX21</f>
        <v>194.7</v>
      </c>
      <c r="PA21" s="273" t="n">
        <f aca="false">OY21</f>
        <v>194.7</v>
      </c>
      <c r="PB21" s="437"/>
      <c r="PC21" s="433"/>
      <c r="PD21" s="273" t="n">
        <f aca="false">SUM(PB21,PD18)</f>
        <v>0</v>
      </c>
      <c r="PE21" s="273" t="n">
        <f aca="false">SUM(PC21,PE18)</f>
        <v>0</v>
      </c>
      <c r="PF21" s="438" t="n">
        <f aca="false">SUM(NJ21,OP21,OT21,OX21,PB21,NX21)</f>
        <v>421.613629060636</v>
      </c>
      <c r="PG21" s="439" t="n">
        <f aca="false">SUM(NK21,OQ21,OU21,OY21,PC21,NY21)</f>
        <v>448.013</v>
      </c>
      <c r="PH21" s="273" t="n">
        <f aca="false">SUM(NL21,OR21,OV21,OZ21,PD21)</f>
        <v>202.367406838436</v>
      </c>
      <c r="PI21" s="273" t="n">
        <f aca="false">SUM(NM21,OS21,OW21,PA21,PE21)</f>
        <v>194.7</v>
      </c>
      <c r="PJ21" s="476"/>
      <c r="PK21" s="476"/>
      <c r="PL21" s="273" t="n">
        <f aca="false">PJ21</f>
        <v>0</v>
      </c>
      <c r="PM21" s="273" t="n">
        <f aca="false">PK21</f>
        <v>0</v>
      </c>
      <c r="PN21" s="476"/>
      <c r="PO21" s="476"/>
      <c r="PP21" s="273" t="n">
        <f aca="false">PN21</f>
        <v>0</v>
      </c>
      <c r="PR21" s="479" t="n">
        <f aca="false">Посуточная!VG21-Посуточная_НГДП!KH21</f>
        <v>23798.2313709394</v>
      </c>
      <c r="PS21" s="480" t="n">
        <f aca="false">IF(A19&lt;=QH$4,VLOOKUP(A19,$QH$6:$QM$37,2,FALSE()),SUM($QI$4,IF21,-PG21)-SUM($QM$4,-$QK$4))-QA21</f>
        <v>23607.452</v>
      </c>
      <c r="PT21" s="479"/>
      <c r="PU21" s="480"/>
      <c r="PV21" s="479"/>
      <c r="PW21" s="480"/>
      <c r="PX21" s="481"/>
      <c r="PY21" s="479" t="n">
        <f aca="false">Посуточная!VN21-Посуточная_НГДП!KO21</f>
        <v>717.323371409139</v>
      </c>
      <c r="PZ21" s="676" t="n">
        <f aca="false">IF(A19&lt;=QH$4,VLOOKUP(A19,$QD$6:$QE$37,2,FALSE()),SUM($PZ$2,-HP21,KM21,-QA21))</f>
        <v>694.738</v>
      </c>
      <c r="QA21" s="378"/>
      <c r="QB21" s="278" t="n">
        <f aca="false">PS21-PR21</f>
        <v>-190.779370939366</v>
      </c>
      <c r="QD21" s="379" t="n">
        <v>15</v>
      </c>
      <c r="QE21" s="127" t="n">
        <f aca="false">Посуточная!VT21-Посуточная_НГДП!KU21</f>
        <v>832.349</v>
      </c>
      <c r="QF21" s="550"/>
      <c r="QH21" s="273" t="n">
        <v>15</v>
      </c>
      <c r="QI21" s="127" t="n">
        <f aca="false">Посуточная!VX21-Посуточная_НГДП!KY21</f>
        <v>23097.604</v>
      </c>
      <c r="QK21" s="380" t="n">
        <f aca="false">PG51</f>
        <v>1448.679</v>
      </c>
      <c r="QL21" s="380"/>
      <c r="QM21" s="380" t="n">
        <f aca="false">IF51</f>
        <v>842.512</v>
      </c>
      <c r="QQ21" s="127" t="n">
        <f aca="false">IF(V21="",0,V21+QQ18)</f>
        <v>50</v>
      </c>
      <c r="QR21" s="127" t="n">
        <f aca="false">IF(W21="",0,W21+QR18)</f>
        <v>0</v>
      </c>
      <c r="QS21" s="127" t="n">
        <f aca="false">IF(AN21="",0,AN21+QS18)</f>
        <v>41</v>
      </c>
      <c r="QT21" s="127" t="n">
        <f aca="false">IF(AO21="",0,AO21+QT18)</f>
        <v>147</v>
      </c>
      <c r="QU21" s="127" t="n">
        <f aca="false">IF(AZ21="",0,AZ21+QU18)</f>
        <v>0</v>
      </c>
      <c r="QV21" s="127" t="n">
        <f aca="false">IF(BA21="",0,BA21+QV18)</f>
        <v>0</v>
      </c>
      <c r="QW21" s="127" t="n">
        <f aca="false">IF(BL21="",0,BL21+QW18)</f>
        <v>0</v>
      </c>
      <c r="QX21" s="127" t="n">
        <f aca="false">IF(BM21="",0,BM21+QX18)</f>
        <v>0</v>
      </c>
      <c r="QY21" s="127" t="n">
        <f aca="false">IF(CF21="",0,CF21+QY18)</f>
        <v>5.8</v>
      </c>
      <c r="QZ21" s="127" t="n">
        <f aca="false">IF(CG21="",0,CG21+QZ18)</f>
        <v>0</v>
      </c>
      <c r="RA21" s="127" t="n">
        <f aca="false">IF(CX21="",0,CX21+RA18)</f>
        <v>230</v>
      </c>
      <c r="RB21" s="127" t="n">
        <f aca="false">IF(CY21="",0,CY21+RB18)</f>
        <v>60</v>
      </c>
      <c r="RC21" s="127" t="n">
        <f aca="false">IF(FO21="",0,FO21+RC18)</f>
        <v>0</v>
      </c>
      <c r="RD21" s="127" t="n">
        <f aca="false">IF(FP21="",0,FP21+RD18)</f>
        <v>0</v>
      </c>
      <c r="RE21" s="127" t="n">
        <f aca="false">IF(FC21="",0,FC21+RE18)</f>
        <v>13</v>
      </c>
      <c r="RF21" s="127" t="n">
        <f aca="false">IF(FD21="",0,FD21+RF18)</f>
        <v>36.092</v>
      </c>
      <c r="RG21" s="127" t="n">
        <f aca="false">IF(ND21="",0,ND21+RG18)</f>
        <v>7.8</v>
      </c>
      <c r="RH21" s="127" t="n">
        <f aca="false">IF(NE21="",0,NE21+RH18)</f>
        <v>0</v>
      </c>
      <c r="RI21" s="127" t="n">
        <f aca="false">IF(OX21="",0,OX21)</f>
        <v>194.7</v>
      </c>
      <c r="RJ21" s="127" t="n">
        <f aca="false">IF(OY21="",0,OY21)</f>
        <v>194.7</v>
      </c>
      <c r="RK21" s="127" t="n">
        <f aca="false">IF(IA21="",0,IA21+RK18)</f>
        <v>0</v>
      </c>
      <c r="RL21" s="127" t="n">
        <f aca="false">IF(IB21="",0,IB21+RL18)</f>
        <v>770</v>
      </c>
      <c r="RM21" s="127" t="n">
        <f aca="false">IF(OT21="",0,OT21+RM18)</f>
        <v>0</v>
      </c>
      <c r="RN21" s="127" t="n">
        <f aca="false">IF(OU21="",0,OU21+RN18)</f>
        <v>64</v>
      </c>
      <c r="RO21" s="127" t="n">
        <f aca="false">IF(PY21="",0,PY21+RO18)</f>
        <v>3253.82441260129</v>
      </c>
      <c r="RP21" s="127" t="n">
        <f aca="false">IF(PZ21="",0,PZ21+RP18)</f>
        <v>3136.478</v>
      </c>
      <c r="RQ21" s="127" t="n">
        <f aca="false">IFERROR(RO21/$A19,0)</f>
        <v>650.764882520259</v>
      </c>
      <c r="RR21" s="127" t="n">
        <f aca="false">IFERROR(RP21/$A19,0)</f>
        <v>627.2956</v>
      </c>
      <c r="RS21" s="127" t="n">
        <f aca="false">IF(PD21="",0,PD21+RS18)</f>
        <v>0</v>
      </c>
      <c r="RT21" s="127" t="n">
        <f aca="false">IF(PE21="",0,PE21+RT18)</f>
        <v>0</v>
      </c>
      <c r="RU21" s="127" t="n">
        <f aca="false">IF(QQ21&gt;0,0,T21+RU18)</f>
        <v>0</v>
      </c>
      <c r="RV21" s="127" t="n">
        <f aca="false">IF(QR21&gt;0,0,U21+RV18)</f>
        <v>0</v>
      </c>
      <c r="RW21" s="127" t="n">
        <f aca="false">IF(QS21&gt;0,0,AL21+RW18)</f>
        <v>0</v>
      </c>
      <c r="RX21" s="127" t="n">
        <f aca="false">IF(QT21&gt;0,0,AM21+RX18)</f>
        <v>0</v>
      </c>
      <c r="RY21" s="127" t="n">
        <f aca="false">IF(QU21&gt;0,0,AX21+RY18)</f>
        <v>0</v>
      </c>
      <c r="RZ21" s="127" t="n">
        <f aca="false">IF(QV21&gt;0,0,AY21+RZ18)</f>
        <v>0</v>
      </c>
      <c r="SA21" s="127" t="n">
        <f aca="false">IF(QW21&gt;0,0,BJ21+SA18)</f>
        <v>0</v>
      </c>
      <c r="SB21" s="127" t="n">
        <f aca="false">IF(QX21&gt;0,0,BK21+SB18)</f>
        <v>0</v>
      </c>
      <c r="SC21" s="127" t="n">
        <f aca="false">IF(QY21&gt;0,0,CD21+SC18)</f>
        <v>0</v>
      </c>
      <c r="SD21" s="127" t="n">
        <f aca="false">IF(QZ21&gt;0,0,CE21+SD18)</f>
        <v>0</v>
      </c>
      <c r="SE21" s="127" t="n">
        <f aca="false">IF(RA21&gt;0,0,CV21+SE18)</f>
        <v>0</v>
      </c>
      <c r="SF21" s="127" t="n">
        <f aca="false">IF(RB21&gt;0,0,CW21+SF18)</f>
        <v>0</v>
      </c>
      <c r="SG21" s="127" t="n">
        <f aca="false">IF(RC21&gt;0,0,FM21+SG18)</f>
        <v>0</v>
      </c>
      <c r="SH21" s="127" t="n">
        <f aca="false">IF(RD21&gt;0,0,FN21+SH18)</f>
        <v>0</v>
      </c>
      <c r="SI21" s="127" t="n">
        <f aca="false">IF(RE21&gt;0,0,FA21+SI18)</f>
        <v>0</v>
      </c>
      <c r="SJ21" s="127" t="n">
        <f aca="false">IFERROR(IF(RF21&gt;0,0,FB21+SJ18),0)</f>
        <v>0</v>
      </c>
      <c r="SK21" s="127" t="n">
        <f aca="false">IF(RG21&gt;0,0,NB21+SK18)</f>
        <v>0</v>
      </c>
      <c r="SL21" s="127" t="n">
        <f aca="false">IFERROR(IF(RH21&gt;0,0,NC21+SL18),0)</f>
        <v>0</v>
      </c>
      <c r="SM21" s="127"/>
      <c r="SN21" s="127"/>
      <c r="SO21" s="127"/>
    </row>
    <row r="22" customFormat="false" ht="15" hidden="false" customHeight="false" outlineLevel="0" collapsed="false">
      <c r="A22" s="741" t="n">
        <v>6</v>
      </c>
      <c r="B22" s="891" t="n">
        <f aca="false">Посуточная!B22</f>
        <v>0</v>
      </c>
      <c r="C22" s="892" t="n">
        <f aca="false">Посуточная!C22</f>
        <v>0</v>
      </c>
      <c r="D22" s="892" t="n">
        <f aca="false">Посуточная!D22</f>
        <v>0</v>
      </c>
      <c r="E22" s="892" t="n">
        <f aca="false">Посуточная!E22</f>
        <v>0</v>
      </c>
      <c r="F22" s="892" t="n">
        <f aca="false">Посуточная!F22</f>
        <v>0</v>
      </c>
      <c r="G22" s="892" t="n">
        <f aca="false">Посуточная!G22</f>
        <v>0</v>
      </c>
      <c r="H22" s="892" t="n">
        <f aca="false">Посуточная!H22</f>
        <v>0</v>
      </c>
      <c r="I22" s="892" t="n">
        <f aca="false">Посуточная!I22</f>
        <v>0</v>
      </c>
      <c r="J22" s="491" t="str">
        <f aca="false">Посуточная!Q22</f>
        <v>Карам</v>
      </c>
      <c r="K22" s="491" t="n">
        <f aca="false">Посуточная!R22</f>
        <v>0</v>
      </c>
      <c r="L22" s="491" t="n">
        <f aca="false">Посуточная!S22</f>
        <v>0</v>
      </c>
      <c r="M22" s="491" t="n">
        <f aca="false">Посуточная!T22</f>
        <v>0</v>
      </c>
      <c r="N22" s="491" t="n">
        <f aca="false">Посуточная!U22</f>
        <v>0</v>
      </c>
      <c r="O22" s="491" t="n">
        <f aca="false">Посуточная!V22</f>
        <v>0</v>
      </c>
      <c r="P22" s="491" t="n">
        <f aca="false">Посуточная!W22</f>
        <v>0</v>
      </c>
      <c r="Q22" s="491" t="n">
        <f aca="false">Посуточная!X22</f>
        <v>0</v>
      </c>
      <c r="R22" s="491" t="n">
        <f aca="false">Посуточная!Y22</f>
        <v>0</v>
      </c>
      <c r="S22" s="491" t="n">
        <f aca="false">Посуточная!Z22</f>
        <v>0</v>
      </c>
      <c r="T22" s="539"/>
      <c r="U22" s="497"/>
      <c r="X22" s="863" t="n">
        <f aca="false">Посуточная!AL22</f>
        <v>0</v>
      </c>
      <c r="Y22" s="864" t="n">
        <f aca="false">Посуточная!AM22</f>
        <v>0</v>
      </c>
      <c r="Z22" s="864" t="n">
        <f aca="false">Посуточная!AN22</f>
        <v>0</v>
      </c>
      <c r="AA22" s="864" t="n">
        <f aca="false">Посуточная!AO22</f>
        <v>0</v>
      </c>
      <c r="AB22" s="864" t="n">
        <f aca="false">Посуточная!AP22</f>
        <v>0</v>
      </c>
      <c r="AC22" s="864" t="n">
        <f aca="false">Посуточная!AQ22</f>
        <v>0</v>
      </c>
      <c r="AD22" s="864" t="n">
        <f aca="false">Посуточная!AR22</f>
        <v>0</v>
      </c>
      <c r="AE22" s="322" t="n">
        <f aca="false">Посуточная!AZ22</f>
        <v>0</v>
      </c>
      <c r="AF22" s="322" t="n">
        <f aca="false">Посуточная!BA22</f>
        <v>0</v>
      </c>
      <c r="AG22" s="322" t="n">
        <f aca="false">Посуточная!BB22</f>
        <v>0</v>
      </c>
      <c r="AH22" s="322" t="n">
        <f aca="false">Посуточная!BC22</f>
        <v>0</v>
      </c>
      <c r="AI22" s="322" t="n">
        <f aca="false">Посуточная!BD22</f>
        <v>0</v>
      </c>
      <c r="AJ22" s="322" t="n">
        <f aca="false">Посуточная!BE22</f>
        <v>0</v>
      </c>
      <c r="AK22" s="322" t="n">
        <f aca="false">Посуточная!BF22</f>
        <v>0</v>
      </c>
      <c r="AL22" s="539"/>
      <c r="AM22" s="497"/>
      <c r="AP22" s="863" t="n">
        <f aca="false">Посуточная!BR22</f>
        <v>0</v>
      </c>
      <c r="AQ22" s="864" t="n">
        <f aca="false">Посуточная!BS22</f>
        <v>0</v>
      </c>
      <c r="AR22" s="864" t="n">
        <f aca="false">Посуточная!BT22</f>
        <v>0</v>
      </c>
      <c r="AS22" s="864" t="n">
        <f aca="false">Посуточная!BU22</f>
        <v>0</v>
      </c>
      <c r="AT22" s="322" t="n">
        <f aca="false">Посуточная!BZ22</f>
        <v>0</v>
      </c>
      <c r="AU22" s="322" t="n">
        <f aca="false">Посуточная!CA22</f>
        <v>0</v>
      </c>
      <c r="AV22" s="322" t="n">
        <f aca="false">Посуточная!CB22</f>
        <v>0</v>
      </c>
      <c r="AW22" s="322" t="n">
        <f aca="false">Посуточная!CC22</f>
        <v>0</v>
      </c>
      <c r="AX22" s="539"/>
      <c r="AY22" s="497"/>
      <c r="BB22" s="863" t="n">
        <f aca="false">Посуточная!CL22</f>
        <v>0</v>
      </c>
      <c r="BC22" s="864" t="n">
        <f aca="false">Посуточная!CM22</f>
        <v>0</v>
      </c>
      <c r="BD22" s="864" t="n">
        <f aca="false">Посуточная!CN22</f>
        <v>0</v>
      </c>
      <c r="BE22" s="864" t="n">
        <f aca="false">Посуточная!CO22</f>
        <v>0</v>
      </c>
      <c r="BF22" s="322" t="n">
        <f aca="false">Посуточная!CT22</f>
        <v>0</v>
      </c>
      <c r="BG22" s="322" t="n">
        <f aca="false">Посуточная!CU22</f>
        <v>0</v>
      </c>
      <c r="BH22" s="322" t="n">
        <f aca="false">Посуточная!CV22</f>
        <v>0</v>
      </c>
      <c r="BI22" s="322" t="n">
        <f aca="false">Посуточная!CW22</f>
        <v>0</v>
      </c>
      <c r="BJ22" s="539"/>
      <c r="BK22" s="497"/>
      <c r="BN22" s="502"/>
      <c r="BO22" s="497"/>
      <c r="BR22" s="503"/>
      <c r="BS22" s="504"/>
      <c r="BV22" s="381" t="n">
        <f aca="false">Посуточная!DN22</f>
        <v>0</v>
      </c>
      <c r="BW22" s="382" t="n">
        <f aca="false">Посуточная!DO22</f>
        <v>0</v>
      </c>
      <c r="BX22" s="382" t="n">
        <f aca="false">Посуточная!DP22</f>
        <v>0</v>
      </c>
      <c r="BY22" s="382" t="n">
        <f aca="false">Посуточная!DQ22</f>
        <v>0</v>
      </c>
      <c r="BZ22" s="322" t="n">
        <f aca="false">Посуточная!DV22</f>
        <v>0</v>
      </c>
      <c r="CA22" s="322" t="n">
        <f aca="false">Посуточная!DW22</f>
        <v>0</v>
      </c>
      <c r="CB22" s="322" t="n">
        <f aca="false">Посуточная!DX22</f>
        <v>0</v>
      </c>
      <c r="CC22" s="322" t="n">
        <f aca="false">Посуточная!DY22</f>
        <v>0</v>
      </c>
      <c r="CD22" s="539"/>
      <c r="CE22" s="497"/>
      <c r="CH22" s="893" t="n">
        <f aca="false">Посуточная!EH22</f>
        <v>0</v>
      </c>
      <c r="CI22" s="894" t="n">
        <f aca="false">Посуточная!EI22</f>
        <v>0</v>
      </c>
      <c r="CJ22" s="894" t="n">
        <f aca="false">Посуточная!EJ22</f>
        <v>0</v>
      </c>
      <c r="CK22" s="894" t="n">
        <f aca="false">Посуточная!EK22</f>
        <v>0</v>
      </c>
      <c r="CL22" s="894" t="n">
        <f aca="false">Посуточная!EL22</f>
        <v>0</v>
      </c>
      <c r="CM22" s="894" t="n">
        <f aca="false">Посуточная!EM22</f>
        <v>0</v>
      </c>
      <c r="CN22" s="894" t="n">
        <f aca="false">Посуточная!EN22</f>
        <v>0</v>
      </c>
      <c r="CO22" s="491" t="n">
        <f aca="false">Посуточная!ES22</f>
        <v>0</v>
      </c>
      <c r="CP22" s="491" t="n">
        <f aca="false">Посуточная!ET22</f>
        <v>0</v>
      </c>
      <c r="CQ22" s="491" t="n">
        <f aca="false">Посуточная!EU22</f>
        <v>0</v>
      </c>
      <c r="CR22" s="491" t="n">
        <f aca="false">Посуточная!EV22</f>
        <v>0</v>
      </c>
      <c r="CS22" s="491" t="n">
        <f aca="false">Посуточная!EW22</f>
        <v>0</v>
      </c>
      <c r="CT22" s="491" t="n">
        <f aca="false">Посуточная!EX22</f>
        <v>0</v>
      </c>
      <c r="CU22" s="491" t="n">
        <f aca="false">Посуточная!EY22</f>
        <v>0</v>
      </c>
      <c r="CV22" s="539"/>
      <c r="CW22" s="497"/>
      <c r="CZ22" s="863" t="str">
        <f aca="false">Посуточная!FH22</f>
        <v>Вынгаях</v>
      </c>
      <c r="DA22" s="864" t="n">
        <f aca="false">Посуточная!FI22</f>
        <v>0</v>
      </c>
      <c r="DB22" s="864" t="n">
        <f aca="false">Посуточная!FJ22</f>
        <v>0</v>
      </c>
      <c r="DC22" s="864" t="n">
        <f aca="false">Посуточная!FK22</f>
        <v>0</v>
      </c>
      <c r="DD22" s="864" t="n">
        <f aca="false">Посуточная!FL22</f>
        <v>0</v>
      </c>
      <c r="DE22" s="864" t="n">
        <f aca="false">Посуточная!FM22</f>
        <v>0</v>
      </c>
      <c r="DF22" s="864" t="n">
        <f aca="false">Посуточная!FN22</f>
        <v>0</v>
      </c>
      <c r="DG22" s="864" t="n">
        <f aca="false">Посуточная!FO22</f>
        <v>0</v>
      </c>
      <c r="DH22" s="864" t="n">
        <f aca="false">Посуточная!FP22</f>
        <v>0</v>
      </c>
      <c r="DI22" s="864" t="n">
        <f aca="false">Посуточная!FQ22</f>
        <v>0</v>
      </c>
      <c r="DJ22" s="864" t="n">
        <f aca="false">Посуточная!FR22</f>
        <v>0</v>
      </c>
      <c r="DK22" s="864" t="n">
        <f aca="false">Посуточная!FS22</f>
        <v>0</v>
      </c>
      <c r="DL22" s="864" t="n">
        <f aca="false">Посуточная!FT22</f>
        <v>0</v>
      </c>
      <c r="DM22" s="864" t="n">
        <f aca="false">Посуточная!FU22</f>
        <v>0</v>
      </c>
      <c r="DN22" s="864" t="n">
        <f aca="false">Посуточная!FV22</f>
        <v>0</v>
      </c>
      <c r="DO22" s="864" t="n">
        <f aca="false">Посуточная!FW22</f>
        <v>0</v>
      </c>
      <c r="DP22" s="864" t="n">
        <f aca="false">Посуточная!FX22</f>
        <v>0</v>
      </c>
      <c r="DQ22" s="864" t="n">
        <f aca="false">Посуточная!FY22</f>
        <v>0</v>
      </c>
      <c r="DR22" s="864" t="n">
        <f aca="false">Посуточная!FZ22</f>
        <v>0</v>
      </c>
      <c r="DS22" s="864" t="n">
        <f aca="false">Посуточная!GA22</f>
        <v>0</v>
      </c>
      <c r="DT22" s="864" t="n">
        <f aca="false">Посуточная!GB22</f>
        <v>0</v>
      </c>
      <c r="DU22" s="864" t="n">
        <f aca="false">Посуточная!GC22</f>
        <v>0</v>
      </c>
      <c r="DV22" s="864" t="n">
        <f aca="false">Посуточная!GD22</f>
        <v>0</v>
      </c>
      <c r="DW22" s="864" t="n">
        <f aca="false">Посуточная!GE22</f>
        <v>0</v>
      </c>
      <c r="DX22" s="864" t="n">
        <f aca="false">Посуточная!GF22</f>
        <v>0</v>
      </c>
      <c r="DY22" s="864" t="n">
        <f aca="false">Посуточная!GG22</f>
        <v>0</v>
      </c>
      <c r="DZ22" s="864" t="n">
        <f aca="false">Посуточная!GH22</f>
        <v>0</v>
      </c>
      <c r="EA22" s="864" t="n">
        <f aca="false">Посуточная!GI22</f>
        <v>0</v>
      </c>
      <c r="EB22" s="864" t="n">
        <f aca="false">Посуточная!GJ22</f>
        <v>0</v>
      </c>
      <c r="EC22" s="864" t="n">
        <f aca="false">Посуточная!GK22</f>
        <v>0</v>
      </c>
      <c r="ED22" s="864" t="n">
        <f aca="false">Посуточная!GL22</f>
        <v>0</v>
      </c>
      <c r="EE22" s="864" t="n">
        <f aca="false">Посуточная!GM22</f>
        <v>0</v>
      </c>
      <c r="EF22" s="322" t="str">
        <f aca="false">Посуточная!GU22</f>
        <v>Карамовское</v>
      </c>
      <c r="EG22" s="322" t="n">
        <f aca="false">Посуточная!GV22</f>
        <v>0</v>
      </c>
      <c r="EH22" s="322" t="n">
        <f aca="false">Посуточная!GW22</f>
        <v>0</v>
      </c>
      <c r="EI22" s="322" t="n">
        <f aca="false">Посуточная!GX22</f>
        <v>0</v>
      </c>
      <c r="EJ22" s="322" t="n">
        <f aca="false">Посуточная!GY22</f>
        <v>0</v>
      </c>
      <c r="EK22" s="322" t="n">
        <f aca="false">Посуточная!GZ22</f>
        <v>0</v>
      </c>
      <c r="EL22" s="322" t="n">
        <f aca="false">Посуточная!HA22</f>
        <v>0</v>
      </c>
      <c r="EM22" s="322" t="n">
        <f aca="false">Посуточная!HB22</f>
        <v>0</v>
      </c>
      <c r="EN22" s="322" t="n">
        <f aca="false">Посуточная!HC22</f>
        <v>0</v>
      </c>
      <c r="EO22" s="322" t="n">
        <f aca="false">Посуточная!HD22</f>
        <v>0</v>
      </c>
      <c r="EP22" s="322" t="n">
        <f aca="false">Посуточная!HE22</f>
        <v>0</v>
      </c>
      <c r="EQ22" s="322" t="n">
        <f aca="false">Посуточная!HF22</f>
        <v>0</v>
      </c>
      <c r="ER22" s="322" t="n">
        <f aca="false">Посуточная!HG22</f>
        <v>0</v>
      </c>
      <c r="ES22" s="322" t="n">
        <f aca="false">Посуточная!HH22</f>
        <v>0</v>
      </c>
      <c r="ET22" s="322" t="n">
        <f aca="false">Посуточная!HI22</f>
        <v>0</v>
      </c>
      <c r="EU22" s="322" t="n">
        <f aca="false">Посуточная!HJ22</f>
        <v>0</v>
      </c>
      <c r="EV22" s="322" t="n">
        <f aca="false">Посуточная!HK22</f>
        <v>0</v>
      </c>
      <c r="EW22" s="322" t="n">
        <f aca="false">Посуточная!HL22</f>
        <v>0</v>
      </c>
      <c r="EX22" s="322" t="n">
        <f aca="false">Посуточная!HM22</f>
        <v>0</v>
      </c>
      <c r="EY22" s="322" t="n">
        <f aca="false">Посуточная!HN22</f>
        <v>0</v>
      </c>
      <c r="EZ22" s="322" t="n">
        <f aca="false">Посуточная!HO22</f>
        <v>0</v>
      </c>
      <c r="FA22" s="539"/>
      <c r="FB22" s="497"/>
      <c r="FE22" s="895" t="n">
        <f aca="false">Посуточная!IA22</f>
        <v>0</v>
      </c>
      <c r="FF22" s="896" t="n">
        <f aca="false">Посуточная!IB22</f>
        <v>0</v>
      </c>
      <c r="FG22" s="896" t="n">
        <f aca="false">Посуточная!IC22</f>
        <v>0</v>
      </c>
      <c r="FH22" s="892" t="n">
        <f aca="false">Посуточная!ID22</f>
        <v>0</v>
      </c>
      <c r="FI22" s="322" t="n">
        <f aca="false">Посуточная!II22</f>
        <v>0</v>
      </c>
      <c r="FJ22" s="366" t="n">
        <f aca="false">Посуточная!IJ22</f>
        <v>0</v>
      </c>
      <c r="FK22" s="897" t="n">
        <f aca="false">Посуточная!IK22</f>
        <v>0</v>
      </c>
      <c r="FL22" s="897" t="n">
        <f aca="false">Посуточная!IL22</f>
        <v>0</v>
      </c>
      <c r="FM22" s="496"/>
      <c r="FN22" s="497"/>
      <c r="FQ22" s="484"/>
      <c r="FR22" s="485"/>
      <c r="FS22" s="485"/>
      <c r="FT22" s="485"/>
      <c r="FU22" s="485"/>
      <c r="FV22" s="485"/>
      <c r="FW22" s="485"/>
      <c r="FX22" s="485"/>
      <c r="FY22" s="485"/>
      <c r="FZ22" s="485"/>
      <c r="GA22" s="485"/>
      <c r="GB22" s="485"/>
      <c r="GC22" s="485"/>
      <c r="GD22" s="485"/>
      <c r="GE22" s="485"/>
      <c r="GF22" s="322"/>
      <c r="GG22" s="322"/>
      <c r="GH22" s="322"/>
      <c r="GI22" s="322"/>
      <c r="GJ22" s="322"/>
      <c r="GK22" s="322"/>
      <c r="GL22" s="322"/>
      <c r="GM22" s="322"/>
      <c r="GN22" s="322"/>
      <c r="GO22" s="322"/>
      <c r="GP22" s="322"/>
      <c r="GQ22" s="322"/>
      <c r="GR22" s="322"/>
      <c r="GS22" s="322"/>
      <c r="GT22" s="322"/>
      <c r="GU22" s="322"/>
      <c r="GV22" s="322"/>
      <c r="GW22" s="322"/>
      <c r="GX22" s="322"/>
      <c r="GY22" s="322"/>
      <c r="GZ22" s="322"/>
      <c r="HA22" s="322"/>
      <c r="HB22" s="322"/>
      <c r="HC22" s="322"/>
      <c r="HD22" s="322"/>
      <c r="HE22" s="322"/>
      <c r="HF22" s="322"/>
      <c r="HG22" s="322"/>
      <c r="HH22" s="322"/>
      <c r="HI22" s="322"/>
      <c r="HJ22" s="322"/>
      <c r="HK22" s="322"/>
      <c r="HL22" s="322"/>
      <c r="HM22" s="539"/>
      <c r="HN22" s="497"/>
      <c r="HQ22" s="502"/>
      <c r="HR22" s="497"/>
      <c r="HU22" s="503"/>
      <c r="HV22" s="504"/>
      <c r="HY22" s="517"/>
      <c r="HZ22" s="518"/>
      <c r="IC22" s="503"/>
      <c r="ID22" s="504"/>
      <c r="IG22" s="484"/>
      <c r="IH22" s="485"/>
      <c r="II22" s="485"/>
      <c r="IJ22" s="485"/>
      <c r="IK22" s="485"/>
      <c r="IL22" s="485"/>
      <c r="IM22" s="485"/>
      <c r="IN22" s="485"/>
      <c r="IO22" s="485"/>
      <c r="IP22" s="485"/>
      <c r="IQ22" s="485"/>
      <c r="IR22" s="485"/>
      <c r="IS22" s="485"/>
      <c r="IT22" s="485"/>
      <c r="IU22" s="485"/>
      <c r="IV22" s="338"/>
      <c r="IW22" s="338"/>
      <c r="IX22" s="338"/>
      <c r="IY22" s="338"/>
      <c r="IZ22" s="338"/>
      <c r="JA22" s="338"/>
      <c r="JB22" s="338"/>
      <c r="JC22" s="338"/>
      <c r="JD22" s="338"/>
      <c r="JE22" s="338"/>
      <c r="JF22" s="338"/>
      <c r="JG22" s="338"/>
      <c r="JH22" s="338"/>
      <c r="JI22" s="338"/>
      <c r="JJ22" s="338"/>
      <c r="JK22" s="338"/>
      <c r="JL22" s="338"/>
      <c r="JM22" s="338"/>
      <c r="JN22" s="338"/>
      <c r="JO22" s="338"/>
      <c r="JP22" s="338"/>
      <c r="JQ22" s="338"/>
      <c r="JR22" s="338"/>
      <c r="JS22" s="338"/>
      <c r="JT22" s="338"/>
      <c r="JU22" s="338"/>
      <c r="JV22" s="338"/>
      <c r="JW22" s="338"/>
      <c r="JX22" s="338"/>
      <c r="JY22" s="338"/>
      <c r="JZ22" s="338"/>
      <c r="KA22" s="338"/>
      <c r="KB22" s="338"/>
      <c r="KC22" s="338"/>
      <c r="KD22" s="338"/>
      <c r="KE22" s="338"/>
      <c r="KF22" s="338"/>
      <c r="KG22" s="338"/>
      <c r="KH22" s="338"/>
      <c r="KI22" s="338"/>
      <c r="KJ22" s="539"/>
      <c r="KK22" s="497"/>
      <c r="KN22" s="898" t="n">
        <f aca="false">Посуточная!OF22</f>
        <v>0</v>
      </c>
      <c r="KO22" s="899" t="n">
        <f aca="false">Посуточная!OG22</f>
        <v>0</v>
      </c>
      <c r="KP22" s="899" t="n">
        <f aca="false">Посуточная!OH22</f>
        <v>0</v>
      </c>
      <c r="KQ22" s="899" t="n">
        <f aca="false">Посуточная!OI22</f>
        <v>0</v>
      </c>
      <c r="KR22" s="899" t="n">
        <f aca="false">Посуточная!OJ22</f>
        <v>0</v>
      </c>
      <c r="KS22" s="899" t="n">
        <f aca="false">Посуточная!OK22</f>
        <v>0</v>
      </c>
      <c r="KT22" s="899" t="n">
        <f aca="false">Посуточная!OL22</f>
        <v>0</v>
      </c>
      <c r="KU22" s="899" t="n">
        <f aca="false">Посуточная!OM22</f>
        <v>0</v>
      </c>
      <c r="KV22" s="899" t="n">
        <f aca="false">Посуточная!ON22</f>
        <v>0</v>
      </c>
      <c r="KW22" s="901" t="n">
        <f aca="false">Посуточная!OO22</f>
        <v>0</v>
      </c>
      <c r="KX22" s="897" t="n">
        <f aca="false">Посуточная!OV22</f>
        <v>0</v>
      </c>
      <c r="KY22" s="897" t="n">
        <f aca="false">Посуточная!OW22</f>
        <v>0</v>
      </c>
      <c r="KZ22" s="897" t="n">
        <f aca="false">Посуточная!OX22</f>
        <v>0</v>
      </c>
      <c r="LA22" s="897" t="n">
        <f aca="false">Посуточная!OY22</f>
        <v>0</v>
      </c>
      <c r="LB22" s="897" t="n">
        <f aca="false">Посуточная!OZ22</f>
        <v>0</v>
      </c>
      <c r="LC22" s="897" t="n">
        <f aca="false">Посуточная!PA22</f>
        <v>0</v>
      </c>
      <c r="LD22" s="897" t="n">
        <f aca="false">Посуточная!PB22</f>
        <v>0</v>
      </c>
      <c r="LE22" s="897" t="n">
        <f aca="false">Посуточная!PC22</f>
        <v>0</v>
      </c>
      <c r="LF22" s="897" t="n">
        <f aca="false">Посуточная!PD22</f>
        <v>0</v>
      </c>
      <c r="LG22" s="897" t="n">
        <f aca="false">Посуточная!PE22</f>
        <v>0</v>
      </c>
      <c r="LH22" s="897" t="n">
        <f aca="false">Посуточная!PF22</f>
        <v>0</v>
      </c>
      <c r="LI22" s="897" t="n">
        <f aca="false">Посуточная!PG22</f>
        <v>0</v>
      </c>
      <c r="LJ22" s="897" t="n">
        <f aca="false">Посуточная!PH22</f>
        <v>0</v>
      </c>
      <c r="LK22" s="897" t="n">
        <f aca="false">Посуточная!PI22</f>
        <v>0</v>
      </c>
      <c r="LL22" s="897" t="n">
        <f aca="false">Посуточная!PJ22</f>
        <v>0</v>
      </c>
      <c r="LM22" s="897" t="n">
        <f aca="false">Посуточная!PK22</f>
        <v>0</v>
      </c>
      <c r="LN22" s="897" t="n">
        <f aca="false">Посуточная!PL22</f>
        <v>0</v>
      </c>
      <c r="LO22" s="897" t="n">
        <f aca="false">Посуточная!PM22</f>
        <v>0</v>
      </c>
      <c r="LP22" s="897" t="n">
        <f aca="false">Посуточная!PN22</f>
        <v>0</v>
      </c>
      <c r="LQ22" s="897" t="n">
        <f aca="false">Посуточная!PO22</f>
        <v>0</v>
      </c>
      <c r="LR22" s="539"/>
      <c r="LS22" s="497"/>
      <c r="LV22" s="414" t="n">
        <f aca="false">Посуточная!QA22</f>
        <v>0</v>
      </c>
      <c r="LW22" s="415" t="n">
        <f aca="false">Посуточная!QB22</f>
        <v>0</v>
      </c>
      <c r="LX22" s="415" t="n">
        <f aca="false">Посуточная!QC22</f>
        <v>0</v>
      </c>
      <c r="LY22" s="415" t="n">
        <f aca="false">Посуточная!QD22</f>
        <v>0</v>
      </c>
      <c r="LZ22" s="415" t="n">
        <f aca="false">Посуточная!QE22</f>
        <v>0</v>
      </c>
      <c r="MA22" s="415" t="n">
        <f aca="false">Посуточная!QF22</f>
        <v>0</v>
      </c>
      <c r="MB22" s="415" t="n">
        <f aca="false">Посуточная!QG22</f>
        <v>0</v>
      </c>
      <c r="MC22" s="876" t="n">
        <f aca="false">Посуточная!QO22</f>
        <v>0</v>
      </c>
      <c r="MD22" s="876" t="n">
        <f aca="false">Посуточная!QP22</f>
        <v>0</v>
      </c>
      <c r="ME22" s="876" t="n">
        <f aca="false">Посуточная!QQ22</f>
        <v>0</v>
      </c>
      <c r="MF22" s="876" t="n">
        <f aca="false">Посуточная!QR22</f>
        <v>0</v>
      </c>
      <c r="MG22" s="876" t="n">
        <f aca="false">Посуточная!QS22</f>
        <v>0</v>
      </c>
      <c r="MH22" s="876" t="n">
        <f aca="false">Посуточная!QT22</f>
        <v>0</v>
      </c>
      <c r="MI22" s="876" t="n">
        <f aca="false">Посуточная!QU22</f>
        <v>0</v>
      </c>
      <c r="MJ22" s="539"/>
      <c r="MK22" s="497"/>
      <c r="MN22" s="871" t="n">
        <f aca="false">Посуточная!RG22</f>
        <v>0</v>
      </c>
      <c r="MO22" s="872" t="n">
        <f aca="false">Посуточная!RH22</f>
        <v>0</v>
      </c>
      <c r="MP22" s="872" t="n">
        <f aca="false">Посуточная!RI22</f>
        <v>0</v>
      </c>
      <c r="MQ22" s="872" t="n">
        <f aca="false">Посуточная!RJ22</f>
        <v>0</v>
      </c>
      <c r="MR22" s="872" t="n">
        <f aca="false">Посуточная!RK22</f>
        <v>0</v>
      </c>
      <c r="MS22" s="872" t="n">
        <f aca="false">Посуточная!RL22</f>
        <v>0</v>
      </c>
      <c r="MT22" s="872" t="n">
        <f aca="false">Посуточная!RM22</f>
        <v>0</v>
      </c>
      <c r="MU22" s="366" t="n">
        <f aca="false">Посуточная!RU22</f>
        <v>0</v>
      </c>
      <c r="MV22" s="366" t="n">
        <f aca="false">Посуточная!RV22</f>
        <v>0</v>
      </c>
      <c r="MW22" s="366" t="n">
        <f aca="false">Посуточная!RW22</f>
        <v>0</v>
      </c>
      <c r="MX22" s="366" t="n">
        <f aca="false">Посуточная!RX22</f>
        <v>0</v>
      </c>
      <c r="MY22" s="366" t="n">
        <f aca="false">Посуточная!RY22</f>
        <v>0</v>
      </c>
      <c r="MZ22" s="366" t="n">
        <f aca="false">Посуточная!RZ22</f>
        <v>0</v>
      </c>
      <c r="NA22" s="366" t="n">
        <f aca="false">Посуточная!SA22</f>
        <v>0</v>
      </c>
      <c r="NB22" s="539"/>
      <c r="NC22" s="497"/>
      <c r="NF22" s="502"/>
      <c r="NG22" s="497"/>
      <c r="NJ22" s="503"/>
      <c r="NK22" s="504"/>
      <c r="NN22" s="871" t="n">
        <f aca="false">Посуточная!SU22</f>
        <v>0</v>
      </c>
      <c r="NO22" s="872" t="n">
        <f aca="false">Посуточная!SV22</f>
        <v>0</v>
      </c>
      <c r="NP22" s="872" t="n">
        <f aca="false">Посуточная!SW22</f>
        <v>0</v>
      </c>
      <c r="NQ22" s="872" t="n">
        <f aca="false">Посуточная!SX22</f>
        <v>0</v>
      </c>
      <c r="NR22" s="366" t="n">
        <f aca="false">Посуточная!TC22</f>
        <v>0</v>
      </c>
      <c r="NS22" s="366" t="n">
        <f aca="false">Посуточная!TD22</f>
        <v>0</v>
      </c>
      <c r="NT22" s="366" t="n">
        <f aca="false">Посуточная!TE22</f>
        <v>0</v>
      </c>
      <c r="NU22" s="366" t="n">
        <f aca="false">Посуточная!TF22</f>
        <v>0</v>
      </c>
      <c r="NV22" s="539"/>
      <c r="NW22" s="497"/>
      <c r="NZ22" s="502"/>
      <c r="OA22" s="539"/>
      <c r="OB22" s="291"/>
      <c r="OC22" s="291"/>
      <c r="OD22" s="539"/>
      <c r="OE22" s="539"/>
      <c r="OF22" s="291"/>
      <c r="OG22" s="291"/>
      <c r="OH22" s="539"/>
      <c r="OI22" s="539"/>
      <c r="OJ22" s="291"/>
      <c r="OK22" s="291"/>
      <c r="OL22" s="539"/>
      <c r="OM22" s="539"/>
      <c r="ON22" s="291"/>
      <c r="OO22" s="291"/>
      <c r="OP22" s="540"/>
      <c r="OQ22" s="504"/>
      <c r="OR22" s="373"/>
      <c r="OT22" s="503"/>
      <c r="OU22" s="504"/>
      <c r="OX22" s="503"/>
      <c r="OY22" s="504"/>
      <c r="PB22" s="502"/>
      <c r="PC22" s="497"/>
      <c r="PF22" s="503"/>
      <c r="PG22" s="504"/>
      <c r="PJ22" s="540"/>
      <c r="PK22" s="540"/>
      <c r="PN22" s="540"/>
      <c r="PO22" s="540"/>
      <c r="PQ22" s="374"/>
      <c r="PR22" s="541"/>
      <c r="PS22" s="542"/>
      <c r="PT22" s="541"/>
      <c r="PU22" s="542"/>
      <c r="PV22" s="335"/>
      <c r="PW22" s="542"/>
      <c r="PX22" s="543"/>
      <c r="PY22" s="541"/>
      <c r="PZ22" s="544"/>
      <c r="QA22" s="378"/>
      <c r="QD22" s="379" t="n">
        <v>16</v>
      </c>
      <c r="QE22" s="127" t="n">
        <f aca="false">Посуточная!VT22-Посуточная_НГДП!KU22</f>
        <v>836.355</v>
      </c>
      <c r="QF22" s="550"/>
      <c r="QH22" s="273" t="n">
        <v>16</v>
      </c>
      <c r="QI22" s="127" t="n">
        <f aca="false">Посуточная!VX22-Посуточная_НГДП!KY22</f>
        <v>23001.619</v>
      </c>
      <c r="QK22" s="380" t="n">
        <f aca="false">PG54</f>
        <v>1523.425</v>
      </c>
      <c r="QL22" s="380"/>
      <c r="QM22" s="380" t="n">
        <f aca="false">IF54</f>
        <v>928.682</v>
      </c>
      <c r="QQ22" s="127" t="n">
        <f aca="false">IF(V22="",0,V22+QQ19)</f>
        <v>0</v>
      </c>
      <c r="QR22" s="127" t="n">
        <f aca="false">IF(W22="",0,W22+QR19)</f>
        <v>0</v>
      </c>
      <c r="QS22" s="127" t="n">
        <f aca="false">IF(AN22="",0,AN22+QS19)</f>
        <v>0</v>
      </c>
      <c r="QT22" s="127" t="n">
        <f aca="false">IF(AO22="",0,AO22+QT19)</f>
        <v>0</v>
      </c>
      <c r="QU22" s="127" t="n">
        <f aca="false">IF(AZ22="",0,AZ22+QU19)</f>
        <v>0</v>
      </c>
      <c r="QV22" s="127" t="n">
        <f aca="false">IF(BA22="",0,BA22+QV19)</f>
        <v>0</v>
      </c>
      <c r="QW22" s="127" t="n">
        <f aca="false">IF(BL22="",0,BL22+QW19)</f>
        <v>0</v>
      </c>
      <c r="QX22" s="127" t="n">
        <f aca="false">IF(BM22="",0,BM22+QX19)</f>
        <v>0</v>
      </c>
      <c r="QY22" s="127" t="n">
        <f aca="false">IF(CF22="",0,CF22+QY19)</f>
        <v>0</v>
      </c>
      <c r="QZ22" s="127" t="n">
        <f aca="false">IF(CG22="",0,CG22+QZ19)</f>
        <v>0</v>
      </c>
      <c r="RA22" s="127" t="n">
        <f aca="false">IF(CX22="",0,CX22+RA19)</f>
        <v>0</v>
      </c>
      <c r="RB22" s="127" t="n">
        <f aca="false">IF(CY22="",0,CY22+RB19)</f>
        <v>0</v>
      </c>
      <c r="RC22" s="127" t="n">
        <f aca="false">IF(FO22="",0,FO22+RC19)</f>
        <v>0</v>
      </c>
      <c r="RD22" s="127" t="n">
        <f aca="false">IF(FP22="",0,FP22+RD19)</f>
        <v>0</v>
      </c>
      <c r="RE22" s="127" t="n">
        <f aca="false">IF(FC22="",0,FC22+RE19)</f>
        <v>0</v>
      </c>
      <c r="RF22" s="127" t="n">
        <f aca="false">IF(FD22="",0,FD22+RF19)</f>
        <v>0</v>
      </c>
      <c r="RG22" s="127" t="n">
        <f aca="false">IF(ND22="",0,ND22+RG19)</f>
        <v>0</v>
      </c>
      <c r="RH22" s="127" t="n">
        <f aca="false">IF(NE22="",0,NE22+RH19)</f>
        <v>0</v>
      </c>
      <c r="RI22" s="127" t="n">
        <f aca="false">IF(OX22="",0,OX22)</f>
        <v>0</v>
      </c>
      <c r="RJ22" s="127" t="n">
        <f aca="false">IF(OY22="",0,OY22)</f>
        <v>0</v>
      </c>
      <c r="RK22" s="127" t="n">
        <f aca="false">IF(IA22="",0,IA22+RK19)</f>
        <v>0</v>
      </c>
      <c r="RL22" s="127" t="n">
        <f aca="false">IF(IB22="",0,IB22+RL19)</f>
        <v>0</v>
      </c>
      <c r="RM22" s="127" t="n">
        <f aca="false">IF(OT22="",0,OT22+RM19)</f>
        <v>0</v>
      </c>
      <c r="RN22" s="127" t="n">
        <f aca="false">IF(OU22="",0,OU22+RN19)</f>
        <v>0</v>
      </c>
      <c r="RO22" s="127" t="n">
        <f aca="false">IF(PY22="",0,PY22+RO19)</f>
        <v>0</v>
      </c>
      <c r="RP22" s="127" t="n">
        <f aca="false">IF(PZ22="",0,PZ22+RP19)</f>
        <v>0</v>
      </c>
      <c r="RQ22" s="127" t="n">
        <f aca="false">IFERROR(RO22/$A20,0)</f>
        <v>0</v>
      </c>
      <c r="RR22" s="127" t="n">
        <f aca="false">IFERROR(RP22/$A20,0)</f>
        <v>0</v>
      </c>
      <c r="RS22" s="127" t="n">
        <f aca="false">IF(PD22="",0,PD22+RS19)</f>
        <v>0</v>
      </c>
      <c r="RT22" s="127" t="n">
        <f aca="false">IF(PE22="",0,PE22+RT19)</f>
        <v>0</v>
      </c>
      <c r="RU22" s="127" t="n">
        <f aca="false">IF(QQ22&gt;0,0,T22+RU19)</f>
        <v>0</v>
      </c>
      <c r="RV22" s="127" t="n">
        <f aca="false">IF(QR22&gt;0,0,U22+RV19)</f>
        <v>0</v>
      </c>
      <c r="RW22" s="127" t="n">
        <f aca="false">IF(QS22&gt;0,0,AL22+RW19)</f>
        <v>0</v>
      </c>
      <c r="RX22" s="127" t="n">
        <f aca="false">IF(QT22&gt;0,0,AM22+RX19)</f>
        <v>0</v>
      </c>
      <c r="RY22" s="127" t="n">
        <f aca="false">IF(QU22&gt;0,0,AX22+RY19)</f>
        <v>0</v>
      </c>
      <c r="RZ22" s="127" t="n">
        <f aca="false">IF(QV22&gt;0,0,AY22+RZ19)</f>
        <v>0</v>
      </c>
      <c r="SA22" s="127" t="n">
        <f aca="false">IF(QW22&gt;0,0,BJ22+SA19)</f>
        <v>0</v>
      </c>
      <c r="SB22" s="127" t="n">
        <f aca="false">IF(QX22&gt;0,0,BK22+SB19)</f>
        <v>0</v>
      </c>
      <c r="SC22" s="127" t="n">
        <f aca="false">IF(QY22&gt;0,0,CD22+SC19)</f>
        <v>0</v>
      </c>
      <c r="SD22" s="127" t="n">
        <f aca="false">IF(QZ22&gt;0,0,CE22+SD19)</f>
        <v>0</v>
      </c>
      <c r="SE22" s="127" t="n">
        <f aca="false">IF(RA22&gt;0,0,CV22+SE19)</f>
        <v>0</v>
      </c>
      <c r="SF22" s="127" t="n">
        <f aca="false">IF(RB22&gt;0,0,CW22+SF19)</f>
        <v>0</v>
      </c>
      <c r="SG22" s="127" t="n">
        <f aca="false">IF(RC22&gt;0,0,FM22+SG19)</f>
        <v>0</v>
      </c>
      <c r="SH22" s="127" t="n">
        <f aca="false">IF(RD22&gt;0,0,FN22+SH19)</f>
        <v>0</v>
      </c>
      <c r="SI22" s="127" t="n">
        <f aca="false">IF(RE22&gt;0,0,FA22+SI19)</f>
        <v>0</v>
      </c>
      <c r="SJ22" s="127" t="n">
        <f aca="false">IFERROR(IF(RF22&gt;0,0,FB22+SJ19),0)</f>
        <v>0</v>
      </c>
      <c r="SK22" s="127" t="n">
        <f aca="false">IF(RG22&gt;0,0,NB22+SK19)</f>
        <v>0</v>
      </c>
      <c r="SL22" s="127" t="n">
        <f aca="false">IFERROR(IF(RH22&gt;0,0,NC22+SL19),0)</f>
        <v>0</v>
      </c>
      <c r="SM22" s="127"/>
      <c r="SN22" s="127"/>
      <c r="SO22" s="127"/>
    </row>
    <row r="23" customFormat="false" ht="15" hidden="false" customHeight="false" outlineLevel="0" collapsed="false">
      <c r="A23" s="741"/>
      <c r="B23" s="863" t="n">
        <f aca="false">Посуточная!B23</f>
        <v>0</v>
      </c>
      <c r="C23" s="864" t="n">
        <f aca="false">Посуточная!C23</f>
        <v>0</v>
      </c>
      <c r="D23" s="864" t="n">
        <f aca="false">Посуточная!D23</f>
        <v>0</v>
      </c>
      <c r="E23" s="864" t="n">
        <f aca="false">Посуточная!E23</f>
        <v>0</v>
      </c>
      <c r="F23" s="864" t="n">
        <f aca="false">Посуточная!F23</f>
        <v>0</v>
      </c>
      <c r="G23" s="864" t="n">
        <f aca="false">Посуточная!G23</f>
        <v>0</v>
      </c>
      <c r="H23" s="864" t="n">
        <f aca="false">Посуточная!H23</f>
        <v>0</v>
      </c>
      <c r="I23" s="864" t="n">
        <f aca="false">Посуточная!I23</f>
        <v>0</v>
      </c>
      <c r="J23" s="322" t="str">
        <f aca="false">Посуточная!Q23</f>
        <v>804</v>
      </c>
      <c r="K23" s="322" t="n">
        <f aca="false">Посуточная!R23</f>
        <v>0</v>
      </c>
      <c r="L23" s="322" t="n">
        <f aca="false">Посуточная!S23</f>
        <v>0</v>
      </c>
      <c r="M23" s="322" t="n">
        <f aca="false">Посуточная!T23</f>
        <v>0</v>
      </c>
      <c r="N23" s="322" t="n">
        <f aca="false">Посуточная!U23</f>
        <v>0</v>
      </c>
      <c r="O23" s="322" t="n">
        <f aca="false">Посуточная!V23</f>
        <v>0</v>
      </c>
      <c r="P23" s="322" t="n">
        <f aca="false">Посуточная!W23</f>
        <v>0</v>
      </c>
      <c r="Q23" s="322" t="n">
        <f aca="false">Посуточная!X23</f>
        <v>0</v>
      </c>
      <c r="R23" s="322" t="n">
        <f aca="false">Посуточная!Y23</f>
        <v>0</v>
      </c>
      <c r="S23" s="322" t="n">
        <f aca="false">Посуточная!Z23</f>
        <v>0</v>
      </c>
      <c r="T23" s="417" t="n">
        <f aca="false">COUNTIF(B23:I23,"&lt;&gt;0")-COUNTIF(B23:I23,"")</f>
        <v>-8</v>
      </c>
      <c r="U23" s="391" t="n">
        <f aca="false">COUNTIF(J23:S23,"&lt;&gt;0")-COUNTIF(J23:S23,"")</f>
        <v>1</v>
      </c>
      <c r="X23" s="863" t="n">
        <f aca="false">Посуточная!AL23</f>
        <v>0</v>
      </c>
      <c r="Y23" s="864" t="n">
        <f aca="false">Посуточная!AM23</f>
        <v>0</v>
      </c>
      <c r="Z23" s="864" t="n">
        <f aca="false">Посуточная!AN23</f>
        <v>0</v>
      </c>
      <c r="AA23" s="864" t="n">
        <f aca="false">Посуточная!AO23</f>
        <v>0</v>
      </c>
      <c r="AB23" s="864" t="n">
        <f aca="false">Посуточная!AP23</f>
        <v>0</v>
      </c>
      <c r="AC23" s="864" t="n">
        <f aca="false">Посуточная!AQ23</f>
        <v>0</v>
      </c>
      <c r="AD23" s="864" t="n">
        <f aca="false">Посуточная!AR23</f>
        <v>0</v>
      </c>
      <c r="AE23" s="322" t="n">
        <f aca="false">Посуточная!AZ23</f>
        <v>0</v>
      </c>
      <c r="AF23" s="322" t="n">
        <f aca="false">Посуточная!BA23</f>
        <v>0</v>
      </c>
      <c r="AG23" s="322" t="n">
        <f aca="false">Посуточная!BB23</f>
        <v>0</v>
      </c>
      <c r="AH23" s="322" t="n">
        <f aca="false">Посуточная!BC23</f>
        <v>0</v>
      </c>
      <c r="AI23" s="322" t="n">
        <f aca="false">Посуточная!BD23</f>
        <v>0</v>
      </c>
      <c r="AJ23" s="322" t="n">
        <f aca="false">Посуточная!BE23</f>
        <v>0</v>
      </c>
      <c r="AK23" s="322" t="n">
        <f aca="false">Посуточная!BF23</f>
        <v>0</v>
      </c>
      <c r="AL23" s="417" t="n">
        <f aca="false">COUNTIF(X23:AD23,"&lt;&gt;0")-COUNTIF(X23:AD23,"")</f>
        <v>-7</v>
      </c>
      <c r="AM23" s="391" t="n">
        <f aca="false">COUNTIF(AE23:AK23,"&lt;&gt;0")-COUNTIF(AE23:AK23,"")</f>
        <v>0</v>
      </c>
      <c r="AP23" s="863" t="n">
        <f aca="false">Посуточная!BR23</f>
        <v>0</v>
      </c>
      <c r="AQ23" s="864" t="n">
        <f aca="false">Посуточная!BS23</f>
        <v>0</v>
      </c>
      <c r="AR23" s="864" t="n">
        <f aca="false">Посуточная!BT23</f>
        <v>0</v>
      </c>
      <c r="AS23" s="864" t="n">
        <f aca="false">Посуточная!BU23</f>
        <v>0</v>
      </c>
      <c r="AT23" s="322" t="n">
        <f aca="false">Посуточная!BZ23</f>
        <v>0</v>
      </c>
      <c r="AU23" s="322" t="n">
        <f aca="false">Посуточная!CA23</f>
        <v>0</v>
      </c>
      <c r="AV23" s="322" t="n">
        <f aca="false">Посуточная!CB23</f>
        <v>0</v>
      </c>
      <c r="AW23" s="322" t="n">
        <f aca="false">Посуточная!CC23</f>
        <v>0</v>
      </c>
      <c r="AX23" s="417" t="n">
        <f aca="false">COUNTIF(AP23:AS23,"&lt;&gt;0")-COUNTIF(AP23:AS23,"")</f>
        <v>-4</v>
      </c>
      <c r="AY23" s="391" t="n">
        <f aca="false">COUNTIF(AT23:AW23,"&lt;&gt;0")-COUNTIF(AT23:AW23,"")</f>
        <v>0</v>
      </c>
      <c r="BB23" s="863" t="n">
        <f aca="false">Посуточная!CL23</f>
        <v>0</v>
      </c>
      <c r="BC23" s="864" t="n">
        <f aca="false">Посуточная!CM23</f>
        <v>0</v>
      </c>
      <c r="BD23" s="864" t="n">
        <f aca="false">Посуточная!CN23</f>
        <v>0</v>
      </c>
      <c r="BE23" s="864" t="n">
        <f aca="false">Посуточная!CO23</f>
        <v>0</v>
      </c>
      <c r="BF23" s="322" t="n">
        <f aca="false">Посуточная!CT23</f>
        <v>0</v>
      </c>
      <c r="BG23" s="322" t="n">
        <f aca="false">Посуточная!CU23</f>
        <v>0</v>
      </c>
      <c r="BH23" s="322" t="n">
        <f aca="false">Посуточная!CV23</f>
        <v>0</v>
      </c>
      <c r="BI23" s="322" t="n">
        <f aca="false">Посуточная!CW23</f>
        <v>0</v>
      </c>
      <c r="BJ23" s="417" t="n">
        <f aca="false">COUNTIF(BB23:BE23,"&lt;&gt;0")-COUNTIF(BB23:BE23,"")</f>
        <v>-4</v>
      </c>
      <c r="BK23" s="391" t="n">
        <f aca="false">COUNTIF(BF23:BI23,"&lt;&gt;0")-COUNTIF(BF23:BI23,"")</f>
        <v>0</v>
      </c>
      <c r="BN23" s="395" t="n">
        <f aca="false">SUMIF(B6:BM6,"итого гр.",B23:BM23)</f>
        <v>0</v>
      </c>
      <c r="BO23" s="391" t="n">
        <f aca="false">SUMIF(B6:BM6,"итого фк.",B23:BM23)</f>
        <v>1</v>
      </c>
      <c r="BR23" s="396"/>
      <c r="BS23" s="397"/>
      <c r="BV23" s="381" t="n">
        <f aca="false">Посуточная!DN23</f>
        <v>0</v>
      </c>
      <c r="BW23" s="382" t="n">
        <f aca="false">Посуточная!DO23</f>
        <v>0</v>
      </c>
      <c r="BX23" s="382" t="n">
        <f aca="false">Посуточная!DP23</f>
        <v>0</v>
      </c>
      <c r="BY23" s="382" t="n">
        <f aca="false">Посуточная!DQ23</f>
        <v>0</v>
      </c>
      <c r="BZ23" s="322" t="n">
        <f aca="false">Посуточная!DV23</f>
        <v>0</v>
      </c>
      <c r="CA23" s="322" t="n">
        <f aca="false">Посуточная!DW23</f>
        <v>0</v>
      </c>
      <c r="CB23" s="322" t="n">
        <f aca="false">Посуточная!DX23</f>
        <v>0</v>
      </c>
      <c r="CC23" s="322" t="n">
        <f aca="false">Посуточная!DY23</f>
        <v>0</v>
      </c>
      <c r="CD23" s="417" t="n">
        <f aca="false">COUNTIF(BV23:BY23,"&lt;&gt;0")-COUNTIF(BV23:BY23,"")</f>
        <v>-4</v>
      </c>
      <c r="CE23" s="391" t="n">
        <f aca="false">COUNTIF(BZ23:CC23,"&lt;&gt;0")-COUNTIF(BZ23:CC23,"")</f>
        <v>0</v>
      </c>
      <c r="CH23" s="381" t="n">
        <f aca="false">Посуточная!EH23</f>
        <v>0</v>
      </c>
      <c r="CI23" s="382" t="n">
        <f aca="false">Посуточная!EI23</f>
        <v>0</v>
      </c>
      <c r="CJ23" s="382" t="n">
        <f aca="false">Посуточная!EJ23</f>
        <v>0</v>
      </c>
      <c r="CK23" s="382" t="n">
        <f aca="false">Посуточная!EK23</f>
        <v>0</v>
      </c>
      <c r="CL23" s="382" t="n">
        <f aca="false">Посуточная!EL23</f>
        <v>0</v>
      </c>
      <c r="CM23" s="382" t="n">
        <f aca="false">Посуточная!EM23</f>
        <v>0</v>
      </c>
      <c r="CN23" s="382" t="n">
        <f aca="false">Посуточная!EN23</f>
        <v>0</v>
      </c>
      <c r="CO23" s="322" t="n">
        <f aca="false">Посуточная!ES23</f>
        <v>0</v>
      </c>
      <c r="CP23" s="322" t="n">
        <f aca="false">Посуточная!ET23</f>
        <v>0</v>
      </c>
      <c r="CQ23" s="322" t="n">
        <f aca="false">Посуточная!EU23</f>
        <v>0</v>
      </c>
      <c r="CR23" s="322" t="n">
        <f aca="false">Посуточная!EV23</f>
        <v>0</v>
      </c>
      <c r="CS23" s="322" t="n">
        <f aca="false">Посуточная!EW23</f>
        <v>0</v>
      </c>
      <c r="CT23" s="322" t="n">
        <f aca="false">Посуточная!EX23</f>
        <v>0</v>
      </c>
      <c r="CU23" s="322" t="n">
        <f aca="false">Посуточная!EY23</f>
        <v>0</v>
      </c>
      <c r="CV23" s="417" t="n">
        <f aca="false">COUNTIF(CH23:CN23,"&lt;&gt;0")-COUNTIF(CH23:CN23,"")</f>
        <v>-7</v>
      </c>
      <c r="CW23" s="391" t="n">
        <f aca="false">COUNTIF(CO23:CU23,"&lt;&gt;0")-COUNTIF(CO23:CU23,"")</f>
        <v>0</v>
      </c>
      <c r="CZ23" s="863" t="str">
        <f aca="false">Посуточная!FH23</f>
        <v>819</v>
      </c>
      <c r="DA23" s="864" t="n">
        <f aca="false">Посуточная!FI23</f>
        <v>0</v>
      </c>
      <c r="DB23" s="864" t="n">
        <f aca="false">Посуточная!FJ23</f>
        <v>0</v>
      </c>
      <c r="DC23" s="864" t="n">
        <f aca="false">Посуточная!FK23</f>
        <v>0</v>
      </c>
      <c r="DD23" s="864" t="n">
        <f aca="false">Посуточная!FL23</f>
        <v>0</v>
      </c>
      <c r="DE23" s="864" t="n">
        <f aca="false">Посуточная!FM23</f>
        <v>0</v>
      </c>
      <c r="DF23" s="864" t="n">
        <f aca="false">Посуточная!FN23</f>
        <v>0</v>
      </c>
      <c r="DG23" s="864" t="n">
        <f aca="false">Посуточная!FO23</f>
        <v>0</v>
      </c>
      <c r="DH23" s="864" t="n">
        <f aca="false">Посуточная!FP23</f>
        <v>0</v>
      </c>
      <c r="DI23" s="864" t="n">
        <f aca="false">Посуточная!FQ23</f>
        <v>0</v>
      </c>
      <c r="DJ23" s="864" t="n">
        <f aca="false">Посуточная!FR23</f>
        <v>0</v>
      </c>
      <c r="DK23" s="864" t="n">
        <f aca="false">Посуточная!FS23</f>
        <v>0</v>
      </c>
      <c r="DL23" s="864" t="n">
        <f aca="false">Посуточная!FT23</f>
        <v>0</v>
      </c>
      <c r="DM23" s="864" t="n">
        <f aca="false">Посуточная!FU23</f>
        <v>0</v>
      </c>
      <c r="DN23" s="864" t="n">
        <f aca="false">Посуточная!FV23</f>
        <v>0</v>
      </c>
      <c r="DO23" s="864" t="n">
        <f aca="false">Посуточная!FW23</f>
        <v>0</v>
      </c>
      <c r="DP23" s="864" t="n">
        <f aca="false">Посуточная!FX23</f>
        <v>0</v>
      </c>
      <c r="DQ23" s="864" t="n">
        <f aca="false">Посуточная!FY23</f>
        <v>0</v>
      </c>
      <c r="DR23" s="864" t="n">
        <f aca="false">Посуточная!FZ23</f>
        <v>0</v>
      </c>
      <c r="DS23" s="864" t="n">
        <f aca="false">Посуточная!GA23</f>
        <v>0</v>
      </c>
      <c r="DT23" s="864" t="n">
        <f aca="false">Посуточная!GB23</f>
        <v>0</v>
      </c>
      <c r="DU23" s="864" t="n">
        <f aca="false">Посуточная!GC23</f>
        <v>0</v>
      </c>
      <c r="DV23" s="864" t="n">
        <f aca="false">Посуточная!GD23</f>
        <v>0</v>
      </c>
      <c r="DW23" s="864" t="n">
        <f aca="false">Посуточная!GE23</f>
        <v>0</v>
      </c>
      <c r="DX23" s="864" t="n">
        <f aca="false">Посуточная!GF23</f>
        <v>0</v>
      </c>
      <c r="DY23" s="864" t="n">
        <f aca="false">Посуточная!GG23</f>
        <v>0</v>
      </c>
      <c r="DZ23" s="864" t="n">
        <f aca="false">Посуточная!GH23</f>
        <v>0</v>
      </c>
      <c r="EA23" s="864" t="n">
        <f aca="false">Посуточная!GI23</f>
        <v>0</v>
      </c>
      <c r="EB23" s="864" t="n">
        <f aca="false">Посуточная!GJ23</f>
        <v>0</v>
      </c>
      <c r="EC23" s="864" t="n">
        <f aca="false">Посуточная!GK23</f>
        <v>0</v>
      </c>
      <c r="ED23" s="864" t="n">
        <f aca="false">Посуточная!GL23</f>
        <v>0</v>
      </c>
      <c r="EE23" s="864" t="n">
        <f aca="false">Посуточная!GM23</f>
        <v>0</v>
      </c>
      <c r="EF23" s="322" t="n">
        <f aca="false">Посуточная!GU23</f>
        <v>566</v>
      </c>
      <c r="EG23" s="322" t="n">
        <f aca="false">Посуточная!GV23</f>
        <v>0</v>
      </c>
      <c r="EH23" s="322" t="n">
        <f aca="false">Посуточная!GW23</f>
        <v>0</v>
      </c>
      <c r="EI23" s="322" t="n">
        <f aca="false">Посуточная!GX23</f>
        <v>0</v>
      </c>
      <c r="EJ23" s="322" t="n">
        <f aca="false">Посуточная!GY23</f>
        <v>0</v>
      </c>
      <c r="EK23" s="322" t="n">
        <f aca="false">Посуточная!GZ23</f>
        <v>0</v>
      </c>
      <c r="EL23" s="322" t="n">
        <f aca="false">Посуточная!HA23</f>
        <v>0</v>
      </c>
      <c r="EM23" s="322" t="n">
        <f aca="false">Посуточная!HB23</f>
        <v>0</v>
      </c>
      <c r="EN23" s="322" t="n">
        <f aca="false">Посуточная!HC23</f>
        <v>0</v>
      </c>
      <c r="EO23" s="322" t="n">
        <f aca="false">Посуточная!HD23</f>
        <v>0</v>
      </c>
      <c r="EP23" s="322" t="n">
        <f aca="false">Посуточная!HE23</f>
        <v>0</v>
      </c>
      <c r="EQ23" s="322" t="n">
        <f aca="false">Посуточная!HF23</f>
        <v>0</v>
      </c>
      <c r="ER23" s="322" t="n">
        <f aca="false">Посуточная!HG23</f>
        <v>0</v>
      </c>
      <c r="ES23" s="322" t="n">
        <f aca="false">Посуточная!HH23</f>
        <v>0</v>
      </c>
      <c r="ET23" s="322" t="n">
        <f aca="false">Посуточная!HI23</f>
        <v>0</v>
      </c>
      <c r="EU23" s="322" t="n">
        <f aca="false">Посуточная!HJ23</f>
        <v>0</v>
      </c>
      <c r="EV23" s="322" t="n">
        <f aca="false">Посуточная!HK23</f>
        <v>0</v>
      </c>
      <c r="EW23" s="322" t="n">
        <f aca="false">Посуточная!HL23</f>
        <v>0</v>
      </c>
      <c r="EX23" s="322" t="n">
        <f aca="false">Посуточная!HM23</f>
        <v>0</v>
      </c>
      <c r="EY23" s="322" t="n">
        <f aca="false">Посуточная!HN23</f>
        <v>0</v>
      </c>
      <c r="EZ23" s="322" t="n">
        <f aca="false">Посуточная!HO23</f>
        <v>0</v>
      </c>
      <c r="FA23" s="417" t="n">
        <f aca="false">COUNTIF(CZ23:EE23,"&lt;&gt;0")-COUNTIF(CZ23:EE23,"")</f>
        <v>-30</v>
      </c>
      <c r="FB23" s="391" t="n">
        <f aca="false">COUNTIF(EF23:EZ23,"&lt;&gt;0")-COUNTIF(EF23:EZ23,"")</f>
        <v>1</v>
      </c>
      <c r="FE23" s="869" t="n">
        <f aca="false">Посуточная!IA23</f>
        <v>0</v>
      </c>
      <c r="FF23" s="870" t="n">
        <f aca="false">Посуточная!IB23</f>
        <v>0</v>
      </c>
      <c r="FG23" s="870" t="n">
        <f aca="false">Посуточная!IC23</f>
        <v>0</v>
      </c>
      <c r="FH23" s="864" t="n">
        <f aca="false">Посуточная!ID23</f>
        <v>0</v>
      </c>
      <c r="FI23" s="322" t="n">
        <f aca="false">Посуточная!II23</f>
        <v>0</v>
      </c>
      <c r="FJ23" s="366" t="n">
        <f aca="false">Посуточная!IJ23</f>
        <v>0</v>
      </c>
      <c r="FK23" s="366" t="n">
        <f aca="false">Посуточная!IK23</f>
        <v>0</v>
      </c>
      <c r="FL23" s="366" t="n">
        <f aca="false">Посуточная!IL23</f>
        <v>0</v>
      </c>
      <c r="FM23" s="390" t="n">
        <f aca="false">COUNTIF(FE23:FH23,"&lt;&gt;0")-COUNTIF(FE23:FH23,"")</f>
        <v>-4</v>
      </c>
      <c r="FN23" s="391" t="n">
        <f aca="false">COUNTIF(FI23:FL23,"&lt;&gt;0")-COUNTIF(FI23:FL23,"")</f>
        <v>0</v>
      </c>
      <c r="FQ23" s="381"/>
      <c r="FR23" s="382"/>
      <c r="FS23" s="382"/>
      <c r="FT23" s="382"/>
      <c r="FU23" s="382"/>
      <c r="FV23" s="382"/>
      <c r="FW23" s="382"/>
      <c r="FX23" s="382"/>
      <c r="FY23" s="382"/>
      <c r="FZ23" s="382"/>
      <c r="GA23" s="382"/>
      <c r="GB23" s="382"/>
      <c r="GC23" s="382"/>
      <c r="GD23" s="382"/>
      <c r="GE23" s="382"/>
      <c r="GF23" s="322"/>
      <c r="GG23" s="322"/>
      <c r="GH23" s="322"/>
      <c r="GI23" s="322"/>
      <c r="GJ23" s="322"/>
      <c r="GK23" s="322"/>
      <c r="GL23" s="322"/>
      <c r="GM23" s="322"/>
      <c r="GN23" s="322"/>
      <c r="GO23" s="322"/>
      <c r="GP23" s="322"/>
      <c r="GQ23" s="322"/>
      <c r="GR23" s="322"/>
      <c r="GS23" s="322"/>
      <c r="GT23" s="322"/>
      <c r="GU23" s="322"/>
      <c r="GV23" s="322"/>
      <c r="GW23" s="322"/>
      <c r="GX23" s="322"/>
      <c r="GY23" s="322"/>
      <c r="GZ23" s="322"/>
      <c r="HA23" s="322"/>
      <c r="HB23" s="322"/>
      <c r="HC23" s="322"/>
      <c r="HD23" s="322"/>
      <c r="HE23" s="322"/>
      <c r="HF23" s="322"/>
      <c r="HG23" s="322"/>
      <c r="HH23" s="322"/>
      <c r="HI23" s="322"/>
      <c r="HJ23" s="322"/>
      <c r="HK23" s="322"/>
      <c r="HL23" s="322"/>
      <c r="HM23" s="417" t="n">
        <f aca="false">COUNTIF(FQ23:GE23,"&lt;&gt;0")-COUNTIF(FQ23:GE23,"")</f>
        <v>0</v>
      </c>
      <c r="HN23" s="391" t="n">
        <f aca="false">COUNTIF(GF23:HL23,"&lt;&gt;0")-COUNTIF(GF23:HL23,"")</f>
        <v>0</v>
      </c>
      <c r="HQ23" s="395" t="n">
        <f aca="false">SUMIF(BV6:HP6,"итого гр.",BV23:HP23)</f>
        <v>1</v>
      </c>
      <c r="HR23" s="391" t="n">
        <f aca="false">SUMIF(BV6:HP6,"итого фк.",BV23:HP23)</f>
        <v>1</v>
      </c>
      <c r="HU23" s="396"/>
      <c r="HV23" s="397"/>
      <c r="HY23" s="406"/>
      <c r="HZ23" s="407"/>
      <c r="IC23" s="396"/>
      <c r="ID23" s="397"/>
      <c r="IG23" s="381"/>
      <c r="IH23" s="382"/>
      <c r="II23" s="382"/>
      <c r="IJ23" s="382"/>
      <c r="IK23" s="382"/>
      <c r="IL23" s="382"/>
      <c r="IM23" s="382"/>
      <c r="IN23" s="382"/>
      <c r="IO23" s="382"/>
      <c r="IP23" s="382"/>
      <c r="IQ23" s="382"/>
      <c r="IR23" s="382"/>
      <c r="IS23" s="382"/>
      <c r="IT23" s="382"/>
      <c r="IU23" s="382"/>
      <c r="IV23" s="322"/>
      <c r="IW23" s="322"/>
      <c r="IX23" s="322"/>
      <c r="IY23" s="322"/>
      <c r="IZ23" s="322"/>
      <c r="JA23" s="322"/>
      <c r="JB23" s="322"/>
      <c r="JC23" s="322"/>
      <c r="JD23" s="322"/>
      <c r="JE23" s="322"/>
      <c r="JF23" s="322"/>
      <c r="JG23" s="322"/>
      <c r="JH23" s="322"/>
      <c r="JI23" s="322"/>
      <c r="JJ23" s="322"/>
      <c r="JK23" s="322"/>
      <c r="JL23" s="322"/>
      <c r="JM23" s="322"/>
      <c r="JN23" s="322"/>
      <c r="JO23" s="322"/>
      <c r="JP23" s="322"/>
      <c r="JQ23" s="322"/>
      <c r="JR23" s="322"/>
      <c r="JS23" s="322"/>
      <c r="JT23" s="322"/>
      <c r="JU23" s="322"/>
      <c r="JV23" s="322"/>
      <c r="JW23" s="322"/>
      <c r="JX23" s="322"/>
      <c r="JY23" s="322"/>
      <c r="JZ23" s="322"/>
      <c r="KA23" s="322"/>
      <c r="KB23" s="322"/>
      <c r="KC23" s="322"/>
      <c r="KD23" s="322"/>
      <c r="KE23" s="322"/>
      <c r="KF23" s="322"/>
      <c r="KG23" s="322"/>
      <c r="KH23" s="322"/>
      <c r="KI23" s="322"/>
      <c r="KJ23" s="417" t="n">
        <f aca="false">COUNTIF(IG23:IU23,"&lt;&gt;0")-COUNTIF(IG23:IU23,"")</f>
        <v>0</v>
      </c>
      <c r="KK23" s="391" t="n">
        <f aca="false">COUNTIF(IV23:KI23,"&lt;&gt;0")-COUNTIF(IV23:KI23,"")</f>
        <v>0</v>
      </c>
      <c r="KN23" s="871" t="n">
        <f aca="false">Посуточная!OF23</f>
        <v>0</v>
      </c>
      <c r="KO23" s="872" t="n">
        <f aca="false">Посуточная!OG23</f>
        <v>0</v>
      </c>
      <c r="KP23" s="872" t="n">
        <f aca="false">Посуточная!OH23</f>
        <v>0</v>
      </c>
      <c r="KQ23" s="872" t="n">
        <f aca="false">Посуточная!OI23</f>
        <v>0</v>
      </c>
      <c r="KR23" s="872" t="n">
        <f aca="false">Посуточная!OJ23</f>
        <v>0</v>
      </c>
      <c r="KS23" s="872" t="n">
        <f aca="false">Посуточная!OK23</f>
        <v>0</v>
      </c>
      <c r="KT23" s="872" t="n">
        <f aca="false">Посуточная!OL23</f>
        <v>0</v>
      </c>
      <c r="KU23" s="872" t="n">
        <f aca="false">Посуточная!OM23</f>
        <v>0</v>
      </c>
      <c r="KV23" s="872" t="n">
        <f aca="false">Посуточная!ON23</f>
        <v>0</v>
      </c>
      <c r="KW23" s="902" t="n">
        <f aca="false">Посуточная!OO23</f>
        <v>0</v>
      </c>
      <c r="KX23" s="366" t="n">
        <f aca="false">Посуточная!OV23</f>
        <v>0</v>
      </c>
      <c r="KY23" s="366" t="n">
        <f aca="false">Посуточная!OW23</f>
        <v>0</v>
      </c>
      <c r="KZ23" s="366" t="n">
        <f aca="false">Посуточная!OX23</f>
        <v>0</v>
      </c>
      <c r="LA23" s="366" t="n">
        <f aca="false">Посуточная!OY23</f>
        <v>0</v>
      </c>
      <c r="LB23" s="366" t="n">
        <f aca="false">Посуточная!OZ23</f>
        <v>0</v>
      </c>
      <c r="LC23" s="366" t="n">
        <f aca="false">Посуточная!PA23</f>
        <v>0</v>
      </c>
      <c r="LD23" s="366" t="n">
        <f aca="false">Посуточная!PB23</f>
        <v>0</v>
      </c>
      <c r="LE23" s="366" t="n">
        <f aca="false">Посуточная!PC23</f>
        <v>0</v>
      </c>
      <c r="LF23" s="366" t="n">
        <f aca="false">Посуточная!PD23</f>
        <v>0</v>
      </c>
      <c r="LG23" s="366" t="n">
        <f aca="false">Посуточная!PE23</f>
        <v>0</v>
      </c>
      <c r="LH23" s="366" t="n">
        <f aca="false">Посуточная!PF23</f>
        <v>0</v>
      </c>
      <c r="LI23" s="366" t="n">
        <f aca="false">Посуточная!PG23</f>
        <v>0</v>
      </c>
      <c r="LJ23" s="366" t="n">
        <f aca="false">Посуточная!PH23</f>
        <v>0</v>
      </c>
      <c r="LK23" s="366" t="n">
        <f aca="false">Посуточная!PI23</f>
        <v>0</v>
      </c>
      <c r="LL23" s="366" t="n">
        <f aca="false">Посуточная!PJ23</f>
        <v>0</v>
      </c>
      <c r="LM23" s="366" t="n">
        <f aca="false">Посуточная!PK23</f>
        <v>0</v>
      </c>
      <c r="LN23" s="366" t="n">
        <f aca="false">Посуточная!PL23</f>
        <v>0</v>
      </c>
      <c r="LO23" s="366" t="n">
        <f aca="false">Посуточная!PM23</f>
        <v>0</v>
      </c>
      <c r="LP23" s="366" t="n">
        <f aca="false">Посуточная!PN23</f>
        <v>0</v>
      </c>
      <c r="LQ23" s="366" t="n">
        <f aca="false">Посуточная!PO23</f>
        <v>0</v>
      </c>
      <c r="LR23" s="417" t="n">
        <f aca="false">COUNTIF(KN23:KW23,"&lt;&gt;0")-COUNTIF(KN23:KW23,"")</f>
        <v>-10</v>
      </c>
      <c r="LS23" s="391" t="n">
        <f aca="false">COUNTIF(KX23:LQ23,"&lt;&gt;0")-COUNTIF(KX23:LQ23,"")</f>
        <v>0</v>
      </c>
      <c r="LV23" s="414" t="n">
        <f aca="false">Посуточная!QA23</f>
        <v>0</v>
      </c>
      <c r="LW23" s="415" t="n">
        <f aca="false">Посуточная!QB23</f>
        <v>0</v>
      </c>
      <c r="LX23" s="415" t="n">
        <f aca="false">Посуточная!QC23</f>
        <v>0</v>
      </c>
      <c r="LY23" s="415" t="n">
        <f aca="false">Посуточная!QD23</f>
        <v>0</v>
      </c>
      <c r="LZ23" s="415" t="n">
        <f aca="false">Посуточная!QE23</f>
        <v>0</v>
      </c>
      <c r="MA23" s="415" t="n">
        <f aca="false">Посуточная!QF23</f>
        <v>0</v>
      </c>
      <c r="MB23" s="415" t="n">
        <f aca="false">Посуточная!QG23</f>
        <v>0</v>
      </c>
      <c r="MC23" s="876" t="n">
        <f aca="false">Посуточная!QO23</f>
        <v>0</v>
      </c>
      <c r="MD23" s="876" t="n">
        <f aca="false">Посуточная!QP23</f>
        <v>0</v>
      </c>
      <c r="ME23" s="876" t="n">
        <f aca="false">Посуточная!QQ23</f>
        <v>0</v>
      </c>
      <c r="MF23" s="876" t="n">
        <f aca="false">Посуточная!QR23</f>
        <v>0</v>
      </c>
      <c r="MG23" s="876" t="n">
        <f aca="false">Посуточная!QS23</f>
        <v>0</v>
      </c>
      <c r="MH23" s="876" t="n">
        <f aca="false">Посуточная!QT23</f>
        <v>0</v>
      </c>
      <c r="MI23" s="876" t="n">
        <f aca="false">Посуточная!QU23</f>
        <v>0</v>
      </c>
      <c r="MJ23" s="417" t="n">
        <f aca="false">COUNTIF(LV23:MB23,"&lt;&gt;0")-COUNTIF(LV23:MB23,"")</f>
        <v>-7</v>
      </c>
      <c r="MK23" s="391" t="n">
        <f aca="false">COUNTIF(MC23:MI23,"&lt;&gt;0")-COUNTIF(MC23:MI23,"")</f>
        <v>0</v>
      </c>
      <c r="MN23" s="871" t="n">
        <f aca="false">Посуточная!RG23</f>
        <v>0</v>
      </c>
      <c r="MO23" s="872" t="n">
        <f aca="false">Посуточная!RH23</f>
        <v>0</v>
      </c>
      <c r="MP23" s="872" t="n">
        <f aca="false">Посуточная!RI23</f>
        <v>0</v>
      </c>
      <c r="MQ23" s="872" t="n">
        <f aca="false">Посуточная!RJ23</f>
        <v>0</v>
      </c>
      <c r="MR23" s="872" t="n">
        <f aca="false">Посуточная!RK23</f>
        <v>0</v>
      </c>
      <c r="MS23" s="872" t="n">
        <f aca="false">Посуточная!RL23</f>
        <v>0</v>
      </c>
      <c r="MT23" s="872" t="n">
        <f aca="false">Посуточная!RM23</f>
        <v>0</v>
      </c>
      <c r="MU23" s="366" t="n">
        <f aca="false">Посуточная!RU23</f>
        <v>0</v>
      </c>
      <c r="MV23" s="366" t="n">
        <f aca="false">Посуточная!RV23</f>
        <v>0</v>
      </c>
      <c r="MW23" s="366" t="n">
        <f aca="false">Посуточная!RW23</f>
        <v>0</v>
      </c>
      <c r="MX23" s="366" t="n">
        <f aca="false">Посуточная!RX23</f>
        <v>0</v>
      </c>
      <c r="MY23" s="366" t="n">
        <f aca="false">Посуточная!RY23</f>
        <v>0</v>
      </c>
      <c r="MZ23" s="366" t="n">
        <f aca="false">Посуточная!RZ23</f>
        <v>0</v>
      </c>
      <c r="NA23" s="366" t="n">
        <f aca="false">Посуточная!SA23</f>
        <v>0</v>
      </c>
      <c r="NB23" s="417" t="n">
        <f aca="false">COUNTIF(MN23:MT23,"&lt;&gt;0")-COUNTIF(MN23:MT23,"")</f>
        <v>-7</v>
      </c>
      <c r="NC23" s="391" t="n">
        <f aca="false">COUNTIF(MU23:NA23,"&lt;&gt;0")-COUNTIF(MU23:NA23,"")</f>
        <v>-7</v>
      </c>
      <c r="NF23" s="395" t="n">
        <f aca="false">SUMIF(IG9:NE9,"итого гр.",IG23:NE23)</f>
        <v>0</v>
      </c>
      <c r="NG23" s="391" t="n">
        <f aca="false">SUMIF(IG6:NE6,"итого фк.",IG23:NE23)</f>
        <v>0</v>
      </c>
      <c r="NJ23" s="396"/>
      <c r="NK23" s="397"/>
      <c r="NN23" s="871" t="n">
        <f aca="false">Посуточная!SU23</f>
        <v>0</v>
      </c>
      <c r="NO23" s="872" t="n">
        <f aca="false">Посуточная!SV23</f>
        <v>0</v>
      </c>
      <c r="NP23" s="872" t="n">
        <f aca="false">Посуточная!SW23</f>
        <v>0</v>
      </c>
      <c r="NQ23" s="872" t="n">
        <f aca="false">Посуточная!SX23</f>
        <v>0</v>
      </c>
      <c r="NR23" s="366" t="n">
        <f aca="false">Посуточная!TC23</f>
        <v>0</v>
      </c>
      <c r="NS23" s="366" t="n">
        <f aca="false">Посуточная!TD23</f>
        <v>0</v>
      </c>
      <c r="NT23" s="366" t="n">
        <f aca="false">Посуточная!TE23</f>
        <v>0</v>
      </c>
      <c r="NU23" s="366" t="n">
        <f aca="false">Посуточная!TF23</f>
        <v>0</v>
      </c>
      <c r="NV23" s="417"/>
      <c r="NW23" s="391"/>
      <c r="NZ23" s="395"/>
      <c r="OA23" s="417"/>
      <c r="OB23" s="291"/>
      <c r="OC23" s="291"/>
      <c r="OD23" s="417"/>
      <c r="OE23" s="417"/>
      <c r="OF23" s="291"/>
      <c r="OG23" s="291"/>
      <c r="OH23" s="417"/>
      <c r="OI23" s="417"/>
      <c r="OJ23" s="291"/>
      <c r="OK23" s="291"/>
      <c r="OL23" s="417"/>
      <c r="OM23" s="417"/>
      <c r="ON23" s="291"/>
      <c r="OO23" s="291"/>
      <c r="OP23" s="418" t="n">
        <f aca="false">SUMIF(NZ6:OO6,"итого гр.",NZ23:OO23)</f>
        <v>0</v>
      </c>
      <c r="OQ23" s="397" t="n">
        <f aca="false">SUMIF($NZ$6:$OO$6,"итого фк.",NZ23:OO23)</f>
        <v>0</v>
      </c>
      <c r="OR23" s="373"/>
      <c r="OT23" s="396"/>
      <c r="OU23" s="397"/>
      <c r="OX23" s="396"/>
      <c r="OY23" s="397"/>
      <c r="PB23" s="395"/>
      <c r="PC23" s="391"/>
      <c r="PF23" s="396"/>
      <c r="PG23" s="397"/>
      <c r="PJ23" s="418"/>
      <c r="PK23" s="418"/>
      <c r="PN23" s="418"/>
      <c r="PO23" s="418"/>
      <c r="PR23" s="546"/>
      <c r="PS23" s="375"/>
      <c r="PT23" s="546"/>
      <c r="PU23" s="375"/>
      <c r="PV23" s="396"/>
      <c r="PW23" s="375"/>
      <c r="PX23" s="419"/>
      <c r="PY23" s="546"/>
      <c r="PZ23" s="377"/>
      <c r="QA23" s="378"/>
      <c r="QD23" s="379" t="n">
        <v>17</v>
      </c>
      <c r="QE23" s="127" t="n">
        <f aca="false">Посуточная!VT23-Посуточная_НГДП!KU23</f>
        <v>838.091</v>
      </c>
      <c r="QF23" s="550"/>
      <c r="QH23" s="273" t="n">
        <v>17</v>
      </c>
      <c r="QI23" s="127" t="n">
        <f aca="false">Посуточная!VX23-Посуточная_НГДП!KY23</f>
        <v>23052.543</v>
      </c>
      <c r="QK23" s="380" t="n">
        <f aca="false">PG57</f>
        <v>1709.325</v>
      </c>
      <c r="QL23" s="380"/>
      <c r="QM23" s="380" t="n">
        <f aca="false">IF57</f>
        <v>1027.237</v>
      </c>
      <c r="QQ23" s="127" t="n">
        <f aca="false">IF(V23="",0,V23+QQ20)</f>
        <v>0</v>
      </c>
      <c r="QR23" s="127" t="n">
        <f aca="false">IF(W23="",0,W23+QR20)</f>
        <v>0</v>
      </c>
      <c r="QS23" s="127" t="n">
        <f aca="false">IF(AN23="",0,AN23+QS20)</f>
        <v>0</v>
      </c>
      <c r="QT23" s="127" t="n">
        <f aca="false">IF(AO23="",0,AO23+QT20)</f>
        <v>0</v>
      </c>
      <c r="QU23" s="127" t="n">
        <f aca="false">IF(AZ23="",0,AZ23+QU20)</f>
        <v>0</v>
      </c>
      <c r="QV23" s="127" t="n">
        <f aca="false">IF(BA23="",0,BA23+QV20)</f>
        <v>0</v>
      </c>
      <c r="QW23" s="127" t="n">
        <f aca="false">IF(BL23="",0,BL23+QW20)</f>
        <v>0</v>
      </c>
      <c r="QX23" s="127" t="n">
        <f aca="false">IF(BM23="",0,BM23+QX20)</f>
        <v>0</v>
      </c>
      <c r="QY23" s="127" t="n">
        <f aca="false">IF(CF23="",0,CF23+QY20)</f>
        <v>0</v>
      </c>
      <c r="QZ23" s="127" t="n">
        <f aca="false">IF(CG23="",0,CG23+QZ20)</f>
        <v>0</v>
      </c>
      <c r="RA23" s="127" t="n">
        <f aca="false">IF(CX23="",0,CX23+RA20)</f>
        <v>0</v>
      </c>
      <c r="RB23" s="127" t="n">
        <f aca="false">IF(CY23="",0,CY23+RB20)</f>
        <v>0</v>
      </c>
      <c r="RC23" s="127" t="n">
        <f aca="false">IF(FO23="",0,FO23+RC20)</f>
        <v>0</v>
      </c>
      <c r="RD23" s="127" t="n">
        <f aca="false">IF(FP23="",0,FP23+RD20)</f>
        <v>0</v>
      </c>
      <c r="RE23" s="127" t="n">
        <f aca="false">IF(FC23="",0,FC23+RE20)</f>
        <v>0</v>
      </c>
      <c r="RF23" s="127" t="n">
        <f aca="false">IF(FD23="",0,FD23+RF20)</f>
        <v>0</v>
      </c>
      <c r="RG23" s="127" t="n">
        <f aca="false">IF(ND23="",0,ND23+RG20)</f>
        <v>0</v>
      </c>
      <c r="RH23" s="127" t="n">
        <f aca="false">IF(NE23="",0,NE23+RH20)</f>
        <v>0</v>
      </c>
      <c r="RI23" s="127" t="n">
        <f aca="false">IF(OX23="",0,OX23)</f>
        <v>0</v>
      </c>
      <c r="RJ23" s="127" t="n">
        <f aca="false">IF(OY23="",0,OY23)</f>
        <v>0</v>
      </c>
      <c r="RK23" s="127" t="n">
        <f aca="false">IF(IA23="",0,IA23+RK20)</f>
        <v>0</v>
      </c>
      <c r="RL23" s="127" t="n">
        <f aca="false">IF(IB23="",0,IB23+RL20)</f>
        <v>0</v>
      </c>
      <c r="RM23" s="127" t="n">
        <f aca="false">IF(OT23="",0,OT23+RM20)</f>
        <v>0</v>
      </c>
      <c r="RN23" s="127" t="n">
        <f aca="false">IF(OU23="",0,OU23+RN20)</f>
        <v>0</v>
      </c>
      <c r="RO23" s="127" t="n">
        <f aca="false">IF(PY23="",0,PY23+RO20)</f>
        <v>0</v>
      </c>
      <c r="RP23" s="127" t="n">
        <f aca="false">IF(PZ23="",0,PZ23+RP20)</f>
        <v>0</v>
      </c>
      <c r="RQ23" s="127" t="n">
        <f aca="false">IFERROR(RO23/$A21,0)</f>
        <v>0</v>
      </c>
      <c r="RR23" s="127" t="n">
        <f aca="false">IFERROR(RP23/$A21,0)</f>
        <v>0</v>
      </c>
      <c r="RS23" s="127" t="n">
        <f aca="false">IF(PD23="",0,PD23+RS20)</f>
        <v>0</v>
      </c>
      <c r="RT23" s="127" t="n">
        <f aca="false">IF(PE23="",0,PE23+RT20)</f>
        <v>0</v>
      </c>
      <c r="RU23" s="127" t="n">
        <f aca="false">IF(QQ23&gt;0,0,T23+RU20)</f>
        <v>-30</v>
      </c>
      <c r="RV23" s="127" t="n">
        <f aca="false">IF(QR23&gt;0,0,U23+RV20)</f>
        <v>1</v>
      </c>
      <c r="RW23" s="127" t="n">
        <f aca="false">IF(QS23&gt;0,0,AL23+RW20)</f>
        <v>-31</v>
      </c>
      <c r="RX23" s="127" t="n">
        <f aca="false">IF(QT23&gt;0,0,AM23+RX20)</f>
        <v>2</v>
      </c>
      <c r="RY23" s="127" t="n">
        <f aca="false">IF(QU23&gt;0,0,AX23+RY20)</f>
        <v>-20</v>
      </c>
      <c r="RZ23" s="127" t="n">
        <f aca="false">IF(QV23&gt;0,0,AY23+RZ20)</f>
        <v>0</v>
      </c>
      <c r="SA23" s="127" t="n">
        <f aca="false">IF(QW23&gt;0,0,BJ23+SA20)</f>
        <v>-20</v>
      </c>
      <c r="SB23" s="127" t="n">
        <f aca="false">IF(QX23&gt;0,0,BK23+SB20)</f>
        <v>0</v>
      </c>
      <c r="SC23" s="127" t="n">
        <f aca="false">IF(QY23&gt;0,0,CD23+SC20)</f>
        <v>-18</v>
      </c>
      <c r="SD23" s="127" t="n">
        <f aca="false">IF(QZ23&gt;0,0,CE23+SD20)</f>
        <v>0</v>
      </c>
      <c r="SE23" s="127" t="n">
        <f aca="false">IF(RA23&gt;0,0,CV23+SE20)</f>
        <v>-27</v>
      </c>
      <c r="SF23" s="127" t="n">
        <f aca="false">IF(RB23&gt;0,0,CW23+SF20)</f>
        <v>1</v>
      </c>
      <c r="SG23" s="127" t="n">
        <f aca="false">IF(RC23&gt;0,0,FM23+SG20)</f>
        <v>-20</v>
      </c>
      <c r="SH23" s="127" t="n">
        <f aca="false">IF(RD23&gt;0,0,FN23+SH20)</f>
        <v>0</v>
      </c>
      <c r="SI23" s="127" t="n">
        <f aca="false">IF(RE23&gt;0,0,FA23+SI20)</f>
        <v>-154</v>
      </c>
      <c r="SJ23" s="127" t="n">
        <f aca="false">IFERROR(IF(RF23&gt;0,0,FB23+SJ20),0)</f>
        <v>8</v>
      </c>
      <c r="SK23" s="127" t="n">
        <f aca="false">IF(RG23&gt;0,0,NB23+SK20)</f>
        <v>-26</v>
      </c>
      <c r="SL23" s="127" t="n">
        <f aca="false">IFERROR(IF(RH23&gt;0,0,NC23+SL20),0)</f>
        <v>-35</v>
      </c>
      <c r="SM23" s="127"/>
      <c r="SN23" s="127"/>
      <c r="SO23" s="127"/>
    </row>
    <row r="24" customFormat="false" ht="15" hidden="false" customHeight="false" outlineLevel="0" collapsed="false">
      <c r="A24" s="741"/>
      <c r="B24" s="879" t="n">
        <f aca="false">Посуточная!B24</f>
        <v>0</v>
      </c>
      <c r="C24" s="880" t="n">
        <f aca="false">Посуточная!C24</f>
        <v>0</v>
      </c>
      <c r="D24" s="880" t="n">
        <f aca="false">Посуточная!D24</f>
        <v>0</v>
      </c>
      <c r="E24" s="880" t="n">
        <f aca="false">Посуточная!E24</f>
        <v>0</v>
      </c>
      <c r="F24" s="880" t="n">
        <f aca="false">Посуточная!F24</f>
        <v>0</v>
      </c>
      <c r="G24" s="880" t="n">
        <f aca="false">Посуточная!G24</f>
        <v>0</v>
      </c>
      <c r="H24" s="880" t="n">
        <f aca="false">Посуточная!H24</f>
        <v>0</v>
      </c>
      <c r="I24" s="880" t="n">
        <f aca="false">Посуточная!I24</f>
        <v>0</v>
      </c>
      <c r="J24" s="427" t="n">
        <f aca="false">Посуточная!Q24</f>
        <v>50</v>
      </c>
      <c r="K24" s="427" t="n">
        <f aca="false">Посуточная!R24</f>
        <v>0</v>
      </c>
      <c r="L24" s="427" t="n">
        <f aca="false">Посуточная!S24</f>
        <v>0</v>
      </c>
      <c r="M24" s="427" t="n">
        <f aca="false">Посуточная!T24</f>
        <v>0</v>
      </c>
      <c r="N24" s="427" t="n">
        <f aca="false">Посуточная!U24</f>
        <v>0</v>
      </c>
      <c r="O24" s="427" t="n">
        <f aca="false">Посуточная!V24</f>
        <v>0</v>
      </c>
      <c r="P24" s="427" t="n">
        <f aca="false">Посуточная!W24</f>
        <v>0</v>
      </c>
      <c r="Q24" s="427" t="n">
        <f aca="false">Посуточная!X24</f>
        <v>0</v>
      </c>
      <c r="R24" s="427" t="n">
        <f aca="false">Посуточная!Y24</f>
        <v>0</v>
      </c>
      <c r="S24" s="427" t="n">
        <f aca="false">Посуточная!Z24</f>
        <v>0</v>
      </c>
      <c r="T24" s="475" t="n">
        <f aca="false">SUBTOTAL(9, B24:I24)</f>
        <v>0</v>
      </c>
      <c r="U24" s="433" t="n">
        <f aca="false">SUBTOTAL(9, J24:S24)</f>
        <v>50</v>
      </c>
      <c r="V24" s="273" t="n">
        <f aca="false">SUM(T24,V21)</f>
        <v>50</v>
      </c>
      <c r="W24" s="273" t="n">
        <f aca="false">SUM(U24,W21)</f>
        <v>50</v>
      </c>
      <c r="X24" s="879" t="n">
        <f aca="false">Посуточная!AL24</f>
        <v>0</v>
      </c>
      <c r="Y24" s="880" t="n">
        <f aca="false">Посуточная!AM24</f>
        <v>0</v>
      </c>
      <c r="Z24" s="880" t="n">
        <f aca="false">Посуточная!AN24</f>
        <v>0</v>
      </c>
      <c r="AA24" s="880" t="n">
        <f aca="false">Посуточная!AO24</f>
        <v>0</v>
      </c>
      <c r="AB24" s="880" t="n">
        <f aca="false">Посуточная!AP24</f>
        <v>0</v>
      </c>
      <c r="AC24" s="880" t="n">
        <f aca="false">Посуточная!AQ24</f>
        <v>0</v>
      </c>
      <c r="AD24" s="880" t="n">
        <f aca="false">Посуточная!AR24</f>
        <v>0</v>
      </c>
      <c r="AE24" s="427" t="n">
        <f aca="false">Посуточная!AZ24</f>
        <v>0</v>
      </c>
      <c r="AF24" s="427" t="n">
        <f aca="false">Посуточная!BA24</f>
        <v>0</v>
      </c>
      <c r="AG24" s="427" t="n">
        <f aca="false">Посуточная!BB24</f>
        <v>0</v>
      </c>
      <c r="AH24" s="427" t="n">
        <f aca="false">Посуточная!BC24</f>
        <v>0</v>
      </c>
      <c r="AI24" s="427" t="n">
        <f aca="false">Посуточная!BD24</f>
        <v>0</v>
      </c>
      <c r="AJ24" s="427" t="n">
        <f aca="false">Посуточная!BE24</f>
        <v>0</v>
      </c>
      <c r="AK24" s="427" t="n">
        <f aca="false">Посуточная!BF24</f>
        <v>0</v>
      </c>
      <c r="AL24" s="475" t="n">
        <f aca="false">SUBTOTAL(9, X24:AD24)</f>
        <v>0</v>
      </c>
      <c r="AM24" s="433" t="n">
        <f aca="false">SUBTOTAL(9, AE24:AK24)</f>
        <v>0</v>
      </c>
      <c r="AN24" s="273" t="n">
        <f aca="false">SUM(AL24,AN21)</f>
        <v>41</v>
      </c>
      <c r="AO24" s="273" t="n">
        <f aca="false">SUM(AM24,AO21)</f>
        <v>42</v>
      </c>
      <c r="AP24" s="879" t="n">
        <f aca="false">Посуточная!BR24</f>
        <v>0</v>
      </c>
      <c r="AQ24" s="880" t="n">
        <f aca="false">Посуточная!BS24</f>
        <v>0</v>
      </c>
      <c r="AR24" s="880" t="n">
        <f aca="false">Посуточная!BT24</f>
        <v>0</v>
      </c>
      <c r="AS24" s="880" t="n">
        <f aca="false">Посуточная!BU24</f>
        <v>0</v>
      </c>
      <c r="AT24" s="427" t="n">
        <f aca="false">Посуточная!BZ24</f>
        <v>0</v>
      </c>
      <c r="AU24" s="427" t="n">
        <f aca="false">Посуточная!CA24</f>
        <v>0</v>
      </c>
      <c r="AV24" s="427" t="n">
        <f aca="false">Посуточная!CB24</f>
        <v>0</v>
      </c>
      <c r="AW24" s="427" t="n">
        <f aca="false">Посуточная!CC24</f>
        <v>0</v>
      </c>
      <c r="AX24" s="475" t="n">
        <f aca="false">SUBTOTAL(9, AP24:AS24)</f>
        <v>0</v>
      </c>
      <c r="AY24" s="433" t="n">
        <f aca="false">SUBTOTAL(9, AT24:AW24)</f>
        <v>0</v>
      </c>
      <c r="AZ24" s="273" t="n">
        <f aca="false">SUM(AX24,AZ21)</f>
        <v>0</v>
      </c>
      <c r="BA24" s="273" t="n">
        <f aca="false">SUM(AY24,BA21)</f>
        <v>0</v>
      </c>
      <c r="BB24" s="879" t="n">
        <f aca="false">Посуточная!CL24</f>
        <v>0</v>
      </c>
      <c r="BC24" s="880" t="n">
        <f aca="false">Посуточная!CM24</f>
        <v>0</v>
      </c>
      <c r="BD24" s="880" t="n">
        <f aca="false">Посуточная!CN24</f>
        <v>0</v>
      </c>
      <c r="BE24" s="880" t="n">
        <f aca="false">Посуточная!CO24</f>
        <v>0</v>
      </c>
      <c r="BF24" s="427" t="n">
        <f aca="false">Посуточная!CT24</f>
        <v>0</v>
      </c>
      <c r="BG24" s="427" t="n">
        <f aca="false">Посуточная!CU24</f>
        <v>0</v>
      </c>
      <c r="BH24" s="427" t="n">
        <f aca="false">Посуточная!CV24</f>
        <v>0</v>
      </c>
      <c r="BI24" s="427" t="n">
        <f aca="false">Посуточная!CW24</f>
        <v>0</v>
      </c>
      <c r="BJ24" s="475" t="n">
        <f aca="false">SUBTOTAL(9, BB24:BE24)</f>
        <v>0</v>
      </c>
      <c r="BK24" s="433" t="n">
        <f aca="false">SUBTOTAL(9, BF24:BI24)</f>
        <v>0</v>
      </c>
      <c r="BL24" s="273" t="n">
        <f aca="false">SUM(BJ24,BL21)</f>
        <v>0</v>
      </c>
      <c r="BM24" s="273" t="n">
        <f aca="false">SUM(BK24,BM21)</f>
        <v>0</v>
      </c>
      <c r="BN24" s="437" t="n">
        <f aca="false">SUMIF(B6:BM6,"итого гр.",B24:BM24)</f>
        <v>0</v>
      </c>
      <c r="BO24" s="433" t="n">
        <f aca="false">SUMIF(B6:BM6,"итого фк.",B24:BM24)</f>
        <v>50</v>
      </c>
      <c r="BP24" s="273" t="n">
        <f aca="false">SUM(BN24,BP21)</f>
        <v>91</v>
      </c>
      <c r="BQ24" s="273" t="n">
        <f aca="false">SUM(BO24,BQ21)</f>
        <v>92</v>
      </c>
      <c r="BR24" s="438" t="n">
        <f aca="false">BP24</f>
        <v>91</v>
      </c>
      <c r="BS24" s="439" t="n">
        <f aca="false">BQ24</f>
        <v>92</v>
      </c>
      <c r="BV24" s="881" t="n">
        <f aca="false">Посуточная!DN24</f>
        <v>0</v>
      </c>
      <c r="BW24" s="882" t="n">
        <f aca="false">Посуточная!DO24</f>
        <v>0</v>
      </c>
      <c r="BX24" s="882" t="n">
        <f aca="false">Посуточная!DP24</f>
        <v>0</v>
      </c>
      <c r="BY24" s="882" t="n">
        <f aca="false">Посуточная!DQ24</f>
        <v>0</v>
      </c>
      <c r="BZ24" s="427" t="n">
        <f aca="false">Посуточная!DV24</f>
        <v>0</v>
      </c>
      <c r="CA24" s="427" t="n">
        <f aca="false">Посуточная!DW24</f>
        <v>0</v>
      </c>
      <c r="CB24" s="427" t="n">
        <f aca="false">Посуточная!DX24</f>
        <v>0</v>
      </c>
      <c r="CC24" s="427" t="n">
        <f aca="false">Посуточная!DY24</f>
        <v>0</v>
      </c>
      <c r="CD24" s="417" t="n">
        <f aca="false">SUBTOTAL(9, BV24:BY24)</f>
        <v>0</v>
      </c>
      <c r="CE24" s="433" t="n">
        <f aca="false">SUBTOTAL(9, BZ24:CC24)</f>
        <v>0</v>
      </c>
      <c r="CF24" s="273" t="n">
        <f aca="false">SUM(CD24,CF21)</f>
        <v>5.8</v>
      </c>
      <c r="CG24" s="273" t="n">
        <f aca="false">SUM(CE24,CG21)</f>
        <v>0</v>
      </c>
      <c r="CH24" s="381" t="n">
        <f aca="false">Посуточная!EH24</f>
        <v>0</v>
      </c>
      <c r="CI24" s="382" t="n">
        <f aca="false">Посуточная!EI24</f>
        <v>0</v>
      </c>
      <c r="CJ24" s="382" t="n">
        <f aca="false">Посуточная!EJ24</f>
        <v>0</v>
      </c>
      <c r="CK24" s="382" t="n">
        <f aca="false">Посуточная!EK24</f>
        <v>0</v>
      </c>
      <c r="CL24" s="382" t="n">
        <f aca="false">Посуточная!EL24</f>
        <v>0</v>
      </c>
      <c r="CM24" s="382" t="n">
        <f aca="false">Посуточная!EM24</f>
        <v>0</v>
      </c>
      <c r="CN24" s="882" t="n">
        <f aca="false">Посуточная!EN24</f>
        <v>0</v>
      </c>
      <c r="CO24" s="427" t="n">
        <f aca="false">Посуточная!ES24</f>
        <v>0</v>
      </c>
      <c r="CP24" s="427" t="n">
        <f aca="false">Посуточная!ET24</f>
        <v>0</v>
      </c>
      <c r="CQ24" s="322" t="n">
        <f aca="false">Посуточная!EU24</f>
        <v>0</v>
      </c>
      <c r="CR24" s="322" t="n">
        <f aca="false">Посуточная!EV24</f>
        <v>0</v>
      </c>
      <c r="CS24" s="322" t="n">
        <f aca="false">Посуточная!EW24</f>
        <v>0</v>
      </c>
      <c r="CT24" s="322" t="n">
        <f aca="false">Посуточная!EX24</f>
        <v>0</v>
      </c>
      <c r="CU24" s="322" t="n">
        <f aca="false">Посуточная!EY24</f>
        <v>0</v>
      </c>
      <c r="CV24" s="475" t="n">
        <f aca="false">SUBTOTAL(9, CH24:CN24)</f>
        <v>0</v>
      </c>
      <c r="CW24" s="433" t="n">
        <f aca="false">SUBTOTAL(9, CO24:CU24)</f>
        <v>0</v>
      </c>
      <c r="CX24" s="273" t="n">
        <f aca="false">SUM(CV24,CX21)</f>
        <v>110</v>
      </c>
      <c r="CY24" s="273" t="n">
        <f aca="false">SUM(CW24,CY21)</f>
        <v>30</v>
      </c>
      <c r="CZ24" s="879" t="n">
        <f aca="false">Посуточная!FH24</f>
        <v>3</v>
      </c>
      <c r="DA24" s="880" t="n">
        <f aca="false">Посуточная!FI24</f>
        <v>0</v>
      </c>
      <c r="DB24" s="880" t="n">
        <f aca="false">Посуточная!FJ24</f>
        <v>0</v>
      </c>
      <c r="DC24" s="880" t="n">
        <f aca="false">Посуточная!FK24</f>
        <v>0</v>
      </c>
      <c r="DD24" s="880" t="n">
        <f aca="false">Посуточная!FL24</f>
        <v>0</v>
      </c>
      <c r="DE24" s="880" t="n">
        <f aca="false">Посуточная!FM24</f>
        <v>0</v>
      </c>
      <c r="DF24" s="880" t="n">
        <f aca="false">Посуточная!FN24</f>
        <v>0</v>
      </c>
      <c r="DG24" s="880" t="n">
        <f aca="false">Посуточная!FO24</f>
        <v>0</v>
      </c>
      <c r="DH24" s="880" t="n">
        <f aca="false">Посуточная!FP24</f>
        <v>0</v>
      </c>
      <c r="DI24" s="880" t="n">
        <f aca="false">Посуточная!FQ24</f>
        <v>0</v>
      </c>
      <c r="DJ24" s="880" t="n">
        <f aca="false">Посуточная!FR24</f>
        <v>0</v>
      </c>
      <c r="DK24" s="880" t="n">
        <f aca="false">Посуточная!FS24</f>
        <v>0</v>
      </c>
      <c r="DL24" s="880" t="n">
        <f aca="false">Посуточная!FT24</f>
        <v>0</v>
      </c>
      <c r="DM24" s="880" t="n">
        <f aca="false">Посуточная!FU24</f>
        <v>0</v>
      </c>
      <c r="DN24" s="880" t="n">
        <f aca="false">Посуточная!FV24</f>
        <v>0</v>
      </c>
      <c r="DO24" s="880" t="n">
        <f aca="false">Посуточная!FW24</f>
        <v>0</v>
      </c>
      <c r="DP24" s="880" t="n">
        <f aca="false">Посуточная!FX24</f>
        <v>0</v>
      </c>
      <c r="DQ24" s="880" t="n">
        <f aca="false">Посуточная!FY24</f>
        <v>0</v>
      </c>
      <c r="DR24" s="880" t="n">
        <f aca="false">Посуточная!FZ24</f>
        <v>0</v>
      </c>
      <c r="DS24" s="880" t="n">
        <f aca="false">Посуточная!GA24</f>
        <v>0</v>
      </c>
      <c r="DT24" s="880" t="n">
        <f aca="false">Посуточная!GB24</f>
        <v>0</v>
      </c>
      <c r="DU24" s="880" t="n">
        <f aca="false">Посуточная!GC24</f>
        <v>0</v>
      </c>
      <c r="DV24" s="880" t="n">
        <f aca="false">Посуточная!GD24</f>
        <v>0</v>
      </c>
      <c r="DW24" s="880" t="n">
        <f aca="false">Посуточная!GE24</f>
        <v>0</v>
      </c>
      <c r="DX24" s="880" t="n">
        <f aca="false">Посуточная!GF24</f>
        <v>0</v>
      </c>
      <c r="DY24" s="880" t="n">
        <f aca="false">Посуточная!GG24</f>
        <v>0</v>
      </c>
      <c r="DZ24" s="880" t="n">
        <f aca="false">Посуточная!GH24</f>
        <v>0</v>
      </c>
      <c r="EA24" s="880" t="n">
        <f aca="false">Посуточная!GI24</f>
        <v>0</v>
      </c>
      <c r="EB24" s="880" t="n">
        <f aca="false">Посуточная!GJ24</f>
        <v>0</v>
      </c>
      <c r="EC24" s="880" t="n">
        <f aca="false">Посуточная!GK24</f>
        <v>0</v>
      </c>
      <c r="ED24" s="880" t="n">
        <f aca="false">Посуточная!GL24</f>
        <v>0</v>
      </c>
      <c r="EE24" s="880" t="n">
        <f aca="false">Посуточная!GM24</f>
        <v>0</v>
      </c>
      <c r="EF24" s="427" t="n">
        <f aca="false">Посуточная!GU24</f>
        <v>12</v>
      </c>
      <c r="EG24" s="427" t="n">
        <f aca="false">Посуточная!GV24</f>
        <v>0</v>
      </c>
      <c r="EH24" s="427" t="n">
        <f aca="false">Посуточная!GW24</f>
        <v>0</v>
      </c>
      <c r="EI24" s="427" t="n">
        <f aca="false">Посуточная!GX24</f>
        <v>0</v>
      </c>
      <c r="EJ24" s="427" t="n">
        <f aca="false">Посуточная!GY24</f>
        <v>0</v>
      </c>
      <c r="EK24" s="427" t="n">
        <f aca="false">Посуточная!GZ24</f>
        <v>0</v>
      </c>
      <c r="EL24" s="427" t="n">
        <f aca="false">Посуточная!HA24</f>
        <v>0</v>
      </c>
      <c r="EM24" s="427" t="n">
        <f aca="false">Посуточная!HB24</f>
        <v>0</v>
      </c>
      <c r="EN24" s="427" t="n">
        <f aca="false">Посуточная!HC24</f>
        <v>0</v>
      </c>
      <c r="EO24" s="427" t="n">
        <f aca="false">Посуточная!HD24</f>
        <v>0</v>
      </c>
      <c r="EP24" s="427" t="n">
        <f aca="false">Посуточная!HE24</f>
        <v>0</v>
      </c>
      <c r="EQ24" s="427" t="n">
        <f aca="false">Посуточная!HF24</f>
        <v>0</v>
      </c>
      <c r="ER24" s="427" t="n">
        <f aca="false">Посуточная!HG24</f>
        <v>0</v>
      </c>
      <c r="ES24" s="427" t="n">
        <f aca="false">Посуточная!HH24</f>
        <v>0</v>
      </c>
      <c r="ET24" s="427" t="n">
        <f aca="false">Посуточная!HI24</f>
        <v>0</v>
      </c>
      <c r="EU24" s="427" t="n">
        <f aca="false">Посуточная!HJ24</f>
        <v>0</v>
      </c>
      <c r="EV24" s="427" t="n">
        <f aca="false">Посуточная!HK24</f>
        <v>0</v>
      </c>
      <c r="EW24" s="427" t="n">
        <f aca="false">Посуточная!HL24</f>
        <v>0</v>
      </c>
      <c r="EX24" s="427" t="n">
        <f aca="false">Посуточная!HM24</f>
        <v>0</v>
      </c>
      <c r="EY24" s="427" t="n">
        <f aca="false">Посуточная!HN24</f>
        <v>0</v>
      </c>
      <c r="EZ24" s="427" t="n">
        <f aca="false">Посуточная!HO24</f>
        <v>0</v>
      </c>
      <c r="FA24" s="475" t="n">
        <f aca="false">SUBTOTAL(9, CZ24:EE24)</f>
        <v>3</v>
      </c>
      <c r="FB24" s="433" t="n">
        <f aca="false">SUBTOTAL(9, EF24:EZ24)</f>
        <v>12</v>
      </c>
      <c r="FC24" s="273" t="n">
        <f aca="false">SUM(FA24,FC21)</f>
        <v>12</v>
      </c>
      <c r="FD24" s="273" t="n">
        <f aca="false">SUM(FB24,FD21)</f>
        <v>29.773</v>
      </c>
      <c r="FE24" s="883" t="n">
        <f aca="false">Посуточная!IA24</f>
        <v>0</v>
      </c>
      <c r="FF24" s="884" t="n">
        <f aca="false">Посуточная!IB24</f>
        <v>0</v>
      </c>
      <c r="FG24" s="884" t="n">
        <f aca="false">Посуточная!IC24</f>
        <v>0</v>
      </c>
      <c r="FH24" s="880" t="n">
        <f aca="false">Посуточная!ID24</f>
        <v>0</v>
      </c>
      <c r="FI24" s="427" t="n">
        <f aca="false">Посуточная!II24</f>
        <v>0</v>
      </c>
      <c r="FJ24" s="470" t="n">
        <f aca="false">Посуточная!IJ24</f>
        <v>0</v>
      </c>
      <c r="FK24" s="470" t="n">
        <f aca="false">Посуточная!IK24</f>
        <v>0</v>
      </c>
      <c r="FL24" s="470" t="n">
        <f aca="false">Посуточная!IL24</f>
        <v>0</v>
      </c>
      <c r="FM24" s="432" t="n">
        <f aca="false">SUBTOTAL(9, FE24:FH24)</f>
        <v>0</v>
      </c>
      <c r="FN24" s="433" t="n">
        <f aca="false">SUBTOTAL(9, FI24:FL24)</f>
        <v>0</v>
      </c>
      <c r="FO24" s="273" t="n">
        <f aca="false">SUM(FM24,FO21)</f>
        <v>0</v>
      </c>
      <c r="FP24" s="273" t="n">
        <f aca="false">SUM(FN24,FP21)</f>
        <v>0</v>
      </c>
      <c r="FQ24" s="420" t="n">
        <f aca="false">Посуточная!KX24-Посуточная_НГДП!EH24</f>
        <v>19.4</v>
      </c>
      <c r="FR24" s="421"/>
      <c r="FS24" s="421"/>
      <c r="FT24" s="421"/>
      <c r="FU24" s="421"/>
      <c r="FV24" s="421"/>
      <c r="FW24" s="421"/>
      <c r="FX24" s="421"/>
      <c r="FY24" s="421"/>
      <c r="FZ24" s="421"/>
      <c r="GA24" s="421"/>
      <c r="GB24" s="421"/>
      <c r="GC24" s="421"/>
      <c r="GD24" s="421"/>
      <c r="GE24" s="421"/>
      <c r="GF24" s="427" t="n">
        <f aca="false">Посуточная!KY24-Посуточная_НГДП!EI24</f>
        <v>14.691</v>
      </c>
      <c r="GG24" s="427"/>
      <c r="GH24" s="427"/>
      <c r="GI24" s="427"/>
      <c r="GJ24" s="427"/>
      <c r="GK24" s="427"/>
      <c r="GL24" s="427"/>
      <c r="GM24" s="427"/>
      <c r="GN24" s="427"/>
      <c r="GO24" s="427"/>
      <c r="GP24" s="427"/>
      <c r="GQ24" s="427"/>
      <c r="GR24" s="427"/>
      <c r="GS24" s="427"/>
      <c r="GT24" s="427"/>
      <c r="GU24" s="427"/>
      <c r="GV24" s="427"/>
      <c r="GW24" s="427"/>
      <c r="GX24" s="427"/>
      <c r="GY24" s="427"/>
      <c r="GZ24" s="427"/>
      <c r="HA24" s="427"/>
      <c r="HB24" s="427"/>
      <c r="HC24" s="427"/>
      <c r="HD24" s="427"/>
      <c r="HE24" s="427"/>
      <c r="HF24" s="427"/>
      <c r="HG24" s="427"/>
      <c r="HH24" s="427"/>
      <c r="HI24" s="427"/>
      <c r="HJ24" s="427"/>
      <c r="HK24" s="427"/>
      <c r="HL24" s="427"/>
      <c r="HM24" s="475" t="n">
        <f aca="false">SUBTOTAL(9, FQ24:GE24)</f>
        <v>19.4</v>
      </c>
      <c r="HN24" s="549" t="n">
        <f aca="false">SUBTOTAL(9, GF24:HL24)</f>
        <v>14.691</v>
      </c>
      <c r="HO24" s="273" t="n">
        <f aca="false">SUM(HM24,HO21)</f>
        <v>72.5</v>
      </c>
      <c r="HP24" s="456" t="n">
        <f aca="false">SUM(HN24,HP21)</f>
        <v>80.786</v>
      </c>
      <c r="HQ24" s="437" t="n">
        <f aca="false">SUMIF(BV6:HP6,"итого гр.",BV24:HP24)</f>
        <v>22.4</v>
      </c>
      <c r="HR24" s="433" t="n">
        <f aca="false">SUMIF(BV6:HP6,"итого фк.",BV24:HP24)</f>
        <v>26.691</v>
      </c>
      <c r="HS24" s="273" t="n">
        <f aca="false">SUM(HQ24,HS21)</f>
        <v>200.3</v>
      </c>
      <c r="HT24" s="273" t="n">
        <f aca="false">SUM(HR24,HT21)</f>
        <v>140.559</v>
      </c>
      <c r="HU24" s="438" t="n">
        <f aca="false">HS24</f>
        <v>200.3</v>
      </c>
      <c r="HV24" s="439" t="n">
        <f aca="false">HT24</f>
        <v>140.559</v>
      </c>
      <c r="HX24" s="278"/>
      <c r="HY24" s="457" t="n">
        <f aca="false">Посуточная!LJ24-Посуточная_НГДП!ET24</f>
        <v>0</v>
      </c>
      <c r="HZ24" s="581" t="n">
        <f aca="false">Посуточная!LK24-Посуточная_НГДП!EU24</f>
        <v>75</v>
      </c>
      <c r="IA24" s="273" t="n">
        <f aca="false">HY24</f>
        <v>0</v>
      </c>
      <c r="IB24" s="273" t="n">
        <f aca="false">HZ24</f>
        <v>75</v>
      </c>
      <c r="IC24" s="438" t="n">
        <f aca="false">SUM(BN24,HQ24,HY24)</f>
        <v>22.4</v>
      </c>
      <c r="ID24" s="439" t="n">
        <f aca="false">SUM(BO24,HR24,HZ24)</f>
        <v>151.691</v>
      </c>
      <c r="IE24" s="273" t="n">
        <f aca="false">SUM(BP24,HS24,IA24)</f>
        <v>291.3</v>
      </c>
      <c r="IF24" s="273" t="n">
        <f aca="false">SUM(BQ24,HT24,IB24)</f>
        <v>307.559</v>
      </c>
      <c r="IG24" s="420" t="n">
        <f aca="false">Посуточная!OB24-Посуточная_НГДП!FP24</f>
        <v>30</v>
      </c>
      <c r="IH24" s="421"/>
      <c r="II24" s="421"/>
      <c r="IJ24" s="421"/>
      <c r="IK24" s="421"/>
      <c r="IL24" s="421"/>
      <c r="IM24" s="421"/>
      <c r="IN24" s="421"/>
      <c r="IO24" s="421"/>
      <c r="IP24" s="421"/>
      <c r="IQ24" s="421"/>
      <c r="IR24" s="421"/>
      <c r="IS24" s="421"/>
      <c r="IT24" s="421"/>
      <c r="IU24" s="421"/>
      <c r="IV24" s="441" t="n">
        <f aca="false">Посуточная!OC24-Посуточная_НГДП!FQ24</f>
        <v>33.597</v>
      </c>
      <c r="IW24" s="441"/>
      <c r="IX24" s="441"/>
      <c r="IY24" s="441"/>
      <c r="IZ24" s="441"/>
      <c r="JA24" s="441"/>
      <c r="JB24" s="441"/>
      <c r="JC24" s="441"/>
      <c r="JD24" s="441"/>
      <c r="JE24" s="441"/>
      <c r="JF24" s="441"/>
      <c r="JG24" s="441"/>
      <c r="JH24" s="441"/>
      <c r="JI24" s="441"/>
      <c r="JJ24" s="441"/>
      <c r="JK24" s="441"/>
      <c r="JL24" s="441"/>
      <c r="JM24" s="441"/>
      <c r="JN24" s="441"/>
      <c r="JO24" s="441"/>
      <c r="JP24" s="441"/>
      <c r="JQ24" s="441"/>
      <c r="JR24" s="441"/>
      <c r="JS24" s="441"/>
      <c r="JT24" s="441"/>
      <c r="JU24" s="441"/>
      <c r="JV24" s="441"/>
      <c r="JW24" s="441"/>
      <c r="JX24" s="441"/>
      <c r="JY24" s="441"/>
      <c r="JZ24" s="441"/>
      <c r="KA24" s="441"/>
      <c r="KB24" s="441"/>
      <c r="KC24" s="441"/>
      <c r="KD24" s="441"/>
      <c r="KE24" s="441"/>
      <c r="KF24" s="441"/>
      <c r="KG24" s="441"/>
      <c r="KH24" s="441"/>
      <c r="KI24" s="441"/>
      <c r="KJ24" s="475" t="n">
        <f aca="false">SUBTOTAL(9, IG24:IU24)</f>
        <v>30</v>
      </c>
      <c r="KK24" s="549" t="n">
        <f aca="false">SUBTOTAL(9, IV24:KI24)</f>
        <v>33.597</v>
      </c>
      <c r="KL24" s="273" t="n">
        <f aca="false">SUM(KJ24,KL21)</f>
        <v>246.6462222222</v>
      </c>
      <c r="KM24" s="273" t="n">
        <f aca="false">SUM(KK24,KM21)</f>
        <v>277.91</v>
      </c>
      <c r="KN24" s="885" t="n">
        <f aca="false">Посуточная!OF24</f>
        <v>0</v>
      </c>
      <c r="KO24" s="886" t="n">
        <f aca="false">Посуточная!OG24</f>
        <v>0</v>
      </c>
      <c r="KP24" s="886" t="n">
        <f aca="false">Посуточная!OH24</f>
        <v>0</v>
      </c>
      <c r="KQ24" s="886" t="n">
        <f aca="false">Посуточная!OI24</f>
        <v>0</v>
      </c>
      <c r="KR24" s="886" t="n">
        <f aca="false">Посуточная!OJ24</f>
        <v>0</v>
      </c>
      <c r="KS24" s="886" t="n">
        <f aca="false">Посуточная!OK24</f>
        <v>0</v>
      </c>
      <c r="KT24" s="886" t="n">
        <f aca="false">Посуточная!OL24</f>
        <v>0</v>
      </c>
      <c r="KU24" s="886" t="n">
        <f aca="false">Посуточная!OM24</f>
        <v>0</v>
      </c>
      <c r="KV24" s="886" t="n">
        <f aca="false">Посуточная!ON24</f>
        <v>0</v>
      </c>
      <c r="KW24" s="903" t="n">
        <f aca="false">Посуточная!OO24</f>
        <v>0</v>
      </c>
      <c r="KX24" s="470" t="n">
        <f aca="false">Посуточная!OV24</f>
        <v>0</v>
      </c>
      <c r="KY24" s="470" t="n">
        <f aca="false">Посуточная!OW24</f>
        <v>0</v>
      </c>
      <c r="KZ24" s="470" t="n">
        <f aca="false">Посуточная!OX24</f>
        <v>0</v>
      </c>
      <c r="LA24" s="470" t="n">
        <f aca="false">Посуточная!OY24</f>
        <v>0</v>
      </c>
      <c r="LB24" s="470" t="n">
        <f aca="false">Посуточная!OZ24</f>
        <v>0</v>
      </c>
      <c r="LC24" s="470" t="n">
        <f aca="false">Посуточная!PA24</f>
        <v>0</v>
      </c>
      <c r="LD24" s="470" t="n">
        <f aca="false">Посуточная!PB24</f>
        <v>0</v>
      </c>
      <c r="LE24" s="470" t="n">
        <f aca="false">Посуточная!PC24</f>
        <v>0</v>
      </c>
      <c r="LF24" s="470" t="n">
        <f aca="false">Посуточная!PD24</f>
        <v>0</v>
      </c>
      <c r="LG24" s="470" t="n">
        <f aca="false">Посуточная!PE24</f>
        <v>0</v>
      </c>
      <c r="LH24" s="470" t="n">
        <f aca="false">Посуточная!PF24</f>
        <v>0</v>
      </c>
      <c r="LI24" s="470" t="n">
        <f aca="false">Посуточная!PG24</f>
        <v>0</v>
      </c>
      <c r="LJ24" s="470" t="n">
        <f aca="false">Посуточная!PH24</f>
        <v>0</v>
      </c>
      <c r="LK24" s="470" t="n">
        <f aca="false">Посуточная!PI24</f>
        <v>0</v>
      </c>
      <c r="LL24" s="470" t="n">
        <f aca="false">Посуточная!PJ24</f>
        <v>0</v>
      </c>
      <c r="LM24" s="470" t="n">
        <f aca="false">Посуточная!PK24</f>
        <v>0</v>
      </c>
      <c r="LN24" s="470" t="n">
        <f aca="false">Посуточная!PL24</f>
        <v>0</v>
      </c>
      <c r="LO24" s="470" t="n">
        <f aca="false">Посуточная!PM24</f>
        <v>0</v>
      </c>
      <c r="LP24" s="470" t="n">
        <f aca="false">Посуточная!PN24</f>
        <v>0</v>
      </c>
      <c r="LQ24" s="470" t="n">
        <f aca="false">Посуточная!PO24</f>
        <v>0</v>
      </c>
      <c r="LR24" s="475" t="n">
        <f aca="false">SUBTOTAL(9, KN24:KW24)</f>
        <v>0</v>
      </c>
      <c r="LS24" s="433" t="n">
        <f aca="false">SUBTOTAL(9, KX24:LQ24)</f>
        <v>0</v>
      </c>
      <c r="LT24" s="273" t="n">
        <f aca="false">SUM(LR24,LT21)</f>
        <v>0</v>
      </c>
      <c r="LU24" s="273" t="n">
        <f aca="false">SUM(LS24,LU21)</f>
        <v>0</v>
      </c>
      <c r="LV24" s="888" t="n">
        <f aca="false">Посуточная!QA24</f>
        <v>0</v>
      </c>
      <c r="LW24" s="889" t="n">
        <f aca="false">Посуточная!QB24</f>
        <v>0</v>
      </c>
      <c r="LX24" s="889" t="n">
        <f aca="false">Посуточная!QC24</f>
        <v>0</v>
      </c>
      <c r="LY24" s="889" t="n">
        <f aca="false">Посуточная!QD24</f>
        <v>0</v>
      </c>
      <c r="LZ24" s="889" t="n">
        <f aca="false">Посуточная!QE24</f>
        <v>0</v>
      </c>
      <c r="MA24" s="889" t="n">
        <f aca="false">Посуточная!QF24</f>
        <v>0</v>
      </c>
      <c r="MB24" s="889" t="n">
        <f aca="false">Посуточная!QG24</f>
        <v>0</v>
      </c>
      <c r="MC24" s="890" t="n">
        <f aca="false">Посуточная!QO24</f>
        <v>0</v>
      </c>
      <c r="MD24" s="890" t="n">
        <f aca="false">Посуточная!QP24</f>
        <v>0</v>
      </c>
      <c r="ME24" s="890" t="n">
        <f aca="false">Посуточная!QQ24</f>
        <v>0</v>
      </c>
      <c r="MF24" s="890" t="n">
        <f aca="false">Посуточная!QR24</f>
        <v>0</v>
      </c>
      <c r="MG24" s="890" t="n">
        <f aca="false">Посуточная!QS24</f>
        <v>0</v>
      </c>
      <c r="MH24" s="890" t="n">
        <f aca="false">Посуточная!QT24</f>
        <v>0</v>
      </c>
      <c r="MI24" s="890" t="n">
        <f aca="false">Посуточная!QU24</f>
        <v>0</v>
      </c>
      <c r="MJ24" s="475" t="n">
        <f aca="false">SUBTOTAL(9, LV24:MB24)</f>
        <v>0</v>
      </c>
      <c r="MK24" s="433" t="n">
        <f aca="false">SUBTOTAL(9, MC24:MI24)</f>
        <v>0</v>
      </c>
      <c r="ML24" s="273" t="n">
        <f aca="false">SUM(MJ24,ML21)</f>
        <v>0</v>
      </c>
      <c r="MM24" s="273" t="n">
        <f aca="false">SUM(MK24,MM21)</f>
        <v>0</v>
      </c>
      <c r="MN24" s="885" t="n">
        <f aca="false">Посуточная!RG24</f>
        <v>0</v>
      </c>
      <c r="MO24" s="886" t="n">
        <f aca="false">Посуточная!RH24</f>
        <v>0</v>
      </c>
      <c r="MP24" s="886" t="n">
        <f aca="false">Посуточная!RI24</f>
        <v>0</v>
      </c>
      <c r="MQ24" s="886" t="n">
        <f aca="false">Посуточная!RJ24</f>
        <v>0</v>
      </c>
      <c r="MR24" s="886" t="n">
        <f aca="false">Посуточная!RK24</f>
        <v>0</v>
      </c>
      <c r="MS24" s="886" t="n">
        <f aca="false">Посуточная!RL24</f>
        <v>0</v>
      </c>
      <c r="MT24" s="886" t="n">
        <f aca="false">Посуточная!RM24</f>
        <v>0</v>
      </c>
      <c r="MU24" s="470" t="n">
        <f aca="false">Посуточная!RU24</f>
        <v>0</v>
      </c>
      <c r="MV24" s="470" t="n">
        <f aca="false">Посуточная!RV24</f>
        <v>0</v>
      </c>
      <c r="MW24" s="470" t="n">
        <f aca="false">Посуточная!RW24</f>
        <v>0</v>
      </c>
      <c r="MX24" s="470" t="n">
        <f aca="false">Посуточная!RX24</f>
        <v>0</v>
      </c>
      <c r="MY24" s="470" t="n">
        <f aca="false">Посуточная!RY24</f>
        <v>0</v>
      </c>
      <c r="MZ24" s="470" t="n">
        <f aca="false">Посуточная!RZ24</f>
        <v>0</v>
      </c>
      <c r="NA24" s="470" t="n">
        <f aca="false">Посуточная!SA24</f>
        <v>0</v>
      </c>
      <c r="NB24" s="475" t="n">
        <f aca="false">SUBTOTAL(9, MN24:MT24)</f>
        <v>0</v>
      </c>
      <c r="NC24" s="433" t="n">
        <f aca="false">SUBTOTAL(9, MU24:NA24)</f>
        <v>0</v>
      </c>
      <c r="ND24" s="273" t="n">
        <f aca="false">SUM(NB24,ND21)</f>
        <v>2.6</v>
      </c>
      <c r="NE24" s="273" t="n">
        <f aca="false">SUM(NC24,NE21)</f>
        <v>0</v>
      </c>
      <c r="NF24" s="437" t="n">
        <f aca="false">SUMIF(IG6:NE6,"итого гр.",IG24:NE24)</f>
        <v>30</v>
      </c>
      <c r="NG24" s="433" t="n">
        <f aca="false">SUMIF(IG6:NE6,"итого фк.",IG24:NE24)</f>
        <v>33.597</v>
      </c>
      <c r="NH24" s="273" t="n">
        <f aca="false">SUM(NF24,NH21)</f>
        <v>249.2462222222</v>
      </c>
      <c r="NI24" s="273" t="n">
        <f aca="false">SUM(NG24,NI21)</f>
        <v>277.91</v>
      </c>
      <c r="NJ24" s="438" t="n">
        <f aca="false">NH24</f>
        <v>249.2462222222</v>
      </c>
      <c r="NK24" s="439" t="n">
        <f aca="false">NI24</f>
        <v>277.91</v>
      </c>
      <c r="NM24" s="278"/>
      <c r="NN24" s="885" t="n">
        <f aca="false">Посуточная!SU24</f>
        <v>0</v>
      </c>
      <c r="NO24" s="886" t="n">
        <f aca="false">Посуточная!SV24</f>
        <v>0</v>
      </c>
      <c r="NP24" s="886" t="n">
        <f aca="false">Посуточная!SW24</f>
        <v>0</v>
      </c>
      <c r="NQ24" s="886" t="n">
        <f aca="false">Посуточная!SX24</f>
        <v>0</v>
      </c>
      <c r="NR24" s="470" t="n">
        <f aca="false">Посуточная!TC24</f>
        <v>0</v>
      </c>
      <c r="NS24" s="470" t="n">
        <f aca="false">Посуточная!TD24</f>
        <v>0</v>
      </c>
      <c r="NT24" s="470" t="n">
        <f aca="false">Посуточная!TE24</f>
        <v>0</v>
      </c>
      <c r="NU24" s="470" t="n">
        <f aca="false">Посуточная!TF24</f>
        <v>0</v>
      </c>
      <c r="NV24" s="475" t="n">
        <f aca="false">SUBTOTAL(9, NN24:NQ24)</f>
        <v>0</v>
      </c>
      <c r="NW24" s="433" t="n">
        <f aca="false">SUBTOTAL(9, NR24:NU24)</f>
        <v>0</v>
      </c>
      <c r="NX24" s="456" t="n">
        <f aca="false">NX21+NV24</f>
        <v>0</v>
      </c>
      <c r="NY24" s="456" t="n">
        <f aca="false">NY21+NW24</f>
        <v>0</v>
      </c>
      <c r="NZ24" s="437" t="n">
        <f aca="false">Посуточная!TO24-Посуточная_НГДП!IP24</f>
        <v>0</v>
      </c>
      <c r="OA24" s="475" t="n">
        <f aca="false">Посуточная!TP24-Посуточная_НГДП!IQ24</f>
        <v>0</v>
      </c>
      <c r="OB24" s="291" t="n">
        <f aca="false">Посуточная!TQ24-Посуточная_НГДП!IR24</f>
        <v>0</v>
      </c>
      <c r="OC24" s="291" t="n">
        <f aca="false">Посуточная!TR24-Посуточная_НГДП!IS24</f>
        <v>0</v>
      </c>
      <c r="OD24" s="475" t="n">
        <f aca="false">Посуточная!TS24-Посуточная_НГДП!IT24</f>
        <v>5.59708064516129</v>
      </c>
      <c r="OE24" s="475" t="n">
        <f aca="false">Посуточная!TT24-Посуточная_НГДП!IU24</f>
        <v>0</v>
      </c>
      <c r="OF24" s="291" t="n">
        <f aca="false">Посуточная!TU24-Посуточная_НГДП!IV24</f>
        <v>0</v>
      </c>
      <c r="OG24" s="291" t="n">
        <f aca="false">Посуточная!TV24-Посуточная_НГДП!IW24</f>
        <v>0</v>
      </c>
      <c r="OH24" s="475" t="n">
        <f aca="false">Посуточная!TW24-Посуточная_НГДП!IX24</f>
        <v>0</v>
      </c>
      <c r="OI24" s="475" t="n">
        <f aca="false">Посуточная!TX24-Посуточная_НГДП!IY24</f>
        <v>0</v>
      </c>
      <c r="OJ24" s="291" t="n">
        <f aca="false">Посуточная!TY24-Посуточная_НГДП!IZ24</f>
        <v>0</v>
      </c>
      <c r="OK24" s="291" t="n">
        <f aca="false">Посуточная!TZ24-Посуточная_НГДП!JA24</f>
        <v>0</v>
      </c>
      <c r="OL24" s="475" t="n">
        <f aca="false">Посуточная!UA24-Посуточная_НГДП!JB24</f>
        <v>0</v>
      </c>
      <c r="OM24" s="475" t="n">
        <f aca="false">Посуточная!UB24-Посуточная_НГДП!JC24</f>
        <v>0</v>
      </c>
      <c r="ON24" s="291" t="n">
        <f aca="false">OL24</f>
        <v>0</v>
      </c>
      <c r="OO24" s="291" t="n">
        <f aca="false">OM24</f>
        <v>0</v>
      </c>
      <c r="OP24" s="476" t="n">
        <f aca="false">SUMIF(NZ6:OO6,"итого гр.",NZ24:OO24)</f>
        <v>5.59708064516129</v>
      </c>
      <c r="OQ24" s="439" t="n">
        <f aca="false">SUMIF($NZ$6:$OO$6,"итого фк.",NZ24:OO24)</f>
        <v>0</v>
      </c>
      <c r="OR24" s="373" t="n">
        <f aca="false">OP24</f>
        <v>5.59708064516129</v>
      </c>
      <c r="OS24" s="273" t="n">
        <f aca="false">OQ24</f>
        <v>0</v>
      </c>
      <c r="OT24" s="438" t="n">
        <f aca="false">Посуточная!UI24-Посуточная_НГДП!JJ24</f>
        <v>0</v>
      </c>
      <c r="OU24" s="582" t="n">
        <f aca="false">Посуточная!UJ24-Посуточная_НГДП!JK24</f>
        <v>-34</v>
      </c>
      <c r="OX24" s="438" t="n">
        <f aca="false">$OX$9+OX21</f>
        <v>233.64</v>
      </c>
      <c r="OY24" s="439" t="n">
        <f aca="false">$OY$9+OY21</f>
        <v>233.64</v>
      </c>
      <c r="OZ24" s="273" t="n">
        <f aca="false">OX24</f>
        <v>233.64</v>
      </c>
      <c r="PA24" s="273" t="n">
        <f aca="false">OY24</f>
        <v>233.64</v>
      </c>
      <c r="PB24" s="437"/>
      <c r="PC24" s="433"/>
      <c r="PD24" s="273" t="n">
        <f aca="false">SUM(PB24,PD21)</f>
        <v>0</v>
      </c>
      <c r="PE24" s="273" t="n">
        <f aca="false">SUM(PC24,PE21)</f>
        <v>0</v>
      </c>
      <c r="PF24" s="438" t="n">
        <f aca="false">SUM(NJ24,OP24,OT24,OX24,PB24,NX24)</f>
        <v>488.483302867361</v>
      </c>
      <c r="PG24" s="439" t="n">
        <f aca="false">SUM(NK24,OQ24,OU24,OY24,PC24,NY24)</f>
        <v>477.55</v>
      </c>
      <c r="PH24" s="273" t="n">
        <f aca="false">SUM(NL24,OR24,OV24,OZ24,PD24)</f>
        <v>239.237080645161</v>
      </c>
      <c r="PI24" s="273" t="n">
        <f aca="false">SUM(NM24,OS24,OW24,PA24,PE24)</f>
        <v>233.64</v>
      </c>
      <c r="PJ24" s="476"/>
      <c r="PK24" s="476"/>
      <c r="PL24" s="273" t="n">
        <f aca="false">PJ24</f>
        <v>0</v>
      </c>
      <c r="PM24" s="273" t="n">
        <f aca="false">PK24</f>
        <v>0</v>
      </c>
      <c r="PN24" s="476"/>
      <c r="PO24" s="476"/>
      <c r="PP24" s="273" t="n">
        <f aca="false">PN24</f>
        <v>0</v>
      </c>
      <c r="PR24" s="479" t="n">
        <f aca="false">Посуточная!VG24-Посуточная_НГДП!KH24</f>
        <v>23753.7616971326</v>
      </c>
      <c r="PS24" s="480" t="n">
        <f aca="false">IF(A22&lt;=QH$4,VLOOKUP(A22,$QH$6:$QM$37,2,FALSE()),SUM($QI$4,IF24,-PG24)-SUM($QM$4,-$QK$4))-QA24</f>
        <v>23608.705</v>
      </c>
      <c r="PT24" s="479"/>
      <c r="PU24" s="480"/>
      <c r="PV24" s="479"/>
      <c r="PW24" s="480"/>
      <c r="PX24" s="481"/>
      <c r="PY24" s="479" t="n">
        <f aca="false">Посуточная!VN24-Посуточная_НГДП!KO24</f>
        <v>727.923371409139</v>
      </c>
      <c r="PZ24" s="482" t="n">
        <f aca="false">IF(A22&lt;=QH$4,VLOOKUP(A22,$QD$6:$QE$37,2,FALSE()),SUM($PZ$2,-HP24,KM24,-QA24))</f>
        <v>713.744</v>
      </c>
      <c r="QA24" s="378"/>
      <c r="QB24" s="278" t="n">
        <f aca="false">PS24-PR24</f>
        <v>-145.056697132633</v>
      </c>
      <c r="QD24" s="379" t="n">
        <v>18</v>
      </c>
      <c r="QE24" s="127" t="n">
        <f aca="false">Посуточная!VT24-Посуточная_НГДП!KU24</f>
        <v>846.546</v>
      </c>
      <c r="QF24" s="550"/>
      <c r="QH24" s="273" t="n">
        <v>18</v>
      </c>
      <c r="QI24" s="127" t="n">
        <f aca="false">Посуточная!VX24-Посуточная_НГДП!KY24</f>
        <v>22924.303</v>
      </c>
      <c r="QK24" s="380" t="n">
        <f aca="false">PG60</f>
        <v>1731.491</v>
      </c>
      <c r="QL24" s="380"/>
      <c r="QM24" s="380" t="n">
        <f aca="false">IF60</f>
        <v>1059.008</v>
      </c>
      <c r="QQ24" s="127" t="n">
        <f aca="false">IF(V24="",0,V24+QQ21)</f>
        <v>100</v>
      </c>
      <c r="QR24" s="127" t="n">
        <f aca="false">IF(W24="",0,W24+QR21)</f>
        <v>50</v>
      </c>
      <c r="QS24" s="127" t="n">
        <f aca="false">IF(AN24="",0,AN24+QS21)</f>
        <v>82</v>
      </c>
      <c r="QT24" s="127" t="n">
        <f aca="false">IF(AO24="",0,AO24+QT21)</f>
        <v>189</v>
      </c>
      <c r="QU24" s="127" t="n">
        <f aca="false">IF(AZ24="",0,AZ24+QU21)</f>
        <v>0</v>
      </c>
      <c r="QV24" s="127" t="n">
        <f aca="false">IF(BA24="",0,BA24+QV21)</f>
        <v>0</v>
      </c>
      <c r="QW24" s="127" t="n">
        <f aca="false">IF(BL24="",0,BL24+QW21)</f>
        <v>0</v>
      </c>
      <c r="QX24" s="127" t="n">
        <f aca="false">IF(BM24="",0,BM24+QX21)</f>
        <v>0</v>
      </c>
      <c r="QY24" s="127" t="n">
        <f aca="false">IF(CF24="",0,CF24+QY21)</f>
        <v>11.6</v>
      </c>
      <c r="QZ24" s="127" t="n">
        <f aca="false">IF(CG24="",0,CG24+QZ21)</f>
        <v>0</v>
      </c>
      <c r="RA24" s="127" t="n">
        <f aca="false">IF(CX24="",0,CX24+RA21)</f>
        <v>340</v>
      </c>
      <c r="RB24" s="127" t="n">
        <f aca="false">IF(CY24="",0,CY24+RB21)</f>
        <v>90</v>
      </c>
      <c r="RC24" s="127" t="n">
        <f aca="false">IF(FO24="",0,FO24+RC21)</f>
        <v>0</v>
      </c>
      <c r="RD24" s="127" t="n">
        <f aca="false">IF(FP24="",0,FP24+RD21)</f>
        <v>0</v>
      </c>
      <c r="RE24" s="127" t="n">
        <f aca="false">IF(FC24="",0,FC24+RE21)</f>
        <v>25</v>
      </c>
      <c r="RF24" s="127" t="n">
        <f aca="false">IF(FD24="",0,FD24+RF21)</f>
        <v>65.865</v>
      </c>
      <c r="RG24" s="127" t="n">
        <f aca="false">IF(ND24="",0,ND24+RG21)</f>
        <v>10.4</v>
      </c>
      <c r="RH24" s="127" t="n">
        <f aca="false">IF(NE24="",0,NE24+RH21)</f>
        <v>0</v>
      </c>
      <c r="RI24" s="127" t="n">
        <f aca="false">IF(OX24="",0,OX24)</f>
        <v>233.64</v>
      </c>
      <c r="RJ24" s="127" t="n">
        <f aca="false">IF(OY24="",0,OY24)</f>
        <v>233.64</v>
      </c>
      <c r="RK24" s="127" t="n">
        <f aca="false">IF(IA24="",0,IA24+RK21)</f>
        <v>0</v>
      </c>
      <c r="RL24" s="127" t="n">
        <f aca="false">IF(IB24="",0,IB24+RL21)</f>
        <v>845</v>
      </c>
      <c r="RM24" s="127" t="n">
        <f aca="false">IF(OT24="",0,OT24+RM21)</f>
        <v>0</v>
      </c>
      <c r="RN24" s="127" t="n">
        <f aca="false">IF(OU24="",0,OU24+RN21)</f>
        <v>30</v>
      </c>
      <c r="RO24" s="127" t="n">
        <f aca="false">IF(PY24="",0,PY24+RO21)</f>
        <v>3981.74778401043</v>
      </c>
      <c r="RP24" s="127" t="n">
        <f aca="false">IF(PZ24="",0,PZ24+RP21)</f>
        <v>3850.222</v>
      </c>
      <c r="RQ24" s="127" t="n">
        <f aca="false">IFERROR(RO24/$A22,0)</f>
        <v>663.624630668406</v>
      </c>
      <c r="RR24" s="127" t="n">
        <f aca="false">IFERROR(RP24/$A22,0)</f>
        <v>641.703666666667</v>
      </c>
      <c r="RS24" s="127" t="n">
        <f aca="false">IF(PD24="",0,PD24+RS21)</f>
        <v>0</v>
      </c>
      <c r="RT24" s="127" t="n">
        <f aca="false">IF(PE24="",0,PE24+RT21)</f>
        <v>0</v>
      </c>
      <c r="RU24" s="127" t="n">
        <f aca="false">IF(QQ24&gt;0,0,T24+RU21)</f>
        <v>0</v>
      </c>
      <c r="RV24" s="127" t="n">
        <f aca="false">IF(QR24&gt;0,0,U24+RV21)</f>
        <v>0</v>
      </c>
      <c r="RW24" s="127" t="n">
        <f aca="false">IF(QS24&gt;0,0,AL24+RW21)</f>
        <v>0</v>
      </c>
      <c r="RX24" s="127" t="n">
        <f aca="false">IF(QT24&gt;0,0,AM24+RX21)</f>
        <v>0</v>
      </c>
      <c r="RY24" s="127" t="n">
        <f aca="false">IF(QU24&gt;0,0,AX24+RY21)</f>
        <v>0</v>
      </c>
      <c r="RZ24" s="127" t="n">
        <f aca="false">IF(QV24&gt;0,0,AY24+RZ21)</f>
        <v>0</v>
      </c>
      <c r="SA24" s="127" t="n">
        <f aca="false">IF(QW24&gt;0,0,BJ24+SA21)</f>
        <v>0</v>
      </c>
      <c r="SB24" s="127" t="n">
        <f aca="false">IF(QX24&gt;0,0,BK24+SB21)</f>
        <v>0</v>
      </c>
      <c r="SC24" s="127" t="n">
        <f aca="false">IF(QY24&gt;0,0,CD24+SC21)</f>
        <v>0</v>
      </c>
      <c r="SD24" s="127" t="n">
        <f aca="false">IF(QZ24&gt;0,0,CE24+SD21)</f>
        <v>0</v>
      </c>
      <c r="SE24" s="127" t="n">
        <f aca="false">IF(RA24&gt;0,0,CV24+SE21)</f>
        <v>0</v>
      </c>
      <c r="SF24" s="127" t="n">
        <f aca="false">IF(RB24&gt;0,0,CW24+SF21)</f>
        <v>0</v>
      </c>
      <c r="SG24" s="127" t="n">
        <f aca="false">IF(RC24&gt;0,0,FM24+SG21)</f>
        <v>0</v>
      </c>
      <c r="SH24" s="127" t="n">
        <f aca="false">IF(RD24&gt;0,0,FN24+SH21)</f>
        <v>0</v>
      </c>
      <c r="SI24" s="127" t="n">
        <f aca="false">IF(RE24&gt;0,0,FA24+SI21)</f>
        <v>0</v>
      </c>
      <c r="SJ24" s="127" t="n">
        <f aca="false">IFERROR(IF(RF24&gt;0,0,FB24+SJ21),0)</f>
        <v>0</v>
      </c>
      <c r="SK24" s="127" t="n">
        <f aca="false">IF(RG24&gt;0,0,NB24+SK21)</f>
        <v>0</v>
      </c>
      <c r="SL24" s="127" t="n">
        <f aca="false">IFERROR(IF(RH24&gt;0,0,NC24+SL21),0)</f>
        <v>0</v>
      </c>
      <c r="SM24" s="127"/>
      <c r="SN24" s="127"/>
      <c r="SO24" s="127"/>
    </row>
    <row r="25" customFormat="false" ht="15" hidden="false" customHeight="false" outlineLevel="0" collapsed="false">
      <c r="A25" s="741" t="n">
        <v>7</v>
      </c>
      <c r="B25" s="891" t="n">
        <f aca="false">Посуточная!B25</f>
        <v>0</v>
      </c>
      <c r="C25" s="892" t="n">
        <f aca="false">Посуточная!C25</f>
        <v>0</v>
      </c>
      <c r="D25" s="892" t="n">
        <f aca="false">Посуточная!D25</f>
        <v>0</v>
      </c>
      <c r="E25" s="892" t="n">
        <f aca="false">Посуточная!E25</f>
        <v>0</v>
      </c>
      <c r="F25" s="892" t="n">
        <f aca="false">Посуточная!F25</f>
        <v>0</v>
      </c>
      <c r="G25" s="892" t="n">
        <f aca="false">Посуточная!G25</f>
        <v>0</v>
      </c>
      <c r="H25" s="892" t="n">
        <f aca="false">Посуточная!H25</f>
        <v>0</v>
      </c>
      <c r="I25" s="892" t="n">
        <f aca="false">Посуточная!I25</f>
        <v>0</v>
      </c>
      <c r="J25" s="491" t="n">
        <f aca="false">Посуточная!Q25</f>
        <v>0</v>
      </c>
      <c r="K25" s="491" t="n">
        <f aca="false">Посуточная!R25</f>
        <v>0</v>
      </c>
      <c r="L25" s="491" t="n">
        <f aca="false">Посуточная!S25</f>
        <v>0</v>
      </c>
      <c r="M25" s="491" t="n">
        <f aca="false">Посуточная!T25</f>
        <v>0</v>
      </c>
      <c r="N25" s="491" t="n">
        <f aca="false">Посуточная!U25</f>
        <v>0</v>
      </c>
      <c r="O25" s="491" t="n">
        <f aca="false">Посуточная!V25</f>
        <v>0</v>
      </c>
      <c r="P25" s="491" t="n">
        <f aca="false">Посуточная!W25</f>
        <v>0</v>
      </c>
      <c r="Q25" s="491" t="n">
        <f aca="false">Посуточная!X25</f>
        <v>0</v>
      </c>
      <c r="R25" s="491" t="n">
        <f aca="false">Посуточная!Y25</f>
        <v>0</v>
      </c>
      <c r="S25" s="491" t="n">
        <f aca="false">Посуточная!Z25</f>
        <v>0</v>
      </c>
      <c r="T25" s="539"/>
      <c r="U25" s="497"/>
      <c r="X25" s="863" t="n">
        <f aca="false">Посуточная!AL25</f>
        <v>0</v>
      </c>
      <c r="Y25" s="864" t="n">
        <f aca="false">Посуточная!AM25</f>
        <v>0</v>
      </c>
      <c r="Z25" s="864" t="n">
        <f aca="false">Посуточная!AN25</f>
        <v>0</v>
      </c>
      <c r="AA25" s="864" t="n">
        <f aca="false">Посуточная!AO25</f>
        <v>0</v>
      </c>
      <c r="AB25" s="864" t="n">
        <f aca="false">Посуточная!AP25</f>
        <v>0</v>
      </c>
      <c r="AC25" s="864" t="n">
        <f aca="false">Посуточная!AQ25</f>
        <v>0</v>
      </c>
      <c r="AD25" s="864" t="n">
        <f aca="false">Посуточная!AR25</f>
        <v>0</v>
      </c>
      <c r="AE25" s="322" t="n">
        <f aca="false">Посуточная!AZ25</f>
        <v>0</v>
      </c>
      <c r="AF25" s="322" t="n">
        <f aca="false">Посуточная!BA25</f>
        <v>0</v>
      </c>
      <c r="AG25" s="322" t="n">
        <f aca="false">Посуточная!BB25</f>
        <v>0</v>
      </c>
      <c r="AH25" s="322" t="n">
        <f aca="false">Посуточная!BC25</f>
        <v>0</v>
      </c>
      <c r="AI25" s="322" t="n">
        <f aca="false">Посуточная!BD25</f>
        <v>0</v>
      </c>
      <c r="AJ25" s="322" t="n">
        <f aca="false">Посуточная!BE25</f>
        <v>0</v>
      </c>
      <c r="AK25" s="322" t="n">
        <f aca="false">Посуточная!BF25</f>
        <v>0</v>
      </c>
      <c r="AL25" s="539"/>
      <c r="AM25" s="497"/>
      <c r="AP25" s="863" t="n">
        <f aca="false">Посуточная!BR25</f>
        <v>0</v>
      </c>
      <c r="AQ25" s="864" t="n">
        <f aca="false">Посуточная!BS25</f>
        <v>0</v>
      </c>
      <c r="AR25" s="864" t="n">
        <f aca="false">Посуточная!BT25</f>
        <v>0</v>
      </c>
      <c r="AS25" s="864" t="n">
        <f aca="false">Посуточная!BU25</f>
        <v>0</v>
      </c>
      <c r="AT25" s="322" t="n">
        <f aca="false">Посуточная!BZ25</f>
        <v>0</v>
      </c>
      <c r="AU25" s="322" t="n">
        <f aca="false">Посуточная!CA25</f>
        <v>0</v>
      </c>
      <c r="AV25" s="322" t="n">
        <f aca="false">Посуточная!CB25</f>
        <v>0</v>
      </c>
      <c r="AW25" s="322" t="n">
        <f aca="false">Посуточная!CC25</f>
        <v>0</v>
      </c>
      <c r="AX25" s="539"/>
      <c r="AY25" s="497"/>
      <c r="BB25" s="863" t="n">
        <f aca="false">Посуточная!CL25</f>
        <v>0</v>
      </c>
      <c r="BC25" s="864" t="n">
        <f aca="false">Посуточная!CM25</f>
        <v>0</v>
      </c>
      <c r="BD25" s="864" t="n">
        <f aca="false">Посуточная!CN25</f>
        <v>0</v>
      </c>
      <c r="BE25" s="864" t="n">
        <f aca="false">Посуточная!CO25</f>
        <v>0</v>
      </c>
      <c r="BF25" s="322" t="n">
        <f aca="false">Посуточная!CT25</f>
        <v>0</v>
      </c>
      <c r="BG25" s="322" t="n">
        <f aca="false">Посуточная!CU25</f>
        <v>0</v>
      </c>
      <c r="BH25" s="322" t="n">
        <f aca="false">Посуточная!CV25</f>
        <v>0</v>
      </c>
      <c r="BI25" s="322" t="n">
        <f aca="false">Посуточная!CW25</f>
        <v>0</v>
      </c>
      <c r="BJ25" s="539"/>
      <c r="BK25" s="497"/>
      <c r="BN25" s="502"/>
      <c r="BO25" s="497"/>
      <c r="BR25" s="503"/>
      <c r="BS25" s="504"/>
      <c r="BV25" s="381" t="n">
        <f aca="false">Посуточная!DN25</f>
        <v>0</v>
      </c>
      <c r="BW25" s="382" t="n">
        <f aca="false">Посуточная!DO25</f>
        <v>0</v>
      </c>
      <c r="BX25" s="382" t="n">
        <f aca="false">Посуточная!DP25</f>
        <v>0</v>
      </c>
      <c r="BY25" s="382" t="n">
        <f aca="false">Посуточная!DQ25</f>
        <v>0</v>
      </c>
      <c r="BZ25" s="322" t="n">
        <f aca="false">Посуточная!DV25</f>
        <v>0</v>
      </c>
      <c r="CA25" s="322" t="n">
        <f aca="false">Посуточная!DW25</f>
        <v>0</v>
      </c>
      <c r="CB25" s="322" t="n">
        <f aca="false">Посуточная!DX25</f>
        <v>0</v>
      </c>
      <c r="CC25" s="322" t="n">
        <f aca="false">Посуточная!DY25</f>
        <v>0</v>
      </c>
      <c r="CD25" s="539"/>
      <c r="CE25" s="497"/>
      <c r="CH25" s="893" t="str">
        <f aca="false">Посуточная!EH25</f>
        <v>Вынгапур</v>
      </c>
      <c r="CI25" s="894" t="n">
        <f aca="false">Посуточная!EI25</f>
        <v>0</v>
      </c>
      <c r="CJ25" s="894" t="n">
        <f aca="false">Посуточная!EJ25</f>
        <v>0</v>
      </c>
      <c r="CK25" s="894" t="n">
        <f aca="false">Посуточная!EK25</f>
        <v>0</v>
      </c>
      <c r="CL25" s="894" t="n">
        <f aca="false">Посуточная!EL25</f>
        <v>0</v>
      </c>
      <c r="CM25" s="894" t="n">
        <f aca="false">Посуточная!EM25</f>
        <v>0</v>
      </c>
      <c r="CN25" s="894" t="n">
        <f aca="false">Посуточная!EN25</f>
        <v>0</v>
      </c>
      <c r="CO25" s="491" t="n">
        <f aca="false">Посуточная!ES25</f>
        <v>0</v>
      </c>
      <c r="CP25" s="491" t="n">
        <f aca="false">Посуточная!ET25</f>
        <v>0</v>
      </c>
      <c r="CQ25" s="491" t="n">
        <f aca="false">Посуточная!EU25</f>
        <v>0</v>
      </c>
      <c r="CR25" s="491" t="n">
        <f aca="false">Посуточная!EV25</f>
        <v>0</v>
      </c>
      <c r="CS25" s="491" t="n">
        <f aca="false">Посуточная!EW25</f>
        <v>0</v>
      </c>
      <c r="CT25" s="491" t="n">
        <f aca="false">Посуточная!EX25</f>
        <v>0</v>
      </c>
      <c r="CU25" s="491" t="n">
        <f aca="false">Посуточная!EY25</f>
        <v>0</v>
      </c>
      <c r="CV25" s="539"/>
      <c r="CW25" s="497"/>
      <c r="CZ25" s="863" t="str">
        <f aca="false">Посуточная!FH25</f>
        <v>Вынгапур</v>
      </c>
      <c r="DA25" s="864" t="str">
        <f aca="false">Посуточная!FI25</f>
        <v>Вынгапур</v>
      </c>
      <c r="DB25" s="864" t="n">
        <f aca="false">Посуточная!FJ25</f>
        <v>0</v>
      </c>
      <c r="DC25" s="864" t="n">
        <f aca="false">Посуточная!FK25</f>
        <v>0</v>
      </c>
      <c r="DD25" s="864" t="n">
        <f aca="false">Посуточная!FL25</f>
        <v>0</v>
      </c>
      <c r="DE25" s="864" t="n">
        <f aca="false">Посуточная!FM25</f>
        <v>0</v>
      </c>
      <c r="DF25" s="864" t="n">
        <f aca="false">Посуточная!FN25</f>
        <v>0</v>
      </c>
      <c r="DG25" s="864" t="n">
        <f aca="false">Посуточная!FO25</f>
        <v>0</v>
      </c>
      <c r="DH25" s="864" t="n">
        <f aca="false">Посуточная!FP25</f>
        <v>0</v>
      </c>
      <c r="DI25" s="864" t="n">
        <f aca="false">Посуточная!FQ25</f>
        <v>0</v>
      </c>
      <c r="DJ25" s="864" t="n">
        <f aca="false">Посуточная!FR25</f>
        <v>0</v>
      </c>
      <c r="DK25" s="864" t="n">
        <f aca="false">Посуточная!FS25</f>
        <v>0</v>
      </c>
      <c r="DL25" s="864" t="n">
        <f aca="false">Посуточная!FT25</f>
        <v>0</v>
      </c>
      <c r="DM25" s="864" t="n">
        <f aca="false">Посуточная!FU25</f>
        <v>0</v>
      </c>
      <c r="DN25" s="864" t="n">
        <f aca="false">Посуточная!FV25</f>
        <v>0</v>
      </c>
      <c r="DO25" s="864" t="n">
        <f aca="false">Посуточная!FW25</f>
        <v>0</v>
      </c>
      <c r="DP25" s="864" t="n">
        <f aca="false">Посуточная!FX25</f>
        <v>0</v>
      </c>
      <c r="DQ25" s="864" t="n">
        <f aca="false">Посуточная!FY25</f>
        <v>0</v>
      </c>
      <c r="DR25" s="864" t="n">
        <f aca="false">Посуточная!FZ25</f>
        <v>0</v>
      </c>
      <c r="DS25" s="864" t="n">
        <f aca="false">Посуточная!GA25</f>
        <v>0</v>
      </c>
      <c r="DT25" s="864" t="n">
        <f aca="false">Посуточная!GB25</f>
        <v>0</v>
      </c>
      <c r="DU25" s="864" t="n">
        <f aca="false">Посуточная!GC25</f>
        <v>0</v>
      </c>
      <c r="DV25" s="864" t="n">
        <f aca="false">Посуточная!GD25</f>
        <v>0</v>
      </c>
      <c r="DW25" s="864" t="n">
        <f aca="false">Посуточная!GE25</f>
        <v>0</v>
      </c>
      <c r="DX25" s="864" t="n">
        <f aca="false">Посуточная!GF25</f>
        <v>0</v>
      </c>
      <c r="DY25" s="864" t="n">
        <f aca="false">Посуточная!GG25</f>
        <v>0</v>
      </c>
      <c r="DZ25" s="864" t="n">
        <f aca="false">Посуточная!GH25</f>
        <v>0</v>
      </c>
      <c r="EA25" s="864" t="n">
        <f aca="false">Посуточная!GI25</f>
        <v>0</v>
      </c>
      <c r="EB25" s="864" t="n">
        <f aca="false">Посуточная!GJ25</f>
        <v>0</v>
      </c>
      <c r="EC25" s="864" t="n">
        <f aca="false">Посуточная!GK25</f>
        <v>0</v>
      </c>
      <c r="ED25" s="864" t="n">
        <f aca="false">Посуточная!GL25</f>
        <v>0</v>
      </c>
      <c r="EE25" s="864" t="n">
        <f aca="false">Посуточная!GM25</f>
        <v>0</v>
      </c>
      <c r="EF25" s="322" t="n">
        <f aca="false">Посуточная!GU25</f>
        <v>0</v>
      </c>
      <c r="EG25" s="322" t="n">
        <f aca="false">Посуточная!GV25</f>
        <v>0</v>
      </c>
      <c r="EH25" s="322" t="n">
        <f aca="false">Посуточная!GW25</f>
        <v>0</v>
      </c>
      <c r="EI25" s="322" t="n">
        <f aca="false">Посуточная!GX25</f>
        <v>0</v>
      </c>
      <c r="EJ25" s="322" t="n">
        <f aca="false">Посуточная!GY25</f>
        <v>0</v>
      </c>
      <c r="EK25" s="322" t="n">
        <f aca="false">Посуточная!GZ25</f>
        <v>0</v>
      </c>
      <c r="EL25" s="322" t="n">
        <f aca="false">Посуточная!HA25</f>
        <v>0</v>
      </c>
      <c r="EM25" s="322" t="n">
        <f aca="false">Посуточная!HB25</f>
        <v>0</v>
      </c>
      <c r="EN25" s="322" t="n">
        <f aca="false">Посуточная!HC25</f>
        <v>0</v>
      </c>
      <c r="EO25" s="322" t="n">
        <f aca="false">Посуточная!HD25</f>
        <v>0</v>
      </c>
      <c r="EP25" s="322" t="n">
        <f aca="false">Посуточная!HE25</f>
        <v>0</v>
      </c>
      <c r="EQ25" s="322" t="n">
        <f aca="false">Посуточная!HF25</f>
        <v>0</v>
      </c>
      <c r="ER25" s="322" t="n">
        <f aca="false">Посуточная!HG25</f>
        <v>0</v>
      </c>
      <c r="ES25" s="322" t="n">
        <f aca="false">Посуточная!HH25</f>
        <v>0</v>
      </c>
      <c r="ET25" s="322" t="n">
        <f aca="false">Посуточная!HI25</f>
        <v>0</v>
      </c>
      <c r="EU25" s="322" t="n">
        <f aca="false">Посуточная!HJ25</f>
        <v>0</v>
      </c>
      <c r="EV25" s="322" t="n">
        <f aca="false">Посуточная!HK25</f>
        <v>0</v>
      </c>
      <c r="EW25" s="322" t="n">
        <f aca="false">Посуточная!HL25</f>
        <v>0</v>
      </c>
      <c r="EX25" s="322" t="n">
        <f aca="false">Посуточная!HM25</f>
        <v>0</v>
      </c>
      <c r="EY25" s="322" t="n">
        <f aca="false">Посуточная!HN25</f>
        <v>0</v>
      </c>
      <c r="EZ25" s="322" t="n">
        <f aca="false">Посуточная!HO25</f>
        <v>0</v>
      </c>
      <c r="FA25" s="539"/>
      <c r="FB25" s="497"/>
      <c r="FE25" s="895" t="n">
        <f aca="false">Посуточная!IA25</f>
        <v>0</v>
      </c>
      <c r="FF25" s="896" t="n">
        <f aca="false">Посуточная!IB25</f>
        <v>0</v>
      </c>
      <c r="FG25" s="896" t="n">
        <f aca="false">Посуточная!IC25</f>
        <v>0</v>
      </c>
      <c r="FH25" s="892" t="n">
        <f aca="false">Посуточная!ID25</f>
        <v>0</v>
      </c>
      <c r="FI25" s="322" t="n">
        <f aca="false">Посуточная!II25</f>
        <v>0</v>
      </c>
      <c r="FJ25" s="366" t="n">
        <f aca="false">Посуточная!IJ25</f>
        <v>0</v>
      </c>
      <c r="FK25" s="897" t="n">
        <f aca="false">Посуточная!IK25</f>
        <v>0</v>
      </c>
      <c r="FL25" s="897" t="n">
        <f aca="false">Посуточная!IL25</f>
        <v>0</v>
      </c>
      <c r="FM25" s="496"/>
      <c r="FN25" s="497"/>
      <c r="FQ25" s="484"/>
      <c r="FR25" s="485"/>
      <c r="FS25" s="485"/>
      <c r="FT25" s="485"/>
      <c r="FU25" s="485"/>
      <c r="FV25" s="485"/>
      <c r="FW25" s="485"/>
      <c r="FX25" s="485"/>
      <c r="FY25" s="485"/>
      <c r="FZ25" s="485"/>
      <c r="GA25" s="485"/>
      <c r="GB25" s="485"/>
      <c r="GC25" s="485"/>
      <c r="GD25" s="485"/>
      <c r="GE25" s="485"/>
      <c r="GF25" s="322"/>
      <c r="GG25" s="322"/>
      <c r="GH25" s="322"/>
      <c r="GI25" s="322"/>
      <c r="GJ25" s="322"/>
      <c r="GK25" s="322"/>
      <c r="GL25" s="322"/>
      <c r="GM25" s="322"/>
      <c r="GN25" s="322"/>
      <c r="GO25" s="322"/>
      <c r="GP25" s="322"/>
      <c r="GQ25" s="322"/>
      <c r="GR25" s="322"/>
      <c r="GS25" s="322"/>
      <c r="GT25" s="322"/>
      <c r="GU25" s="322"/>
      <c r="GV25" s="322"/>
      <c r="GW25" s="322"/>
      <c r="GX25" s="322"/>
      <c r="GY25" s="322"/>
      <c r="GZ25" s="322"/>
      <c r="HA25" s="322"/>
      <c r="HB25" s="322"/>
      <c r="HC25" s="322"/>
      <c r="HD25" s="322"/>
      <c r="HE25" s="322"/>
      <c r="HF25" s="322"/>
      <c r="HG25" s="322"/>
      <c r="HH25" s="322"/>
      <c r="HI25" s="322"/>
      <c r="HJ25" s="322"/>
      <c r="HK25" s="322"/>
      <c r="HL25" s="322"/>
      <c r="HM25" s="539"/>
      <c r="HN25" s="497"/>
      <c r="HQ25" s="502"/>
      <c r="HR25" s="497"/>
      <c r="HU25" s="503"/>
      <c r="HV25" s="504"/>
      <c r="HY25" s="517"/>
      <c r="HZ25" s="518"/>
      <c r="IC25" s="503"/>
      <c r="ID25" s="504"/>
      <c r="IG25" s="484"/>
      <c r="IH25" s="485"/>
      <c r="II25" s="485"/>
      <c r="IJ25" s="485"/>
      <c r="IK25" s="485"/>
      <c r="IL25" s="485"/>
      <c r="IM25" s="485"/>
      <c r="IN25" s="485"/>
      <c r="IO25" s="485"/>
      <c r="IP25" s="485"/>
      <c r="IQ25" s="485"/>
      <c r="IR25" s="485"/>
      <c r="IS25" s="485"/>
      <c r="IT25" s="485"/>
      <c r="IU25" s="485"/>
      <c r="IV25" s="338"/>
      <c r="IW25" s="338"/>
      <c r="IX25" s="338"/>
      <c r="IY25" s="338"/>
      <c r="IZ25" s="338"/>
      <c r="JA25" s="338"/>
      <c r="JB25" s="338"/>
      <c r="JC25" s="338"/>
      <c r="JD25" s="338"/>
      <c r="JE25" s="338"/>
      <c r="JF25" s="338"/>
      <c r="JG25" s="338"/>
      <c r="JH25" s="338"/>
      <c r="JI25" s="338"/>
      <c r="JJ25" s="338"/>
      <c r="JK25" s="338"/>
      <c r="JL25" s="338"/>
      <c r="JM25" s="338"/>
      <c r="JN25" s="338"/>
      <c r="JO25" s="338"/>
      <c r="JP25" s="338"/>
      <c r="JQ25" s="338"/>
      <c r="JR25" s="338"/>
      <c r="JS25" s="338"/>
      <c r="JT25" s="338"/>
      <c r="JU25" s="338"/>
      <c r="JV25" s="338"/>
      <c r="JW25" s="338"/>
      <c r="JX25" s="338"/>
      <c r="JY25" s="338"/>
      <c r="JZ25" s="338"/>
      <c r="KA25" s="338"/>
      <c r="KB25" s="338"/>
      <c r="KC25" s="338"/>
      <c r="KD25" s="338"/>
      <c r="KE25" s="338"/>
      <c r="KF25" s="338"/>
      <c r="KG25" s="338"/>
      <c r="KH25" s="338"/>
      <c r="KI25" s="338"/>
      <c r="KJ25" s="539"/>
      <c r="KK25" s="497"/>
      <c r="KN25" s="898" t="n">
        <f aca="false">Посуточная!OF25</f>
        <v>0</v>
      </c>
      <c r="KO25" s="899" t="n">
        <f aca="false">Посуточная!OG25</f>
        <v>0</v>
      </c>
      <c r="KP25" s="899" t="n">
        <f aca="false">Посуточная!OH25</f>
        <v>0</v>
      </c>
      <c r="KQ25" s="899" t="n">
        <f aca="false">Посуточная!OI25</f>
        <v>0</v>
      </c>
      <c r="KR25" s="899" t="n">
        <f aca="false">Посуточная!OJ25</f>
        <v>0</v>
      </c>
      <c r="KS25" s="899" t="n">
        <f aca="false">Посуточная!OK25</f>
        <v>0</v>
      </c>
      <c r="KT25" s="899" t="n">
        <f aca="false">Посуточная!OL25</f>
        <v>0</v>
      </c>
      <c r="KU25" s="899" t="n">
        <f aca="false">Посуточная!OM25</f>
        <v>0</v>
      </c>
      <c r="KV25" s="899" t="n">
        <f aca="false">Посуточная!ON25</f>
        <v>0</v>
      </c>
      <c r="KW25" s="900" t="n">
        <f aca="false">Посуточная!OO25</f>
        <v>0</v>
      </c>
      <c r="KX25" s="897" t="n">
        <f aca="false">Посуточная!OV25</f>
        <v>0</v>
      </c>
      <c r="KY25" s="897" t="n">
        <f aca="false">Посуточная!OW25</f>
        <v>0</v>
      </c>
      <c r="KZ25" s="897" t="n">
        <f aca="false">Посуточная!OX25</f>
        <v>0</v>
      </c>
      <c r="LA25" s="897" t="n">
        <f aca="false">Посуточная!OY25</f>
        <v>0</v>
      </c>
      <c r="LB25" s="897" t="n">
        <f aca="false">Посуточная!OZ25</f>
        <v>0</v>
      </c>
      <c r="LC25" s="897" t="n">
        <f aca="false">Посуточная!PA25</f>
        <v>0</v>
      </c>
      <c r="LD25" s="897" t="n">
        <f aca="false">Посуточная!PB25</f>
        <v>0</v>
      </c>
      <c r="LE25" s="897" t="n">
        <f aca="false">Посуточная!PC25</f>
        <v>0</v>
      </c>
      <c r="LF25" s="897" t="n">
        <f aca="false">Посуточная!PD25</f>
        <v>0</v>
      </c>
      <c r="LG25" s="897" t="n">
        <f aca="false">Посуточная!PE25</f>
        <v>0</v>
      </c>
      <c r="LH25" s="897" t="n">
        <f aca="false">Посуточная!PF25</f>
        <v>0</v>
      </c>
      <c r="LI25" s="897" t="n">
        <f aca="false">Посуточная!PG25</f>
        <v>0</v>
      </c>
      <c r="LJ25" s="897" t="n">
        <f aca="false">Посуточная!PH25</f>
        <v>0</v>
      </c>
      <c r="LK25" s="897" t="n">
        <f aca="false">Посуточная!PI25</f>
        <v>0</v>
      </c>
      <c r="LL25" s="897" t="n">
        <f aca="false">Посуточная!PJ25</f>
        <v>0</v>
      </c>
      <c r="LM25" s="897" t="n">
        <f aca="false">Посуточная!PK25</f>
        <v>0</v>
      </c>
      <c r="LN25" s="897" t="n">
        <f aca="false">Посуточная!PL25</f>
        <v>0</v>
      </c>
      <c r="LO25" s="897" t="n">
        <f aca="false">Посуточная!PM25</f>
        <v>0</v>
      </c>
      <c r="LP25" s="897" t="n">
        <f aca="false">Посуточная!PN25</f>
        <v>0</v>
      </c>
      <c r="LQ25" s="897" t="n">
        <f aca="false">Посуточная!PO25</f>
        <v>0</v>
      </c>
      <c r="LR25" s="539"/>
      <c r="LS25" s="497"/>
      <c r="LV25" s="414" t="n">
        <f aca="false">Посуточная!QA25</f>
        <v>0</v>
      </c>
      <c r="LW25" s="415" t="n">
        <f aca="false">Посуточная!QB25</f>
        <v>0</v>
      </c>
      <c r="LX25" s="415" t="n">
        <f aca="false">Посуточная!QC25</f>
        <v>0</v>
      </c>
      <c r="LY25" s="415" t="n">
        <f aca="false">Посуточная!QD25</f>
        <v>0</v>
      </c>
      <c r="LZ25" s="415" t="n">
        <f aca="false">Посуточная!QE25</f>
        <v>0</v>
      </c>
      <c r="MA25" s="415" t="n">
        <f aca="false">Посуточная!QF25</f>
        <v>0</v>
      </c>
      <c r="MB25" s="415" t="n">
        <f aca="false">Посуточная!QG25</f>
        <v>0</v>
      </c>
      <c r="MC25" s="876" t="n">
        <f aca="false">Посуточная!QO25</f>
        <v>0</v>
      </c>
      <c r="MD25" s="876" t="n">
        <f aca="false">Посуточная!QP25</f>
        <v>0</v>
      </c>
      <c r="ME25" s="876" t="n">
        <f aca="false">Посуточная!QQ25</f>
        <v>0</v>
      </c>
      <c r="MF25" s="876" t="n">
        <f aca="false">Посуточная!QR25</f>
        <v>0</v>
      </c>
      <c r="MG25" s="876" t="n">
        <f aca="false">Посуточная!QS25</f>
        <v>0</v>
      </c>
      <c r="MH25" s="876" t="n">
        <f aca="false">Посуточная!QT25</f>
        <v>0</v>
      </c>
      <c r="MI25" s="876" t="n">
        <f aca="false">Посуточная!QU25</f>
        <v>0</v>
      </c>
      <c r="MJ25" s="539"/>
      <c r="MK25" s="497"/>
      <c r="MN25" s="871" t="n">
        <f aca="false">Посуточная!RG25</f>
        <v>0</v>
      </c>
      <c r="MO25" s="872" t="n">
        <f aca="false">Посуточная!RH25</f>
        <v>0</v>
      </c>
      <c r="MP25" s="872" t="n">
        <f aca="false">Посуточная!RI25</f>
        <v>0</v>
      </c>
      <c r="MQ25" s="872" t="n">
        <f aca="false">Посуточная!RJ25</f>
        <v>0</v>
      </c>
      <c r="MR25" s="872" t="n">
        <f aca="false">Посуточная!RK25</f>
        <v>0</v>
      </c>
      <c r="MS25" s="872" t="n">
        <f aca="false">Посуточная!RL25</f>
        <v>0</v>
      </c>
      <c r="MT25" s="872" t="n">
        <f aca="false">Посуточная!RM25</f>
        <v>0</v>
      </c>
      <c r="MU25" s="366" t="n">
        <f aca="false">Посуточная!RU25</f>
        <v>0</v>
      </c>
      <c r="MV25" s="366" t="n">
        <f aca="false">Посуточная!RV25</f>
        <v>0</v>
      </c>
      <c r="MW25" s="366" t="n">
        <f aca="false">Посуточная!RW25</f>
        <v>0</v>
      </c>
      <c r="MX25" s="366" t="n">
        <f aca="false">Посуточная!RX25</f>
        <v>0</v>
      </c>
      <c r="MY25" s="366" t="n">
        <f aca="false">Посуточная!RY25</f>
        <v>0</v>
      </c>
      <c r="MZ25" s="366" t="n">
        <f aca="false">Посуточная!RZ25</f>
        <v>0</v>
      </c>
      <c r="NA25" s="366" t="n">
        <f aca="false">Посуточная!SA25</f>
        <v>0</v>
      </c>
      <c r="NB25" s="539"/>
      <c r="NC25" s="497"/>
      <c r="NF25" s="502"/>
      <c r="NG25" s="497"/>
      <c r="NJ25" s="503"/>
      <c r="NK25" s="504"/>
      <c r="NN25" s="871" t="n">
        <f aca="false">Посуточная!SU25</f>
        <v>0</v>
      </c>
      <c r="NO25" s="872" t="n">
        <f aca="false">Посуточная!SV25</f>
        <v>0</v>
      </c>
      <c r="NP25" s="872" t="n">
        <f aca="false">Посуточная!SW25</f>
        <v>0</v>
      </c>
      <c r="NQ25" s="872" t="n">
        <f aca="false">Посуточная!SX25</f>
        <v>0</v>
      </c>
      <c r="NR25" s="366" t="n">
        <f aca="false">Посуточная!TC25</f>
        <v>0</v>
      </c>
      <c r="NS25" s="366" t="n">
        <f aca="false">Посуточная!TD25</f>
        <v>0</v>
      </c>
      <c r="NT25" s="366" t="n">
        <f aca="false">Посуточная!TE25</f>
        <v>0</v>
      </c>
      <c r="NU25" s="366" t="n">
        <f aca="false">Посуточная!TF25</f>
        <v>0</v>
      </c>
      <c r="NV25" s="539"/>
      <c r="NW25" s="497"/>
      <c r="NZ25" s="502"/>
      <c r="OA25" s="539"/>
      <c r="OB25" s="291"/>
      <c r="OC25" s="291"/>
      <c r="OD25" s="539"/>
      <c r="OE25" s="539"/>
      <c r="OF25" s="291"/>
      <c r="OG25" s="291"/>
      <c r="OH25" s="539"/>
      <c r="OI25" s="539"/>
      <c r="OJ25" s="291"/>
      <c r="OK25" s="291"/>
      <c r="OL25" s="539"/>
      <c r="OM25" s="539"/>
      <c r="ON25" s="291"/>
      <c r="OO25" s="291"/>
      <c r="OP25" s="540"/>
      <c r="OQ25" s="504"/>
      <c r="OR25" s="373"/>
      <c r="OT25" s="503"/>
      <c r="OU25" s="504"/>
      <c r="OX25" s="503"/>
      <c r="OY25" s="504"/>
      <c r="PB25" s="502"/>
      <c r="PC25" s="497"/>
      <c r="PF25" s="503"/>
      <c r="PG25" s="504"/>
      <c r="PJ25" s="540"/>
      <c r="PK25" s="540"/>
      <c r="PN25" s="540"/>
      <c r="PO25" s="540"/>
      <c r="PQ25" s="374"/>
      <c r="PR25" s="541"/>
      <c r="PS25" s="542"/>
      <c r="PT25" s="541"/>
      <c r="PU25" s="542"/>
      <c r="PV25" s="335"/>
      <c r="PW25" s="542"/>
      <c r="PX25" s="543"/>
      <c r="PY25" s="541"/>
      <c r="PZ25" s="544"/>
      <c r="QA25" s="378"/>
      <c r="QD25" s="379" t="n">
        <v>19</v>
      </c>
      <c r="QE25" s="127" t="n">
        <f aca="false">Посуточная!VT25-Посуточная_НГДП!KU25</f>
        <v>970.851</v>
      </c>
      <c r="QF25" s="127"/>
      <c r="QH25" s="273" t="n">
        <v>19</v>
      </c>
      <c r="QI25" s="127" t="n">
        <f aca="false">Посуточная!VX25-Посуточная_НГДП!KY25</f>
        <v>22842.736</v>
      </c>
      <c r="QK25" s="380" t="n">
        <f aca="false">PG63</f>
        <v>1846.736</v>
      </c>
      <c r="QL25" s="380"/>
      <c r="QM25" s="380" t="n">
        <f aca="false">IF63</f>
        <v>1110.008</v>
      </c>
      <c r="QQ25" s="127" t="n">
        <f aca="false">IF(V25="",0,V25+QQ22)</f>
        <v>0</v>
      </c>
      <c r="QR25" s="127" t="n">
        <f aca="false">IF(W25="",0,W25+QR22)</f>
        <v>0</v>
      </c>
      <c r="QS25" s="127" t="n">
        <f aca="false">IF(AN25="",0,AN25+QS22)</f>
        <v>0</v>
      </c>
      <c r="QT25" s="127" t="n">
        <f aca="false">IF(AO25="",0,AO25+QT22)</f>
        <v>0</v>
      </c>
      <c r="QU25" s="127" t="n">
        <f aca="false">IF(AZ25="",0,AZ25+QU22)</f>
        <v>0</v>
      </c>
      <c r="QV25" s="127" t="n">
        <f aca="false">IF(BA25="",0,BA25+QV22)</f>
        <v>0</v>
      </c>
      <c r="QW25" s="127" t="n">
        <f aca="false">IF(BL25="",0,BL25+QW22)</f>
        <v>0</v>
      </c>
      <c r="QX25" s="127" t="n">
        <f aca="false">IF(BM25="",0,BM25+QX22)</f>
        <v>0</v>
      </c>
      <c r="QY25" s="127" t="n">
        <f aca="false">IF(CF25="",0,CF25+QY22)</f>
        <v>0</v>
      </c>
      <c r="QZ25" s="127" t="n">
        <f aca="false">IF(CG25="",0,CG25+QZ22)</f>
        <v>0</v>
      </c>
      <c r="RA25" s="127" t="n">
        <f aca="false">IF(CX25="",0,CX25+RA22)</f>
        <v>0</v>
      </c>
      <c r="RB25" s="127" t="n">
        <f aca="false">IF(CY25="",0,CY25+RB22)</f>
        <v>0</v>
      </c>
      <c r="RC25" s="127" t="n">
        <f aca="false">IF(FO25="",0,FO25+RC22)</f>
        <v>0</v>
      </c>
      <c r="RD25" s="127" t="n">
        <f aca="false">IF(FP25="",0,FP25+RD22)</f>
        <v>0</v>
      </c>
      <c r="RE25" s="127" t="n">
        <f aca="false">IF(FC25="",0,FC25+RE22)</f>
        <v>0</v>
      </c>
      <c r="RF25" s="127" t="n">
        <f aca="false">IF(FD25="",0,FD25+RF22)</f>
        <v>0</v>
      </c>
      <c r="RG25" s="127" t="n">
        <f aca="false">IF(ND25="",0,ND25+RG22)</f>
        <v>0</v>
      </c>
      <c r="RH25" s="127" t="n">
        <f aca="false">IF(NE25="",0,NE25+RH22)</f>
        <v>0</v>
      </c>
      <c r="RI25" s="127" t="n">
        <f aca="false">IF(OX25="",0,OX25)</f>
        <v>0</v>
      </c>
      <c r="RJ25" s="127" t="n">
        <f aca="false">IF(OY25="",0,OY25)</f>
        <v>0</v>
      </c>
      <c r="RK25" s="127" t="n">
        <f aca="false">IF(IA25="",0,IA25+RK22)</f>
        <v>0</v>
      </c>
      <c r="RL25" s="127" t="n">
        <f aca="false">IF(IB25="",0,IB25+RL22)</f>
        <v>0</v>
      </c>
      <c r="RM25" s="127" t="n">
        <f aca="false">IF(OT25="",0,OT25+RM22)</f>
        <v>0</v>
      </c>
      <c r="RN25" s="127" t="n">
        <f aca="false">IF(OU25="",0,OU25+RN22)</f>
        <v>0</v>
      </c>
      <c r="RO25" s="127" t="n">
        <f aca="false">IF(PY25="",0,PY25+RO22)</f>
        <v>0</v>
      </c>
      <c r="RP25" s="127" t="n">
        <f aca="false">IF(PZ25="",0,PZ25+RP22)</f>
        <v>0</v>
      </c>
      <c r="RQ25" s="127" t="n">
        <f aca="false">IFERROR(RO25/$A23,0)</f>
        <v>0</v>
      </c>
      <c r="RR25" s="127" t="n">
        <f aca="false">IFERROR(RP25/$A23,0)</f>
        <v>0</v>
      </c>
      <c r="RS25" s="127" t="n">
        <f aca="false">IF(PD25="",0,PD25+RS22)</f>
        <v>0</v>
      </c>
      <c r="RT25" s="127" t="n">
        <f aca="false">IF(PE25="",0,PE25+RT22)</f>
        <v>0</v>
      </c>
      <c r="RU25" s="127" t="n">
        <f aca="false">IF(QQ25&gt;0,0,T25+RU22)</f>
        <v>0</v>
      </c>
      <c r="RV25" s="127" t="n">
        <f aca="false">IF(QR25&gt;0,0,U25+RV22)</f>
        <v>0</v>
      </c>
      <c r="RW25" s="127" t="n">
        <f aca="false">IF(QS25&gt;0,0,AL25+RW22)</f>
        <v>0</v>
      </c>
      <c r="RX25" s="127" t="n">
        <f aca="false">IF(QT25&gt;0,0,AM25+RX22)</f>
        <v>0</v>
      </c>
      <c r="RY25" s="127" t="n">
        <f aca="false">IF(QU25&gt;0,0,AX25+RY22)</f>
        <v>0</v>
      </c>
      <c r="RZ25" s="127" t="n">
        <f aca="false">IF(QV25&gt;0,0,AY25+RZ22)</f>
        <v>0</v>
      </c>
      <c r="SA25" s="127" t="n">
        <f aca="false">IF(QW25&gt;0,0,BJ25+SA22)</f>
        <v>0</v>
      </c>
      <c r="SB25" s="127" t="n">
        <f aca="false">IF(QX25&gt;0,0,BK25+SB22)</f>
        <v>0</v>
      </c>
      <c r="SC25" s="127" t="n">
        <f aca="false">IF(QY25&gt;0,0,CD25+SC22)</f>
        <v>0</v>
      </c>
      <c r="SD25" s="127" t="n">
        <f aca="false">IF(QZ25&gt;0,0,CE25+SD22)</f>
        <v>0</v>
      </c>
      <c r="SE25" s="127" t="n">
        <f aca="false">IF(RA25&gt;0,0,CV25+SE22)</f>
        <v>0</v>
      </c>
      <c r="SF25" s="127" t="n">
        <f aca="false">IF(RB25&gt;0,0,CW25+SF22)</f>
        <v>0</v>
      </c>
      <c r="SG25" s="127" t="n">
        <f aca="false">IF(RC25&gt;0,0,FM25+SG22)</f>
        <v>0</v>
      </c>
      <c r="SH25" s="127" t="n">
        <f aca="false">IF(RD25&gt;0,0,FN25+SH22)</f>
        <v>0</v>
      </c>
      <c r="SI25" s="127" t="n">
        <f aca="false">IF(RE25&gt;0,0,FA25+SI22)</f>
        <v>0</v>
      </c>
      <c r="SJ25" s="127" t="n">
        <f aca="false">IFERROR(IF(RF25&gt;0,0,FB25+SJ22),0)</f>
        <v>0</v>
      </c>
      <c r="SK25" s="127" t="n">
        <f aca="false">IF(RG25&gt;0,0,NB25+SK22)</f>
        <v>0</v>
      </c>
      <c r="SL25" s="127" t="n">
        <f aca="false">IFERROR(IF(RH25&gt;0,0,NC25+SL22),0)</f>
        <v>0</v>
      </c>
      <c r="SM25" s="127"/>
      <c r="SN25" s="127"/>
      <c r="SO25" s="127"/>
    </row>
    <row r="26" customFormat="false" ht="15" hidden="false" customHeight="false" outlineLevel="0" collapsed="false">
      <c r="A26" s="741"/>
      <c r="B26" s="863" t="n">
        <f aca="false">Посуточная!B26</f>
        <v>0</v>
      </c>
      <c r="C26" s="864" t="n">
        <f aca="false">Посуточная!C26</f>
        <v>0</v>
      </c>
      <c r="D26" s="864" t="n">
        <f aca="false">Посуточная!D26</f>
        <v>0</v>
      </c>
      <c r="E26" s="864" t="n">
        <f aca="false">Посуточная!E26</f>
        <v>0</v>
      </c>
      <c r="F26" s="864" t="n">
        <f aca="false">Посуточная!F26</f>
        <v>0</v>
      </c>
      <c r="G26" s="864" t="n">
        <f aca="false">Посуточная!G26</f>
        <v>0</v>
      </c>
      <c r="H26" s="864" t="n">
        <f aca="false">Посуточная!H26</f>
        <v>0</v>
      </c>
      <c r="I26" s="864" t="n">
        <f aca="false">Посуточная!I26</f>
        <v>0</v>
      </c>
      <c r="J26" s="322" t="n">
        <f aca="false">Посуточная!Q26</f>
        <v>0</v>
      </c>
      <c r="K26" s="322" t="n">
        <f aca="false">Посуточная!R26</f>
        <v>0</v>
      </c>
      <c r="L26" s="322" t="n">
        <f aca="false">Посуточная!S26</f>
        <v>0</v>
      </c>
      <c r="M26" s="322" t="n">
        <f aca="false">Посуточная!T26</f>
        <v>0</v>
      </c>
      <c r="N26" s="322" t="n">
        <f aca="false">Посуточная!U26</f>
        <v>0</v>
      </c>
      <c r="O26" s="322" t="n">
        <f aca="false">Посуточная!V26</f>
        <v>0</v>
      </c>
      <c r="P26" s="322" t="n">
        <f aca="false">Посуточная!W26</f>
        <v>0</v>
      </c>
      <c r="Q26" s="322" t="n">
        <f aca="false">Посуточная!X26</f>
        <v>0</v>
      </c>
      <c r="R26" s="322" t="n">
        <f aca="false">Посуточная!Y26</f>
        <v>0</v>
      </c>
      <c r="S26" s="322" t="n">
        <f aca="false">Посуточная!Z26</f>
        <v>0</v>
      </c>
      <c r="T26" s="417" t="n">
        <f aca="false">COUNTIF(B26:I26,"&lt;&gt;0")-COUNTIF(B26:I26,"")</f>
        <v>-8</v>
      </c>
      <c r="U26" s="391" t="n">
        <f aca="false">COUNTIF(J26:S26,"&lt;&gt;0")-COUNTIF(J26:S26,"")</f>
        <v>0</v>
      </c>
      <c r="X26" s="863" t="n">
        <f aca="false">Посуточная!AL26</f>
        <v>0</v>
      </c>
      <c r="Y26" s="864" t="n">
        <f aca="false">Посуточная!AM26</f>
        <v>0</v>
      </c>
      <c r="Z26" s="864" t="n">
        <f aca="false">Посуточная!AN26</f>
        <v>0</v>
      </c>
      <c r="AA26" s="864" t="n">
        <f aca="false">Посуточная!AO26</f>
        <v>0</v>
      </c>
      <c r="AB26" s="864" t="n">
        <f aca="false">Посуточная!AP26</f>
        <v>0</v>
      </c>
      <c r="AC26" s="864" t="n">
        <f aca="false">Посуточная!AQ26</f>
        <v>0</v>
      </c>
      <c r="AD26" s="864" t="n">
        <f aca="false">Посуточная!AR26</f>
        <v>0</v>
      </c>
      <c r="AE26" s="322" t="n">
        <f aca="false">Посуточная!AZ26</f>
        <v>0</v>
      </c>
      <c r="AF26" s="322" t="n">
        <f aca="false">Посуточная!BA26</f>
        <v>0</v>
      </c>
      <c r="AG26" s="322" t="n">
        <f aca="false">Посуточная!BB26</f>
        <v>0</v>
      </c>
      <c r="AH26" s="322" t="n">
        <f aca="false">Посуточная!BC26</f>
        <v>0</v>
      </c>
      <c r="AI26" s="322" t="n">
        <f aca="false">Посуточная!BD26</f>
        <v>0</v>
      </c>
      <c r="AJ26" s="322" t="n">
        <f aca="false">Посуточная!BE26</f>
        <v>0</v>
      </c>
      <c r="AK26" s="322" t="n">
        <f aca="false">Посуточная!BF26</f>
        <v>0</v>
      </c>
      <c r="AL26" s="417" t="n">
        <f aca="false">COUNTIF(X26:AD26,"&lt;&gt;0")-COUNTIF(X26:AD26,"")</f>
        <v>-7</v>
      </c>
      <c r="AM26" s="391" t="n">
        <f aca="false">COUNTIF(AE26:AK26,"&lt;&gt;0")-COUNTIF(AE26:AK26,"")</f>
        <v>0</v>
      </c>
      <c r="AP26" s="863" t="n">
        <f aca="false">Посуточная!BR26</f>
        <v>0</v>
      </c>
      <c r="AQ26" s="864" t="n">
        <f aca="false">Посуточная!BS26</f>
        <v>0</v>
      </c>
      <c r="AR26" s="864" t="n">
        <f aca="false">Посуточная!BT26</f>
        <v>0</v>
      </c>
      <c r="AS26" s="864" t="n">
        <f aca="false">Посуточная!BU26</f>
        <v>0</v>
      </c>
      <c r="AT26" s="322" t="n">
        <f aca="false">Посуточная!BZ26</f>
        <v>0</v>
      </c>
      <c r="AU26" s="322" t="n">
        <f aca="false">Посуточная!CA26</f>
        <v>0</v>
      </c>
      <c r="AV26" s="322" t="n">
        <f aca="false">Посуточная!CB26</f>
        <v>0</v>
      </c>
      <c r="AW26" s="322" t="n">
        <f aca="false">Посуточная!CC26</f>
        <v>0</v>
      </c>
      <c r="AX26" s="417" t="n">
        <f aca="false">COUNTIF(AP26:AS26,"&lt;&gt;0")-COUNTIF(AP26:AS26,"")</f>
        <v>-4</v>
      </c>
      <c r="AY26" s="391" t="n">
        <f aca="false">COUNTIF(AT26:AW26,"&lt;&gt;0")-COUNTIF(AT26:AW26,"")</f>
        <v>0</v>
      </c>
      <c r="BB26" s="863" t="n">
        <f aca="false">Посуточная!CL26</f>
        <v>0</v>
      </c>
      <c r="BC26" s="864" t="n">
        <f aca="false">Посуточная!CM26</f>
        <v>0</v>
      </c>
      <c r="BD26" s="864" t="n">
        <f aca="false">Посуточная!CN26</f>
        <v>0</v>
      </c>
      <c r="BE26" s="864" t="n">
        <f aca="false">Посуточная!CO26</f>
        <v>0</v>
      </c>
      <c r="BF26" s="322" t="n">
        <f aca="false">Посуточная!CT26</f>
        <v>0</v>
      </c>
      <c r="BG26" s="322" t="n">
        <f aca="false">Посуточная!CU26</f>
        <v>0</v>
      </c>
      <c r="BH26" s="322" t="n">
        <f aca="false">Посуточная!CV26</f>
        <v>0</v>
      </c>
      <c r="BI26" s="322" t="n">
        <f aca="false">Посуточная!CW26</f>
        <v>0</v>
      </c>
      <c r="BJ26" s="417" t="n">
        <f aca="false">COUNTIF(BB26:BE26,"&lt;&gt;0")-COUNTIF(BB26:BE26,"")</f>
        <v>-4</v>
      </c>
      <c r="BK26" s="391" t="n">
        <f aca="false">COUNTIF(BF26:BI26,"&lt;&gt;0")-COUNTIF(BF26:BI26,"")</f>
        <v>0</v>
      </c>
      <c r="BN26" s="395" t="n">
        <f aca="false">SUMIF(B6:BM6,"итого гр.",B26:BM26)</f>
        <v>0</v>
      </c>
      <c r="BO26" s="391" t="n">
        <f aca="false">SUMIF(B6:BM6,"итого фк.",B26:BM26)</f>
        <v>0</v>
      </c>
      <c r="BR26" s="396"/>
      <c r="BS26" s="397"/>
      <c r="BV26" s="381" t="n">
        <f aca="false">Посуточная!DN26</f>
        <v>0</v>
      </c>
      <c r="BW26" s="382" t="n">
        <f aca="false">Посуточная!DO26</f>
        <v>0</v>
      </c>
      <c r="BX26" s="382" t="n">
        <f aca="false">Посуточная!DP26</f>
        <v>0</v>
      </c>
      <c r="BY26" s="382" t="n">
        <f aca="false">Посуточная!DQ26</f>
        <v>0</v>
      </c>
      <c r="BZ26" s="322" t="n">
        <f aca="false">Посуточная!DV26</f>
        <v>0</v>
      </c>
      <c r="CA26" s="322" t="n">
        <f aca="false">Посуточная!DW26</f>
        <v>0</v>
      </c>
      <c r="CB26" s="322" t="n">
        <f aca="false">Посуточная!DX26</f>
        <v>0</v>
      </c>
      <c r="CC26" s="322" t="n">
        <f aca="false">Посуточная!DY26</f>
        <v>0</v>
      </c>
      <c r="CD26" s="417" t="n">
        <f aca="false">COUNTIF(BV26:BY26,"&lt;&gt;0")-COUNTIF(BV26:BY26,"")</f>
        <v>-4</v>
      </c>
      <c r="CE26" s="391" t="n">
        <f aca="false">COUNTIF(BZ26:CC26,"&lt;&gt;0")-COUNTIF(BZ26:CC26,"")</f>
        <v>0</v>
      </c>
      <c r="CH26" s="381" t="str">
        <f aca="false">Посуточная!EH26</f>
        <v>6026</v>
      </c>
      <c r="CI26" s="382" t="n">
        <f aca="false">Посуточная!EI26</f>
        <v>0</v>
      </c>
      <c r="CJ26" s="382" t="n">
        <f aca="false">Посуточная!EJ26</f>
        <v>0</v>
      </c>
      <c r="CK26" s="382" t="n">
        <f aca="false">Посуточная!EK26</f>
        <v>0</v>
      </c>
      <c r="CL26" s="382" t="n">
        <f aca="false">Посуточная!EL26</f>
        <v>0</v>
      </c>
      <c r="CM26" s="382" t="n">
        <f aca="false">Посуточная!EM26</f>
        <v>0</v>
      </c>
      <c r="CN26" s="382" t="n">
        <f aca="false">Посуточная!EN26</f>
        <v>0</v>
      </c>
      <c r="CO26" s="322" t="n">
        <f aca="false">Посуточная!ES26</f>
        <v>0</v>
      </c>
      <c r="CP26" s="322" t="n">
        <f aca="false">Посуточная!ET26</f>
        <v>0</v>
      </c>
      <c r="CQ26" s="322" t="n">
        <f aca="false">Посуточная!EU26</f>
        <v>0</v>
      </c>
      <c r="CR26" s="322" t="n">
        <f aca="false">Посуточная!EV26</f>
        <v>0</v>
      </c>
      <c r="CS26" s="322" t="n">
        <f aca="false">Посуточная!EW26</f>
        <v>0</v>
      </c>
      <c r="CT26" s="322" t="n">
        <f aca="false">Посуточная!EX26</f>
        <v>0</v>
      </c>
      <c r="CU26" s="322" t="n">
        <f aca="false">Посуточная!EY26</f>
        <v>0</v>
      </c>
      <c r="CV26" s="417" t="n">
        <f aca="false">COUNTIF(CH26:CN26,"&lt;&gt;0")-COUNTIF(CH26:CN26,"")</f>
        <v>-5</v>
      </c>
      <c r="CW26" s="391" t="n">
        <f aca="false">COUNTIF(CO26:CU26,"&lt;&gt;0")-COUNTIF(CO26:CU26,"")</f>
        <v>0</v>
      </c>
      <c r="CZ26" s="863" t="str">
        <f aca="false">Посуточная!FH26</f>
        <v>2438</v>
      </c>
      <c r="DA26" s="864" t="str">
        <f aca="false">Посуточная!FI26</f>
        <v>4207</v>
      </c>
      <c r="DB26" s="864" t="n">
        <f aca="false">Посуточная!FJ26</f>
        <v>0</v>
      </c>
      <c r="DC26" s="864" t="n">
        <f aca="false">Посуточная!FK26</f>
        <v>0</v>
      </c>
      <c r="DD26" s="864" t="n">
        <f aca="false">Посуточная!FL26</f>
        <v>0</v>
      </c>
      <c r="DE26" s="864" t="n">
        <f aca="false">Посуточная!FM26</f>
        <v>0</v>
      </c>
      <c r="DF26" s="864" t="n">
        <f aca="false">Посуточная!FN26</f>
        <v>0</v>
      </c>
      <c r="DG26" s="864" t="n">
        <f aca="false">Посуточная!FO26</f>
        <v>0</v>
      </c>
      <c r="DH26" s="864" t="n">
        <f aca="false">Посуточная!FP26</f>
        <v>0</v>
      </c>
      <c r="DI26" s="864" t="n">
        <f aca="false">Посуточная!FQ26</f>
        <v>0</v>
      </c>
      <c r="DJ26" s="864" t="n">
        <f aca="false">Посуточная!FR26</f>
        <v>0</v>
      </c>
      <c r="DK26" s="864" t="n">
        <f aca="false">Посуточная!FS26</f>
        <v>0</v>
      </c>
      <c r="DL26" s="864" t="n">
        <f aca="false">Посуточная!FT26</f>
        <v>0</v>
      </c>
      <c r="DM26" s="864" t="n">
        <f aca="false">Посуточная!FU26</f>
        <v>0</v>
      </c>
      <c r="DN26" s="864" t="n">
        <f aca="false">Посуточная!FV26</f>
        <v>0</v>
      </c>
      <c r="DO26" s="864" t="n">
        <f aca="false">Посуточная!FW26</f>
        <v>0</v>
      </c>
      <c r="DP26" s="864" t="n">
        <f aca="false">Посуточная!FX26</f>
        <v>0</v>
      </c>
      <c r="DQ26" s="864" t="n">
        <f aca="false">Посуточная!FY26</f>
        <v>0</v>
      </c>
      <c r="DR26" s="864" t="n">
        <f aca="false">Посуточная!FZ26</f>
        <v>0</v>
      </c>
      <c r="DS26" s="864" t="n">
        <f aca="false">Посуточная!GA26</f>
        <v>0</v>
      </c>
      <c r="DT26" s="864" t="n">
        <f aca="false">Посуточная!GB26</f>
        <v>0</v>
      </c>
      <c r="DU26" s="864" t="n">
        <f aca="false">Посуточная!GC26</f>
        <v>0</v>
      </c>
      <c r="DV26" s="864" t="n">
        <f aca="false">Посуточная!GD26</f>
        <v>0</v>
      </c>
      <c r="DW26" s="864" t="n">
        <f aca="false">Посуточная!GE26</f>
        <v>0</v>
      </c>
      <c r="DX26" s="864" t="n">
        <f aca="false">Посуточная!GF26</f>
        <v>0</v>
      </c>
      <c r="DY26" s="864" t="n">
        <f aca="false">Посуточная!GG26</f>
        <v>0</v>
      </c>
      <c r="DZ26" s="864" t="n">
        <f aca="false">Посуточная!GH26</f>
        <v>0</v>
      </c>
      <c r="EA26" s="864" t="n">
        <f aca="false">Посуточная!GI26</f>
        <v>0</v>
      </c>
      <c r="EB26" s="864" t="n">
        <f aca="false">Посуточная!GJ26</f>
        <v>0</v>
      </c>
      <c r="EC26" s="864" t="n">
        <f aca="false">Посуточная!GK26</f>
        <v>0</v>
      </c>
      <c r="ED26" s="864" t="n">
        <f aca="false">Посуточная!GL26</f>
        <v>0</v>
      </c>
      <c r="EE26" s="864" t="n">
        <f aca="false">Посуточная!GM26</f>
        <v>0</v>
      </c>
      <c r="EF26" s="322" t="n">
        <f aca="false">Посуточная!GU26</f>
        <v>0</v>
      </c>
      <c r="EG26" s="322" t="n">
        <f aca="false">Посуточная!GV26</f>
        <v>0</v>
      </c>
      <c r="EH26" s="322" t="n">
        <f aca="false">Посуточная!GW26</f>
        <v>0</v>
      </c>
      <c r="EI26" s="322" t="n">
        <f aca="false">Посуточная!GX26</f>
        <v>0</v>
      </c>
      <c r="EJ26" s="322" t="n">
        <f aca="false">Посуточная!GY26</f>
        <v>0</v>
      </c>
      <c r="EK26" s="322" t="n">
        <f aca="false">Посуточная!GZ26</f>
        <v>0</v>
      </c>
      <c r="EL26" s="322" t="n">
        <f aca="false">Посуточная!HA26</f>
        <v>0</v>
      </c>
      <c r="EM26" s="322" t="n">
        <f aca="false">Посуточная!HB26</f>
        <v>0</v>
      </c>
      <c r="EN26" s="322" t="n">
        <f aca="false">Посуточная!HC26</f>
        <v>0</v>
      </c>
      <c r="EO26" s="322" t="n">
        <f aca="false">Посуточная!HD26</f>
        <v>0</v>
      </c>
      <c r="EP26" s="322" t="n">
        <f aca="false">Посуточная!HE26</f>
        <v>0</v>
      </c>
      <c r="EQ26" s="322" t="n">
        <f aca="false">Посуточная!HF26</f>
        <v>0</v>
      </c>
      <c r="ER26" s="322" t="n">
        <f aca="false">Посуточная!HG26</f>
        <v>0</v>
      </c>
      <c r="ES26" s="322" t="n">
        <f aca="false">Посуточная!HH26</f>
        <v>0</v>
      </c>
      <c r="ET26" s="322" t="n">
        <f aca="false">Посуточная!HI26</f>
        <v>0</v>
      </c>
      <c r="EU26" s="322" t="n">
        <f aca="false">Посуточная!HJ26</f>
        <v>0</v>
      </c>
      <c r="EV26" s="322" t="n">
        <f aca="false">Посуточная!HK26</f>
        <v>0</v>
      </c>
      <c r="EW26" s="322" t="n">
        <f aca="false">Посуточная!HL26</f>
        <v>0</v>
      </c>
      <c r="EX26" s="322" t="n">
        <f aca="false">Посуточная!HM26</f>
        <v>0</v>
      </c>
      <c r="EY26" s="322" t="n">
        <f aca="false">Посуточная!HN26</f>
        <v>0</v>
      </c>
      <c r="EZ26" s="322" t="n">
        <f aca="false">Посуточная!HO26</f>
        <v>0</v>
      </c>
      <c r="FA26" s="417" t="n">
        <f aca="false">COUNTIF(CZ26:EE26,"&lt;&gt;0")-COUNTIF(CZ26:EE26,"")</f>
        <v>-28</v>
      </c>
      <c r="FB26" s="391" t="n">
        <f aca="false">COUNTIF(EF26:EZ26,"&lt;&gt;0")-COUNTIF(EF26:EZ26,"")</f>
        <v>0</v>
      </c>
      <c r="FE26" s="869" t="n">
        <f aca="false">Посуточная!IA26</f>
        <v>0</v>
      </c>
      <c r="FF26" s="870" t="n">
        <f aca="false">Посуточная!IB26</f>
        <v>0</v>
      </c>
      <c r="FG26" s="870" t="n">
        <f aca="false">Посуточная!IC26</f>
        <v>0</v>
      </c>
      <c r="FH26" s="864" t="n">
        <f aca="false">Посуточная!ID26</f>
        <v>0</v>
      </c>
      <c r="FI26" s="322" t="n">
        <f aca="false">Посуточная!II26</f>
        <v>0</v>
      </c>
      <c r="FJ26" s="366" t="n">
        <f aca="false">Посуточная!IJ26</f>
        <v>0</v>
      </c>
      <c r="FK26" s="366" t="n">
        <f aca="false">Посуточная!IK26</f>
        <v>0</v>
      </c>
      <c r="FL26" s="366" t="n">
        <f aca="false">Посуточная!IL26</f>
        <v>0</v>
      </c>
      <c r="FM26" s="390" t="n">
        <f aca="false">COUNTIF(FE26:FH26,"&lt;&gt;0")-COUNTIF(FE26:FH26,"")</f>
        <v>-4</v>
      </c>
      <c r="FN26" s="391" t="n">
        <f aca="false">COUNTIF(FI26:FL26,"&lt;&gt;0")-COUNTIF(FI26:FL26,"")</f>
        <v>0</v>
      </c>
      <c r="FQ26" s="381"/>
      <c r="FR26" s="382"/>
      <c r="FS26" s="382"/>
      <c r="FT26" s="382"/>
      <c r="FU26" s="382"/>
      <c r="FV26" s="382"/>
      <c r="FW26" s="382"/>
      <c r="FX26" s="382"/>
      <c r="FY26" s="382"/>
      <c r="FZ26" s="382"/>
      <c r="GA26" s="382"/>
      <c r="GB26" s="382"/>
      <c r="GC26" s="382"/>
      <c r="GD26" s="382"/>
      <c r="GE26" s="382"/>
      <c r="GF26" s="322"/>
      <c r="GG26" s="322"/>
      <c r="GH26" s="322"/>
      <c r="GI26" s="322"/>
      <c r="GJ26" s="322"/>
      <c r="GK26" s="322"/>
      <c r="GL26" s="322"/>
      <c r="GM26" s="322"/>
      <c r="GN26" s="322"/>
      <c r="GO26" s="322"/>
      <c r="GP26" s="322"/>
      <c r="GQ26" s="322"/>
      <c r="GR26" s="322"/>
      <c r="GS26" s="322"/>
      <c r="GT26" s="322"/>
      <c r="GU26" s="322"/>
      <c r="GV26" s="322"/>
      <c r="GW26" s="322"/>
      <c r="GX26" s="322"/>
      <c r="GY26" s="322"/>
      <c r="GZ26" s="322"/>
      <c r="HA26" s="322"/>
      <c r="HB26" s="322"/>
      <c r="HC26" s="322"/>
      <c r="HD26" s="322"/>
      <c r="HE26" s="322"/>
      <c r="HF26" s="322"/>
      <c r="HG26" s="322"/>
      <c r="HH26" s="322"/>
      <c r="HI26" s="322"/>
      <c r="HJ26" s="322"/>
      <c r="HK26" s="322"/>
      <c r="HL26" s="322"/>
      <c r="HM26" s="417" t="n">
        <f aca="false">COUNTIF(FQ26:GE26,"&lt;&gt;0")-COUNTIF(FQ26:GE26,"")</f>
        <v>0</v>
      </c>
      <c r="HN26" s="391" t="n">
        <f aca="false">COUNTIF(GF26:HL26,"&lt;&gt;0")-COUNTIF(GF26:HL26,"")</f>
        <v>0</v>
      </c>
      <c r="HQ26" s="395" t="n">
        <f aca="false">SUMIF(BV6:HP6,"итого гр.",BV26:HP26)</f>
        <v>3</v>
      </c>
      <c r="HR26" s="391" t="n">
        <f aca="false">SUMIF(BV6:HP6,"итого фк.",BV26:HP26)</f>
        <v>0</v>
      </c>
      <c r="HU26" s="396"/>
      <c r="HV26" s="397"/>
      <c r="HY26" s="406"/>
      <c r="HZ26" s="407"/>
      <c r="IC26" s="396"/>
      <c r="ID26" s="397"/>
      <c r="IG26" s="381"/>
      <c r="IH26" s="382"/>
      <c r="II26" s="382"/>
      <c r="IJ26" s="382"/>
      <c r="IK26" s="382"/>
      <c r="IL26" s="382"/>
      <c r="IM26" s="382"/>
      <c r="IN26" s="382"/>
      <c r="IO26" s="382"/>
      <c r="IP26" s="382"/>
      <c r="IQ26" s="382"/>
      <c r="IR26" s="382"/>
      <c r="IS26" s="382"/>
      <c r="IT26" s="382"/>
      <c r="IU26" s="382"/>
      <c r="IV26" s="322"/>
      <c r="IW26" s="322"/>
      <c r="IX26" s="322"/>
      <c r="IY26" s="322"/>
      <c r="IZ26" s="322"/>
      <c r="JA26" s="322"/>
      <c r="JB26" s="322"/>
      <c r="JC26" s="322"/>
      <c r="JD26" s="322"/>
      <c r="JE26" s="322"/>
      <c r="JF26" s="322"/>
      <c r="JG26" s="322"/>
      <c r="JH26" s="322"/>
      <c r="JI26" s="322"/>
      <c r="JJ26" s="322"/>
      <c r="JK26" s="322"/>
      <c r="JL26" s="322"/>
      <c r="JM26" s="322"/>
      <c r="JN26" s="322"/>
      <c r="JO26" s="322"/>
      <c r="JP26" s="322"/>
      <c r="JQ26" s="322"/>
      <c r="JR26" s="322"/>
      <c r="JS26" s="322"/>
      <c r="JT26" s="322"/>
      <c r="JU26" s="322"/>
      <c r="JV26" s="322"/>
      <c r="JW26" s="322"/>
      <c r="JX26" s="322"/>
      <c r="JY26" s="322"/>
      <c r="JZ26" s="322"/>
      <c r="KA26" s="322"/>
      <c r="KB26" s="322"/>
      <c r="KC26" s="322"/>
      <c r="KD26" s="322"/>
      <c r="KE26" s="322"/>
      <c r="KF26" s="322"/>
      <c r="KG26" s="322"/>
      <c r="KH26" s="322"/>
      <c r="KI26" s="322"/>
      <c r="KJ26" s="417" t="n">
        <f aca="false">COUNTIF(IG26:IU26,"&lt;&gt;0")-COUNTIF(IG26:IU26,"")</f>
        <v>0</v>
      </c>
      <c r="KK26" s="391" t="n">
        <f aca="false">COUNTIF(IV26:KI26,"&lt;&gt;0")-COUNTIF(IV26:KI26,"")</f>
        <v>0</v>
      </c>
      <c r="KN26" s="871" t="n">
        <f aca="false">Посуточная!OF26</f>
        <v>0</v>
      </c>
      <c r="KO26" s="872" t="n">
        <f aca="false">Посуточная!OG26</f>
        <v>0</v>
      </c>
      <c r="KP26" s="872" t="n">
        <f aca="false">Посуточная!OH26</f>
        <v>0</v>
      </c>
      <c r="KQ26" s="872" t="n">
        <f aca="false">Посуточная!OI26</f>
        <v>0</v>
      </c>
      <c r="KR26" s="872" t="n">
        <f aca="false">Посуточная!OJ26</f>
        <v>0</v>
      </c>
      <c r="KS26" s="872" t="n">
        <f aca="false">Посуточная!OK26</f>
        <v>0</v>
      </c>
      <c r="KT26" s="872" t="n">
        <f aca="false">Посуточная!OL26</f>
        <v>0</v>
      </c>
      <c r="KU26" s="872" t="n">
        <f aca="false">Посуточная!OM26</f>
        <v>0</v>
      </c>
      <c r="KV26" s="872" t="n">
        <f aca="false">Посуточная!ON26</f>
        <v>0</v>
      </c>
      <c r="KW26" s="873" t="n">
        <f aca="false">Посуточная!OO26</f>
        <v>0</v>
      </c>
      <c r="KX26" s="366" t="n">
        <f aca="false">Посуточная!OV26</f>
        <v>0</v>
      </c>
      <c r="KY26" s="366" t="n">
        <f aca="false">Посуточная!OW26</f>
        <v>0</v>
      </c>
      <c r="KZ26" s="366" t="n">
        <f aca="false">Посуточная!OX26</f>
        <v>0</v>
      </c>
      <c r="LA26" s="366" t="n">
        <f aca="false">Посуточная!OY26</f>
        <v>0</v>
      </c>
      <c r="LB26" s="366" t="n">
        <f aca="false">Посуточная!OZ26</f>
        <v>0</v>
      </c>
      <c r="LC26" s="366" t="n">
        <f aca="false">Посуточная!PA26</f>
        <v>0</v>
      </c>
      <c r="LD26" s="366" t="n">
        <f aca="false">Посуточная!PB26</f>
        <v>0</v>
      </c>
      <c r="LE26" s="366" t="n">
        <f aca="false">Посуточная!PC26</f>
        <v>0</v>
      </c>
      <c r="LF26" s="366" t="n">
        <f aca="false">Посуточная!PD26</f>
        <v>0</v>
      </c>
      <c r="LG26" s="366" t="n">
        <f aca="false">Посуточная!PE26</f>
        <v>0</v>
      </c>
      <c r="LH26" s="366" t="n">
        <f aca="false">Посуточная!PF26</f>
        <v>0</v>
      </c>
      <c r="LI26" s="366" t="n">
        <f aca="false">Посуточная!PG26</f>
        <v>0</v>
      </c>
      <c r="LJ26" s="366" t="n">
        <f aca="false">Посуточная!PH26</f>
        <v>0</v>
      </c>
      <c r="LK26" s="366" t="n">
        <f aca="false">Посуточная!PI26</f>
        <v>0</v>
      </c>
      <c r="LL26" s="366" t="n">
        <f aca="false">Посуточная!PJ26</f>
        <v>0</v>
      </c>
      <c r="LM26" s="366" t="n">
        <f aca="false">Посуточная!PK26</f>
        <v>0</v>
      </c>
      <c r="LN26" s="366" t="n">
        <f aca="false">Посуточная!PL26</f>
        <v>0</v>
      </c>
      <c r="LO26" s="366" t="n">
        <f aca="false">Посуточная!PM26</f>
        <v>0</v>
      </c>
      <c r="LP26" s="366" t="n">
        <f aca="false">Посуточная!PN26</f>
        <v>0</v>
      </c>
      <c r="LQ26" s="366" t="n">
        <f aca="false">Посуточная!PO26</f>
        <v>0</v>
      </c>
      <c r="LR26" s="417" t="n">
        <f aca="false">COUNTIF(KN26:KW26,"&lt;&gt;0")-COUNTIF(KN26:KW26,"")</f>
        <v>-10</v>
      </c>
      <c r="LS26" s="391" t="n">
        <f aca="false">COUNTIF(KX26:LQ26,"&lt;&gt;0")-COUNTIF(KX26:LQ26,"")</f>
        <v>0</v>
      </c>
      <c r="LV26" s="414" t="n">
        <f aca="false">Посуточная!QA26</f>
        <v>0</v>
      </c>
      <c r="LW26" s="415" t="n">
        <f aca="false">Посуточная!QB26</f>
        <v>0</v>
      </c>
      <c r="LX26" s="415" t="n">
        <f aca="false">Посуточная!QC26</f>
        <v>0</v>
      </c>
      <c r="LY26" s="415" t="n">
        <f aca="false">Посуточная!QD26</f>
        <v>0</v>
      </c>
      <c r="LZ26" s="415" t="n">
        <f aca="false">Посуточная!QE26</f>
        <v>0</v>
      </c>
      <c r="MA26" s="415" t="n">
        <f aca="false">Посуточная!QF26</f>
        <v>0</v>
      </c>
      <c r="MB26" s="415" t="n">
        <f aca="false">Посуточная!QG26</f>
        <v>0</v>
      </c>
      <c r="MC26" s="876" t="n">
        <f aca="false">Посуточная!QO26</f>
        <v>0</v>
      </c>
      <c r="MD26" s="876" t="n">
        <f aca="false">Посуточная!QP26</f>
        <v>0</v>
      </c>
      <c r="ME26" s="876" t="n">
        <f aca="false">Посуточная!QQ26</f>
        <v>0</v>
      </c>
      <c r="MF26" s="876" t="n">
        <f aca="false">Посуточная!QR26</f>
        <v>0</v>
      </c>
      <c r="MG26" s="876" t="n">
        <f aca="false">Посуточная!QS26</f>
        <v>0</v>
      </c>
      <c r="MH26" s="876" t="n">
        <f aca="false">Посуточная!QT26</f>
        <v>0</v>
      </c>
      <c r="MI26" s="876" t="n">
        <f aca="false">Посуточная!QU26</f>
        <v>0</v>
      </c>
      <c r="MJ26" s="417" t="n">
        <f aca="false">COUNTIF(LV26:MB26,"&lt;&gt;0")-COUNTIF(LV26:MB26,"")</f>
        <v>-7</v>
      </c>
      <c r="MK26" s="391" t="n">
        <f aca="false">COUNTIF(MC26:MI26,"&lt;&gt;0")-COUNTIF(MC26:MI26,"")</f>
        <v>0</v>
      </c>
      <c r="MN26" s="871" t="n">
        <f aca="false">Посуточная!RG26</f>
        <v>0</v>
      </c>
      <c r="MO26" s="872" t="n">
        <f aca="false">Посуточная!RH26</f>
        <v>0</v>
      </c>
      <c r="MP26" s="872" t="n">
        <f aca="false">Посуточная!RI26</f>
        <v>0</v>
      </c>
      <c r="MQ26" s="872" t="n">
        <f aca="false">Посуточная!RJ26</f>
        <v>0</v>
      </c>
      <c r="MR26" s="872" t="n">
        <f aca="false">Посуточная!RK26</f>
        <v>0</v>
      </c>
      <c r="MS26" s="872" t="n">
        <f aca="false">Посуточная!RL26</f>
        <v>0</v>
      </c>
      <c r="MT26" s="872" t="n">
        <f aca="false">Посуточная!RM26</f>
        <v>0</v>
      </c>
      <c r="MU26" s="366" t="n">
        <f aca="false">Посуточная!RU26</f>
        <v>0</v>
      </c>
      <c r="MV26" s="366" t="n">
        <f aca="false">Посуточная!RV26</f>
        <v>0</v>
      </c>
      <c r="MW26" s="366" t="n">
        <f aca="false">Посуточная!RW26</f>
        <v>0</v>
      </c>
      <c r="MX26" s="366" t="n">
        <f aca="false">Посуточная!RX26</f>
        <v>0</v>
      </c>
      <c r="MY26" s="366" t="n">
        <f aca="false">Посуточная!RY26</f>
        <v>0</v>
      </c>
      <c r="MZ26" s="366" t="n">
        <f aca="false">Посуточная!RZ26</f>
        <v>0</v>
      </c>
      <c r="NA26" s="366" t="n">
        <f aca="false">Посуточная!SA26</f>
        <v>0</v>
      </c>
      <c r="NB26" s="417" t="n">
        <f aca="false">COUNTIF(MN26:MT26,"&lt;&gt;0")-COUNTIF(MN26:MT26,"")</f>
        <v>-7</v>
      </c>
      <c r="NC26" s="391" t="n">
        <f aca="false">COUNTIF(MU26:NA26,"&lt;&gt;0")-COUNTIF(MU26:NA26,"")</f>
        <v>-7</v>
      </c>
      <c r="NF26" s="395" t="n">
        <f aca="false">SUMIF(IG12:NE12,"итого гр.",IG26:NE26)</f>
        <v>0</v>
      </c>
      <c r="NG26" s="391" t="n">
        <f aca="false">SUMIF(IG6:NE6,"итого фк.",IG26:NE26)</f>
        <v>0</v>
      </c>
      <c r="NJ26" s="396"/>
      <c r="NK26" s="397"/>
      <c r="NN26" s="871" t="n">
        <f aca="false">Посуточная!SU26</f>
        <v>0</v>
      </c>
      <c r="NO26" s="872" t="n">
        <f aca="false">Посуточная!SV26</f>
        <v>0</v>
      </c>
      <c r="NP26" s="872" t="n">
        <f aca="false">Посуточная!SW26</f>
        <v>0</v>
      </c>
      <c r="NQ26" s="872" t="n">
        <f aca="false">Посуточная!SX26</f>
        <v>0</v>
      </c>
      <c r="NR26" s="366" t="n">
        <f aca="false">Посуточная!TC26</f>
        <v>0</v>
      </c>
      <c r="NS26" s="366" t="n">
        <f aca="false">Посуточная!TD26</f>
        <v>0</v>
      </c>
      <c r="NT26" s="366" t="n">
        <f aca="false">Посуточная!TE26</f>
        <v>0</v>
      </c>
      <c r="NU26" s="366" t="n">
        <f aca="false">Посуточная!TF26</f>
        <v>0</v>
      </c>
      <c r="NV26" s="417"/>
      <c r="NW26" s="391"/>
      <c r="NZ26" s="395"/>
      <c r="OA26" s="417"/>
      <c r="OB26" s="291"/>
      <c r="OC26" s="291"/>
      <c r="OD26" s="417"/>
      <c r="OE26" s="417"/>
      <c r="OF26" s="291"/>
      <c r="OG26" s="291"/>
      <c r="OH26" s="417"/>
      <c r="OI26" s="417"/>
      <c r="OJ26" s="291"/>
      <c r="OK26" s="291"/>
      <c r="OL26" s="417"/>
      <c r="OM26" s="417"/>
      <c r="ON26" s="291"/>
      <c r="OO26" s="291"/>
      <c r="OP26" s="418" t="n">
        <f aca="false">SUMIF(NZ6:OO6,"итого гр.",NZ26:OO26)</f>
        <v>0</v>
      </c>
      <c r="OQ26" s="397" t="n">
        <f aca="false">SUMIF($NZ$6:$OO$6,"итого фк.",NZ26:OO26)</f>
        <v>0</v>
      </c>
      <c r="OR26" s="373"/>
      <c r="OT26" s="396"/>
      <c r="OU26" s="397"/>
      <c r="OX26" s="396"/>
      <c r="OY26" s="397"/>
      <c r="PB26" s="395"/>
      <c r="PC26" s="391"/>
      <c r="PF26" s="396"/>
      <c r="PG26" s="397"/>
      <c r="PJ26" s="418"/>
      <c r="PK26" s="418"/>
      <c r="PN26" s="418"/>
      <c r="PO26" s="418"/>
      <c r="PR26" s="546"/>
      <c r="PS26" s="375"/>
      <c r="PT26" s="546"/>
      <c r="PU26" s="375"/>
      <c r="PV26" s="396"/>
      <c r="PW26" s="375"/>
      <c r="PX26" s="419"/>
      <c r="PY26" s="546"/>
      <c r="PZ26" s="377"/>
      <c r="QA26" s="378"/>
      <c r="QD26" s="379" t="n">
        <v>20</v>
      </c>
      <c r="QE26" s="127" t="n">
        <f aca="false">Посуточная!VT26-Посуточная_НГДП!KU26</f>
        <v>985.978</v>
      </c>
      <c r="QF26" s="127"/>
      <c r="QH26" s="273" t="n">
        <v>20</v>
      </c>
      <c r="QI26" s="127" t="n">
        <f aca="false">Посуточная!VX26-Посуточная_НГДП!KY26</f>
        <v>22940.668</v>
      </c>
      <c r="QK26" s="380" t="n">
        <f aca="false">PG66</f>
        <v>1915.803</v>
      </c>
      <c r="QL26" s="380"/>
      <c r="QM26" s="380" t="n">
        <f aca="false">IF66</f>
        <v>1120.008</v>
      </c>
      <c r="QQ26" s="127" t="n">
        <f aca="false">IF(V26="",0,V26+QQ23)</f>
        <v>0</v>
      </c>
      <c r="QR26" s="127" t="n">
        <f aca="false">IF(W26="",0,W26+QR23)</f>
        <v>0</v>
      </c>
      <c r="QS26" s="127" t="n">
        <f aca="false">IF(AN26="",0,AN26+QS23)</f>
        <v>0</v>
      </c>
      <c r="QT26" s="127" t="n">
        <f aca="false">IF(AO26="",0,AO26+QT23)</f>
        <v>0</v>
      </c>
      <c r="QU26" s="127" t="n">
        <f aca="false">IF(AZ26="",0,AZ26+QU23)</f>
        <v>0</v>
      </c>
      <c r="QV26" s="127" t="n">
        <f aca="false">IF(BA26="",0,BA26+QV23)</f>
        <v>0</v>
      </c>
      <c r="QW26" s="127" t="n">
        <f aca="false">IF(BL26="",0,BL26+QW23)</f>
        <v>0</v>
      </c>
      <c r="QX26" s="127" t="n">
        <f aca="false">IF(BM26="",0,BM26+QX23)</f>
        <v>0</v>
      </c>
      <c r="QY26" s="127" t="n">
        <f aca="false">IF(CF26="",0,CF26+QY23)</f>
        <v>0</v>
      </c>
      <c r="QZ26" s="127" t="n">
        <f aca="false">IF(CG26="",0,CG26+QZ23)</f>
        <v>0</v>
      </c>
      <c r="RA26" s="127" t="n">
        <f aca="false">IF(CX26="",0,CX26+RA23)</f>
        <v>0</v>
      </c>
      <c r="RB26" s="127" t="n">
        <f aca="false">IF(CY26="",0,CY26+RB23)</f>
        <v>0</v>
      </c>
      <c r="RC26" s="127" t="n">
        <f aca="false">IF(FO26="",0,FO26+RC23)</f>
        <v>0</v>
      </c>
      <c r="RD26" s="127" t="n">
        <f aca="false">IF(FP26="",0,FP26+RD23)</f>
        <v>0</v>
      </c>
      <c r="RE26" s="127" t="n">
        <f aca="false">IF(FC26="",0,FC26+RE23)</f>
        <v>0</v>
      </c>
      <c r="RF26" s="127" t="n">
        <f aca="false">IF(FD26="",0,FD26+RF23)</f>
        <v>0</v>
      </c>
      <c r="RG26" s="127" t="n">
        <f aca="false">IF(ND26="",0,ND26+RG23)</f>
        <v>0</v>
      </c>
      <c r="RH26" s="127" t="n">
        <f aca="false">IF(NE26="",0,NE26+RH23)</f>
        <v>0</v>
      </c>
      <c r="RI26" s="127" t="n">
        <f aca="false">IF(OX26="",0,OX26)</f>
        <v>0</v>
      </c>
      <c r="RJ26" s="127" t="n">
        <f aca="false">IF(OY26="",0,OY26)</f>
        <v>0</v>
      </c>
      <c r="RK26" s="127" t="n">
        <f aca="false">IF(IA26="",0,IA26+RK23)</f>
        <v>0</v>
      </c>
      <c r="RL26" s="127" t="n">
        <f aca="false">IF(IB26="",0,IB26+RL23)</f>
        <v>0</v>
      </c>
      <c r="RM26" s="127" t="n">
        <f aca="false">IF(OT26="",0,OT26+RM23)</f>
        <v>0</v>
      </c>
      <c r="RN26" s="127" t="n">
        <f aca="false">IF(OU26="",0,OU26+RN23)</f>
        <v>0</v>
      </c>
      <c r="RO26" s="127" t="n">
        <f aca="false">IF(PY26="",0,PY26+RO23)</f>
        <v>0</v>
      </c>
      <c r="RP26" s="127" t="n">
        <f aca="false">IF(PZ26="",0,PZ26+RP23)</f>
        <v>0</v>
      </c>
      <c r="RQ26" s="127" t="n">
        <f aca="false">IFERROR(RO26/$A24,0)</f>
        <v>0</v>
      </c>
      <c r="RR26" s="127" t="n">
        <f aca="false">IFERROR(RP26/$A24,0)</f>
        <v>0</v>
      </c>
      <c r="RS26" s="127" t="n">
        <f aca="false">IF(PD26="",0,PD26+RS23)</f>
        <v>0</v>
      </c>
      <c r="RT26" s="127" t="n">
        <f aca="false">IF(PE26="",0,PE26+RT23)</f>
        <v>0</v>
      </c>
      <c r="RU26" s="127" t="n">
        <f aca="false">IF(QQ26&gt;0,0,T26+RU23)</f>
        <v>-38</v>
      </c>
      <c r="RV26" s="127" t="n">
        <f aca="false">IF(QR26&gt;0,0,U26+RV23)</f>
        <v>1</v>
      </c>
      <c r="RW26" s="127" t="n">
        <f aca="false">IF(QS26&gt;0,0,AL26+RW23)</f>
        <v>-38</v>
      </c>
      <c r="RX26" s="127" t="n">
        <f aca="false">IF(QT26&gt;0,0,AM26+RX23)</f>
        <v>2</v>
      </c>
      <c r="RY26" s="127" t="n">
        <f aca="false">IF(QU26&gt;0,0,AX26+RY23)</f>
        <v>-24</v>
      </c>
      <c r="RZ26" s="127" t="n">
        <f aca="false">IF(QV26&gt;0,0,AY26+RZ23)</f>
        <v>0</v>
      </c>
      <c r="SA26" s="127" t="n">
        <f aca="false">IF(QW26&gt;0,0,BJ26+SA23)</f>
        <v>-24</v>
      </c>
      <c r="SB26" s="127" t="n">
        <f aca="false">IF(QX26&gt;0,0,BK26+SB23)</f>
        <v>0</v>
      </c>
      <c r="SC26" s="127" t="n">
        <f aca="false">IF(QY26&gt;0,0,CD26+SC23)</f>
        <v>-22</v>
      </c>
      <c r="SD26" s="127" t="n">
        <f aca="false">IF(QZ26&gt;0,0,CE26+SD23)</f>
        <v>0</v>
      </c>
      <c r="SE26" s="127" t="n">
        <f aca="false">IF(RA26&gt;0,0,CV26+SE23)</f>
        <v>-32</v>
      </c>
      <c r="SF26" s="127" t="n">
        <f aca="false">IF(RB26&gt;0,0,CW26+SF23)</f>
        <v>1</v>
      </c>
      <c r="SG26" s="127" t="n">
        <f aca="false">IF(RC26&gt;0,0,FM26+SG23)</f>
        <v>-24</v>
      </c>
      <c r="SH26" s="127" t="n">
        <f aca="false">IF(RD26&gt;0,0,FN26+SH23)</f>
        <v>0</v>
      </c>
      <c r="SI26" s="127" t="n">
        <f aca="false">IF(RE26&gt;0,0,FA26+SI23)</f>
        <v>-182</v>
      </c>
      <c r="SJ26" s="127" t="n">
        <f aca="false">IFERROR(IF(RF26&gt;0,0,FB26+SJ23),0)</f>
        <v>8</v>
      </c>
      <c r="SK26" s="127" t="n">
        <f aca="false">IF(RG26&gt;0,0,NB26+SK23)</f>
        <v>-33</v>
      </c>
      <c r="SL26" s="127" t="n">
        <f aca="false">IFERROR(IF(RH26&gt;0,0,NC26+SL23),0)</f>
        <v>-42</v>
      </c>
      <c r="SM26" s="127"/>
      <c r="SN26" s="127"/>
      <c r="SO26" s="127"/>
    </row>
    <row r="27" customFormat="false" ht="15" hidden="false" customHeight="false" outlineLevel="0" collapsed="false">
      <c r="A27" s="741"/>
      <c r="B27" s="879" t="n">
        <f aca="false">Посуточная!B27</f>
        <v>0</v>
      </c>
      <c r="C27" s="880" t="n">
        <f aca="false">Посуточная!C27</f>
        <v>0</v>
      </c>
      <c r="D27" s="880" t="n">
        <f aca="false">Посуточная!D27</f>
        <v>0</v>
      </c>
      <c r="E27" s="880" t="n">
        <f aca="false">Посуточная!E27</f>
        <v>0</v>
      </c>
      <c r="F27" s="880" t="n">
        <f aca="false">Посуточная!F27</f>
        <v>0</v>
      </c>
      <c r="G27" s="880" t="n">
        <f aca="false">Посуточная!G27</f>
        <v>0</v>
      </c>
      <c r="H27" s="880" t="n">
        <f aca="false">Посуточная!H27</f>
        <v>0</v>
      </c>
      <c r="I27" s="880" t="n">
        <f aca="false">Посуточная!I27</f>
        <v>0</v>
      </c>
      <c r="J27" s="427" t="n">
        <f aca="false">Посуточная!Q27</f>
        <v>0</v>
      </c>
      <c r="K27" s="427" t="n">
        <f aca="false">Посуточная!R27</f>
        <v>0</v>
      </c>
      <c r="L27" s="427" t="n">
        <f aca="false">Посуточная!S27</f>
        <v>0</v>
      </c>
      <c r="M27" s="427" t="n">
        <f aca="false">Посуточная!T27</f>
        <v>0</v>
      </c>
      <c r="N27" s="427" t="n">
        <f aca="false">Посуточная!U27</f>
        <v>0</v>
      </c>
      <c r="O27" s="427" t="n">
        <f aca="false">Посуточная!V27</f>
        <v>0</v>
      </c>
      <c r="P27" s="427" t="n">
        <f aca="false">Посуточная!W27</f>
        <v>0</v>
      </c>
      <c r="Q27" s="427" t="n">
        <f aca="false">Посуточная!X27</f>
        <v>0</v>
      </c>
      <c r="R27" s="427" t="n">
        <f aca="false">Посуточная!Y27</f>
        <v>0</v>
      </c>
      <c r="S27" s="427" t="n">
        <f aca="false">Посуточная!Z27</f>
        <v>0</v>
      </c>
      <c r="T27" s="475" t="n">
        <f aca="false">SUBTOTAL(9, B27:I27)</f>
        <v>0</v>
      </c>
      <c r="U27" s="433" t="n">
        <f aca="false">SUBTOTAL(9, J27:S27)</f>
        <v>0</v>
      </c>
      <c r="V27" s="273" t="n">
        <f aca="false">SUM(T27,V24)</f>
        <v>50</v>
      </c>
      <c r="W27" s="273" t="n">
        <f aca="false">SUM(U27,W24)</f>
        <v>50</v>
      </c>
      <c r="X27" s="879" t="n">
        <f aca="false">Посуточная!AL27</f>
        <v>0</v>
      </c>
      <c r="Y27" s="880" t="n">
        <f aca="false">Посуточная!AM27</f>
        <v>0</v>
      </c>
      <c r="Z27" s="880" t="n">
        <f aca="false">Посуточная!AN27</f>
        <v>0</v>
      </c>
      <c r="AA27" s="880" t="n">
        <f aca="false">Посуточная!AO27</f>
        <v>0</v>
      </c>
      <c r="AB27" s="880" t="n">
        <f aca="false">Посуточная!AP27</f>
        <v>0</v>
      </c>
      <c r="AC27" s="880" t="n">
        <f aca="false">Посуточная!AQ27</f>
        <v>0</v>
      </c>
      <c r="AD27" s="880" t="n">
        <f aca="false">Посуточная!AR27</f>
        <v>0</v>
      </c>
      <c r="AE27" s="427" t="n">
        <f aca="false">Посуточная!AZ27</f>
        <v>0</v>
      </c>
      <c r="AF27" s="427" t="n">
        <f aca="false">Посуточная!BA27</f>
        <v>0</v>
      </c>
      <c r="AG27" s="427" t="n">
        <f aca="false">Посуточная!BB27</f>
        <v>0</v>
      </c>
      <c r="AH27" s="427" t="n">
        <f aca="false">Посуточная!BC27</f>
        <v>0</v>
      </c>
      <c r="AI27" s="427" t="n">
        <f aca="false">Посуточная!BD27</f>
        <v>0</v>
      </c>
      <c r="AJ27" s="427" t="n">
        <f aca="false">Посуточная!BE27</f>
        <v>0</v>
      </c>
      <c r="AK27" s="427" t="n">
        <f aca="false">Посуточная!BF27</f>
        <v>0</v>
      </c>
      <c r="AL27" s="475" t="n">
        <f aca="false">SUBTOTAL(9, X27:AD27)</f>
        <v>0</v>
      </c>
      <c r="AM27" s="433" t="n">
        <f aca="false">SUBTOTAL(9, AE27:AK27)</f>
        <v>0</v>
      </c>
      <c r="AN27" s="273" t="n">
        <f aca="false">SUM(AL27,AN24)</f>
        <v>41</v>
      </c>
      <c r="AO27" s="456" t="n">
        <f aca="false">SUM(AM27,AO24)</f>
        <v>42</v>
      </c>
      <c r="AP27" s="879" t="n">
        <f aca="false">Посуточная!BR27</f>
        <v>0</v>
      </c>
      <c r="AQ27" s="880" t="n">
        <f aca="false">Посуточная!BS27</f>
        <v>0</v>
      </c>
      <c r="AR27" s="880" t="n">
        <f aca="false">Посуточная!BT27</f>
        <v>0</v>
      </c>
      <c r="AS27" s="880" t="n">
        <f aca="false">Посуточная!BU27</f>
        <v>0</v>
      </c>
      <c r="AT27" s="427" t="n">
        <f aca="false">Посуточная!BZ27</f>
        <v>0</v>
      </c>
      <c r="AU27" s="427" t="n">
        <f aca="false">Посуточная!CA27</f>
        <v>0</v>
      </c>
      <c r="AV27" s="427" t="n">
        <f aca="false">Посуточная!CB27</f>
        <v>0</v>
      </c>
      <c r="AW27" s="427" t="n">
        <f aca="false">Посуточная!CC27</f>
        <v>0</v>
      </c>
      <c r="AX27" s="475" t="n">
        <f aca="false">SUBTOTAL(9, AP27:AS27)</f>
        <v>0</v>
      </c>
      <c r="AY27" s="433" t="n">
        <f aca="false">SUBTOTAL(9, AT27:AW27)</f>
        <v>0</v>
      </c>
      <c r="AZ27" s="273" t="n">
        <f aca="false">SUM(AX27,AZ24)</f>
        <v>0</v>
      </c>
      <c r="BA27" s="273" t="n">
        <f aca="false">SUM(AY27,BA24)</f>
        <v>0</v>
      </c>
      <c r="BB27" s="879" t="n">
        <f aca="false">Посуточная!CL27</f>
        <v>0</v>
      </c>
      <c r="BC27" s="880" t="n">
        <f aca="false">Посуточная!CM27</f>
        <v>0</v>
      </c>
      <c r="BD27" s="880" t="n">
        <f aca="false">Посуточная!CN27</f>
        <v>0</v>
      </c>
      <c r="BE27" s="880" t="n">
        <f aca="false">Посуточная!CO27</f>
        <v>0</v>
      </c>
      <c r="BF27" s="427" t="n">
        <f aca="false">Посуточная!CT27</f>
        <v>0</v>
      </c>
      <c r="BG27" s="427" t="n">
        <f aca="false">Посуточная!CU27</f>
        <v>0</v>
      </c>
      <c r="BH27" s="427" t="n">
        <f aca="false">Посуточная!CV27</f>
        <v>0</v>
      </c>
      <c r="BI27" s="427" t="n">
        <f aca="false">Посуточная!CW27</f>
        <v>0</v>
      </c>
      <c r="BJ27" s="475" t="n">
        <f aca="false">SUBTOTAL(9, BB27:BE27)</f>
        <v>0</v>
      </c>
      <c r="BK27" s="433" t="n">
        <f aca="false">SUBTOTAL(9, BF27:BI27)</f>
        <v>0</v>
      </c>
      <c r="BL27" s="273" t="n">
        <f aca="false">SUM(BJ27,BL24)</f>
        <v>0</v>
      </c>
      <c r="BM27" s="273" t="n">
        <f aca="false">SUM(BK27,BM24)</f>
        <v>0</v>
      </c>
      <c r="BN27" s="437" t="n">
        <f aca="false">SUMIF(B6:BM6,"итого гр.",B27:BM27)</f>
        <v>0</v>
      </c>
      <c r="BO27" s="433" t="n">
        <f aca="false">SUMIF(B6:BM6,"итого фк.",B27:BM27)</f>
        <v>0</v>
      </c>
      <c r="BP27" s="273" t="n">
        <f aca="false">SUM(BN27,BP24)</f>
        <v>91</v>
      </c>
      <c r="BQ27" s="273" t="n">
        <f aca="false">SUM(BO27,BQ24)</f>
        <v>92</v>
      </c>
      <c r="BR27" s="438" t="n">
        <f aca="false">BP27</f>
        <v>91</v>
      </c>
      <c r="BS27" s="439" t="n">
        <f aca="false">BQ27</f>
        <v>92</v>
      </c>
      <c r="BV27" s="881" t="n">
        <f aca="false">Посуточная!DN27</f>
        <v>0</v>
      </c>
      <c r="BW27" s="882" t="n">
        <f aca="false">Посуточная!DO27</f>
        <v>0</v>
      </c>
      <c r="BX27" s="882" t="n">
        <f aca="false">Посуточная!DP27</f>
        <v>0</v>
      </c>
      <c r="BY27" s="882" t="n">
        <f aca="false">Посуточная!DQ27</f>
        <v>0</v>
      </c>
      <c r="BZ27" s="427" t="n">
        <f aca="false">Посуточная!DV27</f>
        <v>0</v>
      </c>
      <c r="CA27" s="427" t="n">
        <f aca="false">Посуточная!DW27</f>
        <v>0</v>
      </c>
      <c r="CB27" s="427" t="n">
        <f aca="false">Посуточная!DX27</f>
        <v>0</v>
      </c>
      <c r="CC27" s="427" t="n">
        <f aca="false">Посуточная!DY27</f>
        <v>0</v>
      </c>
      <c r="CD27" s="417" t="n">
        <f aca="false">SUBTOTAL(9, BV27:BY27)</f>
        <v>0</v>
      </c>
      <c r="CE27" s="433" t="n">
        <f aca="false">SUBTOTAL(9, BZ27:CC27)</f>
        <v>0</v>
      </c>
      <c r="CF27" s="273" t="n">
        <f aca="false">SUM(CD27,CF24)</f>
        <v>5.8</v>
      </c>
      <c r="CG27" s="273" t="n">
        <f aca="false">SUM(CE27,CG24)</f>
        <v>0</v>
      </c>
      <c r="CH27" s="881" t="n">
        <f aca="false">Посуточная!EH27</f>
        <v>20</v>
      </c>
      <c r="CI27" s="882" t="n">
        <f aca="false">Посуточная!EI27</f>
        <v>0</v>
      </c>
      <c r="CJ27" s="882" t="n">
        <f aca="false">Посуточная!EJ27</f>
        <v>0</v>
      </c>
      <c r="CK27" s="882" t="n">
        <f aca="false">Посуточная!EK27</f>
        <v>0</v>
      </c>
      <c r="CL27" s="882" t="n">
        <f aca="false">Посуточная!EL27</f>
        <v>0</v>
      </c>
      <c r="CM27" s="882" t="n">
        <f aca="false">Посуточная!EM27</f>
        <v>0</v>
      </c>
      <c r="CN27" s="882" t="n">
        <f aca="false">Посуточная!EN27</f>
        <v>0</v>
      </c>
      <c r="CO27" s="427" t="n">
        <f aca="false">Посуточная!ES27</f>
        <v>0</v>
      </c>
      <c r="CP27" s="427" t="n">
        <f aca="false">Посуточная!ET27</f>
        <v>0</v>
      </c>
      <c r="CQ27" s="427" t="n">
        <f aca="false">Посуточная!EU27</f>
        <v>0</v>
      </c>
      <c r="CR27" s="427" t="n">
        <f aca="false">Посуточная!EV27</f>
        <v>0</v>
      </c>
      <c r="CS27" s="427" t="n">
        <f aca="false">Посуточная!EW27</f>
        <v>0</v>
      </c>
      <c r="CT27" s="427" t="n">
        <f aca="false">Посуточная!EX27</f>
        <v>0</v>
      </c>
      <c r="CU27" s="427" t="n">
        <f aca="false">Посуточная!EY27</f>
        <v>0</v>
      </c>
      <c r="CV27" s="475" t="n">
        <f aca="false">SUBTOTAL(9, CH27:CN27)</f>
        <v>20</v>
      </c>
      <c r="CW27" s="433" t="n">
        <f aca="false">SUBTOTAL(9, CO27:CU27)</f>
        <v>0</v>
      </c>
      <c r="CX27" s="273" t="n">
        <f aca="false">SUM(CV27,CX24)</f>
        <v>130</v>
      </c>
      <c r="CY27" s="273" t="n">
        <f aca="false">SUM(CW27,CY24)</f>
        <v>30</v>
      </c>
      <c r="CZ27" s="879" t="n">
        <f aca="false">Посуточная!FH27</f>
        <v>4</v>
      </c>
      <c r="DA27" s="880" t="n">
        <f aca="false">Посуточная!FI27</f>
        <v>3</v>
      </c>
      <c r="DB27" s="880" t="n">
        <f aca="false">Посуточная!FJ27</f>
        <v>0</v>
      </c>
      <c r="DC27" s="880" t="n">
        <f aca="false">Посуточная!FK27</f>
        <v>0</v>
      </c>
      <c r="DD27" s="880" t="n">
        <f aca="false">Посуточная!FL27</f>
        <v>0</v>
      </c>
      <c r="DE27" s="880" t="n">
        <f aca="false">Посуточная!FM27</f>
        <v>0</v>
      </c>
      <c r="DF27" s="880" t="n">
        <f aca="false">Посуточная!FN27</f>
        <v>0</v>
      </c>
      <c r="DG27" s="880" t="n">
        <f aca="false">Посуточная!FO27</f>
        <v>0</v>
      </c>
      <c r="DH27" s="880" t="n">
        <f aca="false">Посуточная!FP27</f>
        <v>0</v>
      </c>
      <c r="DI27" s="880" t="n">
        <f aca="false">Посуточная!FQ27</f>
        <v>0</v>
      </c>
      <c r="DJ27" s="880" t="n">
        <f aca="false">Посуточная!FR27</f>
        <v>0</v>
      </c>
      <c r="DK27" s="880" t="n">
        <f aca="false">Посуточная!FS27</f>
        <v>0</v>
      </c>
      <c r="DL27" s="880" t="n">
        <f aca="false">Посуточная!FT27</f>
        <v>0</v>
      </c>
      <c r="DM27" s="880" t="n">
        <f aca="false">Посуточная!FU27</f>
        <v>0</v>
      </c>
      <c r="DN27" s="880" t="n">
        <f aca="false">Посуточная!FV27</f>
        <v>0</v>
      </c>
      <c r="DO27" s="880" t="n">
        <f aca="false">Посуточная!FW27</f>
        <v>0</v>
      </c>
      <c r="DP27" s="880" t="n">
        <f aca="false">Посуточная!FX27</f>
        <v>0</v>
      </c>
      <c r="DQ27" s="880" t="n">
        <f aca="false">Посуточная!FY27</f>
        <v>0</v>
      </c>
      <c r="DR27" s="880" t="n">
        <f aca="false">Посуточная!FZ27</f>
        <v>0</v>
      </c>
      <c r="DS27" s="880" t="n">
        <f aca="false">Посуточная!GA27</f>
        <v>0</v>
      </c>
      <c r="DT27" s="880" t="n">
        <f aca="false">Посуточная!GB27</f>
        <v>0</v>
      </c>
      <c r="DU27" s="880" t="n">
        <f aca="false">Посуточная!GC27</f>
        <v>0</v>
      </c>
      <c r="DV27" s="880" t="n">
        <f aca="false">Посуточная!GD27</f>
        <v>0</v>
      </c>
      <c r="DW27" s="880" t="n">
        <f aca="false">Посуточная!GE27</f>
        <v>0</v>
      </c>
      <c r="DX27" s="880" t="n">
        <f aca="false">Посуточная!GF27</f>
        <v>0</v>
      </c>
      <c r="DY27" s="880" t="n">
        <f aca="false">Посуточная!GG27</f>
        <v>0</v>
      </c>
      <c r="DZ27" s="880" t="n">
        <f aca="false">Посуточная!GH27</f>
        <v>0</v>
      </c>
      <c r="EA27" s="880" t="n">
        <f aca="false">Посуточная!GI27</f>
        <v>0</v>
      </c>
      <c r="EB27" s="880" t="n">
        <f aca="false">Посуточная!GJ27</f>
        <v>0</v>
      </c>
      <c r="EC27" s="880" t="n">
        <f aca="false">Посуточная!GK27</f>
        <v>0</v>
      </c>
      <c r="ED27" s="880" t="n">
        <f aca="false">Посуточная!GL27</f>
        <v>0</v>
      </c>
      <c r="EE27" s="880" t="n">
        <f aca="false">Посуточная!GM27</f>
        <v>0</v>
      </c>
      <c r="EF27" s="427" t="n">
        <f aca="false">Посуточная!GU27</f>
        <v>0</v>
      </c>
      <c r="EG27" s="427" t="n">
        <f aca="false">Посуточная!GV27</f>
        <v>0</v>
      </c>
      <c r="EH27" s="427" t="n">
        <f aca="false">Посуточная!GW27</f>
        <v>0</v>
      </c>
      <c r="EI27" s="427" t="n">
        <f aca="false">Посуточная!GX27</f>
        <v>0</v>
      </c>
      <c r="EJ27" s="427" t="n">
        <f aca="false">Посуточная!GY27</f>
        <v>0</v>
      </c>
      <c r="EK27" s="427" t="n">
        <f aca="false">Посуточная!GZ27</f>
        <v>0</v>
      </c>
      <c r="EL27" s="427" t="n">
        <f aca="false">Посуточная!HA27</f>
        <v>0</v>
      </c>
      <c r="EM27" s="427" t="n">
        <f aca="false">Посуточная!HB27</f>
        <v>0</v>
      </c>
      <c r="EN27" s="427" t="n">
        <f aca="false">Посуточная!HC27</f>
        <v>0</v>
      </c>
      <c r="EO27" s="427" t="n">
        <f aca="false">Посуточная!HD27</f>
        <v>0</v>
      </c>
      <c r="EP27" s="427" t="n">
        <f aca="false">Посуточная!HE27</f>
        <v>0</v>
      </c>
      <c r="EQ27" s="427" t="n">
        <f aca="false">Посуточная!HF27</f>
        <v>0</v>
      </c>
      <c r="ER27" s="427" t="n">
        <f aca="false">Посуточная!HG27</f>
        <v>0</v>
      </c>
      <c r="ES27" s="427" t="n">
        <f aca="false">Посуточная!HH27</f>
        <v>0</v>
      </c>
      <c r="ET27" s="427" t="n">
        <f aca="false">Посуточная!HI27</f>
        <v>0</v>
      </c>
      <c r="EU27" s="427" t="n">
        <f aca="false">Посуточная!HJ27</f>
        <v>0</v>
      </c>
      <c r="EV27" s="427" t="n">
        <f aca="false">Посуточная!HK27</f>
        <v>0</v>
      </c>
      <c r="EW27" s="427" t="n">
        <f aca="false">Посуточная!HL27</f>
        <v>0</v>
      </c>
      <c r="EX27" s="427" t="n">
        <f aca="false">Посуточная!HM27</f>
        <v>0</v>
      </c>
      <c r="EY27" s="427" t="n">
        <f aca="false">Посуточная!HN27</f>
        <v>0</v>
      </c>
      <c r="EZ27" s="427" t="n">
        <f aca="false">Посуточная!HO27</f>
        <v>0</v>
      </c>
      <c r="FA27" s="475" t="n">
        <f aca="false">SUBTOTAL(9, CZ27:EE27)</f>
        <v>7</v>
      </c>
      <c r="FB27" s="433" t="n">
        <f aca="false">SUBTOTAL(9, EF27:EZ27)</f>
        <v>0</v>
      </c>
      <c r="FC27" s="273" t="n">
        <f aca="false">SUM(FA27,FC24)</f>
        <v>19</v>
      </c>
      <c r="FD27" s="273" t="n">
        <f aca="false">SUM(FB27,FD24)</f>
        <v>29.773</v>
      </c>
      <c r="FE27" s="883" t="n">
        <f aca="false">Посуточная!IA27</f>
        <v>0</v>
      </c>
      <c r="FF27" s="884" t="n">
        <f aca="false">Посуточная!IB27</f>
        <v>0</v>
      </c>
      <c r="FG27" s="884" t="n">
        <f aca="false">Посуточная!IC27</f>
        <v>0</v>
      </c>
      <c r="FH27" s="880" t="n">
        <f aca="false">Посуточная!ID27</f>
        <v>0</v>
      </c>
      <c r="FI27" s="427" t="n">
        <f aca="false">Посуточная!II27</f>
        <v>0</v>
      </c>
      <c r="FJ27" s="470" t="n">
        <f aca="false">Посуточная!IJ27</f>
        <v>0</v>
      </c>
      <c r="FK27" s="470" t="n">
        <f aca="false">Посуточная!IK27</f>
        <v>0</v>
      </c>
      <c r="FL27" s="470" t="n">
        <f aca="false">Посуточная!IL27</f>
        <v>0</v>
      </c>
      <c r="FM27" s="432" t="n">
        <f aca="false">SUBTOTAL(9, FE27:FH27)</f>
        <v>0</v>
      </c>
      <c r="FN27" s="433" t="n">
        <f aca="false">SUBTOTAL(9, FI27:FL27)</f>
        <v>0</v>
      </c>
      <c r="FO27" s="273" t="n">
        <f aca="false">SUM(FM27,FO24)</f>
        <v>0</v>
      </c>
      <c r="FP27" s="273" t="n">
        <f aca="false">SUM(FN27,FP24)</f>
        <v>0</v>
      </c>
      <c r="FQ27" s="420" t="n">
        <f aca="false">Посуточная!KX27-Посуточная_НГДП!EH27</f>
        <v>43.2</v>
      </c>
      <c r="FR27" s="421"/>
      <c r="FS27" s="421"/>
      <c r="FT27" s="421"/>
      <c r="FU27" s="421"/>
      <c r="FV27" s="421"/>
      <c r="FW27" s="421"/>
      <c r="FX27" s="421"/>
      <c r="FY27" s="421"/>
      <c r="FZ27" s="421"/>
      <c r="GA27" s="421"/>
      <c r="GB27" s="421"/>
      <c r="GC27" s="421"/>
      <c r="GD27" s="421"/>
      <c r="GE27" s="421"/>
      <c r="GF27" s="427" t="n">
        <f aca="false">Посуточная!KY27-Посуточная_НГДП!EI27</f>
        <v>19.991</v>
      </c>
      <c r="GG27" s="427"/>
      <c r="GH27" s="427"/>
      <c r="GI27" s="427"/>
      <c r="GJ27" s="427"/>
      <c r="GK27" s="427"/>
      <c r="GL27" s="427"/>
      <c r="GM27" s="427"/>
      <c r="GN27" s="427"/>
      <c r="GO27" s="427"/>
      <c r="GP27" s="427"/>
      <c r="GQ27" s="427"/>
      <c r="GR27" s="427"/>
      <c r="GS27" s="427"/>
      <c r="GT27" s="427"/>
      <c r="GU27" s="427"/>
      <c r="GV27" s="427"/>
      <c r="GW27" s="427"/>
      <c r="GX27" s="427"/>
      <c r="GY27" s="427"/>
      <c r="GZ27" s="427"/>
      <c r="HA27" s="427"/>
      <c r="HB27" s="427"/>
      <c r="HC27" s="427"/>
      <c r="HD27" s="427"/>
      <c r="HE27" s="427"/>
      <c r="HF27" s="427"/>
      <c r="HG27" s="427"/>
      <c r="HH27" s="427"/>
      <c r="HI27" s="427"/>
      <c r="HJ27" s="427"/>
      <c r="HK27" s="427"/>
      <c r="HL27" s="427"/>
      <c r="HM27" s="475" t="n">
        <f aca="false">SUBTOTAL(9, FQ27:GE27)</f>
        <v>43.2</v>
      </c>
      <c r="HN27" s="549" t="n">
        <f aca="false">SUBTOTAL(9, GF27:HL27)</f>
        <v>19.991</v>
      </c>
      <c r="HO27" s="273" t="n">
        <f aca="false">SUM(HM27,HO24)</f>
        <v>115.7</v>
      </c>
      <c r="HP27" s="456" t="n">
        <f aca="false">SUM(HN27,HP24)</f>
        <v>100.777</v>
      </c>
      <c r="HQ27" s="437" t="n">
        <f aca="false">SUMIF(BV6:HP6,"итого гр.",BV27:HP27)</f>
        <v>70.2</v>
      </c>
      <c r="HR27" s="433" t="n">
        <f aca="false">SUMIF(BV6:HP6,"итого фк.",BV27:HP27)</f>
        <v>19.991</v>
      </c>
      <c r="HS27" s="273" t="n">
        <f aca="false">SUM(HQ27,HS24)</f>
        <v>270.5</v>
      </c>
      <c r="HT27" s="456" t="n">
        <f aca="false">SUM(HR27,HT24)</f>
        <v>160.55</v>
      </c>
      <c r="HU27" s="438" t="n">
        <f aca="false">HS27</f>
        <v>270.5</v>
      </c>
      <c r="HV27" s="439" t="n">
        <f aca="false">HT27</f>
        <v>160.55</v>
      </c>
      <c r="HX27" s="278"/>
      <c r="HY27" s="457" t="n">
        <f aca="false">Посуточная!LJ27-Посуточная_НГДП!ET27</f>
        <v>0</v>
      </c>
      <c r="HZ27" s="458" t="n">
        <f aca="false">Посуточная!LK27-Посуточная_НГДП!EU27</f>
        <v>111</v>
      </c>
      <c r="IA27" s="273" t="n">
        <f aca="false">HY27</f>
        <v>0</v>
      </c>
      <c r="IB27" s="273" t="n">
        <f aca="false">HZ27</f>
        <v>111</v>
      </c>
      <c r="IC27" s="438" t="n">
        <f aca="false">SUM(BN27,HQ27,HY27)</f>
        <v>70.2</v>
      </c>
      <c r="ID27" s="439" t="n">
        <f aca="false">SUM(BO27,HR27,HZ27)</f>
        <v>130.991</v>
      </c>
      <c r="IE27" s="273" t="n">
        <f aca="false">SUM(BP27,HS27,IA27)</f>
        <v>361.5</v>
      </c>
      <c r="IF27" s="273" t="n">
        <f aca="false">SUM(BQ27,HT27,IB27)</f>
        <v>363.55</v>
      </c>
      <c r="IG27" s="420" t="n">
        <f aca="false">Посуточная!OB27-Посуточная_НГДП!FP27</f>
        <v>47.2751111111</v>
      </c>
      <c r="IH27" s="421"/>
      <c r="II27" s="421"/>
      <c r="IJ27" s="421"/>
      <c r="IK27" s="421"/>
      <c r="IL27" s="421"/>
      <c r="IM27" s="421"/>
      <c r="IN27" s="421"/>
      <c r="IO27" s="421"/>
      <c r="IP27" s="421"/>
      <c r="IQ27" s="421"/>
      <c r="IR27" s="421"/>
      <c r="IS27" s="421"/>
      <c r="IT27" s="421"/>
      <c r="IU27" s="421"/>
      <c r="IV27" s="441" t="n">
        <f aca="false">Посуточная!OC27-Посуточная_НГДП!FQ27</f>
        <v>46.887</v>
      </c>
      <c r="IW27" s="441"/>
      <c r="IX27" s="441"/>
      <c r="IY27" s="441"/>
      <c r="IZ27" s="441"/>
      <c r="JA27" s="441"/>
      <c r="JB27" s="441"/>
      <c r="JC27" s="441"/>
      <c r="JD27" s="441"/>
      <c r="JE27" s="441"/>
      <c r="JF27" s="441"/>
      <c r="JG27" s="441"/>
      <c r="JH27" s="441"/>
      <c r="JI27" s="441"/>
      <c r="JJ27" s="441"/>
      <c r="JK27" s="441"/>
      <c r="JL27" s="441"/>
      <c r="JM27" s="441"/>
      <c r="JN27" s="441"/>
      <c r="JO27" s="441"/>
      <c r="JP27" s="441"/>
      <c r="JQ27" s="441"/>
      <c r="JR27" s="441"/>
      <c r="JS27" s="441"/>
      <c r="JT27" s="441"/>
      <c r="JU27" s="441"/>
      <c r="JV27" s="441"/>
      <c r="JW27" s="441"/>
      <c r="JX27" s="441"/>
      <c r="JY27" s="441"/>
      <c r="JZ27" s="441"/>
      <c r="KA27" s="441"/>
      <c r="KB27" s="441"/>
      <c r="KC27" s="441"/>
      <c r="KD27" s="441"/>
      <c r="KE27" s="441"/>
      <c r="KF27" s="441"/>
      <c r="KG27" s="441"/>
      <c r="KH27" s="441"/>
      <c r="KI27" s="441"/>
      <c r="KJ27" s="475" t="n">
        <f aca="false">SUBTOTAL(9, IG27:IU27)</f>
        <v>47.2751111111</v>
      </c>
      <c r="KK27" s="433" t="n">
        <f aca="false">SUBTOTAL(9, IV27:KI27)</f>
        <v>46.887</v>
      </c>
      <c r="KL27" s="273" t="n">
        <f aca="false">SUM(KJ27,KL24)</f>
        <v>293.9213333333</v>
      </c>
      <c r="KM27" s="273" t="n">
        <f aca="false">SUM(KK27,KM24)</f>
        <v>324.797</v>
      </c>
      <c r="KN27" s="885" t="n">
        <f aca="false">Посуточная!OF27</f>
        <v>0</v>
      </c>
      <c r="KO27" s="886" t="n">
        <f aca="false">Посуточная!OG27</f>
        <v>0</v>
      </c>
      <c r="KP27" s="886" t="n">
        <f aca="false">Посуточная!OH27</f>
        <v>0</v>
      </c>
      <c r="KQ27" s="886" t="n">
        <f aca="false">Посуточная!OI27</f>
        <v>0</v>
      </c>
      <c r="KR27" s="886" t="n">
        <f aca="false">Посуточная!OJ27</f>
        <v>0</v>
      </c>
      <c r="KS27" s="886" t="n">
        <f aca="false">Посуточная!OK27</f>
        <v>0</v>
      </c>
      <c r="KT27" s="886" t="n">
        <f aca="false">Посуточная!OL27</f>
        <v>0</v>
      </c>
      <c r="KU27" s="886" t="n">
        <f aca="false">Посуточная!OM27</f>
        <v>0</v>
      </c>
      <c r="KV27" s="886" t="n">
        <f aca="false">Посуточная!ON27</f>
        <v>0</v>
      </c>
      <c r="KW27" s="887" t="n">
        <f aca="false">Посуточная!OO27</f>
        <v>0</v>
      </c>
      <c r="KX27" s="470" t="n">
        <f aca="false">Посуточная!OV27</f>
        <v>0</v>
      </c>
      <c r="KY27" s="470" t="n">
        <f aca="false">Посуточная!OW27</f>
        <v>0</v>
      </c>
      <c r="KZ27" s="470" t="n">
        <f aca="false">Посуточная!OX27</f>
        <v>0</v>
      </c>
      <c r="LA27" s="470" t="n">
        <f aca="false">Посуточная!OY27</f>
        <v>0</v>
      </c>
      <c r="LB27" s="470" t="n">
        <f aca="false">Посуточная!OZ27</f>
        <v>0</v>
      </c>
      <c r="LC27" s="470" t="n">
        <f aca="false">Посуточная!PA27</f>
        <v>0</v>
      </c>
      <c r="LD27" s="470" t="n">
        <f aca="false">Посуточная!PB27</f>
        <v>0</v>
      </c>
      <c r="LE27" s="470" t="n">
        <f aca="false">Посуточная!PC27</f>
        <v>0</v>
      </c>
      <c r="LF27" s="470" t="n">
        <f aca="false">Посуточная!PD27</f>
        <v>0</v>
      </c>
      <c r="LG27" s="470" t="n">
        <f aca="false">Посуточная!PE27</f>
        <v>0</v>
      </c>
      <c r="LH27" s="470" t="n">
        <f aca="false">Посуточная!PF27</f>
        <v>0</v>
      </c>
      <c r="LI27" s="470" t="n">
        <f aca="false">Посуточная!PG27</f>
        <v>0</v>
      </c>
      <c r="LJ27" s="470" t="n">
        <f aca="false">Посуточная!PH27</f>
        <v>0</v>
      </c>
      <c r="LK27" s="470" t="n">
        <f aca="false">Посуточная!PI27</f>
        <v>0</v>
      </c>
      <c r="LL27" s="470" t="n">
        <f aca="false">Посуточная!PJ27</f>
        <v>0</v>
      </c>
      <c r="LM27" s="470" t="n">
        <f aca="false">Посуточная!PK27</f>
        <v>0</v>
      </c>
      <c r="LN27" s="470" t="n">
        <f aca="false">Посуточная!PL27</f>
        <v>0</v>
      </c>
      <c r="LO27" s="470" t="n">
        <f aca="false">Посуточная!PM27</f>
        <v>0</v>
      </c>
      <c r="LP27" s="470" t="n">
        <f aca="false">Посуточная!PN27</f>
        <v>0</v>
      </c>
      <c r="LQ27" s="470" t="n">
        <f aca="false">Посуточная!PO27</f>
        <v>0</v>
      </c>
      <c r="LR27" s="475" t="n">
        <f aca="false">SUBTOTAL(9, KN27:KW27)</f>
        <v>0</v>
      </c>
      <c r="LS27" s="433" t="n">
        <f aca="false">SUBTOTAL(9, KX27:LQ27)</f>
        <v>0</v>
      </c>
      <c r="LT27" s="273" t="n">
        <f aca="false">SUM(LR27,LT24)</f>
        <v>0</v>
      </c>
      <c r="LU27" s="273" t="n">
        <f aca="false">SUM(LS27,LU24)</f>
        <v>0</v>
      </c>
      <c r="LV27" s="888" t="n">
        <f aca="false">Посуточная!QA27</f>
        <v>0</v>
      </c>
      <c r="LW27" s="889" t="n">
        <f aca="false">Посуточная!QB27</f>
        <v>0</v>
      </c>
      <c r="LX27" s="889" t="n">
        <f aca="false">Посуточная!QC27</f>
        <v>0</v>
      </c>
      <c r="LY27" s="889" t="n">
        <f aca="false">Посуточная!QD27</f>
        <v>0</v>
      </c>
      <c r="LZ27" s="889" t="n">
        <f aca="false">Посуточная!QE27</f>
        <v>0</v>
      </c>
      <c r="MA27" s="889" t="n">
        <f aca="false">Посуточная!QF27</f>
        <v>0</v>
      </c>
      <c r="MB27" s="889" t="n">
        <f aca="false">Посуточная!QG27</f>
        <v>0</v>
      </c>
      <c r="MC27" s="890" t="n">
        <f aca="false">Посуточная!QO27</f>
        <v>0</v>
      </c>
      <c r="MD27" s="890" t="n">
        <f aca="false">Посуточная!QP27</f>
        <v>0</v>
      </c>
      <c r="ME27" s="890" t="n">
        <f aca="false">Посуточная!QQ27</f>
        <v>0</v>
      </c>
      <c r="MF27" s="890" t="n">
        <f aca="false">Посуточная!QR27</f>
        <v>0</v>
      </c>
      <c r="MG27" s="890" t="n">
        <f aca="false">Посуточная!QS27</f>
        <v>0</v>
      </c>
      <c r="MH27" s="890" t="n">
        <f aca="false">Посуточная!QT27</f>
        <v>0</v>
      </c>
      <c r="MI27" s="890" t="n">
        <f aca="false">Посуточная!QU27</f>
        <v>0</v>
      </c>
      <c r="MJ27" s="475" t="n">
        <f aca="false">SUBTOTAL(9, LV27:MB27)</f>
        <v>0</v>
      </c>
      <c r="MK27" s="433" t="n">
        <f aca="false">SUBTOTAL(9, MC27:MI27)</f>
        <v>0</v>
      </c>
      <c r="ML27" s="273" t="n">
        <f aca="false">SUM(MJ27,ML24)</f>
        <v>0</v>
      </c>
      <c r="MM27" s="273" t="n">
        <f aca="false">SUM(MK27,MM24)</f>
        <v>0</v>
      </c>
      <c r="MN27" s="885" t="n">
        <f aca="false">Посуточная!RG27</f>
        <v>0</v>
      </c>
      <c r="MO27" s="886" t="n">
        <f aca="false">Посуточная!RH27</f>
        <v>0</v>
      </c>
      <c r="MP27" s="886" t="n">
        <f aca="false">Посуточная!RI27</f>
        <v>0</v>
      </c>
      <c r="MQ27" s="886" t="n">
        <f aca="false">Посуточная!RJ27</f>
        <v>0</v>
      </c>
      <c r="MR27" s="886" t="n">
        <f aca="false">Посуточная!RK27</f>
        <v>0</v>
      </c>
      <c r="MS27" s="886" t="n">
        <f aca="false">Посуточная!RL27</f>
        <v>0</v>
      </c>
      <c r="MT27" s="886" t="n">
        <f aca="false">Посуточная!RM27</f>
        <v>0</v>
      </c>
      <c r="MU27" s="470" t="n">
        <f aca="false">Посуточная!RU27</f>
        <v>0</v>
      </c>
      <c r="MV27" s="470" t="n">
        <f aca="false">Посуточная!RV27</f>
        <v>0</v>
      </c>
      <c r="MW27" s="470" t="n">
        <f aca="false">Посуточная!RW27</f>
        <v>0</v>
      </c>
      <c r="MX27" s="470" t="n">
        <f aca="false">Посуточная!RX27</f>
        <v>0</v>
      </c>
      <c r="MY27" s="470" t="n">
        <f aca="false">Посуточная!RY27</f>
        <v>0</v>
      </c>
      <c r="MZ27" s="470" t="n">
        <f aca="false">Посуточная!RZ27</f>
        <v>0</v>
      </c>
      <c r="NA27" s="470" t="n">
        <f aca="false">Посуточная!SA27</f>
        <v>0</v>
      </c>
      <c r="NB27" s="475" t="n">
        <f aca="false">SUBTOTAL(9, MN27:MT27)</f>
        <v>0</v>
      </c>
      <c r="NC27" s="433" t="n">
        <f aca="false">SUBTOTAL(9, MU27:NA27)</f>
        <v>0</v>
      </c>
      <c r="ND27" s="273" t="n">
        <f aca="false">SUM(NB27,ND24)</f>
        <v>2.6</v>
      </c>
      <c r="NE27" s="273" t="n">
        <f aca="false">SUM(NC27,NE24)</f>
        <v>0</v>
      </c>
      <c r="NF27" s="437" t="n">
        <f aca="false">SUMIF(IG6:NE6,"итого гр.",IG27:NE27)</f>
        <v>47.2751111111</v>
      </c>
      <c r="NG27" s="433" t="n">
        <f aca="false">SUMIF(IG6:NE6,"итого фк.",IG27:NE27)</f>
        <v>46.887</v>
      </c>
      <c r="NH27" s="273" t="n">
        <f aca="false">SUM(NF27,NH24)</f>
        <v>296.5213333333</v>
      </c>
      <c r="NI27" s="273" t="n">
        <f aca="false">SUM(NG27,NI24)</f>
        <v>324.797</v>
      </c>
      <c r="NJ27" s="438" t="n">
        <f aca="false">NH27</f>
        <v>296.5213333333</v>
      </c>
      <c r="NK27" s="439" t="n">
        <f aca="false">NI27</f>
        <v>324.797</v>
      </c>
      <c r="NM27" s="278"/>
      <c r="NN27" s="885" t="n">
        <f aca="false">Посуточная!SU27</f>
        <v>0</v>
      </c>
      <c r="NO27" s="886" t="n">
        <f aca="false">Посуточная!SV27</f>
        <v>0</v>
      </c>
      <c r="NP27" s="886" t="n">
        <f aca="false">Посуточная!SW27</f>
        <v>0</v>
      </c>
      <c r="NQ27" s="886" t="n">
        <f aca="false">Посуточная!SX27</f>
        <v>0</v>
      </c>
      <c r="NR27" s="470" t="n">
        <f aca="false">Посуточная!TC27</f>
        <v>0</v>
      </c>
      <c r="NS27" s="470" t="n">
        <f aca="false">Посуточная!TD27</f>
        <v>0</v>
      </c>
      <c r="NT27" s="470" t="n">
        <f aca="false">Посуточная!TE27</f>
        <v>0</v>
      </c>
      <c r="NU27" s="470" t="n">
        <f aca="false">Посуточная!TF27</f>
        <v>0</v>
      </c>
      <c r="NV27" s="475" t="n">
        <f aca="false">SUBTOTAL(9, NN27:NQ27)</f>
        <v>0</v>
      </c>
      <c r="NW27" s="433" t="n">
        <f aca="false">SUBTOTAL(9, NR27:NU27)</f>
        <v>0</v>
      </c>
      <c r="NX27" s="456" t="n">
        <f aca="false">NX24+NV27</f>
        <v>0</v>
      </c>
      <c r="NY27" s="456" t="n">
        <f aca="false">NY24+NW27</f>
        <v>0</v>
      </c>
      <c r="NZ27" s="437" t="n">
        <f aca="false">Посуточная!TO27-Посуточная_НГДП!IP27</f>
        <v>0</v>
      </c>
      <c r="OA27" s="475" t="n">
        <f aca="false">Посуточная!TP27-Посуточная_НГДП!IQ27</f>
        <v>0</v>
      </c>
      <c r="OB27" s="291" t="n">
        <f aca="false">Посуточная!TQ27-Посуточная_НГДП!IR27</f>
        <v>0</v>
      </c>
      <c r="OC27" s="291" t="n">
        <f aca="false">Посуточная!TR27-Посуточная_НГДП!IS27</f>
        <v>0</v>
      </c>
      <c r="OD27" s="475" t="n">
        <f aca="false">Посуточная!TS27-Посуточная_НГДП!IT27</f>
        <v>0</v>
      </c>
      <c r="OE27" s="475" t="n">
        <f aca="false">Посуточная!TT27-Посуточная_НГДП!IU27</f>
        <v>0</v>
      </c>
      <c r="OF27" s="291" t="n">
        <f aca="false">Посуточная!TU27-Посуточная_НГДП!IV27</f>
        <v>0</v>
      </c>
      <c r="OG27" s="291" t="n">
        <f aca="false">Посуточная!TV27-Посуточная_НГДП!IW27</f>
        <v>0</v>
      </c>
      <c r="OH27" s="475" t="n">
        <f aca="false">Посуточная!TW27-Посуточная_НГДП!IX27</f>
        <v>0</v>
      </c>
      <c r="OI27" s="475" t="n">
        <f aca="false">Посуточная!TX27-Посуточная_НГДП!IY27</f>
        <v>0</v>
      </c>
      <c r="OJ27" s="291" t="n">
        <f aca="false">Посуточная!TY27-Посуточная_НГДП!IZ27</f>
        <v>0</v>
      </c>
      <c r="OK27" s="291" t="n">
        <f aca="false">Посуточная!TZ27-Посуточная_НГДП!JA27</f>
        <v>0</v>
      </c>
      <c r="OL27" s="475" t="n">
        <f aca="false">Посуточная!UA27-Посуточная_НГДП!JB27</f>
        <v>0</v>
      </c>
      <c r="OM27" s="475" t="n">
        <f aca="false">Посуточная!UB27-Посуточная_НГДП!JC27</f>
        <v>0</v>
      </c>
      <c r="ON27" s="291" t="n">
        <f aca="false">OL27</f>
        <v>0</v>
      </c>
      <c r="OO27" s="291" t="n">
        <f aca="false">OM27</f>
        <v>0</v>
      </c>
      <c r="OP27" s="476" t="n">
        <f aca="false">SUMIF(NZ6:OO6,"итого гр.",NZ27:OO27)</f>
        <v>0</v>
      </c>
      <c r="OQ27" s="439" t="n">
        <f aca="false">SUMIF($NZ$6:$OO$6,"итого фк.",NZ27:OO27)</f>
        <v>0</v>
      </c>
      <c r="OR27" s="373" t="n">
        <f aca="false">OP27</f>
        <v>0</v>
      </c>
      <c r="OS27" s="273" t="n">
        <f aca="false">OQ27</f>
        <v>0</v>
      </c>
      <c r="OT27" s="438" t="n">
        <f aca="false">Посуточная!UI27-Посуточная_НГДП!JJ27</f>
        <v>0</v>
      </c>
      <c r="OU27" s="439" t="n">
        <f aca="false">Посуточная!UJ27-Посуточная_НГДП!JK27</f>
        <v>-22</v>
      </c>
      <c r="OX27" s="438" t="n">
        <f aca="false">$OX$9+OX24</f>
        <v>272.58</v>
      </c>
      <c r="OY27" s="439" t="n">
        <f aca="false">$OY$9+OY24</f>
        <v>272.58</v>
      </c>
      <c r="OZ27" s="273" t="n">
        <f aca="false">OX27</f>
        <v>272.58</v>
      </c>
      <c r="PA27" s="273" t="n">
        <f aca="false">OY27</f>
        <v>272.58</v>
      </c>
      <c r="PB27" s="437"/>
      <c r="PC27" s="433"/>
      <c r="PD27" s="273" t="n">
        <f aca="false">SUM(PB27,PD24)</f>
        <v>0</v>
      </c>
      <c r="PE27" s="273" t="n">
        <f aca="false">SUM(PC27,PE24)</f>
        <v>0</v>
      </c>
      <c r="PF27" s="438" t="n">
        <f aca="false">SUM(NJ27,OP27,OT27,OX27,PB27,NX27)</f>
        <v>569.1013333333</v>
      </c>
      <c r="PG27" s="439" t="n">
        <f aca="false">SUM(NK27,OQ27,OU27,OY27,PC27,NY27)</f>
        <v>575.377</v>
      </c>
      <c r="PH27" s="273" t="n">
        <f aca="false">SUM(NL27,OR27,OV27,OZ27,PD27)</f>
        <v>272.58</v>
      </c>
      <c r="PI27" s="273" t="n">
        <f aca="false">SUM(NM27,OS27,OW27,PA27,PE27)</f>
        <v>272.58</v>
      </c>
      <c r="PJ27" s="476"/>
      <c r="PK27" s="476"/>
      <c r="PL27" s="273" t="n">
        <f aca="false">PJ27</f>
        <v>0</v>
      </c>
      <c r="PM27" s="273" t="n">
        <f aca="false">PK27</f>
        <v>0</v>
      </c>
      <c r="PN27" s="476"/>
      <c r="PO27" s="476"/>
      <c r="PP27" s="273" t="n">
        <f aca="false">PN27</f>
        <v>0</v>
      </c>
      <c r="PR27" s="479" t="n">
        <f aca="false">Посуточная!VG27-Посуточная_НГДП!KH27</f>
        <v>23743.3436666667</v>
      </c>
      <c r="PS27" s="480" t="n">
        <f aca="false">IF(A25&lt;=QH$4,VLOOKUP(A25,$QH$6:$QM$37,2,FALSE()),SUM($QI$4,IF27,-PG27)-SUM($QM$4,-$QK$4))-QA27</f>
        <v>23615</v>
      </c>
      <c r="PT27" s="479"/>
      <c r="PU27" s="480"/>
      <c r="PV27" s="479"/>
      <c r="PW27" s="480"/>
      <c r="PX27" s="481"/>
      <c r="PY27" s="479" t="n">
        <f aca="false">Посуточная!VN27-Посуточная_НГДП!KO27</f>
        <v>731.998482520239</v>
      </c>
      <c r="PZ27" s="482" t="n">
        <f aca="false">IF(A25&lt;=QH$4,VLOOKUP(A25,$QD$6:$QE$37,2,FALSE()),SUM($PZ$2,-HP27,KM27,-QA27))</f>
        <v>740.217</v>
      </c>
      <c r="QA27" s="378"/>
      <c r="QB27" s="278" t="n">
        <f aca="false">PS27-PR27</f>
        <v>-128.3436666667</v>
      </c>
      <c r="QD27" s="379" t="n">
        <v>21</v>
      </c>
      <c r="QE27" s="127" t="n">
        <f aca="false">Посуточная!VT27-Посуточная_НГДП!KU27</f>
        <v>984.761</v>
      </c>
      <c r="QF27" s="127"/>
      <c r="QH27" s="273" t="n">
        <v>21</v>
      </c>
      <c r="QI27" s="127" t="n">
        <f aca="false">Посуточная!VX27-Посуточная_НГДП!KY27</f>
        <v>22851</v>
      </c>
      <c r="QK27" s="380" t="n">
        <f aca="false">PG69</f>
        <v>2019.431</v>
      </c>
      <c r="QL27" s="380"/>
      <c r="QM27" s="380" t="n">
        <f aca="false">IF69</f>
        <v>1262.306</v>
      </c>
      <c r="QQ27" s="127" t="n">
        <f aca="false">IF(V27="",0,V27+QQ24)</f>
        <v>150</v>
      </c>
      <c r="QR27" s="127" t="n">
        <f aca="false">IF(W27="",0,W27+QR24)</f>
        <v>100</v>
      </c>
      <c r="QS27" s="127" t="n">
        <f aca="false">IF(AN27="",0,AN27+QS24)</f>
        <v>123</v>
      </c>
      <c r="QT27" s="127" t="n">
        <f aca="false">IF(AO27="",0,AO27+QT24)</f>
        <v>231</v>
      </c>
      <c r="QU27" s="127" t="n">
        <f aca="false">IF(AZ27="",0,AZ27+QU24)</f>
        <v>0</v>
      </c>
      <c r="QV27" s="127" t="n">
        <f aca="false">IF(BA27="",0,BA27+QV24)</f>
        <v>0</v>
      </c>
      <c r="QW27" s="127" t="n">
        <f aca="false">IF(BL27="",0,BL27+QW24)</f>
        <v>0</v>
      </c>
      <c r="QX27" s="127" t="n">
        <f aca="false">IF(BM27="",0,BM27+QX24)</f>
        <v>0</v>
      </c>
      <c r="QY27" s="127" t="n">
        <f aca="false">IF(CF27="",0,CF27+QY24)</f>
        <v>17.4</v>
      </c>
      <c r="QZ27" s="127" t="n">
        <f aca="false">IF(CG27="",0,CG27+QZ24)</f>
        <v>0</v>
      </c>
      <c r="RA27" s="127" t="n">
        <f aca="false">IF(CX27="",0,CX27+RA24)</f>
        <v>470</v>
      </c>
      <c r="RB27" s="127" t="n">
        <f aca="false">IF(CY27="",0,CY27+RB24)</f>
        <v>120</v>
      </c>
      <c r="RC27" s="127" t="n">
        <f aca="false">IF(FO27="",0,FO27+RC24)</f>
        <v>0</v>
      </c>
      <c r="RD27" s="127" t="n">
        <f aca="false">IF(FP27="",0,FP27+RD24)</f>
        <v>0</v>
      </c>
      <c r="RE27" s="127" t="n">
        <f aca="false">IF(FC27="",0,FC27+RE24)</f>
        <v>44</v>
      </c>
      <c r="RF27" s="127" t="n">
        <f aca="false">IF(FD27="",0,FD27+RF24)</f>
        <v>95.638</v>
      </c>
      <c r="RG27" s="127" t="n">
        <f aca="false">IF(ND27="",0,ND27+RG24)</f>
        <v>13</v>
      </c>
      <c r="RH27" s="127" t="n">
        <f aca="false">IF(NE27="",0,NE27+RH24)</f>
        <v>0</v>
      </c>
      <c r="RI27" s="127" t="n">
        <f aca="false">IF(OX27="",0,OX27)</f>
        <v>272.58</v>
      </c>
      <c r="RJ27" s="127" t="n">
        <f aca="false">IF(OY27="",0,OY27)</f>
        <v>272.58</v>
      </c>
      <c r="RK27" s="127" t="n">
        <f aca="false">IF(IA27="",0,IA27+RK24)</f>
        <v>0</v>
      </c>
      <c r="RL27" s="127" t="n">
        <f aca="false">IF(IB27="",0,IB27+RL24)</f>
        <v>956</v>
      </c>
      <c r="RM27" s="127" t="n">
        <f aca="false">IF(OT27="",0,OT27+RM24)</f>
        <v>0</v>
      </c>
      <c r="RN27" s="127" t="n">
        <f aca="false">IF(OU27="",0,OU27+RN24)</f>
        <v>8</v>
      </c>
      <c r="RO27" s="127" t="n">
        <f aca="false">IF(PY27="",0,PY27+RO24)</f>
        <v>4713.74626653067</v>
      </c>
      <c r="RP27" s="127" t="n">
        <f aca="false">IF(PZ27="",0,PZ27+RP24)</f>
        <v>4590.439</v>
      </c>
      <c r="RQ27" s="127" t="n">
        <f aca="false">IFERROR(RO27/$A25,0)</f>
        <v>673.392323790096</v>
      </c>
      <c r="RR27" s="127" t="n">
        <f aca="false">IFERROR(RP27/$A25,0)</f>
        <v>655.777</v>
      </c>
      <c r="RS27" s="127" t="n">
        <f aca="false">IF(PD27="",0,PD27+RS24)</f>
        <v>0</v>
      </c>
      <c r="RT27" s="127" t="n">
        <f aca="false">IF(PE27="",0,PE27+RT24)</f>
        <v>0</v>
      </c>
      <c r="RU27" s="127" t="n">
        <f aca="false">IF(QQ27&gt;0,0,T27+RU24)</f>
        <v>0</v>
      </c>
      <c r="RV27" s="127" t="n">
        <f aca="false">IF(QR27&gt;0,0,U27+RV24)</f>
        <v>0</v>
      </c>
      <c r="RW27" s="127" t="n">
        <f aca="false">IF(QS27&gt;0,0,AL27+RW24)</f>
        <v>0</v>
      </c>
      <c r="RX27" s="127" t="n">
        <f aca="false">IF(QT27&gt;0,0,AM27+RX24)</f>
        <v>0</v>
      </c>
      <c r="RY27" s="127" t="n">
        <f aca="false">IF(QU27&gt;0,0,AX27+RY24)</f>
        <v>0</v>
      </c>
      <c r="RZ27" s="127" t="n">
        <f aca="false">IF(QV27&gt;0,0,AY27+RZ24)</f>
        <v>0</v>
      </c>
      <c r="SA27" s="127" t="n">
        <f aca="false">IF(QW27&gt;0,0,BJ27+SA24)</f>
        <v>0</v>
      </c>
      <c r="SB27" s="127" t="n">
        <f aca="false">IF(QX27&gt;0,0,BK27+SB24)</f>
        <v>0</v>
      </c>
      <c r="SC27" s="127" t="n">
        <f aca="false">IF(QY27&gt;0,0,CD27+SC24)</f>
        <v>0</v>
      </c>
      <c r="SD27" s="127" t="n">
        <f aca="false">IF(QZ27&gt;0,0,CE27+SD24)</f>
        <v>0</v>
      </c>
      <c r="SE27" s="127" t="n">
        <f aca="false">IF(RA27&gt;0,0,CV27+SE24)</f>
        <v>0</v>
      </c>
      <c r="SF27" s="127" t="n">
        <f aca="false">IF(RB27&gt;0,0,CW27+SF24)</f>
        <v>0</v>
      </c>
      <c r="SG27" s="127" t="n">
        <f aca="false">IF(RC27&gt;0,0,FM27+SG24)</f>
        <v>0</v>
      </c>
      <c r="SH27" s="127" t="n">
        <f aca="false">IF(RD27&gt;0,0,FN27+SH24)</f>
        <v>0</v>
      </c>
      <c r="SI27" s="127" t="n">
        <f aca="false">IF(RE27&gt;0,0,FA27+SI24)</f>
        <v>0</v>
      </c>
      <c r="SJ27" s="127" t="n">
        <f aca="false">IFERROR(IF(RF27&gt;0,0,FB27+SJ24),0)</f>
        <v>0</v>
      </c>
      <c r="SK27" s="127" t="n">
        <f aca="false">IF(RG27&gt;0,0,NB27+SK24)</f>
        <v>0</v>
      </c>
      <c r="SL27" s="127" t="n">
        <f aca="false">IFERROR(IF(RH27&gt;0,0,NC27+SL24),0)</f>
        <v>0</v>
      </c>
      <c r="SM27" s="127"/>
      <c r="SN27" s="127"/>
      <c r="SO27" s="127"/>
    </row>
    <row r="28" customFormat="false" ht="15" hidden="false" customHeight="false" outlineLevel="0" collapsed="false">
      <c r="A28" s="741" t="n">
        <v>8</v>
      </c>
      <c r="B28" s="891" t="str">
        <f aca="false">Посуточная!B28</f>
        <v>Вынгаях</v>
      </c>
      <c r="C28" s="892" t="n">
        <f aca="false">Посуточная!C28</f>
        <v>0</v>
      </c>
      <c r="D28" s="892" t="n">
        <f aca="false">Посуточная!D28</f>
        <v>0</v>
      </c>
      <c r="E28" s="892" t="n">
        <f aca="false">Посуточная!E28</f>
        <v>0</v>
      </c>
      <c r="F28" s="892" t="n">
        <f aca="false">Посуточная!F28</f>
        <v>0</v>
      </c>
      <c r="G28" s="892" t="n">
        <f aca="false">Посуточная!G28</f>
        <v>0</v>
      </c>
      <c r="H28" s="892" t="n">
        <f aca="false">Посуточная!H28</f>
        <v>0</v>
      </c>
      <c r="I28" s="892" t="n">
        <f aca="false">Посуточная!I28</f>
        <v>0</v>
      </c>
      <c r="J28" s="491" t="str">
        <f aca="false">Посуточная!Q28</f>
        <v>Вынгаях</v>
      </c>
      <c r="K28" s="491" t="n">
        <f aca="false">Посуточная!R28</f>
        <v>0</v>
      </c>
      <c r="L28" s="491" t="n">
        <f aca="false">Посуточная!S28</f>
        <v>0</v>
      </c>
      <c r="M28" s="491" t="n">
        <f aca="false">Посуточная!T28</f>
        <v>0</v>
      </c>
      <c r="N28" s="491" t="n">
        <f aca="false">Посуточная!U28</f>
        <v>0</v>
      </c>
      <c r="O28" s="491" t="n">
        <f aca="false">Посуточная!V28</f>
        <v>0</v>
      </c>
      <c r="P28" s="491" t="n">
        <f aca="false">Посуточная!W28</f>
        <v>0</v>
      </c>
      <c r="Q28" s="491" t="n">
        <f aca="false">Посуточная!X28</f>
        <v>0</v>
      </c>
      <c r="R28" s="491" t="n">
        <f aca="false">Посуточная!Y28</f>
        <v>0</v>
      </c>
      <c r="S28" s="491" t="n">
        <f aca="false">Посуточная!Z28</f>
        <v>0</v>
      </c>
      <c r="T28" s="539"/>
      <c r="U28" s="497"/>
      <c r="X28" s="863" t="n">
        <f aca="false">Посуточная!AL28</f>
        <v>0</v>
      </c>
      <c r="Y28" s="864" t="n">
        <f aca="false">Посуточная!AM28</f>
        <v>0</v>
      </c>
      <c r="Z28" s="864" t="n">
        <f aca="false">Посуточная!AN28</f>
        <v>0</v>
      </c>
      <c r="AA28" s="864" t="n">
        <f aca="false">Посуточная!AO28</f>
        <v>0</v>
      </c>
      <c r="AB28" s="864" t="n">
        <f aca="false">Посуточная!AP28</f>
        <v>0</v>
      </c>
      <c r="AC28" s="864" t="n">
        <f aca="false">Посуточная!AQ28</f>
        <v>0</v>
      </c>
      <c r="AD28" s="864" t="n">
        <f aca="false">Посуточная!AR28</f>
        <v>0</v>
      </c>
      <c r="AE28" s="322" t="n">
        <f aca="false">Посуточная!AZ28</f>
        <v>0</v>
      </c>
      <c r="AF28" s="322" t="n">
        <f aca="false">Посуточная!BA28</f>
        <v>0</v>
      </c>
      <c r="AG28" s="322" t="n">
        <f aca="false">Посуточная!BB28</f>
        <v>0</v>
      </c>
      <c r="AH28" s="322" t="n">
        <f aca="false">Посуточная!BC28</f>
        <v>0</v>
      </c>
      <c r="AI28" s="322" t="n">
        <f aca="false">Посуточная!BD28</f>
        <v>0</v>
      </c>
      <c r="AJ28" s="322" t="n">
        <f aca="false">Посуточная!BE28</f>
        <v>0</v>
      </c>
      <c r="AK28" s="322" t="n">
        <f aca="false">Посуточная!BF28</f>
        <v>0</v>
      </c>
      <c r="AL28" s="539"/>
      <c r="AM28" s="497"/>
      <c r="AP28" s="863" t="n">
        <f aca="false">Посуточная!BR28</f>
        <v>0</v>
      </c>
      <c r="AQ28" s="864" t="n">
        <f aca="false">Посуточная!BS28</f>
        <v>0</v>
      </c>
      <c r="AR28" s="864" t="n">
        <f aca="false">Посуточная!BT28</f>
        <v>0</v>
      </c>
      <c r="AS28" s="864" t="n">
        <f aca="false">Посуточная!BU28</f>
        <v>0</v>
      </c>
      <c r="AT28" s="322" t="n">
        <f aca="false">Посуточная!BZ28</f>
        <v>0</v>
      </c>
      <c r="AU28" s="322" t="n">
        <f aca="false">Посуточная!CA28</f>
        <v>0</v>
      </c>
      <c r="AV28" s="322" t="n">
        <f aca="false">Посуточная!CB28</f>
        <v>0</v>
      </c>
      <c r="AW28" s="322" t="n">
        <f aca="false">Посуточная!CC28</f>
        <v>0</v>
      </c>
      <c r="AX28" s="539"/>
      <c r="AY28" s="497"/>
      <c r="BB28" s="863" t="n">
        <f aca="false">Посуточная!CL28</f>
        <v>0</v>
      </c>
      <c r="BC28" s="864" t="n">
        <f aca="false">Посуточная!CM28</f>
        <v>0</v>
      </c>
      <c r="BD28" s="864" t="n">
        <f aca="false">Посуточная!CN28</f>
        <v>0</v>
      </c>
      <c r="BE28" s="864" t="n">
        <f aca="false">Посуточная!CO28</f>
        <v>0</v>
      </c>
      <c r="BF28" s="322" t="n">
        <f aca="false">Посуточная!CT28</f>
        <v>0</v>
      </c>
      <c r="BG28" s="322" t="n">
        <f aca="false">Посуточная!CU28</f>
        <v>0</v>
      </c>
      <c r="BH28" s="322" t="n">
        <f aca="false">Посуточная!CV28</f>
        <v>0</v>
      </c>
      <c r="BI28" s="322" t="n">
        <f aca="false">Посуточная!CW28</f>
        <v>0</v>
      </c>
      <c r="BJ28" s="539"/>
      <c r="BK28" s="497"/>
      <c r="BN28" s="502"/>
      <c r="BO28" s="497"/>
      <c r="BR28" s="503"/>
      <c r="BS28" s="504"/>
      <c r="BV28" s="381" t="n">
        <f aca="false">Посуточная!DN28</f>
        <v>0</v>
      </c>
      <c r="BW28" s="382" t="n">
        <f aca="false">Посуточная!DO28</f>
        <v>0</v>
      </c>
      <c r="BX28" s="382" t="n">
        <f aca="false">Посуточная!DP28</f>
        <v>0</v>
      </c>
      <c r="BY28" s="382" t="n">
        <f aca="false">Посуточная!DQ28</f>
        <v>0</v>
      </c>
      <c r="BZ28" s="322" t="n">
        <f aca="false">Посуточная!DV28</f>
        <v>0</v>
      </c>
      <c r="CA28" s="322" t="n">
        <f aca="false">Посуточная!DW28</f>
        <v>0</v>
      </c>
      <c r="CB28" s="322" t="n">
        <f aca="false">Посуточная!DX28</f>
        <v>0</v>
      </c>
      <c r="CC28" s="322" t="n">
        <f aca="false">Посуточная!DY28</f>
        <v>0</v>
      </c>
      <c r="CD28" s="539"/>
      <c r="CE28" s="497"/>
      <c r="CH28" s="893" t="n">
        <f aca="false">Посуточная!EH28</f>
        <v>0</v>
      </c>
      <c r="CI28" s="894" t="n">
        <f aca="false">Посуточная!EI28</f>
        <v>0</v>
      </c>
      <c r="CJ28" s="894" t="n">
        <f aca="false">Посуточная!EJ28</f>
        <v>0</v>
      </c>
      <c r="CK28" s="894" t="n">
        <f aca="false">Посуточная!EK28</f>
        <v>0</v>
      </c>
      <c r="CL28" s="894" t="n">
        <f aca="false">Посуточная!EL28</f>
        <v>0</v>
      </c>
      <c r="CM28" s="894" t="n">
        <f aca="false">Посуточная!EM28</f>
        <v>0</v>
      </c>
      <c r="CN28" s="894" t="n">
        <f aca="false">Посуточная!EN28</f>
        <v>0</v>
      </c>
      <c r="CO28" s="491" t="n">
        <f aca="false">Посуточная!ES28</f>
        <v>0</v>
      </c>
      <c r="CP28" s="491" t="n">
        <f aca="false">Посуточная!ET28</f>
        <v>0</v>
      </c>
      <c r="CQ28" s="491" t="n">
        <f aca="false">Посуточная!EU28</f>
        <v>0</v>
      </c>
      <c r="CR28" s="491" t="n">
        <f aca="false">Посуточная!EV28</f>
        <v>0</v>
      </c>
      <c r="CS28" s="491" t="n">
        <f aca="false">Посуточная!EW28</f>
        <v>0</v>
      </c>
      <c r="CT28" s="491" t="n">
        <f aca="false">Посуточная!EX28</f>
        <v>0</v>
      </c>
      <c r="CU28" s="491" t="n">
        <f aca="false">Посуточная!EY28</f>
        <v>0</v>
      </c>
      <c r="CV28" s="539"/>
      <c r="CW28" s="497"/>
      <c r="CZ28" s="863" t="str">
        <f aca="false">Посуточная!FH28</f>
        <v>Вынгапур</v>
      </c>
      <c r="DA28" s="864" t="str">
        <f aca="false">Посуточная!FI28</f>
        <v>Край</v>
      </c>
      <c r="DB28" s="864" t="n">
        <f aca="false">Посуточная!FJ28</f>
        <v>0</v>
      </c>
      <c r="DC28" s="864" t="n">
        <f aca="false">Посуточная!FK28</f>
        <v>0</v>
      </c>
      <c r="DD28" s="864" t="n">
        <f aca="false">Посуточная!FL28</f>
        <v>0</v>
      </c>
      <c r="DE28" s="864" t="n">
        <f aca="false">Посуточная!FM28</f>
        <v>0</v>
      </c>
      <c r="DF28" s="864" t="n">
        <f aca="false">Посуточная!FN28</f>
        <v>0</v>
      </c>
      <c r="DG28" s="864" t="n">
        <f aca="false">Посуточная!FO28</f>
        <v>0</v>
      </c>
      <c r="DH28" s="864" t="n">
        <f aca="false">Посуточная!FP28</f>
        <v>0</v>
      </c>
      <c r="DI28" s="864" t="n">
        <f aca="false">Посуточная!FQ28</f>
        <v>0</v>
      </c>
      <c r="DJ28" s="864" t="n">
        <f aca="false">Посуточная!FR28</f>
        <v>0</v>
      </c>
      <c r="DK28" s="864" t="n">
        <f aca="false">Посуточная!FS28</f>
        <v>0</v>
      </c>
      <c r="DL28" s="864" t="n">
        <f aca="false">Посуточная!FT28</f>
        <v>0</v>
      </c>
      <c r="DM28" s="864" t="n">
        <f aca="false">Посуточная!FU28</f>
        <v>0</v>
      </c>
      <c r="DN28" s="864" t="n">
        <f aca="false">Посуточная!FV28</f>
        <v>0</v>
      </c>
      <c r="DO28" s="864" t="n">
        <f aca="false">Посуточная!FW28</f>
        <v>0</v>
      </c>
      <c r="DP28" s="864" t="n">
        <f aca="false">Посуточная!FX28</f>
        <v>0</v>
      </c>
      <c r="DQ28" s="864" t="n">
        <f aca="false">Посуточная!FY28</f>
        <v>0</v>
      </c>
      <c r="DR28" s="864" t="n">
        <f aca="false">Посуточная!FZ28</f>
        <v>0</v>
      </c>
      <c r="DS28" s="864" t="n">
        <f aca="false">Посуточная!GA28</f>
        <v>0</v>
      </c>
      <c r="DT28" s="864" t="n">
        <f aca="false">Посуточная!GB28</f>
        <v>0</v>
      </c>
      <c r="DU28" s="864" t="n">
        <f aca="false">Посуточная!GC28</f>
        <v>0</v>
      </c>
      <c r="DV28" s="864" t="n">
        <f aca="false">Посуточная!GD28</f>
        <v>0</v>
      </c>
      <c r="DW28" s="864" t="n">
        <f aca="false">Посуточная!GE28</f>
        <v>0</v>
      </c>
      <c r="DX28" s="864" t="n">
        <f aca="false">Посуточная!GF28</f>
        <v>0</v>
      </c>
      <c r="DY28" s="864" t="n">
        <f aca="false">Посуточная!GG28</f>
        <v>0</v>
      </c>
      <c r="DZ28" s="864" t="n">
        <f aca="false">Посуточная!GH28</f>
        <v>0</v>
      </c>
      <c r="EA28" s="864" t="n">
        <f aca="false">Посуточная!GI28</f>
        <v>0</v>
      </c>
      <c r="EB28" s="864" t="n">
        <f aca="false">Посуточная!GJ28</f>
        <v>0</v>
      </c>
      <c r="EC28" s="864" t="n">
        <f aca="false">Посуточная!GK28</f>
        <v>0</v>
      </c>
      <c r="ED28" s="864" t="n">
        <f aca="false">Посуточная!GL28</f>
        <v>0</v>
      </c>
      <c r="EE28" s="864" t="n">
        <f aca="false">Посуточная!GM28</f>
        <v>0</v>
      </c>
      <c r="EF28" s="322" t="str">
        <f aca="false">Посуточная!GU28</f>
        <v>Вынгаях</v>
      </c>
      <c r="EG28" s="322" t="n">
        <f aca="false">Посуточная!GV28</f>
        <v>0</v>
      </c>
      <c r="EH28" s="322" t="n">
        <f aca="false">Посуточная!GW28</f>
        <v>0</v>
      </c>
      <c r="EI28" s="322" t="n">
        <f aca="false">Посуточная!GX28</f>
        <v>0</v>
      </c>
      <c r="EJ28" s="322" t="n">
        <f aca="false">Посуточная!GY28</f>
        <v>0</v>
      </c>
      <c r="EK28" s="322" t="n">
        <f aca="false">Посуточная!GZ28</f>
        <v>0</v>
      </c>
      <c r="EL28" s="322" t="n">
        <f aca="false">Посуточная!HA28</f>
        <v>0</v>
      </c>
      <c r="EM28" s="322" t="n">
        <f aca="false">Посуточная!HB28</f>
        <v>0</v>
      </c>
      <c r="EN28" s="322" t="n">
        <f aca="false">Посуточная!HC28</f>
        <v>0</v>
      </c>
      <c r="EO28" s="322" t="n">
        <f aca="false">Посуточная!HD28</f>
        <v>0</v>
      </c>
      <c r="EP28" s="322" t="n">
        <f aca="false">Посуточная!HE28</f>
        <v>0</v>
      </c>
      <c r="EQ28" s="322" t="n">
        <f aca="false">Посуточная!HF28</f>
        <v>0</v>
      </c>
      <c r="ER28" s="322" t="n">
        <f aca="false">Посуточная!HG28</f>
        <v>0</v>
      </c>
      <c r="ES28" s="322" t="n">
        <f aca="false">Посуточная!HH28</f>
        <v>0</v>
      </c>
      <c r="ET28" s="322" t="n">
        <f aca="false">Посуточная!HI28</f>
        <v>0</v>
      </c>
      <c r="EU28" s="322" t="n">
        <f aca="false">Посуточная!HJ28</f>
        <v>0</v>
      </c>
      <c r="EV28" s="322" t="n">
        <f aca="false">Посуточная!HK28</f>
        <v>0</v>
      </c>
      <c r="EW28" s="322" t="n">
        <f aca="false">Посуточная!HL28</f>
        <v>0</v>
      </c>
      <c r="EX28" s="322" t="n">
        <f aca="false">Посуточная!HM28</f>
        <v>0</v>
      </c>
      <c r="EY28" s="322" t="n">
        <f aca="false">Посуточная!HN28</f>
        <v>0</v>
      </c>
      <c r="EZ28" s="322" t="n">
        <f aca="false">Посуточная!HO28</f>
        <v>0</v>
      </c>
      <c r="FA28" s="539"/>
      <c r="FB28" s="497"/>
      <c r="FE28" s="895" t="n">
        <f aca="false">Посуточная!IA28</f>
        <v>0</v>
      </c>
      <c r="FF28" s="896" t="n">
        <f aca="false">Посуточная!IB28</f>
        <v>0</v>
      </c>
      <c r="FG28" s="896" t="n">
        <f aca="false">Посуточная!IC28</f>
        <v>0</v>
      </c>
      <c r="FH28" s="892" t="n">
        <f aca="false">Посуточная!ID28</f>
        <v>0</v>
      </c>
      <c r="FI28" s="322" t="n">
        <f aca="false">Посуточная!II28</f>
        <v>0</v>
      </c>
      <c r="FJ28" s="366" t="n">
        <f aca="false">Посуточная!IJ28</f>
        <v>0</v>
      </c>
      <c r="FK28" s="904" t="n">
        <f aca="false">Посуточная!IK28</f>
        <v>0</v>
      </c>
      <c r="FL28" s="897" t="n">
        <f aca="false">Посуточная!IL28</f>
        <v>0</v>
      </c>
      <c r="FM28" s="496"/>
      <c r="FN28" s="497"/>
      <c r="FQ28" s="484"/>
      <c r="FR28" s="485"/>
      <c r="FS28" s="485"/>
      <c r="FT28" s="485"/>
      <c r="FU28" s="485"/>
      <c r="FV28" s="485"/>
      <c r="FW28" s="485"/>
      <c r="FX28" s="485"/>
      <c r="FY28" s="485"/>
      <c r="FZ28" s="485"/>
      <c r="GA28" s="485"/>
      <c r="GB28" s="485"/>
      <c r="GC28" s="485"/>
      <c r="GD28" s="485"/>
      <c r="GE28" s="485"/>
      <c r="GF28" s="322"/>
      <c r="GG28" s="322"/>
      <c r="GH28" s="322"/>
      <c r="GI28" s="322"/>
      <c r="GJ28" s="322"/>
      <c r="GK28" s="322"/>
      <c r="GL28" s="322"/>
      <c r="GM28" s="322"/>
      <c r="GN28" s="322"/>
      <c r="GO28" s="322"/>
      <c r="GP28" s="322"/>
      <c r="GQ28" s="322"/>
      <c r="GR28" s="322"/>
      <c r="GS28" s="322"/>
      <c r="GT28" s="322"/>
      <c r="GU28" s="322"/>
      <c r="GV28" s="322"/>
      <c r="GW28" s="322"/>
      <c r="GX28" s="322"/>
      <c r="GY28" s="322"/>
      <c r="GZ28" s="322"/>
      <c r="HA28" s="322"/>
      <c r="HB28" s="322"/>
      <c r="HC28" s="322"/>
      <c r="HD28" s="322"/>
      <c r="HE28" s="322"/>
      <c r="HF28" s="322"/>
      <c r="HG28" s="322"/>
      <c r="HH28" s="322"/>
      <c r="HI28" s="322"/>
      <c r="HJ28" s="322"/>
      <c r="HK28" s="322"/>
      <c r="HL28" s="322"/>
      <c r="HM28" s="539"/>
      <c r="HN28" s="497"/>
      <c r="HQ28" s="502"/>
      <c r="HR28" s="497"/>
      <c r="HU28" s="503"/>
      <c r="HV28" s="504"/>
      <c r="HY28" s="517"/>
      <c r="HZ28" s="518"/>
      <c r="IC28" s="503"/>
      <c r="ID28" s="504"/>
      <c r="IG28" s="484"/>
      <c r="IH28" s="485"/>
      <c r="II28" s="485"/>
      <c r="IJ28" s="485"/>
      <c r="IK28" s="485"/>
      <c r="IL28" s="485"/>
      <c r="IM28" s="485"/>
      <c r="IN28" s="485"/>
      <c r="IO28" s="485"/>
      <c r="IP28" s="485"/>
      <c r="IQ28" s="485"/>
      <c r="IR28" s="485"/>
      <c r="IS28" s="485"/>
      <c r="IT28" s="485"/>
      <c r="IU28" s="485"/>
      <c r="IV28" s="338"/>
      <c r="IW28" s="338"/>
      <c r="IX28" s="338"/>
      <c r="IY28" s="338"/>
      <c r="IZ28" s="338"/>
      <c r="JA28" s="338"/>
      <c r="JB28" s="338"/>
      <c r="JC28" s="338"/>
      <c r="JD28" s="338"/>
      <c r="JE28" s="338"/>
      <c r="JF28" s="338"/>
      <c r="JG28" s="338"/>
      <c r="JH28" s="338"/>
      <c r="JI28" s="338"/>
      <c r="JJ28" s="338"/>
      <c r="JK28" s="338"/>
      <c r="JL28" s="338"/>
      <c r="JM28" s="338"/>
      <c r="JN28" s="338"/>
      <c r="JO28" s="338"/>
      <c r="JP28" s="338"/>
      <c r="JQ28" s="338"/>
      <c r="JR28" s="338"/>
      <c r="JS28" s="338"/>
      <c r="JT28" s="338"/>
      <c r="JU28" s="338"/>
      <c r="JV28" s="338"/>
      <c r="JW28" s="338"/>
      <c r="JX28" s="338"/>
      <c r="JY28" s="338"/>
      <c r="JZ28" s="338"/>
      <c r="KA28" s="338"/>
      <c r="KB28" s="338"/>
      <c r="KC28" s="338"/>
      <c r="KD28" s="338"/>
      <c r="KE28" s="338"/>
      <c r="KF28" s="338"/>
      <c r="KG28" s="338"/>
      <c r="KH28" s="338"/>
      <c r="KI28" s="338"/>
      <c r="KJ28" s="539"/>
      <c r="KK28" s="497"/>
      <c r="KN28" s="898" t="n">
        <f aca="false">Посуточная!OF28</f>
        <v>0</v>
      </c>
      <c r="KO28" s="899" t="n">
        <f aca="false">Посуточная!OG28</f>
        <v>0</v>
      </c>
      <c r="KP28" s="899" t="n">
        <f aca="false">Посуточная!OH28</f>
        <v>0</v>
      </c>
      <c r="KQ28" s="899" t="n">
        <f aca="false">Посуточная!OI28</f>
        <v>0</v>
      </c>
      <c r="KR28" s="899" t="n">
        <f aca="false">Посуточная!OJ28</f>
        <v>0</v>
      </c>
      <c r="KS28" s="899" t="n">
        <f aca="false">Посуточная!OK28</f>
        <v>0</v>
      </c>
      <c r="KT28" s="899" t="n">
        <f aca="false">Посуточная!OL28</f>
        <v>0</v>
      </c>
      <c r="KU28" s="899" t="n">
        <f aca="false">Посуточная!OM28</f>
        <v>0</v>
      </c>
      <c r="KV28" s="899" t="n">
        <f aca="false">Посуточная!ON28</f>
        <v>0</v>
      </c>
      <c r="KW28" s="900" t="n">
        <f aca="false">Посуточная!OO28</f>
        <v>0</v>
      </c>
      <c r="KX28" s="897" t="n">
        <f aca="false">Посуточная!OV28</f>
        <v>0</v>
      </c>
      <c r="KY28" s="897" t="n">
        <f aca="false">Посуточная!OW28</f>
        <v>0</v>
      </c>
      <c r="KZ28" s="897" t="n">
        <f aca="false">Посуточная!OX28</f>
        <v>0</v>
      </c>
      <c r="LA28" s="897" t="n">
        <f aca="false">Посуточная!OY28</f>
        <v>0</v>
      </c>
      <c r="LB28" s="897" t="n">
        <f aca="false">Посуточная!OZ28</f>
        <v>0</v>
      </c>
      <c r="LC28" s="897" t="n">
        <f aca="false">Посуточная!PA28</f>
        <v>0</v>
      </c>
      <c r="LD28" s="897" t="n">
        <f aca="false">Посуточная!PB28</f>
        <v>0</v>
      </c>
      <c r="LE28" s="897" t="n">
        <f aca="false">Посуточная!PC28</f>
        <v>0</v>
      </c>
      <c r="LF28" s="897" t="n">
        <f aca="false">Посуточная!PD28</f>
        <v>0</v>
      </c>
      <c r="LG28" s="897" t="n">
        <f aca="false">Посуточная!PE28</f>
        <v>0</v>
      </c>
      <c r="LH28" s="897" t="n">
        <f aca="false">Посуточная!PF28</f>
        <v>0</v>
      </c>
      <c r="LI28" s="897" t="n">
        <f aca="false">Посуточная!PG28</f>
        <v>0</v>
      </c>
      <c r="LJ28" s="897" t="n">
        <f aca="false">Посуточная!PH28</f>
        <v>0</v>
      </c>
      <c r="LK28" s="897" t="n">
        <f aca="false">Посуточная!PI28</f>
        <v>0</v>
      </c>
      <c r="LL28" s="897" t="n">
        <f aca="false">Посуточная!PJ28</f>
        <v>0</v>
      </c>
      <c r="LM28" s="897" t="n">
        <f aca="false">Посуточная!PK28</f>
        <v>0</v>
      </c>
      <c r="LN28" s="897" t="n">
        <f aca="false">Посуточная!PL28</f>
        <v>0</v>
      </c>
      <c r="LO28" s="897" t="n">
        <f aca="false">Посуточная!PM28</f>
        <v>0</v>
      </c>
      <c r="LP28" s="897" t="n">
        <f aca="false">Посуточная!PN28</f>
        <v>0</v>
      </c>
      <c r="LQ28" s="897" t="n">
        <f aca="false">Посуточная!PO28</f>
        <v>0</v>
      </c>
      <c r="LR28" s="539"/>
      <c r="LS28" s="497"/>
      <c r="LV28" s="414" t="n">
        <f aca="false">Посуточная!QA28</f>
        <v>0</v>
      </c>
      <c r="LW28" s="415" t="n">
        <f aca="false">Посуточная!QB28</f>
        <v>0</v>
      </c>
      <c r="LX28" s="415" t="n">
        <f aca="false">Посуточная!QC28</f>
        <v>0</v>
      </c>
      <c r="LY28" s="415" t="n">
        <f aca="false">Посуточная!QD28</f>
        <v>0</v>
      </c>
      <c r="LZ28" s="415" t="n">
        <f aca="false">Посуточная!QE28</f>
        <v>0</v>
      </c>
      <c r="MA28" s="415" t="n">
        <f aca="false">Посуточная!QF28</f>
        <v>0</v>
      </c>
      <c r="MB28" s="415" t="n">
        <f aca="false">Посуточная!QG28</f>
        <v>0</v>
      </c>
      <c r="MC28" s="876" t="n">
        <f aca="false">Посуточная!QO28</f>
        <v>0</v>
      </c>
      <c r="MD28" s="876" t="n">
        <f aca="false">Посуточная!QP28</f>
        <v>0</v>
      </c>
      <c r="ME28" s="876" t="n">
        <f aca="false">Посуточная!QQ28</f>
        <v>0</v>
      </c>
      <c r="MF28" s="876" t="n">
        <f aca="false">Посуточная!QR28</f>
        <v>0</v>
      </c>
      <c r="MG28" s="876" t="n">
        <f aca="false">Посуточная!QS28</f>
        <v>0</v>
      </c>
      <c r="MH28" s="876" t="n">
        <f aca="false">Посуточная!QT28</f>
        <v>0</v>
      </c>
      <c r="MI28" s="876" t="n">
        <f aca="false">Посуточная!QU28</f>
        <v>0</v>
      </c>
      <c r="MJ28" s="539"/>
      <c r="MK28" s="497"/>
      <c r="MN28" s="871" t="str">
        <f aca="false">Посуточная!RG28</f>
        <v>Карам</v>
      </c>
      <c r="MO28" s="872" t="n">
        <f aca="false">Посуточная!RH28</f>
        <v>0</v>
      </c>
      <c r="MP28" s="872" t="n">
        <f aca="false">Посуточная!RI28</f>
        <v>0</v>
      </c>
      <c r="MQ28" s="872" t="n">
        <f aca="false">Посуточная!RJ28</f>
        <v>0</v>
      </c>
      <c r="MR28" s="872" t="n">
        <f aca="false">Посуточная!RK28</f>
        <v>0</v>
      </c>
      <c r="MS28" s="872" t="n">
        <f aca="false">Посуточная!RL28</f>
        <v>0</v>
      </c>
      <c r="MT28" s="872" t="n">
        <f aca="false">Посуточная!RM28</f>
        <v>0</v>
      </c>
      <c r="MU28" s="366" t="n">
        <f aca="false">Посуточная!RU28</f>
        <v>0</v>
      </c>
      <c r="MV28" s="366" t="n">
        <f aca="false">Посуточная!RV28</f>
        <v>0</v>
      </c>
      <c r="MW28" s="366" t="n">
        <f aca="false">Посуточная!RW28</f>
        <v>0</v>
      </c>
      <c r="MX28" s="366" t="n">
        <f aca="false">Посуточная!RX28</f>
        <v>0</v>
      </c>
      <c r="MY28" s="366" t="n">
        <f aca="false">Посуточная!RY28</f>
        <v>0</v>
      </c>
      <c r="MZ28" s="366" t="n">
        <f aca="false">Посуточная!RZ28</f>
        <v>0</v>
      </c>
      <c r="NA28" s="366" t="n">
        <f aca="false">Посуточная!SA28</f>
        <v>0</v>
      </c>
      <c r="NB28" s="539"/>
      <c r="NC28" s="497"/>
      <c r="NF28" s="502"/>
      <c r="NG28" s="497"/>
      <c r="NJ28" s="503"/>
      <c r="NK28" s="504"/>
      <c r="NN28" s="871" t="n">
        <f aca="false">Посуточная!SU28</f>
        <v>0</v>
      </c>
      <c r="NO28" s="872" t="n">
        <f aca="false">Посуточная!SV28</f>
        <v>0</v>
      </c>
      <c r="NP28" s="872" t="n">
        <f aca="false">Посуточная!SW28</f>
        <v>0</v>
      </c>
      <c r="NQ28" s="872" t="n">
        <f aca="false">Посуточная!SX28</f>
        <v>0</v>
      </c>
      <c r="NR28" s="366" t="n">
        <f aca="false">Посуточная!TC28</f>
        <v>0</v>
      </c>
      <c r="NS28" s="366" t="n">
        <f aca="false">Посуточная!TD28</f>
        <v>0</v>
      </c>
      <c r="NT28" s="366" t="n">
        <f aca="false">Посуточная!TE28</f>
        <v>0</v>
      </c>
      <c r="NU28" s="366" t="n">
        <f aca="false">Посуточная!TF28</f>
        <v>0</v>
      </c>
      <c r="NV28" s="539"/>
      <c r="NW28" s="497"/>
      <c r="NZ28" s="502"/>
      <c r="OA28" s="539"/>
      <c r="OB28" s="291"/>
      <c r="OC28" s="291"/>
      <c r="OD28" s="539"/>
      <c r="OE28" s="539"/>
      <c r="OF28" s="291"/>
      <c r="OG28" s="291"/>
      <c r="OH28" s="539"/>
      <c r="OI28" s="539"/>
      <c r="OJ28" s="291"/>
      <c r="OK28" s="291"/>
      <c r="OL28" s="539"/>
      <c r="OM28" s="539"/>
      <c r="ON28" s="291"/>
      <c r="OO28" s="291"/>
      <c r="OP28" s="540"/>
      <c r="OQ28" s="504"/>
      <c r="OR28" s="373"/>
      <c r="OT28" s="503"/>
      <c r="OU28" s="504"/>
      <c r="OX28" s="503"/>
      <c r="OY28" s="504"/>
      <c r="PB28" s="502"/>
      <c r="PC28" s="497"/>
      <c r="PF28" s="503"/>
      <c r="PG28" s="504"/>
      <c r="PJ28" s="540"/>
      <c r="PK28" s="540"/>
      <c r="PN28" s="540"/>
      <c r="PO28" s="540"/>
      <c r="PQ28" s="374"/>
      <c r="PR28" s="541"/>
      <c r="PS28" s="542"/>
      <c r="PT28" s="541"/>
      <c r="PU28" s="542"/>
      <c r="PV28" s="335"/>
      <c r="PW28" s="542"/>
      <c r="PX28" s="543"/>
      <c r="PY28" s="541"/>
      <c r="PZ28" s="544"/>
      <c r="QA28" s="378"/>
      <c r="QD28" s="379" t="n">
        <v>22</v>
      </c>
      <c r="QE28" s="127" t="n">
        <f aca="false">Посуточная!VT28-Посуточная_НГДП!KU28</f>
        <v>951.879</v>
      </c>
      <c r="QF28" s="127"/>
      <c r="QH28" s="273" t="n">
        <v>22</v>
      </c>
      <c r="QI28" s="127" t="n">
        <f aca="false">Посуточная!VX28-Посуточная_НГДП!KY28</f>
        <v>22736</v>
      </c>
      <c r="QK28" s="380" t="n">
        <f aca="false">PG72</f>
        <v>2126.115</v>
      </c>
      <c r="QL28" s="380"/>
      <c r="QM28" s="380" t="n">
        <f aca="false">IF72</f>
        <v>1351.932</v>
      </c>
      <c r="QQ28" s="127" t="n">
        <f aca="false">IF(V28="",0,V28+QQ25)</f>
        <v>0</v>
      </c>
      <c r="QR28" s="127" t="n">
        <f aca="false">IF(W28="",0,W28+QR25)</f>
        <v>0</v>
      </c>
      <c r="QS28" s="127" t="n">
        <f aca="false">IF(AN28="",0,AN28+QS25)</f>
        <v>0</v>
      </c>
      <c r="QT28" s="127" t="n">
        <f aca="false">IF(AO28="",0,AO28+QT25)</f>
        <v>0</v>
      </c>
      <c r="QU28" s="127" t="n">
        <f aca="false">IF(AZ28="",0,AZ28+QU25)</f>
        <v>0</v>
      </c>
      <c r="QV28" s="127" t="n">
        <f aca="false">IF(BA28="",0,BA28+QV25)</f>
        <v>0</v>
      </c>
      <c r="QW28" s="127" t="n">
        <f aca="false">IF(BL28="",0,BL28+QW25)</f>
        <v>0</v>
      </c>
      <c r="QX28" s="127" t="n">
        <f aca="false">IF(BM28="",0,BM28+QX25)</f>
        <v>0</v>
      </c>
      <c r="QY28" s="127" t="n">
        <f aca="false">IF(CF28="",0,CF28+QY25)</f>
        <v>0</v>
      </c>
      <c r="QZ28" s="127" t="n">
        <f aca="false">IF(CG28="",0,CG28+QZ25)</f>
        <v>0</v>
      </c>
      <c r="RA28" s="127" t="n">
        <f aca="false">IF(CX28="",0,CX28+RA25)</f>
        <v>0</v>
      </c>
      <c r="RB28" s="127" t="n">
        <f aca="false">IF(CY28="",0,CY28+RB25)</f>
        <v>0</v>
      </c>
      <c r="RC28" s="127" t="n">
        <f aca="false">IF(FO28="",0,FO28+RC25)</f>
        <v>0</v>
      </c>
      <c r="RD28" s="127" t="n">
        <f aca="false">IF(FP28="",0,FP28+RD25)</f>
        <v>0</v>
      </c>
      <c r="RE28" s="127" t="n">
        <f aca="false">IF(FC28="",0,FC28+RE25)</f>
        <v>0</v>
      </c>
      <c r="RF28" s="127" t="n">
        <f aca="false">IF(FD28="",0,FD28+RF25)</f>
        <v>0</v>
      </c>
      <c r="RG28" s="127" t="n">
        <f aca="false">IF(ND28="",0,ND28+RG25)</f>
        <v>0</v>
      </c>
      <c r="RH28" s="127" t="n">
        <f aca="false">IF(NE28="",0,NE28+RH25)</f>
        <v>0</v>
      </c>
      <c r="RI28" s="127" t="n">
        <f aca="false">IF(OX28="",0,OX28)</f>
        <v>0</v>
      </c>
      <c r="RJ28" s="127" t="n">
        <f aca="false">IF(OY28="",0,OY28)</f>
        <v>0</v>
      </c>
      <c r="RK28" s="127" t="n">
        <f aca="false">IF(IA28="",0,IA28+RK25)</f>
        <v>0</v>
      </c>
      <c r="RL28" s="127" t="n">
        <f aca="false">IF(IB28="",0,IB28+RL25)</f>
        <v>0</v>
      </c>
      <c r="RM28" s="127" t="n">
        <f aca="false">IF(OT28="",0,OT28+RM25)</f>
        <v>0</v>
      </c>
      <c r="RN28" s="127" t="n">
        <f aca="false">IF(OU28="",0,OU28+RN25)</f>
        <v>0</v>
      </c>
      <c r="RO28" s="127" t="n">
        <f aca="false">IF(PY28="",0,PY28+RO25)</f>
        <v>0</v>
      </c>
      <c r="RP28" s="127" t="n">
        <f aca="false">IF(PZ28="",0,PZ28+RP25)</f>
        <v>0</v>
      </c>
      <c r="RQ28" s="127" t="n">
        <f aca="false">IFERROR(RO28/$A26,0)</f>
        <v>0</v>
      </c>
      <c r="RR28" s="127" t="n">
        <f aca="false">IFERROR(RP28/$A26,0)</f>
        <v>0</v>
      </c>
      <c r="RS28" s="127" t="n">
        <f aca="false">IF(PD28="",0,PD28+RS25)</f>
        <v>0</v>
      </c>
      <c r="RT28" s="127" t="n">
        <f aca="false">IF(PE28="",0,PE28+RT25)</f>
        <v>0</v>
      </c>
      <c r="RU28" s="127" t="n">
        <f aca="false">IF(QQ28&gt;0,0,T28+RU25)</f>
        <v>0</v>
      </c>
      <c r="RV28" s="127" t="n">
        <f aca="false">IF(QR28&gt;0,0,U28+RV25)</f>
        <v>0</v>
      </c>
      <c r="RW28" s="127" t="n">
        <f aca="false">IF(QS28&gt;0,0,AL28+RW25)</f>
        <v>0</v>
      </c>
      <c r="RX28" s="127" t="n">
        <f aca="false">IF(QT28&gt;0,0,AM28+RX25)</f>
        <v>0</v>
      </c>
      <c r="RY28" s="127" t="n">
        <f aca="false">IF(QU28&gt;0,0,AX28+RY25)</f>
        <v>0</v>
      </c>
      <c r="RZ28" s="127" t="n">
        <f aca="false">IF(QV28&gt;0,0,AY28+RZ25)</f>
        <v>0</v>
      </c>
      <c r="SA28" s="127" t="n">
        <f aca="false">IF(QW28&gt;0,0,BJ28+SA25)</f>
        <v>0</v>
      </c>
      <c r="SB28" s="127" t="n">
        <f aca="false">IF(QX28&gt;0,0,BK28+SB25)</f>
        <v>0</v>
      </c>
      <c r="SC28" s="127" t="n">
        <f aca="false">IF(QY28&gt;0,0,CD28+SC25)</f>
        <v>0</v>
      </c>
      <c r="SD28" s="127" t="n">
        <f aca="false">IF(QZ28&gt;0,0,CE28+SD25)</f>
        <v>0</v>
      </c>
      <c r="SE28" s="127" t="n">
        <f aca="false">IF(RA28&gt;0,0,CV28+SE25)</f>
        <v>0</v>
      </c>
      <c r="SF28" s="127" t="n">
        <f aca="false">IF(RB28&gt;0,0,CW28+SF25)</f>
        <v>0</v>
      </c>
      <c r="SG28" s="127" t="n">
        <f aca="false">IF(RC28&gt;0,0,FM28+SG25)</f>
        <v>0</v>
      </c>
      <c r="SH28" s="127" t="n">
        <f aca="false">IF(RD28&gt;0,0,FN28+SH25)</f>
        <v>0</v>
      </c>
      <c r="SI28" s="127" t="n">
        <f aca="false">IF(RE28&gt;0,0,FA28+SI25)</f>
        <v>0</v>
      </c>
      <c r="SJ28" s="127" t="n">
        <f aca="false">IFERROR(IF(RF28&gt;0,0,FB28+SJ25),0)</f>
        <v>0</v>
      </c>
      <c r="SK28" s="127" t="n">
        <f aca="false">IF(RG28&gt;0,0,NB28+SK25)</f>
        <v>0</v>
      </c>
      <c r="SL28" s="127" t="n">
        <f aca="false">IFERROR(IF(RH28&gt;0,0,NC28+SL25),0)</f>
        <v>0</v>
      </c>
      <c r="SM28" s="127"/>
      <c r="SN28" s="127"/>
      <c r="SO28" s="127"/>
    </row>
    <row r="29" customFormat="false" ht="15" hidden="false" customHeight="false" outlineLevel="0" collapsed="false">
      <c r="A29" s="741"/>
      <c r="B29" s="863" t="str">
        <f aca="false">Посуточная!B29</f>
        <v>173</v>
      </c>
      <c r="C29" s="864" t="n">
        <f aca="false">Посуточная!C29</f>
        <v>0</v>
      </c>
      <c r="D29" s="864" t="n">
        <f aca="false">Посуточная!D29</f>
        <v>0</v>
      </c>
      <c r="E29" s="864" t="n">
        <f aca="false">Посуточная!E29</f>
        <v>0</v>
      </c>
      <c r="F29" s="864" t="n">
        <f aca="false">Посуточная!F29</f>
        <v>0</v>
      </c>
      <c r="G29" s="864" t="n">
        <f aca="false">Посуточная!G29</f>
        <v>0</v>
      </c>
      <c r="H29" s="864" t="n">
        <f aca="false">Посуточная!H29</f>
        <v>0</v>
      </c>
      <c r="I29" s="864" t="n">
        <f aca="false">Посуточная!I29</f>
        <v>0</v>
      </c>
      <c r="J29" s="322" t="str">
        <f aca="false">Посуточная!Q29</f>
        <v>173</v>
      </c>
      <c r="K29" s="322" t="n">
        <f aca="false">Посуточная!R29</f>
        <v>0</v>
      </c>
      <c r="L29" s="322" t="n">
        <f aca="false">Посуточная!S29</f>
        <v>0</v>
      </c>
      <c r="M29" s="322" t="n">
        <f aca="false">Посуточная!T29</f>
        <v>0</v>
      </c>
      <c r="N29" s="322" t="n">
        <f aca="false">Посуточная!U29</f>
        <v>0</v>
      </c>
      <c r="O29" s="322" t="n">
        <f aca="false">Посуточная!V29</f>
        <v>0</v>
      </c>
      <c r="P29" s="322" t="n">
        <f aca="false">Посуточная!W29</f>
        <v>0</v>
      </c>
      <c r="Q29" s="322" t="n">
        <f aca="false">Посуточная!X29</f>
        <v>0</v>
      </c>
      <c r="R29" s="322" t="n">
        <f aca="false">Посуточная!Y29</f>
        <v>0</v>
      </c>
      <c r="S29" s="322" t="n">
        <f aca="false">Посуточная!Z29</f>
        <v>0</v>
      </c>
      <c r="T29" s="417" t="n">
        <f aca="false">COUNTIF(B29:I29,"&lt;&gt;0")-COUNTIF(B29:I29,"")</f>
        <v>-6</v>
      </c>
      <c r="U29" s="391" t="n">
        <f aca="false">COUNTIF(J29:S29,"&lt;&gt;0")-COUNTIF(J29:S29,"")</f>
        <v>1</v>
      </c>
      <c r="X29" s="863" t="n">
        <f aca="false">Посуточная!AL29</f>
        <v>0</v>
      </c>
      <c r="Y29" s="864" t="n">
        <f aca="false">Посуточная!AM29</f>
        <v>0</v>
      </c>
      <c r="Z29" s="864" t="n">
        <f aca="false">Посуточная!AN29</f>
        <v>0</v>
      </c>
      <c r="AA29" s="864" t="n">
        <f aca="false">Посуточная!AO29</f>
        <v>0</v>
      </c>
      <c r="AB29" s="864" t="n">
        <f aca="false">Посуточная!AP29</f>
        <v>0</v>
      </c>
      <c r="AC29" s="864" t="n">
        <f aca="false">Посуточная!AQ29</f>
        <v>0</v>
      </c>
      <c r="AD29" s="864" t="n">
        <f aca="false">Посуточная!AR29</f>
        <v>0</v>
      </c>
      <c r="AE29" s="322" t="n">
        <f aca="false">Посуточная!AZ29</f>
        <v>0</v>
      </c>
      <c r="AF29" s="322" t="n">
        <f aca="false">Посуточная!BA29</f>
        <v>0</v>
      </c>
      <c r="AG29" s="322" t="n">
        <f aca="false">Посуточная!BB29</f>
        <v>0</v>
      </c>
      <c r="AH29" s="322" t="n">
        <f aca="false">Посуточная!BC29</f>
        <v>0</v>
      </c>
      <c r="AI29" s="322" t="n">
        <f aca="false">Посуточная!BD29</f>
        <v>0</v>
      </c>
      <c r="AJ29" s="322" t="n">
        <f aca="false">Посуточная!BE29</f>
        <v>0</v>
      </c>
      <c r="AK29" s="322" t="n">
        <f aca="false">Посуточная!BF29</f>
        <v>0</v>
      </c>
      <c r="AL29" s="417" t="n">
        <f aca="false">COUNTIF(X29:AD29,"&lt;&gt;0")-COUNTIF(X29:AD29,"")</f>
        <v>-7</v>
      </c>
      <c r="AM29" s="391" t="n">
        <f aca="false">COUNTIF(AE29:AK29,"&lt;&gt;0")-COUNTIF(AE29:AK29,"")</f>
        <v>0</v>
      </c>
      <c r="AP29" s="863" t="n">
        <f aca="false">Посуточная!BR29</f>
        <v>0</v>
      </c>
      <c r="AQ29" s="864" t="n">
        <f aca="false">Посуточная!BS29</f>
        <v>0</v>
      </c>
      <c r="AR29" s="864" t="n">
        <f aca="false">Посуточная!BT29</f>
        <v>0</v>
      </c>
      <c r="AS29" s="864" t="n">
        <f aca="false">Посуточная!BU29</f>
        <v>0</v>
      </c>
      <c r="AT29" s="322" t="n">
        <f aca="false">Посуточная!BZ29</f>
        <v>0</v>
      </c>
      <c r="AU29" s="322" t="n">
        <f aca="false">Посуточная!CA29</f>
        <v>0</v>
      </c>
      <c r="AV29" s="322" t="n">
        <f aca="false">Посуточная!CB29</f>
        <v>0</v>
      </c>
      <c r="AW29" s="322" t="n">
        <f aca="false">Посуточная!CC29</f>
        <v>0</v>
      </c>
      <c r="AX29" s="417" t="n">
        <f aca="false">COUNTIF(AP29:AS29,"&lt;&gt;0")-COUNTIF(AP29:AS29,"")</f>
        <v>-4</v>
      </c>
      <c r="AY29" s="391" t="n">
        <f aca="false">COUNTIF(AT29:AW29,"&lt;&gt;0")-COUNTIF(AT29:AW29,"")</f>
        <v>0</v>
      </c>
      <c r="BB29" s="863" t="n">
        <f aca="false">Посуточная!CL29</f>
        <v>0</v>
      </c>
      <c r="BC29" s="864" t="n">
        <f aca="false">Посуточная!CM29</f>
        <v>0</v>
      </c>
      <c r="BD29" s="864" t="n">
        <f aca="false">Посуточная!CN29</f>
        <v>0</v>
      </c>
      <c r="BE29" s="864" t="n">
        <f aca="false">Посуточная!CO29</f>
        <v>0</v>
      </c>
      <c r="BF29" s="322" t="n">
        <f aca="false">Посуточная!CT29</f>
        <v>0</v>
      </c>
      <c r="BG29" s="322" t="n">
        <f aca="false">Посуточная!CU29</f>
        <v>0</v>
      </c>
      <c r="BH29" s="322" t="n">
        <f aca="false">Посуточная!CV29</f>
        <v>0</v>
      </c>
      <c r="BI29" s="322" t="n">
        <f aca="false">Посуточная!CW29</f>
        <v>0</v>
      </c>
      <c r="BJ29" s="417" t="n">
        <f aca="false">COUNTIF(BB29:BE29,"&lt;&gt;0")-COUNTIF(BB29:BE29,"")</f>
        <v>-4</v>
      </c>
      <c r="BK29" s="391" t="n">
        <f aca="false">COUNTIF(BF29:BI29,"&lt;&gt;0")-COUNTIF(BF29:BI29,"")</f>
        <v>0</v>
      </c>
      <c r="BN29" s="395" t="n">
        <f aca="false">SUMIF(B6:BM6,"итого гр.",B29:BM29)</f>
        <v>1</v>
      </c>
      <c r="BO29" s="391" t="n">
        <f aca="false">SUMIF(B6:BM6,"итого фк.",B29:BM29)</f>
        <v>1</v>
      </c>
      <c r="BR29" s="396"/>
      <c r="BS29" s="397"/>
      <c r="BV29" s="381" t="n">
        <f aca="false">Посуточная!DN29</f>
        <v>0</v>
      </c>
      <c r="BW29" s="382" t="n">
        <f aca="false">Посуточная!DO29</f>
        <v>0</v>
      </c>
      <c r="BX29" s="382" t="n">
        <f aca="false">Посуточная!DP29</f>
        <v>0</v>
      </c>
      <c r="BY29" s="382" t="n">
        <f aca="false">Посуточная!DQ29</f>
        <v>0</v>
      </c>
      <c r="BZ29" s="322" t="n">
        <f aca="false">Посуточная!DV29</f>
        <v>0</v>
      </c>
      <c r="CA29" s="322" t="n">
        <f aca="false">Посуточная!DW29</f>
        <v>0</v>
      </c>
      <c r="CB29" s="322" t="n">
        <f aca="false">Посуточная!DX29</f>
        <v>0</v>
      </c>
      <c r="CC29" s="322" t="n">
        <f aca="false">Посуточная!DY29</f>
        <v>0</v>
      </c>
      <c r="CD29" s="417" t="n">
        <f aca="false">COUNTIF(BV29:BY29,"&lt;&gt;0")-COUNTIF(BV29:BY29,"")</f>
        <v>-4</v>
      </c>
      <c r="CE29" s="391" t="n">
        <f aca="false">COUNTIF(BZ29:CC29,"&lt;&gt;0")-COUNTIF(BZ29:CC29,"")</f>
        <v>0</v>
      </c>
      <c r="CH29" s="381" t="n">
        <f aca="false">Посуточная!EH29</f>
        <v>0</v>
      </c>
      <c r="CI29" s="382" t="n">
        <f aca="false">Посуточная!EI29</f>
        <v>0</v>
      </c>
      <c r="CJ29" s="382" t="n">
        <f aca="false">Посуточная!EJ29</f>
        <v>0</v>
      </c>
      <c r="CK29" s="382" t="n">
        <f aca="false">Посуточная!EK29</f>
        <v>0</v>
      </c>
      <c r="CL29" s="382" t="n">
        <f aca="false">Посуточная!EL29</f>
        <v>0</v>
      </c>
      <c r="CM29" s="382" t="n">
        <f aca="false">Посуточная!EM29</f>
        <v>0</v>
      </c>
      <c r="CN29" s="382" t="n">
        <f aca="false">Посуточная!EN29</f>
        <v>0</v>
      </c>
      <c r="CO29" s="322" t="n">
        <f aca="false">Посуточная!ES29</f>
        <v>0</v>
      </c>
      <c r="CP29" s="322" t="n">
        <f aca="false">Посуточная!ET29</f>
        <v>0</v>
      </c>
      <c r="CQ29" s="322" t="n">
        <f aca="false">Посуточная!EU29</f>
        <v>0</v>
      </c>
      <c r="CR29" s="322" t="n">
        <f aca="false">Посуточная!EV29</f>
        <v>0</v>
      </c>
      <c r="CS29" s="322" t="n">
        <f aca="false">Посуточная!EW29</f>
        <v>0</v>
      </c>
      <c r="CT29" s="322" t="n">
        <f aca="false">Посуточная!EX29</f>
        <v>0</v>
      </c>
      <c r="CU29" s="322" t="n">
        <f aca="false">Посуточная!EY29</f>
        <v>0</v>
      </c>
      <c r="CV29" s="417" t="n">
        <f aca="false">COUNTIF(CH29:CN29,"&lt;&gt;0")-COUNTIF(CH29:CN29,"")</f>
        <v>-7</v>
      </c>
      <c r="CW29" s="391" t="n">
        <f aca="false">COUNTIF(CO29:CU29,"&lt;&gt;0")-COUNTIF(CO29:CU29,"")</f>
        <v>0</v>
      </c>
      <c r="CZ29" s="863" t="str">
        <f aca="false">Посуточная!FH29</f>
        <v>5432</v>
      </c>
      <c r="DA29" s="864" t="str">
        <f aca="false">Посуточная!FI29</f>
        <v>6088</v>
      </c>
      <c r="DB29" s="864" t="n">
        <f aca="false">Посуточная!FJ29</f>
        <v>0</v>
      </c>
      <c r="DC29" s="864" t="n">
        <f aca="false">Посуточная!FK29</f>
        <v>0</v>
      </c>
      <c r="DD29" s="864" t="n">
        <f aca="false">Посуточная!FL29</f>
        <v>0</v>
      </c>
      <c r="DE29" s="864" t="n">
        <f aca="false">Посуточная!FM29</f>
        <v>0</v>
      </c>
      <c r="DF29" s="864" t="n">
        <f aca="false">Посуточная!FN29</f>
        <v>0</v>
      </c>
      <c r="DG29" s="864" t="n">
        <f aca="false">Посуточная!FO29</f>
        <v>0</v>
      </c>
      <c r="DH29" s="864" t="n">
        <f aca="false">Посуточная!FP29</f>
        <v>0</v>
      </c>
      <c r="DI29" s="864" t="n">
        <f aca="false">Посуточная!FQ29</f>
        <v>0</v>
      </c>
      <c r="DJ29" s="864" t="n">
        <f aca="false">Посуточная!FR29</f>
        <v>0</v>
      </c>
      <c r="DK29" s="864" t="n">
        <f aca="false">Посуточная!FS29</f>
        <v>0</v>
      </c>
      <c r="DL29" s="864" t="n">
        <f aca="false">Посуточная!FT29</f>
        <v>0</v>
      </c>
      <c r="DM29" s="864" t="n">
        <f aca="false">Посуточная!FU29</f>
        <v>0</v>
      </c>
      <c r="DN29" s="864" t="n">
        <f aca="false">Посуточная!FV29</f>
        <v>0</v>
      </c>
      <c r="DO29" s="864" t="n">
        <f aca="false">Посуточная!FW29</f>
        <v>0</v>
      </c>
      <c r="DP29" s="864" t="n">
        <f aca="false">Посуточная!FX29</f>
        <v>0</v>
      </c>
      <c r="DQ29" s="864" t="n">
        <f aca="false">Посуточная!FY29</f>
        <v>0</v>
      </c>
      <c r="DR29" s="864" t="n">
        <f aca="false">Посуточная!FZ29</f>
        <v>0</v>
      </c>
      <c r="DS29" s="864" t="n">
        <f aca="false">Посуточная!GA29</f>
        <v>0</v>
      </c>
      <c r="DT29" s="864" t="n">
        <f aca="false">Посуточная!GB29</f>
        <v>0</v>
      </c>
      <c r="DU29" s="864" t="n">
        <f aca="false">Посуточная!GC29</f>
        <v>0</v>
      </c>
      <c r="DV29" s="864" t="n">
        <f aca="false">Посуточная!GD29</f>
        <v>0</v>
      </c>
      <c r="DW29" s="864" t="n">
        <f aca="false">Посуточная!GE29</f>
        <v>0</v>
      </c>
      <c r="DX29" s="864" t="n">
        <f aca="false">Посуточная!GF29</f>
        <v>0</v>
      </c>
      <c r="DY29" s="864" t="n">
        <f aca="false">Посуточная!GG29</f>
        <v>0</v>
      </c>
      <c r="DZ29" s="864" t="n">
        <f aca="false">Посуточная!GH29</f>
        <v>0</v>
      </c>
      <c r="EA29" s="864" t="n">
        <f aca="false">Посуточная!GI29</f>
        <v>0</v>
      </c>
      <c r="EB29" s="864" t="n">
        <f aca="false">Посуточная!GJ29</f>
        <v>0</v>
      </c>
      <c r="EC29" s="864" t="n">
        <f aca="false">Посуточная!GK29</f>
        <v>0</v>
      </c>
      <c r="ED29" s="864" t="n">
        <f aca="false">Посуточная!GL29</f>
        <v>0</v>
      </c>
      <c r="EE29" s="864" t="n">
        <f aca="false">Посуточная!GM29</f>
        <v>0</v>
      </c>
      <c r="EF29" s="322" t="str">
        <f aca="false">Посуточная!GU29</f>
        <v>334</v>
      </c>
      <c r="EG29" s="322" t="n">
        <f aca="false">Посуточная!GV29</f>
        <v>0</v>
      </c>
      <c r="EH29" s="322" t="n">
        <f aca="false">Посуточная!GW29</f>
        <v>0</v>
      </c>
      <c r="EI29" s="322" t="n">
        <f aca="false">Посуточная!GX29</f>
        <v>0</v>
      </c>
      <c r="EJ29" s="322" t="n">
        <f aca="false">Посуточная!GY29</f>
        <v>0</v>
      </c>
      <c r="EK29" s="322" t="n">
        <f aca="false">Посуточная!GZ29</f>
        <v>0</v>
      </c>
      <c r="EL29" s="322" t="n">
        <f aca="false">Посуточная!HA29</f>
        <v>0</v>
      </c>
      <c r="EM29" s="322" t="n">
        <f aca="false">Посуточная!HB29</f>
        <v>0</v>
      </c>
      <c r="EN29" s="322" t="n">
        <f aca="false">Посуточная!HC29</f>
        <v>0</v>
      </c>
      <c r="EO29" s="322" t="n">
        <f aca="false">Посуточная!HD29</f>
        <v>0</v>
      </c>
      <c r="EP29" s="322" t="n">
        <f aca="false">Посуточная!HE29</f>
        <v>0</v>
      </c>
      <c r="EQ29" s="322" t="n">
        <f aca="false">Посуточная!HF29</f>
        <v>0</v>
      </c>
      <c r="ER29" s="322" t="n">
        <f aca="false">Посуточная!HG29</f>
        <v>0</v>
      </c>
      <c r="ES29" s="322" t="n">
        <f aca="false">Посуточная!HH29</f>
        <v>0</v>
      </c>
      <c r="ET29" s="322" t="n">
        <f aca="false">Посуточная!HI29</f>
        <v>0</v>
      </c>
      <c r="EU29" s="322" t="n">
        <f aca="false">Посуточная!HJ29</f>
        <v>0</v>
      </c>
      <c r="EV29" s="322" t="n">
        <f aca="false">Посуточная!HK29</f>
        <v>0</v>
      </c>
      <c r="EW29" s="322" t="n">
        <f aca="false">Посуточная!HL29</f>
        <v>0</v>
      </c>
      <c r="EX29" s="322" t="n">
        <f aca="false">Посуточная!HM29</f>
        <v>0</v>
      </c>
      <c r="EY29" s="322" t="n">
        <f aca="false">Посуточная!HN29</f>
        <v>0</v>
      </c>
      <c r="EZ29" s="322" t="n">
        <f aca="false">Посуточная!HO29</f>
        <v>0</v>
      </c>
      <c r="FA29" s="417" t="n">
        <f aca="false">COUNTIF(CZ29:EE29,"&lt;&gt;0")-COUNTIF(CZ29:EE29,"")</f>
        <v>-28</v>
      </c>
      <c r="FB29" s="391" t="n">
        <f aca="false">COUNTIF(EF29:EZ29,"&lt;&gt;0")-COUNTIF(EF29:EZ29,"")</f>
        <v>1</v>
      </c>
      <c r="FE29" s="869" t="n">
        <f aca="false">Посуточная!IA29</f>
        <v>0</v>
      </c>
      <c r="FF29" s="870" t="n">
        <f aca="false">Посуточная!IB29</f>
        <v>0</v>
      </c>
      <c r="FG29" s="870" t="n">
        <f aca="false">Посуточная!IC29</f>
        <v>0</v>
      </c>
      <c r="FH29" s="864" t="n">
        <f aca="false">Посуточная!ID29</f>
        <v>0</v>
      </c>
      <c r="FI29" s="322" t="n">
        <f aca="false">Посуточная!II29</f>
        <v>0</v>
      </c>
      <c r="FJ29" s="366" t="n">
        <f aca="false">Посуточная!IJ29</f>
        <v>0</v>
      </c>
      <c r="FK29" s="365" t="n">
        <f aca="false">Посуточная!IK29</f>
        <v>0</v>
      </c>
      <c r="FL29" s="366" t="n">
        <f aca="false">Посуточная!IL29</f>
        <v>0</v>
      </c>
      <c r="FM29" s="390" t="n">
        <f aca="false">COUNTIF(FE29:FH29,"&lt;&gt;0")-COUNTIF(FE29:FH29,"")</f>
        <v>-4</v>
      </c>
      <c r="FN29" s="391" t="n">
        <f aca="false">COUNTIF(FI29:FL29,"&lt;&gt;0")-COUNTIF(FI29:FL29,"")</f>
        <v>0</v>
      </c>
      <c r="FQ29" s="381"/>
      <c r="FR29" s="382"/>
      <c r="FS29" s="382"/>
      <c r="FT29" s="382"/>
      <c r="FU29" s="382"/>
      <c r="FV29" s="382"/>
      <c r="FW29" s="382"/>
      <c r="FX29" s="382"/>
      <c r="FY29" s="382"/>
      <c r="FZ29" s="382"/>
      <c r="GA29" s="382"/>
      <c r="GB29" s="382"/>
      <c r="GC29" s="382"/>
      <c r="GD29" s="382"/>
      <c r="GE29" s="382"/>
      <c r="GF29" s="322"/>
      <c r="GG29" s="322"/>
      <c r="GH29" s="322"/>
      <c r="GI29" s="322"/>
      <c r="GJ29" s="322"/>
      <c r="GK29" s="322"/>
      <c r="GL29" s="322"/>
      <c r="GM29" s="322"/>
      <c r="GN29" s="322"/>
      <c r="GO29" s="322"/>
      <c r="GP29" s="322"/>
      <c r="GQ29" s="322"/>
      <c r="GR29" s="322"/>
      <c r="GS29" s="322"/>
      <c r="GT29" s="322"/>
      <c r="GU29" s="322"/>
      <c r="GV29" s="322"/>
      <c r="GW29" s="322"/>
      <c r="GX29" s="322"/>
      <c r="GY29" s="322"/>
      <c r="GZ29" s="322"/>
      <c r="HA29" s="322"/>
      <c r="HB29" s="322"/>
      <c r="HC29" s="322"/>
      <c r="HD29" s="322"/>
      <c r="HE29" s="322"/>
      <c r="HF29" s="322"/>
      <c r="HG29" s="322"/>
      <c r="HH29" s="322"/>
      <c r="HI29" s="322"/>
      <c r="HJ29" s="322"/>
      <c r="HK29" s="322"/>
      <c r="HL29" s="322"/>
      <c r="HM29" s="417" t="n">
        <f aca="false">COUNTIF(FQ29:GE29,"&lt;&gt;0")-COUNTIF(FQ29:GE29,"")</f>
        <v>0</v>
      </c>
      <c r="HN29" s="391" t="n">
        <f aca="false">COUNTIF(GF29:HL29,"&lt;&gt;0")-COUNTIF(GF29:HL29,"")</f>
        <v>0</v>
      </c>
      <c r="HQ29" s="395" t="n">
        <f aca="false">SUMIF(BV6:HP6,"итого гр.",BV29:HP29)</f>
        <v>2</v>
      </c>
      <c r="HR29" s="391" t="n">
        <f aca="false">SUMIF(BV6:HP6,"итого фк.",BV29:HP29)</f>
        <v>1</v>
      </c>
      <c r="HU29" s="396"/>
      <c r="HV29" s="397"/>
      <c r="HY29" s="406"/>
      <c r="HZ29" s="407"/>
      <c r="IC29" s="396"/>
      <c r="ID29" s="397"/>
      <c r="IG29" s="381"/>
      <c r="IH29" s="382"/>
      <c r="II29" s="382"/>
      <c r="IJ29" s="382"/>
      <c r="IK29" s="382"/>
      <c r="IL29" s="382"/>
      <c r="IM29" s="382"/>
      <c r="IN29" s="382"/>
      <c r="IO29" s="382"/>
      <c r="IP29" s="382"/>
      <c r="IQ29" s="382"/>
      <c r="IR29" s="382"/>
      <c r="IS29" s="382"/>
      <c r="IT29" s="382"/>
      <c r="IU29" s="382"/>
      <c r="IV29" s="322"/>
      <c r="IW29" s="322"/>
      <c r="IX29" s="322"/>
      <c r="IY29" s="322"/>
      <c r="IZ29" s="322"/>
      <c r="JA29" s="322"/>
      <c r="JB29" s="322"/>
      <c r="JC29" s="322"/>
      <c r="JD29" s="322"/>
      <c r="JE29" s="322"/>
      <c r="JF29" s="322"/>
      <c r="JG29" s="322"/>
      <c r="JH29" s="322"/>
      <c r="JI29" s="322"/>
      <c r="JJ29" s="322"/>
      <c r="JK29" s="322"/>
      <c r="JL29" s="322"/>
      <c r="JM29" s="322"/>
      <c r="JN29" s="322"/>
      <c r="JO29" s="322"/>
      <c r="JP29" s="322"/>
      <c r="JQ29" s="322"/>
      <c r="JR29" s="322"/>
      <c r="JS29" s="322"/>
      <c r="JT29" s="322"/>
      <c r="JU29" s="322"/>
      <c r="JV29" s="322"/>
      <c r="JW29" s="322"/>
      <c r="JX29" s="322"/>
      <c r="JY29" s="322"/>
      <c r="JZ29" s="322"/>
      <c r="KA29" s="322"/>
      <c r="KB29" s="322"/>
      <c r="KC29" s="322"/>
      <c r="KD29" s="322"/>
      <c r="KE29" s="322"/>
      <c r="KF29" s="322"/>
      <c r="KG29" s="322"/>
      <c r="KH29" s="322"/>
      <c r="KI29" s="322"/>
      <c r="KJ29" s="417" t="n">
        <f aca="false">COUNTIF(IG29:IU29,"&lt;&gt;0")-COUNTIF(IG29:IU29,"")</f>
        <v>0</v>
      </c>
      <c r="KK29" s="391" t="n">
        <f aca="false">COUNTIF(IV29:KI29,"&lt;&gt;0")-COUNTIF(IV29:KI29,"")</f>
        <v>0</v>
      </c>
      <c r="KN29" s="871" t="n">
        <f aca="false">Посуточная!OF29</f>
        <v>0</v>
      </c>
      <c r="KO29" s="872" t="n">
        <f aca="false">Посуточная!OG29</f>
        <v>0</v>
      </c>
      <c r="KP29" s="872" t="n">
        <f aca="false">Посуточная!OH29</f>
        <v>0</v>
      </c>
      <c r="KQ29" s="872" t="n">
        <f aca="false">Посуточная!OI29</f>
        <v>0</v>
      </c>
      <c r="KR29" s="872" t="n">
        <f aca="false">Посуточная!OJ29</f>
        <v>0</v>
      </c>
      <c r="KS29" s="872" t="n">
        <f aca="false">Посуточная!OK29</f>
        <v>0</v>
      </c>
      <c r="KT29" s="872" t="n">
        <f aca="false">Посуточная!OL29</f>
        <v>0</v>
      </c>
      <c r="KU29" s="872" t="n">
        <f aca="false">Посуточная!OM29</f>
        <v>0</v>
      </c>
      <c r="KV29" s="872" t="n">
        <f aca="false">Посуточная!ON29</f>
        <v>0</v>
      </c>
      <c r="KW29" s="873" t="n">
        <f aca="false">Посуточная!OO29</f>
        <v>0</v>
      </c>
      <c r="KX29" s="366" t="n">
        <f aca="false">Посуточная!OV29</f>
        <v>0</v>
      </c>
      <c r="KY29" s="366" t="n">
        <f aca="false">Посуточная!OW29</f>
        <v>0</v>
      </c>
      <c r="KZ29" s="366" t="n">
        <f aca="false">Посуточная!OX29</f>
        <v>0</v>
      </c>
      <c r="LA29" s="366" t="n">
        <f aca="false">Посуточная!OY29</f>
        <v>0</v>
      </c>
      <c r="LB29" s="366" t="n">
        <f aca="false">Посуточная!OZ29</f>
        <v>0</v>
      </c>
      <c r="LC29" s="366" t="n">
        <f aca="false">Посуточная!PA29</f>
        <v>0</v>
      </c>
      <c r="LD29" s="366" t="n">
        <f aca="false">Посуточная!PB29</f>
        <v>0</v>
      </c>
      <c r="LE29" s="366" t="n">
        <f aca="false">Посуточная!PC29</f>
        <v>0</v>
      </c>
      <c r="LF29" s="366" t="n">
        <f aca="false">Посуточная!PD29</f>
        <v>0</v>
      </c>
      <c r="LG29" s="366" t="n">
        <f aca="false">Посуточная!PE29</f>
        <v>0</v>
      </c>
      <c r="LH29" s="366" t="n">
        <f aca="false">Посуточная!PF29</f>
        <v>0</v>
      </c>
      <c r="LI29" s="366" t="n">
        <f aca="false">Посуточная!PG29</f>
        <v>0</v>
      </c>
      <c r="LJ29" s="366" t="n">
        <f aca="false">Посуточная!PH29</f>
        <v>0</v>
      </c>
      <c r="LK29" s="366" t="n">
        <f aca="false">Посуточная!PI29</f>
        <v>0</v>
      </c>
      <c r="LL29" s="366" t="n">
        <f aca="false">Посуточная!PJ29</f>
        <v>0</v>
      </c>
      <c r="LM29" s="366" t="n">
        <f aca="false">Посуточная!PK29</f>
        <v>0</v>
      </c>
      <c r="LN29" s="366" t="n">
        <f aca="false">Посуточная!PL29</f>
        <v>0</v>
      </c>
      <c r="LO29" s="366" t="n">
        <f aca="false">Посуточная!PM29</f>
        <v>0</v>
      </c>
      <c r="LP29" s="366" t="n">
        <f aca="false">Посуточная!PN29</f>
        <v>0</v>
      </c>
      <c r="LQ29" s="366" t="n">
        <f aca="false">Посуточная!PO29</f>
        <v>0</v>
      </c>
      <c r="LR29" s="417" t="n">
        <f aca="false">COUNTIF(KN29:KW29,"&lt;&gt;0")-COUNTIF(KN29:KW29,"")</f>
        <v>-10</v>
      </c>
      <c r="LS29" s="391" t="n">
        <f aca="false">COUNTIF(KX29:LQ29,"&lt;&gt;0")-COUNTIF(KX29:LQ29,"")</f>
        <v>0</v>
      </c>
      <c r="LV29" s="414" t="n">
        <f aca="false">Посуточная!QA29</f>
        <v>0</v>
      </c>
      <c r="LW29" s="415" t="n">
        <f aca="false">Посуточная!QB29</f>
        <v>0</v>
      </c>
      <c r="LX29" s="415" t="n">
        <f aca="false">Посуточная!QC29</f>
        <v>0</v>
      </c>
      <c r="LY29" s="415" t="n">
        <f aca="false">Посуточная!QD29</f>
        <v>0</v>
      </c>
      <c r="LZ29" s="415" t="n">
        <f aca="false">Посуточная!QE29</f>
        <v>0</v>
      </c>
      <c r="MA29" s="415" t="n">
        <f aca="false">Посуточная!QF29</f>
        <v>0</v>
      </c>
      <c r="MB29" s="415" t="n">
        <f aca="false">Посуточная!QG29</f>
        <v>0</v>
      </c>
      <c r="MC29" s="876" t="n">
        <f aca="false">Посуточная!QO29</f>
        <v>0</v>
      </c>
      <c r="MD29" s="876" t="n">
        <f aca="false">Посуточная!QP29</f>
        <v>0</v>
      </c>
      <c r="ME29" s="876" t="n">
        <f aca="false">Посуточная!QQ29</f>
        <v>0</v>
      </c>
      <c r="MF29" s="876" t="n">
        <f aca="false">Посуточная!QR29</f>
        <v>0</v>
      </c>
      <c r="MG29" s="876" t="n">
        <f aca="false">Посуточная!QS29</f>
        <v>0</v>
      </c>
      <c r="MH29" s="876" t="n">
        <f aca="false">Посуточная!QT29</f>
        <v>0</v>
      </c>
      <c r="MI29" s="876" t="n">
        <f aca="false">Посуточная!QU29</f>
        <v>0</v>
      </c>
      <c r="MJ29" s="417" t="n">
        <f aca="false">COUNTIF(LV29:MB29,"&lt;&gt;0")-COUNTIF(LV29:MB29,"")</f>
        <v>-7</v>
      </c>
      <c r="MK29" s="391" t="n">
        <f aca="false">COUNTIF(MC29:MI29,"&lt;&gt;0")-COUNTIF(MC29:MI29,"")</f>
        <v>0</v>
      </c>
      <c r="MN29" s="871" t="str">
        <f aca="false">Посуточная!RG29</f>
        <v>364</v>
      </c>
      <c r="MO29" s="872" t="n">
        <f aca="false">Посуточная!RH29</f>
        <v>0</v>
      </c>
      <c r="MP29" s="872" t="n">
        <f aca="false">Посуточная!RI29</f>
        <v>0</v>
      </c>
      <c r="MQ29" s="872" t="n">
        <f aca="false">Посуточная!RJ29</f>
        <v>0</v>
      </c>
      <c r="MR29" s="872" t="n">
        <f aca="false">Посуточная!RK29</f>
        <v>0</v>
      </c>
      <c r="MS29" s="872" t="n">
        <f aca="false">Посуточная!RL29</f>
        <v>0</v>
      </c>
      <c r="MT29" s="872" t="n">
        <f aca="false">Посуточная!RM29</f>
        <v>0</v>
      </c>
      <c r="MU29" s="366" t="n">
        <f aca="false">Посуточная!RU29</f>
        <v>0</v>
      </c>
      <c r="MV29" s="366" t="n">
        <f aca="false">Посуточная!RV29</f>
        <v>0</v>
      </c>
      <c r="MW29" s="366" t="n">
        <f aca="false">Посуточная!RW29</f>
        <v>0</v>
      </c>
      <c r="MX29" s="366" t="n">
        <f aca="false">Посуточная!RX29</f>
        <v>0</v>
      </c>
      <c r="MY29" s="366" t="n">
        <f aca="false">Посуточная!RY29</f>
        <v>0</v>
      </c>
      <c r="MZ29" s="366" t="n">
        <f aca="false">Посуточная!RZ29</f>
        <v>0</v>
      </c>
      <c r="NA29" s="366" t="n">
        <f aca="false">Посуточная!SA29</f>
        <v>0</v>
      </c>
      <c r="NB29" s="417" t="n">
        <f aca="false">COUNTIF(MN29:MT29,"&lt;&gt;0")-COUNTIF(MN29:MT29,"")</f>
        <v>-5</v>
      </c>
      <c r="NC29" s="391" t="n">
        <f aca="false">COUNTIF(MU29:NA29,"&lt;&gt;0")-COUNTIF(MU29:NA29,"")</f>
        <v>-7</v>
      </c>
      <c r="NF29" s="395" t="n">
        <f aca="false">SUMIF(IG6:NE6,"итого гр.",IG29:NE29)</f>
        <v>1</v>
      </c>
      <c r="NG29" s="391" t="n">
        <f aca="false">SUMIF(IG6:NE6,"итого фк.",IG29:NE29)</f>
        <v>0</v>
      </c>
      <c r="NJ29" s="396"/>
      <c r="NK29" s="397"/>
      <c r="NN29" s="871" t="n">
        <f aca="false">Посуточная!SU29</f>
        <v>0</v>
      </c>
      <c r="NO29" s="872" t="n">
        <f aca="false">Посуточная!SV29</f>
        <v>0</v>
      </c>
      <c r="NP29" s="872" t="n">
        <f aca="false">Посуточная!SW29</f>
        <v>0</v>
      </c>
      <c r="NQ29" s="872" t="n">
        <f aca="false">Посуточная!SX29</f>
        <v>0</v>
      </c>
      <c r="NR29" s="366" t="n">
        <f aca="false">Посуточная!TC29</f>
        <v>0</v>
      </c>
      <c r="NS29" s="366" t="n">
        <f aca="false">Посуточная!TD29</f>
        <v>0</v>
      </c>
      <c r="NT29" s="366" t="n">
        <f aca="false">Посуточная!TE29</f>
        <v>0</v>
      </c>
      <c r="NU29" s="366" t="n">
        <f aca="false">Посуточная!TF29</f>
        <v>0</v>
      </c>
      <c r="NV29" s="417"/>
      <c r="NW29" s="391"/>
      <c r="NZ29" s="395"/>
      <c r="OA29" s="417"/>
      <c r="OB29" s="291"/>
      <c r="OC29" s="291"/>
      <c r="OD29" s="417"/>
      <c r="OE29" s="417"/>
      <c r="OF29" s="291"/>
      <c r="OG29" s="291"/>
      <c r="OH29" s="417"/>
      <c r="OI29" s="417"/>
      <c r="OJ29" s="291"/>
      <c r="OK29" s="291"/>
      <c r="OL29" s="417"/>
      <c r="OM29" s="417"/>
      <c r="ON29" s="291"/>
      <c r="OO29" s="291"/>
      <c r="OP29" s="418" t="n">
        <f aca="false">SUMIF(NZ6:OO6,"итого гр.",NZ29:OO29)</f>
        <v>0</v>
      </c>
      <c r="OQ29" s="397" t="n">
        <f aca="false">SUMIF($NZ$6:$OO$6,"итого фк.",NZ29:OO29)</f>
        <v>0</v>
      </c>
      <c r="OR29" s="373"/>
      <c r="OT29" s="396"/>
      <c r="OU29" s="397"/>
      <c r="OX29" s="396"/>
      <c r="OY29" s="397"/>
      <c r="PB29" s="395"/>
      <c r="PC29" s="391"/>
      <c r="PF29" s="396"/>
      <c r="PG29" s="397"/>
      <c r="PJ29" s="418"/>
      <c r="PK29" s="418"/>
      <c r="PN29" s="418"/>
      <c r="PO29" s="418"/>
      <c r="PR29" s="546"/>
      <c r="PS29" s="375"/>
      <c r="PT29" s="546"/>
      <c r="PU29" s="375"/>
      <c r="PV29" s="396"/>
      <c r="PW29" s="375"/>
      <c r="PX29" s="419"/>
      <c r="PY29" s="546"/>
      <c r="PZ29" s="377"/>
      <c r="QA29" s="378"/>
      <c r="QD29" s="379" t="n">
        <v>23</v>
      </c>
      <c r="QE29" s="127" t="n">
        <f aca="false">Посуточная!VT29-Посуточная_НГДП!KU29</f>
        <v>919.212</v>
      </c>
      <c r="QF29" s="127"/>
      <c r="QH29" s="273" t="n">
        <v>23</v>
      </c>
      <c r="QI29" s="127" t="n">
        <f aca="false">Посуточная!VX29-Посуточная_НГДП!KY29</f>
        <v>22801.611</v>
      </c>
      <c r="QK29" s="380" t="n">
        <f aca="false">PG75</f>
        <v>2193.082</v>
      </c>
      <c r="QL29" s="380"/>
      <c r="QM29" s="380" t="n">
        <f aca="false">IF75</f>
        <v>1376.626</v>
      </c>
      <c r="QQ29" s="127" t="n">
        <f aca="false">IF(V29="",0,V29+QQ26)</f>
        <v>0</v>
      </c>
      <c r="QR29" s="127" t="n">
        <f aca="false">IF(W29="",0,W29+QR26)</f>
        <v>0</v>
      </c>
      <c r="QS29" s="127" t="n">
        <f aca="false">IF(AN29="",0,AN29+QS26)</f>
        <v>0</v>
      </c>
      <c r="QT29" s="127" t="n">
        <f aca="false">IF(AO29="",0,AO29+QT26)</f>
        <v>0</v>
      </c>
      <c r="QU29" s="127" t="n">
        <f aca="false">IF(AZ29="",0,AZ29+QU26)</f>
        <v>0</v>
      </c>
      <c r="QV29" s="127" t="n">
        <f aca="false">IF(BA29="",0,BA29+QV26)</f>
        <v>0</v>
      </c>
      <c r="QW29" s="127" t="n">
        <f aca="false">IF(BL29="",0,BL29+QW26)</f>
        <v>0</v>
      </c>
      <c r="QX29" s="127" t="n">
        <f aca="false">IF(BM29="",0,BM29+QX26)</f>
        <v>0</v>
      </c>
      <c r="QY29" s="127" t="n">
        <f aca="false">IF(CF29="",0,CF29+QY26)</f>
        <v>0</v>
      </c>
      <c r="QZ29" s="127" t="n">
        <f aca="false">IF(CG29="",0,CG29+QZ26)</f>
        <v>0</v>
      </c>
      <c r="RA29" s="127" t="n">
        <f aca="false">IF(CX29="",0,CX29+RA26)</f>
        <v>0</v>
      </c>
      <c r="RB29" s="127" t="n">
        <f aca="false">IF(CY29="",0,CY29+RB26)</f>
        <v>0</v>
      </c>
      <c r="RC29" s="127" t="n">
        <f aca="false">IF(FO29="",0,FO29+RC26)</f>
        <v>0</v>
      </c>
      <c r="RD29" s="127" t="n">
        <f aca="false">IF(FP29="",0,FP29+RD26)</f>
        <v>0</v>
      </c>
      <c r="RE29" s="127" t="n">
        <f aca="false">IF(FC29="",0,FC29+RE26)</f>
        <v>0</v>
      </c>
      <c r="RF29" s="127" t="n">
        <f aca="false">IF(FD29="",0,FD29+RF26)</f>
        <v>0</v>
      </c>
      <c r="RG29" s="127" t="n">
        <f aca="false">IF(ND29="",0,ND29+RG26)</f>
        <v>0</v>
      </c>
      <c r="RH29" s="127" t="n">
        <f aca="false">IF(NE29="",0,NE29+RH26)</f>
        <v>0</v>
      </c>
      <c r="RI29" s="127" t="n">
        <f aca="false">IF(OX29="",0,OX29)</f>
        <v>0</v>
      </c>
      <c r="RJ29" s="127" t="n">
        <f aca="false">IF(OY29="",0,OY29)</f>
        <v>0</v>
      </c>
      <c r="RK29" s="127" t="n">
        <f aca="false">IF(IA29="",0,IA29+RK26)</f>
        <v>0</v>
      </c>
      <c r="RL29" s="127" t="n">
        <f aca="false">IF(IB29="",0,IB29+RL26)</f>
        <v>0</v>
      </c>
      <c r="RM29" s="127" t="n">
        <f aca="false">IF(OT29="",0,OT29+RM26)</f>
        <v>0</v>
      </c>
      <c r="RN29" s="127" t="n">
        <f aca="false">IF(OU29="",0,OU29+RN26)</f>
        <v>0</v>
      </c>
      <c r="RO29" s="127" t="n">
        <f aca="false">IF(PY29="",0,PY29+RO26)</f>
        <v>0</v>
      </c>
      <c r="RP29" s="127" t="n">
        <f aca="false">IF(PZ29="",0,PZ29+RP26)</f>
        <v>0</v>
      </c>
      <c r="RQ29" s="127" t="n">
        <f aca="false">IFERROR(RO29/$A27,0)</f>
        <v>0</v>
      </c>
      <c r="RR29" s="127" t="n">
        <f aca="false">IFERROR(RP29/$A27,0)</f>
        <v>0</v>
      </c>
      <c r="RS29" s="127" t="n">
        <f aca="false">IF(PD29="",0,PD29+RS26)</f>
        <v>0</v>
      </c>
      <c r="RT29" s="127" t="n">
        <f aca="false">IF(PE29="",0,PE29+RT26)</f>
        <v>0</v>
      </c>
      <c r="RU29" s="127" t="n">
        <f aca="false">IF(QQ29&gt;0,0,T29+RU26)</f>
        <v>-44</v>
      </c>
      <c r="RV29" s="127" t="n">
        <f aca="false">IF(QR29&gt;0,0,U29+RV26)</f>
        <v>2</v>
      </c>
      <c r="RW29" s="127" t="n">
        <f aca="false">IF(QS29&gt;0,0,AL29+RW26)</f>
        <v>-45</v>
      </c>
      <c r="RX29" s="127" t="n">
        <f aca="false">IF(QT29&gt;0,0,AM29+RX26)</f>
        <v>2</v>
      </c>
      <c r="RY29" s="127" t="n">
        <f aca="false">IF(QU29&gt;0,0,AX29+RY26)</f>
        <v>-28</v>
      </c>
      <c r="RZ29" s="127" t="n">
        <f aca="false">IF(QV29&gt;0,0,AY29+RZ26)</f>
        <v>0</v>
      </c>
      <c r="SA29" s="127" t="n">
        <f aca="false">IF(QW29&gt;0,0,BJ29+SA26)</f>
        <v>-28</v>
      </c>
      <c r="SB29" s="127" t="n">
        <f aca="false">IF(QX29&gt;0,0,BK29+SB26)</f>
        <v>0</v>
      </c>
      <c r="SC29" s="127" t="n">
        <f aca="false">IF(QY29&gt;0,0,CD29+SC26)</f>
        <v>-26</v>
      </c>
      <c r="SD29" s="127" t="n">
        <f aca="false">IF(QZ29&gt;0,0,CE29+SD26)</f>
        <v>0</v>
      </c>
      <c r="SE29" s="127" t="n">
        <f aca="false">IF(RA29&gt;0,0,CV29+SE26)</f>
        <v>-39</v>
      </c>
      <c r="SF29" s="127" t="n">
        <f aca="false">IF(RB29&gt;0,0,CW29+SF26)</f>
        <v>1</v>
      </c>
      <c r="SG29" s="127" t="n">
        <f aca="false">IF(RC29&gt;0,0,FM29+SG26)</f>
        <v>-28</v>
      </c>
      <c r="SH29" s="127" t="n">
        <f aca="false">IF(RD29&gt;0,0,FN29+SH26)</f>
        <v>0</v>
      </c>
      <c r="SI29" s="127" t="n">
        <f aca="false">IF(RE29&gt;0,0,FA29+SI26)</f>
        <v>-210</v>
      </c>
      <c r="SJ29" s="127" t="n">
        <f aca="false">IFERROR(IF(RF29&gt;0,0,FB29+SJ26),0)</f>
        <v>9</v>
      </c>
      <c r="SK29" s="127" t="n">
        <f aca="false">IF(RG29&gt;0,0,NB29+SK26)</f>
        <v>-38</v>
      </c>
      <c r="SL29" s="127" t="n">
        <f aca="false">IFERROR(IF(RH29&gt;0,0,NC29+SL26),0)</f>
        <v>-49</v>
      </c>
      <c r="SM29" s="127"/>
      <c r="SN29" s="127"/>
      <c r="SO29" s="127"/>
    </row>
    <row r="30" customFormat="false" ht="15" hidden="false" customHeight="false" outlineLevel="0" collapsed="false">
      <c r="A30" s="741"/>
      <c r="B30" s="879" t="n">
        <f aca="false">Посуточная!B30</f>
        <v>30</v>
      </c>
      <c r="C30" s="880" t="n">
        <f aca="false">Посуточная!C30</f>
        <v>0</v>
      </c>
      <c r="D30" s="880" t="n">
        <f aca="false">Посуточная!D30</f>
        <v>0</v>
      </c>
      <c r="E30" s="880" t="n">
        <f aca="false">Посуточная!E30</f>
        <v>0</v>
      </c>
      <c r="F30" s="880" t="n">
        <f aca="false">Посуточная!F30</f>
        <v>0</v>
      </c>
      <c r="G30" s="880" t="n">
        <f aca="false">Посуточная!G30</f>
        <v>0</v>
      </c>
      <c r="H30" s="880" t="n">
        <f aca="false">Посуточная!H30</f>
        <v>0</v>
      </c>
      <c r="I30" s="880" t="n">
        <f aca="false">Посуточная!I30</f>
        <v>0</v>
      </c>
      <c r="J30" s="427" t="n">
        <f aca="false">Посуточная!Q30</f>
        <v>30</v>
      </c>
      <c r="K30" s="427" t="n">
        <f aca="false">Посуточная!R30</f>
        <v>0</v>
      </c>
      <c r="L30" s="427" t="n">
        <f aca="false">Посуточная!S30</f>
        <v>0</v>
      </c>
      <c r="M30" s="427" t="n">
        <f aca="false">Посуточная!T30</f>
        <v>0</v>
      </c>
      <c r="N30" s="427" t="n">
        <f aca="false">Посуточная!U30</f>
        <v>0</v>
      </c>
      <c r="O30" s="427" t="n">
        <f aca="false">Посуточная!V30</f>
        <v>0</v>
      </c>
      <c r="P30" s="427" t="n">
        <f aca="false">Посуточная!W30</f>
        <v>0</v>
      </c>
      <c r="Q30" s="427" t="n">
        <f aca="false">Посуточная!X30</f>
        <v>0</v>
      </c>
      <c r="R30" s="427" t="n">
        <f aca="false">Посуточная!Y30</f>
        <v>0</v>
      </c>
      <c r="S30" s="427" t="n">
        <f aca="false">Посуточная!Z30</f>
        <v>0</v>
      </c>
      <c r="T30" s="475" t="n">
        <f aca="false">SUBTOTAL(9, B30:I30)</f>
        <v>30</v>
      </c>
      <c r="U30" s="433" t="n">
        <f aca="false">SUBTOTAL(9, J30:S30)</f>
        <v>30</v>
      </c>
      <c r="V30" s="273" t="n">
        <f aca="false">SUM(T30,V27)</f>
        <v>80</v>
      </c>
      <c r="W30" s="273" t="n">
        <f aca="false">SUM(U30,W27)</f>
        <v>80</v>
      </c>
      <c r="X30" s="879" t="n">
        <f aca="false">Посуточная!AL30</f>
        <v>0</v>
      </c>
      <c r="Y30" s="880" t="n">
        <f aca="false">Посуточная!AM30</f>
        <v>0</v>
      </c>
      <c r="Z30" s="880" t="n">
        <f aca="false">Посуточная!AN30</f>
        <v>0</v>
      </c>
      <c r="AA30" s="880" t="n">
        <f aca="false">Посуточная!AO30</f>
        <v>0</v>
      </c>
      <c r="AB30" s="880" t="n">
        <f aca="false">Посуточная!AP30</f>
        <v>0</v>
      </c>
      <c r="AC30" s="880" t="n">
        <f aca="false">Посуточная!AQ30</f>
        <v>0</v>
      </c>
      <c r="AD30" s="880" t="n">
        <f aca="false">Посуточная!AR30</f>
        <v>0</v>
      </c>
      <c r="AE30" s="427" t="n">
        <f aca="false">Посуточная!AZ30</f>
        <v>0</v>
      </c>
      <c r="AF30" s="427" t="n">
        <f aca="false">Посуточная!BA30</f>
        <v>0</v>
      </c>
      <c r="AG30" s="427" t="n">
        <f aca="false">Посуточная!BB30</f>
        <v>0</v>
      </c>
      <c r="AH30" s="427" t="n">
        <f aca="false">Посуточная!BC30</f>
        <v>0</v>
      </c>
      <c r="AI30" s="427" t="n">
        <f aca="false">Посуточная!BD30</f>
        <v>0</v>
      </c>
      <c r="AJ30" s="427" t="n">
        <f aca="false">Посуточная!BE30</f>
        <v>0</v>
      </c>
      <c r="AK30" s="427" t="n">
        <f aca="false">Посуточная!BF30</f>
        <v>0</v>
      </c>
      <c r="AL30" s="475" t="n">
        <f aca="false">SUBTOTAL(9, X30:AD30)</f>
        <v>0</v>
      </c>
      <c r="AM30" s="433" t="n">
        <f aca="false">SUBTOTAL(9, AE30:AK30)</f>
        <v>0</v>
      </c>
      <c r="AN30" s="273" t="n">
        <f aca="false">SUM(AL30,AN27)</f>
        <v>41</v>
      </c>
      <c r="AO30" s="273" t="n">
        <f aca="false">SUM(AM30,AO27)</f>
        <v>42</v>
      </c>
      <c r="AP30" s="879" t="n">
        <f aca="false">Посуточная!BR30</f>
        <v>0</v>
      </c>
      <c r="AQ30" s="880" t="n">
        <f aca="false">Посуточная!BS30</f>
        <v>0</v>
      </c>
      <c r="AR30" s="880" t="n">
        <f aca="false">Посуточная!BT30</f>
        <v>0</v>
      </c>
      <c r="AS30" s="880" t="n">
        <f aca="false">Посуточная!BU30</f>
        <v>0</v>
      </c>
      <c r="AT30" s="427" t="n">
        <f aca="false">Посуточная!BZ30</f>
        <v>0</v>
      </c>
      <c r="AU30" s="427" t="n">
        <f aca="false">Посуточная!CA30</f>
        <v>0</v>
      </c>
      <c r="AV30" s="427" t="n">
        <f aca="false">Посуточная!CB30</f>
        <v>0</v>
      </c>
      <c r="AW30" s="427" t="n">
        <f aca="false">Посуточная!CC30</f>
        <v>0</v>
      </c>
      <c r="AX30" s="475" t="n">
        <f aca="false">SUBTOTAL(9, AP30:AS30)</f>
        <v>0</v>
      </c>
      <c r="AY30" s="433" t="n">
        <f aca="false">SUBTOTAL(9, AT30:AW30)</f>
        <v>0</v>
      </c>
      <c r="AZ30" s="273" t="n">
        <f aca="false">SUM(AX30,AZ27)</f>
        <v>0</v>
      </c>
      <c r="BA30" s="273" t="n">
        <f aca="false">SUM(AY30,BA27)</f>
        <v>0</v>
      </c>
      <c r="BB30" s="879" t="n">
        <f aca="false">Посуточная!CL30</f>
        <v>0</v>
      </c>
      <c r="BC30" s="880" t="n">
        <f aca="false">Посуточная!CM30</f>
        <v>0</v>
      </c>
      <c r="BD30" s="880" t="n">
        <f aca="false">Посуточная!CN30</f>
        <v>0</v>
      </c>
      <c r="BE30" s="880" t="n">
        <f aca="false">Посуточная!CO30</f>
        <v>0</v>
      </c>
      <c r="BF30" s="427" t="n">
        <f aca="false">Посуточная!CT30</f>
        <v>0</v>
      </c>
      <c r="BG30" s="427" t="n">
        <f aca="false">Посуточная!CU30</f>
        <v>0</v>
      </c>
      <c r="BH30" s="427" t="n">
        <f aca="false">Посуточная!CV30</f>
        <v>0</v>
      </c>
      <c r="BI30" s="427" t="n">
        <f aca="false">Посуточная!CW30</f>
        <v>0</v>
      </c>
      <c r="BJ30" s="475" t="n">
        <f aca="false">SUBTOTAL(9, BB30:BE30)</f>
        <v>0</v>
      </c>
      <c r="BK30" s="433" t="n">
        <f aca="false">SUBTOTAL(9, BF30:BI30)</f>
        <v>0</v>
      </c>
      <c r="BL30" s="273" t="n">
        <f aca="false">SUM(BJ30,BL27)</f>
        <v>0</v>
      </c>
      <c r="BM30" s="273" t="n">
        <f aca="false">SUM(BK30,BM27)</f>
        <v>0</v>
      </c>
      <c r="BN30" s="437" t="n">
        <f aca="false">SUMIF(B6:BM6,"итого гр.",B30:BM30)</f>
        <v>30</v>
      </c>
      <c r="BO30" s="433" t="n">
        <f aca="false">SUMIF(B6:BM6,"итого фк.",B30:BM30)</f>
        <v>30</v>
      </c>
      <c r="BP30" s="273" t="n">
        <f aca="false">SUM(BN30,BP27)</f>
        <v>121</v>
      </c>
      <c r="BQ30" s="273" t="n">
        <f aca="false">SUM(BO30,BQ27)</f>
        <v>122</v>
      </c>
      <c r="BR30" s="438" t="n">
        <f aca="false">BP30</f>
        <v>121</v>
      </c>
      <c r="BS30" s="439" t="n">
        <f aca="false">BQ30</f>
        <v>122</v>
      </c>
      <c r="BV30" s="881" t="n">
        <f aca="false">Посуточная!DN30</f>
        <v>0</v>
      </c>
      <c r="BW30" s="882" t="n">
        <f aca="false">Посуточная!DO30</f>
        <v>0</v>
      </c>
      <c r="BX30" s="882" t="n">
        <f aca="false">Посуточная!DP30</f>
        <v>0</v>
      </c>
      <c r="BY30" s="882" t="n">
        <f aca="false">Посуточная!DQ30</f>
        <v>0</v>
      </c>
      <c r="BZ30" s="427" t="n">
        <f aca="false">Посуточная!DV30</f>
        <v>0</v>
      </c>
      <c r="CA30" s="427" t="n">
        <f aca="false">Посуточная!DW30</f>
        <v>0</v>
      </c>
      <c r="CB30" s="427" t="n">
        <f aca="false">Посуточная!DX30</f>
        <v>0</v>
      </c>
      <c r="CC30" s="427" t="n">
        <f aca="false">Посуточная!DY30</f>
        <v>0</v>
      </c>
      <c r="CD30" s="417" t="n">
        <f aca="false">SUBTOTAL(9, BV30:BY30)</f>
        <v>0</v>
      </c>
      <c r="CE30" s="433" t="n">
        <f aca="false">SUBTOTAL(9, BZ30:CC30)</f>
        <v>0</v>
      </c>
      <c r="CF30" s="273" t="n">
        <f aca="false">SUM(CD30,CF27)</f>
        <v>5.8</v>
      </c>
      <c r="CG30" s="273" t="n">
        <f aca="false">SUM(CE30,CG27)</f>
        <v>0</v>
      </c>
      <c r="CH30" s="881" t="n">
        <f aca="false">Посуточная!EH30</f>
        <v>0</v>
      </c>
      <c r="CI30" s="882" t="n">
        <f aca="false">Посуточная!EI30</f>
        <v>0</v>
      </c>
      <c r="CJ30" s="882" t="n">
        <f aca="false">Посуточная!EJ30</f>
        <v>0</v>
      </c>
      <c r="CK30" s="882" t="n">
        <f aca="false">Посуточная!EK30</f>
        <v>0</v>
      </c>
      <c r="CL30" s="882" t="n">
        <f aca="false">Посуточная!EL30</f>
        <v>0</v>
      </c>
      <c r="CM30" s="882" t="n">
        <f aca="false">Посуточная!EM30</f>
        <v>0</v>
      </c>
      <c r="CN30" s="882" t="n">
        <f aca="false">Посуточная!EN30</f>
        <v>0</v>
      </c>
      <c r="CO30" s="427" t="n">
        <f aca="false">Посуточная!ES30</f>
        <v>0</v>
      </c>
      <c r="CP30" s="427" t="n">
        <f aca="false">Посуточная!ET30</f>
        <v>0</v>
      </c>
      <c r="CQ30" s="427" t="n">
        <f aca="false">Посуточная!EU30</f>
        <v>0</v>
      </c>
      <c r="CR30" s="427" t="n">
        <f aca="false">Посуточная!EV30</f>
        <v>0</v>
      </c>
      <c r="CS30" s="427" t="n">
        <f aca="false">Посуточная!EW30</f>
        <v>0</v>
      </c>
      <c r="CT30" s="427" t="n">
        <f aca="false">Посуточная!EX30</f>
        <v>0</v>
      </c>
      <c r="CU30" s="427" t="n">
        <f aca="false">Посуточная!EY30</f>
        <v>0</v>
      </c>
      <c r="CV30" s="475" t="n">
        <f aca="false">SUBTOTAL(9, CH30:CN30)</f>
        <v>0</v>
      </c>
      <c r="CW30" s="433" t="n">
        <f aca="false">SUBTOTAL(9, CO30:CU30)</f>
        <v>0</v>
      </c>
      <c r="CX30" s="273" t="n">
        <f aca="false">SUM(CV30,CX27)</f>
        <v>130</v>
      </c>
      <c r="CY30" s="273" t="n">
        <f aca="false">SUM(CW30,CY27)</f>
        <v>30</v>
      </c>
      <c r="CZ30" s="879" t="n">
        <f aca="false">Посуточная!FH30</f>
        <v>3</v>
      </c>
      <c r="DA30" s="880" t="n">
        <f aca="false">Посуточная!FI30</f>
        <v>3</v>
      </c>
      <c r="DB30" s="880" t="n">
        <f aca="false">Посуточная!FJ30</f>
        <v>0</v>
      </c>
      <c r="DC30" s="880" t="n">
        <f aca="false">Посуточная!FK30</f>
        <v>0</v>
      </c>
      <c r="DD30" s="880" t="n">
        <f aca="false">Посуточная!FL30</f>
        <v>0</v>
      </c>
      <c r="DE30" s="880" t="n">
        <f aca="false">Посуточная!FM30</f>
        <v>0</v>
      </c>
      <c r="DF30" s="880" t="n">
        <f aca="false">Посуточная!FN30</f>
        <v>0</v>
      </c>
      <c r="DG30" s="880" t="n">
        <f aca="false">Посуточная!FO30</f>
        <v>0</v>
      </c>
      <c r="DH30" s="880" t="n">
        <f aca="false">Посуточная!FP30</f>
        <v>0</v>
      </c>
      <c r="DI30" s="880" t="n">
        <f aca="false">Посуточная!FQ30</f>
        <v>0</v>
      </c>
      <c r="DJ30" s="880" t="n">
        <f aca="false">Посуточная!FR30</f>
        <v>0</v>
      </c>
      <c r="DK30" s="880" t="n">
        <f aca="false">Посуточная!FS30</f>
        <v>0</v>
      </c>
      <c r="DL30" s="880" t="n">
        <f aca="false">Посуточная!FT30</f>
        <v>0</v>
      </c>
      <c r="DM30" s="880" t="n">
        <f aca="false">Посуточная!FU30</f>
        <v>0</v>
      </c>
      <c r="DN30" s="880" t="n">
        <f aca="false">Посуточная!FV30</f>
        <v>0</v>
      </c>
      <c r="DO30" s="880" t="n">
        <f aca="false">Посуточная!FW30</f>
        <v>0</v>
      </c>
      <c r="DP30" s="880" t="n">
        <f aca="false">Посуточная!FX30</f>
        <v>0</v>
      </c>
      <c r="DQ30" s="880" t="n">
        <f aca="false">Посуточная!FY30</f>
        <v>0</v>
      </c>
      <c r="DR30" s="880" t="n">
        <f aca="false">Посуточная!FZ30</f>
        <v>0</v>
      </c>
      <c r="DS30" s="880" t="n">
        <f aca="false">Посуточная!GA30</f>
        <v>0</v>
      </c>
      <c r="DT30" s="880" t="n">
        <f aca="false">Посуточная!GB30</f>
        <v>0</v>
      </c>
      <c r="DU30" s="880" t="n">
        <f aca="false">Посуточная!GC30</f>
        <v>0</v>
      </c>
      <c r="DV30" s="880" t="n">
        <f aca="false">Посуточная!GD30</f>
        <v>0</v>
      </c>
      <c r="DW30" s="880" t="n">
        <f aca="false">Посуточная!GE30</f>
        <v>0</v>
      </c>
      <c r="DX30" s="880" t="n">
        <f aca="false">Посуточная!GF30</f>
        <v>0</v>
      </c>
      <c r="DY30" s="880" t="n">
        <f aca="false">Посуточная!GG30</f>
        <v>0</v>
      </c>
      <c r="DZ30" s="880" t="n">
        <f aca="false">Посуточная!GH30</f>
        <v>0</v>
      </c>
      <c r="EA30" s="880" t="n">
        <f aca="false">Посуточная!GI30</f>
        <v>0</v>
      </c>
      <c r="EB30" s="880" t="n">
        <f aca="false">Посуточная!GJ30</f>
        <v>0</v>
      </c>
      <c r="EC30" s="880" t="n">
        <f aca="false">Посуточная!GK30</f>
        <v>0</v>
      </c>
      <c r="ED30" s="880" t="n">
        <f aca="false">Посуточная!GL30</f>
        <v>0</v>
      </c>
      <c r="EE30" s="880" t="n">
        <f aca="false">Посуточная!GM30</f>
        <v>0</v>
      </c>
      <c r="EF30" s="427" t="n">
        <f aca="false">Посуточная!GU30</f>
        <v>8</v>
      </c>
      <c r="EG30" s="427" t="n">
        <f aca="false">Посуточная!GV30</f>
        <v>0</v>
      </c>
      <c r="EH30" s="427" t="n">
        <f aca="false">Посуточная!GW30</f>
        <v>0</v>
      </c>
      <c r="EI30" s="427" t="n">
        <f aca="false">Посуточная!GX30</f>
        <v>0</v>
      </c>
      <c r="EJ30" s="427" t="n">
        <f aca="false">Посуточная!GY30</f>
        <v>0</v>
      </c>
      <c r="EK30" s="427" t="n">
        <f aca="false">Посуточная!GZ30</f>
        <v>0</v>
      </c>
      <c r="EL30" s="427" t="n">
        <f aca="false">Посуточная!HA30</f>
        <v>0</v>
      </c>
      <c r="EM30" s="427" t="n">
        <f aca="false">Посуточная!HB30</f>
        <v>0</v>
      </c>
      <c r="EN30" s="427" t="n">
        <f aca="false">Посуточная!HC30</f>
        <v>0</v>
      </c>
      <c r="EO30" s="427" t="n">
        <f aca="false">Посуточная!HD30</f>
        <v>0</v>
      </c>
      <c r="EP30" s="427" t="n">
        <f aca="false">Посуточная!HE30</f>
        <v>0</v>
      </c>
      <c r="EQ30" s="427" t="n">
        <f aca="false">Посуточная!HF30</f>
        <v>0</v>
      </c>
      <c r="ER30" s="427" t="n">
        <f aca="false">Посуточная!HG30</f>
        <v>0</v>
      </c>
      <c r="ES30" s="427" t="n">
        <f aca="false">Посуточная!HH30</f>
        <v>0</v>
      </c>
      <c r="ET30" s="427" t="n">
        <f aca="false">Посуточная!HI30</f>
        <v>0</v>
      </c>
      <c r="EU30" s="427" t="n">
        <f aca="false">Посуточная!HJ30</f>
        <v>0</v>
      </c>
      <c r="EV30" s="427" t="n">
        <f aca="false">Посуточная!HK30</f>
        <v>0</v>
      </c>
      <c r="EW30" s="427" t="n">
        <f aca="false">Посуточная!HL30</f>
        <v>0</v>
      </c>
      <c r="EX30" s="427" t="n">
        <f aca="false">Посуточная!HM30</f>
        <v>0</v>
      </c>
      <c r="EY30" s="427" t="n">
        <f aca="false">Посуточная!HN30</f>
        <v>0</v>
      </c>
      <c r="EZ30" s="427" t="n">
        <f aca="false">Посуточная!HO30</f>
        <v>0</v>
      </c>
      <c r="FA30" s="475" t="n">
        <f aca="false">SUBTOTAL(9, CZ30:EE30)</f>
        <v>6</v>
      </c>
      <c r="FB30" s="433" t="n">
        <f aca="false">SUBTOTAL(9, EF30:EZ30)</f>
        <v>8</v>
      </c>
      <c r="FC30" s="273" t="n">
        <f aca="false">SUM(FA30,FC27)</f>
        <v>25</v>
      </c>
      <c r="FD30" s="273" t="n">
        <f aca="false">SUM(FB30,FD27)</f>
        <v>37.773</v>
      </c>
      <c r="FE30" s="883" t="n">
        <f aca="false">Посуточная!IA30</f>
        <v>0</v>
      </c>
      <c r="FF30" s="884" t="n">
        <f aca="false">Посуточная!IB30</f>
        <v>0</v>
      </c>
      <c r="FG30" s="884" t="n">
        <f aca="false">Посуточная!IC30</f>
        <v>0</v>
      </c>
      <c r="FH30" s="880" t="n">
        <f aca="false">Посуточная!ID30</f>
        <v>0</v>
      </c>
      <c r="FI30" s="427" t="n">
        <f aca="false">Посуточная!II30</f>
        <v>0</v>
      </c>
      <c r="FJ30" s="470" t="n">
        <f aca="false">Посуточная!IJ30</f>
        <v>0</v>
      </c>
      <c r="FK30" s="469" t="n">
        <f aca="false">Посуточная!IK30</f>
        <v>0</v>
      </c>
      <c r="FL30" s="470" t="n">
        <f aca="false">Посуточная!IL30</f>
        <v>0</v>
      </c>
      <c r="FM30" s="432" t="n">
        <f aca="false">SUBTOTAL(9, FE30:FH30)</f>
        <v>0</v>
      </c>
      <c r="FN30" s="433" t="n">
        <f aca="false">SUBTOTAL(9, FI30:FL30)</f>
        <v>0</v>
      </c>
      <c r="FO30" s="273" t="n">
        <f aca="false">SUM(FM30,FO27)</f>
        <v>0</v>
      </c>
      <c r="FP30" s="273" t="n">
        <f aca="false">SUM(FN30,FP27)</f>
        <v>0</v>
      </c>
      <c r="FQ30" s="420" t="n">
        <f aca="false">Посуточная!KX30-Посуточная_НГДП!EH30</f>
        <v>13.5</v>
      </c>
      <c r="FR30" s="421"/>
      <c r="FS30" s="421"/>
      <c r="FT30" s="421"/>
      <c r="FU30" s="421"/>
      <c r="FV30" s="421"/>
      <c r="FW30" s="421"/>
      <c r="FX30" s="421"/>
      <c r="FY30" s="421"/>
      <c r="FZ30" s="421"/>
      <c r="GA30" s="421"/>
      <c r="GB30" s="421"/>
      <c r="GC30" s="421"/>
      <c r="GD30" s="421"/>
      <c r="GE30" s="421"/>
      <c r="GF30" s="427" t="n">
        <f aca="false">Посуточная!KY30-Посуточная_НГДП!EI30</f>
        <v>51.899</v>
      </c>
      <c r="GG30" s="427"/>
      <c r="GH30" s="427"/>
      <c r="GI30" s="427"/>
      <c r="GJ30" s="427"/>
      <c r="GK30" s="427"/>
      <c r="GL30" s="427"/>
      <c r="GM30" s="427"/>
      <c r="GN30" s="427"/>
      <c r="GO30" s="427"/>
      <c r="GP30" s="427"/>
      <c r="GQ30" s="427"/>
      <c r="GR30" s="427"/>
      <c r="GS30" s="427"/>
      <c r="GT30" s="427"/>
      <c r="GU30" s="427"/>
      <c r="GV30" s="427"/>
      <c r="GW30" s="427"/>
      <c r="GX30" s="427"/>
      <c r="GY30" s="427"/>
      <c r="GZ30" s="427"/>
      <c r="HA30" s="427"/>
      <c r="HB30" s="427"/>
      <c r="HC30" s="427"/>
      <c r="HD30" s="427"/>
      <c r="HE30" s="427"/>
      <c r="HF30" s="427"/>
      <c r="HG30" s="427"/>
      <c r="HH30" s="427"/>
      <c r="HI30" s="427"/>
      <c r="HJ30" s="427"/>
      <c r="HK30" s="427"/>
      <c r="HL30" s="427"/>
      <c r="HM30" s="475" t="n">
        <f aca="false">SUBTOTAL(9, FQ30:GE30)</f>
        <v>13.5</v>
      </c>
      <c r="HN30" s="549" t="n">
        <f aca="false">SUBTOTAL(9, GF30:HL30)</f>
        <v>51.899</v>
      </c>
      <c r="HO30" s="273" t="n">
        <f aca="false">SUM(HM30,HO27)</f>
        <v>129.2</v>
      </c>
      <c r="HP30" s="456" t="n">
        <f aca="false">SUM(HN30,HP27)</f>
        <v>152.676</v>
      </c>
      <c r="HQ30" s="437" t="n">
        <f aca="false">SUMIF(BV6:HP6,"итого гр.",BV30:HP30)</f>
        <v>19.5</v>
      </c>
      <c r="HR30" s="433" t="n">
        <f aca="false">SUMIF(BV6:HP6,"итого фк.",BV30:HP30)</f>
        <v>59.899</v>
      </c>
      <c r="HS30" s="273" t="n">
        <f aca="false">SUM(HQ30,HS27)</f>
        <v>290</v>
      </c>
      <c r="HT30" s="456" t="n">
        <f aca="false">SUM(HR30,HT27)</f>
        <v>220.449</v>
      </c>
      <c r="HU30" s="438" t="n">
        <f aca="false">HS30</f>
        <v>290</v>
      </c>
      <c r="HV30" s="439" t="n">
        <f aca="false">HT30</f>
        <v>220.449</v>
      </c>
      <c r="HX30" s="278"/>
      <c r="HY30" s="457" t="n">
        <f aca="false">Посуточная!LJ30-Посуточная_НГДП!ET30</f>
        <v>0</v>
      </c>
      <c r="HZ30" s="458" t="n">
        <f aca="false">Посуточная!LK30-Посуточная_НГДП!EU30</f>
        <v>156</v>
      </c>
      <c r="IA30" s="273" t="n">
        <f aca="false">HY30</f>
        <v>0</v>
      </c>
      <c r="IB30" s="273" t="n">
        <f aca="false">HZ30</f>
        <v>156</v>
      </c>
      <c r="IC30" s="438" t="n">
        <f aca="false">SUM(BN30,HQ30,HY30)</f>
        <v>49.5</v>
      </c>
      <c r="ID30" s="439" t="n">
        <f aca="false">SUM(BO30,HR30,HZ30)</f>
        <v>245.899</v>
      </c>
      <c r="IE30" s="273" t="n">
        <f aca="false">SUM(BP30,HS30,IA30)</f>
        <v>411</v>
      </c>
      <c r="IF30" s="456" t="n">
        <f aca="false">SUM(BQ30,HT30,IB30)</f>
        <v>498.449</v>
      </c>
      <c r="IG30" s="420" t="n">
        <f aca="false">Посуточная!OB30-Посуточная_НГДП!FP30</f>
        <v>30.782</v>
      </c>
      <c r="IH30" s="421"/>
      <c r="II30" s="421"/>
      <c r="IJ30" s="421"/>
      <c r="IK30" s="421"/>
      <c r="IL30" s="421"/>
      <c r="IM30" s="421"/>
      <c r="IN30" s="421"/>
      <c r="IO30" s="421"/>
      <c r="IP30" s="421"/>
      <c r="IQ30" s="421"/>
      <c r="IR30" s="421"/>
      <c r="IS30" s="421"/>
      <c r="IT30" s="421"/>
      <c r="IU30" s="421"/>
      <c r="IV30" s="441" t="n">
        <f aca="false">Посуточная!OC30-Посуточная_НГДП!FQ30</f>
        <v>50.308</v>
      </c>
      <c r="IW30" s="441"/>
      <c r="IX30" s="441"/>
      <c r="IY30" s="441"/>
      <c r="IZ30" s="441"/>
      <c r="JA30" s="441"/>
      <c r="JB30" s="441"/>
      <c r="JC30" s="441"/>
      <c r="JD30" s="441"/>
      <c r="JE30" s="441"/>
      <c r="JF30" s="441"/>
      <c r="JG30" s="441"/>
      <c r="JH30" s="441"/>
      <c r="JI30" s="441"/>
      <c r="JJ30" s="441"/>
      <c r="JK30" s="441"/>
      <c r="JL30" s="441"/>
      <c r="JM30" s="441"/>
      <c r="JN30" s="441"/>
      <c r="JO30" s="441"/>
      <c r="JP30" s="441"/>
      <c r="JQ30" s="441"/>
      <c r="JR30" s="441"/>
      <c r="JS30" s="441"/>
      <c r="JT30" s="441"/>
      <c r="JU30" s="441"/>
      <c r="JV30" s="441"/>
      <c r="JW30" s="441"/>
      <c r="JX30" s="441"/>
      <c r="JY30" s="441"/>
      <c r="JZ30" s="441"/>
      <c r="KA30" s="441"/>
      <c r="KB30" s="441"/>
      <c r="KC30" s="441"/>
      <c r="KD30" s="441"/>
      <c r="KE30" s="441"/>
      <c r="KF30" s="441"/>
      <c r="KG30" s="441"/>
      <c r="KH30" s="441"/>
      <c r="KI30" s="441"/>
      <c r="KJ30" s="475" t="n">
        <f aca="false">SUBTOTAL(9, IG30:IU30)</f>
        <v>30.782</v>
      </c>
      <c r="KK30" s="433" t="n">
        <f aca="false">SUBTOTAL(9, IV30:KI30)</f>
        <v>50.308</v>
      </c>
      <c r="KL30" s="273" t="n">
        <f aca="false">SUM(KJ30,KL27)</f>
        <v>324.7033333333</v>
      </c>
      <c r="KM30" s="273" t="n">
        <f aca="false">SUM(KK30,KM27)</f>
        <v>375.105</v>
      </c>
      <c r="KN30" s="885" t="n">
        <f aca="false">Посуточная!OF30</f>
        <v>0</v>
      </c>
      <c r="KO30" s="886" t="n">
        <f aca="false">Посуточная!OG30</f>
        <v>0</v>
      </c>
      <c r="KP30" s="886" t="n">
        <f aca="false">Посуточная!OH30</f>
        <v>0</v>
      </c>
      <c r="KQ30" s="886" t="n">
        <f aca="false">Посуточная!OI30</f>
        <v>0</v>
      </c>
      <c r="KR30" s="886" t="n">
        <f aca="false">Посуточная!OJ30</f>
        <v>0</v>
      </c>
      <c r="KS30" s="886" t="n">
        <f aca="false">Посуточная!OK30</f>
        <v>0</v>
      </c>
      <c r="KT30" s="886" t="n">
        <f aca="false">Посуточная!OL30</f>
        <v>0</v>
      </c>
      <c r="KU30" s="886" t="n">
        <f aca="false">Посуточная!OM30</f>
        <v>0</v>
      </c>
      <c r="KV30" s="886" t="n">
        <f aca="false">Посуточная!ON30</f>
        <v>0</v>
      </c>
      <c r="KW30" s="887" t="n">
        <f aca="false">Посуточная!OO30</f>
        <v>0</v>
      </c>
      <c r="KX30" s="470" t="n">
        <f aca="false">Посуточная!OV30</f>
        <v>0</v>
      </c>
      <c r="KY30" s="470" t="n">
        <f aca="false">Посуточная!OW30</f>
        <v>0</v>
      </c>
      <c r="KZ30" s="470" t="n">
        <f aca="false">Посуточная!OX30</f>
        <v>0</v>
      </c>
      <c r="LA30" s="470" t="n">
        <f aca="false">Посуточная!OY30</f>
        <v>0</v>
      </c>
      <c r="LB30" s="470" t="n">
        <f aca="false">Посуточная!OZ30</f>
        <v>0</v>
      </c>
      <c r="LC30" s="470" t="n">
        <f aca="false">Посуточная!PA30</f>
        <v>0</v>
      </c>
      <c r="LD30" s="470" t="n">
        <f aca="false">Посуточная!PB30</f>
        <v>0</v>
      </c>
      <c r="LE30" s="470" t="n">
        <f aca="false">Посуточная!PC30</f>
        <v>0</v>
      </c>
      <c r="LF30" s="470" t="n">
        <f aca="false">Посуточная!PD30</f>
        <v>0</v>
      </c>
      <c r="LG30" s="470" t="n">
        <f aca="false">Посуточная!PE30</f>
        <v>0</v>
      </c>
      <c r="LH30" s="470" t="n">
        <f aca="false">Посуточная!PF30</f>
        <v>0</v>
      </c>
      <c r="LI30" s="470" t="n">
        <f aca="false">Посуточная!PG30</f>
        <v>0</v>
      </c>
      <c r="LJ30" s="470" t="n">
        <f aca="false">Посуточная!PH30</f>
        <v>0</v>
      </c>
      <c r="LK30" s="470" t="n">
        <f aca="false">Посуточная!PI30</f>
        <v>0</v>
      </c>
      <c r="LL30" s="470" t="n">
        <f aca="false">Посуточная!PJ30</f>
        <v>0</v>
      </c>
      <c r="LM30" s="470" t="n">
        <f aca="false">Посуточная!PK30</f>
        <v>0</v>
      </c>
      <c r="LN30" s="470" t="n">
        <f aca="false">Посуточная!PL30</f>
        <v>0</v>
      </c>
      <c r="LO30" s="470" t="n">
        <f aca="false">Посуточная!PM30</f>
        <v>0</v>
      </c>
      <c r="LP30" s="470" t="n">
        <f aca="false">Посуточная!PN30</f>
        <v>0</v>
      </c>
      <c r="LQ30" s="470" t="n">
        <f aca="false">Посуточная!PO30</f>
        <v>0</v>
      </c>
      <c r="LR30" s="475" t="n">
        <f aca="false">SUBTOTAL(9, KN30:KW30)</f>
        <v>0</v>
      </c>
      <c r="LS30" s="433" t="n">
        <f aca="false">SUBTOTAL(9, KX30:LQ30)</f>
        <v>0</v>
      </c>
      <c r="LT30" s="273" t="n">
        <f aca="false">SUM(LR30,LT27)</f>
        <v>0</v>
      </c>
      <c r="LU30" s="273" t="n">
        <f aca="false">SUM(LS30,LU27)</f>
        <v>0</v>
      </c>
      <c r="LV30" s="888" t="n">
        <f aca="false">Посуточная!QA30</f>
        <v>0</v>
      </c>
      <c r="LW30" s="889" t="n">
        <f aca="false">Посуточная!QB30</f>
        <v>0</v>
      </c>
      <c r="LX30" s="889" t="n">
        <f aca="false">Посуточная!QC30</f>
        <v>0</v>
      </c>
      <c r="LY30" s="889" t="n">
        <f aca="false">Посуточная!QD30</f>
        <v>0</v>
      </c>
      <c r="LZ30" s="889" t="n">
        <f aca="false">Посуточная!QE30</f>
        <v>0</v>
      </c>
      <c r="MA30" s="889" t="n">
        <f aca="false">Посуточная!QF30</f>
        <v>0</v>
      </c>
      <c r="MB30" s="889" t="n">
        <f aca="false">Посуточная!QG30</f>
        <v>0</v>
      </c>
      <c r="MC30" s="890" t="n">
        <f aca="false">Посуточная!QO30</f>
        <v>0</v>
      </c>
      <c r="MD30" s="890" t="n">
        <f aca="false">Посуточная!QP30</f>
        <v>0</v>
      </c>
      <c r="ME30" s="890" t="n">
        <f aca="false">Посуточная!QQ30</f>
        <v>0</v>
      </c>
      <c r="MF30" s="890" t="n">
        <f aca="false">Посуточная!QR30</f>
        <v>0</v>
      </c>
      <c r="MG30" s="890" t="n">
        <f aca="false">Посуточная!QS30</f>
        <v>0</v>
      </c>
      <c r="MH30" s="890" t="n">
        <f aca="false">Посуточная!QT30</f>
        <v>0</v>
      </c>
      <c r="MI30" s="890" t="n">
        <f aca="false">Посуточная!QU30</f>
        <v>0</v>
      </c>
      <c r="MJ30" s="475" t="n">
        <f aca="false">SUBTOTAL(9, LV30:MB30)</f>
        <v>0</v>
      </c>
      <c r="MK30" s="433" t="n">
        <f aca="false">SUBTOTAL(9, MC30:MI30)</f>
        <v>0</v>
      </c>
      <c r="ML30" s="273" t="n">
        <f aca="false">SUM(MJ30,ML27)</f>
        <v>0</v>
      </c>
      <c r="MM30" s="273" t="n">
        <f aca="false">SUM(MK30,MM27)</f>
        <v>0</v>
      </c>
      <c r="MN30" s="885" t="n">
        <f aca="false">Посуточная!RG30</f>
        <v>3.1</v>
      </c>
      <c r="MO30" s="886" t="n">
        <f aca="false">Посуточная!RH30</f>
        <v>0</v>
      </c>
      <c r="MP30" s="886" t="n">
        <f aca="false">Посуточная!RI30</f>
        <v>0</v>
      </c>
      <c r="MQ30" s="886" t="n">
        <f aca="false">Посуточная!RJ30</f>
        <v>0</v>
      </c>
      <c r="MR30" s="886" t="n">
        <f aca="false">Посуточная!RK30</f>
        <v>0</v>
      </c>
      <c r="MS30" s="886" t="n">
        <f aca="false">Посуточная!RL30</f>
        <v>0</v>
      </c>
      <c r="MT30" s="886" t="n">
        <f aca="false">Посуточная!RM30</f>
        <v>0</v>
      </c>
      <c r="MU30" s="470" t="n">
        <f aca="false">Посуточная!RU30</f>
        <v>0</v>
      </c>
      <c r="MV30" s="470" t="n">
        <f aca="false">Посуточная!RV30</f>
        <v>0</v>
      </c>
      <c r="MW30" s="470" t="n">
        <f aca="false">Посуточная!RW30</f>
        <v>0</v>
      </c>
      <c r="MX30" s="470" t="n">
        <f aca="false">Посуточная!RX30</f>
        <v>0</v>
      </c>
      <c r="MY30" s="470" t="n">
        <f aca="false">Посуточная!RY30</f>
        <v>0</v>
      </c>
      <c r="MZ30" s="470" t="n">
        <f aca="false">Посуточная!RZ30</f>
        <v>0</v>
      </c>
      <c r="NA30" s="470" t="n">
        <f aca="false">Посуточная!SA30</f>
        <v>0</v>
      </c>
      <c r="NB30" s="475" t="n">
        <f aca="false">SUBTOTAL(9, MN30:MT30)</f>
        <v>3.1</v>
      </c>
      <c r="NC30" s="433" t="n">
        <f aca="false">SUBTOTAL(9, MU30:NA30)</f>
        <v>0</v>
      </c>
      <c r="ND30" s="273" t="n">
        <f aca="false">SUM(NB30,ND27)</f>
        <v>5.7</v>
      </c>
      <c r="NE30" s="273" t="n">
        <f aca="false">SUM(NC30,NE27)</f>
        <v>0</v>
      </c>
      <c r="NF30" s="437" t="n">
        <f aca="false">SUMIF(IG6:NE6,"итого гр.",IG30:NE30)</f>
        <v>33.882</v>
      </c>
      <c r="NG30" s="433" t="n">
        <f aca="false">SUMIF(IG6:NE6,"итого фк.",IG30:NE30)</f>
        <v>50.308</v>
      </c>
      <c r="NH30" s="273" t="n">
        <f aca="false">SUM(NF30,NH27)</f>
        <v>330.4033333333</v>
      </c>
      <c r="NI30" s="456" t="n">
        <f aca="false">SUM(NG30,NI27)</f>
        <v>375.105</v>
      </c>
      <c r="NJ30" s="438" t="n">
        <f aca="false">NH30</f>
        <v>330.4033333333</v>
      </c>
      <c r="NK30" s="439" t="n">
        <f aca="false">NI30</f>
        <v>375.105</v>
      </c>
      <c r="NM30" s="278"/>
      <c r="NN30" s="885" t="n">
        <f aca="false">Посуточная!SU30</f>
        <v>0</v>
      </c>
      <c r="NO30" s="886" t="n">
        <f aca="false">Посуточная!SV30</f>
        <v>0</v>
      </c>
      <c r="NP30" s="886" t="n">
        <f aca="false">Посуточная!SW30</f>
        <v>0</v>
      </c>
      <c r="NQ30" s="886" t="n">
        <f aca="false">Посуточная!SX30</f>
        <v>0</v>
      </c>
      <c r="NR30" s="470" t="n">
        <f aca="false">Посуточная!TC30</f>
        <v>0</v>
      </c>
      <c r="NS30" s="470" t="n">
        <f aca="false">Посуточная!TD30</f>
        <v>0</v>
      </c>
      <c r="NT30" s="470" t="n">
        <f aca="false">Посуточная!TE30</f>
        <v>0</v>
      </c>
      <c r="NU30" s="470" t="n">
        <f aca="false">Посуточная!TF30</f>
        <v>0</v>
      </c>
      <c r="NV30" s="475" t="n">
        <f aca="false">SUBTOTAL(9, NN30:NQ30)</f>
        <v>0</v>
      </c>
      <c r="NW30" s="433" t="n">
        <f aca="false">SUBTOTAL(9, NR30:NU30)</f>
        <v>0</v>
      </c>
      <c r="NX30" s="456" t="n">
        <f aca="false">NX27+NV30</f>
        <v>0</v>
      </c>
      <c r="NY30" s="456" t="n">
        <f aca="false">NY27+NW30</f>
        <v>0</v>
      </c>
      <c r="NZ30" s="437" t="n">
        <f aca="false">Посуточная!TO30-Посуточная_НГДП!IP30</f>
        <v>0</v>
      </c>
      <c r="OA30" s="475" t="n">
        <f aca="false">Посуточная!TP30-Посуточная_НГДП!IQ30</f>
        <v>0</v>
      </c>
      <c r="OB30" s="291" t="n">
        <f aca="false">Посуточная!TQ30-Посуточная_НГДП!IR30</f>
        <v>0</v>
      </c>
      <c r="OC30" s="291" t="n">
        <f aca="false">Посуточная!TR30-Посуточная_НГДП!IS30</f>
        <v>0</v>
      </c>
      <c r="OD30" s="475" t="n">
        <f aca="false">Посуточная!TS30-Посуточная_НГДП!IT30</f>
        <v>4.62446819139056</v>
      </c>
      <c r="OE30" s="475" t="n">
        <f aca="false">Посуточная!TT30-Посуточная_НГДП!IU30</f>
        <v>0</v>
      </c>
      <c r="OF30" s="291" t="n">
        <f aca="false">Посуточная!TU30-Посуточная_НГДП!IV30</f>
        <v>0</v>
      </c>
      <c r="OG30" s="291" t="n">
        <f aca="false">Посуточная!TV30-Посуточная_НГДП!IW30</f>
        <v>0</v>
      </c>
      <c r="OH30" s="475" t="n">
        <f aca="false">Посуточная!TW30-Посуточная_НГДП!IX30</f>
        <v>0</v>
      </c>
      <c r="OI30" s="475" t="n">
        <f aca="false">Посуточная!TX30-Посуточная_НГДП!IY30</f>
        <v>0</v>
      </c>
      <c r="OJ30" s="291" t="n">
        <f aca="false">Посуточная!TY30-Посуточная_НГДП!IZ30</f>
        <v>0</v>
      </c>
      <c r="OK30" s="291" t="n">
        <f aca="false">Посуточная!TZ30-Посуточная_НГДП!JA30</f>
        <v>0</v>
      </c>
      <c r="OL30" s="475" t="n">
        <f aca="false">Посуточная!UA30-Посуточная_НГДП!JB30</f>
        <v>0</v>
      </c>
      <c r="OM30" s="475" t="n">
        <f aca="false">Посуточная!UB30-Посуточная_НГДП!JC30</f>
        <v>0</v>
      </c>
      <c r="ON30" s="291" t="n">
        <f aca="false">OL30</f>
        <v>0</v>
      </c>
      <c r="OO30" s="291" t="n">
        <f aca="false">OM30</f>
        <v>0</v>
      </c>
      <c r="OP30" s="476" t="n">
        <f aca="false">SUMIF(NZ6:OO6,"итого гр.",NZ30:OO30)</f>
        <v>4.62446819139056</v>
      </c>
      <c r="OQ30" s="439" t="n">
        <f aca="false">SUMIF($NZ$6:$OO$6,"итого фк.",NZ30:OO30)</f>
        <v>0</v>
      </c>
      <c r="OR30" s="373" t="n">
        <f aca="false">OP30</f>
        <v>4.62446819139056</v>
      </c>
      <c r="OS30" s="273" t="n">
        <f aca="false">OQ30</f>
        <v>0</v>
      </c>
      <c r="OT30" s="438" t="n">
        <f aca="false">Посуточная!UI30-Посуточная_НГДП!JJ30</f>
        <v>0</v>
      </c>
      <c r="OU30" s="439" t="n">
        <f aca="false">Посуточная!UJ30-Посуточная_НГДП!JK30</f>
        <v>-96</v>
      </c>
      <c r="OX30" s="438" t="n">
        <f aca="false">$OX$9+OX27</f>
        <v>311.52</v>
      </c>
      <c r="OY30" s="439" t="n">
        <f aca="false">$OY$9+OY27</f>
        <v>311.52</v>
      </c>
      <c r="OZ30" s="273" t="n">
        <f aca="false">OX30</f>
        <v>311.52</v>
      </c>
      <c r="PA30" s="273" t="n">
        <f aca="false">OY30</f>
        <v>311.52</v>
      </c>
      <c r="PB30" s="437"/>
      <c r="PC30" s="433"/>
      <c r="PD30" s="273" t="n">
        <f aca="false">SUM(PB30,PD27)</f>
        <v>0</v>
      </c>
      <c r="PE30" s="273" t="n">
        <f aca="false">SUM(PC30,PE27)</f>
        <v>0</v>
      </c>
      <c r="PF30" s="438" t="n">
        <f aca="false">SUM(NJ30,OP30,OT30,OX30,PB30,NX30)</f>
        <v>646.547801524691</v>
      </c>
      <c r="PG30" s="439" t="n">
        <f aca="false">SUM(NK30,OQ30,OU30,OY30,PC30,NY30)</f>
        <v>590.625</v>
      </c>
      <c r="PH30" s="273" t="n">
        <f aca="false">SUM(NL30,OR30,OV30,OZ30,PD30)</f>
        <v>316.144468191391</v>
      </c>
      <c r="PI30" s="273" t="n">
        <f aca="false">SUM(NM30,OS30,OW30,PA30,PE30)</f>
        <v>311.52</v>
      </c>
      <c r="PJ30" s="476"/>
      <c r="PK30" s="476"/>
      <c r="PL30" s="273" t="n">
        <f aca="false">PJ30</f>
        <v>0</v>
      </c>
      <c r="PM30" s="273" t="n">
        <f aca="false">PK30</f>
        <v>0</v>
      </c>
      <c r="PN30" s="476"/>
      <c r="PO30" s="476"/>
      <c r="PP30" s="273" t="n">
        <f aca="false">PN30</f>
        <v>0</v>
      </c>
      <c r="PR30" s="479" t="n">
        <f aca="false">Посуточная!VG30-Посуточная_НГДП!KH30</f>
        <v>23715.3971984753</v>
      </c>
      <c r="PS30" s="480" t="n">
        <f aca="false">IF(A28&lt;=QH$4,VLOOKUP(A28,$QH$6:$QM$37,2,FALSE()),SUM($QI$4,IF30,-PG30)-SUM($QM$4,-$QK$4))-QA30</f>
        <v>23578</v>
      </c>
      <c r="PT30" s="479"/>
      <c r="PU30" s="480"/>
      <c r="PV30" s="479"/>
      <c r="PW30" s="480"/>
      <c r="PX30" s="481"/>
      <c r="PY30" s="479" t="n">
        <f aca="false">Посуточная!VN30-Посуточная_НГДП!KO30</f>
        <v>749.280482520239</v>
      </c>
      <c r="PZ30" s="482" t="n">
        <f aca="false">IF(A28&lt;=QH$4,VLOOKUP(A28,$QD$6:$QE$37,2,FALSE()),SUM($PZ$2,-HP30,KM30,-QA30))</f>
        <v>739.526</v>
      </c>
      <c r="QA30" s="378"/>
      <c r="QB30" s="278" t="n">
        <f aca="false">PS30-PR30</f>
        <v>-137.397198475304</v>
      </c>
      <c r="QD30" s="379" t="n">
        <v>24</v>
      </c>
      <c r="QE30" s="127" t="n">
        <f aca="false">Посуточная!VT30-Посуточная_НГДП!KU30</f>
        <v>0</v>
      </c>
      <c r="QH30" s="273" t="n">
        <v>24</v>
      </c>
      <c r="QI30" s="127" t="n">
        <f aca="false">Посуточная!VX30-Посуточная_НГДП!KY30</f>
        <v>0</v>
      </c>
      <c r="QK30" s="380" t="n">
        <f aca="false">PG78</f>
        <v>2233.164</v>
      </c>
      <c r="QL30" s="380"/>
      <c r="QM30" s="380" t="n">
        <f aca="false">IF78</f>
        <v>1479.807</v>
      </c>
      <c r="QQ30" s="127" t="n">
        <f aca="false">IF(V30="",0,V30+QQ27)</f>
        <v>230</v>
      </c>
      <c r="QR30" s="127" t="n">
        <f aca="false">IF(W30="",0,W30+QR27)</f>
        <v>180</v>
      </c>
      <c r="QS30" s="127" t="n">
        <f aca="false">IF(AN30="",0,AN30+QS27)</f>
        <v>164</v>
      </c>
      <c r="QT30" s="127" t="n">
        <f aca="false">IF(AO30="",0,AO30+QT27)</f>
        <v>273</v>
      </c>
      <c r="QU30" s="127" t="n">
        <f aca="false">IF(AZ30="",0,AZ30+QU27)</f>
        <v>0</v>
      </c>
      <c r="QV30" s="127" t="n">
        <f aca="false">IF(BA30="",0,BA30+QV27)</f>
        <v>0</v>
      </c>
      <c r="QW30" s="127" t="n">
        <f aca="false">IF(BL30="",0,BL30+QW27)</f>
        <v>0</v>
      </c>
      <c r="QX30" s="127" t="n">
        <f aca="false">IF(BM30="",0,BM30+QX27)</f>
        <v>0</v>
      </c>
      <c r="QY30" s="127" t="n">
        <f aca="false">IF(CF30="",0,CF30+QY27)</f>
        <v>23.2</v>
      </c>
      <c r="QZ30" s="127" t="n">
        <f aca="false">IF(CG30="",0,CG30+QZ27)</f>
        <v>0</v>
      </c>
      <c r="RA30" s="127" t="n">
        <f aca="false">IF(CX30="",0,CX30+RA27)</f>
        <v>600</v>
      </c>
      <c r="RB30" s="127" t="n">
        <f aca="false">IF(CY30="",0,CY30+RB27)</f>
        <v>150</v>
      </c>
      <c r="RC30" s="127" t="n">
        <f aca="false">IF(FO30="",0,FO30+RC27)</f>
        <v>0</v>
      </c>
      <c r="RD30" s="127" t="n">
        <f aca="false">IF(FP30="",0,FP30+RD27)</f>
        <v>0</v>
      </c>
      <c r="RE30" s="127" t="n">
        <f aca="false">IF(FC30="",0,FC30+RE27)</f>
        <v>69</v>
      </c>
      <c r="RF30" s="127" t="n">
        <f aca="false">IF(FD30="",0,FD30+RF27)</f>
        <v>133.411</v>
      </c>
      <c r="RG30" s="127" t="n">
        <f aca="false">IF(ND30="",0,ND30+RG27)</f>
        <v>18.7</v>
      </c>
      <c r="RH30" s="127" t="n">
        <f aca="false">IF(NE30="",0,NE30+RH27)</f>
        <v>0</v>
      </c>
      <c r="RI30" s="127" t="n">
        <f aca="false">IF(OX30="",0,OX30)</f>
        <v>311.52</v>
      </c>
      <c r="RJ30" s="127" t="n">
        <f aca="false">IF(OY30="",0,OY30)</f>
        <v>311.52</v>
      </c>
      <c r="RK30" s="127" t="n">
        <f aca="false">IF(IA30="",0,IA30+RK27)</f>
        <v>0</v>
      </c>
      <c r="RL30" s="127" t="n">
        <f aca="false">IF(IB30="",0,IB30+RL27)</f>
        <v>1112</v>
      </c>
      <c r="RM30" s="127" t="n">
        <f aca="false">IF(OT30="",0,OT30+RM27)</f>
        <v>0</v>
      </c>
      <c r="RN30" s="127" t="n">
        <f aca="false">IF(OU30="",0,OU30+RN27)</f>
        <v>-88</v>
      </c>
      <c r="RO30" s="127" t="n">
        <f aca="false">IF(PY30="",0,PY30+RO27)</f>
        <v>5463.02674905091</v>
      </c>
      <c r="RP30" s="127" t="n">
        <f aca="false">IF(PZ30="",0,PZ30+RP27)</f>
        <v>5329.965</v>
      </c>
      <c r="RQ30" s="127" t="n">
        <f aca="false">IFERROR(RO30/$A28,0)</f>
        <v>682.878343631364</v>
      </c>
      <c r="RR30" s="127" t="n">
        <f aca="false">IFERROR(RP30/$A28,0)</f>
        <v>666.245625</v>
      </c>
      <c r="RS30" s="127" t="n">
        <f aca="false">IF(PD30="",0,PD30+RS27)</f>
        <v>0</v>
      </c>
      <c r="RT30" s="127" t="n">
        <f aca="false">IF(PE30="",0,PE30+RT27)</f>
        <v>0</v>
      </c>
      <c r="RU30" s="127" t="n">
        <f aca="false">IF(QQ30&gt;0,0,T30+RU27)</f>
        <v>0</v>
      </c>
      <c r="RV30" s="127" t="n">
        <f aca="false">IF(QR30&gt;0,0,U30+RV27)</f>
        <v>0</v>
      </c>
      <c r="RW30" s="127" t="n">
        <f aca="false">IF(QS30&gt;0,0,AL30+RW27)</f>
        <v>0</v>
      </c>
      <c r="RX30" s="127" t="n">
        <f aca="false">IF(QT30&gt;0,0,AM30+RX27)</f>
        <v>0</v>
      </c>
      <c r="RY30" s="127" t="n">
        <f aca="false">IF(QU30&gt;0,0,AX30+RY27)</f>
        <v>0</v>
      </c>
      <c r="RZ30" s="127" t="n">
        <f aca="false">IF(QV30&gt;0,0,AY30+RZ27)</f>
        <v>0</v>
      </c>
      <c r="SA30" s="127" t="n">
        <f aca="false">IF(QW30&gt;0,0,BJ30+SA27)</f>
        <v>0</v>
      </c>
      <c r="SB30" s="127" t="n">
        <f aca="false">IF(QX30&gt;0,0,BK30+SB27)</f>
        <v>0</v>
      </c>
      <c r="SC30" s="127" t="n">
        <f aca="false">IF(QY30&gt;0,0,CD30+SC27)</f>
        <v>0</v>
      </c>
      <c r="SD30" s="127" t="n">
        <f aca="false">IF(QZ30&gt;0,0,CE30+SD27)</f>
        <v>0</v>
      </c>
      <c r="SE30" s="127" t="n">
        <f aca="false">IF(RA30&gt;0,0,CV30+SE27)</f>
        <v>0</v>
      </c>
      <c r="SF30" s="127" t="n">
        <f aca="false">IF(RB30&gt;0,0,CW30+SF27)</f>
        <v>0</v>
      </c>
      <c r="SG30" s="127" t="n">
        <f aca="false">IF(RC30&gt;0,0,FM30+SG27)</f>
        <v>0</v>
      </c>
      <c r="SH30" s="127" t="n">
        <f aca="false">IF(RD30&gt;0,0,FN30+SH27)</f>
        <v>0</v>
      </c>
      <c r="SI30" s="127" t="n">
        <f aca="false">IF(RE30&gt;0,0,FA30+SI27)</f>
        <v>0</v>
      </c>
      <c r="SJ30" s="127" t="n">
        <f aca="false">IFERROR(IF(RF30&gt;0,0,FB30+SJ27),0)</f>
        <v>0</v>
      </c>
      <c r="SK30" s="127" t="n">
        <f aca="false">IF(RG30&gt;0,0,NB30+SK27)</f>
        <v>0</v>
      </c>
      <c r="SL30" s="127" t="n">
        <f aca="false">IFERROR(IF(RH30&gt;0,0,NC30+SL27),0)</f>
        <v>0</v>
      </c>
      <c r="SM30" s="127"/>
      <c r="SN30" s="127"/>
      <c r="SO30" s="127"/>
    </row>
    <row r="31" customFormat="false" ht="15" hidden="false" customHeight="false" outlineLevel="0" collapsed="false">
      <c r="A31" s="741" t="n">
        <v>9</v>
      </c>
      <c r="B31" s="891" t="n">
        <f aca="false">Посуточная!B31</f>
        <v>0</v>
      </c>
      <c r="C31" s="892" t="n">
        <f aca="false">Посуточная!C31</f>
        <v>0</v>
      </c>
      <c r="D31" s="892" t="n">
        <f aca="false">Посуточная!D31</f>
        <v>0</v>
      </c>
      <c r="E31" s="892" t="n">
        <f aca="false">Посуточная!E31</f>
        <v>0</v>
      </c>
      <c r="F31" s="892" t="n">
        <f aca="false">Посуточная!F31</f>
        <v>0</v>
      </c>
      <c r="G31" s="892" t="n">
        <f aca="false">Посуточная!G31</f>
        <v>0</v>
      </c>
      <c r="H31" s="892" t="n">
        <f aca="false">Посуточная!H31</f>
        <v>0</v>
      </c>
      <c r="I31" s="892" t="n">
        <f aca="false">Посуточная!I31</f>
        <v>0</v>
      </c>
      <c r="J31" s="491" t="n">
        <f aca="false">Посуточная!Q31</f>
        <v>0</v>
      </c>
      <c r="K31" s="491" t="n">
        <f aca="false">Посуточная!R31</f>
        <v>0</v>
      </c>
      <c r="L31" s="491" t="n">
        <f aca="false">Посуточная!S31</f>
        <v>0</v>
      </c>
      <c r="M31" s="491" t="n">
        <f aca="false">Посуточная!T31</f>
        <v>0</v>
      </c>
      <c r="N31" s="491" t="n">
        <f aca="false">Посуточная!U31</f>
        <v>0</v>
      </c>
      <c r="O31" s="491" t="n">
        <f aca="false">Посуточная!V31</f>
        <v>0</v>
      </c>
      <c r="P31" s="491" t="n">
        <f aca="false">Посуточная!W31</f>
        <v>0</v>
      </c>
      <c r="Q31" s="491" t="n">
        <f aca="false">Посуточная!X31</f>
        <v>0</v>
      </c>
      <c r="R31" s="491" t="n">
        <f aca="false">Посуточная!Y31</f>
        <v>0</v>
      </c>
      <c r="S31" s="491" t="n">
        <f aca="false">Посуточная!Z31</f>
        <v>0</v>
      </c>
      <c r="T31" s="539"/>
      <c r="U31" s="497"/>
      <c r="X31" s="863" t="n">
        <f aca="false">Посуточная!AL31</f>
        <v>0</v>
      </c>
      <c r="Y31" s="864" t="n">
        <f aca="false">Посуточная!AM31</f>
        <v>0</v>
      </c>
      <c r="Z31" s="864" t="n">
        <f aca="false">Посуточная!AN31</f>
        <v>0</v>
      </c>
      <c r="AA31" s="864" t="n">
        <f aca="false">Посуточная!AO31</f>
        <v>0</v>
      </c>
      <c r="AB31" s="864" t="n">
        <f aca="false">Посуточная!AP31</f>
        <v>0</v>
      </c>
      <c r="AC31" s="864" t="n">
        <f aca="false">Посуточная!AQ31</f>
        <v>0</v>
      </c>
      <c r="AD31" s="864" t="n">
        <f aca="false">Посуточная!AR31</f>
        <v>0</v>
      </c>
      <c r="AE31" s="322" t="str">
        <f aca="false">Посуточная!AZ31</f>
        <v>Вынгапур</v>
      </c>
      <c r="AF31" s="322" t="str">
        <f aca="false">Посуточная!BA31</f>
        <v>Яр</v>
      </c>
      <c r="AG31" s="322" t="n">
        <f aca="false">Посуточная!BB31</f>
        <v>0</v>
      </c>
      <c r="AH31" s="322" t="n">
        <f aca="false">Посуточная!BC31</f>
        <v>0</v>
      </c>
      <c r="AI31" s="322" t="n">
        <f aca="false">Посуточная!BD31</f>
        <v>0</v>
      </c>
      <c r="AJ31" s="322" t="n">
        <f aca="false">Посуточная!BE31</f>
        <v>0</v>
      </c>
      <c r="AK31" s="322" t="n">
        <f aca="false">Посуточная!BF31</f>
        <v>0</v>
      </c>
      <c r="AL31" s="539"/>
      <c r="AM31" s="497"/>
      <c r="AP31" s="863" t="n">
        <f aca="false">Посуточная!BR31</f>
        <v>0</v>
      </c>
      <c r="AQ31" s="864" t="n">
        <f aca="false">Посуточная!BS31</f>
        <v>0</v>
      </c>
      <c r="AR31" s="864" t="n">
        <f aca="false">Посуточная!BT31</f>
        <v>0</v>
      </c>
      <c r="AS31" s="864" t="n">
        <f aca="false">Посуточная!BU31</f>
        <v>0</v>
      </c>
      <c r="AT31" s="322" t="n">
        <f aca="false">Посуточная!BZ31</f>
        <v>0</v>
      </c>
      <c r="AU31" s="322" t="n">
        <f aca="false">Посуточная!CA31</f>
        <v>0</v>
      </c>
      <c r="AV31" s="322" t="n">
        <f aca="false">Посуточная!CB31</f>
        <v>0</v>
      </c>
      <c r="AW31" s="322" t="n">
        <f aca="false">Посуточная!CC31</f>
        <v>0</v>
      </c>
      <c r="AX31" s="539"/>
      <c r="AY31" s="497"/>
      <c r="BB31" s="863" t="n">
        <f aca="false">Посуточная!CL31</f>
        <v>0</v>
      </c>
      <c r="BC31" s="864" t="n">
        <f aca="false">Посуточная!CM31</f>
        <v>0</v>
      </c>
      <c r="BD31" s="864" t="n">
        <f aca="false">Посуточная!CN31</f>
        <v>0</v>
      </c>
      <c r="BE31" s="864" t="n">
        <f aca="false">Посуточная!CO31</f>
        <v>0</v>
      </c>
      <c r="BF31" s="322" t="n">
        <f aca="false">Посуточная!CT31</f>
        <v>0</v>
      </c>
      <c r="BG31" s="322" t="n">
        <f aca="false">Посуточная!CU31</f>
        <v>0</v>
      </c>
      <c r="BH31" s="322" t="n">
        <f aca="false">Посуточная!CV31</f>
        <v>0</v>
      </c>
      <c r="BI31" s="322" t="n">
        <f aca="false">Посуточная!CW31</f>
        <v>0</v>
      </c>
      <c r="BJ31" s="539"/>
      <c r="BK31" s="497"/>
      <c r="BN31" s="502"/>
      <c r="BO31" s="497"/>
      <c r="BR31" s="503"/>
      <c r="BS31" s="504"/>
      <c r="BV31" s="381" t="n">
        <f aca="false">Посуточная!DN31</f>
        <v>0</v>
      </c>
      <c r="BW31" s="382" t="n">
        <f aca="false">Посуточная!DO31</f>
        <v>0</v>
      </c>
      <c r="BX31" s="382" t="n">
        <f aca="false">Посуточная!DP31</f>
        <v>0</v>
      </c>
      <c r="BY31" s="382" t="n">
        <f aca="false">Посуточная!DQ31</f>
        <v>0</v>
      </c>
      <c r="BZ31" s="322" t="n">
        <f aca="false">Посуточная!DV31</f>
        <v>0</v>
      </c>
      <c r="CA31" s="322" t="n">
        <f aca="false">Посуточная!DW31</f>
        <v>0</v>
      </c>
      <c r="CB31" s="322" t="n">
        <f aca="false">Посуточная!DX31</f>
        <v>0</v>
      </c>
      <c r="CC31" s="322" t="n">
        <f aca="false">Посуточная!DY31</f>
        <v>0</v>
      </c>
      <c r="CD31" s="539"/>
      <c r="CE31" s="497"/>
      <c r="CH31" s="893" t="n">
        <f aca="false">Посуточная!EH31</f>
        <v>0</v>
      </c>
      <c r="CI31" s="894" t="n">
        <f aca="false">Посуточная!EI31</f>
        <v>0</v>
      </c>
      <c r="CJ31" s="894" t="n">
        <f aca="false">Посуточная!EJ31</f>
        <v>0</v>
      </c>
      <c r="CK31" s="894" t="n">
        <f aca="false">Посуточная!EK31</f>
        <v>0</v>
      </c>
      <c r="CL31" s="894" t="n">
        <f aca="false">Посуточная!EL31</f>
        <v>0</v>
      </c>
      <c r="CM31" s="894" t="n">
        <f aca="false">Посуточная!EM31</f>
        <v>0</v>
      </c>
      <c r="CN31" s="894" t="n">
        <f aca="false">Посуточная!EN31</f>
        <v>0</v>
      </c>
      <c r="CO31" s="491" t="n">
        <f aca="false">Посуточная!ES31</f>
        <v>0</v>
      </c>
      <c r="CP31" s="491" t="str">
        <f aca="false">Посуточная!ET31</f>
        <v>Еты-П</v>
      </c>
      <c r="CQ31" s="491" t="n">
        <f aca="false">Посуточная!EU31</f>
        <v>0</v>
      </c>
      <c r="CR31" s="491" t="n">
        <f aca="false">Посуточная!EV31</f>
        <v>0</v>
      </c>
      <c r="CS31" s="491" t="n">
        <f aca="false">Посуточная!EW31</f>
        <v>0</v>
      </c>
      <c r="CT31" s="491" t="n">
        <f aca="false">Посуточная!EX31</f>
        <v>0</v>
      </c>
      <c r="CU31" s="491" t="n">
        <f aca="false">Посуточная!EY31</f>
        <v>0</v>
      </c>
      <c r="CV31" s="539"/>
      <c r="CW31" s="497"/>
      <c r="CZ31" s="863" t="str">
        <f aca="false">Посуточная!FH31</f>
        <v>Еты-П</v>
      </c>
      <c r="DA31" s="864" t="str">
        <f aca="false">Посуточная!FI31</f>
        <v>Вынгапур</v>
      </c>
      <c r="DB31" s="864" t="n">
        <f aca="false">Посуточная!FJ31</f>
        <v>0</v>
      </c>
      <c r="DC31" s="864" t="n">
        <f aca="false">Посуточная!FK31</f>
        <v>0</v>
      </c>
      <c r="DD31" s="864" t="n">
        <f aca="false">Посуточная!FL31</f>
        <v>0</v>
      </c>
      <c r="DE31" s="864" t="n">
        <f aca="false">Посуточная!FM31</f>
        <v>0</v>
      </c>
      <c r="DF31" s="864" t="n">
        <f aca="false">Посуточная!FN31</f>
        <v>0</v>
      </c>
      <c r="DG31" s="864" t="n">
        <f aca="false">Посуточная!FO31</f>
        <v>0</v>
      </c>
      <c r="DH31" s="864" t="n">
        <f aca="false">Посуточная!FP31</f>
        <v>0</v>
      </c>
      <c r="DI31" s="864" t="n">
        <f aca="false">Посуточная!FQ31</f>
        <v>0</v>
      </c>
      <c r="DJ31" s="864" t="n">
        <f aca="false">Посуточная!FR31</f>
        <v>0</v>
      </c>
      <c r="DK31" s="864" t="n">
        <f aca="false">Посуточная!FS31</f>
        <v>0</v>
      </c>
      <c r="DL31" s="864" t="n">
        <f aca="false">Посуточная!FT31</f>
        <v>0</v>
      </c>
      <c r="DM31" s="864" t="n">
        <f aca="false">Посуточная!FU31</f>
        <v>0</v>
      </c>
      <c r="DN31" s="864" t="n">
        <f aca="false">Посуточная!FV31</f>
        <v>0</v>
      </c>
      <c r="DO31" s="864" t="n">
        <f aca="false">Посуточная!FW31</f>
        <v>0</v>
      </c>
      <c r="DP31" s="864" t="n">
        <f aca="false">Посуточная!FX31</f>
        <v>0</v>
      </c>
      <c r="DQ31" s="864" t="n">
        <f aca="false">Посуточная!FY31</f>
        <v>0</v>
      </c>
      <c r="DR31" s="864" t="n">
        <f aca="false">Посуточная!FZ31</f>
        <v>0</v>
      </c>
      <c r="DS31" s="864" t="n">
        <f aca="false">Посуточная!GA31</f>
        <v>0</v>
      </c>
      <c r="DT31" s="864" t="n">
        <f aca="false">Посуточная!GB31</f>
        <v>0</v>
      </c>
      <c r="DU31" s="864" t="n">
        <f aca="false">Посуточная!GC31</f>
        <v>0</v>
      </c>
      <c r="DV31" s="864" t="n">
        <f aca="false">Посуточная!GD31</f>
        <v>0</v>
      </c>
      <c r="DW31" s="864" t="n">
        <f aca="false">Посуточная!GE31</f>
        <v>0</v>
      </c>
      <c r="DX31" s="864" t="n">
        <f aca="false">Посуточная!GF31</f>
        <v>0</v>
      </c>
      <c r="DY31" s="864" t="n">
        <f aca="false">Посуточная!GG31</f>
        <v>0</v>
      </c>
      <c r="DZ31" s="864" t="n">
        <f aca="false">Посуточная!GH31</f>
        <v>0</v>
      </c>
      <c r="EA31" s="864" t="n">
        <f aca="false">Посуточная!GI31</f>
        <v>0</v>
      </c>
      <c r="EB31" s="864" t="n">
        <f aca="false">Посуточная!GJ31</f>
        <v>0</v>
      </c>
      <c r="EC31" s="864" t="n">
        <f aca="false">Посуточная!GK31</f>
        <v>0</v>
      </c>
      <c r="ED31" s="864" t="n">
        <f aca="false">Посуточная!GL31</f>
        <v>0</v>
      </c>
      <c r="EE31" s="864" t="n">
        <f aca="false">Посуточная!GM31</f>
        <v>0</v>
      </c>
      <c r="EF31" s="322" t="n">
        <f aca="false">Посуточная!GU31</f>
        <v>0</v>
      </c>
      <c r="EG31" s="322" t="str">
        <f aca="false">Посуточная!GV31</f>
        <v>Крайнее</v>
      </c>
      <c r="EH31" s="322" t="n">
        <f aca="false">Посуточная!GW31</f>
        <v>0</v>
      </c>
      <c r="EI31" s="322" t="n">
        <f aca="false">Посуточная!GX31</f>
        <v>0</v>
      </c>
      <c r="EJ31" s="322" t="n">
        <f aca="false">Посуточная!GY31</f>
        <v>0</v>
      </c>
      <c r="EK31" s="322" t="n">
        <f aca="false">Посуточная!GZ31</f>
        <v>0</v>
      </c>
      <c r="EL31" s="322" t="n">
        <f aca="false">Посуточная!HA31</f>
        <v>0</v>
      </c>
      <c r="EM31" s="322" t="n">
        <f aca="false">Посуточная!HB31</f>
        <v>0</v>
      </c>
      <c r="EN31" s="322" t="n">
        <f aca="false">Посуточная!HC31</f>
        <v>0</v>
      </c>
      <c r="EO31" s="322" t="n">
        <f aca="false">Посуточная!HD31</f>
        <v>0</v>
      </c>
      <c r="EP31" s="322" t="n">
        <f aca="false">Посуточная!HE31</f>
        <v>0</v>
      </c>
      <c r="EQ31" s="322" t="n">
        <f aca="false">Посуточная!HF31</f>
        <v>0</v>
      </c>
      <c r="ER31" s="322" t="n">
        <f aca="false">Посуточная!HG31</f>
        <v>0</v>
      </c>
      <c r="ES31" s="322" t="n">
        <f aca="false">Посуточная!HH31</f>
        <v>0</v>
      </c>
      <c r="ET31" s="322" t="n">
        <f aca="false">Посуточная!HI31</f>
        <v>0</v>
      </c>
      <c r="EU31" s="322" t="n">
        <f aca="false">Посуточная!HJ31</f>
        <v>0</v>
      </c>
      <c r="EV31" s="322" t="n">
        <f aca="false">Посуточная!HK31</f>
        <v>0</v>
      </c>
      <c r="EW31" s="322" t="n">
        <f aca="false">Посуточная!HL31</f>
        <v>0</v>
      </c>
      <c r="EX31" s="322" t="n">
        <f aca="false">Посуточная!HM31</f>
        <v>0</v>
      </c>
      <c r="EY31" s="322" t="n">
        <f aca="false">Посуточная!HN31</f>
        <v>0</v>
      </c>
      <c r="EZ31" s="322" t="n">
        <f aca="false">Посуточная!HO31</f>
        <v>0</v>
      </c>
      <c r="FA31" s="539"/>
      <c r="FB31" s="497"/>
      <c r="FE31" s="895" t="n">
        <f aca="false">Посуточная!IA31</f>
        <v>0</v>
      </c>
      <c r="FF31" s="896" t="n">
        <f aca="false">Посуточная!IB31</f>
        <v>0</v>
      </c>
      <c r="FG31" s="896" t="n">
        <f aca="false">Посуточная!IC31</f>
        <v>0</v>
      </c>
      <c r="FH31" s="892" t="n">
        <f aca="false">Посуточная!ID31</f>
        <v>0</v>
      </c>
      <c r="FI31" s="322" t="n">
        <f aca="false">Посуточная!II31</f>
        <v>0</v>
      </c>
      <c r="FJ31" s="366" t="n">
        <f aca="false">Посуточная!IJ31</f>
        <v>0</v>
      </c>
      <c r="FK31" s="897" t="n">
        <f aca="false">Посуточная!IK31</f>
        <v>0</v>
      </c>
      <c r="FL31" s="897" t="n">
        <f aca="false">Посуточная!IL31</f>
        <v>0</v>
      </c>
      <c r="FM31" s="496"/>
      <c r="FN31" s="497"/>
      <c r="FQ31" s="484"/>
      <c r="FR31" s="485"/>
      <c r="FS31" s="485"/>
      <c r="FT31" s="485"/>
      <c r="FU31" s="485"/>
      <c r="FV31" s="485"/>
      <c r="FW31" s="485"/>
      <c r="FX31" s="485"/>
      <c r="FY31" s="485"/>
      <c r="FZ31" s="485"/>
      <c r="GA31" s="485"/>
      <c r="GB31" s="485"/>
      <c r="GC31" s="485"/>
      <c r="GD31" s="485"/>
      <c r="GE31" s="485"/>
      <c r="GF31" s="322"/>
      <c r="GG31" s="322"/>
      <c r="GH31" s="322"/>
      <c r="GI31" s="322"/>
      <c r="GJ31" s="322"/>
      <c r="GK31" s="322"/>
      <c r="GL31" s="322"/>
      <c r="GM31" s="322"/>
      <c r="GN31" s="322"/>
      <c r="GO31" s="322"/>
      <c r="GP31" s="322"/>
      <c r="GQ31" s="322"/>
      <c r="GR31" s="322"/>
      <c r="GS31" s="322"/>
      <c r="GT31" s="322"/>
      <c r="GU31" s="322"/>
      <c r="GV31" s="322"/>
      <c r="GW31" s="322"/>
      <c r="GX31" s="322"/>
      <c r="GY31" s="322"/>
      <c r="GZ31" s="322"/>
      <c r="HA31" s="322"/>
      <c r="HB31" s="322"/>
      <c r="HC31" s="322"/>
      <c r="HD31" s="322"/>
      <c r="HE31" s="322"/>
      <c r="HF31" s="322"/>
      <c r="HG31" s="322"/>
      <c r="HH31" s="322"/>
      <c r="HI31" s="322"/>
      <c r="HJ31" s="322"/>
      <c r="HK31" s="322"/>
      <c r="HL31" s="322"/>
      <c r="HM31" s="539"/>
      <c r="HN31" s="497"/>
      <c r="HQ31" s="502"/>
      <c r="HR31" s="497"/>
      <c r="HU31" s="503"/>
      <c r="HV31" s="504"/>
      <c r="HY31" s="517"/>
      <c r="HZ31" s="518"/>
      <c r="IC31" s="503"/>
      <c r="ID31" s="504"/>
      <c r="IG31" s="484"/>
      <c r="IH31" s="485"/>
      <c r="II31" s="485"/>
      <c r="IJ31" s="485"/>
      <c r="IK31" s="485"/>
      <c r="IL31" s="485"/>
      <c r="IM31" s="485"/>
      <c r="IN31" s="485"/>
      <c r="IO31" s="485"/>
      <c r="IP31" s="485"/>
      <c r="IQ31" s="485"/>
      <c r="IR31" s="485"/>
      <c r="IS31" s="485"/>
      <c r="IT31" s="485"/>
      <c r="IU31" s="485"/>
      <c r="IV31" s="338"/>
      <c r="IW31" s="338"/>
      <c r="IX31" s="338"/>
      <c r="IY31" s="338"/>
      <c r="IZ31" s="338"/>
      <c r="JA31" s="338"/>
      <c r="JB31" s="338"/>
      <c r="JC31" s="338"/>
      <c r="JD31" s="338"/>
      <c r="JE31" s="338"/>
      <c r="JF31" s="338"/>
      <c r="JG31" s="338"/>
      <c r="JH31" s="338"/>
      <c r="JI31" s="338"/>
      <c r="JJ31" s="338"/>
      <c r="JK31" s="338"/>
      <c r="JL31" s="338"/>
      <c r="JM31" s="338"/>
      <c r="JN31" s="338"/>
      <c r="JO31" s="338"/>
      <c r="JP31" s="338"/>
      <c r="JQ31" s="338"/>
      <c r="JR31" s="338"/>
      <c r="JS31" s="338"/>
      <c r="JT31" s="338"/>
      <c r="JU31" s="338"/>
      <c r="JV31" s="338"/>
      <c r="JW31" s="338"/>
      <c r="JX31" s="338"/>
      <c r="JY31" s="338"/>
      <c r="JZ31" s="338"/>
      <c r="KA31" s="338"/>
      <c r="KB31" s="338"/>
      <c r="KC31" s="338"/>
      <c r="KD31" s="338"/>
      <c r="KE31" s="338"/>
      <c r="KF31" s="338"/>
      <c r="KG31" s="338"/>
      <c r="KH31" s="338"/>
      <c r="KI31" s="338"/>
      <c r="KJ31" s="539"/>
      <c r="KK31" s="497"/>
      <c r="KN31" s="898" t="n">
        <f aca="false">Посуточная!OF31</f>
        <v>0</v>
      </c>
      <c r="KO31" s="899" t="n">
        <f aca="false">Посуточная!OG31</f>
        <v>0</v>
      </c>
      <c r="KP31" s="899" t="n">
        <f aca="false">Посуточная!OH31</f>
        <v>0</v>
      </c>
      <c r="KQ31" s="899" t="n">
        <f aca="false">Посуточная!OI31</f>
        <v>0</v>
      </c>
      <c r="KR31" s="899" t="n">
        <f aca="false">Посуточная!OJ31</f>
        <v>0</v>
      </c>
      <c r="KS31" s="899" t="n">
        <f aca="false">Посуточная!OK31</f>
        <v>0</v>
      </c>
      <c r="KT31" s="899" t="n">
        <f aca="false">Посуточная!OL31</f>
        <v>0</v>
      </c>
      <c r="KU31" s="899" t="n">
        <f aca="false">Посуточная!OM31</f>
        <v>0</v>
      </c>
      <c r="KV31" s="899" t="n">
        <f aca="false">Посуточная!ON31</f>
        <v>0</v>
      </c>
      <c r="KW31" s="900" t="n">
        <f aca="false">Посуточная!OO31</f>
        <v>0</v>
      </c>
      <c r="KX31" s="897" t="n">
        <f aca="false">Посуточная!OV31</f>
        <v>0</v>
      </c>
      <c r="KY31" s="897" t="n">
        <f aca="false">Посуточная!OW31</f>
        <v>0</v>
      </c>
      <c r="KZ31" s="897" t="n">
        <f aca="false">Посуточная!OX31</f>
        <v>0</v>
      </c>
      <c r="LA31" s="897" t="n">
        <f aca="false">Посуточная!OY31</f>
        <v>0</v>
      </c>
      <c r="LB31" s="897" t="n">
        <f aca="false">Посуточная!OZ31</f>
        <v>0</v>
      </c>
      <c r="LC31" s="897" t="n">
        <f aca="false">Посуточная!PA31</f>
        <v>0</v>
      </c>
      <c r="LD31" s="897" t="n">
        <f aca="false">Посуточная!PB31</f>
        <v>0</v>
      </c>
      <c r="LE31" s="897" t="n">
        <f aca="false">Посуточная!PC31</f>
        <v>0</v>
      </c>
      <c r="LF31" s="897" t="n">
        <f aca="false">Посуточная!PD31</f>
        <v>0</v>
      </c>
      <c r="LG31" s="897" t="n">
        <f aca="false">Посуточная!PE31</f>
        <v>0</v>
      </c>
      <c r="LH31" s="897" t="n">
        <f aca="false">Посуточная!PF31</f>
        <v>0</v>
      </c>
      <c r="LI31" s="897" t="n">
        <f aca="false">Посуточная!PG31</f>
        <v>0</v>
      </c>
      <c r="LJ31" s="897" t="n">
        <f aca="false">Посуточная!PH31</f>
        <v>0</v>
      </c>
      <c r="LK31" s="897" t="n">
        <f aca="false">Посуточная!PI31</f>
        <v>0</v>
      </c>
      <c r="LL31" s="897" t="n">
        <f aca="false">Посуточная!PJ31</f>
        <v>0</v>
      </c>
      <c r="LM31" s="897" t="n">
        <f aca="false">Посуточная!PK31</f>
        <v>0</v>
      </c>
      <c r="LN31" s="897" t="n">
        <f aca="false">Посуточная!PL31</f>
        <v>0</v>
      </c>
      <c r="LO31" s="897" t="n">
        <f aca="false">Посуточная!PM31</f>
        <v>0</v>
      </c>
      <c r="LP31" s="897" t="n">
        <f aca="false">Посуточная!PN31</f>
        <v>0</v>
      </c>
      <c r="LQ31" s="897" t="n">
        <f aca="false">Посуточная!PO31</f>
        <v>0</v>
      </c>
      <c r="LR31" s="539"/>
      <c r="LS31" s="497"/>
      <c r="LV31" s="414" t="n">
        <f aca="false">Посуточная!QA31</f>
        <v>0</v>
      </c>
      <c r="LW31" s="415" t="n">
        <f aca="false">Посуточная!QB31</f>
        <v>0</v>
      </c>
      <c r="LX31" s="415" t="n">
        <f aca="false">Посуточная!QC31</f>
        <v>0</v>
      </c>
      <c r="LY31" s="415" t="n">
        <f aca="false">Посуточная!QD31</f>
        <v>0</v>
      </c>
      <c r="LZ31" s="415" t="n">
        <f aca="false">Посуточная!QE31</f>
        <v>0</v>
      </c>
      <c r="MA31" s="415" t="n">
        <f aca="false">Посуточная!QF31</f>
        <v>0</v>
      </c>
      <c r="MB31" s="415" t="n">
        <f aca="false">Посуточная!QG31</f>
        <v>0</v>
      </c>
      <c r="MC31" s="876" t="n">
        <f aca="false">Посуточная!QO31</f>
        <v>0</v>
      </c>
      <c r="MD31" s="876" t="n">
        <f aca="false">Посуточная!QP31</f>
        <v>0</v>
      </c>
      <c r="ME31" s="876" t="n">
        <f aca="false">Посуточная!QQ31</f>
        <v>0</v>
      </c>
      <c r="MF31" s="876" t="n">
        <f aca="false">Посуточная!QR31</f>
        <v>0</v>
      </c>
      <c r="MG31" s="876" t="n">
        <f aca="false">Посуточная!QS31</f>
        <v>0</v>
      </c>
      <c r="MH31" s="876" t="n">
        <f aca="false">Посуточная!QT31</f>
        <v>0</v>
      </c>
      <c r="MI31" s="876" t="n">
        <f aca="false">Посуточная!QU31</f>
        <v>0</v>
      </c>
      <c r="MJ31" s="539"/>
      <c r="MK31" s="497"/>
      <c r="MN31" s="871" t="n">
        <f aca="false">Посуточная!RG31</f>
        <v>0</v>
      </c>
      <c r="MO31" s="872" t="n">
        <f aca="false">Посуточная!RH31</f>
        <v>0</v>
      </c>
      <c r="MP31" s="872" t="n">
        <f aca="false">Посуточная!RI31</f>
        <v>0</v>
      </c>
      <c r="MQ31" s="872" t="n">
        <f aca="false">Посуточная!RJ31</f>
        <v>0</v>
      </c>
      <c r="MR31" s="872" t="n">
        <f aca="false">Посуточная!RK31</f>
        <v>0</v>
      </c>
      <c r="MS31" s="872" t="n">
        <f aca="false">Посуточная!RL31</f>
        <v>0</v>
      </c>
      <c r="MT31" s="872" t="n">
        <f aca="false">Посуточная!RM31</f>
        <v>0</v>
      </c>
      <c r="MU31" s="366" t="n">
        <f aca="false">Посуточная!RU31</f>
        <v>0</v>
      </c>
      <c r="MV31" s="366" t="n">
        <f aca="false">Посуточная!RV31</f>
        <v>0</v>
      </c>
      <c r="MW31" s="366" t="n">
        <f aca="false">Посуточная!RW31</f>
        <v>0</v>
      </c>
      <c r="MX31" s="366" t="n">
        <f aca="false">Посуточная!RX31</f>
        <v>0</v>
      </c>
      <c r="MY31" s="366" t="n">
        <f aca="false">Посуточная!RY31</f>
        <v>0</v>
      </c>
      <c r="MZ31" s="366" t="n">
        <f aca="false">Посуточная!RZ31</f>
        <v>0</v>
      </c>
      <c r="NA31" s="366" t="n">
        <f aca="false">Посуточная!SA31</f>
        <v>0</v>
      </c>
      <c r="NB31" s="539"/>
      <c r="NC31" s="497"/>
      <c r="NF31" s="502"/>
      <c r="NG31" s="497"/>
      <c r="NJ31" s="503"/>
      <c r="NK31" s="504"/>
      <c r="NN31" s="871" t="n">
        <f aca="false">Посуточная!SU31</f>
        <v>0</v>
      </c>
      <c r="NO31" s="872" t="n">
        <f aca="false">Посуточная!SV31</f>
        <v>0</v>
      </c>
      <c r="NP31" s="872" t="n">
        <f aca="false">Посуточная!SW31</f>
        <v>0</v>
      </c>
      <c r="NQ31" s="872" t="n">
        <f aca="false">Посуточная!SX31</f>
        <v>0</v>
      </c>
      <c r="NR31" s="366" t="n">
        <f aca="false">Посуточная!TC31</f>
        <v>0</v>
      </c>
      <c r="NS31" s="366" t="n">
        <f aca="false">Посуточная!TD31</f>
        <v>0</v>
      </c>
      <c r="NT31" s="366" t="n">
        <f aca="false">Посуточная!TE31</f>
        <v>0</v>
      </c>
      <c r="NU31" s="366" t="n">
        <f aca="false">Посуточная!TF31</f>
        <v>0</v>
      </c>
      <c r="NV31" s="539"/>
      <c r="NW31" s="497"/>
      <c r="NZ31" s="502"/>
      <c r="OA31" s="539"/>
      <c r="OB31" s="291"/>
      <c r="OC31" s="291"/>
      <c r="OD31" s="539"/>
      <c r="OE31" s="539"/>
      <c r="OF31" s="291"/>
      <c r="OG31" s="291"/>
      <c r="OH31" s="539"/>
      <c r="OI31" s="539"/>
      <c r="OJ31" s="291"/>
      <c r="OK31" s="291"/>
      <c r="OL31" s="539"/>
      <c r="OM31" s="539"/>
      <c r="ON31" s="291"/>
      <c r="OO31" s="291"/>
      <c r="OP31" s="540"/>
      <c r="OQ31" s="504"/>
      <c r="OR31" s="373"/>
      <c r="OT31" s="503"/>
      <c r="OU31" s="504"/>
      <c r="OX31" s="503"/>
      <c r="OY31" s="504"/>
      <c r="PB31" s="502"/>
      <c r="PC31" s="497"/>
      <c r="PF31" s="503"/>
      <c r="PG31" s="504"/>
      <c r="PJ31" s="540"/>
      <c r="PK31" s="540"/>
      <c r="PN31" s="540"/>
      <c r="PO31" s="540"/>
      <c r="PQ31" s="374"/>
      <c r="PR31" s="541"/>
      <c r="PS31" s="542"/>
      <c r="PT31" s="541"/>
      <c r="PU31" s="542"/>
      <c r="PV31" s="335"/>
      <c r="PW31" s="542"/>
      <c r="PX31" s="543"/>
      <c r="PY31" s="541"/>
      <c r="PZ31" s="544"/>
      <c r="QA31" s="378"/>
      <c r="QD31" s="379" t="n">
        <v>25</v>
      </c>
      <c r="QE31" s="127" t="n">
        <f aca="false">Посуточная!VT31-Посуточная_НГДП!KU31</f>
        <v>0</v>
      </c>
      <c r="QH31" s="273" t="n">
        <v>25</v>
      </c>
      <c r="QI31" s="127" t="n">
        <f aca="false">Посуточная!VX31-Посуточная_НГДП!KY31</f>
        <v>0</v>
      </c>
      <c r="QK31" s="380" t="n">
        <f aca="false">PG81</f>
        <v>2294.589</v>
      </c>
      <c r="QL31" s="380"/>
      <c r="QM31" s="380" t="n">
        <f aca="false">IF81</f>
        <v>1563.767</v>
      </c>
      <c r="QQ31" s="127" t="n">
        <f aca="false">IF(V31="",0,V31+QQ28)</f>
        <v>0</v>
      </c>
      <c r="QR31" s="127" t="n">
        <f aca="false">IF(W31="",0,W31+QR28)</f>
        <v>0</v>
      </c>
      <c r="QS31" s="127" t="n">
        <f aca="false">IF(AN31="",0,AN31+QS28)</f>
        <v>0</v>
      </c>
      <c r="QT31" s="127" t="n">
        <f aca="false">IF(AO31="",0,AO31+QT28)</f>
        <v>0</v>
      </c>
      <c r="QU31" s="127" t="n">
        <f aca="false">IF(AZ31="",0,AZ31+QU28)</f>
        <v>0</v>
      </c>
      <c r="QV31" s="127" t="n">
        <f aca="false">IF(BA31="",0,BA31+QV28)</f>
        <v>0</v>
      </c>
      <c r="QW31" s="127" t="n">
        <f aca="false">IF(BL31="",0,BL31+QW28)</f>
        <v>0</v>
      </c>
      <c r="QX31" s="127" t="n">
        <f aca="false">IF(BM31="",0,BM31+QX28)</f>
        <v>0</v>
      </c>
      <c r="QY31" s="127" t="n">
        <f aca="false">IF(CF31="",0,CF31+QY28)</f>
        <v>0</v>
      </c>
      <c r="QZ31" s="127" t="n">
        <f aca="false">IF(CG31="",0,CG31+QZ28)</f>
        <v>0</v>
      </c>
      <c r="RA31" s="127" t="n">
        <f aca="false">IF(CX31="",0,CX31+RA28)</f>
        <v>0</v>
      </c>
      <c r="RB31" s="127" t="n">
        <f aca="false">IF(CY31="",0,CY31+RB28)</f>
        <v>0</v>
      </c>
      <c r="RC31" s="127" t="n">
        <f aca="false">IF(FO31="",0,FO31+RC28)</f>
        <v>0</v>
      </c>
      <c r="RD31" s="127" t="n">
        <f aca="false">IF(FP31="",0,FP31+RD28)</f>
        <v>0</v>
      </c>
      <c r="RE31" s="127" t="n">
        <f aca="false">IF(FC31="",0,FC31+RE28)</f>
        <v>0</v>
      </c>
      <c r="RF31" s="127" t="n">
        <f aca="false">IF(FD31="",0,FD31+RF28)</f>
        <v>0</v>
      </c>
      <c r="RG31" s="127" t="n">
        <f aca="false">IF(ND31="",0,ND31+RG28)</f>
        <v>0</v>
      </c>
      <c r="RH31" s="127" t="n">
        <f aca="false">IF(NE31="",0,NE31+RH28)</f>
        <v>0</v>
      </c>
      <c r="RI31" s="127" t="n">
        <f aca="false">IF(OX31="",0,OX31)</f>
        <v>0</v>
      </c>
      <c r="RJ31" s="127" t="n">
        <f aca="false">IF(OY31="",0,OY31)</f>
        <v>0</v>
      </c>
      <c r="RK31" s="127" t="n">
        <f aca="false">IF(IA31="",0,IA31+RK28)</f>
        <v>0</v>
      </c>
      <c r="RL31" s="127" t="n">
        <f aca="false">IF(IB31="",0,IB31+RL28)</f>
        <v>0</v>
      </c>
      <c r="RM31" s="127" t="n">
        <f aca="false">IF(OT31="",0,OT31+RM28)</f>
        <v>0</v>
      </c>
      <c r="RN31" s="127" t="n">
        <f aca="false">IF(OU31="",0,OU31+RN28)</f>
        <v>0</v>
      </c>
      <c r="RO31" s="127" t="n">
        <f aca="false">IF(PY31="",0,PY31+RO28)</f>
        <v>0</v>
      </c>
      <c r="RP31" s="127" t="n">
        <f aca="false">IF(PZ31="",0,PZ31+RP28)</f>
        <v>0</v>
      </c>
      <c r="RQ31" s="127" t="n">
        <f aca="false">IFERROR(RO31/$A29,0)</f>
        <v>0</v>
      </c>
      <c r="RR31" s="127" t="n">
        <f aca="false">IFERROR(RP31/$A29,0)</f>
        <v>0</v>
      </c>
      <c r="RS31" s="127" t="n">
        <f aca="false">IF(PD31="",0,PD31+RS28)</f>
        <v>0</v>
      </c>
      <c r="RT31" s="127" t="n">
        <f aca="false">IF(PE31="",0,PE31+RT28)</f>
        <v>0</v>
      </c>
      <c r="RU31" s="127" t="n">
        <f aca="false">IF(QQ31&gt;0,0,T31+RU28)</f>
        <v>0</v>
      </c>
      <c r="RV31" s="127" t="n">
        <f aca="false">IF(QR31&gt;0,0,U31+RV28)</f>
        <v>0</v>
      </c>
      <c r="RW31" s="127" t="n">
        <f aca="false">IF(QS31&gt;0,0,AL31+RW28)</f>
        <v>0</v>
      </c>
      <c r="RX31" s="127" t="n">
        <f aca="false">IF(QT31&gt;0,0,AM31+RX28)</f>
        <v>0</v>
      </c>
      <c r="RY31" s="127" t="n">
        <f aca="false">IF(QU31&gt;0,0,AX31+RY28)</f>
        <v>0</v>
      </c>
      <c r="RZ31" s="127" t="n">
        <f aca="false">IF(QV31&gt;0,0,AY31+RZ28)</f>
        <v>0</v>
      </c>
      <c r="SA31" s="127" t="n">
        <f aca="false">IF(QW31&gt;0,0,BJ31+SA28)</f>
        <v>0</v>
      </c>
      <c r="SB31" s="127" t="n">
        <f aca="false">IF(QX31&gt;0,0,BK31+SB28)</f>
        <v>0</v>
      </c>
      <c r="SC31" s="127" t="n">
        <f aca="false">IF(QY31&gt;0,0,CD31+SC28)</f>
        <v>0</v>
      </c>
      <c r="SD31" s="127" t="n">
        <f aca="false">IF(QZ31&gt;0,0,CE31+SD28)</f>
        <v>0</v>
      </c>
      <c r="SE31" s="127" t="n">
        <f aca="false">IF(RA31&gt;0,0,CV31+SE28)</f>
        <v>0</v>
      </c>
      <c r="SF31" s="127" t="n">
        <f aca="false">IF(RB31&gt;0,0,CW31+SF28)</f>
        <v>0</v>
      </c>
      <c r="SG31" s="127" t="n">
        <f aca="false">IF(RC31&gt;0,0,FM31+SG28)</f>
        <v>0</v>
      </c>
      <c r="SH31" s="127" t="n">
        <f aca="false">IF(RD31&gt;0,0,FN31+SH28)</f>
        <v>0</v>
      </c>
      <c r="SI31" s="127" t="n">
        <f aca="false">IF(RE31&gt;0,0,FA31+SI28)</f>
        <v>0</v>
      </c>
      <c r="SJ31" s="127" t="n">
        <f aca="false">IFERROR(IF(RF31&gt;0,0,FB31+SJ28),0)</f>
        <v>0</v>
      </c>
      <c r="SK31" s="127" t="n">
        <f aca="false">IF(RG31&gt;0,0,NB31+SK28)</f>
        <v>0</v>
      </c>
      <c r="SL31" s="127" t="n">
        <f aca="false">IFERROR(IF(RH31&gt;0,0,NC31+SL28),0)</f>
        <v>0</v>
      </c>
      <c r="SM31" s="127"/>
      <c r="SN31" s="127"/>
      <c r="SO31" s="127"/>
    </row>
    <row r="32" customFormat="false" ht="15" hidden="false" customHeight="false" outlineLevel="0" collapsed="false">
      <c r="A32" s="741"/>
      <c r="B32" s="863" t="n">
        <f aca="false">Посуточная!B32</f>
        <v>0</v>
      </c>
      <c r="C32" s="864" t="n">
        <f aca="false">Посуточная!C32</f>
        <v>0</v>
      </c>
      <c r="D32" s="864" t="n">
        <f aca="false">Посуточная!D32</f>
        <v>0</v>
      </c>
      <c r="E32" s="864" t="n">
        <f aca="false">Посуточная!E32</f>
        <v>0</v>
      </c>
      <c r="F32" s="864" t="n">
        <f aca="false">Посуточная!F32</f>
        <v>0</v>
      </c>
      <c r="G32" s="864" t="n">
        <f aca="false">Посуточная!G32</f>
        <v>0</v>
      </c>
      <c r="H32" s="864" t="n">
        <f aca="false">Посуточная!H32</f>
        <v>0</v>
      </c>
      <c r="I32" s="864" t="n">
        <f aca="false">Посуточная!I32</f>
        <v>0</v>
      </c>
      <c r="J32" s="322" t="n">
        <f aca="false">Посуточная!Q32</f>
        <v>0</v>
      </c>
      <c r="K32" s="322" t="n">
        <f aca="false">Посуточная!R32</f>
        <v>0</v>
      </c>
      <c r="L32" s="322" t="n">
        <f aca="false">Посуточная!S32</f>
        <v>0</v>
      </c>
      <c r="M32" s="322" t="n">
        <f aca="false">Посуточная!T32</f>
        <v>0</v>
      </c>
      <c r="N32" s="322" t="n">
        <f aca="false">Посуточная!U32</f>
        <v>0</v>
      </c>
      <c r="O32" s="322" t="n">
        <f aca="false">Посуточная!V32</f>
        <v>0</v>
      </c>
      <c r="P32" s="322" t="n">
        <f aca="false">Посуточная!W32</f>
        <v>0</v>
      </c>
      <c r="Q32" s="322" t="n">
        <f aca="false">Посуточная!X32</f>
        <v>0</v>
      </c>
      <c r="R32" s="322" t="n">
        <f aca="false">Посуточная!Y32</f>
        <v>0</v>
      </c>
      <c r="S32" s="322" t="n">
        <f aca="false">Посуточная!Z32</f>
        <v>0</v>
      </c>
      <c r="T32" s="417" t="n">
        <f aca="false">COUNTIF(B32:I32,"&lt;&gt;0")-COUNTIF(B32:I32,"")</f>
        <v>-8</v>
      </c>
      <c r="U32" s="391" t="n">
        <f aca="false">COUNTIF(J32:S32,"&lt;&gt;0")-COUNTIF(J32:S32,"")</f>
        <v>0</v>
      </c>
      <c r="X32" s="863" t="n">
        <f aca="false">Посуточная!AL32</f>
        <v>0</v>
      </c>
      <c r="Y32" s="864" t="n">
        <f aca="false">Посуточная!AM32</f>
        <v>0</v>
      </c>
      <c r="Z32" s="864" t="n">
        <f aca="false">Посуточная!AN32</f>
        <v>0</v>
      </c>
      <c r="AA32" s="864" t="n">
        <f aca="false">Посуточная!AO32</f>
        <v>0</v>
      </c>
      <c r="AB32" s="864" t="n">
        <f aca="false">Посуточная!AP32</f>
        <v>0</v>
      </c>
      <c r="AC32" s="864" t="n">
        <f aca="false">Посуточная!AQ32</f>
        <v>0</v>
      </c>
      <c r="AD32" s="864" t="n">
        <f aca="false">Посуточная!AR32</f>
        <v>0</v>
      </c>
      <c r="AE32" s="322" t="str">
        <f aca="false">Посуточная!AZ32</f>
        <v>8418</v>
      </c>
      <c r="AF32" s="322" t="str">
        <f aca="false">Посуточная!BA32</f>
        <v>901Г</v>
      </c>
      <c r="AG32" s="322" t="n">
        <f aca="false">Посуточная!BB32</f>
        <v>0</v>
      </c>
      <c r="AH32" s="322" t="n">
        <f aca="false">Посуточная!BC32</f>
        <v>0</v>
      </c>
      <c r="AI32" s="322" t="n">
        <f aca="false">Посуточная!BD32</f>
        <v>0</v>
      </c>
      <c r="AJ32" s="322" t="n">
        <f aca="false">Посуточная!BE32</f>
        <v>0</v>
      </c>
      <c r="AK32" s="322" t="n">
        <f aca="false">Посуточная!BF32</f>
        <v>0</v>
      </c>
      <c r="AL32" s="417" t="n">
        <f aca="false">COUNTIF(X32:AD32,"&lt;&gt;0")-COUNTIF(X32:AD32,"")</f>
        <v>-7</v>
      </c>
      <c r="AM32" s="391" t="n">
        <f aca="false">COUNTIF(AE32:AK32,"&lt;&gt;0")-COUNTIF(AE32:AK32,"")</f>
        <v>2</v>
      </c>
      <c r="AP32" s="863" t="n">
        <f aca="false">Посуточная!BR32</f>
        <v>0</v>
      </c>
      <c r="AQ32" s="864" t="n">
        <f aca="false">Посуточная!BS32</f>
        <v>0</v>
      </c>
      <c r="AR32" s="864" t="n">
        <f aca="false">Посуточная!BT32</f>
        <v>0</v>
      </c>
      <c r="AS32" s="864" t="n">
        <f aca="false">Посуточная!BU32</f>
        <v>0</v>
      </c>
      <c r="AT32" s="322" t="n">
        <f aca="false">Посуточная!BZ32</f>
        <v>0</v>
      </c>
      <c r="AU32" s="322" t="n">
        <f aca="false">Посуточная!CA32</f>
        <v>0</v>
      </c>
      <c r="AV32" s="322" t="n">
        <f aca="false">Посуточная!CB32</f>
        <v>0</v>
      </c>
      <c r="AW32" s="322" t="n">
        <f aca="false">Посуточная!CC32</f>
        <v>0</v>
      </c>
      <c r="AX32" s="417" t="n">
        <f aca="false">COUNTIF(AP32:AS32,"&lt;&gt;0")-COUNTIF(AP32:AS32,"")</f>
        <v>-4</v>
      </c>
      <c r="AY32" s="391" t="n">
        <f aca="false">COUNTIF(AT32:AW32,"&lt;&gt;0")-COUNTIF(AT32:AW32,"")</f>
        <v>0</v>
      </c>
      <c r="BB32" s="863" t="n">
        <f aca="false">Посуточная!CL32</f>
        <v>0</v>
      </c>
      <c r="BC32" s="864" t="n">
        <f aca="false">Посуточная!CM32</f>
        <v>0</v>
      </c>
      <c r="BD32" s="864" t="n">
        <f aca="false">Посуточная!CN32</f>
        <v>0</v>
      </c>
      <c r="BE32" s="864" t="n">
        <f aca="false">Посуточная!CO32</f>
        <v>0</v>
      </c>
      <c r="BF32" s="322" t="n">
        <f aca="false">Посуточная!CT32</f>
        <v>0</v>
      </c>
      <c r="BG32" s="322" t="n">
        <f aca="false">Посуточная!CU32</f>
        <v>0</v>
      </c>
      <c r="BH32" s="322" t="n">
        <f aca="false">Посуточная!CV32</f>
        <v>0</v>
      </c>
      <c r="BI32" s="322" t="n">
        <f aca="false">Посуточная!CW32</f>
        <v>0</v>
      </c>
      <c r="BJ32" s="417" t="n">
        <f aca="false">COUNTIF(BB32:BE32,"&lt;&gt;0")-COUNTIF(BB32:BE32,"")</f>
        <v>-4</v>
      </c>
      <c r="BK32" s="391" t="n">
        <f aca="false">COUNTIF(BF32:BI32,"&lt;&gt;0")-COUNTIF(BF32:BI32,"")</f>
        <v>0</v>
      </c>
      <c r="BN32" s="395" t="n">
        <f aca="false">SUMIF(B6:BM6,"итого гр.",B32:BM32)</f>
        <v>0</v>
      </c>
      <c r="BO32" s="391" t="n">
        <f aca="false">SUMIF(B6:BM6,"итого фк.",B32:BM32)</f>
        <v>2</v>
      </c>
      <c r="BR32" s="396"/>
      <c r="BS32" s="397"/>
      <c r="BV32" s="381" t="n">
        <f aca="false">Посуточная!DN32</f>
        <v>0</v>
      </c>
      <c r="BW32" s="382" t="n">
        <f aca="false">Посуточная!DO32</f>
        <v>0</v>
      </c>
      <c r="BX32" s="382" t="n">
        <f aca="false">Посуточная!DP32</f>
        <v>0</v>
      </c>
      <c r="BY32" s="382" t="n">
        <f aca="false">Посуточная!DQ32</f>
        <v>0</v>
      </c>
      <c r="BZ32" s="322" t="n">
        <f aca="false">Посуточная!DV32</f>
        <v>0</v>
      </c>
      <c r="CA32" s="322" t="n">
        <f aca="false">Посуточная!DW32</f>
        <v>0</v>
      </c>
      <c r="CB32" s="322" t="n">
        <f aca="false">Посуточная!DX32</f>
        <v>0</v>
      </c>
      <c r="CC32" s="322" t="n">
        <f aca="false">Посуточная!DY32</f>
        <v>0</v>
      </c>
      <c r="CD32" s="417" t="n">
        <f aca="false">COUNTIF(BV32:BY32,"&lt;&gt;0")-COUNTIF(BV32:BY32,"")</f>
        <v>-4</v>
      </c>
      <c r="CE32" s="391" t="n">
        <f aca="false">COUNTIF(BZ32:CC32,"&lt;&gt;0")-COUNTIF(BZ32:CC32,"")</f>
        <v>0</v>
      </c>
      <c r="CH32" s="381" t="n">
        <f aca="false">Посуточная!EH32</f>
        <v>0</v>
      </c>
      <c r="CI32" s="382" t="n">
        <f aca="false">Посуточная!EI32</f>
        <v>0</v>
      </c>
      <c r="CJ32" s="382" t="n">
        <f aca="false">Посуточная!EJ32</f>
        <v>0</v>
      </c>
      <c r="CK32" s="382" t="n">
        <f aca="false">Посуточная!EK32</f>
        <v>0</v>
      </c>
      <c r="CL32" s="382" t="n">
        <f aca="false">Посуточная!EL32</f>
        <v>0</v>
      </c>
      <c r="CM32" s="382" t="n">
        <f aca="false">Посуточная!EM32</f>
        <v>0</v>
      </c>
      <c r="CN32" s="382" t="n">
        <f aca="false">Посуточная!EN32</f>
        <v>0</v>
      </c>
      <c r="CO32" s="322" t="n">
        <f aca="false">Посуточная!ES32</f>
        <v>0</v>
      </c>
      <c r="CP32" s="322" t="str">
        <f aca="false">Посуточная!ET32</f>
        <v>1942</v>
      </c>
      <c r="CQ32" s="322" t="n">
        <f aca="false">Посуточная!EU32</f>
        <v>0</v>
      </c>
      <c r="CR32" s="322" t="n">
        <f aca="false">Посуточная!EV32</f>
        <v>0</v>
      </c>
      <c r="CS32" s="322" t="n">
        <f aca="false">Посуточная!EW32</f>
        <v>0</v>
      </c>
      <c r="CT32" s="322" t="n">
        <f aca="false">Посуточная!EX32</f>
        <v>0</v>
      </c>
      <c r="CU32" s="322" t="n">
        <f aca="false">Посуточная!EY32</f>
        <v>0</v>
      </c>
      <c r="CV32" s="417" t="n">
        <f aca="false">COUNTIF(CH32:CN32,"&lt;&gt;0")-COUNTIF(CH32:CN32,"")</f>
        <v>-7</v>
      </c>
      <c r="CW32" s="391" t="n">
        <f aca="false">COUNTIF(CO32:CU32,"&lt;&gt;0")-COUNTIF(CO32:CU32,"")</f>
        <v>1</v>
      </c>
      <c r="CZ32" s="863" t="str">
        <f aca="false">Посуточная!FH32</f>
        <v>2065</v>
      </c>
      <c r="DA32" s="864" t="str">
        <f aca="false">Посуточная!FI32</f>
        <v>8238</v>
      </c>
      <c r="DB32" s="864" t="n">
        <f aca="false">Посуточная!FJ32</f>
        <v>0</v>
      </c>
      <c r="DC32" s="864" t="n">
        <f aca="false">Посуточная!FK32</f>
        <v>0</v>
      </c>
      <c r="DD32" s="864" t="n">
        <f aca="false">Посуточная!FL32</f>
        <v>0</v>
      </c>
      <c r="DE32" s="864" t="n">
        <f aca="false">Посуточная!FM32</f>
        <v>0</v>
      </c>
      <c r="DF32" s="864" t="n">
        <f aca="false">Посуточная!FN32</f>
        <v>0</v>
      </c>
      <c r="DG32" s="864" t="n">
        <f aca="false">Посуточная!FO32</f>
        <v>0</v>
      </c>
      <c r="DH32" s="864" t="n">
        <f aca="false">Посуточная!FP32</f>
        <v>0</v>
      </c>
      <c r="DI32" s="864" t="n">
        <f aca="false">Посуточная!FQ32</f>
        <v>0</v>
      </c>
      <c r="DJ32" s="864" t="n">
        <f aca="false">Посуточная!FR32</f>
        <v>0</v>
      </c>
      <c r="DK32" s="864" t="n">
        <f aca="false">Посуточная!FS32</f>
        <v>0</v>
      </c>
      <c r="DL32" s="864" t="n">
        <f aca="false">Посуточная!FT32</f>
        <v>0</v>
      </c>
      <c r="DM32" s="864" t="n">
        <f aca="false">Посуточная!FU32</f>
        <v>0</v>
      </c>
      <c r="DN32" s="864" t="n">
        <f aca="false">Посуточная!FV32</f>
        <v>0</v>
      </c>
      <c r="DO32" s="864" t="n">
        <f aca="false">Посуточная!FW32</f>
        <v>0</v>
      </c>
      <c r="DP32" s="864" t="n">
        <f aca="false">Посуточная!FX32</f>
        <v>0</v>
      </c>
      <c r="DQ32" s="864" t="n">
        <f aca="false">Посуточная!FY32</f>
        <v>0</v>
      </c>
      <c r="DR32" s="864" t="n">
        <f aca="false">Посуточная!FZ32</f>
        <v>0</v>
      </c>
      <c r="DS32" s="864" t="n">
        <f aca="false">Посуточная!GA32</f>
        <v>0</v>
      </c>
      <c r="DT32" s="864" t="n">
        <f aca="false">Посуточная!GB32</f>
        <v>0</v>
      </c>
      <c r="DU32" s="864" t="n">
        <f aca="false">Посуточная!GC32</f>
        <v>0</v>
      </c>
      <c r="DV32" s="864" t="n">
        <f aca="false">Посуточная!GD32</f>
        <v>0</v>
      </c>
      <c r="DW32" s="864" t="n">
        <f aca="false">Посуточная!GE32</f>
        <v>0</v>
      </c>
      <c r="DX32" s="864" t="n">
        <f aca="false">Посуточная!GF32</f>
        <v>0</v>
      </c>
      <c r="DY32" s="864" t="n">
        <f aca="false">Посуточная!GG32</f>
        <v>0</v>
      </c>
      <c r="DZ32" s="864" t="n">
        <f aca="false">Посуточная!GH32</f>
        <v>0</v>
      </c>
      <c r="EA32" s="864" t="n">
        <f aca="false">Посуточная!GI32</f>
        <v>0</v>
      </c>
      <c r="EB32" s="864" t="n">
        <f aca="false">Посуточная!GJ32</f>
        <v>0</v>
      </c>
      <c r="EC32" s="864" t="n">
        <f aca="false">Посуточная!GK32</f>
        <v>0</v>
      </c>
      <c r="ED32" s="864" t="n">
        <f aca="false">Посуточная!GL32</f>
        <v>0</v>
      </c>
      <c r="EE32" s="864" t="n">
        <f aca="false">Посуточная!GM32</f>
        <v>0</v>
      </c>
      <c r="EF32" s="322" t="n">
        <f aca="false">Посуточная!GU32</f>
        <v>0</v>
      </c>
      <c r="EG32" s="322" t="n">
        <f aca="false">Посуточная!GV32</f>
        <v>6088</v>
      </c>
      <c r="EH32" s="322" t="n">
        <f aca="false">Посуточная!GW32</f>
        <v>0</v>
      </c>
      <c r="EI32" s="322" t="n">
        <f aca="false">Посуточная!GX32</f>
        <v>0</v>
      </c>
      <c r="EJ32" s="322" t="n">
        <f aca="false">Посуточная!GY32</f>
        <v>0</v>
      </c>
      <c r="EK32" s="322" t="n">
        <f aca="false">Посуточная!GZ32</f>
        <v>0</v>
      </c>
      <c r="EL32" s="322" t="n">
        <f aca="false">Посуточная!HA32</f>
        <v>0</v>
      </c>
      <c r="EM32" s="322" t="n">
        <f aca="false">Посуточная!HB32</f>
        <v>0</v>
      </c>
      <c r="EN32" s="322" t="n">
        <f aca="false">Посуточная!HC32</f>
        <v>0</v>
      </c>
      <c r="EO32" s="322" t="n">
        <f aca="false">Посуточная!HD32</f>
        <v>0</v>
      </c>
      <c r="EP32" s="322" t="n">
        <f aca="false">Посуточная!HE32</f>
        <v>0</v>
      </c>
      <c r="EQ32" s="322" t="n">
        <f aca="false">Посуточная!HF32</f>
        <v>0</v>
      </c>
      <c r="ER32" s="322" t="n">
        <f aca="false">Посуточная!HG32</f>
        <v>0</v>
      </c>
      <c r="ES32" s="322" t="n">
        <f aca="false">Посуточная!HH32</f>
        <v>0</v>
      </c>
      <c r="ET32" s="322" t="n">
        <f aca="false">Посуточная!HI32</f>
        <v>0</v>
      </c>
      <c r="EU32" s="322" t="n">
        <f aca="false">Посуточная!HJ32</f>
        <v>0</v>
      </c>
      <c r="EV32" s="322" t="n">
        <f aca="false">Посуточная!HK32</f>
        <v>0</v>
      </c>
      <c r="EW32" s="322" t="n">
        <f aca="false">Посуточная!HL32</f>
        <v>0</v>
      </c>
      <c r="EX32" s="322" t="n">
        <f aca="false">Посуточная!HM32</f>
        <v>0</v>
      </c>
      <c r="EY32" s="322" t="n">
        <f aca="false">Посуточная!HN32</f>
        <v>0</v>
      </c>
      <c r="EZ32" s="322" t="n">
        <f aca="false">Посуточная!HO32</f>
        <v>0</v>
      </c>
      <c r="FA32" s="417" t="n">
        <f aca="false">COUNTIF(CZ32:EE32,"&lt;&gt;0")-COUNTIF(CZ32:EE32,"")</f>
        <v>-28</v>
      </c>
      <c r="FB32" s="391" t="n">
        <f aca="false">COUNTIF(EF32:EZ32,"&lt;&gt;0")-COUNTIF(EF32:EZ32,"")</f>
        <v>1</v>
      </c>
      <c r="FE32" s="869" t="n">
        <f aca="false">Посуточная!IA32</f>
        <v>0</v>
      </c>
      <c r="FF32" s="870" t="n">
        <f aca="false">Посуточная!IB32</f>
        <v>0</v>
      </c>
      <c r="FG32" s="870" t="n">
        <f aca="false">Посуточная!IC32</f>
        <v>0</v>
      </c>
      <c r="FH32" s="864" t="n">
        <f aca="false">Посуточная!ID32</f>
        <v>0</v>
      </c>
      <c r="FI32" s="322" t="n">
        <f aca="false">Посуточная!II32</f>
        <v>0</v>
      </c>
      <c r="FJ32" s="366" t="n">
        <f aca="false">Посуточная!IJ32</f>
        <v>0</v>
      </c>
      <c r="FK32" s="366" t="n">
        <f aca="false">Посуточная!IK32</f>
        <v>0</v>
      </c>
      <c r="FL32" s="366" t="n">
        <f aca="false">Посуточная!IL32</f>
        <v>0</v>
      </c>
      <c r="FM32" s="390" t="n">
        <f aca="false">COUNTIF(FE32:FH32,"&lt;&gt;0")-COUNTIF(FE32:FH32,"")</f>
        <v>-4</v>
      </c>
      <c r="FN32" s="391" t="n">
        <f aca="false">COUNTIF(FI32:FL32,"&lt;&gt;0")-COUNTIF(FI32:FL32,"")</f>
        <v>0</v>
      </c>
      <c r="FQ32" s="381"/>
      <c r="FR32" s="382"/>
      <c r="FS32" s="382"/>
      <c r="FT32" s="382"/>
      <c r="FU32" s="382"/>
      <c r="FV32" s="382"/>
      <c r="FW32" s="382"/>
      <c r="FX32" s="382"/>
      <c r="FY32" s="382"/>
      <c r="FZ32" s="382"/>
      <c r="GA32" s="382"/>
      <c r="GB32" s="382"/>
      <c r="GC32" s="382"/>
      <c r="GD32" s="382"/>
      <c r="GE32" s="382"/>
      <c r="GF32" s="322"/>
      <c r="GG32" s="322"/>
      <c r="GH32" s="322"/>
      <c r="GI32" s="322"/>
      <c r="GJ32" s="322"/>
      <c r="GK32" s="322"/>
      <c r="GL32" s="322"/>
      <c r="GM32" s="322"/>
      <c r="GN32" s="322"/>
      <c r="GO32" s="322"/>
      <c r="GP32" s="322"/>
      <c r="GQ32" s="322"/>
      <c r="GR32" s="322"/>
      <c r="GS32" s="322"/>
      <c r="GT32" s="322"/>
      <c r="GU32" s="322"/>
      <c r="GV32" s="322"/>
      <c r="GW32" s="322"/>
      <c r="GX32" s="322"/>
      <c r="GY32" s="322"/>
      <c r="GZ32" s="322"/>
      <c r="HA32" s="322"/>
      <c r="HB32" s="322"/>
      <c r="HC32" s="322"/>
      <c r="HD32" s="322"/>
      <c r="HE32" s="322"/>
      <c r="HF32" s="322"/>
      <c r="HG32" s="322"/>
      <c r="HH32" s="322"/>
      <c r="HI32" s="322"/>
      <c r="HJ32" s="322"/>
      <c r="HK32" s="322"/>
      <c r="HL32" s="322"/>
      <c r="HM32" s="417" t="n">
        <f aca="false">COUNTIF(FQ32:GE32,"&lt;&gt;0")-COUNTIF(FQ32:GE32,"")</f>
        <v>0</v>
      </c>
      <c r="HN32" s="391" t="n">
        <f aca="false">COUNTIF(GF32:HL32,"&lt;&gt;0")-COUNTIF(GF32:HL32,"")</f>
        <v>0</v>
      </c>
      <c r="HQ32" s="395" t="n">
        <f aca="false">SUMIF(BV6:HP6,"итого гр.",BV32:HP32)</f>
        <v>2</v>
      </c>
      <c r="HR32" s="391" t="n">
        <f aca="false">SUMIF(BV6:HP6,"итого фк.",BV32:HP32)</f>
        <v>2</v>
      </c>
      <c r="HU32" s="396"/>
      <c r="HV32" s="397"/>
      <c r="HY32" s="406"/>
      <c r="HZ32" s="407"/>
      <c r="IC32" s="396"/>
      <c r="ID32" s="397"/>
      <c r="IG32" s="381"/>
      <c r="IH32" s="382"/>
      <c r="II32" s="382"/>
      <c r="IJ32" s="382"/>
      <c r="IK32" s="382"/>
      <c r="IL32" s="382"/>
      <c r="IM32" s="382"/>
      <c r="IN32" s="382"/>
      <c r="IO32" s="382"/>
      <c r="IP32" s="382"/>
      <c r="IQ32" s="382"/>
      <c r="IR32" s="382"/>
      <c r="IS32" s="382"/>
      <c r="IT32" s="382"/>
      <c r="IU32" s="382"/>
      <c r="IV32" s="322"/>
      <c r="IW32" s="322"/>
      <c r="IX32" s="322"/>
      <c r="IY32" s="322"/>
      <c r="IZ32" s="322"/>
      <c r="JA32" s="322"/>
      <c r="JB32" s="322"/>
      <c r="JC32" s="322"/>
      <c r="JD32" s="322"/>
      <c r="JE32" s="322"/>
      <c r="JF32" s="322"/>
      <c r="JG32" s="322"/>
      <c r="JH32" s="322"/>
      <c r="JI32" s="322"/>
      <c r="JJ32" s="322"/>
      <c r="JK32" s="322"/>
      <c r="JL32" s="322"/>
      <c r="JM32" s="322"/>
      <c r="JN32" s="322"/>
      <c r="JO32" s="322"/>
      <c r="JP32" s="322"/>
      <c r="JQ32" s="322"/>
      <c r="JR32" s="322"/>
      <c r="JS32" s="322"/>
      <c r="JT32" s="322"/>
      <c r="JU32" s="322"/>
      <c r="JV32" s="322"/>
      <c r="JW32" s="322"/>
      <c r="JX32" s="322"/>
      <c r="JY32" s="322"/>
      <c r="JZ32" s="322"/>
      <c r="KA32" s="322"/>
      <c r="KB32" s="322"/>
      <c r="KC32" s="322"/>
      <c r="KD32" s="322"/>
      <c r="KE32" s="322"/>
      <c r="KF32" s="322"/>
      <c r="KG32" s="322"/>
      <c r="KH32" s="322"/>
      <c r="KI32" s="322"/>
      <c r="KJ32" s="417" t="n">
        <f aca="false">COUNTIF(IG32:IU32,"&lt;&gt;0")-COUNTIF(IG32:IU32,"")</f>
        <v>0</v>
      </c>
      <c r="KK32" s="391" t="n">
        <f aca="false">COUNTIF(IV32:KI32,"&lt;&gt;0")-COUNTIF(IV32:KI32,"")</f>
        <v>0</v>
      </c>
      <c r="KN32" s="871" t="n">
        <f aca="false">Посуточная!OF32</f>
        <v>0</v>
      </c>
      <c r="KO32" s="872" t="n">
        <f aca="false">Посуточная!OG32</f>
        <v>0</v>
      </c>
      <c r="KP32" s="872" t="n">
        <f aca="false">Посуточная!OH32</f>
        <v>0</v>
      </c>
      <c r="KQ32" s="872" t="n">
        <f aca="false">Посуточная!OI32</f>
        <v>0</v>
      </c>
      <c r="KR32" s="872" t="n">
        <f aca="false">Посуточная!OJ32</f>
        <v>0</v>
      </c>
      <c r="KS32" s="872" t="n">
        <f aca="false">Посуточная!OK32</f>
        <v>0</v>
      </c>
      <c r="KT32" s="872" t="n">
        <f aca="false">Посуточная!OL32</f>
        <v>0</v>
      </c>
      <c r="KU32" s="872" t="n">
        <f aca="false">Посуточная!OM32</f>
        <v>0</v>
      </c>
      <c r="KV32" s="872" t="n">
        <f aca="false">Посуточная!ON32</f>
        <v>0</v>
      </c>
      <c r="KW32" s="873" t="n">
        <f aca="false">Посуточная!OO32</f>
        <v>0</v>
      </c>
      <c r="KX32" s="366" t="n">
        <f aca="false">Посуточная!OV32</f>
        <v>0</v>
      </c>
      <c r="KY32" s="366" t="n">
        <f aca="false">Посуточная!OW32</f>
        <v>0</v>
      </c>
      <c r="KZ32" s="366" t="n">
        <f aca="false">Посуточная!OX32</f>
        <v>0</v>
      </c>
      <c r="LA32" s="366" t="n">
        <f aca="false">Посуточная!OY32</f>
        <v>0</v>
      </c>
      <c r="LB32" s="366" t="n">
        <f aca="false">Посуточная!OZ32</f>
        <v>0</v>
      </c>
      <c r="LC32" s="366" t="n">
        <f aca="false">Посуточная!PA32</f>
        <v>0</v>
      </c>
      <c r="LD32" s="366" t="n">
        <f aca="false">Посуточная!PB32</f>
        <v>0</v>
      </c>
      <c r="LE32" s="366" t="n">
        <f aca="false">Посуточная!PC32</f>
        <v>0</v>
      </c>
      <c r="LF32" s="366" t="n">
        <f aca="false">Посуточная!PD32</f>
        <v>0</v>
      </c>
      <c r="LG32" s="366" t="n">
        <f aca="false">Посуточная!PE32</f>
        <v>0</v>
      </c>
      <c r="LH32" s="366" t="n">
        <f aca="false">Посуточная!PF32</f>
        <v>0</v>
      </c>
      <c r="LI32" s="366" t="n">
        <f aca="false">Посуточная!PG32</f>
        <v>0</v>
      </c>
      <c r="LJ32" s="366" t="n">
        <f aca="false">Посуточная!PH32</f>
        <v>0</v>
      </c>
      <c r="LK32" s="366" t="n">
        <f aca="false">Посуточная!PI32</f>
        <v>0</v>
      </c>
      <c r="LL32" s="366" t="n">
        <f aca="false">Посуточная!PJ32</f>
        <v>0</v>
      </c>
      <c r="LM32" s="366" t="n">
        <f aca="false">Посуточная!PK32</f>
        <v>0</v>
      </c>
      <c r="LN32" s="366" t="n">
        <f aca="false">Посуточная!PL32</f>
        <v>0</v>
      </c>
      <c r="LO32" s="366" t="n">
        <f aca="false">Посуточная!PM32</f>
        <v>0</v>
      </c>
      <c r="LP32" s="366" t="n">
        <f aca="false">Посуточная!PN32</f>
        <v>0</v>
      </c>
      <c r="LQ32" s="366" t="n">
        <f aca="false">Посуточная!PO32</f>
        <v>0</v>
      </c>
      <c r="LR32" s="417" t="n">
        <f aca="false">COUNTIF(KN32:KW32,"&lt;&gt;0")-COUNTIF(KN32:KW32,"")</f>
        <v>-10</v>
      </c>
      <c r="LS32" s="391" t="n">
        <f aca="false">COUNTIF(KX32:LQ32,"&lt;&gt;0")-COUNTIF(KX32:LQ32,"")</f>
        <v>0</v>
      </c>
      <c r="LV32" s="414" t="n">
        <f aca="false">Посуточная!QA32</f>
        <v>0</v>
      </c>
      <c r="LW32" s="415" t="n">
        <f aca="false">Посуточная!QB32</f>
        <v>0</v>
      </c>
      <c r="LX32" s="415" t="n">
        <f aca="false">Посуточная!QC32</f>
        <v>0</v>
      </c>
      <c r="LY32" s="415" t="n">
        <f aca="false">Посуточная!QD32</f>
        <v>0</v>
      </c>
      <c r="LZ32" s="415" t="n">
        <f aca="false">Посуточная!QE32</f>
        <v>0</v>
      </c>
      <c r="MA32" s="415" t="n">
        <f aca="false">Посуточная!QF32</f>
        <v>0</v>
      </c>
      <c r="MB32" s="415" t="n">
        <f aca="false">Посуточная!QG32</f>
        <v>0</v>
      </c>
      <c r="MC32" s="876" t="n">
        <f aca="false">Посуточная!QO32</f>
        <v>0</v>
      </c>
      <c r="MD32" s="876" t="n">
        <f aca="false">Посуточная!QP32</f>
        <v>0</v>
      </c>
      <c r="ME32" s="876" t="n">
        <f aca="false">Посуточная!QQ32</f>
        <v>0</v>
      </c>
      <c r="MF32" s="876" t="n">
        <f aca="false">Посуточная!QR32</f>
        <v>0</v>
      </c>
      <c r="MG32" s="876" t="n">
        <f aca="false">Посуточная!QS32</f>
        <v>0</v>
      </c>
      <c r="MH32" s="876" t="n">
        <f aca="false">Посуточная!QT32</f>
        <v>0</v>
      </c>
      <c r="MI32" s="876" t="n">
        <f aca="false">Посуточная!QU32</f>
        <v>0</v>
      </c>
      <c r="MJ32" s="417" t="n">
        <f aca="false">COUNTIF(LV32:MB32,"&lt;&gt;0")-COUNTIF(LV32:MB32,"")</f>
        <v>-7</v>
      </c>
      <c r="MK32" s="391" t="n">
        <f aca="false">COUNTIF(MC32:MI32,"&lt;&gt;0")-COUNTIF(MC32:MI32,"")</f>
        <v>0</v>
      </c>
      <c r="MN32" s="871" t="n">
        <f aca="false">Посуточная!RG32</f>
        <v>0</v>
      </c>
      <c r="MO32" s="872" t="n">
        <f aca="false">Посуточная!RH32</f>
        <v>0</v>
      </c>
      <c r="MP32" s="872" t="n">
        <f aca="false">Посуточная!RI32</f>
        <v>0</v>
      </c>
      <c r="MQ32" s="872" t="n">
        <f aca="false">Посуточная!RJ32</f>
        <v>0</v>
      </c>
      <c r="MR32" s="872" t="n">
        <f aca="false">Посуточная!RK32</f>
        <v>0</v>
      </c>
      <c r="MS32" s="872" t="n">
        <f aca="false">Посуточная!RL32</f>
        <v>0</v>
      </c>
      <c r="MT32" s="872" t="n">
        <f aca="false">Посуточная!RM32</f>
        <v>0</v>
      </c>
      <c r="MU32" s="366" t="n">
        <f aca="false">Посуточная!RU32</f>
        <v>0</v>
      </c>
      <c r="MV32" s="366" t="n">
        <f aca="false">Посуточная!RV32</f>
        <v>0</v>
      </c>
      <c r="MW32" s="366" t="n">
        <f aca="false">Посуточная!RW32</f>
        <v>0</v>
      </c>
      <c r="MX32" s="366" t="n">
        <f aca="false">Посуточная!RX32</f>
        <v>0</v>
      </c>
      <c r="MY32" s="366" t="n">
        <f aca="false">Посуточная!RY32</f>
        <v>0</v>
      </c>
      <c r="MZ32" s="366" t="n">
        <f aca="false">Посуточная!RZ32</f>
        <v>0</v>
      </c>
      <c r="NA32" s="366" t="n">
        <f aca="false">Посуточная!SA32</f>
        <v>0</v>
      </c>
      <c r="NB32" s="417" t="n">
        <f aca="false">COUNTIF(MN32:MT32,"&lt;&gt;0")-COUNTIF(MN32:MT32,"")</f>
        <v>-7</v>
      </c>
      <c r="NC32" s="391" t="n">
        <f aca="false">COUNTIF(MU32:NA32,"&lt;&gt;0")-COUNTIF(MU32:NA32,"")</f>
        <v>-7</v>
      </c>
      <c r="NF32" s="395" t="n">
        <f aca="false">SUMIF(IG6:NE6,"итого гр.",IG32:NE32)</f>
        <v>0</v>
      </c>
      <c r="NG32" s="391" t="n">
        <f aca="false">SUMIF(IG6:NE6,"итого фк.",IG32:NE32)</f>
        <v>0</v>
      </c>
      <c r="NJ32" s="396"/>
      <c r="NK32" s="397"/>
      <c r="NN32" s="871" t="n">
        <f aca="false">Посуточная!SU32</f>
        <v>0</v>
      </c>
      <c r="NO32" s="872" t="n">
        <f aca="false">Посуточная!SV32</f>
        <v>0</v>
      </c>
      <c r="NP32" s="872" t="n">
        <f aca="false">Посуточная!SW32</f>
        <v>0</v>
      </c>
      <c r="NQ32" s="872" t="n">
        <f aca="false">Посуточная!SX32</f>
        <v>0</v>
      </c>
      <c r="NR32" s="366" t="n">
        <f aca="false">Посуточная!TC32</f>
        <v>0</v>
      </c>
      <c r="NS32" s="366" t="n">
        <f aca="false">Посуточная!TD32</f>
        <v>0</v>
      </c>
      <c r="NT32" s="366" t="n">
        <f aca="false">Посуточная!TE32</f>
        <v>0</v>
      </c>
      <c r="NU32" s="366" t="n">
        <f aca="false">Посуточная!TF32</f>
        <v>0</v>
      </c>
      <c r="NV32" s="417"/>
      <c r="NW32" s="391"/>
      <c r="NZ32" s="395"/>
      <c r="OA32" s="417"/>
      <c r="OB32" s="291"/>
      <c r="OC32" s="291"/>
      <c r="OD32" s="417"/>
      <c r="OE32" s="417"/>
      <c r="OF32" s="291"/>
      <c r="OG32" s="291"/>
      <c r="OH32" s="417"/>
      <c r="OI32" s="417"/>
      <c r="OJ32" s="291"/>
      <c r="OK32" s="291"/>
      <c r="OL32" s="417"/>
      <c r="OM32" s="417"/>
      <c r="ON32" s="291"/>
      <c r="OO32" s="291"/>
      <c r="OP32" s="418" t="n">
        <f aca="false">SUMIF(NZ6:OO6,"итого гр.",NZ32:OO32)</f>
        <v>0</v>
      </c>
      <c r="OQ32" s="397" t="n">
        <f aca="false">SUMIF($NZ$6:$OO$6,"итого фк.",NZ32:OO32)</f>
        <v>0</v>
      </c>
      <c r="OR32" s="373"/>
      <c r="OT32" s="396"/>
      <c r="OU32" s="397"/>
      <c r="OX32" s="396"/>
      <c r="OY32" s="397"/>
      <c r="PB32" s="556"/>
      <c r="PC32" s="391"/>
      <c r="PF32" s="396"/>
      <c r="PG32" s="397"/>
      <c r="PJ32" s="418"/>
      <c r="PK32" s="418"/>
      <c r="PN32" s="418"/>
      <c r="PO32" s="418"/>
      <c r="PR32" s="546"/>
      <c r="PS32" s="375"/>
      <c r="PT32" s="546"/>
      <c r="PU32" s="375"/>
      <c r="PV32" s="396"/>
      <c r="PW32" s="375"/>
      <c r="PX32" s="419"/>
      <c r="PY32" s="546"/>
      <c r="PZ32" s="377"/>
      <c r="QA32" s="378"/>
      <c r="QD32" s="379" t="n">
        <v>26</v>
      </c>
      <c r="QE32" s="127" t="n">
        <f aca="false">Посуточная!VT32-Посуточная_НГДП!KU32</f>
        <v>0</v>
      </c>
      <c r="QH32" s="273" t="n">
        <v>26</v>
      </c>
      <c r="QI32" s="127" t="n">
        <f aca="false">Посуточная!VX32-Посуточная_НГДП!KY32</f>
        <v>0</v>
      </c>
      <c r="QK32" s="380" t="n">
        <f aca="false">PG84</f>
        <v>2304.529</v>
      </c>
      <c r="QL32" s="380"/>
      <c r="QM32" s="380" t="n">
        <f aca="false">IF84</f>
        <v>1598.767</v>
      </c>
      <c r="QQ32" s="127" t="n">
        <f aca="false">IF(V32="",0,V32+QQ29)</f>
        <v>0</v>
      </c>
      <c r="QR32" s="127" t="n">
        <f aca="false">IF(W32="",0,W32+QR29)</f>
        <v>0</v>
      </c>
      <c r="QS32" s="127" t="n">
        <f aca="false">IF(AN32="",0,AN32+QS29)</f>
        <v>0</v>
      </c>
      <c r="QT32" s="127" t="n">
        <f aca="false">IF(AO32="",0,AO32+QT29)</f>
        <v>0</v>
      </c>
      <c r="QU32" s="127" t="n">
        <f aca="false">IF(AZ32="",0,AZ32+QU29)</f>
        <v>0</v>
      </c>
      <c r="QV32" s="127" t="n">
        <f aca="false">IF(BA32="",0,BA32+QV29)</f>
        <v>0</v>
      </c>
      <c r="QW32" s="127" t="n">
        <f aca="false">IF(BL32="",0,BL32+QW29)</f>
        <v>0</v>
      </c>
      <c r="QX32" s="127" t="n">
        <f aca="false">IF(BM32="",0,BM32+QX29)</f>
        <v>0</v>
      </c>
      <c r="QY32" s="127" t="n">
        <f aca="false">IF(CF32="",0,CF32+QY29)</f>
        <v>0</v>
      </c>
      <c r="QZ32" s="127" t="n">
        <f aca="false">IF(CG32="",0,CG32+QZ29)</f>
        <v>0</v>
      </c>
      <c r="RA32" s="127" t="n">
        <f aca="false">IF(CX32="",0,CX32+RA29)</f>
        <v>0</v>
      </c>
      <c r="RB32" s="127" t="n">
        <f aca="false">IF(CY32="",0,CY32+RB29)</f>
        <v>0</v>
      </c>
      <c r="RC32" s="127" t="n">
        <f aca="false">IF(FO32="",0,FO32+RC29)</f>
        <v>0</v>
      </c>
      <c r="RD32" s="127" t="n">
        <f aca="false">IF(FP32="",0,FP32+RD29)</f>
        <v>0</v>
      </c>
      <c r="RE32" s="127" t="n">
        <f aca="false">IF(FC32="",0,FC32+RE29)</f>
        <v>0</v>
      </c>
      <c r="RF32" s="127" t="n">
        <f aca="false">IF(FD32="",0,FD32+RF29)</f>
        <v>0</v>
      </c>
      <c r="RG32" s="127" t="n">
        <f aca="false">IF(ND32="",0,ND32+RG29)</f>
        <v>0</v>
      </c>
      <c r="RH32" s="127" t="n">
        <f aca="false">IF(NE32="",0,NE32+RH29)</f>
        <v>0</v>
      </c>
      <c r="RI32" s="127" t="n">
        <f aca="false">IF(OX32="",0,OX32)</f>
        <v>0</v>
      </c>
      <c r="RJ32" s="127" t="n">
        <f aca="false">IF(OY32="",0,OY32)</f>
        <v>0</v>
      </c>
      <c r="RK32" s="127" t="n">
        <f aca="false">IF(IA32="",0,IA32+RK29)</f>
        <v>0</v>
      </c>
      <c r="RL32" s="127" t="n">
        <f aca="false">IF(IB32="",0,IB32+RL29)</f>
        <v>0</v>
      </c>
      <c r="RM32" s="127" t="n">
        <f aca="false">IF(OT32="",0,OT32+RM29)</f>
        <v>0</v>
      </c>
      <c r="RN32" s="127" t="n">
        <f aca="false">IF(OU32="",0,OU32+RN29)</f>
        <v>0</v>
      </c>
      <c r="RO32" s="127" t="n">
        <f aca="false">IF(PY32="",0,PY32+RO29)</f>
        <v>0</v>
      </c>
      <c r="RP32" s="127" t="n">
        <f aca="false">IF(PZ32="",0,PZ32+RP29)</f>
        <v>0</v>
      </c>
      <c r="RQ32" s="127" t="n">
        <f aca="false">IFERROR(RO32/$A30,0)</f>
        <v>0</v>
      </c>
      <c r="RR32" s="127" t="n">
        <f aca="false">IFERROR(RP32/$A30,0)</f>
        <v>0</v>
      </c>
      <c r="RS32" s="127" t="n">
        <f aca="false">IF(PD32="",0,PD32+RS29)</f>
        <v>0</v>
      </c>
      <c r="RT32" s="127" t="n">
        <f aca="false">IF(PE32="",0,PE32+RT29)</f>
        <v>0</v>
      </c>
      <c r="RU32" s="127" t="n">
        <f aca="false">IF(QQ32&gt;0,0,T32+RU29)</f>
        <v>-52</v>
      </c>
      <c r="RV32" s="127" t="n">
        <f aca="false">IF(QR32&gt;0,0,U32+RV29)</f>
        <v>2</v>
      </c>
      <c r="RW32" s="127" t="n">
        <f aca="false">IF(QS32&gt;0,0,AL32+RW29)</f>
        <v>-52</v>
      </c>
      <c r="RX32" s="127" t="n">
        <f aca="false">IF(QT32&gt;0,0,AM32+RX29)</f>
        <v>4</v>
      </c>
      <c r="RY32" s="127" t="n">
        <f aca="false">IF(QU32&gt;0,0,AX32+RY29)</f>
        <v>-32</v>
      </c>
      <c r="RZ32" s="127" t="n">
        <f aca="false">IF(QV32&gt;0,0,AY32+RZ29)</f>
        <v>0</v>
      </c>
      <c r="SA32" s="127" t="n">
        <f aca="false">IF(QW32&gt;0,0,BJ32+SA29)</f>
        <v>-32</v>
      </c>
      <c r="SB32" s="127" t="n">
        <f aca="false">IF(QX32&gt;0,0,BK32+SB29)</f>
        <v>0</v>
      </c>
      <c r="SC32" s="127" t="n">
        <f aca="false">IF(QY32&gt;0,0,CD32+SC29)</f>
        <v>-30</v>
      </c>
      <c r="SD32" s="127" t="n">
        <f aca="false">IF(QZ32&gt;0,0,CE32+SD29)</f>
        <v>0</v>
      </c>
      <c r="SE32" s="127" t="n">
        <f aca="false">IF(RA32&gt;0,0,CV32+SE29)</f>
        <v>-46</v>
      </c>
      <c r="SF32" s="127" t="n">
        <f aca="false">IF(RB32&gt;0,0,CW32+SF29)</f>
        <v>2</v>
      </c>
      <c r="SG32" s="127" t="n">
        <f aca="false">IF(RC32&gt;0,0,FM32+SG29)</f>
        <v>-32</v>
      </c>
      <c r="SH32" s="127" t="n">
        <f aca="false">IF(RD32&gt;0,0,FN32+SH29)</f>
        <v>0</v>
      </c>
      <c r="SI32" s="127" t="n">
        <f aca="false">IF(RE32&gt;0,0,FA32+SI29)</f>
        <v>-238</v>
      </c>
      <c r="SJ32" s="127" t="n">
        <f aca="false">IFERROR(IF(RF32&gt;0,0,FB32+SJ29),0)</f>
        <v>10</v>
      </c>
      <c r="SK32" s="127" t="n">
        <f aca="false">IF(RG32&gt;0,0,NB32+SK29)</f>
        <v>-45</v>
      </c>
      <c r="SL32" s="127" t="n">
        <f aca="false">IFERROR(IF(RH32&gt;0,0,NC32+SL29),0)</f>
        <v>-56</v>
      </c>
      <c r="SM32" s="127"/>
      <c r="SN32" s="127"/>
      <c r="SO32" s="127"/>
    </row>
    <row r="33" customFormat="false" ht="15" hidden="false" customHeight="false" outlineLevel="0" collapsed="false">
      <c r="A33" s="741"/>
      <c r="B33" s="879" t="n">
        <f aca="false">Посуточная!B33</f>
        <v>0</v>
      </c>
      <c r="C33" s="880" t="n">
        <f aca="false">Посуточная!C33</f>
        <v>0</v>
      </c>
      <c r="D33" s="880" t="n">
        <f aca="false">Посуточная!D33</f>
        <v>0</v>
      </c>
      <c r="E33" s="880" t="n">
        <f aca="false">Посуточная!E33</f>
        <v>0</v>
      </c>
      <c r="F33" s="880" t="n">
        <f aca="false">Посуточная!F33</f>
        <v>0</v>
      </c>
      <c r="G33" s="880" t="n">
        <f aca="false">Посуточная!G33</f>
        <v>0</v>
      </c>
      <c r="H33" s="880" t="n">
        <f aca="false">Посуточная!H33</f>
        <v>0</v>
      </c>
      <c r="I33" s="880" t="n">
        <f aca="false">Посуточная!I33</f>
        <v>0</v>
      </c>
      <c r="J33" s="427" t="n">
        <f aca="false">Посуточная!Q33</f>
        <v>0</v>
      </c>
      <c r="K33" s="427" t="n">
        <f aca="false">Посуточная!R33</f>
        <v>0</v>
      </c>
      <c r="L33" s="427" t="n">
        <f aca="false">Посуточная!S33</f>
        <v>0</v>
      </c>
      <c r="M33" s="427" t="n">
        <f aca="false">Посуточная!T33</f>
        <v>0</v>
      </c>
      <c r="N33" s="427" t="n">
        <f aca="false">Посуточная!U33</f>
        <v>0</v>
      </c>
      <c r="O33" s="427" t="n">
        <f aca="false">Посуточная!V33</f>
        <v>0</v>
      </c>
      <c r="P33" s="427" t="n">
        <f aca="false">Посуточная!W33</f>
        <v>0</v>
      </c>
      <c r="Q33" s="427" t="n">
        <f aca="false">Посуточная!X33</f>
        <v>0</v>
      </c>
      <c r="R33" s="427" t="n">
        <f aca="false">Посуточная!Y33</f>
        <v>0</v>
      </c>
      <c r="S33" s="427" t="n">
        <f aca="false">Посуточная!Z33</f>
        <v>0</v>
      </c>
      <c r="T33" s="475" t="n">
        <f aca="false">SUBTOTAL(9, B33:I33)</f>
        <v>0</v>
      </c>
      <c r="U33" s="433" t="n">
        <f aca="false">SUBTOTAL(9, J33:S33)</f>
        <v>0</v>
      </c>
      <c r="V33" s="273" t="n">
        <f aca="false">SUM(T33,V30)</f>
        <v>80</v>
      </c>
      <c r="W33" s="273" t="n">
        <f aca="false">SUM(U33,W30)</f>
        <v>80</v>
      </c>
      <c r="X33" s="879" t="n">
        <f aca="false">Посуточная!AL33</f>
        <v>0</v>
      </c>
      <c r="Y33" s="880" t="n">
        <f aca="false">Посуточная!AM33</f>
        <v>0</v>
      </c>
      <c r="Z33" s="880" t="n">
        <f aca="false">Посуточная!AN33</f>
        <v>0</v>
      </c>
      <c r="AA33" s="880" t="n">
        <f aca="false">Посуточная!AO33</f>
        <v>0</v>
      </c>
      <c r="AB33" s="880" t="n">
        <f aca="false">Посуточная!AP33</f>
        <v>0</v>
      </c>
      <c r="AC33" s="880" t="n">
        <f aca="false">Посуточная!AQ33</f>
        <v>0</v>
      </c>
      <c r="AD33" s="880" t="n">
        <f aca="false">Посуточная!AR33</f>
        <v>0</v>
      </c>
      <c r="AE33" s="427" t="n">
        <f aca="false">Посуточная!AZ33</f>
        <v>20</v>
      </c>
      <c r="AF33" s="427" t="n">
        <f aca="false">Посуточная!BA33</f>
        <v>21</v>
      </c>
      <c r="AG33" s="427" t="n">
        <f aca="false">Посуточная!BB33</f>
        <v>0</v>
      </c>
      <c r="AH33" s="427" t="n">
        <f aca="false">Посуточная!BC33</f>
        <v>0</v>
      </c>
      <c r="AI33" s="427" t="n">
        <f aca="false">Посуточная!BD33</f>
        <v>0</v>
      </c>
      <c r="AJ33" s="427" t="n">
        <f aca="false">Посуточная!BE33</f>
        <v>0</v>
      </c>
      <c r="AK33" s="427" t="n">
        <f aca="false">Посуточная!BF33</f>
        <v>0</v>
      </c>
      <c r="AL33" s="475" t="n">
        <f aca="false">SUBTOTAL(9, X33:AD33)</f>
        <v>0</v>
      </c>
      <c r="AM33" s="433" t="n">
        <f aca="false">SUBTOTAL(9, AE33:AK33)</f>
        <v>41</v>
      </c>
      <c r="AN33" s="273" t="n">
        <f aca="false">SUM(AL33,AN30)</f>
        <v>41</v>
      </c>
      <c r="AO33" s="273" t="n">
        <f aca="false">SUM(AM33,AO30)</f>
        <v>83</v>
      </c>
      <c r="AP33" s="879" t="n">
        <f aca="false">Посуточная!BR33</f>
        <v>0</v>
      </c>
      <c r="AQ33" s="880" t="n">
        <f aca="false">Посуточная!BS33</f>
        <v>0</v>
      </c>
      <c r="AR33" s="880" t="n">
        <f aca="false">Посуточная!BT33</f>
        <v>0</v>
      </c>
      <c r="AS33" s="880" t="n">
        <f aca="false">Посуточная!BU33</f>
        <v>0</v>
      </c>
      <c r="AT33" s="427" t="n">
        <f aca="false">Посуточная!BZ33</f>
        <v>0</v>
      </c>
      <c r="AU33" s="427" t="n">
        <f aca="false">Посуточная!CA33</f>
        <v>0</v>
      </c>
      <c r="AV33" s="427" t="n">
        <f aca="false">Посуточная!CB33</f>
        <v>0</v>
      </c>
      <c r="AW33" s="427" t="n">
        <f aca="false">Посуточная!CC33</f>
        <v>0</v>
      </c>
      <c r="AX33" s="475" t="n">
        <f aca="false">SUBTOTAL(9, AP33:AS33)</f>
        <v>0</v>
      </c>
      <c r="AY33" s="433" t="n">
        <f aca="false">SUBTOTAL(9, AT33:AW33)</f>
        <v>0</v>
      </c>
      <c r="AZ33" s="273" t="n">
        <f aca="false">SUM(AX33,AZ30)</f>
        <v>0</v>
      </c>
      <c r="BA33" s="273" t="n">
        <f aca="false">SUM(AY33,BA30)</f>
        <v>0</v>
      </c>
      <c r="BB33" s="879" t="n">
        <f aca="false">Посуточная!CL33</f>
        <v>0</v>
      </c>
      <c r="BC33" s="880" t="n">
        <f aca="false">Посуточная!CM33</f>
        <v>0</v>
      </c>
      <c r="BD33" s="880" t="n">
        <f aca="false">Посуточная!CN33</f>
        <v>0</v>
      </c>
      <c r="BE33" s="880" t="n">
        <f aca="false">Посуточная!CO33</f>
        <v>0</v>
      </c>
      <c r="BF33" s="427" t="n">
        <f aca="false">Посуточная!CT33</f>
        <v>0</v>
      </c>
      <c r="BG33" s="427" t="n">
        <f aca="false">Посуточная!CU33</f>
        <v>0</v>
      </c>
      <c r="BH33" s="427" t="n">
        <f aca="false">Посуточная!CV33</f>
        <v>0</v>
      </c>
      <c r="BI33" s="427" t="n">
        <f aca="false">Посуточная!CW33</f>
        <v>0</v>
      </c>
      <c r="BJ33" s="475" t="n">
        <f aca="false">SUBTOTAL(9, BB33:BE33)</f>
        <v>0</v>
      </c>
      <c r="BK33" s="433" t="n">
        <f aca="false">SUBTOTAL(9, BF33:BI33)</f>
        <v>0</v>
      </c>
      <c r="BL33" s="273" t="n">
        <f aca="false">SUM(BJ33,BL30)</f>
        <v>0</v>
      </c>
      <c r="BM33" s="273" t="n">
        <f aca="false">SUM(BK33,BM30)</f>
        <v>0</v>
      </c>
      <c r="BN33" s="437" t="n">
        <f aca="false">SUMIF(B6:BM6,"итого гр.",B33:BM33)</f>
        <v>0</v>
      </c>
      <c r="BO33" s="433" t="n">
        <f aca="false">SUMIF(B6:BM6,"итого фк.",B33:BM33)</f>
        <v>41</v>
      </c>
      <c r="BP33" s="273" t="n">
        <f aca="false">SUM(BN33,BP30)</f>
        <v>121</v>
      </c>
      <c r="BQ33" s="273" t="n">
        <f aca="false">SUM(BO33,BQ30)</f>
        <v>163</v>
      </c>
      <c r="BR33" s="438" t="n">
        <f aca="false">BP33</f>
        <v>121</v>
      </c>
      <c r="BS33" s="439" t="n">
        <f aca="false">BQ33</f>
        <v>163</v>
      </c>
      <c r="BV33" s="881" t="n">
        <f aca="false">Посуточная!DN33</f>
        <v>0</v>
      </c>
      <c r="BW33" s="882" t="n">
        <f aca="false">Посуточная!DO33</f>
        <v>0</v>
      </c>
      <c r="BX33" s="882" t="n">
        <f aca="false">Посуточная!DP33</f>
        <v>0</v>
      </c>
      <c r="BY33" s="882" t="n">
        <f aca="false">Посуточная!DQ33</f>
        <v>0</v>
      </c>
      <c r="BZ33" s="427" t="n">
        <f aca="false">Посуточная!DV33</f>
        <v>0</v>
      </c>
      <c r="CA33" s="427" t="n">
        <f aca="false">Посуточная!DW33</f>
        <v>0</v>
      </c>
      <c r="CB33" s="427" t="n">
        <f aca="false">Посуточная!DX33</f>
        <v>0</v>
      </c>
      <c r="CC33" s="427" t="n">
        <f aca="false">Посуточная!DY33</f>
        <v>0</v>
      </c>
      <c r="CD33" s="417" t="n">
        <f aca="false">SUBTOTAL(9, BV33:BY33)</f>
        <v>0</v>
      </c>
      <c r="CE33" s="433" t="n">
        <f aca="false">SUBTOTAL(9, BZ33:CC33)</f>
        <v>0</v>
      </c>
      <c r="CF33" s="273" t="n">
        <f aca="false">SUM(CD33,CF30)</f>
        <v>5.8</v>
      </c>
      <c r="CG33" s="273" t="n">
        <f aca="false">SUM(CE33,CG30)</f>
        <v>0</v>
      </c>
      <c r="CH33" s="881" t="n">
        <f aca="false">Посуточная!EH33</f>
        <v>0</v>
      </c>
      <c r="CI33" s="882" t="n">
        <f aca="false">Посуточная!EI33</f>
        <v>0</v>
      </c>
      <c r="CJ33" s="882" t="n">
        <f aca="false">Посуточная!EJ33</f>
        <v>0</v>
      </c>
      <c r="CK33" s="882" t="n">
        <f aca="false">Посуточная!EK33</f>
        <v>0</v>
      </c>
      <c r="CL33" s="882" t="n">
        <f aca="false">Посуточная!EL33</f>
        <v>0</v>
      </c>
      <c r="CM33" s="882" t="n">
        <f aca="false">Посуточная!EM33</f>
        <v>0</v>
      </c>
      <c r="CN33" s="882" t="n">
        <f aca="false">Посуточная!EN33</f>
        <v>0</v>
      </c>
      <c r="CO33" s="427" t="n">
        <f aca="false">Посуточная!ES33</f>
        <v>0</v>
      </c>
      <c r="CP33" s="427" t="n">
        <f aca="false">Посуточная!ET33</f>
        <v>30</v>
      </c>
      <c r="CQ33" s="427" t="n">
        <f aca="false">Посуточная!EU33</f>
        <v>0</v>
      </c>
      <c r="CR33" s="427" t="n">
        <f aca="false">Посуточная!EV33</f>
        <v>0</v>
      </c>
      <c r="CS33" s="427" t="n">
        <f aca="false">Посуточная!EW33</f>
        <v>0</v>
      </c>
      <c r="CT33" s="427" t="n">
        <f aca="false">Посуточная!EX33</f>
        <v>0</v>
      </c>
      <c r="CU33" s="427" t="n">
        <f aca="false">Посуточная!EY33</f>
        <v>0</v>
      </c>
      <c r="CV33" s="475" t="n">
        <f aca="false">SUBTOTAL(9, CH33:CN33)</f>
        <v>0</v>
      </c>
      <c r="CW33" s="433" t="n">
        <f aca="false">SUBTOTAL(9, CO33:CU33)</f>
        <v>30</v>
      </c>
      <c r="CX33" s="273" t="n">
        <f aca="false">SUM(CV33,CX30)</f>
        <v>130</v>
      </c>
      <c r="CY33" s="273" t="n">
        <f aca="false">SUM(CW33,CY30)</f>
        <v>60</v>
      </c>
      <c r="CZ33" s="879" t="n">
        <f aca="false">Посуточная!FH33</f>
        <v>2</v>
      </c>
      <c r="DA33" s="880" t="n">
        <f aca="false">Посуточная!FI33</f>
        <v>4</v>
      </c>
      <c r="DB33" s="880" t="n">
        <f aca="false">Посуточная!FJ33</f>
        <v>0</v>
      </c>
      <c r="DC33" s="880" t="n">
        <f aca="false">Посуточная!FK33</f>
        <v>0</v>
      </c>
      <c r="DD33" s="880" t="n">
        <f aca="false">Посуточная!FL33</f>
        <v>0</v>
      </c>
      <c r="DE33" s="880" t="n">
        <f aca="false">Посуточная!FM33</f>
        <v>0</v>
      </c>
      <c r="DF33" s="880" t="n">
        <f aca="false">Посуточная!FN33</f>
        <v>0</v>
      </c>
      <c r="DG33" s="880" t="n">
        <f aca="false">Посуточная!FO33</f>
        <v>0</v>
      </c>
      <c r="DH33" s="880" t="n">
        <f aca="false">Посуточная!FP33</f>
        <v>0</v>
      </c>
      <c r="DI33" s="880" t="n">
        <f aca="false">Посуточная!FQ33</f>
        <v>0</v>
      </c>
      <c r="DJ33" s="880" t="n">
        <f aca="false">Посуточная!FR33</f>
        <v>0</v>
      </c>
      <c r="DK33" s="880" t="n">
        <f aca="false">Посуточная!FS33</f>
        <v>0</v>
      </c>
      <c r="DL33" s="880" t="n">
        <f aca="false">Посуточная!FT33</f>
        <v>0</v>
      </c>
      <c r="DM33" s="880" t="n">
        <f aca="false">Посуточная!FU33</f>
        <v>0</v>
      </c>
      <c r="DN33" s="880" t="n">
        <f aca="false">Посуточная!FV33</f>
        <v>0</v>
      </c>
      <c r="DO33" s="880" t="n">
        <f aca="false">Посуточная!FW33</f>
        <v>0</v>
      </c>
      <c r="DP33" s="880" t="n">
        <f aca="false">Посуточная!FX33</f>
        <v>0</v>
      </c>
      <c r="DQ33" s="880" t="n">
        <f aca="false">Посуточная!FY33</f>
        <v>0</v>
      </c>
      <c r="DR33" s="880" t="n">
        <f aca="false">Посуточная!FZ33</f>
        <v>0</v>
      </c>
      <c r="DS33" s="880" t="n">
        <f aca="false">Посуточная!GA33</f>
        <v>0</v>
      </c>
      <c r="DT33" s="880" t="n">
        <f aca="false">Посуточная!GB33</f>
        <v>0</v>
      </c>
      <c r="DU33" s="880" t="n">
        <f aca="false">Посуточная!GC33</f>
        <v>0</v>
      </c>
      <c r="DV33" s="880" t="n">
        <f aca="false">Посуточная!GD33</f>
        <v>0</v>
      </c>
      <c r="DW33" s="880" t="n">
        <f aca="false">Посуточная!GE33</f>
        <v>0</v>
      </c>
      <c r="DX33" s="880" t="n">
        <f aca="false">Посуточная!GF33</f>
        <v>0</v>
      </c>
      <c r="DY33" s="880" t="n">
        <f aca="false">Посуточная!GG33</f>
        <v>0</v>
      </c>
      <c r="DZ33" s="880" t="n">
        <f aca="false">Посуточная!GH33</f>
        <v>0</v>
      </c>
      <c r="EA33" s="880" t="n">
        <f aca="false">Посуточная!GI33</f>
        <v>0</v>
      </c>
      <c r="EB33" s="880" t="n">
        <f aca="false">Посуточная!GJ33</f>
        <v>0</v>
      </c>
      <c r="EC33" s="880" t="n">
        <f aca="false">Посуточная!GK33</f>
        <v>0</v>
      </c>
      <c r="ED33" s="880" t="n">
        <f aca="false">Посуточная!GL33</f>
        <v>0</v>
      </c>
      <c r="EE33" s="880" t="n">
        <f aca="false">Посуточная!GM33</f>
        <v>0</v>
      </c>
      <c r="EF33" s="427" t="n">
        <f aca="false">Посуточная!GU33</f>
        <v>0</v>
      </c>
      <c r="EG33" s="427" t="n">
        <f aca="false">Посуточная!GV33</f>
        <v>3</v>
      </c>
      <c r="EH33" s="427" t="n">
        <f aca="false">Посуточная!GW33</f>
        <v>0</v>
      </c>
      <c r="EI33" s="427" t="n">
        <f aca="false">Посуточная!GX33</f>
        <v>0</v>
      </c>
      <c r="EJ33" s="427" t="n">
        <f aca="false">Посуточная!GY33</f>
        <v>0</v>
      </c>
      <c r="EK33" s="427" t="n">
        <f aca="false">Посуточная!GZ33</f>
        <v>0</v>
      </c>
      <c r="EL33" s="427" t="n">
        <f aca="false">Посуточная!HA33</f>
        <v>0</v>
      </c>
      <c r="EM33" s="427" t="n">
        <f aca="false">Посуточная!HB33</f>
        <v>0</v>
      </c>
      <c r="EN33" s="427" t="n">
        <f aca="false">Посуточная!HC33</f>
        <v>0</v>
      </c>
      <c r="EO33" s="427" t="n">
        <f aca="false">Посуточная!HD33</f>
        <v>0</v>
      </c>
      <c r="EP33" s="427" t="n">
        <f aca="false">Посуточная!HE33</f>
        <v>0</v>
      </c>
      <c r="EQ33" s="427" t="n">
        <f aca="false">Посуточная!HF33</f>
        <v>0</v>
      </c>
      <c r="ER33" s="427" t="n">
        <f aca="false">Посуточная!HG33</f>
        <v>0</v>
      </c>
      <c r="ES33" s="427" t="n">
        <f aca="false">Посуточная!HH33</f>
        <v>0</v>
      </c>
      <c r="ET33" s="427" t="n">
        <f aca="false">Посуточная!HI33</f>
        <v>0</v>
      </c>
      <c r="EU33" s="427" t="n">
        <f aca="false">Посуточная!HJ33</f>
        <v>0</v>
      </c>
      <c r="EV33" s="427" t="n">
        <f aca="false">Посуточная!HK33</f>
        <v>0</v>
      </c>
      <c r="EW33" s="427" t="n">
        <f aca="false">Посуточная!HL33</f>
        <v>0</v>
      </c>
      <c r="EX33" s="427" t="n">
        <f aca="false">Посуточная!HM33</f>
        <v>0</v>
      </c>
      <c r="EY33" s="427" t="n">
        <f aca="false">Посуточная!HN33</f>
        <v>0</v>
      </c>
      <c r="EZ33" s="427" t="n">
        <f aca="false">Посуточная!HO33</f>
        <v>0</v>
      </c>
      <c r="FA33" s="475" t="n">
        <f aca="false">SUBTOTAL(9, CZ33:EE33)</f>
        <v>6</v>
      </c>
      <c r="FB33" s="433" t="n">
        <f aca="false">SUBTOTAL(9, EF33:EZ33)</f>
        <v>3</v>
      </c>
      <c r="FC33" s="273" t="n">
        <f aca="false">SUM(FA33,FC30)</f>
        <v>31</v>
      </c>
      <c r="FD33" s="273" t="n">
        <f aca="false">SUM(FB33,FD30)</f>
        <v>40.773</v>
      </c>
      <c r="FE33" s="883" t="n">
        <f aca="false">Посуточная!IA33</f>
        <v>0</v>
      </c>
      <c r="FF33" s="884" t="n">
        <f aca="false">Посуточная!IB33</f>
        <v>0</v>
      </c>
      <c r="FG33" s="884" t="n">
        <f aca="false">Посуточная!IC33</f>
        <v>0</v>
      </c>
      <c r="FH33" s="880" t="n">
        <f aca="false">Посуточная!ID33</f>
        <v>0</v>
      </c>
      <c r="FI33" s="427" t="n">
        <f aca="false">Посуточная!II33</f>
        <v>0</v>
      </c>
      <c r="FJ33" s="470" t="n">
        <f aca="false">Посуточная!IJ33</f>
        <v>0</v>
      </c>
      <c r="FK33" s="470" t="n">
        <f aca="false">Посуточная!IK33</f>
        <v>0</v>
      </c>
      <c r="FL33" s="470" t="n">
        <f aca="false">Посуточная!IL33</f>
        <v>0</v>
      </c>
      <c r="FM33" s="432" t="n">
        <f aca="false">SUBTOTAL(9, FE33:FH33)</f>
        <v>0</v>
      </c>
      <c r="FN33" s="433" t="n">
        <f aca="false">SUBTOTAL(9, FI33:FL33)</f>
        <v>0</v>
      </c>
      <c r="FO33" s="273" t="n">
        <f aca="false">SUM(FM33,FO30)</f>
        <v>0</v>
      </c>
      <c r="FP33" s="273" t="n">
        <f aca="false">SUM(FN33,FP30)</f>
        <v>0</v>
      </c>
      <c r="FQ33" s="420" t="n">
        <f aca="false">Посуточная!KX33-Посуточная_НГДП!EH33</f>
        <v>4.986</v>
      </c>
      <c r="FR33" s="421"/>
      <c r="FS33" s="421"/>
      <c r="FT33" s="421"/>
      <c r="FU33" s="421"/>
      <c r="FV33" s="421"/>
      <c r="FW33" s="421"/>
      <c r="FX33" s="421"/>
      <c r="FY33" s="421"/>
      <c r="FZ33" s="421"/>
      <c r="GA33" s="421"/>
      <c r="GB33" s="421"/>
      <c r="GC33" s="421"/>
      <c r="GD33" s="421"/>
      <c r="GE33" s="421"/>
      <c r="GF33" s="427" t="n">
        <f aca="false">Посуточная!KY33-Посуточная_НГДП!EI33</f>
        <v>45.023</v>
      </c>
      <c r="GG33" s="427"/>
      <c r="GH33" s="427"/>
      <c r="GI33" s="427"/>
      <c r="GJ33" s="427"/>
      <c r="GK33" s="427"/>
      <c r="GL33" s="427"/>
      <c r="GM33" s="427"/>
      <c r="GN33" s="427"/>
      <c r="GO33" s="427"/>
      <c r="GP33" s="427"/>
      <c r="GQ33" s="427"/>
      <c r="GR33" s="427"/>
      <c r="GS33" s="427"/>
      <c r="GT33" s="427"/>
      <c r="GU33" s="427"/>
      <c r="GV33" s="427"/>
      <c r="GW33" s="427"/>
      <c r="GX33" s="427"/>
      <c r="GY33" s="427"/>
      <c r="GZ33" s="427"/>
      <c r="HA33" s="427"/>
      <c r="HB33" s="427"/>
      <c r="HC33" s="427"/>
      <c r="HD33" s="427"/>
      <c r="HE33" s="427"/>
      <c r="HF33" s="427"/>
      <c r="HG33" s="427"/>
      <c r="HH33" s="427"/>
      <c r="HI33" s="427"/>
      <c r="HJ33" s="427"/>
      <c r="HK33" s="427"/>
      <c r="HL33" s="427"/>
      <c r="HM33" s="475" t="n">
        <f aca="false">SUBTOTAL(9, FQ33:GE33)</f>
        <v>4.986</v>
      </c>
      <c r="HN33" s="549" t="n">
        <f aca="false">SUBTOTAL(9, GF33:HL33)</f>
        <v>45.023</v>
      </c>
      <c r="HO33" s="273" t="n">
        <f aca="false">SUM(HM33,HO30)</f>
        <v>134.186</v>
      </c>
      <c r="HP33" s="456" t="n">
        <f aca="false">SUM(HN33,HP30)</f>
        <v>197.699</v>
      </c>
      <c r="HQ33" s="437" t="n">
        <f aca="false">SUMIF(BV6:HP6,"итого гр.",BV33:HP33)</f>
        <v>10.986</v>
      </c>
      <c r="HR33" s="433" t="n">
        <f aca="false">SUMIF(BV6:HP6,"итого фк.",BV33:HP33)</f>
        <v>78.023</v>
      </c>
      <c r="HS33" s="273" t="n">
        <f aca="false">SUM(HQ33,HS30)</f>
        <v>300.986</v>
      </c>
      <c r="HT33" s="273" t="n">
        <f aca="false">SUM(HR33,HT30)</f>
        <v>298.472</v>
      </c>
      <c r="HU33" s="438" t="n">
        <f aca="false">HS33</f>
        <v>300.986</v>
      </c>
      <c r="HV33" s="439" t="n">
        <f aca="false">HT33</f>
        <v>298.472</v>
      </c>
      <c r="HX33" s="278"/>
      <c r="HY33" s="457" t="n">
        <f aca="false">Посуточная!LJ33-Посуточная_НГДП!ET33</f>
        <v>0</v>
      </c>
      <c r="HZ33" s="458" t="n">
        <f aca="false">Посуточная!LK33-Посуточная_НГДП!EU33</f>
        <v>99</v>
      </c>
      <c r="IA33" s="273" t="n">
        <f aca="false">HY33</f>
        <v>0</v>
      </c>
      <c r="IB33" s="273" t="n">
        <f aca="false">HZ33</f>
        <v>99</v>
      </c>
      <c r="IC33" s="438" t="n">
        <f aca="false">SUM(BN33,HQ33,HY33)</f>
        <v>10.986</v>
      </c>
      <c r="ID33" s="439" t="n">
        <f aca="false">SUM(BO33,HR33,HZ33)</f>
        <v>218.023</v>
      </c>
      <c r="IE33" s="273" t="n">
        <f aca="false">SUM(BP33,HS33,IA33)</f>
        <v>421.986</v>
      </c>
      <c r="IF33" s="273" t="n">
        <f aca="false">SUM(BQ33,HT33,IB33)</f>
        <v>560.472</v>
      </c>
      <c r="IG33" s="420" t="n">
        <f aca="false">Посуточная!OB33-Посуточная_НГДП!FP33</f>
        <v>7.8</v>
      </c>
      <c r="IH33" s="421"/>
      <c r="II33" s="421"/>
      <c r="IJ33" s="421"/>
      <c r="IK33" s="421"/>
      <c r="IL33" s="421"/>
      <c r="IM33" s="421"/>
      <c r="IN33" s="421"/>
      <c r="IO33" s="421"/>
      <c r="IP33" s="421"/>
      <c r="IQ33" s="421"/>
      <c r="IR33" s="421"/>
      <c r="IS33" s="421"/>
      <c r="IT33" s="421"/>
      <c r="IU33" s="421"/>
      <c r="IV33" s="441" t="n">
        <f aca="false">Посуточная!OC33-Посуточная_НГДП!FQ33</f>
        <v>80.165</v>
      </c>
      <c r="IW33" s="441"/>
      <c r="IX33" s="441"/>
      <c r="IY33" s="441"/>
      <c r="IZ33" s="441"/>
      <c r="JA33" s="441"/>
      <c r="JB33" s="441"/>
      <c r="JC33" s="441"/>
      <c r="JD33" s="441"/>
      <c r="JE33" s="441"/>
      <c r="JF33" s="441"/>
      <c r="JG33" s="441"/>
      <c r="JH33" s="441"/>
      <c r="JI33" s="441"/>
      <c r="JJ33" s="441"/>
      <c r="JK33" s="441"/>
      <c r="JL33" s="441"/>
      <c r="JM33" s="441"/>
      <c r="JN33" s="441"/>
      <c r="JO33" s="441"/>
      <c r="JP33" s="441"/>
      <c r="JQ33" s="441"/>
      <c r="JR33" s="441"/>
      <c r="JS33" s="441"/>
      <c r="JT33" s="441"/>
      <c r="JU33" s="441"/>
      <c r="JV33" s="441"/>
      <c r="JW33" s="441"/>
      <c r="JX33" s="441"/>
      <c r="JY33" s="441"/>
      <c r="JZ33" s="441"/>
      <c r="KA33" s="441"/>
      <c r="KB33" s="441"/>
      <c r="KC33" s="441"/>
      <c r="KD33" s="441"/>
      <c r="KE33" s="441"/>
      <c r="KF33" s="441"/>
      <c r="KG33" s="441"/>
      <c r="KH33" s="441"/>
      <c r="KI33" s="441"/>
      <c r="KJ33" s="475" t="n">
        <f aca="false">SUBTOTAL(9, IG33:IU33)</f>
        <v>7.8</v>
      </c>
      <c r="KK33" s="433" t="n">
        <f aca="false">SUBTOTAL(9, IV33:KI33)</f>
        <v>80.165</v>
      </c>
      <c r="KL33" s="273" t="n">
        <f aca="false">SUM(KJ33,KL30)</f>
        <v>332.5033333333</v>
      </c>
      <c r="KM33" s="273" t="n">
        <f aca="false">SUM(KK33,KM30)</f>
        <v>455.27</v>
      </c>
      <c r="KN33" s="885" t="n">
        <f aca="false">Посуточная!OF33</f>
        <v>0</v>
      </c>
      <c r="KO33" s="886" t="n">
        <f aca="false">Посуточная!OG33</f>
        <v>0</v>
      </c>
      <c r="KP33" s="886" t="n">
        <f aca="false">Посуточная!OH33</f>
        <v>0</v>
      </c>
      <c r="KQ33" s="886" t="n">
        <f aca="false">Посуточная!OI33</f>
        <v>0</v>
      </c>
      <c r="KR33" s="886" t="n">
        <f aca="false">Посуточная!OJ33</f>
        <v>0</v>
      </c>
      <c r="KS33" s="886" t="n">
        <f aca="false">Посуточная!OK33</f>
        <v>0</v>
      </c>
      <c r="KT33" s="886" t="n">
        <f aca="false">Посуточная!OL33</f>
        <v>0</v>
      </c>
      <c r="KU33" s="886" t="n">
        <f aca="false">Посуточная!OM33</f>
        <v>0</v>
      </c>
      <c r="KV33" s="886" t="n">
        <f aca="false">Посуточная!ON33</f>
        <v>0</v>
      </c>
      <c r="KW33" s="887" t="n">
        <f aca="false">Посуточная!OO33</f>
        <v>0</v>
      </c>
      <c r="KX33" s="470" t="n">
        <f aca="false">Посуточная!OV33</f>
        <v>0</v>
      </c>
      <c r="KY33" s="470" t="n">
        <f aca="false">Посуточная!OW33</f>
        <v>0</v>
      </c>
      <c r="KZ33" s="470" t="n">
        <f aca="false">Посуточная!OX33</f>
        <v>0</v>
      </c>
      <c r="LA33" s="470" t="n">
        <f aca="false">Посуточная!OY33</f>
        <v>0</v>
      </c>
      <c r="LB33" s="470" t="n">
        <f aca="false">Посуточная!OZ33</f>
        <v>0</v>
      </c>
      <c r="LC33" s="470" t="n">
        <f aca="false">Посуточная!PA33</f>
        <v>0</v>
      </c>
      <c r="LD33" s="470" t="n">
        <f aca="false">Посуточная!PB33</f>
        <v>0</v>
      </c>
      <c r="LE33" s="470" t="n">
        <f aca="false">Посуточная!PC33</f>
        <v>0</v>
      </c>
      <c r="LF33" s="470" t="n">
        <f aca="false">Посуточная!PD33</f>
        <v>0</v>
      </c>
      <c r="LG33" s="470" t="n">
        <f aca="false">Посуточная!PE33</f>
        <v>0</v>
      </c>
      <c r="LH33" s="470" t="n">
        <f aca="false">Посуточная!PF33</f>
        <v>0</v>
      </c>
      <c r="LI33" s="470" t="n">
        <f aca="false">Посуточная!PG33</f>
        <v>0</v>
      </c>
      <c r="LJ33" s="470" t="n">
        <f aca="false">Посуточная!PH33</f>
        <v>0</v>
      </c>
      <c r="LK33" s="470" t="n">
        <f aca="false">Посуточная!PI33</f>
        <v>0</v>
      </c>
      <c r="LL33" s="470" t="n">
        <f aca="false">Посуточная!PJ33</f>
        <v>0</v>
      </c>
      <c r="LM33" s="470" t="n">
        <f aca="false">Посуточная!PK33</f>
        <v>0</v>
      </c>
      <c r="LN33" s="470" t="n">
        <f aca="false">Посуточная!PL33</f>
        <v>0</v>
      </c>
      <c r="LO33" s="470" t="n">
        <f aca="false">Посуточная!PM33</f>
        <v>0</v>
      </c>
      <c r="LP33" s="470" t="n">
        <f aca="false">Посуточная!PN33</f>
        <v>0</v>
      </c>
      <c r="LQ33" s="470" t="n">
        <f aca="false">Посуточная!PO33</f>
        <v>0</v>
      </c>
      <c r="LR33" s="475" t="n">
        <f aca="false">SUBTOTAL(9, KN33:KW33)</f>
        <v>0</v>
      </c>
      <c r="LS33" s="433" t="n">
        <f aca="false">SUBTOTAL(9, KX33:LQ33)</f>
        <v>0</v>
      </c>
      <c r="LT33" s="273" t="n">
        <f aca="false">SUM(LR33,LT30)</f>
        <v>0</v>
      </c>
      <c r="LU33" s="273" t="n">
        <f aca="false">SUM(LS33,LU30)</f>
        <v>0</v>
      </c>
      <c r="LV33" s="888" t="n">
        <f aca="false">Посуточная!QA33</f>
        <v>0</v>
      </c>
      <c r="LW33" s="889" t="n">
        <f aca="false">Посуточная!QB33</f>
        <v>0</v>
      </c>
      <c r="LX33" s="889" t="n">
        <f aca="false">Посуточная!QC33</f>
        <v>0</v>
      </c>
      <c r="LY33" s="889" t="n">
        <f aca="false">Посуточная!QD33</f>
        <v>0</v>
      </c>
      <c r="LZ33" s="889" t="n">
        <f aca="false">Посуточная!QE33</f>
        <v>0</v>
      </c>
      <c r="MA33" s="889" t="n">
        <f aca="false">Посуточная!QF33</f>
        <v>0</v>
      </c>
      <c r="MB33" s="889" t="n">
        <f aca="false">Посуточная!QG33</f>
        <v>0</v>
      </c>
      <c r="MC33" s="890" t="n">
        <f aca="false">Посуточная!QO33</f>
        <v>0</v>
      </c>
      <c r="MD33" s="890" t="n">
        <f aca="false">Посуточная!QP33</f>
        <v>0</v>
      </c>
      <c r="ME33" s="890" t="n">
        <f aca="false">Посуточная!QQ33</f>
        <v>0</v>
      </c>
      <c r="MF33" s="890" t="n">
        <f aca="false">Посуточная!QR33</f>
        <v>0</v>
      </c>
      <c r="MG33" s="890" t="n">
        <f aca="false">Посуточная!QS33</f>
        <v>0</v>
      </c>
      <c r="MH33" s="890" t="n">
        <f aca="false">Посуточная!QT33</f>
        <v>0</v>
      </c>
      <c r="MI33" s="890" t="n">
        <f aca="false">Посуточная!QU33</f>
        <v>0</v>
      </c>
      <c r="MJ33" s="475" t="n">
        <f aca="false">SUBTOTAL(9, LV33:MB33)</f>
        <v>0</v>
      </c>
      <c r="MK33" s="433" t="n">
        <f aca="false">SUBTOTAL(9, MC33:MI33)</f>
        <v>0</v>
      </c>
      <c r="ML33" s="273" t="n">
        <f aca="false">SUM(MJ33,ML30)</f>
        <v>0</v>
      </c>
      <c r="MM33" s="273" t="n">
        <f aca="false">SUM(MK33,MM30)</f>
        <v>0</v>
      </c>
      <c r="MN33" s="885" t="n">
        <f aca="false">Посуточная!RG33</f>
        <v>0</v>
      </c>
      <c r="MO33" s="886" t="n">
        <f aca="false">Посуточная!RH33</f>
        <v>0</v>
      </c>
      <c r="MP33" s="886" t="n">
        <f aca="false">Посуточная!RI33</f>
        <v>0</v>
      </c>
      <c r="MQ33" s="886" t="n">
        <f aca="false">Посуточная!RJ33</f>
        <v>0</v>
      </c>
      <c r="MR33" s="886" t="n">
        <f aca="false">Посуточная!RK33</f>
        <v>0</v>
      </c>
      <c r="MS33" s="886" t="n">
        <f aca="false">Посуточная!RL33</f>
        <v>0</v>
      </c>
      <c r="MT33" s="886" t="n">
        <f aca="false">Посуточная!RM33</f>
        <v>0</v>
      </c>
      <c r="MU33" s="470" t="n">
        <f aca="false">Посуточная!RU33</f>
        <v>0</v>
      </c>
      <c r="MV33" s="470" t="n">
        <f aca="false">Посуточная!RV33</f>
        <v>0</v>
      </c>
      <c r="MW33" s="470" t="n">
        <f aca="false">Посуточная!RW33</f>
        <v>0</v>
      </c>
      <c r="MX33" s="470" t="n">
        <f aca="false">Посуточная!RX33</f>
        <v>0</v>
      </c>
      <c r="MY33" s="470" t="n">
        <f aca="false">Посуточная!RY33</f>
        <v>0</v>
      </c>
      <c r="MZ33" s="470" t="n">
        <f aca="false">Посуточная!RZ33</f>
        <v>0</v>
      </c>
      <c r="NA33" s="470" t="n">
        <f aca="false">Посуточная!SA33</f>
        <v>0</v>
      </c>
      <c r="NB33" s="475" t="n">
        <f aca="false">SUBTOTAL(9, MN33:MT33)</f>
        <v>0</v>
      </c>
      <c r="NC33" s="433" t="n">
        <f aca="false">SUBTOTAL(9, MU33:NA33)</f>
        <v>0</v>
      </c>
      <c r="ND33" s="273" t="n">
        <f aca="false">SUM(NB33,ND30)</f>
        <v>5.7</v>
      </c>
      <c r="NE33" s="273" t="n">
        <f aca="false">SUM(NC33,NE30)</f>
        <v>0</v>
      </c>
      <c r="NF33" s="437" t="n">
        <f aca="false">SUMIF(IG6:NE6,"итого гр.",IG33:NE33)</f>
        <v>7.8</v>
      </c>
      <c r="NG33" s="433" t="n">
        <f aca="false">SUMIF(IG6:NE6,"итого фк.",IG33:NE33)</f>
        <v>80.165</v>
      </c>
      <c r="NH33" s="273" t="n">
        <f aca="false">SUM(NF33,NH30)</f>
        <v>338.2033333333</v>
      </c>
      <c r="NI33" s="273" t="n">
        <f aca="false">SUM(NG33,NI30)</f>
        <v>455.27</v>
      </c>
      <c r="NJ33" s="438" t="n">
        <f aca="false">NH33</f>
        <v>338.2033333333</v>
      </c>
      <c r="NK33" s="439" t="n">
        <f aca="false">NI33</f>
        <v>455.27</v>
      </c>
      <c r="NM33" s="278"/>
      <c r="NN33" s="885" t="n">
        <f aca="false">Посуточная!SU33</f>
        <v>0</v>
      </c>
      <c r="NO33" s="886" t="n">
        <f aca="false">Посуточная!SV33</f>
        <v>0</v>
      </c>
      <c r="NP33" s="886" t="n">
        <f aca="false">Посуточная!SW33</f>
        <v>0</v>
      </c>
      <c r="NQ33" s="886" t="n">
        <f aca="false">Посуточная!SX33</f>
        <v>0</v>
      </c>
      <c r="NR33" s="470" t="n">
        <f aca="false">Посуточная!TC33</f>
        <v>0</v>
      </c>
      <c r="NS33" s="470" t="n">
        <f aca="false">Посуточная!TD33</f>
        <v>0</v>
      </c>
      <c r="NT33" s="470" t="n">
        <f aca="false">Посуточная!TE33</f>
        <v>0</v>
      </c>
      <c r="NU33" s="470" t="n">
        <f aca="false">Посуточная!TF33</f>
        <v>0</v>
      </c>
      <c r="NV33" s="475" t="n">
        <f aca="false">SUBTOTAL(9, NN33:NQ33)</f>
        <v>0</v>
      </c>
      <c r="NW33" s="433" t="n">
        <f aca="false">SUBTOTAL(9, NR33:NU33)</f>
        <v>0</v>
      </c>
      <c r="NX33" s="456" t="n">
        <f aca="false">NX30+NV33</f>
        <v>0</v>
      </c>
      <c r="NY33" s="456" t="n">
        <f aca="false">NY30+NW33</f>
        <v>0</v>
      </c>
      <c r="NZ33" s="437" t="n">
        <f aca="false">Посуточная!TO33-Посуточная_НГДП!IP33</f>
        <v>0</v>
      </c>
      <c r="OA33" s="475" t="n">
        <f aca="false">Посуточная!TP33-Посуточная_НГДП!IQ33</f>
        <v>0</v>
      </c>
      <c r="OB33" s="291" t="n">
        <f aca="false">Посуточная!TQ33-Посуточная_НГДП!IR33</f>
        <v>0</v>
      </c>
      <c r="OC33" s="291" t="n">
        <f aca="false">Посуточная!TR33-Посуточная_НГДП!IS33</f>
        <v>0</v>
      </c>
      <c r="OD33" s="475" t="n">
        <f aca="false">Посуточная!TS33-Посуточная_НГДП!IT33</f>
        <v>12.2217016767899</v>
      </c>
      <c r="OE33" s="475" t="n">
        <f aca="false">Посуточная!TT33-Посуточная_НГДП!IU33</f>
        <v>0</v>
      </c>
      <c r="OF33" s="291" t="n">
        <f aca="false">Посуточная!TU33-Посуточная_НГДП!IV33</f>
        <v>0</v>
      </c>
      <c r="OG33" s="291" t="n">
        <f aca="false">Посуточная!TV33-Посуточная_НГДП!IW33</f>
        <v>0</v>
      </c>
      <c r="OH33" s="475" t="n">
        <f aca="false">Посуточная!TW33-Посуточная_НГДП!IX33</f>
        <v>155.678780343637</v>
      </c>
      <c r="OI33" s="475" t="n">
        <f aca="false">Посуточная!TX33-Посуточная_НГДП!IY33</f>
        <v>0</v>
      </c>
      <c r="OJ33" s="291" t="n">
        <f aca="false">Посуточная!TY33-Посуточная_НГДП!IZ33</f>
        <v>0</v>
      </c>
      <c r="OK33" s="291" t="n">
        <f aca="false">Посуточная!TZ33-Посуточная_НГДП!JA33</f>
        <v>0</v>
      </c>
      <c r="OL33" s="475" t="n">
        <f aca="false">Посуточная!UA33-Посуточная_НГДП!JB33</f>
        <v>10.4848549507168</v>
      </c>
      <c r="OM33" s="475" t="n">
        <f aca="false">Посуточная!UB33-Посуточная_НГДП!JC33</f>
        <v>0</v>
      </c>
      <c r="ON33" s="291" t="n">
        <f aca="false">OL33</f>
        <v>10.4848549507168</v>
      </c>
      <c r="OO33" s="291" t="n">
        <f aca="false">OM33</f>
        <v>0</v>
      </c>
      <c r="OP33" s="476" t="n">
        <f aca="false">SUMIF(NZ6:OO6,"итого гр.",NZ33:OO33)</f>
        <v>178.385336971144</v>
      </c>
      <c r="OQ33" s="439" t="n">
        <f aca="false">SUMIF($NZ$6:$OO$6,"итого фк.",NZ33:OO33)</f>
        <v>0</v>
      </c>
      <c r="OR33" s="373" t="n">
        <f aca="false">OP33</f>
        <v>178.385336971144</v>
      </c>
      <c r="OS33" s="273" t="n">
        <f aca="false">OQ33</f>
        <v>0</v>
      </c>
      <c r="OT33" s="438" t="n">
        <f aca="false">Посуточная!UI33-Посуточная_НГДП!JJ33</f>
        <v>0</v>
      </c>
      <c r="OU33" s="439" t="n">
        <f aca="false">Посуточная!UJ33-Посуточная_НГДП!JK33</f>
        <v>15</v>
      </c>
      <c r="OX33" s="438" t="n">
        <f aca="false">$OX$9+OX30</f>
        <v>350.46</v>
      </c>
      <c r="OY33" s="439" t="n">
        <f aca="false">$OY$9+OY30</f>
        <v>350.46</v>
      </c>
      <c r="OZ33" s="273" t="n">
        <f aca="false">OX33</f>
        <v>350.46</v>
      </c>
      <c r="PA33" s="273" t="n">
        <f aca="false">OY33</f>
        <v>350.46</v>
      </c>
      <c r="PB33" s="437"/>
      <c r="PC33" s="433"/>
      <c r="PD33" s="273" t="n">
        <f aca="false">SUM(PB33,PD30)</f>
        <v>0</v>
      </c>
      <c r="PE33" s="273" t="n">
        <f aca="false">SUM(PC33,PE30)</f>
        <v>0</v>
      </c>
      <c r="PF33" s="438" t="n">
        <f aca="false">SUM(NJ33,OP33,OT33,OX33,PB33,NX33)</f>
        <v>867.048670304444</v>
      </c>
      <c r="PG33" s="439" t="n">
        <f aca="false">SUM(NK33,OQ33,OU33,OY33,PC33,NY33)</f>
        <v>820.73</v>
      </c>
      <c r="PH33" s="273" t="n">
        <f aca="false">SUM(NL33,OR33,OV33,OZ33,PD33)</f>
        <v>528.845336971144</v>
      </c>
      <c r="PI33" s="273" t="n">
        <f aca="false">SUM(NM33,OS33,OW33,PA33,PE33)</f>
        <v>350.46</v>
      </c>
      <c r="PJ33" s="476"/>
      <c r="PK33" s="476"/>
      <c r="PL33" s="273" t="n">
        <f aca="false">PJ33</f>
        <v>0</v>
      </c>
      <c r="PM33" s="273" t="n">
        <f aca="false">PK33</f>
        <v>0</v>
      </c>
      <c r="PN33" s="476"/>
      <c r="PO33" s="476"/>
      <c r="PP33" s="273" t="n">
        <f aca="false">PN33</f>
        <v>0</v>
      </c>
      <c r="PR33" s="479" t="n">
        <f aca="false">Посуточная!VG33-Посуточная_НГДП!KH33</f>
        <v>23505.8823296956</v>
      </c>
      <c r="PS33" s="480" t="n">
        <f aca="false">IF(A31&lt;=QH$4,VLOOKUP(A31,$QH$6:$QM$37,2,FALSE()),SUM($QI$4,IF33,-PG33)-SUM($QM$4,-$QK$4))</f>
        <v>23558.332</v>
      </c>
      <c r="PT33" s="479"/>
      <c r="PU33" s="480"/>
      <c r="PV33" s="479"/>
      <c r="PW33" s="480"/>
      <c r="PX33" s="481"/>
      <c r="PY33" s="479" t="n">
        <f aca="false">Посуточная!VN33-Посуточная_НГДП!KO33</f>
        <v>752.094482520239</v>
      </c>
      <c r="PZ33" s="482" t="n">
        <f aca="false">IF(A31&lt;=QH$4,VLOOKUP(A31,$QD$6:$QE$37,2,FALSE()),SUM($PZ$2,-HP33,KM33,-QA33))</f>
        <v>775.091</v>
      </c>
      <c r="QA33" s="378"/>
      <c r="QB33" s="278" t="n">
        <f aca="false">PS33-PR33</f>
        <v>52.4496703044424</v>
      </c>
      <c r="QD33" s="379" t="n">
        <v>27</v>
      </c>
      <c r="QE33" s="127" t="n">
        <f aca="false">Посуточная!VT33-Посуточная_НГДП!KU33</f>
        <v>0</v>
      </c>
      <c r="QH33" s="273" t="n">
        <v>27</v>
      </c>
      <c r="QI33" s="127" t="n">
        <f aca="false">Посуточная!VX33-Посуточная_НГДП!KY33</f>
        <v>0</v>
      </c>
      <c r="QK33" s="380" t="n">
        <f aca="false">PG87</f>
        <v>2343.469</v>
      </c>
      <c r="QL33" s="380"/>
      <c r="QM33" s="380" t="n">
        <f aca="false">IF87</f>
        <v>1623.767</v>
      </c>
      <c r="QQ33" s="127" t="n">
        <f aca="false">IF(V33="",0,V33+QQ30)</f>
        <v>310</v>
      </c>
      <c r="QR33" s="127" t="n">
        <f aca="false">IF(W33="",0,W33+QR30)</f>
        <v>260</v>
      </c>
      <c r="QS33" s="127" t="n">
        <f aca="false">IF(AN33="",0,AN33+QS30)</f>
        <v>205</v>
      </c>
      <c r="QT33" s="127" t="n">
        <f aca="false">IF(AO33="",0,AO33+QT30)</f>
        <v>356</v>
      </c>
      <c r="QU33" s="127" t="n">
        <f aca="false">IF(AZ33="",0,AZ33+QU30)</f>
        <v>0</v>
      </c>
      <c r="QV33" s="127" t="n">
        <f aca="false">IF(BA33="",0,BA33+QV30)</f>
        <v>0</v>
      </c>
      <c r="QW33" s="127" t="n">
        <f aca="false">IF(BL33="",0,BL33+QW30)</f>
        <v>0</v>
      </c>
      <c r="QX33" s="127" t="n">
        <f aca="false">IF(BM33="",0,BM33+QX30)</f>
        <v>0</v>
      </c>
      <c r="QY33" s="127" t="n">
        <f aca="false">IF(CF33="",0,CF33+QY30)</f>
        <v>29</v>
      </c>
      <c r="QZ33" s="127" t="n">
        <f aca="false">IF(CG33="",0,CG33+QZ30)</f>
        <v>0</v>
      </c>
      <c r="RA33" s="127" t="n">
        <f aca="false">IF(CX33="",0,CX33+RA30)</f>
        <v>730</v>
      </c>
      <c r="RB33" s="127" t="n">
        <f aca="false">IF(CY33="",0,CY33+RB30)</f>
        <v>210</v>
      </c>
      <c r="RC33" s="127" t="n">
        <f aca="false">IF(FO33="",0,FO33+RC30)</f>
        <v>0</v>
      </c>
      <c r="RD33" s="127" t="n">
        <f aca="false">IF(FP33="",0,FP33+RD30)</f>
        <v>0</v>
      </c>
      <c r="RE33" s="127" t="n">
        <f aca="false">IF(FC33="",0,FC33+RE30)</f>
        <v>100</v>
      </c>
      <c r="RF33" s="127" t="n">
        <f aca="false">IF(FD33="",0,FD33+RF30)</f>
        <v>174.184</v>
      </c>
      <c r="RG33" s="127" t="n">
        <f aca="false">IF(ND33="",0,ND33+RG30)</f>
        <v>24.4</v>
      </c>
      <c r="RH33" s="127" t="n">
        <f aca="false">IF(NE33="",0,NE33+RH30)</f>
        <v>0</v>
      </c>
      <c r="RI33" s="127" t="n">
        <f aca="false">IF(OX33="",0,OX33)</f>
        <v>350.46</v>
      </c>
      <c r="RJ33" s="127" t="n">
        <f aca="false">IF(OY33="",0,OY33)</f>
        <v>350.46</v>
      </c>
      <c r="RK33" s="127" t="n">
        <f aca="false">IF(IA33="",0,IA33+RK30)</f>
        <v>0</v>
      </c>
      <c r="RL33" s="127" t="n">
        <f aca="false">IF(IB33="",0,IB33+RL30)</f>
        <v>1211</v>
      </c>
      <c r="RM33" s="127" t="n">
        <f aca="false">IF(OT33="",0,OT33+RM30)</f>
        <v>0</v>
      </c>
      <c r="RN33" s="127" t="n">
        <f aca="false">IF(OU33="",0,OU33+RN30)</f>
        <v>-73</v>
      </c>
      <c r="RO33" s="127" t="n">
        <f aca="false">IF(PY33="",0,PY33+RO30)</f>
        <v>6215.12123157115</v>
      </c>
      <c r="RP33" s="127" t="n">
        <f aca="false">IF(PZ33="",0,PZ33+RP30)</f>
        <v>6105.056</v>
      </c>
      <c r="RQ33" s="127" t="n">
        <f aca="false">IFERROR(RO33/$A31,0)</f>
        <v>690.569025730128</v>
      </c>
      <c r="RR33" s="127" t="n">
        <f aca="false">IFERROR(RP33/$A31,0)</f>
        <v>678.339555555556</v>
      </c>
      <c r="RS33" s="127" t="n">
        <f aca="false">IF(PD33="",0,PD33+RS30)</f>
        <v>0</v>
      </c>
      <c r="RT33" s="127" t="n">
        <f aca="false">IF(PE33="",0,PE33+RT30)</f>
        <v>0</v>
      </c>
      <c r="RU33" s="127" t="n">
        <f aca="false">IF(QQ33&gt;0,0,T33+RU30)</f>
        <v>0</v>
      </c>
      <c r="RV33" s="127" t="n">
        <f aca="false">IF(QR33&gt;0,0,U33+RV30)</f>
        <v>0</v>
      </c>
      <c r="RW33" s="127" t="n">
        <f aca="false">IF(QS33&gt;0,0,AL33+RW30)</f>
        <v>0</v>
      </c>
      <c r="RX33" s="127" t="n">
        <f aca="false">IF(QT33&gt;0,0,AM33+RX30)</f>
        <v>0</v>
      </c>
      <c r="RY33" s="127" t="n">
        <f aca="false">IF(QU33&gt;0,0,AX33+RY30)</f>
        <v>0</v>
      </c>
      <c r="RZ33" s="127" t="n">
        <f aca="false">IF(QV33&gt;0,0,AY33+RZ30)</f>
        <v>0</v>
      </c>
      <c r="SA33" s="127" t="n">
        <f aca="false">IF(QW33&gt;0,0,BJ33+SA30)</f>
        <v>0</v>
      </c>
      <c r="SB33" s="127" t="n">
        <f aca="false">IF(QX33&gt;0,0,BK33+SB30)</f>
        <v>0</v>
      </c>
      <c r="SC33" s="127" t="n">
        <f aca="false">IF(QY33&gt;0,0,CD33+SC30)</f>
        <v>0</v>
      </c>
      <c r="SD33" s="127" t="n">
        <f aca="false">IF(QZ33&gt;0,0,CE33+SD30)</f>
        <v>0</v>
      </c>
      <c r="SE33" s="127" t="n">
        <f aca="false">IF(RA33&gt;0,0,CV33+SE30)</f>
        <v>0</v>
      </c>
      <c r="SF33" s="127" t="n">
        <f aca="false">IF(RB33&gt;0,0,CW33+SF30)</f>
        <v>0</v>
      </c>
      <c r="SG33" s="127" t="n">
        <f aca="false">IF(RC33&gt;0,0,FM33+SG30)</f>
        <v>0</v>
      </c>
      <c r="SH33" s="127" t="n">
        <f aca="false">IF(RD33&gt;0,0,FN33+SH30)</f>
        <v>0</v>
      </c>
      <c r="SI33" s="127" t="n">
        <f aca="false">IF(RE33&gt;0,0,FA33+SI30)</f>
        <v>0</v>
      </c>
      <c r="SJ33" s="127" t="n">
        <f aca="false">IFERROR(IF(RF33&gt;0,0,FB33+SJ30),0)</f>
        <v>0</v>
      </c>
      <c r="SK33" s="127" t="n">
        <f aca="false">IF(RG33&gt;0,0,NB33+SK30)</f>
        <v>0</v>
      </c>
      <c r="SL33" s="127" t="n">
        <f aca="false">IFERROR(IF(RH33&gt;0,0,NC33+SL30),0)</f>
        <v>0</v>
      </c>
      <c r="SM33" s="127"/>
      <c r="SN33" s="127"/>
      <c r="SO33" s="127"/>
    </row>
    <row r="34" customFormat="false" ht="15" hidden="false" customHeight="false" outlineLevel="0" collapsed="false">
      <c r="A34" s="741" t="n">
        <v>10</v>
      </c>
      <c r="B34" s="891" t="n">
        <f aca="false">Посуточная!B34</f>
        <v>0</v>
      </c>
      <c r="C34" s="892" t="n">
        <f aca="false">Посуточная!C34</f>
        <v>0</v>
      </c>
      <c r="D34" s="892" t="n">
        <f aca="false">Посуточная!D34</f>
        <v>0</v>
      </c>
      <c r="E34" s="892" t="n">
        <f aca="false">Посуточная!E34</f>
        <v>0</v>
      </c>
      <c r="F34" s="892" t="n">
        <f aca="false">Посуточная!F34</f>
        <v>0</v>
      </c>
      <c r="G34" s="892" t="n">
        <f aca="false">Посуточная!G34</f>
        <v>0</v>
      </c>
      <c r="H34" s="892" t="n">
        <f aca="false">Посуточная!H34</f>
        <v>0</v>
      </c>
      <c r="I34" s="892" t="n">
        <f aca="false">Посуточная!I34</f>
        <v>0</v>
      </c>
      <c r="J34" s="491" t="n">
        <f aca="false">Посуточная!Q34</f>
        <v>0</v>
      </c>
      <c r="K34" s="491" t="n">
        <f aca="false">Посуточная!R34</f>
        <v>0</v>
      </c>
      <c r="L34" s="491" t="n">
        <f aca="false">Посуточная!S34</f>
        <v>0</v>
      </c>
      <c r="M34" s="491" t="n">
        <f aca="false">Посуточная!T34</f>
        <v>0</v>
      </c>
      <c r="N34" s="491" t="n">
        <f aca="false">Посуточная!U34</f>
        <v>0</v>
      </c>
      <c r="O34" s="491" t="n">
        <f aca="false">Посуточная!V34</f>
        <v>0</v>
      </c>
      <c r="P34" s="491" t="n">
        <f aca="false">Посуточная!W34</f>
        <v>0</v>
      </c>
      <c r="Q34" s="491" t="n">
        <f aca="false">Посуточная!X34</f>
        <v>0</v>
      </c>
      <c r="R34" s="491" t="n">
        <f aca="false">Посуточная!Y34</f>
        <v>0</v>
      </c>
      <c r="S34" s="491" t="n">
        <f aca="false">Посуточная!Z34</f>
        <v>0</v>
      </c>
      <c r="T34" s="539"/>
      <c r="U34" s="497"/>
      <c r="X34" s="863" t="n">
        <f aca="false">Посуточная!AL34</f>
        <v>0</v>
      </c>
      <c r="Y34" s="864" t="n">
        <f aca="false">Посуточная!AM34</f>
        <v>0</v>
      </c>
      <c r="Z34" s="864" t="n">
        <f aca="false">Посуточная!AN34</f>
        <v>0</v>
      </c>
      <c r="AA34" s="864" t="n">
        <f aca="false">Посуточная!AO34</f>
        <v>0</v>
      </c>
      <c r="AB34" s="864" t="n">
        <f aca="false">Посуточная!AP34</f>
        <v>0</v>
      </c>
      <c r="AC34" s="864" t="n">
        <f aca="false">Посуточная!AQ34</f>
        <v>0</v>
      </c>
      <c r="AD34" s="864" t="n">
        <f aca="false">Посуточная!AR34</f>
        <v>0</v>
      </c>
      <c r="AE34" s="322" t="n">
        <f aca="false">Посуточная!AZ34</f>
        <v>0</v>
      </c>
      <c r="AF34" s="322" t="n">
        <f aca="false">Посуточная!BA34</f>
        <v>0</v>
      </c>
      <c r="AG34" s="322" t="n">
        <f aca="false">Посуточная!BB34</f>
        <v>0</v>
      </c>
      <c r="AH34" s="322" t="n">
        <f aca="false">Посуточная!BC34</f>
        <v>0</v>
      </c>
      <c r="AI34" s="322" t="n">
        <f aca="false">Посуточная!BD34</f>
        <v>0</v>
      </c>
      <c r="AJ34" s="322" t="n">
        <f aca="false">Посуточная!BE34</f>
        <v>0</v>
      </c>
      <c r="AK34" s="322" t="n">
        <f aca="false">Посуточная!BF34</f>
        <v>0</v>
      </c>
      <c r="AL34" s="539"/>
      <c r="AM34" s="497"/>
      <c r="AP34" s="863" t="n">
        <f aca="false">Посуточная!BR34</f>
        <v>0</v>
      </c>
      <c r="AQ34" s="864" t="n">
        <f aca="false">Посуточная!BS34</f>
        <v>0</v>
      </c>
      <c r="AR34" s="864" t="n">
        <f aca="false">Посуточная!BT34</f>
        <v>0</v>
      </c>
      <c r="AS34" s="864" t="n">
        <f aca="false">Посуточная!BU34</f>
        <v>0</v>
      </c>
      <c r="AT34" s="322" t="n">
        <f aca="false">Посуточная!BZ34</f>
        <v>0</v>
      </c>
      <c r="AU34" s="322" t="n">
        <f aca="false">Посуточная!CA34</f>
        <v>0</v>
      </c>
      <c r="AV34" s="322" t="n">
        <f aca="false">Посуточная!CB34</f>
        <v>0</v>
      </c>
      <c r="AW34" s="322" t="n">
        <f aca="false">Посуточная!CC34</f>
        <v>0</v>
      </c>
      <c r="AX34" s="539"/>
      <c r="AY34" s="497"/>
      <c r="BB34" s="863" t="n">
        <f aca="false">Посуточная!CL34</f>
        <v>0</v>
      </c>
      <c r="BC34" s="864" t="n">
        <f aca="false">Посуточная!CM34</f>
        <v>0</v>
      </c>
      <c r="BD34" s="864" t="n">
        <f aca="false">Посуточная!CN34</f>
        <v>0</v>
      </c>
      <c r="BE34" s="864" t="n">
        <f aca="false">Посуточная!CO34</f>
        <v>0</v>
      </c>
      <c r="BF34" s="322" t="n">
        <f aca="false">Посуточная!CT34</f>
        <v>0</v>
      </c>
      <c r="BG34" s="322" t="n">
        <f aca="false">Посуточная!CU34</f>
        <v>0</v>
      </c>
      <c r="BH34" s="322" t="n">
        <f aca="false">Посуточная!CV34</f>
        <v>0</v>
      </c>
      <c r="BI34" s="322" t="n">
        <f aca="false">Посуточная!CW34</f>
        <v>0</v>
      </c>
      <c r="BJ34" s="539"/>
      <c r="BK34" s="497"/>
      <c r="BN34" s="502"/>
      <c r="BO34" s="497"/>
      <c r="BR34" s="503"/>
      <c r="BS34" s="504"/>
      <c r="BV34" s="381" t="n">
        <f aca="false">Посуточная!DN34</f>
        <v>0</v>
      </c>
      <c r="BW34" s="382" t="n">
        <f aca="false">Посуточная!DO34</f>
        <v>0</v>
      </c>
      <c r="BX34" s="382" t="n">
        <f aca="false">Посуточная!DP34</f>
        <v>0</v>
      </c>
      <c r="BY34" s="382" t="n">
        <f aca="false">Посуточная!DQ34</f>
        <v>0</v>
      </c>
      <c r="BZ34" s="322" t="str">
        <f aca="false">Посуточная!DV34</f>
        <v>Ярайнерское</v>
      </c>
      <c r="CA34" s="322" t="n">
        <f aca="false">Посуточная!DW34</f>
        <v>0</v>
      </c>
      <c r="CB34" s="322" t="n">
        <f aca="false">Посуточная!DX34</f>
        <v>0</v>
      </c>
      <c r="CC34" s="322" t="n">
        <f aca="false">Посуточная!DY34</f>
        <v>0</v>
      </c>
      <c r="CD34" s="539"/>
      <c r="CE34" s="497"/>
      <c r="CH34" s="893" t="str">
        <f aca="false">Посуточная!EH34</f>
        <v>Спор</v>
      </c>
      <c r="CI34" s="894" t="str">
        <f aca="false">Посуточная!EI34</f>
        <v>Погр</v>
      </c>
      <c r="CJ34" s="894" t="n">
        <f aca="false">Посуточная!EJ34</f>
        <v>0</v>
      </c>
      <c r="CK34" s="894" t="n">
        <f aca="false">Посуточная!EK34</f>
        <v>0</v>
      </c>
      <c r="CL34" s="894" t="n">
        <f aca="false">Посуточная!EL34</f>
        <v>0</v>
      </c>
      <c r="CM34" s="894" t="n">
        <f aca="false">Посуточная!EM34</f>
        <v>0</v>
      </c>
      <c r="CN34" s="894" t="n">
        <f aca="false">Посуточная!EN34</f>
        <v>0</v>
      </c>
      <c r="CO34" s="491" t="n">
        <f aca="false">Посуточная!ES34</f>
        <v>0</v>
      </c>
      <c r="CP34" s="491" t="n">
        <f aca="false">Посуточная!ET34</f>
        <v>0</v>
      </c>
      <c r="CQ34" s="491" t="n">
        <f aca="false">Посуточная!EU34</f>
        <v>0</v>
      </c>
      <c r="CR34" s="491" t="n">
        <f aca="false">Посуточная!EV34</f>
        <v>0</v>
      </c>
      <c r="CS34" s="491" t="n">
        <f aca="false">Посуточная!EW34</f>
        <v>0</v>
      </c>
      <c r="CT34" s="491" t="n">
        <f aca="false">Посуточная!EX34</f>
        <v>0</v>
      </c>
      <c r="CU34" s="491" t="n">
        <f aca="false">Посуточная!EY34</f>
        <v>0</v>
      </c>
      <c r="CV34" s="539"/>
      <c r="CW34" s="497"/>
      <c r="CZ34" s="863" t="str">
        <f aca="false">Посуточная!FH34</f>
        <v>Еты-П</v>
      </c>
      <c r="DA34" s="864" t="str">
        <f aca="false">Посуточная!FI34</f>
        <v>Вынгаях</v>
      </c>
      <c r="DB34" s="864" t="n">
        <f aca="false">Посуточная!FJ34</f>
        <v>0</v>
      </c>
      <c r="DC34" s="864" t="n">
        <f aca="false">Посуточная!FK34</f>
        <v>0</v>
      </c>
      <c r="DD34" s="864" t="n">
        <f aca="false">Посуточная!FL34</f>
        <v>0</v>
      </c>
      <c r="DE34" s="864" t="n">
        <f aca="false">Посуточная!FM34</f>
        <v>0</v>
      </c>
      <c r="DF34" s="864" t="n">
        <f aca="false">Посуточная!FN34</f>
        <v>0</v>
      </c>
      <c r="DG34" s="864" t="n">
        <f aca="false">Посуточная!FO34</f>
        <v>0</v>
      </c>
      <c r="DH34" s="864" t="n">
        <f aca="false">Посуточная!FP34</f>
        <v>0</v>
      </c>
      <c r="DI34" s="864" t="n">
        <f aca="false">Посуточная!FQ34</f>
        <v>0</v>
      </c>
      <c r="DJ34" s="864" t="n">
        <f aca="false">Посуточная!FR34</f>
        <v>0</v>
      </c>
      <c r="DK34" s="864" t="n">
        <f aca="false">Посуточная!FS34</f>
        <v>0</v>
      </c>
      <c r="DL34" s="864" t="n">
        <f aca="false">Посуточная!FT34</f>
        <v>0</v>
      </c>
      <c r="DM34" s="864" t="n">
        <f aca="false">Посуточная!FU34</f>
        <v>0</v>
      </c>
      <c r="DN34" s="864" t="n">
        <f aca="false">Посуточная!FV34</f>
        <v>0</v>
      </c>
      <c r="DO34" s="864" t="n">
        <f aca="false">Посуточная!FW34</f>
        <v>0</v>
      </c>
      <c r="DP34" s="864" t="n">
        <f aca="false">Посуточная!FX34</f>
        <v>0</v>
      </c>
      <c r="DQ34" s="864" t="n">
        <f aca="false">Посуточная!FY34</f>
        <v>0</v>
      </c>
      <c r="DR34" s="864" t="n">
        <f aca="false">Посуточная!FZ34</f>
        <v>0</v>
      </c>
      <c r="DS34" s="864" t="n">
        <f aca="false">Посуточная!GA34</f>
        <v>0</v>
      </c>
      <c r="DT34" s="864" t="n">
        <f aca="false">Посуточная!GB34</f>
        <v>0</v>
      </c>
      <c r="DU34" s="864" t="n">
        <f aca="false">Посуточная!GC34</f>
        <v>0</v>
      </c>
      <c r="DV34" s="864" t="n">
        <f aca="false">Посуточная!GD34</f>
        <v>0</v>
      </c>
      <c r="DW34" s="864" t="n">
        <f aca="false">Посуточная!GE34</f>
        <v>0</v>
      </c>
      <c r="DX34" s="864" t="n">
        <f aca="false">Посуточная!GF34</f>
        <v>0</v>
      </c>
      <c r="DY34" s="864" t="n">
        <f aca="false">Посуточная!GG34</f>
        <v>0</v>
      </c>
      <c r="DZ34" s="864" t="n">
        <f aca="false">Посуточная!GH34</f>
        <v>0</v>
      </c>
      <c r="EA34" s="864" t="n">
        <f aca="false">Посуточная!GI34</f>
        <v>0</v>
      </c>
      <c r="EB34" s="864" t="n">
        <f aca="false">Посуточная!GJ34</f>
        <v>0</v>
      </c>
      <c r="EC34" s="864" t="n">
        <f aca="false">Посуточная!GK34</f>
        <v>0</v>
      </c>
      <c r="ED34" s="864" t="n">
        <f aca="false">Посуточная!GL34</f>
        <v>0</v>
      </c>
      <c r="EE34" s="864" t="n">
        <f aca="false">Посуточная!GM34</f>
        <v>0</v>
      </c>
      <c r="EF34" s="322" t="str">
        <f aca="false">Посуточная!GU34</f>
        <v>Вынгапуровское</v>
      </c>
      <c r="EG34" s="322" t="n">
        <f aca="false">Посуточная!GV34</f>
        <v>0</v>
      </c>
      <c r="EH34" s="322" t="n">
        <f aca="false">Посуточная!GW34</f>
        <v>0</v>
      </c>
      <c r="EI34" s="322" t="n">
        <f aca="false">Посуточная!GX34</f>
        <v>0</v>
      </c>
      <c r="EJ34" s="322" t="n">
        <f aca="false">Посуточная!GY34</f>
        <v>0</v>
      </c>
      <c r="EK34" s="322" t="n">
        <f aca="false">Посуточная!GZ34</f>
        <v>0</v>
      </c>
      <c r="EL34" s="322" t="n">
        <f aca="false">Посуточная!HA34</f>
        <v>0</v>
      </c>
      <c r="EM34" s="322" t="n">
        <f aca="false">Посуточная!HB34</f>
        <v>0</v>
      </c>
      <c r="EN34" s="322" t="n">
        <f aca="false">Посуточная!HC34</f>
        <v>0</v>
      </c>
      <c r="EO34" s="322" t="n">
        <f aca="false">Посуточная!HD34</f>
        <v>0</v>
      </c>
      <c r="EP34" s="322" t="n">
        <f aca="false">Посуточная!HE34</f>
        <v>0</v>
      </c>
      <c r="EQ34" s="322" t="n">
        <f aca="false">Посуточная!HF34</f>
        <v>0</v>
      </c>
      <c r="ER34" s="322" t="n">
        <f aca="false">Посуточная!HG34</f>
        <v>0</v>
      </c>
      <c r="ES34" s="322" t="n">
        <f aca="false">Посуточная!HH34</f>
        <v>0</v>
      </c>
      <c r="ET34" s="322" t="n">
        <f aca="false">Посуточная!HI34</f>
        <v>0</v>
      </c>
      <c r="EU34" s="322" t="n">
        <f aca="false">Посуточная!HJ34</f>
        <v>0</v>
      </c>
      <c r="EV34" s="322" t="n">
        <f aca="false">Посуточная!HK34</f>
        <v>0</v>
      </c>
      <c r="EW34" s="322" t="n">
        <f aca="false">Посуточная!HL34</f>
        <v>0</v>
      </c>
      <c r="EX34" s="322" t="n">
        <f aca="false">Посуточная!HM34</f>
        <v>0</v>
      </c>
      <c r="EY34" s="322" t="n">
        <f aca="false">Посуточная!HN34</f>
        <v>0</v>
      </c>
      <c r="EZ34" s="322" t="n">
        <f aca="false">Посуточная!HO34</f>
        <v>0</v>
      </c>
      <c r="FA34" s="539"/>
      <c r="FB34" s="497"/>
      <c r="FE34" s="895" t="n">
        <f aca="false">Посуточная!IA34</f>
        <v>0</v>
      </c>
      <c r="FF34" s="896" t="n">
        <f aca="false">Посуточная!IB34</f>
        <v>0</v>
      </c>
      <c r="FG34" s="896" t="n">
        <f aca="false">Посуточная!IC34</f>
        <v>0</v>
      </c>
      <c r="FH34" s="892" t="n">
        <f aca="false">Посуточная!ID34</f>
        <v>0</v>
      </c>
      <c r="FI34" s="322" t="n">
        <f aca="false">Посуточная!II34</f>
        <v>0</v>
      </c>
      <c r="FJ34" s="366" t="n">
        <f aca="false">Посуточная!IJ34</f>
        <v>0</v>
      </c>
      <c r="FK34" s="491" t="n">
        <f aca="false">Посуточная!IK34</f>
        <v>0</v>
      </c>
      <c r="FL34" s="897" t="n">
        <f aca="false">Посуточная!IL34</f>
        <v>0</v>
      </c>
      <c r="FM34" s="496"/>
      <c r="FN34" s="497"/>
      <c r="FQ34" s="484"/>
      <c r="FR34" s="485"/>
      <c r="FS34" s="485"/>
      <c r="FT34" s="485"/>
      <c r="FU34" s="485"/>
      <c r="FV34" s="485"/>
      <c r="FW34" s="485"/>
      <c r="FX34" s="485"/>
      <c r="FY34" s="485"/>
      <c r="FZ34" s="485"/>
      <c r="GA34" s="485"/>
      <c r="GB34" s="485"/>
      <c r="GC34" s="485"/>
      <c r="GD34" s="485"/>
      <c r="GE34" s="485"/>
      <c r="GF34" s="322"/>
      <c r="GG34" s="322"/>
      <c r="GH34" s="322"/>
      <c r="GI34" s="322"/>
      <c r="GJ34" s="322"/>
      <c r="GK34" s="322"/>
      <c r="GL34" s="322"/>
      <c r="GM34" s="322"/>
      <c r="GN34" s="322"/>
      <c r="GO34" s="322"/>
      <c r="GP34" s="322"/>
      <c r="GQ34" s="322"/>
      <c r="GR34" s="322"/>
      <c r="GS34" s="322"/>
      <c r="GT34" s="322"/>
      <c r="GU34" s="322"/>
      <c r="GV34" s="322"/>
      <c r="GW34" s="322"/>
      <c r="GX34" s="322"/>
      <c r="GY34" s="322"/>
      <c r="GZ34" s="322"/>
      <c r="HA34" s="322"/>
      <c r="HB34" s="322"/>
      <c r="HC34" s="322"/>
      <c r="HD34" s="322"/>
      <c r="HE34" s="322"/>
      <c r="HF34" s="322"/>
      <c r="HG34" s="322"/>
      <c r="HH34" s="322"/>
      <c r="HI34" s="322"/>
      <c r="HJ34" s="322"/>
      <c r="HK34" s="322"/>
      <c r="HL34" s="322"/>
      <c r="HM34" s="539"/>
      <c r="HN34" s="497"/>
      <c r="HQ34" s="502"/>
      <c r="HR34" s="497"/>
      <c r="HU34" s="503"/>
      <c r="HV34" s="504"/>
      <c r="HY34" s="517"/>
      <c r="HZ34" s="518"/>
      <c r="IC34" s="503"/>
      <c r="ID34" s="504"/>
      <c r="IG34" s="484"/>
      <c r="IH34" s="485"/>
      <c r="II34" s="485"/>
      <c r="IJ34" s="485"/>
      <c r="IK34" s="485"/>
      <c r="IL34" s="485"/>
      <c r="IM34" s="485"/>
      <c r="IN34" s="485"/>
      <c r="IO34" s="485"/>
      <c r="IP34" s="485"/>
      <c r="IQ34" s="485"/>
      <c r="IR34" s="485"/>
      <c r="IS34" s="485"/>
      <c r="IT34" s="485"/>
      <c r="IU34" s="485"/>
      <c r="IV34" s="338"/>
      <c r="IW34" s="338"/>
      <c r="IX34" s="338"/>
      <c r="IY34" s="338"/>
      <c r="IZ34" s="338"/>
      <c r="JA34" s="338"/>
      <c r="JB34" s="338"/>
      <c r="JC34" s="338"/>
      <c r="JD34" s="338"/>
      <c r="JE34" s="338"/>
      <c r="JF34" s="338"/>
      <c r="JG34" s="338"/>
      <c r="JH34" s="338"/>
      <c r="JI34" s="338"/>
      <c r="JJ34" s="338"/>
      <c r="JK34" s="338"/>
      <c r="JL34" s="338"/>
      <c r="JM34" s="338"/>
      <c r="JN34" s="338"/>
      <c r="JO34" s="338"/>
      <c r="JP34" s="338"/>
      <c r="JQ34" s="338"/>
      <c r="JR34" s="338"/>
      <c r="JS34" s="338"/>
      <c r="JT34" s="338"/>
      <c r="JU34" s="338"/>
      <c r="JV34" s="338"/>
      <c r="JW34" s="338"/>
      <c r="JX34" s="338"/>
      <c r="JY34" s="338"/>
      <c r="JZ34" s="338"/>
      <c r="KA34" s="338"/>
      <c r="KB34" s="338"/>
      <c r="KC34" s="338"/>
      <c r="KD34" s="338"/>
      <c r="KE34" s="338"/>
      <c r="KF34" s="338"/>
      <c r="KG34" s="338"/>
      <c r="KH34" s="338"/>
      <c r="KI34" s="338"/>
      <c r="KJ34" s="539"/>
      <c r="KK34" s="497"/>
      <c r="KN34" s="898" t="n">
        <f aca="false">Посуточная!OF34</f>
        <v>0</v>
      </c>
      <c r="KO34" s="899" t="n">
        <f aca="false">Посуточная!OG34</f>
        <v>0</v>
      </c>
      <c r="KP34" s="899" t="n">
        <f aca="false">Посуточная!OH34</f>
        <v>0</v>
      </c>
      <c r="KQ34" s="899" t="n">
        <f aca="false">Посуточная!OI34</f>
        <v>0</v>
      </c>
      <c r="KR34" s="899" t="n">
        <f aca="false">Посуточная!OJ34</f>
        <v>0</v>
      </c>
      <c r="KS34" s="899" t="n">
        <f aca="false">Посуточная!OK34</f>
        <v>0</v>
      </c>
      <c r="KT34" s="899" t="n">
        <f aca="false">Посуточная!OL34</f>
        <v>0</v>
      </c>
      <c r="KU34" s="899" t="n">
        <f aca="false">Посуточная!OM34</f>
        <v>0</v>
      </c>
      <c r="KV34" s="899" t="n">
        <f aca="false">Посуточная!ON34</f>
        <v>0</v>
      </c>
      <c r="KW34" s="900" t="n">
        <f aca="false">Посуточная!OO34</f>
        <v>0</v>
      </c>
      <c r="KX34" s="897" t="n">
        <f aca="false">Посуточная!OV34</f>
        <v>0</v>
      </c>
      <c r="KY34" s="897" t="n">
        <f aca="false">Посуточная!OW34</f>
        <v>0</v>
      </c>
      <c r="KZ34" s="897" t="n">
        <f aca="false">Посуточная!OX34</f>
        <v>0</v>
      </c>
      <c r="LA34" s="897" t="n">
        <f aca="false">Посуточная!OY34</f>
        <v>0</v>
      </c>
      <c r="LB34" s="897" t="n">
        <f aca="false">Посуточная!OZ34</f>
        <v>0</v>
      </c>
      <c r="LC34" s="897" t="n">
        <f aca="false">Посуточная!PA34</f>
        <v>0</v>
      </c>
      <c r="LD34" s="897" t="n">
        <f aca="false">Посуточная!PB34</f>
        <v>0</v>
      </c>
      <c r="LE34" s="897" t="n">
        <f aca="false">Посуточная!PC34</f>
        <v>0</v>
      </c>
      <c r="LF34" s="897" t="n">
        <f aca="false">Посуточная!PD34</f>
        <v>0</v>
      </c>
      <c r="LG34" s="897" t="n">
        <f aca="false">Посуточная!PE34</f>
        <v>0</v>
      </c>
      <c r="LH34" s="897" t="n">
        <f aca="false">Посуточная!PF34</f>
        <v>0</v>
      </c>
      <c r="LI34" s="897" t="n">
        <f aca="false">Посуточная!PG34</f>
        <v>0</v>
      </c>
      <c r="LJ34" s="897" t="n">
        <f aca="false">Посуточная!PH34</f>
        <v>0</v>
      </c>
      <c r="LK34" s="897" t="n">
        <f aca="false">Посуточная!PI34</f>
        <v>0</v>
      </c>
      <c r="LL34" s="897" t="n">
        <f aca="false">Посуточная!PJ34</f>
        <v>0</v>
      </c>
      <c r="LM34" s="897" t="n">
        <f aca="false">Посуточная!PK34</f>
        <v>0</v>
      </c>
      <c r="LN34" s="897" t="n">
        <f aca="false">Посуточная!PL34</f>
        <v>0</v>
      </c>
      <c r="LO34" s="897" t="n">
        <f aca="false">Посуточная!PM34</f>
        <v>0</v>
      </c>
      <c r="LP34" s="897" t="n">
        <f aca="false">Посуточная!PN34</f>
        <v>0</v>
      </c>
      <c r="LQ34" s="897" t="n">
        <f aca="false">Посуточная!PO34</f>
        <v>0</v>
      </c>
      <c r="LR34" s="539"/>
      <c r="LS34" s="497"/>
      <c r="LV34" s="414" t="n">
        <f aca="false">Посуточная!QA34</f>
        <v>0</v>
      </c>
      <c r="LW34" s="415" t="n">
        <f aca="false">Посуточная!QB34</f>
        <v>0</v>
      </c>
      <c r="LX34" s="415" t="n">
        <f aca="false">Посуточная!QC34</f>
        <v>0</v>
      </c>
      <c r="LY34" s="415" t="n">
        <f aca="false">Посуточная!QD34</f>
        <v>0</v>
      </c>
      <c r="LZ34" s="415" t="n">
        <f aca="false">Посуточная!QE34</f>
        <v>0</v>
      </c>
      <c r="MA34" s="415" t="n">
        <f aca="false">Посуточная!QF34</f>
        <v>0</v>
      </c>
      <c r="MB34" s="415" t="n">
        <f aca="false">Посуточная!QG34</f>
        <v>0</v>
      </c>
      <c r="MC34" s="876" t="n">
        <f aca="false">Посуточная!QO34</f>
        <v>0</v>
      </c>
      <c r="MD34" s="876" t="n">
        <f aca="false">Посуточная!QP34</f>
        <v>0</v>
      </c>
      <c r="ME34" s="876" t="n">
        <f aca="false">Посуточная!QQ34</f>
        <v>0</v>
      </c>
      <c r="MF34" s="876" t="n">
        <f aca="false">Посуточная!QR34</f>
        <v>0</v>
      </c>
      <c r="MG34" s="876" t="n">
        <f aca="false">Посуточная!QS34</f>
        <v>0</v>
      </c>
      <c r="MH34" s="876" t="n">
        <f aca="false">Посуточная!QT34</f>
        <v>0</v>
      </c>
      <c r="MI34" s="876" t="n">
        <f aca="false">Посуточная!QU34</f>
        <v>0</v>
      </c>
      <c r="MJ34" s="539"/>
      <c r="MK34" s="497"/>
      <c r="MN34" s="871" t="str">
        <f aca="false">Посуточная!RG34</f>
        <v>Край</v>
      </c>
      <c r="MO34" s="872" t="n">
        <f aca="false">Посуточная!RH34</f>
        <v>0</v>
      </c>
      <c r="MP34" s="872" t="n">
        <f aca="false">Посуточная!RI34</f>
        <v>0</v>
      </c>
      <c r="MQ34" s="872" t="n">
        <f aca="false">Посуточная!RJ34</f>
        <v>0</v>
      </c>
      <c r="MR34" s="872" t="n">
        <f aca="false">Посуточная!RK34</f>
        <v>0</v>
      </c>
      <c r="MS34" s="872" t="n">
        <f aca="false">Посуточная!RL34</f>
        <v>0</v>
      </c>
      <c r="MT34" s="872" t="n">
        <f aca="false">Посуточная!RM34</f>
        <v>0</v>
      </c>
      <c r="MU34" s="366" t="n">
        <f aca="false">Посуточная!RU34</f>
        <v>0</v>
      </c>
      <c r="MV34" s="366" t="n">
        <f aca="false">Посуточная!RV34</f>
        <v>0</v>
      </c>
      <c r="MW34" s="366" t="n">
        <f aca="false">Посуточная!RW34</f>
        <v>0</v>
      </c>
      <c r="MX34" s="366" t="n">
        <f aca="false">Посуточная!RX34</f>
        <v>0</v>
      </c>
      <c r="MY34" s="366" t="n">
        <f aca="false">Посуточная!RY34</f>
        <v>0</v>
      </c>
      <c r="MZ34" s="366" t="n">
        <f aca="false">Посуточная!RZ34</f>
        <v>0</v>
      </c>
      <c r="NA34" s="366" t="n">
        <f aca="false">Посуточная!SA34</f>
        <v>0</v>
      </c>
      <c r="NB34" s="539"/>
      <c r="NC34" s="497"/>
      <c r="NF34" s="502"/>
      <c r="NG34" s="497"/>
      <c r="NJ34" s="503"/>
      <c r="NK34" s="504"/>
      <c r="NN34" s="871" t="n">
        <f aca="false">Посуточная!SU34</f>
        <v>0</v>
      </c>
      <c r="NO34" s="872" t="n">
        <f aca="false">Посуточная!SV34</f>
        <v>0</v>
      </c>
      <c r="NP34" s="872" t="n">
        <f aca="false">Посуточная!SW34</f>
        <v>0</v>
      </c>
      <c r="NQ34" s="872" t="n">
        <f aca="false">Посуточная!SX34</f>
        <v>0</v>
      </c>
      <c r="NR34" s="366" t="n">
        <f aca="false">Посуточная!TC34</f>
        <v>0</v>
      </c>
      <c r="NS34" s="366" t="n">
        <f aca="false">Посуточная!TD34</f>
        <v>0</v>
      </c>
      <c r="NT34" s="366" t="n">
        <f aca="false">Посуточная!TE34</f>
        <v>0</v>
      </c>
      <c r="NU34" s="366" t="n">
        <f aca="false">Посуточная!TF34</f>
        <v>0</v>
      </c>
      <c r="NV34" s="539"/>
      <c r="NW34" s="497"/>
      <c r="NZ34" s="502"/>
      <c r="OA34" s="539"/>
      <c r="OB34" s="291"/>
      <c r="OC34" s="291"/>
      <c r="OD34" s="539"/>
      <c r="OE34" s="539"/>
      <c r="OF34" s="291"/>
      <c r="OG34" s="291"/>
      <c r="OH34" s="539"/>
      <c r="OI34" s="539"/>
      <c r="OJ34" s="291"/>
      <c r="OK34" s="291"/>
      <c r="OL34" s="539"/>
      <c r="OM34" s="539"/>
      <c r="ON34" s="291"/>
      <c r="OO34" s="291"/>
      <c r="OP34" s="540"/>
      <c r="OQ34" s="504"/>
      <c r="OR34" s="373"/>
      <c r="OT34" s="503"/>
      <c r="OU34" s="504"/>
      <c r="OX34" s="503"/>
      <c r="OY34" s="504"/>
      <c r="PB34" s="502"/>
      <c r="PC34" s="497"/>
      <c r="PF34" s="503"/>
      <c r="PG34" s="504"/>
      <c r="PJ34" s="540"/>
      <c r="PK34" s="540"/>
      <c r="PN34" s="540"/>
      <c r="PO34" s="540"/>
      <c r="PQ34" s="374"/>
      <c r="PR34" s="541"/>
      <c r="PS34" s="542"/>
      <c r="PT34" s="541"/>
      <c r="PU34" s="542"/>
      <c r="PV34" s="335"/>
      <c r="PW34" s="542"/>
      <c r="PX34" s="543"/>
      <c r="PY34" s="541"/>
      <c r="PZ34" s="544"/>
      <c r="QA34" s="378"/>
      <c r="QD34" s="379" t="n">
        <v>28</v>
      </c>
      <c r="QE34" s="127" t="n">
        <f aca="false">Посуточная!VT34-Посуточная_НГДП!KU34</f>
        <v>0</v>
      </c>
      <c r="QH34" s="273" t="n">
        <v>28</v>
      </c>
      <c r="QI34" s="127" t="n">
        <f aca="false">Посуточная!VX34-Посуточная_НГДП!KY34</f>
        <v>0</v>
      </c>
      <c r="QK34" s="380" t="n">
        <f aca="false">PG90</f>
        <v>2389.509</v>
      </c>
      <c r="QL34" s="380"/>
      <c r="QM34" s="380" t="n">
        <f aca="false">IF90</f>
        <v>1649.767</v>
      </c>
      <c r="QQ34" s="127" t="n">
        <f aca="false">IF(V34="",0,V34+QQ31)</f>
        <v>0</v>
      </c>
      <c r="QR34" s="127" t="n">
        <f aca="false">IF(W34="",0,W34+QR31)</f>
        <v>0</v>
      </c>
      <c r="QS34" s="127" t="n">
        <f aca="false">IF(AN34="",0,AN34+QS31)</f>
        <v>0</v>
      </c>
      <c r="QT34" s="127" t="n">
        <f aca="false">IF(AO34="",0,AO34+QT31)</f>
        <v>0</v>
      </c>
      <c r="QU34" s="127" t="n">
        <f aca="false">IF(AZ34="",0,AZ34+QU31)</f>
        <v>0</v>
      </c>
      <c r="QV34" s="127" t="n">
        <f aca="false">IF(BA34="",0,BA34+QV31)</f>
        <v>0</v>
      </c>
      <c r="QW34" s="127" t="n">
        <f aca="false">IF(BL34="",0,BL34+QW31)</f>
        <v>0</v>
      </c>
      <c r="QX34" s="127" t="n">
        <f aca="false">IF(BM34="",0,BM34+QX31)</f>
        <v>0</v>
      </c>
      <c r="QY34" s="127" t="n">
        <f aca="false">IF(CF34="",0,CF34+QY31)</f>
        <v>0</v>
      </c>
      <c r="QZ34" s="127" t="n">
        <f aca="false">IF(CG34="",0,CG34+QZ31)</f>
        <v>0</v>
      </c>
      <c r="RA34" s="127" t="n">
        <f aca="false">IF(CX34="",0,CX34+RA31)</f>
        <v>0</v>
      </c>
      <c r="RB34" s="127" t="n">
        <f aca="false">IF(CY34="",0,CY34+RB31)</f>
        <v>0</v>
      </c>
      <c r="RC34" s="127" t="n">
        <f aca="false">IF(FO34="",0,FO34+RC31)</f>
        <v>0</v>
      </c>
      <c r="RD34" s="127" t="n">
        <f aca="false">IF(FP34="",0,FP34+RD31)</f>
        <v>0</v>
      </c>
      <c r="RE34" s="127" t="n">
        <f aca="false">IF(FC34="",0,FC34+RE31)</f>
        <v>0</v>
      </c>
      <c r="RF34" s="127" t="n">
        <f aca="false">IF(FD34="",0,FD34+RF31)</f>
        <v>0</v>
      </c>
      <c r="RG34" s="127" t="n">
        <f aca="false">IF(ND34="",0,ND34+RG31)</f>
        <v>0</v>
      </c>
      <c r="RH34" s="127" t="n">
        <f aca="false">IF(NE34="",0,NE34+RH31)</f>
        <v>0</v>
      </c>
      <c r="RI34" s="127" t="n">
        <f aca="false">IF(OX34="",0,OX34)</f>
        <v>0</v>
      </c>
      <c r="RJ34" s="127" t="n">
        <f aca="false">IF(OY34="",0,OY34)</f>
        <v>0</v>
      </c>
      <c r="RK34" s="127" t="n">
        <f aca="false">IF(IA34="",0,IA34+RK31)</f>
        <v>0</v>
      </c>
      <c r="RL34" s="127" t="n">
        <f aca="false">IF(IB34="",0,IB34+RL31)</f>
        <v>0</v>
      </c>
      <c r="RM34" s="127" t="n">
        <f aca="false">IF(OT34="",0,OT34+RM31)</f>
        <v>0</v>
      </c>
      <c r="RN34" s="127" t="n">
        <f aca="false">IF(OU34="",0,OU34+RN31)</f>
        <v>0</v>
      </c>
      <c r="RO34" s="127" t="n">
        <f aca="false">IF(PY34="",0,PY34+RO31)</f>
        <v>0</v>
      </c>
      <c r="RP34" s="127" t="n">
        <f aca="false">IF(PZ34="",0,PZ34+RP31)</f>
        <v>0</v>
      </c>
      <c r="RQ34" s="127" t="n">
        <f aca="false">IFERROR(RO34/$A32,0)</f>
        <v>0</v>
      </c>
      <c r="RR34" s="127" t="n">
        <f aca="false">IFERROR(RP34/$A32,0)</f>
        <v>0</v>
      </c>
      <c r="RS34" s="127" t="n">
        <f aca="false">IF(PD34="",0,PD34+RS31)</f>
        <v>0</v>
      </c>
      <c r="RT34" s="127" t="n">
        <f aca="false">IF(PE34="",0,PE34+RT31)</f>
        <v>0</v>
      </c>
      <c r="RU34" s="127" t="n">
        <f aca="false">IF(QQ34&gt;0,0,T34+RU31)</f>
        <v>0</v>
      </c>
      <c r="RV34" s="127" t="n">
        <f aca="false">IF(QR34&gt;0,0,U34+RV31)</f>
        <v>0</v>
      </c>
      <c r="RW34" s="127" t="n">
        <f aca="false">IF(QS34&gt;0,0,AL34+RW31)</f>
        <v>0</v>
      </c>
      <c r="RX34" s="127" t="n">
        <f aca="false">IF(QT34&gt;0,0,AM34+RX31)</f>
        <v>0</v>
      </c>
      <c r="RY34" s="127" t="n">
        <f aca="false">IF(QU34&gt;0,0,AX34+RY31)</f>
        <v>0</v>
      </c>
      <c r="RZ34" s="127" t="n">
        <f aca="false">IF(QV34&gt;0,0,AY34+RZ31)</f>
        <v>0</v>
      </c>
      <c r="SA34" s="127" t="n">
        <f aca="false">IF(QW34&gt;0,0,BJ34+SA31)</f>
        <v>0</v>
      </c>
      <c r="SB34" s="127" t="n">
        <f aca="false">IF(QX34&gt;0,0,BK34+SB31)</f>
        <v>0</v>
      </c>
      <c r="SC34" s="127" t="n">
        <f aca="false">IF(QY34&gt;0,0,CD34+SC31)</f>
        <v>0</v>
      </c>
      <c r="SD34" s="127" t="n">
        <f aca="false">IF(QZ34&gt;0,0,CE34+SD31)</f>
        <v>0</v>
      </c>
      <c r="SE34" s="127" t="n">
        <f aca="false">IF(RA34&gt;0,0,CV34+SE31)</f>
        <v>0</v>
      </c>
      <c r="SF34" s="127" t="n">
        <f aca="false">IF(RB34&gt;0,0,CW34+SF31)</f>
        <v>0</v>
      </c>
      <c r="SG34" s="127" t="n">
        <f aca="false">IF(RC34&gt;0,0,FM34+SG31)</f>
        <v>0</v>
      </c>
      <c r="SH34" s="127" t="n">
        <f aca="false">IF(RD34&gt;0,0,FN34+SH31)</f>
        <v>0</v>
      </c>
      <c r="SI34" s="127" t="n">
        <f aca="false">IF(RE34&gt;0,0,FA34+SI31)</f>
        <v>0</v>
      </c>
      <c r="SJ34" s="127" t="n">
        <f aca="false">IFERROR(IF(RF34&gt;0,0,FB34+SJ31),0)</f>
        <v>0</v>
      </c>
      <c r="SK34" s="127" t="n">
        <f aca="false">IF(RG34&gt;0,0,NB34+SK31)</f>
        <v>0</v>
      </c>
      <c r="SL34" s="127" t="n">
        <f aca="false">IFERROR(IF(RH34&gt;0,0,NC34+SL31),0)</f>
        <v>0</v>
      </c>
      <c r="SM34" s="127"/>
      <c r="SN34" s="127"/>
      <c r="SO34" s="127"/>
    </row>
    <row r="35" customFormat="false" ht="15" hidden="false" customHeight="false" outlineLevel="0" collapsed="false">
      <c r="A35" s="741"/>
      <c r="B35" s="863" t="n">
        <f aca="false">Посуточная!B35</f>
        <v>0</v>
      </c>
      <c r="C35" s="864" t="n">
        <f aca="false">Посуточная!C35</f>
        <v>0</v>
      </c>
      <c r="D35" s="864" t="n">
        <f aca="false">Посуточная!D35</f>
        <v>0</v>
      </c>
      <c r="E35" s="864" t="n">
        <f aca="false">Посуточная!E35</f>
        <v>0</v>
      </c>
      <c r="F35" s="864" t="n">
        <f aca="false">Посуточная!F35</f>
        <v>0</v>
      </c>
      <c r="G35" s="864" t="n">
        <f aca="false">Посуточная!G35</f>
        <v>0</v>
      </c>
      <c r="H35" s="864" t="n">
        <f aca="false">Посуточная!H35</f>
        <v>0</v>
      </c>
      <c r="I35" s="864" t="n">
        <f aca="false">Посуточная!I35</f>
        <v>0</v>
      </c>
      <c r="J35" s="322" t="n">
        <f aca="false">Посуточная!Q35</f>
        <v>0</v>
      </c>
      <c r="K35" s="322" t="n">
        <f aca="false">Посуточная!R35</f>
        <v>0</v>
      </c>
      <c r="L35" s="322" t="n">
        <f aca="false">Посуточная!S35</f>
        <v>0</v>
      </c>
      <c r="M35" s="322" t="n">
        <f aca="false">Посуточная!T35</f>
        <v>0</v>
      </c>
      <c r="N35" s="322" t="n">
        <f aca="false">Посуточная!U35</f>
        <v>0</v>
      </c>
      <c r="O35" s="322" t="n">
        <f aca="false">Посуточная!V35</f>
        <v>0</v>
      </c>
      <c r="P35" s="322" t="n">
        <f aca="false">Посуточная!W35</f>
        <v>0</v>
      </c>
      <c r="Q35" s="322" t="n">
        <f aca="false">Посуточная!X35</f>
        <v>0</v>
      </c>
      <c r="R35" s="322" t="n">
        <f aca="false">Посуточная!Y35</f>
        <v>0</v>
      </c>
      <c r="S35" s="322" t="n">
        <f aca="false">Посуточная!Z35</f>
        <v>0</v>
      </c>
      <c r="T35" s="417" t="n">
        <f aca="false">COUNTIF(B35:I35,"&lt;&gt;0")-COUNTIF(B35:I35,"")</f>
        <v>-8</v>
      </c>
      <c r="U35" s="391" t="n">
        <f aca="false">COUNTIF(J35:S35,"&lt;&gt;0")-COUNTIF(J35:S35,"")</f>
        <v>0</v>
      </c>
      <c r="X35" s="863" t="n">
        <f aca="false">Посуточная!AL35</f>
        <v>0</v>
      </c>
      <c r="Y35" s="864" t="n">
        <f aca="false">Посуточная!AM35</f>
        <v>0</v>
      </c>
      <c r="Z35" s="864" t="n">
        <f aca="false">Посуточная!AN35</f>
        <v>0</v>
      </c>
      <c r="AA35" s="864" t="n">
        <f aca="false">Посуточная!AO35</f>
        <v>0</v>
      </c>
      <c r="AB35" s="864" t="n">
        <f aca="false">Посуточная!AP35</f>
        <v>0</v>
      </c>
      <c r="AC35" s="864" t="n">
        <f aca="false">Посуточная!AQ35</f>
        <v>0</v>
      </c>
      <c r="AD35" s="864" t="n">
        <f aca="false">Посуточная!AR35</f>
        <v>0</v>
      </c>
      <c r="AE35" s="322" t="n">
        <f aca="false">Посуточная!AZ35</f>
        <v>0</v>
      </c>
      <c r="AF35" s="322" t="n">
        <f aca="false">Посуточная!BA35</f>
        <v>0</v>
      </c>
      <c r="AG35" s="322" t="n">
        <f aca="false">Посуточная!BB35</f>
        <v>0</v>
      </c>
      <c r="AH35" s="322" t="n">
        <f aca="false">Посуточная!BC35</f>
        <v>0</v>
      </c>
      <c r="AI35" s="322" t="n">
        <f aca="false">Посуточная!BD35</f>
        <v>0</v>
      </c>
      <c r="AJ35" s="322" t="n">
        <f aca="false">Посуточная!BE35</f>
        <v>0</v>
      </c>
      <c r="AK35" s="322" t="n">
        <f aca="false">Посуточная!BF35</f>
        <v>0</v>
      </c>
      <c r="AL35" s="417" t="n">
        <f aca="false">COUNTIF(X35:AD35,"&lt;&gt;0")-COUNTIF(X35:AD35,"")</f>
        <v>-7</v>
      </c>
      <c r="AM35" s="391" t="n">
        <f aca="false">COUNTIF(AE35:AK35,"&lt;&gt;0")-COUNTIF(AE35:AK35,"")</f>
        <v>0</v>
      </c>
      <c r="AP35" s="863" t="n">
        <f aca="false">Посуточная!BR35</f>
        <v>0</v>
      </c>
      <c r="AQ35" s="864" t="n">
        <f aca="false">Посуточная!BS35</f>
        <v>0</v>
      </c>
      <c r="AR35" s="864" t="n">
        <f aca="false">Посуточная!BT35</f>
        <v>0</v>
      </c>
      <c r="AS35" s="864" t="n">
        <f aca="false">Посуточная!BU35</f>
        <v>0</v>
      </c>
      <c r="AT35" s="322" t="n">
        <f aca="false">Посуточная!BZ35</f>
        <v>0</v>
      </c>
      <c r="AU35" s="322" t="n">
        <f aca="false">Посуточная!CA35</f>
        <v>0</v>
      </c>
      <c r="AV35" s="322" t="n">
        <f aca="false">Посуточная!CB35</f>
        <v>0</v>
      </c>
      <c r="AW35" s="322" t="n">
        <f aca="false">Посуточная!CC35</f>
        <v>0</v>
      </c>
      <c r="AX35" s="417" t="n">
        <f aca="false">COUNTIF(AP35:AS35,"&lt;&gt;0")-COUNTIF(AP35:AS35,"")</f>
        <v>-4</v>
      </c>
      <c r="AY35" s="391" t="n">
        <f aca="false">COUNTIF(AT35:AW35,"&lt;&gt;0")-COUNTIF(AT35:AW35,"")</f>
        <v>0</v>
      </c>
      <c r="BB35" s="863" t="n">
        <f aca="false">Посуточная!CL35</f>
        <v>0</v>
      </c>
      <c r="BC35" s="864" t="n">
        <f aca="false">Посуточная!CM35</f>
        <v>0</v>
      </c>
      <c r="BD35" s="864" t="n">
        <f aca="false">Посуточная!CN35</f>
        <v>0</v>
      </c>
      <c r="BE35" s="864" t="n">
        <f aca="false">Посуточная!CO35</f>
        <v>0</v>
      </c>
      <c r="BF35" s="322" t="n">
        <f aca="false">Посуточная!CT35</f>
        <v>0</v>
      </c>
      <c r="BG35" s="322" t="n">
        <f aca="false">Посуточная!CU35</f>
        <v>0</v>
      </c>
      <c r="BH35" s="322" t="n">
        <f aca="false">Посуточная!CV35</f>
        <v>0</v>
      </c>
      <c r="BI35" s="322" t="n">
        <f aca="false">Посуточная!CW35</f>
        <v>0</v>
      </c>
      <c r="BJ35" s="417" t="n">
        <f aca="false">COUNTIF(BB35:BE35,"&lt;&gt;0")-COUNTIF(BB35:BE35,"")</f>
        <v>-4</v>
      </c>
      <c r="BK35" s="391" t="n">
        <f aca="false">COUNTIF(BF35:BI35,"&lt;&gt;0")-COUNTIF(BF35:BI35,"")</f>
        <v>0</v>
      </c>
      <c r="BN35" s="395" t="n">
        <f aca="false">SUMIF(B6:BM6,"итого гр.",B35:BM35)</f>
        <v>0</v>
      </c>
      <c r="BO35" s="391" t="n">
        <f aca="false">SUMIF(B6:BM6,"итого фк.",B35:BM35)</f>
        <v>0</v>
      </c>
      <c r="BR35" s="396"/>
      <c r="BS35" s="397"/>
      <c r="BV35" s="381" t="n">
        <f aca="false">Посуточная!DN35</f>
        <v>0</v>
      </c>
      <c r="BW35" s="382" t="n">
        <f aca="false">Посуточная!DO35</f>
        <v>0</v>
      </c>
      <c r="BX35" s="382" t="n">
        <f aca="false">Посуточная!DP35</f>
        <v>0</v>
      </c>
      <c r="BY35" s="382" t="n">
        <f aca="false">Посуточная!DQ35</f>
        <v>0</v>
      </c>
      <c r="BZ35" s="322" t="n">
        <f aca="false">Посуточная!DV35</f>
        <v>2090</v>
      </c>
      <c r="CA35" s="322" t="n">
        <f aca="false">Посуточная!DW35</f>
        <v>0</v>
      </c>
      <c r="CB35" s="322" t="n">
        <f aca="false">Посуточная!DX35</f>
        <v>0</v>
      </c>
      <c r="CC35" s="322" t="n">
        <f aca="false">Посуточная!DY35</f>
        <v>0</v>
      </c>
      <c r="CD35" s="417" t="n">
        <f aca="false">COUNTIF(BV35:BY35,"&lt;&gt;0")-COUNTIF(BV35:BY35,"")</f>
        <v>-4</v>
      </c>
      <c r="CE35" s="391" t="n">
        <f aca="false">COUNTIF(BZ35:CC35,"&lt;&gt;0")-COUNTIF(BZ35:CC35,"")</f>
        <v>1</v>
      </c>
      <c r="CH35" s="381" t="str">
        <f aca="false">Посуточная!EH35</f>
        <v>556</v>
      </c>
      <c r="CI35" s="382" t="n">
        <f aca="false">Посуточная!EI35</f>
        <v>0</v>
      </c>
      <c r="CJ35" s="382" t="n">
        <f aca="false">Посуточная!EJ35</f>
        <v>0</v>
      </c>
      <c r="CK35" s="382" t="n">
        <f aca="false">Посуточная!EK35</f>
        <v>0</v>
      </c>
      <c r="CL35" s="382" t="n">
        <f aca="false">Посуточная!EL35</f>
        <v>0</v>
      </c>
      <c r="CM35" s="382" t="n">
        <f aca="false">Посуточная!EM35</f>
        <v>0</v>
      </c>
      <c r="CN35" s="382" t="n">
        <f aca="false">Посуточная!EN35</f>
        <v>0</v>
      </c>
      <c r="CO35" s="322" t="n">
        <f aca="false">Посуточная!ES35</f>
        <v>0</v>
      </c>
      <c r="CP35" s="322" t="n">
        <f aca="false">Посуточная!ET35</f>
        <v>0</v>
      </c>
      <c r="CQ35" s="322" t="n">
        <f aca="false">Посуточная!EU35</f>
        <v>0</v>
      </c>
      <c r="CR35" s="322" t="n">
        <f aca="false">Посуточная!EV35</f>
        <v>0</v>
      </c>
      <c r="CS35" s="322" t="n">
        <f aca="false">Посуточная!EW35</f>
        <v>0</v>
      </c>
      <c r="CT35" s="322" t="n">
        <f aca="false">Посуточная!EX35</f>
        <v>0</v>
      </c>
      <c r="CU35" s="322" t="n">
        <f aca="false">Посуточная!EY35</f>
        <v>0</v>
      </c>
      <c r="CV35" s="417" t="n">
        <f aca="false">COUNTIF(CH35:CN35,"&lt;&gt;0")-COUNTIF(CH35:CN35,"")</f>
        <v>-5</v>
      </c>
      <c r="CW35" s="391" t="n">
        <f aca="false">COUNTIF(CO35:CU35,"&lt;&gt;0")-COUNTIF(CO35:CU35,"")</f>
        <v>0</v>
      </c>
      <c r="CZ35" s="863" t="str">
        <f aca="false">Посуточная!FH35</f>
        <v>1505</v>
      </c>
      <c r="DA35" s="864" t="str">
        <f aca="false">Посуточная!FI35</f>
        <v>334</v>
      </c>
      <c r="DB35" s="864" t="n">
        <f aca="false">Посуточная!FJ35</f>
        <v>0</v>
      </c>
      <c r="DC35" s="864" t="n">
        <f aca="false">Посуточная!FK35</f>
        <v>0</v>
      </c>
      <c r="DD35" s="864" t="n">
        <f aca="false">Посуточная!FL35</f>
        <v>0</v>
      </c>
      <c r="DE35" s="864" t="n">
        <f aca="false">Посуточная!FM35</f>
        <v>0</v>
      </c>
      <c r="DF35" s="864" t="n">
        <f aca="false">Посуточная!FN35</f>
        <v>0</v>
      </c>
      <c r="DG35" s="864" t="n">
        <f aca="false">Посуточная!FO35</f>
        <v>0</v>
      </c>
      <c r="DH35" s="864" t="n">
        <f aca="false">Посуточная!FP35</f>
        <v>0</v>
      </c>
      <c r="DI35" s="864" t="n">
        <f aca="false">Посуточная!FQ35</f>
        <v>0</v>
      </c>
      <c r="DJ35" s="864" t="n">
        <f aca="false">Посуточная!FR35</f>
        <v>0</v>
      </c>
      <c r="DK35" s="864" t="n">
        <f aca="false">Посуточная!FS35</f>
        <v>0</v>
      </c>
      <c r="DL35" s="864" t="n">
        <f aca="false">Посуточная!FT35</f>
        <v>0</v>
      </c>
      <c r="DM35" s="864" t="n">
        <f aca="false">Посуточная!FU35</f>
        <v>0</v>
      </c>
      <c r="DN35" s="864" t="n">
        <f aca="false">Посуточная!FV35</f>
        <v>0</v>
      </c>
      <c r="DO35" s="864" t="n">
        <f aca="false">Посуточная!FW35</f>
        <v>0</v>
      </c>
      <c r="DP35" s="864" t="n">
        <f aca="false">Посуточная!FX35</f>
        <v>0</v>
      </c>
      <c r="DQ35" s="864" t="n">
        <f aca="false">Посуточная!FY35</f>
        <v>0</v>
      </c>
      <c r="DR35" s="864" t="n">
        <f aca="false">Посуточная!FZ35</f>
        <v>0</v>
      </c>
      <c r="DS35" s="864" t="n">
        <f aca="false">Посуточная!GA35</f>
        <v>0</v>
      </c>
      <c r="DT35" s="864" t="n">
        <f aca="false">Посуточная!GB35</f>
        <v>0</v>
      </c>
      <c r="DU35" s="864" t="n">
        <f aca="false">Посуточная!GC35</f>
        <v>0</v>
      </c>
      <c r="DV35" s="864" t="n">
        <f aca="false">Посуточная!GD35</f>
        <v>0</v>
      </c>
      <c r="DW35" s="864" t="n">
        <f aca="false">Посуточная!GE35</f>
        <v>0</v>
      </c>
      <c r="DX35" s="864" t="n">
        <f aca="false">Посуточная!GF35</f>
        <v>0</v>
      </c>
      <c r="DY35" s="864" t="n">
        <f aca="false">Посуточная!GG35</f>
        <v>0</v>
      </c>
      <c r="DZ35" s="864" t="n">
        <f aca="false">Посуточная!GH35</f>
        <v>0</v>
      </c>
      <c r="EA35" s="864" t="n">
        <f aca="false">Посуточная!GI35</f>
        <v>0</v>
      </c>
      <c r="EB35" s="864" t="n">
        <f aca="false">Посуточная!GJ35</f>
        <v>0</v>
      </c>
      <c r="EC35" s="864" t="n">
        <f aca="false">Посуточная!GK35</f>
        <v>0</v>
      </c>
      <c r="ED35" s="864" t="n">
        <f aca="false">Посуточная!GL35</f>
        <v>0</v>
      </c>
      <c r="EE35" s="864" t="n">
        <f aca="false">Посуточная!GM35</f>
        <v>0</v>
      </c>
      <c r="EF35" s="322" t="n">
        <f aca="false">Посуточная!GU35</f>
        <v>5432</v>
      </c>
      <c r="EG35" s="322" t="n">
        <f aca="false">Посуточная!GV35</f>
        <v>0</v>
      </c>
      <c r="EH35" s="322" t="n">
        <f aca="false">Посуточная!GW35</f>
        <v>0</v>
      </c>
      <c r="EI35" s="322" t="n">
        <f aca="false">Посуточная!GX35</f>
        <v>0</v>
      </c>
      <c r="EJ35" s="322" t="n">
        <f aca="false">Посуточная!GY35</f>
        <v>0</v>
      </c>
      <c r="EK35" s="322" t="n">
        <f aca="false">Посуточная!GZ35</f>
        <v>0</v>
      </c>
      <c r="EL35" s="322" t="n">
        <f aca="false">Посуточная!HA35</f>
        <v>0</v>
      </c>
      <c r="EM35" s="322" t="n">
        <f aca="false">Посуточная!HB35</f>
        <v>0</v>
      </c>
      <c r="EN35" s="322" t="n">
        <f aca="false">Посуточная!HC35</f>
        <v>0</v>
      </c>
      <c r="EO35" s="322" t="n">
        <f aca="false">Посуточная!HD35</f>
        <v>0</v>
      </c>
      <c r="EP35" s="322" t="n">
        <f aca="false">Посуточная!HE35</f>
        <v>0</v>
      </c>
      <c r="EQ35" s="322" t="n">
        <f aca="false">Посуточная!HF35</f>
        <v>0</v>
      </c>
      <c r="ER35" s="322" t="n">
        <f aca="false">Посуточная!HG35</f>
        <v>0</v>
      </c>
      <c r="ES35" s="322" t="n">
        <f aca="false">Посуточная!HH35</f>
        <v>0</v>
      </c>
      <c r="ET35" s="322" t="n">
        <f aca="false">Посуточная!HI35</f>
        <v>0</v>
      </c>
      <c r="EU35" s="322" t="n">
        <f aca="false">Посуточная!HJ35</f>
        <v>0</v>
      </c>
      <c r="EV35" s="322" t="n">
        <f aca="false">Посуточная!HK35</f>
        <v>0</v>
      </c>
      <c r="EW35" s="322" t="n">
        <f aca="false">Посуточная!HL35</f>
        <v>0</v>
      </c>
      <c r="EX35" s="322" t="n">
        <f aca="false">Посуточная!HM35</f>
        <v>0</v>
      </c>
      <c r="EY35" s="322" t="n">
        <f aca="false">Посуточная!HN35</f>
        <v>0</v>
      </c>
      <c r="EZ35" s="322" t="n">
        <f aca="false">Посуточная!HO35</f>
        <v>0</v>
      </c>
      <c r="FA35" s="417" t="n">
        <f aca="false">COUNTIF(CZ35:EE35,"&lt;&gt;0")-COUNTIF(CZ35:EE35,"")</f>
        <v>-28</v>
      </c>
      <c r="FB35" s="407" t="n">
        <f aca="false">COUNTIF(EF35:EZ35,"&lt;&gt;0")-COUNTIF(EF35:EZ35,"")</f>
        <v>1</v>
      </c>
      <c r="FE35" s="869" t="n">
        <f aca="false">Посуточная!IA35</f>
        <v>0</v>
      </c>
      <c r="FF35" s="870" t="n">
        <f aca="false">Посуточная!IB35</f>
        <v>0</v>
      </c>
      <c r="FG35" s="870" t="n">
        <f aca="false">Посуточная!IC35</f>
        <v>0</v>
      </c>
      <c r="FH35" s="864" t="n">
        <f aca="false">Посуточная!ID35</f>
        <v>0</v>
      </c>
      <c r="FI35" s="322" t="n">
        <f aca="false">Посуточная!II35</f>
        <v>0</v>
      </c>
      <c r="FJ35" s="366" t="n">
        <f aca="false">Посуточная!IJ35</f>
        <v>0</v>
      </c>
      <c r="FK35" s="322" t="n">
        <f aca="false">Посуточная!IK35</f>
        <v>0</v>
      </c>
      <c r="FL35" s="366" t="n">
        <f aca="false">Посуточная!IL35</f>
        <v>0</v>
      </c>
      <c r="FM35" s="390" t="n">
        <f aca="false">COUNTIF(FE35:FH35,"&lt;&gt;0")-COUNTIF(FE35:FH35,"")</f>
        <v>-4</v>
      </c>
      <c r="FN35" s="391" t="n">
        <f aca="false">COUNTIF(FI35:FL35,"&lt;&gt;0")-COUNTIF(FI35:FL35,"")</f>
        <v>0</v>
      </c>
      <c r="FQ35" s="381"/>
      <c r="FR35" s="382"/>
      <c r="FS35" s="382"/>
      <c r="FT35" s="382"/>
      <c r="FU35" s="382"/>
      <c r="FV35" s="382"/>
      <c r="FW35" s="382"/>
      <c r="FX35" s="382"/>
      <c r="FY35" s="382"/>
      <c r="FZ35" s="382"/>
      <c r="GA35" s="382"/>
      <c r="GB35" s="382"/>
      <c r="GC35" s="382"/>
      <c r="GD35" s="382"/>
      <c r="GE35" s="382"/>
      <c r="GF35" s="322"/>
      <c r="GG35" s="322"/>
      <c r="GH35" s="322"/>
      <c r="GI35" s="322"/>
      <c r="GJ35" s="322"/>
      <c r="GK35" s="322"/>
      <c r="GL35" s="322"/>
      <c r="GM35" s="322"/>
      <c r="GN35" s="322"/>
      <c r="GO35" s="322"/>
      <c r="GP35" s="322"/>
      <c r="GQ35" s="322"/>
      <c r="GR35" s="322"/>
      <c r="GS35" s="322"/>
      <c r="GT35" s="322"/>
      <c r="GU35" s="322"/>
      <c r="GV35" s="322"/>
      <c r="GW35" s="322"/>
      <c r="GX35" s="322"/>
      <c r="GY35" s="322"/>
      <c r="GZ35" s="322"/>
      <c r="HA35" s="322"/>
      <c r="HB35" s="322"/>
      <c r="HC35" s="322"/>
      <c r="HD35" s="322"/>
      <c r="HE35" s="322"/>
      <c r="HF35" s="322"/>
      <c r="HG35" s="322"/>
      <c r="HH35" s="322"/>
      <c r="HI35" s="322"/>
      <c r="HJ35" s="322"/>
      <c r="HK35" s="322"/>
      <c r="HL35" s="322"/>
      <c r="HM35" s="417" t="n">
        <f aca="false">COUNTIF(FQ35:GE35,"&lt;&gt;0")-COUNTIF(FQ35:GE35,"")</f>
        <v>0</v>
      </c>
      <c r="HN35" s="391" t="n">
        <f aca="false">COUNTIF(GF35:HL35,"&lt;&gt;0")-COUNTIF(GF35:HL35,"")</f>
        <v>0</v>
      </c>
      <c r="HQ35" s="395" t="n">
        <f aca="false">SUMIF(BV6:HP6,"итого гр.",BV35:HP35)</f>
        <v>3</v>
      </c>
      <c r="HR35" s="391" t="n">
        <f aca="false">SUMIF(BV6:HP6,"итого фк.",BV35:HP35)</f>
        <v>2</v>
      </c>
      <c r="HU35" s="396"/>
      <c r="HV35" s="397"/>
      <c r="HY35" s="406"/>
      <c r="HZ35" s="407"/>
      <c r="IC35" s="396"/>
      <c r="ID35" s="397"/>
      <c r="IG35" s="381"/>
      <c r="IH35" s="382"/>
      <c r="II35" s="382"/>
      <c r="IJ35" s="382"/>
      <c r="IK35" s="382"/>
      <c r="IL35" s="382"/>
      <c r="IM35" s="382"/>
      <c r="IN35" s="382"/>
      <c r="IO35" s="382"/>
      <c r="IP35" s="382"/>
      <c r="IQ35" s="382"/>
      <c r="IR35" s="382"/>
      <c r="IS35" s="382"/>
      <c r="IT35" s="382"/>
      <c r="IU35" s="382"/>
      <c r="IV35" s="322"/>
      <c r="IW35" s="322"/>
      <c r="IX35" s="322"/>
      <c r="IY35" s="322"/>
      <c r="IZ35" s="322"/>
      <c r="JA35" s="322"/>
      <c r="JB35" s="322"/>
      <c r="JC35" s="322"/>
      <c r="JD35" s="322"/>
      <c r="JE35" s="322"/>
      <c r="JF35" s="322"/>
      <c r="JG35" s="322"/>
      <c r="JH35" s="322"/>
      <c r="JI35" s="322"/>
      <c r="JJ35" s="322"/>
      <c r="JK35" s="322"/>
      <c r="JL35" s="322"/>
      <c r="JM35" s="322"/>
      <c r="JN35" s="322"/>
      <c r="JO35" s="322"/>
      <c r="JP35" s="322"/>
      <c r="JQ35" s="322"/>
      <c r="JR35" s="322"/>
      <c r="JS35" s="322"/>
      <c r="JT35" s="322"/>
      <c r="JU35" s="322"/>
      <c r="JV35" s="322"/>
      <c r="JW35" s="322"/>
      <c r="JX35" s="322"/>
      <c r="JY35" s="322"/>
      <c r="JZ35" s="322"/>
      <c r="KA35" s="322"/>
      <c r="KB35" s="322"/>
      <c r="KC35" s="322"/>
      <c r="KD35" s="322"/>
      <c r="KE35" s="322"/>
      <c r="KF35" s="322"/>
      <c r="KG35" s="322"/>
      <c r="KH35" s="322"/>
      <c r="KI35" s="322"/>
      <c r="KJ35" s="417" t="n">
        <f aca="false">COUNTIF(IG35:IU35,"&lt;&gt;0")-COUNTIF(IG35:IU35,"")</f>
        <v>0</v>
      </c>
      <c r="KK35" s="391" t="n">
        <f aca="false">COUNTIF(IV35:KI35,"&lt;&gt;0")-COUNTIF(IV35:KI35,"")</f>
        <v>0</v>
      </c>
      <c r="KN35" s="871" t="n">
        <f aca="false">Посуточная!OF35</f>
        <v>0</v>
      </c>
      <c r="KO35" s="872" t="n">
        <f aca="false">Посуточная!OG35</f>
        <v>0</v>
      </c>
      <c r="KP35" s="872" t="n">
        <f aca="false">Посуточная!OH35</f>
        <v>0</v>
      </c>
      <c r="KQ35" s="872" t="n">
        <f aca="false">Посуточная!OI35</f>
        <v>0</v>
      </c>
      <c r="KR35" s="872" t="n">
        <f aca="false">Посуточная!OJ35</f>
        <v>0</v>
      </c>
      <c r="KS35" s="872" t="n">
        <f aca="false">Посуточная!OK35</f>
        <v>0</v>
      </c>
      <c r="KT35" s="872" t="n">
        <f aca="false">Посуточная!OL35</f>
        <v>0</v>
      </c>
      <c r="KU35" s="872" t="n">
        <f aca="false">Посуточная!OM35</f>
        <v>0</v>
      </c>
      <c r="KV35" s="872" t="n">
        <f aca="false">Посуточная!ON35</f>
        <v>0</v>
      </c>
      <c r="KW35" s="873" t="n">
        <f aca="false">Посуточная!OO35</f>
        <v>0</v>
      </c>
      <c r="KX35" s="366" t="n">
        <f aca="false">Посуточная!OV35</f>
        <v>0</v>
      </c>
      <c r="KY35" s="366" t="n">
        <f aca="false">Посуточная!OW35</f>
        <v>0</v>
      </c>
      <c r="KZ35" s="366" t="n">
        <f aca="false">Посуточная!OX35</f>
        <v>0</v>
      </c>
      <c r="LA35" s="366" t="n">
        <f aca="false">Посуточная!OY35</f>
        <v>0</v>
      </c>
      <c r="LB35" s="366" t="n">
        <f aca="false">Посуточная!OZ35</f>
        <v>0</v>
      </c>
      <c r="LC35" s="366" t="n">
        <f aca="false">Посуточная!PA35</f>
        <v>0</v>
      </c>
      <c r="LD35" s="366" t="n">
        <f aca="false">Посуточная!PB35</f>
        <v>0</v>
      </c>
      <c r="LE35" s="366" t="n">
        <f aca="false">Посуточная!PC35</f>
        <v>0</v>
      </c>
      <c r="LF35" s="366" t="n">
        <f aca="false">Посуточная!PD35</f>
        <v>0</v>
      </c>
      <c r="LG35" s="366" t="n">
        <f aca="false">Посуточная!PE35</f>
        <v>0</v>
      </c>
      <c r="LH35" s="366" t="n">
        <f aca="false">Посуточная!PF35</f>
        <v>0</v>
      </c>
      <c r="LI35" s="366" t="n">
        <f aca="false">Посуточная!PG35</f>
        <v>0</v>
      </c>
      <c r="LJ35" s="366" t="n">
        <f aca="false">Посуточная!PH35</f>
        <v>0</v>
      </c>
      <c r="LK35" s="366" t="n">
        <f aca="false">Посуточная!PI35</f>
        <v>0</v>
      </c>
      <c r="LL35" s="366" t="n">
        <f aca="false">Посуточная!PJ35</f>
        <v>0</v>
      </c>
      <c r="LM35" s="366" t="n">
        <f aca="false">Посуточная!PK35</f>
        <v>0</v>
      </c>
      <c r="LN35" s="366" t="n">
        <f aca="false">Посуточная!PL35</f>
        <v>0</v>
      </c>
      <c r="LO35" s="366" t="n">
        <f aca="false">Посуточная!PM35</f>
        <v>0</v>
      </c>
      <c r="LP35" s="366" t="n">
        <f aca="false">Посуточная!PN35</f>
        <v>0</v>
      </c>
      <c r="LQ35" s="366" t="n">
        <f aca="false">Посуточная!PO35</f>
        <v>0</v>
      </c>
      <c r="LR35" s="417" t="n">
        <f aca="false">COUNTIF(KN35:KW35,"&lt;&gt;0")-COUNTIF(KN35:KW35,"")</f>
        <v>-10</v>
      </c>
      <c r="LS35" s="391" t="n">
        <f aca="false">COUNTIF(KX35:LQ35,"&lt;&gt;0")-COUNTIF(KX35:LQ35,"")</f>
        <v>0</v>
      </c>
      <c r="LV35" s="414" t="n">
        <f aca="false">Посуточная!QA35</f>
        <v>0</v>
      </c>
      <c r="LW35" s="415" t="n">
        <f aca="false">Посуточная!QB35</f>
        <v>0</v>
      </c>
      <c r="LX35" s="415" t="n">
        <f aca="false">Посуточная!QC35</f>
        <v>0</v>
      </c>
      <c r="LY35" s="415" t="n">
        <f aca="false">Посуточная!QD35</f>
        <v>0</v>
      </c>
      <c r="LZ35" s="415" t="n">
        <f aca="false">Посуточная!QE35</f>
        <v>0</v>
      </c>
      <c r="MA35" s="415" t="n">
        <f aca="false">Посуточная!QF35</f>
        <v>0</v>
      </c>
      <c r="MB35" s="415" t="n">
        <f aca="false">Посуточная!QG35</f>
        <v>0</v>
      </c>
      <c r="MC35" s="876" t="n">
        <f aca="false">Посуточная!QO35</f>
        <v>0</v>
      </c>
      <c r="MD35" s="876" t="n">
        <f aca="false">Посуточная!QP35</f>
        <v>0</v>
      </c>
      <c r="ME35" s="876" t="n">
        <f aca="false">Посуточная!QQ35</f>
        <v>0</v>
      </c>
      <c r="MF35" s="876" t="n">
        <f aca="false">Посуточная!QR35</f>
        <v>0</v>
      </c>
      <c r="MG35" s="876" t="n">
        <f aca="false">Посуточная!QS35</f>
        <v>0</v>
      </c>
      <c r="MH35" s="876" t="n">
        <f aca="false">Посуточная!QT35</f>
        <v>0</v>
      </c>
      <c r="MI35" s="876" t="n">
        <f aca="false">Посуточная!QU35</f>
        <v>0</v>
      </c>
      <c r="MJ35" s="417" t="n">
        <f aca="false">COUNTIF(LV35:MB35,"&lt;&gt;0")-COUNTIF(LV35:MB35,"")</f>
        <v>-7</v>
      </c>
      <c r="MK35" s="391" t="n">
        <f aca="false">COUNTIF(MC35:MI35,"&lt;&gt;0")-COUNTIF(MC35:MI35,"")</f>
        <v>0</v>
      </c>
      <c r="MN35" s="871" t="str">
        <f aca="false">Посуточная!RG35</f>
        <v>6456</v>
      </c>
      <c r="MO35" s="872" t="n">
        <f aca="false">Посуточная!RH35</f>
        <v>0</v>
      </c>
      <c r="MP35" s="872" t="n">
        <f aca="false">Посуточная!RI35</f>
        <v>0</v>
      </c>
      <c r="MQ35" s="872" t="n">
        <f aca="false">Посуточная!RJ35</f>
        <v>0</v>
      </c>
      <c r="MR35" s="872" t="n">
        <f aca="false">Посуточная!RK35</f>
        <v>0</v>
      </c>
      <c r="MS35" s="872" t="n">
        <f aca="false">Посуточная!RL35</f>
        <v>0</v>
      </c>
      <c r="MT35" s="872" t="n">
        <f aca="false">Посуточная!RM35</f>
        <v>0</v>
      </c>
      <c r="MU35" s="366" t="n">
        <f aca="false">Посуточная!RU35</f>
        <v>0</v>
      </c>
      <c r="MV35" s="366" t="n">
        <f aca="false">Посуточная!RV35</f>
        <v>0</v>
      </c>
      <c r="MW35" s="366" t="n">
        <f aca="false">Посуточная!RW35</f>
        <v>0</v>
      </c>
      <c r="MX35" s="366" t="n">
        <f aca="false">Посуточная!RX35</f>
        <v>0</v>
      </c>
      <c r="MY35" s="366" t="n">
        <f aca="false">Посуточная!RY35</f>
        <v>0</v>
      </c>
      <c r="MZ35" s="366" t="n">
        <f aca="false">Посуточная!RZ35</f>
        <v>0</v>
      </c>
      <c r="NA35" s="366" t="n">
        <f aca="false">Посуточная!SA35</f>
        <v>0</v>
      </c>
      <c r="NB35" s="417" t="n">
        <f aca="false">COUNTIF(MN35:MT35,"&lt;&gt;0")-COUNTIF(MN35:MT35,"")</f>
        <v>-5</v>
      </c>
      <c r="NC35" s="391" t="n">
        <f aca="false">COUNTIF(MU35:NA35,"&lt;&gt;0")-COUNTIF(MU35:NA35,"")</f>
        <v>-7</v>
      </c>
      <c r="NF35" s="395" t="n">
        <f aca="false">SUMIF(IG6:NE6,"итого гр.",IG35:NE35)</f>
        <v>1</v>
      </c>
      <c r="NG35" s="391" t="n">
        <f aca="false">SUMIF(IG6:NE6,"итого фк.",IG35:NE35)</f>
        <v>0</v>
      </c>
      <c r="NJ35" s="396"/>
      <c r="NK35" s="397"/>
      <c r="NN35" s="871" t="n">
        <f aca="false">Посуточная!SU35</f>
        <v>0</v>
      </c>
      <c r="NO35" s="872" t="n">
        <f aca="false">Посуточная!SV35</f>
        <v>0</v>
      </c>
      <c r="NP35" s="872" t="n">
        <f aca="false">Посуточная!SW35</f>
        <v>0</v>
      </c>
      <c r="NQ35" s="872" t="n">
        <f aca="false">Посуточная!SX35</f>
        <v>0</v>
      </c>
      <c r="NR35" s="366" t="n">
        <f aca="false">Посуточная!TC35</f>
        <v>0</v>
      </c>
      <c r="NS35" s="366" t="n">
        <f aca="false">Посуточная!TD35</f>
        <v>0</v>
      </c>
      <c r="NT35" s="366" t="n">
        <f aca="false">Посуточная!TE35</f>
        <v>0</v>
      </c>
      <c r="NU35" s="366" t="n">
        <f aca="false">Посуточная!TF35</f>
        <v>0</v>
      </c>
      <c r="NV35" s="417"/>
      <c r="NW35" s="391"/>
      <c r="NZ35" s="395"/>
      <c r="OA35" s="417"/>
      <c r="OB35" s="291"/>
      <c r="OC35" s="291"/>
      <c r="OD35" s="417"/>
      <c r="OE35" s="417"/>
      <c r="OF35" s="291"/>
      <c r="OG35" s="291"/>
      <c r="OH35" s="417"/>
      <c r="OI35" s="417"/>
      <c r="OJ35" s="291"/>
      <c r="OK35" s="291"/>
      <c r="OL35" s="417"/>
      <c r="OM35" s="417"/>
      <c r="ON35" s="291"/>
      <c r="OO35" s="291"/>
      <c r="OP35" s="418" t="n">
        <f aca="false">SUMIF(NZ6:OO6,"итого гр.",NZ35:OO35)</f>
        <v>0</v>
      </c>
      <c r="OQ35" s="397" t="n">
        <f aca="false">SUMIF($NZ$6:$OO$6,"итого фк.",NZ35:OO35)</f>
        <v>0</v>
      </c>
      <c r="OR35" s="373"/>
      <c r="OT35" s="396"/>
      <c r="OU35" s="397"/>
      <c r="OX35" s="396"/>
      <c r="OY35" s="397"/>
      <c r="PB35" s="395"/>
      <c r="PC35" s="391"/>
      <c r="PF35" s="396"/>
      <c r="PG35" s="397"/>
      <c r="PJ35" s="418"/>
      <c r="PK35" s="418"/>
      <c r="PN35" s="418"/>
      <c r="PO35" s="418"/>
      <c r="PR35" s="546"/>
      <c r="PS35" s="375"/>
      <c r="PT35" s="546"/>
      <c r="PU35" s="375"/>
      <c r="PV35" s="396"/>
      <c r="PW35" s="375"/>
      <c r="PX35" s="419"/>
      <c r="PY35" s="546"/>
      <c r="PZ35" s="377"/>
      <c r="QA35" s="378"/>
      <c r="QD35" s="379" t="n">
        <v>29</v>
      </c>
      <c r="QE35" s="127" t="n">
        <f aca="false">Посуточная!VT35-Посуточная_НГДП!KU35</f>
        <v>0</v>
      </c>
      <c r="QH35" s="273" t="n">
        <v>29</v>
      </c>
      <c r="QI35" s="127" t="n">
        <f aca="false">Посуточная!VX35-Посуточная_НГДП!KY35</f>
        <v>0</v>
      </c>
      <c r="QK35" s="380" t="n">
        <f aca="false">PG93</f>
        <v>2428.449</v>
      </c>
      <c r="QL35" s="380"/>
      <c r="QM35" s="380" t="n">
        <f aca="false">IF93</f>
        <v>1670.767</v>
      </c>
      <c r="QQ35" s="127" t="n">
        <f aca="false">IF(V35="",0,V35+QQ32)</f>
        <v>0</v>
      </c>
      <c r="QR35" s="127" t="n">
        <f aca="false">IF(W35="",0,W35+QR32)</f>
        <v>0</v>
      </c>
      <c r="QS35" s="127" t="n">
        <f aca="false">IF(AN35="",0,AN35+QS32)</f>
        <v>0</v>
      </c>
      <c r="QT35" s="127" t="n">
        <f aca="false">IF(AO35="",0,AO35+QT32)</f>
        <v>0</v>
      </c>
      <c r="QU35" s="127" t="n">
        <f aca="false">IF(AZ35="",0,AZ35+QU32)</f>
        <v>0</v>
      </c>
      <c r="QV35" s="127" t="n">
        <f aca="false">IF(BA35="",0,BA35+QV32)</f>
        <v>0</v>
      </c>
      <c r="QW35" s="127" t="n">
        <f aca="false">IF(BL35="",0,BL35+QW32)</f>
        <v>0</v>
      </c>
      <c r="QX35" s="127" t="n">
        <f aca="false">IF(BM35="",0,BM35+QX32)</f>
        <v>0</v>
      </c>
      <c r="QY35" s="127" t="n">
        <f aca="false">IF(CF35="",0,CF35+QY32)</f>
        <v>0</v>
      </c>
      <c r="QZ35" s="127" t="n">
        <f aca="false">IF(CG35="",0,CG35+QZ32)</f>
        <v>0</v>
      </c>
      <c r="RA35" s="127" t="n">
        <f aca="false">IF(CX35="",0,CX35+RA32)</f>
        <v>0</v>
      </c>
      <c r="RB35" s="127" t="n">
        <f aca="false">IF(CY35="",0,CY35+RB32)</f>
        <v>0</v>
      </c>
      <c r="RC35" s="127" t="n">
        <f aca="false">IF(FO35="",0,FO35+RC32)</f>
        <v>0</v>
      </c>
      <c r="RD35" s="127" t="n">
        <f aca="false">IF(FP35="",0,FP35+RD32)</f>
        <v>0</v>
      </c>
      <c r="RE35" s="127" t="n">
        <f aca="false">IF(FC35="",0,FC35+RE32)</f>
        <v>0</v>
      </c>
      <c r="RF35" s="127" t="n">
        <f aca="false">IF(FD35="",0,FD35+RF32)</f>
        <v>0</v>
      </c>
      <c r="RG35" s="127" t="n">
        <f aca="false">IF(ND35="",0,ND35+RG32)</f>
        <v>0</v>
      </c>
      <c r="RH35" s="127" t="n">
        <f aca="false">IF(NE35="",0,NE35+RH32)</f>
        <v>0</v>
      </c>
      <c r="RI35" s="127" t="n">
        <f aca="false">IF(OX35="",0,OX35)</f>
        <v>0</v>
      </c>
      <c r="RJ35" s="127" t="n">
        <f aca="false">IF(OY35="",0,OY35)</f>
        <v>0</v>
      </c>
      <c r="RK35" s="127" t="n">
        <f aca="false">IF(IA35="",0,IA35+RK32)</f>
        <v>0</v>
      </c>
      <c r="RL35" s="127" t="n">
        <f aca="false">IF(IB35="",0,IB35+RL32)</f>
        <v>0</v>
      </c>
      <c r="RM35" s="127" t="n">
        <f aca="false">IF(OT35="",0,OT35+RM32)</f>
        <v>0</v>
      </c>
      <c r="RN35" s="127" t="n">
        <f aca="false">IF(OU35="",0,OU35+RN32)</f>
        <v>0</v>
      </c>
      <c r="RO35" s="127" t="n">
        <f aca="false">IF(PY35="",0,PY35+RO32)</f>
        <v>0</v>
      </c>
      <c r="RP35" s="127" t="n">
        <f aca="false">IF(PZ35="",0,PZ35+RP32)</f>
        <v>0</v>
      </c>
      <c r="RQ35" s="127" t="n">
        <f aca="false">IFERROR(RO35/$A33,0)</f>
        <v>0</v>
      </c>
      <c r="RR35" s="127" t="n">
        <f aca="false">IFERROR(RP35/$A33,0)</f>
        <v>0</v>
      </c>
      <c r="RS35" s="127" t="n">
        <f aca="false">IF(PD35="",0,PD35+RS32)</f>
        <v>0</v>
      </c>
      <c r="RT35" s="127" t="n">
        <f aca="false">IF(PE35="",0,PE35+RT32)</f>
        <v>0</v>
      </c>
      <c r="RU35" s="127" t="n">
        <f aca="false">IF(QQ35&gt;0,0,T35+RU32)</f>
        <v>-60</v>
      </c>
      <c r="RV35" s="127" t="n">
        <f aca="false">IF(QR35&gt;0,0,U35+RV32)</f>
        <v>2</v>
      </c>
      <c r="RW35" s="127" t="n">
        <f aca="false">IF(QS35&gt;0,0,AL35+RW32)</f>
        <v>-59</v>
      </c>
      <c r="RX35" s="127" t="n">
        <f aca="false">IF(QT35&gt;0,0,AM35+RX32)</f>
        <v>4</v>
      </c>
      <c r="RY35" s="127" t="n">
        <f aca="false">IF(QU35&gt;0,0,AX35+RY32)</f>
        <v>-36</v>
      </c>
      <c r="RZ35" s="127" t="n">
        <f aca="false">IF(QV35&gt;0,0,AY35+RZ32)</f>
        <v>0</v>
      </c>
      <c r="SA35" s="127" t="n">
        <f aca="false">IF(QW35&gt;0,0,BJ35+SA32)</f>
        <v>-36</v>
      </c>
      <c r="SB35" s="127" t="n">
        <f aca="false">IF(QX35&gt;0,0,BK35+SB32)</f>
        <v>0</v>
      </c>
      <c r="SC35" s="127" t="n">
        <f aca="false">IF(QY35&gt;0,0,CD35+SC32)</f>
        <v>-34</v>
      </c>
      <c r="SD35" s="127" t="n">
        <f aca="false">IF(QZ35&gt;0,0,CE35+SD32)</f>
        <v>1</v>
      </c>
      <c r="SE35" s="127" t="n">
        <f aca="false">IF(RA35&gt;0,0,CV35+SE32)</f>
        <v>-51</v>
      </c>
      <c r="SF35" s="127" t="n">
        <f aca="false">IF(RB35&gt;0,0,CW35+SF32)</f>
        <v>2</v>
      </c>
      <c r="SG35" s="127" t="n">
        <f aca="false">IF(RC35&gt;0,0,FM35+SG32)</f>
        <v>-36</v>
      </c>
      <c r="SH35" s="127" t="n">
        <f aca="false">IF(RD35&gt;0,0,FN35+SH32)</f>
        <v>0</v>
      </c>
      <c r="SI35" s="127" t="n">
        <f aca="false">IF(RE35&gt;0,0,FA35+SI32)</f>
        <v>-266</v>
      </c>
      <c r="SJ35" s="127" t="n">
        <f aca="false">IFERROR(IF(RF35&gt;0,0,FB35+SJ32),0)</f>
        <v>11</v>
      </c>
      <c r="SK35" s="127" t="n">
        <f aca="false">IF(RG35&gt;0,0,NB35+SK32)</f>
        <v>-50</v>
      </c>
      <c r="SL35" s="127" t="n">
        <f aca="false">IFERROR(IF(RH35&gt;0,0,NC35+SL32),0)</f>
        <v>-63</v>
      </c>
      <c r="SM35" s="127"/>
      <c r="SN35" s="127"/>
      <c r="SO35" s="127"/>
    </row>
    <row r="36" customFormat="false" ht="15" hidden="false" customHeight="false" outlineLevel="0" collapsed="false">
      <c r="A36" s="741"/>
      <c r="B36" s="879" t="n">
        <f aca="false">Посуточная!B36</f>
        <v>0</v>
      </c>
      <c r="C36" s="880" t="n">
        <f aca="false">Посуточная!C36</f>
        <v>0</v>
      </c>
      <c r="D36" s="880" t="n">
        <f aca="false">Посуточная!D36</f>
        <v>0</v>
      </c>
      <c r="E36" s="880" t="n">
        <f aca="false">Посуточная!E36</f>
        <v>0</v>
      </c>
      <c r="F36" s="880" t="n">
        <f aca="false">Посуточная!F36</f>
        <v>0</v>
      </c>
      <c r="G36" s="880" t="n">
        <f aca="false">Посуточная!G36</f>
        <v>0</v>
      </c>
      <c r="H36" s="880" t="n">
        <f aca="false">Посуточная!H36</f>
        <v>0</v>
      </c>
      <c r="I36" s="880" t="n">
        <f aca="false">Посуточная!I36</f>
        <v>0</v>
      </c>
      <c r="J36" s="427" t="n">
        <f aca="false">Посуточная!Q36</f>
        <v>0</v>
      </c>
      <c r="K36" s="427" t="n">
        <f aca="false">Посуточная!R36</f>
        <v>0</v>
      </c>
      <c r="L36" s="427" t="n">
        <f aca="false">Посуточная!S36</f>
        <v>0</v>
      </c>
      <c r="M36" s="427" t="n">
        <f aca="false">Посуточная!T36</f>
        <v>0</v>
      </c>
      <c r="N36" s="427" t="n">
        <f aca="false">Посуточная!U36</f>
        <v>0</v>
      </c>
      <c r="O36" s="427" t="n">
        <f aca="false">Посуточная!V36</f>
        <v>0</v>
      </c>
      <c r="P36" s="427" t="n">
        <f aca="false">Посуточная!W36</f>
        <v>0</v>
      </c>
      <c r="Q36" s="427" t="n">
        <f aca="false">Посуточная!X36</f>
        <v>0</v>
      </c>
      <c r="R36" s="427" t="n">
        <f aca="false">Посуточная!Y36</f>
        <v>0</v>
      </c>
      <c r="S36" s="427" t="n">
        <f aca="false">Посуточная!Z36</f>
        <v>0</v>
      </c>
      <c r="T36" s="475" t="n">
        <f aca="false">SUBTOTAL(9, B36:I36)</f>
        <v>0</v>
      </c>
      <c r="U36" s="433" t="n">
        <f aca="false">SUBTOTAL(9, J36:S36)</f>
        <v>0</v>
      </c>
      <c r="V36" s="273" t="n">
        <f aca="false">SUM(T36,V33)</f>
        <v>80</v>
      </c>
      <c r="W36" s="273" t="n">
        <f aca="false">SUM(U36,W33)</f>
        <v>80</v>
      </c>
      <c r="X36" s="879" t="n">
        <f aca="false">Посуточная!AL36</f>
        <v>0</v>
      </c>
      <c r="Y36" s="880" t="n">
        <f aca="false">Посуточная!AM36</f>
        <v>0</v>
      </c>
      <c r="Z36" s="880" t="n">
        <f aca="false">Посуточная!AN36</f>
        <v>0</v>
      </c>
      <c r="AA36" s="880" t="n">
        <f aca="false">Посуточная!AO36</f>
        <v>0</v>
      </c>
      <c r="AB36" s="880" t="n">
        <f aca="false">Посуточная!AP36</f>
        <v>0</v>
      </c>
      <c r="AC36" s="880" t="n">
        <f aca="false">Посуточная!AQ36</f>
        <v>0</v>
      </c>
      <c r="AD36" s="880" t="n">
        <f aca="false">Посуточная!AR36</f>
        <v>0</v>
      </c>
      <c r="AE36" s="427" t="n">
        <f aca="false">Посуточная!AZ36</f>
        <v>0</v>
      </c>
      <c r="AF36" s="427" t="n">
        <f aca="false">Посуточная!BA36</f>
        <v>0</v>
      </c>
      <c r="AG36" s="427" t="n">
        <f aca="false">Посуточная!BB36</f>
        <v>0</v>
      </c>
      <c r="AH36" s="427" t="n">
        <f aca="false">Посуточная!BC36</f>
        <v>0</v>
      </c>
      <c r="AI36" s="427" t="n">
        <f aca="false">Посуточная!BD36</f>
        <v>0</v>
      </c>
      <c r="AJ36" s="427" t="n">
        <f aca="false">Посуточная!BE36</f>
        <v>0</v>
      </c>
      <c r="AK36" s="427" t="n">
        <f aca="false">Посуточная!BF36</f>
        <v>0</v>
      </c>
      <c r="AL36" s="475" t="n">
        <f aca="false">SUBTOTAL(9, X36:AD36)</f>
        <v>0</v>
      </c>
      <c r="AM36" s="433" t="n">
        <f aca="false">SUBTOTAL(9, AE36:AK36)</f>
        <v>0</v>
      </c>
      <c r="AN36" s="273" t="n">
        <f aca="false">SUM(AL36,AN33)</f>
        <v>41</v>
      </c>
      <c r="AO36" s="273" t="n">
        <f aca="false">SUM(AM36,AO33)</f>
        <v>83</v>
      </c>
      <c r="AP36" s="879" t="n">
        <f aca="false">Посуточная!BR36</f>
        <v>0</v>
      </c>
      <c r="AQ36" s="880" t="n">
        <f aca="false">Посуточная!BS36</f>
        <v>0</v>
      </c>
      <c r="AR36" s="880" t="n">
        <f aca="false">Посуточная!BT36</f>
        <v>0</v>
      </c>
      <c r="AS36" s="880" t="n">
        <f aca="false">Посуточная!BU36</f>
        <v>0</v>
      </c>
      <c r="AT36" s="427" t="n">
        <f aca="false">Посуточная!BZ36</f>
        <v>0</v>
      </c>
      <c r="AU36" s="427" t="n">
        <f aca="false">Посуточная!CA36</f>
        <v>0</v>
      </c>
      <c r="AV36" s="427" t="n">
        <f aca="false">Посуточная!CB36</f>
        <v>0</v>
      </c>
      <c r="AW36" s="427" t="n">
        <f aca="false">Посуточная!CC36</f>
        <v>0</v>
      </c>
      <c r="AX36" s="475" t="n">
        <f aca="false">SUBTOTAL(9, AP36:AS36)</f>
        <v>0</v>
      </c>
      <c r="AY36" s="433" t="n">
        <f aca="false">SUBTOTAL(9, AT36:AW36)</f>
        <v>0</v>
      </c>
      <c r="AZ36" s="273" t="n">
        <f aca="false">SUM(AX36,AZ33)</f>
        <v>0</v>
      </c>
      <c r="BA36" s="273" t="n">
        <f aca="false">SUM(AY36,BA33)</f>
        <v>0</v>
      </c>
      <c r="BB36" s="879" t="n">
        <f aca="false">Посуточная!CL36</f>
        <v>0</v>
      </c>
      <c r="BC36" s="880" t="n">
        <f aca="false">Посуточная!CM36</f>
        <v>0</v>
      </c>
      <c r="BD36" s="880" t="n">
        <f aca="false">Посуточная!CN36</f>
        <v>0</v>
      </c>
      <c r="BE36" s="880" t="n">
        <f aca="false">Посуточная!CO36</f>
        <v>0</v>
      </c>
      <c r="BF36" s="427" t="n">
        <f aca="false">Посуточная!CT36</f>
        <v>0</v>
      </c>
      <c r="BG36" s="427" t="n">
        <f aca="false">Посуточная!CU36</f>
        <v>0</v>
      </c>
      <c r="BH36" s="427" t="n">
        <f aca="false">Посуточная!CV36</f>
        <v>0</v>
      </c>
      <c r="BI36" s="427" t="n">
        <f aca="false">Посуточная!CW36</f>
        <v>0</v>
      </c>
      <c r="BJ36" s="475" t="n">
        <f aca="false">SUBTOTAL(9, BB36:BE36)</f>
        <v>0</v>
      </c>
      <c r="BK36" s="433" t="n">
        <f aca="false">SUBTOTAL(9, BF36:BI36)</f>
        <v>0</v>
      </c>
      <c r="BL36" s="273" t="n">
        <f aca="false">SUM(BJ36,BL33)</f>
        <v>0</v>
      </c>
      <c r="BM36" s="273" t="n">
        <f aca="false">SUM(BK36,BM33)</f>
        <v>0</v>
      </c>
      <c r="BN36" s="437" t="n">
        <f aca="false">SUMIF(B6:BM6,"итого гр.",B36:BM36)</f>
        <v>0</v>
      </c>
      <c r="BO36" s="433" t="n">
        <f aca="false">SUMIF(B6:BM6,"итого фк.",B36:BM36)</f>
        <v>0</v>
      </c>
      <c r="BP36" s="273" t="n">
        <f aca="false">SUM(BN36,BP33)</f>
        <v>121</v>
      </c>
      <c r="BQ36" s="456" t="n">
        <f aca="false">SUM(BO36,BQ33)</f>
        <v>163</v>
      </c>
      <c r="BR36" s="438" t="n">
        <f aca="false">BP36</f>
        <v>121</v>
      </c>
      <c r="BS36" s="439" t="n">
        <f aca="false">BQ36</f>
        <v>163</v>
      </c>
      <c r="BV36" s="881" t="n">
        <f aca="false">Посуточная!DN36</f>
        <v>0</v>
      </c>
      <c r="BW36" s="882" t="n">
        <f aca="false">Посуточная!DO36</f>
        <v>0</v>
      </c>
      <c r="BX36" s="882" t="n">
        <f aca="false">Посуточная!DP36</f>
        <v>0</v>
      </c>
      <c r="BY36" s="882" t="n">
        <f aca="false">Посуточная!DQ36</f>
        <v>0</v>
      </c>
      <c r="BZ36" s="427" t="n">
        <f aca="false">Посуточная!DV36</f>
        <v>9.088</v>
      </c>
      <c r="CA36" s="427" t="n">
        <f aca="false">Посуточная!DW36</f>
        <v>0</v>
      </c>
      <c r="CB36" s="427" t="n">
        <f aca="false">Посуточная!DX36</f>
        <v>0</v>
      </c>
      <c r="CC36" s="427" t="n">
        <f aca="false">Посуточная!DY36</f>
        <v>0</v>
      </c>
      <c r="CD36" s="417" t="n">
        <f aca="false">SUBTOTAL(9, BV36:BY36)</f>
        <v>0</v>
      </c>
      <c r="CE36" s="433" t="n">
        <f aca="false">SUBTOTAL(9, BZ36:CC36)</f>
        <v>9.088</v>
      </c>
      <c r="CF36" s="273" t="n">
        <f aca="false">SUM(CD36,CF33)</f>
        <v>5.8</v>
      </c>
      <c r="CG36" s="273" t="n">
        <f aca="false">SUM(CE36,CG33)</f>
        <v>9.088</v>
      </c>
      <c r="CH36" s="881" t="n">
        <f aca="false">Посуточная!EH36</f>
        <v>40</v>
      </c>
      <c r="CI36" s="882" t="n">
        <f aca="false">Посуточная!EI36</f>
        <v>20</v>
      </c>
      <c r="CJ36" s="882" t="n">
        <f aca="false">Посуточная!EJ36</f>
        <v>0</v>
      </c>
      <c r="CK36" s="882" t="n">
        <f aca="false">Посуточная!EK36</f>
        <v>0</v>
      </c>
      <c r="CL36" s="882" t="n">
        <f aca="false">Посуточная!EL36</f>
        <v>0</v>
      </c>
      <c r="CM36" s="882" t="n">
        <f aca="false">Посуточная!EM36</f>
        <v>0</v>
      </c>
      <c r="CN36" s="882" t="n">
        <f aca="false">Посуточная!EN36</f>
        <v>0</v>
      </c>
      <c r="CO36" s="427" t="n">
        <f aca="false">Посуточная!ES36</f>
        <v>0</v>
      </c>
      <c r="CP36" s="427" t="n">
        <f aca="false">Посуточная!ET36</f>
        <v>0</v>
      </c>
      <c r="CQ36" s="427" t="n">
        <f aca="false">Посуточная!EU36</f>
        <v>0</v>
      </c>
      <c r="CR36" s="427" t="n">
        <f aca="false">Посуточная!EV36</f>
        <v>0</v>
      </c>
      <c r="CS36" s="427" t="n">
        <f aca="false">Посуточная!EW36</f>
        <v>0</v>
      </c>
      <c r="CT36" s="427" t="n">
        <f aca="false">Посуточная!EX36</f>
        <v>0</v>
      </c>
      <c r="CU36" s="427" t="n">
        <f aca="false">Посуточная!EY36</f>
        <v>0</v>
      </c>
      <c r="CV36" s="475" t="n">
        <f aca="false">SUBTOTAL(9, CH36:CN36)</f>
        <v>60</v>
      </c>
      <c r="CW36" s="433" t="n">
        <f aca="false">SUBTOTAL(9, CO36:CU36)</f>
        <v>0</v>
      </c>
      <c r="CX36" s="273" t="n">
        <f aca="false">SUM(CV36,CX33)</f>
        <v>190</v>
      </c>
      <c r="CY36" s="273" t="n">
        <f aca="false">SUM(CW36,CY33)</f>
        <v>60</v>
      </c>
      <c r="CZ36" s="879" t="n">
        <f aca="false">Посуточная!FH36</f>
        <v>6</v>
      </c>
      <c r="DA36" s="880" t="n">
        <f aca="false">Посуточная!FI36</f>
        <v>7</v>
      </c>
      <c r="DB36" s="880" t="n">
        <f aca="false">Посуточная!FJ36</f>
        <v>0</v>
      </c>
      <c r="DC36" s="880" t="n">
        <f aca="false">Посуточная!FK36</f>
        <v>0</v>
      </c>
      <c r="DD36" s="880" t="n">
        <f aca="false">Посуточная!FL36</f>
        <v>0</v>
      </c>
      <c r="DE36" s="880" t="n">
        <f aca="false">Посуточная!FM36</f>
        <v>0</v>
      </c>
      <c r="DF36" s="880" t="n">
        <f aca="false">Посуточная!FN36</f>
        <v>0</v>
      </c>
      <c r="DG36" s="880" t="n">
        <f aca="false">Посуточная!FO36</f>
        <v>0</v>
      </c>
      <c r="DH36" s="880" t="n">
        <f aca="false">Посуточная!FP36</f>
        <v>0</v>
      </c>
      <c r="DI36" s="880" t="n">
        <f aca="false">Посуточная!FQ36</f>
        <v>0</v>
      </c>
      <c r="DJ36" s="880" t="n">
        <f aca="false">Посуточная!FR36</f>
        <v>0</v>
      </c>
      <c r="DK36" s="880" t="n">
        <f aca="false">Посуточная!FS36</f>
        <v>0</v>
      </c>
      <c r="DL36" s="880" t="n">
        <f aca="false">Посуточная!FT36</f>
        <v>0</v>
      </c>
      <c r="DM36" s="880" t="n">
        <f aca="false">Посуточная!FU36</f>
        <v>0</v>
      </c>
      <c r="DN36" s="880" t="n">
        <f aca="false">Посуточная!FV36</f>
        <v>0</v>
      </c>
      <c r="DO36" s="880" t="n">
        <f aca="false">Посуточная!FW36</f>
        <v>0</v>
      </c>
      <c r="DP36" s="880" t="n">
        <f aca="false">Посуточная!FX36</f>
        <v>0</v>
      </c>
      <c r="DQ36" s="880" t="n">
        <f aca="false">Посуточная!FY36</f>
        <v>0</v>
      </c>
      <c r="DR36" s="880" t="n">
        <f aca="false">Посуточная!FZ36</f>
        <v>0</v>
      </c>
      <c r="DS36" s="880" t="n">
        <f aca="false">Посуточная!GA36</f>
        <v>0</v>
      </c>
      <c r="DT36" s="880" t="n">
        <f aca="false">Посуточная!GB36</f>
        <v>0</v>
      </c>
      <c r="DU36" s="880" t="n">
        <f aca="false">Посуточная!GC36</f>
        <v>0</v>
      </c>
      <c r="DV36" s="880" t="n">
        <f aca="false">Посуточная!GD36</f>
        <v>0</v>
      </c>
      <c r="DW36" s="880" t="n">
        <f aca="false">Посуточная!GE36</f>
        <v>0</v>
      </c>
      <c r="DX36" s="880" t="n">
        <f aca="false">Посуточная!GF36</f>
        <v>0</v>
      </c>
      <c r="DY36" s="880" t="n">
        <f aca="false">Посуточная!GG36</f>
        <v>0</v>
      </c>
      <c r="DZ36" s="880" t="n">
        <f aca="false">Посуточная!GH36</f>
        <v>0</v>
      </c>
      <c r="EA36" s="880" t="n">
        <f aca="false">Посуточная!GI36</f>
        <v>0</v>
      </c>
      <c r="EB36" s="880" t="n">
        <f aca="false">Посуточная!GJ36</f>
        <v>0</v>
      </c>
      <c r="EC36" s="880" t="n">
        <f aca="false">Посуточная!GK36</f>
        <v>0</v>
      </c>
      <c r="ED36" s="880" t="n">
        <f aca="false">Посуточная!GL36</f>
        <v>0</v>
      </c>
      <c r="EE36" s="880" t="n">
        <f aca="false">Посуточная!GM36</f>
        <v>0</v>
      </c>
      <c r="EF36" s="427" t="n">
        <f aca="false">Посуточная!GU36</f>
        <v>3</v>
      </c>
      <c r="EG36" s="427" t="n">
        <f aca="false">Посуточная!GV36</f>
        <v>0</v>
      </c>
      <c r="EH36" s="427" t="n">
        <f aca="false">Посуточная!GW36</f>
        <v>0</v>
      </c>
      <c r="EI36" s="427" t="n">
        <f aca="false">Посуточная!GX36</f>
        <v>0</v>
      </c>
      <c r="EJ36" s="427" t="n">
        <f aca="false">Посуточная!GY36</f>
        <v>0</v>
      </c>
      <c r="EK36" s="427" t="n">
        <f aca="false">Посуточная!GZ36</f>
        <v>0</v>
      </c>
      <c r="EL36" s="427" t="n">
        <f aca="false">Посуточная!HA36</f>
        <v>0</v>
      </c>
      <c r="EM36" s="427" t="n">
        <f aca="false">Посуточная!HB36</f>
        <v>0</v>
      </c>
      <c r="EN36" s="427" t="n">
        <f aca="false">Посуточная!HC36</f>
        <v>0</v>
      </c>
      <c r="EO36" s="427" t="n">
        <f aca="false">Посуточная!HD36</f>
        <v>0</v>
      </c>
      <c r="EP36" s="427" t="n">
        <f aca="false">Посуточная!HE36</f>
        <v>0</v>
      </c>
      <c r="EQ36" s="427" t="n">
        <f aca="false">Посуточная!HF36</f>
        <v>0</v>
      </c>
      <c r="ER36" s="427" t="n">
        <f aca="false">Посуточная!HG36</f>
        <v>0</v>
      </c>
      <c r="ES36" s="427" t="n">
        <f aca="false">Посуточная!HH36</f>
        <v>0</v>
      </c>
      <c r="ET36" s="427" t="n">
        <f aca="false">Посуточная!HI36</f>
        <v>0</v>
      </c>
      <c r="EU36" s="427" t="n">
        <f aca="false">Посуточная!HJ36</f>
        <v>0</v>
      </c>
      <c r="EV36" s="427" t="n">
        <f aca="false">Посуточная!HK36</f>
        <v>0</v>
      </c>
      <c r="EW36" s="427" t="n">
        <f aca="false">Посуточная!HL36</f>
        <v>0</v>
      </c>
      <c r="EX36" s="427" t="n">
        <f aca="false">Посуточная!HM36</f>
        <v>0</v>
      </c>
      <c r="EY36" s="427" t="n">
        <f aca="false">Посуточная!HN36</f>
        <v>0</v>
      </c>
      <c r="EZ36" s="427" t="n">
        <f aca="false">Посуточная!HO36</f>
        <v>0</v>
      </c>
      <c r="FA36" s="475" t="n">
        <f aca="false">SUBTOTAL(9, CZ36:EE36)</f>
        <v>13</v>
      </c>
      <c r="FB36" s="433" t="n">
        <f aca="false">SUBTOTAL(9, EF36:EZ36)</f>
        <v>3</v>
      </c>
      <c r="FC36" s="273" t="n">
        <f aca="false">SUM(FA36,FC33)</f>
        <v>44</v>
      </c>
      <c r="FD36" s="273" t="n">
        <f aca="false">SUM(FB36,FD33)</f>
        <v>43.773</v>
      </c>
      <c r="FE36" s="883" t="n">
        <f aca="false">Посуточная!IA36</f>
        <v>0</v>
      </c>
      <c r="FF36" s="884" t="n">
        <f aca="false">Посуточная!IB36</f>
        <v>0</v>
      </c>
      <c r="FG36" s="884" t="n">
        <f aca="false">Посуточная!IC36</f>
        <v>0</v>
      </c>
      <c r="FH36" s="880" t="n">
        <f aca="false">Посуточная!ID36</f>
        <v>0</v>
      </c>
      <c r="FI36" s="427" t="n">
        <f aca="false">Посуточная!II36</f>
        <v>0</v>
      </c>
      <c r="FJ36" s="470" t="n">
        <f aca="false">Посуточная!IJ36</f>
        <v>0</v>
      </c>
      <c r="FK36" s="322" t="n">
        <f aca="false">Посуточная!IK36</f>
        <v>0</v>
      </c>
      <c r="FL36" s="470" t="n">
        <f aca="false">Посуточная!IL36</f>
        <v>0</v>
      </c>
      <c r="FM36" s="432" t="n">
        <f aca="false">SUBTOTAL(9, FE36:FH36)</f>
        <v>0</v>
      </c>
      <c r="FN36" s="433" t="n">
        <f aca="false">SUBTOTAL(9, FI36:FL36)</f>
        <v>0</v>
      </c>
      <c r="FO36" s="273" t="n">
        <f aca="false">SUM(FM36,FO33)</f>
        <v>0</v>
      </c>
      <c r="FP36" s="273" t="n">
        <f aca="false">SUM(FN36,FP33)</f>
        <v>0</v>
      </c>
      <c r="FQ36" s="420" t="n">
        <f aca="false">Посуточная!KX36-Посуточная_НГДП!EH36</f>
        <v>14.6</v>
      </c>
      <c r="FR36" s="421"/>
      <c r="FS36" s="421"/>
      <c r="FT36" s="421"/>
      <c r="FU36" s="421"/>
      <c r="FV36" s="421"/>
      <c r="FW36" s="421"/>
      <c r="FX36" s="421"/>
      <c r="FY36" s="421"/>
      <c r="FZ36" s="421"/>
      <c r="GA36" s="421"/>
      <c r="GB36" s="421"/>
      <c r="GC36" s="421"/>
      <c r="GD36" s="421"/>
      <c r="GE36" s="421"/>
      <c r="GF36" s="427" t="n">
        <f aca="false">Посуточная!KY36-Посуточная_НГДП!EI36</f>
        <v>80.992</v>
      </c>
      <c r="GG36" s="427"/>
      <c r="GH36" s="427"/>
      <c r="GI36" s="427"/>
      <c r="GJ36" s="427"/>
      <c r="GK36" s="427"/>
      <c r="GL36" s="427"/>
      <c r="GM36" s="427"/>
      <c r="GN36" s="427"/>
      <c r="GO36" s="427"/>
      <c r="GP36" s="427"/>
      <c r="GQ36" s="427"/>
      <c r="GR36" s="427"/>
      <c r="GS36" s="427"/>
      <c r="GT36" s="427"/>
      <c r="GU36" s="427"/>
      <c r="GV36" s="427"/>
      <c r="GW36" s="427"/>
      <c r="GX36" s="427"/>
      <c r="GY36" s="427"/>
      <c r="GZ36" s="427"/>
      <c r="HA36" s="427"/>
      <c r="HB36" s="427"/>
      <c r="HC36" s="427"/>
      <c r="HD36" s="427"/>
      <c r="HE36" s="427"/>
      <c r="HF36" s="427"/>
      <c r="HG36" s="427"/>
      <c r="HH36" s="427"/>
      <c r="HI36" s="427"/>
      <c r="HJ36" s="427"/>
      <c r="HK36" s="427"/>
      <c r="HL36" s="427"/>
      <c r="HM36" s="475" t="n">
        <f aca="false">SUBTOTAL(9, FQ36:GE36)</f>
        <v>14.6</v>
      </c>
      <c r="HN36" s="549" t="n">
        <f aca="false">SUBTOTAL(9, GF36:HL36)</f>
        <v>80.992</v>
      </c>
      <c r="HO36" s="273" t="n">
        <f aca="false">SUM(HM36,HO33)</f>
        <v>148.786</v>
      </c>
      <c r="HP36" s="456" t="n">
        <f aca="false">SUM(HN36,HP33)</f>
        <v>278.691</v>
      </c>
      <c r="HQ36" s="437" t="n">
        <f aca="false">SUMIF(BV6:HP6,"итого гр.",BV36:HP36)</f>
        <v>87.6</v>
      </c>
      <c r="HR36" s="433" t="n">
        <f aca="false">SUMIF(BV6:HP6,"итого фк.",BV36:HP36)</f>
        <v>93.08</v>
      </c>
      <c r="HS36" s="273" t="n">
        <f aca="false">SUM(HQ36,HS33)</f>
        <v>388.586</v>
      </c>
      <c r="HT36" s="273" t="n">
        <f aca="false">SUM(HR36,HT33)</f>
        <v>391.552</v>
      </c>
      <c r="HU36" s="438" t="n">
        <f aca="false">HS36</f>
        <v>388.586</v>
      </c>
      <c r="HV36" s="439" t="n">
        <f aca="false">HT36</f>
        <v>391.552</v>
      </c>
      <c r="HX36" s="278"/>
      <c r="HY36" s="457" t="n">
        <f aca="false">Посуточная!LJ36-Посуточная_НГДП!ET36</f>
        <v>0</v>
      </c>
      <c r="HZ36" s="458" t="n">
        <f aca="false">Посуточная!LK36-Посуточная_НГДП!EU36</f>
        <v>112.74384</v>
      </c>
      <c r="IA36" s="273" t="n">
        <f aca="false">HY36</f>
        <v>0</v>
      </c>
      <c r="IB36" s="273" t="n">
        <f aca="false">HZ36</f>
        <v>112.74384</v>
      </c>
      <c r="IC36" s="438" t="n">
        <f aca="false">SUM(BN36,HQ36,HY36)</f>
        <v>87.6</v>
      </c>
      <c r="ID36" s="439" t="n">
        <f aca="false">SUM(BO36,HR36,HZ36)</f>
        <v>205.82384</v>
      </c>
      <c r="IE36" s="273" t="n">
        <f aca="false">SUM(BP36,HS36,IA36)</f>
        <v>509.586</v>
      </c>
      <c r="IF36" s="273" t="n">
        <f aca="false">SUM(BQ36,HT36,IB36)</f>
        <v>667.29584</v>
      </c>
      <c r="IG36" s="420" t="n">
        <f aca="false">Посуточная!OB36-Посуточная_НГДП!FP36</f>
        <v>14.0751111111</v>
      </c>
      <c r="IH36" s="421"/>
      <c r="II36" s="421"/>
      <c r="IJ36" s="421"/>
      <c r="IK36" s="421"/>
      <c r="IL36" s="421"/>
      <c r="IM36" s="421"/>
      <c r="IN36" s="421"/>
      <c r="IO36" s="421"/>
      <c r="IP36" s="421"/>
      <c r="IQ36" s="421"/>
      <c r="IR36" s="421"/>
      <c r="IS36" s="421"/>
      <c r="IT36" s="421"/>
      <c r="IU36" s="421"/>
      <c r="IV36" s="441" t="n">
        <f aca="false">Посуточная!OC36-Посуточная_НГДП!FQ36</f>
        <v>117.954</v>
      </c>
      <c r="IW36" s="441"/>
      <c r="IX36" s="441"/>
      <c r="IY36" s="441"/>
      <c r="IZ36" s="441"/>
      <c r="JA36" s="441"/>
      <c r="JB36" s="441"/>
      <c r="JC36" s="441"/>
      <c r="JD36" s="441"/>
      <c r="JE36" s="441"/>
      <c r="JF36" s="441"/>
      <c r="JG36" s="441"/>
      <c r="JH36" s="441"/>
      <c r="JI36" s="441"/>
      <c r="JJ36" s="441"/>
      <c r="JK36" s="441"/>
      <c r="JL36" s="441"/>
      <c r="JM36" s="441"/>
      <c r="JN36" s="441"/>
      <c r="JO36" s="441"/>
      <c r="JP36" s="441"/>
      <c r="JQ36" s="441"/>
      <c r="JR36" s="441"/>
      <c r="JS36" s="441"/>
      <c r="JT36" s="441"/>
      <c r="JU36" s="441"/>
      <c r="JV36" s="441"/>
      <c r="JW36" s="441"/>
      <c r="JX36" s="441"/>
      <c r="JY36" s="441"/>
      <c r="JZ36" s="441"/>
      <c r="KA36" s="441"/>
      <c r="KB36" s="441"/>
      <c r="KC36" s="441"/>
      <c r="KD36" s="441"/>
      <c r="KE36" s="441"/>
      <c r="KF36" s="441"/>
      <c r="KG36" s="441"/>
      <c r="KH36" s="441"/>
      <c r="KI36" s="441"/>
      <c r="KJ36" s="475" t="n">
        <f aca="false">SUBTOTAL(9, IG36:IU36)</f>
        <v>14.0751111111</v>
      </c>
      <c r="KK36" s="433" t="n">
        <f aca="false">SUBTOTAL(9, IV36:KI36)</f>
        <v>117.954</v>
      </c>
      <c r="KL36" s="273" t="n">
        <f aca="false">SUM(KJ36,KL33)</f>
        <v>346.5784444444</v>
      </c>
      <c r="KM36" s="273" t="n">
        <f aca="false">SUM(KK36,KM33)</f>
        <v>573.224</v>
      </c>
      <c r="KN36" s="885" t="n">
        <f aca="false">Посуточная!OF36</f>
        <v>0</v>
      </c>
      <c r="KO36" s="886" t="n">
        <f aca="false">Посуточная!OG36</f>
        <v>0</v>
      </c>
      <c r="KP36" s="886" t="n">
        <f aca="false">Посуточная!OH36</f>
        <v>0</v>
      </c>
      <c r="KQ36" s="886" t="n">
        <f aca="false">Посуточная!OI36</f>
        <v>0</v>
      </c>
      <c r="KR36" s="886" t="n">
        <f aca="false">Посуточная!OJ36</f>
        <v>0</v>
      </c>
      <c r="KS36" s="886" t="n">
        <f aca="false">Посуточная!OK36</f>
        <v>0</v>
      </c>
      <c r="KT36" s="886" t="n">
        <f aca="false">Посуточная!OL36</f>
        <v>0</v>
      </c>
      <c r="KU36" s="886" t="n">
        <f aca="false">Посуточная!OM36</f>
        <v>0</v>
      </c>
      <c r="KV36" s="886" t="n">
        <f aca="false">Посуточная!ON36</f>
        <v>0</v>
      </c>
      <c r="KW36" s="887" t="n">
        <f aca="false">Посуточная!OO36</f>
        <v>0</v>
      </c>
      <c r="KX36" s="470" t="n">
        <f aca="false">Посуточная!OV36</f>
        <v>0</v>
      </c>
      <c r="KY36" s="470" t="n">
        <f aca="false">Посуточная!OW36</f>
        <v>0</v>
      </c>
      <c r="KZ36" s="470" t="n">
        <f aca="false">Посуточная!OX36</f>
        <v>0</v>
      </c>
      <c r="LA36" s="470" t="n">
        <f aca="false">Посуточная!OY36</f>
        <v>0</v>
      </c>
      <c r="LB36" s="470" t="n">
        <f aca="false">Посуточная!OZ36</f>
        <v>0</v>
      </c>
      <c r="LC36" s="470" t="n">
        <f aca="false">Посуточная!PA36</f>
        <v>0</v>
      </c>
      <c r="LD36" s="470" t="n">
        <f aca="false">Посуточная!PB36</f>
        <v>0</v>
      </c>
      <c r="LE36" s="470" t="n">
        <f aca="false">Посуточная!PC36</f>
        <v>0</v>
      </c>
      <c r="LF36" s="470" t="n">
        <f aca="false">Посуточная!PD36</f>
        <v>0</v>
      </c>
      <c r="LG36" s="470" t="n">
        <f aca="false">Посуточная!PE36</f>
        <v>0</v>
      </c>
      <c r="LH36" s="470" t="n">
        <f aca="false">Посуточная!PF36</f>
        <v>0</v>
      </c>
      <c r="LI36" s="470" t="n">
        <f aca="false">Посуточная!PG36</f>
        <v>0</v>
      </c>
      <c r="LJ36" s="470" t="n">
        <f aca="false">Посуточная!PH36</f>
        <v>0</v>
      </c>
      <c r="LK36" s="470" t="n">
        <f aca="false">Посуточная!PI36</f>
        <v>0</v>
      </c>
      <c r="LL36" s="470" t="n">
        <f aca="false">Посуточная!PJ36</f>
        <v>0</v>
      </c>
      <c r="LM36" s="470" t="n">
        <f aca="false">Посуточная!PK36</f>
        <v>0</v>
      </c>
      <c r="LN36" s="470" t="n">
        <f aca="false">Посуточная!PL36</f>
        <v>0</v>
      </c>
      <c r="LO36" s="470" t="n">
        <f aca="false">Посуточная!PM36</f>
        <v>0</v>
      </c>
      <c r="LP36" s="470" t="n">
        <f aca="false">Посуточная!PN36</f>
        <v>0</v>
      </c>
      <c r="LQ36" s="470" t="n">
        <f aca="false">Посуточная!PO36</f>
        <v>0</v>
      </c>
      <c r="LR36" s="475" t="n">
        <f aca="false">SUBTOTAL(9, KN36:KW36)</f>
        <v>0</v>
      </c>
      <c r="LS36" s="433" t="n">
        <f aca="false">SUBTOTAL(9, KX36:LQ36)</f>
        <v>0</v>
      </c>
      <c r="LT36" s="273" t="n">
        <f aca="false">SUM(LR36,LT33)</f>
        <v>0</v>
      </c>
      <c r="LU36" s="273" t="n">
        <f aca="false">SUM(LS36,LU33)</f>
        <v>0</v>
      </c>
      <c r="LV36" s="888" t="n">
        <f aca="false">Посуточная!QA36</f>
        <v>0</v>
      </c>
      <c r="LW36" s="889" t="n">
        <f aca="false">Посуточная!QB36</f>
        <v>0</v>
      </c>
      <c r="LX36" s="889" t="n">
        <f aca="false">Посуточная!QC36</f>
        <v>0</v>
      </c>
      <c r="LY36" s="889" t="n">
        <f aca="false">Посуточная!QD36</f>
        <v>0</v>
      </c>
      <c r="LZ36" s="889" t="n">
        <f aca="false">Посуточная!QE36</f>
        <v>0</v>
      </c>
      <c r="MA36" s="889" t="n">
        <f aca="false">Посуточная!QF36</f>
        <v>0</v>
      </c>
      <c r="MB36" s="889" t="n">
        <f aca="false">Посуточная!QG36</f>
        <v>0</v>
      </c>
      <c r="MC36" s="890" t="n">
        <f aca="false">Посуточная!QO36</f>
        <v>0</v>
      </c>
      <c r="MD36" s="890" t="n">
        <f aca="false">Посуточная!QP36</f>
        <v>0</v>
      </c>
      <c r="ME36" s="890" t="n">
        <f aca="false">Посуточная!QQ36</f>
        <v>0</v>
      </c>
      <c r="MF36" s="890" t="n">
        <f aca="false">Посуточная!QR36</f>
        <v>0</v>
      </c>
      <c r="MG36" s="890" t="n">
        <f aca="false">Посуточная!QS36</f>
        <v>0</v>
      </c>
      <c r="MH36" s="890" t="n">
        <f aca="false">Посуточная!QT36</f>
        <v>0</v>
      </c>
      <c r="MI36" s="890" t="n">
        <f aca="false">Посуточная!QU36</f>
        <v>0</v>
      </c>
      <c r="MJ36" s="475" t="n">
        <f aca="false">SUBTOTAL(9, LV36:MB36)</f>
        <v>0</v>
      </c>
      <c r="MK36" s="433" t="n">
        <f aca="false">SUBTOTAL(9, MC36:MI36)</f>
        <v>0</v>
      </c>
      <c r="ML36" s="273" t="n">
        <f aca="false">SUM(MJ36,ML33)</f>
        <v>0</v>
      </c>
      <c r="MM36" s="273" t="n">
        <f aca="false">SUM(MK36,MM33)</f>
        <v>0</v>
      </c>
      <c r="MN36" s="885" t="n">
        <f aca="false">Посуточная!RG36</f>
        <v>2.9</v>
      </c>
      <c r="MO36" s="886" t="n">
        <f aca="false">Посуточная!RH36</f>
        <v>0</v>
      </c>
      <c r="MP36" s="886" t="n">
        <f aca="false">Посуточная!RI36</f>
        <v>0</v>
      </c>
      <c r="MQ36" s="886" t="n">
        <f aca="false">Посуточная!RJ36</f>
        <v>0</v>
      </c>
      <c r="MR36" s="886" t="n">
        <f aca="false">Посуточная!RK36</f>
        <v>0</v>
      </c>
      <c r="MS36" s="886" t="n">
        <f aca="false">Посуточная!RL36</f>
        <v>0</v>
      </c>
      <c r="MT36" s="886" t="n">
        <f aca="false">Посуточная!RM36</f>
        <v>0</v>
      </c>
      <c r="MU36" s="470" t="n">
        <f aca="false">Посуточная!RU36</f>
        <v>0</v>
      </c>
      <c r="MV36" s="470" t="n">
        <f aca="false">Посуточная!RV36</f>
        <v>0</v>
      </c>
      <c r="MW36" s="470" t="n">
        <f aca="false">Посуточная!RW36</f>
        <v>0</v>
      </c>
      <c r="MX36" s="470" t="n">
        <f aca="false">Посуточная!RX36</f>
        <v>0</v>
      </c>
      <c r="MY36" s="470" t="n">
        <f aca="false">Посуточная!RY36</f>
        <v>0</v>
      </c>
      <c r="MZ36" s="470" t="n">
        <f aca="false">Посуточная!RZ36</f>
        <v>0</v>
      </c>
      <c r="NA36" s="470" t="n">
        <f aca="false">Посуточная!SA36</f>
        <v>0</v>
      </c>
      <c r="NB36" s="475" t="n">
        <f aca="false">SUBTOTAL(9, MN36:MT36)</f>
        <v>2.9</v>
      </c>
      <c r="NC36" s="433" t="n">
        <f aca="false">SUBTOTAL(9, MU36:NA36)</f>
        <v>0</v>
      </c>
      <c r="ND36" s="273" t="n">
        <f aca="false">SUM(NB36,ND33)</f>
        <v>8.6</v>
      </c>
      <c r="NE36" s="273" t="n">
        <f aca="false">SUM(NC36,NE33)</f>
        <v>0</v>
      </c>
      <c r="NF36" s="437" t="n">
        <f aca="false">SUMIF(IG6:NE6,"итого гр.",IG36:NE36)</f>
        <v>16.9751111111</v>
      </c>
      <c r="NG36" s="433" t="n">
        <f aca="false">SUMIF(IG6:NE6,"итого фк.",IG36:NE36)</f>
        <v>117.954</v>
      </c>
      <c r="NH36" s="273" t="n">
        <f aca="false">SUM(NF36,NH33)</f>
        <v>355.1784444444</v>
      </c>
      <c r="NI36" s="273" t="n">
        <f aca="false">SUM(NG36,NI33)</f>
        <v>573.224</v>
      </c>
      <c r="NJ36" s="438" t="n">
        <f aca="false">NH36</f>
        <v>355.1784444444</v>
      </c>
      <c r="NK36" s="439" t="n">
        <f aca="false">NI36</f>
        <v>573.224</v>
      </c>
      <c r="NM36" s="278"/>
      <c r="NN36" s="885" t="n">
        <f aca="false">Посуточная!SU36</f>
        <v>0</v>
      </c>
      <c r="NO36" s="886" t="n">
        <f aca="false">Посуточная!SV36</f>
        <v>0</v>
      </c>
      <c r="NP36" s="886" t="n">
        <f aca="false">Посуточная!SW36</f>
        <v>0</v>
      </c>
      <c r="NQ36" s="886" t="n">
        <f aca="false">Посуточная!SX36</f>
        <v>0</v>
      </c>
      <c r="NR36" s="470" t="n">
        <f aca="false">Посуточная!TC36</f>
        <v>0</v>
      </c>
      <c r="NS36" s="470" t="n">
        <f aca="false">Посуточная!TD36</f>
        <v>0</v>
      </c>
      <c r="NT36" s="470" t="n">
        <f aca="false">Посуточная!TE36</f>
        <v>0</v>
      </c>
      <c r="NU36" s="470" t="n">
        <f aca="false">Посуточная!TF36</f>
        <v>0</v>
      </c>
      <c r="NV36" s="475" t="n">
        <f aca="false">SUBTOTAL(9, NN36:NQ36)</f>
        <v>0</v>
      </c>
      <c r="NW36" s="433" t="n">
        <f aca="false">SUBTOTAL(9, NR36:NU36)</f>
        <v>0</v>
      </c>
      <c r="NX36" s="456" t="n">
        <f aca="false">NX33+NV36</f>
        <v>0</v>
      </c>
      <c r="NY36" s="456" t="n">
        <f aca="false">NY33+NW36</f>
        <v>0</v>
      </c>
      <c r="NZ36" s="437" t="n">
        <f aca="false">Посуточная!TO36-Посуточная_НГДП!IP36</f>
        <v>18.2</v>
      </c>
      <c r="OA36" s="475" t="n">
        <f aca="false">Посуточная!TP36-Посуточная_НГДП!IQ36</f>
        <v>0</v>
      </c>
      <c r="OB36" s="291" t="n">
        <f aca="false">Посуточная!TQ36-Посуточная_НГДП!IR36</f>
        <v>0</v>
      </c>
      <c r="OC36" s="291" t="n">
        <f aca="false">Посуточная!TR36-Посуточная_НГДП!IS36</f>
        <v>0</v>
      </c>
      <c r="OD36" s="475" t="n">
        <f aca="false">Посуточная!TS36-Посуточная_НГДП!IT36</f>
        <v>43.4854759695615</v>
      </c>
      <c r="OE36" s="475" t="n">
        <f aca="false">Посуточная!TT36-Посуточная_НГДП!IU36</f>
        <v>0</v>
      </c>
      <c r="OF36" s="291" t="n">
        <f aca="false">Посуточная!TU36-Посуточная_НГДП!IV36</f>
        <v>0</v>
      </c>
      <c r="OG36" s="291" t="n">
        <f aca="false">Посуточная!TV36-Посуточная_НГДП!IW36</f>
        <v>0</v>
      </c>
      <c r="OH36" s="475" t="n">
        <f aca="false">Посуточная!TW36-Посуточная_НГДП!IX36</f>
        <v>1.11257428870103</v>
      </c>
      <c r="OI36" s="475" t="n">
        <f aca="false">Посуточная!TX36-Посуточная_НГДП!IY36</f>
        <v>0</v>
      </c>
      <c r="OJ36" s="291" t="n">
        <f aca="false">Посуточная!TY36-Посуточная_НГДП!IZ36</f>
        <v>0</v>
      </c>
      <c r="OK36" s="291" t="n">
        <f aca="false">Посуточная!TZ36-Посуточная_НГДП!JA36</f>
        <v>0</v>
      </c>
      <c r="OL36" s="475" t="n">
        <f aca="false">Посуточная!UA36-Посуточная_НГДП!JB36</f>
        <v>2.59018086529877</v>
      </c>
      <c r="OM36" s="475" t="n">
        <f aca="false">Посуточная!UB36-Посуточная_НГДП!JC36</f>
        <v>0</v>
      </c>
      <c r="ON36" s="291" t="n">
        <f aca="false">OL36</f>
        <v>2.59018086529877</v>
      </c>
      <c r="OO36" s="291" t="n">
        <f aca="false">OM36</f>
        <v>0</v>
      </c>
      <c r="OP36" s="476" t="n">
        <f aca="false">SUMIF(NZ6:OO6,"итого гр.",NZ36:OO36)</f>
        <v>65.3882311235613</v>
      </c>
      <c r="OQ36" s="439" t="n">
        <f aca="false">SUMIF($NZ$6:$OO$6,"итого фк.",NZ36:OO36)</f>
        <v>0</v>
      </c>
      <c r="OR36" s="373" t="n">
        <f aca="false">OP36</f>
        <v>65.3882311235613</v>
      </c>
      <c r="OS36" s="273" t="n">
        <f aca="false">OQ36</f>
        <v>0</v>
      </c>
      <c r="OT36" s="438" t="n">
        <f aca="false">Посуточная!UI36-Посуточная_НГДП!JJ36</f>
        <v>0</v>
      </c>
      <c r="OU36" s="439" t="n">
        <f aca="false">Посуточная!UJ36-Посуточная_НГДП!JK36</f>
        <v>-12.04028125</v>
      </c>
      <c r="OX36" s="438" t="n">
        <f aca="false">$OX$9+OX33</f>
        <v>389.4</v>
      </c>
      <c r="OY36" s="439" t="n">
        <f aca="false">$OY$9+OY33</f>
        <v>389.4</v>
      </c>
      <c r="OZ36" s="273" t="n">
        <f aca="false">OX36</f>
        <v>389.4</v>
      </c>
      <c r="PA36" s="273" t="n">
        <f aca="false">OY36</f>
        <v>389.4</v>
      </c>
      <c r="PB36" s="437"/>
      <c r="PC36" s="433"/>
      <c r="PD36" s="273" t="n">
        <f aca="false">SUM(PB36,PD33)</f>
        <v>0</v>
      </c>
      <c r="PE36" s="273" t="n">
        <f aca="false">SUM(PC36,PE33)</f>
        <v>0</v>
      </c>
      <c r="PF36" s="438" t="n">
        <f aca="false">SUM(NJ36,OP36,OT36,OX36,PB36,NX36)</f>
        <v>809.966675567961</v>
      </c>
      <c r="PG36" s="439" t="n">
        <f aca="false">SUM(NK36,OQ36,OU36,OY36,PC36,NY36)</f>
        <v>950.58371875</v>
      </c>
      <c r="PH36" s="273" t="n">
        <f aca="false">SUM(NL36,OR36,OV36,OZ36,PD36)</f>
        <v>454.788231123561</v>
      </c>
      <c r="PI36" s="273" t="n">
        <f aca="false">SUM(NM36,OS36,OW36,PA36,PE36)</f>
        <v>389.4</v>
      </c>
      <c r="PJ36" s="476"/>
      <c r="PK36" s="476"/>
      <c r="PL36" s="273" t="n">
        <f aca="false">PJ36</f>
        <v>0</v>
      </c>
      <c r="PM36" s="273" t="n">
        <f aca="false">PK36</f>
        <v>0</v>
      </c>
      <c r="PN36" s="476"/>
      <c r="PO36" s="476"/>
      <c r="PP36" s="273" t="n">
        <f aca="false">PN36</f>
        <v>0</v>
      </c>
      <c r="PR36" s="479" t="n">
        <f aca="false">Посуточная!VG36-Посуточная_НГДП!KH36</f>
        <v>23650.564324432</v>
      </c>
      <c r="PS36" s="480" t="n">
        <f aca="false">IF(A34&lt;=QH$4,VLOOKUP(A34,$QH$6:$QM$37,2,FALSE()),SUM($QI$4,IF36,-PG36)-SUM($QM$4,-$QK$4))-QA36</f>
        <v>23493.015</v>
      </c>
      <c r="PT36" s="479"/>
      <c r="PU36" s="480"/>
      <c r="PV36" s="479"/>
      <c r="PW36" s="480"/>
      <c r="PX36" s="481"/>
      <c r="PY36" s="479" t="n">
        <f aca="false">Посуточная!VN36-Посуточная_НГДП!KO36</f>
        <v>751.569593631339</v>
      </c>
      <c r="PZ36" s="482" t="n">
        <f aca="false">IF(A34&lt;=QH$4,VLOOKUP(A34,$QD$6:$QE$37,2,FALSE()),SUM($PZ$2,-HP36,KM36,-QA36))</f>
        <v>812.053</v>
      </c>
      <c r="QA36" s="378"/>
      <c r="QB36" s="278" t="n">
        <f aca="false">PS36-PR36</f>
        <v>-157.549324432039</v>
      </c>
      <c r="QD36" s="379" t="n">
        <v>30</v>
      </c>
      <c r="QE36" s="127" t="n">
        <f aca="false">Посуточная!VT36-Посуточная_НГДП!KU36</f>
        <v>0</v>
      </c>
      <c r="QH36" s="273" t="n">
        <v>30</v>
      </c>
      <c r="QI36" s="127" t="n">
        <f aca="false">Посуточная!VX36-Посуточная_НГДП!KY36</f>
        <v>0</v>
      </c>
      <c r="QK36" s="380" t="n">
        <f aca="false">PG96</f>
        <v>2467.389</v>
      </c>
      <c r="QL36" s="380"/>
      <c r="QM36" s="380" t="n">
        <f aca="false">IF96</f>
        <v>1916.767</v>
      </c>
      <c r="QN36" s="456"/>
      <c r="QQ36" s="127" t="n">
        <f aca="false">IF(V36="",0,V36+QQ33)</f>
        <v>390</v>
      </c>
      <c r="QR36" s="127" t="n">
        <f aca="false">IF(W36="",0,W36+QR33)</f>
        <v>340</v>
      </c>
      <c r="QS36" s="127" t="n">
        <f aca="false">IF(AN36="",0,AN36+QS33)</f>
        <v>246</v>
      </c>
      <c r="QT36" s="127" t="n">
        <f aca="false">IF(AO36="",0,AO36+QT33)</f>
        <v>439</v>
      </c>
      <c r="QU36" s="127" t="n">
        <f aca="false">IF(AZ36="",0,AZ36+QU33)</f>
        <v>0</v>
      </c>
      <c r="QV36" s="127" t="n">
        <f aca="false">IF(BA36="",0,BA36+QV33)</f>
        <v>0</v>
      </c>
      <c r="QW36" s="127" t="n">
        <f aca="false">IF(BL36="",0,BL36+QW33)</f>
        <v>0</v>
      </c>
      <c r="QX36" s="127" t="n">
        <f aca="false">IF(BM36="",0,BM36+QX33)</f>
        <v>0</v>
      </c>
      <c r="QY36" s="127" t="n">
        <f aca="false">IF(CF36="",0,CF36+QY33)</f>
        <v>34.8</v>
      </c>
      <c r="QZ36" s="127" t="n">
        <f aca="false">IF(CG36="",0,CG36+QZ33)</f>
        <v>9.088</v>
      </c>
      <c r="RA36" s="127" t="n">
        <f aca="false">IF(CX36="",0,CX36+RA33)</f>
        <v>920</v>
      </c>
      <c r="RB36" s="127" t="n">
        <f aca="false">IF(CY36="",0,CY36+RB33)</f>
        <v>270</v>
      </c>
      <c r="RC36" s="127" t="n">
        <f aca="false">IF(FO36="",0,FO36+RC33)</f>
        <v>0</v>
      </c>
      <c r="RD36" s="127" t="n">
        <f aca="false">IF(FP36="",0,FP36+RD33)</f>
        <v>0</v>
      </c>
      <c r="RE36" s="127" t="n">
        <f aca="false">IF(FC36="",0,FC36+RE33)</f>
        <v>144</v>
      </c>
      <c r="RF36" s="127" t="n">
        <f aca="false">IF(FD36="",0,FD36+RF33)</f>
        <v>217.957</v>
      </c>
      <c r="RG36" s="127" t="n">
        <f aca="false">IF(ND36="",0,ND36+RG33)</f>
        <v>33</v>
      </c>
      <c r="RH36" s="127" t="n">
        <f aca="false">IF(NE36="",0,NE36+RH33)</f>
        <v>0</v>
      </c>
      <c r="RI36" s="127" t="n">
        <f aca="false">IF(OX36="",0,OX36)</f>
        <v>389.4</v>
      </c>
      <c r="RJ36" s="127" t="n">
        <f aca="false">IF(OY36="",0,OY36)</f>
        <v>389.4</v>
      </c>
      <c r="RK36" s="127" t="n">
        <f aca="false">IF(IA36="",0,IA36+RK33)</f>
        <v>0</v>
      </c>
      <c r="RL36" s="127" t="n">
        <f aca="false">IF(IB36="",0,IB36+RL33)</f>
        <v>1323.74384</v>
      </c>
      <c r="RM36" s="127" t="n">
        <f aca="false">IF(OT36="",0,OT36+RM33)</f>
        <v>0</v>
      </c>
      <c r="RN36" s="127" t="n">
        <f aca="false">IF(OU36="",0,OU36+RN33)</f>
        <v>-85.04028125</v>
      </c>
      <c r="RO36" s="127" t="n">
        <f aca="false">IF(PY36="",0,PY36+RO33)</f>
        <v>6966.69082520249</v>
      </c>
      <c r="RP36" s="127" t="n">
        <f aca="false">IF(PZ36="",0,PZ36+RP33)</f>
        <v>6917.109</v>
      </c>
      <c r="RQ36" s="127" t="n">
        <f aca="false">IFERROR(RO36/$A34,0)</f>
        <v>696.669082520249</v>
      </c>
      <c r="RR36" s="127" t="n">
        <f aca="false">IFERROR(RP36/$A34,0)</f>
        <v>691.7109</v>
      </c>
      <c r="RS36" s="127" t="n">
        <f aca="false">IF(PD36="",0,PD36+RS33)</f>
        <v>0</v>
      </c>
      <c r="RT36" s="127" t="n">
        <f aca="false">IF(PE36="",0,PE36+RT33)</f>
        <v>0</v>
      </c>
      <c r="RU36" s="127" t="n">
        <f aca="false">IF(QQ36&gt;0,0,T36+RU33)</f>
        <v>0</v>
      </c>
      <c r="RV36" s="127" t="n">
        <f aca="false">IF(QR36&gt;0,0,U36+RV33)</f>
        <v>0</v>
      </c>
      <c r="RW36" s="127" t="n">
        <f aca="false">IF(QS36&gt;0,0,AL36+RW33)</f>
        <v>0</v>
      </c>
      <c r="RX36" s="127" t="n">
        <f aca="false">IF(QT36&gt;0,0,AM36+RX33)</f>
        <v>0</v>
      </c>
      <c r="RY36" s="127" t="n">
        <f aca="false">IF(QU36&gt;0,0,AX36+RY33)</f>
        <v>0</v>
      </c>
      <c r="RZ36" s="127" t="n">
        <f aca="false">IF(QV36&gt;0,0,AY36+RZ33)</f>
        <v>0</v>
      </c>
      <c r="SA36" s="127" t="n">
        <f aca="false">IF(QW36&gt;0,0,BJ36+SA33)</f>
        <v>0</v>
      </c>
      <c r="SB36" s="127" t="n">
        <f aca="false">IF(QX36&gt;0,0,BK36+SB33)</f>
        <v>0</v>
      </c>
      <c r="SC36" s="127" t="n">
        <f aca="false">IF(QY36&gt;0,0,CD36+SC33)</f>
        <v>0</v>
      </c>
      <c r="SD36" s="127" t="n">
        <f aca="false">IF(QZ36&gt;0,0,CE36+SD33)</f>
        <v>0</v>
      </c>
      <c r="SE36" s="127" t="n">
        <f aca="false">IF(RA36&gt;0,0,CV36+SE33)</f>
        <v>0</v>
      </c>
      <c r="SF36" s="127" t="n">
        <f aca="false">IF(RB36&gt;0,0,CW36+SF33)</f>
        <v>0</v>
      </c>
      <c r="SG36" s="127" t="n">
        <f aca="false">IF(RC36&gt;0,0,FM36+SG33)</f>
        <v>0</v>
      </c>
      <c r="SH36" s="127" t="n">
        <f aca="false">IF(RD36&gt;0,0,FN36+SH33)</f>
        <v>0</v>
      </c>
      <c r="SI36" s="127" t="n">
        <f aca="false">IF(RE36&gt;0,0,FA36+SI33)</f>
        <v>0</v>
      </c>
      <c r="SJ36" s="127" t="n">
        <f aca="false">IFERROR(IF(RF36&gt;0,0,FB36+SJ33),0)</f>
        <v>0</v>
      </c>
      <c r="SK36" s="127" t="n">
        <f aca="false">IF(RG36&gt;0,0,NB36+SK33)</f>
        <v>0</v>
      </c>
      <c r="SL36" s="127" t="n">
        <f aca="false">IFERROR(IF(RH36&gt;0,0,NC36+SL33),0)</f>
        <v>0</v>
      </c>
      <c r="SM36" s="127"/>
      <c r="SN36" s="127"/>
      <c r="SO36" s="127"/>
    </row>
    <row r="37" customFormat="false" ht="15" hidden="false" customHeight="false" outlineLevel="0" collapsed="false">
      <c r="A37" s="741" t="n">
        <v>11</v>
      </c>
      <c r="B37" s="891" t="str">
        <f aca="false">Посуточная!B37</f>
        <v>Ром</v>
      </c>
      <c r="C37" s="892" t="n">
        <f aca="false">Посуточная!C37</f>
        <v>0</v>
      </c>
      <c r="D37" s="892" t="n">
        <f aca="false">Посуточная!D37</f>
        <v>0</v>
      </c>
      <c r="E37" s="892" t="n">
        <f aca="false">Посуточная!E37</f>
        <v>0</v>
      </c>
      <c r="F37" s="892" t="n">
        <f aca="false">Посуточная!F37</f>
        <v>0</v>
      </c>
      <c r="G37" s="892" t="n">
        <f aca="false">Посуточная!G37</f>
        <v>0</v>
      </c>
      <c r="H37" s="892" t="n">
        <f aca="false">Посуточная!H37</f>
        <v>0</v>
      </c>
      <c r="I37" s="892" t="n">
        <f aca="false">Посуточная!I37</f>
        <v>0</v>
      </c>
      <c r="J37" s="491" t="n">
        <f aca="false">Посуточная!Q37</f>
        <v>0</v>
      </c>
      <c r="K37" s="491" t="n">
        <f aca="false">Посуточная!R37</f>
        <v>0</v>
      </c>
      <c r="L37" s="491" t="n">
        <f aca="false">Посуточная!S37</f>
        <v>0</v>
      </c>
      <c r="M37" s="491" t="n">
        <f aca="false">Посуточная!T37</f>
        <v>0</v>
      </c>
      <c r="N37" s="491" t="n">
        <f aca="false">Посуточная!U37</f>
        <v>0</v>
      </c>
      <c r="O37" s="491" t="n">
        <f aca="false">Посуточная!V37</f>
        <v>0</v>
      </c>
      <c r="P37" s="491" t="n">
        <f aca="false">Посуточная!W37</f>
        <v>0</v>
      </c>
      <c r="Q37" s="491" t="n">
        <f aca="false">Посуточная!X37</f>
        <v>0</v>
      </c>
      <c r="R37" s="491" t="n">
        <f aca="false">Посуточная!Y37</f>
        <v>0</v>
      </c>
      <c r="S37" s="491" t="n">
        <f aca="false">Посуточная!Z37</f>
        <v>0</v>
      </c>
      <c r="T37" s="539"/>
      <c r="U37" s="497"/>
      <c r="X37" s="863" t="n">
        <f aca="false">Посуточная!AL37</f>
        <v>0</v>
      </c>
      <c r="Y37" s="864" t="n">
        <f aca="false">Посуточная!AM37</f>
        <v>0</v>
      </c>
      <c r="Z37" s="864" t="n">
        <f aca="false">Посуточная!AN37</f>
        <v>0</v>
      </c>
      <c r="AA37" s="864" t="n">
        <f aca="false">Посуточная!AO37</f>
        <v>0</v>
      </c>
      <c r="AB37" s="864" t="n">
        <f aca="false">Посуточная!AP37</f>
        <v>0</v>
      </c>
      <c r="AC37" s="864" t="n">
        <f aca="false">Посуточная!AQ37</f>
        <v>0</v>
      </c>
      <c r="AD37" s="864" t="n">
        <f aca="false">Посуточная!AR37</f>
        <v>0</v>
      </c>
      <c r="AE37" s="322" t="n">
        <f aca="false">Посуточная!AZ37</f>
        <v>0</v>
      </c>
      <c r="AF37" s="322" t="n">
        <f aca="false">Посуточная!BA37</f>
        <v>0</v>
      </c>
      <c r="AG37" s="322" t="n">
        <f aca="false">Посуточная!BB37</f>
        <v>0</v>
      </c>
      <c r="AH37" s="322" t="n">
        <f aca="false">Посуточная!BC37</f>
        <v>0</v>
      </c>
      <c r="AI37" s="322" t="n">
        <f aca="false">Посуточная!BD37</f>
        <v>0</v>
      </c>
      <c r="AJ37" s="322" t="n">
        <f aca="false">Посуточная!BE37</f>
        <v>0</v>
      </c>
      <c r="AK37" s="322" t="n">
        <f aca="false">Посуточная!BF37</f>
        <v>0</v>
      </c>
      <c r="AL37" s="539"/>
      <c r="AM37" s="497"/>
      <c r="AP37" s="863" t="n">
        <f aca="false">Посуточная!BR37</f>
        <v>0</v>
      </c>
      <c r="AQ37" s="864" t="n">
        <f aca="false">Посуточная!BS37</f>
        <v>0</v>
      </c>
      <c r="AR37" s="864" t="n">
        <f aca="false">Посуточная!BT37</f>
        <v>0</v>
      </c>
      <c r="AS37" s="864" t="n">
        <f aca="false">Посуточная!BU37</f>
        <v>0</v>
      </c>
      <c r="AT37" s="322" t="n">
        <f aca="false">Посуточная!BZ37</f>
        <v>0</v>
      </c>
      <c r="AU37" s="322" t="n">
        <f aca="false">Посуточная!CA37</f>
        <v>0</v>
      </c>
      <c r="AV37" s="322" t="n">
        <f aca="false">Посуточная!CB37</f>
        <v>0</v>
      </c>
      <c r="AW37" s="322" t="n">
        <f aca="false">Посуточная!CC37</f>
        <v>0</v>
      </c>
      <c r="AX37" s="539"/>
      <c r="AY37" s="497"/>
      <c r="BB37" s="863" t="n">
        <f aca="false">Посуточная!CL37</f>
        <v>0</v>
      </c>
      <c r="BC37" s="864" t="n">
        <f aca="false">Посуточная!CM37</f>
        <v>0</v>
      </c>
      <c r="BD37" s="864" t="n">
        <f aca="false">Посуточная!CN37</f>
        <v>0</v>
      </c>
      <c r="BE37" s="864" t="n">
        <f aca="false">Посуточная!CO37</f>
        <v>0</v>
      </c>
      <c r="BF37" s="322" t="n">
        <f aca="false">Посуточная!CT37</f>
        <v>0</v>
      </c>
      <c r="BG37" s="322" t="n">
        <f aca="false">Посуточная!CU37</f>
        <v>0</v>
      </c>
      <c r="BH37" s="322" t="n">
        <f aca="false">Посуточная!CV37</f>
        <v>0</v>
      </c>
      <c r="BI37" s="322" t="n">
        <f aca="false">Посуточная!CW37</f>
        <v>0</v>
      </c>
      <c r="BJ37" s="539"/>
      <c r="BK37" s="497"/>
      <c r="BN37" s="502"/>
      <c r="BO37" s="497"/>
      <c r="BR37" s="503"/>
      <c r="BS37" s="504"/>
      <c r="BV37" s="381" t="n">
        <f aca="false">Посуточная!DN37</f>
        <v>0</v>
      </c>
      <c r="BW37" s="382" t="n">
        <f aca="false">Посуточная!DO37</f>
        <v>0</v>
      </c>
      <c r="BX37" s="382" t="n">
        <f aca="false">Посуточная!DP37</f>
        <v>0</v>
      </c>
      <c r="BY37" s="382" t="n">
        <f aca="false">Посуточная!DQ37</f>
        <v>0</v>
      </c>
      <c r="BZ37" s="322" t="str">
        <f aca="false">Посуточная!DV37</f>
        <v>Спорышевское</v>
      </c>
      <c r="CA37" s="322" t="n">
        <f aca="false">Посуточная!DW37</f>
        <v>0</v>
      </c>
      <c r="CB37" s="322" t="n">
        <f aca="false">Посуточная!DX37</f>
        <v>0</v>
      </c>
      <c r="CC37" s="322" t="n">
        <f aca="false">Посуточная!DY37</f>
        <v>0</v>
      </c>
      <c r="CD37" s="539"/>
      <c r="CE37" s="497"/>
      <c r="CH37" s="893" t="str">
        <f aca="false">Посуточная!EH37</f>
        <v>Нов</v>
      </c>
      <c r="CI37" s="894" t="n">
        <f aca="false">Посуточная!EI37</f>
        <v>0</v>
      </c>
      <c r="CJ37" s="894" t="n">
        <f aca="false">Посуточная!EJ37</f>
        <v>0</v>
      </c>
      <c r="CK37" s="894" t="n">
        <f aca="false">Посуточная!EK37</f>
        <v>0</v>
      </c>
      <c r="CL37" s="894" t="n">
        <f aca="false">Посуточная!EL37</f>
        <v>0</v>
      </c>
      <c r="CM37" s="894" t="n">
        <f aca="false">Посуточная!EM37</f>
        <v>0</v>
      </c>
      <c r="CN37" s="894" t="n">
        <f aca="false">Посуточная!EN37</f>
        <v>0</v>
      </c>
      <c r="CO37" s="491" t="n">
        <f aca="false">Посуточная!ES37</f>
        <v>0</v>
      </c>
      <c r="CP37" s="491" t="n">
        <f aca="false">Посуточная!ET37</f>
        <v>0</v>
      </c>
      <c r="CQ37" s="491" t="n">
        <f aca="false">Посуточная!EU37</f>
        <v>0</v>
      </c>
      <c r="CR37" s="491" t="n">
        <f aca="false">Посуточная!EV37</f>
        <v>0</v>
      </c>
      <c r="CS37" s="491" t="n">
        <f aca="false">Посуточная!EW37</f>
        <v>0</v>
      </c>
      <c r="CT37" s="491" t="n">
        <f aca="false">Посуточная!EX37</f>
        <v>0</v>
      </c>
      <c r="CU37" s="491" t="n">
        <f aca="false">Посуточная!EY37</f>
        <v>0</v>
      </c>
      <c r="CV37" s="539"/>
      <c r="CW37" s="497"/>
      <c r="CZ37" s="863" t="str">
        <f aca="false">Посуточная!FH37</f>
        <v>Сут</v>
      </c>
      <c r="DA37" s="864" t="str">
        <f aca="false">Посуточная!FI37</f>
        <v>Карам</v>
      </c>
      <c r="DB37" s="864" t="n">
        <f aca="false">Посуточная!FJ37</f>
        <v>0</v>
      </c>
      <c r="DC37" s="864" t="n">
        <f aca="false">Посуточная!FK37</f>
        <v>0</v>
      </c>
      <c r="DD37" s="864" t="n">
        <f aca="false">Посуточная!FL37</f>
        <v>0</v>
      </c>
      <c r="DE37" s="864" t="n">
        <f aca="false">Посуточная!FM37</f>
        <v>0</v>
      </c>
      <c r="DF37" s="864" t="n">
        <f aca="false">Посуточная!FN37</f>
        <v>0</v>
      </c>
      <c r="DG37" s="864" t="n">
        <f aca="false">Посуточная!FO37</f>
        <v>0</v>
      </c>
      <c r="DH37" s="864" t="n">
        <f aca="false">Посуточная!FP37</f>
        <v>0</v>
      </c>
      <c r="DI37" s="864" t="n">
        <f aca="false">Посуточная!FQ37</f>
        <v>0</v>
      </c>
      <c r="DJ37" s="864" t="n">
        <f aca="false">Посуточная!FR37</f>
        <v>0</v>
      </c>
      <c r="DK37" s="864" t="n">
        <f aca="false">Посуточная!FS37</f>
        <v>0</v>
      </c>
      <c r="DL37" s="864" t="n">
        <f aca="false">Посуточная!FT37</f>
        <v>0</v>
      </c>
      <c r="DM37" s="864" t="n">
        <f aca="false">Посуточная!FU37</f>
        <v>0</v>
      </c>
      <c r="DN37" s="864" t="n">
        <f aca="false">Посуточная!FV37</f>
        <v>0</v>
      </c>
      <c r="DO37" s="864" t="n">
        <f aca="false">Посуточная!FW37</f>
        <v>0</v>
      </c>
      <c r="DP37" s="864" t="n">
        <f aca="false">Посуточная!FX37</f>
        <v>0</v>
      </c>
      <c r="DQ37" s="864" t="n">
        <f aca="false">Посуточная!FY37</f>
        <v>0</v>
      </c>
      <c r="DR37" s="864" t="n">
        <f aca="false">Посуточная!FZ37</f>
        <v>0</v>
      </c>
      <c r="DS37" s="864" t="n">
        <f aca="false">Посуточная!GA37</f>
        <v>0</v>
      </c>
      <c r="DT37" s="864" t="n">
        <f aca="false">Посуточная!GB37</f>
        <v>0</v>
      </c>
      <c r="DU37" s="864" t="n">
        <f aca="false">Посуточная!GC37</f>
        <v>0</v>
      </c>
      <c r="DV37" s="864" t="n">
        <f aca="false">Посуточная!GD37</f>
        <v>0</v>
      </c>
      <c r="DW37" s="864" t="n">
        <f aca="false">Посуточная!GE37</f>
        <v>0</v>
      </c>
      <c r="DX37" s="864" t="n">
        <f aca="false">Посуточная!GF37</f>
        <v>0</v>
      </c>
      <c r="DY37" s="864" t="n">
        <f aca="false">Посуточная!GG37</f>
        <v>0</v>
      </c>
      <c r="DZ37" s="864" t="n">
        <f aca="false">Посуточная!GH37</f>
        <v>0</v>
      </c>
      <c r="EA37" s="864" t="n">
        <f aca="false">Посуточная!GI37</f>
        <v>0</v>
      </c>
      <c r="EB37" s="864" t="n">
        <f aca="false">Посуточная!GJ37</f>
        <v>0</v>
      </c>
      <c r="EC37" s="864" t="n">
        <f aca="false">Посуточная!GK37</f>
        <v>0</v>
      </c>
      <c r="ED37" s="864" t="n">
        <f aca="false">Посуточная!GL37</f>
        <v>0</v>
      </c>
      <c r="EE37" s="864" t="n">
        <f aca="false">Посуточная!GM37</f>
        <v>0</v>
      </c>
      <c r="EF37" s="322" t="str">
        <f aca="false">Посуточная!GU37</f>
        <v>Вынгаяхинское</v>
      </c>
      <c r="EG37" s="322" t="str">
        <f aca="false">Посуточная!GV37</f>
        <v>Вынгапуровское</v>
      </c>
      <c r="EH37" s="322" t="n">
        <f aca="false">Посуточная!GW37</f>
        <v>0</v>
      </c>
      <c r="EI37" s="322" t="n">
        <f aca="false">Посуточная!GX37</f>
        <v>0</v>
      </c>
      <c r="EJ37" s="322" t="n">
        <f aca="false">Посуточная!GY37</f>
        <v>0</v>
      </c>
      <c r="EK37" s="322" t="n">
        <f aca="false">Посуточная!GZ37</f>
        <v>0</v>
      </c>
      <c r="EL37" s="322" t="n">
        <f aca="false">Посуточная!HA37</f>
        <v>0</v>
      </c>
      <c r="EM37" s="322" t="n">
        <f aca="false">Посуточная!HB37</f>
        <v>0</v>
      </c>
      <c r="EN37" s="322" t="n">
        <f aca="false">Посуточная!HC37</f>
        <v>0</v>
      </c>
      <c r="EO37" s="322" t="n">
        <f aca="false">Посуточная!HD37</f>
        <v>0</v>
      </c>
      <c r="EP37" s="322" t="n">
        <f aca="false">Посуточная!HE37</f>
        <v>0</v>
      </c>
      <c r="EQ37" s="322" t="n">
        <f aca="false">Посуточная!HF37</f>
        <v>0</v>
      </c>
      <c r="ER37" s="322" t="n">
        <f aca="false">Посуточная!HG37</f>
        <v>0</v>
      </c>
      <c r="ES37" s="322" t="n">
        <f aca="false">Посуточная!HH37</f>
        <v>0</v>
      </c>
      <c r="ET37" s="322" t="n">
        <f aca="false">Посуточная!HI37</f>
        <v>0</v>
      </c>
      <c r="EU37" s="322" t="n">
        <f aca="false">Посуточная!HJ37</f>
        <v>0</v>
      </c>
      <c r="EV37" s="322" t="n">
        <f aca="false">Посуточная!HK37</f>
        <v>0</v>
      </c>
      <c r="EW37" s="322" t="n">
        <f aca="false">Посуточная!HL37</f>
        <v>0</v>
      </c>
      <c r="EX37" s="322" t="n">
        <f aca="false">Посуточная!HM37</f>
        <v>0</v>
      </c>
      <c r="EY37" s="322" t="n">
        <f aca="false">Посуточная!HN37</f>
        <v>0</v>
      </c>
      <c r="EZ37" s="322" t="n">
        <f aca="false">Посуточная!HO37</f>
        <v>0</v>
      </c>
      <c r="FA37" s="539"/>
      <c r="FB37" s="497"/>
      <c r="FE37" s="895" t="n">
        <f aca="false">Посуточная!IA37</f>
        <v>0</v>
      </c>
      <c r="FF37" s="896" t="n">
        <f aca="false">Посуточная!IB37</f>
        <v>0</v>
      </c>
      <c r="FG37" s="896" t="n">
        <f aca="false">Посуточная!IC37</f>
        <v>0</v>
      </c>
      <c r="FH37" s="892" t="n">
        <f aca="false">Посуточная!ID37</f>
        <v>0</v>
      </c>
      <c r="FI37" s="322" t="n">
        <f aca="false">Посуточная!II37</f>
        <v>0</v>
      </c>
      <c r="FJ37" s="366" t="n">
        <f aca="false">Посуточная!IJ37</f>
        <v>0</v>
      </c>
      <c r="FK37" s="491" t="n">
        <f aca="false">Посуточная!IK37</f>
        <v>0</v>
      </c>
      <c r="FL37" s="897" t="n">
        <f aca="false">Посуточная!IL37</f>
        <v>0</v>
      </c>
      <c r="FM37" s="496"/>
      <c r="FN37" s="497"/>
      <c r="FQ37" s="484"/>
      <c r="FR37" s="485"/>
      <c r="FS37" s="485"/>
      <c r="FT37" s="485"/>
      <c r="FU37" s="485"/>
      <c r="FV37" s="485"/>
      <c r="FW37" s="485"/>
      <c r="FX37" s="485"/>
      <c r="FY37" s="485"/>
      <c r="FZ37" s="485"/>
      <c r="GA37" s="485"/>
      <c r="GB37" s="485"/>
      <c r="GC37" s="485"/>
      <c r="GD37" s="485"/>
      <c r="GE37" s="485"/>
      <c r="GF37" s="322"/>
      <c r="GG37" s="322"/>
      <c r="GH37" s="322"/>
      <c r="GI37" s="322"/>
      <c r="GJ37" s="322"/>
      <c r="GK37" s="322"/>
      <c r="GL37" s="322"/>
      <c r="GM37" s="322"/>
      <c r="GN37" s="322"/>
      <c r="GO37" s="322"/>
      <c r="GP37" s="322"/>
      <c r="GQ37" s="322"/>
      <c r="GR37" s="322"/>
      <c r="GS37" s="322"/>
      <c r="GT37" s="322"/>
      <c r="GU37" s="322"/>
      <c r="GV37" s="322"/>
      <c r="GW37" s="322"/>
      <c r="GX37" s="322"/>
      <c r="GY37" s="322"/>
      <c r="GZ37" s="322"/>
      <c r="HA37" s="322"/>
      <c r="HB37" s="322"/>
      <c r="HC37" s="322"/>
      <c r="HD37" s="322"/>
      <c r="HE37" s="322"/>
      <c r="HF37" s="322"/>
      <c r="HG37" s="322"/>
      <c r="HH37" s="322"/>
      <c r="HI37" s="322"/>
      <c r="HJ37" s="322"/>
      <c r="HK37" s="322"/>
      <c r="HL37" s="322"/>
      <c r="HM37" s="539"/>
      <c r="HN37" s="497"/>
      <c r="HQ37" s="502"/>
      <c r="HR37" s="497"/>
      <c r="HU37" s="503"/>
      <c r="HV37" s="504"/>
      <c r="HY37" s="517"/>
      <c r="HZ37" s="518"/>
      <c r="IC37" s="503"/>
      <c r="ID37" s="504"/>
      <c r="IG37" s="484"/>
      <c r="IH37" s="485"/>
      <c r="II37" s="485"/>
      <c r="IJ37" s="485"/>
      <c r="IK37" s="485"/>
      <c r="IL37" s="485"/>
      <c r="IM37" s="485"/>
      <c r="IN37" s="485"/>
      <c r="IO37" s="485"/>
      <c r="IP37" s="485"/>
      <c r="IQ37" s="485"/>
      <c r="IR37" s="485"/>
      <c r="IS37" s="485"/>
      <c r="IT37" s="485"/>
      <c r="IU37" s="485"/>
      <c r="IV37" s="338"/>
      <c r="IW37" s="338"/>
      <c r="IX37" s="338"/>
      <c r="IY37" s="338"/>
      <c r="IZ37" s="338"/>
      <c r="JA37" s="338"/>
      <c r="JB37" s="338"/>
      <c r="JC37" s="338"/>
      <c r="JD37" s="338"/>
      <c r="JE37" s="338"/>
      <c r="JF37" s="338"/>
      <c r="JG37" s="338"/>
      <c r="JH37" s="338"/>
      <c r="JI37" s="338"/>
      <c r="JJ37" s="338"/>
      <c r="JK37" s="338"/>
      <c r="JL37" s="338"/>
      <c r="JM37" s="338"/>
      <c r="JN37" s="338"/>
      <c r="JO37" s="338"/>
      <c r="JP37" s="338"/>
      <c r="JQ37" s="338"/>
      <c r="JR37" s="338"/>
      <c r="JS37" s="338"/>
      <c r="JT37" s="338"/>
      <c r="JU37" s="338"/>
      <c r="JV37" s="338"/>
      <c r="JW37" s="338"/>
      <c r="JX37" s="338"/>
      <c r="JY37" s="338"/>
      <c r="JZ37" s="338"/>
      <c r="KA37" s="338"/>
      <c r="KB37" s="338"/>
      <c r="KC37" s="338"/>
      <c r="KD37" s="338"/>
      <c r="KE37" s="338"/>
      <c r="KF37" s="338"/>
      <c r="KG37" s="338"/>
      <c r="KH37" s="338"/>
      <c r="KI37" s="338"/>
      <c r="KJ37" s="539"/>
      <c r="KK37" s="497"/>
      <c r="KN37" s="898" t="n">
        <f aca="false">Посуточная!OF37</f>
        <v>0</v>
      </c>
      <c r="KO37" s="899" t="n">
        <f aca="false">Посуточная!OG37</f>
        <v>0</v>
      </c>
      <c r="KP37" s="899" t="n">
        <f aca="false">Посуточная!OH37</f>
        <v>0</v>
      </c>
      <c r="KQ37" s="899" t="n">
        <f aca="false">Посуточная!OI37</f>
        <v>0</v>
      </c>
      <c r="KR37" s="899" t="n">
        <f aca="false">Посуточная!OJ37</f>
        <v>0</v>
      </c>
      <c r="KS37" s="899" t="n">
        <f aca="false">Посуточная!OK37</f>
        <v>0</v>
      </c>
      <c r="KT37" s="899" t="n">
        <f aca="false">Посуточная!OL37</f>
        <v>0</v>
      </c>
      <c r="KU37" s="899" t="n">
        <f aca="false">Посуточная!OM37</f>
        <v>0</v>
      </c>
      <c r="KV37" s="899" t="n">
        <f aca="false">Посуточная!ON37</f>
        <v>0</v>
      </c>
      <c r="KW37" s="900" t="n">
        <f aca="false">Посуточная!OO37</f>
        <v>0</v>
      </c>
      <c r="KX37" s="897" t="n">
        <f aca="false">Посуточная!OV37</f>
        <v>0</v>
      </c>
      <c r="KY37" s="897" t="n">
        <f aca="false">Посуточная!OW37</f>
        <v>0</v>
      </c>
      <c r="KZ37" s="897" t="n">
        <f aca="false">Посуточная!OX37</f>
        <v>0</v>
      </c>
      <c r="LA37" s="897" t="n">
        <f aca="false">Посуточная!OY37</f>
        <v>0</v>
      </c>
      <c r="LB37" s="897" t="n">
        <f aca="false">Посуточная!OZ37</f>
        <v>0</v>
      </c>
      <c r="LC37" s="897" t="n">
        <f aca="false">Посуточная!PA37</f>
        <v>0</v>
      </c>
      <c r="LD37" s="897" t="n">
        <f aca="false">Посуточная!PB37</f>
        <v>0</v>
      </c>
      <c r="LE37" s="897" t="n">
        <f aca="false">Посуточная!PC37</f>
        <v>0</v>
      </c>
      <c r="LF37" s="897" t="n">
        <f aca="false">Посуточная!PD37</f>
        <v>0</v>
      </c>
      <c r="LG37" s="897" t="n">
        <f aca="false">Посуточная!PE37</f>
        <v>0</v>
      </c>
      <c r="LH37" s="897" t="n">
        <f aca="false">Посуточная!PF37</f>
        <v>0</v>
      </c>
      <c r="LI37" s="897" t="n">
        <f aca="false">Посуточная!PG37</f>
        <v>0</v>
      </c>
      <c r="LJ37" s="897" t="n">
        <f aca="false">Посуточная!PH37</f>
        <v>0</v>
      </c>
      <c r="LK37" s="897" t="n">
        <f aca="false">Посуточная!PI37</f>
        <v>0</v>
      </c>
      <c r="LL37" s="897" t="n">
        <f aca="false">Посуточная!PJ37</f>
        <v>0</v>
      </c>
      <c r="LM37" s="897" t="n">
        <f aca="false">Посуточная!PK37</f>
        <v>0</v>
      </c>
      <c r="LN37" s="897" t="n">
        <f aca="false">Посуточная!PL37</f>
        <v>0</v>
      </c>
      <c r="LO37" s="897" t="n">
        <f aca="false">Посуточная!PM37</f>
        <v>0</v>
      </c>
      <c r="LP37" s="897" t="n">
        <f aca="false">Посуточная!PN37</f>
        <v>0</v>
      </c>
      <c r="LQ37" s="897" t="n">
        <f aca="false">Посуточная!PO37</f>
        <v>0</v>
      </c>
      <c r="LR37" s="539"/>
      <c r="LS37" s="497"/>
      <c r="LV37" s="414" t="n">
        <f aca="false">Посуточная!QA37</f>
        <v>0</v>
      </c>
      <c r="LW37" s="415" t="n">
        <f aca="false">Посуточная!QB37</f>
        <v>0</v>
      </c>
      <c r="LX37" s="415" t="n">
        <f aca="false">Посуточная!QC37</f>
        <v>0</v>
      </c>
      <c r="LY37" s="415" t="n">
        <f aca="false">Посуточная!QD37</f>
        <v>0</v>
      </c>
      <c r="LZ37" s="415" t="n">
        <f aca="false">Посуточная!QE37</f>
        <v>0</v>
      </c>
      <c r="MA37" s="415" t="n">
        <f aca="false">Посуточная!QF37</f>
        <v>0</v>
      </c>
      <c r="MB37" s="415" t="n">
        <f aca="false">Посуточная!QG37</f>
        <v>0</v>
      </c>
      <c r="MC37" s="876" t="n">
        <f aca="false">Посуточная!QO37</f>
        <v>0</v>
      </c>
      <c r="MD37" s="876" t="n">
        <f aca="false">Посуточная!QP37</f>
        <v>0</v>
      </c>
      <c r="ME37" s="876" t="n">
        <f aca="false">Посуточная!QQ37</f>
        <v>0</v>
      </c>
      <c r="MF37" s="876" t="n">
        <f aca="false">Посуточная!QR37</f>
        <v>0</v>
      </c>
      <c r="MG37" s="876" t="n">
        <f aca="false">Посуточная!QS37</f>
        <v>0</v>
      </c>
      <c r="MH37" s="876" t="n">
        <f aca="false">Посуточная!QT37</f>
        <v>0</v>
      </c>
      <c r="MI37" s="876" t="n">
        <f aca="false">Посуточная!QU37</f>
        <v>0</v>
      </c>
      <c r="MJ37" s="539"/>
      <c r="MK37" s="497"/>
      <c r="MN37" s="871" t="n">
        <f aca="false">Посуточная!RG37</f>
        <v>0</v>
      </c>
      <c r="MO37" s="872" t="n">
        <f aca="false">Посуточная!RH37</f>
        <v>0</v>
      </c>
      <c r="MP37" s="872" t="n">
        <f aca="false">Посуточная!RI37</f>
        <v>0</v>
      </c>
      <c r="MQ37" s="872" t="n">
        <f aca="false">Посуточная!RJ37</f>
        <v>0</v>
      </c>
      <c r="MR37" s="872" t="n">
        <f aca="false">Посуточная!RK37</f>
        <v>0</v>
      </c>
      <c r="MS37" s="872" t="n">
        <f aca="false">Посуточная!RL37</f>
        <v>0</v>
      </c>
      <c r="MT37" s="872" t="n">
        <f aca="false">Посуточная!RM37</f>
        <v>0</v>
      </c>
      <c r="MU37" s="366" t="n">
        <f aca="false">Посуточная!RU37</f>
        <v>0</v>
      </c>
      <c r="MV37" s="366" t="n">
        <f aca="false">Посуточная!RV37</f>
        <v>0</v>
      </c>
      <c r="MW37" s="366" t="n">
        <f aca="false">Посуточная!RW37</f>
        <v>0</v>
      </c>
      <c r="MX37" s="366" t="n">
        <f aca="false">Посуточная!RX37</f>
        <v>0</v>
      </c>
      <c r="MY37" s="366" t="n">
        <f aca="false">Посуточная!RY37</f>
        <v>0</v>
      </c>
      <c r="MZ37" s="366" t="n">
        <f aca="false">Посуточная!RZ37</f>
        <v>0</v>
      </c>
      <c r="NA37" s="366" t="n">
        <f aca="false">Посуточная!SA37</f>
        <v>0</v>
      </c>
      <c r="NB37" s="539"/>
      <c r="NC37" s="497"/>
      <c r="NF37" s="502"/>
      <c r="NG37" s="497"/>
      <c r="NJ37" s="503"/>
      <c r="NK37" s="504"/>
      <c r="NN37" s="871" t="n">
        <f aca="false">Посуточная!SU37</f>
        <v>0</v>
      </c>
      <c r="NO37" s="872" t="n">
        <f aca="false">Посуточная!SV37</f>
        <v>0</v>
      </c>
      <c r="NP37" s="872" t="n">
        <f aca="false">Посуточная!SW37</f>
        <v>0</v>
      </c>
      <c r="NQ37" s="872" t="n">
        <f aca="false">Посуточная!SX37</f>
        <v>0</v>
      </c>
      <c r="NR37" s="366" t="n">
        <f aca="false">Посуточная!TC37</f>
        <v>0</v>
      </c>
      <c r="NS37" s="366" t="n">
        <f aca="false">Посуточная!TD37</f>
        <v>0</v>
      </c>
      <c r="NT37" s="366" t="n">
        <f aca="false">Посуточная!TE37</f>
        <v>0</v>
      </c>
      <c r="NU37" s="366" t="n">
        <f aca="false">Посуточная!TF37</f>
        <v>0</v>
      </c>
      <c r="NV37" s="539"/>
      <c r="NW37" s="497"/>
      <c r="NZ37" s="502"/>
      <c r="OA37" s="539"/>
      <c r="OB37" s="291"/>
      <c r="OC37" s="291"/>
      <c r="OD37" s="539"/>
      <c r="OE37" s="539"/>
      <c r="OF37" s="291"/>
      <c r="OG37" s="291"/>
      <c r="OH37" s="539"/>
      <c r="OI37" s="539"/>
      <c r="OJ37" s="291"/>
      <c r="OK37" s="291"/>
      <c r="OL37" s="539"/>
      <c r="OM37" s="539"/>
      <c r="ON37" s="291"/>
      <c r="OO37" s="291"/>
      <c r="OP37" s="540"/>
      <c r="OQ37" s="504"/>
      <c r="OR37" s="373"/>
      <c r="OT37" s="503"/>
      <c r="OU37" s="504"/>
      <c r="OX37" s="503"/>
      <c r="OY37" s="504"/>
      <c r="PB37" s="502"/>
      <c r="PC37" s="497"/>
      <c r="PF37" s="503"/>
      <c r="PG37" s="504"/>
      <c r="PJ37" s="540"/>
      <c r="PK37" s="540"/>
      <c r="PN37" s="540"/>
      <c r="PO37" s="540"/>
      <c r="PQ37" s="374"/>
      <c r="PR37" s="541"/>
      <c r="PS37" s="542"/>
      <c r="PT37" s="541"/>
      <c r="PU37" s="542"/>
      <c r="PV37" s="335"/>
      <c r="PW37" s="542"/>
      <c r="PX37" s="543"/>
      <c r="PY37" s="541"/>
      <c r="PZ37" s="544"/>
      <c r="QA37" s="378"/>
      <c r="QD37" s="379" t="n">
        <v>31</v>
      </c>
      <c r="QE37" s="127" t="n">
        <f aca="false">Посуточная!VT37-Посуточная_НГДП!KU37</f>
        <v>0</v>
      </c>
      <c r="QH37" s="273" t="n">
        <v>31</v>
      </c>
      <c r="QI37" s="127" t="n">
        <f aca="false">Посуточная!VX37-Посуточная_НГДП!KY37</f>
        <v>0</v>
      </c>
      <c r="QK37" s="380" t="n">
        <f aca="false">PG99</f>
        <v>2506.329</v>
      </c>
      <c r="QL37" s="380"/>
      <c r="QM37" s="380" t="n">
        <f aca="false">IF99</f>
        <v>1983.767</v>
      </c>
      <c r="QN37" s="456"/>
      <c r="QQ37" s="127" t="n">
        <f aca="false">IF(V37="",0,V37+QQ34)</f>
        <v>0</v>
      </c>
      <c r="QR37" s="127" t="n">
        <f aca="false">IF(W37="",0,W37+QR34)</f>
        <v>0</v>
      </c>
      <c r="QS37" s="127" t="n">
        <f aca="false">IF(AN37="",0,AN37+QS34)</f>
        <v>0</v>
      </c>
      <c r="QT37" s="127" t="n">
        <f aca="false">IF(AO37="",0,AO37+QT34)</f>
        <v>0</v>
      </c>
      <c r="QU37" s="127" t="n">
        <f aca="false">IF(AZ37="",0,AZ37+QU34)</f>
        <v>0</v>
      </c>
      <c r="QV37" s="127" t="n">
        <f aca="false">IF(BA37="",0,BA37+QV34)</f>
        <v>0</v>
      </c>
      <c r="QW37" s="127" t="n">
        <f aca="false">IF(BL37="",0,BL37+QW34)</f>
        <v>0</v>
      </c>
      <c r="QX37" s="127" t="n">
        <f aca="false">IF(BM37="",0,BM37+QX34)</f>
        <v>0</v>
      </c>
      <c r="QY37" s="127" t="n">
        <f aca="false">IF(CF37="",0,CF37+QY34)</f>
        <v>0</v>
      </c>
      <c r="QZ37" s="127" t="n">
        <f aca="false">IF(CG37="",0,CG37+QZ34)</f>
        <v>0</v>
      </c>
      <c r="RA37" s="127" t="n">
        <f aca="false">IF(CX37="",0,CX37+RA34)</f>
        <v>0</v>
      </c>
      <c r="RB37" s="127" t="n">
        <f aca="false">IF(CY37="",0,CY37+RB34)</f>
        <v>0</v>
      </c>
      <c r="RC37" s="127" t="n">
        <f aca="false">IF(FO37="",0,FO37+RC34)</f>
        <v>0</v>
      </c>
      <c r="RD37" s="127" t="n">
        <f aca="false">IF(FP37="",0,FP37+RD34)</f>
        <v>0</v>
      </c>
      <c r="RE37" s="127" t="n">
        <f aca="false">IF(FC37="",0,FC37+RE34)</f>
        <v>0</v>
      </c>
      <c r="RF37" s="127" t="n">
        <f aca="false">IF(FD37="",0,FD37+RF34)</f>
        <v>0</v>
      </c>
      <c r="RG37" s="127" t="n">
        <f aca="false">IF(ND37="",0,ND37+RG34)</f>
        <v>0</v>
      </c>
      <c r="RH37" s="127" t="n">
        <f aca="false">IF(NE37="",0,NE37+RH34)</f>
        <v>0</v>
      </c>
      <c r="RI37" s="127" t="n">
        <f aca="false">IF(OX37="",0,OX37)</f>
        <v>0</v>
      </c>
      <c r="RJ37" s="127" t="n">
        <f aca="false">IF(OY37="",0,OY37)</f>
        <v>0</v>
      </c>
      <c r="RK37" s="127" t="n">
        <f aca="false">IF(IA37="",0,IA37+RK34)</f>
        <v>0</v>
      </c>
      <c r="RL37" s="127" t="n">
        <f aca="false">IF(IB37="",0,IB37+RL34)</f>
        <v>0</v>
      </c>
      <c r="RM37" s="127" t="n">
        <f aca="false">IF(OT37="",0,OT37+RM34)</f>
        <v>0</v>
      </c>
      <c r="RN37" s="127" t="n">
        <f aca="false">IF(OU37="",0,OU37+RN34)</f>
        <v>0</v>
      </c>
      <c r="RO37" s="127" t="n">
        <f aca="false">IF(PY37="",0,PY37+RO34)</f>
        <v>0</v>
      </c>
      <c r="RP37" s="127" t="n">
        <f aca="false">IF(PZ37="",0,PZ37+RP34)</f>
        <v>0</v>
      </c>
      <c r="RQ37" s="127" t="n">
        <f aca="false">IFERROR(RO37/$A35,0)</f>
        <v>0</v>
      </c>
      <c r="RR37" s="127" t="n">
        <f aca="false">IFERROR(RP37/$A35,0)</f>
        <v>0</v>
      </c>
      <c r="RS37" s="127" t="n">
        <f aca="false">IF(PD37="",0,PD37+RS34)</f>
        <v>0</v>
      </c>
      <c r="RT37" s="127" t="n">
        <f aca="false">IF(PE37="",0,PE37+RT34)</f>
        <v>0</v>
      </c>
      <c r="RU37" s="127" t="n">
        <f aca="false">IF(QQ37&gt;0,0,T37+RU34)</f>
        <v>0</v>
      </c>
      <c r="RV37" s="127" t="n">
        <f aca="false">IF(QR37&gt;0,0,U37+RV34)</f>
        <v>0</v>
      </c>
      <c r="RW37" s="127" t="n">
        <f aca="false">IF(QS37&gt;0,0,AL37+RW34)</f>
        <v>0</v>
      </c>
      <c r="RX37" s="127" t="n">
        <f aca="false">IF(QT37&gt;0,0,AM37+RX34)</f>
        <v>0</v>
      </c>
      <c r="RY37" s="127" t="n">
        <f aca="false">IF(QU37&gt;0,0,AX37+RY34)</f>
        <v>0</v>
      </c>
      <c r="RZ37" s="127" t="n">
        <f aca="false">IF(QV37&gt;0,0,AY37+RZ34)</f>
        <v>0</v>
      </c>
      <c r="SA37" s="127" t="n">
        <f aca="false">IF(QW37&gt;0,0,BJ37+SA34)</f>
        <v>0</v>
      </c>
      <c r="SB37" s="127" t="n">
        <f aca="false">IF(QX37&gt;0,0,BK37+SB34)</f>
        <v>0</v>
      </c>
      <c r="SC37" s="127" t="n">
        <f aca="false">IF(QY37&gt;0,0,CD37+SC34)</f>
        <v>0</v>
      </c>
      <c r="SD37" s="127" t="n">
        <f aca="false">IF(QZ37&gt;0,0,CE37+SD34)</f>
        <v>0</v>
      </c>
      <c r="SE37" s="127" t="n">
        <f aca="false">IF(RA37&gt;0,0,CV37+SE34)</f>
        <v>0</v>
      </c>
      <c r="SF37" s="127" t="n">
        <f aca="false">IF(RB37&gt;0,0,CW37+SF34)</f>
        <v>0</v>
      </c>
      <c r="SG37" s="127" t="n">
        <f aca="false">IF(RC37&gt;0,0,FM37+SG34)</f>
        <v>0</v>
      </c>
      <c r="SH37" s="127" t="n">
        <f aca="false">IF(RD37&gt;0,0,FN37+SH34)</f>
        <v>0</v>
      </c>
      <c r="SI37" s="127" t="n">
        <f aca="false">IF(RE37&gt;0,0,FA37+SI34)</f>
        <v>0</v>
      </c>
      <c r="SJ37" s="127" t="n">
        <f aca="false">IFERROR(IF(RF37&gt;0,0,FB37+SJ34),0)</f>
        <v>0</v>
      </c>
      <c r="SK37" s="127" t="n">
        <f aca="false">IF(RG37&gt;0,0,NB37+SK34)</f>
        <v>0</v>
      </c>
      <c r="SL37" s="127" t="n">
        <f aca="false">IFERROR(IF(RH37&gt;0,0,NC37+SL34),0)</f>
        <v>0</v>
      </c>
      <c r="SM37" s="127"/>
      <c r="SN37" s="127"/>
      <c r="SO37" s="127"/>
    </row>
    <row r="38" customFormat="false" ht="15" hidden="false" customHeight="false" outlineLevel="0" collapsed="false">
      <c r="A38" s="741"/>
      <c r="B38" s="863" t="str">
        <f aca="false">Посуточная!B38</f>
        <v>1130</v>
      </c>
      <c r="C38" s="864" t="n">
        <f aca="false">Посуточная!C38</f>
        <v>0</v>
      </c>
      <c r="D38" s="864" t="n">
        <f aca="false">Посуточная!D38</f>
        <v>0</v>
      </c>
      <c r="E38" s="864" t="n">
        <f aca="false">Посуточная!E38</f>
        <v>0</v>
      </c>
      <c r="F38" s="864" t="n">
        <f aca="false">Посуточная!F38</f>
        <v>0</v>
      </c>
      <c r="G38" s="864" t="n">
        <f aca="false">Посуточная!G38</f>
        <v>0</v>
      </c>
      <c r="H38" s="864" t="n">
        <f aca="false">Посуточная!H38</f>
        <v>0</v>
      </c>
      <c r="I38" s="864" t="n">
        <f aca="false">Посуточная!I38</f>
        <v>0</v>
      </c>
      <c r="J38" s="322" t="n">
        <f aca="false">Посуточная!Q38</f>
        <v>0</v>
      </c>
      <c r="K38" s="322" t="n">
        <f aca="false">Посуточная!R38</f>
        <v>0</v>
      </c>
      <c r="L38" s="322" t="n">
        <f aca="false">Посуточная!S38</f>
        <v>0</v>
      </c>
      <c r="M38" s="322" t="n">
        <f aca="false">Посуточная!T38</f>
        <v>0</v>
      </c>
      <c r="N38" s="322" t="n">
        <f aca="false">Посуточная!U38</f>
        <v>0</v>
      </c>
      <c r="O38" s="322" t="n">
        <f aca="false">Посуточная!V38</f>
        <v>0</v>
      </c>
      <c r="P38" s="322" t="n">
        <f aca="false">Посуточная!W38</f>
        <v>0</v>
      </c>
      <c r="Q38" s="322" t="n">
        <f aca="false">Посуточная!X38</f>
        <v>0</v>
      </c>
      <c r="R38" s="322" t="n">
        <f aca="false">Посуточная!Y38</f>
        <v>0</v>
      </c>
      <c r="S38" s="322" t="n">
        <f aca="false">Посуточная!Z38</f>
        <v>0</v>
      </c>
      <c r="T38" s="417" t="n">
        <f aca="false">COUNTIF(B38:I38,"&lt;&gt;0")-COUNTIF(B38:I38,"")</f>
        <v>-6</v>
      </c>
      <c r="U38" s="391" t="n">
        <f aca="false">COUNTIF(J38:S38,"&lt;&gt;0")-COUNTIF(J38:S38,"")</f>
        <v>0</v>
      </c>
      <c r="X38" s="863" t="n">
        <f aca="false">Посуточная!AL38</f>
        <v>0</v>
      </c>
      <c r="Y38" s="864" t="n">
        <f aca="false">Посуточная!AM38</f>
        <v>0</v>
      </c>
      <c r="Z38" s="864" t="n">
        <f aca="false">Посуточная!AN38</f>
        <v>0</v>
      </c>
      <c r="AA38" s="864" t="n">
        <f aca="false">Посуточная!AO38</f>
        <v>0</v>
      </c>
      <c r="AB38" s="864" t="n">
        <f aca="false">Посуточная!AP38</f>
        <v>0</v>
      </c>
      <c r="AC38" s="864" t="n">
        <f aca="false">Посуточная!AQ38</f>
        <v>0</v>
      </c>
      <c r="AD38" s="864" t="n">
        <f aca="false">Посуточная!AR38</f>
        <v>0</v>
      </c>
      <c r="AE38" s="322" t="n">
        <f aca="false">Посуточная!AZ38</f>
        <v>0</v>
      </c>
      <c r="AF38" s="322" t="n">
        <f aca="false">Посуточная!BA38</f>
        <v>0</v>
      </c>
      <c r="AG38" s="322" t="n">
        <f aca="false">Посуточная!BB38</f>
        <v>0</v>
      </c>
      <c r="AH38" s="322" t="n">
        <f aca="false">Посуточная!BC38</f>
        <v>0</v>
      </c>
      <c r="AI38" s="322" t="n">
        <f aca="false">Посуточная!BD38</f>
        <v>0</v>
      </c>
      <c r="AJ38" s="322" t="n">
        <f aca="false">Посуточная!BE38</f>
        <v>0</v>
      </c>
      <c r="AK38" s="322" t="n">
        <f aca="false">Посуточная!BF38</f>
        <v>0</v>
      </c>
      <c r="AL38" s="417" t="n">
        <f aca="false">COUNTIF(X38:AD38,"&lt;&gt;0")-COUNTIF(X38:AD38,"")</f>
        <v>-7</v>
      </c>
      <c r="AM38" s="391" t="n">
        <f aca="false">COUNTIF(AE38:AK38,"&lt;&gt;0")-COUNTIF(AE38:AK38,"")</f>
        <v>0</v>
      </c>
      <c r="AP38" s="863" t="n">
        <f aca="false">Посуточная!BR38</f>
        <v>0</v>
      </c>
      <c r="AQ38" s="864" t="n">
        <f aca="false">Посуточная!BS38</f>
        <v>0</v>
      </c>
      <c r="AR38" s="864" t="n">
        <f aca="false">Посуточная!BT38</f>
        <v>0</v>
      </c>
      <c r="AS38" s="864" t="n">
        <f aca="false">Посуточная!BU38</f>
        <v>0</v>
      </c>
      <c r="AT38" s="322" t="n">
        <f aca="false">Посуточная!BZ38</f>
        <v>0</v>
      </c>
      <c r="AU38" s="322" t="n">
        <f aca="false">Посуточная!CA38</f>
        <v>0</v>
      </c>
      <c r="AV38" s="322" t="n">
        <f aca="false">Посуточная!CB38</f>
        <v>0</v>
      </c>
      <c r="AW38" s="322" t="n">
        <f aca="false">Посуточная!CC38</f>
        <v>0</v>
      </c>
      <c r="AX38" s="417" t="n">
        <f aca="false">COUNTIF(AP38:AS38,"&lt;&gt;0")-COUNTIF(AP38:AS38,"")</f>
        <v>-4</v>
      </c>
      <c r="AY38" s="391" t="n">
        <f aca="false">COUNTIF(AT38:AW38,"&lt;&gt;0")-COUNTIF(AT38:AW38,"")</f>
        <v>0</v>
      </c>
      <c r="BB38" s="863" t="n">
        <f aca="false">Посуточная!CL38</f>
        <v>0</v>
      </c>
      <c r="BC38" s="864" t="n">
        <f aca="false">Посуточная!CM38</f>
        <v>0</v>
      </c>
      <c r="BD38" s="864" t="n">
        <f aca="false">Посуточная!CN38</f>
        <v>0</v>
      </c>
      <c r="BE38" s="864" t="n">
        <f aca="false">Посуточная!CO38</f>
        <v>0</v>
      </c>
      <c r="BF38" s="322" t="n">
        <f aca="false">Посуточная!CT38</f>
        <v>0</v>
      </c>
      <c r="BG38" s="322" t="n">
        <f aca="false">Посуточная!CU38</f>
        <v>0</v>
      </c>
      <c r="BH38" s="322" t="n">
        <f aca="false">Посуточная!CV38</f>
        <v>0</v>
      </c>
      <c r="BI38" s="322" t="n">
        <f aca="false">Посуточная!CW38</f>
        <v>0</v>
      </c>
      <c r="BJ38" s="417" t="n">
        <f aca="false">COUNTIF(BB38:BE38,"&lt;&gt;0")-COUNTIF(BB38:BE38,"")</f>
        <v>-4</v>
      </c>
      <c r="BK38" s="391" t="n">
        <f aca="false">COUNTIF(BF38:BI38,"&lt;&gt;0")-COUNTIF(BF38:BI38,"")</f>
        <v>0</v>
      </c>
      <c r="BN38" s="395" t="n">
        <f aca="false">SUMIF(B6:BM6,"итого гр.",B38:BM38)</f>
        <v>1</v>
      </c>
      <c r="BO38" s="391" t="n">
        <f aca="false">SUMIF(B6:BM6,"итого фк.",B38:BM38)</f>
        <v>0</v>
      </c>
      <c r="BR38" s="396"/>
      <c r="BS38" s="397"/>
      <c r="BV38" s="381" t="n">
        <f aca="false">Посуточная!DN38</f>
        <v>0</v>
      </c>
      <c r="BW38" s="382" t="n">
        <f aca="false">Посуточная!DO38</f>
        <v>0</v>
      </c>
      <c r="BX38" s="382" t="n">
        <f aca="false">Посуточная!DP38</f>
        <v>0</v>
      </c>
      <c r="BY38" s="382" t="n">
        <f aca="false">Посуточная!DQ38</f>
        <v>0</v>
      </c>
      <c r="BZ38" s="322" t="n">
        <f aca="false">Посуточная!DV38</f>
        <v>332</v>
      </c>
      <c r="CA38" s="322" t="n">
        <f aca="false">Посуточная!DW38</f>
        <v>0</v>
      </c>
      <c r="CB38" s="322" t="n">
        <f aca="false">Посуточная!DX38</f>
        <v>0</v>
      </c>
      <c r="CC38" s="322" t="n">
        <f aca="false">Посуточная!DY38</f>
        <v>0</v>
      </c>
      <c r="CD38" s="417" t="n">
        <f aca="false">COUNTIF(BV38:BY38,"&lt;&gt;0")-COUNTIF(BV38:BY38,"")</f>
        <v>-4</v>
      </c>
      <c r="CE38" s="391" t="n">
        <f aca="false">COUNTIF(BZ38:CC38,"&lt;&gt;0")-COUNTIF(BZ38:CC38,"")</f>
        <v>1</v>
      </c>
      <c r="CH38" s="381" t="str">
        <f aca="false">Посуточная!EH38</f>
        <v>2100</v>
      </c>
      <c r="CI38" s="382" t="n">
        <f aca="false">Посуточная!EI38</f>
        <v>0</v>
      </c>
      <c r="CJ38" s="382" t="n">
        <f aca="false">Посуточная!EJ38</f>
        <v>0</v>
      </c>
      <c r="CK38" s="382" t="n">
        <f aca="false">Посуточная!EK38</f>
        <v>0</v>
      </c>
      <c r="CL38" s="382" t="n">
        <f aca="false">Посуточная!EL38</f>
        <v>0</v>
      </c>
      <c r="CM38" s="382" t="n">
        <f aca="false">Посуточная!EM38</f>
        <v>0</v>
      </c>
      <c r="CN38" s="382" t="n">
        <f aca="false">Посуточная!EN38</f>
        <v>0</v>
      </c>
      <c r="CO38" s="322" t="n">
        <f aca="false">Посуточная!ES38</f>
        <v>0</v>
      </c>
      <c r="CP38" s="322" t="n">
        <f aca="false">Посуточная!ET38</f>
        <v>0</v>
      </c>
      <c r="CQ38" s="322" t="n">
        <f aca="false">Посуточная!EU38</f>
        <v>0</v>
      </c>
      <c r="CR38" s="322" t="n">
        <f aca="false">Посуточная!EV38</f>
        <v>0</v>
      </c>
      <c r="CS38" s="322" t="n">
        <f aca="false">Посуточная!EW38</f>
        <v>0</v>
      </c>
      <c r="CT38" s="322" t="n">
        <f aca="false">Посуточная!EX38</f>
        <v>0</v>
      </c>
      <c r="CU38" s="322" t="n">
        <f aca="false">Посуточная!EY38</f>
        <v>0</v>
      </c>
      <c r="CV38" s="417" t="n">
        <f aca="false">COUNTIF(CH38:CN38,"&lt;&gt;0")-COUNTIF(CH38:CN38,"")</f>
        <v>-5</v>
      </c>
      <c r="CW38" s="391" t="n">
        <f aca="false">COUNTIF(CO38:CU38,"&lt;&gt;0")-COUNTIF(CO38:CU38,"")</f>
        <v>0</v>
      </c>
      <c r="CZ38" s="863" t="str">
        <f aca="false">Посуточная!FH38</f>
        <v>5154</v>
      </c>
      <c r="DA38" s="864" t="str">
        <f aca="false">Посуточная!FI38</f>
        <v>821</v>
      </c>
      <c r="DB38" s="864" t="n">
        <f aca="false">Посуточная!FJ38</f>
        <v>0</v>
      </c>
      <c r="DC38" s="864" t="n">
        <f aca="false">Посуточная!FK38</f>
        <v>0</v>
      </c>
      <c r="DD38" s="864" t="n">
        <f aca="false">Посуточная!FL38</f>
        <v>0</v>
      </c>
      <c r="DE38" s="864" t="n">
        <f aca="false">Посуточная!FM38</f>
        <v>0</v>
      </c>
      <c r="DF38" s="864" t="n">
        <f aca="false">Посуточная!FN38</f>
        <v>0</v>
      </c>
      <c r="DG38" s="864" t="n">
        <f aca="false">Посуточная!FO38</f>
        <v>0</v>
      </c>
      <c r="DH38" s="864" t="n">
        <f aca="false">Посуточная!FP38</f>
        <v>0</v>
      </c>
      <c r="DI38" s="864" t="n">
        <f aca="false">Посуточная!FQ38</f>
        <v>0</v>
      </c>
      <c r="DJ38" s="864" t="n">
        <f aca="false">Посуточная!FR38</f>
        <v>0</v>
      </c>
      <c r="DK38" s="864" t="n">
        <f aca="false">Посуточная!FS38</f>
        <v>0</v>
      </c>
      <c r="DL38" s="864" t="n">
        <f aca="false">Посуточная!FT38</f>
        <v>0</v>
      </c>
      <c r="DM38" s="864" t="n">
        <f aca="false">Посуточная!FU38</f>
        <v>0</v>
      </c>
      <c r="DN38" s="864" t="n">
        <f aca="false">Посуточная!FV38</f>
        <v>0</v>
      </c>
      <c r="DO38" s="864" t="n">
        <f aca="false">Посуточная!FW38</f>
        <v>0</v>
      </c>
      <c r="DP38" s="864" t="n">
        <f aca="false">Посуточная!FX38</f>
        <v>0</v>
      </c>
      <c r="DQ38" s="864" t="n">
        <f aca="false">Посуточная!FY38</f>
        <v>0</v>
      </c>
      <c r="DR38" s="864" t="n">
        <f aca="false">Посуточная!FZ38</f>
        <v>0</v>
      </c>
      <c r="DS38" s="864" t="n">
        <f aca="false">Посуточная!GA38</f>
        <v>0</v>
      </c>
      <c r="DT38" s="864" t="n">
        <f aca="false">Посуточная!GB38</f>
        <v>0</v>
      </c>
      <c r="DU38" s="864" t="n">
        <f aca="false">Посуточная!GC38</f>
        <v>0</v>
      </c>
      <c r="DV38" s="864" t="n">
        <f aca="false">Посуточная!GD38</f>
        <v>0</v>
      </c>
      <c r="DW38" s="864" t="n">
        <f aca="false">Посуточная!GE38</f>
        <v>0</v>
      </c>
      <c r="DX38" s="864" t="n">
        <f aca="false">Посуточная!GF38</f>
        <v>0</v>
      </c>
      <c r="DY38" s="864" t="n">
        <f aca="false">Посуточная!GG38</f>
        <v>0</v>
      </c>
      <c r="DZ38" s="864" t="n">
        <f aca="false">Посуточная!GH38</f>
        <v>0</v>
      </c>
      <c r="EA38" s="864" t="n">
        <f aca="false">Посуточная!GI38</f>
        <v>0</v>
      </c>
      <c r="EB38" s="864" t="n">
        <f aca="false">Посуточная!GJ38</f>
        <v>0</v>
      </c>
      <c r="EC38" s="864" t="n">
        <f aca="false">Посуточная!GK38</f>
        <v>0</v>
      </c>
      <c r="ED38" s="864" t="n">
        <f aca="false">Посуточная!GL38</f>
        <v>0</v>
      </c>
      <c r="EE38" s="864" t="n">
        <f aca="false">Посуточная!GM38</f>
        <v>0</v>
      </c>
      <c r="EF38" s="322" t="n">
        <f aca="false">Посуточная!GU38</f>
        <v>2242</v>
      </c>
      <c r="EG38" s="322" t="n">
        <f aca="false">Посуточная!GV38</f>
        <v>4207</v>
      </c>
      <c r="EH38" s="322" t="n">
        <f aca="false">Посуточная!GW38</f>
        <v>0</v>
      </c>
      <c r="EI38" s="322" t="n">
        <f aca="false">Посуточная!GX38</f>
        <v>0</v>
      </c>
      <c r="EJ38" s="322" t="n">
        <f aca="false">Посуточная!GY38</f>
        <v>0</v>
      </c>
      <c r="EK38" s="322" t="n">
        <f aca="false">Посуточная!GZ38</f>
        <v>0</v>
      </c>
      <c r="EL38" s="322" t="n">
        <f aca="false">Посуточная!HA38</f>
        <v>0</v>
      </c>
      <c r="EM38" s="322" t="n">
        <f aca="false">Посуточная!HB38</f>
        <v>0</v>
      </c>
      <c r="EN38" s="322" t="n">
        <f aca="false">Посуточная!HC38</f>
        <v>0</v>
      </c>
      <c r="EO38" s="322" t="n">
        <f aca="false">Посуточная!HD38</f>
        <v>0</v>
      </c>
      <c r="EP38" s="322" t="n">
        <f aca="false">Посуточная!HE38</f>
        <v>0</v>
      </c>
      <c r="EQ38" s="322" t="n">
        <f aca="false">Посуточная!HF38</f>
        <v>0</v>
      </c>
      <c r="ER38" s="322" t="n">
        <f aca="false">Посуточная!HG38</f>
        <v>0</v>
      </c>
      <c r="ES38" s="322" t="n">
        <f aca="false">Посуточная!HH38</f>
        <v>0</v>
      </c>
      <c r="ET38" s="322" t="n">
        <f aca="false">Посуточная!HI38</f>
        <v>0</v>
      </c>
      <c r="EU38" s="322" t="n">
        <f aca="false">Посуточная!HJ38</f>
        <v>0</v>
      </c>
      <c r="EV38" s="322" t="n">
        <f aca="false">Посуточная!HK38</f>
        <v>0</v>
      </c>
      <c r="EW38" s="322" t="n">
        <f aca="false">Посуточная!HL38</f>
        <v>0</v>
      </c>
      <c r="EX38" s="322" t="n">
        <f aca="false">Посуточная!HM38</f>
        <v>0</v>
      </c>
      <c r="EY38" s="322" t="n">
        <f aca="false">Посуточная!HN38</f>
        <v>0</v>
      </c>
      <c r="EZ38" s="322" t="n">
        <f aca="false">Посуточная!HO38</f>
        <v>0</v>
      </c>
      <c r="FA38" s="417" t="n">
        <f aca="false">COUNTIF(CZ38:EE38,"&lt;&gt;0")-COUNTIF(CZ38:EE38,"")</f>
        <v>-28</v>
      </c>
      <c r="FB38" s="391" t="n">
        <f aca="false">COUNTIF(EF38:EZ38,"&lt;&gt;0")-COUNTIF(EF38:EZ38,"")</f>
        <v>2</v>
      </c>
      <c r="FE38" s="869" t="n">
        <f aca="false">Посуточная!IA38</f>
        <v>0</v>
      </c>
      <c r="FF38" s="870" t="n">
        <f aca="false">Посуточная!IB38</f>
        <v>0</v>
      </c>
      <c r="FG38" s="870" t="n">
        <f aca="false">Посуточная!IC38</f>
        <v>0</v>
      </c>
      <c r="FH38" s="864" t="n">
        <f aca="false">Посуточная!ID38</f>
        <v>0</v>
      </c>
      <c r="FI38" s="322" t="n">
        <f aca="false">Посуточная!II38</f>
        <v>0</v>
      </c>
      <c r="FJ38" s="366" t="n">
        <f aca="false">Посуточная!IJ38</f>
        <v>0</v>
      </c>
      <c r="FK38" s="322" t="n">
        <f aca="false">Посуточная!IK38</f>
        <v>0</v>
      </c>
      <c r="FL38" s="366" t="n">
        <f aca="false">Посуточная!IL38</f>
        <v>0</v>
      </c>
      <c r="FM38" s="390" t="n">
        <f aca="false">COUNTIF(FE38:FH38,"&lt;&gt;0")-COUNTIF(FE38:FH38,"")</f>
        <v>-4</v>
      </c>
      <c r="FN38" s="391" t="n">
        <f aca="false">COUNTIF(FI38:FL38,"&lt;&gt;0")-COUNTIF(FI38:FL38,"")</f>
        <v>0</v>
      </c>
      <c r="FQ38" s="381"/>
      <c r="FR38" s="382"/>
      <c r="FS38" s="382"/>
      <c r="FT38" s="382"/>
      <c r="FU38" s="382"/>
      <c r="FV38" s="382"/>
      <c r="FW38" s="382"/>
      <c r="FX38" s="382"/>
      <c r="FY38" s="382"/>
      <c r="FZ38" s="382"/>
      <c r="GA38" s="382"/>
      <c r="GB38" s="382"/>
      <c r="GC38" s="382"/>
      <c r="GD38" s="382"/>
      <c r="GE38" s="382"/>
      <c r="GF38" s="322"/>
      <c r="GG38" s="322"/>
      <c r="GH38" s="322"/>
      <c r="GI38" s="322"/>
      <c r="GJ38" s="322"/>
      <c r="GK38" s="322"/>
      <c r="GL38" s="322"/>
      <c r="GM38" s="322"/>
      <c r="GN38" s="322"/>
      <c r="GO38" s="322"/>
      <c r="GP38" s="322"/>
      <c r="GQ38" s="322"/>
      <c r="GR38" s="322"/>
      <c r="GS38" s="322"/>
      <c r="GT38" s="322"/>
      <c r="GU38" s="322"/>
      <c r="GV38" s="322"/>
      <c r="GW38" s="322"/>
      <c r="GX38" s="322"/>
      <c r="GY38" s="322"/>
      <c r="GZ38" s="322"/>
      <c r="HA38" s="322"/>
      <c r="HB38" s="322"/>
      <c r="HC38" s="322"/>
      <c r="HD38" s="322"/>
      <c r="HE38" s="322"/>
      <c r="HF38" s="322"/>
      <c r="HG38" s="322"/>
      <c r="HH38" s="322"/>
      <c r="HI38" s="322"/>
      <c r="HJ38" s="322"/>
      <c r="HK38" s="322"/>
      <c r="HL38" s="322"/>
      <c r="HM38" s="417" t="n">
        <f aca="false">COUNTIF(FQ38:GE38,"&lt;&gt;0")-COUNTIF(FQ38:GE38,"")</f>
        <v>0</v>
      </c>
      <c r="HN38" s="391" t="n">
        <f aca="false">COUNTIF(GF38:HL38,"&lt;&gt;0")-COUNTIF(GF38:HL38,"")</f>
        <v>0</v>
      </c>
      <c r="HQ38" s="395" t="n">
        <f aca="false">SUMIF(BV6:HP6,"итого гр.",BV38:HP38)</f>
        <v>3</v>
      </c>
      <c r="HR38" s="391" t="n">
        <f aca="false">SUMIF(BV6:HP6,"итого фк.",BV38:HP38)</f>
        <v>3</v>
      </c>
      <c r="HU38" s="396"/>
      <c r="HV38" s="397"/>
      <c r="HY38" s="406"/>
      <c r="HZ38" s="407"/>
      <c r="IC38" s="396"/>
      <c r="ID38" s="397"/>
      <c r="IG38" s="381"/>
      <c r="IH38" s="382"/>
      <c r="II38" s="382"/>
      <c r="IJ38" s="382"/>
      <c r="IK38" s="382"/>
      <c r="IL38" s="382"/>
      <c r="IM38" s="382"/>
      <c r="IN38" s="382"/>
      <c r="IO38" s="382"/>
      <c r="IP38" s="382"/>
      <c r="IQ38" s="382"/>
      <c r="IR38" s="382"/>
      <c r="IS38" s="382"/>
      <c r="IT38" s="382"/>
      <c r="IU38" s="382"/>
      <c r="IV38" s="322"/>
      <c r="IW38" s="322"/>
      <c r="IX38" s="322"/>
      <c r="IY38" s="322"/>
      <c r="IZ38" s="322"/>
      <c r="JA38" s="322"/>
      <c r="JB38" s="322"/>
      <c r="JC38" s="322"/>
      <c r="JD38" s="322"/>
      <c r="JE38" s="322"/>
      <c r="JF38" s="322"/>
      <c r="JG38" s="322"/>
      <c r="JH38" s="322"/>
      <c r="JI38" s="322"/>
      <c r="JJ38" s="322"/>
      <c r="JK38" s="322"/>
      <c r="JL38" s="322"/>
      <c r="JM38" s="322"/>
      <c r="JN38" s="322"/>
      <c r="JO38" s="322"/>
      <c r="JP38" s="322"/>
      <c r="JQ38" s="322"/>
      <c r="JR38" s="322"/>
      <c r="JS38" s="322"/>
      <c r="JT38" s="322"/>
      <c r="JU38" s="322"/>
      <c r="JV38" s="322"/>
      <c r="JW38" s="322"/>
      <c r="JX38" s="322"/>
      <c r="JY38" s="322"/>
      <c r="JZ38" s="322"/>
      <c r="KA38" s="322"/>
      <c r="KB38" s="322"/>
      <c r="KC38" s="322"/>
      <c r="KD38" s="322"/>
      <c r="KE38" s="322"/>
      <c r="KF38" s="322"/>
      <c r="KG38" s="322"/>
      <c r="KH38" s="322"/>
      <c r="KI38" s="322"/>
      <c r="KJ38" s="417" t="n">
        <f aca="false">COUNTIF(IG38:IU38,"&lt;&gt;0")-COUNTIF(IG38:IU38,"")</f>
        <v>0</v>
      </c>
      <c r="KK38" s="391" t="n">
        <f aca="false">COUNTIF(IV38:KI38,"&lt;&gt;0")-COUNTIF(IV38:KI38,"")</f>
        <v>0</v>
      </c>
      <c r="KN38" s="871" t="n">
        <f aca="false">Посуточная!OF38</f>
        <v>0</v>
      </c>
      <c r="KO38" s="872" t="n">
        <f aca="false">Посуточная!OG38</f>
        <v>0</v>
      </c>
      <c r="KP38" s="872" t="n">
        <f aca="false">Посуточная!OH38</f>
        <v>0</v>
      </c>
      <c r="KQ38" s="872" t="n">
        <f aca="false">Посуточная!OI38</f>
        <v>0</v>
      </c>
      <c r="KR38" s="872" t="n">
        <f aca="false">Посуточная!OJ38</f>
        <v>0</v>
      </c>
      <c r="KS38" s="872" t="n">
        <f aca="false">Посуточная!OK38</f>
        <v>0</v>
      </c>
      <c r="KT38" s="872" t="n">
        <f aca="false">Посуточная!OL38</f>
        <v>0</v>
      </c>
      <c r="KU38" s="872" t="n">
        <f aca="false">Посуточная!OM38</f>
        <v>0</v>
      </c>
      <c r="KV38" s="872" t="n">
        <f aca="false">Посуточная!ON38</f>
        <v>0</v>
      </c>
      <c r="KW38" s="873" t="n">
        <f aca="false">Посуточная!OO38</f>
        <v>0</v>
      </c>
      <c r="KX38" s="366" t="n">
        <f aca="false">Посуточная!OV38</f>
        <v>0</v>
      </c>
      <c r="KY38" s="366" t="n">
        <f aca="false">Посуточная!OW38</f>
        <v>0</v>
      </c>
      <c r="KZ38" s="366" t="n">
        <f aca="false">Посуточная!OX38</f>
        <v>0</v>
      </c>
      <c r="LA38" s="366" t="n">
        <f aca="false">Посуточная!OY38</f>
        <v>0</v>
      </c>
      <c r="LB38" s="366" t="n">
        <f aca="false">Посуточная!OZ38</f>
        <v>0</v>
      </c>
      <c r="LC38" s="366" t="n">
        <f aca="false">Посуточная!PA38</f>
        <v>0</v>
      </c>
      <c r="LD38" s="366" t="n">
        <f aca="false">Посуточная!PB38</f>
        <v>0</v>
      </c>
      <c r="LE38" s="366" t="n">
        <f aca="false">Посуточная!PC38</f>
        <v>0</v>
      </c>
      <c r="LF38" s="366" t="n">
        <f aca="false">Посуточная!PD38</f>
        <v>0</v>
      </c>
      <c r="LG38" s="366" t="n">
        <f aca="false">Посуточная!PE38</f>
        <v>0</v>
      </c>
      <c r="LH38" s="366" t="n">
        <f aca="false">Посуточная!PF38</f>
        <v>0</v>
      </c>
      <c r="LI38" s="366" t="n">
        <f aca="false">Посуточная!PG38</f>
        <v>0</v>
      </c>
      <c r="LJ38" s="366" t="n">
        <f aca="false">Посуточная!PH38</f>
        <v>0</v>
      </c>
      <c r="LK38" s="366" t="n">
        <f aca="false">Посуточная!PI38</f>
        <v>0</v>
      </c>
      <c r="LL38" s="366" t="n">
        <f aca="false">Посуточная!PJ38</f>
        <v>0</v>
      </c>
      <c r="LM38" s="366" t="n">
        <f aca="false">Посуточная!PK38</f>
        <v>0</v>
      </c>
      <c r="LN38" s="366" t="n">
        <f aca="false">Посуточная!PL38</f>
        <v>0</v>
      </c>
      <c r="LO38" s="366" t="n">
        <f aca="false">Посуточная!PM38</f>
        <v>0</v>
      </c>
      <c r="LP38" s="366" t="n">
        <f aca="false">Посуточная!PN38</f>
        <v>0</v>
      </c>
      <c r="LQ38" s="366" t="n">
        <f aca="false">Посуточная!PO38</f>
        <v>0</v>
      </c>
      <c r="LR38" s="417" t="n">
        <f aca="false">COUNTIF(KN38:KW38,"&lt;&gt;0")-COUNTIF(KN38:KW38,"")</f>
        <v>-10</v>
      </c>
      <c r="LS38" s="391" t="n">
        <f aca="false">COUNTIF(KX38:LQ38,"&lt;&gt;0")-COUNTIF(KX38:LQ38,"")</f>
        <v>0</v>
      </c>
      <c r="LV38" s="414" t="n">
        <f aca="false">Посуточная!QA38</f>
        <v>0</v>
      </c>
      <c r="LW38" s="415" t="n">
        <f aca="false">Посуточная!QB38</f>
        <v>0</v>
      </c>
      <c r="LX38" s="415" t="n">
        <f aca="false">Посуточная!QC38</f>
        <v>0</v>
      </c>
      <c r="LY38" s="415" t="n">
        <f aca="false">Посуточная!QD38</f>
        <v>0</v>
      </c>
      <c r="LZ38" s="415" t="n">
        <f aca="false">Посуточная!QE38</f>
        <v>0</v>
      </c>
      <c r="MA38" s="415" t="n">
        <f aca="false">Посуточная!QF38</f>
        <v>0</v>
      </c>
      <c r="MB38" s="415" t="n">
        <f aca="false">Посуточная!QG38</f>
        <v>0</v>
      </c>
      <c r="MC38" s="876" t="n">
        <f aca="false">Посуточная!QO38</f>
        <v>0</v>
      </c>
      <c r="MD38" s="876" t="n">
        <f aca="false">Посуточная!QP38</f>
        <v>0</v>
      </c>
      <c r="ME38" s="876" t="n">
        <f aca="false">Посуточная!QQ38</f>
        <v>0</v>
      </c>
      <c r="MF38" s="876" t="n">
        <f aca="false">Посуточная!QR38</f>
        <v>0</v>
      </c>
      <c r="MG38" s="876" t="n">
        <f aca="false">Посуточная!QS38</f>
        <v>0</v>
      </c>
      <c r="MH38" s="876" t="n">
        <f aca="false">Посуточная!QT38</f>
        <v>0</v>
      </c>
      <c r="MI38" s="876" t="n">
        <f aca="false">Посуточная!QU38</f>
        <v>0</v>
      </c>
      <c r="MJ38" s="417" t="n">
        <f aca="false">COUNTIF(LV38:MB38,"&lt;&gt;0")-COUNTIF(LV38:MB38,"")</f>
        <v>-7</v>
      </c>
      <c r="MK38" s="391" t="n">
        <f aca="false">COUNTIF(MC38:MI38,"&lt;&gt;0")-COUNTIF(MC38:MI38,"")</f>
        <v>0</v>
      </c>
      <c r="MN38" s="871" t="n">
        <f aca="false">Посуточная!RG38</f>
        <v>0</v>
      </c>
      <c r="MO38" s="872" t="n">
        <f aca="false">Посуточная!RH38</f>
        <v>0</v>
      </c>
      <c r="MP38" s="872" t="n">
        <f aca="false">Посуточная!RI38</f>
        <v>0</v>
      </c>
      <c r="MQ38" s="872" t="n">
        <f aca="false">Посуточная!RJ38</f>
        <v>0</v>
      </c>
      <c r="MR38" s="872" t="n">
        <f aca="false">Посуточная!RK38</f>
        <v>0</v>
      </c>
      <c r="MS38" s="872" t="n">
        <f aca="false">Посуточная!RL38</f>
        <v>0</v>
      </c>
      <c r="MT38" s="872" t="n">
        <f aca="false">Посуточная!RM38</f>
        <v>0</v>
      </c>
      <c r="MU38" s="366" t="n">
        <f aca="false">Посуточная!RU38</f>
        <v>0</v>
      </c>
      <c r="MV38" s="366" t="n">
        <f aca="false">Посуточная!RV38</f>
        <v>0</v>
      </c>
      <c r="MW38" s="366" t="n">
        <f aca="false">Посуточная!RW38</f>
        <v>0</v>
      </c>
      <c r="MX38" s="366" t="n">
        <f aca="false">Посуточная!RX38</f>
        <v>0</v>
      </c>
      <c r="MY38" s="366" t="n">
        <f aca="false">Посуточная!RY38</f>
        <v>0</v>
      </c>
      <c r="MZ38" s="366" t="n">
        <f aca="false">Посуточная!RZ38</f>
        <v>0</v>
      </c>
      <c r="NA38" s="366" t="n">
        <f aca="false">Посуточная!SA38</f>
        <v>0</v>
      </c>
      <c r="NB38" s="417" t="n">
        <f aca="false">COUNTIF(MN38:MT38,"&lt;&gt;0")-COUNTIF(MN38:MT38,"")</f>
        <v>-7</v>
      </c>
      <c r="NC38" s="391" t="n">
        <f aca="false">COUNTIF(MU38:NA38,"&lt;&gt;0")-COUNTIF(MU38:NA38,"")</f>
        <v>-7</v>
      </c>
      <c r="NF38" s="395" t="n">
        <f aca="false">SUMIF(IG6:NE6,"итого гр.",IG38:NE38)</f>
        <v>0</v>
      </c>
      <c r="NG38" s="391" t="n">
        <f aca="false">SUMIF(IG6:NE6,"итого фк.",IG38:NE38)</f>
        <v>0</v>
      </c>
      <c r="NJ38" s="396"/>
      <c r="NK38" s="397"/>
      <c r="NN38" s="871" t="n">
        <f aca="false">Посуточная!SU38</f>
        <v>0</v>
      </c>
      <c r="NO38" s="872" t="n">
        <f aca="false">Посуточная!SV38</f>
        <v>0</v>
      </c>
      <c r="NP38" s="872" t="n">
        <f aca="false">Посуточная!SW38</f>
        <v>0</v>
      </c>
      <c r="NQ38" s="872" t="n">
        <f aca="false">Посуточная!SX38</f>
        <v>0</v>
      </c>
      <c r="NR38" s="366" t="n">
        <f aca="false">Посуточная!TC38</f>
        <v>0</v>
      </c>
      <c r="NS38" s="366" t="n">
        <f aca="false">Посуточная!TD38</f>
        <v>0</v>
      </c>
      <c r="NT38" s="366" t="n">
        <f aca="false">Посуточная!TE38</f>
        <v>0</v>
      </c>
      <c r="NU38" s="366" t="n">
        <f aca="false">Посуточная!TF38</f>
        <v>0</v>
      </c>
      <c r="NV38" s="417"/>
      <c r="NW38" s="391"/>
      <c r="NZ38" s="395"/>
      <c r="OA38" s="417"/>
      <c r="OB38" s="291"/>
      <c r="OC38" s="291"/>
      <c r="OD38" s="417"/>
      <c r="OE38" s="417"/>
      <c r="OF38" s="291"/>
      <c r="OG38" s="291"/>
      <c r="OH38" s="417"/>
      <c r="OI38" s="417"/>
      <c r="OJ38" s="291"/>
      <c r="OK38" s="291"/>
      <c r="OL38" s="417"/>
      <c r="OM38" s="417"/>
      <c r="ON38" s="291"/>
      <c r="OO38" s="291"/>
      <c r="OP38" s="418" t="n">
        <f aca="false">SUMIF(NZ6:OO6,"итого гр.",NZ38:OO38)</f>
        <v>0</v>
      </c>
      <c r="OQ38" s="397" t="n">
        <f aca="false">SUMIF($NZ$6:$OO$6,"итого фк.",NZ38:OO38)</f>
        <v>0</v>
      </c>
      <c r="OR38" s="373"/>
      <c r="OT38" s="396"/>
      <c r="OU38" s="397"/>
      <c r="OX38" s="396"/>
      <c r="OY38" s="397"/>
      <c r="PB38" s="395"/>
      <c r="PC38" s="391"/>
      <c r="PF38" s="396"/>
      <c r="PG38" s="397"/>
      <c r="PJ38" s="418"/>
      <c r="PK38" s="418"/>
      <c r="PN38" s="418"/>
      <c r="PO38" s="418"/>
      <c r="PR38" s="546"/>
      <c r="PS38" s="375"/>
      <c r="PT38" s="546"/>
      <c r="PU38" s="375"/>
      <c r="PV38" s="396"/>
      <c r="PW38" s="375"/>
      <c r="PX38" s="419"/>
      <c r="PY38" s="546"/>
      <c r="PZ38" s="377"/>
      <c r="QA38" s="378"/>
      <c r="QD38" s="608"/>
      <c r="QK38" s="456"/>
      <c r="QM38" s="456"/>
      <c r="QN38" s="456"/>
      <c r="QQ38" s="127" t="n">
        <f aca="false">IF(V38="",0,V38+QQ35)</f>
        <v>0</v>
      </c>
      <c r="QR38" s="127" t="n">
        <f aca="false">IF(W38="",0,W38+QR35)</f>
        <v>0</v>
      </c>
      <c r="QS38" s="127" t="n">
        <f aca="false">IF(AN38="",0,AN38+QS35)</f>
        <v>0</v>
      </c>
      <c r="QT38" s="127" t="n">
        <f aca="false">IF(AO38="",0,AO38+QT35)</f>
        <v>0</v>
      </c>
      <c r="QU38" s="127" t="n">
        <f aca="false">IF(AZ38="",0,AZ38+QU35)</f>
        <v>0</v>
      </c>
      <c r="QV38" s="127" t="n">
        <f aca="false">IF(BA38="",0,BA38+QV35)</f>
        <v>0</v>
      </c>
      <c r="QW38" s="127" t="n">
        <f aca="false">IF(BL38="",0,BL38+QW35)</f>
        <v>0</v>
      </c>
      <c r="QX38" s="127" t="n">
        <f aca="false">IF(BM38="",0,BM38+QX35)</f>
        <v>0</v>
      </c>
      <c r="QY38" s="127" t="n">
        <f aca="false">IF(CF38="",0,CF38+QY35)</f>
        <v>0</v>
      </c>
      <c r="QZ38" s="127" t="n">
        <f aca="false">IF(CG38="",0,CG38+QZ35)</f>
        <v>0</v>
      </c>
      <c r="RA38" s="127" t="n">
        <f aca="false">IF(CX38="",0,CX38+RA35)</f>
        <v>0</v>
      </c>
      <c r="RB38" s="127" t="n">
        <f aca="false">IF(CY38="",0,CY38+RB35)</f>
        <v>0</v>
      </c>
      <c r="RC38" s="127" t="n">
        <f aca="false">IF(FO38="",0,FO38+RC35)</f>
        <v>0</v>
      </c>
      <c r="RD38" s="127" t="n">
        <f aca="false">IF(FP38="",0,FP38+RD35)</f>
        <v>0</v>
      </c>
      <c r="RE38" s="127" t="n">
        <f aca="false">IF(FC38="",0,FC38+RE35)</f>
        <v>0</v>
      </c>
      <c r="RF38" s="127" t="n">
        <f aca="false">IF(FD38="",0,FD38+RF35)</f>
        <v>0</v>
      </c>
      <c r="RG38" s="127" t="n">
        <f aca="false">IF(ND38="",0,ND38+RG35)</f>
        <v>0</v>
      </c>
      <c r="RH38" s="127" t="n">
        <f aca="false">IF(NE38="",0,NE38+RH35)</f>
        <v>0</v>
      </c>
      <c r="RI38" s="127" t="n">
        <f aca="false">IF(OX38="",0,OX38)</f>
        <v>0</v>
      </c>
      <c r="RJ38" s="127" t="n">
        <f aca="false">IF(OY38="",0,OY38)</f>
        <v>0</v>
      </c>
      <c r="RK38" s="127" t="n">
        <f aca="false">IF(IA38="",0,IA38+RK35)</f>
        <v>0</v>
      </c>
      <c r="RL38" s="127" t="n">
        <f aca="false">IF(IB38="",0,IB38+RL35)</f>
        <v>0</v>
      </c>
      <c r="RM38" s="127" t="n">
        <f aca="false">IF(OT38="",0,OT38+RM35)</f>
        <v>0</v>
      </c>
      <c r="RN38" s="127" t="n">
        <f aca="false">IF(OU38="",0,OU38+RN35)</f>
        <v>0</v>
      </c>
      <c r="RO38" s="127" t="n">
        <f aca="false">IF(PY38="",0,PY38+RO35)</f>
        <v>0</v>
      </c>
      <c r="RP38" s="127" t="n">
        <f aca="false">IF(PZ38="",0,PZ38+RP35)</f>
        <v>0</v>
      </c>
      <c r="RQ38" s="127" t="n">
        <f aca="false">IFERROR(RO38/$A36,0)</f>
        <v>0</v>
      </c>
      <c r="RR38" s="127" t="n">
        <f aca="false">IFERROR(RP38/$A36,0)</f>
        <v>0</v>
      </c>
      <c r="RS38" s="127" t="n">
        <f aca="false">IF(PD38="",0,PD38+RS35)</f>
        <v>0</v>
      </c>
      <c r="RT38" s="127" t="n">
        <f aca="false">IF(PE38="",0,PE38+RT35)</f>
        <v>0</v>
      </c>
      <c r="RU38" s="127" t="n">
        <f aca="false">IF(QQ38&gt;0,0,T38+RU35)</f>
        <v>-66</v>
      </c>
      <c r="RV38" s="127" t="n">
        <f aca="false">IF(QR38&gt;0,0,U38+RV35)</f>
        <v>2</v>
      </c>
      <c r="RW38" s="127" t="n">
        <f aca="false">IF(QS38&gt;0,0,AL38+RW35)</f>
        <v>-66</v>
      </c>
      <c r="RX38" s="127" t="n">
        <f aca="false">IF(QT38&gt;0,0,AM38+RX35)</f>
        <v>4</v>
      </c>
      <c r="RY38" s="127" t="n">
        <f aca="false">IF(QU38&gt;0,0,AX38+RY35)</f>
        <v>-40</v>
      </c>
      <c r="RZ38" s="127" t="n">
        <f aca="false">IF(QV38&gt;0,0,AY38+RZ35)</f>
        <v>0</v>
      </c>
      <c r="SA38" s="127" t="n">
        <f aca="false">IF(QW38&gt;0,0,BJ38+SA35)</f>
        <v>-40</v>
      </c>
      <c r="SB38" s="127" t="n">
        <f aca="false">IF(QX38&gt;0,0,BK38+SB35)</f>
        <v>0</v>
      </c>
      <c r="SC38" s="127" t="n">
        <f aca="false">IF(QY38&gt;0,0,CD38+SC35)</f>
        <v>-38</v>
      </c>
      <c r="SD38" s="127" t="n">
        <f aca="false">IF(QZ38&gt;0,0,CE38+SD35)</f>
        <v>2</v>
      </c>
      <c r="SE38" s="127" t="n">
        <f aca="false">IF(RA38&gt;0,0,CV38+SE35)</f>
        <v>-56</v>
      </c>
      <c r="SF38" s="127" t="n">
        <f aca="false">IF(RB38&gt;0,0,CW38+SF35)</f>
        <v>2</v>
      </c>
      <c r="SG38" s="127" t="n">
        <f aca="false">IF(RC38&gt;0,0,FM38+SG35)</f>
        <v>-40</v>
      </c>
      <c r="SH38" s="127" t="n">
        <f aca="false">IF(RD38&gt;0,0,FN38+SH35)</f>
        <v>0</v>
      </c>
      <c r="SI38" s="127" t="n">
        <f aca="false">IF(RE38&gt;0,0,FA38+SI35)</f>
        <v>-294</v>
      </c>
      <c r="SJ38" s="127" t="n">
        <f aca="false">IFERROR(IF(RF38&gt;0,0,FB38+SJ35),0)</f>
        <v>13</v>
      </c>
      <c r="SK38" s="127" t="n">
        <f aca="false">IF(RG38&gt;0,0,NB38+SK35)</f>
        <v>-57</v>
      </c>
      <c r="SL38" s="127" t="n">
        <f aca="false">IFERROR(IF(RH38&gt;0,0,NC38+SL35),0)</f>
        <v>-70</v>
      </c>
      <c r="SM38" s="127"/>
      <c r="SN38" s="127"/>
      <c r="SO38" s="127"/>
    </row>
    <row r="39" customFormat="false" ht="15" hidden="false" customHeight="false" outlineLevel="0" collapsed="false">
      <c r="A39" s="741"/>
      <c r="B39" s="879" t="n">
        <f aca="false">Посуточная!B39</f>
        <v>50</v>
      </c>
      <c r="C39" s="880" t="n">
        <f aca="false">Посуточная!C39</f>
        <v>0</v>
      </c>
      <c r="D39" s="880" t="n">
        <f aca="false">Посуточная!D39</f>
        <v>0</v>
      </c>
      <c r="E39" s="880" t="n">
        <f aca="false">Посуточная!E39</f>
        <v>0</v>
      </c>
      <c r="F39" s="880" t="n">
        <f aca="false">Посуточная!F39</f>
        <v>0</v>
      </c>
      <c r="G39" s="880" t="n">
        <f aca="false">Посуточная!G39</f>
        <v>0</v>
      </c>
      <c r="H39" s="880" t="n">
        <f aca="false">Посуточная!H39</f>
        <v>0</v>
      </c>
      <c r="I39" s="880" t="n">
        <f aca="false">Посуточная!I39</f>
        <v>0</v>
      </c>
      <c r="J39" s="427" t="n">
        <f aca="false">Посуточная!Q39</f>
        <v>0</v>
      </c>
      <c r="K39" s="427" t="n">
        <f aca="false">Посуточная!R39</f>
        <v>0</v>
      </c>
      <c r="L39" s="427" t="n">
        <f aca="false">Посуточная!S39</f>
        <v>0</v>
      </c>
      <c r="M39" s="427" t="n">
        <f aca="false">Посуточная!T39</f>
        <v>0</v>
      </c>
      <c r="N39" s="427" t="n">
        <f aca="false">Посуточная!U39</f>
        <v>0</v>
      </c>
      <c r="O39" s="427" t="n">
        <f aca="false">Посуточная!V39</f>
        <v>0</v>
      </c>
      <c r="P39" s="427" t="n">
        <f aca="false">Посуточная!W39</f>
        <v>0</v>
      </c>
      <c r="Q39" s="427" t="n">
        <f aca="false">Посуточная!X39</f>
        <v>0</v>
      </c>
      <c r="R39" s="427" t="n">
        <f aca="false">Посуточная!Y39</f>
        <v>0</v>
      </c>
      <c r="S39" s="427" t="n">
        <f aca="false">Посуточная!Z39</f>
        <v>0</v>
      </c>
      <c r="T39" s="475" t="n">
        <f aca="false">SUBTOTAL(9, B39:I39)</f>
        <v>50</v>
      </c>
      <c r="U39" s="433" t="n">
        <f aca="false">SUBTOTAL(9, J39:S39)</f>
        <v>0</v>
      </c>
      <c r="V39" s="273" t="n">
        <f aca="false">SUM(T39,V36)</f>
        <v>130</v>
      </c>
      <c r="W39" s="273" t="n">
        <f aca="false">SUM(U39,W36)</f>
        <v>80</v>
      </c>
      <c r="X39" s="879" t="n">
        <f aca="false">Посуточная!AL39</f>
        <v>0</v>
      </c>
      <c r="Y39" s="880" t="n">
        <f aca="false">Посуточная!AM39</f>
        <v>0</v>
      </c>
      <c r="Z39" s="880" t="n">
        <f aca="false">Посуточная!AN39</f>
        <v>0</v>
      </c>
      <c r="AA39" s="880" t="n">
        <f aca="false">Посуточная!AO39</f>
        <v>0</v>
      </c>
      <c r="AB39" s="880" t="n">
        <f aca="false">Посуточная!AP39</f>
        <v>0</v>
      </c>
      <c r="AC39" s="880" t="n">
        <f aca="false">Посуточная!AQ39</f>
        <v>0</v>
      </c>
      <c r="AD39" s="880" t="n">
        <f aca="false">Посуточная!AR39</f>
        <v>0</v>
      </c>
      <c r="AE39" s="427" t="n">
        <f aca="false">Посуточная!AZ39</f>
        <v>0</v>
      </c>
      <c r="AF39" s="427" t="n">
        <f aca="false">Посуточная!BA39</f>
        <v>0</v>
      </c>
      <c r="AG39" s="427" t="n">
        <f aca="false">Посуточная!BB39</f>
        <v>0</v>
      </c>
      <c r="AH39" s="427" t="n">
        <f aca="false">Посуточная!BC39</f>
        <v>0</v>
      </c>
      <c r="AI39" s="427" t="n">
        <f aca="false">Посуточная!BD39</f>
        <v>0</v>
      </c>
      <c r="AJ39" s="427" t="n">
        <f aca="false">Посуточная!BE39</f>
        <v>0</v>
      </c>
      <c r="AK39" s="427" t="n">
        <f aca="false">Посуточная!BF39</f>
        <v>0</v>
      </c>
      <c r="AL39" s="475" t="n">
        <f aca="false">SUBTOTAL(9, X39:AD39)</f>
        <v>0</v>
      </c>
      <c r="AM39" s="433" t="n">
        <f aca="false">SUBTOTAL(9, AE39:AK39)</f>
        <v>0</v>
      </c>
      <c r="AN39" s="273" t="n">
        <f aca="false">SUM(AL39,AN36)</f>
        <v>41</v>
      </c>
      <c r="AO39" s="273" t="n">
        <f aca="false">SUM(AM39,AO36)</f>
        <v>83</v>
      </c>
      <c r="AP39" s="879" t="n">
        <f aca="false">Посуточная!BR39</f>
        <v>0</v>
      </c>
      <c r="AQ39" s="880" t="n">
        <f aca="false">Посуточная!BS39</f>
        <v>0</v>
      </c>
      <c r="AR39" s="880" t="n">
        <f aca="false">Посуточная!BT39</f>
        <v>0</v>
      </c>
      <c r="AS39" s="880" t="n">
        <f aca="false">Посуточная!BU39</f>
        <v>0</v>
      </c>
      <c r="AT39" s="427" t="n">
        <f aca="false">Посуточная!BZ39</f>
        <v>0</v>
      </c>
      <c r="AU39" s="427" t="n">
        <f aca="false">Посуточная!CA39</f>
        <v>0</v>
      </c>
      <c r="AV39" s="427" t="n">
        <f aca="false">Посуточная!CB39</f>
        <v>0</v>
      </c>
      <c r="AW39" s="427" t="n">
        <f aca="false">Посуточная!CC39</f>
        <v>0</v>
      </c>
      <c r="AX39" s="475" t="n">
        <f aca="false">SUBTOTAL(9, AP39:AS39)</f>
        <v>0</v>
      </c>
      <c r="AY39" s="433" t="n">
        <f aca="false">SUBTOTAL(9, AT39:AW39)</f>
        <v>0</v>
      </c>
      <c r="AZ39" s="273" t="n">
        <f aca="false">SUM(AX39,AZ36)</f>
        <v>0</v>
      </c>
      <c r="BA39" s="273" t="n">
        <f aca="false">SUM(AY39,BA36)</f>
        <v>0</v>
      </c>
      <c r="BB39" s="879" t="n">
        <f aca="false">Посуточная!CL39</f>
        <v>0</v>
      </c>
      <c r="BC39" s="880" t="n">
        <f aca="false">Посуточная!CM39</f>
        <v>0</v>
      </c>
      <c r="BD39" s="880" t="n">
        <f aca="false">Посуточная!CN39</f>
        <v>0</v>
      </c>
      <c r="BE39" s="880" t="n">
        <f aca="false">Посуточная!CO39</f>
        <v>0</v>
      </c>
      <c r="BF39" s="427" t="n">
        <f aca="false">Посуточная!CT39</f>
        <v>0</v>
      </c>
      <c r="BG39" s="427" t="n">
        <f aca="false">Посуточная!CU39</f>
        <v>0</v>
      </c>
      <c r="BH39" s="427" t="n">
        <f aca="false">Посуточная!CV39</f>
        <v>0</v>
      </c>
      <c r="BI39" s="427" t="n">
        <f aca="false">Посуточная!CW39</f>
        <v>0</v>
      </c>
      <c r="BJ39" s="475" t="n">
        <f aca="false">SUBTOTAL(9, BB39:BE39)</f>
        <v>0</v>
      </c>
      <c r="BK39" s="433" t="n">
        <f aca="false">SUBTOTAL(9, BF39:BI39)</f>
        <v>0</v>
      </c>
      <c r="BL39" s="273" t="n">
        <f aca="false">SUM(BJ39,BL36)</f>
        <v>0</v>
      </c>
      <c r="BM39" s="273" t="n">
        <f aca="false">SUM(BK39,BM36)</f>
        <v>0</v>
      </c>
      <c r="BN39" s="437" t="n">
        <f aca="false">SUMIF(B6:BM6,"итого гр.",B39:BM39)</f>
        <v>50</v>
      </c>
      <c r="BO39" s="433" t="n">
        <f aca="false">SUMIF(B6:BM6,"итого фк.",B39:BM39)</f>
        <v>0</v>
      </c>
      <c r="BP39" s="273" t="n">
        <f aca="false">SUM(BN39,BP36)</f>
        <v>171</v>
      </c>
      <c r="BQ39" s="273" t="n">
        <f aca="false">SUM(BO39,BQ36)</f>
        <v>163</v>
      </c>
      <c r="BR39" s="438" t="n">
        <f aca="false">BP39</f>
        <v>171</v>
      </c>
      <c r="BS39" s="439" t="n">
        <f aca="false">BQ39</f>
        <v>163</v>
      </c>
      <c r="BV39" s="881" t="n">
        <f aca="false">Посуточная!DN39</f>
        <v>0</v>
      </c>
      <c r="BW39" s="882" t="n">
        <f aca="false">Посуточная!DO39</f>
        <v>0</v>
      </c>
      <c r="BX39" s="882" t="n">
        <f aca="false">Посуточная!DP39</f>
        <v>0</v>
      </c>
      <c r="BY39" s="882" t="n">
        <f aca="false">Посуточная!DQ39</f>
        <v>0</v>
      </c>
      <c r="BZ39" s="427" t="n">
        <f aca="false">Посуточная!DV39</f>
        <v>5.8</v>
      </c>
      <c r="CA39" s="427" t="n">
        <f aca="false">Посуточная!DW39</f>
        <v>0</v>
      </c>
      <c r="CB39" s="427" t="n">
        <f aca="false">Посуточная!DX39</f>
        <v>0</v>
      </c>
      <c r="CC39" s="427" t="n">
        <f aca="false">Посуточная!DY39</f>
        <v>0</v>
      </c>
      <c r="CD39" s="417" t="n">
        <f aca="false">SUBTOTAL(9, BV39:BY39)</f>
        <v>0</v>
      </c>
      <c r="CE39" s="433" t="n">
        <f aca="false">SUBTOTAL(9, BZ39:CC39)</f>
        <v>5.8</v>
      </c>
      <c r="CF39" s="273" t="n">
        <f aca="false">SUM(CD39,CF36)</f>
        <v>5.8</v>
      </c>
      <c r="CG39" s="273" t="n">
        <f aca="false">SUM(CE39,CG36)</f>
        <v>14.888</v>
      </c>
      <c r="CH39" s="881" t="n">
        <f aca="false">Посуточная!EH39</f>
        <v>30</v>
      </c>
      <c r="CI39" s="882" t="n">
        <f aca="false">Посуточная!EI39</f>
        <v>0</v>
      </c>
      <c r="CJ39" s="882" t="n">
        <f aca="false">Посуточная!EJ39</f>
        <v>0</v>
      </c>
      <c r="CK39" s="882" t="n">
        <f aca="false">Посуточная!EK39</f>
        <v>0</v>
      </c>
      <c r="CL39" s="882" t="n">
        <f aca="false">Посуточная!EL39</f>
        <v>0</v>
      </c>
      <c r="CM39" s="882" t="n">
        <f aca="false">Посуточная!EM39</f>
        <v>0</v>
      </c>
      <c r="CN39" s="882" t="n">
        <f aca="false">Посуточная!EN39</f>
        <v>0</v>
      </c>
      <c r="CO39" s="427" t="n">
        <f aca="false">Посуточная!ES39</f>
        <v>0</v>
      </c>
      <c r="CP39" s="427" t="n">
        <f aca="false">Посуточная!ET39</f>
        <v>0</v>
      </c>
      <c r="CQ39" s="427" t="n">
        <f aca="false">Посуточная!EU39</f>
        <v>0</v>
      </c>
      <c r="CR39" s="427" t="n">
        <f aca="false">Посуточная!EV39</f>
        <v>0</v>
      </c>
      <c r="CS39" s="427" t="n">
        <f aca="false">Посуточная!EW39</f>
        <v>0</v>
      </c>
      <c r="CT39" s="427" t="n">
        <f aca="false">Посуточная!EX39</f>
        <v>0</v>
      </c>
      <c r="CU39" s="427" t="n">
        <f aca="false">Посуточная!EY39</f>
        <v>0</v>
      </c>
      <c r="CV39" s="475" t="n">
        <f aca="false">SUBTOTAL(9, CH39:CN39)</f>
        <v>30</v>
      </c>
      <c r="CW39" s="433" t="n">
        <f aca="false">SUBTOTAL(9, CO39:CU39)</f>
        <v>0</v>
      </c>
      <c r="CX39" s="273" t="n">
        <f aca="false">SUM(CV39,CX36)</f>
        <v>220</v>
      </c>
      <c r="CY39" s="273" t="n">
        <f aca="false">SUM(CW39,CY36)</f>
        <v>60</v>
      </c>
      <c r="CZ39" s="879" t="n">
        <f aca="false">Посуточная!FH39</f>
        <v>4</v>
      </c>
      <c r="DA39" s="880" t="n">
        <f aca="false">Посуточная!FI39</f>
        <v>7</v>
      </c>
      <c r="DB39" s="880" t="n">
        <f aca="false">Посуточная!FJ39</f>
        <v>0</v>
      </c>
      <c r="DC39" s="880" t="n">
        <f aca="false">Посуточная!FK39</f>
        <v>0</v>
      </c>
      <c r="DD39" s="880" t="n">
        <f aca="false">Посуточная!FL39</f>
        <v>0</v>
      </c>
      <c r="DE39" s="880" t="n">
        <f aca="false">Посуточная!FM39</f>
        <v>0</v>
      </c>
      <c r="DF39" s="880" t="n">
        <f aca="false">Посуточная!FN39</f>
        <v>0</v>
      </c>
      <c r="DG39" s="880" t="n">
        <f aca="false">Посуточная!FO39</f>
        <v>0</v>
      </c>
      <c r="DH39" s="880" t="n">
        <f aca="false">Посуточная!FP39</f>
        <v>0</v>
      </c>
      <c r="DI39" s="880" t="n">
        <f aca="false">Посуточная!FQ39</f>
        <v>0</v>
      </c>
      <c r="DJ39" s="880" t="n">
        <f aca="false">Посуточная!FR39</f>
        <v>0</v>
      </c>
      <c r="DK39" s="880" t="n">
        <f aca="false">Посуточная!FS39</f>
        <v>0</v>
      </c>
      <c r="DL39" s="880" t="n">
        <f aca="false">Посуточная!FT39</f>
        <v>0</v>
      </c>
      <c r="DM39" s="880" t="n">
        <f aca="false">Посуточная!FU39</f>
        <v>0</v>
      </c>
      <c r="DN39" s="880" t="n">
        <f aca="false">Посуточная!FV39</f>
        <v>0</v>
      </c>
      <c r="DO39" s="880" t="n">
        <f aca="false">Посуточная!FW39</f>
        <v>0</v>
      </c>
      <c r="DP39" s="880" t="n">
        <f aca="false">Посуточная!FX39</f>
        <v>0</v>
      </c>
      <c r="DQ39" s="880" t="n">
        <f aca="false">Посуточная!FY39</f>
        <v>0</v>
      </c>
      <c r="DR39" s="880" t="n">
        <f aca="false">Посуточная!FZ39</f>
        <v>0</v>
      </c>
      <c r="DS39" s="880" t="n">
        <f aca="false">Посуточная!GA39</f>
        <v>0</v>
      </c>
      <c r="DT39" s="880" t="n">
        <f aca="false">Посуточная!GB39</f>
        <v>0</v>
      </c>
      <c r="DU39" s="880" t="n">
        <f aca="false">Посуточная!GC39</f>
        <v>0</v>
      </c>
      <c r="DV39" s="880" t="n">
        <f aca="false">Посуточная!GD39</f>
        <v>0</v>
      </c>
      <c r="DW39" s="880" t="n">
        <f aca="false">Посуточная!GE39</f>
        <v>0</v>
      </c>
      <c r="DX39" s="880" t="n">
        <f aca="false">Посуточная!GF39</f>
        <v>0</v>
      </c>
      <c r="DY39" s="880" t="n">
        <f aca="false">Посуточная!GG39</f>
        <v>0</v>
      </c>
      <c r="DZ39" s="880" t="n">
        <f aca="false">Посуточная!GH39</f>
        <v>0</v>
      </c>
      <c r="EA39" s="880" t="n">
        <f aca="false">Посуточная!GI39</f>
        <v>0</v>
      </c>
      <c r="EB39" s="880" t="n">
        <f aca="false">Посуточная!GJ39</f>
        <v>0</v>
      </c>
      <c r="EC39" s="880" t="n">
        <f aca="false">Посуточная!GK39</f>
        <v>0</v>
      </c>
      <c r="ED39" s="880" t="n">
        <f aca="false">Посуточная!GL39</f>
        <v>0</v>
      </c>
      <c r="EE39" s="880" t="n">
        <f aca="false">Посуточная!GM39</f>
        <v>0</v>
      </c>
      <c r="EF39" s="427" t="n">
        <f aca="false">Посуточная!GU39</f>
        <v>9</v>
      </c>
      <c r="EG39" s="427" t="n">
        <f aca="false">Посуточная!GV39</f>
        <v>2</v>
      </c>
      <c r="EH39" s="427" t="n">
        <f aca="false">Посуточная!GW39</f>
        <v>0</v>
      </c>
      <c r="EI39" s="427" t="n">
        <f aca="false">Посуточная!GX39</f>
        <v>0</v>
      </c>
      <c r="EJ39" s="427" t="n">
        <f aca="false">Посуточная!GY39</f>
        <v>0</v>
      </c>
      <c r="EK39" s="427" t="n">
        <f aca="false">Посуточная!GZ39</f>
        <v>0</v>
      </c>
      <c r="EL39" s="427" t="n">
        <f aca="false">Посуточная!HA39</f>
        <v>0</v>
      </c>
      <c r="EM39" s="427" t="n">
        <f aca="false">Посуточная!HB39</f>
        <v>0</v>
      </c>
      <c r="EN39" s="427" t="n">
        <f aca="false">Посуточная!HC39</f>
        <v>0</v>
      </c>
      <c r="EO39" s="427" t="n">
        <f aca="false">Посуточная!HD39</f>
        <v>0</v>
      </c>
      <c r="EP39" s="427" t="n">
        <f aca="false">Посуточная!HE39</f>
        <v>0</v>
      </c>
      <c r="EQ39" s="427" t="n">
        <f aca="false">Посуточная!HF39</f>
        <v>0</v>
      </c>
      <c r="ER39" s="427" t="n">
        <f aca="false">Посуточная!HG39</f>
        <v>0</v>
      </c>
      <c r="ES39" s="427" t="n">
        <f aca="false">Посуточная!HH39</f>
        <v>0</v>
      </c>
      <c r="ET39" s="427" t="n">
        <f aca="false">Посуточная!HI39</f>
        <v>0</v>
      </c>
      <c r="EU39" s="427" t="n">
        <f aca="false">Посуточная!HJ39</f>
        <v>0</v>
      </c>
      <c r="EV39" s="427" t="n">
        <f aca="false">Посуточная!HK39</f>
        <v>0</v>
      </c>
      <c r="EW39" s="427" t="n">
        <f aca="false">Посуточная!HL39</f>
        <v>0</v>
      </c>
      <c r="EX39" s="427" t="n">
        <f aca="false">Посуточная!HM39</f>
        <v>0</v>
      </c>
      <c r="EY39" s="427" t="n">
        <f aca="false">Посуточная!HN39</f>
        <v>0</v>
      </c>
      <c r="EZ39" s="427" t="n">
        <f aca="false">Посуточная!HO39</f>
        <v>0</v>
      </c>
      <c r="FA39" s="475" t="n">
        <f aca="false">SUBTOTAL(9, CZ39:EE39)</f>
        <v>11</v>
      </c>
      <c r="FB39" s="433" t="n">
        <f aca="false">SUBTOTAL(9, EF39:EZ39)</f>
        <v>11</v>
      </c>
      <c r="FC39" s="273" t="n">
        <f aca="false">SUM(FA39,FC36)</f>
        <v>55</v>
      </c>
      <c r="FD39" s="273" t="n">
        <f aca="false">SUM(FB39,FD36)</f>
        <v>54.773</v>
      </c>
      <c r="FE39" s="883" t="n">
        <f aca="false">Посуточная!IA39</f>
        <v>0</v>
      </c>
      <c r="FF39" s="884" t="n">
        <f aca="false">Посуточная!IB39</f>
        <v>0</v>
      </c>
      <c r="FG39" s="884" t="n">
        <f aca="false">Посуточная!IC39</f>
        <v>0</v>
      </c>
      <c r="FH39" s="880" t="n">
        <f aca="false">Посуточная!ID39</f>
        <v>0</v>
      </c>
      <c r="FI39" s="427" t="n">
        <f aca="false">Посуточная!II39</f>
        <v>0</v>
      </c>
      <c r="FJ39" s="470" t="n">
        <f aca="false">Посуточная!IJ39</f>
        <v>0</v>
      </c>
      <c r="FK39" s="427" t="n">
        <f aca="false">Посуточная!IK39</f>
        <v>0</v>
      </c>
      <c r="FL39" s="470" t="n">
        <f aca="false">Посуточная!IL39</f>
        <v>0</v>
      </c>
      <c r="FM39" s="432" t="n">
        <f aca="false">SUBTOTAL(9, FE39:FH39)</f>
        <v>0</v>
      </c>
      <c r="FN39" s="433" t="n">
        <f aca="false">SUBTOTAL(9, FI39:FL39)</f>
        <v>0</v>
      </c>
      <c r="FO39" s="273" t="n">
        <f aca="false">SUM(FM39,FO36)</f>
        <v>0</v>
      </c>
      <c r="FP39" s="273" t="n">
        <f aca="false">SUM(FN39,FP36)</f>
        <v>0</v>
      </c>
      <c r="FQ39" s="420" t="n">
        <f aca="false">Посуточная!KX39-Посуточная_НГДП!EH39</f>
        <v>0</v>
      </c>
      <c r="FR39" s="421"/>
      <c r="FS39" s="421"/>
      <c r="FT39" s="421"/>
      <c r="FU39" s="421"/>
      <c r="FV39" s="421"/>
      <c r="FW39" s="421"/>
      <c r="FX39" s="421"/>
      <c r="FY39" s="421"/>
      <c r="FZ39" s="421"/>
      <c r="GA39" s="421"/>
      <c r="GB39" s="421"/>
      <c r="GC39" s="421"/>
      <c r="GD39" s="421"/>
      <c r="GE39" s="421"/>
      <c r="GF39" s="427" t="n">
        <f aca="false">Посуточная!KY39-Посуточная_НГДП!EI39</f>
        <v>65.08</v>
      </c>
      <c r="GG39" s="427"/>
      <c r="GH39" s="427"/>
      <c r="GI39" s="427"/>
      <c r="GJ39" s="427"/>
      <c r="GK39" s="427"/>
      <c r="GL39" s="427"/>
      <c r="GM39" s="427"/>
      <c r="GN39" s="427"/>
      <c r="GO39" s="427"/>
      <c r="GP39" s="427"/>
      <c r="GQ39" s="427"/>
      <c r="GR39" s="427"/>
      <c r="GS39" s="427"/>
      <c r="GT39" s="427"/>
      <c r="GU39" s="427"/>
      <c r="GV39" s="427"/>
      <c r="GW39" s="427"/>
      <c r="GX39" s="427"/>
      <c r="GY39" s="427"/>
      <c r="GZ39" s="427"/>
      <c r="HA39" s="427"/>
      <c r="HB39" s="427"/>
      <c r="HC39" s="427"/>
      <c r="HD39" s="427"/>
      <c r="HE39" s="427"/>
      <c r="HF39" s="427"/>
      <c r="HG39" s="427"/>
      <c r="HH39" s="427"/>
      <c r="HI39" s="427"/>
      <c r="HJ39" s="427"/>
      <c r="HK39" s="427"/>
      <c r="HL39" s="427"/>
      <c r="HM39" s="475" t="n">
        <f aca="false">SUBTOTAL(9, FQ39:GE39)</f>
        <v>0</v>
      </c>
      <c r="HN39" s="549" t="n">
        <f aca="false">SUBTOTAL(9, GF39:HL39)</f>
        <v>65.08</v>
      </c>
      <c r="HO39" s="273" t="n">
        <f aca="false">SUM(HM39,HO36)</f>
        <v>148.786</v>
      </c>
      <c r="HP39" s="456" t="n">
        <f aca="false">SUM(HN39,HP36)</f>
        <v>343.771</v>
      </c>
      <c r="HQ39" s="437" t="n">
        <f aca="false">SUMIF(BV6:HP6,"итого гр.",BV39:HP39)</f>
        <v>41</v>
      </c>
      <c r="HR39" s="433" t="n">
        <f aca="false">SUMIF(BV6:HP6,"итого фк.",BV39:HP39)</f>
        <v>81.88</v>
      </c>
      <c r="HS39" s="273" t="n">
        <f aca="false">SUM(HQ39,HS36)</f>
        <v>429.586</v>
      </c>
      <c r="HT39" s="273" t="n">
        <f aca="false">SUM(HR39,HT36)</f>
        <v>473.432</v>
      </c>
      <c r="HU39" s="438" t="n">
        <f aca="false">HS39</f>
        <v>429.586</v>
      </c>
      <c r="HV39" s="439" t="n">
        <f aca="false">HT39</f>
        <v>473.432</v>
      </c>
      <c r="HX39" s="278"/>
      <c r="HY39" s="457" t="n">
        <f aca="false">Посуточная!LJ39-Посуточная_НГДП!ET39</f>
        <v>0</v>
      </c>
      <c r="HZ39" s="458" t="n">
        <f aca="false">Посуточная!LK39-Посуточная_НГДП!EU39</f>
        <v>115.9912</v>
      </c>
      <c r="IA39" s="273" t="n">
        <f aca="false">HY39</f>
        <v>0</v>
      </c>
      <c r="IB39" s="273" t="n">
        <f aca="false">HZ39</f>
        <v>115.9912</v>
      </c>
      <c r="IC39" s="438" t="n">
        <f aca="false">SUM(BN39,HQ39,HY39)</f>
        <v>91</v>
      </c>
      <c r="ID39" s="439" t="n">
        <f aca="false">SUM(BO39,HR39,HZ39)</f>
        <v>197.8712</v>
      </c>
      <c r="IE39" s="273" t="n">
        <f aca="false">SUM(BP39,HS39,IA39)</f>
        <v>600.586</v>
      </c>
      <c r="IF39" s="273" t="n">
        <f aca="false">SUM(BQ39,HT39,IB39)</f>
        <v>752.4232</v>
      </c>
      <c r="IG39" s="420" t="n">
        <f aca="false">Посуточная!OB39-Посуточная_НГДП!FP39</f>
        <v>0</v>
      </c>
      <c r="IH39" s="421"/>
      <c r="II39" s="421"/>
      <c r="IJ39" s="421"/>
      <c r="IK39" s="421"/>
      <c r="IL39" s="421"/>
      <c r="IM39" s="421"/>
      <c r="IN39" s="421"/>
      <c r="IO39" s="421"/>
      <c r="IP39" s="421"/>
      <c r="IQ39" s="421"/>
      <c r="IR39" s="421"/>
      <c r="IS39" s="421"/>
      <c r="IT39" s="421"/>
      <c r="IU39" s="421"/>
      <c r="IV39" s="441" t="n">
        <f aca="false">Посуточная!OC39-Посуточная_НГДП!FQ39</f>
        <v>70.123</v>
      </c>
      <c r="IW39" s="441"/>
      <c r="IX39" s="441"/>
      <c r="IY39" s="441"/>
      <c r="IZ39" s="441"/>
      <c r="JA39" s="441"/>
      <c r="JB39" s="441"/>
      <c r="JC39" s="441"/>
      <c r="JD39" s="441"/>
      <c r="JE39" s="441"/>
      <c r="JF39" s="441"/>
      <c r="JG39" s="441"/>
      <c r="JH39" s="441"/>
      <c r="JI39" s="441"/>
      <c r="JJ39" s="441"/>
      <c r="JK39" s="441"/>
      <c r="JL39" s="441"/>
      <c r="JM39" s="441"/>
      <c r="JN39" s="441"/>
      <c r="JO39" s="441"/>
      <c r="JP39" s="441"/>
      <c r="JQ39" s="441"/>
      <c r="JR39" s="441"/>
      <c r="JS39" s="441"/>
      <c r="JT39" s="441"/>
      <c r="JU39" s="441"/>
      <c r="JV39" s="441"/>
      <c r="JW39" s="441"/>
      <c r="JX39" s="441"/>
      <c r="JY39" s="441"/>
      <c r="JZ39" s="441"/>
      <c r="KA39" s="441"/>
      <c r="KB39" s="441"/>
      <c r="KC39" s="441"/>
      <c r="KD39" s="441"/>
      <c r="KE39" s="441"/>
      <c r="KF39" s="441"/>
      <c r="KG39" s="441"/>
      <c r="KH39" s="441"/>
      <c r="KI39" s="441"/>
      <c r="KJ39" s="475" t="n">
        <f aca="false">SUBTOTAL(9, IG39:IU39)</f>
        <v>0</v>
      </c>
      <c r="KK39" s="433" t="n">
        <f aca="false">SUBTOTAL(9, IV39:KI39)</f>
        <v>70.123</v>
      </c>
      <c r="KL39" s="273" t="n">
        <f aca="false">SUM(KJ39,KL36)</f>
        <v>346.5784444444</v>
      </c>
      <c r="KM39" s="273" t="n">
        <f aca="false">SUM(KK39,KM36)</f>
        <v>643.347</v>
      </c>
      <c r="KN39" s="885" t="n">
        <f aca="false">Посуточная!OF39</f>
        <v>0</v>
      </c>
      <c r="KO39" s="886" t="n">
        <f aca="false">Посуточная!OG39</f>
        <v>0</v>
      </c>
      <c r="KP39" s="886" t="n">
        <f aca="false">Посуточная!OH39</f>
        <v>0</v>
      </c>
      <c r="KQ39" s="886" t="n">
        <f aca="false">Посуточная!OI39</f>
        <v>0</v>
      </c>
      <c r="KR39" s="886" t="n">
        <f aca="false">Посуточная!OJ39</f>
        <v>0</v>
      </c>
      <c r="KS39" s="886" t="n">
        <f aca="false">Посуточная!OK39</f>
        <v>0</v>
      </c>
      <c r="KT39" s="886" t="n">
        <f aca="false">Посуточная!OL39</f>
        <v>0</v>
      </c>
      <c r="KU39" s="886" t="n">
        <f aca="false">Посуточная!OM39</f>
        <v>0</v>
      </c>
      <c r="KV39" s="886" t="n">
        <f aca="false">Посуточная!ON39</f>
        <v>0</v>
      </c>
      <c r="KW39" s="887" t="n">
        <f aca="false">Посуточная!OO39</f>
        <v>0</v>
      </c>
      <c r="KX39" s="470" t="n">
        <f aca="false">Посуточная!OV39</f>
        <v>0</v>
      </c>
      <c r="KY39" s="470" t="n">
        <f aca="false">Посуточная!OW39</f>
        <v>0</v>
      </c>
      <c r="KZ39" s="470" t="n">
        <f aca="false">Посуточная!OX39</f>
        <v>0</v>
      </c>
      <c r="LA39" s="470" t="n">
        <f aca="false">Посуточная!OY39</f>
        <v>0</v>
      </c>
      <c r="LB39" s="470" t="n">
        <f aca="false">Посуточная!OZ39</f>
        <v>0</v>
      </c>
      <c r="LC39" s="470" t="n">
        <f aca="false">Посуточная!PA39</f>
        <v>0</v>
      </c>
      <c r="LD39" s="470" t="n">
        <f aca="false">Посуточная!PB39</f>
        <v>0</v>
      </c>
      <c r="LE39" s="470" t="n">
        <f aca="false">Посуточная!PC39</f>
        <v>0</v>
      </c>
      <c r="LF39" s="470" t="n">
        <f aca="false">Посуточная!PD39</f>
        <v>0</v>
      </c>
      <c r="LG39" s="470" t="n">
        <f aca="false">Посуточная!PE39</f>
        <v>0</v>
      </c>
      <c r="LH39" s="470" t="n">
        <f aca="false">Посуточная!PF39</f>
        <v>0</v>
      </c>
      <c r="LI39" s="470" t="n">
        <f aca="false">Посуточная!PG39</f>
        <v>0</v>
      </c>
      <c r="LJ39" s="470" t="n">
        <f aca="false">Посуточная!PH39</f>
        <v>0</v>
      </c>
      <c r="LK39" s="470" t="n">
        <f aca="false">Посуточная!PI39</f>
        <v>0</v>
      </c>
      <c r="LL39" s="470" t="n">
        <f aca="false">Посуточная!PJ39</f>
        <v>0</v>
      </c>
      <c r="LM39" s="470" t="n">
        <f aca="false">Посуточная!PK39</f>
        <v>0</v>
      </c>
      <c r="LN39" s="470" t="n">
        <f aca="false">Посуточная!PL39</f>
        <v>0</v>
      </c>
      <c r="LO39" s="470" t="n">
        <f aca="false">Посуточная!PM39</f>
        <v>0</v>
      </c>
      <c r="LP39" s="470" t="n">
        <f aca="false">Посуточная!PN39</f>
        <v>0</v>
      </c>
      <c r="LQ39" s="470" t="n">
        <f aca="false">Посуточная!PO39</f>
        <v>0</v>
      </c>
      <c r="LR39" s="475" t="n">
        <f aca="false">SUBTOTAL(9, KN39:KW39)</f>
        <v>0</v>
      </c>
      <c r="LS39" s="433" t="n">
        <f aca="false">SUBTOTAL(9, KX39:LQ39)</f>
        <v>0</v>
      </c>
      <c r="LT39" s="273" t="n">
        <f aca="false">SUM(LR39,LT36)</f>
        <v>0</v>
      </c>
      <c r="LU39" s="273" t="n">
        <f aca="false">SUM(LS39,LU36)</f>
        <v>0</v>
      </c>
      <c r="LV39" s="888" t="n">
        <f aca="false">Посуточная!QA39</f>
        <v>0</v>
      </c>
      <c r="LW39" s="889" t="n">
        <f aca="false">Посуточная!QB39</f>
        <v>0</v>
      </c>
      <c r="LX39" s="889" t="n">
        <f aca="false">Посуточная!QC39</f>
        <v>0</v>
      </c>
      <c r="LY39" s="889" t="n">
        <f aca="false">Посуточная!QD39</f>
        <v>0</v>
      </c>
      <c r="LZ39" s="889" t="n">
        <f aca="false">Посуточная!QE39</f>
        <v>0</v>
      </c>
      <c r="MA39" s="889" t="n">
        <f aca="false">Посуточная!QF39</f>
        <v>0</v>
      </c>
      <c r="MB39" s="889" t="n">
        <f aca="false">Посуточная!QG39</f>
        <v>0</v>
      </c>
      <c r="MC39" s="890" t="n">
        <f aca="false">Посуточная!QO39</f>
        <v>0</v>
      </c>
      <c r="MD39" s="890" t="n">
        <f aca="false">Посуточная!QP39</f>
        <v>0</v>
      </c>
      <c r="ME39" s="890" t="n">
        <f aca="false">Посуточная!QQ39</f>
        <v>0</v>
      </c>
      <c r="MF39" s="890" t="n">
        <f aca="false">Посуточная!QR39</f>
        <v>0</v>
      </c>
      <c r="MG39" s="890" t="n">
        <f aca="false">Посуточная!QS39</f>
        <v>0</v>
      </c>
      <c r="MH39" s="890" t="n">
        <f aca="false">Посуточная!QT39</f>
        <v>0</v>
      </c>
      <c r="MI39" s="890" t="n">
        <f aca="false">Посуточная!QU39</f>
        <v>0</v>
      </c>
      <c r="MJ39" s="475" t="n">
        <f aca="false">SUBTOTAL(9, LV39:MB39)</f>
        <v>0</v>
      </c>
      <c r="MK39" s="433" t="n">
        <f aca="false">SUBTOTAL(9, MC39:MI39)</f>
        <v>0</v>
      </c>
      <c r="ML39" s="273" t="n">
        <f aca="false">SUM(MJ39,ML36)</f>
        <v>0</v>
      </c>
      <c r="MM39" s="456" t="n">
        <f aca="false">SUM(MK39,MM36)</f>
        <v>0</v>
      </c>
      <c r="MN39" s="885" t="n">
        <f aca="false">Посуточная!RG39</f>
        <v>0</v>
      </c>
      <c r="MO39" s="886" t="n">
        <f aca="false">Посуточная!RH39</f>
        <v>0</v>
      </c>
      <c r="MP39" s="886" t="n">
        <f aca="false">Посуточная!RI39</f>
        <v>0</v>
      </c>
      <c r="MQ39" s="886" t="n">
        <f aca="false">Посуточная!RJ39</f>
        <v>0</v>
      </c>
      <c r="MR39" s="886" t="n">
        <f aca="false">Посуточная!RK39</f>
        <v>0</v>
      </c>
      <c r="MS39" s="886" t="n">
        <f aca="false">Посуточная!RL39</f>
        <v>0</v>
      </c>
      <c r="MT39" s="886" t="n">
        <f aca="false">Посуточная!RM39</f>
        <v>0</v>
      </c>
      <c r="MU39" s="470" t="n">
        <f aca="false">Посуточная!RU39</f>
        <v>0</v>
      </c>
      <c r="MV39" s="470" t="n">
        <f aca="false">Посуточная!RV39</f>
        <v>0</v>
      </c>
      <c r="MW39" s="470" t="n">
        <f aca="false">Посуточная!RW39</f>
        <v>0</v>
      </c>
      <c r="MX39" s="470" t="n">
        <f aca="false">Посуточная!RX39</f>
        <v>0</v>
      </c>
      <c r="MY39" s="470" t="n">
        <f aca="false">Посуточная!RY39</f>
        <v>0</v>
      </c>
      <c r="MZ39" s="470" t="n">
        <f aca="false">Посуточная!RZ39</f>
        <v>0</v>
      </c>
      <c r="NA39" s="470" t="n">
        <f aca="false">Посуточная!SA39</f>
        <v>0</v>
      </c>
      <c r="NB39" s="475" t="n">
        <f aca="false">SUBTOTAL(9, MN39:MT39)</f>
        <v>0</v>
      </c>
      <c r="NC39" s="433" t="n">
        <f aca="false">SUBTOTAL(9, MU39:NA39)</f>
        <v>0</v>
      </c>
      <c r="ND39" s="273" t="n">
        <f aca="false">SUM(NB39,ND36)</f>
        <v>8.6</v>
      </c>
      <c r="NE39" s="273" t="n">
        <f aca="false">SUM(NC39,NE36)</f>
        <v>0</v>
      </c>
      <c r="NF39" s="437" t="n">
        <f aca="false">SUMIF(IG6:NE6,"итого гр.",IG39:NE39)</f>
        <v>0</v>
      </c>
      <c r="NG39" s="433" t="n">
        <f aca="false">SUMIF(IG6:NE6,"итого фк.",IG39:NE39)</f>
        <v>70.123</v>
      </c>
      <c r="NH39" s="273" t="n">
        <f aca="false">SUM(NF39,NH36)</f>
        <v>355.1784444444</v>
      </c>
      <c r="NI39" s="273" t="n">
        <f aca="false">SUM(NG39,NI36)</f>
        <v>643.347</v>
      </c>
      <c r="NJ39" s="438" t="n">
        <f aca="false">NH39</f>
        <v>355.1784444444</v>
      </c>
      <c r="NK39" s="439" t="n">
        <f aca="false">NI39</f>
        <v>643.347</v>
      </c>
      <c r="NM39" s="278"/>
      <c r="NN39" s="885" t="n">
        <f aca="false">Посуточная!SU39</f>
        <v>0</v>
      </c>
      <c r="NO39" s="886" t="n">
        <f aca="false">Посуточная!SV39</f>
        <v>0</v>
      </c>
      <c r="NP39" s="886" t="n">
        <f aca="false">Посуточная!SW39</f>
        <v>0</v>
      </c>
      <c r="NQ39" s="886" t="n">
        <f aca="false">Посуточная!SX39</f>
        <v>0</v>
      </c>
      <c r="NR39" s="470" t="n">
        <f aca="false">Посуточная!TC39</f>
        <v>0</v>
      </c>
      <c r="NS39" s="470" t="n">
        <f aca="false">Посуточная!TD39</f>
        <v>0</v>
      </c>
      <c r="NT39" s="470" t="n">
        <f aca="false">Посуточная!TE39</f>
        <v>0</v>
      </c>
      <c r="NU39" s="470" t="n">
        <f aca="false">Посуточная!TF39</f>
        <v>0</v>
      </c>
      <c r="NV39" s="475" t="n">
        <f aca="false">SUBTOTAL(9, NN39:NQ39)</f>
        <v>0</v>
      </c>
      <c r="NW39" s="433" t="n">
        <f aca="false">SUBTOTAL(9, NR39:NU39)</f>
        <v>0</v>
      </c>
      <c r="NX39" s="456" t="n">
        <f aca="false">NX36+NV39</f>
        <v>0</v>
      </c>
      <c r="NY39" s="456" t="n">
        <f aca="false">NY36+NW39</f>
        <v>0</v>
      </c>
      <c r="NZ39" s="437" t="n">
        <f aca="false">Посуточная!TO39-Посуточная_НГДП!IP39</f>
        <v>32.4</v>
      </c>
      <c r="OA39" s="475" t="n">
        <f aca="false">Посуточная!TP39-Посуточная_НГДП!IQ39</f>
        <v>0</v>
      </c>
      <c r="OB39" s="291" t="n">
        <f aca="false">Посуточная!TQ39-Посуточная_НГДП!IR39</f>
        <v>0</v>
      </c>
      <c r="OC39" s="291" t="n">
        <f aca="false">Посуточная!TR39-Посуточная_НГДП!IS39</f>
        <v>0</v>
      </c>
      <c r="OD39" s="475" t="n">
        <f aca="false">Посуточная!TS39-Посуточная_НГДП!IT39</f>
        <v>2.41386021505376</v>
      </c>
      <c r="OE39" s="475" t="n">
        <f aca="false">Посуточная!TT39-Посуточная_НГДП!IU39</f>
        <v>0</v>
      </c>
      <c r="OF39" s="291" t="n">
        <f aca="false">Посуточная!TU39-Посуточная_НГДП!IV39</f>
        <v>0</v>
      </c>
      <c r="OG39" s="291" t="n">
        <f aca="false">Посуточная!TV39-Посуточная_НГДП!IW39</f>
        <v>0</v>
      </c>
      <c r="OH39" s="475" t="n">
        <f aca="false">Посуточная!TW39-Посуточная_НГДП!IX39</f>
        <v>11.6777224794307</v>
      </c>
      <c r="OI39" s="609" t="n">
        <f aca="false">Посуточная!TX39-Посуточная_НГДП!IY39</f>
        <v>0</v>
      </c>
      <c r="OJ39" s="291" t="n">
        <f aca="false">Посуточная!TY39-Посуточная_НГДП!IZ39</f>
        <v>0</v>
      </c>
      <c r="OK39" s="291" t="n">
        <f aca="false">Посуточная!TZ39-Посуточная_НГДП!JA39</f>
        <v>0</v>
      </c>
      <c r="OL39" s="475" t="n">
        <f aca="false">Посуточная!UA39-Посуточная_НГДП!JB39</f>
        <v>8.64156056602594</v>
      </c>
      <c r="OM39" s="475" t="n">
        <f aca="false">Посуточная!UB39-Посуточная_НГДП!JC39</f>
        <v>0</v>
      </c>
      <c r="ON39" s="291" t="n">
        <f aca="false">OL39</f>
        <v>8.64156056602594</v>
      </c>
      <c r="OO39" s="291" t="n">
        <f aca="false">OM39</f>
        <v>0</v>
      </c>
      <c r="OP39" s="476" t="n">
        <f aca="false">SUMIF(NZ6:OO6,"итого гр.",NZ39:OO39)</f>
        <v>55.1331432605104</v>
      </c>
      <c r="OQ39" s="439" t="n">
        <f aca="false">SUMIF($NZ$6:$OO$6,"итого фк.",NZ39:OO39)</f>
        <v>0</v>
      </c>
      <c r="OR39" s="373" t="n">
        <f aca="false">OP39</f>
        <v>55.1331432605104</v>
      </c>
      <c r="OS39" s="273" t="n">
        <f aca="false">OQ39</f>
        <v>0</v>
      </c>
      <c r="OT39" s="438" t="n">
        <f aca="false">Посуточная!UI39-Посуточная_НГДП!JJ39</f>
        <v>0</v>
      </c>
      <c r="OU39" s="439" t="n">
        <f aca="false">Посуточная!UJ39-Посуточная_НГДП!JK39</f>
        <v>10.6805324074069</v>
      </c>
      <c r="OX39" s="438" t="n">
        <f aca="false">$OX$9+OX36</f>
        <v>428.34</v>
      </c>
      <c r="OY39" s="439" t="n">
        <f aca="false">$OY$9+OY36</f>
        <v>428.34</v>
      </c>
      <c r="OZ39" s="273" t="n">
        <f aca="false">OX39</f>
        <v>428.34</v>
      </c>
      <c r="PA39" s="273" t="n">
        <f aca="false">OY39</f>
        <v>428.34</v>
      </c>
      <c r="PB39" s="437"/>
      <c r="PC39" s="433"/>
      <c r="PD39" s="273" t="n">
        <f aca="false">SUM(PB39,PD36)</f>
        <v>0</v>
      </c>
      <c r="PE39" s="273" t="n">
        <f aca="false">SUM(PC39,PE36)</f>
        <v>0</v>
      </c>
      <c r="PF39" s="438" t="n">
        <f aca="false">SUM(NJ39,OP39,OT39,OX39,PB39,NX39)</f>
        <v>838.65158770491</v>
      </c>
      <c r="PG39" s="439" t="n">
        <f aca="false">SUM(NK39,OQ39,OU39,OY39,PC39,NY39)</f>
        <v>1082.36753240741</v>
      </c>
      <c r="PH39" s="273" t="n">
        <f aca="false">SUM(NL39,OR39,OV39,OZ39,PD39)</f>
        <v>483.47314326051</v>
      </c>
      <c r="PI39" s="273" t="n">
        <f aca="false">SUM(NM39,OS39,OW39,PA39,PE39)</f>
        <v>428.34</v>
      </c>
      <c r="PJ39" s="476"/>
      <c r="PK39" s="476"/>
      <c r="PL39" s="273" t="n">
        <f aca="false">PJ39</f>
        <v>0</v>
      </c>
      <c r="PM39" s="273" t="n">
        <f aca="false">PK39</f>
        <v>0</v>
      </c>
      <c r="PN39" s="476"/>
      <c r="PO39" s="476"/>
      <c r="PP39" s="273" t="n">
        <f aca="false">PN39</f>
        <v>0</v>
      </c>
      <c r="PR39" s="479" t="n">
        <f aca="false">Посуточная!VG39-Посуточная_НГДП!KH39</f>
        <v>23712.8794122951</v>
      </c>
      <c r="PS39" s="480" t="n">
        <f aca="false">IF(A37&lt;=QH$4,VLOOKUP(A37,$QH$6:$QM$37,2,FALSE()),SUM($QI$4,IF39,-PG39)-SUM($QM$4,-$QK$4))-QA39</f>
        <v>23462.61</v>
      </c>
      <c r="PT39" s="479"/>
      <c r="PU39" s="480"/>
      <c r="PV39" s="479"/>
      <c r="PW39" s="480"/>
      <c r="PX39" s="481"/>
      <c r="PY39" s="479" t="n">
        <f aca="false">Посуточная!VN39-Посуточная_НГДП!KO39</f>
        <v>751.569593631339</v>
      </c>
      <c r="PZ39" s="482" t="n">
        <f aca="false">IF(A37&lt;=QH$4,VLOOKUP(A37,$QD$6:$QE$37,2,FALSE()),SUM($PZ$2,-HP39,KM39,-QA39))</f>
        <v>817.096</v>
      </c>
      <c r="QA39" s="378"/>
      <c r="QB39" s="278" t="n">
        <f aca="false">PS39-PR39</f>
        <v>-250.269412295089</v>
      </c>
      <c r="QD39" s="608"/>
      <c r="QI39" s="127"/>
      <c r="QQ39" s="127" t="n">
        <f aca="false">IF(V39="",0,V39+QQ36)</f>
        <v>520</v>
      </c>
      <c r="QR39" s="127" t="n">
        <f aca="false">IF(W39="",0,W39+QR36)</f>
        <v>420</v>
      </c>
      <c r="QS39" s="127" t="n">
        <f aca="false">IF(AN39="",0,AN39+QS36)</f>
        <v>287</v>
      </c>
      <c r="QT39" s="127" t="n">
        <f aca="false">IF(AO39="",0,AO39+QT36)</f>
        <v>522</v>
      </c>
      <c r="QU39" s="127" t="n">
        <f aca="false">IF(AZ39="",0,AZ39+QU36)</f>
        <v>0</v>
      </c>
      <c r="QV39" s="127" t="n">
        <f aca="false">IF(BA39="",0,BA39+QV36)</f>
        <v>0</v>
      </c>
      <c r="QW39" s="127" t="n">
        <f aca="false">IF(BL39="",0,BL39+QW36)</f>
        <v>0</v>
      </c>
      <c r="QX39" s="127" t="n">
        <f aca="false">IF(BM39="",0,BM39+QX36)</f>
        <v>0</v>
      </c>
      <c r="QY39" s="127" t="n">
        <f aca="false">IF(CF39="",0,CF39+QY36)</f>
        <v>40.6</v>
      </c>
      <c r="QZ39" s="127" t="n">
        <f aca="false">IF(CG39="",0,CG39+QZ36)</f>
        <v>23.976</v>
      </c>
      <c r="RA39" s="127" t="n">
        <f aca="false">IF(CX39="",0,CX39+RA36)</f>
        <v>1140</v>
      </c>
      <c r="RB39" s="127" t="n">
        <f aca="false">IF(CY39="",0,CY39+RB36)</f>
        <v>330</v>
      </c>
      <c r="RC39" s="127" t="n">
        <f aca="false">IF(FO39="",0,FO39+RC36)</f>
        <v>0</v>
      </c>
      <c r="RD39" s="127" t="n">
        <f aca="false">IF(FP39="",0,FP39+RD36)</f>
        <v>0</v>
      </c>
      <c r="RE39" s="127" t="n">
        <f aca="false">IF(FC39="",0,FC39+RE36)</f>
        <v>199</v>
      </c>
      <c r="RF39" s="127" t="n">
        <f aca="false">IF(FD39="",0,FD39+RF36)</f>
        <v>272.73</v>
      </c>
      <c r="RG39" s="127" t="n">
        <f aca="false">IF(ND39="",0,ND39+RG36)</f>
        <v>41.6</v>
      </c>
      <c r="RH39" s="127" t="n">
        <f aca="false">IF(NE39="",0,NE39+RH36)</f>
        <v>0</v>
      </c>
      <c r="RI39" s="127" t="n">
        <f aca="false">IF(OX39="",0,OX39)</f>
        <v>428.34</v>
      </c>
      <c r="RJ39" s="127" t="n">
        <f aca="false">IF(OY39="",0,OY39)</f>
        <v>428.34</v>
      </c>
      <c r="RK39" s="127" t="n">
        <f aca="false">IF(IA39="",0,IA39+RK36)</f>
        <v>0</v>
      </c>
      <c r="RL39" s="127" t="n">
        <f aca="false">IF(IB39="",0,IB39+RL36)</f>
        <v>1439.73504</v>
      </c>
      <c r="RM39" s="127" t="n">
        <f aca="false">IF(OT39="",0,OT39+RM36)</f>
        <v>0</v>
      </c>
      <c r="RN39" s="127" t="n">
        <f aca="false">IF(OU39="",0,OU39+RN36)</f>
        <v>-74.3597488425931</v>
      </c>
      <c r="RO39" s="127" t="n">
        <f aca="false">IF(PY39="",0,PY39+RO36)</f>
        <v>7718.26041883383</v>
      </c>
      <c r="RP39" s="127" t="n">
        <f aca="false">IF(PZ39="",0,PZ39+RP36)</f>
        <v>7734.205</v>
      </c>
      <c r="RQ39" s="127" t="n">
        <f aca="false">IFERROR(RO39/$A37,0)</f>
        <v>701.660038075803</v>
      </c>
      <c r="RR39" s="127" t="n">
        <f aca="false">IFERROR(RP39/$A37,0)</f>
        <v>703.109545454546</v>
      </c>
      <c r="RS39" s="127" t="n">
        <f aca="false">IF(PD39="",0,PD39+RS36)</f>
        <v>0</v>
      </c>
      <c r="RT39" s="127" t="n">
        <f aca="false">IF(PE39="",0,PE39+RT36)</f>
        <v>0</v>
      </c>
      <c r="RU39" s="127" t="n">
        <f aca="false">IF(QQ39&gt;0,0,T39+RU36)</f>
        <v>0</v>
      </c>
      <c r="RV39" s="127" t="n">
        <f aca="false">IF(QR39&gt;0,0,U39+RV36)</f>
        <v>0</v>
      </c>
      <c r="RW39" s="127" t="n">
        <f aca="false">IF(QS39&gt;0,0,AL39+RW36)</f>
        <v>0</v>
      </c>
      <c r="RX39" s="127" t="n">
        <f aca="false">IF(QT39&gt;0,0,AM39+RX36)</f>
        <v>0</v>
      </c>
      <c r="RY39" s="127" t="n">
        <f aca="false">IF(QU39&gt;0,0,AX39+RY36)</f>
        <v>0</v>
      </c>
      <c r="RZ39" s="127" t="n">
        <f aca="false">IF(QV39&gt;0,0,AY39+RZ36)</f>
        <v>0</v>
      </c>
      <c r="SA39" s="127" t="n">
        <f aca="false">IF(QW39&gt;0,0,BJ39+SA36)</f>
        <v>0</v>
      </c>
      <c r="SB39" s="127" t="n">
        <f aca="false">IF(QX39&gt;0,0,BK39+SB36)</f>
        <v>0</v>
      </c>
      <c r="SC39" s="127" t="n">
        <f aca="false">IF(QY39&gt;0,0,CD39+SC36)</f>
        <v>0</v>
      </c>
      <c r="SD39" s="127" t="n">
        <f aca="false">IF(QZ39&gt;0,0,CE39+SD36)</f>
        <v>0</v>
      </c>
      <c r="SE39" s="127" t="n">
        <f aca="false">IF(RA39&gt;0,0,CV39+SE36)</f>
        <v>0</v>
      </c>
      <c r="SF39" s="127" t="n">
        <f aca="false">IF(RB39&gt;0,0,CW39+SF36)</f>
        <v>0</v>
      </c>
      <c r="SG39" s="127" t="n">
        <f aca="false">IF(RC39&gt;0,0,FM39+SG36)</f>
        <v>0</v>
      </c>
      <c r="SH39" s="127" t="n">
        <f aca="false">IF(RD39&gt;0,0,FN39+SH36)</f>
        <v>0</v>
      </c>
      <c r="SI39" s="127" t="n">
        <f aca="false">IF(RE39&gt;0,0,FA39+SI36)</f>
        <v>0</v>
      </c>
      <c r="SJ39" s="127" t="n">
        <f aca="false">IFERROR(IF(RF39&gt;0,0,FB39+SJ36),0)</f>
        <v>0</v>
      </c>
      <c r="SK39" s="127" t="n">
        <f aca="false">IF(RG39&gt;0,0,NB39+SK36)</f>
        <v>0</v>
      </c>
      <c r="SL39" s="127" t="n">
        <f aca="false">IFERROR(IF(RH39&gt;0,0,NC39+SL36),0)</f>
        <v>0</v>
      </c>
      <c r="SM39" s="127"/>
      <c r="SN39" s="127"/>
      <c r="SO39" s="127"/>
    </row>
    <row r="40" customFormat="false" ht="15" hidden="false" customHeight="false" outlineLevel="0" collapsed="false">
      <c r="A40" s="741" t="n">
        <v>12</v>
      </c>
      <c r="B40" s="891" t="n">
        <f aca="false">Посуточная!B40</f>
        <v>0</v>
      </c>
      <c r="C40" s="892" t="n">
        <f aca="false">Посуточная!C40</f>
        <v>0</v>
      </c>
      <c r="D40" s="892" t="n">
        <f aca="false">Посуточная!D40</f>
        <v>0</v>
      </c>
      <c r="E40" s="892" t="n">
        <f aca="false">Посуточная!E40</f>
        <v>0</v>
      </c>
      <c r="F40" s="892" t="n">
        <f aca="false">Посуточная!F40</f>
        <v>0</v>
      </c>
      <c r="G40" s="892" t="n">
        <f aca="false">Посуточная!G40</f>
        <v>0</v>
      </c>
      <c r="H40" s="892" t="n">
        <f aca="false">Посуточная!H40</f>
        <v>0</v>
      </c>
      <c r="I40" s="892" t="n">
        <f aca="false">Посуточная!I40</f>
        <v>0</v>
      </c>
      <c r="J40" s="491" t="n">
        <f aca="false">Посуточная!Q40</f>
        <v>0</v>
      </c>
      <c r="K40" s="491" t="n">
        <f aca="false">Посуточная!R40</f>
        <v>0</v>
      </c>
      <c r="L40" s="491" t="n">
        <f aca="false">Посуточная!S40</f>
        <v>0</v>
      </c>
      <c r="M40" s="491" t="n">
        <f aca="false">Посуточная!T40</f>
        <v>0</v>
      </c>
      <c r="N40" s="491" t="n">
        <f aca="false">Посуточная!U40</f>
        <v>0</v>
      </c>
      <c r="O40" s="491" t="n">
        <f aca="false">Посуточная!V40</f>
        <v>0</v>
      </c>
      <c r="P40" s="491" t="n">
        <f aca="false">Посуточная!W40</f>
        <v>0</v>
      </c>
      <c r="Q40" s="491" t="n">
        <f aca="false">Посуточная!X40</f>
        <v>0</v>
      </c>
      <c r="R40" s="491" t="n">
        <f aca="false">Посуточная!Y40</f>
        <v>0</v>
      </c>
      <c r="S40" s="491" t="n">
        <f aca="false">Посуточная!Z40</f>
        <v>0</v>
      </c>
      <c r="T40" s="539"/>
      <c r="U40" s="497"/>
      <c r="X40" s="863" t="n">
        <f aca="false">Посуточная!AL40</f>
        <v>0</v>
      </c>
      <c r="Y40" s="864" t="n">
        <f aca="false">Посуточная!AM40</f>
        <v>0</v>
      </c>
      <c r="Z40" s="864" t="n">
        <f aca="false">Посуточная!AN40</f>
        <v>0</v>
      </c>
      <c r="AA40" s="864" t="n">
        <f aca="false">Посуточная!AO40</f>
        <v>0</v>
      </c>
      <c r="AB40" s="864" t="n">
        <f aca="false">Посуточная!AP40</f>
        <v>0</v>
      </c>
      <c r="AC40" s="864" t="n">
        <f aca="false">Посуточная!AQ40</f>
        <v>0</v>
      </c>
      <c r="AD40" s="864" t="n">
        <f aca="false">Посуточная!AR40</f>
        <v>0</v>
      </c>
      <c r="AE40" s="322" t="n">
        <f aca="false">Посуточная!AZ40</f>
        <v>0</v>
      </c>
      <c r="AF40" s="322" t="n">
        <f aca="false">Посуточная!BA40</f>
        <v>0</v>
      </c>
      <c r="AG40" s="322" t="n">
        <f aca="false">Посуточная!BB40</f>
        <v>0</v>
      </c>
      <c r="AH40" s="322" t="n">
        <f aca="false">Посуточная!BC40</f>
        <v>0</v>
      </c>
      <c r="AI40" s="322" t="n">
        <f aca="false">Посуточная!BD40</f>
        <v>0</v>
      </c>
      <c r="AJ40" s="322" t="n">
        <f aca="false">Посуточная!BE40</f>
        <v>0</v>
      </c>
      <c r="AK40" s="322" t="n">
        <f aca="false">Посуточная!BF40</f>
        <v>0</v>
      </c>
      <c r="AL40" s="539"/>
      <c r="AM40" s="497"/>
      <c r="AP40" s="863" t="n">
        <f aca="false">Посуточная!BR40</f>
        <v>0</v>
      </c>
      <c r="AQ40" s="864" t="n">
        <f aca="false">Посуточная!BS40</f>
        <v>0</v>
      </c>
      <c r="AR40" s="864" t="n">
        <f aca="false">Посуточная!BT40</f>
        <v>0</v>
      </c>
      <c r="AS40" s="864" t="n">
        <f aca="false">Посуточная!BU40</f>
        <v>0</v>
      </c>
      <c r="AT40" s="322" t="n">
        <f aca="false">Посуточная!BZ40</f>
        <v>0</v>
      </c>
      <c r="AU40" s="322" t="n">
        <f aca="false">Посуточная!CA40</f>
        <v>0</v>
      </c>
      <c r="AV40" s="322" t="n">
        <f aca="false">Посуточная!CB40</f>
        <v>0</v>
      </c>
      <c r="AW40" s="322" t="n">
        <f aca="false">Посуточная!CC40</f>
        <v>0</v>
      </c>
      <c r="AX40" s="539"/>
      <c r="AY40" s="497"/>
      <c r="BB40" s="863" t="n">
        <f aca="false">Посуточная!CL40</f>
        <v>0</v>
      </c>
      <c r="BC40" s="864" t="n">
        <f aca="false">Посуточная!CM40</f>
        <v>0</v>
      </c>
      <c r="BD40" s="864" t="n">
        <f aca="false">Посуточная!CN40</f>
        <v>0</v>
      </c>
      <c r="BE40" s="864" t="n">
        <f aca="false">Посуточная!CO40</f>
        <v>0</v>
      </c>
      <c r="BF40" s="322" t="n">
        <f aca="false">Посуточная!CT40</f>
        <v>0</v>
      </c>
      <c r="BG40" s="322" t="n">
        <f aca="false">Посуточная!CU40</f>
        <v>0</v>
      </c>
      <c r="BH40" s="322" t="n">
        <f aca="false">Посуточная!CV40</f>
        <v>0</v>
      </c>
      <c r="BI40" s="322" t="n">
        <f aca="false">Посуточная!CW40</f>
        <v>0</v>
      </c>
      <c r="BJ40" s="539"/>
      <c r="BK40" s="497"/>
      <c r="BN40" s="502"/>
      <c r="BO40" s="497"/>
      <c r="BR40" s="503"/>
      <c r="BS40" s="504"/>
      <c r="BV40" s="381" t="str">
        <f aca="false">Посуточная!DN40</f>
        <v>Спор</v>
      </c>
      <c r="BW40" s="382" t="n">
        <f aca="false">Посуточная!DO40</f>
        <v>0</v>
      </c>
      <c r="BX40" s="382" t="n">
        <f aca="false">Посуточная!DP40</f>
        <v>0</v>
      </c>
      <c r="BY40" s="382" t="n">
        <f aca="false">Посуточная!DQ40</f>
        <v>0</v>
      </c>
      <c r="BZ40" s="322" t="n">
        <f aca="false">Посуточная!DV40</f>
        <v>0</v>
      </c>
      <c r="CA40" s="322" t="n">
        <f aca="false">Посуточная!DW40</f>
        <v>0</v>
      </c>
      <c r="CB40" s="322" t="n">
        <f aca="false">Посуточная!DX40</f>
        <v>0</v>
      </c>
      <c r="CC40" s="322" t="n">
        <f aca="false">Посуточная!DY40</f>
        <v>0</v>
      </c>
      <c r="CD40" s="539"/>
      <c r="CE40" s="497"/>
      <c r="CH40" s="893" t="n">
        <f aca="false">Посуточная!EH40</f>
        <v>0</v>
      </c>
      <c r="CI40" s="894" t="n">
        <f aca="false">Посуточная!EI40</f>
        <v>0</v>
      </c>
      <c r="CJ40" s="894" t="n">
        <f aca="false">Посуточная!EJ40</f>
        <v>0</v>
      </c>
      <c r="CK40" s="894" t="n">
        <f aca="false">Посуточная!EK40</f>
        <v>0</v>
      </c>
      <c r="CL40" s="894" t="n">
        <f aca="false">Посуточная!EL40</f>
        <v>0</v>
      </c>
      <c r="CM40" s="894" t="n">
        <f aca="false">Посуточная!EM40</f>
        <v>0</v>
      </c>
      <c r="CN40" s="894" t="n">
        <f aca="false">Посуточная!EN40</f>
        <v>0</v>
      </c>
      <c r="CO40" s="491" t="n">
        <f aca="false">Посуточная!ES40</f>
        <v>0</v>
      </c>
      <c r="CP40" s="491" t="n">
        <f aca="false">Посуточная!ET40</f>
        <v>0</v>
      </c>
      <c r="CQ40" s="491" t="n">
        <f aca="false">Посуточная!EU40</f>
        <v>0</v>
      </c>
      <c r="CR40" s="491" t="n">
        <f aca="false">Посуточная!EV40</f>
        <v>0</v>
      </c>
      <c r="CS40" s="491" t="n">
        <f aca="false">Посуточная!EW40</f>
        <v>0</v>
      </c>
      <c r="CT40" s="491" t="n">
        <f aca="false">Посуточная!EX40</f>
        <v>0</v>
      </c>
      <c r="CU40" s="491" t="n">
        <f aca="false">Посуточная!EY40</f>
        <v>0</v>
      </c>
      <c r="CV40" s="539"/>
      <c r="CW40" s="497"/>
      <c r="CZ40" s="863" t="str">
        <f aca="false">Посуточная!FH40</f>
        <v>Карам</v>
      </c>
      <c r="DA40" s="864" t="n">
        <f aca="false">Посуточная!FI40</f>
        <v>0</v>
      </c>
      <c r="DB40" s="864" t="n">
        <f aca="false">Посуточная!FJ40</f>
        <v>0</v>
      </c>
      <c r="DC40" s="864" t="n">
        <f aca="false">Посуточная!FK40</f>
        <v>0</v>
      </c>
      <c r="DD40" s="864" t="n">
        <f aca="false">Посуточная!FL40</f>
        <v>0</v>
      </c>
      <c r="DE40" s="864" t="n">
        <f aca="false">Посуточная!FM40</f>
        <v>0</v>
      </c>
      <c r="DF40" s="864" t="n">
        <f aca="false">Посуточная!FN40</f>
        <v>0</v>
      </c>
      <c r="DG40" s="864" t="n">
        <f aca="false">Посуточная!FO40</f>
        <v>0</v>
      </c>
      <c r="DH40" s="864" t="n">
        <f aca="false">Посуточная!FP40</f>
        <v>0</v>
      </c>
      <c r="DI40" s="864" t="n">
        <f aca="false">Посуточная!FQ40</f>
        <v>0</v>
      </c>
      <c r="DJ40" s="864" t="n">
        <f aca="false">Посуточная!FR40</f>
        <v>0</v>
      </c>
      <c r="DK40" s="864" t="n">
        <f aca="false">Посуточная!FS40</f>
        <v>0</v>
      </c>
      <c r="DL40" s="864" t="n">
        <f aca="false">Посуточная!FT40</f>
        <v>0</v>
      </c>
      <c r="DM40" s="864" t="n">
        <f aca="false">Посуточная!FU40</f>
        <v>0</v>
      </c>
      <c r="DN40" s="864" t="n">
        <f aca="false">Посуточная!FV40</f>
        <v>0</v>
      </c>
      <c r="DO40" s="864" t="n">
        <f aca="false">Посуточная!FW40</f>
        <v>0</v>
      </c>
      <c r="DP40" s="864" t="n">
        <f aca="false">Посуточная!FX40</f>
        <v>0</v>
      </c>
      <c r="DQ40" s="864" t="n">
        <f aca="false">Посуточная!FY40</f>
        <v>0</v>
      </c>
      <c r="DR40" s="864" t="n">
        <f aca="false">Посуточная!FZ40</f>
        <v>0</v>
      </c>
      <c r="DS40" s="864" t="n">
        <f aca="false">Посуточная!GA40</f>
        <v>0</v>
      </c>
      <c r="DT40" s="864" t="n">
        <f aca="false">Посуточная!GB40</f>
        <v>0</v>
      </c>
      <c r="DU40" s="864" t="n">
        <f aca="false">Посуточная!GC40</f>
        <v>0</v>
      </c>
      <c r="DV40" s="864" t="n">
        <f aca="false">Посуточная!GD40</f>
        <v>0</v>
      </c>
      <c r="DW40" s="864" t="n">
        <f aca="false">Посуточная!GE40</f>
        <v>0</v>
      </c>
      <c r="DX40" s="864" t="n">
        <f aca="false">Посуточная!GF40</f>
        <v>0</v>
      </c>
      <c r="DY40" s="864" t="n">
        <f aca="false">Посуточная!GG40</f>
        <v>0</v>
      </c>
      <c r="DZ40" s="864" t="n">
        <f aca="false">Посуточная!GH40</f>
        <v>0</v>
      </c>
      <c r="EA40" s="864" t="n">
        <f aca="false">Посуточная!GI40</f>
        <v>0</v>
      </c>
      <c r="EB40" s="864" t="n">
        <f aca="false">Посуточная!GJ40</f>
        <v>0</v>
      </c>
      <c r="EC40" s="864" t="n">
        <f aca="false">Посуточная!GK40</f>
        <v>0</v>
      </c>
      <c r="ED40" s="864" t="n">
        <f aca="false">Посуточная!GL40</f>
        <v>0</v>
      </c>
      <c r="EE40" s="864" t="n">
        <f aca="false">Посуточная!GM40</f>
        <v>0</v>
      </c>
      <c r="EF40" s="322" t="str">
        <f aca="false">Посуточная!GU40</f>
        <v>Вынгапуровское</v>
      </c>
      <c r="EG40" s="322" t="str">
        <f aca="false">Посуточная!GV40</f>
        <v>Сугмутское</v>
      </c>
      <c r="EH40" s="322" t="n">
        <f aca="false">Посуточная!GW40</f>
        <v>0</v>
      </c>
      <c r="EI40" s="322" t="n">
        <f aca="false">Посуточная!GX40</f>
        <v>0</v>
      </c>
      <c r="EJ40" s="322" t="n">
        <f aca="false">Посуточная!GY40</f>
        <v>0</v>
      </c>
      <c r="EK40" s="322" t="n">
        <f aca="false">Посуточная!GZ40</f>
        <v>0</v>
      </c>
      <c r="EL40" s="322" t="n">
        <f aca="false">Посуточная!HA40</f>
        <v>0</v>
      </c>
      <c r="EM40" s="322" t="n">
        <f aca="false">Посуточная!HB40</f>
        <v>0</v>
      </c>
      <c r="EN40" s="322" t="n">
        <f aca="false">Посуточная!HC40</f>
        <v>0</v>
      </c>
      <c r="EO40" s="322" t="n">
        <f aca="false">Посуточная!HD40</f>
        <v>0</v>
      </c>
      <c r="EP40" s="322" t="n">
        <f aca="false">Посуточная!HE40</f>
        <v>0</v>
      </c>
      <c r="EQ40" s="322" t="n">
        <f aca="false">Посуточная!HF40</f>
        <v>0</v>
      </c>
      <c r="ER40" s="322" t="n">
        <f aca="false">Посуточная!HG40</f>
        <v>0</v>
      </c>
      <c r="ES40" s="322" t="n">
        <f aca="false">Посуточная!HH40</f>
        <v>0</v>
      </c>
      <c r="ET40" s="322" t="n">
        <f aca="false">Посуточная!HI40</f>
        <v>0</v>
      </c>
      <c r="EU40" s="322" t="n">
        <f aca="false">Посуточная!HJ40</f>
        <v>0</v>
      </c>
      <c r="EV40" s="322" t="n">
        <f aca="false">Посуточная!HK40</f>
        <v>0</v>
      </c>
      <c r="EW40" s="322" t="n">
        <f aca="false">Посуточная!HL40</f>
        <v>0</v>
      </c>
      <c r="EX40" s="322" t="n">
        <f aca="false">Посуточная!HM40</f>
        <v>0</v>
      </c>
      <c r="EY40" s="322" t="n">
        <f aca="false">Посуточная!HN40</f>
        <v>0</v>
      </c>
      <c r="EZ40" s="322" t="n">
        <f aca="false">Посуточная!HO40</f>
        <v>0</v>
      </c>
      <c r="FA40" s="539"/>
      <c r="FB40" s="497"/>
      <c r="FE40" s="895" t="n">
        <f aca="false">Посуточная!IA40</f>
        <v>0</v>
      </c>
      <c r="FF40" s="896" t="n">
        <f aca="false">Посуточная!IB40</f>
        <v>0</v>
      </c>
      <c r="FG40" s="896" t="n">
        <f aca="false">Посуточная!IC40</f>
        <v>0</v>
      </c>
      <c r="FH40" s="892" t="n">
        <f aca="false">Посуточная!ID40</f>
        <v>0</v>
      </c>
      <c r="FI40" s="322" t="n">
        <f aca="false">Посуточная!II40</f>
        <v>0</v>
      </c>
      <c r="FJ40" s="366" t="n">
        <f aca="false">Посуточная!IJ40</f>
        <v>0</v>
      </c>
      <c r="FK40" s="897" t="n">
        <f aca="false">Посуточная!IK40</f>
        <v>0</v>
      </c>
      <c r="FL40" s="897" t="n">
        <f aca="false">Посуточная!IL40</f>
        <v>0</v>
      </c>
      <c r="FM40" s="496"/>
      <c r="FN40" s="497"/>
      <c r="FQ40" s="484"/>
      <c r="FR40" s="485"/>
      <c r="FS40" s="485"/>
      <c r="FT40" s="485"/>
      <c r="FU40" s="485"/>
      <c r="FV40" s="485"/>
      <c r="FW40" s="485"/>
      <c r="FX40" s="485"/>
      <c r="FY40" s="485"/>
      <c r="FZ40" s="485"/>
      <c r="GA40" s="485"/>
      <c r="GB40" s="485"/>
      <c r="GC40" s="485"/>
      <c r="GD40" s="485"/>
      <c r="GE40" s="485"/>
      <c r="GF40" s="322"/>
      <c r="GG40" s="322"/>
      <c r="GH40" s="322"/>
      <c r="GI40" s="322"/>
      <c r="GJ40" s="322"/>
      <c r="GK40" s="322"/>
      <c r="GL40" s="322"/>
      <c r="GM40" s="322"/>
      <c r="GN40" s="322"/>
      <c r="GO40" s="322"/>
      <c r="GP40" s="322"/>
      <c r="GQ40" s="322"/>
      <c r="GR40" s="322"/>
      <c r="GS40" s="322"/>
      <c r="GT40" s="322"/>
      <c r="GU40" s="322"/>
      <c r="GV40" s="322"/>
      <c r="GW40" s="322"/>
      <c r="GX40" s="322"/>
      <c r="GY40" s="322"/>
      <c r="GZ40" s="322"/>
      <c r="HA40" s="322"/>
      <c r="HB40" s="322"/>
      <c r="HC40" s="322"/>
      <c r="HD40" s="322"/>
      <c r="HE40" s="322"/>
      <c r="HF40" s="322"/>
      <c r="HG40" s="322"/>
      <c r="HH40" s="322"/>
      <c r="HI40" s="322"/>
      <c r="HJ40" s="322"/>
      <c r="HK40" s="322"/>
      <c r="HL40" s="322"/>
      <c r="HM40" s="539"/>
      <c r="HN40" s="497"/>
      <c r="HQ40" s="502"/>
      <c r="HR40" s="497"/>
      <c r="HU40" s="503"/>
      <c r="HV40" s="504"/>
      <c r="HY40" s="517"/>
      <c r="HZ40" s="518"/>
      <c r="IC40" s="503"/>
      <c r="ID40" s="504"/>
      <c r="IG40" s="484"/>
      <c r="IH40" s="485"/>
      <c r="II40" s="485"/>
      <c r="IJ40" s="485"/>
      <c r="IK40" s="485"/>
      <c r="IL40" s="485"/>
      <c r="IM40" s="485"/>
      <c r="IN40" s="485"/>
      <c r="IO40" s="485"/>
      <c r="IP40" s="485"/>
      <c r="IQ40" s="485"/>
      <c r="IR40" s="485"/>
      <c r="IS40" s="485"/>
      <c r="IT40" s="485"/>
      <c r="IU40" s="485"/>
      <c r="IV40" s="338"/>
      <c r="IW40" s="338"/>
      <c r="IX40" s="338"/>
      <c r="IY40" s="338"/>
      <c r="IZ40" s="338"/>
      <c r="JA40" s="338"/>
      <c r="JB40" s="338"/>
      <c r="JC40" s="338"/>
      <c r="JD40" s="338"/>
      <c r="JE40" s="338"/>
      <c r="JF40" s="338"/>
      <c r="JG40" s="338"/>
      <c r="JH40" s="338"/>
      <c r="JI40" s="338"/>
      <c r="JJ40" s="338"/>
      <c r="JK40" s="338"/>
      <c r="JL40" s="338"/>
      <c r="JM40" s="338"/>
      <c r="JN40" s="338"/>
      <c r="JO40" s="338"/>
      <c r="JP40" s="338"/>
      <c r="JQ40" s="338"/>
      <c r="JR40" s="338"/>
      <c r="JS40" s="338"/>
      <c r="JT40" s="338"/>
      <c r="JU40" s="338"/>
      <c r="JV40" s="338"/>
      <c r="JW40" s="338"/>
      <c r="JX40" s="338"/>
      <c r="JY40" s="338"/>
      <c r="JZ40" s="338"/>
      <c r="KA40" s="338"/>
      <c r="KB40" s="338"/>
      <c r="KC40" s="338"/>
      <c r="KD40" s="338"/>
      <c r="KE40" s="338"/>
      <c r="KF40" s="338"/>
      <c r="KG40" s="338"/>
      <c r="KH40" s="338"/>
      <c r="KI40" s="338"/>
      <c r="KJ40" s="539"/>
      <c r="KK40" s="497"/>
      <c r="KN40" s="898" t="n">
        <f aca="false">Посуточная!OF40</f>
        <v>0</v>
      </c>
      <c r="KO40" s="899" t="n">
        <f aca="false">Посуточная!OG40</f>
        <v>0</v>
      </c>
      <c r="KP40" s="899" t="n">
        <f aca="false">Посуточная!OH40</f>
        <v>0</v>
      </c>
      <c r="KQ40" s="899" t="n">
        <f aca="false">Посуточная!OI40</f>
        <v>0</v>
      </c>
      <c r="KR40" s="899" t="n">
        <f aca="false">Посуточная!OJ40</f>
        <v>0</v>
      </c>
      <c r="KS40" s="899" t="n">
        <f aca="false">Посуточная!OK40</f>
        <v>0</v>
      </c>
      <c r="KT40" s="899" t="n">
        <f aca="false">Посуточная!OL40</f>
        <v>0</v>
      </c>
      <c r="KU40" s="899" t="n">
        <f aca="false">Посуточная!OM40</f>
        <v>0</v>
      </c>
      <c r="KV40" s="899" t="n">
        <f aca="false">Посуточная!ON40</f>
        <v>0</v>
      </c>
      <c r="KW40" s="900" t="n">
        <f aca="false">Посуточная!OO40</f>
        <v>0</v>
      </c>
      <c r="KX40" s="897" t="n">
        <f aca="false">Посуточная!OV40</f>
        <v>0</v>
      </c>
      <c r="KY40" s="897" t="n">
        <f aca="false">Посуточная!OW40</f>
        <v>0</v>
      </c>
      <c r="KZ40" s="897" t="n">
        <f aca="false">Посуточная!OX40</f>
        <v>0</v>
      </c>
      <c r="LA40" s="897" t="n">
        <f aca="false">Посуточная!OY40</f>
        <v>0</v>
      </c>
      <c r="LB40" s="897" t="n">
        <f aca="false">Посуточная!OZ40</f>
        <v>0</v>
      </c>
      <c r="LC40" s="897" t="n">
        <f aca="false">Посуточная!PA40</f>
        <v>0</v>
      </c>
      <c r="LD40" s="897" t="n">
        <f aca="false">Посуточная!PB40</f>
        <v>0</v>
      </c>
      <c r="LE40" s="897" t="n">
        <f aca="false">Посуточная!PC40</f>
        <v>0</v>
      </c>
      <c r="LF40" s="897" t="n">
        <f aca="false">Посуточная!PD40</f>
        <v>0</v>
      </c>
      <c r="LG40" s="897" t="n">
        <f aca="false">Посуточная!PE40</f>
        <v>0</v>
      </c>
      <c r="LH40" s="897" t="n">
        <f aca="false">Посуточная!PF40</f>
        <v>0</v>
      </c>
      <c r="LI40" s="897" t="n">
        <f aca="false">Посуточная!PG40</f>
        <v>0</v>
      </c>
      <c r="LJ40" s="897" t="n">
        <f aca="false">Посуточная!PH40</f>
        <v>0</v>
      </c>
      <c r="LK40" s="897" t="n">
        <f aca="false">Посуточная!PI40</f>
        <v>0</v>
      </c>
      <c r="LL40" s="897" t="n">
        <f aca="false">Посуточная!PJ40</f>
        <v>0</v>
      </c>
      <c r="LM40" s="897" t="n">
        <f aca="false">Посуточная!PK40</f>
        <v>0</v>
      </c>
      <c r="LN40" s="897" t="n">
        <f aca="false">Посуточная!PL40</f>
        <v>0</v>
      </c>
      <c r="LO40" s="897" t="n">
        <f aca="false">Посуточная!PM40</f>
        <v>0</v>
      </c>
      <c r="LP40" s="897" t="n">
        <f aca="false">Посуточная!PN40</f>
        <v>0</v>
      </c>
      <c r="LQ40" s="897" t="n">
        <f aca="false">Посуточная!PO40</f>
        <v>0</v>
      </c>
      <c r="LR40" s="539"/>
      <c r="LS40" s="497"/>
      <c r="LV40" s="414" t="n">
        <f aca="false">Посуточная!QA40</f>
        <v>0</v>
      </c>
      <c r="LW40" s="415" t="n">
        <f aca="false">Посуточная!QB40</f>
        <v>0</v>
      </c>
      <c r="LX40" s="415" t="n">
        <f aca="false">Посуточная!QC40</f>
        <v>0</v>
      </c>
      <c r="LY40" s="415" t="n">
        <f aca="false">Посуточная!QD40</f>
        <v>0</v>
      </c>
      <c r="LZ40" s="415" t="n">
        <f aca="false">Посуточная!QE40</f>
        <v>0</v>
      </c>
      <c r="MA40" s="415" t="n">
        <f aca="false">Посуточная!QF40</f>
        <v>0</v>
      </c>
      <c r="MB40" s="415" t="n">
        <f aca="false">Посуточная!QG40</f>
        <v>0</v>
      </c>
      <c r="MC40" s="876" t="n">
        <f aca="false">Посуточная!QO40</f>
        <v>0</v>
      </c>
      <c r="MD40" s="876" t="n">
        <f aca="false">Посуточная!QP40</f>
        <v>0</v>
      </c>
      <c r="ME40" s="876" t="n">
        <f aca="false">Посуточная!QQ40</f>
        <v>0</v>
      </c>
      <c r="MF40" s="876" t="n">
        <f aca="false">Посуточная!QR40</f>
        <v>0</v>
      </c>
      <c r="MG40" s="876" t="n">
        <f aca="false">Посуточная!QS40</f>
        <v>0</v>
      </c>
      <c r="MH40" s="876" t="n">
        <f aca="false">Посуточная!QT40</f>
        <v>0</v>
      </c>
      <c r="MI40" s="876" t="n">
        <f aca="false">Посуточная!QU40</f>
        <v>0</v>
      </c>
      <c r="MJ40" s="539"/>
      <c r="MK40" s="497"/>
      <c r="MN40" s="871" t="n">
        <f aca="false">Посуточная!RG40</f>
        <v>0</v>
      </c>
      <c r="MO40" s="872" t="n">
        <f aca="false">Посуточная!RH40</f>
        <v>0</v>
      </c>
      <c r="MP40" s="872" t="n">
        <f aca="false">Посуточная!RI40</f>
        <v>0</v>
      </c>
      <c r="MQ40" s="872" t="n">
        <f aca="false">Посуточная!RJ40</f>
        <v>0</v>
      </c>
      <c r="MR40" s="872" t="n">
        <f aca="false">Посуточная!RK40</f>
        <v>0</v>
      </c>
      <c r="MS40" s="872" t="n">
        <f aca="false">Посуточная!RL40</f>
        <v>0</v>
      </c>
      <c r="MT40" s="872" t="n">
        <f aca="false">Посуточная!RM40</f>
        <v>0</v>
      </c>
      <c r="MU40" s="366" t="n">
        <f aca="false">Посуточная!RU40</f>
        <v>0</v>
      </c>
      <c r="MV40" s="366" t="n">
        <f aca="false">Посуточная!RV40</f>
        <v>0</v>
      </c>
      <c r="MW40" s="366" t="n">
        <f aca="false">Посуточная!RW40</f>
        <v>0</v>
      </c>
      <c r="MX40" s="366" t="n">
        <f aca="false">Посуточная!RX40</f>
        <v>0</v>
      </c>
      <c r="MY40" s="366" t="n">
        <f aca="false">Посуточная!RY40</f>
        <v>0</v>
      </c>
      <c r="MZ40" s="366" t="n">
        <f aca="false">Посуточная!RZ40</f>
        <v>0</v>
      </c>
      <c r="NA40" s="366" t="n">
        <f aca="false">Посуточная!SA40</f>
        <v>0</v>
      </c>
      <c r="NB40" s="539"/>
      <c r="NC40" s="497"/>
      <c r="NF40" s="502"/>
      <c r="NG40" s="497"/>
      <c r="NJ40" s="503"/>
      <c r="NK40" s="504"/>
      <c r="NN40" s="871" t="n">
        <f aca="false">Посуточная!SU40</f>
        <v>0</v>
      </c>
      <c r="NO40" s="872" t="n">
        <f aca="false">Посуточная!SV40</f>
        <v>0</v>
      </c>
      <c r="NP40" s="872" t="n">
        <f aca="false">Посуточная!SW40</f>
        <v>0</v>
      </c>
      <c r="NQ40" s="872" t="n">
        <f aca="false">Посуточная!SX40</f>
        <v>0</v>
      </c>
      <c r="NR40" s="366" t="n">
        <f aca="false">Посуточная!TC40</f>
        <v>0</v>
      </c>
      <c r="NS40" s="366" t="n">
        <f aca="false">Посуточная!TD40</f>
        <v>0</v>
      </c>
      <c r="NT40" s="366" t="n">
        <f aca="false">Посуточная!TE40</f>
        <v>0</v>
      </c>
      <c r="NU40" s="366" t="n">
        <f aca="false">Посуточная!TF40</f>
        <v>0</v>
      </c>
      <c r="NV40" s="539"/>
      <c r="NW40" s="497"/>
      <c r="NZ40" s="502"/>
      <c r="OA40" s="539"/>
      <c r="OB40" s="291"/>
      <c r="OC40" s="291"/>
      <c r="OD40" s="539"/>
      <c r="OE40" s="539"/>
      <c r="OF40" s="291"/>
      <c r="OG40" s="291"/>
      <c r="OH40" s="539"/>
      <c r="OI40" s="539"/>
      <c r="OJ40" s="291"/>
      <c r="OK40" s="291"/>
      <c r="OL40" s="539"/>
      <c r="OM40" s="539"/>
      <c r="ON40" s="291"/>
      <c r="OO40" s="291"/>
      <c r="OP40" s="540"/>
      <c r="OQ40" s="504"/>
      <c r="OR40" s="373"/>
      <c r="OT40" s="503"/>
      <c r="OU40" s="504"/>
      <c r="OX40" s="503"/>
      <c r="OY40" s="504"/>
      <c r="PB40" s="502"/>
      <c r="PC40" s="497"/>
      <c r="PF40" s="503"/>
      <c r="PG40" s="504"/>
      <c r="PJ40" s="540"/>
      <c r="PK40" s="540"/>
      <c r="PN40" s="540"/>
      <c r="PO40" s="540"/>
      <c r="PQ40" s="374"/>
      <c r="PR40" s="541"/>
      <c r="PS40" s="542"/>
      <c r="PT40" s="541"/>
      <c r="PU40" s="542"/>
      <c r="PV40" s="335"/>
      <c r="PW40" s="542"/>
      <c r="PX40" s="543"/>
      <c r="PY40" s="541"/>
      <c r="PZ40" s="544"/>
      <c r="QA40" s="378"/>
      <c r="QD40" s="608"/>
      <c r="QI40" s="127"/>
      <c r="QQ40" s="127" t="n">
        <f aca="false">IF(V40="",0,V40+QQ37)</f>
        <v>0</v>
      </c>
      <c r="QR40" s="127" t="n">
        <f aca="false">IF(W40="",0,W40+QR37)</f>
        <v>0</v>
      </c>
      <c r="QS40" s="127" t="n">
        <f aca="false">IF(AN40="",0,AN40+QS37)</f>
        <v>0</v>
      </c>
      <c r="QT40" s="127" t="n">
        <f aca="false">IF(AO40="",0,AO40+QT37)</f>
        <v>0</v>
      </c>
      <c r="QU40" s="127" t="n">
        <f aca="false">IF(AZ40="",0,AZ40+QU37)</f>
        <v>0</v>
      </c>
      <c r="QV40" s="127" t="n">
        <f aca="false">IF(BA40="",0,BA40+QV37)</f>
        <v>0</v>
      </c>
      <c r="QW40" s="127" t="n">
        <f aca="false">IF(BL40="",0,BL40+QW37)</f>
        <v>0</v>
      </c>
      <c r="QX40" s="127" t="n">
        <f aca="false">IF(BM40="",0,BM40+QX37)</f>
        <v>0</v>
      </c>
      <c r="QY40" s="127" t="n">
        <f aca="false">IF(CF40="",0,CF40+QY37)</f>
        <v>0</v>
      </c>
      <c r="QZ40" s="127" t="n">
        <f aca="false">IF(CG40="",0,CG40+QZ37)</f>
        <v>0</v>
      </c>
      <c r="RA40" s="127" t="n">
        <f aca="false">IF(CX40="",0,CX40+RA37)</f>
        <v>0</v>
      </c>
      <c r="RB40" s="127" t="n">
        <f aca="false">IF(CY40="",0,CY40+RB37)</f>
        <v>0</v>
      </c>
      <c r="RC40" s="127" t="n">
        <f aca="false">IF(FO40="",0,FO40+RC37)</f>
        <v>0</v>
      </c>
      <c r="RD40" s="127" t="n">
        <f aca="false">IF(FP40="",0,FP40+RD37)</f>
        <v>0</v>
      </c>
      <c r="RE40" s="127" t="n">
        <f aca="false">IF(FC40="",0,FC40+RE37)</f>
        <v>0</v>
      </c>
      <c r="RF40" s="127" t="n">
        <f aca="false">IF(FD40="",0,FD40+RF37)</f>
        <v>0</v>
      </c>
      <c r="RG40" s="127" t="n">
        <f aca="false">IF(ND40="",0,ND40+RG37)</f>
        <v>0</v>
      </c>
      <c r="RH40" s="127" t="n">
        <f aca="false">IF(NE40="",0,NE40+RH37)</f>
        <v>0</v>
      </c>
      <c r="RI40" s="127" t="n">
        <f aca="false">IF(OX40="",0,OX40)</f>
        <v>0</v>
      </c>
      <c r="RJ40" s="127" t="n">
        <f aca="false">IF(OY40="",0,OY40)</f>
        <v>0</v>
      </c>
      <c r="RK40" s="127" t="n">
        <f aca="false">IF(IA40="",0,IA40+RK37)</f>
        <v>0</v>
      </c>
      <c r="RL40" s="127" t="n">
        <f aca="false">IF(IB40="",0,IB40+RL37)</f>
        <v>0</v>
      </c>
      <c r="RM40" s="127" t="n">
        <f aca="false">IF(OT40="",0,OT40+RM37)</f>
        <v>0</v>
      </c>
      <c r="RN40" s="127" t="n">
        <f aca="false">IF(OU40="",0,OU40+RN37)</f>
        <v>0</v>
      </c>
      <c r="RO40" s="127" t="n">
        <f aca="false">IF(PY40="",0,PY40+RO37)</f>
        <v>0</v>
      </c>
      <c r="RP40" s="127" t="n">
        <f aca="false">IF(PZ40="",0,PZ40+RP37)</f>
        <v>0</v>
      </c>
      <c r="RQ40" s="127" t="n">
        <f aca="false">IFERROR(RO40/$A38,0)</f>
        <v>0</v>
      </c>
      <c r="RR40" s="127" t="n">
        <f aca="false">IFERROR(RP40/$A38,0)</f>
        <v>0</v>
      </c>
      <c r="RS40" s="127" t="n">
        <f aca="false">IF(PD40="",0,PD40+RS37)</f>
        <v>0</v>
      </c>
      <c r="RT40" s="127" t="n">
        <f aca="false">IF(PE40="",0,PE40+RT37)</f>
        <v>0</v>
      </c>
      <c r="RU40" s="127" t="n">
        <f aca="false">IF(QQ40&gt;0,0,T40+RU37)</f>
        <v>0</v>
      </c>
      <c r="RV40" s="127" t="n">
        <f aca="false">IF(QR40&gt;0,0,U40+RV37)</f>
        <v>0</v>
      </c>
      <c r="RW40" s="127" t="n">
        <f aca="false">IF(QS40&gt;0,0,AL40+RW37)</f>
        <v>0</v>
      </c>
      <c r="RX40" s="127" t="n">
        <f aca="false">IF(QT40&gt;0,0,AM40+RX37)</f>
        <v>0</v>
      </c>
      <c r="RY40" s="127" t="n">
        <f aca="false">IF(QU40&gt;0,0,AX40+RY37)</f>
        <v>0</v>
      </c>
      <c r="RZ40" s="127" t="n">
        <f aca="false">IF(QV40&gt;0,0,AY40+RZ37)</f>
        <v>0</v>
      </c>
      <c r="SA40" s="127" t="n">
        <f aca="false">IF(QW40&gt;0,0,BJ40+SA37)</f>
        <v>0</v>
      </c>
      <c r="SB40" s="127" t="n">
        <f aca="false">IF(QX40&gt;0,0,BK40+SB37)</f>
        <v>0</v>
      </c>
      <c r="SC40" s="127" t="n">
        <f aca="false">IF(QY40&gt;0,0,CD40+SC37)</f>
        <v>0</v>
      </c>
      <c r="SD40" s="127" t="n">
        <f aca="false">IF(QZ40&gt;0,0,CE40+SD37)</f>
        <v>0</v>
      </c>
      <c r="SE40" s="127" t="n">
        <f aca="false">IF(RA40&gt;0,0,CV40+SE37)</f>
        <v>0</v>
      </c>
      <c r="SF40" s="127" t="n">
        <f aca="false">IF(RB40&gt;0,0,CW40+SF37)</f>
        <v>0</v>
      </c>
      <c r="SG40" s="127" t="n">
        <f aca="false">IF(RC40&gt;0,0,FM40+SG37)</f>
        <v>0</v>
      </c>
      <c r="SH40" s="127" t="n">
        <f aca="false">IF(RD40&gt;0,0,FN40+SH37)</f>
        <v>0</v>
      </c>
      <c r="SI40" s="127" t="n">
        <f aca="false">IF(RE40&gt;0,0,FA40+SI37)</f>
        <v>0</v>
      </c>
      <c r="SJ40" s="127" t="n">
        <f aca="false">IFERROR(IF(RF40&gt;0,0,FB40+SJ37),0)</f>
        <v>0</v>
      </c>
      <c r="SK40" s="127" t="n">
        <f aca="false">IF(RG40&gt;0,0,NB40+SK37)</f>
        <v>0</v>
      </c>
      <c r="SL40" s="127" t="n">
        <f aca="false">IFERROR(IF(RH40&gt;0,0,NC40+SL37),0)</f>
        <v>0</v>
      </c>
      <c r="SM40" s="127"/>
      <c r="SN40" s="127"/>
      <c r="SO40" s="127"/>
    </row>
    <row r="41" customFormat="false" ht="15" hidden="false" customHeight="false" outlineLevel="0" collapsed="false">
      <c r="A41" s="741"/>
      <c r="B41" s="863" t="n">
        <f aca="false">Посуточная!B41</f>
        <v>0</v>
      </c>
      <c r="C41" s="864" t="n">
        <f aca="false">Посуточная!C41</f>
        <v>0</v>
      </c>
      <c r="D41" s="864" t="n">
        <f aca="false">Посуточная!D41</f>
        <v>0</v>
      </c>
      <c r="E41" s="864" t="n">
        <f aca="false">Посуточная!E41</f>
        <v>0</v>
      </c>
      <c r="F41" s="864" t="n">
        <f aca="false">Посуточная!F41</f>
        <v>0</v>
      </c>
      <c r="G41" s="864" t="n">
        <f aca="false">Посуточная!G41</f>
        <v>0</v>
      </c>
      <c r="H41" s="864" t="n">
        <f aca="false">Посуточная!H41</f>
        <v>0</v>
      </c>
      <c r="I41" s="864" t="n">
        <f aca="false">Посуточная!I41</f>
        <v>0</v>
      </c>
      <c r="J41" s="322" t="n">
        <f aca="false">Посуточная!Q41</f>
        <v>0</v>
      </c>
      <c r="K41" s="322" t="n">
        <f aca="false">Посуточная!R41</f>
        <v>0</v>
      </c>
      <c r="L41" s="322" t="n">
        <f aca="false">Посуточная!S41</f>
        <v>0</v>
      </c>
      <c r="M41" s="322" t="n">
        <f aca="false">Посуточная!T41</f>
        <v>0</v>
      </c>
      <c r="N41" s="322" t="n">
        <f aca="false">Посуточная!U41</f>
        <v>0</v>
      </c>
      <c r="O41" s="322" t="n">
        <f aca="false">Посуточная!V41</f>
        <v>0</v>
      </c>
      <c r="P41" s="322" t="n">
        <f aca="false">Посуточная!W41</f>
        <v>0</v>
      </c>
      <c r="Q41" s="322" t="n">
        <f aca="false">Посуточная!X41</f>
        <v>0</v>
      </c>
      <c r="R41" s="322" t="n">
        <f aca="false">Посуточная!Y41</f>
        <v>0</v>
      </c>
      <c r="S41" s="322" t="n">
        <f aca="false">Посуточная!Z41</f>
        <v>0</v>
      </c>
      <c r="T41" s="417" t="n">
        <f aca="false">COUNTIF(B41:I41,"&lt;&gt;0")-COUNTIF(B41:I41,"")</f>
        <v>-8</v>
      </c>
      <c r="U41" s="391" t="n">
        <f aca="false">COUNTIF(J41:S41,"&lt;&gt;0")-COUNTIF(J41:S41,"")</f>
        <v>0</v>
      </c>
      <c r="X41" s="863" t="n">
        <f aca="false">Посуточная!AL41</f>
        <v>0</v>
      </c>
      <c r="Y41" s="864" t="n">
        <f aca="false">Посуточная!AM41</f>
        <v>0</v>
      </c>
      <c r="Z41" s="864" t="n">
        <f aca="false">Посуточная!AN41</f>
        <v>0</v>
      </c>
      <c r="AA41" s="864" t="n">
        <f aca="false">Посуточная!AO41</f>
        <v>0</v>
      </c>
      <c r="AB41" s="864" t="n">
        <f aca="false">Посуточная!AP41</f>
        <v>0</v>
      </c>
      <c r="AC41" s="864" t="n">
        <f aca="false">Посуточная!AQ41</f>
        <v>0</v>
      </c>
      <c r="AD41" s="864" t="n">
        <f aca="false">Посуточная!AR41</f>
        <v>0</v>
      </c>
      <c r="AE41" s="322" t="n">
        <f aca="false">Посуточная!AZ41</f>
        <v>0</v>
      </c>
      <c r="AF41" s="322" t="n">
        <f aca="false">Посуточная!BA41</f>
        <v>0</v>
      </c>
      <c r="AG41" s="322" t="n">
        <f aca="false">Посуточная!BB41</f>
        <v>0</v>
      </c>
      <c r="AH41" s="322" t="n">
        <f aca="false">Посуточная!BC41</f>
        <v>0</v>
      </c>
      <c r="AI41" s="322" t="n">
        <f aca="false">Посуточная!BD41</f>
        <v>0</v>
      </c>
      <c r="AJ41" s="322" t="n">
        <f aca="false">Посуточная!BE41</f>
        <v>0</v>
      </c>
      <c r="AK41" s="322" t="n">
        <f aca="false">Посуточная!BF41</f>
        <v>0</v>
      </c>
      <c r="AL41" s="417" t="n">
        <f aca="false">COUNTIF(X41:AD41,"&lt;&gt;0")-COUNTIF(X41:AD41,"")</f>
        <v>-7</v>
      </c>
      <c r="AM41" s="391" t="n">
        <f aca="false">COUNTIF(AE41:AK41,"&lt;&gt;0")-COUNTIF(AE41:AK41,"")</f>
        <v>0</v>
      </c>
      <c r="AP41" s="863" t="n">
        <f aca="false">Посуточная!BR41</f>
        <v>0</v>
      </c>
      <c r="AQ41" s="864" t="n">
        <f aca="false">Посуточная!BS41</f>
        <v>0</v>
      </c>
      <c r="AR41" s="864" t="n">
        <f aca="false">Посуточная!BT41</f>
        <v>0</v>
      </c>
      <c r="AS41" s="864" t="n">
        <f aca="false">Посуточная!BU41</f>
        <v>0</v>
      </c>
      <c r="AT41" s="322" t="n">
        <f aca="false">Посуточная!BZ41</f>
        <v>0</v>
      </c>
      <c r="AU41" s="322" t="n">
        <f aca="false">Посуточная!CA41</f>
        <v>0</v>
      </c>
      <c r="AV41" s="322" t="n">
        <f aca="false">Посуточная!CB41</f>
        <v>0</v>
      </c>
      <c r="AW41" s="322" t="n">
        <f aca="false">Посуточная!CC41</f>
        <v>0</v>
      </c>
      <c r="AX41" s="417" t="n">
        <f aca="false">COUNTIF(AP41:AS41,"&lt;&gt;0")-COUNTIF(AP41:AS41,"")</f>
        <v>-4</v>
      </c>
      <c r="AY41" s="391" t="n">
        <f aca="false">COUNTIF(AT41:AW41,"&lt;&gt;0")-COUNTIF(AT41:AW41,"")</f>
        <v>0</v>
      </c>
      <c r="BB41" s="863" t="n">
        <f aca="false">Посуточная!CL41</f>
        <v>0</v>
      </c>
      <c r="BC41" s="864" t="n">
        <f aca="false">Посуточная!CM41</f>
        <v>0</v>
      </c>
      <c r="BD41" s="864" t="n">
        <f aca="false">Посуточная!CN41</f>
        <v>0</v>
      </c>
      <c r="BE41" s="864" t="n">
        <f aca="false">Посуточная!CO41</f>
        <v>0</v>
      </c>
      <c r="BF41" s="322" t="n">
        <f aca="false">Посуточная!CT41</f>
        <v>0</v>
      </c>
      <c r="BG41" s="322" t="n">
        <f aca="false">Посуточная!CU41</f>
        <v>0</v>
      </c>
      <c r="BH41" s="322" t="n">
        <f aca="false">Посуточная!CV41</f>
        <v>0</v>
      </c>
      <c r="BI41" s="322" t="n">
        <f aca="false">Посуточная!CW41</f>
        <v>0</v>
      </c>
      <c r="BJ41" s="417" t="n">
        <f aca="false">COUNTIF(BB41:BE41,"&lt;&gt;0")-COUNTIF(BB41:BE41,"")</f>
        <v>-4</v>
      </c>
      <c r="BK41" s="391" t="n">
        <f aca="false">COUNTIF(BF41:BI41,"&lt;&gt;0")-COUNTIF(BF41:BI41,"")</f>
        <v>0</v>
      </c>
      <c r="BN41" s="395" t="n">
        <f aca="false">SUMIF(B6:BM6,"итого гр.",B41:BM41)</f>
        <v>0</v>
      </c>
      <c r="BO41" s="391" t="n">
        <f aca="false">SUMIF(B6:BM6,"итого фк.",B41:BM41)</f>
        <v>0</v>
      </c>
      <c r="BR41" s="396"/>
      <c r="BS41" s="397"/>
      <c r="BV41" s="381" t="str">
        <f aca="false">Посуточная!DN41</f>
        <v>17</v>
      </c>
      <c r="BW41" s="382" t="n">
        <f aca="false">Посуточная!DO41</f>
        <v>0</v>
      </c>
      <c r="BX41" s="382" t="n">
        <f aca="false">Посуточная!DP41</f>
        <v>0</v>
      </c>
      <c r="BY41" s="382" t="n">
        <f aca="false">Посуточная!DQ41</f>
        <v>0</v>
      </c>
      <c r="BZ41" s="322" t="n">
        <f aca="false">Посуточная!DV41</f>
        <v>0</v>
      </c>
      <c r="CA41" s="322" t="n">
        <f aca="false">Посуточная!DW41</f>
        <v>0</v>
      </c>
      <c r="CB41" s="322" t="n">
        <f aca="false">Посуточная!DX41</f>
        <v>0</v>
      </c>
      <c r="CC41" s="322" t="n">
        <f aca="false">Посуточная!DY41</f>
        <v>0</v>
      </c>
      <c r="CD41" s="417" t="n">
        <f aca="false">COUNTIF(BV41:BY41,"&lt;&gt;0")-COUNTIF(BV41:BY41,"")</f>
        <v>-2</v>
      </c>
      <c r="CE41" s="391" t="n">
        <f aca="false">COUNTIF(BZ41:CC41,"&lt;&gt;0")-COUNTIF(BZ41:CC41,"")</f>
        <v>0</v>
      </c>
      <c r="CH41" s="381" t="n">
        <f aca="false">Посуточная!EH41</f>
        <v>0</v>
      </c>
      <c r="CI41" s="382" t="n">
        <f aca="false">Посуточная!EI41</f>
        <v>0</v>
      </c>
      <c r="CJ41" s="382" t="n">
        <f aca="false">Посуточная!EJ41</f>
        <v>0</v>
      </c>
      <c r="CK41" s="382" t="n">
        <f aca="false">Посуточная!EK41</f>
        <v>0</v>
      </c>
      <c r="CL41" s="382" t="n">
        <f aca="false">Посуточная!EL41</f>
        <v>0</v>
      </c>
      <c r="CM41" s="382" t="n">
        <f aca="false">Посуточная!EM41</f>
        <v>0</v>
      </c>
      <c r="CN41" s="382" t="n">
        <f aca="false">Посуточная!EN41</f>
        <v>0</v>
      </c>
      <c r="CO41" s="322" t="n">
        <f aca="false">Посуточная!ES41</f>
        <v>0</v>
      </c>
      <c r="CP41" s="322" t="n">
        <f aca="false">Посуточная!ET41</f>
        <v>0</v>
      </c>
      <c r="CQ41" s="322" t="n">
        <f aca="false">Посуточная!EU41</f>
        <v>0</v>
      </c>
      <c r="CR41" s="322" t="n">
        <f aca="false">Посуточная!EV41</f>
        <v>0</v>
      </c>
      <c r="CS41" s="322" t="n">
        <f aca="false">Посуточная!EW41</f>
        <v>0</v>
      </c>
      <c r="CT41" s="322" t="n">
        <f aca="false">Посуточная!EX41</f>
        <v>0</v>
      </c>
      <c r="CU41" s="322" t="n">
        <f aca="false">Посуточная!EY41</f>
        <v>0</v>
      </c>
      <c r="CV41" s="417" t="n">
        <f aca="false">COUNTIF(CH41:CN41,"&lt;&gt;0")-COUNTIF(CH41:CN41,"")</f>
        <v>-7</v>
      </c>
      <c r="CW41" s="391" t="n">
        <f aca="false">COUNTIF(CO41:CU41,"&lt;&gt;0")-COUNTIF(CO41:CU41,"")</f>
        <v>0</v>
      </c>
      <c r="CZ41" s="863" t="str">
        <f aca="false">Посуточная!FH41</f>
        <v>525</v>
      </c>
      <c r="DA41" s="864" t="n">
        <f aca="false">Посуточная!FI41</f>
        <v>0</v>
      </c>
      <c r="DB41" s="864" t="n">
        <f aca="false">Посуточная!FJ41</f>
        <v>0</v>
      </c>
      <c r="DC41" s="864" t="n">
        <f aca="false">Посуточная!FK41</f>
        <v>0</v>
      </c>
      <c r="DD41" s="864" t="n">
        <f aca="false">Посуточная!FL41</f>
        <v>0</v>
      </c>
      <c r="DE41" s="864" t="n">
        <f aca="false">Посуточная!FM41</f>
        <v>0</v>
      </c>
      <c r="DF41" s="864" t="n">
        <f aca="false">Посуточная!FN41</f>
        <v>0</v>
      </c>
      <c r="DG41" s="864" t="n">
        <f aca="false">Посуточная!FO41</f>
        <v>0</v>
      </c>
      <c r="DH41" s="864" t="n">
        <f aca="false">Посуточная!FP41</f>
        <v>0</v>
      </c>
      <c r="DI41" s="864" t="n">
        <f aca="false">Посуточная!FQ41</f>
        <v>0</v>
      </c>
      <c r="DJ41" s="864" t="n">
        <f aca="false">Посуточная!FR41</f>
        <v>0</v>
      </c>
      <c r="DK41" s="864" t="n">
        <f aca="false">Посуточная!FS41</f>
        <v>0</v>
      </c>
      <c r="DL41" s="864" t="n">
        <f aca="false">Посуточная!FT41</f>
        <v>0</v>
      </c>
      <c r="DM41" s="864" t="n">
        <f aca="false">Посуточная!FU41</f>
        <v>0</v>
      </c>
      <c r="DN41" s="864" t="n">
        <f aca="false">Посуточная!FV41</f>
        <v>0</v>
      </c>
      <c r="DO41" s="864" t="n">
        <f aca="false">Посуточная!FW41</f>
        <v>0</v>
      </c>
      <c r="DP41" s="864" t="n">
        <f aca="false">Посуточная!FX41</f>
        <v>0</v>
      </c>
      <c r="DQ41" s="864" t="n">
        <f aca="false">Посуточная!FY41</f>
        <v>0</v>
      </c>
      <c r="DR41" s="864" t="n">
        <f aca="false">Посуточная!FZ41</f>
        <v>0</v>
      </c>
      <c r="DS41" s="864" t="n">
        <f aca="false">Посуточная!GA41</f>
        <v>0</v>
      </c>
      <c r="DT41" s="864" t="n">
        <f aca="false">Посуточная!GB41</f>
        <v>0</v>
      </c>
      <c r="DU41" s="864" t="n">
        <f aca="false">Посуточная!GC41</f>
        <v>0</v>
      </c>
      <c r="DV41" s="864" t="n">
        <f aca="false">Посуточная!GD41</f>
        <v>0</v>
      </c>
      <c r="DW41" s="864" t="n">
        <f aca="false">Посуточная!GE41</f>
        <v>0</v>
      </c>
      <c r="DX41" s="864" t="n">
        <f aca="false">Посуточная!GF41</f>
        <v>0</v>
      </c>
      <c r="DY41" s="864" t="n">
        <f aca="false">Посуточная!GG41</f>
        <v>0</v>
      </c>
      <c r="DZ41" s="864" t="n">
        <f aca="false">Посуточная!GH41</f>
        <v>0</v>
      </c>
      <c r="EA41" s="864" t="n">
        <f aca="false">Посуточная!GI41</f>
        <v>0</v>
      </c>
      <c r="EB41" s="864" t="n">
        <f aca="false">Посуточная!GJ41</f>
        <v>0</v>
      </c>
      <c r="EC41" s="864" t="n">
        <f aca="false">Посуточная!GK41</f>
        <v>0</v>
      </c>
      <c r="ED41" s="864" t="n">
        <f aca="false">Посуточная!GL41</f>
        <v>0</v>
      </c>
      <c r="EE41" s="864" t="n">
        <f aca="false">Посуточная!GM41</f>
        <v>0</v>
      </c>
      <c r="EF41" s="322" t="n">
        <f aca="false">Посуточная!GU41</f>
        <v>2438</v>
      </c>
      <c r="EG41" s="322" t="n">
        <f aca="false">Посуточная!GV41</f>
        <v>1727</v>
      </c>
      <c r="EH41" s="322" t="n">
        <f aca="false">Посуточная!GW41</f>
        <v>0</v>
      </c>
      <c r="EI41" s="322" t="n">
        <f aca="false">Посуточная!GX41</f>
        <v>0</v>
      </c>
      <c r="EJ41" s="322" t="n">
        <f aca="false">Посуточная!GY41</f>
        <v>0</v>
      </c>
      <c r="EK41" s="322" t="n">
        <f aca="false">Посуточная!GZ41</f>
        <v>0</v>
      </c>
      <c r="EL41" s="322" t="n">
        <f aca="false">Посуточная!HA41</f>
        <v>0</v>
      </c>
      <c r="EM41" s="322" t="n">
        <f aca="false">Посуточная!HB41</f>
        <v>0</v>
      </c>
      <c r="EN41" s="322" t="n">
        <f aca="false">Посуточная!HC41</f>
        <v>0</v>
      </c>
      <c r="EO41" s="322" t="n">
        <f aca="false">Посуточная!HD41</f>
        <v>0</v>
      </c>
      <c r="EP41" s="322" t="n">
        <f aca="false">Посуточная!HE41</f>
        <v>0</v>
      </c>
      <c r="EQ41" s="322" t="n">
        <f aca="false">Посуточная!HF41</f>
        <v>0</v>
      </c>
      <c r="ER41" s="322" t="n">
        <f aca="false">Посуточная!HG41</f>
        <v>0</v>
      </c>
      <c r="ES41" s="322" t="n">
        <f aca="false">Посуточная!HH41</f>
        <v>0</v>
      </c>
      <c r="ET41" s="322" t="n">
        <f aca="false">Посуточная!HI41</f>
        <v>0</v>
      </c>
      <c r="EU41" s="322" t="n">
        <f aca="false">Посуточная!HJ41</f>
        <v>0</v>
      </c>
      <c r="EV41" s="322" t="n">
        <f aca="false">Посуточная!HK41</f>
        <v>0</v>
      </c>
      <c r="EW41" s="322" t="n">
        <f aca="false">Посуточная!HL41</f>
        <v>0</v>
      </c>
      <c r="EX41" s="322" t="n">
        <f aca="false">Посуточная!HM41</f>
        <v>0</v>
      </c>
      <c r="EY41" s="322" t="n">
        <f aca="false">Посуточная!HN41</f>
        <v>0</v>
      </c>
      <c r="EZ41" s="322" t="n">
        <f aca="false">Посуточная!HO41</f>
        <v>0</v>
      </c>
      <c r="FA41" s="417" t="n">
        <f aca="false">COUNTIF(CZ41:EE41,"&lt;&gt;0")-COUNTIF(CZ41:EE41,"")</f>
        <v>-30</v>
      </c>
      <c r="FB41" s="391" t="n">
        <f aca="false">COUNTIF(EF41:EZ41,"&lt;&gt;0")-COUNTIF(EF41:EZ41,"")</f>
        <v>2</v>
      </c>
      <c r="FE41" s="869" t="n">
        <f aca="false">Посуточная!IA41</f>
        <v>0</v>
      </c>
      <c r="FF41" s="870" t="n">
        <f aca="false">Посуточная!IB41</f>
        <v>0</v>
      </c>
      <c r="FG41" s="870" t="n">
        <f aca="false">Посуточная!IC41</f>
        <v>0</v>
      </c>
      <c r="FH41" s="864" t="n">
        <f aca="false">Посуточная!ID41</f>
        <v>0</v>
      </c>
      <c r="FI41" s="322" t="n">
        <f aca="false">Посуточная!II41</f>
        <v>0</v>
      </c>
      <c r="FJ41" s="366" t="n">
        <f aca="false">Посуточная!IJ41</f>
        <v>0</v>
      </c>
      <c r="FK41" s="366" t="n">
        <f aca="false">Посуточная!IK41</f>
        <v>0</v>
      </c>
      <c r="FL41" s="366" t="n">
        <f aca="false">Посуточная!IL41</f>
        <v>0</v>
      </c>
      <c r="FM41" s="390" t="n">
        <f aca="false">COUNTIF(FE41:FH41,"&lt;&gt;0")-COUNTIF(FE41:FH41,"")</f>
        <v>-4</v>
      </c>
      <c r="FN41" s="391" t="n">
        <f aca="false">COUNTIF(FI41:FL41,"&lt;&gt;0")-COUNTIF(FI41:FL41,"")</f>
        <v>0</v>
      </c>
      <c r="FQ41" s="381"/>
      <c r="FR41" s="382"/>
      <c r="FS41" s="382"/>
      <c r="FT41" s="382"/>
      <c r="FU41" s="382"/>
      <c r="FV41" s="382"/>
      <c r="FW41" s="382"/>
      <c r="FX41" s="382"/>
      <c r="FY41" s="382"/>
      <c r="FZ41" s="382"/>
      <c r="GA41" s="382"/>
      <c r="GB41" s="382"/>
      <c r="GC41" s="382"/>
      <c r="GD41" s="382"/>
      <c r="GE41" s="382"/>
      <c r="GF41" s="322"/>
      <c r="GG41" s="322"/>
      <c r="GH41" s="322"/>
      <c r="GI41" s="322"/>
      <c r="GJ41" s="322"/>
      <c r="GK41" s="322"/>
      <c r="GL41" s="322"/>
      <c r="GM41" s="322"/>
      <c r="GN41" s="322"/>
      <c r="GO41" s="322"/>
      <c r="GP41" s="322"/>
      <c r="GQ41" s="322"/>
      <c r="GR41" s="322"/>
      <c r="GS41" s="322"/>
      <c r="GT41" s="322"/>
      <c r="GU41" s="322"/>
      <c r="GV41" s="322"/>
      <c r="GW41" s="322"/>
      <c r="GX41" s="322"/>
      <c r="GY41" s="322"/>
      <c r="GZ41" s="322"/>
      <c r="HA41" s="322"/>
      <c r="HB41" s="322"/>
      <c r="HC41" s="322"/>
      <c r="HD41" s="322"/>
      <c r="HE41" s="322"/>
      <c r="HF41" s="322"/>
      <c r="HG41" s="322"/>
      <c r="HH41" s="322"/>
      <c r="HI41" s="322"/>
      <c r="HJ41" s="322"/>
      <c r="HK41" s="322"/>
      <c r="HL41" s="322"/>
      <c r="HM41" s="417" t="n">
        <f aca="false">COUNTIF(FQ41:GE41,"&lt;&gt;0")-COUNTIF(FQ41:GE41,"")</f>
        <v>0</v>
      </c>
      <c r="HN41" s="391" t="n">
        <f aca="false">COUNTIF(GF41:HL41,"&lt;&gt;0")-COUNTIF(GF41:HL41,"")</f>
        <v>0</v>
      </c>
      <c r="HQ41" s="395" t="n">
        <f aca="false">SUMIF(BV6:HP6,"итого гр.",BV41:HP41)</f>
        <v>2</v>
      </c>
      <c r="HR41" s="391" t="n">
        <f aca="false">SUMIF(BV6:HP6,"итого фк.",BV41:HP41)</f>
        <v>2</v>
      </c>
      <c r="HU41" s="396"/>
      <c r="HV41" s="397"/>
      <c r="HY41" s="406"/>
      <c r="HZ41" s="407"/>
      <c r="IC41" s="396"/>
      <c r="ID41" s="397"/>
      <c r="IG41" s="381"/>
      <c r="IH41" s="382"/>
      <c r="II41" s="382"/>
      <c r="IJ41" s="382"/>
      <c r="IK41" s="382"/>
      <c r="IL41" s="382"/>
      <c r="IM41" s="382"/>
      <c r="IN41" s="382"/>
      <c r="IO41" s="382"/>
      <c r="IP41" s="382"/>
      <c r="IQ41" s="382"/>
      <c r="IR41" s="382"/>
      <c r="IS41" s="382"/>
      <c r="IT41" s="382"/>
      <c r="IU41" s="382"/>
      <c r="IV41" s="322"/>
      <c r="IW41" s="322"/>
      <c r="IX41" s="322"/>
      <c r="IY41" s="322"/>
      <c r="IZ41" s="322"/>
      <c r="JA41" s="322"/>
      <c r="JB41" s="322"/>
      <c r="JC41" s="322"/>
      <c r="JD41" s="322"/>
      <c r="JE41" s="322"/>
      <c r="JF41" s="322"/>
      <c r="JG41" s="322"/>
      <c r="JH41" s="322"/>
      <c r="JI41" s="322"/>
      <c r="JJ41" s="322"/>
      <c r="JK41" s="322"/>
      <c r="JL41" s="322"/>
      <c r="JM41" s="322"/>
      <c r="JN41" s="322"/>
      <c r="JO41" s="322"/>
      <c r="JP41" s="322"/>
      <c r="JQ41" s="322"/>
      <c r="JR41" s="322"/>
      <c r="JS41" s="322"/>
      <c r="JT41" s="322"/>
      <c r="JU41" s="322"/>
      <c r="JV41" s="322"/>
      <c r="JW41" s="322"/>
      <c r="JX41" s="322"/>
      <c r="JY41" s="322"/>
      <c r="JZ41" s="322"/>
      <c r="KA41" s="322"/>
      <c r="KB41" s="322"/>
      <c r="KC41" s="322"/>
      <c r="KD41" s="322"/>
      <c r="KE41" s="322"/>
      <c r="KF41" s="322"/>
      <c r="KG41" s="322"/>
      <c r="KH41" s="322"/>
      <c r="KI41" s="322"/>
      <c r="KJ41" s="417" t="n">
        <f aca="false">COUNTIF(IG41:IU41,"&lt;&gt;0")-COUNTIF(IG41:IU41,"")</f>
        <v>0</v>
      </c>
      <c r="KK41" s="391" t="n">
        <f aca="false">COUNTIF(IV41:KI41,"&lt;&gt;0")-COUNTIF(IV41:KI41,"")</f>
        <v>0</v>
      </c>
      <c r="KN41" s="871" t="n">
        <f aca="false">Посуточная!OF41</f>
        <v>0</v>
      </c>
      <c r="KO41" s="872" t="n">
        <f aca="false">Посуточная!OG41</f>
        <v>0</v>
      </c>
      <c r="KP41" s="872" t="n">
        <f aca="false">Посуточная!OH41</f>
        <v>0</v>
      </c>
      <c r="KQ41" s="872" t="n">
        <f aca="false">Посуточная!OI41</f>
        <v>0</v>
      </c>
      <c r="KR41" s="872" t="n">
        <f aca="false">Посуточная!OJ41</f>
        <v>0</v>
      </c>
      <c r="KS41" s="872" t="n">
        <f aca="false">Посуточная!OK41</f>
        <v>0</v>
      </c>
      <c r="KT41" s="872" t="n">
        <f aca="false">Посуточная!OL41</f>
        <v>0</v>
      </c>
      <c r="KU41" s="872" t="n">
        <f aca="false">Посуточная!OM41</f>
        <v>0</v>
      </c>
      <c r="KV41" s="872" t="n">
        <f aca="false">Посуточная!ON41</f>
        <v>0</v>
      </c>
      <c r="KW41" s="873" t="n">
        <f aca="false">Посуточная!OO41</f>
        <v>0</v>
      </c>
      <c r="KX41" s="366" t="n">
        <f aca="false">Посуточная!OV41</f>
        <v>0</v>
      </c>
      <c r="KY41" s="366" t="n">
        <f aca="false">Посуточная!OW41</f>
        <v>0</v>
      </c>
      <c r="KZ41" s="366" t="n">
        <f aca="false">Посуточная!OX41</f>
        <v>0</v>
      </c>
      <c r="LA41" s="366" t="n">
        <f aca="false">Посуточная!OY41</f>
        <v>0</v>
      </c>
      <c r="LB41" s="366" t="n">
        <f aca="false">Посуточная!OZ41</f>
        <v>0</v>
      </c>
      <c r="LC41" s="366" t="n">
        <f aca="false">Посуточная!PA41</f>
        <v>0</v>
      </c>
      <c r="LD41" s="366" t="n">
        <f aca="false">Посуточная!PB41</f>
        <v>0</v>
      </c>
      <c r="LE41" s="366" t="n">
        <f aca="false">Посуточная!PC41</f>
        <v>0</v>
      </c>
      <c r="LF41" s="366" t="n">
        <f aca="false">Посуточная!PD41</f>
        <v>0</v>
      </c>
      <c r="LG41" s="366" t="n">
        <f aca="false">Посуточная!PE41</f>
        <v>0</v>
      </c>
      <c r="LH41" s="366" t="n">
        <f aca="false">Посуточная!PF41</f>
        <v>0</v>
      </c>
      <c r="LI41" s="366" t="n">
        <f aca="false">Посуточная!PG41</f>
        <v>0</v>
      </c>
      <c r="LJ41" s="366" t="n">
        <f aca="false">Посуточная!PH41</f>
        <v>0</v>
      </c>
      <c r="LK41" s="366" t="n">
        <f aca="false">Посуточная!PI41</f>
        <v>0</v>
      </c>
      <c r="LL41" s="366" t="n">
        <f aca="false">Посуточная!PJ41</f>
        <v>0</v>
      </c>
      <c r="LM41" s="366" t="n">
        <f aca="false">Посуточная!PK41</f>
        <v>0</v>
      </c>
      <c r="LN41" s="366" t="n">
        <f aca="false">Посуточная!PL41</f>
        <v>0</v>
      </c>
      <c r="LO41" s="366" t="n">
        <f aca="false">Посуточная!PM41</f>
        <v>0</v>
      </c>
      <c r="LP41" s="366" t="n">
        <f aca="false">Посуточная!PN41</f>
        <v>0</v>
      </c>
      <c r="LQ41" s="366" t="n">
        <f aca="false">Посуточная!PO41</f>
        <v>0</v>
      </c>
      <c r="LR41" s="417" t="n">
        <f aca="false">COUNTIF(KN41:KW41,"&lt;&gt;0")-COUNTIF(KN41:KW41,"")</f>
        <v>-10</v>
      </c>
      <c r="LS41" s="391" t="n">
        <f aca="false">COUNTIF(KX41:LQ41,"&lt;&gt;0")-COUNTIF(KX41:LQ41,"")</f>
        <v>0</v>
      </c>
      <c r="LV41" s="414" t="n">
        <f aca="false">Посуточная!QA41</f>
        <v>0</v>
      </c>
      <c r="LW41" s="415" t="n">
        <f aca="false">Посуточная!QB41</f>
        <v>0</v>
      </c>
      <c r="LX41" s="415" t="n">
        <f aca="false">Посуточная!QC41</f>
        <v>0</v>
      </c>
      <c r="LY41" s="415" t="n">
        <f aca="false">Посуточная!QD41</f>
        <v>0</v>
      </c>
      <c r="LZ41" s="415" t="n">
        <f aca="false">Посуточная!QE41</f>
        <v>0</v>
      </c>
      <c r="MA41" s="415" t="n">
        <f aca="false">Посуточная!QF41</f>
        <v>0</v>
      </c>
      <c r="MB41" s="415" t="n">
        <f aca="false">Посуточная!QG41</f>
        <v>0</v>
      </c>
      <c r="MC41" s="876" t="n">
        <f aca="false">Посуточная!QO41</f>
        <v>0</v>
      </c>
      <c r="MD41" s="876" t="n">
        <f aca="false">Посуточная!QP41</f>
        <v>0</v>
      </c>
      <c r="ME41" s="876" t="n">
        <f aca="false">Посуточная!QQ41</f>
        <v>0</v>
      </c>
      <c r="MF41" s="876" t="n">
        <f aca="false">Посуточная!QR41</f>
        <v>0</v>
      </c>
      <c r="MG41" s="876" t="n">
        <f aca="false">Посуточная!QS41</f>
        <v>0</v>
      </c>
      <c r="MH41" s="876" t="n">
        <f aca="false">Посуточная!QT41</f>
        <v>0</v>
      </c>
      <c r="MI41" s="876" t="n">
        <f aca="false">Посуточная!QU41</f>
        <v>0</v>
      </c>
      <c r="MJ41" s="417" t="n">
        <f aca="false">COUNTIF(LV41:MB41,"&lt;&gt;0")-COUNTIF(LV41:MB41,"")</f>
        <v>-7</v>
      </c>
      <c r="MK41" s="391" t="n">
        <f aca="false">COUNTIF(MC41:MI41,"&lt;&gt;0")-COUNTIF(MC41:MI41,"")</f>
        <v>0</v>
      </c>
      <c r="MN41" s="871" t="n">
        <f aca="false">Посуточная!RG41</f>
        <v>0</v>
      </c>
      <c r="MO41" s="872" t="n">
        <f aca="false">Посуточная!RH41</f>
        <v>0</v>
      </c>
      <c r="MP41" s="872" t="n">
        <f aca="false">Посуточная!RI41</f>
        <v>0</v>
      </c>
      <c r="MQ41" s="872" t="n">
        <f aca="false">Посуточная!RJ41</f>
        <v>0</v>
      </c>
      <c r="MR41" s="872" t="n">
        <f aca="false">Посуточная!RK41</f>
        <v>0</v>
      </c>
      <c r="MS41" s="872" t="n">
        <f aca="false">Посуточная!RL41</f>
        <v>0</v>
      </c>
      <c r="MT41" s="872" t="n">
        <f aca="false">Посуточная!RM41</f>
        <v>0</v>
      </c>
      <c r="MU41" s="366" t="n">
        <f aca="false">Посуточная!RU41</f>
        <v>0</v>
      </c>
      <c r="MV41" s="366" t="n">
        <f aca="false">Посуточная!RV41</f>
        <v>0</v>
      </c>
      <c r="MW41" s="366" t="n">
        <f aca="false">Посуточная!RW41</f>
        <v>0</v>
      </c>
      <c r="MX41" s="366" t="n">
        <f aca="false">Посуточная!RX41</f>
        <v>0</v>
      </c>
      <c r="MY41" s="366" t="n">
        <f aca="false">Посуточная!RY41</f>
        <v>0</v>
      </c>
      <c r="MZ41" s="366" t="n">
        <f aca="false">Посуточная!RZ41</f>
        <v>0</v>
      </c>
      <c r="NA41" s="366" t="n">
        <f aca="false">Посуточная!SA41</f>
        <v>0</v>
      </c>
      <c r="NB41" s="417" t="n">
        <f aca="false">COUNTIF(MN41:MT41,"&lt;&gt;0")-COUNTIF(MN41:MT41,"")</f>
        <v>-7</v>
      </c>
      <c r="NC41" s="391" t="n">
        <f aca="false">COUNTIF(MU41:NA41,"&lt;&gt;0")-COUNTIF(MU41:NA41,"")</f>
        <v>-7</v>
      </c>
      <c r="NF41" s="395" t="n">
        <f aca="false">SUMIF(IG6:NE6,"итого гр.",IG41:NE41)</f>
        <v>0</v>
      </c>
      <c r="NG41" s="391" t="n">
        <f aca="false">SUMIF(IG6:NE6,"итого фк.",IG41:NE41)</f>
        <v>0</v>
      </c>
      <c r="NJ41" s="396"/>
      <c r="NK41" s="397"/>
      <c r="NN41" s="871" t="n">
        <f aca="false">Посуточная!SU41</f>
        <v>0</v>
      </c>
      <c r="NO41" s="872" t="n">
        <f aca="false">Посуточная!SV41</f>
        <v>0</v>
      </c>
      <c r="NP41" s="872" t="n">
        <f aca="false">Посуточная!SW41</f>
        <v>0</v>
      </c>
      <c r="NQ41" s="872" t="n">
        <f aca="false">Посуточная!SX41</f>
        <v>0</v>
      </c>
      <c r="NR41" s="366" t="n">
        <f aca="false">Посуточная!TC41</f>
        <v>0</v>
      </c>
      <c r="NS41" s="366" t="n">
        <f aca="false">Посуточная!TD41</f>
        <v>0</v>
      </c>
      <c r="NT41" s="366" t="n">
        <f aca="false">Посуточная!TE41</f>
        <v>0</v>
      </c>
      <c r="NU41" s="366" t="n">
        <f aca="false">Посуточная!TF41</f>
        <v>0</v>
      </c>
      <c r="NV41" s="417"/>
      <c r="NW41" s="391"/>
      <c r="NZ41" s="395"/>
      <c r="OA41" s="417"/>
      <c r="OB41" s="291"/>
      <c r="OC41" s="291"/>
      <c r="OD41" s="417"/>
      <c r="OE41" s="417"/>
      <c r="OF41" s="291"/>
      <c r="OG41" s="291"/>
      <c r="OH41" s="417"/>
      <c r="OI41" s="417"/>
      <c r="OJ41" s="291"/>
      <c r="OK41" s="291"/>
      <c r="OL41" s="417"/>
      <c r="OM41" s="417"/>
      <c r="ON41" s="291"/>
      <c r="OO41" s="291"/>
      <c r="OP41" s="418" t="n">
        <f aca="false">SUMIF(NZ6:OO6,"итого гр.",NZ41:OO41)</f>
        <v>0</v>
      </c>
      <c r="OQ41" s="397" t="n">
        <f aca="false">SUMIF($NZ$6:$OO$6,"итого фк.",NZ41:OO41)</f>
        <v>0</v>
      </c>
      <c r="OR41" s="373"/>
      <c r="OT41" s="396"/>
      <c r="OU41" s="397"/>
      <c r="OX41" s="396"/>
      <c r="OY41" s="397"/>
      <c r="PB41" s="395"/>
      <c r="PC41" s="391"/>
      <c r="PF41" s="396"/>
      <c r="PG41" s="397"/>
      <c r="PJ41" s="418"/>
      <c r="PK41" s="418"/>
      <c r="PN41" s="418"/>
      <c r="PO41" s="418"/>
      <c r="PR41" s="546"/>
      <c r="PS41" s="375"/>
      <c r="PT41" s="546"/>
      <c r="PU41" s="375"/>
      <c r="PV41" s="396"/>
      <c r="PW41" s="375"/>
      <c r="PX41" s="419"/>
      <c r="PY41" s="546"/>
      <c r="PZ41" s="377"/>
      <c r="QA41" s="378"/>
      <c r="QD41" s="608"/>
      <c r="QI41" s="127"/>
      <c r="QQ41" s="127" t="n">
        <f aca="false">IF(V41="",0,V41+QQ38)</f>
        <v>0</v>
      </c>
      <c r="QR41" s="127" t="n">
        <f aca="false">IF(W41="",0,W41+QR38)</f>
        <v>0</v>
      </c>
      <c r="QS41" s="127" t="n">
        <f aca="false">IF(AN41="",0,AN41+QS38)</f>
        <v>0</v>
      </c>
      <c r="QT41" s="127" t="n">
        <f aca="false">IF(AO41="",0,AO41+QT38)</f>
        <v>0</v>
      </c>
      <c r="QU41" s="127" t="n">
        <f aca="false">IF(AZ41="",0,AZ41+QU38)</f>
        <v>0</v>
      </c>
      <c r="QV41" s="127" t="n">
        <f aca="false">IF(BA41="",0,BA41+QV38)</f>
        <v>0</v>
      </c>
      <c r="QW41" s="127" t="n">
        <f aca="false">IF(BL41="",0,BL41+QW38)</f>
        <v>0</v>
      </c>
      <c r="QX41" s="127" t="n">
        <f aca="false">IF(BM41="",0,BM41+QX38)</f>
        <v>0</v>
      </c>
      <c r="QY41" s="127" t="n">
        <f aca="false">IF(CF41="",0,CF41+QY38)</f>
        <v>0</v>
      </c>
      <c r="QZ41" s="127" t="n">
        <f aca="false">IF(CG41="",0,CG41+QZ38)</f>
        <v>0</v>
      </c>
      <c r="RA41" s="127" t="n">
        <f aca="false">IF(CX41="",0,CX41+RA38)</f>
        <v>0</v>
      </c>
      <c r="RB41" s="127" t="n">
        <f aca="false">IF(CY41="",0,CY41+RB38)</f>
        <v>0</v>
      </c>
      <c r="RC41" s="127" t="n">
        <f aca="false">IF(FO41="",0,FO41+RC38)</f>
        <v>0</v>
      </c>
      <c r="RD41" s="127" t="n">
        <f aca="false">IF(FP41="",0,FP41+RD38)</f>
        <v>0</v>
      </c>
      <c r="RE41" s="127" t="n">
        <f aca="false">IF(FC41="",0,FC41+RE38)</f>
        <v>0</v>
      </c>
      <c r="RF41" s="127" t="n">
        <f aca="false">IF(FD41="",0,FD41+RF38)</f>
        <v>0</v>
      </c>
      <c r="RG41" s="127" t="n">
        <f aca="false">IF(ND41="",0,ND41+RG38)</f>
        <v>0</v>
      </c>
      <c r="RH41" s="127" t="n">
        <f aca="false">IF(NE41="",0,NE41+RH38)</f>
        <v>0</v>
      </c>
      <c r="RI41" s="127" t="n">
        <f aca="false">IF(OX41="",0,OX41)</f>
        <v>0</v>
      </c>
      <c r="RJ41" s="127" t="n">
        <f aca="false">IF(OY41="",0,OY41)</f>
        <v>0</v>
      </c>
      <c r="RK41" s="127" t="n">
        <f aca="false">IF(IA41="",0,IA41+RK38)</f>
        <v>0</v>
      </c>
      <c r="RL41" s="127" t="n">
        <f aca="false">IF(IB41="",0,IB41+RL38)</f>
        <v>0</v>
      </c>
      <c r="RM41" s="127" t="n">
        <f aca="false">IF(OT41="",0,OT41+RM38)</f>
        <v>0</v>
      </c>
      <c r="RN41" s="127" t="n">
        <f aca="false">IF(OU41="",0,OU41+RN38)</f>
        <v>0</v>
      </c>
      <c r="RO41" s="127" t="n">
        <f aca="false">IF(PY41="",0,PY41+RO38)</f>
        <v>0</v>
      </c>
      <c r="RP41" s="127" t="n">
        <f aca="false">IF(PZ41="",0,PZ41+RP38)</f>
        <v>0</v>
      </c>
      <c r="RQ41" s="127" t="n">
        <f aca="false">IFERROR(RO41/$A39,0)</f>
        <v>0</v>
      </c>
      <c r="RR41" s="127" t="n">
        <f aca="false">IFERROR(RP41/$A39,0)</f>
        <v>0</v>
      </c>
      <c r="RS41" s="127" t="n">
        <f aca="false">IF(PD41="",0,PD41+RS38)</f>
        <v>0</v>
      </c>
      <c r="RT41" s="127" t="n">
        <f aca="false">IF(PE41="",0,PE41+RT38)</f>
        <v>0</v>
      </c>
      <c r="RU41" s="127" t="n">
        <f aca="false">IF(QQ41&gt;0,0,T41+RU38)</f>
        <v>-74</v>
      </c>
      <c r="RV41" s="127" t="n">
        <f aca="false">IF(QR41&gt;0,0,U41+RV38)</f>
        <v>2</v>
      </c>
      <c r="RW41" s="127" t="n">
        <f aca="false">IF(QS41&gt;0,0,AL41+RW38)</f>
        <v>-73</v>
      </c>
      <c r="RX41" s="127" t="n">
        <f aca="false">IF(QT41&gt;0,0,AM41+RX38)</f>
        <v>4</v>
      </c>
      <c r="RY41" s="127" t="n">
        <f aca="false">IF(QU41&gt;0,0,AX41+RY38)</f>
        <v>-44</v>
      </c>
      <c r="RZ41" s="127" t="n">
        <f aca="false">IF(QV41&gt;0,0,AY41+RZ38)</f>
        <v>0</v>
      </c>
      <c r="SA41" s="127" t="n">
        <f aca="false">IF(QW41&gt;0,0,BJ41+SA38)</f>
        <v>-44</v>
      </c>
      <c r="SB41" s="127" t="n">
        <f aca="false">IF(QX41&gt;0,0,BK41+SB38)</f>
        <v>0</v>
      </c>
      <c r="SC41" s="127" t="n">
        <f aca="false">IF(QY41&gt;0,0,CD41+SC38)</f>
        <v>-40</v>
      </c>
      <c r="SD41" s="127" t="n">
        <f aca="false">IF(QZ41&gt;0,0,CE41+SD38)</f>
        <v>2</v>
      </c>
      <c r="SE41" s="127" t="n">
        <f aca="false">IF(RA41&gt;0,0,CV41+SE38)</f>
        <v>-63</v>
      </c>
      <c r="SF41" s="127" t="n">
        <f aca="false">IF(RB41&gt;0,0,CW41+SF38)</f>
        <v>2</v>
      </c>
      <c r="SG41" s="127" t="n">
        <f aca="false">IF(RC41&gt;0,0,FM41+SG38)</f>
        <v>-44</v>
      </c>
      <c r="SH41" s="127" t="n">
        <f aca="false">IF(RD41&gt;0,0,FN41+SH38)</f>
        <v>0</v>
      </c>
      <c r="SI41" s="127" t="n">
        <f aca="false">IF(RE41&gt;0,0,FA41+SI38)</f>
        <v>-324</v>
      </c>
      <c r="SJ41" s="127" t="n">
        <f aca="false">IFERROR(IF(RF41&gt;0,0,FB41+SJ38),0)</f>
        <v>15</v>
      </c>
      <c r="SK41" s="127" t="n">
        <f aca="false">IF(RG41&gt;0,0,NB41+SK38)</f>
        <v>-64</v>
      </c>
      <c r="SL41" s="127" t="n">
        <f aca="false">IFERROR(IF(RH41&gt;0,0,NC41+SL38),0)</f>
        <v>-77</v>
      </c>
      <c r="SM41" s="127"/>
      <c r="SN41" s="127"/>
      <c r="SO41" s="127"/>
    </row>
    <row r="42" customFormat="false" ht="15" hidden="false" customHeight="false" outlineLevel="0" collapsed="false">
      <c r="A42" s="741"/>
      <c r="B42" s="879" t="n">
        <f aca="false">Посуточная!B42</f>
        <v>0</v>
      </c>
      <c r="C42" s="880" t="n">
        <f aca="false">Посуточная!C42</f>
        <v>0</v>
      </c>
      <c r="D42" s="880" t="n">
        <f aca="false">Посуточная!D42</f>
        <v>0</v>
      </c>
      <c r="E42" s="880" t="n">
        <f aca="false">Посуточная!E42</f>
        <v>0</v>
      </c>
      <c r="F42" s="880" t="n">
        <f aca="false">Посуточная!F42</f>
        <v>0</v>
      </c>
      <c r="G42" s="880" t="n">
        <f aca="false">Посуточная!G42</f>
        <v>0</v>
      </c>
      <c r="H42" s="880" t="n">
        <f aca="false">Посуточная!H42</f>
        <v>0</v>
      </c>
      <c r="I42" s="880" t="n">
        <f aca="false">Посуточная!I42</f>
        <v>0</v>
      </c>
      <c r="J42" s="427" t="n">
        <f aca="false">Посуточная!Q42</f>
        <v>0</v>
      </c>
      <c r="K42" s="427" t="n">
        <f aca="false">Посуточная!R42</f>
        <v>0</v>
      </c>
      <c r="L42" s="427" t="n">
        <f aca="false">Посуточная!S42</f>
        <v>0</v>
      </c>
      <c r="M42" s="427" t="n">
        <f aca="false">Посуточная!T42</f>
        <v>0</v>
      </c>
      <c r="N42" s="427" t="n">
        <f aca="false">Посуточная!U42</f>
        <v>0</v>
      </c>
      <c r="O42" s="427" t="n">
        <f aca="false">Посуточная!V42</f>
        <v>0</v>
      </c>
      <c r="P42" s="427" t="n">
        <f aca="false">Посуточная!W42</f>
        <v>0</v>
      </c>
      <c r="Q42" s="427" t="n">
        <f aca="false">Посуточная!X42</f>
        <v>0</v>
      </c>
      <c r="R42" s="427" t="n">
        <f aca="false">Посуточная!Y42</f>
        <v>0</v>
      </c>
      <c r="S42" s="427" t="n">
        <f aca="false">Посуточная!Z42</f>
        <v>0</v>
      </c>
      <c r="T42" s="475" t="n">
        <f aca="false">SUBTOTAL(9, B42:I42)</f>
        <v>0</v>
      </c>
      <c r="U42" s="433" t="n">
        <f aca="false">SUBTOTAL(9, J42:S42)</f>
        <v>0</v>
      </c>
      <c r="V42" s="273" t="n">
        <f aca="false">SUM(T42,V39)</f>
        <v>130</v>
      </c>
      <c r="W42" s="273" t="n">
        <f aca="false">SUM(U42,W39)</f>
        <v>80</v>
      </c>
      <c r="X42" s="879" t="n">
        <f aca="false">Посуточная!AL42</f>
        <v>0</v>
      </c>
      <c r="Y42" s="880" t="n">
        <f aca="false">Посуточная!AM42</f>
        <v>0</v>
      </c>
      <c r="Z42" s="880" t="n">
        <f aca="false">Посуточная!AN42</f>
        <v>0</v>
      </c>
      <c r="AA42" s="880" t="n">
        <f aca="false">Посуточная!AO42</f>
        <v>0</v>
      </c>
      <c r="AB42" s="880" t="n">
        <f aca="false">Посуточная!AP42</f>
        <v>0</v>
      </c>
      <c r="AC42" s="880" t="n">
        <f aca="false">Посуточная!AQ42</f>
        <v>0</v>
      </c>
      <c r="AD42" s="880" t="n">
        <f aca="false">Посуточная!AR42</f>
        <v>0</v>
      </c>
      <c r="AE42" s="427" t="n">
        <f aca="false">Посуточная!AZ42</f>
        <v>0</v>
      </c>
      <c r="AF42" s="427" t="n">
        <f aca="false">Посуточная!BA42</f>
        <v>0</v>
      </c>
      <c r="AG42" s="427" t="n">
        <f aca="false">Посуточная!BB42</f>
        <v>0</v>
      </c>
      <c r="AH42" s="427" t="n">
        <f aca="false">Посуточная!BC42</f>
        <v>0</v>
      </c>
      <c r="AI42" s="427" t="n">
        <f aca="false">Посуточная!BD42</f>
        <v>0</v>
      </c>
      <c r="AJ42" s="427" t="n">
        <f aca="false">Посуточная!BE42</f>
        <v>0</v>
      </c>
      <c r="AK42" s="427" t="n">
        <f aca="false">Посуточная!BF42</f>
        <v>0</v>
      </c>
      <c r="AL42" s="475" t="n">
        <f aca="false">SUBTOTAL(9, X42:AD42)</f>
        <v>0</v>
      </c>
      <c r="AM42" s="433" t="n">
        <f aca="false">SUBTOTAL(9, AE42:AK42)</f>
        <v>0</v>
      </c>
      <c r="AN42" s="273" t="n">
        <f aca="false">SUM(AL42,AN39)</f>
        <v>41</v>
      </c>
      <c r="AO42" s="273" t="n">
        <f aca="false">SUM(AM42,AO39)</f>
        <v>83</v>
      </c>
      <c r="AP42" s="879" t="n">
        <f aca="false">Посуточная!BR42</f>
        <v>0</v>
      </c>
      <c r="AQ42" s="880" t="n">
        <f aca="false">Посуточная!BS42</f>
        <v>0</v>
      </c>
      <c r="AR42" s="880" t="n">
        <f aca="false">Посуточная!BT42</f>
        <v>0</v>
      </c>
      <c r="AS42" s="880" t="n">
        <f aca="false">Посуточная!BU42</f>
        <v>0</v>
      </c>
      <c r="AT42" s="427" t="n">
        <f aca="false">Посуточная!BZ42</f>
        <v>0</v>
      </c>
      <c r="AU42" s="427" t="n">
        <f aca="false">Посуточная!CA42</f>
        <v>0</v>
      </c>
      <c r="AV42" s="427" t="n">
        <f aca="false">Посуточная!CB42</f>
        <v>0</v>
      </c>
      <c r="AW42" s="427" t="n">
        <f aca="false">Посуточная!CC42</f>
        <v>0</v>
      </c>
      <c r="AX42" s="475" t="n">
        <f aca="false">SUBTOTAL(9, AP42:AS42)</f>
        <v>0</v>
      </c>
      <c r="AY42" s="433" t="n">
        <f aca="false">SUBTOTAL(9, AT42:AW42)</f>
        <v>0</v>
      </c>
      <c r="AZ42" s="273" t="n">
        <f aca="false">SUM(AX42,AZ39)</f>
        <v>0</v>
      </c>
      <c r="BA42" s="273" t="n">
        <f aca="false">SUM(AY42,BA39)</f>
        <v>0</v>
      </c>
      <c r="BB42" s="879" t="n">
        <f aca="false">Посуточная!CL42</f>
        <v>0</v>
      </c>
      <c r="BC42" s="880" t="n">
        <f aca="false">Посуточная!CM42</f>
        <v>0</v>
      </c>
      <c r="BD42" s="880" t="n">
        <f aca="false">Посуточная!CN42</f>
        <v>0</v>
      </c>
      <c r="BE42" s="880" t="n">
        <f aca="false">Посуточная!CO42</f>
        <v>0</v>
      </c>
      <c r="BF42" s="427" t="n">
        <f aca="false">Посуточная!CT42</f>
        <v>0</v>
      </c>
      <c r="BG42" s="427" t="n">
        <f aca="false">Посуточная!CU42</f>
        <v>0</v>
      </c>
      <c r="BH42" s="427" t="n">
        <f aca="false">Посуточная!CV42</f>
        <v>0</v>
      </c>
      <c r="BI42" s="427" t="n">
        <f aca="false">Посуточная!CW42</f>
        <v>0</v>
      </c>
      <c r="BJ42" s="475" t="n">
        <f aca="false">SUBTOTAL(9, BB42:BE42)</f>
        <v>0</v>
      </c>
      <c r="BK42" s="433" t="n">
        <f aca="false">SUBTOTAL(9, BF42:BI42)</f>
        <v>0</v>
      </c>
      <c r="BL42" s="273" t="n">
        <f aca="false">SUM(BJ42,BL39)</f>
        <v>0</v>
      </c>
      <c r="BM42" s="273" t="n">
        <f aca="false">SUM(BK42,BM39)</f>
        <v>0</v>
      </c>
      <c r="BN42" s="437" t="n">
        <f aca="false">SUMIF(B6:BM6,"итого гр.",B42:BM42)</f>
        <v>0</v>
      </c>
      <c r="BO42" s="433" t="n">
        <f aca="false">SUMIF(B6:BM6,"итого фк.",B42:BM42)</f>
        <v>0</v>
      </c>
      <c r="BP42" s="273" t="n">
        <f aca="false">SUM(BN42,BP39)</f>
        <v>171</v>
      </c>
      <c r="BQ42" s="273" t="n">
        <f aca="false">SUM(BO42,BQ39)</f>
        <v>163</v>
      </c>
      <c r="BR42" s="438" t="n">
        <f aca="false">BP42</f>
        <v>171</v>
      </c>
      <c r="BS42" s="439" t="n">
        <f aca="false">BQ42</f>
        <v>163</v>
      </c>
      <c r="BV42" s="881" t="n">
        <f aca="false">Посуточная!DN42</f>
        <v>8.9</v>
      </c>
      <c r="BW42" s="882" t="n">
        <f aca="false">Посуточная!DO42</f>
        <v>0</v>
      </c>
      <c r="BX42" s="882" t="n">
        <f aca="false">Посуточная!DP42</f>
        <v>0</v>
      </c>
      <c r="BY42" s="882" t="n">
        <f aca="false">Посуточная!DQ42</f>
        <v>0</v>
      </c>
      <c r="BZ42" s="427" t="n">
        <f aca="false">Посуточная!DV42</f>
        <v>0</v>
      </c>
      <c r="CA42" s="427" t="n">
        <f aca="false">Посуточная!DW42</f>
        <v>0</v>
      </c>
      <c r="CB42" s="427" t="n">
        <f aca="false">Посуточная!DX42</f>
        <v>0</v>
      </c>
      <c r="CC42" s="427" t="n">
        <f aca="false">Посуточная!DY42</f>
        <v>0</v>
      </c>
      <c r="CD42" s="417" t="n">
        <f aca="false">SUBTOTAL(9, BV42:BY42)</f>
        <v>8.9</v>
      </c>
      <c r="CE42" s="433" t="n">
        <f aca="false">SUBTOTAL(9, BZ42:CC42)</f>
        <v>0</v>
      </c>
      <c r="CF42" s="273" t="n">
        <f aca="false">SUM(CD42,CF39)</f>
        <v>14.7</v>
      </c>
      <c r="CG42" s="273" t="n">
        <f aca="false">SUM(CE42,CG39)</f>
        <v>14.888</v>
      </c>
      <c r="CH42" s="881" t="n">
        <f aca="false">Посуточная!EH42</f>
        <v>0</v>
      </c>
      <c r="CI42" s="882" t="n">
        <f aca="false">Посуточная!EI42</f>
        <v>0</v>
      </c>
      <c r="CJ42" s="882" t="n">
        <f aca="false">Посуточная!EJ42</f>
        <v>0</v>
      </c>
      <c r="CK42" s="882" t="n">
        <f aca="false">Посуточная!EK42</f>
        <v>0</v>
      </c>
      <c r="CL42" s="882" t="n">
        <f aca="false">Посуточная!EL42</f>
        <v>0</v>
      </c>
      <c r="CM42" s="882" t="n">
        <f aca="false">Посуточная!EM42</f>
        <v>0</v>
      </c>
      <c r="CN42" s="882" t="n">
        <f aca="false">Посуточная!EN42</f>
        <v>0</v>
      </c>
      <c r="CO42" s="427" t="n">
        <f aca="false">Посуточная!ES42</f>
        <v>0</v>
      </c>
      <c r="CP42" s="427" t="n">
        <f aca="false">Посуточная!ET42</f>
        <v>0</v>
      </c>
      <c r="CQ42" s="427" t="n">
        <f aca="false">Посуточная!EU42</f>
        <v>0</v>
      </c>
      <c r="CR42" s="427" t="n">
        <f aca="false">Посуточная!EV42</f>
        <v>0</v>
      </c>
      <c r="CS42" s="427" t="n">
        <f aca="false">Посуточная!EW42</f>
        <v>0</v>
      </c>
      <c r="CT42" s="427" t="n">
        <f aca="false">Посуточная!EX42</f>
        <v>0</v>
      </c>
      <c r="CU42" s="427" t="n">
        <f aca="false">Посуточная!EY42</f>
        <v>0</v>
      </c>
      <c r="CV42" s="475" t="n">
        <f aca="false">SUBTOTAL(9, CH42:CN42)</f>
        <v>0</v>
      </c>
      <c r="CW42" s="433" t="n">
        <f aca="false">SUBTOTAL(9, CO42:CU42)</f>
        <v>0</v>
      </c>
      <c r="CX42" s="273" t="n">
        <f aca="false">SUM(CV42,CX39)</f>
        <v>220</v>
      </c>
      <c r="CY42" s="273" t="n">
        <f aca="false">SUM(CW42,CY39)</f>
        <v>60</v>
      </c>
      <c r="CZ42" s="879" t="n">
        <f aca="false">Посуточная!FH42</f>
        <v>3</v>
      </c>
      <c r="DA42" s="880" t="n">
        <f aca="false">Посуточная!FI42</f>
        <v>0</v>
      </c>
      <c r="DB42" s="880" t="n">
        <f aca="false">Посуточная!FJ42</f>
        <v>0</v>
      </c>
      <c r="DC42" s="880" t="n">
        <f aca="false">Посуточная!FK42</f>
        <v>0</v>
      </c>
      <c r="DD42" s="880" t="n">
        <f aca="false">Посуточная!FL42</f>
        <v>0</v>
      </c>
      <c r="DE42" s="880" t="n">
        <f aca="false">Посуточная!FM42</f>
        <v>0</v>
      </c>
      <c r="DF42" s="880" t="n">
        <f aca="false">Посуточная!FN42</f>
        <v>0</v>
      </c>
      <c r="DG42" s="880" t="n">
        <f aca="false">Посуточная!FO42</f>
        <v>0</v>
      </c>
      <c r="DH42" s="880" t="n">
        <f aca="false">Посуточная!FP42</f>
        <v>0</v>
      </c>
      <c r="DI42" s="880" t="n">
        <f aca="false">Посуточная!FQ42</f>
        <v>0</v>
      </c>
      <c r="DJ42" s="880" t="n">
        <f aca="false">Посуточная!FR42</f>
        <v>0</v>
      </c>
      <c r="DK42" s="880" t="n">
        <f aca="false">Посуточная!FS42</f>
        <v>0</v>
      </c>
      <c r="DL42" s="880" t="n">
        <f aca="false">Посуточная!FT42</f>
        <v>0</v>
      </c>
      <c r="DM42" s="880" t="n">
        <f aca="false">Посуточная!FU42</f>
        <v>0</v>
      </c>
      <c r="DN42" s="880" t="n">
        <f aca="false">Посуточная!FV42</f>
        <v>0</v>
      </c>
      <c r="DO42" s="880" t="n">
        <f aca="false">Посуточная!FW42</f>
        <v>0</v>
      </c>
      <c r="DP42" s="880" t="n">
        <f aca="false">Посуточная!FX42</f>
        <v>0</v>
      </c>
      <c r="DQ42" s="880" t="n">
        <f aca="false">Посуточная!FY42</f>
        <v>0</v>
      </c>
      <c r="DR42" s="880" t="n">
        <f aca="false">Посуточная!FZ42</f>
        <v>0</v>
      </c>
      <c r="DS42" s="880" t="n">
        <f aca="false">Посуточная!GA42</f>
        <v>0</v>
      </c>
      <c r="DT42" s="880" t="n">
        <f aca="false">Посуточная!GB42</f>
        <v>0</v>
      </c>
      <c r="DU42" s="880" t="n">
        <f aca="false">Посуточная!GC42</f>
        <v>0</v>
      </c>
      <c r="DV42" s="880" t="n">
        <f aca="false">Посуточная!GD42</f>
        <v>0</v>
      </c>
      <c r="DW42" s="880" t="n">
        <f aca="false">Посуточная!GE42</f>
        <v>0</v>
      </c>
      <c r="DX42" s="880" t="n">
        <f aca="false">Посуточная!GF42</f>
        <v>0</v>
      </c>
      <c r="DY42" s="880" t="n">
        <f aca="false">Посуточная!GG42</f>
        <v>0</v>
      </c>
      <c r="DZ42" s="880" t="n">
        <f aca="false">Посуточная!GH42</f>
        <v>0</v>
      </c>
      <c r="EA42" s="880" t="n">
        <f aca="false">Посуточная!GI42</f>
        <v>0</v>
      </c>
      <c r="EB42" s="880" t="n">
        <f aca="false">Посуточная!GJ42</f>
        <v>0</v>
      </c>
      <c r="EC42" s="880" t="n">
        <f aca="false">Посуточная!GK42</f>
        <v>0</v>
      </c>
      <c r="ED42" s="880" t="n">
        <f aca="false">Посуточная!GL42</f>
        <v>0</v>
      </c>
      <c r="EE42" s="880" t="n">
        <f aca="false">Посуточная!GM42</f>
        <v>0</v>
      </c>
      <c r="EF42" s="427" t="n">
        <f aca="false">Посуточная!GU42</f>
        <v>4</v>
      </c>
      <c r="EG42" s="427" t="n">
        <f aca="false">Посуточная!GV42</f>
        <v>3</v>
      </c>
      <c r="EH42" s="427" t="n">
        <f aca="false">Посуточная!GW42</f>
        <v>0</v>
      </c>
      <c r="EI42" s="427" t="n">
        <f aca="false">Посуточная!GX42</f>
        <v>0</v>
      </c>
      <c r="EJ42" s="427" t="n">
        <f aca="false">Посуточная!GY42</f>
        <v>0</v>
      </c>
      <c r="EK42" s="427" t="n">
        <f aca="false">Посуточная!GZ42</f>
        <v>0</v>
      </c>
      <c r="EL42" s="427" t="n">
        <f aca="false">Посуточная!HA42</f>
        <v>0</v>
      </c>
      <c r="EM42" s="427" t="n">
        <f aca="false">Посуточная!HB42</f>
        <v>0</v>
      </c>
      <c r="EN42" s="427" t="n">
        <f aca="false">Посуточная!HC42</f>
        <v>0</v>
      </c>
      <c r="EO42" s="427" t="n">
        <f aca="false">Посуточная!HD42</f>
        <v>0</v>
      </c>
      <c r="EP42" s="427" t="n">
        <f aca="false">Посуточная!HE42</f>
        <v>0</v>
      </c>
      <c r="EQ42" s="427" t="n">
        <f aca="false">Посуточная!HF42</f>
        <v>0</v>
      </c>
      <c r="ER42" s="427" t="n">
        <f aca="false">Посуточная!HG42</f>
        <v>0</v>
      </c>
      <c r="ES42" s="427" t="n">
        <f aca="false">Посуточная!HH42</f>
        <v>0</v>
      </c>
      <c r="ET42" s="427" t="n">
        <f aca="false">Посуточная!HI42</f>
        <v>0</v>
      </c>
      <c r="EU42" s="427" t="n">
        <f aca="false">Посуточная!HJ42</f>
        <v>0</v>
      </c>
      <c r="EV42" s="427" t="n">
        <f aca="false">Посуточная!HK42</f>
        <v>0</v>
      </c>
      <c r="EW42" s="427" t="n">
        <f aca="false">Посуточная!HL42</f>
        <v>0</v>
      </c>
      <c r="EX42" s="427" t="n">
        <f aca="false">Посуточная!HM42</f>
        <v>0</v>
      </c>
      <c r="EY42" s="427" t="n">
        <f aca="false">Посуточная!HN42</f>
        <v>0</v>
      </c>
      <c r="EZ42" s="427" t="n">
        <f aca="false">Посуточная!HO42</f>
        <v>0</v>
      </c>
      <c r="FA42" s="475" t="n">
        <f aca="false">SUBTOTAL(9, CZ42:EE42)</f>
        <v>3</v>
      </c>
      <c r="FB42" s="433" t="n">
        <f aca="false">SUBTOTAL(9, EF42:EZ42)</f>
        <v>7</v>
      </c>
      <c r="FC42" s="273" t="n">
        <f aca="false">SUM(FA42,FC39)</f>
        <v>58</v>
      </c>
      <c r="FD42" s="273" t="n">
        <f aca="false">SUM(FB42,FD39)</f>
        <v>61.773</v>
      </c>
      <c r="FE42" s="883" t="n">
        <f aca="false">Посуточная!IA42</f>
        <v>0</v>
      </c>
      <c r="FF42" s="884" t="n">
        <f aca="false">Посуточная!IB42</f>
        <v>0</v>
      </c>
      <c r="FG42" s="884" t="n">
        <f aca="false">Посуточная!IC42</f>
        <v>0</v>
      </c>
      <c r="FH42" s="880" t="n">
        <f aca="false">Посуточная!ID42</f>
        <v>0</v>
      </c>
      <c r="FI42" s="427" t="n">
        <f aca="false">Посуточная!II42</f>
        <v>0</v>
      </c>
      <c r="FJ42" s="470" t="n">
        <f aca="false">Посуточная!IJ42</f>
        <v>0</v>
      </c>
      <c r="FK42" s="470" t="n">
        <f aca="false">Посуточная!IK42</f>
        <v>0</v>
      </c>
      <c r="FL42" s="470" t="n">
        <f aca="false">Посуточная!IL42</f>
        <v>0</v>
      </c>
      <c r="FM42" s="432" t="n">
        <f aca="false">SUBTOTAL(9, FE42:FH42)</f>
        <v>0</v>
      </c>
      <c r="FN42" s="433" t="n">
        <f aca="false">SUBTOTAL(9, FI42:FL42)</f>
        <v>0</v>
      </c>
      <c r="FO42" s="273" t="n">
        <f aca="false">SUM(FM42,FO39)</f>
        <v>0</v>
      </c>
      <c r="FP42" s="273" t="n">
        <f aca="false">SUM(FN42,FP39)</f>
        <v>0</v>
      </c>
      <c r="FQ42" s="420" t="n">
        <f aca="false">Посуточная!KX42-Посуточная_НГДП!EH42</f>
        <v>66.8</v>
      </c>
      <c r="FR42" s="421"/>
      <c r="FS42" s="421"/>
      <c r="FT42" s="421"/>
      <c r="FU42" s="421"/>
      <c r="FV42" s="421"/>
      <c r="FW42" s="421"/>
      <c r="FX42" s="421"/>
      <c r="FY42" s="421"/>
      <c r="FZ42" s="421"/>
      <c r="GA42" s="421"/>
      <c r="GB42" s="421"/>
      <c r="GC42" s="421"/>
      <c r="GD42" s="421"/>
      <c r="GE42" s="421"/>
      <c r="GF42" s="427" t="n">
        <f aca="false">Посуточная!KY42-Посуточная_НГДП!EI42</f>
        <v>51.58</v>
      </c>
      <c r="GG42" s="427"/>
      <c r="GH42" s="427"/>
      <c r="GI42" s="427"/>
      <c r="GJ42" s="427"/>
      <c r="GK42" s="427"/>
      <c r="GL42" s="427"/>
      <c r="GM42" s="427"/>
      <c r="GN42" s="427"/>
      <c r="GO42" s="427"/>
      <c r="GP42" s="427"/>
      <c r="GQ42" s="427"/>
      <c r="GR42" s="427"/>
      <c r="GS42" s="427"/>
      <c r="GT42" s="427"/>
      <c r="GU42" s="427"/>
      <c r="GV42" s="427"/>
      <c r="GW42" s="427"/>
      <c r="GX42" s="427"/>
      <c r="GY42" s="427"/>
      <c r="GZ42" s="427"/>
      <c r="HA42" s="427"/>
      <c r="HB42" s="427"/>
      <c r="HC42" s="427"/>
      <c r="HD42" s="427"/>
      <c r="HE42" s="427"/>
      <c r="HF42" s="427"/>
      <c r="HG42" s="427"/>
      <c r="HH42" s="427"/>
      <c r="HI42" s="427"/>
      <c r="HJ42" s="427"/>
      <c r="HK42" s="427"/>
      <c r="HL42" s="427"/>
      <c r="HM42" s="475" t="n">
        <f aca="false">SUBTOTAL(9, FQ42:GE42)</f>
        <v>66.8</v>
      </c>
      <c r="HN42" s="549" t="n">
        <f aca="false">SUBTOTAL(9, GF42:HL42)</f>
        <v>51.58</v>
      </c>
      <c r="HO42" s="273" t="n">
        <f aca="false">SUM(HM42,HO39)</f>
        <v>215.586</v>
      </c>
      <c r="HP42" s="456" t="n">
        <f aca="false">SUM(HN42,HP39)</f>
        <v>395.351</v>
      </c>
      <c r="HQ42" s="437" t="n">
        <f aca="false">SUMIF(BV6:HP6,"итого гр.",BV42:HP42)</f>
        <v>78.7</v>
      </c>
      <c r="HR42" s="433" t="n">
        <f aca="false">SUMIF(BV6:HP6,"итого фк.",BV42:HP42)</f>
        <v>58.58</v>
      </c>
      <c r="HS42" s="273" t="n">
        <f aca="false">SUM(HQ42,HS39)</f>
        <v>508.286</v>
      </c>
      <c r="HT42" s="273" t="n">
        <f aca="false">SUM(HR42,HT39)</f>
        <v>532.012</v>
      </c>
      <c r="HU42" s="438" t="n">
        <f aca="false">HS42</f>
        <v>508.286</v>
      </c>
      <c r="HV42" s="439" t="n">
        <f aca="false">HT42</f>
        <v>532.012</v>
      </c>
      <c r="HX42" s="278"/>
      <c r="HY42" s="457" t="n">
        <f aca="false">Посуточная!LJ42-Посуточная_НГДП!ET42</f>
        <v>0</v>
      </c>
      <c r="HZ42" s="458" t="n">
        <f aca="false">Посуточная!LK42-Посуточная_НГДП!EU42</f>
        <v>113.45</v>
      </c>
      <c r="IA42" s="273" t="n">
        <f aca="false">HY42</f>
        <v>0</v>
      </c>
      <c r="IB42" s="273" t="n">
        <f aca="false">HZ42</f>
        <v>113.45</v>
      </c>
      <c r="IC42" s="438" t="n">
        <f aca="false">SUM(BN42,HQ42,HY42)</f>
        <v>78.7</v>
      </c>
      <c r="ID42" s="439" t="n">
        <f aca="false">SUM(BO42,HR42,HZ42)</f>
        <v>172.03</v>
      </c>
      <c r="IE42" s="273" t="n">
        <f aca="false">SUM(BP42,HS42,IA42)</f>
        <v>679.286</v>
      </c>
      <c r="IF42" s="273" t="n">
        <f aca="false">SUM(BQ42,HT42,IB42)</f>
        <v>808.462</v>
      </c>
      <c r="IG42" s="420" t="n">
        <f aca="false">Посуточная!OB42-Посуточная_НГДП!FP42</f>
        <v>69.4751111112</v>
      </c>
      <c r="IH42" s="421"/>
      <c r="II42" s="421"/>
      <c r="IJ42" s="421"/>
      <c r="IK42" s="421"/>
      <c r="IL42" s="421"/>
      <c r="IM42" s="421"/>
      <c r="IN42" s="421"/>
      <c r="IO42" s="421"/>
      <c r="IP42" s="421"/>
      <c r="IQ42" s="421"/>
      <c r="IR42" s="421"/>
      <c r="IS42" s="421"/>
      <c r="IT42" s="421"/>
      <c r="IU42" s="421"/>
      <c r="IV42" s="441" t="n">
        <f aca="false">Посуточная!OC42-Посуточная_НГДП!FQ42</f>
        <v>69.978</v>
      </c>
      <c r="IW42" s="441"/>
      <c r="IX42" s="441"/>
      <c r="IY42" s="441"/>
      <c r="IZ42" s="441"/>
      <c r="JA42" s="441"/>
      <c r="JB42" s="441"/>
      <c r="JC42" s="441"/>
      <c r="JD42" s="441"/>
      <c r="JE42" s="441"/>
      <c r="JF42" s="441"/>
      <c r="JG42" s="441"/>
      <c r="JH42" s="441"/>
      <c r="JI42" s="441"/>
      <c r="JJ42" s="441"/>
      <c r="JK42" s="441"/>
      <c r="JL42" s="441"/>
      <c r="JM42" s="441"/>
      <c r="JN42" s="441"/>
      <c r="JO42" s="441"/>
      <c r="JP42" s="441"/>
      <c r="JQ42" s="441"/>
      <c r="JR42" s="441"/>
      <c r="JS42" s="441"/>
      <c r="JT42" s="441"/>
      <c r="JU42" s="441"/>
      <c r="JV42" s="441"/>
      <c r="JW42" s="441"/>
      <c r="JX42" s="441"/>
      <c r="JY42" s="441"/>
      <c r="JZ42" s="441"/>
      <c r="KA42" s="441"/>
      <c r="KB42" s="441"/>
      <c r="KC42" s="441"/>
      <c r="KD42" s="441"/>
      <c r="KE42" s="441"/>
      <c r="KF42" s="441"/>
      <c r="KG42" s="441"/>
      <c r="KH42" s="441"/>
      <c r="KI42" s="441"/>
      <c r="KJ42" s="475" t="n">
        <f aca="false">SUBTOTAL(9, IG42:IU42)</f>
        <v>69.4751111112</v>
      </c>
      <c r="KK42" s="610" t="n">
        <f aca="false">SUBTOTAL(9, IV42:KI42)</f>
        <v>69.978</v>
      </c>
      <c r="KL42" s="273" t="n">
        <f aca="false">SUM(KJ42,KL39)</f>
        <v>416.0535555556</v>
      </c>
      <c r="KM42" s="273" t="n">
        <f aca="false">SUM(KK42,KM39)</f>
        <v>713.325</v>
      </c>
      <c r="KN42" s="885" t="n">
        <f aca="false">Посуточная!OF42</f>
        <v>0</v>
      </c>
      <c r="KO42" s="886" t="n">
        <f aca="false">Посуточная!OG42</f>
        <v>0</v>
      </c>
      <c r="KP42" s="886" t="n">
        <f aca="false">Посуточная!OH42</f>
        <v>0</v>
      </c>
      <c r="KQ42" s="886" t="n">
        <f aca="false">Посуточная!OI42</f>
        <v>0</v>
      </c>
      <c r="KR42" s="886" t="n">
        <f aca="false">Посуточная!OJ42</f>
        <v>0</v>
      </c>
      <c r="KS42" s="886" t="n">
        <f aca="false">Посуточная!OK42</f>
        <v>0</v>
      </c>
      <c r="KT42" s="886" t="n">
        <f aca="false">Посуточная!OL42</f>
        <v>0</v>
      </c>
      <c r="KU42" s="886" t="n">
        <f aca="false">Посуточная!OM42</f>
        <v>0</v>
      </c>
      <c r="KV42" s="886" t="n">
        <f aca="false">Посуточная!ON42</f>
        <v>0</v>
      </c>
      <c r="KW42" s="887" t="n">
        <f aca="false">Посуточная!OO42</f>
        <v>0</v>
      </c>
      <c r="KX42" s="470" t="n">
        <f aca="false">Посуточная!OV42</f>
        <v>0</v>
      </c>
      <c r="KY42" s="470" t="n">
        <f aca="false">Посуточная!OW42</f>
        <v>0</v>
      </c>
      <c r="KZ42" s="470" t="n">
        <f aca="false">Посуточная!OX42</f>
        <v>0</v>
      </c>
      <c r="LA42" s="470" t="n">
        <f aca="false">Посуточная!OY42</f>
        <v>0</v>
      </c>
      <c r="LB42" s="470" t="n">
        <f aca="false">Посуточная!OZ42</f>
        <v>0</v>
      </c>
      <c r="LC42" s="470" t="n">
        <f aca="false">Посуточная!PA42</f>
        <v>0</v>
      </c>
      <c r="LD42" s="470" t="n">
        <f aca="false">Посуточная!PB42</f>
        <v>0</v>
      </c>
      <c r="LE42" s="470" t="n">
        <f aca="false">Посуточная!PC42</f>
        <v>0</v>
      </c>
      <c r="LF42" s="470" t="n">
        <f aca="false">Посуточная!PD42</f>
        <v>0</v>
      </c>
      <c r="LG42" s="470" t="n">
        <f aca="false">Посуточная!PE42</f>
        <v>0</v>
      </c>
      <c r="LH42" s="470" t="n">
        <f aca="false">Посуточная!PF42</f>
        <v>0</v>
      </c>
      <c r="LI42" s="470" t="n">
        <f aca="false">Посуточная!PG42</f>
        <v>0</v>
      </c>
      <c r="LJ42" s="470" t="n">
        <f aca="false">Посуточная!PH42</f>
        <v>0</v>
      </c>
      <c r="LK42" s="470" t="n">
        <f aca="false">Посуточная!PI42</f>
        <v>0</v>
      </c>
      <c r="LL42" s="470" t="n">
        <f aca="false">Посуточная!PJ42</f>
        <v>0</v>
      </c>
      <c r="LM42" s="470" t="n">
        <f aca="false">Посуточная!PK42</f>
        <v>0</v>
      </c>
      <c r="LN42" s="470" t="n">
        <f aca="false">Посуточная!PL42</f>
        <v>0</v>
      </c>
      <c r="LO42" s="470" t="n">
        <f aca="false">Посуточная!PM42</f>
        <v>0</v>
      </c>
      <c r="LP42" s="470" t="n">
        <f aca="false">Посуточная!PN42</f>
        <v>0</v>
      </c>
      <c r="LQ42" s="470" t="n">
        <f aca="false">Посуточная!PO42</f>
        <v>0</v>
      </c>
      <c r="LR42" s="475" t="n">
        <f aca="false">SUBTOTAL(9, KN42:KW42)</f>
        <v>0</v>
      </c>
      <c r="LS42" s="433" t="n">
        <f aca="false">SUBTOTAL(9, KX42:LQ42)</f>
        <v>0</v>
      </c>
      <c r="LT42" s="273" t="n">
        <f aca="false">SUM(LR42,LT39)</f>
        <v>0</v>
      </c>
      <c r="LU42" s="273" t="n">
        <f aca="false">SUM(LS42,LU39)</f>
        <v>0</v>
      </c>
      <c r="LV42" s="888" t="n">
        <f aca="false">Посуточная!QA42</f>
        <v>0</v>
      </c>
      <c r="LW42" s="889" t="n">
        <f aca="false">Посуточная!QB42</f>
        <v>0</v>
      </c>
      <c r="LX42" s="889" t="n">
        <f aca="false">Посуточная!QC42</f>
        <v>0</v>
      </c>
      <c r="LY42" s="889" t="n">
        <f aca="false">Посуточная!QD42</f>
        <v>0</v>
      </c>
      <c r="LZ42" s="889" t="n">
        <f aca="false">Посуточная!QE42</f>
        <v>0</v>
      </c>
      <c r="MA42" s="889" t="n">
        <f aca="false">Посуточная!QF42</f>
        <v>0</v>
      </c>
      <c r="MB42" s="889" t="n">
        <f aca="false">Посуточная!QG42</f>
        <v>0</v>
      </c>
      <c r="MC42" s="890" t="n">
        <f aca="false">Посуточная!QO42</f>
        <v>0</v>
      </c>
      <c r="MD42" s="890" t="n">
        <f aca="false">Посуточная!QP42</f>
        <v>0</v>
      </c>
      <c r="ME42" s="890" t="n">
        <f aca="false">Посуточная!QQ42</f>
        <v>0</v>
      </c>
      <c r="MF42" s="890" t="n">
        <f aca="false">Посуточная!QR42</f>
        <v>0</v>
      </c>
      <c r="MG42" s="890" t="n">
        <f aca="false">Посуточная!QS42</f>
        <v>0</v>
      </c>
      <c r="MH42" s="890" t="n">
        <f aca="false">Посуточная!QT42</f>
        <v>0</v>
      </c>
      <c r="MI42" s="890" t="n">
        <f aca="false">Посуточная!QU42</f>
        <v>0</v>
      </c>
      <c r="MJ42" s="475" t="n">
        <f aca="false">SUBTOTAL(9, LV42:MB42)</f>
        <v>0</v>
      </c>
      <c r="MK42" s="433" t="n">
        <f aca="false">SUBTOTAL(9, MC42:MI42)</f>
        <v>0</v>
      </c>
      <c r="ML42" s="273" t="n">
        <f aca="false">SUM(MJ42,ML39)</f>
        <v>0</v>
      </c>
      <c r="MM42" s="273" t="n">
        <f aca="false">SUM(MK42,MM39)</f>
        <v>0</v>
      </c>
      <c r="MN42" s="885" t="n">
        <f aca="false">Посуточная!RG42</f>
        <v>0</v>
      </c>
      <c r="MO42" s="886" t="n">
        <f aca="false">Посуточная!RH42</f>
        <v>0</v>
      </c>
      <c r="MP42" s="886" t="n">
        <f aca="false">Посуточная!RI42</f>
        <v>0</v>
      </c>
      <c r="MQ42" s="886" t="n">
        <f aca="false">Посуточная!RJ42</f>
        <v>0</v>
      </c>
      <c r="MR42" s="886" t="n">
        <f aca="false">Посуточная!RK42</f>
        <v>0</v>
      </c>
      <c r="MS42" s="886" t="n">
        <f aca="false">Посуточная!RL42</f>
        <v>0</v>
      </c>
      <c r="MT42" s="886" t="n">
        <f aca="false">Посуточная!RM42</f>
        <v>0</v>
      </c>
      <c r="MU42" s="470" t="n">
        <f aca="false">Посуточная!RU42</f>
        <v>0</v>
      </c>
      <c r="MV42" s="470" t="n">
        <f aca="false">Посуточная!RV42</f>
        <v>0</v>
      </c>
      <c r="MW42" s="470" t="n">
        <f aca="false">Посуточная!RW42</f>
        <v>0</v>
      </c>
      <c r="MX42" s="470" t="n">
        <f aca="false">Посуточная!RX42</f>
        <v>0</v>
      </c>
      <c r="MY42" s="470" t="n">
        <f aca="false">Посуточная!RY42</f>
        <v>0</v>
      </c>
      <c r="MZ42" s="470" t="n">
        <f aca="false">Посуточная!RZ42</f>
        <v>0</v>
      </c>
      <c r="NA42" s="470" t="n">
        <f aca="false">Посуточная!SA42</f>
        <v>0</v>
      </c>
      <c r="NB42" s="475" t="n">
        <f aca="false">SUBTOTAL(9, MN42:MT42)</f>
        <v>0</v>
      </c>
      <c r="NC42" s="433" t="n">
        <f aca="false">SUBTOTAL(9, MU42:NA42)</f>
        <v>0</v>
      </c>
      <c r="ND42" s="273" t="n">
        <f aca="false">SUM(NB42,ND39)</f>
        <v>8.6</v>
      </c>
      <c r="NE42" s="273" t="n">
        <f aca="false">SUM(NC42,NE39)</f>
        <v>0</v>
      </c>
      <c r="NF42" s="437" t="n">
        <f aca="false">SUMIF(IG6:NE6,"итого гр.",IG42:NE42)</f>
        <v>69.4751111112</v>
      </c>
      <c r="NG42" s="433" t="n">
        <f aca="false">SUMIF(IG6:NE6,"итого фк.",IG42:NE42)</f>
        <v>69.978</v>
      </c>
      <c r="NH42" s="273" t="n">
        <f aca="false">SUM(NF42,NH39)</f>
        <v>424.6535555556</v>
      </c>
      <c r="NI42" s="273" t="n">
        <f aca="false">SUM(NG42,NI39)</f>
        <v>713.325</v>
      </c>
      <c r="NJ42" s="438" t="n">
        <f aca="false">NH42</f>
        <v>424.6535555556</v>
      </c>
      <c r="NK42" s="439" t="n">
        <f aca="false">NI42</f>
        <v>713.325</v>
      </c>
      <c r="NM42" s="278"/>
      <c r="NN42" s="885" t="n">
        <f aca="false">Посуточная!SU42</f>
        <v>0</v>
      </c>
      <c r="NO42" s="886" t="n">
        <f aca="false">Посуточная!SV42</f>
        <v>0</v>
      </c>
      <c r="NP42" s="886" t="n">
        <f aca="false">Посуточная!SW42</f>
        <v>0</v>
      </c>
      <c r="NQ42" s="886" t="n">
        <f aca="false">Посуточная!SX42</f>
        <v>0</v>
      </c>
      <c r="NR42" s="470" t="n">
        <f aca="false">Посуточная!TC42</f>
        <v>0</v>
      </c>
      <c r="NS42" s="470" t="n">
        <f aca="false">Посуточная!TD42</f>
        <v>0</v>
      </c>
      <c r="NT42" s="470" t="n">
        <f aca="false">Посуточная!TE42</f>
        <v>0</v>
      </c>
      <c r="NU42" s="470" t="n">
        <f aca="false">Посуточная!TF42</f>
        <v>0</v>
      </c>
      <c r="NV42" s="475" t="n">
        <f aca="false">SUBTOTAL(9, NN42:NQ42)</f>
        <v>0</v>
      </c>
      <c r="NW42" s="433" t="n">
        <f aca="false">SUBTOTAL(9, NR42:NU42)</f>
        <v>0</v>
      </c>
      <c r="NX42" s="456" t="n">
        <f aca="false">NX39+NV42</f>
        <v>0</v>
      </c>
      <c r="NY42" s="456" t="n">
        <f aca="false">NY39+NW42</f>
        <v>0</v>
      </c>
      <c r="NZ42" s="437" t="n">
        <f aca="false">Посуточная!TO42-Посуточная_НГДП!IP42</f>
        <v>32.4</v>
      </c>
      <c r="OA42" s="475" t="n">
        <f aca="false">Посуточная!TP42-Посуточная_НГДП!IQ42</f>
        <v>0</v>
      </c>
      <c r="OB42" s="291" t="n">
        <f aca="false">Посуточная!TQ42-Посуточная_НГДП!IR42</f>
        <v>0</v>
      </c>
      <c r="OC42" s="291" t="n">
        <f aca="false">Посуточная!TR42-Посуточная_НГДП!IS42</f>
        <v>0</v>
      </c>
      <c r="OD42" s="475" t="n">
        <f aca="false">Посуточная!TS42-Посуточная_НГДП!IT42</f>
        <v>15.894553954387</v>
      </c>
      <c r="OE42" s="475" t="n">
        <f aca="false">Посуточная!TT42-Посуточная_НГДП!IU42</f>
        <v>0</v>
      </c>
      <c r="OF42" s="291" t="n">
        <f aca="false">Посуточная!TU42-Посуточная_НГДП!IV42</f>
        <v>0</v>
      </c>
      <c r="OG42" s="291" t="n">
        <f aca="false">Посуточная!TV42-Посуточная_НГДП!IW42</f>
        <v>0</v>
      </c>
      <c r="OH42" s="475" t="n">
        <f aca="false">Посуточная!TW42-Посуточная_НГДП!IX42</f>
        <v>56.7142018673833</v>
      </c>
      <c r="OI42" s="475" t="n">
        <f aca="false">Посуточная!TX42-Посуточная_НГДП!IY42</f>
        <v>0</v>
      </c>
      <c r="OJ42" s="291" t="n">
        <f aca="false">Посуточная!TY42-Посуточная_НГДП!IZ42</f>
        <v>0</v>
      </c>
      <c r="OK42" s="291" t="n">
        <f aca="false">Посуточная!TZ42-Посуточная_НГДП!JA42</f>
        <v>0</v>
      </c>
      <c r="OL42" s="475" t="n">
        <f aca="false">Посуточная!UA42-Посуточная_НГДП!JB42</f>
        <v>8.11662185545168</v>
      </c>
      <c r="OM42" s="475" t="n">
        <f aca="false">Посуточная!UB42-Посуточная_НГДП!JC42</f>
        <v>0</v>
      </c>
      <c r="ON42" s="291" t="n">
        <f aca="false">OL42</f>
        <v>8.11662185545168</v>
      </c>
      <c r="OO42" s="291" t="n">
        <f aca="false">OM42</f>
        <v>0</v>
      </c>
      <c r="OP42" s="476" t="n">
        <f aca="false">SUMIF(NZ6:OO6,"итого гр.",NZ42:OO42)</f>
        <v>113.125377677222</v>
      </c>
      <c r="OQ42" s="439" t="n">
        <f aca="false">SUMIF($NZ$6:$OO$6,"итого фк.",NZ42:OO42)</f>
        <v>0</v>
      </c>
      <c r="OR42" s="373" t="n">
        <f aca="false">OP42</f>
        <v>113.125377677222</v>
      </c>
      <c r="OS42" s="273" t="n">
        <f aca="false">OQ42</f>
        <v>0</v>
      </c>
      <c r="OT42" s="438" t="n">
        <f aca="false">Посуточная!UI42-Посуточная_НГДП!JJ42</f>
        <v>0</v>
      </c>
      <c r="OU42" s="439" t="n">
        <f aca="false">Посуточная!UJ42-Посуточная_НГДП!JK42</f>
        <v>-30.0553368055554</v>
      </c>
      <c r="OX42" s="438" t="n">
        <f aca="false">$OX$9+OX39</f>
        <v>467.28</v>
      </c>
      <c r="OY42" s="439" t="n">
        <f aca="false">$OY$9+OY39</f>
        <v>467.28</v>
      </c>
      <c r="OZ42" s="273" t="n">
        <f aca="false">OX42</f>
        <v>467.28</v>
      </c>
      <c r="PA42" s="273" t="n">
        <f aca="false">OY42</f>
        <v>467.28</v>
      </c>
      <c r="PB42" s="437"/>
      <c r="PC42" s="433"/>
      <c r="PD42" s="273" t="n">
        <f aca="false">SUM(PB42,PD39)</f>
        <v>0</v>
      </c>
      <c r="PE42" s="273" t="n">
        <f aca="false">SUM(PC42,PE39)</f>
        <v>0</v>
      </c>
      <c r="PF42" s="438" t="n">
        <f aca="false">SUM(NJ42,OP42,OT42,OX42,PB42,NX42)</f>
        <v>1005.05893323282</v>
      </c>
      <c r="PG42" s="439" t="n">
        <f aca="false">SUM(NK42,OQ42,OU42,OY42,PC42,NY42)</f>
        <v>1150.54966319444</v>
      </c>
      <c r="PH42" s="273" t="n">
        <f aca="false">SUM(NL42,OR42,OV42,OZ42,PD42)</f>
        <v>580.405377677222</v>
      </c>
      <c r="PI42" s="273" t="n">
        <f aca="false">SUM(NM42,OS42,OW42,PA42,PE42)</f>
        <v>467.28</v>
      </c>
      <c r="PJ42" s="476"/>
      <c r="PK42" s="476"/>
      <c r="PL42" s="273" t="n">
        <f aca="false">PJ42</f>
        <v>0</v>
      </c>
      <c r="PM42" s="273" t="n">
        <f aca="false">PK42</f>
        <v>0</v>
      </c>
      <c r="PN42" s="476"/>
      <c r="PO42" s="476"/>
      <c r="PP42" s="273" t="n">
        <f aca="false">PN42</f>
        <v>0</v>
      </c>
      <c r="PR42" s="479" t="n">
        <f aca="false">Посуточная!VG42-Посуточная_НГДП!KH42</f>
        <v>23625.1720667672</v>
      </c>
      <c r="PS42" s="480" t="n">
        <f aca="false">IF(A40&lt;=QH$4,VLOOKUP(A40,$QH$6:$QM$37,2,FALSE()),SUM($QI$4,IF42,-PG42)-SUM($QM$4,-$QK$4))-QA42</f>
        <v>23477.175</v>
      </c>
      <c r="PT42" s="479"/>
      <c r="PU42" s="480"/>
      <c r="PV42" s="479"/>
      <c r="PW42" s="480"/>
      <c r="PX42" s="481"/>
      <c r="PY42" s="479" t="n">
        <f aca="false">Посуточная!VN42-Посуточная_НГДП!KO42</f>
        <v>754.244704742539</v>
      </c>
      <c r="PZ42" s="482" t="n">
        <f aca="false">IF(A40&lt;=QH$4,VLOOKUP(A40,$QD$6:$QE$37,2,FALSE()),SUM($PZ$2,-HP42,KM42,-QA42))</f>
        <v>835.495</v>
      </c>
      <c r="QA42" s="378"/>
      <c r="QB42" s="278" t="n">
        <f aca="false">PS42-PR42</f>
        <v>-147.997066767177</v>
      </c>
      <c r="QD42" s="608"/>
      <c r="QI42" s="127"/>
      <c r="QQ42" s="127" t="n">
        <f aca="false">IF(V42="",0,V42+QQ39)</f>
        <v>650</v>
      </c>
      <c r="QR42" s="127" t="n">
        <f aca="false">IF(W42="",0,W42+QR39)</f>
        <v>500</v>
      </c>
      <c r="QS42" s="127" t="n">
        <f aca="false">IF(AN42="",0,AN42+QS39)</f>
        <v>328</v>
      </c>
      <c r="QT42" s="127" t="n">
        <f aca="false">IF(AO42="",0,AO42+QT39)</f>
        <v>605</v>
      </c>
      <c r="QU42" s="127" t="n">
        <f aca="false">IF(AZ42="",0,AZ42+QU39)</f>
        <v>0</v>
      </c>
      <c r="QV42" s="127" t="n">
        <f aca="false">IF(BA42="",0,BA42+QV39)</f>
        <v>0</v>
      </c>
      <c r="QW42" s="127" t="n">
        <f aca="false">IF(BL42="",0,BL42+QW39)</f>
        <v>0</v>
      </c>
      <c r="QX42" s="127" t="n">
        <f aca="false">IF(BM42="",0,BM42+QX39)</f>
        <v>0</v>
      </c>
      <c r="QY42" s="127" t="n">
        <f aca="false">IF(CF42="",0,CF42+QY39)</f>
        <v>55.3</v>
      </c>
      <c r="QZ42" s="127" t="n">
        <f aca="false">IF(CG42="",0,CG42+QZ39)</f>
        <v>38.864</v>
      </c>
      <c r="RA42" s="127" t="n">
        <f aca="false">IF(CX42="",0,CX42+RA39)</f>
        <v>1360</v>
      </c>
      <c r="RB42" s="127" t="n">
        <f aca="false">IF(CY42="",0,CY42+RB39)</f>
        <v>390</v>
      </c>
      <c r="RC42" s="127" t="n">
        <f aca="false">IF(FO42="",0,FO42+RC39)</f>
        <v>0</v>
      </c>
      <c r="RD42" s="127" t="n">
        <f aca="false">IF(FP42="",0,FP42+RD39)</f>
        <v>0</v>
      </c>
      <c r="RE42" s="127" t="n">
        <f aca="false">IF(FC42="",0,FC42+RE39)</f>
        <v>257</v>
      </c>
      <c r="RF42" s="127" t="n">
        <f aca="false">IF(FD42="",0,FD42+RF39)</f>
        <v>334.503</v>
      </c>
      <c r="RG42" s="127" t="n">
        <f aca="false">IF(ND42="",0,ND42+RG39)</f>
        <v>50.2</v>
      </c>
      <c r="RH42" s="127" t="n">
        <f aca="false">IF(NE42="",0,NE42+RH39)</f>
        <v>0</v>
      </c>
      <c r="RI42" s="127" t="n">
        <f aca="false">IF(OX42="",0,OX42)</f>
        <v>467.28</v>
      </c>
      <c r="RJ42" s="127" t="n">
        <f aca="false">IF(OY42="",0,OY42)</f>
        <v>467.28</v>
      </c>
      <c r="RK42" s="127" t="n">
        <f aca="false">IF(IA42="",0,IA42+RK39)</f>
        <v>0</v>
      </c>
      <c r="RL42" s="127" t="n">
        <f aca="false">IF(IB42="",0,IB42+RL39)</f>
        <v>1553.18504</v>
      </c>
      <c r="RM42" s="127" t="n">
        <f aca="false">IF(OT42="",0,OT42+RM39)</f>
        <v>0</v>
      </c>
      <c r="RN42" s="127" t="n">
        <f aca="false">IF(OU42="",0,OU42+RN39)</f>
        <v>-104.415085648149</v>
      </c>
      <c r="RO42" s="127" t="n">
        <f aca="false">IF(PY42="",0,PY42+RO39)</f>
        <v>8472.50512357637</v>
      </c>
      <c r="RP42" s="127" t="n">
        <f aca="false">IF(PZ42="",0,PZ42+RP39)</f>
        <v>8569.7</v>
      </c>
      <c r="RQ42" s="127" t="n">
        <f aca="false">IFERROR(RO42/$A40,0)</f>
        <v>706.042093631364</v>
      </c>
      <c r="RR42" s="127" t="n">
        <f aca="false">IFERROR(RP42/$A40,0)</f>
        <v>714.141666666667</v>
      </c>
      <c r="RS42" s="127" t="n">
        <f aca="false">IF(PD42="",0,PD42+RS39)</f>
        <v>0</v>
      </c>
      <c r="RT42" s="127" t="n">
        <f aca="false">IF(PE42="",0,PE42+RT39)</f>
        <v>0</v>
      </c>
      <c r="RU42" s="127" t="n">
        <f aca="false">IF(QQ42&gt;0,0,T42+RU39)</f>
        <v>0</v>
      </c>
      <c r="RV42" s="127" t="n">
        <f aca="false">IF(QR42&gt;0,0,U42+RV39)</f>
        <v>0</v>
      </c>
      <c r="RW42" s="127" t="n">
        <f aca="false">IF(QS42&gt;0,0,AL42+RW39)</f>
        <v>0</v>
      </c>
      <c r="RX42" s="127" t="n">
        <f aca="false">IF(QT42&gt;0,0,AM42+RX39)</f>
        <v>0</v>
      </c>
      <c r="RY42" s="127" t="n">
        <f aca="false">IF(QU42&gt;0,0,AX42+RY39)</f>
        <v>0</v>
      </c>
      <c r="RZ42" s="127" t="n">
        <f aca="false">IF(QV42&gt;0,0,AY42+RZ39)</f>
        <v>0</v>
      </c>
      <c r="SA42" s="127" t="n">
        <f aca="false">IF(QW42&gt;0,0,BJ42+SA39)</f>
        <v>0</v>
      </c>
      <c r="SB42" s="127" t="n">
        <f aca="false">IF(QX42&gt;0,0,BK42+SB39)</f>
        <v>0</v>
      </c>
      <c r="SC42" s="127" t="n">
        <f aca="false">IF(QY42&gt;0,0,CD42+SC39)</f>
        <v>0</v>
      </c>
      <c r="SD42" s="127" t="n">
        <f aca="false">IF(QZ42&gt;0,0,CE42+SD39)</f>
        <v>0</v>
      </c>
      <c r="SE42" s="127" t="n">
        <f aca="false">IF(RA42&gt;0,0,CV42+SE39)</f>
        <v>0</v>
      </c>
      <c r="SF42" s="127" t="n">
        <f aca="false">IF(RB42&gt;0,0,CW42+SF39)</f>
        <v>0</v>
      </c>
      <c r="SG42" s="127" t="n">
        <f aca="false">IF(RC42&gt;0,0,FM42+SG39)</f>
        <v>0</v>
      </c>
      <c r="SH42" s="127" t="n">
        <f aca="false">IF(RD42&gt;0,0,FN42+SH39)</f>
        <v>0</v>
      </c>
      <c r="SI42" s="127" t="n">
        <f aca="false">IF(RE42&gt;0,0,FA42+SI39)</f>
        <v>0</v>
      </c>
      <c r="SJ42" s="127" t="n">
        <f aca="false">IFERROR(IF(RF42&gt;0,0,FB42+SJ39),0)</f>
        <v>0</v>
      </c>
      <c r="SK42" s="127" t="n">
        <f aca="false">IF(RG42&gt;0,0,NB42+SK39)</f>
        <v>0</v>
      </c>
      <c r="SL42" s="127" t="n">
        <f aca="false">IFERROR(IF(RH42&gt;0,0,NC42+SL39),0)</f>
        <v>0</v>
      </c>
      <c r="SM42" s="127"/>
      <c r="SN42" s="127"/>
      <c r="SO42" s="127"/>
    </row>
    <row r="43" customFormat="false" ht="15" hidden="false" customHeight="false" outlineLevel="0" collapsed="false">
      <c r="A43" s="741" t="n">
        <v>13</v>
      </c>
      <c r="B43" s="891" t="n">
        <f aca="false">Посуточная!B43</f>
        <v>0</v>
      </c>
      <c r="C43" s="892" t="n">
        <f aca="false">Посуточная!C43</f>
        <v>0</v>
      </c>
      <c r="D43" s="892" t="n">
        <f aca="false">Посуточная!D43</f>
        <v>0</v>
      </c>
      <c r="E43" s="892" t="n">
        <f aca="false">Посуточная!E43</f>
        <v>0</v>
      </c>
      <c r="F43" s="892" t="n">
        <f aca="false">Посуточная!F43</f>
        <v>0</v>
      </c>
      <c r="G43" s="892" t="n">
        <f aca="false">Посуточная!G43</f>
        <v>0</v>
      </c>
      <c r="H43" s="892" t="n">
        <f aca="false">Посуточная!H43</f>
        <v>0</v>
      </c>
      <c r="I43" s="892" t="n">
        <f aca="false">Посуточная!I43</f>
        <v>0</v>
      </c>
      <c r="J43" s="491" t="n">
        <f aca="false">Посуточная!Q43</f>
        <v>0</v>
      </c>
      <c r="K43" s="491" t="n">
        <f aca="false">Посуточная!R43</f>
        <v>0</v>
      </c>
      <c r="L43" s="491" t="n">
        <f aca="false">Посуточная!S43</f>
        <v>0</v>
      </c>
      <c r="M43" s="491" t="n">
        <f aca="false">Посуточная!T43</f>
        <v>0</v>
      </c>
      <c r="N43" s="491" t="n">
        <f aca="false">Посуточная!U43</f>
        <v>0</v>
      </c>
      <c r="O43" s="491" t="n">
        <f aca="false">Посуточная!V43</f>
        <v>0</v>
      </c>
      <c r="P43" s="491" t="n">
        <f aca="false">Посуточная!W43</f>
        <v>0</v>
      </c>
      <c r="Q43" s="491" t="n">
        <f aca="false">Посуточная!X43</f>
        <v>0</v>
      </c>
      <c r="R43" s="491" t="n">
        <f aca="false">Посуточная!Y43</f>
        <v>0</v>
      </c>
      <c r="S43" s="491" t="n">
        <f aca="false">Посуточная!Z43</f>
        <v>0</v>
      </c>
      <c r="T43" s="539"/>
      <c r="U43" s="497"/>
      <c r="X43" s="863" t="n">
        <f aca="false">Посуточная!AL43</f>
        <v>0</v>
      </c>
      <c r="Y43" s="864" t="n">
        <f aca="false">Посуточная!AM43</f>
        <v>0</v>
      </c>
      <c r="Z43" s="864" t="n">
        <f aca="false">Посуточная!AN43</f>
        <v>0</v>
      </c>
      <c r="AA43" s="864" t="n">
        <f aca="false">Посуточная!AO43</f>
        <v>0</v>
      </c>
      <c r="AB43" s="864" t="n">
        <f aca="false">Посуточная!AP43</f>
        <v>0</v>
      </c>
      <c r="AC43" s="864" t="n">
        <f aca="false">Посуточная!AQ43</f>
        <v>0</v>
      </c>
      <c r="AD43" s="864" t="n">
        <f aca="false">Посуточная!AR43</f>
        <v>0</v>
      </c>
      <c r="AE43" s="322" t="n">
        <f aca="false">Посуточная!AZ43</f>
        <v>0</v>
      </c>
      <c r="AF43" s="322" t="n">
        <f aca="false">Посуточная!BA43</f>
        <v>0</v>
      </c>
      <c r="AG43" s="322" t="n">
        <f aca="false">Посуточная!BB43</f>
        <v>0</v>
      </c>
      <c r="AH43" s="322" t="n">
        <f aca="false">Посуточная!BC43</f>
        <v>0</v>
      </c>
      <c r="AI43" s="322" t="n">
        <f aca="false">Посуточная!BD43</f>
        <v>0</v>
      </c>
      <c r="AJ43" s="322" t="n">
        <f aca="false">Посуточная!BE43</f>
        <v>0</v>
      </c>
      <c r="AK43" s="322" t="n">
        <f aca="false">Посуточная!BF43</f>
        <v>0</v>
      </c>
      <c r="AL43" s="539"/>
      <c r="AM43" s="497"/>
      <c r="AP43" s="863" t="n">
        <f aca="false">Посуточная!BR43</f>
        <v>0</v>
      </c>
      <c r="AQ43" s="864" t="n">
        <f aca="false">Посуточная!BS43</f>
        <v>0</v>
      </c>
      <c r="AR43" s="864" t="n">
        <f aca="false">Посуточная!BT43</f>
        <v>0</v>
      </c>
      <c r="AS43" s="864" t="n">
        <f aca="false">Посуточная!BU43</f>
        <v>0</v>
      </c>
      <c r="AT43" s="322" t="n">
        <f aca="false">Посуточная!BZ43</f>
        <v>0</v>
      </c>
      <c r="AU43" s="322" t="n">
        <f aca="false">Посуточная!CA43</f>
        <v>0</v>
      </c>
      <c r="AV43" s="322" t="n">
        <f aca="false">Посуточная!CB43</f>
        <v>0</v>
      </c>
      <c r="AW43" s="322" t="n">
        <f aca="false">Посуточная!CC43</f>
        <v>0</v>
      </c>
      <c r="AX43" s="539"/>
      <c r="AY43" s="497"/>
      <c r="BB43" s="863" t="n">
        <f aca="false">Посуточная!CL43</f>
        <v>0</v>
      </c>
      <c r="BC43" s="864" t="n">
        <f aca="false">Посуточная!CM43</f>
        <v>0</v>
      </c>
      <c r="BD43" s="864" t="n">
        <f aca="false">Посуточная!CN43</f>
        <v>0</v>
      </c>
      <c r="BE43" s="864" t="n">
        <f aca="false">Посуточная!CO43</f>
        <v>0</v>
      </c>
      <c r="BF43" s="322" t="n">
        <f aca="false">Посуточная!CT43</f>
        <v>0</v>
      </c>
      <c r="BG43" s="322" t="n">
        <f aca="false">Посуточная!CU43</f>
        <v>0</v>
      </c>
      <c r="BH43" s="322" t="n">
        <f aca="false">Посуточная!CV43</f>
        <v>0</v>
      </c>
      <c r="BI43" s="322" t="n">
        <f aca="false">Посуточная!CW43</f>
        <v>0</v>
      </c>
      <c r="BJ43" s="539"/>
      <c r="BK43" s="497"/>
      <c r="BN43" s="502"/>
      <c r="BO43" s="497"/>
      <c r="BR43" s="503"/>
      <c r="BS43" s="504"/>
      <c r="BV43" s="381" t="n">
        <f aca="false">Посуточная!DN43</f>
        <v>0</v>
      </c>
      <c r="BW43" s="382" t="n">
        <f aca="false">Посуточная!DO43</f>
        <v>0</v>
      </c>
      <c r="BX43" s="382" t="n">
        <f aca="false">Посуточная!DP43</f>
        <v>0</v>
      </c>
      <c r="BY43" s="382" t="n">
        <f aca="false">Посуточная!DQ43</f>
        <v>0</v>
      </c>
      <c r="BZ43" s="322" t="n">
        <f aca="false">Посуточная!DV43</f>
        <v>0</v>
      </c>
      <c r="CA43" s="322" t="n">
        <f aca="false">Посуточная!DW43</f>
        <v>0</v>
      </c>
      <c r="CB43" s="322" t="n">
        <f aca="false">Посуточная!DX43</f>
        <v>0</v>
      </c>
      <c r="CC43" s="322" t="n">
        <f aca="false">Посуточная!DY43</f>
        <v>0</v>
      </c>
      <c r="CD43" s="539"/>
      <c r="CE43" s="497"/>
      <c r="CH43" s="381" t="n">
        <f aca="false">Посуточная!EH43</f>
        <v>0</v>
      </c>
      <c r="CI43" s="382" t="n">
        <f aca="false">Посуточная!EI43</f>
        <v>0</v>
      </c>
      <c r="CJ43" s="382" t="n">
        <f aca="false">Посуточная!EJ43</f>
        <v>0</v>
      </c>
      <c r="CK43" s="382" t="n">
        <f aca="false">Посуточная!EK43</f>
        <v>0</v>
      </c>
      <c r="CL43" s="382" t="n">
        <f aca="false">Посуточная!EL43</f>
        <v>0</v>
      </c>
      <c r="CM43" s="382" t="n">
        <f aca="false">Посуточная!EM43</f>
        <v>0</v>
      </c>
      <c r="CN43" s="894" t="n">
        <f aca="false">Посуточная!EN43</f>
        <v>0</v>
      </c>
      <c r="CO43" s="491" t="n">
        <f aca="false">Посуточная!ES43</f>
        <v>0</v>
      </c>
      <c r="CP43" s="491" t="n">
        <f aca="false">Посуточная!ET43</f>
        <v>0</v>
      </c>
      <c r="CQ43" s="322" t="n">
        <f aca="false">Посуточная!EU43</f>
        <v>0</v>
      </c>
      <c r="CR43" s="322" t="n">
        <f aca="false">Посуточная!EV43</f>
        <v>0</v>
      </c>
      <c r="CS43" s="322" t="n">
        <f aca="false">Посуточная!EW43</f>
        <v>0</v>
      </c>
      <c r="CT43" s="322" t="n">
        <f aca="false">Посуточная!EX43</f>
        <v>0</v>
      </c>
      <c r="CU43" s="322" t="n">
        <f aca="false">Посуточная!EY43</f>
        <v>0</v>
      </c>
      <c r="CV43" s="539"/>
      <c r="CW43" s="497"/>
      <c r="CZ43" s="863" t="str">
        <f aca="false">Посуточная!FH43</f>
        <v>Нов</v>
      </c>
      <c r="DA43" s="864" t="str">
        <f aca="false">Посуточная!FI43</f>
        <v>Край</v>
      </c>
      <c r="DB43" s="864" t="n">
        <f aca="false">Посуточная!FJ43</f>
        <v>0</v>
      </c>
      <c r="DC43" s="864" t="n">
        <f aca="false">Посуточная!FK43</f>
        <v>0</v>
      </c>
      <c r="DD43" s="864" t="n">
        <f aca="false">Посуточная!FL43</f>
        <v>0</v>
      </c>
      <c r="DE43" s="864" t="n">
        <f aca="false">Посуточная!FM43</f>
        <v>0</v>
      </c>
      <c r="DF43" s="864" t="n">
        <f aca="false">Посуточная!FN43</f>
        <v>0</v>
      </c>
      <c r="DG43" s="864" t="n">
        <f aca="false">Посуточная!FO43</f>
        <v>0</v>
      </c>
      <c r="DH43" s="864" t="n">
        <f aca="false">Посуточная!FP43</f>
        <v>0</v>
      </c>
      <c r="DI43" s="864" t="n">
        <f aca="false">Посуточная!FQ43</f>
        <v>0</v>
      </c>
      <c r="DJ43" s="864" t="n">
        <f aca="false">Посуточная!FR43</f>
        <v>0</v>
      </c>
      <c r="DK43" s="864" t="n">
        <f aca="false">Посуточная!FS43</f>
        <v>0</v>
      </c>
      <c r="DL43" s="864" t="n">
        <f aca="false">Посуточная!FT43</f>
        <v>0</v>
      </c>
      <c r="DM43" s="864" t="n">
        <f aca="false">Посуточная!FU43</f>
        <v>0</v>
      </c>
      <c r="DN43" s="864" t="n">
        <f aca="false">Посуточная!FV43</f>
        <v>0</v>
      </c>
      <c r="DO43" s="864" t="n">
        <f aca="false">Посуточная!FW43</f>
        <v>0</v>
      </c>
      <c r="DP43" s="864" t="n">
        <f aca="false">Посуточная!FX43</f>
        <v>0</v>
      </c>
      <c r="DQ43" s="864" t="n">
        <f aca="false">Посуточная!FY43</f>
        <v>0</v>
      </c>
      <c r="DR43" s="864" t="n">
        <f aca="false">Посуточная!FZ43</f>
        <v>0</v>
      </c>
      <c r="DS43" s="864" t="n">
        <f aca="false">Посуточная!GA43</f>
        <v>0</v>
      </c>
      <c r="DT43" s="864" t="n">
        <f aca="false">Посуточная!GB43</f>
        <v>0</v>
      </c>
      <c r="DU43" s="864" t="n">
        <f aca="false">Посуточная!GC43</f>
        <v>0</v>
      </c>
      <c r="DV43" s="864" t="n">
        <f aca="false">Посуточная!GD43</f>
        <v>0</v>
      </c>
      <c r="DW43" s="864" t="n">
        <f aca="false">Посуточная!GE43</f>
        <v>0</v>
      </c>
      <c r="DX43" s="864" t="n">
        <f aca="false">Посуточная!GF43</f>
        <v>0</v>
      </c>
      <c r="DY43" s="864" t="n">
        <f aca="false">Посуточная!GG43</f>
        <v>0</v>
      </c>
      <c r="DZ43" s="864" t="n">
        <f aca="false">Посуточная!GH43</f>
        <v>0</v>
      </c>
      <c r="EA43" s="864" t="n">
        <f aca="false">Посуточная!GI43</f>
        <v>0</v>
      </c>
      <c r="EB43" s="864" t="n">
        <f aca="false">Посуточная!GJ43</f>
        <v>0</v>
      </c>
      <c r="EC43" s="864" t="n">
        <f aca="false">Посуточная!GK43</f>
        <v>0</v>
      </c>
      <c r="ED43" s="864" t="n">
        <f aca="false">Посуточная!GL43</f>
        <v>0</v>
      </c>
      <c r="EE43" s="864" t="n">
        <f aca="false">Посуточная!GM43</f>
        <v>0</v>
      </c>
      <c r="EF43" s="322" t="n">
        <f aca="false">Посуточная!GU43</f>
        <v>0</v>
      </c>
      <c r="EG43" s="322" t="n">
        <f aca="false">Посуточная!GV43</f>
        <v>0</v>
      </c>
      <c r="EH43" s="322" t="n">
        <f aca="false">Посуточная!GW43</f>
        <v>0</v>
      </c>
      <c r="EI43" s="322" t="n">
        <f aca="false">Посуточная!GX43</f>
        <v>0</v>
      </c>
      <c r="EJ43" s="322" t="n">
        <f aca="false">Посуточная!GY43</f>
        <v>0</v>
      </c>
      <c r="EK43" s="322" t="n">
        <f aca="false">Посуточная!GZ43</f>
        <v>0</v>
      </c>
      <c r="EL43" s="322" t="n">
        <f aca="false">Посуточная!HA43</f>
        <v>0</v>
      </c>
      <c r="EM43" s="322" t="n">
        <f aca="false">Посуточная!HB43</f>
        <v>0</v>
      </c>
      <c r="EN43" s="322" t="n">
        <f aca="false">Посуточная!HC43</f>
        <v>0</v>
      </c>
      <c r="EO43" s="322" t="n">
        <f aca="false">Посуточная!HD43</f>
        <v>0</v>
      </c>
      <c r="EP43" s="322" t="n">
        <f aca="false">Посуточная!HE43</f>
        <v>0</v>
      </c>
      <c r="EQ43" s="322" t="n">
        <f aca="false">Посуточная!HF43</f>
        <v>0</v>
      </c>
      <c r="ER43" s="322" t="n">
        <f aca="false">Посуточная!HG43</f>
        <v>0</v>
      </c>
      <c r="ES43" s="322" t="n">
        <f aca="false">Посуточная!HH43</f>
        <v>0</v>
      </c>
      <c r="ET43" s="322" t="n">
        <f aca="false">Посуточная!HI43</f>
        <v>0</v>
      </c>
      <c r="EU43" s="322" t="n">
        <f aca="false">Посуточная!HJ43</f>
        <v>0</v>
      </c>
      <c r="EV43" s="322" t="n">
        <f aca="false">Посуточная!HK43</f>
        <v>0</v>
      </c>
      <c r="EW43" s="322" t="n">
        <f aca="false">Посуточная!HL43</f>
        <v>0</v>
      </c>
      <c r="EX43" s="322" t="n">
        <f aca="false">Посуточная!HM43</f>
        <v>0</v>
      </c>
      <c r="EY43" s="322" t="n">
        <f aca="false">Посуточная!HN43</f>
        <v>0</v>
      </c>
      <c r="EZ43" s="322" t="n">
        <f aca="false">Посуточная!HO43</f>
        <v>0</v>
      </c>
      <c r="FA43" s="539"/>
      <c r="FB43" s="497"/>
      <c r="FE43" s="895" t="n">
        <f aca="false">Посуточная!IA43</f>
        <v>0</v>
      </c>
      <c r="FF43" s="896" t="n">
        <f aca="false">Посуточная!IB43</f>
        <v>0</v>
      </c>
      <c r="FG43" s="896" t="n">
        <f aca="false">Посуточная!IC43</f>
        <v>0</v>
      </c>
      <c r="FH43" s="892" t="n">
        <f aca="false">Посуточная!ID43</f>
        <v>0</v>
      </c>
      <c r="FI43" s="322" t="n">
        <f aca="false">Посуточная!II43</f>
        <v>0</v>
      </c>
      <c r="FJ43" s="366" t="n">
        <f aca="false">Посуточная!IJ43</f>
        <v>0</v>
      </c>
      <c r="FK43" s="322" t="n">
        <f aca="false">Посуточная!IK43</f>
        <v>0</v>
      </c>
      <c r="FL43" s="366" t="n">
        <f aca="false">Посуточная!IL43</f>
        <v>0</v>
      </c>
      <c r="FM43" s="496"/>
      <c r="FN43" s="497"/>
      <c r="FQ43" s="484"/>
      <c r="FR43" s="485"/>
      <c r="FS43" s="485"/>
      <c r="FT43" s="485"/>
      <c r="FU43" s="485"/>
      <c r="FV43" s="485"/>
      <c r="FW43" s="485"/>
      <c r="FX43" s="485"/>
      <c r="FY43" s="485"/>
      <c r="FZ43" s="485"/>
      <c r="GA43" s="485"/>
      <c r="GB43" s="485"/>
      <c r="GC43" s="485"/>
      <c r="GD43" s="485"/>
      <c r="GE43" s="485"/>
      <c r="GF43" s="322"/>
      <c r="GG43" s="322"/>
      <c r="GH43" s="322"/>
      <c r="GI43" s="322"/>
      <c r="GJ43" s="322"/>
      <c r="GK43" s="322"/>
      <c r="GL43" s="322"/>
      <c r="GM43" s="322"/>
      <c r="GN43" s="322"/>
      <c r="GO43" s="322"/>
      <c r="GP43" s="322"/>
      <c r="GQ43" s="322"/>
      <c r="GR43" s="322"/>
      <c r="GS43" s="322"/>
      <c r="GT43" s="322"/>
      <c r="GU43" s="322"/>
      <c r="GV43" s="322"/>
      <c r="GW43" s="322"/>
      <c r="GX43" s="322"/>
      <c r="GY43" s="322"/>
      <c r="GZ43" s="322"/>
      <c r="HA43" s="322"/>
      <c r="HB43" s="322"/>
      <c r="HC43" s="322"/>
      <c r="HD43" s="322"/>
      <c r="HE43" s="322"/>
      <c r="HF43" s="322"/>
      <c r="HG43" s="322"/>
      <c r="HH43" s="322"/>
      <c r="HI43" s="322"/>
      <c r="HJ43" s="322"/>
      <c r="HK43" s="322"/>
      <c r="HL43" s="322"/>
      <c r="HM43" s="539"/>
      <c r="HN43" s="497"/>
      <c r="HQ43" s="502"/>
      <c r="HR43" s="497"/>
      <c r="HU43" s="503"/>
      <c r="HV43" s="504"/>
      <c r="HY43" s="517"/>
      <c r="HZ43" s="518"/>
      <c r="IC43" s="503"/>
      <c r="ID43" s="504"/>
      <c r="IG43" s="484"/>
      <c r="IH43" s="485"/>
      <c r="II43" s="485"/>
      <c r="IJ43" s="485"/>
      <c r="IK43" s="485"/>
      <c r="IL43" s="485"/>
      <c r="IM43" s="485"/>
      <c r="IN43" s="485"/>
      <c r="IO43" s="485"/>
      <c r="IP43" s="485"/>
      <c r="IQ43" s="485"/>
      <c r="IR43" s="485"/>
      <c r="IS43" s="485"/>
      <c r="IT43" s="485"/>
      <c r="IU43" s="485"/>
      <c r="IV43" s="338"/>
      <c r="IW43" s="338"/>
      <c r="IX43" s="338"/>
      <c r="IY43" s="338"/>
      <c r="IZ43" s="338"/>
      <c r="JA43" s="338"/>
      <c r="JB43" s="338"/>
      <c r="JC43" s="338"/>
      <c r="JD43" s="338"/>
      <c r="JE43" s="338"/>
      <c r="JF43" s="338"/>
      <c r="JG43" s="338"/>
      <c r="JH43" s="338"/>
      <c r="JI43" s="338"/>
      <c r="JJ43" s="338"/>
      <c r="JK43" s="338"/>
      <c r="JL43" s="338"/>
      <c r="JM43" s="338"/>
      <c r="JN43" s="338"/>
      <c r="JO43" s="338"/>
      <c r="JP43" s="338"/>
      <c r="JQ43" s="338"/>
      <c r="JR43" s="338"/>
      <c r="JS43" s="338"/>
      <c r="JT43" s="338"/>
      <c r="JU43" s="338"/>
      <c r="JV43" s="338"/>
      <c r="JW43" s="338"/>
      <c r="JX43" s="338"/>
      <c r="JY43" s="338"/>
      <c r="JZ43" s="338"/>
      <c r="KA43" s="338"/>
      <c r="KB43" s="338"/>
      <c r="KC43" s="338"/>
      <c r="KD43" s="338"/>
      <c r="KE43" s="338"/>
      <c r="KF43" s="338"/>
      <c r="KG43" s="338"/>
      <c r="KH43" s="338"/>
      <c r="KI43" s="338"/>
      <c r="KJ43" s="539"/>
      <c r="KK43" s="497"/>
      <c r="KN43" s="898" t="n">
        <f aca="false">Посуточная!OF43</f>
        <v>0</v>
      </c>
      <c r="KO43" s="899" t="n">
        <f aca="false">Посуточная!OG43</f>
        <v>0</v>
      </c>
      <c r="KP43" s="899" t="n">
        <f aca="false">Посуточная!OH43</f>
        <v>0</v>
      </c>
      <c r="KQ43" s="899" t="n">
        <f aca="false">Посуточная!OI43</f>
        <v>0</v>
      </c>
      <c r="KR43" s="899" t="n">
        <f aca="false">Посуточная!OJ43</f>
        <v>0</v>
      </c>
      <c r="KS43" s="899" t="n">
        <f aca="false">Посуточная!OK43</f>
        <v>0</v>
      </c>
      <c r="KT43" s="899" t="n">
        <f aca="false">Посуточная!OL43</f>
        <v>0</v>
      </c>
      <c r="KU43" s="899" t="n">
        <f aca="false">Посуточная!OM43</f>
        <v>0</v>
      </c>
      <c r="KV43" s="899" t="n">
        <f aca="false">Посуточная!ON43</f>
        <v>0</v>
      </c>
      <c r="KW43" s="900" t="n">
        <f aca="false">Посуточная!OO43</f>
        <v>0</v>
      </c>
      <c r="KX43" s="897" t="n">
        <f aca="false">Посуточная!OV43</f>
        <v>0</v>
      </c>
      <c r="KY43" s="897" t="n">
        <f aca="false">Посуточная!OW43</f>
        <v>0</v>
      </c>
      <c r="KZ43" s="897" t="n">
        <f aca="false">Посуточная!OX43</f>
        <v>0</v>
      </c>
      <c r="LA43" s="897" t="n">
        <f aca="false">Посуточная!OY43</f>
        <v>0</v>
      </c>
      <c r="LB43" s="897" t="n">
        <f aca="false">Посуточная!OZ43</f>
        <v>0</v>
      </c>
      <c r="LC43" s="897" t="n">
        <f aca="false">Посуточная!PA43</f>
        <v>0</v>
      </c>
      <c r="LD43" s="897" t="n">
        <f aca="false">Посуточная!PB43</f>
        <v>0</v>
      </c>
      <c r="LE43" s="897" t="n">
        <f aca="false">Посуточная!PC43</f>
        <v>0</v>
      </c>
      <c r="LF43" s="897" t="n">
        <f aca="false">Посуточная!PD43</f>
        <v>0</v>
      </c>
      <c r="LG43" s="897" t="n">
        <f aca="false">Посуточная!PE43</f>
        <v>0</v>
      </c>
      <c r="LH43" s="897" t="n">
        <f aca="false">Посуточная!PF43</f>
        <v>0</v>
      </c>
      <c r="LI43" s="897" t="n">
        <f aca="false">Посуточная!PG43</f>
        <v>0</v>
      </c>
      <c r="LJ43" s="897" t="n">
        <f aca="false">Посуточная!PH43</f>
        <v>0</v>
      </c>
      <c r="LK43" s="897" t="n">
        <f aca="false">Посуточная!PI43</f>
        <v>0</v>
      </c>
      <c r="LL43" s="897" t="n">
        <f aca="false">Посуточная!PJ43</f>
        <v>0</v>
      </c>
      <c r="LM43" s="897" t="n">
        <f aca="false">Посуточная!PK43</f>
        <v>0</v>
      </c>
      <c r="LN43" s="897" t="n">
        <f aca="false">Посуточная!PL43</f>
        <v>0</v>
      </c>
      <c r="LO43" s="897" t="n">
        <f aca="false">Посуточная!PM43</f>
        <v>0</v>
      </c>
      <c r="LP43" s="897" t="n">
        <f aca="false">Посуточная!PN43</f>
        <v>0</v>
      </c>
      <c r="LQ43" s="897" t="n">
        <f aca="false">Посуточная!PO43</f>
        <v>0</v>
      </c>
      <c r="LR43" s="539"/>
      <c r="LS43" s="497"/>
      <c r="LV43" s="414" t="n">
        <f aca="false">Посуточная!QA43</f>
        <v>0</v>
      </c>
      <c r="LW43" s="415" t="n">
        <f aca="false">Посуточная!QB43</f>
        <v>0</v>
      </c>
      <c r="LX43" s="415" t="n">
        <f aca="false">Посуточная!QC43</f>
        <v>0</v>
      </c>
      <c r="LY43" s="415" t="n">
        <f aca="false">Посуточная!QD43</f>
        <v>0</v>
      </c>
      <c r="LZ43" s="415" t="n">
        <f aca="false">Посуточная!QE43</f>
        <v>0</v>
      </c>
      <c r="MA43" s="415" t="n">
        <f aca="false">Посуточная!QF43</f>
        <v>0</v>
      </c>
      <c r="MB43" s="415" t="n">
        <f aca="false">Посуточная!QG43</f>
        <v>0</v>
      </c>
      <c r="MC43" s="876" t="n">
        <f aca="false">Посуточная!QO43</f>
        <v>0</v>
      </c>
      <c r="MD43" s="876" t="n">
        <f aca="false">Посуточная!QP43</f>
        <v>0</v>
      </c>
      <c r="ME43" s="876" t="n">
        <f aca="false">Посуточная!QQ43</f>
        <v>0</v>
      </c>
      <c r="MF43" s="876" t="n">
        <f aca="false">Посуточная!QR43</f>
        <v>0</v>
      </c>
      <c r="MG43" s="876" t="n">
        <f aca="false">Посуточная!QS43</f>
        <v>0</v>
      </c>
      <c r="MH43" s="876" t="n">
        <f aca="false">Посуточная!QT43</f>
        <v>0</v>
      </c>
      <c r="MI43" s="876" t="n">
        <f aca="false">Посуточная!QU43</f>
        <v>0</v>
      </c>
      <c r="MJ43" s="539"/>
      <c r="MK43" s="497"/>
      <c r="MN43" s="871" t="n">
        <f aca="false">Посуточная!RG43</f>
        <v>0</v>
      </c>
      <c r="MO43" s="872" t="n">
        <f aca="false">Посуточная!RH43</f>
        <v>0</v>
      </c>
      <c r="MP43" s="872" t="n">
        <f aca="false">Посуточная!RI43</f>
        <v>0</v>
      </c>
      <c r="MQ43" s="872" t="n">
        <f aca="false">Посуточная!RJ43</f>
        <v>0</v>
      </c>
      <c r="MR43" s="872" t="n">
        <f aca="false">Посуточная!RK43</f>
        <v>0</v>
      </c>
      <c r="MS43" s="872" t="n">
        <f aca="false">Посуточная!RL43</f>
        <v>0</v>
      </c>
      <c r="MT43" s="872" t="n">
        <f aca="false">Посуточная!RM43</f>
        <v>0</v>
      </c>
      <c r="MU43" s="366" t="n">
        <f aca="false">Посуточная!RU43</f>
        <v>0</v>
      </c>
      <c r="MV43" s="366" t="n">
        <f aca="false">Посуточная!RV43</f>
        <v>0</v>
      </c>
      <c r="MW43" s="366" t="n">
        <f aca="false">Посуточная!RW43</f>
        <v>0</v>
      </c>
      <c r="MX43" s="366" t="n">
        <f aca="false">Посуточная!RX43</f>
        <v>0</v>
      </c>
      <c r="MY43" s="366" t="n">
        <f aca="false">Посуточная!RY43</f>
        <v>0</v>
      </c>
      <c r="MZ43" s="366" t="n">
        <f aca="false">Посуточная!RZ43</f>
        <v>0</v>
      </c>
      <c r="NA43" s="366" t="n">
        <f aca="false">Посуточная!SA43</f>
        <v>0</v>
      </c>
      <c r="NB43" s="539"/>
      <c r="NC43" s="497"/>
      <c r="NF43" s="502"/>
      <c r="NG43" s="497"/>
      <c r="NJ43" s="503"/>
      <c r="NK43" s="504"/>
      <c r="NN43" s="871" t="n">
        <f aca="false">Посуточная!SU43</f>
        <v>0</v>
      </c>
      <c r="NO43" s="872" t="n">
        <f aca="false">Посуточная!SV43</f>
        <v>0</v>
      </c>
      <c r="NP43" s="872" t="n">
        <f aca="false">Посуточная!SW43</f>
        <v>0</v>
      </c>
      <c r="NQ43" s="872" t="n">
        <f aca="false">Посуточная!SX43</f>
        <v>0</v>
      </c>
      <c r="NR43" s="366" t="n">
        <f aca="false">Посуточная!TC43</f>
        <v>0</v>
      </c>
      <c r="NS43" s="366" t="n">
        <f aca="false">Посуточная!TD43</f>
        <v>0</v>
      </c>
      <c r="NT43" s="366" t="n">
        <f aca="false">Посуточная!TE43</f>
        <v>0</v>
      </c>
      <c r="NU43" s="366" t="n">
        <f aca="false">Посуточная!TF43</f>
        <v>0</v>
      </c>
      <c r="NV43" s="539"/>
      <c r="NW43" s="497"/>
      <c r="NZ43" s="502"/>
      <c r="OA43" s="539"/>
      <c r="OB43" s="291"/>
      <c r="OC43" s="291"/>
      <c r="OD43" s="539"/>
      <c r="OE43" s="539"/>
      <c r="OF43" s="291"/>
      <c r="OG43" s="291"/>
      <c r="OH43" s="539"/>
      <c r="OI43" s="539"/>
      <c r="OJ43" s="291"/>
      <c r="OK43" s="291"/>
      <c r="OL43" s="539"/>
      <c r="OM43" s="539"/>
      <c r="ON43" s="291"/>
      <c r="OO43" s="291"/>
      <c r="OP43" s="540"/>
      <c r="OQ43" s="504"/>
      <c r="OR43" s="373"/>
      <c r="OT43" s="503"/>
      <c r="OU43" s="504"/>
      <c r="OX43" s="503"/>
      <c r="OY43" s="504"/>
      <c r="PB43" s="502"/>
      <c r="PC43" s="497"/>
      <c r="PF43" s="503"/>
      <c r="PG43" s="504"/>
      <c r="PJ43" s="540"/>
      <c r="PK43" s="540"/>
      <c r="PN43" s="540"/>
      <c r="PO43" s="540"/>
      <c r="PQ43" s="374"/>
      <c r="PR43" s="541"/>
      <c r="PS43" s="542"/>
      <c r="PT43" s="541"/>
      <c r="PU43" s="542"/>
      <c r="PV43" s="335"/>
      <c r="PW43" s="542"/>
      <c r="PX43" s="543"/>
      <c r="PY43" s="541"/>
      <c r="PZ43" s="544"/>
      <c r="QA43" s="378"/>
      <c r="QD43" s="608"/>
      <c r="QQ43" s="127" t="n">
        <f aca="false">IF(V43="",0,V43+QQ40)</f>
        <v>0</v>
      </c>
      <c r="QR43" s="127" t="n">
        <f aca="false">IF(W43="",0,W43+QR40)</f>
        <v>0</v>
      </c>
      <c r="QS43" s="127" t="n">
        <f aca="false">IF(AN43="",0,AN43+QS40)</f>
        <v>0</v>
      </c>
      <c r="QT43" s="127" t="n">
        <f aca="false">IF(AO43="",0,AO43+QT40)</f>
        <v>0</v>
      </c>
      <c r="QU43" s="127" t="n">
        <f aca="false">IF(AZ43="",0,AZ43+QU40)</f>
        <v>0</v>
      </c>
      <c r="QV43" s="127" t="n">
        <f aca="false">IF(BA43="",0,BA43+QV40)</f>
        <v>0</v>
      </c>
      <c r="QW43" s="127" t="n">
        <f aca="false">IF(BL43="",0,BL43+QW40)</f>
        <v>0</v>
      </c>
      <c r="QX43" s="127" t="n">
        <f aca="false">IF(BM43="",0,BM43+QX40)</f>
        <v>0</v>
      </c>
      <c r="QY43" s="127" t="n">
        <f aca="false">IF(CF43="",0,CF43+QY40)</f>
        <v>0</v>
      </c>
      <c r="QZ43" s="127" t="n">
        <f aca="false">IF(CG43="",0,CG43+QZ40)</f>
        <v>0</v>
      </c>
      <c r="RA43" s="127" t="n">
        <f aca="false">IF(CX43="",0,CX43+RA40)</f>
        <v>0</v>
      </c>
      <c r="RB43" s="127" t="n">
        <f aca="false">IF(CY43="",0,CY43+RB40)</f>
        <v>0</v>
      </c>
      <c r="RC43" s="127" t="n">
        <f aca="false">IF(FO43="",0,FO43+RC40)</f>
        <v>0</v>
      </c>
      <c r="RD43" s="127" t="n">
        <f aca="false">IF(FP43="",0,FP43+RD40)</f>
        <v>0</v>
      </c>
      <c r="RE43" s="127" t="n">
        <f aca="false">IF(FC43="",0,FC43+RE40)</f>
        <v>0</v>
      </c>
      <c r="RF43" s="127" t="n">
        <f aca="false">IF(FD43="",0,FD43+RF40)</f>
        <v>0</v>
      </c>
      <c r="RG43" s="127" t="n">
        <f aca="false">IF(ND43="",0,ND43+RG40)</f>
        <v>0</v>
      </c>
      <c r="RH43" s="127" t="n">
        <f aca="false">IF(NE43="",0,NE43+RH40)</f>
        <v>0</v>
      </c>
      <c r="RI43" s="127" t="n">
        <f aca="false">IF(OX43="",0,OX43)</f>
        <v>0</v>
      </c>
      <c r="RJ43" s="127" t="n">
        <f aca="false">IF(OY43="",0,OY43)</f>
        <v>0</v>
      </c>
      <c r="RK43" s="127" t="n">
        <f aca="false">IF(IA43="",0,IA43+RK40)</f>
        <v>0</v>
      </c>
      <c r="RL43" s="127" t="n">
        <f aca="false">IF(IB43="",0,IB43+RL40)</f>
        <v>0</v>
      </c>
      <c r="RM43" s="127" t="n">
        <f aca="false">IF(OT43="",0,OT43+RM40)</f>
        <v>0</v>
      </c>
      <c r="RN43" s="127" t="n">
        <f aca="false">IF(OU43="",0,OU43+RN40)</f>
        <v>0</v>
      </c>
      <c r="RO43" s="127" t="n">
        <f aca="false">IF(PY43="",0,PY43+RO40)</f>
        <v>0</v>
      </c>
      <c r="RP43" s="127" t="n">
        <f aca="false">IF(PZ43="",0,PZ43+RP40)</f>
        <v>0</v>
      </c>
      <c r="RQ43" s="127" t="n">
        <f aca="false">IFERROR(RO43/$A41,0)</f>
        <v>0</v>
      </c>
      <c r="RR43" s="127" t="n">
        <f aca="false">IFERROR(RP43/$A41,0)</f>
        <v>0</v>
      </c>
      <c r="RS43" s="127" t="n">
        <f aca="false">IF(PD43="",0,PD43+RS40)</f>
        <v>0</v>
      </c>
      <c r="RT43" s="127" t="n">
        <f aca="false">IF(PE43="",0,PE43+RT40)</f>
        <v>0</v>
      </c>
      <c r="RU43" s="127" t="n">
        <f aca="false">IF(QQ43&gt;0,0,T43+RU40)</f>
        <v>0</v>
      </c>
      <c r="RV43" s="127" t="n">
        <f aca="false">IF(QR43&gt;0,0,U43+RV40)</f>
        <v>0</v>
      </c>
      <c r="RW43" s="127" t="n">
        <f aca="false">IF(QS43&gt;0,0,AL43+RW40)</f>
        <v>0</v>
      </c>
      <c r="RX43" s="127" t="n">
        <f aca="false">IF(QT43&gt;0,0,AM43+RX40)</f>
        <v>0</v>
      </c>
      <c r="RY43" s="127" t="n">
        <f aca="false">IF(QU43&gt;0,0,AX43+RY40)</f>
        <v>0</v>
      </c>
      <c r="RZ43" s="127" t="n">
        <f aca="false">IF(QV43&gt;0,0,AY43+RZ40)</f>
        <v>0</v>
      </c>
      <c r="SA43" s="127" t="n">
        <f aca="false">IF(QW43&gt;0,0,BJ43+SA40)</f>
        <v>0</v>
      </c>
      <c r="SB43" s="127" t="n">
        <f aca="false">IF(QX43&gt;0,0,BK43+SB40)</f>
        <v>0</v>
      </c>
      <c r="SC43" s="127" t="n">
        <f aca="false">IF(QY43&gt;0,0,CD43+SC40)</f>
        <v>0</v>
      </c>
      <c r="SD43" s="127" t="n">
        <f aca="false">IF(QZ43&gt;0,0,CE43+SD40)</f>
        <v>0</v>
      </c>
      <c r="SE43" s="127" t="n">
        <f aca="false">IF(RA43&gt;0,0,CV43+SE40)</f>
        <v>0</v>
      </c>
      <c r="SF43" s="127" t="n">
        <f aca="false">IF(RB43&gt;0,0,CW43+SF40)</f>
        <v>0</v>
      </c>
      <c r="SG43" s="127" t="n">
        <f aca="false">IF(RC43&gt;0,0,FM43+SG40)</f>
        <v>0</v>
      </c>
      <c r="SH43" s="127" t="n">
        <f aca="false">IF(RD43&gt;0,0,FN43+SH40)</f>
        <v>0</v>
      </c>
      <c r="SI43" s="127" t="n">
        <f aca="false">IF(RE43&gt;0,0,FA43+SI40)</f>
        <v>0</v>
      </c>
      <c r="SJ43" s="127" t="n">
        <f aca="false">IFERROR(IF(RF43&gt;0,0,FB43+SJ40),0)</f>
        <v>0</v>
      </c>
      <c r="SK43" s="127" t="n">
        <f aca="false">IF(RG43&gt;0,0,NB43+SK40)</f>
        <v>0</v>
      </c>
      <c r="SL43" s="127" t="n">
        <f aca="false">IFERROR(IF(RH43&gt;0,0,NC43+SL40),0)</f>
        <v>0</v>
      </c>
      <c r="SM43" s="127"/>
      <c r="SN43" s="127"/>
      <c r="SO43" s="127"/>
    </row>
    <row r="44" customFormat="false" ht="15" hidden="false" customHeight="false" outlineLevel="0" collapsed="false">
      <c r="A44" s="741"/>
      <c r="B44" s="863" t="n">
        <f aca="false">Посуточная!B44</f>
        <v>0</v>
      </c>
      <c r="C44" s="864" t="n">
        <f aca="false">Посуточная!C44</f>
        <v>0</v>
      </c>
      <c r="D44" s="864" t="n">
        <f aca="false">Посуточная!D44</f>
        <v>0</v>
      </c>
      <c r="E44" s="864" t="n">
        <f aca="false">Посуточная!E44</f>
        <v>0</v>
      </c>
      <c r="F44" s="864" t="n">
        <f aca="false">Посуточная!F44</f>
        <v>0</v>
      </c>
      <c r="G44" s="864" t="n">
        <f aca="false">Посуточная!G44</f>
        <v>0</v>
      </c>
      <c r="H44" s="864" t="n">
        <f aca="false">Посуточная!H44</f>
        <v>0</v>
      </c>
      <c r="I44" s="864" t="n">
        <f aca="false">Посуточная!I44</f>
        <v>0</v>
      </c>
      <c r="J44" s="322" t="n">
        <f aca="false">Посуточная!Q44</f>
        <v>0</v>
      </c>
      <c r="K44" s="322" t="n">
        <f aca="false">Посуточная!R44</f>
        <v>0</v>
      </c>
      <c r="L44" s="322" t="n">
        <f aca="false">Посуточная!S44</f>
        <v>0</v>
      </c>
      <c r="M44" s="322" t="n">
        <f aca="false">Посуточная!T44</f>
        <v>0</v>
      </c>
      <c r="N44" s="322" t="n">
        <f aca="false">Посуточная!U44</f>
        <v>0</v>
      </c>
      <c r="O44" s="322" t="n">
        <f aca="false">Посуточная!V44</f>
        <v>0</v>
      </c>
      <c r="P44" s="322" t="n">
        <f aca="false">Посуточная!W44</f>
        <v>0</v>
      </c>
      <c r="Q44" s="322" t="n">
        <f aca="false">Посуточная!X44</f>
        <v>0</v>
      </c>
      <c r="R44" s="322" t="n">
        <f aca="false">Посуточная!Y44</f>
        <v>0</v>
      </c>
      <c r="S44" s="322" t="n">
        <f aca="false">Посуточная!Z44</f>
        <v>0</v>
      </c>
      <c r="T44" s="417" t="n">
        <f aca="false">COUNTIF(B44:I44,"&lt;&gt;0")-COUNTIF(B44:I44,"")</f>
        <v>-8</v>
      </c>
      <c r="U44" s="391" t="n">
        <f aca="false">COUNTIF(J44:S44,"&lt;&gt;0")-COUNTIF(J44:S44,"")</f>
        <v>0</v>
      </c>
      <c r="X44" s="863" t="n">
        <f aca="false">Посуточная!AL44</f>
        <v>0</v>
      </c>
      <c r="Y44" s="864" t="n">
        <f aca="false">Посуточная!AM44</f>
        <v>0</v>
      </c>
      <c r="Z44" s="864" t="n">
        <f aca="false">Посуточная!AN44</f>
        <v>0</v>
      </c>
      <c r="AA44" s="864" t="n">
        <f aca="false">Посуточная!AO44</f>
        <v>0</v>
      </c>
      <c r="AB44" s="864" t="n">
        <f aca="false">Посуточная!AP44</f>
        <v>0</v>
      </c>
      <c r="AC44" s="864" t="n">
        <f aca="false">Посуточная!AQ44</f>
        <v>0</v>
      </c>
      <c r="AD44" s="864" t="n">
        <f aca="false">Посуточная!AR44</f>
        <v>0</v>
      </c>
      <c r="AE44" s="322" t="n">
        <f aca="false">Посуточная!AZ44</f>
        <v>0</v>
      </c>
      <c r="AF44" s="322" t="n">
        <f aca="false">Посуточная!BA44</f>
        <v>0</v>
      </c>
      <c r="AG44" s="322" t="n">
        <f aca="false">Посуточная!BB44</f>
        <v>0</v>
      </c>
      <c r="AH44" s="322" t="n">
        <f aca="false">Посуточная!BC44</f>
        <v>0</v>
      </c>
      <c r="AI44" s="322" t="n">
        <f aca="false">Посуточная!BD44</f>
        <v>0</v>
      </c>
      <c r="AJ44" s="322" t="n">
        <f aca="false">Посуточная!BE44</f>
        <v>0</v>
      </c>
      <c r="AK44" s="322" t="n">
        <f aca="false">Посуточная!BF44</f>
        <v>0</v>
      </c>
      <c r="AL44" s="417" t="n">
        <f aca="false">COUNTIF(X44:AD44,"&lt;&gt;0")-COUNTIF(X44:AD44,"")</f>
        <v>-7</v>
      </c>
      <c r="AM44" s="391" t="n">
        <f aca="false">COUNTIF(AE44:AK44,"&lt;&gt;0")-COUNTIF(AE44:AK44,"")</f>
        <v>0</v>
      </c>
      <c r="AP44" s="863" t="n">
        <f aca="false">Посуточная!BR44</f>
        <v>0</v>
      </c>
      <c r="AQ44" s="864" t="n">
        <f aca="false">Посуточная!BS44</f>
        <v>0</v>
      </c>
      <c r="AR44" s="864" t="n">
        <f aca="false">Посуточная!BT44</f>
        <v>0</v>
      </c>
      <c r="AS44" s="864" t="n">
        <f aca="false">Посуточная!BU44</f>
        <v>0</v>
      </c>
      <c r="AT44" s="322" t="n">
        <f aca="false">Посуточная!BZ44</f>
        <v>0</v>
      </c>
      <c r="AU44" s="322" t="n">
        <f aca="false">Посуточная!CA44</f>
        <v>0</v>
      </c>
      <c r="AV44" s="322" t="n">
        <f aca="false">Посуточная!CB44</f>
        <v>0</v>
      </c>
      <c r="AW44" s="322" t="n">
        <f aca="false">Посуточная!CC44</f>
        <v>0</v>
      </c>
      <c r="AX44" s="417" t="n">
        <f aca="false">COUNTIF(AP44:AS44,"&lt;&gt;0")-COUNTIF(AP44:AS44,"")</f>
        <v>-4</v>
      </c>
      <c r="AY44" s="391" t="n">
        <f aca="false">COUNTIF(AT44:AW44,"&lt;&gt;0")-COUNTIF(AT44:AW44,"")</f>
        <v>0</v>
      </c>
      <c r="BB44" s="863" t="n">
        <f aca="false">Посуточная!CL44</f>
        <v>0</v>
      </c>
      <c r="BC44" s="864" t="n">
        <f aca="false">Посуточная!CM44</f>
        <v>0</v>
      </c>
      <c r="BD44" s="864" t="n">
        <f aca="false">Посуточная!CN44</f>
        <v>0</v>
      </c>
      <c r="BE44" s="864" t="n">
        <f aca="false">Посуточная!CO44</f>
        <v>0</v>
      </c>
      <c r="BF44" s="322" t="n">
        <f aca="false">Посуточная!CT44</f>
        <v>0</v>
      </c>
      <c r="BG44" s="322" t="n">
        <f aca="false">Посуточная!CU44</f>
        <v>0</v>
      </c>
      <c r="BH44" s="322" t="n">
        <f aca="false">Посуточная!CV44</f>
        <v>0</v>
      </c>
      <c r="BI44" s="322" t="n">
        <f aca="false">Посуточная!CW44</f>
        <v>0</v>
      </c>
      <c r="BJ44" s="417" t="n">
        <f aca="false">COUNTIF(BB44:BE44,"&lt;&gt;0")-COUNTIF(BB44:BE44,"")</f>
        <v>-4</v>
      </c>
      <c r="BK44" s="391" t="n">
        <f aca="false">COUNTIF(BF44:BI44,"&lt;&gt;0")-COUNTIF(BF44:BI44,"")</f>
        <v>0</v>
      </c>
      <c r="BN44" s="395" t="n">
        <f aca="false">SUMIF(B6:BM6,"итого гр.",B44:BM44)</f>
        <v>0</v>
      </c>
      <c r="BO44" s="391" t="n">
        <f aca="false">SUMIF(B6:BM6,"итого фк.",B44:BM44)</f>
        <v>0</v>
      </c>
      <c r="BR44" s="396"/>
      <c r="BS44" s="397"/>
      <c r="BV44" s="381" t="n">
        <f aca="false">Посуточная!DN44</f>
        <v>0</v>
      </c>
      <c r="BW44" s="382" t="n">
        <f aca="false">Посуточная!DO44</f>
        <v>0</v>
      </c>
      <c r="BX44" s="382" t="n">
        <f aca="false">Посуточная!DP44</f>
        <v>0</v>
      </c>
      <c r="BY44" s="382" t="n">
        <f aca="false">Посуточная!DQ44</f>
        <v>0</v>
      </c>
      <c r="BZ44" s="322" t="n">
        <f aca="false">Посуточная!DV44</f>
        <v>0</v>
      </c>
      <c r="CA44" s="322" t="n">
        <f aca="false">Посуточная!DW44</f>
        <v>0</v>
      </c>
      <c r="CB44" s="322" t="n">
        <f aca="false">Посуточная!DX44</f>
        <v>0</v>
      </c>
      <c r="CC44" s="322" t="n">
        <f aca="false">Посуточная!DY44</f>
        <v>0</v>
      </c>
      <c r="CD44" s="417" t="n">
        <f aca="false">COUNTIF(BV44:BY44,"&lt;&gt;0")-COUNTIF(BV44:BY44,"")</f>
        <v>-4</v>
      </c>
      <c r="CE44" s="391" t="n">
        <f aca="false">COUNTIF(BZ44:CC44,"&lt;&gt;0")-COUNTIF(BZ44:CC44,"")</f>
        <v>0</v>
      </c>
      <c r="CH44" s="381" t="n">
        <f aca="false">Посуточная!EH44</f>
        <v>0</v>
      </c>
      <c r="CI44" s="382" t="n">
        <f aca="false">Посуточная!EI44</f>
        <v>0</v>
      </c>
      <c r="CJ44" s="382" t="n">
        <f aca="false">Посуточная!EJ44</f>
        <v>0</v>
      </c>
      <c r="CK44" s="382" t="n">
        <f aca="false">Посуточная!EK44</f>
        <v>0</v>
      </c>
      <c r="CL44" s="382" t="n">
        <f aca="false">Посуточная!EL44</f>
        <v>0</v>
      </c>
      <c r="CM44" s="382" t="n">
        <f aca="false">Посуточная!EM44</f>
        <v>0</v>
      </c>
      <c r="CN44" s="382" t="n">
        <f aca="false">Посуточная!EN44</f>
        <v>0</v>
      </c>
      <c r="CO44" s="322" t="n">
        <f aca="false">Посуточная!ES44</f>
        <v>0</v>
      </c>
      <c r="CP44" s="322" t="n">
        <f aca="false">Посуточная!ET44</f>
        <v>0</v>
      </c>
      <c r="CQ44" s="322" t="n">
        <f aca="false">Посуточная!EU44</f>
        <v>0</v>
      </c>
      <c r="CR44" s="322" t="n">
        <f aca="false">Посуточная!EV44</f>
        <v>0</v>
      </c>
      <c r="CS44" s="322" t="n">
        <f aca="false">Посуточная!EW44</f>
        <v>0</v>
      </c>
      <c r="CT44" s="322" t="n">
        <f aca="false">Посуточная!EX44</f>
        <v>0</v>
      </c>
      <c r="CU44" s="322" t="n">
        <f aca="false">Посуточная!EY44</f>
        <v>0</v>
      </c>
      <c r="CV44" s="417" t="n">
        <f aca="false">COUNTIF(CH44:CN44,"&lt;&gt;0")-COUNTIF(CH44:CN44,"")</f>
        <v>-7</v>
      </c>
      <c r="CW44" s="391" t="n">
        <f aca="false">COUNTIF(CO44:CU44,"&lt;&gt;0")-COUNTIF(CO44:CU44,"")</f>
        <v>0</v>
      </c>
      <c r="CZ44" s="863" t="str">
        <f aca="false">Посуточная!FH44</f>
        <v>6631</v>
      </c>
      <c r="DA44" s="864" t="str">
        <f aca="false">Посуточная!FI44</f>
        <v>6808</v>
      </c>
      <c r="DB44" s="864" t="n">
        <f aca="false">Посуточная!FJ44</f>
        <v>0</v>
      </c>
      <c r="DC44" s="864" t="n">
        <f aca="false">Посуточная!FK44</f>
        <v>0</v>
      </c>
      <c r="DD44" s="864" t="n">
        <f aca="false">Посуточная!FL44</f>
        <v>0</v>
      </c>
      <c r="DE44" s="864" t="n">
        <f aca="false">Посуточная!FM44</f>
        <v>0</v>
      </c>
      <c r="DF44" s="864" t="n">
        <f aca="false">Посуточная!FN44</f>
        <v>0</v>
      </c>
      <c r="DG44" s="864" t="n">
        <f aca="false">Посуточная!FO44</f>
        <v>0</v>
      </c>
      <c r="DH44" s="864" t="n">
        <f aca="false">Посуточная!FP44</f>
        <v>0</v>
      </c>
      <c r="DI44" s="864" t="n">
        <f aca="false">Посуточная!FQ44</f>
        <v>0</v>
      </c>
      <c r="DJ44" s="864" t="n">
        <f aca="false">Посуточная!FR44</f>
        <v>0</v>
      </c>
      <c r="DK44" s="864" t="n">
        <f aca="false">Посуточная!FS44</f>
        <v>0</v>
      </c>
      <c r="DL44" s="864" t="n">
        <f aca="false">Посуточная!FT44</f>
        <v>0</v>
      </c>
      <c r="DM44" s="864" t="n">
        <f aca="false">Посуточная!FU44</f>
        <v>0</v>
      </c>
      <c r="DN44" s="864" t="n">
        <f aca="false">Посуточная!FV44</f>
        <v>0</v>
      </c>
      <c r="DO44" s="864" t="n">
        <f aca="false">Посуточная!FW44</f>
        <v>0</v>
      </c>
      <c r="DP44" s="864" t="n">
        <f aca="false">Посуточная!FX44</f>
        <v>0</v>
      </c>
      <c r="DQ44" s="864" t="n">
        <f aca="false">Посуточная!FY44</f>
        <v>0</v>
      </c>
      <c r="DR44" s="864" t="n">
        <f aca="false">Посуточная!FZ44</f>
        <v>0</v>
      </c>
      <c r="DS44" s="864" t="n">
        <f aca="false">Посуточная!GA44</f>
        <v>0</v>
      </c>
      <c r="DT44" s="864" t="n">
        <f aca="false">Посуточная!GB44</f>
        <v>0</v>
      </c>
      <c r="DU44" s="864" t="n">
        <f aca="false">Посуточная!GC44</f>
        <v>0</v>
      </c>
      <c r="DV44" s="864" t="n">
        <f aca="false">Посуточная!GD44</f>
        <v>0</v>
      </c>
      <c r="DW44" s="864" t="n">
        <f aca="false">Посуточная!GE44</f>
        <v>0</v>
      </c>
      <c r="DX44" s="864" t="n">
        <f aca="false">Посуточная!GF44</f>
        <v>0</v>
      </c>
      <c r="DY44" s="864" t="n">
        <f aca="false">Посуточная!GG44</f>
        <v>0</v>
      </c>
      <c r="DZ44" s="864" t="n">
        <f aca="false">Посуточная!GH44</f>
        <v>0</v>
      </c>
      <c r="EA44" s="864" t="n">
        <f aca="false">Посуточная!GI44</f>
        <v>0</v>
      </c>
      <c r="EB44" s="864" t="n">
        <f aca="false">Посуточная!GJ44</f>
        <v>0</v>
      </c>
      <c r="EC44" s="864" t="n">
        <f aca="false">Посуточная!GK44</f>
        <v>0</v>
      </c>
      <c r="ED44" s="864" t="n">
        <f aca="false">Посуточная!GL44</f>
        <v>0</v>
      </c>
      <c r="EE44" s="864" t="n">
        <f aca="false">Посуточная!GM44</f>
        <v>0</v>
      </c>
      <c r="EF44" s="322" t="n">
        <f aca="false">Посуточная!GU44</f>
        <v>0</v>
      </c>
      <c r="EG44" s="322" t="n">
        <f aca="false">Посуточная!GV44</f>
        <v>0</v>
      </c>
      <c r="EH44" s="322" t="n">
        <f aca="false">Посуточная!GW44</f>
        <v>0</v>
      </c>
      <c r="EI44" s="322" t="n">
        <f aca="false">Посуточная!GX44</f>
        <v>0</v>
      </c>
      <c r="EJ44" s="322" t="n">
        <f aca="false">Посуточная!GY44</f>
        <v>0</v>
      </c>
      <c r="EK44" s="322" t="n">
        <f aca="false">Посуточная!GZ44</f>
        <v>0</v>
      </c>
      <c r="EL44" s="322" t="n">
        <f aca="false">Посуточная!HA44</f>
        <v>0</v>
      </c>
      <c r="EM44" s="322" t="n">
        <f aca="false">Посуточная!HB44</f>
        <v>0</v>
      </c>
      <c r="EN44" s="322" t="n">
        <f aca="false">Посуточная!HC44</f>
        <v>0</v>
      </c>
      <c r="EO44" s="322" t="n">
        <f aca="false">Посуточная!HD44</f>
        <v>0</v>
      </c>
      <c r="EP44" s="322" t="n">
        <f aca="false">Посуточная!HE44</f>
        <v>0</v>
      </c>
      <c r="EQ44" s="322" t="n">
        <f aca="false">Посуточная!HF44</f>
        <v>0</v>
      </c>
      <c r="ER44" s="322" t="n">
        <f aca="false">Посуточная!HG44</f>
        <v>0</v>
      </c>
      <c r="ES44" s="322" t="n">
        <f aca="false">Посуточная!HH44</f>
        <v>0</v>
      </c>
      <c r="ET44" s="322" t="n">
        <f aca="false">Посуточная!HI44</f>
        <v>0</v>
      </c>
      <c r="EU44" s="322" t="n">
        <f aca="false">Посуточная!HJ44</f>
        <v>0</v>
      </c>
      <c r="EV44" s="322" t="n">
        <f aca="false">Посуточная!HK44</f>
        <v>0</v>
      </c>
      <c r="EW44" s="322" t="n">
        <f aca="false">Посуточная!HL44</f>
        <v>0</v>
      </c>
      <c r="EX44" s="322" t="n">
        <f aca="false">Посуточная!HM44</f>
        <v>0</v>
      </c>
      <c r="EY44" s="322" t="n">
        <f aca="false">Посуточная!HN44</f>
        <v>0</v>
      </c>
      <c r="EZ44" s="322" t="n">
        <f aca="false">Посуточная!HO44</f>
        <v>0</v>
      </c>
      <c r="FA44" s="417" t="n">
        <f aca="false">COUNTIF(CZ44:EE44,"&lt;&gt;0")-COUNTIF(CZ44:EE44,"")</f>
        <v>-28</v>
      </c>
      <c r="FB44" s="391" t="n">
        <f aca="false">COUNTIF(EF44:EZ44,"&lt;&gt;0")-COUNTIF(EF44:EZ44,"")</f>
        <v>0</v>
      </c>
      <c r="FE44" s="869" t="n">
        <f aca="false">Посуточная!IA44</f>
        <v>0</v>
      </c>
      <c r="FF44" s="870" t="n">
        <f aca="false">Посуточная!IB44</f>
        <v>0</v>
      </c>
      <c r="FG44" s="870" t="n">
        <f aca="false">Посуточная!IC44</f>
        <v>0</v>
      </c>
      <c r="FH44" s="864" t="n">
        <f aca="false">Посуточная!ID44</f>
        <v>0</v>
      </c>
      <c r="FI44" s="322" t="n">
        <f aca="false">Посуточная!II44</f>
        <v>0</v>
      </c>
      <c r="FJ44" s="366" t="n">
        <f aca="false">Посуточная!IJ44</f>
        <v>0</v>
      </c>
      <c r="FK44" s="322" t="n">
        <f aca="false">Посуточная!IK44</f>
        <v>0</v>
      </c>
      <c r="FL44" s="366" t="n">
        <f aca="false">Посуточная!IL44</f>
        <v>0</v>
      </c>
      <c r="FM44" s="390" t="n">
        <f aca="false">COUNTIF(FE44:FH44,"&lt;&gt;0")-COUNTIF(FE44:FH44,"")</f>
        <v>-4</v>
      </c>
      <c r="FN44" s="391" t="n">
        <f aca="false">COUNTIF(FI44:FL44,"&lt;&gt;0")-COUNTIF(FI44:FL44,"")</f>
        <v>0</v>
      </c>
      <c r="FQ44" s="381"/>
      <c r="FR44" s="382"/>
      <c r="FS44" s="382"/>
      <c r="FT44" s="382"/>
      <c r="FU44" s="382"/>
      <c r="FV44" s="382"/>
      <c r="FW44" s="382"/>
      <c r="FX44" s="382"/>
      <c r="FY44" s="382"/>
      <c r="FZ44" s="382"/>
      <c r="GA44" s="382"/>
      <c r="GB44" s="382"/>
      <c r="GC44" s="382"/>
      <c r="GD44" s="382"/>
      <c r="GE44" s="382"/>
      <c r="GF44" s="322"/>
      <c r="GG44" s="322"/>
      <c r="GH44" s="322"/>
      <c r="GI44" s="322"/>
      <c r="GJ44" s="322"/>
      <c r="GK44" s="322"/>
      <c r="GL44" s="322"/>
      <c r="GM44" s="322"/>
      <c r="GN44" s="322"/>
      <c r="GO44" s="322"/>
      <c r="GP44" s="322"/>
      <c r="GQ44" s="322"/>
      <c r="GR44" s="322"/>
      <c r="GS44" s="322"/>
      <c r="GT44" s="322"/>
      <c r="GU44" s="322"/>
      <c r="GV44" s="322"/>
      <c r="GW44" s="322"/>
      <c r="GX44" s="322"/>
      <c r="GY44" s="322"/>
      <c r="GZ44" s="322"/>
      <c r="HA44" s="322"/>
      <c r="HB44" s="322"/>
      <c r="HC44" s="322"/>
      <c r="HD44" s="322"/>
      <c r="HE44" s="322"/>
      <c r="HF44" s="322"/>
      <c r="HG44" s="322"/>
      <c r="HH44" s="322"/>
      <c r="HI44" s="322"/>
      <c r="HJ44" s="322"/>
      <c r="HK44" s="322"/>
      <c r="HL44" s="322"/>
      <c r="HM44" s="417" t="n">
        <f aca="false">COUNTIF(FQ44:GE44,"&lt;&gt;0")-COUNTIF(FQ44:GE44,"")</f>
        <v>0</v>
      </c>
      <c r="HN44" s="391" t="n">
        <f aca="false">COUNTIF(GF44:HL44,"&lt;&gt;0")-COUNTIF(GF44:HL44,"")</f>
        <v>0</v>
      </c>
      <c r="HQ44" s="395" t="n">
        <f aca="false">SUMIF(BV6:HP6,"итого гр.",BV44:HP44)</f>
        <v>2</v>
      </c>
      <c r="HR44" s="391" t="n">
        <f aca="false">SUMIF(BV6:HP6,"итого фк.",BV44:HP44)</f>
        <v>0</v>
      </c>
      <c r="HU44" s="396"/>
      <c r="HV44" s="397"/>
      <c r="HY44" s="406"/>
      <c r="HZ44" s="407"/>
      <c r="IC44" s="396"/>
      <c r="ID44" s="397"/>
      <c r="IG44" s="381"/>
      <c r="IH44" s="382"/>
      <c r="II44" s="382"/>
      <c r="IJ44" s="382"/>
      <c r="IK44" s="382"/>
      <c r="IL44" s="382"/>
      <c r="IM44" s="382"/>
      <c r="IN44" s="382"/>
      <c r="IO44" s="382"/>
      <c r="IP44" s="382"/>
      <c r="IQ44" s="382"/>
      <c r="IR44" s="382"/>
      <c r="IS44" s="382"/>
      <c r="IT44" s="382"/>
      <c r="IU44" s="382"/>
      <c r="IV44" s="322"/>
      <c r="IW44" s="322"/>
      <c r="IX44" s="322"/>
      <c r="IY44" s="322"/>
      <c r="IZ44" s="322"/>
      <c r="JA44" s="322"/>
      <c r="JB44" s="322"/>
      <c r="JC44" s="322"/>
      <c r="JD44" s="322"/>
      <c r="JE44" s="322"/>
      <c r="JF44" s="322"/>
      <c r="JG44" s="322"/>
      <c r="JH44" s="322"/>
      <c r="JI44" s="322"/>
      <c r="JJ44" s="322"/>
      <c r="JK44" s="322"/>
      <c r="JL44" s="322"/>
      <c r="JM44" s="322"/>
      <c r="JN44" s="322"/>
      <c r="JO44" s="322"/>
      <c r="JP44" s="322"/>
      <c r="JQ44" s="322"/>
      <c r="JR44" s="322"/>
      <c r="JS44" s="322"/>
      <c r="JT44" s="322"/>
      <c r="JU44" s="322"/>
      <c r="JV44" s="322"/>
      <c r="JW44" s="322"/>
      <c r="JX44" s="322"/>
      <c r="JY44" s="322"/>
      <c r="JZ44" s="322"/>
      <c r="KA44" s="322"/>
      <c r="KB44" s="322"/>
      <c r="KC44" s="322"/>
      <c r="KD44" s="322"/>
      <c r="KE44" s="322"/>
      <c r="KF44" s="322"/>
      <c r="KG44" s="322"/>
      <c r="KH44" s="322"/>
      <c r="KI44" s="322"/>
      <c r="KJ44" s="417" t="n">
        <f aca="false">COUNTIF(IG44:IU44,"&lt;&gt;0")-COUNTIF(IG44:IU44,"")</f>
        <v>0</v>
      </c>
      <c r="KK44" s="391" t="n">
        <f aca="false">COUNTIF(IV44:KI44,"&lt;&gt;0")-COUNTIF(IV44:KI44,"")</f>
        <v>0</v>
      </c>
      <c r="KN44" s="871" t="n">
        <f aca="false">Посуточная!OF44</f>
        <v>0</v>
      </c>
      <c r="KO44" s="872" t="n">
        <f aca="false">Посуточная!OG44</f>
        <v>0</v>
      </c>
      <c r="KP44" s="872" t="n">
        <f aca="false">Посуточная!OH44</f>
        <v>0</v>
      </c>
      <c r="KQ44" s="872" t="n">
        <f aca="false">Посуточная!OI44</f>
        <v>0</v>
      </c>
      <c r="KR44" s="872" t="n">
        <f aca="false">Посуточная!OJ44</f>
        <v>0</v>
      </c>
      <c r="KS44" s="872" t="n">
        <f aca="false">Посуточная!OK44</f>
        <v>0</v>
      </c>
      <c r="KT44" s="872" t="n">
        <f aca="false">Посуточная!OL44</f>
        <v>0</v>
      </c>
      <c r="KU44" s="872" t="n">
        <f aca="false">Посуточная!OM44</f>
        <v>0</v>
      </c>
      <c r="KV44" s="872" t="n">
        <f aca="false">Посуточная!ON44</f>
        <v>0</v>
      </c>
      <c r="KW44" s="873" t="n">
        <f aca="false">Посуточная!OO44</f>
        <v>0</v>
      </c>
      <c r="KX44" s="366" t="n">
        <f aca="false">Посуточная!OV44</f>
        <v>0</v>
      </c>
      <c r="KY44" s="366" t="n">
        <f aca="false">Посуточная!OW44</f>
        <v>0</v>
      </c>
      <c r="KZ44" s="366" t="n">
        <f aca="false">Посуточная!OX44</f>
        <v>0</v>
      </c>
      <c r="LA44" s="366" t="n">
        <f aca="false">Посуточная!OY44</f>
        <v>0</v>
      </c>
      <c r="LB44" s="366" t="n">
        <f aca="false">Посуточная!OZ44</f>
        <v>0</v>
      </c>
      <c r="LC44" s="366" t="n">
        <f aca="false">Посуточная!PA44</f>
        <v>0</v>
      </c>
      <c r="LD44" s="366" t="n">
        <f aca="false">Посуточная!PB44</f>
        <v>0</v>
      </c>
      <c r="LE44" s="366" t="n">
        <f aca="false">Посуточная!PC44</f>
        <v>0</v>
      </c>
      <c r="LF44" s="366" t="n">
        <f aca="false">Посуточная!PD44</f>
        <v>0</v>
      </c>
      <c r="LG44" s="366" t="n">
        <f aca="false">Посуточная!PE44</f>
        <v>0</v>
      </c>
      <c r="LH44" s="366" t="n">
        <f aca="false">Посуточная!PF44</f>
        <v>0</v>
      </c>
      <c r="LI44" s="366" t="n">
        <f aca="false">Посуточная!PG44</f>
        <v>0</v>
      </c>
      <c r="LJ44" s="366" t="n">
        <f aca="false">Посуточная!PH44</f>
        <v>0</v>
      </c>
      <c r="LK44" s="366" t="n">
        <f aca="false">Посуточная!PI44</f>
        <v>0</v>
      </c>
      <c r="LL44" s="366" t="n">
        <f aca="false">Посуточная!PJ44</f>
        <v>0</v>
      </c>
      <c r="LM44" s="366" t="n">
        <f aca="false">Посуточная!PK44</f>
        <v>0</v>
      </c>
      <c r="LN44" s="366" t="n">
        <f aca="false">Посуточная!PL44</f>
        <v>0</v>
      </c>
      <c r="LO44" s="366" t="n">
        <f aca="false">Посуточная!PM44</f>
        <v>0</v>
      </c>
      <c r="LP44" s="366" t="n">
        <f aca="false">Посуточная!PN44</f>
        <v>0</v>
      </c>
      <c r="LQ44" s="366" t="n">
        <f aca="false">Посуточная!PO44</f>
        <v>0</v>
      </c>
      <c r="LR44" s="417" t="n">
        <f aca="false">COUNTIF(KN44:KW44,"&lt;&gt;0")-COUNTIF(KN44:KW44,"")</f>
        <v>-10</v>
      </c>
      <c r="LS44" s="391" t="n">
        <f aca="false">COUNTIF(KX44:LQ44,"&lt;&gt;0")-COUNTIF(KX44:LQ44,"")</f>
        <v>0</v>
      </c>
      <c r="LV44" s="414" t="n">
        <f aca="false">Посуточная!QA44</f>
        <v>0</v>
      </c>
      <c r="LW44" s="415" t="n">
        <f aca="false">Посуточная!QB44</f>
        <v>0</v>
      </c>
      <c r="LX44" s="415" t="n">
        <f aca="false">Посуточная!QC44</f>
        <v>0</v>
      </c>
      <c r="LY44" s="415" t="n">
        <f aca="false">Посуточная!QD44</f>
        <v>0</v>
      </c>
      <c r="LZ44" s="415" t="n">
        <f aca="false">Посуточная!QE44</f>
        <v>0</v>
      </c>
      <c r="MA44" s="415" t="n">
        <f aca="false">Посуточная!QF44</f>
        <v>0</v>
      </c>
      <c r="MB44" s="415" t="n">
        <f aca="false">Посуточная!QG44</f>
        <v>0</v>
      </c>
      <c r="MC44" s="876" t="n">
        <f aca="false">Посуточная!QO44</f>
        <v>0</v>
      </c>
      <c r="MD44" s="876" t="n">
        <f aca="false">Посуточная!QP44</f>
        <v>0</v>
      </c>
      <c r="ME44" s="876" t="n">
        <f aca="false">Посуточная!QQ44</f>
        <v>0</v>
      </c>
      <c r="MF44" s="876" t="n">
        <f aca="false">Посуточная!QR44</f>
        <v>0</v>
      </c>
      <c r="MG44" s="876" t="n">
        <f aca="false">Посуточная!QS44</f>
        <v>0</v>
      </c>
      <c r="MH44" s="876" t="n">
        <f aca="false">Посуточная!QT44</f>
        <v>0</v>
      </c>
      <c r="MI44" s="876" t="n">
        <f aca="false">Посуточная!QU44</f>
        <v>0</v>
      </c>
      <c r="MJ44" s="417" t="n">
        <f aca="false">COUNTIF(LV44:MB44,"&lt;&gt;0")-COUNTIF(LV44:MB44,"")</f>
        <v>-7</v>
      </c>
      <c r="MK44" s="391" t="n">
        <f aca="false">COUNTIF(MC44:MI44,"&lt;&gt;0")-COUNTIF(MC44:MI44,"")</f>
        <v>0</v>
      </c>
      <c r="MN44" s="871" t="n">
        <f aca="false">Посуточная!RG44</f>
        <v>0</v>
      </c>
      <c r="MO44" s="872" t="n">
        <f aca="false">Посуточная!RH44</f>
        <v>0</v>
      </c>
      <c r="MP44" s="872" t="n">
        <f aca="false">Посуточная!RI44</f>
        <v>0</v>
      </c>
      <c r="MQ44" s="872" t="n">
        <f aca="false">Посуточная!RJ44</f>
        <v>0</v>
      </c>
      <c r="MR44" s="872" t="n">
        <f aca="false">Посуточная!RK44</f>
        <v>0</v>
      </c>
      <c r="MS44" s="872" t="n">
        <f aca="false">Посуточная!RL44</f>
        <v>0</v>
      </c>
      <c r="MT44" s="872" t="n">
        <f aca="false">Посуточная!RM44</f>
        <v>0</v>
      </c>
      <c r="MU44" s="366" t="n">
        <f aca="false">Посуточная!RU44</f>
        <v>0</v>
      </c>
      <c r="MV44" s="366" t="n">
        <f aca="false">Посуточная!RV44</f>
        <v>0</v>
      </c>
      <c r="MW44" s="366" t="n">
        <f aca="false">Посуточная!RW44</f>
        <v>0</v>
      </c>
      <c r="MX44" s="366" t="n">
        <f aca="false">Посуточная!RX44</f>
        <v>0</v>
      </c>
      <c r="MY44" s="366" t="n">
        <f aca="false">Посуточная!RY44</f>
        <v>0</v>
      </c>
      <c r="MZ44" s="366" t="n">
        <f aca="false">Посуточная!RZ44</f>
        <v>0</v>
      </c>
      <c r="NA44" s="366" t="n">
        <f aca="false">Посуточная!SA44</f>
        <v>0</v>
      </c>
      <c r="NB44" s="417" t="n">
        <f aca="false">COUNTIF(MN44:MT44,"&lt;&gt;0")-COUNTIF(MN44:MT44,"")</f>
        <v>-7</v>
      </c>
      <c r="NC44" s="391" t="n">
        <f aca="false">COUNTIF(MU44:NA44,"&lt;&gt;0")-COUNTIF(MU44:NA44,"")</f>
        <v>-7</v>
      </c>
      <c r="NF44" s="395" t="n">
        <f aca="false">SUMIF(IG6:NE6,"итого гр.",IG44:NE44)</f>
        <v>0</v>
      </c>
      <c r="NG44" s="391" t="n">
        <f aca="false">SUMIF($IG$6:$NE$6,"итого фк.",IG44:NE44)</f>
        <v>0</v>
      </c>
      <c r="NJ44" s="396"/>
      <c r="NK44" s="397"/>
      <c r="NN44" s="871" t="n">
        <f aca="false">Посуточная!SU44</f>
        <v>0</v>
      </c>
      <c r="NO44" s="872" t="n">
        <f aca="false">Посуточная!SV44</f>
        <v>0</v>
      </c>
      <c r="NP44" s="872" t="n">
        <f aca="false">Посуточная!SW44</f>
        <v>0</v>
      </c>
      <c r="NQ44" s="872" t="n">
        <f aca="false">Посуточная!SX44</f>
        <v>0</v>
      </c>
      <c r="NR44" s="366" t="n">
        <f aca="false">Посуточная!TC44</f>
        <v>0</v>
      </c>
      <c r="NS44" s="366" t="n">
        <f aca="false">Посуточная!TD44</f>
        <v>0</v>
      </c>
      <c r="NT44" s="366" t="n">
        <f aca="false">Посуточная!TE44</f>
        <v>0</v>
      </c>
      <c r="NU44" s="366" t="n">
        <f aca="false">Посуточная!TF44</f>
        <v>0</v>
      </c>
      <c r="NV44" s="417"/>
      <c r="NW44" s="391"/>
      <c r="NZ44" s="395"/>
      <c r="OA44" s="417"/>
      <c r="OB44" s="291"/>
      <c r="OC44" s="291"/>
      <c r="OD44" s="417"/>
      <c r="OE44" s="417"/>
      <c r="OF44" s="291"/>
      <c r="OG44" s="291"/>
      <c r="OH44" s="417"/>
      <c r="OI44" s="417"/>
      <c r="OJ44" s="291"/>
      <c r="OK44" s="291"/>
      <c r="OL44" s="417"/>
      <c r="OM44" s="417"/>
      <c r="ON44" s="291"/>
      <c r="OO44" s="291"/>
      <c r="OP44" s="418" t="n">
        <f aca="false">SUMIF(NZ6:OO6,"итого гр.",NZ44:OO44)</f>
        <v>0</v>
      </c>
      <c r="OQ44" s="397" t="n">
        <f aca="false">SUMIF($NZ$6:$OO$6,"итого фк.",NZ44:OO44)</f>
        <v>0</v>
      </c>
      <c r="OR44" s="373"/>
      <c r="OT44" s="396"/>
      <c r="OU44" s="397"/>
      <c r="OX44" s="396"/>
      <c r="OY44" s="397"/>
      <c r="PB44" s="395"/>
      <c r="PC44" s="391"/>
      <c r="PF44" s="396"/>
      <c r="PG44" s="397"/>
      <c r="PJ44" s="418"/>
      <c r="PK44" s="418"/>
      <c r="PN44" s="418"/>
      <c r="PO44" s="418"/>
      <c r="PR44" s="546"/>
      <c r="PS44" s="375"/>
      <c r="PT44" s="546"/>
      <c r="PU44" s="375"/>
      <c r="PV44" s="396"/>
      <c r="PW44" s="375"/>
      <c r="PX44" s="419"/>
      <c r="PY44" s="546"/>
      <c r="PZ44" s="377"/>
      <c r="QA44" s="378"/>
      <c r="QD44" s="608"/>
      <c r="QQ44" s="127" t="n">
        <f aca="false">IF(V44="",0,V44+QQ41)</f>
        <v>0</v>
      </c>
      <c r="QR44" s="127" t="n">
        <f aca="false">IF(W44="",0,W44+QR41)</f>
        <v>0</v>
      </c>
      <c r="QS44" s="127" t="n">
        <f aca="false">IF(AN44="",0,AN44+QS41)</f>
        <v>0</v>
      </c>
      <c r="QT44" s="127" t="n">
        <f aca="false">IF(AO44="",0,AO44+QT41)</f>
        <v>0</v>
      </c>
      <c r="QU44" s="127" t="n">
        <f aca="false">IF(AZ44="",0,AZ44+QU41)</f>
        <v>0</v>
      </c>
      <c r="QV44" s="127" t="n">
        <f aca="false">IF(BA44="",0,BA44+QV41)</f>
        <v>0</v>
      </c>
      <c r="QW44" s="127" t="n">
        <f aca="false">IF(BL44="",0,BL44+QW41)</f>
        <v>0</v>
      </c>
      <c r="QX44" s="127" t="n">
        <f aca="false">IF(BM44="",0,BM44+QX41)</f>
        <v>0</v>
      </c>
      <c r="QY44" s="127" t="n">
        <f aca="false">IF(CF44="",0,CF44+QY41)</f>
        <v>0</v>
      </c>
      <c r="QZ44" s="127" t="n">
        <f aca="false">IF(CG44="",0,CG44+QZ41)</f>
        <v>0</v>
      </c>
      <c r="RA44" s="127" t="n">
        <f aca="false">IF(CX44="",0,CX44+RA41)</f>
        <v>0</v>
      </c>
      <c r="RB44" s="127" t="n">
        <f aca="false">IF(CY44="",0,CY44+RB41)</f>
        <v>0</v>
      </c>
      <c r="RC44" s="127" t="n">
        <f aca="false">IF(FO44="",0,FO44+RC41)</f>
        <v>0</v>
      </c>
      <c r="RD44" s="127" t="n">
        <f aca="false">IF(FP44="",0,FP44+RD41)</f>
        <v>0</v>
      </c>
      <c r="RE44" s="127" t="n">
        <f aca="false">IF(FC44="",0,FC44+RE41)</f>
        <v>0</v>
      </c>
      <c r="RF44" s="127" t="n">
        <f aca="false">IF(FD44="",0,FD44+RF41)</f>
        <v>0</v>
      </c>
      <c r="RG44" s="127" t="n">
        <f aca="false">IF(ND44="",0,ND44+RG41)</f>
        <v>0</v>
      </c>
      <c r="RH44" s="127" t="n">
        <f aca="false">IF(NE44="",0,NE44+RH41)</f>
        <v>0</v>
      </c>
      <c r="RI44" s="127" t="n">
        <f aca="false">IF(OX44="",0,OX44)</f>
        <v>0</v>
      </c>
      <c r="RJ44" s="127" t="n">
        <f aca="false">IF(OY44="",0,OY44)</f>
        <v>0</v>
      </c>
      <c r="RK44" s="127" t="n">
        <f aca="false">IF(IA44="",0,IA44+RK41)</f>
        <v>0</v>
      </c>
      <c r="RL44" s="127" t="n">
        <f aca="false">IF(IB44="",0,IB44+RL41)</f>
        <v>0</v>
      </c>
      <c r="RM44" s="127" t="n">
        <f aca="false">IF(OT44="",0,OT44+RM41)</f>
        <v>0</v>
      </c>
      <c r="RN44" s="127" t="n">
        <f aca="false">IF(OU44="",0,OU44+RN41)</f>
        <v>0</v>
      </c>
      <c r="RO44" s="127" t="n">
        <f aca="false">IF(PY44="",0,PY44+RO41)</f>
        <v>0</v>
      </c>
      <c r="RP44" s="127" t="n">
        <f aca="false">IF(PZ44="",0,PZ44+RP41)</f>
        <v>0</v>
      </c>
      <c r="RQ44" s="127" t="n">
        <f aca="false">IFERROR(RO44/$A42,0)</f>
        <v>0</v>
      </c>
      <c r="RR44" s="127" t="n">
        <f aca="false">IFERROR(RP44/$A42,0)</f>
        <v>0</v>
      </c>
      <c r="RS44" s="127" t="n">
        <f aca="false">IF(PD44="",0,PD44+RS41)</f>
        <v>0</v>
      </c>
      <c r="RT44" s="127" t="n">
        <f aca="false">IF(PE44="",0,PE44+RT41)</f>
        <v>0</v>
      </c>
      <c r="RU44" s="127" t="n">
        <f aca="false">IF(QQ44&gt;0,0,T44+RU41)</f>
        <v>-82</v>
      </c>
      <c r="RV44" s="127" t="n">
        <f aca="false">IF(QR44&gt;0,0,U44+RV41)</f>
        <v>2</v>
      </c>
      <c r="RW44" s="127" t="n">
        <f aca="false">IF(QS44&gt;0,0,AL44+RW41)</f>
        <v>-80</v>
      </c>
      <c r="RX44" s="127" t="n">
        <f aca="false">IF(QT44&gt;0,0,AM44+RX41)</f>
        <v>4</v>
      </c>
      <c r="RY44" s="127" t="n">
        <f aca="false">IF(QU44&gt;0,0,AX44+RY41)</f>
        <v>-48</v>
      </c>
      <c r="RZ44" s="127" t="n">
        <f aca="false">IF(QV44&gt;0,0,AY44+RZ41)</f>
        <v>0</v>
      </c>
      <c r="SA44" s="127" t="n">
        <f aca="false">IF(QW44&gt;0,0,BJ44+SA41)</f>
        <v>-48</v>
      </c>
      <c r="SB44" s="127" t="n">
        <f aca="false">IF(QX44&gt;0,0,BK44+SB41)</f>
        <v>0</v>
      </c>
      <c r="SC44" s="127" t="n">
        <f aca="false">IF(QY44&gt;0,0,CD44+SC41)</f>
        <v>-44</v>
      </c>
      <c r="SD44" s="127" t="n">
        <f aca="false">IF(QZ44&gt;0,0,CE44+SD41)</f>
        <v>2</v>
      </c>
      <c r="SE44" s="127" t="n">
        <f aca="false">IF(RA44&gt;0,0,CV44+SE41)</f>
        <v>-70</v>
      </c>
      <c r="SF44" s="127" t="n">
        <f aca="false">IF(RB44&gt;0,0,CW44+SF41)</f>
        <v>2</v>
      </c>
      <c r="SG44" s="127" t="n">
        <f aca="false">IF(RC44&gt;0,0,FM44+SG41)</f>
        <v>-48</v>
      </c>
      <c r="SH44" s="127" t="n">
        <f aca="false">IF(RD44&gt;0,0,FN44+SH41)</f>
        <v>0</v>
      </c>
      <c r="SI44" s="127" t="n">
        <f aca="false">IF(RE44&gt;0,0,FA44+SI41)</f>
        <v>-352</v>
      </c>
      <c r="SJ44" s="127" t="n">
        <f aca="false">IFERROR(IF(RF44&gt;0,0,FB44+SJ41),0)</f>
        <v>15</v>
      </c>
      <c r="SK44" s="127" t="n">
        <f aca="false">IF(RG44&gt;0,0,NB44+SK41)</f>
        <v>-71</v>
      </c>
      <c r="SL44" s="127" t="n">
        <f aca="false">IFERROR(IF(RH44&gt;0,0,NC44+SL41),0)</f>
        <v>-84</v>
      </c>
      <c r="SM44" s="127"/>
      <c r="SN44" s="127"/>
      <c r="SO44" s="127"/>
    </row>
    <row r="45" s="621" customFormat="true" ht="15" hidden="false" customHeight="false" outlineLevel="0" collapsed="false">
      <c r="A45" s="741"/>
      <c r="B45" s="879" t="n">
        <f aca="false">Посуточная!B45</f>
        <v>0</v>
      </c>
      <c r="C45" s="880" t="n">
        <f aca="false">Посуточная!C45</f>
        <v>0</v>
      </c>
      <c r="D45" s="880" t="n">
        <f aca="false">Посуточная!D45</f>
        <v>0</v>
      </c>
      <c r="E45" s="880" t="n">
        <f aca="false">Посуточная!E45</f>
        <v>0</v>
      </c>
      <c r="F45" s="880" t="n">
        <f aca="false">Посуточная!F45</f>
        <v>0</v>
      </c>
      <c r="G45" s="880" t="n">
        <f aca="false">Посуточная!G45</f>
        <v>0</v>
      </c>
      <c r="H45" s="880" t="n">
        <f aca="false">Посуточная!H45</f>
        <v>0</v>
      </c>
      <c r="I45" s="880" t="n">
        <f aca="false">Посуточная!I45</f>
        <v>0</v>
      </c>
      <c r="J45" s="427" t="n">
        <f aca="false">Посуточная!Q45</f>
        <v>0</v>
      </c>
      <c r="K45" s="427" t="n">
        <f aca="false">Посуточная!R45</f>
        <v>0</v>
      </c>
      <c r="L45" s="427" t="n">
        <f aca="false">Посуточная!S45</f>
        <v>0</v>
      </c>
      <c r="M45" s="427" t="n">
        <f aca="false">Посуточная!T45</f>
        <v>0</v>
      </c>
      <c r="N45" s="427" t="n">
        <f aca="false">Посуточная!U45</f>
        <v>0</v>
      </c>
      <c r="O45" s="427" t="n">
        <f aca="false">Посуточная!V45</f>
        <v>0</v>
      </c>
      <c r="P45" s="427" t="n">
        <f aca="false">Посуточная!W45</f>
        <v>0</v>
      </c>
      <c r="Q45" s="427" t="n">
        <f aca="false">Посуточная!X45</f>
        <v>0</v>
      </c>
      <c r="R45" s="427" t="n">
        <f aca="false">Посуточная!Y45</f>
        <v>0</v>
      </c>
      <c r="S45" s="427" t="n">
        <f aca="false">Посуточная!Z45</f>
        <v>0</v>
      </c>
      <c r="T45" s="475" t="n">
        <f aca="false">SUBTOTAL(9, B45:I45)</f>
        <v>0</v>
      </c>
      <c r="U45" s="433" t="n">
        <f aca="false">SUBTOTAL(9, J45:S45)</f>
        <v>0</v>
      </c>
      <c r="V45" s="273" t="n">
        <f aca="false">SUM(T45,V42)</f>
        <v>130</v>
      </c>
      <c r="W45" s="273" t="n">
        <f aca="false">SUM(U45,W42)</f>
        <v>80</v>
      </c>
      <c r="X45" s="879" t="n">
        <f aca="false">Посуточная!AL45</f>
        <v>0</v>
      </c>
      <c r="Y45" s="880" t="n">
        <f aca="false">Посуточная!AM45</f>
        <v>0</v>
      </c>
      <c r="Z45" s="880" t="n">
        <f aca="false">Посуточная!AN45</f>
        <v>0</v>
      </c>
      <c r="AA45" s="880" t="n">
        <f aca="false">Посуточная!AO45</f>
        <v>0</v>
      </c>
      <c r="AB45" s="880" t="n">
        <f aca="false">Посуточная!AP45</f>
        <v>0</v>
      </c>
      <c r="AC45" s="880" t="n">
        <f aca="false">Посуточная!AQ45</f>
        <v>0</v>
      </c>
      <c r="AD45" s="880" t="n">
        <f aca="false">Посуточная!AR45</f>
        <v>0</v>
      </c>
      <c r="AE45" s="427" t="n">
        <f aca="false">Посуточная!AZ45</f>
        <v>0</v>
      </c>
      <c r="AF45" s="427" t="n">
        <f aca="false">Посуточная!BA45</f>
        <v>0</v>
      </c>
      <c r="AG45" s="427" t="n">
        <f aca="false">Посуточная!BB45</f>
        <v>0</v>
      </c>
      <c r="AH45" s="427" t="n">
        <f aca="false">Посуточная!BC45</f>
        <v>0</v>
      </c>
      <c r="AI45" s="427" t="n">
        <f aca="false">Посуточная!BD45</f>
        <v>0</v>
      </c>
      <c r="AJ45" s="427" t="n">
        <f aca="false">Посуточная!BE45</f>
        <v>0</v>
      </c>
      <c r="AK45" s="427" t="n">
        <f aca="false">Посуточная!BF45</f>
        <v>0</v>
      </c>
      <c r="AL45" s="475" t="n">
        <f aca="false">SUBTOTAL(9, X45:AD45)</f>
        <v>0</v>
      </c>
      <c r="AM45" s="433" t="n">
        <f aca="false">SUBTOTAL(9, AE45:AK45)</f>
        <v>0</v>
      </c>
      <c r="AN45" s="273" t="n">
        <f aca="false">SUM(AL45,AN42)</f>
        <v>41</v>
      </c>
      <c r="AO45" s="273" t="n">
        <f aca="false">SUM(AM45,AO42)</f>
        <v>83</v>
      </c>
      <c r="AP45" s="879" t="n">
        <f aca="false">Посуточная!BR45</f>
        <v>0</v>
      </c>
      <c r="AQ45" s="880" t="n">
        <f aca="false">Посуточная!BS45</f>
        <v>0</v>
      </c>
      <c r="AR45" s="880" t="n">
        <f aca="false">Посуточная!BT45</f>
        <v>0</v>
      </c>
      <c r="AS45" s="880" t="n">
        <f aca="false">Посуточная!BU45</f>
        <v>0</v>
      </c>
      <c r="AT45" s="427" t="n">
        <f aca="false">Посуточная!BZ45</f>
        <v>0</v>
      </c>
      <c r="AU45" s="427" t="n">
        <f aca="false">Посуточная!CA45</f>
        <v>0</v>
      </c>
      <c r="AV45" s="427" t="n">
        <f aca="false">Посуточная!CB45</f>
        <v>0</v>
      </c>
      <c r="AW45" s="427" t="n">
        <f aca="false">Посуточная!CC45</f>
        <v>0</v>
      </c>
      <c r="AX45" s="475" t="n">
        <f aca="false">SUBTOTAL(9, AP45:AS45)</f>
        <v>0</v>
      </c>
      <c r="AY45" s="433" t="n">
        <f aca="false">SUBTOTAL(9, AT45:AW45)</f>
        <v>0</v>
      </c>
      <c r="AZ45" s="273" t="n">
        <f aca="false">SUM(AX45,AZ42)</f>
        <v>0</v>
      </c>
      <c r="BA45" s="273" t="n">
        <f aca="false">SUM(AY45,BA42)</f>
        <v>0</v>
      </c>
      <c r="BB45" s="879" t="n">
        <f aca="false">Посуточная!CL45</f>
        <v>0</v>
      </c>
      <c r="BC45" s="880" t="n">
        <f aca="false">Посуточная!CM45</f>
        <v>0</v>
      </c>
      <c r="BD45" s="880" t="n">
        <f aca="false">Посуточная!CN45</f>
        <v>0</v>
      </c>
      <c r="BE45" s="880" t="n">
        <f aca="false">Посуточная!CO45</f>
        <v>0</v>
      </c>
      <c r="BF45" s="427" t="n">
        <f aca="false">Посуточная!CT45</f>
        <v>0</v>
      </c>
      <c r="BG45" s="427" t="n">
        <f aca="false">Посуточная!CU45</f>
        <v>0</v>
      </c>
      <c r="BH45" s="427" t="n">
        <f aca="false">Посуточная!CV45</f>
        <v>0</v>
      </c>
      <c r="BI45" s="427" t="n">
        <f aca="false">Посуточная!CW45</f>
        <v>0</v>
      </c>
      <c r="BJ45" s="475" t="n">
        <f aca="false">SUBTOTAL(9, BB45:BE45)</f>
        <v>0</v>
      </c>
      <c r="BK45" s="433" t="n">
        <f aca="false">SUBTOTAL(9, BF45:BI45)</f>
        <v>0</v>
      </c>
      <c r="BL45" s="273" t="n">
        <f aca="false">SUM(BJ45,BL42)</f>
        <v>0</v>
      </c>
      <c r="BM45" s="273" t="n">
        <f aca="false">SUM(BK45,BM42)</f>
        <v>0</v>
      </c>
      <c r="BN45" s="437" t="n">
        <f aca="false">SUMIF(B6:BM6,"итого гр.",B45:BM45)</f>
        <v>0</v>
      </c>
      <c r="BO45" s="433" t="n">
        <f aca="false">SUMIF(B6:BM6,"итого фк.",B45:BM45)</f>
        <v>0</v>
      </c>
      <c r="BP45" s="273" t="n">
        <f aca="false">SUM(BN45,BP42)</f>
        <v>171</v>
      </c>
      <c r="BQ45" s="273" t="n">
        <f aca="false">SUM(BO45,BQ42)</f>
        <v>163</v>
      </c>
      <c r="BR45" s="438" t="n">
        <f aca="false">BP45</f>
        <v>171</v>
      </c>
      <c r="BS45" s="439" t="n">
        <f aca="false">BQ45</f>
        <v>163</v>
      </c>
      <c r="BT45" s="273"/>
      <c r="BU45" s="273"/>
      <c r="BV45" s="881" t="n">
        <f aca="false">Посуточная!DN45</f>
        <v>0</v>
      </c>
      <c r="BW45" s="882" t="n">
        <f aca="false">Посуточная!DO45</f>
        <v>0</v>
      </c>
      <c r="BX45" s="882" t="n">
        <f aca="false">Посуточная!DP45</f>
        <v>0</v>
      </c>
      <c r="BY45" s="882" t="n">
        <f aca="false">Посуточная!DQ45</f>
        <v>0</v>
      </c>
      <c r="BZ45" s="427" t="n">
        <f aca="false">Посуточная!DV45</f>
        <v>0</v>
      </c>
      <c r="CA45" s="427" t="n">
        <f aca="false">Посуточная!DW45</f>
        <v>0</v>
      </c>
      <c r="CB45" s="427" t="n">
        <f aca="false">Посуточная!DX45</f>
        <v>0</v>
      </c>
      <c r="CC45" s="427" t="n">
        <f aca="false">Посуточная!DY45</f>
        <v>0</v>
      </c>
      <c r="CD45" s="417" t="n">
        <f aca="false">SUBTOTAL(9, BV45:BY45)</f>
        <v>0</v>
      </c>
      <c r="CE45" s="433" t="n">
        <f aca="false">SUBTOTAL(9, BZ45:CC45)</f>
        <v>0</v>
      </c>
      <c r="CF45" s="273" t="n">
        <f aca="false">SUM(CD45,CF42)</f>
        <v>14.7</v>
      </c>
      <c r="CG45" s="273" t="n">
        <f aca="false">SUM(CE45,CG42)</f>
        <v>14.888</v>
      </c>
      <c r="CH45" s="881" t="n">
        <f aca="false">Посуточная!EH45</f>
        <v>0</v>
      </c>
      <c r="CI45" s="882" t="n">
        <f aca="false">Посуточная!EI45</f>
        <v>0</v>
      </c>
      <c r="CJ45" s="882" t="n">
        <f aca="false">Посуточная!EJ45</f>
        <v>0</v>
      </c>
      <c r="CK45" s="882" t="n">
        <f aca="false">Посуточная!EK45</f>
        <v>0</v>
      </c>
      <c r="CL45" s="882" t="n">
        <f aca="false">Посуточная!EL45</f>
        <v>0</v>
      </c>
      <c r="CM45" s="882" t="n">
        <f aca="false">Посуточная!EM45</f>
        <v>0</v>
      </c>
      <c r="CN45" s="882" t="n">
        <f aca="false">Посуточная!EN45</f>
        <v>0</v>
      </c>
      <c r="CO45" s="427" t="n">
        <f aca="false">Посуточная!ES45</f>
        <v>0</v>
      </c>
      <c r="CP45" s="427" t="n">
        <f aca="false">Посуточная!ET45</f>
        <v>0</v>
      </c>
      <c r="CQ45" s="427" t="n">
        <f aca="false">Посуточная!EU45</f>
        <v>0</v>
      </c>
      <c r="CR45" s="427" t="n">
        <f aca="false">Посуточная!EV45</f>
        <v>0</v>
      </c>
      <c r="CS45" s="427" t="n">
        <f aca="false">Посуточная!EW45</f>
        <v>0</v>
      </c>
      <c r="CT45" s="427" t="n">
        <f aca="false">Посуточная!EX45</f>
        <v>0</v>
      </c>
      <c r="CU45" s="427" t="n">
        <f aca="false">Посуточная!EY45</f>
        <v>0</v>
      </c>
      <c r="CV45" s="475" t="n">
        <f aca="false">SUBTOTAL(9, CH45:CN45)</f>
        <v>0</v>
      </c>
      <c r="CW45" s="433" t="n">
        <f aca="false">SUBTOTAL(9, CO45:CU45)</f>
        <v>0</v>
      </c>
      <c r="CX45" s="273" t="n">
        <f aca="false">SUM(CV45,CX42)</f>
        <v>220</v>
      </c>
      <c r="CY45" s="273" t="n">
        <f aca="false">SUM(CW45,CY42)</f>
        <v>60</v>
      </c>
      <c r="CZ45" s="879" t="n">
        <f aca="false">Посуточная!FH45</f>
        <v>5</v>
      </c>
      <c r="DA45" s="880" t="n">
        <f aca="false">Посуточная!FI45</f>
        <v>5</v>
      </c>
      <c r="DB45" s="880" t="n">
        <f aca="false">Посуточная!FJ45</f>
        <v>0</v>
      </c>
      <c r="DC45" s="880" t="n">
        <f aca="false">Посуточная!FK45</f>
        <v>0</v>
      </c>
      <c r="DD45" s="880" t="n">
        <f aca="false">Посуточная!FL45</f>
        <v>0</v>
      </c>
      <c r="DE45" s="880" t="n">
        <f aca="false">Посуточная!FM45</f>
        <v>0</v>
      </c>
      <c r="DF45" s="880" t="n">
        <f aca="false">Посуточная!FN45</f>
        <v>0</v>
      </c>
      <c r="DG45" s="880" t="n">
        <f aca="false">Посуточная!FO45</f>
        <v>0</v>
      </c>
      <c r="DH45" s="880" t="n">
        <f aca="false">Посуточная!FP45</f>
        <v>0</v>
      </c>
      <c r="DI45" s="880" t="n">
        <f aca="false">Посуточная!FQ45</f>
        <v>0</v>
      </c>
      <c r="DJ45" s="880" t="n">
        <f aca="false">Посуточная!FR45</f>
        <v>0</v>
      </c>
      <c r="DK45" s="880" t="n">
        <f aca="false">Посуточная!FS45</f>
        <v>0</v>
      </c>
      <c r="DL45" s="880" t="n">
        <f aca="false">Посуточная!FT45</f>
        <v>0</v>
      </c>
      <c r="DM45" s="880" t="n">
        <f aca="false">Посуточная!FU45</f>
        <v>0</v>
      </c>
      <c r="DN45" s="880" t="n">
        <f aca="false">Посуточная!FV45</f>
        <v>0</v>
      </c>
      <c r="DO45" s="880" t="n">
        <f aca="false">Посуточная!FW45</f>
        <v>0</v>
      </c>
      <c r="DP45" s="880" t="n">
        <f aca="false">Посуточная!FX45</f>
        <v>0</v>
      </c>
      <c r="DQ45" s="880" t="n">
        <f aca="false">Посуточная!FY45</f>
        <v>0</v>
      </c>
      <c r="DR45" s="880" t="n">
        <f aca="false">Посуточная!FZ45</f>
        <v>0</v>
      </c>
      <c r="DS45" s="880" t="n">
        <f aca="false">Посуточная!GA45</f>
        <v>0</v>
      </c>
      <c r="DT45" s="880" t="n">
        <f aca="false">Посуточная!GB45</f>
        <v>0</v>
      </c>
      <c r="DU45" s="880" t="n">
        <f aca="false">Посуточная!GC45</f>
        <v>0</v>
      </c>
      <c r="DV45" s="880" t="n">
        <f aca="false">Посуточная!GD45</f>
        <v>0</v>
      </c>
      <c r="DW45" s="880" t="n">
        <f aca="false">Посуточная!GE45</f>
        <v>0</v>
      </c>
      <c r="DX45" s="880" t="n">
        <f aca="false">Посуточная!GF45</f>
        <v>0</v>
      </c>
      <c r="DY45" s="880" t="n">
        <f aca="false">Посуточная!GG45</f>
        <v>0</v>
      </c>
      <c r="DZ45" s="880" t="n">
        <f aca="false">Посуточная!GH45</f>
        <v>0</v>
      </c>
      <c r="EA45" s="880" t="n">
        <f aca="false">Посуточная!GI45</f>
        <v>0</v>
      </c>
      <c r="EB45" s="880" t="n">
        <f aca="false">Посуточная!GJ45</f>
        <v>0</v>
      </c>
      <c r="EC45" s="880" t="n">
        <f aca="false">Посуточная!GK45</f>
        <v>0</v>
      </c>
      <c r="ED45" s="880" t="n">
        <f aca="false">Посуточная!GL45</f>
        <v>0</v>
      </c>
      <c r="EE45" s="880" t="n">
        <f aca="false">Посуточная!GM45</f>
        <v>0</v>
      </c>
      <c r="EF45" s="427" t="n">
        <f aca="false">Посуточная!GU45</f>
        <v>0</v>
      </c>
      <c r="EG45" s="427" t="n">
        <f aca="false">Посуточная!GV45</f>
        <v>0</v>
      </c>
      <c r="EH45" s="427" t="n">
        <f aca="false">Посуточная!GW45</f>
        <v>0</v>
      </c>
      <c r="EI45" s="427" t="n">
        <f aca="false">Посуточная!GX45</f>
        <v>0</v>
      </c>
      <c r="EJ45" s="427" t="n">
        <f aca="false">Посуточная!GY45</f>
        <v>0</v>
      </c>
      <c r="EK45" s="427" t="n">
        <f aca="false">Посуточная!GZ45</f>
        <v>0</v>
      </c>
      <c r="EL45" s="427" t="n">
        <f aca="false">Посуточная!HA45</f>
        <v>0</v>
      </c>
      <c r="EM45" s="427" t="n">
        <f aca="false">Посуточная!HB45</f>
        <v>0</v>
      </c>
      <c r="EN45" s="427" t="n">
        <f aca="false">Посуточная!HC45</f>
        <v>0</v>
      </c>
      <c r="EO45" s="427" t="n">
        <f aca="false">Посуточная!HD45</f>
        <v>0</v>
      </c>
      <c r="EP45" s="427" t="n">
        <f aca="false">Посуточная!HE45</f>
        <v>0</v>
      </c>
      <c r="EQ45" s="427" t="n">
        <f aca="false">Посуточная!HF45</f>
        <v>0</v>
      </c>
      <c r="ER45" s="427" t="n">
        <f aca="false">Посуточная!HG45</f>
        <v>0</v>
      </c>
      <c r="ES45" s="427" t="n">
        <f aca="false">Посуточная!HH45</f>
        <v>0</v>
      </c>
      <c r="ET45" s="427" t="n">
        <f aca="false">Посуточная!HI45</f>
        <v>0</v>
      </c>
      <c r="EU45" s="427" t="n">
        <f aca="false">Посуточная!HJ45</f>
        <v>0</v>
      </c>
      <c r="EV45" s="427" t="n">
        <f aca="false">Посуточная!HK45</f>
        <v>0</v>
      </c>
      <c r="EW45" s="427" t="n">
        <f aca="false">Посуточная!HL45</f>
        <v>0</v>
      </c>
      <c r="EX45" s="427" t="n">
        <f aca="false">Посуточная!HM45</f>
        <v>0</v>
      </c>
      <c r="EY45" s="427" t="n">
        <f aca="false">Посуточная!HN45</f>
        <v>0</v>
      </c>
      <c r="EZ45" s="427" t="n">
        <f aca="false">Посуточная!HO45</f>
        <v>0</v>
      </c>
      <c r="FA45" s="475" t="n">
        <f aca="false">SUBTOTAL(9, CZ45:EE45)</f>
        <v>10</v>
      </c>
      <c r="FB45" s="433" t="n">
        <f aca="false">SUBTOTAL(9, EF45:EZ45)</f>
        <v>0</v>
      </c>
      <c r="FC45" s="273" t="n">
        <f aca="false">SUM(FA45,FC42)</f>
        <v>68</v>
      </c>
      <c r="FD45" s="273" t="n">
        <f aca="false">SUM(FB45,FD42)</f>
        <v>61.773</v>
      </c>
      <c r="FE45" s="883" t="n">
        <f aca="false">Посуточная!IA45</f>
        <v>0</v>
      </c>
      <c r="FF45" s="884" t="n">
        <f aca="false">Посуточная!IB45</f>
        <v>0</v>
      </c>
      <c r="FG45" s="884" t="n">
        <f aca="false">Посуточная!IC45</f>
        <v>0</v>
      </c>
      <c r="FH45" s="880" t="n">
        <f aca="false">Посуточная!ID45</f>
        <v>0</v>
      </c>
      <c r="FI45" s="427" t="n">
        <f aca="false">Посуточная!II45</f>
        <v>0</v>
      </c>
      <c r="FJ45" s="470" t="n">
        <f aca="false">Посуточная!IJ45</f>
        <v>0</v>
      </c>
      <c r="FK45" s="427" t="n">
        <f aca="false">Посуточная!IK45</f>
        <v>0</v>
      </c>
      <c r="FL45" s="470" t="n">
        <f aca="false">Посуточная!IL45</f>
        <v>0</v>
      </c>
      <c r="FM45" s="432" t="n">
        <f aca="false">SUBTOTAL(9, FE45:FH45)</f>
        <v>0</v>
      </c>
      <c r="FN45" s="433" t="n">
        <f aca="false">SUBTOTAL(9, FI45:FL45)</f>
        <v>0</v>
      </c>
      <c r="FO45" s="273" t="n">
        <f aca="false">SUM(FM45,FO42)</f>
        <v>0</v>
      </c>
      <c r="FP45" s="273" t="n">
        <f aca="false">SUM(FN45,FP42)</f>
        <v>0</v>
      </c>
      <c r="FQ45" s="420" t="n">
        <f aca="false">Посуточная!KX45-Посуточная_НГДП!EH45</f>
        <v>11.9</v>
      </c>
      <c r="FR45" s="421"/>
      <c r="FS45" s="421"/>
      <c r="FT45" s="421"/>
      <c r="FU45" s="421"/>
      <c r="FV45" s="421"/>
      <c r="FW45" s="421"/>
      <c r="FX45" s="421"/>
      <c r="FY45" s="421"/>
      <c r="FZ45" s="421"/>
      <c r="GA45" s="421"/>
      <c r="GB45" s="421"/>
      <c r="GC45" s="421"/>
      <c r="GD45" s="421"/>
      <c r="GE45" s="421"/>
      <c r="GF45" s="427" t="n">
        <f aca="false">Посуточная!KY45-Посуточная_НГДП!EI45</f>
        <v>19.069</v>
      </c>
      <c r="GG45" s="427"/>
      <c r="GH45" s="427"/>
      <c r="GI45" s="427"/>
      <c r="GJ45" s="427"/>
      <c r="GK45" s="427"/>
      <c r="GL45" s="427"/>
      <c r="GM45" s="427"/>
      <c r="GN45" s="427"/>
      <c r="GO45" s="427"/>
      <c r="GP45" s="427"/>
      <c r="GQ45" s="427"/>
      <c r="GR45" s="427"/>
      <c r="GS45" s="427"/>
      <c r="GT45" s="427"/>
      <c r="GU45" s="427"/>
      <c r="GV45" s="427"/>
      <c r="GW45" s="427"/>
      <c r="GX45" s="427"/>
      <c r="GY45" s="427"/>
      <c r="GZ45" s="427"/>
      <c r="HA45" s="427"/>
      <c r="HB45" s="427"/>
      <c r="HC45" s="427"/>
      <c r="HD45" s="427"/>
      <c r="HE45" s="427"/>
      <c r="HF45" s="427"/>
      <c r="HG45" s="427"/>
      <c r="HH45" s="427"/>
      <c r="HI45" s="427"/>
      <c r="HJ45" s="427"/>
      <c r="HK45" s="427"/>
      <c r="HL45" s="427"/>
      <c r="HM45" s="475" t="n">
        <f aca="false">SUBTOTAL(9, FQ45:GE45)</f>
        <v>11.9</v>
      </c>
      <c r="HN45" s="549" t="n">
        <f aca="false">SUBTOTAL(9, GF45:HL45)</f>
        <v>19.069</v>
      </c>
      <c r="HO45" s="273" t="n">
        <f aca="false">SUM(HM45,HO42)</f>
        <v>227.486</v>
      </c>
      <c r="HP45" s="456" t="n">
        <f aca="false">SUM(HN45,HP42)</f>
        <v>414.42</v>
      </c>
      <c r="HQ45" s="437" t="n">
        <f aca="false">SUMIF(BV6:HP6,"итого гр.",BV45:HP45)</f>
        <v>21.9</v>
      </c>
      <c r="HR45" s="433" t="n">
        <f aca="false">SUMIF(BV6:HP6,"итого фк.",BV45:HP45)</f>
        <v>19.069</v>
      </c>
      <c r="HS45" s="273" t="n">
        <f aca="false">SUM(HQ45,HS42)</f>
        <v>530.186</v>
      </c>
      <c r="HT45" s="273" t="n">
        <f aca="false">SUM(HR45,HT42)</f>
        <v>551.081</v>
      </c>
      <c r="HU45" s="438" t="n">
        <f aca="false">HS45</f>
        <v>530.186</v>
      </c>
      <c r="HV45" s="439" t="n">
        <f aca="false">HT45</f>
        <v>551.081</v>
      </c>
      <c r="HW45" s="273"/>
      <c r="HX45" s="278"/>
      <c r="HY45" s="457" t="n">
        <f aca="false">Посуточная!LJ45-Посуточная_НГДП!ET45</f>
        <v>0</v>
      </c>
      <c r="HZ45" s="458" t="n">
        <f aca="false">Посуточная!LK45-Посуточная_НГДП!EU45</f>
        <v>100.6</v>
      </c>
      <c r="IA45" s="273" t="n">
        <f aca="false">HY45</f>
        <v>0</v>
      </c>
      <c r="IB45" s="273" t="n">
        <f aca="false">HZ45</f>
        <v>100.6</v>
      </c>
      <c r="IC45" s="438" t="n">
        <f aca="false">SUM(BN45,HQ45,HY45)</f>
        <v>21.9</v>
      </c>
      <c r="ID45" s="439" t="n">
        <f aca="false">SUM(BO45,HR45,HZ45)</f>
        <v>119.669</v>
      </c>
      <c r="IE45" s="273" t="n">
        <f aca="false">SUM(BP45,HS45,IA45)</f>
        <v>701.186</v>
      </c>
      <c r="IF45" s="273" t="n">
        <f aca="false">SUM(BQ45,HT45,IB45)</f>
        <v>814.681</v>
      </c>
      <c r="IG45" s="420" t="n">
        <f aca="false">Посуточная!OB45-Посуточная_НГДП!FP45</f>
        <v>12.5</v>
      </c>
      <c r="IH45" s="421"/>
      <c r="II45" s="421"/>
      <c r="IJ45" s="421"/>
      <c r="IK45" s="421"/>
      <c r="IL45" s="421"/>
      <c r="IM45" s="421"/>
      <c r="IN45" s="421"/>
      <c r="IO45" s="421"/>
      <c r="IP45" s="421"/>
      <c r="IQ45" s="421"/>
      <c r="IR45" s="421"/>
      <c r="IS45" s="421"/>
      <c r="IT45" s="421"/>
      <c r="IU45" s="421"/>
      <c r="IV45" s="441" t="n">
        <f aca="false">Посуточная!OC45-Посуточная_НГДП!FQ45</f>
        <v>31.046</v>
      </c>
      <c r="IW45" s="441"/>
      <c r="IX45" s="441"/>
      <c r="IY45" s="441"/>
      <c r="IZ45" s="441"/>
      <c r="JA45" s="441"/>
      <c r="JB45" s="441"/>
      <c r="JC45" s="441"/>
      <c r="JD45" s="441"/>
      <c r="JE45" s="441"/>
      <c r="JF45" s="441"/>
      <c r="JG45" s="441"/>
      <c r="JH45" s="441"/>
      <c r="JI45" s="441"/>
      <c r="JJ45" s="441"/>
      <c r="JK45" s="441"/>
      <c r="JL45" s="441"/>
      <c r="JM45" s="441"/>
      <c r="JN45" s="441"/>
      <c r="JO45" s="441"/>
      <c r="JP45" s="441"/>
      <c r="JQ45" s="441"/>
      <c r="JR45" s="441"/>
      <c r="JS45" s="441"/>
      <c r="JT45" s="441"/>
      <c r="JU45" s="441"/>
      <c r="JV45" s="441"/>
      <c r="JW45" s="441"/>
      <c r="JX45" s="441"/>
      <c r="JY45" s="441"/>
      <c r="JZ45" s="441"/>
      <c r="KA45" s="441"/>
      <c r="KB45" s="441"/>
      <c r="KC45" s="441"/>
      <c r="KD45" s="441"/>
      <c r="KE45" s="441"/>
      <c r="KF45" s="441"/>
      <c r="KG45" s="441"/>
      <c r="KH45" s="441"/>
      <c r="KI45" s="441"/>
      <c r="KJ45" s="475" t="n">
        <f aca="false">SUBTOTAL(9, IG45:IU45)</f>
        <v>12.5</v>
      </c>
      <c r="KK45" s="433" t="n">
        <f aca="false">SUBTOTAL(9, IV45:KI45)</f>
        <v>31.046</v>
      </c>
      <c r="KL45" s="273" t="n">
        <f aca="false">SUM(KJ45,KL42)</f>
        <v>428.5535555556</v>
      </c>
      <c r="KM45" s="273" t="n">
        <f aca="false">SUM(KK45,KM42)</f>
        <v>744.371</v>
      </c>
      <c r="KN45" s="885" t="n">
        <f aca="false">Посуточная!OF45</f>
        <v>0</v>
      </c>
      <c r="KO45" s="886" t="n">
        <f aca="false">Посуточная!OG45</f>
        <v>0</v>
      </c>
      <c r="KP45" s="886" t="n">
        <f aca="false">Посуточная!OH45</f>
        <v>0</v>
      </c>
      <c r="KQ45" s="886" t="n">
        <f aca="false">Посуточная!OI45</f>
        <v>0</v>
      </c>
      <c r="KR45" s="886" t="n">
        <f aca="false">Посуточная!OJ45</f>
        <v>0</v>
      </c>
      <c r="KS45" s="886" t="n">
        <f aca="false">Посуточная!OK45</f>
        <v>0</v>
      </c>
      <c r="KT45" s="886" t="n">
        <f aca="false">Посуточная!OL45</f>
        <v>0</v>
      </c>
      <c r="KU45" s="886" t="n">
        <f aca="false">Посуточная!OM45</f>
        <v>0</v>
      </c>
      <c r="KV45" s="886" t="n">
        <f aca="false">Посуточная!ON45</f>
        <v>0</v>
      </c>
      <c r="KW45" s="887" t="n">
        <f aca="false">Посуточная!OO45</f>
        <v>0</v>
      </c>
      <c r="KX45" s="470" t="n">
        <f aca="false">Посуточная!OV45</f>
        <v>0</v>
      </c>
      <c r="KY45" s="470" t="n">
        <f aca="false">Посуточная!OW45</f>
        <v>0</v>
      </c>
      <c r="KZ45" s="470" t="n">
        <f aca="false">Посуточная!OX45</f>
        <v>0</v>
      </c>
      <c r="LA45" s="470" t="n">
        <f aca="false">Посуточная!OY45</f>
        <v>0</v>
      </c>
      <c r="LB45" s="470" t="n">
        <f aca="false">Посуточная!OZ45</f>
        <v>0</v>
      </c>
      <c r="LC45" s="470" t="n">
        <f aca="false">Посуточная!PA45</f>
        <v>0</v>
      </c>
      <c r="LD45" s="470" t="n">
        <f aca="false">Посуточная!PB45</f>
        <v>0</v>
      </c>
      <c r="LE45" s="470" t="n">
        <f aca="false">Посуточная!PC45</f>
        <v>0</v>
      </c>
      <c r="LF45" s="470" t="n">
        <f aca="false">Посуточная!PD45</f>
        <v>0</v>
      </c>
      <c r="LG45" s="470" t="n">
        <f aca="false">Посуточная!PE45</f>
        <v>0</v>
      </c>
      <c r="LH45" s="470" t="n">
        <f aca="false">Посуточная!PF45</f>
        <v>0</v>
      </c>
      <c r="LI45" s="470" t="n">
        <f aca="false">Посуточная!PG45</f>
        <v>0</v>
      </c>
      <c r="LJ45" s="470" t="n">
        <f aca="false">Посуточная!PH45</f>
        <v>0</v>
      </c>
      <c r="LK45" s="470" t="n">
        <f aca="false">Посуточная!PI45</f>
        <v>0</v>
      </c>
      <c r="LL45" s="470" t="n">
        <f aca="false">Посуточная!PJ45</f>
        <v>0</v>
      </c>
      <c r="LM45" s="470" t="n">
        <f aca="false">Посуточная!PK45</f>
        <v>0</v>
      </c>
      <c r="LN45" s="470" t="n">
        <f aca="false">Посуточная!PL45</f>
        <v>0</v>
      </c>
      <c r="LO45" s="470" t="n">
        <f aca="false">Посуточная!PM45</f>
        <v>0</v>
      </c>
      <c r="LP45" s="470" t="n">
        <f aca="false">Посуточная!PN45</f>
        <v>0</v>
      </c>
      <c r="LQ45" s="470" t="n">
        <f aca="false">Посуточная!PO45</f>
        <v>0</v>
      </c>
      <c r="LR45" s="475" t="n">
        <f aca="false">SUBTOTAL(9, KN45:KW45)</f>
        <v>0</v>
      </c>
      <c r="LS45" s="433" t="n">
        <f aca="false">SUBTOTAL(9, KX45:LQ45)</f>
        <v>0</v>
      </c>
      <c r="LT45" s="273" t="n">
        <f aca="false">SUM(LR45,LT42)</f>
        <v>0</v>
      </c>
      <c r="LU45" s="273" t="n">
        <f aca="false">SUM(LS45,LU42)</f>
        <v>0</v>
      </c>
      <c r="LV45" s="888" t="n">
        <f aca="false">Посуточная!QA45</f>
        <v>0</v>
      </c>
      <c r="LW45" s="889" t="n">
        <f aca="false">Посуточная!QB45</f>
        <v>0</v>
      </c>
      <c r="LX45" s="889" t="n">
        <f aca="false">Посуточная!QC45</f>
        <v>0</v>
      </c>
      <c r="LY45" s="889" t="n">
        <f aca="false">Посуточная!QD45</f>
        <v>0</v>
      </c>
      <c r="LZ45" s="889" t="n">
        <f aca="false">Посуточная!QE45</f>
        <v>0</v>
      </c>
      <c r="MA45" s="889" t="n">
        <f aca="false">Посуточная!QF45</f>
        <v>0</v>
      </c>
      <c r="MB45" s="889" t="n">
        <f aca="false">Посуточная!QG45</f>
        <v>0</v>
      </c>
      <c r="MC45" s="890" t="n">
        <f aca="false">Посуточная!QO45</f>
        <v>0</v>
      </c>
      <c r="MD45" s="890" t="n">
        <f aca="false">Посуточная!QP45</f>
        <v>0</v>
      </c>
      <c r="ME45" s="890" t="n">
        <f aca="false">Посуточная!QQ45</f>
        <v>0</v>
      </c>
      <c r="MF45" s="890" t="n">
        <f aca="false">Посуточная!QR45</f>
        <v>0</v>
      </c>
      <c r="MG45" s="890" t="n">
        <f aca="false">Посуточная!QS45</f>
        <v>0</v>
      </c>
      <c r="MH45" s="890" t="n">
        <f aca="false">Посуточная!QT45</f>
        <v>0</v>
      </c>
      <c r="MI45" s="890" t="n">
        <f aca="false">Посуточная!QU45</f>
        <v>0</v>
      </c>
      <c r="MJ45" s="475" t="n">
        <f aca="false">SUBTOTAL(9, LV45:MB45)</f>
        <v>0</v>
      </c>
      <c r="MK45" s="433" t="n">
        <f aca="false">SUBTOTAL(9, MC45:MI45)</f>
        <v>0</v>
      </c>
      <c r="ML45" s="273" t="n">
        <f aca="false">SUM(MJ45,ML42)</f>
        <v>0</v>
      </c>
      <c r="MM45" s="273" t="n">
        <f aca="false">SUM(MK45,MM42)</f>
        <v>0</v>
      </c>
      <c r="MN45" s="885" t="n">
        <f aca="false">Посуточная!RG45</f>
        <v>0</v>
      </c>
      <c r="MO45" s="886" t="n">
        <f aca="false">Посуточная!RH45</f>
        <v>0</v>
      </c>
      <c r="MP45" s="886" t="n">
        <f aca="false">Посуточная!RI45</f>
        <v>0</v>
      </c>
      <c r="MQ45" s="886" t="n">
        <f aca="false">Посуточная!RJ45</f>
        <v>0</v>
      </c>
      <c r="MR45" s="886" t="n">
        <f aca="false">Посуточная!RK45</f>
        <v>0</v>
      </c>
      <c r="MS45" s="886" t="n">
        <f aca="false">Посуточная!RL45</f>
        <v>0</v>
      </c>
      <c r="MT45" s="886" t="n">
        <f aca="false">Посуточная!RM45</f>
        <v>0</v>
      </c>
      <c r="MU45" s="470" t="n">
        <f aca="false">Посуточная!RU45</f>
        <v>0</v>
      </c>
      <c r="MV45" s="470" t="n">
        <f aca="false">Посуточная!RV45</f>
        <v>0</v>
      </c>
      <c r="MW45" s="470" t="n">
        <f aca="false">Посуточная!RW45</f>
        <v>0</v>
      </c>
      <c r="MX45" s="470" t="n">
        <f aca="false">Посуточная!RX45</f>
        <v>0</v>
      </c>
      <c r="MY45" s="470" t="n">
        <f aca="false">Посуточная!RY45</f>
        <v>0</v>
      </c>
      <c r="MZ45" s="470" t="n">
        <f aca="false">Посуточная!RZ45</f>
        <v>0</v>
      </c>
      <c r="NA45" s="470" t="n">
        <f aca="false">Посуточная!SA45</f>
        <v>0</v>
      </c>
      <c r="NB45" s="475" t="n">
        <f aca="false">SUBTOTAL(9, MN45:MT45)</f>
        <v>0</v>
      </c>
      <c r="NC45" s="433" t="n">
        <f aca="false">SUBTOTAL(9, MU45:NA45)</f>
        <v>0</v>
      </c>
      <c r="ND45" s="273" t="n">
        <f aca="false">SUM(NB45,ND42)</f>
        <v>8.6</v>
      </c>
      <c r="NE45" s="273" t="n">
        <f aca="false">SUM(NC45,NE42)</f>
        <v>0</v>
      </c>
      <c r="NF45" s="437" t="n">
        <f aca="false">SUMIF(IG6:NE6,"итого гр.",IG45:NE45)</f>
        <v>12.5</v>
      </c>
      <c r="NG45" s="433" t="n">
        <f aca="false">SUMIF($IG$6:$NE$6,"итого фк.",IG45:NE45)</f>
        <v>31.046</v>
      </c>
      <c r="NH45" s="273" t="n">
        <f aca="false">SUM(NF45,NH42)</f>
        <v>437.1535555556</v>
      </c>
      <c r="NI45" s="273" t="n">
        <f aca="false">SUM(NG45,NI42)</f>
        <v>744.371</v>
      </c>
      <c r="NJ45" s="438" t="n">
        <f aca="false">NH45</f>
        <v>437.1535555556</v>
      </c>
      <c r="NK45" s="439" t="n">
        <f aca="false">NI45</f>
        <v>744.371</v>
      </c>
      <c r="NL45" s="273"/>
      <c r="NM45" s="278"/>
      <c r="NN45" s="885" t="n">
        <f aca="false">Посуточная!SU45</f>
        <v>0</v>
      </c>
      <c r="NO45" s="886" t="n">
        <f aca="false">Посуточная!SV45</f>
        <v>0</v>
      </c>
      <c r="NP45" s="886" t="n">
        <f aca="false">Посуточная!SW45</f>
        <v>0</v>
      </c>
      <c r="NQ45" s="886" t="n">
        <f aca="false">Посуточная!SX45</f>
        <v>0</v>
      </c>
      <c r="NR45" s="470" t="n">
        <f aca="false">Посуточная!TC45</f>
        <v>0</v>
      </c>
      <c r="NS45" s="470" t="n">
        <f aca="false">Посуточная!TD45</f>
        <v>0</v>
      </c>
      <c r="NT45" s="470" t="n">
        <f aca="false">Посуточная!TE45</f>
        <v>0</v>
      </c>
      <c r="NU45" s="470" t="n">
        <f aca="false">Посуточная!TF45</f>
        <v>0</v>
      </c>
      <c r="NV45" s="475" t="n">
        <f aca="false">SUBTOTAL(9, NN45:NQ45)</f>
        <v>0</v>
      </c>
      <c r="NW45" s="433" t="n">
        <f aca="false">SUBTOTAL(9, NR45:NU45)</f>
        <v>0</v>
      </c>
      <c r="NX45" s="456" t="n">
        <f aca="false">NX42+NV45</f>
        <v>0</v>
      </c>
      <c r="NY45" s="456" t="n">
        <f aca="false">NY42+NW45</f>
        <v>0</v>
      </c>
      <c r="NZ45" s="437" t="n">
        <f aca="false">Посуточная!TO45-Посуточная_НГДП!IP45</f>
        <v>32.4</v>
      </c>
      <c r="OA45" s="475" t="n">
        <f aca="false">Посуточная!TP45-Посуточная_НГДП!IQ45</f>
        <v>0</v>
      </c>
      <c r="OB45" s="291" t="n">
        <f aca="false">Посуточная!TQ45-Посуточная_НГДП!IR45</f>
        <v>0</v>
      </c>
      <c r="OC45" s="291" t="n">
        <f aca="false">Посуточная!TR45-Посуточная_НГДП!IS45</f>
        <v>0</v>
      </c>
      <c r="OD45" s="475" t="n">
        <f aca="false">Посуточная!TS45-Посуточная_НГДП!IT45</f>
        <v>12.0375925789306</v>
      </c>
      <c r="OE45" s="475" t="n">
        <f aca="false">Посуточная!TT45-Посуточная_НГДП!IU45</f>
        <v>0</v>
      </c>
      <c r="OF45" s="291" t="n">
        <f aca="false">Посуточная!TU45-Посуточная_НГДП!IV45</f>
        <v>0</v>
      </c>
      <c r="OG45" s="291" t="n">
        <f aca="false">Посуточная!TV45-Посуточная_НГДП!IW45</f>
        <v>0</v>
      </c>
      <c r="OH45" s="475" t="n">
        <f aca="false">Посуточная!TW45-Посуточная_НГДП!IX45</f>
        <v>0</v>
      </c>
      <c r="OI45" s="475" t="n">
        <f aca="false">Посуточная!TX45-Посуточная_НГДП!IY45</f>
        <v>0</v>
      </c>
      <c r="OJ45" s="291" t="n">
        <f aca="false">Посуточная!TY45-Посуточная_НГДП!IZ45</f>
        <v>0</v>
      </c>
      <c r="OK45" s="291" t="n">
        <f aca="false">Посуточная!TZ45-Посуточная_НГДП!JA45</f>
        <v>0</v>
      </c>
      <c r="OL45" s="475" t="n">
        <f aca="false">Посуточная!UA45-Посуточная_НГДП!JB45</f>
        <v>0</v>
      </c>
      <c r="OM45" s="475" t="n">
        <f aca="false">Посуточная!UB45-Посуточная_НГДП!JC45</f>
        <v>0</v>
      </c>
      <c r="ON45" s="291" t="n">
        <f aca="false">OL45</f>
        <v>0</v>
      </c>
      <c r="OO45" s="291" t="n">
        <f aca="false">OM45</f>
        <v>0</v>
      </c>
      <c r="OP45" s="476" t="n">
        <f aca="false">SUMIF(NZ6:OO6,"итого гр.",NZ45:OO45)</f>
        <v>44.4375925789306</v>
      </c>
      <c r="OQ45" s="439" t="n">
        <f aca="false">SUMIF($NZ$6:$OO$6,"итого фк.",NZ45:OO45)</f>
        <v>0</v>
      </c>
      <c r="OR45" s="373" t="n">
        <f aca="false">OP45</f>
        <v>44.4375925789306</v>
      </c>
      <c r="OS45" s="273" t="n">
        <f aca="false">OQ45</f>
        <v>0</v>
      </c>
      <c r="OT45" s="438" t="n">
        <f aca="false">Посуточная!UI45-Посуточная_НГДП!JJ45</f>
        <v>0</v>
      </c>
      <c r="OU45" s="439" t="n">
        <f aca="false">Посуточная!UJ45-Посуточная_НГДП!JK45</f>
        <v>32.1641539351856</v>
      </c>
      <c r="OV45" s="273"/>
      <c r="OW45" s="273"/>
      <c r="OX45" s="438" t="n">
        <f aca="false">$OX$9+OX42</f>
        <v>506.22</v>
      </c>
      <c r="OY45" s="439" t="n">
        <f aca="false">$OY$9+OY42</f>
        <v>506.22</v>
      </c>
      <c r="OZ45" s="273" t="n">
        <f aca="false">OX45</f>
        <v>506.22</v>
      </c>
      <c r="PA45" s="273" t="n">
        <f aca="false">OY45</f>
        <v>506.22</v>
      </c>
      <c r="PB45" s="437"/>
      <c r="PC45" s="433"/>
      <c r="PD45" s="273" t="n">
        <f aca="false">SUM(PB45,PD42)</f>
        <v>0</v>
      </c>
      <c r="PE45" s="273" t="n">
        <f aca="false">SUM(PC45,PE42)</f>
        <v>0</v>
      </c>
      <c r="PF45" s="438" t="n">
        <f aca="false">SUM(NJ45,OP45,OT45,OX45,PB45,NX45)</f>
        <v>987.811148134531</v>
      </c>
      <c r="PG45" s="439" t="n">
        <f aca="false">SUM(NK45,OQ45,OU45,OY45,PC45,NY45)</f>
        <v>1282.75515393519</v>
      </c>
      <c r="PH45" s="273" t="n">
        <f aca="false">SUM(NL45,OR45,OV45,OZ45,PD45)</f>
        <v>550.657592578931</v>
      </c>
      <c r="PI45" s="273" t="n">
        <f aca="false">SUM(NM45,OS45,OW45,PA45,PE45)</f>
        <v>506.22</v>
      </c>
      <c r="PJ45" s="476"/>
      <c r="PK45" s="476"/>
      <c r="PL45" s="273" t="n">
        <f aca="false">PJ45</f>
        <v>0</v>
      </c>
      <c r="PM45" s="273" t="n">
        <f aca="false">PK45</f>
        <v>0</v>
      </c>
      <c r="PN45" s="476"/>
      <c r="PO45" s="476"/>
      <c r="PP45" s="273" t="n">
        <f aca="false">PN45</f>
        <v>0</v>
      </c>
      <c r="PQ45" s="273"/>
      <c r="PR45" s="479" t="n">
        <f aca="false">Посуточная!VG45-Посуточная_НГДП!KH45</f>
        <v>23664.3198518655</v>
      </c>
      <c r="PS45" s="480" t="n">
        <f aca="false">IF(A43&lt;=QH$4,VLOOKUP(A43,$QH$6:$QM$37,2,FALSE()),SUM($QI$4,IF45,-PG45)-SUM($QM$4,-$QK$4))-QA45</f>
        <v>23479.787</v>
      </c>
      <c r="PT45" s="479"/>
      <c r="PU45" s="480"/>
      <c r="PV45" s="479"/>
      <c r="PW45" s="480"/>
      <c r="PX45" s="481"/>
      <c r="PY45" s="479" t="n">
        <f aca="false">Посуточная!VN45-Посуточная_НГДП!KO45</f>
        <v>754.844704742539</v>
      </c>
      <c r="PZ45" s="482" t="n">
        <f aca="false">IF(A43&lt;=QH$4,VLOOKUP(A43,$QD$6:$QE$37,2,FALSE()),SUM($PZ$2,-HP45,KM45,-QA45))</f>
        <v>847.472</v>
      </c>
      <c r="QA45" s="618"/>
      <c r="QB45" s="619" t="n">
        <f aca="false">PS45-PR45</f>
        <v>-184.532851865471</v>
      </c>
      <c r="QC45" s="273"/>
      <c r="QD45" s="620"/>
      <c r="QQ45" s="622" t="n">
        <f aca="false">IF(V45="",0,V45+QQ42)</f>
        <v>780</v>
      </c>
      <c r="QR45" s="622" t="n">
        <f aca="false">IF(W45="",0,W45+QR42)</f>
        <v>580</v>
      </c>
      <c r="QS45" s="622" t="n">
        <f aca="false">IF(AN45="",0,AN45+QS42)</f>
        <v>369</v>
      </c>
      <c r="QT45" s="622" t="n">
        <f aca="false">IF(AO45="",0,AO45+QT42)</f>
        <v>688</v>
      </c>
      <c r="QU45" s="622" t="n">
        <f aca="false">IF(AZ45="",0,AZ45+QU42)</f>
        <v>0</v>
      </c>
      <c r="QV45" s="622" t="n">
        <f aca="false">IF(BA45="",0,BA45+QV42)</f>
        <v>0</v>
      </c>
      <c r="QW45" s="622" t="n">
        <f aca="false">IF(BL45="",0,BL45+QW42)</f>
        <v>0</v>
      </c>
      <c r="QX45" s="622" t="n">
        <f aca="false">IF(BM45="",0,BM45+QX42)</f>
        <v>0</v>
      </c>
      <c r="QY45" s="622" t="n">
        <f aca="false">IF(CF45="",0,CF45+QY42)</f>
        <v>70</v>
      </c>
      <c r="QZ45" s="622" t="n">
        <f aca="false">IF(CG45="",0,CG45+QZ42)</f>
        <v>53.752</v>
      </c>
      <c r="RA45" s="622" t="n">
        <f aca="false">IF(CX45="",0,CX45+RA42)</f>
        <v>1580</v>
      </c>
      <c r="RB45" s="622" t="n">
        <f aca="false">IF(CY45="",0,CY45+RB42)</f>
        <v>450</v>
      </c>
      <c r="RC45" s="622" t="n">
        <f aca="false">IF(FO45="",0,FO45+RC42)</f>
        <v>0</v>
      </c>
      <c r="RD45" s="622" t="n">
        <f aca="false">IF(FP45="",0,FP45+RD42)</f>
        <v>0</v>
      </c>
      <c r="RE45" s="622" t="n">
        <f aca="false">IF(FC45="",0,FC45+RE42)</f>
        <v>325</v>
      </c>
      <c r="RF45" s="622" t="n">
        <f aca="false">IF(FD45="",0,FD45+RF42)</f>
        <v>396.276</v>
      </c>
      <c r="RG45" s="622" t="n">
        <f aca="false">IF(ND45="",0,ND45+RG42)</f>
        <v>58.8</v>
      </c>
      <c r="RH45" s="622" t="n">
        <f aca="false">IF(NE45="",0,NE45+RH42)</f>
        <v>0</v>
      </c>
      <c r="RI45" s="622" t="n">
        <f aca="false">IF(OX45="",0,OX45)</f>
        <v>506.22</v>
      </c>
      <c r="RJ45" s="622" t="n">
        <f aca="false">IF(OY45="",0,OY45)</f>
        <v>506.22</v>
      </c>
      <c r="RK45" s="622" t="n">
        <f aca="false">IF(IA45="",0,IA45+RK42)</f>
        <v>0</v>
      </c>
      <c r="RL45" s="622" t="n">
        <f aca="false">IF(IB45="",0,IB45+RL42)</f>
        <v>1653.78504</v>
      </c>
      <c r="RM45" s="622" t="n">
        <f aca="false">IF(OT45="",0,OT45+RM42)</f>
        <v>0</v>
      </c>
      <c r="RN45" s="622" t="n">
        <f aca="false">IF(OU45="",0,OU45+RN42)</f>
        <v>-72.2509317129629</v>
      </c>
      <c r="RO45" s="622" t="n">
        <f aca="false">IF(PY45="",0,PY45+RO42)</f>
        <v>9227.34982831891</v>
      </c>
      <c r="RP45" s="622" t="n">
        <f aca="false">IF(PZ45="",0,PZ45+RP42)</f>
        <v>9417.172</v>
      </c>
      <c r="RQ45" s="622" t="n">
        <f aca="false">IFERROR(RO45/$A43,0)</f>
        <v>709.796140639916</v>
      </c>
      <c r="RR45" s="622" t="n">
        <f aca="false">IFERROR(RP45/$A43,0)</f>
        <v>724.397846153846</v>
      </c>
      <c r="RS45" s="622" t="n">
        <f aca="false">IF(PD45="",0,PD45+RS42)</f>
        <v>0</v>
      </c>
      <c r="RT45" s="622" t="n">
        <f aca="false">IF(PE45="",0,PE45+RT42)</f>
        <v>0</v>
      </c>
      <c r="RU45" s="622" t="n">
        <f aca="false">IF(QQ45&gt;0,0,T45+RU42)</f>
        <v>0</v>
      </c>
      <c r="RV45" s="622" t="n">
        <f aca="false">IF(QR45&gt;0,0,U45+RV42)</f>
        <v>0</v>
      </c>
      <c r="RW45" s="622" t="n">
        <f aca="false">IF(QS45&gt;0,0,AL45+RW42)</f>
        <v>0</v>
      </c>
      <c r="RX45" s="622" t="n">
        <f aca="false">IF(QT45&gt;0,0,AM45+RX42)</f>
        <v>0</v>
      </c>
      <c r="RY45" s="622" t="n">
        <f aca="false">IF(QU45&gt;0,0,AX45+RY42)</f>
        <v>0</v>
      </c>
      <c r="RZ45" s="622" t="n">
        <f aca="false">IF(QV45&gt;0,0,AY45+RZ42)</f>
        <v>0</v>
      </c>
      <c r="SA45" s="622" t="n">
        <f aca="false">IF(QW45&gt;0,0,BJ45+SA42)</f>
        <v>0</v>
      </c>
      <c r="SB45" s="622" t="n">
        <f aca="false">IF(QX45&gt;0,0,BK45+SB42)</f>
        <v>0</v>
      </c>
      <c r="SC45" s="622" t="n">
        <f aca="false">IF(QY45&gt;0,0,CD45+SC42)</f>
        <v>0</v>
      </c>
      <c r="SD45" s="622" t="n">
        <f aca="false">IF(QZ45&gt;0,0,CE45+SD42)</f>
        <v>0</v>
      </c>
      <c r="SE45" s="622" t="n">
        <f aca="false">IF(RA45&gt;0,0,CV45+SE42)</f>
        <v>0</v>
      </c>
      <c r="SF45" s="622" t="n">
        <f aca="false">IF(RB45&gt;0,0,CW45+SF42)</f>
        <v>0</v>
      </c>
      <c r="SG45" s="622" t="n">
        <f aca="false">IF(RC45&gt;0,0,FM45+SG42)</f>
        <v>0</v>
      </c>
      <c r="SH45" s="622" t="n">
        <f aca="false">IF(RD45&gt;0,0,FN45+SH42)</f>
        <v>0</v>
      </c>
      <c r="SI45" s="622" t="n">
        <f aca="false">IF(RE45&gt;0,0,FA45+SI42)</f>
        <v>0</v>
      </c>
      <c r="SJ45" s="622" t="n">
        <f aca="false">IFERROR(IF(RF45&gt;0,0,FB45+SJ42),0)</f>
        <v>0</v>
      </c>
      <c r="SK45" s="622" t="n">
        <f aca="false">IF(RG45&gt;0,0,NB45+SK42)</f>
        <v>0</v>
      </c>
      <c r="SL45" s="622" t="n">
        <f aca="false">IFERROR(IF(RH45&gt;0,0,NC45+SL42),0)</f>
        <v>0</v>
      </c>
      <c r="SM45" s="622"/>
      <c r="SN45" s="622"/>
      <c r="SO45" s="622"/>
    </row>
    <row r="46" customFormat="false" ht="15" hidden="false" customHeight="false" outlineLevel="0" collapsed="false">
      <c r="A46" s="741" t="n">
        <v>14</v>
      </c>
      <c r="B46" s="891" t="n">
        <f aca="false">Посуточная!B46</f>
        <v>0</v>
      </c>
      <c r="C46" s="892" t="n">
        <f aca="false">Посуточная!C46</f>
        <v>0</v>
      </c>
      <c r="D46" s="892" t="n">
        <f aca="false">Посуточная!D46</f>
        <v>0</v>
      </c>
      <c r="E46" s="892" t="n">
        <f aca="false">Посуточная!E46</f>
        <v>0</v>
      </c>
      <c r="F46" s="892" t="n">
        <f aca="false">Посуточная!F46</f>
        <v>0</v>
      </c>
      <c r="G46" s="892" t="n">
        <f aca="false">Посуточная!G46</f>
        <v>0</v>
      </c>
      <c r="H46" s="892" t="n">
        <f aca="false">Посуточная!H46</f>
        <v>0</v>
      </c>
      <c r="I46" s="892" t="n">
        <f aca="false">Посуточная!I46</f>
        <v>0</v>
      </c>
      <c r="J46" s="491" t="n">
        <f aca="false">Посуточная!Q46</f>
        <v>0</v>
      </c>
      <c r="K46" s="491" t="n">
        <f aca="false">Посуточная!R46</f>
        <v>0</v>
      </c>
      <c r="L46" s="491" t="n">
        <f aca="false">Посуточная!S46</f>
        <v>0</v>
      </c>
      <c r="M46" s="491" t="n">
        <f aca="false">Посуточная!T46</f>
        <v>0</v>
      </c>
      <c r="N46" s="491" t="n">
        <f aca="false">Посуточная!U46</f>
        <v>0</v>
      </c>
      <c r="O46" s="491" t="n">
        <f aca="false">Посуточная!V46</f>
        <v>0</v>
      </c>
      <c r="P46" s="491" t="n">
        <f aca="false">Посуточная!W46</f>
        <v>0</v>
      </c>
      <c r="Q46" s="491" t="n">
        <f aca="false">Посуточная!X46</f>
        <v>0</v>
      </c>
      <c r="R46" s="491" t="n">
        <f aca="false">Посуточная!Y46</f>
        <v>0</v>
      </c>
      <c r="S46" s="491" t="n">
        <f aca="false">Посуточная!Z46</f>
        <v>0</v>
      </c>
      <c r="T46" s="539"/>
      <c r="U46" s="497"/>
      <c r="X46" s="863" t="n">
        <f aca="false">Посуточная!AL46</f>
        <v>0</v>
      </c>
      <c r="Y46" s="864" t="n">
        <f aca="false">Посуточная!AM46</f>
        <v>0</v>
      </c>
      <c r="Z46" s="864" t="n">
        <f aca="false">Посуточная!AN46</f>
        <v>0</v>
      </c>
      <c r="AA46" s="864" t="n">
        <f aca="false">Посуточная!AO46</f>
        <v>0</v>
      </c>
      <c r="AB46" s="864" t="n">
        <f aca="false">Посуточная!AP46</f>
        <v>0</v>
      </c>
      <c r="AC46" s="864" t="n">
        <f aca="false">Посуточная!AQ46</f>
        <v>0</v>
      </c>
      <c r="AD46" s="864" t="n">
        <f aca="false">Посуточная!AR46</f>
        <v>0</v>
      </c>
      <c r="AE46" s="322" t="str">
        <f aca="false">Посуточная!AZ46</f>
        <v>Вынгапуровское</v>
      </c>
      <c r="AF46" s="322" t="str">
        <f aca="false">Посуточная!BA46</f>
        <v>Вынгапуровское</v>
      </c>
      <c r="AG46" s="322" t="n">
        <f aca="false">Посуточная!BB46</f>
        <v>0</v>
      </c>
      <c r="AH46" s="322" t="n">
        <f aca="false">Посуточная!BC46</f>
        <v>0</v>
      </c>
      <c r="AI46" s="322" t="n">
        <f aca="false">Посуточная!BD46</f>
        <v>0</v>
      </c>
      <c r="AJ46" s="322" t="n">
        <f aca="false">Посуточная!BE46</f>
        <v>0</v>
      </c>
      <c r="AK46" s="322" t="n">
        <f aca="false">Посуточная!BF46</f>
        <v>0</v>
      </c>
      <c r="AL46" s="539"/>
      <c r="AM46" s="497"/>
      <c r="AP46" s="863" t="n">
        <f aca="false">Посуточная!BR46</f>
        <v>0</v>
      </c>
      <c r="AQ46" s="864" t="n">
        <f aca="false">Посуточная!BS46</f>
        <v>0</v>
      </c>
      <c r="AR46" s="864" t="n">
        <f aca="false">Посуточная!BT46</f>
        <v>0</v>
      </c>
      <c r="AS46" s="864" t="n">
        <f aca="false">Посуточная!BU46</f>
        <v>0</v>
      </c>
      <c r="AT46" s="322" t="n">
        <f aca="false">Посуточная!BZ46</f>
        <v>0</v>
      </c>
      <c r="AU46" s="322" t="n">
        <f aca="false">Посуточная!CA46</f>
        <v>0</v>
      </c>
      <c r="AV46" s="322" t="n">
        <f aca="false">Посуточная!CB46</f>
        <v>0</v>
      </c>
      <c r="AW46" s="322" t="n">
        <f aca="false">Посуточная!CC46</f>
        <v>0</v>
      </c>
      <c r="AX46" s="539"/>
      <c r="AY46" s="497"/>
      <c r="BB46" s="863" t="n">
        <f aca="false">Посуточная!CL46</f>
        <v>0</v>
      </c>
      <c r="BC46" s="864" t="n">
        <f aca="false">Посуточная!CM46</f>
        <v>0</v>
      </c>
      <c r="BD46" s="864" t="n">
        <f aca="false">Посуточная!CN46</f>
        <v>0</v>
      </c>
      <c r="BE46" s="864" t="n">
        <f aca="false">Посуточная!CO46</f>
        <v>0</v>
      </c>
      <c r="BF46" s="322" t="n">
        <f aca="false">Посуточная!CT46</f>
        <v>0</v>
      </c>
      <c r="BG46" s="322" t="n">
        <f aca="false">Посуточная!CU46</f>
        <v>0</v>
      </c>
      <c r="BH46" s="322" t="n">
        <f aca="false">Посуточная!CV46</f>
        <v>0</v>
      </c>
      <c r="BI46" s="322" t="n">
        <f aca="false">Посуточная!CW46</f>
        <v>0</v>
      </c>
      <c r="BJ46" s="539"/>
      <c r="BK46" s="497"/>
      <c r="BN46" s="502"/>
      <c r="BO46" s="497"/>
      <c r="BR46" s="503"/>
      <c r="BS46" s="504"/>
      <c r="BV46" s="381" t="n">
        <f aca="false">Посуточная!DN46</f>
        <v>0</v>
      </c>
      <c r="BW46" s="382" t="n">
        <f aca="false">Посуточная!DO46</f>
        <v>0</v>
      </c>
      <c r="BX46" s="382" t="n">
        <f aca="false">Посуточная!DP46</f>
        <v>0</v>
      </c>
      <c r="BY46" s="382" t="n">
        <f aca="false">Посуточная!DQ46</f>
        <v>0</v>
      </c>
      <c r="BZ46" s="322" t="n">
        <f aca="false">Посуточная!DV46</f>
        <v>0</v>
      </c>
      <c r="CA46" s="322" t="n">
        <f aca="false">Посуточная!DW46</f>
        <v>0</v>
      </c>
      <c r="CB46" s="322" t="n">
        <f aca="false">Посуточная!DX46</f>
        <v>0</v>
      </c>
      <c r="CC46" s="322" t="n">
        <f aca="false">Посуточная!DY46</f>
        <v>0</v>
      </c>
      <c r="CD46" s="539"/>
      <c r="CE46" s="497"/>
      <c r="CH46" s="893" t="n">
        <f aca="false">Посуточная!EH46</f>
        <v>0</v>
      </c>
      <c r="CI46" s="894" t="n">
        <f aca="false">Посуточная!EI46</f>
        <v>0</v>
      </c>
      <c r="CJ46" s="894" t="n">
        <f aca="false">Посуточная!EJ46</f>
        <v>0</v>
      </c>
      <c r="CK46" s="894" t="n">
        <f aca="false">Посуточная!EK46</f>
        <v>0</v>
      </c>
      <c r="CL46" s="894" t="n">
        <f aca="false">Посуточная!EL46</f>
        <v>0</v>
      </c>
      <c r="CM46" s="894" t="n">
        <f aca="false">Посуточная!EM46</f>
        <v>0</v>
      </c>
      <c r="CN46" s="894" t="n">
        <f aca="false">Посуточная!EN46</f>
        <v>0</v>
      </c>
      <c r="CO46" s="491" t="n">
        <f aca="false">Посуточная!ES46</f>
        <v>0</v>
      </c>
      <c r="CP46" s="491" t="n">
        <f aca="false">Посуточная!ET46</f>
        <v>0</v>
      </c>
      <c r="CQ46" s="491" t="n">
        <f aca="false">Посуточная!EU46</f>
        <v>0</v>
      </c>
      <c r="CR46" s="491" t="n">
        <f aca="false">Посуточная!EV46</f>
        <v>0</v>
      </c>
      <c r="CS46" s="491" t="n">
        <f aca="false">Посуточная!EW46</f>
        <v>0</v>
      </c>
      <c r="CT46" s="491" t="n">
        <f aca="false">Посуточная!EX46</f>
        <v>0</v>
      </c>
      <c r="CU46" s="491" t="n">
        <f aca="false">Посуточная!EY46</f>
        <v>0</v>
      </c>
      <c r="CV46" s="539"/>
      <c r="CW46" s="497"/>
      <c r="CZ46" s="863" t="str">
        <f aca="false">Посуточная!FH46</f>
        <v>Вынгаях</v>
      </c>
      <c r="DA46" s="864" t="str">
        <f aca="false">Посуточная!FI46</f>
        <v>Вынгапур</v>
      </c>
      <c r="DB46" s="864" t="n">
        <f aca="false">Посуточная!FJ46</f>
        <v>0</v>
      </c>
      <c r="DC46" s="864" t="n">
        <f aca="false">Посуточная!FK46</f>
        <v>0</v>
      </c>
      <c r="DD46" s="864" t="n">
        <f aca="false">Посуточная!FL46</f>
        <v>0</v>
      </c>
      <c r="DE46" s="864" t="n">
        <f aca="false">Посуточная!FM46</f>
        <v>0</v>
      </c>
      <c r="DF46" s="864" t="n">
        <f aca="false">Посуточная!FN46</f>
        <v>0</v>
      </c>
      <c r="DG46" s="864" t="n">
        <f aca="false">Посуточная!FO46</f>
        <v>0</v>
      </c>
      <c r="DH46" s="864" t="n">
        <f aca="false">Посуточная!FP46</f>
        <v>0</v>
      </c>
      <c r="DI46" s="864" t="n">
        <f aca="false">Посуточная!FQ46</f>
        <v>0</v>
      </c>
      <c r="DJ46" s="864" t="n">
        <f aca="false">Посуточная!FR46</f>
        <v>0</v>
      </c>
      <c r="DK46" s="864" t="n">
        <f aca="false">Посуточная!FS46</f>
        <v>0</v>
      </c>
      <c r="DL46" s="864" t="n">
        <f aca="false">Посуточная!FT46</f>
        <v>0</v>
      </c>
      <c r="DM46" s="864" t="n">
        <f aca="false">Посуточная!FU46</f>
        <v>0</v>
      </c>
      <c r="DN46" s="864" t="n">
        <f aca="false">Посуточная!FV46</f>
        <v>0</v>
      </c>
      <c r="DO46" s="864" t="n">
        <f aca="false">Посуточная!FW46</f>
        <v>0</v>
      </c>
      <c r="DP46" s="864" t="n">
        <f aca="false">Посуточная!FX46</f>
        <v>0</v>
      </c>
      <c r="DQ46" s="864" t="n">
        <f aca="false">Посуточная!FY46</f>
        <v>0</v>
      </c>
      <c r="DR46" s="864" t="n">
        <f aca="false">Посуточная!FZ46</f>
        <v>0</v>
      </c>
      <c r="DS46" s="864" t="n">
        <f aca="false">Посуточная!GA46</f>
        <v>0</v>
      </c>
      <c r="DT46" s="864" t="n">
        <f aca="false">Посуточная!GB46</f>
        <v>0</v>
      </c>
      <c r="DU46" s="864" t="n">
        <f aca="false">Посуточная!GC46</f>
        <v>0</v>
      </c>
      <c r="DV46" s="864" t="n">
        <f aca="false">Посуточная!GD46</f>
        <v>0</v>
      </c>
      <c r="DW46" s="864" t="n">
        <f aca="false">Посуточная!GE46</f>
        <v>0</v>
      </c>
      <c r="DX46" s="864" t="n">
        <f aca="false">Посуточная!GF46</f>
        <v>0</v>
      </c>
      <c r="DY46" s="864" t="n">
        <f aca="false">Посуточная!GG46</f>
        <v>0</v>
      </c>
      <c r="DZ46" s="864" t="n">
        <f aca="false">Посуточная!GH46</f>
        <v>0</v>
      </c>
      <c r="EA46" s="864" t="n">
        <f aca="false">Посуточная!GI46</f>
        <v>0</v>
      </c>
      <c r="EB46" s="864" t="n">
        <f aca="false">Посуточная!GJ46</f>
        <v>0</v>
      </c>
      <c r="EC46" s="864" t="n">
        <f aca="false">Посуточная!GK46</f>
        <v>0</v>
      </c>
      <c r="ED46" s="864" t="n">
        <f aca="false">Посуточная!GL46</f>
        <v>0</v>
      </c>
      <c r="EE46" s="864" t="n">
        <f aca="false">Посуточная!GM46</f>
        <v>0</v>
      </c>
      <c r="EF46" s="322" t="str">
        <f aca="false">Посуточная!GU46</f>
        <v>Крайнее 6088</v>
      </c>
      <c r="EG46" s="322" t="n">
        <f aca="false">Посуточная!GV46</f>
        <v>0</v>
      </c>
      <c r="EH46" s="322" t="n">
        <f aca="false">Посуточная!GW46</f>
        <v>0</v>
      </c>
      <c r="EI46" s="322" t="n">
        <f aca="false">Посуточная!GX46</f>
        <v>0</v>
      </c>
      <c r="EJ46" s="322" t="n">
        <f aca="false">Посуточная!GY46</f>
        <v>0</v>
      </c>
      <c r="EK46" s="322" t="n">
        <f aca="false">Посуточная!GZ46</f>
        <v>0</v>
      </c>
      <c r="EL46" s="322" t="n">
        <f aca="false">Посуточная!HA46</f>
        <v>0</v>
      </c>
      <c r="EM46" s="322" t="n">
        <f aca="false">Посуточная!HB46</f>
        <v>0</v>
      </c>
      <c r="EN46" s="322" t="n">
        <f aca="false">Посуточная!HC46</f>
        <v>0</v>
      </c>
      <c r="EO46" s="322" t="n">
        <f aca="false">Посуточная!HD46</f>
        <v>0</v>
      </c>
      <c r="EP46" s="322" t="n">
        <f aca="false">Посуточная!HE46</f>
        <v>0</v>
      </c>
      <c r="EQ46" s="322" t="n">
        <f aca="false">Посуточная!HF46</f>
        <v>0</v>
      </c>
      <c r="ER46" s="322" t="n">
        <f aca="false">Посуточная!HG46</f>
        <v>0</v>
      </c>
      <c r="ES46" s="322" t="n">
        <f aca="false">Посуточная!HH46</f>
        <v>0</v>
      </c>
      <c r="ET46" s="322" t="n">
        <f aca="false">Посуточная!HI46</f>
        <v>0</v>
      </c>
      <c r="EU46" s="322" t="n">
        <f aca="false">Посуточная!HJ46</f>
        <v>0</v>
      </c>
      <c r="EV46" s="322" t="n">
        <f aca="false">Посуточная!HK46</f>
        <v>0</v>
      </c>
      <c r="EW46" s="322" t="n">
        <f aca="false">Посуточная!HL46</f>
        <v>0</v>
      </c>
      <c r="EX46" s="322" t="n">
        <f aca="false">Посуточная!HM46</f>
        <v>0</v>
      </c>
      <c r="EY46" s="322" t="n">
        <f aca="false">Посуточная!HN46</f>
        <v>0</v>
      </c>
      <c r="EZ46" s="322" t="n">
        <f aca="false">Посуточная!HO46</f>
        <v>0</v>
      </c>
      <c r="FA46" s="539"/>
      <c r="FB46" s="497"/>
      <c r="FE46" s="895" t="n">
        <f aca="false">Посуточная!IA46</f>
        <v>0</v>
      </c>
      <c r="FF46" s="896" t="n">
        <f aca="false">Посуточная!IB46</f>
        <v>0</v>
      </c>
      <c r="FG46" s="896" t="n">
        <f aca="false">Посуточная!IC46</f>
        <v>0</v>
      </c>
      <c r="FH46" s="892" t="n">
        <f aca="false">Посуточная!ID46</f>
        <v>0</v>
      </c>
      <c r="FI46" s="322" t="n">
        <f aca="false">Посуточная!II46</f>
        <v>0</v>
      </c>
      <c r="FJ46" s="366" t="n">
        <f aca="false">Посуточная!IJ46</f>
        <v>0</v>
      </c>
      <c r="FK46" s="322" t="n">
        <f aca="false">Посуточная!IK46</f>
        <v>0</v>
      </c>
      <c r="FL46" s="366" t="n">
        <f aca="false">Посуточная!IL46</f>
        <v>0</v>
      </c>
      <c r="FM46" s="496"/>
      <c r="FN46" s="497"/>
      <c r="FQ46" s="484"/>
      <c r="FR46" s="485"/>
      <c r="FS46" s="485"/>
      <c r="FT46" s="485"/>
      <c r="FU46" s="485"/>
      <c r="FV46" s="485"/>
      <c r="FW46" s="485"/>
      <c r="FX46" s="485"/>
      <c r="FY46" s="485"/>
      <c r="FZ46" s="485"/>
      <c r="GA46" s="485"/>
      <c r="GB46" s="485"/>
      <c r="GC46" s="485"/>
      <c r="GD46" s="485"/>
      <c r="GE46" s="485"/>
      <c r="GF46" s="322"/>
      <c r="GG46" s="322"/>
      <c r="GH46" s="322"/>
      <c r="GI46" s="322"/>
      <c r="GJ46" s="322"/>
      <c r="GK46" s="322"/>
      <c r="GL46" s="322"/>
      <c r="GM46" s="322"/>
      <c r="GN46" s="322"/>
      <c r="GO46" s="322"/>
      <c r="GP46" s="322"/>
      <c r="GQ46" s="322"/>
      <c r="GR46" s="322"/>
      <c r="GS46" s="322"/>
      <c r="GT46" s="322"/>
      <c r="GU46" s="322"/>
      <c r="GV46" s="322"/>
      <c r="GW46" s="322"/>
      <c r="GX46" s="322"/>
      <c r="GY46" s="322"/>
      <c r="GZ46" s="322"/>
      <c r="HA46" s="322"/>
      <c r="HB46" s="322"/>
      <c r="HC46" s="322"/>
      <c r="HD46" s="322"/>
      <c r="HE46" s="322"/>
      <c r="HF46" s="322"/>
      <c r="HG46" s="322"/>
      <c r="HH46" s="322"/>
      <c r="HI46" s="322"/>
      <c r="HJ46" s="322"/>
      <c r="HK46" s="322"/>
      <c r="HL46" s="322"/>
      <c r="HM46" s="539"/>
      <c r="HN46" s="497"/>
      <c r="HQ46" s="502"/>
      <c r="HR46" s="497"/>
      <c r="HU46" s="503"/>
      <c r="HV46" s="504"/>
      <c r="HY46" s="517"/>
      <c r="HZ46" s="518"/>
      <c r="IC46" s="503"/>
      <c r="ID46" s="504"/>
      <c r="IG46" s="484"/>
      <c r="IH46" s="485"/>
      <c r="II46" s="485"/>
      <c r="IJ46" s="485"/>
      <c r="IK46" s="485"/>
      <c r="IL46" s="485"/>
      <c r="IM46" s="485"/>
      <c r="IN46" s="485"/>
      <c r="IO46" s="485"/>
      <c r="IP46" s="485"/>
      <c r="IQ46" s="485"/>
      <c r="IR46" s="485"/>
      <c r="IS46" s="485"/>
      <c r="IT46" s="485"/>
      <c r="IU46" s="485"/>
      <c r="IV46" s="338"/>
      <c r="IW46" s="338"/>
      <c r="IX46" s="338"/>
      <c r="IY46" s="338"/>
      <c r="IZ46" s="338"/>
      <c r="JA46" s="338"/>
      <c r="JB46" s="338"/>
      <c r="JC46" s="338"/>
      <c r="JD46" s="338"/>
      <c r="JE46" s="338"/>
      <c r="JF46" s="338"/>
      <c r="JG46" s="338"/>
      <c r="JH46" s="338"/>
      <c r="JI46" s="338"/>
      <c r="JJ46" s="338"/>
      <c r="JK46" s="338"/>
      <c r="JL46" s="338"/>
      <c r="JM46" s="338"/>
      <c r="JN46" s="338"/>
      <c r="JO46" s="338"/>
      <c r="JP46" s="338"/>
      <c r="JQ46" s="338"/>
      <c r="JR46" s="338"/>
      <c r="JS46" s="338"/>
      <c r="JT46" s="338"/>
      <c r="JU46" s="338"/>
      <c r="JV46" s="338"/>
      <c r="JW46" s="338"/>
      <c r="JX46" s="338"/>
      <c r="JY46" s="338"/>
      <c r="JZ46" s="338"/>
      <c r="KA46" s="338"/>
      <c r="KB46" s="338"/>
      <c r="KC46" s="338"/>
      <c r="KD46" s="338"/>
      <c r="KE46" s="338"/>
      <c r="KF46" s="338"/>
      <c r="KG46" s="338"/>
      <c r="KH46" s="338"/>
      <c r="KI46" s="338"/>
      <c r="KJ46" s="539"/>
      <c r="KK46" s="497"/>
      <c r="KN46" s="898" t="n">
        <f aca="false">Посуточная!OF46</f>
        <v>0</v>
      </c>
      <c r="KO46" s="899" t="n">
        <f aca="false">Посуточная!OG46</f>
        <v>0</v>
      </c>
      <c r="KP46" s="899" t="n">
        <f aca="false">Посуточная!OH46</f>
        <v>0</v>
      </c>
      <c r="KQ46" s="899" t="n">
        <f aca="false">Посуточная!OI46</f>
        <v>0</v>
      </c>
      <c r="KR46" s="899" t="n">
        <f aca="false">Посуточная!OJ46</f>
        <v>0</v>
      </c>
      <c r="KS46" s="899" t="n">
        <f aca="false">Посуточная!OK46</f>
        <v>0</v>
      </c>
      <c r="KT46" s="899" t="n">
        <f aca="false">Посуточная!OL46</f>
        <v>0</v>
      </c>
      <c r="KU46" s="899" t="n">
        <f aca="false">Посуточная!OM46</f>
        <v>0</v>
      </c>
      <c r="KV46" s="899" t="n">
        <f aca="false">Посуточная!ON46</f>
        <v>0</v>
      </c>
      <c r="KW46" s="900" t="n">
        <f aca="false">Посуточная!OO46</f>
        <v>0</v>
      </c>
      <c r="KX46" s="897" t="n">
        <f aca="false">Посуточная!OV46</f>
        <v>0</v>
      </c>
      <c r="KY46" s="897" t="n">
        <f aca="false">Посуточная!OW46</f>
        <v>0</v>
      </c>
      <c r="KZ46" s="897" t="n">
        <f aca="false">Посуточная!OX46</f>
        <v>0</v>
      </c>
      <c r="LA46" s="897" t="n">
        <f aca="false">Посуточная!OY46</f>
        <v>0</v>
      </c>
      <c r="LB46" s="897" t="n">
        <f aca="false">Посуточная!OZ46</f>
        <v>0</v>
      </c>
      <c r="LC46" s="897" t="n">
        <f aca="false">Посуточная!PA46</f>
        <v>0</v>
      </c>
      <c r="LD46" s="897" t="n">
        <f aca="false">Посуточная!PB46</f>
        <v>0</v>
      </c>
      <c r="LE46" s="897" t="n">
        <f aca="false">Посуточная!PC46</f>
        <v>0</v>
      </c>
      <c r="LF46" s="897" t="n">
        <f aca="false">Посуточная!PD46</f>
        <v>0</v>
      </c>
      <c r="LG46" s="897" t="n">
        <f aca="false">Посуточная!PE46</f>
        <v>0</v>
      </c>
      <c r="LH46" s="897" t="n">
        <f aca="false">Посуточная!PF46</f>
        <v>0</v>
      </c>
      <c r="LI46" s="897" t="n">
        <f aca="false">Посуточная!PG46</f>
        <v>0</v>
      </c>
      <c r="LJ46" s="897" t="n">
        <f aca="false">Посуточная!PH46</f>
        <v>0</v>
      </c>
      <c r="LK46" s="897" t="n">
        <f aca="false">Посуточная!PI46</f>
        <v>0</v>
      </c>
      <c r="LL46" s="897" t="n">
        <f aca="false">Посуточная!PJ46</f>
        <v>0</v>
      </c>
      <c r="LM46" s="897" t="n">
        <f aca="false">Посуточная!PK46</f>
        <v>0</v>
      </c>
      <c r="LN46" s="897" t="n">
        <f aca="false">Посуточная!PL46</f>
        <v>0</v>
      </c>
      <c r="LO46" s="897" t="n">
        <f aca="false">Посуточная!PM46</f>
        <v>0</v>
      </c>
      <c r="LP46" s="897" t="n">
        <f aca="false">Посуточная!PN46</f>
        <v>0</v>
      </c>
      <c r="LQ46" s="897" t="n">
        <f aca="false">Посуточная!PO46</f>
        <v>0</v>
      </c>
      <c r="LR46" s="539"/>
      <c r="LS46" s="497"/>
      <c r="LV46" s="414" t="n">
        <f aca="false">Посуточная!QA46</f>
        <v>0</v>
      </c>
      <c r="LW46" s="415" t="n">
        <f aca="false">Посуточная!QB46</f>
        <v>0</v>
      </c>
      <c r="LX46" s="415" t="n">
        <f aca="false">Посуточная!QC46</f>
        <v>0</v>
      </c>
      <c r="LY46" s="415" t="n">
        <f aca="false">Посуточная!QD46</f>
        <v>0</v>
      </c>
      <c r="LZ46" s="415" t="n">
        <f aca="false">Посуточная!QE46</f>
        <v>0</v>
      </c>
      <c r="MA46" s="415" t="n">
        <f aca="false">Посуточная!QF46</f>
        <v>0</v>
      </c>
      <c r="MB46" s="415" t="n">
        <f aca="false">Посуточная!QG46</f>
        <v>0</v>
      </c>
      <c r="MC46" s="876" t="n">
        <f aca="false">Посуточная!QO46</f>
        <v>0</v>
      </c>
      <c r="MD46" s="876" t="n">
        <f aca="false">Посуточная!QP46</f>
        <v>0</v>
      </c>
      <c r="ME46" s="876" t="n">
        <f aca="false">Посуточная!QQ46</f>
        <v>0</v>
      </c>
      <c r="MF46" s="876" t="n">
        <f aca="false">Посуточная!QR46</f>
        <v>0</v>
      </c>
      <c r="MG46" s="876" t="n">
        <f aca="false">Посуточная!QS46</f>
        <v>0</v>
      </c>
      <c r="MH46" s="876" t="n">
        <f aca="false">Посуточная!QT46</f>
        <v>0</v>
      </c>
      <c r="MI46" s="876" t="n">
        <f aca="false">Посуточная!QU46</f>
        <v>0</v>
      </c>
      <c r="MJ46" s="539"/>
      <c r="MK46" s="497"/>
      <c r="MN46" s="871" t="str">
        <f aca="false">Посуточная!RG46</f>
        <v>Вынгапур</v>
      </c>
      <c r="MO46" s="872" t="n">
        <f aca="false">Посуточная!RH46</f>
        <v>0</v>
      </c>
      <c r="MP46" s="872" t="n">
        <f aca="false">Посуточная!RI46</f>
        <v>0</v>
      </c>
      <c r="MQ46" s="872" t="n">
        <f aca="false">Посуточная!RJ46</f>
        <v>0</v>
      </c>
      <c r="MR46" s="872" t="n">
        <f aca="false">Посуточная!RK46</f>
        <v>0</v>
      </c>
      <c r="MS46" s="872" t="n">
        <f aca="false">Посуточная!RL46</f>
        <v>0</v>
      </c>
      <c r="MT46" s="872" t="n">
        <f aca="false">Посуточная!RM46</f>
        <v>0</v>
      </c>
      <c r="MU46" s="366" t="n">
        <f aca="false">Посуточная!RU46</f>
        <v>0</v>
      </c>
      <c r="MV46" s="366" t="n">
        <f aca="false">Посуточная!RV46</f>
        <v>0</v>
      </c>
      <c r="MW46" s="366" t="n">
        <f aca="false">Посуточная!RW46</f>
        <v>0</v>
      </c>
      <c r="MX46" s="366" t="n">
        <f aca="false">Посуточная!RX46</f>
        <v>0</v>
      </c>
      <c r="MY46" s="366" t="n">
        <f aca="false">Посуточная!RY46</f>
        <v>0</v>
      </c>
      <c r="MZ46" s="366" t="n">
        <f aca="false">Посуточная!RZ46</f>
        <v>0</v>
      </c>
      <c r="NA46" s="366" t="n">
        <f aca="false">Посуточная!SA46</f>
        <v>0</v>
      </c>
      <c r="NB46" s="539"/>
      <c r="NC46" s="497"/>
      <c r="NF46" s="502"/>
      <c r="NG46" s="497"/>
      <c r="NJ46" s="503"/>
      <c r="NK46" s="504"/>
      <c r="NN46" s="871" t="n">
        <f aca="false">Посуточная!SU46</f>
        <v>0</v>
      </c>
      <c r="NO46" s="872" t="n">
        <f aca="false">Посуточная!SV46</f>
        <v>0</v>
      </c>
      <c r="NP46" s="872" t="n">
        <f aca="false">Посуточная!SW46</f>
        <v>0</v>
      </c>
      <c r="NQ46" s="872" t="n">
        <f aca="false">Посуточная!SX46</f>
        <v>0</v>
      </c>
      <c r="NR46" s="366" t="n">
        <f aca="false">Посуточная!TC46</f>
        <v>0</v>
      </c>
      <c r="NS46" s="366" t="n">
        <f aca="false">Посуточная!TD46</f>
        <v>0</v>
      </c>
      <c r="NT46" s="366" t="n">
        <f aca="false">Посуточная!TE46</f>
        <v>0</v>
      </c>
      <c r="NU46" s="366" t="n">
        <f aca="false">Посуточная!TF46</f>
        <v>0</v>
      </c>
      <c r="NV46" s="539"/>
      <c r="NW46" s="497"/>
      <c r="NZ46" s="502"/>
      <c r="OA46" s="539"/>
      <c r="OB46" s="291"/>
      <c r="OC46" s="291"/>
      <c r="OD46" s="539"/>
      <c r="OE46" s="539"/>
      <c r="OF46" s="291"/>
      <c r="OG46" s="291"/>
      <c r="OH46" s="539"/>
      <c r="OI46" s="539"/>
      <c r="OJ46" s="291"/>
      <c r="OK46" s="291"/>
      <c r="OL46" s="539"/>
      <c r="OM46" s="539"/>
      <c r="ON46" s="291"/>
      <c r="OO46" s="291"/>
      <c r="OP46" s="540"/>
      <c r="OQ46" s="504"/>
      <c r="OR46" s="373"/>
      <c r="OT46" s="503"/>
      <c r="OU46" s="504"/>
      <c r="OX46" s="503"/>
      <c r="OY46" s="504"/>
      <c r="PB46" s="502"/>
      <c r="PC46" s="497"/>
      <c r="PF46" s="503"/>
      <c r="PG46" s="504"/>
      <c r="PJ46" s="540"/>
      <c r="PK46" s="540"/>
      <c r="PN46" s="540"/>
      <c r="PO46" s="540"/>
      <c r="PQ46" s="374"/>
      <c r="PR46" s="541"/>
      <c r="PS46" s="542"/>
      <c r="PT46" s="541"/>
      <c r="PU46" s="542"/>
      <c r="PV46" s="335"/>
      <c r="PW46" s="542"/>
      <c r="PX46" s="543"/>
      <c r="PY46" s="541"/>
      <c r="PZ46" s="544"/>
      <c r="QA46" s="378"/>
      <c r="QD46" s="608"/>
      <c r="QQ46" s="127" t="n">
        <f aca="false">IF(V46="",0,V46+QQ43)</f>
        <v>0</v>
      </c>
      <c r="QR46" s="127" t="n">
        <f aca="false">IF(W46="",0,W46+QR43)</f>
        <v>0</v>
      </c>
      <c r="QS46" s="127" t="n">
        <f aca="false">IF(AN46="",0,AN46+QS43)</f>
        <v>0</v>
      </c>
      <c r="QT46" s="127" t="n">
        <f aca="false">IF(AO46="",0,AO46+QT43)</f>
        <v>0</v>
      </c>
      <c r="QU46" s="127" t="n">
        <f aca="false">IF(AZ46="",0,AZ46+QU43)</f>
        <v>0</v>
      </c>
      <c r="QV46" s="127" t="n">
        <f aca="false">IF(BA46="",0,BA46+QV43)</f>
        <v>0</v>
      </c>
      <c r="QW46" s="127" t="n">
        <f aca="false">IF(BL46="",0,BL46+QW43)</f>
        <v>0</v>
      </c>
      <c r="QX46" s="127" t="n">
        <f aca="false">IF(BM46="",0,BM46+QX43)</f>
        <v>0</v>
      </c>
      <c r="QY46" s="127" t="n">
        <f aca="false">IF(CF46="",0,CF46+QY43)</f>
        <v>0</v>
      </c>
      <c r="QZ46" s="127" t="n">
        <f aca="false">IF(CG46="",0,CG46+QZ43)</f>
        <v>0</v>
      </c>
      <c r="RA46" s="127" t="n">
        <f aca="false">IF(CX46="",0,CX46+RA43)</f>
        <v>0</v>
      </c>
      <c r="RB46" s="127" t="n">
        <f aca="false">IF(CY46="",0,CY46+RB43)</f>
        <v>0</v>
      </c>
      <c r="RC46" s="127" t="n">
        <f aca="false">IF(FO46="",0,FO46+RC43)</f>
        <v>0</v>
      </c>
      <c r="RD46" s="127" t="n">
        <f aca="false">IF(FP46="",0,FP46+RD43)</f>
        <v>0</v>
      </c>
      <c r="RE46" s="127" t="n">
        <f aca="false">IF(FC46="",0,FC46+RE43)</f>
        <v>0</v>
      </c>
      <c r="RF46" s="127" t="n">
        <f aca="false">IF(FD46="",0,FD46+RF43)</f>
        <v>0</v>
      </c>
      <c r="RG46" s="127" t="n">
        <f aca="false">IF(ND46="",0,ND46+RG43)</f>
        <v>0</v>
      </c>
      <c r="RH46" s="127" t="n">
        <f aca="false">IF(NE46="",0,NE46+RH43)</f>
        <v>0</v>
      </c>
      <c r="RI46" s="127" t="n">
        <f aca="false">IF(OX46="",0,OX46)</f>
        <v>0</v>
      </c>
      <c r="RJ46" s="127" t="n">
        <f aca="false">IF(OY46="",0,OY46)</f>
        <v>0</v>
      </c>
      <c r="RK46" s="127" t="n">
        <f aca="false">IF(IA46="",0,IA46+RK43)</f>
        <v>0</v>
      </c>
      <c r="RL46" s="127" t="n">
        <f aca="false">IF(IB46="",0,IB46+RL43)</f>
        <v>0</v>
      </c>
      <c r="RM46" s="127" t="n">
        <f aca="false">IF(OT46="",0,OT46+RM43)</f>
        <v>0</v>
      </c>
      <c r="RN46" s="127" t="n">
        <f aca="false">IF(OU46="",0,OU46+RN43)</f>
        <v>0</v>
      </c>
      <c r="RO46" s="127" t="n">
        <f aca="false">IF(PY46="",0,PY46+RO43)</f>
        <v>0</v>
      </c>
      <c r="RP46" s="127" t="n">
        <f aca="false">IF(PZ46="",0,PZ46+RP43)</f>
        <v>0</v>
      </c>
      <c r="RQ46" s="127" t="n">
        <f aca="false">IFERROR(RO46/$A44,0)</f>
        <v>0</v>
      </c>
      <c r="RR46" s="127" t="n">
        <f aca="false">IFERROR(RP46/$A44,0)</f>
        <v>0</v>
      </c>
      <c r="RS46" s="127" t="n">
        <f aca="false">IF(PD46="",0,PD46+RS43)</f>
        <v>0</v>
      </c>
      <c r="RT46" s="127" t="n">
        <f aca="false">IF(PE46="",0,PE46+RT43)</f>
        <v>0</v>
      </c>
      <c r="RU46" s="127" t="n">
        <f aca="false">IF(QQ46&gt;0,0,T46+RU43)</f>
        <v>0</v>
      </c>
      <c r="RV46" s="127" t="n">
        <f aca="false">IF(QR46&gt;0,0,U46+RV43)</f>
        <v>0</v>
      </c>
      <c r="RW46" s="127" t="n">
        <f aca="false">IF(QS46&gt;0,0,AL46+RW43)</f>
        <v>0</v>
      </c>
      <c r="RX46" s="127" t="n">
        <f aca="false">IF(QT46&gt;0,0,AM46+RX43)</f>
        <v>0</v>
      </c>
      <c r="RY46" s="127" t="n">
        <f aca="false">IF(QU46&gt;0,0,AX46+RY43)</f>
        <v>0</v>
      </c>
      <c r="RZ46" s="127" t="n">
        <f aca="false">IF(QV46&gt;0,0,AY46+RZ43)</f>
        <v>0</v>
      </c>
      <c r="SA46" s="127" t="n">
        <f aca="false">IF(QW46&gt;0,0,BJ46+SA43)</f>
        <v>0</v>
      </c>
      <c r="SB46" s="127" t="n">
        <f aca="false">IF(QX46&gt;0,0,BK46+SB43)</f>
        <v>0</v>
      </c>
      <c r="SC46" s="127" t="n">
        <f aca="false">IF(QY46&gt;0,0,CD46+SC43)</f>
        <v>0</v>
      </c>
      <c r="SD46" s="127" t="n">
        <f aca="false">IF(QZ46&gt;0,0,CE46+SD43)</f>
        <v>0</v>
      </c>
      <c r="SE46" s="127" t="n">
        <f aca="false">IF(RA46&gt;0,0,CV46+SE43)</f>
        <v>0</v>
      </c>
      <c r="SF46" s="127" t="n">
        <f aca="false">IF(RB46&gt;0,0,CW46+SF43)</f>
        <v>0</v>
      </c>
      <c r="SG46" s="127" t="n">
        <f aca="false">IF(RC46&gt;0,0,FM46+SG43)</f>
        <v>0</v>
      </c>
      <c r="SH46" s="127" t="n">
        <f aca="false">IF(RD46&gt;0,0,FN46+SH43)</f>
        <v>0</v>
      </c>
      <c r="SI46" s="127" t="n">
        <f aca="false">IF(RE46&gt;0,0,FA46+SI43)</f>
        <v>0</v>
      </c>
      <c r="SJ46" s="127" t="n">
        <f aca="false">IFERROR(IF(RF46&gt;0,0,FB46+SJ43),0)</f>
        <v>0</v>
      </c>
      <c r="SK46" s="127" t="n">
        <f aca="false">IF(RG46&gt;0,0,NB46+SK43)</f>
        <v>0</v>
      </c>
      <c r="SL46" s="127" t="n">
        <f aca="false">IFERROR(IF(RH46&gt;0,0,NC46+SL43),0)</f>
        <v>0</v>
      </c>
      <c r="SM46" s="127"/>
      <c r="SN46" s="127"/>
      <c r="SO46" s="127"/>
    </row>
    <row r="47" customFormat="false" ht="15" hidden="false" customHeight="false" outlineLevel="0" collapsed="false">
      <c r="A47" s="741"/>
      <c r="B47" s="863" t="n">
        <f aca="false">Посуточная!B47</f>
        <v>0</v>
      </c>
      <c r="C47" s="864" t="n">
        <f aca="false">Посуточная!C47</f>
        <v>0</v>
      </c>
      <c r="D47" s="864" t="n">
        <f aca="false">Посуточная!D47</f>
        <v>0</v>
      </c>
      <c r="E47" s="864" t="n">
        <f aca="false">Посуточная!E47</f>
        <v>0</v>
      </c>
      <c r="F47" s="864" t="n">
        <f aca="false">Посуточная!F47</f>
        <v>0</v>
      </c>
      <c r="G47" s="864" t="n">
        <f aca="false">Посуточная!G47</f>
        <v>0</v>
      </c>
      <c r="H47" s="864" t="n">
        <f aca="false">Посуточная!H47</f>
        <v>0</v>
      </c>
      <c r="I47" s="864" t="n">
        <f aca="false">Посуточная!I47</f>
        <v>0</v>
      </c>
      <c r="J47" s="322" t="n">
        <f aca="false">Посуточная!Q47</f>
        <v>0</v>
      </c>
      <c r="K47" s="322" t="n">
        <f aca="false">Посуточная!R47</f>
        <v>0</v>
      </c>
      <c r="L47" s="322" t="n">
        <f aca="false">Посуточная!S47</f>
        <v>0</v>
      </c>
      <c r="M47" s="322" t="n">
        <f aca="false">Посуточная!T47</f>
        <v>0</v>
      </c>
      <c r="N47" s="322" t="n">
        <f aca="false">Посуточная!U47</f>
        <v>0</v>
      </c>
      <c r="O47" s="322" t="n">
        <f aca="false">Посуточная!V47</f>
        <v>0</v>
      </c>
      <c r="P47" s="322" t="n">
        <f aca="false">Посуточная!W47</f>
        <v>0</v>
      </c>
      <c r="Q47" s="322" t="n">
        <f aca="false">Посуточная!X47</f>
        <v>0</v>
      </c>
      <c r="R47" s="322" t="n">
        <f aca="false">Посуточная!Y47</f>
        <v>0</v>
      </c>
      <c r="S47" s="322" t="n">
        <f aca="false">Посуточная!Z47</f>
        <v>0</v>
      </c>
      <c r="T47" s="417" t="n">
        <f aca="false">COUNTIF(B47:I47,"&lt;&gt;0")-COUNTIF(B47:I47,"")</f>
        <v>-8</v>
      </c>
      <c r="U47" s="391" t="n">
        <f aca="false">COUNTIF(J47:S47,"&lt;&gt;0")-COUNTIF(J47:S47,"")</f>
        <v>0</v>
      </c>
      <c r="X47" s="863" t="n">
        <f aca="false">Посуточная!AL47</f>
        <v>0</v>
      </c>
      <c r="Y47" s="864" t="n">
        <f aca="false">Посуточная!AM47</f>
        <v>0</v>
      </c>
      <c r="Z47" s="864" t="n">
        <f aca="false">Посуточная!AN47</f>
        <v>0</v>
      </c>
      <c r="AA47" s="864" t="n">
        <f aca="false">Посуточная!AO47</f>
        <v>0</v>
      </c>
      <c r="AB47" s="864" t="n">
        <f aca="false">Посуточная!AP47</f>
        <v>0</v>
      </c>
      <c r="AC47" s="864" t="n">
        <f aca="false">Посуточная!AQ47</f>
        <v>0</v>
      </c>
      <c r="AD47" s="864" t="n">
        <f aca="false">Посуточная!AR47</f>
        <v>0</v>
      </c>
      <c r="AE47" s="322" t="n">
        <f aca="false">Посуточная!AZ47</f>
        <v>4521</v>
      </c>
      <c r="AF47" s="322" t="n">
        <f aca="false">Посуточная!BA47</f>
        <v>8356</v>
      </c>
      <c r="AG47" s="322" t="n">
        <f aca="false">Посуточная!BB47</f>
        <v>0</v>
      </c>
      <c r="AH47" s="322" t="n">
        <f aca="false">Посуточная!BC47</f>
        <v>0</v>
      </c>
      <c r="AI47" s="322" t="n">
        <f aca="false">Посуточная!BD47</f>
        <v>0</v>
      </c>
      <c r="AJ47" s="322" t="n">
        <f aca="false">Посуточная!BE47</f>
        <v>0</v>
      </c>
      <c r="AK47" s="322" t="n">
        <f aca="false">Посуточная!BF47</f>
        <v>0</v>
      </c>
      <c r="AL47" s="417" t="n">
        <f aca="false">COUNTIF(X47:AD47,"&lt;&gt;0")-COUNTIF(X47:AD47,"")</f>
        <v>-7</v>
      </c>
      <c r="AM47" s="391" t="n">
        <f aca="false">COUNTIF(AE47:AK47,"&lt;&gt;0")-COUNTIF(AE47:AK47,"")</f>
        <v>2</v>
      </c>
      <c r="AP47" s="863" t="n">
        <f aca="false">Посуточная!BR47</f>
        <v>0</v>
      </c>
      <c r="AQ47" s="864" t="n">
        <f aca="false">Посуточная!BS47</f>
        <v>0</v>
      </c>
      <c r="AR47" s="864" t="n">
        <f aca="false">Посуточная!BT47</f>
        <v>0</v>
      </c>
      <c r="AS47" s="864" t="n">
        <f aca="false">Посуточная!BU47</f>
        <v>0</v>
      </c>
      <c r="AT47" s="322" t="n">
        <f aca="false">Посуточная!BZ47</f>
        <v>0</v>
      </c>
      <c r="AU47" s="322" t="n">
        <f aca="false">Посуточная!CA47</f>
        <v>0</v>
      </c>
      <c r="AV47" s="322" t="n">
        <f aca="false">Посуточная!CB47</f>
        <v>0</v>
      </c>
      <c r="AW47" s="322" t="n">
        <f aca="false">Посуточная!CC47</f>
        <v>0</v>
      </c>
      <c r="AX47" s="417" t="n">
        <f aca="false">COUNTIF(AP47:AS47,"&lt;&gt;0")-COUNTIF(AP47:AS47,"")</f>
        <v>-4</v>
      </c>
      <c r="AY47" s="391" t="n">
        <f aca="false">COUNTIF(AT47:AW47,"&lt;&gt;0")-COUNTIF(AT47:AW47,"")</f>
        <v>0</v>
      </c>
      <c r="BB47" s="863" t="n">
        <f aca="false">Посуточная!CL47</f>
        <v>0</v>
      </c>
      <c r="BC47" s="864" t="n">
        <f aca="false">Посуточная!CM47</f>
        <v>0</v>
      </c>
      <c r="BD47" s="864" t="n">
        <f aca="false">Посуточная!CN47</f>
        <v>0</v>
      </c>
      <c r="BE47" s="864" t="n">
        <f aca="false">Посуточная!CO47</f>
        <v>0</v>
      </c>
      <c r="BF47" s="322" t="n">
        <f aca="false">Посуточная!CT47</f>
        <v>0</v>
      </c>
      <c r="BG47" s="322" t="n">
        <f aca="false">Посуточная!CU47</f>
        <v>0</v>
      </c>
      <c r="BH47" s="322" t="n">
        <f aca="false">Посуточная!CV47</f>
        <v>0</v>
      </c>
      <c r="BI47" s="322" t="n">
        <f aca="false">Посуточная!CW47</f>
        <v>0</v>
      </c>
      <c r="BJ47" s="417" t="n">
        <f aca="false">COUNTIF(BB47:BE47,"&lt;&gt;0")-COUNTIF(BB47:BE47,"")</f>
        <v>-4</v>
      </c>
      <c r="BK47" s="391" t="n">
        <f aca="false">COUNTIF(BF47:BI47,"&lt;&gt;0")-COUNTIF(BF47:BI47,"")</f>
        <v>0</v>
      </c>
      <c r="BN47" s="395" t="n">
        <f aca="false">SUMIF(B6:BM6,"итого гр.",B47:BM47)</f>
        <v>0</v>
      </c>
      <c r="BO47" s="391" t="n">
        <f aca="false">SUMIF(B6:BM6,"итого фк.",B47:BM47)</f>
        <v>2</v>
      </c>
      <c r="BR47" s="396"/>
      <c r="BS47" s="397"/>
      <c r="BV47" s="381" t="n">
        <f aca="false">Посуточная!DN47</f>
        <v>0</v>
      </c>
      <c r="BW47" s="382" t="n">
        <f aca="false">Посуточная!DO47</f>
        <v>0</v>
      </c>
      <c r="BX47" s="382" t="n">
        <f aca="false">Посуточная!DP47</f>
        <v>0</v>
      </c>
      <c r="BY47" s="382" t="n">
        <f aca="false">Посуточная!DQ47</f>
        <v>0</v>
      </c>
      <c r="BZ47" s="322" t="n">
        <f aca="false">Посуточная!DV47</f>
        <v>0</v>
      </c>
      <c r="CA47" s="322" t="n">
        <f aca="false">Посуточная!DW47</f>
        <v>0</v>
      </c>
      <c r="CB47" s="322" t="n">
        <f aca="false">Посуточная!DX47</f>
        <v>0</v>
      </c>
      <c r="CC47" s="322" t="n">
        <f aca="false">Посуточная!DY47</f>
        <v>0</v>
      </c>
      <c r="CD47" s="417" t="n">
        <f aca="false">COUNTIF(BV47:BY47,"&lt;&gt;0")-COUNTIF(BV47:BY47,"")</f>
        <v>-4</v>
      </c>
      <c r="CE47" s="391" t="n">
        <f aca="false">COUNTIF(BZ47:CC47,"&lt;&gt;0")-COUNTIF(BZ47:CC47,"")</f>
        <v>0</v>
      </c>
      <c r="CH47" s="381" t="n">
        <f aca="false">Посуточная!EH47</f>
        <v>0</v>
      </c>
      <c r="CI47" s="382" t="n">
        <f aca="false">Посуточная!EI47</f>
        <v>0</v>
      </c>
      <c r="CJ47" s="382" t="n">
        <f aca="false">Посуточная!EJ47</f>
        <v>0</v>
      </c>
      <c r="CK47" s="382" t="n">
        <f aca="false">Посуточная!EK47</f>
        <v>0</v>
      </c>
      <c r="CL47" s="382" t="n">
        <f aca="false">Посуточная!EL47</f>
        <v>0</v>
      </c>
      <c r="CM47" s="382" t="n">
        <f aca="false">Посуточная!EM47</f>
        <v>0</v>
      </c>
      <c r="CN47" s="382" t="n">
        <f aca="false">Посуточная!EN47</f>
        <v>0</v>
      </c>
      <c r="CO47" s="322" t="n">
        <f aca="false">Посуточная!ES47</f>
        <v>0</v>
      </c>
      <c r="CP47" s="322" t="n">
        <f aca="false">Посуточная!ET47</f>
        <v>0</v>
      </c>
      <c r="CQ47" s="322" t="n">
        <f aca="false">Посуточная!EU47</f>
        <v>0</v>
      </c>
      <c r="CR47" s="322" t="n">
        <f aca="false">Посуточная!EV47</f>
        <v>0</v>
      </c>
      <c r="CS47" s="322" t="n">
        <f aca="false">Посуточная!EW47</f>
        <v>0</v>
      </c>
      <c r="CT47" s="322" t="n">
        <f aca="false">Посуточная!EX47</f>
        <v>0</v>
      </c>
      <c r="CU47" s="322" t="n">
        <f aca="false">Посуточная!EY47</f>
        <v>0</v>
      </c>
      <c r="CV47" s="417" t="n">
        <f aca="false">COUNTIF(CH47:CN47,"&lt;&gt;0")-COUNTIF(CH47:CN47,"")</f>
        <v>-7</v>
      </c>
      <c r="CW47" s="391" t="n">
        <f aca="false">COUNTIF(CO47:CU47,"&lt;&gt;0")-COUNTIF(CO47:CU47,"")</f>
        <v>0</v>
      </c>
      <c r="CZ47" s="863" t="str">
        <f aca="false">Посуточная!FH47</f>
        <v>1966</v>
      </c>
      <c r="DA47" s="864" t="str">
        <f aca="false">Посуточная!FI47</f>
        <v>8247</v>
      </c>
      <c r="DB47" s="864" t="n">
        <f aca="false">Посуточная!FJ47</f>
        <v>0</v>
      </c>
      <c r="DC47" s="864" t="n">
        <f aca="false">Посуточная!FK47</f>
        <v>0</v>
      </c>
      <c r="DD47" s="864" t="n">
        <f aca="false">Посуточная!FL47</f>
        <v>0</v>
      </c>
      <c r="DE47" s="864" t="n">
        <f aca="false">Посуточная!FM47</f>
        <v>0</v>
      </c>
      <c r="DF47" s="864" t="n">
        <f aca="false">Посуточная!FN47</f>
        <v>0</v>
      </c>
      <c r="DG47" s="864" t="n">
        <f aca="false">Посуточная!FO47</f>
        <v>0</v>
      </c>
      <c r="DH47" s="864" t="n">
        <f aca="false">Посуточная!FP47</f>
        <v>0</v>
      </c>
      <c r="DI47" s="864" t="n">
        <f aca="false">Посуточная!FQ47</f>
        <v>0</v>
      </c>
      <c r="DJ47" s="864" t="n">
        <f aca="false">Посуточная!FR47</f>
        <v>0</v>
      </c>
      <c r="DK47" s="864" t="n">
        <f aca="false">Посуточная!FS47</f>
        <v>0</v>
      </c>
      <c r="DL47" s="864" t="n">
        <f aca="false">Посуточная!FT47</f>
        <v>0</v>
      </c>
      <c r="DM47" s="864" t="n">
        <f aca="false">Посуточная!FU47</f>
        <v>0</v>
      </c>
      <c r="DN47" s="864" t="n">
        <f aca="false">Посуточная!FV47</f>
        <v>0</v>
      </c>
      <c r="DO47" s="864" t="n">
        <f aca="false">Посуточная!FW47</f>
        <v>0</v>
      </c>
      <c r="DP47" s="864" t="n">
        <f aca="false">Посуточная!FX47</f>
        <v>0</v>
      </c>
      <c r="DQ47" s="864" t="n">
        <f aca="false">Посуточная!FY47</f>
        <v>0</v>
      </c>
      <c r="DR47" s="864" t="n">
        <f aca="false">Посуточная!FZ47</f>
        <v>0</v>
      </c>
      <c r="DS47" s="864" t="n">
        <f aca="false">Посуточная!GA47</f>
        <v>0</v>
      </c>
      <c r="DT47" s="864" t="n">
        <f aca="false">Посуточная!GB47</f>
        <v>0</v>
      </c>
      <c r="DU47" s="864" t="n">
        <f aca="false">Посуточная!GC47</f>
        <v>0</v>
      </c>
      <c r="DV47" s="864" t="n">
        <f aca="false">Посуточная!GD47</f>
        <v>0</v>
      </c>
      <c r="DW47" s="864" t="n">
        <f aca="false">Посуточная!GE47</f>
        <v>0</v>
      </c>
      <c r="DX47" s="864" t="n">
        <f aca="false">Посуточная!GF47</f>
        <v>0</v>
      </c>
      <c r="DY47" s="864" t="n">
        <f aca="false">Посуточная!GG47</f>
        <v>0</v>
      </c>
      <c r="DZ47" s="864" t="n">
        <f aca="false">Посуточная!GH47</f>
        <v>0</v>
      </c>
      <c r="EA47" s="864" t="n">
        <f aca="false">Посуточная!GI47</f>
        <v>0</v>
      </c>
      <c r="EB47" s="864" t="n">
        <f aca="false">Посуточная!GJ47</f>
        <v>0</v>
      </c>
      <c r="EC47" s="864" t="n">
        <f aca="false">Посуточная!GK47</f>
        <v>0</v>
      </c>
      <c r="ED47" s="864" t="n">
        <f aca="false">Посуточная!GL47</f>
        <v>0</v>
      </c>
      <c r="EE47" s="864" t="n">
        <f aca="false">Посуточная!GM47</f>
        <v>0</v>
      </c>
      <c r="EF47" s="322" t="n">
        <f aca="false">Посуточная!GU47</f>
        <v>0</v>
      </c>
      <c r="EG47" s="322" t="n">
        <f aca="false">Посуточная!GV47</f>
        <v>0</v>
      </c>
      <c r="EH47" s="322" t="n">
        <f aca="false">Посуточная!GW47</f>
        <v>0</v>
      </c>
      <c r="EI47" s="322" t="n">
        <f aca="false">Посуточная!GX47</f>
        <v>0</v>
      </c>
      <c r="EJ47" s="322" t="n">
        <f aca="false">Посуточная!GY47</f>
        <v>0</v>
      </c>
      <c r="EK47" s="322" t="n">
        <f aca="false">Посуточная!GZ47</f>
        <v>0</v>
      </c>
      <c r="EL47" s="322" t="n">
        <f aca="false">Посуточная!HA47</f>
        <v>0</v>
      </c>
      <c r="EM47" s="322" t="n">
        <f aca="false">Посуточная!HB47</f>
        <v>0</v>
      </c>
      <c r="EN47" s="322" t="n">
        <f aca="false">Посуточная!HC47</f>
        <v>0</v>
      </c>
      <c r="EO47" s="322" t="n">
        <f aca="false">Посуточная!HD47</f>
        <v>0</v>
      </c>
      <c r="EP47" s="322" t="n">
        <f aca="false">Посуточная!HE47</f>
        <v>0</v>
      </c>
      <c r="EQ47" s="322" t="n">
        <f aca="false">Посуточная!HF47</f>
        <v>0</v>
      </c>
      <c r="ER47" s="322" t="n">
        <f aca="false">Посуточная!HG47</f>
        <v>0</v>
      </c>
      <c r="ES47" s="322" t="n">
        <f aca="false">Посуточная!HH47</f>
        <v>0</v>
      </c>
      <c r="ET47" s="322" t="n">
        <f aca="false">Посуточная!HI47</f>
        <v>0</v>
      </c>
      <c r="EU47" s="322" t="n">
        <f aca="false">Посуточная!HJ47</f>
        <v>0</v>
      </c>
      <c r="EV47" s="322" t="n">
        <f aca="false">Посуточная!HK47</f>
        <v>0</v>
      </c>
      <c r="EW47" s="322" t="n">
        <f aca="false">Посуточная!HL47</f>
        <v>0</v>
      </c>
      <c r="EX47" s="322" t="n">
        <f aca="false">Посуточная!HM47</f>
        <v>0</v>
      </c>
      <c r="EY47" s="322" t="n">
        <f aca="false">Посуточная!HN47</f>
        <v>0</v>
      </c>
      <c r="EZ47" s="322" t="n">
        <f aca="false">Посуточная!HO47</f>
        <v>0</v>
      </c>
      <c r="FA47" s="417" t="n">
        <f aca="false">COUNTIF(CZ47:EE47,"&lt;&gt;0")-COUNTIF(CZ47:EE47,"")</f>
        <v>-28</v>
      </c>
      <c r="FB47" s="391" t="n">
        <f aca="false">COUNTIF(EF47:EZ47,"&lt;&gt;0")-COUNTIF(EF47:EZ47,"")</f>
        <v>0</v>
      </c>
      <c r="FE47" s="869" t="n">
        <f aca="false">Посуточная!IA47</f>
        <v>0</v>
      </c>
      <c r="FF47" s="870" t="n">
        <f aca="false">Посуточная!IB47</f>
        <v>0</v>
      </c>
      <c r="FG47" s="870" t="n">
        <f aca="false">Посуточная!IC47</f>
        <v>0</v>
      </c>
      <c r="FH47" s="864" t="n">
        <f aca="false">Посуточная!ID47</f>
        <v>0</v>
      </c>
      <c r="FI47" s="322" t="n">
        <f aca="false">Посуточная!II47</f>
        <v>0</v>
      </c>
      <c r="FJ47" s="366" t="n">
        <f aca="false">Посуточная!IJ47</f>
        <v>0</v>
      </c>
      <c r="FK47" s="322" t="n">
        <f aca="false">Посуточная!IK47</f>
        <v>0</v>
      </c>
      <c r="FL47" s="366" t="n">
        <f aca="false">Посуточная!IL47</f>
        <v>0</v>
      </c>
      <c r="FM47" s="390" t="n">
        <f aca="false">COUNTIF(FE47:FH47,"&lt;&gt;0")-COUNTIF(FE47:FH47,"")</f>
        <v>-4</v>
      </c>
      <c r="FN47" s="391" t="n">
        <f aca="false">COUNTIF(FI47:FL47,"&lt;&gt;0")-COUNTIF(FI47:FL47,"")</f>
        <v>0</v>
      </c>
      <c r="FQ47" s="381"/>
      <c r="FR47" s="382"/>
      <c r="FS47" s="382"/>
      <c r="FT47" s="382"/>
      <c r="FU47" s="382"/>
      <c r="FV47" s="382"/>
      <c r="FW47" s="382"/>
      <c r="FX47" s="382"/>
      <c r="FY47" s="382"/>
      <c r="FZ47" s="382"/>
      <c r="GA47" s="382"/>
      <c r="GB47" s="382"/>
      <c r="GC47" s="382"/>
      <c r="GD47" s="382"/>
      <c r="GE47" s="382"/>
      <c r="GF47" s="322"/>
      <c r="GG47" s="322"/>
      <c r="GH47" s="322"/>
      <c r="GI47" s="322"/>
      <c r="GJ47" s="322"/>
      <c r="GK47" s="322"/>
      <c r="GL47" s="322"/>
      <c r="GM47" s="322"/>
      <c r="GN47" s="322"/>
      <c r="GO47" s="322"/>
      <c r="GP47" s="322"/>
      <c r="GQ47" s="322"/>
      <c r="GR47" s="322"/>
      <c r="GS47" s="322"/>
      <c r="GT47" s="322"/>
      <c r="GU47" s="322"/>
      <c r="GV47" s="322"/>
      <c r="GW47" s="322"/>
      <c r="GX47" s="322"/>
      <c r="GY47" s="322"/>
      <c r="GZ47" s="322"/>
      <c r="HA47" s="322"/>
      <c r="HB47" s="322"/>
      <c r="HC47" s="322"/>
      <c r="HD47" s="322"/>
      <c r="HE47" s="322"/>
      <c r="HF47" s="322"/>
      <c r="HG47" s="322"/>
      <c r="HH47" s="322"/>
      <c r="HI47" s="322"/>
      <c r="HJ47" s="322"/>
      <c r="HK47" s="322"/>
      <c r="HL47" s="322"/>
      <c r="HM47" s="417" t="n">
        <f aca="false">COUNTIF(FQ47:GE47,"&lt;&gt;0")-COUNTIF(FQ47:GE47,"")</f>
        <v>0</v>
      </c>
      <c r="HN47" s="391" t="n">
        <f aca="false">COUNTIF(GF47:HL47,"&lt;&gt;0")-COUNTIF(GF47:HL47,"")</f>
        <v>0</v>
      </c>
      <c r="HQ47" s="395" t="n">
        <f aca="false">SUMIF(BV6:HP6,"итого гр.",BV47:HP47)</f>
        <v>2</v>
      </c>
      <c r="HR47" s="391" t="n">
        <f aca="false">SUMIF(BV6:HP6,"итого фк.",BV47:HP47)</f>
        <v>0</v>
      </c>
      <c r="HU47" s="396"/>
      <c r="HV47" s="397"/>
      <c r="HY47" s="406"/>
      <c r="HZ47" s="407"/>
      <c r="IC47" s="396"/>
      <c r="ID47" s="397"/>
      <c r="IG47" s="381"/>
      <c r="IH47" s="382"/>
      <c r="II47" s="382"/>
      <c r="IJ47" s="382"/>
      <c r="IK47" s="382"/>
      <c r="IL47" s="382"/>
      <c r="IM47" s="382"/>
      <c r="IN47" s="382"/>
      <c r="IO47" s="382"/>
      <c r="IP47" s="382"/>
      <c r="IQ47" s="382"/>
      <c r="IR47" s="382"/>
      <c r="IS47" s="382"/>
      <c r="IT47" s="382"/>
      <c r="IU47" s="382"/>
      <c r="IV47" s="322"/>
      <c r="IW47" s="322"/>
      <c r="IX47" s="322"/>
      <c r="IY47" s="322"/>
      <c r="IZ47" s="322"/>
      <c r="JA47" s="322"/>
      <c r="JB47" s="322"/>
      <c r="JC47" s="322"/>
      <c r="JD47" s="322"/>
      <c r="JE47" s="322"/>
      <c r="JF47" s="322"/>
      <c r="JG47" s="322"/>
      <c r="JH47" s="322"/>
      <c r="JI47" s="322"/>
      <c r="JJ47" s="322"/>
      <c r="JK47" s="322"/>
      <c r="JL47" s="322"/>
      <c r="JM47" s="322"/>
      <c r="JN47" s="322"/>
      <c r="JO47" s="322"/>
      <c r="JP47" s="322"/>
      <c r="JQ47" s="322"/>
      <c r="JR47" s="322"/>
      <c r="JS47" s="322"/>
      <c r="JT47" s="322"/>
      <c r="JU47" s="322"/>
      <c r="JV47" s="322"/>
      <c r="JW47" s="322"/>
      <c r="JX47" s="322"/>
      <c r="JY47" s="322"/>
      <c r="JZ47" s="322"/>
      <c r="KA47" s="322"/>
      <c r="KB47" s="322"/>
      <c r="KC47" s="322"/>
      <c r="KD47" s="322"/>
      <c r="KE47" s="322"/>
      <c r="KF47" s="322"/>
      <c r="KG47" s="322"/>
      <c r="KH47" s="322"/>
      <c r="KI47" s="322"/>
      <c r="KJ47" s="417" t="n">
        <f aca="false">COUNTIF(IG47:IU47,"&lt;&gt;0")-COUNTIF(IG47:IU47,"")</f>
        <v>0</v>
      </c>
      <c r="KK47" s="391" t="n">
        <f aca="false">COUNTIF(IV47:KI47,"&lt;&gt;0")-COUNTIF(IV47:KI47,"")</f>
        <v>0</v>
      </c>
      <c r="KN47" s="871" t="n">
        <f aca="false">Посуточная!OF47</f>
        <v>0</v>
      </c>
      <c r="KO47" s="872" t="n">
        <f aca="false">Посуточная!OG47</f>
        <v>0</v>
      </c>
      <c r="KP47" s="872" t="n">
        <f aca="false">Посуточная!OH47</f>
        <v>0</v>
      </c>
      <c r="KQ47" s="872" t="n">
        <f aca="false">Посуточная!OI47</f>
        <v>0</v>
      </c>
      <c r="KR47" s="872" t="n">
        <f aca="false">Посуточная!OJ47</f>
        <v>0</v>
      </c>
      <c r="KS47" s="872" t="n">
        <f aca="false">Посуточная!OK47</f>
        <v>0</v>
      </c>
      <c r="KT47" s="872" t="n">
        <f aca="false">Посуточная!OL47</f>
        <v>0</v>
      </c>
      <c r="KU47" s="872" t="n">
        <f aca="false">Посуточная!OM47</f>
        <v>0</v>
      </c>
      <c r="KV47" s="872" t="n">
        <f aca="false">Посуточная!ON47</f>
        <v>0</v>
      </c>
      <c r="KW47" s="873" t="n">
        <f aca="false">Посуточная!OO47</f>
        <v>0</v>
      </c>
      <c r="KX47" s="366" t="n">
        <f aca="false">Посуточная!OV47</f>
        <v>0</v>
      </c>
      <c r="KY47" s="366" t="n">
        <f aca="false">Посуточная!OW47</f>
        <v>0</v>
      </c>
      <c r="KZ47" s="366" t="n">
        <f aca="false">Посуточная!OX47</f>
        <v>0</v>
      </c>
      <c r="LA47" s="366" t="n">
        <f aca="false">Посуточная!OY47</f>
        <v>0</v>
      </c>
      <c r="LB47" s="366" t="n">
        <f aca="false">Посуточная!OZ47</f>
        <v>0</v>
      </c>
      <c r="LC47" s="366" t="n">
        <f aca="false">Посуточная!PA47</f>
        <v>0</v>
      </c>
      <c r="LD47" s="366" t="n">
        <f aca="false">Посуточная!PB47</f>
        <v>0</v>
      </c>
      <c r="LE47" s="366" t="n">
        <f aca="false">Посуточная!PC47</f>
        <v>0</v>
      </c>
      <c r="LF47" s="366" t="n">
        <f aca="false">Посуточная!PD47</f>
        <v>0</v>
      </c>
      <c r="LG47" s="366" t="n">
        <f aca="false">Посуточная!PE47</f>
        <v>0</v>
      </c>
      <c r="LH47" s="366" t="n">
        <f aca="false">Посуточная!PF47</f>
        <v>0</v>
      </c>
      <c r="LI47" s="366" t="n">
        <f aca="false">Посуточная!PG47</f>
        <v>0</v>
      </c>
      <c r="LJ47" s="366" t="n">
        <f aca="false">Посуточная!PH47</f>
        <v>0</v>
      </c>
      <c r="LK47" s="366" t="n">
        <f aca="false">Посуточная!PI47</f>
        <v>0</v>
      </c>
      <c r="LL47" s="366" t="n">
        <f aca="false">Посуточная!PJ47</f>
        <v>0</v>
      </c>
      <c r="LM47" s="366" t="n">
        <f aca="false">Посуточная!PK47</f>
        <v>0</v>
      </c>
      <c r="LN47" s="366" t="n">
        <f aca="false">Посуточная!PL47</f>
        <v>0</v>
      </c>
      <c r="LO47" s="366" t="n">
        <f aca="false">Посуточная!PM47</f>
        <v>0</v>
      </c>
      <c r="LP47" s="366" t="n">
        <f aca="false">Посуточная!PN47</f>
        <v>0</v>
      </c>
      <c r="LQ47" s="366" t="n">
        <f aca="false">Посуточная!PO47</f>
        <v>0</v>
      </c>
      <c r="LR47" s="417" t="n">
        <f aca="false">COUNTIF(KN47:KW47,"&lt;&gt;0")-COUNTIF(KN47:KW47,"")</f>
        <v>-10</v>
      </c>
      <c r="LS47" s="391" t="n">
        <f aca="false">COUNTIF(KX47:LQ47,"&lt;&gt;0")-COUNTIF(KX47:LQ47,"")</f>
        <v>0</v>
      </c>
      <c r="LV47" s="414" t="n">
        <f aca="false">Посуточная!QA47</f>
        <v>0</v>
      </c>
      <c r="LW47" s="415" t="n">
        <f aca="false">Посуточная!QB47</f>
        <v>0</v>
      </c>
      <c r="LX47" s="415" t="n">
        <f aca="false">Посуточная!QC47</f>
        <v>0</v>
      </c>
      <c r="LY47" s="415" t="n">
        <f aca="false">Посуточная!QD47</f>
        <v>0</v>
      </c>
      <c r="LZ47" s="415" t="n">
        <f aca="false">Посуточная!QE47</f>
        <v>0</v>
      </c>
      <c r="MA47" s="415" t="n">
        <f aca="false">Посуточная!QF47</f>
        <v>0</v>
      </c>
      <c r="MB47" s="415" t="n">
        <f aca="false">Посуточная!QG47</f>
        <v>0</v>
      </c>
      <c r="MC47" s="876" t="n">
        <f aca="false">Посуточная!QO47</f>
        <v>0</v>
      </c>
      <c r="MD47" s="876" t="n">
        <f aca="false">Посуточная!QP47</f>
        <v>0</v>
      </c>
      <c r="ME47" s="876" t="n">
        <f aca="false">Посуточная!QQ47</f>
        <v>0</v>
      </c>
      <c r="MF47" s="876" t="n">
        <f aca="false">Посуточная!QR47</f>
        <v>0</v>
      </c>
      <c r="MG47" s="876" t="n">
        <f aca="false">Посуточная!QS47</f>
        <v>0</v>
      </c>
      <c r="MH47" s="876" t="n">
        <f aca="false">Посуточная!QT47</f>
        <v>0</v>
      </c>
      <c r="MI47" s="876" t="n">
        <f aca="false">Посуточная!QU47</f>
        <v>0</v>
      </c>
      <c r="MJ47" s="417" t="n">
        <f aca="false">COUNTIF(LV47:MB47,"&lt;&gt;0")-COUNTIF(LV47:MB47,"")</f>
        <v>-7</v>
      </c>
      <c r="MK47" s="391" t="n">
        <f aca="false">COUNTIF(MC47:MI47,"&lt;&gt;0")-COUNTIF(MC47:MI47,"")</f>
        <v>0</v>
      </c>
      <c r="MN47" s="871" t="str">
        <f aca="false">Посуточная!RG47</f>
        <v>4917</v>
      </c>
      <c r="MO47" s="872" t="n">
        <f aca="false">Посуточная!RH47</f>
        <v>0</v>
      </c>
      <c r="MP47" s="872" t="n">
        <f aca="false">Посуточная!RI47</f>
        <v>0</v>
      </c>
      <c r="MQ47" s="872" t="n">
        <f aca="false">Посуточная!RJ47</f>
        <v>0</v>
      </c>
      <c r="MR47" s="872" t="n">
        <f aca="false">Посуточная!RK47</f>
        <v>0</v>
      </c>
      <c r="MS47" s="872" t="n">
        <f aca="false">Посуточная!RL47</f>
        <v>0</v>
      </c>
      <c r="MT47" s="872" t="n">
        <f aca="false">Посуточная!RM47</f>
        <v>0</v>
      </c>
      <c r="MU47" s="366" t="n">
        <f aca="false">Посуточная!RU47</f>
        <v>0</v>
      </c>
      <c r="MV47" s="366" t="n">
        <f aca="false">Посуточная!RV47</f>
        <v>0</v>
      </c>
      <c r="MW47" s="366" t="n">
        <f aca="false">Посуточная!RW47</f>
        <v>0</v>
      </c>
      <c r="MX47" s="366" t="n">
        <f aca="false">Посуточная!RX47</f>
        <v>0</v>
      </c>
      <c r="MY47" s="366" t="n">
        <f aca="false">Посуточная!RY47</f>
        <v>0</v>
      </c>
      <c r="MZ47" s="366" t="n">
        <f aca="false">Посуточная!RZ47</f>
        <v>0</v>
      </c>
      <c r="NA47" s="366" t="n">
        <f aca="false">Посуточная!SA47</f>
        <v>0</v>
      </c>
      <c r="NB47" s="417" t="n">
        <f aca="false">COUNTIF(MN47:MT47,"&lt;&gt;0")-COUNTIF(MN47:MT47,"")</f>
        <v>-5</v>
      </c>
      <c r="NC47" s="391" t="n">
        <f aca="false">COUNTIF(MU47:NA47,"&lt;&gt;0")-COUNTIF(MU47:NA47,"")</f>
        <v>-7</v>
      </c>
      <c r="NF47" s="395" t="n">
        <f aca="false">SUMIF(IG6:NE6,"итого гр.",IG47:NE47)</f>
        <v>1</v>
      </c>
      <c r="NG47" s="391" t="n">
        <f aca="false">SUMIF($IG$6:$NE$6,"итого фк.",IG47:NE47)</f>
        <v>0</v>
      </c>
      <c r="NJ47" s="396"/>
      <c r="NK47" s="397"/>
      <c r="NN47" s="871" t="n">
        <f aca="false">Посуточная!SU47</f>
        <v>0</v>
      </c>
      <c r="NO47" s="872" t="n">
        <f aca="false">Посуточная!SV47</f>
        <v>0</v>
      </c>
      <c r="NP47" s="872" t="n">
        <f aca="false">Посуточная!SW47</f>
        <v>0</v>
      </c>
      <c r="NQ47" s="872" t="n">
        <f aca="false">Посуточная!SX47</f>
        <v>0</v>
      </c>
      <c r="NR47" s="366" t="n">
        <f aca="false">Посуточная!TC47</f>
        <v>0</v>
      </c>
      <c r="NS47" s="366" t="n">
        <f aca="false">Посуточная!TD47</f>
        <v>0</v>
      </c>
      <c r="NT47" s="366" t="n">
        <f aca="false">Посуточная!TE47</f>
        <v>0</v>
      </c>
      <c r="NU47" s="366" t="n">
        <f aca="false">Посуточная!TF47</f>
        <v>0</v>
      </c>
      <c r="NV47" s="417"/>
      <c r="NW47" s="391"/>
      <c r="NZ47" s="395"/>
      <c r="OA47" s="417"/>
      <c r="OB47" s="291"/>
      <c r="OC47" s="291"/>
      <c r="OD47" s="417"/>
      <c r="OE47" s="417"/>
      <c r="OF47" s="291"/>
      <c r="OG47" s="291"/>
      <c r="OH47" s="417"/>
      <c r="OI47" s="417"/>
      <c r="OJ47" s="291"/>
      <c r="OK47" s="291"/>
      <c r="OL47" s="417"/>
      <c r="OM47" s="417"/>
      <c r="ON47" s="291"/>
      <c r="OO47" s="291"/>
      <c r="OP47" s="418" t="n">
        <f aca="false">SUMIF(NZ6:OO6,"итого гр.",NZ47:OO47)</f>
        <v>0</v>
      </c>
      <c r="OQ47" s="397" t="n">
        <f aca="false">SUMIF($NZ$6:$OO$6,"итого фк.",NZ47:OO47)</f>
        <v>0</v>
      </c>
      <c r="OR47" s="373"/>
      <c r="OT47" s="396"/>
      <c r="OU47" s="397"/>
      <c r="OX47" s="396"/>
      <c r="OY47" s="397"/>
      <c r="PB47" s="556"/>
      <c r="PC47" s="391"/>
      <c r="PF47" s="396"/>
      <c r="PG47" s="397"/>
      <c r="PJ47" s="418"/>
      <c r="PK47" s="418"/>
      <c r="PN47" s="418"/>
      <c r="PO47" s="418"/>
      <c r="PR47" s="546"/>
      <c r="PS47" s="375"/>
      <c r="PT47" s="546"/>
      <c r="PU47" s="375"/>
      <c r="PV47" s="396"/>
      <c r="PW47" s="375"/>
      <c r="PX47" s="419"/>
      <c r="PY47" s="546"/>
      <c r="PZ47" s="377"/>
      <c r="QA47" s="378"/>
      <c r="QD47" s="608"/>
      <c r="QQ47" s="127" t="n">
        <f aca="false">IF(V47="",0,V47+QQ44)</f>
        <v>0</v>
      </c>
      <c r="QR47" s="127" t="n">
        <f aca="false">IF(W47="",0,W47+QR44)</f>
        <v>0</v>
      </c>
      <c r="QS47" s="127" t="n">
        <f aca="false">IF(AN47="",0,AN47+QS44)</f>
        <v>0</v>
      </c>
      <c r="QT47" s="127" t="n">
        <f aca="false">IF(AO47="",0,AO47+QT44)</f>
        <v>0</v>
      </c>
      <c r="QU47" s="127" t="n">
        <f aca="false">IF(AZ47="",0,AZ47+QU44)</f>
        <v>0</v>
      </c>
      <c r="QV47" s="127" t="n">
        <f aca="false">IF(BA47="",0,BA47+QV44)</f>
        <v>0</v>
      </c>
      <c r="QW47" s="127" t="n">
        <f aca="false">IF(BL47="",0,BL47+QW44)</f>
        <v>0</v>
      </c>
      <c r="QX47" s="127" t="n">
        <f aca="false">IF(BM47="",0,BM47+QX44)</f>
        <v>0</v>
      </c>
      <c r="QY47" s="127" t="n">
        <f aca="false">IF(CF47="",0,CF47+QY44)</f>
        <v>0</v>
      </c>
      <c r="QZ47" s="127" t="n">
        <f aca="false">IF(CG47="",0,CG47+QZ44)</f>
        <v>0</v>
      </c>
      <c r="RA47" s="127" t="n">
        <f aca="false">IF(CX47="",0,CX47+RA44)</f>
        <v>0</v>
      </c>
      <c r="RB47" s="127" t="n">
        <f aca="false">IF(CY47="",0,CY47+RB44)</f>
        <v>0</v>
      </c>
      <c r="RC47" s="127" t="n">
        <f aca="false">IF(FO47="",0,FO47+RC44)</f>
        <v>0</v>
      </c>
      <c r="RD47" s="127" t="n">
        <f aca="false">IF(FP47="",0,FP47+RD44)</f>
        <v>0</v>
      </c>
      <c r="RE47" s="127" t="n">
        <f aca="false">IF(FC47="",0,FC47+RE44)</f>
        <v>0</v>
      </c>
      <c r="RF47" s="127" t="n">
        <f aca="false">IF(FD47="",0,FD47+RF44)</f>
        <v>0</v>
      </c>
      <c r="RG47" s="127" t="n">
        <f aca="false">IF(ND47="",0,ND47+RG44)</f>
        <v>0</v>
      </c>
      <c r="RH47" s="127" t="n">
        <f aca="false">IF(NE47="",0,NE47+RH44)</f>
        <v>0</v>
      </c>
      <c r="RI47" s="127" t="n">
        <f aca="false">IF(OX47="",0,OX47)</f>
        <v>0</v>
      </c>
      <c r="RJ47" s="127" t="n">
        <f aca="false">IF(OY47="",0,OY47)</f>
        <v>0</v>
      </c>
      <c r="RK47" s="127" t="n">
        <f aca="false">IF(IA47="",0,IA47+RK44)</f>
        <v>0</v>
      </c>
      <c r="RL47" s="127" t="n">
        <f aca="false">IF(IB47="",0,IB47+RL44)</f>
        <v>0</v>
      </c>
      <c r="RM47" s="127" t="n">
        <f aca="false">IF(OT47="",0,OT47+RM44)</f>
        <v>0</v>
      </c>
      <c r="RN47" s="127" t="n">
        <f aca="false">IF(OU47="",0,OU47+RN44)</f>
        <v>0</v>
      </c>
      <c r="RO47" s="127" t="n">
        <f aca="false">IF(PY47="",0,PY47+RO44)</f>
        <v>0</v>
      </c>
      <c r="RP47" s="127" t="n">
        <f aca="false">IF(PZ47="",0,PZ47+RP44)</f>
        <v>0</v>
      </c>
      <c r="RQ47" s="127" t="n">
        <f aca="false">IFERROR(RO47/$A45,0)</f>
        <v>0</v>
      </c>
      <c r="RR47" s="127" t="n">
        <f aca="false">IFERROR(RP47/$A45,0)</f>
        <v>0</v>
      </c>
      <c r="RS47" s="127" t="n">
        <f aca="false">IF(PD47="",0,PD47+RS44)</f>
        <v>0</v>
      </c>
      <c r="RT47" s="127" t="n">
        <f aca="false">IF(PE47="",0,PE47+RT44)</f>
        <v>0</v>
      </c>
      <c r="RU47" s="127" t="n">
        <f aca="false">IF(QQ47&gt;0,0,T47+RU44)</f>
        <v>-90</v>
      </c>
      <c r="RV47" s="127" t="n">
        <f aca="false">IF(QR47&gt;0,0,U47+RV44)</f>
        <v>2</v>
      </c>
      <c r="RW47" s="127" t="n">
        <f aca="false">IF(QS47&gt;0,0,AL47+RW44)</f>
        <v>-87</v>
      </c>
      <c r="RX47" s="127" t="n">
        <f aca="false">IF(QT47&gt;0,0,AM47+RX44)</f>
        <v>6</v>
      </c>
      <c r="RY47" s="127" t="n">
        <f aca="false">IF(QU47&gt;0,0,AX47+RY44)</f>
        <v>-52</v>
      </c>
      <c r="RZ47" s="127" t="n">
        <f aca="false">IF(QV47&gt;0,0,AY47+RZ44)</f>
        <v>0</v>
      </c>
      <c r="SA47" s="127" t="n">
        <f aca="false">IF(QW47&gt;0,0,BJ47+SA44)</f>
        <v>-52</v>
      </c>
      <c r="SB47" s="127" t="n">
        <f aca="false">IF(QX47&gt;0,0,BK47+SB44)</f>
        <v>0</v>
      </c>
      <c r="SC47" s="127" t="n">
        <f aca="false">IF(QY47&gt;0,0,CD47+SC44)</f>
        <v>-48</v>
      </c>
      <c r="SD47" s="127" t="n">
        <f aca="false">IF(QZ47&gt;0,0,CE47+SD44)</f>
        <v>2</v>
      </c>
      <c r="SE47" s="127" t="n">
        <f aca="false">IF(RA47&gt;0,0,CV47+SE44)</f>
        <v>-77</v>
      </c>
      <c r="SF47" s="127" t="n">
        <f aca="false">IF(RB47&gt;0,0,CW47+SF44)</f>
        <v>2</v>
      </c>
      <c r="SG47" s="127" t="n">
        <f aca="false">IF(RC47&gt;0,0,FM47+SG44)</f>
        <v>-52</v>
      </c>
      <c r="SH47" s="127" t="n">
        <f aca="false">IF(RD47&gt;0,0,FN47+SH44)</f>
        <v>0</v>
      </c>
      <c r="SI47" s="127" t="n">
        <f aca="false">IF(RE47&gt;0,0,FA47+SI44)</f>
        <v>-380</v>
      </c>
      <c r="SJ47" s="127" t="n">
        <f aca="false">IFERROR(IF(RF47&gt;0,0,FB47+SJ44),0)</f>
        <v>15</v>
      </c>
      <c r="SK47" s="127" t="n">
        <f aca="false">IF(RG47&gt;0,0,NB47+SK44)</f>
        <v>-76</v>
      </c>
      <c r="SL47" s="127" t="n">
        <f aca="false">IFERROR(IF(RH47&gt;0,0,NC47+SL44),0)</f>
        <v>-91</v>
      </c>
      <c r="SM47" s="127"/>
      <c r="SN47" s="127"/>
      <c r="SO47" s="127"/>
    </row>
    <row r="48" customFormat="false" ht="15" hidden="false" customHeight="false" outlineLevel="0" collapsed="false">
      <c r="A48" s="741"/>
      <c r="B48" s="879" t="n">
        <f aca="false">Посуточная!B48</f>
        <v>0</v>
      </c>
      <c r="C48" s="880" t="n">
        <f aca="false">Посуточная!C48</f>
        <v>0</v>
      </c>
      <c r="D48" s="880" t="n">
        <f aca="false">Посуточная!D48</f>
        <v>0</v>
      </c>
      <c r="E48" s="880" t="n">
        <f aca="false">Посуточная!E48</f>
        <v>0</v>
      </c>
      <c r="F48" s="880" t="n">
        <f aca="false">Посуточная!F48</f>
        <v>0</v>
      </c>
      <c r="G48" s="880" t="n">
        <f aca="false">Посуточная!G48</f>
        <v>0</v>
      </c>
      <c r="H48" s="880" t="n">
        <f aca="false">Посуточная!H48</f>
        <v>0</v>
      </c>
      <c r="I48" s="880" t="n">
        <f aca="false">Посуточная!I48</f>
        <v>0</v>
      </c>
      <c r="J48" s="427" t="n">
        <f aca="false">Посуточная!Q48</f>
        <v>0</v>
      </c>
      <c r="K48" s="427" t="n">
        <f aca="false">Посуточная!R48</f>
        <v>0</v>
      </c>
      <c r="L48" s="427" t="n">
        <f aca="false">Посуточная!S48</f>
        <v>0</v>
      </c>
      <c r="M48" s="427" t="n">
        <f aca="false">Посуточная!T48</f>
        <v>0</v>
      </c>
      <c r="N48" s="427" t="n">
        <f aca="false">Посуточная!U48</f>
        <v>0</v>
      </c>
      <c r="O48" s="427" t="n">
        <f aca="false">Посуточная!V48</f>
        <v>0</v>
      </c>
      <c r="P48" s="427" t="n">
        <f aca="false">Посуточная!W48</f>
        <v>0</v>
      </c>
      <c r="Q48" s="427" t="n">
        <f aca="false">Посуточная!X48</f>
        <v>0</v>
      </c>
      <c r="R48" s="427" t="n">
        <f aca="false">Посуточная!Y48</f>
        <v>0</v>
      </c>
      <c r="S48" s="427" t="n">
        <f aca="false">Посуточная!Z48</f>
        <v>0</v>
      </c>
      <c r="T48" s="475" t="n">
        <f aca="false">SUBTOTAL(9, B48:I48)</f>
        <v>0</v>
      </c>
      <c r="U48" s="433" t="n">
        <f aca="false">SUBTOTAL(9, J48:S48)</f>
        <v>0</v>
      </c>
      <c r="V48" s="273" t="n">
        <f aca="false">SUM(T48,V45)</f>
        <v>130</v>
      </c>
      <c r="W48" s="273" t="n">
        <f aca="false">SUM(U48,W45)</f>
        <v>80</v>
      </c>
      <c r="X48" s="879" t="n">
        <f aca="false">Посуточная!AL48</f>
        <v>0</v>
      </c>
      <c r="Y48" s="880" t="n">
        <f aca="false">Посуточная!AM48</f>
        <v>0</v>
      </c>
      <c r="Z48" s="880" t="n">
        <f aca="false">Посуточная!AN48</f>
        <v>0</v>
      </c>
      <c r="AA48" s="880" t="n">
        <f aca="false">Посуточная!AO48</f>
        <v>0</v>
      </c>
      <c r="AB48" s="880" t="n">
        <f aca="false">Посуточная!AP48</f>
        <v>0</v>
      </c>
      <c r="AC48" s="880" t="n">
        <f aca="false">Посуточная!AQ48</f>
        <v>0</v>
      </c>
      <c r="AD48" s="880" t="n">
        <f aca="false">Посуточная!AR48</f>
        <v>0</v>
      </c>
      <c r="AE48" s="427" t="n">
        <f aca="false">Посуточная!AZ48</f>
        <v>19</v>
      </c>
      <c r="AF48" s="427" t="n">
        <f aca="false">Посуточная!BA48</f>
        <v>18</v>
      </c>
      <c r="AG48" s="427" t="n">
        <f aca="false">Посуточная!BB48</f>
        <v>0</v>
      </c>
      <c r="AH48" s="427" t="n">
        <f aca="false">Посуточная!BC48</f>
        <v>0</v>
      </c>
      <c r="AI48" s="427" t="n">
        <f aca="false">Посуточная!BD48</f>
        <v>0</v>
      </c>
      <c r="AJ48" s="427" t="n">
        <f aca="false">Посуточная!BE48</f>
        <v>0</v>
      </c>
      <c r="AK48" s="427" t="n">
        <f aca="false">Посуточная!BF48</f>
        <v>0</v>
      </c>
      <c r="AL48" s="475" t="n">
        <f aca="false">SUBTOTAL(9, X48:AD48)</f>
        <v>0</v>
      </c>
      <c r="AM48" s="433" t="n">
        <f aca="false">SUBTOTAL(9, AE48:AK48)</f>
        <v>37</v>
      </c>
      <c r="AN48" s="273" t="n">
        <f aca="false">SUM(AL48,AN45)</f>
        <v>41</v>
      </c>
      <c r="AO48" s="273" t="n">
        <f aca="false">SUM(AM48,AO45)</f>
        <v>120</v>
      </c>
      <c r="AP48" s="879" t="n">
        <f aca="false">Посуточная!BR48</f>
        <v>0</v>
      </c>
      <c r="AQ48" s="880" t="n">
        <f aca="false">Посуточная!BS48</f>
        <v>0</v>
      </c>
      <c r="AR48" s="880" t="n">
        <f aca="false">Посуточная!BT48</f>
        <v>0</v>
      </c>
      <c r="AS48" s="880" t="n">
        <f aca="false">Посуточная!BU48</f>
        <v>0</v>
      </c>
      <c r="AT48" s="427" t="n">
        <f aca="false">Посуточная!BZ48</f>
        <v>0</v>
      </c>
      <c r="AU48" s="427" t="n">
        <f aca="false">Посуточная!CA48</f>
        <v>0</v>
      </c>
      <c r="AV48" s="427" t="n">
        <f aca="false">Посуточная!CB48</f>
        <v>0</v>
      </c>
      <c r="AW48" s="427" t="n">
        <f aca="false">Посуточная!CC48</f>
        <v>0</v>
      </c>
      <c r="AX48" s="475" t="n">
        <f aca="false">SUBTOTAL(9, AP48:AS48)</f>
        <v>0</v>
      </c>
      <c r="AY48" s="433" t="n">
        <f aca="false">SUBTOTAL(9, AT48:AW48)</f>
        <v>0</v>
      </c>
      <c r="AZ48" s="273" t="n">
        <f aca="false">SUM(AX48,AZ45)</f>
        <v>0</v>
      </c>
      <c r="BA48" s="273" t="n">
        <f aca="false">SUM(AY48,BA45)</f>
        <v>0</v>
      </c>
      <c r="BB48" s="879" t="n">
        <f aca="false">Посуточная!CL48</f>
        <v>0</v>
      </c>
      <c r="BC48" s="880" t="n">
        <f aca="false">Посуточная!CM48</f>
        <v>0</v>
      </c>
      <c r="BD48" s="880" t="n">
        <f aca="false">Посуточная!CN48</f>
        <v>0</v>
      </c>
      <c r="BE48" s="880" t="n">
        <f aca="false">Посуточная!CO48</f>
        <v>0</v>
      </c>
      <c r="BF48" s="427" t="n">
        <f aca="false">Посуточная!CT48</f>
        <v>0</v>
      </c>
      <c r="BG48" s="427" t="n">
        <f aca="false">Посуточная!CU48</f>
        <v>0</v>
      </c>
      <c r="BH48" s="427" t="n">
        <f aca="false">Посуточная!CV48</f>
        <v>0</v>
      </c>
      <c r="BI48" s="427" t="n">
        <f aca="false">Посуточная!CW48</f>
        <v>0</v>
      </c>
      <c r="BJ48" s="475" t="n">
        <f aca="false">SUBTOTAL(9, BB48:BE48)</f>
        <v>0</v>
      </c>
      <c r="BK48" s="433" t="n">
        <f aca="false">SUBTOTAL(9, BF48:BI48)</f>
        <v>0</v>
      </c>
      <c r="BL48" s="273" t="n">
        <f aca="false">SUM(BJ48,BL45)</f>
        <v>0</v>
      </c>
      <c r="BM48" s="273" t="n">
        <f aca="false">SUM(BK48,BM45)</f>
        <v>0</v>
      </c>
      <c r="BN48" s="437" t="n">
        <f aca="false">SUMIF(B6:BM6,"итого гр.",B48:BM48)</f>
        <v>0</v>
      </c>
      <c r="BO48" s="433" t="n">
        <f aca="false">SUMIF(B6:BM6,"итого фк.",B48:BM48)</f>
        <v>37</v>
      </c>
      <c r="BP48" s="273" t="n">
        <f aca="false">SUM(BN48,BP45)</f>
        <v>171</v>
      </c>
      <c r="BQ48" s="273" t="n">
        <f aca="false">SUM(BO48,BQ45)</f>
        <v>200</v>
      </c>
      <c r="BR48" s="438" t="n">
        <f aca="false">BP48</f>
        <v>171</v>
      </c>
      <c r="BS48" s="439" t="n">
        <f aca="false">BQ48</f>
        <v>200</v>
      </c>
      <c r="BV48" s="881" t="n">
        <f aca="false">Посуточная!DN48</f>
        <v>0</v>
      </c>
      <c r="BW48" s="882" t="n">
        <f aca="false">Посуточная!DO48</f>
        <v>0</v>
      </c>
      <c r="BX48" s="882" t="n">
        <f aca="false">Посуточная!DP48</f>
        <v>0</v>
      </c>
      <c r="BY48" s="882" t="n">
        <f aca="false">Посуточная!DQ48</f>
        <v>0</v>
      </c>
      <c r="BZ48" s="427" t="n">
        <f aca="false">Посуточная!DV48</f>
        <v>0</v>
      </c>
      <c r="CA48" s="427" t="n">
        <f aca="false">Посуточная!DW48</f>
        <v>0</v>
      </c>
      <c r="CB48" s="427" t="n">
        <f aca="false">Посуточная!DX48</f>
        <v>0</v>
      </c>
      <c r="CC48" s="427" t="n">
        <f aca="false">Посуточная!DY48</f>
        <v>0</v>
      </c>
      <c r="CD48" s="417" t="n">
        <f aca="false">SUBTOTAL(9, BV48:BY48)</f>
        <v>0</v>
      </c>
      <c r="CE48" s="433" t="n">
        <f aca="false">SUBTOTAL(9, BZ48:CC48)</f>
        <v>0</v>
      </c>
      <c r="CF48" s="273" t="n">
        <f aca="false">SUM(CD48,CF45)</f>
        <v>14.7</v>
      </c>
      <c r="CG48" s="273" t="n">
        <f aca="false">SUM(CE48,CG45)</f>
        <v>14.888</v>
      </c>
      <c r="CH48" s="881" t="n">
        <f aca="false">Посуточная!EH48</f>
        <v>0</v>
      </c>
      <c r="CI48" s="882" t="n">
        <f aca="false">Посуточная!EI48</f>
        <v>0</v>
      </c>
      <c r="CJ48" s="882" t="n">
        <f aca="false">Посуточная!EJ48</f>
        <v>0</v>
      </c>
      <c r="CK48" s="882" t="n">
        <f aca="false">Посуточная!EK48</f>
        <v>0</v>
      </c>
      <c r="CL48" s="882" t="n">
        <f aca="false">Посуточная!EL48</f>
        <v>0</v>
      </c>
      <c r="CM48" s="882" t="n">
        <f aca="false">Посуточная!EM48</f>
        <v>0</v>
      </c>
      <c r="CN48" s="882" t="n">
        <f aca="false">Посуточная!EN48</f>
        <v>0</v>
      </c>
      <c r="CO48" s="427" t="n">
        <f aca="false">Посуточная!ES48</f>
        <v>0</v>
      </c>
      <c r="CP48" s="427" t="n">
        <f aca="false">Посуточная!ET48</f>
        <v>0</v>
      </c>
      <c r="CQ48" s="427" t="n">
        <f aca="false">Посуточная!EU48</f>
        <v>0</v>
      </c>
      <c r="CR48" s="427" t="n">
        <f aca="false">Посуточная!EV48</f>
        <v>0</v>
      </c>
      <c r="CS48" s="427" t="n">
        <f aca="false">Посуточная!EW48</f>
        <v>0</v>
      </c>
      <c r="CT48" s="427" t="n">
        <f aca="false">Посуточная!EX48</f>
        <v>0</v>
      </c>
      <c r="CU48" s="427" t="n">
        <f aca="false">Посуточная!EY48</f>
        <v>0</v>
      </c>
      <c r="CV48" s="475" t="n">
        <f aca="false">SUBTOTAL(9, CH48:CN48)</f>
        <v>0</v>
      </c>
      <c r="CW48" s="433" t="n">
        <f aca="false">SUBTOTAL(9, CO48:CU48)</f>
        <v>0</v>
      </c>
      <c r="CX48" s="273" t="n">
        <f aca="false">SUM(CV48,CX45)</f>
        <v>220</v>
      </c>
      <c r="CY48" s="273" t="n">
        <f aca="false">SUM(CW48,CY45)</f>
        <v>60</v>
      </c>
      <c r="CZ48" s="879" t="n">
        <f aca="false">Посуточная!FH48</f>
        <v>6</v>
      </c>
      <c r="DA48" s="880" t="n">
        <f aca="false">Посуточная!FI48</f>
        <v>5</v>
      </c>
      <c r="DB48" s="880" t="n">
        <f aca="false">Посуточная!FJ48</f>
        <v>0</v>
      </c>
      <c r="DC48" s="880" t="n">
        <f aca="false">Посуточная!FK48</f>
        <v>0</v>
      </c>
      <c r="DD48" s="880" t="n">
        <f aca="false">Посуточная!FL48</f>
        <v>0</v>
      </c>
      <c r="DE48" s="880" t="n">
        <f aca="false">Посуточная!FM48</f>
        <v>0</v>
      </c>
      <c r="DF48" s="880" t="n">
        <f aca="false">Посуточная!FN48</f>
        <v>0</v>
      </c>
      <c r="DG48" s="880" t="n">
        <f aca="false">Посуточная!FO48</f>
        <v>0</v>
      </c>
      <c r="DH48" s="880" t="n">
        <f aca="false">Посуточная!FP48</f>
        <v>0</v>
      </c>
      <c r="DI48" s="880" t="n">
        <f aca="false">Посуточная!FQ48</f>
        <v>0</v>
      </c>
      <c r="DJ48" s="880" t="n">
        <f aca="false">Посуточная!FR48</f>
        <v>0</v>
      </c>
      <c r="DK48" s="880" t="n">
        <f aca="false">Посуточная!FS48</f>
        <v>0</v>
      </c>
      <c r="DL48" s="880" t="n">
        <f aca="false">Посуточная!FT48</f>
        <v>0</v>
      </c>
      <c r="DM48" s="880" t="n">
        <f aca="false">Посуточная!FU48</f>
        <v>0</v>
      </c>
      <c r="DN48" s="880" t="n">
        <f aca="false">Посуточная!FV48</f>
        <v>0</v>
      </c>
      <c r="DO48" s="880" t="n">
        <f aca="false">Посуточная!FW48</f>
        <v>0</v>
      </c>
      <c r="DP48" s="880" t="n">
        <f aca="false">Посуточная!FX48</f>
        <v>0</v>
      </c>
      <c r="DQ48" s="880" t="n">
        <f aca="false">Посуточная!FY48</f>
        <v>0</v>
      </c>
      <c r="DR48" s="880" t="n">
        <f aca="false">Посуточная!FZ48</f>
        <v>0</v>
      </c>
      <c r="DS48" s="880" t="n">
        <f aca="false">Посуточная!GA48</f>
        <v>0</v>
      </c>
      <c r="DT48" s="880" t="n">
        <f aca="false">Посуточная!GB48</f>
        <v>0</v>
      </c>
      <c r="DU48" s="880" t="n">
        <f aca="false">Посуточная!GC48</f>
        <v>0</v>
      </c>
      <c r="DV48" s="880" t="n">
        <f aca="false">Посуточная!GD48</f>
        <v>0</v>
      </c>
      <c r="DW48" s="880" t="n">
        <f aca="false">Посуточная!GE48</f>
        <v>0</v>
      </c>
      <c r="DX48" s="880" t="n">
        <f aca="false">Посуточная!GF48</f>
        <v>0</v>
      </c>
      <c r="DY48" s="880" t="n">
        <f aca="false">Посуточная!GG48</f>
        <v>0</v>
      </c>
      <c r="DZ48" s="880" t="n">
        <f aca="false">Посуточная!GH48</f>
        <v>0</v>
      </c>
      <c r="EA48" s="880" t="n">
        <f aca="false">Посуточная!GI48</f>
        <v>0</v>
      </c>
      <c r="EB48" s="880" t="n">
        <f aca="false">Посуточная!GJ48</f>
        <v>0</v>
      </c>
      <c r="EC48" s="880" t="n">
        <f aca="false">Посуточная!GK48</f>
        <v>0</v>
      </c>
      <c r="ED48" s="880" t="n">
        <f aca="false">Посуточная!GL48</f>
        <v>0</v>
      </c>
      <c r="EE48" s="880" t="n">
        <f aca="false">Посуточная!GM48</f>
        <v>0</v>
      </c>
      <c r="EF48" s="427" t="n">
        <f aca="false">Посуточная!GU48</f>
        <v>3</v>
      </c>
      <c r="EG48" s="427" t="n">
        <f aca="false">Посуточная!GV48</f>
        <v>0</v>
      </c>
      <c r="EH48" s="427" t="n">
        <f aca="false">Посуточная!GW48</f>
        <v>0</v>
      </c>
      <c r="EI48" s="427" t="n">
        <f aca="false">Посуточная!GX48</f>
        <v>0</v>
      </c>
      <c r="EJ48" s="427" t="n">
        <f aca="false">Посуточная!GY48</f>
        <v>0</v>
      </c>
      <c r="EK48" s="427" t="n">
        <f aca="false">Посуточная!GZ48</f>
        <v>0</v>
      </c>
      <c r="EL48" s="427" t="n">
        <f aca="false">Посуточная!HA48</f>
        <v>0</v>
      </c>
      <c r="EM48" s="427" t="n">
        <f aca="false">Посуточная!HB48</f>
        <v>0</v>
      </c>
      <c r="EN48" s="427" t="n">
        <f aca="false">Посуточная!HC48</f>
        <v>0</v>
      </c>
      <c r="EO48" s="427" t="n">
        <f aca="false">Посуточная!HD48</f>
        <v>0</v>
      </c>
      <c r="EP48" s="427" t="n">
        <f aca="false">Посуточная!HE48</f>
        <v>0</v>
      </c>
      <c r="EQ48" s="427" t="n">
        <f aca="false">Посуточная!HF48</f>
        <v>0</v>
      </c>
      <c r="ER48" s="427" t="n">
        <f aca="false">Посуточная!HG48</f>
        <v>0</v>
      </c>
      <c r="ES48" s="427" t="n">
        <f aca="false">Посуточная!HH48</f>
        <v>0</v>
      </c>
      <c r="ET48" s="427" t="n">
        <f aca="false">Посуточная!HI48</f>
        <v>0</v>
      </c>
      <c r="EU48" s="427" t="n">
        <f aca="false">Посуточная!HJ48</f>
        <v>0</v>
      </c>
      <c r="EV48" s="427" t="n">
        <f aca="false">Посуточная!HK48</f>
        <v>0</v>
      </c>
      <c r="EW48" s="427" t="n">
        <f aca="false">Посуточная!HL48</f>
        <v>0</v>
      </c>
      <c r="EX48" s="427" t="n">
        <f aca="false">Посуточная!HM48</f>
        <v>0</v>
      </c>
      <c r="EY48" s="427" t="n">
        <f aca="false">Посуточная!HN48</f>
        <v>0</v>
      </c>
      <c r="EZ48" s="427" t="n">
        <f aca="false">Посуточная!HO48</f>
        <v>0</v>
      </c>
      <c r="FA48" s="475" t="n">
        <f aca="false">SUBTOTAL(9, CZ48:EE48)</f>
        <v>11</v>
      </c>
      <c r="FB48" s="433" t="n">
        <f aca="false">SUBTOTAL(9, EF48:EZ48)</f>
        <v>3</v>
      </c>
      <c r="FC48" s="273" t="n">
        <f aca="false">SUM(FA48,FC45)</f>
        <v>79</v>
      </c>
      <c r="FD48" s="273" t="n">
        <f aca="false">SUM(FB48,FD45)</f>
        <v>64.773</v>
      </c>
      <c r="FE48" s="883" t="n">
        <f aca="false">Посуточная!IA48</f>
        <v>0</v>
      </c>
      <c r="FF48" s="884" t="n">
        <f aca="false">Посуточная!IB48</f>
        <v>0</v>
      </c>
      <c r="FG48" s="884" t="n">
        <f aca="false">Посуточная!IC48</f>
        <v>0</v>
      </c>
      <c r="FH48" s="880" t="n">
        <f aca="false">Посуточная!ID48</f>
        <v>0</v>
      </c>
      <c r="FI48" s="427" t="n">
        <f aca="false">Посуточная!II48</f>
        <v>0</v>
      </c>
      <c r="FJ48" s="470" t="n">
        <f aca="false">Посуточная!IJ48</f>
        <v>0</v>
      </c>
      <c r="FK48" s="427" t="n">
        <f aca="false">Посуточная!IK48</f>
        <v>0</v>
      </c>
      <c r="FL48" s="470" t="n">
        <f aca="false">Посуточная!IL48</f>
        <v>0</v>
      </c>
      <c r="FM48" s="432" t="n">
        <f aca="false">SUBTOTAL(9, FE48:FH48)</f>
        <v>0</v>
      </c>
      <c r="FN48" s="433" t="n">
        <f aca="false">SUBTOTAL(9, FI48:FL48)</f>
        <v>0</v>
      </c>
      <c r="FO48" s="273" t="n">
        <f aca="false">SUM(FM48,FO45)</f>
        <v>0</v>
      </c>
      <c r="FP48" s="273" t="n">
        <f aca="false">SUM(FN48,FP45)</f>
        <v>0</v>
      </c>
      <c r="FQ48" s="420" t="n">
        <f aca="false">Посуточная!KX48-Посуточная_НГДП!EH48</f>
        <v>11.1</v>
      </c>
      <c r="FR48" s="421"/>
      <c r="FS48" s="421"/>
      <c r="FT48" s="421"/>
      <c r="FU48" s="421"/>
      <c r="FV48" s="421"/>
      <c r="FW48" s="421"/>
      <c r="FX48" s="421"/>
      <c r="FY48" s="421"/>
      <c r="FZ48" s="421"/>
      <c r="GA48" s="421"/>
      <c r="GB48" s="421"/>
      <c r="GC48" s="421"/>
      <c r="GD48" s="421"/>
      <c r="GE48" s="421"/>
      <c r="GF48" s="427" t="n">
        <f aca="false">Посуточная!KY48-Посуточная_НГДП!EI48</f>
        <v>21.202</v>
      </c>
      <c r="GG48" s="427"/>
      <c r="GH48" s="427"/>
      <c r="GI48" s="427"/>
      <c r="GJ48" s="427"/>
      <c r="GK48" s="427"/>
      <c r="GL48" s="427"/>
      <c r="GM48" s="427"/>
      <c r="GN48" s="427"/>
      <c r="GO48" s="427"/>
      <c r="GP48" s="427"/>
      <c r="GQ48" s="427"/>
      <c r="GR48" s="427"/>
      <c r="GS48" s="427"/>
      <c r="GT48" s="427"/>
      <c r="GU48" s="427"/>
      <c r="GV48" s="427"/>
      <c r="GW48" s="427"/>
      <c r="GX48" s="427"/>
      <c r="GY48" s="427"/>
      <c r="GZ48" s="427"/>
      <c r="HA48" s="427"/>
      <c r="HB48" s="427"/>
      <c r="HC48" s="427"/>
      <c r="HD48" s="427"/>
      <c r="HE48" s="427"/>
      <c r="HF48" s="427"/>
      <c r="HG48" s="427"/>
      <c r="HH48" s="427"/>
      <c r="HI48" s="427"/>
      <c r="HJ48" s="427"/>
      <c r="HK48" s="427"/>
      <c r="HL48" s="427"/>
      <c r="HM48" s="475" t="n">
        <f aca="false">SUBTOTAL(9, FQ48:GE48)</f>
        <v>11.1</v>
      </c>
      <c r="HN48" s="549" t="n">
        <f aca="false">SUBTOTAL(9, GF48:HL48)</f>
        <v>21.202</v>
      </c>
      <c r="HO48" s="273" t="n">
        <f aca="false">SUM(HM48,HO45)</f>
        <v>238.586</v>
      </c>
      <c r="HP48" s="456" t="n">
        <f aca="false">SUM(HN48,HP45)</f>
        <v>435.622</v>
      </c>
      <c r="HQ48" s="437" t="n">
        <f aca="false">SUMIF(BV6:HP6,"итого гр.",BV48:HP48)</f>
        <v>22.1</v>
      </c>
      <c r="HR48" s="433" t="n">
        <f aca="false">SUMIF(BV6:HP6,"итого фк.",BV48:HP48)</f>
        <v>24.202</v>
      </c>
      <c r="HS48" s="273" t="n">
        <f aca="false">SUM(HQ48,HS45)</f>
        <v>552.286</v>
      </c>
      <c r="HT48" s="273" t="n">
        <f aca="false">SUM(HR48,HT45)</f>
        <v>575.283</v>
      </c>
      <c r="HU48" s="438" t="n">
        <f aca="false">HS48</f>
        <v>552.286</v>
      </c>
      <c r="HV48" s="439" t="n">
        <f aca="false">HT48</f>
        <v>575.283</v>
      </c>
      <c r="HX48" s="278"/>
      <c r="HY48" s="457" t="n">
        <f aca="false">Посуточная!LJ48-Посуточная_НГДП!ET48</f>
        <v>0</v>
      </c>
      <c r="HZ48" s="458" t="n">
        <f aca="false">Посуточная!LK48-Посуточная_НГДП!EU48</f>
        <v>11.68</v>
      </c>
      <c r="IA48" s="273" t="n">
        <f aca="false">HY48</f>
        <v>0</v>
      </c>
      <c r="IB48" s="273" t="n">
        <f aca="false">HZ48</f>
        <v>11.68</v>
      </c>
      <c r="IC48" s="438" t="n">
        <f aca="false">SUM(BN48,HQ48,HY48)</f>
        <v>22.1</v>
      </c>
      <c r="ID48" s="439" t="n">
        <f aca="false">SUM(BO48,HR48,HZ48)</f>
        <v>72.882</v>
      </c>
      <c r="IE48" s="273" t="n">
        <f aca="false">SUM(BP48,HS48,IA48)</f>
        <v>723.286</v>
      </c>
      <c r="IF48" s="273" t="n">
        <f aca="false">SUM(BQ48,HT48,IB48)</f>
        <v>786.963</v>
      </c>
      <c r="IG48" s="420" t="n">
        <f aca="false">Посуточная!OB48-Посуточная_НГДП!FP48</f>
        <v>12.3</v>
      </c>
      <c r="IH48" s="421"/>
      <c r="II48" s="421"/>
      <c r="IJ48" s="421"/>
      <c r="IK48" s="421"/>
      <c r="IL48" s="421"/>
      <c r="IM48" s="421"/>
      <c r="IN48" s="421"/>
      <c r="IO48" s="421"/>
      <c r="IP48" s="421"/>
      <c r="IQ48" s="421"/>
      <c r="IR48" s="421"/>
      <c r="IS48" s="421"/>
      <c r="IT48" s="421"/>
      <c r="IU48" s="421"/>
      <c r="IV48" s="441" t="n">
        <f aca="false">Посуточная!OC48-Посуточная_НГДП!FQ48</f>
        <v>28.829</v>
      </c>
      <c r="IW48" s="441"/>
      <c r="IX48" s="441"/>
      <c r="IY48" s="441"/>
      <c r="IZ48" s="441"/>
      <c r="JA48" s="441"/>
      <c r="JB48" s="441"/>
      <c r="JC48" s="441"/>
      <c r="JD48" s="441"/>
      <c r="JE48" s="441"/>
      <c r="JF48" s="441"/>
      <c r="JG48" s="441"/>
      <c r="JH48" s="441"/>
      <c r="JI48" s="441"/>
      <c r="JJ48" s="441"/>
      <c r="JK48" s="441"/>
      <c r="JL48" s="441"/>
      <c r="JM48" s="441"/>
      <c r="JN48" s="441"/>
      <c r="JO48" s="441"/>
      <c r="JP48" s="441"/>
      <c r="JQ48" s="441"/>
      <c r="JR48" s="441"/>
      <c r="JS48" s="441"/>
      <c r="JT48" s="441"/>
      <c r="JU48" s="441"/>
      <c r="JV48" s="441"/>
      <c r="JW48" s="441"/>
      <c r="JX48" s="441"/>
      <c r="JY48" s="441"/>
      <c r="JZ48" s="441"/>
      <c r="KA48" s="441"/>
      <c r="KB48" s="441"/>
      <c r="KC48" s="441"/>
      <c r="KD48" s="441"/>
      <c r="KE48" s="441"/>
      <c r="KF48" s="441"/>
      <c r="KG48" s="441"/>
      <c r="KH48" s="441"/>
      <c r="KI48" s="441"/>
      <c r="KJ48" s="475" t="n">
        <f aca="false">SUBTOTAL(9, IG48:IU48)</f>
        <v>12.3</v>
      </c>
      <c r="KK48" s="433" t="n">
        <f aca="false">SUBTOTAL(9, IV48:KI48)</f>
        <v>28.829</v>
      </c>
      <c r="KL48" s="273" t="n">
        <f aca="false">SUM(KJ48,KL45)</f>
        <v>440.8535555556</v>
      </c>
      <c r="KM48" s="273" t="n">
        <f aca="false">SUM(KK48,KM45)</f>
        <v>773.2</v>
      </c>
      <c r="KN48" s="885" t="n">
        <f aca="false">Посуточная!OF48</f>
        <v>0</v>
      </c>
      <c r="KO48" s="886" t="n">
        <f aca="false">Посуточная!OG48</f>
        <v>0</v>
      </c>
      <c r="KP48" s="886" t="n">
        <f aca="false">Посуточная!OH48</f>
        <v>0</v>
      </c>
      <c r="KQ48" s="886" t="n">
        <f aca="false">Посуточная!OI48</f>
        <v>0</v>
      </c>
      <c r="KR48" s="886" t="n">
        <f aca="false">Посуточная!OJ48</f>
        <v>0</v>
      </c>
      <c r="KS48" s="886" t="n">
        <f aca="false">Посуточная!OK48</f>
        <v>0</v>
      </c>
      <c r="KT48" s="886" t="n">
        <f aca="false">Посуточная!OL48</f>
        <v>0</v>
      </c>
      <c r="KU48" s="886" t="n">
        <f aca="false">Посуточная!OM48</f>
        <v>0</v>
      </c>
      <c r="KV48" s="886" t="n">
        <f aca="false">Посуточная!ON48</f>
        <v>0</v>
      </c>
      <c r="KW48" s="887" t="n">
        <f aca="false">Посуточная!OO48</f>
        <v>0</v>
      </c>
      <c r="KX48" s="470" t="n">
        <f aca="false">Посуточная!OV48</f>
        <v>0</v>
      </c>
      <c r="KY48" s="470" t="n">
        <f aca="false">Посуточная!OW48</f>
        <v>0</v>
      </c>
      <c r="KZ48" s="470" t="n">
        <f aca="false">Посуточная!OX48</f>
        <v>0</v>
      </c>
      <c r="LA48" s="470" t="n">
        <f aca="false">Посуточная!OY48</f>
        <v>0</v>
      </c>
      <c r="LB48" s="470" t="n">
        <f aca="false">Посуточная!OZ48</f>
        <v>0</v>
      </c>
      <c r="LC48" s="470" t="n">
        <f aca="false">Посуточная!PA48</f>
        <v>0</v>
      </c>
      <c r="LD48" s="470" t="n">
        <f aca="false">Посуточная!PB48</f>
        <v>0</v>
      </c>
      <c r="LE48" s="470" t="n">
        <f aca="false">Посуточная!PC48</f>
        <v>0</v>
      </c>
      <c r="LF48" s="470" t="n">
        <f aca="false">Посуточная!PD48</f>
        <v>0</v>
      </c>
      <c r="LG48" s="470" t="n">
        <f aca="false">Посуточная!PE48</f>
        <v>0</v>
      </c>
      <c r="LH48" s="470" t="n">
        <f aca="false">Посуточная!PF48</f>
        <v>0</v>
      </c>
      <c r="LI48" s="470" t="n">
        <f aca="false">Посуточная!PG48</f>
        <v>0</v>
      </c>
      <c r="LJ48" s="470" t="n">
        <f aca="false">Посуточная!PH48</f>
        <v>0</v>
      </c>
      <c r="LK48" s="470" t="n">
        <f aca="false">Посуточная!PI48</f>
        <v>0</v>
      </c>
      <c r="LL48" s="470" t="n">
        <f aca="false">Посуточная!PJ48</f>
        <v>0</v>
      </c>
      <c r="LM48" s="470" t="n">
        <f aca="false">Посуточная!PK48</f>
        <v>0</v>
      </c>
      <c r="LN48" s="470" t="n">
        <f aca="false">Посуточная!PL48</f>
        <v>0</v>
      </c>
      <c r="LO48" s="470" t="n">
        <f aca="false">Посуточная!PM48</f>
        <v>0</v>
      </c>
      <c r="LP48" s="470" t="n">
        <f aca="false">Посуточная!PN48</f>
        <v>0</v>
      </c>
      <c r="LQ48" s="470" t="n">
        <f aca="false">Посуточная!PO48</f>
        <v>0</v>
      </c>
      <c r="LR48" s="475" t="n">
        <f aca="false">SUBTOTAL(9, KN48:KW48)</f>
        <v>0</v>
      </c>
      <c r="LS48" s="433" t="n">
        <f aca="false">SUBTOTAL(9, KX48:LQ48)</f>
        <v>0</v>
      </c>
      <c r="LT48" s="273" t="n">
        <f aca="false">SUM(LR48,LT45)</f>
        <v>0</v>
      </c>
      <c r="LU48" s="273" t="n">
        <f aca="false">SUM(LS48,LU45)</f>
        <v>0</v>
      </c>
      <c r="LV48" s="888" t="n">
        <f aca="false">Посуточная!QA48</f>
        <v>0</v>
      </c>
      <c r="LW48" s="889" t="n">
        <f aca="false">Посуточная!QB48</f>
        <v>0</v>
      </c>
      <c r="LX48" s="889" t="n">
        <f aca="false">Посуточная!QC48</f>
        <v>0</v>
      </c>
      <c r="LY48" s="889" t="n">
        <f aca="false">Посуточная!QD48</f>
        <v>0</v>
      </c>
      <c r="LZ48" s="889" t="n">
        <f aca="false">Посуточная!QE48</f>
        <v>0</v>
      </c>
      <c r="MA48" s="889" t="n">
        <f aca="false">Посуточная!QF48</f>
        <v>0</v>
      </c>
      <c r="MB48" s="889" t="n">
        <f aca="false">Посуточная!QG48</f>
        <v>0</v>
      </c>
      <c r="MC48" s="890" t="n">
        <f aca="false">Посуточная!QO48</f>
        <v>0</v>
      </c>
      <c r="MD48" s="890" t="n">
        <f aca="false">Посуточная!QP48</f>
        <v>0</v>
      </c>
      <c r="ME48" s="890" t="n">
        <f aca="false">Посуточная!QQ48</f>
        <v>0</v>
      </c>
      <c r="MF48" s="890" t="n">
        <f aca="false">Посуточная!QR48</f>
        <v>0</v>
      </c>
      <c r="MG48" s="890" t="n">
        <f aca="false">Посуточная!QS48</f>
        <v>0</v>
      </c>
      <c r="MH48" s="890" t="n">
        <f aca="false">Посуточная!QT48</f>
        <v>0</v>
      </c>
      <c r="MI48" s="890" t="n">
        <f aca="false">Посуточная!QU48</f>
        <v>0</v>
      </c>
      <c r="MJ48" s="475" t="n">
        <f aca="false">SUBTOTAL(9, LV48:MB48)</f>
        <v>0</v>
      </c>
      <c r="MK48" s="433" t="n">
        <f aca="false">SUBTOTAL(9, MC48:MI48)</f>
        <v>0</v>
      </c>
      <c r="ML48" s="273" t="n">
        <f aca="false">SUM(MJ48,ML45)</f>
        <v>0</v>
      </c>
      <c r="MM48" s="273" t="n">
        <f aca="false">SUM(MK48,MM45)</f>
        <v>0</v>
      </c>
      <c r="MN48" s="885" t="n">
        <f aca="false">Посуточная!RG48</f>
        <v>2.9</v>
      </c>
      <c r="MO48" s="886" t="n">
        <f aca="false">Посуточная!RH48</f>
        <v>0</v>
      </c>
      <c r="MP48" s="886" t="n">
        <f aca="false">Посуточная!RI48</f>
        <v>0</v>
      </c>
      <c r="MQ48" s="886" t="n">
        <f aca="false">Посуточная!RJ48</f>
        <v>0</v>
      </c>
      <c r="MR48" s="886" t="n">
        <f aca="false">Посуточная!RK48</f>
        <v>0</v>
      </c>
      <c r="MS48" s="886" t="n">
        <f aca="false">Посуточная!RL48</f>
        <v>0</v>
      </c>
      <c r="MT48" s="886" t="n">
        <f aca="false">Посуточная!RM48</f>
        <v>0</v>
      </c>
      <c r="MU48" s="470" t="n">
        <f aca="false">Посуточная!RU48</f>
        <v>0</v>
      </c>
      <c r="MV48" s="470" t="n">
        <f aca="false">Посуточная!RV48</f>
        <v>0</v>
      </c>
      <c r="MW48" s="470" t="n">
        <f aca="false">Посуточная!RW48</f>
        <v>0</v>
      </c>
      <c r="MX48" s="470" t="n">
        <f aca="false">Посуточная!RX48</f>
        <v>0</v>
      </c>
      <c r="MY48" s="470" t="n">
        <f aca="false">Посуточная!RY48</f>
        <v>0</v>
      </c>
      <c r="MZ48" s="470" t="n">
        <f aca="false">Посуточная!RZ48</f>
        <v>0</v>
      </c>
      <c r="NA48" s="470" t="n">
        <f aca="false">Посуточная!SA48</f>
        <v>0</v>
      </c>
      <c r="NB48" s="475" t="n">
        <f aca="false">SUBTOTAL(9, MN48:MT48)</f>
        <v>2.9</v>
      </c>
      <c r="NC48" s="433" t="n">
        <f aca="false">SUBTOTAL(9, MU48:NA48)</f>
        <v>0</v>
      </c>
      <c r="ND48" s="273" t="n">
        <f aca="false">SUM(NB48,ND45)</f>
        <v>11.5</v>
      </c>
      <c r="NE48" s="273" t="n">
        <f aca="false">SUM(NC48,NE45)</f>
        <v>0</v>
      </c>
      <c r="NF48" s="437" t="n">
        <f aca="false">SUMIF(IG6:NE6,"итого гр.",IG48:NE48)</f>
        <v>15.2</v>
      </c>
      <c r="NG48" s="433" t="n">
        <f aca="false">SUMIF($IG$6:$NE$6,"итого фк.",IG48:NE48)</f>
        <v>28.829</v>
      </c>
      <c r="NH48" s="273" t="n">
        <f aca="false">SUM(NF48,NH45)</f>
        <v>452.3535555556</v>
      </c>
      <c r="NI48" s="273" t="n">
        <f aca="false">SUM(NG48,NI45)</f>
        <v>773.2</v>
      </c>
      <c r="NJ48" s="438" t="n">
        <f aca="false">NH48</f>
        <v>452.3535555556</v>
      </c>
      <c r="NK48" s="439" t="n">
        <f aca="false">NI48</f>
        <v>773.2</v>
      </c>
      <c r="NM48" s="278"/>
      <c r="NN48" s="885" t="n">
        <f aca="false">Посуточная!SU48</f>
        <v>0</v>
      </c>
      <c r="NO48" s="886" t="n">
        <f aca="false">Посуточная!SV48</f>
        <v>0</v>
      </c>
      <c r="NP48" s="886" t="n">
        <f aca="false">Посуточная!SW48</f>
        <v>0</v>
      </c>
      <c r="NQ48" s="886" t="n">
        <f aca="false">Посуточная!SX48</f>
        <v>0</v>
      </c>
      <c r="NR48" s="470" t="n">
        <f aca="false">Посуточная!TC48</f>
        <v>0</v>
      </c>
      <c r="NS48" s="470" t="n">
        <f aca="false">Посуточная!TD48</f>
        <v>0</v>
      </c>
      <c r="NT48" s="470" t="n">
        <f aca="false">Посуточная!TE48</f>
        <v>0</v>
      </c>
      <c r="NU48" s="470" t="n">
        <f aca="false">Посуточная!TF48</f>
        <v>0</v>
      </c>
      <c r="NV48" s="475" t="n">
        <f aca="false">SUBTOTAL(9, NN48:NQ48)</f>
        <v>0</v>
      </c>
      <c r="NW48" s="433" t="n">
        <f aca="false">SUBTOTAL(9, NR48:NU48)</f>
        <v>0</v>
      </c>
      <c r="NX48" s="456" t="n">
        <f aca="false">NX45+NV48</f>
        <v>0</v>
      </c>
      <c r="NY48" s="456" t="n">
        <f aca="false">NY45+NW48</f>
        <v>0</v>
      </c>
      <c r="NZ48" s="437" t="n">
        <f aca="false">Посуточная!TO48-Посуточная_НГДП!IP48</f>
        <v>32.4</v>
      </c>
      <c r="OA48" s="475" t="n">
        <f aca="false">Посуточная!TP48-Посуточная_НГДП!IQ48</f>
        <v>0</v>
      </c>
      <c r="OB48" s="291" t="n">
        <f aca="false">Посуточная!TQ48-Посуточная_НГДП!IR48</f>
        <v>0</v>
      </c>
      <c r="OC48" s="291" t="n">
        <f aca="false">Посуточная!TR48-Посуточная_НГДП!IS48</f>
        <v>0</v>
      </c>
      <c r="OD48" s="475" t="n">
        <f aca="false">Посуточная!TS48-Посуточная_НГДП!IT48</f>
        <v>25.000962061446</v>
      </c>
      <c r="OE48" s="475" t="n">
        <f aca="false">Посуточная!TT48-Посуточная_НГДП!IU48</f>
        <v>0</v>
      </c>
      <c r="OF48" s="291" t="n">
        <f aca="false">Посуточная!TU48-Посуточная_НГДП!IV48</f>
        <v>0</v>
      </c>
      <c r="OG48" s="291" t="n">
        <f aca="false">Посуточная!TV48-Посуточная_НГДП!IW48</f>
        <v>0</v>
      </c>
      <c r="OH48" s="475" t="n">
        <f aca="false">Посуточная!TW48-Посуточная_НГДП!IX48</f>
        <v>0</v>
      </c>
      <c r="OI48" s="475" t="n">
        <f aca="false">Посуточная!TX48-Посуточная_НГДП!IY48</f>
        <v>0</v>
      </c>
      <c r="OJ48" s="291" t="n">
        <f aca="false">Посуточная!TY48-Посуточная_НГДП!IZ48</f>
        <v>0</v>
      </c>
      <c r="OK48" s="291" t="n">
        <f aca="false">Посуточная!TZ48-Посуточная_НГДП!JA48</f>
        <v>0</v>
      </c>
      <c r="OL48" s="475" t="n">
        <f aca="false">Посуточная!UA48-Посуточная_НГДП!JB48</f>
        <v>0</v>
      </c>
      <c r="OM48" s="475" t="n">
        <f aca="false">Посуточная!UB48-Посуточная_НГДП!JC48</f>
        <v>0</v>
      </c>
      <c r="ON48" s="291" t="n">
        <f aca="false">OL48</f>
        <v>0</v>
      </c>
      <c r="OO48" s="291" t="n">
        <f aca="false">OM48</f>
        <v>0</v>
      </c>
      <c r="OP48" s="476" t="n">
        <f aca="false">SUMIF(NZ6:OO6,"итого гр.",NZ48:OO48)</f>
        <v>57.400962061446</v>
      </c>
      <c r="OQ48" s="439" t="n">
        <f aca="false">SUMIF($NZ$6:$OO$6,"итого фк.",NZ48:OO48)</f>
        <v>0</v>
      </c>
      <c r="OR48" s="373" t="n">
        <f aca="false">OP48</f>
        <v>57.400962061446</v>
      </c>
      <c r="OS48" s="273" t="n">
        <f aca="false">OQ48</f>
        <v>0</v>
      </c>
      <c r="OT48" s="438" t="n">
        <f aca="false">Посуточная!UI48-Посуточная_НГДП!JJ48</f>
        <v>0</v>
      </c>
      <c r="OU48" s="397" t="n">
        <f aca="false">Посуточная!UJ48-Посуточная_НГДП!JK48</f>
        <v>136.600155092593</v>
      </c>
      <c r="OX48" s="438" t="n">
        <f aca="false">$OX$9+OX45</f>
        <v>545.16</v>
      </c>
      <c r="OY48" s="439" t="n">
        <f aca="false">$OY$9+OY45</f>
        <v>545.16</v>
      </c>
      <c r="OZ48" s="273" t="n">
        <f aca="false">OX48</f>
        <v>545.16</v>
      </c>
      <c r="PA48" s="273" t="n">
        <f aca="false">OY48</f>
        <v>545.16</v>
      </c>
      <c r="PB48" s="437"/>
      <c r="PC48" s="433"/>
      <c r="PD48" s="273" t="n">
        <f aca="false">SUM(PB48,PD45)</f>
        <v>0</v>
      </c>
      <c r="PE48" s="273" t="n">
        <f aca="false">SUM(PC48,PE45)</f>
        <v>0</v>
      </c>
      <c r="PF48" s="438" t="n">
        <f aca="false">SUM(NJ48,OP48,OT48,OX48,PB48,NX48)</f>
        <v>1054.91451761705</v>
      </c>
      <c r="PG48" s="439" t="n">
        <f aca="false">SUM(NK48,OQ48,OU48,OY48,PC48,NY48)</f>
        <v>1454.96015509259</v>
      </c>
      <c r="PH48" s="273" t="n">
        <f aca="false">SUM(NL48,OR48,OV48,OZ48,PD48)</f>
        <v>602.560962061446</v>
      </c>
      <c r="PI48" s="273" t="n">
        <f aca="false">SUM(NM48,OS48,OW48,PA48,PE48)</f>
        <v>545.16</v>
      </c>
      <c r="PJ48" s="476"/>
      <c r="PK48" s="476"/>
      <c r="PL48" s="273" t="n">
        <f aca="false">PJ48</f>
        <v>0</v>
      </c>
      <c r="PM48" s="273" t="n">
        <f aca="false">PK48</f>
        <v>0</v>
      </c>
      <c r="PN48" s="476"/>
      <c r="PO48" s="476"/>
      <c r="PP48" s="273" t="n">
        <f aca="false">PN48</f>
        <v>0</v>
      </c>
      <c r="PR48" s="479" t="n">
        <f aca="false">Посуточная!VG48-Посуточная_НГДП!KH48</f>
        <v>23619.316482383</v>
      </c>
      <c r="PS48" s="480" t="n">
        <f aca="false">IF(A46&lt;=QH$4,VLOOKUP(A46,$QH$6:$QM$37,2,FALSE()),SUM($QI$4,IF48,-PG48)-SUM($QM$4,-$QK$4))-QA48</f>
        <v>23434.278</v>
      </c>
      <c r="PT48" s="479"/>
      <c r="PU48" s="480"/>
      <c r="PV48" s="479"/>
      <c r="PW48" s="480"/>
      <c r="PX48" s="481"/>
      <c r="PY48" s="479" t="n">
        <f aca="false">Посуточная!VN48-Посуточная_НГДП!KO48</f>
        <v>756.044704742539</v>
      </c>
      <c r="PZ48" s="482" t="n">
        <f aca="false">IF(A46&lt;=QH$4,VLOOKUP(A46,$QD$6:$QE$37,2,FALSE()),SUM($PZ$2,-HP48,KM48,-QA48))</f>
        <v>855.099</v>
      </c>
      <c r="QA48" s="378"/>
      <c r="QB48" s="278" t="n">
        <f aca="false">PS48-PR48</f>
        <v>-185.038482382952</v>
      </c>
      <c r="QD48" s="608"/>
      <c r="QQ48" s="127" t="n">
        <f aca="false">IF(V48="",0,V48+QQ45)</f>
        <v>910</v>
      </c>
      <c r="QR48" s="127" t="n">
        <f aca="false">IF(W48="",0,W48+QR45)</f>
        <v>660</v>
      </c>
      <c r="QS48" s="127" t="n">
        <f aca="false">IF(AN48="",0,AN48+QS45)</f>
        <v>410</v>
      </c>
      <c r="QT48" s="127" t="n">
        <f aca="false">IF(AO48="",0,AO48+QT45)</f>
        <v>808</v>
      </c>
      <c r="QU48" s="127" t="n">
        <f aca="false">IF(AZ48="",0,AZ48+QU45)</f>
        <v>0</v>
      </c>
      <c r="QV48" s="127" t="n">
        <f aca="false">IF(BA48="",0,BA48+QV45)</f>
        <v>0</v>
      </c>
      <c r="QW48" s="127" t="n">
        <f aca="false">IF(BL48="",0,BL48+QW45)</f>
        <v>0</v>
      </c>
      <c r="QX48" s="127" t="n">
        <f aca="false">IF(BM48="",0,BM48+QX45)</f>
        <v>0</v>
      </c>
      <c r="QY48" s="127" t="n">
        <f aca="false">IF(CF48="",0,CF48+QY45)</f>
        <v>84.7</v>
      </c>
      <c r="QZ48" s="127" t="n">
        <f aca="false">IF(CG48="",0,CG48+QZ45)</f>
        <v>68.64</v>
      </c>
      <c r="RA48" s="127" t="n">
        <f aca="false">IF(CX48="",0,CX48+RA45)</f>
        <v>1800</v>
      </c>
      <c r="RB48" s="127" t="n">
        <f aca="false">IF(CY48="",0,CY48+RB45)</f>
        <v>510</v>
      </c>
      <c r="RC48" s="127" t="n">
        <f aca="false">IF(FO48="",0,FO48+RC45)</f>
        <v>0</v>
      </c>
      <c r="RD48" s="127" t="n">
        <f aca="false">IF(FP48="",0,FP48+RD45)</f>
        <v>0</v>
      </c>
      <c r="RE48" s="127" t="n">
        <f aca="false">IF(FC48="",0,FC48+RE45)</f>
        <v>404</v>
      </c>
      <c r="RF48" s="127" t="n">
        <f aca="false">IF(FD48="",0,FD48+RF45)</f>
        <v>461.049</v>
      </c>
      <c r="RG48" s="127" t="n">
        <f aca="false">IF(ND48="",0,ND48+RG45)</f>
        <v>70.3</v>
      </c>
      <c r="RH48" s="127" t="n">
        <f aca="false">IF(NE48="",0,NE48+RH45)</f>
        <v>0</v>
      </c>
      <c r="RI48" s="127" t="n">
        <f aca="false">IF(OX48="",0,OX48)</f>
        <v>545.16</v>
      </c>
      <c r="RJ48" s="127" t="n">
        <f aca="false">IF(OY48="",0,OY48)</f>
        <v>545.16</v>
      </c>
      <c r="RK48" s="127" t="n">
        <f aca="false">IF(IA48="",0,IA48+RK45)</f>
        <v>0</v>
      </c>
      <c r="RL48" s="127" t="n">
        <f aca="false">IF(IB48="",0,IB48+RL45)</f>
        <v>1665.46504</v>
      </c>
      <c r="RM48" s="127" t="n">
        <f aca="false">IF(OT48="",0,OT48+RM45)</f>
        <v>0</v>
      </c>
      <c r="RN48" s="127" t="n">
        <f aca="false">IF(OU48="",0,OU48+RN45)</f>
        <v>64.3492233796297</v>
      </c>
      <c r="RO48" s="127" t="n">
        <f aca="false">IF(PY48="",0,PY48+RO45)</f>
        <v>9983.39453306145</v>
      </c>
      <c r="RP48" s="127" t="n">
        <f aca="false">IF(PZ48="",0,PZ48+RP45)</f>
        <v>10272.271</v>
      </c>
      <c r="RQ48" s="127" t="n">
        <f aca="false">IFERROR(RO48/$A46,0)</f>
        <v>713.099609504389</v>
      </c>
      <c r="RR48" s="127" t="n">
        <f aca="false">IFERROR(RP48/$A46,0)</f>
        <v>733.733642857143</v>
      </c>
      <c r="RS48" s="127" t="n">
        <f aca="false">IF(PD48="",0,PD48+RS45)</f>
        <v>0</v>
      </c>
      <c r="RT48" s="127" t="n">
        <f aca="false">IF(PE48="",0,PE48+RT45)</f>
        <v>0</v>
      </c>
      <c r="RU48" s="127" t="n">
        <f aca="false">IF(QQ48&gt;0,0,T48+RU45)</f>
        <v>0</v>
      </c>
      <c r="RV48" s="127" t="n">
        <f aca="false">IF(QR48&gt;0,0,U48+RV45)</f>
        <v>0</v>
      </c>
      <c r="RW48" s="127" t="n">
        <f aca="false">IF(QS48&gt;0,0,AL48+RW45)</f>
        <v>0</v>
      </c>
      <c r="RX48" s="127" t="n">
        <f aca="false">IF(QT48&gt;0,0,AM48+RX45)</f>
        <v>0</v>
      </c>
      <c r="RY48" s="127" t="n">
        <f aca="false">IF(QU48&gt;0,0,AX48+RY45)</f>
        <v>0</v>
      </c>
      <c r="RZ48" s="127" t="n">
        <f aca="false">IF(QV48&gt;0,0,AY48+RZ45)</f>
        <v>0</v>
      </c>
      <c r="SA48" s="127" t="n">
        <f aca="false">IF(QW48&gt;0,0,BJ48+SA45)</f>
        <v>0</v>
      </c>
      <c r="SB48" s="127" t="n">
        <f aca="false">IF(QX48&gt;0,0,BK48+SB45)</f>
        <v>0</v>
      </c>
      <c r="SC48" s="127" t="n">
        <f aca="false">IF(QY48&gt;0,0,CD48+SC45)</f>
        <v>0</v>
      </c>
      <c r="SD48" s="127" t="n">
        <f aca="false">IF(QZ48&gt;0,0,CE48+SD45)</f>
        <v>0</v>
      </c>
      <c r="SE48" s="127" t="n">
        <f aca="false">IF(RA48&gt;0,0,CV48+SE45)</f>
        <v>0</v>
      </c>
      <c r="SF48" s="127" t="n">
        <f aca="false">IF(RB48&gt;0,0,CW48+SF45)</f>
        <v>0</v>
      </c>
      <c r="SG48" s="127" t="n">
        <f aca="false">IF(RC48&gt;0,0,FM48+SG45)</f>
        <v>0</v>
      </c>
      <c r="SH48" s="127" t="n">
        <f aca="false">IF(RD48&gt;0,0,FN48+SH45)</f>
        <v>0</v>
      </c>
      <c r="SI48" s="127" t="n">
        <f aca="false">IF(RE48&gt;0,0,FA48+SI45)</f>
        <v>0</v>
      </c>
      <c r="SJ48" s="127" t="n">
        <f aca="false">IFERROR(IF(RF48&gt;0,0,FB48+SJ45),0)</f>
        <v>0</v>
      </c>
      <c r="SK48" s="127" t="n">
        <f aca="false">IF(RG48&gt;0,0,NB48+SK45)</f>
        <v>0</v>
      </c>
      <c r="SL48" s="127" t="n">
        <f aca="false">IFERROR(IF(RH48&gt;0,0,NC48+SL45),0)</f>
        <v>0</v>
      </c>
      <c r="SM48" s="127"/>
      <c r="SN48" s="127"/>
      <c r="SO48" s="127"/>
    </row>
    <row r="49" customFormat="false" ht="17.25" hidden="false" customHeight="true" outlineLevel="0" collapsed="false">
      <c r="A49" s="741" t="n">
        <v>15</v>
      </c>
      <c r="B49" s="891" t="n">
        <f aca="false">Посуточная!B49</f>
        <v>0</v>
      </c>
      <c r="C49" s="892" t="s">
        <v>494</v>
      </c>
      <c r="D49" s="892" t="n">
        <f aca="false">Посуточная!D49</f>
        <v>0</v>
      </c>
      <c r="E49" s="892" t="n">
        <f aca="false">Посуточная!E49</f>
        <v>0</v>
      </c>
      <c r="F49" s="892" t="n">
        <f aca="false">Посуточная!F49</f>
        <v>0</v>
      </c>
      <c r="G49" s="892" t="n">
        <f aca="false">Посуточная!G49</f>
        <v>0</v>
      </c>
      <c r="H49" s="892" t="n">
        <f aca="false">Посуточная!H49</f>
        <v>0</v>
      </c>
      <c r="I49" s="892" t="n">
        <f aca="false">Посуточная!I49</f>
        <v>0</v>
      </c>
      <c r="J49" s="491" t="n">
        <f aca="false">Посуточная!Q49</f>
        <v>0</v>
      </c>
      <c r="K49" s="491" t="n">
        <f aca="false">Посуточная!R49</f>
        <v>0</v>
      </c>
      <c r="L49" s="491" t="n">
        <f aca="false">Посуточная!S49</f>
        <v>0</v>
      </c>
      <c r="M49" s="491" t="n">
        <f aca="false">Посуточная!T49</f>
        <v>0</v>
      </c>
      <c r="N49" s="491" t="n">
        <f aca="false">Посуточная!U49</f>
        <v>0</v>
      </c>
      <c r="O49" s="491" t="n">
        <f aca="false">Посуточная!V49</f>
        <v>0</v>
      </c>
      <c r="P49" s="491" t="n">
        <f aca="false">Посуточная!W49</f>
        <v>0</v>
      </c>
      <c r="Q49" s="491" t="n">
        <f aca="false">Посуточная!X49</f>
        <v>0</v>
      </c>
      <c r="R49" s="491" t="n">
        <f aca="false">Посуточная!Y49</f>
        <v>0</v>
      </c>
      <c r="S49" s="491" t="n">
        <f aca="false">Посуточная!Z49</f>
        <v>0</v>
      </c>
      <c r="T49" s="539"/>
      <c r="U49" s="497"/>
      <c r="X49" s="863" t="str">
        <f aca="false">Посуточная!AL49</f>
        <v>Вынгапур</v>
      </c>
      <c r="Y49" s="864" t="str">
        <f aca="false">Посуточная!AM49</f>
        <v>Вынгапур</v>
      </c>
      <c r="Z49" s="864" t="n">
        <f aca="false">Посуточная!AN49</f>
        <v>0</v>
      </c>
      <c r="AA49" s="864" t="n">
        <f aca="false">Посуточная!AO49</f>
        <v>0</v>
      </c>
      <c r="AB49" s="864" t="n">
        <f aca="false">Посуточная!AP49</f>
        <v>0</v>
      </c>
      <c r="AC49" s="864" t="n">
        <f aca="false">Посуточная!AQ49</f>
        <v>0</v>
      </c>
      <c r="AD49" s="864" t="n">
        <f aca="false">Посуточная!AR49</f>
        <v>0</v>
      </c>
      <c r="AE49" s="322" t="n">
        <f aca="false">Посуточная!AZ49</f>
        <v>0</v>
      </c>
      <c r="AF49" s="322" t="n">
        <f aca="false">Посуточная!BA49</f>
        <v>0</v>
      </c>
      <c r="AG49" s="322" t="n">
        <f aca="false">Посуточная!BB49</f>
        <v>0</v>
      </c>
      <c r="AH49" s="322" t="n">
        <f aca="false">Посуточная!BC49</f>
        <v>0</v>
      </c>
      <c r="AI49" s="322" t="n">
        <f aca="false">Посуточная!BD49</f>
        <v>0</v>
      </c>
      <c r="AJ49" s="322" t="n">
        <f aca="false">Посуточная!BE49</f>
        <v>0</v>
      </c>
      <c r="AK49" s="322" t="n">
        <f aca="false">Посуточная!BF49</f>
        <v>0</v>
      </c>
      <c r="AL49" s="539"/>
      <c r="AM49" s="497"/>
      <c r="AP49" s="863" t="n">
        <f aca="false">Посуточная!BR49</f>
        <v>0</v>
      </c>
      <c r="AQ49" s="864" t="n">
        <f aca="false">Посуточная!BS49</f>
        <v>0</v>
      </c>
      <c r="AR49" s="864" t="n">
        <f aca="false">Посуточная!BT49</f>
        <v>0</v>
      </c>
      <c r="AS49" s="864" t="n">
        <f aca="false">Посуточная!BU49</f>
        <v>0</v>
      </c>
      <c r="AT49" s="322" t="n">
        <f aca="false">Посуточная!BZ49</f>
        <v>0</v>
      </c>
      <c r="AU49" s="322" t="n">
        <f aca="false">Посуточная!CA49</f>
        <v>0</v>
      </c>
      <c r="AV49" s="322" t="n">
        <f aca="false">Посуточная!CB49</f>
        <v>0</v>
      </c>
      <c r="AW49" s="322" t="n">
        <f aca="false">Посуточная!CC49</f>
        <v>0</v>
      </c>
      <c r="AX49" s="539"/>
      <c r="AY49" s="497"/>
      <c r="BB49" s="863" t="n">
        <f aca="false">Посуточная!CL49</f>
        <v>0</v>
      </c>
      <c r="BC49" s="864" t="n">
        <f aca="false">Посуточная!CM49</f>
        <v>0</v>
      </c>
      <c r="BD49" s="864" t="n">
        <f aca="false">Посуточная!CN49</f>
        <v>0</v>
      </c>
      <c r="BE49" s="864" t="n">
        <f aca="false">Посуточная!CO49</f>
        <v>0</v>
      </c>
      <c r="BF49" s="322" t="n">
        <f aca="false">Посуточная!CT49</f>
        <v>0</v>
      </c>
      <c r="BG49" s="322" t="n">
        <f aca="false">Посуточная!CU49</f>
        <v>0</v>
      </c>
      <c r="BH49" s="322" t="n">
        <f aca="false">Посуточная!CV49</f>
        <v>0</v>
      </c>
      <c r="BI49" s="322" t="n">
        <f aca="false">Посуточная!CW49</f>
        <v>0</v>
      </c>
      <c r="BJ49" s="539"/>
      <c r="BK49" s="497"/>
      <c r="BN49" s="502"/>
      <c r="BO49" s="497"/>
      <c r="BR49" s="503"/>
      <c r="BS49" s="504"/>
      <c r="BV49" s="381" t="n">
        <f aca="false">Посуточная!DN49</f>
        <v>0</v>
      </c>
      <c r="BW49" s="382" t="n">
        <f aca="false">Посуточная!DO49</f>
        <v>0</v>
      </c>
      <c r="BX49" s="382" t="n">
        <f aca="false">Посуточная!DP49</f>
        <v>0</v>
      </c>
      <c r="BY49" s="382" t="n">
        <f aca="false">Посуточная!DQ49</f>
        <v>0</v>
      </c>
      <c r="BZ49" s="322" t="str">
        <f aca="false">Посуточная!DV49</f>
        <v>Новогоднее</v>
      </c>
      <c r="CA49" s="322" t="n">
        <f aca="false">Посуточная!DW49</f>
        <v>0</v>
      </c>
      <c r="CB49" s="322" t="n">
        <f aca="false">Посуточная!DX49</f>
        <v>0</v>
      </c>
      <c r="CC49" s="322" t="n">
        <f aca="false">Посуточная!DY49</f>
        <v>0</v>
      </c>
      <c r="CD49" s="539"/>
      <c r="CE49" s="497"/>
      <c r="CH49" s="893" t="n">
        <f aca="false">Посуточная!EH49</f>
        <v>0</v>
      </c>
      <c r="CI49" s="894" t="n">
        <f aca="false">Посуточная!EI49</f>
        <v>0</v>
      </c>
      <c r="CJ49" s="894" t="n">
        <f aca="false">Посуточная!EJ49</f>
        <v>0</v>
      </c>
      <c r="CK49" s="894" t="n">
        <f aca="false">Посуточная!EK49</f>
        <v>0</v>
      </c>
      <c r="CL49" s="894" t="n">
        <f aca="false">Посуточная!EL49</f>
        <v>0</v>
      </c>
      <c r="CM49" s="894" t="n">
        <f aca="false">Посуточная!EM49</f>
        <v>0</v>
      </c>
      <c r="CN49" s="894" t="n">
        <f aca="false">Посуточная!EN49</f>
        <v>0</v>
      </c>
      <c r="CO49" s="491" t="n">
        <f aca="false">Посуточная!ES49</f>
        <v>0</v>
      </c>
      <c r="CP49" s="491" t="n">
        <f aca="false">Посуточная!ET49</f>
        <v>0</v>
      </c>
      <c r="CQ49" s="491" t="n">
        <f aca="false">Посуточная!EU49</f>
        <v>0</v>
      </c>
      <c r="CR49" s="491" t="n">
        <f aca="false">Посуточная!EV49</f>
        <v>0</v>
      </c>
      <c r="CS49" s="491" t="n">
        <f aca="false">Посуточная!EW49</f>
        <v>0</v>
      </c>
      <c r="CT49" s="491" t="n">
        <f aca="false">Посуточная!EX49</f>
        <v>0</v>
      </c>
      <c r="CU49" s="491" t="n">
        <f aca="false">Посуточная!EY49</f>
        <v>0</v>
      </c>
      <c r="CV49" s="539"/>
      <c r="CW49" s="497"/>
      <c r="CZ49" s="863" t="str">
        <f aca="false">Посуточная!FH49</f>
        <v>Сугм</v>
      </c>
      <c r="DA49" s="864" t="str">
        <f aca="false">Посуточная!FI49</f>
        <v>Еты-П</v>
      </c>
      <c r="DB49" s="864" t="n">
        <f aca="false">Посуточная!FJ49</f>
        <v>0</v>
      </c>
      <c r="DC49" s="864" t="n">
        <f aca="false">Посуточная!FK49</f>
        <v>0</v>
      </c>
      <c r="DD49" s="864" t="n">
        <f aca="false">Посуточная!FL49</f>
        <v>0</v>
      </c>
      <c r="DE49" s="864" t="n">
        <f aca="false">Посуточная!FM49</f>
        <v>0</v>
      </c>
      <c r="DF49" s="864" t="n">
        <f aca="false">Посуточная!FN49</f>
        <v>0</v>
      </c>
      <c r="DG49" s="864" t="n">
        <f aca="false">Посуточная!FO49</f>
        <v>0</v>
      </c>
      <c r="DH49" s="864" t="n">
        <f aca="false">Посуточная!FP49</f>
        <v>0</v>
      </c>
      <c r="DI49" s="864" t="n">
        <f aca="false">Посуточная!FQ49</f>
        <v>0</v>
      </c>
      <c r="DJ49" s="864" t="n">
        <f aca="false">Посуточная!FR49</f>
        <v>0</v>
      </c>
      <c r="DK49" s="864" t="n">
        <f aca="false">Посуточная!FS49</f>
        <v>0</v>
      </c>
      <c r="DL49" s="864" t="n">
        <f aca="false">Посуточная!FT49</f>
        <v>0</v>
      </c>
      <c r="DM49" s="864" t="n">
        <f aca="false">Посуточная!FU49</f>
        <v>0</v>
      </c>
      <c r="DN49" s="864" t="n">
        <f aca="false">Посуточная!FV49</f>
        <v>0</v>
      </c>
      <c r="DO49" s="864" t="n">
        <f aca="false">Посуточная!FW49</f>
        <v>0</v>
      </c>
      <c r="DP49" s="864" t="n">
        <f aca="false">Посуточная!FX49</f>
        <v>0</v>
      </c>
      <c r="DQ49" s="864" t="n">
        <f aca="false">Посуточная!FY49</f>
        <v>0</v>
      </c>
      <c r="DR49" s="864" t="n">
        <f aca="false">Посуточная!FZ49</f>
        <v>0</v>
      </c>
      <c r="DS49" s="864" t="n">
        <f aca="false">Посуточная!GA49</f>
        <v>0</v>
      </c>
      <c r="DT49" s="864" t="n">
        <f aca="false">Посуточная!GB49</f>
        <v>0</v>
      </c>
      <c r="DU49" s="864" t="n">
        <f aca="false">Посуточная!GC49</f>
        <v>0</v>
      </c>
      <c r="DV49" s="864" t="n">
        <f aca="false">Посуточная!GD49</f>
        <v>0</v>
      </c>
      <c r="DW49" s="864" t="n">
        <f aca="false">Посуточная!GE49</f>
        <v>0</v>
      </c>
      <c r="DX49" s="864" t="n">
        <f aca="false">Посуточная!GF49</f>
        <v>0</v>
      </c>
      <c r="DY49" s="864" t="n">
        <f aca="false">Посуточная!GG49</f>
        <v>0</v>
      </c>
      <c r="DZ49" s="864" t="n">
        <f aca="false">Посуточная!GH49</f>
        <v>0</v>
      </c>
      <c r="EA49" s="864" t="n">
        <f aca="false">Посуточная!GI49</f>
        <v>0</v>
      </c>
      <c r="EB49" s="864" t="n">
        <f aca="false">Посуточная!GJ49</f>
        <v>0</v>
      </c>
      <c r="EC49" s="864" t="n">
        <f aca="false">Посуточная!GK49</f>
        <v>0</v>
      </c>
      <c r="ED49" s="864" t="n">
        <f aca="false">Посуточная!GL49</f>
        <v>0</v>
      </c>
      <c r="EE49" s="864" t="n">
        <f aca="false">Посуточная!GM49</f>
        <v>0</v>
      </c>
      <c r="EF49" s="322" t="str">
        <f aca="false">Посуточная!GU49</f>
        <v>Вынгапуровское</v>
      </c>
      <c r="EG49" s="322" t="str">
        <f aca="false">Посуточная!GV49</f>
        <v>Средне-Итурское</v>
      </c>
      <c r="EH49" s="322" t="n">
        <f aca="false">Посуточная!GW49</f>
        <v>0</v>
      </c>
      <c r="EI49" s="322" t="n">
        <f aca="false">Посуточная!GX49</f>
        <v>0</v>
      </c>
      <c r="EJ49" s="322" t="n">
        <f aca="false">Посуточная!GY49</f>
        <v>0</v>
      </c>
      <c r="EK49" s="322" t="n">
        <f aca="false">Посуточная!GZ49</f>
        <v>0</v>
      </c>
      <c r="EL49" s="322" t="n">
        <f aca="false">Посуточная!HA49</f>
        <v>0</v>
      </c>
      <c r="EM49" s="322" t="n">
        <f aca="false">Посуточная!HB49</f>
        <v>0</v>
      </c>
      <c r="EN49" s="322" t="n">
        <f aca="false">Посуточная!HC49</f>
        <v>0</v>
      </c>
      <c r="EO49" s="322" t="n">
        <f aca="false">Посуточная!HD49</f>
        <v>0</v>
      </c>
      <c r="EP49" s="322" t="n">
        <f aca="false">Посуточная!HE49</f>
        <v>0</v>
      </c>
      <c r="EQ49" s="322" t="n">
        <f aca="false">Посуточная!HF49</f>
        <v>0</v>
      </c>
      <c r="ER49" s="322" t="n">
        <f aca="false">Посуточная!HG49</f>
        <v>0</v>
      </c>
      <c r="ES49" s="322" t="n">
        <f aca="false">Посуточная!HH49</f>
        <v>0</v>
      </c>
      <c r="ET49" s="322" t="n">
        <f aca="false">Посуточная!HI49</f>
        <v>0</v>
      </c>
      <c r="EU49" s="322" t="n">
        <f aca="false">Посуточная!HJ49</f>
        <v>0</v>
      </c>
      <c r="EV49" s="322" t="n">
        <f aca="false">Посуточная!HK49</f>
        <v>0</v>
      </c>
      <c r="EW49" s="322" t="n">
        <f aca="false">Посуточная!HL49</f>
        <v>0</v>
      </c>
      <c r="EX49" s="322" t="n">
        <f aca="false">Посуточная!HM49</f>
        <v>0</v>
      </c>
      <c r="EY49" s="322" t="n">
        <f aca="false">Посуточная!HN49</f>
        <v>0</v>
      </c>
      <c r="EZ49" s="322" t="n">
        <f aca="false">Посуточная!HO49</f>
        <v>0</v>
      </c>
      <c r="FA49" s="539"/>
      <c r="FB49" s="497"/>
      <c r="FE49" s="895" t="n">
        <f aca="false">Посуточная!IA49</f>
        <v>0</v>
      </c>
      <c r="FF49" s="896" t="n">
        <f aca="false">Посуточная!IB49</f>
        <v>0</v>
      </c>
      <c r="FG49" s="896" t="n">
        <f aca="false">Посуточная!IC49</f>
        <v>0</v>
      </c>
      <c r="FH49" s="892" t="n">
        <f aca="false">Посуточная!ID49</f>
        <v>0</v>
      </c>
      <c r="FI49" s="322" t="n">
        <f aca="false">Посуточная!II49</f>
        <v>0</v>
      </c>
      <c r="FJ49" s="366" t="n">
        <f aca="false">Посуточная!IJ49</f>
        <v>0</v>
      </c>
      <c r="FK49" s="322" t="n">
        <f aca="false">Посуточная!IK49</f>
        <v>0</v>
      </c>
      <c r="FL49" s="366" t="n">
        <f aca="false">Посуточная!IL49</f>
        <v>0</v>
      </c>
      <c r="FM49" s="496"/>
      <c r="FN49" s="497"/>
      <c r="FQ49" s="484"/>
      <c r="FR49" s="485"/>
      <c r="FS49" s="485"/>
      <c r="FT49" s="485"/>
      <c r="FU49" s="485"/>
      <c r="FV49" s="485"/>
      <c r="FW49" s="485"/>
      <c r="FX49" s="485"/>
      <c r="FY49" s="485"/>
      <c r="FZ49" s="485"/>
      <c r="GA49" s="485"/>
      <c r="GB49" s="485"/>
      <c r="GC49" s="485"/>
      <c r="GD49" s="485"/>
      <c r="GE49" s="485"/>
      <c r="GF49" s="322"/>
      <c r="GG49" s="322"/>
      <c r="GH49" s="322"/>
      <c r="GI49" s="322"/>
      <c r="GJ49" s="322"/>
      <c r="GK49" s="322"/>
      <c r="GL49" s="322"/>
      <c r="GM49" s="322"/>
      <c r="GN49" s="322"/>
      <c r="GO49" s="322"/>
      <c r="GP49" s="322"/>
      <c r="GQ49" s="322"/>
      <c r="GR49" s="322"/>
      <c r="GS49" s="322"/>
      <c r="GT49" s="322"/>
      <c r="GU49" s="322"/>
      <c r="GV49" s="322"/>
      <c r="GW49" s="322"/>
      <c r="GX49" s="322"/>
      <c r="GY49" s="322"/>
      <c r="GZ49" s="322"/>
      <c r="HA49" s="322"/>
      <c r="HB49" s="322"/>
      <c r="HC49" s="322"/>
      <c r="HD49" s="322"/>
      <c r="HE49" s="322"/>
      <c r="HF49" s="322"/>
      <c r="HG49" s="322"/>
      <c r="HH49" s="322"/>
      <c r="HI49" s="322"/>
      <c r="HJ49" s="322"/>
      <c r="HK49" s="322"/>
      <c r="HL49" s="322"/>
      <c r="HM49" s="539"/>
      <c r="HN49" s="497"/>
      <c r="HQ49" s="502"/>
      <c r="HR49" s="497"/>
      <c r="HU49" s="503"/>
      <c r="HV49" s="504"/>
      <c r="HY49" s="517"/>
      <c r="HZ49" s="518"/>
      <c r="IC49" s="503"/>
      <c r="ID49" s="504"/>
      <c r="IG49" s="484"/>
      <c r="IH49" s="485"/>
      <c r="II49" s="485"/>
      <c r="IJ49" s="485"/>
      <c r="IK49" s="485"/>
      <c r="IL49" s="485"/>
      <c r="IM49" s="485"/>
      <c r="IN49" s="485"/>
      <c r="IO49" s="485"/>
      <c r="IP49" s="485"/>
      <c r="IQ49" s="485"/>
      <c r="IR49" s="485"/>
      <c r="IS49" s="485"/>
      <c r="IT49" s="485"/>
      <c r="IU49" s="485"/>
      <c r="IV49" s="338"/>
      <c r="IW49" s="338"/>
      <c r="IX49" s="338"/>
      <c r="IY49" s="338"/>
      <c r="IZ49" s="338"/>
      <c r="JA49" s="338"/>
      <c r="JB49" s="338"/>
      <c r="JC49" s="338"/>
      <c r="JD49" s="338"/>
      <c r="JE49" s="338"/>
      <c r="JF49" s="338"/>
      <c r="JG49" s="338"/>
      <c r="JH49" s="338"/>
      <c r="JI49" s="338"/>
      <c r="JJ49" s="338"/>
      <c r="JK49" s="338"/>
      <c r="JL49" s="338"/>
      <c r="JM49" s="338"/>
      <c r="JN49" s="338"/>
      <c r="JO49" s="338"/>
      <c r="JP49" s="338"/>
      <c r="JQ49" s="338"/>
      <c r="JR49" s="338"/>
      <c r="JS49" s="338"/>
      <c r="JT49" s="338"/>
      <c r="JU49" s="338"/>
      <c r="JV49" s="338"/>
      <c r="JW49" s="338"/>
      <c r="JX49" s="338"/>
      <c r="JY49" s="338"/>
      <c r="JZ49" s="338"/>
      <c r="KA49" s="338"/>
      <c r="KB49" s="338"/>
      <c r="KC49" s="338"/>
      <c r="KD49" s="338"/>
      <c r="KE49" s="338"/>
      <c r="KF49" s="338"/>
      <c r="KG49" s="338"/>
      <c r="KH49" s="338"/>
      <c r="KI49" s="338"/>
      <c r="KJ49" s="539"/>
      <c r="KK49" s="497"/>
      <c r="KN49" s="898" t="n">
        <f aca="false">Посуточная!OF49</f>
        <v>0</v>
      </c>
      <c r="KO49" s="899" t="n">
        <f aca="false">Посуточная!OG49</f>
        <v>0</v>
      </c>
      <c r="KP49" s="899" t="n">
        <f aca="false">Посуточная!OH49</f>
        <v>0</v>
      </c>
      <c r="KQ49" s="899" t="n">
        <f aca="false">Посуточная!OI49</f>
        <v>0</v>
      </c>
      <c r="KR49" s="899" t="n">
        <f aca="false">Посуточная!OJ49</f>
        <v>0</v>
      </c>
      <c r="KS49" s="899" t="n">
        <f aca="false">Посуточная!OK49</f>
        <v>0</v>
      </c>
      <c r="KT49" s="899" t="n">
        <f aca="false">Посуточная!OL49</f>
        <v>0</v>
      </c>
      <c r="KU49" s="900" t="n">
        <f aca="false">Посуточная!OM49</f>
        <v>0</v>
      </c>
      <c r="KV49" s="900" t="n">
        <f aca="false">Посуточная!ON49</f>
        <v>0</v>
      </c>
      <c r="KW49" s="900" t="n">
        <f aca="false">Посуточная!OO49</f>
        <v>0</v>
      </c>
      <c r="KX49" s="897" t="n">
        <f aca="false">Посуточная!OV49</f>
        <v>0</v>
      </c>
      <c r="KY49" s="897" t="n">
        <f aca="false">Посуточная!OW49</f>
        <v>0</v>
      </c>
      <c r="KZ49" s="897" t="n">
        <f aca="false">Посуточная!OX49</f>
        <v>0</v>
      </c>
      <c r="LA49" s="897" t="n">
        <f aca="false">Посуточная!OY49</f>
        <v>0</v>
      </c>
      <c r="LB49" s="897" t="n">
        <f aca="false">Посуточная!OZ49</f>
        <v>0</v>
      </c>
      <c r="LC49" s="897" t="n">
        <f aca="false">Посуточная!PA49</f>
        <v>0</v>
      </c>
      <c r="LD49" s="897" t="n">
        <f aca="false">Посуточная!PB49</f>
        <v>0</v>
      </c>
      <c r="LE49" s="897" t="n">
        <f aca="false">Посуточная!PC49</f>
        <v>0</v>
      </c>
      <c r="LF49" s="897" t="n">
        <f aca="false">Посуточная!PD49</f>
        <v>0</v>
      </c>
      <c r="LG49" s="897" t="n">
        <f aca="false">Посуточная!PE49</f>
        <v>0</v>
      </c>
      <c r="LH49" s="897" t="n">
        <f aca="false">Посуточная!PF49</f>
        <v>0</v>
      </c>
      <c r="LI49" s="897" t="n">
        <f aca="false">Посуточная!PG49</f>
        <v>0</v>
      </c>
      <c r="LJ49" s="897" t="n">
        <f aca="false">Посуточная!PH49</f>
        <v>0</v>
      </c>
      <c r="LK49" s="897" t="n">
        <f aca="false">Посуточная!PI49</f>
        <v>0</v>
      </c>
      <c r="LL49" s="897" t="n">
        <f aca="false">Посуточная!PJ49</f>
        <v>0</v>
      </c>
      <c r="LM49" s="897" t="n">
        <f aca="false">Посуточная!PK49</f>
        <v>0</v>
      </c>
      <c r="LN49" s="897" t="n">
        <f aca="false">Посуточная!PL49</f>
        <v>0</v>
      </c>
      <c r="LO49" s="897" t="n">
        <f aca="false">Посуточная!PM49</f>
        <v>0</v>
      </c>
      <c r="LP49" s="897" t="n">
        <f aca="false">Посуточная!PN49</f>
        <v>0</v>
      </c>
      <c r="LQ49" s="897" t="n">
        <f aca="false">Посуточная!PO49</f>
        <v>0</v>
      </c>
      <c r="LR49" s="539"/>
      <c r="LS49" s="497"/>
      <c r="LV49" s="414" t="n">
        <f aca="false">Посуточная!QA49</f>
        <v>0</v>
      </c>
      <c r="LW49" s="415" t="n">
        <f aca="false">Посуточная!QB49</f>
        <v>0</v>
      </c>
      <c r="LX49" s="415" t="n">
        <f aca="false">Посуточная!QC49</f>
        <v>0</v>
      </c>
      <c r="LY49" s="415" t="n">
        <f aca="false">Посуточная!QD49</f>
        <v>0</v>
      </c>
      <c r="LZ49" s="415" t="n">
        <f aca="false">Посуточная!QE49</f>
        <v>0</v>
      </c>
      <c r="MA49" s="415" t="n">
        <f aca="false">Посуточная!QF49</f>
        <v>0</v>
      </c>
      <c r="MB49" s="415" t="n">
        <f aca="false">Посуточная!QG49</f>
        <v>0</v>
      </c>
      <c r="MC49" s="876" t="n">
        <f aca="false">Посуточная!QO49</f>
        <v>0</v>
      </c>
      <c r="MD49" s="876" t="n">
        <f aca="false">Посуточная!QP49</f>
        <v>0</v>
      </c>
      <c r="ME49" s="876" t="n">
        <f aca="false">Посуточная!QQ49</f>
        <v>0</v>
      </c>
      <c r="MF49" s="876" t="n">
        <f aca="false">Посуточная!QR49</f>
        <v>0</v>
      </c>
      <c r="MG49" s="876" t="n">
        <f aca="false">Посуточная!QS49</f>
        <v>0</v>
      </c>
      <c r="MH49" s="876" t="n">
        <f aca="false">Посуточная!QT49</f>
        <v>0</v>
      </c>
      <c r="MI49" s="876" t="n">
        <f aca="false">Посуточная!QU49</f>
        <v>0</v>
      </c>
      <c r="MJ49" s="539"/>
      <c r="MK49" s="497"/>
      <c r="MN49" s="871" t="n">
        <f aca="false">Посуточная!RG49</f>
        <v>0</v>
      </c>
      <c r="MO49" s="872" t="n">
        <f aca="false">Посуточная!RH49</f>
        <v>0</v>
      </c>
      <c r="MP49" s="872" t="n">
        <f aca="false">Посуточная!RI49</f>
        <v>0</v>
      </c>
      <c r="MQ49" s="872" t="n">
        <f aca="false">Посуточная!RJ49</f>
        <v>0</v>
      </c>
      <c r="MR49" s="872" t="n">
        <f aca="false">Посуточная!RK49</f>
        <v>0</v>
      </c>
      <c r="MS49" s="872" t="n">
        <f aca="false">Посуточная!RL49</f>
        <v>0</v>
      </c>
      <c r="MT49" s="872" t="n">
        <f aca="false">Посуточная!RM49</f>
        <v>0</v>
      </c>
      <c r="MU49" s="366" t="n">
        <f aca="false">Посуточная!RU49</f>
        <v>0</v>
      </c>
      <c r="MV49" s="366" t="n">
        <f aca="false">Посуточная!RV49</f>
        <v>0</v>
      </c>
      <c r="MW49" s="366" t="n">
        <f aca="false">Посуточная!RW49</f>
        <v>0</v>
      </c>
      <c r="MX49" s="366" t="n">
        <f aca="false">Посуточная!RX49</f>
        <v>0</v>
      </c>
      <c r="MY49" s="366" t="n">
        <f aca="false">Посуточная!RY49</f>
        <v>0</v>
      </c>
      <c r="MZ49" s="366" t="n">
        <f aca="false">Посуточная!RZ49</f>
        <v>0</v>
      </c>
      <c r="NA49" s="366" t="n">
        <f aca="false">Посуточная!SA49</f>
        <v>0</v>
      </c>
      <c r="NB49" s="539"/>
      <c r="NC49" s="497"/>
      <c r="NF49" s="502"/>
      <c r="NG49" s="497"/>
      <c r="NJ49" s="503"/>
      <c r="NK49" s="504"/>
      <c r="NN49" s="871" t="n">
        <f aca="false">Посуточная!SU49</f>
        <v>0</v>
      </c>
      <c r="NO49" s="872" t="n">
        <f aca="false">Посуточная!SV49</f>
        <v>0</v>
      </c>
      <c r="NP49" s="872" t="n">
        <f aca="false">Посуточная!SW49</f>
        <v>0</v>
      </c>
      <c r="NQ49" s="872" t="n">
        <f aca="false">Посуточная!SX49</f>
        <v>0</v>
      </c>
      <c r="NR49" s="366" t="n">
        <f aca="false">Посуточная!TC49</f>
        <v>0</v>
      </c>
      <c r="NS49" s="366" t="n">
        <f aca="false">Посуточная!TD49</f>
        <v>0</v>
      </c>
      <c r="NT49" s="366" t="n">
        <f aca="false">Посуточная!TE49</f>
        <v>0</v>
      </c>
      <c r="NU49" s="366" t="n">
        <f aca="false">Посуточная!TF49</f>
        <v>0</v>
      </c>
      <c r="NV49" s="539"/>
      <c r="NW49" s="497"/>
      <c r="NZ49" s="502"/>
      <c r="OA49" s="539"/>
      <c r="OB49" s="291"/>
      <c r="OC49" s="291"/>
      <c r="OD49" s="539"/>
      <c r="OE49" s="539"/>
      <c r="OF49" s="291"/>
      <c r="OG49" s="291"/>
      <c r="OH49" s="539"/>
      <c r="OI49" s="539"/>
      <c r="OJ49" s="291"/>
      <c r="OK49" s="291"/>
      <c r="OL49" s="539"/>
      <c r="OM49" s="539"/>
      <c r="ON49" s="291"/>
      <c r="OO49" s="291"/>
      <c r="OP49" s="540"/>
      <c r="OQ49" s="504"/>
      <c r="OR49" s="373"/>
      <c r="OT49" s="503"/>
      <c r="OU49" s="504"/>
      <c r="OX49" s="503"/>
      <c r="OY49" s="504"/>
      <c r="PB49" s="502"/>
      <c r="PC49" s="497"/>
      <c r="PF49" s="503"/>
      <c r="PG49" s="504"/>
      <c r="PJ49" s="540"/>
      <c r="PK49" s="540"/>
      <c r="PN49" s="540"/>
      <c r="PO49" s="540"/>
      <c r="PQ49" s="374"/>
      <c r="PR49" s="541"/>
      <c r="PS49" s="542"/>
      <c r="PT49" s="541"/>
      <c r="PU49" s="542"/>
      <c r="PV49" s="335"/>
      <c r="PW49" s="542"/>
      <c r="PX49" s="543"/>
      <c r="PY49" s="541"/>
      <c r="PZ49" s="544"/>
      <c r="QA49" s="378"/>
      <c r="QD49" s="608"/>
      <c r="QQ49" s="127" t="n">
        <f aca="false">IF(V49="",0,V49+QQ46)</f>
        <v>0</v>
      </c>
      <c r="QR49" s="127" t="n">
        <f aca="false">IF(W49="",0,W49+QR46)</f>
        <v>0</v>
      </c>
      <c r="QS49" s="127" t="n">
        <f aca="false">IF(AN49="",0,AN49+QS46)</f>
        <v>0</v>
      </c>
      <c r="QT49" s="127" t="n">
        <f aca="false">IF(AO49="",0,AO49+QT46)</f>
        <v>0</v>
      </c>
      <c r="QU49" s="127" t="n">
        <f aca="false">IF(AZ49="",0,AZ49+QU46)</f>
        <v>0</v>
      </c>
      <c r="QV49" s="127" t="n">
        <f aca="false">IF(BA49="",0,BA49+QV46)</f>
        <v>0</v>
      </c>
      <c r="QW49" s="127" t="n">
        <f aca="false">IF(BL49="",0,BL49+QW46)</f>
        <v>0</v>
      </c>
      <c r="QX49" s="127" t="n">
        <f aca="false">IF(BM49="",0,BM49+QX46)</f>
        <v>0</v>
      </c>
      <c r="QY49" s="127" t="n">
        <f aca="false">IF(CF49="",0,CF49+QY46)</f>
        <v>0</v>
      </c>
      <c r="QZ49" s="127" t="n">
        <f aca="false">IF(CG49="",0,CG49+QZ46)</f>
        <v>0</v>
      </c>
      <c r="RA49" s="127" t="n">
        <f aca="false">IF(CX49="",0,CX49+RA46)</f>
        <v>0</v>
      </c>
      <c r="RB49" s="127" t="n">
        <f aca="false">IF(CY49="",0,CY49+RB46)</f>
        <v>0</v>
      </c>
      <c r="RC49" s="127" t="n">
        <f aca="false">IF(FO49="",0,FO49+RC46)</f>
        <v>0</v>
      </c>
      <c r="RD49" s="127" t="n">
        <f aca="false">IF(FP49="",0,FP49+RD46)</f>
        <v>0</v>
      </c>
      <c r="RE49" s="127" t="n">
        <f aca="false">IF(FC49="",0,FC49+RE46)</f>
        <v>0</v>
      </c>
      <c r="RF49" s="127" t="n">
        <f aca="false">IF(FD49="",0,FD49+RF46)</f>
        <v>0</v>
      </c>
      <c r="RG49" s="127" t="n">
        <f aca="false">IF(ND49="",0,ND49+RG46)</f>
        <v>0</v>
      </c>
      <c r="RH49" s="127" t="n">
        <f aca="false">IF(NE49="",0,NE49+RH46)</f>
        <v>0</v>
      </c>
      <c r="RI49" s="127" t="n">
        <f aca="false">IF(OX49="",0,OX49)</f>
        <v>0</v>
      </c>
      <c r="RJ49" s="127" t="n">
        <f aca="false">IF(OY49="",0,OY49)</f>
        <v>0</v>
      </c>
      <c r="RK49" s="127" t="n">
        <f aca="false">IF(IA49="",0,IA49+RK46)</f>
        <v>0</v>
      </c>
      <c r="RL49" s="127" t="n">
        <f aca="false">IF(IB49="",0,IB49+RL46)</f>
        <v>0</v>
      </c>
      <c r="RM49" s="127" t="n">
        <f aca="false">IF(OT49="",0,OT49+RM46)</f>
        <v>0</v>
      </c>
      <c r="RN49" s="127" t="n">
        <f aca="false">IF(OU49="",0,OU49+RN46)</f>
        <v>0</v>
      </c>
      <c r="RO49" s="127" t="n">
        <f aca="false">IF(PY49="",0,PY49+RO46)</f>
        <v>0</v>
      </c>
      <c r="RP49" s="127" t="n">
        <f aca="false">IF(PZ49="",0,PZ49+RP46)</f>
        <v>0</v>
      </c>
      <c r="RQ49" s="127" t="n">
        <f aca="false">IFERROR(RO49/$A47,0)</f>
        <v>0</v>
      </c>
      <c r="RR49" s="127" t="n">
        <f aca="false">IFERROR(RP49/$A47,0)</f>
        <v>0</v>
      </c>
      <c r="RS49" s="127" t="n">
        <f aca="false">IF(PD49="",0,PD49+RS46)</f>
        <v>0</v>
      </c>
      <c r="RT49" s="127" t="n">
        <f aca="false">IF(PE49="",0,PE49+RT46)</f>
        <v>0</v>
      </c>
      <c r="RU49" s="127" t="n">
        <f aca="false">IF(QQ49&gt;0,0,T49+RU46)</f>
        <v>0</v>
      </c>
      <c r="RV49" s="127" t="n">
        <f aca="false">IF(QR49&gt;0,0,U49+RV46)</f>
        <v>0</v>
      </c>
      <c r="RW49" s="127" t="n">
        <f aca="false">IF(QS49&gt;0,0,AL49+RW46)</f>
        <v>0</v>
      </c>
      <c r="RX49" s="127" t="n">
        <f aca="false">IF(QT49&gt;0,0,AM49+RX46)</f>
        <v>0</v>
      </c>
      <c r="RY49" s="127" t="n">
        <f aca="false">IF(QU49&gt;0,0,AX49+RY46)</f>
        <v>0</v>
      </c>
      <c r="RZ49" s="127" t="n">
        <f aca="false">IF(QV49&gt;0,0,AY49+RZ46)</f>
        <v>0</v>
      </c>
      <c r="SA49" s="127" t="n">
        <f aca="false">IF(QW49&gt;0,0,BJ49+SA46)</f>
        <v>0</v>
      </c>
      <c r="SB49" s="127" t="n">
        <f aca="false">IF(QX49&gt;0,0,BK49+SB46)</f>
        <v>0</v>
      </c>
      <c r="SC49" s="127" t="n">
        <f aca="false">IF(QY49&gt;0,0,CD49+SC46)</f>
        <v>0</v>
      </c>
      <c r="SD49" s="127" t="n">
        <f aca="false">IF(QZ49&gt;0,0,CE49+SD46)</f>
        <v>0</v>
      </c>
      <c r="SE49" s="127" t="n">
        <f aca="false">IF(RA49&gt;0,0,CV49+SE46)</f>
        <v>0</v>
      </c>
      <c r="SF49" s="127" t="n">
        <f aca="false">IF(RB49&gt;0,0,CW49+SF46)</f>
        <v>0</v>
      </c>
      <c r="SG49" s="127" t="n">
        <f aca="false">IF(RC49&gt;0,0,FM49+SG46)</f>
        <v>0</v>
      </c>
      <c r="SH49" s="127" t="n">
        <f aca="false">IF(RD49&gt;0,0,FN49+SH46)</f>
        <v>0</v>
      </c>
      <c r="SI49" s="127" t="n">
        <f aca="false">IF(RE49&gt;0,0,FA49+SI46)</f>
        <v>0</v>
      </c>
      <c r="SJ49" s="127" t="n">
        <f aca="false">IFERROR(IF(RF49&gt;0,0,FB49+SJ46),0)</f>
        <v>0</v>
      </c>
      <c r="SK49" s="127" t="n">
        <f aca="false">IF(RG49&gt;0,0,NB49+SK46)</f>
        <v>0</v>
      </c>
      <c r="SL49" s="127" t="n">
        <f aca="false">IFERROR(IF(RH49&gt;0,0,NC49+SL46),0)</f>
        <v>0</v>
      </c>
      <c r="SM49" s="127"/>
      <c r="SN49" s="127"/>
      <c r="SO49" s="127"/>
    </row>
    <row r="50" customFormat="false" ht="15" hidden="false" customHeight="false" outlineLevel="0" collapsed="false">
      <c r="A50" s="741"/>
      <c r="B50" s="863" t="n">
        <f aca="false">Посуточная!B50</f>
        <v>0</v>
      </c>
      <c r="C50" s="864" t="n">
        <f aca="false">Посуточная!C50</f>
        <v>0</v>
      </c>
      <c r="D50" s="864" t="n">
        <f aca="false">Посуточная!D50</f>
        <v>0</v>
      </c>
      <c r="E50" s="864" t="n">
        <f aca="false">Посуточная!E50</f>
        <v>0</v>
      </c>
      <c r="F50" s="864" t="n">
        <f aca="false">Посуточная!F50</f>
        <v>0</v>
      </c>
      <c r="G50" s="864" t="n">
        <f aca="false">Посуточная!G50</f>
        <v>0</v>
      </c>
      <c r="H50" s="864" t="n">
        <f aca="false">Посуточная!H50</f>
        <v>0</v>
      </c>
      <c r="I50" s="864" t="n">
        <f aca="false">Посуточная!I50</f>
        <v>0</v>
      </c>
      <c r="J50" s="322" t="n">
        <f aca="false">Посуточная!Q50</f>
        <v>0</v>
      </c>
      <c r="K50" s="322" t="n">
        <f aca="false">Посуточная!R50</f>
        <v>0</v>
      </c>
      <c r="L50" s="322" t="n">
        <f aca="false">Посуточная!S50</f>
        <v>0</v>
      </c>
      <c r="M50" s="322" t="n">
        <f aca="false">Посуточная!T50</f>
        <v>0</v>
      </c>
      <c r="N50" s="322" t="n">
        <f aca="false">Посуточная!U50</f>
        <v>0</v>
      </c>
      <c r="O50" s="322" t="n">
        <f aca="false">Посуточная!V50</f>
        <v>0</v>
      </c>
      <c r="P50" s="322" t="n">
        <f aca="false">Посуточная!W50</f>
        <v>0</v>
      </c>
      <c r="Q50" s="322" t="n">
        <f aca="false">Посуточная!X50</f>
        <v>0</v>
      </c>
      <c r="R50" s="322" t="n">
        <f aca="false">Посуточная!Y50</f>
        <v>0</v>
      </c>
      <c r="S50" s="322" t="n">
        <f aca="false">Посуточная!Z50</f>
        <v>0</v>
      </c>
      <c r="T50" s="417" t="n">
        <f aca="false">COUNTIF(B50:I50,"&lt;&gt;0")-COUNTIF(B50:I50,"")</f>
        <v>-8</v>
      </c>
      <c r="U50" s="391" t="n">
        <f aca="false">COUNTIF(J50:S50,"&lt;&gt;0")-COUNTIF(J50:S50,"")</f>
        <v>0</v>
      </c>
      <c r="X50" s="863" t="str">
        <f aca="false">Посуточная!AL50</f>
        <v>6192</v>
      </c>
      <c r="Y50" s="864" t="str">
        <f aca="false">Посуточная!AM50</f>
        <v>746</v>
      </c>
      <c r="Z50" s="864" t="n">
        <f aca="false">Посуточная!AN50</f>
        <v>0</v>
      </c>
      <c r="AA50" s="864" t="n">
        <f aca="false">Посуточная!AO50</f>
        <v>0</v>
      </c>
      <c r="AB50" s="864" t="n">
        <f aca="false">Посуточная!AP50</f>
        <v>0</v>
      </c>
      <c r="AC50" s="864" t="n">
        <f aca="false">Посуточная!AQ50</f>
        <v>0</v>
      </c>
      <c r="AD50" s="864" t="n">
        <f aca="false">Посуточная!AR50</f>
        <v>0</v>
      </c>
      <c r="AE50" s="322" t="n">
        <f aca="false">Посуточная!AZ50</f>
        <v>0</v>
      </c>
      <c r="AF50" s="322" t="n">
        <f aca="false">Посуточная!BA50</f>
        <v>0</v>
      </c>
      <c r="AG50" s="322" t="n">
        <f aca="false">Посуточная!BB50</f>
        <v>0</v>
      </c>
      <c r="AH50" s="322" t="n">
        <f aca="false">Посуточная!BC50</f>
        <v>0</v>
      </c>
      <c r="AI50" s="322" t="n">
        <f aca="false">Посуточная!BD50</f>
        <v>0</v>
      </c>
      <c r="AJ50" s="322" t="n">
        <f aca="false">Посуточная!BE50</f>
        <v>0</v>
      </c>
      <c r="AK50" s="322" t="n">
        <f aca="false">Посуточная!BF50</f>
        <v>0</v>
      </c>
      <c r="AL50" s="417" t="n">
        <f aca="false">COUNTIF(X50:AD50,"&lt;&gt;0")-COUNTIF(X50:AD50,"")</f>
        <v>-3</v>
      </c>
      <c r="AM50" s="391" t="n">
        <f aca="false">COUNTIF(AE50:AK50,"&lt;&gt;0")-COUNTIF(AE50:AK50,"")</f>
        <v>0</v>
      </c>
      <c r="AP50" s="863" t="n">
        <f aca="false">Посуточная!BR50</f>
        <v>0</v>
      </c>
      <c r="AQ50" s="864" t="n">
        <f aca="false">Посуточная!BS50</f>
        <v>0</v>
      </c>
      <c r="AR50" s="864" t="n">
        <f aca="false">Посуточная!BT50</f>
        <v>0</v>
      </c>
      <c r="AS50" s="864" t="n">
        <f aca="false">Посуточная!BU50</f>
        <v>0</v>
      </c>
      <c r="AT50" s="322" t="n">
        <f aca="false">Посуточная!BZ50</f>
        <v>0</v>
      </c>
      <c r="AU50" s="322" t="n">
        <f aca="false">Посуточная!CA50</f>
        <v>0</v>
      </c>
      <c r="AV50" s="322" t="n">
        <f aca="false">Посуточная!CB50</f>
        <v>0</v>
      </c>
      <c r="AW50" s="322" t="n">
        <f aca="false">Посуточная!CC50</f>
        <v>0</v>
      </c>
      <c r="AX50" s="417" t="n">
        <f aca="false">COUNTIF(AP50:AS50,"&lt;&gt;0")-COUNTIF(AP50:AS50,"")</f>
        <v>-4</v>
      </c>
      <c r="AY50" s="391" t="n">
        <f aca="false">COUNTIF(AT50:AW50,"&lt;&gt;0")-COUNTIF(AT50:AW50,"")</f>
        <v>0</v>
      </c>
      <c r="BB50" s="863" t="n">
        <f aca="false">Посуточная!CL50</f>
        <v>0</v>
      </c>
      <c r="BC50" s="864" t="n">
        <f aca="false">Посуточная!CM50</f>
        <v>0</v>
      </c>
      <c r="BD50" s="864" t="n">
        <f aca="false">Посуточная!CN50</f>
        <v>0</v>
      </c>
      <c r="BE50" s="864" t="n">
        <f aca="false">Посуточная!CO50</f>
        <v>0</v>
      </c>
      <c r="BF50" s="322" t="n">
        <f aca="false">Посуточная!CT50</f>
        <v>0</v>
      </c>
      <c r="BG50" s="322" t="n">
        <f aca="false">Посуточная!CU50</f>
        <v>0</v>
      </c>
      <c r="BH50" s="322" t="n">
        <f aca="false">Посуточная!CV50</f>
        <v>0</v>
      </c>
      <c r="BI50" s="322" t="n">
        <f aca="false">Посуточная!CW50</f>
        <v>0</v>
      </c>
      <c r="BJ50" s="417" t="n">
        <f aca="false">COUNTIF(BB50:BE50,"&lt;&gt;0")-COUNTIF(BB50:BE50,"")</f>
        <v>-4</v>
      </c>
      <c r="BK50" s="391" t="n">
        <f aca="false">COUNTIF(BF50:BI50,"&lt;&gt;0")-COUNTIF(BF50:BI50,"")</f>
        <v>0</v>
      </c>
      <c r="BN50" s="395" t="n">
        <f aca="false">SUMIF(B6:BM6,"итого гр.",B50:BM50)</f>
        <v>2</v>
      </c>
      <c r="BO50" s="391" t="n">
        <f aca="false">SUMIF(B6:BM6,"итого фк.",B50:BM50)</f>
        <v>0</v>
      </c>
      <c r="BR50" s="396"/>
      <c r="BS50" s="397"/>
      <c r="BV50" s="381" t="n">
        <f aca="false">Посуточная!DN50</f>
        <v>0</v>
      </c>
      <c r="BW50" s="382" t="n">
        <f aca="false">Посуточная!DO50</f>
        <v>0</v>
      </c>
      <c r="BX50" s="382" t="n">
        <f aca="false">Посуточная!DP50</f>
        <v>0</v>
      </c>
      <c r="BY50" s="382" t="n">
        <f aca="false">Посуточная!DQ50</f>
        <v>0</v>
      </c>
      <c r="BZ50" s="322" t="n">
        <f aca="false">Посуточная!DV50</f>
        <v>6472</v>
      </c>
      <c r="CA50" s="322" t="n">
        <f aca="false">Посуточная!DW50</f>
        <v>0</v>
      </c>
      <c r="CB50" s="322" t="n">
        <f aca="false">Посуточная!DX50</f>
        <v>0</v>
      </c>
      <c r="CC50" s="322" t="n">
        <f aca="false">Посуточная!DY50</f>
        <v>0</v>
      </c>
      <c r="CD50" s="417" t="n">
        <f aca="false">COUNTIF(BV50:BY50,"&lt;&gt;0")-COUNTIF(BV50:BY50,"")</f>
        <v>-4</v>
      </c>
      <c r="CE50" s="391" t="n">
        <f aca="false">COUNTIF(BZ50:CC50,"&lt;&gt;0")-COUNTIF(BZ50:CC50,"")</f>
        <v>1</v>
      </c>
      <c r="CH50" s="381" t="n">
        <f aca="false">Посуточная!EH50</f>
        <v>0</v>
      </c>
      <c r="CI50" s="382" t="n">
        <f aca="false">Посуточная!EI50</f>
        <v>0</v>
      </c>
      <c r="CJ50" s="382" t="n">
        <f aca="false">Посуточная!EJ50</f>
        <v>0</v>
      </c>
      <c r="CK50" s="382" t="n">
        <f aca="false">Посуточная!EK50</f>
        <v>0</v>
      </c>
      <c r="CL50" s="382" t="n">
        <f aca="false">Посуточная!EL50</f>
        <v>0</v>
      </c>
      <c r="CM50" s="382" t="n">
        <f aca="false">Посуточная!EM50</f>
        <v>0</v>
      </c>
      <c r="CN50" s="382" t="n">
        <f aca="false">Посуточная!EN50</f>
        <v>0</v>
      </c>
      <c r="CO50" s="322" t="n">
        <f aca="false">Посуточная!ES50</f>
        <v>0</v>
      </c>
      <c r="CP50" s="322" t="n">
        <f aca="false">Посуточная!ET50</f>
        <v>0</v>
      </c>
      <c r="CQ50" s="322" t="n">
        <f aca="false">Посуточная!EU50</f>
        <v>0</v>
      </c>
      <c r="CR50" s="322" t="n">
        <f aca="false">Посуточная!EV50</f>
        <v>0</v>
      </c>
      <c r="CS50" s="322" t="n">
        <f aca="false">Посуточная!EW50</f>
        <v>0</v>
      </c>
      <c r="CT50" s="322" t="n">
        <f aca="false">Посуточная!EX50</f>
        <v>0</v>
      </c>
      <c r="CU50" s="322" t="n">
        <f aca="false">Посуточная!EY50</f>
        <v>0</v>
      </c>
      <c r="CV50" s="417" t="n">
        <f aca="false">COUNTIF(CH50:CN50,"&lt;&gt;0")-COUNTIF(CH50:CN50,"")</f>
        <v>-7</v>
      </c>
      <c r="CW50" s="391" t="n">
        <f aca="false">COUNTIF(CO50:CU50,"&lt;&gt;0")-COUNTIF(CO50:CU50,"")</f>
        <v>0</v>
      </c>
      <c r="CZ50" s="863" t="str">
        <f aca="false">Посуточная!FH50</f>
        <v>2931</v>
      </c>
      <c r="DA50" s="864" t="str">
        <f aca="false">Посуточная!FI50</f>
        <v>3081</v>
      </c>
      <c r="DB50" s="864" t="n">
        <f aca="false">Посуточная!FJ50</f>
        <v>0</v>
      </c>
      <c r="DC50" s="864" t="n">
        <f aca="false">Посуточная!FK50</f>
        <v>0</v>
      </c>
      <c r="DD50" s="864" t="n">
        <f aca="false">Посуточная!FL50</f>
        <v>0</v>
      </c>
      <c r="DE50" s="864" t="n">
        <f aca="false">Посуточная!FM50</f>
        <v>0</v>
      </c>
      <c r="DF50" s="864" t="n">
        <f aca="false">Посуточная!FN50</f>
        <v>0</v>
      </c>
      <c r="DG50" s="864" t="n">
        <f aca="false">Посуточная!FO50</f>
        <v>0</v>
      </c>
      <c r="DH50" s="864" t="n">
        <f aca="false">Посуточная!FP50</f>
        <v>0</v>
      </c>
      <c r="DI50" s="864" t="n">
        <f aca="false">Посуточная!FQ50</f>
        <v>0</v>
      </c>
      <c r="DJ50" s="864" t="n">
        <f aca="false">Посуточная!FR50</f>
        <v>0</v>
      </c>
      <c r="DK50" s="864" t="n">
        <f aca="false">Посуточная!FS50</f>
        <v>0</v>
      </c>
      <c r="DL50" s="864" t="n">
        <f aca="false">Посуточная!FT50</f>
        <v>0</v>
      </c>
      <c r="DM50" s="864" t="n">
        <f aca="false">Посуточная!FU50</f>
        <v>0</v>
      </c>
      <c r="DN50" s="864" t="n">
        <f aca="false">Посуточная!FV50</f>
        <v>0</v>
      </c>
      <c r="DO50" s="864" t="n">
        <f aca="false">Посуточная!FW50</f>
        <v>0</v>
      </c>
      <c r="DP50" s="864" t="n">
        <f aca="false">Посуточная!FX50</f>
        <v>0</v>
      </c>
      <c r="DQ50" s="864" t="n">
        <f aca="false">Посуточная!FY50</f>
        <v>0</v>
      </c>
      <c r="DR50" s="864" t="n">
        <f aca="false">Посуточная!FZ50</f>
        <v>0</v>
      </c>
      <c r="DS50" s="864" t="n">
        <f aca="false">Посуточная!GA50</f>
        <v>0</v>
      </c>
      <c r="DT50" s="864" t="n">
        <f aca="false">Посуточная!GB50</f>
        <v>0</v>
      </c>
      <c r="DU50" s="864" t="n">
        <f aca="false">Посуточная!GC50</f>
        <v>0</v>
      </c>
      <c r="DV50" s="864" t="n">
        <f aca="false">Посуточная!GD50</f>
        <v>0</v>
      </c>
      <c r="DW50" s="864" t="n">
        <f aca="false">Посуточная!GE50</f>
        <v>0</v>
      </c>
      <c r="DX50" s="864" t="n">
        <f aca="false">Посуточная!GF50</f>
        <v>0</v>
      </c>
      <c r="DY50" s="864" t="n">
        <f aca="false">Посуточная!GG50</f>
        <v>0</v>
      </c>
      <c r="DZ50" s="864" t="n">
        <f aca="false">Посуточная!GH50</f>
        <v>0</v>
      </c>
      <c r="EA50" s="864" t="n">
        <f aca="false">Посуточная!GI50</f>
        <v>0</v>
      </c>
      <c r="EB50" s="864" t="n">
        <f aca="false">Посуточная!GJ50</f>
        <v>0</v>
      </c>
      <c r="EC50" s="864" t="n">
        <f aca="false">Посуточная!GK50</f>
        <v>0</v>
      </c>
      <c r="ED50" s="864" t="n">
        <f aca="false">Посуточная!GL50</f>
        <v>0</v>
      </c>
      <c r="EE50" s="864" t="n">
        <f aca="false">Посуточная!GM50</f>
        <v>0</v>
      </c>
      <c r="EF50" s="322" t="str">
        <f aca="false">Посуточная!GU50</f>
        <v>142P</v>
      </c>
      <c r="EG50" s="322" t="n">
        <f aca="false">Посуточная!GV50</f>
        <v>403</v>
      </c>
      <c r="EH50" s="322" t="n">
        <f aca="false">Посуточная!GW50</f>
        <v>0</v>
      </c>
      <c r="EI50" s="322" t="n">
        <f aca="false">Посуточная!GX50</f>
        <v>0</v>
      </c>
      <c r="EJ50" s="322" t="n">
        <f aca="false">Посуточная!GY50</f>
        <v>0</v>
      </c>
      <c r="EK50" s="322" t="n">
        <f aca="false">Посуточная!GZ50</f>
        <v>0</v>
      </c>
      <c r="EL50" s="322" t="n">
        <f aca="false">Посуточная!HA50</f>
        <v>0</v>
      </c>
      <c r="EM50" s="322" t="n">
        <f aca="false">Посуточная!HB50</f>
        <v>0</v>
      </c>
      <c r="EN50" s="322" t="n">
        <f aca="false">Посуточная!HC50</f>
        <v>0</v>
      </c>
      <c r="EO50" s="322" t="n">
        <f aca="false">Посуточная!HD50</f>
        <v>0</v>
      </c>
      <c r="EP50" s="322" t="n">
        <f aca="false">Посуточная!HE50</f>
        <v>0</v>
      </c>
      <c r="EQ50" s="322" t="n">
        <f aca="false">Посуточная!HF50</f>
        <v>0</v>
      </c>
      <c r="ER50" s="322" t="n">
        <f aca="false">Посуточная!HG50</f>
        <v>0</v>
      </c>
      <c r="ES50" s="322" t="n">
        <f aca="false">Посуточная!HH50</f>
        <v>0</v>
      </c>
      <c r="ET50" s="322" t="n">
        <f aca="false">Посуточная!HI50</f>
        <v>0</v>
      </c>
      <c r="EU50" s="322" t="n">
        <f aca="false">Посуточная!HJ50</f>
        <v>0</v>
      </c>
      <c r="EV50" s="322" t="n">
        <f aca="false">Посуточная!HK50</f>
        <v>0</v>
      </c>
      <c r="EW50" s="322" t="n">
        <f aca="false">Посуточная!HL50</f>
        <v>0</v>
      </c>
      <c r="EX50" s="322" t="n">
        <f aca="false">Посуточная!HM50</f>
        <v>0</v>
      </c>
      <c r="EY50" s="322" t="n">
        <f aca="false">Посуточная!HN50</f>
        <v>0</v>
      </c>
      <c r="EZ50" s="322" t="n">
        <f aca="false">Посуточная!HO50</f>
        <v>0</v>
      </c>
      <c r="FA50" s="417" t="n">
        <f aca="false">COUNTIF(CZ50:EE50,"&lt;&gt;0")-COUNTIF(CZ50:EE50,"")</f>
        <v>-28</v>
      </c>
      <c r="FB50" s="391" t="n">
        <f aca="false">COUNTIF(EF50:EZ50,"&lt;&gt;0")-COUNTIF(EF50:EZ50,"")</f>
        <v>2</v>
      </c>
      <c r="FE50" s="869" t="n">
        <f aca="false">Посуточная!IA50</f>
        <v>0</v>
      </c>
      <c r="FF50" s="870" t="n">
        <f aca="false">Посуточная!IB50</f>
        <v>0</v>
      </c>
      <c r="FG50" s="870" t="n">
        <f aca="false">Посуточная!IC50</f>
        <v>0</v>
      </c>
      <c r="FH50" s="864" t="n">
        <f aca="false">Посуточная!ID50</f>
        <v>0</v>
      </c>
      <c r="FI50" s="322" t="n">
        <f aca="false">Посуточная!II50</f>
        <v>0</v>
      </c>
      <c r="FJ50" s="366" t="n">
        <f aca="false">Посуточная!IJ50</f>
        <v>0</v>
      </c>
      <c r="FK50" s="322" t="n">
        <f aca="false">Посуточная!IK50</f>
        <v>0</v>
      </c>
      <c r="FL50" s="366" t="n">
        <f aca="false">Посуточная!IL50</f>
        <v>0</v>
      </c>
      <c r="FM50" s="390" t="n">
        <f aca="false">COUNTIF(FE50:FH50,"&lt;&gt;0")-COUNTIF(FE50:FH50,"")</f>
        <v>-4</v>
      </c>
      <c r="FN50" s="391" t="n">
        <f aca="false">COUNTIF(FI50:FL50,"&lt;&gt;0")-COUNTIF(FI50:FL50,"")</f>
        <v>0</v>
      </c>
      <c r="FQ50" s="381"/>
      <c r="FR50" s="382"/>
      <c r="FS50" s="382"/>
      <c r="FT50" s="382"/>
      <c r="FU50" s="382"/>
      <c r="FV50" s="382"/>
      <c r="FW50" s="382"/>
      <c r="FX50" s="382"/>
      <c r="FY50" s="382"/>
      <c r="FZ50" s="382"/>
      <c r="GA50" s="382"/>
      <c r="GB50" s="382"/>
      <c r="GC50" s="382"/>
      <c r="GD50" s="382"/>
      <c r="GE50" s="382"/>
      <c r="GF50" s="322"/>
      <c r="GG50" s="322"/>
      <c r="GH50" s="322"/>
      <c r="GI50" s="322"/>
      <c r="GJ50" s="322"/>
      <c r="GK50" s="322"/>
      <c r="GL50" s="322"/>
      <c r="GM50" s="322"/>
      <c r="GN50" s="322"/>
      <c r="GO50" s="322"/>
      <c r="GP50" s="322"/>
      <c r="GQ50" s="322"/>
      <c r="GR50" s="322"/>
      <c r="GS50" s="322"/>
      <c r="GT50" s="322"/>
      <c r="GU50" s="322"/>
      <c r="GV50" s="322"/>
      <c r="GW50" s="322"/>
      <c r="GX50" s="322"/>
      <c r="GY50" s="322"/>
      <c r="GZ50" s="322"/>
      <c r="HA50" s="322"/>
      <c r="HB50" s="322"/>
      <c r="HC50" s="322"/>
      <c r="HD50" s="322"/>
      <c r="HE50" s="322"/>
      <c r="HF50" s="322"/>
      <c r="HG50" s="322"/>
      <c r="HH50" s="322"/>
      <c r="HI50" s="322"/>
      <c r="HJ50" s="322"/>
      <c r="HK50" s="322"/>
      <c r="HL50" s="322"/>
      <c r="HM50" s="417" t="n">
        <f aca="false">COUNTIF(FQ50:GE50,"&lt;&gt;0")-COUNTIF(FQ50:GE50,"")</f>
        <v>0</v>
      </c>
      <c r="HN50" s="391" t="n">
        <f aca="false">COUNTIF(GF50:HL50,"&lt;&gt;0")-COUNTIF(GF50:HL50,"")</f>
        <v>0</v>
      </c>
      <c r="HQ50" s="395" t="n">
        <f aca="false">SUMIF(BV6:HP6,"итого гр.",BV50:HP50)</f>
        <v>2</v>
      </c>
      <c r="HR50" s="391" t="n">
        <f aca="false">SUMIF(BV6:HP6,"итого фк.",BV50:HP50)</f>
        <v>3</v>
      </c>
      <c r="HU50" s="396"/>
      <c r="HV50" s="397"/>
      <c r="HY50" s="406"/>
      <c r="HZ50" s="407"/>
      <c r="IC50" s="396"/>
      <c r="ID50" s="397"/>
      <c r="IG50" s="381"/>
      <c r="IH50" s="382"/>
      <c r="II50" s="382"/>
      <c r="IJ50" s="382"/>
      <c r="IK50" s="382"/>
      <c r="IL50" s="382"/>
      <c r="IM50" s="382"/>
      <c r="IN50" s="382"/>
      <c r="IO50" s="382"/>
      <c r="IP50" s="382"/>
      <c r="IQ50" s="382"/>
      <c r="IR50" s="382"/>
      <c r="IS50" s="382"/>
      <c r="IT50" s="382"/>
      <c r="IU50" s="382"/>
      <c r="IV50" s="322"/>
      <c r="IW50" s="322"/>
      <c r="IX50" s="322"/>
      <c r="IY50" s="322"/>
      <c r="IZ50" s="322"/>
      <c r="JA50" s="322"/>
      <c r="JB50" s="322"/>
      <c r="JC50" s="322"/>
      <c r="JD50" s="322"/>
      <c r="JE50" s="322"/>
      <c r="JF50" s="322"/>
      <c r="JG50" s="322"/>
      <c r="JH50" s="322"/>
      <c r="JI50" s="322"/>
      <c r="JJ50" s="322"/>
      <c r="JK50" s="322"/>
      <c r="JL50" s="322"/>
      <c r="JM50" s="322"/>
      <c r="JN50" s="322"/>
      <c r="JO50" s="322"/>
      <c r="JP50" s="322"/>
      <c r="JQ50" s="322"/>
      <c r="JR50" s="322"/>
      <c r="JS50" s="322"/>
      <c r="JT50" s="322"/>
      <c r="JU50" s="322"/>
      <c r="JV50" s="322"/>
      <c r="JW50" s="322"/>
      <c r="JX50" s="322"/>
      <c r="JY50" s="322"/>
      <c r="JZ50" s="322"/>
      <c r="KA50" s="322"/>
      <c r="KB50" s="322"/>
      <c r="KC50" s="322"/>
      <c r="KD50" s="322"/>
      <c r="KE50" s="322"/>
      <c r="KF50" s="322"/>
      <c r="KG50" s="322"/>
      <c r="KH50" s="322"/>
      <c r="KI50" s="322"/>
      <c r="KJ50" s="417" t="n">
        <f aca="false">COUNTIF(IG50:IU50,"&lt;&gt;0")-COUNTIF(IG50:IU50,"")</f>
        <v>0</v>
      </c>
      <c r="KK50" s="391" t="n">
        <f aca="false">COUNTIF(IV50:KI50,"&lt;&gt;0")-COUNTIF(IV50:KI50,"")</f>
        <v>0</v>
      </c>
      <c r="KN50" s="871" t="n">
        <f aca="false">Посуточная!OF50</f>
        <v>0</v>
      </c>
      <c r="KO50" s="872" t="n">
        <f aca="false">Посуточная!OG50</f>
        <v>0</v>
      </c>
      <c r="KP50" s="872" t="n">
        <f aca="false">Посуточная!OH50</f>
        <v>0</v>
      </c>
      <c r="KQ50" s="872" t="n">
        <f aca="false">Посуточная!OI50</f>
        <v>0</v>
      </c>
      <c r="KR50" s="872" t="n">
        <f aca="false">Посуточная!OJ50</f>
        <v>0</v>
      </c>
      <c r="KS50" s="872" t="n">
        <f aca="false">Посуточная!OK50</f>
        <v>0</v>
      </c>
      <c r="KT50" s="872" t="n">
        <f aca="false">Посуточная!OL50</f>
        <v>0</v>
      </c>
      <c r="KU50" s="873" t="n">
        <f aca="false">Посуточная!OM50</f>
        <v>0</v>
      </c>
      <c r="KV50" s="873" t="n">
        <f aca="false">Посуточная!ON50</f>
        <v>0</v>
      </c>
      <c r="KW50" s="873" t="n">
        <f aca="false">Посуточная!OO50</f>
        <v>0</v>
      </c>
      <c r="KX50" s="366" t="n">
        <f aca="false">Посуточная!OV50</f>
        <v>0</v>
      </c>
      <c r="KY50" s="366" t="n">
        <f aca="false">Посуточная!OW50</f>
        <v>0</v>
      </c>
      <c r="KZ50" s="366" t="n">
        <f aca="false">Посуточная!OX50</f>
        <v>0</v>
      </c>
      <c r="LA50" s="366" t="n">
        <f aca="false">Посуточная!OY50</f>
        <v>0</v>
      </c>
      <c r="LB50" s="366" t="n">
        <f aca="false">Посуточная!OZ50</f>
        <v>0</v>
      </c>
      <c r="LC50" s="366" t="n">
        <f aca="false">Посуточная!PA50</f>
        <v>0</v>
      </c>
      <c r="LD50" s="366" t="n">
        <f aca="false">Посуточная!PB50</f>
        <v>0</v>
      </c>
      <c r="LE50" s="366" t="n">
        <f aca="false">Посуточная!PC50</f>
        <v>0</v>
      </c>
      <c r="LF50" s="366" t="n">
        <f aca="false">Посуточная!PD50</f>
        <v>0</v>
      </c>
      <c r="LG50" s="366" t="n">
        <f aca="false">Посуточная!PE50</f>
        <v>0</v>
      </c>
      <c r="LH50" s="366" t="n">
        <f aca="false">Посуточная!PF50</f>
        <v>0</v>
      </c>
      <c r="LI50" s="366" t="n">
        <f aca="false">Посуточная!PG50</f>
        <v>0</v>
      </c>
      <c r="LJ50" s="366" t="n">
        <f aca="false">Посуточная!PH50</f>
        <v>0</v>
      </c>
      <c r="LK50" s="366" t="n">
        <f aca="false">Посуточная!PI50</f>
        <v>0</v>
      </c>
      <c r="LL50" s="366" t="n">
        <f aca="false">Посуточная!PJ50</f>
        <v>0</v>
      </c>
      <c r="LM50" s="366" t="n">
        <f aca="false">Посуточная!PK50</f>
        <v>0</v>
      </c>
      <c r="LN50" s="366" t="n">
        <f aca="false">Посуточная!PL50</f>
        <v>0</v>
      </c>
      <c r="LO50" s="366" t="n">
        <f aca="false">Посуточная!PM50</f>
        <v>0</v>
      </c>
      <c r="LP50" s="366" t="n">
        <f aca="false">Посуточная!PN50</f>
        <v>0</v>
      </c>
      <c r="LQ50" s="366" t="n">
        <f aca="false">Посуточная!PO50</f>
        <v>0</v>
      </c>
      <c r="LR50" s="417" t="n">
        <f aca="false">COUNTIF(KN50:KW50,"&lt;&gt;0")-COUNTIF(KN50:KW50,"")</f>
        <v>-10</v>
      </c>
      <c r="LS50" s="391" t="n">
        <f aca="false">COUNTIF(KX50:LQ50,"&lt;&gt;0")-COUNTIF(KX50:LQ50,"")</f>
        <v>0</v>
      </c>
      <c r="LV50" s="414" t="n">
        <f aca="false">Посуточная!QA50</f>
        <v>0</v>
      </c>
      <c r="LW50" s="415" t="n">
        <f aca="false">Посуточная!QB50</f>
        <v>0</v>
      </c>
      <c r="LX50" s="415" t="n">
        <f aca="false">Посуточная!QC50</f>
        <v>0</v>
      </c>
      <c r="LY50" s="415" t="n">
        <f aca="false">Посуточная!QD50</f>
        <v>0</v>
      </c>
      <c r="LZ50" s="415" t="n">
        <f aca="false">Посуточная!QE50</f>
        <v>0</v>
      </c>
      <c r="MA50" s="415" t="n">
        <f aca="false">Посуточная!QF50</f>
        <v>0</v>
      </c>
      <c r="MB50" s="415" t="n">
        <f aca="false">Посуточная!QG50</f>
        <v>0</v>
      </c>
      <c r="MC50" s="876" t="n">
        <f aca="false">Посуточная!QO50</f>
        <v>0</v>
      </c>
      <c r="MD50" s="876" t="n">
        <f aca="false">Посуточная!QP50</f>
        <v>0</v>
      </c>
      <c r="ME50" s="876" t="n">
        <f aca="false">Посуточная!QQ50</f>
        <v>0</v>
      </c>
      <c r="MF50" s="876" t="n">
        <f aca="false">Посуточная!QR50</f>
        <v>0</v>
      </c>
      <c r="MG50" s="876" t="n">
        <f aca="false">Посуточная!QS50</f>
        <v>0</v>
      </c>
      <c r="MH50" s="876" t="n">
        <f aca="false">Посуточная!QT50</f>
        <v>0</v>
      </c>
      <c r="MI50" s="876" t="n">
        <f aca="false">Посуточная!QU50</f>
        <v>0</v>
      </c>
      <c r="MJ50" s="417" t="n">
        <f aca="false">COUNTIF(LV50:MB50,"&lt;&gt;0")-COUNTIF(LV50:MB50,"")</f>
        <v>-7</v>
      </c>
      <c r="MK50" s="391" t="n">
        <f aca="false">COUNTIF(MC50:MI50,"&lt;&gt;0")-COUNTIF(MC50:MI50,"")</f>
        <v>0</v>
      </c>
      <c r="MN50" s="871" t="n">
        <f aca="false">Посуточная!RG50</f>
        <v>0</v>
      </c>
      <c r="MO50" s="872" t="n">
        <f aca="false">Посуточная!RH50</f>
        <v>0</v>
      </c>
      <c r="MP50" s="872" t="n">
        <f aca="false">Посуточная!RI50</f>
        <v>0</v>
      </c>
      <c r="MQ50" s="872" t="n">
        <f aca="false">Посуточная!RJ50</f>
        <v>0</v>
      </c>
      <c r="MR50" s="872" t="n">
        <f aca="false">Посуточная!RK50</f>
        <v>0</v>
      </c>
      <c r="MS50" s="872" t="n">
        <f aca="false">Посуточная!RL50</f>
        <v>0</v>
      </c>
      <c r="MT50" s="872" t="n">
        <f aca="false">Посуточная!RM50</f>
        <v>0</v>
      </c>
      <c r="MU50" s="366" t="n">
        <f aca="false">Посуточная!RU50</f>
        <v>0</v>
      </c>
      <c r="MV50" s="366" t="n">
        <f aca="false">Посуточная!RV50</f>
        <v>0</v>
      </c>
      <c r="MW50" s="366" t="n">
        <f aca="false">Посуточная!RW50</f>
        <v>0</v>
      </c>
      <c r="MX50" s="366" t="n">
        <f aca="false">Посуточная!RX50</f>
        <v>0</v>
      </c>
      <c r="MY50" s="366" t="n">
        <f aca="false">Посуточная!RY50</f>
        <v>0</v>
      </c>
      <c r="MZ50" s="366" t="n">
        <f aca="false">Посуточная!RZ50</f>
        <v>0</v>
      </c>
      <c r="NA50" s="366" t="n">
        <f aca="false">Посуточная!SA50</f>
        <v>0</v>
      </c>
      <c r="NB50" s="417" t="n">
        <f aca="false">COUNTIF(MN50:MT50,"&lt;&gt;0")-COUNTIF(MN50:MT50,"")</f>
        <v>-7</v>
      </c>
      <c r="NC50" s="391" t="n">
        <f aca="false">COUNTIF(MU50:NA50,"&lt;&gt;0")-COUNTIF(MU50:NA50,"")</f>
        <v>-7</v>
      </c>
      <c r="NF50" s="395" t="n">
        <f aca="false">SUMIF(IG6:NE6,"итого гр.",IG50:NE50)</f>
        <v>0</v>
      </c>
      <c r="NG50" s="391" t="n">
        <f aca="false">SUMIF($IG$6:$NE$6,"итого фк.",IG50:NE50)</f>
        <v>0</v>
      </c>
      <c r="NJ50" s="396"/>
      <c r="NK50" s="397"/>
      <c r="NN50" s="871" t="n">
        <f aca="false">Посуточная!SU50</f>
        <v>0</v>
      </c>
      <c r="NO50" s="872" t="n">
        <f aca="false">Посуточная!SV50</f>
        <v>0</v>
      </c>
      <c r="NP50" s="872" t="n">
        <f aca="false">Посуточная!SW50</f>
        <v>0</v>
      </c>
      <c r="NQ50" s="872" t="n">
        <f aca="false">Посуточная!SX50</f>
        <v>0</v>
      </c>
      <c r="NR50" s="366" t="n">
        <f aca="false">Посуточная!TC50</f>
        <v>0</v>
      </c>
      <c r="NS50" s="366" t="n">
        <f aca="false">Посуточная!TD50</f>
        <v>0</v>
      </c>
      <c r="NT50" s="366" t="n">
        <f aca="false">Посуточная!TE50</f>
        <v>0</v>
      </c>
      <c r="NU50" s="366" t="n">
        <f aca="false">Посуточная!TF50</f>
        <v>0</v>
      </c>
      <c r="NV50" s="417"/>
      <c r="NW50" s="391"/>
      <c r="NZ50" s="395"/>
      <c r="OA50" s="417"/>
      <c r="OB50" s="291"/>
      <c r="OC50" s="291"/>
      <c r="OD50" s="417"/>
      <c r="OE50" s="417"/>
      <c r="OF50" s="291"/>
      <c r="OG50" s="291"/>
      <c r="OH50" s="417"/>
      <c r="OI50" s="417"/>
      <c r="OJ50" s="291"/>
      <c r="OK50" s="291"/>
      <c r="OL50" s="417"/>
      <c r="OM50" s="417"/>
      <c r="ON50" s="291"/>
      <c r="OO50" s="291"/>
      <c r="OP50" s="418" t="n">
        <f aca="false">SUMIF(NZ6:OO6,"итого гр.",NZ50:OO50)</f>
        <v>0</v>
      </c>
      <c r="OQ50" s="397" t="n">
        <f aca="false">SUMIF($NZ$6:$OO$6,"итого фк.",NZ50:OO50)</f>
        <v>0</v>
      </c>
      <c r="OR50" s="373"/>
      <c r="OT50" s="396"/>
      <c r="OU50" s="397"/>
      <c r="OX50" s="396"/>
      <c r="OY50" s="397"/>
      <c r="PB50" s="395"/>
      <c r="PC50" s="391"/>
      <c r="PF50" s="396"/>
      <c r="PG50" s="397"/>
      <c r="PJ50" s="418"/>
      <c r="PK50" s="418"/>
      <c r="PN50" s="418"/>
      <c r="PO50" s="418"/>
      <c r="PR50" s="546"/>
      <c r="PS50" s="375"/>
      <c r="PT50" s="546"/>
      <c r="PU50" s="375"/>
      <c r="PV50" s="396"/>
      <c r="PW50" s="375"/>
      <c r="PX50" s="419"/>
      <c r="PY50" s="546"/>
      <c r="PZ50" s="377"/>
      <c r="QA50" s="378"/>
      <c r="QD50" s="608"/>
      <c r="QQ50" s="127" t="n">
        <f aca="false">IF(V50="",0,V50+QQ47)</f>
        <v>0</v>
      </c>
      <c r="QR50" s="127" t="n">
        <f aca="false">IF(W50="",0,W50+QR47)</f>
        <v>0</v>
      </c>
      <c r="QS50" s="127" t="n">
        <f aca="false">IF(AN50="",0,AN50+QS47)</f>
        <v>0</v>
      </c>
      <c r="QT50" s="127" t="n">
        <f aca="false">IF(AO50="",0,AO50+QT47)</f>
        <v>0</v>
      </c>
      <c r="QU50" s="127" t="n">
        <f aca="false">IF(AZ50="",0,AZ50+QU47)</f>
        <v>0</v>
      </c>
      <c r="QV50" s="127" t="n">
        <f aca="false">IF(BA50="",0,BA50+QV47)</f>
        <v>0</v>
      </c>
      <c r="QW50" s="127" t="n">
        <f aca="false">IF(BL50="",0,BL50+QW47)</f>
        <v>0</v>
      </c>
      <c r="QX50" s="127" t="n">
        <f aca="false">IF(BM50="",0,BM50+QX47)</f>
        <v>0</v>
      </c>
      <c r="QY50" s="127" t="n">
        <f aca="false">IF(CF50="",0,CF50+QY47)</f>
        <v>0</v>
      </c>
      <c r="QZ50" s="127" t="n">
        <f aca="false">IF(CG50="",0,CG50+QZ47)</f>
        <v>0</v>
      </c>
      <c r="RA50" s="127" t="n">
        <f aca="false">IF(CX50="",0,CX50+RA47)</f>
        <v>0</v>
      </c>
      <c r="RB50" s="127" t="n">
        <f aca="false">IF(CY50="",0,CY50+RB47)</f>
        <v>0</v>
      </c>
      <c r="RC50" s="127" t="n">
        <f aca="false">IF(FO50="",0,FO50+RC47)</f>
        <v>0</v>
      </c>
      <c r="RD50" s="127" t="n">
        <f aca="false">IF(FP50="",0,FP50+RD47)</f>
        <v>0</v>
      </c>
      <c r="RE50" s="127" t="n">
        <f aca="false">IF(FC50="",0,FC50+RE47)</f>
        <v>0</v>
      </c>
      <c r="RF50" s="127" t="n">
        <f aca="false">IF(FD50="",0,FD50+RF47)</f>
        <v>0</v>
      </c>
      <c r="RG50" s="127" t="n">
        <f aca="false">IF(ND50="",0,ND50+RG47)</f>
        <v>0</v>
      </c>
      <c r="RH50" s="127" t="n">
        <f aca="false">IF(NE50="",0,NE50+RH47)</f>
        <v>0</v>
      </c>
      <c r="RI50" s="127" t="n">
        <f aca="false">IF(OX50="",0,OX50)</f>
        <v>0</v>
      </c>
      <c r="RJ50" s="127" t="n">
        <f aca="false">IF(OY50="",0,OY50)</f>
        <v>0</v>
      </c>
      <c r="RK50" s="127" t="n">
        <f aca="false">IF(IA50="",0,IA50+RK47)</f>
        <v>0</v>
      </c>
      <c r="RL50" s="127" t="n">
        <f aca="false">IF(IB50="",0,IB50+RL47)</f>
        <v>0</v>
      </c>
      <c r="RM50" s="127" t="n">
        <f aca="false">IF(OT50="",0,OT50+RM47)</f>
        <v>0</v>
      </c>
      <c r="RN50" s="127" t="n">
        <f aca="false">IF(OU50="",0,OU50+RN47)</f>
        <v>0</v>
      </c>
      <c r="RO50" s="127" t="n">
        <f aca="false">IF(PY50="",0,PY50+RO47)</f>
        <v>0</v>
      </c>
      <c r="RP50" s="127" t="n">
        <f aca="false">IF(PZ50="",0,PZ50+RP47)</f>
        <v>0</v>
      </c>
      <c r="RQ50" s="127" t="n">
        <f aca="false">IFERROR(RO50/$A48,0)</f>
        <v>0</v>
      </c>
      <c r="RR50" s="127" t="n">
        <f aca="false">IFERROR(RP50/$A48,0)</f>
        <v>0</v>
      </c>
      <c r="RS50" s="127" t="n">
        <f aca="false">IF(PD50="",0,PD50+RS47)</f>
        <v>0</v>
      </c>
      <c r="RT50" s="127" t="n">
        <f aca="false">IF(PE50="",0,PE50+RT47)</f>
        <v>0</v>
      </c>
      <c r="RU50" s="127" t="n">
        <f aca="false">IF(QQ50&gt;0,0,T50+RU47)</f>
        <v>-98</v>
      </c>
      <c r="RV50" s="127" t="n">
        <f aca="false">IF(QR50&gt;0,0,U50+RV47)</f>
        <v>2</v>
      </c>
      <c r="RW50" s="127" t="n">
        <f aca="false">IF(QS50&gt;0,0,AL50+RW47)</f>
        <v>-90</v>
      </c>
      <c r="RX50" s="127" t="n">
        <f aca="false">IF(QT50&gt;0,0,AM50+RX47)</f>
        <v>6</v>
      </c>
      <c r="RY50" s="127" t="n">
        <f aca="false">IF(QU50&gt;0,0,AX50+RY47)</f>
        <v>-56</v>
      </c>
      <c r="RZ50" s="127" t="n">
        <f aca="false">IF(QV50&gt;0,0,AY50+RZ47)</f>
        <v>0</v>
      </c>
      <c r="SA50" s="127" t="n">
        <f aca="false">IF(QW50&gt;0,0,BJ50+SA47)</f>
        <v>-56</v>
      </c>
      <c r="SB50" s="127" t="n">
        <f aca="false">IF(QX50&gt;0,0,BK50+SB47)</f>
        <v>0</v>
      </c>
      <c r="SC50" s="127" t="n">
        <f aca="false">IF(QY50&gt;0,0,CD50+SC47)</f>
        <v>-52</v>
      </c>
      <c r="SD50" s="127" t="n">
        <f aca="false">IF(QZ50&gt;0,0,CE50+SD47)</f>
        <v>3</v>
      </c>
      <c r="SE50" s="127" t="n">
        <f aca="false">IF(RA50&gt;0,0,CV50+SE47)</f>
        <v>-84</v>
      </c>
      <c r="SF50" s="127" t="n">
        <f aca="false">IF(RB50&gt;0,0,CW50+SF47)</f>
        <v>2</v>
      </c>
      <c r="SG50" s="127" t="n">
        <f aca="false">IF(RC50&gt;0,0,FM50+SG47)</f>
        <v>-56</v>
      </c>
      <c r="SH50" s="127" t="n">
        <f aca="false">IF(RD50&gt;0,0,FN50+SH47)</f>
        <v>0</v>
      </c>
      <c r="SI50" s="127" t="n">
        <f aca="false">IF(RE50&gt;0,0,FA50+SI47)</f>
        <v>-408</v>
      </c>
      <c r="SJ50" s="127" t="n">
        <f aca="false">IFERROR(IF(RF50&gt;0,0,FB50+SJ47),0)</f>
        <v>17</v>
      </c>
      <c r="SK50" s="127" t="n">
        <f aca="false">IF(RG50&gt;0,0,NB50+SK47)</f>
        <v>-83</v>
      </c>
      <c r="SL50" s="127" t="n">
        <f aca="false">IFERROR(IF(RH50&gt;0,0,NC50+SL47),0)</f>
        <v>-98</v>
      </c>
      <c r="SM50" s="127"/>
      <c r="SN50" s="127"/>
      <c r="SO50" s="127"/>
    </row>
    <row r="51" customFormat="false" ht="15" hidden="false" customHeight="false" outlineLevel="0" collapsed="false">
      <c r="A51" s="741"/>
      <c r="B51" s="879" t="n">
        <f aca="false">Посуточная!B51</f>
        <v>0</v>
      </c>
      <c r="C51" s="880" t="n">
        <f aca="false">Посуточная!C51</f>
        <v>0</v>
      </c>
      <c r="D51" s="880" t="n">
        <f aca="false">Посуточная!D51</f>
        <v>0</v>
      </c>
      <c r="E51" s="880" t="n">
        <f aca="false">Посуточная!E51</f>
        <v>0</v>
      </c>
      <c r="F51" s="880" t="n">
        <f aca="false">Посуточная!F51</f>
        <v>0</v>
      </c>
      <c r="G51" s="880" t="n">
        <f aca="false">Посуточная!G51</f>
        <v>0</v>
      </c>
      <c r="H51" s="880" t="n">
        <f aca="false">Посуточная!H51</f>
        <v>0</v>
      </c>
      <c r="I51" s="880" t="n">
        <f aca="false">Посуточная!I51</f>
        <v>0</v>
      </c>
      <c r="J51" s="427" t="n">
        <f aca="false">Посуточная!Q51</f>
        <v>0</v>
      </c>
      <c r="K51" s="427" t="n">
        <f aca="false">Посуточная!R51</f>
        <v>0</v>
      </c>
      <c r="L51" s="427" t="n">
        <f aca="false">Посуточная!S51</f>
        <v>0</v>
      </c>
      <c r="M51" s="427" t="n">
        <f aca="false">Посуточная!T51</f>
        <v>0</v>
      </c>
      <c r="N51" s="427" t="n">
        <f aca="false">Посуточная!U51</f>
        <v>0</v>
      </c>
      <c r="O51" s="427" t="n">
        <f aca="false">Посуточная!V51</f>
        <v>0</v>
      </c>
      <c r="P51" s="427" t="n">
        <f aca="false">Посуточная!W51</f>
        <v>0</v>
      </c>
      <c r="Q51" s="427" t="n">
        <f aca="false">Посуточная!X51</f>
        <v>0</v>
      </c>
      <c r="R51" s="427" t="n">
        <f aca="false">Посуточная!Y51</f>
        <v>0</v>
      </c>
      <c r="S51" s="427" t="n">
        <f aca="false">Посуточная!Z51</f>
        <v>0</v>
      </c>
      <c r="T51" s="475" t="n">
        <f aca="false">SUBTOTAL(9, B51:I51)</f>
        <v>0</v>
      </c>
      <c r="U51" s="433" t="n">
        <f aca="false">SUBTOTAL(9, J51:S51)</f>
        <v>0</v>
      </c>
      <c r="V51" s="273" t="n">
        <f aca="false">SUM(T51,V48)</f>
        <v>130</v>
      </c>
      <c r="W51" s="273" t="n">
        <f aca="false">SUM(U51,W48)</f>
        <v>80</v>
      </c>
      <c r="X51" s="879" t="n">
        <f aca="false">Посуточная!AL51</f>
        <v>21</v>
      </c>
      <c r="Y51" s="880" t="n">
        <f aca="false">Посуточная!AM51</f>
        <v>21</v>
      </c>
      <c r="Z51" s="880" t="n">
        <f aca="false">Посуточная!AN51</f>
        <v>0</v>
      </c>
      <c r="AA51" s="880" t="n">
        <f aca="false">Посуточная!AO51</f>
        <v>0</v>
      </c>
      <c r="AB51" s="880" t="n">
        <f aca="false">Посуточная!AP51</f>
        <v>0</v>
      </c>
      <c r="AC51" s="880" t="n">
        <f aca="false">Посуточная!AQ51</f>
        <v>0</v>
      </c>
      <c r="AD51" s="880" t="n">
        <f aca="false">Посуточная!AR51</f>
        <v>0</v>
      </c>
      <c r="AE51" s="427" t="n">
        <f aca="false">Посуточная!AZ51</f>
        <v>0</v>
      </c>
      <c r="AF51" s="427" t="n">
        <f aca="false">Посуточная!BA51</f>
        <v>0</v>
      </c>
      <c r="AG51" s="427" t="n">
        <f aca="false">Посуточная!BB51</f>
        <v>0</v>
      </c>
      <c r="AH51" s="427" t="n">
        <f aca="false">Посуточная!BC51</f>
        <v>0</v>
      </c>
      <c r="AI51" s="427" t="n">
        <f aca="false">Посуточная!BD51</f>
        <v>0</v>
      </c>
      <c r="AJ51" s="427" t="n">
        <f aca="false">Посуточная!BE51</f>
        <v>0</v>
      </c>
      <c r="AK51" s="427" t="n">
        <f aca="false">Посуточная!BF51</f>
        <v>0</v>
      </c>
      <c r="AL51" s="475" t="n">
        <f aca="false">SUBTOTAL(9, X51:AD51)</f>
        <v>42</v>
      </c>
      <c r="AM51" s="433" t="n">
        <f aca="false">SUBTOTAL(9, AE51:AK51)</f>
        <v>0</v>
      </c>
      <c r="AN51" s="273" t="n">
        <f aca="false">SUM(AL51,AN48)</f>
        <v>83</v>
      </c>
      <c r="AO51" s="273" t="n">
        <f aca="false">SUM(AM51,AO48)</f>
        <v>120</v>
      </c>
      <c r="AP51" s="879" t="n">
        <f aca="false">Посуточная!BR51</f>
        <v>0</v>
      </c>
      <c r="AQ51" s="880" t="n">
        <f aca="false">Посуточная!BS51</f>
        <v>0</v>
      </c>
      <c r="AR51" s="880" t="n">
        <f aca="false">Посуточная!BT51</f>
        <v>0</v>
      </c>
      <c r="AS51" s="880" t="n">
        <f aca="false">Посуточная!BU51</f>
        <v>0</v>
      </c>
      <c r="AT51" s="427" t="n">
        <f aca="false">Посуточная!BZ51</f>
        <v>0</v>
      </c>
      <c r="AU51" s="427" t="n">
        <f aca="false">Посуточная!CA51</f>
        <v>0</v>
      </c>
      <c r="AV51" s="427" t="n">
        <f aca="false">Посуточная!CB51</f>
        <v>0</v>
      </c>
      <c r="AW51" s="427" t="n">
        <f aca="false">Посуточная!CC51</f>
        <v>0</v>
      </c>
      <c r="AX51" s="475" t="n">
        <f aca="false">SUBTOTAL(9, AP51:AS51)</f>
        <v>0</v>
      </c>
      <c r="AY51" s="433" t="n">
        <f aca="false">SUBTOTAL(9, AT51:AW51)</f>
        <v>0</v>
      </c>
      <c r="AZ51" s="273" t="n">
        <f aca="false">SUM(AX51,AZ48)</f>
        <v>0</v>
      </c>
      <c r="BA51" s="273" t="n">
        <f aca="false">SUM(AY51,BA48)</f>
        <v>0</v>
      </c>
      <c r="BB51" s="879" t="n">
        <f aca="false">Посуточная!CL51</f>
        <v>0</v>
      </c>
      <c r="BC51" s="880" t="n">
        <f aca="false">Посуточная!CM51</f>
        <v>0</v>
      </c>
      <c r="BD51" s="880" t="n">
        <f aca="false">Посуточная!CN51</f>
        <v>0</v>
      </c>
      <c r="BE51" s="880" t="n">
        <f aca="false">Посуточная!CO51</f>
        <v>0</v>
      </c>
      <c r="BF51" s="427" t="n">
        <f aca="false">Посуточная!CT51</f>
        <v>0</v>
      </c>
      <c r="BG51" s="427" t="n">
        <f aca="false">Посуточная!CU51</f>
        <v>0</v>
      </c>
      <c r="BH51" s="427" t="n">
        <f aca="false">Посуточная!CV51</f>
        <v>0</v>
      </c>
      <c r="BI51" s="427" t="n">
        <f aca="false">Посуточная!CW51</f>
        <v>0</v>
      </c>
      <c r="BJ51" s="475" t="n">
        <f aca="false">SUBTOTAL(9, BB51:BE51)</f>
        <v>0</v>
      </c>
      <c r="BK51" s="433" t="n">
        <f aca="false">SUBTOTAL(9, BF51:BI51)</f>
        <v>0</v>
      </c>
      <c r="BL51" s="273" t="n">
        <f aca="false">SUM(BJ51,BL48)</f>
        <v>0</v>
      </c>
      <c r="BM51" s="273" t="n">
        <f aca="false">SUM(BK51,BM48)</f>
        <v>0</v>
      </c>
      <c r="BN51" s="437" t="n">
        <f aca="false">SUMIF(B6:BM6,"итого гр.",B51:BM51)</f>
        <v>42</v>
      </c>
      <c r="BO51" s="433" t="n">
        <f aca="false">SUMIF(B6:BM6,"итого фк.",B51:BM51)</f>
        <v>0</v>
      </c>
      <c r="BP51" s="273" t="n">
        <f aca="false">SUM(BN51,BP48)</f>
        <v>213</v>
      </c>
      <c r="BQ51" s="273" t="n">
        <f aca="false">SUM(BO51,BQ48)</f>
        <v>200</v>
      </c>
      <c r="BR51" s="438" t="n">
        <f aca="false">BP51</f>
        <v>213</v>
      </c>
      <c r="BS51" s="439" t="n">
        <f aca="false">BQ51</f>
        <v>200</v>
      </c>
      <c r="BV51" s="881" t="n">
        <f aca="false">Посуточная!DN51</f>
        <v>0</v>
      </c>
      <c r="BW51" s="882" t="n">
        <f aca="false">Посуточная!DO51</f>
        <v>0</v>
      </c>
      <c r="BX51" s="882" t="n">
        <f aca="false">Посуточная!DP51</f>
        <v>0</v>
      </c>
      <c r="BY51" s="882" t="n">
        <f aca="false">Посуточная!DQ51</f>
        <v>0</v>
      </c>
      <c r="BZ51" s="427" t="n">
        <f aca="false">Посуточная!DV51</f>
        <v>1.1</v>
      </c>
      <c r="CA51" s="427" t="n">
        <f aca="false">Посуточная!DW51</f>
        <v>0</v>
      </c>
      <c r="CB51" s="427" t="n">
        <f aca="false">Посуточная!DX51</f>
        <v>0</v>
      </c>
      <c r="CC51" s="427" t="n">
        <f aca="false">Посуточная!DY51</f>
        <v>0</v>
      </c>
      <c r="CD51" s="417" t="n">
        <f aca="false">SUBTOTAL(9, BV51:BY51)</f>
        <v>0</v>
      </c>
      <c r="CE51" s="433" t="n">
        <f aca="false">SUBTOTAL(9, BZ51:CC51)</f>
        <v>1.1</v>
      </c>
      <c r="CF51" s="273" t="n">
        <f aca="false">SUM(CD51,CF48)</f>
        <v>14.7</v>
      </c>
      <c r="CG51" s="273" t="n">
        <f aca="false">SUM(CE51,CG48)</f>
        <v>15.988</v>
      </c>
      <c r="CH51" s="881" t="n">
        <f aca="false">Посуточная!EH51</f>
        <v>0</v>
      </c>
      <c r="CI51" s="882" t="n">
        <f aca="false">Посуточная!EI51</f>
        <v>0</v>
      </c>
      <c r="CJ51" s="882" t="n">
        <f aca="false">Посуточная!EJ51</f>
        <v>0</v>
      </c>
      <c r="CK51" s="882" t="n">
        <f aca="false">Посуточная!EK51</f>
        <v>0</v>
      </c>
      <c r="CL51" s="882" t="n">
        <f aca="false">Посуточная!EL51</f>
        <v>0</v>
      </c>
      <c r="CM51" s="882" t="n">
        <f aca="false">Посуточная!EM51</f>
        <v>0</v>
      </c>
      <c r="CN51" s="882" t="n">
        <f aca="false">Посуточная!EN51</f>
        <v>0</v>
      </c>
      <c r="CO51" s="427" t="n">
        <f aca="false">Посуточная!ES51</f>
        <v>0</v>
      </c>
      <c r="CP51" s="427" t="n">
        <f aca="false">Посуточная!ET51</f>
        <v>0</v>
      </c>
      <c r="CQ51" s="427" t="n">
        <f aca="false">Посуточная!EU51</f>
        <v>0</v>
      </c>
      <c r="CR51" s="427" t="n">
        <f aca="false">Посуточная!EV51</f>
        <v>0</v>
      </c>
      <c r="CS51" s="427" t="n">
        <f aca="false">Посуточная!EW51</f>
        <v>0</v>
      </c>
      <c r="CT51" s="427" t="n">
        <f aca="false">Посуточная!EX51</f>
        <v>0</v>
      </c>
      <c r="CU51" s="427" t="n">
        <f aca="false">Посуточная!EY51</f>
        <v>0</v>
      </c>
      <c r="CV51" s="475" t="n">
        <f aca="false">SUBTOTAL(9, CH51:CN51)</f>
        <v>0</v>
      </c>
      <c r="CW51" s="433" t="n">
        <f aca="false">SUBTOTAL(9, CO51:CU51)</f>
        <v>0</v>
      </c>
      <c r="CX51" s="273" t="n">
        <f aca="false">SUM(CV51,CX48)</f>
        <v>220</v>
      </c>
      <c r="CY51" s="273" t="n">
        <f aca="false">SUM(CW51,CY48)</f>
        <v>60</v>
      </c>
      <c r="CZ51" s="879" t="n">
        <f aca="false">Посуточная!FH51</f>
        <v>5</v>
      </c>
      <c r="DA51" s="880" t="n">
        <f aca="false">Посуточная!FI51</f>
        <v>4</v>
      </c>
      <c r="DB51" s="880" t="n">
        <f aca="false">Посуточная!FJ51</f>
        <v>0</v>
      </c>
      <c r="DC51" s="880" t="n">
        <f aca="false">Посуточная!FK51</f>
        <v>0</v>
      </c>
      <c r="DD51" s="880" t="n">
        <f aca="false">Посуточная!FL51</f>
        <v>0</v>
      </c>
      <c r="DE51" s="880" t="n">
        <f aca="false">Посуточная!FM51</f>
        <v>0</v>
      </c>
      <c r="DF51" s="880" t="n">
        <f aca="false">Посуточная!FN51</f>
        <v>0</v>
      </c>
      <c r="DG51" s="880" t="n">
        <f aca="false">Посуточная!FO51</f>
        <v>0</v>
      </c>
      <c r="DH51" s="880" t="n">
        <f aca="false">Посуточная!FP51</f>
        <v>0</v>
      </c>
      <c r="DI51" s="880" t="n">
        <f aca="false">Посуточная!FQ51</f>
        <v>0</v>
      </c>
      <c r="DJ51" s="880" t="n">
        <f aca="false">Посуточная!FR51</f>
        <v>0</v>
      </c>
      <c r="DK51" s="880" t="n">
        <f aca="false">Посуточная!FS51</f>
        <v>0</v>
      </c>
      <c r="DL51" s="880" t="n">
        <f aca="false">Посуточная!FT51</f>
        <v>0</v>
      </c>
      <c r="DM51" s="880" t="n">
        <f aca="false">Посуточная!FU51</f>
        <v>0</v>
      </c>
      <c r="DN51" s="880" t="n">
        <f aca="false">Посуточная!FV51</f>
        <v>0</v>
      </c>
      <c r="DO51" s="880" t="n">
        <f aca="false">Посуточная!FW51</f>
        <v>0</v>
      </c>
      <c r="DP51" s="880" t="n">
        <f aca="false">Посуточная!FX51</f>
        <v>0</v>
      </c>
      <c r="DQ51" s="880" t="n">
        <f aca="false">Посуточная!FY51</f>
        <v>0</v>
      </c>
      <c r="DR51" s="880" t="n">
        <f aca="false">Посуточная!FZ51</f>
        <v>0</v>
      </c>
      <c r="DS51" s="880" t="n">
        <f aca="false">Посуточная!GA51</f>
        <v>0</v>
      </c>
      <c r="DT51" s="880" t="n">
        <f aca="false">Посуточная!GB51</f>
        <v>0</v>
      </c>
      <c r="DU51" s="880" t="n">
        <f aca="false">Посуточная!GC51</f>
        <v>0</v>
      </c>
      <c r="DV51" s="880" t="n">
        <f aca="false">Посуточная!GD51</f>
        <v>0</v>
      </c>
      <c r="DW51" s="880" t="n">
        <f aca="false">Посуточная!GE51</f>
        <v>0</v>
      </c>
      <c r="DX51" s="880" t="n">
        <f aca="false">Посуточная!GF51</f>
        <v>0</v>
      </c>
      <c r="DY51" s="880" t="n">
        <f aca="false">Посуточная!GG51</f>
        <v>0</v>
      </c>
      <c r="DZ51" s="880" t="n">
        <f aca="false">Посуточная!GH51</f>
        <v>0</v>
      </c>
      <c r="EA51" s="880" t="n">
        <f aca="false">Посуточная!GI51</f>
        <v>0</v>
      </c>
      <c r="EB51" s="880" t="n">
        <f aca="false">Посуточная!GJ51</f>
        <v>0</v>
      </c>
      <c r="EC51" s="880" t="n">
        <f aca="false">Посуточная!GK51</f>
        <v>0</v>
      </c>
      <c r="ED51" s="880" t="n">
        <f aca="false">Посуточная!GL51</f>
        <v>0</v>
      </c>
      <c r="EE51" s="880" t="n">
        <f aca="false">Посуточная!GM51</f>
        <v>0</v>
      </c>
      <c r="EF51" s="427" t="n">
        <f aca="false">Посуточная!GU51</f>
        <v>2</v>
      </c>
      <c r="EG51" s="427" t="n">
        <f aca="false">Посуточная!GV51</f>
        <v>3</v>
      </c>
      <c r="EH51" s="427" t="n">
        <f aca="false">Посуточная!GW51</f>
        <v>0</v>
      </c>
      <c r="EI51" s="427" t="n">
        <f aca="false">Посуточная!GX51</f>
        <v>0</v>
      </c>
      <c r="EJ51" s="427" t="n">
        <f aca="false">Посуточная!GY51</f>
        <v>0</v>
      </c>
      <c r="EK51" s="427" t="n">
        <f aca="false">Посуточная!GZ51</f>
        <v>0</v>
      </c>
      <c r="EL51" s="427" t="n">
        <f aca="false">Посуточная!HA51</f>
        <v>0</v>
      </c>
      <c r="EM51" s="427" t="n">
        <f aca="false">Посуточная!HB51</f>
        <v>0</v>
      </c>
      <c r="EN51" s="427" t="n">
        <f aca="false">Посуточная!HC51</f>
        <v>0</v>
      </c>
      <c r="EO51" s="427" t="n">
        <f aca="false">Посуточная!HD51</f>
        <v>0</v>
      </c>
      <c r="EP51" s="427" t="n">
        <f aca="false">Посуточная!HE51</f>
        <v>0</v>
      </c>
      <c r="EQ51" s="427" t="n">
        <f aca="false">Посуточная!HF51</f>
        <v>0</v>
      </c>
      <c r="ER51" s="427" t="n">
        <f aca="false">Посуточная!HG51</f>
        <v>0</v>
      </c>
      <c r="ES51" s="427" t="n">
        <f aca="false">Посуточная!HH51</f>
        <v>0</v>
      </c>
      <c r="ET51" s="427" t="n">
        <f aca="false">Посуточная!HI51</f>
        <v>0</v>
      </c>
      <c r="EU51" s="427" t="n">
        <f aca="false">Посуточная!HJ51</f>
        <v>0</v>
      </c>
      <c r="EV51" s="427" t="n">
        <f aca="false">Посуточная!HK51</f>
        <v>0</v>
      </c>
      <c r="EW51" s="427" t="n">
        <f aca="false">Посуточная!HL51</f>
        <v>0</v>
      </c>
      <c r="EX51" s="427" t="n">
        <f aca="false">Посуточная!HM51</f>
        <v>0</v>
      </c>
      <c r="EY51" s="427" t="n">
        <f aca="false">Посуточная!HN51</f>
        <v>0</v>
      </c>
      <c r="EZ51" s="427" t="n">
        <f aca="false">Посуточная!HO51</f>
        <v>0</v>
      </c>
      <c r="FA51" s="475" t="n">
        <f aca="false">SUBTOTAL(9, CZ51:EE51)</f>
        <v>9</v>
      </c>
      <c r="FB51" s="433" t="n">
        <f aca="false">SUBTOTAL(9, EF51:EZ51)</f>
        <v>5</v>
      </c>
      <c r="FC51" s="273" t="n">
        <f aca="false">SUM(FA51,FC48)</f>
        <v>88</v>
      </c>
      <c r="FD51" s="273" t="n">
        <f aca="false">SUM(FB51,FD48)</f>
        <v>69.773</v>
      </c>
      <c r="FE51" s="883" t="n">
        <f aca="false">Посуточная!IA51</f>
        <v>0</v>
      </c>
      <c r="FF51" s="884" t="n">
        <f aca="false">Посуточная!IB51</f>
        <v>0</v>
      </c>
      <c r="FG51" s="884" t="n">
        <f aca="false">Посуточная!IC51</f>
        <v>0</v>
      </c>
      <c r="FH51" s="880" t="n">
        <f aca="false">Посуточная!ID51</f>
        <v>0</v>
      </c>
      <c r="FI51" s="427" t="n">
        <f aca="false">Посуточная!II51</f>
        <v>0</v>
      </c>
      <c r="FJ51" s="470" t="n">
        <f aca="false">Посуточная!IJ51</f>
        <v>0</v>
      </c>
      <c r="FK51" s="427" t="n">
        <f aca="false">Посуточная!IK51</f>
        <v>0</v>
      </c>
      <c r="FL51" s="470" t="n">
        <f aca="false">Посуточная!IL51</f>
        <v>0</v>
      </c>
      <c r="FM51" s="432" t="n">
        <f aca="false">SUBTOTAL(9, FE51:FH51)</f>
        <v>0</v>
      </c>
      <c r="FN51" s="433" t="n">
        <f aca="false">SUBTOTAL(9, FI51:FL51)</f>
        <v>0</v>
      </c>
      <c r="FO51" s="273" t="n">
        <f aca="false">SUM(FM51,FO48)</f>
        <v>0</v>
      </c>
      <c r="FP51" s="273" t="n">
        <f aca="false">SUM(FN51,FP48)</f>
        <v>0</v>
      </c>
      <c r="FQ51" s="420" t="n">
        <f aca="false">Посуточная!KX51-Посуточная_НГДП!EH51</f>
        <v>5.4</v>
      </c>
      <c r="FR51" s="421"/>
      <c r="FS51" s="421"/>
      <c r="FT51" s="421"/>
      <c r="FU51" s="421"/>
      <c r="FV51" s="421"/>
      <c r="FW51" s="421"/>
      <c r="FX51" s="421"/>
      <c r="FY51" s="421"/>
      <c r="FZ51" s="421"/>
      <c r="GA51" s="421"/>
      <c r="GB51" s="421"/>
      <c r="GC51" s="421"/>
      <c r="GD51" s="421"/>
      <c r="GE51" s="421"/>
      <c r="GF51" s="427" t="n">
        <f aca="false">Посуточная!KY51-Посуточная_НГДП!EI51</f>
        <v>43.129</v>
      </c>
      <c r="GG51" s="427"/>
      <c r="GH51" s="427"/>
      <c r="GI51" s="427"/>
      <c r="GJ51" s="427"/>
      <c r="GK51" s="427"/>
      <c r="GL51" s="427"/>
      <c r="GM51" s="427"/>
      <c r="GN51" s="427"/>
      <c r="GO51" s="427"/>
      <c r="GP51" s="427"/>
      <c r="GQ51" s="427"/>
      <c r="GR51" s="427"/>
      <c r="GS51" s="427"/>
      <c r="GT51" s="427"/>
      <c r="GU51" s="427"/>
      <c r="GV51" s="427"/>
      <c r="GW51" s="427"/>
      <c r="GX51" s="427"/>
      <c r="GY51" s="427"/>
      <c r="GZ51" s="427"/>
      <c r="HA51" s="427"/>
      <c r="HB51" s="427"/>
      <c r="HC51" s="427"/>
      <c r="HD51" s="427"/>
      <c r="HE51" s="427"/>
      <c r="HF51" s="427"/>
      <c r="HG51" s="427"/>
      <c r="HH51" s="427"/>
      <c r="HI51" s="427"/>
      <c r="HJ51" s="427"/>
      <c r="HK51" s="427"/>
      <c r="HL51" s="427"/>
      <c r="HM51" s="475" t="n">
        <f aca="false">SUBTOTAL(9, FQ51:GE51)</f>
        <v>5.4</v>
      </c>
      <c r="HN51" s="549" t="n">
        <f aca="false">SUBTOTAL(9, GF51:HL51)</f>
        <v>43.129</v>
      </c>
      <c r="HO51" s="273" t="n">
        <f aca="false">SUM(HM51,HO48)</f>
        <v>243.986</v>
      </c>
      <c r="HP51" s="456" t="n">
        <f aca="false">SUM(HN51,HP48)</f>
        <v>478.751</v>
      </c>
      <c r="HQ51" s="437" t="n">
        <f aca="false">SUMIF(BV6:HP6,"итого гр.",BV51:HP51)</f>
        <v>14.4</v>
      </c>
      <c r="HR51" s="433" t="n">
        <f aca="false">SUMIF(BV6:HP6,"итого фк.",BV51:HP51)</f>
        <v>49.229</v>
      </c>
      <c r="HS51" s="273" t="n">
        <f aca="false">SUM(HQ51,HS48)</f>
        <v>566.686</v>
      </c>
      <c r="HT51" s="273" t="n">
        <f aca="false">SUM(HR51,HT48)</f>
        <v>624.512</v>
      </c>
      <c r="HU51" s="438" t="n">
        <f aca="false">HS51</f>
        <v>566.686</v>
      </c>
      <c r="HV51" s="439" t="n">
        <f aca="false">HT51</f>
        <v>624.512</v>
      </c>
      <c r="HX51" s="278"/>
      <c r="HY51" s="457" t="n">
        <f aca="false">Посуточная!LJ51-Посуточная_НГДП!ET51</f>
        <v>0</v>
      </c>
      <c r="HZ51" s="458" t="n">
        <f aca="false">Посуточная!LK51-Посуточная_НГДП!EU51</f>
        <v>18</v>
      </c>
      <c r="IA51" s="273" t="n">
        <f aca="false">HY51</f>
        <v>0</v>
      </c>
      <c r="IB51" s="273" t="n">
        <f aca="false">HZ51</f>
        <v>18</v>
      </c>
      <c r="IC51" s="438" t="n">
        <f aca="false">SUM(BN51,HQ51,HY51)</f>
        <v>56.4</v>
      </c>
      <c r="ID51" s="439" t="n">
        <f aca="false">SUM(BO51,HR51,HZ51)</f>
        <v>67.229</v>
      </c>
      <c r="IE51" s="273" t="n">
        <f aca="false">SUM(BP51,HS51,IA51)</f>
        <v>779.686</v>
      </c>
      <c r="IF51" s="273" t="n">
        <f aca="false">SUM(BQ51,HT51,IB51)</f>
        <v>842.512</v>
      </c>
      <c r="IG51" s="420" t="n">
        <f aca="false">Посуточная!OB51-Посуточная_НГДП!FP51</f>
        <v>7.7</v>
      </c>
      <c r="IH51" s="421"/>
      <c r="II51" s="421"/>
      <c r="IJ51" s="421"/>
      <c r="IK51" s="421"/>
      <c r="IL51" s="421"/>
      <c r="IM51" s="421"/>
      <c r="IN51" s="421"/>
      <c r="IO51" s="421"/>
      <c r="IP51" s="421"/>
      <c r="IQ51" s="421"/>
      <c r="IR51" s="421"/>
      <c r="IS51" s="421"/>
      <c r="IT51" s="421"/>
      <c r="IU51" s="421"/>
      <c r="IV51" s="441" t="n">
        <f aca="false">Посуточная!OC51-Посуточная_НГДП!FQ51</f>
        <v>20.379</v>
      </c>
      <c r="IW51" s="441"/>
      <c r="IX51" s="441"/>
      <c r="IY51" s="441"/>
      <c r="IZ51" s="441"/>
      <c r="JA51" s="441"/>
      <c r="JB51" s="441"/>
      <c r="JC51" s="441"/>
      <c r="JD51" s="441"/>
      <c r="JE51" s="441"/>
      <c r="JF51" s="441"/>
      <c r="JG51" s="441"/>
      <c r="JH51" s="441"/>
      <c r="JI51" s="441"/>
      <c r="JJ51" s="441"/>
      <c r="JK51" s="441"/>
      <c r="JL51" s="441"/>
      <c r="JM51" s="441"/>
      <c r="JN51" s="441"/>
      <c r="JO51" s="441"/>
      <c r="JP51" s="441"/>
      <c r="JQ51" s="441"/>
      <c r="JR51" s="441"/>
      <c r="JS51" s="441"/>
      <c r="JT51" s="441"/>
      <c r="JU51" s="441"/>
      <c r="JV51" s="441"/>
      <c r="JW51" s="441"/>
      <c r="JX51" s="441"/>
      <c r="JY51" s="441"/>
      <c r="JZ51" s="441"/>
      <c r="KA51" s="441"/>
      <c r="KB51" s="441"/>
      <c r="KC51" s="441"/>
      <c r="KD51" s="441"/>
      <c r="KE51" s="441"/>
      <c r="KF51" s="441"/>
      <c r="KG51" s="441"/>
      <c r="KH51" s="441"/>
      <c r="KI51" s="441"/>
      <c r="KJ51" s="475" t="n">
        <f aca="false">SUBTOTAL(9, IG51:IU51)</f>
        <v>7.7</v>
      </c>
      <c r="KK51" s="433" t="n">
        <f aca="false">SUBTOTAL(9, IV51:KI51)</f>
        <v>20.379</v>
      </c>
      <c r="KL51" s="273" t="n">
        <f aca="false">SUM(KJ51,KL48)</f>
        <v>448.5535555556</v>
      </c>
      <c r="KM51" s="273" t="n">
        <f aca="false">SUM(KK51,KM48)</f>
        <v>793.579</v>
      </c>
      <c r="KN51" s="885" t="n">
        <f aca="false">Посуточная!OF51</f>
        <v>0</v>
      </c>
      <c r="KO51" s="886" t="n">
        <f aca="false">Посуточная!OG51</f>
        <v>0</v>
      </c>
      <c r="KP51" s="886" t="n">
        <f aca="false">Посуточная!OH51</f>
        <v>0</v>
      </c>
      <c r="KQ51" s="886" t="n">
        <f aca="false">Посуточная!OI51</f>
        <v>0</v>
      </c>
      <c r="KR51" s="886" t="n">
        <f aca="false">Посуточная!OJ51</f>
        <v>0</v>
      </c>
      <c r="KS51" s="886" t="n">
        <f aca="false">Посуточная!OK51</f>
        <v>0</v>
      </c>
      <c r="KT51" s="886" t="n">
        <f aca="false">Посуточная!OL51</f>
        <v>0</v>
      </c>
      <c r="KU51" s="887" t="n">
        <f aca="false">Посуточная!OM51</f>
        <v>0</v>
      </c>
      <c r="KV51" s="887" t="n">
        <f aca="false">Посуточная!ON51</f>
        <v>0</v>
      </c>
      <c r="KW51" s="887" t="n">
        <f aca="false">Посуточная!OO51</f>
        <v>0</v>
      </c>
      <c r="KX51" s="470" t="n">
        <f aca="false">Посуточная!OV51</f>
        <v>0</v>
      </c>
      <c r="KY51" s="470" t="n">
        <f aca="false">Посуточная!OW51</f>
        <v>0</v>
      </c>
      <c r="KZ51" s="470" t="n">
        <f aca="false">Посуточная!OX51</f>
        <v>0</v>
      </c>
      <c r="LA51" s="470" t="n">
        <f aca="false">Посуточная!OY51</f>
        <v>0</v>
      </c>
      <c r="LB51" s="470" t="n">
        <f aca="false">Посуточная!OZ51</f>
        <v>0</v>
      </c>
      <c r="LC51" s="470" t="n">
        <f aca="false">Посуточная!PA51</f>
        <v>0</v>
      </c>
      <c r="LD51" s="470" t="n">
        <f aca="false">Посуточная!PB51</f>
        <v>0</v>
      </c>
      <c r="LE51" s="470" t="n">
        <f aca="false">Посуточная!PC51</f>
        <v>0</v>
      </c>
      <c r="LF51" s="470" t="n">
        <f aca="false">Посуточная!PD51</f>
        <v>0</v>
      </c>
      <c r="LG51" s="470" t="n">
        <f aca="false">Посуточная!PE51</f>
        <v>0</v>
      </c>
      <c r="LH51" s="470" t="n">
        <f aca="false">Посуточная!PF51</f>
        <v>0</v>
      </c>
      <c r="LI51" s="470" t="n">
        <f aca="false">Посуточная!PG51</f>
        <v>0</v>
      </c>
      <c r="LJ51" s="470" t="n">
        <f aca="false">Посуточная!PH51</f>
        <v>0</v>
      </c>
      <c r="LK51" s="470" t="n">
        <f aca="false">Посуточная!PI51</f>
        <v>0</v>
      </c>
      <c r="LL51" s="470" t="n">
        <f aca="false">Посуточная!PJ51</f>
        <v>0</v>
      </c>
      <c r="LM51" s="470" t="n">
        <f aca="false">Посуточная!PK51</f>
        <v>0</v>
      </c>
      <c r="LN51" s="470" t="n">
        <f aca="false">Посуточная!PL51</f>
        <v>0</v>
      </c>
      <c r="LO51" s="470" t="n">
        <f aca="false">Посуточная!PM51</f>
        <v>0</v>
      </c>
      <c r="LP51" s="470" t="n">
        <f aca="false">Посуточная!PN51</f>
        <v>0</v>
      </c>
      <c r="LQ51" s="470" t="n">
        <f aca="false">Посуточная!PO51</f>
        <v>0</v>
      </c>
      <c r="LR51" s="475" t="n">
        <f aca="false">SUBTOTAL(9, KN51:KW51)</f>
        <v>0</v>
      </c>
      <c r="LS51" s="433" t="n">
        <f aca="false">SUBTOTAL(9, KX51:LQ51)</f>
        <v>0</v>
      </c>
      <c r="LT51" s="273" t="n">
        <f aca="false">SUM(LR51,LT48)</f>
        <v>0</v>
      </c>
      <c r="LU51" s="273" t="n">
        <f aca="false">SUM(LS51,LU48)</f>
        <v>0</v>
      </c>
      <c r="LV51" s="888" t="n">
        <f aca="false">Посуточная!QA51</f>
        <v>0</v>
      </c>
      <c r="LW51" s="889" t="n">
        <f aca="false">Посуточная!QB51</f>
        <v>0</v>
      </c>
      <c r="LX51" s="889" t="n">
        <f aca="false">Посуточная!QC51</f>
        <v>0</v>
      </c>
      <c r="LY51" s="889" t="n">
        <f aca="false">Посуточная!QD51</f>
        <v>0</v>
      </c>
      <c r="LZ51" s="889" t="n">
        <f aca="false">Посуточная!QE51</f>
        <v>0</v>
      </c>
      <c r="MA51" s="889" t="n">
        <f aca="false">Посуточная!QF51</f>
        <v>0</v>
      </c>
      <c r="MB51" s="889" t="n">
        <f aca="false">Посуточная!QG51</f>
        <v>0</v>
      </c>
      <c r="MC51" s="890" t="n">
        <f aca="false">Посуточная!QO51</f>
        <v>0</v>
      </c>
      <c r="MD51" s="890" t="n">
        <f aca="false">Посуточная!QP51</f>
        <v>0</v>
      </c>
      <c r="ME51" s="890" t="n">
        <f aca="false">Посуточная!QQ51</f>
        <v>0</v>
      </c>
      <c r="MF51" s="890" t="n">
        <f aca="false">Посуточная!QR51</f>
        <v>0</v>
      </c>
      <c r="MG51" s="890" t="n">
        <f aca="false">Посуточная!QS51</f>
        <v>0</v>
      </c>
      <c r="MH51" s="890" t="n">
        <f aca="false">Посуточная!QT51</f>
        <v>0</v>
      </c>
      <c r="MI51" s="890" t="n">
        <f aca="false">Посуточная!QU51</f>
        <v>0</v>
      </c>
      <c r="MJ51" s="475" t="n">
        <f aca="false">SUBTOTAL(9, LV51:MB51)</f>
        <v>0</v>
      </c>
      <c r="MK51" s="433" t="n">
        <f aca="false">SUBTOTAL(9, MC51:MI51)</f>
        <v>0</v>
      </c>
      <c r="ML51" s="273" t="n">
        <f aca="false">SUM(MJ51,ML48)</f>
        <v>0</v>
      </c>
      <c r="MM51" s="273" t="n">
        <f aca="false">SUM(MK51,MM48)</f>
        <v>0</v>
      </c>
      <c r="MN51" s="885" t="n">
        <f aca="false">Посуточная!RG51</f>
        <v>0</v>
      </c>
      <c r="MO51" s="886" t="n">
        <f aca="false">Посуточная!RH51</f>
        <v>0</v>
      </c>
      <c r="MP51" s="886" t="n">
        <f aca="false">Посуточная!RI51</f>
        <v>0</v>
      </c>
      <c r="MQ51" s="886" t="n">
        <f aca="false">Посуточная!RJ51</f>
        <v>0</v>
      </c>
      <c r="MR51" s="886" t="n">
        <f aca="false">Посуточная!RK51</f>
        <v>0</v>
      </c>
      <c r="MS51" s="886" t="n">
        <f aca="false">Посуточная!RL51</f>
        <v>0</v>
      </c>
      <c r="MT51" s="886" t="n">
        <f aca="false">Посуточная!RM51</f>
        <v>0</v>
      </c>
      <c r="MU51" s="470" t="n">
        <f aca="false">Посуточная!RU51</f>
        <v>0</v>
      </c>
      <c r="MV51" s="470" t="n">
        <f aca="false">Посуточная!RV51</f>
        <v>0</v>
      </c>
      <c r="MW51" s="470" t="n">
        <f aca="false">Посуточная!RW51</f>
        <v>0</v>
      </c>
      <c r="MX51" s="470" t="n">
        <f aca="false">Посуточная!RX51</f>
        <v>0</v>
      </c>
      <c r="MY51" s="470" t="n">
        <f aca="false">Посуточная!RY51</f>
        <v>0</v>
      </c>
      <c r="MZ51" s="470" t="n">
        <f aca="false">Посуточная!RZ51</f>
        <v>0</v>
      </c>
      <c r="NA51" s="470" t="n">
        <f aca="false">Посуточная!SA51</f>
        <v>0</v>
      </c>
      <c r="NB51" s="475" t="n">
        <f aca="false">SUBTOTAL(9, MN51:MT51)</f>
        <v>0</v>
      </c>
      <c r="NC51" s="433" t="n">
        <f aca="false">SUBTOTAL(9, MU51:NA51)</f>
        <v>0</v>
      </c>
      <c r="ND51" s="273" t="n">
        <f aca="false">SUM(NB51,ND48)</f>
        <v>11.5</v>
      </c>
      <c r="NE51" s="273" t="n">
        <f aca="false">SUM(NC51,NE48)</f>
        <v>0</v>
      </c>
      <c r="NF51" s="437" t="n">
        <f aca="false">SUMIF(IG6:NE6,"итого гр.",IG51:NE51)</f>
        <v>7.7</v>
      </c>
      <c r="NG51" s="433" t="n">
        <f aca="false">SUMIF($IG$6:$NE$6,"итого фк.",IG51:NE51)</f>
        <v>20.379</v>
      </c>
      <c r="NH51" s="273" t="n">
        <f aca="false">SUM(NF51,NH48)</f>
        <v>460.0535555556</v>
      </c>
      <c r="NI51" s="273" t="n">
        <f aca="false">SUM(NG51,NI48)</f>
        <v>793.579</v>
      </c>
      <c r="NJ51" s="438" t="n">
        <f aca="false">NH51</f>
        <v>460.0535555556</v>
      </c>
      <c r="NK51" s="439" t="n">
        <f aca="false">NI51</f>
        <v>793.579</v>
      </c>
      <c r="NM51" s="278"/>
      <c r="NN51" s="885" t="n">
        <f aca="false">Посуточная!SU51</f>
        <v>0</v>
      </c>
      <c r="NO51" s="886" t="n">
        <f aca="false">Посуточная!SV51</f>
        <v>0</v>
      </c>
      <c r="NP51" s="886" t="n">
        <f aca="false">Посуточная!SW51</f>
        <v>0</v>
      </c>
      <c r="NQ51" s="886" t="n">
        <f aca="false">Посуточная!SX51</f>
        <v>0</v>
      </c>
      <c r="NR51" s="470" t="n">
        <f aca="false">Посуточная!TC51</f>
        <v>0</v>
      </c>
      <c r="NS51" s="470" t="n">
        <f aca="false">Посуточная!TD51</f>
        <v>0</v>
      </c>
      <c r="NT51" s="470" t="n">
        <f aca="false">Посуточная!TE51</f>
        <v>0</v>
      </c>
      <c r="NU51" s="470" t="n">
        <f aca="false">Посуточная!TF51</f>
        <v>0</v>
      </c>
      <c r="NV51" s="475" t="n">
        <f aca="false">SUBTOTAL(9, NN51:NQ51)</f>
        <v>0</v>
      </c>
      <c r="NW51" s="433" t="n">
        <f aca="false">SUBTOTAL(9, NR51:NU51)</f>
        <v>0</v>
      </c>
      <c r="NX51" s="456" t="n">
        <f aca="false">NX48+NV51</f>
        <v>0</v>
      </c>
      <c r="NY51" s="456" t="n">
        <f aca="false">NY48+NW51</f>
        <v>0</v>
      </c>
      <c r="NZ51" s="437" t="n">
        <f aca="false">Посуточная!TO51-Посуточная_НГДП!IP51</f>
        <v>32.4</v>
      </c>
      <c r="OA51" s="475" t="n">
        <f aca="false">Посуточная!TP51-Посуточная_НГДП!IQ51</f>
        <v>0</v>
      </c>
      <c r="OB51" s="291" t="n">
        <f aca="false">Посуточная!TQ51-Посуточная_НГДП!IR51</f>
        <v>0</v>
      </c>
      <c r="OC51" s="291" t="n">
        <f aca="false">Посуточная!TR51-Посуточная_НГДП!IS51</f>
        <v>0</v>
      </c>
      <c r="OD51" s="475" t="n">
        <f aca="false">Посуточная!TS51-Посуточная_НГДП!IT51</f>
        <v>11.5370543042576</v>
      </c>
      <c r="OE51" s="475" t="n">
        <f aca="false">Посуточная!TT51-Посуточная_НГДП!IU51</f>
        <v>0</v>
      </c>
      <c r="OF51" s="291" t="n">
        <f aca="false">Посуточная!TU51-Посуточная_НГДП!IV51</f>
        <v>0</v>
      </c>
      <c r="OG51" s="291" t="n">
        <f aca="false">Посуточная!TV51-Посуточная_НГДП!IW51</f>
        <v>0</v>
      </c>
      <c r="OH51" s="475" t="n">
        <f aca="false">Посуточная!TW51-Посуточная_НГДП!IX51</f>
        <v>28.2921572418326</v>
      </c>
      <c r="OI51" s="475" t="n">
        <f aca="false">Посуточная!TX51-Посуточная_НГДП!IY51</f>
        <v>0</v>
      </c>
      <c r="OJ51" s="291" t="n">
        <f aca="false">Посуточная!TY51-Посуточная_НГДП!IZ51</f>
        <v>0</v>
      </c>
      <c r="OK51" s="291" t="n">
        <f aca="false">Посуточная!TZ51-Посуточная_НГДП!JA51</f>
        <v>0</v>
      </c>
      <c r="OL51" s="475" t="n">
        <f aca="false">Посуточная!UA51-Посуточная_НГДП!JB51</f>
        <v>8.54038951947614</v>
      </c>
      <c r="OM51" s="475" t="n">
        <f aca="false">Посуточная!UB51-Посуточная_НГДП!JC51</f>
        <v>0</v>
      </c>
      <c r="ON51" s="291" t="n">
        <f aca="false">OL51</f>
        <v>8.54038951947614</v>
      </c>
      <c r="OO51" s="291" t="n">
        <f aca="false">OM51</f>
        <v>0</v>
      </c>
      <c r="OP51" s="476" t="n">
        <f aca="false">SUMIF(NZ6:OO6,"итого гр.",NZ51:OO51)</f>
        <v>80.7696010655663</v>
      </c>
      <c r="OQ51" s="439" t="n">
        <f aca="false">SUMIF($NZ$6:$OO$6,"итого фк.",NZ51:OO51)</f>
        <v>0</v>
      </c>
      <c r="OR51" s="373" t="n">
        <f aca="false">OP51</f>
        <v>80.7696010655663</v>
      </c>
      <c r="OS51" s="273" t="n">
        <f aca="false">OQ51</f>
        <v>0</v>
      </c>
      <c r="OT51" s="438" t="n">
        <f aca="false">Посуточная!UI51-Посуточная_НГДП!JJ51</f>
        <v>0</v>
      </c>
      <c r="OU51" s="482" t="n">
        <f aca="false">Посуточная!UJ51-Посуточная_НГДП!JK51</f>
        <v>71</v>
      </c>
      <c r="OX51" s="438" t="n">
        <f aca="false">$OX$9+OX48</f>
        <v>584.1</v>
      </c>
      <c r="OY51" s="439" t="n">
        <f aca="false">$OY$9+OY48</f>
        <v>584.1</v>
      </c>
      <c r="OZ51" s="273" t="n">
        <f aca="false">OX51</f>
        <v>584.1</v>
      </c>
      <c r="PA51" s="273" t="n">
        <f aca="false">OY51</f>
        <v>584.1</v>
      </c>
      <c r="PB51" s="437"/>
      <c r="PC51" s="433"/>
      <c r="PD51" s="273" t="n">
        <f aca="false">SUM(PB51,PD48)</f>
        <v>0</v>
      </c>
      <c r="PE51" s="273" t="n">
        <f aca="false">SUM(PC51,PE48)</f>
        <v>0</v>
      </c>
      <c r="PF51" s="438" t="n">
        <f aca="false">SUM(NJ51,OP51,OT51,OX51,PB51,NX51)</f>
        <v>1124.92315662117</v>
      </c>
      <c r="PG51" s="439" t="n">
        <f aca="false">SUM(NK51,OQ51,OU51,OY51,PC51,NY51)</f>
        <v>1448.679</v>
      </c>
      <c r="PH51" s="273" t="n">
        <f aca="false">SUM(NL51,OR51,OV51,OZ51,PD51)</f>
        <v>664.869601065566</v>
      </c>
      <c r="PI51" s="273" t="n">
        <f aca="false">SUM(NM51,OS51,OW51,PA51,PE51)</f>
        <v>584.1</v>
      </c>
      <c r="PJ51" s="476"/>
      <c r="PK51" s="476"/>
      <c r="PL51" s="273" t="n">
        <f aca="false">PJ51</f>
        <v>0</v>
      </c>
      <c r="PM51" s="273" t="n">
        <f aca="false">PK51</f>
        <v>0</v>
      </c>
      <c r="PN51" s="476"/>
      <c r="PO51" s="476"/>
      <c r="PP51" s="273" t="n">
        <f aca="false">PN51</f>
        <v>0</v>
      </c>
      <c r="PR51" s="479" t="n">
        <f aca="false">Посуточная!VG51-Посуточная_НГДП!KH51</f>
        <v>23605.7078433788</v>
      </c>
      <c r="PS51" s="480" t="n">
        <f aca="false">IF(A49&lt;=QH$4,VLOOKUP(A49,$QH$6:$QM$37,2,FALSE()),SUM($QI$4,IF51,-PG51)-SUM($QM$4,-$QK$4))-QA51</f>
        <v>23097.604</v>
      </c>
      <c r="PT51" s="479"/>
      <c r="PU51" s="480"/>
      <c r="PV51" s="479"/>
      <c r="PW51" s="480"/>
      <c r="PX51" s="481"/>
      <c r="PY51" s="479" t="n">
        <f aca="false">Посуточная!VN51-Посуточная_НГДП!KO51</f>
        <v>758.344704742539</v>
      </c>
      <c r="PZ51" s="482" t="n">
        <f aca="false">IF(A49&lt;=QH$4,VLOOKUP(A49,$QD$6:$QE$37,2,FALSE()),SUM($PZ$2,-HP51,KM51,-QA51))</f>
        <v>832.349</v>
      </c>
      <c r="QA51" s="378"/>
      <c r="QB51" s="278" t="n">
        <f aca="false">PS51-PR51</f>
        <v>-508.103843378834</v>
      </c>
      <c r="QD51" s="608"/>
      <c r="QQ51" s="127" t="n">
        <f aca="false">IF(V51="",0,V51+QQ48)</f>
        <v>1040</v>
      </c>
      <c r="QR51" s="127" t="n">
        <f aca="false">IF(W51="",0,W51+QR48)</f>
        <v>740</v>
      </c>
      <c r="QS51" s="127" t="n">
        <f aca="false">IF(AN51="",0,AN51+QS48)</f>
        <v>493</v>
      </c>
      <c r="QT51" s="127" t="n">
        <f aca="false">IF(AO51="",0,AO51+QT48)</f>
        <v>928</v>
      </c>
      <c r="QU51" s="127" t="n">
        <f aca="false">IF(AZ51="",0,AZ51+QU48)</f>
        <v>0</v>
      </c>
      <c r="QV51" s="127" t="n">
        <f aca="false">IF(BA51="",0,BA51+QV48)</f>
        <v>0</v>
      </c>
      <c r="QW51" s="127" t="n">
        <f aca="false">IF(BL51="",0,BL51+QW48)</f>
        <v>0</v>
      </c>
      <c r="QX51" s="127" t="n">
        <f aca="false">IF(BM51="",0,BM51+QX48)</f>
        <v>0</v>
      </c>
      <c r="QY51" s="127" t="n">
        <f aca="false">IF(CF51="",0,CF51+QY48)</f>
        <v>99.4</v>
      </c>
      <c r="QZ51" s="127" t="n">
        <f aca="false">IF(CG51="",0,CG51+QZ48)</f>
        <v>84.628</v>
      </c>
      <c r="RA51" s="127" t="n">
        <f aca="false">IF(CX51="",0,CX51+RA48)</f>
        <v>2020</v>
      </c>
      <c r="RB51" s="127" t="n">
        <f aca="false">IF(CY51="",0,CY51+RB48)</f>
        <v>570</v>
      </c>
      <c r="RC51" s="127" t="n">
        <f aca="false">IF(FO51="",0,FO51+RC48)</f>
        <v>0</v>
      </c>
      <c r="RD51" s="127" t="n">
        <f aca="false">IF(FP51="",0,FP51+RD48)</f>
        <v>0</v>
      </c>
      <c r="RE51" s="127" t="n">
        <f aca="false">IF(FC51="",0,FC51+RE48)</f>
        <v>492</v>
      </c>
      <c r="RF51" s="127" t="n">
        <f aca="false">IF(FD51="",0,FD51+RF48)</f>
        <v>530.822</v>
      </c>
      <c r="RG51" s="127" t="n">
        <f aca="false">IF(ND51="",0,ND51+RG48)</f>
        <v>81.8</v>
      </c>
      <c r="RH51" s="127" t="n">
        <f aca="false">IF(NE51="",0,NE51+RH48)</f>
        <v>0</v>
      </c>
      <c r="RI51" s="127" t="n">
        <f aca="false">IF(OX51="",0,OX51)</f>
        <v>584.1</v>
      </c>
      <c r="RJ51" s="127" t="n">
        <f aca="false">IF(OY51="",0,OY51)</f>
        <v>584.1</v>
      </c>
      <c r="RK51" s="127" t="n">
        <f aca="false">IF(IA51="",0,IA51+RK48)</f>
        <v>0</v>
      </c>
      <c r="RL51" s="127" t="n">
        <f aca="false">IF(IB51="",0,IB51+RL48)</f>
        <v>1683.46504</v>
      </c>
      <c r="RM51" s="127" t="n">
        <f aca="false">IF(OT51="",0,OT51+RM48)</f>
        <v>0</v>
      </c>
      <c r="RN51" s="127" t="n">
        <f aca="false">IF(OU51="",0,OU51+RN48)</f>
        <v>135.34922337963</v>
      </c>
      <c r="RO51" s="127" t="n">
        <f aca="false">IF(PY51="",0,PY51+RO48)</f>
        <v>10741.739237804</v>
      </c>
      <c r="RP51" s="127" t="n">
        <f aca="false">IF(PZ51="",0,PZ51+RP48)</f>
        <v>11104.62</v>
      </c>
      <c r="RQ51" s="127" t="n">
        <f aca="false">IFERROR(RO51/$A49,0)</f>
        <v>716.115949186932</v>
      </c>
      <c r="RR51" s="127" t="n">
        <f aca="false">IFERROR(RP51/$A49,0)</f>
        <v>740.308</v>
      </c>
      <c r="RS51" s="127" t="n">
        <f aca="false">IF(PD51="",0,PD51+RS48)</f>
        <v>0</v>
      </c>
      <c r="RT51" s="127" t="n">
        <f aca="false">IF(PE51="",0,PE51+RT48)</f>
        <v>0</v>
      </c>
      <c r="RU51" s="127" t="n">
        <f aca="false">IF(QQ51&gt;0,0,T51+RU48)</f>
        <v>0</v>
      </c>
      <c r="RV51" s="127" t="n">
        <f aca="false">IF(QR51&gt;0,0,U51+RV48)</f>
        <v>0</v>
      </c>
      <c r="RW51" s="127" t="n">
        <f aca="false">IF(QS51&gt;0,0,AL51+RW48)</f>
        <v>0</v>
      </c>
      <c r="RX51" s="127" t="n">
        <f aca="false">IF(QT51&gt;0,0,AM51+RX48)</f>
        <v>0</v>
      </c>
      <c r="RY51" s="127" t="n">
        <f aca="false">IF(QU51&gt;0,0,AX51+RY48)</f>
        <v>0</v>
      </c>
      <c r="RZ51" s="127" t="n">
        <f aca="false">IF(QV51&gt;0,0,AY51+RZ48)</f>
        <v>0</v>
      </c>
      <c r="SA51" s="127" t="n">
        <f aca="false">IF(QW51&gt;0,0,BJ51+SA48)</f>
        <v>0</v>
      </c>
      <c r="SB51" s="127" t="n">
        <f aca="false">IF(QX51&gt;0,0,BK51+SB48)</f>
        <v>0</v>
      </c>
      <c r="SC51" s="127" t="n">
        <f aca="false">IF(QY51&gt;0,0,CD51+SC48)</f>
        <v>0</v>
      </c>
      <c r="SD51" s="127" t="n">
        <f aca="false">IF(QZ51&gt;0,0,CE51+SD48)</f>
        <v>0</v>
      </c>
      <c r="SE51" s="127" t="n">
        <f aca="false">IF(RA51&gt;0,0,CV51+SE48)</f>
        <v>0</v>
      </c>
      <c r="SF51" s="127" t="n">
        <f aca="false">IF(RB51&gt;0,0,CW51+SF48)</f>
        <v>0</v>
      </c>
      <c r="SG51" s="127" t="n">
        <f aca="false">IF(RC51&gt;0,0,FM51+SG48)</f>
        <v>0</v>
      </c>
      <c r="SH51" s="127" t="n">
        <f aca="false">IF(RD51&gt;0,0,FN51+SH48)</f>
        <v>0</v>
      </c>
      <c r="SI51" s="127" t="n">
        <f aca="false">IF(RE51&gt;0,0,FA51+SI48)</f>
        <v>0</v>
      </c>
      <c r="SJ51" s="127" t="n">
        <f aca="false">IFERROR(IF(RF51&gt;0,0,FB51+SJ48),0)</f>
        <v>0</v>
      </c>
      <c r="SK51" s="127" t="n">
        <f aca="false">IF(RG51&gt;0,0,NB51+SK48)</f>
        <v>0</v>
      </c>
      <c r="SL51" s="127" t="n">
        <f aca="false">IFERROR(IF(RH51&gt;0,0,NC51+SL48),0)</f>
        <v>0</v>
      </c>
      <c r="SM51" s="127"/>
      <c r="SN51" s="127"/>
      <c r="SO51" s="127"/>
    </row>
    <row r="52" customFormat="false" ht="15" hidden="false" customHeight="false" outlineLevel="0" collapsed="false">
      <c r="A52" s="741" t="n">
        <v>16</v>
      </c>
      <c r="B52" s="891" t="n">
        <f aca="false">Посуточная!B52</f>
        <v>0</v>
      </c>
      <c r="C52" s="892" t="n">
        <f aca="false">Посуточная!C52</f>
        <v>0</v>
      </c>
      <c r="D52" s="892" t="n">
        <f aca="false">Посуточная!D52</f>
        <v>0</v>
      </c>
      <c r="E52" s="892" t="n">
        <f aca="false">Посуточная!E52</f>
        <v>0</v>
      </c>
      <c r="F52" s="892" t="n">
        <f aca="false">Посуточная!F52</f>
        <v>0</v>
      </c>
      <c r="G52" s="892" t="n">
        <f aca="false">Посуточная!G52</f>
        <v>0</v>
      </c>
      <c r="H52" s="892" t="n">
        <f aca="false">Посуточная!H52</f>
        <v>0</v>
      </c>
      <c r="I52" s="892" t="n">
        <f aca="false">Посуточная!I52</f>
        <v>0</v>
      </c>
      <c r="J52" s="491" t="n">
        <f aca="false">Посуточная!Q52</f>
        <v>0</v>
      </c>
      <c r="K52" s="491" t="n">
        <f aca="false">Посуточная!R52</f>
        <v>0</v>
      </c>
      <c r="L52" s="491" t="n">
        <f aca="false">Посуточная!S52</f>
        <v>0</v>
      </c>
      <c r="M52" s="491" t="n">
        <f aca="false">Посуточная!T52</f>
        <v>0</v>
      </c>
      <c r="N52" s="491" t="n">
        <f aca="false">Посуточная!U52</f>
        <v>0</v>
      </c>
      <c r="O52" s="491" t="n">
        <f aca="false">Посуточная!V52</f>
        <v>0</v>
      </c>
      <c r="P52" s="491" t="n">
        <f aca="false">Посуточная!W52</f>
        <v>0</v>
      </c>
      <c r="Q52" s="491" t="n">
        <f aca="false">Посуточная!X52</f>
        <v>0</v>
      </c>
      <c r="R52" s="491" t="n">
        <f aca="false">Посуточная!Y52</f>
        <v>0</v>
      </c>
      <c r="S52" s="491" t="n">
        <f aca="false">Посуточная!Z52</f>
        <v>0</v>
      </c>
      <c r="T52" s="539"/>
      <c r="U52" s="497"/>
      <c r="X52" s="863" t="n">
        <f aca="false">Посуточная!AL52</f>
        <v>0</v>
      </c>
      <c r="Y52" s="864" t="n">
        <f aca="false">Посуточная!AM52</f>
        <v>0</v>
      </c>
      <c r="Z52" s="864" t="n">
        <f aca="false">Посуточная!AN52</f>
        <v>0</v>
      </c>
      <c r="AA52" s="864" t="n">
        <f aca="false">Посуточная!AO52</f>
        <v>0</v>
      </c>
      <c r="AB52" s="864" t="n">
        <f aca="false">Посуточная!AP52</f>
        <v>0</v>
      </c>
      <c r="AC52" s="864" t="n">
        <f aca="false">Посуточная!AQ52</f>
        <v>0</v>
      </c>
      <c r="AD52" s="864" t="n">
        <f aca="false">Посуточная!AR52</f>
        <v>0</v>
      </c>
      <c r="AE52" s="322" t="n">
        <f aca="false">Посуточная!AZ52</f>
        <v>0</v>
      </c>
      <c r="AF52" s="322" t="n">
        <f aca="false">Посуточная!BA52</f>
        <v>0</v>
      </c>
      <c r="AG52" s="322" t="n">
        <f aca="false">Посуточная!BB52</f>
        <v>0</v>
      </c>
      <c r="AH52" s="322" t="n">
        <f aca="false">Посуточная!BC52</f>
        <v>0</v>
      </c>
      <c r="AI52" s="322" t="n">
        <f aca="false">Посуточная!BD52</f>
        <v>0</v>
      </c>
      <c r="AJ52" s="322" t="n">
        <f aca="false">Посуточная!BE52</f>
        <v>0</v>
      </c>
      <c r="AK52" s="322" t="n">
        <f aca="false">Посуточная!BF52</f>
        <v>0</v>
      </c>
      <c r="AL52" s="539"/>
      <c r="AM52" s="497"/>
      <c r="AP52" s="863" t="n">
        <f aca="false">Посуточная!BR52</f>
        <v>0</v>
      </c>
      <c r="AQ52" s="864" t="n">
        <f aca="false">Посуточная!BS52</f>
        <v>0</v>
      </c>
      <c r="AR52" s="864" t="n">
        <f aca="false">Посуточная!BT52</f>
        <v>0</v>
      </c>
      <c r="AS52" s="864" t="n">
        <f aca="false">Посуточная!BU52</f>
        <v>0</v>
      </c>
      <c r="AT52" s="322" t="n">
        <f aca="false">Посуточная!BZ52</f>
        <v>0</v>
      </c>
      <c r="AU52" s="322" t="n">
        <f aca="false">Посуточная!CA52</f>
        <v>0</v>
      </c>
      <c r="AV52" s="322" t="n">
        <f aca="false">Посуточная!CB52</f>
        <v>0</v>
      </c>
      <c r="AW52" s="322" t="n">
        <f aca="false">Посуточная!CC52</f>
        <v>0</v>
      </c>
      <c r="AX52" s="539"/>
      <c r="AY52" s="497"/>
      <c r="BB52" s="863" t="n">
        <f aca="false">Посуточная!CL52</f>
        <v>0</v>
      </c>
      <c r="BC52" s="864" t="n">
        <f aca="false">Посуточная!CM52</f>
        <v>0</v>
      </c>
      <c r="BD52" s="864" t="n">
        <f aca="false">Посуточная!CN52</f>
        <v>0</v>
      </c>
      <c r="BE52" s="864" t="n">
        <f aca="false">Посуточная!CO52</f>
        <v>0</v>
      </c>
      <c r="BF52" s="322" t="n">
        <f aca="false">Посуточная!CT52</f>
        <v>0</v>
      </c>
      <c r="BG52" s="322" t="n">
        <f aca="false">Посуточная!CU52</f>
        <v>0</v>
      </c>
      <c r="BH52" s="322" t="n">
        <f aca="false">Посуточная!CV52</f>
        <v>0</v>
      </c>
      <c r="BI52" s="322" t="n">
        <f aca="false">Посуточная!CW52</f>
        <v>0</v>
      </c>
      <c r="BJ52" s="539"/>
      <c r="BK52" s="497"/>
      <c r="BN52" s="502"/>
      <c r="BO52" s="497"/>
      <c r="BR52" s="503"/>
      <c r="BS52" s="504"/>
      <c r="BV52" s="381" t="n">
        <f aca="false">Посуточная!DN52</f>
        <v>0</v>
      </c>
      <c r="BW52" s="382" t="n">
        <f aca="false">Посуточная!DO52</f>
        <v>0</v>
      </c>
      <c r="BX52" s="382" t="n">
        <f aca="false">Посуточная!DP52</f>
        <v>0</v>
      </c>
      <c r="BY52" s="382" t="n">
        <f aca="false">Посуточная!DQ52</f>
        <v>0</v>
      </c>
      <c r="BZ52" s="322" t="n">
        <f aca="false">Посуточная!DV52</f>
        <v>0</v>
      </c>
      <c r="CA52" s="322" t="n">
        <f aca="false">Посуточная!DW52</f>
        <v>0</v>
      </c>
      <c r="CB52" s="322" t="n">
        <f aca="false">Посуточная!DX52</f>
        <v>0</v>
      </c>
      <c r="CC52" s="322" t="n">
        <f aca="false">Посуточная!DY52</f>
        <v>0</v>
      </c>
      <c r="CD52" s="539"/>
      <c r="CE52" s="497"/>
      <c r="CH52" s="893" t="n">
        <f aca="false">Посуточная!EH52</f>
        <v>0</v>
      </c>
      <c r="CI52" s="894" t="n">
        <f aca="false">Посуточная!EI52</f>
        <v>0</v>
      </c>
      <c r="CJ52" s="894" t="n">
        <f aca="false">Посуточная!EJ52</f>
        <v>0</v>
      </c>
      <c r="CK52" s="894" t="n">
        <f aca="false">Посуточная!EK52</f>
        <v>0</v>
      </c>
      <c r="CL52" s="894" t="n">
        <f aca="false">Посуточная!EL52</f>
        <v>0</v>
      </c>
      <c r="CM52" s="894" t="n">
        <f aca="false">Посуточная!EM52</f>
        <v>0</v>
      </c>
      <c r="CN52" s="894" t="n">
        <f aca="false">Посуточная!EN52</f>
        <v>0</v>
      </c>
      <c r="CO52" s="491" t="n">
        <f aca="false">Посуточная!ES52</f>
        <v>0</v>
      </c>
      <c r="CP52" s="491" t="n">
        <f aca="false">Посуточная!ET52</f>
        <v>0</v>
      </c>
      <c r="CQ52" s="491" t="n">
        <f aca="false">Посуточная!EU52</f>
        <v>0</v>
      </c>
      <c r="CR52" s="491" t="n">
        <f aca="false">Посуточная!EV52</f>
        <v>0</v>
      </c>
      <c r="CS52" s="491" t="n">
        <f aca="false">Посуточная!EW52</f>
        <v>0</v>
      </c>
      <c r="CT52" s="491" t="n">
        <f aca="false">Посуточная!EX52</f>
        <v>0</v>
      </c>
      <c r="CU52" s="491" t="n">
        <f aca="false">Посуточная!EY52</f>
        <v>0</v>
      </c>
      <c r="CV52" s="539"/>
      <c r="CW52" s="497"/>
      <c r="CZ52" s="863" t="str">
        <f aca="false">Посуточная!FH52</f>
        <v>Вынгапур</v>
      </c>
      <c r="DA52" s="864" t="n">
        <f aca="false">Посуточная!FI52</f>
        <v>0</v>
      </c>
      <c r="DB52" s="864" t="n">
        <f aca="false">Посуточная!FJ52</f>
        <v>0</v>
      </c>
      <c r="DC52" s="864" t="n">
        <f aca="false">Посуточная!FK52</f>
        <v>0</v>
      </c>
      <c r="DD52" s="864" t="n">
        <f aca="false">Посуточная!FL52</f>
        <v>0</v>
      </c>
      <c r="DE52" s="864" t="n">
        <f aca="false">Посуточная!FM52</f>
        <v>0</v>
      </c>
      <c r="DF52" s="864" t="n">
        <f aca="false">Посуточная!FN52</f>
        <v>0</v>
      </c>
      <c r="DG52" s="864" t="n">
        <f aca="false">Посуточная!FO52</f>
        <v>0</v>
      </c>
      <c r="DH52" s="864" t="n">
        <f aca="false">Посуточная!FP52</f>
        <v>0</v>
      </c>
      <c r="DI52" s="864" t="n">
        <f aca="false">Посуточная!FQ52</f>
        <v>0</v>
      </c>
      <c r="DJ52" s="864" t="n">
        <f aca="false">Посуточная!FR52</f>
        <v>0</v>
      </c>
      <c r="DK52" s="864" t="n">
        <f aca="false">Посуточная!FS52</f>
        <v>0</v>
      </c>
      <c r="DL52" s="864" t="n">
        <f aca="false">Посуточная!FT52</f>
        <v>0</v>
      </c>
      <c r="DM52" s="864" t="n">
        <f aca="false">Посуточная!FU52</f>
        <v>0</v>
      </c>
      <c r="DN52" s="864" t="n">
        <f aca="false">Посуточная!FV52</f>
        <v>0</v>
      </c>
      <c r="DO52" s="864" t="n">
        <f aca="false">Посуточная!FW52</f>
        <v>0</v>
      </c>
      <c r="DP52" s="864" t="n">
        <f aca="false">Посуточная!FX52</f>
        <v>0</v>
      </c>
      <c r="DQ52" s="864" t="n">
        <f aca="false">Посуточная!FY52</f>
        <v>0</v>
      </c>
      <c r="DR52" s="864" t="n">
        <f aca="false">Посуточная!FZ52</f>
        <v>0</v>
      </c>
      <c r="DS52" s="864" t="n">
        <f aca="false">Посуточная!GA52</f>
        <v>0</v>
      </c>
      <c r="DT52" s="864" t="n">
        <f aca="false">Посуточная!GB52</f>
        <v>0</v>
      </c>
      <c r="DU52" s="864" t="n">
        <f aca="false">Посуточная!GC52</f>
        <v>0</v>
      </c>
      <c r="DV52" s="864" t="n">
        <f aca="false">Посуточная!GD52</f>
        <v>0</v>
      </c>
      <c r="DW52" s="864" t="n">
        <f aca="false">Посуточная!GE52</f>
        <v>0</v>
      </c>
      <c r="DX52" s="864" t="n">
        <f aca="false">Посуточная!GF52</f>
        <v>0</v>
      </c>
      <c r="DY52" s="864" t="n">
        <f aca="false">Посуточная!GG52</f>
        <v>0</v>
      </c>
      <c r="DZ52" s="864" t="n">
        <f aca="false">Посуточная!GH52</f>
        <v>0</v>
      </c>
      <c r="EA52" s="864" t="n">
        <f aca="false">Посуточная!GI52</f>
        <v>0</v>
      </c>
      <c r="EB52" s="864" t="n">
        <f aca="false">Посуточная!GJ52</f>
        <v>0</v>
      </c>
      <c r="EC52" s="864" t="n">
        <f aca="false">Посуточная!GK52</f>
        <v>0</v>
      </c>
      <c r="ED52" s="864" t="n">
        <f aca="false">Посуточная!GL52</f>
        <v>0</v>
      </c>
      <c r="EE52" s="864" t="n">
        <f aca="false">Посуточная!GM52</f>
        <v>0</v>
      </c>
      <c r="EF52" s="322" t="n">
        <f aca="false">Посуточная!GU52</f>
        <v>0</v>
      </c>
      <c r="EG52" s="322" t="n">
        <f aca="false">Посуточная!GV52</f>
        <v>0</v>
      </c>
      <c r="EH52" s="322" t="n">
        <f aca="false">Посуточная!GW52</f>
        <v>0</v>
      </c>
      <c r="EI52" s="322" t="n">
        <f aca="false">Посуточная!GX52</f>
        <v>0</v>
      </c>
      <c r="EJ52" s="322" t="n">
        <f aca="false">Посуточная!GY52</f>
        <v>0</v>
      </c>
      <c r="EK52" s="322" t="n">
        <f aca="false">Посуточная!GZ52</f>
        <v>0</v>
      </c>
      <c r="EL52" s="322" t="n">
        <f aca="false">Посуточная!HA52</f>
        <v>0</v>
      </c>
      <c r="EM52" s="322" t="n">
        <f aca="false">Посуточная!HB52</f>
        <v>0</v>
      </c>
      <c r="EN52" s="322" t="n">
        <f aca="false">Посуточная!HC52</f>
        <v>0</v>
      </c>
      <c r="EO52" s="322" t="n">
        <f aca="false">Посуточная!HD52</f>
        <v>0</v>
      </c>
      <c r="EP52" s="322" t="n">
        <f aca="false">Посуточная!HE52</f>
        <v>0</v>
      </c>
      <c r="EQ52" s="322" t="n">
        <f aca="false">Посуточная!HF52</f>
        <v>0</v>
      </c>
      <c r="ER52" s="322" t="n">
        <f aca="false">Посуточная!HG52</f>
        <v>0</v>
      </c>
      <c r="ES52" s="322" t="n">
        <f aca="false">Посуточная!HH52</f>
        <v>0</v>
      </c>
      <c r="ET52" s="322" t="n">
        <f aca="false">Посуточная!HI52</f>
        <v>0</v>
      </c>
      <c r="EU52" s="322" t="n">
        <f aca="false">Посуточная!HJ52</f>
        <v>0</v>
      </c>
      <c r="EV52" s="322" t="n">
        <f aca="false">Посуточная!HK52</f>
        <v>0</v>
      </c>
      <c r="EW52" s="322" t="n">
        <f aca="false">Посуточная!HL52</f>
        <v>0</v>
      </c>
      <c r="EX52" s="322" t="n">
        <f aca="false">Посуточная!HM52</f>
        <v>0</v>
      </c>
      <c r="EY52" s="322" t="n">
        <f aca="false">Посуточная!HN52</f>
        <v>0</v>
      </c>
      <c r="EZ52" s="322" t="n">
        <f aca="false">Посуточная!HO52</f>
        <v>0</v>
      </c>
      <c r="FA52" s="539"/>
      <c r="FB52" s="497"/>
      <c r="FE52" s="895" t="n">
        <f aca="false">Посуточная!IA52</f>
        <v>0</v>
      </c>
      <c r="FF52" s="896" t="n">
        <f aca="false">Посуточная!IB52</f>
        <v>0</v>
      </c>
      <c r="FG52" s="896" t="n">
        <f aca="false">Посуточная!IC52</f>
        <v>0</v>
      </c>
      <c r="FH52" s="892" t="n">
        <f aca="false">Посуточная!ID52</f>
        <v>0</v>
      </c>
      <c r="FI52" s="322" t="n">
        <f aca="false">Посуточная!II52</f>
        <v>0</v>
      </c>
      <c r="FJ52" s="366" t="n">
        <f aca="false">Посуточная!IJ52</f>
        <v>0</v>
      </c>
      <c r="FK52" s="491" t="n">
        <f aca="false">Посуточная!IK52</f>
        <v>0</v>
      </c>
      <c r="FL52" s="366" t="n">
        <f aca="false">Посуточная!IL52</f>
        <v>0</v>
      </c>
      <c r="FM52" s="496"/>
      <c r="FN52" s="497"/>
      <c r="FQ52" s="484"/>
      <c r="FR52" s="485"/>
      <c r="FS52" s="485"/>
      <c r="FT52" s="485"/>
      <c r="FU52" s="485"/>
      <c r="FV52" s="485"/>
      <c r="FW52" s="485"/>
      <c r="FX52" s="485"/>
      <c r="FY52" s="485"/>
      <c r="FZ52" s="485"/>
      <c r="GA52" s="485"/>
      <c r="GB52" s="485"/>
      <c r="GC52" s="485"/>
      <c r="GD52" s="485"/>
      <c r="GE52" s="485"/>
      <c r="GF52" s="322"/>
      <c r="GG52" s="322"/>
      <c r="GH52" s="322"/>
      <c r="GI52" s="322"/>
      <c r="GJ52" s="322"/>
      <c r="GK52" s="322"/>
      <c r="GL52" s="322"/>
      <c r="GM52" s="322"/>
      <c r="GN52" s="322"/>
      <c r="GO52" s="322"/>
      <c r="GP52" s="322"/>
      <c r="GQ52" s="322"/>
      <c r="GR52" s="322"/>
      <c r="GS52" s="322"/>
      <c r="GT52" s="322"/>
      <c r="GU52" s="322"/>
      <c r="GV52" s="322"/>
      <c r="GW52" s="322"/>
      <c r="GX52" s="322"/>
      <c r="GY52" s="322"/>
      <c r="GZ52" s="322"/>
      <c r="HA52" s="322"/>
      <c r="HB52" s="322"/>
      <c r="HC52" s="322"/>
      <c r="HD52" s="322"/>
      <c r="HE52" s="322"/>
      <c r="HF52" s="322"/>
      <c r="HG52" s="322"/>
      <c r="HH52" s="322"/>
      <c r="HI52" s="322"/>
      <c r="HJ52" s="322"/>
      <c r="HK52" s="322"/>
      <c r="HL52" s="322"/>
      <c r="HM52" s="539"/>
      <c r="HN52" s="497"/>
      <c r="HQ52" s="502"/>
      <c r="HR52" s="497"/>
      <c r="HU52" s="503"/>
      <c r="HV52" s="504"/>
      <c r="HY52" s="517"/>
      <c r="HZ52" s="518"/>
      <c r="IC52" s="503"/>
      <c r="ID52" s="504"/>
      <c r="IG52" s="484"/>
      <c r="IH52" s="485"/>
      <c r="II52" s="485"/>
      <c r="IJ52" s="485"/>
      <c r="IK52" s="485"/>
      <c r="IL52" s="485"/>
      <c r="IM52" s="485"/>
      <c r="IN52" s="485"/>
      <c r="IO52" s="485"/>
      <c r="IP52" s="485"/>
      <c r="IQ52" s="485"/>
      <c r="IR52" s="485"/>
      <c r="IS52" s="485"/>
      <c r="IT52" s="485"/>
      <c r="IU52" s="485"/>
      <c r="IV52" s="338"/>
      <c r="IW52" s="338"/>
      <c r="IX52" s="338"/>
      <c r="IY52" s="338"/>
      <c r="IZ52" s="338"/>
      <c r="JA52" s="338"/>
      <c r="JB52" s="338"/>
      <c r="JC52" s="338"/>
      <c r="JD52" s="338"/>
      <c r="JE52" s="338"/>
      <c r="JF52" s="338"/>
      <c r="JG52" s="338"/>
      <c r="JH52" s="338"/>
      <c r="JI52" s="338"/>
      <c r="JJ52" s="338"/>
      <c r="JK52" s="338"/>
      <c r="JL52" s="338"/>
      <c r="JM52" s="338"/>
      <c r="JN52" s="338"/>
      <c r="JO52" s="338"/>
      <c r="JP52" s="338"/>
      <c r="JQ52" s="338"/>
      <c r="JR52" s="338"/>
      <c r="JS52" s="338"/>
      <c r="JT52" s="338"/>
      <c r="JU52" s="338"/>
      <c r="JV52" s="338"/>
      <c r="JW52" s="338"/>
      <c r="JX52" s="338"/>
      <c r="JY52" s="338"/>
      <c r="JZ52" s="338"/>
      <c r="KA52" s="338"/>
      <c r="KB52" s="338"/>
      <c r="KC52" s="338"/>
      <c r="KD52" s="338"/>
      <c r="KE52" s="338"/>
      <c r="KF52" s="338"/>
      <c r="KG52" s="338"/>
      <c r="KH52" s="338"/>
      <c r="KI52" s="338"/>
      <c r="KJ52" s="539"/>
      <c r="KK52" s="497"/>
      <c r="KN52" s="898" t="n">
        <f aca="false">Посуточная!OF52</f>
        <v>0</v>
      </c>
      <c r="KO52" s="899" t="n">
        <f aca="false">Посуточная!OG52</f>
        <v>0</v>
      </c>
      <c r="KP52" s="899" t="n">
        <f aca="false">Посуточная!OH52</f>
        <v>0</v>
      </c>
      <c r="KQ52" s="899" t="n">
        <f aca="false">Посуточная!OI52</f>
        <v>0</v>
      </c>
      <c r="KR52" s="899" t="n">
        <f aca="false">Посуточная!OJ52</f>
        <v>0</v>
      </c>
      <c r="KS52" s="899" t="n">
        <f aca="false">Посуточная!OK52</f>
        <v>0</v>
      </c>
      <c r="KT52" s="899" t="n">
        <f aca="false">Посуточная!OL52</f>
        <v>0</v>
      </c>
      <c r="KU52" s="899" t="n">
        <f aca="false">Посуточная!OM52</f>
        <v>0</v>
      </c>
      <c r="KV52" s="899" t="n">
        <f aca="false">Посуточная!ON52</f>
        <v>0</v>
      </c>
      <c r="KW52" s="900" t="n">
        <f aca="false">Посуточная!OO52</f>
        <v>0</v>
      </c>
      <c r="KX52" s="897" t="n">
        <f aca="false">Посуточная!OV52</f>
        <v>0</v>
      </c>
      <c r="KY52" s="897" t="n">
        <f aca="false">Посуточная!OW52</f>
        <v>0</v>
      </c>
      <c r="KZ52" s="897" t="n">
        <f aca="false">Посуточная!OX52</f>
        <v>0</v>
      </c>
      <c r="LA52" s="897" t="n">
        <f aca="false">Посуточная!OY52</f>
        <v>0</v>
      </c>
      <c r="LB52" s="897" t="n">
        <f aca="false">Посуточная!OZ52</f>
        <v>0</v>
      </c>
      <c r="LC52" s="897" t="n">
        <f aca="false">Посуточная!PA52</f>
        <v>0</v>
      </c>
      <c r="LD52" s="897" t="n">
        <f aca="false">Посуточная!PB52</f>
        <v>0</v>
      </c>
      <c r="LE52" s="897" t="n">
        <f aca="false">Посуточная!PC52</f>
        <v>0</v>
      </c>
      <c r="LF52" s="897" t="n">
        <f aca="false">Посуточная!PD52</f>
        <v>0</v>
      </c>
      <c r="LG52" s="897" t="n">
        <f aca="false">Посуточная!PE52</f>
        <v>0</v>
      </c>
      <c r="LH52" s="897" t="n">
        <f aca="false">Посуточная!PF52</f>
        <v>0</v>
      </c>
      <c r="LI52" s="897" t="n">
        <f aca="false">Посуточная!PG52</f>
        <v>0</v>
      </c>
      <c r="LJ52" s="897" t="n">
        <f aca="false">Посуточная!PH52</f>
        <v>0</v>
      </c>
      <c r="LK52" s="897" t="n">
        <f aca="false">Посуточная!PI52</f>
        <v>0</v>
      </c>
      <c r="LL52" s="897" t="n">
        <f aca="false">Посуточная!PJ52</f>
        <v>0</v>
      </c>
      <c r="LM52" s="897" t="n">
        <f aca="false">Посуточная!PK52</f>
        <v>0</v>
      </c>
      <c r="LN52" s="897" t="n">
        <f aca="false">Посуточная!PL52</f>
        <v>0</v>
      </c>
      <c r="LO52" s="897" t="n">
        <f aca="false">Посуточная!PM52</f>
        <v>0</v>
      </c>
      <c r="LP52" s="897" t="n">
        <f aca="false">Посуточная!PN52</f>
        <v>0</v>
      </c>
      <c r="LQ52" s="897" t="n">
        <f aca="false">Посуточная!PO52</f>
        <v>0</v>
      </c>
      <c r="LR52" s="539"/>
      <c r="LS52" s="497"/>
      <c r="LV52" s="414" t="n">
        <f aca="false">Посуточная!QA52</f>
        <v>0</v>
      </c>
      <c r="LW52" s="415" t="n">
        <f aca="false">Посуточная!QB52</f>
        <v>0</v>
      </c>
      <c r="LX52" s="415" t="n">
        <f aca="false">Посуточная!QC52</f>
        <v>0</v>
      </c>
      <c r="LY52" s="415" t="n">
        <f aca="false">Посуточная!QD52</f>
        <v>0</v>
      </c>
      <c r="LZ52" s="415" t="n">
        <f aca="false">Посуточная!QE52</f>
        <v>0</v>
      </c>
      <c r="MA52" s="415" t="n">
        <f aca="false">Посуточная!QF52</f>
        <v>0</v>
      </c>
      <c r="MB52" s="415" t="n">
        <f aca="false">Посуточная!QG52</f>
        <v>0</v>
      </c>
      <c r="MC52" s="876" t="n">
        <f aca="false">Посуточная!QO52</f>
        <v>0</v>
      </c>
      <c r="MD52" s="876" t="n">
        <f aca="false">Посуточная!QP52</f>
        <v>0</v>
      </c>
      <c r="ME52" s="876" t="n">
        <f aca="false">Посуточная!QQ52</f>
        <v>0</v>
      </c>
      <c r="MF52" s="876" t="n">
        <f aca="false">Посуточная!QR52</f>
        <v>0</v>
      </c>
      <c r="MG52" s="876" t="n">
        <f aca="false">Посуточная!QS52</f>
        <v>0</v>
      </c>
      <c r="MH52" s="876" t="n">
        <f aca="false">Посуточная!QT52</f>
        <v>0</v>
      </c>
      <c r="MI52" s="876" t="n">
        <f aca="false">Посуточная!QU52</f>
        <v>0</v>
      </c>
      <c r="MJ52" s="539"/>
      <c r="MK52" s="497"/>
      <c r="MN52" s="871" t="n">
        <f aca="false">Посуточная!RG52</f>
        <v>0</v>
      </c>
      <c r="MO52" s="872" t="n">
        <f aca="false">Посуточная!RH52</f>
        <v>0</v>
      </c>
      <c r="MP52" s="872" t="n">
        <f aca="false">Посуточная!RI52</f>
        <v>0</v>
      </c>
      <c r="MQ52" s="872" t="n">
        <f aca="false">Посуточная!RJ52</f>
        <v>0</v>
      </c>
      <c r="MR52" s="872" t="n">
        <f aca="false">Посуточная!RK52</f>
        <v>0</v>
      </c>
      <c r="MS52" s="872" t="n">
        <f aca="false">Посуточная!RL52</f>
        <v>0</v>
      </c>
      <c r="MT52" s="872" t="n">
        <f aca="false">Посуточная!RM52</f>
        <v>0</v>
      </c>
      <c r="MU52" s="366" t="n">
        <f aca="false">Посуточная!RU52</f>
        <v>0</v>
      </c>
      <c r="MV52" s="366" t="n">
        <f aca="false">Посуточная!RV52</f>
        <v>0</v>
      </c>
      <c r="MW52" s="366" t="n">
        <f aca="false">Посуточная!RW52</f>
        <v>0</v>
      </c>
      <c r="MX52" s="366" t="n">
        <f aca="false">Посуточная!RX52</f>
        <v>0</v>
      </c>
      <c r="MY52" s="366" t="n">
        <f aca="false">Посуточная!RY52</f>
        <v>0</v>
      </c>
      <c r="MZ52" s="366" t="n">
        <f aca="false">Посуточная!RZ52</f>
        <v>0</v>
      </c>
      <c r="NA52" s="366" t="n">
        <f aca="false">Посуточная!SA52</f>
        <v>0</v>
      </c>
      <c r="NB52" s="539"/>
      <c r="NC52" s="497"/>
      <c r="NF52" s="502"/>
      <c r="NG52" s="497"/>
      <c r="NJ52" s="503"/>
      <c r="NK52" s="504"/>
      <c r="NN52" s="871" t="n">
        <f aca="false">Посуточная!SU52</f>
        <v>0</v>
      </c>
      <c r="NO52" s="872" t="n">
        <f aca="false">Посуточная!SV52</f>
        <v>0</v>
      </c>
      <c r="NP52" s="872" t="n">
        <f aca="false">Посуточная!SW52</f>
        <v>0</v>
      </c>
      <c r="NQ52" s="872" t="n">
        <f aca="false">Посуточная!SX52</f>
        <v>0</v>
      </c>
      <c r="NR52" s="366" t="n">
        <f aca="false">Посуточная!TC52</f>
        <v>0</v>
      </c>
      <c r="NS52" s="366" t="n">
        <f aca="false">Посуточная!TD52</f>
        <v>0</v>
      </c>
      <c r="NT52" s="366" t="n">
        <f aca="false">Посуточная!TE52</f>
        <v>0</v>
      </c>
      <c r="NU52" s="366" t="n">
        <f aca="false">Посуточная!TF52</f>
        <v>0</v>
      </c>
      <c r="NV52" s="539"/>
      <c r="NW52" s="497"/>
      <c r="NZ52" s="502"/>
      <c r="OA52" s="539"/>
      <c r="OB52" s="291"/>
      <c r="OC52" s="291"/>
      <c r="OD52" s="539"/>
      <c r="OE52" s="539"/>
      <c r="OF52" s="291"/>
      <c r="OG52" s="291"/>
      <c r="OH52" s="539"/>
      <c r="OI52" s="539"/>
      <c r="OJ52" s="291"/>
      <c r="OK52" s="291"/>
      <c r="OL52" s="539"/>
      <c r="OM52" s="539"/>
      <c r="ON52" s="291"/>
      <c r="OO52" s="291"/>
      <c r="OP52" s="540"/>
      <c r="OQ52" s="504"/>
      <c r="OR52" s="373"/>
      <c r="OT52" s="503"/>
      <c r="OU52" s="504"/>
      <c r="OX52" s="503"/>
      <c r="OY52" s="504"/>
      <c r="PB52" s="502"/>
      <c r="PC52" s="497"/>
      <c r="PF52" s="503"/>
      <c r="PG52" s="504"/>
      <c r="PJ52" s="540"/>
      <c r="PK52" s="540"/>
      <c r="PN52" s="540"/>
      <c r="PO52" s="540"/>
      <c r="PQ52" s="374"/>
      <c r="PR52" s="541"/>
      <c r="PS52" s="542"/>
      <c r="PT52" s="541"/>
      <c r="PU52" s="542"/>
      <c r="PV52" s="335"/>
      <c r="PW52" s="542"/>
      <c r="PX52" s="543"/>
      <c r="PY52" s="541"/>
      <c r="PZ52" s="544"/>
      <c r="QA52" s="378"/>
      <c r="QD52" s="608"/>
      <c r="QQ52" s="127" t="n">
        <f aca="false">IF(V52="",0,V52+QQ49)</f>
        <v>0</v>
      </c>
      <c r="QR52" s="127" t="n">
        <f aca="false">IF(W52="",0,W52+QR49)</f>
        <v>0</v>
      </c>
      <c r="QS52" s="127" t="n">
        <f aca="false">IF(AN52="",0,AN52+QS49)</f>
        <v>0</v>
      </c>
      <c r="QT52" s="127" t="n">
        <f aca="false">IF(AO52="",0,AO52+QT49)</f>
        <v>0</v>
      </c>
      <c r="QU52" s="127" t="n">
        <f aca="false">IF(AZ52="",0,AZ52+QU49)</f>
        <v>0</v>
      </c>
      <c r="QV52" s="127" t="n">
        <f aca="false">IF(BA52="",0,BA52+QV49)</f>
        <v>0</v>
      </c>
      <c r="QW52" s="127" t="n">
        <f aca="false">IF(BL52="",0,BL52+QW49)</f>
        <v>0</v>
      </c>
      <c r="QX52" s="127" t="n">
        <f aca="false">IF(BM52="",0,BM52+QX49)</f>
        <v>0</v>
      </c>
      <c r="QY52" s="127" t="n">
        <f aca="false">IF(CF52="",0,CF52+QY49)</f>
        <v>0</v>
      </c>
      <c r="QZ52" s="127" t="n">
        <f aca="false">IF(CG52="",0,CG52+QZ49)</f>
        <v>0</v>
      </c>
      <c r="RA52" s="127" t="n">
        <f aca="false">IF(CX52="",0,CX52+RA49)</f>
        <v>0</v>
      </c>
      <c r="RB52" s="127" t="n">
        <f aca="false">IF(CY52="",0,CY52+RB49)</f>
        <v>0</v>
      </c>
      <c r="RC52" s="127" t="n">
        <f aca="false">IF(FO52="",0,FO52+RC49)</f>
        <v>0</v>
      </c>
      <c r="RD52" s="127" t="n">
        <f aca="false">IF(FP52="",0,FP52+RD49)</f>
        <v>0</v>
      </c>
      <c r="RE52" s="127" t="n">
        <f aca="false">IF(FC52="",0,FC52+RE49)</f>
        <v>0</v>
      </c>
      <c r="RF52" s="127" t="n">
        <f aca="false">IF(FD52="",0,FD52+RF49)</f>
        <v>0</v>
      </c>
      <c r="RG52" s="127" t="n">
        <f aca="false">IF(ND52="",0,ND52+RG49)</f>
        <v>0</v>
      </c>
      <c r="RH52" s="127" t="n">
        <f aca="false">IF(NE52="",0,NE52+RH49)</f>
        <v>0</v>
      </c>
      <c r="RI52" s="127" t="n">
        <f aca="false">IF(OX52="",0,OX52)</f>
        <v>0</v>
      </c>
      <c r="RJ52" s="127" t="n">
        <f aca="false">IF(OY52="",0,OY52)</f>
        <v>0</v>
      </c>
      <c r="RK52" s="127" t="n">
        <f aca="false">IF(IA52="",0,IA52+RK49)</f>
        <v>0</v>
      </c>
      <c r="RL52" s="127" t="n">
        <f aca="false">IF(IB52="",0,IB52+RL49)</f>
        <v>0</v>
      </c>
      <c r="RM52" s="127" t="n">
        <f aca="false">IF(OT52="",0,OT52+RM49)</f>
        <v>0</v>
      </c>
      <c r="RN52" s="127" t="n">
        <f aca="false">IF(OU52="",0,OU52+RN49)</f>
        <v>0</v>
      </c>
      <c r="RO52" s="127" t="n">
        <f aca="false">IF(PY52="",0,PY52+RO49)</f>
        <v>0</v>
      </c>
      <c r="RP52" s="127" t="n">
        <f aca="false">IF(PZ52="",0,PZ52+RP49)</f>
        <v>0</v>
      </c>
      <c r="RQ52" s="127" t="n">
        <f aca="false">IFERROR(RO52/$A50,0)</f>
        <v>0</v>
      </c>
      <c r="RR52" s="127" t="n">
        <f aca="false">IFERROR(RP52/$A50,0)</f>
        <v>0</v>
      </c>
      <c r="RS52" s="127" t="n">
        <f aca="false">IF(PD52="",0,PD52+RS49)</f>
        <v>0</v>
      </c>
      <c r="RT52" s="127" t="n">
        <f aca="false">IF(PE52="",0,PE52+RT49)</f>
        <v>0</v>
      </c>
      <c r="RU52" s="127" t="n">
        <f aca="false">IF(QQ52&gt;0,0,T52+RU49)</f>
        <v>0</v>
      </c>
      <c r="RV52" s="127" t="n">
        <f aca="false">IF(QR52&gt;0,0,U52+RV49)</f>
        <v>0</v>
      </c>
      <c r="RW52" s="127" t="n">
        <f aca="false">IF(QS52&gt;0,0,AL52+RW49)</f>
        <v>0</v>
      </c>
      <c r="RX52" s="127" t="n">
        <f aca="false">IF(QT52&gt;0,0,AM52+RX49)</f>
        <v>0</v>
      </c>
      <c r="RY52" s="127" t="n">
        <f aca="false">IF(QU52&gt;0,0,AX52+RY49)</f>
        <v>0</v>
      </c>
      <c r="RZ52" s="127" t="n">
        <f aca="false">IF(QV52&gt;0,0,AY52+RZ49)</f>
        <v>0</v>
      </c>
      <c r="SA52" s="127" t="n">
        <f aca="false">IF(QW52&gt;0,0,BJ52+SA49)</f>
        <v>0</v>
      </c>
      <c r="SB52" s="127" t="n">
        <f aca="false">IF(QX52&gt;0,0,BK52+SB49)</f>
        <v>0</v>
      </c>
      <c r="SC52" s="127" t="n">
        <f aca="false">IF(QY52&gt;0,0,CD52+SC49)</f>
        <v>0</v>
      </c>
      <c r="SD52" s="127" t="n">
        <f aca="false">IF(QZ52&gt;0,0,CE52+SD49)</f>
        <v>0</v>
      </c>
      <c r="SE52" s="127" t="n">
        <f aca="false">IF(RA52&gt;0,0,CV52+SE49)</f>
        <v>0</v>
      </c>
      <c r="SF52" s="127" t="n">
        <f aca="false">IF(RB52&gt;0,0,CW52+SF49)</f>
        <v>0</v>
      </c>
      <c r="SG52" s="127" t="n">
        <f aca="false">IF(RC52&gt;0,0,FM52+SG49)</f>
        <v>0</v>
      </c>
      <c r="SH52" s="127" t="n">
        <f aca="false">IF(RD52&gt;0,0,FN52+SH49)</f>
        <v>0</v>
      </c>
      <c r="SI52" s="127" t="n">
        <f aca="false">IF(RE52&gt;0,0,FA52+SI49)</f>
        <v>0</v>
      </c>
      <c r="SJ52" s="127" t="n">
        <f aca="false">IFERROR(IF(RF52&gt;0,0,FB52+SJ49),0)</f>
        <v>0</v>
      </c>
      <c r="SK52" s="127" t="n">
        <f aca="false">IF(RG52&gt;0,0,NB52+SK49)</f>
        <v>0</v>
      </c>
      <c r="SL52" s="127" t="n">
        <f aca="false">IFERROR(IF(RH52&gt;0,0,NC52+SL49),0)</f>
        <v>0</v>
      </c>
      <c r="SM52" s="127"/>
      <c r="SN52" s="127"/>
      <c r="SO52" s="127"/>
    </row>
    <row r="53" customFormat="false" ht="15" hidden="false" customHeight="false" outlineLevel="0" collapsed="false">
      <c r="A53" s="741"/>
      <c r="B53" s="863" t="n">
        <f aca="false">Посуточная!B53</f>
        <v>0</v>
      </c>
      <c r="C53" s="864" t="n">
        <f aca="false">Посуточная!C53</f>
        <v>0</v>
      </c>
      <c r="D53" s="864" t="n">
        <f aca="false">Посуточная!D53</f>
        <v>0</v>
      </c>
      <c r="E53" s="864" t="n">
        <f aca="false">Посуточная!E53</f>
        <v>0</v>
      </c>
      <c r="F53" s="864" t="n">
        <f aca="false">Посуточная!F53</f>
        <v>0</v>
      </c>
      <c r="G53" s="864" t="n">
        <f aca="false">Посуточная!G53</f>
        <v>0</v>
      </c>
      <c r="H53" s="864" t="n">
        <f aca="false">Посуточная!H53</f>
        <v>0</v>
      </c>
      <c r="I53" s="864" t="n">
        <f aca="false">Посуточная!I53</f>
        <v>0</v>
      </c>
      <c r="J53" s="322" t="n">
        <f aca="false">Посуточная!Q53</f>
        <v>0</v>
      </c>
      <c r="K53" s="322" t="n">
        <f aca="false">Посуточная!R53</f>
        <v>0</v>
      </c>
      <c r="L53" s="322" t="n">
        <f aca="false">Посуточная!S53</f>
        <v>0</v>
      </c>
      <c r="M53" s="322" t="n">
        <f aca="false">Посуточная!T53</f>
        <v>0</v>
      </c>
      <c r="N53" s="322" t="n">
        <f aca="false">Посуточная!U53</f>
        <v>0</v>
      </c>
      <c r="O53" s="322" t="n">
        <f aca="false">Посуточная!V53</f>
        <v>0</v>
      </c>
      <c r="P53" s="322" t="n">
        <f aca="false">Посуточная!W53</f>
        <v>0</v>
      </c>
      <c r="Q53" s="322" t="n">
        <f aca="false">Посуточная!X53</f>
        <v>0</v>
      </c>
      <c r="R53" s="322" t="n">
        <f aca="false">Посуточная!Y53</f>
        <v>0</v>
      </c>
      <c r="S53" s="322" t="n">
        <f aca="false">Посуточная!Z53</f>
        <v>0</v>
      </c>
      <c r="T53" s="417" t="n">
        <f aca="false">COUNTIF(B53:I53,"&lt;&gt;0")-COUNTIF(B53:I53,"")</f>
        <v>-8</v>
      </c>
      <c r="U53" s="391" t="n">
        <f aca="false">COUNTIF(J53:S53,"&lt;&gt;0")-COUNTIF(J53:S53,"")</f>
        <v>0</v>
      </c>
      <c r="X53" s="863" t="n">
        <f aca="false">Посуточная!AL53</f>
        <v>0</v>
      </c>
      <c r="Y53" s="864" t="n">
        <f aca="false">Посуточная!AM53</f>
        <v>0</v>
      </c>
      <c r="Z53" s="864" t="n">
        <f aca="false">Посуточная!AN53</f>
        <v>0</v>
      </c>
      <c r="AA53" s="864" t="n">
        <f aca="false">Посуточная!AO53</f>
        <v>0</v>
      </c>
      <c r="AB53" s="864" t="n">
        <f aca="false">Посуточная!AP53</f>
        <v>0</v>
      </c>
      <c r="AC53" s="864" t="n">
        <f aca="false">Посуточная!AQ53</f>
        <v>0</v>
      </c>
      <c r="AD53" s="864" t="n">
        <f aca="false">Посуточная!AR53</f>
        <v>0</v>
      </c>
      <c r="AE53" s="322" t="n">
        <f aca="false">Посуточная!AZ53</f>
        <v>0</v>
      </c>
      <c r="AF53" s="322" t="n">
        <f aca="false">Посуточная!BA53</f>
        <v>0</v>
      </c>
      <c r="AG53" s="322" t="n">
        <f aca="false">Посуточная!BB53</f>
        <v>0</v>
      </c>
      <c r="AH53" s="322" t="n">
        <f aca="false">Посуточная!BC53</f>
        <v>0</v>
      </c>
      <c r="AI53" s="322" t="n">
        <f aca="false">Посуточная!BD53</f>
        <v>0</v>
      </c>
      <c r="AJ53" s="322" t="n">
        <f aca="false">Посуточная!BE53</f>
        <v>0</v>
      </c>
      <c r="AK53" s="322" t="n">
        <f aca="false">Посуточная!BF53</f>
        <v>0</v>
      </c>
      <c r="AL53" s="417" t="n">
        <f aca="false">COUNTIF(X53:AD53,"&lt;&gt;0")-COUNTIF(X53:AD53,"")</f>
        <v>-7</v>
      </c>
      <c r="AM53" s="391" t="n">
        <f aca="false">COUNTIF(AE53:AK53,"&lt;&gt;0")-COUNTIF(AE53:AK53,"")</f>
        <v>0</v>
      </c>
      <c r="AP53" s="863" t="n">
        <f aca="false">Посуточная!BR53</f>
        <v>0</v>
      </c>
      <c r="AQ53" s="864" t="n">
        <f aca="false">Посуточная!BS53</f>
        <v>0</v>
      </c>
      <c r="AR53" s="864" t="n">
        <f aca="false">Посуточная!BT53</f>
        <v>0</v>
      </c>
      <c r="AS53" s="864" t="n">
        <f aca="false">Посуточная!BU53</f>
        <v>0</v>
      </c>
      <c r="AT53" s="322" t="n">
        <f aca="false">Посуточная!BZ53</f>
        <v>0</v>
      </c>
      <c r="AU53" s="322" t="n">
        <f aca="false">Посуточная!CA53</f>
        <v>0</v>
      </c>
      <c r="AV53" s="322" t="n">
        <f aca="false">Посуточная!CB53</f>
        <v>0</v>
      </c>
      <c r="AW53" s="322" t="n">
        <f aca="false">Посуточная!CC53</f>
        <v>0</v>
      </c>
      <c r="AX53" s="417" t="n">
        <f aca="false">COUNTIF(AP53:AS53,"&lt;&gt;0")-COUNTIF(AP53:AS53,"")</f>
        <v>-4</v>
      </c>
      <c r="AY53" s="391" t="n">
        <f aca="false">COUNTIF(AT53:AW53,"&lt;&gt;0")-COUNTIF(AT53:AW53,"")</f>
        <v>0</v>
      </c>
      <c r="BB53" s="863" t="n">
        <f aca="false">Посуточная!CL53</f>
        <v>0</v>
      </c>
      <c r="BC53" s="864" t="n">
        <f aca="false">Посуточная!CM53</f>
        <v>0</v>
      </c>
      <c r="BD53" s="864" t="n">
        <f aca="false">Посуточная!CN53</f>
        <v>0</v>
      </c>
      <c r="BE53" s="864" t="n">
        <f aca="false">Посуточная!CO53</f>
        <v>0</v>
      </c>
      <c r="BF53" s="322" t="n">
        <f aca="false">Посуточная!CT53</f>
        <v>0</v>
      </c>
      <c r="BG53" s="322" t="n">
        <f aca="false">Посуточная!CU53</f>
        <v>0</v>
      </c>
      <c r="BH53" s="322" t="n">
        <f aca="false">Посуточная!CV53</f>
        <v>0</v>
      </c>
      <c r="BI53" s="322" t="n">
        <f aca="false">Посуточная!CW53</f>
        <v>0</v>
      </c>
      <c r="BJ53" s="417" t="n">
        <f aca="false">COUNTIF(BB53:BE53,"&lt;&gt;0")-COUNTIF(BB53:BE53,"")</f>
        <v>-4</v>
      </c>
      <c r="BK53" s="391" t="n">
        <f aca="false">COUNTIF(BF53:BI53,"&lt;&gt;0")-COUNTIF(BF53:BI53,"")</f>
        <v>0</v>
      </c>
      <c r="BN53" s="395" t="n">
        <f aca="false">SUMIF(B6:BM6,"итого гр.",B53:BM53)</f>
        <v>0</v>
      </c>
      <c r="BO53" s="391" t="n">
        <f aca="false">SUMIF(B6:BM6,"итого фк.",B53:BM53)</f>
        <v>0</v>
      </c>
      <c r="BR53" s="396"/>
      <c r="BS53" s="397"/>
      <c r="BV53" s="381" t="n">
        <f aca="false">Посуточная!DN53</f>
        <v>0</v>
      </c>
      <c r="BW53" s="382" t="n">
        <f aca="false">Посуточная!DO53</f>
        <v>0</v>
      </c>
      <c r="BX53" s="382" t="n">
        <f aca="false">Посуточная!DP53</f>
        <v>0</v>
      </c>
      <c r="BY53" s="382" t="n">
        <f aca="false">Посуточная!DQ53</f>
        <v>0</v>
      </c>
      <c r="BZ53" s="322" t="n">
        <f aca="false">Посуточная!DV53</f>
        <v>0</v>
      </c>
      <c r="CA53" s="322" t="n">
        <f aca="false">Посуточная!DW53</f>
        <v>0</v>
      </c>
      <c r="CB53" s="322" t="n">
        <f aca="false">Посуточная!DX53</f>
        <v>0</v>
      </c>
      <c r="CC53" s="322" t="n">
        <f aca="false">Посуточная!DY53</f>
        <v>0</v>
      </c>
      <c r="CD53" s="417" t="n">
        <f aca="false">COUNTIF(BV53:BY53,"&lt;&gt;0")-COUNTIF(BV53:BY53,"")</f>
        <v>-4</v>
      </c>
      <c r="CE53" s="391" t="n">
        <f aca="false">COUNTIF(BZ53:CC53,"&lt;&gt;0")-COUNTIF(BZ53:CC53,"")</f>
        <v>0</v>
      </c>
      <c r="CH53" s="381" t="n">
        <f aca="false">Посуточная!EH53</f>
        <v>0</v>
      </c>
      <c r="CI53" s="382" t="n">
        <f aca="false">Посуточная!EI53</f>
        <v>0</v>
      </c>
      <c r="CJ53" s="382" t="n">
        <f aca="false">Посуточная!EJ53</f>
        <v>0</v>
      </c>
      <c r="CK53" s="382" t="n">
        <f aca="false">Посуточная!EK53</f>
        <v>0</v>
      </c>
      <c r="CL53" s="382" t="n">
        <f aca="false">Посуточная!EL53</f>
        <v>0</v>
      </c>
      <c r="CM53" s="382" t="n">
        <f aca="false">Посуточная!EM53</f>
        <v>0</v>
      </c>
      <c r="CN53" s="382" t="n">
        <f aca="false">Посуточная!EN53</f>
        <v>0</v>
      </c>
      <c r="CO53" s="322" t="n">
        <f aca="false">Посуточная!ES53</f>
        <v>0</v>
      </c>
      <c r="CP53" s="322" t="n">
        <f aca="false">Посуточная!ET53</f>
        <v>0</v>
      </c>
      <c r="CQ53" s="322" t="n">
        <f aca="false">Посуточная!EU53</f>
        <v>0</v>
      </c>
      <c r="CR53" s="322" t="n">
        <f aca="false">Посуточная!EV53</f>
        <v>0</v>
      </c>
      <c r="CS53" s="322" t="n">
        <f aca="false">Посуточная!EW53</f>
        <v>0</v>
      </c>
      <c r="CT53" s="322" t="n">
        <f aca="false">Посуточная!EX53</f>
        <v>0</v>
      </c>
      <c r="CU53" s="322" t="n">
        <f aca="false">Посуточная!EY53</f>
        <v>0</v>
      </c>
      <c r="CV53" s="417" t="n">
        <f aca="false">COUNTIF(CH53:CN53,"&lt;&gt;0")-COUNTIF(CH53:CN53,"")</f>
        <v>-7</v>
      </c>
      <c r="CW53" s="391" t="n">
        <f aca="false">COUNTIF(CO53:CU53,"&lt;&gt;0")-COUNTIF(CO53:CU53,"")</f>
        <v>0</v>
      </c>
      <c r="CZ53" s="863" t="str">
        <f aca="false">Посуточная!FH53</f>
        <v>6244</v>
      </c>
      <c r="DA53" s="864" t="n">
        <f aca="false">Посуточная!FI53</f>
        <v>0</v>
      </c>
      <c r="DB53" s="864" t="n">
        <f aca="false">Посуточная!FJ53</f>
        <v>0</v>
      </c>
      <c r="DC53" s="864" t="n">
        <f aca="false">Посуточная!FK53</f>
        <v>0</v>
      </c>
      <c r="DD53" s="864" t="n">
        <f aca="false">Посуточная!FL53</f>
        <v>0</v>
      </c>
      <c r="DE53" s="864" t="n">
        <f aca="false">Посуточная!FM53</f>
        <v>0</v>
      </c>
      <c r="DF53" s="864" t="n">
        <f aca="false">Посуточная!FN53</f>
        <v>0</v>
      </c>
      <c r="DG53" s="864" t="n">
        <f aca="false">Посуточная!FO53</f>
        <v>0</v>
      </c>
      <c r="DH53" s="864" t="n">
        <f aca="false">Посуточная!FP53</f>
        <v>0</v>
      </c>
      <c r="DI53" s="864" t="n">
        <f aca="false">Посуточная!FQ53</f>
        <v>0</v>
      </c>
      <c r="DJ53" s="864" t="n">
        <f aca="false">Посуточная!FR53</f>
        <v>0</v>
      </c>
      <c r="DK53" s="864" t="n">
        <f aca="false">Посуточная!FS53</f>
        <v>0</v>
      </c>
      <c r="DL53" s="864" t="n">
        <f aca="false">Посуточная!FT53</f>
        <v>0</v>
      </c>
      <c r="DM53" s="864" t="n">
        <f aca="false">Посуточная!FU53</f>
        <v>0</v>
      </c>
      <c r="DN53" s="864" t="n">
        <f aca="false">Посуточная!FV53</f>
        <v>0</v>
      </c>
      <c r="DO53" s="864" t="n">
        <f aca="false">Посуточная!FW53</f>
        <v>0</v>
      </c>
      <c r="DP53" s="864" t="n">
        <f aca="false">Посуточная!FX53</f>
        <v>0</v>
      </c>
      <c r="DQ53" s="864" t="n">
        <f aca="false">Посуточная!FY53</f>
        <v>0</v>
      </c>
      <c r="DR53" s="864" t="n">
        <f aca="false">Посуточная!FZ53</f>
        <v>0</v>
      </c>
      <c r="DS53" s="864" t="n">
        <f aca="false">Посуточная!GA53</f>
        <v>0</v>
      </c>
      <c r="DT53" s="864" t="n">
        <f aca="false">Посуточная!GB53</f>
        <v>0</v>
      </c>
      <c r="DU53" s="864" t="n">
        <f aca="false">Посуточная!GC53</f>
        <v>0</v>
      </c>
      <c r="DV53" s="864" t="n">
        <f aca="false">Посуточная!GD53</f>
        <v>0</v>
      </c>
      <c r="DW53" s="864" t="n">
        <f aca="false">Посуточная!GE53</f>
        <v>0</v>
      </c>
      <c r="DX53" s="864" t="n">
        <f aca="false">Посуточная!GF53</f>
        <v>0</v>
      </c>
      <c r="DY53" s="864" t="n">
        <f aca="false">Посуточная!GG53</f>
        <v>0</v>
      </c>
      <c r="DZ53" s="864" t="n">
        <f aca="false">Посуточная!GH53</f>
        <v>0</v>
      </c>
      <c r="EA53" s="864" t="n">
        <f aca="false">Посуточная!GI53</f>
        <v>0</v>
      </c>
      <c r="EB53" s="864" t="n">
        <f aca="false">Посуточная!GJ53</f>
        <v>0</v>
      </c>
      <c r="EC53" s="864" t="n">
        <f aca="false">Посуточная!GK53</f>
        <v>0</v>
      </c>
      <c r="ED53" s="864" t="n">
        <f aca="false">Посуточная!GL53</f>
        <v>0</v>
      </c>
      <c r="EE53" s="864" t="n">
        <f aca="false">Посуточная!GM53</f>
        <v>0</v>
      </c>
      <c r="EF53" s="322" t="n">
        <f aca="false">Посуточная!GU53</f>
        <v>0</v>
      </c>
      <c r="EG53" s="322" t="n">
        <f aca="false">Посуточная!GV53</f>
        <v>0</v>
      </c>
      <c r="EH53" s="322" t="n">
        <f aca="false">Посуточная!GW53</f>
        <v>0</v>
      </c>
      <c r="EI53" s="322" t="n">
        <f aca="false">Посуточная!GX53</f>
        <v>0</v>
      </c>
      <c r="EJ53" s="322" t="n">
        <f aca="false">Посуточная!GY53</f>
        <v>0</v>
      </c>
      <c r="EK53" s="322" t="n">
        <f aca="false">Посуточная!GZ53</f>
        <v>0</v>
      </c>
      <c r="EL53" s="322" t="n">
        <f aca="false">Посуточная!HA53</f>
        <v>0</v>
      </c>
      <c r="EM53" s="322" t="n">
        <f aca="false">Посуточная!HB53</f>
        <v>0</v>
      </c>
      <c r="EN53" s="322" t="n">
        <f aca="false">Посуточная!HC53</f>
        <v>0</v>
      </c>
      <c r="EO53" s="322" t="n">
        <f aca="false">Посуточная!HD53</f>
        <v>0</v>
      </c>
      <c r="EP53" s="322" t="n">
        <f aca="false">Посуточная!HE53</f>
        <v>0</v>
      </c>
      <c r="EQ53" s="322" t="n">
        <f aca="false">Посуточная!HF53</f>
        <v>0</v>
      </c>
      <c r="ER53" s="322" t="n">
        <f aca="false">Посуточная!HG53</f>
        <v>0</v>
      </c>
      <c r="ES53" s="322" t="n">
        <f aca="false">Посуточная!HH53</f>
        <v>0</v>
      </c>
      <c r="ET53" s="322" t="n">
        <f aca="false">Посуточная!HI53</f>
        <v>0</v>
      </c>
      <c r="EU53" s="322" t="n">
        <f aca="false">Посуточная!HJ53</f>
        <v>0</v>
      </c>
      <c r="EV53" s="322" t="n">
        <f aca="false">Посуточная!HK53</f>
        <v>0</v>
      </c>
      <c r="EW53" s="322" t="n">
        <f aca="false">Посуточная!HL53</f>
        <v>0</v>
      </c>
      <c r="EX53" s="322" t="n">
        <f aca="false">Посуточная!HM53</f>
        <v>0</v>
      </c>
      <c r="EY53" s="322" t="n">
        <f aca="false">Посуточная!HN53</f>
        <v>0</v>
      </c>
      <c r="EZ53" s="322" t="n">
        <f aca="false">Посуточная!HO53</f>
        <v>0</v>
      </c>
      <c r="FA53" s="417" t="n">
        <f aca="false">COUNTIF(CZ53:EE53,"&lt;&gt;0")-COUNTIF(CZ53:EE53,"")</f>
        <v>-30</v>
      </c>
      <c r="FB53" s="407" t="n">
        <f aca="false">COUNTIF(EF53:EZ53,"&lt;&gt;0")-COUNTIF(EF53:EZ53,"")</f>
        <v>0</v>
      </c>
      <c r="FE53" s="869" t="n">
        <f aca="false">Посуточная!IA53</f>
        <v>0</v>
      </c>
      <c r="FF53" s="870" t="n">
        <f aca="false">Посуточная!IB53</f>
        <v>0</v>
      </c>
      <c r="FG53" s="870" t="n">
        <f aca="false">Посуточная!IC53</f>
        <v>0</v>
      </c>
      <c r="FH53" s="864" t="n">
        <f aca="false">Посуточная!ID53</f>
        <v>0</v>
      </c>
      <c r="FI53" s="322" t="n">
        <f aca="false">Посуточная!II53</f>
        <v>0</v>
      </c>
      <c r="FJ53" s="366" t="n">
        <f aca="false">Посуточная!IJ53</f>
        <v>0</v>
      </c>
      <c r="FK53" s="322" t="n">
        <f aca="false">Посуточная!IK53</f>
        <v>0</v>
      </c>
      <c r="FL53" s="366" t="n">
        <f aca="false">Посуточная!IL53</f>
        <v>0</v>
      </c>
      <c r="FM53" s="390" t="n">
        <f aca="false">COUNTIF(FE53:FH53,"&lt;&gt;0")-COUNTIF(FE53:FH53,"")</f>
        <v>-4</v>
      </c>
      <c r="FN53" s="391" t="n">
        <f aca="false">COUNTIF(FI53:FL53,"&lt;&gt;0")-COUNTIF(FI53:FL53,"")</f>
        <v>0</v>
      </c>
      <c r="FQ53" s="381"/>
      <c r="FR53" s="382"/>
      <c r="FS53" s="382"/>
      <c r="FT53" s="382"/>
      <c r="FU53" s="382"/>
      <c r="FV53" s="382"/>
      <c r="FW53" s="382"/>
      <c r="FX53" s="382"/>
      <c r="FY53" s="382"/>
      <c r="FZ53" s="382"/>
      <c r="GA53" s="382"/>
      <c r="GB53" s="382"/>
      <c r="GC53" s="382"/>
      <c r="GD53" s="382"/>
      <c r="GE53" s="382"/>
      <c r="GF53" s="322"/>
      <c r="GG53" s="322"/>
      <c r="GH53" s="322"/>
      <c r="GI53" s="322"/>
      <c r="GJ53" s="322"/>
      <c r="GK53" s="322"/>
      <c r="GL53" s="322"/>
      <c r="GM53" s="322"/>
      <c r="GN53" s="322"/>
      <c r="GO53" s="322"/>
      <c r="GP53" s="322"/>
      <c r="GQ53" s="322"/>
      <c r="GR53" s="322"/>
      <c r="GS53" s="322"/>
      <c r="GT53" s="322"/>
      <c r="GU53" s="322"/>
      <c r="GV53" s="322"/>
      <c r="GW53" s="322"/>
      <c r="GX53" s="322"/>
      <c r="GY53" s="322"/>
      <c r="GZ53" s="322"/>
      <c r="HA53" s="322"/>
      <c r="HB53" s="322"/>
      <c r="HC53" s="322"/>
      <c r="HD53" s="322"/>
      <c r="HE53" s="322"/>
      <c r="HF53" s="322"/>
      <c r="HG53" s="322"/>
      <c r="HH53" s="322"/>
      <c r="HI53" s="322"/>
      <c r="HJ53" s="322"/>
      <c r="HK53" s="322"/>
      <c r="HL53" s="322"/>
      <c r="HM53" s="417" t="n">
        <f aca="false">COUNTIF(FQ53:GE53,"&lt;&gt;0")-COUNTIF(FQ53:GE53,"")</f>
        <v>0</v>
      </c>
      <c r="HN53" s="391" t="n">
        <f aca="false">COUNTIF(GF53:HL53,"&lt;&gt;0")-COUNTIF(GF53:HL53,"")</f>
        <v>0</v>
      </c>
      <c r="HQ53" s="395" t="n">
        <f aca="false">SUMIF(BV6:HP6,"итого гр.",BV53:HP53)</f>
        <v>1</v>
      </c>
      <c r="HR53" s="391" t="n">
        <f aca="false">SUMIF(BV6:HP6,"итого фк.",BV53:HP53)</f>
        <v>0</v>
      </c>
      <c r="HU53" s="396"/>
      <c r="HV53" s="397"/>
      <c r="HY53" s="406"/>
      <c r="HZ53" s="407"/>
      <c r="IC53" s="396"/>
      <c r="ID53" s="397"/>
      <c r="IG53" s="381"/>
      <c r="IH53" s="382"/>
      <c r="II53" s="382"/>
      <c r="IJ53" s="382"/>
      <c r="IK53" s="382"/>
      <c r="IL53" s="382"/>
      <c r="IM53" s="382"/>
      <c r="IN53" s="382"/>
      <c r="IO53" s="382"/>
      <c r="IP53" s="382"/>
      <c r="IQ53" s="382"/>
      <c r="IR53" s="382"/>
      <c r="IS53" s="382"/>
      <c r="IT53" s="382"/>
      <c r="IU53" s="382"/>
      <c r="IV53" s="322"/>
      <c r="IW53" s="322"/>
      <c r="IX53" s="322"/>
      <c r="IY53" s="322"/>
      <c r="IZ53" s="322"/>
      <c r="JA53" s="322"/>
      <c r="JB53" s="322"/>
      <c r="JC53" s="322"/>
      <c r="JD53" s="322"/>
      <c r="JE53" s="322"/>
      <c r="JF53" s="322"/>
      <c r="JG53" s="322"/>
      <c r="JH53" s="322"/>
      <c r="JI53" s="322"/>
      <c r="JJ53" s="322"/>
      <c r="JK53" s="322"/>
      <c r="JL53" s="322"/>
      <c r="JM53" s="322"/>
      <c r="JN53" s="322"/>
      <c r="JO53" s="322"/>
      <c r="JP53" s="322"/>
      <c r="JQ53" s="322"/>
      <c r="JR53" s="322"/>
      <c r="JS53" s="322"/>
      <c r="JT53" s="322"/>
      <c r="JU53" s="322"/>
      <c r="JV53" s="322"/>
      <c r="JW53" s="322"/>
      <c r="JX53" s="322"/>
      <c r="JY53" s="322"/>
      <c r="JZ53" s="322"/>
      <c r="KA53" s="322"/>
      <c r="KB53" s="322"/>
      <c r="KC53" s="322"/>
      <c r="KD53" s="322"/>
      <c r="KE53" s="322"/>
      <c r="KF53" s="322"/>
      <c r="KG53" s="322"/>
      <c r="KH53" s="322"/>
      <c r="KI53" s="322"/>
      <c r="KJ53" s="417" t="n">
        <f aca="false">COUNTIF(IG53:IU53,"&lt;&gt;0")-COUNTIF(IG53:IU53,"")</f>
        <v>0</v>
      </c>
      <c r="KK53" s="391" t="n">
        <f aca="false">COUNTIF(IV53:KI53,"&lt;&gt;0")-COUNTIF(IV53:KI53,"")</f>
        <v>0</v>
      </c>
      <c r="KN53" s="871" t="n">
        <f aca="false">Посуточная!OF53</f>
        <v>0</v>
      </c>
      <c r="KO53" s="872" t="n">
        <f aca="false">Посуточная!OG53</f>
        <v>0</v>
      </c>
      <c r="KP53" s="872" t="n">
        <f aca="false">Посуточная!OH53</f>
        <v>0</v>
      </c>
      <c r="KQ53" s="872" t="n">
        <f aca="false">Посуточная!OI53</f>
        <v>0</v>
      </c>
      <c r="KR53" s="872" t="n">
        <f aca="false">Посуточная!OJ53</f>
        <v>0</v>
      </c>
      <c r="KS53" s="872" t="n">
        <f aca="false">Посуточная!OK53</f>
        <v>0</v>
      </c>
      <c r="KT53" s="872" t="n">
        <f aca="false">Посуточная!OL53</f>
        <v>0</v>
      </c>
      <c r="KU53" s="872" t="n">
        <f aca="false">Посуточная!OM53</f>
        <v>0</v>
      </c>
      <c r="KV53" s="872" t="n">
        <f aca="false">Посуточная!ON53</f>
        <v>0</v>
      </c>
      <c r="KW53" s="873" t="n">
        <f aca="false">Посуточная!OO53</f>
        <v>0</v>
      </c>
      <c r="KX53" s="366" t="n">
        <f aca="false">Посуточная!OV53</f>
        <v>0</v>
      </c>
      <c r="KY53" s="366" t="n">
        <f aca="false">Посуточная!OW53</f>
        <v>0</v>
      </c>
      <c r="KZ53" s="366" t="n">
        <f aca="false">Посуточная!OX53</f>
        <v>0</v>
      </c>
      <c r="LA53" s="366" t="n">
        <f aca="false">Посуточная!OY53</f>
        <v>0</v>
      </c>
      <c r="LB53" s="366" t="n">
        <f aca="false">Посуточная!OZ53</f>
        <v>0</v>
      </c>
      <c r="LC53" s="366" t="n">
        <f aca="false">Посуточная!PA53</f>
        <v>0</v>
      </c>
      <c r="LD53" s="366" t="n">
        <f aca="false">Посуточная!PB53</f>
        <v>0</v>
      </c>
      <c r="LE53" s="366" t="n">
        <f aca="false">Посуточная!PC53</f>
        <v>0</v>
      </c>
      <c r="LF53" s="366" t="n">
        <f aca="false">Посуточная!PD53</f>
        <v>0</v>
      </c>
      <c r="LG53" s="366" t="n">
        <f aca="false">Посуточная!PE53</f>
        <v>0</v>
      </c>
      <c r="LH53" s="366" t="n">
        <f aca="false">Посуточная!PF53</f>
        <v>0</v>
      </c>
      <c r="LI53" s="366" t="n">
        <f aca="false">Посуточная!PG53</f>
        <v>0</v>
      </c>
      <c r="LJ53" s="366" t="n">
        <f aca="false">Посуточная!PH53</f>
        <v>0</v>
      </c>
      <c r="LK53" s="366" t="n">
        <f aca="false">Посуточная!PI53</f>
        <v>0</v>
      </c>
      <c r="LL53" s="366" t="n">
        <f aca="false">Посуточная!PJ53</f>
        <v>0</v>
      </c>
      <c r="LM53" s="366" t="n">
        <f aca="false">Посуточная!PK53</f>
        <v>0</v>
      </c>
      <c r="LN53" s="366" t="n">
        <f aca="false">Посуточная!PL53</f>
        <v>0</v>
      </c>
      <c r="LO53" s="366" t="n">
        <f aca="false">Посуточная!PM53</f>
        <v>0</v>
      </c>
      <c r="LP53" s="366" t="n">
        <f aca="false">Посуточная!PN53</f>
        <v>0</v>
      </c>
      <c r="LQ53" s="366" t="n">
        <f aca="false">Посуточная!PO53</f>
        <v>0</v>
      </c>
      <c r="LR53" s="417" t="n">
        <f aca="false">COUNTIF(KN53:KW53,"&lt;&gt;0")-COUNTIF(KN53:KW53,"")</f>
        <v>-10</v>
      </c>
      <c r="LS53" s="391" t="n">
        <f aca="false">COUNTIF(KX53:LQ53,"&lt;&gt;0")-COUNTIF(KX53:LQ53,"")</f>
        <v>0</v>
      </c>
      <c r="LV53" s="414" t="n">
        <f aca="false">Посуточная!QA53</f>
        <v>0</v>
      </c>
      <c r="LW53" s="415" t="n">
        <f aca="false">Посуточная!QB53</f>
        <v>0</v>
      </c>
      <c r="LX53" s="415" t="n">
        <f aca="false">Посуточная!QC53</f>
        <v>0</v>
      </c>
      <c r="LY53" s="415" t="n">
        <f aca="false">Посуточная!QD53</f>
        <v>0</v>
      </c>
      <c r="LZ53" s="415" t="n">
        <f aca="false">Посуточная!QE53</f>
        <v>0</v>
      </c>
      <c r="MA53" s="415" t="n">
        <f aca="false">Посуточная!QF53</f>
        <v>0</v>
      </c>
      <c r="MB53" s="415" t="n">
        <f aca="false">Посуточная!QG53</f>
        <v>0</v>
      </c>
      <c r="MC53" s="876" t="n">
        <f aca="false">Посуточная!QO53</f>
        <v>0</v>
      </c>
      <c r="MD53" s="876" t="n">
        <f aca="false">Посуточная!QP53</f>
        <v>0</v>
      </c>
      <c r="ME53" s="876" t="n">
        <f aca="false">Посуточная!QQ53</f>
        <v>0</v>
      </c>
      <c r="MF53" s="876" t="n">
        <f aca="false">Посуточная!QR53</f>
        <v>0</v>
      </c>
      <c r="MG53" s="876" t="n">
        <f aca="false">Посуточная!QS53</f>
        <v>0</v>
      </c>
      <c r="MH53" s="876" t="n">
        <f aca="false">Посуточная!QT53</f>
        <v>0</v>
      </c>
      <c r="MI53" s="876" t="n">
        <f aca="false">Посуточная!QU53</f>
        <v>0</v>
      </c>
      <c r="MJ53" s="417" t="n">
        <f aca="false">COUNTIF(LV53:MB53,"&lt;&gt;0")-COUNTIF(LV53:MB53,"")</f>
        <v>-7</v>
      </c>
      <c r="MK53" s="391" t="n">
        <f aca="false">COUNTIF(MC53:MI53,"&lt;&gt;0")-COUNTIF(MC53:MI53,"")</f>
        <v>0</v>
      </c>
      <c r="MN53" s="871" t="n">
        <f aca="false">Посуточная!RG53</f>
        <v>0</v>
      </c>
      <c r="MO53" s="872" t="n">
        <f aca="false">Посуточная!RH53</f>
        <v>0</v>
      </c>
      <c r="MP53" s="872" t="n">
        <f aca="false">Посуточная!RI53</f>
        <v>0</v>
      </c>
      <c r="MQ53" s="872" t="n">
        <f aca="false">Посуточная!RJ53</f>
        <v>0</v>
      </c>
      <c r="MR53" s="872" t="n">
        <f aca="false">Посуточная!RK53</f>
        <v>0</v>
      </c>
      <c r="MS53" s="872" t="n">
        <f aca="false">Посуточная!RL53</f>
        <v>0</v>
      </c>
      <c r="MT53" s="872" t="n">
        <f aca="false">Посуточная!RM53</f>
        <v>0</v>
      </c>
      <c r="MU53" s="366" t="n">
        <f aca="false">Посуточная!RU53</f>
        <v>0</v>
      </c>
      <c r="MV53" s="366" t="n">
        <f aca="false">Посуточная!RV53</f>
        <v>0</v>
      </c>
      <c r="MW53" s="366" t="n">
        <f aca="false">Посуточная!RW53</f>
        <v>0</v>
      </c>
      <c r="MX53" s="366" t="n">
        <f aca="false">Посуточная!RX53</f>
        <v>0</v>
      </c>
      <c r="MY53" s="366" t="n">
        <f aca="false">Посуточная!RY53</f>
        <v>0</v>
      </c>
      <c r="MZ53" s="366" t="n">
        <f aca="false">Посуточная!RZ53</f>
        <v>0</v>
      </c>
      <c r="NA53" s="366" t="n">
        <f aca="false">Посуточная!SA53</f>
        <v>0</v>
      </c>
      <c r="NB53" s="417" t="n">
        <f aca="false">COUNTIF(MN53:MT53,"&lt;&gt;0")-COUNTIF(MN53:MT53,"")</f>
        <v>-7</v>
      </c>
      <c r="NC53" s="391" t="n">
        <f aca="false">COUNTIF(MU53:NA53,"&lt;&gt;0")-COUNTIF(MU53:NA53,"")</f>
        <v>-7</v>
      </c>
      <c r="NF53" s="395" t="n">
        <f aca="false">SUMIF(IG6:NE6,"итого гр.",IG53:NE53)</f>
        <v>0</v>
      </c>
      <c r="NG53" s="391" t="n">
        <f aca="false">SUMIF($IG$6:$NE$6,"итого фк.",IG53:NE53)</f>
        <v>0</v>
      </c>
      <c r="NJ53" s="396"/>
      <c r="NK53" s="397"/>
      <c r="NN53" s="871" t="n">
        <f aca="false">Посуточная!SU53</f>
        <v>0</v>
      </c>
      <c r="NO53" s="872" t="n">
        <f aca="false">Посуточная!SV53</f>
        <v>0</v>
      </c>
      <c r="NP53" s="872" t="n">
        <f aca="false">Посуточная!SW53</f>
        <v>0</v>
      </c>
      <c r="NQ53" s="872" t="n">
        <f aca="false">Посуточная!SX53</f>
        <v>0</v>
      </c>
      <c r="NR53" s="366" t="n">
        <f aca="false">Посуточная!TC53</f>
        <v>0</v>
      </c>
      <c r="NS53" s="366" t="n">
        <f aca="false">Посуточная!TD53</f>
        <v>0</v>
      </c>
      <c r="NT53" s="366" t="n">
        <f aca="false">Посуточная!TE53</f>
        <v>0</v>
      </c>
      <c r="NU53" s="366" t="n">
        <f aca="false">Посуточная!TF53</f>
        <v>0</v>
      </c>
      <c r="NV53" s="417"/>
      <c r="NW53" s="391"/>
      <c r="NZ53" s="395"/>
      <c r="OA53" s="417"/>
      <c r="OB53" s="291"/>
      <c r="OC53" s="291"/>
      <c r="OD53" s="417"/>
      <c r="OE53" s="417"/>
      <c r="OF53" s="291"/>
      <c r="OG53" s="291"/>
      <c r="OH53" s="417"/>
      <c r="OI53" s="417"/>
      <c r="OJ53" s="291"/>
      <c r="OK53" s="291"/>
      <c r="OL53" s="417"/>
      <c r="OM53" s="417"/>
      <c r="ON53" s="291"/>
      <c r="OO53" s="291"/>
      <c r="OP53" s="418" t="n">
        <f aca="false">SUMIF(NZ6:OO6,"итого гр.",NZ53:OO53)</f>
        <v>0</v>
      </c>
      <c r="OQ53" s="397" t="n">
        <f aca="false">SUMIF($NZ$6:$OO$6,"итого фк.",NZ53:OO53)</f>
        <v>0</v>
      </c>
      <c r="OR53" s="373"/>
      <c r="OT53" s="396"/>
      <c r="OU53" s="397"/>
      <c r="OX53" s="396"/>
      <c r="OY53" s="397"/>
      <c r="PB53" s="395"/>
      <c r="PC53" s="391"/>
      <c r="PF53" s="396"/>
      <c r="PG53" s="397"/>
      <c r="PJ53" s="418"/>
      <c r="PK53" s="418"/>
      <c r="PN53" s="418"/>
      <c r="PO53" s="418"/>
      <c r="PR53" s="546"/>
      <c r="PS53" s="375"/>
      <c r="PT53" s="546"/>
      <c r="PU53" s="375"/>
      <c r="PV53" s="396"/>
      <c r="PW53" s="375"/>
      <c r="PX53" s="419"/>
      <c r="PY53" s="546"/>
      <c r="PZ53" s="377"/>
      <c r="QA53" s="378"/>
      <c r="QD53" s="608"/>
      <c r="QQ53" s="127" t="n">
        <f aca="false">IF(V53="",0,V53+QQ50)</f>
        <v>0</v>
      </c>
      <c r="QR53" s="127" t="n">
        <f aca="false">IF(W53="",0,W53+QR50)</f>
        <v>0</v>
      </c>
      <c r="QS53" s="127" t="n">
        <f aca="false">IF(AN53="",0,AN53+QS50)</f>
        <v>0</v>
      </c>
      <c r="QT53" s="127" t="n">
        <f aca="false">IF(AO53="",0,AO53+QT50)</f>
        <v>0</v>
      </c>
      <c r="QU53" s="127" t="n">
        <f aca="false">IF(AZ53="",0,AZ53+QU50)</f>
        <v>0</v>
      </c>
      <c r="QV53" s="127" t="n">
        <f aca="false">IF(BA53="",0,BA53+QV50)</f>
        <v>0</v>
      </c>
      <c r="QW53" s="127" t="n">
        <f aca="false">IF(BL53="",0,BL53+QW50)</f>
        <v>0</v>
      </c>
      <c r="QX53" s="127" t="n">
        <f aca="false">IF(BM53="",0,BM53+QX50)</f>
        <v>0</v>
      </c>
      <c r="QY53" s="127" t="n">
        <f aca="false">IF(CF53="",0,CF53+QY50)</f>
        <v>0</v>
      </c>
      <c r="QZ53" s="127" t="n">
        <f aca="false">IF(CG53="",0,CG53+QZ50)</f>
        <v>0</v>
      </c>
      <c r="RA53" s="127" t="n">
        <f aca="false">IF(CX53="",0,CX53+RA50)</f>
        <v>0</v>
      </c>
      <c r="RB53" s="127" t="n">
        <f aca="false">IF(CY53="",0,CY53+RB50)</f>
        <v>0</v>
      </c>
      <c r="RC53" s="127" t="n">
        <f aca="false">IF(FO53="",0,FO53+RC50)</f>
        <v>0</v>
      </c>
      <c r="RD53" s="127" t="n">
        <f aca="false">IF(FP53="",0,FP53+RD50)</f>
        <v>0</v>
      </c>
      <c r="RE53" s="127" t="n">
        <f aca="false">IF(FC53="",0,FC53+RE50)</f>
        <v>0</v>
      </c>
      <c r="RF53" s="127" t="n">
        <f aca="false">IF(FD53="",0,FD53+RF50)</f>
        <v>0</v>
      </c>
      <c r="RG53" s="127" t="n">
        <f aca="false">IF(ND53="",0,ND53+RG50)</f>
        <v>0</v>
      </c>
      <c r="RH53" s="127" t="n">
        <f aca="false">IF(NE53="",0,NE53+RH50)</f>
        <v>0</v>
      </c>
      <c r="RI53" s="127" t="n">
        <f aca="false">IF(OX53="",0,OX53)</f>
        <v>0</v>
      </c>
      <c r="RJ53" s="127" t="n">
        <f aca="false">IF(OY53="",0,OY53)</f>
        <v>0</v>
      </c>
      <c r="RK53" s="127" t="n">
        <f aca="false">IF(IA53="",0,IA53+RK50)</f>
        <v>0</v>
      </c>
      <c r="RL53" s="127" t="n">
        <f aca="false">IF(IB53="",0,IB53+RL50)</f>
        <v>0</v>
      </c>
      <c r="RM53" s="127" t="n">
        <f aca="false">IF(OT53="",0,OT53+RM50)</f>
        <v>0</v>
      </c>
      <c r="RN53" s="127" t="n">
        <f aca="false">IF(OU53="",0,OU53+RN50)</f>
        <v>0</v>
      </c>
      <c r="RO53" s="127" t="n">
        <f aca="false">IF(PY53="",0,PY53+RO50)</f>
        <v>0</v>
      </c>
      <c r="RP53" s="127" t="n">
        <f aca="false">IF(PZ53="",0,PZ53+RP50)</f>
        <v>0</v>
      </c>
      <c r="RQ53" s="127" t="n">
        <f aca="false">IFERROR(RO53/$A51,0)</f>
        <v>0</v>
      </c>
      <c r="RR53" s="127" t="n">
        <f aca="false">IFERROR(RP53/$A51,0)</f>
        <v>0</v>
      </c>
      <c r="RS53" s="127" t="n">
        <f aca="false">IF(PD53="",0,PD53+RS50)</f>
        <v>0</v>
      </c>
      <c r="RT53" s="127" t="n">
        <f aca="false">IF(PE53="",0,PE53+RT50)</f>
        <v>0</v>
      </c>
      <c r="RU53" s="127" t="n">
        <f aca="false">IF(QQ53&gt;0,0,T53+RU50)</f>
        <v>-106</v>
      </c>
      <c r="RV53" s="127" t="n">
        <f aca="false">IF(QR53&gt;0,0,U53+RV50)</f>
        <v>2</v>
      </c>
      <c r="RW53" s="127" t="n">
        <f aca="false">IF(QS53&gt;0,0,AL53+RW50)</f>
        <v>-97</v>
      </c>
      <c r="RX53" s="127" t="n">
        <f aca="false">IF(QT53&gt;0,0,AM53+RX50)</f>
        <v>6</v>
      </c>
      <c r="RY53" s="127" t="n">
        <f aca="false">IF(QU53&gt;0,0,AX53+RY50)</f>
        <v>-60</v>
      </c>
      <c r="RZ53" s="127" t="n">
        <f aca="false">IF(QV53&gt;0,0,AY53+RZ50)</f>
        <v>0</v>
      </c>
      <c r="SA53" s="127" t="n">
        <f aca="false">IF(QW53&gt;0,0,BJ53+SA50)</f>
        <v>-60</v>
      </c>
      <c r="SB53" s="127" t="n">
        <f aca="false">IF(QX53&gt;0,0,BK53+SB50)</f>
        <v>0</v>
      </c>
      <c r="SC53" s="127" t="n">
        <f aca="false">IF(QY53&gt;0,0,CD53+SC50)</f>
        <v>-56</v>
      </c>
      <c r="SD53" s="127" t="n">
        <f aca="false">IF(QZ53&gt;0,0,CE53+SD50)</f>
        <v>3</v>
      </c>
      <c r="SE53" s="127" t="n">
        <f aca="false">IF(RA53&gt;0,0,CV53+SE50)</f>
        <v>-91</v>
      </c>
      <c r="SF53" s="127" t="n">
        <f aca="false">IF(RB53&gt;0,0,CW53+SF50)</f>
        <v>2</v>
      </c>
      <c r="SG53" s="127" t="n">
        <f aca="false">IF(RC53&gt;0,0,FM53+SG50)</f>
        <v>-60</v>
      </c>
      <c r="SH53" s="127" t="n">
        <f aca="false">IF(RD53&gt;0,0,FN53+SH50)</f>
        <v>0</v>
      </c>
      <c r="SI53" s="127" t="n">
        <f aca="false">IF(RE53&gt;0,0,FA53+SI50)</f>
        <v>-438</v>
      </c>
      <c r="SJ53" s="127" t="n">
        <f aca="false">IFERROR(IF(RF53&gt;0,0,FB53+SJ50),0)</f>
        <v>17</v>
      </c>
      <c r="SK53" s="127" t="n">
        <f aca="false">IF(RG53&gt;0,0,NB53+SK50)</f>
        <v>-90</v>
      </c>
      <c r="SL53" s="127" t="n">
        <f aca="false">IFERROR(IF(RH53&gt;0,0,NC53+SL50),0)</f>
        <v>-105</v>
      </c>
      <c r="SM53" s="127"/>
      <c r="SN53" s="127"/>
      <c r="SO53" s="127"/>
    </row>
    <row r="54" customFormat="false" ht="15" hidden="false" customHeight="false" outlineLevel="0" collapsed="false">
      <c r="A54" s="741"/>
      <c r="B54" s="879" t="n">
        <f aca="false">Посуточная!B54</f>
        <v>0</v>
      </c>
      <c r="C54" s="880" t="n">
        <f aca="false">Посуточная!C54</f>
        <v>0</v>
      </c>
      <c r="D54" s="880" t="n">
        <f aca="false">Посуточная!D54</f>
        <v>0</v>
      </c>
      <c r="E54" s="880" t="n">
        <f aca="false">Посуточная!E54</f>
        <v>0</v>
      </c>
      <c r="F54" s="880" t="n">
        <f aca="false">Посуточная!F54</f>
        <v>0</v>
      </c>
      <c r="G54" s="880" t="n">
        <f aca="false">Посуточная!G54</f>
        <v>0</v>
      </c>
      <c r="H54" s="880" t="n">
        <f aca="false">Посуточная!H54</f>
        <v>0</v>
      </c>
      <c r="I54" s="880" t="n">
        <f aca="false">Посуточная!I54</f>
        <v>0</v>
      </c>
      <c r="J54" s="427" t="n">
        <f aca="false">Посуточная!Q54</f>
        <v>0</v>
      </c>
      <c r="K54" s="427" t="n">
        <f aca="false">Посуточная!R54</f>
        <v>0</v>
      </c>
      <c r="L54" s="427" t="n">
        <f aca="false">Посуточная!S54</f>
        <v>0</v>
      </c>
      <c r="M54" s="427" t="n">
        <f aca="false">Посуточная!T54</f>
        <v>0</v>
      </c>
      <c r="N54" s="427" t="n">
        <f aca="false">Посуточная!U54</f>
        <v>0</v>
      </c>
      <c r="O54" s="427" t="n">
        <f aca="false">Посуточная!V54</f>
        <v>0</v>
      </c>
      <c r="P54" s="427" t="n">
        <f aca="false">Посуточная!W54</f>
        <v>0</v>
      </c>
      <c r="Q54" s="427" t="n">
        <f aca="false">Посуточная!X54</f>
        <v>0</v>
      </c>
      <c r="R54" s="427" t="n">
        <f aca="false">Посуточная!Y54</f>
        <v>0</v>
      </c>
      <c r="S54" s="427" t="n">
        <f aca="false">Посуточная!Z54</f>
        <v>0</v>
      </c>
      <c r="T54" s="475" t="n">
        <f aca="false">SUBTOTAL(9, B54:I54)</f>
        <v>0</v>
      </c>
      <c r="U54" s="433" t="n">
        <f aca="false">SUBTOTAL(9, J54:S54)</f>
        <v>0</v>
      </c>
      <c r="V54" s="273" t="n">
        <f aca="false">SUM(T54,V51)</f>
        <v>130</v>
      </c>
      <c r="W54" s="273" t="n">
        <f aca="false">SUM(U54,W51)</f>
        <v>80</v>
      </c>
      <c r="X54" s="879" t="n">
        <f aca="false">Посуточная!AL54</f>
        <v>0</v>
      </c>
      <c r="Y54" s="880" t="n">
        <f aca="false">Посуточная!AM54</f>
        <v>0</v>
      </c>
      <c r="Z54" s="880" t="n">
        <f aca="false">Посуточная!AN54</f>
        <v>0</v>
      </c>
      <c r="AA54" s="880" t="n">
        <f aca="false">Посуточная!AO54</f>
        <v>0</v>
      </c>
      <c r="AB54" s="880" t="n">
        <f aca="false">Посуточная!AP54</f>
        <v>0</v>
      </c>
      <c r="AC54" s="880" t="n">
        <f aca="false">Посуточная!AQ54</f>
        <v>0</v>
      </c>
      <c r="AD54" s="880" t="n">
        <f aca="false">Посуточная!AR54</f>
        <v>0</v>
      </c>
      <c r="AE54" s="427" t="n">
        <f aca="false">Посуточная!AZ54</f>
        <v>0</v>
      </c>
      <c r="AF54" s="427" t="n">
        <f aca="false">Посуточная!BA54</f>
        <v>0</v>
      </c>
      <c r="AG54" s="427" t="n">
        <f aca="false">Посуточная!BB54</f>
        <v>0</v>
      </c>
      <c r="AH54" s="427" t="n">
        <f aca="false">Посуточная!BC54</f>
        <v>0</v>
      </c>
      <c r="AI54" s="427" t="n">
        <f aca="false">Посуточная!BD54</f>
        <v>0</v>
      </c>
      <c r="AJ54" s="427" t="n">
        <f aca="false">Посуточная!BE54</f>
        <v>0</v>
      </c>
      <c r="AK54" s="427" t="n">
        <f aca="false">Посуточная!BF54</f>
        <v>0</v>
      </c>
      <c r="AL54" s="475" t="n">
        <f aca="false">SUBTOTAL(9, X54:AD54)</f>
        <v>0</v>
      </c>
      <c r="AM54" s="433" t="n">
        <f aca="false">SUBTOTAL(9, AE54:AK54)</f>
        <v>0</v>
      </c>
      <c r="AN54" s="273" t="n">
        <f aca="false">SUM(AL54,AN51)</f>
        <v>83</v>
      </c>
      <c r="AO54" s="273" t="n">
        <f aca="false">SUM(AM54,AO51)</f>
        <v>120</v>
      </c>
      <c r="AP54" s="879" t="n">
        <f aca="false">Посуточная!BR54</f>
        <v>0</v>
      </c>
      <c r="AQ54" s="880" t="n">
        <f aca="false">Посуточная!BS54</f>
        <v>0</v>
      </c>
      <c r="AR54" s="880" t="n">
        <f aca="false">Посуточная!BT54</f>
        <v>0</v>
      </c>
      <c r="AS54" s="880" t="n">
        <f aca="false">Посуточная!BU54</f>
        <v>0</v>
      </c>
      <c r="AT54" s="427" t="n">
        <f aca="false">Посуточная!BZ54</f>
        <v>0</v>
      </c>
      <c r="AU54" s="427" t="n">
        <f aca="false">Посуточная!CA54</f>
        <v>0</v>
      </c>
      <c r="AV54" s="427" t="n">
        <f aca="false">Посуточная!CB54</f>
        <v>0</v>
      </c>
      <c r="AW54" s="427" t="n">
        <f aca="false">Посуточная!CC54</f>
        <v>0</v>
      </c>
      <c r="AX54" s="475" t="n">
        <f aca="false">SUBTOTAL(9, AP54:AS54)</f>
        <v>0</v>
      </c>
      <c r="AY54" s="433" t="n">
        <f aca="false">SUBTOTAL(9, AT54:AW54)</f>
        <v>0</v>
      </c>
      <c r="AZ54" s="273" t="n">
        <f aca="false">SUM(AX54,AZ51)</f>
        <v>0</v>
      </c>
      <c r="BA54" s="273" t="n">
        <f aca="false">SUM(AY54,BA51)</f>
        <v>0</v>
      </c>
      <c r="BB54" s="879" t="n">
        <f aca="false">Посуточная!CL54</f>
        <v>0</v>
      </c>
      <c r="BC54" s="880" t="n">
        <f aca="false">Посуточная!CM54</f>
        <v>0</v>
      </c>
      <c r="BD54" s="880" t="n">
        <f aca="false">Посуточная!CN54</f>
        <v>0</v>
      </c>
      <c r="BE54" s="880" t="n">
        <f aca="false">Посуточная!CO54</f>
        <v>0</v>
      </c>
      <c r="BF54" s="427" t="n">
        <f aca="false">Посуточная!CT54</f>
        <v>0</v>
      </c>
      <c r="BG54" s="427" t="n">
        <f aca="false">Посуточная!CU54</f>
        <v>0</v>
      </c>
      <c r="BH54" s="427" t="n">
        <f aca="false">Посуточная!CV54</f>
        <v>0</v>
      </c>
      <c r="BI54" s="427" t="n">
        <f aca="false">Посуточная!CW54</f>
        <v>0</v>
      </c>
      <c r="BJ54" s="475" t="n">
        <f aca="false">SUBTOTAL(9, BB54:BE54)</f>
        <v>0</v>
      </c>
      <c r="BK54" s="433" t="n">
        <f aca="false">SUBTOTAL(9, BF54:BI54)</f>
        <v>0</v>
      </c>
      <c r="BL54" s="273" t="n">
        <f aca="false">SUM(BJ54,BL51)</f>
        <v>0</v>
      </c>
      <c r="BM54" s="273" t="n">
        <f aca="false">SUM(BK54,BM51)</f>
        <v>0</v>
      </c>
      <c r="BN54" s="437" t="n">
        <f aca="false">SUMIF(B6:BM6,"итого гр.",B54:BM54)</f>
        <v>0</v>
      </c>
      <c r="BO54" s="433" t="n">
        <f aca="false">SUMIF(B6:BM6,"итого фк.",B54:BM54)</f>
        <v>0</v>
      </c>
      <c r="BP54" s="273" t="n">
        <f aca="false">SUM(BN54,BP51)</f>
        <v>213</v>
      </c>
      <c r="BQ54" s="273" t="n">
        <f aca="false">SUM(BO54,BQ51)</f>
        <v>200</v>
      </c>
      <c r="BR54" s="438" t="n">
        <f aca="false">BP54</f>
        <v>213</v>
      </c>
      <c r="BS54" s="439" t="n">
        <f aca="false">BQ54</f>
        <v>200</v>
      </c>
      <c r="BV54" s="881" t="n">
        <f aca="false">Посуточная!DN54</f>
        <v>0</v>
      </c>
      <c r="BW54" s="882" t="n">
        <f aca="false">Посуточная!DO54</f>
        <v>0</v>
      </c>
      <c r="BX54" s="882" t="n">
        <f aca="false">Посуточная!DP54</f>
        <v>0</v>
      </c>
      <c r="BY54" s="882" t="n">
        <f aca="false">Посуточная!DQ54</f>
        <v>0</v>
      </c>
      <c r="BZ54" s="427" t="n">
        <f aca="false">Посуточная!DV54</f>
        <v>0</v>
      </c>
      <c r="CA54" s="427" t="n">
        <f aca="false">Посуточная!DW54</f>
        <v>0</v>
      </c>
      <c r="CB54" s="427" t="n">
        <f aca="false">Посуточная!DX54</f>
        <v>0</v>
      </c>
      <c r="CC54" s="427" t="n">
        <f aca="false">Посуточная!DY54</f>
        <v>0</v>
      </c>
      <c r="CD54" s="417" t="n">
        <f aca="false">SUBTOTAL(9, BV54:BY54)</f>
        <v>0</v>
      </c>
      <c r="CE54" s="433" t="n">
        <f aca="false">SUBTOTAL(9, BZ54:CC54)</f>
        <v>0</v>
      </c>
      <c r="CF54" s="273" t="n">
        <f aca="false">SUM(CD54,CF51)</f>
        <v>14.7</v>
      </c>
      <c r="CG54" s="273" t="n">
        <f aca="false">SUM(CE54,CG51)</f>
        <v>15.988</v>
      </c>
      <c r="CH54" s="881" t="n">
        <f aca="false">Посуточная!EH54</f>
        <v>0</v>
      </c>
      <c r="CI54" s="882" t="n">
        <f aca="false">Посуточная!EI54</f>
        <v>0</v>
      </c>
      <c r="CJ54" s="882" t="n">
        <f aca="false">Посуточная!EJ54</f>
        <v>0</v>
      </c>
      <c r="CK54" s="882" t="n">
        <f aca="false">Посуточная!EK54</f>
        <v>0</v>
      </c>
      <c r="CL54" s="882" t="n">
        <f aca="false">Посуточная!EL54</f>
        <v>0</v>
      </c>
      <c r="CM54" s="882" t="n">
        <f aca="false">Посуточная!EM54</f>
        <v>0</v>
      </c>
      <c r="CN54" s="882" t="n">
        <f aca="false">Посуточная!EN54</f>
        <v>0</v>
      </c>
      <c r="CO54" s="427" t="n">
        <f aca="false">Посуточная!ES54</f>
        <v>0</v>
      </c>
      <c r="CP54" s="427" t="n">
        <f aca="false">Посуточная!ET54</f>
        <v>0</v>
      </c>
      <c r="CQ54" s="427" t="n">
        <f aca="false">Посуточная!EU54</f>
        <v>0</v>
      </c>
      <c r="CR54" s="427" t="n">
        <f aca="false">Посуточная!EV54</f>
        <v>0</v>
      </c>
      <c r="CS54" s="427" t="n">
        <f aca="false">Посуточная!EW54</f>
        <v>0</v>
      </c>
      <c r="CT54" s="427" t="n">
        <f aca="false">Посуточная!EX54</f>
        <v>0</v>
      </c>
      <c r="CU54" s="427" t="n">
        <f aca="false">Посуточная!EY54</f>
        <v>0</v>
      </c>
      <c r="CV54" s="475" t="n">
        <f aca="false">SUBTOTAL(9, CH54:CN54)</f>
        <v>0</v>
      </c>
      <c r="CW54" s="433" t="n">
        <f aca="false">SUBTOTAL(9, CO54:CU54)</f>
        <v>0</v>
      </c>
      <c r="CX54" s="273" t="n">
        <f aca="false">SUM(CV54,CX51)</f>
        <v>220</v>
      </c>
      <c r="CY54" s="273" t="n">
        <f aca="false">SUM(CW54,CY51)</f>
        <v>60</v>
      </c>
      <c r="CZ54" s="879" t="n">
        <f aca="false">Посуточная!FH54</f>
        <v>5</v>
      </c>
      <c r="DA54" s="880" t="n">
        <f aca="false">Посуточная!FI54</f>
        <v>0</v>
      </c>
      <c r="DB54" s="880" t="n">
        <f aca="false">Посуточная!FJ54</f>
        <v>0</v>
      </c>
      <c r="DC54" s="880" t="n">
        <f aca="false">Посуточная!FK54</f>
        <v>0</v>
      </c>
      <c r="DD54" s="880" t="n">
        <f aca="false">Посуточная!FL54</f>
        <v>0</v>
      </c>
      <c r="DE54" s="880" t="n">
        <f aca="false">Посуточная!FM54</f>
        <v>0</v>
      </c>
      <c r="DF54" s="880" t="n">
        <f aca="false">Посуточная!FN54</f>
        <v>0</v>
      </c>
      <c r="DG54" s="880" t="n">
        <f aca="false">Посуточная!FO54</f>
        <v>0</v>
      </c>
      <c r="DH54" s="880" t="n">
        <f aca="false">Посуточная!FP54</f>
        <v>0</v>
      </c>
      <c r="DI54" s="880" t="n">
        <f aca="false">Посуточная!FQ54</f>
        <v>0</v>
      </c>
      <c r="DJ54" s="880" t="n">
        <f aca="false">Посуточная!FR54</f>
        <v>0</v>
      </c>
      <c r="DK54" s="880" t="n">
        <f aca="false">Посуточная!FS54</f>
        <v>0</v>
      </c>
      <c r="DL54" s="880" t="n">
        <f aca="false">Посуточная!FT54</f>
        <v>0</v>
      </c>
      <c r="DM54" s="880" t="n">
        <f aca="false">Посуточная!FU54</f>
        <v>0</v>
      </c>
      <c r="DN54" s="880" t="n">
        <f aca="false">Посуточная!FV54</f>
        <v>0</v>
      </c>
      <c r="DO54" s="880" t="n">
        <f aca="false">Посуточная!FW54</f>
        <v>0</v>
      </c>
      <c r="DP54" s="880" t="n">
        <f aca="false">Посуточная!FX54</f>
        <v>0</v>
      </c>
      <c r="DQ54" s="880" t="n">
        <f aca="false">Посуточная!FY54</f>
        <v>0</v>
      </c>
      <c r="DR54" s="880" t="n">
        <f aca="false">Посуточная!FZ54</f>
        <v>0</v>
      </c>
      <c r="DS54" s="880" t="n">
        <f aca="false">Посуточная!GA54</f>
        <v>0</v>
      </c>
      <c r="DT54" s="880" t="n">
        <f aca="false">Посуточная!GB54</f>
        <v>0</v>
      </c>
      <c r="DU54" s="880" t="n">
        <f aca="false">Посуточная!GC54</f>
        <v>0</v>
      </c>
      <c r="DV54" s="880" t="n">
        <f aca="false">Посуточная!GD54</f>
        <v>0</v>
      </c>
      <c r="DW54" s="880" t="n">
        <f aca="false">Посуточная!GE54</f>
        <v>0</v>
      </c>
      <c r="DX54" s="880" t="n">
        <f aca="false">Посуточная!GF54</f>
        <v>0</v>
      </c>
      <c r="DY54" s="880" t="n">
        <f aca="false">Посуточная!GG54</f>
        <v>0</v>
      </c>
      <c r="DZ54" s="880" t="n">
        <f aca="false">Посуточная!GH54</f>
        <v>0</v>
      </c>
      <c r="EA54" s="880" t="n">
        <f aca="false">Посуточная!GI54</f>
        <v>0</v>
      </c>
      <c r="EB54" s="880" t="n">
        <f aca="false">Посуточная!GJ54</f>
        <v>0</v>
      </c>
      <c r="EC54" s="880" t="n">
        <f aca="false">Посуточная!GK54</f>
        <v>0</v>
      </c>
      <c r="ED54" s="880" t="n">
        <f aca="false">Посуточная!GL54</f>
        <v>0</v>
      </c>
      <c r="EE54" s="880" t="n">
        <f aca="false">Посуточная!GM54</f>
        <v>0</v>
      </c>
      <c r="EF54" s="427" t="n">
        <f aca="false">Посуточная!GU54</f>
        <v>0</v>
      </c>
      <c r="EG54" s="427" t="n">
        <f aca="false">Посуточная!GV54</f>
        <v>0</v>
      </c>
      <c r="EH54" s="427" t="n">
        <f aca="false">Посуточная!GW54</f>
        <v>0</v>
      </c>
      <c r="EI54" s="427" t="n">
        <f aca="false">Посуточная!GX54</f>
        <v>0</v>
      </c>
      <c r="EJ54" s="427" t="n">
        <f aca="false">Посуточная!GY54</f>
        <v>0</v>
      </c>
      <c r="EK54" s="427" t="n">
        <f aca="false">Посуточная!GZ54</f>
        <v>0</v>
      </c>
      <c r="EL54" s="427" t="n">
        <f aca="false">Посуточная!HA54</f>
        <v>0</v>
      </c>
      <c r="EM54" s="427" t="n">
        <f aca="false">Посуточная!HB54</f>
        <v>0</v>
      </c>
      <c r="EN54" s="427" t="n">
        <f aca="false">Посуточная!HC54</f>
        <v>0</v>
      </c>
      <c r="EO54" s="427" t="n">
        <f aca="false">Посуточная!HD54</f>
        <v>0</v>
      </c>
      <c r="EP54" s="427" t="n">
        <f aca="false">Посуточная!HE54</f>
        <v>0</v>
      </c>
      <c r="EQ54" s="427" t="n">
        <f aca="false">Посуточная!HF54</f>
        <v>0</v>
      </c>
      <c r="ER54" s="427" t="n">
        <f aca="false">Посуточная!HG54</f>
        <v>0</v>
      </c>
      <c r="ES54" s="427" t="n">
        <f aca="false">Посуточная!HH54</f>
        <v>0</v>
      </c>
      <c r="ET54" s="427" t="n">
        <f aca="false">Посуточная!HI54</f>
        <v>0</v>
      </c>
      <c r="EU54" s="427" t="n">
        <f aca="false">Посуточная!HJ54</f>
        <v>0</v>
      </c>
      <c r="EV54" s="427" t="n">
        <f aca="false">Посуточная!HK54</f>
        <v>0</v>
      </c>
      <c r="EW54" s="427" t="n">
        <f aca="false">Посуточная!HL54</f>
        <v>0</v>
      </c>
      <c r="EX54" s="427" t="n">
        <f aca="false">Посуточная!HM54</f>
        <v>0</v>
      </c>
      <c r="EY54" s="427" t="n">
        <f aca="false">Посуточная!HN54</f>
        <v>0</v>
      </c>
      <c r="EZ54" s="427" t="n">
        <f aca="false">Посуточная!HO54</f>
        <v>0</v>
      </c>
      <c r="FA54" s="475" t="n">
        <f aca="false">SUBTOTAL(9, CZ54:EE54)</f>
        <v>5</v>
      </c>
      <c r="FB54" s="433" t="n">
        <f aca="false">SUBTOTAL(9, EF54:EZ54)</f>
        <v>0</v>
      </c>
      <c r="FC54" s="273" t="n">
        <f aca="false">SUM(FA54,FC51)</f>
        <v>93</v>
      </c>
      <c r="FD54" s="273" t="n">
        <f aca="false">SUM(FB54,FD51)</f>
        <v>69.773</v>
      </c>
      <c r="FE54" s="883" t="n">
        <f aca="false">Посуточная!IA54</f>
        <v>0</v>
      </c>
      <c r="FF54" s="884" t="n">
        <f aca="false">Посуточная!IB54</f>
        <v>0</v>
      </c>
      <c r="FG54" s="884" t="n">
        <f aca="false">Посуточная!IC54</f>
        <v>0</v>
      </c>
      <c r="FH54" s="880" t="n">
        <f aca="false">Посуточная!ID54</f>
        <v>0</v>
      </c>
      <c r="FI54" s="427" t="n">
        <f aca="false">Посуточная!II54</f>
        <v>0</v>
      </c>
      <c r="FJ54" s="470" t="n">
        <f aca="false">Посуточная!IJ54</f>
        <v>0</v>
      </c>
      <c r="FK54" s="427" t="n">
        <f aca="false">Посуточная!IK54</f>
        <v>0</v>
      </c>
      <c r="FL54" s="470" t="n">
        <f aca="false">Посуточная!IL54</f>
        <v>0</v>
      </c>
      <c r="FM54" s="432" t="n">
        <f aca="false">SUBTOTAL(9, FE54:FH54)</f>
        <v>0</v>
      </c>
      <c r="FN54" s="433" t="n">
        <f aca="false">SUBTOTAL(9, FI54:FL54)</f>
        <v>0</v>
      </c>
      <c r="FO54" s="273" t="n">
        <f aca="false">SUM(FM54,FO51)</f>
        <v>0</v>
      </c>
      <c r="FP54" s="273" t="n">
        <f aca="false">SUM(FN54,FP51)</f>
        <v>0</v>
      </c>
      <c r="FQ54" s="420" t="n">
        <f aca="false">Посуточная!KX54-Посуточная_НГДП!EH54</f>
        <v>10.7</v>
      </c>
      <c r="FR54" s="421"/>
      <c r="FS54" s="421"/>
      <c r="FT54" s="421"/>
      <c r="FU54" s="421"/>
      <c r="FV54" s="421"/>
      <c r="FW54" s="421"/>
      <c r="FX54" s="421"/>
      <c r="FY54" s="421"/>
      <c r="FZ54" s="421"/>
      <c r="GA54" s="421"/>
      <c r="GB54" s="421"/>
      <c r="GC54" s="421"/>
      <c r="GD54" s="421"/>
      <c r="GE54" s="421"/>
      <c r="GF54" s="427" t="n">
        <f aca="false">Посуточная!KY54-Посуточная_НГДП!EI54</f>
        <v>82.17</v>
      </c>
      <c r="GG54" s="427"/>
      <c r="GH54" s="427"/>
      <c r="GI54" s="427"/>
      <c r="GJ54" s="427"/>
      <c r="GK54" s="427"/>
      <c r="GL54" s="427"/>
      <c r="GM54" s="427"/>
      <c r="GN54" s="427"/>
      <c r="GO54" s="427"/>
      <c r="GP54" s="427"/>
      <c r="GQ54" s="427"/>
      <c r="GR54" s="427"/>
      <c r="GS54" s="427"/>
      <c r="GT54" s="427"/>
      <c r="GU54" s="427"/>
      <c r="GV54" s="427"/>
      <c r="GW54" s="427"/>
      <c r="GX54" s="427"/>
      <c r="GY54" s="427"/>
      <c r="GZ54" s="427"/>
      <c r="HA54" s="427"/>
      <c r="HB54" s="427"/>
      <c r="HC54" s="427"/>
      <c r="HD54" s="427"/>
      <c r="HE54" s="427"/>
      <c r="HF54" s="427"/>
      <c r="HG54" s="427"/>
      <c r="HH54" s="427"/>
      <c r="HI54" s="427"/>
      <c r="HJ54" s="427"/>
      <c r="HK54" s="427"/>
      <c r="HL54" s="427"/>
      <c r="HM54" s="475" t="n">
        <f aca="false">SUBTOTAL(9, FQ54:GE54)</f>
        <v>10.7</v>
      </c>
      <c r="HN54" s="549" t="n">
        <f aca="false">SUBTOTAL(9, GF54:HL54)</f>
        <v>82.17</v>
      </c>
      <c r="HO54" s="273" t="n">
        <f aca="false">SUM(HM54,HO51)</f>
        <v>254.686</v>
      </c>
      <c r="HP54" s="456" t="n">
        <f aca="false">SUM(HN54,HP51)</f>
        <v>560.921</v>
      </c>
      <c r="HQ54" s="437" t="n">
        <f aca="false">SUMIF(BV6:HP6,"итого гр.",BV54:HP54)</f>
        <v>15.7</v>
      </c>
      <c r="HR54" s="433" t="n">
        <f aca="false">SUMIF(BV6:HP6,"итого фк.",BV54:HP54)</f>
        <v>82.17</v>
      </c>
      <c r="HS54" s="273" t="n">
        <f aca="false">SUM(HQ54,HS51)</f>
        <v>582.386</v>
      </c>
      <c r="HT54" s="273" t="n">
        <f aca="false">SUM(HR54,HT51)</f>
        <v>706.682</v>
      </c>
      <c r="HU54" s="438" t="n">
        <f aca="false">HS54</f>
        <v>582.386</v>
      </c>
      <c r="HV54" s="439" t="n">
        <f aca="false">HT54</f>
        <v>706.682</v>
      </c>
      <c r="HX54" s="278"/>
      <c r="HY54" s="457" t="n">
        <f aca="false">Посуточная!LJ54-Посуточная_НГДП!ET54</f>
        <v>0</v>
      </c>
      <c r="HZ54" s="458" t="n">
        <f aca="false">Посуточная!LK54-Посуточная_НГДП!EU54</f>
        <v>22</v>
      </c>
      <c r="IA54" s="273" t="n">
        <f aca="false">HY54</f>
        <v>0</v>
      </c>
      <c r="IB54" s="273" t="n">
        <f aca="false">HZ54</f>
        <v>22</v>
      </c>
      <c r="IC54" s="438" t="n">
        <f aca="false">SUM(BN54,HQ54,HY54)</f>
        <v>15.7</v>
      </c>
      <c r="ID54" s="439" t="n">
        <f aca="false">SUM(BO54,HR54,HZ54)</f>
        <v>104.17</v>
      </c>
      <c r="IE54" s="273" t="n">
        <f aca="false">SUM(BP54,HS54,IA54)</f>
        <v>795.386</v>
      </c>
      <c r="IF54" s="273" t="n">
        <f aca="false">SUM(BQ54,HT54,IB54)</f>
        <v>928.682</v>
      </c>
      <c r="IG54" s="420" t="n">
        <f aca="false">Посуточная!OB54-Посуточная_НГДП!FP54</f>
        <v>11.7</v>
      </c>
      <c r="IH54" s="421"/>
      <c r="II54" s="421"/>
      <c r="IJ54" s="421"/>
      <c r="IK54" s="421"/>
      <c r="IL54" s="421"/>
      <c r="IM54" s="421"/>
      <c r="IN54" s="421"/>
      <c r="IO54" s="421"/>
      <c r="IP54" s="421"/>
      <c r="IQ54" s="421"/>
      <c r="IR54" s="421"/>
      <c r="IS54" s="421"/>
      <c r="IT54" s="421"/>
      <c r="IU54" s="421"/>
      <c r="IV54" s="441" t="n">
        <f aca="false">Посуточная!OC54-Посуточная_НГДП!FQ54</f>
        <v>85.806</v>
      </c>
      <c r="IW54" s="441"/>
      <c r="IX54" s="441"/>
      <c r="IY54" s="441"/>
      <c r="IZ54" s="441"/>
      <c r="JA54" s="441"/>
      <c r="JB54" s="441"/>
      <c r="JC54" s="441"/>
      <c r="JD54" s="441"/>
      <c r="JE54" s="441"/>
      <c r="JF54" s="441"/>
      <c r="JG54" s="441"/>
      <c r="JH54" s="441"/>
      <c r="JI54" s="441"/>
      <c r="JJ54" s="441"/>
      <c r="JK54" s="441"/>
      <c r="JL54" s="441"/>
      <c r="JM54" s="441"/>
      <c r="JN54" s="441"/>
      <c r="JO54" s="441"/>
      <c r="JP54" s="441"/>
      <c r="JQ54" s="441"/>
      <c r="JR54" s="441"/>
      <c r="JS54" s="441"/>
      <c r="JT54" s="441"/>
      <c r="JU54" s="441"/>
      <c r="JV54" s="441"/>
      <c r="JW54" s="441"/>
      <c r="JX54" s="441"/>
      <c r="JY54" s="441"/>
      <c r="JZ54" s="441"/>
      <c r="KA54" s="441"/>
      <c r="KB54" s="441"/>
      <c r="KC54" s="441"/>
      <c r="KD54" s="441"/>
      <c r="KE54" s="441"/>
      <c r="KF54" s="441"/>
      <c r="KG54" s="441"/>
      <c r="KH54" s="441"/>
      <c r="KI54" s="441"/>
      <c r="KJ54" s="475" t="n">
        <f aca="false">SUBTOTAL(9, IG54:IU54)</f>
        <v>11.7</v>
      </c>
      <c r="KK54" s="433" t="n">
        <f aca="false">SUBTOTAL(9, IV54:KI54)</f>
        <v>85.806</v>
      </c>
      <c r="KL54" s="273" t="n">
        <f aca="false">SUM(KJ54,KL51)</f>
        <v>460.2535555556</v>
      </c>
      <c r="KM54" s="273" t="n">
        <f aca="false">SUM(KK54,KM51)</f>
        <v>879.385</v>
      </c>
      <c r="KN54" s="885" t="n">
        <f aca="false">Посуточная!OF54</f>
        <v>0</v>
      </c>
      <c r="KO54" s="886" t="n">
        <f aca="false">Посуточная!OG54</f>
        <v>0</v>
      </c>
      <c r="KP54" s="886" t="n">
        <f aca="false">Посуточная!OH54</f>
        <v>0</v>
      </c>
      <c r="KQ54" s="886" t="n">
        <f aca="false">Посуточная!OI54</f>
        <v>0</v>
      </c>
      <c r="KR54" s="886" t="n">
        <f aca="false">Посуточная!OJ54</f>
        <v>0</v>
      </c>
      <c r="KS54" s="886" t="n">
        <f aca="false">Посуточная!OK54</f>
        <v>0</v>
      </c>
      <c r="KT54" s="886" t="n">
        <f aca="false">Посуточная!OL54</f>
        <v>0</v>
      </c>
      <c r="KU54" s="886" t="n">
        <f aca="false">Посуточная!OM54</f>
        <v>0</v>
      </c>
      <c r="KV54" s="886" t="n">
        <f aca="false">Посуточная!ON54</f>
        <v>0</v>
      </c>
      <c r="KW54" s="887" t="n">
        <f aca="false">Посуточная!OO54</f>
        <v>0</v>
      </c>
      <c r="KX54" s="470" t="n">
        <f aca="false">Посуточная!OV54</f>
        <v>0</v>
      </c>
      <c r="KY54" s="470" t="n">
        <f aca="false">Посуточная!OW54</f>
        <v>0</v>
      </c>
      <c r="KZ54" s="470" t="n">
        <f aca="false">Посуточная!OX54</f>
        <v>0</v>
      </c>
      <c r="LA54" s="470" t="n">
        <f aca="false">Посуточная!OY54</f>
        <v>0</v>
      </c>
      <c r="LB54" s="470" t="n">
        <f aca="false">Посуточная!OZ54</f>
        <v>0</v>
      </c>
      <c r="LC54" s="470" t="n">
        <f aca="false">Посуточная!PA54</f>
        <v>0</v>
      </c>
      <c r="LD54" s="470" t="n">
        <f aca="false">Посуточная!PB54</f>
        <v>0</v>
      </c>
      <c r="LE54" s="470" t="n">
        <f aca="false">Посуточная!PC54</f>
        <v>0</v>
      </c>
      <c r="LF54" s="470" t="n">
        <f aca="false">Посуточная!PD54</f>
        <v>0</v>
      </c>
      <c r="LG54" s="470" t="n">
        <f aca="false">Посуточная!PE54</f>
        <v>0</v>
      </c>
      <c r="LH54" s="470" t="n">
        <f aca="false">Посуточная!PF54</f>
        <v>0</v>
      </c>
      <c r="LI54" s="470" t="n">
        <f aca="false">Посуточная!PG54</f>
        <v>0</v>
      </c>
      <c r="LJ54" s="470" t="n">
        <f aca="false">Посуточная!PH54</f>
        <v>0</v>
      </c>
      <c r="LK54" s="470" t="n">
        <f aca="false">Посуточная!PI54</f>
        <v>0</v>
      </c>
      <c r="LL54" s="470" t="n">
        <f aca="false">Посуточная!PJ54</f>
        <v>0</v>
      </c>
      <c r="LM54" s="470" t="n">
        <f aca="false">Посуточная!PK54</f>
        <v>0</v>
      </c>
      <c r="LN54" s="470" t="n">
        <f aca="false">Посуточная!PL54</f>
        <v>0</v>
      </c>
      <c r="LO54" s="470" t="n">
        <f aca="false">Посуточная!PM54</f>
        <v>0</v>
      </c>
      <c r="LP54" s="470" t="n">
        <f aca="false">Посуточная!PN54</f>
        <v>0</v>
      </c>
      <c r="LQ54" s="470" t="n">
        <f aca="false">Посуточная!PO54</f>
        <v>0</v>
      </c>
      <c r="LR54" s="475" t="n">
        <f aca="false">SUBTOTAL(9, KN54:KW54)</f>
        <v>0</v>
      </c>
      <c r="LS54" s="433" t="n">
        <f aca="false">SUBTOTAL(9, KX54:LQ54)</f>
        <v>0</v>
      </c>
      <c r="LT54" s="273" t="n">
        <f aca="false">SUM(LR54,LT51)</f>
        <v>0</v>
      </c>
      <c r="LU54" s="273" t="n">
        <f aca="false">SUM(LS54,LU51)</f>
        <v>0</v>
      </c>
      <c r="LV54" s="888" t="n">
        <f aca="false">Посуточная!QA54</f>
        <v>0</v>
      </c>
      <c r="LW54" s="889" t="n">
        <f aca="false">Посуточная!QB54</f>
        <v>0</v>
      </c>
      <c r="LX54" s="889" t="n">
        <f aca="false">Посуточная!QC54</f>
        <v>0</v>
      </c>
      <c r="LY54" s="889" t="n">
        <f aca="false">Посуточная!QD54</f>
        <v>0</v>
      </c>
      <c r="LZ54" s="889" t="n">
        <f aca="false">Посуточная!QE54</f>
        <v>0</v>
      </c>
      <c r="MA54" s="889" t="n">
        <f aca="false">Посуточная!QF54</f>
        <v>0</v>
      </c>
      <c r="MB54" s="889" t="n">
        <f aca="false">Посуточная!QG54</f>
        <v>0</v>
      </c>
      <c r="MC54" s="890" t="n">
        <f aca="false">Посуточная!QO54</f>
        <v>0</v>
      </c>
      <c r="MD54" s="890" t="n">
        <f aca="false">Посуточная!QP54</f>
        <v>0</v>
      </c>
      <c r="ME54" s="890" t="n">
        <f aca="false">Посуточная!QQ54</f>
        <v>0</v>
      </c>
      <c r="MF54" s="890" t="n">
        <f aca="false">Посуточная!QR54</f>
        <v>0</v>
      </c>
      <c r="MG54" s="890" t="n">
        <f aca="false">Посуточная!QS54</f>
        <v>0</v>
      </c>
      <c r="MH54" s="890" t="n">
        <f aca="false">Посуточная!QT54</f>
        <v>0</v>
      </c>
      <c r="MI54" s="890" t="n">
        <f aca="false">Посуточная!QU54</f>
        <v>0</v>
      </c>
      <c r="MJ54" s="475" t="n">
        <f aca="false">SUBTOTAL(9, LV54:MB54)</f>
        <v>0</v>
      </c>
      <c r="MK54" s="433" t="n">
        <f aca="false">SUBTOTAL(9, MC54:MI54)</f>
        <v>0</v>
      </c>
      <c r="ML54" s="273" t="n">
        <f aca="false">SUM(MJ54,ML51)</f>
        <v>0</v>
      </c>
      <c r="MM54" s="273" t="n">
        <f aca="false">SUM(MK54,MM51)</f>
        <v>0</v>
      </c>
      <c r="MN54" s="885" t="n">
        <f aca="false">Посуточная!RG54</f>
        <v>0</v>
      </c>
      <c r="MO54" s="886" t="n">
        <f aca="false">Посуточная!RH54</f>
        <v>0</v>
      </c>
      <c r="MP54" s="886" t="n">
        <f aca="false">Посуточная!RI54</f>
        <v>0</v>
      </c>
      <c r="MQ54" s="886" t="n">
        <f aca="false">Посуточная!RJ54</f>
        <v>0</v>
      </c>
      <c r="MR54" s="886" t="n">
        <f aca="false">Посуточная!RK54</f>
        <v>0</v>
      </c>
      <c r="MS54" s="886" t="n">
        <f aca="false">Посуточная!RL54</f>
        <v>0</v>
      </c>
      <c r="MT54" s="886" t="n">
        <f aca="false">Посуточная!RM54</f>
        <v>0</v>
      </c>
      <c r="MU54" s="470" t="n">
        <f aca="false">Посуточная!RU54</f>
        <v>0</v>
      </c>
      <c r="MV54" s="470" t="n">
        <f aca="false">Посуточная!RV54</f>
        <v>0</v>
      </c>
      <c r="MW54" s="470" t="n">
        <f aca="false">Посуточная!RW54</f>
        <v>0</v>
      </c>
      <c r="MX54" s="470" t="n">
        <f aca="false">Посуточная!RX54</f>
        <v>0</v>
      </c>
      <c r="MY54" s="470" t="n">
        <f aca="false">Посуточная!RY54</f>
        <v>0</v>
      </c>
      <c r="MZ54" s="470" t="n">
        <f aca="false">Посуточная!RZ54</f>
        <v>0</v>
      </c>
      <c r="NA54" s="470" t="n">
        <f aca="false">Посуточная!SA54</f>
        <v>0</v>
      </c>
      <c r="NB54" s="475" t="n">
        <f aca="false">SUBTOTAL(9, MN54:MT54)</f>
        <v>0</v>
      </c>
      <c r="NC54" s="433" t="n">
        <f aca="false">SUBTOTAL(9, MU54:NA54)</f>
        <v>0</v>
      </c>
      <c r="ND54" s="273" t="n">
        <f aca="false">SUM(NB54,ND51)</f>
        <v>11.5</v>
      </c>
      <c r="NE54" s="273" t="n">
        <f aca="false">SUM(NC54,NE51)</f>
        <v>0</v>
      </c>
      <c r="NF54" s="437" t="n">
        <f aca="false">SUMIF(IG6:NE6,"итого гр.",IG54:NE54)</f>
        <v>11.7</v>
      </c>
      <c r="NG54" s="433" t="n">
        <f aca="false">SUMIF($IG$6:$NE$6,"итого фк.",IG54:NE54)</f>
        <v>85.806</v>
      </c>
      <c r="NH54" s="273" t="n">
        <f aca="false">SUM(NF54,NH51)</f>
        <v>471.7535555556</v>
      </c>
      <c r="NI54" s="273" t="n">
        <f aca="false">SUM(NG54,NI51)</f>
        <v>879.385</v>
      </c>
      <c r="NJ54" s="438" t="n">
        <f aca="false">NH54</f>
        <v>471.7535555556</v>
      </c>
      <c r="NK54" s="439" t="n">
        <f aca="false">NI54</f>
        <v>879.385</v>
      </c>
      <c r="NM54" s="278"/>
      <c r="NN54" s="885" t="n">
        <f aca="false">Посуточная!SU54</f>
        <v>0</v>
      </c>
      <c r="NO54" s="886" t="n">
        <f aca="false">Посуточная!SV54</f>
        <v>0</v>
      </c>
      <c r="NP54" s="886" t="n">
        <f aca="false">Посуточная!SW54</f>
        <v>0</v>
      </c>
      <c r="NQ54" s="886" t="n">
        <f aca="false">Посуточная!SX54</f>
        <v>0</v>
      </c>
      <c r="NR54" s="470" t="n">
        <f aca="false">Посуточная!TC54</f>
        <v>0</v>
      </c>
      <c r="NS54" s="470" t="n">
        <f aca="false">Посуточная!TD54</f>
        <v>0</v>
      </c>
      <c r="NT54" s="470" t="n">
        <f aca="false">Посуточная!TE54</f>
        <v>0</v>
      </c>
      <c r="NU54" s="470" t="n">
        <f aca="false">Посуточная!TF54</f>
        <v>0</v>
      </c>
      <c r="NV54" s="475" t="n">
        <f aca="false">SUBTOTAL(9, NN54:NQ54)</f>
        <v>0</v>
      </c>
      <c r="NW54" s="433" t="n">
        <f aca="false">SUBTOTAL(9, NR54:NU54)</f>
        <v>0</v>
      </c>
      <c r="NX54" s="456" t="n">
        <f aca="false">NX51+NV54</f>
        <v>0</v>
      </c>
      <c r="NY54" s="456" t="n">
        <f aca="false">NY51+NW54</f>
        <v>0</v>
      </c>
      <c r="NZ54" s="437" t="n">
        <f aca="false">Посуточная!TO54-Посуточная_НГДП!IP54</f>
        <v>32.4</v>
      </c>
      <c r="OA54" s="475" t="n">
        <f aca="false">Посуточная!TP54-Посуточная_НГДП!IQ54</f>
        <v>0</v>
      </c>
      <c r="OB54" s="291" t="n">
        <f aca="false">Посуточная!TQ54-Посуточная_НГДП!IR54</f>
        <v>0</v>
      </c>
      <c r="OC54" s="291" t="n">
        <f aca="false">Посуточная!TR54-Посуточная_НГДП!IS54</f>
        <v>0</v>
      </c>
      <c r="OD54" s="475" t="n">
        <f aca="false">Посуточная!TS54-Посуточная_НГДП!IT54</f>
        <v>57.8981900034351</v>
      </c>
      <c r="OE54" s="475" t="n">
        <f aca="false">Посуточная!TT54-Посуточная_НГДП!IU54</f>
        <v>0</v>
      </c>
      <c r="OF54" s="291" t="n">
        <f aca="false">Посуточная!TU54-Посуточная_НГДП!IV54</f>
        <v>0</v>
      </c>
      <c r="OG54" s="291" t="n">
        <f aca="false">Посуточная!TV54-Посуточная_НГДП!IW54</f>
        <v>0</v>
      </c>
      <c r="OH54" s="475" t="n">
        <f aca="false">Посуточная!TW54-Посуточная_НГДП!IX54</f>
        <v>61.9433067154873</v>
      </c>
      <c r="OI54" s="475" t="n">
        <f aca="false">Посуточная!TX54-Посуточная_НГДП!IY54</f>
        <v>0</v>
      </c>
      <c r="OJ54" s="291" t="n">
        <f aca="false">Посуточная!TY54-Посуточная_НГДП!IZ54</f>
        <v>0</v>
      </c>
      <c r="OK54" s="291" t="n">
        <f aca="false">Посуточная!TZ54-Посуточная_НГДП!JA54</f>
        <v>0</v>
      </c>
      <c r="OL54" s="475" t="n">
        <f aca="false">Посуточная!UA54-Посуточная_НГДП!JB54</f>
        <v>3.70428091397849</v>
      </c>
      <c r="OM54" s="475" t="n">
        <f aca="false">Посуточная!UB54-Посуточная_НГДП!JC54</f>
        <v>0</v>
      </c>
      <c r="ON54" s="291" t="n">
        <f aca="false">OL54</f>
        <v>3.70428091397849</v>
      </c>
      <c r="OO54" s="291" t="n">
        <f aca="false">OM54</f>
        <v>0</v>
      </c>
      <c r="OP54" s="476" t="n">
        <f aca="false">SUMIF(NZ6:OO6,"итого гр.",NZ54:OO54)</f>
        <v>155.945777632901</v>
      </c>
      <c r="OQ54" s="439" t="n">
        <f aca="false">SUMIF($NZ$6:$OO$6,"итого фк.",NZ54:OO54)</f>
        <v>0</v>
      </c>
      <c r="OR54" s="373" t="n">
        <f aca="false">OP54</f>
        <v>155.945777632901</v>
      </c>
      <c r="OS54" s="273" t="n">
        <f aca="false">OQ54</f>
        <v>0</v>
      </c>
      <c r="OT54" s="438" t="n">
        <f aca="false">Посуточная!UI54-Посуточная_НГДП!JJ54</f>
        <v>0</v>
      </c>
      <c r="OU54" s="439" t="n">
        <f aca="false">Посуточная!UJ54-Посуточная_НГДП!JK54</f>
        <v>21</v>
      </c>
      <c r="OX54" s="438" t="n">
        <f aca="false">$OX$9+OX51</f>
        <v>623.04</v>
      </c>
      <c r="OY54" s="439" t="n">
        <f aca="false">$OY$9+OY51</f>
        <v>623.04</v>
      </c>
      <c r="OZ54" s="273" t="n">
        <f aca="false">OX54</f>
        <v>623.04</v>
      </c>
      <c r="PA54" s="273" t="n">
        <f aca="false">OY54</f>
        <v>623.04</v>
      </c>
      <c r="PB54" s="437"/>
      <c r="PC54" s="433"/>
      <c r="PD54" s="273" t="n">
        <f aca="false">SUM(PB54,PD51)</f>
        <v>0</v>
      </c>
      <c r="PE54" s="273" t="n">
        <f aca="false">SUM(PC54,PE51)</f>
        <v>0</v>
      </c>
      <c r="PF54" s="438" t="n">
        <f aca="false">SUM(NJ54,OP54,OT54,OX54,PB54,NX54)</f>
        <v>1250.7393331885</v>
      </c>
      <c r="PG54" s="439" t="n">
        <f aca="false">SUM(NK54,OQ54,OU54,OY54,PC54,NY54)</f>
        <v>1523.425</v>
      </c>
      <c r="PH54" s="273" t="n">
        <f aca="false">SUM(NL54,OR54,OV54,OZ54,PD54)</f>
        <v>778.985777632901</v>
      </c>
      <c r="PI54" s="273" t="n">
        <f aca="false">SUM(NM54,OS54,OW54,PA54,PE54)</f>
        <v>623.04</v>
      </c>
      <c r="PJ54" s="476"/>
      <c r="PK54" s="476"/>
      <c r="PL54" s="273" t="n">
        <f aca="false">PJ54</f>
        <v>0</v>
      </c>
      <c r="PM54" s="273" t="n">
        <f aca="false">PK54</f>
        <v>0</v>
      </c>
      <c r="PN54" s="476"/>
      <c r="PO54" s="476"/>
      <c r="PP54" s="273" t="n">
        <f aca="false">PN54</f>
        <v>0</v>
      </c>
      <c r="PR54" s="479" t="n">
        <f aca="false">Посуточная!VG54-Посуточная_НГДП!KH54</f>
        <v>23495.5916668115</v>
      </c>
      <c r="PS54" s="480" t="n">
        <f aca="false">IF(A52&lt;=QH$4,VLOOKUP(A52,$QH$6:$QM$37,2,FALSE()),SUM($QI$4,IF54,-PG54)-SUM($QM$4,-$QK$4))-QA54</f>
        <v>23001.619</v>
      </c>
      <c r="PT54" s="479"/>
      <c r="PU54" s="480"/>
      <c r="PV54" s="479"/>
      <c r="PW54" s="480"/>
      <c r="PX54" s="481"/>
      <c r="PY54" s="479" t="n">
        <f aca="false">Посуточная!VN54-Посуточная_НГДП!KO54</f>
        <v>759.344704742539</v>
      </c>
      <c r="PZ54" s="482" t="n">
        <f aca="false">IF(A52&lt;=QH$4,VLOOKUP(A52,$QD$6:$QE$37,2,FALSE()),SUM($PZ$2,-HP54,KM54,-QA54))</f>
        <v>836.355</v>
      </c>
      <c r="QA54" s="378"/>
      <c r="QB54" s="278" t="n">
        <f aca="false">PS54-PR54</f>
        <v>-493.972666811496</v>
      </c>
      <c r="QD54" s="608"/>
      <c r="QQ54" s="127" t="n">
        <f aca="false">IF(V54="",0,V54+QQ51)</f>
        <v>1170</v>
      </c>
      <c r="QR54" s="127" t="n">
        <f aca="false">IF(W54="",0,W54+QR51)</f>
        <v>820</v>
      </c>
      <c r="QS54" s="127" t="n">
        <f aca="false">IF(AN54="",0,AN54+QS51)</f>
        <v>576</v>
      </c>
      <c r="QT54" s="127" t="n">
        <f aca="false">IF(AO54="",0,AO54+QT51)</f>
        <v>1048</v>
      </c>
      <c r="QU54" s="127" t="n">
        <f aca="false">IF(AZ54="",0,AZ54+QU51)</f>
        <v>0</v>
      </c>
      <c r="QV54" s="127" t="n">
        <f aca="false">IF(BA54="",0,BA54+QV51)</f>
        <v>0</v>
      </c>
      <c r="QW54" s="127" t="n">
        <f aca="false">IF(BL54="",0,BL54+QW51)</f>
        <v>0</v>
      </c>
      <c r="QX54" s="127" t="n">
        <f aca="false">IF(BM54="",0,BM54+QX51)</f>
        <v>0</v>
      </c>
      <c r="QY54" s="127" t="n">
        <f aca="false">IF(CF54="",0,CF54+QY51)</f>
        <v>114.1</v>
      </c>
      <c r="QZ54" s="127" t="n">
        <f aca="false">IF(CG54="",0,CG54+QZ51)</f>
        <v>100.616</v>
      </c>
      <c r="RA54" s="127" t="n">
        <f aca="false">IF(CX54="",0,CX54+RA51)</f>
        <v>2240</v>
      </c>
      <c r="RB54" s="127" t="n">
        <f aca="false">IF(CY54="",0,CY54+RB51)</f>
        <v>630</v>
      </c>
      <c r="RC54" s="127" t="n">
        <f aca="false">IF(FO54="",0,FO54+RC51)</f>
        <v>0</v>
      </c>
      <c r="RD54" s="127" t="n">
        <f aca="false">IF(FP54="",0,FP54+RD51)</f>
        <v>0</v>
      </c>
      <c r="RE54" s="127" t="n">
        <f aca="false">IF(FC54="",0,FC54+RE51)</f>
        <v>585</v>
      </c>
      <c r="RF54" s="127" t="n">
        <f aca="false">IF(FD54="",0,FD54+RF51)</f>
        <v>600.595</v>
      </c>
      <c r="RG54" s="127" t="n">
        <f aca="false">IF(ND54="",0,ND54+RG51)</f>
        <v>93.3</v>
      </c>
      <c r="RH54" s="127" t="n">
        <f aca="false">IF(NE54="",0,NE54+RH51)</f>
        <v>0</v>
      </c>
      <c r="RI54" s="127" t="n">
        <f aca="false">IF(OX54="",0,OX54)</f>
        <v>623.04</v>
      </c>
      <c r="RJ54" s="127" t="n">
        <f aca="false">IF(OY54="",0,OY54)</f>
        <v>623.04</v>
      </c>
      <c r="RK54" s="127" t="n">
        <f aca="false">IF(IA54="",0,IA54+RK51)</f>
        <v>0</v>
      </c>
      <c r="RL54" s="127" t="n">
        <f aca="false">IF(IB54="",0,IB54+RL51)</f>
        <v>1705.46504</v>
      </c>
      <c r="RM54" s="127" t="n">
        <f aca="false">IF(OT54="",0,OT54+RM51)</f>
        <v>0</v>
      </c>
      <c r="RN54" s="127" t="n">
        <f aca="false">IF(OU54="",0,OU54+RN51)</f>
        <v>156.34922337963</v>
      </c>
      <c r="RO54" s="127" t="n">
        <f aca="false">IF(PY54="",0,PY54+RO51)</f>
        <v>11501.0839425465</v>
      </c>
      <c r="RP54" s="127" t="n">
        <f aca="false">IF(PZ54="",0,PZ54+RP51)</f>
        <v>11940.975</v>
      </c>
      <c r="RQ54" s="127" t="n">
        <f aca="false">IFERROR(RO54/$A52,0)</f>
        <v>718.817746409158</v>
      </c>
      <c r="RR54" s="127" t="n">
        <f aca="false">IFERROR(RP54/$A52,0)</f>
        <v>746.3109375</v>
      </c>
      <c r="RS54" s="127" t="n">
        <f aca="false">IF(PD54="",0,PD54+RS51)</f>
        <v>0</v>
      </c>
      <c r="RT54" s="127" t="n">
        <f aca="false">IF(PE54="",0,PE54+RT51)</f>
        <v>0</v>
      </c>
      <c r="RU54" s="127" t="n">
        <f aca="false">IF(QQ54&gt;0,0,T54+RU51)</f>
        <v>0</v>
      </c>
      <c r="RV54" s="127" t="n">
        <f aca="false">IF(QR54&gt;0,0,U54+RV51)</f>
        <v>0</v>
      </c>
      <c r="RW54" s="127" t="n">
        <f aca="false">IF(QS54&gt;0,0,AL54+RW51)</f>
        <v>0</v>
      </c>
      <c r="RX54" s="127" t="n">
        <f aca="false">IF(QT54&gt;0,0,AM54+RX51)</f>
        <v>0</v>
      </c>
      <c r="RY54" s="127" t="n">
        <f aca="false">IF(QU54&gt;0,0,AX54+RY51)</f>
        <v>0</v>
      </c>
      <c r="RZ54" s="127" t="n">
        <f aca="false">IF(QV54&gt;0,0,AY54+RZ51)</f>
        <v>0</v>
      </c>
      <c r="SA54" s="127" t="n">
        <f aca="false">IF(QW54&gt;0,0,BJ54+SA51)</f>
        <v>0</v>
      </c>
      <c r="SB54" s="127" t="n">
        <f aca="false">IF(QX54&gt;0,0,BK54+SB51)</f>
        <v>0</v>
      </c>
      <c r="SC54" s="127" t="n">
        <f aca="false">IF(QY54&gt;0,0,CD54+SC51)</f>
        <v>0</v>
      </c>
      <c r="SD54" s="127" t="n">
        <f aca="false">IF(QZ54&gt;0,0,CE54+SD51)</f>
        <v>0</v>
      </c>
      <c r="SE54" s="127" t="n">
        <f aca="false">IF(RA54&gt;0,0,CV54+SE51)</f>
        <v>0</v>
      </c>
      <c r="SF54" s="127" t="n">
        <f aca="false">IF(RB54&gt;0,0,CW54+SF51)</f>
        <v>0</v>
      </c>
      <c r="SG54" s="127" t="n">
        <f aca="false">IF(RC54&gt;0,0,FM54+SG51)</f>
        <v>0</v>
      </c>
      <c r="SH54" s="127" t="n">
        <f aca="false">IF(RD54&gt;0,0,FN54+SH51)</f>
        <v>0</v>
      </c>
      <c r="SI54" s="127" t="n">
        <f aca="false">IF(RE54&gt;0,0,FA54+SI51)</f>
        <v>0</v>
      </c>
      <c r="SJ54" s="127" t="n">
        <f aca="false">IFERROR(IF(RF54&gt;0,0,FB54+SJ51),0)</f>
        <v>0</v>
      </c>
      <c r="SK54" s="127" t="n">
        <f aca="false">IF(RG54&gt;0,0,NB54+SK51)</f>
        <v>0</v>
      </c>
      <c r="SL54" s="127" t="n">
        <f aca="false">IFERROR(IF(RH54&gt;0,0,NC54+SL51),0)</f>
        <v>0</v>
      </c>
      <c r="SM54" s="127"/>
      <c r="SN54" s="127"/>
      <c r="SO54" s="127"/>
    </row>
    <row r="55" customFormat="false" ht="15" hidden="false" customHeight="false" outlineLevel="0" collapsed="false">
      <c r="A55" s="741" t="n">
        <v>17</v>
      </c>
      <c r="B55" s="891" t="n">
        <f aca="false">Посуточная!B55</f>
        <v>0</v>
      </c>
      <c r="C55" s="892" t="n">
        <f aca="false">Посуточная!C55</f>
        <v>0</v>
      </c>
      <c r="D55" s="892" t="n">
        <f aca="false">Посуточная!D55</f>
        <v>0</v>
      </c>
      <c r="E55" s="892" t="n">
        <f aca="false">Посуточная!E55</f>
        <v>0</v>
      </c>
      <c r="F55" s="892" t="n">
        <f aca="false">Посуточная!F55</f>
        <v>0</v>
      </c>
      <c r="G55" s="892" t="n">
        <f aca="false">Посуточная!G55</f>
        <v>0</v>
      </c>
      <c r="H55" s="892" t="n">
        <f aca="false">Посуточная!H55</f>
        <v>0</v>
      </c>
      <c r="I55" s="892" t="n">
        <f aca="false">Посуточная!I55</f>
        <v>0</v>
      </c>
      <c r="J55" s="491" t="n">
        <f aca="false">Посуточная!Q55</f>
        <v>0</v>
      </c>
      <c r="K55" s="491" t="n">
        <f aca="false">Посуточная!R55</f>
        <v>0</v>
      </c>
      <c r="L55" s="491" t="n">
        <f aca="false">Посуточная!S55</f>
        <v>0</v>
      </c>
      <c r="M55" s="491" t="n">
        <f aca="false">Посуточная!T55</f>
        <v>0</v>
      </c>
      <c r="N55" s="491" t="n">
        <f aca="false">Посуточная!U55</f>
        <v>0</v>
      </c>
      <c r="O55" s="491" t="n">
        <f aca="false">Посуточная!V55</f>
        <v>0</v>
      </c>
      <c r="P55" s="491" t="n">
        <f aca="false">Посуточная!W55</f>
        <v>0</v>
      </c>
      <c r="Q55" s="491" t="n">
        <f aca="false">Посуточная!X55</f>
        <v>0</v>
      </c>
      <c r="R55" s="491" t="n">
        <f aca="false">Посуточная!Y55</f>
        <v>0</v>
      </c>
      <c r="S55" s="491" t="n">
        <f aca="false">Посуточная!Z55</f>
        <v>0</v>
      </c>
      <c r="T55" s="539"/>
      <c r="U55" s="497"/>
      <c r="X55" s="863" t="n">
        <f aca="false">Посуточная!AL55</f>
        <v>0</v>
      </c>
      <c r="Y55" s="864" t="n">
        <f aca="false">Посуточная!AM55</f>
        <v>0</v>
      </c>
      <c r="Z55" s="864" t="n">
        <f aca="false">Посуточная!AN55</f>
        <v>0</v>
      </c>
      <c r="AA55" s="864" t="n">
        <f aca="false">Посуточная!AO55</f>
        <v>0</v>
      </c>
      <c r="AB55" s="864" t="n">
        <f aca="false">Посуточная!AP55</f>
        <v>0</v>
      </c>
      <c r="AC55" s="864" t="n">
        <f aca="false">Посуточная!AQ55</f>
        <v>0</v>
      </c>
      <c r="AD55" s="864" t="n">
        <f aca="false">Посуточная!AR55</f>
        <v>0</v>
      </c>
      <c r="AE55" s="322" t="n">
        <f aca="false">Посуточная!AZ55</f>
        <v>0</v>
      </c>
      <c r="AF55" s="322" t="n">
        <f aca="false">Посуточная!BA55</f>
        <v>0</v>
      </c>
      <c r="AG55" s="322" t="n">
        <f aca="false">Посуточная!BB55</f>
        <v>0</v>
      </c>
      <c r="AH55" s="322" t="n">
        <f aca="false">Посуточная!BC55</f>
        <v>0</v>
      </c>
      <c r="AI55" s="322" t="n">
        <f aca="false">Посуточная!BD55</f>
        <v>0</v>
      </c>
      <c r="AJ55" s="322" t="n">
        <f aca="false">Посуточная!BE55</f>
        <v>0</v>
      </c>
      <c r="AK55" s="322" t="n">
        <f aca="false">Посуточная!BF55</f>
        <v>0</v>
      </c>
      <c r="AL55" s="539"/>
      <c r="AM55" s="497"/>
      <c r="AP55" s="863" t="n">
        <f aca="false">Посуточная!BR55</f>
        <v>0</v>
      </c>
      <c r="AQ55" s="864" t="n">
        <f aca="false">Посуточная!BS55</f>
        <v>0</v>
      </c>
      <c r="AR55" s="864" t="n">
        <f aca="false">Посуточная!BT55</f>
        <v>0</v>
      </c>
      <c r="AS55" s="864" t="n">
        <f aca="false">Посуточная!BU55</f>
        <v>0</v>
      </c>
      <c r="AT55" s="322" t="n">
        <f aca="false">Посуточная!BZ55</f>
        <v>0</v>
      </c>
      <c r="AU55" s="322" t="n">
        <f aca="false">Посуточная!CA55</f>
        <v>0</v>
      </c>
      <c r="AV55" s="322" t="n">
        <f aca="false">Посуточная!CB55</f>
        <v>0</v>
      </c>
      <c r="AW55" s="322" t="n">
        <f aca="false">Посуточная!CC55</f>
        <v>0</v>
      </c>
      <c r="AX55" s="539"/>
      <c r="AY55" s="497"/>
      <c r="BB55" s="863" t="n">
        <f aca="false">Посуточная!CL55</f>
        <v>0</v>
      </c>
      <c r="BC55" s="864" t="n">
        <f aca="false">Посуточная!CM55</f>
        <v>0</v>
      </c>
      <c r="BD55" s="864" t="n">
        <f aca="false">Посуточная!CN55</f>
        <v>0</v>
      </c>
      <c r="BE55" s="864" t="n">
        <f aca="false">Посуточная!CO55</f>
        <v>0</v>
      </c>
      <c r="BF55" s="322" t="n">
        <f aca="false">Посуточная!CT55</f>
        <v>0</v>
      </c>
      <c r="BG55" s="322" t="n">
        <f aca="false">Посуточная!CU55</f>
        <v>0</v>
      </c>
      <c r="BH55" s="322" t="n">
        <f aca="false">Посуточная!CV55</f>
        <v>0</v>
      </c>
      <c r="BI55" s="322" t="n">
        <f aca="false">Посуточная!CW55</f>
        <v>0</v>
      </c>
      <c r="BJ55" s="539"/>
      <c r="BK55" s="497"/>
      <c r="BN55" s="502"/>
      <c r="BO55" s="497"/>
      <c r="BR55" s="503"/>
      <c r="BS55" s="504"/>
      <c r="BV55" s="381" t="n">
        <f aca="false">Посуточная!DN55</f>
        <v>0</v>
      </c>
      <c r="BW55" s="382" t="n">
        <f aca="false">Посуточная!DO55</f>
        <v>0</v>
      </c>
      <c r="BX55" s="382" t="n">
        <f aca="false">Посуточная!DP55</f>
        <v>0</v>
      </c>
      <c r="BY55" s="382" t="n">
        <f aca="false">Посуточная!DQ55</f>
        <v>0</v>
      </c>
      <c r="BZ55" s="322" t="n">
        <f aca="false">Посуточная!DV55</f>
        <v>0</v>
      </c>
      <c r="CA55" s="322" t="n">
        <f aca="false">Посуточная!DW55</f>
        <v>0</v>
      </c>
      <c r="CB55" s="322" t="n">
        <f aca="false">Посуточная!DX55</f>
        <v>0</v>
      </c>
      <c r="CC55" s="322" t="n">
        <f aca="false">Посуточная!DY55</f>
        <v>0</v>
      </c>
      <c r="CD55" s="539"/>
      <c r="CE55" s="497"/>
      <c r="CH55" s="893" t="n">
        <f aca="false">Посуточная!EH55</f>
        <v>0</v>
      </c>
      <c r="CI55" s="894" t="n">
        <f aca="false">Посуточная!EI55</f>
        <v>0</v>
      </c>
      <c r="CJ55" s="894" t="n">
        <f aca="false">Посуточная!EJ55</f>
        <v>0</v>
      </c>
      <c r="CK55" s="894" t="n">
        <f aca="false">Посуточная!EK55</f>
        <v>0</v>
      </c>
      <c r="CL55" s="894" t="n">
        <f aca="false">Посуточная!EL55</f>
        <v>0</v>
      </c>
      <c r="CM55" s="894" t="n">
        <f aca="false">Посуточная!EM55</f>
        <v>0</v>
      </c>
      <c r="CN55" s="894" t="n">
        <f aca="false">Посуточная!EN55</f>
        <v>0</v>
      </c>
      <c r="CO55" s="491" t="n">
        <f aca="false">Посуточная!ES55</f>
        <v>0</v>
      </c>
      <c r="CP55" s="491" t="n">
        <f aca="false">Посуточная!ET55</f>
        <v>0</v>
      </c>
      <c r="CQ55" s="491" t="n">
        <f aca="false">Посуточная!EU55</f>
        <v>0</v>
      </c>
      <c r="CR55" s="491" t="n">
        <f aca="false">Посуточная!EV55</f>
        <v>0</v>
      </c>
      <c r="CS55" s="491" t="n">
        <f aca="false">Посуточная!EW55</f>
        <v>0</v>
      </c>
      <c r="CT55" s="491" t="n">
        <f aca="false">Посуточная!EX55</f>
        <v>0</v>
      </c>
      <c r="CU55" s="491" t="n">
        <f aca="false">Посуточная!EY55</f>
        <v>0</v>
      </c>
      <c r="CV55" s="539"/>
      <c r="CW55" s="497"/>
      <c r="CZ55" s="863" t="n">
        <f aca="false">Посуточная!FH55</f>
        <v>0</v>
      </c>
      <c r="DA55" s="864" t="n">
        <f aca="false">Посуточная!FI55</f>
        <v>0</v>
      </c>
      <c r="DB55" s="864" t="n">
        <f aca="false">Посуточная!FJ55</f>
        <v>0</v>
      </c>
      <c r="DC55" s="864" t="n">
        <f aca="false">Посуточная!FK55</f>
        <v>0</v>
      </c>
      <c r="DD55" s="864" t="n">
        <f aca="false">Посуточная!FL55</f>
        <v>0</v>
      </c>
      <c r="DE55" s="864" t="n">
        <f aca="false">Посуточная!FM55</f>
        <v>0</v>
      </c>
      <c r="DF55" s="864" t="n">
        <f aca="false">Посуточная!FN55</f>
        <v>0</v>
      </c>
      <c r="DG55" s="864" t="n">
        <f aca="false">Посуточная!FO55</f>
        <v>0</v>
      </c>
      <c r="DH55" s="864" t="n">
        <f aca="false">Посуточная!FP55</f>
        <v>0</v>
      </c>
      <c r="DI55" s="864" t="n">
        <f aca="false">Посуточная!FQ55</f>
        <v>0</v>
      </c>
      <c r="DJ55" s="864" t="n">
        <f aca="false">Посуточная!FR55</f>
        <v>0</v>
      </c>
      <c r="DK55" s="864" t="n">
        <f aca="false">Посуточная!FS55</f>
        <v>0</v>
      </c>
      <c r="DL55" s="864" t="n">
        <f aca="false">Посуточная!FT55</f>
        <v>0</v>
      </c>
      <c r="DM55" s="864" t="n">
        <f aca="false">Посуточная!FU55</f>
        <v>0</v>
      </c>
      <c r="DN55" s="864" t="n">
        <f aca="false">Посуточная!FV55</f>
        <v>0</v>
      </c>
      <c r="DO55" s="864" t="n">
        <f aca="false">Посуточная!FW55</f>
        <v>0</v>
      </c>
      <c r="DP55" s="864" t="n">
        <f aca="false">Посуточная!FX55</f>
        <v>0</v>
      </c>
      <c r="DQ55" s="864" t="n">
        <f aca="false">Посуточная!FY55</f>
        <v>0</v>
      </c>
      <c r="DR55" s="864" t="n">
        <f aca="false">Посуточная!FZ55</f>
        <v>0</v>
      </c>
      <c r="DS55" s="864" t="n">
        <f aca="false">Посуточная!GA55</f>
        <v>0</v>
      </c>
      <c r="DT55" s="864" t="n">
        <f aca="false">Посуточная!GB55</f>
        <v>0</v>
      </c>
      <c r="DU55" s="864" t="n">
        <f aca="false">Посуточная!GC55</f>
        <v>0</v>
      </c>
      <c r="DV55" s="864" t="n">
        <f aca="false">Посуточная!GD55</f>
        <v>0</v>
      </c>
      <c r="DW55" s="864" t="n">
        <f aca="false">Посуточная!GE55</f>
        <v>0</v>
      </c>
      <c r="DX55" s="864" t="n">
        <f aca="false">Посуточная!GF55</f>
        <v>0</v>
      </c>
      <c r="DY55" s="864" t="n">
        <f aca="false">Посуточная!GG55</f>
        <v>0</v>
      </c>
      <c r="DZ55" s="864" t="n">
        <f aca="false">Посуточная!GH55</f>
        <v>0</v>
      </c>
      <c r="EA55" s="864" t="n">
        <f aca="false">Посуточная!GI55</f>
        <v>0</v>
      </c>
      <c r="EB55" s="864" t="n">
        <f aca="false">Посуточная!GJ55</f>
        <v>0</v>
      </c>
      <c r="EC55" s="864" t="n">
        <f aca="false">Посуточная!GK55</f>
        <v>0</v>
      </c>
      <c r="ED55" s="864" t="n">
        <f aca="false">Посуточная!GL55</f>
        <v>0</v>
      </c>
      <c r="EE55" s="864" t="n">
        <f aca="false">Посуточная!GM55</f>
        <v>0</v>
      </c>
      <c r="EF55" s="322" t="str">
        <f aca="false">Посуточная!GU55</f>
        <v>Вынгаяхинское</v>
      </c>
      <c r="EG55" s="322" t="n">
        <f aca="false">Посуточная!GV55</f>
        <v>0</v>
      </c>
      <c r="EH55" s="322" t="n">
        <f aca="false">Посуточная!GW55</f>
        <v>0</v>
      </c>
      <c r="EI55" s="322" t="n">
        <f aca="false">Посуточная!GX55</f>
        <v>0</v>
      </c>
      <c r="EJ55" s="322" t="n">
        <f aca="false">Посуточная!GY55</f>
        <v>0</v>
      </c>
      <c r="EK55" s="322" t="n">
        <f aca="false">Посуточная!GZ55</f>
        <v>0</v>
      </c>
      <c r="EL55" s="322" t="n">
        <f aca="false">Посуточная!HA55</f>
        <v>0</v>
      </c>
      <c r="EM55" s="322" t="n">
        <f aca="false">Посуточная!HB55</f>
        <v>0</v>
      </c>
      <c r="EN55" s="322" t="n">
        <f aca="false">Посуточная!HC55</f>
        <v>0</v>
      </c>
      <c r="EO55" s="322" t="n">
        <f aca="false">Посуточная!HD55</f>
        <v>0</v>
      </c>
      <c r="EP55" s="322" t="n">
        <f aca="false">Посуточная!HE55</f>
        <v>0</v>
      </c>
      <c r="EQ55" s="322" t="n">
        <f aca="false">Посуточная!HF55</f>
        <v>0</v>
      </c>
      <c r="ER55" s="322" t="n">
        <f aca="false">Посуточная!HG55</f>
        <v>0</v>
      </c>
      <c r="ES55" s="322" t="n">
        <f aca="false">Посуточная!HH55</f>
        <v>0</v>
      </c>
      <c r="ET55" s="322" t="n">
        <f aca="false">Посуточная!HI55</f>
        <v>0</v>
      </c>
      <c r="EU55" s="322" t="n">
        <f aca="false">Посуточная!HJ55</f>
        <v>0</v>
      </c>
      <c r="EV55" s="322" t="n">
        <f aca="false">Посуточная!HK55</f>
        <v>0</v>
      </c>
      <c r="EW55" s="322" t="n">
        <f aca="false">Посуточная!HL55</f>
        <v>0</v>
      </c>
      <c r="EX55" s="322" t="n">
        <f aca="false">Посуточная!HM55</f>
        <v>0</v>
      </c>
      <c r="EY55" s="322" t="n">
        <f aca="false">Посуточная!HN55</f>
        <v>0</v>
      </c>
      <c r="EZ55" s="322" t="n">
        <f aca="false">Посуточная!HO55</f>
        <v>0</v>
      </c>
      <c r="FA55" s="539"/>
      <c r="FB55" s="497"/>
      <c r="FE55" s="895" t="n">
        <f aca="false">Посуточная!IA55</f>
        <v>0</v>
      </c>
      <c r="FF55" s="896" t="n">
        <f aca="false">Посуточная!IB55</f>
        <v>0</v>
      </c>
      <c r="FG55" s="896" t="n">
        <f aca="false">Посуточная!IC55</f>
        <v>0</v>
      </c>
      <c r="FH55" s="892" t="n">
        <f aca="false">Посуточная!ID55</f>
        <v>0</v>
      </c>
      <c r="FI55" s="322" t="n">
        <f aca="false">Посуточная!II55</f>
        <v>0</v>
      </c>
      <c r="FJ55" s="366" t="n">
        <f aca="false">Посуточная!IJ55</f>
        <v>0</v>
      </c>
      <c r="FK55" s="321" t="n">
        <f aca="false">Посуточная!IK55</f>
        <v>0</v>
      </c>
      <c r="FL55" s="366" t="n">
        <f aca="false">Посуточная!IL55</f>
        <v>0</v>
      </c>
      <c r="FM55" s="496"/>
      <c r="FN55" s="497"/>
      <c r="FQ55" s="484"/>
      <c r="FR55" s="485"/>
      <c r="FS55" s="485"/>
      <c r="FT55" s="485"/>
      <c r="FU55" s="485"/>
      <c r="FV55" s="485"/>
      <c r="FW55" s="485"/>
      <c r="FX55" s="485"/>
      <c r="FY55" s="485"/>
      <c r="FZ55" s="485"/>
      <c r="GA55" s="485"/>
      <c r="GB55" s="485"/>
      <c r="GC55" s="485"/>
      <c r="GD55" s="485"/>
      <c r="GE55" s="485"/>
      <c r="GF55" s="322"/>
      <c r="GG55" s="322"/>
      <c r="GH55" s="322"/>
      <c r="GI55" s="322"/>
      <c r="GJ55" s="322"/>
      <c r="GK55" s="322"/>
      <c r="GL55" s="322"/>
      <c r="GM55" s="322"/>
      <c r="GN55" s="322"/>
      <c r="GO55" s="322"/>
      <c r="GP55" s="322"/>
      <c r="GQ55" s="322"/>
      <c r="GR55" s="322"/>
      <c r="GS55" s="322"/>
      <c r="GT55" s="322"/>
      <c r="GU55" s="322"/>
      <c r="GV55" s="322"/>
      <c r="GW55" s="322"/>
      <c r="GX55" s="322"/>
      <c r="GY55" s="322"/>
      <c r="GZ55" s="322"/>
      <c r="HA55" s="322"/>
      <c r="HB55" s="322"/>
      <c r="HC55" s="322"/>
      <c r="HD55" s="322"/>
      <c r="HE55" s="322"/>
      <c r="HF55" s="322"/>
      <c r="HG55" s="322"/>
      <c r="HH55" s="322"/>
      <c r="HI55" s="322"/>
      <c r="HJ55" s="322"/>
      <c r="HK55" s="322"/>
      <c r="HL55" s="322"/>
      <c r="HM55" s="539"/>
      <c r="HN55" s="497"/>
      <c r="HQ55" s="502"/>
      <c r="HR55" s="497"/>
      <c r="HU55" s="503"/>
      <c r="HV55" s="504"/>
      <c r="HY55" s="517"/>
      <c r="HZ55" s="518"/>
      <c r="IC55" s="503"/>
      <c r="ID55" s="504"/>
      <c r="IG55" s="484"/>
      <c r="IH55" s="485"/>
      <c r="II55" s="485"/>
      <c r="IJ55" s="485"/>
      <c r="IK55" s="485"/>
      <c r="IL55" s="485"/>
      <c r="IM55" s="485"/>
      <c r="IN55" s="485"/>
      <c r="IO55" s="485"/>
      <c r="IP55" s="485"/>
      <c r="IQ55" s="485"/>
      <c r="IR55" s="485"/>
      <c r="IS55" s="485"/>
      <c r="IT55" s="485"/>
      <c r="IU55" s="485"/>
      <c r="IV55" s="338"/>
      <c r="IW55" s="338"/>
      <c r="IX55" s="338"/>
      <c r="IY55" s="338"/>
      <c r="IZ55" s="338"/>
      <c r="JA55" s="338"/>
      <c r="JB55" s="338"/>
      <c r="JC55" s="338"/>
      <c r="JD55" s="338"/>
      <c r="JE55" s="338"/>
      <c r="JF55" s="338"/>
      <c r="JG55" s="338"/>
      <c r="JH55" s="338"/>
      <c r="JI55" s="338"/>
      <c r="JJ55" s="338"/>
      <c r="JK55" s="338"/>
      <c r="JL55" s="338"/>
      <c r="JM55" s="338"/>
      <c r="JN55" s="338"/>
      <c r="JO55" s="338"/>
      <c r="JP55" s="338"/>
      <c r="JQ55" s="338"/>
      <c r="JR55" s="338"/>
      <c r="JS55" s="338"/>
      <c r="JT55" s="338"/>
      <c r="JU55" s="338"/>
      <c r="JV55" s="338"/>
      <c r="JW55" s="338"/>
      <c r="JX55" s="338"/>
      <c r="JY55" s="338"/>
      <c r="JZ55" s="338"/>
      <c r="KA55" s="338"/>
      <c r="KB55" s="338"/>
      <c r="KC55" s="338"/>
      <c r="KD55" s="338"/>
      <c r="KE55" s="338"/>
      <c r="KF55" s="338"/>
      <c r="KG55" s="338"/>
      <c r="KH55" s="338"/>
      <c r="KI55" s="338"/>
      <c r="KJ55" s="539"/>
      <c r="KK55" s="497"/>
      <c r="KN55" s="898" t="n">
        <f aca="false">Посуточная!OF55</f>
        <v>0</v>
      </c>
      <c r="KO55" s="899" t="n">
        <f aca="false">Посуточная!OG55</f>
        <v>0</v>
      </c>
      <c r="KP55" s="899" t="n">
        <f aca="false">Посуточная!OH55</f>
        <v>0</v>
      </c>
      <c r="KQ55" s="899" t="n">
        <f aca="false">Посуточная!OI55</f>
        <v>0</v>
      </c>
      <c r="KR55" s="899" t="n">
        <f aca="false">Посуточная!OJ55</f>
        <v>0</v>
      </c>
      <c r="KS55" s="899" t="n">
        <f aca="false">Посуточная!OK55</f>
        <v>0</v>
      </c>
      <c r="KT55" s="899" t="n">
        <f aca="false">Посуточная!OL55</f>
        <v>0</v>
      </c>
      <c r="KU55" s="899" t="n">
        <f aca="false">Посуточная!OM55</f>
        <v>0</v>
      </c>
      <c r="KV55" s="899" t="n">
        <f aca="false">Посуточная!ON55</f>
        <v>0</v>
      </c>
      <c r="KW55" s="900" t="n">
        <f aca="false">Посуточная!OO55</f>
        <v>0</v>
      </c>
      <c r="KX55" s="897" t="n">
        <f aca="false">Посуточная!OV55</f>
        <v>0</v>
      </c>
      <c r="KY55" s="897" t="n">
        <f aca="false">Посуточная!OW55</f>
        <v>0</v>
      </c>
      <c r="KZ55" s="897" t="n">
        <f aca="false">Посуточная!OX55</f>
        <v>0</v>
      </c>
      <c r="LA55" s="897" t="n">
        <f aca="false">Посуточная!OY55</f>
        <v>0</v>
      </c>
      <c r="LB55" s="897" t="n">
        <f aca="false">Посуточная!OZ55</f>
        <v>0</v>
      </c>
      <c r="LC55" s="897" t="n">
        <f aca="false">Посуточная!PA55</f>
        <v>0</v>
      </c>
      <c r="LD55" s="897" t="n">
        <f aca="false">Посуточная!PB55</f>
        <v>0</v>
      </c>
      <c r="LE55" s="897" t="n">
        <f aca="false">Посуточная!PC55</f>
        <v>0</v>
      </c>
      <c r="LF55" s="897" t="n">
        <f aca="false">Посуточная!PD55</f>
        <v>0</v>
      </c>
      <c r="LG55" s="897" t="n">
        <f aca="false">Посуточная!PE55</f>
        <v>0</v>
      </c>
      <c r="LH55" s="897" t="n">
        <f aca="false">Посуточная!PF55</f>
        <v>0</v>
      </c>
      <c r="LI55" s="897" t="n">
        <f aca="false">Посуточная!PG55</f>
        <v>0</v>
      </c>
      <c r="LJ55" s="897" t="n">
        <f aca="false">Посуточная!PH55</f>
        <v>0</v>
      </c>
      <c r="LK55" s="897" t="n">
        <f aca="false">Посуточная!PI55</f>
        <v>0</v>
      </c>
      <c r="LL55" s="897" t="n">
        <f aca="false">Посуточная!PJ55</f>
        <v>0</v>
      </c>
      <c r="LM55" s="897" t="n">
        <f aca="false">Посуточная!PK55</f>
        <v>0</v>
      </c>
      <c r="LN55" s="897" t="n">
        <f aca="false">Посуточная!PL55</f>
        <v>0</v>
      </c>
      <c r="LO55" s="897" t="n">
        <f aca="false">Посуточная!PM55</f>
        <v>0</v>
      </c>
      <c r="LP55" s="897" t="n">
        <f aca="false">Посуточная!PN55</f>
        <v>0</v>
      </c>
      <c r="LQ55" s="897" t="n">
        <f aca="false">Посуточная!PO55</f>
        <v>0</v>
      </c>
      <c r="LR55" s="539"/>
      <c r="LS55" s="497"/>
      <c r="LV55" s="414" t="n">
        <f aca="false">Посуточная!QA55</f>
        <v>0</v>
      </c>
      <c r="LW55" s="415" t="n">
        <f aca="false">Посуточная!QB55</f>
        <v>0</v>
      </c>
      <c r="LX55" s="415" t="n">
        <f aca="false">Посуточная!QC55</f>
        <v>0</v>
      </c>
      <c r="LY55" s="415" t="n">
        <f aca="false">Посуточная!QD55</f>
        <v>0</v>
      </c>
      <c r="LZ55" s="415" t="n">
        <f aca="false">Посуточная!QE55</f>
        <v>0</v>
      </c>
      <c r="MA55" s="415" t="n">
        <f aca="false">Посуточная!QF55</f>
        <v>0</v>
      </c>
      <c r="MB55" s="415" t="n">
        <f aca="false">Посуточная!QG55</f>
        <v>0</v>
      </c>
      <c r="MC55" s="876" t="n">
        <f aca="false">Посуточная!QO55</f>
        <v>0</v>
      </c>
      <c r="MD55" s="876" t="n">
        <f aca="false">Посуточная!QP55</f>
        <v>0</v>
      </c>
      <c r="ME55" s="876" t="n">
        <f aca="false">Посуточная!QQ55</f>
        <v>0</v>
      </c>
      <c r="MF55" s="876" t="n">
        <f aca="false">Посуточная!QR55</f>
        <v>0</v>
      </c>
      <c r="MG55" s="876" t="n">
        <f aca="false">Посуточная!QS55</f>
        <v>0</v>
      </c>
      <c r="MH55" s="876" t="n">
        <f aca="false">Посуточная!QT55</f>
        <v>0</v>
      </c>
      <c r="MI55" s="876" t="n">
        <f aca="false">Посуточная!QU55</f>
        <v>0</v>
      </c>
      <c r="MJ55" s="539"/>
      <c r="MK55" s="497"/>
      <c r="MN55" s="871" t="n">
        <f aca="false">Посуточная!RG55</f>
        <v>0</v>
      </c>
      <c r="MO55" s="872" t="n">
        <f aca="false">Посуточная!RH55</f>
        <v>0</v>
      </c>
      <c r="MP55" s="872" t="n">
        <f aca="false">Посуточная!RI55</f>
        <v>0</v>
      </c>
      <c r="MQ55" s="872" t="n">
        <f aca="false">Посуточная!RJ55</f>
        <v>0</v>
      </c>
      <c r="MR55" s="872" t="n">
        <f aca="false">Посуточная!RK55</f>
        <v>0</v>
      </c>
      <c r="MS55" s="872" t="n">
        <f aca="false">Посуточная!RL55</f>
        <v>0</v>
      </c>
      <c r="MT55" s="872" t="n">
        <f aca="false">Посуточная!RM55</f>
        <v>0</v>
      </c>
      <c r="MU55" s="366" t="str">
        <f aca="false">Посуточная!RU55</f>
        <v>Карамовское</v>
      </c>
      <c r="MV55" s="366" t="str">
        <f aca="false">Посуточная!RV55</f>
        <v>Вынгапуровское</v>
      </c>
      <c r="MW55" s="366" t="n">
        <f aca="false">Посуточная!RW55</f>
        <v>0</v>
      </c>
      <c r="MX55" s="366" t="n">
        <f aca="false">Посуточная!RX55</f>
        <v>0</v>
      </c>
      <c r="MY55" s="366" t="n">
        <f aca="false">Посуточная!RY55</f>
        <v>0</v>
      </c>
      <c r="MZ55" s="366" t="n">
        <f aca="false">Посуточная!RZ55</f>
        <v>0</v>
      </c>
      <c r="NA55" s="366" t="n">
        <f aca="false">Посуточная!SA55</f>
        <v>0</v>
      </c>
      <c r="NB55" s="539"/>
      <c r="NC55" s="497"/>
      <c r="NF55" s="502"/>
      <c r="NG55" s="497"/>
      <c r="NJ55" s="503"/>
      <c r="NK55" s="504"/>
      <c r="NN55" s="871" t="n">
        <f aca="false">Посуточная!SU55</f>
        <v>0</v>
      </c>
      <c r="NO55" s="872" t="n">
        <f aca="false">Посуточная!SV55</f>
        <v>0</v>
      </c>
      <c r="NP55" s="872" t="n">
        <f aca="false">Посуточная!SW55</f>
        <v>0</v>
      </c>
      <c r="NQ55" s="872" t="n">
        <f aca="false">Посуточная!SX55</f>
        <v>0</v>
      </c>
      <c r="NR55" s="366" t="n">
        <f aca="false">Посуточная!TC55</f>
        <v>0</v>
      </c>
      <c r="NS55" s="366" t="n">
        <f aca="false">Посуточная!TD55</f>
        <v>0</v>
      </c>
      <c r="NT55" s="366" t="n">
        <f aca="false">Посуточная!TE55</f>
        <v>0</v>
      </c>
      <c r="NU55" s="366" t="n">
        <f aca="false">Посуточная!TF55</f>
        <v>0</v>
      </c>
      <c r="NV55" s="539"/>
      <c r="NW55" s="497"/>
      <c r="NZ55" s="502"/>
      <c r="OA55" s="539"/>
      <c r="OB55" s="291"/>
      <c r="OC55" s="291"/>
      <c r="OD55" s="539"/>
      <c r="OE55" s="539"/>
      <c r="OF55" s="291"/>
      <c r="OG55" s="291"/>
      <c r="OH55" s="539"/>
      <c r="OI55" s="539"/>
      <c r="OJ55" s="291"/>
      <c r="OK55" s="291"/>
      <c r="OL55" s="539"/>
      <c r="OM55" s="539"/>
      <c r="ON55" s="291"/>
      <c r="OO55" s="291"/>
      <c r="OP55" s="540"/>
      <c r="OQ55" s="504"/>
      <c r="OR55" s="373"/>
      <c r="OT55" s="503"/>
      <c r="OU55" s="504"/>
      <c r="OX55" s="503"/>
      <c r="OY55" s="504"/>
      <c r="PB55" s="502"/>
      <c r="PC55" s="497"/>
      <c r="PF55" s="503"/>
      <c r="PG55" s="504"/>
      <c r="PJ55" s="540"/>
      <c r="PK55" s="540"/>
      <c r="PN55" s="540"/>
      <c r="PO55" s="540"/>
      <c r="PQ55" s="374"/>
      <c r="PR55" s="541"/>
      <c r="PS55" s="542"/>
      <c r="PT55" s="541"/>
      <c r="PU55" s="542"/>
      <c r="PV55" s="335"/>
      <c r="PW55" s="542"/>
      <c r="PX55" s="543"/>
      <c r="PY55" s="541"/>
      <c r="PZ55" s="544"/>
      <c r="QA55" s="378"/>
      <c r="QD55" s="608"/>
      <c r="QF55" s="291"/>
      <c r="QQ55" s="127" t="n">
        <f aca="false">IF(V55="",0,V55+QQ52)</f>
        <v>0</v>
      </c>
      <c r="QR55" s="127" t="n">
        <f aca="false">IF(W55="",0,W55+QR52)</f>
        <v>0</v>
      </c>
      <c r="QS55" s="127" t="n">
        <f aca="false">IF(AN55="",0,AN55+QS52)</f>
        <v>0</v>
      </c>
      <c r="QT55" s="127" t="n">
        <f aca="false">IF(AO55="",0,AO55+QT52)</f>
        <v>0</v>
      </c>
      <c r="QU55" s="127" t="n">
        <f aca="false">IF(AZ55="",0,AZ55+QU52)</f>
        <v>0</v>
      </c>
      <c r="QV55" s="127" t="n">
        <f aca="false">IF(BA55="",0,BA55+QV52)</f>
        <v>0</v>
      </c>
      <c r="QW55" s="127" t="n">
        <f aca="false">IF(BL55="",0,BL55+QW52)</f>
        <v>0</v>
      </c>
      <c r="QX55" s="127" t="n">
        <f aca="false">IF(BM55="",0,BM55+QX52)</f>
        <v>0</v>
      </c>
      <c r="QY55" s="127" t="n">
        <f aca="false">IF(CF55="",0,CF55+QY52)</f>
        <v>0</v>
      </c>
      <c r="QZ55" s="127" t="n">
        <f aca="false">IF(CG55="",0,CG55+QZ52)</f>
        <v>0</v>
      </c>
      <c r="RA55" s="127" t="n">
        <f aca="false">IF(CX55="",0,CX55+RA52)</f>
        <v>0</v>
      </c>
      <c r="RB55" s="127" t="n">
        <f aca="false">IF(CY55="",0,CY55+RB52)</f>
        <v>0</v>
      </c>
      <c r="RC55" s="127" t="n">
        <f aca="false">IF(FO55="",0,FO55+RC52)</f>
        <v>0</v>
      </c>
      <c r="RD55" s="127" t="n">
        <f aca="false">IF(FP55="",0,FP55+RD52)</f>
        <v>0</v>
      </c>
      <c r="RE55" s="127" t="n">
        <f aca="false">IF(FC55="",0,FC55+RE52)</f>
        <v>0</v>
      </c>
      <c r="RF55" s="127" t="n">
        <f aca="false">IF(FD55="",0,FD55+RF52)</f>
        <v>0</v>
      </c>
      <c r="RG55" s="127" t="n">
        <f aca="false">IF(ND55="",0,ND55+RG52)</f>
        <v>0</v>
      </c>
      <c r="RH55" s="127" t="n">
        <f aca="false">IF(NE55="",0,NE55+RH52)</f>
        <v>0</v>
      </c>
      <c r="RI55" s="127" t="n">
        <f aca="false">IF(OX55="",0,OX55)</f>
        <v>0</v>
      </c>
      <c r="RJ55" s="127" t="n">
        <f aca="false">IF(OY55="",0,OY55)</f>
        <v>0</v>
      </c>
      <c r="RK55" s="127" t="n">
        <f aca="false">IF(IA55="",0,IA55+RK52)</f>
        <v>0</v>
      </c>
      <c r="RL55" s="127" t="n">
        <f aca="false">IF(IB55="",0,IB55+RL52)</f>
        <v>0</v>
      </c>
      <c r="RM55" s="127" t="n">
        <f aca="false">IF(OT55="",0,OT55+RM52)</f>
        <v>0</v>
      </c>
      <c r="RN55" s="127" t="n">
        <f aca="false">IF(OU55="",0,OU55+RN52)</f>
        <v>0</v>
      </c>
      <c r="RO55" s="127" t="n">
        <f aca="false">IF(PY55="",0,PY55+RO52)</f>
        <v>0</v>
      </c>
      <c r="RP55" s="127" t="n">
        <f aca="false">IF(PZ55="",0,PZ55+RP52)</f>
        <v>0</v>
      </c>
      <c r="RQ55" s="127" t="n">
        <f aca="false">IFERROR(RO55/$A53,0)</f>
        <v>0</v>
      </c>
      <c r="RR55" s="127" t="n">
        <f aca="false">IFERROR(RP55/$A53,0)</f>
        <v>0</v>
      </c>
      <c r="RS55" s="127" t="n">
        <f aca="false">IF(PD55="",0,PD55+RS52)</f>
        <v>0</v>
      </c>
      <c r="RT55" s="127" t="n">
        <f aca="false">IF(PE55="",0,PE55+RT52)</f>
        <v>0</v>
      </c>
      <c r="RU55" s="127" t="n">
        <f aca="false">IF(QQ55&gt;0,0,T55+RU52)</f>
        <v>0</v>
      </c>
      <c r="RV55" s="127" t="n">
        <f aca="false">IF(QR55&gt;0,0,U55+RV52)</f>
        <v>0</v>
      </c>
      <c r="RW55" s="127" t="n">
        <f aca="false">IF(QS55&gt;0,0,AL55+RW52)</f>
        <v>0</v>
      </c>
      <c r="RX55" s="127" t="n">
        <f aca="false">IF(QT55&gt;0,0,AM55+RX52)</f>
        <v>0</v>
      </c>
      <c r="RY55" s="127" t="n">
        <f aca="false">IF(QU55&gt;0,0,AX55+RY52)</f>
        <v>0</v>
      </c>
      <c r="RZ55" s="127" t="n">
        <f aca="false">IF(QV55&gt;0,0,AY55+RZ52)</f>
        <v>0</v>
      </c>
      <c r="SA55" s="127" t="n">
        <f aca="false">IF(QW55&gt;0,0,BJ55+SA52)</f>
        <v>0</v>
      </c>
      <c r="SB55" s="127" t="n">
        <f aca="false">IF(QX55&gt;0,0,BK55+SB52)</f>
        <v>0</v>
      </c>
      <c r="SC55" s="127" t="n">
        <f aca="false">IF(QY55&gt;0,0,CD55+SC52)</f>
        <v>0</v>
      </c>
      <c r="SD55" s="127" t="n">
        <f aca="false">IF(QZ55&gt;0,0,CE55+SD52)</f>
        <v>0</v>
      </c>
      <c r="SE55" s="127" t="n">
        <f aca="false">IF(RA55&gt;0,0,CV55+SE52)</f>
        <v>0</v>
      </c>
      <c r="SF55" s="127" t="n">
        <f aca="false">IF(RB55&gt;0,0,CW55+SF52)</f>
        <v>0</v>
      </c>
      <c r="SG55" s="127" t="n">
        <f aca="false">IF(RC55&gt;0,0,FM55+SG52)</f>
        <v>0</v>
      </c>
      <c r="SH55" s="127" t="n">
        <f aca="false">IF(RD55&gt;0,0,FN55+SH52)</f>
        <v>0</v>
      </c>
      <c r="SI55" s="127" t="n">
        <f aca="false">IF(RE55&gt;0,0,FA55+SI52)</f>
        <v>0</v>
      </c>
      <c r="SJ55" s="127" t="n">
        <f aca="false">IFERROR(IF(RF55&gt;0,0,FB55+SJ52),0)</f>
        <v>0</v>
      </c>
      <c r="SK55" s="127" t="n">
        <f aca="false">IF(RG55&gt;0,0,NB55+SK52)</f>
        <v>0</v>
      </c>
      <c r="SL55" s="127" t="n">
        <f aca="false">IFERROR(IF(RH55&gt;0,0,NC55+SL52),0)</f>
        <v>0</v>
      </c>
      <c r="SM55" s="127"/>
      <c r="SN55" s="127"/>
      <c r="SO55" s="127"/>
    </row>
    <row r="56" customFormat="false" ht="15" hidden="false" customHeight="false" outlineLevel="0" collapsed="false">
      <c r="A56" s="741"/>
      <c r="B56" s="863" t="n">
        <f aca="false">Посуточная!B56</f>
        <v>0</v>
      </c>
      <c r="C56" s="864" t="n">
        <f aca="false">Посуточная!C56</f>
        <v>0</v>
      </c>
      <c r="D56" s="864" t="n">
        <f aca="false">Посуточная!D56</f>
        <v>0</v>
      </c>
      <c r="E56" s="864" t="n">
        <f aca="false">Посуточная!E56</f>
        <v>0</v>
      </c>
      <c r="F56" s="864" t="n">
        <f aca="false">Посуточная!F56</f>
        <v>0</v>
      </c>
      <c r="G56" s="864" t="n">
        <f aca="false">Посуточная!G56</f>
        <v>0</v>
      </c>
      <c r="H56" s="864" t="n">
        <f aca="false">Посуточная!H56</f>
        <v>0</v>
      </c>
      <c r="I56" s="864" t="n">
        <f aca="false">Посуточная!I56</f>
        <v>0</v>
      </c>
      <c r="J56" s="322" t="n">
        <f aca="false">Посуточная!Q56</f>
        <v>0</v>
      </c>
      <c r="K56" s="322" t="n">
        <f aca="false">Посуточная!R56</f>
        <v>0</v>
      </c>
      <c r="L56" s="322" t="n">
        <f aca="false">Посуточная!S56</f>
        <v>0</v>
      </c>
      <c r="M56" s="322" t="n">
        <f aca="false">Посуточная!T56</f>
        <v>0</v>
      </c>
      <c r="N56" s="322" t="n">
        <f aca="false">Посуточная!U56</f>
        <v>0</v>
      </c>
      <c r="O56" s="322" t="n">
        <f aca="false">Посуточная!V56</f>
        <v>0</v>
      </c>
      <c r="P56" s="322" t="n">
        <f aca="false">Посуточная!W56</f>
        <v>0</v>
      </c>
      <c r="Q56" s="322" t="n">
        <f aca="false">Посуточная!X56</f>
        <v>0</v>
      </c>
      <c r="R56" s="322" t="n">
        <f aca="false">Посуточная!Y56</f>
        <v>0</v>
      </c>
      <c r="S56" s="322" t="n">
        <f aca="false">Посуточная!Z56</f>
        <v>0</v>
      </c>
      <c r="T56" s="417" t="n">
        <f aca="false">COUNTIF(B56:I56,"&lt;&gt;0")-COUNTIF(B56:I56,"")</f>
        <v>-8</v>
      </c>
      <c r="U56" s="391" t="n">
        <f aca="false">COUNTIF(J56:S56,"&lt;&gt;0")-COUNTIF(J56:S56,"")</f>
        <v>0</v>
      </c>
      <c r="X56" s="863" t="n">
        <f aca="false">Посуточная!AL56</f>
        <v>0</v>
      </c>
      <c r="Y56" s="864" t="n">
        <f aca="false">Посуточная!AM56</f>
        <v>0</v>
      </c>
      <c r="Z56" s="864" t="n">
        <f aca="false">Посуточная!AN56</f>
        <v>0</v>
      </c>
      <c r="AA56" s="864" t="n">
        <f aca="false">Посуточная!AO56</f>
        <v>0</v>
      </c>
      <c r="AB56" s="864" t="n">
        <f aca="false">Посуточная!AP56</f>
        <v>0</v>
      </c>
      <c r="AC56" s="864" t="n">
        <f aca="false">Посуточная!AQ56</f>
        <v>0</v>
      </c>
      <c r="AD56" s="864" t="n">
        <f aca="false">Посуточная!AR56</f>
        <v>0</v>
      </c>
      <c r="AE56" s="322" t="n">
        <f aca="false">Посуточная!AZ56</f>
        <v>0</v>
      </c>
      <c r="AF56" s="322" t="n">
        <f aca="false">Посуточная!BA56</f>
        <v>0</v>
      </c>
      <c r="AG56" s="322" t="n">
        <f aca="false">Посуточная!BB56</f>
        <v>0</v>
      </c>
      <c r="AH56" s="322" t="n">
        <f aca="false">Посуточная!BC56</f>
        <v>0</v>
      </c>
      <c r="AI56" s="322" t="n">
        <f aca="false">Посуточная!BD56</f>
        <v>0</v>
      </c>
      <c r="AJ56" s="322" t="n">
        <f aca="false">Посуточная!BE56</f>
        <v>0</v>
      </c>
      <c r="AK56" s="322" t="n">
        <f aca="false">Посуточная!BF56</f>
        <v>0</v>
      </c>
      <c r="AL56" s="417" t="n">
        <f aca="false">COUNTIF(X56:AD56,"&lt;&gt;0")-COUNTIF(X56:AD56,"")</f>
        <v>-7</v>
      </c>
      <c r="AM56" s="391" t="n">
        <f aca="false">COUNTIF(AE56:AK56,"&lt;&gt;0")-COUNTIF(AE56:AK56,"")</f>
        <v>0</v>
      </c>
      <c r="AP56" s="863" t="n">
        <f aca="false">Посуточная!BR56</f>
        <v>0</v>
      </c>
      <c r="AQ56" s="864" t="n">
        <f aca="false">Посуточная!BS56</f>
        <v>0</v>
      </c>
      <c r="AR56" s="864" t="n">
        <f aca="false">Посуточная!BT56</f>
        <v>0</v>
      </c>
      <c r="AS56" s="864" t="n">
        <f aca="false">Посуточная!BU56</f>
        <v>0</v>
      </c>
      <c r="AT56" s="322" t="n">
        <f aca="false">Посуточная!BZ56</f>
        <v>0</v>
      </c>
      <c r="AU56" s="322" t="n">
        <f aca="false">Посуточная!CA56</f>
        <v>0</v>
      </c>
      <c r="AV56" s="322" t="n">
        <f aca="false">Посуточная!CB56</f>
        <v>0</v>
      </c>
      <c r="AW56" s="322" t="n">
        <f aca="false">Посуточная!CC56</f>
        <v>0</v>
      </c>
      <c r="AX56" s="417" t="n">
        <f aca="false">COUNTIF(AP56:AS56,"&lt;&gt;0")-COUNTIF(AP56:AS56,"")</f>
        <v>-4</v>
      </c>
      <c r="AY56" s="391" t="n">
        <f aca="false">COUNTIF(AT56:AW56,"&lt;&gt;0")-COUNTIF(AT56:AW56,"")</f>
        <v>0</v>
      </c>
      <c r="BB56" s="863" t="n">
        <f aca="false">Посуточная!CL56</f>
        <v>0</v>
      </c>
      <c r="BC56" s="864" t="n">
        <f aca="false">Посуточная!CM56</f>
        <v>0</v>
      </c>
      <c r="BD56" s="864" t="n">
        <f aca="false">Посуточная!CN56</f>
        <v>0</v>
      </c>
      <c r="BE56" s="864" t="n">
        <f aca="false">Посуточная!CO56</f>
        <v>0</v>
      </c>
      <c r="BF56" s="322" t="n">
        <f aca="false">Посуточная!CT56</f>
        <v>0</v>
      </c>
      <c r="BG56" s="322" t="n">
        <f aca="false">Посуточная!CU56</f>
        <v>0</v>
      </c>
      <c r="BH56" s="322" t="n">
        <f aca="false">Посуточная!CV56</f>
        <v>0</v>
      </c>
      <c r="BI56" s="322" t="n">
        <f aca="false">Посуточная!CW56</f>
        <v>0</v>
      </c>
      <c r="BJ56" s="417" t="n">
        <f aca="false">COUNTIF(BB56:BE56,"&lt;&gt;0")-COUNTIF(BB56:BE56,"")</f>
        <v>-4</v>
      </c>
      <c r="BK56" s="391" t="n">
        <f aca="false">COUNTIF(BF56:BI56,"&lt;&gt;0")-COUNTIF(BF56:BI56,"")</f>
        <v>0</v>
      </c>
      <c r="BN56" s="395" t="n">
        <f aca="false">SUMIF(B6:BM6,"итого гр.",B56:BM56)</f>
        <v>0</v>
      </c>
      <c r="BO56" s="391" t="n">
        <f aca="false">SUMIF(B6:BM6,"итого фк.",B56:BM56)</f>
        <v>0</v>
      </c>
      <c r="BR56" s="396"/>
      <c r="BS56" s="397"/>
      <c r="BV56" s="381" t="n">
        <f aca="false">Посуточная!DN56</f>
        <v>0</v>
      </c>
      <c r="BW56" s="382" t="n">
        <f aca="false">Посуточная!DO56</f>
        <v>0</v>
      </c>
      <c r="BX56" s="382" t="n">
        <f aca="false">Посуточная!DP56</f>
        <v>0</v>
      </c>
      <c r="BY56" s="382" t="n">
        <f aca="false">Посуточная!DQ56</f>
        <v>0</v>
      </c>
      <c r="BZ56" s="322" t="n">
        <f aca="false">Посуточная!DV56</f>
        <v>0</v>
      </c>
      <c r="CA56" s="322" t="n">
        <f aca="false">Посуточная!DW56</f>
        <v>0</v>
      </c>
      <c r="CB56" s="322" t="n">
        <f aca="false">Посуточная!DX56</f>
        <v>0</v>
      </c>
      <c r="CC56" s="322" t="n">
        <f aca="false">Посуточная!DY56</f>
        <v>0</v>
      </c>
      <c r="CD56" s="417" t="n">
        <f aca="false">COUNTIF(BV56:BY56,"&lt;&gt;0")-COUNTIF(BV56:BY56,"")</f>
        <v>-4</v>
      </c>
      <c r="CE56" s="391" t="n">
        <f aca="false">COUNTIF(BZ56:CC56,"&lt;&gt;0")-COUNTIF(BZ56:CC56,"")</f>
        <v>0</v>
      </c>
      <c r="CH56" s="381" t="n">
        <f aca="false">Посуточная!EH56</f>
        <v>0</v>
      </c>
      <c r="CI56" s="382" t="n">
        <f aca="false">Посуточная!EI56</f>
        <v>0</v>
      </c>
      <c r="CJ56" s="382" t="n">
        <f aca="false">Посуточная!EJ56</f>
        <v>0</v>
      </c>
      <c r="CK56" s="382" t="n">
        <f aca="false">Посуточная!EK56</f>
        <v>0</v>
      </c>
      <c r="CL56" s="382" t="n">
        <f aca="false">Посуточная!EL56</f>
        <v>0</v>
      </c>
      <c r="CM56" s="382" t="n">
        <f aca="false">Посуточная!EM56</f>
        <v>0</v>
      </c>
      <c r="CN56" s="382" t="n">
        <f aca="false">Посуточная!EN56</f>
        <v>0</v>
      </c>
      <c r="CO56" s="322" t="n">
        <f aca="false">Посуточная!ES56</f>
        <v>0</v>
      </c>
      <c r="CP56" s="322" t="n">
        <f aca="false">Посуточная!ET56</f>
        <v>0</v>
      </c>
      <c r="CQ56" s="322" t="n">
        <f aca="false">Посуточная!EU56</f>
        <v>0</v>
      </c>
      <c r="CR56" s="322" t="n">
        <f aca="false">Посуточная!EV56</f>
        <v>0</v>
      </c>
      <c r="CS56" s="322" t="n">
        <f aca="false">Посуточная!EW56</f>
        <v>0</v>
      </c>
      <c r="CT56" s="322" t="n">
        <f aca="false">Посуточная!EX56</f>
        <v>0</v>
      </c>
      <c r="CU56" s="322" t="n">
        <f aca="false">Посуточная!EY56</f>
        <v>0</v>
      </c>
      <c r="CV56" s="417" t="n">
        <f aca="false">COUNTIF(CH56:CN56,"&lt;&gt;0")-COUNTIF(CH56:CN56,"")</f>
        <v>-7</v>
      </c>
      <c r="CW56" s="391" t="n">
        <f aca="false">COUNTIF(CO56:CU56,"&lt;&gt;0")-COUNTIF(CO56:CU56,"")</f>
        <v>0</v>
      </c>
      <c r="CZ56" s="863" t="n">
        <f aca="false">Посуточная!FH56</f>
        <v>0</v>
      </c>
      <c r="DA56" s="864" t="n">
        <f aca="false">Посуточная!FI56</f>
        <v>0</v>
      </c>
      <c r="DB56" s="864" t="n">
        <f aca="false">Посуточная!FJ56</f>
        <v>0</v>
      </c>
      <c r="DC56" s="864" t="n">
        <f aca="false">Посуточная!FK56</f>
        <v>0</v>
      </c>
      <c r="DD56" s="864" t="n">
        <f aca="false">Посуточная!FL56</f>
        <v>0</v>
      </c>
      <c r="DE56" s="864" t="n">
        <f aca="false">Посуточная!FM56</f>
        <v>0</v>
      </c>
      <c r="DF56" s="864" t="n">
        <f aca="false">Посуточная!FN56</f>
        <v>0</v>
      </c>
      <c r="DG56" s="864" t="n">
        <f aca="false">Посуточная!FO56</f>
        <v>0</v>
      </c>
      <c r="DH56" s="864" t="n">
        <f aca="false">Посуточная!FP56</f>
        <v>0</v>
      </c>
      <c r="DI56" s="864" t="n">
        <f aca="false">Посуточная!FQ56</f>
        <v>0</v>
      </c>
      <c r="DJ56" s="864" t="n">
        <f aca="false">Посуточная!FR56</f>
        <v>0</v>
      </c>
      <c r="DK56" s="864" t="n">
        <f aca="false">Посуточная!FS56</f>
        <v>0</v>
      </c>
      <c r="DL56" s="864" t="n">
        <f aca="false">Посуточная!FT56</f>
        <v>0</v>
      </c>
      <c r="DM56" s="864" t="n">
        <f aca="false">Посуточная!FU56</f>
        <v>0</v>
      </c>
      <c r="DN56" s="864" t="n">
        <f aca="false">Посуточная!FV56</f>
        <v>0</v>
      </c>
      <c r="DO56" s="864" t="n">
        <f aca="false">Посуточная!FW56</f>
        <v>0</v>
      </c>
      <c r="DP56" s="864" t="n">
        <f aca="false">Посуточная!FX56</f>
        <v>0</v>
      </c>
      <c r="DQ56" s="864" t="n">
        <f aca="false">Посуточная!FY56</f>
        <v>0</v>
      </c>
      <c r="DR56" s="864" t="n">
        <f aca="false">Посуточная!FZ56</f>
        <v>0</v>
      </c>
      <c r="DS56" s="864" t="n">
        <f aca="false">Посуточная!GA56</f>
        <v>0</v>
      </c>
      <c r="DT56" s="864" t="n">
        <f aca="false">Посуточная!GB56</f>
        <v>0</v>
      </c>
      <c r="DU56" s="864" t="n">
        <f aca="false">Посуточная!GC56</f>
        <v>0</v>
      </c>
      <c r="DV56" s="864" t="n">
        <f aca="false">Посуточная!GD56</f>
        <v>0</v>
      </c>
      <c r="DW56" s="864" t="n">
        <f aca="false">Посуточная!GE56</f>
        <v>0</v>
      </c>
      <c r="DX56" s="864" t="n">
        <f aca="false">Посуточная!GF56</f>
        <v>0</v>
      </c>
      <c r="DY56" s="864" t="n">
        <f aca="false">Посуточная!GG56</f>
        <v>0</v>
      </c>
      <c r="DZ56" s="864" t="n">
        <f aca="false">Посуточная!GH56</f>
        <v>0</v>
      </c>
      <c r="EA56" s="864" t="n">
        <f aca="false">Посуточная!GI56</f>
        <v>0</v>
      </c>
      <c r="EB56" s="864" t="n">
        <f aca="false">Посуточная!GJ56</f>
        <v>0</v>
      </c>
      <c r="EC56" s="864" t="n">
        <f aca="false">Посуточная!GK56</f>
        <v>0</v>
      </c>
      <c r="ED56" s="864" t="n">
        <f aca="false">Посуточная!GL56</f>
        <v>0</v>
      </c>
      <c r="EE56" s="864" t="n">
        <f aca="false">Посуточная!GM56</f>
        <v>0</v>
      </c>
      <c r="EF56" s="322" t="n">
        <f aca="false">Посуточная!GU56</f>
        <v>4229</v>
      </c>
      <c r="EG56" s="322" t="n">
        <f aca="false">Посуточная!GV56</f>
        <v>0</v>
      </c>
      <c r="EH56" s="322" t="n">
        <f aca="false">Посуточная!GW56</f>
        <v>0</v>
      </c>
      <c r="EI56" s="322" t="n">
        <f aca="false">Посуточная!GX56</f>
        <v>0</v>
      </c>
      <c r="EJ56" s="322" t="n">
        <f aca="false">Посуточная!GY56</f>
        <v>0</v>
      </c>
      <c r="EK56" s="322" t="n">
        <f aca="false">Посуточная!GZ56</f>
        <v>0</v>
      </c>
      <c r="EL56" s="322" t="n">
        <f aca="false">Посуточная!HA56</f>
        <v>0</v>
      </c>
      <c r="EM56" s="322" t="n">
        <f aca="false">Посуточная!HB56</f>
        <v>0</v>
      </c>
      <c r="EN56" s="322" t="n">
        <f aca="false">Посуточная!HC56</f>
        <v>0</v>
      </c>
      <c r="EO56" s="322" t="n">
        <f aca="false">Посуточная!HD56</f>
        <v>0</v>
      </c>
      <c r="EP56" s="322" t="n">
        <f aca="false">Посуточная!HE56</f>
        <v>0</v>
      </c>
      <c r="EQ56" s="322" t="n">
        <f aca="false">Посуточная!HF56</f>
        <v>0</v>
      </c>
      <c r="ER56" s="322" t="n">
        <f aca="false">Посуточная!HG56</f>
        <v>0</v>
      </c>
      <c r="ES56" s="322" t="n">
        <f aca="false">Посуточная!HH56</f>
        <v>0</v>
      </c>
      <c r="ET56" s="322" t="n">
        <f aca="false">Посуточная!HI56</f>
        <v>0</v>
      </c>
      <c r="EU56" s="322" t="n">
        <f aca="false">Посуточная!HJ56</f>
        <v>0</v>
      </c>
      <c r="EV56" s="322" t="n">
        <f aca="false">Посуточная!HK56</f>
        <v>0</v>
      </c>
      <c r="EW56" s="322" t="n">
        <f aca="false">Посуточная!HL56</f>
        <v>0</v>
      </c>
      <c r="EX56" s="322" t="n">
        <f aca="false">Посуточная!HM56</f>
        <v>0</v>
      </c>
      <c r="EY56" s="322" t="n">
        <f aca="false">Посуточная!HN56</f>
        <v>0</v>
      </c>
      <c r="EZ56" s="322" t="n">
        <f aca="false">Посуточная!HO56</f>
        <v>0</v>
      </c>
      <c r="FA56" s="417" t="n">
        <f aca="false">COUNTIF(CZ56:EE56,"&lt;&gt;0")-COUNTIF(CZ56:EE56,"")</f>
        <v>-32</v>
      </c>
      <c r="FB56" s="391" t="n">
        <f aca="false">COUNTIF(EF56:EZ56,"&lt;&gt;0")-COUNTIF(EF56:EZ56,"")</f>
        <v>1</v>
      </c>
      <c r="FE56" s="869" t="n">
        <f aca="false">Посуточная!IA56</f>
        <v>0</v>
      </c>
      <c r="FF56" s="870" t="n">
        <f aca="false">Посуточная!IB56</f>
        <v>0</v>
      </c>
      <c r="FG56" s="870" t="n">
        <f aca="false">Посуточная!IC56</f>
        <v>0</v>
      </c>
      <c r="FH56" s="864" t="n">
        <f aca="false">Посуточная!ID56</f>
        <v>0</v>
      </c>
      <c r="FI56" s="322" t="n">
        <f aca="false">Посуточная!II56</f>
        <v>0</v>
      </c>
      <c r="FJ56" s="366" t="n">
        <f aca="false">Посуточная!IJ56</f>
        <v>0</v>
      </c>
      <c r="FK56" s="321" t="n">
        <f aca="false">Посуточная!IK56</f>
        <v>0</v>
      </c>
      <c r="FL56" s="366" t="n">
        <f aca="false">Посуточная!IL56</f>
        <v>0</v>
      </c>
      <c r="FM56" s="390" t="n">
        <f aca="false">COUNTIF(FE56:FH56,"&lt;&gt;0")-COUNTIF(FE56:FH56,"")</f>
        <v>-4</v>
      </c>
      <c r="FN56" s="391" t="n">
        <f aca="false">COUNTIF(FI56:FL56,"&lt;&gt;0")-COUNTIF(FI56:FL56,"")</f>
        <v>0</v>
      </c>
      <c r="FQ56" s="381"/>
      <c r="FR56" s="382"/>
      <c r="FS56" s="382"/>
      <c r="FT56" s="382"/>
      <c r="FU56" s="382"/>
      <c r="FV56" s="382"/>
      <c r="FW56" s="382"/>
      <c r="FX56" s="382"/>
      <c r="FY56" s="382"/>
      <c r="FZ56" s="382"/>
      <c r="GA56" s="382"/>
      <c r="GB56" s="382"/>
      <c r="GC56" s="382"/>
      <c r="GD56" s="382"/>
      <c r="GE56" s="382"/>
      <c r="GF56" s="322"/>
      <c r="GG56" s="322"/>
      <c r="GH56" s="322"/>
      <c r="GI56" s="322"/>
      <c r="GJ56" s="322"/>
      <c r="GK56" s="322"/>
      <c r="GL56" s="322"/>
      <c r="GM56" s="322"/>
      <c r="GN56" s="322"/>
      <c r="GO56" s="322"/>
      <c r="GP56" s="322"/>
      <c r="GQ56" s="322"/>
      <c r="GR56" s="322"/>
      <c r="GS56" s="322"/>
      <c r="GT56" s="322"/>
      <c r="GU56" s="322"/>
      <c r="GV56" s="322"/>
      <c r="GW56" s="322"/>
      <c r="GX56" s="322"/>
      <c r="GY56" s="322"/>
      <c r="GZ56" s="322"/>
      <c r="HA56" s="322"/>
      <c r="HB56" s="322"/>
      <c r="HC56" s="322"/>
      <c r="HD56" s="322"/>
      <c r="HE56" s="322"/>
      <c r="HF56" s="322"/>
      <c r="HG56" s="322"/>
      <c r="HH56" s="322"/>
      <c r="HI56" s="322"/>
      <c r="HJ56" s="322"/>
      <c r="HK56" s="322"/>
      <c r="HL56" s="322"/>
      <c r="HM56" s="417" t="n">
        <f aca="false">COUNTIF(FQ56:GE56,"&lt;&gt;0")-COUNTIF(FQ56:GE56,"")</f>
        <v>0</v>
      </c>
      <c r="HN56" s="391" t="n">
        <f aca="false">COUNTIF(GF56:HL56,"&lt;&gt;0")-COUNTIF(GF56:HL56,"")</f>
        <v>0</v>
      </c>
      <c r="HQ56" s="395" t="n">
        <f aca="false">SUMIF(BV6:HP6,"итого гр.",BV56:HP56)</f>
        <v>0</v>
      </c>
      <c r="HR56" s="391" t="n">
        <f aca="false">SUMIF(BV6:HP6,"итого фк.",BV56:HP56)</f>
        <v>1</v>
      </c>
      <c r="HU56" s="396"/>
      <c r="HV56" s="397"/>
      <c r="HY56" s="406"/>
      <c r="HZ56" s="407"/>
      <c r="IC56" s="396"/>
      <c r="ID56" s="397"/>
      <c r="IG56" s="381"/>
      <c r="IH56" s="382"/>
      <c r="II56" s="382"/>
      <c r="IJ56" s="382"/>
      <c r="IK56" s="382"/>
      <c r="IL56" s="382"/>
      <c r="IM56" s="382"/>
      <c r="IN56" s="382"/>
      <c r="IO56" s="382"/>
      <c r="IP56" s="382"/>
      <c r="IQ56" s="382"/>
      <c r="IR56" s="382"/>
      <c r="IS56" s="382"/>
      <c r="IT56" s="382"/>
      <c r="IU56" s="382"/>
      <c r="IV56" s="322"/>
      <c r="IW56" s="322"/>
      <c r="IX56" s="322"/>
      <c r="IY56" s="322"/>
      <c r="IZ56" s="322"/>
      <c r="JA56" s="322"/>
      <c r="JB56" s="322"/>
      <c r="JC56" s="322"/>
      <c r="JD56" s="322"/>
      <c r="JE56" s="322"/>
      <c r="JF56" s="322"/>
      <c r="JG56" s="322"/>
      <c r="JH56" s="322"/>
      <c r="JI56" s="322"/>
      <c r="JJ56" s="322"/>
      <c r="JK56" s="322"/>
      <c r="JL56" s="322"/>
      <c r="JM56" s="322"/>
      <c r="JN56" s="322"/>
      <c r="JO56" s="322"/>
      <c r="JP56" s="322"/>
      <c r="JQ56" s="322"/>
      <c r="JR56" s="322"/>
      <c r="JS56" s="322"/>
      <c r="JT56" s="322"/>
      <c r="JU56" s="322"/>
      <c r="JV56" s="322"/>
      <c r="JW56" s="322"/>
      <c r="JX56" s="322"/>
      <c r="JY56" s="322"/>
      <c r="JZ56" s="322"/>
      <c r="KA56" s="322"/>
      <c r="KB56" s="322"/>
      <c r="KC56" s="322"/>
      <c r="KD56" s="322"/>
      <c r="KE56" s="322"/>
      <c r="KF56" s="322"/>
      <c r="KG56" s="322"/>
      <c r="KH56" s="322"/>
      <c r="KI56" s="322"/>
      <c r="KJ56" s="417" t="n">
        <f aca="false">COUNTIF(IG56:IU56,"&lt;&gt;0")-COUNTIF(IG56:IU56,"")</f>
        <v>0</v>
      </c>
      <c r="KK56" s="391" t="n">
        <f aca="false">COUNTIF(IV56:KI56,"&lt;&gt;0")-COUNTIF(IV56:KI56,"")</f>
        <v>0</v>
      </c>
      <c r="KN56" s="871" t="n">
        <f aca="false">Посуточная!OF56</f>
        <v>0</v>
      </c>
      <c r="KO56" s="872" t="n">
        <f aca="false">Посуточная!OG56</f>
        <v>0</v>
      </c>
      <c r="KP56" s="872" t="n">
        <f aca="false">Посуточная!OH56</f>
        <v>0</v>
      </c>
      <c r="KQ56" s="872" t="n">
        <f aca="false">Посуточная!OI56</f>
        <v>0</v>
      </c>
      <c r="KR56" s="872" t="n">
        <f aca="false">Посуточная!OJ56</f>
        <v>0</v>
      </c>
      <c r="KS56" s="872" t="n">
        <f aca="false">Посуточная!OK56</f>
        <v>0</v>
      </c>
      <c r="KT56" s="872" t="n">
        <f aca="false">Посуточная!OL56</f>
        <v>0</v>
      </c>
      <c r="KU56" s="872" t="n">
        <f aca="false">Посуточная!OM56</f>
        <v>0</v>
      </c>
      <c r="KV56" s="872" t="n">
        <f aca="false">Посуточная!ON56</f>
        <v>0</v>
      </c>
      <c r="KW56" s="873" t="n">
        <f aca="false">Посуточная!OO56</f>
        <v>0</v>
      </c>
      <c r="KX56" s="366" t="n">
        <f aca="false">Посуточная!OV56</f>
        <v>0</v>
      </c>
      <c r="KY56" s="366" t="n">
        <f aca="false">Посуточная!OW56</f>
        <v>0</v>
      </c>
      <c r="KZ56" s="366" t="n">
        <f aca="false">Посуточная!OX56</f>
        <v>0</v>
      </c>
      <c r="LA56" s="366" t="n">
        <f aca="false">Посуточная!OY56</f>
        <v>0</v>
      </c>
      <c r="LB56" s="366" t="n">
        <f aca="false">Посуточная!OZ56</f>
        <v>0</v>
      </c>
      <c r="LC56" s="366" t="n">
        <f aca="false">Посуточная!PA56</f>
        <v>0</v>
      </c>
      <c r="LD56" s="366" t="n">
        <f aca="false">Посуточная!PB56</f>
        <v>0</v>
      </c>
      <c r="LE56" s="366" t="n">
        <f aca="false">Посуточная!PC56</f>
        <v>0</v>
      </c>
      <c r="LF56" s="366" t="n">
        <f aca="false">Посуточная!PD56</f>
        <v>0</v>
      </c>
      <c r="LG56" s="366" t="n">
        <f aca="false">Посуточная!PE56</f>
        <v>0</v>
      </c>
      <c r="LH56" s="366" t="n">
        <f aca="false">Посуточная!PF56</f>
        <v>0</v>
      </c>
      <c r="LI56" s="366" t="n">
        <f aca="false">Посуточная!PG56</f>
        <v>0</v>
      </c>
      <c r="LJ56" s="366" t="n">
        <f aca="false">Посуточная!PH56</f>
        <v>0</v>
      </c>
      <c r="LK56" s="366" t="n">
        <f aca="false">Посуточная!PI56</f>
        <v>0</v>
      </c>
      <c r="LL56" s="366" t="n">
        <f aca="false">Посуточная!PJ56</f>
        <v>0</v>
      </c>
      <c r="LM56" s="366" t="n">
        <f aca="false">Посуточная!PK56</f>
        <v>0</v>
      </c>
      <c r="LN56" s="366" t="n">
        <f aca="false">Посуточная!PL56</f>
        <v>0</v>
      </c>
      <c r="LO56" s="366" t="n">
        <f aca="false">Посуточная!PM56</f>
        <v>0</v>
      </c>
      <c r="LP56" s="366" t="n">
        <f aca="false">Посуточная!PN56</f>
        <v>0</v>
      </c>
      <c r="LQ56" s="366" t="n">
        <f aca="false">Посуточная!PO56</f>
        <v>0</v>
      </c>
      <c r="LR56" s="417" t="n">
        <f aca="false">COUNTIF(KN56:KW56,"&lt;&gt;0")-COUNTIF(KN56:KW56,"")</f>
        <v>-10</v>
      </c>
      <c r="LS56" s="391" t="n">
        <f aca="false">COUNTIF(KX56:LQ56,"&lt;&gt;0")-COUNTIF(KX56:LQ56,"")</f>
        <v>0</v>
      </c>
      <c r="LV56" s="414" t="n">
        <f aca="false">Посуточная!QA56</f>
        <v>0</v>
      </c>
      <c r="LW56" s="415" t="n">
        <f aca="false">Посуточная!QB56</f>
        <v>0</v>
      </c>
      <c r="LX56" s="415" t="n">
        <f aca="false">Посуточная!QC56</f>
        <v>0</v>
      </c>
      <c r="LY56" s="415" t="n">
        <f aca="false">Посуточная!QD56</f>
        <v>0</v>
      </c>
      <c r="LZ56" s="415" t="n">
        <f aca="false">Посуточная!QE56</f>
        <v>0</v>
      </c>
      <c r="MA56" s="415" t="n">
        <f aca="false">Посуточная!QF56</f>
        <v>0</v>
      </c>
      <c r="MB56" s="415" t="n">
        <f aca="false">Посуточная!QG56</f>
        <v>0</v>
      </c>
      <c r="MC56" s="876" t="n">
        <f aca="false">Посуточная!QO56</f>
        <v>0</v>
      </c>
      <c r="MD56" s="876" t="n">
        <f aca="false">Посуточная!QP56</f>
        <v>0</v>
      </c>
      <c r="ME56" s="876" t="n">
        <f aca="false">Посуточная!QQ56</f>
        <v>0</v>
      </c>
      <c r="MF56" s="876" t="n">
        <f aca="false">Посуточная!QR56</f>
        <v>0</v>
      </c>
      <c r="MG56" s="876" t="n">
        <f aca="false">Посуточная!QS56</f>
        <v>0</v>
      </c>
      <c r="MH56" s="876" t="n">
        <f aca="false">Посуточная!QT56</f>
        <v>0</v>
      </c>
      <c r="MI56" s="876" t="n">
        <f aca="false">Посуточная!QU56</f>
        <v>0</v>
      </c>
      <c r="MJ56" s="417" t="n">
        <f aca="false">COUNTIF(LV56:MB56,"&lt;&gt;0")-COUNTIF(LV56:MB56,"")</f>
        <v>-7</v>
      </c>
      <c r="MK56" s="391" t="n">
        <f aca="false">COUNTIF(MC56:MI56,"&lt;&gt;0")-COUNTIF(MC56:MI56,"")</f>
        <v>0</v>
      </c>
      <c r="MN56" s="871" t="n">
        <f aca="false">Посуточная!RG56</f>
        <v>0</v>
      </c>
      <c r="MO56" s="872" t="n">
        <f aca="false">Посуточная!RH56</f>
        <v>0</v>
      </c>
      <c r="MP56" s="872" t="n">
        <f aca="false">Посуточная!RI56</f>
        <v>0</v>
      </c>
      <c r="MQ56" s="872" t="n">
        <f aca="false">Посуточная!RJ56</f>
        <v>0</v>
      </c>
      <c r="MR56" s="872" t="n">
        <f aca="false">Посуточная!RK56</f>
        <v>0</v>
      </c>
      <c r="MS56" s="872" t="n">
        <f aca="false">Посуточная!RL56</f>
        <v>0</v>
      </c>
      <c r="MT56" s="872" t="n">
        <f aca="false">Посуточная!RM56</f>
        <v>0</v>
      </c>
      <c r="MU56" s="366" t="str">
        <f aca="false">Посуточная!RU56</f>
        <v>364</v>
      </c>
      <c r="MV56" s="366" t="str">
        <f aca="false">Посуточная!RV56</f>
        <v>4917</v>
      </c>
      <c r="MW56" s="366" t="n">
        <f aca="false">Посуточная!RW56</f>
        <v>0</v>
      </c>
      <c r="MX56" s="366" t="n">
        <f aca="false">Посуточная!RX56</f>
        <v>0</v>
      </c>
      <c r="MY56" s="366" t="n">
        <f aca="false">Посуточная!RY56</f>
        <v>0</v>
      </c>
      <c r="MZ56" s="366" t="n">
        <f aca="false">Посуточная!RZ56</f>
        <v>0</v>
      </c>
      <c r="NA56" s="366" t="n">
        <f aca="false">Посуточная!SA56</f>
        <v>0</v>
      </c>
      <c r="NB56" s="417" t="n">
        <f aca="false">COUNTIF(MN56:MT56,"&lt;&gt;0")-COUNTIF(MN56:MT56,"")</f>
        <v>-7</v>
      </c>
      <c r="NC56" s="391" t="n">
        <f aca="false">COUNTIF(MU56:NA56,"&lt;&gt;0")-COUNTIF(MU56:NA56,"")</f>
        <v>-3</v>
      </c>
      <c r="NF56" s="395" t="n">
        <f aca="false">SUMIF(IG6:NE6,"итого гр.",IG56:NE56)</f>
        <v>0</v>
      </c>
      <c r="NG56" s="391" t="n">
        <f aca="false">SUMIF($IG$6:$NE$6,"итого фк.",IG56:NE56)</f>
        <v>2</v>
      </c>
      <c r="NJ56" s="396"/>
      <c r="NK56" s="397"/>
      <c r="NN56" s="871" t="n">
        <f aca="false">Посуточная!SU56</f>
        <v>0</v>
      </c>
      <c r="NO56" s="872" t="n">
        <f aca="false">Посуточная!SV56</f>
        <v>0</v>
      </c>
      <c r="NP56" s="872" t="n">
        <f aca="false">Посуточная!SW56</f>
        <v>0</v>
      </c>
      <c r="NQ56" s="872" t="n">
        <f aca="false">Посуточная!SX56</f>
        <v>0</v>
      </c>
      <c r="NR56" s="366" t="n">
        <f aca="false">Посуточная!TC56</f>
        <v>0</v>
      </c>
      <c r="NS56" s="366" t="n">
        <f aca="false">Посуточная!TD56</f>
        <v>0</v>
      </c>
      <c r="NT56" s="366" t="n">
        <f aca="false">Посуточная!TE56</f>
        <v>0</v>
      </c>
      <c r="NU56" s="366" t="n">
        <f aca="false">Посуточная!TF56</f>
        <v>0</v>
      </c>
      <c r="NV56" s="417"/>
      <c r="NW56" s="391"/>
      <c r="NZ56" s="395"/>
      <c r="OA56" s="417"/>
      <c r="OB56" s="291"/>
      <c r="OC56" s="291"/>
      <c r="OD56" s="417"/>
      <c r="OE56" s="417"/>
      <c r="OF56" s="291"/>
      <c r="OG56" s="291"/>
      <c r="OH56" s="417"/>
      <c r="OI56" s="417"/>
      <c r="OJ56" s="291"/>
      <c r="OK56" s="291"/>
      <c r="OL56" s="417"/>
      <c r="OM56" s="417"/>
      <c r="ON56" s="291"/>
      <c r="OO56" s="291"/>
      <c r="OP56" s="418" t="n">
        <f aca="false">SUMIF(NZ6:OO6,"итого гр.",NZ56:OO56)</f>
        <v>0</v>
      </c>
      <c r="OQ56" s="397" t="n">
        <f aca="false">SUMIF($NZ$6:$OO$6,"итого фк.",NZ56:OO56)</f>
        <v>0</v>
      </c>
      <c r="OR56" s="373"/>
      <c r="OT56" s="396"/>
      <c r="OU56" s="397"/>
      <c r="OX56" s="396"/>
      <c r="OY56" s="397"/>
      <c r="PB56" s="395"/>
      <c r="PC56" s="391"/>
      <c r="PF56" s="396"/>
      <c r="PG56" s="397"/>
      <c r="PJ56" s="418"/>
      <c r="PK56" s="418"/>
      <c r="PN56" s="418"/>
      <c r="PO56" s="418"/>
      <c r="PR56" s="546"/>
      <c r="PS56" s="375"/>
      <c r="PT56" s="546"/>
      <c r="PU56" s="375"/>
      <c r="PV56" s="396"/>
      <c r="PW56" s="375"/>
      <c r="PX56" s="419"/>
      <c r="PY56" s="546"/>
      <c r="PZ56" s="377"/>
      <c r="QA56" s="378"/>
      <c r="QD56" s="608"/>
      <c r="QF56" s="291"/>
      <c r="QQ56" s="127" t="n">
        <f aca="false">IF(V56="",0,V56+QQ53)</f>
        <v>0</v>
      </c>
      <c r="QR56" s="127" t="n">
        <f aca="false">IF(W56="",0,W56+QR53)</f>
        <v>0</v>
      </c>
      <c r="QS56" s="127" t="n">
        <f aca="false">IF(AN56="",0,AN56+QS53)</f>
        <v>0</v>
      </c>
      <c r="QT56" s="127" t="n">
        <f aca="false">IF(AO56="",0,AO56+QT53)</f>
        <v>0</v>
      </c>
      <c r="QU56" s="127" t="n">
        <f aca="false">IF(AZ56="",0,AZ56+QU53)</f>
        <v>0</v>
      </c>
      <c r="QV56" s="127" t="n">
        <f aca="false">IF(BA56="",0,BA56+QV53)</f>
        <v>0</v>
      </c>
      <c r="QW56" s="127" t="n">
        <f aca="false">IF(BL56="",0,BL56+QW53)</f>
        <v>0</v>
      </c>
      <c r="QX56" s="127" t="n">
        <f aca="false">IF(BM56="",0,BM56+QX53)</f>
        <v>0</v>
      </c>
      <c r="QY56" s="127" t="n">
        <f aca="false">IF(CF56="",0,CF56+QY53)</f>
        <v>0</v>
      </c>
      <c r="QZ56" s="127" t="n">
        <f aca="false">IF(CG56="",0,CG56+QZ53)</f>
        <v>0</v>
      </c>
      <c r="RA56" s="127" t="n">
        <f aca="false">IF(CX56="",0,CX56+RA53)</f>
        <v>0</v>
      </c>
      <c r="RB56" s="127" t="n">
        <f aca="false">IF(CY56="",0,CY56+RB53)</f>
        <v>0</v>
      </c>
      <c r="RC56" s="127" t="n">
        <f aca="false">IF(FO56="",0,FO56+RC53)</f>
        <v>0</v>
      </c>
      <c r="RD56" s="127" t="n">
        <f aca="false">IF(FP56="",0,FP56+RD53)</f>
        <v>0</v>
      </c>
      <c r="RE56" s="127" t="n">
        <f aca="false">IF(FC56="",0,FC56+RE53)</f>
        <v>0</v>
      </c>
      <c r="RF56" s="127" t="n">
        <f aca="false">IF(FD56="",0,FD56+RF53)</f>
        <v>0</v>
      </c>
      <c r="RG56" s="127" t="n">
        <f aca="false">IF(ND56="",0,ND56+RG53)</f>
        <v>0</v>
      </c>
      <c r="RH56" s="127" t="n">
        <f aca="false">IF(NE56="",0,NE56+RH53)</f>
        <v>0</v>
      </c>
      <c r="RI56" s="127" t="n">
        <f aca="false">IF(OX56="",0,OX56)</f>
        <v>0</v>
      </c>
      <c r="RJ56" s="127" t="n">
        <f aca="false">IF(OY56="",0,OY56)</f>
        <v>0</v>
      </c>
      <c r="RK56" s="127" t="n">
        <f aca="false">IF(IA56="",0,IA56+RK53)</f>
        <v>0</v>
      </c>
      <c r="RL56" s="127" t="n">
        <f aca="false">IF(IB56="",0,IB56+RL53)</f>
        <v>0</v>
      </c>
      <c r="RM56" s="127" t="n">
        <f aca="false">IF(OT56="",0,OT56+RM53)</f>
        <v>0</v>
      </c>
      <c r="RN56" s="127" t="n">
        <f aca="false">IF(OU56="",0,OU56+RN53)</f>
        <v>0</v>
      </c>
      <c r="RO56" s="127" t="n">
        <f aca="false">IF(PY56="",0,PY56+RO53)</f>
        <v>0</v>
      </c>
      <c r="RP56" s="127" t="n">
        <f aca="false">IF(PZ56="",0,PZ56+RP53)</f>
        <v>0</v>
      </c>
      <c r="RQ56" s="127" t="n">
        <f aca="false">IFERROR(RO56/$A54,0)</f>
        <v>0</v>
      </c>
      <c r="RR56" s="127" t="n">
        <f aca="false">IFERROR(RP56/$A54,0)</f>
        <v>0</v>
      </c>
      <c r="RS56" s="127" t="n">
        <f aca="false">IF(PD56="",0,PD56+RS53)</f>
        <v>0</v>
      </c>
      <c r="RT56" s="127" t="n">
        <f aca="false">IF(PE56="",0,PE56+RT53)</f>
        <v>0</v>
      </c>
      <c r="RU56" s="127" t="n">
        <f aca="false">IF(QQ56&gt;0,0,T56+RU53)</f>
        <v>-114</v>
      </c>
      <c r="RV56" s="127" t="n">
        <f aca="false">IF(QR56&gt;0,0,U56+RV53)</f>
        <v>2</v>
      </c>
      <c r="RW56" s="127" t="n">
        <f aca="false">IF(QS56&gt;0,0,AL56+RW53)</f>
        <v>-104</v>
      </c>
      <c r="RX56" s="127" t="n">
        <f aca="false">IF(QT56&gt;0,0,AM56+RX53)</f>
        <v>6</v>
      </c>
      <c r="RY56" s="127" t="n">
        <f aca="false">IF(QU56&gt;0,0,AX56+RY53)</f>
        <v>-64</v>
      </c>
      <c r="RZ56" s="127" t="n">
        <f aca="false">IF(QV56&gt;0,0,AY56+RZ53)</f>
        <v>0</v>
      </c>
      <c r="SA56" s="127" t="n">
        <f aca="false">IF(QW56&gt;0,0,BJ56+SA53)</f>
        <v>-64</v>
      </c>
      <c r="SB56" s="127" t="n">
        <f aca="false">IF(QX56&gt;0,0,BK56+SB53)</f>
        <v>0</v>
      </c>
      <c r="SC56" s="127" t="n">
        <f aca="false">IF(QY56&gt;0,0,CD56+SC53)</f>
        <v>-60</v>
      </c>
      <c r="SD56" s="127" t="n">
        <f aca="false">IF(QZ56&gt;0,0,CE56+SD53)</f>
        <v>3</v>
      </c>
      <c r="SE56" s="127" t="n">
        <f aca="false">IF(RA56&gt;0,0,CV56+SE53)</f>
        <v>-98</v>
      </c>
      <c r="SF56" s="127" t="n">
        <f aca="false">IF(RB56&gt;0,0,CW56+SF53)</f>
        <v>2</v>
      </c>
      <c r="SG56" s="127" t="n">
        <f aca="false">IF(RC56&gt;0,0,FM56+SG53)</f>
        <v>-64</v>
      </c>
      <c r="SH56" s="127" t="n">
        <f aca="false">IF(RD56&gt;0,0,FN56+SH53)</f>
        <v>0</v>
      </c>
      <c r="SI56" s="127" t="n">
        <f aca="false">IF(RE56&gt;0,0,FA56+SI53)</f>
        <v>-470</v>
      </c>
      <c r="SJ56" s="127" t="n">
        <f aca="false">IFERROR(IF(RF56&gt;0,0,FB56+SJ53),0)</f>
        <v>18</v>
      </c>
      <c r="SK56" s="127" t="n">
        <f aca="false">IF(RG56&gt;0,0,NB56+SK53)</f>
        <v>-97</v>
      </c>
      <c r="SL56" s="127" t="n">
        <f aca="false">IFERROR(IF(RH56&gt;0,0,NC56+SL53),0)</f>
        <v>-108</v>
      </c>
      <c r="SM56" s="127"/>
      <c r="SN56" s="127"/>
      <c r="SO56" s="127"/>
    </row>
    <row r="57" customFormat="false" ht="15" hidden="false" customHeight="false" outlineLevel="0" collapsed="false">
      <c r="A57" s="741"/>
      <c r="B57" s="879" t="n">
        <f aca="false">Посуточная!B57</f>
        <v>0</v>
      </c>
      <c r="C57" s="880" t="n">
        <f aca="false">Посуточная!C57</f>
        <v>0</v>
      </c>
      <c r="D57" s="880" t="n">
        <f aca="false">Посуточная!D57</f>
        <v>0</v>
      </c>
      <c r="E57" s="880" t="n">
        <f aca="false">Посуточная!E57</f>
        <v>0</v>
      </c>
      <c r="F57" s="880" t="n">
        <f aca="false">Посуточная!F57</f>
        <v>0</v>
      </c>
      <c r="G57" s="880" t="n">
        <f aca="false">Посуточная!G57</f>
        <v>0</v>
      </c>
      <c r="H57" s="880" t="n">
        <f aca="false">Посуточная!H57</f>
        <v>0</v>
      </c>
      <c r="I57" s="880" t="n">
        <f aca="false">Посуточная!I57</f>
        <v>0</v>
      </c>
      <c r="J57" s="427" t="n">
        <f aca="false">Посуточная!Q57</f>
        <v>0</v>
      </c>
      <c r="K57" s="427" t="n">
        <f aca="false">Посуточная!R57</f>
        <v>0</v>
      </c>
      <c r="L57" s="427" t="n">
        <f aca="false">Посуточная!S57</f>
        <v>0</v>
      </c>
      <c r="M57" s="427" t="n">
        <f aca="false">Посуточная!T57</f>
        <v>0</v>
      </c>
      <c r="N57" s="427" t="n">
        <f aca="false">Посуточная!U57</f>
        <v>0</v>
      </c>
      <c r="O57" s="427" t="n">
        <f aca="false">Посуточная!V57</f>
        <v>0</v>
      </c>
      <c r="P57" s="427" t="n">
        <f aca="false">Посуточная!W57</f>
        <v>0</v>
      </c>
      <c r="Q57" s="427" t="n">
        <f aca="false">Посуточная!X57</f>
        <v>0</v>
      </c>
      <c r="R57" s="427" t="n">
        <f aca="false">Посуточная!Y57</f>
        <v>0</v>
      </c>
      <c r="S57" s="427" t="n">
        <f aca="false">Посуточная!Z57</f>
        <v>0</v>
      </c>
      <c r="T57" s="475" t="n">
        <f aca="false">SUBTOTAL(9, B57:I57)</f>
        <v>0</v>
      </c>
      <c r="U57" s="433" t="n">
        <f aca="false">SUBTOTAL(9, J57:S57)</f>
        <v>0</v>
      </c>
      <c r="V57" s="273" t="n">
        <f aca="false">SUM(T57,V54)</f>
        <v>130</v>
      </c>
      <c r="W57" s="273" t="n">
        <f aca="false">SUM(U57,W54)</f>
        <v>80</v>
      </c>
      <c r="X57" s="879" t="n">
        <f aca="false">Посуточная!AL57</f>
        <v>0</v>
      </c>
      <c r="Y57" s="880" t="n">
        <f aca="false">Посуточная!AM57</f>
        <v>0</v>
      </c>
      <c r="Z57" s="880" t="n">
        <f aca="false">Посуточная!AN57</f>
        <v>0</v>
      </c>
      <c r="AA57" s="880" t="n">
        <f aca="false">Посуточная!AO57</f>
        <v>0</v>
      </c>
      <c r="AB57" s="880" t="n">
        <f aca="false">Посуточная!AP57</f>
        <v>0</v>
      </c>
      <c r="AC57" s="880" t="n">
        <f aca="false">Посуточная!AQ57</f>
        <v>0</v>
      </c>
      <c r="AD57" s="880" t="n">
        <f aca="false">Посуточная!AR57</f>
        <v>0</v>
      </c>
      <c r="AE57" s="427" t="n">
        <f aca="false">Посуточная!AZ57</f>
        <v>0</v>
      </c>
      <c r="AF57" s="427" t="n">
        <f aca="false">Посуточная!BA57</f>
        <v>0</v>
      </c>
      <c r="AG57" s="427" t="n">
        <f aca="false">Посуточная!BB57</f>
        <v>0</v>
      </c>
      <c r="AH57" s="427" t="n">
        <f aca="false">Посуточная!BC57</f>
        <v>0</v>
      </c>
      <c r="AI57" s="427" t="n">
        <f aca="false">Посуточная!BD57</f>
        <v>0</v>
      </c>
      <c r="AJ57" s="427" t="n">
        <f aca="false">Посуточная!BE57</f>
        <v>0</v>
      </c>
      <c r="AK57" s="427" t="n">
        <f aca="false">Посуточная!BF57</f>
        <v>0</v>
      </c>
      <c r="AL57" s="475" t="n">
        <f aca="false">SUBTOTAL(9, X57:AD57)</f>
        <v>0</v>
      </c>
      <c r="AM57" s="433" t="n">
        <f aca="false">SUBTOTAL(9, AE57:AK57)</f>
        <v>0</v>
      </c>
      <c r="AN57" s="273" t="n">
        <f aca="false">SUM(AL57,AN54)</f>
        <v>83</v>
      </c>
      <c r="AO57" s="273" t="n">
        <f aca="false">SUM(AM57,AO54)</f>
        <v>120</v>
      </c>
      <c r="AP57" s="879" t="n">
        <f aca="false">Посуточная!BR57</f>
        <v>0</v>
      </c>
      <c r="AQ57" s="880" t="n">
        <f aca="false">Посуточная!BS57</f>
        <v>0</v>
      </c>
      <c r="AR57" s="880" t="n">
        <f aca="false">Посуточная!BT57</f>
        <v>0</v>
      </c>
      <c r="AS57" s="880" t="n">
        <f aca="false">Посуточная!BU57</f>
        <v>0</v>
      </c>
      <c r="AT57" s="427" t="n">
        <f aca="false">Посуточная!BZ57</f>
        <v>0</v>
      </c>
      <c r="AU57" s="427" t="n">
        <f aca="false">Посуточная!CA57</f>
        <v>0</v>
      </c>
      <c r="AV57" s="427" t="n">
        <f aca="false">Посуточная!CB57</f>
        <v>0</v>
      </c>
      <c r="AW57" s="427" t="n">
        <f aca="false">Посуточная!CC57</f>
        <v>0</v>
      </c>
      <c r="AX57" s="475" t="n">
        <f aca="false">SUBTOTAL(9, AP57:AS57)</f>
        <v>0</v>
      </c>
      <c r="AY57" s="433" t="n">
        <f aca="false">SUBTOTAL(9, AT57:AW57)</f>
        <v>0</v>
      </c>
      <c r="AZ57" s="273" t="n">
        <f aca="false">SUM(AX57,AZ54)</f>
        <v>0</v>
      </c>
      <c r="BA57" s="273" t="n">
        <f aca="false">SUM(AY57,BA54)</f>
        <v>0</v>
      </c>
      <c r="BB57" s="879" t="n">
        <f aca="false">Посуточная!CL57</f>
        <v>0</v>
      </c>
      <c r="BC57" s="880" t="n">
        <f aca="false">Посуточная!CM57</f>
        <v>0</v>
      </c>
      <c r="BD57" s="880" t="n">
        <f aca="false">Посуточная!CN57</f>
        <v>0</v>
      </c>
      <c r="BE57" s="880" t="n">
        <f aca="false">Посуточная!CO57</f>
        <v>0</v>
      </c>
      <c r="BF57" s="427" t="n">
        <f aca="false">Посуточная!CT57</f>
        <v>0</v>
      </c>
      <c r="BG57" s="427" t="n">
        <f aca="false">Посуточная!CU57</f>
        <v>0</v>
      </c>
      <c r="BH57" s="427" t="n">
        <f aca="false">Посуточная!CV57</f>
        <v>0</v>
      </c>
      <c r="BI57" s="427" t="n">
        <f aca="false">Посуточная!CW57</f>
        <v>0</v>
      </c>
      <c r="BJ57" s="475" t="n">
        <f aca="false">SUBTOTAL(9, BB57:BE57)</f>
        <v>0</v>
      </c>
      <c r="BK57" s="433" t="n">
        <f aca="false">SUBTOTAL(9, BF57:BI57)</f>
        <v>0</v>
      </c>
      <c r="BL57" s="273" t="n">
        <f aca="false">SUM(BJ57,BL54)</f>
        <v>0</v>
      </c>
      <c r="BM57" s="273" t="n">
        <f aca="false">SUM(BK57,BM54)</f>
        <v>0</v>
      </c>
      <c r="BN57" s="437" t="n">
        <f aca="false">SUMIF(B6:BM6,"итого гр.",B57:BM57)</f>
        <v>0</v>
      </c>
      <c r="BO57" s="433" t="n">
        <f aca="false">SUMIF(B6:BM6,"итого фк.",B57:BM57)</f>
        <v>0</v>
      </c>
      <c r="BP57" s="273" t="n">
        <f aca="false">SUM(BN57,BP54)</f>
        <v>213</v>
      </c>
      <c r="BQ57" s="273" t="n">
        <f aca="false">SUM(BO57,BQ54)</f>
        <v>200</v>
      </c>
      <c r="BR57" s="438" t="n">
        <f aca="false">BP57</f>
        <v>213</v>
      </c>
      <c r="BS57" s="439" t="n">
        <f aca="false">BQ57</f>
        <v>200</v>
      </c>
      <c r="BV57" s="881" t="n">
        <f aca="false">Посуточная!DN57</f>
        <v>0</v>
      </c>
      <c r="BW57" s="882" t="n">
        <f aca="false">Посуточная!DO57</f>
        <v>0</v>
      </c>
      <c r="BX57" s="882" t="n">
        <f aca="false">Посуточная!DP57</f>
        <v>0</v>
      </c>
      <c r="BY57" s="882" t="n">
        <f aca="false">Посуточная!DQ57</f>
        <v>0</v>
      </c>
      <c r="BZ57" s="427" t="n">
        <f aca="false">Посуточная!DV57</f>
        <v>0</v>
      </c>
      <c r="CA57" s="427" t="n">
        <f aca="false">Посуточная!DW57</f>
        <v>0</v>
      </c>
      <c r="CB57" s="427" t="n">
        <f aca="false">Посуточная!DX57</f>
        <v>0</v>
      </c>
      <c r="CC57" s="427" t="n">
        <f aca="false">Посуточная!DY57</f>
        <v>0</v>
      </c>
      <c r="CD57" s="417" t="n">
        <f aca="false">SUBTOTAL(9, BV57:BY57)</f>
        <v>0</v>
      </c>
      <c r="CE57" s="433" t="n">
        <f aca="false">SUBTOTAL(9, BZ57:CC57)</f>
        <v>0</v>
      </c>
      <c r="CF57" s="273" t="n">
        <f aca="false">SUM(CD57,CF54)</f>
        <v>14.7</v>
      </c>
      <c r="CG57" s="273" t="n">
        <f aca="false">SUM(CE57,CG54)</f>
        <v>15.988</v>
      </c>
      <c r="CH57" s="881" t="n">
        <f aca="false">Посуточная!EH57</f>
        <v>0</v>
      </c>
      <c r="CI57" s="882" t="n">
        <f aca="false">Посуточная!EI57</f>
        <v>0</v>
      </c>
      <c r="CJ57" s="882" t="n">
        <f aca="false">Посуточная!EJ57</f>
        <v>0</v>
      </c>
      <c r="CK57" s="882" t="n">
        <f aca="false">Посуточная!EK57</f>
        <v>0</v>
      </c>
      <c r="CL57" s="882" t="n">
        <f aca="false">Посуточная!EL57</f>
        <v>0</v>
      </c>
      <c r="CM57" s="882" t="n">
        <f aca="false">Посуточная!EM57</f>
        <v>0</v>
      </c>
      <c r="CN57" s="882" t="n">
        <f aca="false">Посуточная!EN57</f>
        <v>0</v>
      </c>
      <c r="CO57" s="427" t="n">
        <f aca="false">Посуточная!ES57</f>
        <v>0</v>
      </c>
      <c r="CP57" s="427" t="n">
        <f aca="false">Посуточная!ET57</f>
        <v>0</v>
      </c>
      <c r="CQ57" s="427" t="n">
        <f aca="false">Посуточная!EU57</f>
        <v>0</v>
      </c>
      <c r="CR57" s="427" t="n">
        <f aca="false">Посуточная!EV57</f>
        <v>0</v>
      </c>
      <c r="CS57" s="427" t="n">
        <f aca="false">Посуточная!EW57</f>
        <v>0</v>
      </c>
      <c r="CT57" s="427" t="n">
        <f aca="false">Посуточная!EX57</f>
        <v>0</v>
      </c>
      <c r="CU57" s="427" t="n">
        <f aca="false">Посуточная!EY57</f>
        <v>0</v>
      </c>
      <c r="CV57" s="475" t="n">
        <f aca="false">SUBTOTAL(9, CH57:CN57)</f>
        <v>0</v>
      </c>
      <c r="CW57" s="433" t="n">
        <f aca="false">SUBTOTAL(9, CO57:CU57)</f>
        <v>0</v>
      </c>
      <c r="CX57" s="273" t="n">
        <f aca="false">SUM(CV57,CX54)</f>
        <v>220</v>
      </c>
      <c r="CY57" s="273" t="n">
        <f aca="false">SUM(CW57,CY54)</f>
        <v>60</v>
      </c>
      <c r="CZ57" s="879" t="n">
        <f aca="false">Посуточная!FH57</f>
        <v>0</v>
      </c>
      <c r="DA57" s="880" t="n">
        <f aca="false">Посуточная!FI57</f>
        <v>0</v>
      </c>
      <c r="DB57" s="880" t="n">
        <f aca="false">Посуточная!FJ57</f>
        <v>0</v>
      </c>
      <c r="DC57" s="880" t="n">
        <f aca="false">Посуточная!FK57</f>
        <v>0</v>
      </c>
      <c r="DD57" s="880" t="n">
        <f aca="false">Посуточная!FL57</f>
        <v>0</v>
      </c>
      <c r="DE57" s="880" t="n">
        <f aca="false">Посуточная!FM57</f>
        <v>0</v>
      </c>
      <c r="DF57" s="880" t="n">
        <f aca="false">Посуточная!FN57</f>
        <v>0</v>
      </c>
      <c r="DG57" s="880" t="n">
        <f aca="false">Посуточная!FO57</f>
        <v>0</v>
      </c>
      <c r="DH57" s="880" t="n">
        <f aca="false">Посуточная!FP57</f>
        <v>0</v>
      </c>
      <c r="DI57" s="880" t="n">
        <f aca="false">Посуточная!FQ57</f>
        <v>0</v>
      </c>
      <c r="DJ57" s="880" t="n">
        <f aca="false">Посуточная!FR57</f>
        <v>0</v>
      </c>
      <c r="DK57" s="880" t="n">
        <f aca="false">Посуточная!FS57</f>
        <v>0</v>
      </c>
      <c r="DL57" s="880" t="n">
        <f aca="false">Посуточная!FT57</f>
        <v>0</v>
      </c>
      <c r="DM57" s="880" t="n">
        <f aca="false">Посуточная!FU57</f>
        <v>0</v>
      </c>
      <c r="DN57" s="880" t="n">
        <f aca="false">Посуточная!FV57</f>
        <v>0</v>
      </c>
      <c r="DO57" s="880" t="n">
        <f aca="false">Посуточная!FW57</f>
        <v>0</v>
      </c>
      <c r="DP57" s="880" t="n">
        <f aca="false">Посуточная!FX57</f>
        <v>0</v>
      </c>
      <c r="DQ57" s="880" t="n">
        <f aca="false">Посуточная!FY57</f>
        <v>0</v>
      </c>
      <c r="DR57" s="880" t="n">
        <f aca="false">Посуточная!FZ57</f>
        <v>0</v>
      </c>
      <c r="DS57" s="880" t="n">
        <f aca="false">Посуточная!GA57</f>
        <v>0</v>
      </c>
      <c r="DT57" s="880" t="n">
        <f aca="false">Посуточная!GB57</f>
        <v>0</v>
      </c>
      <c r="DU57" s="880" t="n">
        <f aca="false">Посуточная!GC57</f>
        <v>0</v>
      </c>
      <c r="DV57" s="880" t="n">
        <f aca="false">Посуточная!GD57</f>
        <v>0</v>
      </c>
      <c r="DW57" s="880" t="n">
        <f aca="false">Посуточная!GE57</f>
        <v>0</v>
      </c>
      <c r="DX57" s="880" t="n">
        <f aca="false">Посуточная!GF57</f>
        <v>0</v>
      </c>
      <c r="DY57" s="880" t="n">
        <f aca="false">Посуточная!GG57</f>
        <v>0</v>
      </c>
      <c r="DZ57" s="880" t="n">
        <f aca="false">Посуточная!GH57</f>
        <v>0</v>
      </c>
      <c r="EA57" s="880" t="n">
        <f aca="false">Посуточная!GI57</f>
        <v>0</v>
      </c>
      <c r="EB57" s="880" t="n">
        <f aca="false">Посуточная!GJ57</f>
        <v>0</v>
      </c>
      <c r="EC57" s="880" t="n">
        <f aca="false">Посуточная!GK57</f>
        <v>0</v>
      </c>
      <c r="ED57" s="880" t="n">
        <f aca="false">Посуточная!GL57</f>
        <v>0</v>
      </c>
      <c r="EE57" s="880" t="n">
        <f aca="false">Посуточная!GM57</f>
        <v>0</v>
      </c>
      <c r="EF57" s="427" t="n">
        <f aca="false">Посуточная!GU57</f>
        <v>6</v>
      </c>
      <c r="EG57" s="427" t="n">
        <f aca="false">Посуточная!GV57</f>
        <v>0</v>
      </c>
      <c r="EH57" s="427" t="n">
        <f aca="false">Посуточная!GW57</f>
        <v>0</v>
      </c>
      <c r="EI57" s="427" t="n">
        <f aca="false">Посуточная!GX57</f>
        <v>0</v>
      </c>
      <c r="EJ57" s="427" t="n">
        <f aca="false">Посуточная!GY57</f>
        <v>0</v>
      </c>
      <c r="EK57" s="427" t="n">
        <f aca="false">Посуточная!GZ57</f>
        <v>0</v>
      </c>
      <c r="EL57" s="427" t="n">
        <f aca="false">Посуточная!HA57</f>
        <v>0</v>
      </c>
      <c r="EM57" s="427" t="n">
        <f aca="false">Посуточная!HB57</f>
        <v>0</v>
      </c>
      <c r="EN57" s="427" t="n">
        <f aca="false">Посуточная!HC57</f>
        <v>0</v>
      </c>
      <c r="EO57" s="427" t="n">
        <f aca="false">Посуточная!HD57</f>
        <v>0</v>
      </c>
      <c r="EP57" s="427" t="n">
        <f aca="false">Посуточная!HE57</f>
        <v>0</v>
      </c>
      <c r="EQ57" s="427" t="n">
        <f aca="false">Посуточная!HF57</f>
        <v>0</v>
      </c>
      <c r="ER57" s="427" t="n">
        <f aca="false">Посуточная!HG57</f>
        <v>0</v>
      </c>
      <c r="ES57" s="427" t="n">
        <f aca="false">Посуточная!HH57</f>
        <v>0</v>
      </c>
      <c r="ET57" s="427" t="n">
        <f aca="false">Посуточная!HI57</f>
        <v>0</v>
      </c>
      <c r="EU57" s="427" t="n">
        <f aca="false">Посуточная!HJ57</f>
        <v>0</v>
      </c>
      <c r="EV57" s="427" t="n">
        <f aca="false">Посуточная!HK57</f>
        <v>0</v>
      </c>
      <c r="EW57" s="427" t="n">
        <f aca="false">Посуточная!HL57</f>
        <v>0</v>
      </c>
      <c r="EX57" s="427" t="n">
        <f aca="false">Посуточная!HM57</f>
        <v>0</v>
      </c>
      <c r="EY57" s="427" t="n">
        <f aca="false">Посуточная!HN57</f>
        <v>0</v>
      </c>
      <c r="EZ57" s="427" t="n">
        <f aca="false">Посуточная!HO57</f>
        <v>0</v>
      </c>
      <c r="FA57" s="475" t="n">
        <f aca="false">SUBTOTAL(9, CZ57:EE57)</f>
        <v>0</v>
      </c>
      <c r="FB57" s="433" t="n">
        <f aca="false">SUBTOTAL(9, EF57:EZ57)</f>
        <v>6</v>
      </c>
      <c r="FC57" s="273" t="n">
        <f aca="false">SUM(FA57,FC54)</f>
        <v>93</v>
      </c>
      <c r="FD57" s="273" t="n">
        <f aca="false">SUM(FB57,FD54)</f>
        <v>75.773</v>
      </c>
      <c r="FE57" s="883" t="n">
        <f aca="false">Посуточная!IA57</f>
        <v>0</v>
      </c>
      <c r="FF57" s="884" t="n">
        <f aca="false">Посуточная!IB57</f>
        <v>0</v>
      </c>
      <c r="FG57" s="884" t="n">
        <f aca="false">Посуточная!IC57</f>
        <v>0</v>
      </c>
      <c r="FH57" s="880" t="n">
        <f aca="false">Посуточная!ID57</f>
        <v>0</v>
      </c>
      <c r="FI57" s="427" t="n">
        <f aca="false">Посуточная!II57</f>
        <v>0</v>
      </c>
      <c r="FJ57" s="470" t="n">
        <f aca="false">Посуточная!IJ57</f>
        <v>0</v>
      </c>
      <c r="FK57" s="426" t="n">
        <f aca="false">Посуточная!IK57</f>
        <v>0</v>
      </c>
      <c r="FL57" s="470" t="n">
        <f aca="false">Посуточная!IL57</f>
        <v>0</v>
      </c>
      <c r="FM57" s="432" t="n">
        <f aca="false">SUBTOTAL(9, FE57:FH57)</f>
        <v>0</v>
      </c>
      <c r="FN57" s="433" t="n">
        <f aca="false">SUBTOTAL(9, FI57:FL57)</f>
        <v>0</v>
      </c>
      <c r="FO57" s="273" t="n">
        <f aca="false">SUM(FM57,FO54)</f>
        <v>0</v>
      </c>
      <c r="FP57" s="273" t="n">
        <f aca="false">SUM(FN57,FP54)</f>
        <v>0</v>
      </c>
      <c r="FQ57" s="420" t="n">
        <f aca="false">Посуточная!KX57-Посуточная_НГДП!EH57</f>
        <v>10.655</v>
      </c>
      <c r="FR57" s="421"/>
      <c r="FS57" s="421"/>
      <c r="FT57" s="421"/>
      <c r="FU57" s="421"/>
      <c r="FV57" s="421"/>
      <c r="FW57" s="421"/>
      <c r="FX57" s="421"/>
      <c r="FY57" s="421"/>
      <c r="FZ57" s="421"/>
      <c r="GA57" s="421"/>
      <c r="GB57" s="421"/>
      <c r="GC57" s="421"/>
      <c r="GD57" s="421"/>
      <c r="GE57" s="421"/>
      <c r="GF57" s="427" t="n">
        <f aca="false">Посуточная!KY57-Посуточная_НГДП!EI57</f>
        <v>83.555</v>
      </c>
      <c r="GG57" s="427"/>
      <c r="GH57" s="427"/>
      <c r="GI57" s="427"/>
      <c r="GJ57" s="427"/>
      <c r="GK57" s="427"/>
      <c r="GL57" s="427"/>
      <c r="GM57" s="427"/>
      <c r="GN57" s="427"/>
      <c r="GO57" s="427"/>
      <c r="GP57" s="427"/>
      <c r="GQ57" s="427"/>
      <c r="GR57" s="427"/>
      <c r="GS57" s="427"/>
      <c r="GT57" s="427"/>
      <c r="GU57" s="427"/>
      <c r="GV57" s="427"/>
      <c r="GW57" s="427"/>
      <c r="GX57" s="427"/>
      <c r="GY57" s="427"/>
      <c r="GZ57" s="427"/>
      <c r="HA57" s="427"/>
      <c r="HB57" s="427"/>
      <c r="HC57" s="427"/>
      <c r="HD57" s="427"/>
      <c r="HE57" s="427"/>
      <c r="HF57" s="427"/>
      <c r="HG57" s="427"/>
      <c r="HH57" s="427"/>
      <c r="HI57" s="427"/>
      <c r="HJ57" s="427"/>
      <c r="HK57" s="427"/>
      <c r="HL57" s="427"/>
      <c r="HM57" s="475" t="n">
        <f aca="false">SUBTOTAL(9, FQ57:GE57)</f>
        <v>10.655</v>
      </c>
      <c r="HN57" s="549" t="n">
        <f aca="false">SUBTOTAL(9, GF57:HL57)</f>
        <v>83.555</v>
      </c>
      <c r="HO57" s="273" t="n">
        <f aca="false">SUM(HM57,HO54)</f>
        <v>265.341</v>
      </c>
      <c r="HP57" s="456" t="n">
        <f aca="false">SUM(HN57,HP54)</f>
        <v>644.476</v>
      </c>
      <c r="HQ57" s="437" t="n">
        <f aca="false">SUMIF(BV6:HP6,"итого гр.",BV57:HP57)</f>
        <v>10.655</v>
      </c>
      <c r="HR57" s="433" t="n">
        <f aca="false">SUMIF(BV6:HP6,"итого фк.",BV57:HP57)</f>
        <v>89.555</v>
      </c>
      <c r="HS57" s="273" t="n">
        <f aca="false">SUM(HQ57,HS54)</f>
        <v>593.041</v>
      </c>
      <c r="HT57" s="273" t="n">
        <f aca="false">SUM(HR57,HT54)</f>
        <v>796.237</v>
      </c>
      <c r="HU57" s="438" t="n">
        <f aca="false">HS57</f>
        <v>593.041</v>
      </c>
      <c r="HV57" s="439" t="n">
        <f aca="false">HT57</f>
        <v>796.237</v>
      </c>
      <c r="HX57" s="278"/>
      <c r="HY57" s="457" t="n">
        <f aca="false">Посуточная!LJ57-Посуточная_НГДП!ET57</f>
        <v>0</v>
      </c>
      <c r="HZ57" s="458" t="n">
        <f aca="false">Посуточная!LK57-Посуточная_НГДП!EU57</f>
        <v>31</v>
      </c>
      <c r="IA57" s="273" t="n">
        <f aca="false">HY57</f>
        <v>0</v>
      </c>
      <c r="IB57" s="273" t="n">
        <f aca="false">HZ57</f>
        <v>31</v>
      </c>
      <c r="IC57" s="438" t="n">
        <f aca="false">SUM(BN57,HQ57,HY57)</f>
        <v>10.655</v>
      </c>
      <c r="ID57" s="439" t="n">
        <f aca="false">SUM(BO57,HR57,HZ57)</f>
        <v>120.555</v>
      </c>
      <c r="IE57" s="273" t="n">
        <f aca="false">SUM(BP57,HS57,IA57)</f>
        <v>806.041</v>
      </c>
      <c r="IF57" s="273" t="n">
        <f aca="false">SUM(BQ57,HT57,IB57)</f>
        <v>1027.237</v>
      </c>
      <c r="IG57" s="420" t="n">
        <f aca="false">Посуточная!OB57-Посуточная_НГДП!FP57</f>
        <v>9.7</v>
      </c>
      <c r="IH57" s="421"/>
      <c r="II57" s="421"/>
      <c r="IJ57" s="421"/>
      <c r="IK57" s="421"/>
      <c r="IL57" s="421"/>
      <c r="IM57" s="421"/>
      <c r="IN57" s="421"/>
      <c r="IO57" s="421"/>
      <c r="IP57" s="421"/>
      <c r="IQ57" s="421"/>
      <c r="IR57" s="421"/>
      <c r="IS57" s="421"/>
      <c r="IT57" s="421"/>
      <c r="IU57" s="421"/>
      <c r="IV57" s="441" t="n">
        <f aca="false">Посуточная!OC57-Посуточная_НГДП!FQ57</f>
        <v>85.291</v>
      </c>
      <c r="IW57" s="441"/>
      <c r="IX57" s="441"/>
      <c r="IY57" s="441"/>
      <c r="IZ57" s="441"/>
      <c r="JA57" s="441"/>
      <c r="JB57" s="441"/>
      <c r="JC57" s="441"/>
      <c r="JD57" s="441"/>
      <c r="JE57" s="441"/>
      <c r="JF57" s="441"/>
      <c r="JG57" s="441"/>
      <c r="JH57" s="441"/>
      <c r="JI57" s="441"/>
      <c r="JJ57" s="441"/>
      <c r="JK57" s="441"/>
      <c r="JL57" s="441"/>
      <c r="JM57" s="441"/>
      <c r="JN57" s="441"/>
      <c r="JO57" s="441"/>
      <c r="JP57" s="441"/>
      <c r="JQ57" s="441"/>
      <c r="JR57" s="441"/>
      <c r="JS57" s="441"/>
      <c r="JT57" s="441"/>
      <c r="JU57" s="441"/>
      <c r="JV57" s="441"/>
      <c r="JW57" s="441"/>
      <c r="JX57" s="441"/>
      <c r="JY57" s="441"/>
      <c r="JZ57" s="441"/>
      <c r="KA57" s="441"/>
      <c r="KB57" s="441"/>
      <c r="KC57" s="441"/>
      <c r="KD57" s="441"/>
      <c r="KE57" s="441"/>
      <c r="KF57" s="441"/>
      <c r="KG57" s="441"/>
      <c r="KH57" s="441"/>
      <c r="KI57" s="441"/>
      <c r="KJ57" s="475" t="n">
        <f aca="false">SUBTOTAL(9, IG57:IU57)</f>
        <v>9.7</v>
      </c>
      <c r="KK57" s="433" t="n">
        <f aca="false">SUBTOTAL(9, IV57:KI57)</f>
        <v>85.291</v>
      </c>
      <c r="KL57" s="273" t="n">
        <f aca="false">SUM(KJ57,KL54)</f>
        <v>469.9535555556</v>
      </c>
      <c r="KM57" s="273" t="n">
        <f aca="false">SUM(KK57,KM54)</f>
        <v>964.676</v>
      </c>
      <c r="KN57" s="885" t="n">
        <f aca="false">Посуточная!OF57</f>
        <v>0</v>
      </c>
      <c r="KO57" s="886" t="n">
        <f aca="false">Посуточная!OG57</f>
        <v>0</v>
      </c>
      <c r="KP57" s="886" t="n">
        <f aca="false">Посуточная!OH57</f>
        <v>0</v>
      </c>
      <c r="KQ57" s="886" t="n">
        <f aca="false">Посуточная!OI57</f>
        <v>0</v>
      </c>
      <c r="KR57" s="886" t="n">
        <f aca="false">Посуточная!OJ57</f>
        <v>0</v>
      </c>
      <c r="KS57" s="886" t="n">
        <f aca="false">Посуточная!OK57</f>
        <v>0</v>
      </c>
      <c r="KT57" s="886" t="n">
        <f aca="false">Посуточная!OL57</f>
        <v>0</v>
      </c>
      <c r="KU57" s="886" t="n">
        <f aca="false">Посуточная!OM57</f>
        <v>0</v>
      </c>
      <c r="KV57" s="886" t="n">
        <f aca="false">Посуточная!ON57</f>
        <v>0</v>
      </c>
      <c r="KW57" s="887" t="n">
        <f aca="false">Посуточная!OO57</f>
        <v>0</v>
      </c>
      <c r="KX57" s="470" t="n">
        <f aca="false">Посуточная!OV57</f>
        <v>0</v>
      </c>
      <c r="KY57" s="470" t="n">
        <f aca="false">Посуточная!OW57</f>
        <v>0</v>
      </c>
      <c r="KZ57" s="470" t="n">
        <f aca="false">Посуточная!OX57</f>
        <v>0</v>
      </c>
      <c r="LA57" s="470" t="n">
        <f aca="false">Посуточная!OY57</f>
        <v>0</v>
      </c>
      <c r="LB57" s="470" t="n">
        <f aca="false">Посуточная!OZ57</f>
        <v>0</v>
      </c>
      <c r="LC57" s="470" t="n">
        <f aca="false">Посуточная!PA57</f>
        <v>0</v>
      </c>
      <c r="LD57" s="470" t="n">
        <f aca="false">Посуточная!PB57</f>
        <v>0</v>
      </c>
      <c r="LE57" s="470" t="n">
        <f aca="false">Посуточная!PC57</f>
        <v>0</v>
      </c>
      <c r="LF57" s="470" t="n">
        <f aca="false">Посуточная!PD57</f>
        <v>0</v>
      </c>
      <c r="LG57" s="470" t="n">
        <f aca="false">Посуточная!PE57</f>
        <v>0</v>
      </c>
      <c r="LH57" s="470" t="n">
        <f aca="false">Посуточная!PF57</f>
        <v>0</v>
      </c>
      <c r="LI57" s="470" t="n">
        <f aca="false">Посуточная!PG57</f>
        <v>0</v>
      </c>
      <c r="LJ57" s="470" t="n">
        <f aca="false">Посуточная!PH57</f>
        <v>0</v>
      </c>
      <c r="LK57" s="470" t="n">
        <f aca="false">Посуточная!PI57</f>
        <v>0</v>
      </c>
      <c r="LL57" s="470" t="n">
        <f aca="false">Посуточная!PJ57</f>
        <v>0</v>
      </c>
      <c r="LM57" s="470" t="n">
        <f aca="false">Посуточная!PK57</f>
        <v>0</v>
      </c>
      <c r="LN57" s="470" t="n">
        <f aca="false">Посуточная!PL57</f>
        <v>0</v>
      </c>
      <c r="LO57" s="470" t="n">
        <f aca="false">Посуточная!PM57</f>
        <v>0</v>
      </c>
      <c r="LP57" s="470" t="n">
        <f aca="false">Посуточная!PN57</f>
        <v>0</v>
      </c>
      <c r="LQ57" s="470" t="n">
        <f aca="false">Посуточная!PO57</f>
        <v>0</v>
      </c>
      <c r="LR57" s="475" t="n">
        <f aca="false">SUBTOTAL(9, KN57:KW57)</f>
        <v>0</v>
      </c>
      <c r="LS57" s="433" t="n">
        <f aca="false">SUBTOTAL(9, KX57:LQ57)</f>
        <v>0</v>
      </c>
      <c r="LT57" s="273" t="n">
        <f aca="false">SUM(LR57,LT54)</f>
        <v>0</v>
      </c>
      <c r="LU57" s="273" t="n">
        <f aca="false">SUM(LS57,LU54)</f>
        <v>0</v>
      </c>
      <c r="LV57" s="888" t="n">
        <f aca="false">Посуточная!QA57</f>
        <v>0</v>
      </c>
      <c r="LW57" s="889" t="n">
        <f aca="false">Посуточная!QB57</f>
        <v>0</v>
      </c>
      <c r="LX57" s="889" t="n">
        <f aca="false">Посуточная!QC57</f>
        <v>0</v>
      </c>
      <c r="LY57" s="889" t="n">
        <f aca="false">Посуточная!QD57</f>
        <v>0</v>
      </c>
      <c r="LZ57" s="889" t="n">
        <f aca="false">Посуточная!QE57</f>
        <v>0</v>
      </c>
      <c r="MA57" s="889" t="n">
        <f aca="false">Посуточная!QF57</f>
        <v>0</v>
      </c>
      <c r="MB57" s="889" t="n">
        <f aca="false">Посуточная!QG57</f>
        <v>0</v>
      </c>
      <c r="MC57" s="890" t="n">
        <f aca="false">Посуточная!QO57</f>
        <v>0</v>
      </c>
      <c r="MD57" s="890" t="n">
        <f aca="false">Посуточная!QP57</f>
        <v>0</v>
      </c>
      <c r="ME57" s="890" t="n">
        <f aca="false">Посуточная!QQ57</f>
        <v>0</v>
      </c>
      <c r="MF57" s="890" t="n">
        <f aca="false">Посуточная!QR57</f>
        <v>0</v>
      </c>
      <c r="MG57" s="890" t="n">
        <f aca="false">Посуточная!QS57</f>
        <v>0</v>
      </c>
      <c r="MH57" s="890" t="n">
        <f aca="false">Посуточная!QT57</f>
        <v>0</v>
      </c>
      <c r="MI57" s="890" t="n">
        <f aca="false">Посуточная!QU57</f>
        <v>0</v>
      </c>
      <c r="MJ57" s="475" t="n">
        <f aca="false">SUBTOTAL(9, LV57:MB57)</f>
        <v>0</v>
      </c>
      <c r="MK57" s="433" t="n">
        <f aca="false">SUBTOTAL(9, MC57:MI57)</f>
        <v>0</v>
      </c>
      <c r="ML57" s="273" t="n">
        <f aca="false">SUM(MJ57,ML54)</f>
        <v>0</v>
      </c>
      <c r="MM57" s="273" t="n">
        <f aca="false">SUM(MK57,MM54)</f>
        <v>0</v>
      </c>
      <c r="MN57" s="885" t="n">
        <f aca="false">Посуточная!RG57</f>
        <v>0</v>
      </c>
      <c r="MO57" s="886" t="n">
        <f aca="false">Посуточная!RH57</f>
        <v>0</v>
      </c>
      <c r="MP57" s="886" t="n">
        <f aca="false">Посуточная!RI57</f>
        <v>0</v>
      </c>
      <c r="MQ57" s="886" t="n">
        <f aca="false">Посуточная!RJ57</f>
        <v>0</v>
      </c>
      <c r="MR57" s="886" t="n">
        <f aca="false">Посуточная!RK57</f>
        <v>0</v>
      </c>
      <c r="MS57" s="886" t="n">
        <f aca="false">Посуточная!RL57</f>
        <v>0</v>
      </c>
      <c r="MT57" s="886" t="n">
        <f aca="false">Посуточная!RM57</f>
        <v>0</v>
      </c>
      <c r="MU57" s="470" t="n">
        <f aca="false">Посуточная!RU57</f>
        <v>2.224</v>
      </c>
      <c r="MV57" s="470" t="n">
        <f aca="false">Посуточная!RV57</f>
        <v>2.445</v>
      </c>
      <c r="MW57" s="470" t="n">
        <f aca="false">Посуточная!RW57</f>
        <v>0</v>
      </c>
      <c r="MX57" s="470" t="n">
        <f aca="false">Посуточная!RX57</f>
        <v>0</v>
      </c>
      <c r="MY57" s="470" t="n">
        <f aca="false">Посуточная!RY57</f>
        <v>0</v>
      </c>
      <c r="MZ57" s="470" t="n">
        <f aca="false">Посуточная!RZ57</f>
        <v>0</v>
      </c>
      <c r="NA57" s="470" t="n">
        <f aca="false">Посуточная!SA57</f>
        <v>0</v>
      </c>
      <c r="NB57" s="475" t="n">
        <f aca="false">SUBTOTAL(9, MN57:MT57)</f>
        <v>0</v>
      </c>
      <c r="NC57" s="433" t="n">
        <f aca="false">SUBTOTAL(9, MU57:NA57)</f>
        <v>4.669</v>
      </c>
      <c r="ND57" s="273" t="n">
        <f aca="false">SUM(NB57,ND54)</f>
        <v>11.5</v>
      </c>
      <c r="NE57" s="273" t="n">
        <f aca="false">SUM(NC57,NE54)</f>
        <v>4.669</v>
      </c>
      <c r="NF57" s="437" t="n">
        <f aca="false">SUMIF(IG6:NE6,"итого гр.",IG57:NE57)</f>
        <v>9.7</v>
      </c>
      <c r="NG57" s="433" t="n">
        <f aca="false">SUMIF($IG$6:$NE$6,"итого фк.",IG57:NE57)</f>
        <v>89.96</v>
      </c>
      <c r="NH57" s="273" t="n">
        <f aca="false">SUM(NF57,NH54)</f>
        <v>481.4535555556</v>
      </c>
      <c r="NI57" s="273" t="n">
        <f aca="false">SUM(NG57,NI54)</f>
        <v>969.345</v>
      </c>
      <c r="NJ57" s="438" t="n">
        <f aca="false">NH57</f>
        <v>481.4535555556</v>
      </c>
      <c r="NK57" s="439" t="n">
        <f aca="false">NI57</f>
        <v>969.345</v>
      </c>
      <c r="NM57" s="278"/>
      <c r="NN57" s="885" t="n">
        <f aca="false">Посуточная!SU57</f>
        <v>0</v>
      </c>
      <c r="NO57" s="886" t="n">
        <f aca="false">Посуточная!SV57</f>
        <v>0</v>
      </c>
      <c r="NP57" s="886" t="n">
        <f aca="false">Посуточная!SW57</f>
        <v>0</v>
      </c>
      <c r="NQ57" s="886" t="n">
        <f aca="false">Посуточная!SX57</f>
        <v>0</v>
      </c>
      <c r="NR57" s="470" t="n">
        <f aca="false">Посуточная!TC57</f>
        <v>0</v>
      </c>
      <c r="NS57" s="470" t="n">
        <f aca="false">Посуточная!TD57</f>
        <v>0</v>
      </c>
      <c r="NT57" s="470" t="n">
        <f aca="false">Посуточная!TE57</f>
        <v>0</v>
      </c>
      <c r="NU57" s="470" t="n">
        <f aca="false">Посуточная!TF57</f>
        <v>0</v>
      </c>
      <c r="NV57" s="475" t="n">
        <f aca="false">SUBTOTAL(9, NN57:NQ57)</f>
        <v>0</v>
      </c>
      <c r="NW57" s="433" t="n">
        <f aca="false">SUBTOTAL(9, NR57:NU57)</f>
        <v>0</v>
      </c>
      <c r="NX57" s="456" t="n">
        <f aca="false">NX54+NV57</f>
        <v>0</v>
      </c>
      <c r="NY57" s="456" t="n">
        <f aca="false">NY54+NW57</f>
        <v>0</v>
      </c>
      <c r="NZ57" s="437" t="n">
        <f aca="false">Посуточная!TO57-Посуточная_НГДП!IP57</f>
        <v>32.4</v>
      </c>
      <c r="OA57" s="475" t="n">
        <f aca="false">Посуточная!TP57-Посуточная_НГДП!IQ57</f>
        <v>0</v>
      </c>
      <c r="OB57" s="291" t="n">
        <f aca="false">Посуточная!TQ57-Посуточная_НГДП!IR57</f>
        <v>0</v>
      </c>
      <c r="OC57" s="291" t="n">
        <f aca="false">Посуточная!TR57-Посуточная_НГДП!IS57</f>
        <v>0</v>
      </c>
      <c r="OD57" s="475" t="n">
        <f aca="false">Посуточная!TS57-Посуточная_НГДП!IT57</f>
        <v>17.6421327956989</v>
      </c>
      <c r="OE57" s="475" t="n">
        <f aca="false">Посуточная!TT57-Посуточная_НГДП!IU57</f>
        <v>0</v>
      </c>
      <c r="OF57" s="291" t="n">
        <f aca="false">Посуточная!TU57-Посуточная_НГДП!IV57</f>
        <v>0</v>
      </c>
      <c r="OG57" s="291" t="n">
        <f aca="false">Посуточная!TV57-Посуточная_НГДП!IW57</f>
        <v>0</v>
      </c>
      <c r="OH57" s="475" t="n">
        <f aca="false">Посуточная!TW57-Посуточная_НГДП!IX57</f>
        <v>0</v>
      </c>
      <c r="OI57" s="475" t="n">
        <f aca="false">Посуточная!TX57-Посуточная_НГДП!IY57</f>
        <v>0</v>
      </c>
      <c r="OJ57" s="291" t="n">
        <f aca="false">Посуточная!TY57-Посуточная_НГДП!IZ57</f>
        <v>0</v>
      </c>
      <c r="OK57" s="291" t="n">
        <f aca="false">Посуточная!TZ57-Посуточная_НГДП!JA57</f>
        <v>0</v>
      </c>
      <c r="OL57" s="475" t="n">
        <f aca="false">Посуточная!UA57-Посуточная_НГДП!JB57</f>
        <v>18.408310219593</v>
      </c>
      <c r="OM57" s="475" t="n">
        <f aca="false">Посуточная!UB57-Посуточная_НГДП!JC57</f>
        <v>0</v>
      </c>
      <c r="ON57" s="291" t="n">
        <f aca="false">OL57</f>
        <v>18.408310219593</v>
      </c>
      <c r="OO57" s="291" t="n">
        <f aca="false">OM57</f>
        <v>0</v>
      </c>
      <c r="OP57" s="476" t="n">
        <f aca="false">SUMIF(NZ6:OO6,"итого гр.",NZ57:OO57)</f>
        <v>68.4504430152919</v>
      </c>
      <c r="OQ57" s="439" t="n">
        <f aca="false">SUMIF($NZ$6:$OO$6,"итого фк.",NZ57:OO57)</f>
        <v>0</v>
      </c>
      <c r="OR57" s="373" t="n">
        <f aca="false">OP57</f>
        <v>68.4504430152919</v>
      </c>
      <c r="OS57" s="273" t="n">
        <f aca="false">OQ57</f>
        <v>0</v>
      </c>
      <c r="OT57" s="438" t="n">
        <f aca="false">Посуточная!UI57-Посуточная_НГДП!JJ57</f>
        <v>0</v>
      </c>
      <c r="OU57" s="439" t="n">
        <f aca="false">Посуточная!UJ57-Посуточная_НГДП!JK57</f>
        <v>78</v>
      </c>
      <c r="OX57" s="438" t="n">
        <f aca="false">$OX$9+OX54</f>
        <v>661.98</v>
      </c>
      <c r="OY57" s="439" t="n">
        <f aca="false">$OY$9+OY54</f>
        <v>661.98</v>
      </c>
      <c r="OZ57" s="273" t="n">
        <f aca="false">OX57</f>
        <v>661.98</v>
      </c>
      <c r="PA57" s="273" t="n">
        <f aca="false">OY57</f>
        <v>661.98</v>
      </c>
      <c r="PB57" s="437"/>
      <c r="PC57" s="433"/>
      <c r="PD57" s="273" t="n">
        <f aca="false">SUM(PB57,PD54)</f>
        <v>0</v>
      </c>
      <c r="PE57" s="273" t="n">
        <f aca="false">SUM(PC57,PE54)</f>
        <v>0</v>
      </c>
      <c r="PF57" s="438" t="n">
        <f aca="false">SUM(NJ57,OP57,OT57,OX57,PB57,NX57)</f>
        <v>1211.88399857089</v>
      </c>
      <c r="PG57" s="439" t="n">
        <f aca="false">SUM(NK57,OQ57,OU57,OY57,PC57,NY57)</f>
        <v>1709.325</v>
      </c>
      <c r="PH57" s="273" t="n">
        <f aca="false">SUM(NL57,OR57,OV57,OZ57,PD57)</f>
        <v>730.430443015292</v>
      </c>
      <c r="PI57" s="273" t="n">
        <f aca="false">SUM(NM57,OS57,OW57,PA57,PE57)</f>
        <v>661.98</v>
      </c>
      <c r="PJ57" s="476"/>
      <c r="PK57" s="476"/>
      <c r="PL57" s="273" t="n">
        <f aca="false">PJ57</f>
        <v>0</v>
      </c>
      <c r="PM57" s="273" t="n">
        <f aca="false">PK57</f>
        <v>0</v>
      </c>
      <c r="PN57" s="476"/>
      <c r="PO57" s="476"/>
      <c r="PP57" s="273" t="n">
        <f aca="false">PN57</f>
        <v>0</v>
      </c>
      <c r="PR57" s="479" t="n">
        <f aca="false">Посуточная!VG57-Посуточная_НГДП!KH57</f>
        <v>23545.1020014291</v>
      </c>
      <c r="PS57" s="480" t="n">
        <f aca="false">IF(A55&lt;=QH$4,VLOOKUP(A55,$QH$6:$QM$37,2,FALSE()),SUM($QI$4,IF57,-PG57)-SUM($QM$4,-$QK$4))-QA57</f>
        <v>23052.543</v>
      </c>
      <c r="PT57" s="479"/>
      <c r="PU57" s="480"/>
      <c r="PV57" s="479"/>
      <c r="PW57" s="480"/>
      <c r="PX57" s="481"/>
      <c r="PY57" s="479" t="n">
        <f aca="false">Посуточная!VN57-Посуточная_НГДП!KO57</f>
        <v>758.389704742539</v>
      </c>
      <c r="PZ57" s="482" t="n">
        <f aca="false">IF(A55&lt;=QH$4,VLOOKUP(A55,$QD$6:$QE$37,2,FALSE()),SUM($PZ$2,-HP57,KM57,-QA57))</f>
        <v>838.091</v>
      </c>
      <c r="QA57" s="378"/>
      <c r="QB57" s="278" t="n">
        <f aca="false">PS57-PR57</f>
        <v>-492.559001429108</v>
      </c>
      <c r="QD57" s="608"/>
      <c r="QE57" s="380"/>
      <c r="QF57" s="652"/>
      <c r="QQ57" s="127" t="n">
        <f aca="false">IF(V57="",0,V57+QQ54)</f>
        <v>1300</v>
      </c>
      <c r="QR57" s="127" t="n">
        <f aca="false">IF(W57="",0,W57+QR54)</f>
        <v>900</v>
      </c>
      <c r="QS57" s="127" t="n">
        <f aca="false">IF(AN57="",0,AN57+QS54)</f>
        <v>659</v>
      </c>
      <c r="QT57" s="127" t="n">
        <f aca="false">IF(AO57="",0,AO57+QT54)</f>
        <v>1168</v>
      </c>
      <c r="QU57" s="127" t="n">
        <f aca="false">IF(AZ57="",0,AZ57+QU54)</f>
        <v>0</v>
      </c>
      <c r="QV57" s="127" t="n">
        <f aca="false">IF(BA57="",0,BA57+QV54)</f>
        <v>0</v>
      </c>
      <c r="QW57" s="127" t="n">
        <f aca="false">IF(BL57="",0,BL57+QW54)</f>
        <v>0</v>
      </c>
      <c r="QX57" s="127" t="n">
        <f aca="false">IF(BM57="",0,BM57+QX54)</f>
        <v>0</v>
      </c>
      <c r="QY57" s="127" t="n">
        <f aca="false">IF(CF57="",0,CF57+QY54)</f>
        <v>128.8</v>
      </c>
      <c r="QZ57" s="127" t="n">
        <f aca="false">IF(CG57="",0,CG57+QZ54)</f>
        <v>116.604</v>
      </c>
      <c r="RA57" s="127" t="n">
        <f aca="false">IF(CX57="",0,CX57+RA54)</f>
        <v>2460</v>
      </c>
      <c r="RB57" s="127" t="n">
        <f aca="false">IF(CY57="",0,CY57+RB54)</f>
        <v>690</v>
      </c>
      <c r="RC57" s="127" t="n">
        <f aca="false">IF(FO57="",0,FO57+RC54)</f>
        <v>0</v>
      </c>
      <c r="RD57" s="127" t="n">
        <f aca="false">IF(FP57="",0,FP57+RD54)</f>
        <v>0</v>
      </c>
      <c r="RE57" s="127" t="n">
        <f aca="false">IF(FC57="",0,FC57+RE54)</f>
        <v>678</v>
      </c>
      <c r="RF57" s="127" t="n">
        <f aca="false">IF(FD57="",0,FD57+RF54)</f>
        <v>676.368</v>
      </c>
      <c r="RG57" s="127" t="n">
        <f aca="false">IF(ND57="",0,ND57+RG54)</f>
        <v>104.8</v>
      </c>
      <c r="RH57" s="127" t="n">
        <f aca="false">IF(NE57="",0,NE57+RH54)</f>
        <v>4.669</v>
      </c>
      <c r="RI57" s="127" t="n">
        <f aca="false">IF(OX57="",0,OX57)</f>
        <v>661.98</v>
      </c>
      <c r="RJ57" s="127" t="n">
        <f aca="false">IF(OY57="",0,OY57)</f>
        <v>661.98</v>
      </c>
      <c r="RK57" s="127" t="n">
        <f aca="false">IF(IA57="",0,IA57+RK54)</f>
        <v>0</v>
      </c>
      <c r="RL57" s="127" t="n">
        <f aca="false">IF(IB57="",0,IB57+RL54)</f>
        <v>1736.46504</v>
      </c>
      <c r="RM57" s="127" t="n">
        <f aca="false">IF(OT57="",0,OT57+RM54)</f>
        <v>0</v>
      </c>
      <c r="RN57" s="127" t="n">
        <f aca="false">IF(OU57="",0,OU57+RN54)</f>
        <v>234.34922337963</v>
      </c>
      <c r="RO57" s="127" t="n">
        <f aca="false">IF(PY57="",0,PY57+RO54)</f>
        <v>12259.4736472891</v>
      </c>
      <c r="RP57" s="127" t="n">
        <f aca="false">IF(PZ57="",0,PZ57+RP54)</f>
        <v>12779.066</v>
      </c>
      <c r="RQ57" s="127" t="n">
        <f aca="false">IFERROR(RO57/$A55,0)</f>
        <v>721.145508664063</v>
      </c>
      <c r="RR57" s="127" t="n">
        <f aca="false">IFERROR(RP57/$A55,0)</f>
        <v>751.709764705882</v>
      </c>
      <c r="RS57" s="127" t="n">
        <f aca="false">IF(PD57="",0,PD57+RS54)</f>
        <v>0</v>
      </c>
      <c r="RT57" s="127" t="n">
        <f aca="false">IF(PE57="",0,PE57+RT54)</f>
        <v>0</v>
      </c>
      <c r="RU57" s="127" t="n">
        <f aca="false">IF(QQ57&gt;0,0,T57+RU54)</f>
        <v>0</v>
      </c>
      <c r="RV57" s="127" t="n">
        <f aca="false">IF(QR57&gt;0,0,U57+RV54)</f>
        <v>0</v>
      </c>
      <c r="RW57" s="127" t="n">
        <f aca="false">IF(QS57&gt;0,0,AL57+RW54)</f>
        <v>0</v>
      </c>
      <c r="RX57" s="127" t="n">
        <f aca="false">IF(QT57&gt;0,0,AM57+RX54)</f>
        <v>0</v>
      </c>
      <c r="RY57" s="127" t="n">
        <f aca="false">IF(QU57&gt;0,0,AX57+RY54)</f>
        <v>0</v>
      </c>
      <c r="RZ57" s="127" t="n">
        <f aca="false">IF(QV57&gt;0,0,AY57+RZ54)</f>
        <v>0</v>
      </c>
      <c r="SA57" s="127" t="n">
        <f aca="false">IF(QW57&gt;0,0,BJ57+SA54)</f>
        <v>0</v>
      </c>
      <c r="SB57" s="127" t="n">
        <f aca="false">IF(QX57&gt;0,0,BK57+SB54)</f>
        <v>0</v>
      </c>
      <c r="SC57" s="127" t="n">
        <f aca="false">IF(QY57&gt;0,0,CD57+SC54)</f>
        <v>0</v>
      </c>
      <c r="SD57" s="127" t="n">
        <f aca="false">IF(QZ57&gt;0,0,CE57+SD54)</f>
        <v>0</v>
      </c>
      <c r="SE57" s="127" t="n">
        <f aca="false">IF(RA57&gt;0,0,CV57+SE54)</f>
        <v>0</v>
      </c>
      <c r="SF57" s="127" t="n">
        <f aca="false">IF(RB57&gt;0,0,CW57+SF54)</f>
        <v>0</v>
      </c>
      <c r="SG57" s="127" t="n">
        <f aca="false">IF(RC57&gt;0,0,FM57+SG54)</f>
        <v>0</v>
      </c>
      <c r="SH57" s="127" t="n">
        <f aca="false">IF(RD57&gt;0,0,FN57+SH54)</f>
        <v>0</v>
      </c>
      <c r="SI57" s="127" t="n">
        <f aca="false">IF(RE57&gt;0,0,FA57+SI54)</f>
        <v>0</v>
      </c>
      <c r="SJ57" s="127" t="n">
        <f aca="false">IFERROR(IF(RF57&gt;0,0,FB57+SJ54),0)</f>
        <v>0</v>
      </c>
      <c r="SK57" s="127" t="n">
        <f aca="false">IF(RG57&gt;0,0,NB57+SK54)</f>
        <v>0</v>
      </c>
      <c r="SL57" s="127" t="n">
        <f aca="false">IFERROR(IF(RH57&gt;0,0,NC57+SL54),0)</f>
        <v>0</v>
      </c>
      <c r="SM57" s="127"/>
      <c r="SN57" s="127"/>
      <c r="SO57" s="127"/>
    </row>
    <row r="58" customFormat="false" ht="15" hidden="false" customHeight="false" outlineLevel="0" collapsed="false">
      <c r="A58" s="741" t="n">
        <v>18</v>
      </c>
      <c r="B58" s="891" t="n">
        <f aca="false">Посуточная!B58</f>
        <v>0</v>
      </c>
      <c r="C58" s="892" t="n">
        <f aca="false">Посуточная!C58</f>
        <v>0</v>
      </c>
      <c r="D58" s="892" t="n">
        <f aca="false">Посуточная!D58</f>
        <v>0</v>
      </c>
      <c r="E58" s="892" t="n">
        <f aca="false">Посуточная!E58</f>
        <v>0</v>
      </c>
      <c r="F58" s="892" t="n">
        <f aca="false">Посуточная!F58</f>
        <v>0</v>
      </c>
      <c r="G58" s="892" t="n">
        <f aca="false">Посуточная!G58</f>
        <v>0</v>
      </c>
      <c r="H58" s="892" t="n">
        <f aca="false">Посуточная!H58</f>
        <v>0</v>
      </c>
      <c r="I58" s="892" t="n">
        <f aca="false">Посуточная!I58</f>
        <v>0</v>
      </c>
      <c r="J58" s="491" t="n">
        <f aca="false">Посуточная!Q58</f>
        <v>0</v>
      </c>
      <c r="K58" s="491" t="n">
        <f aca="false">Посуточная!R58</f>
        <v>0</v>
      </c>
      <c r="L58" s="491" t="n">
        <f aca="false">Посуточная!S58</f>
        <v>0</v>
      </c>
      <c r="M58" s="491" t="n">
        <f aca="false">Посуточная!T58</f>
        <v>0</v>
      </c>
      <c r="N58" s="491" t="n">
        <f aca="false">Посуточная!U58</f>
        <v>0</v>
      </c>
      <c r="O58" s="491" t="n">
        <f aca="false">Посуточная!V58</f>
        <v>0</v>
      </c>
      <c r="P58" s="491" t="n">
        <f aca="false">Посуточная!W58</f>
        <v>0</v>
      </c>
      <c r="Q58" s="491" t="n">
        <f aca="false">Посуточная!X58</f>
        <v>0</v>
      </c>
      <c r="R58" s="491" t="n">
        <f aca="false">Посуточная!Y58</f>
        <v>0</v>
      </c>
      <c r="S58" s="491" t="n">
        <f aca="false">Посуточная!Z58</f>
        <v>0</v>
      </c>
      <c r="T58" s="539"/>
      <c r="U58" s="497"/>
      <c r="X58" s="863" t="str">
        <f aca="false">Посуточная!AL58</f>
        <v>Вынгапур</v>
      </c>
      <c r="Y58" s="864" t="str">
        <f aca="false">Посуточная!AM58</f>
        <v>Вынгапур</v>
      </c>
      <c r="Z58" s="864" t="n">
        <f aca="false">Посуточная!AN58</f>
        <v>0</v>
      </c>
      <c r="AA58" s="864" t="n">
        <f aca="false">Посуточная!AO58</f>
        <v>0</v>
      </c>
      <c r="AB58" s="864" t="n">
        <f aca="false">Посуточная!AP58</f>
        <v>0</v>
      </c>
      <c r="AC58" s="864" t="n">
        <f aca="false">Посуточная!AQ58</f>
        <v>0</v>
      </c>
      <c r="AD58" s="864" t="n">
        <f aca="false">Посуточная!AR58</f>
        <v>0</v>
      </c>
      <c r="AE58" s="322" t="n">
        <f aca="false">Посуточная!AZ58</f>
        <v>0</v>
      </c>
      <c r="AF58" s="322" t="n">
        <f aca="false">Посуточная!BA58</f>
        <v>0</v>
      </c>
      <c r="AG58" s="322" t="n">
        <f aca="false">Посуточная!BB58</f>
        <v>0</v>
      </c>
      <c r="AH58" s="322" t="n">
        <f aca="false">Посуточная!BC58</f>
        <v>0</v>
      </c>
      <c r="AI58" s="322" t="n">
        <f aca="false">Посуточная!BD58</f>
        <v>0</v>
      </c>
      <c r="AJ58" s="322" t="n">
        <f aca="false">Посуточная!BE58</f>
        <v>0</v>
      </c>
      <c r="AK58" s="322" t="n">
        <f aca="false">Посуточная!BF58</f>
        <v>0</v>
      </c>
      <c r="AL58" s="539"/>
      <c r="AM58" s="497"/>
      <c r="AP58" s="863" t="n">
        <f aca="false">Посуточная!BR58</f>
        <v>0</v>
      </c>
      <c r="AQ58" s="864" t="n">
        <f aca="false">Посуточная!BS58</f>
        <v>0</v>
      </c>
      <c r="AR58" s="864" t="n">
        <f aca="false">Посуточная!BT58</f>
        <v>0</v>
      </c>
      <c r="AS58" s="864" t="n">
        <f aca="false">Посуточная!BU58</f>
        <v>0</v>
      </c>
      <c r="AT58" s="322" t="n">
        <f aca="false">Посуточная!BZ58</f>
        <v>0</v>
      </c>
      <c r="AU58" s="322" t="n">
        <f aca="false">Посуточная!CA58</f>
        <v>0</v>
      </c>
      <c r="AV58" s="322" t="n">
        <f aca="false">Посуточная!CB58</f>
        <v>0</v>
      </c>
      <c r="AW58" s="322" t="n">
        <f aca="false">Посуточная!CC58</f>
        <v>0</v>
      </c>
      <c r="AX58" s="539"/>
      <c r="AY58" s="497"/>
      <c r="BB58" s="863" t="n">
        <f aca="false">Посуточная!CL58</f>
        <v>0</v>
      </c>
      <c r="BC58" s="864" t="n">
        <f aca="false">Посуточная!CM58</f>
        <v>0</v>
      </c>
      <c r="BD58" s="864" t="n">
        <f aca="false">Посуточная!CN58</f>
        <v>0</v>
      </c>
      <c r="BE58" s="864" t="n">
        <f aca="false">Посуточная!CO58</f>
        <v>0</v>
      </c>
      <c r="BF58" s="322" t="n">
        <f aca="false">Посуточная!CT58</f>
        <v>0</v>
      </c>
      <c r="BG58" s="322" t="n">
        <f aca="false">Посуточная!CU58</f>
        <v>0</v>
      </c>
      <c r="BH58" s="322" t="n">
        <f aca="false">Посуточная!CV58</f>
        <v>0</v>
      </c>
      <c r="BI58" s="322" t="n">
        <f aca="false">Посуточная!CW58</f>
        <v>0</v>
      </c>
      <c r="BJ58" s="539"/>
      <c r="BK58" s="497"/>
      <c r="BN58" s="502"/>
      <c r="BO58" s="497"/>
      <c r="BR58" s="503"/>
      <c r="BS58" s="504"/>
      <c r="BV58" s="381" t="n">
        <f aca="false">Посуточная!DN58</f>
        <v>0</v>
      </c>
      <c r="BW58" s="382" t="n">
        <f aca="false">Посуточная!DO58</f>
        <v>0</v>
      </c>
      <c r="BX58" s="382" t="n">
        <f aca="false">Посуточная!DP58</f>
        <v>0</v>
      </c>
      <c r="BY58" s="382" t="n">
        <f aca="false">Посуточная!DQ58</f>
        <v>0</v>
      </c>
      <c r="BZ58" s="322" t="n">
        <f aca="false">Посуточная!DV58</f>
        <v>0</v>
      </c>
      <c r="CA58" s="322" t="n">
        <f aca="false">Посуточная!DW58</f>
        <v>0</v>
      </c>
      <c r="CB58" s="322" t="n">
        <f aca="false">Посуточная!DX58</f>
        <v>0</v>
      </c>
      <c r="CC58" s="322" t="n">
        <f aca="false">Посуточная!DY58</f>
        <v>0</v>
      </c>
      <c r="CD58" s="539"/>
      <c r="CE58" s="497"/>
      <c r="CH58" s="893" t="n">
        <f aca="false">Посуточная!EH58</f>
        <v>0</v>
      </c>
      <c r="CI58" s="894" t="n">
        <f aca="false">Посуточная!EI58</f>
        <v>0</v>
      </c>
      <c r="CJ58" s="894" t="n">
        <f aca="false">Посуточная!EJ58</f>
        <v>0</v>
      </c>
      <c r="CK58" s="894" t="n">
        <f aca="false">Посуточная!EK58</f>
        <v>0</v>
      </c>
      <c r="CL58" s="894" t="n">
        <f aca="false">Посуточная!EL58</f>
        <v>0</v>
      </c>
      <c r="CM58" s="894" t="n">
        <f aca="false">Посуточная!EM58</f>
        <v>0</v>
      </c>
      <c r="CN58" s="894" t="n">
        <f aca="false">Посуточная!EN58</f>
        <v>0</v>
      </c>
      <c r="CO58" s="491" t="n">
        <f aca="false">Посуточная!ES58</f>
        <v>0</v>
      </c>
      <c r="CP58" s="491" t="n">
        <f aca="false">Посуточная!ET58</f>
        <v>0</v>
      </c>
      <c r="CQ58" s="491" t="n">
        <f aca="false">Посуточная!EU58</f>
        <v>0</v>
      </c>
      <c r="CR58" s="491" t="n">
        <f aca="false">Посуточная!EV58</f>
        <v>0</v>
      </c>
      <c r="CS58" s="491" t="n">
        <f aca="false">Посуточная!EW58</f>
        <v>0</v>
      </c>
      <c r="CT58" s="491" t="n">
        <f aca="false">Посуточная!EX58</f>
        <v>0</v>
      </c>
      <c r="CU58" s="491" t="n">
        <f aca="false">Посуточная!EY58</f>
        <v>0</v>
      </c>
      <c r="CV58" s="539"/>
      <c r="CW58" s="497"/>
      <c r="CZ58" s="863" t="str">
        <f aca="false">Посуточная!FH58</f>
        <v>Ср-Итур</v>
      </c>
      <c r="DA58" s="864" t="str">
        <f aca="false">Посуточная!FI58</f>
        <v>Карам</v>
      </c>
      <c r="DB58" s="864" t="n">
        <f aca="false">Посуточная!FJ58</f>
        <v>0</v>
      </c>
      <c r="DC58" s="864" t="n">
        <f aca="false">Посуточная!FK58</f>
        <v>0</v>
      </c>
      <c r="DD58" s="864" t="n">
        <f aca="false">Посуточная!FL58</f>
        <v>0</v>
      </c>
      <c r="DE58" s="864" t="n">
        <f aca="false">Посуточная!FM58</f>
        <v>0</v>
      </c>
      <c r="DF58" s="864" t="n">
        <f aca="false">Посуточная!FN58</f>
        <v>0</v>
      </c>
      <c r="DG58" s="864" t="n">
        <f aca="false">Посуточная!FO58</f>
        <v>0</v>
      </c>
      <c r="DH58" s="864" t="n">
        <f aca="false">Посуточная!FP58</f>
        <v>0</v>
      </c>
      <c r="DI58" s="864" t="n">
        <f aca="false">Посуточная!FQ58</f>
        <v>0</v>
      </c>
      <c r="DJ58" s="864" t="n">
        <f aca="false">Посуточная!FR58</f>
        <v>0</v>
      </c>
      <c r="DK58" s="864" t="n">
        <f aca="false">Посуточная!FS58</f>
        <v>0</v>
      </c>
      <c r="DL58" s="864" t="n">
        <f aca="false">Посуточная!FT58</f>
        <v>0</v>
      </c>
      <c r="DM58" s="864" t="n">
        <f aca="false">Посуточная!FU58</f>
        <v>0</v>
      </c>
      <c r="DN58" s="864" t="n">
        <f aca="false">Посуточная!FV58</f>
        <v>0</v>
      </c>
      <c r="DO58" s="864" t="n">
        <f aca="false">Посуточная!FW58</f>
        <v>0</v>
      </c>
      <c r="DP58" s="864" t="n">
        <f aca="false">Посуточная!FX58</f>
        <v>0</v>
      </c>
      <c r="DQ58" s="864" t="n">
        <f aca="false">Посуточная!FY58</f>
        <v>0</v>
      </c>
      <c r="DR58" s="864" t="n">
        <f aca="false">Посуточная!FZ58</f>
        <v>0</v>
      </c>
      <c r="DS58" s="864" t="n">
        <f aca="false">Посуточная!GA58</f>
        <v>0</v>
      </c>
      <c r="DT58" s="864" t="n">
        <f aca="false">Посуточная!GB58</f>
        <v>0</v>
      </c>
      <c r="DU58" s="864" t="n">
        <f aca="false">Посуточная!GC58</f>
        <v>0</v>
      </c>
      <c r="DV58" s="864" t="n">
        <f aca="false">Посуточная!GD58</f>
        <v>0</v>
      </c>
      <c r="DW58" s="864" t="n">
        <f aca="false">Посуточная!GE58</f>
        <v>0</v>
      </c>
      <c r="DX58" s="864" t="n">
        <f aca="false">Посуточная!GF58</f>
        <v>0</v>
      </c>
      <c r="DY58" s="864" t="n">
        <f aca="false">Посуточная!GG58</f>
        <v>0</v>
      </c>
      <c r="DZ58" s="864" t="n">
        <f aca="false">Посуточная!GH58</f>
        <v>0</v>
      </c>
      <c r="EA58" s="864" t="n">
        <f aca="false">Посуточная!GI58</f>
        <v>0</v>
      </c>
      <c r="EB58" s="864" t="n">
        <f aca="false">Посуточная!GJ58</f>
        <v>0</v>
      </c>
      <c r="EC58" s="864" t="n">
        <f aca="false">Посуточная!GK58</f>
        <v>0</v>
      </c>
      <c r="ED58" s="864" t="n">
        <f aca="false">Посуточная!GL58</f>
        <v>0</v>
      </c>
      <c r="EE58" s="864" t="n">
        <f aca="false">Посуточная!GM58</f>
        <v>0</v>
      </c>
      <c r="EF58" s="322" t="str">
        <f aca="false">Посуточная!GU58</f>
        <v>Вынгапуровское</v>
      </c>
      <c r="EG58" s="322" t="n">
        <f aca="false">Посуточная!GV58</f>
        <v>0</v>
      </c>
      <c r="EH58" s="322" t="n">
        <f aca="false">Посуточная!GW58</f>
        <v>0</v>
      </c>
      <c r="EI58" s="322" t="n">
        <f aca="false">Посуточная!GX58</f>
        <v>0</v>
      </c>
      <c r="EJ58" s="322" t="n">
        <f aca="false">Посуточная!GY58</f>
        <v>0</v>
      </c>
      <c r="EK58" s="322" t="n">
        <f aca="false">Посуточная!GZ58</f>
        <v>0</v>
      </c>
      <c r="EL58" s="322" t="n">
        <f aca="false">Посуточная!HA58</f>
        <v>0</v>
      </c>
      <c r="EM58" s="322" t="n">
        <f aca="false">Посуточная!HB58</f>
        <v>0</v>
      </c>
      <c r="EN58" s="322" t="n">
        <f aca="false">Посуточная!HC58</f>
        <v>0</v>
      </c>
      <c r="EO58" s="322" t="n">
        <f aca="false">Посуточная!HD58</f>
        <v>0</v>
      </c>
      <c r="EP58" s="322" t="n">
        <f aca="false">Посуточная!HE58</f>
        <v>0</v>
      </c>
      <c r="EQ58" s="322" t="n">
        <f aca="false">Посуточная!HF58</f>
        <v>0</v>
      </c>
      <c r="ER58" s="322" t="n">
        <f aca="false">Посуточная!HG58</f>
        <v>0</v>
      </c>
      <c r="ES58" s="322" t="n">
        <f aca="false">Посуточная!HH58</f>
        <v>0</v>
      </c>
      <c r="ET58" s="322" t="n">
        <f aca="false">Посуточная!HI58</f>
        <v>0</v>
      </c>
      <c r="EU58" s="322" t="n">
        <f aca="false">Посуточная!HJ58</f>
        <v>0</v>
      </c>
      <c r="EV58" s="322" t="n">
        <f aca="false">Посуточная!HK58</f>
        <v>0</v>
      </c>
      <c r="EW58" s="322" t="n">
        <f aca="false">Посуточная!HL58</f>
        <v>0</v>
      </c>
      <c r="EX58" s="322" t="n">
        <f aca="false">Посуточная!HM58</f>
        <v>0</v>
      </c>
      <c r="EY58" s="322" t="n">
        <f aca="false">Посуточная!HN58</f>
        <v>0</v>
      </c>
      <c r="EZ58" s="322" t="n">
        <f aca="false">Посуточная!HO58</f>
        <v>0</v>
      </c>
      <c r="FA58" s="539"/>
      <c r="FB58" s="497"/>
      <c r="FE58" s="895" t="n">
        <f aca="false">Посуточная!IA58</f>
        <v>0</v>
      </c>
      <c r="FF58" s="896" t="n">
        <f aca="false">Посуточная!IB58</f>
        <v>0</v>
      </c>
      <c r="FG58" s="896" t="n">
        <f aca="false">Посуточная!IC58</f>
        <v>0</v>
      </c>
      <c r="FH58" s="892" t="n">
        <f aca="false">Посуточная!ID58</f>
        <v>0</v>
      </c>
      <c r="FI58" s="322" t="n">
        <f aca="false">Посуточная!II58</f>
        <v>0</v>
      </c>
      <c r="FJ58" s="365" t="n">
        <f aca="false">Посуточная!IJ58</f>
        <v>0</v>
      </c>
      <c r="FK58" s="321" t="n">
        <f aca="false">Посуточная!IK58</f>
        <v>0</v>
      </c>
      <c r="FL58" s="366" t="n">
        <f aca="false">Посуточная!IL58</f>
        <v>0</v>
      </c>
      <c r="FM58" s="496"/>
      <c r="FN58" s="497"/>
      <c r="FQ58" s="484"/>
      <c r="FR58" s="485"/>
      <c r="FS58" s="485"/>
      <c r="FT58" s="485"/>
      <c r="FU58" s="485"/>
      <c r="FV58" s="485"/>
      <c r="FW58" s="485"/>
      <c r="FX58" s="485"/>
      <c r="FY58" s="485"/>
      <c r="FZ58" s="485"/>
      <c r="GA58" s="485"/>
      <c r="GB58" s="485"/>
      <c r="GC58" s="485"/>
      <c r="GD58" s="485"/>
      <c r="GE58" s="485"/>
      <c r="GF58" s="322"/>
      <c r="GG58" s="322"/>
      <c r="GH58" s="322"/>
      <c r="GI58" s="322"/>
      <c r="GJ58" s="322"/>
      <c r="GK58" s="322"/>
      <c r="GL58" s="322"/>
      <c r="GM58" s="322"/>
      <c r="GN58" s="322"/>
      <c r="GO58" s="322"/>
      <c r="GP58" s="322"/>
      <c r="GQ58" s="322"/>
      <c r="GR58" s="322"/>
      <c r="GS58" s="322"/>
      <c r="GT58" s="322"/>
      <c r="GU58" s="322"/>
      <c r="GV58" s="322"/>
      <c r="GW58" s="322"/>
      <c r="GX58" s="322"/>
      <c r="GY58" s="322"/>
      <c r="GZ58" s="322"/>
      <c r="HA58" s="322"/>
      <c r="HB58" s="322"/>
      <c r="HC58" s="322"/>
      <c r="HD58" s="322"/>
      <c r="HE58" s="322"/>
      <c r="HF58" s="322"/>
      <c r="HG58" s="322"/>
      <c r="HH58" s="322"/>
      <c r="HI58" s="322"/>
      <c r="HJ58" s="322"/>
      <c r="HK58" s="322"/>
      <c r="HL58" s="322"/>
      <c r="HM58" s="539"/>
      <c r="HN58" s="497"/>
      <c r="HQ58" s="502"/>
      <c r="HR58" s="497"/>
      <c r="HU58" s="503"/>
      <c r="HV58" s="504"/>
      <c r="HY58" s="517"/>
      <c r="HZ58" s="518"/>
      <c r="IC58" s="503"/>
      <c r="ID58" s="504"/>
      <c r="IG58" s="484"/>
      <c r="IH58" s="485"/>
      <c r="II58" s="485"/>
      <c r="IJ58" s="485"/>
      <c r="IK58" s="485"/>
      <c r="IL58" s="485"/>
      <c r="IM58" s="485"/>
      <c r="IN58" s="485"/>
      <c r="IO58" s="485"/>
      <c r="IP58" s="485"/>
      <c r="IQ58" s="485"/>
      <c r="IR58" s="485"/>
      <c r="IS58" s="485"/>
      <c r="IT58" s="485"/>
      <c r="IU58" s="485"/>
      <c r="IV58" s="338"/>
      <c r="IW58" s="338"/>
      <c r="IX58" s="338"/>
      <c r="IY58" s="338"/>
      <c r="IZ58" s="338"/>
      <c r="JA58" s="338"/>
      <c r="JB58" s="338"/>
      <c r="JC58" s="338"/>
      <c r="JD58" s="338"/>
      <c r="JE58" s="338"/>
      <c r="JF58" s="338"/>
      <c r="JG58" s="338"/>
      <c r="JH58" s="338"/>
      <c r="JI58" s="338"/>
      <c r="JJ58" s="338"/>
      <c r="JK58" s="338"/>
      <c r="JL58" s="338"/>
      <c r="JM58" s="338"/>
      <c r="JN58" s="338"/>
      <c r="JO58" s="338"/>
      <c r="JP58" s="338"/>
      <c r="JQ58" s="338"/>
      <c r="JR58" s="338"/>
      <c r="JS58" s="338"/>
      <c r="JT58" s="338"/>
      <c r="JU58" s="338"/>
      <c r="JV58" s="338"/>
      <c r="JW58" s="338"/>
      <c r="JX58" s="338"/>
      <c r="JY58" s="338"/>
      <c r="JZ58" s="338"/>
      <c r="KA58" s="338"/>
      <c r="KB58" s="338"/>
      <c r="KC58" s="338"/>
      <c r="KD58" s="338"/>
      <c r="KE58" s="338"/>
      <c r="KF58" s="338"/>
      <c r="KG58" s="338"/>
      <c r="KH58" s="338"/>
      <c r="KI58" s="338"/>
      <c r="KJ58" s="539"/>
      <c r="KK58" s="497"/>
      <c r="KN58" s="898" t="n">
        <f aca="false">Посуточная!OF58</f>
        <v>0</v>
      </c>
      <c r="KO58" s="899" t="n">
        <f aca="false">Посуточная!OG58</f>
        <v>0</v>
      </c>
      <c r="KP58" s="899" t="n">
        <f aca="false">Посуточная!OH58</f>
        <v>0</v>
      </c>
      <c r="KQ58" s="899" t="n">
        <f aca="false">Посуточная!OI58</f>
        <v>0</v>
      </c>
      <c r="KR58" s="899" t="n">
        <f aca="false">Посуточная!OJ58</f>
        <v>0</v>
      </c>
      <c r="KS58" s="899" t="n">
        <f aca="false">Посуточная!OK58</f>
        <v>0</v>
      </c>
      <c r="KT58" s="899" t="n">
        <f aca="false">Посуточная!OL58</f>
        <v>0</v>
      </c>
      <c r="KU58" s="899" t="n">
        <f aca="false">Посуточная!OM58</f>
        <v>0</v>
      </c>
      <c r="KV58" s="899" t="n">
        <f aca="false">Посуточная!ON58</f>
        <v>0</v>
      </c>
      <c r="KW58" s="900" t="n">
        <f aca="false">Посуточная!OO58</f>
        <v>0</v>
      </c>
      <c r="KX58" s="897" t="n">
        <f aca="false">Посуточная!OV58</f>
        <v>0</v>
      </c>
      <c r="KY58" s="897" t="n">
        <f aca="false">Посуточная!OW58</f>
        <v>0</v>
      </c>
      <c r="KZ58" s="897" t="n">
        <f aca="false">Посуточная!OX58</f>
        <v>0</v>
      </c>
      <c r="LA58" s="897" t="n">
        <f aca="false">Посуточная!OY58</f>
        <v>0</v>
      </c>
      <c r="LB58" s="897" t="n">
        <f aca="false">Посуточная!OZ58</f>
        <v>0</v>
      </c>
      <c r="LC58" s="897" t="n">
        <f aca="false">Посуточная!PA58</f>
        <v>0</v>
      </c>
      <c r="LD58" s="897" t="n">
        <f aca="false">Посуточная!PB58</f>
        <v>0</v>
      </c>
      <c r="LE58" s="897" t="n">
        <f aca="false">Посуточная!PC58</f>
        <v>0</v>
      </c>
      <c r="LF58" s="897" t="n">
        <f aca="false">Посуточная!PD58</f>
        <v>0</v>
      </c>
      <c r="LG58" s="897" t="n">
        <f aca="false">Посуточная!PE58</f>
        <v>0</v>
      </c>
      <c r="LH58" s="897" t="n">
        <f aca="false">Посуточная!PF58</f>
        <v>0</v>
      </c>
      <c r="LI58" s="897" t="n">
        <f aca="false">Посуточная!PG58</f>
        <v>0</v>
      </c>
      <c r="LJ58" s="897" t="n">
        <f aca="false">Посуточная!PH58</f>
        <v>0</v>
      </c>
      <c r="LK58" s="897" t="n">
        <f aca="false">Посуточная!PI58</f>
        <v>0</v>
      </c>
      <c r="LL58" s="897" t="n">
        <f aca="false">Посуточная!PJ58</f>
        <v>0</v>
      </c>
      <c r="LM58" s="897" t="n">
        <f aca="false">Посуточная!PK58</f>
        <v>0</v>
      </c>
      <c r="LN58" s="897" t="n">
        <f aca="false">Посуточная!PL58</f>
        <v>0</v>
      </c>
      <c r="LO58" s="897" t="n">
        <f aca="false">Посуточная!PM58</f>
        <v>0</v>
      </c>
      <c r="LP58" s="897" t="n">
        <f aca="false">Посуточная!PN58</f>
        <v>0</v>
      </c>
      <c r="LQ58" s="897" t="n">
        <f aca="false">Посуточная!PO58</f>
        <v>0</v>
      </c>
      <c r="LR58" s="539"/>
      <c r="LS58" s="497"/>
      <c r="LV58" s="414" t="n">
        <f aca="false">Посуточная!QA58</f>
        <v>0</v>
      </c>
      <c r="LW58" s="415" t="n">
        <f aca="false">Посуточная!QB58</f>
        <v>0</v>
      </c>
      <c r="LX58" s="415" t="n">
        <f aca="false">Посуточная!QC58</f>
        <v>0</v>
      </c>
      <c r="LY58" s="415" t="n">
        <f aca="false">Посуточная!QD58</f>
        <v>0</v>
      </c>
      <c r="LZ58" s="415" t="n">
        <f aca="false">Посуточная!QE58</f>
        <v>0</v>
      </c>
      <c r="MA58" s="415" t="n">
        <f aca="false">Посуточная!QF58</f>
        <v>0</v>
      </c>
      <c r="MB58" s="415" t="n">
        <f aca="false">Посуточная!QG58</f>
        <v>0</v>
      </c>
      <c r="MC58" s="876" t="n">
        <f aca="false">Посуточная!QO58</f>
        <v>0</v>
      </c>
      <c r="MD58" s="876" t="n">
        <f aca="false">Посуточная!QP58</f>
        <v>0</v>
      </c>
      <c r="ME58" s="876" t="n">
        <f aca="false">Посуточная!QQ58</f>
        <v>0</v>
      </c>
      <c r="MF58" s="876" t="n">
        <f aca="false">Посуточная!QR58</f>
        <v>0</v>
      </c>
      <c r="MG58" s="876" t="n">
        <f aca="false">Посуточная!QS58</f>
        <v>0</v>
      </c>
      <c r="MH58" s="876" t="n">
        <f aca="false">Посуточная!QT58</f>
        <v>0</v>
      </c>
      <c r="MI58" s="876" t="n">
        <f aca="false">Посуточная!QU58</f>
        <v>0</v>
      </c>
      <c r="MJ58" s="539"/>
      <c r="MK58" s="497"/>
      <c r="MN58" s="871" t="n">
        <f aca="false">Посуточная!RG58</f>
        <v>0</v>
      </c>
      <c r="MO58" s="872" t="n">
        <f aca="false">Посуточная!RH58</f>
        <v>0</v>
      </c>
      <c r="MP58" s="872" t="n">
        <f aca="false">Посуточная!RI58</f>
        <v>0</v>
      </c>
      <c r="MQ58" s="872" t="n">
        <f aca="false">Посуточная!RJ58</f>
        <v>0</v>
      </c>
      <c r="MR58" s="872" t="n">
        <f aca="false">Посуточная!RK58</f>
        <v>0</v>
      </c>
      <c r="MS58" s="872" t="n">
        <f aca="false">Посуточная!RL58</f>
        <v>0</v>
      </c>
      <c r="MT58" s="872" t="n">
        <f aca="false">Посуточная!RM58</f>
        <v>0</v>
      </c>
      <c r="MU58" s="366" t="n">
        <f aca="false">Посуточная!RU58</f>
        <v>0</v>
      </c>
      <c r="MV58" s="366" t="n">
        <f aca="false">Посуточная!RV58</f>
        <v>0</v>
      </c>
      <c r="MW58" s="366" t="n">
        <f aca="false">Посуточная!RW58</f>
        <v>0</v>
      </c>
      <c r="MX58" s="366" t="n">
        <f aca="false">Посуточная!RX58</f>
        <v>0</v>
      </c>
      <c r="MY58" s="366" t="n">
        <f aca="false">Посуточная!RY58</f>
        <v>0</v>
      </c>
      <c r="MZ58" s="366" t="n">
        <f aca="false">Посуточная!RZ58</f>
        <v>0</v>
      </c>
      <c r="NA58" s="366" t="n">
        <f aca="false">Посуточная!SA58</f>
        <v>0</v>
      </c>
      <c r="NB58" s="539"/>
      <c r="NC58" s="497"/>
      <c r="NF58" s="502"/>
      <c r="NG58" s="497"/>
      <c r="NJ58" s="503"/>
      <c r="NK58" s="504"/>
      <c r="NN58" s="871" t="n">
        <f aca="false">Посуточная!SU58</f>
        <v>0</v>
      </c>
      <c r="NO58" s="872" t="n">
        <f aca="false">Посуточная!SV58</f>
        <v>0</v>
      </c>
      <c r="NP58" s="872" t="n">
        <f aca="false">Посуточная!SW58</f>
        <v>0</v>
      </c>
      <c r="NQ58" s="872" t="n">
        <f aca="false">Посуточная!SX58</f>
        <v>0</v>
      </c>
      <c r="NR58" s="366" t="n">
        <f aca="false">Посуточная!TC58</f>
        <v>0</v>
      </c>
      <c r="NS58" s="366" t="n">
        <f aca="false">Посуточная!TD58</f>
        <v>0</v>
      </c>
      <c r="NT58" s="366" t="n">
        <f aca="false">Посуточная!TE58</f>
        <v>0</v>
      </c>
      <c r="NU58" s="366" t="n">
        <f aca="false">Посуточная!TF58</f>
        <v>0</v>
      </c>
      <c r="NV58" s="539"/>
      <c r="NW58" s="497"/>
      <c r="NZ58" s="502"/>
      <c r="OA58" s="539"/>
      <c r="OB58" s="291"/>
      <c r="OC58" s="291"/>
      <c r="OD58" s="539"/>
      <c r="OE58" s="539"/>
      <c r="OF58" s="291"/>
      <c r="OG58" s="291"/>
      <c r="OH58" s="539"/>
      <c r="OI58" s="539"/>
      <c r="OJ58" s="291"/>
      <c r="OK58" s="291"/>
      <c r="OL58" s="539"/>
      <c r="OM58" s="539"/>
      <c r="ON58" s="291"/>
      <c r="OO58" s="291"/>
      <c r="OP58" s="540"/>
      <c r="OQ58" s="504"/>
      <c r="OR58" s="373"/>
      <c r="OT58" s="503"/>
      <c r="OU58" s="504"/>
      <c r="OX58" s="503"/>
      <c r="OY58" s="504"/>
      <c r="PB58" s="502"/>
      <c r="PC58" s="497"/>
      <c r="PF58" s="503"/>
      <c r="PG58" s="504"/>
      <c r="PJ58" s="540"/>
      <c r="PK58" s="540"/>
      <c r="PN58" s="540"/>
      <c r="PO58" s="540"/>
      <c r="PQ58" s="374"/>
      <c r="PR58" s="541"/>
      <c r="PS58" s="542"/>
      <c r="PT58" s="541"/>
      <c r="PU58" s="542"/>
      <c r="PV58" s="335"/>
      <c r="PW58" s="542"/>
      <c r="PX58" s="543"/>
      <c r="PY58" s="541"/>
      <c r="PZ58" s="544"/>
      <c r="QA58" s="378"/>
      <c r="QD58" s="608"/>
      <c r="QF58" s="652"/>
      <c r="QQ58" s="127" t="n">
        <f aca="false">IF(V58="",0,V58+QQ55)</f>
        <v>0</v>
      </c>
      <c r="QR58" s="127" t="n">
        <f aca="false">IF(W58="",0,W58+QR55)</f>
        <v>0</v>
      </c>
      <c r="QS58" s="127" t="n">
        <f aca="false">IF(AN58="",0,AN58+QS55)</f>
        <v>0</v>
      </c>
      <c r="QT58" s="127" t="n">
        <f aca="false">IF(AO58="",0,AO58+QT55)</f>
        <v>0</v>
      </c>
      <c r="QU58" s="127" t="n">
        <f aca="false">IF(AZ58="",0,AZ58+QU55)</f>
        <v>0</v>
      </c>
      <c r="QV58" s="127" t="n">
        <f aca="false">IF(BA58="",0,BA58+QV55)</f>
        <v>0</v>
      </c>
      <c r="QW58" s="127" t="n">
        <f aca="false">IF(BL58="",0,BL58+QW55)</f>
        <v>0</v>
      </c>
      <c r="QX58" s="127" t="n">
        <f aca="false">IF(BM58="",0,BM58+QX55)</f>
        <v>0</v>
      </c>
      <c r="QY58" s="127" t="n">
        <f aca="false">IF(CF58="",0,CF58+QY55)</f>
        <v>0</v>
      </c>
      <c r="QZ58" s="127" t="n">
        <f aca="false">IF(CG58="",0,CG58+QZ55)</f>
        <v>0</v>
      </c>
      <c r="RA58" s="127" t="n">
        <f aca="false">IF(CX58="",0,CX58+RA55)</f>
        <v>0</v>
      </c>
      <c r="RB58" s="127" t="n">
        <f aca="false">IF(CY58="",0,CY58+RB55)</f>
        <v>0</v>
      </c>
      <c r="RC58" s="127" t="n">
        <f aca="false">IF(FO58="",0,FO58+RC55)</f>
        <v>0</v>
      </c>
      <c r="RD58" s="127" t="n">
        <f aca="false">IF(FP58="",0,FP58+RD55)</f>
        <v>0</v>
      </c>
      <c r="RE58" s="127" t="n">
        <f aca="false">IF(FC58="",0,FC58+RE55)</f>
        <v>0</v>
      </c>
      <c r="RF58" s="127" t="n">
        <f aca="false">IF(FD58="",0,FD58+RF55)</f>
        <v>0</v>
      </c>
      <c r="RG58" s="127" t="n">
        <f aca="false">IF(ND58="",0,ND58+RG55)</f>
        <v>0</v>
      </c>
      <c r="RH58" s="127" t="n">
        <f aca="false">IF(NE58="",0,NE58+RH55)</f>
        <v>0</v>
      </c>
      <c r="RI58" s="127" t="n">
        <f aca="false">IF(OX58="",0,OX58)</f>
        <v>0</v>
      </c>
      <c r="RJ58" s="127" t="n">
        <f aca="false">IF(OY58="",0,OY58)</f>
        <v>0</v>
      </c>
      <c r="RK58" s="127" t="n">
        <f aca="false">IF(IA58="",0,IA58+RK55)</f>
        <v>0</v>
      </c>
      <c r="RL58" s="127" t="n">
        <f aca="false">IF(IB58="",0,IB58+RL55)</f>
        <v>0</v>
      </c>
      <c r="RM58" s="127" t="n">
        <f aca="false">IF(OT58="",0,OT58+RM55)</f>
        <v>0</v>
      </c>
      <c r="RN58" s="127" t="n">
        <f aca="false">IF(OU58="",0,OU58+RN55)</f>
        <v>0</v>
      </c>
      <c r="RO58" s="127" t="n">
        <f aca="false">IF(PY58="",0,PY58+RO55)</f>
        <v>0</v>
      </c>
      <c r="RP58" s="127" t="n">
        <f aca="false">IF(PZ58="",0,PZ58+RP55)</f>
        <v>0</v>
      </c>
      <c r="RQ58" s="127" t="n">
        <f aca="false">IFERROR(RO58/$A56,0)</f>
        <v>0</v>
      </c>
      <c r="RR58" s="127" t="n">
        <f aca="false">IFERROR(RP58/$A56,0)</f>
        <v>0</v>
      </c>
      <c r="RS58" s="127" t="n">
        <f aca="false">IF(PD58="",0,PD58+RS55)</f>
        <v>0</v>
      </c>
      <c r="RT58" s="127" t="n">
        <f aca="false">IF(PE58="",0,PE58+RT55)</f>
        <v>0</v>
      </c>
      <c r="RU58" s="127" t="n">
        <f aca="false">IF(QQ58&gt;0,0,T58+RU55)</f>
        <v>0</v>
      </c>
      <c r="RV58" s="127" t="n">
        <f aca="false">IF(QR58&gt;0,0,U58+RV55)</f>
        <v>0</v>
      </c>
      <c r="RW58" s="127" t="n">
        <f aca="false">IF(QS58&gt;0,0,AL58+RW55)</f>
        <v>0</v>
      </c>
      <c r="RX58" s="127" t="n">
        <f aca="false">IF(QT58&gt;0,0,AM58+RX55)</f>
        <v>0</v>
      </c>
      <c r="RY58" s="127" t="n">
        <f aca="false">IF(QU58&gt;0,0,AX58+RY55)</f>
        <v>0</v>
      </c>
      <c r="RZ58" s="127" t="n">
        <f aca="false">IF(QV58&gt;0,0,AY58+RZ55)</f>
        <v>0</v>
      </c>
      <c r="SA58" s="127" t="n">
        <f aca="false">IF(QW58&gt;0,0,BJ58+SA55)</f>
        <v>0</v>
      </c>
      <c r="SB58" s="127" t="n">
        <f aca="false">IF(QX58&gt;0,0,BK58+SB55)</f>
        <v>0</v>
      </c>
      <c r="SC58" s="127" t="n">
        <f aca="false">IF(QY58&gt;0,0,CD58+SC55)</f>
        <v>0</v>
      </c>
      <c r="SD58" s="127" t="n">
        <f aca="false">IF(QZ58&gt;0,0,CE58+SD55)</f>
        <v>0</v>
      </c>
      <c r="SE58" s="127" t="n">
        <f aca="false">IF(RA58&gt;0,0,CV58+SE55)</f>
        <v>0</v>
      </c>
      <c r="SF58" s="127" t="n">
        <f aca="false">IF(RB58&gt;0,0,CW58+SF55)</f>
        <v>0</v>
      </c>
      <c r="SG58" s="127" t="n">
        <f aca="false">IF(RC58&gt;0,0,FM58+SG55)</f>
        <v>0</v>
      </c>
      <c r="SH58" s="127" t="n">
        <f aca="false">IF(RD58&gt;0,0,FN58+SH55)</f>
        <v>0</v>
      </c>
      <c r="SI58" s="127" t="n">
        <f aca="false">IF(RE58&gt;0,0,FA58+SI55)</f>
        <v>0</v>
      </c>
      <c r="SJ58" s="127" t="n">
        <f aca="false">IFERROR(IF(RF58&gt;0,0,FB58+SJ55),0)</f>
        <v>0</v>
      </c>
      <c r="SK58" s="127" t="n">
        <f aca="false">IF(RG58&gt;0,0,NB58+SK55)</f>
        <v>0</v>
      </c>
      <c r="SL58" s="127" t="n">
        <f aca="false">IFERROR(IF(RH58&gt;0,0,NC58+SL55),0)</f>
        <v>0</v>
      </c>
      <c r="SM58" s="127"/>
      <c r="SN58" s="127"/>
      <c r="SO58" s="127"/>
    </row>
    <row r="59" customFormat="false" ht="15" hidden="false" customHeight="false" outlineLevel="0" collapsed="false">
      <c r="A59" s="741"/>
      <c r="B59" s="863" t="n">
        <f aca="false">Посуточная!B59</f>
        <v>0</v>
      </c>
      <c r="C59" s="864" t="n">
        <f aca="false">Посуточная!C59</f>
        <v>0</v>
      </c>
      <c r="D59" s="864" t="n">
        <f aca="false">Посуточная!D59</f>
        <v>0</v>
      </c>
      <c r="E59" s="864" t="n">
        <f aca="false">Посуточная!E59</f>
        <v>0</v>
      </c>
      <c r="F59" s="864" t="n">
        <f aca="false">Посуточная!F59</f>
        <v>0</v>
      </c>
      <c r="G59" s="864" t="n">
        <f aca="false">Посуточная!G59</f>
        <v>0</v>
      </c>
      <c r="H59" s="864" t="n">
        <f aca="false">Посуточная!H59</f>
        <v>0</v>
      </c>
      <c r="I59" s="864" t="n">
        <f aca="false">Посуточная!I59</f>
        <v>0</v>
      </c>
      <c r="J59" s="322" t="n">
        <f aca="false">Посуточная!Q59</f>
        <v>0</v>
      </c>
      <c r="K59" s="322" t="n">
        <f aca="false">Посуточная!R59</f>
        <v>0</v>
      </c>
      <c r="L59" s="322" t="n">
        <f aca="false">Посуточная!S59</f>
        <v>0</v>
      </c>
      <c r="M59" s="322" t="n">
        <f aca="false">Посуточная!T59</f>
        <v>0</v>
      </c>
      <c r="N59" s="322" t="n">
        <f aca="false">Посуточная!U59</f>
        <v>0</v>
      </c>
      <c r="O59" s="322" t="n">
        <f aca="false">Посуточная!V59</f>
        <v>0</v>
      </c>
      <c r="P59" s="322" t="n">
        <f aca="false">Посуточная!W59</f>
        <v>0</v>
      </c>
      <c r="Q59" s="322" t="n">
        <f aca="false">Посуточная!X59</f>
        <v>0</v>
      </c>
      <c r="R59" s="322" t="n">
        <f aca="false">Посуточная!Y59</f>
        <v>0</v>
      </c>
      <c r="S59" s="322" t="n">
        <f aca="false">Посуточная!Z59</f>
        <v>0</v>
      </c>
      <c r="T59" s="417" t="n">
        <f aca="false">COUNTIF(B59:I59,"&lt;&gt;0")-COUNTIF(B59:I59,"")</f>
        <v>-8</v>
      </c>
      <c r="U59" s="391" t="n">
        <f aca="false">COUNTIF(J59:S59,"&lt;&gt;0")-COUNTIF(J59:S59,"")</f>
        <v>0</v>
      </c>
      <c r="X59" s="863" t="str">
        <f aca="false">Посуточная!AL59</f>
        <v>5313</v>
      </c>
      <c r="Y59" s="864" t="str">
        <f aca="false">Посуточная!AM59</f>
        <v>8356</v>
      </c>
      <c r="Z59" s="864" t="n">
        <f aca="false">Посуточная!AN59</f>
        <v>0</v>
      </c>
      <c r="AA59" s="864" t="n">
        <f aca="false">Посуточная!AO59</f>
        <v>0</v>
      </c>
      <c r="AB59" s="864" t="n">
        <f aca="false">Посуточная!AP59</f>
        <v>0</v>
      </c>
      <c r="AC59" s="864" t="n">
        <f aca="false">Посуточная!AQ59</f>
        <v>0</v>
      </c>
      <c r="AD59" s="864" t="n">
        <f aca="false">Посуточная!AR59</f>
        <v>0</v>
      </c>
      <c r="AE59" s="322" t="n">
        <f aca="false">Посуточная!AZ59</f>
        <v>0</v>
      </c>
      <c r="AF59" s="322" t="n">
        <f aca="false">Посуточная!BA59</f>
        <v>0</v>
      </c>
      <c r="AG59" s="322" t="n">
        <f aca="false">Посуточная!BB59</f>
        <v>0</v>
      </c>
      <c r="AH59" s="322" t="n">
        <f aca="false">Посуточная!BC59</f>
        <v>0</v>
      </c>
      <c r="AI59" s="322" t="n">
        <f aca="false">Посуточная!BD59</f>
        <v>0</v>
      </c>
      <c r="AJ59" s="322" t="n">
        <f aca="false">Посуточная!BE59</f>
        <v>0</v>
      </c>
      <c r="AK59" s="322" t="n">
        <f aca="false">Посуточная!BF59</f>
        <v>0</v>
      </c>
      <c r="AL59" s="417" t="n">
        <f aca="false">COUNTIF(X59:AD59,"&lt;&gt;0")-COUNTIF(X59:AD59,"")</f>
        <v>-3</v>
      </c>
      <c r="AM59" s="407" t="n">
        <f aca="false">COUNTIF(AE59:AK59,"&lt;&gt;0")-COUNTIF(AE59:AK59,"")</f>
        <v>0</v>
      </c>
      <c r="AP59" s="863" t="n">
        <f aca="false">Посуточная!BR59</f>
        <v>0</v>
      </c>
      <c r="AQ59" s="864" t="n">
        <f aca="false">Посуточная!BS59</f>
        <v>0</v>
      </c>
      <c r="AR59" s="864" t="n">
        <f aca="false">Посуточная!BT59</f>
        <v>0</v>
      </c>
      <c r="AS59" s="864" t="n">
        <f aca="false">Посуточная!BU59</f>
        <v>0</v>
      </c>
      <c r="AT59" s="322" t="n">
        <f aca="false">Посуточная!BZ59</f>
        <v>0</v>
      </c>
      <c r="AU59" s="322" t="n">
        <f aca="false">Посуточная!CA59</f>
        <v>0</v>
      </c>
      <c r="AV59" s="322" t="n">
        <f aca="false">Посуточная!CB59</f>
        <v>0</v>
      </c>
      <c r="AW59" s="322" t="n">
        <f aca="false">Посуточная!CC59</f>
        <v>0</v>
      </c>
      <c r="AX59" s="417" t="n">
        <f aca="false">COUNTIF(AP59:AS59,"&lt;&gt;0")-COUNTIF(AP59:AS59,"")</f>
        <v>-4</v>
      </c>
      <c r="AY59" s="391" t="n">
        <f aca="false">COUNTIF(AT59:AW59,"&lt;&gt;0")-COUNTIF(AT59:AW59,"")</f>
        <v>0</v>
      </c>
      <c r="BB59" s="863" t="n">
        <f aca="false">Посуточная!CL59</f>
        <v>0</v>
      </c>
      <c r="BC59" s="864" t="n">
        <f aca="false">Посуточная!CM59</f>
        <v>0</v>
      </c>
      <c r="BD59" s="864" t="n">
        <f aca="false">Посуточная!CN59</f>
        <v>0</v>
      </c>
      <c r="BE59" s="864" t="n">
        <f aca="false">Посуточная!CO59</f>
        <v>0</v>
      </c>
      <c r="BF59" s="322" t="n">
        <f aca="false">Посуточная!CT59</f>
        <v>0</v>
      </c>
      <c r="BG59" s="322" t="n">
        <f aca="false">Посуточная!CU59</f>
        <v>0</v>
      </c>
      <c r="BH59" s="322" t="n">
        <f aca="false">Посуточная!CV59</f>
        <v>0</v>
      </c>
      <c r="BI59" s="322" t="n">
        <f aca="false">Посуточная!CW59</f>
        <v>0</v>
      </c>
      <c r="BJ59" s="417" t="n">
        <f aca="false">COUNTIF(BB59:BE59,"&lt;&gt;0")-COUNTIF(BB59:BE59,"")</f>
        <v>-4</v>
      </c>
      <c r="BK59" s="391" t="n">
        <f aca="false">COUNTIF(BF59:BI59,"&lt;&gt;0")-COUNTIF(BF59:BI59,"")</f>
        <v>0</v>
      </c>
      <c r="BN59" s="395" t="n">
        <f aca="false">SUMIF(B6:BM6,"итого гр.",B59:BM59)</f>
        <v>2</v>
      </c>
      <c r="BO59" s="391" t="n">
        <f aca="false">SUMIF(B6:BM6,"итого фк.",B59:BM59)</f>
        <v>0</v>
      </c>
      <c r="BR59" s="396"/>
      <c r="BS59" s="397"/>
      <c r="BV59" s="381" t="n">
        <f aca="false">Посуточная!DN59</f>
        <v>0</v>
      </c>
      <c r="BW59" s="382" t="n">
        <f aca="false">Посуточная!DO59</f>
        <v>0</v>
      </c>
      <c r="BX59" s="382" t="n">
        <f aca="false">Посуточная!DP59</f>
        <v>0</v>
      </c>
      <c r="BY59" s="382" t="n">
        <f aca="false">Посуточная!DQ59</f>
        <v>0</v>
      </c>
      <c r="BZ59" s="322" t="n">
        <f aca="false">Посуточная!DV59</f>
        <v>0</v>
      </c>
      <c r="CA59" s="322" t="n">
        <f aca="false">Посуточная!DW59</f>
        <v>0</v>
      </c>
      <c r="CB59" s="322" t="n">
        <f aca="false">Посуточная!DX59</f>
        <v>0</v>
      </c>
      <c r="CC59" s="322" t="n">
        <f aca="false">Посуточная!DY59</f>
        <v>0</v>
      </c>
      <c r="CD59" s="417" t="n">
        <f aca="false">COUNTIF(BV59:BY59,"&lt;&gt;0")-COUNTIF(BV59:BY59,"")</f>
        <v>-4</v>
      </c>
      <c r="CE59" s="391" t="n">
        <f aca="false">COUNTIF(BZ59:CC59,"&lt;&gt;0")-COUNTIF(BZ59:CC59,"")</f>
        <v>0</v>
      </c>
      <c r="CH59" s="381" t="n">
        <f aca="false">Посуточная!EH59</f>
        <v>0</v>
      </c>
      <c r="CI59" s="382" t="n">
        <f aca="false">Посуточная!EI59</f>
        <v>0</v>
      </c>
      <c r="CJ59" s="382" t="n">
        <f aca="false">Посуточная!EJ59</f>
        <v>0</v>
      </c>
      <c r="CK59" s="382" t="n">
        <f aca="false">Посуточная!EK59</f>
        <v>0</v>
      </c>
      <c r="CL59" s="382" t="n">
        <f aca="false">Посуточная!EL59</f>
        <v>0</v>
      </c>
      <c r="CM59" s="382" t="n">
        <f aca="false">Посуточная!EM59</f>
        <v>0</v>
      </c>
      <c r="CN59" s="382" t="n">
        <f aca="false">Посуточная!EN59</f>
        <v>0</v>
      </c>
      <c r="CO59" s="322" t="n">
        <f aca="false">Посуточная!ES59</f>
        <v>0</v>
      </c>
      <c r="CP59" s="322" t="n">
        <f aca="false">Посуточная!ET59</f>
        <v>0</v>
      </c>
      <c r="CQ59" s="322" t="n">
        <f aca="false">Посуточная!EU59</f>
        <v>0</v>
      </c>
      <c r="CR59" s="322" t="n">
        <f aca="false">Посуточная!EV59</f>
        <v>0</v>
      </c>
      <c r="CS59" s="322" t="n">
        <f aca="false">Посуточная!EW59</f>
        <v>0</v>
      </c>
      <c r="CT59" s="322" t="n">
        <f aca="false">Посуточная!EX59</f>
        <v>0</v>
      </c>
      <c r="CU59" s="322" t="n">
        <f aca="false">Посуточная!EY59</f>
        <v>0</v>
      </c>
      <c r="CV59" s="417" t="n">
        <f aca="false">COUNTIF(CH59:CN59,"&lt;&gt;0")-COUNTIF(CH59:CN59,"")</f>
        <v>-7</v>
      </c>
      <c r="CW59" s="391" t="n">
        <f aca="false">COUNTIF(CO59:CU59,"&lt;&gt;0")-COUNTIF(CO59:CU59,"")</f>
        <v>0</v>
      </c>
      <c r="CZ59" s="863" t="str">
        <f aca="false">Посуточная!FH59</f>
        <v>403</v>
      </c>
      <c r="DA59" s="864" t="str">
        <f aca="false">Посуточная!FI59</f>
        <v>891</v>
      </c>
      <c r="DB59" s="864" t="n">
        <f aca="false">Посуточная!FJ59</f>
        <v>0</v>
      </c>
      <c r="DC59" s="864" t="n">
        <f aca="false">Посуточная!FK59</f>
        <v>0</v>
      </c>
      <c r="DD59" s="864" t="n">
        <f aca="false">Посуточная!FL59</f>
        <v>0</v>
      </c>
      <c r="DE59" s="864" t="n">
        <f aca="false">Посуточная!FM59</f>
        <v>0</v>
      </c>
      <c r="DF59" s="864" t="n">
        <f aca="false">Посуточная!FN59</f>
        <v>0</v>
      </c>
      <c r="DG59" s="864" t="n">
        <f aca="false">Посуточная!FO59</f>
        <v>0</v>
      </c>
      <c r="DH59" s="864" t="n">
        <f aca="false">Посуточная!FP59</f>
        <v>0</v>
      </c>
      <c r="DI59" s="864" t="n">
        <f aca="false">Посуточная!FQ59</f>
        <v>0</v>
      </c>
      <c r="DJ59" s="864" t="n">
        <f aca="false">Посуточная!FR59</f>
        <v>0</v>
      </c>
      <c r="DK59" s="864" t="n">
        <f aca="false">Посуточная!FS59</f>
        <v>0</v>
      </c>
      <c r="DL59" s="864" t="n">
        <f aca="false">Посуточная!FT59</f>
        <v>0</v>
      </c>
      <c r="DM59" s="864" t="n">
        <f aca="false">Посуточная!FU59</f>
        <v>0</v>
      </c>
      <c r="DN59" s="864" t="n">
        <f aca="false">Посуточная!FV59</f>
        <v>0</v>
      </c>
      <c r="DO59" s="864" t="n">
        <f aca="false">Посуточная!FW59</f>
        <v>0</v>
      </c>
      <c r="DP59" s="864" t="n">
        <f aca="false">Посуточная!FX59</f>
        <v>0</v>
      </c>
      <c r="DQ59" s="864" t="n">
        <f aca="false">Посуточная!FY59</f>
        <v>0</v>
      </c>
      <c r="DR59" s="864" t="n">
        <f aca="false">Посуточная!FZ59</f>
        <v>0</v>
      </c>
      <c r="DS59" s="864" t="n">
        <f aca="false">Посуточная!GA59</f>
        <v>0</v>
      </c>
      <c r="DT59" s="864" t="n">
        <f aca="false">Посуточная!GB59</f>
        <v>0</v>
      </c>
      <c r="DU59" s="864" t="n">
        <f aca="false">Посуточная!GC59</f>
        <v>0</v>
      </c>
      <c r="DV59" s="864" t="n">
        <f aca="false">Посуточная!GD59</f>
        <v>0</v>
      </c>
      <c r="DW59" s="864" t="n">
        <f aca="false">Посуточная!GE59</f>
        <v>0</v>
      </c>
      <c r="DX59" s="864" t="n">
        <f aca="false">Посуточная!GF59</f>
        <v>0</v>
      </c>
      <c r="DY59" s="864" t="n">
        <f aca="false">Посуточная!GG59</f>
        <v>0</v>
      </c>
      <c r="DZ59" s="864" t="n">
        <f aca="false">Посуточная!GH59</f>
        <v>0</v>
      </c>
      <c r="EA59" s="864" t="n">
        <f aca="false">Посуточная!GI59</f>
        <v>0</v>
      </c>
      <c r="EB59" s="864" t="n">
        <f aca="false">Посуточная!GJ59</f>
        <v>0</v>
      </c>
      <c r="EC59" s="864" t="n">
        <f aca="false">Посуточная!GK59</f>
        <v>0</v>
      </c>
      <c r="ED59" s="864" t="n">
        <f aca="false">Посуточная!GL59</f>
        <v>0</v>
      </c>
      <c r="EE59" s="864" t="n">
        <f aca="false">Посуточная!GM59</f>
        <v>0</v>
      </c>
      <c r="EF59" s="322" t="n">
        <f aca="false">Посуточная!GU59</f>
        <v>4911</v>
      </c>
      <c r="EG59" s="322" t="n">
        <f aca="false">Посуточная!GV59</f>
        <v>0</v>
      </c>
      <c r="EH59" s="322" t="n">
        <f aca="false">Посуточная!GW59</f>
        <v>0</v>
      </c>
      <c r="EI59" s="322" t="n">
        <f aca="false">Посуточная!GX59</f>
        <v>0</v>
      </c>
      <c r="EJ59" s="322" t="n">
        <f aca="false">Посуточная!GY59</f>
        <v>0</v>
      </c>
      <c r="EK59" s="322" t="n">
        <f aca="false">Посуточная!GZ59</f>
        <v>0</v>
      </c>
      <c r="EL59" s="322" t="n">
        <f aca="false">Посуточная!HA59</f>
        <v>0</v>
      </c>
      <c r="EM59" s="322" t="n">
        <f aca="false">Посуточная!HB59</f>
        <v>0</v>
      </c>
      <c r="EN59" s="322" t="n">
        <f aca="false">Посуточная!HC59</f>
        <v>0</v>
      </c>
      <c r="EO59" s="322" t="n">
        <f aca="false">Посуточная!HD59</f>
        <v>0</v>
      </c>
      <c r="EP59" s="322" t="n">
        <f aca="false">Посуточная!HE59</f>
        <v>0</v>
      </c>
      <c r="EQ59" s="322" t="n">
        <f aca="false">Посуточная!HF59</f>
        <v>0</v>
      </c>
      <c r="ER59" s="322" t="n">
        <f aca="false">Посуточная!HG59</f>
        <v>0</v>
      </c>
      <c r="ES59" s="322" t="n">
        <f aca="false">Посуточная!HH59</f>
        <v>0</v>
      </c>
      <c r="ET59" s="322" t="n">
        <f aca="false">Посуточная!HI59</f>
        <v>0</v>
      </c>
      <c r="EU59" s="322" t="n">
        <f aca="false">Посуточная!HJ59</f>
        <v>0</v>
      </c>
      <c r="EV59" s="322" t="n">
        <f aca="false">Посуточная!HK59</f>
        <v>0</v>
      </c>
      <c r="EW59" s="322" t="n">
        <f aca="false">Посуточная!HL59</f>
        <v>0</v>
      </c>
      <c r="EX59" s="322" t="n">
        <f aca="false">Посуточная!HM59</f>
        <v>0</v>
      </c>
      <c r="EY59" s="322" t="n">
        <f aca="false">Посуточная!HN59</f>
        <v>0</v>
      </c>
      <c r="EZ59" s="322" t="n">
        <f aca="false">Посуточная!HO59</f>
        <v>0</v>
      </c>
      <c r="FA59" s="417" t="n">
        <f aca="false">COUNTIF(CZ59:EE59,"&lt;&gt;0")-COUNTIF(CZ59:EE59,"")</f>
        <v>-28</v>
      </c>
      <c r="FB59" s="391" t="n">
        <f aca="false">COUNTIF(EF59:EZ59,"&lt;&gt;0")-COUNTIF(EF59:EZ59,"")</f>
        <v>1</v>
      </c>
      <c r="FE59" s="869" t="n">
        <f aca="false">Посуточная!IA59</f>
        <v>0</v>
      </c>
      <c r="FF59" s="870" t="n">
        <f aca="false">Посуточная!IB59</f>
        <v>0</v>
      </c>
      <c r="FG59" s="870" t="n">
        <f aca="false">Посуточная!IC59</f>
        <v>0</v>
      </c>
      <c r="FH59" s="864" t="n">
        <f aca="false">Посуточная!ID59</f>
        <v>0</v>
      </c>
      <c r="FI59" s="322" t="n">
        <f aca="false">Посуточная!II59</f>
        <v>0</v>
      </c>
      <c r="FJ59" s="365" t="n">
        <f aca="false">Посуточная!IJ59</f>
        <v>0</v>
      </c>
      <c r="FK59" s="321" t="n">
        <f aca="false">Посуточная!IK59</f>
        <v>0</v>
      </c>
      <c r="FL59" s="366" t="n">
        <f aca="false">Посуточная!IL59</f>
        <v>0</v>
      </c>
      <c r="FM59" s="390" t="n">
        <f aca="false">COUNTIF(FE59:FH59,"&lt;&gt;0")-COUNTIF(FE59:FH59,"")</f>
        <v>-4</v>
      </c>
      <c r="FN59" s="391" t="n">
        <f aca="false">COUNTIF(FI59:FL59,"&lt;&gt;0")-COUNTIF(FI59:FL59,"")</f>
        <v>0</v>
      </c>
      <c r="FQ59" s="381"/>
      <c r="FR59" s="382"/>
      <c r="FS59" s="382"/>
      <c r="FT59" s="382"/>
      <c r="FU59" s="382"/>
      <c r="FV59" s="382"/>
      <c r="FW59" s="382"/>
      <c r="FX59" s="382"/>
      <c r="FY59" s="382"/>
      <c r="FZ59" s="382"/>
      <c r="GA59" s="382"/>
      <c r="GB59" s="382"/>
      <c r="GC59" s="382"/>
      <c r="GD59" s="382"/>
      <c r="GE59" s="382"/>
      <c r="GF59" s="322"/>
      <c r="GG59" s="322"/>
      <c r="GH59" s="322"/>
      <c r="GI59" s="322"/>
      <c r="GJ59" s="322"/>
      <c r="GK59" s="322"/>
      <c r="GL59" s="322"/>
      <c r="GM59" s="322"/>
      <c r="GN59" s="322"/>
      <c r="GO59" s="322"/>
      <c r="GP59" s="322"/>
      <c r="GQ59" s="322"/>
      <c r="GR59" s="322"/>
      <c r="GS59" s="322"/>
      <c r="GT59" s="322"/>
      <c r="GU59" s="322"/>
      <c r="GV59" s="322"/>
      <c r="GW59" s="322"/>
      <c r="GX59" s="322"/>
      <c r="GY59" s="322"/>
      <c r="GZ59" s="322"/>
      <c r="HA59" s="322"/>
      <c r="HB59" s="322"/>
      <c r="HC59" s="322"/>
      <c r="HD59" s="322"/>
      <c r="HE59" s="322"/>
      <c r="HF59" s="322"/>
      <c r="HG59" s="322"/>
      <c r="HH59" s="322"/>
      <c r="HI59" s="322"/>
      <c r="HJ59" s="322"/>
      <c r="HK59" s="322"/>
      <c r="HL59" s="322"/>
      <c r="HM59" s="417" t="n">
        <f aca="false">COUNTIF(FQ59:GE59,"&lt;&gt;0")-COUNTIF(FQ59:GE59,"")</f>
        <v>0</v>
      </c>
      <c r="HN59" s="391" t="n">
        <f aca="false">COUNTIF(GF59:HL59,"&lt;&gt;0")-COUNTIF(GF59:HL59,"")</f>
        <v>0</v>
      </c>
      <c r="HQ59" s="395" t="n">
        <f aca="false">SUMIF(BV6:HP6,"итого гр.",BV59:HP59)</f>
        <v>2</v>
      </c>
      <c r="HR59" s="391" t="n">
        <f aca="false">SUMIF(BV6:HP6,"итого фк.",BV59:HP59)</f>
        <v>1</v>
      </c>
      <c r="HU59" s="396"/>
      <c r="HV59" s="397"/>
      <c r="HY59" s="406"/>
      <c r="HZ59" s="407"/>
      <c r="IC59" s="396"/>
      <c r="ID59" s="397"/>
      <c r="IG59" s="381"/>
      <c r="IH59" s="382"/>
      <c r="II59" s="382"/>
      <c r="IJ59" s="382"/>
      <c r="IK59" s="382"/>
      <c r="IL59" s="382"/>
      <c r="IM59" s="382"/>
      <c r="IN59" s="382"/>
      <c r="IO59" s="382"/>
      <c r="IP59" s="382"/>
      <c r="IQ59" s="382"/>
      <c r="IR59" s="382"/>
      <c r="IS59" s="382"/>
      <c r="IT59" s="382"/>
      <c r="IU59" s="382"/>
      <c r="IV59" s="322"/>
      <c r="IW59" s="322"/>
      <c r="IX59" s="322"/>
      <c r="IY59" s="322"/>
      <c r="IZ59" s="322"/>
      <c r="JA59" s="322"/>
      <c r="JB59" s="322"/>
      <c r="JC59" s="322"/>
      <c r="JD59" s="322"/>
      <c r="JE59" s="322"/>
      <c r="JF59" s="322"/>
      <c r="JG59" s="322"/>
      <c r="JH59" s="322"/>
      <c r="JI59" s="322"/>
      <c r="JJ59" s="322"/>
      <c r="JK59" s="322"/>
      <c r="JL59" s="322"/>
      <c r="JM59" s="322"/>
      <c r="JN59" s="322"/>
      <c r="JO59" s="322"/>
      <c r="JP59" s="322"/>
      <c r="JQ59" s="322"/>
      <c r="JR59" s="322"/>
      <c r="JS59" s="322"/>
      <c r="JT59" s="322"/>
      <c r="JU59" s="322"/>
      <c r="JV59" s="322"/>
      <c r="JW59" s="322"/>
      <c r="JX59" s="322"/>
      <c r="JY59" s="322"/>
      <c r="JZ59" s="322"/>
      <c r="KA59" s="322"/>
      <c r="KB59" s="322"/>
      <c r="KC59" s="322"/>
      <c r="KD59" s="322"/>
      <c r="KE59" s="322"/>
      <c r="KF59" s="322"/>
      <c r="KG59" s="322"/>
      <c r="KH59" s="322"/>
      <c r="KI59" s="322"/>
      <c r="KJ59" s="417" t="n">
        <f aca="false">COUNTIF(IG59:IU59,"&lt;&gt;0")-COUNTIF(IG59:IU59,"")</f>
        <v>0</v>
      </c>
      <c r="KK59" s="391" t="n">
        <f aca="false">COUNTIF(IV59:KI59,"&lt;&gt;0")-COUNTIF(IV59:KI59,"")</f>
        <v>0</v>
      </c>
      <c r="KN59" s="871" t="n">
        <f aca="false">Посуточная!OF59</f>
        <v>0</v>
      </c>
      <c r="KO59" s="872" t="n">
        <f aca="false">Посуточная!OG59</f>
        <v>0</v>
      </c>
      <c r="KP59" s="872" t="n">
        <f aca="false">Посуточная!OH59</f>
        <v>0</v>
      </c>
      <c r="KQ59" s="872" t="n">
        <f aca="false">Посуточная!OI59</f>
        <v>0</v>
      </c>
      <c r="KR59" s="872" t="n">
        <f aca="false">Посуточная!OJ59</f>
        <v>0</v>
      </c>
      <c r="KS59" s="872" t="n">
        <f aca="false">Посуточная!OK59</f>
        <v>0</v>
      </c>
      <c r="KT59" s="872" t="n">
        <f aca="false">Посуточная!OL59</f>
        <v>0</v>
      </c>
      <c r="KU59" s="872" t="n">
        <f aca="false">Посуточная!OM59</f>
        <v>0</v>
      </c>
      <c r="KV59" s="872" t="n">
        <f aca="false">Посуточная!ON59</f>
        <v>0</v>
      </c>
      <c r="KW59" s="873" t="n">
        <f aca="false">Посуточная!OO59</f>
        <v>0</v>
      </c>
      <c r="KX59" s="366" t="n">
        <f aca="false">Посуточная!OV59</f>
        <v>0</v>
      </c>
      <c r="KY59" s="366" t="n">
        <f aca="false">Посуточная!OW59</f>
        <v>0</v>
      </c>
      <c r="KZ59" s="366" t="n">
        <f aca="false">Посуточная!OX59</f>
        <v>0</v>
      </c>
      <c r="LA59" s="366" t="n">
        <f aca="false">Посуточная!OY59</f>
        <v>0</v>
      </c>
      <c r="LB59" s="366" t="n">
        <f aca="false">Посуточная!OZ59</f>
        <v>0</v>
      </c>
      <c r="LC59" s="366" t="n">
        <f aca="false">Посуточная!PA59</f>
        <v>0</v>
      </c>
      <c r="LD59" s="366" t="n">
        <f aca="false">Посуточная!PB59</f>
        <v>0</v>
      </c>
      <c r="LE59" s="366" t="n">
        <f aca="false">Посуточная!PC59</f>
        <v>0</v>
      </c>
      <c r="LF59" s="366" t="n">
        <f aca="false">Посуточная!PD59</f>
        <v>0</v>
      </c>
      <c r="LG59" s="366" t="n">
        <f aca="false">Посуточная!PE59</f>
        <v>0</v>
      </c>
      <c r="LH59" s="366" t="n">
        <f aca="false">Посуточная!PF59</f>
        <v>0</v>
      </c>
      <c r="LI59" s="366" t="n">
        <f aca="false">Посуточная!PG59</f>
        <v>0</v>
      </c>
      <c r="LJ59" s="366" t="n">
        <f aca="false">Посуточная!PH59</f>
        <v>0</v>
      </c>
      <c r="LK59" s="366" t="n">
        <f aca="false">Посуточная!PI59</f>
        <v>0</v>
      </c>
      <c r="LL59" s="366" t="n">
        <f aca="false">Посуточная!PJ59</f>
        <v>0</v>
      </c>
      <c r="LM59" s="366" t="n">
        <f aca="false">Посуточная!PK59</f>
        <v>0</v>
      </c>
      <c r="LN59" s="366" t="n">
        <f aca="false">Посуточная!PL59</f>
        <v>0</v>
      </c>
      <c r="LO59" s="366" t="n">
        <f aca="false">Посуточная!PM59</f>
        <v>0</v>
      </c>
      <c r="LP59" s="366" t="n">
        <f aca="false">Посуточная!PN59</f>
        <v>0</v>
      </c>
      <c r="LQ59" s="366" t="n">
        <f aca="false">Посуточная!PO59</f>
        <v>0</v>
      </c>
      <c r="LR59" s="417" t="n">
        <f aca="false">COUNTIF(KN59:KW59,"&lt;&gt;0")-COUNTIF(KN59:KW59,"")</f>
        <v>-10</v>
      </c>
      <c r="LS59" s="391" t="n">
        <f aca="false">COUNTIF(KX59:LQ59,"&lt;&gt;0")-COUNTIF(KX59:LQ59,"")</f>
        <v>0</v>
      </c>
      <c r="LV59" s="414" t="n">
        <f aca="false">Посуточная!QA59</f>
        <v>0</v>
      </c>
      <c r="LW59" s="415" t="n">
        <f aca="false">Посуточная!QB59</f>
        <v>0</v>
      </c>
      <c r="LX59" s="415" t="n">
        <f aca="false">Посуточная!QC59</f>
        <v>0</v>
      </c>
      <c r="LY59" s="415" t="n">
        <f aca="false">Посуточная!QD59</f>
        <v>0</v>
      </c>
      <c r="LZ59" s="415" t="n">
        <f aca="false">Посуточная!QE59</f>
        <v>0</v>
      </c>
      <c r="MA59" s="415" t="n">
        <f aca="false">Посуточная!QF59</f>
        <v>0</v>
      </c>
      <c r="MB59" s="415" t="n">
        <f aca="false">Посуточная!QG59</f>
        <v>0</v>
      </c>
      <c r="MC59" s="876" t="n">
        <f aca="false">Посуточная!QO59</f>
        <v>0</v>
      </c>
      <c r="MD59" s="876" t="n">
        <f aca="false">Посуточная!QP59</f>
        <v>0</v>
      </c>
      <c r="ME59" s="876" t="n">
        <f aca="false">Посуточная!QQ59</f>
        <v>0</v>
      </c>
      <c r="MF59" s="876" t="n">
        <f aca="false">Посуточная!QR59</f>
        <v>0</v>
      </c>
      <c r="MG59" s="876" t="n">
        <f aca="false">Посуточная!QS59</f>
        <v>0</v>
      </c>
      <c r="MH59" s="876" t="n">
        <f aca="false">Посуточная!QT59</f>
        <v>0</v>
      </c>
      <c r="MI59" s="876" t="n">
        <f aca="false">Посуточная!QU59</f>
        <v>0</v>
      </c>
      <c r="MJ59" s="417" t="n">
        <f aca="false">COUNTIF(LV59:MB59,"&lt;&gt;0")-COUNTIF(LV59:MB59,"")</f>
        <v>-7</v>
      </c>
      <c r="MK59" s="391" t="n">
        <f aca="false">COUNTIF(MC59:MI59,"&lt;&gt;0")-COUNTIF(MC59:MI59,"")</f>
        <v>0</v>
      </c>
      <c r="MN59" s="871" t="n">
        <f aca="false">Посуточная!RG59</f>
        <v>0</v>
      </c>
      <c r="MO59" s="872" t="n">
        <f aca="false">Посуточная!RH59</f>
        <v>0</v>
      </c>
      <c r="MP59" s="872" t="n">
        <f aca="false">Посуточная!RI59</f>
        <v>0</v>
      </c>
      <c r="MQ59" s="872" t="n">
        <f aca="false">Посуточная!RJ59</f>
        <v>0</v>
      </c>
      <c r="MR59" s="872" t="n">
        <f aca="false">Посуточная!RK59</f>
        <v>0</v>
      </c>
      <c r="MS59" s="872" t="n">
        <f aca="false">Посуточная!RL59</f>
        <v>0</v>
      </c>
      <c r="MT59" s="872" t="n">
        <f aca="false">Посуточная!RM59</f>
        <v>0</v>
      </c>
      <c r="MU59" s="366" t="n">
        <f aca="false">Посуточная!RU59</f>
        <v>0</v>
      </c>
      <c r="MV59" s="366" t="n">
        <f aca="false">Посуточная!RV59</f>
        <v>0</v>
      </c>
      <c r="MW59" s="366" t="n">
        <f aca="false">Посуточная!RW59</f>
        <v>0</v>
      </c>
      <c r="MX59" s="366" t="n">
        <f aca="false">Посуточная!RX59</f>
        <v>0</v>
      </c>
      <c r="MY59" s="366" t="n">
        <f aca="false">Посуточная!RY59</f>
        <v>0</v>
      </c>
      <c r="MZ59" s="366" t="n">
        <f aca="false">Посуточная!RZ59</f>
        <v>0</v>
      </c>
      <c r="NA59" s="366" t="n">
        <f aca="false">Посуточная!SA59</f>
        <v>0</v>
      </c>
      <c r="NB59" s="417" t="n">
        <f aca="false">COUNTIF(MN59:MT59,"&lt;&gt;0")-COUNTIF(MN59:MT59,"")</f>
        <v>-7</v>
      </c>
      <c r="NC59" s="391" t="n">
        <f aca="false">COUNTIF(MU59:NA59,"&lt;&gt;0")-COUNTIF(MU59:NA59,"")</f>
        <v>-7</v>
      </c>
      <c r="NF59" s="395" t="n">
        <f aca="false">SUMIF(IG6:NE6,"итого гр.",IG59:NE59)</f>
        <v>0</v>
      </c>
      <c r="NG59" s="391" t="n">
        <f aca="false">SUMIF($IG$6:$NE$6,"итого фк.",IG59:NE59)</f>
        <v>0</v>
      </c>
      <c r="NJ59" s="396"/>
      <c r="NK59" s="397"/>
      <c r="NN59" s="871" t="n">
        <f aca="false">Посуточная!SU59</f>
        <v>0</v>
      </c>
      <c r="NO59" s="872" t="n">
        <f aca="false">Посуточная!SV59</f>
        <v>0</v>
      </c>
      <c r="NP59" s="872" t="n">
        <f aca="false">Посуточная!SW59</f>
        <v>0</v>
      </c>
      <c r="NQ59" s="872" t="n">
        <f aca="false">Посуточная!SX59</f>
        <v>0</v>
      </c>
      <c r="NR59" s="366" t="n">
        <f aca="false">Посуточная!TC59</f>
        <v>0</v>
      </c>
      <c r="NS59" s="366" t="n">
        <f aca="false">Посуточная!TD59</f>
        <v>0</v>
      </c>
      <c r="NT59" s="366" t="n">
        <f aca="false">Посуточная!TE59</f>
        <v>0</v>
      </c>
      <c r="NU59" s="366" t="n">
        <f aca="false">Посуточная!TF59</f>
        <v>0</v>
      </c>
      <c r="NV59" s="417"/>
      <c r="NW59" s="391"/>
      <c r="NZ59" s="395"/>
      <c r="OA59" s="417"/>
      <c r="OB59" s="291"/>
      <c r="OC59" s="291"/>
      <c r="OD59" s="417"/>
      <c r="OE59" s="417"/>
      <c r="OF59" s="291"/>
      <c r="OG59" s="291"/>
      <c r="OH59" s="417"/>
      <c r="OI59" s="417"/>
      <c r="OJ59" s="291"/>
      <c r="OK59" s="291"/>
      <c r="OL59" s="417"/>
      <c r="OM59" s="417"/>
      <c r="ON59" s="291"/>
      <c r="OO59" s="291"/>
      <c r="OP59" s="418" t="n">
        <f aca="false">SUMIF(NZ6:OO6,"итого гр.",NZ59:OO59)</f>
        <v>0</v>
      </c>
      <c r="OQ59" s="397" t="n">
        <f aca="false">SUMIF($NZ$6:$OO$6,"итого фк.",NZ59:OO59)</f>
        <v>0</v>
      </c>
      <c r="OR59" s="373"/>
      <c r="OT59" s="396"/>
      <c r="OU59" s="397"/>
      <c r="OX59" s="396"/>
      <c r="OY59" s="397"/>
      <c r="PB59" s="395"/>
      <c r="PC59" s="391"/>
      <c r="PF59" s="396"/>
      <c r="PG59" s="397"/>
      <c r="PJ59" s="418"/>
      <c r="PK59" s="418"/>
      <c r="PN59" s="418"/>
      <c r="PO59" s="418"/>
      <c r="PR59" s="546"/>
      <c r="PS59" s="375"/>
      <c r="PT59" s="546"/>
      <c r="PU59" s="375"/>
      <c r="PV59" s="396"/>
      <c r="PW59" s="375"/>
      <c r="PX59" s="419"/>
      <c r="PY59" s="546"/>
      <c r="PZ59" s="377"/>
      <c r="QA59" s="378"/>
      <c r="QD59" s="608"/>
      <c r="QF59" s="652"/>
      <c r="QQ59" s="127" t="n">
        <f aca="false">IF(V59="",0,V59+QQ56)</f>
        <v>0</v>
      </c>
      <c r="QR59" s="127" t="n">
        <f aca="false">IF(W59="",0,W59+QR56)</f>
        <v>0</v>
      </c>
      <c r="QS59" s="127" t="n">
        <f aca="false">IF(AN59="",0,AN59+QS56)</f>
        <v>0</v>
      </c>
      <c r="QT59" s="127" t="n">
        <f aca="false">IF(AO59="",0,AO59+QT56)</f>
        <v>0</v>
      </c>
      <c r="QU59" s="127" t="n">
        <f aca="false">IF(AZ59="",0,AZ59+QU56)</f>
        <v>0</v>
      </c>
      <c r="QV59" s="127" t="n">
        <f aca="false">IF(BA59="",0,BA59+QV56)</f>
        <v>0</v>
      </c>
      <c r="QW59" s="127" t="n">
        <f aca="false">IF(BL59="",0,BL59+QW56)</f>
        <v>0</v>
      </c>
      <c r="QX59" s="127" t="n">
        <f aca="false">IF(BM59="",0,BM59+QX56)</f>
        <v>0</v>
      </c>
      <c r="QY59" s="127" t="n">
        <f aca="false">IF(CF59="",0,CF59+QY56)</f>
        <v>0</v>
      </c>
      <c r="QZ59" s="127" t="n">
        <f aca="false">IF(CG59="",0,CG59+QZ56)</f>
        <v>0</v>
      </c>
      <c r="RA59" s="127" t="n">
        <f aca="false">IF(CX59="",0,CX59+RA56)</f>
        <v>0</v>
      </c>
      <c r="RB59" s="127" t="n">
        <f aca="false">IF(CY59="",0,CY59+RB56)</f>
        <v>0</v>
      </c>
      <c r="RC59" s="127" t="n">
        <f aca="false">IF(FO59="",0,FO59+RC56)</f>
        <v>0</v>
      </c>
      <c r="RD59" s="127" t="n">
        <f aca="false">IF(FP59="",0,FP59+RD56)</f>
        <v>0</v>
      </c>
      <c r="RE59" s="127" t="n">
        <f aca="false">IF(FC59="",0,FC59+RE56)</f>
        <v>0</v>
      </c>
      <c r="RF59" s="127" t="n">
        <f aca="false">IF(FD59="",0,FD59+RF56)</f>
        <v>0</v>
      </c>
      <c r="RG59" s="127" t="n">
        <f aca="false">IF(ND59="",0,ND59+RG56)</f>
        <v>0</v>
      </c>
      <c r="RH59" s="127" t="n">
        <f aca="false">IF(NE59="",0,NE59+RH56)</f>
        <v>0</v>
      </c>
      <c r="RI59" s="127" t="n">
        <f aca="false">IF(OX59="",0,OX59)</f>
        <v>0</v>
      </c>
      <c r="RJ59" s="127" t="n">
        <f aca="false">IF(OY59="",0,OY59)</f>
        <v>0</v>
      </c>
      <c r="RK59" s="127" t="n">
        <f aca="false">IF(IA59="",0,IA59+RK56)</f>
        <v>0</v>
      </c>
      <c r="RL59" s="127" t="n">
        <f aca="false">IF(IB59="",0,IB59+RL56)</f>
        <v>0</v>
      </c>
      <c r="RM59" s="127" t="n">
        <f aca="false">IF(OT59="",0,OT59+RM56)</f>
        <v>0</v>
      </c>
      <c r="RN59" s="127" t="n">
        <f aca="false">IF(OU59="",0,OU59+RN56)</f>
        <v>0</v>
      </c>
      <c r="RO59" s="127" t="n">
        <f aca="false">IF(PY59="",0,PY59+RO56)</f>
        <v>0</v>
      </c>
      <c r="RP59" s="127" t="n">
        <f aca="false">IF(PZ59="",0,PZ59+RP56)</f>
        <v>0</v>
      </c>
      <c r="RQ59" s="127" t="n">
        <f aca="false">IFERROR(RO59/$A57,0)</f>
        <v>0</v>
      </c>
      <c r="RR59" s="127" t="n">
        <f aca="false">IFERROR(RP59/$A57,0)</f>
        <v>0</v>
      </c>
      <c r="RS59" s="127" t="n">
        <f aca="false">IF(PD59="",0,PD59+RS56)</f>
        <v>0</v>
      </c>
      <c r="RT59" s="127" t="n">
        <f aca="false">IF(PE59="",0,PE59+RT56)</f>
        <v>0</v>
      </c>
      <c r="RU59" s="127" t="n">
        <f aca="false">IF(QQ59&gt;0,0,T59+RU56)</f>
        <v>-122</v>
      </c>
      <c r="RV59" s="127" t="n">
        <f aca="false">IF(QR59&gt;0,0,U59+RV56)</f>
        <v>2</v>
      </c>
      <c r="RW59" s="127" t="n">
        <f aca="false">IF(QS59&gt;0,0,AL59+RW56)</f>
        <v>-107</v>
      </c>
      <c r="RX59" s="127" t="n">
        <f aca="false">IF(QT59&gt;0,0,AM59+RX56)</f>
        <v>6</v>
      </c>
      <c r="RY59" s="127" t="n">
        <f aca="false">IF(QU59&gt;0,0,AX59+RY56)</f>
        <v>-68</v>
      </c>
      <c r="RZ59" s="127" t="n">
        <f aca="false">IF(QV59&gt;0,0,AY59+RZ56)</f>
        <v>0</v>
      </c>
      <c r="SA59" s="127" t="n">
        <f aca="false">IF(QW59&gt;0,0,BJ59+SA56)</f>
        <v>-68</v>
      </c>
      <c r="SB59" s="127" t="n">
        <f aca="false">IF(QX59&gt;0,0,BK59+SB56)</f>
        <v>0</v>
      </c>
      <c r="SC59" s="127" t="n">
        <f aca="false">IF(QY59&gt;0,0,CD59+SC56)</f>
        <v>-64</v>
      </c>
      <c r="SD59" s="127" t="n">
        <f aca="false">IF(QZ59&gt;0,0,CE59+SD56)</f>
        <v>3</v>
      </c>
      <c r="SE59" s="127" t="n">
        <f aca="false">IF(RA59&gt;0,0,CV59+SE56)</f>
        <v>-105</v>
      </c>
      <c r="SF59" s="127" t="n">
        <f aca="false">IF(RB59&gt;0,0,CW59+SF56)</f>
        <v>2</v>
      </c>
      <c r="SG59" s="127" t="n">
        <f aca="false">IF(RC59&gt;0,0,FM59+SG56)</f>
        <v>-68</v>
      </c>
      <c r="SH59" s="127" t="n">
        <f aca="false">IF(RD59&gt;0,0,FN59+SH56)</f>
        <v>0</v>
      </c>
      <c r="SI59" s="127" t="n">
        <f aca="false">IF(RE59&gt;0,0,FA59+SI56)</f>
        <v>-498</v>
      </c>
      <c r="SJ59" s="127" t="n">
        <f aca="false">IFERROR(IF(RF59&gt;0,0,FB59+SJ56),0)</f>
        <v>19</v>
      </c>
      <c r="SK59" s="127" t="n">
        <f aca="false">IF(RG59&gt;0,0,NB59+SK56)</f>
        <v>-104</v>
      </c>
      <c r="SL59" s="127" t="n">
        <f aca="false">IFERROR(IF(RH59&gt;0,0,NC59+SL56),0)</f>
        <v>-115</v>
      </c>
      <c r="SM59" s="127"/>
      <c r="SN59" s="127"/>
      <c r="SO59" s="127"/>
    </row>
    <row r="60" customFormat="false" ht="15" hidden="false" customHeight="false" outlineLevel="0" collapsed="false">
      <c r="A60" s="741"/>
      <c r="B60" s="879" t="n">
        <f aca="false">Посуточная!B60</f>
        <v>0</v>
      </c>
      <c r="C60" s="880" t="n">
        <f aca="false">Посуточная!C60</f>
        <v>0</v>
      </c>
      <c r="D60" s="880" t="n">
        <f aca="false">Посуточная!D60</f>
        <v>0</v>
      </c>
      <c r="E60" s="880" t="n">
        <f aca="false">Посуточная!E60</f>
        <v>0</v>
      </c>
      <c r="F60" s="880" t="n">
        <f aca="false">Посуточная!F60</f>
        <v>0</v>
      </c>
      <c r="G60" s="880" t="n">
        <f aca="false">Посуточная!G60</f>
        <v>0</v>
      </c>
      <c r="H60" s="880" t="n">
        <f aca="false">Посуточная!H60</f>
        <v>0</v>
      </c>
      <c r="I60" s="880" t="n">
        <f aca="false">Посуточная!I60</f>
        <v>0</v>
      </c>
      <c r="J60" s="427" t="n">
        <f aca="false">Посуточная!Q60</f>
        <v>0</v>
      </c>
      <c r="K60" s="427" t="n">
        <f aca="false">Посуточная!R60</f>
        <v>0</v>
      </c>
      <c r="L60" s="427" t="n">
        <f aca="false">Посуточная!S60</f>
        <v>0</v>
      </c>
      <c r="M60" s="427" t="n">
        <f aca="false">Посуточная!T60</f>
        <v>0</v>
      </c>
      <c r="N60" s="427" t="n">
        <f aca="false">Посуточная!U60</f>
        <v>0</v>
      </c>
      <c r="O60" s="427" t="n">
        <f aca="false">Посуточная!V60</f>
        <v>0</v>
      </c>
      <c r="P60" s="427" t="n">
        <f aca="false">Посуточная!W60</f>
        <v>0</v>
      </c>
      <c r="Q60" s="427" t="n">
        <f aca="false">Посуточная!X60</f>
        <v>0</v>
      </c>
      <c r="R60" s="427" t="n">
        <f aca="false">Посуточная!Y60</f>
        <v>0</v>
      </c>
      <c r="S60" s="427" t="n">
        <f aca="false">Посуточная!Z60</f>
        <v>0</v>
      </c>
      <c r="T60" s="475" t="n">
        <f aca="false">SUBTOTAL(9, B60:I60)</f>
        <v>0</v>
      </c>
      <c r="U60" s="433" t="n">
        <f aca="false">SUBTOTAL(9, J60:S60)</f>
        <v>0</v>
      </c>
      <c r="V60" s="273" t="n">
        <f aca="false">SUM(T60,V57)</f>
        <v>130</v>
      </c>
      <c r="W60" s="273" t="n">
        <f aca="false">SUM(U60,W57)</f>
        <v>80</v>
      </c>
      <c r="X60" s="879" t="n">
        <f aca="false">Посуточная!AL60</f>
        <v>20</v>
      </c>
      <c r="Y60" s="880" t="n">
        <f aca="false">Посуточная!AM60</f>
        <v>18</v>
      </c>
      <c r="Z60" s="880" t="n">
        <f aca="false">Посуточная!AN60</f>
        <v>0</v>
      </c>
      <c r="AA60" s="880" t="n">
        <f aca="false">Посуточная!AO60</f>
        <v>0</v>
      </c>
      <c r="AB60" s="880" t="n">
        <f aca="false">Посуточная!AP60</f>
        <v>0</v>
      </c>
      <c r="AC60" s="880" t="n">
        <f aca="false">Посуточная!AQ60</f>
        <v>0</v>
      </c>
      <c r="AD60" s="880" t="n">
        <f aca="false">Посуточная!AR60</f>
        <v>0</v>
      </c>
      <c r="AE60" s="427" t="n">
        <f aca="false">Посуточная!AZ60</f>
        <v>0</v>
      </c>
      <c r="AF60" s="427" t="n">
        <f aca="false">Посуточная!BA60</f>
        <v>0</v>
      </c>
      <c r="AG60" s="427" t="n">
        <f aca="false">Посуточная!BB60</f>
        <v>0</v>
      </c>
      <c r="AH60" s="427" t="n">
        <f aca="false">Посуточная!BC60</f>
        <v>0</v>
      </c>
      <c r="AI60" s="427" t="n">
        <f aca="false">Посуточная!BD60</f>
        <v>0</v>
      </c>
      <c r="AJ60" s="427" t="n">
        <f aca="false">Посуточная!BE60</f>
        <v>0</v>
      </c>
      <c r="AK60" s="427" t="n">
        <f aca="false">Посуточная!BF60</f>
        <v>0</v>
      </c>
      <c r="AL60" s="475" t="n">
        <f aca="false">SUBTOTAL(9, X60:AD60)</f>
        <v>38</v>
      </c>
      <c r="AM60" s="433" t="n">
        <f aca="false">SUBTOTAL(9, AE60:AK60)</f>
        <v>0</v>
      </c>
      <c r="AN60" s="273" t="n">
        <f aca="false">SUM(AL60,AN57)</f>
        <v>121</v>
      </c>
      <c r="AO60" s="273" t="n">
        <f aca="false">SUM(AM60,AO57)</f>
        <v>120</v>
      </c>
      <c r="AP60" s="879" t="n">
        <f aca="false">Посуточная!BR60</f>
        <v>0</v>
      </c>
      <c r="AQ60" s="880" t="n">
        <f aca="false">Посуточная!BS60</f>
        <v>0</v>
      </c>
      <c r="AR60" s="880" t="n">
        <f aca="false">Посуточная!BT60</f>
        <v>0</v>
      </c>
      <c r="AS60" s="880" t="n">
        <f aca="false">Посуточная!BU60</f>
        <v>0</v>
      </c>
      <c r="AT60" s="427" t="n">
        <f aca="false">Посуточная!BZ60</f>
        <v>0</v>
      </c>
      <c r="AU60" s="427" t="n">
        <f aca="false">Посуточная!CA60</f>
        <v>0</v>
      </c>
      <c r="AV60" s="427" t="n">
        <f aca="false">Посуточная!CB60</f>
        <v>0</v>
      </c>
      <c r="AW60" s="427" t="n">
        <f aca="false">Посуточная!CC60</f>
        <v>0</v>
      </c>
      <c r="AX60" s="475" t="n">
        <f aca="false">SUBTOTAL(9, AP60:AS60)</f>
        <v>0</v>
      </c>
      <c r="AY60" s="433" t="n">
        <f aca="false">SUBTOTAL(9, AT60:AW60)</f>
        <v>0</v>
      </c>
      <c r="AZ60" s="273" t="n">
        <f aca="false">SUM(AX60,AZ57)</f>
        <v>0</v>
      </c>
      <c r="BA60" s="273" t="n">
        <f aca="false">SUM(AY60,BA57)</f>
        <v>0</v>
      </c>
      <c r="BB60" s="879" t="n">
        <f aca="false">Посуточная!CL60</f>
        <v>0</v>
      </c>
      <c r="BC60" s="880" t="n">
        <f aca="false">Посуточная!CM60</f>
        <v>0</v>
      </c>
      <c r="BD60" s="880" t="n">
        <f aca="false">Посуточная!CN60</f>
        <v>0</v>
      </c>
      <c r="BE60" s="880" t="n">
        <f aca="false">Посуточная!CO60</f>
        <v>0</v>
      </c>
      <c r="BF60" s="427" t="n">
        <f aca="false">Посуточная!CT60</f>
        <v>0</v>
      </c>
      <c r="BG60" s="427" t="n">
        <f aca="false">Посуточная!CU60</f>
        <v>0</v>
      </c>
      <c r="BH60" s="427" t="n">
        <f aca="false">Посуточная!CV60</f>
        <v>0</v>
      </c>
      <c r="BI60" s="427" t="n">
        <f aca="false">Посуточная!CW60</f>
        <v>0</v>
      </c>
      <c r="BJ60" s="475" t="n">
        <f aca="false">SUBTOTAL(9, BB60:BE60)</f>
        <v>0</v>
      </c>
      <c r="BK60" s="433" t="n">
        <f aca="false">SUBTOTAL(9, BF60:BI60)</f>
        <v>0</v>
      </c>
      <c r="BL60" s="273" t="n">
        <f aca="false">SUM(BJ60,BL57)</f>
        <v>0</v>
      </c>
      <c r="BM60" s="273" t="n">
        <f aca="false">SUM(BK60,BM57)</f>
        <v>0</v>
      </c>
      <c r="BN60" s="437" t="n">
        <f aca="false">SUMIF(B6:BM6,"итого гр.",B60:BM60)</f>
        <v>38</v>
      </c>
      <c r="BO60" s="433" t="n">
        <f aca="false">SUMIF(B6:BM6,"итого фк.",B60:BM60)</f>
        <v>0</v>
      </c>
      <c r="BP60" s="273" t="n">
        <f aca="false">SUM(BN60,BP57)</f>
        <v>251</v>
      </c>
      <c r="BQ60" s="273" t="n">
        <f aca="false">SUM(BO60,BQ57)</f>
        <v>200</v>
      </c>
      <c r="BR60" s="438" t="n">
        <f aca="false">BP60</f>
        <v>251</v>
      </c>
      <c r="BS60" s="439" t="n">
        <f aca="false">BQ60</f>
        <v>200</v>
      </c>
      <c r="BV60" s="881" t="n">
        <f aca="false">Посуточная!DN60</f>
        <v>0</v>
      </c>
      <c r="BW60" s="882" t="n">
        <f aca="false">Посуточная!DO60</f>
        <v>0</v>
      </c>
      <c r="BX60" s="882" t="n">
        <f aca="false">Посуточная!DP60</f>
        <v>0</v>
      </c>
      <c r="BY60" s="882" t="n">
        <f aca="false">Посуточная!DQ60</f>
        <v>0</v>
      </c>
      <c r="BZ60" s="427" t="n">
        <f aca="false">Посуточная!DV60</f>
        <v>0</v>
      </c>
      <c r="CA60" s="427" t="n">
        <f aca="false">Посуточная!DW60</f>
        <v>0</v>
      </c>
      <c r="CB60" s="427" t="n">
        <f aca="false">Посуточная!DX60</f>
        <v>0</v>
      </c>
      <c r="CC60" s="427" t="n">
        <f aca="false">Посуточная!DY60</f>
        <v>0</v>
      </c>
      <c r="CD60" s="417" t="n">
        <f aca="false">SUBTOTAL(9, BV60:BY60)</f>
        <v>0</v>
      </c>
      <c r="CE60" s="433" t="n">
        <f aca="false">SUBTOTAL(9, BZ60:CC60)</f>
        <v>0</v>
      </c>
      <c r="CF60" s="273" t="n">
        <f aca="false">SUM(CD60,CF57)</f>
        <v>14.7</v>
      </c>
      <c r="CG60" s="273" t="n">
        <f aca="false">SUM(CE60,CG57)</f>
        <v>15.988</v>
      </c>
      <c r="CH60" s="881" t="n">
        <f aca="false">Посуточная!EH60</f>
        <v>0</v>
      </c>
      <c r="CI60" s="882" t="n">
        <f aca="false">Посуточная!EI60</f>
        <v>0</v>
      </c>
      <c r="CJ60" s="882" t="n">
        <f aca="false">Посуточная!EJ60</f>
        <v>0</v>
      </c>
      <c r="CK60" s="882" t="n">
        <f aca="false">Посуточная!EK60</f>
        <v>0</v>
      </c>
      <c r="CL60" s="882" t="n">
        <f aca="false">Посуточная!EL60</f>
        <v>0</v>
      </c>
      <c r="CM60" s="882" t="n">
        <f aca="false">Посуточная!EM60</f>
        <v>0</v>
      </c>
      <c r="CN60" s="882" t="n">
        <f aca="false">Посуточная!EN60</f>
        <v>0</v>
      </c>
      <c r="CO60" s="427" t="n">
        <f aca="false">Посуточная!ES60</f>
        <v>0</v>
      </c>
      <c r="CP60" s="427" t="n">
        <f aca="false">Посуточная!ET60</f>
        <v>0</v>
      </c>
      <c r="CQ60" s="427" t="n">
        <f aca="false">Посуточная!EU60</f>
        <v>0</v>
      </c>
      <c r="CR60" s="427" t="n">
        <f aca="false">Посуточная!EV60</f>
        <v>0</v>
      </c>
      <c r="CS60" s="427" t="n">
        <f aca="false">Посуточная!EW60</f>
        <v>0</v>
      </c>
      <c r="CT60" s="427" t="n">
        <f aca="false">Посуточная!EX60</f>
        <v>0</v>
      </c>
      <c r="CU60" s="427" t="n">
        <f aca="false">Посуточная!EY60</f>
        <v>0</v>
      </c>
      <c r="CV60" s="475" t="n">
        <f aca="false">SUBTOTAL(9, CH60:CN60)</f>
        <v>0</v>
      </c>
      <c r="CW60" s="433" t="n">
        <f aca="false">SUBTOTAL(9, CO60:CU60)</f>
        <v>0</v>
      </c>
      <c r="CX60" s="273" t="n">
        <f aca="false">SUM(CV60,CX57)</f>
        <v>220</v>
      </c>
      <c r="CY60" s="273" t="n">
        <f aca="false">SUM(CW60,CY57)</f>
        <v>60</v>
      </c>
      <c r="CZ60" s="879" t="n">
        <f aca="false">Посуточная!FH60</f>
        <v>3</v>
      </c>
      <c r="DA60" s="880" t="n">
        <f aca="false">Посуточная!FI60</f>
        <v>18</v>
      </c>
      <c r="DB60" s="880" t="n">
        <f aca="false">Посуточная!FJ60</f>
        <v>0</v>
      </c>
      <c r="DC60" s="880" t="n">
        <f aca="false">Посуточная!FK60</f>
        <v>0</v>
      </c>
      <c r="DD60" s="880" t="n">
        <f aca="false">Посуточная!FL60</f>
        <v>0</v>
      </c>
      <c r="DE60" s="880" t="n">
        <f aca="false">Посуточная!FM60</f>
        <v>0</v>
      </c>
      <c r="DF60" s="880" t="n">
        <f aca="false">Посуточная!FN60</f>
        <v>0</v>
      </c>
      <c r="DG60" s="880" t="n">
        <f aca="false">Посуточная!FO60</f>
        <v>0</v>
      </c>
      <c r="DH60" s="880" t="n">
        <f aca="false">Посуточная!FP60</f>
        <v>0</v>
      </c>
      <c r="DI60" s="880" t="n">
        <f aca="false">Посуточная!FQ60</f>
        <v>0</v>
      </c>
      <c r="DJ60" s="880" t="n">
        <f aca="false">Посуточная!FR60</f>
        <v>0</v>
      </c>
      <c r="DK60" s="880" t="n">
        <f aca="false">Посуточная!FS60</f>
        <v>0</v>
      </c>
      <c r="DL60" s="880" t="n">
        <f aca="false">Посуточная!FT60</f>
        <v>0</v>
      </c>
      <c r="DM60" s="880" t="n">
        <f aca="false">Посуточная!FU60</f>
        <v>0</v>
      </c>
      <c r="DN60" s="880" t="n">
        <f aca="false">Посуточная!FV60</f>
        <v>0</v>
      </c>
      <c r="DO60" s="880" t="n">
        <f aca="false">Посуточная!FW60</f>
        <v>0</v>
      </c>
      <c r="DP60" s="880" t="n">
        <f aca="false">Посуточная!FX60</f>
        <v>0</v>
      </c>
      <c r="DQ60" s="880" t="n">
        <f aca="false">Посуточная!FY60</f>
        <v>0</v>
      </c>
      <c r="DR60" s="880" t="n">
        <f aca="false">Посуточная!FZ60</f>
        <v>0</v>
      </c>
      <c r="DS60" s="880" t="n">
        <f aca="false">Посуточная!GA60</f>
        <v>0</v>
      </c>
      <c r="DT60" s="880" t="n">
        <f aca="false">Посуточная!GB60</f>
        <v>0</v>
      </c>
      <c r="DU60" s="880" t="n">
        <f aca="false">Посуточная!GC60</f>
        <v>0</v>
      </c>
      <c r="DV60" s="880" t="n">
        <f aca="false">Посуточная!GD60</f>
        <v>0</v>
      </c>
      <c r="DW60" s="880" t="n">
        <f aca="false">Посуточная!GE60</f>
        <v>0</v>
      </c>
      <c r="DX60" s="880" t="n">
        <f aca="false">Посуточная!GF60</f>
        <v>0</v>
      </c>
      <c r="DY60" s="880" t="n">
        <f aca="false">Посуточная!GG60</f>
        <v>0</v>
      </c>
      <c r="DZ60" s="880" t="n">
        <f aca="false">Посуточная!GH60</f>
        <v>0</v>
      </c>
      <c r="EA60" s="880" t="n">
        <f aca="false">Посуточная!GI60</f>
        <v>0</v>
      </c>
      <c r="EB60" s="880" t="n">
        <f aca="false">Посуточная!GJ60</f>
        <v>0</v>
      </c>
      <c r="EC60" s="880" t="n">
        <f aca="false">Посуточная!GK60</f>
        <v>0</v>
      </c>
      <c r="ED60" s="880" t="n">
        <f aca="false">Посуточная!GL60</f>
        <v>0</v>
      </c>
      <c r="EE60" s="880" t="n">
        <f aca="false">Посуточная!GM60</f>
        <v>0</v>
      </c>
      <c r="EF60" s="427" t="n">
        <f aca="false">Посуточная!GU60</f>
        <v>5</v>
      </c>
      <c r="EG60" s="427" t="n">
        <f aca="false">Посуточная!GV60</f>
        <v>0</v>
      </c>
      <c r="EH60" s="427" t="n">
        <f aca="false">Посуточная!GW60</f>
        <v>0</v>
      </c>
      <c r="EI60" s="427" t="n">
        <f aca="false">Посуточная!GX60</f>
        <v>0</v>
      </c>
      <c r="EJ60" s="427" t="n">
        <f aca="false">Посуточная!GY60</f>
        <v>0</v>
      </c>
      <c r="EK60" s="427" t="n">
        <f aca="false">Посуточная!GZ60</f>
        <v>0</v>
      </c>
      <c r="EL60" s="427" t="n">
        <f aca="false">Посуточная!HA60</f>
        <v>0</v>
      </c>
      <c r="EM60" s="427" t="n">
        <f aca="false">Посуточная!HB60</f>
        <v>0</v>
      </c>
      <c r="EN60" s="427" t="n">
        <f aca="false">Посуточная!HC60</f>
        <v>0</v>
      </c>
      <c r="EO60" s="427" t="n">
        <f aca="false">Посуточная!HD60</f>
        <v>0</v>
      </c>
      <c r="EP60" s="427" t="n">
        <f aca="false">Посуточная!HE60</f>
        <v>0</v>
      </c>
      <c r="EQ60" s="427" t="n">
        <f aca="false">Посуточная!HF60</f>
        <v>0</v>
      </c>
      <c r="ER60" s="427" t="n">
        <f aca="false">Посуточная!HG60</f>
        <v>0</v>
      </c>
      <c r="ES60" s="427" t="n">
        <f aca="false">Посуточная!HH60</f>
        <v>0</v>
      </c>
      <c r="ET60" s="427" t="n">
        <f aca="false">Посуточная!HI60</f>
        <v>0</v>
      </c>
      <c r="EU60" s="427" t="n">
        <f aca="false">Посуточная!HJ60</f>
        <v>0</v>
      </c>
      <c r="EV60" s="427" t="n">
        <f aca="false">Посуточная!HK60</f>
        <v>0</v>
      </c>
      <c r="EW60" s="427" t="n">
        <f aca="false">Посуточная!HL60</f>
        <v>0</v>
      </c>
      <c r="EX60" s="427" t="n">
        <f aca="false">Посуточная!HM60</f>
        <v>0</v>
      </c>
      <c r="EY60" s="427" t="n">
        <f aca="false">Посуточная!HN60</f>
        <v>0</v>
      </c>
      <c r="EZ60" s="427" t="n">
        <f aca="false">Посуточная!HO60</f>
        <v>0</v>
      </c>
      <c r="FA60" s="475" t="n">
        <f aca="false">SUBTOTAL(9, CZ60:EE60)</f>
        <v>21</v>
      </c>
      <c r="FB60" s="433" t="n">
        <f aca="false">SUBTOTAL(9, EF60:EZ60)</f>
        <v>5</v>
      </c>
      <c r="FC60" s="273" t="n">
        <f aca="false">SUM(FA60,FC57)</f>
        <v>114</v>
      </c>
      <c r="FD60" s="273" t="n">
        <f aca="false">SUM(FB60,FD57)</f>
        <v>80.773</v>
      </c>
      <c r="FE60" s="883" t="n">
        <f aca="false">Посуточная!IA60</f>
        <v>0</v>
      </c>
      <c r="FF60" s="884" t="n">
        <f aca="false">Посуточная!IB60</f>
        <v>0</v>
      </c>
      <c r="FG60" s="884" t="n">
        <f aca="false">Посуточная!IC60</f>
        <v>0</v>
      </c>
      <c r="FH60" s="880" t="n">
        <f aca="false">Посуточная!ID60</f>
        <v>0</v>
      </c>
      <c r="FI60" s="427" t="n">
        <f aca="false">Посуточная!II60</f>
        <v>0</v>
      </c>
      <c r="FJ60" s="469" t="n">
        <f aca="false">Посуточная!IJ60</f>
        <v>0</v>
      </c>
      <c r="FK60" s="426" t="n">
        <f aca="false">Посуточная!IK60</f>
        <v>0</v>
      </c>
      <c r="FL60" s="470" t="n">
        <f aca="false">Посуточная!IL60</f>
        <v>0</v>
      </c>
      <c r="FM60" s="432" t="n">
        <f aca="false">SUBTOTAL(9, FE60:FH60)</f>
        <v>0</v>
      </c>
      <c r="FN60" s="433" t="n">
        <f aca="false">SUBTOTAL(9, FI60:FL60)</f>
        <v>0</v>
      </c>
      <c r="FO60" s="273" t="n">
        <f aca="false">SUM(FM60,FO57)</f>
        <v>0</v>
      </c>
      <c r="FP60" s="273" t="n">
        <f aca="false">SUM(FN60,FP57)</f>
        <v>0</v>
      </c>
      <c r="FQ60" s="420" t="n">
        <f aca="false">Посуточная!KX60-Посуточная_НГДП!EH60</f>
        <v>3.5</v>
      </c>
      <c r="FR60" s="421"/>
      <c r="FS60" s="421"/>
      <c r="FT60" s="421"/>
      <c r="FU60" s="421"/>
      <c r="FV60" s="421"/>
      <c r="FW60" s="421"/>
      <c r="FX60" s="421"/>
      <c r="FY60" s="421"/>
      <c r="FZ60" s="421"/>
      <c r="GA60" s="421"/>
      <c r="GB60" s="421"/>
      <c r="GC60" s="421"/>
      <c r="GD60" s="421"/>
      <c r="GE60" s="421"/>
      <c r="GF60" s="427" t="n">
        <f aca="false">Посуточная!KY60-Посуточная_НГДП!EI60</f>
        <v>31.771</v>
      </c>
      <c r="GG60" s="427"/>
      <c r="GH60" s="427"/>
      <c r="GI60" s="427"/>
      <c r="GJ60" s="427"/>
      <c r="GK60" s="427"/>
      <c r="GL60" s="427"/>
      <c r="GM60" s="427"/>
      <c r="GN60" s="427"/>
      <c r="GO60" s="427"/>
      <c r="GP60" s="427"/>
      <c r="GQ60" s="427"/>
      <c r="GR60" s="427"/>
      <c r="GS60" s="427"/>
      <c r="GT60" s="427"/>
      <c r="GU60" s="427"/>
      <c r="GV60" s="427"/>
      <c r="GW60" s="427"/>
      <c r="GX60" s="427"/>
      <c r="GY60" s="427"/>
      <c r="GZ60" s="427"/>
      <c r="HA60" s="427"/>
      <c r="HB60" s="427"/>
      <c r="HC60" s="427"/>
      <c r="HD60" s="427"/>
      <c r="HE60" s="427"/>
      <c r="HF60" s="427"/>
      <c r="HG60" s="427"/>
      <c r="HH60" s="427"/>
      <c r="HI60" s="427"/>
      <c r="HJ60" s="427"/>
      <c r="HK60" s="427"/>
      <c r="HL60" s="427"/>
      <c r="HM60" s="475" t="n">
        <f aca="false">SUBTOTAL(9, FQ60:GE60)</f>
        <v>3.5</v>
      </c>
      <c r="HN60" s="549" t="n">
        <f aca="false">SUBTOTAL(9, GF60:HL60)</f>
        <v>31.771</v>
      </c>
      <c r="HO60" s="273" t="n">
        <f aca="false">SUM(HM60,HO57)</f>
        <v>268.841</v>
      </c>
      <c r="HP60" s="456" t="n">
        <f aca="false">SUM(HN60,HP57)</f>
        <v>676.247</v>
      </c>
      <c r="HQ60" s="437" t="n">
        <f aca="false">SUMIF(BV6:HP6,"итого гр.",BV60:HP60)</f>
        <v>24.5</v>
      </c>
      <c r="HR60" s="433" t="n">
        <f aca="false">SUMIF(BV6:HP6,"итого фк.",BV60:HP60)</f>
        <v>36.771</v>
      </c>
      <c r="HS60" s="273" t="n">
        <f aca="false">SUM(HQ60,HS57)</f>
        <v>617.541</v>
      </c>
      <c r="HT60" s="273" t="n">
        <f aca="false">SUM(HR60,HT57)</f>
        <v>833.008</v>
      </c>
      <c r="HU60" s="438" t="n">
        <f aca="false">HS60</f>
        <v>617.541</v>
      </c>
      <c r="HV60" s="439" t="n">
        <f aca="false">HT60</f>
        <v>833.008</v>
      </c>
      <c r="HX60" s="278"/>
      <c r="HY60" s="457" t="n">
        <f aca="false">Посуточная!LJ60-Посуточная_НГДП!ET60</f>
        <v>0</v>
      </c>
      <c r="HZ60" s="458" t="n">
        <f aca="false">Посуточная!LK60-Посуточная_НГДП!EU60</f>
        <v>26</v>
      </c>
      <c r="IA60" s="273" t="n">
        <f aca="false">HY60</f>
        <v>0</v>
      </c>
      <c r="IB60" s="273" t="n">
        <f aca="false">HZ60</f>
        <v>26</v>
      </c>
      <c r="IC60" s="438" t="n">
        <f aca="false">SUM(BN60,HQ60,HY60)</f>
        <v>62.5</v>
      </c>
      <c r="ID60" s="439" t="n">
        <f aca="false">SUM(BO60,HR60,HZ60)</f>
        <v>62.771</v>
      </c>
      <c r="IE60" s="273" t="n">
        <f aca="false">SUM(BP60,HS60,IA60)</f>
        <v>868.541</v>
      </c>
      <c r="IF60" s="273" t="n">
        <f aca="false">SUM(BQ60,HT60,IB60)</f>
        <v>1059.008</v>
      </c>
      <c r="IG60" s="420" t="n">
        <f aca="false">Посуточная!OB60-Посуточная_НГДП!FP60</f>
        <v>3.3</v>
      </c>
      <c r="IH60" s="421"/>
      <c r="II60" s="421"/>
      <c r="IJ60" s="421"/>
      <c r="IK60" s="421"/>
      <c r="IL60" s="421"/>
      <c r="IM60" s="421"/>
      <c r="IN60" s="421"/>
      <c r="IO60" s="421"/>
      <c r="IP60" s="421"/>
      <c r="IQ60" s="421"/>
      <c r="IR60" s="421"/>
      <c r="IS60" s="421"/>
      <c r="IT60" s="421"/>
      <c r="IU60" s="421"/>
      <c r="IV60" s="441" t="n">
        <f aca="false">Посуточная!OC60-Посуточная_НГДП!FQ60</f>
        <v>40.226</v>
      </c>
      <c r="IW60" s="441"/>
      <c r="IX60" s="441"/>
      <c r="IY60" s="441"/>
      <c r="IZ60" s="441"/>
      <c r="JA60" s="441"/>
      <c r="JB60" s="441"/>
      <c r="JC60" s="441"/>
      <c r="JD60" s="441"/>
      <c r="JE60" s="441"/>
      <c r="JF60" s="441"/>
      <c r="JG60" s="441"/>
      <c r="JH60" s="441"/>
      <c r="JI60" s="441"/>
      <c r="JJ60" s="441"/>
      <c r="JK60" s="441"/>
      <c r="JL60" s="441"/>
      <c r="JM60" s="441"/>
      <c r="JN60" s="441"/>
      <c r="JO60" s="441"/>
      <c r="JP60" s="441"/>
      <c r="JQ60" s="441"/>
      <c r="JR60" s="441"/>
      <c r="JS60" s="441"/>
      <c r="JT60" s="441"/>
      <c r="JU60" s="441"/>
      <c r="JV60" s="441"/>
      <c r="JW60" s="441"/>
      <c r="JX60" s="441"/>
      <c r="JY60" s="441"/>
      <c r="JZ60" s="441"/>
      <c r="KA60" s="441"/>
      <c r="KB60" s="441"/>
      <c r="KC60" s="441"/>
      <c r="KD60" s="441"/>
      <c r="KE60" s="441"/>
      <c r="KF60" s="441"/>
      <c r="KG60" s="441"/>
      <c r="KH60" s="441"/>
      <c r="KI60" s="441"/>
      <c r="KJ60" s="475" t="n">
        <f aca="false">SUBTOTAL(9, IG60:IU60)</f>
        <v>3.3</v>
      </c>
      <c r="KK60" s="433" t="n">
        <f aca="false">SUBTOTAL(9, IV60:KI60)</f>
        <v>40.226</v>
      </c>
      <c r="KL60" s="273" t="n">
        <f aca="false">SUM(KJ60,KL57)</f>
        <v>473.2535555556</v>
      </c>
      <c r="KM60" s="273" t="n">
        <f aca="false">SUM(KK60,KM57)</f>
        <v>1004.902</v>
      </c>
      <c r="KN60" s="885" t="n">
        <f aca="false">Посуточная!OF60</f>
        <v>0</v>
      </c>
      <c r="KO60" s="886" t="n">
        <f aca="false">Посуточная!OG60</f>
        <v>0</v>
      </c>
      <c r="KP60" s="886" t="n">
        <f aca="false">Посуточная!OH60</f>
        <v>0</v>
      </c>
      <c r="KQ60" s="886" t="n">
        <f aca="false">Посуточная!OI60</f>
        <v>0</v>
      </c>
      <c r="KR60" s="886" t="n">
        <f aca="false">Посуточная!OJ60</f>
        <v>0</v>
      </c>
      <c r="KS60" s="886" t="n">
        <f aca="false">Посуточная!OK60</f>
        <v>0</v>
      </c>
      <c r="KT60" s="886" t="n">
        <f aca="false">Посуточная!OL60</f>
        <v>0</v>
      </c>
      <c r="KU60" s="886" t="n">
        <f aca="false">Посуточная!OM60</f>
        <v>0</v>
      </c>
      <c r="KV60" s="886" t="n">
        <f aca="false">Посуточная!ON60</f>
        <v>0</v>
      </c>
      <c r="KW60" s="887" t="n">
        <f aca="false">Посуточная!OO60</f>
        <v>0</v>
      </c>
      <c r="KX60" s="470" t="n">
        <f aca="false">Посуточная!OV60</f>
        <v>0</v>
      </c>
      <c r="KY60" s="470" t="n">
        <f aca="false">Посуточная!OW60</f>
        <v>0</v>
      </c>
      <c r="KZ60" s="470" t="n">
        <f aca="false">Посуточная!OX60</f>
        <v>0</v>
      </c>
      <c r="LA60" s="470" t="n">
        <f aca="false">Посуточная!OY60</f>
        <v>0</v>
      </c>
      <c r="LB60" s="470" t="n">
        <f aca="false">Посуточная!OZ60</f>
        <v>0</v>
      </c>
      <c r="LC60" s="470" t="n">
        <f aca="false">Посуточная!PA60</f>
        <v>0</v>
      </c>
      <c r="LD60" s="470" t="n">
        <f aca="false">Посуточная!PB60</f>
        <v>0</v>
      </c>
      <c r="LE60" s="470" t="n">
        <f aca="false">Посуточная!PC60</f>
        <v>0</v>
      </c>
      <c r="LF60" s="470" t="n">
        <f aca="false">Посуточная!PD60</f>
        <v>0</v>
      </c>
      <c r="LG60" s="470" t="n">
        <f aca="false">Посуточная!PE60</f>
        <v>0</v>
      </c>
      <c r="LH60" s="470" t="n">
        <f aca="false">Посуточная!PF60</f>
        <v>0</v>
      </c>
      <c r="LI60" s="470" t="n">
        <f aca="false">Посуточная!PG60</f>
        <v>0</v>
      </c>
      <c r="LJ60" s="470" t="n">
        <f aca="false">Посуточная!PH60</f>
        <v>0</v>
      </c>
      <c r="LK60" s="470" t="n">
        <f aca="false">Посуточная!PI60</f>
        <v>0</v>
      </c>
      <c r="LL60" s="470" t="n">
        <f aca="false">Посуточная!PJ60</f>
        <v>0</v>
      </c>
      <c r="LM60" s="470" t="n">
        <f aca="false">Посуточная!PK60</f>
        <v>0</v>
      </c>
      <c r="LN60" s="470" t="n">
        <f aca="false">Посуточная!PL60</f>
        <v>0</v>
      </c>
      <c r="LO60" s="470" t="n">
        <f aca="false">Посуточная!PM60</f>
        <v>0</v>
      </c>
      <c r="LP60" s="470" t="n">
        <f aca="false">Посуточная!PN60</f>
        <v>0</v>
      </c>
      <c r="LQ60" s="470" t="n">
        <f aca="false">Посуточная!PO60</f>
        <v>0</v>
      </c>
      <c r="LR60" s="475" t="n">
        <f aca="false">SUBTOTAL(9, KN60:KW60)</f>
        <v>0</v>
      </c>
      <c r="LS60" s="433" t="n">
        <f aca="false">SUBTOTAL(9, KX60:LQ60)</f>
        <v>0</v>
      </c>
      <c r="LT60" s="273" t="n">
        <f aca="false">SUM(LR60,LT57)</f>
        <v>0</v>
      </c>
      <c r="LU60" s="273" t="n">
        <f aca="false">SUM(LS60,LU57)</f>
        <v>0</v>
      </c>
      <c r="LV60" s="888" t="n">
        <f aca="false">Посуточная!QA60</f>
        <v>0</v>
      </c>
      <c r="LW60" s="889" t="n">
        <f aca="false">Посуточная!QB60</f>
        <v>0</v>
      </c>
      <c r="LX60" s="889" t="n">
        <f aca="false">Посуточная!QC60</f>
        <v>0</v>
      </c>
      <c r="LY60" s="889" t="n">
        <f aca="false">Посуточная!QD60</f>
        <v>0</v>
      </c>
      <c r="LZ60" s="889" t="n">
        <f aca="false">Посуточная!QE60</f>
        <v>0</v>
      </c>
      <c r="MA60" s="889" t="n">
        <f aca="false">Посуточная!QF60</f>
        <v>0</v>
      </c>
      <c r="MB60" s="889" t="n">
        <f aca="false">Посуточная!QG60</f>
        <v>0</v>
      </c>
      <c r="MC60" s="890" t="n">
        <f aca="false">Посуточная!QO60</f>
        <v>0</v>
      </c>
      <c r="MD60" s="890" t="n">
        <f aca="false">Посуточная!QP60</f>
        <v>0</v>
      </c>
      <c r="ME60" s="890" t="n">
        <f aca="false">Посуточная!QQ60</f>
        <v>0</v>
      </c>
      <c r="MF60" s="890" t="n">
        <f aca="false">Посуточная!QR60</f>
        <v>0</v>
      </c>
      <c r="MG60" s="890" t="n">
        <f aca="false">Посуточная!QS60</f>
        <v>0</v>
      </c>
      <c r="MH60" s="890" t="n">
        <f aca="false">Посуточная!QT60</f>
        <v>0</v>
      </c>
      <c r="MI60" s="890" t="n">
        <f aca="false">Посуточная!QU60</f>
        <v>0</v>
      </c>
      <c r="MJ60" s="475" t="n">
        <f aca="false">SUBTOTAL(9, LV60:MB60)</f>
        <v>0</v>
      </c>
      <c r="MK60" s="433" t="n">
        <f aca="false">SUBTOTAL(9, MC60:MI60)</f>
        <v>0</v>
      </c>
      <c r="ML60" s="273" t="n">
        <f aca="false">SUM(MJ60,ML57)</f>
        <v>0</v>
      </c>
      <c r="MM60" s="273" t="n">
        <f aca="false">SUM(MK60,MM57)</f>
        <v>0</v>
      </c>
      <c r="MN60" s="885" t="n">
        <f aca="false">Посуточная!RG60</f>
        <v>0</v>
      </c>
      <c r="MO60" s="886" t="n">
        <f aca="false">Посуточная!RH60</f>
        <v>0</v>
      </c>
      <c r="MP60" s="886" t="n">
        <f aca="false">Посуточная!RI60</f>
        <v>0</v>
      </c>
      <c r="MQ60" s="886" t="n">
        <f aca="false">Посуточная!RJ60</f>
        <v>0</v>
      </c>
      <c r="MR60" s="886" t="n">
        <f aca="false">Посуточная!RK60</f>
        <v>0</v>
      </c>
      <c r="MS60" s="886" t="n">
        <f aca="false">Посуточная!RL60</f>
        <v>0</v>
      </c>
      <c r="MT60" s="886" t="n">
        <f aca="false">Посуточная!RM60</f>
        <v>0</v>
      </c>
      <c r="MU60" s="470" t="n">
        <f aca="false">Посуточная!RU60</f>
        <v>0</v>
      </c>
      <c r="MV60" s="470" t="n">
        <f aca="false">Посуточная!RV60</f>
        <v>0</v>
      </c>
      <c r="MW60" s="470" t="n">
        <f aca="false">Посуточная!RW60</f>
        <v>0</v>
      </c>
      <c r="MX60" s="470" t="n">
        <f aca="false">Посуточная!RX60</f>
        <v>0</v>
      </c>
      <c r="MY60" s="470" t="n">
        <f aca="false">Посуточная!RY60</f>
        <v>0</v>
      </c>
      <c r="MZ60" s="470" t="n">
        <f aca="false">Посуточная!RZ60</f>
        <v>0</v>
      </c>
      <c r="NA60" s="470" t="n">
        <f aca="false">Посуточная!SA60</f>
        <v>0</v>
      </c>
      <c r="NB60" s="475" t="n">
        <f aca="false">SUBTOTAL(9, MN60:MT60)</f>
        <v>0</v>
      </c>
      <c r="NC60" s="433" t="n">
        <f aca="false">SUBTOTAL(9, MU60:NA60)</f>
        <v>0</v>
      </c>
      <c r="ND60" s="273" t="n">
        <f aca="false">SUM(NB60,ND57)</f>
        <v>11.5</v>
      </c>
      <c r="NE60" s="273" t="n">
        <f aca="false">SUM(NC60,NE57)</f>
        <v>4.669</v>
      </c>
      <c r="NF60" s="437" t="n">
        <f aca="false">SUMIF(IG6:NE6,"итого гр.",IG60:NE60)</f>
        <v>3.3</v>
      </c>
      <c r="NG60" s="433" t="n">
        <f aca="false">SUMIF($IG$6:$NE$6,"итого фк.",IG60:NE60)</f>
        <v>40.226</v>
      </c>
      <c r="NH60" s="273" t="n">
        <f aca="false">SUM(NF60,NH57)</f>
        <v>484.7535555556</v>
      </c>
      <c r="NI60" s="273" t="n">
        <f aca="false">SUM(NG60,NI57)</f>
        <v>1009.571</v>
      </c>
      <c r="NJ60" s="438" t="n">
        <f aca="false">NH60</f>
        <v>484.7535555556</v>
      </c>
      <c r="NK60" s="439" t="n">
        <f aca="false">NI60</f>
        <v>1009.571</v>
      </c>
      <c r="NM60" s="278"/>
      <c r="NN60" s="885" t="n">
        <f aca="false">Посуточная!SU60</f>
        <v>0</v>
      </c>
      <c r="NO60" s="886" t="n">
        <f aca="false">Посуточная!SV60</f>
        <v>0</v>
      </c>
      <c r="NP60" s="886" t="n">
        <f aca="false">Посуточная!SW60</f>
        <v>0</v>
      </c>
      <c r="NQ60" s="886" t="n">
        <f aca="false">Посуточная!SX60</f>
        <v>0</v>
      </c>
      <c r="NR60" s="470" t="n">
        <f aca="false">Посуточная!TC60</f>
        <v>0</v>
      </c>
      <c r="NS60" s="470" t="n">
        <f aca="false">Посуточная!TD60</f>
        <v>0</v>
      </c>
      <c r="NT60" s="470" t="n">
        <f aca="false">Посуточная!TE60</f>
        <v>0</v>
      </c>
      <c r="NU60" s="470" t="n">
        <f aca="false">Посуточная!TF60</f>
        <v>0</v>
      </c>
      <c r="NV60" s="475" t="n">
        <f aca="false">SUBTOTAL(9, NN60:NQ60)</f>
        <v>0</v>
      </c>
      <c r="NW60" s="433" t="n">
        <f aca="false">SUBTOTAL(9, NR60:NU60)</f>
        <v>0</v>
      </c>
      <c r="NX60" s="456" t="n">
        <f aca="false">NX57+NV60</f>
        <v>0</v>
      </c>
      <c r="NY60" s="456" t="n">
        <f aca="false">NY57+NW60</f>
        <v>0</v>
      </c>
      <c r="NZ60" s="437" t="n">
        <f aca="false">Посуточная!TO60-Посуточная_НГДП!IP60</f>
        <v>40.9</v>
      </c>
      <c r="OA60" s="475" t="n">
        <f aca="false">Посуточная!TP60-Посуточная_НГДП!IQ60</f>
        <v>0</v>
      </c>
      <c r="OB60" s="291" t="n">
        <f aca="false">Посуточная!TQ60-Посуточная_НГДП!IR60</f>
        <v>0</v>
      </c>
      <c r="OC60" s="291" t="n">
        <f aca="false">Посуточная!TR60-Посуточная_НГДП!IS60</f>
        <v>0</v>
      </c>
      <c r="OD60" s="475" t="n">
        <f aca="false">Посуточная!TS60-Посуточная_НГДП!IT60</f>
        <v>12.7184769609314</v>
      </c>
      <c r="OE60" s="475" t="n">
        <f aca="false">Посуточная!TT60-Посуточная_НГДП!IU60</f>
        <v>0</v>
      </c>
      <c r="OF60" s="291" t="n">
        <f aca="false">Посуточная!TU60-Посуточная_НГДП!IV60</f>
        <v>0</v>
      </c>
      <c r="OG60" s="291" t="n">
        <f aca="false">Посуточная!TV60-Посуточная_НГДП!IW60</f>
        <v>0</v>
      </c>
      <c r="OH60" s="475" t="n">
        <f aca="false">Посуточная!TW60-Посуточная_НГДП!IX60</f>
        <v>40.3327256462478</v>
      </c>
      <c r="OI60" s="475" t="n">
        <f aca="false">Посуточная!TX60-Посуточная_НГДП!IY60</f>
        <v>0</v>
      </c>
      <c r="OJ60" s="291" t="n">
        <f aca="false">Посуточная!TY60-Посуточная_НГДП!IZ60</f>
        <v>0</v>
      </c>
      <c r="OK60" s="291" t="n">
        <f aca="false">Посуточная!TZ60-Посуточная_НГДП!JA60</f>
        <v>0</v>
      </c>
      <c r="OL60" s="475" t="n">
        <f aca="false">Посуточная!UA60-Посуточная_НГДП!JB60</f>
        <v>3.15265907340338</v>
      </c>
      <c r="OM60" s="475" t="n">
        <f aca="false">Посуточная!UB60-Посуточная_НГДП!JC60</f>
        <v>0</v>
      </c>
      <c r="ON60" s="291" t="n">
        <f aca="false">OL60</f>
        <v>3.15265907340338</v>
      </c>
      <c r="OO60" s="291" t="n">
        <f aca="false">OM60</f>
        <v>0</v>
      </c>
      <c r="OP60" s="476" t="n">
        <f aca="false">SUMIF(NZ6:OO6,"итого гр.",NZ60:OO60)</f>
        <v>97.1038616805826</v>
      </c>
      <c r="OQ60" s="439" t="n">
        <f aca="false">SUMIF($NZ$6:$OO$6,"итого фк.",NZ60:OO60)</f>
        <v>0</v>
      </c>
      <c r="OR60" s="373" t="n">
        <f aca="false">OP60</f>
        <v>97.1038616805826</v>
      </c>
      <c r="OS60" s="273" t="n">
        <f aca="false">OQ60</f>
        <v>0</v>
      </c>
      <c r="OT60" s="438" t="n">
        <f aca="false">Посуточная!UI60-Посуточная_НГДП!JJ60</f>
        <v>0</v>
      </c>
      <c r="OU60" s="439" t="n">
        <f aca="false">Посуточная!UJ60-Посуточная_НГДП!JK60</f>
        <v>21</v>
      </c>
      <c r="OX60" s="438" t="n">
        <f aca="false">$OX$9+OX57</f>
        <v>700.92</v>
      </c>
      <c r="OY60" s="439" t="n">
        <f aca="false">$OY$9+OY57</f>
        <v>700.92</v>
      </c>
      <c r="OZ60" s="273" t="n">
        <f aca="false">OX60</f>
        <v>700.92</v>
      </c>
      <c r="PA60" s="273" t="n">
        <f aca="false">OY60</f>
        <v>700.92</v>
      </c>
      <c r="PB60" s="437"/>
      <c r="PC60" s="433"/>
      <c r="PD60" s="273" t="n">
        <f aca="false">SUM(PB60,PD57)</f>
        <v>0</v>
      </c>
      <c r="PE60" s="273" t="n">
        <f aca="false">SUM(PC60,PE57)</f>
        <v>0</v>
      </c>
      <c r="PF60" s="438" t="n">
        <f aca="false">SUM(NJ60,OP60,OT60,OX60,PB60,NX60)</f>
        <v>1282.77741723618</v>
      </c>
      <c r="PG60" s="439" t="n">
        <f aca="false">SUM(NK60,OQ60,OU60,OY60,PC60,NY60)</f>
        <v>1731.491</v>
      </c>
      <c r="PH60" s="273" t="n">
        <f aca="false">SUM(NL60,OR60,OV60,OZ60,PD60)</f>
        <v>798.023861680583</v>
      </c>
      <c r="PI60" s="273" t="n">
        <f aca="false">SUM(NM60,OS60,OW60,PA60,PE60)</f>
        <v>700.92</v>
      </c>
      <c r="PJ60" s="476"/>
      <c r="PK60" s="476"/>
      <c r="PL60" s="273" t="n">
        <f aca="false">PJ60</f>
        <v>0</v>
      </c>
      <c r="PM60" s="273" t="n">
        <f aca="false">PK60</f>
        <v>0</v>
      </c>
      <c r="PN60" s="476"/>
      <c r="PO60" s="476"/>
      <c r="PP60" s="273" t="n">
        <f aca="false">PN60</f>
        <v>0</v>
      </c>
      <c r="PR60" s="479" t="n">
        <f aca="false">Посуточная!VG60-Посуточная_НГДП!KH60</f>
        <v>23536.7085827638</v>
      </c>
      <c r="PS60" s="480" t="n">
        <f aca="false">IF(A58&lt;=QH$4,VLOOKUP(A58,$QH$6:$QM$37,2,FALSE()),SUM($QI$4,IF60,-PG60)-SUM($QM$4,-$QK$4))-QA60</f>
        <v>22924.303</v>
      </c>
      <c r="PT60" s="479"/>
      <c r="PU60" s="480"/>
      <c r="PV60" s="479"/>
      <c r="PW60" s="480"/>
      <c r="PX60" s="481"/>
      <c r="PY60" s="479" t="n">
        <f aca="false">Посуточная!VN60-Посуточная_НГДП!KO60</f>
        <v>758.189704742539</v>
      </c>
      <c r="PZ60" s="482" t="n">
        <f aca="false">IF(A58&lt;=QH$4,VLOOKUP(A58,$QD$6:$QE$37,2,FALSE()),SUM($PZ$2,-HP60,KM60,-QA60))</f>
        <v>846.546</v>
      </c>
      <c r="QA60" s="378"/>
      <c r="QB60" s="278" t="n">
        <f aca="false">PS60-PR60</f>
        <v>-612.405582763819</v>
      </c>
      <c r="QD60" s="608"/>
      <c r="QE60" s="380"/>
      <c r="QF60" s="291"/>
      <c r="QQ60" s="127" t="n">
        <f aca="false">IF(V60="",0,V60+QQ57)</f>
        <v>1430</v>
      </c>
      <c r="QR60" s="127" t="n">
        <f aca="false">IF(W60="",0,W60+QR57)</f>
        <v>980</v>
      </c>
      <c r="QS60" s="127" t="n">
        <f aca="false">IF(AN60="",0,AN60+QS57)</f>
        <v>780</v>
      </c>
      <c r="QT60" s="127" t="n">
        <f aca="false">IF(AO60="",0,AO60+QT57)</f>
        <v>1288</v>
      </c>
      <c r="QU60" s="127" t="n">
        <f aca="false">IF(AZ60="",0,AZ60+QU57)</f>
        <v>0</v>
      </c>
      <c r="QV60" s="127" t="n">
        <f aca="false">IF(BA60="",0,BA60+QV57)</f>
        <v>0</v>
      </c>
      <c r="QW60" s="127" t="n">
        <f aca="false">IF(BL60="",0,BL60+QW57)</f>
        <v>0</v>
      </c>
      <c r="QX60" s="127" t="n">
        <f aca="false">IF(BM60="",0,BM60+QX57)</f>
        <v>0</v>
      </c>
      <c r="QY60" s="127" t="n">
        <f aca="false">IF(CF60="",0,CF60+QY57)</f>
        <v>143.5</v>
      </c>
      <c r="QZ60" s="127" t="n">
        <f aca="false">IF(CG60="",0,CG60+QZ57)</f>
        <v>132.592</v>
      </c>
      <c r="RA60" s="127" t="n">
        <f aca="false">IF(CX60="",0,CX60+RA57)</f>
        <v>2680</v>
      </c>
      <c r="RB60" s="127" t="n">
        <f aca="false">IF(CY60="",0,CY60+RB57)</f>
        <v>750</v>
      </c>
      <c r="RC60" s="127" t="n">
        <f aca="false">IF(FO60="",0,FO60+RC57)</f>
        <v>0</v>
      </c>
      <c r="RD60" s="127" t="n">
        <f aca="false">IF(FP60="",0,FP60+RD57)</f>
        <v>0</v>
      </c>
      <c r="RE60" s="127" t="n">
        <f aca="false">IF(FC60="",0,FC60+RE57)</f>
        <v>792</v>
      </c>
      <c r="RF60" s="127" t="n">
        <f aca="false">IF(FD60="",0,FD60+RF57)</f>
        <v>757.141</v>
      </c>
      <c r="RG60" s="127" t="n">
        <f aca="false">IF(ND60="",0,ND60+RG57)</f>
        <v>116.3</v>
      </c>
      <c r="RH60" s="127" t="n">
        <f aca="false">IF(NE60="",0,NE60+RH57)</f>
        <v>9.338</v>
      </c>
      <c r="RI60" s="127" t="n">
        <f aca="false">IF(OX60="",0,OX60)</f>
        <v>700.92</v>
      </c>
      <c r="RJ60" s="127" t="n">
        <f aca="false">IF(OY60="",0,OY60)</f>
        <v>700.92</v>
      </c>
      <c r="RK60" s="127" t="n">
        <f aca="false">IF(IA60="",0,IA60+RK57)</f>
        <v>0</v>
      </c>
      <c r="RL60" s="127" t="n">
        <f aca="false">IF(IB60="",0,IB60+RL57)</f>
        <v>1762.46504</v>
      </c>
      <c r="RM60" s="127" t="n">
        <f aca="false">IF(OT60="",0,OT60+RM57)</f>
        <v>0</v>
      </c>
      <c r="RN60" s="127" t="n">
        <f aca="false">IF(OU60="",0,OU60+RN57)</f>
        <v>255.34922337963</v>
      </c>
      <c r="RO60" s="127" t="n">
        <f aca="false">IF(PY60="",0,PY60+RO57)</f>
        <v>13017.6633520316</v>
      </c>
      <c r="RP60" s="127" t="n">
        <f aca="false">IF(PZ60="",0,PZ60+RP57)</f>
        <v>13625.612</v>
      </c>
      <c r="RQ60" s="127" t="n">
        <f aca="false">IFERROR(RO60/$A58,0)</f>
        <v>723.203519557311</v>
      </c>
      <c r="RR60" s="127" t="n">
        <f aca="false">IFERROR(RP60/$A58,0)</f>
        <v>756.978444444444</v>
      </c>
      <c r="RS60" s="127" t="n">
        <f aca="false">IF(PD60="",0,PD60+RS57)</f>
        <v>0</v>
      </c>
      <c r="RT60" s="127" t="n">
        <f aca="false">IF(PE60="",0,PE60+RT57)</f>
        <v>0</v>
      </c>
      <c r="RU60" s="127" t="n">
        <f aca="false">IF(QQ60&gt;0,0,T60+RU57)</f>
        <v>0</v>
      </c>
      <c r="RV60" s="127" t="n">
        <f aca="false">IF(QR60&gt;0,0,U60+RV57)</f>
        <v>0</v>
      </c>
      <c r="RW60" s="127" t="n">
        <f aca="false">IF(QS60&gt;0,0,AL60+RW57)</f>
        <v>0</v>
      </c>
      <c r="RX60" s="127" t="n">
        <f aca="false">IF(QT60&gt;0,0,AM60+RX57)</f>
        <v>0</v>
      </c>
      <c r="RY60" s="127" t="n">
        <f aca="false">IF(QU60&gt;0,0,AX60+RY57)</f>
        <v>0</v>
      </c>
      <c r="RZ60" s="127" t="n">
        <f aca="false">IF(QV60&gt;0,0,AY60+RZ57)</f>
        <v>0</v>
      </c>
      <c r="SA60" s="127" t="n">
        <f aca="false">IF(QW60&gt;0,0,BJ60+SA57)</f>
        <v>0</v>
      </c>
      <c r="SB60" s="127" t="n">
        <f aca="false">IF(QX60&gt;0,0,BK60+SB57)</f>
        <v>0</v>
      </c>
      <c r="SC60" s="127" t="n">
        <f aca="false">IF(QY60&gt;0,0,CD60+SC57)</f>
        <v>0</v>
      </c>
      <c r="SD60" s="127" t="n">
        <f aca="false">IF(QZ60&gt;0,0,CE60+SD57)</f>
        <v>0</v>
      </c>
      <c r="SE60" s="127" t="n">
        <f aca="false">IF(RA60&gt;0,0,CV60+SE57)</f>
        <v>0</v>
      </c>
      <c r="SF60" s="127" t="n">
        <f aca="false">IF(RB60&gt;0,0,CW60+SF57)</f>
        <v>0</v>
      </c>
      <c r="SG60" s="127" t="n">
        <f aca="false">IF(RC60&gt;0,0,FM60+SG57)</f>
        <v>0</v>
      </c>
      <c r="SH60" s="127" t="n">
        <f aca="false">IF(RD60&gt;0,0,FN60+SH57)</f>
        <v>0</v>
      </c>
      <c r="SI60" s="127" t="n">
        <f aca="false">IF(RE60&gt;0,0,FA60+SI57)</f>
        <v>0</v>
      </c>
      <c r="SJ60" s="127" t="n">
        <f aca="false">IFERROR(IF(RF60&gt;0,0,FB60+SJ57),0)</f>
        <v>0</v>
      </c>
      <c r="SK60" s="127" t="n">
        <f aca="false">IF(RG60&gt;0,0,NB60+SK57)</f>
        <v>0</v>
      </c>
      <c r="SL60" s="127" t="n">
        <f aca="false">IFERROR(IF(RH60&gt;0,0,NC60+SL57),0)</f>
        <v>0</v>
      </c>
      <c r="SM60" s="127"/>
      <c r="SN60" s="127"/>
      <c r="SO60" s="127"/>
    </row>
    <row r="61" customFormat="false" ht="15" hidden="false" customHeight="false" outlineLevel="0" collapsed="false">
      <c r="A61" s="741" t="n">
        <v>19</v>
      </c>
      <c r="B61" s="891" t="str">
        <f aca="false">Посуточная!B61</f>
        <v>Вынгапур</v>
      </c>
      <c r="C61" s="892" t="n">
        <f aca="false">Посуточная!C61</f>
        <v>0</v>
      </c>
      <c r="D61" s="892" t="n">
        <f aca="false">Посуточная!D61</f>
        <v>0</v>
      </c>
      <c r="E61" s="892" t="n">
        <f aca="false">Посуточная!E61</f>
        <v>0</v>
      </c>
      <c r="F61" s="892" t="n">
        <f aca="false">Посуточная!F61</f>
        <v>0</v>
      </c>
      <c r="G61" s="892" t="n">
        <f aca="false">Посуточная!G61</f>
        <v>0</v>
      </c>
      <c r="H61" s="892" t="n">
        <f aca="false">Посуточная!H61</f>
        <v>0</v>
      </c>
      <c r="I61" s="892" t="n">
        <f aca="false">Посуточная!I61</f>
        <v>0</v>
      </c>
      <c r="J61" s="491" t="n">
        <f aca="false">Посуточная!Q61</f>
        <v>0</v>
      </c>
      <c r="K61" s="491" t="n">
        <f aca="false">Посуточная!R61</f>
        <v>0</v>
      </c>
      <c r="L61" s="491" t="n">
        <f aca="false">Посуточная!S61</f>
        <v>0</v>
      </c>
      <c r="M61" s="491" t="n">
        <f aca="false">Посуточная!T61</f>
        <v>0</v>
      </c>
      <c r="N61" s="491" t="n">
        <f aca="false">Посуточная!U61</f>
        <v>0</v>
      </c>
      <c r="O61" s="491" t="n">
        <f aca="false">Посуточная!V61</f>
        <v>0</v>
      </c>
      <c r="P61" s="491" t="n">
        <f aca="false">Посуточная!W61</f>
        <v>0</v>
      </c>
      <c r="Q61" s="491" t="n">
        <f aca="false">Посуточная!X61</f>
        <v>0</v>
      </c>
      <c r="R61" s="491" t="n">
        <f aca="false">Посуточная!Y61</f>
        <v>0</v>
      </c>
      <c r="S61" s="491" t="n">
        <f aca="false">Посуточная!Z61</f>
        <v>0</v>
      </c>
      <c r="T61" s="539"/>
      <c r="U61" s="497"/>
      <c r="X61" s="863" t="n">
        <f aca="false">Посуточная!AL61</f>
        <v>0</v>
      </c>
      <c r="Y61" s="864" t="n">
        <f aca="false">Посуточная!AM61</f>
        <v>0</v>
      </c>
      <c r="Z61" s="864" t="n">
        <f aca="false">Посуточная!AN61</f>
        <v>0</v>
      </c>
      <c r="AA61" s="864" t="n">
        <f aca="false">Посуточная!AO61</f>
        <v>0</v>
      </c>
      <c r="AB61" s="864" t="n">
        <f aca="false">Посуточная!AP61</f>
        <v>0</v>
      </c>
      <c r="AC61" s="864" t="n">
        <f aca="false">Посуточная!AQ61</f>
        <v>0</v>
      </c>
      <c r="AD61" s="864" t="n">
        <f aca="false">Посуточная!AR61</f>
        <v>0</v>
      </c>
      <c r="AE61" s="322" t="str">
        <f aca="false">Посуточная!AZ61</f>
        <v>Вынгапур</v>
      </c>
      <c r="AF61" s="322" t="n">
        <f aca="false">Посуточная!BA61</f>
        <v>0</v>
      </c>
      <c r="AG61" s="322" t="n">
        <f aca="false">Посуточная!BB61</f>
        <v>0</v>
      </c>
      <c r="AH61" s="322" t="n">
        <f aca="false">Посуточная!BC61</f>
        <v>0</v>
      </c>
      <c r="AI61" s="322" t="n">
        <f aca="false">Посуточная!BD61</f>
        <v>0</v>
      </c>
      <c r="AJ61" s="322" t="n">
        <f aca="false">Посуточная!BE61</f>
        <v>0</v>
      </c>
      <c r="AK61" s="322" t="n">
        <f aca="false">Посуточная!BF61</f>
        <v>0</v>
      </c>
      <c r="AL61" s="539"/>
      <c r="AM61" s="497"/>
      <c r="AP61" s="863" t="n">
        <f aca="false">Посуточная!BR61</f>
        <v>0</v>
      </c>
      <c r="AQ61" s="864" t="n">
        <f aca="false">Посуточная!BS61</f>
        <v>0</v>
      </c>
      <c r="AR61" s="864" t="n">
        <f aca="false">Посуточная!BT61</f>
        <v>0</v>
      </c>
      <c r="AS61" s="864" t="n">
        <f aca="false">Посуточная!BU61</f>
        <v>0</v>
      </c>
      <c r="AT61" s="322" t="n">
        <f aca="false">Посуточная!BZ61</f>
        <v>0</v>
      </c>
      <c r="AU61" s="322" t="n">
        <f aca="false">Посуточная!CA61</f>
        <v>0</v>
      </c>
      <c r="AV61" s="322" t="n">
        <f aca="false">Посуточная!CB61</f>
        <v>0</v>
      </c>
      <c r="AW61" s="322" t="n">
        <f aca="false">Посуточная!CC61</f>
        <v>0</v>
      </c>
      <c r="AX61" s="539"/>
      <c r="AY61" s="497"/>
      <c r="BB61" s="863" t="n">
        <f aca="false">Посуточная!CL61</f>
        <v>0</v>
      </c>
      <c r="BC61" s="864" t="n">
        <f aca="false">Посуточная!CM61</f>
        <v>0</v>
      </c>
      <c r="BD61" s="864" t="n">
        <f aca="false">Посуточная!CN61</f>
        <v>0</v>
      </c>
      <c r="BE61" s="864" t="n">
        <f aca="false">Посуточная!CO61</f>
        <v>0</v>
      </c>
      <c r="BF61" s="322" t="n">
        <f aca="false">Посуточная!CT61</f>
        <v>0</v>
      </c>
      <c r="BG61" s="322" t="n">
        <f aca="false">Посуточная!CU61</f>
        <v>0</v>
      </c>
      <c r="BH61" s="322" t="n">
        <f aca="false">Посуточная!CV61</f>
        <v>0</v>
      </c>
      <c r="BI61" s="322" t="n">
        <f aca="false">Посуточная!CW61</f>
        <v>0</v>
      </c>
      <c r="BJ61" s="539"/>
      <c r="BK61" s="497"/>
      <c r="BN61" s="502"/>
      <c r="BO61" s="497"/>
      <c r="BR61" s="503"/>
      <c r="BS61" s="504"/>
      <c r="BV61" s="381" t="str">
        <f aca="false">Посуточная!DN61</f>
        <v>Сут</v>
      </c>
      <c r="BW61" s="382" t="n">
        <f aca="false">Посуточная!DO61</f>
        <v>0</v>
      </c>
      <c r="BX61" s="382" t="n">
        <f aca="false">Посуточная!DP61</f>
        <v>0</v>
      </c>
      <c r="BY61" s="382" t="n">
        <f aca="false">Посуточная!DQ61</f>
        <v>0</v>
      </c>
      <c r="BZ61" s="322" t="n">
        <f aca="false">Посуточная!DV61</f>
        <v>0</v>
      </c>
      <c r="CA61" s="322" t="n">
        <f aca="false">Посуточная!DW61</f>
        <v>0</v>
      </c>
      <c r="CB61" s="322" t="n">
        <f aca="false">Посуточная!DX61</f>
        <v>0</v>
      </c>
      <c r="CC61" s="322" t="n">
        <f aca="false">Посуточная!DY61</f>
        <v>0</v>
      </c>
      <c r="CD61" s="539"/>
      <c r="CE61" s="497"/>
      <c r="CH61" s="893" t="n">
        <f aca="false">Посуточная!EH61</f>
        <v>0</v>
      </c>
      <c r="CI61" s="894" t="n">
        <f aca="false">Посуточная!EI61</f>
        <v>0</v>
      </c>
      <c r="CJ61" s="894" t="n">
        <f aca="false">Посуточная!EJ61</f>
        <v>0</v>
      </c>
      <c r="CK61" s="894" t="n">
        <f aca="false">Посуточная!EK61</f>
        <v>0</v>
      </c>
      <c r="CL61" s="894" t="n">
        <f aca="false">Посуточная!EL61</f>
        <v>0</v>
      </c>
      <c r="CM61" s="894" t="n">
        <f aca="false">Посуточная!EM61</f>
        <v>0</v>
      </c>
      <c r="CN61" s="894" t="n">
        <f aca="false">Посуточная!EN61</f>
        <v>0</v>
      </c>
      <c r="CO61" s="491" t="n">
        <f aca="false">Посуточная!ES61</f>
        <v>0</v>
      </c>
      <c r="CP61" s="491" t="n">
        <f aca="false">Посуточная!ET61</f>
        <v>0</v>
      </c>
      <c r="CQ61" s="491" t="n">
        <f aca="false">Посуточная!EU61</f>
        <v>0</v>
      </c>
      <c r="CR61" s="491" t="n">
        <f aca="false">Посуточная!EV61</f>
        <v>0</v>
      </c>
      <c r="CS61" s="491" t="n">
        <f aca="false">Посуточная!EW61</f>
        <v>0</v>
      </c>
      <c r="CT61" s="491" t="n">
        <f aca="false">Посуточная!EX61</f>
        <v>0</v>
      </c>
      <c r="CU61" s="491" t="n">
        <f aca="false">Посуточная!EY61</f>
        <v>0</v>
      </c>
      <c r="CV61" s="539"/>
      <c r="CW61" s="497"/>
      <c r="CZ61" s="863" t="n">
        <f aca="false">Посуточная!FH61</f>
        <v>0</v>
      </c>
      <c r="DA61" s="864" t="n">
        <f aca="false">Посуточная!FI61</f>
        <v>0</v>
      </c>
      <c r="DB61" s="864" t="n">
        <f aca="false">Посуточная!FJ61</f>
        <v>0</v>
      </c>
      <c r="DC61" s="864" t="n">
        <f aca="false">Посуточная!FK61</f>
        <v>0</v>
      </c>
      <c r="DD61" s="864" t="n">
        <f aca="false">Посуточная!FL61</f>
        <v>0</v>
      </c>
      <c r="DE61" s="864" t="n">
        <f aca="false">Посуточная!FM61</f>
        <v>0</v>
      </c>
      <c r="DF61" s="864" t="n">
        <f aca="false">Посуточная!FN61</f>
        <v>0</v>
      </c>
      <c r="DG61" s="864" t="n">
        <f aca="false">Посуточная!FO61</f>
        <v>0</v>
      </c>
      <c r="DH61" s="864" t="n">
        <f aca="false">Посуточная!FP61</f>
        <v>0</v>
      </c>
      <c r="DI61" s="864" t="n">
        <f aca="false">Посуточная!FQ61</f>
        <v>0</v>
      </c>
      <c r="DJ61" s="864" t="n">
        <f aca="false">Посуточная!FR61</f>
        <v>0</v>
      </c>
      <c r="DK61" s="864" t="n">
        <f aca="false">Посуточная!FS61</f>
        <v>0</v>
      </c>
      <c r="DL61" s="864" t="n">
        <f aca="false">Посуточная!FT61</f>
        <v>0</v>
      </c>
      <c r="DM61" s="864" t="n">
        <f aca="false">Посуточная!FU61</f>
        <v>0</v>
      </c>
      <c r="DN61" s="864" t="n">
        <f aca="false">Посуточная!FV61</f>
        <v>0</v>
      </c>
      <c r="DO61" s="864" t="n">
        <f aca="false">Посуточная!FW61</f>
        <v>0</v>
      </c>
      <c r="DP61" s="864" t="n">
        <f aca="false">Посуточная!FX61</f>
        <v>0</v>
      </c>
      <c r="DQ61" s="864" t="n">
        <f aca="false">Посуточная!FY61</f>
        <v>0</v>
      </c>
      <c r="DR61" s="864" t="n">
        <f aca="false">Посуточная!FZ61</f>
        <v>0</v>
      </c>
      <c r="DS61" s="864" t="n">
        <f aca="false">Посуточная!GA61</f>
        <v>0</v>
      </c>
      <c r="DT61" s="864" t="n">
        <f aca="false">Посуточная!GB61</f>
        <v>0</v>
      </c>
      <c r="DU61" s="864" t="n">
        <f aca="false">Посуточная!GC61</f>
        <v>0</v>
      </c>
      <c r="DV61" s="864" t="n">
        <f aca="false">Посуточная!GD61</f>
        <v>0</v>
      </c>
      <c r="DW61" s="864" t="n">
        <f aca="false">Посуточная!GE61</f>
        <v>0</v>
      </c>
      <c r="DX61" s="864" t="n">
        <f aca="false">Посуточная!GF61</f>
        <v>0</v>
      </c>
      <c r="DY61" s="864" t="n">
        <f aca="false">Посуточная!GG61</f>
        <v>0</v>
      </c>
      <c r="DZ61" s="864" t="n">
        <f aca="false">Посуточная!GH61</f>
        <v>0</v>
      </c>
      <c r="EA61" s="864" t="n">
        <f aca="false">Посуточная!GI61</f>
        <v>0</v>
      </c>
      <c r="EB61" s="864" t="n">
        <f aca="false">Посуточная!GJ61</f>
        <v>0</v>
      </c>
      <c r="EC61" s="864" t="n">
        <f aca="false">Посуточная!GK61</f>
        <v>0</v>
      </c>
      <c r="ED61" s="864" t="n">
        <f aca="false">Посуточная!GL61</f>
        <v>0</v>
      </c>
      <c r="EE61" s="864" t="n">
        <f aca="false">Посуточная!GM61</f>
        <v>0</v>
      </c>
      <c r="EF61" s="322" t="str">
        <f aca="false">Посуточная!GU61</f>
        <v>Вынгаяхинское</v>
      </c>
      <c r="EG61" s="322" t="str">
        <f aca="false">Посуточная!GV61</f>
        <v>Вынгапуровское</v>
      </c>
      <c r="EH61" s="322" t="n">
        <f aca="false">Посуточная!GW61</f>
        <v>0</v>
      </c>
      <c r="EI61" s="322" t="n">
        <f aca="false">Посуточная!GX61</f>
        <v>0</v>
      </c>
      <c r="EJ61" s="322" t="n">
        <f aca="false">Посуточная!GY61</f>
        <v>0</v>
      </c>
      <c r="EK61" s="322" t="n">
        <f aca="false">Посуточная!GZ61</f>
        <v>0</v>
      </c>
      <c r="EL61" s="322" t="n">
        <f aca="false">Посуточная!HA61</f>
        <v>0</v>
      </c>
      <c r="EM61" s="322" t="n">
        <f aca="false">Посуточная!HB61</f>
        <v>0</v>
      </c>
      <c r="EN61" s="322" t="n">
        <f aca="false">Посуточная!HC61</f>
        <v>0</v>
      </c>
      <c r="EO61" s="322" t="n">
        <f aca="false">Посуточная!HD61</f>
        <v>0</v>
      </c>
      <c r="EP61" s="322" t="n">
        <f aca="false">Посуточная!HE61</f>
        <v>0</v>
      </c>
      <c r="EQ61" s="322" t="n">
        <f aca="false">Посуточная!HF61</f>
        <v>0</v>
      </c>
      <c r="ER61" s="322" t="n">
        <f aca="false">Посуточная!HG61</f>
        <v>0</v>
      </c>
      <c r="ES61" s="322" t="n">
        <f aca="false">Посуточная!HH61</f>
        <v>0</v>
      </c>
      <c r="ET61" s="322" t="n">
        <f aca="false">Посуточная!HI61</f>
        <v>0</v>
      </c>
      <c r="EU61" s="322" t="n">
        <f aca="false">Посуточная!HJ61</f>
        <v>0</v>
      </c>
      <c r="EV61" s="322" t="n">
        <f aca="false">Посуточная!HK61</f>
        <v>0</v>
      </c>
      <c r="EW61" s="322" t="n">
        <f aca="false">Посуточная!HL61</f>
        <v>0</v>
      </c>
      <c r="EX61" s="322" t="n">
        <f aca="false">Посуточная!HM61</f>
        <v>0</v>
      </c>
      <c r="EY61" s="322" t="n">
        <f aca="false">Посуточная!HN61</f>
        <v>0</v>
      </c>
      <c r="EZ61" s="322" t="n">
        <f aca="false">Посуточная!HO61</f>
        <v>0</v>
      </c>
      <c r="FA61" s="539"/>
      <c r="FB61" s="497"/>
      <c r="FE61" s="895" t="n">
        <f aca="false">Посуточная!IA61</f>
        <v>0</v>
      </c>
      <c r="FF61" s="896" t="n">
        <f aca="false">Посуточная!IB61</f>
        <v>0</v>
      </c>
      <c r="FG61" s="896" t="n">
        <f aca="false">Посуточная!IC61</f>
        <v>0</v>
      </c>
      <c r="FH61" s="892" t="n">
        <f aca="false">Посуточная!ID61</f>
        <v>0</v>
      </c>
      <c r="FI61" s="322" t="n">
        <f aca="false">Посуточная!II61</f>
        <v>0</v>
      </c>
      <c r="FJ61" s="366" t="n">
        <f aca="false">Посуточная!IJ61</f>
        <v>0</v>
      </c>
      <c r="FK61" s="322" t="n">
        <f aca="false">Посуточная!IK61</f>
        <v>0</v>
      </c>
      <c r="FL61" s="366" t="n">
        <f aca="false">Посуточная!IL61</f>
        <v>0</v>
      </c>
      <c r="FM61" s="496"/>
      <c r="FN61" s="497"/>
      <c r="FQ61" s="484"/>
      <c r="FR61" s="485"/>
      <c r="FS61" s="485"/>
      <c r="FT61" s="485"/>
      <c r="FU61" s="485"/>
      <c r="FV61" s="485"/>
      <c r="FW61" s="485"/>
      <c r="FX61" s="485"/>
      <c r="FY61" s="485"/>
      <c r="FZ61" s="485"/>
      <c r="GA61" s="485"/>
      <c r="GB61" s="485"/>
      <c r="GC61" s="485"/>
      <c r="GD61" s="485"/>
      <c r="GE61" s="485"/>
      <c r="GF61" s="322"/>
      <c r="GG61" s="322"/>
      <c r="GH61" s="322"/>
      <c r="GI61" s="322"/>
      <c r="GJ61" s="322"/>
      <c r="GK61" s="322"/>
      <c r="GL61" s="322"/>
      <c r="GM61" s="322"/>
      <c r="GN61" s="322"/>
      <c r="GO61" s="322"/>
      <c r="GP61" s="322"/>
      <c r="GQ61" s="322"/>
      <c r="GR61" s="322"/>
      <c r="GS61" s="322"/>
      <c r="GT61" s="322"/>
      <c r="GU61" s="322"/>
      <c r="GV61" s="322"/>
      <c r="GW61" s="322"/>
      <c r="GX61" s="322"/>
      <c r="GY61" s="322"/>
      <c r="GZ61" s="322"/>
      <c r="HA61" s="322"/>
      <c r="HB61" s="322"/>
      <c r="HC61" s="322"/>
      <c r="HD61" s="322"/>
      <c r="HE61" s="322"/>
      <c r="HF61" s="322"/>
      <c r="HG61" s="322"/>
      <c r="HH61" s="322"/>
      <c r="HI61" s="322"/>
      <c r="HJ61" s="322"/>
      <c r="HK61" s="322"/>
      <c r="HL61" s="322"/>
      <c r="HM61" s="539"/>
      <c r="HN61" s="497"/>
      <c r="HQ61" s="502"/>
      <c r="HR61" s="497"/>
      <c r="HU61" s="503"/>
      <c r="HV61" s="504"/>
      <c r="HY61" s="517"/>
      <c r="HZ61" s="518"/>
      <c r="IC61" s="503"/>
      <c r="ID61" s="504"/>
      <c r="IG61" s="484"/>
      <c r="IH61" s="485"/>
      <c r="II61" s="485"/>
      <c r="IJ61" s="485"/>
      <c r="IK61" s="485"/>
      <c r="IL61" s="485"/>
      <c r="IM61" s="485"/>
      <c r="IN61" s="485"/>
      <c r="IO61" s="485"/>
      <c r="IP61" s="485"/>
      <c r="IQ61" s="485"/>
      <c r="IR61" s="485"/>
      <c r="IS61" s="485"/>
      <c r="IT61" s="485"/>
      <c r="IU61" s="485"/>
      <c r="IV61" s="338"/>
      <c r="IW61" s="338"/>
      <c r="IX61" s="338"/>
      <c r="IY61" s="338"/>
      <c r="IZ61" s="338"/>
      <c r="JA61" s="338"/>
      <c r="JB61" s="338"/>
      <c r="JC61" s="338"/>
      <c r="JD61" s="338"/>
      <c r="JE61" s="338"/>
      <c r="JF61" s="338"/>
      <c r="JG61" s="338"/>
      <c r="JH61" s="338"/>
      <c r="JI61" s="338"/>
      <c r="JJ61" s="338"/>
      <c r="JK61" s="338"/>
      <c r="JL61" s="338"/>
      <c r="JM61" s="338"/>
      <c r="JN61" s="338"/>
      <c r="JO61" s="338"/>
      <c r="JP61" s="338"/>
      <c r="JQ61" s="338"/>
      <c r="JR61" s="338"/>
      <c r="JS61" s="338"/>
      <c r="JT61" s="338"/>
      <c r="JU61" s="338"/>
      <c r="JV61" s="338"/>
      <c r="JW61" s="338"/>
      <c r="JX61" s="338"/>
      <c r="JY61" s="338"/>
      <c r="JZ61" s="338"/>
      <c r="KA61" s="338"/>
      <c r="KB61" s="338"/>
      <c r="KC61" s="338"/>
      <c r="KD61" s="338"/>
      <c r="KE61" s="338"/>
      <c r="KF61" s="338"/>
      <c r="KG61" s="338"/>
      <c r="KH61" s="338"/>
      <c r="KI61" s="338"/>
      <c r="KJ61" s="539"/>
      <c r="KK61" s="497"/>
      <c r="KN61" s="898" t="n">
        <f aca="false">Посуточная!OF61</f>
        <v>0</v>
      </c>
      <c r="KO61" s="899" t="n">
        <f aca="false">Посуточная!OG61</f>
        <v>0</v>
      </c>
      <c r="KP61" s="899" t="n">
        <f aca="false">Посуточная!OH61</f>
        <v>0</v>
      </c>
      <c r="KQ61" s="899" t="n">
        <f aca="false">Посуточная!OI61</f>
        <v>0</v>
      </c>
      <c r="KR61" s="899" t="n">
        <f aca="false">Посуточная!OJ61</f>
        <v>0</v>
      </c>
      <c r="KS61" s="899" t="n">
        <f aca="false">Посуточная!OK61</f>
        <v>0</v>
      </c>
      <c r="KT61" s="899" t="n">
        <f aca="false">Посуточная!OL61</f>
        <v>0</v>
      </c>
      <c r="KU61" s="899" t="n">
        <f aca="false">Посуточная!OM61</f>
        <v>0</v>
      </c>
      <c r="KV61" s="899" t="n">
        <f aca="false">Посуточная!ON61</f>
        <v>0</v>
      </c>
      <c r="KW61" s="900" t="n">
        <f aca="false">Посуточная!OO61</f>
        <v>0</v>
      </c>
      <c r="KX61" s="897" t="n">
        <f aca="false">Посуточная!OV61</f>
        <v>0</v>
      </c>
      <c r="KY61" s="897" t="n">
        <f aca="false">Посуточная!OW61</f>
        <v>0</v>
      </c>
      <c r="KZ61" s="897" t="n">
        <f aca="false">Посуточная!OX61</f>
        <v>0</v>
      </c>
      <c r="LA61" s="897" t="n">
        <f aca="false">Посуточная!OY61</f>
        <v>0</v>
      </c>
      <c r="LB61" s="897" t="n">
        <f aca="false">Посуточная!OZ61</f>
        <v>0</v>
      </c>
      <c r="LC61" s="897" t="n">
        <f aca="false">Посуточная!PA61</f>
        <v>0</v>
      </c>
      <c r="LD61" s="897" t="n">
        <f aca="false">Посуточная!PB61</f>
        <v>0</v>
      </c>
      <c r="LE61" s="897" t="n">
        <f aca="false">Посуточная!PC61</f>
        <v>0</v>
      </c>
      <c r="LF61" s="897" t="n">
        <f aca="false">Посуточная!PD61</f>
        <v>0</v>
      </c>
      <c r="LG61" s="897" t="n">
        <f aca="false">Посуточная!PE61</f>
        <v>0</v>
      </c>
      <c r="LH61" s="897" t="n">
        <f aca="false">Посуточная!PF61</f>
        <v>0</v>
      </c>
      <c r="LI61" s="897" t="n">
        <f aca="false">Посуточная!PG61</f>
        <v>0</v>
      </c>
      <c r="LJ61" s="897" t="n">
        <f aca="false">Посуточная!PH61</f>
        <v>0</v>
      </c>
      <c r="LK61" s="897" t="n">
        <f aca="false">Посуточная!PI61</f>
        <v>0</v>
      </c>
      <c r="LL61" s="897" t="n">
        <f aca="false">Посуточная!PJ61</f>
        <v>0</v>
      </c>
      <c r="LM61" s="897" t="n">
        <f aca="false">Посуточная!PK61</f>
        <v>0</v>
      </c>
      <c r="LN61" s="897" t="n">
        <f aca="false">Посуточная!PL61</f>
        <v>0</v>
      </c>
      <c r="LO61" s="897" t="n">
        <f aca="false">Посуточная!PM61</f>
        <v>0</v>
      </c>
      <c r="LP61" s="897" t="n">
        <f aca="false">Посуточная!PN61</f>
        <v>0</v>
      </c>
      <c r="LQ61" s="897" t="n">
        <f aca="false">Посуточная!PO61</f>
        <v>0</v>
      </c>
      <c r="LR61" s="539"/>
      <c r="LS61" s="497"/>
      <c r="LV61" s="414" t="n">
        <f aca="false">Посуточная!QA61</f>
        <v>0</v>
      </c>
      <c r="LW61" s="415" t="n">
        <f aca="false">Посуточная!QB61</f>
        <v>0</v>
      </c>
      <c r="LX61" s="415" t="n">
        <f aca="false">Посуточная!QC61</f>
        <v>0</v>
      </c>
      <c r="LY61" s="415" t="n">
        <f aca="false">Посуточная!QD61</f>
        <v>0</v>
      </c>
      <c r="LZ61" s="415" t="n">
        <f aca="false">Посуточная!QE61</f>
        <v>0</v>
      </c>
      <c r="MA61" s="415" t="n">
        <f aca="false">Посуточная!QF61</f>
        <v>0</v>
      </c>
      <c r="MB61" s="415" t="n">
        <f aca="false">Посуточная!QG61</f>
        <v>0</v>
      </c>
      <c r="MC61" s="876" t="n">
        <f aca="false">Посуточная!QO61</f>
        <v>0</v>
      </c>
      <c r="MD61" s="876" t="n">
        <f aca="false">Посуточная!QP61</f>
        <v>0</v>
      </c>
      <c r="ME61" s="876" t="n">
        <f aca="false">Посуточная!QQ61</f>
        <v>0</v>
      </c>
      <c r="MF61" s="876" t="n">
        <f aca="false">Посуточная!QR61</f>
        <v>0</v>
      </c>
      <c r="MG61" s="876" t="n">
        <f aca="false">Посуточная!QS61</f>
        <v>0</v>
      </c>
      <c r="MH61" s="876" t="n">
        <f aca="false">Посуточная!QT61</f>
        <v>0</v>
      </c>
      <c r="MI61" s="876" t="n">
        <f aca="false">Посуточная!QU61</f>
        <v>0</v>
      </c>
      <c r="MJ61" s="539"/>
      <c r="MK61" s="497"/>
      <c r="MN61" s="871" t="n">
        <f aca="false">Посуточная!RG61</f>
        <v>0</v>
      </c>
      <c r="MO61" s="872" t="n">
        <f aca="false">Посуточная!RH61</f>
        <v>0</v>
      </c>
      <c r="MP61" s="872" t="n">
        <f aca="false">Посуточная!RI61</f>
        <v>0</v>
      </c>
      <c r="MQ61" s="872" t="n">
        <f aca="false">Посуточная!RJ61</f>
        <v>0</v>
      </c>
      <c r="MR61" s="872" t="n">
        <f aca="false">Посуточная!RK61</f>
        <v>0</v>
      </c>
      <c r="MS61" s="872" t="n">
        <f aca="false">Посуточная!RL61</f>
        <v>0</v>
      </c>
      <c r="MT61" s="872" t="n">
        <f aca="false">Посуточная!RM61</f>
        <v>0</v>
      </c>
      <c r="MU61" s="366" t="n">
        <f aca="false">Посуточная!RU61</f>
        <v>0</v>
      </c>
      <c r="MV61" s="366" t="n">
        <f aca="false">Посуточная!RV61</f>
        <v>0</v>
      </c>
      <c r="MW61" s="366" t="n">
        <f aca="false">Посуточная!RW61</f>
        <v>0</v>
      </c>
      <c r="MX61" s="366" t="n">
        <f aca="false">Посуточная!RX61</f>
        <v>0</v>
      </c>
      <c r="MY61" s="366" t="n">
        <f aca="false">Посуточная!RY61</f>
        <v>0</v>
      </c>
      <c r="MZ61" s="366" t="n">
        <f aca="false">Посуточная!RZ61</f>
        <v>0</v>
      </c>
      <c r="NA61" s="366" t="n">
        <f aca="false">Посуточная!SA61</f>
        <v>0</v>
      </c>
      <c r="NB61" s="539"/>
      <c r="NC61" s="497"/>
      <c r="NF61" s="502"/>
      <c r="NG61" s="497"/>
      <c r="NJ61" s="503"/>
      <c r="NK61" s="504"/>
      <c r="NN61" s="871" t="n">
        <f aca="false">Посуточная!SU61</f>
        <v>0</v>
      </c>
      <c r="NO61" s="872" t="n">
        <f aca="false">Посуточная!SV61</f>
        <v>0</v>
      </c>
      <c r="NP61" s="872" t="n">
        <f aca="false">Посуточная!SW61</f>
        <v>0</v>
      </c>
      <c r="NQ61" s="872" t="n">
        <f aca="false">Посуточная!SX61</f>
        <v>0</v>
      </c>
      <c r="NR61" s="366" t="n">
        <f aca="false">Посуточная!TC61</f>
        <v>0</v>
      </c>
      <c r="NS61" s="366" t="n">
        <f aca="false">Посуточная!TD61</f>
        <v>0</v>
      </c>
      <c r="NT61" s="366" t="n">
        <f aca="false">Посуточная!TE61</f>
        <v>0</v>
      </c>
      <c r="NU61" s="366" t="n">
        <f aca="false">Посуточная!TF61</f>
        <v>0</v>
      </c>
      <c r="NV61" s="539"/>
      <c r="NW61" s="497"/>
      <c r="NZ61" s="502"/>
      <c r="OA61" s="539"/>
      <c r="OB61" s="291"/>
      <c r="OC61" s="291"/>
      <c r="OD61" s="539"/>
      <c r="OE61" s="539"/>
      <c r="OF61" s="291"/>
      <c r="OG61" s="291"/>
      <c r="OH61" s="539"/>
      <c r="OI61" s="539"/>
      <c r="OJ61" s="291"/>
      <c r="OK61" s="291"/>
      <c r="OL61" s="539"/>
      <c r="OM61" s="539"/>
      <c r="ON61" s="291"/>
      <c r="OO61" s="291"/>
      <c r="OP61" s="540"/>
      <c r="OQ61" s="504"/>
      <c r="OR61" s="373"/>
      <c r="OT61" s="503"/>
      <c r="OU61" s="504"/>
      <c r="OX61" s="503"/>
      <c r="OY61" s="504"/>
      <c r="PB61" s="502"/>
      <c r="PC61" s="497"/>
      <c r="PF61" s="503"/>
      <c r="PG61" s="504"/>
      <c r="PJ61" s="540"/>
      <c r="PK61" s="540"/>
      <c r="PN61" s="540"/>
      <c r="PO61" s="540"/>
      <c r="PQ61" s="374"/>
      <c r="PR61" s="541"/>
      <c r="PS61" s="542"/>
      <c r="PT61" s="541"/>
      <c r="PU61" s="542"/>
      <c r="PV61" s="335"/>
      <c r="PW61" s="542"/>
      <c r="PX61" s="543"/>
      <c r="PY61" s="541"/>
      <c r="PZ61" s="544"/>
      <c r="QA61" s="378"/>
      <c r="QD61" s="608"/>
      <c r="QF61" s="291"/>
      <c r="QQ61" s="127" t="n">
        <f aca="false">IF(V61="",0,V61+QQ58)</f>
        <v>0</v>
      </c>
      <c r="QR61" s="127" t="n">
        <f aca="false">IF(W61="",0,W61+QR58)</f>
        <v>0</v>
      </c>
      <c r="QS61" s="127" t="n">
        <f aca="false">IF(AN61="",0,AN61+QS58)</f>
        <v>0</v>
      </c>
      <c r="QT61" s="127" t="n">
        <f aca="false">IF(AO61="",0,AO61+QT58)</f>
        <v>0</v>
      </c>
      <c r="QU61" s="127" t="n">
        <f aca="false">IF(AZ61="",0,AZ61+QU58)</f>
        <v>0</v>
      </c>
      <c r="QV61" s="127" t="n">
        <f aca="false">IF(BA61="",0,BA61+QV58)</f>
        <v>0</v>
      </c>
      <c r="QW61" s="127" t="n">
        <f aca="false">IF(BL61="",0,BL61+QW58)</f>
        <v>0</v>
      </c>
      <c r="QX61" s="127" t="n">
        <f aca="false">IF(BM61="",0,BM61+QX58)</f>
        <v>0</v>
      </c>
      <c r="QY61" s="127" t="n">
        <f aca="false">IF(CF61="",0,CF61+QY58)</f>
        <v>0</v>
      </c>
      <c r="QZ61" s="127" t="n">
        <f aca="false">IF(CG61="",0,CG61+QZ58)</f>
        <v>0</v>
      </c>
      <c r="RA61" s="127" t="n">
        <f aca="false">IF(CX61="",0,CX61+RA58)</f>
        <v>0</v>
      </c>
      <c r="RB61" s="127" t="n">
        <f aca="false">IF(CY61="",0,CY61+RB58)</f>
        <v>0</v>
      </c>
      <c r="RC61" s="127" t="n">
        <f aca="false">IF(FO61="",0,FO61+RC58)</f>
        <v>0</v>
      </c>
      <c r="RD61" s="127" t="n">
        <f aca="false">IF(FP61="",0,FP61+RD58)</f>
        <v>0</v>
      </c>
      <c r="RE61" s="127" t="n">
        <f aca="false">IF(FC61="",0,FC61+RE58)</f>
        <v>0</v>
      </c>
      <c r="RF61" s="127" t="n">
        <f aca="false">IF(FD61="",0,FD61+RF58)</f>
        <v>0</v>
      </c>
      <c r="RG61" s="127" t="n">
        <f aca="false">IF(ND61="",0,ND61+RG58)</f>
        <v>0</v>
      </c>
      <c r="RH61" s="127" t="n">
        <f aca="false">IF(NE61="",0,NE61+RH58)</f>
        <v>0</v>
      </c>
      <c r="RI61" s="127" t="n">
        <f aca="false">IF(OX61="",0,OX61)</f>
        <v>0</v>
      </c>
      <c r="RJ61" s="127" t="n">
        <f aca="false">IF(OY61="",0,OY61)</f>
        <v>0</v>
      </c>
      <c r="RK61" s="127" t="n">
        <f aca="false">IF(IA61="",0,IA61+RK58)</f>
        <v>0</v>
      </c>
      <c r="RL61" s="127" t="n">
        <f aca="false">IF(IB61="",0,IB61+RL58)</f>
        <v>0</v>
      </c>
      <c r="RM61" s="127" t="n">
        <f aca="false">IF(OT61="",0,OT61+RM58)</f>
        <v>0</v>
      </c>
      <c r="RN61" s="127" t="n">
        <f aca="false">IF(OU61="",0,OU61+RN58)</f>
        <v>0</v>
      </c>
      <c r="RO61" s="127" t="n">
        <f aca="false">IF(PY61="",0,PY61+RO58)</f>
        <v>0</v>
      </c>
      <c r="RP61" s="127" t="n">
        <f aca="false">IF(PZ61="",0,PZ61+RP58)</f>
        <v>0</v>
      </c>
      <c r="RQ61" s="127" t="n">
        <f aca="false">IFERROR(RO61/$A59,0)</f>
        <v>0</v>
      </c>
      <c r="RR61" s="127" t="n">
        <f aca="false">IFERROR(RP61/$A59,0)</f>
        <v>0</v>
      </c>
      <c r="RS61" s="127" t="n">
        <f aca="false">IF(PD61="",0,PD61+RS58)</f>
        <v>0</v>
      </c>
      <c r="RT61" s="127" t="n">
        <f aca="false">IF(PE61="",0,PE61+RT58)</f>
        <v>0</v>
      </c>
      <c r="RU61" s="127" t="n">
        <f aca="false">IF(QQ61&gt;0,0,T61+RU58)</f>
        <v>0</v>
      </c>
      <c r="RV61" s="127" t="n">
        <f aca="false">IF(QR61&gt;0,0,U61+RV58)</f>
        <v>0</v>
      </c>
      <c r="RW61" s="127" t="n">
        <f aca="false">IF(QS61&gt;0,0,AL61+RW58)</f>
        <v>0</v>
      </c>
      <c r="RX61" s="127" t="n">
        <f aca="false">IF(QT61&gt;0,0,AM61+RX58)</f>
        <v>0</v>
      </c>
      <c r="RY61" s="127" t="n">
        <f aca="false">IF(QU61&gt;0,0,AX61+RY58)</f>
        <v>0</v>
      </c>
      <c r="RZ61" s="127" t="n">
        <f aca="false">IF(QV61&gt;0,0,AY61+RZ58)</f>
        <v>0</v>
      </c>
      <c r="SA61" s="127" t="n">
        <f aca="false">IF(QW61&gt;0,0,BJ61+SA58)</f>
        <v>0</v>
      </c>
      <c r="SB61" s="127" t="n">
        <f aca="false">IF(QX61&gt;0,0,BK61+SB58)</f>
        <v>0</v>
      </c>
      <c r="SC61" s="127" t="n">
        <f aca="false">IF(QY61&gt;0,0,CD61+SC58)</f>
        <v>0</v>
      </c>
      <c r="SD61" s="127" t="n">
        <f aca="false">IF(QZ61&gt;0,0,CE61+SD58)</f>
        <v>0</v>
      </c>
      <c r="SE61" s="127" t="n">
        <f aca="false">IF(RA61&gt;0,0,CV61+SE58)</f>
        <v>0</v>
      </c>
      <c r="SF61" s="127" t="n">
        <f aca="false">IF(RB61&gt;0,0,CW61+SF58)</f>
        <v>0</v>
      </c>
      <c r="SG61" s="127" t="n">
        <f aca="false">IF(RC61&gt;0,0,FM61+SG58)</f>
        <v>0</v>
      </c>
      <c r="SH61" s="127" t="n">
        <f aca="false">IF(RD61&gt;0,0,FN61+SH58)</f>
        <v>0</v>
      </c>
      <c r="SI61" s="127" t="n">
        <f aca="false">IF(RE61&gt;0,0,FA61+SI58)</f>
        <v>0</v>
      </c>
      <c r="SJ61" s="127" t="n">
        <f aca="false">IFERROR(IF(RF61&gt;0,0,FB61+SJ58),0)</f>
        <v>0</v>
      </c>
      <c r="SK61" s="127" t="n">
        <f aca="false">IF(RG61&gt;0,0,NB61+SK58)</f>
        <v>0</v>
      </c>
      <c r="SL61" s="127" t="n">
        <f aca="false">IFERROR(IF(RH61&gt;0,0,NC61+SL58),0)</f>
        <v>0</v>
      </c>
      <c r="SM61" s="127"/>
      <c r="SN61" s="127"/>
      <c r="SO61" s="127"/>
    </row>
    <row r="62" customFormat="false" ht="15" hidden="false" customHeight="false" outlineLevel="0" collapsed="false">
      <c r="A62" s="741"/>
      <c r="B62" s="863" t="str">
        <f aca="false">Посуточная!B62</f>
        <v>6027</v>
      </c>
      <c r="C62" s="864" t="n">
        <f aca="false">Посуточная!C62</f>
        <v>0</v>
      </c>
      <c r="D62" s="864" t="n">
        <f aca="false">Посуточная!D62</f>
        <v>0</v>
      </c>
      <c r="E62" s="864" t="n">
        <f aca="false">Посуточная!E62</f>
        <v>0</v>
      </c>
      <c r="F62" s="864" t="n">
        <f aca="false">Посуточная!F62</f>
        <v>0</v>
      </c>
      <c r="G62" s="864" t="n">
        <f aca="false">Посуточная!G62</f>
        <v>0</v>
      </c>
      <c r="H62" s="864" t="n">
        <f aca="false">Посуточная!H62</f>
        <v>0</v>
      </c>
      <c r="I62" s="864" t="n">
        <f aca="false">Посуточная!I62</f>
        <v>0</v>
      </c>
      <c r="J62" s="322" t="n">
        <f aca="false">Посуточная!Q62</f>
        <v>0</v>
      </c>
      <c r="K62" s="322" t="n">
        <f aca="false">Посуточная!R62</f>
        <v>0</v>
      </c>
      <c r="L62" s="322" t="n">
        <f aca="false">Посуточная!S62</f>
        <v>0</v>
      </c>
      <c r="M62" s="322" t="n">
        <f aca="false">Посуточная!T62</f>
        <v>0</v>
      </c>
      <c r="N62" s="322" t="n">
        <f aca="false">Посуточная!U62</f>
        <v>0</v>
      </c>
      <c r="O62" s="322" t="n">
        <f aca="false">Посуточная!V62</f>
        <v>0</v>
      </c>
      <c r="P62" s="322" t="n">
        <f aca="false">Посуточная!W62</f>
        <v>0</v>
      </c>
      <c r="Q62" s="322" t="n">
        <f aca="false">Посуточная!X62</f>
        <v>0</v>
      </c>
      <c r="R62" s="322" t="n">
        <f aca="false">Посуточная!Y62</f>
        <v>0</v>
      </c>
      <c r="S62" s="322" t="n">
        <f aca="false">Посуточная!Z62</f>
        <v>0</v>
      </c>
      <c r="T62" s="417" t="n">
        <f aca="false">COUNTIF(B62:I62,"&lt;&gt;0")-COUNTIF(B62:I62,"")</f>
        <v>-6</v>
      </c>
      <c r="U62" s="391" t="n">
        <f aca="false">COUNTIF(J62:S62,"&lt;&gt;0")-COUNTIF(J62:S62,"")</f>
        <v>0</v>
      </c>
      <c r="X62" s="863" t="n">
        <f aca="false">Посуточная!AL62</f>
        <v>0</v>
      </c>
      <c r="Y62" s="864" t="n">
        <f aca="false">Посуточная!AM62</f>
        <v>0</v>
      </c>
      <c r="Z62" s="864" t="n">
        <f aca="false">Посуточная!AN62</f>
        <v>0</v>
      </c>
      <c r="AA62" s="864" t="n">
        <f aca="false">Посуточная!AO62</f>
        <v>0</v>
      </c>
      <c r="AB62" s="864" t="n">
        <f aca="false">Посуточная!AP62</f>
        <v>0</v>
      </c>
      <c r="AC62" s="864" t="n">
        <f aca="false">Посуточная!AQ62</f>
        <v>0</v>
      </c>
      <c r="AD62" s="864" t="n">
        <f aca="false">Посуточная!AR62</f>
        <v>0</v>
      </c>
      <c r="AE62" s="322" t="str">
        <f aca="false">Посуточная!AZ62</f>
        <v>6090</v>
      </c>
      <c r="AF62" s="322" t="n">
        <f aca="false">Посуточная!BA62</f>
        <v>0</v>
      </c>
      <c r="AG62" s="322" t="n">
        <f aca="false">Посуточная!BB62</f>
        <v>0</v>
      </c>
      <c r="AH62" s="322" t="n">
        <f aca="false">Посуточная!BC62</f>
        <v>0</v>
      </c>
      <c r="AI62" s="322" t="n">
        <f aca="false">Посуточная!BD62</f>
        <v>0</v>
      </c>
      <c r="AJ62" s="322" t="n">
        <f aca="false">Посуточная!BE62</f>
        <v>0</v>
      </c>
      <c r="AK62" s="322" t="n">
        <f aca="false">Посуточная!BF62</f>
        <v>0</v>
      </c>
      <c r="AL62" s="417" t="n">
        <f aca="false">COUNTIF(X62:AD62,"&lt;&gt;0")-COUNTIF(X62:AD62,"")</f>
        <v>-7</v>
      </c>
      <c r="AM62" s="391" t="n">
        <f aca="false">COUNTIF(AE62:AK62,"&lt;&gt;0")-COUNTIF(AE62:AK62,"")</f>
        <v>1</v>
      </c>
      <c r="AP62" s="863" t="n">
        <f aca="false">Посуточная!BR62</f>
        <v>0</v>
      </c>
      <c r="AQ62" s="864" t="n">
        <f aca="false">Посуточная!BS62</f>
        <v>0</v>
      </c>
      <c r="AR62" s="864" t="n">
        <f aca="false">Посуточная!BT62</f>
        <v>0</v>
      </c>
      <c r="AS62" s="864" t="n">
        <f aca="false">Посуточная!BU62</f>
        <v>0</v>
      </c>
      <c r="AT62" s="322" t="n">
        <f aca="false">Посуточная!BZ62</f>
        <v>0</v>
      </c>
      <c r="AU62" s="322" t="n">
        <f aca="false">Посуточная!CA62</f>
        <v>0</v>
      </c>
      <c r="AV62" s="322" t="n">
        <f aca="false">Посуточная!CB62</f>
        <v>0</v>
      </c>
      <c r="AW62" s="322" t="n">
        <f aca="false">Посуточная!CC62</f>
        <v>0</v>
      </c>
      <c r="AX62" s="417" t="n">
        <f aca="false">COUNTIF(AP62:AS62,"&lt;&gt;0")-COUNTIF(AP62:AS62,"")</f>
        <v>-4</v>
      </c>
      <c r="AY62" s="391" t="n">
        <f aca="false">COUNTIF(AT62:AW62,"&lt;&gt;0")-COUNTIF(AT62:AW62,"")</f>
        <v>0</v>
      </c>
      <c r="BB62" s="863" t="n">
        <f aca="false">Посуточная!CL62</f>
        <v>0</v>
      </c>
      <c r="BC62" s="864" t="n">
        <f aca="false">Посуточная!CM62</f>
        <v>0</v>
      </c>
      <c r="BD62" s="864" t="n">
        <f aca="false">Посуточная!CN62</f>
        <v>0</v>
      </c>
      <c r="BE62" s="864" t="n">
        <f aca="false">Посуточная!CO62</f>
        <v>0</v>
      </c>
      <c r="BF62" s="322" t="n">
        <f aca="false">Посуточная!CT62</f>
        <v>0</v>
      </c>
      <c r="BG62" s="322" t="n">
        <f aca="false">Посуточная!CU62</f>
        <v>0</v>
      </c>
      <c r="BH62" s="322" t="n">
        <f aca="false">Посуточная!CV62</f>
        <v>0</v>
      </c>
      <c r="BI62" s="322" t="n">
        <f aca="false">Посуточная!CW62</f>
        <v>0</v>
      </c>
      <c r="BJ62" s="417" t="n">
        <f aca="false">COUNTIF(BB62:BE62,"&lt;&gt;0")-COUNTIF(BB62:BE62,"")</f>
        <v>-4</v>
      </c>
      <c r="BK62" s="391" t="n">
        <f aca="false">COUNTIF(BF62:BI62,"&lt;&gt;0")-COUNTIF(BF62:BI62,"")</f>
        <v>0</v>
      </c>
      <c r="BN62" s="395" t="n">
        <f aca="false">SUMIF(B6:BM6,"итого гр.",B62:BM62)</f>
        <v>1</v>
      </c>
      <c r="BO62" s="391" t="n">
        <f aca="false">SUMIF(B6:BM6,"итого фк.",B62:BM62)</f>
        <v>1</v>
      </c>
      <c r="BR62" s="396"/>
      <c r="BS62" s="397"/>
      <c r="BV62" s="381" t="str">
        <f aca="false">Посуточная!DN62</f>
        <v>9314</v>
      </c>
      <c r="BW62" s="382" t="n">
        <f aca="false">Посуточная!DO62</f>
        <v>0</v>
      </c>
      <c r="BX62" s="382" t="n">
        <f aca="false">Посуточная!DP62</f>
        <v>0</v>
      </c>
      <c r="BY62" s="382" t="n">
        <f aca="false">Посуточная!DQ62</f>
        <v>0</v>
      </c>
      <c r="BZ62" s="322" t="n">
        <f aca="false">Посуточная!DV62</f>
        <v>0</v>
      </c>
      <c r="CA62" s="322" t="n">
        <f aca="false">Посуточная!DW62</f>
        <v>0</v>
      </c>
      <c r="CB62" s="322" t="n">
        <f aca="false">Посуточная!DX62</f>
        <v>0</v>
      </c>
      <c r="CC62" s="322" t="n">
        <f aca="false">Посуточная!DY62</f>
        <v>0</v>
      </c>
      <c r="CD62" s="417" t="n">
        <f aca="false">COUNTIF(BV62:BY62,"&lt;&gt;0")-COUNTIF(BV62:BY62,"")</f>
        <v>-2</v>
      </c>
      <c r="CE62" s="391" t="n">
        <f aca="false">COUNTIF(BZ62:CC62,"&lt;&gt;0")-COUNTIF(BZ62:CC62,"")</f>
        <v>0</v>
      </c>
      <c r="CH62" s="381" t="n">
        <f aca="false">Посуточная!EH62</f>
        <v>0</v>
      </c>
      <c r="CI62" s="382" t="n">
        <f aca="false">Посуточная!EI62</f>
        <v>0</v>
      </c>
      <c r="CJ62" s="382" t="n">
        <f aca="false">Посуточная!EJ62</f>
        <v>0</v>
      </c>
      <c r="CK62" s="382" t="n">
        <f aca="false">Посуточная!EK62</f>
        <v>0</v>
      </c>
      <c r="CL62" s="382" t="n">
        <f aca="false">Посуточная!EL62</f>
        <v>0</v>
      </c>
      <c r="CM62" s="382" t="n">
        <f aca="false">Посуточная!EM62</f>
        <v>0</v>
      </c>
      <c r="CN62" s="382" t="n">
        <f aca="false">Посуточная!EN62</f>
        <v>0</v>
      </c>
      <c r="CO62" s="322" t="n">
        <f aca="false">Посуточная!ES62</f>
        <v>0</v>
      </c>
      <c r="CP62" s="322" t="n">
        <f aca="false">Посуточная!ET62</f>
        <v>0</v>
      </c>
      <c r="CQ62" s="322" t="n">
        <f aca="false">Посуточная!EU62</f>
        <v>0</v>
      </c>
      <c r="CR62" s="322" t="n">
        <f aca="false">Посуточная!EV62</f>
        <v>0</v>
      </c>
      <c r="CS62" s="322" t="n">
        <f aca="false">Посуточная!EW62</f>
        <v>0</v>
      </c>
      <c r="CT62" s="322" t="n">
        <f aca="false">Посуточная!EX62</f>
        <v>0</v>
      </c>
      <c r="CU62" s="322" t="n">
        <f aca="false">Посуточная!EY62</f>
        <v>0</v>
      </c>
      <c r="CV62" s="417" t="n">
        <f aca="false">COUNTIF(CH62:CN62,"&lt;&gt;0")-COUNTIF(CH62:CN62,"")</f>
        <v>-7</v>
      </c>
      <c r="CW62" s="391" t="n">
        <f aca="false">COUNTIF(CO62:CU62,"&lt;&gt;0")-COUNTIF(CO62:CU62,"")</f>
        <v>0</v>
      </c>
      <c r="CZ62" s="863" t="n">
        <f aca="false">Посуточная!FH62</f>
        <v>0</v>
      </c>
      <c r="DA62" s="864" t="n">
        <f aca="false">Посуточная!FI62</f>
        <v>0</v>
      </c>
      <c r="DB62" s="864" t="n">
        <f aca="false">Посуточная!FJ62</f>
        <v>0</v>
      </c>
      <c r="DC62" s="864" t="n">
        <f aca="false">Посуточная!FK62</f>
        <v>0</v>
      </c>
      <c r="DD62" s="864" t="n">
        <f aca="false">Посуточная!FL62</f>
        <v>0</v>
      </c>
      <c r="DE62" s="864" t="n">
        <f aca="false">Посуточная!FM62</f>
        <v>0</v>
      </c>
      <c r="DF62" s="864" t="n">
        <f aca="false">Посуточная!FN62</f>
        <v>0</v>
      </c>
      <c r="DG62" s="864" t="n">
        <f aca="false">Посуточная!FO62</f>
        <v>0</v>
      </c>
      <c r="DH62" s="864" t="n">
        <f aca="false">Посуточная!FP62</f>
        <v>0</v>
      </c>
      <c r="DI62" s="864" t="n">
        <f aca="false">Посуточная!FQ62</f>
        <v>0</v>
      </c>
      <c r="DJ62" s="864" t="n">
        <f aca="false">Посуточная!FR62</f>
        <v>0</v>
      </c>
      <c r="DK62" s="864" t="n">
        <f aca="false">Посуточная!FS62</f>
        <v>0</v>
      </c>
      <c r="DL62" s="864" t="n">
        <f aca="false">Посуточная!FT62</f>
        <v>0</v>
      </c>
      <c r="DM62" s="864" t="n">
        <f aca="false">Посуточная!FU62</f>
        <v>0</v>
      </c>
      <c r="DN62" s="864" t="n">
        <f aca="false">Посуточная!FV62</f>
        <v>0</v>
      </c>
      <c r="DO62" s="864" t="n">
        <f aca="false">Посуточная!FW62</f>
        <v>0</v>
      </c>
      <c r="DP62" s="864" t="n">
        <f aca="false">Посуточная!FX62</f>
        <v>0</v>
      </c>
      <c r="DQ62" s="864" t="n">
        <f aca="false">Посуточная!FY62</f>
        <v>0</v>
      </c>
      <c r="DR62" s="864" t="n">
        <f aca="false">Посуточная!FZ62</f>
        <v>0</v>
      </c>
      <c r="DS62" s="864" t="n">
        <f aca="false">Посуточная!GA62</f>
        <v>0</v>
      </c>
      <c r="DT62" s="864" t="n">
        <f aca="false">Посуточная!GB62</f>
        <v>0</v>
      </c>
      <c r="DU62" s="864" t="n">
        <f aca="false">Посуточная!GC62</f>
        <v>0</v>
      </c>
      <c r="DV62" s="864" t="n">
        <f aca="false">Посуточная!GD62</f>
        <v>0</v>
      </c>
      <c r="DW62" s="864" t="n">
        <f aca="false">Посуточная!GE62</f>
        <v>0</v>
      </c>
      <c r="DX62" s="864" t="n">
        <f aca="false">Посуточная!GF62</f>
        <v>0</v>
      </c>
      <c r="DY62" s="864" t="n">
        <f aca="false">Посуточная!GG62</f>
        <v>0</v>
      </c>
      <c r="DZ62" s="864" t="n">
        <f aca="false">Посуточная!GH62</f>
        <v>0</v>
      </c>
      <c r="EA62" s="864" t="n">
        <f aca="false">Посуточная!GI62</f>
        <v>0</v>
      </c>
      <c r="EB62" s="864" t="n">
        <f aca="false">Посуточная!GJ62</f>
        <v>0</v>
      </c>
      <c r="EC62" s="864" t="n">
        <f aca="false">Посуточная!GK62</f>
        <v>0</v>
      </c>
      <c r="ED62" s="864" t="n">
        <f aca="false">Посуточная!GL62</f>
        <v>0</v>
      </c>
      <c r="EE62" s="864" t="n">
        <f aca="false">Посуточная!GM62</f>
        <v>0</v>
      </c>
      <c r="EF62" s="322" t="n">
        <f aca="false">Посуточная!GU62</f>
        <v>693</v>
      </c>
      <c r="EG62" s="322" t="n">
        <f aca="false">Посуточная!GV62</f>
        <v>6244</v>
      </c>
      <c r="EH62" s="322" t="n">
        <f aca="false">Посуточная!GW62</f>
        <v>0</v>
      </c>
      <c r="EI62" s="322" t="n">
        <f aca="false">Посуточная!GX62</f>
        <v>0</v>
      </c>
      <c r="EJ62" s="322" t="n">
        <f aca="false">Посуточная!GY62</f>
        <v>0</v>
      </c>
      <c r="EK62" s="322" t="n">
        <f aca="false">Посуточная!GZ62</f>
        <v>0</v>
      </c>
      <c r="EL62" s="322" t="n">
        <f aca="false">Посуточная!HA62</f>
        <v>0</v>
      </c>
      <c r="EM62" s="322" t="n">
        <f aca="false">Посуточная!HB62</f>
        <v>0</v>
      </c>
      <c r="EN62" s="322" t="n">
        <f aca="false">Посуточная!HC62</f>
        <v>0</v>
      </c>
      <c r="EO62" s="322" t="n">
        <f aca="false">Посуточная!HD62</f>
        <v>0</v>
      </c>
      <c r="EP62" s="322" t="n">
        <f aca="false">Посуточная!HE62</f>
        <v>0</v>
      </c>
      <c r="EQ62" s="322" t="n">
        <f aca="false">Посуточная!HF62</f>
        <v>0</v>
      </c>
      <c r="ER62" s="322" t="n">
        <f aca="false">Посуточная!HG62</f>
        <v>0</v>
      </c>
      <c r="ES62" s="322" t="n">
        <f aca="false">Посуточная!HH62</f>
        <v>0</v>
      </c>
      <c r="ET62" s="322" t="n">
        <f aca="false">Посуточная!HI62</f>
        <v>0</v>
      </c>
      <c r="EU62" s="322" t="n">
        <f aca="false">Посуточная!HJ62</f>
        <v>0</v>
      </c>
      <c r="EV62" s="322" t="n">
        <f aca="false">Посуточная!HK62</f>
        <v>0</v>
      </c>
      <c r="EW62" s="322" t="n">
        <f aca="false">Посуточная!HL62</f>
        <v>0</v>
      </c>
      <c r="EX62" s="322" t="n">
        <f aca="false">Посуточная!HM62</f>
        <v>0</v>
      </c>
      <c r="EY62" s="322" t="n">
        <f aca="false">Посуточная!HN62</f>
        <v>0</v>
      </c>
      <c r="EZ62" s="322" t="n">
        <f aca="false">Посуточная!HO62</f>
        <v>0</v>
      </c>
      <c r="FA62" s="417" t="n">
        <f aca="false">COUNTIF(CZ62:EE62,"&lt;&gt;0")-COUNTIF(CZ62:EE62,"")</f>
        <v>-32</v>
      </c>
      <c r="FB62" s="391" t="n">
        <f aca="false">COUNTIF(EF62:EZ62,"&lt;&gt;0")-COUNTIF(EF62:EZ62,"")</f>
        <v>2</v>
      </c>
      <c r="FE62" s="869" t="n">
        <f aca="false">Посуточная!IA62</f>
        <v>0</v>
      </c>
      <c r="FF62" s="870" t="n">
        <f aca="false">Посуточная!IB62</f>
        <v>0</v>
      </c>
      <c r="FG62" s="870" t="n">
        <f aca="false">Посуточная!IC62</f>
        <v>0</v>
      </c>
      <c r="FH62" s="864" t="n">
        <f aca="false">Посуточная!ID62</f>
        <v>0</v>
      </c>
      <c r="FI62" s="322" t="n">
        <f aca="false">Посуточная!II62</f>
        <v>0</v>
      </c>
      <c r="FJ62" s="366" t="n">
        <f aca="false">Посуточная!IJ62</f>
        <v>0</v>
      </c>
      <c r="FK62" s="322" t="n">
        <f aca="false">Посуточная!IK62</f>
        <v>0</v>
      </c>
      <c r="FL62" s="366" t="n">
        <f aca="false">Посуточная!IL62</f>
        <v>0</v>
      </c>
      <c r="FM62" s="390" t="n">
        <f aca="false">COUNTIF(FE62:FH62,"&lt;&gt;0")-COUNTIF(FE62:FH62,"")</f>
        <v>-4</v>
      </c>
      <c r="FN62" s="391" t="n">
        <f aca="false">COUNTIF(FI62:FL62,"&lt;&gt;0")-COUNTIF(FI62:FL62,"")</f>
        <v>0</v>
      </c>
      <c r="FQ62" s="381"/>
      <c r="FR62" s="382"/>
      <c r="FS62" s="382"/>
      <c r="FT62" s="382"/>
      <c r="FU62" s="382"/>
      <c r="FV62" s="382"/>
      <c r="FW62" s="382"/>
      <c r="FX62" s="382"/>
      <c r="FY62" s="382"/>
      <c r="FZ62" s="382"/>
      <c r="GA62" s="382"/>
      <c r="GB62" s="382"/>
      <c r="GC62" s="382"/>
      <c r="GD62" s="382"/>
      <c r="GE62" s="382"/>
      <c r="GF62" s="322"/>
      <c r="GG62" s="322"/>
      <c r="GH62" s="322"/>
      <c r="GI62" s="322"/>
      <c r="GJ62" s="322"/>
      <c r="GK62" s="322"/>
      <c r="GL62" s="322"/>
      <c r="GM62" s="322"/>
      <c r="GN62" s="322"/>
      <c r="GO62" s="322"/>
      <c r="GP62" s="322"/>
      <c r="GQ62" s="322"/>
      <c r="GR62" s="322"/>
      <c r="GS62" s="322"/>
      <c r="GT62" s="322"/>
      <c r="GU62" s="322"/>
      <c r="GV62" s="322"/>
      <c r="GW62" s="322"/>
      <c r="GX62" s="322"/>
      <c r="GY62" s="322"/>
      <c r="GZ62" s="322"/>
      <c r="HA62" s="322"/>
      <c r="HB62" s="322"/>
      <c r="HC62" s="322"/>
      <c r="HD62" s="322"/>
      <c r="HE62" s="322"/>
      <c r="HF62" s="322"/>
      <c r="HG62" s="322"/>
      <c r="HH62" s="322"/>
      <c r="HI62" s="322"/>
      <c r="HJ62" s="322"/>
      <c r="HK62" s="322"/>
      <c r="HL62" s="322"/>
      <c r="HM62" s="417" t="n">
        <f aca="false">COUNTIF(FQ62:GE62,"&lt;&gt;0")-COUNTIF(FQ62:GE62,"")</f>
        <v>0</v>
      </c>
      <c r="HN62" s="391" t="n">
        <f aca="false">COUNTIF(GF62:HL62,"&lt;&gt;0")-COUNTIF(GF62:HL62,"")</f>
        <v>0</v>
      </c>
      <c r="HQ62" s="395" t="n">
        <f aca="false">SUMIF(BV6:HP6,"итого гр.",BV62:HP62)</f>
        <v>1</v>
      </c>
      <c r="HR62" s="391" t="n">
        <f aca="false">SUMIF(BV6:HP6,"итого фк.",BV62:HP62)</f>
        <v>2</v>
      </c>
      <c r="HU62" s="396"/>
      <c r="HV62" s="397"/>
      <c r="HY62" s="406"/>
      <c r="HZ62" s="407"/>
      <c r="IC62" s="396"/>
      <c r="ID62" s="397"/>
      <c r="IG62" s="381"/>
      <c r="IH62" s="382"/>
      <c r="II62" s="382"/>
      <c r="IJ62" s="382"/>
      <c r="IK62" s="382"/>
      <c r="IL62" s="382"/>
      <c r="IM62" s="382"/>
      <c r="IN62" s="382"/>
      <c r="IO62" s="382"/>
      <c r="IP62" s="382"/>
      <c r="IQ62" s="382"/>
      <c r="IR62" s="382"/>
      <c r="IS62" s="382"/>
      <c r="IT62" s="382"/>
      <c r="IU62" s="382"/>
      <c r="IV62" s="322"/>
      <c r="IW62" s="322"/>
      <c r="IX62" s="322"/>
      <c r="IY62" s="322"/>
      <c r="IZ62" s="322"/>
      <c r="JA62" s="322"/>
      <c r="JB62" s="322"/>
      <c r="JC62" s="322"/>
      <c r="JD62" s="322"/>
      <c r="JE62" s="322"/>
      <c r="JF62" s="322"/>
      <c r="JG62" s="322"/>
      <c r="JH62" s="322"/>
      <c r="JI62" s="322"/>
      <c r="JJ62" s="322"/>
      <c r="JK62" s="322"/>
      <c r="JL62" s="322"/>
      <c r="JM62" s="322"/>
      <c r="JN62" s="322"/>
      <c r="JO62" s="322"/>
      <c r="JP62" s="322"/>
      <c r="JQ62" s="322"/>
      <c r="JR62" s="322"/>
      <c r="JS62" s="322"/>
      <c r="JT62" s="322"/>
      <c r="JU62" s="322"/>
      <c r="JV62" s="322"/>
      <c r="JW62" s="322"/>
      <c r="JX62" s="322"/>
      <c r="JY62" s="322"/>
      <c r="JZ62" s="322"/>
      <c r="KA62" s="322"/>
      <c r="KB62" s="322"/>
      <c r="KC62" s="322"/>
      <c r="KD62" s="322"/>
      <c r="KE62" s="322"/>
      <c r="KF62" s="322"/>
      <c r="KG62" s="322"/>
      <c r="KH62" s="322"/>
      <c r="KI62" s="322"/>
      <c r="KJ62" s="417" t="n">
        <f aca="false">COUNTIF(IG62:IU62,"&lt;&gt;0")-COUNTIF(IG62:IU62,"")</f>
        <v>0</v>
      </c>
      <c r="KK62" s="391" t="n">
        <f aca="false">COUNTIF(IV62:KI62,"&lt;&gt;0")-COUNTIF(IV62:KI62,"")</f>
        <v>0</v>
      </c>
      <c r="KN62" s="871" t="n">
        <f aca="false">Посуточная!OF62</f>
        <v>0</v>
      </c>
      <c r="KO62" s="872" t="n">
        <f aca="false">Посуточная!OG62</f>
        <v>0</v>
      </c>
      <c r="KP62" s="872" t="n">
        <f aca="false">Посуточная!OH62</f>
        <v>0</v>
      </c>
      <c r="KQ62" s="872" t="n">
        <f aca="false">Посуточная!OI62</f>
        <v>0</v>
      </c>
      <c r="KR62" s="872" t="n">
        <f aca="false">Посуточная!OJ62</f>
        <v>0</v>
      </c>
      <c r="KS62" s="872" t="n">
        <f aca="false">Посуточная!OK62</f>
        <v>0</v>
      </c>
      <c r="KT62" s="872" t="n">
        <f aca="false">Посуточная!OL62</f>
        <v>0</v>
      </c>
      <c r="KU62" s="872" t="n">
        <f aca="false">Посуточная!OM62</f>
        <v>0</v>
      </c>
      <c r="KV62" s="872" t="n">
        <f aca="false">Посуточная!ON62</f>
        <v>0</v>
      </c>
      <c r="KW62" s="873" t="n">
        <f aca="false">Посуточная!OO62</f>
        <v>0</v>
      </c>
      <c r="KX62" s="366" t="n">
        <f aca="false">Посуточная!OV62</f>
        <v>0</v>
      </c>
      <c r="KY62" s="366" t="n">
        <f aca="false">Посуточная!OW62</f>
        <v>0</v>
      </c>
      <c r="KZ62" s="366" t="n">
        <f aca="false">Посуточная!OX62</f>
        <v>0</v>
      </c>
      <c r="LA62" s="366" t="n">
        <f aca="false">Посуточная!OY62</f>
        <v>0</v>
      </c>
      <c r="LB62" s="366" t="n">
        <f aca="false">Посуточная!OZ62</f>
        <v>0</v>
      </c>
      <c r="LC62" s="366" t="n">
        <f aca="false">Посуточная!PA62</f>
        <v>0</v>
      </c>
      <c r="LD62" s="366" t="n">
        <f aca="false">Посуточная!PB62</f>
        <v>0</v>
      </c>
      <c r="LE62" s="366" t="n">
        <f aca="false">Посуточная!PC62</f>
        <v>0</v>
      </c>
      <c r="LF62" s="366" t="n">
        <f aca="false">Посуточная!PD62</f>
        <v>0</v>
      </c>
      <c r="LG62" s="366" t="n">
        <f aca="false">Посуточная!PE62</f>
        <v>0</v>
      </c>
      <c r="LH62" s="366" t="n">
        <f aca="false">Посуточная!PF62</f>
        <v>0</v>
      </c>
      <c r="LI62" s="366" t="n">
        <f aca="false">Посуточная!PG62</f>
        <v>0</v>
      </c>
      <c r="LJ62" s="366" t="n">
        <f aca="false">Посуточная!PH62</f>
        <v>0</v>
      </c>
      <c r="LK62" s="366" t="n">
        <f aca="false">Посуточная!PI62</f>
        <v>0</v>
      </c>
      <c r="LL62" s="366" t="n">
        <f aca="false">Посуточная!PJ62</f>
        <v>0</v>
      </c>
      <c r="LM62" s="366" t="n">
        <f aca="false">Посуточная!PK62</f>
        <v>0</v>
      </c>
      <c r="LN62" s="366" t="n">
        <f aca="false">Посуточная!PL62</f>
        <v>0</v>
      </c>
      <c r="LO62" s="366" t="n">
        <f aca="false">Посуточная!PM62</f>
        <v>0</v>
      </c>
      <c r="LP62" s="366" t="n">
        <f aca="false">Посуточная!PN62</f>
        <v>0</v>
      </c>
      <c r="LQ62" s="366" t="n">
        <f aca="false">Посуточная!PO62</f>
        <v>0</v>
      </c>
      <c r="LR62" s="417" t="n">
        <f aca="false">COUNTIF(KN62:KW62,"&lt;&gt;0")-COUNTIF(KN62:KW62,"")</f>
        <v>-10</v>
      </c>
      <c r="LS62" s="391" t="n">
        <f aca="false">COUNTIF(KX62:LQ62,"&lt;&gt;0")-COUNTIF(KX62:LQ62,"")</f>
        <v>0</v>
      </c>
      <c r="LV62" s="414" t="n">
        <f aca="false">Посуточная!QA62</f>
        <v>0</v>
      </c>
      <c r="LW62" s="415" t="n">
        <f aca="false">Посуточная!QB62</f>
        <v>0</v>
      </c>
      <c r="LX62" s="415" t="n">
        <f aca="false">Посуточная!QC62</f>
        <v>0</v>
      </c>
      <c r="LY62" s="415" t="n">
        <f aca="false">Посуточная!QD62</f>
        <v>0</v>
      </c>
      <c r="LZ62" s="415" t="n">
        <f aca="false">Посуточная!QE62</f>
        <v>0</v>
      </c>
      <c r="MA62" s="415" t="n">
        <f aca="false">Посуточная!QF62</f>
        <v>0</v>
      </c>
      <c r="MB62" s="415" t="n">
        <f aca="false">Посуточная!QG62</f>
        <v>0</v>
      </c>
      <c r="MC62" s="876" t="n">
        <f aca="false">Посуточная!QO62</f>
        <v>0</v>
      </c>
      <c r="MD62" s="876" t="n">
        <f aca="false">Посуточная!QP62</f>
        <v>0</v>
      </c>
      <c r="ME62" s="876" t="n">
        <f aca="false">Посуточная!QQ62</f>
        <v>0</v>
      </c>
      <c r="MF62" s="876" t="n">
        <f aca="false">Посуточная!QR62</f>
        <v>0</v>
      </c>
      <c r="MG62" s="876" t="n">
        <f aca="false">Посуточная!QS62</f>
        <v>0</v>
      </c>
      <c r="MH62" s="876" t="n">
        <f aca="false">Посуточная!QT62</f>
        <v>0</v>
      </c>
      <c r="MI62" s="876" t="n">
        <f aca="false">Посуточная!QU62</f>
        <v>0</v>
      </c>
      <c r="MJ62" s="417" t="n">
        <f aca="false">COUNTIF(LV62:MB62,"&lt;&gt;0")-COUNTIF(LV62:MB62,"")</f>
        <v>-7</v>
      </c>
      <c r="MK62" s="391" t="n">
        <f aca="false">COUNTIF(MC62:MI62,"&lt;&gt;0")-COUNTIF(MC62:MI62,"")</f>
        <v>0</v>
      </c>
      <c r="MN62" s="871" t="n">
        <f aca="false">Посуточная!RG62</f>
        <v>0</v>
      </c>
      <c r="MO62" s="872" t="n">
        <f aca="false">Посуточная!RH62</f>
        <v>0</v>
      </c>
      <c r="MP62" s="872" t="n">
        <f aca="false">Посуточная!RI62</f>
        <v>0</v>
      </c>
      <c r="MQ62" s="872" t="n">
        <f aca="false">Посуточная!RJ62</f>
        <v>0</v>
      </c>
      <c r="MR62" s="872" t="n">
        <f aca="false">Посуточная!RK62</f>
        <v>0</v>
      </c>
      <c r="MS62" s="872" t="n">
        <f aca="false">Посуточная!RL62</f>
        <v>0</v>
      </c>
      <c r="MT62" s="872" t="n">
        <f aca="false">Посуточная!RM62</f>
        <v>0</v>
      </c>
      <c r="MU62" s="366" t="n">
        <f aca="false">Посуточная!RU62</f>
        <v>0</v>
      </c>
      <c r="MV62" s="366" t="n">
        <f aca="false">Посуточная!RV62</f>
        <v>0</v>
      </c>
      <c r="MW62" s="366" t="n">
        <f aca="false">Посуточная!RW62</f>
        <v>0</v>
      </c>
      <c r="MX62" s="366" t="n">
        <f aca="false">Посуточная!RX62</f>
        <v>0</v>
      </c>
      <c r="MY62" s="366" t="n">
        <f aca="false">Посуточная!RY62</f>
        <v>0</v>
      </c>
      <c r="MZ62" s="366" t="n">
        <f aca="false">Посуточная!RZ62</f>
        <v>0</v>
      </c>
      <c r="NA62" s="366" t="n">
        <f aca="false">Посуточная!SA62</f>
        <v>0</v>
      </c>
      <c r="NB62" s="417" t="n">
        <f aca="false">COUNTIF(MN62:MT62,"&lt;&gt;0")-COUNTIF(MN62:MT62,"")</f>
        <v>-7</v>
      </c>
      <c r="NC62" s="391" t="n">
        <f aca="false">COUNTIF(MU62:NA62,"&lt;&gt;0")-COUNTIF(MU62:NA62,"")</f>
        <v>-7</v>
      </c>
      <c r="NF62" s="395" t="n">
        <f aca="false">SUMIF(IG6:NE6,"итого гр.",IG62:NE62)</f>
        <v>0</v>
      </c>
      <c r="NG62" s="391" t="n">
        <f aca="false">SUMIF($IG$6:$NE$6,"итого фк.",IG62:NE62)</f>
        <v>0</v>
      </c>
      <c r="NJ62" s="396"/>
      <c r="NK62" s="397"/>
      <c r="NN62" s="871" t="n">
        <f aca="false">Посуточная!SU62</f>
        <v>0</v>
      </c>
      <c r="NO62" s="872" t="n">
        <f aca="false">Посуточная!SV62</f>
        <v>0</v>
      </c>
      <c r="NP62" s="872" t="n">
        <f aca="false">Посуточная!SW62</f>
        <v>0</v>
      </c>
      <c r="NQ62" s="872" t="n">
        <f aca="false">Посуточная!SX62</f>
        <v>0</v>
      </c>
      <c r="NR62" s="366" t="n">
        <f aca="false">Посуточная!TC62</f>
        <v>0</v>
      </c>
      <c r="NS62" s="366" t="n">
        <f aca="false">Посуточная!TD62</f>
        <v>0</v>
      </c>
      <c r="NT62" s="366" t="n">
        <f aca="false">Посуточная!TE62</f>
        <v>0</v>
      </c>
      <c r="NU62" s="366" t="n">
        <f aca="false">Посуточная!TF62</f>
        <v>0</v>
      </c>
      <c r="NV62" s="417"/>
      <c r="NW62" s="391"/>
      <c r="NZ62" s="395"/>
      <c r="OA62" s="417"/>
      <c r="OB62" s="291"/>
      <c r="OC62" s="291"/>
      <c r="OD62" s="417"/>
      <c r="OE62" s="417"/>
      <c r="OF62" s="291"/>
      <c r="OG62" s="291"/>
      <c r="OH62" s="417"/>
      <c r="OI62" s="417"/>
      <c r="OJ62" s="291"/>
      <c r="OK62" s="291"/>
      <c r="OL62" s="417"/>
      <c r="OM62" s="417"/>
      <c r="ON62" s="291"/>
      <c r="OO62" s="291"/>
      <c r="OP62" s="418" t="n">
        <f aca="false">SUMIF(NZ6:OO6,"итого гр.",NZ62:OO62)</f>
        <v>0</v>
      </c>
      <c r="OQ62" s="397" t="n">
        <f aca="false">SUMIF($NZ$6:$OO$6,"итого фк.",NZ62:OO62)</f>
        <v>0</v>
      </c>
      <c r="OR62" s="373"/>
      <c r="OT62" s="396"/>
      <c r="OU62" s="397"/>
      <c r="OX62" s="396"/>
      <c r="OY62" s="397"/>
      <c r="PB62" s="556"/>
      <c r="PC62" s="391"/>
      <c r="PF62" s="396"/>
      <c r="PG62" s="397"/>
      <c r="PJ62" s="418"/>
      <c r="PK62" s="418"/>
      <c r="PN62" s="418"/>
      <c r="PO62" s="418"/>
      <c r="PR62" s="546"/>
      <c r="PS62" s="375"/>
      <c r="PT62" s="546"/>
      <c r="PU62" s="375"/>
      <c r="PV62" s="396"/>
      <c r="PW62" s="375"/>
      <c r="PX62" s="419"/>
      <c r="PY62" s="546"/>
      <c r="PZ62" s="377"/>
      <c r="QA62" s="378"/>
      <c r="QD62" s="608"/>
      <c r="QF62" s="291"/>
      <c r="QQ62" s="127" t="n">
        <f aca="false">IF(V62="",0,V62+QQ59)</f>
        <v>0</v>
      </c>
      <c r="QR62" s="127" t="n">
        <f aca="false">IF(W62="",0,W62+QR59)</f>
        <v>0</v>
      </c>
      <c r="QS62" s="127" t="n">
        <f aca="false">IF(AN62="",0,AN62+QS59)</f>
        <v>0</v>
      </c>
      <c r="QT62" s="127" t="n">
        <f aca="false">IF(AO62="",0,AO62+QT59)</f>
        <v>0</v>
      </c>
      <c r="QU62" s="127" t="n">
        <f aca="false">IF(AZ62="",0,AZ62+QU59)</f>
        <v>0</v>
      </c>
      <c r="QV62" s="127" t="n">
        <f aca="false">IF(BA62="",0,BA62+QV59)</f>
        <v>0</v>
      </c>
      <c r="QW62" s="127" t="n">
        <f aca="false">IF(BL62="",0,BL62+QW59)</f>
        <v>0</v>
      </c>
      <c r="QX62" s="127" t="n">
        <f aca="false">IF(BM62="",0,BM62+QX59)</f>
        <v>0</v>
      </c>
      <c r="QY62" s="127" t="n">
        <f aca="false">IF(CF62="",0,CF62+QY59)</f>
        <v>0</v>
      </c>
      <c r="QZ62" s="127" t="n">
        <f aca="false">IF(CG62="",0,CG62+QZ59)</f>
        <v>0</v>
      </c>
      <c r="RA62" s="127" t="n">
        <f aca="false">IF(CX62="",0,CX62+RA59)</f>
        <v>0</v>
      </c>
      <c r="RB62" s="127" t="n">
        <f aca="false">IF(CY62="",0,CY62+RB59)</f>
        <v>0</v>
      </c>
      <c r="RC62" s="127" t="n">
        <f aca="false">IF(FO62="",0,FO62+RC59)</f>
        <v>0</v>
      </c>
      <c r="RD62" s="127" t="n">
        <f aca="false">IF(FP62="",0,FP62+RD59)</f>
        <v>0</v>
      </c>
      <c r="RE62" s="127" t="n">
        <f aca="false">IF(FC62="",0,FC62+RE59)</f>
        <v>0</v>
      </c>
      <c r="RF62" s="127" t="n">
        <f aca="false">IF(FD62="",0,FD62+RF59)</f>
        <v>0</v>
      </c>
      <c r="RG62" s="127" t="n">
        <f aca="false">IF(ND62="",0,ND62+RG59)</f>
        <v>0</v>
      </c>
      <c r="RH62" s="127" t="n">
        <f aca="false">IF(NE62="",0,NE62+RH59)</f>
        <v>0</v>
      </c>
      <c r="RI62" s="127" t="n">
        <f aca="false">IF(OX62="",0,OX62)</f>
        <v>0</v>
      </c>
      <c r="RJ62" s="127" t="n">
        <f aca="false">IF(OY62="",0,OY62)</f>
        <v>0</v>
      </c>
      <c r="RK62" s="127" t="n">
        <f aca="false">IF(IA62="",0,IA62+RK59)</f>
        <v>0</v>
      </c>
      <c r="RL62" s="127" t="n">
        <f aca="false">IF(IB62="",0,IB62+RL59)</f>
        <v>0</v>
      </c>
      <c r="RM62" s="127" t="n">
        <f aca="false">IF(OT62="",0,OT62+RM59)</f>
        <v>0</v>
      </c>
      <c r="RN62" s="127" t="n">
        <f aca="false">IF(OU62="",0,OU62+RN59)</f>
        <v>0</v>
      </c>
      <c r="RO62" s="127" t="n">
        <f aca="false">IF(PY62="",0,PY62+RO59)</f>
        <v>0</v>
      </c>
      <c r="RP62" s="127" t="n">
        <f aca="false">IF(PZ62="",0,PZ62+RP59)</f>
        <v>0</v>
      </c>
      <c r="RQ62" s="127" t="n">
        <f aca="false">IFERROR(RO62/$A60,0)</f>
        <v>0</v>
      </c>
      <c r="RR62" s="127" t="n">
        <f aca="false">IFERROR(RP62/$A60,0)</f>
        <v>0</v>
      </c>
      <c r="RS62" s="127" t="n">
        <f aca="false">IF(PD62="",0,PD62+RS59)</f>
        <v>0</v>
      </c>
      <c r="RT62" s="127" t="n">
        <f aca="false">IF(PE62="",0,PE62+RT59)</f>
        <v>0</v>
      </c>
      <c r="RU62" s="127" t="n">
        <f aca="false">IF(QQ62&gt;0,0,T62+RU59)</f>
        <v>-128</v>
      </c>
      <c r="RV62" s="127" t="n">
        <f aca="false">IF(QR62&gt;0,0,U62+RV59)</f>
        <v>2</v>
      </c>
      <c r="RW62" s="127" t="n">
        <f aca="false">IF(QS62&gt;0,0,AL62+RW59)</f>
        <v>-114</v>
      </c>
      <c r="RX62" s="127" t="n">
        <f aca="false">IF(QT62&gt;0,0,AM62+RX59)</f>
        <v>7</v>
      </c>
      <c r="RY62" s="127" t="n">
        <f aca="false">IF(QU62&gt;0,0,AX62+RY59)</f>
        <v>-72</v>
      </c>
      <c r="RZ62" s="127" t="n">
        <f aca="false">IF(QV62&gt;0,0,AY62+RZ59)</f>
        <v>0</v>
      </c>
      <c r="SA62" s="127" t="n">
        <f aca="false">IF(QW62&gt;0,0,BJ62+SA59)</f>
        <v>-72</v>
      </c>
      <c r="SB62" s="127" t="n">
        <f aca="false">IF(QX62&gt;0,0,BK62+SB59)</f>
        <v>0</v>
      </c>
      <c r="SC62" s="127" t="n">
        <f aca="false">IF(QY62&gt;0,0,CD62+SC59)</f>
        <v>-66</v>
      </c>
      <c r="SD62" s="127" t="n">
        <f aca="false">IF(QZ62&gt;0,0,CE62+SD59)</f>
        <v>3</v>
      </c>
      <c r="SE62" s="127" t="n">
        <f aca="false">IF(RA62&gt;0,0,CV62+SE59)</f>
        <v>-112</v>
      </c>
      <c r="SF62" s="127" t="n">
        <f aca="false">IF(RB62&gt;0,0,CW62+SF59)</f>
        <v>2</v>
      </c>
      <c r="SG62" s="127" t="n">
        <f aca="false">IF(RC62&gt;0,0,FM62+SG59)</f>
        <v>-72</v>
      </c>
      <c r="SH62" s="127" t="n">
        <f aca="false">IF(RD62&gt;0,0,FN62+SH59)</f>
        <v>0</v>
      </c>
      <c r="SI62" s="127" t="n">
        <f aca="false">IF(RE62&gt;0,0,FA62+SI59)</f>
        <v>-530</v>
      </c>
      <c r="SJ62" s="127" t="n">
        <f aca="false">IFERROR(IF(RF62&gt;0,0,FB62+SJ59),0)</f>
        <v>21</v>
      </c>
      <c r="SK62" s="127" t="n">
        <f aca="false">IF(RG62&gt;0,0,NB62+SK59)</f>
        <v>-111</v>
      </c>
      <c r="SL62" s="127" t="n">
        <f aca="false">IFERROR(IF(RH62&gt;0,0,NC62+SL59),0)</f>
        <v>-122</v>
      </c>
      <c r="SM62" s="127"/>
      <c r="SN62" s="127"/>
      <c r="SO62" s="127"/>
    </row>
    <row r="63" customFormat="false" ht="15" hidden="false" customHeight="false" outlineLevel="0" collapsed="false">
      <c r="A63" s="741"/>
      <c r="B63" s="879" t="n">
        <f aca="false">Посуточная!B63</f>
        <v>30</v>
      </c>
      <c r="C63" s="880" t="n">
        <f aca="false">Посуточная!C63</f>
        <v>0</v>
      </c>
      <c r="D63" s="880" t="n">
        <f aca="false">Посуточная!D63</f>
        <v>0</v>
      </c>
      <c r="E63" s="880" t="n">
        <f aca="false">Посуточная!E63</f>
        <v>0</v>
      </c>
      <c r="F63" s="880" t="n">
        <f aca="false">Посуточная!F63</f>
        <v>0</v>
      </c>
      <c r="G63" s="880" t="n">
        <f aca="false">Посуточная!G63</f>
        <v>0</v>
      </c>
      <c r="H63" s="880" t="n">
        <f aca="false">Посуточная!H63</f>
        <v>0</v>
      </c>
      <c r="I63" s="880" t="n">
        <f aca="false">Посуточная!I63</f>
        <v>0</v>
      </c>
      <c r="J63" s="427" t="n">
        <f aca="false">Посуточная!Q63</f>
        <v>0</v>
      </c>
      <c r="K63" s="427" t="n">
        <f aca="false">Посуточная!R63</f>
        <v>0</v>
      </c>
      <c r="L63" s="427" t="n">
        <f aca="false">Посуточная!S63</f>
        <v>0</v>
      </c>
      <c r="M63" s="427" t="n">
        <f aca="false">Посуточная!T63</f>
        <v>0</v>
      </c>
      <c r="N63" s="427" t="n">
        <f aca="false">Посуточная!U63</f>
        <v>0</v>
      </c>
      <c r="O63" s="427" t="n">
        <f aca="false">Посуточная!V63</f>
        <v>0</v>
      </c>
      <c r="P63" s="427" t="n">
        <f aca="false">Посуточная!W63</f>
        <v>0</v>
      </c>
      <c r="Q63" s="427" t="n">
        <f aca="false">Посуточная!X63</f>
        <v>0</v>
      </c>
      <c r="R63" s="427" t="n">
        <f aca="false">Посуточная!Y63</f>
        <v>0</v>
      </c>
      <c r="S63" s="427" t="n">
        <f aca="false">Посуточная!Z63</f>
        <v>0</v>
      </c>
      <c r="T63" s="475" t="n">
        <f aca="false">SUBTOTAL(9, B63:I63)</f>
        <v>30</v>
      </c>
      <c r="U63" s="433" t="n">
        <f aca="false">SUBTOTAL(9, J63:S63)</f>
        <v>0</v>
      </c>
      <c r="V63" s="273" t="n">
        <f aca="false">SUM(T63,V60)</f>
        <v>160</v>
      </c>
      <c r="W63" s="273" t="n">
        <f aca="false">SUM(U63,W60)</f>
        <v>80</v>
      </c>
      <c r="X63" s="879" t="n">
        <f aca="false">Посуточная!AL63</f>
        <v>0</v>
      </c>
      <c r="Y63" s="880" t="n">
        <f aca="false">Посуточная!AM63</f>
        <v>0</v>
      </c>
      <c r="Z63" s="880" t="n">
        <f aca="false">Посуточная!AN63</f>
        <v>0</v>
      </c>
      <c r="AA63" s="880" t="n">
        <f aca="false">Посуточная!AO63</f>
        <v>0</v>
      </c>
      <c r="AB63" s="880" t="n">
        <f aca="false">Посуточная!AP63</f>
        <v>0</v>
      </c>
      <c r="AC63" s="880" t="n">
        <f aca="false">Посуточная!AQ63</f>
        <v>0</v>
      </c>
      <c r="AD63" s="880" t="n">
        <f aca="false">Посуточная!AR63</f>
        <v>0</v>
      </c>
      <c r="AE63" s="427" t="n">
        <f aca="false">Посуточная!AZ63</f>
        <v>21</v>
      </c>
      <c r="AF63" s="427" t="n">
        <f aca="false">Посуточная!BA63</f>
        <v>0</v>
      </c>
      <c r="AG63" s="427" t="n">
        <f aca="false">Посуточная!BB63</f>
        <v>0</v>
      </c>
      <c r="AH63" s="427" t="n">
        <f aca="false">Посуточная!BC63</f>
        <v>0</v>
      </c>
      <c r="AI63" s="427" t="n">
        <f aca="false">Посуточная!BD63</f>
        <v>0</v>
      </c>
      <c r="AJ63" s="427" t="n">
        <f aca="false">Посуточная!BE63</f>
        <v>0</v>
      </c>
      <c r="AK63" s="427" t="n">
        <f aca="false">Посуточная!BF63</f>
        <v>0</v>
      </c>
      <c r="AL63" s="475" t="n">
        <f aca="false">SUBTOTAL(9, X63:AD63)</f>
        <v>0</v>
      </c>
      <c r="AM63" s="433" t="n">
        <f aca="false">SUBTOTAL(9, AE63:AK63)</f>
        <v>21</v>
      </c>
      <c r="AN63" s="273" t="n">
        <f aca="false">SUM(AL63,AN60)</f>
        <v>121</v>
      </c>
      <c r="AO63" s="273" t="n">
        <f aca="false">SUM(AM63,AO60)</f>
        <v>141</v>
      </c>
      <c r="AP63" s="879" t="n">
        <f aca="false">Посуточная!BR63</f>
        <v>0</v>
      </c>
      <c r="AQ63" s="880" t="n">
        <f aca="false">Посуточная!BS63</f>
        <v>0</v>
      </c>
      <c r="AR63" s="880" t="n">
        <f aca="false">Посуточная!BT63</f>
        <v>0</v>
      </c>
      <c r="AS63" s="880" t="n">
        <f aca="false">Посуточная!BU63</f>
        <v>0</v>
      </c>
      <c r="AT63" s="427" t="n">
        <f aca="false">Посуточная!BZ63</f>
        <v>0</v>
      </c>
      <c r="AU63" s="427" t="n">
        <f aca="false">Посуточная!CA63</f>
        <v>0</v>
      </c>
      <c r="AV63" s="427" t="n">
        <f aca="false">Посуточная!CB63</f>
        <v>0</v>
      </c>
      <c r="AW63" s="427" t="n">
        <f aca="false">Посуточная!CC63</f>
        <v>0</v>
      </c>
      <c r="AX63" s="475" t="n">
        <f aca="false">SUBTOTAL(9, AP63:AS63)</f>
        <v>0</v>
      </c>
      <c r="AY63" s="433" t="n">
        <f aca="false">SUBTOTAL(9, AT63:AW63)</f>
        <v>0</v>
      </c>
      <c r="AZ63" s="273" t="n">
        <f aca="false">SUM(AX63,AZ60)</f>
        <v>0</v>
      </c>
      <c r="BA63" s="273" t="n">
        <f aca="false">SUM(AY63,BA60)</f>
        <v>0</v>
      </c>
      <c r="BB63" s="879" t="n">
        <f aca="false">Посуточная!CL63</f>
        <v>0</v>
      </c>
      <c r="BC63" s="880" t="n">
        <f aca="false">Посуточная!CM63</f>
        <v>0</v>
      </c>
      <c r="BD63" s="880" t="n">
        <f aca="false">Посуточная!CN63</f>
        <v>0</v>
      </c>
      <c r="BE63" s="880" t="n">
        <f aca="false">Посуточная!CO63</f>
        <v>0</v>
      </c>
      <c r="BF63" s="427" t="n">
        <f aca="false">Посуточная!CT63</f>
        <v>0</v>
      </c>
      <c r="BG63" s="427" t="n">
        <f aca="false">Посуточная!CU63</f>
        <v>0</v>
      </c>
      <c r="BH63" s="427" t="n">
        <f aca="false">Посуточная!CV63</f>
        <v>0</v>
      </c>
      <c r="BI63" s="427" t="n">
        <f aca="false">Посуточная!CW63</f>
        <v>0</v>
      </c>
      <c r="BJ63" s="475" t="n">
        <f aca="false">SUBTOTAL(9, BB63:BE63)</f>
        <v>0</v>
      </c>
      <c r="BK63" s="433" t="n">
        <f aca="false">SUBTOTAL(9, BF63:BI63)</f>
        <v>0</v>
      </c>
      <c r="BL63" s="273" t="n">
        <f aca="false">SUM(BJ63,BL60)</f>
        <v>0</v>
      </c>
      <c r="BM63" s="273" t="n">
        <f aca="false">SUM(BK63,BM60)</f>
        <v>0</v>
      </c>
      <c r="BN63" s="437" t="n">
        <f aca="false">SUMIF(B6:BM6,"итого гр.",B63:BM63)</f>
        <v>30</v>
      </c>
      <c r="BO63" s="433" t="n">
        <f aca="false">SUMIF(B6:BM6,"итого фк.",B63:BM63)</f>
        <v>21</v>
      </c>
      <c r="BP63" s="273" t="n">
        <f aca="false">SUM(BN63,BP60)</f>
        <v>281</v>
      </c>
      <c r="BQ63" s="273" t="n">
        <f aca="false">SUM(BO63,BQ60)</f>
        <v>221</v>
      </c>
      <c r="BR63" s="438" t="n">
        <f aca="false">BP63</f>
        <v>281</v>
      </c>
      <c r="BS63" s="439" t="n">
        <f aca="false">BQ63</f>
        <v>221</v>
      </c>
      <c r="BV63" s="881" t="n">
        <f aca="false">Посуточная!DN63</f>
        <v>10.5</v>
      </c>
      <c r="BW63" s="882" t="n">
        <f aca="false">Посуточная!DO63</f>
        <v>0</v>
      </c>
      <c r="BX63" s="882" t="n">
        <f aca="false">Посуточная!DP63</f>
        <v>0</v>
      </c>
      <c r="BY63" s="882" t="n">
        <f aca="false">Посуточная!DQ63</f>
        <v>0</v>
      </c>
      <c r="BZ63" s="427" t="n">
        <f aca="false">Посуточная!DV63</f>
        <v>0</v>
      </c>
      <c r="CA63" s="427" t="n">
        <f aca="false">Посуточная!DW63</f>
        <v>0</v>
      </c>
      <c r="CB63" s="427" t="n">
        <f aca="false">Посуточная!DX63</f>
        <v>0</v>
      </c>
      <c r="CC63" s="427" t="n">
        <f aca="false">Посуточная!DY63</f>
        <v>0</v>
      </c>
      <c r="CD63" s="417" t="n">
        <f aca="false">SUBTOTAL(9, BV63:BY63)</f>
        <v>10.5</v>
      </c>
      <c r="CE63" s="433" t="n">
        <f aca="false">SUBTOTAL(9, BZ63:CC63)</f>
        <v>0</v>
      </c>
      <c r="CF63" s="273" t="n">
        <f aca="false">SUM(CD63,CF60)</f>
        <v>25.2</v>
      </c>
      <c r="CG63" s="273" t="n">
        <f aca="false">SUM(CE63,CG60)</f>
        <v>15.988</v>
      </c>
      <c r="CH63" s="881" t="n">
        <f aca="false">Посуточная!EH63</f>
        <v>0</v>
      </c>
      <c r="CI63" s="882" t="n">
        <f aca="false">Посуточная!EI63</f>
        <v>0</v>
      </c>
      <c r="CJ63" s="882" t="n">
        <f aca="false">Посуточная!EJ63</f>
        <v>0</v>
      </c>
      <c r="CK63" s="882" t="n">
        <f aca="false">Посуточная!EK63</f>
        <v>0</v>
      </c>
      <c r="CL63" s="882" t="n">
        <f aca="false">Посуточная!EL63</f>
        <v>0</v>
      </c>
      <c r="CM63" s="882" t="n">
        <f aca="false">Посуточная!EM63</f>
        <v>0</v>
      </c>
      <c r="CN63" s="882" t="n">
        <f aca="false">Посуточная!EN63</f>
        <v>0</v>
      </c>
      <c r="CO63" s="427" t="n">
        <f aca="false">Посуточная!ES63</f>
        <v>0</v>
      </c>
      <c r="CP63" s="427" t="n">
        <f aca="false">Посуточная!ET63</f>
        <v>0</v>
      </c>
      <c r="CQ63" s="427" t="n">
        <f aca="false">Посуточная!EU63</f>
        <v>0</v>
      </c>
      <c r="CR63" s="427" t="n">
        <f aca="false">Посуточная!EV63</f>
        <v>0</v>
      </c>
      <c r="CS63" s="427" t="n">
        <f aca="false">Посуточная!EW63</f>
        <v>0</v>
      </c>
      <c r="CT63" s="427" t="n">
        <f aca="false">Посуточная!EX63</f>
        <v>0</v>
      </c>
      <c r="CU63" s="427" t="n">
        <f aca="false">Посуточная!EY63</f>
        <v>0</v>
      </c>
      <c r="CV63" s="475" t="n">
        <f aca="false">SUBTOTAL(9, CH63:CN63)</f>
        <v>0</v>
      </c>
      <c r="CW63" s="433" t="n">
        <f aca="false">SUBTOTAL(9, CO63:CU63)</f>
        <v>0</v>
      </c>
      <c r="CX63" s="273" t="n">
        <f aca="false">SUM(CV63,CX60)</f>
        <v>220</v>
      </c>
      <c r="CY63" s="273" t="n">
        <f aca="false">SUM(CW63,CY60)</f>
        <v>60</v>
      </c>
      <c r="CZ63" s="879" t="n">
        <f aca="false">Посуточная!FH63</f>
        <v>0</v>
      </c>
      <c r="DA63" s="880" t="n">
        <f aca="false">Посуточная!FI63</f>
        <v>0</v>
      </c>
      <c r="DB63" s="880" t="n">
        <f aca="false">Посуточная!FJ63</f>
        <v>0</v>
      </c>
      <c r="DC63" s="880" t="n">
        <f aca="false">Посуточная!FK63</f>
        <v>0</v>
      </c>
      <c r="DD63" s="880" t="n">
        <f aca="false">Посуточная!FL63</f>
        <v>0</v>
      </c>
      <c r="DE63" s="880" t="n">
        <f aca="false">Посуточная!FM63</f>
        <v>0</v>
      </c>
      <c r="DF63" s="880" t="n">
        <f aca="false">Посуточная!FN63</f>
        <v>0</v>
      </c>
      <c r="DG63" s="880" t="n">
        <f aca="false">Посуточная!FO63</f>
        <v>0</v>
      </c>
      <c r="DH63" s="880" t="n">
        <f aca="false">Посуточная!FP63</f>
        <v>0</v>
      </c>
      <c r="DI63" s="880" t="n">
        <f aca="false">Посуточная!FQ63</f>
        <v>0</v>
      </c>
      <c r="DJ63" s="880" t="n">
        <f aca="false">Посуточная!FR63</f>
        <v>0</v>
      </c>
      <c r="DK63" s="880" t="n">
        <f aca="false">Посуточная!FS63</f>
        <v>0</v>
      </c>
      <c r="DL63" s="880" t="n">
        <f aca="false">Посуточная!FT63</f>
        <v>0</v>
      </c>
      <c r="DM63" s="880" t="n">
        <f aca="false">Посуточная!FU63</f>
        <v>0</v>
      </c>
      <c r="DN63" s="880" t="n">
        <f aca="false">Посуточная!FV63</f>
        <v>0</v>
      </c>
      <c r="DO63" s="880" t="n">
        <f aca="false">Посуточная!FW63</f>
        <v>0</v>
      </c>
      <c r="DP63" s="880" t="n">
        <f aca="false">Посуточная!FX63</f>
        <v>0</v>
      </c>
      <c r="DQ63" s="880" t="n">
        <f aca="false">Посуточная!FY63</f>
        <v>0</v>
      </c>
      <c r="DR63" s="880" t="n">
        <f aca="false">Посуточная!FZ63</f>
        <v>0</v>
      </c>
      <c r="DS63" s="880" t="n">
        <f aca="false">Посуточная!GA63</f>
        <v>0</v>
      </c>
      <c r="DT63" s="880" t="n">
        <f aca="false">Посуточная!GB63</f>
        <v>0</v>
      </c>
      <c r="DU63" s="880" t="n">
        <f aca="false">Посуточная!GC63</f>
        <v>0</v>
      </c>
      <c r="DV63" s="880" t="n">
        <f aca="false">Посуточная!GD63</f>
        <v>0</v>
      </c>
      <c r="DW63" s="880" t="n">
        <f aca="false">Посуточная!GE63</f>
        <v>0</v>
      </c>
      <c r="DX63" s="880" t="n">
        <f aca="false">Посуточная!GF63</f>
        <v>0</v>
      </c>
      <c r="DY63" s="880" t="n">
        <f aca="false">Посуточная!GG63</f>
        <v>0</v>
      </c>
      <c r="DZ63" s="880" t="n">
        <f aca="false">Посуточная!GH63</f>
        <v>0</v>
      </c>
      <c r="EA63" s="880" t="n">
        <f aca="false">Посуточная!GI63</f>
        <v>0</v>
      </c>
      <c r="EB63" s="880" t="n">
        <f aca="false">Посуточная!GJ63</f>
        <v>0</v>
      </c>
      <c r="EC63" s="880" t="n">
        <f aca="false">Посуточная!GK63</f>
        <v>0</v>
      </c>
      <c r="ED63" s="880" t="n">
        <f aca="false">Посуточная!GL63</f>
        <v>0</v>
      </c>
      <c r="EE63" s="880" t="n">
        <f aca="false">Посуточная!GM63</f>
        <v>0</v>
      </c>
      <c r="EF63" s="427" t="n">
        <f aca="false">Посуточная!GU63</f>
        <v>6</v>
      </c>
      <c r="EG63" s="427" t="n">
        <f aca="false">Посуточная!GV63</f>
        <v>5</v>
      </c>
      <c r="EH63" s="427" t="n">
        <f aca="false">Посуточная!GW63</f>
        <v>0</v>
      </c>
      <c r="EI63" s="427" t="n">
        <f aca="false">Посуточная!GX63</f>
        <v>0</v>
      </c>
      <c r="EJ63" s="427" t="n">
        <f aca="false">Посуточная!GY63</f>
        <v>0</v>
      </c>
      <c r="EK63" s="427" t="n">
        <f aca="false">Посуточная!GZ63</f>
        <v>0</v>
      </c>
      <c r="EL63" s="427" t="n">
        <f aca="false">Посуточная!HA63</f>
        <v>0</v>
      </c>
      <c r="EM63" s="427" t="n">
        <f aca="false">Посуточная!HB63</f>
        <v>0</v>
      </c>
      <c r="EN63" s="427" t="n">
        <f aca="false">Посуточная!HC63</f>
        <v>0</v>
      </c>
      <c r="EO63" s="427" t="n">
        <f aca="false">Посуточная!HD63</f>
        <v>0</v>
      </c>
      <c r="EP63" s="427" t="n">
        <f aca="false">Посуточная!HE63</f>
        <v>0</v>
      </c>
      <c r="EQ63" s="427" t="n">
        <f aca="false">Посуточная!HF63</f>
        <v>0</v>
      </c>
      <c r="ER63" s="427" t="n">
        <f aca="false">Посуточная!HG63</f>
        <v>0</v>
      </c>
      <c r="ES63" s="427" t="n">
        <f aca="false">Посуточная!HH63</f>
        <v>0</v>
      </c>
      <c r="ET63" s="427" t="n">
        <f aca="false">Посуточная!HI63</f>
        <v>0</v>
      </c>
      <c r="EU63" s="427" t="n">
        <f aca="false">Посуточная!HJ63</f>
        <v>0</v>
      </c>
      <c r="EV63" s="427" t="n">
        <f aca="false">Посуточная!HK63</f>
        <v>0</v>
      </c>
      <c r="EW63" s="427" t="n">
        <f aca="false">Посуточная!HL63</f>
        <v>0</v>
      </c>
      <c r="EX63" s="427" t="n">
        <f aca="false">Посуточная!HM63</f>
        <v>0</v>
      </c>
      <c r="EY63" s="427" t="n">
        <f aca="false">Посуточная!HN63</f>
        <v>0</v>
      </c>
      <c r="EZ63" s="427" t="n">
        <f aca="false">Посуточная!HO63</f>
        <v>0</v>
      </c>
      <c r="FA63" s="475" t="n">
        <f aca="false">SUBTOTAL(9, CZ63:EE63)</f>
        <v>0</v>
      </c>
      <c r="FB63" s="433" t="n">
        <f aca="false">SUBTOTAL(9, EF63:EZ63)</f>
        <v>11</v>
      </c>
      <c r="FC63" s="273" t="n">
        <f aca="false">SUM(FA63,FC60)</f>
        <v>114</v>
      </c>
      <c r="FD63" s="273" t="n">
        <f aca="false">SUM(FB63,FD60)</f>
        <v>91.773</v>
      </c>
      <c r="FE63" s="883" t="n">
        <f aca="false">Посуточная!IA63</f>
        <v>0</v>
      </c>
      <c r="FF63" s="884" t="n">
        <f aca="false">Посуточная!IB63</f>
        <v>0</v>
      </c>
      <c r="FG63" s="884" t="n">
        <f aca="false">Посуточная!IC63</f>
        <v>0</v>
      </c>
      <c r="FH63" s="880" t="n">
        <f aca="false">Посуточная!ID63</f>
        <v>0</v>
      </c>
      <c r="FI63" s="427" t="n">
        <f aca="false">Посуточная!II63</f>
        <v>0</v>
      </c>
      <c r="FJ63" s="470" t="n">
        <f aca="false">Посуточная!IJ63</f>
        <v>0</v>
      </c>
      <c r="FK63" s="427" t="n">
        <f aca="false">Посуточная!IK63</f>
        <v>0</v>
      </c>
      <c r="FL63" s="470" t="n">
        <f aca="false">Посуточная!IL63</f>
        <v>0</v>
      </c>
      <c r="FM63" s="432" t="n">
        <f aca="false">SUBTOTAL(9, FE63:FH63)</f>
        <v>0</v>
      </c>
      <c r="FN63" s="433" t="n">
        <f aca="false">SUBTOTAL(9, FI63:FL63)</f>
        <v>0</v>
      </c>
      <c r="FO63" s="273" t="n">
        <f aca="false">SUM(FM63,FO60)</f>
        <v>0</v>
      </c>
      <c r="FP63" s="273" t="n">
        <f aca="false">SUM(FN63,FP60)</f>
        <v>0</v>
      </c>
      <c r="FQ63" s="420" t="n">
        <f aca="false">Посуточная!KX63-Посуточная_НГДП!EH63</f>
        <v>15.2</v>
      </c>
      <c r="FR63" s="421"/>
      <c r="FS63" s="421"/>
      <c r="FT63" s="421"/>
      <c r="FU63" s="421"/>
      <c r="FV63" s="421"/>
      <c r="FW63" s="421"/>
      <c r="FX63" s="421"/>
      <c r="FY63" s="421"/>
      <c r="FZ63" s="421"/>
      <c r="GA63" s="421"/>
      <c r="GB63" s="421"/>
      <c r="GC63" s="421"/>
      <c r="GD63" s="421"/>
      <c r="GE63" s="421"/>
      <c r="GF63" s="427" t="n">
        <f aca="false">Посуточная!KY63-Посуточная_НГДП!EI63</f>
        <v>0</v>
      </c>
      <c r="GG63" s="427"/>
      <c r="GH63" s="427"/>
      <c r="GI63" s="427"/>
      <c r="GJ63" s="427"/>
      <c r="GK63" s="427"/>
      <c r="GL63" s="427"/>
      <c r="GM63" s="427"/>
      <c r="GN63" s="427"/>
      <c r="GO63" s="427"/>
      <c r="GP63" s="427"/>
      <c r="GQ63" s="427"/>
      <c r="GR63" s="427"/>
      <c r="GS63" s="427"/>
      <c r="GT63" s="427"/>
      <c r="GU63" s="427"/>
      <c r="GV63" s="427"/>
      <c r="GW63" s="427"/>
      <c r="GX63" s="427"/>
      <c r="GY63" s="427"/>
      <c r="GZ63" s="427"/>
      <c r="HA63" s="427"/>
      <c r="HB63" s="427"/>
      <c r="HC63" s="427"/>
      <c r="HD63" s="427"/>
      <c r="HE63" s="427"/>
      <c r="HF63" s="427"/>
      <c r="HG63" s="427"/>
      <c r="HH63" s="427"/>
      <c r="HI63" s="427"/>
      <c r="HJ63" s="427"/>
      <c r="HK63" s="427"/>
      <c r="HL63" s="427"/>
      <c r="HM63" s="475" t="n">
        <f aca="false">SUBTOTAL(9, FQ63:GE63)</f>
        <v>15.2</v>
      </c>
      <c r="HN63" s="549" t="n">
        <f aca="false">SUBTOTAL(9, GF63:HL63)</f>
        <v>0</v>
      </c>
      <c r="HO63" s="273" t="n">
        <f aca="false">SUM(HM63,HO60)</f>
        <v>284.041</v>
      </c>
      <c r="HP63" s="456" t="n">
        <f aca="false">SUM(HN63,HP60)</f>
        <v>676.247</v>
      </c>
      <c r="HQ63" s="437" t="n">
        <f aca="false">SUMIF(BV6:HP6,"итого гр.",BV63:HP63)</f>
        <v>25.7</v>
      </c>
      <c r="HR63" s="433" t="n">
        <f aca="false">SUMIF(BV6:HP6,"итого фк.",BV63:HP63)</f>
        <v>11</v>
      </c>
      <c r="HS63" s="273" t="n">
        <f aca="false">SUM(HQ63,HS60)</f>
        <v>643.241</v>
      </c>
      <c r="HT63" s="273" t="n">
        <f aca="false">SUM(HR63,HT60)</f>
        <v>844.008</v>
      </c>
      <c r="HU63" s="438" t="n">
        <f aca="false">HS63</f>
        <v>643.241</v>
      </c>
      <c r="HV63" s="439" t="n">
        <f aca="false">HT63</f>
        <v>844.008</v>
      </c>
      <c r="HX63" s="278"/>
      <c r="HY63" s="457" t="n">
        <f aca="false">Посуточная!LJ63-Посуточная_НГДП!ET63</f>
        <v>0</v>
      </c>
      <c r="HZ63" s="458" t="n">
        <f aca="false">Посуточная!LK63-Посуточная_НГДП!EU63</f>
        <v>45</v>
      </c>
      <c r="IA63" s="273" t="n">
        <f aca="false">HY63</f>
        <v>0</v>
      </c>
      <c r="IB63" s="273" t="n">
        <f aca="false">HZ63</f>
        <v>45</v>
      </c>
      <c r="IC63" s="438" t="n">
        <f aca="false">SUM(BN63,HQ63,HY63)</f>
        <v>55.7</v>
      </c>
      <c r="ID63" s="439" t="n">
        <f aca="false">SUM(BO63,HR63,HZ63)</f>
        <v>77</v>
      </c>
      <c r="IE63" s="273" t="n">
        <f aca="false">SUM(BP63,HS63,IA63)</f>
        <v>924.241</v>
      </c>
      <c r="IF63" s="273" t="n">
        <f aca="false">SUM(BQ63,HT63,IB63)</f>
        <v>1110.008</v>
      </c>
      <c r="IG63" s="420" t="n">
        <f aca="false">Посуточная!OB63-Посуточная_НГДП!FP63</f>
        <v>15.4</v>
      </c>
      <c r="IH63" s="421"/>
      <c r="II63" s="421"/>
      <c r="IJ63" s="421"/>
      <c r="IK63" s="421"/>
      <c r="IL63" s="421"/>
      <c r="IM63" s="421"/>
      <c r="IN63" s="421"/>
      <c r="IO63" s="421"/>
      <c r="IP63" s="421"/>
      <c r="IQ63" s="421"/>
      <c r="IR63" s="421"/>
      <c r="IS63" s="421"/>
      <c r="IT63" s="421"/>
      <c r="IU63" s="421"/>
      <c r="IV63" s="441" t="n">
        <f aca="false">Посуточная!OC63-Посуточная_НГДП!FQ63</f>
        <v>124.305</v>
      </c>
      <c r="IW63" s="441"/>
      <c r="IX63" s="441"/>
      <c r="IY63" s="441"/>
      <c r="IZ63" s="441"/>
      <c r="JA63" s="441"/>
      <c r="JB63" s="441"/>
      <c r="JC63" s="441"/>
      <c r="JD63" s="441"/>
      <c r="JE63" s="441"/>
      <c r="JF63" s="441"/>
      <c r="JG63" s="441"/>
      <c r="JH63" s="441"/>
      <c r="JI63" s="441"/>
      <c r="JJ63" s="441"/>
      <c r="JK63" s="441"/>
      <c r="JL63" s="441"/>
      <c r="JM63" s="441"/>
      <c r="JN63" s="441"/>
      <c r="JO63" s="441"/>
      <c r="JP63" s="441"/>
      <c r="JQ63" s="441"/>
      <c r="JR63" s="441"/>
      <c r="JS63" s="441"/>
      <c r="JT63" s="441"/>
      <c r="JU63" s="441"/>
      <c r="JV63" s="441"/>
      <c r="JW63" s="441"/>
      <c r="JX63" s="441"/>
      <c r="JY63" s="441"/>
      <c r="JZ63" s="441"/>
      <c r="KA63" s="441"/>
      <c r="KB63" s="441"/>
      <c r="KC63" s="441"/>
      <c r="KD63" s="441"/>
      <c r="KE63" s="441"/>
      <c r="KF63" s="441"/>
      <c r="KG63" s="441"/>
      <c r="KH63" s="441"/>
      <c r="KI63" s="441"/>
      <c r="KJ63" s="475" t="n">
        <f aca="false">SUBTOTAL(9, IG63:IU63)</f>
        <v>15.4</v>
      </c>
      <c r="KK63" s="433" t="n">
        <f aca="false">SUBTOTAL(9, IV63:KI63)</f>
        <v>124.305</v>
      </c>
      <c r="KL63" s="273" t="n">
        <f aca="false">SUM(KJ63,KL60)</f>
        <v>488.6535555556</v>
      </c>
      <c r="KM63" s="273" t="n">
        <f aca="false">SUM(KK63,KM60)</f>
        <v>1129.207</v>
      </c>
      <c r="KN63" s="885" t="n">
        <f aca="false">Посуточная!OF63</f>
        <v>0</v>
      </c>
      <c r="KO63" s="886" t="n">
        <f aca="false">Посуточная!OG63</f>
        <v>0</v>
      </c>
      <c r="KP63" s="886" t="n">
        <f aca="false">Посуточная!OH63</f>
        <v>0</v>
      </c>
      <c r="KQ63" s="886" t="n">
        <f aca="false">Посуточная!OI63</f>
        <v>0</v>
      </c>
      <c r="KR63" s="886" t="n">
        <f aca="false">Посуточная!OJ63</f>
        <v>0</v>
      </c>
      <c r="KS63" s="886" t="n">
        <f aca="false">Посуточная!OK63</f>
        <v>0</v>
      </c>
      <c r="KT63" s="886" t="n">
        <f aca="false">Посуточная!OL63</f>
        <v>0</v>
      </c>
      <c r="KU63" s="886" t="n">
        <f aca="false">Посуточная!OM63</f>
        <v>0</v>
      </c>
      <c r="KV63" s="886" t="n">
        <f aca="false">Посуточная!ON63</f>
        <v>0</v>
      </c>
      <c r="KW63" s="887" t="n">
        <f aca="false">Посуточная!OO63</f>
        <v>0</v>
      </c>
      <c r="KX63" s="470" t="n">
        <f aca="false">Посуточная!OV63</f>
        <v>0</v>
      </c>
      <c r="KY63" s="470" t="n">
        <f aca="false">Посуточная!OW63</f>
        <v>0</v>
      </c>
      <c r="KZ63" s="470" t="n">
        <f aca="false">Посуточная!OX63</f>
        <v>0</v>
      </c>
      <c r="LA63" s="470" t="n">
        <f aca="false">Посуточная!OY63</f>
        <v>0</v>
      </c>
      <c r="LB63" s="470" t="n">
        <f aca="false">Посуточная!OZ63</f>
        <v>0</v>
      </c>
      <c r="LC63" s="470" t="n">
        <f aca="false">Посуточная!PA63</f>
        <v>0</v>
      </c>
      <c r="LD63" s="470" t="n">
        <f aca="false">Посуточная!PB63</f>
        <v>0</v>
      </c>
      <c r="LE63" s="470" t="n">
        <f aca="false">Посуточная!PC63</f>
        <v>0</v>
      </c>
      <c r="LF63" s="470" t="n">
        <f aca="false">Посуточная!PD63</f>
        <v>0</v>
      </c>
      <c r="LG63" s="470" t="n">
        <f aca="false">Посуточная!PE63</f>
        <v>0</v>
      </c>
      <c r="LH63" s="470" t="n">
        <f aca="false">Посуточная!PF63</f>
        <v>0</v>
      </c>
      <c r="LI63" s="470" t="n">
        <f aca="false">Посуточная!PG63</f>
        <v>0</v>
      </c>
      <c r="LJ63" s="470" t="n">
        <f aca="false">Посуточная!PH63</f>
        <v>0</v>
      </c>
      <c r="LK63" s="470" t="n">
        <f aca="false">Посуточная!PI63</f>
        <v>0</v>
      </c>
      <c r="LL63" s="470" t="n">
        <f aca="false">Посуточная!PJ63</f>
        <v>0</v>
      </c>
      <c r="LM63" s="470" t="n">
        <f aca="false">Посуточная!PK63</f>
        <v>0</v>
      </c>
      <c r="LN63" s="470" t="n">
        <f aca="false">Посуточная!PL63</f>
        <v>0</v>
      </c>
      <c r="LO63" s="470" t="n">
        <f aca="false">Посуточная!PM63</f>
        <v>0</v>
      </c>
      <c r="LP63" s="470" t="n">
        <f aca="false">Посуточная!PN63</f>
        <v>0</v>
      </c>
      <c r="LQ63" s="470" t="n">
        <f aca="false">Посуточная!PO63</f>
        <v>0</v>
      </c>
      <c r="LR63" s="475" t="n">
        <f aca="false">SUBTOTAL(9, KN63:KW63)</f>
        <v>0</v>
      </c>
      <c r="LS63" s="433" t="n">
        <f aca="false">SUBTOTAL(9, KX63:LQ63)</f>
        <v>0</v>
      </c>
      <c r="LT63" s="273" t="n">
        <f aca="false">SUM(LR63,LT60)</f>
        <v>0</v>
      </c>
      <c r="LU63" s="273" t="n">
        <f aca="false">SUM(LS63,LU60)</f>
        <v>0</v>
      </c>
      <c r="LV63" s="888" t="n">
        <f aca="false">Посуточная!QA63</f>
        <v>0</v>
      </c>
      <c r="LW63" s="889" t="n">
        <f aca="false">Посуточная!QB63</f>
        <v>0</v>
      </c>
      <c r="LX63" s="889" t="n">
        <f aca="false">Посуточная!QC63</f>
        <v>0</v>
      </c>
      <c r="LY63" s="889" t="n">
        <f aca="false">Посуточная!QD63</f>
        <v>0</v>
      </c>
      <c r="LZ63" s="889" t="n">
        <f aca="false">Посуточная!QE63</f>
        <v>0</v>
      </c>
      <c r="MA63" s="889" t="n">
        <f aca="false">Посуточная!QF63</f>
        <v>0</v>
      </c>
      <c r="MB63" s="889" t="n">
        <f aca="false">Посуточная!QG63</f>
        <v>0</v>
      </c>
      <c r="MC63" s="890" t="n">
        <f aca="false">Посуточная!QO63</f>
        <v>0</v>
      </c>
      <c r="MD63" s="890" t="n">
        <f aca="false">Посуточная!QP63</f>
        <v>0</v>
      </c>
      <c r="ME63" s="890" t="n">
        <f aca="false">Посуточная!QQ63</f>
        <v>0</v>
      </c>
      <c r="MF63" s="890" t="n">
        <f aca="false">Посуточная!QR63</f>
        <v>0</v>
      </c>
      <c r="MG63" s="890" t="n">
        <f aca="false">Посуточная!QS63</f>
        <v>0</v>
      </c>
      <c r="MH63" s="890" t="n">
        <f aca="false">Посуточная!QT63</f>
        <v>0</v>
      </c>
      <c r="MI63" s="890" t="n">
        <f aca="false">Посуточная!QU63</f>
        <v>0</v>
      </c>
      <c r="MJ63" s="475" t="n">
        <f aca="false">SUBTOTAL(9, LV63:MB63)</f>
        <v>0</v>
      </c>
      <c r="MK63" s="433" t="n">
        <f aca="false">SUBTOTAL(9, MC63:MI63)</f>
        <v>0</v>
      </c>
      <c r="ML63" s="273" t="n">
        <f aca="false">SUM(MJ63,ML60)</f>
        <v>0</v>
      </c>
      <c r="MM63" s="273" t="n">
        <f aca="false">SUM(MK63,MM60)</f>
        <v>0</v>
      </c>
      <c r="MN63" s="885" t="n">
        <f aca="false">Посуточная!RG63</f>
        <v>0</v>
      </c>
      <c r="MO63" s="886" t="n">
        <f aca="false">Посуточная!RH63</f>
        <v>0</v>
      </c>
      <c r="MP63" s="886" t="n">
        <f aca="false">Посуточная!RI63</f>
        <v>0</v>
      </c>
      <c r="MQ63" s="886" t="n">
        <f aca="false">Посуточная!RJ63</f>
        <v>0</v>
      </c>
      <c r="MR63" s="886" t="n">
        <f aca="false">Посуточная!RK63</f>
        <v>0</v>
      </c>
      <c r="MS63" s="886" t="n">
        <f aca="false">Посуточная!RL63</f>
        <v>0</v>
      </c>
      <c r="MT63" s="886" t="n">
        <f aca="false">Посуточная!RM63</f>
        <v>0</v>
      </c>
      <c r="MU63" s="470" t="n">
        <f aca="false">Посуточная!RU63</f>
        <v>0</v>
      </c>
      <c r="MV63" s="470" t="n">
        <f aca="false">Посуточная!RV63</f>
        <v>0</v>
      </c>
      <c r="MW63" s="470" t="n">
        <f aca="false">Посуточная!RW63</f>
        <v>0</v>
      </c>
      <c r="MX63" s="470" t="n">
        <f aca="false">Посуточная!RX63</f>
        <v>0</v>
      </c>
      <c r="MY63" s="470" t="n">
        <f aca="false">Посуточная!RY63</f>
        <v>0</v>
      </c>
      <c r="MZ63" s="470" t="n">
        <f aca="false">Посуточная!RZ63</f>
        <v>0</v>
      </c>
      <c r="NA63" s="470" t="n">
        <f aca="false">Посуточная!SA63</f>
        <v>0</v>
      </c>
      <c r="NB63" s="475" t="n">
        <f aca="false">SUBTOTAL(9, MN63:MT63)</f>
        <v>0</v>
      </c>
      <c r="NC63" s="433" t="n">
        <f aca="false">SUBTOTAL(9, MU63:NA63)</f>
        <v>0</v>
      </c>
      <c r="ND63" s="273" t="n">
        <f aca="false">SUM(NB63,ND60)</f>
        <v>11.5</v>
      </c>
      <c r="NE63" s="273" t="n">
        <f aca="false">SUM(NC63,NE60)</f>
        <v>4.669</v>
      </c>
      <c r="NF63" s="437" t="n">
        <f aca="false">SUMIF(IG6:NE6,"итого гр.",IG63:NE63)</f>
        <v>15.4</v>
      </c>
      <c r="NG63" s="433" t="n">
        <f aca="false">SUMIF($IG$6:$NE$6,"итого фк.",IG63:NE63)</f>
        <v>124.305</v>
      </c>
      <c r="NH63" s="273" t="n">
        <f aca="false">SUM(NF63,NH60)</f>
        <v>500.1535555556</v>
      </c>
      <c r="NI63" s="273" t="n">
        <f aca="false">SUM(NG63,NI60)</f>
        <v>1133.876</v>
      </c>
      <c r="NJ63" s="438" t="n">
        <f aca="false">NH63</f>
        <v>500.1535555556</v>
      </c>
      <c r="NK63" s="439" t="n">
        <f aca="false">NI63</f>
        <v>1133.876</v>
      </c>
      <c r="NM63" s="278"/>
      <c r="NN63" s="885" t="n">
        <f aca="false">Посуточная!SU63</f>
        <v>0</v>
      </c>
      <c r="NO63" s="886" t="n">
        <f aca="false">Посуточная!SV63</f>
        <v>0</v>
      </c>
      <c r="NP63" s="886" t="n">
        <f aca="false">Посуточная!SW63</f>
        <v>0</v>
      </c>
      <c r="NQ63" s="886" t="n">
        <f aca="false">Посуточная!SX63</f>
        <v>0</v>
      </c>
      <c r="NR63" s="470" t="n">
        <f aca="false">Посуточная!TC63</f>
        <v>0</v>
      </c>
      <c r="NS63" s="470" t="n">
        <f aca="false">Посуточная!TD63</f>
        <v>0</v>
      </c>
      <c r="NT63" s="470" t="n">
        <f aca="false">Посуточная!TE63</f>
        <v>0</v>
      </c>
      <c r="NU63" s="470" t="n">
        <f aca="false">Посуточная!TF63</f>
        <v>0</v>
      </c>
      <c r="NV63" s="475" t="n">
        <f aca="false">SUBTOTAL(9, NN63:NQ63)</f>
        <v>0</v>
      </c>
      <c r="NW63" s="433" t="n">
        <f aca="false">SUBTOTAL(9, NR63:NU63)</f>
        <v>0</v>
      </c>
      <c r="NX63" s="456" t="n">
        <f aca="false">NX60+NV63</f>
        <v>0</v>
      </c>
      <c r="NY63" s="456" t="n">
        <f aca="false">NY60+NW63</f>
        <v>0</v>
      </c>
      <c r="NZ63" s="437" t="n">
        <f aca="false">Посуточная!TO63-Посуточная_НГДП!IP63</f>
        <v>50</v>
      </c>
      <c r="OA63" s="475" t="n">
        <f aca="false">Посуточная!TP63-Посуточная_НГДП!IQ63</f>
        <v>0</v>
      </c>
      <c r="OB63" s="291" t="n">
        <f aca="false">Посуточная!TQ63-Посуточная_НГДП!IR63</f>
        <v>0</v>
      </c>
      <c r="OC63" s="291" t="n">
        <f aca="false">Посуточная!TR63-Посуточная_НГДП!IS63</f>
        <v>0</v>
      </c>
      <c r="OD63" s="475" t="n">
        <f aca="false">Посуточная!TS63-Посуточная_НГДП!IT63</f>
        <v>51.8234302147759</v>
      </c>
      <c r="OE63" s="475" t="n">
        <f aca="false">Посуточная!TT63-Посуточная_НГДП!IU63</f>
        <v>0</v>
      </c>
      <c r="OF63" s="291" t="n">
        <f aca="false">Посуточная!TU63-Посуточная_НГДП!IV63</f>
        <v>0</v>
      </c>
      <c r="OG63" s="291" t="n">
        <f aca="false">Посуточная!TV63-Посуточная_НГДП!IW63</f>
        <v>0</v>
      </c>
      <c r="OH63" s="475" t="n">
        <f aca="false">Посуточная!TW63-Посуточная_НГДП!IX63</f>
        <v>56.9519079379865</v>
      </c>
      <c r="OI63" s="475" t="n">
        <f aca="false">Посуточная!TX63-Посуточная_НГДП!IY63</f>
        <v>0</v>
      </c>
      <c r="OJ63" s="291" t="n">
        <f aca="false">Посуточная!TY63-Посуточная_НГДП!IZ63</f>
        <v>0</v>
      </c>
      <c r="OK63" s="291" t="n">
        <f aca="false">Посуточная!TZ63-Посуточная_НГДП!JA63</f>
        <v>0</v>
      </c>
      <c r="OL63" s="475" t="n">
        <f aca="false">Посуточная!UA63-Посуточная_НГДП!JB63</f>
        <v>4.02905119243139</v>
      </c>
      <c r="OM63" s="475" t="n">
        <f aca="false">Посуточная!UB63-Посуточная_НГДП!JC63</f>
        <v>0</v>
      </c>
      <c r="ON63" s="291" t="n">
        <f aca="false">OL63</f>
        <v>4.02905119243139</v>
      </c>
      <c r="OO63" s="291" t="n">
        <f aca="false">OM63</f>
        <v>0</v>
      </c>
      <c r="OP63" s="476" t="n">
        <f aca="false">SUMIF(NZ6:OO6,"итого гр.",NZ63:OO63)</f>
        <v>162.804389345194</v>
      </c>
      <c r="OQ63" s="439" t="n">
        <f aca="false">SUMIF($NZ$6:$OO$6,"итого фк.",NZ63:OO63)</f>
        <v>0</v>
      </c>
      <c r="OR63" s="373" t="n">
        <f aca="false">OP63</f>
        <v>162.804389345194</v>
      </c>
      <c r="OS63" s="273" t="n">
        <f aca="false">OQ63</f>
        <v>0</v>
      </c>
      <c r="OT63" s="438" t="n">
        <f aca="false">Посуточная!UI63-Посуточная_НГДП!JJ63</f>
        <v>0</v>
      </c>
      <c r="OU63" s="439" t="n">
        <f aca="false">Посуточная!UJ63-Посуточная_НГДП!JK63</f>
        <v>-27</v>
      </c>
      <c r="OX63" s="438" t="n">
        <f aca="false">$OX$9+OX60</f>
        <v>739.86</v>
      </c>
      <c r="OY63" s="439" t="n">
        <f aca="false">$OY$9+OY60</f>
        <v>739.86</v>
      </c>
      <c r="OZ63" s="273" t="n">
        <f aca="false">OX63</f>
        <v>739.86</v>
      </c>
      <c r="PA63" s="273" t="n">
        <f aca="false">OY63</f>
        <v>739.86</v>
      </c>
      <c r="PB63" s="437"/>
      <c r="PC63" s="433"/>
      <c r="PD63" s="273" t="n">
        <f aca="false">SUM(PB63,PD60)</f>
        <v>0</v>
      </c>
      <c r="PE63" s="273" t="n">
        <f aca="false">SUM(PC63,PE60)</f>
        <v>0</v>
      </c>
      <c r="PF63" s="438" t="n">
        <f aca="false">SUM(NJ63,OP63,OT63,OX63,PB63,NX63)</f>
        <v>1402.81794490079</v>
      </c>
      <c r="PG63" s="439" t="n">
        <f aca="false">SUM(NK63,OQ63,OU63,OY63,PC63,NY63)</f>
        <v>1846.736</v>
      </c>
      <c r="PH63" s="273" t="n">
        <f aca="false">SUM(NL63,OR63,OV63,OZ63,PD63)</f>
        <v>902.664389345194</v>
      </c>
      <c r="PI63" s="273" t="n">
        <f aca="false">SUM(NM63,OS63,OW63,PA63,PE63)</f>
        <v>739.86</v>
      </c>
      <c r="PJ63" s="476"/>
      <c r="PK63" s="476"/>
      <c r="PL63" s="273" t="n">
        <f aca="false">PJ63</f>
        <v>0</v>
      </c>
      <c r="PM63" s="273" t="n">
        <f aca="false">PK63</f>
        <v>0</v>
      </c>
      <c r="PN63" s="476"/>
      <c r="PO63" s="476"/>
      <c r="PP63" s="273" t="n">
        <f aca="false">PN63</f>
        <v>0</v>
      </c>
      <c r="PR63" s="479" t="n">
        <f aca="false">Посуточная!VG63-Посуточная_НГДП!KH63</f>
        <v>23472.3680550992</v>
      </c>
      <c r="PS63" s="480" t="n">
        <f aca="false">IF(A61&lt;=QH$4,VLOOKUP(A61,$QH$6:$QM$37,2,FALSE()),SUM($QI$4,IF63,-PG63)-SUM($QM$4,-$QK$4))-QA63</f>
        <v>22842.736</v>
      </c>
      <c r="PT63" s="479"/>
      <c r="PU63" s="480"/>
      <c r="PV63" s="479"/>
      <c r="PW63" s="480"/>
      <c r="PX63" s="481"/>
      <c r="PY63" s="479" t="n">
        <f aca="false">Посуточная!VN63-Посуточная_НГДП!KO63</f>
        <v>758.389704742539</v>
      </c>
      <c r="PZ63" s="482" t="n">
        <f aca="false">IF(A61&lt;=QH$4,VLOOKUP(A61,$QD$6:$QE$37,2,FALSE()),SUM($PZ$2,-HP63,KM63,-QA63))</f>
        <v>970.851</v>
      </c>
      <c r="QA63" s="378"/>
      <c r="QB63" s="278" t="n">
        <f aca="false">PS63-PR63</f>
        <v>-629.632055099206</v>
      </c>
      <c r="QD63" s="608"/>
      <c r="QE63" s="380"/>
      <c r="QF63" s="291"/>
      <c r="QQ63" s="127" t="n">
        <f aca="false">IF(V63="",0,V63+QQ60)</f>
        <v>1590</v>
      </c>
      <c r="QR63" s="127" t="n">
        <f aca="false">IF(W63="",0,W63+QR60)</f>
        <v>1060</v>
      </c>
      <c r="QS63" s="127" t="n">
        <f aca="false">IF(AN63="",0,AN63+QS60)</f>
        <v>901</v>
      </c>
      <c r="QT63" s="127" t="n">
        <f aca="false">IF(AO63="",0,AO63+QT60)</f>
        <v>1429</v>
      </c>
      <c r="QU63" s="127" t="n">
        <f aca="false">IF(AZ63="",0,AZ63+QU60)</f>
        <v>0</v>
      </c>
      <c r="QV63" s="127" t="n">
        <f aca="false">IF(BA63="",0,BA63+QV60)</f>
        <v>0</v>
      </c>
      <c r="QW63" s="127" t="n">
        <f aca="false">IF(BL63="",0,BL63+QW60)</f>
        <v>0</v>
      </c>
      <c r="QX63" s="127" t="n">
        <f aca="false">IF(BM63="",0,BM63+QX60)</f>
        <v>0</v>
      </c>
      <c r="QY63" s="127" t="n">
        <f aca="false">IF(CF63="",0,CF63+QY60)</f>
        <v>168.7</v>
      </c>
      <c r="QZ63" s="127" t="n">
        <f aca="false">IF(CG63="",0,CG63+QZ60)</f>
        <v>148.58</v>
      </c>
      <c r="RA63" s="127" t="n">
        <f aca="false">IF(CX63="",0,CX63+RA60)</f>
        <v>2900</v>
      </c>
      <c r="RB63" s="127" t="n">
        <f aca="false">IF(CY63="",0,CY63+RB60)</f>
        <v>810</v>
      </c>
      <c r="RC63" s="127" t="n">
        <f aca="false">IF(FO63="",0,FO63+RC60)</f>
        <v>0</v>
      </c>
      <c r="RD63" s="127" t="n">
        <f aca="false">IF(FP63="",0,FP63+RD60)</f>
        <v>0</v>
      </c>
      <c r="RE63" s="127" t="n">
        <f aca="false">IF(FC63="",0,FC63+RE60)</f>
        <v>906</v>
      </c>
      <c r="RF63" s="127" t="n">
        <f aca="false">IF(FD63="",0,FD63+RF60)</f>
        <v>848.914</v>
      </c>
      <c r="RG63" s="127" t="n">
        <f aca="false">IF(ND63="",0,ND63+RG60)</f>
        <v>127.8</v>
      </c>
      <c r="RH63" s="127" t="n">
        <f aca="false">IF(NE63="",0,NE63+RH60)</f>
        <v>14.007</v>
      </c>
      <c r="RI63" s="127" t="n">
        <f aca="false">IF(OX63="",0,OX63)</f>
        <v>739.86</v>
      </c>
      <c r="RJ63" s="127" t="n">
        <f aca="false">IF(OY63="",0,OY63)</f>
        <v>739.86</v>
      </c>
      <c r="RK63" s="127" t="n">
        <f aca="false">IF(IA63="",0,IA63+RK60)</f>
        <v>0</v>
      </c>
      <c r="RL63" s="127" t="n">
        <f aca="false">IF(IB63="",0,IB63+RL60)</f>
        <v>1807.46504</v>
      </c>
      <c r="RM63" s="127" t="n">
        <f aca="false">IF(OT63="",0,OT63+RM60)</f>
        <v>0</v>
      </c>
      <c r="RN63" s="127" t="n">
        <f aca="false">IF(OU63="",0,OU63+RN60)</f>
        <v>228.34922337963</v>
      </c>
      <c r="RO63" s="127" t="n">
        <f aca="false">IF(PY63="",0,PY63+RO60)</f>
        <v>13776.0530567741</v>
      </c>
      <c r="RP63" s="127" t="n">
        <f aca="false">IF(PZ63="",0,PZ63+RP60)</f>
        <v>14596.463</v>
      </c>
      <c r="RQ63" s="127" t="n">
        <f aca="false">IFERROR(RO63/$A61,0)</f>
        <v>725.055424040745</v>
      </c>
      <c r="RR63" s="127" t="n">
        <f aca="false">IFERROR(RP63/$A61,0)</f>
        <v>768.234894736842</v>
      </c>
      <c r="RS63" s="127" t="n">
        <f aca="false">IF(PD63="",0,PD63+RS60)</f>
        <v>0</v>
      </c>
      <c r="RT63" s="127" t="n">
        <f aca="false">IF(PE63="",0,PE63+RT60)</f>
        <v>0</v>
      </c>
      <c r="RU63" s="127" t="n">
        <f aca="false">IF(QQ63&gt;0,0,T63+RU60)</f>
        <v>0</v>
      </c>
      <c r="RV63" s="127" t="n">
        <f aca="false">IF(QR63&gt;0,0,U63+RV60)</f>
        <v>0</v>
      </c>
      <c r="RW63" s="127" t="n">
        <f aca="false">IF(QS63&gt;0,0,AL63+RW60)</f>
        <v>0</v>
      </c>
      <c r="RX63" s="127" t="n">
        <f aca="false">IF(QT63&gt;0,0,AM63+RX60)</f>
        <v>0</v>
      </c>
      <c r="RY63" s="127" t="n">
        <f aca="false">IF(QU63&gt;0,0,AX63+RY60)</f>
        <v>0</v>
      </c>
      <c r="RZ63" s="127" t="n">
        <f aca="false">IF(QV63&gt;0,0,AY63+RZ60)</f>
        <v>0</v>
      </c>
      <c r="SA63" s="127" t="n">
        <f aca="false">IF(QW63&gt;0,0,BJ63+SA60)</f>
        <v>0</v>
      </c>
      <c r="SB63" s="127" t="n">
        <f aca="false">IF(QX63&gt;0,0,BK63+SB60)</f>
        <v>0</v>
      </c>
      <c r="SC63" s="127" t="n">
        <f aca="false">IF(QY63&gt;0,0,CD63+SC60)</f>
        <v>0</v>
      </c>
      <c r="SD63" s="127" t="n">
        <f aca="false">IF(QZ63&gt;0,0,CE63+SD60)</f>
        <v>0</v>
      </c>
      <c r="SE63" s="127" t="n">
        <f aca="false">IF(RA63&gt;0,0,CV63+SE60)</f>
        <v>0</v>
      </c>
      <c r="SF63" s="127" t="n">
        <f aca="false">IF(RB63&gt;0,0,CW63+SF60)</f>
        <v>0</v>
      </c>
      <c r="SG63" s="127" t="n">
        <f aca="false">IF(RC63&gt;0,0,FM63+SG60)</f>
        <v>0</v>
      </c>
      <c r="SH63" s="127" t="n">
        <f aca="false">IF(RD63&gt;0,0,FN63+SH60)</f>
        <v>0</v>
      </c>
      <c r="SI63" s="127" t="n">
        <f aca="false">IF(RE63&gt;0,0,FA63+SI60)</f>
        <v>0</v>
      </c>
      <c r="SJ63" s="127" t="n">
        <f aca="false">IFERROR(IF(RF63&gt;0,0,FB63+SJ60),0)</f>
        <v>0</v>
      </c>
      <c r="SK63" s="127" t="n">
        <f aca="false">IF(RG63&gt;0,0,NB63+SK60)</f>
        <v>0</v>
      </c>
      <c r="SL63" s="127" t="n">
        <f aca="false">IFERROR(IF(RH63&gt;0,0,NC63+SL60),0)</f>
        <v>0</v>
      </c>
      <c r="SM63" s="127"/>
      <c r="SN63" s="127"/>
      <c r="SO63" s="127"/>
    </row>
    <row r="64" customFormat="false" ht="15" hidden="false" customHeight="false" outlineLevel="0" collapsed="false">
      <c r="A64" s="741" t="n">
        <v>20</v>
      </c>
      <c r="B64" s="891" t="n">
        <f aca="false">Посуточная!B64</f>
        <v>0</v>
      </c>
      <c r="C64" s="892" t="n">
        <f aca="false">Посуточная!C64</f>
        <v>0</v>
      </c>
      <c r="D64" s="892" t="n">
        <f aca="false">Посуточная!D64</f>
        <v>0</v>
      </c>
      <c r="E64" s="892" t="n">
        <f aca="false">Посуточная!E64</f>
        <v>0</v>
      </c>
      <c r="F64" s="892" t="n">
        <f aca="false">Посуточная!F64</f>
        <v>0</v>
      </c>
      <c r="G64" s="892" t="n">
        <f aca="false">Посуточная!G64</f>
        <v>0</v>
      </c>
      <c r="H64" s="892" t="n">
        <f aca="false">Посуточная!H64</f>
        <v>0</v>
      </c>
      <c r="I64" s="892" t="n">
        <f aca="false">Посуточная!I64</f>
        <v>0</v>
      </c>
      <c r="J64" s="491" t="n">
        <f aca="false">Посуточная!Q64</f>
        <v>0</v>
      </c>
      <c r="K64" s="491" t="n">
        <f aca="false">Посуточная!R64</f>
        <v>0</v>
      </c>
      <c r="L64" s="491" t="n">
        <f aca="false">Посуточная!S64</f>
        <v>0</v>
      </c>
      <c r="M64" s="491" t="n">
        <f aca="false">Посуточная!T64</f>
        <v>0</v>
      </c>
      <c r="N64" s="491" t="n">
        <f aca="false">Посуточная!U64</f>
        <v>0</v>
      </c>
      <c r="O64" s="491" t="n">
        <f aca="false">Посуточная!V64</f>
        <v>0</v>
      </c>
      <c r="P64" s="491" t="n">
        <f aca="false">Посуточная!W64</f>
        <v>0</v>
      </c>
      <c r="Q64" s="491" t="n">
        <f aca="false">Посуточная!X64</f>
        <v>0</v>
      </c>
      <c r="R64" s="491" t="n">
        <f aca="false">Посуточная!Y64</f>
        <v>0</v>
      </c>
      <c r="S64" s="491" t="n">
        <f aca="false">Посуточная!Z64</f>
        <v>0</v>
      </c>
      <c r="T64" s="539"/>
      <c r="U64" s="497"/>
      <c r="X64" s="863" t="str">
        <f aca="false">Посуточная!AL64</f>
        <v>Яр</v>
      </c>
      <c r="Y64" s="864" t="str">
        <f aca="false">Посуточная!AM64</f>
        <v>Вынгаях</v>
      </c>
      <c r="Z64" s="864" t="n">
        <f aca="false">Посуточная!AN64</f>
        <v>0</v>
      </c>
      <c r="AA64" s="864" t="n">
        <f aca="false">Посуточная!AO64</f>
        <v>0</v>
      </c>
      <c r="AB64" s="864" t="n">
        <f aca="false">Посуточная!AP64</f>
        <v>0</v>
      </c>
      <c r="AC64" s="864" t="n">
        <f aca="false">Посуточная!AQ64</f>
        <v>0</v>
      </c>
      <c r="AD64" s="864" t="n">
        <f aca="false">Посуточная!AR64</f>
        <v>0</v>
      </c>
      <c r="AE64" s="322" t="str">
        <f aca="false">Посуточная!AZ64</f>
        <v>Вынгаях</v>
      </c>
      <c r="AF64" s="322" t="n">
        <f aca="false">Посуточная!BA64</f>
        <v>0</v>
      </c>
      <c r="AG64" s="322" t="n">
        <f aca="false">Посуточная!BB64</f>
        <v>0</v>
      </c>
      <c r="AH64" s="322" t="n">
        <f aca="false">Посуточная!BC64</f>
        <v>0</v>
      </c>
      <c r="AI64" s="322" t="n">
        <f aca="false">Посуточная!BD64</f>
        <v>0</v>
      </c>
      <c r="AJ64" s="322" t="n">
        <f aca="false">Посуточная!BE64</f>
        <v>0</v>
      </c>
      <c r="AK64" s="322" t="n">
        <f aca="false">Посуточная!BF64</f>
        <v>0</v>
      </c>
      <c r="AL64" s="539"/>
      <c r="AM64" s="497"/>
      <c r="AP64" s="863" t="n">
        <f aca="false">Посуточная!BR64</f>
        <v>0</v>
      </c>
      <c r="AQ64" s="864" t="n">
        <f aca="false">Посуточная!BS64</f>
        <v>0</v>
      </c>
      <c r="AR64" s="864" t="n">
        <f aca="false">Посуточная!BT64</f>
        <v>0</v>
      </c>
      <c r="AS64" s="864" t="n">
        <f aca="false">Посуточная!BU64</f>
        <v>0</v>
      </c>
      <c r="AT64" s="322" t="n">
        <f aca="false">Посуточная!BZ64</f>
        <v>0</v>
      </c>
      <c r="AU64" s="322" t="n">
        <f aca="false">Посуточная!CA64</f>
        <v>0</v>
      </c>
      <c r="AV64" s="322" t="n">
        <f aca="false">Посуточная!CB64</f>
        <v>0</v>
      </c>
      <c r="AW64" s="322" t="n">
        <f aca="false">Посуточная!CC64</f>
        <v>0</v>
      </c>
      <c r="AX64" s="539"/>
      <c r="AY64" s="497"/>
      <c r="BB64" s="863" t="n">
        <f aca="false">Посуточная!CL64</f>
        <v>0</v>
      </c>
      <c r="BC64" s="864" t="n">
        <f aca="false">Посуточная!CM64</f>
        <v>0</v>
      </c>
      <c r="BD64" s="864" t="n">
        <f aca="false">Посуточная!CN64</f>
        <v>0</v>
      </c>
      <c r="BE64" s="864" t="n">
        <f aca="false">Посуточная!CO64</f>
        <v>0</v>
      </c>
      <c r="BF64" s="322" t="n">
        <f aca="false">Посуточная!CT64</f>
        <v>0</v>
      </c>
      <c r="BG64" s="322" t="n">
        <f aca="false">Посуточная!CU64</f>
        <v>0</v>
      </c>
      <c r="BH64" s="322" t="n">
        <f aca="false">Посуточная!CV64</f>
        <v>0</v>
      </c>
      <c r="BI64" s="322" t="n">
        <f aca="false">Посуточная!CW64</f>
        <v>0</v>
      </c>
      <c r="BJ64" s="539"/>
      <c r="BK64" s="497"/>
      <c r="BN64" s="502"/>
      <c r="BO64" s="497"/>
      <c r="BR64" s="503"/>
      <c r="BS64" s="504"/>
      <c r="BV64" s="381" t="n">
        <f aca="false">Посуточная!DN64</f>
        <v>0</v>
      </c>
      <c r="BW64" s="382" t="n">
        <f aca="false">Посуточная!DO64</f>
        <v>0</v>
      </c>
      <c r="BX64" s="382" t="n">
        <f aca="false">Посуточная!DP64</f>
        <v>0</v>
      </c>
      <c r="BY64" s="382" t="n">
        <f aca="false">Посуточная!DQ64</f>
        <v>0</v>
      </c>
      <c r="BZ64" s="322" t="n">
        <f aca="false">Посуточная!DV64</f>
        <v>0</v>
      </c>
      <c r="CA64" s="322" t="n">
        <f aca="false">Посуточная!DW64</f>
        <v>0</v>
      </c>
      <c r="CB64" s="322" t="n">
        <f aca="false">Посуточная!DX64</f>
        <v>0</v>
      </c>
      <c r="CC64" s="322" t="n">
        <f aca="false">Посуточная!DY64</f>
        <v>0</v>
      </c>
      <c r="CD64" s="539"/>
      <c r="CE64" s="497"/>
      <c r="CH64" s="893" t="n">
        <f aca="false">Посуточная!EH64</f>
        <v>0</v>
      </c>
      <c r="CI64" s="894" t="n">
        <f aca="false">Посуточная!EI64</f>
        <v>0</v>
      </c>
      <c r="CJ64" s="894" t="n">
        <f aca="false">Посуточная!EJ64</f>
        <v>0</v>
      </c>
      <c r="CK64" s="894" t="n">
        <f aca="false">Посуточная!EK64</f>
        <v>0</v>
      </c>
      <c r="CL64" s="894" t="n">
        <f aca="false">Посуточная!EL64</f>
        <v>0</v>
      </c>
      <c r="CM64" s="894" t="n">
        <f aca="false">Посуточная!EM64</f>
        <v>0</v>
      </c>
      <c r="CN64" s="894" t="n">
        <f aca="false">Посуточная!EN64</f>
        <v>0</v>
      </c>
      <c r="CO64" s="491" t="n">
        <f aca="false">Посуточная!ES64</f>
        <v>0</v>
      </c>
      <c r="CP64" s="491" t="n">
        <f aca="false">Посуточная!ET64</f>
        <v>0</v>
      </c>
      <c r="CQ64" s="491" t="n">
        <f aca="false">Посуточная!EU64</f>
        <v>0</v>
      </c>
      <c r="CR64" s="491" t="n">
        <f aca="false">Посуточная!EV64</f>
        <v>0</v>
      </c>
      <c r="CS64" s="491" t="n">
        <f aca="false">Посуточная!EW64</f>
        <v>0</v>
      </c>
      <c r="CT64" s="491" t="n">
        <f aca="false">Посуточная!EX64</f>
        <v>0</v>
      </c>
      <c r="CU64" s="491" t="n">
        <f aca="false">Посуточная!EY64</f>
        <v>0</v>
      </c>
      <c r="CV64" s="539"/>
      <c r="CW64" s="497"/>
      <c r="CZ64" s="863" t="n">
        <f aca="false">Посуточная!FH64</f>
        <v>0</v>
      </c>
      <c r="DA64" s="864" t="n">
        <f aca="false">Посуточная!FI64</f>
        <v>0</v>
      </c>
      <c r="DB64" s="864" t="n">
        <f aca="false">Посуточная!FJ64</f>
        <v>0</v>
      </c>
      <c r="DC64" s="864" t="n">
        <f aca="false">Посуточная!FK64</f>
        <v>0</v>
      </c>
      <c r="DD64" s="864" t="n">
        <f aca="false">Посуточная!FL64</f>
        <v>0</v>
      </c>
      <c r="DE64" s="864" t="n">
        <f aca="false">Посуточная!FM64</f>
        <v>0</v>
      </c>
      <c r="DF64" s="864" t="n">
        <f aca="false">Посуточная!FN64</f>
        <v>0</v>
      </c>
      <c r="DG64" s="864" t="n">
        <f aca="false">Посуточная!FO64</f>
        <v>0</v>
      </c>
      <c r="DH64" s="864" t="n">
        <f aca="false">Посуточная!FP64</f>
        <v>0</v>
      </c>
      <c r="DI64" s="864" t="n">
        <f aca="false">Посуточная!FQ64</f>
        <v>0</v>
      </c>
      <c r="DJ64" s="864" t="n">
        <f aca="false">Посуточная!FR64</f>
        <v>0</v>
      </c>
      <c r="DK64" s="864" t="n">
        <f aca="false">Посуточная!FS64</f>
        <v>0</v>
      </c>
      <c r="DL64" s="864" t="n">
        <f aca="false">Посуточная!FT64</f>
        <v>0</v>
      </c>
      <c r="DM64" s="864" t="n">
        <f aca="false">Посуточная!FU64</f>
        <v>0</v>
      </c>
      <c r="DN64" s="864" t="n">
        <f aca="false">Посуточная!FV64</f>
        <v>0</v>
      </c>
      <c r="DO64" s="864" t="n">
        <f aca="false">Посуточная!FW64</f>
        <v>0</v>
      </c>
      <c r="DP64" s="864" t="n">
        <f aca="false">Посуточная!FX64</f>
        <v>0</v>
      </c>
      <c r="DQ64" s="864" t="n">
        <f aca="false">Посуточная!FY64</f>
        <v>0</v>
      </c>
      <c r="DR64" s="864" t="n">
        <f aca="false">Посуточная!FZ64</f>
        <v>0</v>
      </c>
      <c r="DS64" s="864" t="n">
        <f aca="false">Посуточная!GA64</f>
        <v>0</v>
      </c>
      <c r="DT64" s="864" t="n">
        <f aca="false">Посуточная!GB64</f>
        <v>0</v>
      </c>
      <c r="DU64" s="864" t="n">
        <f aca="false">Посуточная!GC64</f>
        <v>0</v>
      </c>
      <c r="DV64" s="864" t="n">
        <f aca="false">Посуточная!GD64</f>
        <v>0</v>
      </c>
      <c r="DW64" s="864" t="n">
        <f aca="false">Посуточная!GE64</f>
        <v>0</v>
      </c>
      <c r="DX64" s="864" t="n">
        <f aca="false">Посуточная!GF64</f>
        <v>0</v>
      </c>
      <c r="DY64" s="864" t="n">
        <f aca="false">Посуточная!GG64</f>
        <v>0</v>
      </c>
      <c r="DZ64" s="864" t="n">
        <f aca="false">Посуточная!GH64</f>
        <v>0</v>
      </c>
      <c r="EA64" s="864" t="n">
        <f aca="false">Посуточная!GI64</f>
        <v>0</v>
      </c>
      <c r="EB64" s="864" t="n">
        <f aca="false">Посуточная!GJ64</f>
        <v>0</v>
      </c>
      <c r="EC64" s="864" t="n">
        <f aca="false">Посуточная!GK64</f>
        <v>0</v>
      </c>
      <c r="ED64" s="864" t="n">
        <f aca="false">Посуточная!GL64</f>
        <v>0</v>
      </c>
      <c r="EE64" s="864" t="n">
        <f aca="false">Посуточная!GM64</f>
        <v>0</v>
      </c>
      <c r="EF64" s="322" t="n">
        <f aca="false">Посуточная!GU64</f>
        <v>0</v>
      </c>
      <c r="EG64" s="322" t="n">
        <f aca="false">Посуточная!GV64</f>
        <v>0</v>
      </c>
      <c r="EH64" s="322" t="n">
        <f aca="false">Посуточная!GW64</f>
        <v>0</v>
      </c>
      <c r="EI64" s="322" t="n">
        <f aca="false">Посуточная!GX64</f>
        <v>0</v>
      </c>
      <c r="EJ64" s="322" t="n">
        <f aca="false">Посуточная!GY64</f>
        <v>0</v>
      </c>
      <c r="EK64" s="322" t="n">
        <f aca="false">Посуточная!GZ64</f>
        <v>0</v>
      </c>
      <c r="EL64" s="322" t="n">
        <f aca="false">Посуточная!HA64</f>
        <v>0</v>
      </c>
      <c r="EM64" s="322" t="n">
        <f aca="false">Посуточная!HB64</f>
        <v>0</v>
      </c>
      <c r="EN64" s="322" t="n">
        <f aca="false">Посуточная!HC64</f>
        <v>0</v>
      </c>
      <c r="EO64" s="322" t="n">
        <f aca="false">Посуточная!HD64</f>
        <v>0</v>
      </c>
      <c r="EP64" s="322" t="n">
        <f aca="false">Посуточная!HE64</f>
        <v>0</v>
      </c>
      <c r="EQ64" s="322" t="n">
        <f aca="false">Посуточная!HF64</f>
        <v>0</v>
      </c>
      <c r="ER64" s="322" t="n">
        <f aca="false">Посуточная!HG64</f>
        <v>0</v>
      </c>
      <c r="ES64" s="322" t="n">
        <f aca="false">Посуточная!HH64</f>
        <v>0</v>
      </c>
      <c r="ET64" s="322" t="n">
        <f aca="false">Посуточная!HI64</f>
        <v>0</v>
      </c>
      <c r="EU64" s="322" t="n">
        <f aca="false">Посуточная!HJ64</f>
        <v>0</v>
      </c>
      <c r="EV64" s="322" t="n">
        <f aca="false">Посуточная!HK64</f>
        <v>0</v>
      </c>
      <c r="EW64" s="322" t="n">
        <f aca="false">Посуточная!HL64</f>
        <v>0</v>
      </c>
      <c r="EX64" s="322" t="n">
        <f aca="false">Посуточная!HM64</f>
        <v>0</v>
      </c>
      <c r="EY64" s="322" t="n">
        <f aca="false">Посуточная!HN64</f>
        <v>0</v>
      </c>
      <c r="EZ64" s="322" t="n">
        <f aca="false">Посуточная!HO64</f>
        <v>0</v>
      </c>
      <c r="FA64" s="539"/>
      <c r="FB64" s="497"/>
      <c r="FE64" s="895" t="n">
        <f aca="false">Посуточная!IA64</f>
        <v>0</v>
      </c>
      <c r="FF64" s="896" t="n">
        <f aca="false">Посуточная!IB64</f>
        <v>0</v>
      </c>
      <c r="FG64" s="896" t="n">
        <f aca="false">Посуточная!IC64</f>
        <v>0</v>
      </c>
      <c r="FH64" s="892" t="n">
        <f aca="false">Посуточная!ID64</f>
        <v>0</v>
      </c>
      <c r="FI64" s="322" t="n">
        <f aca="false">Посуточная!II64</f>
        <v>0</v>
      </c>
      <c r="FJ64" s="365" t="n">
        <f aca="false">Посуточная!IJ64</f>
        <v>0</v>
      </c>
      <c r="FK64" s="366" t="n">
        <f aca="false">Посуточная!IK64</f>
        <v>0</v>
      </c>
      <c r="FL64" s="366" t="n">
        <f aca="false">Посуточная!IL64</f>
        <v>0</v>
      </c>
      <c r="FM64" s="496"/>
      <c r="FN64" s="497"/>
      <c r="FQ64" s="484"/>
      <c r="FR64" s="485"/>
      <c r="FS64" s="485"/>
      <c r="FT64" s="485"/>
      <c r="FU64" s="485"/>
      <c r="FV64" s="485"/>
      <c r="FW64" s="485"/>
      <c r="FX64" s="485"/>
      <c r="FY64" s="485"/>
      <c r="FZ64" s="485"/>
      <c r="GA64" s="485"/>
      <c r="GB64" s="485"/>
      <c r="GC64" s="485"/>
      <c r="GD64" s="485"/>
      <c r="GE64" s="485"/>
      <c r="GF64" s="322"/>
      <c r="GG64" s="322"/>
      <c r="GH64" s="322"/>
      <c r="GI64" s="322"/>
      <c r="GJ64" s="322"/>
      <c r="GK64" s="322"/>
      <c r="GL64" s="322"/>
      <c r="GM64" s="322"/>
      <c r="GN64" s="322"/>
      <c r="GO64" s="322"/>
      <c r="GP64" s="322"/>
      <c r="GQ64" s="322"/>
      <c r="GR64" s="322"/>
      <c r="GS64" s="322"/>
      <c r="GT64" s="322"/>
      <c r="GU64" s="322"/>
      <c r="GV64" s="322"/>
      <c r="GW64" s="322"/>
      <c r="GX64" s="322"/>
      <c r="GY64" s="322"/>
      <c r="GZ64" s="322"/>
      <c r="HA64" s="322"/>
      <c r="HB64" s="322"/>
      <c r="HC64" s="322"/>
      <c r="HD64" s="322"/>
      <c r="HE64" s="322"/>
      <c r="HF64" s="322"/>
      <c r="HG64" s="322"/>
      <c r="HH64" s="322"/>
      <c r="HI64" s="322"/>
      <c r="HJ64" s="322"/>
      <c r="HK64" s="322"/>
      <c r="HL64" s="322"/>
      <c r="HM64" s="539"/>
      <c r="HN64" s="497"/>
      <c r="HQ64" s="502"/>
      <c r="HR64" s="497"/>
      <c r="HU64" s="503"/>
      <c r="HV64" s="504"/>
      <c r="HY64" s="517"/>
      <c r="HZ64" s="518"/>
      <c r="IC64" s="503"/>
      <c r="ID64" s="504"/>
      <c r="IG64" s="484"/>
      <c r="IH64" s="485"/>
      <c r="II64" s="485"/>
      <c r="IJ64" s="485"/>
      <c r="IK64" s="485"/>
      <c r="IL64" s="485"/>
      <c r="IM64" s="485"/>
      <c r="IN64" s="485"/>
      <c r="IO64" s="485"/>
      <c r="IP64" s="485"/>
      <c r="IQ64" s="485"/>
      <c r="IR64" s="485"/>
      <c r="IS64" s="485"/>
      <c r="IT64" s="485"/>
      <c r="IU64" s="485"/>
      <c r="IV64" s="338"/>
      <c r="IW64" s="338"/>
      <c r="IX64" s="338"/>
      <c r="IY64" s="338"/>
      <c r="IZ64" s="338"/>
      <c r="JA64" s="338"/>
      <c r="JB64" s="338"/>
      <c r="JC64" s="338"/>
      <c r="JD64" s="338"/>
      <c r="JE64" s="338"/>
      <c r="JF64" s="338"/>
      <c r="JG64" s="338"/>
      <c r="JH64" s="338"/>
      <c r="JI64" s="338"/>
      <c r="JJ64" s="338"/>
      <c r="JK64" s="338"/>
      <c r="JL64" s="338"/>
      <c r="JM64" s="338"/>
      <c r="JN64" s="338"/>
      <c r="JO64" s="338"/>
      <c r="JP64" s="338"/>
      <c r="JQ64" s="338"/>
      <c r="JR64" s="338"/>
      <c r="JS64" s="338"/>
      <c r="JT64" s="338"/>
      <c r="JU64" s="338"/>
      <c r="JV64" s="338"/>
      <c r="JW64" s="338"/>
      <c r="JX64" s="338"/>
      <c r="JY64" s="338"/>
      <c r="JZ64" s="338"/>
      <c r="KA64" s="338"/>
      <c r="KB64" s="338"/>
      <c r="KC64" s="338"/>
      <c r="KD64" s="338"/>
      <c r="KE64" s="338"/>
      <c r="KF64" s="338"/>
      <c r="KG64" s="338"/>
      <c r="KH64" s="338"/>
      <c r="KI64" s="338"/>
      <c r="KJ64" s="539"/>
      <c r="KK64" s="497"/>
      <c r="KN64" s="898" t="n">
        <f aca="false">Посуточная!OF64</f>
        <v>0</v>
      </c>
      <c r="KO64" s="899" t="n">
        <f aca="false">Посуточная!OG64</f>
        <v>0</v>
      </c>
      <c r="KP64" s="899" t="n">
        <f aca="false">Посуточная!OH64</f>
        <v>0</v>
      </c>
      <c r="KQ64" s="899" t="n">
        <f aca="false">Посуточная!OI64</f>
        <v>0</v>
      </c>
      <c r="KR64" s="899" t="n">
        <f aca="false">Посуточная!OJ64</f>
        <v>0</v>
      </c>
      <c r="KS64" s="899" t="n">
        <f aca="false">Посуточная!OK64</f>
        <v>0</v>
      </c>
      <c r="KT64" s="899" t="n">
        <f aca="false">Посуточная!OL64</f>
        <v>0</v>
      </c>
      <c r="KU64" s="899" t="n">
        <f aca="false">Посуточная!OM64</f>
        <v>0</v>
      </c>
      <c r="KV64" s="899" t="n">
        <f aca="false">Посуточная!ON64</f>
        <v>0</v>
      </c>
      <c r="KW64" s="900" t="n">
        <f aca="false">Посуточная!OO64</f>
        <v>0</v>
      </c>
      <c r="KX64" s="897" t="n">
        <f aca="false">Посуточная!OV64</f>
        <v>0</v>
      </c>
      <c r="KY64" s="897" t="n">
        <f aca="false">Посуточная!OW64</f>
        <v>0</v>
      </c>
      <c r="KZ64" s="897" t="n">
        <f aca="false">Посуточная!OX64</f>
        <v>0</v>
      </c>
      <c r="LA64" s="897" t="n">
        <f aca="false">Посуточная!OY64</f>
        <v>0</v>
      </c>
      <c r="LB64" s="897" t="n">
        <f aca="false">Посуточная!OZ64</f>
        <v>0</v>
      </c>
      <c r="LC64" s="897" t="n">
        <f aca="false">Посуточная!PA64</f>
        <v>0</v>
      </c>
      <c r="LD64" s="897" t="n">
        <f aca="false">Посуточная!PB64</f>
        <v>0</v>
      </c>
      <c r="LE64" s="897" t="n">
        <f aca="false">Посуточная!PC64</f>
        <v>0</v>
      </c>
      <c r="LF64" s="897" t="n">
        <f aca="false">Посуточная!PD64</f>
        <v>0</v>
      </c>
      <c r="LG64" s="897" t="n">
        <f aca="false">Посуточная!PE64</f>
        <v>0</v>
      </c>
      <c r="LH64" s="897" t="n">
        <f aca="false">Посуточная!PF64</f>
        <v>0</v>
      </c>
      <c r="LI64" s="897" t="n">
        <f aca="false">Посуточная!PG64</f>
        <v>0</v>
      </c>
      <c r="LJ64" s="897" t="n">
        <f aca="false">Посуточная!PH64</f>
        <v>0</v>
      </c>
      <c r="LK64" s="897" t="n">
        <f aca="false">Посуточная!PI64</f>
        <v>0</v>
      </c>
      <c r="LL64" s="897" t="n">
        <f aca="false">Посуточная!PJ64</f>
        <v>0</v>
      </c>
      <c r="LM64" s="897" t="n">
        <f aca="false">Посуточная!PK64</f>
        <v>0</v>
      </c>
      <c r="LN64" s="897" t="n">
        <f aca="false">Посуточная!PL64</f>
        <v>0</v>
      </c>
      <c r="LO64" s="897" t="n">
        <f aca="false">Посуточная!PM64</f>
        <v>0</v>
      </c>
      <c r="LP64" s="897" t="n">
        <f aca="false">Посуточная!PN64</f>
        <v>0</v>
      </c>
      <c r="LQ64" s="897" t="n">
        <f aca="false">Посуточная!PO64</f>
        <v>0</v>
      </c>
      <c r="LR64" s="539"/>
      <c r="LS64" s="497"/>
      <c r="LV64" s="414" t="n">
        <f aca="false">Посуточная!QA64</f>
        <v>0</v>
      </c>
      <c r="LW64" s="415" t="n">
        <f aca="false">Посуточная!QB64</f>
        <v>0</v>
      </c>
      <c r="LX64" s="415" t="n">
        <f aca="false">Посуточная!QC64</f>
        <v>0</v>
      </c>
      <c r="LY64" s="415" t="n">
        <f aca="false">Посуточная!QD64</f>
        <v>0</v>
      </c>
      <c r="LZ64" s="415" t="n">
        <f aca="false">Посуточная!QE64</f>
        <v>0</v>
      </c>
      <c r="MA64" s="415" t="n">
        <f aca="false">Посуточная!QF64</f>
        <v>0</v>
      </c>
      <c r="MB64" s="415" t="n">
        <f aca="false">Посуточная!QG64</f>
        <v>0</v>
      </c>
      <c r="MC64" s="876" t="n">
        <f aca="false">Посуточная!QO64</f>
        <v>0</v>
      </c>
      <c r="MD64" s="876" t="n">
        <f aca="false">Посуточная!QP64</f>
        <v>0</v>
      </c>
      <c r="ME64" s="876" t="n">
        <f aca="false">Посуточная!QQ64</f>
        <v>0</v>
      </c>
      <c r="MF64" s="876" t="n">
        <f aca="false">Посуточная!QR64</f>
        <v>0</v>
      </c>
      <c r="MG64" s="876" t="n">
        <f aca="false">Посуточная!QS64</f>
        <v>0</v>
      </c>
      <c r="MH64" s="876" t="n">
        <f aca="false">Посуточная!QT64</f>
        <v>0</v>
      </c>
      <c r="MI64" s="876" t="n">
        <f aca="false">Посуточная!QU64</f>
        <v>0</v>
      </c>
      <c r="MJ64" s="539"/>
      <c r="MK64" s="497"/>
      <c r="MN64" s="871" t="n">
        <f aca="false">Посуточная!RG64</f>
        <v>0</v>
      </c>
      <c r="MO64" s="872" t="n">
        <f aca="false">Посуточная!RH64</f>
        <v>0</v>
      </c>
      <c r="MP64" s="872" t="n">
        <f aca="false">Посуточная!RI64</f>
        <v>0</v>
      </c>
      <c r="MQ64" s="872" t="n">
        <f aca="false">Посуточная!RJ64</f>
        <v>0</v>
      </c>
      <c r="MR64" s="872" t="n">
        <f aca="false">Посуточная!RK64</f>
        <v>0</v>
      </c>
      <c r="MS64" s="872" t="n">
        <f aca="false">Посуточная!RL64</f>
        <v>0</v>
      </c>
      <c r="MT64" s="872" t="n">
        <f aca="false">Посуточная!RM64</f>
        <v>0</v>
      </c>
      <c r="MU64" s="366" t="n">
        <f aca="false">Посуточная!RU64</f>
        <v>0</v>
      </c>
      <c r="MV64" s="366" t="n">
        <f aca="false">Посуточная!RV64</f>
        <v>0</v>
      </c>
      <c r="MW64" s="366" t="n">
        <f aca="false">Посуточная!RW64</f>
        <v>0</v>
      </c>
      <c r="MX64" s="366" t="n">
        <f aca="false">Посуточная!RX64</f>
        <v>0</v>
      </c>
      <c r="MY64" s="366" t="n">
        <f aca="false">Посуточная!RY64</f>
        <v>0</v>
      </c>
      <c r="MZ64" s="366" t="n">
        <f aca="false">Посуточная!RZ64</f>
        <v>0</v>
      </c>
      <c r="NA64" s="366" t="n">
        <f aca="false">Посуточная!SA64</f>
        <v>0</v>
      </c>
      <c r="NB64" s="539"/>
      <c r="NC64" s="497"/>
      <c r="NF64" s="502"/>
      <c r="NG64" s="497"/>
      <c r="NJ64" s="503"/>
      <c r="NK64" s="504"/>
      <c r="NN64" s="871" t="n">
        <f aca="false">Посуточная!SU64</f>
        <v>0</v>
      </c>
      <c r="NO64" s="872" t="n">
        <f aca="false">Посуточная!SV64</f>
        <v>0</v>
      </c>
      <c r="NP64" s="872" t="n">
        <f aca="false">Посуточная!SW64</f>
        <v>0</v>
      </c>
      <c r="NQ64" s="872" t="n">
        <f aca="false">Посуточная!SX64</f>
        <v>0</v>
      </c>
      <c r="NR64" s="366" t="n">
        <f aca="false">Посуточная!TC64</f>
        <v>0</v>
      </c>
      <c r="NS64" s="366" t="n">
        <f aca="false">Посуточная!TD64</f>
        <v>0</v>
      </c>
      <c r="NT64" s="366" t="n">
        <f aca="false">Посуточная!TE64</f>
        <v>0</v>
      </c>
      <c r="NU64" s="366" t="n">
        <f aca="false">Посуточная!TF64</f>
        <v>0</v>
      </c>
      <c r="NV64" s="539"/>
      <c r="NW64" s="497"/>
      <c r="NZ64" s="502"/>
      <c r="OA64" s="539"/>
      <c r="OB64" s="291"/>
      <c r="OC64" s="291"/>
      <c r="OD64" s="539"/>
      <c r="OE64" s="539"/>
      <c r="OF64" s="291"/>
      <c r="OG64" s="291"/>
      <c r="OH64" s="539"/>
      <c r="OI64" s="539"/>
      <c r="OJ64" s="291"/>
      <c r="OK64" s="291"/>
      <c r="OL64" s="539"/>
      <c r="OM64" s="539"/>
      <c r="ON64" s="291"/>
      <c r="OO64" s="291"/>
      <c r="OP64" s="540"/>
      <c r="OQ64" s="504"/>
      <c r="OR64" s="373"/>
      <c r="OT64" s="503"/>
      <c r="OU64" s="504"/>
      <c r="OX64" s="503"/>
      <c r="OY64" s="504"/>
      <c r="PB64" s="502"/>
      <c r="PC64" s="497"/>
      <c r="PF64" s="503"/>
      <c r="PG64" s="504"/>
      <c r="PJ64" s="540"/>
      <c r="PK64" s="540"/>
      <c r="PN64" s="540"/>
      <c r="PO64" s="540"/>
      <c r="PQ64" s="374"/>
      <c r="PR64" s="541"/>
      <c r="PS64" s="542"/>
      <c r="PT64" s="541"/>
      <c r="PU64" s="542"/>
      <c r="PV64" s="335"/>
      <c r="PW64" s="542"/>
      <c r="PX64" s="543"/>
      <c r="PY64" s="541"/>
      <c r="PZ64" s="544"/>
      <c r="QA64" s="378"/>
      <c r="QD64" s="660"/>
      <c r="QQ64" s="127" t="n">
        <f aca="false">IF(V64="",0,V64+QQ61)</f>
        <v>0</v>
      </c>
      <c r="QR64" s="127" t="n">
        <f aca="false">IF(W64="",0,W64+QR61)</f>
        <v>0</v>
      </c>
      <c r="QS64" s="127" t="n">
        <f aca="false">IF(AN64="",0,AN64+QS61)</f>
        <v>0</v>
      </c>
      <c r="QT64" s="127" t="n">
        <f aca="false">IF(AO64="",0,AO64+QT61)</f>
        <v>0</v>
      </c>
      <c r="QU64" s="127" t="n">
        <f aca="false">IF(AZ64="",0,AZ64+QU61)</f>
        <v>0</v>
      </c>
      <c r="QV64" s="127" t="n">
        <f aca="false">IF(BA64="",0,BA64+QV61)</f>
        <v>0</v>
      </c>
      <c r="QW64" s="127" t="n">
        <f aca="false">IF(BL64="",0,BL64+QW61)</f>
        <v>0</v>
      </c>
      <c r="QX64" s="127" t="n">
        <f aca="false">IF(BM64="",0,BM64+QX61)</f>
        <v>0</v>
      </c>
      <c r="QY64" s="127" t="n">
        <f aca="false">IF(CF64="",0,CF64+QY61)</f>
        <v>0</v>
      </c>
      <c r="QZ64" s="127" t="n">
        <f aca="false">IF(CG64="",0,CG64+QZ61)</f>
        <v>0</v>
      </c>
      <c r="RA64" s="127" t="n">
        <f aca="false">IF(CX64="",0,CX64+RA61)</f>
        <v>0</v>
      </c>
      <c r="RB64" s="127" t="n">
        <f aca="false">IF(CY64="",0,CY64+RB61)</f>
        <v>0</v>
      </c>
      <c r="RC64" s="127" t="n">
        <f aca="false">IF(FO64="",0,FO64+RC61)</f>
        <v>0</v>
      </c>
      <c r="RD64" s="127" t="n">
        <f aca="false">IF(FP64="",0,FP64+RD61)</f>
        <v>0</v>
      </c>
      <c r="RE64" s="127" t="n">
        <f aca="false">IF(FC64="",0,FC64+RE61)</f>
        <v>0</v>
      </c>
      <c r="RF64" s="127" t="n">
        <f aca="false">IF(FD64="",0,FD64+RF61)</f>
        <v>0</v>
      </c>
      <c r="RG64" s="127" t="n">
        <f aca="false">IF(ND64="",0,ND64+RG61)</f>
        <v>0</v>
      </c>
      <c r="RH64" s="127" t="n">
        <f aca="false">IF(NE64="",0,NE64+RH61)</f>
        <v>0</v>
      </c>
      <c r="RI64" s="127" t="n">
        <f aca="false">IF(OX64="",0,OX64)</f>
        <v>0</v>
      </c>
      <c r="RJ64" s="127" t="n">
        <f aca="false">IF(OY64="",0,OY64)</f>
        <v>0</v>
      </c>
      <c r="RK64" s="127" t="n">
        <f aca="false">IF(IA64="",0,IA64+RK61)</f>
        <v>0</v>
      </c>
      <c r="RL64" s="127" t="n">
        <f aca="false">IF(IB64="",0,IB64+RL61)</f>
        <v>0</v>
      </c>
      <c r="RM64" s="127" t="n">
        <f aca="false">IF(OT64="",0,OT64+RM61)</f>
        <v>0</v>
      </c>
      <c r="RN64" s="127" t="n">
        <f aca="false">IF(OU64="",0,OU64+RN61)</f>
        <v>0</v>
      </c>
      <c r="RO64" s="127" t="n">
        <f aca="false">IF(PY64="",0,PY64+RO61)</f>
        <v>0</v>
      </c>
      <c r="RP64" s="127" t="n">
        <f aca="false">IF(PZ64="",0,PZ64+RP61)</f>
        <v>0</v>
      </c>
      <c r="RQ64" s="127" t="n">
        <f aca="false">IFERROR(RO64/$A62,0)</f>
        <v>0</v>
      </c>
      <c r="RR64" s="127" t="n">
        <f aca="false">IFERROR(RP64/$A62,0)</f>
        <v>0</v>
      </c>
      <c r="RS64" s="127" t="n">
        <f aca="false">IF(PD64="",0,PD64+RS61)</f>
        <v>0</v>
      </c>
      <c r="RT64" s="127" t="n">
        <f aca="false">IF(PE64="",0,PE64+RT61)</f>
        <v>0</v>
      </c>
      <c r="RU64" s="127" t="n">
        <f aca="false">IF(QQ64&gt;0,0,T64+RU61)</f>
        <v>0</v>
      </c>
      <c r="RV64" s="127" t="n">
        <f aca="false">IF(QR64&gt;0,0,U64+RV61)</f>
        <v>0</v>
      </c>
      <c r="RW64" s="127" t="n">
        <f aca="false">IF(QS64&gt;0,0,AL64+RW61)</f>
        <v>0</v>
      </c>
      <c r="RX64" s="127" t="n">
        <f aca="false">IF(QT64&gt;0,0,AM64+RX61)</f>
        <v>0</v>
      </c>
      <c r="RY64" s="127" t="n">
        <f aca="false">IF(QU64&gt;0,0,AX64+RY61)</f>
        <v>0</v>
      </c>
      <c r="RZ64" s="127" t="n">
        <f aca="false">IF(QV64&gt;0,0,AY64+RZ61)</f>
        <v>0</v>
      </c>
      <c r="SA64" s="127" t="n">
        <f aca="false">IF(QW64&gt;0,0,BJ64+SA61)</f>
        <v>0</v>
      </c>
      <c r="SB64" s="127" t="n">
        <f aca="false">IF(QX64&gt;0,0,BK64+SB61)</f>
        <v>0</v>
      </c>
      <c r="SC64" s="127" t="n">
        <f aca="false">IF(QY64&gt;0,0,CD64+SC61)</f>
        <v>0</v>
      </c>
      <c r="SD64" s="127" t="n">
        <f aca="false">IF(QZ64&gt;0,0,CE64+SD61)</f>
        <v>0</v>
      </c>
      <c r="SE64" s="127" t="n">
        <f aca="false">IF(RA64&gt;0,0,CV64+SE61)</f>
        <v>0</v>
      </c>
      <c r="SF64" s="127" t="n">
        <f aca="false">IF(RB64&gt;0,0,CW64+SF61)</f>
        <v>0</v>
      </c>
      <c r="SG64" s="127" t="n">
        <f aca="false">IF(RC64&gt;0,0,FM64+SG61)</f>
        <v>0</v>
      </c>
      <c r="SH64" s="127" t="n">
        <f aca="false">IF(RD64&gt;0,0,FN64+SH61)</f>
        <v>0</v>
      </c>
      <c r="SI64" s="127" t="n">
        <f aca="false">IF(RE64&gt;0,0,FA64+SI61)</f>
        <v>0</v>
      </c>
      <c r="SJ64" s="127" t="n">
        <f aca="false">IFERROR(IF(RF64&gt;0,0,FB64+SJ61),0)</f>
        <v>0</v>
      </c>
      <c r="SK64" s="127" t="n">
        <f aca="false">IF(RG64&gt;0,0,NB64+SK61)</f>
        <v>0</v>
      </c>
      <c r="SL64" s="127" t="n">
        <f aca="false">IFERROR(IF(RH64&gt;0,0,NC64+SL61),0)</f>
        <v>0</v>
      </c>
      <c r="SM64" s="127"/>
      <c r="SN64" s="127"/>
      <c r="SO64" s="127"/>
    </row>
    <row r="65" customFormat="false" ht="15" hidden="false" customHeight="false" outlineLevel="0" collapsed="false">
      <c r="A65" s="741"/>
      <c r="B65" s="863" t="n">
        <f aca="false">Посуточная!B65</f>
        <v>0</v>
      </c>
      <c r="C65" s="864" t="n">
        <f aca="false">Посуточная!C65</f>
        <v>0</v>
      </c>
      <c r="D65" s="864" t="n">
        <f aca="false">Посуточная!D65</f>
        <v>0</v>
      </c>
      <c r="E65" s="864" t="n">
        <f aca="false">Посуточная!E65</f>
        <v>0</v>
      </c>
      <c r="F65" s="864" t="n">
        <f aca="false">Посуточная!F65</f>
        <v>0</v>
      </c>
      <c r="G65" s="864" t="n">
        <f aca="false">Посуточная!G65</f>
        <v>0</v>
      </c>
      <c r="H65" s="864" t="n">
        <f aca="false">Посуточная!H65</f>
        <v>0</v>
      </c>
      <c r="I65" s="864" t="n">
        <f aca="false">Посуточная!I65</f>
        <v>0</v>
      </c>
      <c r="J65" s="322" t="n">
        <f aca="false">Посуточная!Q65</f>
        <v>0</v>
      </c>
      <c r="K65" s="322" t="n">
        <f aca="false">Посуточная!R65</f>
        <v>0</v>
      </c>
      <c r="L65" s="322" t="n">
        <f aca="false">Посуточная!S65</f>
        <v>0</v>
      </c>
      <c r="M65" s="322" t="n">
        <f aca="false">Посуточная!T65</f>
        <v>0</v>
      </c>
      <c r="N65" s="322" t="n">
        <f aca="false">Посуточная!U65</f>
        <v>0</v>
      </c>
      <c r="O65" s="322" t="n">
        <f aca="false">Посуточная!V65</f>
        <v>0</v>
      </c>
      <c r="P65" s="322" t="n">
        <f aca="false">Посуточная!W65</f>
        <v>0</v>
      </c>
      <c r="Q65" s="322" t="n">
        <f aca="false">Посуточная!X65</f>
        <v>0</v>
      </c>
      <c r="R65" s="322" t="n">
        <f aca="false">Посуточная!Y65</f>
        <v>0</v>
      </c>
      <c r="S65" s="322" t="n">
        <f aca="false">Посуточная!Z65</f>
        <v>0</v>
      </c>
      <c r="T65" s="417" t="n">
        <f aca="false">COUNTIF(B65:I65,"&lt;&gt;0")-COUNTIF(B65:I65,"")</f>
        <v>-8</v>
      </c>
      <c r="U65" s="391" t="n">
        <f aca="false">COUNTIF(J65:S65,"&lt;&gt;0")-COUNTIF(J65:S65,"")</f>
        <v>0</v>
      </c>
      <c r="X65" s="863" t="str">
        <f aca="false">Посуточная!AL65</f>
        <v>127</v>
      </c>
      <c r="Y65" s="864" t="str">
        <f aca="false">Посуточная!AM65</f>
        <v>2411</v>
      </c>
      <c r="Z65" s="864" t="n">
        <f aca="false">Посуточная!AN65</f>
        <v>0</v>
      </c>
      <c r="AA65" s="864" t="n">
        <f aca="false">Посуточная!AO65</f>
        <v>0</v>
      </c>
      <c r="AB65" s="864" t="n">
        <f aca="false">Посуточная!AP65</f>
        <v>0</v>
      </c>
      <c r="AC65" s="864" t="n">
        <f aca="false">Посуточная!AQ65</f>
        <v>0</v>
      </c>
      <c r="AD65" s="864" t="n">
        <f aca="false">Посуточная!AR65</f>
        <v>0</v>
      </c>
      <c r="AE65" s="322" t="str">
        <f aca="false">Посуточная!AZ65</f>
        <v>2411</v>
      </c>
      <c r="AF65" s="322" t="n">
        <f aca="false">Посуточная!BA65</f>
        <v>0</v>
      </c>
      <c r="AG65" s="322" t="n">
        <f aca="false">Посуточная!BB65</f>
        <v>0</v>
      </c>
      <c r="AH65" s="322" t="n">
        <f aca="false">Посуточная!BC65</f>
        <v>0</v>
      </c>
      <c r="AI65" s="322" t="n">
        <f aca="false">Посуточная!BD65</f>
        <v>0</v>
      </c>
      <c r="AJ65" s="322" t="n">
        <f aca="false">Посуточная!BE65</f>
        <v>0</v>
      </c>
      <c r="AK65" s="322" t="n">
        <f aca="false">Посуточная!BF65</f>
        <v>0</v>
      </c>
      <c r="AL65" s="417" t="n">
        <f aca="false">COUNTIF(X65:AD65,"&lt;&gt;0")-COUNTIF(X65:AD65,"")</f>
        <v>-3</v>
      </c>
      <c r="AM65" s="391" t="n">
        <f aca="false">COUNTIF(AE65:AK65,"&lt;&gt;0")-COUNTIF(AE65:AK65,"")</f>
        <v>1</v>
      </c>
      <c r="AP65" s="863" t="n">
        <f aca="false">Посуточная!BR65</f>
        <v>0</v>
      </c>
      <c r="AQ65" s="864" t="n">
        <f aca="false">Посуточная!BS65</f>
        <v>0</v>
      </c>
      <c r="AR65" s="864" t="n">
        <f aca="false">Посуточная!BT65</f>
        <v>0</v>
      </c>
      <c r="AS65" s="864" t="n">
        <f aca="false">Посуточная!BU65</f>
        <v>0</v>
      </c>
      <c r="AT65" s="322" t="n">
        <f aca="false">Посуточная!BZ65</f>
        <v>0</v>
      </c>
      <c r="AU65" s="322" t="n">
        <f aca="false">Посуточная!CA65</f>
        <v>0</v>
      </c>
      <c r="AV65" s="322" t="n">
        <f aca="false">Посуточная!CB65</f>
        <v>0</v>
      </c>
      <c r="AW65" s="322" t="n">
        <f aca="false">Посуточная!CC65</f>
        <v>0</v>
      </c>
      <c r="AX65" s="417" t="n">
        <f aca="false">COUNTIF(AP65:AS65,"&lt;&gt;0")-COUNTIF(AP65:AS65,"")</f>
        <v>-4</v>
      </c>
      <c r="AY65" s="391" t="n">
        <f aca="false">COUNTIF(AT65:AW65,"&lt;&gt;0")-COUNTIF(AT65:AW65,"")</f>
        <v>0</v>
      </c>
      <c r="BB65" s="863" t="n">
        <f aca="false">Посуточная!CL65</f>
        <v>0</v>
      </c>
      <c r="BC65" s="864" t="n">
        <f aca="false">Посуточная!CM65</f>
        <v>0</v>
      </c>
      <c r="BD65" s="864" t="n">
        <f aca="false">Посуточная!CN65</f>
        <v>0</v>
      </c>
      <c r="BE65" s="864" t="n">
        <f aca="false">Посуточная!CO65</f>
        <v>0</v>
      </c>
      <c r="BF65" s="322" t="n">
        <f aca="false">Посуточная!CT65</f>
        <v>0</v>
      </c>
      <c r="BG65" s="322" t="n">
        <f aca="false">Посуточная!CU65</f>
        <v>0</v>
      </c>
      <c r="BH65" s="322" t="n">
        <f aca="false">Посуточная!CV65</f>
        <v>0</v>
      </c>
      <c r="BI65" s="322" t="n">
        <f aca="false">Посуточная!CW65</f>
        <v>0</v>
      </c>
      <c r="BJ65" s="417" t="n">
        <f aca="false">COUNTIF(BB65:BE65,"&lt;&gt;0")-COUNTIF(BB65:BE65,"")</f>
        <v>-4</v>
      </c>
      <c r="BK65" s="391" t="n">
        <f aca="false">COUNTIF(BF65:BI65,"&lt;&gt;0")-COUNTIF(BF65:BI65,"")</f>
        <v>0</v>
      </c>
      <c r="BN65" s="395" t="n">
        <f aca="false">SUMIF(B6:BM6,"итого гр.",B65:BM65)</f>
        <v>2</v>
      </c>
      <c r="BO65" s="391" t="n">
        <f aca="false">SUMIF(B6:BM6,"итого фк.",B65:BM65)</f>
        <v>1</v>
      </c>
      <c r="BR65" s="396"/>
      <c r="BS65" s="397"/>
      <c r="BV65" s="381" t="n">
        <f aca="false">Посуточная!DN65</f>
        <v>0</v>
      </c>
      <c r="BW65" s="382" t="n">
        <f aca="false">Посуточная!DO65</f>
        <v>0</v>
      </c>
      <c r="BX65" s="382" t="n">
        <f aca="false">Посуточная!DP65</f>
        <v>0</v>
      </c>
      <c r="BY65" s="382" t="n">
        <f aca="false">Посуточная!DQ65</f>
        <v>0</v>
      </c>
      <c r="BZ65" s="322" t="n">
        <f aca="false">Посуточная!DV65</f>
        <v>0</v>
      </c>
      <c r="CA65" s="322" t="n">
        <f aca="false">Посуточная!DW65</f>
        <v>0</v>
      </c>
      <c r="CB65" s="322" t="n">
        <f aca="false">Посуточная!DX65</f>
        <v>0</v>
      </c>
      <c r="CC65" s="322" t="n">
        <f aca="false">Посуточная!DY65</f>
        <v>0</v>
      </c>
      <c r="CD65" s="417" t="n">
        <f aca="false">COUNTIF(BV65:BY65,"&lt;&gt;0")-COUNTIF(BV65:BY65,"")</f>
        <v>-4</v>
      </c>
      <c r="CE65" s="391" t="n">
        <f aca="false">COUNTIF(BZ65:CC65,"&lt;&gt;0")-COUNTIF(BZ65:CC65,"")</f>
        <v>0</v>
      </c>
      <c r="CH65" s="381" t="n">
        <f aca="false">Посуточная!EH65</f>
        <v>0</v>
      </c>
      <c r="CI65" s="382" t="n">
        <f aca="false">Посуточная!EI65</f>
        <v>0</v>
      </c>
      <c r="CJ65" s="382" t="n">
        <f aca="false">Посуточная!EJ65</f>
        <v>0</v>
      </c>
      <c r="CK65" s="382" t="n">
        <f aca="false">Посуточная!EK65</f>
        <v>0</v>
      </c>
      <c r="CL65" s="382" t="n">
        <f aca="false">Посуточная!EL65</f>
        <v>0</v>
      </c>
      <c r="CM65" s="382" t="n">
        <f aca="false">Посуточная!EM65</f>
        <v>0</v>
      </c>
      <c r="CN65" s="382" t="n">
        <f aca="false">Посуточная!EN65</f>
        <v>0</v>
      </c>
      <c r="CO65" s="322" t="n">
        <f aca="false">Посуточная!ES65</f>
        <v>0</v>
      </c>
      <c r="CP65" s="322" t="n">
        <f aca="false">Посуточная!ET65</f>
        <v>0</v>
      </c>
      <c r="CQ65" s="322" t="n">
        <f aca="false">Посуточная!EU65</f>
        <v>0</v>
      </c>
      <c r="CR65" s="322" t="n">
        <f aca="false">Посуточная!EV65</f>
        <v>0</v>
      </c>
      <c r="CS65" s="322" t="n">
        <f aca="false">Посуточная!EW65</f>
        <v>0</v>
      </c>
      <c r="CT65" s="322" t="n">
        <f aca="false">Посуточная!EX65</f>
        <v>0</v>
      </c>
      <c r="CU65" s="322" t="n">
        <f aca="false">Посуточная!EY65</f>
        <v>0</v>
      </c>
      <c r="CV65" s="417" t="n">
        <f aca="false">COUNTIF(CH65:CN65,"&lt;&gt;0")-COUNTIF(CH65:CN65,"")</f>
        <v>-7</v>
      </c>
      <c r="CW65" s="391" t="n">
        <f aca="false">COUNTIF(CO65:CU65,"&lt;&gt;0")-COUNTIF(CO65:CU65,"")</f>
        <v>0</v>
      </c>
      <c r="CZ65" s="863" t="n">
        <f aca="false">Посуточная!FH65</f>
        <v>0</v>
      </c>
      <c r="DA65" s="864" t="n">
        <f aca="false">Посуточная!FI65</f>
        <v>0</v>
      </c>
      <c r="DB65" s="864" t="n">
        <f aca="false">Посуточная!FJ65</f>
        <v>0</v>
      </c>
      <c r="DC65" s="864" t="n">
        <f aca="false">Посуточная!FK65</f>
        <v>0</v>
      </c>
      <c r="DD65" s="864" t="n">
        <f aca="false">Посуточная!FL65</f>
        <v>0</v>
      </c>
      <c r="DE65" s="864" t="n">
        <f aca="false">Посуточная!FM65</f>
        <v>0</v>
      </c>
      <c r="DF65" s="864" t="n">
        <f aca="false">Посуточная!FN65</f>
        <v>0</v>
      </c>
      <c r="DG65" s="864" t="n">
        <f aca="false">Посуточная!FO65</f>
        <v>0</v>
      </c>
      <c r="DH65" s="864" t="n">
        <f aca="false">Посуточная!FP65</f>
        <v>0</v>
      </c>
      <c r="DI65" s="864" t="n">
        <f aca="false">Посуточная!FQ65</f>
        <v>0</v>
      </c>
      <c r="DJ65" s="864" t="n">
        <f aca="false">Посуточная!FR65</f>
        <v>0</v>
      </c>
      <c r="DK65" s="864" t="n">
        <f aca="false">Посуточная!FS65</f>
        <v>0</v>
      </c>
      <c r="DL65" s="864" t="n">
        <f aca="false">Посуточная!FT65</f>
        <v>0</v>
      </c>
      <c r="DM65" s="864" t="n">
        <f aca="false">Посуточная!FU65</f>
        <v>0</v>
      </c>
      <c r="DN65" s="864" t="n">
        <f aca="false">Посуточная!FV65</f>
        <v>0</v>
      </c>
      <c r="DO65" s="864" t="n">
        <f aca="false">Посуточная!FW65</f>
        <v>0</v>
      </c>
      <c r="DP65" s="864" t="n">
        <f aca="false">Посуточная!FX65</f>
        <v>0</v>
      </c>
      <c r="DQ65" s="864" t="n">
        <f aca="false">Посуточная!FY65</f>
        <v>0</v>
      </c>
      <c r="DR65" s="864" t="n">
        <f aca="false">Посуточная!FZ65</f>
        <v>0</v>
      </c>
      <c r="DS65" s="864" t="n">
        <f aca="false">Посуточная!GA65</f>
        <v>0</v>
      </c>
      <c r="DT65" s="864" t="n">
        <f aca="false">Посуточная!GB65</f>
        <v>0</v>
      </c>
      <c r="DU65" s="864" t="n">
        <f aca="false">Посуточная!GC65</f>
        <v>0</v>
      </c>
      <c r="DV65" s="864" t="n">
        <f aca="false">Посуточная!GD65</f>
        <v>0</v>
      </c>
      <c r="DW65" s="864" t="n">
        <f aca="false">Посуточная!GE65</f>
        <v>0</v>
      </c>
      <c r="DX65" s="864" t="n">
        <f aca="false">Посуточная!GF65</f>
        <v>0</v>
      </c>
      <c r="DY65" s="864" t="n">
        <f aca="false">Посуточная!GG65</f>
        <v>0</v>
      </c>
      <c r="DZ65" s="864" t="n">
        <f aca="false">Посуточная!GH65</f>
        <v>0</v>
      </c>
      <c r="EA65" s="864" t="n">
        <f aca="false">Посуточная!GI65</f>
        <v>0</v>
      </c>
      <c r="EB65" s="864" t="n">
        <f aca="false">Посуточная!GJ65</f>
        <v>0</v>
      </c>
      <c r="EC65" s="864" t="n">
        <f aca="false">Посуточная!GK65</f>
        <v>0</v>
      </c>
      <c r="ED65" s="864" t="n">
        <f aca="false">Посуточная!GL65</f>
        <v>0</v>
      </c>
      <c r="EE65" s="864" t="n">
        <f aca="false">Посуточная!GM65</f>
        <v>0</v>
      </c>
      <c r="EF65" s="322" t="n">
        <f aca="false">Посуточная!GU65</f>
        <v>0</v>
      </c>
      <c r="EG65" s="322" t="n">
        <f aca="false">Посуточная!GV65</f>
        <v>0</v>
      </c>
      <c r="EH65" s="322" t="n">
        <f aca="false">Посуточная!GW65</f>
        <v>0</v>
      </c>
      <c r="EI65" s="322" t="n">
        <f aca="false">Посуточная!GX65</f>
        <v>0</v>
      </c>
      <c r="EJ65" s="322" t="n">
        <f aca="false">Посуточная!GY65</f>
        <v>0</v>
      </c>
      <c r="EK65" s="322" t="n">
        <f aca="false">Посуточная!GZ65</f>
        <v>0</v>
      </c>
      <c r="EL65" s="322" t="n">
        <f aca="false">Посуточная!HA65</f>
        <v>0</v>
      </c>
      <c r="EM65" s="322" t="n">
        <f aca="false">Посуточная!HB65</f>
        <v>0</v>
      </c>
      <c r="EN65" s="322" t="n">
        <f aca="false">Посуточная!HC65</f>
        <v>0</v>
      </c>
      <c r="EO65" s="322" t="n">
        <f aca="false">Посуточная!HD65</f>
        <v>0</v>
      </c>
      <c r="EP65" s="322" t="n">
        <f aca="false">Посуточная!HE65</f>
        <v>0</v>
      </c>
      <c r="EQ65" s="322" t="n">
        <f aca="false">Посуточная!HF65</f>
        <v>0</v>
      </c>
      <c r="ER65" s="322" t="n">
        <f aca="false">Посуточная!HG65</f>
        <v>0</v>
      </c>
      <c r="ES65" s="322" t="n">
        <f aca="false">Посуточная!HH65</f>
        <v>0</v>
      </c>
      <c r="ET65" s="322" t="n">
        <f aca="false">Посуточная!HI65</f>
        <v>0</v>
      </c>
      <c r="EU65" s="322" t="n">
        <f aca="false">Посуточная!HJ65</f>
        <v>0</v>
      </c>
      <c r="EV65" s="322" t="n">
        <f aca="false">Посуточная!HK65</f>
        <v>0</v>
      </c>
      <c r="EW65" s="322" t="n">
        <f aca="false">Посуточная!HL65</f>
        <v>0</v>
      </c>
      <c r="EX65" s="322" t="n">
        <f aca="false">Посуточная!HM65</f>
        <v>0</v>
      </c>
      <c r="EY65" s="322" t="n">
        <f aca="false">Посуточная!HN65</f>
        <v>0</v>
      </c>
      <c r="EZ65" s="322" t="n">
        <f aca="false">Посуточная!HO65</f>
        <v>0</v>
      </c>
      <c r="FA65" s="417" t="n">
        <f aca="false">COUNTIF(CZ65:EE65,"&lt;&gt;0")-COUNTIF(CZ65:EE65,"")</f>
        <v>-32</v>
      </c>
      <c r="FB65" s="391" t="n">
        <f aca="false">COUNTIF(EF65:EZ65,"&lt;&gt;0")-COUNTIF(EF65:EZ65,"")</f>
        <v>0</v>
      </c>
      <c r="FE65" s="869" t="n">
        <f aca="false">Посуточная!IA65</f>
        <v>0</v>
      </c>
      <c r="FF65" s="870" t="n">
        <f aca="false">Посуточная!IB65</f>
        <v>0</v>
      </c>
      <c r="FG65" s="870" t="n">
        <f aca="false">Посуточная!IC65</f>
        <v>0</v>
      </c>
      <c r="FH65" s="864" t="n">
        <f aca="false">Посуточная!ID65</f>
        <v>0</v>
      </c>
      <c r="FI65" s="322" t="n">
        <f aca="false">Посуточная!II65</f>
        <v>0</v>
      </c>
      <c r="FJ65" s="365" t="n">
        <f aca="false">Посуточная!IJ65</f>
        <v>0</v>
      </c>
      <c r="FK65" s="366" t="n">
        <f aca="false">Посуточная!IK65</f>
        <v>0</v>
      </c>
      <c r="FL65" s="366" t="n">
        <f aca="false">Посуточная!IL65</f>
        <v>0</v>
      </c>
      <c r="FM65" s="390" t="n">
        <f aca="false">COUNTIF(FE65:FH65,"&lt;&gt;0")-COUNTIF(FE65:FH65,"")</f>
        <v>-4</v>
      </c>
      <c r="FN65" s="391" t="n">
        <f aca="false">COUNTIF(FI65:FL65,"&lt;&gt;0")-COUNTIF(FI65:FL65,"")</f>
        <v>0</v>
      </c>
      <c r="FQ65" s="381"/>
      <c r="FR65" s="382"/>
      <c r="FS65" s="382"/>
      <c r="FT65" s="382"/>
      <c r="FU65" s="382"/>
      <c r="FV65" s="382"/>
      <c r="FW65" s="382"/>
      <c r="FX65" s="382"/>
      <c r="FY65" s="382"/>
      <c r="FZ65" s="382"/>
      <c r="GA65" s="382"/>
      <c r="GB65" s="382"/>
      <c r="GC65" s="382"/>
      <c r="GD65" s="382"/>
      <c r="GE65" s="382"/>
      <c r="GF65" s="322"/>
      <c r="GG65" s="322"/>
      <c r="GH65" s="322"/>
      <c r="GI65" s="322"/>
      <c r="GJ65" s="322"/>
      <c r="GK65" s="322"/>
      <c r="GL65" s="322"/>
      <c r="GM65" s="322"/>
      <c r="GN65" s="322"/>
      <c r="GO65" s="322"/>
      <c r="GP65" s="322"/>
      <c r="GQ65" s="322"/>
      <c r="GR65" s="322"/>
      <c r="GS65" s="322"/>
      <c r="GT65" s="322"/>
      <c r="GU65" s="322"/>
      <c r="GV65" s="322"/>
      <c r="GW65" s="322"/>
      <c r="GX65" s="322"/>
      <c r="GY65" s="322"/>
      <c r="GZ65" s="322"/>
      <c r="HA65" s="322"/>
      <c r="HB65" s="322"/>
      <c r="HC65" s="322"/>
      <c r="HD65" s="322"/>
      <c r="HE65" s="322"/>
      <c r="HF65" s="322"/>
      <c r="HG65" s="322"/>
      <c r="HH65" s="322"/>
      <c r="HI65" s="322"/>
      <c r="HJ65" s="322"/>
      <c r="HK65" s="322"/>
      <c r="HL65" s="322"/>
      <c r="HM65" s="417" t="n">
        <f aca="false">COUNTIF(FQ65:GE65,"&lt;&gt;0")-COUNTIF(FQ65:GE65,"")</f>
        <v>0</v>
      </c>
      <c r="HN65" s="391" t="n">
        <f aca="false">COUNTIF(GF65:HL65,"&lt;&gt;0")-COUNTIF(GF65:HL65,"")</f>
        <v>0</v>
      </c>
      <c r="HQ65" s="395" t="n">
        <f aca="false">SUMIF(BV6:HP6,"итого гр.",BV65:HP65)</f>
        <v>0</v>
      </c>
      <c r="HR65" s="391" t="n">
        <f aca="false">SUMIF(BV6:HP6,"итого фк.",BV65:HP65)</f>
        <v>0</v>
      </c>
      <c r="HU65" s="396"/>
      <c r="HV65" s="397"/>
      <c r="HY65" s="406"/>
      <c r="HZ65" s="407"/>
      <c r="IC65" s="396"/>
      <c r="ID65" s="397"/>
      <c r="IG65" s="381"/>
      <c r="IH65" s="382"/>
      <c r="II65" s="382"/>
      <c r="IJ65" s="382"/>
      <c r="IK65" s="382"/>
      <c r="IL65" s="382"/>
      <c r="IM65" s="382"/>
      <c r="IN65" s="382"/>
      <c r="IO65" s="382"/>
      <c r="IP65" s="382"/>
      <c r="IQ65" s="382"/>
      <c r="IR65" s="382"/>
      <c r="IS65" s="382"/>
      <c r="IT65" s="382"/>
      <c r="IU65" s="382"/>
      <c r="IV65" s="322"/>
      <c r="IW65" s="322"/>
      <c r="IX65" s="322"/>
      <c r="IY65" s="322"/>
      <c r="IZ65" s="322"/>
      <c r="JA65" s="322"/>
      <c r="JB65" s="322"/>
      <c r="JC65" s="322"/>
      <c r="JD65" s="322"/>
      <c r="JE65" s="322"/>
      <c r="JF65" s="322"/>
      <c r="JG65" s="322"/>
      <c r="JH65" s="322"/>
      <c r="JI65" s="322"/>
      <c r="JJ65" s="322"/>
      <c r="JK65" s="322"/>
      <c r="JL65" s="322"/>
      <c r="JM65" s="322"/>
      <c r="JN65" s="322"/>
      <c r="JO65" s="322"/>
      <c r="JP65" s="322"/>
      <c r="JQ65" s="322"/>
      <c r="JR65" s="322"/>
      <c r="JS65" s="322"/>
      <c r="JT65" s="322"/>
      <c r="JU65" s="322"/>
      <c r="JV65" s="322"/>
      <c r="JW65" s="322"/>
      <c r="JX65" s="322"/>
      <c r="JY65" s="322"/>
      <c r="JZ65" s="322"/>
      <c r="KA65" s="322"/>
      <c r="KB65" s="322"/>
      <c r="KC65" s="322"/>
      <c r="KD65" s="322"/>
      <c r="KE65" s="322"/>
      <c r="KF65" s="322"/>
      <c r="KG65" s="322"/>
      <c r="KH65" s="322"/>
      <c r="KI65" s="322"/>
      <c r="KJ65" s="417" t="n">
        <f aca="false">COUNTIF(IG65:IU65,"&lt;&gt;0")-COUNTIF(IG65:IU65,"")</f>
        <v>0</v>
      </c>
      <c r="KK65" s="391" t="n">
        <f aca="false">COUNTIF(IV65:KI65,"&lt;&gt;0")-COUNTIF(IV65:KI65,"")</f>
        <v>0</v>
      </c>
      <c r="KN65" s="871" t="n">
        <f aca="false">Посуточная!OF65</f>
        <v>0</v>
      </c>
      <c r="KO65" s="872" t="n">
        <f aca="false">Посуточная!OG65</f>
        <v>0</v>
      </c>
      <c r="KP65" s="872" t="n">
        <f aca="false">Посуточная!OH65</f>
        <v>0</v>
      </c>
      <c r="KQ65" s="872" t="n">
        <f aca="false">Посуточная!OI65</f>
        <v>0</v>
      </c>
      <c r="KR65" s="872" t="n">
        <f aca="false">Посуточная!OJ65</f>
        <v>0</v>
      </c>
      <c r="KS65" s="872" t="n">
        <f aca="false">Посуточная!OK65</f>
        <v>0</v>
      </c>
      <c r="KT65" s="872" t="n">
        <f aca="false">Посуточная!OL65</f>
        <v>0</v>
      </c>
      <c r="KU65" s="872" t="n">
        <f aca="false">Посуточная!OM65</f>
        <v>0</v>
      </c>
      <c r="KV65" s="872" t="n">
        <f aca="false">Посуточная!ON65</f>
        <v>0</v>
      </c>
      <c r="KW65" s="873" t="n">
        <f aca="false">Посуточная!OO65</f>
        <v>0</v>
      </c>
      <c r="KX65" s="366" t="n">
        <f aca="false">Посуточная!OV65</f>
        <v>0</v>
      </c>
      <c r="KY65" s="366" t="n">
        <f aca="false">Посуточная!OW65</f>
        <v>0</v>
      </c>
      <c r="KZ65" s="366" t="n">
        <f aca="false">Посуточная!OX65</f>
        <v>0</v>
      </c>
      <c r="LA65" s="366" t="n">
        <f aca="false">Посуточная!OY65</f>
        <v>0</v>
      </c>
      <c r="LB65" s="366" t="n">
        <f aca="false">Посуточная!OZ65</f>
        <v>0</v>
      </c>
      <c r="LC65" s="366" t="n">
        <f aca="false">Посуточная!PA65</f>
        <v>0</v>
      </c>
      <c r="LD65" s="366" t="n">
        <f aca="false">Посуточная!PB65</f>
        <v>0</v>
      </c>
      <c r="LE65" s="366" t="n">
        <f aca="false">Посуточная!PC65</f>
        <v>0</v>
      </c>
      <c r="LF65" s="366" t="n">
        <f aca="false">Посуточная!PD65</f>
        <v>0</v>
      </c>
      <c r="LG65" s="366" t="n">
        <f aca="false">Посуточная!PE65</f>
        <v>0</v>
      </c>
      <c r="LH65" s="366" t="n">
        <f aca="false">Посуточная!PF65</f>
        <v>0</v>
      </c>
      <c r="LI65" s="366" t="n">
        <f aca="false">Посуточная!PG65</f>
        <v>0</v>
      </c>
      <c r="LJ65" s="366" t="n">
        <f aca="false">Посуточная!PH65</f>
        <v>0</v>
      </c>
      <c r="LK65" s="366" t="n">
        <f aca="false">Посуточная!PI65</f>
        <v>0</v>
      </c>
      <c r="LL65" s="366" t="n">
        <f aca="false">Посуточная!PJ65</f>
        <v>0</v>
      </c>
      <c r="LM65" s="366" t="n">
        <f aca="false">Посуточная!PK65</f>
        <v>0</v>
      </c>
      <c r="LN65" s="366" t="n">
        <f aca="false">Посуточная!PL65</f>
        <v>0</v>
      </c>
      <c r="LO65" s="366" t="n">
        <f aca="false">Посуточная!PM65</f>
        <v>0</v>
      </c>
      <c r="LP65" s="366" t="n">
        <f aca="false">Посуточная!PN65</f>
        <v>0</v>
      </c>
      <c r="LQ65" s="366" t="n">
        <f aca="false">Посуточная!PO65</f>
        <v>0</v>
      </c>
      <c r="LR65" s="417" t="n">
        <f aca="false">COUNTIF(KN65:KW65,"&lt;&gt;0")-COUNTIF(KN65:KW65,"")</f>
        <v>-10</v>
      </c>
      <c r="LS65" s="391" t="n">
        <f aca="false">COUNTIF(KX65:LQ65,"&lt;&gt;0")-COUNTIF(KX65:LQ65,"")</f>
        <v>0</v>
      </c>
      <c r="LV65" s="414" t="n">
        <f aca="false">Посуточная!QA65</f>
        <v>0</v>
      </c>
      <c r="LW65" s="415" t="n">
        <f aca="false">Посуточная!QB65</f>
        <v>0</v>
      </c>
      <c r="LX65" s="415" t="n">
        <f aca="false">Посуточная!QC65</f>
        <v>0</v>
      </c>
      <c r="LY65" s="415" t="n">
        <f aca="false">Посуточная!QD65</f>
        <v>0</v>
      </c>
      <c r="LZ65" s="415" t="n">
        <f aca="false">Посуточная!QE65</f>
        <v>0</v>
      </c>
      <c r="MA65" s="415" t="n">
        <f aca="false">Посуточная!QF65</f>
        <v>0</v>
      </c>
      <c r="MB65" s="415" t="n">
        <f aca="false">Посуточная!QG65</f>
        <v>0</v>
      </c>
      <c r="MC65" s="876" t="n">
        <f aca="false">Посуточная!QO65</f>
        <v>0</v>
      </c>
      <c r="MD65" s="876" t="n">
        <f aca="false">Посуточная!QP65</f>
        <v>0</v>
      </c>
      <c r="ME65" s="876" t="n">
        <f aca="false">Посуточная!QQ65</f>
        <v>0</v>
      </c>
      <c r="MF65" s="876" t="n">
        <f aca="false">Посуточная!QR65</f>
        <v>0</v>
      </c>
      <c r="MG65" s="876" t="n">
        <f aca="false">Посуточная!QS65</f>
        <v>0</v>
      </c>
      <c r="MH65" s="876" t="n">
        <f aca="false">Посуточная!QT65</f>
        <v>0</v>
      </c>
      <c r="MI65" s="876" t="n">
        <f aca="false">Посуточная!QU65</f>
        <v>0</v>
      </c>
      <c r="MJ65" s="417" t="n">
        <f aca="false">COUNTIF(LV65:MB65,"&lt;&gt;0")-COUNTIF(LV65:MB65,"")</f>
        <v>-7</v>
      </c>
      <c r="MK65" s="391" t="n">
        <f aca="false">COUNTIF(MC65:MI65,"&lt;&gt;0")-COUNTIF(MC65:MI65,"")</f>
        <v>0</v>
      </c>
      <c r="MN65" s="871" t="n">
        <f aca="false">Посуточная!RG65</f>
        <v>0</v>
      </c>
      <c r="MO65" s="872" t="n">
        <f aca="false">Посуточная!RH65</f>
        <v>0</v>
      </c>
      <c r="MP65" s="872" t="n">
        <f aca="false">Посуточная!RI65</f>
        <v>0</v>
      </c>
      <c r="MQ65" s="872" t="n">
        <f aca="false">Посуточная!RJ65</f>
        <v>0</v>
      </c>
      <c r="MR65" s="872" t="n">
        <f aca="false">Посуточная!RK65</f>
        <v>0</v>
      </c>
      <c r="MS65" s="872" t="n">
        <f aca="false">Посуточная!RL65</f>
        <v>0</v>
      </c>
      <c r="MT65" s="872" t="n">
        <f aca="false">Посуточная!RM65</f>
        <v>0</v>
      </c>
      <c r="MU65" s="366" t="n">
        <f aca="false">Посуточная!RU65</f>
        <v>0</v>
      </c>
      <c r="MV65" s="366" t="n">
        <f aca="false">Посуточная!RV65</f>
        <v>0</v>
      </c>
      <c r="MW65" s="366" t="n">
        <f aca="false">Посуточная!RW65</f>
        <v>0</v>
      </c>
      <c r="MX65" s="366" t="n">
        <f aca="false">Посуточная!RX65</f>
        <v>0</v>
      </c>
      <c r="MY65" s="366" t="n">
        <f aca="false">Посуточная!RY65</f>
        <v>0</v>
      </c>
      <c r="MZ65" s="366" t="n">
        <f aca="false">Посуточная!RZ65</f>
        <v>0</v>
      </c>
      <c r="NA65" s="366" t="n">
        <f aca="false">Посуточная!SA65</f>
        <v>0</v>
      </c>
      <c r="NB65" s="417" t="n">
        <f aca="false">COUNTIF(MN65:MT65,"&lt;&gt;0")-COUNTIF(MN65:MT65,"")</f>
        <v>-7</v>
      </c>
      <c r="NC65" s="391" t="n">
        <f aca="false">COUNTIF(MU65:NA65,"&lt;&gt;0")-COUNTIF(MU65:NA65,"")</f>
        <v>-7</v>
      </c>
      <c r="NF65" s="395" t="n">
        <f aca="false">SUMIF(IG6:NE6,"итого гр.",IG65:NE65)</f>
        <v>0</v>
      </c>
      <c r="NG65" s="391" t="n">
        <f aca="false">SUMIF($IG$6:$NE$6,"итого фк.",IG65:NE65)</f>
        <v>0</v>
      </c>
      <c r="NJ65" s="396"/>
      <c r="NK65" s="397"/>
      <c r="NN65" s="871" t="n">
        <f aca="false">Посуточная!SU65</f>
        <v>0</v>
      </c>
      <c r="NO65" s="872" t="n">
        <f aca="false">Посуточная!SV65</f>
        <v>0</v>
      </c>
      <c r="NP65" s="872" t="n">
        <f aca="false">Посуточная!SW65</f>
        <v>0</v>
      </c>
      <c r="NQ65" s="872" t="n">
        <f aca="false">Посуточная!SX65</f>
        <v>0</v>
      </c>
      <c r="NR65" s="366" t="n">
        <f aca="false">Посуточная!TC65</f>
        <v>0</v>
      </c>
      <c r="NS65" s="366" t="n">
        <f aca="false">Посуточная!TD65</f>
        <v>0</v>
      </c>
      <c r="NT65" s="366" t="n">
        <f aca="false">Посуточная!TE65</f>
        <v>0</v>
      </c>
      <c r="NU65" s="366" t="n">
        <f aca="false">Посуточная!TF65</f>
        <v>0</v>
      </c>
      <c r="NV65" s="417"/>
      <c r="NW65" s="391"/>
      <c r="NZ65" s="395"/>
      <c r="OA65" s="417"/>
      <c r="OB65" s="291"/>
      <c r="OC65" s="291"/>
      <c r="OD65" s="417"/>
      <c r="OE65" s="417"/>
      <c r="OF65" s="291"/>
      <c r="OG65" s="291"/>
      <c r="OH65" s="417"/>
      <c r="OI65" s="417"/>
      <c r="OJ65" s="291"/>
      <c r="OK65" s="291"/>
      <c r="OL65" s="417"/>
      <c r="OM65" s="417"/>
      <c r="ON65" s="291"/>
      <c r="OO65" s="291"/>
      <c r="OP65" s="418" t="n">
        <f aca="false">SUMIF(NZ6:OO6,"итого гр.",NZ65:OO65)</f>
        <v>0</v>
      </c>
      <c r="OQ65" s="397" t="n">
        <f aca="false">SUMIF($NZ$6:$OO$6,"итого фк.",NZ65:OO65)</f>
        <v>0</v>
      </c>
      <c r="OR65" s="373"/>
      <c r="OT65" s="396"/>
      <c r="OU65" s="397"/>
      <c r="OX65" s="396"/>
      <c r="OY65" s="397"/>
      <c r="PB65" s="395"/>
      <c r="PC65" s="391"/>
      <c r="PF65" s="396"/>
      <c r="PG65" s="397"/>
      <c r="PJ65" s="418"/>
      <c r="PK65" s="418"/>
      <c r="PN65" s="418"/>
      <c r="PO65" s="418"/>
      <c r="PR65" s="546"/>
      <c r="PS65" s="375"/>
      <c r="PT65" s="546"/>
      <c r="PU65" s="375"/>
      <c r="PV65" s="396"/>
      <c r="PW65" s="375"/>
      <c r="PX65" s="419"/>
      <c r="PY65" s="546"/>
      <c r="PZ65" s="377"/>
      <c r="QA65" s="378"/>
      <c r="QD65" s="608"/>
      <c r="QQ65" s="127" t="n">
        <f aca="false">IF(V65="",0,V65+QQ62)</f>
        <v>0</v>
      </c>
      <c r="QR65" s="127" t="n">
        <f aca="false">IF(W65="",0,W65+QR62)</f>
        <v>0</v>
      </c>
      <c r="QS65" s="127" t="n">
        <f aca="false">IF(AN65="",0,AN65+QS62)</f>
        <v>0</v>
      </c>
      <c r="QT65" s="127" t="n">
        <f aca="false">IF(AO65="",0,AO65+QT62)</f>
        <v>0</v>
      </c>
      <c r="QU65" s="127" t="n">
        <f aca="false">IF(AZ65="",0,AZ65+QU62)</f>
        <v>0</v>
      </c>
      <c r="QV65" s="127" t="n">
        <f aca="false">IF(BA65="",0,BA65+QV62)</f>
        <v>0</v>
      </c>
      <c r="QW65" s="127" t="n">
        <f aca="false">IF(BL65="",0,BL65+QW62)</f>
        <v>0</v>
      </c>
      <c r="QX65" s="127" t="n">
        <f aca="false">IF(BM65="",0,BM65+QX62)</f>
        <v>0</v>
      </c>
      <c r="QY65" s="127" t="n">
        <f aca="false">IF(CF65="",0,CF65+QY62)</f>
        <v>0</v>
      </c>
      <c r="QZ65" s="127" t="n">
        <f aca="false">IF(CG65="",0,CG65+QZ62)</f>
        <v>0</v>
      </c>
      <c r="RA65" s="127" t="n">
        <f aca="false">IF(CX65="",0,CX65+RA62)</f>
        <v>0</v>
      </c>
      <c r="RB65" s="127" t="n">
        <f aca="false">IF(CY65="",0,CY65+RB62)</f>
        <v>0</v>
      </c>
      <c r="RC65" s="127" t="n">
        <f aca="false">IF(FO65="",0,FO65+RC62)</f>
        <v>0</v>
      </c>
      <c r="RD65" s="127" t="n">
        <f aca="false">IF(FP65="",0,FP65+RD62)</f>
        <v>0</v>
      </c>
      <c r="RE65" s="127" t="n">
        <f aca="false">IF(FC65="",0,FC65+RE62)</f>
        <v>0</v>
      </c>
      <c r="RF65" s="127" t="n">
        <f aca="false">IF(FD65="",0,FD65+RF62)</f>
        <v>0</v>
      </c>
      <c r="RG65" s="127" t="n">
        <f aca="false">IF(ND65="",0,ND65+RG62)</f>
        <v>0</v>
      </c>
      <c r="RH65" s="127" t="n">
        <f aca="false">IF(NE65="",0,NE65+RH62)</f>
        <v>0</v>
      </c>
      <c r="RI65" s="127" t="n">
        <f aca="false">IF(OX65="",0,OX65)</f>
        <v>0</v>
      </c>
      <c r="RJ65" s="127" t="n">
        <f aca="false">IF(OY65="",0,OY65)</f>
        <v>0</v>
      </c>
      <c r="RK65" s="127" t="n">
        <f aca="false">IF(IA65="",0,IA65+RK62)</f>
        <v>0</v>
      </c>
      <c r="RL65" s="127" t="n">
        <f aca="false">IF(IB65="",0,IB65+RL62)</f>
        <v>0</v>
      </c>
      <c r="RM65" s="127" t="n">
        <f aca="false">IF(OT65="",0,OT65+RM62)</f>
        <v>0</v>
      </c>
      <c r="RN65" s="127" t="n">
        <f aca="false">IF(OU65="",0,OU65+RN62)</f>
        <v>0</v>
      </c>
      <c r="RO65" s="127" t="n">
        <f aca="false">IF(PY65="",0,PY65+RO62)</f>
        <v>0</v>
      </c>
      <c r="RP65" s="127" t="n">
        <f aca="false">IF(PZ65="",0,PZ65+RP62)</f>
        <v>0</v>
      </c>
      <c r="RQ65" s="127" t="n">
        <f aca="false">IFERROR(RO65/$A63,0)</f>
        <v>0</v>
      </c>
      <c r="RR65" s="127" t="n">
        <f aca="false">IFERROR(RP65/$A63,0)</f>
        <v>0</v>
      </c>
      <c r="RS65" s="127" t="n">
        <f aca="false">IF(PD65="",0,PD65+RS62)</f>
        <v>0</v>
      </c>
      <c r="RT65" s="127" t="n">
        <f aca="false">IF(PE65="",0,PE65+RT62)</f>
        <v>0</v>
      </c>
      <c r="RU65" s="127" t="n">
        <f aca="false">IF(QQ65&gt;0,0,T65+RU62)</f>
        <v>-136</v>
      </c>
      <c r="RV65" s="127" t="n">
        <f aca="false">IF(QR65&gt;0,0,U65+RV62)</f>
        <v>2</v>
      </c>
      <c r="RW65" s="127" t="n">
        <f aca="false">IF(QS65&gt;0,0,AL65+RW62)</f>
        <v>-117</v>
      </c>
      <c r="RX65" s="127" t="n">
        <f aca="false">IF(QT65&gt;0,0,AM65+RX62)</f>
        <v>8</v>
      </c>
      <c r="RY65" s="127" t="n">
        <f aca="false">IF(QU65&gt;0,0,AX65+RY62)</f>
        <v>-76</v>
      </c>
      <c r="RZ65" s="127" t="n">
        <f aca="false">IF(QV65&gt;0,0,AY65+RZ62)</f>
        <v>0</v>
      </c>
      <c r="SA65" s="127" t="n">
        <f aca="false">IF(QW65&gt;0,0,BJ65+SA62)</f>
        <v>-76</v>
      </c>
      <c r="SB65" s="127" t="n">
        <f aca="false">IF(QX65&gt;0,0,BK65+SB62)</f>
        <v>0</v>
      </c>
      <c r="SC65" s="127" t="n">
        <f aca="false">IF(QY65&gt;0,0,CD65+SC62)</f>
        <v>-70</v>
      </c>
      <c r="SD65" s="127" t="n">
        <f aca="false">IF(QZ65&gt;0,0,CE65+SD62)</f>
        <v>3</v>
      </c>
      <c r="SE65" s="127" t="n">
        <f aca="false">IF(RA65&gt;0,0,CV65+SE62)</f>
        <v>-119</v>
      </c>
      <c r="SF65" s="127" t="n">
        <f aca="false">IF(RB65&gt;0,0,CW65+SF62)</f>
        <v>2</v>
      </c>
      <c r="SG65" s="127" t="n">
        <f aca="false">IF(RC65&gt;0,0,FM65+SG62)</f>
        <v>-76</v>
      </c>
      <c r="SH65" s="127" t="n">
        <f aca="false">IF(RD65&gt;0,0,FN65+SH62)</f>
        <v>0</v>
      </c>
      <c r="SI65" s="127" t="n">
        <f aca="false">IF(RE65&gt;0,0,FA65+SI62)</f>
        <v>-562</v>
      </c>
      <c r="SJ65" s="127" t="n">
        <f aca="false">IFERROR(IF(RF65&gt;0,0,FB65+SJ62),0)</f>
        <v>21</v>
      </c>
      <c r="SK65" s="127" t="n">
        <f aca="false">IF(RG65&gt;0,0,NB65+SK62)</f>
        <v>-118</v>
      </c>
      <c r="SL65" s="127" t="n">
        <f aca="false">IFERROR(IF(RH65&gt;0,0,NC65+SL62),0)</f>
        <v>-129</v>
      </c>
      <c r="SM65" s="127"/>
      <c r="SN65" s="127"/>
      <c r="SO65" s="127"/>
    </row>
    <row r="66" customFormat="false" ht="15" hidden="false" customHeight="false" outlineLevel="0" collapsed="false">
      <c r="A66" s="741"/>
      <c r="B66" s="879" t="n">
        <f aca="false">Посуточная!B66</f>
        <v>0</v>
      </c>
      <c r="C66" s="880" t="n">
        <f aca="false">Посуточная!C66</f>
        <v>0</v>
      </c>
      <c r="D66" s="880" t="n">
        <f aca="false">Посуточная!D66</f>
        <v>0</v>
      </c>
      <c r="E66" s="880" t="n">
        <f aca="false">Посуточная!E66</f>
        <v>0</v>
      </c>
      <c r="F66" s="880" t="n">
        <f aca="false">Посуточная!F66</f>
        <v>0</v>
      </c>
      <c r="G66" s="880" t="n">
        <f aca="false">Посуточная!G66</f>
        <v>0</v>
      </c>
      <c r="H66" s="880" t="n">
        <f aca="false">Посуточная!H66</f>
        <v>0</v>
      </c>
      <c r="I66" s="880" t="n">
        <f aca="false">Посуточная!I66</f>
        <v>0</v>
      </c>
      <c r="J66" s="427" t="n">
        <f aca="false">Посуточная!Q66</f>
        <v>0</v>
      </c>
      <c r="K66" s="427" t="n">
        <f aca="false">Посуточная!R66</f>
        <v>0</v>
      </c>
      <c r="L66" s="427" t="n">
        <f aca="false">Посуточная!S66</f>
        <v>0</v>
      </c>
      <c r="M66" s="427" t="n">
        <f aca="false">Посуточная!T66</f>
        <v>0</v>
      </c>
      <c r="N66" s="427" t="n">
        <f aca="false">Посуточная!U66</f>
        <v>0</v>
      </c>
      <c r="O66" s="427" t="n">
        <f aca="false">Посуточная!V66</f>
        <v>0</v>
      </c>
      <c r="P66" s="427" t="n">
        <f aca="false">Посуточная!W66</f>
        <v>0</v>
      </c>
      <c r="Q66" s="427" t="n">
        <f aca="false">Посуточная!X66</f>
        <v>0</v>
      </c>
      <c r="R66" s="427" t="n">
        <f aca="false">Посуточная!Y66</f>
        <v>0</v>
      </c>
      <c r="S66" s="427" t="n">
        <f aca="false">Посуточная!Z66</f>
        <v>0</v>
      </c>
      <c r="T66" s="475" t="n">
        <f aca="false">SUBTOTAL(9, B66:I66)</f>
        <v>0</v>
      </c>
      <c r="U66" s="433" t="n">
        <f aca="false">SUBTOTAL(9, J66:S66)</f>
        <v>0</v>
      </c>
      <c r="V66" s="273" t="n">
        <f aca="false">SUM(T66,V63)</f>
        <v>160</v>
      </c>
      <c r="W66" s="273" t="n">
        <f aca="false">SUM(U66,W63)</f>
        <v>80</v>
      </c>
      <c r="X66" s="879" t="n">
        <f aca="false">Посуточная!AL66</f>
        <v>21</v>
      </c>
      <c r="Y66" s="880" t="n">
        <f aca="false">Посуточная!AM66</f>
        <v>20</v>
      </c>
      <c r="Z66" s="880" t="n">
        <f aca="false">Посуточная!AN66</f>
        <v>0</v>
      </c>
      <c r="AA66" s="880" t="n">
        <f aca="false">Посуточная!AO66</f>
        <v>0</v>
      </c>
      <c r="AB66" s="880" t="n">
        <f aca="false">Посуточная!AP66</f>
        <v>0</v>
      </c>
      <c r="AC66" s="880" t="n">
        <f aca="false">Посуточная!AQ66</f>
        <v>0</v>
      </c>
      <c r="AD66" s="880" t="n">
        <f aca="false">Посуточная!AR66</f>
        <v>0</v>
      </c>
      <c r="AE66" s="427" t="n">
        <f aca="false">Посуточная!AZ66</f>
        <v>20</v>
      </c>
      <c r="AF66" s="427" t="n">
        <f aca="false">Посуточная!BA66</f>
        <v>0</v>
      </c>
      <c r="AG66" s="427" t="n">
        <f aca="false">Посуточная!BB66</f>
        <v>0</v>
      </c>
      <c r="AH66" s="427" t="n">
        <f aca="false">Посуточная!BC66</f>
        <v>0</v>
      </c>
      <c r="AI66" s="427" t="n">
        <f aca="false">Посуточная!BD66</f>
        <v>0</v>
      </c>
      <c r="AJ66" s="427" t="n">
        <f aca="false">Посуточная!BE66</f>
        <v>0</v>
      </c>
      <c r="AK66" s="427" t="n">
        <f aca="false">Посуточная!BF66</f>
        <v>0</v>
      </c>
      <c r="AL66" s="475" t="n">
        <f aca="false">SUBTOTAL(9, X66:AD66)</f>
        <v>41</v>
      </c>
      <c r="AM66" s="433" t="n">
        <f aca="false">SUBTOTAL(9, AE66:AK66)</f>
        <v>20</v>
      </c>
      <c r="AN66" s="273" t="n">
        <f aca="false">SUM(AL66,AN63)</f>
        <v>162</v>
      </c>
      <c r="AO66" s="273" t="n">
        <f aca="false">SUM(AM66,AO63)</f>
        <v>161</v>
      </c>
      <c r="AP66" s="879" t="n">
        <f aca="false">Посуточная!BR66</f>
        <v>0</v>
      </c>
      <c r="AQ66" s="880" t="n">
        <f aca="false">Посуточная!BS66</f>
        <v>0</v>
      </c>
      <c r="AR66" s="880" t="n">
        <f aca="false">Посуточная!BT66</f>
        <v>0</v>
      </c>
      <c r="AS66" s="880" t="n">
        <f aca="false">Посуточная!BU66</f>
        <v>0</v>
      </c>
      <c r="AT66" s="427" t="n">
        <f aca="false">Посуточная!BZ66</f>
        <v>0</v>
      </c>
      <c r="AU66" s="427" t="n">
        <f aca="false">Посуточная!CA66</f>
        <v>0</v>
      </c>
      <c r="AV66" s="427" t="n">
        <f aca="false">Посуточная!CB66</f>
        <v>0</v>
      </c>
      <c r="AW66" s="427" t="n">
        <f aca="false">Посуточная!CC66</f>
        <v>0</v>
      </c>
      <c r="AX66" s="475" t="n">
        <f aca="false">SUBTOTAL(9, AP66:AS66)</f>
        <v>0</v>
      </c>
      <c r="AY66" s="433" t="n">
        <f aca="false">SUBTOTAL(9, AT66:AW66)</f>
        <v>0</v>
      </c>
      <c r="AZ66" s="273" t="n">
        <f aca="false">SUM(AX66,AZ63)</f>
        <v>0</v>
      </c>
      <c r="BA66" s="273" t="n">
        <f aca="false">SUM(AY66,BA63)</f>
        <v>0</v>
      </c>
      <c r="BB66" s="879" t="n">
        <f aca="false">Посуточная!CL66</f>
        <v>0</v>
      </c>
      <c r="BC66" s="880" t="n">
        <f aca="false">Посуточная!CM66</f>
        <v>0</v>
      </c>
      <c r="BD66" s="880" t="n">
        <f aca="false">Посуточная!CN66</f>
        <v>0</v>
      </c>
      <c r="BE66" s="880" t="n">
        <f aca="false">Посуточная!CO66</f>
        <v>0</v>
      </c>
      <c r="BF66" s="427" t="n">
        <f aca="false">Посуточная!CT66</f>
        <v>0</v>
      </c>
      <c r="BG66" s="427" t="n">
        <f aca="false">Посуточная!CU66</f>
        <v>0</v>
      </c>
      <c r="BH66" s="427" t="n">
        <f aca="false">Посуточная!CV66</f>
        <v>0</v>
      </c>
      <c r="BI66" s="427" t="n">
        <f aca="false">Посуточная!CW66</f>
        <v>0</v>
      </c>
      <c r="BJ66" s="475" t="n">
        <f aca="false">SUBTOTAL(9, BB66:BE66)</f>
        <v>0</v>
      </c>
      <c r="BK66" s="433" t="n">
        <f aca="false">SUBTOTAL(9, BF66:BI66)</f>
        <v>0</v>
      </c>
      <c r="BL66" s="273" t="n">
        <f aca="false">SUM(BJ66,BL63)</f>
        <v>0</v>
      </c>
      <c r="BM66" s="273" t="n">
        <f aca="false">SUM(BK66,BM63)</f>
        <v>0</v>
      </c>
      <c r="BN66" s="437" t="n">
        <f aca="false">SUMIF(B6:BM6,"итого гр.",B66:BM66)</f>
        <v>41</v>
      </c>
      <c r="BO66" s="433" t="n">
        <f aca="false">SUMIF(B6:BM6,"итого фк.",B66:BM66)</f>
        <v>20</v>
      </c>
      <c r="BP66" s="273" t="n">
        <f aca="false">SUM(BN66,BP63)</f>
        <v>322</v>
      </c>
      <c r="BQ66" s="273" t="n">
        <f aca="false">SUM(BO66,BQ63)</f>
        <v>241</v>
      </c>
      <c r="BR66" s="438" t="n">
        <f aca="false">BP66</f>
        <v>322</v>
      </c>
      <c r="BS66" s="439" t="n">
        <f aca="false">BQ66</f>
        <v>241</v>
      </c>
      <c r="BV66" s="881" t="n">
        <f aca="false">Посуточная!DN66</f>
        <v>0</v>
      </c>
      <c r="BW66" s="882" t="n">
        <f aca="false">Посуточная!DO66</f>
        <v>0</v>
      </c>
      <c r="BX66" s="882" t="n">
        <f aca="false">Посуточная!DP66</f>
        <v>0</v>
      </c>
      <c r="BY66" s="882" t="n">
        <f aca="false">Посуточная!DQ66</f>
        <v>0</v>
      </c>
      <c r="BZ66" s="427" t="n">
        <f aca="false">Посуточная!DV66</f>
        <v>0</v>
      </c>
      <c r="CA66" s="427" t="n">
        <f aca="false">Посуточная!DW66</f>
        <v>0</v>
      </c>
      <c r="CB66" s="427" t="n">
        <f aca="false">Посуточная!DX66</f>
        <v>0</v>
      </c>
      <c r="CC66" s="427" t="n">
        <f aca="false">Посуточная!DY66</f>
        <v>0</v>
      </c>
      <c r="CD66" s="417" t="n">
        <f aca="false">SUBTOTAL(9, BV66:BY66)</f>
        <v>0</v>
      </c>
      <c r="CE66" s="433" t="n">
        <f aca="false">SUBTOTAL(9, BZ66:CC66)</f>
        <v>0</v>
      </c>
      <c r="CF66" s="273" t="n">
        <f aca="false">SUM(CD66,CF63)</f>
        <v>25.2</v>
      </c>
      <c r="CG66" s="273" t="n">
        <f aca="false">SUM(CE66,CG63)</f>
        <v>15.988</v>
      </c>
      <c r="CH66" s="881" t="n">
        <f aca="false">Посуточная!EH66</f>
        <v>0</v>
      </c>
      <c r="CI66" s="882" t="n">
        <f aca="false">Посуточная!EI66</f>
        <v>0</v>
      </c>
      <c r="CJ66" s="882" t="n">
        <f aca="false">Посуточная!EJ66</f>
        <v>0</v>
      </c>
      <c r="CK66" s="882" t="n">
        <f aca="false">Посуточная!EK66</f>
        <v>0</v>
      </c>
      <c r="CL66" s="882" t="n">
        <f aca="false">Посуточная!EL66</f>
        <v>0</v>
      </c>
      <c r="CM66" s="882" t="n">
        <f aca="false">Посуточная!EM66</f>
        <v>0</v>
      </c>
      <c r="CN66" s="882" t="n">
        <f aca="false">Посуточная!EN66</f>
        <v>0</v>
      </c>
      <c r="CO66" s="427" t="n">
        <f aca="false">Посуточная!ES66</f>
        <v>0</v>
      </c>
      <c r="CP66" s="427" t="n">
        <f aca="false">Посуточная!ET66</f>
        <v>0</v>
      </c>
      <c r="CQ66" s="427" t="n">
        <f aca="false">Посуточная!EU66</f>
        <v>0</v>
      </c>
      <c r="CR66" s="427" t="n">
        <f aca="false">Посуточная!EV66</f>
        <v>0</v>
      </c>
      <c r="CS66" s="427" t="n">
        <f aca="false">Посуточная!EW66</f>
        <v>0</v>
      </c>
      <c r="CT66" s="427" t="n">
        <f aca="false">Посуточная!EX66</f>
        <v>0</v>
      </c>
      <c r="CU66" s="427" t="n">
        <f aca="false">Посуточная!EY66</f>
        <v>0</v>
      </c>
      <c r="CV66" s="475" t="n">
        <f aca="false">SUBTOTAL(9, CH66:CN66)</f>
        <v>0</v>
      </c>
      <c r="CW66" s="433" t="n">
        <f aca="false">SUBTOTAL(9, CO66:CU66)</f>
        <v>0</v>
      </c>
      <c r="CX66" s="273" t="n">
        <f aca="false">SUM(CV66,CX63)</f>
        <v>220</v>
      </c>
      <c r="CY66" s="273" t="n">
        <f aca="false">SUM(CW66,CY63)</f>
        <v>60</v>
      </c>
      <c r="CZ66" s="879" t="n">
        <f aca="false">Посуточная!FH66</f>
        <v>0</v>
      </c>
      <c r="DA66" s="880" t="n">
        <f aca="false">Посуточная!FI66</f>
        <v>0</v>
      </c>
      <c r="DB66" s="880" t="n">
        <f aca="false">Посуточная!FJ66</f>
        <v>0</v>
      </c>
      <c r="DC66" s="880" t="n">
        <f aca="false">Посуточная!FK66</f>
        <v>0</v>
      </c>
      <c r="DD66" s="880" t="n">
        <f aca="false">Посуточная!FL66</f>
        <v>0</v>
      </c>
      <c r="DE66" s="880" t="n">
        <f aca="false">Посуточная!FM66</f>
        <v>0</v>
      </c>
      <c r="DF66" s="880" t="n">
        <f aca="false">Посуточная!FN66</f>
        <v>0</v>
      </c>
      <c r="DG66" s="880" t="n">
        <f aca="false">Посуточная!FO66</f>
        <v>0</v>
      </c>
      <c r="DH66" s="880" t="n">
        <f aca="false">Посуточная!FP66</f>
        <v>0</v>
      </c>
      <c r="DI66" s="880" t="n">
        <f aca="false">Посуточная!FQ66</f>
        <v>0</v>
      </c>
      <c r="DJ66" s="880" t="n">
        <f aca="false">Посуточная!FR66</f>
        <v>0</v>
      </c>
      <c r="DK66" s="880" t="n">
        <f aca="false">Посуточная!FS66</f>
        <v>0</v>
      </c>
      <c r="DL66" s="880" t="n">
        <f aca="false">Посуточная!FT66</f>
        <v>0</v>
      </c>
      <c r="DM66" s="880" t="n">
        <f aca="false">Посуточная!FU66</f>
        <v>0</v>
      </c>
      <c r="DN66" s="880" t="n">
        <f aca="false">Посуточная!FV66</f>
        <v>0</v>
      </c>
      <c r="DO66" s="880" t="n">
        <f aca="false">Посуточная!FW66</f>
        <v>0</v>
      </c>
      <c r="DP66" s="880" t="n">
        <f aca="false">Посуточная!FX66</f>
        <v>0</v>
      </c>
      <c r="DQ66" s="880" t="n">
        <f aca="false">Посуточная!FY66</f>
        <v>0</v>
      </c>
      <c r="DR66" s="880" t="n">
        <f aca="false">Посуточная!FZ66</f>
        <v>0</v>
      </c>
      <c r="DS66" s="880" t="n">
        <f aca="false">Посуточная!GA66</f>
        <v>0</v>
      </c>
      <c r="DT66" s="880" t="n">
        <f aca="false">Посуточная!GB66</f>
        <v>0</v>
      </c>
      <c r="DU66" s="880" t="n">
        <f aca="false">Посуточная!GC66</f>
        <v>0</v>
      </c>
      <c r="DV66" s="880" t="n">
        <f aca="false">Посуточная!GD66</f>
        <v>0</v>
      </c>
      <c r="DW66" s="880" t="n">
        <f aca="false">Посуточная!GE66</f>
        <v>0</v>
      </c>
      <c r="DX66" s="880" t="n">
        <f aca="false">Посуточная!GF66</f>
        <v>0</v>
      </c>
      <c r="DY66" s="880" t="n">
        <f aca="false">Посуточная!GG66</f>
        <v>0</v>
      </c>
      <c r="DZ66" s="880" t="n">
        <f aca="false">Посуточная!GH66</f>
        <v>0</v>
      </c>
      <c r="EA66" s="880" t="n">
        <f aca="false">Посуточная!GI66</f>
        <v>0</v>
      </c>
      <c r="EB66" s="880" t="n">
        <f aca="false">Посуточная!GJ66</f>
        <v>0</v>
      </c>
      <c r="EC66" s="880" t="n">
        <f aca="false">Посуточная!GK66</f>
        <v>0</v>
      </c>
      <c r="ED66" s="880" t="n">
        <f aca="false">Посуточная!GL66</f>
        <v>0</v>
      </c>
      <c r="EE66" s="880" t="n">
        <f aca="false">Посуточная!GM66</f>
        <v>0</v>
      </c>
      <c r="EF66" s="427" t="n">
        <f aca="false">Посуточная!GU66</f>
        <v>0</v>
      </c>
      <c r="EG66" s="427" t="n">
        <f aca="false">Посуточная!GV66</f>
        <v>0</v>
      </c>
      <c r="EH66" s="427" t="n">
        <f aca="false">Посуточная!GW66</f>
        <v>0</v>
      </c>
      <c r="EI66" s="427" t="n">
        <f aca="false">Посуточная!GX66</f>
        <v>0</v>
      </c>
      <c r="EJ66" s="427" t="n">
        <f aca="false">Посуточная!GY66</f>
        <v>0</v>
      </c>
      <c r="EK66" s="427" t="n">
        <f aca="false">Посуточная!GZ66</f>
        <v>0</v>
      </c>
      <c r="EL66" s="427" t="n">
        <f aca="false">Посуточная!HA66</f>
        <v>0</v>
      </c>
      <c r="EM66" s="427" t="n">
        <f aca="false">Посуточная!HB66</f>
        <v>0</v>
      </c>
      <c r="EN66" s="427" t="n">
        <f aca="false">Посуточная!HC66</f>
        <v>0</v>
      </c>
      <c r="EO66" s="427" t="n">
        <f aca="false">Посуточная!HD66</f>
        <v>0</v>
      </c>
      <c r="EP66" s="427" t="n">
        <f aca="false">Посуточная!HE66</f>
        <v>0</v>
      </c>
      <c r="EQ66" s="427" t="n">
        <f aca="false">Посуточная!HF66</f>
        <v>0</v>
      </c>
      <c r="ER66" s="427" t="n">
        <f aca="false">Посуточная!HG66</f>
        <v>0</v>
      </c>
      <c r="ES66" s="427" t="n">
        <f aca="false">Посуточная!HH66</f>
        <v>0</v>
      </c>
      <c r="ET66" s="427" t="n">
        <f aca="false">Посуточная!HI66</f>
        <v>0</v>
      </c>
      <c r="EU66" s="427" t="n">
        <f aca="false">Посуточная!HJ66</f>
        <v>0</v>
      </c>
      <c r="EV66" s="427" t="n">
        <f aca="false">Посуточная!HK66</f>
        <v>0</v>
      </c>
      <c r="EW66" s="427" t="n">
        <f aca="false">Посуточная!HL66</f>
        <v>0</v>
      </c>
      <c r="EX66" s="427" t="n">
        <f aca="false">Посуточная!HM66</f>
        <v>0</v>
      </c>
      <c r="EY66" s="427" t="n">
        <f aca="false">Посуточная!HN66</f>
        <v>0</v>
      </c>
      <c r="EZ66" s="427" t="n">
        <f aca="false">Посуточная!HO66</f>
        <v>0</v>
      </c>
      <c r="FA66" s="475" t="n">
        <f aca="false">SUBTOTAL(9, CZ66:EE66)</f>
        <v>0</v>
      </c>
      <c r="FB66" s="433" t="n">
        <f aca="false">SUBTOTAL(9, EF66:EZ66)</f>
        <v>0</v>
      </c>
      <c r="FC66" s="273" t="n">
        <f aca="false">SUM(FA66,FC63)</f>
        <v>114</v>
      </c>
      <c r="FD66" s="273" t="n">
        <f aca="false">SUM(FB66,FD63)</f>
        <v>91.773</v>
      </c>
      <c r="FE66" s="883" t="n">
        <f aca="false">Посуточная!IA66</f>
        <v>0</v>
      </c>
      <c r="FF66" s="884" t="n">
        <f aca="false">Посуточная!IB66</f>
        <v>0</v>
      </c>
      <c r="FG66" s="884" t="n">
        <f aca="false">Посуточная!IC66</f>
        <v>0</v>
      </c>
      <c r="FH66" s="880" t="n">
        <f aca="false">Посуточная!ID66</f>
        <v>0</v>
      </c>
      <c r="FI66" s="427" t="n">
        <f aca="false">Посуточная!II66</f>
        <v>0</v>
      </c>
      <c r="FJ66" s="469" t="n">
        <f aca="false">Посуточная!IJ66</f>
        <v>0</v>
      </c>
      <c r="FK66" s="470" t="n">
        <f aca="false">Посуточная!IK66</f>
        <v>0</v>
      </c>
      <c r="FL66" s="470" t="n">
        <f aca="false">Посуточная!IL66</f>
        <v>0</v>
      </c>
      <c r="FM66" s="432" t="n">
        <f aca="false">SUBTOTAL(9, FE66:FH66)</f>
        <v>0</v>
      </c>
      <c r="FN66" s="433" t="n">
        <f aca="false">SUBTOTAL(9, FI66:FL66)</f>
        <v>0</v>
      </c>
      <c r="FO66" s="273" t="n">
        <f aca="false">SUM(FM66,FO63)</f>
        <v>0</v>
      </c>
      <c r="FP66" s="273" t="n">
        <f aca="false">SUM(FN66,FP63)</f>
        <v>0</v>
      </c>
      <c r="FQ66" s="420" t="n">
        <f aca="false">Посуточная!KX66-Посуточная_НГДП!EH66</f>
        <v>1</v>
      </c>
      <c r="FR66" s="421"/>
      <c r="FS66" s="421"/>
      <c r="FT66" s="421"/>
      <c r="FU66" s="421"/>
      <c r="FV66" s="421"/>
      <c r="FW66" s="421"/>
      <c r="FX66" s="421"/>
      <c r="FY66" s="421"/>
      <c r="FZ66" s="421"/>
      <c r="GA66" s="421"/>
      <c r="GB66" s="421"/>
      <c r="GC66" s="421"/>
      <c r="GD66" s="421"/>
      <c r="GE66" s="421"/>
      <c r="GF66" s="427" t="n">
        <f aca="false">Посуточная!KY66-Посуточная_НГДП!EI66</f>
        <v>0</v>
      </c>
      <c r="GG66" s="427"/>
      <c r="GH66" s="427"/>
      <c r="GI66" s="427"/>
      <c r="GJ66" s="427"/>
      <c r="GK66" s="427"/>
      <c r="GL66" s="427"/>
      <c r="GM66" s="427"/>
      <c r="GN66" s="427"/>
      <c r="GO66" s="427"/>
      <c r="GP66" s="427"/>
      <c r="GQ66" s="427"/>
      <c r="GR66" s="427"/>
      <c r="GS66" s="427"/>
      <c r="GT66" s="427"/>
      <c r="GU66" s="427"/>
      <c r="GV66" s="427"/>
      <c r="GW66" s="427"/>
      <c r="GX66" s="427"/>
      <c r="GY66" s="427"/>
      <c r="GZ66" s="427"/>
      <c r="HA66" s="427"/>
      <c r="HB66" s="427"/>
      <c r="HC66" s="427"/>
      <c r="HD66" s="427"/>
      <c r="HE66" s="427"/>
      <c r="HF66" s="427"/>
      <c r="HG66" s="427"/>
      <c r="HH66" s="427"/>
      <c r="HI66" s="427"/>
      <c r="HJ66" s="427"/>
      <c r="HK66" s="427"/>
      <c r="HL66" s="427"/>
      <c r="HM66" s="475" t="n">
        <f aca="false">SUBTOTAL(9, FQ66:GE66)</f>
        <v>1</v>
      </c>
      <c r="HN66" s="549" t="n">
        <f aca="false">SUBTOTAL(9, GF66:HL66)</f>
        <v>0</v>
      </c>
      <c r="HO66" s="273" t="n">
        <f aca="false">SUM(HM66,HO63)</f>
        <v>285.041</v>
      </c>
      <c r="HP66" s="456" t="n">
        <f aca="false">SUM(HN66,HP63)</f>
        <v>676.247</v>
      </c>
      <c r="HQ66" s="437" t="n">
        <f aca="false">SUMIF(BV6:HP6,"итого гр.",BV66:HP66)</f>
        <v>1</v>
      </c>
      <c r="HR66" s="433" t="n">
        <f aca="false">SUMIF(BV6:HP6,"итого фк.",BV66:HP66)</f>
        <v>0</v>
      </c>
      <c r="HS66" s="273" t="n">
        <f aca="false">SUM(HQ66,HS63)</f>
        <v>644.241</v>
      </c>
      <c r="HT66" s="273" t="n">
        <f aca="false">SUM(HR66,HT63)</f>
        <v>844.008</v>
      </c>
      <c r="HU66" s="438" t="n">
        <f aca="false">HS66</f>
        <v>644.241</v>
      </c>
      <c r="HV66" s="439" t="n">
        <f aca="false">HT66</f>
        <v>844.008</v>
      </c>
      <c r="HX66" s="278"/>
      <c r="HY66" s="457" t="n">
        <f aca="false">Посуточная!LJ66-Посуточная_НГДП!ET66</f>
        <v>0</v>
      </c>
      <c r="HZ66" s="458" t="n">
        <f aca="false">Посуточная!LK66-Посуточная_НГДП!EU66</f>
        <v>35</v>
      </c>
      <c r="IA66" s="273" t="n">
        <f aca="false">HY66</f>
        <v>0</v>
      </c>
      <c r="IB66" s="273" t="n">
        <f aca="false">HZ66</f>
        <v>35</v>
      </c>
      <c r="IC66" s="438" t="n">
        <f aca="false">SUM(BN66,HQ66,HY66)</f>
        <v>42</v>
      </c>
      <c r="ID66" s="439" t="n">
        <f aca="false">SUM(BO66,HR66,HZ66)</f>
        <v>55</v>
      </c>
      <c r="IE66" s="273" t="n">
        <f aca="false">SUM(BP66,HS66,IA66)</f>
        <v>966.241</v>
      </c>
      <c r="IF66" s="273" t="n">
        <f aca="false">SUM(BQ66,HT66,IB66)</f>
        <v>1120.008</v>
      </c>
      <c r="IG66" s="420" t="n">
        <f aca="false">Посуточная!OB66-Посуточная_НГДП!FP66</f>
        <v>4.8</v>
      </c>
      <c r="IH66" s="421"/>
      <c r="II66" s="421"/>
      <c r="IJ66" s="421"/>
      <c r="IK66" s="421"/>
      <c r="IL66" s="421"/>
      <c r="IM66" s="421"/>
      <c r="IN66" s="421"/>
      <c r="IO66" s="421"/>
      <c r="IP66" s="421"/>
      <c r="IQ66" s="421"/>
      <c r="IR66" s="421"/>
      <c r="IS66" s="421"/>
      <c r="IT66" s="421"/>
      <c r="IU66" s="421"/>
      <c r="IV66" s="441" t="n">
        <f aca="false">Посуточная!OC66-Посуточная_НГДП!FQ66</f>
        <v>15.127</v>
      </c>
      <c r="IW66" s="441"/>
      <c r="IX66" s="441"/>
      <c r="IY66" s="441"/>
      <c r="IZ66" s="441"/>
      <c r="JA66" s="441"/>
      <c r="JB66" s="441"/>
      <c r="JC66" s="441"/>
      <c r="JD66" s="441"/>
      <c r="JE66" s="441"/>
      <c r="JF66" s="441"/>
      <c r="JG66" s="441"/>
      <c r="JH66" s="441"/>
      <c r="JI66" s="441"/>
      <c r="JJ66" s="441"/>
      <c r="JK66" s="441"/>
      <c r="JL66" s="441"/>
      <c r="JM66" s="441"/>
      <c r="JN66" s="441"/>
      <c r="JO66" s="441"/>
      <c r="JP66" s="441"/>
      <c r="JQ66" s="441"/>
      <c r="JR66" s="441"/>
      <c r="JS66" s="441"/>
      <c r="JT66" s="441"/>
      <c r="JU66" s="441"/>
      <c r="JV66" s="441"/>
      <c r="JW66" s="441"/>
      <c r="JX66" s="441"/>
      <c r="JY66" s="441"/>
      <c r="JZ66" s="441"/>
      <c r="KA66" s="441"/>
      <c r="KB66" s="441"/>
      <c r="KC66" s="441"/>
      <c r="KD66" s="441"/>
      <c r="KE66" s="441"/>
      <c r="KF66" s="441"/>
      <c r="KG66" s="441"/>
      <c r="KH66" s="441"/>
      <c r="KI66" s="441"/>
      <c r="KJ66" s="475" t="n">
        <f aca="false">SUBTOTAL(9, IG66:IU66)</f>
        <v>4.8</v>
      </c>
      <c r="KK66" s="610" t="n">
        <f aca="false">SUBTOTAL(9, IV66:KI66)</f>
        <v>15.127</v>
      </c>
      <c r="KL66" s="273" t="n">
        <f aca="false">SUM(KJ66,KL63)</f>
        <v>493.4535555556</v>
      </c>
      <c r="KM66" s="273" t="n">
        <f aca="false">SUM(KK66,KM63)</f>
        <v>1144.334</v>
      </c>
      <c r="KN66" s="885" t="n">
        <f aca="false">Посуточная!OF66</f>
        <v>0</v>
      </c>
      <c r="KO66" s="872" t="n">
        <f aca="false">Посуточная!OG66</f>
        <v>0</v>
      </c>
      <c r="KP66" s="872" t="n">
        <f aca="false">Посуточная!OH66</f>
        <v>0</v>
      </c>
      <c r="KQ66" s="872" t="n">
        <f aca="false">Посуточная!OI66</f>
        <v>0</v>
      </c>
      <c r="KR66" s="872" t="n">
        <f aca="false">Посуточная!OJ66</f>
        <v>0</v>
      </c>
      <c r="KS66" s="872" t="n">
        <f aca="false">Посуточная!OK66</f>
        <v>0</v>
      </c>
      <c r="KT66" s="872" t="n">
        <f aca="false">Посуточная!OL66</f>
        <v>0</v>
      </c>
      <c r="KU66" s="872" t="n">
        <f aca="false">Посуточная!OM66</f>
        <v>0</v>
      </c>
      <c r="KV66" s="872" t="n">
        <f aca="false">Посуточная!ON66</f>
        <v>0</v>
      </c>
      <c r="KW66" s="873" t="n">
        <f aca="false">Посуточная!OO66</f>
        <v>0</v>
      </c>
      <c r="KX66" s="470" t="n">
        <f aca="false">Посуточная!OV66</f>
        <v>0</v>
      </c>
      <c r="KY66" s="470" t="n">
        <f aca="false">Посуточная!OW66</f>
        <v>0</v>
      </c>
      <c r="KZ66" s="470" t="n">
        <f aca="false">Посуточная!OX66</f>
        <v>0</v>
      </c>
      <c r="LA66" s="470" t="n">
        <f aca="false">Посуточная!OY66</f>
        <v>0</v>
      </c>
      <c r="LB66" s="470" t="n">
        <f aca="false">Посуточная!OZ66</f>
        <v>0</v>
      </c>
      <c r="LC66" s="470" t="n">
        <f aca="false">Посуточная!PA66</f>
        <v>0</v>
      </c>
      <c r="LD66" s="470" t="n">
        <f aca="false">Посуточная!PB66</f>
        <v>0</v>
      </c>
      <c r="LE66" s="470" t="n">
        <f aca="false">Посуточная!PC66</f>
        <v>0</v>
      </c>
      <c r="LF66" s="470" t="n">
        <f aca="false">Посуточная!PD66</f>
        <v>0</v>
      </c>
      <c r="LG66" s="470" t="n">
        <f aca="false">Посуточная!PE66</f>
        <v>0</v>
      </c>
      <c r="LH66" s="470" t="n">
        <f aca="false">Посуточная!PF66</f>
        <v>0</v>
      </c>
      <c r="LI66" s="470" t="n">
        <f aca="false">Посуточная!PG66</f>
        <v>0</v>
      </c>
      <c r="LJ66" s="470" t="n">
        <f aca="false">Посуточная!PH66</f>
        <v>0</v>
      </c>
      <c r="LK66" s="470" t="n">
        <f aca="false">Посуточная!PI66</f>
        <v>0</v>
      </c>
      <c r="LL66" s="470" t="n">
        <f aca="false">Посуточная!PJ66</f>
        <v>0</v>
      </c>
      <c r="LM66" s="470" t="n">
        <f aca="false">Посуточная!PK66</f>
        <v>0</v>
      </c>
      <c r="LN66" s="470" t="n">
        <f aca="false">Посуточная!PL66</f>
        <v>0</v>
      </c>
      <c r="LO66" s="470" t="n">
        <f aca="false">Посуточная!PM66</f>
        <v>0</v>
      </c>
      <c r="LP66" s="470" t="n">
        <f aca="false">Посуточная!PN66</f>
        <v>0</v>
      </c>
      <c r="LQ66" s="470" t="n">
        <f aca="false">Посуточная!PO66</f>
        <v>0</v>
      </c>
      <c r="LR66" s="475" t="n">
        <f aca="false">SUBTOTAL(9, KN66:KW66)</f>
        <v>0</v>
      </c>
      <c r="LS66" s="433" t="n">
        <f aca="false">SUBTOTAL(9, KX66:LQ66)</f>
        <v>0</v>
      </c>
      <c r="LT66" s="273" t="n">
        <f aca="false">SUM(LR66,LT63)</f>
        <v>0</v>
      </c>
      <c r="LU66" s="273" t="n">
        <f aca="false">SUM(LS66,LU63)</f>
        <v>0</v>
      </c>
      <c r="LV66" s="888" t="n">
        <f aca="false">Посуточная!QA66</f>
        <v>0</v>
      </c>
      <c r="LW66" s="889" t="n">
        <f aca="false">Посуточная!QB66</f>
        <v>0</v>
      </c>
      <c r="LX66" s="889" t="n">
        <f aca="false">Посуточная!QC66</f>
        <v>0</v>
      </c>
      <c r="LY66" s="889" t="n">
        <f aca="false">Посуточная!QD66</f>
        <v>0</v>
      </c>
      <c r="LZ66" s="889" t="n">
        <f aca="false">Посуточная!QE66</f>
        <v>0</v>
      </c>
      <c r="MA66" s="889" t="n">
        <f aca="false">Посуточная!QF66</f>
        <v>0</v>
      </c>
      <c r="MB66" s="889" t="n">
        <f aca="false">Посуточная!QG66</f>
        <v>0</v>
      </c>
      <c r="MC66" s="890" t="n">
        <f aca="false">Посуточная!QO66</f>
        <v>0</v>
      </c>
      <c r="MD66" s="890" t="n">
        <f aca="false">Посуточная!QP66</f>
        <v>0</v>
      </c>
      <c r="ME66" s="890" t="n">
        <f aca="false">Посуточная!QQ66</f>
        <v>0</v>
      </c>
      <c r="MF66" s="890" t="n">
        <f aca="false">Посуточная!QR66</f>
        <v>0</v>
      </c>
      <c r="MG66" s="890" t="n">
        <f aca="false">Посуточная!QS66</f>
        <v>0</v>
      </c>
      <c r="MH66" s="890" t="n">
        <f aca="false">Посуточная!QT66</f>
        <v>0</v>
      </c>
      <c r="MI66" s="890" t="n">
        <f aca="false">Посуточная!QU66</f>
        <v>0</v>
      </c>
      <c r="MJ66" s="475" t="n">
        <f aca="false">SUBTOTAL(9, LV66:MB66)</f>
        <v>0</v>
      </c>
      <c r="MK66" s="433" t="n">
        <f aca="false">SUBTOTAL(9, MC66:MI66)</f>
        <v>0</v>
      </c>
      <c r="ML66" s="273" t="n">
        <f aca="false">SUM(MJ66,ML63)</f>
        <v>0</v>
      </c>
      <c r="MM66" s="273" t="n">
        <f aca="false">SUM(MK66,MM63)</f>
        <v>0</v>
      </c>
      <c r="MN66" s="885" t="n">
        <f aca="false">Посуточная!RG66</f>
        <v>0</v>
      </c>
      <c r="MO66" s="886" t="n">
        <f aca="false">Посуточная!RH66</f>
        <v>0</v>
      </c>
      <c r="MP66" s="886" t="n">
        <f aca="false">Посуточная!RI66</f>
        <v>0</v>
      </c>
      <c r="MQ66" s="886" t="n">
        <f aca="false">Посуточная!RJ66</f>
        <v>0</v>
      </c>
      <c r="MR66" s="886" t="n">
        <f aca="false">Посуточная!RK66</f>
        <v>0</v>
      </c>
      <c r="MS66" s="886" t="n">
        <f aca="false">Посуточная!RL66</f>
        <v>0</v>
      </c>
      <c r="MT66" s="886" t="n">
        <f aca="false">Посуточная!RM66</f>
        <v>0</v>
      </c>
      <c r="MU66" s="470" t="n">
        <f aca="false">Посуточная!RU66</f>
        <v>0</v>
      </c>
      <c r="MV66" s="470" t="n">
        <f aca="false">Посуточная!RV66</f>
        <v>0</v>
      </c>
      <c r="MW66" s="470" t="n">
        <f aca="false">Посуточная!RW66</f>
        <v>0</v>
      </c>
      <c r="MX66" s="470" t="n">
        <f aca="false">Посуточная!RX66</f>
        <v>0</v>
      </c>
      <c r="MY66" s="470" t="n">
        <f aca="false">Посуточная!RY66</f>
        <v>0</v>
      </c>
      <c r="MZ66" s="470" t="n">
        <f aca="false">Посуточная!RZ66</f>
        <v>0</v>
      </c>
      <c r="NA66" s="470" t="n">
        <f aca="false">Посуточная!SA66</f>
        <v>0</v>
      </c>
      <c r="NB66" s="475" t="n">
        <f aca="false">SUBTOTAL(9, MN66:MT66)</f>
        <v>0</v>
      </c>
      <c r="NC66" s="433" t="n">
        <f aca="false">SUBTOTAL(9, MU66:NA66)</f>
        <v>0</v>
      </c>
      <c r="ND66" s="273" t="n">
        <f aca="false">SUM(NB66,ND63)</f>
        <v>11.5</v>
      </c>
      <c r="NE66" s="273" t="n">
        <f aca="false">SUM(NC66,NE63)</f>
        <v>4.669</v>
      </c>
      <c r="NF66" s="437" t="n">
        <f aca="false">SUMIF(IG6:NE6,"итого гр.",IG66:NE66)</f>
        <v>4.8</v>
      </c>
      <c r="NG66" s="433" t="n">
        <f aca="false">SUMIF($IG$6:$NE$6,"итого фк.",IG66:NE66)</f>
        <v>15.127</v>
      </c>
      <c r="NH66" s="273" t="n">
        <f aca="false">SUM(NF66,NH63)</f>
        <v>504.9535555556</v>
      </c>
      <c r="NI66" s="273" t="n">
        <f aca="false">SUM(NG66,NI63)</f>
        <v>1149.003</v>
      </c>
      <c r="NJ66" s="438" t="n">
        <f aca="false">NH66</f>
        <v>504.9535555556</v>
      </c>
      <c r="NK66" s="439" t="n">
        <f aca="false">NI66</f>
        <v>1149.003</v>
      </c>
      <c r="NM66" s="278"/>
      <c r="NN66" s="885" t="n">
        <f aca="false">Посуточная!SU66</f>
        <v>0</v>
      </c>
      <c r="NO66" s="886" t="n">
        <f aca="false">Посуточная!SV66</f>
        <v>0</v>
      </c>
      <c r="NP66" s="886" t="n">
        <f aca="false">Посуточная!SW66</f>
        <v>0</v>
      </c>
      <c r="NQ66" s="886" t="n">
        <f aca="false">Посуточная!SX66</f>
        <v>0</v>
      </c>
      <c r="NR66" s="470" t="n">
        <f aca="false">Посуточная!TC66</f>
        <v>0</v>
      </c>
      <c r="NS66" s="470" t="n">
        <f aca="false">Посуточная!TD66</f>
        <v>0</v>
      </c>
      <c r="NT66" s="470" t="n">
        <f aca="false">Посуточная!TE66</f>
        <v>0</v>
      </c>
      <c r="NU66" s="470" t="n">
        <f aca="false">Посуточная!TF66</f>
        <v>0</v>
      </c>
      <c r="NV66" s="475" t="n">
        <f aca="false">SUBTOTAL(9, NN66:NQ66)</f>
        <v>0</v>
      </c>
      <c r="NW66" s="433" t="n">
        <f aca="false">SUBTOTAL(9, NR66:NU66)</f>
        <v>0</v>
      </c>
      <c r="NX66" s="456" t="n">
        <f aca="false">NX63+NV66</f>
        <v>0</v>
      </c>
      <c r="NY66" s="456" t="n">
        <f aca="false">NY63+NW66</f>
        <v>0</v>
      </c>
      <c r="NZ66" s="437" t="n">
        <f aca="false">Посуточная!TO66-Посуточная_НГДП!IP66</f>
        <v>31.8</v>
      </c>
      <c r="OA66" s="475" t="n">
        <f aca="false">Посуточная!TP66-Посуточная_НГДП!IQ66</f>
        <v>0</v>
      </c>
      <c r="OB66" s="291" t="n">
        <f aca="false">Посуточная!TQ66-Посуточная_НГДП!IR66</f>
        <v>0</v>
      </c>
      <c r="OC66" s="291" t="n">
        <f aca="false">Посуточная!TR66-Посуточная_НГДП!IS66</f>
        <v>0</v>
      </c>
      <c r="OD66" s="475" t="n">
        <f aca="false">Посуточная!TS66-Посуточная_НГДП!IT66</f>
        <v>19.1667696131759</v>
      </c>
      <c r="OE66" s="475" t="n">
        <f aca="false">Посуточная!TT66-Посуточная_НГДП!IU66</f>
        <v>0</v>
      </c>
      <c r="OF66" s="291" t="n">
        <f aca="false">Посуточная!TU66-Посуточная_НГДП!IV66</f>
        <v>0</v>
      </c>
      <c r="OG66" s="291" t="n">
        <f aca="false">Посуточная!TV66-Посуточная_НГДП!IW66</f>
        <v>0</v>
      </c>
      <c r="OH66" s="475" t="n">
        <f aca="false">Посуточная!TW66-Посуточная_НГДП!IX66</f>
        <v>0</v>
      </c>
      <c r="OI66" s="475" t="n">
        <f aca="false">Посуточная!TX66-Посуточная_НГДП!IY66</f>
        <v>0</v>
      </c>
      <c r="OJ66" s="291" t="n">
        <f aca="false">Посуточная!TY66-Посуточная_НГДП!IZ66</f>
        <v>0</v>
      </c>
      <c r="OK66" s="291" t="n">
        <f aca="false">Посуточная!TZ66-Посуточная_НГДП!JA66</f>
        <v>0</v>
      </c>
      <c r="OL66" s="475" t="n">
        <f aca="false">Посуточная!UA66-Посуточная_НГДП!JB66</f>
        <v>0</v>
      </c>
      <c r="OM66" s="475" t="n">
        <f aca="false">Посуточная!UB66-Посуточная_НГДП!JC66</f>
        <v>0</v>
      </c>
      <c r="ON66" s="291" t="n">
        <f aca="false">OL66</f>
        <v>0</v>
      </c>
      <c r="OO66" s="291" t="n">
        <f aca="false">OM66</f>
        <v>0</v>
      </c>
      <c r="OP66" s="476" t="n">
        <f aca="false">SUMIF(NZ6:OO6,"итого гр.",NZ66:OO66)</f>
        <v>50.9667696131759</v>
      </c>
      <c r="OQ66" s="439" t="n">
        <f aca="false">SUMIF($NZ$6:$OO$6,"итого фк.",NZ66:OO66)</f>
        <v>0</v>
      </c>
      <c r="OR66" s="373" t="n">
        <f aca="false">OP66</f>
        <v>50.9667696131759</v>
      </c>
      <c r="OS66" s="273" t="n">
        <f aca="false">OQ66</f>
        <v>0</v>
      </c>
      <c r="OT66" s="438" t="n">
        <f aca="false">Посуточная!UI66-Посуточная_НГДП!JJ66</f>
        <v>0</v>
      </c>
      <c r="OU66" s="439" t="n">
        <f aca="false">Посуточная!UJ66-Посуточная_НГДП!JK66</f>
        <v>-12</v>
      </c>
      <c r="OX66" s="438" t="n">
        <f aca="false">$OX$9+OX63</f>
        <v>778.8</v>
      </c>
      <c r="OY66" s="439" t="n">
        <f aca="false">$OY$9+OY63</f>
        <v>778.8</v>
      </c>
      <c r="OZ66" s="273" t="n">
        <f aca="false">OX66</f>
        <v>778.8</v>
      </c>
      <c r="PA66" s="273" t="n">
        <f aca="false">OY66</f>
        <v>778.8</v>
      </c>
      <c r="PB66" s="437"/>
      <c r="PC66" s="433"/>
      <c r="PD66" s="273" t="n">
        <f aca="false">SUM(PB66,PD63)</f>
        <v>0</v>
      </c>
      <c r="PE66" s="273" t="n">
        <f aca="false">SUM(PC66,PE63)</f>
        <v>0</v>
      </c>
      <c r="PF66" s="438" t="n">
        <f aca="false">SUM(NJ66,OP66,OT66,OX66,PB66,NX66)</f>
        <v>1334.72032516878</v>
      </c>
      <c r="PG66" s="439" t="n">
        <f aca="false">SUM(NK66,OQ66,OU66,OY66,PC66,NY66)</f>
        <v>1915.803</v>
      </c>
      <c r="PH66" s="273" t="n">
        <f aca="false">SUM(NL66,OR66,OV66,OZ66,PD66)</f>
        <v>829.766769613176</v>
      </c>
      <c r="PI66" s="273" t="n">
        <f aca="false">SUM(NM66,OS66,OW66,PA66,PE66)</f>
        <v>778.8</v>
      </c>
      <c r="PJ66" s="476"/>
      <c r="PK66" s="476"/>
      <c r="PL66" s="273" t="n">
        <f aca="false">PJ66</f>
        <v>0</v>
      </c>
      <c r="PM66" s="273" t="n">
        <f aca="false">PK66</f>
        <v>0</v>
      </c>
      <c r="PN66" s="476"/>
      <c r="PO66" s="476"/>
      <c r="PP66" s="273" t="n">
        <f aca="false">PN66</f>
        <v>0</v>
      </c>
      <c r="PR66" s="479" t="n">
        <f aca="false">Посуточная!VG66-Посуточная_НГДП!KH66</f>
        <v>23582.4656748312</v>
      </c>
      <c r="PS66" s="480" t="n">
        <f aca="false">IF(A64&lt;=QH$4,VLOOKUP(A64,$QH$6:$QM$37,2,FALSE()),SUM($QI$4,IF66,-PG66)-SUM($QM$4,-$QK$4))-QA66</f>
        <v>22940.668</v>
      </c>
      <c r="PT66" s="479"/>
      <c r="PU66" s="480"/>
      <c r="PV66" s="479"/>
      <c r="PW66" s="480"/>
      <c r="PX66" s="481"/>
      <c r="PY66" s="479" t="n">
        <f aca="false">Посуточная!VN66-Посуточная_НГДП!KO66</f>
        <v>762.189704742539</v>
      </c>
      <c r="PZ66" s="482" t="n">
        <f aca="false">IF(A64&lt;=QH$4,VLOOKUP(A64,$QD$6:$QE$37,2,FALSE()),SUM($PZ$2,-HP66,KM66,-QA66))</f>
        <v>985.978</v>
      </c>
      <c r="QA66" s="378"/>
      <c r="QB66" s="278" t="n">
        <f aca="false">PS66-PR66</f>
        <v>-641.797674831221</v>
      </c>
      <c r="QD66" s="608"/>
      <c r="QE66" s="380"/>
      <c r="QQ66" s="127" t="n">
        <f aca="false">IF(V66="",0,V66+QQ63)</f>
        <v>1750</v>
      </c>
      <c r="QR66" s="127" t="n">
        <f aca="false">IF(W66="",0,W66+QR63)</f>
        <v>1140</v>
      </c>
      <c r="QS66" s="127" t="n">
        <f aca="false">IF(AN66="",0,AN66+QS63)</f>
        <v>1063</v>
      </c>
      <c r="QT66" s="127" t="n">
        <f aca="false">IF(AO66="",0,AO66+QT63)</f>
        <v>1590</v>
      </c>
      <c r="QU66" s="127" t="n">
        <f aca="false">IF(AZ66="",0,AZ66+QU63)</f>
        <v>0</v>
      </c>
      <c r="QV66" s="127" t="n">
        <f aca="false">IF(BA66="",0,BA66+QV63)</f>
        <v>0</v>
      </c>
      <c r="QW66" s="127" t="n">
        <f aca="false">IF(BL66="",0,BL66+QW63)</f>
        <v>0</v>
      </c>
      <c r="QX66" s="127" t="n">
        <f aca="false">IF(BM66="",0,BM66+QX63)</f>
        <v>0</v>
      </c>
      <c r="QY66" s="127" t="n">
        <f aca="false">IF(CF66="",0,CF66+QY63)</f>
        <v>193.9</v>
      </c>
      <c r="QZ66" s="127" t="n">
        <f aca="false">IF(CG66="",0,CG66+QZ63)</f>
        <v>164.568</v>
      </c>
      <c r="RA66" s="127" t="n">
        <f aca="false">IF(CX66="",0,CX66+RA63)</f>
        <v>3120</v>
      </c>
      <c r="RB66" s="127" t="n">
        <f aca="false">IF(CY66="",0,CY66+RB63)</f>
        <v>870</v>
      </c>
      <c r="RC66" s="127" t="n">
        <f aca="false">IF(FO66="",0,FO66+RC63)</f>
        <v>0</v>
      </c>
      <c r="RD66" s="127" t="n">
        <f aca="false">IF(FP66="",0,FP66+RD63)</f>
        <v>0</v>
      </c>
      <c r="RE66" s="127" t="n">
        <f aca="false">IF(FC66="",0,FC66+RE63)</f>
        <v>1020</v>
      </c>
      <c r="RF66" s="127" t="n">
        <f aca="false">IF(FD66="",0,FD66+RF63)</f>
        <v>940.687</v>
      </c>
      <c r="RG66" s="127" t="n">
        <f aca="false">IF(ND66="",0,ND66+RG63)</f>
        <v>139.3</v>
      </c>
      <c r="RH66" s="127" t="n">
        <f aca="false">IF(NE66="",0,NE66+RH63)</f>
        <v>18.676</v>
      </c>
      <c r="RI66" s="127" t="n">
        <f aca="false">IF(OX66="",0,OX66)</f>
        <v>778.8</v>
      </c>
      <c r="RJ66" s="127" t="n">
        <f aca="false">IF(OY66="",0,OY66)</f>
        <v>778.8</v>
      </c>
      <c r="RK66" s="127" t="n">
        <f aca="false">IF(IA66="",0,IA66+RK63)</f>
        <v>0</v>
      </c>
      <c r="RL66" s="127" t="n">
        <f aca="false">IF(IB66="",0,IB66+RL63)</f>
        <v>1842.46504</v>
      </c>
      <c r="RM66" s="127" t="n">
        <f aca="false">IF(OT66="",0,OT66+RM63)</f>
        <v>0</v>
      </c>
      <c r="RN66" s="127" t="n">
        <f aca="false">IF(OU66="",0,OU66+RN63)</f>
        <v>216.34922337963</v>
      </c>
      <c r="RO66" s="127" t="n">
        <f aca="false">IF(PY66="",0,PY66+RO63)</f>
        <v>14538.2427615167</v>
      </c>
      <c r="RP66" s="127" t="n">
        <f aca="false">IF(PZ66="",0,PZ66+RP63)</f>
        <v>15582.441</v>
      </c>
      <c r="RQ66" s="127" t="n">
        <f aca="false">IFERROR(RO66/$A64,0)</f>
        <v>726.912138075834</v>
      </c>
      <c r="RR66" s="127" t="n">
        <f aca="false">IFERROR(RP66/$A64,0)</f>
        <v>779.12205</v>
      </c>
      <c r="RS66" s="127" t="n">
        <f aca="false">IF(PD66="",0,PD66+RS63)</f>
        <v>0</v>
      </c>
      <c r="RT66" s="127" t="n">
        <f aca="false">IF(PE66="",0,PE66+RT63)</f>
        <v>0</v>
      </c>
      <c r="RU66" s="127" t="n">
        <f aca="false">IF(QQ66&gt;0,0,T66+RU63)</f>
        <v>0</v>
      </c>
      <c r="RV66" s="127" t="n">
        <f aca="false">IF(QR66&gt;0,0,U66+RV63)</f>
        <v>0</v>
      </c>
      <c r="RW66" s="127" t="n">
        <f aca="false">IF(QS66&gt;0,0,AL66+RW63)</f>
        <v>0</v>
      </c>
      <c r="RX66" s="127" t="n">
        <f aca="false">IF(QT66&gt;0,0,AM66+RX63)</f>
        <v>0</v>
      </c>
      <c r="RY66" s="127" t="n">
        <f aca="false">IF(QU66&gt;0,0,AX66+RY63)</f>
        <v>0</v>
      </c>
      <c r="RZ66" s="127" t="n">
        <f aca="false">IF(QV66&gt;0,0,AY66+RZ63)</f>
        <v>0</v>
      </c>
      <c r="SA66" s="127" t="n">
        <f aca="false">IF(QW66&gt;0,0,BJ66+SA63)</f>
        <v>0</v>
      </c>
      <c r="SB66" s="127" t="n">
        <f aca="false">IF(QX66&gt;0,0,BK66+SB63)</f>
        <v>0</v>
      </c>
      <c r="SC66" s="127" t="n">
        <f aca="false">IF(QY66&gt;0,0,CD66+SC63)</f>
        <v>0</v>
      </c>
      <c r="SD66" s="127" t="n">
        <f aca="false">IF(QZ66&gt;0,0,CE66+SD63)</f>
        <v>0</v>
      </c>
      <c r="SE66" s="127" t="n">
        <f aca="false">IF(RA66&gt;0,0,CV66+SE63)</f>
        <v>0</v>
      </c>
      <c r="SF66" s="127" t="n">
        <f aca="false">IF(RB66&gt;0,0,CW66+SF63)</f>
        <v>0</v>
      </c>
      <c r="SG66" s="127" t="n">
        <f aca="false">IF(RC66&gt;0,0,FM66+SG63)</f>
        <v>0</v>
      </c>
      <c r="SH66" s="127" t="n">
        <f aca="false">IF(RD66&gt;0,0,FN66+SH63)</f>
        <v>0</v>
      </c>
      <c r="SI66" s="127" t="n">
        <f aca="false">IF(RE66&gt;0,0,FA66+SI63)</f>
        <v>0</v>
      </c>
      <c r="SJ66" s="127" t="n">
        <f aca="false">IFERROR(IF(RF66&gt;0,0,FB66+SJ63),0)</f>
        <v>0</v>
      </c>
      <c r="SK66" s="127" t="n">
        <f aca="false">IF(RG66&gt;0,0,NB66+SK63)</f>
        <v>0</v>
      </c>
      <c r="SL66" s="127" t="n">
        <f aca="false">IFERROR(IF(RH66&gt;0,0,NC66+SL63),0)</f>
        <v>0</v>
      </c>
      <c r="SM66" s="127"/>
      <c r="SN66" s="127"/>
      <c r="SO66" s="127"/>
    </row>
    <row r="67" customFormat="false" ht="15" hidden="false" customHeight="false" outlineLevel="0" collapsed="false">
      <c r="A67" s="741" t="n">
        <v>21</v>
      </c>
      <c r="B67" s="891" t="str">
        <f aca="false">Посуточная!B67</f>
        <v>Новогоднее</v>
      </c>
      <c r="C67" s="892" t="str">
        <f aca="false">Посуточная!C67</f>
        <v>Новогоднее</v>
      </c>
      <c r="D67" s="892" t="str">
        <f aca="false">Посуточная!D67</f>
        <v>Карам</v>
      </c>
      <c r="E67" s="892" t="n">
        <f aca="false">Посуточная!E67</f>
        <v>0</v>
      </c>
      <c r="F67" s="892" t="n">
        <f aca="false">Посуточная!F67</f>
        <v>0</v>
      </c>
      <c r="G67" s="892" t="n">
        <f aca="false">Посуточная!G67</f>
        <v>0</v>
      </c>
      <c r="H67" s="892" t="n">
        <f aca="false">Посуточная!H67</f>
        <v>0</v>
      </c>
      <c r="I67" s="892" t="n">
        <f aca="false">Посуточная!I67</f>
        <v>0</v>
      </c>
      <c r="J67" s="491" t="str">
        <f aca="false">Посуточная!Q67</f>
        <v>Ром</v>
      </c>
      <c r="K67" s="491" t="n">
        <f aca="false">Посуточная!R67</f>
        <v>0</v>
      </c>
      <c r="L67" s="491" t="n">
        <f aca="false">Посуточная!S67</f>
        <v>0</v>
      </c>
      <c r="M67" s="491" t="n">
        <f aca="false">Посуточная!T67</f>
        <v>0</v>
      </c>
      <c r="N67" s="491" t="n">
        <f aca="false">Посуточная!U67</f>
        <v>0</v>
      </c>
      <c r="O67" s="491" t="n">
        <f aca="false">Посуточная!V67</f>
        <v>0</v>
      </c>
      <c r="P67" s="491" t="n">
        <f aca="false">Посуточная!W67</f>
        <v>0</v>
      </c>
      <c r="Q67" s="491" t="n">
        <f aca="false">Посуточная!X67</f>
        <v>0</v>
      </c>
      <c r="R67" s="491" t="n">
        <f aca="false">Посуточная!Y67</f>
        <v>0</v>
      </c>
      <c r="S67" s="491" t="n">
        <f aca="false">Посуточная!Z67</f>
        <v>0</v>
      </c>
      <c r="T67" s="539"/>
      <c r="U67" s="497"/>
      <c r="X67" s="863" t="n">
        <f aca="false">Посуточная!AL67</f>
        <v>0</v>
      </c>
      <c r="Y67" s="864" t="n">
        <f aca="false">Посуточная!AM67</f>
        <v>0</v>
      </c>
      <c r="Z67" s="864" t="n">
        <f aca="false">Посуточная!AN67</f>
        <v>0</v>
      </c>
      <c r="AA67" s="864" t="n">
        <f aca="false">Посуточная!AO67</f>
        <v>0</v>
      </c>
      <c r="AB67" s="864" t="n">
        <f aca="false">Посуточная!AP67</f>
        <v>0</v>
      </c>
      <c r="AC67" s="864" t="n">
        <f aca="false">Посуточная!AQ67</f>
        <v>0</v>
      </c>
      <c r="AD67" s="864" t="n">
        <f aca="false">Посуточная!AR67</f>
        <v>0</v>
      </c>
      <c r="AE67" s="322" t="str">
        <f aca="false">Посуточная!AZ67</f>
        <v>Вынгаяхинское 2411</v>
      </c>
      <c r="AF67" s="322" t="n">
        <f aca="false">Посуточная!BA67</f>
        <v>0</v>
      </c>
      <c r="AG67" s="322" t="n">
        <f aca="false">Посуточная!BB67</f>
        <v>0</v>
      </c>
      <c r="AH67" s="322" t="n">
        <f aca="false">Посуточная!BC67</f>
        <v>0</v>
      </c>
      <c r="AI67" s="322" t="n">
        <f aca="false">Посуточная!BD67</f>
        <v>0</v>
      </c>
      <c r="AJ67" s="322" t="n">
        <f aca="false">Посуточная!BE67</f>
        <v>0</v>
      </c>
      <c r="AK67" s="322" t="n">
        <f aca="false">Посуточная!BF67</f>
        <v>0</v>
      </c>
      <c r="AL67" s="539"/>
      <c r="AM67" s="497"/>
      <c r="AP67" s="863" t="n">
        <f aca="false">Посуточная!BR67</f>
        <v>0</v>
      </c>
      <c r="AQ67" s="864" t="n">
        <f aca="false">Посуточная!BS67</f>
        <v>0</v>
      </c>
      <c r="AR67" s="864" t="n">
        <f aca="false">Посуточная!BT67</f>
        <v>0</v>
      </c>
      <c r="AS67" s="864" t="n">
        <f aca="false">Посуточная!BU67</f>
        <v>0</v>
      </c>
      <c r="AT67" s="322" t="n">
        <f aca="false">Посуточная!BZ67</f>
        <v>0</v>
      </c>
      <c r="AU67" s="322" t="n">
        <f aca="false">Посуточная!CA67</f>
        <v>0</v>
      </c>
      <c r="AV67" s="322" t="n">
        <f aca="false">Посуточная!CB67</f>
        <v>0</v>
      </c>
      <c r="AW67" s="322" t="n">
        <f aca="false">Посуточная!CC67</f>
        <v>0</v>
      </c>
      <c r="AX67" s="539"/>
      <c r="AY67" s="497"/>
      <c r="BB67" s="863" t="n">
        <f aca="false">Посуточная!CL67</f>
        <v>0</v>
      </c>
      <c r="BC67" s="864" t="n">
        <f aca="false">Посуточная!CM67</f>
        <v>0</v>
      </c>
      <c r="BD67" s="864" t="n">
        <f aca="false">Посуточная!CN67</f>
        <v>0</v>
      </c>
      <c r="BE67" s="864" t="n">
        <f aca="false">Посуточная!CO67</f>
        <v>0</v>
      </c>
      <c r="BF67" s="322" t="n">
        <f aca="false">Посуточная!CT67</f>
        <v>0</v>
      </c>
      <c r="BG67" s="322" t="n">
        <f aca="false">Посуточная!CU67</f>
        <v>0</v>
      </c>
      <c r="BH67" s="322" t="n">
        <f aca="false">Посуточная!CV67</f>
        <v>0</v>
      </c>
      <c r="BI67" s="322" t="n">
        <f aca="false">Посуточная!CW67</f>
        <v>0</v>
      </c>
      <c r="BJ67" s="539"/>
      <c r="BK67" s="497"/>
      <c r="BN67" s="502"/>
      <c r="BO67" s="497"/>
      <c r="BR67" s="503"/>
      <c r="BS67" s="504"/>
      <c r="BV67" s="381" t="n">
        <f aca="false">Посуточная!DN67</f>
        <v>0</v>
      </c>
      <c r="BW67" s="382" t="n">
        <f aca="false">Посуточная!DO67</f>
        <v>0</v>
      </c>
      <c r="BX67" s="382" t="n">
        <f aca="false">Посуточная!DP67</f>
        <v>0</v>
      </c>
      <c r="BY67" s="382" t="n">
        <f aca="false">Посуточная!DQ67</f>
        <v>0</v>
      </c>
      <c r="BZ67" s="322" t="str">
        <f aca="false">Посуточная!DV67</f>
        <v>Суторминское</v>
      </c>
      <c r="CA67" s="322" t="n">
        <f aca="false">Посуточная!DW67</f>
        <v>0</v>
      </c>
      <c r="CB67" s="322" t="n">
        <f aca="false">Посуточная!DX67</f>
        <v>0</v>
      </c>
      <c r="CC67" s="322" t="n">
        <f aca="false">Посуточная!DY67</f>
        <v>0</v>
      </c>
      <c r="CD67" s="539"/>
      <c r="CE67" s="497"/>
      <c r="CH67" s="893" t="n">
        <f aca="false">Посуточная!EH67</f>
        <v>0</v>
      </c>
      <c r="CI67" s="894" t="n">
        <f aca="false">Посуточная!EI67</f>
        <v>0</v>
      </c>
      <c r="CJ67" s="894" t="n">
        <f aca="false">Посуточная!EJ67</f>
        <v>0</v>
      </c>
      <c r="CK67" s="894" t="n">
        <f aca="false">Посуточная!EK67</f>
        <v>0</v>
      </c>
      <c r="CL67" s="894" t="n">
        <f aca="false">Посуточная!EL67</f>
        <v>0</v>
      </c>
      <c r="CM67" s="894" t="n">
        <f aca="false">Посуточная!EM67</f>
        <v>0</v>
      </c>
      <c r="CN67" s="894" t="n">
        <f aca="false">Посуточная!EN67</f>
        <v>0</v>
      </c>
      <c r="CO67" s="491" t="n">
        <f aca="false">Посуточная!ES67</f>
        <v>0</v>
      </c>
      <c r="CP67" s="491" t="n">
        <f aca="false">Посуточная!ET67</f>
        <v>0</v>
      </c>
      <c r="CQ67" s="491" t="n">
        <f aca="false">Посуточная!EU67</f>
        <v>0</v>
      </c>
      <c r="CR67" s="491" t="n">
        <f aca="false">Посуточная!EV67</f>
        <v>0</v>
      </c>
      <c r="CS67" s="491" t="n">
        <f aca="false">Посуточная!EW67</f>
        <v>0</v>
      </c>
      <c r="CT67" s="491" t="n">
        <f aca="false">Посуточная!EX67</f>
        <v>0</v>
      </c>
      <c r="CU67" s="491" t="n">
        <f aca="false">Посуточная!EY67</f>
        <v>0</v>
      </c>
      <c r="CV67" s="539"/>
      <c r="CW67" s="497"/>
      <c r="CZ67" s="863" t="str">
        <f aca="false">Посуточная!FH67</f>
        <v>Вынгаях</v>
      </c>
      <c r="DA67" s="864" t="n">
        <f aca="false">Посуточная!FI67</f>
        <v>0</v>
      </c>
      <c r="DB67" s="864" t="n">
        <f aca="false">Посуточная!FJ67</f>
        <v>0</v>
      </c>
      <c r="DC67" s="864" t="n">
        <f aca="false">Посуточная!FK67</f>
        <v>0</v>
      </c>
      <c r="DD67" s="864" t="n">
        <f aca="false">Посуточная!FL67</f>
        <v>0</v>
      </c>
      <c r="DE67" s="864" t="n">
        <f aca="false">Посуточная!FM67</f>
        <v>0</v>
      </c>
      <c r="DF67" s="864" t="n">
        <f aca="false">Посуточная!FN67</f>
        <v>0</v>
      </c>
      <c r="DG67" s="864" t="n">
        <f aca="false">Посуточная!FO67</f>
        <v>0</v>
      </c>
      <c r="DH67" s="864" t="n">
        <f aca="false">Посуточная!FP67</f>
        <v>0</v>
      </c>
      <c r="DI67" s="864" t="n">
        <f aca="false">Посуточная!FQ67</f>
        <v>0</v>
      </c>
      <c r="DJ67" s="864" t="n">
        <f aca="false">Посуточная!FR67</f>
        <v>0</v>
      </c>
      <c r="DK67" s="864" t="n">
        <f aca="false">Посуточная!FS67</f>
        <v>0</v>
      </c>
      <c r="DL67" s="864" t="n">
        <f aca="false">Посуточная!FT67</f>
        <v>0</v>
      </c>
      <c r="DM67" s="864" t="n">
        <f aca="false">Посуточная!FU67</f>
        <v>0</v>
      </c>
      <c r="DN67" s="864" t="n">
        <f aca="false">Посуточная!FV67</f>
        <v>0</v>
      </c>
      <c r="DO67" s="864" t="n">
        <f aca="false">Посуточная!FW67</f>
        <v>0</v>
      </c>
      <c r="DP67" s="864" t="n">
        <f aca="false">Посуточная!FX67</f>
        <v>0</v>
      </c>
      <c r="DQ67" s="864" t="n">
        <f aca="false">Посуточная!FY67</f>
        <v>0</v>
      </c>
      <c r="DR67" s="864" t="n">
        <f aca="false">Посуточная!FZ67</f>
        <v>0</v>
      </c>
      <c r="DS67" s="864" t="n">
        <f aca="false">Посуточная!GA67</f>
        <v>0</v>
      </c>
      <c r="DT67" s="864" t="n">
        <f aca="false">Посуточная!GB67</f>
        <v>0</v>
      </c>
      <c r="DU67" s="864" t="n">
        <f aca="false">Посуточная!GC67</f>
        <v>0</v>
      </c>
      <c r="DV67" s="864" t="n">
        <f aca="false">Посуточная!GD67</f>
        <v>0</v>
      </c>
      <c r="DW67" s="864" t="n">
        <f aca="false">Посуточная!GE67</f>
        <v>0</v>
      </c>
      <c r="DX67" s="864" t="n">
        <f aca="false">Посуточная!GF67</f>
        <v>0</v>
      </c>
      <c r="DY67" s="864" t="n">
        <f aca="false">Посуточная!GG67</f>
        <v>0</v>
      </c>
      <c r="DZ67" s="864" t="n">
        <f aca="false">Посуточная!GH67</f>
        <v>0</v>
      </c>
      <c r="EA67" s="864" t="n">
        <f aca="false">Посуточная!GI67</f>
        <v>0</v>
      </c>
      <c r="EB67" s="864" t="n">
        <f aca="false">Посуточная!GJ67</f>
        <v>0</v>
      </c>
      <c r="EC67" s="864" t="n">
        <f aca="false">Посуточная!GK67</f>
        <v>0</v>
      </c>
      <c r="ED67" s="864" t="n">
        <f aca="false">Посуточная!GL67</f>
        <v>0</v>
      </c>
      <c r="EE67" s="864" t="n">
        <f aca="false">Посуточная!GM67</f>
        <v>0</v>
      </c>
      <c r="EF67" s="322" t="str">
        <f aca="false">Посуточная!GU67</f>
        <v>Вынгапуровское</v>
      </c>
      <c r="EG67" s="322" t="str">
        <f aca="false">Посуточная!GV67</f>
        <v>Еты-Пуровское</v>
      </c>
      <c r="EH67" s="322" t="n">
        <f aca="false">Посуточная!GW67</f>
        <v>0</v>
      </c>
      <c r="EI67" s="322" t="n">
        <f aca="false">Посуточная!GX67</f>
        <v>0</v>
      </c>
      <c r="EJ67" s="322" t="n">
        <f aca="false">Посуточная!GY67</f>
        <v>0</v>
      </c>
      <c r="EK67" s="322" t="n">
        <f aca="false">Посуточная!GZ67</f>
        <v>0</v>
      </c>
      <c r="EL67" s="322" t="n">
        <f aca="false">Посуточная!HA67</f>
        <v>0</v>
      </c>
      <c r="EM67" s="322" t="n">
        <f aca="false">Посуточная!HB67</f>
        <v>0</v>
      </c>
      <c r="EN67" s="322" t="n">
        <f aca="false">Посуточная!HC67</f>
        <v>0</v>
      </c>
      <c r="EO67" s="322" t="n">
        <f aca="false">Посуточная!HD67</f>
        <v>0</v>
      </c>
      <c r="EP67" s="322" t="n">
        <f aca="false">Посуточная!HE67</f>
        <v>0</v>
      </c>
      <c r="EQ67" s="322" t="n">
        <f aca="false">Посуточная!HF67</f>
        <v>0</v>
      </c>
      <c r="ER67" s="322" t="n">
        <f aca="false">Посуточная!HG67</f>
        <v>0</v>
      </c>
      <c r="ES67" s="322" t="n">
        <f aca="false">Посуточная!HH67</f>
        <v>0</v>
      </c>
      <c r="ET67" s="322" t="n">
        <f aca="false">Посуточная!HI67</f>
        <v>0</v>
      </c>
      <c r="EU67" s="322" t="n">
        <f aca="false">Посуточная!HJ67</f>
        <v>0</v>
      </c>
      <c r="EV67" s="322" t="n">
        <f aca="false">Посуточная!HK67</f>
        <v>0</v>
      </c>
      <c r="EW67" s="322" t="n">
        <f aca="false">Посуточная!HL67</f>
        <v>0</v>
      </c>
      <c r="EX67" s="322" t="n">
        <f aca="false">Посуточная!HM67</f>
        <v>0</v>
      </c>
      <c r="EY67" s="322" t="n">
        <f aca="false">Посуточная!HN67</f>
        <v>0</v>
      </c>
      <c r="EZ67" s="322" t="n">
        <f aca="false">Посуточная!HO67</f>
        <v>0</v>
      </c>
      <c r="FA67" s="539"/>
      <c r="FB67" s="497"/>
      <c r="FE67" s="895" t="n">
        <f aca="false">Посуточная!IA67</f>
        <v>0</v>
      </c>
      <c r="FF67" s="896" t="n">
        <f aca="false">Посуточная!IB67</f>
        <v>0</v>
      </c>
      <c r="FG67" s="896" t="n">
        <f aca="false">Посуточная!IC67</f>
        <v>0</v>
      </c>
      <c r="FH67" s="892" t="n">
        <f aca="false">Посуточная!ID67</f>
        <v>0</v>
      </c>
      <c r="FI67" s="322" t="n">
        <f aca="false">Посуточная!II67</f>
        <v>0</v>
      </c>
      <c r="FJ67" s="366" t="n">
        <f aca="false">Посуточная!IJ67</f>
        <v>0</v>
      </c>
      <c r="FK67" s="366" t="n">
        <f aca="false">Посуточная!IK67</f>
        <v>0</v>
      </c>
      <c r="FL67" s="366" t="n">
        <f aca="false">Посуточная!IL67</f>
        <v>0</v>
      </c>
      <c r="FM67" s="496"/>
      <c r="FN67" s="497"/>
      <c r="FQ67" s="484"/>
      <c r="FR67" s="485"/>
      <c r="FS67" s="485"/>
      <c r="FT67" s="485"/>
      <c r="FU67" s="485"/>
      <c r="FV67" s="485"/>
      <c r="FW67" s="485"/>
      <c r="FX67" s="485"/>
      <c r="FY67" s="485"/>
      <c r="FZ67" s="485"/>
      <c r="GA67" s="485"/>
      <c r="GB67" s="485"/>
      <c r="GC67" s="485"/>
      <c r="GD67" s="485"/>
      <c r="GE67" s="485"/>
      <c r="GF67" s="322"/>
      <c r="GG67" s="322"/>
      <c r="GH67" s="322"/>
      <c r="GI67" s="322"/>
      <c r="GJ67" s="322"/>
      <c r="GK67" s="322"/>
      <c r="GL67" s="322"/>
      <c r="GM67" s="322"/>
      <c r="GN67" s="322"/>
      <c r="GO67" s="322"/>
      <c r="GP67" s="322"/>
      <c r="GQ67" s="322"/>
      <c r="GR67" s="322"/>
      <c r="GS67" s="322"/>
      <c r="GT67" s="322"/>
      <c r="GU67" s="322"/>
      <c r="GV67" s="322"/>
      <c r="GW67" s="322"/>
      <c r="GX67" s="322"/>
      <c r="GY67" s="322"/>
      <c r="GZ67" s="322"/>
      <c r="HA67" s="322"/>
      <c r="HB67" s="322"/>
      <c r="HC67" s="322"/>
      <c r="HD67" s="322"/>
      <c r="HE67" s="322"/>
      <c r="HF67" s="322"/>
      <c r="HG67" s="322"/>
      <c r="HH67" s="322"/>
      <c r="HI67" s="322"/>
      <c r="HJ67" s="322"/>
      <c r="HK67" s="322"/>
      <c r="HL67" s="322"/>
      <c r="HM67" s="539"/>
      <c r="HN67" s="497"/>
      <c r="HQ67" s="502"/>
      <c r="HR67" s="497"/>
      <c r="HU67" s="503"/>
      <c r="HV67" s="504"/>
      <c r="HY67" s="517"/>
      <c r="HZ67" s="518"/>
      <c r="IC67" s="503"/>
      <c r="ID67" s="504"/>
      <c r="IG67" s="484"/>
      <c r="IH67" s="485"/>
      <c r="II67" s="485"/>
      <c r="IJ67" s="485"/>
      <c r="IK67" s="485"/>
      <c r="IL67" s="485"/>
      <c r="IM67" s="485"/>
      <c r="IN67" s="485"/>
      <c r="IO67" s="485"/>
      <c r="IP67" s="485"/>
      <c r="IQ67" s="485"/>
      <c r="IR67" s="485"/>
      <c r="IS67" s="485"/>
      <c r="IT67" s="485"/>
      <c r="IU67" s="485"/>
      <c r="IV67" s="338"/>
      <c r="IW67" s="338"/>
      <c r="IX67" s="338"/>
      <c r="IY67" s="338"/>
      <c r="IZ67" s="338"/>
      <c r="JA67" s="338"/>
      <c r="JB67" s="338"/>
      <c r="JC67" s="338"/>
      <c r="JD67" s="338"/>
      <c r="JE67" s="338"/>
      <c r="JF67" s="338"/>
      <c r="JG67" s="338"/>
      <c r="JH67" s="338"/>
      <c r="JI67" s="338"/>
      <c r="JJ67" s="338"/>
      <c r="JK67" s="338"/>
      <c r="JL67" s="338"/>
      <c r="JM67" s="338"/>
      <c r="JN67" s="338"/>
      <c r="JO67" s="338"/>
      <c r="JP67" s="338"/>
      <c r="JQ67" s="338"/>
      <c r="JR67" s="338"/>
      <c r="JS67" s="338"/>
      <c r="JT67" s="338"/>
      <c r="JU67" s="338"/>
      <c r="JV67" s="338"/>
      <c r="JW67" s="338"/>
      <c r="JX67" s="338"/>
      <c r="JY67" s="338"/>
      <c r="JZ67" s="338"/>
      <c r="KA67" s="338"/>
      <c r="KB67" s="338"/>
      <c r="KC67" s="338"/>
      <c r="KD67" s="338"/>
      <c r="KE67" s="338"/>
      <c r="KF67" s="338"/>
      <c r="KG67" s="338"/>
      <c r="KH67" s="338"/>
      <c r="KI67" s="338"/>
      <c r="KJ67" s="539"/>
      <c r="KK67" s="497"/>
      <c r="KN67" s="905" t="n">
        <f aca="false">Посуточная!OF67</f>
        <v>0</v>
      </c>
      <c r="KO67" s="906" t="n">
        <f aca="false">Посуточная!OG67</f>
        <v>0</v>
      </c>
      <c r="KP67" s="906" t="n">
        <f aca="false">Посуточная!OH67</f>
        <v>0</v>
      </c>
      <c r="KQ67" s="906" t="n">
        <f aca="false">Посуточная!OI67</f>
        <v>0</v>
      </c>
      <c r="KR67" s="906" t="n">
        <f aca="false">Посуточная!OJ67</f>
        <v>0</v>
      </c>
      <c r="KS67" s="906" t="n">
        <f aca="false">Посуточная!OK67</f>
        <v>0</v>
      </c>
      <c r="KT67" s="906" t="n">
        <f aca="false">Посуточная!OL67</f>
        <v>0</v>
      </c>
      <c r="KU67" s="906" t="n">
        <f aca="false">Посуточная!OM67</f>
        <v>0</v>
      </c>
      <c r="KV67" s="906" t="n">
        <f aca="false">Посуточная!ON67</f>
        <v>0</v>
      </c>
      <c r="KW67" s="901" t="n">
        <f aca="false">Посуточная!OO67</f>
        <v>0</v>
      </c>
      <c r="KX67" s="491" t="n">
        <f aca="false">Посуточная!OV67</f>
        <v>0</v>
      </c>
      <c r="KY67" s="904" t="n">
        <f aca="false">Посуточная!OW67</f>
        <v>0</v>
      </c>
      <c r="KZ67" s="897" t="n">
        <f aca="false">Посуточная!OX67</f>
        <v>0</v>
      </c>
      <c r="LA67" s="897" t="n">
        <f aca="false">Посуточная!OY67</f>
        <v>0</v>
      </c>
      <c r="LB67" s="897" t="n">
        <f aca="false">Посуточная!OZ67</f>
        <v>0</v>
      </c>
      <c r="LC67" s="897" t="n">
        <f aca="false">Посуточная!PA67</f>
        <v>0</v>
      </c>
      <c r="LD67" s="897" t="n">
        <f aca="false">Посуточная!PB67</f>
        <v>0</v>
      </c>
      <c r="LE67" s="897" t="n">
        <f aca="false">Посуточная!PC67</f>
        <v>0</v>
      </c>
      <c r="LF67" s="897" t="n">
        <f aca="false">Посуточная!PD67</f>
        <v>0</v>
      </c>
      <c r="LG67" s="897" t="n">
        <f aca="false">Посуточная!PE67</f>
        <v>0</v>
      </c>
      <c r="LH67" s="897" t="n">
        <f aca="false">Посуточная!PF67</f>
        <v>0</v>
      </c>
      <c r="LI67" s="897" t="n">
        <f aca="false">Посуточная!PG67</f>
        <v>0</v>
      </c>
      <c r="LJ67" s="897" t="n">
        <f aca="false">Посуточная!PH67</f>
        <v>0</v>
      </c>
      <c r="LK67" s="897" t="n">
        <f aca="false">Посуточная!PI67</f>
        <v>0</v>
      </c>
      <c r="LL67" s="897" t="n">
        <f aca="false">Посуточная!PJ67</f>
        <v>0</v>
      </c>
      <c r="LM67" s="897" t="n">
        <f aca="false">Посуточная!PK67</f>
        <v>0</v>
      </c>
      <c r="LN67" s="897" t="n">
        <f aca="false">Посуточная!PL67</f>
        <v>0</v>
      </c>
      <c r="LO67" s="897" t="n">
        <f aca="false">Посуточная!PM67</f>
        <v>0</v>
      </c>
      <c r="LP67" s="897" t="n">
        <f aca="false">Посуточная!PN67</f>
        <v>0</v>
      </c>
      <c r="LQ67" s="897" t="n">
        <f aca="false">Посуточная!PO67</f>
        <v>0</v>
      </c>
      <c r="LR67" s="539"/>
      <c r="LS67" s="497"/>
      <c r="LV67" s="414" t="n">
        <f aca="false">Посуточная!QA67</f>
        <v>0</v>
      </c>
      <c r="LW67" s="415" t="n">
        <f aca="false">Посуточная!QB67</f>
        <v>0</v>
      </c>
      <c r="LX67" s="415" t="n">
        <f aca="false">Посуточная!QC67</f>
        <v>0</v>
      </c>
      <c r="LY67" s="415" t="n">
        <f aca="false">Посуточная!QD67</f>
        <v>0</v>
      </c>
      <c r="LZ67" s="415" t="n">
        <f aca="false">Посуточная!QE67</f>
        <v>0</v>
      </c>
      <c r="MA67" s="415" t="n">
        <f aca="false">Посуточная!QF67</f>
        <v>0</v>
      </c>
      <c r="MB67" s="415" t="n">
        <f aca="false">Посуточная!QG67</f>
        <v>0</v>
      </c>
      <c r="MC67" s="876" t="n">
        <f aca="false">Посуточная!QO67</f>
        <v>0</v>
      </c>
      <c r="MD67" s="876" t="n">
        <f aca="false">Посуточная!QP67</f>
        <v>0</v>
      </c>
      <c r="ME67" s="876" t="n">
        <f aca="false">Посуточная!QQ67</f>
        <v>0</v>
      </c>
      <c r="MF67" s="876" t="n">
        <f aca="false">Посуточная!QR67</f>
        <v>0</v>
      </c>
      <c r="MG67" s="876" t="n">
        <f aca="false">Посуточная!QS67</f>
        <v>0</v>
      </c>
      <c r="MH67" s="876" t="n">
        <f aca="false">Посуточная!QT67</f>
        <v>0</v>
      </c>
      <c r="MI67" s="876" t="n">
        <f aca="false">Посуточная!QU67</f>
        <v>0</v>
      </c>
      <c r="MJ67" s="539"/>
      <c r="MK67" s="497"/>
      <c r="MN67" s="871" t="n">
        <f aca="false">Посуточная!RG67</f>
        <v>0</v>
      </c>
      <c r="MO67" s="872" t="n">
        <f aca="false">Посуточная!RH67</f>
        <v>0</v>
      </c>
      <c r="MP67" s="872" t="n">
        <f aca="false">Посуточная!RI67</f>
        <v>0</v>
      </c>
      <c r="MQ67" s="872" t="n">
        <f aca="false">Посуточная!RJ67</f>
        <v>0</v>
      </c>
      <c r="MR67" s="872" t="n">
        <f aca="false">Посуточная!RK67</f>
        <v>0</v>
      </c>
      <c r="MS67" s="872" t="n">
        <f aca="false">Посуточная!RL67</f>
        <v>0</v>
      </c>
      <c r="MT67" s="872" t="n">
        <f aca="false">Посуточная!RM67</f>
        <v>0</v>
      </c>
      <c r="MU67" s="366" t="n">
        <f aca="false">Посуточная!RU67</f>
        <v>0</v>
      </c>
      <c r="MV67" s="366" t="n">
        <f aca="false">Посуточная!RV67</f>
        <v>0</v>
      </c>
      <c r="MW67" s="366" t="n">
        <f aca="false">Посуточная!RW67</f>
        <v>0</v>
      </c>
      <c r="MX67" s="366" t="n">
        <f aca="false">Посуточная!RX67</f>
        <v>0</v>
      </c>
      <c r="MY67" s="366" t="n">
        <f aca="false">Посуточная!RY67</f>
        <v>0</v>
      </c>
      <c r="MZ67" s="366" t="n">
        <f aca="false">Посуточная!RZ67</f>
        <v>0</v>
      </c>
      <c r="NA67" s="366" t="n">
        <f aca="false">Посуточная!SA67</f>
        <v>0</v>
      </c>
      <c r="NB67" s="539"/>
      <c r="NC67" s="497"/>
      <c r="NF67" s="502"/>
      <c r="NG67" s="497"/>
      <c r="NJ67" s="503"/>
      <c r="NK67" s="504"/>
      <c r="NN67" s="871" t="n">
        <f aca="false">Посуточная!SU67</f>
        <v>0</v>
      </c>
      <c r="NO67" s="872" t="n">
        <f aca="false">Посуточная!SV67</f>
        <v>0</v>
      </c>
      <c r="NP67" s="872" t="n">
        <f aca="false">Посуточная!SW67</f>
        <v>0</v>
      </c>
      <c r="NQ67" s="872" t="n">
        <f aca="false">Посуточная!SX67</f>
        <v>0</v>
      </c>
      <c r="NR67" s="366" t="n">
        <f aca="false">Посуточная!TC67</f>
        <v>0</v>
      </c>
      <c r="NS67" s="366" t="n">
        <f aca="false">Посуточная!TD67</f>
        <v>0</v>
      </c>
      <c r="NT67" s="366" t="n">
        <f aca="false">Посуточная!TE67</f>
        <v>0</v>
      </c>
      <c r="NU67" s="366" t="n">
        <f aca="false">Посуточная!TF67</f>
        <v>0</v>
      </c>
      <c r="NV67" s="539"/>
      <c r="NW67" s="497"/>
      <c r="NZ67" s="502"/>
      <c r="OA67" s="539"/>
      <c r="OB67" s="291"/>
      <c r="OC67" s="291"/>
      <c r="OD67" s="539"/>
      <c r="OE67" s="539"/>
      <c r="OF67" s="291"/>
      <c r="OG67" s="291"/>
      <c r="OH67" s="539"/>
      <c r="OI67" s="539"/>
      <c r="OJ67" s="291"/>
      <c r="OK67" s="291"/>
      <c r="OL67" s="539"/>
      <c r="OM67" s="539"/>
      <c r="ON67" s="291"/>
      <c r="OO67" s="291"/>
      <c r="OP67" s="540"/>
      <c r="OQ67" s="504"/>
      <c r="OR67" s="373"/>
      <c r="OT67" s="503"/>
      <c r="OU67" s="504"/>
      <c r="OX67" s="503"/>
      <c r="OY67" s="504"/>
      <c r="PB67" s="502"/>
      <c r="PC67" s="497"/>
      <c r="PF67" s="503"/>
      <c r="PG67" s="504"/>
      <c r="PJ67" s="540"/>
      <c r="PK67" s="540"/>
      <c r="PN67" s="540"/>
      <c r="PO67" s="540"/>
      <c r="PQ67" s="374"/>
      <c r="PR67" s="541"/>
      <c r="PS67" s="542"/>
      <c r="PT67" s="541"/>
      <c r="PU67" s="542"/>
      <c r="PV67" s="335"/>
      <c r="PW67" s="542"/>
      <c r="PX67" s="543"/>
      <c r="PY67" s="541"/>
      <c r="PZ67" s="544"/>
      <c r="QA67" s="378"/>
      <c r="QD67" s="608"/>
      <c r="QQ67" s="127" t="n">
        <f aca="false">IF(V67="",0,V67+QQ64)</f>
        <v>0</v>
      </c>
      <c r="QR67" s="127" t="n">
        <f aca="false">IF(W67="",0,W67+QR64)</f>
        <v>0</v>
      </c>
      <c r="QS67" s="127" t="n">
        <f aca="false">IF(AN67="",0,AN67+QS64)</f>
        <v>0</v>
      </c>
      <c r="QT67" s="127" t="n">
        <f aca="false">IF(AO67="",0,AO67+QT64)</f>
        <v>0</v>
      </c>
      <c r="QU67" s="127" t="n">
        <f aca="false">IF(AZ67="",0,AZ67+QU64)</f>
        <v>0</v>
      </c>
      <c r="QV67" s="127" t="n">
        <f aca="false">IF(BA67="",0,BA67+QV64)</f>
        <v>0</v>
      </c>
      <c r="QW67" s="127" t="n">
        <f aca="false">IF(BL67="",0,BL67+QW64)</f>
        <v>0</v>
      </c>
      <c r="QX67" s="127" t="n">
        <f aca="false">IF(BM67="",0,BM67+QX64)</f>
        <v>0</v>
      </c>
      <c r="QY67" s="127" t="n">
        <f aca="false">IF(CF67="",0,CF67+QY64)</f>
        <v>0</v>
      </c>
      <c r="QZ67" s="127" t="n">
        <f aca="false">IF(CG67="",0,CG67+QZ64)</f>
        <v>0</v>
      </c>
      <c r="RA67" s="127" t="n">
        <f aca="false">IF(CX67="",0,CX67+RA64)</f>
        <v>0</v>
      </c>
      <c r="RB67" s="127" t="n">
        <f aca="false">IF(CY67="",0,CY67+RB64)</f>
        <v>0</v>
      </c>
      <c r="RC67" s="127" t="n">
        <f aca="false">IF(FO67="",0,FO67+RC64)</f>
        <v>0</v>
      </c>
      <c r="RD67" s="127" t="n">
        <f aca="false">IF(FP67="",0,FP67+RD64)</f>
        <v>0</v>
      </c>
      <c r="RE67" s="127" t="n">
        <f aca="false">IF(FC67="",0,FC67+RE64)</f>
        <v>0</v>
      </c>
      <c r="RF67" s="127" t="n">
        <f aca="false">IF(FD67="",0,FD67+RF64)</f>
        <v>0</v>
      </c>
      <c r="RG67" s="127" t="n">
        <f aca="false">IF(ND67="",0,ND67+RG64)</f>
        <v>0</v>
      </c>
      <c r="RH67" s="127" t="n">
        <f aca="false">IF(NE67="",0,NE67+RH64)</f>
        <v>0</v>
      </c>
      <c r="RI67" s="127" t="n">
        <f aca="false">IF(OX67="",0,OX67)</f>
        <v>0</v>
      </c>
      <c r="RJ67" s="127" t="n">
        <f aca="false">IF(OY67="",0,OY67)</f>
        <v>0</v>
      </c>
      <c r="RK67" s="127" t="n">
        <f aca="false">IF(IA67="",0,IA67+RK64)</f>
        <v>0</v>
      </c>
      <c r="RL67" s="127" t="n">
        <f aca="false">IF(IB67="",0,IB67+RL64)</f>
        <v>0</v>
      </c>
      <c r="RM67" s="127" t="n">
        <f aca="false">IF(OT67="",0,OT67+RM64)</f>
        <v>0</v>
      </c>
      <c r="RN67" s="127" t="n">
        <f aca="false">IF(OU67="",0,OU67+RN64)</f>
        <v>0</v>
      </c>
      <c r="RO67" s="127" t="n">
        <f aca="false">IF(PY67="",0,PY67+RO64)</f>
        <v>0</v>
      </c>
      <c r="RP67" s="127" t="n">
        <f aca="false">IF(PZ67="",0,PZ67+RP64)</f>
        <v>0</v>
      </c>
      <c r="RQ67" s="127" t="n">
        <f aca="false">IFERROR(RO67/$A65,0)</f>
        <v>0</v>
      </c>
      <c r="RR67" s="127" t="n">
        <f aca="false">IFERROR(RP67/$A65,0)</f>
        <v>0</v>
      </c>
      <c r="RS67" s="127" t="n">
        <f aca="false">IF(PD67="",0,PD67+RS64)</f>
        <v>0</v>
      </c>
      <c r="RT67" s="127" t="n">
        <f aca="false">IF(PE67="",0,PE67+RT64)</f>
        <v>0</v>
      </c>
      <c r="RU67" s="127" t="n">
        <f aca="false">IF(QQ67&gt;0,0,T67+RU64)</f>
        <v>0</v>
      </c>
      <c r="RV67" s="127" t="n">
        <f aca="false">IF(QR67&gt;0,0,U67+RV64)</f>
        <v>0</v>
      </c>
      <c r="RW67" s="127" t="n">
        <f aca="false">IF(QS67&gt;0,0,AL67+RW64)</f>
        <v>0</v>
      </c>
      <c r="RX67" s="127" t="n">
        <f aca="false">IF(QT67&gt;0,0,AM67+RX64)</f>
        <v>0</v>
      </c>
      <c r="RY67" s="127" t="n">
        <f aca="false">IF(QU67&gt;0,0,AX67+RY64)</f>
        <v>0</v>
      </c>
      <c r="RZ67" s="127" t="n">
        <f aca="false">IF(QV67&gt;0,0,AY67+RZ64)</f>
        <v>0</v>
      </c>
      <c r="SA67" s="127" t="n">
        <f aca="false">IF(QW67&gt;0,0,BJ67+SA64)</f>
        <v>0</v>
      </c>
      <c r="SB67" s="127" t="n">
        <f aca="false">IF(QX67&gt;0,0,BK67+SB64)</f>
        <v>0</v>
      </c>
      <c r="SC67" s="127" t="n">
        <f aca="false">IF(QY67&gt;0,0,CD67+SC64)</f>
        <v>0</v>
      </c>
      <c r="SD67" s="127" t="n">
        <f aca="false">IF(QZ67&gt;0,0,CE67+SD64)</f>
        <v>0</v>
      </c>
      <c r="SE67" s="127" t="n">
        <f aca="false">IF(RA67&gt;0,0,CV67+SE64)</f>
        <v>0</v>
      </c>
      <c r="SF67" s="127" t="n">
        <f aca="false">IF(RB67&gt;0,0,CW67+SF64)</f>
        <v>0</v>
      </c>
      <c r="SG67" s="127" t="n">
        <f aca="false">IF(RC67&gt;0,0,FM67+SG64)</f>
        <v>0</v>
      </c>
      <c r="SH67" s="127" t="n">
        <f aca="false">IF(RD67&gt;0,0,FN67+SH64)</f>
        <v>0</v>
      </c>
      <c r="SI67" s="127" t="n">
        <f aca="false">IF(RE67&gt;0,0,FA67+SI64)</f>
        <v>0</v>
      </c>
      <c r="SJ67" s="127" t="n">
        <f aca="false">IFERROR(IF(RF67&gt;0,0,FB67+SJ64),0)</f>
        <v>0</v>
      </c>
      <c r="SK67" s="127" t="n">
        <f aca="false">IF(RG67&gt;0,0,NB67+SK64)</f>
        <v>0</v>
      </c>
      <c r="SL67" s="127" t="n">
        <f aca="false">IFERROR(IF(RH67&gt;0,0,NC67+SL64),0)</f>
        <v>0</v>
      </c>
      <c r="SM67" s="127"/>
      <c r="SN67" s="127"/>
      <c r="SO67" s="127"/>
    </row>
    <row r="68" customFormat="false" ht="15" hidden="false" customHeight="false" outlineLevel="0" collapsed="false">
      <c r="A68" s="741"/>
      <c r="B68" s="863" t="str">
        <f aca="false">Посуточная!B68</f>
        <v>2944</v>
      </c>
      <c r="C68" s="864" t="str">
        <f aca="false">Посуточная!C68</f>
        <v>6733</v>
      </c>
      <c r="D68" s="864" t="str">
        <f aca="false">Посуточная!D68</f>
        <v>916</v>
      </c>
      <c r="E68" s="864" t="n">
        <f aca="false">Посуточная!E68</f>
        <v>0</v>
      </c>
      <c r="F68" s="864" t="n">
        <f aca="false">Посуточная!F68</f>
        <v>0</v>
      </c>
      <c r="G68" s="864" t="n">
        <f aca="false">Посуточная!G68</f>
        <v>0</v>
      </c>
      <c r="H68" s="864" t="n">
        <f aca="false">Посуточная!H68</f>
        <v>0</v>
      </c>
      <c r="I68" s="864" t="n">
        <f aca="false">Посуточная!I68</f>
        <v>0</v>
      </c>
      <c r="J68" s="322" t="str">
        <f aca="false">Посуточная!Q68</f>
        <v>1130</v>
      </c>
      <c r="K68" s="322" t="n">
        <f aca="false">Посуточная!R68</f>
        <v>0</v>
      </c>
      <c r="L68" s="322" t="n">
        <f aca="false">Посуточная!S68</f>
        <v>0</v>
      </c>
      <c r="M68" s="322" t="n">
        <f aca="false">Посуточная!T68</f>
        <v>0</v>
      </c>
      <c r="N68" s="322" t="n">
        <f aca="false">Посуточная!U68</f>
        <v>0</v>
      </c>
      <c r="O68" s="322" t="n">
        <f aca="false">Посуточная!V68</f>
        <v>0</v>
      </c>
      <c r="P68" s="322" t="n">
        <f aca="false">Посуточная!W68</f>
        <v>0</v>
      </c>
      <c r="Q68" s="322" t="n">
        <f aca="false">Посуточная!X68</f>
        <v>0</v>
      </c>
      <c r="R68" s="322" t="n">
        <f aca="false">Посуточная!Y68</f>
        <v>0</v>
      </c>
      <c r="S68" s="322" t="n">
        <f aca="false">Посуточная!Z68</f>
        <v>0</v>
      </c>
      <c r="T68" s="417" t="n">
        <f aca="false">COUNTIF(B68:I68,"&lt;&gt;0")-COUNTIF(B68:I68,"")</f>
        <v>-2</v>
      </c>
      <c r="U68" s="391" t="n">
        <f aca="false">COUNTIF(J68:S68,"&lt;&gt;0")-COUNTIF(J68:S68,"")</f>
        <v>1</v>
      </c>
      <c r="X68" s="863" t="n">
        <f aca="false">Посуточная!AL68</f>
        <v>0</v>
      </c>
      <c r="Y68" s="864" t="n">
        <f aca="false">Посуточная!AM68</f>
        <v>0</v>
      </c>
      <c r="Z68" s="864" t="n">
        <f aca="false">Посуточная!AN68</f>
        <v>0</v>
      </c>
      <c r="AA68" s="864" t="n">
        <f aca="false">Посуточная!AO68</f>
        <v>0</v>
      </c>
      <c r="AB68" s="864" t="n">
        <f aca="false">Посуточная!AP68</f>
        <v>0</v>
      </c>
      <c r="AC68" s="864" t="n">
        <f aca="false">Посуточная!AQ68</f>
        <v>0</v>
      </c>
      <c r="AD68" s="864" t="n">
        <f aca="false">Посуточная!AR68</f>
        <v>0</v>
      </c>
      <c r="AE68" s="322" t="n">
        <f aca="false">Посуточная!AZ68</f>
        <v>0</v>
      </c>
      <c r="AF68" s="322" t="n">
        <f aca="false">Посуточная!BA68</f>
        <v>0</v>
      </c>
      <c r="AG68" s="322" t="n">
        <f aca="false">Посуточная!BB68</f>
        <v>0</v>
      </c>
      <c r="AH68" s="322" t="n">
        <f aca="false">Посуточная!BC68</f>
        <v>0</v>
      </c>
      <c r="AI68" s="322" t="n">
        <f aca="false">Посуточная!BD68</f>
        <v>0</v>
      </c>
      <c r="AJ68" s="322" t="n">
        <f aca="false">Посуточная!BE68</f>
        <v>0</v>
      </c>
      <c r="AK68" s="322" t="n">
        <f aca="false">Посуточная!BF68</f>
        <v>0</v>
      </c>
      <c r="AL68" s="417" t="n">
        <f aca="false">COUNTIF(X68:AD68,"&lt;&gt;0")-COUNTIF(X68:AD68,"")</f>
        <v>-7</v>
      </c>
      <c r="AM68" s="391" t="n">
        <f aca="false">COUNTIF(AE68:AK68,"&lt;&gt;0")-COUNTIF(AE68:AK68,"")</f>
        <v>0</v>
      </c>
      <c r="AP68" s="863" t="n">
        <f aca="false">Посуточная!BR68</f>
        <v>0</v>
      </c>
      <c r="AQ68" s="864" t="n">
        <f aca="false">Посуточная!BS68</f>
        <v>0</v>
      </c>
      <c r="AR68" s="864" t="n">
        <f aca="false">Посуточная!BT68</f>
        <v>0</v>
      </c>
      <c r="AS68" s="864" t="n">
        <f aca="false">Посуточная!BU68</f>
        <v>0</v>
      </c>
      <c r="AT68" s="322" t="n">
        <f aca="false">Посуточная!BZ68</f>
        <v>0</v>
      </c>
      <c r="AU68" s="322" t="n">
        <f aca="false">Посуточная!CA68</f>
        <v>0</v>
      </c>
      <c r="AV68" s="322" t="n">
        <f aca="false">Посуточная!CB68</f>
        <v>0</v>
      </c>
      <c r="AW68" s="322" t="n">
        <f aca="false">Посуточная!CC68</f>
        <v>0</v>
      </c>
      <c r="AX68" s="417" t="n">
        <f aca="false">COUNTIF(AP68:AS68,"&lt;&gt;0")-COUNTIF(AP68:AS68,"")</f>
        <v>-4</v>
      </c>
      <c r="AY68" s="391" t="n">
        <f aca="false">COUNTIF(AT68:AW68,"&lt;&gt;0")-COUNTIF(AT68:AW68,"")</f>
        <v>0</v>
      </c>
      <c r="BB68" s="863" t="n">
        <f aca="false">Посуточная!CL68</f>
        <v>0</v>
      </c>
      <c r="BC68" s="864" t="n">
        <f aca="false">Посуточная!CM68</f>
        <v>0</v>
      </c>
      <c r="BD68" s="864" t="n">
        <f aca="false">Посуточная!CN68</f>
        <v>0</v>
      </c>
      <c r="BE68" s="864" t="n">
        <f aca="false">Посуточная!CO68</f>
        <v>0</v>
      </c>
      <c r="BF68" s="322" t="n">
        <f aca="false">Посуточная!CT68</f>
        <v>0</v>
      </c>
      <c r="BG68" s="322" t="n">
        <f aca="false">Посуточная!CU68</f>
        <v>0</v>
      </c>
      <c r="BH68" s="322" t="n">
        <f aca="false">Посуточная!CV68</f>
        <v>0</v>
      </c>
      <c r="BI68" s="322" t="n">
        <f aca="false">Посуточная!CW68</f>
        <v>0</v>
      </c>
      <c r="BJ68" s="417" t="n">
        <f aca="false">COUNTIF(BB68:BE68,"&lt;&gt;0")-COUNTIF(BB68:BE68,"")</f>
        <v>-4</v>
      </c>
      <c r="BK68" s="391" t="n">
        <f aca="false">COUNTIF(BF68:BI68,"&lt;&gt;0")-COUNTIF(BF68:BI68,"")</f>
        <v>0</v>
      </c>
      <c r="BN68" s="395" t="n">
        <f aca="false">SUMIF(B6:BM6,"итого гр.",B68:BM68)</f>
        <v>3</v>
      </c>
      <c r="BO68" s="391" t="n">
        <f aca="false">SUMIF(B6:BM6,"итого фк.",B68:BM68)</f>
        <v>1</v>
      </c>
      <c r="BR68" s="396"/>
      <c r="BS68" s="397"/>
      <c r="BV68" s="381" t="n">
        <f aca="false">Посуточная!DN68</f>
        <v>0</v>
      </c>
      <c r="BW68" s="382" t="n">
        <f aca="false">Посуточная!DO68</f>
        <v>0</v>
      </c>
      <c r="BX68" s="382" t="n">
        <f aca="false">Посуточная!DP68</f>
        <v>0</v>
      </c>
      <c r="BY68" s="382" t="n">
        <f aca="false">Посуточная!DQ68</f>
        <v>0</v>
      </c>
      <c r="BZ68" s="322" t="n">
        <f aca="false">Посуточная!DV68</f>
        <v>9314</v>
      </c>
      <c r="CA68" s="322" t="n">
        <f aca="false">Посуточная!DW68</f>
        <v>0</v>
      </c>
      <c r="CB68" s="322" t="n">
        <f aca="false">Посуточная!DX68</f>
        <v>0</v>
      </c>
      <c r="CC68" s="322" t="n">
        <f aca="false">Посуточная!DY68</f>
        <v>0</v>
      </c>
      <c r="CD68" s="417" t="n">
        <f aca="false">COUNTIF(BV68:BY68,"&lt;&gt;0")-COUNTIF(BV68:BY68,"")</f>
        <v>-4</v>
      </c>
      <c r="CE68" s="391" t="n">
        <f aca="false">COUNTIF(BZ68:CC68,"&lt;&gt;0")-COUNTIF(BZ68:CC68,"")</f>
        <v>1</v>
      </c>
      <c r="CH68" s="381" t="n">
        <f aca="false">Посуточная!EH68</f>
        <v>0</v>
      </c>
      <c r="CI68" s="382" t="n">
        <f aca="false">Посуточная!EI68</f>
        <v>0</v>
      </c>
      <c r="CJ68" s="382" t="n">
        <f aca="false">Посуточная!EJ68</f>
        <v>0</v>
      </c>
      <c r="CK68" s="382" t="n">
        <f aca="false">Посуточная!EK68</f>
        <v>0</v>
      </c>
      <c r="CL68" s="382" t="n">
        <f aca="false">Посуточная!EL68</f>
        <v>0</v>
      </c>
      <c r="CM68" s="382" t="n">
        <f aca="false">Посуточная!EM68</f>
        <v>0</v>
      </c>
      <c r="CN68" s="382" t="n">
        <f aca="false">Посуточная!EN68</f>
        <v>0</v>
      </c>
      <c r="CO68" s="322" t="n">
        <f aca="false">Посуточная!ES68</f>
        <v>0</v>
      </c>
      <c r="CP68" s="322" t="n">
        <f aca="false">Посуточная!ET68</f>
        <v>0</v>
      </c>
      <c r="CQ68" s="322" t="n">
        <f aca="false">Посуточная!EU68</f>
        <v>0</v>
      </c>
      <c r="CR68" s="322" t="n">
        <f aca="false">Посуточная!EV68</f>
        <v>0</v>
      </c>
      <c r="CS68" s="322" t="n">
        <f aca="false">Посуточная!EW68</f>
        <v>0</v>
      </c>
      <c r="CT68" s="322" t="n">
        <f aca="false">Посуточная!EX68</f>
        <v>0</v>
      </c>
      <c r="CU68" s="322" t="n">
        <f aca="false">Посуточная!EY68</f>
        <v>0</v>
      </c>
      <c r="CV68" s="417" t="n">
        <f aca="false">COUNTIF(CH68:CN68,"&lt;&gt;0")-COUNTIF(CH68:CN68,"")</f>
        <v>-7</v>
      </c>
      <c r="CW68" s="391" t="n">
        <f aca="false">COUNTIF(CO68:CU68,"&lt;&gt;0")-COUNTIF(CO68:CU68,"")</f>
        <v>0</v>
      </c>
      <c r="CZ68" s="863" t="str">
        <f aca="false">Посуточная!FH68</f>
        <v>693</v>
      </c>
      <c r="DA68" s="864" t="n">
        <f aca="false">Посуточная!FI68</f>
        <v>0</v>
      </c>
      <c r="DB68" s="864" t="n">
        <f aca="false">Посуточная!FJ68</f>
        <v>0</v>
      </c>
      <c r="DC68" s="864" t="n">
        <f aca="false">Посуточная!FK68</f>
        <v>0</v>
      </c>
      <c r="DD68" s="864" t="n">
        <f aca="false">Посуточная!FL68</f>
        <v>0</v>
      </c>
      <c r="DE68" s="864" t="n">
        <f aca="false">Посуточная!FM68</f>
        <v>0</v>
      </c>
      <c r="DF68" s="864" t="n">
        <f aca="false">Посуточная!FN68</f>
        <v>0</v>
      </c>
      <c r="DG68" s="864" t="n">
        <f aca="false">Посуточная!FO68</f>
        <v>0</v>
      </c>
      <c r="DH68" s="864" t="n">
        <f aca="false">Посуточная!FP68</f>
        <v>0</v>
      </c>
      <c r="DI68" s="864" t="n">
        <f aca="false">Посуточная!FQ68</f>
        <v>0</v>
      </c>
      <c r="DJ68" s="864" t="n">
        <f aca="false">Посуточная!FR68</f>
        <v>0</v>
      </c>
      <c r="DK68" s="864" t="n">
        <f aca="false">Посуточная!FS68</f>
        <v>0</v>
      </c>
      <c r="DL68" s="864" t="n">
        <f aca="false">Посуточная!FT68</f>
        <v>0</v>
      </c>
      <c r="DM68" s="864" t="n">
        <f aca="false">Посуточная!FU68</f>
        <v>0</v>
      </c>
      <c r="DN68" s="864" t="n">
        <f aca="false">Посуточная!FV68</f>
        <v>0</v>
      </c>
      <c r="DO68" s="864" t="n">
        <f aca="false">Посуточная!FW68</f>
        <v>0</v>
      </c>
      <c r="DP68" s="864" t="n">
        <f aca="false">Посуточная!FX68</f>
        <v>0</v>
      </c>
      <c r="DQ68" s="864" t="n">
        <f aca="false">Посуточная!FY68</f>
        <v>0</v>
      </c>
      <c r="DR68" s="864" t="n">
        <f aca="false">Посуточная!FZ68</f>
        <v>0</v>
      </c>
      <c r="DS68" s="864" t="n">
        <f aca="false">Посуточная!GA68</f>
        <v>0</v>
      </c>
      <c r="DT68" s="864" t="n">
        <f aca="false">Посуточная!GB68</f>
        <v>0</v>
      </c>
      <c r="DU68" s="864" t="n">
        <f aca="false">Посуточная!GC68</f>
        <v>0</v>
      </c>
      <c r="DV68" s="864" t="n">
        <f aca="false">Посуточная!GD68</f>
        <v>0</v>
      </c>
      <c r="DW68" s="864" t="n">
        <f aca="false">Посуточная!GE68</f>
        <v>0</v>
      </c>
      <c r="DX68" s="864" t="n">
        <f aca="false">Посуточная!GF68</f>
        <v>0</v>
      </c>
      <c r="DY68" s="864" t="n">
        <f aca="false">Посуточная!GG68</f>
        <v>0</v>
      </c>
      <c r="DZ68" s="864" t="n">
        <f aca="false">Посуточная!GH68</f>
        <v>0</v>
      </c>
      <c r="EA68" s="864" t="n">
        <f aca="false">Посуточная!GI68</f>
        <v>0</v>
      </c>
      <c r="EB68" s="864" t="n">
        <f aca="false">Посуточная!GJ68</f>
        <v>0</v>
      </c>
      <c r="EC68" s="864" t="n">
        <f aca="false">Посуточная!GK68</f>
        <v>0</v>
      </c>
      <c r="ED68" s="864" t="n">
        <f aca="false">Посуточная!GL68</f>
        <v>0</v>
      </c>
      <c r="EE68" s="864" t="n">
        <f aca="false">Посуточная!GM68</f>
        <v>0</v>
      </c>
      <c r="EF68" s="322" t="n">
        <f aca="false">Посуточная!GU68</f>
        <v>1709</v>
      </c>
      <c r="EG68" s="322" t="n">
        <f aca="false">Посуточная!GV68</f>
        <v>2063</v>
      </c>
      <c r="EH68" s="322" t="n">
        <f aca="false">Посуточная!GW68</f>
        <v>0</v>
      </c>
      <c r="EI68" s="322" t="n">
        <f aca="false">Посуточная!GX68</f>
        <v>0</v>
      </c>
      <c r="EJ68" s="322" t="n">
        <f aca="false">Посуточная!GY68</f>
        <v>0</v>
      </c>
      <c r="EK68" s="322" t="n">
        <f aca="false">Посуточная!GZ68</f>
        <v>0</v>
      </c>
      <c r="EL68" s="322" t="n">
        <f aca="false">Посуточная!HA68</f>
        <v>0</v>
      </c>
      <c r="EM68" s="322" t="n">
        <f aca="false">Посуточная!HB68</f>
        <v>0</v>
      </c>
      <c r="EN68" s="322" t="n">
        <f aca="false">Посуточная!HC68</f>
        <v>0</v>
      </c>
      <c r="EO68" s="322" t="n">
        <f aca="false">Посуточная!HD68</f>
        <v>0</v>
      </c>
      <c r="EP68" s="322" t="n">
        <f aca="false">Посуточная!HE68</f>
        <v>0</v>
      </c>
      <c r="EQ68" s="322" t="n">
        <f aca="false">Посуточная!HF68</f>
        <v>0</v>
      </c>
      <c r="ER68" s="322" t="n">
        <f aca="false">Посуточная!HG68</f>
        <v>0</v>
      </c>
      <c r="ES68" s="322" t="n">
        <f aca="false">Посуточная!HH68</f>
        <v>0</v>
      </c>
      <c r="ET68" s="322" t="n">
        <f aca="false">Посуточная!HI68</f>
        <v>0</v>
      </c>
      <c r="EU68" s="322" t="n">
        <f aca="false">Посуточная!HJ68</f>
        <v>0</v>
      </c>
      <c r="EV68" s="322" t="n">
        <f aca="false">Посуточная!HK68</f>
        <v>0</v>
      </c>
      <c r="EW68" s="322" t="n">
        <f aca="false">Посуточная!HL68</f>
        <v>0</v>
      </c>
      <c r="EX68" s="322" t="n">
        <f aca="false">Посуточная!HM68</f>
        <v>0</v>
      </c>
      <c r="EY68" s="322" t="n">
        <f aca="false">Посуточная!HN68</f>
        <v>0</v>
      </c>
      <c r="EZ68" s="322" t="n">
        <f aca="false">Посуточная!HO68</f>
        <v>0</v>
      </c>
      <c r="FA68" s="417" t="n">
        <f aca="false">COUNTIF(CZ68:EE68,"&lt;&gt;0")-COUNTIF(CZ68:EE68,"")</f>
        <v>-30</v>
      </c>
      <c r="FB68" s="391" t="n">
        <f aca="false">COUNTIF(EF68:EZ68,"&lt;&gt;0")-COUNTIF(EF68:EZ68,"")</f>
        <v>2</v>
      </c>
      <c r="FE68" s="869" t="n">
        <f aca="false">Посуточная!IA68</f>
        <v>0</v>
      </c>
      <c r="FF68" s="870" t="n">
        <f aca="false">Посуточная!IB68</f>
        <v>0</v>
      </c>
      <c r="FG68" s="870" t="n">
        <f aca="false">Посуточная!IC68</f>
        <v>0</v>
      </c>
      <c r="FH68" s="864" t="n">
        <f aca="false">Посуточная!ID68</f>
        <v>0</v>
      </c>
      <c r="FI68" s="322" t="n">
        <f aca="false">Посуточная!II68</f>
        <v>0</v>
      </c>
      <c r="FJ68" s="366" t="n">
        <f aca="false">Посуточная!IJ68</f>
        <v>0</v>
      </c>
      <c r="FK68" s="366" t="n">
        <f aca="false">Посуточная!IK68</f>
        <v>0</v>
      </c>
      <c r="FL68" s="366" t="n">
        <f aca="false">Посуточная!IL68</f>
        <v>0</v>
      </c>
      <c r="FM68" s="390" t="n">
        <f aca="false">COUNTIF(FE68:FH68,"&lt;&gt;0")-COUNTIF(FE68:FH68,"")</f>
        <v>-4</v>
      </c>
      <c r="FN68" s="391" t="n">
        <f aca="false">COUNTIF(FI68:FL68,"&lt;&gt;0")-COUNTIF(FI68:FL68,"")</f>
        <v>0</v>
      </c>
      <c r="FQ68" s="381"/>
      <c r="FR68" s="382"/>
      <c r="FS68" s="382"/>
      <c r="FT68" s="382"/>
      <c r="FU68" s="382"/>
      <c r="FV68" s="382"/>
      <c r="FW68" s="382"/>
      <c r="FX68" s="382"/>
      <c r="FY68" s="382"/>
      <c r="FZ68" s="382"/>
      <c r="GA68" s="382"/>
      <c r="GB68" s="382"/>
      <c r="GC68" s="382"/>
      <c r="GD68" s="382"/>
      <c r="GE68" s="382"/>
      <c r="GF68" s="322"/>
      <c r="GG68" s="322"/>
      <c r="GH68" s="322"/>
      <c r="GI68" s="322"/>
      <c r="GJ68" s="322"/>
      <c r="GK68" s="322"/>
      <c r="GL68" s="322"/>
      <c r="GM68" s="322"/>
      <c r="GN68" s="322"/>
      <c r="GO68" s="322"/>
      <c r="GP68" s="322"/>
      <c r="GQ68" s="322"/>
      <c r="GR68" s="322"/>
      <c r="GS68" s="322"/>
      <c r="GT68" s="322"/>
      <c r="GU68" s="322"/>
      <c r="GV68" s="322"/>
      <c r="GW68" s="322"/>
      <c r="GX68" s="322"/>
      <c r="GY68" s="322"/>
      <c r="GZ68" s="322"/>
      <c r="HA68" s="322"/>
      <c r="HB68" s="322"/>
      <c r="HC68" s="322"/>
      <c r="HD68" s="322"/>
      <c r="HE68" s="322"/>
      <c r="HF68" s="322"/>
      <c r="HG68" s="322"/>
      <c r="HH68" s="322"/>
      <c r="HI68" s="322"/>
      <c r="HJ68" s="322"/>
      <c r="HK68" s="322"/>
      <c r="HL68" s="322"/>
      <c r="HM68" s="417" t="n">
        <f aca="false">COUNTIF(FQ68:GE68,"&lt;&gt;0")-COUNTIF(FQ68:GE68,"")</f>
        <v>0</v>
      </c>
      <c r="HN68" s="391" t="n">
        <f aca="false">COUNTIF(GF68:HL68,"&lt;&gt;0")-COUNTIF(GF68:HL68,"")</f>
        <v>0</v>
      </c>
      <c r="HQ68" s="395" t="n">
        <f aca="false">SUMIF(BV6:HP6,"итого гр.",BV68:HP68)</f>
        <v>1</v>
      </c>
      <c r="HR68" s="391" t="n">
        <f aca="false">SUMIF(BV6:HP6,"итого фк.",BV68:HP68)</f>
        <v>3</v>
      </c>
      <c r="HU68" s="396"/>
      <c r="HV68" s="397"/>
      <c r="HY68" s="406"/>
      <c r="HZ68" s="407"/>
      <c r="IC68" s="396"/>
      <c r="ID68" s="397"/>
      <c r="IG68" s="381"/>
      <c r="IH68" s="382"/>
      <c r="II68" s="382"/>
      <c r="IJ68" s="382"/>
      <c r="IK68" s="382"/>
      <c r="IL68" s="382"/>
      <c r="IM68" s="382"/>
      <c r="IN68" s="382"/>
      <c r="IO68" s="382"/>
      <c r="IP68" s="382"/>
      <c r="IQ68" s="382"/>
      <c r="IR68" s="382"/>
      <c r="IS68" s="382"/>
      <c r="IT68" s="382"/>
      <c r="IU68" s="382"/>
      <c r="IV68" s="322"/>
      <c r="IW68" s="322"/>
      <c r="IX68" s="322"/>
      <c r="IY68" s="322"/>
      <c r="IZ68" s="322"/>
      <c r="JA68" s="322"/>
      <c r="JB68" s="322"/>
      <c r="JC68" s="322"/>
      <c r="JD68" s="322"/>
      <c r="JE68" s="322"/>
      <c r="JF68" s="322"/>
      <c r="JG68" s="322"/>
      <c r="JH68" s="322"/>
      <c r="JI68" s="322"/>
      <c r="JJ68" s="322"/>
      <c r="JK68" s="322"/>
      <c r="JL68" s="322"/>
      <c r="JM68" s="322"/>
      <c r="JN68" s="322"/>
      <c r="JO68" s="322"/>
      <c r="JP68" s="322"/>
      <c r="JQ68" s="322"/>
      <c r="JR68" s="322"/>
      <c r="JS68" s="322"/>
      <c r="JT68" s="322"/>
      <c r="JU68" s="322"/>
      <c r="JV68" s="322"/>
      <c r="JW68" s="322"/>
      <c r="JX68" s="322"/>
      <c r="JY68" s="322"/>
      <c r="JZ68" s="322"/>
      <c r="KA68" s="322"/>
      <c r="KB68" s="322"/>
      <c r="KC68" s="322"/>
      <c r="KD68" s="322"/>
      <c r="KE68" s="322"/>
      <c r="KF68" s="322"/>
      <c r="KG68" s="322"/>
      <c r="KH68" s="322"/>
      <c r="KI68" s="322"/>
      <c r="KJ68" s="417" t="n">
        <f aca="false">COUNTIF(IG68:IU68,"&lt;&gt;0")-COUNTIF(IG68:IU68,"")</f>
        <v>0</v>
      </c>
      <c r="KK68" s="391" t="n">
        <f aca="false">COUNTIF(IV68:KI68,"&lt;&gt;0")-COUNTIF(IV68:KI68,"")</f>
        <v>0</v>
      </c>
      <c r="KN68" s="907" t="n">
        <f aca="false">Посуточная!OF68</f>
        <v>0</v>
      </c>
      <c r="KO68" s="908" t="n">
        <f aca="false">Посуточная!OG68</f>
        <v>0</v>
      </c>
      <c r="KP68" s="908" t="n">
        <f aca="false">Посуточная!OH68</f>
        <v>0</v>
      </c>
      <c r="KQ68" s="908" t="n">
        <f aca="false">Посуточная!OI68</f>
        <v>0</v>
      </c>
      <c r="KR68" s="908" t="n">
        <f aca="false">Посуточная!OJ68</f>
        <v>0</v>
      </c>
      <c r="KS68" s="908" t="n">
        <f aca="false">Посуточная!OK68</f>
        <v>0</v>
      </c>
      <c r="KT68" s="908" t="n">
        <f aca="false">Посуточная!OL68</f>
        <v>0</v>
      </c>
      <c r="KU68" s="908" t="n">
        <f aca="false">Посуточная!OM68</f>
        <v>0</v>
      </c>
      <c r="KV68" s="908" t="n">
        <f aca="false">Посуточная!ON68</f>
        <v>0</v>
      </c>
      <c r="KW68" s="909" t="n">
        <f aca="false">Посуточная!OO68</f>
        <v>0</v>
      </c>
      <c r="KX68" s="322" t="n">
        <f aca="false">Посуточная!OV68</f>
        <v>0</v>
      </c>
      <c r="KY68" s="365" t="n">
        <f aca="false">Посуточная!OW68</f>
        <v>0</v>
      </c>
      <c r="KZ68" s="366" t="n">
        <f aca="false">Посуточная!OX68</f>
        <v>0</v>
      </c>
      <c r="LA68" s="366" t="n">
        <f aca="false">Посуточная!OY68</f>
        <v>0</v>
      </c>
      <c r="LB68" s="366" t="n">
        <f aca="false">Посуточная!OZ68</f>
        <v>0</v>
      </c>
      <c r="LC68" s="366" t="n">
        <f aca="false">Посуточная!PA68</f>
        <v>0</v>
      </c>
      <c r="LD68" s="366" t="n">
        <f aca="false">Посуточная!PB68</f>
        <v>0</v>
      </c>
      <c r="LE68" s="366" t="n">
        <f aca="false">Посуточная!PC68</f>
        <v>0</v>
      </c>
      <c r="LF68" s="366" t="n">
        <f aca="false">Посуточная!PD68</f>
        <v>0</v>
      </c>
      <c r="LG68" s="366" t="n">
        <f aca="false">Посуточная!PE68</f>
        <v>0</v>
      </c>
      <c r="LH68" s="366" t="n">
        <f aca="false">Посуточная!PF68</f>
        <v>0</v>
      </c>
      <c r="LI68" s="366" t="n">
        <f aca="false">Посуточная!PG68</f>
        <v>0</v>
      </c>
      <c r="LJ68" s="366" t="n">
        <f aca="false">Посуточная!PH68</f>
        <v>0</v>
      </c>
      <c r="LK68" s="366" t="n">
        <f aca="false">Посуточная!PI68</f>
        <v>0</v>
      </c>
      <c r="LL68" s="366" t="n">
        <f aca="false">Посуточная!PJ68</f>
        <v>0</v>
      </c>
      <c r="LM68" s="366" t="n">
        <f aca="false">Посуточная!PK68</f>
        <v>0</v>
      </c>
      <c r="LN68" s="366" t="n">
        <f aca="false">Посуточная!PL68</f>
        <v>0</v>
      </c>
      <c r="LO68" s="366" t="n">
        <f aca="false">Посуточная!PM68</f>
        <v>0</v>
      </c>
      <c r="LP68" s="366" t="n">
        <f aca="false">Посуточная!PN68</f>
        <v>0</v>
      </c>
      <c r="LQ68" s="366" t="n">
        <f aca="false">Посуточная!PO68</f>
        <v>0</v>
      </c>
      <c r="LR68" s="417" t="n">
        <f aca="false">COUNTIF(KN68:KW68,"&lt;&gt;0")-COUNTIF(KN68:KW68,"")</f>
        <v>-10</v>
      </c>
      <c r="LS68" s="391" t="n">
        <f aca="false">COUNTIF(KX68:LQ68,"&lt;&gt;0")-COUNTIF(KX68:LQ68,"")</f>
        <v>0</v>
      </c>
      <c r="LV68" s="414" t="n">
        <f aca="false">Посуточная!QA68</f>
        <v>0</v>
      </c>
      <c r="LW68" s="415" t="n">
        <f aca="false">Посуточная!QB68</f>
        <v>0</v>
      </c>
      <c r="LX68" s="415" t="n">
        <f aca="false">Посуточная!QC68</f>
        <v>0</v>
      </c>
      <c r="LY68" s="415" t="n">
        <f aca="false">Посуточная!QD68</f>
        <v>0</v>
      </c>
      <c r="LZ68" s="415" t="n">
        <f aca="false">Посуточная!QE68</f>
        <v>0</v>
      </c>
      <c r="MA68" s="415" t="n">
        <f aca="false">Посуточная!QF68</f>
        <v>0</v>
      </c>
      <c r="MB68" s="415" t="n">
        <f aca="false">Посуточная!QG68</f>
        <v>0</v>
      </c>
      <c r="MC68" s="876" t="n">
        <f aca="false">Посуточная!QO68</f>
        <v>0</v>
      </c>
      <c r="MD68" s="876" t="n">
        <f aca="false">Посуточная!QP68</f>
        <v>0</v>
      </c>
      <c r="ME68" s="876" t="n">
        <f aca="false">Посуточная!QQ68</f>
        <v>0</v>
      </c>
      <c r="MF68" s="876" t="n">
        <f aca="false">Посуточная!QR68</f>
        <v>0</v>
      </c>
      <c r="MG68" s="876" t="n">
        <f aca="false">Посуточная!QS68</f>
        <v>0</v>
      </c>
      <c r="MH68" s="876" t="n">
        <f aca="false">Посуточная!QT68</f>
        <v>0</v>
      </c>
      <c r="MI68" s="876" t="n">
        <f aca="false">Посуточная!QU68</f>
        <v>0</v>
      </c>
      <c r="MJ68" s="417" t="n">
        <f aca="false">COUNTIF(LV68:MB68,"&lt;&gt;0")-COUNTIF(LV68:MB68,"")</f>
        <v>-7</v>
      </c>
      <c r="MK68" s="391" t="n">
        <f aca="false">COUNTIF(MC68:MI68,"&lt;&gt;0")-COUNTIF(MC68:MI68,"")</f>
        <v>0</v>
      </c>
      <c r="MN68" s="871" t="n">
        <f aca="false">Посуточная!RG68</f>
        <v>0</v>
      </c>
      <c r="MO68" s="872" t="n">
        <f aca="false">Посуточная!RH68</f>
        <v>0</v>
      </c>
      <c r="MP68" s="872" t="n">
        <f aca="false">Посуточная!RI68</f>
        <v>0</v>
      </c>
      <c r="MQ68" s="872" t="n">
        <f aca="false">Посуточная!RJ68</f>
        <v>0</v>
      </c>
      <c r="MR68" s="872" t="n">
        <f aca="false">Посуточная!RK68</f>
        <v>0</v>
      </c>
      <c r="MS68" s="872" t="n">
        <f aca="false">Посуточная!RL68</f>
        <v>0</v>
      </c>
      <c r="MT68" s="872" t="n">
        <f aca="false">Посуточная!RM68</f>
        <v>0</v>
      </c>
      <c r="MU68" s="366" t="n">
        <f aca="false">Посуточная!RU68</f>
        <v>0</v>
      </c>
      <c r="MV68" s="366" t="n">
        <f aca="false">Посуточная!RV68</f>
        <v>0</v>
      </c>
      <c r="MW68" s="366" t="n">
        <f aca="false">Посуточная!RW68</f>
        <v>0</v>
      </c>
      <c r="MX68" s="366" t="n">
        <f aca="false">Посуточная!RX68</f>
        <v>0</v>
      </c>
      <c r="MY68" s="366" t="n">
        <f aca="false">Посуточная!RY68</f>
        <v>0</v>
      </c>
      <c r="MZ68" s="366" t="n">
        <f aca="false">Посуточная!RZ68</f>
        <v>0</v>
      </c>
      <c r="NA68" s="366" t="n">
        <f aca="false">Посуточная!SA68</f>
        <v>0</v>
      </c>
      <c r="NB68" s="417" t="n">
        <f aca="false">COUNTIF(MN68:MT68,"&lt;&gt;0")-COUNTIF(MN68:MT68,"")</f>
        <v>-7</v>
      </c>
      <c r="NC68" s="391" t="n">
        <f aca="false">COUNTIF(MU68:NA68,"&lt;&gt;0")-COUNTIF(MU68:NA68,"")</f>
        <v>-7</v>
      </c>
      <c r="NF68" s="395" t="n">
        <f aca="false">SUMIF(IG6:NE6,"итого гр.",IG68:NE68)</f>
        <v>0</v>
      </c>
      <c r="NG68" s="391" t="n">
        <f aca="false">SUMIF($IG$6:$NE$6,"итого фк.",IG68:NE68)</f>
        <v>0</v>
      </c>
      <c r="NJ68" s="396"/>
      <c r="NK68" s="397"/>
      <c r="NN68" s="871" t="n">
        <f aca="false">Посуточная!SU68</f>
        <v>0</v>
      </c>
      <c r="NO68" s="872" t="n">
        <f aca="false">Посуточная!SV68</f>
        <v>0</v>
      </c>
      <c r="NP68" s="872" t="n">
        <f aca="false">Посуточная!SW68</f>
        <v>0</v>
      </c>
      <c r="NQ68" s="872" t="n">
        <f aca="false">Посуточная!SX68</f>
        <v>0</v>
      </c>
      <c r="NR68" s="366" t="n">
        <f aca="false">Посуточная!TC68</f>
        <v>0</v>
      </c>
      <c r="NS68" s="366" t="n">
        <f aca="false">Посуточная!TD68</f>
        <v>0</v>
      </c>
      <c r="NT68" s="366" t="n">
        <f aca="false">Посуточная!TE68</f>
        <v>0</v>
      </c>
      <c r="NU68" s="366" t="n">
        <f aca="false">Посуточная!TF68</f>
        <v>0</v>
      </c>
      <c r="NV68" s="417"/>
      <c r="NW68" s="391"/>
      <c r="NZ68" s="395"/>
      <c r="OA68" s="417"/>
      <c r="OB68" s="291"/>
      <c r="OC68" s="291"/>
      <c r="OD68" s="417"/>
      <c r="OE68" s="417"/>
      <c r="OF68" s="291"/>
      <c r="OG68" s="291"/>
      <c r="OH68" s="417"/>
      <c r="OI68" s="417"/>
      <c r="OJ68" s="291"/>
      <c r="OK68" s="291"/>
      <c r="OL68" s="417"/>
      <c r="OM68" s="417"/>
      <c r="ON68" s="291"/>
      <c r="OO68" s="291"/>
      <c r="OP68" s="418" t="n">
        <f aca="false">SUMIF(NZ6:OO6,"итого гр.",NZ68:OO68)</f>
        <v>0</v>
      </c>
      <c r="OQ68" s="397" t="n">
        <f aca="false">SUMIF($NZ$6:$OO$6,"итого фк.",NZ68:OO68)</f>
        <v>0</v>
      </c>
      <c r="OR68" s="373"/>
      <c r="OT68" s="396"/>
      <c r="OU68" s="397"/>
      <c r="OX68" s="396"/>
      <c r="OY68" s="397"/>
      <c r="PB68" s="395"/>
      <c r="PC68" s="391"/>
      <c r="PF68" s="396"/>
      <c r="PG68" s="397"/>
      <c r="PJ68" s="418"/>
      <c r="PK68" s="418"/>
      <c r="PN68" s="418"/>
      <c r="PO68" s="418"/>
      <c r="PR68" s="546"/>
      <c r="PS68" s="375"/>
      <c r="PT68" s="546"/>
      <c r="PU68" s="375"/>
      <c r="PV68" s="396"/>
      <c r="PW68" s="375"/>
      <c r="PX68" s="419"/>
      <c r="PY68" s="546"/>
      <c r="PZ68" s="377"/>
      <c r="QA68" s="378"/>
      <c r="QD68" s="608"/>
      <c r="QQ68" s="127" t="n">
        <f aca="false">IF(V68="",0,V68+QQ65)</f>
        <v>0</v>
      </c>
      <c r="QR68" s="127" t="n">
        <f aca="false">IF(W68="",0,W68+QR65)</f>
        <v>0</v>
      </c>
      <c r="QS68" s="127" t="n">
        <f aca="false">IF(AN68="",0,AN68+QS65)</f>
        <v>0</v>
      </c>
      <c r="QT68" s="127" t="n">
        <f aca="false">IF(AO68="",0,AO68+QT65)</f>
        <v>0</v>
      </c>
      <c r="QU68" s="127" t="n">
        <f aca="false">IF(AZ68="",0,AZ68+QU65)</f>
        <v>0</v>
      </c>
      <c r="QV68" s="127" t="n">
        <f aca="false">IF(BA68="",0,BA68+QV65)</f>
        <v>0</v>
      </c>
      <c r="QW68" s="127" t="n">
        <f aca="false">IF(BL68="",0,BL68+QW65)</f>
        <v>0</v>
      </c>
      <c r="QX68" s="127" t="n">
        <f aca="false">IF(BM68="",0,BM68+QX65)</f>
        <v>0</v>
      </c>
      <c r="QY68" s="127" t="n">
        <f aca="false">IF(CF68="",0,CF68+QY65)</f>
        <v>0</v>
      </c>
      <c r="QZ68" s="127" t="n">
        <f aca="false">IF(CG68="",0,CG68+QZ65)</f>
        <v>0</v>
      </c>
      <c r="RA68" s="127" t="n">
        <f aca="false">IF(CX68="",0,CX68+RA65)</f>
        <v>0</v>
      </c>
      <c r="RB68" s="127" t="n">
        <f aca="false">IF(CY68="",0,CY68+RB65)</f>
        <v>0</v>
      </c>
      <c r="RC68" s="127" t="n">
        <f aca="false">IF(FO68="",0,FO68+RC65)</f>
        <v>0</v>
      </c>
      <c r="RD68" s="127" t="n">
        <f aca="false">IF(FP68="",0,FP68+RD65)</f>
        <v>0</v>
      </c>
      <c r="RE68" s="127" t="n">
        <f aca="false">IF(FC68="",0,FC68+RE65)</f>
        <v>0</v>
      </c>
      <c r="RF68" s="127" t="n">
        <f aca="false">IF(FD68="",0,FD68+RF65)</f>
        <v>0</v>
      </c>
      <c r="RG68" s="127" t="n">
        <f aca="false">IF(ND68="",0,ND68+RG65)</f>
        <v>0</v>
      </c>
      <c r="RH68" s="127" t="n">
        <f aca="false">IF(NE68="",0,NE68+RH65)</f>
        <v>0</v>
      </c>
      <c r="RI68" s="127" t="n">
        <f aca="false">IF(OX68="",0,OX68)</f>
        <v>0</v>
      </c>
      <c r="RJ68" s="127" t="n">
        <f aca="false">IF(OY68="",0,OY68)</f>
        <v>0</v>
      </c>
      <c r="RK68" s="127" t="n">
        <f aca="false">IF(IA68="",0,IA68+RK65)</f>
        <v>0</v>
      </c>
      <c r="RL68" s="127" t="n">
        <f aca="false">IF(IB68="",0,IB68+RL65)</f>
        <v>0</v>
      </c>
      <c r="RM68" s="127" t="n">
        <f aca="false">IF(OT68="",0,OT68+RM65)</f>
        <v>0</v>
      </c>
      <c r="RN68" s="127" t="n">
        <f aca="false">IF(OU68="",0,OU68+RN65)</f>
        <v>0</v>
      </c>
      <c r="RO68" s="127" t="n">
        <f aca="false">IF(PY68="",0,PY68+RO65)</f>
        <v>0</v>
      </c>
      <c r="RP68" s="127" t="n">
        <f aca="false">IF(PZ68="",0,PZ68+RP65)</f>
        <v>0</v>
      </c>
      <c r="RQ68" s="127" t="n">
        <f aca="false">IFERROR(RO68/$A66,0)</f>
        <v>0</v>
      </c>
      <c r="RR68" s="127" t="n">
        <f aca="false">IFERROR(RP68/$A66,0)</f>
        <v>0</v>
      </c>
      <c r="RS68" s="127" t="n">
        <f aca="false">IF(PD68="",0,PD68+RS65)</f>
        <v>0</v>
      </c>
      <c r="RT68" s="127" t="n">
        <f aca="false">IF(PE68="",0,PE68+RT65)</f>
        <v>0</v>
      </c>
      <c r="RU68" s="127" t="n">
        <f aca="false">IF(QQ68&gt;0,0,T68+RU65)</f>
        <v>-138</v>
      </c>
      <c r="RV68" s="127" t="n">
        <f aca="false">IF(QR68&gt;0,0,U68+RV65)</f>
        <v>3</v>
      </c>
      <c r="RW68" s="127" t="n">
        <f aca="false">IF(QS68&gt;0,0,AL68+RW65)</f>
        <v>-124</v>
      </c>
      <c r="RX68" s="127" t="n">
        <f aca="false">IF(QT68&gt;0,0,AM68+RX65)</f>
        <v>8</v>
      </c>
      <c r="RY68" s="127" t="n">
        <f aca="false">IF(QU68&gt;0,0,AX68+RY65)</f>
        <v>-80</v>
      </c>
      <c r="RZ68" s="127" t="n">
        <f aca="false">IF(QV68&gt;0,0,AY68+RZ65)</f>
        <v>0</v>
      </c>
      <c r="SA68" s="127" t="n">
        <f aca="false">IF(QW68&gt;0,0,BJ68+SA65)</f>
        <v>-80</v>
      </c>
      <c r="SB68" s="127" t="n">
        <f aca="false">IF(QX68&gt;0,0,BK68+SB65)</f>
        <v>0</v>
      </c>
      <c r="SC68" s="127" t="n">
        <f aca="false">IF(QY68&gt;0,0,CD68+SC65)</f>
        <v>-74</v>
      </c>
      <c r="SD68" s="127" t="n">
        <f aca="false">IF(QZ68&gt;0,0,CE68+SD65)</f>
        <v>4</v>
      </c>
      <c r="SE68" s="127" t="n">
        <f aca="false">IF(RA68&gt;0,0,CV68+SE65)</f>
        <v>-126</v>
      </c>
      <c r="SF68" s="127" t="n">
        <f aca="false">IF(RB68&gt;0,0,CW68+SF65)</f>
        <v>2</v>
      </c>
      <c r="SG68" s="127" t="n">
        <f aca="false">IF(RC68&gt;0,0,FM68+SG65)</f>
        <v>-80</v>
      </c>
      <c r="SH68" s="127" t="n">
        <f aca="false">IF(RD68&gt;0,0,FN68+SH65)</f>
        <v>0</v>
      </c>
      <c r="SI68" s="127" t="n">
        <f aca="false">IF(RE68&gt;0,0,FA68+SI65)</f>
        <v>-592</v>
      </c>
      <c r="SJ68" s="127" t="n">
        <f aca="false">IFERROR(IF(RF68&gt;0,0,FB68+SJ65),0)</f>
        <v>23</v>
      </c>
      <c r="SK68" s="127" t="n">
        <f aca="false">IF(RG68&gt;0,0,NB68+SK65)</f>
        <v>-125</v>
      </c>
      <c r="SL68" s="127" t="n">
        <f aca="false">IFERROR(IF(RH68&gt;0,0,NC68+SL65),0)</f>
        <v>-136</v>
      </c>
      <c r="SM68" s="127"/>
      <c r="SN68" s="127"/>
      <c r="SO68" s="127"/>
    </row>
    <row r="69" customFormat="false" ht="15" hidden="false" customHeight="false" outlineLevel="0" collapsed="false">
      <c r="A69" s="741"/>
      <c r="B69" s="879" t="n">
        <f aca="false">Посуточная!B69</f>
        <v>40</v>
      </c>
      <c r="C69" s="880" t="n">
        <f aca="false">Посуточная!C69</f>
        <v>100</v>
      </c>
      <c r="D69" s="880" t="n">
        <f aca="false">Посуточная!D69</f>
        <v>50</v>
      </c>
      <c r="E69" s="880" t="n">
        <f aca="false">Посуточная!E69</f>
        <v>0</v>
      </c>
      <c r="F69" s="880" t="n">
        <f aca="false">Посуточная!F69</f>
        <v>0</v>
      </c>
      <c r="G69" s="880" t="n">
        <f aca="false">Посуточная!G69</f>
        <v>0</v>
      </c>
      <c r="H69" s="880" t="n">
        <f aca="false">Посуточная!H69</f>
        <v>0</v>
      </c>
      <c r="I69" s="880" t="n">
        <f aca="false">Посуточная!I69</f>
        <v>0</v>
      </c>
      <c r="J69" s="427" t="n">
        <f aca="false">Посуточная!Q69</f>
        <v>50</v>
      </c>
      <c r="K69" s="427" t="n">
        <f aca="false">Посуточная!R69</f>
        <v>0</v>
      </c>
      <c r="L69" s="427" t="n">
        <f aca="false">Посуточная!S69</f>
        <v>0</v>
      </c>
      <c r="M69" s="427" t="n">
        <f aca="false">Посуточная!T69</f>
        <v>0</v>
      </c>
      <c r="N69" s="427" t="n">
        <f aca="false">Посуточная!U69</f>
        <v>0</v>
      </c>
      <c r="O69" s="427" t="n">
        <f aca="false">Посуточная!V69</f>
        <v>0</v>
      </c>
      <c r="P69" s="427" t="n">
        <f aca="false">Посуточная!W69</f>
        <v>0</v>
      </c>
      <c r="Q69" s="427" t="n">
        <f aca="false">Посуточная!X69</f>
        <v>0</v>
      </c>
      <c r="R69" s="427" t="n">
        <f aca="false">Посуточная!Y69</f>
        <v>0</v>
      </c>
      <c r="S69" s="427" t="n">
        <f aca="false">Посуточная!Z69</f>
        <v>0</v>
      </c>
      <c r="T69" s="475" t="n">
        <f aca="false">SUBTOTAL(9, B69:I69)</f>
        <v>190</v>
      </c>
      <c r="U69" s="433" t="n">
        <f aca="false">SUBTOTAL(9, J69:S69)</f>
        <v>50</v>
      </c>
      <c r="V69" s="273" t="n">
        <f aca="false">SUM(T69,V66)</f>
        <v>350</v>
      </c>
      <c r="W69" s="273" t="n">
        <f aca="false">SUM(U69,W66)</f>
        <v>130</v>
      </c>
      <c r="X69" s="879" t="n">
        <f aca="false">Посуточная!AL69</f>
        <v>0</v>
      </c>
      <c r="Y69" s="880" t="n">
        <f aca="false">Посуточная!AM69</f>
        <v>0</v>
      </c>
      <c r="Z69" s="880" t="n">
        <f aca="false">Посуточная!AN69</f>
        <v>0</v>
      </c>
      <c r="AA69" s="880" t="n">
        <f aca="false">Посуточная!AO69</f>
        <v>0</v>
      </c>
      <c r="AB69" s="880" t="n">
        <f aca="false">Посуточная!AP69</f>
        <v>0</v>
      </c>
      <c r="AC69" s="880" t="n">
        <f aca="false">Посуточная!AQ69</f>
        <v>0</v>
      </c>
      <c r="AD69" s="880" t="n">
        <f aca="false">Посуточная!AR69</f>
        <v>0</v>
      </c>
      <c r="AE69" s="427" t="n">
        <f aca="false">Посуточная!AZ69</f>
        <v>-14</v>
      </c>
      <c r="AF69" s="427" t="n">
        <f aca="false">Посуточная!BA69</f>
        <v>0</v>
      </c>
      <c r="AG69" s="427" t="n">
        <f aca="false">Посуточная!BB69</f>
        <v>0</v>
      </c>
      <c r="AH69" s="427" t="n">
        <f aca="false">Посуточная!BC69</f>
        <v>0</v>
      </c>
      <c r="AI69" s="427" t="n">
        <f aca="false">Посуточная!BD69</f>
        <v>0</v>
      </c>
      <c r="AJ69" s="427" t="n">
        <f aca="false">Посуточная!BE69</f>
        <v>0</v>
      </c>
      <c r="AK69" s="427" t="n">
        <f aca="false">Посуточная!BF69</f>
        <v>0</v>
      </c>
      <c r="AL69" s="475" t="n">
        <f aca="false">SUBTOTAL(9, X69:AD69)</f>
        <v>0</v>
      </c>
      <c r="AM69" s="433" t="n">
        <f aca="false">SUBTOTAL(9, AE69:AK69)</f>
        <v>-14</v>
      </c>
      <c r="AN69" s="273" t="n">
        <f aca="false">SUM(AL69,AN66)</f>
        <v>162</v>
      </c>
      <c r="AO69" s="273" t="n">
        <f aca="false">SUM(AM69,AO66)</f>
        <v>147</v>
      </c>
      <c r="AP69" s="879" t="n">
        <f aca="false">Посуточная!BR69</f>
        <v>0</v>
      </c>
      <c r="AQ69" s="880" t="n">
        <f aca="false">Посуточная!BS69</f>
        <v>0</v>
      </c>
      <c r="AR69" s="880" t="n">
        <f aca="false">Посуточная!BT69</f>
        <v>0</v>
      </c>
      <c r="AS69" s="880" t="n">
        <f aca="false">Посуточная!BU69</f>
        <v>0</v>
      </c>
      <c r="AT69" s="427" t="n">
        <f aca="false">Посуточная!BZ69</f>
        <v>0</v>
      </c>
      <c r="AU69" s="427" t="n">
        <f aca="false">Посуточная!CA69</f>
        <v>0</v>
      </c>
      <c r="AV69" s="427" t="n">
        <f aca="false">Посуточная!CB69</f>
        <v>0</v>
      </c>
      <c r="AW69" s="427" t="n">
        <f aca="false">Посуточная!CC69</f>
        <v>0</v>
      </c>
      <c r="AX69" s="475" t="n">
        <f aca="false">SUBTOTAL(9, AP69:AS69)</f>
        <v>0</v>
      </c>
      <c r="AY69" s="433" t="n">
        <f aca="false">SUBTOTAL(9, AT69:AW69)</f>
        <v>0</v>
      </c>
      <c r="AZ69" s="273" t="n">
        <f aca="false">SUM(AX69,AZ66)</f>
        <v>0</v>
      </c>
      <c r="BA69" s="273" t="n">
        <f aca="false">SUM(AY69,BA66)</f>
        <v>0</v>
      </c>
      <c r="BB69" s="879" t="n">
        <f aca="false">Посуточная!CL69</f>
        <v>0</v>
      </c>
      <c r="BC69" s="880" t="n">
        <f aca="false">Посуточная!CM69</f>
        <v>0</v>
      </c>
      <c r="BD69" s="880" t="n">
        <f aca="false">Посуточная!CN69</f>
        <v>0</v>
      </c>
      <c r="BE69" s="880" t="n">
        <f aca="false">Посуточная!CO69</f>
        <v>0</v>
      </c>
      <c r="BF69" s="427" t="n">
        <f aca="false">Посуточная!CT69</f>
        <v>0</v>
      </c>
      <c r="BG69" s="427" t="n">
        <f aca="false">Посуточная!CU69</f>
        <v>0</v>
      </c>
      <c r="BH69" s="427" t="n">
        <f aca="false">Посуточная!CV69</f>
        <v>0</v>
      </c>
      <c r="BI69" s="427" t="n">
        <f aca="false">Посуточная!CW69</f>
        <v>0</v>
      </c>
      <c r="BJ69" s="475" t="n">
        <f aca="false">SUBTOTAL(9, BB69:BE69)</f>
        <v>0</v>
      </c>
      <c r="BK69" s="433" t="n">
        <f aca="false">SUBTOTAL(9, BF69:BI69)</f>
        <v>0</v>
      </c>
      <c r="BL69" s="273" t="n">
        <f aca="false">SUM(BJ69,BL66)</f>
        <v>0</v>
      </c>
      <c r="BM69" s="273" t="n">
        <f aca="false">SUM(BK69,BM66)</f>
        <v>0</v>
      </c>
      <c r="BN69" s="437" t="n">
        <f aca="false">SUMIF(B6:BM6,"итого гр.",B69:BM69)</f>
        <v>190</v>
      </c>
      <c r="BO69" s="433" t="n">
        <f aca="false">SUMIF(B6:BM6,"итого фк.",B69:BM69)</f>
        <v>36</v>
      </c>
      <c r="BP69" s="273" t="n">
        <f aca="false">SUM(BN69,BP66)</f>
        <v>512</v>
      </c>
      <c r="BQ69" s="273" t="n">
        <f aca="false">SUM(BO69,BQ66)</f>
        <v>277</v>
      </c>
      <c r="BR69" s="438" t="n">
        <f aca="false">BP69</f>
        <v>512</v>
      </c>
      <c r="BS69" s="439" t="n">
        <f aca="false">BQ69</f>
        <v>277</v>
      </c>
      <c r="BV69" s="881" t="n">
        <f aca="false">Посуточная!DN69</f>
        <v>0</v>
      </c>
      <c r="BW69" s="882" t="n">
        <f aca="false">Посуточная!DO69</f>
        <v>0</v>
      </c>
      <c r="BX69" s="882" t="n">
        <f aca="false">Посуточная!DP69</f>
        <v>0</v>
      </c>
      <c r="BY69" s="882" t="n">
        <f aca="false">Посуточная!DQ69</f>
        <v>0</v>
      </c>
      <c r="BZ69" s="427" t="n">
        <f aca="false">Посуточная!DV69</f>
        <v>10.5</v>
      </c>
      <c r="CA69" s="427" t="n">
        <f aca="false">Посуточная!DW69</f>
        <v>0</v>
      </c>
      <c r="CB69" s="427" t="n">
        <f aca="false">Посуточная!DX69</f>
        <v>0</v>
      </c>
      <c r="CC69" s="427" t="n">
        <f aca="false">Посуточная!DY69</f>
        <v>0</v>
      </c>
      <c r="CD69" s="417" t="n">
        <f aca="false">SUBTOTAL(9, BV69:BY69)</f>
        <v>0</v>
      </c>
      <c r="CE69" s="433" t="n">
        <f aca="false">SUBTOTAL(9, BZ69:CC69)</f>
        <v>10.5</v>
      </c>
      <c r="CF69" s="273" t="n">
        <f aca="false">SUM(CD69,CF66)</f>
        <v>25.2</v>
      </c>
      <c r="CG69" s="273" t="n">
        <f aca="false">SUM(CE69,CG66)</f>
        <v>26.488</v>
      </c>
      <c r="CH69" s="881" t="n">
        <f aca="false">Посуточная!EH69</f>
        <v>0</v>
      </c>
      <c r="CI69" s="882" t="n">
        <f aca="false">Посуточная!EI69</f>
        <v>0</v>
      </c>
      <c r="CJ69" s="882" t="n">
        <f aca="false">Посуточная!EJ69</f>
        <v>0</v>
      </c>
      <c r="CK69" s="882" t="n">
        <f aca="false">Посуточная!EK69</f>
        <v>0</v>
      </c>
      <c r="CL69" s="882" t="n">
        <f aca="false">Посуточная!EL69</f>
        <v>0</v>
      </c>
      <c r="CM69" s="882" t="n">
        <f aca="false">Посуточная!EM69</f>
        <v>0</v>
      </c>
      <c r="CN69" s="882" t="n">
        <f aca="false">Посуточная!EN69</f>
        <v>0</v>
      </c>
      <c r="CO69" s="427" t="n">
        <f aca="false">Посуточная!ES69</f>
        <v>0</v>
      </c>
      <c r="CP69" s="427" t="n">
        <f aca="false">Посуточная!ET69</f>
        <v>0</v>
      </c>
      <c r="CQ69" s="427" t="n">
        <f aca="false">Посуточная!EU69</f>
        <v>0</v>
      </c>
      <c r="CR69" s="427" t="n">
        <f aca="false">Посуточная!EV69</f>
        <v>0</v>
      </c>
      <c r="CS69" s="427" t="n">
        <f aca="false">Посуточная!EW69</f>
        <v>0</v>
      </c>
      <c r="CT69" s="427" t="n">
        <f aca="false">Посуточная!EX69</f>
        <v>0</v>
      </c>
      <c r="CU69" s="427" t="n">
        <f aca="false">Посуточная!EY69</f>
        <v>0</v>
      </c>
      <c r="CV69" s="475" t="n">
        <f aca="false">SUBTOTAL(9, CH69:CN69)</f>
        <v>0</v>
      </c>
      <c r="CW69" s="433" t="n">
        <f aca="false">SUBTOTAL(9, CO69:CU69)</f>
        <v>0</v>
      </c>
      <c r="CX69" s="273" t="n">
        <f aca="false">SUM(CV69,CX66)</f>
        <v>220</v>
      </c>
      <c r="CY69" s="273" t="n">
        <f aca="false">SUM(CW69,CY66)</f>
        <v>60</v>
      </c>
      <c r="CZ69" s="879" t="n">
        <f aca="false">Посуточная!FH69</f>
        <v>7</v>
      </c>
      <c r="DA69" s="880" t="n">
        <f aca="false">Посуточная!FI69</f>
        <v>0</v>
      </c>
      <c r="DB69" s="880" t="n">
        <f aca="false">Посуточная!FJ69</f>
        <v>0</v>
      </c>
      <c r="DC69" s="880" t="n">
        <f aca="false">Посуточная!FK69</f>
        <v>0</v>
      </c>
      <c r="DD69" s="880" t="n">
        <f aca="false">Посуточная!FL69</f>
        <v>0</v>
      </c>
      <c r="DE69" s="880" t="n">
        <f aca="false">Посуточная!FM69</f>
        <v>0</v>
      </c>
      <c r="DF69" s="880" t="n">
        <f aca="false">Посуточная!FN69</f>
        <v>0</v>
      </c>
      <c r="DG69" s="880" t="n">
        <f aca="false">Посуточная!FO69</f>
        <v>0</v>
      </c>
      <c r="DH69" s="880" t="n">
        <f aca="false">Посуточная!FP69</f>
        <v>0</v>
      </c>
      <c r="DI69" s="880" t="n">
        <f aca="false">Посуточная!FQ69</f>
        <v>0</v>
      </c>
      <c r="DJ69" s="880" t="n">
        <f aca="false">Посуточная!FR69</f>
        <v>0</v>
      </c>
      <c r="DK69" s="880" t="n">
        <f aca="false">Посуточная!FS69</f>
        <v>0</v>
      </c>
      <c r="DL69" s="880" t="n">
        <f aca="false">Посуточная!FT69</f>
        <v>0</v>
      </c>
      <c r="DM69" s="880" t="n">
        <f aca="false">Посуточная!FU69</f>
        <v>0</v>
      </c>
      <c r="DN69" s="880" t="n">
        <f aca="false">Посуточная!FV69</f>
        <v>0</v>
      </c>
      <c r="DO69" s="880" t="n">
        <f aca="false">Посуточная!FW69</f>
        <v>0</v>
      </c>
      <c r="DP69" s="880" t="n">
        <f aca="false">Посуточная!FX69</f>
        <v>0</v>
      </c>
      <c r="DQ69" s="880" t="n">
        <f aca="false">Посуточная!FY69</f>
        <v>0</v>
      </c>
      <c r="DR69" s="880" t="n">
        <f aca="false">Посуточная!FZ69</f>
        <v>0</v>
      </c>
      <c r="DS69" s="880" t="n">
        <f aca="false">Посуточная!GA69</f>
        <v>0</v>
      </c>
      <c r="DT69" s="880" t="n">
        <f aca="false">Посуточная!GB69</f>
        <v>0</v>
      </c>
      <c r="DU69" s="880" t="n">
        <f aca="false">Посуточная!GC69</f>
        <v>0</v>
      </c>
      <c r="DV69" s="880" t="n">
        <f aca="false">Посуточная!GD69</f>
        <v>0</v>
      </c>
      <c r="DW69" s="880" t="n">
        <f aca="false">Посуточная!GE69</f>
        <v>0</v>
      </c>
      <c r="DX69" s="880" t="n">
        <f aca="false">Посуточная!GF69</f>
        <v>0</v>
      </c>
      <c r="DY69" s="880" t="n">
        <f aca="false">Посуточная!GG69</f>
        <v>0</v>
      </c>
      <c r="DZ69" s="880" t="n">
        <f aca="false">Посуточная!GH69</f>
        <v>0</v>
      </c>
      <c r="EA69" s="880" t="n">
        <f aca="false">Посуточная!GI69</f>
        <v>0</v>
      </c>
      <c r="EB69" s="880" t="n">
        <f aca="false">Посуточная!GJ69</f>
        <v>0</v>
      </c>
      <c r="EC69" s="880" t="n">
        <f aca="false">Посуточная!GK69</f>
        <v>0</v>
      </c>
      <c r="ED69" s="880" t="n">
        <f aca="false">Посуточная!GL69</f>
        <v>0</v>
      </c>
      <c r="EE69" s="880" t="n">
        <f aca="false">Посуточная!GM69</f>
        <v>0</v>
      </c>
      <c r="EF69" s="427" t="n">
        <f aca="false">Посуточная!GU69</f>
        <v>3</v>
      </c>
      <c r="EG69" s="427" t="n">
        <f aca="false">Посуточная!GV69</f>
        <v>5</v>
      </c>
      <c r="EH69" s="427" t="n">
        <f aca="false">Посуточная!GW69</f>
        <v>0</v>
      </c>
      <c r="EI69" s="427" t="n">
        <f aca="false">Посуточная!GX69</f>
        <v>0</v>
      </c>
      <c r="EJ69" s="427" t="n">
        <f aca="false">Посуточная!GY69</f>
        <v>0</v>
      </c>
      <c r="EK69" s="427" t="n">
        <f aca="false">Посуточная!GZ69</f>
        <v>0</v>
      </c>
      <c r="EL69" s="427" t="n">
        <f aca="false">Посуточная!HA69</f>
        <v>0</v>
      </c>
      <c r="EM69" s="427" t="n">
        <f aca="false">Посуточная!HB69</f>
        <v>0</v>
      </c>
      <c r="EN69" s="427" t="n">
        <f aca="false">Посуточная!HC69</f>
        <v>0</v>
      </c>
      <c r="EO69" s="427" t="n">
        <f aca="false">Посуточная!HD69</f>
        <v>0</v>
      </c>
      <c r="EP69" s="427" t="n">
        <f aca="false">Посуточная!HE69</f>
        <v>0</v>
      </c>
      <c r="EQ69" s="427" t="n">
        <f aca="false">Посуточная!HF69</f>
        <v>0</v>
      </c>
      <c r="ER69" s="427" t="n">
        <f aca="false">Посуточная!HG69</f>
        <v>0</v>
      </c>
      <c r="ES69" s="427" t="n">
        <f aca="false">Посуточная!HH69</f>
        <v>0</v>
      </c>
      <c r="ET69" s="427" t="n">
        <f aca="false">Посуточная!HI69</f>
        <v>0</v>
      </c>
      <c r="EU69" s="427" t="n">
        <f aca="false">Посуточная!HJ69</f>
        <v>0</v>
      </c>
      <c r="EV69" s="427" t="n">
        <f aca="false">Посуточная!HK69</f>
        <v>0</v>
      </c>
      <c r="EW69" s="427" t="n">
        <f aca="false">Посуточная!HL69</f>
        <v>0</v>
      </c>
      <c r="EX69" s="427" t="n">
        <f aca="false">Посуточная!HM69</f>
        <v>0</v>
      </c>
      <c r="EY69" s="427" t="n">
        <f aca="false">Посуточная!HN69</f>
        <v>0</v>
      </c>
      <c r="EZ69" s="427" t="n">
        <f aca="false">Посуточная!HO69</f>
        <v>0</v>
      </c>
      <c r="FA69" s="475" t="n">
        <f aca="false">SUBTOTAL(9, CZ69:EE69)</f>
        <v>7</v>
      </c>
      <c r="FB69" s="433" t="n">
        <f aca="false">SUBTOTAL(9, EF69:EZ69)</f>
        <v>8</v>
      </c>
      <c r="FC69" s="273" t="n">
        <f aca="false">SUM(FA69,FC66)</f>
        <v>121</v>
      </c>
      <c r="FD69" s="273" t="n">
        <f aca="false">SUM(FB69,FD66)</f>
        <v>99.773</v>
      </c>
      <c r="FE69" s="883" t="n">
        <f aca="false">Посуточная!IA69</f>
        <v>0</v>
      </c>
      <c r="FF69" s="884" t="n">
        <f aca="false">Посуточная!IB69</f>
        <v>0</v>
      </c>
      <c r="FG69" s="884" t="n">
        <f aca="false">Посуточная!IC69</f>
        <v>0</v>
      </c>
      <c r="FH69" s="880" t="n">
        <f aca="false">Посуточная!ID69</f>
        <v>0</v>
      </c>
      <c r="FI69" s="427" t="n">
        <f aca="false">Посуточная!II69</f>
        <v>0</v>
      </c>
      <c r="FJ69" s="470" t="n">
        <f aca="false">Посуточная!IJ69</f>
        <v>0</v>
      </c>
      <c r="FK69" s="470" t="n">
        <f aca="false">Посуточная!IK69</f>
        <v>0</v>
      </c>
      <c r="FL69" s="470" t="n">
        <f aca="false">Посуточная!IL69</f>
        <v>0</v>
      </c>
      <c r="FM69" s="432" t="n">
        <f aca="false">SUBTOTAL(9, FE69:FH69)</f>
        <v>0</v>
      </c>
      <c r="FN69" s="433" t="n">
        <f aca="false">SUBTOTAL(9, FI69:FL69)</f>
        <v>0</v>
      </c>
      <c r="FO69" s="273" t="n">
        <f aca="false">SUM(FM69,FO66)</f>
        <v>0</v>
      </c>
      <c r="FP69" s="273" t="n">
        <f aca="false">SUM(FN69,FP66)</f>
        <v>0</v>
      </c>
      <c r="FQ69" s="420" t="n">
        <f aca="false">Посуточная!KX69-Посуточная_НГДП!EH69</f>
        <v>0.9</v>
      </c>
      <c r="FR69" s="421"/>
      <c r="FS69" s="421"/>
      <c r="FT69" s="421"/>
      <c r="FU69" s="421"/>
      <c r="FV69" s="421"/>
      <c r="FW69" s="421"/>
      <c r="FX69" s="421"/>
      <c r="FY69" s="421"/>
      <c r="FZ69" s="421"/>
      <c r="GA69" s="421"/>
      <c r="GB69" s="421"/>
      <c r="GC69" s="421"/>
      <c r="GD69" s="421"/>
      <c r="GE69" s="421"/>
      <c r="GF69" s="427" t="n">
        <f aca="false">Посуточная!KY69-Посуточная_НГДП!EI69</f>
        <v>69.798</v>
      </c>
      <c r="GG69" s="427"/>
      <c r="GH69" s="427"/>
      <c r="GI69" s="427"/>
      <c r="GJ69" s="427"/>
      <c r="GK69" s="427"/>
      <c r="GL69" s="427"/>
      <c r="GM69" s="427"/>
      <c r="GN69" s="427"/>
      <c r="GO69" s="427"/>
      <c r="GP69" s="427"/>
      <c r="GQ69" s="427"/>
      <c r="GR69" s="427"/>
      <c r="GS69" s="427"/>
      <c r="GT69" s="427"/>
      <c r="GU69" s="427"/>
      <c r="GV69" s="427"/>
      <c r="GW69" s="427"/>
      <c r="GX69" s="427"/>
      <c r="GY69" s="427"/>
      <c r="GZ69" s="427"/>
      <c r="HA69" s="427"/>
      <c r="HB69" s="427"/>
      <c r="HC69" s="427"/>
      <c r="HD69" s="427"/>
      <c r="HE69" s="427"/>
      <c r="HF69" s="427"/>
      <c r="HG69" s="427"/>
      <c r="HH69" s="427"/>
      <c r="HI69" s="427"/>
      <c r="HJ69" s="427"/>
      <c r="HK69" s="427"/>
      <c r="HL69" s="427"/>
      <c r="HM69" s="475" t="n">
        <f aca="false">SUBTOTAL(9, FQ69:GE69)</f>
        <v>0.9</v>
      </c>
      <c r="HN69" s="549" t="n">
        <f aca="false">SUBTOTAL(9, GF69:HL69)</f>
        <v>69.798</v>
      </c>
      <c r="HO69" s="273" t="n">
        <f aca="false">SUM(HM69,HO66)</f>
        <v>285.941</v>
      </c>
      <c r="HP69" s="456" t="n">
        <f aca="false">SUM(HN69,HP66)</f>
        <v>746.045</v>
      </c>
      <c r="HQ69" s="437" t="n">
        <f aca="false">SUMIF(BV6:HP6,"итого гр.",BV69:HP69)</f>
        <v>7.9</v>
      </c>
      <c r="HR69" s="433" t="n">
        <f aca="false">SUMIF(BV6:HP6,"итого фк.",BV69:HP69)</f>
        <v>88.298</v>
      </c>
      <c r="HS69" s="273" t="n">
        <f aca="false">SUM(HQ69,HS66)</f>
        <v>652.141</v>
      </c>
      <c r="HT69" s="273" t="n">
        <f aca="false">SUM(HR69,HT66)</f>
        <v>932.306</v>
      </c>
      <c r="HU69" s="438" t="n">
        <f aca="false">HS69</f>
        <v>652.141</v>
      </c>
      <c r="HV69" s="439" t="n">
        <f aca="false">HT69</f>
        <v>932.306</v>
      </c>
      <c r="HX69" s="278"/>
      <c r="HY69" s="457" t="n">
        <f aca="false">Посуточная!LJ69-Посуточная_НГДП!ET69</f>
        <v>0</v>
      </c>
      <c r="HZ69" s="458" t="n">
        <f aca="false">Посуточная!LK69-Посуточная_НГДП!EU69</f>
        <v>53</v>
      </c>
      <c r="IA69" s="273" t="n">
        <f aca="false">HY69</f>
        <v>0</v>
      </c>
      <c r="IB69" s="273" t="n">
        <f aca="false">HZ69</f>
        <v>53</v>
      </c>
      <c r="IC69" s="438" t="n">
        <f aca="false">SUM(BN69,HQ69,HY69)</f>
        <v>197.9</v>
      </c>
      <c r="ID69" s="439" t="n">
        <f aca="false">SUM(BO69,HR69,HZ69)</f>
        <v>177.298</v>
      </c>
      <c r="IE69" s="273" t="n">
        <f aca="false">SUM(BP69,HS69,IA69)</f>
        <v>1164.141</v>
      </c>
      <c r="IF69" s="273" t="n">
        <f aca="false">SUM(BQ69,HT69,IB69)</f>
        <v>1262.306</v>
      </c>
      <c r="IG69" s="420" t="n">
        <f aca="false">Посуточная!OB69-Посуточная_НГДП!FP69</f>
        <v>2.4</v>
      </c>
      <c r="IH69" s="421"/>
      <c r="II69" s="421"/>
      <c r="IJ69" s="421"/>
      <c r="IK69" s="421"/>
      <c r="IL69" s="421"/>
      <c r="IM69" s="421"/>
      <c r="IN69" s="421"/>
      <c r="IO69" s="421"/>
      <c r="IP69" s="421"/>
      <c r="IQ69" s="421"/>
      <c r="IR69" s="421"/>
      <c r="IS69" s="421"/>
      <c r="IT69" s="421"/>
      <c r="IU69" s="421"/>
      <c r="IV69" s="441" t="n">
        <f aca="false">Посуточная!OC69-Посуточная_НГДП!FQ69</f>
        <v>68.688</v>
      </c>
      <c r="IW69" s="441"/>
      <c r="IX69" s="441"/>
      <c r="IY69" s="441"/>
      <c r="IZ69" s="441"/>
      <c r="JA69" s="441"/>
      <c r="JB69" s="441"/>
      <c r="JC69" s="441"/>
      <c r="JD69" s="441"/>
      <c r="JE69" s="441"/>
      <c r="JF69" s="441"/>
      <c r="JG69" s="441"/>
      <c r="JH69" s="441"/>
      <c r="JI69" s="441"/>
      <c r="JJ69" s="441"/>
      <c r="JK69" s="441"/>
      <c r="JL69" s="441"/>
      <c r="JM69" s="441"/>
      <c r="JN69" s="441"/>
      <c r="JO69" s="441"/>
      <c r="JP69" s="441"/>
      <c r="JQ69" s="441"/>
      <c r="JR69" s="441"/>
      <c r="JS69" s="441"/>
      <c r="JT69" s="441"/>
      <c r="JU69" s="441"/>
      <c r="JV69" s="441"/>
      <c r="JW69" s="441"/>
      <c r="JX69" s="441"/>
      <c r="JY69" s="441"/>
      <c r="JZ69" s="441"/>
      <c r="KA69" s="441"/>
      <c r="KB69" s="441"/>
      <c r="KC69" s="441"/>
      <c r="KD69" s="441"/>
      <c r="KE69" s="441"/>
      <c r="KF69" s="441"/>
      <c r="KG69" s="441"/>
      <c r="KH69" s="441"/>
      <c r="KI69" s="441"/>
      <c r="KJ69" s="475" t="n">
        <f aca="false">SUBTOTAL(9, IG69:IU69)</f>
        <v>2.4</v>
      </c>
      <c r="KK69" s="433" t="n">
        <f aca="false">SUBTOTAL(9, IV69:KI69)</f>
        <v>68.688</v>
      </c>
      <c r="KL69" s="273" t="n">
        <f aca="false">SUM(KJ69,KL66)</f>
        <v>495.8535555556</v>
      </c>
      <c r="KM69" s="273" t="n">
        <f aca="false">SUM(KK69,KM66)</f>
        <v>1213.022</v>
      </c>
      <c r="KN69" s="910" t="n">
        <f aca="false">Посуточная!OF69</f>
        <v>0</v>
      </c>
      <c r="KO69" s="911" t="n">
        <f aca="false">Посуточная!OG69</f>
        <v>0</v>
      </c>
      <c r="KP69" s="911" t="n">
        <f aca="false">Посуточная!OH69</f>
        <v>0</v>
      </c>
      <c r="KQ69" s="911" t="n">
        <f aca="false">Посуточная!OI69</f>
        <v>0</v>
      </c>
      <c r="KR69" s="911" t="n">
        <f aca="false">Посуточная!OJ69</f>
        <v>0</v>
      </c>
      <c r="KS69" s="911" t="n">
        <f aca="false">Посуточная!OK69</f>
        <v>0</v>
      </c>
      <c r="KT69" s="911" t="n">
        <f aca="false">Посуточная!OL69</f>
        <v>0</v>
      </c>
      <c r="KU69" s="911" t="n">
        <f aca="false">Посуточная!OM69</f>
        <v>0</v>
      </c>
      <c r="KV69" s="911" t="n">
        <f aca="false">Посуточная!ON69</f>
        <v>0</v>
      </c>
      <c r="KW69" s="912" t="n">
        <f aca="false">Посуточная!OO69</f>
        <v>0</v>
      </c>
      <c r="KX69" s="427" t="n">
        <f aca="false">Посуточная!OV69</f>
        <v>0</v>
      </c>
      <c r="KY69" s="469" t="n">
        <f aca="false">Посуточная!OW69</f>
        <v>0</v>
      </c>
      <c r="KZ69" s="470" t="n">
        <f aca="false">Посуточная!OX69</f>
        <v>0</v>
      </c>
      <c r="LA69" s="470" t="n">
        <f aca="false">Посуточная!OY69</f>
        <v>0</v>
      </c>
      <c r="LB69" s="470" t="n">
        <f aca="false">Посуточная!OZ69</f>
        <v>0</v>
      </c>
      <c r="LC69" s="470" t="n">
        <f aca="false">Посуточная!PA69</f>
        <v>0</v>
      </c>
      <c r="LD69" s="470" t="n">
        <f aca="false">Посуточная!PB69</f>
        <v>0</v>
      </c>
      <c r="LE69" s="470" t="n">
        <f aca="false">Посуточная!PC69</f>
        <v>0</v>
      </c>
      <c r="LF69" s="470" t="n">
        <f aca="false">Посуточная!PD69</f>
        <v>0</v>
      </c>
      <c r="LG69" s="470" t="n">
        <f aca="false">Посуточная!PE69</f>
        <v>0</v>
      </c>
      <c r="LH69" s="470" t="n">
        <f aca="false">Посуточная!PF69</f>
        <v>0</v>
      </c>
      <c r="LI69" s="470" t="n">
        <f aca="false">Посуточная!PG69</f>
        <v>0</v>
      </c>
      <c r="LJ69" s="470" t="n">
        <f aca="false">Посуточная!PH69</f>
        <v>0</v>
      </c>
      <c r="LK69" s="470" t="n">
        <f aca="false">Посуточная!PI69</f>
        <v>0</v>
      </c>
      <c r="LL69" s="470" t="n">
        <f aca="false">Посуточная!PJ69</f>
        <v>0</v>
      </c>
      <c r="LM69" s="470" t="n">
        <f aca="false">Посуточная!PK69</f>
        <v>0</v>
      </c>
      <c r="LN69" s="470" t="n">
        <f aca="false">Посуточная!PL69</f>
        <v>0</v>
      </c>
      <c r="LO69" s="470" t="n">
        <f aca="false">Посуточная!PM69</f>
        <v>0</v>
      </c>
      <c r="LP69" s="470" t="n">
        <f aca="false">Посуточная!PN69</f>
        <v>0</v>
      </c>
      <c r="LQ69" s="470" t="n">
        <f aca="false">Посуточная!PO69</f>
        <v>0</v>
      </c>
      <c r="LR69" s="475" t="n">
        <f aca="false">SUBTOTAL(9, KN69:KW69)</f>
        <v>0</v>
      </c>
      <c r="LS69" s="433" t="n">
        <f aca="false">SUBTOTAL(9, KX69:LQ69)</f>
        <v>0</v>
      </c>
      <c r="LT69" s="273" t="n">
        <f aca="false">SUM(LR69,LT66)</f>
        <v>0</v>
      </c>
      <c r="LU69" s="273" t="n">
        <f aca="false">SUM(LS69,LU66)</f>
        <v>0</v>
      </c>
      <c r="LV69" s="888" t="n">
        <f aca="false">Посуточная!QA69</f>
        <v>0</v>
      </c>
      <c r="LW69" s="889" t="n">
        <f aca="false">Посуточная!QB69</f>
        <v>0</v>
      </c>
      <c r="LX69" s="889" t="n">
        <f aca="false">Посуточная!QC69</f>
        <v>0</v>
      </c>
      <c r="LY69" s="889" t="n">
        <f aca="false">Посуточная!QD69</f>
        <v>0</v>
      </c>
      <c r="LZ69" s="889" t="n">
        <f aca="false">Посуточная!QE69</f>
        <v>0</v>
      </c>
      <c r="MA69" s="889" t="n">
        <f aca="false">Посуточная!QF69</f>
        <v>0</v>
      </c>
      <c r="MB69" s="889" t="n">
        <f aca="false">Посуточная!QG69</f>
        <v>0</v>
      </c>
      <c r="MC69" s="890" t="n">
        <f aca="false">Посуточная!QO69</f>
        <v>0</v>
      </c>
      <c r="MD69" s="890" t="n">
        <f aca="false">Посуточная!QP69</f>
        <v>0</v>
      </c>
      <c r="ME69" s="890" t="n">
        <f aca="false">Посуточная!QQ69</f>
        <v>0</v>
      </c>
      <c r="MF69" s="890" t="n">
        <f aca="false">Посуточная!QR69</f>
        <v>0</v>
      </c>
      <c r="MG69" s="890" t="n">
        <f aca="false">Посуточная!QS69</f>
        <v>0</v>
      </c>
      <c r="MH69" s="890" t="n">
        <f aca="false">Посуточная!QT69</f>
        <v>0</v>
      </c>
      <c r="MI69" s="890" t="n">
        <f aca="false">Посуточная!QU69</f>
        <v>0</v>
      </c>
      <c r="MJ69" s="475" t="n">
        <f aca="false">SUBTOTAL(9, LV69:MB69)</f>
        <v>0</v>
      </c>
      <c r="MK69" s="433" t="n">
        <f aca="false">SUBTOTAL(9, MC69:MI69)</f>
        <v>0</v>
      </c>
      <c r="ML69" s="273" t="n">
        <f aca="false">SUM(MJ69,ML66)</f>
        <v>0</v>
      </c>
      <c r="MM69" s="273" t="n">
        <f aca="false">SUM(MK69,MM66)</f>
        <v>0</v>
      </c>
      <c r="MN69" s="885" t="n">
        <f aca="false">Посуточная!RG69</f>
        <v>0</v>
      </c>
      <c r="MO69" s="886" t="n">
        <f aca="false">Посуточная!RH69</f>
        <v>0</v>
      </c>
      <c r="MP69" s="886" t="n">
        <f aca="false">Посуточная!RI69</f>
        <v>0</v>
      </c>
      <c r="MQ69" s="886" t="n">
        <f aca="false">Посуточная!RJ69</f>
        <v>0</v>
      </c>
      <c r="MR69" s="886" t="n">
        <f aca="false">Посуточная!RK69</f>
        <v>0</v>
      </c>
      <c r="MS69" s="886" t="n">
        <f aca="false">Посуточная!RL69</f>
        <v>0</v>
      </c>
      <c r="MT69" s="886" t="n">
        <f aca="false">Посуточная!RM69</f>
        <v>0</v>
      </c>
      <c r="MU69" s="470" t="n">
        <f aca="false">Посуточная!RU69</f>
        <v>0</v>
      </c>
      <c r="MV69" s="470" t="n">
        <f aca="false">Посуточная!RV69</f>
        <v>0</v>
      </c>
      <c r="MW69" s="470" t="n">
        <f aca="false">Посуточная!RW69</f>
        <v>0</v>
      </c>
      <c r="MX69" s="470" t="n">
        <f aca="false">Посуточная!RX69</f>
        <v>0</v>
      </c>
      <c r="MY69" s="470" t="n">
        <f aca="false">Посуточная!RY69</f>
        <v>0</v>
      </c>
      <c r="MZ69" s="470" t="n">
        <f aca="false">Посуточная!RZ69</f>
        <v>0</v>
      </c>
      <c r="NA69" s="470" t="n">
        <f aca="false">Посуточная!SA69</f>
        <v>0</v>
      </c>
      <c r="NB69" s="475" t="n">
        <f aca="false">SUBTOTAL(9, MN69:MT69)</f>
        <v>0</v>
      </c>
      <c r="NC69" s="433" t="n">
        <f aca="false">SUBTOTAL(9, MU69:NA69)</f>
        <v>0</v>
      </c>
      <c r="ND69" s="273" t="n">
        <f aca="false">SUM(NB69,ND66)</f>
        <v>11.5</v>
      </c>
      <c r="NE69" s="273" t="n">
        <f aca="false">SUM(NC69,NE66)</f>
        <v>4.669</v>
      </c>
      <c r="NF69" s="437" t="n">
        <f aca="false">SUMIF(IG6:NE6,"итого гр.",IG69:NE69)</f>
        <v>2.4</v>
      </c>
      <c r="NG69" s="433" t="n">
        <f aca="false">SUMIF($IG$6:$NE$6,"итого фк.",IG69:NE69)</f>
        <v>68.688</v>
      </c>
      <c r="NH69" s="273" t="n">
        <f aca="false">SUM(NF69,NH66)</f>
        <v>507.3535555556</v>
      </c>
      <c r="NI69" s="273" t="n">
        <f aca="false">SUM(NG69,NI66)</f>
        <v>1217.691</v>
      </c>
      <c r="NJ69" s="438" t="n">
        <f aca="false">NH69</f>
        <v>507.3535555556</v>
      </c>
      <c r="NK69" s="439" t="n">
        <f aca="false">NI69</f>
        <v>1217.691</v>
      </c>
      <c r="NM69" s="278"/>
      <c r="NN69" s="885" t="n">
        <f aca="false">Посуточная!SU69</f>
        <v>0</v>
      </c>
      <c r="NO69" s="886" t="n">
        <f aca="false">Посуточная!SV69</f>
        <v>0</v>
      </c>
      <c r="NP69" s="886" t="n">
        <f aca="false">Посуточная!SW69</f>
        <v>0</v>
      </c>
      <c r="NQ69" s="886" t="n">
        <f aca="false">Посуточная!SX69</f>
        <v>0</v>
      </c>
      <c r="NR69" s="470" t="n">
        <f aca="false">Посуточная!TC69</f>
        <v>0</v>
      </c>
      <c r="NS69" s="470" t="n">
        <f aca="false">Посуточная!TD69</f>
        <v>0</v>
      </c>
      <c r="NT69" s="470" t="n">
        <f aca="false">Посуточная!TE69</f>
        <v>0</v>
      </c>
      <c r="NU69" s="470" t="n">
        <f aca="false">Посуточная!TF69</f>
        <v>0</v>
      </c>
      <c r="NV69" s="475" t="n">
        <f aca="false">SUBTOTAL(9, NN69:NQ69)</f>
        <v>0</v>
      </c>
      <c r="NW69" s="433" t="n">
        <f aca="false">SUBTOTAL(9, NR69:NU69)</f>
        <v>0</v>
      </c>
      <c r="NX69" s="456" t="n">
        <f aca="false">NX66+NV69</f>
        <v>0</v>
      </c>
      <c r="NY69" s="456" t="n">
        <f aca="false">NY66+NW69</f>
        <v>0</v>
      </c>
      <c r="NZ69" s="437" t="n">
        <f aca="false">Посуточная!TO69-Посуточная_НГДП!IP69</f>
        <v>17.6</v>
      </c>
      <c r="OA69" s="475" t="n">
        <f aca="false">Посуточная!TP69-Посуточная_НГДП!IQ69</f>
        <v>0</v>
      </c>
      <c r="OB69" s="291" t="n">
        <f aca="false">Посуточная!TQ69-Посуточная_НГДП!IR69</f>
        <v>0</v>
      </c>
      <c r="OC69" s="291" t="n">
        <f aca="false">Посуточная!TR69-Посуточная_НГДП!IS69</f>
        <v>0</v>
      </c>
      <c r="OD69" s="475" t="n">
        <f aca="false">Посуточная!TS69-Посуточная_НГДП!IT69</f>
        <v>20.439991622175</v>
      </c>
      <c r="OE69" s="475" t="n">
        <f aca="false">Посуточная!TT69-Посуточная_НГДП!IU69</f>
        <v>0</v>
      </c>
      <c r="OF69" s="291" t="n">
        <f aca="false">Посуточная!TU69-Посуточная_НГДП!IV69</f>
        <v>0</v>
      </c>
      <c r="OG69" s="291" t="n">
        <f aca="false">Посуточная!TV69-Посуточная_НГДП!IW69</f>
        <v>0</v>
      </c>
      <c r="OH69" s="475" t="n">
        <f aca="false">Посуточная!TW69-Посуточная_НГДП!IX69</f>
        <v>0</v>
      </c>
      <c r="OI69" s="475" t="n">
        <f aca="false">Посуточная!TX69-Посуточная_НГДП!IY69</f>
        <v>0</v>
      </c>
      <c r="OJ69" s="291" t="n">
        <f aca="false">Посуточная!TY69-Посуточная_НГДП!IZ69</f>
        <v>0</v>
      </c>
      <c r="OK69" s="291" t="n">
        <f aca="false">Посуточная!TZ69-Посуточная_НГДП!JA69</f>
        <v>0</v>
      </c>
      <c r="OL69" s="475" t="n">
        <f aca="false">Посуточная!UA69-Посуточная_НГДП!JB69</f>
        <v>0</v>
      </c>
      <c r="OM69" s="475" t="n">
        <f aca="false">Посуточная!UB69-Посуточная_НГДП!JC69</f>
        <v>0</v>
      </c>
      <c r="ON69" s="291" t="n">
        <f aca="false">OL69</f>
        <v>0</v>
      </c>
      <c r="OO69" s="291" t="n">
        <f aca="false">OM69</f>
        <v>0</v>
      </c>
      <c r="OP69" s="476" t="n">
        <f aca="false">SUMIF(NZ6:OO6,"итого гр.",NZ69:OO69)</f>
        <v>38.039991622175</v>
      </c>
      <c r="OQ69" s="439" t="n">
        <f aca="false">SUMIF($NZ$6:$OO$6,"итого фк.",NZ69:OO69)</f>
        <v>0</v>
      </c>
      <c r="OR69" s="373" t="n">
        <f aca="false">OP69</f>
        <v>38.039991622175</v>
      </c>
      <c r="OS69" s="273" t="n">
        <f aca="false">OQ69</f>
        <v>0</v>
      </c>
      <c r="OT69" s="438" t="n">
        <f aca="false">Посуточная!UI69-Посуточная_НГДП!JJ69</f>
        <v>0</v>
      </c>
      <c r="OU69" s="439" t="n">
        <f aca="false">Посуточная!UJ69-Посуточная_НГДП!JK69</f>
        <v>-16</v>
      </c>
      <c r="OX69" s="438" t="n">
        <f aca="false">$OX$9+OX66</f>
        <v>817.74</v>
      </c>
      <c r="OY69" s="439" t="n">
        <f aca="false">$OY$9+OY66</f>
        <v>817.74</v>
      </c>
      <c r="OZ69" s="273" t="n">
        <f aca="false">OX69</f>
        <v>817.74</v>
      </c>
      <c r="PA69" s="273" t="n">
        <f aca="false">OY69</f>
        <v>817.74</v>
      </c>
      <c r="PB69" s="437"/>
      <c r="PC69" s="433"/>
      <c r="PD69" s="273" t="n">
        <f aca="false">SUM(PB69,PD66)</f>
        <v>0</v>
      </c>
      <c r="PE69" s="273" t="n">
        <f aca="false">SUM(PC69,PE66)</f>
        <v>0</v>
      </c>
      <c r="PF69" s="438" t="n">
        <f aca="false">SUM(NJ69,OP69,OT69,OX69,PB69,NX69)</f>
        <v>1363.13354717778</v>
      </c>
      <c r="PG69" s="439" t="n">
        <f aca="false">SUM(NK69,OQ69,OU69,OY69,PC69,NY69)</f>
        <v>2019.431</v>
      </c>
      <c r="PH69" s="273" t="n">
        <f aca="false">SUM(NL69,OR69,OV69,OZ69,PD69)</f>
        <v>855.779991622175</v>
      </c>
      <c r="PI69" s="273" t="n">
        <f aca="false">SUM(NM69,OS69,OW69,PA69,PE69)</f>
        <v>817.74</v>
      </c>
      <c r="PJ69" s="476"/>
      <c r="PK69" s="476"/>
      <c r="PL69" s="273" t="n">
        <f aca="false">PJ69</f>
        <v>0</v>
      </c>
      <c r="PM69" s="273" t="n">
        <f aca="false">PK69</f>
        <v>0</v>
      </c>
      <c r="PN69" s="476"/>
      <c r="PO69" s="476"/>
      <c r="PP69" s="273" t="n">
        <f aca="false">PN69</f>
        <v>0</v>
      </c>
      <c r="PR69" s="479" t="n">
        <f aca="false">Посуточная!VG69-Посуточная_НГДП!KH69</f>
        <v>23751.9524528222</v>
      </c>
      <c r="PS69" s="480" t="n">
        <f aca="false">IF(A67&lt;=QH$4,VLOOKUP(A67,$QH$6:$QM$37,2,FALSE()),SUM($QI$4,IF69,-PG69)-SUM($QM$4,-$QK$4))-QA69</f>
        <v>22851</v>
      </c>
      <c r="PT69" s="479"/>
      <c r="PU69" s="480"/>
      <c r="PV69" s="479"/>
      <c r="PW69" s="480"/>
      <c r="PX69" s="481"/>
      <c r="PY69" s="479" t="n">
        <f aca="false">Посуточная!VN69-Посуточная_НГДП!KO69</f>
        <v>763.689704742539</v>
      </c>
      <c r="PZ69" s="482" t="n">
        <f aca="false">IF(A67&lt;=QH$4,VLOOKUP(A67,$QD$6:$QE$37,2,FALSE()),SUM($PZ$2,-HP69,KM69,-QA69))</f>
        <v>984.761</v>
      </c>
      <c r="QA69" s="378"/>
      <c r="QB69" s="278" t="n">
        <f aca="false">PS69-PR69</f>
        <v>-900.952452822225</v>
      </c>
      <c r="QC69" s="380"/>
      <c r="QD69" s="608"/>
      <c r="QE69" s="380"/>
      <c r="QQ69" s="127" t="n">
        <f aca="false">IF(V69="",0,V69+QQ66)</f>
        <v>2100</v>
      </c>
      <c r="QR69" s="127" t="n">
        <f aca="false">IF(W69="",0,W69+QR66)</f>
        <v>1270</v>
      </c>
      <c r="QS69" s="127" t="n">
        <f aca="false">IF(AN69="",0,AN69+QS66)</f>
        <v>1225</v>
      </c>
      <c r="QT69" s="127" t="n">
        <f aca="false">IF(AO69="",0,AO69+QT66)</f>
        <v>1737</v>
      </c>
      <c r="QU69" s="127" t="n">
        <f aca="false">IF(AZ69="",0,AZ69+QU66)</f>
        <v>0</v>
      </c>
      <c r="QV69" s="127" t="n">
        <f aca="false">IF(BA69="",0,BA69+QV66)</f>
        <v>0</v>
      </c>
      <c r="QW69" s="127" t="n">
        <f aca="false">IF(BL69="",0,BL69+QW66)</f>
        <v>0</v>
      </c>
      <c r="QX69" s="127" t="n">
        <f aca="false">IF(BM69="",0,BM69+QX66)</f>
        <v>0</v>
      </c>
      <c r="QY69" s="127" t="n">
        <f aca="false">IF(CF69="",0,CF69+QY66)</f>
        <v>219.1</v>
      </c>
      <c r="QZ69" s="127" t="n">
        <f aca="false">IF(CG69="",0,CG69+QZ66)</f>
        <v>191.056</v>
      </c>
      <c r="RA69" s="127" t="n">
        <f aca="false">IF(CX69="",0,CX69+RA66)</f>
        <v>3340</v>
      </c>
      <c r="RB69" s="127" t="n">
        <f aca="false">IF(CY69="",0,CY69+RB66)</f>
        <v>930</v>
      </c>
      <c r="RC69" s="127" t="n">
        <f aca="false">IF(FO69="",0,FO69+RC66)</f>
        <v>0</v>
      </c>
      <c r="RD69" s="127" t="n">
        <f aca="false">IF(FP69="",0,FP69+RD66)</f>
        <v>0</v>
      </c>
      <c r="RE69" s="127" t="n">
        <f aca="false">IF(FC69="",0,FC69+RE66)</f>
        <v>1141</v>
      </c>
      <c r="RF69" s="127" t="n">
        <f aca="false">IF(FD69="",0,FD69+RF66)</f>
        <v>1040.46</v>
      </c>
      <c r="RG69" s="127" t="n">
        <f aca="false">IF(ND69="",0,ND69+RG66)</f>
        <v>150.8</v>
      </c>
      <c r="RH69" s="127" t="n">
        <f aca="false">IF(NE69="",0,NE69+RH66)</f>
        <v>23.345</v>
      </c>
      <c r="RI69" s="127" t="n">
        <f aca="false">IF(OX69="",0,OX69)</f>
        <v>817.74</v>
      </c>
      <c r="RJ69" s="127" t="n">
        <f aca="false">IF(OY69="",0,OY69)</f>
        <v>817.74</v>
      </c>
      <c r="RK69" s="127" t="n">
        <f aca="false">IF(IA69="",0,IA69+RK66)</f>
        <v>0</v>
      </c>
      <c r="RL69" s="127" t="n">
        <f aca="false">IF(IB69="",0,IB69+RL66)</f>
        <v>1895.46504</v>
      </c>
      <c r="RM69" s="127" t="n">
        <f aca="false">IF(OT69="",0,OT69+RM66)</f>
        <v>0</v>
      </c>
      <c r="RN69" s="127" t="n">
        <f aca="false">IF(OU69="",0,OU69+RN66)</f>
        <v>200.34922337963</v>
      </c>
      <c r="RO69" s="127" t="n">
        <f aca="false">IF(PY69="",0,PY69+RO66)</f>
        <v>15301.9324662592</v>
      </c>
      <c r="RP69" s="127" t="n">
        <f aca="false">IF(PZ69="",0,PZ69+RP66)</f>
        <v>16567.202</v>
      </c>
      <c r="RQ69" s="127" t="n">
        <f aca="false">IFERROR(RO69/$A67,0)</f>
        <v>728.663450774249</v>
      </c>
      <c r="RR69" s="127" t="n">
        <f aca="false">IFERROR(RP69/$A67,0)</f>
        <v>788.914380952381</v>
      </c>
      <c r="RS69" s="127" t="n">
        <f aca="false">IF(PD69="",0,PD69+RS66)</f>
        <v>0</v>
      </c>
      <c r="RT69" s="127" t="n">
        <f aca="false">IF(PE69="",0,PE69+RT66)</f>
        <v>0</v>
      </c>
      <c r="RU69" s="127" t="n">
        <f aca="false">IF(QQ69&gt;0,0,T69+RU66)</f>
        <v>0</v>
      </c>
      <c r="RV69" s="127" t="n">
        <f aca="false">IF(QR69&gt;0,0,U69+RV66)</f>
        <v>0</v>
      </c>
      <c r="RW69" s="127" t="n">
        <f aca="false">IF(QS69&gt;0,0,AL69+RW66)</f>
        <v>0</v>
      </c>
      <c r="RX69" s="127" t="n">
        <f aca="false">IF(QT69&gt;0,0,AM69+RX66)</f>
        <v>0</v>
      </c>
      <c r="RY69" s="127" t="n">
        <f aca="false">IF(QU69&gt;0,0,AX69+RY66)</f>
        <v>0</v>
      </c>
      <c r="RZ69" s="127" t="n">
        <f aca="false">IF(QV69&gt;0,0,AY69+RZ66)</f>
        <v>0</v>
      </c>
      <c r="SA69" s="127" t="n">
        <f aca="false">IF(QW69&gt;0,0,BJ69+SA66)</f>
        <v>0</v>
      </c>
      <c r="SB69" s="127" t="n">
        <f aca="false">IF(QX69&gt;0,0,BK69+SB66)</f>
        <v>0</v>
      </c>
      <c r="SC69" s="127" t="n">
        <f aca="false">IF(QY69&gt;0,0,CD69+SC66)</f>
        <v>0</v>
      </c>
      <c r="SD69" s="127" t="n">
        <f aca="false">IF(QZ69&gt;0,0,CE69+SD66)</f>
        <v>0</v>
      </c>
      <c r="SE69" s="127" t="n">
        <f aca="false">IF(RA69&gt;0,0,CV69+SE66)</f>
        <v>0</v>
      </c>
      <c r="SF69" s="127" t="n">
        <f aca="false">IF(RB69&gt;0,0,CW69+SF66)</f>
        <v>0</v>
      </c>
      <c r="SG69" s="127" t="n">
        <f aca="false">IF(RC69&gt;0,0,FM69+SG66)</f>
        <v>0</v>
      </c>
      <c r="SH69" s="127" t="n">
        <f aca="false">IF(RD69&gt;0,0,FN69+SH66)</f>
        <v>0</v>
      </c>
      <c r="SI69" s="127" t="n">
        <f aca="false">IF(RE69&gt;0,0,FA69+SI66)</f>
        <v>0</v>
      </c>
      <c r="SJ69" s="127" t="n">
        <f aca="false">IFERROR(IF(RF69&gt;0,0,FB69+SJ66),0)</f>
        <v>0</v>
      </c>
      <c r="SK69" s="127" t="n">
        <f aca="false">IF(RG69&gt;0,0,NB69+SK66)</f>
        <v>0</v>
      </c>
      <c r="SL69" s="127" t="n">
        <f aca="false">IFERROR(IF(RH69&gt;0,0,NC69+SL66),0)</f>
        <v>0</v>
      </c>
      <c r="SM69" s="127"/>
      <c r="SN69" s="127"/>
      <c r="SO69" s="127"/>
    </row>
    <row r="70" customFormat="false" ht="15" hidden="false" customHeight="false" outlineLevel="0" collapsed="false">
      <c r="A70" s="746" t="n">
        <v>22</v>
      </c>
      <c r="B70" s="891" t="str">
        <f aca="false">Посуточная!B70</f>
        <v>Крайнее</v>
      </c>
      <c r="C70" s="892" t="n">
        <f aca="false">Посуточная!C70</f>
        <v>0</v>
      </c>
      <c r="D70" s="892" t="n">
        <f aca="false">Посуточная!D70</f>
        <v>0</v>
      </c>
      <c r="E70" s="892" t="n">
        <f aca="false">Посуточная!E70</f>
        <v>0</v>
      </c>
      <c r="F70" s="892" t="n">
        <f aca="false">Посуточная!F70</f>
        <v>0</v>
      </c>
      <c r="G70" s="892" t="n">
        <f aca="false">Посуточная!G70</f>
        <v>0</v>
      </c>
      <c r="H70" s="892" t="n">
        <f aca="false">Посуточная!H70</f>
        <v>0</v>
      </c>
      <c r="I70" s="892" t="n">
        <f aca="false">Посуточная!I70</f>
        <v>0</v>
      </c>
      <c r="J70" s="491" t="str">
        <f aca="false">Посуточная!Q70</f>
        <v>Вынгапур</v>
      </c>
      <c r="K70" s="491" t="n">
        <f aca="false">Посуточная!R70</f>
        <v>0</v>
      </c>
      <c r="L70" s="491" t="n">
        <f aca="false">Посуточная!S70</f>
        <v>0</v>
      </c>
      <c r="M70" s="491" t="n">
        <f aca="false">Посуточная!T70</f>
        <v>0</v>
      </c>
      <c r="N70" s="491" t="n">
        <f aca="false">Посуточная!U70</f>
        <v>0</v>
      </c>
      <c r="O70" s="491" t="n">
        <f aca="false">Посуточная!V70</f>
        <v>0</v>
      </c>
      <c r="P70" s="491" t="n">
        <f aca="false">Посуточная!W70</f>
        <v>0</v>
      </c>
      <c r="Q70" s="491" t="n">
        <f aca="false">Посуточная!X70</f>
        <v>0</v>
      </c>
      <c r="R70" s="491" t="n">
        <f aca="false">Посуточная!Y70</f>
        <v>0</v>
      </c>
      <c r="S70" s="491" t="n">
        <f aca="false">Посуточная!Z70</f>
        <v>0</v>
      </c>
      <c r="T70" s="539"/>
      <c r="U70" s="497"/>
      <c r="X70" s="863" t="str">
        <f aca="false">Посуточная!AL70</f>
        <v>Вынгапур</v>
      </c>
      <c r="Y70" s="864" t="n">
        <f aca="false">Посуточная!AM70</f>
        <v>0</v>
      </c>
      <c r="Z70" s="864" t="n">
        <f aca="false">Посуточная!AN70</f>
        <v>0</v>
      </c>
      <c r="AA70" s="864" t="n">
        <f aca="false">Посуточная!AO70</f>
        <v>0</v>
      </c>
      <c r="AB70" s="864" t="n">
        <f aca="false">Посуточная!AP70</f>
        <v>0</v>
      </c>
      <c r="AC70" s="864" t="n">
        <f aca="false">Посуточная!AQ70</f>
        <v>0</v>
      </c>
      <c r="AD70" s="864" t="n">
        <f aca="false">Посуточная!AR70</f>
        <v>0</v>
      </c>
      <c r="AE70" s="322" t="n">
        <f aca="false">Посуточная!AZ70</f>
        <v>0</v>
      </c>
      <c r="AF70" s="322" t="n">
        <f aca="false">Посуточная!BA70</f>
        <v>0</v>
      </c>
      <c r="AG70" s="322" t="n">
        <f aca="false">Посуточная!BB70</f>
        <v>0</v>
      </c>
      <c r="AH70" s="322" t="n">
        <f aca="false">Посуточная!BC70</f>
        <v>0</v>
      </c>
      <c r="AI70" s="322" t="n">
        <f aca="false">Посуточная!BD70</f>
        <v>0</v>
      </c>
      <c r="AJ70" s="322" t="n">
        <f aca="false">Посуточная!BE70</f>
        <v>0</v>
      </c>
      <c r="AK70" s="322" t="n">
        <f aca="false">Посуточная!BF70</f>
        <v>0</v>
      </c>
      <c r="AL70" s="539"/>
      <c r="AM70" s="497"/>
      <c r="AP70" s="863" t="n">
        <f aca="false">Посуточная!BR70</f>
        <v>0</v>
      </c>
      <c r="AQ70" s="864" t="n">
        <f aca="false">Посуточная!BS70</f>
        <v>0</v>
      </c>
      <c r="AR70" s="864" t="n">
        <f aca="false">Посуточная!BT70</f>
        <v>0</v>
      </c>
      <c r="AS70" s="864" t="n">
        <f aca="false">Посуточная!BU70</f>
        <v>0</v>
      </c>
      <c r="AT70" s="322" t="n">
        <f aca="false">Посуточная!BZ70</f>
        <v>0</v>
      </c>
      <c r="AU70" s="322" t="n">
        <f aca="false">Посуточная!CA70</f>
        <v>0</v>
      </c>
      <c r="AV70" s="322" t="n">
        <f aca="false">Посуточная!CB70</f>
        <v>0</v>
      </c>
      <c r="AW70" s="322" t="n">
        <f aca="false">Посуточная!CC70</f>
        <v>0</v>
      </c>
      <c r="AX70" s="539"/>
      <c r="AY70" s="497"/>
      <c r="BB70" s="863" t="n">
        <f aca="false">Посуточная!CL70</f>
        <v>0</v>
      </c>
      <c r="BC70" s="864" t="n">
        <f aca="false">Посуточная!CM70</f>
        <v>0</v>
      </c>
      <c r="BD70" s="864" t="n">
        <f aca="false">Посуточная!CN70</f>
        <v>0</v>
      </c>
      <c r="BE70" s="864" t="n">
        <f aca="false">Посуточная!CO70</f>
        <v>0</v>
      </c>
      <c r="BF70" s="322" t="n">
        <f aca="false">Посуточная!CT70</f>
        <v>0</v>
      </c>
      <c r="BG70" s="322" t="n">
        <f aca="false">Посуточная!CU70</f>
        <v>0</v>
      </c>
      <c r="BH70" s="322" t="n">
        <f aca="false">Посуточная!CV70</f>
        <v>0</v>
      </c>
      <c r="BI70" s="322" t="n">
        <f aca="false">Посуточная!CW70</f>
        <v>0</v>
      </c>
      <c r="BJ70" s="539"/>
      <c r="BK70" s="497"/>
      <c r="BN70" s="502"/>
      <c r="BO70" s="497"/>
      <c r="BR70" s="503"/>
      <c r="BS70" s="504"/>
      <c r="BV70" s="381" t="n">
        <f aca="false">Посуточная!DN70</f>
        <v>0</v>
      </c>
      <c r="BW70" s="382" t="n">
        <f aca="false">Посуточная!DO70</f>
        <v>0</v>
      </c>
      <c r="BX70" s="382" t="n">
        <f aca="false">Посуточная!DP70</f>
        <v>0</v>
      </c>
      <c r="BY70" s="382" t="n">
        <f aca="false">Посуточная!DQ70</f>
        <v>0</v>
      </c>
      <c r="BZ70" s="322" t="n">
        <f aca="false">Посуточная!DV70</f>
        <v>0</v>
      </c>
      <c r="CA70" s="322" t="n">
        <f aca="false">Посуточная!DW70</f>
        <v>0</v>
      </c>
      <c r="CB70" s="322" t="n">
        <f aca="false">Посуточная!DX70</f>
        <v>0</v>
      </c>
      <c r="CC70" s="322" t="n">
        <f aca="false">Посуточная!DY70</f>
        <v>0</v>
      </c>
      <c r="CD70" s="539"/>
      <c r="CE70" s="497"/>
      <c r="CH70" s="893" t="n">
        <f aca="false">Посуточная!EH70</f>
        <v>0</v>
      </c>
      <c r="CI70" s="894" t="n">
        <f aca="false">Посуточная!EI70</f>
        <v>0</v>
      </c>
      <c r="CJ70" s="894" t="n">
        <f aca="false">Посуточная!EJ70</f>
        <v>0</v>
      </c>
      <c r="CK70" s="894" t="n">
        <f aca="false">Посуточная!EK70</f>
        <v>0</v>
      </c>
      <c r="CL70" s="894" t="n">
        <f aca="false">Посуточная!EL70</f>
        <v>0</v>
      </c>
      <c r="CM70" s="894" t="n">
        <f aca="false">Посуточная!EM70</f>
        <v>0</v>
      </c>
      <c r="CN70" s="894" t="n">
        <f aca="false">Посуточная!EN70</f>
        <v>0</v>
      </c>
      <c r="CO70" s="491" t="n">
        <f aca="false">Посуточная!ES70</f>
        <v>0</v>
      </c>
      <c r="CP70" s="491" t="n">
        <f aca="false">Посуточная!ET70</f>
        <v>0</v>
      </c>
      <c r="CQ70" s="491" t="n">
        <f aca="false">Посуточная!EU70</f>
        <v>0</v>
      </c>
      <c r="CR70" s="491" t="n">
        <f aca="false">Посуточная!EV70</f>
        <v>0</v>
      </c>
      <c r="CS70" s="491" t="n">
        <f aca="false">Посуточная!EW70</f>
        <v>0</v>
      </c>
      <c r="CT70" s="491" t="n">
        <f aca="false">Посуточная!EX70</f>
        <v>0</v>
      </c>
      <c r="CU70" s="491" t="n">
        <f aca="false">Посуточная!EY70</f>
        <v>0</v>
      </c>
      <c r="CV70" s="539"/>
      <c r="CW70" s="497"/>
      <c r="CZ70" s="863" t="str">
        <f aca="false">Посуточная!FH70</f>
        <v>Вынгаях</v>
      </c>
      <c r="DA70" s="864" t="n">
        <f aca="false">Посуточная!FI70</f>
        <v>0</v>
      </c>
      <c r="DB70" s="864" t="n">
        <f aca="false">Посуточная!FJ70</f>
        <v>0</v>
      </c>
      <c r="DC70" s="864" t="n">
        <f aca="false">Посуточная!FK70</f>
        <v>0</v>
      </c>
      <c r="DD70" s="864" t="n">
        <f aca="false">Посуточная!FL70</f>
        <v>0</v>
      </c>
      <c r="DE70" s="864" t="n">
        <f aca="false">Посуточная!FM70</f>
        <v>0</v>
      </c>
      <c r="DF70" s="864" t="n">
        <f aca="false">Посуточная!FN70</f>
        <v>0</v>
      </c>
      <c r="DG70" s="864" t="n">
        <f aca="false">Посуточная!FO70</f>
        <v>0</v>
      </c>
      <c r="DH70" s="864" t="n">
        <f aca="false">Посуточная!FP70</f>
        <v>0</v>
      </c>
      <c r="DI70" s="864" t="n">
        <f aca="false">Посуточная!FQ70</f>
        <v>0</v>
      </c>
      <c r="DJ70" s="864" t="n">
        <f aca="false">Посуточная!FR70</f>
        <v>0</v>
      </c>
      <c r="DK70" s="864" t="n">
        <f aca="false">Посуточная!FS70</f>
        <v>0</v>
      </c>
      <c r="DL70" s="864" t="n">
        <f aca="false">Посуточная!FT70</f>
        <v>0</v>
      </c>
      <c r="DM70" s="864" t="n">
        <f aca="false">Посуточная!FU70</f>
        <v>0</v>
      </c>
      <c r="DN70" s="864" t="n">
        <f aca="false">Посуточная!FV70</f>
        <v>0</v>
      </c>
      <c r="DO70" s="864" t="n">
        <f aca="false">Посуточная!FW70</f>
        <v>0</v>
      </c>
      <c r="DP70" s="864" t="n">
        <f aca="false">Посуточная!FX70</f>
        <v>0</v>
      </c>
      <c r="DQ70" s="864" t="n">
        <f aca="false">Посуточная!FY70</f>
        <v>0</v>
      </c>
      <c r="DR70" s="864" t="n">
        <f aca="false">Посуточная!FZ70</f>
        <v>0</v>
      </c>
      <c r="DS70" s="864" t="n">
        <f aca="false">Посуточная!GA70</f>
        <v>0</v>
      </c>
      <c r="DT70" s="864" t="n">
        <f aca="false">Посуточная!GB70</f>
        <v>0</v>
      </c>
      <c r="DU70" s="864" t="n">
        <f aca="false">Посуточная!GC70</f>
        <v>0</v>
      </c>
      <c r="DV70" s="864" t="n">
        <f aca="false">Посуточная!GD70</f>
        <v>0</v>
      </c>
      <c r="DW70" s="864" t="n">
        <f aca="false">Посуточная!GE70</f>
        <v>0</v>
      </c>
      <c r="DX70" s="864" t="n">
        <f aca="false">Посуточная!GF70</f>
        <v>0</v>
      </c>
      <c r="DY70" s="864" t="n">
        <f aca="false">Посуточная!GG70</f>
        <v>0</v>
      </c>
      <c r="DZ70" s="864" t="n">
        <f aca="false">Посуточная!GH70</f>
        <v>0</v>
      </c>
      <c r="EA70" s="864" t="n">
        <f aca="false">Посуточная!GI70</f>
        <v>0</v>
      </c>
      <c r="EB70" s="864" t="n">
        <f aca="false">Посуточная!GJ70</f>
        <v>0</v>
      </c>
      <c r="EC70" s="864" t="n">
        <f aca="false">Посуточная!GK70</f>
        <v>0</v>
      </c>
      <c r="ED70" s="864" t="n">
        <f aca="false">Посуточная!GL70</f>
        <v>0</v>
      </c>
      <c r="EE70" s="864" t="n">
        <f aca="false">Посуточная!GM70</f>
        <v>0</v>
      </c>
      <c r="EF70" s="322" t="n">
        <f aca="false">Посуточная!GU70</f>
        <v>0</v>
      </c>
      <c r="EG70" s="322" t="n">
        <f aca="false">Посуточная!GV70</f>
        <v>0</v>
      </c>
      <c r="EH70" s="322" t="n">
        <f aca="false">Посуточная!GW70</f>
        <v>0</v>
      </c>
      <c r="EI70" s="322" t="n">
        <f aca="false">Посуточная!GX70</f>
        <v>0</v>
      </c>
      <c r="EJ70" s="322" t="n">
        <f aca="false">Посуточная!GY70</f>
        <v>0</v>
      </c>
      <c r="EK70" s="322" t="n">
        <f aca="false">Посуточная!GZ70</f>
        <v>0</v>
      </c>
      <c r="EL70" s="322" t="n">
        <f aca="false">Посуточная!HA70</f>
        <v>0</v>
      </c>
      <c r="EM70" s="322" t="n">
        <f aca="false">Посуточная!HB70</f>
        <v>0</v>
      </c>
      <c r="EN70" s="322" t="n">
        <f aca="false">Посуточная!HC70</f>
        <v>0</v>
      </c>
      <c r="EO70" s="322" t="n">
        <f aca="false">Посуточная!HD70</f>
        <v>0</v>
      </c>
      <c r="EP70" s="322" t="n">
        <f aca="false">Посуточная!HE70</f>
        <v>0</v>
      </c>
      <c r="EQ70" s="322" t="n">
        <f aca="false">Посуточная!HF70</f>
        <v>0</v>
      </c>
      <c r="ER70" s="322" t="n">
        <f aca="false">Посуточная!HG70</f>
        <v>0</v>
      </c>
      <c r="ES70" s="322" t="n">
        <f aca="false">Посуточная!HH70</f>
        <v>0</v>
      </c>
      <c r="ET70" s="322" t="n">
        <f aca="false">Посуточная!HI70</f>
        <v>0</v>
      </c>
      <c r="EU70" s="322" t="n">
        <f aca="false">Посуточная!HJ70</f>
        <v>0</v>
      </c>
      <c r="EV70" s="322" t="n">
        <f aca="false">Посуточная!HK70</f>
        <v>0</v>
      </c>
      <c r="EW70" s="322" t="n">
        <f aca="false">Посуточная!HL70</f>
        <v>0</v>
      </c>
      <c r="EX70" s="322" t="n">
        <f aca="false">Посуточная!HM70</f>
        <v>0</v>
      </c>
      <c r="EY70" s="322" t="n">
        <f aca="false">Посуточная!HN70</f>
        <v>0</v>
      </c>
      <c r="EZ70" s="322" t="n">
        <f aca="false">Посуточная!HO70</f>
        <v>0</v>
      </c>
      <c r="FA70" s="539"/>
      <c r="FB70" s="497"/>
      <c r="FE70" s="895" t="n">
        <f aca="false">Посуточная!IA70</f>
        <v>0</v>
      </c>
      <c r="FF70" s="896" t="n">
        <f aca="false">Посуточная!IB70</f>
        <v>0</v>
      </c>
      <c r="FG70" s="896" t="n">
        <f aca="false">Посуточная!IC70</f>
        <v>0</v>
      </c>
      <c r="FH70" s="892" t="n">
        <f aca="false">Посуточная!ID70</f>
        <v>0</v>
      </c>
      <c r="FI70" s="322" t="n">
        <f aca="false">Посуточная!II70</f>
        <v>0</v>
      </c>
      <c r="FJ70" s="366" t="n">
        <f aca="false">Посуточная!IJ70</f>
        <v>0</v>
      </c>
      <c r="FK70" s="366" t="n">
        <f aca="false">Посуточная!IK70</f>
        <v>0</v>
      </c>
      <c r="FL70" s="366" t="n">
        <f aca="false">Посуточная!IL70</f>
        <v>0</v>
      </c>
      <c r="FM70" s="496"/>
      <c r="FN70" s="497"/>
      <c r="FQ70" s="484"/>
      <c r="FR70" s="485"/>
      <c r="FS70" s="485"/>
      <c r="FT70" s="485"/>
      <c r="FU70" s="485"/>
      <c r="FV70" s="485"/>
      <c r="FW70" s="485"/>
      <c r="FX70" s="485"/>
      <c r="FY70" s="485"/>
      <c r="FZ70" s="485"/>
      <c r="GA70" s="485"/>
      <c r="GB70" s="485"/>
      <c r="GC70" s="485"/>
      <c r="GD70" s="485"/>
      <c r="GE70" s="485"/>
      <c r="GF70" s="322"/>
      <c r="GG70" s="322"/>
      <c r="GH70" s="322"/>
      <c r="GI70" s="322"/>
      <c r="GJ70" s="322"/>
      <c r="GK70" s="322"/>
      <c r="GL70" s="322"/>
      <c r="GM70" s="322"/>
      <c r="GN70" s="322"/>
      <c r="GO70" s="322"/>
      <c r="GP70" s="322"/>
      <c r="GQ70" s="322"/>
      <c r="GR70" s="322"/>
      <c r="GS70" s="322"/>
      <c r="GT70" s="322"/>
      <c r="GU70" s="322"/>
      <c r="GV70" s="322"/>
      <c r="GW70" s="322"/>
      <c r="GX70" s="322"/>
      <c r="GY70" s="322"/>
      <c r="GZ70" s="322"/>
      <c r="HA70" s="322"/>
      <c r="HB70" s="322"/>
      <c r="HC70" s="322"/>
      <c r="HD70" s="322"/>
      <c r="HE70" s="322"/>
      <c r="HF70" s="322"/>
      <c r="HG70" s="322"/>
      <c r="HH70" s="322"/>
      <c r="HI70" s="322"/>
      <c r="HJ70" s="322"/>
      <c r="HK70" s="322"/>
      <c r="HL70" s="322"/>
      <c r="HM70" s="539"/>
      <c r="HN70" s="497"/>
      <c r="HQ70" s="502"/>
      <c r="HR70" s="497"/>
      <c r="HU70" s="503"/>
      <c r="HV70" s="504"/>
      <c r="HY70" s="517"/>
      <c r="HZ70" s="518"/>
      <c r="IC70" s="503"/>
      <c r="ID70" s="504"/>
      <c r="IG70" s="484"/>
      <c r="IH70" s="485"/>
      <c r="II70" s="485"/>
      <c r="IJ70" s="485"/>
      <c r="IK70" s="485"/>
      <c r="IL70" s="485"/>
      <c r="IM70" s="485"/>
      <c r="IN70" s="485"/>
      <c r="IO70" s="485"/>
      <c r="IP70" s="485"/>
      <c r="IQ70" s="485"/>
      <c r="IR70" s="485"/>
      <c r="IS70" s="485"/>
      <c r="IT70" s="485"/>
      <c r="IU70" s="485"/>
      <c r="IV70" s="338"/>
      <c r="IW70" s="338"/>
      <c r="IX70" s="338"/>
      <c r="IY70" s="338"/>
      <c r="IZ70" s="338"/>
      <c r="JA70" s="338"/>
      <c r="JB70" s="338"/>
      <c r="JC70" s="338"/>
      <c r="JD70" s="338"/>
      <c r="JE70" s="338"/>
      <c r="JF70" s="338"/>
      <c r="JG70" s="338"/>
      <c r="JH70" s="338"/>
      <c r="JI70" s="338"/>
      <c r="JJ70" s="338"/>
      <c r="JK70" s="338"/>
      <c r="JL70" s="338"/>
      <c r="JM70" s="338"/>
      <c r="JN70" s="338"/>
      <c r="JO70" s="338"/>
      <c r="JP70" s="338"/>
      <c r="JQ70" s="338"/>
      <c r="JR70" s="338"/>
      <c r="JS70" s="338"/>
      <c r="JT70" s="338"/>
      <c r="JU70" s="338"/>
      <c r="JV70" s="338"/>
      <c r="JW70" s="338"/>
      <c r="JX70" s="338"/>
      <c r="JY70" s="338"/>
      <c r="JZ70" s="338"/>
      <c r="KA70" s="338"/>
      <c r="KB70" s="338"/>
      <c r="KC70" s="338"/>
      <c r="KD70" s="338"/>
      <c r="KE70" s="338"/>
      <c r="KF70" s="338"/>
      <c r="KG70" s="338"/>
      <c r="KH70" s="338"/>
      <c r="KI70" s="338"/>
      <c r="KJ70" s="539"/>
      <c r="KK70" s="497"/>
      <c r="KN70" s="898" t="n">
        <f aca="false">Посуточная!OF70</f>
        <v>0</v>
      </c>
      <c r="KO70" s="872" t="n">
        <f aca="false">Посуточная!OG70</f>
        <v>0</v>
      </c>
      <c r="KP70" s="872" t="n">
        <f aca="false">Посуточная!OH70</f>
        <v>0</v>
      </c>
      <c r="KQ70" s="872" t="n">
        <f aca="false">Посуточная!OI70</f>
        <v>0</v>
      </c>
      <c r="KR70" s="872" t="n">
        <f aca="false">Посуточная!OJ70</f>
        <v>0</v>
      </c>
      <c r="KS70" s="872" t="n">
        <f aca="false">Посуточная!OK70</f>
        <v>0</v>
      </c>
      <c r="KT70" s="872" t="n">
        <f aca="false">Посуточная!OL70</f>
        <v>0</v>
      </c>
      <c r="KU70" s="872" t="n">
        <f aca="false">Посуточная!OM70</f>
        <v>0</v>
      </c>
      <c r="KV70" s="872" t="n">
        <f aca="false">Посуточная!ON70</f>
        <v>0</v>
      </c>
      <c r="KW70" s="873" t="n">
        <f aca="false">Посуточная!OO70</f>
        <v>0</v>
      </c>
      <c r="KX70" s="366" t="n">
        <f aca="false">Посуточная!OV70</f>
        <v>0</v>
      </c>
      <c r="KY70" s="897" t="n">
        <f aca="false">Посуточная!OW70</f>
        <v>0</v>
      </c>
      <c r="KZ70" s="897" t="n">
        <f aca="false">Посуточная!OX70</f>
        <v>0</v>
      </c>
      <c r="LA70" s="897" t="n">
        <f aca="false">Посуточная!OY70</f>
        <v>0</v>
      </c>
      <c r="LB70" s="897" t="n">
        <f aca="false">Посуточная!OZ70</f>
        <v>0</v>
      </c>
      <c r="LC70" s="897" t="n">
        <f aca="false">Посуточная!PA70</f>
        <v>0</v>
      </c>
      <c r="LD70" s="897" t="n">
        <f aca="false">Посуточная!PB70</f>
        <v>0</v>
      </c>
      <c r="LE70" s="897" t="n">
        <f aca="false">Посуточная!PC70</f>
        <v>0</v>
      </c>
      <c r="LF70" s="897" t="n">
        <f aca="false">Посуточная!PD70</f>
        <v>0</v>
      </c>
      <c r="LG70" s="897" t="n">
        <f aca="false">Посуточная!PE70</f>
        <v>0</v>
      </c>
      <c r="LH70" s="897" t="n">
        <f aca="false">Посуточная!PF70</f>
        <v>0</v>
      </c>
      <c r="LI70" s="897" t="n">
        <f aca="false">Посуточная!PG70</f>
        <v>0</v>
      </c>
      <c r="LJ70" s="897" t="n">
        <f aca="false">Посуточная!PH70</f>
        <v>0</v>
      </c>
      <c r="LK70" s="897" t="n">
        <f aca="false">Посуточная!PI70</f>
        <v>0</v>
      </c>
      <c r="LL70" s="897" t="n">
        <f aca="false">Посуточная!PJ70</f>
        <v>0</v>
      </c>
      <c r="LM70" s="897" t="n">
        <f aca="false">Посуточная!PK70</f>
        <v>0</v>
      </c>
      <c r="LN70" s="897" t="n">
        <f aca="false">Посуточная!PL70</f>
        <v>0</v>
      </c>
      <c r="LO70" s="897" t="n">
        <f aca="false">Посуточная!PM70</f>
        <v>0</v>
      </c>
      <c r="LP70" s="897" t="n">
        <f aca="false">Посуточная!PN70</f>
        <v>0</v>
      </c>
      <c r="LQ70" s="897" t="n">
        <f aca="false">Посуточная!PO70</f>
        <v>0</v>
      </c>
      <c r="LR70" s="539"/>
      <c r="LS70" s="497"/>
      <c r="LV70" s="414" t="n">
        <f aca="false">Посуточная!QA70</f>
        <v>0</v>
      </c>
      <c r="LW70" s="415" t="n">
        <f aca="false">Посуточная!QB70</f>
        <v>0</v>
      </c>
      <c r="LX70" s="415" t="n">
        <f aca="false">Посуточная!QC70</f>
        <v>0</v>
      </c>
      <c r="LY70" s="415" t="n">
        <f aca="false">Посуточная!QD70</f>
        <v>0</v>
      </c>
      <c r="LZ70" s="415" t="n">
        <f aca="false">Посуточная!QE70</f>
        <v>0</v>
      </c>
      <c r="MA70" s="415" t="n">
        <f aca="false">Посуточная!QF70</f>
        <v>0</v>
      </c>
      <c r="MB70" s="415" t="n">
        <f aca="false">Посуточная!QG70</f>
        <v>0</v>
      </c>
      <c r="MC70" s="876" t="n">
        <f aca="false">Посуточная!QO70</f>
        <v>0</v>
      </c>
      <c r="MD70" s="876" t="n">
        <f aca="false">Посуточная!QP70</f>
        <v>0</v>
      </c>
      <c r="ME70" s="876" t="n">
        <f aca="false">Посуточная!QQ70</f>
        <v>0</v>
      </c>
      <c r="MF70" s="876" t="n">
        <f aca="false">Посуточная!QR70</f>
        <v>0</v>
      </c>
      <c r="MG70" s="876" t="n">
        <f aca="false">Посуточная!QS70</f>
        <v>0</v>
      </c>
      <c r="MH70" s="876" t="n">
        <f aca="false">Посуточная!QT70</f>
        <v>0</v>
      </c>
      <c r="MI70" s="876" t="n">
        <f aca="false">Посуточная!QU70</f>
        <v>0</v>
      </c>
      <c r="MJ70" s="539"/>
      <c r="MK70" s="497"/>
      <c r="MN70" s="871" t="str">
        <f aca="false">Посуточная!RG70</f>
        <v>Карам</v>
      </c>
      <c r="MO70" s="872" t="n">
        <f aca="false">Посуточная!RH70</f>
        <v>0</v>
      </c>
      <c r="MP70" s="872" t="n">
        <f aca="false">Посуточная!RI70</f>
        <v>0</v>
      </c>
      <c r="MQ70" s="872" t="n">
        <f aca="false">Посуточная!RJ70</f>
        <v>0</v>
      </c>
      <c r="MR70" s="872" t="n">
        <f aca="false">Посуточная!RK70</f>
        <v>0</v>
      </c>
      <c r="MS70" s="872" t="n">
        <f aca="false">Посуточная!RL70</f>
        <v>0</v>
      </c>
      <c r="MT70" s="872" t="n">
        <f aca="false">Посуточная!RM70</f>
        <v>0</v>
      </c>
      <c r="MU70" s="366" t="n">
        <f aca="false">Посуточная!RU70</f>
        <v>0</v>
      </c>
      <c r="MV70" s="366" t="n">
        <f aca="false">Посуточная!RV70</f>
        <v>0</v>
      </c>
      <c r="MW70" s="366" t="n">
        <f aca="false">Посуточная!RW70</f>
        <v>0</v>
      </c>
      <c r="MX70" s="366" t="n">
        <f aca="false">Посуточная!RX70</f>
        <v>0</v>
      </c>
      <c r="MY70" s="366" t="n">
        <f aca="false">Посуточная!RY70</f>
        <v>0</v>
      </c>
      <c r="MZ70" s="366" t="n">
        <f aca="false">Посуточная!RZ70</f>
        <v>0</v>
      </c>
      <c r="NA70" s="366" t="n">
        <f aca="false">Посуточная!SA70</f>
        <v>0</v>
      </c>
      <c r="NB70" s="539"/>
      <c r="NC70" s="497"/>
      <c r="NF70" s="502"/>
      <c r="NG70" s="497"/>
      <c r="NJ70" s="503"/>
      <c r="NK70" s="504"/>
      <c r="NN70" s="871" t="n">
        <f aca="false">Посуточная!SU70</f>
        <v>0</v>
      </c>
      <c r="NO70" s="872" t="n">
        <f aca="false">Посуточная!SV70</f>
        <v>0</v>
      </c>
      <c r="NP70" s="872" t="n">
        <f aca="false">Посуточная!SW70</f>
        <v>0</v>
      </c>
      <c r="NQ70" s="872" t="n">
        <f aca="false">Посуточная!SX70</f>
        <v>0</v>
      </c>
      <c r="NR70" s="366" t="n">
        <f aca="false">Посуточная!TC70</f>
        <v>0</v>
      </c>
      <c r="NS70" s="366" t="n">
        <f aca="false">Посуточная!TD70</f>
        <v>0</v>
      </c>
      <c r="NT70" s="366" t="n">
        <f aca="false">Посуточная!TE70</f>
        <v>0</v>
      </c>
      <c r="NU70" s="366" t="n">
        <f aca="false">Посуточная!TF70</f>
        <v>0</v>
      </c>
      <c r="NV70" s="539"/>
      <c r="NW70" s="497"/>
      <c r="NZ70" s="502"/>
      <c r="OA70" s="539"/>
      <c r="OB70" s="291"/>
      <c r="OC70" s="291"/>
      <c r="OD70" s="539"/>
      <c r="OE70" s="539"/>
      <c r="OF70" s="291"/>
      <c r="OG70" s="291"/>
      <c r="OH70" s="539"/>
      <c r="OI70" s="539"/>
      <c r="OJ70" s="291"/>
      <c r="OK70" s="291"/>
      <c r="OL70" s="539"/>
      <c r="OM70" s="539"/>
      <c r="ON70" s="291"/>
      <c r="OO70" s="291"/>
      <c r="OP70" s="540"/>
      <c r="OQ70" s="504"/>
      <c r="OR70" s="373"/>
      <c r="OT70" s="503"/>
      <c r="OU70" s="504"/>
      <c r="OX70" s="503"/>
      <c r="OY70" s="504"/>
      <c r="PB70" s="502"/>
      <c r="PC70" s="497"/>
      <c r="PF70" s="503"/>
      <c r="PG70" s="504"/>
      <c r="PJ70" s="540"/>
      <c r="PK70" s="540"/>
      <c r="PN70" s="540"/>
      <c r="PO70" s="540"/>
      <c r="PQ70" s="374"/>
      <c r="PR70" s="541"/>
      <c r="PS70" s="542"/>
      <c r="PT70" s="541"/>
      <c r="PU70" s="542"/>
      <c r="PV70" s="335"/>
      <c r="PW70" s="542"/>
      <c r="PX70" s="543"/>
      <c r="PY70" s="541"/>
      <c r="PZ70" s="544"/>
      <c r="QA70" s="378"/>
      <c r="QD70" s="608"/>
      <c r="QQ70" s="127" t="n">
        <f aca="false">IF(V70="",0,V70+QQ67)</f>
        <v>0</v>
      </c>
      <c r="QR70" s="127" t="n">
        <f aca="false">IF(W70="",0,W70+QR67)</f>
        <v>0</v>
      </c>
      <c r="QS70" s="127" t="n">
        <f aca="false">IF(AN70="",0,AN70+QS67)</f>
        <v>0</v>
      </c>
      <c r="QT70" s="127" t="n">
        <f aca="false">IF(AO70="",0,AO70+QT67)</f>
        <v>0</v>
      </c>
      <c r="QU70" s="127" t="n">
        <f aca="false">IF(AZ70="",0,AZ70+QU67)</f>
        <v>0</v>
      </c>
      <c r="QV70" s="127" t="n">
        <f aca="false">IF(BA70="",0,BA70+QV67)</f>
        <v>0</v>
      </c>
      <c r="QW70" s="127" t="n">
        <f aca="false">IF(BL70="",0,BL70+QW67)</f>
        <v>0</v>
      </c>
      <c r="QX70" s="127" t="n">
        <f aca="false">IF(BM70="",0,BM70+QX67)</f>
        <v>0</v>
      </c>
      <c r="QY70" s="127" t="n">
        <f aca="false">IF(CF70="",0,CF70+QY67)</f>
        <v>0</v>
      </c>
      <c r="QZ70" s="127" t="n">
        <f aca="false">IF(CG70="",0,CG70+QZ67)</f>
        <v>0</v>
      </c>
      <c r="RA70" s="127" t="n">
        <f aca="false">IF(CX70="",0,CX70+RA67)</f>
        <v>0</v>
      </c>
      <c r="RB70" s="127" t="n">
        <f aca="false">IF(CY70="",0,CY70+RB67)</f>
        <v>0</v>
      </c>
      <c r="RC70" s="127" t="n">
        <f aca="false">IF(FO70="",0,FO70+RC67)</f>
        <v>0</v>
      </c>
      <c r="RD70" s="127" t="n">
        <f aca="false">IF(FP70="",0,FP70+RD67)</f>
        <v>0</v>
      </c>
      <c r="RE70" s="127" t="n">
        <f aca="false">IF(FC70="",0,FC70+RE67)</f>
        <v>0</v>
      </c>
      <c r="RF70" s="127" t="n">
        <f aca="false">IF(FD70="",0,FD70+RF67)</f>
        <v>0</v>
      </c>
      <c r="RG70" s="127" t="n">
        <f aca="false">IF(ND70="",0,ND70+RG67)</f>
        <v>0</v>
      </c>
      <c r="RH70" s="127" t="n">
        <f aca="false">IF(NE70="",0,NE70+RH67)</f>
        <v>0</v>
      </c>
      <c r="RI70" s="127" t="n">
        <f aca="false">IF(OX70="",0,OX70)</f>
        <v>0</v>
      </c>
      <c r="RJ70" s="127" t="n">
        <f aca="false">IF(OY70="",0,OY70)</f>
        <v>0</v>
      </c>
      <c r="RK70" s="127" t="n">
        <f aca="false">IF(IA70="",0,IA70+RK67)</f>
        <v>0</v>
      </c>
      <c r="RL70" s="127" t="n">
        <f aca="false">IF(IB70="",0,IB70+RL67)</f>
        <v>0</v>
      </c>
      <c r="RM70" s="127" t="n">
        <f aca="false">IF(OT70="",0,OT70+RM67)</f>
        <v>0</v>
      </c>
      <c r="RN70" s="127" t="n">
        <f aca="false">IF(OU70="",0,OU70+RN67)</f>
        <v>0</v>
      </c>
      <c r="RO70" s="127" t="n">
        <f aca="false">IF(PY70="",0,PY70+RO67)</f>
        <v>0</v>
      </c>
      <c r="RP70" s="127" t="n">
        <f aca="false">IF(PZ70="",0,PZ70+RP67)</f>
        <v>0</v>
      </c>
      <c r="RQ70" s="127" t="n">
        <f aca="false">IFERROR(RO70/$A68,0)</f>
        <v>0</v>
      </c>
      <c r="RR70" s="127" t="n">
        <f aca="false">IFERROR(RP70/$A68,0)</f>
        <v>0</v>
      </c>
      <c r="RS70" s="127" t="n">
        <f aca="false">IF(PD70="",0,PD70+RS67)</f>
        <v>0</v>
      </c>
      <c r="RT70" s="127" t="n">
        <f aca="false">IF(PE70="",0,PE70+RT67)</f>
        <v>0</v>
      </c>
      <c r="RU70" s="127" t="n">
        <f aca="false">IF(QQ70&gt;0,0,T70+RU67)</f>
        <v>0</v>
      </c>
      <c r="RV70" s="127" t="n">
        <f aca="false">IF(QR70&gt;0,0,U70+RV67)</f>
        <v>0</v>
      </c>
      <c r="RW70" s="127" t="n">
        <f aca="false">IF(QS70&gt;0,0,AL70+RW67)</f>
        <v>0</v>
      </c>
      <c r="RX70" s="127" t="n">
        <f aca="false">IF(QT70&gt;0,0,AM70+RX67)</f>
        <v>0</v>
      </c>
      <c r="RY70" s="127" t="n">
        <f aca="false">IF(QU70&gt;0,0,AX70+RY67)</f>
        <v>0</v>
      </c>
      <c r="RZ70" s="127" t="n">
        <f aca="false">IF(QV70&gt;0,0,AY70+RZ67)</f>
        <v>0</v>
      </c>
      <c r="SA70" s="127" t="n">
        <f aca="false">IF(QW70&gt;0,0,BJ70+SA67)</f>
        <v>0</v>
      </c>
      <c r="SB70" s="127" t="n">
        <f aca="false">IF(QX70&gt;0,0,BK70+SB67)</f>
        <v>0</v>
      </c>
      <c r="SC70" s="127" t="n">
        <f aca="false">IF(QY70&gt;0,0,CD70+SC67)</f>
        <v>0</v>
      </c>
      <c r="SD70" s="127" t="n">
        <f aca="false">IF(QZ70&gt;0,0,CE70+SD67)</f>
        <v>0</v>
      </c>
      <c r="SE70" s="127" t="n">
        <f aca="false">IF(RA70&gt;0,0,CV70+SE67)</f>
        <v>0</v>
      </c>
      <c r="SF70" s="127" t="n">
        <f aca="false">IF(RB70&gt;0,0,CW70+SF67)</f>
        <v>0</v>
      </c>
      <c r="SG70" s="127" t="n">
        <f aca="false">IF(RC70&gt;0,0,FM70+SG67)</f>
        <v>0</v>
      </c>
      <c r="SH70" s="127" t="n">
        <f aca="false">IF(RD70&gt;0,0,FN70+SH67)</f>
        <v>0</v>
      </c>
      <c r="SI70" s="127" t="n">
        <f aca="false">IF(RE70&gt;0,0,FA70+SI67)</f>
        <v>0</v>
      </c>
      <c r="SJ70" s="127" t="n">
        <f aca="false">IFERROR(IF(RF70&gt;0,0,FB70+SJ67),0)</f>
        <v>0</v>
      </c>
      <c r="SK70" s="127" t="n">
        <f aca="false">IF(RG70&gt;0,0,NB70+SK67)</f>
        <v>0</v>
      </c>
      <c r="SL70" s="127" t="n">
        <f aca="false">IFERROR(IF(RH70&gt;0,0,NC70+SL67),0)</f>
        <v>0</v>
      </c>
      <c r="SM70" s="127"/>
      <c r="SN70" s="127"/>
      <c r="SO70" s="127"/>
    </row>
    <row r="71" customFormat="false" ht="15" hidden="false" customHeight="false" outlineLevel="0" collapsed="false">
      <c r="A71" s="746"/>
      <c r="B71" s="863" t="str">
        <f aca="false">Посуточная!B71</f>
        <v>5407</v>
      </c>
      <c r="C71" s="864" t="n">
        <f aca="false">Посуточная!C71</f>
        <v>0</v>
      </c>
      <c r="D71" s="864" t="n">
        <f aca="false">Посуточная!D71</f>
        <v>0</v>
      </c>
      <c r="E71" s="864" t="n">
        <f aca="false">Посуточная!E71</f>
        <v>0</v>
      </c>
      <c r="F71" s="864" t="n">
        <f aca="false">Посуточная!F71</f>
        <v>0</v>
      </c>
      <c r="G71" s="864" t="n">
        <f aca="false">Посуточная!G71</f>
        <v>0</v>
      </c>
      <c r="H71" s="864" t="n">
        <f aca="false">Посуточная!H71</f>
        <v>0</v>
      </c>
      <c r="I71" s="864" t="n">
        <f aca="false">Посуточная!I71</f>
        <v>0</v>
      </c>
      <c r="J71" s="322" t="str">
        <f aca="false">Посуточная!Q71</f>
        <v>6027</v>
      </c>
      <c r="K71" s="322" t="n">
        <f aca="false">Посуточная!R71</f>
        <v>0</v>
      </c>
      <c r="L71" s="322" t="n">
        <f aca="false">Посуточная!S71</f>
        <v>0</v>
      </c>
      <c r="M71" s="322" t="n">
        <f aca="false">Посуточная!T71</f>
        <v>0</v>
      </c>
      <c r="N71" s="322" t="n">
        <f aca="false">Посуточная!U71</f>
        <v>0</v>
      </c>
      <c r="O71" s="322" t="n">
        <f aca="false">Посуточная!V71</f>
        <v>0</v>
      </c>
      <c r="P71" s="322" t="n">
        <f aca="false">Посуточная!W71</f>
        <v>0</v>
      </c>
      <c r="Q71" s="322" t="n">
        <f aca="false">Посуточная!X71</f>
        <v>0</v>
      </c>
      <c r="R71" s="322" t="n">
        <f aca="false">Посуточная!Y71</f>
        <v>0</v>
      </c>
      <c r="S71" s="322" t="n">
        <f aca="false">Посуточная!Z71</f>
        <v>0</v>
      </c>
      <c r="T71" s="417" t="n">
        <f aca="false">COUNTIF(B71:I71,"&lt;&gt;0")-COUNTIF(B71:I71,"")</f>
        <v>-6</v>
      </c>
      <c r="U71" s="391" t="n">
        <f aca="false">COUNTIF(J71:S71,"&lt;&gt;0")-COUNTIF(J71:S71,"")</f>
        <v>1</v>
      </c>
      <c r="X71" s="863" t="str">
        <f aca="false">Посуточная!AL71</f>
        <v>6090</v>
      </c>
      <c r="Y71" s="864" t="n">
        <f aca="false">Посуточная!AM71</f>
        <v>0</v>
      </c>
      <c r="Z71" s="864" t="n">
        <f aca="false">Посуточная!AN71</f>
        <v>0</v>
      </c>
      <c r="AA71" s="864" t="n">
        <f aca="false">Посуточная!AO71</f>
        <v>0</v>
      </c>
      <c r="AB71" s="864" t="n">
        <f aca="false">Посуточная!AP71</f>
        <v>0</v>
      </c>
      <c r="AC71" s="864" t="n">
        <f aca="false">Посуточная!AQ71</f>
        <v>0</v>
      </c>
      <c r="AD71" s="864" t="n">
        <f aca="false">Посуточная!AR71</f>
        <v>0</v>
      </c>
      <c r="AE71" s="322" t="n">
        <f aca="false">Посуточная!AZ71</f>
        <v>0</v>
      </c>
      <c r="AF71" s="322" t="n">
        <f aca="false">Посуточная!BA71</f>
        <v>0</v>
      </c>
      <c r="AG71" s="322" t="n">
        <f aca="false">Посуточная!BB71</f>
        <v>0</v>
      </c>
      <c r="AH71" s="322" t="n">
        <f aca="false">Посуточная!BC71</f>
        <v>0</v>
      </c>
      <c r="AI71" s="322" t="n">
        <f aca="false">Посуточная!BD71</f>
        <v>0</v>
      </c>
      <c r="AJ71" s="322" t="n">
        <f aca="false">Посуточная!BE71</f>
        <v>0</v>
      </c>
      <c r="AK71" s="322" t="n">
        <f aca="false">Посуточная!BF71</f>
        <v>0</v>
      </c>
      <c r="AL71" s="417" t="n">
        <f aca="false">COUNTIF(X71:AD71,"&lt;&gt;0")-COUNTIF(X71:AD71,"")</f>
        <v>-5</v>
      </c>
      <c r="AM71" s="391" t="n">
        <f aca="false">COUNTIF(AE71:AK71,"&lt;&gt;0")-COUNTIF(AE71:AK71,"")</f>
        <v>0</v>
      </c>
      <c r="AP71" s="863" t="n">
        <f aca="false">Посуточная!BR71</f>
        <v>0</v>
      </c>
      <c r="AQ71" s="864" t="n">
        <f aca="false">Посуточная!BS71</f>
        <v>0</v>
      </c>
      <c r="AR71" s="864" t="n">
        <f aca="false">Посуточная!BT71</f>
        <v>0</v>
      </c>
      <c r="AS71" s="864" t="n">
        <f aca="false">Посуточная!BU71</f>
        <v>0</v>
      </c>
      <c r="AT71" s="322" t="n">
        <f aca="false">Посуточная!BZ71</f>
        <v>0</v>
      </c>
      <c r="AU71" s="322" t="n">
        <f aca="false">Посуточная!CA71</f>
        <v>0</v>
      </c>
      <c r="AV71" s="322" t="n">
        <f aca="false">Посуточная!CB71</f>
        <v>0</v>
      </c>
      <c r="AW71" s="322" t="n">
        <f aca="false">Посуточная!CC71</f>
        <v>0</v>
      </c>
      <c r="AX71" s="417" t="n">
        <f aca="false">COUNTIF(AP71:AS71,"&lt;&gt;0")-COUNTIF(AP71:AS71,"")</f>
        <v>-4</v>
      </c>
      <c r="AY71" s="391" t="n">
        <f aca="false">COUNTIF(AT71:AW71,"&lt;&gt;0")-COUNTIF(AT71:AW71,"")</f>
        <v>0</v>
      </c>
      <c r="BB71" s="863" t="n">
        <f aca="false">Посуточная!CL71</f>
        <v>0</v>
      </c>
      <c r="BC71" s="864" t="n">
        <f aca="false">Посуточная!CM71</f>
        <v>0</v>
      </c>
      <c r="BD71" s="864" t="n">
        <f aca="false">Посуточная!CN71</f>
        <v>0</v>
      </c>
      <c r="BE71" s="864" t="n">
        <f aca="false">Посуточная!CO71</f>
        <v>0</v>
      </c>
      <c r="BF71" s="322" t="n">
        <f aca="false">Посуточная!CT71</f>
        <v>0</v>
      </c>
      <c r="BG71" s="322" t="n">
        <f aca="false">Посуточная!CU71</f>
        <v>0</v>
      </c>
      <c r="BH71" s="322" t="n">
        <f aca="false">Посуточная!CV71</f>
        <v>0</v>
      </c>
      <c r="BI71" s="322" t="n">
        <f aca="false">Посуточная!CW71</f>
        <v>0</v>
      </c>
      <c r="BJ71" s="417" t="n">
        <f aca="false">COUNTIF(BB71:BE71,"&lt;&gt;0")-COUNTIF(BB71:BE71,"")</f>
        <v>-4</v>
      </c>
      <c r="BK71" s="391" t="n">
        <f aca="false">COUNTIF(BF71:BI71,"&lt;&gt;0")-COUNTIF(BF71:BI71,"")</f>
        <v>0</v>
      </c>
      <c r="BN71" s="395" t="n">
        <f aca="false">SUMIF(B6:BM6,"итого гр.",B71:BM71)</f>
        <v>2</v>
      </c>
      <c r="BO71" s="391" t="n">
        <f aca="false">SUMIF(B6:BM6,"итого фк.",B71:BM71)</f>
        <v>1</v>
      </c>
      <c r="BR71" s="396"/>
      <c r="BS71" s="397"/>
      <c r="BV71" s="381" t="n">
        <f aca="false">Посуточная!DN71</f>
        <v>0</v>
      </c>
      <c r="BW71" s="382" t="n">
        <f aca="false">Посуточная!DO71</f>
        <v>0</v>
      </c>
      <c r="BX71" s="382" t="n">
        <f aca="false">Посуточная!DP71</f>
        <v>0</v>
      </c>
      <c r="BY71" s="382" t="n">
        <f aca="false">Посуточная!DQ71</f>
        <v>0</v>
      </c>
      <c r="BZ71" s="322" t="n">
        <f aca="false">Посуточная!DV71</f>
        <v>0</v>
      </c>
      <c r="CA71" s="322" t="n">
        <f aca="false">Посуточная!DW71</f>
        <v>0</v>
      </c>
      <c r="CB71" s="322" t="n">
        <f aca="false">Посуточная!DX71</f>
        <v>0</v>
      </c>
      <c r="CC71" s="322" t="n">
        <f aca="false">Посуточная!DY71</f>
        <v>0</v>
      </c>
      <c r="CD71" s="417" t="n">
        <f aca="false">COUNTIF(BV71:BY71,"&lt;&gt;0")-COUNTIF(BV71:BY71,"")</f>
        <v>-4</v>
      </c>
      <c r="CE71" s="391" t="n">
        <f aca="false">COUNTIF(BZ71:CC71,"&lt;&gt;0")-COUNTIF(BZ71:CC71,"")</f>
        <v>0</v>
      </c>
      <c r="CH71" s="381" t="n">
        <f aca="false">Посуточная!EH71</f>
        <v>0</v>
      </c>
      <c r="CI71" s="382" t="n">
        <f aca="false">Посуточная!EI71</f>
        <v>0</v>
      </c>
      <c r="CJ71" s="382" t="n">
        <f aca="false">Посуточная!EJ71</f>
        <v>0</v>
      </c>
      <c r="CK71" s="382" t="n">
        <f aca="false">Посуточная!EK71</f>
        <v>0</v>
      </c>
      <c r="CL71" s="382" t="n">
        <f aca="false">Посуточная!EL71</f>
        <v>0</v>
      </c>
      <c r="CM71" s="382" t="n">
        <f aca="false">Посуточная!EM71</f>
        <v>0</v>
      </c>
      <c r="CN71" s="382" t="n">
        <f aca="false">Посуточная!EN71</f>
        <v>0</v>
      </c>
      <c r="CO71" s="322" t="n">
        <f aca="false">Посуточная!ES71</f>
        <v>0</v>
      </c>
      <c r="CP71" s="322" t="n">
        <f aca="false">Посуточная!ET71</f>
        <v>0</v>
      </c>
      <c r="CQ71" s="322" t="n">
        <f aca="false">Посуточная!EU71</f>
        <v>0</v>
      </c>
      <c r="CR71" s="322" t="n">
        <f aca="false">Посуточная!EV71</f>
        <v>0</v>
      </c>
      <c r="CS71" s="322" t="n">
        <f aca="false">Посуточная!EW71</f>
        <v>0</v>
      </c>
      <c r="CT71" s="322" t="n">
        <f aca="false">Посуточная!EX71</f>
        <v>0</v>
      </c>
      <c r="CU71" s="322" t="n">
        <f aca="false">Посуточная!EY71</f>
        <v>0</v>
      </c>
      <c r="CV71" s="417" t="n">
        <f aca="false">COUNTIF(CH71:CN71,"&lt;&gt;0")-COUNTIF(CH71:CN71,"")</f>
        <v>-7</v>
      </c>
      <c r="CW71" s="391" t="n">
        <f aca="false">COUNTIF(CO71:CU71,"&lt;&gt;0")-COUNTIF(CO71:CU71,"")</f>
        <v>0</v>
      </c>
      <c r="CZ71" s="863" t="str">
        <f aca="false">Посуточная!FH71</f>
        <v>2242</v>
      </c>
      <c r="DA71" s="864" t="n">
        <f aca="false">Посуточная!FI71</f>
        <v>0</v>
      </c>
      <c r="DB71" s="864" t="n">
        <f aca="false">Посуточная!FJ71</f>
        <v>0</v>
      </c>
      <c r="DC71" s="864" t="n">
        <f aca="false">Посуточная!FK71</f>
        <v>0</v>
      </c>
      <c r="DD71" s="864" t="n">
        <f aca="false">Посуточная!FL71</f>
        <v>0</v>
      </c>
      <c r="DE71" s="864" t="n">
        <f aca="false">Посуточная!FM71</f>
        <v>0</v>
      </c>
      <c r="DF71" s="864" t="n">
        <f aca="false">Посуточная!FN71</f>
        <v>0</v>
      </c>
      <c r="DG71" s="864" t="n">
        <f aca="false">Посуточная!FO71</f>
        <v>0</v>
      </c>
      <c r="DH71" s="864" t="n">
        <f aca="false">Посуточная!FP71</f>
        <v>0</v>
      </c>
      <c r="DI71" s="864" t="n">
        <f aca="false">Посуточная!FQ71</f>
        <v>0</v>
      </c>
      <c r="DJ71" s="864" t="n">
        <f aca="false">Посуточная!FR71</f>
        <v>0</v>
      </c>
      <c r="DK71" s="864" t="n">
        <f aca="false">Посуточная!FS71</f>
        <v>0</v>
      </c>
      <c r="DL71" s="864" t="n">
        <f aca="false">Посуточная!FT71</f>
        <v>0</v>
      </c>
      <c r="DM71" s="864" t="n">
        <f aca="false">Посуточная!FU71</f>
        <v>0</v>
      </c>
      <c r="DN71" s="864" t="n">
        <f aca="false">Посуточная!FV71</f>
        <v>0</v>
      </c>
      <c r="DO71" s="864" t="n">
        <f aca="false">Посуточная!FW71</f>
        <v>0</v>
      </c>
      <c r="DP71" s="864" t="n">
        <f aca="false">Посуточная!FX71</f>
        <v>0</v>
      </c>
      <c r="DQ71" s="864" t="n">
        <f aca="false">Посуточная!FY71</f>
        <v>0</v>
      </c>
      <c r="DR71" s="864" t="n">
        <f aca="false">Посуточная!FZ71</f>
        <v>0</v>
      </c>
      <c r="DS71" s="864" t="n">
        <f aca="false">Посуточная!GA71</f>
        <v>0</v>
      </c>
      <c r="DT71" s="864" t="n">
        <f aca="false">Посуточная!GB71</f>
        <v>0</v>
      </c>
      <c r="DU71" s="864" t="n">
        <f aca="false">Посуточная!GC71</f>
        <v>0</v>
      </c>
      <c r="DV71" s="864" t="n">
        <f aca="false">Посуточная!GD71</f>
        <v>0</v>
      </c>
      <c r="DW71" s="864" t="n">
        <f aca="false">Посуточная!GE71</f>
        <v>0</v>
      </c>
      <c r="DX71" s="864" t="n">
        <f aca="false">Посуточная!GF71</f>
        <v>0</v>
      </c>
      <c r="DY71" s="864" t="n">
        <f aca="false">Посуточная!GG71</f>
        <v>0</v>
      </c>
      <c r="DZ71" s="864" t="n">
        <f aca="false">Посуточная!GH71</f>
        <v>0</v>
      </c>
      <c r="EA71" s="864" t="n">
        <f aca="false">Посуточная!GI71</f>
        <v>0</v>
      </c>
      <c r="EB71" s="864" t="n">
        <f aca="false">Посуточная!GJ71</f>
        <v>0</v>
      </c>
      <c r="EC71" s="864" t="n">
        <f aca="false">Посуточная!GK71</f>
        <v>0</v>
      </c>
      <c r="ED71" s="864" t="n">
        <f aca="false">Посуточная!GL71</f>
        <v>0</v>
      </c>
      <c r="EE71" s="864" t="n">
        <f aca="false">Посуточная!GM71</f>
        <v>0</v>
      </c>
      <c r="EF71" s="322" t="n">
        <f aca="false">Посуточная!GU71</f>
        <v>0</v>
      </c>
      <c r="EG71" s="322" t="n">
        <f aca="false">Посуточная!GV71</f>
        <v>0</v>
      </c>
      <c r="EH71" s="322" t="n">
        <f aca="false">Посуточная!GW71</f>
        <v>0</v>
      </c>
      <c r="EI71" s="322" t="n">
        <f aca="false">Посуточная!GX71</f>
        <v>0</v>
      </c>
      <c r="EJ71" s="322" t="n">
        <f aca="false">Посуточная!GY71</f>
        <v>0</v>
      </c>
      <c r="EK71" s="322" t="n">
        <f aca="false">Посуточная!GZ71</f>
        <v>0</v>
      </c>
      <c r="EL71" s="322" t="n">
        <f aca="false">Посуточная!HA71</f>
        <v>0</v>
      </c>
      <c r="EM71" s="322" t="n">
        <f aca="false">Посуточная!HB71</f>
        <v>0</v>
      </c>
      <c r="EN71" s="322" t="n">
        <f aca="false">Посуточная!HC71</f>
        <v>0</v>
      </c>
      <c r="EO71" s="322" t="n">
        <f aca="false">Посуточная!HD71</f>
        <v>0</v>
      </c>
      <c r="EP71" s="322" t="n">
        <f aca="false">Посуточная!HE71</f>
        <v>0</v>
      </c>
      <c r="EQ71" s="322" t="n">
        <f aca="false">Посуточная!HF71</f>
        <v>0</v>
      </c>
      <c r="ER71" s="322" t="n">
        <f aca="false">Посуточная!HG71</f>
        <v>0</v>
      </c>
      <c r="ES71" s="322" t="n">
        <f aca="false">Посуточная!HH71</f>
        <v>0</v>
      </c>
      <c r="ET71" s="322" t="n">
        <f aca="false">Посуточная!HI71</f>
        <v>0</v>
      </c>
      <c r="EU71" s="322" t="n">
        <f aca="false">Посуточная!HJ71</f>
        <v>0</v>
      </c>
      <c r="EV71" s="322" t="n">
        <f aca="false">Посуточная!HK71</f>
        <v>0</v>
      </c>
      <c r="EW71" s="322" t="n">
        <f aca="false">Посуточная!HL71</f>
        <v>0</v>
      </c>
      <c r="EX71" s="322" t="n">
        <f aca="false">Посуточная!HM71</f>
        <v>0</v>
      </c>
      <c r="EY71" s="322" t="n">
        <f aca="false">Посуточная!HN71</f>
        <v>0</v>
      </c>
      <c r="EZ71" s="322" t="n">
        <f aca="false">Посуточная!HO71</f>
        <v>0</v>
      </c>
      <c r="FA71" s="417" t="n">
        <f aca="false">COUNTIF(CZ71:EE71,"&lt;&gt;0")-COUNTIF(CZ71:EE71,"")</f>
        <v>-30</v>
      </c>
      <c r="FB71" s="391" t="n">
        <f aca="false">COUNTIF(EF71:EZ71,"&lt;&gt;0")-COUNTIF(EF71:EZ71,"")</f>
        <v>0</v>
      </c>
      <c r="FE71" s="869" t="n">
        <f aca="false">Посуточная!IA71</f>
        <v>0</v>
      </c>
      <c r="FF71" s="870" t="n">
        <f aca="false">Посуточная!IB71</f>
        <v>0</v>
      </c>
      <c r="FG71" s="870" t="n">
        <f aca="false">Посуточная!IC71</f>
        <v>0</v>
      </c>
      <c r="FH71" s="864" t="n">
        <f aca="false">Посуточная!ID71</f>
        <v>0</v>
      </c>
      <c r="FI71" s="322" t="n">
        <f aca="false">Посуточная!II71</f>
        <v>0</v>
      </c>
      <c r="FJ71" s="366" t="n">
        <f aca="false">Посуточная!IJ71</f>
        <v>0</v>
      </c>
      <c r="FK71" s="366" t="n">
        <f aca="false">Посуточная!IK71</f>
        <v>0</v>
      </c>
      <c r="FL71" s="366" t="n">
        <f aca="false">Посуточная!IL71</f>
        <v>0</v>
      </c>
      <c r="FM71" s="390" t="n">
        <f aca="false">COUNTIF(FE71:FH71,"&lt;&gt;0")-COUNTIF(FE71:FH71,"")</f>
        <v>-4</v>
      </c>
      <c r="FN71" s="391" t="n">
        <f aca="false">COUNTIF(FI71:FL71,"&lt;&gt;0")-COUNTIF(FI71:FL71,"")</f>
        <v>0</v>
      </c>
      <c r="FQ71" s="381"/>
      <c r="FR71" s="382"/>
      <c r="FS71" s="382"/>
      <c r="FT71" s="382"/>
      <c r="FU71" s="382"/>
      <c r="FV71" s="382"/>
      <c r="FW71" s="382"/>
      <c r="FX71" s="382"/>
      <c r="FY71" s="382"/>
      <c r="FZ71" s="382"/>
      <c r="GA71" s="382"/>
      <c r="GB71" s="382"/>
      <c r="GC71" s="382"/>
      <c r="GD71" s="382"/>
      <c r="GE71" s="382"/>
      <c r="GF71" s="322"/>
      <c r="GG71" s="322"/>
      <c r="GH71" s="322"/>
      <c r="GI71" s="322"/>
      <c r="GJ71" s="322"/>
      <c r="GK71" s="322"/>
      <c r="GL71" s="322"/>
      <c r="GM71" s="322"/>
      <c r="GN71" s="322"/>
      <c r="GO71" s="322"/>
      <c r="GP71" s="322"/>
      <c r="GQ71" s="322"/>
      <c r="GR71" s="322"/>
      <c r="GS71" s="322"/>
      <c r="GT71" s="322"/>
      <c r="GU71" s="322"/>
      <c r="GV71" s="322"/>
      <c r="GW71" s="322"/>
      <c r="GX71" s="322"/>
      <c r="GY71" s="322"/>
      <c r="GZ71" s="322"/>
      <c r="HA71" s="322"/>
      <c r="HB71" s="322"/>
      <c r="HC71" s="322"/>
      <c r="HD71" s="322"/>
      <c r="HE71" s="322"/>
      <c r="HF71" s="322"/>
      <c r="HG71" s="322"/>
      <c r="HH71" s="322"/>
      <c r="HI71" s="322"/>
      <c r="HJ71" s="322"/>
      <c r="HK71" s="322"/>
      <c r="HL71" s="322"/>
      <c r="HM71" s="417" t="n">
        <f aca="false">COUNTIF(FQ71:GE71,"&lt;&gt;0")-COUNTIF(FQ71:GE71,"")</f>
        <v>0</v>
      </c>
      <c r="HN71" s="391" t="n">
        <f aca="false">COUNTIF(GF71:HL71,"&lt;&gt;0")-COUNTIF(GF71:HL71,"")</f>
        <v>0</v>
      </c>
      <c r="HQ71" s="395" t="n">
        <f aca="false">SUMIF(BV6:HP6,"итого гр.",BV71:HP71)</f>
        <v>1</v>
      </c>
      <c r="HR71" s="391" t="n">
        <f aca="false">SUMIF(BV6:HP6,"итого фк.",BV71:HP71)</f>
        <v>0</v>
      </c>
      <c r="HU71" s="396"/>
      <c r="HV71" s="397"/>
      <c r="HY71" s="406"/>
      <c r="HZ71" s="407"/>
      <c r="IC71" s="396"/>
      <c r="ID71" s="397"/>
      <c r="IG71" s="381"/>
      <c r="IH71" s="382"/>
      <c r="II71" s="382"/>
      <c r="IJ71" s="382"/>
      <c r="IK71" s="382"/>
      <c r="IL71" s="382"/>
      <c r="IM71" s="382"/>
      <c r="IN71" s="382"/>
      <c r="IO71" s="382"/>
      <c r="IP71" s="382"/>
      <c r="IQ71" s="382"/>
      <c r="IR71" s="382"/>
      <c r="IS71" s="382"/>
      <c r="IT71" s="382"/>
      <c r="IU71" s="382"/>
      <c r="IV71" s="322"/>
      <c r="IW71" s="322"/>
      <c r="IX71" s="322"/>
      <c r="IY71" s="322"/>
      <c r="IZ71" s="322"/>
      <c r="JA71" s="322"/>
      <c r="JB71" s="322"/>
      <c r="JC71" s="322"/>
      <c r="JD71" s="322"/>
      <c r="JE71" s="322"/>
      <c r="JF71" s="322"/>
      <c r="JG71" s="322"/>
      <c r="JH71" s="322"/>
      <c r="JI71" s="322"/>
      <c r="JJ71" s="322"/>
      <c r="JK71" s="322"/>
      <c r="JL71" s="322"/>
      <c r="JM71" s="322"/>
      <c r="JN71" s="322"/>
      <c r="JO71" s="322"/>
      <c r="JP71" s="322"/>
      <c r="JQ71" s="322"/>
      <c r="JR71" s="322"/>
      <c r="JS71" s="322"/>
      <c r="JT71" s="322"/>
      <c r="JU71" s="322"/>
      <c r="JV71" s="322"/>
      <c r="JW71" s="322"/>
      <c r="JX71" s="322"/>
      <c r="JY71" s="322"/>
      <c r="JZ71" s="322"/>
      <c r="KA71" s="322"/>
      <c r="KB71" s="322"/>
      <c r="KC71" s="322"/>
      <c r="KD71" s="322"/>
      <c r="KE71" s="322"/>
      <c r="KF71" s="322"/>
      <c r="KG71" s="322"/>
      <c r="KH71" s="322"/>
      <c r="KI71" s="322"/>
      <c r="KJ71" s="417" t="n">
        <f aca="false">COUNTIF(IG71:IU71,"&lt;&gt;0")-COUNTIF(IG71:IU71,"")</f>
        <v>0</v>
      </c>
      <c r="KK71" s="391" t="n">
        <f aca="false">COUNTIF(IV71:KI71,"&lt;&gt;0")-COUNTIF(IV71:KI71,"")</f>
        <v>0</v>
      </c>
      <c r="KN71" s="871" t="n">
        <f aca="false">Посуточная!OF71</f>
        <v>0</v>
      </c>
      <c r="KO71" s="872" t="n">
        <f aca="false">Посуточная!OG71</f>
        <v>0</v>
      </c>
      <c r="KP71" s="872" t="n">
        <f aca="false">Посуточная!OH71</f>
        <v>0</v>
      </c>
      <c r="KQ71" s="872" t="n">
        <f aca="false">Посуточная!OI71</f>
        <v>0</v>
      </c>
      <c r="KR71" s="872" t="n">
        <f aca="false">Посуточная!OJ71</f>
        <v>0</v>
      </c>
      <c r="KS71" s="872" t="n">
        <f aca="false">Посуточная!OK71</f>
        <v>0</v>
      </c>
      <c r="KT71" s="872" t="n">
        <f aca="false">Посуточная!OL71</f>
        <v>0</v>
      </c>
      <c r="KU71" s="872" t="n">
        <f aca="false">Посуточная!OM71</f>
        <v>0</v>
      </c>
      <c r="KV71" s="872" t="n">
        <f aca="false">Посуточная!ON71</f>
        <v>0</v>
      </c>
      <c r="KW71" s="873" t="n">
        <f aca="false">Посуточная!OO71</f>
        <v>0</v>
      </c>
      <c r="KX71" s="366" t="n">
        <f aca="false">Посуточная!OV71</f>
        <v>0</v>
      </c>
      <c r="KY71" s="366" t="n">
        <f aca="false">Посуточная!OW71</f>
        <v>0</v>
      </c>
      <c r="KZ71" s="366" t="n">
        <f aca="false">Посуточная!OX71</f>
        <v>0</v>
      </c>
      <c r="LA71" s="366" t="n">
        <f aca="false">Посуточная!OY71</f>
        <v>0</v>
      </c>
      <c r="LB71" s="366" t="n">
        <f aca="false">Посуточная!OZ71</f>
        <v>0</v>
      </c>
      <c r="LC71" s="366" t="n">
        <f aca="false">Посуточная!PA71</f>
        <v>0</v>
      </c>
      <c r="LD71" s="366" t="n">
        <f aca="false">Посуточная!PB71</f>
        <v>0</v>
      </c>
      <c r="LE71" s="366" t="n">
        <f aca="false">Посуточная!PC71</f>
        <v>0</v>
      </c>
      <c r="LF71" s="366" t="n">
        <f aca="false">Посуточная!PD71</f>
        <v>0</v>
      </c>
      <c r="LG71" s="366" t="n">
        <f aca="false">Посуточная!PE71</f>
        <v>0</v>
      </c>
      <c r="LH71" s="366" t="n">
        <f aca="false">Посуточная!PF71</f>
        <v>0</v>
      </c>
      <c r="LI71" s="366" t="n">
        <f aca="false">Посуточная!PG71</f>
        <v>0</v>
      </c>
      <c r="LJ71" s="366" t="n">
        <f aca="false">Посуточная!PH71</f>
        <v>0</v>
      </c>
      <c r="LK71" s="366" t="n">
        <f aca="false">Посуточная!PI71</f>
        <v>0</v>
      </c>
      <c r="LL71" s="366" t="n">
        <f aca="false">Посуточная!PJ71</f>
        <v>0</v>
      </c>
      <c r="LM71" s="366" t="n">
        <f aca="false">Посуточная!PK71</f>
        <v>0</v>
      </c>
      <c r="LN71" s="366" t="n">
        <f aca="false">Посуточная!PL71</f>
        <v>0</v>
      </c>
      <c r="LO71" s="366" t="n">
        <f aca="false">Посуточная!PM71</f>
        <v>0</v>
      </c>
      <c r="LP71" s="366" t="n">
        <f aca="false">Посуточная!PN71</f>
        <v>0</v>
      </c>
      <c r="LQ71" s="366" t="n">
        <f aca="false">Посуточная!PO71</f>
        <v>0</v>
      </c>
      <c r="LR71" s="417" t="n">
        <f aca="false">COUNTIF(KN71:KW71,"&lt;&gt;0")-COUNTIF(KN71:KW71,"")</f>
        <v>-10</v>
      </c>
      <c r="LS71" s="391" t="n">
        <f aca="false">COUNTIF(KX71:LQ71,"&lt;&gt;0")-COUNTIF(KX71:LQ71,"")</f>
        <v>0</v>
      </c>
      <c r="LV71" s="414" t="n">
        <f aca="false">Посуточная!QA71</f>
        <v>0</v>
      </c>
      <c r="LW71" s="415" t="n">
        <f aca="false">Посуточная!QB71</f>
        <v>0</v>
      </c>
      <c r="LX71" s="415" t="n">
        <f aca="false">Посуточная!QC71</f>
        <v>0</v>
      </c>
      <c r="LY71" s="415" t="n">
        <f aca="false">Посуточная!QD71</f>
        <v>0</v>
      </c>
      <c r="LZ71" s="415" t="n">
        <f aca="false">Посуточная!QE71</f>
        <v>0</v>
      </c>
      <c r="MA71" s="415" t="n">
        <f aca="false">Посуточная!QF71</f>
        <v>0</v>
      </c>
      <c r="MB71" s="415" t="n">
        <f aca="false">Посуточная!QG71</f>
        <v>0</v>
      </c>
      <c r="MC71" s="876" t="n">
        <f aca="false">Посуточная!QO71</f>
        <v>0</v>
      </c>
      <c r="MD71" s="876" t="n">
        <f aca="false">Посуточная!QP71</f>
        <v>0</v>
      </c>
      <c r="ME71" s="876" t="n">
        <f aca="false">Посуточная!QQ71</f>
        <v>0</v>
      </c>
      <c r="MF71" s="876" t="n">
        <f aca="false">Посуточная!QR71</f>
        <v>0</v>
      </c>
      <c r="MG71" s="876" t="n">
        <f aca="false">Посуточная!QS71</f>
        <v>0</v>
      </c>
      <c r="MH71" s="876" t="n">
        <f aca="false">Посуточная!QT71</f>
        <v>0</v>
      </c>
      <c r="MI71" s="876" t="n">
        <f aca="false">Посуточная!QU71</f>
        <v>0</v>
      </c>
      <c r="MJ71" s="417" t="n">
        <f aca="false">COUNTIF(LV71:MB71,"&lt;&gt;0")-COUNTIF(LV71:MB71,"")</f>
        <v>-7</v>
      </c>
      <c r="MK71" s="391" t="n">
        <f aca="false">COUNTIF(MC71:MI71,"&lt;&gt;0")-COUNTIF(MC71:MI71,"")</f>
        <v>0</v>
      </c>
      <c r="MN71" s="871" t="str">
        <f aca="false">Посуточная!RG71</f>
        <v>361</v>
      </c>
      <c r="MO71" s="872" t="n">
        <f aca="false">Посуточная!RH71</f>
        <v>0</v>
      </c>
      <c r="MP71" s="872" t="n">
        <f aca="false">Посуточная!RI71</f>
        <v>0</v>
      </c>
      <c r="MQ71" s="872" t="n">
        <f aca="false">Посуточная!RJ71</f>
        <v>0</v>
      </c>
      <c r="MR71" s="872" t="n">
        <f aca="false">Посуточная!RK71</f>
        <v>0</v>
      </c>
      <c r="MS71" s="872" t="n">
        <f aca="false">Посуточная!RL71</f>
        <v>0</v>
      </c>
      <c r="MT71" s="872" t="n">
        <f aca="false">Посуточная!RM71</f>
        <v>0</v>
      </c>
      <c r="MU71" s="366" t="n">
        <f aca="false">Посуточная!RU71</f>
        <v>0</v>
      </c>
      <c r="MV71" s="366" t="n">
        <f aca="false">Посуточная!RV71</f>
        <v>0</v>
      </c>
      <c r="MW71" s="366" t="n">
        <f aca="false">Посуточная!RW71</f>
        <v>0</v>
      </c>
      <c r="MX71" s="366" t="n">
        <f aca="false">Посуточная!RX71</f>
        <v>0</v>
      </c>
      <c r="MY71" s="366" t="n">
        <f aca="false">Посуточная!RY71</f>
        <v>0</v>
      </c>
      <c r="MZ71" s="366" t="n">
        <f aca="false">Посуточная!RZ71</f>
        <v>0</v>
      </c>
      <c r="NA71" s="366" t="n">
        <f aca="false">Посуточная!SA71</f>
        <v>0</v>
      </c>
      <c r="NB71" s="417" t="n">
        <f aca="false">COUNTIF(MN71:MT71,"&lt;&gt;0")-COUNTIF(MN71:MT71,"")</f>
        <v>-5</v>
      </c>
      <c r="NC71" s="391" t="n">
        <f aca="false">COUNTIF(MU71:NA71,"&lt;&gt;0")-COUNTIF(MU71:NA71,"")</f>
        <v>-7</v>
      </c>
      <c r="NF71" s="395" t="n">
        <f aca="false">SUMIF(IG6:NE6,"итого гр.",IG71:NE71)</f>
        <v>1</v>
      </c>
      <c r="NG71" s="391" t="n">
        <f aca="false">SUMIF($IG$6:$NE$6,"итого фк.",IG71:NE71)</f>
        <v>0</v>
      </c>
      <c r="NJ71" s="396"/>
      <c r="NK71" s="397"/>
      <c r="NN71" s="871" t="n">
        <f aca="false">Посуточная!SU71</f>
        <v>0</v>
      </c>
      <c r="NO71" s="872" t="n">
        <f aca="false">Посуточная!SV71</f>
        <v>0</v>
      </c>
      <c r="NP71" s="872" t="n">
        <f aca="false">Посуточная!SW71</f>
        <v>0</v>
      </c>
      <c r="NQ71" s="872" t="n">
        <f aca="false">Посуточная!SX71</f>
        <v>0</v>
      </c>
      <c r="NR71" s="366" t="n">
        <f aca="false">Посуточная!TC71</f>
        <v>0</v>
      </c>
      <c r="NS71" s="366" t="n">
        <f aca="false">Посуточная!TD71</f>
        <v>0</v>
      </c>
      <c r="NT71" s="366" t="n">
        <f aca="false">Посуточная!TE71</f>
        <v>0</v>
      </c>
      <c r="NU71" s="366" t="n">
        <f aca="false">Посуточная!TF71</f>
        <v>0</v>
      </c>
      <c r="NV71" s="417"/>
      <c r="NW71" s="391"/>
      <c r="NZ71" s="395"/>
      <c r="OA71" s="417"/>
      <c r="OB71" s="291"/>
      <c r="OC71" s="291"/>
      <c r="OD71" s="417"/>
      <c r="OE71" s="417"/>
      <c r="OF71" s="291"/>
      <c r="OG71" s="291"/>
      <c r="OH71" s="417"/>
      <c r="OI71" s="417"/>
      <c r="OJ71" s="291"/>
      <c r="OK71" s="291"/>
      <c r="OL71" s="417"/>
      <c r="OM71" s="417"/>
      <c r="ON71" s="291"/>
      <c r="OO71" s="291"/>
      <c r="OP71" s="418" t="n">
        <f aca="false">SUMIF(NZ6:OO6,"итого гр.",NZ71:OO71)</f>
        <v>0</v>
      </c>
      <c r="OQ71" s="397" t="n">
        <f aca="false">SUMIF($NZ$6:$OO$6,"итого фк.",NZ71:OO71)</f>
        <v>0</v>
      </c>
      <c r="OR71" s="373"/>
      <c r="OT71" s="396"/>
      <c r="OU71" s="397"/>
      <c r="OX71" s="396"/>
      <c r="OY71" s="397"/>
      <c r="PB71" s="395"/>
      <c r="PC71" s="391"/>
      <c r="PF71" s="396"/>
      <c r="PG71" s="397"/>
      <c r="PJ71" s="418"/>
      <c r="PK71" s="418"/>
      <c r="PN71" s="418"/>
      <c r="PO71" s="418"/>
      <c r="PR71" s="546"/>
      <c r="PS71" s="375"/>
      <c r="PT71" s="546"/>
      <c r="PU71" s="375"/>
      <c r="PV71" s="396"/>
      <c r="PW71" s="375"/>
      <c r="PX71" s="419"/>
      <c r="PY71" s="546"/>
      <c r="PZ71" s="377"/>
      <c r="QA71" s="378"/>
      <c r="QD71" s="608"/>
      <c r="QQ71" s="127" t="n">
        <f aca="false">IF(V71="",0,V71+QQ68)</f>
        <v>0</v>
      </c>
      <c r="QR71" s="127" t="n">
        <f aca="false">IF(W71="",0,W71+QR68)</f>
        <v>0</v>
      </c>
      <c r="QS71" s="127" t="n">
        <f aca="false">IF(AN71="",0,AN71+QS68)</f>
        <v>0</v>
      </c>
      <c r="QT71" s="127" t="n">
        <f aca="false">IF(AO71="",0,AO71+QT68)</f>
        <v>0</v>
      </c>
      <c r="QU71" s="127" t="n">
        <f aca="false">IF(AZ71="",0,AZ71+QU68)</f>
        <v>0</v>
      </c>
      <c r="QV71" s="127" t="n">
        <f aca="false">IF(BA71="",0,BA71+QV68)</f>
        <v>0</v>
      </c>
      <c r="QW71" s="127" t="n">
        <f aca="false">IF(BL71="",0,BL71+QW68)</f>
        <v>0</v>
      </c>
      <c r="QX71" s="127" t="n">
        <f aca="false">IF(BM71="",0,BM71+QX68)</f>
        <v>0</v>
      </c>
      <c r="QY71" s="127" t="n">
        <f aca="false">IF(CF71="",0,CF71+QY68)</f>
        <v>0</v>
      </c>
      <c r="QZ71" s="127" t="n">
        <f aca="false">IF(CG71="",0,CG71+QZ68)</f>
        <v>0</v>
      </c>
      <c r="RA71" s="127" t="n">
        <f aca="false">IF(CX71="",0,CX71+RA68)</f>
        <v>0</v>
      </c>
      <c r="RB71" s="127" t="n">
        <f aca="false">IF(CY71="",0,CY71+RB68)</f>
        <v>0</v>
      </c>
      <c r="RC71" s="127" t="n">
        <f aca="false">IF(FO71="",0,FO71+RC68)</f>
        <v>0</v>
      </c>
      <c r="RD71" s="127" t="n">
        <f aca="false">IF(FP71="",0,FP71+RD68)</f>
        <v>0</v>
      </c>
      <c r="RE71" s="127" t="n">
        <f aca="false">IF(FC71="",0,FC71+RE68)</f>
        <v>0</v>
      </c>
      <c r="RF71" s="127" t="n">
        <f aca="false">IF(FD71="",0,FD71+RF68)</f>
        <v>0</v>
      </c>
      <c r="RG71" s="127" t="n">
        <f aca="false">IF(ND71="",0,ND71+RG68)</f>
        <v>0</v>
      </c>
      <c r="RH71" s="127" t="n">
        <f aca="false">IF(NE71="",0,NE71+RH68)</f>
        <v>0</v>
      </c>
      <c r="RI71" s="127" t="n">
        <f aca="false">IF(OX71="",0,OX71)</f>
        <v>0</v>
      </c>
      <c r="RJ71" s="127" t="n">
        <f aca="false">IF(OY71="",0,OY71)</f>
        <v>0</v>
      </c>
      <c r="RK71" s="127" t="n">
        <f aca="false">IF(IA71="",0,IA71+RK68)</f>
        <v>0</v>
      </c>
      <c r="RL71" s="127" t="n">
        <f aca="false">IF(IB71="",0,IB71+RL68)</f>
        <v>0</v>
      </c>
      <c r="RM71" s="127" t="n">
        <f aca="false">IF(OT71="",0,OT71+RM68)</f>
        <v>0</v>
      </c>
      <c r="RN71" s="127" t="n">
        <f aca="false">IF(OU71="",0,OU71+RN68)</f>
        <v>0</v>
      </c>
      <c r="RO71" s="127" t="n">
        <f aca="false">IF(PY71="",0,PY71+RO68)</f>
        <v>0</v>
      </c>
      <c r="RP71" s="127" t="n">
        <f aca="false">IF(PZ71="",0,PZ71+RP68)</f>
        <v>0</v>
      </c>
      <c r="RQ71" s="127" t="n">
        <f aca="false">IFERROR(RO71/$A69,0)</f>
        <v>0</v>
      </c>
      <c r="RR71" s="127" t="n">
        <f aca="false">IFERROR(RP71/$A69,0)</f>
        <v>0</v>
      </c>
      <c r="RS71" s="127" t="n">
        <f aca="false">IF(PD71="",0,PD71+RS68)</f>
        <v>0</v>
      </c>
      <c r="RT71" s="127" t="n">
        <f aca="false">IF(PE71="",0,PE71+RT68)</f>
        <v>0</v>
      </c>
      <c r="RU71" s="127" t="n">
        <f aca="false">IF(QQ71&gt;0,0,T71+RU68)</f>
        <v>-144</v>
      </c>
      <c r="RV71" s="127" t="n">
        <f aca="false">IF(QR71&gt;0,0,U71+RV68)</f>
        <v>4</v>
      </c>
      <c r="RW71" s="127" t="n">
        <f aca="false">IF(QS71&gt;0,0,AL71+RW68)</f>
        <v>-129</v>
      </c>
      <c r="RX71" s="127" t="n">
        <f aca="false">IF(QT71&gt;0,0,AM71+RX68)</f>
        <v>8</v>
      </c>
      <c r="RY71" s="127" t="n">
        <f aca="false">IF(QU71&gt;0,0,AX71+RY68)</f>
        <v>-84</v>
      </c>
      <c r="RZ71" s="127" t="n">
        <f aca="false">IF(QV71&gt;0,0,AY71+RZ68)</f>
        <v>0</v>
      </c>
      <c r="SA71" s="127" t="n">
        <f aca="false">IF(QW71&gt;0,0,BJ71+SA68)</f>
        <v>-84</v>
      </c>
      <c r="SB71" s="127" t="n">
        <f aca="false">IF(QX71&gt;0,0,BK71+SB68)</f>
        <v>0</v>
      </c>
      <c r="SC71" s="127" t="n">
        <f aca="false">IF(QY71&gt;0,0,CD71+SC68)</f>
        <v>-78</v>
      </c>
      <c r="SD71" s="127" t="n">
        <f aca="false">IF(QZ71&gt;0,0,CE71+SD68)</f>
        <v>4</v>
      </c>
      <c r="SE71" s="127" t="n">
        <f aca="false">IF(RA71&gt;0,0,CV71+SE68)</f>
        <v>-133</v>
      </c>
      <c r="SF71" s="127" t="n">
        <f aca="false">IF(RB71&gt;0,0,CW71+SF68)</f>
        <v>2</v>
      </c>
      <c r="SG71" s="127" t="n">
        <f aca="false">IF(RC71&gt;0,0,FM71+SG68)</f>
        <v>-84</v>
      </c>
      <c r="SH71" s="127" t="n">
        <f aca="false">IF(RD71&gt;0,0,FN71+SH68)</f>
        <v>0</v>
      </c>
      <c r="SI71" s="127" t="n">
        <f aca="false">IF(RE71&gt;0,0,FA71+SI68)</f>
        <v>-622</v>
      </c>
      <c r="SJ71" s="127" t="n">
        <f aca="false">IFERROR(IF(RF71&gt;0,0,FB71+SJ68),0)</f>
        <v>23</v>
      </c>
      <c r="SK71" s="127" t="n">
        <f aca="false">IF(RG71&gt;0,0,NB71+SK68)</f>
        <v>-130</v>
      </c>
      <c r="SL71" s="127" t="n">
        <f aca="false">IFERROR(IF(RH71&gt;0,0,NC71+SL68),0)</f>
        <v>-143</v>
      </c>
      <c r="SM71" s="127"/>
      <c r="SN71" s="127"/>
      <c r="SO71" s="127"/>
    </row>
    <row r="72" customFormat="false" ht="15" hidden="false" customHeight="false" outlineLevel="0" collapsed="false">
      <c r="A72" s="746"/>
      <c r="B72" s="879" t="n">
        <f aca="false">Посуточная!B72</f>
        <v>30</v>
      </c>
      <c r="C72" s="880" t="n">
        <f aca="false">Посуточная!C72</f>
        <v>0</v>
      </c>
      <c r="D72" s="880" t="n">
        <f aca="false">Посуточная!D72</f>
        <v>0</v>
      </c>
      <c r="E72" s="880" t="n">
        <f aca="false">Посуточная!E72</f>
        <v>0</v>
      </c>
      <c r="F72" s="880" t="n">
        <f aca="false">Посуточная!F72</f>
        <v>0</v>
      </c>
      <c r="G72" s="880" t="n">
        <f aca="false">Посуточная!G72</f>
        <v>0</v>
      </c>
      <c r="H72" s="880" t="n">
        <f aca="false">Посуточная!H72</f>
        <v>0</v>
      </c>
      <c r="I72" s="880" t="n">
        <f aca="false">Посуточная!I72</f>
        <v>0</v>
      </c>
      <c r="J72" s="427" t="n">
        <f aca="false">Посуточная!Q72</f>
        <v>20</v>
      </c>
      <c r="K72" s="427" t="n">
        <f aca="false">Посуточная!R72</f>
        <v>0</v>
      </c>
      <c r="L72" s="427" t="n">
        <f aca="false">Посуточная!S72</f>
        <v>0</v>
      </c>
      <c r="M72" s="427" t="n">
        <f aca="false">Посуточная!T72</f>
        <v>0</v>
      </c>
      <c r="N72" s="427" t="n">
        <f aca="false">Посуточная!U72</f>
        <v>0</v>
      </c>
      <c r="O72" s="427" t="n">
        <f aca="false">Посуточная!V72</f>
        <v>0</v>
      </c>
      <c r="P72" s="427" t="n">
        <f aca="false">Посуточная!W72</f>
        <v>0</v>
      </c>
      <c r="Q72" s="427" t="n">
        <f aca="false">Посуточная!X72</f>
        <v>0</v>
      </c>
      <c r="R72" s="427" t="n">
        <f aca="false">Посуточная!Y72</f>
        <v>0</v>
      </c>
      <c r="S72" s="427" t="n">
        <f aca="false">Посуточная!Z72</f>
        <v>0</v>
      </c>
      <c r="T72" s="713" t="n">
        <f aca="false">SUBTOTAL(9, B72:I72)</f>
        <v>30</v>
      </c>
      <c r="U72" s="610" t="n">
        <f aca="false">SUBTOTAL(9, J72:S72)</f>
        <v>20</v>
      </c>
      <c r="V72" s="273" t="n">
        <f aca="false">SUM(T72,V69)</f>
        <v>380</v>
      </c>
      <c r="W72" s="273" t="n">
        <f aca="false">SUM(U72,W69)</f>
        <v>150</v>
      </c>
      <c r="X72" s="879" t="n">
        <f aca="false">Посуточная!AL72</f>
        <v>21</v>
      </c>
      <c r="Y72" s="880" t="n">
        <f aca="false">Посуточная!AM72</f>
        <v>0</v>
      </c>
      <c r="Z72" s="880" t="n">
        <f aca="false">Посуточная!AN72</f>
        <v>0</v>
      </c>
      <c r="AA72" s="880" t="n">
        <f aca="false">Посуточная!AO72</f>
        <v>0</v>
      </c>
      <c r="AB72" s="880" t="n">
        <f aca="false">Посуточная!AP72</f>
        <v>0</v>
      </c>
      <c r="AC72" s="880" t="n">
        <f aca="false">Посуточная!AQ72</f>
        <v>0</v>
      </c>
      <c r="AD72" s="880" t="n">
        <f aca="false">Посуточная!AR72</f>
        <v>0</v>
      </c>
      <c r="AE72" s="427" t="n">
        <f aca="false">Посуточная!AZ72</f>
        <v>0</v>
      </c>
      <c r="AF72" s="427" t="n">
        <f aca="false">Посуточная!BA72</f>
        <v>0</v>
      </c>
      <c r="AG72" s="427" t="n">
        <f aca="false">Посуточная!BB72</f>
        <v>0</v>
      </c>
      <c r="AH72" s="427" t="n">
        <f aca="false">Посуточная!BC72</f>
        <v>0</v>
      </c>
      <c r="AI72" s="427" t="n">
        <f aca="false">Посуточная!BD72</f>
        <v>0</v>
      </c>
      <c r="AJ72" s="427" t="n">
        <f aca="false">Посуточная!BE72</f>
        <v>0</v>
      </c>
      <c r="AK72" s="427" t="n">
        <f aca="false">Посуточная!BF72</f>
        <v>0</v>
      </c>
      <c r="AL72" s="713" t="n">
        <f aca="false">SUBTOTAL(9, X72:AD72)</f>
        <v>21</v>
      </c>
      <c r="AM72" s="610" t="n">
        <f aca="false">SUBTOTAL(9, AE72:AK72)</f>
        <v>0</v>
      </c>
      <c r="AN72" s="273" t="n">
        <f aca="false">SUM(AL72,AN69)</f>
        <v>183</v>
      </c>
      <c r="AO72" s="273" t="n">
        <f aca="false">SUM(AM72,AO69)</f>
        <v>147</v>
      </c>
      <c r="AP72" s="879" t="n">
        <f aca="false">Посуточная!BR72</f>
        <v>0</v>
      </c>
      <c r="AQ72" s="880" t="n">
        <f aca="false">Посуточная!BS72</f>
        <v>0</v>
      </c>
      <c r="AR72" s="880" t="n">
        <f aca="false">Посуточная!BT72</f>
        <v>0</v>
      </c>
      <c r="AS72" s="880" t="n">
        <f aca="false">Посуточная!BU72</f>
        <v>0</v>
      </c>
      <c r="AT72" s="427" t="n">
        <f aca="false">Посуточная!BZ72</f>
        <v>0</v>
      </c>
      <c r="AU72" s="427" t="n">
        <f aca="false">Посуточная!CA72</f>
        <v>0</v>
      </c>
      <c r="AV72" s="427" t="n">
        <f aca="false">Посуточная!CB72</f>
        <v>0</v>
      </c>
      <c r="AW72" s="427" t="n">
        <f aca="false">Посуточная!CC72</f>
        <v>0</v>
      </c>
      <c r="AX72" s="713" t="n">
        <f aca="false">SUBTOTAL(9, AP72:AS72)</f>
        <v>0</v>
      </c>
      <c r="AY72" s="610" t="n">
        <f aca="false">SUBTOTAL(9, AT72:AW72)</f>
        <v>0</v>
      </c>
      <c r="AZ72" s="273" t="n">
        <f aca="false">SUM(AX72,AZ69)</f>
        <v>0</v>
      </c>
      <c r="BA72" s="273" t="n">
        <f aca="false">SUM(AY72,BA69)</f>
        <v>0</v>
      </c>
      <c r="BB72" s="879" t="n">
        <f aca="false">Посуточная!CL72</f>
        <v>0</v>
      </c>
      <c r="BC72" s="880" t="n">
        <f aca="false">Посуточная!CM72</f>
        <v>0</v>
      </c>
      <c r="BD72" s="880" t="n">
        <f aca="false">Посуточная!CN72</f>
        <v>0</v>
      </c>
      <c r="BE72" s="880" t="n">
        <f aca="false">Посуточная!CO72</f>
        <v>0</v>
      </c>
      <c r="BF72" s="427" t="n">
        <f aca="false">Посуточная!CT72</f>
        <v>0</v>
      </c>
      <c r="BG72" s="427" t="n">
        <f aca="false">Посуточная!CU72</f>
        <v>0</v>
      </c>
      <c r="BH72" s="427" t="n">
        <f aca="false">Посуточная!CV72</f>
        <v>0</v>
      </c>
      <c r="BI72" s="427" t="n">
        <f aca="false">Посуточная!CW72</f>
        <v>0</v>
      </c>
      <c r="BJ72" s="713" t="n">
        <f aca="false">SUBTOTAL(9, BB72:BE72)</f>
        <v>0</v>
      </c>
      <c r="BK72" s="610" t="n">
        <f aca="false">SUBTOTAL(9, BF72:BI72)</f>
        <v>0</v>
      </c>
      <c r="BL72" s="273" t="n">
        <f aca="false">SUM(BJ72,BL69)</f>
        <v>0</v>
      </c>
      <c r="BM72" s="273" t="n">
        <f aca="false">SUM(BK72,BM69)</f>
        <v>0</v>
      </c>
      <c r="BN72" s="696" t="n">
        <f aca="false">SUMIF(B6:BM6,"итого гр.",B72:BM72)</f>
        <v>51</v>
      </c>
      <c r="BO72" s="610" t="n">
        <f aca="false">SUMIF(B6:BM6,"итого фк.",B72:BM72)</f>
        <v>20</v>
      </c>
      <c r="BP72" s="273" t="n">
        <f aca="false">SUM(BN72,BP69)</f>
        <v>563</v>
      </c>
      <c r="BQ72" s="273" t="n">
        <f aca="false">SUM(BO72,BQ69)</f>
        <v>297</v>
      </c>
      <c r="BR72" s="697" t="n">
        <f aca="false">BP72</f>
        <v>563</v>
      </c>
      <c r="BS72" s="582" t="n">
        <f aca="false">BQ72</f>
        <v>297</v>
      </c>
      <c r="BV72" s="881" t="n">
        <f aca="false">Посуточная!DN72</f>
        <v>0</v>
      </c>
      <c r="BW72" s="882" t="n">
        <f aca="false">Посуточная!DO72</f>
        <v>0</v>
      </c>
      <c r="BX72" s="882" t="n">
        <f aca="false">Посуточная!DP72</f>
        <v>0</v>
      </c>
      <c r="BY72" s="882" t="n">
        <f aca="false">Посуточная!DQ72</f>
        <v>0</v>
      </c>
      <c r="BZ72" s="427" t="n">
        <f aca="false">Посуточная!DV72</f>
        <v>0</v>
      </c>
      <c r="CA72" s="427" t="n">
        <f aca="false">Посуточная!DW72</f>
        <v>0</v>
      </c>
      <c r="CB72" s="427" t="n">
        <f aca="false">Посуточная!DX72</f>
        <v>0</v>
      </c>
      <c r="CC72" s="427" t="n">
        <f aca="false">Посуточная!DY72</f>
        <v>0</v>
      </c>
      <c r="CD72" s="417" t="n">
        <f aca="false">SUBTOTAL(9, BV72:BY72)</f>
        <v>0</v>
      </c>
      <c r="CE72" s="610" t="n">
        <f aca="false">SUBTOTAL(9, BZ72:CC72)</f>
        <v>0</v>
      </c>
      <c r="CF72" s="273" t="n">
        <f aca="false">SUM(CD72,CF69)</f>
        <v>25.2</v>
      </c>
      <c r="CG72" s="273" t="n">
        <f aca="false">SUM(CE72,CG69)</f>
        <v>26.488</v>
      </c>
      <c r="CH72" s="381" t="n">
        <f aca="false">Посуточная!EH72</f>
        <v>0</v>
      </c>
      <c r="CI72" s="382" t="n">
        <f aca="false">Посуточная!EI72</f>
        <v>0</v>
      </c>
      <c r="CJ72" s="382" t="n">
        <f aca="false">Посуточная!EJ72</f>
        <v>0</v>
      </c>
      <c r="CK72" s="382" t="n">
        <f aca="false">Посуточная!EK72</f>
        <v>0</v>
      </c>
      <c r="CL72" s="382" t="n">
        <f aca="false">Посуточная!EL72</f>
        <v>0</v>
      </c>
      <c r="CM72" s="382" t="n">
        <f aca="false">Посуточная!EM72</f>
        <v>0</v>
      </c>
      <c r="CN72" s="382" t="n">
        <f aca="false">Посуточная!EN72</f>
        <v>0</v>
      </c>
      <c r="CO72" s="322" t="n">
        <f aca="false">Посуточная!ES72</f>
        <v>0</v>
      </c>
      <c r="CP72" s="322" t="n">
        <f aca="false">Посуточная!ET72</f>
        <v>0</v>
      </c>
      <c r="CQ72" s="322" t="n">
        <f aca="false">Посуточная!EU72</f>
        <v>0</v>
      </c>
      <c r="CR72" s="322" t="n">
        <f aca="false">Посуточная!EV72</f>
        <v>0</v>
      </c>
      <c r="CS72" s="322" t="n">
        <f aca="false">Посуточная!EW72</f>
        <v>0</v>
      </c>
      <c r="CT72" s="322" t="n">
        <f aca="false">Посуточная!EX72</f>
        <v>0</v>
      </c>
      <c r="CU72" s="322" t="n">
        <f aca="false">Посуточная!EY72</f>
        <v>0</v>
      </c>
      <c r="CV72" s="713" t="n">
        <f aca="false">SUBTOTAL(9, CH72:CN72)</f>
        <v>0</v>
      </c>
      <c r="CW72" s="610" t="n">
        <f aca="false">SUBTOTAL(9, CO72:CU72)</f>
        <v>0</v>
      </c>
      <c r="CX72" s="273" t="n">
        <f aca="false">SUM(CV72,CX69)</f>
        <v>220</v>
      </c>
      <c r="CY72" s="273" t="n">
        <f aca="false">SUM(CW72,CY69)</f>
        <v>60</v>
      </c>
      <c r="CZ72" s="879" t="n">
        <f aca="false">Посуточная!FH72</f>
        <v>9</v>
      </c>
      <c r="DA72" s="880" t="n">
        <f aca="false">Посуточная!FI72</f>
        <v>0</v>
      </c>
      <c r="DB72" s="880" t="n">
        <f aca="false">Посуточная!FJ72</f>
        <v>0</v>
      </c>
      <c r="DC72" s="880" t="n">
        <f aca="false">Посуточная!FK72</f>
        <v>0</v>
      </c>
      <c r="DD72" s="880" t="n">
        <f aca="false">Посуточная!FL72</f>
        <v>0</v>
      </c>
      <c r="DE72" s="880" t="n">
        <f aca="false">Посуточная!FM72</f>
        <v>0</v>
      </c>
      <c r="DF72" s="880" t="n">
        <f aca="false">Посуточная!FN72</f>
        <v>0</v>
      </c>
      <c r="DG72" s="880" t="n">
        <f aca="false">Посуточная!FO72</f>
        <v>0</v>
      </c>
      <c r="DH72" s="880" t="n">
        <f aca="false">Посуточная!FP72</f>
        <v>0</v>
      </c>
      <c r="DI72" s="880" t="n">
        <f aca="false">Посуточная!FQ72</f>
        <v>0</v>
      </c>
      <c r="DJ72" s="880" t="n">
        <f aca="false">Посуточная!FR72</f>
        <v>0</v>
      </c>
      <c r="DK72" s="880" t="n">
        <f aca="false">Посуточная!FS72</f>
        <v>0</v>
      </c>
      <c r="DL72" s="880" t="n">
        <f aca="false">Посуточная!FT72</f>
        <v>0</v>
      </c>
      <c r="DM72" s="880" t="n">
        <f aca="false">Посуточная!FU72</f>
        <v>0</v>
      </c>
      <c r="DN72" s="880" t="n">
        <f aca="false">Посуточная!FV72</f>
        <v>0</v>
      </c>
      <c r="DO72" s="880" t="n">
        <f aca="false">Посуточная!FW72</f>
        <v>0</v>
      </c>
      <c r="DP72" s="880" t="n">
        <f aca="false">Посуточная!FX72</f>
        <v>0</v>
      </c>
      <c r="DQ72" s="880" t="n">
        <f aca="false">Посуточная!FY72</f>
        <v>0</v>
      </c>
      <c r="DR72" s="880" t="n">
        <f aca="false">Посуточная!FZ72</f>
        <v>0</v>
      </c>
      <c r="DS72" s="880" t="n">
        <f aca="false">Посуточная!GA72</f>
        <v>0</v>
      </c>
      <c r="DT72" s="880" t="n">
        <f aca="false">Посуточная!GB72</f>
        <v>0</v>
      </c>
      <c r="DU72" s="880" t="n">
        <f aca="false">Посуточная!GC72</f>
        <v>0</v>
      </c>
      <c r="DV72" s="880" t="n">
        <f aca="false">Посуточная!GD72</f>
        <v>0</v>
      </c>
      <c r="DW72" s="880" t="n">
        <f aca="false">Посуточная!GE72</f>
        <v>0</v>
      </c>
      <c r="DX72" s="880" t="n">
        <f aca="false">Посуточная!GF72</f>
        <v>0</v>
      </c>
      <c r="DY72" s="880" t="n">
        <f aca="false">Посуточная!GG72</f>
        <v>0</v>
      </c>
      <c r="DZ72" s="880" t="n">
        <f aca="false">Посуточная!GH72</f>
        <v>0</v>
      </c>
      <c r="EA72" s="880" t="n">
        <f aca="false">Посуточная!GI72</f>
        <v>0</v>
      </c>
      <c r="EB72" s="880" t="n">
        <f aca="false">Посуточная!GJ72</f>
        <v>0</v>
      </c>
      <c r="EC72" s="880" t="n">
        <f aca="false">Посуточная!GK72</f>
        <v>0</v>
      </c>
      <c r="ED72" s="880" t="n">
        <f aca="false">Посуточная!GL72</f>
        <v>0</v>
      </c>
      <c r="EE72" s="880" t="n">
        <f aca="false">Посуточная!GM72</f>
        <v>0</v>
      </c>
      <c r="EF72" s="427" t="n">
        <f aca="false">Посуточная!GU72</f>
        <v>0</v>
      </c>
      <c r="EG72" s="427" t="n">
        <f aca="false">Посуточная!GV72</f>
        <v>0</v>
      </c>
      <c r="EH72" s="427" t="n">
        <f aca="false">Посуточная!GW72</f>
        <v>0</v>
      </c>
      <c r="EI72" s="427" t="n">
        <f aca="false">Посуточная!GX72</f>
        <v>0</v>
      </c>
      <c r="EJ72" s="427" t="n">
        <f aca="false">Посуточная!GY72</f>
        <v>0</v>
      </c>
      <c r="EK72" s="427" t="n">
        <f aca="false">Посуточная!GZ72</f>
        <v>0</v>
      </c>
      <c r="EL72" s="427" t="n">
        <f aca="false">Посуточная!HA72</f>
        <v>0</v>
      </c>
      <c r="EM72" s="427" t="n">
        <f aca="false">Посуточная!HB72</f>
        <v>0</v>
      </c>
      <c r="EN72" s="427" t="n">
        <f aca="false">Посуточная!HC72</f>
        <v>0</v>
      </c>
      <c r="EO72" s="427" t="n">
        <f aca="false">Посуточная!HD72</f>
        <v>0</v>
      </c>
      <c r="EP72" s="427" t="n">
        <f aca="false">Посуточная!HE72</f>
        <v>0</v>
      </c>
      <c r="EQ72" s="427" t="n">
        <f aca="false">Посуточная!HF72</f>
        <v>0</v>
      </c>
      <c r="ER72" s="427" t="n">
        <f aca="false">Посуточная!HG72</f>
        <v>0</v>
      </c>
      <c r="ES72" s="427" t="n">
        <f aca="false">Посуточная!HH72</f>
        <v>0</v>
      </c>
      <c r="ET72" s="427" t="n">
        <f aca="false">Посуточная!HI72</f>
        <v>0</v>
      </c>
      <c r="EU72" s="427" t="n">
        <f aca="false">Посуточная!HJ72</f>
        <v>0</v>
      </c>
      <c r="EV72" s="427" t="n">
        <f aca="false">Посуточная!HK72</f>
        <v>0</v>
      </c>
      <c r="EW72" s="427" t="n">
        <f aca="false">Посуточная!HL72</f>
        <v>0</v>
      </c>
      <c r="EX72" s="427" t="n">
        <f aca="false">Посуточная!HM72</f>
        <v>0</v>
      </c>
      <c r="EY72" s="427" t="n">
        <f aca="false">Посуточная!HN72</f>
        <v>0</v>
      </c>
      <c r="EZ72" s="427" t="n">
        <f aca="false">Посуточная!HO72</f>
        <v>0</v>
      </c>
      <c r="FA72" s="713" t="n">
        <f aca="false">SUBTOTAL(9, CZ72:EE72)</f>
        <v>9</v>
      </c>
      <c r="FB72" s="610" t="n">
        <f aca="false">SUBTOTAL(9, EF72:EZ72)</f>
        <v>0</v>
      </c>
      <c r="FC72" s="273" t="n">
        <f aca="false">SUM(FA72,FC69)</f>
        <v>130</v>
      </c>
      <c r="FD72" s="273" t="n">
        <f aca="false">SUM(FB72,FD69)</f>
        <v>99.773</v>
      </c>
      <c r="FE72" s="869" t="n">
        <f aca="false">Посуточная!IA72</f>
        <v>0</v>
      </c>
      <c r="FF72" s="870" t="n">
        <f aca="false">Посуточная!IB72</f>
        <v>0</v>
      </c>
      <c r="FG72" s="870" t="n">
        <f aca="false">Посуточная!IC72</f>
        <v>0</v>
      </c>
      <c r="FH72" s="864" t="n">
        <f aca="false">Посуточная!ID72</f>
        <v>0</v>
      </c>
      <c r="FI72" s="322" t="n">
        <f aca="false">Посуточная!II72</f>
        <v>0</v>
      </c>
      <c r="FJ72" s="366" t="n">
        <f aca="false">Посуточная!IJ72</f>
        <v>0</v>
      </c>
      <c r="FK72" s="366" t="n">
        <f aca="false">Посуточная!IK72</f>
        <v>0</v>
      </c>
      <c r="FL72" s="366" t="n">
        <f aca="false">Посуточная!IL72</f>
        <v>0</v>
      </c>
      <c r="FM72" s="695" t="n">
        <f aca="false">SUBTOTAL(9, FE72:FH72)</f>
        <v>0</v>
      </c>
      <c r="FN72" s="610" t="n">
        <f aca="false">SUBTOTAL(9, FI72:FL72)</f>
        <v>0</v>
      </c>
      <c r="FO72" s="273" t="n">
        <f aca="false">SUM(FM72,FO69)</f>
        <v>0</v>
      </c>
      <c r="FP72" s="273" t="n">
        <f aca="false">SUM(FN72,FP69)</f>
        <v>0</v>
      </c>
      <c r="FQ72" s="420" t="n">
        <f aca="false">Посуточная!KX72-Посуточная_НГДП!EH72</f>
        <v>13.4</v>
      </c>
      <c r="FR72" s="421"/>
      <c r="FS72" s="421"/>
      <c r="FT72" s="421"/>
      <c r="FU72" s="421"/>
      <c r="FV72" s="421"/>
      <c r="FW72" s="421"/>
      <c r="FX72" s="421"/>
      <c r="FY72" s="421"/>
      <c r="FZ72" s="421"/>
      <c r="GA72" s="421"/>
      <c r="GB72" s="421"/>
      <c r="GC72" s="421"/>
      <c r="GD72" s="421"/>
      <c r="GE72" s="421"/>
      <c r="GF72" s="427" t="n">
        <f aca="false">Посуточная!KY72-Посуточная_НГДП!EI72</f>
        <v>64.626</v>
      </c>
      <c r="GG72" s="427"/>
      <c r="GH72" s="427"/>
      <c r="GI72" s="427"/>
      <c r="GJ72" s="427"/>
      <c r="GK72" s="427"/>
      <c r="GL72" s="427"/>
      <c r="GM72" s="427"/>
      <c r="GN72" s="427"/>
      <c r="GO72" s="427"/>
      <c r="GP72" s="427"/>
      <c r="GQ72" s="427"/>
      <c r="GR72" s="427"/>
      <c r="GS72" s="427"/>
      <c r="GT72" s="427"/>
      <c r="GU72" s="427"/>
      <c r="GV72" s="427"/>
      <c r="GW72" s="427"/>
      <c r="GX72" s="427"/>
      <c r="GY72" s="427"/>
      <c r="GZ72" s="427"/>
      <c r="HA72" s="427"/>
      <c r="HB72" s="427"/>
      <c r="HC72" s="427"/>
      <c r="HD72" s="427"/>
      <c r="HE72" s="427"/>
      <c r="HF72" s="427"/>
      <c r="HG72" s="427"/>
      <c r="HH72" s="427"/>
      <c r="HI72" s="427"/>
      <c r="HJ72" s="427"/>
      <c r="HK72" s="427"/>
      <c r="HL72" s="427"/>
      <c r="HM72" s="713" t="n">
        <f aca="false">SUBTOTAL(9, FQ72:GE72)</f>
        <v>13.4</v>
      </c>
      <c r="HN72" s="711" t="n">
        <f aca="false">SUBTOTAL(9, GF72:HL72)</f>
        <v>64.626</v>
      </c>
      <c r="HO72" s="273" t="n">
        <f aca="false">SUM(HM72,HO69)</f>
        <v>299.341</v>
      </c>
      <c r="HP72" s="456" t="n">
        <f aca="false">SUM(HN72,HP69)</f>
        <v>810.671</v>
      </c>
      <c r="HQ72" s="696" t="n">
        <f aca="false">SUMIF(BV6:HP6,"итого гр.",BV72:HP72)</f>
        <v>22.4</v>
      </c>
      <c r="HR72" s="610" t="n">
        <f aca="false">SUMIF(BV6:HP6,"итого фк.",BV72:HP72)</f>
        <v>64.626</v>
      </c>
      <c r="HS72" s="273" t="n">
        <f aca="false">SUM(HQ72,HS69)</f>
        <v>674.541</v>
      </c>
      <c r="HT72" s="456" t="n">
        <f aca="false">SUM(HR72,HT69)</f>
        <v>996.932</v>
      </c>
      <c r="HU72" s="697" t="n">
        <f aca="false">HS72</f>
        <v>674.541</v>
      </c>
      <c r="HV72" s="582" t="n">
        <f aca="false">HT72</f>
        <v>996.932</v>
      </c>
      <c r="HX72" s="278"/>
      <c r="HY72" s="457" t="n">
        <f aca="false">Посуточная!LJ72-Посуточная_НГДП!ET72</f>
        <v>0</v>
      </c>
      <c r="HZ72" s="458" t="n">
        <f aca="false">Посуточная!LK72-Посуточная_НГДП!EU72</f>
        <v>58</v>
      </c>
      <c r="IA72" s="273" t="n">
        <f aca="false">HY72</f>
        <v>0</v>
      </c>
      <c r="IB72" s="456" t="n">
        <f aca="false">HZ72</f>
        <v>58</v>
      </c>
      <c r="IC72" s="697" t="n">
        <f aca="false">SUM(BN72,HQ72,HY72)</f>
        <v>73.4</v>
      </c>
      <c r="ID72" s="582" t="n">
        <f aca="false">SUM(BO72,HR72,HZ72)</f>
        <v>142.626</v>
      </c>
      <c r="IE72" s="273" t="n">
        <f aca="false">SUM(BP72,HS72,IA72)</f>
        <v>1237.541</v>
      </c>
      <c r="IF72" s="456" t="n">
        <f aca="false">SUM(BQ72,HT72,IB72)</f>
        <v>1351.932</v>
      </c>
      <c r="IG72" s="420" t="n">
        <f aca="false">Посуточная!OB72-Посуточная_НГДП!FP72</f>
        <v>18</v>
      </c>
      <c r="IH72" s="421"/>
      <c r="II72" s="421"/>
      <c r="IJ72" s="421"/>
      <c r="IK72" s="421"/>
      <c r="IL72" s="421"/>
      <c r="IM72" s="421"/>
      <c r="IN72" s="421"/>
      <c r="IO72" s="421"/>
      <c r="IP72" s="421"/>
      <c r="IQ72" s="421"/>
      <c r="IR72" s="421"/>
      <c r="IS72" s="421"/>
      <c r="IT72" s="421"/>
      <c r="IU72" s="421"/>
      <c r="IV72" s="441" t="n">
        <f aca="false">Посуточная!OC72-Посуточная_НГДП!FQ72</f>
        <v>31.744</v>
      </c>
      <c r="IW72" s="441"/>
      <c r="IX72" s="441"/>
      <c r="IY72" s="441"/>
      <c r="IZ72" s="441"/>
      <c r="JA72" s="441"/>
      <c r="JB72" s="441"/>
      <c r="JC72" s="441"/>
      <c r="JD72" s="441"/>
      <c r="JE72" s="441"/>
      <c r="JF72" s="441"/>
      <c r="JG72" s="441"/>
      <c r="JH72" s="441"/>
      <c r="JI72" s="441"/>
      <c r="JJ72" s="441"/>
      <c r="JK72" s="441"/>
      <c r="JL72" s="441"/>
      <c r="JM72" s="441"/>
      <c r="JN72" s="441"/>
      <c r="JO72" s="441"/>
      <c r="JP72" s="441"/>
      <c r="JQ72" s="441"/>
      <c r="JR72" s="441"/>
      <c r="JS72" s="441"/>
      <c r="JT72" s="441"/>
      <c r="JU72" s="441"/>
      <c r="JV72" s="441"/>
      <c r="JW72" s="441"/>
      <c r="JX72" s="441"/>
      <c r="JY72" s="441"/>
      <c r="JZ72" s="441"/>
      <c r="KA72" s="441"/>
      <c r="KB72" s="441"/>
      <c r="KC72" s="441"/>
      <c r="KD72" s="441"/>
      <c r="KE72" s="441"/>
      <c r="KF72" s="441"/>
      <c r="KG72" s="441"/>
      <c r="KH72" s="441"/>
      <c r="KI72" s="441"/>
      <c r="KJ72" s="713" t="n">
        <f aca="false">SUBTOTAL(9, IG72:IU72)</f>
        <v>18</v>
      </c>
      <c r="KK72" s="433" t="n">
        <f aca="false">SUBTOTAL(9, IV72:KI72)</f>
        <v>31.744</v>
      </c>
      <c r="KL72" s="273" t="n">
        <f aca="false">SUM(KJ72,KL69)</f>
        <v>513.8535555556</v>
      </c>
      <c r="KM72" s="273" t="n">
        <f aca="false">SUM(KK72,KM69)</f>
        <v>1244.766</v>
      </c>
      <c r="KN72" s="871" t="n">
        <f aca="false">Посуточная!OF72</f>
        <v>0</v>
      </c>
      <c r="KO72" s="872" t="n">
        <f aca="false">Посуточная!OG72</f>
        <v>0</v>
      </c>
      <c r="KP72" s="872" t="n">
        <f aca="false">Посуточная!OH72</f>
        <v>0</v>
      </c>
      <c r="KQ72" s="872" t="n">
        <f aca="false">Посуточная!OI72</f>
        <v>0</v>
      </c>
      <c r="KR72" s="872" t="n">
        <f aca="false">Посуточная!OJ72</f>
        <v>0</v>
      </c>
      <c r="KS72" s="872" t="n">
        <f aca="false">Посуточная!OK72</f>
        <v>0</v>
      </c>
      <c r="KT72" s="872" t="n">
        <f aca="false">Посуточная!OL72</f>
        <v>0</v>
      </c>
      <c r="KU72" s="872" t="n">
        <f aca="false">Посуточная!OM72</f>
        <v>0</v>
      </c>
      <c r="KV72" s="872" t="n">
        <f aca="false">Посуточная!ON72</f>
        <v>0</v>
      </c>
      <c r="KW72" s="873" t="n">
        <f aca="false">Посуточная!OO72</f>
        <v>0</v>
      </c>
      <c r="KX72" s="366" t="n">
        <f aca="false">Посуточная!OV72</f>
        <v>0</v>
      </c>
      <c r="KY72" s="366" t="n">
        <f aca="false">Посуточная!OW72</f>
        <v>0</v>
      </c>
      <c r="KZ72" s="366" t="n">
        <f aca="false">Посуточная!OX72</f>
        <v>0</v>
      </c>
      <c r="LA72" s="366" t="n">
        <f aca="false">Посуточная!OY72</f>
        <v>0</v>
      </c>
      <c r="LB72" s="366" t="n">
        <f aca="false">Посуточная!OZ72</f>
        <v>0</v>
      </c>
      <c r="LC72" s="366" t="n">
        <f aca="false">Посуточная!PA72</f>
        <v>0</v>
      </c>
      <c r="LD72" s="366" t="n">
        <f aca="false">Посуточная!PB72</f>
        <v>0</v>
      </c>
      <c r="LE72" s="366" t="n">
        <f aca="false">Посуточная!PC72</f>
        <v>0</v>
      </c>
      <c r="LF72" s="366" t="n">
        <f aca="false">Посуточная!PD72</f>
        <v>0</v>
      </c>
      <c r="LG72" s="366" t="n">
        <f aca="false">Посуточная!PE72</f>
        <v>0</v>
      </c>
      <c r="LH72" s="366" t="n">
        <f aca="false">Посуточная!PF72</f>
        <v>0</v>
      </c>
      <c r="LI72" s="366" t="n">
        <f aca="false">Посуточная!PG72</f>
        <v>0</v>
      </c>
      <c r="LJ72" s="366" t="n">
        <f aca="false">Посуточная!PH72</f>
        <v>0</v>
      </c>
      <c r="LK72" s="366" t="n">
        <f aca="false">Посуточная!PI72</f>
        <v>0</v>
      </c>
      <c r="LL72" s="366" t="n">
        <f aca="false">Посуточная!PJ72</f>
        <v>0</v>
      </c>
      <c r="LM72" s="366" t="n">
        <f aca="false">Посуточная!PK72</f>
        <v>0</v>
      </c>
      <c r="LN72" s="366" t="n">
        <f aca="false">Посуточная!PL72</f>
        <v>0</v>
      </c>
      <c r="LO72" s="366" t="n">
        <f aca="false">Посуточная!PM72</f>
        <v>0</v>
      </c>
      <c r="LP72" s="366" t="n">
        <f aca="false">Посуточная!PN72</f>
        <v>0</v>
      </c>
      <c r="LQ72" s="366" t="n">
        <f aca="false">Посуточная!PO72</f>
        <v>0</v>
      </c>
      <c r="LR72" s="713" t="n">
        <f aca="false">SUBTOTAL(9, KN72:KW72)</f>
        <v>0</v>
      </c>
      <c r="LS72" s="610" t="n">
        <f aca="false">SUBTOTAL(9, KX72:LQ72)</f>
        <v>0</v>
      </c>
      <c r="LT72" s="273" t="n">
        <f aca="false">SUM(LR72,LT69)</f>
        <v>0</v>
      </c>
      <c r="LU72" s="273" t="n">
        <f aca="false">SUM(LS72,LU69)</f>
        <v>0</v>
      </c>
      <c r="LV72" s="888" t="n">
        <f aca="false">Посуточная!QA72</f>
        <v>0</v>
      </c>
      <c r="LW72" s="889" t="n">
        <f aca="false">Посуточная!QB72</f>
        <v>0</v>
      </c>
      <c r="LX72" s="889" t="n">
        <f aca="false">Посуточная!QC72</f>
        <v>0</v>
      </c>
      <c r="LY72" s="889" t="n">
        <f aca="false">Посуточная!QD72</f>
        <v>0</v>
      </c>
      <c r="LZ72" s="889" t="n">
        <f aca="false">Посуточная!QE72</f>
        <v>0</v>
      </c>
      <c r="MA72" s="889" t="n">
        <f aca="false">Посуточная!QF72</f>
        <v>0</v>
      </c>
      <c r="MB72" s="889" t="n">
        <f aca="false">Посуточная!QG72</f>
        <v>0</v>
      </c>
      <c r="MC72" s="890" t="n">
        <f aca="false">Посуточная!QO72</f>
        <v>0</v>
      </c>
      <c r="MD72" s="890" t="n">
        <f aca="false">Посуточная!QP72</f>
        <v>0</v>
      </c>
      <c r="ME72" s="890" t="n">
        <f aca="false">Посуточная!QQ72</f>
        <v>0</v>
      </c>
      <c r="MF72" s="890" t="n">
        <f aca="false">Посуточная!QR72</f>
        <v>0</v>
      </c>
      <c r="MG72" s="890" t="n">
        <f aca="false">Посуточная!QS72</f>
        <v>0</v>
      </c>
      <c r="MH72" s="890" t="n">
        <f aca="false">Посуточная!QT72</f>
        <v>0</v>
      </c>
      <c r="MI72" s="890" t="n">
        <f aca="false">Посуточная!QU72</f>
        <v>0</v>
      </c>
      <c r="MJ72" s="713" t="n">
        <f aca="false">SUBTOTAL(9, LV72:MB72)</f>
        <v>0</v>
      </c>
      <c r="MK72" s="610" t="n">
        <f aca="false">SUBTOTAL(9, MC72:MI72)</f>
        <v>0</v>
      </c>
      <c r="ML72" s="273" t="n">
        <f aca="false">SUM(MJ72,ML69)</f>
        <v>0</v>
      </c>
      <c r="MM72" s="273" t="n">
        <f aca="false">SUM(MK72,MM69)</f>
        <v>0</v>
      </c>
      <c r="MN72" s="885" t="n">
        <f aca="false">Посуточная!RG72</f>
        <v>7.1</v>
      </c>
      <c r="MO72" s="886" t="n">
        <f aca="false">Посуточная!RH72</f>
        <v>0</v>
      </c>
      <c r="MP72" s="886" t="n">
        <f aca="false">Посуточная!RI72</f>
        <v>0</v>
      </c>
      <c r="MQ72" s="886" t="n">
        <f aca="false">Посуточная!RJ72</f>
        <v>0</v>
      </c>
      <c r="MR72" s="886" t="n">
        <f aca="false">Посуточная!RK72</f>
        <v>0</v>
      </c>
      <c r="MS72" s="886" t="n">
        <f aca="false">Посуточная!RL72</f>
        <v>0</v>
      </c>
      <c r="MT72" s="886" t="n">
        <f aca="false">Посуточная!RM72</f>
        <v>0</v>
      </c>
      <c r="MU72" s="470" t="n">
        <f aca="false">Посуточная!RU72</f>
        <v>0</v>
      </c>
      <c r="MV72" s="470" t="n">
        <f aca="false">Посуточная!RV72</f>
        <v>0</v>
      </c>
      <c r="MW72" s="470" t="n">
        <f aca="false">Посуточная!RW72</f>
        <v>0</v>
      </c>
      <c r="MX72" s="470" t="n">
        <f aca="false">Посуточная!RX72</f>
        <v>0</v>
      </c>
      <c r="MY72" s="470" t="n">
        <f aca="false">Посуточная!RY72</f>
        <v>0</v>
      </c>
      <c r="MZ72" s="470" t="n">
        <f aca="false">Посуточная!RZ72</f>
        <v>0</v>
      </c>
      <c r="NA72" s="470" t="n">
        <f aca="false">Посуточная!SA72</f>
        <v>0</v>
      </c>
      <c r="NB72" s="713" t="n">
        <f aca="false">SUBTOTAL(9, MN72:MT72)</f>
        <v>7.1</v>
      </c>
      <c r="NC72" s="610" t="n">
        <f aca="false">SUBTOTAL(9, MU72:NA72)</f>
        <v>0</v>
      </c>
      <c r="ND72" s="273" t="n">
        <f aca="false">SUM(NB72,ND69)</f>
        <v>18.6</v>
      </c>
      <c r="NE72" s="273" t="n">
        <f aca="false">SUM(NC72,NE69)</f>
        <v>4.669</v>
      </c>
      <c r="NF72" s="696" t="n">
        <f aca="false">SUMIF(IG6:NE6,"итого гр.",IG72:NE72)</f>
        <v>25.1</v>
      </c>
      <c r="NG72" s="610" t="n">
        <f aca="false">SUMIF($IG$6:$NE$6,"итого фк.",IG72:NE72)</f>
        <v>31.744</v>
      </c>
      <c r="NH72" s="273" t="n">
        <f aca="false">SUM(NF72,NH69)</f>
        <v>532.4535555556</v>
      </c>
      <c r="NI72" s="273" t="n">
        <f aca="false">SUM(NG72,NI69)</f>
        <v>1249.435</v>
      </c>
      <c r="NJ72" s="697" t="n">
        <f aca="false">NH72</f>
        <v>532.4535555556</v>
      </c>
      <c r="NK72" s="582" t="n">
        <f aca="false">NI72</f>
        <v>1249.435</v>
      </c>
      <c r="NM72" s="278"/>
      <c r="NN72" s="885" t="n">
        <f aca="false">Посуточная!SU72</f>
        <v>0</v>
      </c>
      <c r="NO72" s="886" t="n">
        <f aca="false">Посуточная!SV72</f>
        <v>0</v>
      </c>
      <c r="NP72" s="886" t="n">
        <f aca="false">Посуточная!SW72</f>
        <v>0</v>
      </c>
      <c r="NQ72" s="886" t="n">
        <f aca="false">Посуточная!SX72</f>
        <v>0</v>
      </c>
      <c r="NR72" s="470" t="n">
        <f aca="false">Посуточная!TC72</f>
        <v>0</v>
      </c>
      <c r="NS72" s="470" t="n">
        <f aca="false">Посуточная!TD72</f>
        <v>0</v>
      </c>
      <c r="NT72" s="470" t="n">
        <f aca="false">Посуточная!TE72</f>
        <v>0</v>
      </c>
      <c r="NU72" s="470" t="n">
        <f aca="false">Посуточная!TF72</f>
        <v>0</v>
      </c>
      <c r="NV72" s="713" t="n">
        <f aca="false">SUBTOTAL(9, NN72:NQ72)</f>
        <v>0</v>
      </c>
      <c r="NW72" s="610" t="n">
        <f aca="false">SUBTOTAL(9, NR72:NU72)</f>
        <v>0</v>
      </c>
      <c r="NX72" s="456" t="n">
        <f aca="false">NX69+NV72</f>
        <v>0</v>
      </c>
      <c r="NY72" s="456" t="n">
        <f aca="false">NY69+NW72</f>
        <v>0</v>
      </c>
      <c r="NZ72" s="696" t="n">
        <f aca="false">Посуточная!TO72-Посуточная_НГДП!IP72</f>
        <v>17.6</v>
      </c>
      <c r="OA72" s="713" t="n">
        <f aca="false">Посуточная!TP72-Посуточная_НГДП!IQ72</f>
        <v>0</v>
      </c>
      <c r="OB72" s="291" t="n">
        <f aca="false">Посуточная!TQ72-Посуточная_НГДП!IR72</f>
        <v>0</v>
      </c>
      <c r="OC72" s="291" t="n">
        <f aca="false">Посуточная!TR72-Посуточная_НГДП!IS72</f>
        <v>0</v>
      </c>
      <c r="OD72" s="713" t="n">
        <f aca="false">Посуточная!TS72-Посуточная_НГДП!IT72</f>
        <v>31.9518831161888</v>
      </c>
      <c r="OE72" s="713" t="n">
        <f aca="false">Посуточная!TT72-Посуточная_НГДП!IU72</f>
        <v>0</v>
      </c>
      <c r="OF72" s="291" t="n">
        <f aca="false">Посуточная!TU72-Посуточная_НГДП!IV72</f>
        <v>0</v>
      </c>
      <c r="OG72" s="291" t="n">
        <f aca="false">Посуточная!TV72-Посуточная_НГДП!IW72</f>
        <v>0</v>
      </c>
      <c r="OH72" s="713" t="n">
        <f aca="false">Посуточная!TW72-Посуточная_НГДП!IX72</f>
        <v>12.4278467741935</v>
      </c>
      <c r="OI72" s="713" t="n">
        <f aca="false">Посуточная!TX72-Посуточная_НГДП!IY72</f>
        <v>0</v>
      </c>
      <c r="OJ72" s="291" t="n">
        <f aca="false">Посуточная!TY72-Посуточная_НГДП!IZ72</f>
        <v>0</v>
      </c>
      <c r="OK72" s="291" t="n">
        <f aca="false">Посуточная!TZ72-Посуточная_НГДП!JA72</f>
        <v>0</v>
      </c>
      <c r="OL72" s="713" t="n">
        <f aca="false">Посуточная!UA72-Посуточная_НГДП!JB72</f>
        <v>6.08980606722646</v>
      </c>
      <c r="OM72" s="713" t="n">
        <f aca="false">Посуточная!UB72-Посуточная_НГДП!JC72</f>
        <v>0</v>
      </c>
      <c r="ON72" s="291" t="n">
        <f aca="false">OL72</f>
        <v>6.08980606722646</v>
      </c>
      <c r="OO72" s="291" t="n">
        <f aca="false">OM72</f>
        <v>0</v>
      </c>
      <c r="OP72" s="714" t="n">
        <f aca="false">SUMIF(NZ6:OO6,"итого гр.",NZ72:OO72)</f>
        <v>68.0695359576088</v>
      </c>
      <c r="OQ72" s="582" t="n">
        <f aca="false">SUMIF($NZ$6:$OO$6,"итого фк.",NZ72:OO72)</f>
        <v>0</v>
      </c>
      <c r="OR72" s="373" t="n">
        <f aca="false">OP72</f>
        <v>68.0695359576088</v>
      </c>
      <c r="OS72" s="273" t="n">
        <f aca="false">OQ72</f>
        <v>0</v>
      </c>
      <c r="OT72" s="697" t="n">
        <f aca="false">Посуточная!UI72-Посуточная_НГДП!JJ72</f>
        <v>0</v>
      </c>
      <c r="OU72" s="439" t="n">
        <f aca="false">Посуточная!UJ72-Посуточная_НГДП!JK72</f>
        <v>20</v>
      </c>
      <c r="OX72" s="438" t="n">
        <f aca="false">$OX$9+OX69</f>
        <v>856.68</v>
      </c>
      <c r="OY72" s="439" t="n">
        <f aca="false">$OY$9+OY69</f>
        <v>856.68</v>
      </c>
      <c r="OZ72" s="273" t="n">
        <f aca="false">OX72</f>
        <v>856.68</v>
      </c>
      <c r="PA72" s="273" t="n">
        <f aca="false">OY72</f>
        <v>856.68</v>
      </c>
      <c r="PB72" s="696"/>
      <c r="PC72" s="610"/>
      <c r="PD72" s="273" t="n">
        <f aca="false">SUM(PB72,PD69)</f>
        <v>0</v>
      </c>
      <c r="PE72" s="273" t="n">
        <f aca="false">SUM(PC72,PE69)</f>
        <v>0</v>
      </c>
      <c r="PF72" s="697" t="n">
        <f aca="false">SUM(NJ72,OP72,OT72,OX72,PB72,NX72)</f>
        <v>1457.20309151321</v>
      </c>
      <c r="PG72" s="439" t="n">
        <f aca="false">SUM(NK72,OQ72,OU72,OY72,PC72,NY72)</f>
        <v>2126.115</v>
      </c>
      <c r="PH72" s="273" t="n">
        <f aca="false">SUM(NL72,OR72,OV72,OZ72,PD72)</f>
        <v>924.749535957609</v>
      </c>
      <c r="PI72" s="273" t="n">
        <f aca="false">SUM(NM72,OS72,OW72,PA72,PE72)</f>
        <v>856.68</v>
      </c>
      <c r="PJ72" s="714"/>
      <c r="PK72" s="714"/>
      <c r="PL72" s="273" t="n">
        <f aca="false">PJ72</f>
        <v>0</v>
      </c>
      <c r="PM72" s="273" t="n">
        <f aca="false">PK72</f>
        <v>0</v>
      </c>
      <c r="PN72" s="714"/>
      <c r="PO72" s="714"/>
      <c r="PP72" s="273" t="n">
        <f aca="false">PN72</f>
        <v>0</v>
      </c>
      <c r="PR72" s="546" t="n">
        <f aca="false">Посуточная!VG72-Посуточная_НГДП!KH72</f>
        <v>23731.2829084868</v>
      </c>
      <c r="PS72" s="480" t="n">
        <f aca="false">IF(A70&lt;=QH$4,VLOOKUP(A70,$QH$6:$QM$37,2,FALSE()),SUM($QI$4,IF72,-PG72)-SUM($QM$4,-$QK$4))-QA72</f>
        <v>22736</v>
      </c>
      <c r="PT72" s="546"/>
      <c r="PU72" s="480"/>
      <c r="PV72" s="479"/>
      <c r="PW72" s="480"/>
      <c r="PX72" s="715"/>
      <c r="PY72" s="546" t="n">
        <f aca="false">Посуточная!VN72-Посуточная_НГДП!KO72</f>
        <v>768.289704742539</v>
      </c>
      <c r="PZ72" s="482" t="n">
        <f aca="false">IF(A70&lt;=QH$4,VLOOKUP(A70,$QD$6:$QE$37,2,FALSE()),SUM($PZ$2,-HP72,KM72,-QA72))</f>
        <v>951.879</v>
      </c>
      <c r="QA72" s="378"/>
      <c r="QB72" s="278" t="n">
        <f aca="false">PS72-PR72</f>
        <v>-995.282908486792</v>
      </c>
      <c r="QD72" s="608"/>
      <c r="QE72" s="380"/>
      <c r="QQ72" s="127" t="n">
        <f aca="false">IF(V72="",0,V72+QQ69)</f>
        <v>2480</v>
      </c>
      <c r="QR72" s="127" t="n">
        <f aca="false">IF(W72="",0,W72+QR69)</f>
        <v>1420</v>
      </c>
      <c r="QS72" s="127" t="n">
        <f aca="false">IF(AN72="",0,AN72+QS69)</f>
        <v>1408</v>
      </c>
      <c r="QT72" s="127" t="n">
        <f aca="false">IF(AO72="",0,AO72+QT69)</f>
        <v>1884</v>
      </c>
      <c r="QU72" s="127" t="n">
        <f aca="false">IF(AZ72="",0,AZ72+QU69)</f>
        <v>0</v>
      </c>
      <c r="QV72" s="127" t="n">
        <f aca="false">IF(BA72="",0,BA72+QV69)</f>
        <v>0</v>
      </c>
      <c r="QW72" s="127" t="n">
        <f aca="false">IF(BL72="",0,BL72+QW69)</f>
        <v>0</v>
      </c>
      <c r="QX72" s="127" t="n">
        <f aca="false">IF(BM72="",0,BM72+QX69)</f>
        <v>0</v>
      </c>
      <c r="QY72" s="127" t="n">
        <f aca="false">IF(CF72="",0,CF72+QY69)</f>
        <v>244.3</v>
      </c>
      <c r="QZ72" s="127" t="n">
        <f aca="false">IF(CG72="",0,CG72+QZ69)</f>
        <v>217.544</v>
      </c>
      <c r="RA72" s="127" t="n">
        <f aca="false">IF(CX72="",0,CX72+RA69)</f>
        <v>3560</v>
      </c>
      <c r="RB72" s="127" t="n">
        <f aca="false">IF(CY72="",0,CY72+RB69)</f>
        <v>990</v>
      </c>
      <c r="RC72" s="127" t="n">
        <f aca="false">IF(FO72="",0,FO72+RC69)</f>
        <v>0</v>
      </c>
      <c r="RD72" s="127" t="n">
        <f aca="false">IF(FP72="",0,FP72+RD69)</f>
        <v>0</v>
      </c>
      <c r="RE72" s="127" t="n">
        <f aca="false">IF(FC72="",0,FC72+RE69)</f>
        <v>1271</v>
      </c>
      <c r="RF72" s="127" t="n">
        <f aca="false">IF(FD72="",0,FD72+RF69)</f>
        <v>1140.233</v>
      </c>
      <c r="RG72" s="127" t="n">
        <f aca="false">IF(ND72="",0,ND72+RG69)</f>
        <v>169.4</v>
      </c>
      <c r="RH72" s="127" t="n">
        <f aca="false">IF(NE72="",0,NE72+RH69)</f>
        <v>28.014</v>
      </c>
      <c r="RI72" s="127" t="n">
        <f aca="false">IF(OX72="",0,OX72)</f>
        <v>856.68</v>
      </c>
      <c r="RJ72" s="127" t="n">
        <f aca="false">IF(OY72="",0,OY72)</f>
        <v>856.68</v>
      </c>
      <c r="RK72" s="127" t="n">
        <f aca="false">IF(IA72="",0,IA72+RK69)</f>
        <v>0</v>
      </c>
      <c r="RL72" s="127" t="n">
        <f aca="false">IF(IB72="",0,IB72+RL69)</f>
        <v>1953.46504</v>
      </c>
      <c r="RM72" s="127" t="n">
        <f aca="false">IF(OT72="",0,OT72+RM69)</f>
        <v>0</v>
      </c>
      <c r="RN72" s="127" t="n">
        <f aca="false">IF(OU72="",0,OU72+RN69)</f>
        <v>220.34922337963</v>
      </c>
      <c r="RO72" s="127" t="n">
        <f aca="false">IF(PY72="",0,PY72+RO69)</f>
        <v>16070.2221710018</v>
      </c>
      <c r="RP72" s="127" t="n">
        <f aca="false">IF(PZ72="",0,PZ72+RP69)</f>
        <v>17519.081</v>
      </c>
      <c r="RQ72" s="127" t="n">
        <f aca="false">IFERROR(RO72/$A70,0)</f>
        <v>730.464644136444</v>
      </c>
      <c r="RR72" s="127" t="n">
        <f aca="false">IFERROR(RP72/$A70,0)</f>
        <v>796.321863636364</v>
      </c>
      <c r="RS72" s="127" t="n">
        <f aca="false">IF(PD72="",0,PD72+RS69)</f>
        <v>0</v>
      </c>
      <c r="RT72" s="127" t="n">
        <f aca="false">IF(PE72="",0,PE72+RT69)</f>
        <v>0</v>
      </c>
      <c r="RU72" s="127" t="n">
        <f aca="false">IF(QQ72&gt;0,0,T72+RU69)</f>
        <v>0</v>
      </c>
      <c r="RV72" s="127" t="n">
        <f aca="false">IF(QR72&gt;0,0,U72+RV69)</f>
        <v>0</v>
      </c>
      <c r="RW72" s="127" t="n">
        <f aca="false">IF(QS72&gt;0,0,AL72+RW69)</f>
        <v>0</v>
      </c>
      <c r="RX72" s="127" t="n">
        <f aca="false">IF(QT72&gt;0,0,AM72+RX69)</f>
        <v>0</v>
      </c>
      <c r="RY72" s="127" t="n">
        <f aca="false">IF(QU72&gt;0,0,AX72+RY69)</f>
        <v>0</v>
      </c>
      <c r="RZ72" s="127" t="n">
        <f aca="false">IF(QV72&gt;0,0,AY72+RZ69)</f>
        <v>0</v>
      </c>
      <c r="SA72" s="127" t="n">
        <f aca="false">IF(QW72&gt;0,0,BJ72+SA69)</f>
        <v>0</v>
      </c>
      <c r="SB72" s="127" t="n">
        <f aca="false">IF(QX72&gt;0,0,BK72+SB69)</f>
        <v>0</v>
      </c>
      <c r="SC72" s="127" t="n">
        <f aca="false">IF(QY72&gt;0,0,CD72+SC69)</f>
        <v>0</v>
      </c>
      <c r="SD72" s="127" t="n">
        <f aca="false">IF(QZ72&gt;0,0,CE72+SD69)</f>
        <v>0</v>
      </c>
      <c r="SE72" s="127" t="n">
        <f aca="false">IF(RA72&gt;0,0,CV72+SE69)</f>
        <v>0</v>
      </c>
      <c r="SF72" s="127" t="n">
        <f aca="false">IF(RB72&gt;0,0,CW72+SF69)</f>
        <v>0</v>
      </c>
      <c r="SG72" s="127" t="n">
        <f aca="false">IF(RC72&gt;0,0,FM72+SG69)</f>
        <v>0</v>
      </c>
      <c r="SH72" s="127" t="n">
        <f aca="false">IF(RD72&gt;0,0,FN72+SH69)</f>
        <v>0</v>
      </c>
      <c r="SI72" s="127" t="n">
        <f aca="false">IF(RE72&gt;0,0,FA72+SI69)</f>
        <v>0</v>
      </c>
      <c r="SJ72" s="127" t="n">
        <f aca="false">IFERROR(IF(RF72&gt;0,0,FB72+SJ69),0)</f>
        <v>0</v>
      </c>
      <c r="SK72" s="127" t="n">
        <f aca="false">IF(RG72&gt;0,0,NB72+SK69)</f>
        <v>0</v>
      </c>
      <c r="SL72" s="127" t="n">
        <f aca="false">IFERROR(IF(RH72&gt;0,0,NC72+SL69),0)</f>
        <v>0</v>
      </c>
      <c r="SM72" s="127"/>
      <c r="SN72" s="127"/>
      <c r="SO72" s="127"/>
    </row>
    <row r="73" customFormat="false" ht="15" hidden="false" customHeight="false" outlineLevel="0" collapsed="false">
      <c r="A73" s="736" t="n">
        <v>23</v>
      </c>
      <c r="B73" s="891" t="n">
        <f aca="false">Посуточная!B73</f>
        <v>0</v>
      </c>
      <c r="C73" s="892" t="n">
        <f aca="false">Посуточная!C73</f>
        <v>0</v>
      </c>
      <c r="D73" s="892" t="n">
        <f aca="false">Посуточная!D73</f>
        <v>0</v>
      </c>
      <c r="E73" s="892" t="n">
        <f aca="false">Посуточная!E73</f>
        <v>0</v>
      </c>
      <c r="F73" s="892" t="n">
        <f aca="false">Посуточная!F73</f>
        <v>0</v>
      </c>
      <c r="G73" s="892" t="n">
        <f aca="false">Посуточная!G73</f>
        <v>0</v>
      </c>
      <c r="H73" s="892" t="n">
        <f aca="false">Посуточная!H73</f>
        <v>0</v>
      </c>
      <c r="I73" s="892" t="n">
        <f aca="false">Посуточная!I73</f>
        <v>0</v>
      </c>
      <c r="J73" s="491" t="n">
        <f aca="false">Посуточная!Q73</f>
        <v>0</v>
      </c>
      <c r="K73" s="491" t="n">
        <f aca="false">Посуточная!R73</f>
        <v>0</v>
      </c>
      <c r="L73" s="491" t="n">
        <f aca="false">Посуточная!S73</f>
        <v>0</v>
      </c>
      <c r="M73" s="491" t="n">
        <f aca="false">Посуточная!T73</f>
        <v>0</v>
      </c>
      <c r="N73" s="491" t="n">
        <f aca="false">Посуточная!U73</f>
        <v>0</v>
      </c>
      <c r="O73" s="491" t="n">
        <f aca="false">Посуточная!V73</f>
        <v>0</v>
      </c>
      <c r="P73" s="491" t="n">
        <f aca="false">Посуточная!W73</f>
        <v>0</v>
      </c>
      <c r="Q73" s="491" t="n">
        <f aca="false">Посуточная!X73</f>
        <v>0</v>
      </c>
      <c r="R73" s="491" t="n">
        <f aca="false">Посуточная!Y73</f>
        <v>0</v>
      </c>
      <c r="S73" s="491" t="n">
        <f aca="false">Посуточная!Z73</f>
        <v>0</v>
      </c>
      <c r="T73" s="539"/>
      <c r="U73" s="497"/>
      <c r="V73" s="718"/>
      <c r="W73" s="718"/>
      <c r="X73" s="863" t="str">
        <f aca="false">Посуточная!AL73</f>
        <v>Вынгапур</v>
      </c>
      <c r="Y73" s="864" t="n">
        <f aca="false">Посуточная!AM73</f>
        <v>0</v>
      </c>
      <c r="Z73" s="864" t="n">
        <f aca="false">Посуточная!AN73</f>
        <v>0</v>
      </c>
      <c r="AA73" s="864" t="n">
        <f aca="false">Посуточная!AO73</f>
        <v>0</v>
      </c>
      <c r="AB73" s="864" t="n">
        <f aca="false">Посуточная!AP73</f>
        <v>0</v>
      </c>
      <c r="AC73" s="864" t="n">
        <f aca="false">Посуточная!AQ73</f>
        <v>0</v>
      </c>
      <c r="AD73" s="864" t="n">
        <f aca="false">Посуточная!AR73</f>
        <v>0</v>
      </c>
      <c r="AE73" s="322" t="n">
        <f aca="false">Посуточная!AZ73</f>
        <v>0</v>
      </c>
      <c r="AF73" s="322" t="n">
        <f aca="false">Посуточная!BA73</f>
        <v>0</v>
      </c>
      <c r="AG73" s="322" t="n">
        <f aca="false">Посуточная!BB73</f>
        <v>0</v>
      </c>
      <c r="AH73" s="322" t="n">
        <f aca="false">Посуточная!BC73</f>
        <v>0</v>
      </c>
      <c r="AI73" s="322" t="n">
        <f aca="false">Посуточная!BD73</f>
        <v>0</v>
      </c>
      <c r="AJ73" s="322" t="n">
        <f aca="false">Посуточная!BE73</f>
        <v>0</v>
      </c>
      <c r="AK73" s="322" t="n">
        <f aca="false">Посуточная!BF73</f>
        <v>0</v>
      </c>
      <c r="AL73" s="539"/>
      <c r="AM73" s="497"/>
      <c r="AN73" s="718"/>
      <c r="AO73" s="718"/>
      <c r="AP73" s="863" t="n">
        <f aca="false">Посуточная!BR73</f>
        <v>0</v>
      </c>
      <c r="AQ73" s="864" t="n">
        <f aca="false">Посуточная!BS73</f>
        <v>0</v>
      </c>
      <c r="AR73" s="864" t="n">
        <f aca="false">Посуточная!BT73</f>
        <v>0</v>
      </c>
      <c r="AS73" s="864" t="n">
        <f aca="false">Посуточная!BU73</f>
        <v>0</v>
      </c>
      <c r="AT73" s="322" t="n">
        <f aca="false">Посуточная!BZ73</f>
        <v>0</v>
      </c>
      <c r="AU73" s="322" t="n">
        <f aca="false">Посуточная!CA73</f>
        <v>0</v>
      </c>
      <c r="AV73" s="322" t="n">
        <f aca="false">Посуточная!CB73</f>
        <v>0</v>
      </c>
      <c r="AW73" s="322" t="n">
        <f aca="false">Посуточная!CC73</f>
        <v>0</v>
      </c>
      <c r="AX73" s="539"/>
      <c r="AY73" s="497"/>
      <c r="AZ73" s="718"/>
      <c r="BA73" s="718"/>
      <c r="BB73" s="863" t="n">
        <f aca="false">Посуточная!CL73</f>
        <v>0</v>
      </c>
      <c r="BC73" s="864" t="n">
        <f aca="false">Посуточная!CM73</f>
        <v>0</v>
      </c>
      <c r="BD73" s="864" t="n">
        <f aca="false">Посуточная!CN73</f>
        <v>0</v>
      </c>
      <c r="BE73" s="864" t="n">
        <f aca="false">Посуточная!CO73</f>
        <v>0</v>
      </c>
      <c r="BF73" s="322" t="n">
        <f aca="false">Посуточная!CT73</f>
        <v>0</v>
      </c>
      <c r="BG73" s="322" t="n">
        <f aca="false">Посуточная!CU73</f>
        <v>0</v>
      </c>
      <c r="BH73" s="322" t="n">
        <f aca="false">Посуточная!CV73</f>
        <v>0</v>
      </c>
      <c r="BI73" s="322" t="n">
        <f aca="false">Посуточная!CW73</f>
        <v>0</v>
      </c>
      <c r="BJ73" s="539"/>
      <c r="BK73" s="497"/>
      <c r="BL73" s="718"/>
      <c r="BM73" s="718"/>
      <c r="BN73" s="502"/>
      <c r="BO73" s="497"/>
      <c r="BP73" s="718"/>
      <c r="BQ73" s="718"/>
      <c r="BR73" s="503"/>
      <c r="BS73" s="504"/>
      <c r="BT73" s="718"/>
      <c r="BU73" s="718"/>
      <c r="BV73" s="381" t="n">
        <f aca="false">Посуточная!DN73</f>
        <v>0</v>
      </c>
      <c r="BW73" s="382" t="n">
        <f aca="false">Посуточная!DO73</f>
        <v>0</v>
      </c>
      <c r="BX73" s="382" t="n">
        <f aca="false">Посуточная!DP73</f>
        <v>0</v>
      </c>
      <c r="BY73" s="382" t="n">
        <f aca="false">Посуточная!DQ73</f>
        <v>0</v>
      </c>
      <c r="BZ73" s="322" t="n">
        <f aca="false">Посуточная!DV73</f>
        <v>0</v>
      </c>
      <c r="CA73" s="322" t="n">
        <f aca="false">Посуточная!DW73</f>
        <v>0</v>
      </c>
      <c r="CB73" s="322" t="n">
        <f aca="false">Посуточная!DX73</f>
        <v>0</v>
      </c>
      <c r="CC73" s="322" t="n">
        <f aca="false">Посуточная!DY73</f>
        <v>0</v>
      </c>
      <c r="CD73" s="539"/>
      <c r="CE73" s="497"/>
      <c r="CF73" s="718"/>
      <c r="CG73" s="718"/>
      <c r="CH73" s="893" t="n">
        <f aca="false">Посуточная!EH73</f>
        <v>0</v>
      </c>
      <c r="CI73" s="894" t="n">
        <f aca="false">Посуточная!EI73</f>
        <v>0</v>
      </c>
      <c r="CJ73" s="894" t="n">
        <f aca="false">Посуточная!EJ73</f>
        <v>0</v>
      </c>
      <c r="CK73" s="894" t="n">
        <f aca="false">Посуточная!EK73</f>
        <v>0</v>
      </c>
      <c r="CL73" s="894" t="n">
        <f aca="false">Посуточная!EL73</f>
        <v>0</v>
      </c>
      <c r="CM73" s="894" t="n">
        <f aca="false">Посуточная!EM73</f>
        <v>0</v>
      </c>
      <c r="CN73" s="894" t="n">
        <f aca="false">Посуточная!EN73</f>
        <v>0</v>
      </c>
      <c r="CO73" s="491" t="n">
        <f aca="false">Посуточная!ES73</f>
        <v>0</v>
      </c>
      <c r="CP73" s="491" t="n">
        <f aca="false">Посуточная!ET73</f>
        <v>0</v>
      </c>
      <c r="CQ73" s="491" t="n">
        <f aca="false">Посуточная!EU73</f>
        <v>0</v>
      </c>
      <c r="CR73" s="491" t="n">
        <f aca="false">Посуточная!EV73</f>
        <v>0</v>
      </c>
      <c r="CS73" s="491" t="n">
        <f aca="false">Посуточная!EW73</f>
        <v>0</v>
      </c>
      <c r="CT73" s="491" t="n">
        <f aca="false">Посуточная!EX73</f>
        <v>0</v>
      </c>
      <c r="CU73" s="491" t="n">
        <f aca="false">Посуточная!EY73</f>
        <v>0</v>
      </c>
      <c r="CV73" s="539"/>
      <c r="CW73" s="497"/>
      <c r="CX73" s="718"/>
      <c r="CY73" s="718"/>
      <c r="CZ73" s="863" t="str">
        <f aca="false">Посуточная!FH73</f>
        <v>Сугм</v>
      </c>
      <c r="DA73" s="864" t="n">
        <f aca="false">Посуточная!FI73</f>
        <v>0</v>
      </c>
      <c r="DB73" s="864" t="n">
        <f aca="false">Посуточная!FJ73</f>
        <v>0</v>
      </c>
      <c r="DC73" s="864" t="n">
        <f aca="false">Посуточная!FK73</f>
        <v>0</v>
      </c>
      <c r="DD73" s="864" t="n">
        <f aca="false">Посуточная!FL73</f>
        <v>0</v>
      </c>
      <c r="DE73" s="864" t="n">
        <f aca="false">Посуточная!FM73</f>
        <v>0</v>
      </c>
      <c r="DF73" s="864" t="n">
        <f aca="false">Посуточная!FN73</f>
        <v>0</v>
      </c>
      <c r="DG73" s="864" t="n">
        <f aca="false">Посуточная!FO73</f>
        <v>0</v>
      </c>
      <c r="DH73" s="864" t="n">
        <f aca="false">Посуточная!FP73</f>
        <v>0</v>
      </c>
      <c r="DI73" s="864" t="n">
        <f aca="false">Посуточная!FQ73</f>
        <v>0</v>
      </c>
      <c r="DJ73" s="864" t="n">
        <f aca="false">Посуточная!FR73</f>
        <v>0</v>
      </c>
      <c r="DK73" s="864" t="n">
        <f aca="false">Посуточная!FS73</f>
        <v>0</v>
      </c>
      <c r="DL73" s="864" t="n">
        <f aca="false">Посуточная!FT73</f>
        <v>0</v>
      </c>
      <c r="DM73" s="864" t="n">
        <f aca="false">Посуточная!FU73</f>
        <v>0</v>
      </c>
      <c r="DN73" s="864" t="n">
        <f aca="false">Посуточная!FV73</f>
        <v>0</v>
      </c>
      <c r="DO73" s="864" t="n">
        <f aca="false">Посуточная!FW73</f>
        <v>0</v>
      </c>
      <c r="DP73" s="864" t="n">
        <f aca="false">Посуточная!FX73</f>
        <v>0</v>
      </c>
      <c r="DQ73" s="864" t="n">
        <f aca="false">Посуточная!FY73</f>
        <v>0</v>
      </c>
      <c r="DR73" s="864" t="n">
        <f aca="false">Посуточная!FZ73</f>
        <v>0</v>
      </c>
      <c r="DS73" s="864" t="n">
        <f aca="false">Посуточная!GA73</f>
        <v>0</v>
      </c>
      <c r="DT73" s="864" t="n">
        <f aca="false">Посуточная!GB73</f>
        <v>0</v>
      </c>
      <c r="DU73" s="864" t="n">
        <f aca="false">Посуточная!GC73</f>
        <v>0</v>
      </c>
      <c r="DV73" s="864" t="n">
        <f aca="false">Посуточная!GD73</f>
        <v>0</v>
      </c>
      <c r="DW73" s="864" t="n">
        <f aca="false">Посуточная!GE73</f>
        <v>0</v>
      </c>
      <c r="DX73" s="864" t="n">
        <f aca="false">Посуточная!GF73</f>
        <v>0</v>
      </c>
      <c r="DY73" s="864" t="n">
        <f aca="false">Посуточная!GG73</f>
        <v>0</v>
      </c>
      <c r="DZ73" s="864" t="n">
        <f aca="false">Посуточная!GH73</f>
        <v>0</v>
      </c>
      <c r="EA73" s="864" t="n">
        <f aca="false">Посуточная!GI73</f>
        <v>0</v>
      </c>
      <c r="EB73" s="864" t="n">
        <f aca="false">Посуточная!GJ73</f>
        <v>0</v>
      </c>
      <c r="EC73" s="864" t="n">
        <f aca="false">Посуточная!GK73</f>
        <v>0</v>
      </c>
      <c r="ED73" s="864" t="n">
        <f aca="false">Посуточная!GL73</f>
        <v>0</v>
      </c>
      <c r="EE73" s="864" t="n">
        <f aca="false">Посуточная!GM73</f>
        <v>0</v>
      </c>
      <c r="EF73" s="322" t="n">
        <f aca="false">Посуточная!GU73</f>
        <v>0</v>
      </c>
      <c r="EG73" s="322" t="str">
        <f aca="false">Посуточная!GV73</f>
        <v>Вынгапуровское</v>
      </c>
      <c r="EH73" s="322" t="n">
        <f aca="false">Посуточная!GW73</f>
        <v>0</v>
      </c>
      <c r="EI73" s="322" t="n">
        <f aca="false">Посуточная!GX73</f>
        <v>0</v>
      </c>
      <c r="EJ73" s="322" t="n">
        <f aca="false">Посуточная!GY73</f>
        <v>0</v>
      </c>
      <c r="EK73" s="322" t="n">
        <f aca="false">Посуточная!GZ73</f>
        <v>0</v>
      </c>
      <c r="EL73" s="322" t="n">
        <f aca="false">Посуточная!HA73</f>
        <v>0</v>
      </c>
      <c r="EM73" s="322" t="n">
        <f aca="false">Посуточная!HB73</f>
        <v>0</v>
      </c>
      <c r="EN73" s="322" t="n">
        <f aca="false">Посуточная!HC73</f>
        <v>0</v>
      </c>
      <c r="EO73" s="322" t="n">
        <f aca="false">Посуточная!HD73</f>
        <v>0</v>
      </c>
      <c r="EP73" s="322" t="n">
        <f aca="false">Посуточная!HE73</f>
        <v>0</v>
      </c>
      <c r="EQ73" s="322" t="n">
        <f aca="false">Посуточная!HF73</f>
        <v>0</v>
      </c>
      <c r="ER73" s="322" t="n">
        <f aca="false">Посуточная!HG73</f>
        <v>0</v>
      </c>
      <c r="ES73" s="322" t="n">
        <f aca="false">Посуточная!HH73</f>
        <v>0</v>
      </c>
      <c r="ET73" s="322" t="n">
        <f aca="false">Посуточная!HI73</f>
        <v>0</v>
      </c>
      <c r="EU73" s="322" t="n">
        <f aca="false">Посуточная!HJ73</f>
        <v>0</v>
      </c>
      <c r="EV73" s="322" t="n">
        <f aca="false">Посуточная!HK73</f>
        <v>0</v>
      </c>
      <c r="EW73" s="322" t="n">
        <f aca="false">Посуточная!HL73</f>
        <v>0</v>
      </c>
      <c r="EX73" s="322" t="n">
        <f aca="false">Посуточная!HM73</f>
        <v>0</v>
      </c>
      <c r="EY73" s="322" t="n">
        <f aca="false">Посуточная!HN73</f>
        <v>0</v>
      </c>
      <c r="EZ73" s="322" t="n">
        <f aca="false">Посуточная!HO73</f>
        <v>0</v>
      </c>
      <c r="FA73" s="539"/>
      <c r="FB73" s="497"/>
      <c r="FC73" s="718"/>
      <c r="FD73" s="718"/>
      <c r="FE73" s="895" t="n">
        <f aca="false">Посуточная!IA73</f>
        <v>0</v>
      </c>
      <c r="FF73" s="896" t="n">
        <f aca="false">Посуточная!IB73</f>
        <v>0</v>
      </c>
      <c r="FG73" s="896" t="n">
        <f aca="false">Посуточная!IC73</f>
        <v>0</v>
      </c>
      <c r="FH73" s="892" t="n">
        <f aca="false">Посуточная!ID73</f>
        <v>0</v>
      </c>
      <c r="FI73" s="491" t="n">
        <f aca="false">Посуточная!II73</f>
        <v>0</v>
      </c>
      <c r="FJ73" s="897" t="n">
        <f aca="false">Посуточная!IJ73</f>
        <v>0</v>
      </c>
      <c r="FK73" s="897" t="n">
        <f aca="false">Посуточная!IK73</f>
        <v>0</v>
      </c>
      <c r="FL73" s="897" t="n">
        <f aca="false">Посуточная!IL73</f>
        <v>0</v>
      </c>
      <c r="FM73" s="496"/>
      <c r="FN73" s="497"/>
      <c r="FO73" s="718"/>
      <c r="FP73" s="718"/>
      <c r="FQ73" s="484"/>
      <c r="FR73" s="485"/>
      <c r="FS73" s="485"/>
      <c r="FT73" s="485"/>
      <c r="FU73" s="485"/>
      <c r="FV73" s="485"/>
      <c r="FW73" s="485"/>
      <c r="FX73" s="485"/>
      <c r="FY73" s="485"/>
      <c r="FZ73" s="485"/>
      <c r="GA73" s="485"/>
      <c r="GB73" s="485"/>
      <c r="GC73" s="485"/>
      <c r="GD73" s="485"/>
      <c r="GE73" s="485"/>
      <c r="GF73" s="322"/>
      <c r="GG73" s="322"/>
      <c r="GH73" s="322"/>
      <c r="GI73" s="322"/>
      <c r="GJ73" s="322"/>
      <c r="GK73" s="322"/>
      <c r="GL73" s="322"/>
      <c r="GM73" s="322"/>
      <c r="GN73" s="322"/>
      <c r="GO73" s="322"/>
      <c r="GP73" s="322"/>
      <c r="GQ73" s="322"/>
      <c r="GR73" s="322"/>
      <c r="GS73" s="322"/>
      <c r="GT73" s="322"/>
      <c r="GU73" s="322"/>
      <c r="GV73" s="322"/>
      <c r="GW73" s="322"/>
      <c r="GX73" s="322"/>
      <c r="GY73" s="322"/>
      <c r="GZ73" s="322"/>
      <c r="HA73" s="322"/>
      <c r="HB73" s="322"/>
      <c r="HC73" s="322"/>
      <c r="HD73" s="322"/>
      <c r="HE73" s="322"/>
      <c r="HF73" s="322"/>
      <c r="HG73" s="322"/>
      <c r="HH73" s="322"/>
      <c r="HI73" s="322"/>
      <c r="HJ73" s="322"/>
      <c r="HK73" s="322"/>
      <c r="HL73" s="322"/>
      <c r="HM73" s="539"/>
      <c r="HN73" s="497"/>
      <c r="HO73" s="718"/>
      <c r="HP73" s="718"/>
      <c r="HQ73" s="502"/>
      <c r="HR73" s="497"/>
      <c r="HS73" s="718"/>
      <c r="HT73" s="718"/>
      <c r="HU73" s="503"/>
      <c r="HV73" s="504"/>
      <c r="HW73" s="718"/>
      <c r="HX73" s="718"/>
      <c r="HY73" s="517"/>
      <c r="HZ73" s="518"/>
      <c r="IA73" s="718"/>
      <c r="IB73" s="718"/>
      <c r="IC73" s="503"/>
      <c r="ID73" s="504"/>
      <c r="IE73" s="718"/>
      <c r="IF73" s="718"/>
      <c r="IG73" s="484"/>
      <c r="IH73" s="485"/>
      <c r="II73" s="485"/>
      <c r="IJ73" s="485"/>
      <c r="IK73" s="485"/>
      <c r="IL73" s="485"/>
      <c r="IM73" s="485"/>
      <c r="IN73" s="485"/>
      <c r="IO73" s="485"/>
      <c r="IP73" s="485"/>
      <c r="IQ73" s="485"/>
      <c r="IR73" s="485"/>
      <c r="IS73" s="485"/>
      <c r="IT73" s="485"/>
      <c r="IU73" s="485"/>
      <c r="IV73" s="338"/>
      <c r="IW73" s="338"/>
      <c r="IX73" s="338"/>
      <c r="IY73" s="338"/>
      <c r="IZ73" s="338"/>
      <c r="JA73" s="338"/>
      <c r="JB73" s="338"/>
      <c r="JC73" s="338"/>
      <c r="JD73" s="338"/>
      <c r="JE73" s="338"/>
      <c r="JF73" s="338"/>
      <c r="JG73" s="338"/>
      <c r="JH73" s="338"/>
      <c r="JI73" s="338"/>
      <c r="JJ73" s="338"/>
      <c r="JK73" s="338"/>
      <c r="JL73" s="338"/>
      <c r="JM73" s="338"/>
      <c r="JN73" s="338"/>
      <c r="JO73" s="338"/>
      <c r="JP73" s="338"/>
      <c r="JQ73" s="338"/>
      <c r="JR73" s="338"/>
      <c r="JS73" s="338"/>
      <c r="JT73" s="338"/>
      <c r="JU73" s="338"/>
      <c r="JV73" s="338"/>
      <c r="JW73" s="338"/>
      <c r="JX73" s="338"/>
      <c r="JY73" s="338"/>
      <c r="JZ73" s="338"/>
      <c r="KA73" s="338"/>
      <c r="KB73" s="338"/>
      <c r="KC73" s="338"/>
      <c r="KD73" s="338"/>
      <c r="KE73" s="338"/>
      <c r="KF73" s="338"/>
      <c r="KG73" s="338"/>
      <c r="KH73" s="338"/>
      <c r="KI73" s="338"/>
      <c r="KJ73" s="539"/>
      <c r="KK73" s="497"/>
      <c r="KL73" s="718"/>
      <c r="KM73" s="718"/>
      <c r="KN73" s="898" t="n">
        <f aca="false">Посуточная!OF73</f>
        <v>0</v>
      </c>
      <c r="KO73" s="899" t="n">
        <f aca="false">Посуточная!OG73</f>
        <v>0</v>
      </c>
      <c r="KP73" s="899" t="n">
        <f aca="false">Посуточная!OH73</f>
        <v>0</v>
      </c>
      <c r="KQ73" s="899" t="n">
        <f aca="false">Посуточная!OI73</f>
        <v>0</v>
      </c>
      <c r="KR73" s="899" t="n">
        <f aca="false">Посуточная!OJ73</f>
        <v>0</v>
      </c>
      <c r="KS73" s="899" t="n">
        <f aca="false">Посуточная!OK73</f>
        <v>0</v>
      </c>
      <c r="KT73" s="899" t="n">
        <f aca="false">Посуточная!OL73</f>
        <v>0</v>
      </c>
      <c r="KU73" s="899" t="n">
        <f aca="false">Посуточная!OM73</f>
        <v>0</v>
      </c>
      <c r="KV73" s="899" t="n">
        <f aca="false">Посуточная!ON73</f>
        <v>0</v>
      </c>
      <c r="KW73" s="900" t="n">
        <f aca="false">Посуточная!OO73</f>
        <v>0</v>
      </c>
      <c r="KX73" s="897" t="n">
        <f aca="false">Посуточная!OV73</f>
        <v>0</v>
      </c>
      <c r="KY73" s="897" t="n">
        <f aca="false">Посуточная!OW73</f>
        <v>0</v>
      </c>
      <c r="KZ73" s="897" t="n">
        <f aca="false">Посуточная!OX73</f>
        <v>0</v>
      </c>
      <c r="LA73" s="897" t="n">
        <f aca="false">Посуточная!OY73</f>
        <v>0</v>
      </c>
      <c r="LB73" s="897" t="n">
        <f aca="false">Посуточная!OZ73</f>
        <v>0</v>
      </c>
      <c r="LC73" s="897" t="n">
        <f aca="false">Посуточная!PA73</f>
        <v>0</v>
      </c>
      <c r="LD73" s="897" t="n">
        <f aca="false">Посуточная!PB73</f>
        <v>0</v>
      </c>
      <c r="LE73" s="897" t="n">
        <f aca="false">Посуточная!PC73</f>
        <v>0</v>
      </c>
      <c r="LF73" s="897" t="n">
        <f aca="false">Посуточная!PD73</f>
        <v>0</v>
      </c>
      <c r="LG73" s="897" t="n">
        <f aca="false">Посуточная!PE73</f>
        <v>0</v>
      </c>
      <c r="LH73" s="897" t="n">
        <f aca="false">Посуточная!PF73</f>
        <v>0</v>
      </c>
      <c r="LI73" s="897" t="n">
        <f aca="false">Посуточная!PG73</f>
        <v>0</v>
      </c>
      <c r="LJ73" s="897" t="n">
        <f aca="false">Посуточная!PH73</f>
        <v>0</v>
      </c>
      <c r="LK73" s="897" t="n">
        <f aca="false">Посуточная!PI73</f>
        <v>0</v>
      </c>
      <c r="LL73" s="897" t="n">
        <f aca="false">Посуточная!PJ73</f>
        <v>0</v>
      </c>
      <c r="LM73" s="897" t="n">
        <f aca="false">Посуточная!PK73</f>
        <v>0</v>
      </c>
      <c r="LN73" s="897" t="n">
        <f aca="false">Посуточная!PL73</f>
        <v>0</v>
      </c>
      <c r="LO73" s="897" t="n">
        <f aca="false">Посуточная!PM73</f>
        <v>0</v>
      </c>
      <c r="LP73" s="897" t="n">
        <f aca="false">Посуточная!PN73</f>
        <v>0</v>
      </c>
      <c r="LQ73" s="897" t="n">
        <f aca="false">Посуточная!PO73</f>
        <v>0</v>
      </c>
      <c r="LR73" s="539"/>
      <c r="LS73" s="497"/>
      <c r="LT73" s="718"/>
      <c r="LU73" s="718"/>
      <c r="LV73" s="414" t="n">
        <f aca="false">Посуточная!QA73</f>
        <v>0</v>
      </c>
      <c r="LW73" s="415" t="n">
        <f aca="false">Посуточная!QB73</f>
        <v>0</v>
      </c>
      <c r="LX73" s="415" t="n">
        <f aca="false">Посуточная!QC73</f>
        <v>0</v>
      </c>
      <c r="LY73" s="415" t="n">
        <f aca="false">Посуточная!QD73</f>
        <v>0</v>
      </c>
      <c r="LZ73" s="415" t="n">
        <f aca="false">Посуточная!QE73</f>
        <v>0</v>
      </c>
      <c r="MA73" s="415" t="n">
        <f aca="false">Посуточная!QF73</f>
        <v>0</v>
      </c>
      <c r="MB73" s="415" t="n">
        <f aca="false">Посуточная!QG73</f>
        <v>0</v>
      </c>
      <c r="MC73" s="876" t="n">
        <f aca="false">Посуточная!QO73</f>
        <v>0</v>
      </c>
      <c r="MD73" s="876" t="n">
        <f aca="false">Посуточная!QP73</f>
        <v>0</v>
      </c>
      <c r="ME73" s="876" t="n">
        <f aca="false">Посуточная!QQ73</f>
        <v>0</v>
      </c>
      <c r="MF73" s="876" t="n">
        <f aca="false">Посуточная!QR73</f>
        <v>0</v>
      </c>
      <c r="MG73" s="876" t="n">
        <f aca="false">Посуточная!QS73</f>
        <v>0</v>
      </c>
      <c r="MH73" s="876" t="n">
        <f aca="false">Посуточная!QT73</f>
        <v>0</v>
      </c>
      <c r="MI73" s="876" t="n">
        <f aca="false">Посуточная!QU73</f>
        <v>0</v>
      </c>
      <c r="MJ73" s="539"/>
      <c r="MK73" s="497"/>
      <c r="ML73" s="718"/>
      <c r="MM73" s="718"/>
      <c r="MN73" s="871" t="str">
        <f aca="false">Посуточная!RG73</f>
        <v>Вынгаях</v>
      </c>
      <c r="MO73" s="872" t="n">
        <f aca="false">Посуточная!RH73</f>
        <v>0</v>
      </c>
      <c r="MP73" s="872" t="n">
        <f aca="false">Посуточная!RI73</f>
        <v>0</v>
      </c>
      <c r="MQ73" s="872" t="n">
        <f aca="false">Посуточная!RJ73</f>
        <v>0</v>
      </c>
      <c r="MR73" s="872" t="n">
        <f aca="false">Посуточная!RK73</f>
        <v>0</v>
      </c>
      <c r="MS73" s="872" t="n">
        <f aca="false">Посуточная!RL73</f>
        <v>0</v>
      </c>
      <c r="MT73" s="872" t="n">
        <f aca="false">Посуточная!RM73</f>
        <v>0</v>
      </c>
      <c r="MU73" s="366" t="n">
        <f aca="false">Посуточная!RU73</f>
        <v>0</v>
      </c>
      <c r="MV73" s="366" t="n">
        <f aca="false">Посуточная!RV73</f>
        <v>0</v>
      </c>
      <c r="MW73" s="366" t="n">
        <f aca="false">Посуточная!RW73</f>
        <v>0</v>
      </c>
      <c r="MX73" s="366" t="n">
        <f aca="false">Посуточная!RX73</f>
        <v>0</v>
      </c>
      <c r="MY73" s="366" t="n">
        <f aca="false">Посуточная!RY73</f>
        <v>0</v>
      </c>
      <c r="MZ73" s="366" t="n">
        <f aca="false">Посуточная!RZ73</f>
        <v>0</v>
      </c>
      <c r="NA73" s="366" t="n">
        <f aca="false">Посуточная!SA73</f>
        <v>0</v>
      </c>
      <c r="NB73" s="539"/>
      <c r="NC73" s="497"/>
      <c r="ND73" s="718"/>
      <c r="NE73" s="718"/>
      <c r="NF73" s="502"/>
      <c r="NG73" s="497"/>
      <c r="NH73" s="718"/>
      <c r="NI73" s="718"/>
      <c r="NJ73" s="503"/>
      <c r="NK73" s="504"/>
      <c r="NL73" s="718"/>
      <c r="NM73" s="718"/>
      <c r="NN73" s="871" t="n">
        <f aca="false">Посуточная!SU73</f>
        <v>0</v>
      </c>
      <c r="NO73" s="872" t="n">
        <f aca="false">Посуточная!SV73</f>
        <v>0</v>
      </c>
      <c r="NP73" s="872" t="n">
        <f aca="false">Посуточная!SW73</f>
        <v>0</v>
      </c>
      <c r="NQ73" s="872" t="n">
        <f aca="false">Посуточная!SX73</f>
        <v>0</v>
      </c>
      <c r="NR73" s="366" t="n">
        <f aca="false">Посуточная!TC73</f>
        <v>0</v>
      </c>
      <c r="NS73" s="366" t="n">
        <f aca="false">Посуточная!TD73</f>
        <v>0</v>
      </c>
      <c r="NT73" s="366" t="n">
        <f aca="false">Посуточная!TE73</f>
        <v>0</v>
      </c>
      <c r="NU73" s="366" t="n">
        <f aca="false">Посуточная!TF73</f>
        <v>0</v>
      </c>
      <c r="NV73" s="539"/>
      <c r="NW73" s="497"/>
      <c r="NX73" s="718"/>
      <c r="NY73" s="718"/>
      <c r="NZ73" s="502"/>
      <c r="OA73" s="539"/>
      <c r="OB73" s="718"/>
      <c r="OC73" s="718"/>
      <c r="OD73" s="539"/>
      <c r="OE73" s="539"/>
      <c r="OF73" s="718"/>
      <c r="OG73" s="718"/>
      <c r="OH73" s="539"/>
      <c r="OI73" s="539"/>
      <c r="OJ73" s="718"/>
      <c r="OK73" s="718"/>
      <c r="OL73" s="539"/>
      <c r="OM73" s="539"/>
      <c r="ON73" s="718"/>
      <c r="OO73" s="718"/>
      <c r="OP73" s="540"/>
      <c r="OQ73" s="504"/>
      <c r="OR73" s="720"/>
      <c r="OS73" s="718"/>
      <c r="OT73" s="503"/>
      <c r="OU73" s="504"/>
      <c r="OV73" s="718"/>
      <c r="OW73" s="718"/>
      <c r="OX73" s="503"/>
      <c r="OY73" s="504"/>
      <c r="OZ73" s="718"/>
      <c r="PA73" s="718"/>
      <c r="PB73" s="502"/>
      <c r="PC73" s="497"/>
      <c r="PD73" s="718"/>
      <c r="PE73" s="718"/>
      <c r="PF73" s="503"/>
      <c r="PG73" s="504"/>
      <c r="PH73" s="718"/>
      <c r="PI73" s="718"/>
      <c r="PJ73" s="540"/>
      <c r="PK73" s="540"/>
      <c r="PL73" s="718"/>
      <c r="PM73" s="718"/>
      <c r="PN73" s="540"/>
      <c r="PO73" s="540"/>
      <c r="PP73" s="718"/>
      <c r="PQ73" s="721"/>
      <c r="PR73" s="541"/>
      <c r="PS73" s="542"/>
      <c r="PT73" s="541"/>
      <c r="PU73" s="542"/>
      <c r="PV73" s="335"/>
      <c r="PW73" s="542"/>
      <c r="PX73" s="543"/>
      <c r="PY73" s="541"/>
      <c r="PZ73" s="544"/>
      <c r="QA73" s="378"/>
      <c r="QD73" s="608"/>
      <c r="QQ73" s="127" t="n">
        <f aca="false">IF(V73="",0,V73+QQ70)</f>
        <v>0</v>
      </c>
      <c r="QR73" s="127" t="n">
        <f aca="false">IF(W73="",0,W73+QR70)</f>
        <v>0</v>
      </c>
      <c r="QS73" s="127" t="n">
        <f aca="false">IF(AN73="",0,AN73+QS70)</f>
        <v>0</v>
      </c>
      <c r="QT73" s="127" t="n">
        <f aca="false">IF(AO73="",0,AO73+QT70)</f>
        <v>0</v>
      </c>
      <c r="QU73" s="127" t="n">
        <f aca="false">IF(AZ73="",0,AZ73+QU70)</f>
        <v>0</v>
      </c>
      <c r="QV73" s="127" t="n">
        <f aca="false">IF(BA73="",0,BA73+QV70)</f>
        <v>0</v>
      </c>
      <c r="QW73" s="127" t="n">
        <f aca="false">IF(BL73="",0,BL73+QW70)</f>
        <v>0</v>
      </c>
      <c r="QX73" s="127" t="n">
        <f aca="false">IF(BM73="",0,BM73+QX70)</f>
        <v>0</v>
      </c>
      <c r="QY73" s="127" t="n">
        <f aca="false">IF(CF73="",0,CF73+QY70)</f>
        <v>0</v>
      </c>
      <c r="QZ73" s="127" t="n">
        <f aca="false">IF(CG73="",0,CG73+QZ70)</f>
        <v>0</v>
      </c>
      <c r="RA73" s="127" t="n">
        <f aca="false">IF(CX73="",0,CX73+RA70)</f>
        <v>0</v>
      </c>
      <c r="RB73" s="127" t="n">
        <f aca="false">IF(CY73="",0,CY73+RB70)</f>
        <v>0</v>
      </c>
      <c r="RC73" s="127" t="n">
        <f aca="false">IF(FO73="",0,FO73+RC70)</f>
        <v>0</v>
      </c>
      <c r="RD73" s="127" t="n">
        <f aca="false">IF(FP73="",0,FP73+RD70)</f>
        <v>0</v>
      </c>
      <c r="RE73" s="127" t="n">
        <f aca="false">IF(FC73="",0,FC73+RE70)</f>
        <v>0</v>
      </c>
      <c r="RF73" s="127" t="n">
        <f aca="false">IF(FD73="",0,FD73+RF70)</f>
        <v>0</v>
      </c>
      <c r="RG73" s="127" t="n">
        <f aca="false">IF(ND73="",0,ND73+RG70)</f>
        <v>0</v>
      </c>
      <c r="RH73" s="127" t="n">
        <f aca="false">IF(NE73="",0,NE73+RH70)</f>
        <v>0</v>
      </c>
      <c r="RI73" s="127" t="n">
        <f aca="false">IF(OX73="",0,OX73)</f>
        <v>0</v>
      </c>
      <c r="RJ73" s="127" t="n">
        <f aca="false">IF(OY73="",0,OY73)</f>
        <v>0</v>
      </c>
      <c r="RK73" s="127" t="n">
        <f aca="false">IF(IA73="",0,IA73+RK70)</f>
        <v>0</v>
      </c>
      <c r="RL73" s="127" t="n">
        <f aca="false">IF(IB73="",0,IB73+RL70)</f>
        <v>0</v>
      </c>
      <c r="RM73" s="127" t="n">
        <f aca="false">IF(OT73="",0,OT73+RM70)</f>
        <v>0</v>
      </c>
      <c r="RN73" s="127" t="n">
        <f aca="false">IF(OU73="",0,OU73+RN70)</f>
        <v>0</v>
      </c>
      <c r="RO73" s="127" t="n">
        <f aca="false">IF(PY73="",0,PY73+RO70)</f>
        <v>0</v>
      </c>
      <c r="RP73" s="127" t="n">
        <f aca="false">IF(PZ73="",0,PZ73+RP70)</f>
        <v>0</v>
      </c>
      <c r="RQ73" s="127" t="n">
        <f aca="false">IFERROR(RO73/$A71,0)</f>
        <v>0</v>
      </c>
      <c r="RR73" s="127" t="n">
        <f aca="false">IFERROR(RP73/$A71,0)</f>
        <v>0</v>
      </c>
      <c r="RS73" s="127" t="n">
        <f aca="false">IF(PD73="",0,PD73+RS70)</f>
        <v>0</v>
      </c>
      <c r="RT73" s="127" t="n">
        <f aca="false">IF(PE73="",0,PE73+RT70)</f>
        <v>0</v>
      </c>
      <c r="RU73" s="127" t="n">
        <f aca="false">IF(QQ73&gt;0,0,T73+RU70)</f>
        <v>0</v>
      </c>
      <c r="RV73" s="127" t="n">
        <f aca="false">IF(QR73&gt;0,0,U73+RV70)</f>
        <v>0</v>
      </c>
      <c r="RW73" s="127" t="n">
        <f aca="false">IF(QS73&gt;0,0,AL73+RW70)</f>
        <v>0</v>
      </c>
      <c r="RX73" s="127" t="n">
        <f aca="false">IF(QT73&gt;0,0,AM73+RX70)</f>
        <v>0</v>
      </c>
      <c r="RY73" s="127" t="n">
        <f aca="false">IF(QU73&gt;0,0,AX73+RY70)</f>
        <v>0</v>
      </c>
      <c r="RZ73" s="127" t="n">
        <f aca="false">IF(QV73&gt;0,0,AY73+RZ70)</f>
        <v>0</v>
      </c>
      <c r="SA73" s="127" t="n">
        <f aca="false">IF(QW73&gt;0,0,BJ73+SA70)</f>
        <v>0</v>
      </c>
      <c r="SB73" s="127" t="n">
        <f aca="false">IF(QX73&gt;0,0,BK73+SB70)</f>
        <v>0</v>
      </c>
      <c r="SC73" s="127" t="n">
        <f aca="false">IF(QY73&gt;0,0,CD73+SC70)</f>
        <v>0</v>
      </c>
      <c r="SD73" s="127" t="n">
        <f aca="false">IF(QZ73&gt;0,0,CE73+SD70)</f>
        <v>0</v>
      </c>
      <c r="SE73" s="127" t="n">
        <f aca="false">IF(RA73&gt;0,0,CV73+SE70)</f>
        <v>0</v>
      </c>
      <c r="SF73" s="127" t="n">
        <f aca="false">IF(RB73&gt;0,0,CW73+SF70)</f>
        <v>0</v>
      </c>
      <c r="SG73" s="127" t="n">
        <f aca="false">IF(RC73&gt;0,0,FM73+SG70)</f>
        <v>0</v>
      </c>
      <c r="SH73" s="127" t="n">
        <f aca="false">IF(RD73&gt;0,0,FN73+SH70)</f>
        <v>0</v>
      </c>
      <c r="SI73" s="127" t="n">
        <f aca="false">IF(RE73&gt;0,0,FA73+SI70)</f>
        <v>0</v>
      </c>
      <c r="SJ73" s="127" t="n">
        <f aca="false">IFERROR(IF(RF73&gt;0,0,FB73+SJ70),0)</f>
        <v>0</v>
      </c>
      <c r="SK73" s="127" t="n">
        <f aca="false">IF(RG73&gt;0,0,NB73+SK70)</f>
        <v>0</v>
      </c>
      <c r="SL73" s="127" t="n">
        <f aca="false">IFERROR(IF(RH73&gt;0,0,NC73+SL70),0)</f>
        <v>0</v>
      </c>
      <c r="SM73" s="127"/>
      <c r="SN73" s="127"/>
      <c r="SO73" s="127"/>
    </row>
    <row r="74" customFormat="false" ht="15" hidden="false" customHeight="false" outlineLevel="0" collapsed="false">
      <c r="A74" s="736"/>
      <c r="B74" s="863" t="n">
        <f aca="false">Посуточная!B74</f>
        <v>0</v>
      </c>
      <c r="C74" s="864" t="n">
        <f aca="false">Посуточная!C74</f>
        <v>0</v>
      </c>
      <c r="D74" s="864" t="n">
        <f aca="false">Посуточная!D74</f>
        <v>0</v>
      </c>
      <c r="E74" s="864" t="n">
        <f aca="false">Посуточная!E74</f>
        <v>0</v>
      </c>
      <c r="F74" s="864" t="n">
        <f aca="false">Посуточная!F74</f>
        <v>0</v>
      </c>
      <c r="G74" s="864" t="n">
        <f aca="false">Посуточная!G74</f>
        <v>0</v>
      </c>
      <c r="H74" s="864" t="n">
        <f aca="false">Посуточная!H74</f>
        <v>0</v>
      </c>
      <c r="I74" s="864" t="n">
        <f aca="false">Посуточная!I74</f>
        <v>0</v>
      </c>
      <c r="J74" s="322" t="n">
        <f aca="false">Посуточная!Q74</f>
        <v>0</v>
      </c>
      <c r="K74" s="322" t="n">
        <f aca="false">Посуточная!R74</f>
        <v>0</v>
      </c>
      <c r="L74" s="322" t="n">
        <f aca="false">Посуточная!S74</f>
        <v>0</v>
      </c>
      <c r="M74" s="322" t="n">
        <f aca="false">Посуточная!T74</f>
        <v>0</v>
      </c>
      <c r="N74" s="322" t="n">
        <f aca="false">Посуточная!U74</f>
        <v>0</v>
      </c>
      <c r="O74" s="322" t="n">
        <f aca="false">Посуточная!V74</f>
        <v>0</v>
      </c>
      <c r="P74" s="322" t="n">
        <f aca="false">Посуточная!W74</f>
        <v>0</v>
      </c>
      <c r="Q74" s="322" t="n">
        <f aca="false">Посуточная!X74</f>
        <v>0</v>
      </c>
      <c r="R74" s="322" t="n">
        <f aca="false">Посуточная!Y74</f>
        <v>0</v>
      </c>
      <c r="S74" s="322" t="n">
        <f aca="false">Посуточная!Z74</f>
        <v>0</v>
      </c>
      <c r="T74" s="417" t="n">
        <f aca="false">COUNTIF(B74:I74,"&lt;&gt;0")-COUNTIF(B74:I74,"")</f>
        <v>-8</v>
      </c>
      <c r="U74" s="391" t="n">
        <f aca="false">COUNTIF(J74:S74,"&lt;&gt;0")-COUNTIF(J74:S74,"")</f>
        <v>0</v>
      </c>
      <c r="V74" s="291"/>
      <c r="W74" s="291"/>
      <c r="X74" s="863" t="str">
        <f aca="false">Посуточная!AL74</f>
        <v>8418</v>
      </c>
      <c r="Y74" s="864" t="n">
        <f aca="false">Посуточная!AM74</f>
        <v>0</v>
      </c>
      <c r="Z74" s="864" t="n">
        <f aca="false">Посуточная!AN74</f>
        <v>0</v>
      </c>
      <c r="AA74" s="864" t="n">
        <f aca="false">Посуточная!AO74</f>
        <v>0</v>
      </c>
      <c r="AB74" s="864" t="n">
        <f aca="false">Посуточная!AP74</f>
        <v>0</v>
      </c>
      <c r="AC74" s="864" t="n">
        <f aca="false">Посуточная!AQ74</f>
        <v>0</v>
      </c>
      <c r="AD74" s="864" t="n">
        <f aca="false">Посуточная!AR74</f>
        <v>0</v>
      </c>
      <c r="AE74" s="322" t="n">
        <f aca="false">Посуточная!AZ74</f>
        <v>0</v>
      </c>
      <c r="AF74" s="322" t="n">
        <f aca="false">Посуточная!BA74</f>
        <v>0</v>
      </c>
      <c r="AG74" s="322" t="n">
        <f aca="false">Посуточная!BB74</f>
        <v>0</v>
      </c>
      <c r="AH74" s="322" t="n">
        <f aca="false">Посуточная!BC74</f>
        <v>0</v>
      </c>
      <c r="AI74" s="322" t="n">
        <f aca="false">Посуточная!BD74</f>
        <v>0</v>
      </c>
      <c r="AJ74" s="322" t="n">
        <f aca="false">Посуточная!BE74</f>
        <v>0</v>
      </c>
      <c r="AK74" s="322" t="n">
        <f aca="false">Посуточная!BF74</f>
        <v>0</v>
      </c>
      <c r="AL74" s="417" t="n">
        <f aca="false">COUNTIF(X74:AD74,"&lt;&gt;0")-COUNTIF(X74:AD74,"")</f>
        <v>-5</v>
      </c>
      <c r="AM74" s="391" t="n">
        <f aca="false">COUNTIF(AE74:AK74,"&lt;&gt;0")-COUNTIF(AE74:AK74,"")</f>
        <v>0</v>
      </c>
      <c r="AN74" s="291"/>
      <c r="AO74" s="291"/>
      <c r="AP74" s="863" t="n">
        <f aca="false">Посуточная!BR74</f>
        <v>0</v>
      </c>
      <c r="AQ74" s="864" t="n">
        <f aca="false">Посуточная!BS74</f>
        <v>0</v>
      </c>
      <c r="AR74" s="864" t="n">
        <f aca="false">Посуточная!BT74</f>
        <v>0</v>
      </c>
      <c r="AS74" s="864" t="n">
        <f aca="false">Посуточная!BU74</f>
        <v>0</v>
      </c>
      <c r="AT74" s="322" t="n">
        <f aca="false">Посуточная!BZ74</f>
        <v>0</v>
      </c>
      <c r="AU74" s="322" t="n">
        <f aca="false">Посуточная!CA74</f>
        <v>0</v>
      </c>
      <c r="AV74" s="322" t="n">
        <f aca="false">Посуточная!CB74</f>
        <v>0</v>
      </c>
      <c r="AW74" s="322" t="n">
        <f aca="false">Посуточная!CC74</f>
        <v>0</v>
      </c>
      <c r="AX74" s="417" t="n">
        <f aca="false">COUNTIF(AP74:AS74,"&lt;&gt;0")-COUNTIF(AP74:AS74,"")</f>
        <v>-4</v>
      </c>
      <c r="AY74" s="391" t="n">
        <f aca="false">COUNTIF(AT74:AW74,"&lt;&gt;0")-COUNTIF(AT74:AW74,"")</f>
        <v>0</v>
      </c>
      <c r="AZ74" s="291"/>
      <c r="BA74" s="291"/>
      <c r="BB74" s="863" t="n">
        <f aca="false">Посуточная!CL74</f>
        <v>0</v>
      </c>
      <c r="BC74" s="864" t="n">
        <f aca="false">Посуточная!CM74</f>
        <v>0</v>
      </c>
      <c r="BD74" s="864" t="n">
        <f aca="false">Посуточная!CN74</f>
        <v>0</v>
      </c>
      <c r="BE74" s="864" t="n">
        <f aca="false">Посуточная!CO74</f>
        <v>0</v>
      </c>
      <c r="BF74" s="322" t="n">
        <f aca="false">Посуточная!CT74</f>
        <v>0</v>
      </c>
      <c r="BG74" s="322" t="n">
        <f aca="false">Посуточная!CU74</f>
        <v>0</v>
      </c>
      <c r="BH74" s="322" t="n">
        <f aca="false">Посуточная!CV74</f>
        <v>0</v>
      </c>
      <c r="BI74" s="322" t="n">
        <f aca="false">Посуточная!CW74</f>
        <v>0</v>
      </c>
      <c r="BJ74" s="417" t="n">
        <f aca="false">COUNTIF(BB74:BE74,"&lt;&gt;0")-COUNTIF(BB74:BE74,"")</f>
        <v>-4</v>
      </c>
      <c r="BK74" s="391" t="n">
        <f aca="false">COUNTIF(BF74:BI74,"&lt;&gt;0")-COUNTIF(BF74:BI74,"")</f>
        <v>0</v>
      </c>
      <c r="BL74" s="291"/>
      <c r="BM74" s="291"/>
      <c r="BN74" s="395" t="n">
        <f aca="false">SUMIF(B6:BM6,"итого гр.",B74:BM74)</f>
        <v>1</v>
      </c>
      <c r="BO74" s="391" t="n">
        <f aca="false">SUMIF(B6:BM6,"итого фк.",B74:BM74)</f>
        <v>0</v>
      </c>
      <c r="BP74" s="291"/>
      <c r="BQ74" s="291"/>
      <c r="BR74" s="396"/>
      <c r="BS74" s="397"/>
      <c r="BT74" s="291"/>
      <c r="BU74" s="291"/>
      <c r="BV74" s="381" t="n">
        <f aca="false">Посуточная!DN74</f>
        <v>0</v>
      </c>
      <c r="BW74" s="382" t="n">
        <f aca="false">Посуточная!DO74</f>
        <v>0</v>
      </c>
      <c r="BX74" s="382" t="n">
        <f aca="false">Посуточная!DP74</f>
        <v>0</v>
      </c>
      <c r="BY74" s="382" t="n">
        <f aca="false">Посуточная!DQ74</f>
        <v>0</v>
      </c>
      <c r="BZ74" s="322" t="n">
        <f aca="false">Посуточная!DV74</f>
        <v>0</v>
      </c>
      <c r="CA74" s="322" t="n">
        <f aca="false">Посуточная!DW74</f>
        <v>0</v>
      </c>
      <c r="CB74" s="322" t="n">
        <f aca="false">Посуточная!DX74</f>
        <v>0</v>
      </c>
      <c r="CC74" s="322" t="n">
        <f aca="false">Посуточная!DY74</f>
        <v>0</v>
      </c>
      <c r="CD74" s="417" t="n">
        <f aca="false">COUNTIF(BV74:BY74,"&lt;&gt;0")-COUNTIF(BV74:BY74,"")</f>
        <v>-4</v>
      </c>
      <c r="CE74" s="391" t="n">
        <f aca="false">COUNTIF(BZ74:CC74,"&lt;&gt;0")-COUNTIF(BZ74:CC74,"")</f>
        <v>0</v>
      </c>
      <c r="CF74" s="291"/>
      <c r="CG74" s="291"/>
      <c r="CH74" s="381" t="n">
        <f aca="false">Посуточная!EH74</f>
        <v>0</v>
      </c>
      <c r="CI74" s="382" t="n">
        <f aca="false">Посуточная!EI74</f>
        <v>0</v>
      </c>
      <c r="CJ74" s="382" t="n">
        <f aca="false">Посуточная!EJ74</f>
        <v>0</v>
      </c>
      <c r="CK74" s="382" t="n">
        <f aca="false">Посуточная!EK74</f>
        <v>0</v>
      </c>
      <c r="CL74" s="382" t="n">
        <f aca="false">Посуточная!EL74</f>
        <v>0</v>
      </c>
      <c r="CM74" s="382" t="n">
        <f aca="false">Посуточная!EM74</f>
        <v>0</v>
      </c>
      <c r="CN74" s="382" t="n">
        <f aca="false">Посуточная!EN74</f>
        <v>0</v>
      </c>
      <c r="CO74" s="322" t="n">
        <f aca="false">Посуточная!ES74</f>
        <v>0</v>
      </c>
      <c r="CP74" s="322" t="n">
        <f aca="false">Посуточная!ET74</f>
        <v>0</v>
      </c>
      <c r="CQ74" s="322" t="n">
        <f aca="false">Посуточная!EU74</f>
        <v>0</v>
      </c>
      <c r="CR74" s="322" t="n">
        <f aca="false">Посуточная!EV74</f>
        <v>0</v>
      </c>
      <c r="CS74" s="322" t="n">
        <f aca="false">Посуточная!EW74</f>
        <v>0</v>
      </c>
      <c r="CT74" s="322" t="n">
        <f aca="false">Посуточная!EX74</f>
        <v>0</v>
      </c>
      <c r="CU74" s="322" t="n">
        <f aca="false">Посуточная!EY74</f>
        <v>0</v>
      </c>
      <c r="CV74" s="417" t="n">
        <f aca="false">COUNTIF(CH74:CN74,"&lt;&gt;0")-COUNTIF(CH74:CN74,"")</f>
        <v>-7</v>
      </c>
      <c r="CW74" s="391" t="n">
        <f aca="false">COUNTIF(CO74:CU74,"&lt;&gt;0")-COUNTIF(CO74:CU74,"")</f>
        <v>0</v>
      </c>
      <c r="CX74" s="291"/>
      <c r="CY74" s="291"/>
      <c r="CZ74" s="863" t="str">
        <f aca="false">Посуточная!FH74</f>
        <v>1402</v>
      </c>
      <c r="DA74" s="864" t="n">
        <f aca="false">Посуточная!FI74</f>
        <v>0</v>
      </c>
      <c r="DB74" s="864" t="n">
        <f aca="false">Посуточная!FJ74</f>
        <v>0</v>
      </c>
      <c r="DC74" s="864" t="n">
        <f aca="false">Посуточная!FK74</f>
        <v>0</v>
      </c>
      <c r="DD74" s="864" t="n">
        <f aca="false">Посуточная!FL74</f>
        <v>0</v>
      </c>
      <c r="DE74" s="864" t="n">
        <f aca="false">Посуточная!FM74</f>
        <v>0</v>
      </c>
      <c r="DF74" s="864" t="n">
        <f aca="false">Посуточная!FN74</f>
        <v>0</v>
      </c>
      <c r="DG74" s="864" t="n">
        <f aca="false">Посуточная!FO74</f>
        <v>0</v>
      </c>
      <c r="DH74" s="864" t="n">
        <f aca="false">Посуточная!FP74</f>
        <v>0</v>
      </c>
      <c r="DI74" s="864" t="n">
        <f aca="false">Посуточная!FQ74</f>
        <v>0</v>
      </c>
      <c r="DJ74" s="864" t="n">
        <f aca="false">Посуточная!FR74</f>
        <v>0</v>
      </c>
      <c r="DK74" s="864" t="n">
        <f aca="false">Посуточная!FS74</f>
        <v>0</v>
      </c>
      <c r="DL74" s="864" t="n">
        <f aca="false">Посуточная!FT74</f>
        <v>0</v>
      </c>
      <c r="DM74" s="864" t="n">
        <f aca="false">Посуточная!FU74</f>
        <v>0</v>
      </c>
      <c r="DN74" s="864" t="n">
        <f aca="false">Посуточная!FV74</f>
        <v>0</v>
      </c>
      <c r="DO74" s="864" t="n">
        <f aca="false">Посуточная!FW74</f>
        <v>0</v>
      </c>
      <c r="DP74" s="864" t="n">
        <f aca="false">Посуточная!FX74</f>
        <v>0</v>
      </c>
      <c r="DQ74" s="864" t="n">
        <f aca="false">Посуточная!FY74</f>
        <v>0</v>
      </c>
      <c r="DR74" s="864" t="n">
        <f aca="false">Посуточная!FZ74</f>
        <v>0</v>
      </c>
      <c r="DS74" s="864" t="n">
        <f aca="false">Посуточная!GA74</f>
        <v>0</v>
      </c>
      <c r="DT74" s="864" t="n">
        <f aca="false">Посуточная!GB74</f>
        <v>0</v>
      </c>
      <c r="DU74" s="864" t="n">
        <f aca="false">Посуточная!GC74</f>
        <v>0</v>
      </c>
      <c r="DV74" s="864" t="n">
        <f aca="false">Посуточная!GD74</f>
        <v>0</v>
      </c>
      <c r="DW74" s="864" t="n">
        <f aca="false">Посуточная!GE74</f>
        <v>0</v>
      </c>
      <c r="DX74" s="864" t="n">
        <f aca="false">Посуточная!GF74</f>
        <v>0</v>
      </c>
      <c r="DY74" s="864" t="n">
        <f aca="false">Посуточная!GG74</f>
        <v>0</v>
      </c>
      <c r="DZ74" s="864" t="n">
        <f aca="false">Посуточная!GH74</f>
        <v>0</v>
      </c>
      <c r="EA74" s="864" t="n">
        <f aca="false">Посуточная!GI74</f>
        <v>0</v>
      </c>
      <c r="EB74" s="864" t="n">
        <f aca="false">Посуточная!GJ74</f>
        <v>0</v>
      </c>
      <c r="EC74" s="864" t="n">
        <f aca="false">Посуточная!GK74</f>
        <v>0</v>
      </c>
      <c r="ED74" s="864" t="n">
        <f aca="false">Посуточная!GL74</f>
        <v>0</v>
      </c>
      <c r="EE74" s="864" t="n">
        <f aca="false">Посуточная!GM74</f>
        <v>0</v>
      </c>
      <c r="EF74" s="322" t="n">
        <f aca="false">Посуточная!GU74</f>
        <v>0</v>
      </c>
      <c r="EG74" s="322" t="n">
        <f aca="false">Посуточная!GV74</f>
        <v>4263</v>
      </c>
      <c r="EH74" s="322" t="n">
        <f aca="false">Посуточная!GW74</f>
        <v>0</v>
      </c>
      <c r="EI74" s="322" t="n">
        <f aca="false">Посуточная!GX74</f>
        <v>0</v>
      </c>
      <c r="EJ74" s="322" t="n">
        <f aca="false">Посуточная!GY74</f>
        <v>0</v>
      </c>
      <c r="EK74" s="322" t="n">
        <f aca="false">Посуточная!GZ74</f>
        <v>0</v>
      </c>
      <c r="EL74" s="322" t="n">
        <f aca="false">Посуточная!HA74</f>
        <v>0</v>
      </c>
      <c r="EM74" s="322" t="n">
        <f aca="false">Посуточная!HB74</f>
        <v>0</v>
      </c>
      <c r="EN74" s="322" t="n">
        <f aca="false">Посуточная!HC74</f>
        <v>0</v>
      </c>
      <c r="EO74" s="322" t="n">
        <f aca="false">Посуточная!HD74</f>
        <v>0</v>
      </c>
      <c r="EP74" s="322" t="n">
        <f aca="false">Посуточная!HE74</f>
        <v>0</v>
      </c>
      <c r="EQ74" s="322" t="n">
        <f aca="false">Посуточная!HF74</f>
        <v>0</v>
      </c>
      <c r="ER74" s="322" t="n">
        <f aca="false">Посуточная!HG74</f>
        <v>0</v>
      </c>
      <c r="ES74" s="322" t="n">
        <f aca="false">Посуточная!HH74</f>
        <v>0</v>
      </c>
      <c r="ET74" s="322" t="n">
        <f aca="false">Посуточная!HI74</f>
        <v>0</v>
      </c>
      <c r="EU74" s="322" t="n">
        <f aca="false">Посуточная!HJ74</f>
        <v>0</v>
      </c>
      <c r="EV74" s="322" t="n">
        <f aca="false">Посуточная!HK74</f>
        <v>0</v>
      </c>
      <c r="EW74" s="322" t="n">
        <f aca="false">Посуточная!HL74</f>
        <v>0</v>
      </c>
      <c r="EX74" s="322" t="n">
        <f aca="false">Посуточная!HM74</f>
        <v>0</v>
      </c>
      <c r="EY74" s="322" t="n">
        <f aca="false">Посуточная!HN74</f>
        <v>0</v>
      </c>
      <c r="EZ74" s="322" t="n">
        <f aca="false">Посуточная!HO74</f>
        <v>0</v>
      </c>
      <c r="FA74" s="417" t="n">
        <f aca="false">COUNTIF(CZ74:EE74,"&lt;&gt;0")-COUNTIF(CZ74:EE74,"")</f>
        <v>-30</v>
      </c>
      <c r="FB74" s="391" t="n">
        <f aca="false">COUNTIF(EF74:EZ74,"&lt;&gt;0")-COUNTIF(EF74:EZ74,"")</f>
        <v>1</v>
      </c>
      <c r="FC74" s="291"/>
      <c r="FD74" s="291"/>
      <c r="FE74" s="869" t="n">
        <f aca="false">Посуточная!IA74</f>
        <v>0</v>
      </c>
      <c r="FF74" s="870" t="n">
        <f aca="false">Посуточная!IB74</f>
        <v>0</v>
      </c>
      <c r="FG74" s="870" t="n">
        <f aca="false">Посуточная!IC74</f>
        <v>0</v>
      </c>
      <c r="FH74" s="864" t="n">
        <f aca="false">Посуточная!ID74</f>
        <v>0</v>
      </c>
      <c r="FI74" s="322" t="n">
        <f aca="false">Посуточная!II74</f>
        <v>0</v>
      </c>
      <c r="FJ74" s="366" t="n">
        <f aca="false">Посуточная!IJ74</f>
        <v>0</v>
      </c>
      <c r="FK74" s="366" t="n">
        <f aca="false">Посуточная!IK74</f>
        <v>0</v>
      </c>
      <c r="FL74" s="366" t="n">
        <f aca="false">Посуточная!IL74</f>
        <v>0</v>
      </c>
      <c r="FM74" s="390" t="n">
        <f aca="false">COUNTIF(FE74:FH74,"&lt;&gt;0")-COUNTIF(FE74:FH74,"")</f>
        <v>-4</v>
      </c>
      <c r="FN74" s="391" t="n">
        <f aca="false">COUNTIF(FI74:FL74,"&lt;&gt;0")-COUNTIF(FI74:FL74,"")</f>
        <v>0</v>
      </c>
      <c r="FO74" s="291"/>
      <c r="FP74" s="291"/>
      <c r="FQ74" s="381"/>
      <c r="FR74" s="382"/>
      <c r="FS74" s="382"/>
      <c r="FT74" s="382"/>
      <c r="FU74" s="382"/>
      <c r="FV74" s="382"/>
      <c r="FW74" s="382"/>
      <c r="FX74" s="382"/>
      <c r="FY74" s="382"/>
      <c r="FZ74" s="382"/>
      <c r="GA74" s="382"/>
      <c r="GB74" s="382"/>
      <c r="GC74" s="382"/>
      <c r="GD74" s="382"/>
      <c r="GE74" s="382"/>
      <c r="GF74" s="322"/>
      <c r="GG74" s="322"/>
      <c r="GH74" s="322"/>
      <c r="GI74" s="322"/>
      <c r="GJ74" s="322"/>
      <c r="GK74" s="322"/>
      <c r="GL74" s="322"/>
      <c r="GM74" s="322"/>
      <c r="GN74" s="322"/>
      <c r="GO74" s="322"/>
      <c r="GP74" s="322"/>
      <c r="GQ74" s="322"/>
      <c r="GR74" s="322"/>
      <c r="GS74" s="322"/>
      <c r="GT74" s="322"/>
      <c r="GU74" s="322"/>
      <c r="GV74" s="322"/>
      <c r="GW74" s="322"/>
      <c r="GX74" s="322"/>
      <c r="GY74" s="322"/>
      <c r="GZ74" s="322"/>
      <c r="HA74" s="322"/>
      <c r="HB74" s="322"/>
      <c r="HC74" s="322"/>
      <c r="HD74" s="322"/>
      <c r="HE74" s="322"/>
      <c r="HF74" s="322"/>
      <c r="HG74" s="322"/>
      <c r="HH74" s="322"/>
      <c r="HI74" s="322"/>
      <c r="HJ74" s="322"/>
      <c r="HK74" s="322"/>
      <c r="HL74" s="322"/>
      <c r="HM74" s="417" t="n">
        <f aca="false">COUNTIF(FQ74:GE74,"&lt;&gt;0")-COUNTIF(FQ74:GE74,"")</f>
        <v>0</v>
      </c>
      <c r="HN74" s="391" t="n">
        <f aca="false">COUNTIF(GF74:HL74,"&lt;&gt;0")-COUNTIF(GF74:HL74,"")</f>
        <v>0</v>
      </c>
      <c r="HO74" s="291"/>
      <c r="HP74" s="291"/>
      <c r="HQ74" s="395" t="n">
        <f aca="false">SUMIF(BV6:HP6,"итого гр.",BV74:HP74)</f>
        <v>1</v>
      </c>
      <c r="HR74" s="391" t="n">
        <f aca="false">SUMIF(BV6:HP6,"итого фк.",BV74:HP74)</f>
        <v>1</v>
      </c>
      <c r="HS74" s="291"/>
      <c r="HT74" s="291"/>
      <c r="HU74" s="396"/>
      <c r="HV74" s="397"/>
      <c r="HW74" s="291"/>
      <c r="HX74" s="291"/>
      <c r="HY74" s="406"/>
      <c r="HZ74" s="407"/>
      <c r="IA74" s="291"/>
      <c r="IB74" s="291"/>
      <c r="IC74" s="396"/>
      <c r="ID74" s="397"/>
      <c r="IE74" s="291"/>
      <c r="IF74" s="291"/>
      <c r="IG74" s="381"/>
      <c r="IH74" s="382"/>
      <c r="II74" s="382"/>
      <c r="IJ74" s="382"/>
      <c r="IK74" s="382"/>
      <c r="IL74" s="382"/>
      <c r="IM74" s="382"/>
      <c r="IN74" s="382"/>
      <c r="IO74" s="382"/>
      <c r="IP74" s="382"/>
      <c r="IQ74" s="382"/>
      <c r="IR74" s="382"/>
      <c r="IS74" s="382"/>
      <c r="IT74" s="382"/>
      <c r="IU74" s="382"/>
      <c r="IV74" s="322"/>
      <c r="IW74" s="322"/>
      <c r="IX74" s="322"/>
      <c r="IY74" s="322"/>
      <c r="IZ74" s="322"/>
      <c r="JA74" s="322"/>
      <c r="JB74" s="322"/>
      <c r="JC74" s="322"/>
      <c r="JD74" s="322"/>
      <c r="JE74" s="322"/>
      <c r="JF74" s="322"/>
      <c r="JG74" s="322"/>
      <c r="JH74" s="322"/>
      <c r="JI74" s="322"/>
      <c r="JJ74" s="322"/>
      <c r="JK74" s="322"/>
      <c r="JL74" s="322"/>
      <c r="JM74" s="322"/>
      <c r="JN74" s="322"/>
      <c r="JO74" s="322"/>
      <c r="JP74" s="322"/>
      <c r="JQ74" s="322"/>
      <c r="JR74" s="322"/>
      <c r="JS74" s="322"/>
      <c r="JT74" s="322"/>
      <c r="JU74" s="322"/>
      <c r="JV74" s="322"/>
      <c r="JW74" s="322"/>
      <c r="JX74" s="322"/>
      <c r="JY74" s="322"/>
      <c r="JZ74" s="322"/>
      <c r="KA74" s="322"/>
      <c r="KB74" s="322"/>
      <c r="KC74" s="322"/>
      <c r="KD74" s="322"/>
      <c r="KE74" s="322"/>
      <c r="KF74" s="322"/>
      <c r="KG74" s="322"/>
      <c r="KH74" s="322"/>
      <c r="KI74" s="322"/>
      <c r="KJ74" s="417" t="n">
        <f aca="false">COUNTIF(IG74:IU74,"&lt;&gt;0")-COUNTIF(IG74:IU74,"")</f>
        <v>0</v>
      </c>
      <c r="KK74" s="391" t="n">
        <f aca="false">COUNTIF(IV74:KI74,"&lt;&gt;0")-COUNTIF(IV74:KI74,"")</f>
        <v>0</v>
      </c>
      <c r="KL74" s="291"/>
      <c r="KM74" s="291"/>
      <c r="KN74" s="871" t="n">
        <f aca="false">Посуточная!OF74</f>
        <v>0</v>
      </c>
      <c r="KO74" s="872" t="n">
        <f aca="false">Посуточная!OG74</f>
        <v>0</v>
      </c>
      <c r="KP74" s="872" t="n">
        <f aca="false">Посуточная!OH74</f>
        <v>0</v>
      </c>
      <c r="KQ74" s="872" t="n">
        <f aca="false">Посуточная!OI74</f>
        <v>0</v>
      </c>
      <c r="KR74" s="872" t="n">
        <f aca="false">Посуточная!OJ74</f>
        <v>0</v>
      </c>
      <c r="KS74" s="872" t="n">
        <f aca="false">Посуточная!OK74</f>
        <v>0</v>
      </c>
      <c r="KT74" s="872" t="n">
        <f aca="false">Посуточная!OL74</f>
        <v>0</v>
      </c>
      <c r="KU74" s="872" t="n">
        <f aca="false">Посуточная!OM74</f>
        <v>0</v>
      </c>
      <c r="KV74" s="872" t="n">
        <f aca="false">Посуточная!ON74</f>
        <v>0</v>
      </c>
      <c r="KW74" s="873" t="n">
        <f aca="false">Посуточная!OO74</f>
        <v>0</v>
      </c>
      <c r="KX74" s="366" t="n">
        <f aca="false">Посуточная!OV74</f>
        <v>0</v>
      </c>
      <c r="KY74" s="366" t="n">
        <f aca="false">Посуточная!OW74</f>
        <v>0</v>
      </c>
      <c r="KZ74" s="366" t="n">
        <f aca="false">Посуточная!OX74</f>
        <v>0</v>
      </c>
      <c r="LA74" s="366" t="n">
        <f aca="false">Посуточная!OY74</f>
        <v>0</v>
      </c>
      <c r="LB74" s="366" t="n">
        <f aca="false">Посуточная!OZ74</f>
        <v>0</v>
      </c>
      <c r="LC74" s="366" t="n">
        <f aca="false">Посуточная!PA74</f>
        <v>0</v>
      </c>
      <c r="LD74" s="366" t="n">
        <f aca="false">Посуточная!PB74</f>
        <v>0</v>
      </c>
      <c r="LE74" s="366" t="n">
        <f aca="false">Посуточная!PC74</f>
        <v>0</v>
      </c>
      <c r="LF74" s="366" t="n">
        <f aca="false">Посуточная!PD74</f>
        <v>0</v>
      </c>
      <c r="LG74" s="366" t="n">
        <f aca="false">Посуточная!PE74</f>
        <v>0</v>
      </c>
      <c r="LH74" s="366" t="n">
        <f aca="false">Посуточная!PF74</f>
        <v>0</v>
      </c>
      <c r="LI74" s="366" t="n">
        <f aca="false">Посуточная!PG74</f>
        <v>0</v>
      </c>
      <c r="LJ74" s="366" t="n">
        <f aca="false">Посуточная!PH74</f>
        <v>0</v>
      </c>
      <c r="LK74" s="366" t="n">
        <f aca="false">Посуточная!PI74</f>
        <v>0</v>
      </c>
      <c r="LL74" s="366" t="n">
        <f aca="false">Посуточная!PJ74</f>
        <v>0</v>
      </c>
      <c r="LM74" s="366" t="n">
        <f aca="false">Посуточная!PK74</f>
        <v>0</v>
      </c>
      <c r="LN74" s="366" t="n">
        <f aca="false">Посуточная!PL74</f>
        <v>0</v>
      </c>
      <c r="LO74" s="366" t="n">
        <f aca="false">Посуточная!PM74</f>
        <v>0</v>
      </c>
      <c r="LP74" s="366" t="n">
        <f aca="false">Посуточная!PN74</f>
        <v>0</v>
      </c>
      <c r="LQ74" s="366" t="n">
        <f aca="false">Посуточная!PO74</f>
        <v>0</v>
      </c>
      <c r="LR74" s="417" t="n">
        <f aca="false">COUNTIF(KN74:KW74,"&lt;&gt;0")-COUNTIF(KN74:KW74,"")</f>
        <v>-10</v>
      </c>
      <c r="LS74" s="391" t="n">
        <f aca="false">COUNTIF(KX74:LQ74,"&lt;&gt;0")-COUNTIF(KX74:LQ74,"")</f>
        <v>0</v>
      </c>
      <c r="LT74" s="291"/>
      <c r="LU74" s="291"/>
      <c r="LV74" s="414" t="n">
        <f aca="false">Посуточная!QA74</f>
        <v>0</v>
      </c>
      <c r="LW74" s="415" t="n">
        <f aca="false">Посуточная!QB74</f>
        <v>0</v>
      </c>
      <c r="LX74" s="415" t="n">
        <f aca="false">Посуточная!QC74</f>
        <v>0</v>
      </c>
      <c r="LY74" s="415" t="n">
        <f aca="false">Посуточная!QD74</f>
        <v>0</v>
      </c>
      <c r="LZ74" s="415" t="n">
        <f aca="false">Посуточная!QE74</f>
        <v>0</v>
      </c>
      <c r="MA74" s="415" t="n">
        <f aca="false">Посуточная!QF74</f>
        <v>0</v>
      </c>
      <c r="MB74" s="415" t="n">
        <f aca="false">Посуточная!QG74</f>
        <v>0</v>
      </c>
      <c r="MC74" s="876" t="n">
        <f aca="false">Посуточная!QO74</f>
        <v>0</v>
      </c>
      <c r="MD74" s="876" t="n">
        <f aca="false">Посуточная!QP74</f>
        <v>0</v>
      </c>
      <c r="ME74" s="876" t="n">
        <f aca="false">Посуточная!QQ74</f>
        <v>0</v>
      </c>
      <c r="MF74" s="876" t="n">
        <f aca="false">Посуточная!QR74</f>
        <v>0</v>
      </c>
      <c r="MG74" s="876" t="n">
        <f aca="false">Посуточная!QS74</f>
        <v>0</v>
      </c>
      <c r="MH74" s="876" t="n">
        <f aca="false">Посуточная!QT74</f>
        <v>0</v>
      </c>
      <c r="MI74" s="876" t="n">
        <f aca="false">Посуточная!QU74</f>
        <v>0</v>
      </c>
      <c r="MJ74" s="417" t="n">
        <f aca="false">COUNTIF(LV74:MB74,"&lt;&gt;0")-COUNTIF(LV74:MB74,"")</f>
        <v>-7</v>
      </c>
      <c r="MK74" s="391" t="n">
        <f aca="false">COUNTIF(MC74:MI74,"&lt;&gt;0")-COUNTIF(MC74:MI74,"")</f>
        <v>0</v>
      </c>
      <c r="ML74" s="291"/>
      <c r="MM74" s="291"/>
      <c r="MN74" s="871" t="str">
        <f aca="false">Посуточная!RG74</f>
        <v>387</v>
      </c>
      <c r="MO74" s="872" t="n">
        <f aca="false">Посуточная!RH74</f>
        <v>0</v>
      </c>
      <c r="MP74" s="872" t="n">
        <f aca="false">Посуточная!RI74</f>
        <v>0</v>
      </c>
      <c r="MQ74" s="872" t="n">
        <f aca="false">Посуточная!RJ74</f>
        <v>0</v>
      </c>
      <c r="MR74" s="872" t="n">
        <f aca="false">Посуточная!RK74</f>
        <v>0</v>
      </c>
      <c r="MS74" s="872" t="n">
        <f aca="false">Посуточная!RL74</f>
        <v>0</v>
      </c>
      <c r="MT74" s="872" t="n">
        <f aca="false">Посуточная!RM74</f>
        <v>0</v>
      </c>
      <c r="MU74" s="366" t="n">
        <f aca="false">Посуточная!RU74</f>
        <v>0</v>
      </c>
      <c r="MV74" s="366" t="n">
        <f aca="false">Посуточная!RV74</f>
        <v>0</v>
      </c>
      <c r="MW74" s="366" t="n">
        <f aca="false">Посуточная!RW74</f>
        <v>0</v>
      </c>
      <c r="MX74" s="366" t="n">
        <f aca="false">Посуточная!RX74</f>
        <v>0</v>
      </c>
      <c r="MY74" s="366" t="n">
        <f aca="false">Посуточная!RY74</f>
        <v>0</v>
      </c>
      <c r="MZ74" s="366" t="n">
        <f aca="false">Посуточная!RZ74</f>
        <v>0</v>
      </c>
      <c r="NA74" s="366" t="n">
        <f aca="false">Посуточная!SA74</f>
        <v>0</v>
      </c>
      <c r="NB74" s="417" t="n">
        <f aca="false">COUNTIF(MN74:MT74,"&lt;&gt;0")-COUNTIF(MN74:MT74,"")</f>
        <v>-5</v>
      </c>
      <c r="NC74" s="391" t="n">
        <f aca="false">COUNTIF(MU74:NA74,"&lt;&gt;0")-COUNTIF(MU74:NA74,"")</f>
        <v>-7</v>
      </c>
      <c r="ND74" s="291"/>
      <c r="NE74" s="291"/>
      <c r="NF74" s="395" t="n">
        <f aca="false">SUMIF(IG6:NE6,"итого гр.",IG74:NE74)</f>
        <v>1</v>
      </c>
      <c r="NG74" s="391" t="n">
        <f aca="false">SUMIF($IG$6:$NE$6,"итого фк.",IG74:NE74)</f>
        <v>0</v>
      </c>
      <c r="NH74" s="291"/>
      <c r="NI74" s="291"/>
      <c r="NJ74" s="396"/>
      <c r="NK74" s="397"/>
      <c r="NL74" s="291"/>
      <c r="NM74" s="291"/>
      <c r="NN74" s="871" t="n">
        <f aca="false">Посуточная!SU74</f>
        <v>0</v>
      </c>
      <c r="NO74" s="872" t="n">
        <f aca="false">Посуточная!SV74</f>
        <v>0</v>
      </c>
      <c r="NP74" s="872" t="n">
        <f aca="false">Посуточная!SW74</f>
        <v>0</v>
      </c>
      <c r="NQ74" s="872" t="n">
        <f aca="false">Посуточная!SX74</f>
        <v>0</v>
      </c>
      <c r="NR74" s="366" t="n">
        <f aca="false">Посуточная!TC74</f>
        <v>0</v>
      </c>
      <c r="NS74" s="366" t="n">
        <f aca="false">Посуточная!TD74</f>
        <v>0</v>
      </c>
      <c r="NT74" s="366" t="n">
        <f aca="false">Посуточная!TE74</f>
        <v>0</v>
      </c>
      <c r="NU74" s="366" t="n">
        <f aca="false">Посуточная!TF74</f>
        <v>0</v>
      </c>
      <c r="NV74" s="417"/>
      <c r="NW74" s="391"/>
      <c r="NX74" s="291"/>
      <c r="NY74" s="291"/>
      <c r="NZ74" s="395"/>
      <c r="OA74" s="417"/>
      <c r="OB74" s="291"/>
      <c r="OC74" s="291"/>
      <c r="OD74" s="417"/>
      <c r="OE74" s="417"/>
      <c r="OF74" s="291"/>
      <c r="OG74" s="291"/>
      <c r="OH74" s="417"/>
      <c r="OI74" s="417"/>
      <c r="OJ74" s="291"/>
      <c r="OK74" s="291"/>
      <c r="OL74" s="417"/>
      <c r="OM74" s="417"/>
      <c r="ON74" s="291"/>
      <c r="OO74" s="291"/>
      <c r="OP74" s="418" t="n">
        <f aca="false">SUMIF(NZ6:OO6,"итого гр.",NZ74:OO74)</f>
        <v>0</v>
      </c>
      <c r="OQ74" s="397" t="n">
        <f aca="false">SUMIF($NZ$6:$OO$6,"итого фк.",NZ74:OO74)</f>
        <v>0</v>
      </c>
      <c r="OR74" s="724"/>
      <c r="OS74" s="291"/>
      <c r="OT74" s="396"/>
      <c r="OU74" s="397"/>
      <c r="OV74" s="291"/>
      <c r="OW74" s="291"/>
      <c r="OX74" s="396"/>
      <c r="OY74" s="397"/>
      <c r="OZ74" s="291"/>
      <c r="PA74" s="291"/>
      <c r="PB74" s="395"/>
      <c r="PC74" s="391"/>
      <c r="PD74" s="291"/>
      <c r="PE74" s="291"/>
      <c r="PF74" s="396"/>
      <c r="PG74" s="397"/>
      <c r="PH74" s="291"/>
      <c r="PI74" s="291"/>
      <c r="PJ74" s="418"/>
      <c r="PK74" s="418"/>
      <c r="PL74" s="291"/>
      <c r="PM74" s="291"/>
      <c r="PN74" s="418"/>
      <c r="PO74" s="418"/>
      <c r="PP74" s="291"/>
      <c r="PQ74" s="291"/>
      <c r="PR74" s="546"/>
      <c r="PS74" s="375"/>
      <c r="PT74" s="546"/>
      <c r="PU74" s="375"/>
      <c r="PV74" s="396"/>
      <c r="PW74" s="375"/>
      <c r="PX74" s="419"/>
      <c r="PY74" s="546"/>
      <c r="PZ74" s="377"/>
      <c r="QA74" s="378"/>
      <c r="QD74" s="608"/>
      <c r="QQ74" s="127" t="n">
        <f aca="false">IF(V74="",0,V74+QQ71)</f>
        <v>0</v>
      </c>
      <c r="QR74" s="127" t="n">
        <f aca="false">IF(W74="",0,W74+QR71)</f>
        <v>0</v>
      </c>
      <c r="QS74" s="127" t="n">
        <f aca="false">IF(AN74="",0,AN74+QS71)</f>
        <v>0</v>
      </c>
      <c r="QT74" s="127" t="n">
        <f aca="false">IF(AO74="",0,AO74+QT71)</f>
        <v>0</v>
      </c>
      <c r="QU74" s="127" t="n">
        <f aca="false">IF(AZ74="",0,AZ74+QU71)</f>
        <v>0</v>
      </c>
      <c r="QV74" s="127" t="n">
        <f aca="false">IF(BA74="",0,BA74+QV71)</f>
        <v>0</v>
      </c>
      <c r="QW74" s="127" t="n">
        <f aca="false">IF(BL74="",0,BL74+QW71)</f>
        <v>0</v>
      </c>
      <c r="QX74" s="127" t="n">
        <f aca="false">IF(BM74="",0,BM74+QX71)</f>
        <v>0</v>
      </c>
      <c r="QY74" s="127" t="n">
        <f aca="false">IF(CF74="",0,CF74+QY71)</f>
        <v>0</v>
      </c>
      <c r="QZ74" s="127" t="n">
        <f aca="false">IF(CG74="",0,CG74+QZ71)</f>
        <v>0</v>
      </c>
      <c r="RA74" s="127" t="n">
        <f aca="false">IF(CX74="",0,CX74+RA71)</f>
        <v>0</v>
      </c>
      <c r="RB74" s="127" t="n">
        <f aca="false">IF(CY74="",0,CY74+RB71)</f>
        <v>0</v>
      </c>
      <c r="RC74" s="127" t="n">
        <f aca="false">IF(FO74="",0,FO74+RC71)</f>
        <v>0</v>
      </c>
      <c r="RD74" s="127" t="n">
        <f aca="false">IF(FP74="",0,FP74+RD71)</f>
        <v>0</v>
      </c>
      <c r="RE74" s="127" t="n">
        <f aca="false">IF(FC74="",0,FC74+RE71)</f>
        <v>0</v>
      </c>
      <c r="RF74" s="127" t="n">
        <f aca="false">IF(FD74="",0,FD74+RF71)</f>
        <v>0</v>
      </c>
      <c r="RG74" s="127" t="n">
        <f aca="false">IF(ND74="",0,ND74+RG71)</f>
        <v>0</v>
      </c>
      <c r="RH74" s="127" t="n">
        <f aca="false">IF(NE74="",0,NE74+RH71)</f>
        <v>0</v>
      </c>
      <c r="RI74" s="127" t="n">
        <f aca="false">IF(OX74="",0,OX74)</f>
        <v>0</v>
      </c>
      <c r="RJ74" s="127" t="n">
        <f aca="false">IF(OY74="",0,OY74)</f>
        <v>0</v>
      </c>
      <c r="RK74" s="127" t="n">
        <f aca="false">IF(IA74="",0,IA74+RK71)</f>
        <v>0</v>
      </c>
      <c r="RL74" s="127" t="n">
        <f aca="false">IF(IB74="",0,IB74+RL71)</f>
        <v>0</v>
      </c>
      <c r="RM74" s="127" t="n">
        <f aca="false">IF(OT74="",0,OT74+RM71)</f>
        <v>0</v>
      </c>
      <c r="RN74" s="127" t="n">
        <f aca="false">IF(OU74="",0,OU74+RN71)</f>
        <v>0</v>
      </c>
      <c r="RO74" s="127" t="n">
        <f aca="false">IF(PY74="",0,PY74+RO71)</f>
        <v>0</v>
      </c>
      <c r="RP74" s="127" t="n">
        <f aca="false">IF(PZ74="",0,PZ74+RP71)</f>
        <v>0</v>
      </c>
      <c r="RQ74" s="127" t="n">
        <f aca="false">IFERROR(RO74/$A72,0)</f>
        <v>0</v>
      </c>
      <c r="RR74" s="127" t="n">
        <f aca="false">IFERROR(RP74/$A72,0)</f>
        <v>0</v>
      </c>
      <c r="RS74" s="127" t="n">
        <f aca="false">IF(PD74="",0,PD74+RS71)</f>
        <v>0</v>
      </c>
      <c r="RT74" s="127" t="n">
        <f aca="false">IF(PE74="",0,PE74+RT71)</f>
        <v>0</v>
      </c>
      <c r="RU74" s="127" t="n">
        <f aca="false">IF(QQ74&gt;0,0,T74+RU71)</f>
        <v>-152</v>
      </c>
      <c r="RV74" s="127" t="n">
        <f aca="false">IF(QR74&gt;0,0,U74+RV71)</f>
        <v>4</v>
      </c>
      <c r="RW74" s="127" t="n">
        <f aca="false">IF(QS74&gt;0,0,AL74+RW71)</f>
        <v>-134</v>
      </c>
      <c r="RX74" s="127" t="n">
        <f aca="false">IF(QT74&gt;0,0,AM74+RX71)</f>
        <v>8</v>
      </c>
      <c r="RY74" s="127" t="n">
        <f aca="false">IF(QU74&gt;0,0,AX74+RY71)</f>
        <v>-88</v>
      </c>
      <c r="RZ74" s="127" t="n">
        <f aca="false">IF(QV74&gt;0,0,AY74+RZ71)</f>
        <v>0</v>
      </c>
      <c r="SA74" s="127" t="n">
        <f aca="false">IF(QW74&gt;0,0,BJ74+SA71)</f>
        <v>-88</v>
      </c>
      <c r="SB74" s="127" t="n">
        <f aca="false">IF(QX74&gt;0,0,BK74+SB71)</f>
        <v>0</v>
      </c>
      <c r="SC74" s="127" t="n">
        <f aca="false">IF(QY74&gt;0,0,CD74+SC71)</f>
        <v>-82</v>
      </c>
      <c r="SD74" s="127" t="n">
        <f aca="false">IF(QZ74&gt;0,0,CE74+SD71)</f>
        <v>4</v>
      </c>
      <c r="SE74" s="127" t="n">
        <f aca="false">IF(RA74&gt;0,0,CV74+SE71)</f>
        <v>-140</v>
      </c>
      <c r="SF74" s="127" t="n">
        <f aca="false">IF(RB74&gt;0,0,CW74+SF71)</f>
        <v>2</v>
      </c>
      <c r="SG74" s="127" t="n">
        <f aca="false">IF(RC74&gt;0,0,FM74+SG71)</f>
        <v>-88</v>
      </c>
      <c r="SH74" s="127" t="n">
        <f aca="false">IF(RD74&gt;0,0,FN74+SH71)</f>
        <v>0</v>
      </c>
      <c r="SI74" s="127" t="n">
        <f aca="false">IF(RE74&gt;0,0,FA74+SI71)</f>
        <v>-652</v>
      </c>
      <c r="SJ74" s="127" t="n">
        <f aca="false">IFERROR(IF(RF74&gt;0,0,FB74+SJ71),0)</f>
        <v>24</v>
      </c>
      <c r="SK74" s="127" t="n">
        <f aca="false">IF(RG74&gt;0,0,NB74+SK71)</f>
        <v>-135</v>
      </c>
      <c r="SL74" s="127" t="n">
        <f aca="false">IFERROR(IF(RH74&gt;0,0,NC74+SL71),0)</f>
        <v>-150</v>
      </c>
      <c r="SM74" s="127"/>
      <c r="SN74" s="127"/>
      <c r="SO74" s="127"/>
    </row>
    <row r="75" customFormat="false" ht="15" hidden="false" customHeight="false" outlineLevel="0" collapsed="false">
      <c r="A75" s="736"/>
      <c r="B75" s="879" t="n">
        <f aca="false">Посуточная!B75</f>
        <v>0</v>
      </c>
      <c r="C75" s="880" t="n">
        <f aca="false">Посуточная!C75</f>
        <v>0</v>
      </c>
      <c r="D75" s="880" t="n">
        <f aca="false">Посуточная!D75</f>
        <v>0</v>
      </c>
      <c r="E75" s="880" t="n">
        <f aca="false">Посуточная!E75</f>
        <v>0</v>
      </c>
      <c r="F75" s="880" t="n">
        <f aca="false">Посуточная!F75</f>
        <v>0</v>
      </c>
      <c r="G75" s="880" t="n">
        <f aca="false">Посуточная!G75</f>
        <v>0</v>
      </c>
      <c r="H75" s="880" t="n">
        <f aca="false">Посуточная!H75</f>
        <v>0</v>
      </c>
      <c r="I75" s="880" t="n">
        <f aca="false">Посуточная!I75</f>
        <v>0</v>
      </c>
      <c r="J75" s="427" t="n">
        <f aca="false">Посуточная!Q75</f>
        <v>0</v>
      </c>
      <c r="K75" s="427" t="n">
        <f aca="false">Посуточная!R75</f>
        <v>0</v>
      </c>
      <c r="L75" s="427" t="n">
        <f aca="false">Посуточная!S75</f>
        <v>0</v>
      </c>
      <c r="M75" s="427" t="n">
        <f aca="false">Посуточная!T75</f>
        <v>0</v>
      </c>
      <c r="N75" s="427" t="n">
        <f aca="false">Посуточная!U75</f>
        <v>0</v>
      </c>
      <c r="O75" s="427" t="n">
        <f aca="false">Посуточная!V75</f>
        <v>0</v>
      </c>
      <c r="P75" s="427" t="n">
        <f aca="false">Посуточная!W75</f>
        <v>0</v>
      </c>
      <c r="Q75" s="427" t="n">
        <f aca="false">Посуточная!X75</f>
        <v>0</v>
      </c>
      <c r="R75" s="427" t="n">
        <f aca="false">Посуточная!Y75</f>
        <v>0</v>
      </c>
      <c r="S75" s="427" t="n">
        <f aca="false">Посуточная!Z75</f>
        <v>0</v>
      </c>
      <c r="T75" s="475" t="n">
        <f aca="false">SUBTOTAL(9, B75:I75)</f>
        <v>0</v>
      </c>
      <c r="U75" s="433" t="n">
        <f aca="false">SUBTOTAL(9, J75:S75)</f>
        <v>0</v>
      </c>
      <c r="V75" s="291" t="n">
        <f aca="false">SUM(T75,V72)</f>
        <v>380</v>
      </c>
      <c r="W75" s="291" t="n">
        <f aca="false">SUM(U75,W72)</f>
        <v>150</v>
      </c>
      <c r="X75" s="879" t="n">
        <f aca="false">Посуточная!AL75</f>
        <v>20</v>
      </c>
      <c r="Y75" s="880" t="n">
        <f aca="false">Посуточная!AM75</f>
        <v>0</v>
      </c>
      <c r="Z75" s="880" t="n">
        <f aca="false">Посуточная!AN75</f>
        <v>0</v>
      </c>
      <c r="AA75" s="880" t="n">
        <f aca="false">Посуточная!AO75</f>
        <v>0</v>
      </c>
      <c r="AB75" s="880" t="n">
        <f aca="false">Посуточная!AP75</f>
        <v>0</v>
      </c>
      <c r="AC75" s="880" t="n">
        <f aca="false">Посуточная!AQ75</f>
        <v>0</v>
      </c>
      <c r="AD75" s="880" t="n">
        <f aca="false">Посуточная!AR75</f>
        <v>0</v>
      </c>
      <c r="AE75" s="427" t="n">
        <f aca="false">Посуточная!AZ75</f>
        <v>0</v>
      </c>
      <c r="AF75" s="427" t="n">
        <f aca="false">Посуточная!BA75</f>
        <v>0</v>
      </c>
      <c r="AG75" s="427" t="n">
        <f aca="false">Посуточная!BB75</f>
        <v>0</v>
      </c>
      <c r="AH75" s="427" t="n">
        <f aca="false">Посуточная!BC75</f>
        <v>0</v>
      </c>
      <c r="AI75" s="427" t="n">
        <f aca="false">Посуточная!BD75</f>
        <v>0</v>
      </c>
      <c r="AJ75" s="427" t="n">
        <f aca="false">Посуточная!BE75</f>
        <v>0</v>
      </c>
      <c r="AK75" s="427" t="n">
        <f aca="false">Посуточная!BF75</f>
        <v>0</v>
      </c>
      <c r="AL75" s="475" t="n">
        <f aca="false">SUBTOTAL(9, X75:AD75)</f>
        <v>20</v>
      </c>
      <c r="AM75" s="433" t="n">
        <f aca="false">SUBTOTAL(9, AE75:AK75)</f>
        <v>0</v>
      </c>
      <c r="AN75" s="291" t="n">
        <f aca="false">SUM(AL75,AN72)</f>
        <v>203</v>
      </c>
      <c r="AO75" s="291" t="n">
        <f aca="false">SUM(AM75,AO72)</f>
        <v>147</v>
      </c>
      <c r="AP75" s="879" t="n">
        <f aca="false">Посуточная!BR75</f>
        <v>0</v>
      </c>
      <c r="AQ75" s="880" t="n">
        <f aca="false">Посуточная!BS75</f>
        <v>0</v>
      </c>
      <c r="AR75" s="880" t="n">
        <f aca="false">Посуточная!BT75</f>
        <v>0</v>
      </c>
      <c r="AS75" s="880" t="n">
        <f aca="false">Посуточная!BU75</f>
        <v>0</v>
      </c>
      <c r="AT75" s="427" t="n">
        <f aca="false">Посуточная!BZ75</f>
        <v>0</v>
      </c>
      <c r="AU75" s="427" t="n">
        <f aca="false">Посуточная!CA75</f>
        <v>0</v>
      </c>
      <c r="AV75" s="427" t="n">
        <f aca="false">Посуточная!CB75</f>
        <v>0</v>
      </c>
      <c r="AW75" s="427" t="n">
        <f aca="false">Посуточная!CC75</f>
        <v>0</v>
      </c>
      <c r="AX75" s="475" t="n">
        <f aca="false">SUBTOTAL(9, AP75:AS75)</f>
        <v>0</v>
      </c>
      <c r="AY75" s="433" t="n">
        <f aca="false">SUBTOTAL(9, AT75:AW75)</f>
        <v>0</v>
      </c>
      <c r="AZ75" s="291" t="n">
        <f aca="false">SUM(AX75,AZ72)</f>
        <v>0</v>
      </c>
      <c r="BA75" s="291" t="n">
        <f aca="false">SUM(AY75,BA72)</f>
        <v>0</v>
      </c>
      <c r="BB75" s="879" t="n">
        <f aca="false">Посуточная!CL75</f>
        <v>0</v>
      </c>
      <c r="BC75" s="880" t="n">
        <f aca="false">Посуточная!CM75</f>
        <v>0</v>
      </c>
      <c r="BD75" s="880" t="n">
        <f aca="false">Посуточная!CN75</f>
        <v>0</v>
      </c>
      <c r="BE75" s="880" t="n">
        <f aca="false">Посуточная!CO75</f>
        <v>0</v>
      </c>
      <c r="BF75" s="427" t="n">
        <f aca="false">Посуточная!CT75</f>
        <v>0</v>
      </c>
      <c r="BG75" s="427" t="n">
        <f aca="false">Посуточная!CU75</f>
        <v>0</v>
      </c>
      <c r="BH75" s="427" t="n">
        <f aca="false">Посуточная!CV75</f>
        <v>0</v>
      </c>
      <c r="BI75" s="427" t="n">
        <f aca="false">Посуточная!CW75</f>
        <v>0</v>
      </c>
      <c r="BJ75" s="475" t="n">
        <f aca="false">SUBTOTAL(9, BB75:BE75)</f>
        <v>0</v>
      </c>
      <c r="BK75" s="433" t="n">
        <f aca="false">SUBTOTAL(9, BF75:BI75)</f>
        <v>0</v>
      </c>
      <c r="BL75" s="291" t="n">
        <f aca="false">SUM(BJ75,BL72)</f>
        <v>0</v>
      </c>
      <c r="BM75" s="291" t="n">
        <f aca="false">SUM(BK75,BM72)</f>
        <v>0</v>
      </c>
      <c r="BN75" s="437" t="n">
        <f aca="false">SUMIF(B6:BM6,"итого гр.",B75:BM75)</f>
        <v>20</v>
      </c>
      <c r="BO75" s="433" t="n">
        <f aca="false">SUMIF(B6:BM6,"итого фк.",B75:BM75)</f>
        <v>0</v>
      </c>
      <c r="BP75" s="291" t="n">
        <f aca="false">SUM(BN75,BP72)</f>
        <v>583</v>
      </c>
      <c r="BQ75" s="291" t="n">
        <f aca="false">SUM(BO75,BQ72)</f>
        <v>297</v>
      </c>
      <c r="BR75" s="438" t="n">
        <f aca="false">BP75</f>
        <v>583</v>
      </c>
      <c r="BS75" s="439" t="n">
        <f aca="false">BQ75</f>
        <v>297</v>
      </c>
      <c r="BT75" s="291"/>
      <c r="BU75" s="291"/>
      <c r="BV75" s="881" t="n">
        <f aca="false">Посуточная!DN75</f>
        <v>0</v>
      </c>
      <c r="BW75" s="882" t="n">
        <f aca="false">Посуточная!DO75</f>
        <v>0</v>
      </c>
      <c r="BX75" s="882" t="n">
        <f aca="false">Посуточная!DP75</f>
        <v>0</v>
      </c>
      <c r="BY75" s="882" t="n">
        <f aca="false">Посуточная!DQ75</f>
        <v>0</v>
      </c>
      <c r="BZ75" s="427" t="n">
        <f aca="false">Посуточная!DV75</f>
        <v>0</v>
      </c>
      <c r="CA75" s="427" t="n">
        <f aca="false">Посуточная!DW75</f>
        <v>0</v>
      </c>
      <c r="CB75" s="427" t="n">
        <f aca="false">Посуточная!DX75</f>
        <v>0</v>
      </c>
      <c r="CC75" s="427" t="n">
        <f aca="false">Посуточная!DY75</f>
        <v>0</v>
      </c>
      <c r="CD75" s="417" t="n">
        <f aca="false">SUBTOTAL(9, BV75:BY75)</f>
        <v>0</v>
      </c>
      <c r="CE75" s="433" t="n">
        <f aca="false">SUBTOTAL(9, BZ75:CC75)</f>
        <v>0</v>
      </c>
      <c r="CF75" s="291" t="n">
        <f aca="false">SUM(CD75,CF72)</f>
        <v>25.2</v>
      </c>
      <c r="CG75" s="291" t="n">
        <f aca="false">SUM(CE75,CG72)</f>
        <v>26.488</v>
      </c>
      <c r="CH75" s="881" t="n">
        <f aca="false">Посуточная!EH75</f>
        <v>0</v>
      </c>
      <c r="CI75" s="882" t="n">
        <f aca="false">Посуточная!EI75</f>
        <v>0</v>
      </c>
      <c r="CJ75" s="882" t="n">
        <f aca="false">Посуточная!EJ75</f>
        <v>0</v>
      </c>
      <c r="CK75" s="882" t="n">
        <f aca="false">Посуточная!EK75</f>
        <v>0</v>
      </c>
      <c r="CL75" s="882" t="n">
        <f aca="false">Посуточная!EL75</f>
        <v>0</v>
      </c>
      <c r="CM75" s="882" t="n">
        <f aca="false">Посуточная!EM75</f>
        <v>0</v>
      </c>
      <c r="CN75" s="882" t="n">
        <f aca="false">Посуточная!EN75</f>
        <v>0</v>
      </c>
      <c r="CO75" s="427" t="n">
        <f aca="false">Посуточная!ES75</f>
        <v>0</v>
      </c>
      <c r="CP75" s="427" t="n">
        <f aca="false">Посуточная!ET75</f>
        <v>0</v>
      </c>
      <c r="CQ75" s="427" t="n">
        <f aca="false">Посуточная!EU75</f>
        <v>0</v>
      </c>
      <c r="CR75" s="427" t="n">
        <f aca="false">Посуточная!EV75</f>
        <v>0</v>
      </c>
      <c r="CS75" s="427" t="n">
        <f aca="false">Посуточная!EW75</f>
        <v>0</v>
      </c>
      <c r="CT75" s="427" t="n">
        <f aca="false">Посуточная!EX75</f>
        <v>0</v>
      </c>
      <c r="CU75" s="427" t="n">
        <f aca="false">Посуточная!EY75</f>
        <v>0</v>
      </c>
      <c r="CV75" s="475" t="n">
        <f aca="false">SUBTOTAL(9, CH75:CN75)</f>
        <v>0</v>
      </c>
      <c r="CW75" s="433" t="n">
        <f aca="false">SUBTOTAL(9, CO75:CU75)</f>
        <v>0</v>
      </c>
      <c r="CX75" s="291" t="n">
        <f aca="false">SUM(CV75,CX72)</f>
        <v>220</v>
      </c>
      <c r="CY75" s="291" t="n">
        <f aca="false">SUM(CW75,CY72)</f>
        <v>60</v>
      </c>
      <c r="CZ75" s="879" t="n">
        <f aca="false">Посуточная!FH75</f>
        <v>3</v>
      </c>
      <c r="DA75" s="880" t="n">
        <f aca="false">Посуточная!FI75</f>
        <v>0</v>
      </c>
      <c r="DB75" s="880" t="n">
        <f aca="false">Посуточная!FJ75</f>
        <v>0</v>
      </c>
      <c r="DC75" s="880" t="n">
        <f aca="false">Посуточная!FK75</f>
        <v>0</v>
      </c>
      <c r="DD75" s="880" t="n">
        <f aca="false">Посуточная!FL75</f>
        <v>0</v>
      </c>
      <c r="DE75" s="880" t="n">
        <f aca="false">Посуточная!FM75</f>
        <v>0</v>
      </c>
      <c r="DF75" s="880" t="n">
        <f aca="false">Посуточная!FN75</f>
        <v>0</v>
      </c>
      <c r="DG75" s="880" t="n">
        <f aca="false">Посуточная!FO75</f>
        <v>0</v>
      </c>
      <c r="DH75" s="880" t="n">
        <f aca="false">Посуточная!FP75</f>
        <v>0</v>
      </c>
      <c r="DI75" s="880" t="n">
        <f aca="false">Посуточная!FQ75</f>
        <v>0</v>
      </c>
      <c r="DJ75" s="880" t="n">
        <f aca="false">Посуточная!FR75</f>
        <v>0</v>
      </c>
      <c r="DK75" s="880" t="n">
        <f aca="false">Посуточная!FS75</f>
        <v>0</v>
      </c>
      <c r="DL75" s="880" t="n">
        <f aca="false">Посуточная!FT75</f>
        <v>0</v>
      </c>
      <c r="DM75" s="880" t="n">
        <f aca="false">Посуточная!FU75</f>
        <v>0</v>
      </c>
      <c r="DN75" s="880" t="n">
        <f aca="false">Посуточная!FV75</f>
        <v>0</v>
      </c>
      <c r="DO75" s="880" t="n">
        <f aca="false">Посуточная!FW75</f>
        <v>0</v>
      </c>
      <c r="DP75" s="880" t="n">
        <f aca="false">Посуточная!FX75</f>
        <v>0</v>
      </c>
      <c r="DQ75" s="880" t="n">
        <f aca="false">Посуточная!FY75</f>
        <v>0</v>
      </c>
      <c r="DR75" s="880" t="n">
        <f aca="false">Посуточная!FZ75</f>
        <v>0</v>
      </c>
      <c r="DS75" s="880" t="n">
        <f aca="false">Посуточная!GA75</f>
        <v>0</v>
      </c>
      <c r="DT75" s="880" t="n">
        <f aca="false">Посуточная!GB75</f>
        <v>0</v>
      </c>
      <c r="DU75" s="880" t="n">
        <f aca="false">Посуточная!GC75</f>
        <v>0</v>
      </c>
      <c r="DV75" s="880" t="n">
        <f aca="false">Посуточная!GD75</f>
        <v>0</v>
      </c>
      <c r="DW75" s="880" t="n">
        <f aca="false">Посуточная!GE75</f>
        <v>0</v>
      </c>
      <c r="DX75" s="880" t="n">
        <f aca="false">Посуточная!GF75</f>
        <v>0</v>
      </c>
      <c r="DY75" s="880" t="n">
        <f aca="false">Посуточная!GG75</f>
        <v>0</v>
      </c>
      <c r="DZ75" s="880" t="n">
        <f aca="false">Посуточная!GH75</f>
        <v>0</v>
      </c>
      <c r="EA75" s="880" t="n">
        <f aca="false">Посуточная!GI75</f>
        <v>0</v>
      </c>
      <c r="EB75" s="880" t="n">
        <f aca="false">Посуточная!GJ75</f>
        <v>0</v>
      </c>
      <c r="EC75" s="880" t="n">
        <f aca="false">Посуточная!GK75</f>
        <v>0</v>
      </c>
      <c r="ED75" s="880" t="n">
        <f aca="false">Посуточная!GL75</f>
        <v>0</v>
      </c>
      <c r="EE75" s="880" t="n">
        <f aca="false">Посуточная!GM75</f>
        <v>0</v>
      </c>
      <c r="EF75" s="427" t="n">
        <f aca="false">Посуточная!GU75</f>
        <v>0</v>
      </c>
      <c r="EG75" s="427" t="n">
        <f aca="false">Посуточная!GV75</f>
        <v>2</v>
      </c>
      <c r="EH75" s="427" t="n">
        <f aca="false">Посуточная!GW75</f>
        <v>0</v>
      </c>
      <c r="EI75" s="427" t="n">
        <f aca="false">Посуточная!GX75</f>
        <v>0</v>
      </c>
      <c r="EJ75" s="427" t="n">
        <f aca="false">Посуточная!GY75</f>
        <v>0</v>
      </c>
      <c r="EK75" s="427" t="n">
        <f aca="false">Посуточная!GZ75</f>
        <v>0</v>
      </c>
      <c r="EL75" s="427" t="n">
        <f aca="false">Посуточная!HA75</f>
        <v>0</v>
      </c>
      <c r="EM75" s="427" t="n">
        <f aca="false">Посуточная!HB75</f>
        <v>0</v>
      </c>
      <c r="EN75" s="427" t="n">
        <f aca="false">Посуточная!HC75</f>
        <v>0</v>
      </c>
      <c r="EO75" s="427" t="n">
        <f aca="false">Посуточная!HD75</f>
        <v>0</v>
      </c>
      <c r="EP75" s="427" t="n">
        <f aca="false">Посуточная!HE75</f>
        <v>0</v>
      </c>
      <c r="EQ75" s="427" t="n">
        <f aca="false">Посуточная!HF75</f>
        <v>0</v>
      </c>
      <c r="ER75" s="427" t="n">
        <f aca="false">Посуточная!HG75</f>
        <v>0</v>
      </c>
      <c r="ES75" s="427" t="n">
        <f aca="false">Посуточная!HH75</f>
        <v>0</v>
      </c>
      <c r="ET75" s="427" t="n">
        <f aca="false">Посуточная!HI75</f>
        <v>0</v>
      </c>
      <c r="EU75" s="427" t="n">
        <f aca="false">Посуточная!HJ75</f>
        <v>0</v>
      </c>
      <c r="EV75" s="427" t="n">
        <f aca="false">Посуточная!HK75</f>
        <v>0</v>
      </c>
      <c r="EW75" s="427" t="n">
        <f aca="false">Посуточная!HL75</f>
        <v>0</v>
      </c>
      <c r="EX75" s="427" t="n">
        <f aca="false">Посуточная!HM75</f>
        <v>0</v>
      </c>
      <c r="EY75" s="427" t="n">
        <f aca="false">Посуточная!HN75</f>
        <v>0</v>
      </c>
      <c r="EZ75" s="427" t="n">
        <f aca="false">Посуточная!HO75</f>
        <v>0</v>
      </c>
      <c r="FA75" s="475" t="n">
        <f aca="false">SUBTOTAL(9, CZ75:EE75)</f>
        <v>3</v>
      </c>
      <c r="FB75" s="433" t="n">
        <f aca="false">SUBTOTAL(9, EF75:EZ75)</f>
        <v>2</v>
      </c>
      <c r="FC75" s="291" t="n">
        <f aca="false">SUM(FA75,FC72)</f>
        <v>133</v>
      </c>
      <c r="FD75" s="291" t="n">
        <f aca="false">SUM(FB75,FD72)</f>
        <v>101.773</v>
      </c>
      <c r="FE75" s="883" t="n">
        <f aca="false">Посуточная!IA75</f>
        <v>0</v>
      </c>
      <c r="FF75" s="884" t="n">
        <f aca="false">Посуточная!IB75</f>
        <v>0</v>
      </c>
      <c r="FG75" s="884" t="n">
        <f aca="false">Посуточная!IC75</f>
        <v>0</v>
      </c>
      <c r="FH75" s="880" t="n">
        <f aca="false">Посуточная!ID75</f>
        <v>0</v>
      </c>
      <c r="FI75" s="427" t="n">
        <f aca="false">Посуточная!II75</f>
        <v>0</v>
      </c>
      <c r="FJ75" s="470" t="n">
        <f aca="false">Посуточная!IJ75</f>
        <v>0</v>
      </c>
      <c r="FK75" s="470" t="n">
        <f aca="false">Посуточная!IK75</f>
        <v>0</v>
      </c>
      <c r="FL75" s="470" t="n">
        <f aca="false">Посуточная!IL75</f>
        <v>0</v>
      </c>
      <c r="FM75" s="432" t="n">
        <f aca="false">SUBTOTAL(9, FE75:FH75)</f>
        <v>0</v>
      </c>
      <c r="FN75" s="433" t="n">
        <f aca="false">SUBTOTAL(9, FI75:FL75)</f>
        <v>0</v>
      </c>
      <c r="FO75" s="291" t="n">
        <f aca="false">SUM(FM75,FO72)</f>
        <v>0</v>
      </c>
      <c r="FP75" s="291" t="n">
        <f aca="false">SUM(FN75,FP72)</f>
        <v>0</v>
      </c>
      <c r="FQ75" s="420" t="n">
        <f aca="false">Посуточная!KX75-Посуточная_НГДП!EH75</f>
        <v>2.5</v>
      </c>
      <c r="FR75" s="421"/>
      <c r="FS75" s="421"/>
      <c r="FT75" s="421"/>
      <c r="FU75" s="421"/>
      <c r="FV75" s="421"/>
      <c r="FW75" s="421"/>
      <c r="FX75" s="421"/>
      <c r="FY75" s="421"/>
      <c r="FZ75" s="421"/>
      <c r="GA75" s="421"/>
      <c r="GB75" s="421"/>
      <c r="GC75" s="421"/>
      <c r="GD75" s="421"/>
      <c r="GE75" s="421"/>
      <c r="GF75" s="427" t="n">
        <f aca="false">Посуточная!KY75-Посуточная_НГДП!EI75</f>
        <v>42.694</v>
      </c>
      <c r="GG75" s="427"/>
      <c r="GH75" s="427"/>
      <c r="GI75" s="427"/>
      <c r="GJ75" s="427"/>
      <c r="GK75" s="427"/>
      <c r="GL75" s="427"/>
      <c r="GM75" s="427"/>
      <c r="GN75" s="427"/>
      <c r="GO75" s="427"/>
      <c r="GP75" s="427"/>
      <c r="GQ75" s="427"/>
      <c r="GR75" s="427"/>
      <c r="GS75" s="427"/>
      <c r="GT75" s="427"/>
      <c r="GU75" s="427"/>
      <c r="GV75" s="427"/>
      <c r="GW75" s="427"/>
      <c r="GX75" s="427"/>
      <c r="GY75" s="427"/>
      <c r="GZ75" s="427"/>
      <c r="HA75" s="427"/>
      <c r="HB75" s="427"/>
      <c r="HC75" s="427"/>
      <c r="HD75" s="427"/>
      <c r="HE75" s="427"/>
      <c r="HF75" s="427"/>
      <c r="HG75" s="427"/>
      <c r="HH75" s="427"/>
      <c r="HI75" s="427"/>
      <c r="HJ75" s="427"/>
      <c r="HK75" s="427"/>
      <c r="HL75" s="427"/>
      <c r="HM75" s="475" t="n">
        <f aca="false">SUBTOTAL(9, FQ75:GE75)</f>
        <v>2.5</v>
      </c>
      <c r="HN75" s="433" t="n">
        <f aca="false">SUBTOTAL(9, GF75:HL75)</f>
        <v>42.694</v>
      </c>
      <c r="HO75" s="291" t="n">
        <f aca="false">SUM(HM75,HO72)</f>
        <v>301.841</v>
      </c>
      <c r="HP75" s="727" t="n">
        <f aca="false">SUM(HN75,HP72)</f>
        <v>853.365</v>
      </c>
      <c r="HQ75" s="437" t="n">
        <f aca="false">SUMIF(BV6:HP6,"итого гр.",BV75:HP75)</f>
        <v>5.5</v>
      </c>
      <c r="HR75" s="433" t="n">
        <f aca="false">SUMIF(BV6:HP6,"итого фк.",BV75:HP75)</f>
        <v>44.694</v>
      </c>
      <c r="HS75" s="291" t="n">
        <f aca="false">SUM(HQ75,HS72)</f>
        <v>680.041</v>
      </c>
      <c r="HT75" s="291" t="n">
        <f aca="false">SUM(HR75,HT72)</f>
        <v>1041.626</v>
      </c>
      <c r="HU75" s="438" t="n">
        <f aca="false">HS75</f>
        <v>680.041</v>
      </c>
      <c r="HV75" s="439" t="n">
        <f aca="false">HT75</f>
        <v>1041.626</v>
      </c>
      <c r="HW75" s="291"/>
      <c r="HX75" s="728"/>
      <c r="HY75" s="457" t="n">
        <f aca="false">Посуточная!LJ75-Посуточная_НГДП!ET75</f>
        <v>0</v>
      </c>
      <c r="HZ75" s="458" t="n">
        <f aca="false">Посуточная!LK75-Посуточная_НГДП!EU75</f>
        <v>38</v>
      </c>
      <c r="IA75" s="291" t="n">
        <f aca="false">HY75</f>
        <v>0</v>
      </c>
      <c r="IB75" s="291" t="n">
        <f aca="false">HZ75</f>
        <v>38</v>
      </c>
      <c r="IC75" s="438" t="n">
        <f aca="false">SUM(BN75,HQ75,HY75)</f>
        <v>25.5</v>
      </c>
      <c r="ID75" s="439" t="n">
        <f aca="false">SUM(BO75,HR75,HZ75)</f>
        <v>82.694</v>
      </c>
      <c r="IE75" s="291" t="n">
        <f aca="false">SUM(BP75,HS75,IA75)</f>
        <v>1263.041</v>
      </c>
      <c r="IF75" s="291" t="n">
        <f aca="false">SUM(BQ75,HT75,IB75)</f>
        <v>1376.626</v>
      </c>
      <c r="IG75" s="420" t="n">
        <f aca="false">Посуточная!OB75-Посуточная_НГДП!FP75</f>
        <v>2.5</v>
      </c>
      <c r="IH75" s="421"/>
      <c r="II75" s="421"/>
      <c r="IJ75" s="421"/>
      <c r="IK75" s="421"/>
      <c r="IL75" s="421"/>
      <c r="IM75" s="421"/>
      <c r="IN75" s="421"/>
      <c r="IO75" s="421"/>
      <c r="IP75" s="421"/>
      <c r="IQ75" s="421"/>
      <c r="IR75" s="421"/>
      <c r="IS75" s="421"/>
      <c r="IT75" s="421"/>
      <c r="IU75" s="421"/>
      <c r="IV75" s="441" t="n">
        <f aca="false">Посуточная!OC75-Посуточная_НГДП!FQ75</f>
        <v>10.027</v>
      </c>
      <c r="IW75" s="441"/>
      <c r="IX75" s="441"/>
      <c r="IY75" s="441"/>
      <c r="IZ75" s="441"/>
      <c r="JA75" s="441"/>
      <c r="JB75" s="441"/>
      <c r="JC75" s="441"/>
      <c r="JD75" s="441"/>
      <c r="JE75" s="441"/>
      <c r="JF75" s="441"/>
      <c r="JG75" s="441"/>
      <c r="JH75" s="441"/>
      <c r="JI75" s="441"/>
      <c r="JJ75" s="441"/>
      <c r="JK75" s="441"/>
      <c r="JL75" s="441"/>
      <c r="JM75" s="441"/>
      <c r="JN75" s="441"/>
      <c r="JO75" s="441"/>
      <c r="JP75" s="441"/>
      <c r="JQ75" s="441"/>
      <c r="JR75" s="441"/>
      <c r="JS75" s="441"/>
      <c r="JT75" s="441"/>
      <c r="JU75" s="441"/>
      <c r="JV75" s="441"/>
      <c r="JW75" s="441"/>
      <c r="JX75" s="441"/>
      <c r="JY75" s="441"/>
      <c r="JZ75" s="441"/>
      <c r="KA75" s="441"/>
      <c r="KB75" s="441"/>
      <c r="KC75" s="441"/>
      <c r="KD75" s="441"/>
      <c r="KE75" s="441"/>
      <c r="KF75" s="441"/>
      <c r="KG75" s="441"/>
      <c r="KH75" s="441"/>
      <c r="KI75" s="441"/>
      <c r="KJ75" s="475" t="n">
        <f aca="false">SUBTOTAL(9, IG75:IU75)</f>
        <v>2.5</v>
      </c>
      <c r="KK75" s="433" t="n">
        <f aca="false">SUBTOTAL(9, IV75:KI75)</f>
        <v>10.027</v>
      </c>
      <c r="KL75" s="291" t="n">
        <f aca="false">SUM(KJ75,KL72)</f>
        <v>516.3535555556</v>
      </c>
      <c r="KM75" s="291" t="n">
        <f aca="false">SUM(KK75,KM72)</f>
        <v>1254.793</v>
      </c>
      <c r="KN75" s="885" t="n">
        <f aca="false">Посуточная!OF75</f>
        <v>0</v>
      </c>
      <c r="KO75" s="886" t="n">
        <f aca="false">Посуточная!OG75</f>
        <v>0</v>
      </c>
      <c r="KP75" s="886" t="n">
        <f aca="false">Посуточная!OH75</f>
        <v>0</v>
      </c>
      <c r="KQ75" s="886" t="n">
        <f aca="false">Посуточная!OI75</f>
        <v>0</v>
      </c>
      <c r="KR75" s="886" t="n">
        <f aca="false">Посуточная!OJ75</f>
        <v>0</v>
      </c>
      <c r="KS75" s="886" t="n">
        <f aca="false">Посуточная!OK75</f>
        <v>0</v>
      </c>
      <c r="KT75" s="886" t="n">
        <f aca="false">Посуточная!OL75</f>
        <v>0</v>
      </c>
      <c r="KU75" s="886" t="n">
        <f aca="false">Посуточная!OM75</f>
        <v>0</v>
      </c>
      <c r="KV75" s="886" t="n">
        <f aca="false">Посуточная!ON75</f>
        <v>0</v>
      </c>
      <c r="KW75" s="887" t="n">
        <f aca="false">Посуточная!OO75</f>
        <v>0</v>
      </c>
      <c r="KX75" s="470" t="n">
        <f aca="false">Посуточная!OV75</f>
        <v>0</v>
      </c>
      <c r="KY75" s="470" t="n">
        <f aca="false">Посуточная!OW75</f>
        <v>0</v>
      </c>
      <c r="KZ75" s="470" t="n">
        <f aca="false">Посуточная!OX75</f>
        <v>0</v>
      </c>
      <c r="LA75" s="470" t="n">
        <f aca="false">Посуточная!OY75</f>
        <v>0</v>
      </c>
      <c r="LB75" s="470" t="n">
        <f aca="false">Посуточная!OZ75</f>
        <v>0</v>
      </c>
      <c r="LC75" s="470" t="n">
        <f aca="false">Посуточная!PA75</f>
        <v>0</v>
      </c>
      <c r="LD75" s="470" t="n">
        <f aca="false">Посуточная!PB75</f>
        <v>0</v>
      </c>
      <c r="LE75" s="470" t="n">
        <f aca="false">Посуточная!PC75</f>
        <v>0</v>
      </c>
      <c r="LF75" s="470" t="n">
        <f aca="false">Посуточная!PD75</f>
        <v>0</v>
      </c>
      <c r="LG75" s="470" t="n">
        <f aca="false">Посуточная!PE75</f>
        <v>0</v>
      </c>
      <c r="LH75" s="470" t="n">
        <f aca="false">Посуточная!PF75</f>
        <v>0</v>
      </c>
      <c r="LI75" s="470" t="n">
        <f aca="false">Посуточная!PG75</f>
        <v>0</v>
      </c>
      <c r="LJ75" s="470" t="n">
        <f aca="false">Посуточная!PH75</f>
        <v>0</v>
      </c>
      <c r="LK75" s="470" t="n">
        <f aca="false">Посуточная!PI75</f>
        <v>0</v>
      </c>
      <c r="LL75" s="470" t="n">
        <f aca="false">Посуточная!PJ75</f>
        <v>0</v>
      </c>
      <c r="LM75" s="470" t="n">
        <f aca="false">Посуточная!PK75</f>
        <v>0</v>
      </c>
      <c r="LN75" s="470" t="n">
        <f aca="false">Посуточная!PL75</f>
        <v>0</v>
      </c>
      <c r="LO75" s="470" t="n">
        <f aca="false">Посуточная!PM75</f>
        <v>0</v>
      </c>
      <c r="LP75" s="470" t="n">
        <f aca="false">Посуточная!PN75</f>
        <v>0</v>
      </c>
      <c r="LQ75" s="470" t="n">
        <f aca="false">Посуточная!PO75</f>
        <v>0</v>
      </c>
      <c r="LR75" s="475" t="n">
        <f aca="false">SUBTOTAL(9, KN75:KW75)</f>
        <v>0</v>
      </c>
      <c r="LS75" s="433" t="n">
        <f aca="false">SUBTOTAL(9, KX75:LQ75)</f>
        <v>0</v>
      </c>
      <c r="LT75" s="291" t="n">
        <f aca="false">SUM(LR75,LT72)</f>
        <v>0</v>
      </c>
      <c r="LU75" s="291" t="n">
        <f aca="false">SUM(LS75,LU72)</f>
        <v>0</v>
      </c>
      <c r="LV75" s="888" t="n">
        <f aca="false">Посуточная!QA75</f>
        <v>0</v>
      </c>
      <c r="LW75" s="889" t="n">
        <f aca="false">Посуточная!QB75</f>
        <v>0</v>
      </c>
      <c r="LX75" s="889" t="n">
        <f aca="false">Посуточная!QC75</f>
        <v>0</v>
      </c>
      <c r="LY75" s="889" t="n">
        <f aca="false">Посуточная!QD75</f>
        <v>0</v>
      </c>
      <c r="LZ75" s="889" t="n">
        <f aca="false">Посуточная!QE75</f>
        <v>0</v>
      </c>
      <c r="MA75" s="889" t="n">
        <f aca="false">Посуточная!QF75</f>
        <v>0</v>
      </c>
      <c r="MB75" s="889" t="n">
        <f aca="false">Посуточная!QG75</f>
        <v>0</v>
      </c>
      <c r="MC75" s="890" t="n">
        <f aca="false">Посуточная!QO75</f>
        <v>0</v>
      </c>
      <c r="MD75" s="890" t="n">
        <f aca="false">Посуточная!QP75</f>
        <v>0</v>
      </c>
      <c r="ME75" s="890" t="n">
        <f aca="false">Посуточная!QQ75</f>
        <v>0</v>
      </c>
      <c r="MF75" s="890" t="n">
        <f aca="false">Посуточная!QR75</f>
        <v>0</v>
      </c>
      <c r="MG75" s="890" t="n">
        <f aca="false">Посуточная!QS75</f>
        <v>0</v>
      </c>
      <c r="MH75" s="890" t="n">
        <f aca="false">Посуточная!QT75</f>
        <v>0</v>
      </c>
      <c r="MI75" s="890" t="n">
        <f aca="false">Посуточная!QU75</f>
        <v>0</v>
      </c>
      <c r="MJ75" s="475" t="n">
        <f aca="false">SUBTOTAL(9, LV75:MB75)</f>
        <v>0</v>
      </c>
      <c r="MK75" s="433" t="n">
        <f aca="false">SUBTOTAL(9, MC75:MI75)</f>
        <v>0</v>
      </c>
      <c r="ML75" s="291" t="n">
        <f aca="false">SUM(MJ75,ML72)</f>
        <v>0</v>
      </c>
      <c r="MM75" s="291" t="n">
        <f aca="false">SUM(MK75,MM72)</f>
        <v>0</v>
      </c>
      <c r="MN75" s="885" t="n">
        <f aca="false">Посуточная!RG75</f>
        <v>2.5</v>
      </c>
      <c r="MO75" s="886" t="n">
        <f aca="false">Посуточная!RH75</f>
        <v>0</v>
      </c>
      <c r="MP75" s="886" t="n">
        <f aca="false">Посуточная!RI75</f>
        <v>0</v>
      </c>
      <c r="MQ75" s="886" t="n">
        <f aca="false">Посуточная!RJ75</f>
        <v>0</v>
      </c>
      <c r="MR75" s="886" t="n">
        <f aca="false">Посуточная!RK75</f>
        <v>0</v>
      </c>
      <c r="MS75" s="886" t="n">
        <f aca="false">Посуточная!RL75</f>
        <v>0</v>
      </c>
      <c r="MT75" s="886" t="n">
        <f aca="false">Посуточная!RM75</f>
        <v>0</v>
      </c>
      <c r="MU75" s="470" t="n">
        <f aca="false">Посуточная!RU75</f>
        <v>0</v>
      </c>
      <c r="MV75" s="470" t="n">
        <f aca="false">Посуточная!RV75</f>
        <v>0</v>
      </c>
      <c r="MW75" s="470" t="n">
        <f aca="false">Посуточная!RW75</f>
        <v>0</v>
      </c>
      <c r="MX75" s="470" t="n">
        <f aca="false">Посуточная!RX75</f>
        <v>0</v>
      </c>
      <c r="MY75" s="470" t="n">
        <f aca="false">Посуточная!RY75</f>
        <v>0</v>
      </c>
      <c r="MZ75" s="470" t="n">
        <f aca="false">Посуточная!RZ75</f>
        <v>0</v>
      </c>
      <c r="NA75" s="470" t="n">
        <f aca="false">Посуточная!SA75</f>
        <v>0</v>
      </c>
      <c r="NB75" s="475" t="n">
        <f aca="false">SUBTOTAL(9, MN75:MT75)</f>
        <v>2.5</v>
      </c>
      <c r="NC75" s="433" t="n">
        <f aca="false">SUBTOTAL(9, MU75:NA75)</f>
        <v>0</v>
      </c>
      <c r="ND75" s="291" t="n">
        <f aca="false">SUM(NB75,ND72)</f>
        <v>21.1</v>
      </c>
      <c r="NE75" s="291" t="n">
        <f aca="false">SUM(NC75,NE72)</f>
        <v>4.669</v>
      </c>
      <c r="NF75" s="437" t="n">
        <f aca="false">SUMIF(IG6:NE6,"итого гр.",IG75:NE75)</f>
        <v>5</v>
      </c>
      <c r="NG75" s="433" t="n">
        <f aca="false">SUMIF($IG$6:$NE$6,"итого фк.",IG75:NE75)</f>
        <v>10.027</v>
      </c>
      <c r="NH75" s="291" t="n">
        <f aca="false">SUM(NF75,NH72)</f>
        <v>537.4535555556</v>
      </c>
      <c r="NI75" s="291" t="n">
        <f aca="false">SUM(NG75,NI72)</f>
        <v>1259.462</v>
      </c>
      <c r="NJ75" s="438" t="n">
        <f aca="false">NH75</f>
        <v>537.4535555556</v>
      </c>
      <c r="NK75" s="439" t="n">
        <f aca="false">NI75</f>
        <v>1259.462</v>
      </c>
      <c r="NL75" s="291"/>
      <c r="NM75" s="728"/>
      <c r="NN75" s="885" t="n">
        <f aca="false">Посуточная!SU75</f>
        <v>0</v>
      </c>
      <c r="NO75" s="886" t="n">
        <f aca="false">Посуточная!SV75</f>
        <v>0</v>
      </c>
      <c r="NP75" s="886" t="n">
        <f aca="false">Посуточная!SW75</f>
        <v>0</v>
      </c>
      <c r="NQ75" s="886" t="n">
        <f aca="false">Посуточная!SX75</f>
        <v>0</v>
      </c>
      <c r="NR75" s="470" t="n">
        <f aca="false">Посуточная!TC75</f>
        <v>0</v>
      </c>
      <c r="NS75" s="470" t="n">
        <f aca="false">Посуточная!TD75</f>
        <v>0</v>
      </c>
      <c r="NT75" s="470" t="n">
        <f aca="false">Посуточная!TE75</f>
        <v>0</v>
      </c>
      <c r="NU75" s="470" t="n">
        <f aca="false">Посуточная!TF75</f>
        <v>0</v>
      </c>
      <c r="NV75" s="475" t="n">
        <f aca="false">SUBTOTAL(9, NN75:NQ75)</f>
        <v>0</v>
      </c>
      <c r="NW75" s="433" t="n">
        <f aca="false">SUBTOTAL(9, NR75:NU75)</f>
        <v>0</v>
      </c>
      <c r="NX75" s="727" t="n">
        <f aca="false">NX72+NV75</f>
        <v>0</v>
      </c>
      <c r="NY75" s="727" t="n">
        <f aca="false">NY72+NW75</f>
        <v>0</v>
      </c>
      <c r="NZ75" s="437" t="n">
        <f aca="false">Посуточная!TO75-Посуточная_НГДП!IP75</f>
        <v>9.1</v>
      </c>
      <c r="OA75" s="475" t="n">
        <f aca="false">Посуточная!TP75-Посуточная_НГДП!IQ75</f>
        <v>0</v>
      </c>
      <c r="OB75" s="291" t="n">
        <f aca="false">Посуточная!TQ75-Посуточная_НГДП!IR75</f>
        <v>0</v>
      </c>
      <c r="OC75" s="291" t="n">
        <f aca="false">Посуточная!TR75-Посуточная_НГДП!IS75</f>
        <v>0</v>
      </c>
      <c r="OD75" s="475" t="n">
        <f aca="false">Посуточная!TS75-Посуточная_НГДП!IT75</f>
        <v>106.62328994523</v>
      </c>
      <c r="OE75" s="475" t="n">
        <f aca="false">Посуточная!TT75-Посуточная_НГДП!IU75</f>
        <v>0</v>
      </c>
      <c r="OF75" s="291" t="n">
        <f aca="false">Посуточная!TU75-Посуточная_НГДП!IV75</f>
        <v>0</v>
      </c>
      <c r="OG75" s="291" t="n">
        <f aca="false">Посуточная!TV75-Посуточная_НГДП!IW75</f>
        <v>0</v>
      </c>
      <c r="OH75" s="475" t="n">
        <f aca="false">Посуточная!TW75-Посуточная_НГДП!IX75</f>
        <v>118.360834202289</v>
      </c>
      <c r="OI75" s="475" t="n">
        <f aca="false">Посуточная!TX75-Посуточная_НГДП!IY75</f>
        <v>0</v>
      </c>
      <c r="OJ75" s="291" t="n">
        <f aca="false">Посуточная!TY75-Посуточная_НГДП!IZ75</f>
        <v>0</v>
      </c>
      <c r="OK75" s="291" t="n">
        <f aca="false">Посуточная!TZ75-Посуточная_НГДП!JA75</f>
        <v>0</v>
      </c>
      <c r="OL75" s="475" t="n">
        <f aca="false">Посуточная!UA75-Посуточная_НГДП!JB75</f>
        <v>4.01034701088605</v>
      </c>
      <c r="OM75" s="475" t="n">
        <f aca="false">Посуточная!UB75-Посуточная_НГДП!JC75</f>
        <v>0</v>
      </c>
      <c r="ON75" s="291" t="n">
        <f aca="false">OL75</f>
        <v>4.01034701088605</v>
      </c>
      <c r="OO75" s="291" t="n">
        <f aca="false">OM75</f>
        <v>0</v>
      </c>
      <c r="OP75" s="476" t="n">
        <f aca="false">SUMIF(NZ6:OO6,"итого гр.",NZ75:OO75)</f>
        <v>238.094471158405</v>
      </c>
      <c r="OQ75" s="439" t="n">
        <f aca="false">SUMIF($NZ$6:$OO$6,"итого фк.",NZ75:OO75)</f>
        <v>0</v>
      </c>
      <c r="OR75" s="724" t="n">
        <f aca="false">OP75</f>
        <v>238.094471158405</v>
      </c>
      <c r="OS75" s="291" t="n">
        <f aca="false">OQ75</f>
        <v>0</v>
      </c>
      <c r="OT75" s="438" t="n">
        <f aca="false">Посуточная!UI75-Посуточная_НГДП!JJ75</f>
        <v>0</v>
      </c>
      <c r="OU75" s="439" t="n">
        <f aca="false">Посуточная!UJ75-Посуточная_НГДП!JK75</f>
        <v>38</v>
      </c>
      <c r="OV75" s="291"/>
      <c r="OW75" s="291"/>
      <c r="OX75" s="438" t="n">
        <f aca="false">$OX$9+OX72</f>
        <v>895.62</v>
      </c>
      <c r="OY75" s="439" t="n">
        <f aca="false">$OY$9+OY72</f>
        <v>895.62</v>
      </c>
      <c r="OZ75" s="291" t="n">
        <f aca="false">OX75</f>
        <v>895.62</v>
      </c>
      <c r="PA75" s="291" t="n">
        <f aca="false">OY75</f>
        <v>895.62</v>
      </c>
      <c r="PB75" s="437"/>
      <c r="PC75" s="433"/>
      <c r="PD75" s="291" t="n">
        <f aca="false">SUM(PB75,PD72)</f>
        <v>0</v>
      </c>
      <c r="PE75" s="291" t="n">
        <f aca="false">SUM(PC75,PE72)</f>
        <v>0</v>
      </c>
      <c r="PF75" s="438" t="n">
        <f aca="false">SUM(NJ75,OP75,OT75,OX75,PB75,NX75)</f>
        <v>1671.16802671401</v>
      </c>
      <c r="PG75" s="439" t="n">
        <f aca="false">SUM(NK75,OQ75,OU75,OY75,PC75,NY75)</f>
        <v>2193.082</v>
      </c>
      <c r="PH75" s="291" t="n">
        <f aca="false">SUM(NL75,OR75,OV75,OZ75,PD75)</f>
        <v>1133.71447115841</v>
      </c>
      <c r="PI75" s="291" t="n">
        <f aca="false">SUM(NM75,OS75,OW75,PA75,PE75)</f>
        <v>895.62</v>
      </c>
      <c r="PJ75" s="476"/>
      <c r="PK75" s="476"/>
      <c r="PL75" s="291" t="n">
        <f aca="false">PJ75</f>
        <v>0</v>
      </c>
      <c r="PM75" s="291" t="n">
        <f aca="false">PK75</f>
        <v>0</v>
      </c>
      <c r="PN75" s="476"/>
      <c r="PO75" s="476"/>
      <c r="PP75" s="291" t="n">
        <f aca="false">PN75</f>
        <v>0</v>
      </c>
      <c r="PQ75" s="291"/>
      <c r="PR75" s="479" t="n">
        <f aca="false">Посуточная!VG75-Посуточная_НГДП!KH75</f>
        <v>23542.817973286</v>
      </c>
      <c r="PS75" s="480" t="n">
        <f aca="false">IF(A73&lt;=QH$4,VLOOKUP(A73,$QH$6:$QM$37,2,FALSE()),SUM($QI$4,IF75,-PG75)-SUM($QM$4,-$QK$4))-QA75</f>
        <v>22801.611</v>
      </c>
      <c r="PT75" s="479"/>
      <c r="PU75" s="480"/>
      <c r="PV75" s="479"/>
      <c r="PW75" s="480"/>
      <c r="PX75" s="481"/>
      <c r="PY75" s="479" t="n">
        <f aca="false">Посуточная!VN75-Посуточная_НГДП!KO75</f>
        <v>768.289704742539</v>
      </c>
      <c r="PZ75" s="482" t="n">
        <f aca="false">IF(A73&lt;=QH$4,VLOOKUP(A73,$QD$6:$QE$37,2,FALSE()),SUM($PZ$2,-HP75,KM75,-QA75))</f>
        <v>919.212</v>
      </c>
      <c r="QA75" s="378"/>
      <c r="QB75" s="278" t="n">
        <f aca="false">PS75-PR75</f>
        <v>-741.206973285993</v>
      </c>
      <c r="QD75" s="608"/>
      <c r="QE75" s="380"/>
      <c r="QQ75" s="127" t="n">
        <f aca="false">IF(V75="",0,V75+QQ72)</f>
        <v>2860</v>
      </c>
      <c r="QR75" s="127" t="n">
        <f aca="false">IF(W75="",0,W75+QR72)</f>
        <v>1570</v>
      </c>
      <c r="QS75" s="127" t="n">
        <f aca="false">IF(AN75="",0,AN75+QS72)</f>
        <v>1611</v>
      </c>
      <c r="QT75" s="127" t="n">
        <f aca="false">IF(AO75="",0,AO75+QT72)</f>
        <v>2031</v>
      </c>
      <c r="QU75" s="127" t="n">
        <f aca="false">IF(AZ75="",0,AZ75+QU72)</f>
        <v>0</v>
      </c>
      <c r="QV75" s="127" t="n">
        <f aca="false">IF(BA75="",0,BA75+QV72)</f>
        <v>0</v>
      </c>
      <c r="QW75" s="127" t="n">
        <f aca="false">IF(BL75="",0,BL75+QW72)</f>
        <v>0</v>
      </c>
      <c r="QX75" s="127" t="n">
        <f aca="false">IF(BM75="",0,BM75+QX72)</f>
        <v>0</v>
      </c>
      <c r="QY75" s="127" t="n">
        <f aca="false">IF(CF75="",0,CF75+QY72)</f>
        <v>269.5</v>
      </c>
      <c r="QZ75" s="127" t="n">
        <f aca="false">IF(CG75="",0,CG75+QZ72)</f>
        <v>244.032</v>
      </c>
      <c r="RA75" s="127" t="n">
        <f aca="false">IF(CX75="",0,CX75+RA72)</f>
        <v>3780</v>
      </c>
      <c r="RB75" s="127" t="n">
        <f aca="false">IF(CY75="",0,CY75+RB72)</f>
        <v>1050</v>
      </c>
      <c r="RC75" s="127" t="n">
        <f aca="false">IF(FO75="",0,FO75+RC72)</f>
        <v>0</v>
      </c>
      <c r="RD75" s="127" t="n">
        <f aca="false">IF(FP75="",0,FP75+RD72)</f>
        <v>0</v>
      </c>
      <c r="RE75" s="127" t="n">
        <f aca="false">IF(FC75="",0,FC75+RE72)</f>
        <v>1404</v>
      </c>
      <c r="RF75" s="127" t="n">
        <f aca="false">IF(FD75="",0,FD75+RF72)</f>
        <v>1242.006</v>
      </c>
      <c r="RG75" s="127" t="n">
        <f aca="false">IF(ND75="",0,ND75+RG72)</f>
        <v>190.5</v>
      </c>
      <c r="RH75" s="127" t="n">
        <f aca="false">IF(NE75="",0,NE75+RH72)</f>
        <v>32.683</v>
      </c>
      <c r="RI75" s="127" t="n">
        <f aca="false">IF(OX75="",0,OX75)</f>
        <v>895.62</v>
      </c>
      <c r="RJ75" s="127" t="n">
        <f aca="false">IF(OY75="",0,OY75)</f>
        <v>895.62</v>
      </c>
      <c r="RK75" s="127" t="n">
        <f aca="false">IF(IA75="",0,IA75+RK72)</f>
        <v>0</v>
      </c>
      <c r="RL75" s="127" t="n">
        <f aca="false">IF(IB75="",0,IB75+RL72)</f>
        <v>1991.46504</v>
      </c>
      <c r="RM75" s="127" t="n">
        <f aca="false">IF(OT75="",0,OT75+RM72)</f>
        <v>0</v>
      </c>
      <c r="RN75" s="127" t="n">
        <f aca="false">IF(OU75="",0,OU75+RN72)</f>
        <v>258.34922337963</v>
      </c>
      <c r="RO75" s="127" t="n">
        <f aca="false">IF(PY75="",0,PY75+RO72)</f>
        <v>16838.5118757443</v>
      </c>
      <c r="RP75" s="127" t="n">
        <f aca="false">IF(PZ75="",0,PZ75+RP72)</f>
        <v>18438.293</v>
      </c>
      <c r="RQ75" s="127" t="n">
        <f aca="false">IFERROR(RO75/$A73,0)</f>
        <v>732.109211988883</v>
      </c>
      <c r="RR75" s="127" t="n">
        <f aca="false">IFERROR(RP75/$A73,0)</f>
        <v>801.664913043478</v>
      </c>
      <c r="RS75" s="127" t="n">
        <f aca="false">IF(PD75="",0,PD75+RS72)</f>
        <v>0</v>
      </c>
      <c r="RT75" s="127" t="n">
        <f aca="false">IF(PE75="",0,PE75+RT72)</f>
        <v>0</v>
      </c>
      <c r="RU75" s="127" t="n">
        <f aca="false">IF(QQ75&gt;0,0,T75+RU72)</f>
        <v>0</v>
      </c>
      <c r="RV75" s="127" t="n">
        <f aca="false">IF(QR75&gt;0,0,U75+RV72)</f>
        <v>0</v>
      </c>
      <c r="RW75" s="127" t="n">
        <f aca="false">IF(QS75&gt;0,0,AL75+RW72)</f>
        <v>0</v>
      </c>
      <c r="RX75" s="127" t="n">
        <f aca="false">IF(QT75&gt;0,0,AM75+RX72)</f>
        <v>0</v>
      </c>
      <c r="RY75" s="127" t="n">
        <f aca="false">IF(QU75&gt;0,0,AX75+RY72)</f>
        <v>0</v>
      </c>
      <c r="RZ75" s="127" t="n">
        <f aca="false">IF(QV75&gt;0,0,AY75+RZ72)</f>
        <v>0</v>
      </c>
      <c r="SA75" s="127" t="n">
        <f aca="false">IF(QW75&gt;0,0,BJ75+SA72)</f>
        <v>0</v>
      </c>
      <c r="SB75" s="127" t="n">
        <f aca="false">IF(QX75&gt;0,0,BK75+SB72)</f>
        <v>0</v>
      </c>
      <c r="SC75" s="127" t="n">
        <f aca="false">IF(QY75&gt;0,0,CD75+SC72)</f>
        <v>0</v>
      </c>
      <c r="SD75" s="127" t="n">
        <f aca="false">IF(QZ75&gt;0,0,CE75+SD72)</f>
        <v>0</v>
      </c>
      <c r="SE75" s="127" t="n">
        <f aca="false">IF(RA75&gt;0,0,CV75+SE72)</f>
        <v>0</v>
      </c>
      <c r="SF75" s="127" t="n">
        <f aca="false">IF(RB75&gt;0,0,CW75+SF72)</f>
        <v>0</v>
      </c>
      <c r="SG75" s="127" t="n">
        <f aca="false">IF(RC75&gt;0,0,FM75+SG72)</f>
        <v>0</v>
      </c>
      <c r="SH75" s="127" t="n">
        <f aca="false">IF(RD75&gt;0,0,FN75+SH72)</f>
        <v>0</v>
      </c>
      <c r="SI75" s="127" t="n">
        <f aca="false">IF(RE75&gt;0,0,FA75+SI72)</f>
        <v>0</v>
      </c>
      <c r="SJ75" s="127" t="n">
        <f aca="false">IFERROR(IF(RF75&gt;0,0,FB75+SJ72),0)</f>
        <v>0</v>
      </c>
      <c r="SK75" s="127" t="n">
        <f aca="false">IF(RG75&gt;0,0,NB75+SK72)</f>
        <v>0</v>
      </c>
      <c r="SL75" s="127" t="n">
        <f aca="false">IFERROR(IF(RH75&gt;0,0,NC75+SL72),0)</f>
        <v>0</v>
      </c>
      <c r="SM75" s="127"/>
      <c r="SN75" s="127"/>
      <c r="SO75" s="127"/>
    </row>
    <row r="76" customFormat="false" ht="15" hidden="false" customHeight="false" outlineLevel="0" collapsed="false">
      <c r="A76" s="736" t="n">
        <v>24</v>
      </c>
      <c r="B76" s="891" t="n">
        <f aca="false">Посуточная!B76</f>
        <v>0</v>
      </c>
      <c r="C76" s="892" t="n">
        <f aca="false">Посуточная!C76</f>
        <v>0</v>
      </c>
      <c r="D76" s="892" t="n">
        <f aca="false">Посуточная!D76</f>
        <v>0</v>
      </c>
      <c r="E76" s="892" t="n">
        <f aca="false">Посуточная!E76</f>
        <v>0</v>
      </c>
      <c r="F76" s="892" t="n">
        <f aca="false">Посуточная!F76</f>
        <v>0</v>
      </c>
      <c r="G76" s="892" t="n">
        <f aca="false">Посуточная!G76</f>
        <v>0</v>
      </c>
      <c r="H76" s="892" t="n">
        <f aca="false">Посуточная!H76</f>
        <v>0</v>
      </c>
      <c r="I76" s="892" t="n">
        <f aca="false">Посуточная!I76</f>
        <v>0</v>
      </c>
      <c r="J76" s="491" t="n">
        <f aca="false">Посуточная!Q76</f>
        <v>0</v>
      </c>
      <c r="K76" s="491" t="n">
        <f aca="false">Посуточная!R76</f>
        <v>0</v>
      </c>
      <c r="L76" s="491" t="str">
        <f aca="false">Посуточная!S76</f>
        <v>Спорышевское</v>
      </c>
      <c r="M76" s="491" t="n">
        <f aca="false">Посуточная!T76</f>
        <v>0</v>
      </c>
      <c r="N76" s="491" t="n">
        <f aca="false">Посуточная!U76</f>
        <v>0</v>
      </c>
      <c r="O76" s="491" t="n">
        <f aca="false">Посуточная!V76</f>
        <v>0</v>
      </c>
      <c r="P76" s="491" t="n">
        <f aca="false">Посуточная!W76</f>
        <v>0</v>
      </c>
      <c r="Q76" s="491" t="n">
        <f aca="false">Посуточная!X76</f>
        <v>0</v>
      </c>
      <c r="R76" s="491" t="n">
        <f aca="false">Посуточная!Y76</f>
        <v>0</v>
      </c>
      <c r="S76" s="491" t="n">
        <f aca="false">Посуточная!Z76</f>
        <v>0</v>
      </c>
      <c r="T76" s="539"/>
      <c r="U76" s="497"/>
      <c r="V76" s="291"/>
      <c r="W76" s="291"/>
      <c r="X76" s="863" t="str">
        <f aca="false">Посуточная!AL76</f>
        <v>Вынгаях</v>
      </c>
      <c r="Y76" s="864" t="str">
        <f aca="false">Посуточная!AM76</f>
        <v>Вынгапур</v>
      </c>
      <c r="Z76" s="864" t="n">
        <f aca="false">Посуточная!AN76</f>
        <v>0</v>
      </c>
      <c r="AA76" s="864" t="n">
        <f aca="false">Посуточная!AO76</f>
        <v>0</v>
      </c>
      <c r="AB76" s="864" t="n">
        <f aca="false">Посуточная!AP76</f>
        <v>0</v>
      </c>
      <c r="AC76" s="864" t="n">
        <f aca="false">Посуточная!AQ76</f>
        <v>0</v>
      </c>
      <c r="AD76" s="864" t="n">
        <f aca="false">Посуточная!AR76</f>
        <v>0</v>
      </c>
      <c r="AE76" s="322" t="n">
        <f aca="false">Посуточная!AZ76</f>
        <v>0</v>
      </c>
      <c r="AF76" s="322" t="n">
        <f aca="false">Посуточная!BA76</f>
        <v>0</v>
      </c>
      <c r="AG76" s="322" t="n">
        <f aca="false">Посуточная!BB76</f>
        <v>0</v>
      </c>
      <c r="AH76" s="322" t="n">
        <f aca="false">Посуточная!BC76</f>
        <v>0</v>
      </c>
      <c r="AI76" s="322" t="n">
        <f aca="false">Посуточная!BD76</f>
        <v>0</v>
      </c>
      <c r="AJ76" s="322" t="n">
        <f aca="false">Посуточная!BE76</f>
        <v>0</v>
      </c>
      <c r="AK76" s="322" t="n">
        <f aca="false">Посуточная!BF76</f>
        <v>0</v>
      </c>
      <c r="AL76" s="539"/>
      <c r="AM76" s="497"/>
      <c r="AN76" s="291"/>
      <c r="AO76" s="291"/>
      <c r="AP76" s="863" t="n">
        <f aca="false">Посуточная!BR76</f>
        <v>0</v>
      </c>
      <c r="AQ76" s="864" t="n">
        <f aca="false">Посуточная!BS76</f>
        <v>0</v>
      </c>
      <c r="AR76" s="864" t="n">
        <f aca="false">Посуточная!BT76</f>
        <v>0</v>
      </c>
      <c r="AS76" s="864" t="n">
        <f aca="false">Посуточная!BU76</f>
        <v>0</v>
      </c>
      <c r="AT76" s="322" t="n">
        <f aca="false">Посуточная!BZ76</f>
        <v>0</v>
      </c>
      <c r="AU76" s="322" t="n">
        <f aca="false">Посуточная!CA76</f>
        <v>0</v>
      </c>
      <c r="AV76" s="322" t="n">
        <f aca="false">Посуточная!CB76</f>
        <v>0</v>
      </c>
      <c r="AW76" s="322" t="n">
        <f aca="false">Посуточная!CC76</f>
        <v>0</v>
      </c>
      <c r="AX76" s="539"/>
      <c r="AY76" s="497"/>
      <c r="AZ76" s="291"/>
      <c r="BA76" s="291"/>
      <c r="BB76" s="863" t="n">
        <f aca="false">Посуточная!CL76</f>
        <v>0</v>
      </c>
      <c r="BC76" s="864" t="n">
        <f aca="false">Посуточная!CM76</f>
        <v>0</v>
      </c>
      <c r="BD76" s="864" t="n">
        <f aca="false">Посуточная!CN76</f>
        <v>0</v>
      </c>
      <c r="BE76" s="864" t="n">
        <f aca="false">Посуточная!CO76</f>
        <v>0</v>
      </c>
      <c r="BF76" s="322" t="n">
        <f aca="false">Посуточная!CT76</f>
        <v>0</v>
      </c>
      <c r="BG76" s="322" t="n">
        <f aca="false">Посуточная!CU76</f>
        <v>0</v>
      </c>
      <c r="BH76" s="322" t="n">
        <f aca="false">Посуточная!CV76</f>
        <v>0</v>
      </c>
      <c r="BI76" s="322" t="n">
        <f aca="false">Посуточная!CW76</f>
        <v>0</v>
      </c>
      <c r="BJ76" s="539"/>
      <c r="BK76" s="497"/>
      <c r="BL76" s="291"/>
      <c r="BM76" s="291"/>
      <c r="BN76" s="502"/>
      <c r="BO76" s="497"/>
      <c r="BP76" s="291"/>
      <c r="BQ76" s="291"/>
      <c r="BR76" s="503"/>
      <c r="BS76" s="504"/>
      <c r="BT76" s="291"/>
      <c r="BU76" s="291"/>
      <c r="BV76" s="381" t="n">
        <f aca="false">Посуточная!DN76</f>
        <v>0</v>
      </c>
      <c r="BW76" s="382" t="n">
        <f aca="false">Посуточная!DO76</f>
        <v>0</v>
      </c>
      <c r="BX76" s="382" t="n">
        <f aca="false">Посуточная!DP76</f>
        <v>0</v>
      </c>
      <c r="BY76" s="382" t="n">
        <f aca="false">Посуточная!DQ76</f>
        <v>0</v>
      </c>
      <c r="BZ76" s="322" t="n">
        <f aca="false">Посуточная!DV76</f>
        <v>0</v>
      </c>
      <c r="CA76" s="322" t="n">
        <f aca="false">Посуточная!DW76</f>
        <v>0</v>
      </c>
      <c r="CB76" s="322" t="n">
        <f aca="false">Посуточная!DX76</f>
        <v>0</v>
      </c>
      <c r="CC76" s="322" t="n">
        <f aca="false">Посуточная!DY76</f>
        <v>0</v>
      </c>
      <c r="CD76" s="539"/>
      <c r="CE76" s="497"/>
      <c r="CF76" s="291"/>
      <c r="CG76" s="291"/>
      <c r="CH76" s="893" t="n">
        <f aca="false">Посуточная!EH76</f>
        <v>0</v>
      </c>
      <c r="CI76" s="894" t="n">
        <f aca="false">Посуточная!EI76</f>
        <v>0</v>
      </c>
      <c r="CJ76" s="894" t="n">
        <f aca="false">Посуточная!EJ76</f>
        <v>0</v>
      </c>
      <c r="CK76" s="894" t="n">
        <f aca="false">Посуточная!EK76</f>
        <v>0</v>
      </c>
      <c r="CL76" s="894" t="n">
        <f aca="false">Посуточная!EL76</f>
        <v>0</v>
      </c>
      <c r="CM76" s="894" t="n">
        <f aca="false">Посуточная!EM76</f>
        <v>0</v>
      </c>
      <c r="CN76" s="894" t="n">
        <f aca="false">Посуточная!EN76</f>
        <v>0</v>
      </c>
      <c r="CO76" s="491" t="n">
        <f aca="false">Посуточная!ES76</f>
        <v>0</v>
      </c>
      <c r="CP76" s="491" t="n">
        <f aca="false">Посуточная!ET76</f>
        <v>0</v>
      </c>
      <c r="CQ76" s="491" t="n">
        <f aca="false">Посуточная!EU76</f>
        <v>0</v>
      </c>
      <c r="CR76" s="491" t="n">
        <f aca="false">Посуточная!EV76</f>
        <v>0</v>
      </c>
      <c r="CS76" s="491" t="n">
        <f aca="false">Посуточная!EW76</f>
        <v>0</v>
      </c>
      <c r="CT76" s="491" t="n">
        <f aca="false">Посуточная!EX76</f>
        <v>0</v>
      </c>
      <c r="CU76" s="491" t="n">
        <f aca="false">Посуточная!EY76</f>
        <v>0</v>
      </c>
      <c r="CV76" s="539"/>
      <c r="CW76" s="497"/>
      <c r="CX76" s="291"/>
      <c r="CY76" s="291"/>
      <c r="CZ76" s="863" t="str">
        <f aca="false">Посуточная!FH76</f>
        <v>Сут</v>
      </c>
      <c r="DA76" s="864" t="str">
        <f aca="false">Посуточная!FI76</f>
        <v>Валын</v>
      </c>
      <c r="DB76" s="864" t="n">
        <f aca="false">Посуточная!FJ76</f>
        <v>0</v>
      </c>
      <c r="DC76" s="864" t="n">
        <f aca="false">Посуточная!FK76</f>
        <v>0</v>
      </c>
      <c r="DD76" s="864" t="n">
        <f aca="false">Посуточная!FL76</f>
        <v>0</v>
      </c>
      <c r="DE76" s="864" t="n">
        <f aca="false">Посуточная!FM76</f>
        <v>0</v>
      </c>
      <c r="DF76" s="864" t="n">
        <f aca="false">Посуточная!FN76</f>
        <v>0</v>
      </c>
      <c r="DG76" s="864" t="n">
        <f aca="false">Посуточная!FO76</f>
        <v>0</v>
      </c>
      <c r="DH76" s="864" t="n">
        <f aca="false">Посуточная!FP76</f>
        <v>0</v>
      </c>
      <c r="DI76" s="864" t="n">
        <f aca="false">Посуточная!FQ76</f>
        <v>0</v>
      </c>
      <c r="DJ76" s="864" t="n">
        <f aca="false">Посуточная!FR76</f>
        <v>0</v>
      </c>
      <c r="DK76" s="864" t="n">
        <f aca="false">Посуточная!FS76</f>
        <v>0</v>
      </c>
      <c r="DL76" s="864" t="n">
        <f aca="false">Посуточная!FT76</f>
        <v>0</v>
      </c>
      <c r="DM76" s="864" t="n">
        <f aca="false">Посуточная!FU76</f>
        <v>0</v>
      </c>
      <c r="DN76" s="864" t="n">
        <f aca="false">Посуточная!FV76</f>
        <v>0</v>
      </c>
      <c r="DO76" s="864" t="n">
        <f aca="false">Посуточная!FW76</f>
        <v>0</v>
      </c>
      <c r="DP76" s="864" t="n">
        <f aca="false">Посуточная!FX76</f>
        <v>0</v>
      </c>
      <c r="DQ76" s="864" t="n">
        <f aca="false">Посуточная!FY76</f>
        <v>0</v>
      </c>
      <c r="DR76" s="864" t="n">
        <f aca="false">Посуточная!FZ76</f>
        <v>0</v>
      </c>
      <c r="DS76" s="864" t="n">
        <f aca="false">Посуточная!GA76</f>
        <v>0</v>
      </c>
      <c r="DT76" s="864" t="n">
        <f aca="false">Посуточная!GB76</f>
        <v>0</v>
      </c>
      <c r="DU76" s="864" t="n">
        <f aca="false">Посуточная!GC76</f>
        <v>0</v>
      </c>
      <c r="DV76" s="864" t="n">
        <f aca="false">Посуточная!GD76</f>
        <v>0</v>
      </c>
      <c r="DW76" s="864" t="n">
        <f aca="false">Посуточная!GE76</f>
        <v>0</v>
      </c>
      <c r="DX76" s="864" t="n">
        <f aca="false">Посуточная!GF76</f>
        <v>0</v>
      </c>
      <c r="DY76" s="864" t="n">
        <f aca="false">Посуточная!GG76</f>
        <v>0</v>
      </c>
      <c r="DZ76" s="864" t="n">
        <f aca="false">Посуточная!GH76</f>
        <v>0</v>
      </c>
      <c r="EA76" s="864" t="n">
        <f aca="false">Посуточная!GI76</f>
        <v>0</v>
      </c>
      <c r="EB76" s="864" t="n">
        <f aca="false">Посуточная!GJ76</f>
        <v>0</v>
      </c>
      <c r="EC76" s="864" t="n">
        <f aca="false">Посуточная!GK76</f>
        <v>0</v>
      </c>
      <c r="ED76" s="864" t="n">
        <f aca="false">Посуточная!GL76</f>
        <v>0</v>
      </c>
      <c r="EE76" s="864" t="n">
        <f aca="false">Посуточная!GM76</f>
        <v>0</v>
      </c>
      <c r="EF76" s="322" t="n">
        <f aca="false">Посуточная!GU76</f>
        <v>0</v>
      </c>
      <c r="EG76" s="322" t="n">
        <f aca="false">Посуточная!GV76</f>
        <v>0</v>
      </c>
      <c r="EH76" s="322" t="n">
        <f aca="false">Посуточная!GW76</f>
        <v>0</v>
      </c>
      <c r="EI76" s="322" t="n">
        <f aca="false">Посуточная!GX76</f>
        <v>0</v>
      </c>
      <c r="EJ76" s="322" t="n">
        <f aca="false">Посуточная!GY76</f>
        <v>0</v>
      </c>
      <c r="EK76" s="322" t="n">
        <f aca="false">Посуточная!GZ76</f>
        <v>0</v>
      </c>
      <c r="EL76" s="322" t="n">
        <f aca="false">Посуточная!HA76</f>
        <v>0</v>
      </c>
      <c r="EM76" s="322" t="n">
        <f aca="false">Посуточная!HB76</f>
        <v>0</v>
      </c>
      <c r="EN76" s="322" t="n">
        <f aca="false">Посуточная!HC76</f>
        <v>0</v>
      </c>
      <c r="EO76" s="322" t="n">
        <f aca="false">Посуточная!HD76</f>
        <v>0</v>
      </c>
      <c r="EP76" s="322" t="n">
        <f aca="false">Посуточная!HE76</f>
        <v>0</v>
      </c>
      <c r="EQ76" s="322" t="n">
        <f aca="false">Посуточная!HF76</f>
        <v>0</v>
      </c>
      <c r="ER76" s="322" t="n">
        <f aca="false">Посуточная!HG76</f>
        <v>0</v>
      </c>
      <c r="ES76" s="322" t="n">
        <f aca="false">Посуточная!HH76</f>
        <v>0</v>
      </c>
      <c r="ET76" s="322" t="n">
        <f aca="false">Посуточная!HI76</f>
        <v>0</v>
      </c>
      <c r="EU76" s="322" t="n">
        <f aca="false">Посуточная!HJ76</f>
        <v>0</v>
      </c>
      <c r="EV76" s="322" t="n">
        <f aca="false">Посуточная!HK76</f>
        <v>0</v>
      </c>
      <c r="EW76" s="322" t="n">
        <f aca="false">Посуточная!HL76</f>
        <v>0</v>
      </c>
      <c r="EX76" s="322" t="n">
        <f aca="false">Посуточная!HM76</f>
        <v>0</v>
      </c>
      <c r="EY76" s="322" t="n">
        <f aca="false">Посуточная!HN76</f>
        <v>0</v>
      </c>
      <c r="EZ76" s="322" t="n">
        <f aca="false">Посуточная!HO76</f>
        <v>0</v>
      </c>
      <c r="FA76" s="539"/>
      <c r="FB76" s="497"/>
      <c r="FC76" s="291"/>
      <c r="FD76" s="291"/>
      <c r="FE76" s="895" t="n">
        <f aca="false">Посуточная!IA76</f>
        <v>0</v>
      </c>
      <c r="FF76" s="896" t="n">
        <f aca="false">Посуточная!IB76</f>
        <v>0</v>
      </c>
      <c r="FG76" s="896" t="n">
        <f aca="false">Посуточная!IC76</f>
        <v>0</v>
      </c>
      <c r="FH76" s="892" t="n">
        <f aca="false">Посуточная!ID76</f>
        <v>0</v>
      </c>
      <c r="FI76" s="322" t="n">
        <f aca="false">Посуточная!II76</f>
        <v>0</v>
      </c>
      <c r="FJ76" s="366" t="n">
        <f aca="false">Посуточная!IJ76</f>
        <v>0</v>
      </c>
      <c r="FK76" s="365" t="n">
        <f aca="false">Посуточная!IK76</f>
        <v>0</v>
      </c>
      <c r="FL76" s="366" t="n">
        <f aca="false">Посуточная!IL76</f>
        <v>0</v>
      </c>
      <c r="FM76" s="496"/>
      <c r="FN76" s="497"/>
      <c r="FO76" s="291"/>
      <c r="FP76" s="291"/>
      <c r="FQ76" s="484"/>
      <c r="FR76" s="485"/>
      <c r="FS76" s="485"/>
      <c r="FT76" s="485"/>
      <c r="FU76" s="485"/>
      <c r="FV76" s="485"/>
      <c r="FW76" s="485"/>
      <c r="FX76" s="485"/>
      <c r="FY76" s="485"/>
      <c r="FZ76" s="485"/>
      <c r="GA76" s="485"/>
      <c r="GB76" s="485"/>
      <c r="GC76" s="485"/>
      <c r="GD76" s="485"/>
      <c r="GE76" s="485"/>
      <c r="GF76" s="322"/>
      <c r="GG76" s="322"/>
      <c r="GH76" s="322"/>
      <c r="GI76" s="322"/>
      <c r="GJ76" s="322"/>
      <c r="GK76" s="322"/>
      <c r="GL76" s="322"/>
      <c r="GM76" s="322"/>
      <c r="GN76" s="322"/>
      <c r="GO76" s="322"/>
      <c r="GP76" s="322"/>
      <c r="GQ76" s="322"/>
      <c r="GR76" s="322"/>
      <c r="GS76" s="322"/>
      <c r="GT76" s="322"/>
      <c r="GU76" s="322"/>
      <c r="GV76" s="322"/>
      <c r="GW76" s="322"/>
      <c r="GX76" s="322"/>
      <c r="GY76" s="322"/>
      <c r="GZ76" s="322"/>
      <c r="HA76" s="322"/>
      <c r="HB76" s="322"/>
      <c r="HC76" s="322"/>
      <c r="HD76" s="322"/>
      <c r="HE76" s="322"/>
      <c r="HF76" s="322"/>
      <c r="HG76" s="322"/>
      <c r="HH76" s="322"/>
      <c r="HI76" s="322"/>
      <c r="HJ76" s="322"/>
      <c r="HK76" s="322"/>
      <c r="HL76" s="322"/>
      <c r="HM76" s="539"/>
      <c r="HN76" s="497"/>
      <c r="HO76" s="291"/>
      <c r="HP76" s="291"/>
      <c r="HQ76" s="502"/>
      <c r="HR76" s="497"/>
      <c r="HS76" s="291"/>
      <c r="HT76" s="291"/>
      <c r="HU76" s="503"/>
      <c r="HV76" s="504"/>
      <c r="HW76" s="291"/>
      <c r="HX76" s="291"/>
      <c r="HY76" s="517"/>
      <c r="HZ76" s="518"/>
      <c r="IA76" s="291"/>
      <c r="IB76" s="291"/>
      <c r="IC76" s="503"/>
      <c r="ID76" s="504"/>
      <c r="IE76" s="291"/>
      <c r="IF76" s="291"/>
      <c r="IG76" s="484"/>
      <c r="IH76" s="485"/>
      <c r="II76" s="485"/>
      <c r="IJ76" s="485"/>
      <c r="IK76" s="485"/>
      <c r="IL76" s="485"/>
      <c r="IM76" s="485"/>
      <c r="IN76" s="485"/>
      <c r="IO76" s="485"/>
      <c r="IP76" s="485"/>
      <c r="IQ76" s="485"/>
      <c r="IR76" s="485"/>
      <c r="IS76" s="485"/>
      <c r="IT76" s="485"/>
      <c r="IU76" s="485"/>
      <c r="IV76" s="338"/>
      <c r="IW76" s="338"/>
      <c r="IX76" s="338"/>
      <c r="IY76" s="338"/>
      <c r="IZ76" s="338"/>
      <c r="JA76" s="338"/>
      <c r="JB76" s="338"/>
      <c r="JC76" s="338"/>
      <c r="JD76" s="338"/>
      <c r="JE76" s="338"/>
      <c r="JF76" s="338"/>
      <c r="JG76" s="338"/>
      <c r="JH76" s="338"/>
      <c r="JI76" s="338"/>
      <c r="JJ76" s="338"/>
      <c r="JK76" s="338"/>
      <c r="JL76" s="338"/>
      <c r="JM76" s="338"/>
      <c r="JN76" s="338"/>
      <c r="JO76" s="338"/>
      <c r="JP76" s="338"/>
      <c r="JQ76" s="338"/>
      <c r="JR76" s="338"/>
      <c r="JS76" s="338"/>
      <c r="JT76" s="338"/>
      <c r="JU76" s="338"/>
      <c r="JV76" s="338"/>
      <c r="JW76" s="338"/>
      <c r="JX76" s="338"/>
      <c r="JY76" s="338"/>
      <c r="JZ76" s="338"/>
      <c r="KA76" s="338"/>
      <c r="KB76" s="338"/>
      <c r="KC76" s="338"/>
      <c r="KD76" s="338"/>
      <c r="KE76" s="338"/>
      <c r="KF76" s="338"/>
      <c r="KG76" s="338"/>
      <c r="KH76" s="338"/>
      <c r="KI76" s="338"/>
      <c r="KJ76" s="539"/>
      <c r="KK76" s="497"/>
      <c r="KL76" s="291"/>
      <c r="KM76" s="291"/>
      <c r="KN76" s="898" t="n">
        <f aca="false">Посуточная!OF76</f>
        <v>0</v>
      </c>
      <c r="KO76" s="899" t="n">
        <f aca="false">Посуточная!OG76</f>
        <v>0</v>
      </c>
      <c r="KP76" s="899" t="n">
        <f aca="false">Посуточная!OH76</f>
        <v>0</v>
      </c>
      <c r="KQ76" s="899" t="n">
        <f aca="false">Посуточная!OI76</f>
        <v>0</v>
      </c>
      <c r="KR76" s="899" t="n">
        <f aca="false">Посуточная!OJ76</f>
        <v>0</v>
      </c>
      <c r="KS76" s="899" t="n">
        <f aca="false">Посуточная!OK76</f>
        <v>0</v>
      </c>
      <c r="KT76" s="899" t="n">
        <f aca="false">Посуточная!OL76</f>
        <v>0</v>
      </c>
      <c r="KU76" s="899" t="n">
        <f aca="false">Посуточная!OM76</f>
        <v>0</v>
      </c>
      <c r="KV76" s="899" t="n">
        <f aca="false">Посуточная!ON76</f>
        <v>0</v>
      </c>
      <c r="KW76" s="900" t="n">
        <f aca="false">Посуточная!OO76</f>
        <v>0</v>
      </c>
      <c r="KX76" s="897" t="n">
        <f aca="false">Посуточная!OV76</f>
        <v>0</v>
      </c>
      <c r="KY76" s="897" t="n">
        <f aca="false">Посуточная!OW76</f>
        <v>0</v>
      </c>
      <c r="KZ76" s="897" t="n">
        <f aca="false">Посуточная!OX76</f>
        <v>0</v>
      </c>
      <c r="LA76" s="897" t="n">
        <f aca="false">Посуточная!OY76</f>
        <v>0</v>
      </c>
      <c r="LB76" s="897" t="n">
        <f aca="false">Посуточная!OZ76</f>
        <v>0</v>
      </c>
      <c r="LC76" s="897" t="n">
        <f aca="false">Посуточная!PA76</f>
        <v>0</v>
      </c>
      <c r="LD76" s="897" t="n">
        <f aca="false">Посуточная!PB76</f>
        <v>0</v>
      </c>
      <c r="LE76" s="897" t="n">
        <f aca="false">Посуточная!PC76</f>
        <v>0</v>
      </c>
      <c r="LF76" s="897" t="n">
        <f aca="false">Посуточная!PD76</f>
        <v>0</v>
      </c>
      <c r="LG76" s="897" t="n">
        <f aca="false">Посуточная!PE76</f>
        <v>0</v>
      </c>
      <c r="LH76" s="897" t="n">
        <f aca="false">Посуточная!PF76</f>
        <v>0</v>
      </c>
      <c r="LI76" s="897" t="n">
        <f aca="false">Посуточная!PG76</f>
        <v>0</v>
      </c>
      <c r="LJ76" s="897" t="n">
        <f aca="false">Посуточная!PH76</f>
        <v>0</v>
      </c>
      <c r="LK76" s="897" t="n">
        <f aca="false">Посуточная!PI76</f>
        <v>0</v>
      </c>
      <c r="LL76" s="897" t="n">
        <f aca="false">Посуточная!PJ76</f>
        <v>0</v>
      </c>
      <c r="LM76" s="897" t="n">
        <f aca="false">Посуточная!PK76</f>
        <v>0</v>
      </c>
      <c r="LN76" s="897" t="n">
        <f aca="false">Посуточная!PL76</f>
        <v>0</v>
      </c>
      <c r="LO76" s="897" t="n">
        <f aca="false">Посуточная!PM76</f>
        <v>0</v>
      </c>
      <c r="LP76" s="897" t="n">
        <f aca="false">Посуточная!PN76</f>
        <v>0</v>
      </c>
      <c r="LQ76" s="897" t="n">
        <f aca="false">Посуточная!PO76</f>
        <v>0</v>
      </c>
      <c r="LR76" s="539"/>
      <c r="LS76" s="497"/>
      <c r="LT76" s="291"/>
      <c r="LU76" s="291"/>
      <c r="LV76" s="414" t="n">
        <f aca="false">Посуточная!QA76</f>
        <v>0</v>
      </c>
      <c r="LW76" s="415" t="n">
        <f aca="false">Посуточная!QB76</f>
        <v>0</v>
      </c>
      <c r="LX76" s="415" t="n">
        <f aca="false">Посуточная!QC76</f>
        <v>0</v>
      </c>
      <c r="LY76" s="415" t="n">
        <f aca="false">Посуточная!QD76</f>
        <v>0</v>
      </c>
      <c r="LZ76" s="415" t="n">
        <f aca="false">Посуточная!QE76</f>
        <v>0</v>
      </c>
      <c r="MA76" s="415" t="n">
        <f aca="false">Посуточная!QF76</f>
        <v>0</v>
      </c>
      <c r="MB76" s="415" t="n">
        <f aca="false">Посуточная!QG76</f>
        <v>0</v>
      </c>
      <c r="MC76" s="876" t="n">
        <f aca="false">Посуточная!QO76</f>
        <v>0</v>
      </c>
      <c r="MD76" s="876" t="n">
        <f aca="false">Посуточная!QP76</f>
        <v>0</v>
      </c>
      <c r="ME76" s="876" t="n">
        <f aca="false">Посуточная!QQ76</f>
        <v>0</v>
      </c>
      <c r="MF76" s="876" t="n">
        <f aca="false">Посуточная!QR76</f>
        <v>0</v>
      </c>
      <c r="MG76" s="876" t="n">
        <f aca="false">Посуточная!QS76</f>
        <v>0</v>
      </c>
      <c r="MH76" s="876" t="n">
        <f aca="false">Посуточная!QT76</f>
        <v>0</v>
      </c>
      <c r="MI76" s="876" t="n">
        <f aca="false">Посуточная!QU76</f>
        <v>0</v>
      </c>
      <c r="MJ76" s="539"/>
      <c r="MK76" s="497"/>
      <c r="ML76" s="291"/>
      <c r="MM76" s="291"/>
      <c r="MN76" s="871" t="n">
        <f aca="false">Посуточная!RG76</f>
        <v>0</v>
      </c>
      <c r="MO76" s="872" t="n">
        <f aca="false">Посуточная!RH76</f>
        <v>0</v>
      </c>
      <c r="MP76" s="872" t="n">
        <f aca="false">Посуточная!RI76</f>
        <v>0</v>
      </c>
      <c r="MQ76" s="872" t="n">
        <f aca="false">Посуточная!RJ76</f>
        <v>0</v>
      </c>
      <c r="MR76" s="872" t="n">
        <f aca="false">Посуточная!RK76</f>
        <v>0</v>
      </c>
      <c r="MS76" s="872" t="n">
        <f aca="false">Посуточная!RL76</f>
        <v>0</v>
      </c>
      <c r="MT76" s="872" t="n">
        <f aca="false">Посуточная!RM76</f>
        <v>0</v>
      </c>
      <c r="MU76" s="366" t="n">
        <f aca="false">Посуточная!RU76</f>
        <v>0</v>
      </c>
      <c r="MV76" s="366" t="n">
        <f aca="false">Посуточная!RV76</f>
        <v>0</v>
      </c>
      <c r="MW76" s="366" t="n">
        <f aca="false">Посуточная!RW76</f>
        <v>0</v>
      </c>
      <c r="MX76" s="366" t="n">
        <f aca="false">Посуточная!RX76</f>
        <v>0</v>
      </c>
      <c r="MY76" s="366" t="n">
        <f aca="false">Посуточная!RY76</f>
        <v>0</v>
      </c>
      <c r="MZ76" s="366" t="n">
        <f aca="false">Посуточная!RZ76</f>
        <v>0</v>
      </c>
      <c r="NA76" s="366" t="n">
        <f aca="false">Посуточная!SA76</f>
        <v>0</v>
      </c>
      <c r="NB76" s="539"/>
      <c r="NC76" s="497"/>
      <c r="ND76" s="291"/>
      <c r="NE76" s="291"/>
      <c r="NF76" s="502"/>
      <c r="NG76" s="497"/>
      <c r="NH76" s="291"/>
      <c r="NI76" s="291"/>
      <c r="NJ76" s="503"/>
      <c r="NK76" s="504"/>
      <c r="NL76" s="291"/>
      <c r="NM76" s="291"/>
      <c r="NN76" s="871" t="n">
        <f aca="false">Посуточная!SU76</f>
        <v>0</v>
      </c>
      <c r="NO76" s="872" t="n">
        <f aca="false">Посуточная!SV76</f>
        <v>0</v>
      </c>
      <c r="NP76" s="872" t="n">
        <f aca="false">Посуточная!SW76</f>
        <v>0</v>
      </c>
      <c r="NQ76" s="872" t="n">
        <f aca="false">Посуточная!SX76</f>
        <v>0</v>
      </c>
      <c r="NR76" s="366" t="n">
        <f aca="false">Посуточная!TC76</f>
        <v>0</v>
      </c>
      <c r="NS76" s="366" t="n">
        <f aca="false">Посуточная!TD76</f>
        <v>0</v>
      </c>
      <c r="NT76" s="366" t="n">
        <f aca="false">Посуточная!TE76</f>
        <v>0</v>
      </c>
      <c r="NU76" s="366" t="n">
        <f aca="false">Посуточная!TF76</f>
        <v>0</v>
      </c>
      <c r="NV76" s="539"/>
      <c r="NW76" s="497"/>
      <c r="NX76" s="291"/>
      <c r="NY76" s="291"/>
      <c r="NZ76" s="502"/>
      <c r="OA76" s="539"/>
      <c r="OB76" s="291"/>
      <c r="OC76" s="291"/>
      <c r="OD76" s="539"/>
      <c r="OE76" s="539"/>
      <c r="OF76" s="291"/>
      <c r="OG76" s="291"/>
      <c r="OH76" s="539"/>
      <c r="OI76" s="539"/>
      <c r="OJ76" s="291"/>
      <c r="OK76" s="291"/>
      <c r="OL76" s="539"/>
      <c r="OM76" s="539"/>
      <c r="ON76" s="291"/>
      <c r="OO76" s="291"/>
      <c r="OP76" s="540"/>
      <c r="OQ76" s="504"/>
      <c r="OR76" s="724"/>
      <c r="OS76" s="291"/>
      <c r="OT76" s="503"/>
      <c r="OU76" s="504"/>
      <c r="OV76" s="291"/>
      <c r="OW76" s="291"/>
      <c r="OX76" s="503"/>
      <c r="OY76" s="504"/>
      <c r="OZ76" s="291"/>
      <c r="PA76" s="291"/>
      <c r="PB76" s="502"/>
      <c r="PC76" s="497"/>
      <c r="PD76" s="291"/>
      <c r="PE76" s="291"/>
      <c r="PF76" s="503"/>
      <c r="PG76" s="504"/>
      <c r="PH76" s="291"/>
      <c r="PI76" s="291"/>
      <c r="PJ76" s="540"/>
      <c r="PK76" s="540"/>
      <c r="PL76" s="291"/>
      <c r="PM76" s="291"/>
      <c r="PN76" s="540"/>
      <c r="PO76" s="540"/>
      <c r="PP76" s="291"/>
      <c r="PQ76" s="732"/>
      <c r="PR76" s="541"/>
      <c r="PS76" s="542"/>
      <c r="PT76" s="541"/>
      <c r="PU76" s="542"/>
      <c r="PV76" s="335"/>
      <c r="PW76" s="542"/>
      <c r="PX76" s="543"/>
      <c r="PY76" s="541"/>
      <c r="PZ76" s="544"/>
      <c r="QA76" s="378"/>
      <c r="QD76" s="608"/>
      <c r="QQ76" s="127" t="n">
        <f aca="false">IF(V76="",0,V76+QQ73)</f>
        <v>0</v>
      </c>
      <c r="QR76" s="127" t="n">
        <f aca="false">IF(W76="",0,W76+QR73)</f>
        <v>0</v>
      </c>
      <c r="QS76" s="127" t="n">
        <f aca="false">IF(AN76="",0,AN76+QS73)</f>
        <v>0</v>
      </c>
      <c r="QT76" s="127" t="n">
        <f aca="false">IF(AO76="",0,AO76+QT73)</f>
        <v>0</v>
      </c>
      <c r="QU76" s="127" t="n">
        <f aca="false">IF(AZ76="",0,AZ76+QU73)</f>
        <v>0</v>
      </c>
      <c r="QV76" s="127" t="n">
        <f aca="false">IF(BA76="",0,BA76+QV73)</f>
        <v>0</v>
      </c>
      <c r="QW76" s="127" t="n">
        <f aca="false">IF(BL76="",0,BL76+QW73)</f>
        <v>0</v>
      </c>
      <c r="QX76" s="127" t="n">
        <f aca="false">IF(BM76="",0,BM76+QX73)</f>
        <v>0</v>
      </c>
      <c r="QY76" s="127" t="n">
        <f aca="false">IF(CF76="",0,CF76+QY73)</f>
        <v>0</v>
      </c>
      <c r="QZ76" s="127" t="n">
        <f aca="false">IF(CG76="",0,CG76+QZ73)</f>
        <v>0</v>
      </c>
      <c r="RA76" s="127" t="n">
        <f aca="false">IF(CX76="",0,CX76+RA73)</f>
        <v>0</v>
      </c>
      <c r="RB76" s="127" t="n">
        <f aca="false">IF(CY76="",0,CY76+RB73)</f>
        <v>0</v>
      </c>
      <c r="RC76" s="127" t="n">
        <f aca="false">IF(FO76="",0,FO76+RC73)</f>
        <v>0</v>
      </c>
      <c r="RD76" s="127" t="n">
        <f aca="false">IF(FP76="",0,FP76+RD73)</f>
        <v>0</v>
      </c>
      <c r="RE76" s="127" t="n">
        <f aca="false">IF(FC76="",0,FC76+RE73)</f>
        <v>0</v>
      </c>
      <c r="RF76" s="127" t="n">
        <f aca="false">IF(FD76="",0,FD76+RF73)</f>
        <v>0</v>
      </c>
      <c r="RG76" s="127" t="n">
        <f aca="false">IF(ND76="",0,ND76+RG73)</f>
        <v>0</v>
      </c>
      <c r="RH76" s="127" t="n">
        <f aca="false">IF(NE76="",0,NE76+RH73)</f>
        <v>0</v>
      </c>
      <c r="RI76" s="127" t="n">
        <f aca="false">IF(OX76="",0,OX76)</f>
        <v>0</v>
      </c>
      <c r="RJ76" s="127" t="n">
        <f aca="false">IF(OY76="",0,OY76)</f>
        <v>0</v>
      </c>
      <c r="RK76" s="127" t="n">
        <f aca="false">IF(IA76="",0,IA76+RK73)</f>
        <v>0</v>
      </c>
      <c r="RL76" s="127" t="n">
        <f aca="false">IF(IB76="",0,IB76+RL73)</f>
        <v>0</v>
      </c>
      <c r="RM76" s="127" t="n">
        <f aca="false">IF(OT76="",0,OT76+RM73)</f>
        <v>0</v>
      </c>
      <c r="RN76" s="127" t="n">
        <f aca="false">IF(OU76="",0,OU76+RN73)</f>
        <v>0</v>
      </c>
      <c r="RO76" s="127" t="n">
        <f aca="false">IF(PY76="",0,PY76+RO73)</f>
        <v>0</v>
      </c>
      <c r="RP76" s="127" t="n">
        <f aca="false">IF(PZ76="",0,PZ76+RP73)</f>
        <v>0</v>
      </c>
      <c r="RQ76" s="127" t="n">
        <f aca="false">IFERROR(RO76/$A74,0)</f>
        <v>0</v>
      </c>
      <c r="RR76" s="127" t="n">
        <f aca="false">IFERROR(RP76/$A74,0)</f>
        <v>0</v>
      </c>
      <c r="RS76" s="127" t="n">
        <f aca="false">IF(PD76="",0,PD76+RS73)</f>
        <v>0</v>
      </c>
      <c r="RT76" s="127" t="n">
        <f aca="false">IF(PE76="",0,PE76+RT73)</f>
        <v>0</v>
      </c>
      <c r="RU76" s="127" t="n">
        <f aca="false">IF(QQ76&gt;0,0,T76+RU73)</f>
        <v>0</v>
      </c>
      <c r="RV76" s="127" t="n">
        <f aca="false">IF(QR76&gt;0,0,U76+RV73)</f>
        <v>0</v>
      </c>
      <c r="RW76" s="127" t="n">
        <f aca="false">IF(QS76&gt;0,0,AL76+RW73)</f>
        <v>0</v>
      </c>
      <c r="RX76" s="127" t="n">
        <f aca="false">IF(QT76&gt;0,0,AM76+RX73)</f>
        <v>0</v>
      </c>
      <c r="RY76" s="127" t="n">
        <f aca="false">IF(QU76&gt;0,0,AX76+RY73)</f>
        <v>0</v>
      </c>
      <c r="RZ76" s="127" t="n">
        <f aca="false">IF(QV76&gt;0,0,AY76+RZ73)</f>
        <v>0</v>
      </c>
      <c r="SA76" s="127" t="n">
        <f aca="false">IF(QW76&gt;0,0,BJ76+SA73)</f>
        <v>0</v>
      </c>
      <c r="SB76" s="127" t="n">
        <f aca="false">IF(QX76&gt;0,0,BK76+SB73)</f>
        <v>0</v>
      </c>
      <c r="SC76" s="127" t="n">
        <f aca="false">IF(QY76&gt;0,0,CD76+SC73)</f>
        <v>0</v>
      </c>
      <c r="SD76" s="127" t="n">
        <f aca="false">IF(QZ76&gt;0,0,CE76+SD73)</f>
        <v>0</v>
      </c>
      <c r="SE76" s="127" t="n">
        <f aca="false">IF(RA76&gt;0,0,CV76+SE73)</f>
        <v>0</v>
      </c>
      <c r="SF76" s="127" t="n">
        <f aca="false">IF(RB76&gt;0,0,CW76+SF73)</f>
        <v>0</v>
      </c>
      <c r="SG76" s="127" t="n">
        <f aca="false">IF(RC76&gt;0,0,FM76+SG73)</f>
        <v>0</v>
      </c>
      <c r="SH76" s="127" t="n">
        <f aca="false">IF(RD76&gt;0,0,FN76+SH73)</f>
        <v>0</v>
      </c>
      <c r="SI76" s="127" t="n">
        <f aca="false">IF(RE76&gt;0,0,FA76+SI73)</f>
        <v>0</v>
      </c>
      <c r="SJ76" s="127" t="n">
        <f aca="false">IFERROR(IF(RF76&gt;0,0,FB76+SJ73),0)</f>
        <v>0</v>
      </c>
      <c r="SK76" s="127" t="n">
        <f aca="false">IF(RG76&gt;0,0,NB76+SK73)</f>
        <v>0</v>
      </c>
      <c r="SL76" s="127" t="n">
        <f aca="false">IFERROR(IF(RH76&gt;0,0,NC76+SL73),0)</f>
        <v>0</v>
      </c>
      <c r="SM76" s="127"/>
      <c r="SN76" s="127"/>
      <c r="SO76" s="127"/>
    </row>
    <row r="77" customFormat="false" ht="15" hidden="false" customHeight="false" outlineLevel="0" collapsed="false">
      <c r="A77" s="736"/>
      <c r="B77" s="863" t="n">
        <f aca="false">Посуточная!B77</f>
        <v>0</v>
      </c>
      <c r="C77" s="864" t="n">
        <f aca="false">Посуточная!C77</f>
        <v>0</v>
      </c>
      <c r="D77" s="864" t="n">
        <f aca="false">Посуточная!D77</f>
        <v>0</v>
      </c>
      <c r="E77" s="864" t="n">
        <f aca="false">Посуточная!E77</f>
        <v>0</v>
      </c>
      <c r="F77" s="864" t="n">
        <f aca="false">Посуточная!F77</f>
        <v>0</v>
      </c>
      <c r="G77" s="864" t="n">
        <f aca="false">Посуточная!G77</f>
        <v>0</v>
      </c>
      <c r="H77" s="864" t="n">
        <f aca="false">Посуточная!H77</f>
        <v>0</v>
      </c>
      <c r="I77" s="864" t="n">
        <f aca="false">Посуточная!I77</f>
        <v>0</v>
      </c>
      <c r="J77" s="322" t="n">
        <f aca="false">Посуточная!Q77</f>
        <v>0</v>
      </c>
      <c r="K77" s="322" t="n">
        <f aca="false">Посуточная!R77</f>
        <v>0</v>
      </c>
      <c r="L77" s="322" t="str">
        <f aca="false">Посуточная!S77</f>
        <v>557</v>
      </c>
      <c r="M77" s="322" t="n">
        <f aca="false">Посуточная!T77</f>
        <v>0</v>
      </c>
      <c r="N77" s="322" t="n">
        <f aca="false">Посуточная!U77</f>
        <v>0</v>
      </c>
      <c r="O77" s="322" t="n">
        <f aca="false">Посуточная!V77</f>
        <v>0</v>
      </c>
      <c r="P77" s="322" t="n">
        <f aca="false">Посуточная!W77</f>
        <v>0</v>
      </c>
      <c r="Q77" s="322" t="n">
        <f aca="false">Посуточная!X77</f>
        <v>0</v>
      </c>
      <c r="R77" s="322" t="n">
        <f aca="false">Посуточная!Y77</f>
        <v>0</v>
      </c>
      <c r="S77" s="322" t="n">
        <f aca="false">Посуточная!Z77</f>
        <v>0</v>
      </c>
      <c r="T77" s="417" t="n">
        <f aca="false">COUNTIF(B77:I77,"&lt;&gt;0")-COUNTIF(B77:I77,"")</f>
        <v>-8</v>
      </c>
      <c r="U77" s="391" t="n">
        <f aca="false">COUNTIF(J77:S77,"&lt;&gt;0")-COUNTIF(J77:S77,"")</f>
        <v>1</v>
      </c>
      <c r="V77" s="291"/>
      <c r="W77" s="291"/>
      <c r="X77" s="863" t="str">
        <f aca="false">Посуточная!AL77</f>
        <v>2247</v>
      </c>
      <c r="Y77" s="864" t="str">
        <f aca="false">Посуточная!AM77</f>
        <v>4521</v>
      </c>
      <c r="Z77" s="864" t="n">
        <f aca="false">Посуточная!AN77</f>
        <v>0</v>
      </c>
      <c r="AA77" s="864" t="n">
        <f aca="false">Посуточная!AO77</f>
        <v>0</v>
      </c>
      <c r="AB77" s="864" t="n">
        <f aca="false">Посуточная!AP77</f>
        <v>0</v>
      </c>
      <c r="AC77" s="864" t="n">
        <f aca="false">Посуточная!AQ77</f>
        <v>0</v>
      </c>
      <c r="AD77" s="864" t="n">
        <f aca="false">Посуточная!AR77</f>
        <v>0</v>
      </c>
      <c r="AE77" s="322" t="n">
        <f aca="false">Посуточная!AZ77</f>
        <v>0</v>
      </c>
      <c r="AF77" s="322" t="n">
        <f aca="false">Посуточная!BA77</f>
        <v>0</v>
      </c>
      <c r="AG77" s="322" t="n">
        <f aca="false">Посуточная!BB77</f>
        <v>0</v>
      </c>
      <c r="AH77" s="322" t="n">
        <f aca="false">Посуточная!BC77</f>
        <v>0</v>
      </c>
      <c r="AI77" s="322" t="n">
        <f aca="false">Посуточная!BD77</f>
        <v>0</v>
      </c>
      <c r="AJ77" s="322" t="n">
        <f aca="false">Посуточная!BE77</f>
        <v>0</v>
      </c>
      <c r="AK77" s="322" t="n">
        <f aca="false">Посуточная!BF77</f>
        <v>0</v>
      </c>
      <c r="AL77" s="417" t="n">
        <f aca="false">COUNTIF(X77:AD77,"&lt;&gt;0")-COUNTIF(X77:AD77,"")</f>
        <v>-3</v>
      </c>
      <c r="AM77" s="391" t="n">
        <f aca="false">COUNTIF(AE77:AK77,"&lt;&gt;0")-COUNTIF(AE77:AK77,"")</f>
        <v>0</v>
      </c>
      <c r="AN77" s="291"/>
      <c r="AO77" s="291"/>
      <c r="AP77" s="863" t="n">
        <f aca="false">Посуточная!BR77</f>
        <v>0</v>
      </c>
      <c r="AQ77" s="864" t="n">
        <f aca="false">Посуточная!BS77</f>
        <v>0</v>
      </c>
      <c r="AR77" s="864" t="n">
        <f aca="false">Посуточная!BT77</f>
        <v>0</v>
      </c>
      <c r="AS77" s="864" t="n">
        <f aca="false">Посуточная!BU77</f>
        <v>0</v>
      </c>
      <c r="AT77" s="322" t="n">
        <f aca="false">Посуточная!BZ77</f>
        <v>0</v>
      </c>
      <c r="AU77" s="322" t="n">
        <f aca="false">Посуточная!CA77</f>
        <v>0</v>
      </c>
      <c r="AV77" s="322" t="n">
        <f aca="false">Посуточная!CB77</f>
        <v>0</v>
      </c>
      <c r="AW77" s="322" t="n">
        <f aca="false">Посуточная!CC77</f>
        <v>0</v>
      </c>
      <c r="AX77" s="417" t="n">
        <f aca="false">COUNTIF(AP77:AS77,"&lt;&gt;0")-COUNTIF(AP77:AS77,"")</f>
        <v>-4</v>
      </c>
      <c r="AY77" s="391" t="n">
        <f aca="false">COUNTIF(AT77:AW77,"&lt;&gt;0")-COUNTIF(AT77:AW77,"")</f>
        <v>0</v>
      </c>
      <c r="AZ77" s="291"/>
      <c r="BA77" s="291"/>
      <c r="BB77" s="863" t="n">
        <f aca="false">Посуточная!CL77</f>
        <v>0</v>
      </c>
      <c r="BC77" s="864" t="n">
        <f aca="false">Посуточная!CM77</f>
        <v>0</v>
      </c>
      <c r="BD77" s="864" t="n">
        <f aca="false">Посуточная!CN77</f>
        <v>0</v>
      </c>
      <c r="BE77" s="864" t="n">
        <f aca="false">Посуточная!CO77</f>
        <v>0</v>
      </c>
      <c r="BF77" s="322" t="n">
        <f aca="false">Посуточная!CT77</f>
        <v>0</v>
      </c>
      <c r="BG77" s="322" t="n">
        <f aca="false">Посуточная!CU77</f>
        <v>0</v>
      </c>
      <c r="BH77" s="322" t="n">
        <f aca="false">Посуточная!CV77</f>
        <v>0</v>
      </c>
      <c r="BI77" s="322" t="n">
        <f aca="false">Посуточная!CW77</f>
        <v>0</v>
      </c>
      <c r="BJ77" s="417" t="n">
        <f aca="false">COUNTIF(BB77:BE77,"&lt;&gt;0")-COUNTIF(BB77:BE77,"")</f>
        <v>-4</v>
      </c>
      <c r="BK77" s="391" t="n">
        <f aca="false">COUNTIF(BF77:BI77,"&lt;&gt;0")-COUNTIF(BF77:BI77,"")</f>
        <v>0</v>
      </c>
      <c r="BL77" s="291"/>
      <c r="BM77" s="291"/>
      <c r="BN77" s="395" t="n">
        <f aca="false">SUMIF(B6:BM6,"итого гр.",B77:BM77)</f>
        <v>2</v>
      </c>
      <c r="BO77" s="391" t="n">
        <f aca="false">SUMIF(B6:BM6,"итого фк.",B77:BM77)</f>
        <v>1</v>
      </c>
      <c r="BP77" s="291"/>
      <c r="BQ77" s="291"/>
      <c r="BR77" s="396"/>
      <c r="BS77" s="397"/>
      <c r="BT77" s="291"/>
      <c r="BU77" s="291"/>
      <c r="BV77" s="381" t="n">
        <f aca="false">Посуточная!DN77</f>
        <v>0</v>
      </c>
      <c r="BW77" s="382" t="n">
        <f aca="false">Посуточная!DO77</f>
        <v>0</v>
      </c>
      <c r="BX77" s="382" t="n">
        <f aca="false">Посуточная!DP77</f>
        <v>0</v>
      </c>
      <c r="BY77" s="382" t="n">
        <f aca="false">Посуточная!DQ77</f>
        <v>0</v>
      </c>
      <c r="BZ77" s="322" t="n">
        <f aca="false">Посуточная!DV77</f>
        <v>0</v>
      </c>
      <c r="CA77" s="322" t="n">
        <f aca="false">Посуточная!DW77</f>
        <v>0</v>
      </c>
      <c r="CB77" s="322" t="n">
        <f aca="false">Посуточная!DX77</f>
        <v>0</v>
      </c>
      <c r="CC77" s="322" t="n">
        <f aca="false">Посуточная!DY77</f>
        <v>0</v>
      </c>
      <c r="CD77" s="417" t="n">
        <f aca="false">COUNTIF(BV77:BY77,"&lt;&gt;0")-COUNTIF(BV77:BY77,"")</f>
        <v>-4</v>
      </c>
      <c r="CE77" s="391" t="n">
        <f aca="false">COUNTIF(BZ77:CC77,"&lt;&gt;0")-COUNTIF(BZ77:CC77,"")</f>
        <v>0</v>
      </c>
      <c r="CF77" s="291"/>
      <c r="CG77" s="291"/>
      <c r="CH77" s="381" t="n">
        <f aca="false">Посуточная!EH77</f>
        <v>0</v>
      </c>
      <c r="CI77" s="382" t="n">
        <f aca="false">Посуточная!EI77</f>
        <v>0</v>
      </c>
      <c r="CJ77" s="382" t="n">
        <f aca="false">Посуточная!EJ77</f>
        <v>0</v>
      </c>
      <c r="CK77" s="382" t="n">
        <f aca="false">Посуточная!EK77</f>
        <v>0</v>
      </c>
      <c r="CL77" s="382" t="n">
        <f aca="false">Посуточная!EL77</f>
        <v>0</v>
      </c>
      <c r="CM77" s="382" t="n">
        <f aca="false">Посуточная!EM77</f>
        <v>0</v>
      </c>
      <c r="CN77" s="382" t="n">
        <f aca="false">Посуточная!EN77</f>
        <v>0</v>
      </c>
      <c r="CO77" s="322" t="n">
        <f aca="false">Посуточная!ES77</f>
        <v>0</v>
      </c>
      <c r="CP77" s="322" t="n">
        <f aca="false">Посуточная!ET77</f>
        <v>0</v>
      </c>
      <c r="CQ77" s="322" t="n">
        <f aca="false">Посуточная!EU77</f>
        <v>0</v>
      </c>
      <c r="CR77" s="322" t="n">
        <f aca="false">Посуточная!EV77</f>
        <v>0</v>
      </c>
      <c r="CS77" s="322" t="n">
        <f aca="false">Посуточная!EW77</f>
        <v>0</v>
      </c>
      <c r="CT77" s="322" t="n">
        <f aca="false">Посуточная!EX77</f>
        <v>0</v>
      </c>
      <c r="CU77" s="322" t="n">
        <f aca="false">Посуточная!EY77</f>
        <v>0</v>
      </c>
      <c r="CV77" s="417" t="n">
        <f aca="false">COUNTIF(CH77:CN77,"&lt;&gt;0")-COUNTIF(CH77:CN77,"")</f>
        <v>-7</v>
      </c>
      <c r="CW77" s="391" t="n">
        <f aca="false">COUNTIF(CO77:CU77,"&lt;&gt;0")-COUNTIF(CO77:CU77,"")</f>
        <v>0</v>
      </c>
      <c r="CX77" s="291"/>
      <c r="CY77" s="291"/>
      <c r="CZ77" s="863" t="str">
        <f aca="false">Посуточная!FH77</f>
        <v>4123</v>
      </c>
      <c r="DA77" s="864" t="str">
        <f aca="false">Посуточная!FI77</f>
        <v>500</v>
      </c>
      <c r="DB77" s="864" t="n">
        <f aca="false">Посуточная!FJ77</f>
        <v>0</v>
      </c>
      <c r="DC77" s="864" t="n">
        <f aca="false">Посуточная!FK77</f>
        <v>0</v>
      </c>
      <c r="DD77" s="864" t="n">
        <f aca="false">Посуточная!FL77</f>
        <v>0</v>
      </c>
      <c r="DE77" s="864" t="n">
        <f aca="false">Посуточная!FM77</f>
        <v>0</v>
      </c>
      <c r="DF77" s="864" t="n">
        <f aca="false">Посуточная!FN77</f>
        <v>0</v>
      </c>
      <c r="DG77" s="864" t="n">
        <f aca="false">Посуточная!FO77</f>
        <v>0</v>
      </c>
      <c r="DH77" s="864" t="n">
        <f aca="false">Посуточная!FP77</f>
        <v>0</v>
      </c>
      <c r="DI77" s="864" t="n">
        <f aca="false">Посуточная!FQ77</f>
        <v>0</v>
      </c>
      <c r="DJ77" s="864" t="n">
        <f aca="false">Посуточная!FR77</f>
        <v>0</v>
      </c>
      <c r="DK77" s="864" t="n">
        <f aca="false">Посуточная!FS77</f>
        <v>0</v>
      </c>
      <c r="DL77" s="864" t="n">
        <f aca="false">Посуточная!FT77</f>
        <v>0</v>
      </c>
      <c r="DM77" s="864" t="n">
        <f aca="false">Посуточная!FU77</f>
        <v>0</v>
      </c>
      <c r="DN77" s="864" t="n">
        <f aca="false">Посуточная!FV77</f>
        <v>0</v>
      </c>
      <c r="DO77" s="864" t="n">
        <f aca="false">Посуточная!FW77</f>
        <v>0</v>
      </c>
      <c r="DP77" s="864" t="n">
        <f aca="false">Посуточная!FX77</f>
        <v>0</v>
      </c>
      <c r="DQ77" s="864" t="n">
        <f aca="false">Посуточная!FY77</f>
        <v>0</v>
      </c>
      <c r="DR77" s="864" t="n">
        <f aca="false">Посуточная!FZ77</f>
        <v>0</v>
      </c>
      <c r="DS77" s="864" t="n">
        <f aca="false">Посуточная!GA77</f>
        <v>0</v>
      </c>
      <c r="DT77" s="864" t="n">
        <f aca="false">Посуточная!GB77</f>
        <v>0</v>
      </c>
      <c r="DU77" s="864" t="n">
        <f aca="false">Посуточная!GC77</f>
        <v>0</v>
      </c>
      <c r="DV77" s="864" t="n">
        <f aca="false">Посуточная!GD77</f>
        <v>0</v>
      </c>
      <c r="DW77" s="864" t="n">
        <f aca="false">Посуточная!GE77</f>
        <v>0</v>
      </c>
      <c r="DX77" s="864" t="n">
        <f aca="false">Посуточная!GF77</f>
        <v>0</v>
      </c>
      <c r="DY77" s="864" t="n">
        <f aca="false">Посуточная!GG77</f>
        <v>0</v>
      </c>
      <c r="DZ77" s="864" t="n">
        <f aca="false">Посуточная!GH77</f>
        <v>0</v>
      </c>
      <c r="EA77" s="864" t="n">
        <f aca="false">Посуточная!GI77</f>
        <v>0</v>
      </c>
      <c r="EB77" s="864" t="n">
        <f aca="false">Посуточная!GJ77</f>
        <v>0</v>
      </c>
      <c r="EC77" s="864" t="n">
        <f aca="false">Посуточная!GK77</f>
        <v>0</v>
      </c>
      <c r="ED77" s="864" t="n">
        <f aca="false">Посуточная!GL77</f>
        <v>0</v>
      </c>
      <c r="EE77" s="864" t="n">
        <f aca="false">Посуточная!GM77</f>
        <v>0</v>
      </c>
      <c r="EF77" s="322" t="n">
        <f aca="false">Посуточная!GU77</f>
        <v>0</v>
      </c>
      <c r="EG77" s="322" t="n">
        <f aca="false">Посуточная!GV77</f>
        <v>0</v>
      </c>
      <c r="EH77" s="322" t="n">
        <f aca="false">Посуточная!GW77</f>
        <v>0</v>
      </c>
      <c r="EI77" s="322" t="n">
        <f aca="false">Посуточная!GX77</f>
        <v>0</v>
      </c>
      <c r="EJ77" s="322" t="n">
        <f aca="false">Посуточная!GY77</f>
        <v>0</v>
      </c>
      <c r="EK77" s="322" t="n">
        <f aca="false">Посуточная!GZ77</f>
        <v>0</v>
      </c>
      <c r="EL77" s="322" t="n">
        <f aca="false">Посуточная!HA77</f>
        <v>0</v>
      </c>
      <c r="EM77" s="322" t="n">
        <f aca="false">Посуточная!HB77</f>
        <v>0</v>
      </c>
      <c r="EN77" s="322" t="n">
        <f aca="false">Посуточная!HC77</f>
        <v>0</v>
      </c>
      <c r="EO77" s="322" t="n">
        <f aca="false">Посуточная!HD77</f>
        <v>0</v>
      </c>
      <c r="EP77" s="322" t="n">
        <f aca="false">Посуточная!HE77</f>
        <v>0</v>
      </c>
      <c r="EQ77" s="322" t="n">
        <f aca="false">Посуточная!HF77</f>
        <v>0</v>
      </c>
      <c r="ER77" s="322" t="n">
        <f aca="false">Посуточная!HG77</f>
        <v>0</v>
      </c>
      <c r="ES77" s="322" t="n">
        <f aca="false">Посуточная!HH77</f>
        <v>0</v>
      </c>
      <c r="ET77" s="322" t="n">
        <f aca="false">Посуточная!HI77</f>
        <v>0</v>
      </c>
      <c r="EU77" s="322" t="n">
        <f aca="false">Посуточная!HJ77</f>
        <v>0</v>
      </c>
      <c r="EV77" s="322" t="n">
        <f aca="false">Посуточная!HK77</f>
        <v>0</v>
      </c>
      <c r="EW77" s="322" t="n">
        <f aca="false">Посуточная!HL77</f>
        <v>0</v>
      </c>
      <c r="EX77" s="322" t="n">
        <f aca="false">Посуточная!HM77</f>
        <v>0</v>
      </c>
      <c r="EY77" s="322" t="n">
        <f aca="false">Посуточная!HN77</f>
        <v>0</v>
      </c>
      <c r="EZ77" s="322" t="n">
        <f aca="false">Посуточная!HO77</f>
        <v>0</v>
      </c>
      <c r="FA77" s="417" t="n">
        <f aca="false">COUNTIF(CZ77:EE77,"&lt;&gt;0")-COUNTIF(CZ77:EE77,"")</f>
        <v>-28</v>
      </c>
      <c r="FB77" s="391" t="n">
        <f aca="false">COUNTIF(EF77:EZ77,"&lt;&gt;0")-COUNTIF(EF77:EZ77,"")</f>
        <v>0</v>
      </c>
      <c r="FC77" s="291"/>
      <c r="FD77" s="291"/>
      <c r="FE77" s="869" t="n">
        <f aca="false">Посуточная!IA77</f>
        <v>0</v>
      </c>
      <c r="FF77" s="870" t="n">
        <f aca="false">Посуточная!IB77</f>
        <v>0</v>
      </c>
      <c r="FG77" s="870" t="n">
        <f aca="false">Посуточная!IC77</f>
        <v>0</v>
      </c>
      <c r="FH77" s="864" t="n">
        <f aca="false">Посуточная!ID77</f>
        <v>0</v>
      </c>
      <c r="FI77" s="322" t="n">
        <f aca="false">Посуточная!II77</f>
        <v>0</v>
      </c>
      <c r="FJ77" s="366" t="n">
        <f aca="false">Посуточная!IJ77</f>
        <v>0</v>
      </c>
      <c r="FK77" s="365" t="n">
        <f aca="false">Посуточная!IK77</f>
        <v>0</v>
      </c>
      <c r="FL77" s="366" t="n">
        <f aca="false">Посуточная!IL77</f>
        <v>0</v>
      </c>
      <c r="FM77" s="390" t="n">
        <f aca="false">COUNTIF(FE77:FH77,"&lt;&gt;0")-COUNTIF(FE77:FH77,"")</f>
        <v>-4</v>
      </c>
      <c r="FN77" s="391" t="n">
        <f aca="false">COUNTIF(FI77:FL77,"&lt;&gt;0")-COUNTIF(FI77:FL77,"")</f>
        <v>0</v>
      </c>
      <c r="FO77" s="291"/>
      <c r="FP77" s="291"/>
      <c r="FQ77" s="381"/>
      <c r="FR77" s="382"/>
      <c r="FS77" s="382"/>
      <c r="FT77" s="382"/>
      <c r="FU77" s="382"/>
      <c r="FV77" s="382"/>
      <c r="FW77" s="382"/>
      <c r="FX77" s="382"/>
      <c r="FY77" s="382"/>
      <c r="FZ77" s="382"/>
      <c r="GA77" s="382"/>
      <c r="GB77" s="382"/>
      <c r="GC77" s="382"/>
      <c r="GD77" s="382"/>
      <c r="GE77" s="382"/>
      <c r="GF77" s="322"/>
      <c r="GG77" s="322"/>
      <c r="GH77" s="322"/>
      <c r="GI77" s="322"/>
      <c r="GJ77" s="322"/>
      <c r="GK77" s="322"/>
      <c r="GL77" s="322"/>
      <c r="GM77" s="322"/>
      <c r="GN77" s="322"/>
      <c r="GO77" s="322"/>
      <c r="GP77" s="322"/>
      <c r="GQ77" s="322"/>
      <c r="GR77" s="322"/>
      <c r="GS77" s="322"/>
      <c r="GT77" s="322"/>
      <c r="GU77" s="322"/>
      <c r="GV77" s="322"/>
      <c r="GW77" s="322"/>
      <c r="GX77" s="322"/>
      <c r="GY77" s="322"/>
      <c r="GZ77" s="322"/>
      <c r="HA77" s="322"/>
      <c r="HB77" s="322"/>
      <c r="HC77" s="322"/>
      <c r="HD77" s="322"/>
      <c r="HE77" s="322"/>
      <c r="HF77" s="322"/>
      <c r="HG77" s="322"/>
      <c r="HH77" s="322"/>
      <c r="HI77" s="322"/>
      <c r="HJ77" s="322"/>
      <c r="HK77" s="322"/>
      <c r="HL77" s="322"/>
      <c r="HM77" s="417" t="n">
        <f aca="false">COUNTIF(FQ77:GE77,"&lt;&gt;0")-COUNTIF(FQ77:GE77,"")</f>
        <v>0</v>
      </c>
      <c r="HN77" s="391" t="n">
        <f aca="false">COUNTIF(GF77:HL77,"&lt;&gt;0")-COUNTIF(GF77:HL77,"")</f>
        <v>0</v>
      </c>
      <c r="HO77" s="291"/>
      <c r="HP77" s="291"/>
      <c r="HQ77" s="395" t="n">
        <f aca="false">SUMIF(BV6:HP6,"итого гр.",BV77:HP77)</f>
        <v>2</v>
      </c>
      <c r="HR77" s="391" t="n">
        <f aca="false">SUMIF(BV6:HP6,"итого фк.",BV77:HP77)</f>
        <v>0</v>
      </c>
      <c r="HS77" s="291"/>
      <c r="HT77" s="291"/>
      <c r="HU77" s="396"/>
      <c r="HV77" s="397"/>
      <c r="HW77" s="291"/>
      <c r="HX77" s="291"/>
      <c r="HY77" s="406"/>
      <c r="HZ77" s="407"/>
      <c r="IA77" s="291"/>
      <c r="IB77" s="291"/>
      <c r="IC77" s="396"/>
      <c r="ID77" s="397"/>
      <c r="IE77" s="291"/>
      <c r="IF77" s="291"/>
      <c r="IG77" s="381"/>
      <c r="IH77" s="382"/>
      <c r="II77" s="382"/>
      <c r="IJ77" s="382"/>
      <c r="IK77" s="382"/>
      <c r="IL77" s="382"/>
      <c r="IM77" s="382"/>
      <c r="IN77" s="382"/>
      <c r="IO77" s="382"/>
      <c r="IP77" s="382"/>
      <c r="IQ77" s="382"/>
      <c r="IR77" s="382"/>
      <c r="IS77" s="382"/>
      <c r="IT77" s="382"/>
      <c r="IU77" s="382"/>
      <c r="IV77" s="322"/>
      <c r="IW77" s="322"/>
      <c r="IX77" s="322"/>
      <c r="IY77" s="322"/>
      <c r="IZ77" s="322"/>
      <c r="JA77" s="322"/>
      <c r="JB77" s="322"/>
      <c r="JC77" s="322"/>
      <c r="JD77" s="322"/>
      <c r="JE77" s="322"/>
      <c r="JF77" s="322"/>
      <c r="JG77" s="322"/>
      <c r="JH77" s="322"/>
      <c r="JI77" s="322"/>
      <c r="JJ77" s="322"/>
      <c r="JK77" s="322"/>
      <c r="JL77" s="322"/>
      <c r="JM77" s="322"/>
      <c r="JN77" s="322"/>
      <c r="JO77" s="322"/>
      <c r="JP77" s="322"/>
      <c r="JQ77" s="322"/>
      <c r="JR77" s="322"/>
      <c r="JS77" s="322"/>
      <c r="JT77" s="322"/>
      <c r="JU77" s="322"/>
      <c r="JV77" s="322"/>
      <c r="JW77" s="322"/>
      <c r="JX77" s="322"/>
      <c r="JY77" s="322"/>
      <c r="JZ77" s="322"/>
      <c r="KA77" s="322"/>
      <c r="KB77" s="322"/>
      <c r="KC77" s="322"/>
      <c r="KD77" s="322"/>
      <c r="KE77" s="322"/>
      <c r="KF77" s="322"/>
      <c r="KG77" s="322"/>
      <c r="KH77" s="322"/>
      <c r="KI77" s="322"/>
      <c r="KJ77" s="417" t="n">
        <f aca="false">COUNTIF(IG77:IU77,"&lt;&gt;0")-COUNTIF(IG77:IU77,"")</f>
        <v>0</v>
      </c>
      <c r="KK77" s="391" t="n">
        <f aca="false">COUNTIF(IV77:KI77,"&lt;&gt;0")-COUNTIF(IV77:KI77,"")</f>
        <v>0</v>
      </c>
      <c r="KL77" s="291"/>
      <c r="KM77" s="291"/>
      <c r="KN77" s="871" t="n">
        <f aca="false">Посуточная!OF77</f>
        <v>0</v>
      </c>
      <c r="KO77" s="872" t="n">
        <f aca="false">Посуточная!OG77</f>
        <v>0</v>
      </c>
      <c r="KP77" s="872" t="n">
        <f aca="false">Посуточная!OH77</f>
        <v>0</v>
      </c>
      <c r="KQ77" s="872" t="n">
        <f aca="false">Посуточная!OI77</f>
        <v>0</v>
      </c>
      <c r="KR77" s="872" t="n">
        <f aca="false">Посуточная!OJ77</f>
        <v>0</v>
      </c>
      <c r="KS77" s="872" t="n">
        <f aca="false">Посуточная!OK77</f>
        <v>0</v>
      </c>
      <c r="KT77" s="872" t="n">
        <f aca="false">Посуточная!OL77</f>
        <v>0</v>
      </c>
      <c r="KU77" s="872" t="n">
        <f aca="false">Посуточная!OM77</f>
        <v>0</v>
      </c>
      <c r="KV77" s="872" t="n">
        <f aca="false">Посуточная!ON77</f>
        <v>0</v>
      </c>
      <c r="KW77" s="873" t="n">
        <f aca="false">Посуточная!OO77</f>
        <v>0</v>
      </c>
      <c r="KX77" s="366" t="n">
        <f aca="false">Посуточная!OV77</f>
        <v>0</v>
      </c>
      <c r="KY77" s="366" t="n">
        <f aca="false">Посуточная!OW77</f>
        <v>0</v>
      </c>
      <c r="KZ77" s="366" t="n">
        <f aca="false">Посуточная!OX77</f>
        <v>0</v>
      </c>
      <c r="LA77" s="366" t="n">
        <f aca="false">Посуточная!OY77</f>
        <v>0</v>
      </c>
      <c r="LB77" s="366" t="n">
        <f aca="false">Посуточная!OZ77</f>
        <v>0</v>
      </c>
      <c r="LC77" s="366" t="n">
        <f aca="false">Посуточная!PA77</f>
        <v>0</v>
      </c>
      <c r="LD77" s="366" t="n">
        <f aca="false">Посуточная!PB77</f>
        <v>0</v>
      </c>
      <c r="LE77" s="366" t="n">
        <f aca="false">Посуточная!PC77</f>
        <v>0</v>
      </c>
      <c r="LF77" s="366" t="n">
        <f aca="false">Посуточная!PD77</f>
        <v>0</v>
      </c>
      <c r="LG77" s="366" t="n">
        <f aca="false">Посуточная!PE77</f>
        <v>0</v>
      </c>
      <c r="LH77" s="366" t="n">
        <f aca="false">Посуточная!PF77</f>
        <v>0</v>
      </c>
      <c r="LI77" s="366" t="n">
        <f aca="false">Посуточная!PG77</f>
        <v>0</v>
      </c>
      <c r="LJ77" s="366" t="n">
        <f aca="false">Посуточная!PH77</f>
        <v>0</v>
      </c>
      <c r="LK77" s="366" t="n">
        <f aca="false">Посуточная!PI77</f>
        <v>0</v>
      </c>
      <c r="LL77" s="366" t="n">
        <f aca="false">Посуточная!PJ77</f>
        <v>0</v>
      </c>
      <c r="LM77" s="366" t="n">
        <f aca="false">Посуточная!PK77</f>
        <v>0</v>
      </c>
      <c r="LN77" s="366" t="n">
        <f aca="false">Посуточная!PL77</f>
        <v>0</v>
      </c>
      <c r="LO77" s="366" t="n">
        <f aca="false">Посуточная!PM77</f>
        <v>0</v>
      </c>
      <c r="LP77" s="366" t="n">
        <f aca="false">Посуточная!PN77</f>
        <v>0</v>
      </c>
      <c r="LQ77" s="366" t="n">
        <f aca="false">Посуточная!PO77</f>
        <v>0</v>
      </c>
      <c r="LR77" s="417" t="n">
        <f aca="false">COUNTIF(KN77:KW77,"&lt;&gt;0")-COUNTIF(KN77:KW77,"")</f>
        <v>-10</v>
      </c>
      <c r="LS77" s="391" t="n">
        <f aca="false">COUNTIF(KX77:LQ77,"&lt;&gt;0")-COUNTIF(KX77:LQ77,"")</f>
        <v>0</v>
      </c>
      <c r="LT77" s="291"/>
      <c r="LU77" s="291"/>
      <c r="LV77" s="414" t="n">
        <f aca="false">Посуточная!QA77</f>
        <v>0</v>
      </c>
      <c r="LW77" s="415" t="n">
        <f aca="false">Посуточная!QB77</f>
        <v>0</v>
      </c>
      <c r="LX77" s="415" t="n">
        <f aca="false">Посуточная!QC77</f>
        <v>0</v>
      </c>
      <c r="LY77" s="415" t="n">
        <f aca="false">Посуточная!QD77</f>
        <v>0</v>
      </c>
      <c r="LZ77" s="415" t="n">
        <f aca="false">Посуточная!QE77</f>
        <v>0</v>
      </c>
      <c r="MA77" s="415" t="n">
        <f aca="false">Посуточная!QF77</f>
        <v>0</v>
      </c>
      <c r="MB77" s="415" t="n">
        <f aca="false">Посуточная!QG77</f>
        <v>0</v>
      </c>
      <c r="MC77" s="876" t="n">
        <f aca="false">Посуточная!QO77</f>
        <v>0</v>
      </c>
      <c r="MD77" s="876" t="n">
        <f aca="false">Посуточная!QP77</f>
        <v>0</v>
      </c>
      <c r="ME77" s="876" t="n">
        <f aca="false">Посуточная!QQ77</f>
        <v>0</v>
      </c>
      <c r="MF77" s="876" t="n">
        <f aca="false">Посуточная!QR77</f>
        <v>0</v>
      </c>
      <c r="MG77" s="876" t="n">
        <f aca="false">Посуточная!QS77</f>
        <v>0</v>
      </c>
      <c r="MH77" s="876" t="n">
        <f aca="false">Посуточная!QT77</f>
        <v>0</v>
      </c>
      <c r="MI77" s="876" t="n">
        <f aca="false">Посуточная!QU77</f>
        <v>0</v>
      </c>
      <c r="MJ77" s="417" t="n">
        <f aca="false">COUNTIF(LV77:MB77,"&lt;&gt;0")-COUNTIF(LV77:MB77,"")</f>
        <v>-7</v>
      </c>
      <c r="MK77" s="391" t="n">
        <f aca="false">COUNTIF(MC77:MI77,"&lt;&gt;0")-COUNTIF(MC77:MI77,"")</f>
        <v>0</v>
      </c>
      <c r="ML77" s="291"/>
      <c r="MM77" s="291"/>
      <c r="MN77" s="871" t="n">
        <f aca="false">Посуточная!RG77</f>
        <v>0</v>
      </c>
      <c r="MO77" s="872" t="n">
        <f aca="false">Посуточная!RH77</f>
        <v>0</v>
      </c>
      <c r="MP77" s="872" t="n">
        <f aca="false">Посуточная!RI77</f>
        <v>0</v>
      </c>
      <c r="MQ77" s="872" t="n">
        <f aca="false">Посуточная!RJ77</f>
        <v>0</v>
      </c>
      <c r="MR77" s="872" t="n">
        <f aca="false">Посуточная!RK77</f>
        <v>0</v>
      </c>
      <c r="MS77" s="872" t="n">
        <f aca="false">Посуточная!RL77</f>
        <v>0</v>
      </c>
      <c r="MT77" s="872" t="n">
        <f aca="false">Посуточная!RM77</f>
        <v>0</v>
      </c>
      <c r="MU77" s="366" t="n">
        <f aca="false">Посуточная!RU77</f>
        <v>0</v>
      </c>
      <c r="MV77" s="366" t="n">
        <f aca="false">Посуточная!RV77</f>
        <v>0</v>
      </c>
      <c r="MW77" s="366" t="n">
        <f aca="false">Посуточная!RW77</f>
        <v>0</v>
      </c>
      <c r="MX77" s="366" t="n">
        <f aca="false">Посуточная!RX77</f>
        <v>0</v>
      </c>
      <c r="MY77" s="366" t="n">
        <f aca="false">Посуточная!RY77</f>
        <v>0</v>
      </c>
      <c r="MZ77" s="366" t="n">
        <f aca="false">Посуточная!RZ77</f>
        <v>0</v>
      </c>
      <c r="NA77" s="366" t="n">
        <f aca="false">Посуточная!SA77</f>
        <v>0</v>
      </c>
      <c r="NB77" s="417" t="n">
        <f aca="false">COUNTIF(MN77:MT77,"&lt;&gt;0")-COUNTIF(MN77:MT77,"")</f>
        <v>-7</v>
      </c>
      <c r="NC77" s="391" t="n">
        <f aca="false">COUNTIF(MU77:NA77,"&lt;&gt;0")-COUNTIF(MU77:NA77,"")</f>
        <v>-7</v>
      </c>
      <c r="ND77" s="291"/>
      <c r="NE77" s="291"/>
      <c r="NF77" s="395" t="n">
        <f aca="false">SUMIF(IG6:NE6,"итого гр.",IG77:NE77)</f>
        <v>0</v>
      </c>
      <c r="NG77" s="391" t="n">
        <f aca="false">SUMIF($IG$6:$NE$6,"итого фк.",IG77:NE77)</f>
        <v>0</v>
      </c>
      <c r="NH77" s="291"/>
      <c r="NI77" s="291"/>
      <c r="NJ77" s="396"/>
      <c r="NK77" s="397"/>
      <c r="NL77" s="291"/>
      <c r="NM77" s="291"/>
      <c r="NN77" s="871" t="n">
        <f aca="false">Посуточная!SU77</f>
        <v>0</v>
      </c>
      <c r="NO77" s="872" t="n">
        <f aca="false">Посуточная!SV77</f>
        <v>0</v>
      </c>
      <c r="NP77" s="872" t="n">
        <f aca="false">Посуточная!SW77</f>
        <v>0</v>
      </c>
      <c r="NQ77" s="872" t="n">
        <f aca="false">Посуточная!SX77</f>
        <v>0</v>
      </c>
      <c r="NR77" s="366" t="n">
        <f aca="false">Посуточная!TC77</f>
        <v>0</v>
      </c>
      <c r="NS77" s="366" t="n">
        <f aca="false">Посуточная!TD77</f>
        <v>0</v>
      </c>
      <c r="NT77" s="366" t="n">
        <f aca="false">Посуточная!TE77</f>
        <v>0</v>
      </c>
      <c r="NU77" s="366" t="n">
        <f aca="false">Посуточная!TF77</f>
        <v>0</v>
      </c>
      <c r="NV77" s="417"/>
      <c r="NW77" s="391"/>
      <c r="NX77" s="291"/>
      <c r="NY77" s="291"/>
      <c r="NZ77" s="395"/>
      <c r="OA77" s="417"/>
      <c r="OB77" s="291"/>
      <c r="OC77" s="291"/>
      <c r="OD77" s="417"/>
      <c r="OE77" s="417"/>
      <c r="OF77" s="291"/>
      <c r="OG77" s="291"/>
      <c r="OH77" s="417"/>
      <c r="OI77" s="417"/>
      <c r="OJ77" s="291"/>
      <c r="OK77" s="291"/>
      <c r="OL77" s="417"/>
      <c r="OM77" s="417"/>
      <c r="ON77" s="291"/>
      <c r="OO77" s="291"/>
      <c r="OP77" s="418" t="n">
        <f aca="false">SUMIF(NZ6:OO6,"итого гр.",NZ77:OO77)</f>
        <v>0</v>
      </c>
      <c r="OQ77" s="397" t="n">
        <f aca="false">SUMIF($NZ$6:$OO$6,"итого фк.",NZ77:OO77)</f>
        <v>0</v>
      </c>
      <c r="OR77" s="724"/>
      <c r="OS77" s="291"/>
      <c r="OT77" s="396"/>
      <c r="OU77" s="397"/>
      <c r="OV77" s="291"/>
      <c r="OW77" s="291"/>
      <c r="OX77" s="396"/>
      <c r="OY77" s="397"/>
      <c r="OZ77" s="291"/>
      <c r="PA77" s="291"/>
      <c r="PB77" s="395"/>
      <c r="PC77" s="391"/>
      <c r="PD77" s="291"/>
      <c r="PE77" s="291"/>
      <c r="PF77" s="396"/>
      <c r="PG77" s="397"/>
      <c r="PH77" s="291"/>
      <c r="PI77" s="291"/>
      <c r="PJ77" s="418"/>
      <c r="PK77" s="418"/>
      <c r="PL77" s="291"/>
      <c r="PM77" s="291"/>
      <c r="PN77" s="418"/>
      <c r="PO77" s="418"/>
      <c r="PP77" s="291"/>
      <c r="PQ77" s="291"/>
      <c r="PR77" s="546"/>
      <c r="PS77" s="375"/>
      <c r="PT77" s="546"/>
      <c r="PU77" s="375"/>
      <c r="PV77" s="396"/>
      <c r="PW77" s="375"/>
      <c r="PX77" s="419"/>
      <c r="PY77" s="546"/>
      <c r="PZ77" s="377"/>
      <c r="QA77" s="378"/>
      <c r="QD77" s="608"/>
      <c r="QQ77" s="127" t="n">
        <f aca="false">IF(V77="",0,V77+QQ74)</f>
        <v>0</v>
      </c>
      <c r="QR77" s="127" t="n">
        <f aca="false">IF(W77="",0,W77+QR74)</f>
        <v>0</v>
      </c>
      <c r="QS77" s="127" t="n">
        <f aca="false">IF(AN77="",0,AN77+QS74)</f>
        <v>0</v>
      </c>
      <c r="QT77" s="127" t="n">
        <f aca="false">IF(AO77="",0,AO77+QT74)</f>
        <v>0</v>
      </c>
      <c r="QU77" s="127" t="n">
        <f aca="false">IF(AZ77="",0,AZ77+QU74)</f>
        <v>0</v>
      </c>
      <c r="QV77" s="127" t="n">
        <f aca="false">IF(BA77="",0,BA77+QV74)</f>
        <v>0</v>
      </c>
      <c r="QW77" s="127" t="n">
        <f aca="false">IF(BL77="",0,BL77+QW74)</f>
        <v>0</v>
      </c>
      <c r="QX77" s="127" t="n">
        <f aca="false">IF(BM77="",0,BM77+QX74)</f>
        <v>0</v>
      </c>
      <c r="QY77" s="127" t="n">
        <f aca="false">IF(CF77="",0,CF77+QY74)</f>
        <v>0</v>
      </c>
      <c r="QZ77" s="127" t="n">
        <f aca="false">IF(CG77="",0,CG77+QZ74)</f>
        <v>0</v>
      </c>
      <c r="RA77" s="127" t="n">
        <f aca="false">IF(CX77="",0,CX77+RA74)</f>
        <v>0</v>
      </c>
      <c r="RB77" s="127" t="n">
        <f aca="false">IF(CY77="",0,CY77+RB74)</f>
        <v>0</v>
      </c>
      <c r="RC77" s="127" t="n">
        <f aca="false">IF(FO77="",0,FO77+RC74)</f>
        <v>0</v>
      </c>
      <c r="RD77" s="127" t="n">
        <f aca="false">IF(FP77="",0,FP77+RD74)</f>
        <v>0</v>
      </c>
      <c r="RE77" s="127" t="n">
        <f aca="false">IF(FC77="",0,FC77+RE74)</f>
        <v>0</v>
      </c>
      <c r="RF77" s="127" t="n">
        <f aca="false">IF(FD77="",0,FD77+RF74)</f>
        <v>0</v>
      </c>
      <c r="RG77" s="127" t="n">
        <f aca="false">IF(ND77="",0,ND77+RG74)</f>
        <v>0</v>
      </c>
      <c r="RH77" s="127" t="n">
        <f aca="false">IF(NE77="",0,NE77+RH74)</f>
        <v>0</v>
      </c>
      <c r="RI77" s="127" t="n">
        <f aca="false">IF(OX77="",0,OX77)</f>
        <v>0</v>
      </c>
      <c r="RJ77" s="127" t="n">
        <f aca="false">IF(OY77="",0,OY77)</f>
        <v>0</v>
      </c>
      <c r="RK77" s="127" t="n">
        <f aca="false">IF(IA77="",0,IA77+RK74)</f>
        <v>0</v>
      </c>
      <c r="RL77" s="127" t="n">
        <f aca="false">IF(IB77="",0,IB77+RL74)</f>
        <v>0</v>
      </c>
      <c r="RM77" s="127" t="n">
        <f aca="false">IF(OT77="",0,OT77+RM74)</f>
        <v>0</v>
      </c>
      <c r="RN77" s="127" t="n">
        <f aca="false">IF(OU77="",0,OU77+RN74)</f>
        <v>0</v>
      </c>
      <c r="RO77" s="127" t="n">
        <f aca="false">IF(PY77="",0,PY77+RO74)</f>
        <v>0</v>
      </c>
      <c r="RP77" s="127" t="n">
        <f aca="false">IF(PZ77="",0,PZ77+RP74)</f>
        <v>0</v>
      </c>
      <c r="RQ77" s="127" t="n">
        <f aca="false">IFERROR(RO77/$A75,0)</f>
        <v>0</v>
      </c>
      <c r="RR77" s="127" t="n">
        <f aca="false">IFERROR(RP77/$A75,0)</f>
        <v>0</v>
      </c>
      <c r="RS77" s="127" t="n">
        <f aca="false">IF(PD77="",0,PD77+RS74)</f>
        <v>0</v>
      </c>
      <c r="RT77" s="127" t="n">
        <f aca="false">IF(PE77="",0,PE77+RT74)</f>
        <v>0</v>
      </c>
      <c r="RU77" s="127" t="n">
        <f aca="false">IF(QQ77&gt;0,0,T77+RU74)</f>
        <v>-160</v>
      </c>
      <c r="RV77" s="127" t="n">
        <f aca="false">IF(QR77&gt;0,0,U77+RV74)</f>
        <v>5</v>
      </c>
      <c r="RW77" s="127" t="n">
        <f aca="false">IF(QS77&gt;0,0,AL77+RW74)</f>
        <v>-137</v>
      </c>
      <c r="RX77" s="127" t="n">
        <f aca="false">IF(QT77&gt;0,0,AM77+RX74)</f>
        <v>8</v>
      </c>
      <c r="RY77" s="127" t="n">
        <f aca="false">IF(QU77&gt;0,0,AX77+RY74)</f>
        <v>-92</v>
      </c>
      <c r="RZ77" s="127" t="n">
        <f aca="false">IF(QV77&gt;0,0,AY77+RZ74)</f>
        <v>0</v>
      </c>
      <c r="SA77" s="127" t="n">
        <f aca="false">IF(QW77&gt;0,0,BJ77+SA74)</f>
        <v>-92</v>
      </c>
      <c r="SB77" s="127" t="n">
        <f aca="false">IF(QX77&gt;0,0,BK77+SB74)</f>
        <v>0</v>
      </c>
      <c r="SC77" s="127" t="n">
        <f aca="false">IF(QY77&gt;0,0,CD77+SC74)</f>
        <v>-86</v>
      </c>
      <c r="SD77" s="127" t="n">
        <f aca="false">IF(QZ77&gt;0,0,CE77+SD74)</f>
        <v>4</v>
      </c>
      <c r="SE77" s="127" t="n">
        <f aca="false">IF(RA77&gt;0,0,CV77+SE74)</f>
        <v>-147</v>
      </c>
      <c r="SF77" s="127" t="n">
        <f aca="false">IF(RB77&gt;0,0,CW77+SF74)</f>
        <v>2</v>
      </c>
      <c r="SG77" s="127" t="n">
        <f aca="false">IF(RC77&gt;0,0,FM77+SG74)</f>
        <v>-92</v>
      </c>
      <c r="SH77" s="127" t="n">
        <f aca="false">IF(RD77&gt;0,0,FN77+SH74)</f>
        <v>0</v>
      </c>
      <c r="SI77" s="127" t="n">
        <f aca="false">IF(RE77&gt;0,0,FA77+SI74)</f>
        <v>-680</v>
      </c>
      <c r="SJ77" s="127" t="n">
        <f aca="false">IFERROR(IF(RF77&gt;0,0,FB77+SJ74),0)</f>
        <v>24</v>
      </c>
      <c r="SK77" s="127" t="n">
        <f aca="false">IF(RG77&gt;0,0,NB77+SK74)</f>
        <v>-142</v>
      </c>
      <c r="SL77" s="127" t="n">
        <f aca="false">IFERROR(IF(RH77&gt;0,0,NC77+SL74),0)</f>
        <v>-157</v>
      </c>
      <c r="SM77" s="127"/>
      <c r="SN77" s="127"/>
      <c r="SO77" s="127"/>
    </row>
    <row r="78" customFormat="false" ht="15" hidden="false" customHeight="false" outlineLevel="0" collapsed="false">
      <c r="A78" s="736"/>
      <c r="B78" s="879" t="n">
        <f aca="false">Посуточная!B78</f>
        <v>0</v>
      </c>
      <c r="C78" s="880" t="n">
        <f aca="false">Посуточная!C78</f>
        <v>0</v>
      </c>
      <c r="D78" s="880" t="n">
        <f aca="false">Посуточная!D78</f>
        <v>0</v>
      </c>
      <c r="E78" s="880" t="n">
        <f aca="false">Посуточная!E78</f>
        <v>0</v>
      </c>
      <c r="F78" s="880" t="n">
        <f aca="false">Посуточная!F78</f>
        <v>0</v>
      </c>
      <c r="G78" s="880" t="n">
        <f aca="false">Посуточная!G78</f>
        <v>0</v>
      </c>
      <c r="H78" s="880" t="n">
        <f aca="false">Посуточная!H78</f>
        <v>0</v>
      </c>
      <c r="I78" s="880" t="n">
        <f aca="false">Посуточная!I78</f>
        <v>0</v>
      </c>
      <c r="J78" s="427" t="n">
        <f aca="false">Посуточная!Q78</f>
        <v>0</v>
      </c>
      <c r="K78" s="427" t="n">
        <f aca="false">Посуточная!R78</f>
        <v>0</v>
      </c>
      <c r="L78" s="427" t="n">
        <f aca="false">Посуточная!S78</f>
        <v>30</v>
      </c>
      <c r="M78" s="427" t="n">
        <f aca="false">Посуточная!T78</f>
        <v>0</v>
      </c>
      <c r="N78" s="427" t="n">
        <f aca="false">Посуточная!U78</f>
        <v>0</v>
      </c>
      <c r="O78" s="427" t="n">
        <f aca="false">Посуточная!V78</f>
        <v>0</v>
      </c>
      <c r="P78" s="427" t="n">
        <f aca="false">Посуточная!W78</f>
        <v>0</v>
      </c>
      <c r="Q78" s="427" t="n">
        <f aca="false">Посуточная!X78</f>
        <v>0</v>
      </c>
      <c r="R78" s="427" t="n">
        <f aca="false">Посуточная!Y78</f>
        <v>0</v>
      </c>
      <c r="S78" s="427" t="n">
        <f aca="false">Посуточная!Z78</f>
        <v>0</v>
      </c>
      <c r="T78" s="475" t="n">
        <f aca="false">SUBTOTAL(9, B78:I78)</f>
        <v>0</v>
      </c>
      <c r="U78" s="433" t="n">
        <f aca="false">SUBTOTAL(9, J78:S78)</f>
        <v>30</v>
      </c>
      <c r="V78" s="291" t="n">
        <f aca="false">SUM(T78,V75)</f>
        <v>380</v>
      </c>
      <c r="W78" s="291" t="n">
        <f aca="false">SUM(U78,W75)</f>
        <v>180</v>
      </c>
      <c r="X78" s="879" t="n">
        <f aca="false">Посуточная!AL78</f>
        <v>18</v>
      </c>
      <c r="Y78" s="880" t="n">
        <f aca="false">Посуточная!AM78</f>
        <v>19</v>
      </c>
      <c r="Z78" s="880" t="n">
        <f aca="false">Посуточная!AN78</f>
        <v>0</v>
      </c>
      <c r="AA78" s="880" t="n">
        <f aca="false">Посуточная!AO78</f>
        <v>0</v>
      </c>
      <c r="AB78" s="880" t="n">
        <f aca="false">Посуточная!AP78</f>
        <v>0</v>
      </c>
      <c r="AC78" s="880" t="n">
        <f aca="false">Посуточная!AQ78</f>
        <v>0</v>
      </c>
      <c r="AD78" s="880" t="n">
        <f aca="false">Посуточная!AR78</f>
        <v>0</v>
      </c>
      <c r="AE78" s="427" t="n">
        <f aca="false">Посуточная!AZ78</f>
        <v>0</v>
      </c>
      <c r="AF78" s="427" t="n">
        <f aca="false">Посуточная!BA78</f>
        <v>0</v>
      </c>
      <c r="AG78" s="427" t="n">
        <f aca="false">Посуточная!BB78</f>
        <v>0</v>
      </c>
      <c r="AH78" s="427" t="n">
        <f aca="false">Посуточная!BC78</f>
        <v>0</v>
      </c>
      <c r="AI78" s="427" t="n">
        <f aca="false">Посуточная!BD78</f>
        <v>0</v>
      </c>
      <c r="AJ78" s="427" t="n">
        <f aca="false">Посуточная!BE78</f>
        <v>0</v>
      </c>
      <c r="AK78" s="427" t="n">
        <f aca="false">Посуточная!BF78</f>
        <v>0</v>
      </c>
      <c r="AL78" s="475" t="n">
        <f aca="false">SUBTOTAL(9, X78:AD78)</f>
        <v>37</v>
      </c>
      <c r="AM78" s="433" t="n">
        <f aca="false">SUBTOTAL(9, AE78:AK78)</f>
        <v>0</v>
      </c>
      <c r="AN78" s="291" t="n">
        <f aca="false">SUM(AL78,AN75)</f>
        <v>240</v>
      </c>
      <c r="AO78" s="291" t="n">
        <f aca="false">SUM(AM78,AO75)</f>
        <v>147</v>
      </c>
      <c r="AP78" s="879" t="n">
        <f aca="false">Посуточная!BR78</f>
        <v>0</v>
      </c>
      <c r="AQ78" s="880" t="n">
        <f aca="false">Посуточная!BS78</f>
        <v>0</v>
      </c>
      <c r="AR78" s="880" t="n">
        <f aca="false">Посуточная!BT78</f>
        <v>0</v>
      </c>
      <c r="AS78" s="880" t="n">
        <f aca="false">Посуточная!BU78</f>
        <v>0</v>
      </c>
      <c r="AT78" s="427" t="n">
        <f aca="false">Посуточная!BZ78</f>
        <v>0</v>
      </c>
      <c r="AU78" s="427" t="n">
        <f aca="false">Посуточная!CA78</f>
        <v>0</v>
      </c>
      <c r="AV78" s="427" t="n">
        <f aca="false">Посуточная!CB78</f>
        <v>0</v>
      </c>
      <c r="AW78" s="427" t="n">
        <f aca="false">Посуточная!CC78</f>
        <v>0</v>
      </c>
      <c r="AX78" s="475" t="n">
        <f aca="false">SUBTOTAL(9, AP78:AS78)</f>
        <v>0</v>
      </c>
      <c r="AY78" s="433" t="n">
        <f aca="false">SUBTOTAL(9, AT78:AW78)</f>
        <v>0</v>
      </c>
      <c r="AZ78" s="291" t="n">
        <f aca="false">SUM(AX78,AZ75)</f>
        <v>0</v>
      </c>
      <c r="BA78" s="291" t="n">
        <f aca="false">SUM(AY78,BA75)</f>
        <v>0</v>
      </c>
      <c r="BB78" s="879" t="n">
        <f aca="false">Посуточная!CL78</f>
        <v>0</v>
      </c>
      <c r="BC78" s="880" t="n">
        <f aca="false">Посуточная!CM78</f>
        <v>0</v>
      </c>
      <c r="BD78" s="880" t="n">
        <f aca="false">Посуточная!CN78</f>
        <v>0</v>
      </c>
      <c r="BE78" s="880" t="n">
        <f aca="false">Посуточная!CO78</f>
        <v>0</v>
      </c>
      <c r="BF78" s="427" t="n">
        <f aca="false">Посуточная!CT78</f>
        <v>0</v>
      </c>
      <c r="BG78" s="427" t="n">
        <f aca="false">Посуточная!CU78</f>
        <v>0</v>
      </c>
      <c r="BH78" s="427" t="n">
        <f aca="false">Посуточная!CV78</f>
        <v>0</v>
      </c>
      <c r="BI78" s="427" t="n">
        <f aca="false">Посуточная!CW78</f>
        <v>0</v>
      </c>
      <c r="BJ78" s="475" t="n">
        <f aca="false">SUBTOTAL(9, BB78:BE78)</f>
        <v>0</v>
      </c>
      <c r="BK78" s="433" t="n">
        <f aca="false">SUBTOTAL(9, BF78:BI78)</f>
        <v>0</v>
      </c>
      <c r="BL78" s="291" t="n">
        <f aca="false">SUM(BJ78,BL75)</f>
        <v>0</v>
      </c>
      <c r="BM78" s="291" t="n">
        <f aca="false">SUM(BK78,BM75)</f>
        <v>0</v>
      </c>
      <c r="BN78" s="437" t="n">
        <f aca="false">SUMIF(B6:BM6,"итого гр.",B78:BM78)</f>
        <v>37</v>
      </c>
      <c r="BO78" s="433" t="n">
        <f aca="false">SUMIF(B6:BM6,"итого фк.",B78:BM78)</f>
        <v>30</v>
      </c>
      <c r="BP78" s="291" t="n">
        <f aca="false">SUM(BN78,BP75)</f>
        <v>620</v>
      </c>
      <c r="BQ78" s="291" t="n">
        <f aca="false">SUM(BO78,BQ75)</f>
        <v>327</v>
      </c>
      <c r="BR78" s="438" t="n">
        <f aca="false">BP78</f>
        <v>620</v>
      </c>
      <c r="BS78" s="439" t="n">
        <f aca="false">BQ78</f>
        <v>327</v>
      </c>
      <c r="BT78" s="291"/>
      <c r="BU78" s="291"/>
      <c r="BV78" s="881" t="n">
        <f aca="false">Посуточная!DN78</f>
        <v>0</v>
      </c>
      <c r="BW78" s="882" t="n">
        <f aca="false">Посуточная!DO78</f>
        <v>0</v>
      </c>
      <c r="BX78" s="882" t="n">
        <f aca="false">Посуточная!DP78</f>
        <v>0</v>
      </c>
      <c r="BY78" s="882" t="n">
        <f aca="false">Посуточная!DQ78</f>
        <v>0</v>
      </c>
      <c r="BZ78" s="427" t="n">
        <f aca="false">Посуточная!DV78</f>
        <v>0</v>
      </c>
      <c r="CA78" s="427" t="n">
        <f aca="false">Посуточная!DW78</f>
        <v>0</v>
      </c>
      <c r="CB78" s="427" t="n">
        <f aca="false">Посуточная!DX78</f>
        <v>0</v>
      </c>
      <c r="CC78" s="427" t="n">
        <f aca="false">Посуточная!DY78</f>
        <v>0</v>
      </c>
      <c r="CD78" s="417" t="n">
        <f aca="false">SUBTOTAL(9, BV78:BY78)</f>
        <v>0</v>
      </c>
      <c r="CE78" s="433" t="n">
        <f aca="false">SUBTOTAL(9, BZ78:CC78)</f>
        <v>0</v>
      </c>
      <c r="CF78" s="291" t="n">
        <f aca="false">SUM(CD78,CF75)</f>
        <v>25.2</v>
      </c>
      <c r="CG78" s="291" t="n">
        <f aca="false">SUM(CE78,CG75)</f>
        <v>26.488</v>
      </c>
      <c r="CH78" s="881" t="n">
        <f aca="false">Посуточная!EH78</f>
        <v>0</v>
      </c>
      <c r="CI78" s="882" t="n">
        <f aca="false">Посуточная!EI78</f>
        <v>0</v>
      </c>
      <c r="CJ78" s="882" t="n">
        <f aca="false">Посуточная!EJ78</f>
        <v>0</v>
      </c>
      <c r="CK78" s="882" t="n">
        <f aca="false">Посуточная!EK78</f>
        <v>0</v>
      </c>
      <c r="CL78" s="882" t="n">
        <f aca="false">Посуточная!EL78</f>
        <v>0</v>
      </c>
      <c r="CM78" s="882" t="n">
        <f aca="false">Посуточная!EM78</f>
        <v>0</v>
      </c>
      <c r="CN78" s="882" t="n">
        <f aca="false">Посуточная!EN78</f>
        <v>0</v>
      </c>
      <c r="CO78" s="322" t="n">
        <f aca="false">Посуточная!ES78</f>
        <v>0</v>
      </c>
      <c r="CP78" s="427" t="n">
        <f aca="false">Посуточная!ET78</f>
        <v>0</v>
      </c>
      <c r="CQ78" s="427" t="n">
        <f aca="false">Посуточная!EU78</f>
        <v>0</v>
      </c>
      <c r="CR78" s="427" t="n">
        <f aca="false">Посуточная!EV78</f>
        <v>0</v>
      </c>
      <c r="CS78" s="427" t="n">
        <f aca="false">Посуточная!EW78</f>
        <v>0</v>
      </c>
      <c r="CT78" s="427" t="n">
        <f aca="false">Посуточная!EX78</f>
        <v>0</v>
      </c>
      <c r="CU78" s="427" t="n">
        <f aca="false">Посуточная!EY78</f>
        <v>0</v>
      </c>
      <c r="CV78" s="475" t="n">
        <f aca="false">SUBTOTAL(9, CH78:CN78)</f>
        <v>0</v>
      </c>
      <c r="CW78" s="433" t="n">
        <f aca="false">SUBTOTAL(9, CO78:CU78)</f>
        <v>0</v>
      </c>
      <c r="CX78" s="291" t="n">
        <f aca="false">SUM(CV78,CX75)</f>
        <v>220</v>
      </c>
      <c r="CY78" s="291" t="n">
        <f aca="false">SUM(CW78,CY75)</f>
        <v>60</v>
      </c>
      <c r="CZ78" s="879" t="n">
        <f aca="false">Посуточная!FH78</f>
        <v>7</v>
      </c>
      <c r="DA78" s="880" t="n">
        <f aca="false">Посуточная!FI78</f>
        <v>5</v>
      </c>
      <c r="DB78" s="880" t="n">
        <f aca="false">Посуточная!FJ78</f>
        <v>0</v>
      </c>
      <c r="DC78" s="880" t="n">
        <f aca="false">Посуточная!FK78</f>
        <v>0</v>
      </c>
      <c r="DD78" s="880" t="n">
        <f aca="false">Посуточная!FL78</f>
        <v>0</v>
      </c>
      <c r="DE78" s="880" t="n">
        <f aca="false">Посуточная!FM78</f>
        <v>0</v>
      </c>
      <c r="DF78" s="880" t="n">
        <f aca="false">Посуточная!FN78</f>
        <v>0</v>
      </c>
      <c r="DG78" s="880" t="n">
        <f aca="false">Посуточная!FO78</f>
        <v>0</v>
      </c>
      <c r="DH78" s="880" t="n">
        <f aca="false">Посуточная!FP78</f>
        <v>0</v>
      </c>
      <c r="DI78" s="880" t="n">
        <f aca="false">Посуточная!FQ78</f>
        <v>0</v>
      </c>
      <c r="DJ78" s="880" t="n">
        <f aca="false">Посуточная!FR78</f>
        <v>0</v>
      </c>
      <c r="DK78" s="880" t="n">
        <f aca="false">Посуточная!FS78</f>
        <v>0</v>
      </c>
      <c r="DL78" s="880" t="n">
        <f aca="false">Посуточная!FT78</f>
        <v>0</v>
      </c>
      <c r="DM78" s="880" t="n">
        <f aca="false">Посуточная!FU78</f>
        <v>0</v>
      </c>
      <c r="DN78" s="880" t="n">
        <f aca="false">Посуточная!FV78</f>
        <v>0</v>
      </c>
      <c r="DO78" s="880" t="n">
        <f aca="false">Посуточная!FW78</f>
        <v>0</v>
      </c>
      <c r="DP78" s="880" t="n">
        <f aca="false">Посуточная!FX78</f>
        <v>0</v>
      </c>
      <c r="DQ78" s="880" t="n">
        <f aca="false">Посуточная!FY78</f>
        <v>0</v>
      </c>
      <c r="DR78" s="880" t="n">
        <f aca="false">Посуточная!FZ78</f>
        <v>0</v>
      </c>
      <c r="DS78" s="880" t="n">
        <f aca="false">Посуточная!GA78</f>
        <v>0</v>
      </c>
      <c r="DT78" s="880" t="n">
        <f aca="false">Посуточная!GB78</f>
        <v>0</v>
      </c>
      <c r="DU78" s="880" t="n">
        <f aca="false">Посуточная!GC78</f>
        <v>0</v>
      </c>
      <c r="DV78" s="880" t="n">
        <f aca="false">Посуточная!GD78</f>
        <v>0</v>
      </c>
      <c r="DW78" s="880" t="n">
        <f aca="false">Посуточная!GE78</f>
        <v>0</v>
      </c>
      <c r="DX78" s="880" t="n">
        <f aca="false">Посуточная!GF78</f>
        <v>0</v>
      </c>
      <c r="DY78" s="880" t="n">
        <f aca="false">Посуточная!GG78</f>
        <v>0</v>
      </c>
      <c r="DZ78" s="880" t="n">
        <f aca="false">Посуточная!GH78</f>
        <v>0</v>
      </c>
      <c r="EA78" s="880" t="n">
        <f aca="false">Посуточная!GI78</f>
        <v>0</v>
      </c>
      <c r="EB78" s="880" t="n">
        <f aca="false">Посуточная!GJ78</f>
        <v>0</v>
      </c>
      <c r="EC78" s="880" t="n">
        <f aca="false">Посуточная!GK78</f>
        <v>0</v>
      </c>
      <c r="ED78" s="880" t="n">
        <f aca="false">Посуточная!GL78</f>
        <v>0</v>
      </c>
      <c r="EE78" s="880" t="n">
        <f aca="false">Посуточная!GM78</f>
        <v>0</v>
      </c>
      <c r="EF78" s="427" t="n">
        <f aca="false">Посуточная!GU78</f>
        <v>0</v>
      </c>
      <c r="EG78" s="427" t="n">
        <f aca="false">Посуточная!GV78</f>
        <v>0</v>
      </c>
      <c r="EH78" s="427" t="n">
        <f aca="false">Посуточная!GW78</f>
        <v>0</v>
      </c>
      <c r="EI78" s="427" t="n">
        <f aca="false">Посуточная!GX78</f>
        <v>0</v>
      </c>
      <c r="EJ78" s="427" t="n">
        <f aca="false">Посуточная!GY78</f>
        <v>0</v>
      </c>
      <c r="EK78" s="427" t="n">
        <f aca="false">Посуточная!GZ78</f>
        <v>0</v>
      </c>
      <c r="EL78" s="427" t="n">
        <f aca="false">Посуточная!HA78</f>
        <v>0</v>
      </c>
      <c r="EM78" s="427" t="n">
        <f aca="false">Посуточная!HB78</f>
        <v>0</v>
      </c>
      <c r="EN78" s="427" t="n">
        <f aca="false">Посуточная!HC78</f>
        <v>0</v>
      </c>
      <c r="EO78" s="427" t="n">
        <f aca="false">Посуточная!HD78</f>
        <v>0</v>
      </c>
      <c r="EP78" s="427" t="n">
        <f aca="false">Посуточная!HE78</f>
        <v>0</v>
      </c>
      <c r="EQ78" s="427" t="n">
        <f aca="false">Посуточная!HF78</f>
        <v>0</v>
      </c>
      <c r="ER78" s="427" t="n">
        <f aca="false">Посуточная!HG78</f>
        <v>0</v>
      </c>
      <c r="ES78" s="427" t="n">
        <f aca="false">Посуточная!HH78</f>
        <v>0</v>
      </c>
      <c r="ET78" s="427" t="n">
        <f aca="false">Посуточная!HI78</f>
        <v>0</v>
      </c>
      <c r="EU78" s="427" t="n">
        <f aca="false">Посуточная!HJ78</f>
        <v>0</v>
      </c>
      <c r="EV78" s="427" t="n">
        <f aca="false">Посуточная!HK78</f>
        <v>0</v>
      </c>
      <c r="EW78" s="427" t="n">
        <f aca="false">Посуточная!HL78</f>
        <v>0</v>
      </c>
      <c r="EX78" s="427" t="n">
        <f aca="false">Посуточная!HM78</f>
        <v>0</v>
      </c>
      <c r="EY78" s="427" t="n">
        <f aca="false">Посуточная!HN78</f>
        <v>0</v>
      </c>
      <c r="EZ78" s="427" t="n">
        <f aca="false">Посуточная!HO78</f>
        <v>0</v>
      </c>
      <c r="FA78" s="475" t="n">
        <f aca="false">SUBTOTAL(9, CZ78:EE78)</f>
        <v>12</v>
      </c>
      <c r="FB78" s="433" t="n">
        <f aca="false">SUBTOTAL(9, EF78:EZ78)</f>
        <v>0</v>
      </c>
      <c r="FC78" s="291" t="n">
        <f aca="false">SUM(FA78,FC75)</f>
        <v>145</v>
      </c>
      <c r="FD78" s="291" t="n">
        <f aca="false">SUM(FB78,FD75)</f>
        <v>101.773</v>
      </c>
      <c r="FE78" s="883" t="n">
        <f aca="false">Посуточная!IA78</f>
        <v>0</v>
      </c>
      <c r="FF78" s="884" t="n">
        <f aca="false">Посуточная!IB78</f>
        <v>0</v>
      </c>
      <c r="FG78" s="884" t="n">
        <f aca="false">Посуточная!IC78</f>
        <v>0</v>
      </c>
      <c r="FH78" s="880" t="n">
        <f aca="false">Посуточная!ID78</f>
        <v>0</v>
      </c>
      <c r="FI78" s="427" t="n">
        <f aca="false">Посуточная!II78</f>
        <v>0</v>
      </c>
      <c r="FJ78" s="470" t="n">
        <f aca="false">Посуточная!IJ78</f>
        <v>0</v>
      </c>
      <c r="FK78" s="469" t="n">
        <f aca="false">Посуточная!IK78</f>
        <v>0</v>
      </c>
      <c r="FL78" s="470" t="n">
        <f aca="false">Посуточная!IL78</f>
        <v>0</v>
      </c>
      <c r="FM78" s="432" t="n">
        <f aca="false">SUBTOTAL(9, FE78:FH78)</f>
        <v>0</v>
      </c>
      <c r="FN78" s="433" t="n">
        <f aca="false">SUBTOTAL(9, FI78:FL78)</f>
        <v>0</v>
      </c>
      <c r="FO78" s="291" t="n">
        <f aca="false">SUM(FM78,FO75)</f>
        <v>0</v>
      </c>
      <c r="FP78" s="291" t="n">
        <f aca="false">SUM(FN78,FP75)</f>
        <v>0</v>
      </c>
      <c r="FQ78" s="420" t="n">
        <f aca="false">Посуточная!KX78-Посуточная_НГДП!EH78</f>
        <v>9.2</v>
      </c>
      <c r="FR78" s="421"/>
      <c r="FS78" s="421"/>
      <c r="FT78" s="421"/>
      <c r="FU78" s="421"/>
      <c r="FV78" s="421"/>
      <c r="FW78" s="421"/>
      <c r="FX78" s="421"/>
      <c r="FY78" s="421"/>
      <c r="FZ78" s="421"/>
      <c r="GA78" s="421"/>
      <c r="GB78" s="421"/>
      <c r="GC78" s="421"/>
      <c r="GD78" s="421"/>
      <c r="GE78" s="421"/>
      <c r="GF78" s="427" t="n">
        <f aca="false">Посуточная!KY78-Посуточная_НГДП!EI78</f>
        <v>111.181</v>
      </c>
      <c r="GG78" s="427"/>
      <c r="GH78" s="427"/>
      <c r="GI78" s="427"/>
      <c r="GJ78" s="427"/>
      <c r="GK78" s="427"/>
      <c r="GL78" s="427"/>
      <c r="GM78" s="427"/>
      <c r="GN78" s="427"/>
      <c r="GO78" s="427"/>
      <c r="GP78" s="427"/>
      <c r="GQ78" s="427"/>
      <c r="GR78" s="427"/>
      <c r="GS78" s="427"/>
      <c r="GT78" s="427"/>
      <c r="GU78" s="427"/>
      <c r="GV78" s="427"/>
      <c r="GW78" s="427"/>
      <c r="GX78" s="427"/>
      <c r="GY78" s="427"/>
      <c r="GZ78" s="427"/>
      <c r="HA78" s="427"/>
      <c r="HB78" s="427"/>
      <c r="HC78" s="427"/>
      <c r="HD78" s="427"/>
      <c r="HE78" s="427"/>
      <c r="HF78" s="427"/>
      <c r="HG78" s="427"/>
      <c r="HH78" s="427"/>
      <c r="HI78" s="427"/>
      <c r="HJ78" s="427"/>
      <c r="HK78" s="427"/>
      <c r="HL78" s="427"/>
      <c r="HM78" s="475" t="n">
        <f aca="false">SUBTOTAL(9, FQ78:GE78)</f>
        <v>9.2</v>
      </c>
      <c r="HN78" s="433" t="n">
        <f aca="false">SUBTOTAL(9, GF78:HL78)</f>
        <v>111.181</v>
      </c>
      <c r="HO78" s="291" t="n">
        <f aca="false">SUM(HM78,HO75)</f>
        <v>311.041</v>
      </c>
      <c r="HP78" s="727" t="n">
        <f aca="false">SUM(HN78,HP75)</f>
        <v>964.546</v>
      </c>
      <c r="HQ78" s="437" t="n">
        <f aca="false">SUMIF(BV6:HP6,"итого гр.",BV78:HP78)</f>
        <v>21.2</v>
      </c>
      <c r="HR78" s="433" t="n">
        <f aca="false">SUMIF(BV6:HP6,"итого фк.",BV78:HP78)</f>
        <v>111.181</v>
      </c>
      <c r="HS78" s="291" t="n">
        <f aca="false">SUM(HQ78,HS75)</f>
        <v>701.241</v>
      </c>
      <c r="HT78" s="291" t="n">
        <f aca="false">SUM(HR78,HT75)</f>
        <v>1152.807</v>
      </c>
      <c r="HU78" s="438" t="n">
        <f aca="false">HS78</f>
        <v>701.241</v>
      </c>
      <c r="HV78" s="439" t="n">
        <f aca="false">HT78</f>
        <v>1152.807</v>
      </c>
      <c r="HW78" s="291"/>
      <c r="HX78" s="728"/>
      <c r="HY78" s="457" t="n">
        <f aca="false">Посуточная!LJ78-Посуточная_НГДП!ET78</f>
        <v>0</v>
      </c>
      <c r="HZ78" s="458" t="n">
        <f aca="false">Посуточная!LK78-Посуточная_НГДП!EU78</f>
        <v>0</v>
      </c>
      <c r="IA78" s="291" t="n">
        <f aca="false">HY78</f>
        <v>0</v>
      </c>
      <c r="IB78" s="291" t="n">
        <f aca="false">HZ78</f>
        <v>0</v>
      </c>
      <c r="IC78" s="438" t="n">
        <f aca="false">SUM(BN78,HQ78,HY78)</f>
        <v>58.2</v>
      </c>
      <c r="ID78" s="439" t="n">
        <f aca="false">SUM(BO78,HR78,HZ78)</f>
        <v>141.181</v>
      </c>
      <c r="IE78" s="291" t="n">
        <f aca="false">SUM(BP78,HS78,IA78)</f>
        <v>1321.241</v>
      </c>
      <c r="IF78" s="291" t="n">
        <f aca="false">SUM(BQ78,HT78,IB78)</f>
        <v>1479.807</v>
      </c>
      <c r="IG78" s="420" t="n">
        <f aca="false">Посуточная!OB78-Посуточная_НГДП!FP78</f>
        <v>9.1</v>
      </c>
      <c r="IH78" s="421"/>
      <c r="II78" s="421"/>
      <c r="IJ78" s="421"/>
      <c r="IK78" s="421"/>
      <c r="IL78" s="421"/>
      <c r="IM78" s="421"/>
      <c r="IN78" s="421"/>
      <c r="IO78" s="421"/>
      <c r="IP78" s="421"/>
      <c r="IQ78" s="421"/>
      <c r="IR78" s="421"/>
      <c r="IS78" s="421"/>
      <c r="IT78" s="421"/>
      <c r="IU78" s="421"/>
      <c r="IV78" s="441" t="n">
        <f aca="false">Посуточная!OC78-Посуточная_НГДП!FQ78</f>
        <v>39.142</v>
      </c>
      <c r="IW78" s="441"/>
      <c r="IX78" s="441"/>
      <c r="IY78" s="441"/>
      <c r="IZ78" s="441"/>
      <c r="JA78" s="441"/>
      <c r="JB78" s="441"/>
      <c r="JC78" s="441"/>
      <c r="JD78" s="441"/>
      <c r="JE78" s="441"/>
      <c r="JF78" s="441"/>
      <c r="JG78" s="441"/>
      <c r="JH78" s="441"/>
      <c r="JI78" s="441"/>
      <c r="JJ78" s="441"/>
      <c r="JK78" s="441"/>
      <c r="JL78" s="441"/>
      <c r="JM78" s="441"/>
      <c r="JN78" s="441"/>
      <c r="JO78" s="441"/>
      <c r="JP78" s="441"/>
      <c r="JQ78" s="441"/>
      <c r="JR78" s="441"/>
      <c r="JS78" s="441"/>
      <c r="JT78" s="441"/>
      <c r="JU78" s="441"/>
      <c r="JV78" s="441"/>
      <c r="JW78" s="441"/>
      <c r="JX78" s="441"/>
      <c r="JY78" s="441"/>
      <c r="JZ78" s="441"/>
      <c r="KA78" s="441"/>
      <c r="KB78" s="441"/>
      <c r="KC78" s="441"/>
      <c r="KD78" s="441"/>
      <c r="KE78" s="441"/>
      <c r="KF78" s="441"/>
      <c r="KG78" s="441"/>
      <c r="KH78" s="441"/>
      <c r="KI78" s="441"/>
      <c r="KJ78" s="475" t="n">
        <f aca="false">SUBTOTAL(9, IG78:IU78)</f>
        <v>9.1</v>
      </c>
      <c r="KK78" s="433" t="n">
        <f aca="false">SUBTOTAL(9, IV78:KI78)</f>
        <v>39.142</v>
      </c>
      <c r="KL78" s="291" t="n">
        <f aca="false">SUM(KJ78,KL75)</f>
        <v>525.4535555556</v>
      </c>
      <c r="KM78" s="291" t="n">
        <f aca="false">SUM(KK78,KM75)</f>
        <v>1293.935</v>
      </c>
      <c r="KN78" s="885" t="n">
        <f aca="false">Посуточная!OF78</f>
        <v>0</v>
      </c>
      <c r="KO78" s="886" t="n">
        <f aca="false">Посуточная!OG78</f>
        <v>0</v>
      </c>
      <c r="KP78" s="886" t="n">
        <f aca="false">Посуточная!OH78</f>
        <v>0</v>
      </c>
      <c r="KQ78" s="886" t="n">
        <f aca="false">Посуточная!OI78</f>
        <v>0</v>
      </c>
      <c r="KR78" s="886" t="n">
        <f aca="false">Посуточная!OJ78</f>
        <v>0</v>
      </c>
      <c r="KS78" s="886" t="n">
        <f aca="false">Посуточная!OK78</f>
        <v>0</v>
      </c>
      <c r="KT78" s="886" t="n">
        <f aca="false">Посуточная!OL78</f>
        <v>0</v>
      </c>
      <c r="KU78" s="886" t="n">
        <f aca="false">Посуточная!OM78</f>
        <v>0</v>
      </c>
      <c r="KV78" s="886" t="n">
        <f aca="false">Посуточная!ON78</f>
        <v>0</v>
      </c>
      <c r="KW78" s="887" t="n">
        <f aca="false">Посуточная!OO78</f>
        <v>0</v>
      </c>
      <c r="KX78" s="470" t="n">
        <f aca="false">Посуточная!OV78</f>
        <v>0</v>
      </c>
      <c r="KY78" s="470" t="n">
        <f aca="false">Посуточная!OW78</f>
        <v>0</v>
      </c>
      <c r="KZ78" s="470" t="n">
        <f aca="false">Посуточная!OX78</f>
        <v>0</v>
      </c>
      <c r="LA78" s="470" t="n">
        <f aca="false">Посуточная!OY78</f>
        <v>0</v>
      </c>
      <c r="LB78" s="470" t="n">
        <f aca="false">Посуточная!OZ78</f>
        <v>0</v>
      </c>
      <c r="LC78" s="470" t="n">
        <f aca="false">Посуточная!PA78</f>
        <v>0</v>
      </c>
      <c r="LD78" s="470" t="n">
        <f aca="false">Посуточная!PB78</f>
        <v>0</v>
      </c>
      <c r="LE78" s="470" t="n">
        <f aca="false">Посуточная!PC78</f>
        <v>0</v>
      </c>
      <c r="LF78" s="470" t="n">
        <f aca="false">Посуточная!PD78</f>
        <v>0</v>
      </c>
      <c r="LG78" s="470" t="n">
        <f aca="false">Посуточная!PE78</f>
        <v>0</v>
      </c>
      <c r="LH78" s="470" t="n">
        <f aca="false">Посуточная!PF78</f>
        <v>0</v>
      </c>
      <c r="LI78" s="470" t="n">
        <f aca="false">Посуточная!PG78</f>
        <v>0</v>
      </c>
      <c r="LJ78" s="470" t="n">
        <f aca="false">Посуточная!PH78</f>
        <v>0</v>
      </c>
      <c r="LK78" s="470" t="n">
        <f aca="false">Посуточная!PI78</f>
        <v>0</v>
      </c>
      <c r="LL78" s="470" t="n">
        <f aca="false">Посуточная!PJ78</f>
        <v>0</v>
      </c>
      <c r="LM78" s="470" t="n">
        <f aca="false">Посуточная!PK78</f>
        <v>0</v>
      </c>
      <c r="LN78" s="470" t="n">
        <f aca="false">Посуточная!PL78</f>
        <v>0</v>
      </c>
      <c r="LO78" s="470" t="n">
        <f aca="false">Посуточная!PM78</f>
        <v>0</v>
      </c>
      <c r="LP78" s="470" t="n">
        <f aca="false">Посуточная!PN78</f>
        <v>0</v>
      </c>
      <c r="LQ78" s="470" t="n">
        <f aca="false">Посуточная!PO78</f>
        <v>0</v>
      </c>
      <c r="LR78" s="475" t="n">
        <f aca="false">SUBTOTAL(9, KN78:KW78)</f>
        <v>0</v>
      </c>
      <c r="LS78" s="433" t="n">
        <f aca="false">SUBTOTAL(9, KX78:LQ78)</f>
        <v>0</v>
      </c>
      <c r="LT78" s="291" t="n">
        <f aca="false">SUM(LR78,LT75)</f>
        <v>0</v>
      </c>
      <c r="LU78" s="291" t="n">
        <f aca="false">SUM(LS78,LU75)</f>
        <v>0</v>
      </c>
      <c r="LV78" s="888" t="n">
        <f aca="false">Посуточная!QA78</f>
        <v>0</v>
      </c>
      <c r="LW78" s="889" t="n">
        <f aca="false">Посуточная!QB78</f>
        <v>0</v>
      </c>
      <c r="LX78" s="889" t="n">
        <f aca="false">Посуточная!QC78</f>
        <v>0</v>
      </c>
      <c r="LY78" s="889" t="n">
        <f aca="false">Посуточная!QD78</f>
        <v>0</v>
      </c>
      <c r="LZ78" s="889" t="n">
        <f aca="false">Посуточная!QE78</f>
        <v>0</v>
      </c>
      <c r="MA78" s="889" t="n">
        <f aca="false">Посуточная!QF78</f>
        <v>0</v>
      </c>
      <c r="MB78" s="889" t="n">
        <f aca="false">Посуточная!QG78</f>
        <v>0</v>
      </c>
      <c r="MC78" s="890" t="n">
        <f aca="false">Посуточная!QO78</f>
        <v>0</v>
      </c>
      <c r="MD78" s="890" t="n">
        <f aca="false">Посуточная!QP78</f>
        <v>0</v>
      </c>
      <c r="ME78" s="890" t="n">
        <f aca="false">Посуточная!QQ78</f>
        <v>0</v>
      </c>
      <c r="MF78" s="890" t="n">
        <f aca="false">Посуточная!QR78</f>
        <v>0</v>
      </c>
      <c r="MG78" s="890" t="n">
        <f aca="false">Посуточная!QS78</f>
        <v>0</v>
      </c>
      <c r="MH78" s="890" t="n">
        <f aca="false">Посуточная!QT78</f>
        <v>0</v>
      </c>
      <c r="MI78" s="890" t="n">
        <f aca="false">Посуточная!QU78</f>
        <v>0</v>
      </c>
      <c r="MJ78" s="475" t="n">
        <f aca="false">SUBTOTAL(9, LV78:MB78)</f>
        <v>0</v>
      </c>
      <c r="MK78" s="433" t="n">
        <f aca="false">SUBTOTAL(9, MC78:MI78)</f>
        <v>0</v>
      </c>
      <c r="ML78" s="291" t="n">
        <f aca="false">SUM(MJ78,ML75)</f>
        <v>0</v>
      </c>
      <c r="MM78" s="291" t="n">
        <f aca="false">SUM(MK78,MM75)</f>
        <v>0</v>
      </c>
      <c r="MN78" s="885" t="n">
        <f aca="false">Посуточная!RG78</f>
        <v>0</v>
      </c>
      <c r="MO78" s="886" t="n">
        <f aca="false">Посуточная!RH78</f>
        <v>0</v>
      </c>
      <c r="MP78" s="886" t="n">
        <f aca="false">Посуточная!RI78</f>
        <v>0</v>
      </c>
      <c r="MQ78" s="886" t="n">
        <f aca="false">Посуточная!RJ78</f>
        <v>0</v>
      </c>
      <c r="MR78" s="886" t="n">
        <f aca="false">Посуточная!RK78</f>
        <v>0</v>
      </c>
      <c r="MS78" s="886" t="n">
        <f aca="false">Посуточная!RL78</f>
        <v>0</v>
      </c>
      <c r="MT78" s="886" t="n">
        <f aca="false">Посуточная!RM78</f>
        <v>0</v>
      </c>
      <c r="MU78" s="470" t="n">
        <f aca="false">Посуточная!RU78</f>
        <v>0</v>
      </c>
      <c r="MV78" s="470" t="n">
        <f aca="false">Посуточная!RV78</f>
        <v>0</v>
      </c>
      <c r="MW78" s="470" t="n">
        <f aca="false">Посуточная!RW78</f>
        <v>0</v>
      </c>
      <c r="MX78" s="470" t="n">
        <f aca="false">Посуточная!RX78</f>
        <v>0</v>
      </c>
      <c r="MY78" s="470" t="n">
        <f aca="false">Посуточная!RY78</f>
        <v>0</v>
      </c>
      <c r="MZ78" s="470" t="n">
        <f aca="false">Посуточная!RZ78</f>
        <v>0</v>
      </c>
      <c r="NA78" s="470" t="n">
        <f aca="false">Посуточная!SA78</f>
        <v>0</v>
      </c>
      <c r="NB78" s="475" t="n">
        <f aca="false">SUBTOTAL(9, MN78:MT78)</f>
        <v>0</v>
      </c>
      <c r="NC78" s="433" t="n">
        <f aca="false">SUBTOTAL(9, MU78:NA78)</f>
        <v>0</v>
      </c>
      <c r="ND78" s="291" t="n">
        <f aca="false">SUM(NB78,ND75)</f>
        <v>21.1</v>
      </c>
      <c r="NE78" s="291" t="n">
        <f aca="false">SUM(NC78,NE75)</f>
        <v>4.669</v>
      </c>
      <c r="NF78" s="437" t="n">
        <f aca="false">SUMIF(IG6:NE6,"итого гр.",IG78:NE78)</f>
        <v>9.1</v>
      </c>
      <c r="NG78" s="433" t="n">
        <f aca="false">SUMIF($IG$6:$NE$6,"итого фк.",IG78:NE78)</f>
        <v>39.142</v>
      </c>
      <c r="NH78" s="291" t="n">
        <f aca="false">SUM(NF78,NH75)</f>
        <v>546.5535555556</v>
      </c>
      <c r="NI78" s="291" t="n">
        <f aca="false">SUM(NG78,NI75)</f>
        <v>1298.604</v>
      </c>
      <c r="NJ78" s="438" t="n">
        <f aca="false">NH78</f>
        <v>546.5535555556</v>
      </c>
      <c r="NK78" s="439" t="n">
        <f aca="false">NI78</f>
        <v>1298.604</v>
      </c>
      <c r="NL78" s="291"/>
      <c r="NM78" s="728"/>
      <c r="NN78" s="885" t="n">
        <f aca="false">Посуточная!SU78</f>
        <v>0</v>
      </c>
      <c r="NO78" s="886" t="n">
        <f aca="false">Посуточная!SV78</f>
        <v>0</v>
      </c>
      <c r="NP78" s="886" t="n">
        <f aca="false">Посуточная!SW78</f>
        <v>0</v>
      </c>
      <c r="NQ78" s="886" t="n">
        <f aca="false">Посуточная!SX78</f>
        <v>0</v>
      </c>
      <c r="NR78" s="470" t="n">
        <f aca="false">Посуточная!TC78</f>
        <v>0</v>
      </c>
      <c r="NS78" s="470" t="n">
        <f aca="false">Посуточная!TD78</f>
        <v>0</v>
      </c>
      <c r="NT78" s="470" t="n">
        <f aca="false">Посуточная!TE78</f>
        <v>0</v>
      </c>
      <c r="NU78" s="470" t="n">
        <f aca="false">Посуточная!TF78</f>
        <v>0</v>
      </c>
      <c r="NV78" s="475" t="n">
        <f aca="false">SUBTOTAL(9, NN78:NQ78)</f>
        <v>0</v>
      </c>
      <c r="NW78" s="433" t="n">
        <f aca="false">SUBTOTAL(9, NR78:NU78)</f>
        <v>0</v>
      </c>
      <c r="NX78" s="727" t="n">
        <f aca="false">NX75+NV78</f>
        <v>0</v>
      </c>
      <c r="NY78" s="727" t="n">
        <f aca="false">NY75+NW78</f>
        <v>0</v>
      </c>
      <c r="NZ78" s="437" t="n">
        <f aca="false">Посуточная!TO78-Посуточная_НГДП!IP78</f>
        <v>6.7</v>
      </c>
      <c r="OA78" s="475" t="n">
        <f aca="false">Посуточная!TP78-Посуточная_НГДП!IQ78</f>
        <v>0</v>
      </c>
      <c r="OB78" s="291" t="n">
        <f aca="false">Посуточная!TQ78-Посуточная_НГДП!IR78</f>
        <v>0</v>
      </c>
      <c r="OC78" s="291" t="n">
        <f aca="false">Посуточная!TR78-Посуточная_НГДП!IS78</f>
        <v>0</v>
      </c>
      <c r="OD78" s="475" t="n">
        <f aca="false">Посуточная!TS78-Посуточная_НГДП!IT78</f>
        <v>92.8309257339764</v>
      </c>
      <c r="OE78" s="475" t="n">
        <f aca="false">Посуточная!TT78-Посуточная_НГДП!IU78</f>
        <v>0</v>
      </c>
      <c r="OF78" s="291" t="n">
        <f aca="false">Посуточная!TU78-Посуточная_НГДП!IV78</f>
        <v>0</v>
      </c>
      <c r="OG78" s="291" t="n">
        <f aca="false">Посуточная!TV78-Посуточная_НГДП!IW78</f>
        <v>0</v>
      </c>
      <c r="OH78" s="475" t="n">
        <f aca="false">Посуточная!TW78-Посуточная_НГДП!IX78</f>
        <v>42.1791021302709</v>
      </c>
      <c r="OI78" s="475" t="n">
        <f aca="false">Посуточная!TX78-Посуточная_НГДП!IY78</f>
        <v>0</v>
      </c>
      <c r="OJ78" s="291" t="n">
        <f aca="false">Посуточная!TY78-Посуточная_НГДП!IZ78</f>
        <v>0</v>
      </c>
      <c r="OK78" s="291" t="n">
        <f aca="false">Посуточная!TZ78-Посуточная_НГДП!JA78</f>
        <v>0</v>
      </c>
      <c r="OL78" s="475" t="n">
        <f aca="false">Посуточная!UA78-Посуточная_НГДП!JB78</f>
        <v>0.451859059253633</v>
      </c>
      <c r="OM78" s="475" t="n">
        <f aca="false">Посуточная!UB78-Посуточная_НГДП!JC78</f>
        <v>0</v>
      </c>
      <c r="ON78" s="291" t="n">
        <f aca="false">OL78</f>
        <v>0.451859059253633</v>
      </c>
      <c r="OO78" s="291" t="n">
        <f aca="false">OM78</f>
        <v>0</v>
      </c>
      <c r="OP78" s="476" t="n">
        <f aca="false">SUMIF(NZ6:OO6,"итого гр.",NZ78:OO78)</f>
        <v>142.161886923501</v>
      </c>
      <c r="OQ78" s="439" t="n">
        <f aca="false">SUMIF($NZ$6:$OO$6,"итого фк.",NZ78:OO78)</f>
        <v>0</v>
      </c>
      <c r="OR78" s="724" t="n">
        <f aca="false">OP78</f>
        <v>142.161886923501</v>
      </c>
      <c r="OS78" s="291" t="n">
        <f aca="false">OQ78</f>
        <v>0</v>
      </c>
      <c r="OT78" s="438" t="n">
        <f aca="false">Посуточная!UI78-Посуточная_НГДП!JJ78</f>
        <v>0</v>
      </c>
      <c r="OU78" s="439" t="n">
        <f aca="false">Посуточная!UJ78-Посуточная_НГДП!JK78</f>
        <v>0</v>
      </c>
      <c r="OV78" s="291"/>
      <c r="OW78" s="291"/>
      <c r="OX78" s="438" t="n">
        <f aca="false">$OX$9+OX75</f>
        <v>934.56</v>
      </c>
      <c r="OY78" s="439" t="n">
        <f aca="false">$OY$9+OY75</f>
        <v>934.56</v>
      </c>
      <c r="OZ78" s="291" t="n">
        <f aca="false">OX78</f>
        <v>934.56</v>
      </c>
      <c r="PA78" s="291" t="n">
        <f aca="false">OY78</f>
        <v>934.56</v>
      </c>
      <c r="PB78" s="437"/>
      <c r="PC78" s="433"/>
      <c r="PD78" s="291" t="n">
        <f aca="false">SUM(PB78,PD75)</f>
        <v>0</v>
      </c>
      <c r="PE78" s="291" t="n">
        <f aca="false">SUM(PC78,PE75)</f>
        <v>0</v>
      </c>
      <c r="PF78" s="438" t="n">
        <f aca="false">SUM(NJ78,OP78,OT78,OX78,PB78,NX78)</f>
        <v>1623.2754424791</v>
      </c>
      <c r="PG78" s="439" t="n">
        <f aca="false">SUM(NK78,OQ78,OU78,OY78,PC78,NY78)</f>
        <v>2233.164</v>
      </c>
      <c r="PH78" s="291" t="n">
        <f aca="false">SUM(NL78,OR78,OV78,OZ78,PD78)</f>
        <v>1076.7218869235</v>
      </c>
      <c r="PI78" s="291" t="n">
        <f aca="false">SUM(NM78,OS78,OW78,PA78,PE78)</f>
        <v>934.56</v>
      </c>
      <c r="PJ78" s="476"/>
      <c r="PK78" s="476"/>
      <c r="PL78" s="291" t="n">
        <f aca="false">PJ78</f>
        <v>0</v>
      </c>
      <c r="PM78" s="291" t="n">
        <f aca="false">PK78</f>
        <v>0</v>
      </c>
      <c r="PN78" s="476"/>
      <c r="PO78" s="476"/>
      <c r="PP78" s="291" t="n">
        <f aca="false">PN78</f>
        <v>0</v>
      </c>
      <c r="PQ78" s="291"/>
      <c r="PR78" s="479" t="n">
        <f aca="false">Посуточная!VG78-Посуточная_НГДП!KH78</f>
        <v>23648.9105575209</v>
      </c>
      <c r="PS78" s="480" t="n">
        <f aca="false">IF(A76&lt;=QH$4,VLOOKUP(A76,$QH$6:$QM$37,2,FALSE()),SUM($QI$4,IF78,-PG78)-SUM($QM$4,-$QK$4))-QA78</f>
        <v>22864.71</v>
      </c>
      <c r="PT78" s="479"/>
      <c r="PU78" s="480"/>
      <c r="PV78" s="479"/>
      <c r="PW78" s="480"/>
      <c r="PX78" s="481"/>
      <c r="PY78" s="479" t="n">
        <f aca="false">Посуточная!VN78-Посуточная_НГДП!KO78</f>
        <v>768.189704742539</v>
      </c>
      <c r="PZ78" s="482" t="n">
        <f aca="false">IF(A76&lt;=QH$4,VLOOKUP(A76,$QD$6:$QE$37,2,FALSE()),SUM($PZ$2,-HP78,KM78,-QA78))</f>
        <v>847.287</v>
      </c>
      <c r="QA78" s="378"/>
      <c r="QB78" s="278" t="n">
        <f aca="false">PS78-PR78</f>
        <v>-784.20055752089</v>
      </c>
      <c r="QD78" s="608"/>
      <c r="QE78" s="380"/>
      <c r="QQ78" s="127" t="n">
        <f aca="false">IF(V78="",0,V78+QQ75)</f>
        <v>3240</v>
      </c>
      <c r="QR78" s="127" t="n">
        <f aca="false">IF(W78="",0,W78+QR75)</f>
        <v>1750</v>
      </c>
      <c r="QS78" s="127" t="n">
        <f aca="false">IF(AN78="",0,AN78+QS75)</f>
        <v>1851</v>
      </c>
      <c r="QT78" s="127" t="n">
        <f aca="false">IF(AO78="",0,AO78+QT75)</f>
        <v>2178</v>
      </c>
      <c r="QU78" s="127" t="n">
        <f aca="false">IF(AZ78="",0,AZ78+QU75)</f>
        <v>0</v>
      </c>
      <c r="QV78" s="127" t="n">
        <f aca="false">IF(BA78="",0,BA78+QV75)</f>
        <v>0</v>
      </c>
      <c r="QW78" s="127" t="n">
        <f aca="false">IF(BL78="",0,BL78+QW75)</f>
        <v>0</v>
      </c>
      <c r="QX78" s="127" t="n">
        <f aca="false">IF(BM78="",0,BM78+QX75)</f>
        <v>0</v>
      </c>
      <c r="QY78" s="127" t="n">
        <f aca="false">IF(CF78="",0,CF78+QY75)</f>
        <v>294.7</v>
      </c>
      <c r="QZ78" s="127" t="n">
        <f aca="false">IF(CG78="",0,CG78+QZ75)</f>
        <v>270.52</v>
      </c>
      <c r="RA78" s="127" t="n">
        <f aca="false">IF(CX78="",0,CX78+RA75)</f>
        <v>4000</v>
      </c>
      <c r="RB78" s="127" t="n">
        <f aca="false">IF(CY78="",0,CY78+RB75)</f>
        <v>1110</v>
      </c>
      <c r="RC78" s="127" t="n">
        <f aca="false">IF(FO78="",0,FO78+RC75)</f>
        <v>0</v>
      </c>
      <c r="RD78" s="127" t="n">
        <f aca="false">IF(FP78="",0,FP78+RD75)</f>
        <v>0</v>
      </c>
      <c r="RE78" s="127" t="n">
        <f aca="false">IF(FC78="",0,FC78+RE75)</f>
        <v>1549</v>
      </c>
      <c r="RF78" s="127" t="n">
        <f aca="false">IF(FD78="",0,FD78+RF75)</f>
        <v>1343.779</v>
      </c>
      <c r="RG78" s="127" t="n">
        <f aca="false">IF(ND78="",0,ND78+RG75)</f>
        <v>211.6</v>
      </c>
      <c r="RH78" s="127" t="n">
        <f aca="false">IF(NE78="",0,NE78+RH75)</f>
        <v>37.352</v>
      </c>
      <c r="RI78" s="127" t="n">
        <f aca="false">IF(OX78="",0,OX78)</f>
        <v>934.56</v>
      </c>
      <c r="RJ78" s="127" t="n">
        <f aca="false">IF(OY78="",0,OY78)</f>
        <v>934.56</v>
      </c>
      <c r="RK78" s="127" t="n">
        <f aca="false">IF(IA78="",0,IA78+RK75)</f>
        <v>0</v>
      </c>
      <c r="RL78" s="127" t="n">
        <f aca="false">IF(IB78="",0,IB78+RL75)</f>
        <v>1991.46504</v>
      </c>
      <c r="RM78" s="127" t="n">
        <f aca="false">IF(OT78="",0,OT78+RM75)</f>
        <v>0</v>
      </c>
      <c r="RN78" s="127" t="n">
        <f aca="false">IF(OU78="",0,OU78+RN75)</f>
        <v>258.34922337963</v>
      </c>
      <c r="RO78" s="127" t="n">
        <f aca="false">IF(PY78="",0,PY78+RO75)</f>
        <v>17606.7015804868</v>
      </c>
      <c r="RP78" s="127" t="n">
        <f aca="false">IF(PZ78="",0,PZ78+RP75)</f>
        <v>19285.58</v>
      </c>
      <c r="RQ78" s="127" t="n">
        <f aca="false">IFERROR(RO78/$A76,0)</f>
        <v>733.612565853618</v>
      </c>
      <c r="RR78" s="127" t="n">
        <f aca="false">IFERROR(RP78/$A76,0)</f>
        <v>803.565833333333</v>
      </c>
      <c r="RS78" s="127" t="n">
        <f aca="false">IF(PD78="",0,PD78+RS75)</f>
        <v>0</v>
      </c>
      <c r="RT78" s="127" t="n">
        <f aca="false">IF(PE78="",0,PE78+RT75)</f>
        <v>0</v>
      </c>
      <c r="RU78" s="127" t="n">
        <f aca="false">IF(QQ78&gt;0,0,T78+RU75)</f>
        <v>0</v>
      </c>
      <c r="RV78" s="127" t="n">
        <f aca="false">IF(QR78&gt;0,0,U78+RV75)</f>
        <v>0</v>
      </c>
      <c r="RW78" s="127" t="n">
        <f aca="false">IF(QS78&gt;0,0,AL78+RW75)</f>
        <v>0</v>
      </c>
      <c r="RX78" s="127" t="n">
        <f aca="false">IF(QT78&gt;0,0,AM78+RX75)</f>
        <v>0</v>
      </c>
      <c r="RY78" s="127" t="n">
        <f aca="false">IF(QU78&gt;0,0,AX78+RY75)</f>
        <v>0</v>
      </c>
      <c r="RZ78" s="127" t="n">
        <f aca="false">IF(QV78&gt;0,0,AY78+RZ75)</f>
        <v>0</v>
      </c>
      <c r="SA78" s="127" t="n">
        <f aca="false">IF(QW78&gt;0,0,BJ78+SA75)</f>
        <v>0</v>
      </c>
      <c r="SB78" s="127" t="n">
        <f aca="false">IF(QX78&gt;0,0,BK78+SB75)</f>
        <v>0</v>
      </c>
      <c r="SC78" s="127" t="n">
        <f aca="false">IF(QY78&gt;0,0,CD78+SC75)</f>
        <v>0</v>
      </c>
      <c r="SD78" s="127" t="n">
        <f aca="false">IF(QZ78&gt;0,0,CE78+SD75)</f>
        <v>0</v>
      </c>
      <c r="SE78" s="127" t="n">
        <f aca="false">IF(RA78&gt;0,0,CV78+SE75)</f>
        <v>0</v>
      </c>
      <c r="SF78" s="127" t="n">
        <f aca="false">IF(RB78&gt;0,0,CW78+SF75)</f>
        <v>0</v>
      </c>
      <c r="SG78" s="127" t="n">
        <f aca="false">IF(RC78&gt;0,0,FM78+SG75)</f>
        <v>0</v>
      </c>
      <c r="SH78" s="127" t="n">
        <f aca="false">IF(RD78&gt;0,0,FN78+SH75)</f>
        <v>0</v>
      </c>
      <c r="SI78" s="127" t="n">
        <f aca="false">IF(RE78&gt;0,0,FA78+SI75)</f>
        <v>0</v>
      </c>
      <c r="SJ78" s="127" t="n">
        <f aca="false">IFERROR(IF(RF78&gt;0,0,FB78+SJ75),0)</f>
        <v>0</v>
      </c>
      <c r="SK78" s="127" t="n">
        <f aca="false">IF(RG78&gt;0,0,NB78+SK75)</f>
        <v>0</v>
      </c>
      <c r="SL78" s="127" t="n">
        <f aca="false">IFERROR(IF(RH78&gt;0,0,NC78+SL75),0)</f>
        <v>0</v>
      </c>
      <c r="SM78" s="127"/>
      <c r="SN78" s="127"/>
      <c r="SO78" s="127"/>
    </row>
    <row r="79" customFormat="false" ht="15" hidden="false" customHeight="false" outlineLevel="0" collapsed="false">
      <c r="A79" s="736" t="n">
        <v>25</v>
      </c>
      <c r="B79" s="891" t="str">
        <f aca="false">Посуточная!B79</f>
        <v>Вынгаях</v>
      </c>
      <c r="C79" s="892" t="str">
        <f aca="false">Посуточная!C79</f>
        <v>Еты-П</v>
      </c>
      <c r="D79" s="892" t="str">
        <f aca="false">Посуточная!D79</f>
        <v>Сугм</v>
      </c>
      <c r="E79" s="892" t="n">
        <f aca="false">Посуточная!E79</f>
        <v>0</v>
      </c>
      <c r="F79" s="892" t="n">
        <f aca="false">Посуточная!F79</f>
        <v>0</v>
      </c>
      <c r="G79" s="892" t="n">
        <f aca="false">Посуточная!G79</f>
        <v>0</v>
      </c>
      <c r="H79" s="892" t="n">
        <f aca="false">Посуточная!H79</f>
        <v>0</v>
      </c>
      <c r="I79" s="892" t="n">
        <f aca="false">Посуточная!I79</f>
        <v>0</v>
      </c>
      <c r="J79" s="491" t="str">
        <f aca="false">Посуточная!Q79</f>
        <v>Новогоднее</v>
      </c>
      <c r="K79" s="491" t="n">
        <f aca="false">Посуточная!R79</f>
        <v>0</v>
      </c>
      <c r="L79" s="491" t="n">
        <f aca="false">Посуточная!S79</f>
        <v>0</v>
      </c>
      <c r="M79" s="491" t="n">
        <f aca="false">Посуточная!T79</f>
        <v>0</v>
      </c>
      <c r="N79" s="491" t="n">
        <f aca="false">Посуточная!U79</f>
        <v>0</v>
      </c>
      <c r="O79" s="491" t="n">
        <f aca="false">Посуточная!V79</f>
        <v>0</v>
      </c>
      <c r="P79" s="491" t="n">
        <f aca="false">Посуточная!W79</f>
        <v>0</v>
      </c>
      <c r="Q79" s="491" t="n">
        <f aca="false">Посуточная!X79</f>
        <v>0</v>
      </c>
      <c r="R79" s="491" t="n">
        <f aca="false">Посуточная!Y79</f>
        <v>0</v>
      </c>
      <c r="S79" s="491" t="n">
        <f aca="false">Посуточная!Z79</f>
        <v>0</v>
      </c>
      <c r="T79" s="539"/>
      <c r="U79" s="497"/>
      <c r="V79" s="291"/>
      <c r="W79" s="291"/>
      <c r="X79" s="863" t="str">
        <f aca="false">Посуточная!AL79</f>
        <v>Вынгапур</v>
      </c>
      <c r="Y79" s="864" t="n">
        <f aca="false">Посуточная!AM79</f>
        <v>0</v>
      </c>
      <c r="Z79" s="864" t="n">
        <f aca="false">Посуточная!AN79</f>
        <v>0</v>
      </c>
      <c r="AA79" s="864" t="n">
        <f aca="false">Посуточная!AO79</f>
        <v>0</v>
      </c>
      <c r="AB79" s="864" t="n">
        <f aca="false">Посуточная!AP79</f>
        <v>0</v>
      </c>
      <c r="AC79" s="864" t="n">
        <f aca="false">Посуточная!AQ79</f>
        <v>0</v>
      </c>
      <c r="AD79" s="864" t="n">
        <f aca="false">Посуточная!AR79</f>
        <v>0</v>
      </c>
      <c r="AE79" s="322" t="n">
        <f aca="false">Посуточная!AZ79</f>
        <v>0</v>
      </c>
      <c r="AF79" s="322" t="n">
        <f aca="false">Посуточная!BA79</f>
        <v>0</v>
      </c>
      <c r="AG79" s="322" t="n">
        <f aca="false">Посуточная!BB79</f>
        <v>0</v>
      </c>
      <c r="AH79" s="322" t="n">
        <f aca="false">Посуточная!BC79</f>
        <v>0</v>
      </c>
      <c r="AI79" s="322" t="n">
        <f aca="false">Посуточная!BD79</f>
        <v>0</v>
      </c>
      <c r="AJ79" s="322" t="n">
        <f aca="false">Посуточная!BE79</f>
        <v>0</v>
      </c>
      <c r="AK79" s="322" t="n">
        <f aca="false">Посуточная!BF79</f>
        <v>0</v>
      </c>
      <c r="AL79" s="539"/>
      <c r="AM79" s="497"/>
      <c r="AN79" s="291"/>
      <c r="AO79" s="291"/>
      <c r="AP79" s="863" t="n">
        <f aca="false">Посуточная!BR79</f>
        <v>0</v>
      </c>
      <c r="AQ79" s="864" t="n">
        <f aca="false">Посуточная!BS79</f>
        <v>0</v>
      </c>
      <c r="AR79" s="864" t="n">
        <f aca="false">Посуточная!BT79</f>
        <v>0</v>
      </c>
      <c r="AS79" s="864" t="n">
        <f aca="false">Посуточная!BU79</f>
        <v>0</v>
      </c>
      <c r="AT79" s="322" t="n">
        <f aca="false">Посуточная!BZ79</f>
        <v>0</v>
      </c>
      <c r="AU79" s="322" t="n">
        <f aca="false">Посуточная!CA79</f>
        <v>0</v>
      </c>
      <c r="AV79" s="322" t="n">
        <f aca="false">Посуточная!CB79</f>
        <v>0</v>
      </c>
      <c r="AW79" s="322" t="n">
        <f aca="false">Посуточная!CC79</f>
        <v>0</v>
      </c>
      <c r="AX79" s="539"/>
      <c r="AY79" s="497"/>
      <c r="AZ79" s="291"/>
      <c r="BA79" s="291"/>
      <c r="BB79" s="863" t="n">
        <f aca="false">Посуточная!CL79</f>
        <v>0</v>
      </c>
      <c r="BC79" s="864" t="n">
        <f aca="false">Посуточная!CM79</f>
        <v>0</v>
      </c>
      <c r="BD79" s="864" t="n">
        <f aca="false">Посуточная!CN79</f>
        <v>0</v>
      </c>
      <c r="BE79" s="864" t="n">
        <f aca="false">Посуточная!CO79</f>
        <v>0</v>
      </c>
      <c r="BF79" s="322" t="n">
        <f aca="false">Посуточная!CT79</f>
        <v>0</v>
      </c>
      <c r="BG79" s="322" t="n">
        <f aca="false">Посуточная!CU79</f>
        <v>0</v>
      </c>
      <c r="BH79" s="322" t="n">
        <f aca="false">Посуточная!CV79</f>
        <v>0</v>
      </c>
      <c r="BI79" s="322" t="n">
        <f aca="false">Посуточная!CW79</f>
        <v>0</v>
      </c>
      <c r="BJ79" s="539"/>
      <c r="BK79" s="497"/>
      <c r="BL79" s="291"/>
      <c r="BM79" s="291"/>
      <c r="BN79" s="502"/>
      <c r="BO79" s="497"/>
      <c r="BP79" s="291"/>
      <c r="BQ79" s="291"/>
      <c r="BR79" s="503"/>
      <c r="BS79" s="504"/>
      <c r="BT79" s="291"/>
      <c r="BU79" s="291"/>
      <c r="BV79" s="381" t="str">
        <f aca="false">Посуточная!DN79</f>
        <v>Вынгаях</v>
      </c>
      <c r="BW79" s="382" t="n">
        <f aca="false">Посуточная!DO79</f>
        <v>0</v>
      </c>
      <c r="BX79" s="382" t="n">
        <f aca="false">Посуточная!DP79</f>
        <v>0</v>
      </c>
      <c r="BY79" s="382" t="n">
        <f aca="false">Посуточная!DQ79</f>
        <v>0</v>
      </c>
      <c r="BZ79" s="322" t="n">
        <f aca="false">Посуточная!DV79</f>
        <v>0</v>
      </c>
      <c r="CA79" s="322" t="n">
        <f aca="false">Посуточная!DW79</f>
        <v>0</v>
      </c>
      <c r="CB79" s="322" t="n">
        <f aca="false">Посуточная!DX79</f>
        <v>0</v>
      </c>
      <c r="CC79" s="322" t="n">
        <f aca="false">Посуточная!DY79</f>
        <v>0</v>
      </c>
      <c r="CD79" s="539"/>
      <c r="CE79" s="497"/>
      <c r="CF79" s="291"/>
      <c r="CG79" s="291"/>
      <c r="CH79" s="893" t="n">
        <f aca="false">Посуточная!EH79</f>
        <v>0</v>
      </c>
      <c r="CI79" s="894" t="n">
        <f aca="false">Посуточная!EI79</f>
        <v>0</v>
      </c>
      <c r="CJ79" s="894" t="n">
        <f aca="false">Посуточная!EJ79</f>
        <v>0</v>
      </c>
      <c r="CK79" s="894" t="n">
        <f aca="false">Посуточная!EK79</f>
        <v>0</v>
      </c>
      <c r="CL79" s="894" t="n">
        <f aca="false">Посуточная!EL79</f>
        <v>0</v>
      </c>
      <c r="CM79" s="894" t="n">
        <f aca="false">Посуточная!EM79</f>
        <v>0</v>
      </c>
      <c r="CN79" s="894" t="n">
        <f aca="false">Посуточная!EN79</f>
        <v>0</v>
      </c>
      <c r="CO79" s="491" t="n">
        <f aca="false">Посуточная!ES79</f>
        <v>0</v>
      </c>
      <c r="CP79" s="491" t="n">
        <f aca="false">Посуточная!ET79</f>
        <v>0</v>
      </c>
      <c r="CQ79" s="491" t="n">
        <f aca="false">Посуточная!EU79</f>
        <v>0</v>
      </c>
      <c r="CR79" s="491" t="n">
        <f aca="false">Посуточная!EV79</f>
        <v>0</v>
      </c>
      <c r="CS79" s="491" t="n">
        <f aca="false">Посуточная!EW79</f>
        <v>0</v>
      </c>
      <c r="CT79" s="491" t="n">
        <f aca="false">Посуточная!EX79</f>
        <v>0</v>
      </c>
      <c r="CU79" s="491" t="n">
        <f aca="false">Посуточная!EY79</f>
        <v>0</v>
      </c>
      <c r="CV79" s="539"/>
      <c r="CW79" s="497"/>
      <c r="CX79" s="291"/>
      <c r="CY79" s="291"/>
      <c r="CZ79" s="863" t="str">
        <f aca="false">Посуточная!FH79</f>
        <v>Карам</v>
      </c>
      <c r="DA79" s="864" t="str">
        <f aca="false">Посуточная!FI79</f>
        <v>Вынгапур</v>
      </c>
      <c r="DB79" s="864" t="n">
        <f aca="false">Посуточная!FJ79</f>
        <v>0</v>
      </c>
      <c r="DC79" s="864" t="n">
        <f aca="false">Посуточная!FK79</f>
        <v>0</v>
      </c>
      <c r="DD79" s="864" t="n">
        <f aca="false">Посуточная!FL79</f>
        <v>0</v>
      </c>
      <c r="DE79" s="864" t="n">
        <f aca="false">Посуточная!FM79</f>
        <v>0</v>
      </c>
      <c r="DF79" s="864" t="n">
        <f aca="false">Посуточная!FN79</f>
        <v>0</v>
      </c>
      <c r="DG79" s="864" t="n">
        <f aca="false">Посуточная!FO79</f>
        <v>0</v>
      </c>
      <c r="DH79" s="864" t="n">
        <f aca="false">Посуточная!FP79</f>
        <v>0</v>
      </c>
      <c r="DI79" s="864" t="n">
        <f aca="false">Посуточная!FQ79</f>
        <v>0</v>
      </c>
      <c r="DJ79" s="864" t="n">
        <f aca="false">Посуточная!FR79</f>
        <v>0</v>
      </c>
      <c r="DK79" s="864" t="n">
        <f aca="false">Посуточная!FS79</f>
        <v>0</v>
      </c>
      <c r="DL79" s="864" t="n">
        <f aca="false">Посуточная!FT79</f>
        <v>0</v>
      </c>
      <c r="DM79" s="864" t="n">
        <f aca="false">Посуточная!FU79</f>
        <v>0</v>
      </c>
      <c r="DN79" s="864" t="n">
        <f aca="false">Посуточная!FV79</f>
        <v>0</v>
      </c>
      <c r="DO79" s="864" t="n">
        <f aca="false">Посуточная!FW79</f>
        <v>0</v>
      </c>
      <c r="DP79" s="864" t="n">
        <f aca="false">Посуточная!FX79</f>
        <v>0</v>
      </c>
      <c r="DQ79" s="864" t="n">
        <f aca="false">Посуточная!FY79</f>
        <v>0</v>
      </c>
      <c r="DR79" s="864" t="n">
        <f aca="false">Посуточная!FZ79</f>
        <v>0</v>
      </c>
      <c r="DS79" s="864" t="n">
        <f aca="false">Посуточная!GA79</f>
        <v>0</v>
      </c>
      <c r="DT79" s="864" t="n">
        <f aca="false">Посуточная!GB79</f>
        <v>0</v>
      </c>
      <c r="DU79" s="864" t="n">
        <f aca="false">Посуточная!GC79</f>
        <v>0</v>
      </c>
      <c r="DV79" s="864" t="n">
        <f aca="false">Посуточная!GD79</f>
        <v>0</v>
      </c>
      <c r="DW79" s="864" t="n">
        <f aca="false">Посуточная!GE79</f>
        <v>0</v>
      </c>
      <c r="DX79" s="864" t="n">
        <f aca="false">Посуточная!GF79</f>
        <v>0</v>
      </c>
      <c r="DY79" s="864" t="n">
        <f aca="false">Посуточная!GG79</f>
        <v>0</v>
      </c>
      <c r="DZ79" s="864" t="n">
        <f aca="false">Посуточная!GH79</f>
        <v>0</v>
      </c>
      <c r="EA79" s="864" t="n">
        <f aca="false">Посуточная!GI79</f>
        <v>0</v>
      </c>
      <c r="EB79" s="864" t="n">
        <f aca="false">Посуточная!GJ79</f>
        <v>0</v>
      </c>
      <c r="EC79" s="864" t="n">
        <f aca="false">Посуточная!GK79</f>
        <v>0</v>
      </c>
      <c r="ED79" s="864" t="n">
        <f aca="false">Посуточная!GL79</f>
        <v>0</v>
      </c>
      <c r="EE79" s="864" t="n">
        <f aca="false">Посуточная!GM79</f>
        <v>0</v>
      </c>
      <c r="EF79" s="322" t="n">
        <f aca="false">Посуточная!GU79</f>
        <v>0</v>
      </c>
      <c r="EG79" s="322" t="n">
        <f aca="false">Посуточная!GV79</f>
        <v>0</v>
      </c>
      <c r="EH79" s="322" t="n">
        <f aca="false">Посуточная!GW79</f>
        <v>0</v>
      </c>
      <c r="EI79" s="322" t="n">
        <f aca="false">Посуточная!GX79</f>
        <v>0</v>
      </c>
      <c r="EJ79" s="322" t="n">
        <f aca="false">Посуточная!GY79</f>
        <v>0</v>
      </c>
      <c r="EK79" s="322" t="n">
        <f aca="false">Посуточная!GZ79</f>
        <v>0</v>
      </c>
      <c r="EL79" s="322" t="n">
        <f aca="false">Посуточная!HA79</f>
        <v>0</v>
      </c>
      <c r="EM79" s="322" t="n">
        <f aca="false">Посуточная!HB79</f>
        <v>0</v>
      </c>
      <c r="EN79" s="322" t="n">
        <f aca="false">Посуточная!HC79</f>
        <v>0</v>
      </c>
      <c r="EO79" s="322" t="n">
        <f aca="false">Посуточная!HD79</f>
        <v>0</v>
      </c>
      <c r="EP79" s="322" t="n">
        <f aca="false">Посуточная!HE79</f>
        <v>0</v>
      </c>
      <c r="EQ79" s="322" t="n">
        <f aca="false">Посуточная!HF79</f>
        <v>0</v>
      </c>
      <c r="ER79" s="322" t="n">
        <f aca="false">Посуточная!HG79</f>
        <v>0</v>
      </c>
      <c r="ES79" s="322" t="n">
        <f aca="false">Посуточная!HH79</f>
        <v>0</v>
      </c>
      <c r="ET79" s="322" t="n">
        <f aca="false">Посуточная!HI79</f>
        <v>0</v>
      </c>
      <c r="EU79" s="322" t="n">
        <f aca="false">Посуточная!HJ79</f>
        <v>0</v>
      </c>
      <c r="EV79" s="322" t="n">
        <f aca="false">Посуточная!HK79</f>
        <v>0</v>
      </c>
      <c r="EW79" s="322" t="n">
        <f aca="false">Посуточная!HL79</f>
        <v>0</v>
      </c>
      <c r="EX79" s="322" t="n">
        <f aca="false">Посуточная!HM79</f>
        <v>0</v>
      </c>
      <c r="EY79" s="322" t="n">
        <f aca="false">Посуточная!HN79</f>
        <v>0</v>
      </c>
      <c r="EZ79" s="322" t="n">
        <f aca="false">Посуточная!HO79</f>
        <v>0</v>
      </c>
      <c r="FA79" s="539"/>
      <c r="FB79" s="497"/>
      <c r="FC79" s="291"/>
      <c r="FD79" s="291"/>
      <c r="FE79" s="895" t="n">
        <f aca="false">Посуточная!IA79</f>
        <v>0</v>
      </c>
      <c r="FF79" s="896" t="n">
        <f aca="false">Посуточная!IB79</f>
        <v>0</v>
      </c>
      <c r="FG79" s="896" t="n">
        <f aca="false">Посуточная!IC79</f>
        <v>0</v>
      </c>
      <c r="FH79" s="892" t="n">
        <f aca="false">Посуточная!ID79</f>
        <v>0</v>
      </c>
      <c r="FI79" s="322" t="n">
        <f aca="false">Посуточная!II79</f>
        <v>0</v>
      </c>
      <c r="FJ79" s="366" t="n">
        <f aca="false">Посуточная!IJ79</f>
        <v>0</v>
      </c>
      <c r="FK79" s="366" t="n">
        <f aca="false">Посуточная!IK79</f>
        <v>0</v>
      </c>
      <c r="FL79" s="366" t="n">
        <f aca="false">Посуточная!IL79</f>
        <v>0</v>
      </c>
      <c r="FM79" s="496"/>
      <c r="FN79" s="497"/>
      <c r="FO79" s="291"/>
      <c r="FP79" s="291"/>
      <c r="FQ79" s="484"/>
      <c r="FR79" s="485"/>
      <c r="FS79" s="485"/>
      <c r="FT79" s="485"/>
      <c r="FU79" s="485"/>
      <c r="FV79" s="485"/>
      <c r="FW79" s="485"/>
      <c r="FX79" s="485"/>
      <c r="FY79" s="485"/>
      <c r="FZ79" s="485"/>
      <c r="GA79" s="485"/>
      <c r="GB79" s="485"/>
      <c r="GC79" s="485"/>
      <c r="GD79" s="485"/>
      <c r="GE79" s="485"/>
      <c r="GF79" s="322"/>
      <c r="GG79" s="322"/>
      <c r="GH79" s="322"/>
      <c r="GI79" s="322"/>
      <c r="GJ79" s="322"/>
      <c r="GK79" s="322"/>
      <c r="GL79" s="322"/>
      <c r="GM79" s="322"/>
      <c r="GN79" s="322"/>
      <c r="GO79" s="322"/>
      <c r="GP79" s="322"/>
      <c r="GQ79" s="322"/>
      <c r="GR79" s="322"/>
      <c r="GS79" s="322"/>
      <c r="GT79" s="322"/>
      <c r="GU79" s="322"/>
      <c r="GV79" s="322"/>
      <c r="GW79" s="322"/>
      <c r="GX79" s="322"/>
      <c r="GY79" s="322"/>
      <c r="GZ79" s="322"/>
      <c r="HA79" s="322"/>
      <c r="HB79" s="322"/>
      <c r="HC79" s="322"/>
      <c r="HD79" s="322"/>
      <c r="HE79" s="322"/>
      <c r="HF79" s="322"/>
      <c r="HG79" s="322"/>
      <c r="HH79" s="322"/>
      <c r="HI79" s="322"/>
      <c r="HJ79" s="322"/>
      <c r="HK79" s="322"/>
      <c r="HL79" s="322"/>
      <c r="HM79" s="539"/>
      <c r="HN79" s="497"/>
      <c r="HO79" s="291"/>
      <c r="HP79" s="291"/>
      <c r="HQ79" s="502"/>
      <c r="HR79" s="497"/>
      <c r="HS79" s="291"/>
      <c r="HT79" s="291"/>
      <c r="HU79" s="503"/>
      <c r="HV79" s="504"/>
      <c r="HW79" s="291"/>
      <c r="HX79" s="291"/>
      <c r="HY79" s="517"/>
      <c r="HZ79" s="518"/>
      <c r="IA79" s="291"/>
      <c r="IB79" s="291"/>
      <c r="IC79" s="503"/>
      <c r="ID79" s="504"/>
      <c r="IE79" s="291"/>
      <c r="IF79" s="291"/>
      <c r="IG79" s="484"/>
      <c r="IH79" s="485"/>
      <c r="II79" s="485"/>
      <c r="IJ79" s="485"/>
      <c r="IK79" s="485"/>
      <c r="IL79" s="485"/>
      <c r="IM79" s="485"/>
      <c r="IN79" s="485"/>
      <c r="IO79" s="485"/>
      <c r="IP79" s="485"/>
      <c r="IQ79" s="485"/>
      <c r="IR79" s="485"/>
      <c r="IS79" s="485"/>
      <c r="IT79" s="485"/>
      <c r="IU79" s="485"/>
      <c r="IV79" s="338"/>
      <c r="IW79" s="338"/>
      <c r="IX79" s="338"/>
      <c r="IY79" s="338"/>
      <c r="IZ79" s="338"/>
      <c r="JA79" s="338"/>
      <c r="JB79" s="338"/>
      <c r="JC79" s="338"/>
      <c r="JD79" s="338"/>
      <c r="JE79" s="338"/>
      <c r="JF79" s="338"/>
      <c r="JG79" s="338"/>
      <c r="JH79" s="338"/>
      <c r="JI79" s="338"/>
      <c r="JJ79" s="338"/>
      <c r="JK79" s="338"/>
      <c r="JL79" s="338"/>
      <c r="JM79" s="338"/>
      <c r="JN79" s="338"/>
      <c r="JO79" s="338"/>
      <c r="JP79" s="338"/>
      <c r="JQ79" s="338"/>
      <c r="JR79" s="338"/>
      <c r="JS79" s="338"/>
      <c r="JT79" s="338"/>
      <c r="JU79" s="338"/>
      <c r="JV79" s="338"/>
      <c r="JW79" s="338"/>
      <c r="JX79" s="338"/>
      <c r="JY79" s="338"/>
      <c r="JZ79" s="338"/>
      <c r="KA79" s="338"/>
      <c r="KB79" s="338"/>
      <c r="KC79" s="338"/>
      <c r="KD79" s="338"/>
      <c r="KE79" s="338"/>
      <c r="KF79" s="338"/>
      <c r="KG79" s="338"/>
      <c r="KH79" s="338"/>
      <c r="KI79" s="338"/>
      <c r="KJ79" s="539"/>
      <c r="KK79" s="497"/>
      <c r="KL79" s="291"/>
      <c r="KM79" s="291"/>
      <c r="KN79" s="898" t="n">
        <f aca="false">Посуточная!OF79</f>
        <v>0</v>
      </c>
      <c r="KO79" s="899" t="n">
        <f aca="false">Посуточная!OG79</f>
        <v>0</v>
      </c>
      <c r="KP79" s="899" t="n">
        <f aca="false">Посуточная!OH79</f>
        <v>0</v>
      </c>
      <c r="KQ79" s="899" t="n">
        <f aca="false">Посуточная!OI79</f>
        <v>0</v>
      </c>
      <c r="KR79" s="899" t="n">
        <f aca="false">Посуточная!OJ79</f>
        <v>0</v>
      </c>
      <c r="KS79" s="899" t="n">
        <f aca="false">Посуточная!OK79</f>
        <v>0</v>
      </c>
      <c r="KT79" s="899" t="n">
        <f aca="false">Посуточная!OL79</f>
        <v>0</v>
      </c>
      <c r="KU79" s="899" t="n">
        <f aca="false">Посуточная!OM79</f>
        <v>0</v>
      </c>
      <c r="KV79" s="899" t="n">
        <f aca="false">Посуточная!ON79</f>
        <v>0</v>
      </c>
      <c r="KW79" s="900" t="n">
        <f aca="false">Посуточная!OO79</f>
        <v>0</v>
      </c>
      <c r="KX79" s="897" t="n">
        <f aca="false">Посуточная!OV79</f>
        <v>0</v>
      </c>
      <c r="KY79" s="897" t="n">
        <f aca="false">Посуточная!OW79</f>
        <v>0</v>
      </c>
      <c r="KZ79" s="897" t="n">
        <f aca="false">Посуточная!OX79</f>
        <v>0</v>
      </c>
      <c r="LA79" s="897" t="n">
        <f aca="false">Посуточная!OY79</f>
        <v>0</v>
      </c>
      <c r="LB79" s="897" t="n">
        <f aca="false">Посуточная!OZ79</f>
        <v>0</v>
      </c>
      <c r="LC79" s="897" t="n">
        <f aca="false">Посуточная!PA79</f>
        <v>0</v>
      </c>
      <c r="LD79" s="897" t="n">
        <f aca="false">Посуточная!PB79</f>
        <v>0</v>
      </c>
      <c r="LE79" s="897" t="n">
        <f aca="false">Посуточная!PC79</f>
        <v>0</v>
      </c>
      <c r="LF79" s="897" t="n">
        <f aca="false">Посуточная!PD79</f>
        <v>0</v>
      </c>
      <c r="LG79" s="897" t="n">
        <f aca="false">Посуточная!PE79</f>
        <v>0</v>
      </c>
      <c r="LH79" s="897" t="n">
        <f aca="false">Посуточная!PF79</f>
        <v>0</v>
      </c>
      <c r="LI79" s="897" t="n">
        <f aca="false">Посуточная!PG79</f>
        <v>0</v>
      </c>
      <c r="LJ79" s="897" t="n">
        <f aca="false">Посуточная!PH79</f>
        <v>0</v>
      </c>
      <c r="LK79" s="897" t="n">
        <f aca="false">Посуточная!PI79</f>
        <v>0</v>
      </c>
      <c r="LL79" s="897" t="n">
        <f aca="false">Посуточная!PJ79</f>
        <v>0</v>
      </c>
      <c r="LM79" s="897" t="n">
        <f aca="false">Посуточная!PK79</f>
        <v>0</v>
      </c>
      <c r="LN79" s="897" t="n">
        <f aca="false">Посуточная!PL79</f>
        <v>0</v>
      </c>
      <c r="LO79" s="897" t="n">
        <f aca="false">Посуточная!PM79</f>
        <v>0</v>
      </c>
      <c r="LP79" s="897" t="n">
        <f aca="false">Посуточная!PN79</f>
        <v>0</v>
      </c>
      <c r="LQ79" s="897" t="n">
        <f aca="false">Посуточная!PO79</f>
        <v>0</v>
      </c>
      <c r="LR79" s="539"/>
      <c r="LS79" s="497"/>
      <c r="LT79" s="291"/>
      <c r="LU79" s="291"/>
      <c r="LV79" s="414" t="n">
        <f aca="false">Посуточная!QA79</f>
        <v>0</v>
      </c>
      <c r="LW79" s="415" t="n">
        <f aca="false">Посуточная!QB79</f>
        <v>0</v>
      </c>
      <c r="LX79" s="415" t="n">
        <f aca="false">Посуточная!QC79</f>
        <v>0</v>
      </c>
      <c r="LY79" s="415" t="n">
        <f aca="false">Посуточная!QD79</f>
        <v>0</v>
      </c>
      <c r="LZ79" s="415" t="n">
        <f aca="false">Посуточная!QE79</f>
        <v>0</v>
      </c>
      <c r="MA79" s="415" t="n">
        <f aca="false">Посуточная!QF79</f>
        <v>0</v>
      </c>
      <c r="MB79" s="415" t="n">
        <f aca="false">Посуточная!QG79</f>
        <v>0</v>
      </c>
      <c r="MC79" s="876" t="n">
        <f aca="false">Посуточная!QO79</f>
        <v>0</v>
      </c>
      <c r="MD79" s="876" t="n">
        <f aca="false">Посуточная!QP79</f>
        <v>0</v>
      </c>
      <c r="ME79" s="876" t="n">
        <f aca="false">Посуточная!QQ79</f>
        <v>0</v>
      </c>
      <c r="MF79" s="876" t="n">
        <f aca="false">Посуточная!QR79</f>
        <v>0</v>
      </c>
      <c r="MG79" s="876" t="n">
        <f aca="false">Посуточная!QS79</f>
        <v>0</v>
      </c>
      <c r="MH79" s="876" t="n">
        <f aca="false">Посуточная!QT79</f>
        <v>0</v>
      </c>
      <c r="MI79" s="876" t="n">
        <f aca="false">Посуточная!QU79</f>
        <v>0</v>
      </c>
      <c r="MJ79" s="539"/>
      <c r="MK79" s="497"/>
      <c r="ML79" s="291"/>
      <c r="MM79" s="291"/>
      <c r="MN79" s="871" t="n">
        <f aca="false">Посуточная!RG79</f>
        <v>0</v>
      </c>
      <c r="MO79" s="872" t="n">
        <f aca="false">Посуточная!RH79</f>
        <v>0</v>
      </c>
      <c r="MP79" s="872" t="n">
        <f aca="false">Посуточная!RI79</f>
        <v>0</v>
      </c>
      <c r="MQ79" s="872" t="n">
        <f aca="false">Посуточная!RJ79</f>
        <v>0</v>
      </c>
      <c r="MR79" s="872" t="n">
        <f aca="false">Посуточная!RK79</f>
        <v>0</v>
      </c>
      <c r="MS79" s="872" t="n">
        <f aca="false">Посуточная!RL79</f>
        <v>0</v>
      </c>
      <c r="MT79" s="872" t="n">
        <f aca="false">Посуточная!RM79</f>
        <v>0</v>
      </c>
      <c r="MU79" s="366" t="n">
        <f aca="false">Посуточная!RU79</f>
        <v>0</v>
      </c>
      <c r="MV79" s="366" t="n">
        <f aca="false">Посуточная!RV79</f>
        <v>0</v>
      </c>
      <c r="MW79" s="366" t="n">
        <f aca="false">Посуточная!RW79</f>
        <v>0</v>
      </c>
      <c r="MX79" s="366" t="n">
        <f aca="false">Посуточная!RX79</f>
        <v>0</v>
      </c>
      <c r="MY79" s="366" t="n">
        <f aca="false">Посуточная!RY79</f>
        <v>0</v>
      </c>
      <c r="MZ79" s="366" t="n">
        <f aca="false">Посуточная!RZ79</f>
        <v>0</v>
      </c>
      <c r="NA79" s="366" t="n">
        <f aca="false">Посуточная!SA79</f>
        <v>0</v>
      </c>
      <c r="NB79" s="539"/>
      <c r="NC79" s="497"/>
      <c r="ND79" s="291"/>
      <c r="NE79" s="291"/>
      <c r="NF79" s="502"/>
      <c r="NG79" s="497"/>
      <c r="NH79" s="291"/>
      <c r="NI79" s="291"/>
      <c r="NJ79" s="503"/>
      <c r="NK79" s="504"/>
      <c r="NL79" s="291"/>
      <c r="NM79" s="291"/>
      <c r="NN79" s="871" t="n">
        <f aca="false">Посуточная!SU79</f>
        <v>0</v>
      </c>
      <c r="NO79" s="872" t="n">
        <f aca="false">Посуточная!SV79</f>
        <v>0</v>
      </c>
      <c r="NP79" s="872" t="n">
        <f aca="false">Посуточная!SW79</f>
        <v>0</v>
      </c>
      <c r="NQ79" s="872" t="n">
        <f aca="false">Посуточная!SX79</f>
        <v>0</v>
      </c>
      <c r="NR79" s="366" t="n">
        <f aca="false">Посуточная!TC79</f>
        <v>0</v>
      </c>
      <c r="NS79" s="366" t="n">
        <f aca="false">Посуточная!TD79</f>
        <v>0</v>
      </c>
      <c r="NT79" s="366" t="n">
        <f aca="false">Посуточная!TE79</f>
        <v>0</v>
      </c>
      <c r="NU79" s="366" t="n">
        <f aca="false">Посуточная!TF79</f>
        <v>0</v>
      </c>
      <c r="NV79" s="539"/>
      <c r="NW79" s="497"/>
      <c r="NX79" s="291"/>
      <c r="NY79" s="291"/>
      <c r="NZ79" s="502"/>
      <c r="OA79" s="539"/>
      <c r="OB79" s="291"/>
      <c r="OC79" s="291"/>
      <c r="OD79" s="539"/>
      <c r="OE79" s="539"/>
      <c r="OF79" s="291"/>
      <c r="OG79" s="291"/>
      <c r="OH79" s="539"/>
      <c r="OI79" s="539"/>
      <c r="OJ79" s="291"/>
      <c r="OK79" s="291"/>
      <c r="OL79" s="539"/>
      <c r="OM79" s="539"/>
      <c r="ON79" s="291"/>
      <c r="OO79" s="291"/>
      <c r="OP79" s="540"/>
      <c r="OQ79" s="504"/>
      <c r="OR79" s="724"/>
      <c r="OS79" s="291"/>
      <c r="OT79" s="503"/>
      <c r="OU79" s="504"/>
      <c r="OV79" s="291"/>
      <c r="OW79" s="291"/>
      <c r="OX79" s="503"/>
      <c r="OY79" s="504"/>
      <c r="OZ79" s="291"/>
      <c r="PA79" s="291"/>
      <c r="PB79" s="502"/>
      <c r="PC79" s="497"/>
      <c r="PD79" s="291"/>
      <c r="PE79" s="291"/>
      <c r="PF79" s="503"/>
      <c r="PG79" s="504"/>
      <c r="PH79" s="291"/>
      <c r="PI79" s="291"/>
      <c r="PJ79" s="540"/>
      <c r="PK79" s="540"/>
      <c r="PL79" s="291"/>
      <c r="PM79" s="291"/>
      <c r="PN79" s="540"/>
      <c r="PO79" s="540"/>
      <c r="PP79" s="291"/>
      <c r="PQ79" s="732"/>
      <c r="PR79" s="541"/>
      <c r="PS79" s="542"/>
      <c r="PT79" s="541"/>
      <c r="PU79" s="542"/>
      <c r="PV79" s="335"/>
      <c r="PW79" s="542"/>
      <c r="PX79" s="543"/>
      <c r="PY79" s="541"/>
      <c r="PZ79" s="544"/>
      <c r="QA79" s="378"/>
      <c r="QD79" s="608"/>
      <c r="QQ79" s="127" t="n">
        <f aca="false">IF(V79="",0,V79+QQ76)</f>
        <v>0</v>
      </c>
      <c r="QR79" s="127" t="n">
        <f aca="false">IF(W79="",0,W79+QR76)</f>
        <v>0</v>
      </c>
      <c r="QS79" s="127" t="n">
        <f aca="false">IF(AN79="",0,AN79+QS76)</f>
        <v>0</v>
      </c>
      <c r="QT79" s="127" t="n">
        <f aca="false">IF(AO79="",0,AO79+QT76)</f>
        <v>0</v>
      </c>
      <c r="QU79" s="127" t="n">
        <f aca="false">IF(AZ79="",0,AZ79+QU76)</f>
        <v>0</v>
      </c>
      <c r="QV79" s="127" t="n">
        <f aca="false">IF(BA79="",0,BA79+QV76)</f>
        <v>0</v>
      </c>
      <c r="QW79" s="127" t="n">
        <f aca="false">IF(BL79="",0,BL79+QW76)</f>
        <v>0</v>
      </c>
      <c r="QX79" s="127" t="n">
        <f aca="false">IF(BM79="",0,BM79+QX76)</f>
        <v>0</v>
      </c>
      <c r="QY79" s="127" t="n">
        <f aca="false">IF(CF79="",0,CF79+QY76)</f>
        <v>0</v>
      </c>
      <c r="QZ79" s="127" t="n">
        <f aca="false">IF(CG79="",0,CG79+QZ76)</f>
        <v>0</v>
      </c>
      <c r="RA79" s="127" t="n">
        <f aca="false">IF(CX79="",0,CX79+RA76)</f>
        <v>0</v>
      </c>
      <c r="RB79" s="127" t="n">
        <f aca="false">IF(CY79="",0,CY79+RB76)</f>
        <v>0</v>
      </c>
      <c r="RC79" s="127" t="n">
        <f aca="false">IF(FO79="",0,FO79+RC76)</f>
        <v>0</v>
      </c>
      <c r="RD79" s="127" t="n">
        <f aca="false">IF(FP79="",0,FP79+RD76)</f>
        <v>0</v>
      </c>
      <c r="RE79" s="127" t="n">
        <f aca="false">IF(FC79="",0,FC79+RE76)</f>
        <v>0</v>
      </c>
      <c r="RF79" s="127" t="n">
        <f aca="false">IF(FD79="",0,FD79+RF76)</f>
        <v>0</v>
      </c>
      <c r="RG79" s="127" t="n">
        <f aca="false">IF(ND79="",0,ND79+RG76)</f>
        <v>0</v>
      </c>
      <c r="RH79" s="127" t="n">
        <f aca="false">IF(NE79="",0,NE79+RH76)</f>
        <v>0</v>
      </c>
      <c r="RI79" s="127" t="n">
        <f aca="false">IF(OX79="",0,OX79)</f>
        <v>0</v>
      </c>
      <c r="RJ79" s="127" t="n">
        <f aca="false">IF(OY79="",0,OY79)</f>
        <v>0</v>
      </c>
      <c r="RK79" s="127" t="n">
        <f aca="false">IF(IA79="",0,IA79+RK76)</f>
        <v>0</v>
      </c>
      <c r="RL79" s="127" t="n">
        <f aca="false">IF(IB79="",0,IB79+RL76)</f>
        <v>0</v>
      </c>
      <c r="RM79" s="127" t="n">
        <f aca="false">IF(OT79="",0,OT79+RM76)</f>
        <v>0</v>
      </c>
      <c r="RN79" s="127" t="n">
        <f aca="false">IF(OU79="",0,OU79+RN76)</f>
        <v>0</v>
      </c>
      <c r="RO79" s="127" t="n">
        <f aca="false">IF(PY79="",0,PY79+RO76)</f>
        <v>0</v>
      </c>
      <c r="RP79" s="127" t="n">
        <f aca="false">IF(PZ79="",0,PZ79+RP76)</f>
        <v>0</v>
      </c>
      <c r="RQ79" s="127" t="n">
        <f aca="false">IFERROR(RO79/$A77,0)</f>
        <v>0</v>
      </c>
      <c r="RR79" s="127" t="n">
        <f aca="false">IFERROR(RP79/$A77,0)</f>
        <v>0</v>
      </c>
      <c r="RS79" s="127" t="n">
        <f aca="false">IF(PD79="",0,PD79+RS76)</f>
        <v>0</v>
      </c>
      <c r="RT79" s="127" t="n">
        <f aca="false">IF(PE79="",0,PE79+RT76)</f>
        <v>0</v>
      </c>
      <c r="RU79" s="127" t="n">
        <f aca="false">IF(QQ79&gt;0,0,T79+RU76)</f>
        <v>0</v>
      </c>
      <c r="RV79" s="127" t="n">
        <f aca="false">IF(QR79&gt;0,0,U79+RV76)</f>
        <v>0</v>
      </c>
      <c r="RW79" s="127" t="n">
        <f aca="false">IF(QS79&gt;0,0,AL79+RW76)</f>
        <v>0</v>
      </c>
      <c r="RX79" s="127" t="n">
        <f aca="false">IF(QT79&gt;0,0,AM79+RX76)</f>
        <v>0</v>
      </c>
      <c r="RY79" s="127" t="n">
        <f aca="false">IF(QU79&gt;0,0,AX79+RY76)</f>
        <v>0</v>
      </c>
      <c r="RZ79" s="127" t="n">
        <f aca="false">IF(QV79&gt;0,0,AY79+RZ76)</f>
        <v>0</v>
      </c>
      <c r="SA79" s="127" t="n">
        <f aca="false">IF(QW79&gt;0,0,BJ79+SA76)</f>
        <v>0</v>
      </c>
      <c r="SB79" s="127" t="n">
        <f aca="false">IF(QX79&gt;0,0,BK79+SB76)</f>
        <v>0</v>
      </c>
      <c r="SC79" s="127" t="n">
        <f aca="false">IF(QY79&gt;0,0,CD79+SC76)</f>
        <v>0</v>
      </c>
      <c r="SD79" s="127" t="n">
        <f aca="false">IF(QZ79&gt;0,0,CE79+SD76)</f>
        <v>0</v>
      </c>
      <c r="SE79" s="127" t="n">
        <f aca="false">IF(RA79&gt;0,0,CV79+SE76)</f>
        <v>0</v>
      </c>
      <c r="SF79" s="127" t="n">
        <f aca="false">IF(RB79&gt;0,0,CW79+SF76)</f>
        <v>0</v>
      </c>
      <c r="SG79" s="127" t="n">
        <f aca="false">IF(RC79&gt;0,0,FM79+SG76)</f>
        <v>0</v>
      </c>
      <c r="SH79" s="127" t="n">
        <f aca="false">IF(RD79&gt;0,0,FN79+SH76)</f>
        <v>0</v>
      </c>
      <c r="SI79" s="127" t="n">
        <f aca="false">IF(RE79&gt;0,0,FA79+SI76)</f>
        <v>0</v>
      </c>
      <c r="SJ79" s="127" t="n">
        <f aca="false">IFERROR(IF(RF79&gt;0,0,FB79+SJ76),0)</f>
        <v>0</v>
      </c>
      <c r="SK79" s="127" t="n">
        <f aca="false">IF(RG79&gt;0,0,NB79+SK76)</f>
        <v>0</v>
      </c>
      <c r="SL79" s="127" t="n">
        <f aca="false">IFERROR(IF(RH79&gt;0,0,NC79+SL76),0)</f>
        <v>0</v>
      </c>
      <c r="SM79" s="127"/>
      <c r="SN79" s="127"/>
      <c r="SO79" s="127"/>
    </row>
    <row r="80" customFormat="false" ht="15" hidden="false" customHeight="false" outlineLevel="0" collapsed="false">
      <c r="A80" s="736"/>
      <c r="B80" s="863" t="str">
        <f aca="false">Посуточная!B80</f>
        <v>174</v>
      </c>
      <c r="C80" s="864" t="str">
        <f aca="false">Посуточная!C80</f>
        <v>1941</v>
      </c>
      <c r="D80" s="864" t="str">
        <f aca="false">Посуточная!D80</f>
        <v>451</v>
      </c>
      <c r="E80" s="864" t="n">
        <f aca="false">Посуточная!E80</f>
        <v>0</v>
      </c>
      <c r="F80" s="864" t="n">
        <f aca="false">Посуточная!F80</f>
        <v>0</v>
      </c>
      <c r="G80" s="864" t="n">
        <f aca="false">Посуточная!G80</f>
        <v>0</v>
      </c>
      <c r="H80" s="864" t="n">
        <f aca="false">Посуточная!H80</f>
        <v>0</v>
      </c>
      <c r="I80" s="864" t="n">
        <f aca="false">Посуточная!I80</f>
        <v>0</v>
      </c>
      <c r="J80" s="322" t="str">
        <f aca="false">Посуточная!Q80</f>
        <v>2944</v>
      </c>
      <c r="K80" s="322" t="n">
        <f aca="false">Посуточная!R80</f>
        <v>0</v>
      </c>
      <c r="L80" s="322" t="n">
        <f aca="false">Посуточная!S80</f>
        <v>0</v>
      </c>
      <c r="M80" s="322" t="n">
        <f aca="false">Посуточная!T80</f>
        <v>0</v>
      </c>
      <c r="N80" s="322" t="n">
        <f aca="false">Посуточная!U80</f>
        <v>0</v>
      </c>
      <c r="O80" s="322" t="n">
        <f aca="false">Посуточная!V80</f>
        <v>0</v>
      </c>
      <c r="P80" s="322" t="n">
        <f aca="false">Посуточная!W80</f>
        <v>0</v>
      </c>
      <c r="Q80" s="322" t="n">
        <f aca="false">Посуточная!X80</f>
        <v>0</v>
      </c>
      <c r="R80" s="322" t="n">
        <f aca="false">Посуточная!Y80</f>
        <v>0</v>
      </c>
      <c r="S80" s="322" t="n">
        <f aca="false">Посуточная!Z80</f>
        <v>0</v>
      </c>
      <c r="T80" s="417" t="n">
        <f aca="false">COUNTIF(B80:I80,"&lt;&gt;0")-COUNTIF(B80:I80,"")</f>
        <v>-2</v>
      </c>
      <c r="U80" s="391" t="n">
        <f aca="false">COUNTIF(J80:S80,"&lt;&gt;0")-COUNTIF(J80:S80,"")</f>
        <v>1</v>
      </c>
      <c r="V80" s="291"/>
      <c r="W80" s="291"/>
      <c r="X80" s="863" t="str">
        <f aca="false">Посуточная!AL80</f>
        <v>2309</v>
      </c>
      <c r="Y80" s="864" t="n">
        <f aca="false">Посуточная!AM80</f>
        <v>0</v>
      </c>
      <c r="Z80" s="864" t="n">
        <f aca="false">Посуточная!AN80</f>
        <v>0</v>
      </c>
      <c r="AA80" s="864" t="n">
        <f aca="false">Посуточная!AO80</f>
        <v>0</v>
      </c>
      <c r="AB80" s="864" t="n">
        <f aca="false">Посуточная!AP80</f>
        <v>0</v>
      </c>
      <c r="AC80" s="864" t="n">
        <f aca="false">Посуточная!AQ80</f>
        <v>0</v>
      </c>
      <c r="AD80" s="864" t="n">
        <f aca="false">Посуточная!AR80</f>
        <v>0</v>
      </c>
      <c r="AE80" s="322" t="n">
        <f aca="false">Посуточная!AZ80</f>
        <v>0</v>
      </c>
      <c r="AF80" s="322" t="n">
        <f aca="false">Посуточная!BA80</f>
        <v>0</v>
      </c>
      <c r="AG80" s="322" t="n">
        <f aca="false">Посуточная!BB80</f>
        <v>0</v>
      </c>
      <c r="AH80" s="322" t="n">
        <f aca="false">Посуточная!BC80</f>
        <v>0</v>
      </c>
      <c r="AI80" s="322" t="n">
        <f aca="false">Посуточная!BD80</f>
        <v>0</v>
      </c>
      <c r="AJ80" s="322" t="n">
        <f aca="false">Посуточная!BE80</f>
        <v>0</v>
      </c>
      <c r="AK80" s="322" t="n">
        <f aca="false">Посуточная!BF80</f>
        <v>0</v>
      </c>
      <c r="AL80" s="417" t="n">
        <f aca="false">COUNTIF(X80:AD80,"&lt;&gt;0")-COUNTIF(X80:AD80,"")</f>
        <v>-5</v>
      </c>
      <c r="AM80" s="391" t="n">
        <f aca="false">COUNTIF(AE80:AK80,"&lt;&gt;0")-COUNTIF(AE80:AK80,"")</f>
        <v>0</v>
      </c>
      <c r="AN80" s="291"/>
      <c r="AO80" s="291"/>
      <c r="AP80" s="863" t="n">
        <f aca="false">Посуточная!BR80</f>
        <v>0</v>
      </c>
      <c r="AQ80" s="864" t="n">
        <f aca="false">Посуточная!BS80</f>
        <v>0</v>
      </c>
      <c r="AR80" s="864" t="n">
        <f aca="false">Посуточная!BT80</f>
        <v>0</v>
      </c>
      <c r="AS80" s="864" t="n">
        <f aca="false">Посуточная!BU80</f>
        <v>0</v>
      </c>
      <c r="AT80" s="322" t="n">
        <f aca="false">Посуточная!BZ80</f>
        <v>0</v>
      </c>
      <c r="AU80" s="322" t="n">
        <f aca="false">Посуточная!CA80</f>
        <v>0</v>
      </c>
      <c r="AV80" s="322" t="n">
        <f aca="false">Посуточная!CB80</f>
        <v>0</v>
      </c>
      <c r="AW80" s="322" t="n">
        <f aca="false">Посуточная!CC80</f>
        <v>0</v>
      </c>
      <c r="AX80" s="417" t="n">
        <f aca="false">COUNTIF(AP80:AS80,"&lt;&gt;0")-COUNTIF(AP80:AS80,"")</f>
        <v>-4</v>
      </c>
      <c r="AY80" s="391" t="n">
        <f aca="false">COUNTIF(AT80:AW80,"&lt;&gt;0")-COUNTIF(AT80:AW80,"")</f>
        <v>0</v>
      </c>
      <c r="AZ80" s="291"/>
      <c r="BA80" s="291"/>
      <c r="BB80" s="863" t="n">
        <f aca="false">Посуточная!CL80</f>
        <v>0</v>
      </c>
      <c r="BC80" s="864" t="n">
        <f aca="false">Посуточная!CM80</f>
        <v>0</v>
      </c>
      <c r="BD80" s="864" t="n">
        <f aca="false">Посуточная!CN80</f>
        <v>0</v>
      </c>
      <c r="BE80" s="864" t="n">
        <f aca="false">Посуточная!CO80</f>
        <v>0</v>
      </c>
      <c r="BF80" s="322" t="n">
        <f aca="false">Посуточная!CT80</f>
        <v>0</v>
      </c>
      <c r="BG80" s="322" t="n">
        <f aca="false">Посуточная!CU80</f>
        <v>0</v>
      </c>
      <c r="BH80" s="322" t="n">
        <f aca="false">Посуточная!CV80</f>
        <v>0</v>
      </c>
      <c r="BI80" s="322" t="n">
        <f aca="false">Посуточная!CW80</f>
        <v>0</v>
      </c>
      <c r="BJ80" s="417" t="n">
        <f aca="false">COUNTIF(BB80:BE80,"&lt;&gt;0")-COUNTIF(BB80:BE80,"")</f>
        <v>-4</v>
      </c>
      <c r="BK80" s="391" t="n">
        <f aca="false">COUNTIF(BF80:BI80,"&lt;&gt;0")-COUNTIF(BF80:BI80,"")</f>
        <v>0</v>
      </c>
      <c r="BL80" s="291"/>
      <c r="BM80" s="291"/>
      <c r="BN80" s="395" t="n">
        <f aca="false">SUMIF(B6:BM6,"итого гр.",B80:BM80)</f>
        <v>4</v>
      </c>
      <c r="BO80" s="391" t="n">
        <f aca="false">SUMIF(B6:BM6,"итого фк.",B80:BM80)</f>
        <v>1</v>
      </c>
      <c r="BP80" s="291"/>
      <c r="BQ80" s="291"/>
      <c r="BR80" s="396"/>
      <c r="BS80" s="397"/>
      <c r="BT80" s="291"/>
      <c r="BU80" s="291"/>
      <c r="BV80" s="381" t="str">
        <f aca="false">Посуточная!DN80</f>
        <v>614</v>
      </c>
      <c r="BW80" s="382" t="n">
        <f aca="false">Посуточная!DO80</f>
        <v>0</v>
      </c>
      <c r="BX80" s="382" t="n">
        <f aca="false">Посуточная!DP80</f>
        <v>0</v>
      </c>
      <c r="BY80" s="382" t="n">
        <f aca="false">Посуточная!DQ80</f>
        <v>0</v>
      </c>
      <c r="BZ80" s="322" t="n">
        <f aca="false">Посуточная!DV80</f>
        <v>0</v>
      </c>
      <c r="CA80" s="322" t="n">
        <f aca="false">Посуточная!DW80</f>
        <v>0</v>
      </c>
      <c r="CB80" s="322" t="n">
        <f aca="false">Посуточная!DX80</f>
        <v>0</v>
      </c>
      <c r="CC80" s="322" t="n">
        <f aca="false">Посуточная!DY80</f>
        <v>0</v>
      </c>
      <c r="CD80" s="417" t="n">
        <f aca="false">COUNTIF(BV80:BY80,"&lt;&gt;0")-COUNTIF(BV80:BY80,"")</f>
        <v>-2</v>
      </c>
      <c r="CE80" s="391" t="n">
        <f aca="false">COUNTIF(BZ80:CC80,"&lt;&gt;0")-COUNTIF(BZ80:CC80,"")</f>
        <v>0</v>
      </c>
      <c r="CF80" s="291"/>
      <c r="CG80" s="291"/>
      <c r="CH80" s="381" t="n">
        <f aca="false">Посуточная!EH80</f>
        <v>0</v>
      </c>
      <c r="CI80" s="382" t="n">
        <f aca="false">Посуточная!EI80</f>
        <v>0</v>
      </c>
      <c r="CJ80" s="382" t="n">
        <f aca="false">Посуточная!EJ80</f>
        <v>0</v>
      </c>
      <c r="CK80" s="382" t="n">
        <f aca="false">Посуточная!EK80</f>
        <v>0</v>
      </c>
      <c r="CL80" s="382" t="n">
        <f aca="false">Посуточная!EL80</f>
        <v>0</v>
      </c>
      <c r="CM80" s="382" t="n">
        <f aca="false">Посуточная!EM80</f>
        <v>0</v>
      </c>
      <c r="CN80" s="382" t="n">
        <f aca="false">Посуточная!EN80</f>
        <v>0</v>
      </c>
      <c r="CO80" s="322" t="n">
        <f aca="false">Посуточная!ES80</f>
        <v>0</v>
      </c>
      <c r="CP80" s="322" t="n">
        <f aca="false">Посуточная!ET80</f>
        <v>0</v>
      </c>
      <c r="CQ80" s="322" t="n">
        <f aca="false">Посуточная!EU80</f>
        <v>0</v>
      </c>
      <c r="CR80" s="322" t="n">
        <f aca="false">Посуточная!EV80</f>
        <v>0</v>
      </c>
      <c r="CS80" s="322" t="n">
        <f aca="false">Посуточная!EW80</f>
        <v>0</v>
      </c>
      <c r="CT80" s="322" t="n">
        <f aca="false">Посуточная!EX80</f>
        <v>0</v>
      </c>
      <c r="CU80" s="322" t="n">
        <f aca="false">Посуточная!EY80</f>
        <v>0</v>
      </c>
      <c r="CV80" s="417" t="n">
        <f aca="false">COUNTIF(CH80:CN80,"&lt;&gt;0")-COUNTIF(CH80:CN80,"")</f>
        <v>-7</v>
      </c>
      <c r="CW80" s="391" t="n">
        <f aca="false">COUNTIF(CO80:CU80,"&lt;&gt;0")-COUNTIF(CO80:CU80,"")</f>
        <v>0</v>
      </c>
      <c r="CX80" s="291"/>
      <c r="CY80" s="291"/>
      <c r="CZ80" s="863" t="str">
        <f aca="false">Посуточная!FH80</f>
        <v>566</v>
      </c>
      <c r="DA80" s="864" t="str">
        <f aca="false">Посуточная!FI80</f>
        <v>6397</v>
      </c>
      <c r="DB80" s="864" t="n">
        <f aca="false">Посуточная!FJ80</f>
        <v>0</v>
      </c>
      <c r="DC80" s="864" t="n">
        <f aca="false">Посуточная!FK80</f>
        <v>0</v>
      </c>
      <c r="DD80" s="864" t="n">
        <f aca="false">Посуточная!FL80</f>
        <v>0</v>
      </c>
      <c r="DE80" s="864" t="n">
        <f aca="false">Посуточная!FM80</f>
        <v>0</v>
      </c>
      <c r="DF80" s="864" t="n">
        <f aca="false">Посуточная!FN80</f>
        <v>0</v>
      </c>
      <c r="DG80" s="864" t="n">
        <f aca="false">Посуточная!FO80</f>
        <v>0</v>
      </c>
      <c r="DH80" s="864" t="n">
        <f aca="false">Посуточная!FP80</f>
        <v>0</v>
      </c>
      <c r="DI80" s="864" t="n">
        <f aca="false">Посуточная!FQ80</f>
        <v>0</v>
      </c>
      <c r="DJ80" s="864" t="n">
        <f aca="false">Посуточная!FR80</f>
        <v>0</v>
      </c>
      <c r="DK80" s="864" t="n">
        <f aca="false">Посуточная!FS80</f>
        <v>0</v>
      </c>
      <c r="DL80" s="864" t="n">
        <f aca="false">Посуточная!FT80</f>
        <v>0</v>
      </c>
      <c r="DM80" s="864" t="n">
        <f aca="false">Посуточная!FU80</f>
        <v>0</v>
      </c>
      <c r="DN80" s="864" t="n">
        <f aca="false">Посуточная!FV80</f>
        <v>0</v>
      </c>
      <c r="DO80" s="864" t="n">
        <f aca="false">Посуточная!FW80</f>
        <v>0</v>
      </c>
      <c r="DP80" s="864" t="n">
        <f aca="false">Посуточная!FX80</f>
        <v>0</v>
      </c>
      <c r="DQ80" s="864" t="n">
        <f aca="false">Посуточная!FY80</f>
        <v>0</v>
      </c>
      <c r="DR80" s="864" t="n">
        <f aca="false">Посуточная!FZ80</f>
        <v>0</v>
      </c>
      <c r="DS80" s="864" t="n">
        <f aca="false">Посуточная!GA80</f>
        <v>0</v>
      </c>
      <c r="DT80" s="864" t="n">
        <f aca="false">Посуточная!GB80</f>
        <v>0</v>
      </c>
      <c r="DU80" s="864" t="n">
        <f aca="false">Посуточная!GC80</f>
        <v>0</v>
      </c>
      <c r="DV80" s="864" t="n">
        <f aca="false">Посуточная!GD80</f>
        <v>0</v>
      </c>
      <c r="DW80" s="864" t="n">
        <f aca="false">Посуточная!GE80</f>
        <v>0</v>
      </c>
      <c r="DX80" s="864" t="n">
        <f aca="false">Посуточная!GF80</f>
        <v>0</v>
      </c>
      <c r="DY80" s="864" t="n">
        <f aca="false">Посуточная!GG80</f>
        <v>0</v>
      </c>
      <c r="DZ80" s="864" t="n">
        <f aca="false">Посуточная!GH80</f>
        <v>0</v>
      </c>
      <c r="EA80" s="864" t="n">
        <f aca="false">Посуточная!GI80</f>
        <v>0</v>
      </c>
      <c r="EB80" s="864" t="n">
        <f aca="false">Посуточная!GJ80</f>
        <v>0</v>
      </c>
      <c r="EC80" s="864" t="n">
        <f aca="false">Посуточная!GK80</f>
        <v>0</v>
      </c>
      <c r="ED80" s="864" t="n">
        <f aca="false">Посуточная!GL80</f>
        <v>0</v>
      </c>
      <c r="EE80" s="864" t="n">
        <f aca="false">Посуточная!GM80</f>
        <v>0</v>
      </c>
      <c r="EF80" s="322" t="n">
        <f aca="false">Посуточная!GU80</f>
        <v>0</v>
      </c>
      <c r="EG80" s="322" t="n">
        <f aca="false">Посуточная!GV80</f>
        <v>0</v>
      </c>
      <c r="EH80" s="322" t="n">
        <f aca="false">Посуточная!GW80</f>
        <v>0</v>
      </c>
      <c r="EI80" s="322" t="n">
        <f aca="false">Посуточная!GX80</f>
        <v>0</v>
      </c>
      <c r="EJ80" s="322" t="n">
        <f aca="false">Посуточная!GY80</f>
        <v>0</v>
      </c>
      <c r="EK80" s="322" t="n">
        <f aca="false">Посуточная!GZ80</f>
        <v>0</v>
      </c>
      <c r="EL80" s="322" t="n">
        <f aca="false">Посуточная!HA80</f>
        <v>0</v>
      </c>
      <c r="EM80" s="322" t="n">
        <f aca="false">Посуточная!HB80</f>
        <v>0</v>
      </c>
      <c r="EN80" s="322" t="n">
        <f aca="false">Посуточная!HC80</f>
        <v>0</v>
      </c>
      <c r="EO80" s="322" t="n">
        <f aca="false">Посуточная!HD80</f>
        <v>0</v>
      </c>
      <c r="EP80" s="322" t="n">
        <f aca="false">Посуточная!HE80</f>
        <v>0</v>
      </c>
      <c r="EQ80" s="322" t="n">
        <f aca="false">Посуточная!HF80</f>
        <v>0</v>
      </c>
      <c r="ER80" s="322" t="n">
        <f aca="false">Посуточная!HG80</f>
        <v>0</v>
      </c>
      <c r="ES80" s="322" t="n">
        <f aca="false">Посуточная!HH80</f>
        <v>0</v>
      </c>
      <c r="ET80" s="322" t="n">
        <f aca="false">Посуточная!HI80</f>
        <v>0</v>
      </c>
      <c r="EU80" s="322" t="n">
        <f aca="false">Посуточная!HJ80</f>
        <v>0</v>
      </c>
      <c r="EV80" s="322" t="n">
        <f aca="false">Посуточная!HK80</f>
        <v>0</v>
      </c>
      <c r="EW80" s="322" t="n">
        <f aca="false">Посуточная!HL80</f>
        <v>0</v>
      </c>
      <c r="EX80" s="322" t="n">
        <f aca="false">Посуточная!HM80</f>
        <v>0</v>
      </c>
      <c r="EY80" s="322" t="n">
        <f aca="false">Посуточная!HN80</f>
        <v>0</v>
      </c>
      <c r="EZ80" s="322" t="n">
        <f aca="false">Посуточная!HO80</f>
        <v>0</v>
      </c>
      <c r="FA80" s="417" t="n">
        <f aca="false">COUNTIF(CZ80:EE80,"&lt;&gt;0")-COUNTIF(CZ80:EE80,"")</f>
        <v>-28</v>
      </c>
      <c r="FB80" s="391" t="n">
        <f aca="false">COUNTIF(EF80:EZ80,"&lt;&gt;0")-COUNTIF(EF80:EZ80,"")</f>
        <v>0</v>
      </c>
      <c r="FC80" s="291"/>
      <c r="FD80" s="291"/>
      <c r="FE80" s="869" t="n">
        <f aca="false">Посуточная!IA80</f>
        <v>0</v>
      </c>
      <c r="FF80" s="870" t="n">
        <f aca="false">Посуточная!IB80</f>
        <v>0</v>
      </c>
      <c r="FG80" s="870" t="n">
        <f aca="false">Посуточная!IC80</f>
        <v>0</v>
      </c>
      <c r="FH80" s="864" t="n">
        <f aca="false">Посуточная!ID80</f>
        <v>0</v>
      </c>
      <c r="FI80" s="322" t="n">
        <f aca="false">Посуточная!II80</f>
        <v>0</v>
      </c>
      <c r="FJ80" s="366" t="n">
        <f aca="false">Посуточная!IJ80</f>
        <v>0</v>
      </c>
      <c r="FK80" s="366" t="n">
        <f aca="false">Посуточная!IK80</f>
        <v>0</v>
      </c>
      <c r="FL80" s="366" t="n">
        <f aca="false">Посуточная!IL80</f>
        <v>0</v>
      </c>
      <c r="FM80" s="390" t="n">
        <f aca="false">COUNTIF(FE80:FH80,"&lt;&gt;0")-COUNTIF(FE80:FH80,"")</f>
        <v>-4</v>
      </c>
      <c r="FN80" s="391" t="n">
        <f aca="false">COUNTIF(FI80:FL80,"&lt;&gt;0")-COUNTIF(FI80:FL80,"")</f>
        <v>0</v>
      </c>
      <c r="FO80" s="291"/>
      <c r="FP80" s="291"/>
      <c r="FQ80" s="381"/>
      <c r="FR80" s="382"/>
      <c r="FS80" s="382"/>
      <c r="FT80" s="382"/>
      <c r="FU80" s="382"/>
      <c r="FV80" s="382"/>
      <c r="FW80" s="382"/>
      <c r="FX80" s="382"/>
      <c r="FY80" s="382"/>
      <c r="FZ80" s="382"/>
      <c r="GA80" s="382"/>
      <c r="GB80" s="382"/>
      <c r="GC80" s="382"/>
      <c r="GD80" s="382"/>
      <c r="GE80" s="382"/>
      <c r="GF80" s="322"/>
      <c r="GG80" s="322"/>
      <c r="GH80" s="322"/>
      <c r="GI80" s="322"/>
      <c r="GJ80" s="322"/>
      <c r="GK80" s="322"/>
      <c r="GL80" s="322"/>
      <c r="GM80" s="322"/>
      <c r="GN80" s="322"/>
      <c r="GO80" s="322"/>
      <c r="GP80" s="322"/>
      <c r="GQ80" s="322"/>
      <c r="GR80" s="322"/>
      <c r="GS80" s="322"/>
      <c r="GT80" s="322"/>
      <c r="GU80" s="322"/>
      <c r="GV80" s="322"/>
      <c r="GW80" s="322"/>
      <c r="GX80" s="322"/>
      <c r="GY80" s="322"/>
      <c r="GZ80" s="322"/>
      <c r="HA80" s="322"/>
      <c r="HB80" s="322"/>
      <c r="HC80" s="322"/>
      <c r="HD80" s="322"/>
      <c r="HE80" s="322"/>
      <c r="HF80" s="322"/>
      <c r="HG80" s="322"/>
      <c r="HH80" s="322"/>
      <c r="HI80" s="322"/>
      <c r="HJ80" s="322"/>
      <c r="HK80" s="322"/>
      <c r="HL80" s="322"/>
      <c r="HM80" s="417" t="n">
        <f aca="false">COUNTIF(FQ80:GE80,"&lt;&gt;0")-COUNTIF(FQ80:GE80,"")</f>
        <v>0</v>
      </c>
      <c r="HN80" s="391" t="n">
        <f aca="false">COUNTIF(GF80:HL80,"&lt;&gt;0")-COUNTIF(GF80:HL80,"")</f>
        <v>0</v>
      </c>
      <c r="HO80" s="291"/>
      <c r="HP80" s="291"/>
      <c r="HQ80" s="395" t="n">
        <f aca="false">SUMIF(BV6:HP6,"итого гр.",BV80:HP80)</f>
        <v>3</v>
      </c>
      <c r="HR80" s="391" t="n">
        <f aca="false">SUMIF(BV6:HP6,"итого фк.",BV80:HP80)</f>
        <v>0</v>
      </c>
      <c r="HS80" s="291"/>
      <c r="HT80" s="291"/>
      <c r="HU80" s="396"/>
      <c r="HV80" s="397"/>
      <c r="HW80" s="291"/>
      <c r="HX80" s="291"/>
      <c r="HY80" s="406"/>
      <c r="HZ80" s="407"/>
      <c r="IA80" s="291"/>
      <c r="IB80" s="291"/>
      <c r="IC80" s="396"/>
      <c r="ID80" s="397"/>
      <c r="IE80" s="291"/>
      <c r="IF80" s="291"/>
      <c r="IG80" s="381"/>
      <c r="IH80" s="382"/>
      <c r="II80" s="382"/>
      <c r="IJ80" s="382"/>
      <c r="IK80" s="382"/>
      <c r="IL80" s="382"/>
      <c r="IM80" s="382"/>
      <c r="IN80" s="382"/>
      <c r="IO80" s="382"/>
      <c r="IP80" s="382"/>
      <c r="IQ80" s="382"/>
      <c r="IR80" s="382"/>
      <c r="IS80" s="382"/>
      <c r="IT80" s="382"/>
      <c r="IU80" s="382"/>
      <c r="IV80" s="322"/>
      <c r="IW80" s="322"/>
      <c r="IX80" s="322"/>
      <c r="IY80" s="322"/>
      <c r="IZ80" s="322"/>
      <c r="JA80" s="322"/>
      <c r="JB80" s="322"/>
      <c r="JC80" s="322"/>
      <c r="JD80" s="322"/>
      <c r="JE80" s="322"/>
      <c r="JF80" s="322"/>
      <c r="JG80" s="322"/>
      <c r="JH80" s="322"/>
      <c r="JI80" s="322"/>
      <c r="JJ80" s="322"/>
      <c r="JK80" s="322"/>
      <c r="JL80" s="322"/>
      <c r="JM80" s="322"/>
      <c r="JN80" s="322"/>
      <c r="JO80" s="322"/>
      <c r="JP80" s="322"/>
      <c r="JQ80" s="322"/>
      <c r="JR80" s="322"/>
      <c r="JS80" s="322"/>
      <c r="JT80" s="322"/>
      <c r="JU80" s="322"/>
      <c r="JV80" s="322"/>
      <c r="JW80" s="322"/>
      <c r="JX80" s="322"/>
      <c r="JY80" s="322"/>
      <c r="JZ80" s="322"/>
      <c r="KA80" s="322"/>
      <c r="KB80" s="322"/>
      <c r="KC80" s="322"/>
      <c r="KD80" s="322"/>
      <c r="KE80" s="322"/>
      <c r="KF80" s="322"/>
      <c r="KG80" s="322"/>
      <c r="KH80" s="322"/>
      <c r="KI80" s="322"/>
      <c r="KJ80" s="417" t="n">
        <f aca="false">COUNTIF(IG80:IU80,"&lt;&gt;0")-COUNTIF(IG80:IU80,"")</f>
        <v>0</v>
      </c>
      <c r="KK80" s="391" t="n">
        <f aca="false">COUNTIF(IV80:KI80,"&lt;&gt;0")-COUNTIF(IV80:KI80,"")</f>
        <v>0</v>
      </c>
      <c r="KL80" s="291"/>
      <c r="KM80" s="291"/>
      <c r="KN80" s="871" t="n">
        <f aca="false">Посуточная!OF80</f>
        <v>0</v>
      </c>
      <c r="KO80" s="872" t="n">
        <f aca="false">Посуточная!OG80</f>
        <v>0</v>
      </c>
      <c r="KP80" s="872" t="n">
        <f aca="false">Посуточная!OH80</f>
        <v>0</v>
      </c>
      <c r="KQ80" s="872" t="n">
        <f aca="false">Посуточная!OI80</f>
        <v>0</v>
      </c>
      <c r="KR80" s="872" t="n">
        <f aca="false">Посуточная!OJ80</f>
        <v>0</v>
      </c>
      <c r="KS80" s="872" t="n">
        <f aca="false">Посуточная!OK80</f>
        <v>0</v>
      </c>
      <c r="KT80" s="872" t="n">
        <f aca="false">Посуточная!OL80</f>
        <v>0</v>
      </c>
      <c r="KU80" s="872" t="n">
        <f aca="false">Посуточная!OM80</f>
        <v>0</v>
      </c>
      <c r="KV80" s="872" t="n">
        <f aca="false">Посуточная!ON80</f>
        <v>0</v>
      </c>
      <c r="KW80" s="873" t="n">
        <f aca="false">Посуточная!OO80</f>
        <v>0</v>
      </c>
      <c r="KX80" s="366" t="n">
        <f aca="false">Посуточная!OV80</f>
        <v>0</v>
      </c>
      <c r="KY80" s="366" t="n">
        <f aca="false">Посуточная!OW80</f>
        <v>0</v>
      </c>
      <c r="KZ80" s="366" t="n">
        <f aca="false">Посуточная!OX80</f>
        <v>0</v>
      </c>
      <c r="LA80" s="366" t="n">
        <f aca="false">Посуточная!OY80</f>
        <v>0</v>
      </c>
      <c r="LB80" s="366" t="n">
        <f aca="false">Посуточная!OZ80</f>
        <v>0</v>
      </c>
      <c r="LC80" s="366" t="n">
        <f aca="false">Посуточная!PA80</f>
        <v>0</v>
      </c>
      <c r="LD80" s="366" t="n">
        <f aca="false">Посуточная!PB80</f>
        <v>0</v>
      </c>
      <c r="LE80" s="366" t="n">
        <f aca="false">Посуточная!PC80</f>
        <v>0</v>
      </c>
      <c r="LF80" s="366" t="n">
        <f aca="false">Посуточная!PD80</f>
        <v>0</v>
      </c>
      <c r="LG80" s="366" t="n">
        <f aca="false">Посуточная!PE80</f>
        <v>0</v>
      </c>
      <c r="LH80" s="366" t="n">
        <f aca="false">Посуточная!PF80</f>
        <v>0</v>
      </c>
      <c r="LI80" s="366" t="n">
        <f aca="false">Посуточная!PG80</f>
        <v>0</v>
      </c>
      <c r="LJ80" s="366" t="n">
        <f aca="false">Посуточная!PH80</f>
        <v>0</v>
      </c>
      <c r="LK80" s="366" t="n">
        <f aca="false">Посуточная!PI80</f>
        <v>0</v>
      </c>
      <c r="LL80" s="366" t="n">
        <f aca="false">Посуточная!PJ80</f>
        <v>0</v>
      </c>
      <c r="LM80" s="366" t="n">
        <f aca="false">Посуточная!PK80</f>
        <v>0</v>
      </c>
      <c r="LN80" s="366" t="n">
        <f aca="false">Посуточная!PL80</f>
        <v>0</v>
      </c>
      <c r="LO80" s="366" t="n">
        <f aca="false">Посуточная!PM80</f>
        <v>0</v>
      </c>
      <c r="LP80" s="366" t="n">
        <f aca="false">Посуточная!PN80</f>
        <v>0</v>
      </c>
      <c r="LQ80" s="366" t="n">
        <f aca="false">Посуточная!PO80</f>
        <v>0</v>
      </c>
      <c r="LR80" s="417" t="n">
        <f aca="false">COUNTIF(KN80:KW80,"&lt;&gt;0")-COUNTIF(KN80:KW80,"")</f>
        <v>-10</v>
      </c>
      <c r="LS80" s="391" t="n">
        <f aca="false">COUNTIF(KX80:LQ80,"&lt;&gt;0")-COUNTIF(KX80:LQ80,"")</f>
        <v>0</v>
      </c>
      <c r="LT80" s="291"/>
      <c r="LU80" s="291"/>
      <c r="LV80" s="414" t="n">
        <f aca="false">Посуточная!QA80</f>
        <v>0</v>
      </c>
      <c r="LW80" s="415" t="n">
        <f aca="false">Посуточная!QB80</f>
        <v>0</v>
      </c>
      <c r="LX80" s="415" t="n">
        <f aca="false">Посуточная!QC80</f>
        <v>0</v>
      </c>
      <c r="LY80" s="415" t="n">
        <f aca="false">Посуточная!QD80</f>
        <v>0</v>
      </c>
      <c r="LZ80" s="415" t="n">
        <f aca="false">Посуточная!QE80</f>
        <v>0</v>
      </c>
      <c r="MA80" s="415" t="n">
        <f aca="false">Посуточная!QF80</f>
        <v>0</v>
      </c>
      <c r="MB80" s="415" t="n">
        <f aca="false">Посуточная!QG80</f>
        <v>0</v>
      </c>
      <c r="MC80" s="876" t="n">
        <f aca="false">Посуточная!QO80</f>
        <v>0</v>
      </c>
      <c r="MD80" s="876" t="n">
        <f aca="false">Посуточная!QP80</f>
        <v>0</v>
      </c>
      <c r="ME80" s="876" t="n">
        <f aca="false">Посуточная!QQ80</f>
        <v>0</v>
      </c>
      <c r="MF80" s="876" t="n">
        <f aca="false">Посуточная!QR80</f>
        <v>0</v>
      </c>
      <c r="MG80" s="876" t="n">
        <f aca="false">Посуточная!QS80</f>
        <v>0</v>
      </c>
      <c r="MH80" s="876" t="n">
        <f aca="false">Посуточная!QT80</f>
        <v>0</v>
      </c>
      <c r="MI80" s="876" t="n">
        <f aca="false">Посуточная!QU80</f>
        <v>0</v>
      </c>
      <c r="MJ80" s="417" t="n">
        <f aca="false">COUNTIF(LV80:MB80,"&lt;&gt;0")-COUNTIF(LV80:MB80,"")</f>
        <v>-7</v>
      </c>
      <c r="MK80" s="391" t="n">
        <f aca="false">COUNTIF(MC80:MI80,"&lt;&gt;0")-COUNTIF(MC80:MI80,"")</f>
        <v>0</v>
      </c>
      <c r="ML80" s="291"/>
      <c r="MM80" s="291"/>
      <c r="MN80" s="871" t="n">
        <f aca="false">Посуточная!RG80</f>
        <v>0</v>
      </c>
      <c r="MO80" s="872" t="n">
        <f aca="false">Посуточная!RH80</f>
        <v>0</v>
      </c>
      <c r="MP80" s="872" t="n">
        <f aca="false">Посуточная!RI80</f>
        <v>0</v>
      </c>
      <c r="MQ80" s="872" t="n">
        <f aca="false">Посуточная!RJ80</f>
        <v>0</v>
      </c>
      <c r="MR80" s="872" t="n">
        <f aca="false">Посуточная!RK80</f>
        <v>0</v>
      </c>
      <c r="MS80" s="872" t="n">
        <f aca="false">Посуточная!RL80</f>
        <v>0</v>
      </c>
      <c r="MT80" s="872" t="n">
        <f aca="false">Посуточная!RM80</f>
        <v>0</v>
      </c>
      <c r="MU80" s="366" t="n">
        <f aca="false">Посуточная!RU80</f>
        <v>0</v>
      </c>
      <c r="MV80" s="366" t="n">
        <f aca="false">Посуточная!RV80</f>
        <v>0</v>
      </c>
      <c r="MW80" s="366" t="n">
        <f aca="false">Посуточная!RW80</f>
        <v>0</v>
      </c>
      <c r="MX80" s="366" t="n">
        <f aca="false">Посуточная!RX80</f>
        <v>0</v>
      </c>
      <c r="MY80" s="366" t="n">
        <f aca="false">Посуточная!RY80</f>
        <v>0</v>
      </c>
      <c r="MZ80" s="366" t="n">
        <f aca="false">Посуточная!RZ80</f>
        <v>0</v>
      </c>
      <c r="NA80" s="366" t="n">
        <f aca="false">Посуточная!SA80</f>
        <v>0</v>
      </c>
      <c r="NB80" s="417" t="n">
        <f aca="false">COUNTIF(MN80:MT80,"&lt;&gt;0")-COUNTIF(MN80:MT80,"")</f>
        <v>-7</v>
      </c>
      <c r="NC80" s="391" t="n">
        <f aca="false">COUNTIF(MU80:NA80,"&lt;&gt;0")-COUNTIF(MU80:NA80,"")</f>
        <v>-7</v>
      </c>
      <c r="ND80" s="291"/>
      <c r="NE80" s="291"/>
      <c r="NF80" s="395" t="n">
        <f aca="false">SUMIF(IG6:NE6,"итого гр.",IG80:NE80)</f>
        <v>0</v>
      </c>
      <c r="NG80" s="391" t="n">
        <f aca="false">SUMIF($IG$6:$NE$6,"итого фк.",IG80:NE80)</f>
        <v>0</v>
      </c>
      <c r="NH80" s="291"/>
      <c r="NI80" s="291"/>
      <c r="NJ80" s="396"/>
      <c r="NK80" s="397"/>
      <c r="NL80" s="291"/>
      <c r="NM80" s="291"/>
      <c r="NN80" s="871" t="n">
        <f aca="false">Посуточная!SU80</f>
        <v>0</v>
      </c>
      <c r="NO80" s="872" t="n">
        <f aca="false">Посуточная!SV80</f>
        <v>0</v>
      </c>
      <c r="NP80" s="872" t="n">
        <f aca="false">Посуточная!SW80</f>
        <v>0</v>
      </c>
      <c r="NQ80" s="872" t="n">
        <f aca="false">Посуточная!SX80</f>
        <v>0</v>
      </c>
      <c r="NR80" s="366" t="n">
        <f aca="false">Посуточная!TC80</f>
        <v>0</v>
      </c>
      <c r="NS80" s="366" t="n">
        <f aca="false">Посуточная!TD80</f>
        <v>0</v>
      </c>
      <c r="NT80" s="366" t="n">
        <f aca="false">Посуточная!TE80</f>
        <v>0</v>
      </c>
      <c r="NU80" s="366" t="n">
        <f aca="false">Посуточная!TF80</f>
        <v>0</v>
      </c>
      <c r="NV80" s="417"/>
      <c r="NW80" s="391"/>
      <c r="NX80" s="291"/>
      <c r="NY80" s="291"/>
      <c r="NZ80" s="395"/>
      <c r="OA80" s="417"/>
      <c r="OB80" s="291"/>
      <c r="OC80" s="291"/>
      <c r="OD80" s="417"/>
      <c r="OE80" s="417"/>
      <c r="OF80" s="291"/>
      <c r="OG80" s="291"/>
      <c r="OH80" s="417"/>
      <c r="OI80" s="417"/>
      <c r="OJ80" s="291"/>
      <c r="OK80" s="291"/>
      <c r="OL80" s="417"/>
      <c r="OM80" s="417"/>
      <c r="ON80" s="291"/>
      <c r="OO80" s="291"/>
      <c r="OP80" s="418" t="n">
        <f aca="false">SUMIF(NZ6:OO6,"итого гр.",NZ80:OO80)</f>
        <v>0</v>
      </c>
      <c r="OQ80" s="397" t="n">
        <f aca="false">SUMIF($NZ$6:$OO$6,"итого фк.",NZ80:OO80)</f>
        <v>0</v>
      </c>
      <c r="OR80" s="724"/>
      <c r="OS80" s="291"/>
      <c r="OT80" s="396"/>
      <c r="OU80" s="397"/>
      <c r="OV80" s="291"/>
      <c r="OW80" s="291"/>
      <c r="OX80" s="396"/>
      <c r="OY80" s="397"/>
      <c r="OZ80" s="291"/>
      <c r="PA80" s="291"/>
      <c r="PB80" s="556"/>
      <c r="PC80" s="391"/>
      <c r="PD80" s="291"/>
      <c r="PE80" s="291"/>
      <c r="PF80" s="396"/>
      <c r="PG80" s="397"/>
      <c r="PH80" s="291"/>
      <c r="PI80" s="291"/>
      <c r="PJ80" s="418"/>
      <c r="PK80" s="418"/>
      <c r="PL80" s="291"/>
      <c r="PM80" s="291"/>
      <c r="PN80" s="418"/>
      <c r="PO80" s="418"/>
      <c r="PP80" s="291"/>
      <c r="PQ80" s="291"/>
      <c r="PR80" s="546"/>
      <c r="PS80" s="375"/>
      <c r="PT80" s="546"/>
      <c r="PU80" s="375"/>
      <c r="PV80" s="396"/>
      <c r="PW80" s="375"/>
      <c r="PX80" s="419"/>
      <c r="PY80" s="546"/>
      <c r="PZ80" s="377"/>
      <c r="QA80" s="378"/>
      <c r="QD80" s="608"/>
      <c r="QQ80" s="127" t="n">
        <f aca="false">IF(V80="",0,V80+QQ77)</f>
        <v>0</v>
      </c>
      <c r="QR80" s="127" t="n">
        <f aca="false">IF(W80="",0,W80+QR77)</f>
        <v>0</v>
      </c>
      <c r="QS80" s="127" t="n">
        <f aca="false">IF(AN80="",0,AN80+QS77)</f>
        <v>0</v>
      </c>
      <c r="QT80" s="127" t="n">
        <f aca="false">IF(AO80="",0,AO80+QT77)</f>
        <v>0</v>
      </c>
      <c r="QU80" s="127" t="n">
        <f aca="false">IF(AZ80="",0,AZ80+QU77)</f>
        <v>0</v>
      </c>
      <c r="QV80" s="127" t="n">
        <f aca="false">IF(BA80="",0,BA80+QV77)</f>
        <v>0</v>
      </c>
      <c r="QW80" s="127" t="n">
        <f aca="false">IF(BL80="",0,BL80+QW77)</f>
        <v>0</v>
      </c>
      <c r="QX80" s="127" t="n">
        <f aca="false">IF(BM80="",0,BM80+QX77)</f>
        <v>0</v>
      </c>
      <c r="QY80" s="127" t="n">
        <f aca="false">IF(CF80="",0,CF80+QY77)</f>
        <v>0</v>
      </c>
      <c r="QZ80" s="127" t="n">
        <f aca="false">IF(CG80="",0,CG80+QZ77)</f>
        <v>0</v>
      </c>
      <c r="RA80" s="127" t="n">
        <f aca="false">IF(CX80="",0,CX80+RA77)</f>
        <v>0</v>
      </c>
      <c r="RB80" s="127" t="n">
        <f aca="false">IF(CY80="",0,CY80+RB77)</f>
        <v>0</v>
      </c>
      <c r="RC80" s="127" t="n">
        <f aca="false">IF(FO80="",0,FO80+RC77)</f>
        <v>0</v>
      </c>
      <c r="RD80" s="127" t="n">
        <f aca="false">IF(FP80="",0,FP80+RD77)</f>
        <v>0</v>
      </c>
      <c r="RE80" s="127" t="n">
        <f aca="false">IF(FC80="",0,FC80+RE77)</f>
        <v>0</v>
      </c>
      <c r="RF80" s="127" t="n">
        <f aca="false">IF(FD80="",0,FD80+RF77)</f>
        <v>0</v>
      </c>
      <c r="RG80" s="127" t="n">
        <f aca="false">IF(ND80="",0,ND80+RG77)</f>
        <v>0</v>
      </c>
      <c r="RH80" s="127" t="n">
        <f aca="false">IF(NE80="",0,NE80+RH77)</f>
        <v>0</v>
      </c>
      <c r="RI80" s="127" t="n">
        <f aca="false">IF(OX80="",0,OX80)</f>
        <v>0</v>
      </c>
      <c r="RJ80" s="127" t="n">
        <f aca="false">IF(OY80="",0,OY80)</f>
        <v>0</v>
      </c>
      <c r="RK80" s="127" t="n">
        <f aca="false">IF(IA80="",0,IA80+RK77)</f>
        <v>0</v>
      </c>
      <c r="RL80" s="127" t="n">
        <f aca="false">IF(IB80="",0,IB80+RL77)</f>
        <v>0</v>
      </c>
      <c r="RM80" s="127" t="n">
        <f aca="false">IF(OT80="",0,OT80+RM77)</f>
        <v>0</v>
      </c>
      <c r="RN80" s="127" t="n">
        <f aca="false">IF(OU80="",0,OU80+RN77)</f>
        <v>0</v>
      </c>
      <c r="RO80" s="127" t="n">
        <f aca="false">IF(PY80="",0,PY80+RO77)</f>
        <v>0</v>
      </c>
      <c r="RP80" s="127" t="n">
        <f aca="false">IF(PZ80="",0,PZ80+RP77)</f>
        <v>0</v>
      </c>
      <c r="RQ80" s="127" t="n">
        <f aca="false">IFERROR(RO80/$A78,0)</f>
        <v>0</v>
      </c>
      <c r="RR80" s="127" t="n">
        <f aca="false">IFERROR(RP80/$A78,0)</f>
        <v>0</v>
      </c>
      <c r="RS80" s="127" t="n">
        <f aca="false">IF(PD80="",0,PD80+RS77)</f>
        <v>0</v>
      </c>
      <c r="RT80" s="127" t="n">
        <f aca="false">IF(PE80="",0,PE80+RT77)</f>
        <v>0</v>
      </c>
      <c r="RU80" s="127" t="n">
        <f aca="false">IF(QQ80&gt;0,0,T80+RU77)</f>
        <v>-162</v>
      </c>
      <c r="RV80" s="127" t="n">
        <f aca="false">IF(QR80&gt;0,0,U80+RV77)</f>
        <v>6</v>
      </c>
      <c r="RW80" s="127" t="n">
        <f aca="false">IF(QS80&gt;0,0,AL80+RW77)</f>
        <v>-142</v>
      </c>
      <c r="RX80" s="127" t="n">
        <f aca="false">IF(QT80&gt;0,0,AM80+RX77)</f>
        <v>8</v>
      </c>
      <c r="RY80" s="127" t="n">
        <f aca="false">IF(QU80&gt;0,0,AX80+RY77)</f>
        <v>-96</v>
      </c>
      <c r="RZ80" s="127" t="n">
        <f aca="false">IF(QV80&gt;0,0,AY80+RZ77)</f>
        <v>0</v>
      </c>
      <c r="SA80" s="127" t="n">
        <f aca="false">IF(QW80&gt;0,0,BJ80+SA77)</f>
        <v>-96</v>
      </c>
      <c r="SB80" s="127" t="n">
        <f aca="false">IF(QX80&gt;0,0,BK80+SB77)</f>
        <v>0</v>
      </c>
      <c r="SC80" s="127" t="n">
        <f aca="false">IF(QY80&gt;0,0,CD80+SC77)</f>
        <v>-88</v>
      </c>
      <c r="SD80" s="127" t="n">
        <f aca="false">IF(QZ80&gt;0,0,CE80+SD77)</f>
        <v>4</v>
      </c>
      <c r="SE80" s="127" t="n">
        <f aca="false">IF(RA80&gt;0,0,CV80+SE77)</f>
        <v>-154</v>
      </c>
      <c r="SF80" s="127" t="n">
        <f aca="false">IF(RB80&gt;0,0,CW80+SF77)</f>
        <v>2</v>
      </c>
      <c r="SG80" s="127" t="n">
        <f aca="false">IF(RC80&gt;0,0,FM80+SG77)</f>
        <v>-96</v>
      </c>
      <c r="SH80" s="127" t="n">
        <f aca="false">IF(RD80&gt;0,0,FN80+SH77)</f>
        <v>0</v>
      </c>
      <c r="SI80" s="127" t="n">
        <f aca="false">IF(RE80&gt;0,0,FA80+SI77)</f>
        <v>-708</v>
      </c>
      <c r="SJ80" s="127" t="n">
        <f aca="false">IFERROR(IF(RF80&gt;0,0,FB80+SJ77),0)</f>
        <v>24</v>
      </c>
      <c r="SK80" s="127" t="n">
        <f aca="false">IF(RG80&gt;0,0,NB80+SK77)</f>
        <v>-149</v>
      </c>
      <c r="SL80" s="127" t="n">
        <f aca="false">IFERROR(IF(RH80&gt;0,0,NC80+SL77),0)</f>
        <v>-164</v>
      </c>
      <c r="SM80" s="127"/>
      <c r="SN80" s="127"/>
      <c r="SO80" s="127"/>
    </row>
    <row r="81" customFormat="false" ht="15" hidden="false" customHeight="false" outlineLevel="0" collapsed="false">
      <c r="A81" s="736"/>
      <c r="B81" s="879" t="n">
        <f aca="false">Посуточная!B81</f>
        <v>30</v>
      </c>
      <c r="C81" s="880" t="n">
        <f aca="false">Посуточная!C81</f>
        <v>30</v>
      </c>
      <c r="D81" s="880" t="n">
        <f aca="false">Посуточная!D81</f>
        <v>20</v>
      </c>
      <c r="E81" s="880" t="n">
        <f aca="false">Посуточная!E81</f>
        <v>0</v>
      </c>
      <c r="F81" s="880" t="n">
        <f aca="false">Посуточная!F81</f>
        <v>0</v>
      </c>
      <c r="G81" s="880" t="n">
        <f aca="false">Посуточная!G81</f>
        <v>0</v>
      </c>
      <c r="H81" s="880" t="n">
        <f aca="false">Посуточная!H81</f>
        <v>0</v>
      </c>
      <c r="I81" s="880" t="n">
        <f aca="false">Посуточная!I81</f>
        <v>0</v>
      </c>
      <c r="J81" s="427" t="n">
        <f aca="false">Посуточная!Q81</f>
        <v>35</v>
      </c>
      <c r="K81" s="427" t="n">
        <f aca="false">Посуточная!R81</f>
        <v>0</v>
      </c>
      <c r="L81" s="427" t="n">
        <f aca="false">Посуточная!S81</f>
        <v>0</v>
      </c>
      <c r="M81" s="427" t="n">
        <f aca="false">Посуточная!T81</f>
        <v>0</v>
      </c>
      <c r="N81" s="427" t="n">
        <f aca="false">Посуточная!U81</f>
        <v>0</v>
      </c>
      <c r="O81" s="427" t="n">
        <f aca="false">Посуточная!V81</f>
        <v>0</v>
      </c>
      <c r="P81" s="427" t="n">
        <f aca="false">Посуточная!W81</f>
        <v>0</v>
      </c>
      <c r="Q81" s="427" t="n">
        <f aca="false">Посуточная!X81</f>
        <v>0</v>
      </c>
      <c r="R81" s="427" t="n">
        <f aca="false">Посуточная!Y81</f>
        <v>0</v>
      </c>
      <c r="S81" s="427" t="n">
        <f aca="false">Посуточная!Z81</f>
        <v>0</v>
      </c>
      <c r="T81" s="475" t="n">
        <f aca="false">SUBTOTAL(9, B81:I81)</f>
        <v>80</v>
      </c>
      <c r="U81" s="433" t="n">
        <f aca="false">SUBTOTAL(9, J81:S81)</f>
        <v>35</v>
      </c>
      <c r="V81" s="291" t="n">
        <f aca="false">SUM(T81,V78)</f>
        <v>460</v>
      </c>
      <c r="W81" s="291" t="n">
        <f aca="false">SUM(U81,W78)</f>
        <v>215</v>
      </c>
      <c r="X81" s="879" t="n">
        <f aca="false">Посуточная!AL81</f>
        <v>21</v>
      </c>
      <c r="Y81" s="880" t="n">
        <f aca="false">Посуточная!AM81</f>
        <v>0</v>
      </c>
      <c r="Z81" s="880" t="n">
        <f aca="false">Посуточная!AN81</f>
        <v>0</v>
      </c>
      <c r="AA81" s="880" t="n">
        <f aca="false">Посуточная!AO81</f>
        <v>0</v>
      </c>
      <c r="AB81" s="880" t="n">
        <f aca="false">Посуточная!AP81</f>
        <v>0</v>
      </c>
      <c r="AC81" s="880" t="n">
        <f aca="false">Посуточная!AQ81</f>
        <v>0</v>
      </c>
      <c r="AD81" s="880" t="n">
        <f aca="false">Посуточная!AR81</f>
        <v>0</v>
      </c>
      <c r="AE81" s="427" t="n">
        <f aca="false">Посуточная!AZ81</f>
        <v>0</v>
      </c>
      <c r="AF81" s="427" t="n">
        <f aca="false">Посуточная!BA81</f>
        <v>0</v>
      </c>
      <c r="AG81" s="427" t="n">
        <f aca="false">Посуточная!BB81</f>
        <v>0</v>
      </c>
      <c r="AH81" s="427" t="n">
        <f aca="false">Посуточная!BC81</f>
        <v>0</v>
      </c>
      <c r="AI81" s="427" t="n">
        <f aca="false">Посуточная!BD81</f>
        <v>0</v>
      </c>
      <c r="AJ81" s="427" t="n">
        <f aca="false">Посуточная!BE81</f>
        <v>0</v>
      </c>
      <c r="AK81" s="427" t="n">
        <f aca="false">Посуточная!BF81</f>
        <v>0</v>
      </c>
      <c r="AL81" s="475" t="n">
        <f aca="false">SUBTOTAL(9, X81:AD81)</f>
        <v>21</v>
      </c>
      <c r="AM81" s="433" t="n">
        <f aca="false">SUBTOTAL(9, AE81:AK81)</f>
        <v>0</v>
      </c>
      <c r="AN81" s="291" t="n">
        <f aca="false">SUM(AL81,AN78)</f>
        <v>261</v>
      </c>
      <c r="AO81" s="291" t="n">
        <f aca="false">SUM(AM81,AO78)</f>
        <v>147</v>
      </c>
      <c r="AP81" s="879" t="n">
        <f aca="false">Посуточная!BR81</f>
        <v>0</v>
      </c>
      <c r="AQ81" s="880" t="n">
        <f aca="false">Посуточная!BS81</f>
        <v>0</v>
      </c>
      <c r="AR81" s="880" t="n">
        <f aca="false">Посуточная!BT81</f>
        <v>0</v>
      </c>
      <c r="AS81" s="880" t="n">
        <f aca="false">Посуточная!BU81</f>
        <v>0</v>
      </c>
      <c r="AT81" s="427" t="n">
        <f aca="false">Посуточная!BZ81</f>
        <v>0</v>
      </c>
      <c r="AU81" s="427" t="n">
        <f aca="false">Посуточная!CA81</f>
        <v>0</v>
      </c>
      <c r="AV81" s="427" t="n">
        <f aca="false">Посуточная!CB81</f>
        <v>0</v>
      </c>
      <c r="AW81" s="427" t="n">
        <f aca="false">Посуточная!CC81</f>
        <v>0</v>
      </c>
      <c r="AX81" s="475" t="n">
        <f aca="false">SUBTOTAL(9, AP81:AS81)</f>
        <v>0</v>
      </c>
      <c r="AY81" s="433" t="n">
        <f aca="false">SUBTOTAL(9, AT81:AW81)</f>
        <v>0</v>
      </c>
      <c r="AZ81" s="291" t="n">
        <f aca="false">SUM(AX81,AZ78)</f>
        <v>0</v>
      </c>
      <c r="BA81" s="291" t="n">
        <f aca="false">SUM(AY81,BA78)</f>
        <v>0</v>
      </c>
      <c r="BB81" s="879" t="n">
        <f aca="false">Посуточная!CL81</f>
        <v>0</v>
      </c>
      <c r="BC81" s="880" t="n">
        <f aca="false">Посуточная!CM81</f>
        <v>0</v>
      </c>
      <c r="BD81" s="880" t="n">
        <f aca="false">Посуточная!CN81</f>
        <v>0</v>
      </c>
      <c r="BE81" s="880" t="n">
        <f aca="false">Посуточная!CO81</f>
        <v>0</v>
      </c>
      <c r="BF81" s="427" t="n">
        <f aca="false">Посуточная!CT81</f>
        <v>0</v>
      </c>
      <c r="BG81" s="427" t="n">
        <f aca="false">Посуточная!CU81</f>
        <v>0</v>
      </c>
      <c r="BH81" s="427" t="n">
        <f aca="false">Посуточная!CV81</f>
        <v>0</v>
      </c>
      <c r="BI81" s="427" t="n">
        <f aca="false">Посуточная!CW81</f>
        <v>0</v>
      </c>
      <c r="BJ81" s="475" t="n">
        <f aca="false">SUBTOTAL(9, BB81:BE81)</f>
        <v>0</v>
      </c>
      <c r="BK81" s="433" t="n">
        <f aca="false">SUBTOTAL(9, BF81:BI81)</f>
        <v>0</v>
      </c>
      <c r="BL81" s="291" t="n">
        <f aca="false">SUM(BJ81,BL78)</f>
        <v>0</v>
      </c>
      <c r="BM81" s="291" t="n">
        <f aca="false">SUM(BK81,BM78)</f>
        <v>0</v>
      </c>
      <c r="BN81" s="437" t="n">
        <f aca="false">SUMIF(B6:BM6,"итого гр.",B81:BM81)</f>
        <v>101</v>
      </c>
      <c r="BO81" s="433" t="n">
        <f aca="false">SUMIF(B6:BM6,"итого фк.",B81:BM81)</f>
        <v>35</v>
      </c>
      <c r="BP81" s="291" t="n">
        <f aca="false">SUM(BN81,BP78)</f>
        <v>721</v>
      </c>
      <c r="BQ81" s="291" t="n">
        <f aca="false">SUM(BO81,BQ78)</f>
        <v>362</v>
      </c>
      <c r="BR81" s="438" t="n">
        <f aca="false">BP81</f>
        <v>721</v>
      </c>
      <c r="BS81" s="439" t="n">
        <f aca="false">BQ81</f>
        <v>362</v>
      </c>
      <c r="BT81" s="291"/>
      <c r="BU81" s="291"/>
      <c r="BV81" s="881" t="n">
        <f aca="false">Посуточная!DN81</f>
        <v>5.9</v>
      </c>
      <c r="BW81" s="882" t="n">
        <f aca="false">Посуточная!DO81</f>
        <v>0</v>
      </c>
      <c r="BX81" s="882" t="n">
        <f aca="false">Посуточная!DP81</f>
        <v>0</v>
      </c>
      <c r="BY81" s="882" t="n">
        <f aca="false">Посуточная!DQ81</f>
        <v>0</v>
      </c>
      <c r="BZ81" s="427" t="n">
        <f aca="false">Посуточная!DV81</f>
        <v>0</v>
      </c>
      <c r="CA81" s="427" t="n">
        <f aca="false">Посуточная!DW81</f>
        <v>0</v>
      </c>
      <c r="CB81" s="427" t="n">
        <f aca="false">Посуточная!DX81</f>
        <v>0</v>
      </c>
      <c r="CC81" s="427" t="n">
        <f aca="false">Посуточная!DY81</f>
        <v>0</v>
      </c>
      <c r="CD81" s="417" t="n">
        <f aca="false">SUBTOTAL(9, BV81:BY81)</f>
        <v>5.9</v>
      </c>
      <c r="CE81" s="433" t="n">
        <f aca="false">SUBTOTAL(9, BZ81:CC81)</f>
        <v>0</v>
      </c>
      <c r="CF81" s="291" t="n">
        <f aca="false">SUM(CD81,CF78)</f>
        <v>31.1</v>
      </c>
      <c r="CG81" s="291" t="n">
        <f aca="false">SUM(CE81,CG78)</f>
        <v>26.488</v>
      </c>
      <c r="CH81" s="881" t="n">
        <f aca="false">Посуточная!EH81</f>
        <v>0</v>
      </c>
      <c r="CI81" s="882" t="n">
        <f aca="false">Посуточная!EI81</f>
        <v>0</v>
      </c>
      <c r="CJ81" s="882" t="n">
        <f aca="false">Посуточная!EJ81</f>
        <v>0</v>
      </c>
      <c r="CK81" s="882" t="n">
        <f aca="false">Посуточная!EK81</f>
        <v>0</v>
      </c>
      <c r="CL81" s="882" t="n">
        <f aca="false">Посуточная!EL81</f>
        <v>0</v>
      </c>
      <c r="CM81" s="882" t="n">
        <f aca="false">Посуточная!EM81</f>
        <v>0</v>
      </c>
      <c r="CN81" s="882" t="n">
        <f aca="false">Посуточная!EN81</f>
        <v>0</v>
      </c>
      <c r="CO81" s="427" t="n">
        <f aca="false">Посуточная!ES81</f>
        <v>0</v>
      </c>
      <c r="CP81" s="427" t="n">
        <f aca="false">Посуточная!ET81</f>
        <v>0</v>
      </c>
      <c r="CQ81" s="427" t="n">
        <f aca="false">Посуточная!EU81</f>
        <v>0</v>
      </c>
      <c r="CR81" s="427" t="n">
        <f aca="false">Посуточная!EV81</f>
        <v>0</v>
      </c>
      <c r="CS81" s="427" t="n">
        <f aca="false">Посуточная!EW81</f>
        <v>0</v>
      </c>
      <c r="CT81" s="427" t="n">
        <f aca="false">Посуточная!EX81</f>
        <v>0</v>
      </c>
      <c r="CU81" s="427" t="n">
        <f aca="false">Посуточная!EY81</f>
        <v>0</v>
      </c>
      <c r="CV81" s="475" t="n">
        <f aca="false">SUBTOTAL(9, CH81:CN81)</f>
        <v>0</v>
      </c>
      <c r="CW81" s="433" t="n">
        <f aca="false">SUBTOTAL(9, CO81:CU81)</f>
        <v>0</v>
      </c>
      <c r="CX81" s="291" t="n">
        <f aca="false">SUM(CV81,CX78)</f>
        <v>220</v>
      </c>
      <c r="CY81" s="291" t="n">
        <f aca="false">SUM(CW81,CY78)</f>
        <v>60</v>
      </c>
      <c r="CZ81" s="879" t="n">
        <f aca="false">Посуточная!FH81</f>
        <v>12</v>
      </c>
      <c r="DA81" s="880" t="n">
        <f aca="false">Посуточная!FI81</f>
        <v>4</v>
      </c>
      <c r="DB81" s="880" t="n">
        <f aca="false">Посуточная!FJ81</f>
        <v>0</v>
      </c>
      <c r="DC81" s="880" t="n">
        <f aca="false">Посуточная!FK81</f>
        <v>0</v>
      </c>
      <c r="DD81" s="880" t="n">
        <f aca="false">Посуточная!FL81</f>
        <v>0</v>
      </c>
      <c r="DE81" s="880" t="n">
        <f aca="false">Посуточная!FM81</f>
        <v>0</v>
      </c>
      <c r="DF81" s="880" t="n">
        <f aca="false">Посуточная!FN81</f>
        <v>0</v>
      </c>
      <c r="DG81" s="880" t="n">
        <f aca="false">Посуточная!FO81</f>
        <v>0</v>
      </c>
      <c r="DH81" s="880" t="n">
        <f aca="false">Посуточная!FP81</f>
        <v>0</v>
      </c>
      <c r="DI81" s="880" t="n">
        <f aca="false">Посуточная!FQ81</f>
        <v>0</v>
      </c>
      <c r="DJ81" s="880" t="n">
        <f aca="false">Посуточная!FR81</f>
        <v>0</v>
      </c>
      <c r="DK81" s="880" t="n">
        <f aca="false">Посуточная!FS81</f>
        <v>0</v>
      </c>
      <c r="DL81" s="880" t="n">
        <f aca="false">Посуточная!FT81</f>
        <v>0</v>
      </c>
      <c r="DM81" s="880" t="n">
        <f aca="false">Посуточная!FU81</f>
        <v>0</v>
      </c>
      <c r="DN81" s="880" t="n">
        <f aca="false">Посуточная!FV81</f>
        <v>0</v>
      </c>
      <c r="DO81" s="880" t="n">
        <f aca="false">Посуточная!FW81</f>
        <v>0</v>
      </c>
      <c r="DP81" s="880" t="n">
        <f aca="false">Посуточная!FX81</f>
        <v>0</v>
      </c>
      <c r="DQ81" s="880" t="n">
        <f aca="false">Посуточная!FY81</f>
        <v>0</v>
      </c>
      <c r="DR81" s="880" t="n">
        <f aca="false">Посуточная!FZ81</f>
        <v>0</v>
      </c>
      <c r="DS81" s="880" t="n">
        <f aca="false">Посуточная!GA81</f>
        <v>0</v>
      </c>
      <c r="DT81" s="880" t="n">
        <f aca="false">Посуточная!GB81</f>
        <v>0</v>
      </c>
      <c r="DU81" s="880" t="n">
        <f aca="false">Посуточная!GC81</f>
        <v>0</v>
      </c>
      <c r="DV81" s="880" t="n">
        <f aca="false">Посуточная!GD81</f>
        <v>0</v>
      </c>
      <c r="DW81" s="880" t="n">
        <f aca="false">Посуточная!GE81</f>
        <v>0</v>
      </c>
      <c r="DX81" s="880" t="n">
        <f aca="false">Посуточная!GF81</f>
        <v>0</v>
      </c>
      <c r="DY81" s="880" t="n">
        <f aca="false">Посуточная!GG81</f>
        <v>0</v>
      </c>
      <c r="DZ81" s="880" t="n">
        <f aca="false">Посуточная!GH81</f>
        <v>0</v>
      </c>
      <c r="EA81" s="880" t="n">
        <f aca="false">Посуточная!GI81</f>
        <v>0</v>
      </c>
      <c r="EB81" s="880" t="n">
        <f aca="false">Посуточная!GJ81</f>
        <v>0</v>
      </c>
      <c r="EC81" s="880" t="n">
        <f aca="false">Посуточная!GK81</f>
        <v>0</v>
      </c>
      <c r="ED81" s="880" t="n">
        <f aca="false">Посуточная!GL81</f>
        <v>0</v>
      </c>
      <c r="EE81" s="880" t="n">
        <f aca="false">Посуточная!GM81</f>
        <v>0</v>
      </c>
      <c r="EF81" s="427" t="n">
        <f aca="false">Посуточная!GU81</f>
        <v>0</v>
      </c>
      <c r="EG81" s="427" t="n">
        <f aca="false">Посуточная!GV81</f>
        <v>0</v>
      </c>
      <c r="EH81" s="427" t="n">
        <f aca="false">Посуточная!GW81</f>
        <v>0</v>
      </c>
      <c r="EI81" s="427" t="n">
        <f aca="false">Посуточная!GX81</f>
        <v>0</v>
      </c>
      <c r="EJ81" s="427" t="n">
        <f aca="false">Посуточная!GY81</f>
        <v>0</v>
      </c>
      <c r="EK81" s="427" t="n">
        <f aca="false">Посуточная!GZ81</f>
        <v>0</v>
      </c>
      <c r="EL81" s="427" t="n">
        <f aca="false">Посуточная!HA81</f>
        <v>0</v>
      </c>
      <c r="EM81" s="427" t="n">
        <f aca="false">Посуточная!HB81</f>
        <v>0</v>
      </c>
      <c r="EN81" s="427" t="n">
        <f aca="false">Посуточная!HC81</f>
        <v>0</v>
      </c>
      <c r="EO81" s="427" t="n">
        <f aca="false">Посуточная!HD81</f>
        <v>0</v>
      </c>
      <c r="EP81" s="427" t="n">
        <f aca="false">Посуточная!HE81</f>
        <v>0</v>
      </c>
      <c r="EQ81" s="427" t="n">
        <f aca="false">Посуточная!HF81</f>
        <v>0</v>
      </c>
      <c r="ER81" s="427" t="n">
        <f aca="false">Посуточная!HG81</f>
        <v>0</v>
      </c>
      <c r="ES81" s="427" t="n">
        <f aca="false">Посуточная!HH81</f>
        <v>0</v>
      </c>
      <c r="ET81" s="427" t="n">
        <f aca="false">Посуточная!HI81</f>
        <v>0</v>
      </c>
      <c r="EU81" s="427" t="n">
        <f aca="false">Посуточная!HJ81</f>
        <v>0</v>
      </c>
      <c r="EV81" s="427" t="n">
        <f aca="false">Посуточная!HK81</f>
        <v>0</v>
      </c>
      <c r="EW81" s="427" t="n">
        <f aca="false">Посуточная!HL81</f>
        <v>0</v>
      </c>
      <c r="EX81" s="427" t="n">
        <f aca="false">Посуточная!HM81</f>
        <v>0</v>
      </c>
      <c r="EY81" s="427" t="n">
        <f aca="false">Посуточная!HN81</f>
        <v>0</v>
      </c>
      <c r="EZ81" s="427" t="n">
        <f aca="false">Посуточная!HO81</f>
        <v>0</v>
      </c>
      <c r="FA81" s="475" t="n">
        <f aca="false">SUBTOTAL(9, CZ81:EE81)</f>
        <v>16</v>
      </c>
      <c r="FB81" s="433" t="n">
        <f aca="false">SUBTOTAL(9, EF81:EZ81)</f>
        <v>0</v>
      </c>
      <c r="FC81" s="291" t="n">
        <f aca="false">SUM(FA81,FC78)</f>
        <v>161</v>
      </c>
      <c r="FD81" s="291" t="n">
        <f aca="false">SUM(FB81,FD78)</f>
        <v>101.773</v>
      </c>
      <c r="FE81" s="883" t="n">
        <f aca="false">Посуточная!IA81</f>
        <v>0</v>
      </c>
      <c r="FF81" s="884" t="n">
        <f aca="false">Посуточная!IB81</f>
        <v>0</v>
      </c>
      <c r="FG81" s="884" t="n">
        <f aca="false">Посуточная!IC81</f>
        <v>0</v>
      </c>
      <c r="FH81" s="880" t="n">
        <f aca="false">Посуточная!ID81</f>
        <v>0</v>
      </c>
      <c r="FI81" s="427" t="n">
        <f aca="false">Посуточная!II81</f>
        <v>0</v>
      </c>
      <c r="FJ81" s="470" t="n">
        <f aca="false">Посуточная!IJ81</f>
        <v>0</v>
      </c>
      <c r="FK81" s="470" t="n">
        <f aca="false">Посуточная!IK81</f>
        <v>0</v>
      </c>
      <c r="FL81" s="470" t="n">
        <f aca="false">Посуточная!IL81</f>
        <v>0</v>
      </c>
      <c r="FM81" s="432" t="n">
        <f aca="false">SUBTOTAL(9, FE81:FH81)</f>
        <v>0</v>
      </c>
      <c r="FN81" s="433" t="n">
        <f aca="false">SUBTOTAL(9, FI81:FL81)</f>
        <v>0</v>
      </c>
      <c r="FO81" s="291" t="n">
        <f aca="false">SUM(FM81,FO78)</f>
        <v>0</v>
      </c>
      <c r="FP81" s="291" t="n">
        <f aca="false">SUM(FN81,FP78)</f>
        <v>0</v>
      </c>
      <c r="FQ81" s="420" t="n">
        <f aca="false">Посуточная!KX81-Посуточная_НГДП!EH81</f>
        <v>5.3</v>
      </c>
      <c r="FR81" s="421"/>
      <c r="FS81" s="421"/>
      <c r="FT81" s="421"/>
      <c r="FU81" s="421"/>
      <c r="FV81" s="421"/>
      <c r="FW81" s="421"/>
      <c r="FX81" s="421"/>
      <c r="FY81" s="421"/>
      <c r="FZ81" s="421"/>
      <c r="GA81" s="421"/>
      <c r="GB81" s="421"/>
      <c r="GC81" s="421"/>
      <c r="GD81" s="421"/>
      <c r="GE81" s="421"/>
      <c r="GF81" s="427" t="n">
        <f aca="false">Посуточная!KY81-Посуточная_НГДП!EI81</f>
        <v>48.96</v>
      </c>
      <c r="GG81" s="427"/>
      <c r="GH81" s="427"/>
      <c r="GI81" s="427"/>
      <c r="GJ81" s="427"/>
      <c r="GK81" s="427"/>
      <c r="GL81" s="427"/>
      <c r="GM81" s="427"/>
      <c r="GN81" s="427"/>
      <c r="GO81" s="427"/>
      <c r="GP81" s="427"/>
      <c r="GQ81" s="427"/>
      <c r="GR81" s="427"/>
      <c r="GS81" s="427"/>
      <c r="GT81" s="427"/>
      <c r="GU81" s="427"/>
      <c r="GV81" s="427"/>
      <c r="GW81" s="427"/>
      <c r="GX81" s="427"/>
      <c r="GY81" s="427"/>
      <c r="GZ81" s="427"/>
      <c r="HA81" s="427"/>
      <c r="HB81" s="427"/>
      <c r="HC81" s="427"/>
      <c r="HD81" s="427"/>
      <c r="HE81" s="427"/>
      <c r="HF81" s="427"/>
      <c r="HG81" s="427"/>
      <c r="HH81" s="427"/>
      <c r="HI81" s="427"/>
      <c r="HJ81" s="427"/>
      <c r="HK81" s="427"/>
      <c r="HL81" s="427"/>
      <c r="HM81" s="475" t="n">
        <f aca="false">SUBTOTAL(9, FQ81:GE81)</f>
        <v>5.3</v>
      </c>
      <c r="HN81" s="433" t="n">
        <f aca="false">SUBTOTAL(9, GF81:HL81)</f>
        <v>48.96</v>
      </c>
      <c r="HO81" s="291" t="n">
        <f aca="false">SUM(HM81,HO78)</f>
        <v>316.341</v>
      </c>
      <c r="HP81" s="727" t="n">
        <f aca="false">SUM(HN81,HP78)</f>
        <v>1013.506</v>
      </c>
      <c r="HQ81" s="437" t="n">
        <f aca="false">SUMIF(BV6:HP6,"итого гр.",BV81:HP81)</f>
        <v>27.2</v>
      </c>
      <c r="HR81" s="433" t="n">
        <f aca="false">SUMIF(BV6:HP6,"итого фк.",BV81:HP81)</f>
        <v>48.96</v>
      </c>
      <c r="HS81" s="291" t="n">
        <f aca="false">SUM(HQ81,HS78)</f>
        <v>728.441</v>
      </c>
      <c r="HT81" s="291" t="n">
        <f aca="false">SUM(HR81,HT78)</f>
        <v>1201.767</v>
      </c>
      <c r="HU81" s="438" t="n">
        <f aca="false">HS81</f>
        <v>728.441</v>
      </c>
      <c r="HV81" s="439" t="n">
        <f aca="false">HT81</f>
        <v>1201.767</v>
      </c>
      <c r="HW81" s="291"/>
      <c r="HX81" s="728"/>
      <c r="HY81" s="457" t="n">
        <f aca="false">Посуточная!LJ81-Посуточная_НГДП!ET81</f>
        <v>0</v>
      </c>
      <c r="HZ81" s="458" t="n">
        <f aca="false">Посуточная!LK81-Посуточная_НГДП!EU81</f>
        <v>0</v>
      </c>
      <c r="IA81" s="291" t="n">
        <f aca="false">HY81</f>
        <v>0</v>
      </c>
      <c r="IB81" s="291" t="n">
        <f aca="false">HZ81</f>
        <v>0</v>
      </c>
      <c r="IC81" s="438" t="n">
        <f aca="false">SUM(BN81,HQ81,HY81)</f>
        <v>128.2</v>
      </c>
      <c r="ID81" s="439" t="n">
        <f aca="false">SUM(BO81,HR81,HZ81)</f>
        <v>83.96</v>
      </c>
      <c r="IE81" s="291" t="n">
        <f aca="false">SUM(BP81,HS81,IA81)</f>
        <v>1449.441</v>
      </c>
      <c r="IF81" s="291" t="n">
        <f aca="false">SUM(BQ81,HT81,IB81)</f>
        <v>1563.767</v>
      </c>
      <c r="IG81" s="420" t="n">
        <f aca="false">Посуточная!OB81-Посуточная_НГДП!FP81</f>
        <v>5.3</v>
      </c>
      <c r="IH81" s="421"/>
      <c r="II81" s="421"/>
      <c r="IJ81" s="421"/>
      <c r="IK81" s="421"/>
      <c r="IL81" s="421"/>
      <c r="IM81" s="421"/>
      <c r="IN81" s="421"/>
      <c r="IO81" s="421"/>
      <c r="IP81" s="421"/>
      <c r="IQ81" s="421"/>
      <c r="IR81" s="421"/>
      <c r="IS81" s="421"/>
      <c r="IT81" s="421"/>
      <c r="IU81" s="421"/>
      <c r="IV81" s="441" t="n">
        <f aca="false">Посуточная!OC81-Посуточная_НГДП!FQ81</f>
        <v>22.485</v>
      </c>
      <c r="IW81" s="441"/>
      <c r="IX81" s="441"/>
      <c r="IY81" s="441"/>
      <c r="IZ81" s="441"/>
      <c r="JA81" s="441"/>
      <c r="JB81" s="441"/>
      <c r="JC81" s="441"/>
      <c r="JD81" s="441"/>
      <c r="JE81" s="441"/>
      <c r="JF81" s="441"/>
      <c r="JG81" s="441"/>
      <c r="JH81" s="441"/>
      <c r="JI81" s="441"/>
      <c r="JJ81" s="441"/>
      <c r="JK81" s="441"/>
      <c r="JL81" s="441"/>
      <c r="JM81" s="441"/>
      <c r="JN81" s="441"/>
      <c r="JO81" s="441"/>
      <c r="JP81" s="441"/>
      <c r="JQ81" s="441"/>
      <c r="JR81" s="441"/>
      <c r="JS81" s="441"/>
      <c r="JT81" s="441"/>
      <c r="JU81" s="441"/>
      <c r="JV81" s="441"/>
      <c r="JW81" s="441"/>
      <c r="JX81" s="441"/>
      <c r="JY81" s="441"/>
      <c r="JZ81" s="441"/>
      <c r="KA81" s="441"/>
      <c r="KB81" s="441"/>
      <c r="KC81" s="441"/>
      <c r="KD81" s="441"/>
      <c r="KE81" s="441"/>
      <c r="KF81" s="441"/>
      <c r="KG81" s="441"/>
      <c r="KH81" s="441"/>
      <c r="KI81" s="441"/>
      <c r="KJ81" s="475" t="n">
        <f aca="false">SUBTOTAL(9, IG81:IU81)</f>
        <v>5.3</v>
      </c>
      <c r="KK81" s="433" t="n">
        <f aca="false">SUBTOTAL(9, IV81:KI81)</f>
        <v>22.485</v>
      </c>
      <c r="KL81" s="291" t="n">
        <f aca="false">SUM(KJ81,KL78)</f>
        <v>530.7535555556</v>
      </c>
      <c r="KM81" s="291" t="n">
        <f aca="false">SUM(KK81,KM78)</f>
        <v>1316.42</v>
      </c>
      <c r="KN81" s="885" t="n">
        <f aca="false">Посуточная!OF81</f>
        <v>0</v>
      </c>
      <c r="KO81" s="886" t="n">
        <f aca="false">Посуточная!OG81</f>
        <v>0</v>
      </c>
      <c r="KP81" s="886" t="n">
        <f aca="false">Посуточная!OH81</f>
        <v>0</v>
      </c>
      <c r="KQ81" s="886" t="n">
        <f aca="false">Посуточная!OI81</f>
        <v>0</v>
      </c>
      <c r="KR81" s="886" t="n">
        <f aca="false">Посуточная!OJ81</f>
        <v>0</v>
      </c>
      <c r="KS81" s="886" t="n">
        <f aca="false">Посуточная!OK81</f>
        <v>0</v>
      </c>
      <c r="KT81" s="886" t="n">
        <f aca="false">Посуточная!OL81</f>
        <v>0</v>
      </c>
      <c r="KU81" s="886" t="n">
        <f aca="false">Посуточная!OM81</f>
        <v>0</v>
      </c>
      <c r="KV81" s="886" t="n">
        <f aca="false">Посуточная!ON81</f>
        <v>0</v>
      </c>
      <c r="KW81" s="887" t="n">
        <f aca="false">Посуточная!OO81</f>
        <v>0</v>
      </c>
      <c r="KX81" s="470" t="n">
        <f aca="false">Посуточная!OV81</f>
        <v>0</v>
      </c>
      <c r="KY81" s="470" t="n">
        <f aca="false">Посуточная!OW81</f>
        <v>0</v>
      </c>
      <c r="KZ81" s="470" t="n">
        <f aca="false">Посуточная!OX81</f>
        <v>0</v>
      </c>
      <c r="LA81" s="470" t="n">
        <f aca="false">Посуточная!OY81</f>
        <v>0</v>
      </c>
      <c r="LB81" s="470" t="n">
        <f aca="false">Посуточная!OZ81</f>
        <v>0</v>
      </c>
      <c r="LC81" s="470" t="n">
        <f aca="false">Посуточная!PA81</f>
        <v>0</v>
      </c>
      <c r="LD81" s="470" t="n">
        <f aca="false">Посуточная!PB81</f>
        <v>0</v>
      </c>
      <c r="LE81" s="470" t="n">
        <f aca="false">Посуточная!PC81</f>
        <v>0</v>
      </c>
      <c r="LF81" s="470" t="n">
        <f aca="false">Посуточная!PD81</f>
        <v>0</v>
      </c>
      <c r="LG81" s="470" t="n">
        <f aca="false">Посуточная!PE81</f>
        <v>0</v>
      </c>
      <c r="LH81" s="470" t="n">
        <f aca="false">Посуточная!PF81</f>
        <v>0</v>
      </c>
      <c r="LI81" s="470" t="n">
        <f aca="false">Посуточная!PG81</f>
        <v>0</v>
      </c>
      <c r="LJ81" s="470" t="n">
        <f aca="false">Посуточная!PH81</f>
        <v>0</v>
      </c>
      <c r="LK81" s="470" t="n">
        <f aca="false">Посуточная!PI81</f>
        <v>0</v>
      </c>
      <c r="LL81" s="470" t="n">
        <f aca="false">Посуточная!PJ81</f>
        <v>0</v>
      </c>
      <c r="LM81" s="470" t="n">
        <f aca="false">Посуточная!PK81</f>
        <v>0</v>
      </c>
      <c r="LN81" s="470" t="n">
        <f aca="false">Посуточная!PL81</f>
        <v>0</v>
      </c>
      <c r="LO81" s="470" t="n">
        <f aca="false">Посуточная!PM81</f>
        <v>0</v>
      </c>
      <c r="LP81" s="470" t="n">
        <f aca="false">Посуточная!PN81</f>
        <v>0</v>
      </c>
      <c r="LQ81" s="470" t="n">
        <f aca="false">Посуточная!PO81</f>
        <v>0</v>
      </c>
      <c r="LR81" s="475" t="n">
        <f aca="false">SUBTOTAL(9, KN81:KW81)</f>
        <v>0</v>
      </c>
      <c r="LS81" s="433" t="n">
        <f aca="false">SUBTOTAL(9, KX81:LQ81)</f>
        <v>0</v>
      </c>
      <c r="LT81" s="291" t="n">
        <f aca="false">SUM(LR81,LT78)</f>
        <v>0</v>
      </c>
      <c r="LU81" s="291" t="n">
        <f aca="false">SUM(LS81,LU78)</f>
        <v>0</v>
      </c>
      <c r="LV81" s="888" t="n">
        <f aca="false">Посуточная!QA81</f>
        <v>0</v>
      </c>
      <c r="LW81" s="889" t="n">
        <f aca="false">Посуточная!QB81</f>
        <v>0</v>
      </c>
      <c r="LX81" s="889" t="n">
        <f aca="false">Посуточная!QC81</f>
        <v>0</v>
      </c>
      <c r="LY81" s="889" t="n">
        <f aca="false">Посуточная!QD81</f>
        <v>0</v>
      </c>
      <c r="LZ81" s="889" t="n">
        <f aca="false">Посуточная!QE81</f>
        <v>0</v>
      </c>
      <c r="MA81" s="889" t="n">
        <f aca="false">Посуточная!QF81</f>
        <v>0</v>
      </c>
      <c r="MB81" s="889" t="n">
        <f aca="false">Посуточная!QG81</f>
        <v>0</v>
      </c>
      <c r="MC81" s="890" t="n">
        <f aca="false">Посуточная!QO81</f>
        <v>0</v>
      </c>
      <c r="MD81" s="890" t="n">
        <f aca="false">Посуточная!QP81</f>
        <v>0</v>
      </c>
      <c r="ME81" s="890" t="n">
        <f aca="false">Посуточная!QQ81</f>
        <v>0</v>
      </c>
      <c r="MF81" s="890" t="n">
        <f aca="false">Посуточная!QR81</f>
        <v>0</v>
      </c>
      <c r="MG81" s="890" t="n">
        <f aca="false">Посуточная!QS81</f>
        <v>0</v>
      </c>
      <c r="MH81" s="890" t="n">
        <f aca="false">Посуточная!QT81</f>
        <v>0</v>
      </c>
      <c r="MI81" s="890" t="n">
        <f aca="false">Посуточная!QU81</f>
        <v>0</v>
      </c>
      <c r="MJ81" s="475" t="n">
        <f aca="false">SUBTOTAL(9, LV81:MB81)</f>
        <v>0</v>
      </c>
      <c r="MK81" s="433" t="n">
        <f aca="false">SUBTOTAL(9, MC81:MI81)</f>
        <v>0</v>
      </c>
      <c r="ML81" s="291" t="n">
        <f aca="false">SUM(MJ81,ML78)</f>
        <v>0</v>
      </c>
      <c r="MM81" s="291" t="n">
        <f aca="false">SUM(MK81,MM78)</f>
        <v>0</v>
      </c>
      <c r="MN81" s="885" t="n">
        <f aca="false">Посуточная!RG81</f>
        <v>0</v>
      </c>
      <c r="MO81" s="886" t="n">
        <f aca="false">Посуточная!RH81</f>
        <v>0</v>
      </c>
      <c r="MP81" s="886" t="n">
        <f aca="false">Посуточная!RI81</f>
        <v>0</v>
      </c>
      <c r="MQ81" s="886" t="n">
        <f aca="false">Посуточная!RJ81</f>
        <v>0</v>
      </c>
      <c r="MR81" s="886" t="n">
        <f aca="false">Посуточная!RK81</f>
        <v>0</v>
      </c>
      <c r="MS81" s="886" t="n">
        <f aca="false">Посуточная!RL81</f>
        <v>0</v>
      </c>
      <c r="MT81" s="886" t="n">
        <f aca="false">Посуточная!RM81</f>
        <v>0</v>
      </c>
      <c r="MU81" s="470" t="n">
        <f aca="false">Посуточная!RU81</f>
        <v>0</v>
      </c>
      <c r="MV81" s="470" t="n">
        <f aca="false">Посуточная!RV81</f>
        <v>0</v>
      </c>
      <c r="MW81" s="470" t="n">
        <f aca="false">Посуточная!RW81</f>
        <v>0</v>
      </c>
      <c r="MX81" s="470" t="n">
        <f aca="false">Посуточная!RX81</f>
        <v>0</v>
      </c>
      <c r="MY81" s="470" t="n">
        <f aca="false">Посуточная!RY81</f>
        <v>0</v>
      </c>
      <c r="MZ81" s="470" t="n">
        <f aca="false">Посуточная!RZ81</f>
        <v>0</v>
      </c>
      <c r="NA81" s="470" t="n">
        <f aca="false">Посуточная!SA81</f>
        <v>0</v>
      </c>
      <c r="NB81" s="475" t="n">
        <f aca="false">SUBTOTAL(9, MN81:MT81)</f>
        <v>0</v>
      </c>
      <c r="NC81" s="433" t="n">
        <f aca="false">SUBTOTAL(9, MU81:NA81)</f>
        <v>0</v>
      </c>
      <c r="ND81" s="291" t="n">
        <f aca="false">SUM(NB81,ND78)</f>
        <v>21.1</v>
      </c>
      <c r="NE81" s="291" t="n">
        <f aca="false">SUM(NC81,NE78)</f>
        <v>4.669</v>
      </c>
      <c r="NF81" s="437" t="n">
        <f aca="false">SUMIF(IG6:NE6,"итого гр.",IG81:NE81)</f>
        <v>5.3</v>
      </c>
      <c r="NG81" s="433" t="n">
        <f aca="false">SUMIF($IG$6:$NE$6,"итого фк.",IG81:NE81)</f>
        <v>22.485</v>
      </c>
      <c r="NH81" s="291" t="n">
        <f aca="false">SUM(NF81,NH78)</f>
        <v>551.8535555556</v>
      </c>
      <c r="NI81" s="291" t="n">
        <f aca="false">SUM(NG81,NI78)</f>
        <v>1321.089</v>
      </c>
      <c r="NJ81" s="438" t="n">
        <f aca="false">NH81</f>
        <v>551.8535555556</v>
      </c>
      <c r="NK81" s="439" t="n">
        <f aca="false">NI81</f>
        <v>1321.089</v>
      </c>
      <c r="NL81" s="291"/>
      <c r="NM81" s="728"/>
      <c r="NN81" s="885" t="n">
        <f aca="false">Посуточная!SU81</f>
        <v>0</v>
      </c>
      <c r="NO81" s="886" t="n">
        <f aca="false">Посуточная!SV81</f>
        <v>0</v>
      </c>
      <c r="NP81" s="886" t="n">
        <f aca="false">Посуточная!SW81</f>
        <v>0</v>
      </c>
      <c r="NQ81" s="886" t="n">
        <f aca="false">Посуточная!SX81</f>
        <v>0</v>
      </c>
      <c r="NR81" s="470" t="n">
        <f aca="false">Посуточная!TC81</f>
        <v>0</v>
      </c>
      <c r="NS81" s="470" t="n">
        <f aca="false">Посуточная!TD81</f>
        <v>0</v>
      </c>
      <c r="NT81" s="470" t="n">
        <f aca="false">Посуточная!TE81</f>
        <v>0</v>
      </c>
      <c r="NU81" s="470" t="n">
        <f aca="false">Посуточная!TF81</f>
        <v>0</v>
      </c>
      <c r="NV81" s="475" t="n">
        <f aca="false">SUBTOTAL(9, NN81:NQ81)</f>
        <v>0</v>
      </c>
      <c r="NW81" s="433" t="n">
        <f aca="false">SUBTOTAL(9, NR81:NU81)</f>
        <v>0</v>
      </c>
      <c r="NX81" s="727" t="n">
        <f aca="false">NX78+NV81</f>
        <v>0</v>
      </c>
      <c r="NY81" s="727" t="n">
        <f aca="false">NY78+NW81</f>
        <v>0</v>
      </c>
      <c r="NZ81" s="437" t="n">
        <f aca="false">Посуточная!TO81-Посуточная_НГДП!IP81</f>
        <v>6.7</v>
      </c>
      <c r="OA81" s="475" t="n">
        <f aca="false">Посуточная!TP81-Посуточная_НГДП!IQ81</f>
        <v>0</v>
      </c>
      <c r="OB81" s="291" t="n">
        <f aca="false">Посуточная!TQ81-Посуточная_НГДП!IR81</f>
        <v>0</v>
      </c>
      <c r="OC81" s="291" t="n">
        <f aca="false">Посуточная!TR81-Посуточная_НГДП!IS81</f>
        <v>0</v>
      </c>
      <c r="OD81" s="475" t="n">
        <f aca="false">Посуточная!TS81-Посуточная_НГДП!IT81</f>
        <v>13.7408828665491</v>
      </c>
      <c r="OE81" s="475" t="n">
        <f aca="false">Посуточная!TT81-Посуточная_НГДП!IU81</f>
        <v>0</v>
      </c>
      <c r="OF81" s="291" t="n">
        <f aca="false">Посуточная!TU81-Посуточная_НГДП!IV81</f>
        <v>0</v>
      </c>
      <c r="OG81" s="291" t="n">
        <f aca="false">Посуточная!TV81-Посуточная_НГДП!IW81</f>
        <v>0</v>
      </c>
      <c r="OH81" s="475" t="n">
        <f aca="false">Посуточная!TW81-Посуточная_НГДП!IX81</f>
        <v>25.7595950070517</v>
      </c>
      <c r="OI81" s="475" t="n">
        <f aca="false">Посуточная!TX81-Посуточная_НГДП!IY81</f>
        <v>0</v>
      </c>
      <c r="OJ81" s="291" t="n">
        <f aca="false">Посуточная!TY81-Посуточная_НГДП!IZ81</f>
        <v>0</v>
      </c>
      <c r="OK81" s="291" t="n">
        <f aca="false">Посуточная!TZ81-Посуточная_НГДП!JA81</f>
        <v>0</v>
      </c>
      <c r="OL81" s="475" t="n">
        <f aca="false">Посуточная!UA81-Посуточная_НГДП!JB81</f>
        <v>16.1086381596453</v>
      </c>
      <c r="OM81" s="475" t="n">
        <f aca="false">Посуточная!UB81-Посуточная_НГДП!JC81</f>
        <v>0</v>
      </c>
      <c r="ON81" s="291" t="n">
        <f aca="false">OL81</f>
        <v>16.1086381596453</v>
      </c>
      <c r="OO81" s="291" t="n">
        <f aca="false">OM81</f>
        <v>0</v>
      </c>
      <c r="OP81" s="476" t="n">
        <f aca="false">SUMIF(NZ6:OO6,"итого гр.",NZ81:OO81)</f>
        <v>62.3091160332461</v>
      </c>
      <c r="OQ81" s="439" t="n">
        <f aca="false">SUMIF($NZ$6:$OO$6,"итого фк.",NZ81:OO81)</f>
        <v>0</v>
      </c>
      <c r="OR81" s="724" t="n">
        <f aca="false">OP81</f>
        <v>62.3091160332461</v>
      </c>
      <c r="OS81" s="291" t="n">
        <f aca="false">OQ81</f>
        <v>0</v>
      </c>
      <c r="OT81" s="438" t="n">
        <f aca="false">Посуточная!UI81-Посуточная_НГДП!JJ81</f>
        <v>0</v>
      </c>
      <c r="OU81" s="439" t="n">
        <f aca="false">Посуточная!UJ81-Посуточная_НГДП!JK81</f>
        <v>0</v>
      </c>
      <c r="OV81" s="291"/>
      <c r="OW81" s="291"/>
      <c r="OX81" s="438" t="n">
        <f aca="false">$OX$9+OX78</f>
        <v>973.500000000001</v>
      </c>
      <c r="OY81" s="439" t="n">
        <f aca="false">$OY$9+OY78</f>
        <v>973.500000000001</v>
      </c>
      <c r="OZ81" s="291" t="n">
        <f aca="false">OX81</f>
        <v>973.500000000001</v>
      </c>
      <c r="PA81" s="291" t="n">
        <f aca="false">OY81</f>
        <v>973.500000000001</v>
      </c>
      <c r="PB81" s="437"/>
      <c r="PC81" s="433"/>
      <c r="PD81" s="291" t="n">
        <f aca="false">SUM(PB81,PD78)</f>
        <v>0</v>
      </c>
      <c r="PE81" s="291" t="n">
        <f aca="false">SUM(PC81,PE78)</f>
        <v>0</v>
      </c>
      <c r="PF81" s="438" t="n">
        <f aca="false">SUM(NJ81,OP81,OT81,OX81,PB81,NX81)</f>
        <v>1587.66267158885</v>
      </c>
      <c r="PG81" s="439" t="n">
        <f aca="false">SUM(NK81,OQ81,OU81,OY81,PC81,NY81)</f>
        <v>2294.589</v>
      </c>
      <c r="PH81" s="291" t="n">
        <f aca="false">SUM(NL81,OR81,OV81,OZ81,PD81)</f>
        <v>1035.80911603325</v>
      </c>
      <c r="PI81" s="291" t="n">
        <f aca="false">SUM(NM81,OS81,OW81,PA81,PE81)</f>
        <v>973.500000000001</v>
      </c>
      <c r="PJ81" s="476"/>
      <c r="PK81" s="476"/>
      <c r="PL81" s="291" t="n">
        <f aca="false">PJ81</f>
        <v>0</v>
      </c>
      <c r="PM81" s="291" t="n">
        <f aca="false">PK81</f>
        <v>0</v>
      </c>
      <c r="PN81" s="476"/>
      <c r="PO81" s="476"/>
      <c r="PP81" s="291" t="n">
        <f aca="false">PN81</f>
        <v>0</v>
      </c>
      <c r="PQ81" s="291"/>
      <c r="PR81" s="479" t="n">
        <f aca="false">Посуточная!VG81-Посуточная_НГДП!KH81</f>
        <v>23812.7233284112</v>
      </c>
      <c r="PS81" s="480" t="n">
        <f aca="false">IF(A79&lt;=QH$4,VLOOKUP(A79,$QH$6:$QM$37,2,FALSE()),SUM($QI$4,IF81,-PG81)-SUM($QM$4,-$QK$4))-QA81</f>
        <v>22887.245</v>
      </c>
      <c r="PT81" s="479"/>
      <c r="PU81" s="480"/>
      <c r="PV81" s="479"/>
      <c r="PW81" s="480"/>
      <c r="PX81" s="481"/>
      <c r="PY81" s="479" t="n">
        <f aca="false">Посуточная!VN81-Посуточная_НГДП!KO81</f>
        <v>768.189704742539</v>
      </c>
      <c r="PZ81" s="482" t="n">
        <f aca="false">IF(A79&lt;=QH$4,VLOOKUP(A79,$QD$6:$QE$37,2,FALSE()),SUM($PZ$2,-HP81,KM81,-QA81))</f>
        <v>820.812</v>
      </c>
      <c r="QA81" s="378"/>
      <c r="QB81" s="278" t="n">
        <f aca="false">PS81-PR81</f>
        <v>-925.478328411151</v>
      </c>
      <c r="QD81" s="608"/>
      <c r="QE81" s="380"/>
      <c r="QQ81" s="127" t="n">
        <f aca="false">IF(V81="",0,V81+QQ78)</f>
        <v>3700</v>
      </c>
      <c r="QR81" s="127" t="n">
        <f aca="false">IF(W81="",0,W81+QR78)</f>
        <v>1965</v>
      </c>
      <c r="QS81" s="127" t="n">
        <f aca="false">IF(AN81="",0,AN81+QS78)</f>
        <v>2112</v>
      </c>
      <c r="QT81" s="127" t="n">
        <f aca="false">IF(AO81="",0,AO81+QT78)</f>
        <v>2325</v>
      </c>
      <c r="QU81" s="127" t="n">
        <f aca="false">IF(AZ81="",0,AZ81+QU78)</f>
        <v>0</v>
      </c>
      <c r="QV81" s="127" t="n">
        <f aca="false">IF(BA81="",0,BA81+QV78)</f>
        <v>0</v>
      </c>
      <c r="QW81" s="127" t="n">
        <f aca="false">IF(BL81="",0,BL81+QW78)</f>
        <v>0</v>
      </c>
      <c r="QX81" s="127" t="n">
        <f aca="false">IF(BM81="",0,BM81+QX78)</f>
        <v>0</v>
      </c>
      <c r="QY81" s="127" t="n">
        <f aca="false">IF(CF81="",0,CF81+QY78)</f>
        <v>325.8</v>
      </c>
      <c r="QZ81" s="127" t="n">
        <f aca="false">IF(CG81="",0,CG81+QZ78)</f>
        <v>297.008</v>
      </c>
      <c r="RA81" s="127" t="n">
        <f aca="false">IF(CX81="",0,CX81+RA78)</f>
        <v>4220</v>
      </c>
      <c r="RB81" s="127" t="n">
        <f aca="false">IF(CY81="",0,CY81+RB78)</f>
        <v>1170</v>
      </c>
      <c r="RC81" s="127" t="n">
        <f aca="false">IF(FO81="",0,FO81+RC78)</f>
        <v>0</v>
      </c>
      <c r="RD81" s="127" t="n">
        <f aca="false">IF(FP81="",0,FP81+RD78)</f>
        <v>0</v>
      </c>
      <c r="RE81" s="127" t="n">
        <f aca="false">IF(FC81="",0,FC81+RE78)</f>
        <v>1710</v>
      </c>
      <c r="RF81" s="127" t="n">
        <f aca="false">IF(FD81="",0,FD81+RF78)</f>
        <v>1445.552</v>
      </c>
      <c r="RG81" s="127" t="n">
        <f aca="false">IF(ND81="",0,ND81+RG78)</f>
        <v>232.7</v>
      </c>
      <c r="RH81" s="127" t="n">
        <f aca="false">IF(NE81="",0,NE81+RH78)</f>
        <v>42.021</v>
      </c>
      <c r="RI81" s="127" t="n">
        <f aca="false">IF(OX81="",0,OX81)</f>
        <v>973.500000000001</v>
      </c>
      <c r="RJ81" s="127" t="n">
        <f aca="false">IF(OY81="",0,OY81)</f>
        <v>973.500000000001</v>
      </c>
      <c r="RK81" s="127" t="n">
        <f aca="false">IF(IA81="",0,IA81+RK78)</f>
        <v>0</v>
      </c>
      <c r="RL81" s="127" t="n">
        <f aca="false">IF(IB81="",0,IB81+RL78)</f>
        <v>1991.46504</v>
      </c>
      <c r="RM81" s="127" t="n">
        <f aca="false">IF(OT81="",0,OT81+RM78)</f>
        <v>0</v>
      </c>
      <c r="RN81" s="127" t="n">
        <f aca="false">IF(OU81="",0,OU81+RN78)</f>
        <v>258.34922337963</v>
      </c>
      <c r="RO81" s="127" t="n">
        <f aca="false">IF(PY81="",0,PY81+RO78)</f>
        <v>18374.8912852294</v>
      </c>
      <c r="RP81" s="127" t="n">
        <f aca="false">IF(PZ81="",0,PZ81+RP78)</f>
        <v>20106.392</v>
      </c>
      <c r="RQ81" s="127" t="n">
        <f aca="false">IFERROR(RO81/$A79,0)</f>
        <v>734.995651409175</v>
      </c>
      <c r="RR81" s="127" t="n">
        <f aca="false">IFERROR(RP81/$A79,0)</f>
        <v>804.25568</v>
      </c>
      <c r="RS81" s="127" t="n">
        <f aca="false">IF(PD81="",0,PD81+RS78)</f>
        <v>0</v>
      </c>
      <c r="RT81" s="127" t="n">
        <f aca="false">IF(PE81="",0,PE81+RT78)</f>
        <v>0</v>
      </c>
      <c r="RU81" s="127" t="n">
        <f aca="false">IF(QQ81&gt;0,0,T81+RU78)</f>
        <v>0</v>
      </c>
      <c r="RV81" s="127" t="n">
        <f aca="false">IF(QR81&gt;0,0,U81+RV78)</f>
        <v>0</v>
      </c>
      <c r="RW81" s="127" t="n">
        <f aca="false">IF(QS81&gt;0,0,AL81+RW78)</f>
        <v>0</v>
      </c>
      <c r="RX81" s="127" t="n">
        <f aca="false">IF(QT81&gt;0,0,AM81+RX78)</f>
        <v>0</v>
      </c>
      <c r="RY81" s="127" t="n">
        <f aca="false">IF(QU81&gt;0,0,AX81+RY78)</f>
        <v>0</v>
      </c>
      <c r="RZ81" s="127" t="n">
        <f aca="false">IF(QV81&gt;0,0,AY81+RZ78)</f>
        <v>0</v>
      </c>
      <c r="SA81" s="127" t="n">
        <f aca="false">IF(QW81&gt;0,0,BJ81+SA78)</f>
        <v>0</v>
      </c>
      <c r="SB81" s="127" t="n">
        <f aca="false">IF(QX81&gt;0,0,BK81+SB78)</f>
        <v>0</v>
      </c>
      <c r="SC81" s="127" t="n">
        <f aca="false">IF(QY81&gt;0,0,CD81+SC78)</f>
        <v>0</v>
      </c>
      <c r="SD81" s="127" t="n">
        <f aca="false">IF(QZ81&gt;0,0,CE81+SD78)</f>
        <v>0</v>
      </c>
      <c r="SE81" s="127" t="n">
        <f aca="false">IF(RA81&gt;0,0,CV81+SE78)</f>
        <v>0</v>
      </c>
      <c r="SF81" s="127" t="n">
        <f aca="false">IF(RB81&gt;0,0,CW81+SF78)</f>
        <v>0</v>
      </c>
      <c r="SG81" s="127" t="n">
        <f aca="false">IF(RC81&gt;0,0,FM81+SG78)</f>
        <v>0</v>
      </c>
      <c r="SH81" s="127" t="n">
        <f aca="false">IF(RD81&gt;0,0,FN81+SH78)</f>
        <v>0</v>
      </c>
      <c r="SI81" s="127" t="n">
        <f aca="false">IF(RE81&gt;0,0,FA81+SI78)</f>
        <v>0</v>
      </c>
      <c r="SJ81" s="127" t="n">
        <f aca="false">IFERROR(IF(RF81&gt;0,0,FB81+SJ78),0)</f>
        <v>0</v>
      </c>
      <c r="SK81" s="127" t="n">
        <f aca="false">IF(RG81&gt;0,0,NB81+SK78)</f>
        <v>0</v>
      </c>
      <c r="SL81" s="127" t="n">
        <f aca="false">IFERROR(IF(RH81&gt;0,0,NC81+SL78),0)</f>
        <v>0</v>
      </c>
      <c r="SM81" s="127"/>
      <c r="SN81" s="127"/>
      <c r="SO81" s="127"/>
    </row>
    <row r="82" customFormat="false" ht="15" hidden="false" customHeight="false" outlineLevel="0" collapsed="false">
      <c r="A82" s="736" t="n">
        <v>26</v>
      </c>
      <c r="B82" s="891" t="n">
        <f aca="false">Посуточная!B82</f>
        <v>0</v>
      </c>
      <c r="C82" s="892" t="n">
        <f aca="false">Посуточная!C82</f>
        <v>0</v>
      </c>
      <c r="D82" s="892" t="n">
        <f aca="false">Посуточная!D82</f>
        <v>0</v>
      </c>
      <c r="E82" s="892" t="n">
        <f aca="false">Посуточная!E82</f>
        <v>0</v>
      </c>
      <c r="F82" s="892" t="n">
        <f aca="false">Посуточная!F82</f>
        <v>0</v>
      </c>
      <c r="G82" s="892" t="n">
        <f aca="false">Посуточная!G82</f>
        <v>0</v>
      </c>
      <c r="H82" s="892" t="n">
        <f aca="false">Посуточная!H82</f>
        <v>0</v>
      </c>
      <c r="I82" s="892" t="n">
        <f aca="false">Посуточная!I82</f>
        <v>0</v>
      </c>
      <c r="J82" s="491" t="n">
        <f aca="false">Посуточная!Q82</f>
        <v>0</v>
      </c>
      <c r="K82" s="491" t="n">
        <f aca="false">Посуточная!R82</f>
        <v>0</v>
      </c>
      <c r="L82" s="491" t="n">
        <f aca="false">Посуточная!S82</f>
        <v>0</v>
      </c>
      <c r="M82" s="491" t="n">
        <f aca="false">Посуточная!T82</f>
        <v>0</v>
      </c>
      <c r="N82" s="491" t="n">
        <f aca="false">Посуточная!U82</f>
        <v>0</v>
      </c>
      <c r="O82" s="491" t="n">
        <f aca="false">Посуточная!V82</f>
        <v>0</v>
      </c>
      <c r="P82" s="491" t="n">
        <f aca="false">Посуточная!W82</f>
        <v>0</v>
      </c>
      <c r="Q82" s="491" t="n">
        <f aca="false">Посуточная!X82</f>
        <v>0</v>
      </c>
      <c r="R82" s="491" t="n">
        <f aca="false">Посуточная!Y82</f>
        <v>0</v>
      </c>
      <c r="S82" s="491" t="n">
        <f aca="false">Посуточная!Z82</f>
        <v>0</v>
      </c>
      <c r="T82" s="539"/>
      <c r="U82" s="497"/>
      <c r="V82" s="291"/>
      <c r="W82" s="291"/>
      <c r="X82" s="863" t="str">
        <f aca="false">Посуточная!AL82</f>
        <v>Вынгапур</v>
      </c>
      <c r="Y82" s="864" t="n">
        <f aca="false">Посуточная!AM82</f>
        <v>0</v>
      </c>
      <c r="Z82" s="864" t="n">
        <f aca="false">Посуточная!AN82</f>
        <v>0</v>
      </c>
      <c r="AA82" s="864" t="n">
        <f aca="false">Посуточная!AO82</f>
        <v>0</v>
      </c>
      <c r="AB82" s="864" t="n">
        <f aca="false">Посуточная!AP82</f>
        <v>0</v>
      </c>
      <c r="AC82" s="864" t="n">
        <f aca="false">Посуточная!AQ82</f>
        <v>0</v>
      </c>
      <c r="AD82" s="864" t="n">
        <f aca="false">Посуточная!AR82</f>
        <v>0</v>
      </c>
      <c r="AE82" s="322" t="n">
        <f aca="false">Посуточная!AZ82</f>
        <v>0</v>
      </c>
      <c r="AF82" s="322" t="n">
        <f aca="false">Посуточная!BA82</f>
        <v>0</v>
      </c>
      <c r="AG82" s="322" t="str">
        <f aca="false">Посуточная!BB82</f>
        <v>Вынгапур</v>
      </c>
      <c r="AH82" s="322" t="str">
        <f aca="false">Посуточная!BC82</f>
        <v>Малопякутинское</v>
      </c>
      <c r="AI82" s="322" t="n">
        <f aca="false">Посуточная!BD82</f>
        <v>0</v>
      </c>
      <c r="AJ82" s="322" t="n">
        <f aca="false">Посуточная!BE82</f>
        <v>0</v>
      </c>
      <c r="AK82" s="322" t="n">
        <f aca="false">Посуточная!BF82</f>
        <v>0</v>
      </c>
      <c r="AL82" s="539"/>
      <c r="AM82" s="497"/>
      <c r="AN82" s="291"/>
      <c r="AO82" s="291"/>
      <c r="AP82" s="863" t="n">
        <f aca="false">Посуточная!BR82</f>
        <v>0</v>
      </c>
      <c r="AQ82" s="864" t="n">
        <f aca="false">Посуточная!BS82</f>
        <v>0</v>
      </c>
      <c r="AR82" s="864" t="n">
        <f aca="false">Посуточная!BT82</f>
        <v>0</v>
      </c>
      <c r="AS82" s="864" t="n">
        <f aca="false">Посуточная!BU82</f>
        <v>0</v>
      </c>
      <c r="AT82" s="322" t="n">
        <f aca="false">Посуточная!BZ82</f>
        <v>0</v>
      </c>
      <c r="AU82" s="322" t="n">
        <f aca="false">Посуточная!CA82</f>
        <v>0</v>
      </c>
      <c r="AV82" s="322" t="n">
        <f aca="false">Посуточная!CB82</f>
        <v>0</v>
      </c>
      <c r="AW82" s="322" t="n">
        <f aca="false">Посуточная!CC82</f>
        <v>0</v>
      </c>
      <c r="AX82" s="539"/>
      <c r="AY82" s="497"/>
      <c r="AZ82" s="291"/>
      <c r="BA82" s="291"/>
      <c r="BB82" s="863" t="n">
        <f aca="false">Посуточная!CL82</f>
        <v>0</v>
      </c>
      <c r="BC82" s="864" t="n">
        <f aca="false">Посуточная!CM82</f>
        <v>0</v>
      </c>
      <c r="BD82" s="864" t="n">
        <f aca="false">Посуточная!CN82</f>
        <v>0</v>
      </c>
      <c r="BE82" s="864" t="n">
        <f aca="false">Посуточная!CO82</f>
        <v>0</v>
      </c>
      <c r="BF82" s="322" t="n">
        <f aca="false">Посуточная!CT82</f>
        <v>0</v>
      </c>
      <c r="BG82" s="322" t="n">
        <f aca="false">Посуточная!CU82</f>
        <v>0</v>
      </c>
      <c r="BH82" s="322" t="n">
        <f aca="false">Посуточная!CV82</f>
        <v>0</v>
      </c>
      <c r="BI82" s="322" t="n">
        <f aca="false">Посуточная!CW82</f>
        <v>0</v>
      </c>
      <c r="BJ82" s="539"/>
      <c r="BK82" s="497"/>
      <c r="BL82" s="291"/>
      <c r="BM82" s="291"/>
      <c r="BN82" s="502"/>
      <c r="BO82" s="497"/>
      <c r="BP82" s="291"/>
      <c r="BQ82" s="291"/>
      <c r="BR82" s="503"/>
      <c r="BS82" s="504"/>
      <c r="BT82" s="291"/>
      <c r="BU82" s="291"/>
      <c r="BV82" s="381" t="n">
        <f aca="false">Посуточная!DN82</f>
        <v>0</v>
      </c>
      <c r="BW82" s="382" t="n">
        <f aca="false">Посуточная!DO82</f>
        <v>0</v>
      </c>
      <c r="BX82" s="382" t="n">
        <f aca="false">Посуточная!DP82</f>
        <v>0</v>
      </c>
      <c r="BY82" s="382" t="n">
        <f aca="false">Посуточная!DQ82</f>
        <v>0</v>
      </c>
      <c r="BZ82" s="322" t="n">
        <f aca="false">Посуточная!DV82</f>
        <v>0</v>
      </c>
      <c r="CA82" s="322" t="n">
        <f aca="false">Посуточная!DW82</f>
        <v>0</v>
      </c>
      <c r="CB82" s="322" t="n">
        <f aca="false">Посуточная!DX82</f>
        <v>0</v>
      </c>
      <c r="CC82" s="322" t="n">
        <f aca="false">Посуточная!DY82</f>
        <v>0</v>
      </c>
      <c r="CD82" s="539"/>
      <c r="CE82" s="497"/>
      <c r="CF82" s="291"/>
      <c r="CG82" s="291"/>
      <c r="CH82" s="893" t="n">
        <f aca="false">Посуточная!EH82</f>
        <v>0</v>
      </c>
      <c r="CI82" s="894" t="n">
        <f aca="false">Посуточная!EI82</f>
        <v>0</v>
      </c>
      <c r="CJ82" s="894" t="n">
        <f aca="false">Посуточная!EJ82</f>
        <v>0</v>
      </c>
      <c r="CK82" s="894" t="n">
        <f aca="false">Посуточная!EK82</f>
        <v>0</v>
      </c>
      <c r="CL82" s="894" t="n">
        <f aca="false">Посуточная!EL82</f>
        <v>0</v>
      </c>
      <c r="CM82" s="894" t="n">
        <f aca="false">Посуточная!EM82</f>
        <v>0</v>
      </c>
      <c r="CN82" s="894" t="n">
        <f aca="false">Посуточная!EN82</f>
        <v>0</v>
      </c>
      <c r="CO82" s="491" t="n">
        <f aca="false">Посуточная!ES82</f>
        <v>0</v>
      </c>
      <c r="CP82" s="491" t="n">
        <f aca="false">Посуточная!ET82</f>
        <v>0</v>
      </c>
      <c r="CQ82" s="491" t="n">
        <f aca="false">Посуточная!EU82</f>
        <v>0</v>
      </c>
      <c r="CR82" s="491" t="n">
        <f aca="false">Посуточная!EV82</f>
        <v>0</v>
      </c>
      <c r="CS82" s="491" t="n">
        <f aca="false">Посуточная!EW82</f>
        <v>0</v>
      </c>
      <c r="CT82" s="491" t="n">
        <f aca="false">Посуточная!EX82</f>
        <v>0</v>
      </c>
      <c r="CU82" s="491" t="n">
        <f aca="false">Посуточная!EY82</f>
        <v>0</v>
      </c>
      <c r="CV82" s="539"/>
      <c r="CW82" s="497"/>
      <c r="CX82" s="291"/>
      <c r="CY82" s="291"/>
      <c r="CZ82" s="863" t="str">
        <f aca="false">Посуточная!FH82</f>
        <v>Еты-П</v>
      </c>
      <c r="DA82" s="864" t="n">
        <f aca="false">Посуточная!FI82</f>
        <v>0</v>
      </c>
      <c r="DB82" s="864" t="n">
        <f aca="false">Посуточная!FJ82</f>
        <v>0</v>
      </c>
      <c r="DC82" s="864" t="n">
        <f aca="false">Посуточная!FK82</f>
        <v>0</v>
      </c>
      <c r="DD82" s="864" t="n">
        <f aca="false">Посуточная!FL82</f>
        <v>0</v>
      </c>
      <c r="DE82" s="864" t="n">
        <f aca="false">Посуточная!FM82</f>
        <v>0</v>
      </c>
      <c r="DF82" s="864" t="n">
        <f aca="false">Посуточная!FN82</f>
        <v>0</v>
      </c>
      <c r="DG82" s="864" t="n">
        <f aca="false">Посуточная!FO82</f>
        <v>0</v>
      </c>
      <c r="DH82" s="864" t="n">
        <f aca="false">Посуточная!FP82</f>
        <v>0</v>
      </c>
      <c r="DI82" s="864" t="n">
        <f aca="false">Посуточная!FQ82</f>
        <v>0</v>
      </c>
      <c r="DJ82" s="864" t="n">
        <f aca="false">Посуточная!FR82</f>
        <v>0</v>
      </c>
      <c r="DK82" s="864" t="n">
        <f aca="false">Посуточная!FS82</f>
        <v>0</v>
      </c>
      <c r="DL82" s="864" t="n">
        <f aca="false">Посуточная!FT82</f>
        <v>0</v>
      </c>
      <c r="DM82" s="864" t="n">
        <f aca="false">Посуточная!FU82</f>
        <v>0</v>
      </c>
      <c r="DN82" s="864" t="n">
        <f aca="false">Посуточная!FV82</f>
        <v>0</v>
      </c>
      <c r="DO82" s="864" t="n">
        <f aca="false">Посуточная!FW82</f>
        <v>0</v>
      </c>
      <c r="DP82" s="864" t="n">
        <f aca="false">Посуточная!FX82</f>
        <v>0</v>
      </c>
      <c r="DQ82" s="864" t="n">
        <f aca="false">Посуточная!FY82</f>
        <v>0</v>
      </c>
      <c r="DR82" s="864" t="n">
        <f aca="false">Посуточная!FZ82</f>
        <v>0</v>
      </c>
      <c r="DS82" s="864" t="n">
        <f aca="false">Посуточная!GA82</f>
        <v>0</v>
      </c>
      <c r="DT82" s="864" t="n">
        <f aca="false">Посуточная!GB82</f>
        <v>0</v>
      </c>
      <c r="DU82" s="864" t="n">
        <f aca="false">Посуточная!GC82</f>
        <v>0</v>
      </c>
      <c r="DV82" s="864" t="n">
        <f aca="false">Посуточная!GD82</f>
        <v>0</v>
      </c>
      <c r="DW82" s="864" t="n">
        <f aca="false">Посуточная!GE82</f>
        <v>0</v>
      </c>
      <c r="DX82" s="864" t="n">
        <f aca="false">Посуточная!GF82</f>
        <v>0</v>
      </c>
      <c r="DY82" s="864" t="n">
        <f aca="false">Посуточная!GG82</f>
        <v>0</v>
      </c>
      <c r="DZ82" s="864" t="n">
        <f aca="false">Посуточная!GH82</f>
        <v>0</v>
      </c>
      <c r="EA82" s="864" t="n">
        <f aca="false">Посуточная!GI82</f>
        <v>0</v>
      </c>
      <c r="EB82" s="864" t="n">
        <f aca="false">Посуточная!GJ82</f>
        <v>0</v>
      </c>
      <c r="EC82" s="864" t="n">
        <f aca="false">Посуточная!GK82</f>
        <v>0</v>
      </c>
      <c r="ED82" s="864" t="n">
        <f aca="false">Посуточная!GL82</f>
        <v>0</v>
      </c>
      <c r="EE82" s="864" t="n">
        <f aca="false">Посуточная!GM82</f>
        <v>0</v>
      </c>
      <c r="EF82" s="322" t="n">
        <f aca="false">Посуточная!GU82</f>
        <v>0</v>
      </c>
      <c r="EG82" s="322" t="n">
        <f aca="false">Посуточная!GV82</f>
        <v>0</v>
      </c>
      <c r="EH82" s="322" t="n">
        <f aca="false">Посуточная!GW82</f>
        <v>0</v>
      </c>
      <c r="EI82" s="322" t="n">
        <f aca="false">Посуточная!GX82</f>
        <v>0</v>
      </c>
      <c r="EJ82" s="322" t="n">
        <f aca="false">Посуточная!GY82</f>
        <v>0</v>
      </c>
      <c r="EK82" s="322" t="n">
        <f aca="false">Посуточная!GZ82</f>
        <v>0</v>
      </c>
      <c r="EL82" s="322" t="n">
        <f aca="false">Посуточная!HA82</f>
        <v>0</v>
      </c>
      <c r="EM82" s="322" t="n">
        <f aca="false">Посуточная!HB82</f>
        <v>0</v>
      </c>
      <c r="EN82" s="322" t="n">
        <f aca="false">Посуточная!HC82</f>
        <v>0</v>
      </c>
      <c r="EO82" s="322" t="n">
        <f aca="false">Посуточная!HD82</f>
        <v>0</v>
      </c>
      <c r="EP82" s="322" t="n">
        <f aca="false">Посуточная!HE82</f>
        <v>0</v>
      </c>
      <c r="EQ82" s="322" t="n">
        <f aca="false">Посуточная!HF82</f>
        <v>0</v>
      </c>
      <c r="ER82" s="322" t="n">
        <f aca="false">Посуточная!HG82</f>
        <v>0</v>
      </c>
      <c r="ES82" s="322" t="n">
        <f aca="false">Посуточная!HH82</f>
        <v>0</v>
      </c>
      <c r="ET82" s="322" t="n">
        <f aca="false">Посуточная!HI82</f>
        <v>0</v>
      </c>
      <c r="EU82" s="322" t="n">
        <f aca="false">Посуточная!HJ82</f>
        <v>0</v>
      </c>
      <c r="EV82" s="322" t="n">
        <f aca="false">Посуточная!HK82</f>
        <v>0</v>
      </c>
      <c r="EW82" s="322" t="n">
        <f aca="false">Посуточная!HL82</f>
        <v>0</v>
      </c>
      <c r="EX82" s="322" t="n">
        <f aca="false">Посуточная!HM82</f>
        <v>0</v>
      </c>
      <c r="EY82" s="322" t="n">
        <f aca="false">Посуточная!HN82</f>
        <v>0</v>
      </c>
      <c r="EZ82" s="322" t="n">
        <f aca="false">Посуточная!HO82</f>
        <v>0</v>
      </c>
      <c r="FA82" s="539"/>
      <c r="FB82" s="497"/>
      <c r="FC82" s="291"/>
      <c r="FD82" s="291"/>
      <c r="FE82" s="895" t="n">
        <f aca="false">Посуточная!IA82</f>
        <v>0</v>
      </c>
      <c r="FF82" s="896" t="n">
        <f aca="false">Посуточная!IB82</f>
        <v>0</v>
      </c>
      <c r="FG82" s="896" t="n">
        <f aca="false">Посуточная!IC82</f>
        <v>0</v>
      </c>
      <c r="FH82" s="892" t="n">
        <f aca="false">Посуточная!ID82</f>
        <v>0</v>
      </c>
      <c r="FI82" s="322" t="n">
        <f aca="false">Посуточная!II82</f>
        <v>0</v>
      </c>
      <c r="FJ82" s="366" t="n">
        <f aca="false">Посуточная!IJ82</f>
        <v>0</v>
      </c>
      <c r="FK82" s="366" t="n">
        <f aca="false">Посуточная!IK82</f>
        <v>0</v>
      </c>
      <c r="FL82" s="366" t="n">
        <f aca="false">Посуточная!IL82</f>
        <v>0</v>
      </c>
      <c r="FM82" s="496"/>
      <c r="FN82" s="497"/>
      <c r="FO82" s="291"/>
      <c r="FP82" s="291"/>
      <c r="FQ82" s="484"/>
      <c r="FR82" s="485"/>
      <c r="FS82" s="485"/>
      <c r="FT82" s="485"/>
      <c r="FU82" s="485"/>
      <c r="FV82" s="485"/>
      <c r="FW82" s="485"/>
      <c r="FX82" s="485"/>
      <c r="FY82" s="485"/>
      <c r="FZ82" s="485"/>
      <c r="GA82" s="485"/>
      <c r="GB82" s="485"/>
      <c r="GC82" s="485"/>
      <c r="GD82" s="485"/>
      <c r="GE82" s="485"/>
      <c r="GF82" s="322"/>
      <c r="GG82" s="322"/>
      <c r="GH82" s="322"/>
      <c r="GI82" s="322"/>
      <c r="GJ82" s="322"/>
      <c r="GK82" s="322"/>
      <c r="GL82" s="322"/>
      <c r="GM82" s="322"/>
      <c r="GN82" s="322"/>
      <c r="GO82" s="322"/>
      <c r="GP82" s="322"/>
      <c r="GQ82" s="322"/>
      <c r="GR82" s="322"/>
      <c r="GS82" s="322"/>
      <c r="GT82" s="322"/>
      <c r="GU82" s="322"/>
      <c r="GV82" s="322"/>
      <c r="GW82" s="322"/>
      <c r="GX82" s="322"/>
      <c r="GY82" s="322"/>
      <c r="GZ82" s="322"/>
      <c r="HA82" s="322"/>
      <c r="HB82" s="322"/>
      <c r="HC82" s="322"/>
      <c r="HD82" s="322"/>
      <c r="HE82" s="322"/>
      <c r="HF82" s="322"/>
      <c r="HG82" s="322"/>
      <c r="HH82" s="322"/>
      <c r="HI82" s="322"/>
      <c r="HJ82" s="322"/>
      <c r="HK82" s="322"/>
      <c r="HL82" s="322"/>
      <c r="HM82" s="539"/>
      <c r="HN82" s="497"/>
      <c r="HO82" s="291"/>
      <c r="HP82" s="291"/>
      <c r="HQ82" s="502"/>
      <c r="HR82" s="497"/>
      <c r="HS82" s="291"/>
      <c r="HT82" s="291"/>
      <c r="HU82" s="503"/>
      <c r="HV82" s="504"/>
      <c r="HW82" s="291"/>
      <c r="HX82" s="291"/>
      <c r="HY82" s="517"/>
      <c r="HZ82" s="518"/>
      <c r="IA82" s="291"/>
      <c r="IB82" s="291"/>
      <c r="IC82" s="503"/>
      <c r="ID82" s="504"/>
      <c r="IE82" s="291"/>
      <c r="IF82" s="291"/>
      <c r="IG82" s="484"/>
      <c r="IH82" s="485"/>
      <c r="II82" s="485"/>
      <c r="IJ82" s="485"/>
      <c r="IK82" s="485"/>
      <c r="IL82" s="485"/>
      <c r="IM82" s="485"/>
      <c r="IN82" s="485"/>
      <c r="IO82" s="485"/>
      <c r="IP82" s="485"/>
      <c r="IQ82" s="485"/>
      <c r="IR82" s="485"/>
      <c r="IS82" s="485"/>
      <c r="IT82" s="485"/>
      <c r="IU82" s="485"/>
      <c r="IV82" s="338"/>
      <c r="IW82" s="338"/>
      <c r="IX82" s="338"/>
      <c r="IY82" s="338"/>
      <c r="IZ82" s="338"/>
      <c r="JA82" s="338"/>
      <c r="JB82" s="338"/>
      <c r="JC82" s="338"/>
      <c r="JD82" s="338"/>
      <c r="JE82" s="338"/>
      <c r="JF82" s="338"/>
      <c r="JG82" s="338"/>
      <c r="JH82" s="338"/>
      <c r="JI82" s="338"/>
      <c r="JJ82" s="338"/>
      <c r="JK82" s="338"/>
      <c r="JL82" s="338"/>
      <c r="JM82" s="338"/>
      <c r="JN82" s="338"/>
      <c r="JO82" s="338"/>
      <c r="JP82" s="338"/>
      <c r="JQ82" s="338"/>
      <c r="JR82" s="338"/>
      <c r="JS82" s="338"/>
      <c r="JT82" s="338"/>
      <c r="JU82" s="338"/>
      <c r="JV82" s="338"/>
      <c r="JW82" s="338"/>
      <c r="JX82" s="338"/>
      <c r="JY82" s="338"/>
      <c r="JZ82" s="338"/>
      <c r="KA82" s="338"/>
      <c r="KB82" s="338"/>
      <c r="KC82" s="338"/>
      <c r="KD82" s="338"/>
      <c r="KE82" s="338"/>
      <c r="KF82" s="338"/>
      <c r="KG82" s="338"/>
      <c r="KH82" s="338"/>
      <c r="KI82" s="338"/>
      <c r="KJ82" s="539"/>
      <c r="KK82" s="497"/>
      <c r="KL82" s="291"/>
      <c r="KM82" s="291"/>
      <c r="KN82" s="898" t="n">
        <f aca="false">Посуточная!OF82</f>
        <v>0</v>
      </c>
      <c r="KO82" s="899" t="n">
        <f aca="false">Посуточная!OG82</f>
        <v>0</v>
      </c>
      <c r="KP82" s="899" t="n">
        <f aca="false">Посуточная!OH82</f>
        <v>0</v>
      </c>
      <c r="KQ82" s="899" t="n">
        <f aca="false">Посуточная!OI82</f>
        <v>0</v>
      </c>
      <c r="KR82" s="899" t="n">
        <f aca="false">Посуточная!OJ82</f>
        <v>0</v>
      </c>
      <c r="KS82" s="899" t="n">
        <f aca="false">Посуточная!OK82</f>
        <v>0</v>
      </c>
      <c r="KT82" s="899" t="n">
        <f aca="false">Посуточная!OL82</f>
        <v>0</v>
      </c>
      <c r="KU82" s="899" t="n">
        <f aca="false">Посуточная!OM82</f>
        <v>0</v>
      </c>
      <c r="KV82" s="899" t="n">
        <f aca="false">Посуточная!ON82</f>
        <v>0</v>
      </c>
      <c r="KW82" s="900" t="n">
        <f aca="false">Посуточная!OO82</f>
        <v>0</v>
      </c>
      <c r="KX82" s="897" t="n">
        <f aca="false">Посуточная!OV82</f>
        <v>0</v>
      </c>
      <c r="KY82" s="897" t="n">
        <f aca="false">Посуточная!OW82</f>
        <v>0</v>
      </c>
      <c r="KZ82" s="897" t="n">
        <f aca="false">Посуточная!OX82</f>
        <v>0</v>
      </c>
      <c r="LA82" s="897" t="n">
        <f aca="false">Посуточная!OY82</f>
        <v>0</v>
      </c>
      <c r="LB82" s="897" t="n">
        <f aca="false">Посуточная!OZ82</f>
        <v>0</v>
      </c>
      <c r="LC82" s="897" t="n">
        <f aca="false">Посуточная!PA82</f>
        <v>0</v>
      </c>
      <c r="LD82" s="897" t="n">
        <f aca="false">Посуточная!PB82</f>
        <v>0</v>
      </c>
      <c r="LE82" s="897" t="n">
        <f aca="false">Посуточная!PC82</f>
        <v>0</v>
      </c>
      <c r="LF82" s="897" t="n">
        <f aca="false">Посуточная!PD82</f>
        <v>0</v>
      </c>
      <c r="LG82" s="897" t="n">
        <f aca="false">Посуточная!PE82</f>
        <v>0</v>
      </c>
      <c r="LH82" s="897" t="n">
        <f aca="false">Посуточная!PF82</f>
        <v>0</v>
      </c>
      <c r="LI82" s="897" t="n">
        <f aca="false">Посуточная!PG82</f>
        <v>0</v>
      </c>
      <c r="LJ82" s="897" t="n">
        <f aca="false">Посуточная!PH82</f>
        <v>0</v>
      </c>
      <c r="LK82" s="897" t="n">
        <f aca="false">Посуточная!PI82</f>
        <v>0</v>
      </c>
      <c r="LL82" s="897" t="n">
        <f aca="false">Посуточная!PJ82</f>
        <v>0</v>
      </c>
      <c r="LM82" s="897" t="n">
        <f aca="false">Посуточная!PK82</f>
        <v>0</v>
      </c>
      <c r="LN82" s="897" t="n">
        <f aca="false">Посуточная!PL82</f>
        <v>0</v>
      </c>
      <c r="LO82" s="897" t="n">
        <f aca="false">Посуточная!PM82</f>
        <v>0</v>
      </c>
      <c r="LP82" s="897" t="n">
        <f aca="false">Посуточная!PN82</f>
        <v>0</v>
      </c>
      <c r="LQ82" s="897" t="n">
        <f aca="false">Посуточная!PO82</f>
        <v>0</v>
      </c>
      <c r="LR82" s="539"/>
      <c r="LS82" s="497"/>
      <c r="LT82" s="291"/>
      <c r="LU82" s="291"/>
      <c r="LV82" s="414" t="n">
        <f aca="false">Посуточная!QA82</f>
        <v>0</v>
      </c>
      <c r="LW82" s="415" t="n">
        <f aca="false">Посуточная!QB82</f>
        <v>0</v>
      </c>
      <c r="LX82" s="415" t="n">
        <f aca="false">Посуточная!QC82</f>
        <v>0</v>
      </c>
      <c r="LY82" s="415" t="n">
        <f aca="false">Посуточная!QD82</f>
        <v>0</v>
      </c>
      <c r="LZ82" s="415" t="n">
        <f aca="false">Посуточная!QE82</f>
        <v>0</v>
      </c>
      <c r="MA82" s="415" t="n">
        <f aca="false">Посуточная!QF82</f>
        <v>0</v>
      </c>
      <c r="MB82" s="415" t="n">
        <f aca="false">Посуточная!QG82</f>
        <v>0</v>
      </c>
      <c r="MC82" s="876" t="n">
        <f aca="false">Посуточная!QO82</f>
        <v>0</v>
      </c>
      <c r="MD82" s="876" t="n">
        <f aca="false">Посуточная!QP82</f>
        <v>0</v>
      </c>
      <c r="ME82" s="876" t="n">
        <f aca="false">Посуточная!QQ82</f>
        <v>0</v>
      </c>
      <c r="MF82" s="876" t="n">
        <f aca="false">Посуточная!QR82</f>
        <v>0</v>
      </c>
      <c r="MG82" s="876" t="n">
        <f aca="false">Посуточная!QS82</f>
        <v>0</v>
      </c>
      <c r="MH82" s="876" t="n">
        <f aca="false">Посуточная!QT82</f>
        <v>0</v>
      </c>
      <c r="MI82" s="876" t="n">
        <f aca="false">Посуточная!QU82</f>
        <v>0</v>
      </c>
      <c r="MJ82" s="539"/>
      <c r="MK82" s="497"/>
      <c r="ML82" s="291"/>
      <c r="MM82" s="291"/>
      <c r="MN82" s="871" t="n">
        <f aca="false">Посуточная!RG82</f>
        <v>0</v>
      </c>
      <c r="MO82" s="872" t="n">
        <f aca="false">Посуточная!RH82</f>
        <v>0</v>
      </c>
      <c r="MP82" s="872" t="n">
        <f aca="false">Посуточная!RI82</f>
        <v>0</v>
      </c>
      <c r="MQ82" s="872" t="n">
        <f aca="false">Посуточная!RJ82</f>
        <v>0</v>
      </c>
      <c r="MR82" s="872" t="n">
        <f aca="false">Посуточная!RK82</f>
        <v>0</v>
      </c>
      <c r="MS82" s="872" t="n">
        <f aca="false">Посуточная!RL82</f>
        <v>0</v>
      </c>
      <c r="MT82" s="872" t="n">
        <f aca="false">Посуточная!RM82</f>
        <v>0</v>
      </c>
      <c r="MU82" s="366" t="n">
        <f aca="false">Посуточная!RU82</f>
        <v>0</v>
      </c>
      <c r="MV82" s="366" t="str">
        <f aca="false">Посуточная!RV82</f>
        <v>З-чат 1112 компенс</v>
      </c>
      <c r="MW82" s="366" t="n">
        <f aca="false">Посуточная!RW82</f>
        <v>0</v>
      </c>
      <c r="MX82" s="366" t="n">
        <f aca="false">Посуточная!RX82</f>
        <v>0</v>
      </c>
      <c r="MY82" s="366" t="n">
        <f aca="false">Посуточная!RY82</f>
        <v>0</v>
      </c>
      <c r="MZ82" s="366" t="n">
        <f aca="false">Посуточная!RZ82</f>
        <v>0</v>
      </c>
      <c r="NA82" s="366" t="n">
        <f aca="false">Посуточная!SA82</f>
        <v>0</v>
      </c>
      <c r="NB82" s="539"/>
      <c r="NC82" s="497"/>
      <c r="ND82" s="291"/>
      <c r="NE82" s="291"/>
      <c r="NF82" s="502"/>
      <c r="NG82" s="497"/>
      <c r="NH82" s="291"/>
      <c r="NI82" s="291"/>
      <c r="NJ82" s="503"/>
      <c r="NK82" s="504"/>
      <c r="NL82" s="291"/>
      <c r="NM82" s="291"/>
      <c r="NN82" s="871" t="n">
        <f aca="false">Посуточная!SU82</f>
        <v>0</v>
      </c>
      <c r="NO82" s="872" t="n">
        <f aca="false">Посуточная!SV82</f>
        <v>0</v>
      </c>
      <c r="NP82" s="872" t="n">
        <f aca="false">Посуточная!SW82</f>
        <v>0</v>
      </c>
      <c r="NQ82" s="872" t="n">
        <f aca="false">Посуточная!SX82</f>
        <v>0</v>
      </c>
      <c r="NR82" s="366" t="n">
        <f aca="false">Посуточная!TC82</f>
        <v>0</v>
      </c>
      <c r="NS82" s="366" t="n">
        <f aca="false">Посуточная!TD82</f>
        <v>0</v>
      </c>
      <c r="NT82" s="366" t="n">
        <f aca="false">Посуточная!TE82</f>
        <v>0</v>
      </c>
      <c r="NU82" s="366" t="n">
        <f aca="false">Посуточная!TF82</f>
        <v>0</v>
      </c>
      <c r="NV82" s="539"/>
      <c r="NW82" s="497"/>
      <c r="NX82" s="291"/>
      <c r="NY82" s="291"/>
      <c r="NZ82" s="502"/>
      <c r="OA82" s="539"/>
      <c r="OB82" s="291"/>
      <c r="OC82" s="291"/>
      <c r="OD82" s="539"/>
      <c r="OE82" s="539"/>
      <c r="OF82" s="291"/>
      <c r="OG82" s="291"/>
      <c r="OH82" s="539"/>
      <c r="OI82" s="539"/>
      <c r="OJ82" s="291"/>
      <c r="OK82" s="291"/>
      <c r="OL82" s="539"/>
      <c r="OM82" s="539"/>
      <c r="ON82" s="291"/>
      <c r="OO82" s="291"/>
      <c r="OP82" s="540"/>
      <c r="OQ82" s="504"/>
      <c r="OR82" s="724"/>
      <c r="OS82" s="291"/>
      <c r="OT82" s="503"/>
      <c r="OU82" s="504"/>
      <c r="OV82" s="291"/>
      <c r="OW82" s="291"/>
      <c r="OX82" s="503"/>
      <c r="OY82" s="504"/>
      <c r="OZ82" s="291"/>
      <c r="PA82" s="291"/>
      <c r="PB82" s="502"/>
      <c r="PC82" s="497"/>
      <c r="PD82" s="291"/>
      <c r="PE82" s="291"/>
      <c r="PF82" s="503"/>
      <c r="PG82" s="504"/>
      <c r="PH82" s="291"/>
      <c r="PI82" s="291"/>
      <c r="PJ82" s="540"/>
      <c r="PK82" s="540"/>
      <c r="PL82" s="291"/>
      <c r="PM82" s="291"/>
      <c r="PN82" s="540"/>
      <c r="PO82" s="540"/>
      <c r="PP82" s="291"/>
      <c r="PQ82" s="732"/>
      <c r="PR82" s="541"/>
      <c r="PS82" s="542"/>
      <c r="PT82" s="541"/>
      <c r="PU82" s="542"/>
      <c r="PV82" s="335"/>
      <c r="PW82" s="542"/>
      <c r="PX82" s="543"/>
      <c r="PY82" s="541"/>
      <c r="PZ82" s="544"/>
      <c r="QA82" s="378"/>
      <c r="QD82" s="608"/>
      <c r="QQ82" s="127" t="n">
        <f aca="false">IF(V82="",0,V82+QQ79)</f>
        <v>0</v>
      </c>
      <c r="QR82" s="127" t="n">
        <f aca="false">IF(W82="",0,W82+QR79)</f>
        <v>0</v>
      </c>
      <c r="QS82" s="127" t="n">
        <f aca="false">IF(AN82="",0,AN82+QS79)</f>
        <v>0</v>
      </c>
      <c r="QT82" s="127" t="n">
        <f aca="false">IF(AO82="",0,AO82+QT79)</f>
        <v>0</v>
      </c>
      <c r="QU82" s="127" t="n">
        <f aca="false">IF(AZ82="",0,AZ82+QU79)</f>
        <v>0</v>
      </c>
      <c r="QV82" s="127" t="n">
        <f aca="false">IF(BA82="",0,BA82+QV79)</f>
        <v>0</v>
      </c>
      <c r="QW82" s="127" t="n">
        <f aca="false">IF(BL82="",0,BL82+QW79)</f>
        <v>0</v>
      </c>
      <c r="QX82" s="127" t="n">
        <f aca="false">IF(BM82="",0,BM82+QX79)</f>
        <v>0</v>
      </c>
      <c r="QY82" s="127" t="n">
        <f aca="false">IF(CF82="",0,CF82+QY79)</f>
        <v>0</v>
      </c>
      <c r="QZ82" s="127" t="n">
        <f aca="false">IF(CG82="",0,CG82+QZ79)</f>
        <v>0</v>
      </c>
      <c r="RA82" s="127" t="n">
        <f aca="false">IF(CX82="",0,CX82+RA79)</f>
        <v>0</v>
      </c>
      <c r="RB82" s="127" t="n">
        <f aca="false">IF(CY82="",0,CY82+RB79)</f>
        <v>0</v>
      </c>
      <c r="RC82" s="127" t="n">
        <f aca="false">IF(FO82="",0,FO82+RC79)</f>
        <v>0</v>
      </c>
      <c r="RD82" s="127" t="n">
        <f aca="false">IF(FP82="",0,FP82+RD79)</f>
        <v>0</v>
      </c>
      <c r="RE82" s="127" t="n">
        <f aca="false">IF(FC82="",0,FC82+RE79)</f>
        <v>0</v>
      </c>
      <c r="RF82" s="127" t="n">
        <f aca="false">IF(FD82="",0,FD82+RF79)</f>
        <v>0</v>
      </c>
      <c r="RG82" s="127" t="n">
        <f aca="false">IF(ND82="",0,ND82+RG79)</f>
        <v>0</v>
      </c>
      <c r="RH82" s="127" t="n">
        <f aca="false">IF(NE82="",0,NE82+RH79)</f>
        <v>0</v>
      </c>
      <c r="RI82" s="127" t="n">
        <f aca="false">IF(OX82="",0,OX82)</f>
        <v>0</v>
      </c>
      <c r="RJ82" s="127" t="n">
        <f aca="false">IF(OY82="",0,OY82)</f>
        <v>0</v>
      </c>
      <c r="RK82" s="127" t="n">
        <f aca="false">IF(IA82="",0,IA82+RK79)</f>
        <v>0</v>
      </c>
      <c r="RL82" s="127" t="n">
        <f aca="false">IF(IB82="",0,IB82+RL79)</f>
        <v>0</v>
      </c>
      <c r="RM82" s="127" t="n">
        <f aca="false">IF(OT82="",0,OT82+RM79)</f>
        <v>0</v>
      </c>
      <c r="RN82" s="127" t="n">
        <f aca="false">IF(OU82="",0,OU82+RN79)</f>
        <v>0</v>
      </c>
      <c r="RO82" s="127" t="n">
        <f aca="false">IF(PY82="",0,PY82+RO79)</f>
        <v>0</v>
      </c>
      <c r="RP82" s="127" t="n">
        <f aca="false">IF(PZ82="",0,PZ82+RP79)</f>
        <v>0</v>
      </c>
      <c r="RQ82" s="127" t="n">
        <f aca="false">IFERROR(RO82/$A80,0)</f>
        <v>0</v>
      </c>
      <c r="RR82" s="127" t="n">
        <f aca="false">IFERROR(RP82/$A80,0)</f>
        <v>0</v>
      </c>
      <c r="RS82" s="127" t="n">
        <f aca="false">IF(PD82="",0,PD82+RS79)</f>
        <v>0</v>
      </c>
      <c r="RT82" s="127" t="n">
        <f aca="false">IF(PE82="",0,PE82+RT79)</f>
        <v>0</v>
      </c>
      <c r="RU82" s="127" t="n">
        <f aca="false">IF(QQ82&gt;0,0,T82+RU79)</f>
        <v>0</v>
      </c>
      <c r="RV82" s="127" t="n">
        <f aca="false">IF(QR82&gt;0,0,U82+RV79)</f>
        <v>0</v>
      </c>
      <c r="RW82" s="127" t="n">
        <f aca="false">IF(QS82&gt;0,0,AL82+RW79)</f>
        <v>0</v>
      </c>
      <c r="RX82" s="127" t="n">
        <f aca="false">IF(QT82&gt;0,0,AM82+RX79)</f>
        <v>0</v>
      </c>
      <c r="RY82" s="127" t="n">
        <f aca="false">IF(QU82&gt;0,0,AX82+RY79)</f>
        <v>0</v>
      </c>
      <c r="RZ82" s="127" t="n">
        <f aca="false">IF(QV82&gt;0,0,AY82+RZ79)</f>
        <v>0</v>
      </c>
      <c r="SA82" s="127" t="n">
        <f aca="false">IF(QW82&gt;0,0,BJ82+SA79)</f>
        <v>0</v>
      </c>
      <c r="SB82" s="127" t="n">
        <f aca="false">IF(QX82&gt;0,0,BK82+SB79)</f>
        <v>0</v>
      </c>
      <c r="SC82" s="127" t="n">
        <f aca="false">IF(QY82&gt;0,0,CD82+SC79)</f>
        <v>0</v>
      </c>
      <c r="SD82" s="127" t="n">
        <f aca="false">IF(QZ82&gt;0,0,CE82+SD79)</f>
        <v>0</v>
      </c>
      <c r="SE82" s="127" t="n">
        <f aca="false">IF(RA82&gt;0,0,CV82+SE79)</f>
        <v>0</v>
      </c>
      <c r="SF82" s="127" t="n">
        <f aca="false">IF(RB82&gt;0,0,CW82+SF79)</f>
        <v>0</v>
      </c>
      <c r="SG82" s="127" t="n">
        <f aca="false">IF(RC82&gt;0,0,FM82+SG79)</f>
        <v>0</v>
      </c>
      <c r="SH82" s="127" t="n">
        <f aca="false">IF(RD82&gt;0,0,FN82+SH79)</f>
        <v>0</v>
      </c>
      <c r="SI82" s="127" t="n">
        <f aca="false">IF(RE82&gt;0,0,FA82+SI79)</f>
        <v>0</v>
      </c>
      <c r="SJ82" s="127" t="n">
        <f aca="false">IFERROR(IF(RF82&gt;0,0,FB82+SJ79),0)</f>
        <v>0</v>
      </c>
      <c r="SK82" s="127" t="n">
        <f aca="false">IF(RG82&gt;0,0,NB82+SK79)</f>
        <v>0</v>
      </c>
      <c r="SL82" s="127" t="n">
        <f aca="false">IFERROR(IF(RH82&gt;0,0,NC82+SL79),0)</f>
        <v>0</v>
      </c>
      <c r="SM82" s="127"/>
      <c r="SN82" s="127"/>
      <c r="SO82" s="127"/>
    </row>
    <row r="83" customFormat="false" ht="15" hidden="false" customHeight="false" outlineLevel="0" collapsed="false">
      <c r="A83" s="736"/>
      <c r="B83" s="863" t="n">
        <f aca="false">Посуточная!B83</f>
        <v>0</v>
      </c>
      <c r="C83" s="864" t="n">
        <f aca="false">Посуточная!C83</f>
        <v>0</v>
      </c>
      <c r="D83" s="864" t="n">
        <f aca="false">Посуточная!D83</f>
        <v>0</v>
      </c>
      <c r="E83" s="864" t="n">
        <f aca="false">Посуточная!E83</f>
        <v>0</v>
      </c>
      <c r="F83" s="864" t="n">
        <f aca="false">Посуточная!F83</f>
        <v>0</v>
      </c>
      <c r="G83" s="864" t="n">
        <f aca="false">Посуточная!G83</f>
        <v>0</v>
      </c>
      <c r="H83" s="864" t="n">
        <f aca="false">Посуточная!H83</f>
        <v>0</v>
      </c>
      <c r="I83" s="864" t="n">
        <f aca="false">Посуточная!I83</f>
        <v>0</v>
      </c>
      <c r="J83" s="322" t="n">
        <f aca="false">Посуточная!Q83</f>
        <v>0</v>
      </c>
      <c r="K83" s="322" t="n">
        <f aca="false">Посуточная!R83</f>
        <v>0</v>
      </c>
      <c r="L83" s="322" t="n">
        <f aca="false">Посуточная!S83</f>
        <v>0</v>
      </c>
      <c r="M83" s="322" t="n">
        <f aca="false">Посуточная!T83</f>
        <v>0</v>
      </c>
      <c r="N83" s="322" t="n">
        <f aca="false">Посуточная!U83</f>
        <v>0</v>
      </c>
      <c r="O83" s="322" t="n">
        <f aca="false">Посуточная!V83</f>
        <v>0</v>
      </c>
      <c r="P83" s="322" t="n">
        <f aca="false">Посуточная!W83</f>
        <v>0</v>
      </c>
      <c r="Q83" s="322" t="n">
        <f aca="false">Посуточная!X83</f>
        <v>0</v>
      </c>
      <c r="R83" s="322" t="n">
        <f aca="false">Посуточная!Y83</f>
        <v>0</v>
      </c>
      <c r="S83" s="322" t="n">
        <f aca="false">Посуточная!Z83</f>
        <v>0</v>
      </c>
      <c r="T83" s="417" t="n">
        <f aca="false">COUNTIF(B83:I83,"&lt;&gt;0")-COUNTIF(B83:I83,"")</f>
        <v>-8</v>
      </c>
      <c r="U83" s="391" t="n">
        <f aca="false">COUNTIF(J83:S83,"&lt;&gt;0")-COUNTIF(J83:S83,"")</f>
        <v>0</v>
      </c>
      <c r="V83" s="291"/>
      <c r="W83" s="291"/>
      <c r="X83" s="863" t="str">
        <f aca="false">Посуточная!AL83</f>
        <v>4395</v>
      </c>
      <c r="Y83" s="864" t="n">
        <f aca="false">Посуточная!AM83</f>
        <v>0</v>
      </c>
      <c r="Z83" s="864" t="n">
        <f aca="false">Посуточная!AN83</f>
        <v>0</v>
      </c>
      <c r="AA83" s="864" t="n">
        <f aca="false">Посуточная!AO83</f>
        <v>0</v>
      </c>
      <c r="AB83" s="864" t="n">
        <f aca="false">Посуточная!AP83</f>
        <v>0</v>
      </c>
      <c r="AC83" s="864" t="n">
        <f aca="false">Посуточная!AQ83</f>
        <v>0</v>
      </c>
      <c r="AD83" s="864" t="n">
        <f aca="false">Посуточная!AR83</f>
        <v>0</v>
      </c>
      <c r="AE83" s="322" t="n">
        <f aca="false">Посуточная!AZ83</f>
        <v>0</v>
      </c>
      <c r="AF83" s="322" t="n">
        <f aca="false">Посуточная!BA83</f>
        <v>0</v>
      </c>
      <c r="AG83" s="322" t="str">
        <f aca="false">Посуточная!BB83</f>
        <v>4395</v>
      </c>
      <c r="AH83" s="322" t="str">
        <f aca="false">Посуточная!BC83</f>
        <v>559P</v>
      </c>
      <c r="AI83" s="322" t="n">
        <f aca="false">Посуточная!BD83</f>
        <v>0</v>
      </c>
      <c r="AJ83" s="322" t="n">
        <f aca="false">Посуточная!BE83</f>
        <v>0</v>
      </c>
      <c r="AK83" s="322" t="n">
        <f aca="false">Посуточная!BF83</f>
        <v>0</v>
      </c>
      <c r="AL83" s="417" t="n">
        <f aca="false">COUNTIF(X83:AD83,"&lt;&gt;0")-COUNTIF(X83:AD83,"")</f>
        <v>-5</v>
      </c>
      <c r="AM83" s="391" t="n">
        <f aca="false">COUNTIF(AE83:AK83,"&lt;&gt;0")-COUNTIF(AE83:AK83,"")</f>
        <v>2</v>
      </c>
      <c r="AN83" s="291"/>
      <c r="AO83" s="291"/>
      <c r="AP83" s="863" t="n">
        <f aca="false">Посуточная!BR83</f>
        <v>0</v>
      </c>
      <c r="AQ83" s="864" t="n">
        <f aca="false">Посуточная!BS83</f>
        <v>0</v>
      </c>
      <c r="AR83" s="864" t="n">
        <f aca="false">Посуточная!BT83</f>
        <v>0</v>
      </c>
      <c r="AS83" s="864" t="n">
        <f aca="false">Посуточная!BU83</f>
        <v>0</v>
      </c>
      <c r="AT83" s="322" t="n">
        <f aca="false">Посуточная!BZ83</f>
        <v>0</v>
      </c>
      <c r="AU83" s="322" t="n">
        <f aca="false">Посуточная!CA83</f>
        <v>0</v>
      </c>
      <c r="AV83" s="322" t="n">
        <f aca="false">Посуточная!CB83</f>
        <v>0</v>
      </c>
      <c r="AW83" s="322" t="n">
        <f aca="false">Посуточная!CC83</f>
        <v>0</v>
      </c>
      <c r="AX83" s="417" t="n">
        <f aca="false">COUNTIF(AP83:AS83,"&lt;&gt;0")-COUNTIF(AP83:AS83,"")</f>
        <v>-4</v>
      </c>
      <c r="AY83" s="391" t="n">
        <f aca="false">COUNTIF(AT83:AW83,"&lt;&gt;0")-COUNTIF(AT83:AW83,"")</f>
        <v>0</v>
      </c>
      <c r="AZ83" s="291"/>
      <c r="BA83" s="291"/>
      <c r="BB83" s="863" t="n">
        <f aca="false">Посуточная!CL83</f>
        <v>0</v>
      </c>
      <c r="BC83" s="864" t="n">
        <f aca="false">Посуточная!CM83</f>
        <v>0</v>
      </c>
      <c r="BD83" s="864" t="n">
        <f aca="false">Посуточная!CN83</f>
        <v>0</v>
      </c>
      <c r="BE83" s="864" t="n">
        <f aca="false">Посуточная!CO83</f>
        <v>0</v>
      </c>
      <c r="BF83" s="322" t="n">
        <f aca="false">Посуточная!CT83</f>
        <v>0</v>
      </c>
      <c r="BG83" s="322" t="n">
        <f aca="false">Посуточная!CU83</f>
        <v>0</v>
      </c>
      <c r="BH83" s="322" t="n">
        <f aca="false">Посуточная!CV83</f>
        <v>0</v>
      </c>
      <c r="BI83" s="322" t="n">
        <f aca="false">Посуточная!CW83</f>
        <v>0</v>
      </c>
      <c r="BJ83" s="417" t="n">
        <f aca="false">COUNTIF(BB83:BE83,"&lt;&gt;0")-COUNTIF(BB83:BE83,"")</f>
        <v>-4</v>
      </c>
      <c r="BK83" s="391" t="n">
        <f aca="false">COUNTIF(BF83:BI83,"&lt;&gt;0")-COUNTIF(BF83:BI83,"")</f>
        <v>0</v>
      </c>
      <c r="BL83" s="291"/>
      <c r="BM83" s="291"/>
      <c r="BN83" s="395" t="n">
        <f aca="false">SUMIF(B6:BM6,"итого гр.",B83:BM83)</f>
        <v>1</v>
      </c>
      <c r="BO83" s="391" t="n">
        <f aca="false">SUMIF(B6:BM6,"итого фк.",B83:BM83)</f>
        <v>2</v>
      </c>
      <c r="BP83" s="291"/>
      <c r="BQ83" s="291"/>
      <c r="BR83" s="396"/>
      <c r="BS83" s="397"/>
      <c r="BT83" s="291"/>
      <c r="BU83" s="291"/>
      <c r="BV83" s="381" t="n">
        <f aca="false">Посуточная!DN83</f>
        <v>0</v>
      </c>
      <c r="BW83" s="382" t="n">
        <f aca="false">Посуточная!DO83</f>
        <v>0</v>
      </c>
      <c r="BX83" s="382" t="n">
        <f aca="false">Посуточная!DP83</f>
        <v>0</v>
      </c>
      <c r="BY83" s="382" t="n">
        <f aca="false">Посуточная!DQ83</f>
        <v>0</v>
      </c>
      <c r="BZ83" s="322" t="n">
        <f aca="false">Посуточная!DV83</f>
        <v>0</v>
      </c>
      <c r="CA83" s="322" t="n">
        <f aca="false">Посуточная!DW83</f>
        <v>0</v>
      </c>
      <c r="CB83" s="322" t="n">
        <f aca="false">Посуточная!DX83</f>
        <v>0</v>
      </c>
      <c r="CC83" s="322" t="n">
        <f aca="false">Посуточная!DY83</f>
        <v>0</v>
      </c>
      <c r="CD83" s="417" t="n">
        <f aca="false">COUNTIF(BV83:BY83,"&lt;&gt;0")-COUNTIF(BV83:BY83,"")</f>
        <v>-4</v>
      </c>
      <c r="CE83" s="391" t="n">
        <f aca="false">COUNTIF(BZ83:CC83,"&lt;&gt;0")-COUNTIF(BZ83:CC83,"")</f>
        <v>0</v>
      </c>
      <c r="CF83" s="291"/>
      <c r="CG83" s="291"/>
      <c r="CH83" s="381" t="n">
        <f aca="false">Посуточная!EH83</f>
        <v>0</v>
      </c>
      <c r="CI83" s="382" t="n">
        <f aca="false">Посуточная!EI83</f>
        <v>0</v>
      </c>
      <c r="CJ83" s="382" t="n">
        <f aca="false">Посуточная!EJ83</f>
        <v>0</v>
      </c>
      <c r="CK83" s="382" t="n">
        <f aca="false">Посуточная!EK83</f>
        <v>0</v>
      </c>
      <c r="CL83" s="382" t="n">
        <f aca="false">Посуточная!EL83</f>
        <v>0</v>
      </c>
      <c r="CM83" s="382" t="n">
        <f aca="false">Посуточная!EM83</f>
        <v>0</v>
      </c>
      <c r="CN83" s="382" t="n">
        <f aca="false">Посуточная!EN83</f>
        <v>0</v>
      </c>
      <c r="CO83" s="322" t="n">
        <f aca="false">Посуточная!ES83</f>
        <v>0</v>
      </c>
      <c r="CP83" s="322" t="n">
        <f aca="false">Посуточная!ET83</f>
        <v>0</v>
      </c>
      <c r="CQ83" s="322" t="n">
        <f aca="false">Посуточная!EU83</f>
        <v>0</v>
      </c>
      <c r="CR83" s="322" t="n">
        <f aca="false">Посуточная!EV83</f>
        <v>0</v>
      </c>
      <c r="CS83" s="322" t="n">
        <f aca="false">Посуточная!EW83</f>
        <v>0</v>
      </c>
      <c r="CT83" s="322" t="n">
        <f aca="false">Посуточная!EX83</f>
        <v>0</v>
      </c>
      <c r="CU83" s="322" t="n">
        <f aca="false">Посуточная!EY83</f>
        <v>0</v>
      </c>
      <c r="CV83" s="417" t="n">
        <f aca="false">COUNTIF(CH83:CN83,"&lt;&gt;0")-COUNTIF(CH83:CN83,"")</f>
        <v>-7</v>
      </c>
      <c r="CW83" s="391" t="n">
        <f aca="false">COUNTIF(CO83:CU83,"&lt;&gt;0")-COUNTIF(CO83:CU83,"")</f>
        <v>0</v>
      </c>
      <c r="CX83" s="291"/>
      <c r="CY83" s="291"/>
      <c r="CZ83" s="863" t="str">
        <f aca="false">Посуточная!FH83</f>
        <v>1523</v>
      </c>
      <c r="DA83" s="864" t="n">
        <f aca="false">Посуточная!FI83</f>
        <v>0</v>
      </c>
      <c r="DB83" s="864" t="n">
        <f aca="false">Посуточная!FJ83</f>
        <v>0</v>
      </c>
      <c r="DC83" s="864" t="n">
        <f aca="false">Посуточная!FK83</f>
        <v>0</v>
      </c>
      <c r="DD83" s="864" t="n">
        <f aca="false">Посуточная!FL83</f>
        <v>0</v>
      </c>
      <c r="DE83" s="864" t="n">
        <f aca="false">Посуточная!FM83</f>
        <v>0</v>
      </c>
      <c r="DF83" s="864" t="n">
        <f aca="false">Посуточная!FN83</f>
        <v>0</v>
      </c>
      <c r="DG83" s="864" t="n">
        <f aca="false">Посуточная!FO83</f>
        <v>0</v>
      </c>
      <c r="DH83" s="864" t="n">
        <f aca="false">Посуточная!FP83</f>
        <v>0</v>
      </c>
      <c r="DI83" s="864" t="n">
        <f aca="false">Посуточная!FQ83</f>
        <v>0</v>
      </c>
      <c r="DJ83" s="864" t="n">
        <f aca="false">Посуточная!FR83</f>
        <v>0</v>
      </c>
      <c r="DK83" s="864" t="n">
        <f aca="false">Посуточная!FS83</f>
        <v>0</v>
      </c>
      <c r="DL83" s="864" t="n">
        <f aca="false">Посуточная!FT83</f>
        <v>0</v>
      </c>
      <c r="DM83" s="864" t="n">
        <f aca="false">Посуточная!FU83</f>
        <v>0</v>
      </c>
      <c r="DN83" s="864" t="n">
        <f aca="false">Посуточная!FV83</f>
        <v>0</v>
      </c>
      <c r="DO83" s="864" t="n">
        <f aca="false">Посуточная!FW83</f>
        <v>0</v>
      </c>
      <c r="DP83" s="864" t="n">
        <f aca="false">Посуточная!FX83</f>
        <v>0</v>
      </c>
      <c r="DQ83" s="864" t="n">
        <f aca="false">Посуточная!FY83</f>
        <v>0</v>
      </c>
      <c r="DR83" s="864" t="n">
        <f aca="false">Посуточная!FZ83</f>
        <v>0</v>
      </c>
      <c r="DS83" s="864" t="n">
        <f aca="false">Посуточная!GA83</f>
        <v>0</v>
      </c>
      <c r="DT83" s="864" t="n">
        <f aca="false">Посуточная!GB83</f>
        <v>0</v>
      </c>
      <c r="DU83" s="864" t="n">
        <f aca="false">Посуточная!GC83</f>
        <v>0</v>
      </c>
      <c r="DV83" s="864" t="n">
        <f aca="false">Посуточная!GD83</f>
        <v>0</v>
      </c>
      <c r="DW83" s="864" t="n">
        <f aca="false">Посуточная!GE83</f>
        <v>0</v>
      </c>
      <c r="DX83" s="864" t="n">
        <f aca="false">Посуточная!GF83</f>
        <v>0</v>
      </c>
      <c r="DY83" s="864" t="n">
        <f aca="false">Посуточная!GG83</f>
        <v>0</v>
      </c>
      <c r="DZ83" s="864" t="n">
        <f aca="false">Посуточная!GH83</f>
        <v>0</v>
      </c>
      <c r="EA83" s="864" t="n">
        <f aca="false">Посуточная!GI83</f>
        <v>0</v>
      </c>
      <c r="EB83" s="864" t="n">
        <f aca="false">Посуточная!GJ83</f>
        <v>0</v>
      </c>
      <c r="EC83" s="864" t="n">
        <f aca="false">Посуточная!GK83</f>
        <v>0</v>
      </c>
      <c r="ED83" s="864" t="n">
        <f aca="false">Посуточная!GL83</f>
        <v>0</v>
      </c>
      <c r="EE83" s="864" t="n">
        <f aca="false">Посуточная!GM83</f>
        <v>0</v>
      </c>
      <c r="EF83" s="322" t="n">
        <f aca="false">Посуточная!GU83</f>
        <v>0</v>
      </c>
      <c r="EG83" s="322" t="n">
        <f aca="false">Посуточная!GV83</f>
        <v>0</v>
      </c>
      <c r="EH83" s="322" t="n">
        <f aca="false">Посуточная!GW83</f>
        <v>0</v>
      </c>
      <c r="EI83" s="322" t="n">
        <f aca="false">Посуточная!GX83</f>
        <v>0</v>
      </c>
      <c r="EJ83" s="322" t="n">
        <f aca="false">Посуточная!GY83</f>
        <v>0</v>
      </c>
      <c r="EK83" s="322" t="n">
        <f aca="false">Посуточная!GZ83</f>
        <v>0</v>
      </c>
      <c r="EL83" s="322" t="n">
        <f aca="false">Посуточная!HA83</f>
        <v>0</v>
      </c>
      <c r="EM83" s="322" t="n">
        <f aca="false">Посуточная!HB83</f>
        <v>0</v>
      </c>
      <c r="EN83" s="322" t="n">
        <f aca="false">Посуточная!HC83</f>
        <v>0</v>
      </c>
      <c r="EO83" s="322" t="n">
        <f aca="false">Посуточная!HD83</f>
        <v>0</v>
      </c>
      <c r="EP83" s="322" t="n">
        <f aca="false">Посуточная!HE83</f>
        <v>0</v>
      </c>
      <c r="EQ83" s="322" t="n">
        <f aca="false">Посуточная!HF83</f>
        <v>0</v>
      </c>
      <c r="ER83" s="322" t="n">
        <f aca="false">Посуточная!HG83</f>
        <v>0</v>
      </c>
      <c r="ES83" s="322" t="n">
        <f aca="false">Посуточная!HH83</f>
        <v>0</v>
      </c>
      <c r="ET83" s="322" t="n">
        <f aca="false">Посуточная!HI83</f>
        <v>0</v>
      </c>
      <c r="EU83" s="322" t="n">
        <f aca="false">Посуточная!HJ83</f>
        <v>0</v>
      </c>
      <c r="EV83" s="322" t="n">
        <f aca="false">Посуточная!HK83</f>
        <v>0</v>
      </c>
      <c r="EW83" s="322" t="n">
        <f aca="false">Посуточная!HL83</f>
        <v>0</v>
      </c>
      <c r="EX83" s="322" t="n">
        <f aca="false">Посуточная!HM83</f>
        <v>0</v>
      </c>
      <c r="EY83" s="322" t="n">
        <f aca="false">Посуточная!HN83</f>
        <v>0</v>
      </c>
      <c r="EZ83" s="322" t="n">
        <f aca="false">Посуточная!HO83</f>
        <v>0</v>
      </c>
      <c r="FA83" s="417" t="n">
        <f aca="false">COUNTIF(CZ83:EE83,"&lt;&gt;0")-COUNTIF(CZ83:EE83,"")</f>
        <v>-30</v>
      </c>
      <c r="FB83" s="391" t="n">
        <f aca="false">COUNTIF(EF83:EZ83,"&lt;&gt;0")-COUNTIF(EF83:EZ83,"")</f>
        <v>0</v>
      </c>
      <c r="FC83" s="291"/>
      <c r="FD83" s="291"/>
      <c r="FE83" s="869" t="n">
        <f aca="false">Посуточная!IA83</f>
        <v>0</v>
      </c>
      <c r="FF83" s="870" t="n">
        <f aca="false">Посуточная!IB83</f>
        <v>0</v>
      </c>
      <c r="FG83" s="870" t="n">
        <f aca="false">Посуточная!IC83</f>
        <v>0</v>
      </c>
      <c r="FH83" s="864" t="n">
        <f aca="false">Посуточная!ID83</f>
        <v>0</v>
      </c>
      <c r="FI83" s="322" t="n">
        <f aca="false">Посуточная!II83</f>
        <v>0</v>
      </c>
      <c r="FJ83" s="366" t="n">
        <f aca="false">Посуточная!IJ83</f>
        <v>0</v>
      </c>
      <c r="FK83" s="366" t="n">
        <f aca="false">Посуточная!IK83</f>
        <v>0</v>
      </c>
      <c r="FL83" s="366" t="n">
        <f aca="false">Посуточная!IL83</f>
        <v>0</v>
      </c>
      <c r="FM83" s="390" t="n">
        <f aca="false">COUNTIF(FE83:FH83,"&lt;&gt;0")-COUNTIF(FE83:FH83,"")</f>
        <v>-4</v>
      </c>
      <c r="FN83" s="391" t="n">
        <f aca="false">COUNTIF(FI83:FL83,"&lt;&gt;0")-COUNTIF(FI83:FL83,"")</f>
        <v>0</v>
      </c>
      <c r="FO83" s="291"/>
      <c r="FP83" s="291"/>
      <c r="FQ83" s="381"/>
      <c r="FR83" s="382"/>
      <c r="FS83" s="382"/>
      <c r="FT83" s="382"/>
      <c r="FU83" s="382"/>
      <c r="FV83" s="382"/>
      <c r="FW83" s="382"/>
      <c r="FX83" s="382"/>
      <c r="FY83" s="382"/>
      <c r="FZ83" s="382"/>
      <c r="GA83" s="382"/>
      <c r="GB83" s="382"/>
      <c r="GC83" s="382"/>
      <c r="GD83" s="382"/>
      <c r="GE83" s="382"/>
      <c r="GF83" s="322"/>
      <c r="GG83" s="322"/>
      <c r="GH83" s="322"/>
      <c r="GI83" s="322"/>
      <c r="GJ83" s="322"/>
      <c r="GK83" s="322"/>
      <c r="GL83" s="322"/>
      <c r="GM83" s="322"/>
      <c r="GN83" s="322"/>
      <c r="GO83" s="322"/>
      <c r="GP83" s="322"/>
      <c r="GQ83" s="322"/>
      <c r="GR83" s="322"/>
      <c r="GS83" s="322"/>
      <c r="GT83" s="322"/>
      <c r="GU83" s="322"/>
      <c r="GV83" s="322"/>
      <c r="GW83" s="322"/>
      <c r="GX83" s="322"/>
      <c r="GY83" s="322"/>
      <c r="GZ83" s="322"/>
      <c r="HA83" s="322"/>
      <c r="HB83" s="322"/>
      <c r="HC83" s="322"/>
      <c r="HD83" s="322"/>
      <c r="HE83" s="322"/>
      <c r="HF83" s="322"/>
      <c r="HG83" s="322"/>
      <c r="HH83" s="322"/>
      <c r="HI83" s="322"/>
      <c r="HJ83" s="322"/>
      <c r="HK83" s="322"/>
      <c r="HL83" s="322"/>
      <c r="HM83" s="417" t="n">
        <f aca="false">COUNTIF(FQ83:GE83,"&lt;&gt;0")-COUNTIF(FQ83:GE83,"")</f>
        <v>0</v>
      </c>
      <c r="HN83" s="391" t="n">
        <f aca="false">COUNTIF(GF83:HL83,"&lt;&gt;0")-COUNTIF(GF83:HL83,"")</f>
        <v>0</v>
      </c>
      <c r="HO83" s="291"/>
      <c r="HP83" s="291"/>
      <c r="HQ83" s="395" t="n">
        <f aca="false">SUMIF(BV6:HP6,"итого гр.",BV83:HP83)</f>
        <v>1</v>
      </c>
      <c r="HR83" s="391" t="n">
        <f aca="false">SUMIF(BV6:HP6,"итого фк.",BV83:HP83)</f>
        <v>0</v>
      </c>
      <c r="HS83" s="291"/>
      <c r="HT83" s="291"/>
      <c r="HU83" s="396"/>
      <c r="HV83" s="397"/>
      <c r="HW83" s="291"/>
      <c r="HX83" s="291"/>
      <c r="HY83" s="406"/>
      <c r="HZ83" s="407"/>
      <c r="IA83" s="291"/>
      <c r="IB83" s="291"/>
      <c r="IC83" s="396"/>
      <c r="ID83" s="397"/>
      <c r="IE83" s="291"/>
      <c r="IF83" s="291"/>
      <c r="IG83" s="381"/>
      <c r="IH83" s="382"/>
      <c r="II83" s="382"/>
      <c r="IJ83" s="382"/>
      <c r="IK83" s="382"/>
      <c r="IL83" s="382"/>
      <c r="IM83" s="382"/>
      <c r="IN83" s="382"/>
      <c r="IO83" s="382"/>
      <c r="IP83" s="382"/>
      <c r="IQ83" s="382"/>
      <c r="IR83" s="382"/>
      <c r="IS83" s="382"/>
      <c r="IT83" s="382"/>
      <c r="IU83" s="382"/>
      <c r="IV83" s="322"/>
      <c r="IW83" s="322"/>
      <c r="IX83" s="322"/>
      <c r="IY83" s="322"/>
      <c r="IZ83" s="322"/>
      <c r="JA83" s="322"/>
      <c r="JB83" s="322"/>
      <c r="JC83" s="322"/>
      <c r="JD83" s="322"/>
      <c r="JE83" s="322"/>
      <c r="JF83" s="322"/>
      <c r="JG83" s="322"/>
      <c r="JH83" s="322"/>
      <c r="JI83" s="322"/>
      <c r="JJ83" s="322"/>
      <c r="JK83" s="322"/>
      <c r="JL83" s="322"/>
      <c r="JM83" s="322"/>
      <c r="JN83" s="322"/>
      <c r="JO83" s="322"/>
      <c r="JP83" s="322"/>
      <c r="JQ83" s="322"/>
      <c r="JR83" s="322"/>
      <c r="JS83" s="322"/>
      <c r="JT83" s="322"/>
      <c r="JU83" s="322"/>
      <c r="JV83" s="322"/>
      <c r="JW83" s="322"/>
      <c r="JX83" s="322"/>
      <c r="JY83" s="322"/>
      <c r="JZ83" s="322"/>
      <c r="KA83" s="322"/>
      <c r="KB83" s="322"/>
      <c r="KC83" s="322"/>
      <c r="KD83" s="322"/>
      <c r="KE83" s="322"/>
      <c r="KF83" s="322"/>
      <c r="KG83" s="322"/>
      <c r="KH83" s="322"/>
      <c r="KI83" s="322"/>
      <c r="KJ83" s="417" t="n">
        <f aca="false">COUNTIF(IG83:IU83,"&lt;&gt;0")-COUNTIF(IG83:IU83,"")</f>
        <v>0</v>
      </c>
      <c r="KK83" s="391" t="n">
        <f aca="false">COUNTIF(IV83:KI83,"&lt;&gt;0")-COUNTIF(IV83:KI83,"")</f>
        <v>0</v>
      </c>
      <c r="KL83" s="291"/>
      <c r="KM83" s="291"/>
      <c r="KN83" s="871" t="n">
        <f aca="false">Посуточная!OF83</f>
        <v>0</v>
      </c>
      <c r="KO83" s="872" t="n">
        <f aca="false">Посуточная!OG83</f>
        <v>0</v>
      </c>
      <c r="KP83" s="872" t="n">
        <f aca="false">Посуточная!OH83</f>
        <v>0</v>
      </c>
      <c r="KQ83" s="872" t="n">
        <f aca="false">Посуточная!OI83</f>
        <v>0</v>
      </c>
      <c r="KR83" s="872" t="n">
        <f aca="false">Посуточная!OJ83</f>
        <v>0</v>
      </c>
      <c r="KS83" s="872" t="n">
        <f aca="false">Посуточная!OK83</f>
        <v>0</v>
      </c>
      <c r="KT83" s="872" t="n">
        <f aca="false">Посуточная!OL83</f>
        <v>0</v>
      </c>
      <c r="KU83" s="872" t="n">
        <f aca="false">Посуточная!OM83</f>
        <v>0</v>
      </c>
      <c r="KV83" s="872" t="n">
        <f aca="false">Посуточная!ON83</f>
        <v>0</v>
      </c>
      <c r="KW83" s="873" t="n">
        <f aca="false">Посуточная!OO83</f>
        <v>0</v>
      </c>
      <c r="KX83" s="366" t="n">
        <f aca="false">Посуточная!OV83</f>
        <v>0</v>
      </c>
      <c r="KY83" s="366" t="n">
        <f aca="false">Посуточная!OW83</f>
        <v>0</v>
      </c>
      <c r="KZ83" s="366" t="n">
        <f aca="false">Посуточная!OX83</f>
        <v>0</v>
      </c>
      <c r="LA83" s="366" t="n">
        <f aca="false">Посуточная!OY83</f>
        <v>0</v>
      </c>
      <c r="LB83" s="366" t="n">
        <f aca="false">Посуточная!OZ83</f>
        <v>0</v>
      </c>
      <c r="LC83" s="366" t="n">
        <f aca="false">Посуточная!PA83</f>
        <v>0</v>
      </c>
      <c r="LD83" s="366" t="n">
        <f aca="false">Посуточная!PB83</f>
        <v>0</v>
      </c>
      <c r="LE83" s="366" t="n">
        <f aca="false">Посуточная!PC83</f>
        <v>0</v>
      </c>
      <c r="LF83" s="366" t="n">
        <f aca="false">Посуточная!PD83</f>
        <v>0</v>
      </c>
      <c r="LG83" s="366" t="n">
        <f aca="false">Посуточная!PE83</f>
        <v>0</v>
      </c>
      <c r="LH83" s="366" t="n">
        <f aca="false">Посуточная!PF83</f>
        <v>0</v>
      </c>
      <c r="LI83" s="366" t="n">
        <f aca="false">Посуточная!PG83</f>
        <v>0</v>
      </c>
      <c r="LJ83" s="366" t="n">
        <f aca="false">Посуточная!PH83</f>
        <v>0</v>
      </c>
      <c r="LK83" s="366" t="n">
        <f aca="false">Посуточная!PI83</f>
        <v>0</v>
      </c>
      <c r="LL83" s="366" t="n">
        <f aca="false">Посуточная!PJ83</f>
        <v>0</v>
      </c>
      <c r="LM83" s="366" t="n">
        <f aca="false">Посуточная!PK83</f>
        <v>0</v>
      </c>
      <c r="LN83" s="366" t="n">
        <f aca="false">Посуточная!PL83</f>
        <v>0</v>
      </c>
      <c r="LO83" s="366" t="n">
        <f aca="false">Посуточная!PM83</f>
        <v>0</v>
      </c>
      <c r="LP83" s="366" t="n">
        <f aca="false">Посуточная!PN83</f>
        <v>0</v>
      </c>
      <c r="LQ83" s="366" t="n">
        <f aca="false">Посуточная!PO83</f>
        <v>0</v>
      </c>
      <c r="LR83" s="417" t="n">
        <f aca="false">COUNTIF(KN83:KW83,"&lt;&gt;0")-COUNTIF(KN83:KW83,"")</f>
        <v>-10</v>
      </c>
      <c r="LS83" s="391" t="n">
        <f aca="false">COUNTIF(KX83:LQ83,"&lt;&gt;0")-COUNTIF(KX83:LQ83,"")</f>
        <v>0</v>
      </c>
      <c r="LT83" s="291"/>
      <c r="LU83" s="291"/>
      <c r="LV83" s="414" t="n">
        <f aca="false">Посуточная!QA83</f>
        <v>0</v>
      </c>
      <c r="LW83" s="415" t="n">
        <f aca="false">Посуточная!QB83</f>
        <v>0</v>
      </c>
      <c r="LX83" s="415" t="n">
        <f aca="false">Посуточная!QC83</f>
        <v>0</v>
      </c>
      <c r="LY83" s="415" t="n">
        <f aca="false">Посуточная!QD83</f>
        <v>0</v>
      </c>
      <c r="LZ83" s="415" t="n">
        <f aca="false">Посуточная!QE83</f>
        <v>0</v>
      </c>
      <c r="MA83" s="415" t="n">
        <f aca="false">Посуточная!QF83</f>
        <v>0</v>
      </c>
      <c r="MB83" s="415" t="n">
        <f aca="false">Посуточная!QG83</f>
        <v>0</v>
      </c>
      <c r="MC83" s="876" t="n">
        <f aca="false">Посуточная!QO83</f>
        <v>0</v>
      </c>
      <c r="MD83" s="876" t="n">
        <f aca="false">Посуточная!QP83</f>
        <v>0</v>
      </c>
      <c r="ME83" s="876" t="n">
        <f aca="false">Посуточная!QQ83</f>
        <v>0</v>
      </c>
      <c r="MF83" s="876" t="n">
        <f aca="false">Посуточная!QR83</f>
        <v>0</v>
      </c>
      <c r="MG83" s="876" t="n">
        <f aca="false">Посуточная!QS83</f>
        <v>0</v>
      </c>
      <c r="MH83" s="876" t="n">
        <f aca="false">Посуточная!QT83</f>
        <v>0</v>
      </c>
      <c r="MI83" s="876" t="n">
        <f aca="false">Посуточная!QU83</f>
        <v>0</v>
      </c>
      <c r="MJ83" s="417" t="n">
        <f aca="false">COUNTIF(LV83:MB83,"&lt;&gt;0")-COUNTIF(LV83:MB83,"")</f>
        <v>-7</v>
      </c>
      <c r="MK83" s="391" t="n">
        <f aca="false">COUNTIF(MC83:MI83,"&lt;&gt;0")-COUNTIF(MC83:MI83,"")</f>
        <v>0</v>
      </c>
      <c r="ML83" s="291"/>
      <c r="MM83" s="291"/>
      <c r="MN83" s="871" t="n">
        <f aca="false">Посуточная!RG83</f>
        <v>0</v>
      </c>
      <c r="MO83" s="872" t="n">
        <f aca="false">Посуточная!RH83</f>
        <v>0</v>
      </c>
      <c r="MP83" s="872" t="n">
        <f aca="false">Посуточная!RI83</f>
        <v>0</v>
      </c>
      <c r="MQ83" s="872" t="n">
        <f aca="false">Посуточная!RJ83</f>
        <v>0</v>
      </c>
      <c r="MR83" s="872" t="n">
        <f aca="false">Посуточная!RK83</f>
        <v>0</v>
      </c>
      <c r="MS83" s="872" t="n">
        <f aca="false">Посуточная!RL83</f>
        <v>0</v>
      </c>
      <c r="MT83" s="872" t="n">
        <f aca="false">Посуточная!RM83</f>
        <v>0</v>
      </c>
      <c r="MU83" s="366" t="n">
        <f aca="false">Посуточная!RU83</f>
        <v>0</v>
      </c>
      <c r="MV83" s="366" t="n">
        <f aca="false">Посуточная!RV83</f>
        <v>0</v>
      </c>
      <c r="MW83" s="366" t="n">
        <f aca="false">Посуточная!RW83</f>
        <v>0</v>
      </c>
      <c r="MX83" s="366" t="n">
        <f aca="false">Посуточная!RX83</f>
        <v>0</v>
      </c>
      <c r="MY83" s="366" t="n">
        <f aca="false">Посуточная!RY83</f>
        <v>0</v>
      </c>
      <c r="MZ83" s="366" t="n">
        <f aca="false">Посуточная!RZ83</f>
        <v>0</v>
      </c>
      <c r="NA83" s="366" t="n">
        <f aca="false">Посуточная!SA83</f>
        <v>0</v>
      </c>
      <c r="NB83" s="417" t="n">
        <f aca="false">COUNTIF(MN83:MT83,"&lt;&gt;0")-COUNTIF(MN83:MT83,"")</f>
        <v>-7</v>
      </c>
      <c r="NC83" s="391" t="n">
        <f aca="false">COUNTIF(MU83:NA83,"&lt;&gt;0")-COUNTIF(MU83:NA83,"")</f>
        <v>-7</v>
      </c>
      <c r="ND83" s="291"/>
      <c r="NE83" s="291"/>
      <c r="NF83" s="395" t="n">
        <f aca="false">SUMIF(IG6:NE6,"итого гр.",IG83:NE83)</f>
        <v>0</v>
      </c>
      <c r="NG83" s="391" t="n">
        <f aca="false">SUMIF($IG$6:$NE$6,"итого фк.",IG83:NE83)</f>
        <v>0</v>
      </c>
      <c r="NH83" s="291"/>
      <c r="NI83" s="291"/>
      <c r="NJ83" s="396"/>
      <c r="NK83" s="397"/>
      <c r="NL83" s="291"/>
      <c r="NM83" s="291"/>
      <c r="NN83" s="871" t="n">
        <f aca="false">Посуточная!SU83</f>
        <v>0</v>
      </c>
      <c r="NO83" s="872" t="n">
        <f aca="false">Посуточная!SV83</f>
        <v>0</v>
      </c>
      <c r="NP83" s="872" t="n">
        <f aca="false">Посуточная!SW83</f>
        <v>0</v>
      </c>
      <c r="NQ83" s="872" t="n">
        <f aca="false">Посуточная!SX83</f>
        <v>0</v>
      </c>
      <c r="NR83" s="366" t="n">
        <f aca="false">Посуточная!TC83</f>
        <v>0</v>
      </c>
      <c r="NS83" s="366" t="n">
        <f aca="false">Посуточная!TD83</f>
        <v>0</v>
      </c>
      <c r="NT83" s="366" t="n">
        <f aca="false">Посуточная!TE83</f>
        <v>0</v>
      </c>
      <c r="NU83" s="366" t="n">
        <f aca="false">Посуточная!TF83</f>
        <v>0</v>
      </c>
      <c r="NV83" s="417"/>
      <c r="NW83" s="391"/>
      <c r="NX83" s="291"/>
      <c r="NY83" s="291"/>
      <c r="NZ83" s="395"/>
      <c r="OA83" s="417"/>
      <c r="OB83" s="291"/>
      <c r="OC83" s="291"/>
      <c r="OD83" s="417"/>
      <c r="OE83" s="417"/>
      <c r="OF83" s="291"/>
      <c r="OG83" s="291"/>
      <c r="OH83" s="417"/>
      <c r="OI83" s="417"/>
      <c r="OJ83" s="291"/>
      <c r="OK83" s="291"/>
      <c r="OL83" s="417"/>
      <c r="OM83" s="417"/>
      <c r="ON83" s="291"/>
      <c r="OO83" s="291"/>
      <c r="OP83" s="418" t="n">
        <f aca="false">SUMIF(NZ6:OO6,"итого гр.",NZ83:OO83)</f>
        <v>0</v>
      </c>
      <c r="OQ83" s="397" t="n">
        <f aca="false">SUMIF($NZ$6:$OO$6,"итого фк.",NZ83:OO83)</f>
        <v>0</v>
      </c>
      <c r="OR83" s="724"/>
      <c r="OS83" s="291"/>
      <c r="OT83" s="396"/>
      <c r="OU83" s="397"/>
      <c r="OV83" s="291"/>
      <c r="OW83" s="291"/>
      <c r="OX83" s="396"/>
      <c r="OY83" s="397"/>
      <c r="OZ83" s="291"/>
      <c r="PA83" s="291"/>
      <c r="PB83" s="395"/>
      <c r="PC83" s="391"/>
      <c r="PD83" s="291"/>
      <c r="PE83" s="291"/>
      <c r="PF83" s="396"/>
      <c r="PG83" s="397"/>
      <c r="PH83" s="291"/>
      <c r="PI83" s="291"/>
      <c r="PJ83" s="418"/>
      <c r="PK83" s="418"/>
      <c r="PL83" s="291"/>
      <c r="PM83" s="291"/>
      <c r="PN83" s="418"/>
      <c r="PO83" s="418"/>
      <c r="PP83" s="291"/>
      <c r="PQ83" s="291"/>
      <c r="PR83" s="546"/>
      <c r="PS83" s="375"/>
      <c r="PT83" s="546"/>
      <c r="PU83" s="375"/>
      <c r="PV83" s="396"/>
      <c r="PW83" s="375"/>
      <c r="PX83" s="419"/>
      <c r="PY83" s="546"/>
      <c r="PZ83" s="377"/>
      <c r="QA83" s="378"/>
      <c r="QD83" s="608"/>
      <c r="QQ83" s="127" t="n">
        <f aca="false">IF(V83="",0,V83+QQ80)</f>
        <v>0</v>
      </c>
      <c r="QR83" s="127" t="n">
        <f aca="false">IF(W83="",0,W83+QR80)</f>
        <v>0</v>
      </c>
      <c r="QS83" s="127" t="n">
        <f aca="false">IF(AN83="",0,AN83+QS80)</f>
        <v>0</v>
      </c>
      <c r="QT83" s="127" t="n">
        <f aca="false">IF(AO83="",0,AO83+QT80)</f>
        <v>0</v>
      </c>
      <c r="QU83" s="127" t="n">
        <f aca="false">IF(AZ83="",0,AZ83+QU80)</f>
        <v>0</v>
      </c>
      <c r="QV83" s="127" t="n">
        <f aca="false">IF(BA83="",0,BA83+QV80)</f>
        <v>0</v>
      </c>
      <c r="QW83" s="127" t="n">
        <f aca="false">IF(BL83="",0,BL83+QW80)</f>
        <v>0</v>
      </c>
      <c r="QX83" s="127" t="n">
        <f aca="false">IF(BM83="",0,BM83+QX80)</f>
        <v>0</v>
      </c>
      <c r="QY83" s="127" t="n">
        <f aca="false">IF(CF83="",0,CF83+QY80)</f>
        <v>0</v>
      </c>
      <c r="QZ83" s="127" t="n">
        <f aca="false">IF(CG83="",0,CG83+QZ80)</f>
        <v>0</v>
      </c>
      <c r="RA83" s="127" t="n">
        <f aca="false">IF(CX83="",0,CX83+RA80)</f>
        <v>0</v>
      </c>
      <c r="RB83" s="127" t="n">
        <f aca="false">IF(CY83="",0,CY83+RB80)</f>
        <v>0</v>
      </c>
      <c r="RC83" s="127" t="n">
        <f aca="false">IF(FO83="",0,FO83+RC80)</f>
        <v>0</v>
      </c>
      <c r="RD83" s="127" t="n">
        <f aca="false">IF(FP83="",0,FP83+RD80)</f>
        <v>0</v>
      </c>
      <c r="RE83" s="127" t="n">
        <f aca="false">IF(FC83="",0,FC83+RE80)</f>
        <v>0</v>
      </c>
      <c r="RF83" s="127" t="n">
        <f aca="false">IF(FD83="",0,FD83+RF80)</f>
        <v>0</v>
      </c>
      <c r="RG83" s="127" t="n">
        <f aca="false">IF(ND83="",0,ND83+RG80)</f>
        <v>0</v>
      </c>
      <c r="RH83" s="127" t="n">
        <f aca="false">IF(NE83="",0,NE83+RH80)</f>
        <v>0</v>
      </c>
      <c r="RI83" s="127" t="n">
        <f aca="false">IF(OX83="",0,OX83)</f>
        <v>0</v>
      </c>
      <c r="RJ83" s="127" t="n">
        <f aca="false">IF(OY83="",0,OY83)</f>
        <v>0</v>
      </c>
      <c r="RK83" s="127" t="n">
        <f aca="false">IF(IA83="",0,IA83+RK80)</f>
        <v>0</v>
      </c>
      <c r="RL83" s="127" t="n">
        <f aca="false">IF(IB83="",0,IB83+RL80)</f>
        <v>0</v>
      </c>
      <c r="RM83" s="127" t="n">
        <f aca="false">IF(OT83="",0,OT83+RM80)</f>
        <v>0</v>
      </c>
      <c r="RN83" s="127" t="n">
        <f aca="false">IF(OU83="",0,OU83+RN80)</f>
        <v>0</v>
      </c>
      <c r="RO83" s="127" t="n">
        <f aca="false">IF(PY83="",0,PY83+RO80)</f>
        <v>0</v>
      </c>
      <c r="RP83" s="127" t="n">
        <f aca="false">IF(PZ83="",0,PZ83+RP80)</f>
        <v>0</v>
      </c>
      <c r="RQ83" s="127" t="n">
        <f aca="false">IFERROR(RO83/$A81,0)</f>
        <v>0</v>
      </c>
      <c r="RR83" s="127" t="n">
        <f aca="false">IFERROR(RP83/$A81,0)</f>
        <v>0</v>
      </c>
      <c r="RS83" s="127" t="n">
        <f aca="false">IF(PD83="",0,PD83+RS80)</f>
        <v>0</v>
      </c>
      <c r="RT83" s="127" t="n">
        <f aca="false">IF(PE83="",0,PE83+RT80)</f>
        <v>0</v>
      </c>
      <c r="RU83" s="127" t="n">
        <f aca="false">IF(QQ83&gt;0,0,T83+RU80)</f>
        <v>-170</v>
      </c>
      <c r="RV83" s="127" t="n">
        <f aca="false">IF(QR83&gt;0,0,U83+RV80)</f>
        <v>6</v>
      </c>
      <c r="RW83" s="127" t="n">
        <f aca="false">IF(QS83&gt;0,0,AL83+RW80)</f>
        <v>-147</v>
      </c>
      <c r="RX83" s="127" t="n">
        <f aca="false">IF(QT83&gt;0,0,AM83+RX80)</f>
        <v>10</v>
      </c>
      <c r="RY83" s="127" t="n">
        <f aca="false">IF(QU83&gt;0,0,AX83+RY80)</f>
        <v>-100</v>
      </c>
      <c r="RZ83" s="127" t="n">
        <f aca="false">IF(QV83&gt;0,0,AY83+RZ80)</f>
        <v>0</v>
      </c>
      <c r="SA83" s="127" t="n">
        <f aca="false">IF(QW83&gt;0,0,BJ83+SA80)</f>
        <v>-100</v>
      </c>
      <c r="SB83" s="127" t="n">
        <f aca="false">IF(QX83&gt;0,0,BK83+SB80)</f>
        <v>0</v>
      </c>
      <c r="SC83" s="127" t="n">
        <f aca="false">IF(QY83&gt;0,0,CD83+SC80)</f>
        <v>-92</v>
      </c>
      <c r="SD83" s="127" t="n">
        <f aca="false">IF(QZ83&gt;0,0,CE83+SD80)</f>
        <v>4</v>
      </c>
      <c r="SE83" s="127" t="n">
        <f aca="false">IF(RA83&gt;0,0,CV83+SE80)</f>
        <v>-161</v>
      </c>
      <c r="SF83" s="127" t="n">
        <f aca="false">IF(RB83&gt;0,0,CW83+SF80)</f>
        <v>2</v>
      </c>
      <c r="SG83" s="127" t="n">
        <f aca="false">IF(RC83&gt;0,0,FM83+SG80)</f>
        <v>-100</v>
      </c>
      <c r="SH83" s="127" t="n">
        <f aca="false">IF(RD83&gt;0,0,FN83+SH80)</f>
        <v>0</v>
      </c>
      <c r="SI83" s="127" t="n">
        <f aca="false">IF(RE83&gt;0,0,FA83+SI80)</f>
        <v>-738</v>
      </c>
      <c r="SJ83" s="127" t="n">
        <f aca="false">IFERROR(IF(RF83&gt;0,0,FB83+SJ80),0)</f>
        <v>24</v>
      </c>
      <c r="SK83" s="127" t="n">
        <f aca="false">IF(RG83&gt;0,0,NB83+SK80)</f>
        <v>-156</v>
      </c>
      <c r="SL83" s="127" t="n">
        <f aca="false">IFERROR(IF(RH83&gt;0,0,NC83+SL80),0)</f>
        <v>-171</v>
      </c>
      <c r="SM83" s="127"/>
      <c r="SN83" s="127"/>
      <c r="SO83" s="127"/>
    </row>
    <row r="84" customFormat="false" ht="15" hidden="false" customHeight="false" outlineLevel="0" collapsed="false">
      <c r="A84" s="736"/>
      <c r="B84" s="879" t="n">
        <f aca="false">Посуточная!B84</f>
        <v>0</v>
      </c>
      <c r="C84" s="880" t="n">
        <f aca="false">Посуточная!C84</f>
        <v>0</v>
      </c>
      <c r="D84" s="880" t="n">
        <f aca="false">Посуточная!D84</f>
        <v>0</v>
      </c>
      <c r="E84" s="880" t="n">
        <f aca="false">Посуточная!E84</f>
        <v>0</v>
      </c>
      <c r="F84" s="880" t="n">
        <f aca="false">Посуточная!F84</f>
        <v>0</v>
      </c>
      <c r="G84" s="880" t="n">
        <f aca="false">Посуточная!G84</f>
        <v>0</v>
      </c>
      <c r="H84" s="880" t="n">
        <f aca="false">Посуточная!H84</f>
        <v>0</v>
      </c>
      <c r="I84" s="880" t="n">
        <f aca="false">Посуточная!I84</f>
        <v>0</v>
      </c>
      <c r="J84" s="427" t="n">
        <f aca="false">Посуточная!Q84</f>
        <v>0</v>
      </c>
      <c r="K84" s="427" t="n">
        <f aca="false">Посуточная!R84</f>
        <v>0</v>
      </c>
      <c r="L84" s="427" t="n">
        <f aca="false">Посуточная!S84</f>
        <v>0</v>
      </c>
      <c r="M84" s="427" t="n">
        <f aca="false">Посуточная!T84</f>
        <v>0</v>
      </c>
      <c r="N84" s="427" t="n">
        <f aca="false">Посуточная!U84</f>
        <v>0</v>
      </c>
      <c r="O84" s="427" t="n">
        <f aca="false">Посуточная!V84</f>
        <v>0</v>
      </c>
      <c r="P84" s="427" t="n">
        <f aca="false">Посуточная!W84</f>
        <v>0</v>
      </c>
      <c r="Q84" s="427" t="n">
        <f aca="false">Посуточная!X84</f>
        <v>0</v>
      </c>
      <c r="R84" s="427" t="n">
        <f aca="false">Посуточная!Y84</f>
        <v>0</v>
      </c>
      <c r="S84" s="427" t="n">
        <f aca="false">Посуточная!Z84</f>
        <v>0</v>
      </c>
      <c r="T84" s="475" t="n">
        <f aca="false">SUBTOTAL(9, B84:I84)</f>
        <v>0</v>
      </c>
      <c r="U84" s="433" t="n">
        <f aca="false">SUBTOTAL(9, J84:S84)</f>
        <v>0</v>
      </c>
      <c r="V84" s="291" t="n">
        <f aca="false">SUM(T84,V81)</f>
        <v>460</v>
      </c>
      <c r="W84" s="291" t="n">
        <f aca="false">SUM(U84,W81)</f>
        <v>215</v>
      </c>
      <c r="X84" s="879" t="n">
        <f aca="false">Посуточная!AL84</f>
        <v>20</v>
      </c>
      <c r="Y84" s="880" t="n">
        <f aca="false">Посуточная!AM84</f>
        <v>0</v>
      </c>
      <c r="Z84" s="880" t="n">
        <f aca="false">Посуточная!AN84</f>
        <v>0</v>
      </c>
      <c r="AA84" s="880" t="n">
        <f aca="false">Посуточная!AO84</f>
        <v>0</v>
      </c>
      <c r="AB84" s="880" t="n">
        <f aca="false">Посуточная!AP84</f>
        <v>0</v>
      </c>
      <c r="AC84" s="880" t="n">
        <f aca="false">Посуточная!AQ84</f>
        <v>0</v>
      </c>
      <c r="AD84" s="880" t="n">
        <f aca="false">Посуточная!AR84</f>
        <v>0</v>
      </c>
      <c r="AE84" s="427" t="n">
        <f aca="false">Посуточная!AZ84</f>
        <v>0</v>
      </c>
      <c r="AF84" s="427" t="n">
        <f aca="false">Посуточная!BA84</f>
        <v>0</v>
      </c>
      <c r="AG84" s="427" t="n">
        <f aca="false">Посуточная!BB84</f>
        <v>20</v>
      </c>
      <c r="AH84" s="427" t="n">
        <f aca="false">Посуточная!BC84</f>
        <v>15</v>
      </c>
      <c r="AI84" s="427" t="n">
        <f aca="false">Посуточная!BD84</f>
        <v>0</v>
      </c>
      <c r="AJ84" s="427" t="n">
        <f aca="false">Посуточная!BE84</f>
        <v>0</v>
      </c>
      <c r="AK84" s="427" t="n">
        <f aca="false">Посуточная!BF84</f>
        <v>0</v>
      </c>
      <c r="AL84" s="475" t="n">
        <f aca="false">SUBTOTAL(9, X84:AD84)</f>
        <v>20</v>
      </c>
      <c r="AM84" s="433" t="n">
        <f aca="false">SUBTOTAL(9, AE84:AK84)</f>
        <v>35</v>
      </c>
      <c r="AN84" s="291" t="n">
        <f aca="false">SUM(AL84,AN81)</f>
        <v>281</v>
      </c>
      <c r="AO84" s="291" t="n">
        <f aca="false">SUM(AM84,AO81)</f>
        <v>182</v>
      </c>
      <c r="AP84" s="879" t="n">
        <f aca="false">Посуточная!BR84</f>
        <v>0</v>
      </c>
      <c r="AQ84" s="880" t="n">
        <f aca="false">Посуточная!BS84</f>
        <v>0</v>
      </c>
      <c r="AR84" s="880" t="n">
        <f aca="false">Посуточная!BT84</f>
        <v>0</v>
      </c>
      <c r="AS84" s="880" t="n">
        <f aca="false">Посуточная!BU84</f>
        <v>0</v>
      </c>
      <c r="AT84" s="427" t="n">
        <f aca="false">Посуточная!BZ84</f>
        <v>0</v>
      </c>
      <c r="AU84" s="427" t="n">
        <f aca="false">Посуточная!CA84</f>
        <v>0</v>
      </c>
      <c r="AV84" s="427" t="n">
        <f aca="false">Посуточная!CB84</f>
        <v>0</v>
      </c>
      <c r="AW84" s="427" t="n">
        <f aca="false">Посуточная!CC84</f>
        <v>0</v>
      </c>
      <c r="AX84" s="475" t="n">
        <f aca="false">SUBTOTAL(9, AP84:AS84)</f>
        <v>0</v>
      </c>
      <c r="AY84" s="433" t="n">
        <f aca="false">SUBTOTAL(9, AT84:AW84)</f>
        <v>0</v>
      </c>
      <c r="AZ84" s="291" t="n">
        <f aca="false">SUM(AX84,AZ81)</f>
        <v>0</v>
      </c>
      <c r="BA84" s="291" t="n">
        <f aca="false">SUM(AY84,BA81)</f>
        <v>0</v>
      </c>
      <c r="BB84" s="879" t="n">
        <f aca="false">Посуточная!CL84</f>
        <v>0</v>
      </c>
      <c r="BC84" s="880" t="n">
        <f aca="false">Посуточная!CM84</f>
        <v>0</v>
      </c>
      <c r="BD84" s="880" t="n">
        <f aca="false">Посуточная!CN84</f>
        <v>0</v>
      </c>
      <c r="BE84" s="880" t="n">
        <f aca="false">Посуточная!CO84</f>
        <v>0</v>
      </c>
      <c r="BF84" s="427" t="n">
        <f aca="false">Посуточная!CT84</f>
        <v>0</v>
      </c>
      <c r="BG84" s="427" t="n">
        <f aca="false">Посуточная!CU84</f>
        <v>0</v>
      </c>
      <c r="BH84" s="427" t="n">
        <f aca="false">Посуточная!CV84</f>
        <v>0</v>
      </c>
      <c r="BI84" s="427" t="n">
        <f aca="false">Посуточная!CW84</f>
        <v>0</v>
      </c>
      <c r="BJ84" s="475" t="n">
        <f aca="false">SUBTOTAL(9, BB84:BE84)</f>
        <v>0</v>
      </c>
      <c r="BK84" s="433" t="n">
        <f aca="false">SUBTOTAL(9, BF84:BI84)</f>
        <v>0</v>
      </c>
      <c r="BL84" s="291" t="n">
        <f aca="false">SUM(BJ84,BL81)</f>
        <v>0</v>
      </c>
      <c r="BM84" s="291" t="n">
        <f aca="false">SUM(BK84,BM81)</f>
        <v>0</v>
      </c>
      <c r="BN84" s="437" t="n">
        <f aca="false">SUMIF(B6:BM6,"итого гр.",B84:BM84)</f>
        <v>20</v>
      </c>
      <c r="BO84" s="433" t="n">
        <f aca="false">SUMIF(B6:BM6,"итого фк.",B84:BM84)</f>
        <v>35</v>
      </c>
      <c r="BP84" s="291" t="n">
        <f aca="false">SUM(BN84,BP81)</f>
        <v>741</v>
      </c>
      <c r="BQ84" s="291" t="n">
        <f aca="false">SUM(BO84,BQ81)</f>
        <v>397</v>
      </c>
      <c r="BR84" s="438" t="n">
        <f aca="false">BP84</f>
        <v>741</v>
      </c>
      <c r="BS84" s="439" t="n">
        <f aca="false">BQ84</f>
        <v>397</v>
      </c>
      <c r="BT84" s="291"/>
      <c r="BU84" s="291"/>
      <c r="BV84" s="881" t="n">
        <f aca="false">Посуточная!DN84</f>
        <v>0</v>
      </c>
      <c r="BW84" s="882" t="n">
        <f aca="false">Посуточная!DO84</f>
        <v>0</v>
      </c>
      <c r="BX84" s="882" t="n">
        <f aca="false">Посуточная!DP84</f>
        <v>0</v>
      </c>
      <c r="BY84" s="882" t="n">
        <f aca="false">Посуточная!DQ84</f>
        <v>0</v>
      </c>
      <c r="BZ84" s="427" t="n">
        <f aca="false">Посуточная!DV84</f>
        <v>0</v>
      </c>
      <c r="CA84" s="427" t="n">
        <f aca="false">Посуточная!DW84</f>
        <v>0</v>
      </c>
      <c r="CB84" s="427" t="n">
        <f aca="false">Посуточная!DX84</f>
        <v>0</v>
      </c>
      <c r="CC84" s="427" t="n">
        <f aca="false">Посуточная!DY84</f>
        <v>0</v>
      </c>
      <c r="CD84" s="417" t="n">
        <f aca="false">SUBTOTAL(9, BV84:BY84)</f>
        <v>0</v>
      </c>
      <c r="CE84" s="433" t="n">
        <f aca="false">SUBTOTAL(9, BZ84:CC84)</f>
        <v>0</v>
      </c>
      <c r="CF84" s="291" t="n">
        <f aca="false">SUM(CD84,CF81)</f>
        <v>31.1</v>
      </c>
      <c r="CG84" s="291" t="n">
        <f aca="false">SUM(CE84,CG81)</f>
        <v>26.488</v>
      </c>
      <c r="CH84" s="881" t="n">
        <f aca="false">Посуточная!EH84</f>
        <v>0</v>
      </c>
      <c r="CI84" s="882" t="n">
        <f aca="false">Посуточная!EI84</f>
        <v>0</v>
      </c>
      <c r="CJ84" s="882" t="n">
        <f aca="false">Посуточная!EJ84</f>
        <v>0</v>
      </c>
      <c r="CK84" s="882" t="n">
        <f aca="false">Посуточная!EK84</f>
        <v>0</v>
      </c>
      <c r="CL84" s="882" t="n">
        <f aca="false">Посуточная!EL84</f>
        <v>0</v>
      </c>
      <c r="CM84" s="882" t="n">
        <f aca="false">Посуточная!EM84</f>
        <v>0</v>
      </c>
      <c r="CN84" s="882" t="n">
        <f aca="false">Посуточная!EN84</f>
        <v>0</v>
      </c>
      <c r="CO84" s="427" t="n">
        <f aca="false">Посуточная!ES84</f>
        <v>0</v>
      </c>
      <c r="CP84" s="427" t="n">
        <f aca="false">Посуточная!ET84</f>
        <v>0</v>
      </c>
      <c r="CQ84" s="427" t="n">
        <f aca="false">Посуточная!EU84</f>
        <v>0</v>
      </c>
      <c r="CR84" s="427" t="n">
        <f aca="false">Посуточная!EV84</f>
        <v>0</v>
      </c>
      <c r="CS84" s="427" t="n">
        <f aca="false">Посуточная!EW84</f>
        <v>0</v>
      </c>
      <c r="CT84" s="427" t="n">
        <f aca="false">Посуточная!EX84</f>
        <v>0</v>
      </c>
      <c r="CU84" s="427" t="n">
        <f aca="false">Посуточная!EY84</f>
        <v>0</v>
      </c>
      <c r="CV84" s="475" t="n">
        <f aca="false">SUBTOTAL(9, CH84:CN84)</f>
        <v>0</v>
      </c>
      <c r="CW84" s="433" t="n">
        <f aca="false">SUBTOTAL(9, CO84:CU84)</f>
        <v>0</v>
      </c>
      <c r="CX84" s="291" t="n">
        <f aca="false">SUM(CV84,CX81)</f>
        <v>220</v>
      </c>
      <c r="CY84" s="291" t="n">
        <f aca="false">SUM(CW84,CY81)</f>
        <v>60</v>
      </c>
      <c r="CZ84" s="879" t="n">
        <f aca="false">Посуточная!FH84</f>
        <v>3</v>
      </c>
      <c r="DA84" s="880" t="n">
        <f aca="false">Посуточная!FI84</f>
        <v>0</v>
      </c>
      <c r="DB84" s="880" t="n">
        <f aca="false">Посуточная!FJ84</f>
        <v>0</v>
      </c>
      <c r="DC84" s="880" t="n">
        <f aca="false">Посуточная!FK84</f>
        <v>0</v>
      </c>
      <c r="DD84" s="880" t="n">
        <f aca="false">Посуточная!FL84</f>
        <v>0</v>
      </c>
      <c r="DE84" s="880" t="n">
        <f aca="false">Посуточная!FM84</f>
        <v>0</v>
      </c>
      <c r="DF84" s="880" t="n">
        <f aca="false">Посуточная!FN84</f>
        <v>0</v>
      </c>
      <c r="DG84" s="880" t="n">
        <f aca="false">Посуточная!FO84</f>
        <v>0</v>
      </c>
      <c r="DH84" s="880" t="n">
        <f aca="false">Посуточная!FP84</f>
        <v>0</v>
      </c>
      <c r="DI84" s="880" t="n">
        <f aca="false">Посуточная!FQ84</f>
        <v>0</v>
      </c>
      <c r="DJ84" s="880" t="n">
        <f aca="false">Посуточная!FR84</f>
        <v>0</v>
      </c>
      <c r="DK84" s="880" t="n">
        <f aca="false">Посуточная!FS84</f>
        <v>0</v>
      </c>
      <c r="DL84" s="880" t="n">
        <f aca="false">Посуточная!FT84</f>
        <v>0</v>
      </c>
      <c r="DM84" s="880" t="n">
        <f aca="false">Посуточная!FU84</f>
        <v>0</v>
      </c>
      <c r="DN84" s="880" t="n">
        <f aca="false">Посуточная!FV84</f>
        <v>0</v>
      </c>
      <c r="DO84" s="880" t="n">
        <f aca="false">Посуточная!FW84</f>
        <v>0</v>
      </c>
      <c r="DP84" s="880" t="n">
        <f aca="false">Посуточная!FX84</f>
        <v>0</v>
      </c>
      <c r="DQ84" s="880" t="n">
        <f aca="false">Посуточная!FY84</f>
        <v>0</v>
      </c>
      <c r="DR84" s="880" t="n">
        <f aca="false">Посуточная!FZ84</f>
        <v>0</v>
      </c>
      <c r="DS84" s="880" t="n">
        <f aca="false">Посуточная!GA84</f>
        <v>0</v>
      </c>
      <c r="DT84" s="880" t="n">
        <f aca="false">Посуточная!GB84</f>
        <v>0</v>
      </c>
      <c r="DU84" s="880" t="n">
        <f aca="false">Посуточная!GC84</f>
        <v>0</v>
      </c>
      <c r="DV84" s="880" t="n">
        <f aca="false">Посуточная!GD84</f>
        <v>0</v>
      </c>
      <c r="DW84" s="880" t="n">
        <f aca="false">Посуточная!GE84</f>
        <v>0</v>
      </c>
      <c r="DX84" s="880" t="n">
        <f aca="false">Посуточная!GF84</f>
        <v>0</v>
      </c>
      <c r="DY84" s="880" t="n">
        <f aca="false">Посуточная!GG84</f>
        <v>0</v>
      </c>
      <c r="DZ84" s="880" t="n">
        <f aca="false">Посуточная!GH84</f>
        <v>0</v>
      </c>
      <c r="EA84" s="880" t="n">
        <f aca="false">Посуточная!GI84</f>
        <v>0</v>
      </c>
      <c r="EB84" s="880" t="n">
        <f aca="false">Посуточная!GJ84</f>
        <v>0</v>
      </c>
      <c r="EC84" s="880" t="n">
        <f aca="false">Посуточная!GK84</f>
        <v>0</v>
      </c>
      <c r="ED84" s="880" t="n">
        <f aca="false">Посуточная!GL84</f>
        <v>0</v>
      </c>
      <c r="EE84" s="880" t="n">
        <f aca="false">Посуточная!GM84</f>
        <v>0</v>
      </c>
      <c r="EF84" s="427" t="n">
        <f aca="false">Посуточная!GU84</f>
        <v>0</v>
      </c>
      <c r="EG84" s="427" t="n">
        <f aca="false">Посуточная!GV84</f>
        <v>0</v>
      </c>
      <c r="EH84" s="427" t="n">
        <f aca="false">Посуточная!GW84</f>
        <v>0</v>
      </c>
      <c r="EI84" s="427" t="n">
        <f aca="false">Посуточная!GX84</f>
        <v>0</v>
      </c>
      <c r="EJ84" s="427" t="n">
        <f aca="false">Посуточная!GY84</f>
        <v>0</v>
      </c>
      <c r="EK84" s="427" t="n">
        <f aca="false">Посуточная!GZ84</f>
        <v>0</v>
      </c>
      <c r="EL84" s="427" t="n">
        <f aca="false">Посуточная!HA84</f>
        <v>0</v>
      </c>
      <c r="EM84" s="427" t="n">
        <f aca="false">Посуточная!HB84</f>
        <v>0</v>
      </c>
      <c r="EN84" s="427" t="n">
        <f aca="false">Посуточная!HC84</f>
        <v>0</v>
      </c>
      <c r="EO84" s="427" t="n">
        <f aca="false">Посуточная!HD84</f>
        <v>0</v>
      </c>
      <c r="EP84" s="427" t="n">
        <f aca="false">Посуточная!HE84</f>
        <v>0</v>
      </c>
      <c r="EQ84" s="427" t="n">
        <f aca="false">Посуточная!HF84</f>
        <v>0</v>
      </c>
      <c r="ER84" s="427" t="n">
        <f aca="false">Посуточная!HG84</f>
        <v>0</v>
      </c>
      <c r="ES84" s="427" t="n">
        <f aca="false">Посуточная!HH84</f>
        <v>0</v>
      </c>
      <c r="ET84" s="427" t="n">
        <f aca="false">Посуточная!HI84</f>
        <v>0</v>
      </c>
      <c r="EU84" s="427" t="n">
        <f aca="false">Посуточная!HJ84</f>
        <v>0</v>
      </c>
      <c r="EV84" s="427" t="n">
        <f aca="false">Посуточная!HK84</f>
        <v>0</v>
      </c>
      <c r="EW84" s="427" t="n">
        <f aca="false">Посуточная!HL84</f>
        <v>0</v>
      </c>
      <c r="EX84" s="427" t="n">
        <f aca="false">Посуточная!HM84</f>
        <v>0</v>
      </c>
      <c r="EY84" s="427" t="n">
        <f aca="false">Посуточная!HN84</f>
        <v>0</v>
      </c>
      <c r="EZ84" s="427" t="n">
        <f aca="false">Посуточная!HO84</f>
        <v>0</v>
      </c>
      <c r="FA84" s="475" t="n">
        <f aca="false">SUBTOTAL(9, CZ84:EE84)</f>
        <v>3</v>
      </c>
      <c r="FB84" s="433" t="n">
        <f aca="false">SUBTOTAL(9, EF84:EZ84)</f>
        <v>0</v>
      </c>
      <c r="FC84" s="291" t="n">
        <f aca="false">SUM(FA84,FC81)</f>
        <v>164</v>
      </c>
      <c r="FD84" s="291" t="n">
        <f aca="false">SUM(FB84,FD81)</f>
        <v>101.773</v>
      </c>
      <c r="FE84" s="883" t="n">
        <f aca="false">Посуточная!IA84</f>
        <v>0</v>
      </c>
      <c r="FF84" s="884" t="n">
        <f aca="false">Посуточная!IB84</f>
        <v>0</v>
      </c>
      <c r="FG84" s="884" t="n">
        <f aca="false">Посуточная!IC84</f>
        <v>0</v>
      </c>
      <c r="FH84" s="880" t="n">
        <f aca="false">Посуточная!ID84</f>
        <v>0</v>
      </c>
      <c r="FI84" s="427" t="n">
        <f aca="false">Посуточная!II84</f>
        <v>0</v>
      </c>
      <c r="FJ84" s="470" t="n">
        <f aca="false">Посуточная!IJ84</f>
        <v>0</v>
      </c>
      <c r="FK84" s="470" t="n">
        <f aca="false">Посуточная!IK84</f>
        <v>0</v>
      </c>
      <c r="FL84" s="470" t="n">
        <f aca="false">Посуточная!IL84</f>
        <v>0</v>
      </c>
      <c r="FM84" s="432" t="n">
        <f aca="false">SUBTOTAL(9, FE84:FH84)</f>
        <v>0</v>
      </c>
      <c r="FN84" s="433" t="n">
        <f aca="false">SUBTOTAL(9, FI84:FL84)</f>
        <v>0</v>
      </c>
      <c r="FO84" s="291" t="n">
        <f aca="false">SUM(FM84,FO81)</f>
        <v>0</v>
      </c>
      <c r="FP84" s="291" t="n">
        <f aca="false">SUM(FN84,FP81)</f>
        <v>0</v>
      </c>
      <c r="FQ84" s="420" t="n">
        <f aca="false">Посуточная!KX84-Посуточная_НГДП!EH84</f>
        <v>16.6</v>
      </c>
      <c r="FR84" s="421"/>
      <c r="FS84" s="421"/>
      <c r="FT84" s="421"/>
      <c r="FU84" s="421"/>
      <c r="FV84" s="421"/>
      <c r="FW84" s="421"/>
      <c r="FX84" s="421"/>
      <c r="FY84" s="421"/>
      <c r="FZ84" s="421"/>
      <c r="GA84" s="421"/>
      <c r="GB84" s="421"/>
      <c r="GC84" s="421"/>
      <c r="GD84" s="421"/>
      <c r="GE84" s="421"/>
      <c r="GF84" s="427" t="n">
        <f aca="false">Посуточная!KY84-Посуточная_НГДП!EI84</f>
        <v>0</v>
      </c>
      <c r="GG84" s="427"/>
      <c r="GH84" s="427"/>
      <c r="GI84" s="427"/>
      <c r="GJ84" s="427"/>
      <c r="GK84" s="427"/>
      <c r="GL84" s="427"/>
      <c r="GM84" s="427"/>
      <c r="GN84" s="427"/>
      <c r="GO84" s="427"/>
      <c r="GP84" s="427"/>
      <c r="GQ84" s="427"/>
      <c r="GR84" s="427"/>
      <c r="GS84" s="427"/>
      <c r="GT84" s="427"/>
      <c r="GU84" s="427"/>
      <c r="GV84" s="427"/>
      <c r="GW84" s="427"/>
      <c r="GX84" s="427"/>
      <c r="GY84" s="427"/>
      <c r="GZ84" s="427"/>
      <c r="HA84" s="427"/>
      <c r="HB84" s="427"/>
      <c r="HC84" s="427"/>
      <c r="HD84" s="427"/>
      <c r="HE84" s="427"/>
      <c r="HF84" s="427"/>
      <c r="HG84" s="427"/>
      <c r="HH84" s="427"/>
      <c r="HI84" s="427"/>
      <c r="HJ84" s="427"/>
      <c r="HK84" s="427"/>
      <c r="HL84" s="427"/>
      <c r="HM84" s="475" t="n">
        <f aca="false">SUBTOTAL(9, FQ84:GE84)</f>
        <v>16.6</v>
      </c>
      <c r="HN84" s="433" t="n">
        <f aca="false">SUBTOTAL(9, GF84:HL84)</f>
        <v>0</v>
      </c>
      <c r="HO84" s="291" t="n">
        <f aca="false">SUM(HM84,HO81)</f>
        <v>332.941</v>
      </c>
      <c r="HP84" s="727" t="n">
        <f aca="false">SUM(HN84,HP81)</f>
        <v>1013.506</v>
      </c>
      <c r="HQ84" s="437" t="n">
        <f aca="false">SUMIF(BV6:HP6,"итого гр.",BV84:HP84)</f>
        <v>19.6</v>
      </c>
      <c r="HR84" s="433" t="n">
        <f aca="false">SUMIF(BV6:HP6,"итого фк.",BV84:HP84)</f>
        <v>0</v>
      </c>
      <c r="HS84" s="291" t="n">
        <f aca="false">SUM(HQ84,HS81)</f>
        <v>748.041</v>
      </c>
      <c r="HT84" s="291" t="n">
        <f aca="false">SUM(HR84,HT81)</f>
        <v>1201.767</v>
      </c>
      <c r="HU84" s="438" t="n">
        <f aca="false">HS84</f>
        <v>748.041</v>
      </c>
      <c r="HV84" s="439" t="n">
        <f aca="false">HT84</f>
        <v>1201.767</v>
      </c>
      <c r="HW84" s="291"/>
      <c r="HX84" s="728"/>
      <c r="HY84" s="457" t="n">
        <f aca="false">Посуточная!LJ84-Посуточная_НГДП!ET84</f>
        <v>0</v>
      </c>
      <c r="HZ84" s="458" t="n">
        <f aca="false">Посуточная!LK84-Посуточная_НГДП!EU84</f>
        <v>0</v>
      </c>
      <c r="IA84" s="291" t="n">
        <f aca="false">HY84</f>
        <v>0</v>
      </c>
      <c r="IB84" s="291" t="n">
        <f aca="false">HZ84</f>
        <v>0</v>
      </c>
      <c r="IC84" s="438" t="n">
        <f aca="false">SUM(BN84,HQ84,HY84)</f>
        <v>39.6</v>
      </c>
      <c r="ID84" s="439" t="n">
        <f aca="false">SUM(BO84,HR84,HZ84)</f>
        <v>35</v>
      </c>
      <c r="IE84" s="291" t="n">
        <f aca="false">SUM(BP84,HS84,IA84)</f>
        <v>1489.041</v>
      </c>
      <c r="IF84" s="291" t="n">
        <f aca="false">SUM(BQ84,HT84,IB84)</f>
        <v>1598.767</v>
      </c>
      <c r="IG84" s="420" t="n">
        <f aca="false">Посуточная!OB84-Посуточная_НГДП!FP84</f>
        <v>15.7</v>
      </c>
      <c r="IH84" s="421"/>
      <c r="II84" s="421"/>
      <c r="IJ84" s="421"/>
      <c r="IK84" s="421"/>
      <c r="IL84" s="421"/>
      <c r="IM84" s="421"/>
      <c r="IN84" s="421"/>
      <c r="IO84" s="421"/>
      <c r="IP84" s="421"/>
      <c r="IQ84" s="421"/>
      <c r="IR84" s="421"/>
      <c r="IS84" s="421"/>
      <c r="IT84" s="421"/>
      <c r="IU84" s="421"/>
      <c r="IV84" s="441" t="n">
        <f aca="false">Посуточная!OC84-Посуточная_НГДП!FQ84</f>
        <v>0</v>
      </c>
      <c r="IW84" s="441"/>
      <c r="IX84" s="441"/>
      <c r="IY84" s="441"/>
      <c r="IZ84" s="441"/>
      <c r="JA84" s="441"/>
      <c r="JB84" s="441"/>
      <c r="JC84" s="441"/>
      <c r="JD84" s="441"/>
      <c r="JE84" s="441"/>
      <c r="JF84" s="441"/>
      <c r="JG84" s="441"/>
      <c r="JH84" s="441"/>
      <c r="JI84" s="441"/>
      <c r="JJ84" s="441"/>
      <c r="JK84" s="441"/>
      <c r="JL84" s="441"/>
      <c r="JM84" s="441"/>
      <c r="JN84" s="441"/>
      <c r="JO84" s="441"/>
      <c r="JP84" s="441"/>
      <c r="JQ84" s="441"/>
      <c r="JR84" s="441"/>
      <c r="JS84" s="441"/>
      <c r="JT84" s="441"/>
      <c r="JU84" s="441"/>
      <c r="JV84" s="441"/>
      <c r="JW84" s="441"/>
      <c r="JX84" s="441"/>
      <c r="JY84" s="441"/>
      <c r="JZ84" s="441"/>
      <c r="KA84" s="441"/>
      <c r="KB84" s="441"/>
      <c r="KC84" s="441"/>
      <c r="KD84" s="441"/>
      <c r="KE84" s="441"/>
      <c r="KF84" s="441"/>
      <c r="KG84" s="441"/>
      <c r="KH84" s="441"/>
      <c r="KI84" s="441"/>
      <c r="KJ84" s="475" t="n">
        <f aca="false">SUBTOTAL(9, IG84:IU84)</f>
        <v>15.7</v>
      </c>
      <c r="KK84" s="433" t="n">
        <f aca="false">SUBTOTAL(9, IV84:KI84)</f>
        <v>0</v>
      </c>
      <c r="KL84" s="291" t="n">
        <f aca="false">SUM(KJ84,KL81)</f>
        <v>546.4535555556</v>
      </c>
      <c r="KM84" s="291" t="n">
        <f aca="false">SUM(KK84,KM81)</f>
        <v>1316.42</v>
      </c>
      <c r="KN84" s="885" t="n">
        <f aca="false">Посуточная!OF84</f>
        <v>0</v>
      </c>
      <c r="KO84" s="886" t="n">
        <f aca="false">Посуточная!OG84</f>
        <v>0</v>
      </c>
      <c r="KP84" s="886" t="n">
        <f aca="false">Посуточная!OH84</f>
        <v>0</v>
      </c>
      <c r="KQ84" s="886" t="n">
        <f aca="false">Посуточная!OI84</f>
        <v>0</v>
      </c>
      <c r="KR84" s="886" t="n">
        <f aca="false">Посуточная!OJ84</f>
        <v>0</v>
      </c>
      <c r="KS84" s="886" t="n">
        <f aca="false">Посуточная!OK84</f>
        <v>0</v>
      </c>
      <c r="KT84" s="886" t="n">
        <f aca="false">Посуточная!OL84</f>
        <v>0</v>
      </c>
      <c r="KU84" s="886" t="n">
        <f aca="false">Посуточная!OM84</f>
        <v>0</v>
      </c>
      <c r="KV84" s="886" t="n">
        <f aca="false">Посуточная!ON84</f>
        <v>0</v>
      </c>
      <c r="KW84" s="887" t="n">
        <f aca="false">Посуточная!OO84</f>
        <v>0</v>
      </c>
      <c r="KX84" s="470" t="n">
        <f aca="false">Посуточная!OV84</f>
        <v>0</v>
      </c>
      <c r="KY84" s="470" t="n">
        <f aca="false">Посуточная!OW84</f>
        <v>0</v>
      </c>
      <c r="KZ84" s="470" t="n">
        <f aca="false">Посуточная!OX84</f>
        <v>0</v>
      </c>
      <c r="LA84" s="470" t="n">
        <f aca="false">Посуточная!OY84</f>
        <v>0</v>
      </c>
      <c r="LB84" s="470" t="n">
        <f aca="false">Посуточная!OZ84</f>
        <v>0</v>
      </c>
      <c r="LC84" s="470" t="n">
        <f aca="false">Посуточная!PA84</f>
        <v>0</v>
      </c>
      <c r="LD84" s="470" t="n">
        <f aca="false">Посуточная!PB84</f>
        <v>0</v>
      </c>
      <c r="LE84" s="470" t="n">
        <f aca="false">Посуточная!PC84</f>
        <v>0</v>
      </c>
      <c r="LF84" s="470" t="n">
        <f aca="false">Посуточная!PD84</f>
        <v>0</v>
      </c>
      <c r="LG84" s="470" t="n">
        <f aca="false">Посуточная!PE84</f>
        <v>0</v>
      </c>
      <c r="LH84" s="470" t="n">
        <f aca="false">Посуточная!PF84</f>
        <v>0</v>
      </c>
      <c r="LI84" s="470" t="n">
        <f aca="false">Посуточная!PG84</f>
        <v>0</v>
      </c>
      <c r="LJ84" s="470" t="n">
        <f aca="false">Посуточная!PH84</f>
        <v>0</v>
      </c>
      <c r="LK84" s="470" t="n">
        <f aca="false">Посуточная!PI84</f>
        <v>0</v>
      </c>
      <c r="LL84" s="470" t="n">
        <f aca="false">Посуточная!PJ84</f>
        <v>0</v>
      </c>
      <c r="LM84" s="470" t="n">
        <f aca="false">Посуточная!PK84</f>
        <v>0</v>
      </c>
      <c r="LN84" s="470" t="n">
        <f aca="false">Посуточная!PL84</f>
        <v>0</v>
      </c>
      <c r="LO84" s="470" t="n">
        <f aca="false">Посуточная!PM84</f>
        <v>0</v>
      </c>
      <c r="LP84" s="470" t="n">
        <f aca="false">Посуточная!PN84</f>
        <v>0</v>
      </c>
      <c r="LQ84" s="470" t="n">
        <f aca="false">Посуточная!PO84</f>
        <v>0</v>
      </c>
      <c r="LR84" s="475" t="n">
        <f aca="false">SUBTOTAL(9, KN84:KW84)</f>
        <v>0</v>
      </c>
      <c r="LS84" s="433" t="n">
        <f aca="false">SUBTOTAL(9, KX84:LQ84)</f>
        <v>0</v>
      </c>
      <c r="LT84" s="291" t="n">
        <f aca="false">SUM(LR84,LT81)</f>
        <v>0</v>
      </c>
      <c r="LU84" s="291" t="n">
        <f aca="false">SUM(LS84,LU81)</f>
        <v>0</v>
      </c>
      <c r="LV84" s="888" t="n">
        <f aca="false">Посуточная!QA84</f>
        <v>0</v>
      </c>
      <c r="LW84" s="889" t="n">
        <f aca="false">Посуточная!QB84</f>
        <v>0</v>
      </c>
      <c r="LX84" s="889" t="n">
        <f aca="false">Посуточная!QC84</f>
        <v>0</v>
      </c>
      <c r="LY84" s="889" t="n">
        <f aca="false">Посуточная!QD84</f>
        <v>0</v>
      </c>
      <c r="LZ84" s="889" t="n">
        <f aca="false">Посуточная!QE84</f>
        <v>0</v>
      </c>
      <c r="MA84" s="889" t="n">
        <f aca="false">Посуточная!QF84</f>
        <v>0</v>
      </c>
      <c r="MB84" s="889" t="n">
        <f aca="false">Посуточная!QG84</f>
        <v>0</v>
      </c>
      <c r="MC84" s="890" t="n">
        <f aca="false">Посуточная!QO84</f>
        <v>0</v>
      </c>
      <c r="MD84" s="890" t="n">
        <f aca="false">Посуточная!QP84</f>
        <v>0</v>
      </c>
      <c r="ME84" s="890" t="n">
        <f aca="false">Посуточная!QQ84</f>
        <v>0</v>
      </c>
      <c r="MF84" s="890" t="n">
        <f aca="false">Посуточная!QR84</f>
        <v>0</v>
      </c>
      <c r="MG84" s="890" t="n">
        <f aca="false">Посуточная!QS84</f>
        <v>0</v>
      </c>
      <c r="MH84" s="890" t="n">
        <f aca="false">Посуточная!QT84</f>
        <v>0</v>
      </c>
      <c r="MI84" s="890" t="n">
        <f aca="false">Посуточная!QU84</f>
        <v>0</v>
      </c>
      <c r="MJ84" s="475" t="n">
        <f aca="false">SUBTOTAL(9, LV84:MB84)</f>
        <v>0</v>
      </c>
      <c r="MK84" s="433" t="n">
        <f aca="false">SUBTOTAL(9, MC84:MI84)</f>
        <v>0</v>
      </c>
      <c r="ML84" s="291" t="n">
        <f aca="false">SUM(MJ84,ML81)</f>
        <v>0</v>
      </c>
      <c r="MM84" s="291" t="n">
        <f aca="false">SUM(MK84,MM81)</f>
        <v>0</v>
      </c>
      <c r="MN84" s="885" t="n">
        <f aca="false">Посуточная!RG84</f>
        <v>0</v>
      </c>
      <c r="MO84" s="886" t="n">
        <f aca="false">Посуточная!RH84</f>
        <v>0</v>
      </c>
      <c r="MP84" s="886" t="n">
        <f aca="false">Посуточная!RI84</f>
        <v>0</v>
      </c>
      <c r="MQ84" s="886" t="n">
        <f aca="false">Посуточная!RJ84</f>
        <v>0</v>
      </c>
      <c r="MR84" s="886" t="n">
        <f aca="false">Посуточная!RK84</f>
        <v>0</v>
      </c>
      <c r="MS84" s="886" t="n">
        <f aca="false">Посуточная!RL84</f>
        <v>0</v>
      </c>
      <c r="MT84" s="886" t="n">
        <f aca="false">Посуточная!RM84</f>
        <v>0</v>
      </c>
      <c r="MU84" s="470" t="n">
        <f aca="false">Посуточная!RU84</f>
        <v>0</v>
      </c>
      <c r="MV84" s="470" t="n">
        <f aca="false">Посуточная!RV84</f>
        <v>-29</v>
      </c>
      <c r="MW84" s="470" t="n">
        <f aca="false">Посуточная!RW84</f>
        <v>0</v>
      </c>
      <c r="MX84" s="470" t="n">
        <f aca="false">Посуточная!RX84</f>
        <v>0</v>
      </c>
      <c r="MY84" s="470" t="n">
        <f aca="false">Посуточная!RY84</f>
        <v>0</v>
      </c>
      <c r="MZ84" s="470" t="n">
        <f aca="false">Посуточная!RZ84</f>
        <v>0</v>
      </c>
      <c r="NA84" s="470" t="n">
        <f aca="false">Посуточная!SA84</f>
        <v>0</v>
      </c>
      <c r="NB84" s="475" t="n">
        <f aca="false">SUBTOTAL(9, MN84:MT84)</f>
        <v>0</v>
      </c>
      <c r="NC84" s="433" t="n">
        <f aca="false">SUBTOTAL(9, MU84:NA84)</f>
        <v>-29</v>
      </c>
      <c r="ND84" s="291" t="n">
        <f aca="false">SUM(NB84,ND81)</f>
        <v>21.1</v>
      </c>
      <c r="NE84" s="291" t="n">
        <f aca="false">SUM(NC84,NE81)</f>
        <v>-24.331</v>
      </c>
      <c r="NF84" s="437" t="n">
        <f aca="false">SUMIF(IG6:NE6,"итого гр.",IG84:NE84)</f>
        <v>15.7</v>
      </c>
      <c r="NG84" s="433" t="n">
        <f aca="false">SUMIF($IG$6:$NE$6,"итого фк.",IG84:NE84)</f>
        <v>-29</v>
      </c>
      <c r="NH84" s="291" t="n">
        <f aca="false">SUM(NF84,NH81)</f>
        <v>567.5535555556</v>
      </c>
      <c r="NI84" s="291" t="n">
        <f aca="false">SUM(NG84,NI81)</f>
        <v>1292.089</v>
      </c>
      <c r="NJ84" s="438" t="n">
        <f aca="false">NH84</f>
        <v>567.5535555556</v>
      </c>
      <c r="NK84" s="439" t="n">
        <f aca="false">NI84</f>
        <v>1292.089</v>
      </c>
      <c r="NL84" s="291"/>
      <c r="NM84" s="728"/>
      <c r="NN84" s="885" t="n">
        <f aca="false">Посуточная!SU84</f>
        <v>0</v>
      </c>
      <c r="NO84" s="886" t="n">
        <f aca="false">Посуточная!SV84</f>
        <v>0</v>
      </c>
      <c r="NP84" s="886" t="n">
        <f aca="false">Посуточная!SW84</f>
        <v>0</v>
      </c>
      <c r="NQ84" s="886" t="n">
        <f aca="false">Посуточная!SX84</f>
        <v>0</v>
      </c>
      <c r="NR84" s="470" t="n">
        <f aca="false">Посуточная!TC84</f>
        <v>0</v>
      </c>
      <c r="NS84" s="470" t="n">
        <f aca="false">Посуточная!TD84</f>
        <v>0</v>
      </c>
      <c r="NT84" s="470" t="n">
        <f aca="false">Посуточная!TE84</f>
        <v>0</v>
      </c>
      <c r="NU84" s="470" t="n">
        <f aca="false">Посуточная!TF84</f>
        <v>0</v>
      </c>
      <c r="NV84" s="475" t="n">
        <f aca="false">SUBTOTAL(9, NN84:NQ84)</f>
        <v>0</v>
      </c>
      <c r="NW84" s="433" t="n">
        <f aca="false">SUBTOTAL(9, NR84:NU84)</f>
        <v>0</v>
      </c>
      <c r="NX84" s="727" t="n">
        <f aca="false">NX81+NV84</f>
        <v>0</v>
      </c>
      <c r="NY84" s="727" t="n">
        <f aca="false">NY81+NW84</f>
        <v>0</v>
      </c>
      <c r="NZ84" s="437" t="n">
        <f aca="false">Посуточная!TO84-Посуточная_НГДП!IP84</f>
        <v>6.7</v>
      </c>
      <c r="OA84" s="475" t="n">
        <f aca="false">Посуточная!TP84-Посуточная_НГДП!IQ84</f>
        <v>0</v>
      </c>
      <c r="OB84" s="291" t="n">
        <f aca="false">Посуточная!TQ84-Посуточная_НГДП!IR84</f>
        <v>0</v>
      </c>
      <c r="OC84" s="291" t="n">
        <f aca="false">Посуточная!TR84-Посуточная_НГДП!IS84</f>
        <v>0</v>
      </c>
      <c r="OD84" s="475" t="n">
        <f aca="false">Посуточная!TS84-Посуточная_НГДП!IT84</f>
        <v>32.7846119978619</v>
      </c>
      <c r="OE84" s="475" t="n">
        <f aca="false">Посуточная!TT84-Посуточная_НГДП!IU84</f>
        <v>0</v>
      </c>
      <c r="OF84" s="291" t="n">
        <f aca="false">Посуточная!TU84-Посуточная_НГДП!IV84</f>
        <v>0</v>
      </c>
      <c r="OG84" s="291" t="n">
        <f aca="false">Посуточная!TV84-Посуточная_НГДП!IW84</f>
        <v>0</v>
      </c>
      <c r="OH84" s="475" t="n">
        <f aca="false">Посуточная!TW84-Посуточная_НГДП!IX84</f>
        <v>1.16633393501805</v>
      </c>
      <c r="OI84" s="475" t="n">
        <f aca="false">Посуточная!TX84-Посуточная_НГДП!IY84</f>
        <v>0</v>
      </c>
      <c r="OJ84" s="291" t="n">
        <f aca="false">Посуточная!TY84-Посуточная_НГДП!IZ84</f>
        <v>0</v>
      </c>
      <c r="OK84" s="291" t="n">
        <f aca="false">Посуточная!TZ84-Посуточная_НГДП!JA84</f>
        <v>0</v>
      </c>
      <c r="OL84" s="475" t="n">
        <f aca="false">Посуточная!UA84-Посуточная_НГДП!JB84</f>
        <v>1.86975236596299</v>
      </c>
      <c r="OM84" s="475" t="n">
        <f aca="false">Посуточная!UB84-Посуточная_НГДП!JC84</f>
        <v>0</v>
      </c>
      <c r="ON84" s="291" t="n">
        <f aca="false">OL84</f>
        <v>1.86975236596299</v>
      </c>
      <c r="OO84" s="291" t="n">
        <f aca="false">OM84</f>
        <v>0</v>
      </c>
      <c r="OP84" s="476" t="n">
        <f aca="false">SUMIF(NZ6:OO6,"итого гр.",NZ84:OO84)</f>
        <v>42.5206982988429</v>
      </c>
      <c r="OQ84" s="439" t="n">
        <f aca="false">SUMIF($NZ$6:$OO$6,"итого фк.",NZ84:OO84)</f>
        <v>0</v>
      </c>
      <c r="OR84" s="724" t="n">
        <f aca="false">OP84</f>
        <v>42.5206982988429</v>
      </c>
      <c r="OS84" s="291" t="n">
        <f aca="false">OQ84</f>
        <v>0</v>
      </c>
      <c r="OT84" s="438" t="n">
        <f aca="false">Посуточная!UI84-Посуточная_НГДП!JJ84</f>
        <v>0</v>
      </c>
      <c r="OU84" s="439" t="n">
        <f aca="false">Посуточная!UJ84-Посуточная_НГДП!JK84</f>
        <v>0</v>
      </c>
      <c r="OV84" s="291"/>
      <c r="OW84" s="291"/>
      <c r="OX84" s="438" t="n">
        <f aca="false">$OX$9+OX81</f>
        <v>1012.44</v>
      </c>
      <c r="OY84" s="439" t="n">
        <f aca="false">$OY$9+OY81</f>
        <v>1012.44</v>
      </c>
      <c r="OZ84" s="291" t="n">
        <f aca="false">OX84</f>
        <v>1012.44</v>
      </c>
      <c r="PA84" s="291" t="n">
        <f aca="false">OY84</f>
        <v>1012.44</v>
      </c>
      <c r="PB84" s="437"/>
      <c r="PC84" s="433"/>
      <c r="PD84" s="291" t="n">
        <f aca="false">SUM(PB84,PD81)</f>
        <v>0</v>
      </c>
      <c r="PE84" s="291" t="n">
        <f aca="false">SUM(PC84,PE81)</f>
        <v>0</v>
      </c>
      <c r="PF84" s="438" t="n">
        <f aca="false">SUM(NJ84,OP84,OT84,OX84,PB84,NX84)</f>
        <v>1622.51425385444</v>
      </c>
      <c r="PG84" s="439" t="n">
        <f aca="false">SUM(NK84,OQ84,OU84,OY84,PC84,NY84)</f>
        <v>2304.529</v>
      </c>
      <c r="PH84" s="291" t="n">
        <f aca="false">SUM(NL84,OR84,OV84,OZ84,PD84)</f>
        <v>1054.96069829884</v>
      </c>
      <c r="PI84" s="291" t="n">
        <f aca="false">SUM(NM84,OS84,OW84,PA84,PE84)</f>
        <v>1012.44</v>
      </c>
      <c r="PJ84" s="476"/>
      <c r="PK84" s="476"/>
      <c r="PL84" s="291" t="n">
        <f aca="false">PJ84</f>
        <v>0</v>
      </c>
      <c r="PM84" s="291" t="n">
        <f aca="false">PK84</f>
        <v>0</v>
      </c>
      <c r="PN84" s="476"/>
      <c r="PO84" s="476"/>
      <c r="PP84" s="291" t="n">
        <f aca="false">PN84</f>
        <v>0</v>
      </c>
      <c r="PQ84" s="291"/>
      <c r="PR84" s="479" t="n">
        <f aca="false">Посуточная!VG84-Посуточная_НГДП!KH84</f>
        <v>23817.4717461456</v>
      </c>
      <c r="PS84" s="480" t="n">
        <f aca="false">IF(A82&lt;=QH$4,VLOOKUP(A82,$QH$6:$QM$37,2,FALSE()),SUM($QI$4,IF84,-PG84)-SUM($QM$4,-$QK$4))-QA84</f>
        <v>22912.305</v>
      </c>
      <c r="PT84" s="479"/>
      <c r="PU84" s="480"/>
      <c r="PV84" s="479"/>
      <c r="PW84" s="480"/>
      <c r="PX84" s="481"/>
      <c r="PY84" s="479" t="n">
        <f aca="false">Посуточная!VN84-Посуточная_НГДП!KO84</f>
        <v>767.289704742539</v>
      </c>
      <c r="PZ84" s="482" t="n">
        <f aca="false">IF(A82&lt;=QH$4,VLOOKUP(A82,$QD$6:$QE$37,2,FALSE()),SUM($PZ$2,-HP84,KM84,-QA84))</f>
        <v>820.812</v>
      </c>
      <c r="QA84" s="378"/>
      <c r="QB84" s="278" t="n">
        <f aca="false">PS84-PR84</f>
        <v>-905.166746145555</v>
      </c>
      <c r="QD84" s="608"/>
      <c r="QE84" s="380"/>
      <c r="QQ84" s="127" t="n">
        <f aca="false">IF(V84="",0,V84+QQ81)</f>
        <v>4160</v>
      </c>
      <c r="QR84" s="127" t="n">
        <f aca="false">IF(W84="",0,W84+QR81)</f>
        <v>2180</v>
      </c>
      <c r="QS84" s="127" t="n">
        <f aca="false">IF(AN84="",0,AN84+QS81)</f>
        <v>2393</v>
      </c>
      <c r="QT84" s="127" t="n">
        <f aca="false">IF(AO84="",0,AO84+QT81)</f>
        <v>2507</v>
      </c>
      <c r="QU84" s="127" t="n">
        <f aca="false">IF(AZ84="",0,AZ84+QU81)</f>
        <v>0</v>
      </c>
      <c r="QV84" s="127" t="n">
        <f aca="false">IF(BA84="",0,BA84+QV81)</f>
        <v>0</v>
      </c>
      <c r="QW84" s="127" t="n">
        <f aca="false">IF(BL84="",0,BL84+QW81)</f>
        <v>0</v>
      </c>
      <c r="QX84" s="127" t="n">
        <f aca="false">IF(BM84="",0,BM84+QX81)</f>
        <v>0</v>
      </c>
      <c r="QY84" s="127" t="n">
        <f aca="false">IF(CF84="",0,CF84+QY81)</f>
        <v>356.9</v>
      </c>
      <c r="QZ84" s="127" t="n">
        <f aca="false">IF(CG84="",0,CG84+QZ81)</f>
        <v>323.496</v>
      </c>
      <c r="RA84" s="127" t="n">
        <f aca="false">IF(CX84="",0,CX84+RA81)</f>
        <v>4440</v>
      </c>
      <c r="RB84" s="127" t="n">
        <f aca="false">IF(CY84="",0,CY84+RB81)</f>
        <v>1230</v>
      </c>
      <c r="RC84" s="127" t="n">
        <f aca="false">IF(FO84="",0,FO84+RC81)</f>
        <v>0</v>
      </c>
      <c r="RD84" s="127" t="n">
        <f aca="false">IF(FP84="",0,FP84+RD81)</f>
        <v>0</v>
      </c>
      <c r="RE84" s="127" t="n">
        <f aca="false">IF(FC84="",0,FC84+RE81)</f>
        <v>1874</v>
      </c>
      <c r="RF84" s="127" t="n">
        <f aca="false">IF(FD84="",0,FD84+RF81)</f>
        <v>1547.325</v>
      </c>
      <c r="RG84" s="127" t="n">
        <f aca="false">IF(ND84="",0,ND84+RG81)</f>
        <v>253.8</v>
      </c>
      <c r="RH84" s="127" t="n">
        <f aca="false">IF(NE84="",0,NE84+RH81)</f>
        <v>17.69</v>
      </c>
      <c r="RI84" s="127" t="n">
        <f aca="false">IF(OX84="",0,OX84)</f>
        <v>1012.44</v>
      </c>
      <c r="RJ84" s="127" t="n">
        <f aca="false">IF(OY84="",0,OY84)</f>
        <v>1012.44</v>
      </c>
      <c r="RK84" s="127" t="n">
        <f aca="false">IF(IA84="",0,IA84+RK81)</f>
        <v>0</v>
      </c>
      <c r="RL84" s="127" t="n">
        <f aca="false">IF(IB84="",0,IB84+RL81)</f>
        <v>1991.46504</v>
      </c>
      <c r="RM84" s="127" t="n">
        <f aca="false">IF(OT84="",0,OT84+RM81)</f>
        <v>0</v>
      </c>
      <c r="RN84" s="127" t="n">
        <f aca="false">IF(OU84="",0,OU84+RN81)</f>
        <v>258.34922337963</v>
      </c>
      <c r="RO84" s="127" t="n">
        <f aca="false">IF(PY84="",0,PY84+RO81)</f>
        <v>19142.1809899719</v>
      </c>
      <c r="RP84" s="127" t="n">
        <f aca="false">IF(PZ84="",0,PZ84+RP81)</f>
        <v>20927.204</v>
      </c>
      <c r="RQ84" s="127" t="n">
        <f aca="false">IFERROR(RO84/$A82,0)</f>
        <v>736.237730383535</v>
      </c>
      <c r="RR84" s="127" t="n">
        <f aca="false">IFERROR(RP84/$A82,0)</f>
        <v>804.892461538462</v>
      </c>
      <c r="RS84" s="127" t="n">
        <f aca="false">IF(PD84="",0,PD84+RS81)</f>
        <v>0</v>
      </c>
      <c r="RT84" s="127" t="n">
        <f aca="false">IF(PE84="",0,PE84+RT81)</f>
        <v>0</v>
      </c>
      <c r="RU84" s="127" t="n">
        <f aca="false">IF(QQ84&gt;0,0,T84+RU81)</f>
        <v>0</v>
      </c>
      <c r="RV84" s="127" t="n">
        <f aca="false">IF(QR84&gt;0,0,U84+RV81)</f>
        <v>0</v>
      </c>
      <c r="RW84" s="127" t="n">
        <f aca="false">IF(QS84&gt;0,0,AL84+RW81)</f>
        <v>0</v>
      </c>
      <c r="RX84" s="127" t="n">
        <f aca="false">IF(QT84&gt;0,0,AM84+RX81)</f>
        <v>0</v>
      </c>
      <c r="RY84" s="127" t="n">
        <f aca="false">IF(QU84&gt;0,0,AX84+RY81)</f>
        <v>0</v>
      </c>
      <c r="RZ84" s="127" t="n">
        <f aca="false">IF(QV84&gt;0,0,AY84+RZ81)</f>
        <v>0</v>
      </c>
      <c r="SA84" s="127" t="n">
        <f aca="false">IF(QW84&gt;0,0,BJ84+SA81)</f>
        <v>0</v>
      </c>
      <c r="SB84" s="127" t="n">
        <f aca="false">IF(QX84&gt;0,0,BK84+SB81)</f>
        <v>0</v>
      </c>
      <c r="SC84" s="127" t="n">
        <f aca="false">IF(QY84&gt;0,0,CD84+SC81)</f>
        <v>0</v>
      </c>
      <c r="SD84" s="127" t="n">
        <f aca="false">IF(QZ84&gt;0,0,CE84+SD81)</f>
        <v>0</v>
      </c>
      <c r="SE84" s="127" t="n">
        <f aca="false">IF(RA84&gt;0,0,CV84+SE81)</f>
        <v>0</v>
      </c>
      <c r="SF84" s="127" t="n">
        <f aca="false">IF(RB84&gt;0,0,CW84+SF81)</f>
        <v>0</v>
      </c>
      <c r="SG84" s="127" t="n">
        <f aca="false">IF(RC84&gt;0,0,FM84+SG81)</f>
        <v>0</v>
      </c>
      <c r="SH84" s="127" t="n">
        <f aca="false">IF(RD84&gt;0,0,FN84+SH81)</f>
        <v>0</v>
      </c>
      <c r="SI84" s="127" t="n">
        <f aca="false">IF(RE84&gt;0,0,FA84+SI81)</f>
        <v>0</v>
      </c>
      <c r="SJ84" s="127" t="n">
        <f aca="false">IFERROR(IF(RF84&gt;0,0,FB84+SJ81),0)</f>
        <v>0</v>
      </c>
      <c r="SK84" s="127" t="n">
        <f aca="false">IF(RG84&gt;0,0,NB84+SK81)</f>
        <v>0</v>
      </c>
      <c r="SL84" s="127" t="n">
        <f aca="false">IFERROR(IF(RH84&gt;0,0,NC84+SL81),0)</f>
        <v>0</v>
      </c>
      <c r="SM84" s="127"/>
      <c r="SN84" s="127"/>
      <c r="SO84" s="127"/>
    </row>
    <row r="85" customFormat="false" ht="15" hidden="false" customHeight="false" outlineLevel="0" collapsed="false">
      <c r="A85" s="737" t="n">
        <v>27</v>
      </c>
      <c r="B85" s="891" t="str">
        <f aca="false">Посуточная!B85</f>
        <v>Новогоднее</v>
      </c>
      <c r="C85" s="892" t="n">
        <f aca="false">Посуточная!C85</f>
        <v>0</v>
      </c>
      <c r="D85" s="892" t="n">
        <f aca="false">Посуточная!D85</f>
        <v>0</v>
      </c>
      <c r="E85" s="892" t="n">
        <f aca="false">Посуточная!E85</f>
        <v>0</v>
      </c>
      <c r="F85" s="892" t="n">
        <f aca="false">Посуточная!F85</f>
        <v>0</v>
      </c>
      <c r="G85" s="892" t="n">
        <f aca="false">Посуточная!G85</f>
        <v>0</v>
      </c>
      <c r="H85" s="892" t="n">
        <f aca="false">Посуточная!H85</f>
        <v>0</v>
      </c>
      <c r="I85" s="892" t="n">
        <f aca="false">Посуточная!I85</f>
        <v>0</v>
      </c>
      <c r="J85" s="491" t="str">
        <f aca="false">Посуточная!Q85</f>
        <v>Крайнее</v>
      </c>
      <c r="K85" s="491" t="n">
        <f aca="false">Посуточная!R85</f>
        <v>0</v>
      </c>
      <c r="L85" s="491" t="n">
        <f aca="false">Посуточная!S85</f>
        <v>0</v>
      </c>
      <c r="M85" s="491" t="n">
        <f aca="false">Посуточная!T85</f>
        <v>0</v>
      </c>
      <c r="N85" s="491" t="n">
        <f aca="false">Посуточная!U85</f>
        <v>0</v>
      </c>
      <c r="O85" s="491" t="n">
        <f aca="false">Посуточная!V85</f>
        <v>0</v>
      </c>
      <c r="P85" s="491" t="n">
        <f aca="false">Посуточная!W85</f>
        <v>0</v>
      </c>
      <c r="Q85" s="491" t="n">
        <f aca="false">Посуточная!X85</f>
        <v>0</v>
      </c>
      <c r="R85" s="491" t="n">
        <f aca="false">Посуточная!Y85</f>
        <v>0</v>
      </c>
      <c r="S85" s="491" t="n">
        <f aca="false">Посуточная!Z85</f>
        <v>0</v>
      </c>
      <c r="T85" s="539"/>
      <c r="U85" s="497"/>
      <c r="V85" s="291"/>
      <c r="W85" s="291"/>
      <c r="X85" s="863" t="n">
        <f aca="false">Посуточная!AL85</f>
        <v>0</v>
      </c>
      <c r="Y85" s="864" t="n">
        <f aca="false">Посуточная!AM85</f>
        <v>0</v>
      </c>
      <c r="Z85" s="864" t="n">
        <f aca="false">Посуточная!AN85</f>
        <v>0</v>
      </c>
      <c r="AA85" s="864" t="n">
        <f aca="false">Посуточная!AO85</f>
        <v>0</v>
      </c>
      <c r="AB85" s="864" t="n">
        <f aca="false">Посуточная!AP85</f>
        <v>0</v>
      </c>
      <c r="AC85" s="864" t="n">
        <f aca="false">Посуточная!AQ85</f>
        <v>0</v>
      </c>
      <c r="AD85" s="864" t="n">
        <f aca="false">Посуточная!AR85</f>
        <v>0</v>
      </c>
      <c r="AE85" s="322" t="n">
        <f aca="false">Посуточная!AZ85</f>
        <v>0</v>
      </c>
      <c r="AF85" s="322" t="n">
        <f aca="false">Посуточная!BA85</f>
        <v>0</v>
      </c>
      <c r="AG85" s="322" t="n">
        <f aca="false">Посуточная!BB85</f>
        <v>0</v>
      </c>
      <c r="AH85" s="322" t="n">
        <f aca="false">Посуточная!BC85</f>
        <v>0</v>
      </c>
      <c r="AI85" s="322" t="str">
        <f aca="false">Посуточная!BD85</f>
        <v>Нов</v>
      </c>
      <c r="AJ85" s="322" t="n">
        <f aca="false">Посуточная!BE85</f>
        <v>0</v>
      </c>
      <c r="AK85" s="322" t="n">
        <f aca="false">Посуточная!BF85</f>
        <v>0</v>
      </c>
      <c r="AL85" s="539"/>
      <c r="AM85" s="497"/>
      <c r="AN85" s="291"/>
      <c r="AO85" s="291"/>
      <c r="AP85" s="863" t="n">
        <f aca="false">Посуточная!BR85</f>
        <v>0</v>
      </c>
      <c r="AQ85" s="864" t="n">
        <f aca="false">Посуточная!BS85</f>
        <v>0</v>
      </c>
      <c r="AR85" s="864" t="n">
        <f aca="false">Посуточная!BT85</f>
        <v>0</v>
      </c>
      <c r="AS85" s="864" t="n">
        <f aca="false">Посуточная!BU85</f>
        <v>0</v>
      </c>
      <c r="AT85" s="322" t="n">
        <f aca="false">Посуточная!BZ85</f>
        <v>0</v>
      </c>
      <c r="AU85" s="322" t="n">
        <f aca="false">Посуточная!CA85</f>
        <v>0</v>
      </c>
      <c r="AV85" s="322" t="n">
        <f aca="false">Посуточная!CB85</f>
        <v>0</v>
      </c>
      <c r="AW85" s="322" t="n">
        <f aca="false">Посуточная!CC85</f>
        <v>0</v>
      </c>
      <c r="AX85" s="539"/>
      <c r="AY85" s="497"/>
      <c r="AZ85" s="291"/>
      <c r="BA85" s="291"/>
      <c r="BB85" s="863" t="n">
        <f aca="false">Посуточная!CL85</f>
        <v>0</v>
      </c>
      <c r="BC85" s="864" t="n">
        <f aca="false">Посуточная!CM85</f>
        <v>0</v>
      </c>
      <c r="BD85" s="864" t="n">
        <f aca="false">Посуточная!CN85</f>
        <v>0</v>
      </c>
      <c r="BE85" s="864" t="n">
        <f aca="false">Посуточная!CO85</f>
        <v>0</v>
      </c>
      <c r="BF85" s="322" t="n">
        <f aca="false">Посуточная!CT85</f>
        <v>0</v>
      </c>
      <c r="BG85" s="322" t="n">
        <f aca="false">Посуточная!CU85</f>
        <v>0</v>
      </c>
      <c r="BH85" s="322" t="n">
        <f aca="false">Посуточная!CV85</f>
        <v>0</v>
      </c>
      <c r="BI85" s="322" t="n">
        <f aca="false">Посуточная!CW85</f>
        <v>0</v>
      </c>
      <c r="BJ85" s="539"/>
      <c r="BK85" s="497"/>
      <c r="BL85" s="291"/>
      <c r="BM85" s="291"/>
      <c r="BN85" s="502"/>
      <c r="BO85" s="497"/>
      <c r="BP85" s="291"/>
      <c r="BQ85" s="291"/>
      <c r="BR85" s="503"/>
      <c r="BS85" s="504"/>
      <c r="BT85" s="291"/>
      <c r="BU85" s="291"/>
      <c r="BV85" s="381" t="n">
        <f aca="false">Посуточная!DN85</f>
        <v>0</v>
      </c>
      <c r="BW85" s="382" t="n">
        <f aca="false">Посуточная!DO85</f>
        <v>0</v>
      </c>
      <c r="BX85" s="382" t="n">
        <f aca="false">Посуточная!DP85</f>
        <v>0</v>
      </c>
      <c r="BY85" s="382" t="n">
        <f aca="false">Посуточная!DQ85</f>
        <v>0</v>
      </c>
      <c r="BZ85" s="322" t="n">
        <f aca="false">Посуточная!DV85</f>
        <v>0</v>
      </c>
      <c r="CA85" s="322" t="n">
        <f aca="false">Посуточная!DW85</f>
        <v>0</v>
      </c>
      <c r="CB85" s="322" t="n">
        <f aca="false">Посуточная!DX85</f>
        <v>0</v>
      </c>
      <c r="CC85" s="322" t="n">
        <f aca="false">Посуточная!DY85</f>
        <v>0</v>
      </c>
      <c r="CD85" s="539"/>
      <c r="CE85" s="497"/>
      <c r="CF85" s="291"/>
      <c r="CG85" s="291"/>
      <c r="CH85" s="893" t="n">
        <f aca="false">Посуточная!EH85</f>
        <v>0</v>
      </c>
      <c r="CI85" s="894" t="n">
        <f aca="false">Посуточная!EI85</f>
        <v>0</v>
      </c>
      <c r="CJ85" s="894" t="n">
        <f aca="false">Посуточная!EJ85</f>
        <v>0</v>
      </c>
      <c r="CK85" s="894" t="n">
        <f aca="false">Посуточная!EK85</f>
        <v>0</v>
      </c>
      <c r="CL85" s="894" t="n">
        <f aca="false">Посуточная!EL85</f>
        <v>0</v>
      </c>
      <c r="CM85" s="894" t="n">
        <f aca="false">Посуточная!EM85</f>
        <v>0</v>
      </c>
      <c r="CN85" s="894" t="n">
        <f aca="false">Посуточная!EN85</f>
        <v>0</v>
      </c>
      <c r="CO85" s="491" t="n">
        <f aca="false">Посуточная!ES85</f>
        <v>0</v>
      </c>
      <c r="CP85" s="491" t="n">
        <f aca="false">Посуточная!ET85</f>
        <v>0</v>
      </c>
      <c r="CQ85" s="491" t="n">
        <f aca="false">Посуточная!EU85</f>
        <v>0</v>
      </c>
      <c r="CR85" s="491" t="n">
        <f aca="false">Посуточная!EV85</f>
        <v>0</v>
      </c>
      <c r="CS85" s="491" t="n">
        <f aca="false">Посуточная!EW85</f>
        <v>0</v>
      </c>
      <c r="CT85" s="491" t="n">
        <f aca="false">Посуточная!EX85</f>
        <v>0</v>
      </c>
      <c r="CU85" s="491" t="n">
        <f aca="false">Посуточная!EY85</f>
        <v>0</v>
      </c>
      <c r="CV85" s="539"/>
      <c r="CW85" s="497"/>
      <c r="CX85" s="291"/>
      <c r="CY85" s="291"/>
      <c r="CZ85" s="863" t="str">
        <f aca="false">Посуточная!FH85</f>
        <v>Нов</v>
      </c>
      <c r="DA85" s="864" t="n">
        <f aca="false">Посуточная!FI85</f>
        <v>0</v>
      </c>
      <c r="DB85" s="864" t="n">
        <f aca="false">Посуточная!FJ85</f>
        <v>0</v>
      </c>
      <c r="DC85" s="864" t="n">
        <f aca="false">Посуточная!FK85</f>
        <v>0</v>
      </c>
      <c r="DD85" s="864" t="n">
        <f aca="false">Посуточная!FL85</f>
        <v>0</v>
      </c>
      <c r="DE85" s="864" t="n">
        <f aca="false">Посуточная!FM85</f>
        <v>0</v>
      </c>
      <c r="DF85" s="864" t="n">
        <f aca="false">Посуточная!FN85</f>
        <v>0</v>
      </c>
      <c r="DG85" s="864" t="n">
        <f aca="false">Посуточная!FO85</f>
        <v>0</v>
      </c>
      <c r="DH85" s="864" t="n">
        <f aca="false">Посуточная!FP85</f>
        <v>0</v>
      </c>
      <c r="DI85" s="864" t="n">
        <f aca="false">Посуточная!FQ85</f>
        <v>0</v>
      </c>
      <c r="DJ85" s="864" t="n">
        <f aca="false">Посуточная!FR85</f>
        <v>0</v>
      </c>
      <c r="DK85" s="864" t="n">
        <f aca="false">Посуточная!FS85</f>
        <v>0</v>
      </c>
      <c r="DL85" s="864" t="n">
        <f aca="false">Посуточная!FT85</f>
        <v>0</v>
      </c>
      <c r="DM85" s="864" t="n">
        <f aca="false">Посуточная!FU85</f>
        <v>0</v>
      </c>
      <c r="DN85" s="864" t="n">
        <f aca="false">Посуточная!FV85</f>
        <v>0</v>
      </c>
      <c r="DO85" s="864" t="n">
        <f aca="false">Посуточная!FW85</f>
        <v>0</v>
      </c>
      <c r="DP85" s="864" t="n">
        <f aca="false">Посуточная!FX85</f>
        <v>0</v>
      </c>
      <c r="DQ85" s="864" t="n">
        <f aca="false">Посуточная!FY85</f>
        <v>0</v>
      </c>
      <c r="DR85" s="864" t="n">
        <f aca="false">Посуточная!FZ85</f>
        <v>0</v>
      </c>
      <c r="DS85" s="864" t="n">
        <f aca="false">Посуточная!GA85</f>
        <v>0</v>
      </c>
      <c r="DT85" s="864" t="n">
        <f aca="false">Посуточная!GB85</f>
        <v>0</v>
      </c>
      <c r="DU85" s="864" t="n">
        <f aca="false">Посуточная!GC85</f>
        <v>0</v>
      </c>
      <c r="DV85" s="864" t="n">
        <f aca="false">Посуточная!GD85</f>
        <v>0</v>
      </c>
      <c r="DW85" s="864" t="n">
        <f aca="false">Посуточная!GE85</f>
        <v>0</v>
      </c>
      <c r="DX85" s="864" t="n">
        <f aca="false">Посуточная!GF85</f>
        <v>0</v>
      </c>
      <c r="DY85" s="864" t="n">
        <f aca="false">Посуточная!GG85</f>
        <v>0</v>
      </c>
      <c r="DZ85" s="864" t="n">
        <f aca="false">Посуточная!GH85</f>
        <v>0</v>
      </c>
      <c r="EA85" s="864" t="n">
        <f aca="false">Посуточная!GI85</f>
        <v>0</v>
      </c>
      <c r="EB85" s="864" t="n">
        <f aca="false">Посуточная!GJ85</f>
        <v>0</v>
      </c>
      <c r="EC85" s="864" t="n">
        <f aca="false">Посуточная!GK85</f>
        <v>0</v>
      </c>
      <c r="ED85" s="864" t="n">
        <f aca="false">Посуточная!GL85</f>
        <v>0</v>
      </c>
      <c r="EE85" s="864" t="n">
        <f aca="false">Посуточная!GM85</f>
        <v>0</v>
      </c>
      <c r="EF85" s="322" t="n">
        <f aca="false">Посуточная!GU85</f>
        <v>0</v>
      </c>
      <c r="EG85" s="322" t="n">
        <f aca="false">Посуточная!GV85</f>
        <v>0</v>
      </c>
      <c r="EH85" s="322" t="n">
        <f aca="false">Посуточная!GW85</f>
        <v>0</v>
      </c>
      <c r="EI85" s="322" t="n">
        <f aca="false">Посуточная!GX85</f>
        <v>0</v>
      </c>
      <c r="EJ85" s="322" t="n">
        <f aca="false">Посуточная!GY85</f>
        <v>0</v>
      </c>
      <c r="EK85" s="322" t="n">
        <f aca="false">Посуточная!GZ85</f>
        <v>0</v>
      </c>
      <c r="EL85" s="322" t="n">
        <f aca="false">Посуточная!HA85</f>
        <v>0</v>
      </c>
      <c r="EM85" s="322" t="n">
        <f aca="false">Посуточная!HB85</f>
        <v>0</v>
      </c>
      <c r="EN85" s="322" t="n">
        <f aca="false">Посуточная!HC85</f>
        <v>0</v>
      </c>
      <c r="EO85" s="322" t="n">
        <f aca="false">Посуточная!HD85</f>
        <v>0</v>
      </c>
      <c r="EP85" s="322" t="n">
        <f aca="false">Посуточная!HE85</f>
        <v>0</v>
      </c>
      <c r="EQ85" s="322" t="n">
        <f aca="false">Посуточная!HF85</f>
        <v>0</v>
      </c>
      <c r="ER85" s="322" t="n">
        <f aca="false">Посуточная!HG85</f>
        <v>0</v>
      </c>
      <c r="ES85" s="322" t="n">
        <f aca="false">Посуточная!HH85</f>
        <v>0</v>
      </c>
      <c r="ET85" s="322" t="n">
        <f aca="false">Посуточная!HI85</f>
        <v>0</v>
      </c>
      <c r="EU85" s="322" t="n">
        <f aca="false">Посуточная!HJ85</f>
        <v>0</v>
      </c>
      <c r="EV85" s="322" t="n">
        <f aca="false">Посуточная!HK85</f>
        <v>0</v>
      </c>
      <c r="EW85" s="322" t="n">
        <f aca="false">Посуточная!HL85</f>
        <v>0</v>
      </c>
      <c r="EX85" s="322" t="n">
        <f aca="false">Посуточная!HM85</f>
        <v>0</v>
      </c>
      <c r="EY85" s="322" t="n">
        <f aca="false">Посуточная!HN85</f>
        <v>0</v>
      </c>
      <c r="EZ85" s="322" t="n">
        <f aca="false">Посуточная!HO85</f>
        <v>0</v>
      </c>
      <c r="FA85" s="496"/>
      <c r="FB85" s="497"/>
      <c r="FC85" s="291"/>
      <c r="FD85" s="291"/>
      <c r="FE85" s="895" t="n">
        <f aca="false">Посуточная!IA85</f>
        <v>0</v>
      </c>
      <c r="FF85" s="896" t="n">
        <f aca="false">Посуточная!IB85</f>
        <v>0</v>
      </c>
      <c r="FG85" s="896" t="n">
        <f aca="false">Посуточная!IC85</f>
        <v>0</v>
      </c>
      <c r="FH85" s="892" t="n">
        <f aca="false">Посуточная!ID85</f>
        <v>0</v>
      </c>
      <c r="FI85" s="491" t="n">
        <f aca="false">Посуточная!II85</f>
        <v>0</v>
      </c>
      <c r="FJ85" s="897" t="n">
        <f aca="false">Посуточная!IJ85</f>
        <v>0</v>
      </c>
      <c r="FK85" s="366" t="n">
        <f aca="false">Посуточная!IK85</f>
        <v>0</v>
      </c>
      <c r="FL85" s="366" t="n">
        <f aca="false">Посуточная!IL85</f>
        <v>0</v>
      </c>
      <c r="FM85" s="496"/>
      <c r="FN85" s="497"/>
      <c r="FO85" s="291"/>
      <c r="FP85" s="291"/>
      <c r="FQ85" s="484"/>
      <c r="FR85" s="485"/>
      <c r="FS85" s="485"/>
      <c r="FT85" s="485"/>
      <c r="FU85" s="485"/>
      <c r="FV85" s="485"/>
      <c r="FW85" s="485"/>
      <c r="FX85" s="485"/>
      <c r="FY85" s="485"/>
      <c r="FZ85" s="485"/>
      <c r="GA85" s="485"/>
      <c r="GB85" s="485"/>
      <c r="GC85" s="485"/>
      <c r="GD85" s="485"/>
      <c r="GE85" s="485"/>
      <c r="GF85" s="322"/>
      <c r="GG85" s="322"/>
      <c r="GH85" s="322"/>
      <c r="GI85" s="322"/>
      <c r="GJ85" s="322"/>
      <c r="GK85" s="322"/>
      <c r="GL85" s="322"/>
      <c r="GM85" s="322"/>
      <c r="GN85" s="322"/>
      <c r="GO85" s="322"/>
      <c r="GP85" s="322"/>
      <c r="GQ85" s="322"/>
      <c r="GR85" s="322"/>
      <c r="GS85" s="322"/>
      <c r="GT85" s="322"/>
      <c r="GU85" s="322"/>
      <c r="GV85" s="322"/>
      <c r="GW85" s="322"/>
      <c r="GX85" s="322"/>
      <c r="GY85" s="322"/>
      <c r="GZ85" s="322"/>
      <c r="HA85" s="322"/>
      <c r="HB85" s="322"/>
      <c r="HC85" s="322"/>
      <c r="HD85" s="322"/>
      <c r="HE85" s="322"/>
      <c r="HF85" s="322"/>
      <c r="HG85" s="322"/>
      <c r="HH85" s="322"/>
      <c r="HI85" s="322"/>
      <c r="HJ85" s="322"/>
      <c r="HK85" s="322"/>
      <c r="HL85" s="322"/>
      <c r="HM85" s="539"/>
      <c r="HN85" s="497"/>
      <c r="HO85" s="291"/>
      <c r="HP85" s="291"/>
      <c r="HQ85" s="502"/>
      <c r="HR85" s="497"/>
      <c r="HS85" s="291"/>
      <c r="HT85" s="291"/>
      <c r="HU85" s="503"/>
      <c r="HV85" s="504"/>
      <c r="HW85" s="291"/>
      <c r="HX85" s="291"/>
      <c r="HY85" s="517"/>
      <c r="HZ85" s="518"/>
      <c r="IA85" s="291"/>
      <c r="IB85" s="291"/>
      <c r="IC85" s="503"/>
      <c r="ID85" s="504"/>
      <c r="IE85" s="291"/>
      <c r="IF85" s="291"/>
      <c r="IG85" s="484"/>
      <c r="IH85" s="485"/>
      <c r="II85" s="485"/>
      <c r="IJ85" s="485"/>
      <c r="IK85" s="485"/>
      <c r="IL85" s="485"/>
      <c r="IM85" s="485"/>
      <c r="IN85" s="485"/>
      <c r="IO85" s="485"/>
      <c r="IP85" s="485"/>
      <c r="IQ85" s="485"/>
      <c r="IR85" s="485"/>
      <c r="IS85" s="485"/>
      <c r="IT85" s="485"/>
      <c r="IU85" s="485"/>
      <c r="IV85" s="338"/>
      <c r="IW85" s="338"/>
      <c r="IX85" s="338"/>
      <c r="IY85" s="338"/>
      <c r="IZ85" s="338"/>
      <c r="JA85" s="338"/>
      <c r="JB85" s="338"/>
      <c r="JC85" s="338"/>
      <c r="JD85" s="338"/>
      <c r="JE85" s="338"/>
      <c r="JF85" s="338"/>
      <c r="JG85" s="338"/>
      <c r="JH85" s="338"/>
      <c r="JI85" s="338"/>
      <c r="JJ85" s="338"/>
      <c r="JK85" s="338"/>
      <c r="JL85" s="338"/>
      <c r="JM85" s="338"/>
      <c r="JN85" s="338"/>
      <c r="JO85" s="338"/>
      <c r="JP85" s="338"/>
      <c r="JQ85" s="338"/>
      <c r="JR85" s="338"/>
      <c r="JS85" s="338"/>
      <c r="JT85" s="338"/>
      <c r="JU85" s="338"/>
      <c r="JV85" s="338"/>
      <c r="JW85" s="338"/>
      <c r="JX85" s="338"/>
      <c r="JY85" s="338"/>
      <c r="JZ85" s="338"/>
      <c r="KA85" s="338"/>
      <c r="KB85" s="338"/>
      <c r="KC85" s="338"/>
      <c r="KD85" s="338"/>
      <c r="KE85" s="338"/>
      <c r="KF85" s="338"/>
      <c r="KG85" s="338"/>
      <c r="KH85" s="338"/>
      <c r="KI85" s="338"/>
      <c r="KJ85" s="539"/>
      <c r="KK85" s="497"/>
      <c r="KL85" s="291"/>
      <c r="KM85" s="291"/>
      <c r="KN85" s="898" t="n">
        <f aca="false">Посуточная!OF85</f>
        <v>0</v>
      </c>
      <c r="KO85" s="899" t="n">
        <f aca="false">Посуточная!OG85</f>
        <v>0</v>
      </c>
      <c r="KP85" s="899" t="n">
        <f aca="false">Посуточная!OH85</f>
        <v>0</v>
      </c>
      <c r="KQ85" s="899" t="n">
        <f aca="false">Посуточная!OI85</f>
        <v>0</v>
      </c>
      <c r="KR85" s="899" t="n">
        <f aca="false">Посуточная!OJ85</f>
        <v>0</v>
      </c>
      <c r="KS85" s="899" t="n">
        <f aca="false">Посуточная!OK85</f>
        <v>0</v>
      </c>
      <c r="KT85" s="899" t="n">
        <f aca="false">Посуточная!OL85</f>
        <v>0</v>
      </c>
      <c r="KU85" s="899" t="n">
        <f aca="false">Посуточная!OM85</f>
        <v>0</v>
      </c>
      <c r="KV85" s="899" t="n">
        <f aca="false">Посуточная!ON85</f>
        <v>0</v>
      </c>
      <c r="KW85" s="900" t="n">
        <f aca="false">Посуточная!OO85</f>
        <v>0</v>
      </c>
      <c r="KX85" s="897" t="n">
        <f aca="false">Посуточная!OV85</f>
        <v>0</v>
      </c>
      <c r="KY85" s="897" t="n">
        <f aca="false">Посуточная!OW85</f>
        <v>0</v>
      </c>
      <c r="KZ85" s="897" t="n">
        <f aca="false">Посуточная!OX85</f>
        <v>0</v>
      </c>
      <c r="LA85" s="897" t="n">
        <f aca="false">Посуточная!OY85</f>
        <v>0</v>
      </c>
      <c r="LB85" s="897" t="n">
        <f aca="false">Посуточная!OZ85</f>
        <v>0</v>
      </c>
      <c r="LC85" s="897" t="n">
        <f aca="false">Посуточная!PA85</f>
        <v>0</v>
      </c>
      <c r="LD85" s="897" t="n">
        <f aca="false">Посуточная!PB85</f>
        <v>0</v>
      </c>
      <c r="LE85" s="897" t="n">
        <f aca="false">Посуточная!PC85</f>
        <v>0</v>
      </c>
      <c r="LF85" s="897" t="n">
        <f aca="false">Посуточная!PD85</f>
        <v>0</v>
      </c>
      <c r="LG85" s="897" t="n">
        <f aca="false">Посуточная!PE85</f>
        <v>0</v>
      </c>
      <c r="LH85" s="897" t="n">
        <f aca="false">Посуточная!PF85</f>
        <v>0</v>
      </c>
      <c r="LI85" s="897" t="n">
        <f aca="false">Посуточная!PG85</f>
        <v>0</v>
      </c>
      <c r="LJ85" s="897" t="n">
        <f aca="false">Посуточная!PH85</f>
        <v>0</v>
      </c>
      <c r="LK85" s="897" t="n">
        <f aca="false">Посуточная!PI85</f>
        <v>0</v>
      </c>
      <c r="LL85" s="897" t="n">
        <f aca="false">Посуточная!PJ85</f>
        <v>0</v>
      </c>
      <c r="LM85" s="897" t="n">
        <f aca="false">Посуточная!PK85</f>
        <v>0</v>
      </c>
      <c r="LN85" s="897" t="n">
        <f aca="false">Посуточная!PL85</f>
        <v>0</v>
      </c>
      <c r="LO85" s="897" t="n">
        <f aca="false">Посуточная!PM85</f>
        <v>0</v>
      </c>
      <c r="LP85" s="897" t="n">
        <f aca="false">Посуточная!PN85</f>
        <v>0</v>
      </c>
      <c r="LQ85" s="897" t="n">
        <f aca="false">Посуточная!PO85</f>
        <v>0</v>
      </c>
      <c r="LR85" s="539"/>
      <c r="LS85" s="497"/>
      <c r="LT85" s="291"/>
      <c r="LU85" s="291"/>
      <c r="LV85" s="414" t="n">
        <f aca="false">Посуточная!QA85</f>
        <v>0</v>
      </c>
      <c r="LW85" s="415" t="n">
        <f aca="false">Посуточная!QB85</f>
        <v>0</v>
      </c>
      <c r="LX85" s="415" t="n">
        <f aca="false">Посуточная!QC85</f>
        <v>0</v>
      </c>
      <c r="LY85" s="415" t="n">
        <f aca="false">Посуточная!QD85</f>
        <v>0</v>
      </c>
      <c r="LZ85" s="415" t="n">
        <f aca="false">Посуточная!QE85</f>
        <v>0</v>
      </c>
      <c r="MA85" s="415" t="n">
        <f aca="false">Посуточная!QF85</f>
        <v>0</v>
      </c>
      <c r="MB85" s="415" t="n">
        <f aca="false">Посуточная!QG85</f>
        <v>0</v>
      </c>
      <c r="MC85" s="876" t="n">
        <f aca="false">Посуточная!QO85</f>
        <v>0</v>
      </c>
      <c r="MD85" s="876" t="n">
        <f aca="false">Посуточная!QP85</f>
        <v>0</v>
      </c>
      <c r="ME85" s="876" t="n">
        <f aca="false">Посуточная!QQ85</f>
        <v>0</v>
      </c>
      <c r="MF85" s="876" t="n">
        <f aca="false">Посуточная!QR85</f>
        <v>0</v>
      </c>
      <c r="MG85" s="876" t="n">
        <f aca="false">Посуточная!QS85</f>
        <v>0</v>
      </c>
      <c r="MH85" s="876" t="n">
        <f aca="false">Посуточная!QT85</f>
        <v>0</v>
      </c>
      <c r="MI85" s="876" t="n">
        <f aca="false">Посуточная!QU85</f>
        <v>0</v>
      </c>
      <c r="MJ85" s="539"/>
      <c r="MK85" s="497"/>
      <c r="ML85" s="291"/>
      <c r="MM85" s="291"/>
      <c r="MN85" s="871" t="n">
        <f aca="false">Посуточная!RG85</f>
        <v>0</v>
      </c>
      <c r="MO85" s="872" t="n">
        <f aca="false">Посуточная!RH85</f>
        <v>0</v>
      </c>
      <c r="MP85" s="872" t="n">
        <f aca="false">Посуточная!RI85</f>
        <v>0</v>
      </c>
      <c r="MQ85" s="872" t="n">
        <f aca="false">Посуточная!RJ85</f>
        <v>0</v>
      </c>
      <c r="MR85" s="872" t="n">
        <f aca="false">Посуточная!RK85</f>
        <v>0</v>
      </c>
      <c r="MS85" s="872" t="n">
        <f aca="false">Посуточная!RL85</f>
        <v>0</v>
      </c>
      <c r="MT85" s="872" t="n">
        <f aca="false">Посуточная!RM85</f>
        <v>0</v>
      </c>
      <c r="MU85" s="366" t="n">
        <f aca="false">Посуточная!RU85</f>
        <v>0</v>
      </c>
      <c r="MV85" s="366" t="n">
        <f aca="false">Посуточная!RV85</f>
        <v>0</v>
      </c>
      <c r="MW85" s="366" t="n">
        <f aca="false">Посуточная!RW85</f>
        <v>0</v>
      </c>
      <c r="MX85" s="366" t="n">
        <f aca="false">Посуточная!RX85</f>
        <v>0</v>
      </c>
      <c r="MY85" s="366" t="n">
        <f aca="false">Посуточная!RY85</f>
        <v>0</v>
      </c>
      <c r="MZ85" s="366" t="n">
        <f aca="false">Посуточная!RZ85</f>
        <v>0</v>
      </c>
      <c r="NA85" s="366" t="n">
        <f aca="false">Посуточная!SA85</f>
        <v>0</v>
      </c>
      <c r="NB85" s="539"/>
      <c r="NC85" s="497"/>
      <c r="ND85" s="291"/>
      <c r="NE85" s="291"/>
      <c r="NF85" s="502"/>
      <c r="NG85" s="497"/>
      <c r="NH85" s="291"/>
      <c r="NI85" s="291"/>
      <c r="NJ85" s="503"/>
      <c r="NK85" s="504"/>
      <c r="NL85" s="291"/>
      <c r="NM85" s="291"/>
      <c r="NN85" s="871" t="n">
        <f aca="false">Посуточная!SU85</f>
        <v>0</v>
      </c>
      <c r="NO85" s="872" t="n">
        <f aca="false">Посуточная!SV85</f>
        <v>0</v>
      </c>
      <c r="NP85" s="872" t="n">
        <f aca="false">Посуточная!SW85</f>
        <v>0</v>
      </c>
      <c r="NQ85" s="872" t="n">
        <f aca="false">Посуточная!SX85</f>
        <v>0</v>
      </c>
      <c r="NR85" s="366" t="n">
        <f aca="false">Посуточная!TC85</f>
        <v>0</v>
      </c>
      <c r="NS85" s="366" t="n">
        <f aca="false">Посуточная!TD85</f>
        <v>0</v>
      </c>
      <c r="NT85" s="366" t="n">
        <f aca="false">Посуточная!TE85</f>
        <v>0</v>
      </c>
      <c r="NU85" s="366" t="n">
        <f aca="false">Посуточная!TF85</f>
        <v>0</v>
      </c>
      <c r="NV85" s="539"/>
      <c r="NW85" s="497"/>
      <c r="NX85" s="291"/>
      <c r="NY85" s="291"/>
      <c r="NZ85" s="502"/>
      <c r="OA85" s="539"/>
      <c r="OB85" s="291"/>
      <c r="OC85" s="291"/>
      <c r="OD85" s="539"/>
      <c r="OE85" s="539"/>
      <c r="OF85" s="291"/>
      <c r="OG85" s="291"/>
      <c r="OH85" s="539"/>
      <c r="OI85" s="539"/>
      <c r="OJ85" s="291"/>
      <c r="OK85" s="291"/>
      <c r="OL85" s="539"/>
      <c r="OM85" s="539"/>
      <c r="ON85" s="291"/>
      <c r="OO85" s="291"/>
      <c r="OP85" s="540"/>
      <c r="OQ85" s="504"/>
      <c r="OR85" s="724"/>
      <c r="OS85" s="291"/>
      <c r="OT85" s="503"/>
      <c r="OU85" s="504"/>
      <c r="OV85" s="291"/>
      <c r="OW85" s="291"/>
      <c r="OX85" s="503"/>
      <c r="OY85" s="504"/>
      <c r="OZ85" s="291"/>
      <c r="PA85" s="291"/>
      <c r="PB85" s="502"/>
      <c r="PC85" s="497"/>
      <c r="PD85" s="291"/>
      <c r="PE85" s="291"/>
      <c r="PF85" s="503"/>
      <c r="PG85" s="504"/>
      <c r="PH85" s="291"/>
      <c r="PI85" s="291"/>
      <c r="PJ85" s="540"/>
      <c r="PK85" s="540"/>
      <c r="PL85" s="291"/>
      <c r="PM85" s="291"/>
      <c r="PN85" s="540"/>
      <c r="PO85" s="540"/>
      <c r="PP85" s="291"/>
      <c r="PQ85" s="732"/>
      <c r="PR85" s="541"/>
      <c r="PS85" s="542"/>
      <c r="PT85" s="541"/>
      <c r="PU85" s="542"/>
      <c r="PV85" s="335"/>
      <c r="PW85" s="542"/>
      <c r="PX85" s="543"/>
      <c r="PY85" s="541"/>
      <c r="PZ85" s="544"/>
      <c r="QA85" s="378"/>
      <c r="QD85" s="608"/>
      <c r="QQ85" s="127" t="n">
        <f aca="false">IF(V85="",0,V85+QQ82)</f>
        <v>0</v>
      </c>
      <c r="QR85" s="127" t="n">
        <f aca="false">IF(W85="",0,W85+QR82)</f>
        <v>0</v>
      </c>
      <c r="QS85" s="127" t="n">
        <f aca="false">IF(AN85="",0,AN85+QS82)</f>
        <v>0</v>
      </c>
      <c r="QT85" s="127" t="n">
        <f aca="false">IF(AO85="",0,AO85+QT82)</f>
        <v>0</v>
      </c>
      <c r="QU85" s="127" t="n">
        <f aca="false">IF(AZ85="",0,AZ85+QU82)</f>
        <v>0</v>
      </c>
      <c r="QV85" s="127" t="n">
        <f aca="false">IF(BA85="",0,BA85+QV82)</f>
        <v>0</v>
      </c>
      <c r="QW85" s="127" t="n">
        <f aca="false">IF(BL85="",0,BL85+QW82)</f>
        <v>0</v>
      </c>
      <c r="QX85" s="127" t="n">
        <f aca="false">IF(BM85="",0,BM85+QX82)</f>
        <v>0</v>
      </c>
      <c r="QY85" s="127" t="n">
        <f aca="false">IF(CF85="",0,CF85+QY82)</f>
        <v>0</v>
      </c>
      <c r="QZ85" s="127" t="n">
        <f aca="false">IF(CG85="",0,CG85+QZ82)</f>
        <v>0</v>
      </c>
      <c r="RA85" s="127" t="n">
        <f aca="false">IF(CX85="",0,CX85+RA82)</f>
        <v>0</v>
      </c>
      <c r="RB85" s="127" t="n">
        <f aca="false">IF(CY85="",0,CY85+RB82)</f>
        <v>0</v>
      </c>
      <c r="RC85" s="127" t="n">
        <f aca="false">IF(FO85="",0,FO85+RC82)</f>
        <v>0</v>
      </c>
      <c r="RD85" s="127" t="n">
        <f aca="false">IF(FP85="",0,FP85+RD82)</f>
        <v>0</v>
      </c>
      <c r="RE85" s="127" t="n">
        <f aca="false">IF(FC85="",0,FC85+RE82)</f>
        <v>0</v>
      </c>
      <c r="RF85" s="127" t="n">
        <f aca="false">IF(FD85="",0,FD85+RF82)</f>
        <v>0</v>
      </c>
      <c r="RG85" s="127" t="n">
        <f aca="false">IF(ND85="",0,ND85+RG82)</f>
        <v>0</v>
      </c>
      <c r="RH85" s="127" t="n">
        <f aca="false">IF(NE85="",0,NE85+RH82)</f>
        <v>0</v>
      </c>
      <c r="RI85" s="127" t="n">
        <f aca="false">IF(OX85="",0,OX85)</f>
        <v>0</v>
      </c>
      <c r="RJ85" s="127" t="n">
        <f aca="false">IF(OY85="",0,OY85)</f>
        <v>0</v>
      </c>
      <c r="RK85" s="127" t="n">
        <f aca="false">IF(IA85="",0,IA85+RK82)</f>
        <v>0</v>
      </c>
      <c r="RL85" s="127" t="n">
        <f aca="false">IF(IB85="",0,IB85+RL82)</f>
        <v>0</v>
      </c>
      <c r="RM85" s="127" t="n">
        <f aca="false">IF(OT85="",0,OT85+RM82)</f>
        <v>0</v>
      </c>
      <c r="RN85" s="127" t="n">
        <f aca="false">IF(OU85="",0,OU85+RN82)</f>
        <v>0</v>
      </c>
      <c r="RO85" s="127" t="n">
        <f aca="false">IF(PY85="",0,PY85+RO82)</f>
        <v>0</v>
      </c>
      <c r="RP85" s="127" t="n">
        <f aca="false">IF(PZ85="",0,PZ85+RP82)</f>
        <v>0</v>
      </c>
      <c r="RQ85" s="127" t="n">
        <f aca="false">IFERROR(RO85/$A83,0)</f>
        <v>0</v>
      </c>
      <c r="RR85" s="127" t="n">
        <f aca="false">IFERROR(RP85/$A83,0)</f>
        <v>0</v>
      </c>
      <c r="RS85" s="127" t="n">
        <f aca="false">IF(PD85="",0,PD85+RS82)</f>
        <v>0</v>
      </c>
      <c r="RT85" s="127" t="n">
        <f aca="false">IF(PE85="",0,PE85+RT82)</f>
        <v>0</v>
      </c>
      <c r="RU85" s="127" t="n">
        <f aca="false">IF(QQ85&gt;0,0,T85+RU82)</f>
        <v>0</v>
      </c>
      <c r="RV85" s="127" t="n">
        <f aca="false">IF(QR85&gt;0,0,U85+RV82)</f>
        <v>0</v>
      </c>
      <c r="RW85" s="127" t="n">
        <f aca="false">IF(QS85&gt;0,0,AL85+RW82)</f>
        <v>0</v>
      </c>
      <c r="RX85" s="127" t="n">
        <f aca="false">IF(QT85&gt;0,0,AM85+RX82)</f>
        <v>0</v>
      </c>
      <c r="RY85" s="127" t="n">
        <f aca="false">IF(QU85&gt;0,0,AX85+RY82)</f>
        <v>0</v>
      </c>
      <c r="RZ85" s="127" t="n">
        <f aca="false">IF(QV85&gt;0,0,AY85+RZ82)</f>
        <v>0</v>
      </c>
      <c r="SA85" s="127" t="n">
        <f aca="false">IF(QW85&gt;0,0,BJ85+SA82)</f>
        <v>0</v>
      </c>
      <c r="SB85" s="127" t="n">
        <f aca="false">IF(QX85&gt;0,0,BK85+SB82)</f>
        <v>0</v>
      </c>
      <c r="SC85" s="127" t="n">
        <f aca="false">IF(QY85&gt;0,0,CD85+SC82)</f>
        <v>0</v>
      </c>
      <c r="SD85" s="127" t="n">
        <f aca="false">IF(QZ85&gt;0,0,CE85+SD82)</f>
        <v>0</v>
      </c>
      <c r="SE85" s="127" t="n">
        <f aca="false">IF(RA85&gt;0,0,CV85+SE82)</f>
        <v>0</v>
      </c>
      <c r="SF85" s="127" t="n">
        <f aca="false">IF(RB85&gt;0,0,CW85+SF82)</f>
        <v>0</v>
      </c>
      <c r="SG85" s="127" t="n">
        <f aca="false">IF(RC85&gt;0,0,FM85+SG82)</f>
        <v>0</v>
      </c>
      <c r="SH85" s="127" t="n">
        <f aca="false">IF(RD85&gt;0,0,FN85+SH82)</f>
        <v>0</v>
      </c>
      <c r="SI85" s="127" t="n">
        <f aca="false">IF(RE85&gt;0,0,FA85+SI82)</f>
        <v>0</v>
      </c>
      <c r="SJ85" s="127" t="n">
        <f aca="false">IFERROR(IF(RF85&gt;0,0,FB85+SJ82),0)</f>
        <v>0</v>
      </c>
      <c r="SK85" s="127" t="n">
        <f aca="false">IF(RG85&gt;0,0,NB85+SK82)</f>
        <v>0</v>
      </c>
      <c r="SL85" s="127" t="n">
        <f aca="false">IFERROR(IF(RH85&gt;0,0,NC85+SL82),0)</f>
        <v>0</v>
      </c>
      <c r="SM85" s="127"/>
      <c r="SN85" s="127"/>
      <c r="SO85" s="127"/>
    </row>
    <row r="86" customFormat="false" ht="15" hidden="false" customHeight="false" outlineLevel="0" collapsed="false">
      <c r="A86" s="737"/>
      <c r="B86" s="863" t="str">
        <f aca="false">Посуточная!B86</f>
        <v>6636</v>
      </c>
      <c r="C86" s="864" t="n">
        <f aca="false">Посуточная!C86</f>
        <v>0</v>
      </c>
      <c r="D86" s="864" t="n">
        <f aca="false">Посуточная!D86</f>
        <v>0</v>
      </c>
      <c r="E86" s="864" t="n">
        <f aca="false">Посуточная!E86</f>
        <v>0</v>
      </c>
      <c r="F86" s="864" t="n">
        <f aca="false">Посуточная!F86</f>
        <v>0</v>
      </c>
      <c r="G86" s="864" t="n">
        <f aca="false">Посуточная!G86</f>
        <v>0</v>
      </c>
      <c r="H86" s="864" t="n">
        <f aca="false">Посуточная!H86</f>
        <v>0</v>
      </c>
      <c r="I86" s="864" t="n">
        <f aca="false">Посуточная!I86</f>
        <v>0</v>
      </c>
      <c r="J86" s="322" t="str">
        <f aca="false">Посуточная!Q86</f>
        <v>5407</v>
      </c>
      <c r="K86" s="322" t="n">
        <f aca="false">Посуточная!R86</f>
        <v>0</v>
      </c>
      <c r="L86" s="322" t="n">
        <f aca="false">Посуточная!S86</f>
        <v>0</v>
      </c>
      <c r="M86" s="322" t="n">
        <f aca="false">Посуточная!T86</f>
        <v>0</v>
      </c>
      <c r="N86" s="322" t="n">
        <f aca="false">Посуточная!U86</f>
        <v>0</v>
      </c>
      <c r="O86" s="322" t="n">
        <f aca="false">Посуточная!V86</f>
        <v>0</v>
      </c>
      <c r="P86" s="322" t="n">
        <f aca="false">Посуточная!W86</f>
        <v>0</v>
      </c>
      <c r="Q86" s="322" t="n">
        <f aca="false">Посуточная!X86</f>
        <v>0</v>
      </c>
      <c r="R86" s="322" t="n">
        <f aca="false">Посуточная!Y86</f>
        <v>0</v>
      </c>
      <c r="S86" s="322" t="n">
        <f aca="false">Посуточная!Z86</f>
        <v>0</v>
      </c>
      <c r="T86" s="417" t="n">
        <f aca="false">COUNTIF(B86:I86,"&lt;&gt;0")-COUNTIF(B86:I86,"")</f>
        <v>-6</v>
      </c>
      <c r="U86" s="391" t="n">
        <f aca="false">COUNTIF(J86:S86,"&lt;&gt;0")-COUNTIF(J86:S86,"")</f>
        <v>1</v>
      </c>
      <c r="V86" s="291"/>
      <c r="W86" s="291"/>
      <c r="X86" s="863" t="n">
        <f aca="false">Посуточная!AL86</f>
        <v>0</v>
      </c>
      <c r="Y86" s="864" t="n">
        <f aca="false">Посуточная!AM86</f>
        <v>0</v>
      </c>
      <c r="Z86" s="864" t="n">
        <f aca="false">Посуточная!AN86</f>
        <v>0</v>
      </c>
      <c r="AA86" s="864" t="n">
        <f aca="false">Посуточная!AO86</f>
        <v>0</v>
      </c>
      <c r="AB86" s="864" t="n">
        <f aca="false">Посуточная!AP86</f>
        <v>0</v>
      </c>
      <c r="AC86" s="864" t="n">
        <f aca="false">Посуточная!AQ86</f>
        <v>0</v>
      </c>
      <c r="AD86" s="864" t="n">
        <f aca="false">Посуточная!AR86</f>
        <v>0</v>
      </c>
      <c r="AE86" s="322" t="n">
        <f aca="false">Посуточная!AZ86</f>
        <v>0</v>
      </c>
      <c r="AF86" s="322" t="n">
        <f aca="false">Посуточная!BA86</f>
        <v>0</v>
      </c>
      <c r="AG86" s="322" t="n">
        <f aca="false">Посуточная!BB86</f>
        <v>0</v>
      </c>
      <c r="AH86" s="322" t="n">
        <f aca="false">Посуточная!BC86</f>
        <v>0</v>
      </c>
      <c r="AI86" s="322" t="str">
        <f aca="false">Посуточная!BD86</f>
        <v>2840</v>
      </c>
      <c r="AJ86" s="322" t="n">
        <f aca="false">Посуточная!BE86</f>
        <v>0</v>
      </c>
      <c r="AK86" s="322" t="n">
        <f aca="false">Посуточная!BF86</f>
        <v>0</v>
      </c>
      <c r="AL86" s="417" t="n">
        <f aca="false">COUNTIF(X86:AD86,"&lt;&gt;0")-COUNTIF(X86:AD86,"")</f>
        <v>-7</v>
      </c>
      <c r="AM86" s="391" t="n">
        <f aca="false">COUNTIF(AE86:AK86,"&lt;&gt;0")-COUNTIF(AE86:AK86,"")</f>
        <v>1</v>
      </c>
      <c r="AN86" s="291"/>
      <c r="AO86" s="291"/>
      <c r="AP86" s="863" t="n">
        <f aca="false">Посуточная!BR86</f>
        <v>0</v>
      </c>
      <c r="AQ86" s="864" t="n">
        <f aca="false">Посуточная!BS86</f>
        <v>0</v>
      </c>
      <c r="AR86" s="864" t="n">
        <f aca="false">Посуточная!BT86</f>
        <v>0</v>
      </c>
      <c r="AS86" s="864" t="n">
        <f aca="false">Посуточная!BU86</f>
        <v>0</v>
      </c>
      <c r="AT86" s="322" t="n">
        <f aca="false">Посуточная!BZ86</f>
        <v>0</v>
      </c>
      <c r="AU86" s="322" t="n">
        <f aca="false">Посуточная!CA86</f>
        <v>0</v>
      </c>
      <c r="AV86" s="322" t="n">
        <f aca="false">Посуточная!CB86</f>
        <v>0</v>
      </c>
      <c r="AW86" s="322" t="n">
        <f aca="false">Посуточная!CC86</f>
        <v>0</v>
      </c>
      <c r="AX86" s="417" t="n">
        <f aca="false">COUNTIF(AP86:AS86,"&lt;&gt;0")-COUNTIF(AP86:AS86,"")</f>
        <v>-4</v>
      </c>
      <c r="AY86" s="391" t="n">
        <f aca="false">COUNTIF(AT86:AW86,"&lt;&gt;0")-COUNTIF(AT86:AW86,"")</f>
        <v>0</v>
      </c>
      <c r="AZ86" s="291"/>
      <c r="BA86" s="291"/>
      <c r="BB86" s="863" t="n">
        <f aca="false">Посуточная!CL86</f>
        <v>0</v>
      </c>
      <c r="BC86" s="864" t="n">
        <f aca="false">Посуточная!CM86</f>
        <v>0</v>
      </c>
      <c r="BD86" s="864" t="n">
        <f aca="false">Посуточная!CN86</f>
        <v>0</v>
      </c>
      <c r="BE86" s="864" t="n">
        <f aca="false">Посуточная!CO86</f>
        <v>0</v>
      </c>
      <c r="BF86" s="322" t="n">
        <f aca="false">Посуточная!CT86</f>
        <v>0</v>
      </c>
      <c r="BG86" s="322" t="n">
        <f aca="false">Посуточная!CU86</f>
        <v>0</v>
      </c>
      <c r="BH86" s="322" t="n">
        <f aca="false">Посуточная!CV86</f>
        <v>0</v>
      </c>
      <c r="BI86" s="322" t="n">
        <f aca="false">Посуточная!CW86</f>
        <v>0</v>
      </c>
      <c r="BJ86" s="417" t="n">
        <f aca="false">COUNTIF(BB86:BE86,"&lt;&gt;0")-COUNTIF(BB86:BE86,"")</f>
        <v>-4</v>
      </c>
      <c r="BK86" s="391" t="n">
        <f aca="false">COUNTIF(BF86:BI86,"&lt;&gt;0")-COUNTIF(BF86:BI86,"")</f>
        <v>0</v>
      </c>
      <c r="BL86" s="291"/>
      <c r="BM86" s="291"/>
      <c r="BN86" s="395" t="n">
        <f aca="false">SUMIF(B6:BM6,"итого гр.",B86:BM86)</f>
        <v>1</v>
      </c>
      <c r="BO86" s="391" t="n">
        <f aca="false">SUMIF(B6:BM6,"итого фк.",B86:BM86)</f>
        <v>2</v>
      </c>
      <c r="BP86" s="291"/>
      <c r="BQ86" s="291"/>
      <c r="BR86" s="396"/>
      <c r="BS86" s="397"/>
      <c r="BT86" s="291"/>
      <c r="BU86" s="291"/>
      <c r="BV86" s="381" t="n">
        <f aca="false">Посуточная!DN86</f>
        <v>0</v>
      </c>
      <c r="BW86" s="382" t="n">
        <f aca="false">Посуточная!DO86</f>
        <v>0</v>
      </c>
      <c r="BX86" s="382" t="n">
        <f aca="false">Посуточная!DP86</f>
        <v>0</v>
      </c>
      <c r="BY86" s="382" t="n">
        <f aca="false">Посуточная!DQ86</f>
        <v>0</v>
      </c>
      <c r="BZ86" s="322" t="n">
        <f aca="false">Посуточная!DV86</f>
        <v>0</v>
      </c>
      <c r="CA86" s="322" t="n">
        <f aca="false">Посуточная!DW86</f>
        <v>0</v>
      </c>
      <c r="CB86" s="322" t="n">
        <f aca="false">Посуточная!DX86</f>
        <v>0</v>
      </c>
      <c r="CC86" s="322" t="n">
        <f aca="false">Посуточная!DY86</f>
        <v>0</v>
      </c>
      <c r="CD86" s="417" t="n">
        <f aca="false">COUNTIF(BV86:BY86,"&lt;&gt;0")-COUNTIF(BV86:BY86,"")</f>
        <v>-4</v>
      </c>
      <c r="CE86" s="391" t="n">
        <f aca="false">COUNTIF(BZ86:CC86,"&lt;&gt;0")-COUNTIF(BZ86:CC86,"")</f>
        <v>0</v>
      </c>
      <c r="CF86" s="291"/>
      <c r="CG86" s="291"/>
      <c r="CH86" s="381" t="n">
        <f aca="false">Посуточная!EH86</f>
        <v>0</v>
      </c>
      <c r="CI86" s="382" t="n">
        <f aca="false">Посуточная!EI86</f>
        <v>0</v>
      </c>
      <c r="CJ86" s="382" t="n">
        <f aca="false">Посуточная!EJ86</f>
        <v>0</v>
      </c>
      <c r="CK86" s="382" t="n">
        <f aca="false">Посуточная!EK86</f>
        <v>0</v>
      </c>
      <c r="CL86" s="382" t="n">
        <f aca="false">Посуточная!EL86</f>
        <v>0</v>
      </c>
      <c r="CM86" s="382" t="n">
        <f aca="false">Посуточная!EM86</f>
        <v>0</v>
      </c>
      <c r="CN86" s="382" t="n">
        <f aca="false">Посуточная!EN86</f>
        <v>0</v>
      </c>
      <c r="CO86" s="322" t="n">
        <f aca="false">Посуточная!ES86</f>
        <v>0</v>
      </c>
      <c r="CP86" s="322" t="n">
        <f aca="false">Посуточная!ET86</f>
        <v>0</v>
      </c>
      <c r="CQ86" s="322" t="n">
        <f aca="false">Посуточная!EU86</f>
        <v>0</v>
      </c>
      <c r="CR86" s="322" t="n">
        <f aca="false">Посуточная!EV86</f>
        <v>0</v>
      </c>
      <c r="CS86" s="322" t="n">
        <f aca="false">Посуточная!EW86</f>
        <v>0</v>
      </c>
      <c r="CT86" s="322" t="n">
        <f aca="false">Посуточная!EX86</f>
        <v>0</v>
      </c>
      <c r="CU86" s="322" t="n">
        <f aca="false">Посуточная!EY86</f>
        <v>0</v>
      </c>
      <c r="CV86" s="417" t="n">
        <f aca="false">COUNTIF(CH86:CN86,"&lt;&gt;0")-COUNTIF(CH86:CN86,"")</f>
        <v>-7</v>
      </c>
      <c r="CW86" s="391" t="n">
        <f aca="false">COUNTIF(CO86:CU86,"&lt;&gt;0")-COUNTIF(CO86:CU86,"")</f>
        <v>0</v>
      </c>
      <c r="CX86" s="291"/>
      <c r="CY86" s="291"/>
      <c r="CZ86" s="863" t="str">
        <f aca="false">Посуточная!FH86</f>
        <v>6509</v>
      </c>
      <c r="DA86" s="864" t="n">
        <f aca="false">Посуточная!FI86</f>
        <v>0</v>
      </c>
      <c r="DB86" s="864" t="n">
        <f aca="false">Посуточная!FJ86</f>
        <v>0</v>
      </c>
      <c r="DC86" s="864" t="n">
        <f aca="false">Посуточная!FK86</f>
        <v>0</v>
      </c>
      <c r="DD86" s="864" t="n">
        <f aca="false">Посуточная!FL86</f>
        <v>0</v>
      </c>
      <c r="DE86" s="864" t="n">
        <f aca="false">Посуточная!FM86</f>
        <v>0</v>
      </c>
      <c r="DF86" s="864" t="n">
        <f aca="false">Посуточная!FN86</f>
        <v>0</v>
      </c>
      <c r="DG86" s="864" t="n">
        <f aca="false">Посуточная!FO86</f>
        <v>0</v>
      </c>
      <c r="DH86" s="864" t="n">
        <f aca="false">Посуточная!FP86</f>
        <v>0</v>
      </c>
      <c r="DI86" s="864" t="n">
        <f aca="false">Посуточная!FQ86</f>
        <v>0</v>
      </c>
      <c r="DJ86" s="864" t="n">
        <f aca="false">Посуточная!FR86</f>
        <v>0</v>
      </c>
      <c r="DK86" s="864" t="n">
        <f aca="false">Посуточная!FS86</f>
        <v>0</v>
      </c>
      <c r="DL86" s="864" t="n">
        <f aca="false">Посуточная!FT86</f>
        <v>0</v>
      </c>
      <c r="DM86" s="864" t="n">
        <f aca="false">Посуточная!FU86</f>
        <v>0</v>
      </c>
      <c r="DN86" s="864" t="n">
        <f aca="false">Посуточная!FV86</f>
        <v>0</v>
      </c>
      <c r="DO86" s="864" t="n">
        <f aca="false">Посуточная!FW86</f>
        <v>0</v>
      </c>
      <c r="DP86" s="864" t="n">
        <f aca="false">Посуточная!FX86</f>
        <v>0</v>
      </c>
      <c r="DQ86" s="864" t="n">
        <f aca="false">Посуточная!FY86</f>
        <v>0</v>
      </c>
      <c r="DR86" s="864" t="n">
        <f aca="false">Посуточная!FZ86</f>
        <v>0</v>
      </c>
      <c r="DS86" s="864" t="n">
        <f aca="false">Посуточная!GA86</f>
        <v>0</v>
      </c>
      <c r="DT86" s="864" t="n">
        <f aca="false">Посуточная!GB86</f>
        <v>0</v>
      </c>
      <c r="DU86" s="864" t="n">
        <f aca="false">Посуточная!GC86</f>
        <v>0</v>
      </c>
      <c r="DV86" s="864" t="n">
        <f aca="false">Посуточная!GD86</f>
        <v>0</v>
      </c>
      <c r="DW86" s="864" t="n">
        <f aca="false">Посуточная!GE86</f>
        <v>0</v>
      </c>
      <c r="DX86" s="864" t="n">
        <f aca="false">Посуточная!GF86</f>
        <v>0</v>
      </c>
      <c r="DY86" s="864" t="n">
        <f aca="false">Посуточная!GG86</f>
        <v>0</v>
      </c>
      <c r="DZ86" s="864" t="n">
        <f aca="false">Посуточная!GH86</f>
        <v>0</v>
      </c>
      <c r="EA86" s="864" t="n">
        <f aca="false">Посуточная!GI86</f>
        <v>0</v>
      </c>
      <c r="EB86" s="864" t="n">
        <f aca="false">Посуточная!GJ86</f>
        <v>0</v>
      </c>
      <c r="EC86" s="864" t="n">
        <f aca="false">Посуточная!GK86</f>
        <v>0</v>
      </c>
      <c r="ED86" s="864" t="n">
        <f aca="false">Посуточная!GL86</f>
        <v>0</v>
      </c>
      <c r="EE86" s="864" t="n">
        <f aca="false">Посуточная!GM86</f>
        <v>0</v>
      </c>
      <c r="EF86" s="322" t="n">
        <f aca="false">Посуточная!GU86</f>
        <v>0</v>
      </c>
      <c r="EG86" s="322" t="n">
        <f aca="false">Посуточная!GV86</f>
        <v>0</v>
      </c>
      <c r="EH86" s="322" t="n">
        <f aca="false">Посуточная!GW86</f>
        <v>0</v>
      </c>
      <c r="EI86" s="322" t="n">
        <f aca="false">Посуточная!GX86</f>
        <v>0</v>
      </c>
      <c r="EJ86" s="322" t="n">
        <f aca="false">Посуточная!GY86</f>
        <v>0</v>
      </c>
      <c r="EK86" s="322" t="n">
        <f aca="false">Посуточная!GZ86</f>
        <v>0</v>
      </c>
      <c r="EL86" s="322" t="n">
        <f aca="false">Посуточная!HA86</f>
        <v>0</v>
      </c>
      <c r="EM86" s="322" t="n">
        <f aca="false">Посуточная!HB86</f>
        <v>0</v>
      </c>
      <c r="EN86" s="322" t="n">
        <f aca="false">Посуточная!HC86</f>
        <v>0</v>
      </c>
      <c r="EO86" s="322" t="n">
        <f aca="false">Посуточная!HD86</f>
        <v>0</v>
      </c>
      <c r="EP86" s="322" t="n">
        <f aca="false">Посуточная!HE86</f>
        <v>0</v>
      </c>
      <c r="EQ86" s="322" t="n">
        <f aca="false">Посуточная!HF86</f>
        <v>0</v>
      </c>
      <c r="ER86" s="322" t="n">
        <f aca="false">Посуточная!HG86</f>
        <v>0</v>
      </c>
      <c r="ES86" s="322" t="n">
        <f aca="false">Посуточная!HH86</f>
        <v>0</v>
      </c>
      <c r="ET86" s="322" t="n">
        <f aca="false">Посуточная!HI86</f>
        <v>0</v>
      </c>
      <c r="EU86" s="322" t="n">
        <f aca="false">Посуточная!HJ86</f>
        <v>0</v>
      </c>
      <c r="EV86" s="322" t="n">
        <f aca="false">Посуточная!HK86</f>
        <v>0</v>
      </c>
      <c r="EW86" s="322" t="n">
        <f aca="false">Посуточная!HL86</f>
        <v>0</v>
      </c>
      <c r="EX86" s="322" t="n">
        <f aca="false">Посуточная!HM86</f>
        <v>0</v>
      </c>
      <c r="EY86" s="322" t="n">
        <f aca="false">Посуточная!HN86</f>
        <v>0</v>
      </c>
      <c r="EZ86" s="322" t="n">
        <f aca="false">Посуточная!HO86</f>
        <v>0</v>
      </c>
      <c r="FA86" s="390" t="n">
        <f aca="false">COUNTIF(CZ86:EE86,"&lt;&gt;0")-COUNTIF(CZ86:EE86,"")</f>
        <v>-30</v>
      </c>
      <c r="FB86" s="391" t="n">
        <f aca="false">COUNTIF(EF86:EZ86,"&lt;&gt;0")-COUNTIF(EF86:EZ86,"")</f>
        <v>0</v>
      </c>
      <c r="FC86" s="291"/>
      <c r="FD86" s="291"/>
      <c r="FE86" s="869" t="n">
        <f aca="false">Посуточная!IA86</f>
        <v>0</v>
      </c>
      <c r="FF86" s="870" t="n">
        <f aca="false">Посуточная!IB86</f>
        <v>0</v>
      </c>
      <c r="FG86" s="870" t="n">
        <f aca="false">Посуточная!IC86</f>
        <v>0</v>
      </c>
      <c r="FH86" s="864" t="n">
        <f aca="false">Посуточная!ID86</f>
        <v>0</v>
      </c>
      <c r="FI86" s="322" t="n">
        <f aca="false">Посуточная!II86</f>
        <v>0</v>
      </c>
      <c r="FJ86" s="366" t="n">
        <f aca="false">Посуточная!IJ86</f>
        <v>0</v>
      </c>
      <c r="FK86" s="366" t="n">
        <f aca="false">Посуточная!IK86</f>
        <v>0</v>
      </c>
      <c r="FL86" s="366" t="n">
        <f aca="false">Посуточная!IL86</f>
        <v>0</v>
      </c>
      <c r="FM86" s="390" t="n">
        <f aca="false">COUNTIF(FE86:FH86,"&lt;&gt;0")-COUNTIF(FE86:FH86,"")</f>
        <v>-4</v>
      </c>
      <c r="FN86" s="391" t="n">
        <f aca="false">COUNTIF(FI86:FL86,"&lt;&gt;0")-COUNTIF(FI86:FL86,"")</f>
        <v>0</v>
      </c>
      <c r="FO86" s="291"/>
      <c r="FP86" s="291"/>
      <c r="FQ86" s="381"/>
      <c r="FR86" s="382"/>
      <c r="FS86" s="382"/>
      <c r="FT86" s="382"/>
      <c r="FU86" s="382"/>
      <c r="FV86" s="382"/>
      <c r="FW86" s="382"/>
      <c r="FX86" s="382"/>
      <c r="FY86" s="382"/>
      <c r="FZ86" s="382"/>
      <c r="GA86" s="382"/>
      <c r="GB86" s="382"/>
      <c r="GC86" s="382"/>
      <c r="GD86" s="382"/>
      <c r="GE86" s="382"/>
      <c r="GF86" s="322"/>
      <c r="GG86" s="322"/>
      <c r="GH86" s="322"/>
      <c r="GI86" s="322"/>
      <c r="GJ86" s="322"/>
      <c r="GK86" s="322"/>
      <c r="GL86" s="322"/>
      <c r="GM86" s="322"/>
      <c r="GN86" s="322"/>
      <c r="GO86" s="322"/>
      <c r="GP86" s="322"/>
      <c r="GQ86" s="322"/>
      <c r="GR86" s="322"/>
      <c r="GS86" s="322"/>
      <c r="GT86" s="322"/>
      <c r="GU86" s="322"/>
      <c r="GV86" s="322"/>
      <c r="GW86" s="322"/>
      <c r="GX86" s="322"/>
      <c r="GY86" s="322"/>
      <c r="GZ86" s="322"/>
      <c r="HA86" s="322"/>
      <c r="HB86" s="322"/>
      <c r="HC86" s="322"/>
      <c r="HD86" s="322"/>
      <c r="HE86" s="322"/>
      <c r="HF86" s="322"/>
      <c r="HG86" s="322"/>
      <c r="HH86" s="322"/>
      <c r="HI86" s="322"/>
      <c r="HJ86" s="322"/>
      <c r="HK86" s="322"/>
      <c r="HL86" s="322"/>
      <c r="HM86" s="417" t="n">
        <f aca="false">COUNTIF(FQ86:GE86,"&lt;&gt;0")-COUNTIF(FQ86:GE86,"")</f>
        <v>0</v>
      </c>
      <c r="HN86" s="391" t="n">
        <f aca="false">COUNTIF(GF86:HL86,"&lt;&gt;0")-COUNTIF(GF86:HL86,"")</f>
        <v>0</v>
      </c>
      <c r="HO86" s="291"/>
      <c r="HP86" s="291"/>
      <c r="HQ86" s="395" t="n">
        <f aca="false">SUMIF(BV6:HP6,"итого гр.",BV86:HP86)</f>
        <v>1</v>
      </c>
      <c r="HR86" s="391" t="n">
        <f aca="false">SUMIF(BV6:HP6,"итого фк.",BV86:HP86)</f>
        <v>0</v>
      </c>
      <c r="HS86" s="291"/>
      <c r="HT86" s="291"/>
      <c r="HU86" s="396"/>
      <c r="HV86" s="397"/>
      <c r="HW86" s="291"/>
      <c r="HX86" s="291"/>
      <c r="HY86" s="406"/>
      <c r="HZ86" s="407"/>
      <c r="IA86" s="291"/>
      <c r="IB86" s="291"/>
      <c r="IC86" s="396"/>
      <c r="ID86" s="397"/>
      <c r="IE86" s="291"/>
      <c r="IF86" s="291"/>
      <c r="IG86" s="381"/>
      <c r="IH86" s="382"/>
      <c r="II86" s="382"/>
      <c r="IJ86" s="382"/>
      <c r="IK86" s="382"/>
      <c r="IL86" s="382"/>
      <c r="IM86" s="382"/>
      <c r="IN86" s="382"/>
      <c r="IO86" s="382"/>
      <c r="IP86" s="382"/>
      <c r="IQ86" s="382"/>
      <c r="IR86" s="382"/>
      <c r="IS86" s="382"/>
      <c r="IT86" s="382"/>
      <c r="IU86" s="382"/>
      <c r="IV86" s="322"/>
      <c r="IW86" s="322"/>
      <c r="IX86" s="322"/>
      <c r="IY86" s="322"/>
      <c r="IZ86" s="322"/>
      <c r="JA86" s="322"/>
      <c r="JB86" s="322"/>
      <c r="JC86" s="322"/>
      <c r="JD86" s="322"/>
      <c r="JE86" s="322"/>
      <c r="JF86" s="322"/>
      <c r="JG86" s="322"/>
      <c r="JH86" s="322"/>
      <c r="JI86" s="322"/>
      <c r="JJ86" s="322"/>
      <c r="JK86" s="322"/>
      <c r="JL86" s="322"/>
      <c r="JM86" s="322"/>
      <c r="JN86" s="322"/>
      <c r="JO86" s="322"/>
      <c r="JP86" s="322"/>
      <c r="JQ86" s="322"/>
      <c r="JR86" s="322"/>
      <c r="JS86" s="322"/>
      <c r="JT86" s="322"/>
      <c r="JU86" s="322"/>
      <c r="JV86" s="322"/>
      <c r="JW86" s="322"/>
      <c r="JX86" s="322"/>
      <c r="JY86" s="322"/>
      <c r="JZ86" s="322"/>
      <c r="KA86" s="322"/>
      <c r="KB86" s="322"/>
      <c r="KC86" s="322"/>
      <c r="KD86" s="322"/>
      <c r="KE86" s="322"/>
      <c r="KF86" s="322"/>
      <c r="KG86" s="322"/>
      <c r="KH86" s="322"/>
      <c r="KI86" s="322"/>
      <c r="KJ86" s="417" t="n">
        <f aca="false">COUNTIF(IG86:IU86,"&lt;&gt;0")-COUNTIF(IG86:IU86,"")</f>
        <v>0</v>
      </c>
      <c r="KK86" s="391" t="n">
        <f aca="false">COUNTIF(IV86:KI86,"&lt;&gt;0")-COUNTIF(IV86:KI86,"")</f>
        <v>0</v>
      </c>
      <c r="KL86" s="291"/>
      <c r="KM86" s="291"/>
      <c r="KN86" s="871" t="n">
        <f aca="false">Посуточная!OF86</f>
        <v>0</v>
      </c>
      <c r="KO86" s="872" t="n">
        <f aca="false">Посуточная!OG86</f>
        <v>0</v>
      </c>
      <c r="KP86" s="872" t="n">
        <f aca="false">Посуточная!OH86</f>
        <v>0</v>
      </c>
      <c r="KQ86" s="872" t="n">
        <f aca="false">Посуточная!OI86</f>
        <v>0</v>
      </c>
      <c r="KR86" s="872" t="n">
        <f aca="false">Посуточная!OJ86</f>
        <v>0</v>
      </c>
      <c r="KS86" s="872" t="n">
        <f aca="false">Посуточная!OK86</f>
        <v>0</v>
      </c>
      <c r="KT86" s="872" t="n">
        <f aca="false">Посуточная!OL86</f>
        <v>0</v>
      </c>
      <c r="KU86" s="872" t="n">
        <f aca="false">Посуточная!OM86</f>
        <v>0</v>
      </c>
      <c r="KV86" s="872" t="n">
        <f aca="false">Посуточная!ON86</f>
        <v>0</v>
      </c>
      <c r="KW86" s="873" t="n">
        <f aca="false">Посуточная!OO86</f>
        <v>0</v>
      </c>
      <c r="KX86" s="366" t="n">
        <f aca="false">Посуточная!OV86</f>
        <v>0</v>
      </c>
      <c r="KY86" s="366" t="n">
        <f aca="false">Посуточная!OW86</f>
        <v>0</v>
      </c>
      <c r="KZ86" s="366" t="n">
        <f aca="false">Посуточная!OX86</f>
        <v>0</v>
      </c>
      <c r="LA86" s="366" t="n">
        <f aca="false">Посуточная!OY86</f>
        <v>0</v>
      </c>
      <c r="LB86" s="366" t="n">
        <f aca="false">Посуточная!OZ86</f>
        <v>0</v>
      </c>
      <c r="LC86" s="366" t="n">
        <f aca="false">Посуточная!PA86</f>
        <v>0</v>
      </c>
      <c r="LD86" s="366" t="n">
        <f aca="false">Посуточная!PB86</f>
        <v>0</v>
      </c>
      <c r="LE86" s="366" t="n">
        <f aca="false">Посуточная!PC86</f>
        <v>0</v>
      </c>
      <c r="LF86" s="366" t="n">
        <f aca="false">Посуточная!PD86</f>
        <v>0</v>
      </c>
      <c r="LG86" s="366" t="n">
        <f aca="false">Посуточная!PE86</f>
        <v>0</v>
      </c>
      <c r="LH86" s="366" t="n">
        <f aca="false">Посуточная!PF86</f>
        <v>0</v>
      </c>
      <c r="LI86" s="366" t="n">
        <f aca="false">Посуточная!PG86</f>
        <v>0</v>
      </c>
      <c r="LJ86" s="366" t="n">
        <f aca="false">Посуточная!PH86</f>
        <v>0</v>
      </c>
      <c r="LK86" s="366" t="n">
        <f aca="false">Посуточная!PI86</f>
        <v>0</v>
      </c>
      <c r="LL86" s="366" t="n">
        <f aca="false">Посуточная!PJ86</f>
        <v>0</v>
      </c>
      <c r="LM86" s="366" t="n">
        <f aca="false">Посуточная!PK86</f>
        <v>0</v>
      </c>
      <c r="LN86" s="366" t="n">
        <f aca="false">Посуточная!PL86</f>
        <v>0</v>
      </c>
      <c r="LO86" s="366" t="n">
        <f aca="false">Посуточная!PM86</f>
        <v>0</v>
      </c>
      <c r="LP86" s="366" t="n">
        <f aca="false">Посуточная!PN86</f>
        <v>0</v>
      </c>
      <c r="LQ86" s="366" t="n">
        <f aca="false">Посуточная!PO86</f>
        <v>0</v>
      </c>
      <c r="LR86" s="417" t="n">
        <f aca="false">COUNTIF(KN86:KW86,"&lt;&gt;0")-COUNTIF(KN86:KW86,"")</f>
        <v>-10</v>
      </c>
      <c r="LS86" s="391" t="n">
        <f aca="false">COUNTIF(KX86:LQ86,"&lt;&gt;0")-COUNTIF(KX86:LQ86,"")</f>
        <v>0</v>
      </c>
      <c r="LT86" s="291"/>
      <c r="LU86" s="291"/>
      <c r="LV86" s="414" t="n">
        <f aca="false">Посуточная!QA86</f>
        <v>0</v>
      </c>
      <c r="LW86" s="415" t="n">
        <f aca="false">Посуточная!QB86</f>
        <v>0</v>
      </c>
      <c r="LX86" s="415" t="n">
        <f aca="false">Посуточная!QC86</f>
        <v>0</v>
      </c>
      <c r="LY86" s="415" t="n">
        <f aca="false">Посуточная!QD86</f>
        <v>0</v>
      </c>
      <c r="LZ86" s="415" t="n">
        <f aca="false">Посуточная!QE86</f>
        <v>0</v>
      </c>
      <c r="MA86" s="415" t="n">
        <f aca="false">Посуточная!QF86</f>
        <v>0</v>
      </c>
      <c r="MB86" s="415" t="n">
        <f aca="false">Посуточная!QG86</f>
        <v>0</v>
      </c>
      <c r="MC86" s="876" t="n">
        <f aca="false">Посуточная!QO86</f>
        <v>0</v>
      </c>
      <c r="MD86" s="876" t="n">
        <f aca="false">Посуточная!QP86</f>
        <v>0</v>
      </c>
      <c r="ME86" s="876" t="n">
        <f aca="false">Посуточная!QQ86</f>
        <v>0</v>
      </c>
      <c r="MF86" s="876" t="n">
        <f aca="false">Посуточная!QR86</f>
        <v>0</v>
      </c>
      <c r="MG86" s="876" t="n">
        <f aca="false">Посуточная!QS86</f>
        <v>0</v>
      </c>
      <c r="MH86" s="876" t="n">
        <f aca="false">Посуточная!QT86</f>
        <v>0</v>
      </c>
      <c r="MI86" s="876" t="n">
        <f aca="false">Посуточная!QU86</f>
        <v>0</v>
      </c>
      <c r="MJ86" s="417" t="n">
        <f aca="false">COUNTIF(LV86:MB86,"&lt;&gt;0")-COUNTIF(LV86:MB86,"")</f>
        <v>-7</v>
      </c>
      <c r="MK86" s="391" t="n">
        <f aca="false">COUNTIF(MC86:MI86,"&lt;&gt;0")-COUNTIF(MC86:MI86,"")</f>
        <v>0</v>
      </c>
      <c r="ML86" s="291"/>
      <c r="MM86" s="291"/>
      <c r="MN86" s="871" t="n">
        <f aca="false">Посуточная!RG86</f>
        <v>0</v>
      </c>
      <c r="MO86" s="872" t="n">
        <f aca="false">Посуточная!RH86</f>
        <v>0</v>
      </c>
      <c r="MP86" s="872" t="n">
        <f aca="false">Посуточная!RI86</f>
        <v>0</v>
      </c>
      <c r="MQ86" s="872" t="n">
        <f aca="false">Посуточная!RJ86</f>
        <v>0</v>
      </c>
      <c r="MR86" s="872" t="n">
        <f aca="false">Посуточная!RK86</f>
        <v>0</v>
      </c>
      <c r="MS86" s="872" t="n">
        <f aca="false">Посуточная!RL86</f>
        <v>0</v>
      </c>
      <c r="MT86" s="872" t="n">
        <f aca="false">Посуточная!RM86</f>
        <v>0</v>
      </c>
      <c r="MU86" s="366" t="n">
        <f aca="false">Посуточная!RU86</f>
        <v>0</v>
      </c>
      <c r="MV86" s="366" t="n">
        <f aca="false">Посуточная!RV86</f>
        <v>0</v>
      </c>
      <c r="MW86" s="366" t="n">
        <f aca="false">Посуточная!RW86</f>
        <v>0</v>
      </c>
      <c r="MX86" s="366" t="n">
        <f aca="false">Посуточная!RX86</f>
        <v>0</v>
      </c>
      <c r="MY86" s="366" t="n">
        <f aca="false">Посуточная!RY86</f>
        <v>0</v>
      </c>
      <c r="MZ86" s="366" t="n">
        <f aca="false">Посуточная!RZ86</f>
        <v>0</v>
      </c>
      <c r="NA86" s="366" t="n">
        <f aca="false">Посуточная!SA86</f>
        <v>0</v>
      </c>
      <c r="NB86" s="417" t="n">
        <f aca="false">COUNTIF(MN86:MT86,"&lt;&gt;0")-COUNTIF(MN86:MT86,"")</f>
        <v>-7</v>
      </c>
      <c r="NC86" s="391" t="n">
        <f aca="false">COUNTIF(MU86:NA86,"&lt;&gt;0")-COUNTIF(MU86:NA86,"")</f>
        <v>-7</v>
      </c>
      <c r="ND86" s="291"/>
      <c r="NE86" s="291"/>
      <c r="NF86" s="395" t="n">
        <f aca="false">SUMIF(IG6:NE6,"итого гр.",IG86:NE86)</f>
        <v>0</v>
      </c>
      <c r="NG86" s="391" t="n">
        <f aca="false">SUMIF($IG$6:$NE$6,"итого фк.",IG86:NE86)</f>
        <v>0</v>
      </c>
      <c r="NH86" s="291"/>
      <c r="NI86" s="291"/>
      <c r="NJ86" s="396"/>
      <c r="NK86" s="397"/>
      <c r="NL86" s="291"/>
      <c r="NM86" s="291"/>
      <c r="NN86" s="871" t="n">
        <f aca="false">Посуточная!SU86</f>
        <v>0</v>
      </c>
      <c r="NO86" s="872" t="n">
        <f aca="false">Посуточная!SV86</f>
        <v>0</v>
      </c>
      <c r="NP86" s="872" t="n">
        <f aca="false">Посуточная!SW86</f>
        <v>0</v>
      </c>
      <c r="NQ86" s="872" t="n">
        <f aca="false">Посуточная!SX86</f>
        <v>0</v>
      </c>
      <c r="NR86" s="366" t="n">
        <f aca="false">Посуточная!TC86</f>
        <v>0</v>
      </c>
      <c r="NS86" s="366" t="n">
        <f aca="false">Посуточная!TD86</f>
        <v>0</v>
      </c>
      <c r="NT86" s="366" t="n">
        <f aca="false">Посуточная!TE86</f>
        <v>0</v>
      </c>
      <c r="NU86" s="366" t="n">
        <f aca="false">Посуточная!TF86</f>
        <v>0</v>
      </c>
      <c r="NV86" s="417"/>
      <c r="NW86" s="391"/>
      <c r="NX86" s="291"/>
      <c r="NY86" s="291"/>
      <c r="NZ86" s="395"/>
      <c r="OA86" s="417"/>
      <c r="OB86" s="291"/>
      <c r="OC86" s="291"/>
      <c r="OD86" s="417"/>
      <c r="OE86" s="417"/>
      <c r="OF86" s="291"/>
      <c r="OG86" s="291"/>
      <c r="OH86" s="417"/>
      <c r="OI86" s="417"/>
      <c r="OJ86" s="291"/>
      <c r="OK86" s="291"/>
      <c r="OL86" s="417"/>
      <c r="OM86" s="417"/>
      <c r="ON86" s="291"/>
      <c r="OO86" s="291"/>
      <c r="OP86" s="418" t="n">
        <f aca="false">SUMIF(NZ6:OO6,"итого гр.",NZ86:OO86)</f>
        <v>0</v>
      </c>
      <c r="OQ86" s="397" t="n">
        <f aca="false">SUMIF($NZ$6:$OO$6,"итого фк.",NZ86:OO86)</f>
        <v>0</v>
      </c>
      <c r="OR86" s="724"/>
      <c r="OS86" s="291"/>
      <c r="OT86" s="396"/>
      <c r="OU86" s="397"/>
      <c r="OV86" s="291"/>
      <c r="OW86" s="291"/>
      <c r="OX86" s="396"/>
      <c r="OY86" s="397"/>
      <c r="OZ86" s="291"/>
      <c r="PA86" s="291"/>
      <c r="PB86" s="395"/>
      <c r="PC86" s="391"/>
      <c r="PD86" s="291"/>
      <c r="PE86" s="291"/>
      <c r="PF86" s="396"/>
      <c r="PG86" s="397"/>
      <c r="PH86" s="291"/>
      <c r="PI86" s="291"/>
      <c r="PJ86" s="418"/>
      <c r="PK86" s="418"/>
      <c r="PL86" s="291"/>
      <c r="PM86" s="291"/>
      <c r="PN86" s="418"/>
      <c r="PO86" s="418"/>
      <c r="PP86" s="291"/>
      <c r="PQ86" s="291"/>
      <c r="PR86" s="546"/>
      <c r="PS86" s="375"/>
      <c r="PT86" s="546"/>
      <c r="PU86" s="375"/>
      <c r="PV86" s="396"/>
      <c r="PW86" s="375"/>
      <c r="PX86" s="419"/>
      <c r="PY86" s="546"/>
      <c r="PZ86" s="377"/>
      <c r="QA86" s="378"/>
      <c r="QD86" s="608"/>
      <c r="QQ86" s="127" t="n">
        <f aca="false">IF(V86="",0,V86+QQ83)</f>
        <v>0</v>
      </c>
      <c r="QR86" s="127" t="n">
        <f aca="false">IF(W86="",0,W86+QR83)</f>
        <v>0</v>
      </c>
      <c r="QS86" s="127" t="n">
        <f aca="false">IF(AN86="",0,AN86+QS83)</f>
        <v>0</v>
      </c>
      <c r="QT86" s="127" t="n">
        <f aca="false">IF(AO86="",0,AO86+QT83)</f>
        <v>0</v>
      </c>
      <c r="QU86" s="127" t="n">
        <f aca="false">IF(AZ86="",0,AZ86+QU83)</f>
        <v>0</v>
      </c>
      <c r="QV86" s="127" t="n">
        <f aca="false">IF(BA86="",0,BA86+QV83)</f>
        <v>0</v>
      </c>
      <c r="QW86" s="127" t="n">
        <f aca="false">IF(BL86="",0,BL86+QW83)</f>
        <v>0</v>
      </c>
      <c r="QX86" s="127" t="n">
        <f aca="false">IF(BM86="",0,BM86+QX83)</f>
        <v>0</v>
      </c>
      <c r="QY86" s="127" t="n">
        <f aca="false">IF(CF86="",0,CF86+QY83)</f>
        <v>0</v>
      </c>
      <c r="QZ86" s="127" t="n">
        <f aca="false">IF(CG86="",0,CG86+QZ83)</f>
        <v>0</v>
      </c>
      <c r="RA86" s="127" t="n">
        <f aca="false">IF(CX86="",0,CX86+RA83)</f>
        <v>0</v>
      </c>
      <c r="RB86" s="127" t="n">
        <f aca="false">IF(CY86="",0,CY86+RB83)</f>
        <v>0</v>
      </c>
      <c r="RC86" s="127" t="n">
        <f aca="false">IF(FO86="",0,FO86+RC83)</f>
        <v>0</v>
      </c>
      <c r="RD86" s="127" t="n">
        <f aca="false">IF(FP86="",0,FP86+RD83)</f>
        <v>0</v>
      </c>
      <c r="RE86" s="127" t="n">
        <f aca="false">IF(FC86="",0,FC86+RE83)</f>
        <v>0</v>
      </c>
      <c r="RF86" s="127" t="n">
        <f aca="false">IF(FD86="",0,FD86+RF83)</f>
        <v>0</v>
      </c>
      <c r="RG86" s="127" t="n">
        <f aca="false">IF(ND86="",0,ND86+RG83)</f>
        <v>0</v>
      </c>
      <c r="RH86" s="127" t="n">
        <f aca="false">IF(NE86="",0,NE86+RH83)</f>
        <v>0</v>
      </c>
      <c r="RI86" s="127" t="n">
        <f aca="false">IF(OX86="",0,OX86)</f>
        <v>0</v>
      </c>
      <c r="RJ86" s="127" t="n">
        <f aca="false">IF(OY86="",0,OY86)</f>
        <v>0</v>
      </c>
      <c r="RK86" s="127" t="n">
        <f aca="false">IF(IA86="",0,IA86+RK83)</f>
        <v>0</v>
      </c>
      <c r="RL86" s="127" t="n">
        <f aca="false">IF(IB86="",0,IB86+RL83)</f>
        <v>0</v>
      </c>
      <c r="RM86" s="127" t="n">
        <f aca="false">IF(OT86="",0,OT86+RM83)</f>
        <v>0</v>
      </c>
      <c r="RN86" s="127" t="n">
        <f aca="false">IF(OU86="",0,OU86+RN83)</f>
        <v>0</v>
      </c>
      <c r="RO86" s="127" t="n">
        <f aca="false">IF(PY86="",0,PY86+RO83)</f>
        <v>0</v>
      </c>
      <c r="RP86" s="127" t="n">
        <f aca="false">IF(PZ86="",0,PZ86+RP83)</f>
        <v>0</v>
      </c>
      <c r="RQ86" s="127" t="n">
        <f aca="false">IFERROR(RO86/$A84,0)</f>
        <v>0</v>
      </c>
      <c r="RR86" s="127" t="n">
        <f aca="false">IFERROR(RP86/$A84,0)</f>
        <v>0</v>
      </c>
      <c r="RS86" s="127" t="n">
        <f aca="false">IF(PD86="",0,PD86+RS83)</f>
        <v>0</v>
      </c>
      <c r="RT86" s="127" t="n">
        <f aca="false">IF(PE86="",0,PE86+RT83)</f>
        <v>0</v>
      </c>
      <c r="RU86" s="127" t="n">
        <f aca="false">IF(QQ86&gt;0,0,T86+RU83)</f>
        <v>-176</v>
      </c>
      <c r="RV86" s="127" t="n">
        <f aca="false">IF(QR86&gt;0,0,U86+RV83)</f>
        <v>7</v>
      </c>
      <c r="RW86" s="127" t="n">
        <f aca="false">IF(QS86&gt;0,0,AL86+RW83)</f>
        <v>-154</v>
      </c>
      <c r="RX86" s="127" t="n">
        <f aca="false">IF(QT86&gt;0,0,AM86+RX83)</f>
        <v>11</v>
      </c>
      <c r="RY86" s="127" t="n">
        <f aca="false">IF(QU86&gt;0,0,AX86+RY83)</f>
        <v>-104</v>
      </c>
      <c r="RZ86" s="127" t="n">
        <f aca="false">IF(QV86&gt;0,0,AY86+RZ83)</f>
        <v>0</v>
      </c>
      <c r="SA86" s="127" t="n">
        <f aca="false">IF(QW86&gt;0,0,BJ86+SA83)</f>
        <v>-104</v>
      </c>
      <c r="SB86" s="127" t="n">
        <f aca="false">IF(QX86&gt;0,0,BK86+SB83)</f>
        <v>0</v>
      </c>
      <c r="SC86" s="127" t="n">
        <f aca="false">IF(QY86&gt;0,0,CD86+SC83)</f>
        <v>-96</v>
      </c>
      <c r="SD86" s="127" t="n">
        <f aca="false">IF(QZ86&gt;0,0,CE86+SD83)</f>
        <v>4</v>
      </c>
      <c r="SE86" s="127" t="n">
        <f aca="false">IF(RA86&gt;0,0,CV86+SE83)</f>
        <v>-168</v>
      </c>
      <c r="SF86" s="127" t="n">
        <f aca="false">IF(RB86&gt;0,0,CW86+SF83)</f>
        <v>2</v>
      </c>
      <c r="SG86" s="127" t="n">
        <f aca="false">IF(RC86&gt;0,0,FM86+SG83)</f>
        <v>-104</v>
      </c>
      <c r="SH86" s="127" t="n">
        <f aca="false">IF(RD86&gt;0,0,FN86+SH83)</f>
        <v>0</v>
      </c>
      <c r="SI86" s="127" t="n">
        <f aca="false">IF(RE86&gt;0,0,FA86+SI83)</f>
        <v>-768</v>
      </c>
      <c r="SJ86" s="127" t="n">
        <f aca="false">IFERROR(IF(RF86&gt;0,0,FB86+SJ83),0)</f>
        <v>24</v>
      </c>
      <c r="SK86" s="127" t="n">
        <f aca="false">IF(RG86&gt;0,0,NB86+SK83)</f>
        <v>-163</v>
      </c>
      <c r="SL86" s="127" t="n">
        <f aca="false">IFERROR(IF(RH86&gt;0,0,NC86+SL83),0)</f>
        <v>-178</v>
      </c>
      <c r="SM86" s="127"/>
      <c r="SN86" s="127"/>
      <c r="SO86" s="127"/>
    </row>
    <row r="87" customFormat="false" ht="15" hidden="false" customHeight="false" outlineLevel="0" collapsed="false">
      <c r="A87" s="737"/>
      <c r="B87" s="879" t="n">
        <f aca="false">Посуточная!B87</f>
        <v>100</v>
      </c>
      <c r="C87" s="880" t="n">
        <f aca="false">Посуточная!C87</f>
        <v>0</v>
      </c>
      <c r="D87" s="880" t="n">
        <f aca="false">Посуточная!D87</f>
        <v>0</v>
      </c>
      <c r="E87" s="880" t="n">
        <f aca="false">Посуточная!E87</f>
        <v>0</v>
      </c>
      <c r="F87" s="880" t="n">
        <f aca="false">Посуточная!F87</f>
        <v>0</v>
      </c>
      <c r="G87" s="880" t="n">
        <f aca="false">Посуточная!G87</f>
        <v>0</v>
      </c>
      <c r="H87" s="880" t="n">
        <f aca="false">Посуточная!H87</f>
        <v>0</v>
      </c>
      <c r="I87" s="880" t="n">
        <f aca="false">Посуточная!I87</f>
        <v>0</v>
      </c>
      <c r="J87" s="427" t="n">
        <f aca="false">Посуточная!Q87</f>
        <v>20</v>
      </c>
      <c r="K87" s="427" t="n">
        <f aca="false">Посуточная!R87</f>
        <v>0</v>
      </c>
      <c r="L87" s="427" t="n">
        <f aca="false">Посуточная!S87</f>
        <v>0</v>
      </c>
      <c r="M87" s="427" t="n">
        <f aca="false">Посуточная!T87</f>
        <v>0</v>
      </c>
      <c r="N87" s="427" t="n">
        <f aca="false">Посуточная!U87</f>
        <v>0</v>
      </c>
      <c r="O87" s="427" t="n">
        <f aca="false">Посуточная!V87</f>
        <v>0</v>
      </c>
      <c r="P87" s="427" t="n">
        <f aca="false">Посуточная!W87</f>
        <v>0</v>
      </c>
      <c r="Q87" s="427" t="n">
        <f aca="false">Посуточная!X87</f>
        <v>0</v>
      </c>
      <c r="R87" s="427" t="n">
        <f aca="false">Посуточная!Y87</f>
        <v>0</v>
      </c>
      <c r="S87" s="427" t="n">
        <f aca="false">Посуточная!Z87</f>
        <v>0</v>
      </c>
      <c r="T87" s="713" t="n">
        <f aca="false">SUBTOTAL(9, B87:I87)</f>
        <v>100</v>
      </c>
      <c r="U87" s="610" t="n">
        <f aca="false">SUBTOTAL(9, J87:S87)</f>
        <v>20</v>
      </c>
      <c r="V87" s="291" t="n">
        <f aca="false">SUM(T87,V84)</f>
        <v>560</v>
      </c>
      <c r="W87" s="291" t="n">
        <f aca="false">SUM(U87,W84)</f>
        <v>235</v>
      </c>
      <c r="X87" s="879" t="n">
        <f aca="false">Посуточная!AL87</f>
        <v>0</v>
      </c>
      <c r="Y87" s="880" t="n">
        <f aca="false">Посуточная!AM87</f>
        <v>0</v>
      </c>
      <c r="Z87" s="880" t="n">
        <f aca="false">Посуточная!AN87</f>
        <v>0</v>
      </c>
      <c r="AA87" s="880" t="n">
        <f aca="false">Посуточная!AO87</f>
        <v>0</v>
      </c>
      <c r="AB87" s="880" t="n">
        <f aca="false">Посуточная!AP87</f>
        <v>0</v>
      </c>
      <c r="AC87" s="880" t="n">
        <f aca="false">Посуточная!AQ87</f>
        <v>0</v>
      </c>
      <c r="AD87" s="880" t="n">
        <f aca="false">Посуточная!AR87</f>
        <v>0</v>
      </c>
      <c r="AE87" s="427" t="n">
        <f aca="false">Посуточная!AZ87</f>
        <v>0</v>
      </c>
      <c r="AF87" s="427" t="n">
        <f aca="false">Посуточная!BA87</f>
        <v>0</v>
      </c>
      <c r="AG87" s="427" t="n">
        <f aca="false">Посуточная!BB87</f>
        <v>0</v>
      </c>
      <c r="AH87" s="427" t="n">
        <f aca="false">Посуточная!BC87</f>
        <v>0</v>
      </c>
      <c r="AI87" s="427" t="n">
        <f aca="false">Посуточная!BD87</f>
        <v>5</v>
      </c>
      <c r="AJ87" s="427" t="n">
        <f aca="false">Посуточная!BE87</f>
        <v>0</v>
      </c>
      <c r="AK87" s="427" t="n">
        <f aca="false">Посуточная!BF87</f>
        <v>0</v>
      </c>
      <c r="AL87" s="713" t="n">
        <f aca="false">SUBTOTAL(9, X87:AD87)</f>
        <v>0</v>
      </c>
      <c r="AM87" s="610" t="n">
        <f aca="false">SUBTOTAL(9, AE87:AK87)</f>
        <v>5</v>
      </c>
      <c r="AN87" s="291" t="n">
        <f aca="false">SUM(AL87,AN84)</f>
        <v>281</v>
      </c>
      <c r="AO87" s="291" t="n">
        <f aca="false">SUM(AM87,AO84)</f>
        <v>187</v>
      </c>
      <c r="AP87" s="879" t="n">
        <f aca="false">Посуточная!BR87</f>
        <v>0</v>
      </c>
      <c r="AQ87" s="880" t="n">
        <f aca="false">Посуточная!BS87</f>
        <v>0</v>
      </c>
      <c r="AR87" s="880" t="n">
        <f aca="false">Посуточная!BT87</f>
        <v>0</v>
      </c>
      <c r="AS87" s="880" t="n">
        <f aca="false">Посуточная!BU87</f>
        <v>0</v>
      </c>
      <c r="AT87" s="427" t="n">
        <f aca="false">Посуточная!BZ87</f>
        <v>0</v>
      </c>
      <c r="AU87" s="427" t="n">
        <f aca="false">Посуточная!CA87</f>
        <v>0</v>
      </c>
      <c r="AV87" s="427" t="n">
        <f aca="false">Посуточная!CB87</f>
        <v>0</v>
      </c>
      <c r="AW87" s="427" t="n">
        <f aca="false">Посуточная!CC87</f>
        <v>0</v>
      </c>
      <c r="AX87" s="713" t="n">
        <f aca="false">SUBTOTAL(9, AP87:AS87)</f>
        <v>0</v>
      </c>
      <c r="AY87" s="610" t="n">
        <f aca="false">SUBTOTAL(9, AT87:AW87)</f>
        <v>0</v>
      </c>
      <c r="AZ87" s="291" t="n">
        <f aca="false">SUM(AX87,AZ84)</f>
        <v>0</v>
      </c>
      <c r="BA87" s="291" t="n">
        <f aca="false">SUM(AY87,BA84)</f>
        <v>0</v>
      </c>
      <c r="BB87" s="879" t="n">
        <f aca="false">Посуточная!CL87</f>
        <v>0</v>
      </c>
      <c r="BC87" s="880" t="n">
        <f aca="false">Посуточная!CM87</f>
        <v>0</v>
      </c>
      <c r="BD87" s="880" t="n">
        <f aca="false">Посуточная!CN87</f>
        <v>0</v>
      </c>
      <c r="BE87" s="880" t="n">
        <f aca="false">Посуточная!CO87</f>
        <v>0</v>
      </c>
      <c r="BF87" s="427" t="n">
        <f aca="false">Посуточная!CT87</f>
        <v>0</v>
      </c>
      <c r="BG87" s="427" t="n">
        <f aca="false">Посуточная!CU87</f>
        <v>0</v>
      </c>
      <c r="BH87" s="427" t="n">
        <f aca="false">Посуточная!CV87</f>
        <v>0</v>
      </c>
      <c r="BI87" s="427" t="n">
        <f aca="false">Посуточная!CW87</f>
        <v>0</v>
      </c>
      <c r="BJ87" s="713" t="n">
        <f aca="false">SUBTOTAL(9, BB87:BE87)</f>
        <v>0</v>
      </c>
      <c r="BK87" s="610" t="n">
        <f aca="false">SUBTOTAL(9, BF87:BI87)</f>
        <v>0</v>
      </c>
      <c r="BL87" s="291" t="n">
        <f aca="false">SUM(BJ87,BL84)</f>
        <v>0</v>
      </c>
      <c r="BM87" s="291" t="n">
        <f aca="false">SUM(BK87,BM84)</f>
        <v>0</v>
      </c>
      <c r="BN87" s="696" t="n">
        <f aca="false">SUMIF(B6:BM6,"итого гр.",B87:BM87)</f>
        <v>100</v>
      </c>
      <c r="BO87" s="610" t="n">
        <f aca="false">SUMIF(B6:BM6,"итого фк.",B87:BM87)</f>
        <v>25</v>
      </c>
      <c r="BP87" s="291" t="n">
        <f aca="false">SUM(BN87,BP84)</f>
        <v>841</v>
      </c>
      <c r="BQ87" s="291" t="n">
        <f aca="false">SUM(BO87,BQ84)</f>
        <v>422</v>
      </c>
      <c r="BR87" s="697" t="n">
        <f aca="false">BP87</f>
        <v>841</v>
      </c>
      <c r="BS87" s="582" t="n">
        <f aca="false">BQ87</f>
        <v>422</v>
      </c>
      <c r="BT87" s="291"/>
      <c r="BU87" s="291"/>
      <c r="BV87" s="881" t="n">
        <f aca="false">Посуточная!DN87</f>
        <v>0</v>
      </c>
      <c r="BW87" s="882" t="n">
        <f aca="false">Посуточная!DO87</f>
        <v>0</v>
      </c>
      <c r="BX87" s="882" t="n">
        <f aca="false">Посуточная!DP87</f>
        <v>0</v>
      </c>
      <c r="BY87" s="882" t="n">
        <f aca="false">Посуточная!DQ87</f>
        <v>0</v>
      </c>
      <c r="BZ87" s="427" t="n">
        <f aca="false">Посуточная!DV87</f>
        <v>0</v>
      </c>
      <c r="CA87" s="427" t="n">
        <f aca="false">Посуточная!DW87</f>
        <v>0</v>
      </c>
      <c r="CB87" s="427" t="n">
        <f aca="false">Посуточная!DX87</f>
        <v>0</v>
      </c>
      <c r="CC87" s="427" t="n">
        <f aca="false">Посуточная!DY87</f>
        <v>0</v>
      </c>
      <c r="CD87" s="417" t="n">
        <f aca="false">SUBTOTAL(9, BV87:BY87)</f>
        <v>0</v>
      </c>
      <c r="CE87" s="610" t="n">
        <f aca="false">SUBTOTAL(9, BZ87:CC87)</f>
        <v>0</v>
      </c>
      <c r="CF87" s="291" t="n">
        <f aca="false">SUM(CD87,CF84)</f>
        <v>31.1</v>
      </c>
      <c r="CG87" s="291" t="n">
        <f aca="false">SUM(CE87,CG84)</f>
        <v>26.488</v>
      </c>
      <c r="CH87" s="381" t="n">
        <f aca="false">Посуточная!EH87</f>
        <v>0</v>
      </c>
      <c r="CI87" s="382" t="n">
        <f aca="false">Посуточная!EI87</f>
        <v>0</v>
      </c>
      <c r="CJ87" s="382" t="n">
        <f aca="false">Посуточная!EJ87</f>
        <v>0</v>
      </c>
      <c r="CK87" s="382" t="n">
        <f aca="false">Посуточная!EK87</f>
        <v>0</v>
      </c>
      <c r="CL87" s="382" t="n">
        <f aca="false">Посуточная!EL87</f>
        <v>0</v>
      </c>
      <c r="CM87" s="382" t="n">
        <f aca="false">Посуточная!EM87</f>
        <v>0</v>
      </c>
      <c r="CN87" s="382" t="n">
        <f aca="false">Посуточная!EN87</f>
        <v>0</v>
      </c>
      <c r="CO87" s="322" t="n">
        <f aca="false">Посуточная!ES87</f>
        <v>0</v>
      </c>
      <c r="CP87" s="322" t="n">
        <f aca="false">Посуточная!ET87</f>
        <v>0</v>
      </c>
      <c r="CQ87" s="322" t="n">
        <f aca="false">Посуточная!EU87</f>
        <v>0</v>
      </c>
      <c r="CR87" s="322" t="n">
        <f aca="false">Посуточная!EV87</f>
        <v>0</v>
      </c>
      <c r="CS87" s="322" t="n">
        <f aca="false">Посуточная!EW87</f>
        <v>0</v>
      </c>
      <c r="CT87" s="322" t="n">
        <f aca="false">Посуточная!EX87</f>
        <v>0</v>
      </c>
      <c r="CU87" s="322" t="n">
        <f aca="false">Посуточная!EY87</f>
        <v>0</v>
      </c>
      <c r="CV87" s="713" t="n">
        <f aca="false">SUBTOTAL(9, CH87:CN87)</f>
        <v>0</v>
      </c>
      <c r="CW87" s="610" t="n">
        <f aca="false">SUBTOTAL(9, CO87:CU87)</f>
        <v>0</v>
      </c>
      <c r="CX87" s="291" t="n">
        <f aca="false">SUM(CV87,CX84)</f>
        <v>220</v>
      </c>
      <c r="CY87" s="291" t="n">
        <f aca="false">SUM(CW87,CY84)</f>
        <v>60</v>
      </c>
      <c r="CZ87" s="879" t="n">
        <f aca="false">Посуточная!FH87</f>
        <v>5</v>
      </c>
      <c r="DA87" s="880" t="n">
        <f aca="false">Посуточная!FI87</f>
        <v>0</v>
      </c>
      <c r="DB87" s="880" t="n">
        <f aca="false">Посуточная!FJ87</f>
        <v>0</v>
      </c>
      <c r="DC87" s="880" t="n">
        <f aca="false">Посуточная!FK87</f>
        <v>0</v>
      </c>
      <c r="DD87" s="880" t="n">
        <f aca="false">Посуточная!FL87</f>
        <v>0</v>
      </c>
      <c r="DE87" s="880" t="n">
        <f aca="false">Посуточная!FM87</f>
        <v>0</v>
      </c>
      <c r="DF87" s="880" t="n">
        <f aca="false">Посуточная!FN87</f>
        <v>0</v>
      </c>
      <c r="DG87" s="880" t="n">
        <f aca="false">Посуточная!FO87</f>
        <v>0</v>
      </c>
      <c r="DH87" s="880" t="n">
        <f aca="false">Посуточная!FP87</f>
        <v>0</v>
      </c>
      <c r="DI87" s="880" t="n">
        <f aca="false">Посуточная!FQ87</f>
        <v>0</v>
      </c>
      <c r="DJ87" s="880" t="n">
        <f aca="false">Посуточная!FR87</f>
        <v>0</v>
      </c>
      <c r="DK87" s="880" t="n">
        <f aca="false">Посуточная!FS87</f>
        <v>0</v>
      </c>
      <c r="DL87" s="880" t="n">
        <f aca="false">Посуточная!FT87</f>
        <v>0</v>
      </c>
      <c r="DM87" s="880" t="n">
        <f aca="false">Посуточная!FU87</f>
        <v>0</v>
      </c>
      <c r="DN87" s="880" t="n">
        <f aca="false">Посуточная!FV87</f>
        <v>0</v>
      </c>
      <c r="DO87" s="880" t="n">
        <f aca="false">Посуточная!FW87</f>
        <v>0</v>
      </c>
      <c r="DP87" s="880" t="n">
        <f aca="false">Посуточная!FX87</f>
        <v>0</v>
      </c>
      <c r="DQ87" s="880" t="n">
        <f aca="false">Посуточная!FY87</f>
        <v>0</v>
      </c>
      <c r="DR87" s="880" t="n">
        <f aca="false">Посуточная!FZ87</f>
        <v>0</v>
      </c>
      <c r="DS87" s="880" t="n">
        <f aca="false">Посуточная!GA87</f>
        <v>0</v>
      </c>
      <c r="DT87" s="880" t="n">
        <f aca="false">Посуточная!GB87</f>
        <v>0</v>
      </c>
      <c r="DU87" s="880" t="n">
        <f aca="false">Посуточная!GC87</f>
        <v>0</v>
      </c>
      <c r="DV87" s="880" t="n">
        <f aca="false">Посуточная!GD87</f>
        <v>0</v>
      </c>
      <c r="DW87" s="880" t="n">
        <f aca="false">Посуточная!GE87</f>
        <v>0</v>
      </c>
      <c r="DX87" s="880" t="n">
        <f aca="false">Посуточная!GF87</f>
        <v>0</v>
      </c>
      <c r="DY87" s="880" t="n">
        <f aca="false">Посуточная!GG87</f>
        <v>0</v>
      </c>
      <c r="DZ87" s="880" t="n">
        <f aca="false">Посуточная!GH87</f>
        <v>0</v>
      </c>
      <c r="EA87" s="880" t="n">
        <f aca="false">Посуточная!GI87</f>
        <v>0</v>
      </c>
      <c r="EB87" s="880" t="n">
        <f aca="false">Посуточная!GJ87</f>
        <v>0</v>
      </c>
      <c r="EC87" s="880" t="n">
        <f aca="false">Посуточная!GK87</f>
        <v>0</v>
      </c>
      <c r="ED87" s="880" t="n">
        <f aca="false">Посуточная!GL87</f>
        <v>0</v>
      </c>
      <c r="EE87" s="880" t="n">
        <f aca="false">Посуточная!GM87</f>
        <v>0</v>
      </c>
      <c r="EF87" s="427" t="n">
        <f aca="false">Посуточная!GU87</f>
        <v>0</v>
      </c>
      <c r="EG87" s="427" t="n">
        <f aca="false">Посуточная!GV87</f>
        <v>0</v>
      </c>
      <c r="EH87" s="427" t="n">
        <f aca="false">Посуточная!GW87</f>
        <v>0</v>
      </c>
      <c r="EI87" s="427" t="n">
        <f aca="false">Посуточная!GX87</f>
        <v>0</v>
      </c>
      <c r="EJ87" s="427" t="n">
        <f aca="false">Посуточная!GY87</f>
        <v>0</v>
      </c>
      <c r="EK87" s="427" t="n">
        <f aca="false">Посуточная!GZ87</f>
        <v>0</v>
      </c>
      <c r="EL87" s="427" t="n">
        <f aca="false">Посуточная!HA87</f>
        <v>0</v>
      </c>
      <c r="EM87" s="427" t="n">
        <f aca="false">Посуточная!HB87</f>
        <v>0</v>
      </c>
      <c r="EN87" s="427" t="n">
        <f aca="false">Посуточная!HC87</f>
        <v>0</v>
      </c>
      <c r="EO87" s="427" t="n">
        <f aca="false">Посуточная!HD87</f>
        <v>0</v>
      </c>
      <c r="EP87" s="427" t="n">
        <f aca="false">Посуточная!HE87</f>
        <v>0</v>
      </c>
      <c r="EQ87" s="427" t="n">
        <f aca="false">Посуточная!HF87</f>
        <v>0</v>
      </c>
      <c r="ER87" s="427" t="n">
        <f aca="false">Посуточная!HG87</f>
        <v>0</v>
      </c>
      <c r="ES87" s="427" t="n">
        <f aca="false">Посуточная!HH87</f>
        <v>0</v>
      </c>
      <c r="ET87" s="427" t="n">
        <f aca="false">Посуточная!HI87</f>
        <v>0</v>
      </c>
      <c r="EU87" s="427" t="n">
        <f aca="false">Посуточная!HJ87</f>
        <v>0</v>
      </c>
      <c r="EV87" s="427" t="n">
        <f aca="false">Посуточная!HK87</f>
        <v>0</v>
      </c>
      <c r="EW87" s="427" t="n">
        <f aca="false">Посуточная!HL87</f>
        <v>0</v>
      </c>
      <c r="EX87" s="427" t="n">
        <f aca="false">Посуточная!HM87</f>
        <v>0</v>
      </c>
      <c r="EY87" s="427" t="n">
        <f aca="false">Посуточная!HN87</f>
        <v>0</v>
      </c>
      <c r="EZ87" s="427" t="n">
        <f aca="false">Посуточная!HO87</f>
        <v>0</v>
      </c>
      <c r="FA87" s="695" t="n">
        <f aca="false">SUBTOTAL(9, CZ87:EE87)</f>
        <v>5</v>
      </c>
      <c r="FB87" s="610" t="n">
        <f aca="false">SUBTOTAL(9, EF87:EZ87)</f>
        <v>0</v>
      </c>
      <c r="FC87" s="291" t="n">
        <f aca="false">SUM(FA87,FC84)</f>
        <v>169</v>
      </c>
      <c r="FD87" s="291" t="n">
        <f aca="false">SUM(FB87,FD84)</f>
        <v>101.773</v>
      </c>
      <c r="FE87" s="869" t="n">
        <f aca="false">Посуточная!IA87</f>
        <v>0</v>
      </c>
      <c r="FF87" s="870" t="n">
        <f aca="false">Посуточная!IB87</f>
        <v>0</v>
      </c>
      <c r="FG87" s="870" t="n">
        <f aca="false">Посуточная!IC87</f>
        <v>0</v>
      </c>
      <c r="FH87" s="864" t="n">
        <f aca="false">Посуточная!ID87</f>
        <v>0</v>
      </c>
      <c r="FI87" s="427" t="n">
        <f aca="false">Посуточная!II87</f>
        <v>0</v>
      </c>
      <c r="FJ87" s="366" t="n">
        <f aca="false">Посуточная!IJ87</f>
        <v>0</v>
      </c>
      <c r="FK87" s="366" t="n">
        <f aca="false">Посуточная!IK87</f>
        <v>0</v>
      </c>
      <c r="FL87" s="366" t="n">
        <f aca="false">Посуточная!IL87</f>
        <v>0</v>
      </c>
      <c r="FM87" s="695" t="n">
        <f aca="false">SUBTOTAL(9, FE87:FH87)</f>
        <v>0</v>
      </c>
      <c r="FN87" s="610" t="n">
        <f aca="false">SUBTOTAL(9, FI87:FL87)</f>
        <v>0</v>
      </c>
      <c r="FO87" s="291" t="n">
        <f aca="false">SUM(FM87,FO84)</f>
        <v>0</v>
      </c>
      <c r="FP87" s="291" t="n">
        <f aca="false">SUM(FN87,FP84)</f>
        <v>0</v>
      </c>
      <c r="FQ87" s="420" t="n">
        <f aca="false">Посуточная!KX87-Посуточная_НГДП!EH87</f>
        <v>29.7</v>
      </c>
      <c r="FR87" s="421"/>
      <c r="FS87" s="421"/>
      <c r="FT87" s="421"/>
      <c r="FU87" s="421"/>
      <c r="FV87" s="421"/>
      <c r="FW87" s="421"/>
      <c r="FX87" s="421"/>
      <c r="FY87" s="421"/>
      <c r="FZ87" s="421"/>
      <c r="GA87" s="421"/>
      <c r="GB87" s="421"/>
      <c r="GC87" s="421"/>
      <c r="GD87" s="421"/>
      <c r="GE87" s="421"/>
      <c r="GF87" s="427" t="n">
        <f aca="false">Посуточная!KY87-Посуточная_НГДП!EI87</f>
        <v>0</v>
      </c>
      <c r="GG87" s="427"/>
      <c r="GH87" s="427"/>
      <c r="GI87" s="427"/>
      <c r="GJ87" s="427"/>
      <c r="GK87" s="427"/>
      <c r="GL87" s="427"/>
      <c r="GM87" s="427"/>
      <c r="GN87" s="427"/>
      <c r="GO87" s="427"/>
      <c r="GP87" s="427"/>
      <c r="GQ87" s="427"/>
      <c r="GR87" s="427"/>
      <c r="GS87" s="427"/>
      <c r="GT87" s="427"/>
      <c r="GU87" s="427"/>
      <c r="GV87" s="427"/>
      <c r="GW87" s="427"/>
      <c r="GX87" s="427"/>
      <c r="GY87" s="427"/>
      <c r="GZ87" s="427"/>
      <c r="HA87" s="427"/>
      <c r="HB87" s="427"/>
      <c r="HC87" s="427"/>
      <c r="HD87" s="427"/>
      <c r="HE87" s="427"/>
      <c r="HF87" s="427"/>
      <c r="HG87" s="427"/>
      <c r="HH87" s="427"/>
      <c r="HI87" s="427"/>
      <c r="HJ87" s="427"/>
      <c r="HK87" s="427"/>
      <c r="HL87" s="427"/>
      <c r="HM87" s="713" t="n">
        <f aca="false">SUBTOTAL(9, FQ87:GE87)</f>
        <v>29.7</v>
      </c>
      <c r="HN87" s="610" t="n">
        <f aca="false">SUBTOTAL(9, GF87:HL87)</f>
        <v>0</v>
      </c>
      <c r="HO87" s="291" t="n">
        <f aca="false">SUM(HM87,HO84)</f>
        <v>362.641</v>
      </c>
      <c r="HP87" s="727" t="n">
        <f aca="false">SUM(HN87,HP84)</f>
        <v>1013.506</v>
      </c>
      <c r="HQ87" s="696" t="n">
        <f aca="false">SUMIF(BV6:HP6,"итого гр.",BV87:HP87)</f>
        <v>34.7</v>
      </c>
      <c r="HR87" s="610" t="n">
        <f aca="false">SUMIF(BV6:HP6,"итого фк.",BV87:HP87)</f>
        <v>0</v>
      </c>
      <c r="HS87" s="291" t="n">
        <f aca="false">SUM(HQ87,HS84)</f>
        <v>782.741</v>
      </c>
      <c r="HT87" s="291" t="n">
        <f aca="false">SUM(HR87,HT84)</f>
        <v>1201.767</v>
      </c>
      <c r="HU87" s="697" t="n">
        <f aca="false">HS87</f>
        <v>782.741</v>
      </c>
      <c r="HV87" s="582" t="n">
        <f aca="false">HT87</f>
        <v>1201.767</v>
      </c>
      <c r="HW87" s="291"/>
      <c r="HX87" s="728"/>
      <c r="HY87" s="739" t="n">
        <f aca="false">Посуточная!LJ87-Посуточная_НГДП!ET87</f>
        <v>0</v>
      </c>
      <c r="HZ87" s="458" t="n">
        <f aca="false">Посуточная!LK87-Посуточная_НГДП!EU87</f>
        <v>0</v>
      </c>
      <c r="IA87" s="291" t="n">
        <f aca="false">HY87</f>
        <v>0</v>
      </c>
      <c r="IB87" s="291" t="n">
        <f aca="false">HZ87</f>
        <v>0</v>
      </c>
      <c r="IC87" s="697" t="n">
        <f aca="false">SUM(BN87,HQ87,HY87)</f>
        <v>134.7</v>
      </c>
      <c r="ID87" s="582" t="n">
        <f aca="false">SUM(BO87,HR87,HZ87)</f>
        <v>25</v>
      </c>
      <c r="IE87" s="291" t="n">
        <f aca="false">SUM(BP87,HS87,IA87)</f>
        <v>1623.741</v>
      </c>
      <c r="IF87" s="291" t="n">
        <f aca="false">SUM(BQ87,HT87,IB87)</f>
        <v>1623.767</v>
      </c>
      <c r="IG87" s="420" t="n">
        <f aca="false">Посуточная!OB87-Посуточная_НГДП!FP87</f>
        <v>33.888</v>
      </c>
      <c r="IH87" s="421"/>
      <c r="II87" s="421"/>
      <c r="IJ87" s="421"/>
      <c r="IK87" s="421"/>
      <c r="IL87" s="421"/>
      <c r="IM87" s="421"/>
      <c r="IN87" s="421"/>
      <c r="IO87" s="421"/>
      <c r="IP87" s="421"/>
      <c r="IQ87" s="421"/>
      <c r="IR87" s="421"/>
      <c r="IS87" s="421"/>
      <c r="IT87" s="421"/>
      <c r="IU87" s="421"/>
      <c r="IV87" s="441" t="n">
        <f aca="false">Посуточная!OC87-Посуточная_НГДП!FQ87</f>
        <v>0</v>
      </c>
      <c r="IW87" s="441"/>
      <c r="IX87" s="441"/>
      <c r="IY87" s="441"/>
      <c r="IZ87" s="441"/>
      <c r="JA87" s="441"/>
      <c r="JB87" s="441"/>
      <c r="JC87" s="441"/>
      <c r="JD87" s="441"/>
      <c r="JE87" s="441"/>
      <c r="JF87" s="441"/>
      <c r="JG87" s="441"/>
      <c r="JH87" s="441"/>
      <c r="JI87" s="441"/>
      <c r="JJ87" s="441"/>
      <c r="JK87" s="441"/>
      <c r="JL87" s="441"/>
      <c r="JM87" s="441"/>
      <c r="JN87" s="441"/>
      <c r="JO87" s="441"/>
      <c r="JP87" s="441"/>
      <c r="JQ87" s="441"/>
      <c r="JR87" s="441"/>
      <c r="JS87" s="441"/>
      <c r="JT87" s="441"/>
      <c r="JU87" s="441"/>
      <c r="JV87" s="441"/>
      <c r="JW87" s="441"/>
      <c r="JX87" s="441"/>
      <c r="JY87" s="441"/>
      <c r="JZ87" s="441"/>
      <c r="KA87" s="441"/>
      <c r="KB87" s="441"/>
      <c r="KC87" s="441"/>
      <c r="KD87" s="441"/>
      <c r="KE87" s="441"/>
      <c r="KF87" s="441"/>
      <c r="KG87" s="441"/>
      <c r="KH87" s="441"/>
      <c r="KI87" s="441"/>
      <c r="KJ87" s="713" t="n">
        <f aca="false">SUBTOTAL(9, IG87:IU87)</f>
        <v>33.888</v>
      </c>
      <c r="KK87" s="610" t="n">
        <f aca="false">SUBTOTAL(9, IV87:KI87)</f>
        <v>0</v>
      </c>
      <c r="KL87" s="291" t="n">
        <f aca="false">SUM(KJ87,KL84)</f>
        <v>580.3415555556</v>
      </c>
      <c r="KM87" s="291" t="n">
        <f aca="false">SUM(KK87,KM84)</f>
        <v>1316.42</v>
      </c>
      <c r="KN87" s="871" t="n">
        <f aca="false">Посуточная!OF87</f>
        <v>0</v>
      </c>
      <c r="KO87" s="872" t="n">
        <f aca="false">Посуточная!OG87</f>
        <v>0</v>
      </c>
      <c r="KP87" s="872" t="n">
        <f aca="false">Посуточная!OH87</f>
        <v>0</v>
      </c>
      <c r="KQ87" s="872" t="n">
        <f aca="false">Посуточная!OI87</f>
        <v>0</v>
      </c>
      <c r="KR87" s="872" t="n">
        <f aca="false">Посуточная!OJ87</f>
        <v>0</v>
      </c>
      <c r="KS87" s="872" t="n">
        <f aca="false">Посуточная!OK87</f>
        <v>0</v>
      </c>
      <c r="KT87" s="872" t="n">
        <f aca="false">Посуточная!OL87</f>
        <v>0</v>
      </c>
      <c r="KU87" s="872" t="n">
        <f aca="false">Посуточная!OM87</f>
        <v>0</v>
      </c>
      <c r="KV87" s="872" t="n">
        <f aca="false">Посуточная!ON87</f>
        <v>0</v>
      </c>
      <c r="KW87" s="873" t="n">
        <f aca="false">Посуточная!OO87</f>
        <v>0</v>
      </c>
      <c r="KX87" s="366" t="n">
        <f aca="false">Посуточная!OV87</f>
        <v>0</v>
      </c>
      <c r="KY87" s="366" t="n">
        <f aca="false">Посуточная!OW87</f>
        <v>0</v>
      </c>
      <c r="KZ87" s="366" t="n">
        <f aca="false">Посуточная!OX87</f>
        <v>0</v>
      </c>
      <c r="LA87" s="366" t="n">
        <f aca="false">Посуточная!OY87</f>
        <v>0</v>
      </c>
      <c r="LB87" s="366" t="n">
        <f aca="false">Посуточная!OZ87</f>
        <v>0</v>
      </c>
      <c r="LC87" s="366" t="n">
        <f aca="false">Посуточная!PA87</f>
        <v>0</v>
      </c>
      <c r="LD87" s="366" t="n">
        <f aca="false">Посуточная!PB87</f>
        <v>0</v>
      </c>
      <c r="LE87" s="366" t="n">
        <f aca="false">Посуточная!PC87</f>
        <v>0</v>
      </c>
      <c r="LF87" s="366" t="n">
        <f aca="false">Посуточная!PD87</f>
        <v>0</v>
      </c>
      <c r="LG87" s="366" t="n">
        <f aca="false">Посуточная!PE87</f>
        <v>0</v>
      </c>
      <c r="LH87" s="366" t="n">
        <f aca="false">Посуточная!PF87</f>
        <v>0</v>
      </c>
      <c r="LI87" s="366" t="n">
        <f aca="false">Посуточная!PG87</f>
        <v>0</v>
      </c>
      <c r="LJ87" s="366" t="n">
        <f aca="false">Посуточная!PH87</f>
        <v>0</v>
      </c>
      <c r="LK87" s="366" t="n">
        <f aca="false">Посуточная!PI87</f>
        <v>0</v>
      </c>
      <c r="LL87" s="366" t="n">
        <f aca="false">Посуточная!PJ87</f>
        <v>0</v>
      </c>
      <c r="LM87" s="366" t="n">
        <f aca="false">Посуточная!PK87</f>
        <v>0</v>
      </c>
      <c r="LN87" s="366" t="n">
        <f aca="false">Посуточная!PL87</f>
        <v>0</v>
      </c>
      <c r="LO87" s="366" t="n">
        <f aca="false">Посуточная!PM87</f>
        <v>0</v>
      </c>
      <c r="LP87" s="366" t="n">
        <f aca="false">Посуточная!PN87</f>
        <v>0</v>
      </c>
      <c r="LQ87" s="366" t="n">
        <f aca="false">Посуточная!PO87</f>
        <v>0</v>
      </c>
      <c r="LR87" s="713" t="n">
        <f aca="false">SUBTOTAL(9, KN87:KW87)</f>
        <v>0</v>
      </c>
      <c r="LS87" s="610" t="n">
        <f aca="false">SUBTOTAL(9, KX87:LQ87)</f>
        <v>0</v>
      </c>
      <c r="LT87" s="291" t="n">
        <f aca="false">SUM(LR87,LT84)</f>
        <v>0</v>
      </c>
      <c r="LU87" s="291" t="n">
        <f aca="false">SUM(LS87,LU84)</f>
        <v>0</v>
      </c>
      <c r="LV87" s="888" t="n">
        <f aca="false">Посуточная!QA87</f>
        <v>0</v>
      </c>
      <c r="LW87" s="889" t="n">
        <f aca="false">Посуточная!QB87</f>
        <v>0</v>
      </c>
      <c r="LX87" s="889" t="n">
        <f aca="false">Посуточная!QC87</f>
        <v>0</v>
      </c>
      <c r="LY87" s="889" t="n">
        <f aca="false">Посуточная!QD87</f>
        <v>0</v>
      </c>
      <c r="LZ87" s="889" t="n">
        <f aca="false">Посуточная!QE87</f>
        <v>0</v>
      </c>
      <c r="MA87" s="889" t="n">
        <f aca="false">Посуточная!QF87</f>
        <v>0</v>
      </c>
      <c r="MB87" s="889" t="n">
        <f aca="false">Посуточная!QG87</f>
        <v>0</v>
      </c>
      <c r="MC87" s="890" t="n">
        <f aca="false">Посуточная!QO87</f>
        <v>0</v>
      </c>
      <c r="MD87" s="890" t="n">
        <f aca="false">Посуточная!QP87</f>
        <v>0</v>
      </c>
      <c r="ME87" s="890" t="n">
        <f aca="false">Посуточная!QQ87</f>
        <v>0</v>
      </c>
      <c r="MF87" s="890" t="n">
        <f aca="false">Посуточная!QR87</f>
        <v>0</v>
      </c>
      <c r="MG87" s="890" t="n">
        <f aca="false">Посуточная!QS87</f>
        <v>0</v>
      </c>
      <c r="MH87" s="890" t="n">
        <f aca="false">Посуточная!QT87</f>
        <v>0</v>
      </c>
      <c r="MI87" s="890" t="n">
        <f aca="false">Посуточная!QU87</f>
        <v>0</v>
      </c>
      <c r="MJ87" s="713" t="n">
        <f aca="false">SUBTOTAL(9, LV87:MB87)</f>
        <v>0</v>
      </c>
      <c r="MK87" s="610" t="n">
        <f aca="false">SUBTOTAL(9, MC87:MI87)</f>
        <v>0</v>
      </c>
      <c r="ML87" s="291" t="n">
        <f aca="false">SUM(MJ87,ML84)</f>
        <v>0</v>
      </c>
      <c r="MM87" s="291" t="n">
        <f aca="false">SUM(MK87,MM84)</f>
        <v>0</v>
      </c>
      <c r="MN87" s="885" t="n">
        <f aca="false">Посуточная!RG87</f>
        <v>0</v>
      </c>
      <c r="MO87" s="886" t="n">
        <f aca="false">Посуточная!RH87</f>
        <v>0</v>
      </c>
      <c r="MP87" s="886" t="n">
        <f aca="false">Посуточная!RI87</f>
        <v>0</v>
      </c>
      <c r="MQ87" s="886" t="n">
        <f aca="false">Посуточная!RJ87</f>
        <v>0</v>
      </c>
      <c r="MR87" s="886" t="n">
        <f aca="false">Посуточная!RK87</f>
        <v>0</v>
      </c>
      <c r="MS87" s="886" t="n">
        <f aca="false">Посуточная!RL87</f>
        <v>0</v>
      </c>
      <c r="MT87" s="886" t="n">
        <f aca="false">Посуточная!RM87</f>
        <v>0</v>
      </c>
      <c r="MU87" s="470" t="n">
        <f aca="false">Посуточная!RU87</f>
        <v>0</v>
      </c>
      <c r="MV87" s="470" t="n">
        <f aca="false">Посуточная!RV87</f>
        <v>0</v>
      </c>
      <c r="MW87" s="470" t="n">
        <f aca="false">Посуточная!RW87</f>
        <v>0</v>
      </c>
      <c r="MX87" s="470" t="n">
        <f aca="false">Посуточная!RX87</f>
        <v>0</v>
      </c>
      <c r="MY87" s="470" t="n">
        <f aca="false">Посуточная!RY87</f>
        <v>0</v>
      </c>
      <c r="MZ87" s="470" t="n">
        <f aca="false">Посуточная!RZ87</f>
        <v>0</v>
      </c>
      <c r="NA87" s="470" t="n">
        <f aca="false">Посуточная!SA87</f>
        <v>0</v>
      </c>
      <c r="NB87" s="713" t="n">
        <f aca="false">SUBTOTAL(9, MN87:MT87)</f>
        <v>0</v>
      </c>
      <c r="NC87" s="610" t="n">
        <f aca="false">SUBTOTAL(9, MU87:NA87)</f>
        <v>0</v>
      </c>
      <c r="ND87" s="291" t="n">
        <f aca="false">SUM(NB87,ND84)</f>
        <v>21.1</v>
      </c>
      <c r="NE87" s="291" t="n">
        <f aca="false">SUM(NC87,NE84)</f>
        <v>-24.331</v>
      </c>
      <c r="NF87" s="696" t="n">
        <f aca="false">SUMIF(IG6:NE6,"итого гр.",IG87:NE87)</f>
        <v>33.888</v>
      </c>
      <c r="NG87" s="610" t="n">
        <f aca="false">SUMIF($IG$6:$NE$6,"итого фк.",IG87:NE87)</f>
        <v>0</v>
      </c>
      <c r="NH87" s="291" t="n">
        <f aca="false">SUM(NF87,NH84)</f>
        <v>601.4415555556</v>
      </c>
      <c r="NI87" s="291" t="n">
        <f aca="false">SUM(NG87,NI84)</f>
        <v>1292.089</v>
      </c>
      <c r="NJ87" s="697" t="n">
        <f aca="false">NH87</f>
        <v>601.4415555556</v>
      </c>
      <c r="NK87" s="582" t="n">
        <f aca="false">NI87</f>
        <v>1292.089</v>
      </c>
      <c r="NL87" s="291"/>
      <c r="NM87" s="728"/>
      <c r="NN87" s="885" t="n">
        <f aca="false">Посуточная!SU87</f>
        <v>0</v>
      </c>
      <c r="NO87" s="886" t="n">
        <f aca="false">Посуточная!SV87</f>
        <v>0</v>
      </c>
      <c r="NP87" s="886" t="n">
        <f aca="false">Посуточная!SW87</f>
        <v>0</v>
      </c>
      <c r="NQ87" s="886" t="n">
        <f aca="false">Посуточная!SX87</f>
        <v>0</v>
      </c>
      <c r="NR87" s="470" t="n">
        <f aca="false">Посуточная!TC87</f>
        <v>0</v>
      </c>
      <c r="NS87" s="470" t="n">
        <f aca="false">Посуточная!TD87</f>
        <v>0</v>
      </c>
      <c r="NT87" s="470" t="n">
        <f aca="false">Посуточная!TE87</f>
        <v>0</v>
      </c>
      <c r="NU87" s="470" t="n">
        <f aca="false">Посуточная!TF87</f>
        <v>0</v>
      </c>
      <c r="NV87" s="713" t="n">
        <f aca="false">SUBTOTAL(9, NN87:NQ87)</f>
        <v>0</v>
      </c>
      <c r="NW87" s="610" t="n">
        <f aca="false">SUBTOTAL(9, NR87:NU87)</f>
        <v>0</v>
      </c>
      <c r="NX87" s="727" t="n">
        <f aca="false">NX84+NV87</f>
        <v>0</v>
      </c>
      <c r="NY87" s="727" t="n">
        <f aca="false">NY84+NW87</f>
        <v>0</v>
      </c>
      <c r="NZ87" s="696" t="n">
        <f aca="false">Посуточная!TO87-Посуточная_НГДП!IP87</f>
        <v>6.7</v>
      </c>
      <c r="OA87" s="713" t="n">
        <f aca="false">Посуточная!TP87-Посуточная_НГДП!IQ87</f>
        <v>0</v>
      </c>
      <c r="OB87" s="291" t="n">
        <f aca="false">Посуточная!TQ87-Посуточная_НГДП!IR87</f>
        <v>0</v>
      </c>
      <c r="OC87" s="291" t="n">
        <f aca="false">Посуточная!TR87-Посуточная_НГДП!IS87</f>
        <v>0</v>
      </c>
      <c r="OD87" s="713" t="n">
        <f aca="false">Посуточная!TS87-Посуточная_НГДП!IT87</f>
        <v>30.362300985223</v>
      </c>
      <c r="OE87" s="713" t="n">
        <f aca="false">Посуточная!TT87-Посуточная_НГДП!IU87</f>
        <v>0</v>
      </c>
      <c r="OF87" s="291" t="n">
        <f aca="false">Посуточная!TU87-Посуточная_НГДП!IV87</f>
        <v>0</v>
      </c>
      <c r="OG87" s="291" t="n">
        <f aca="false">Посуточная!TV87-Посуточная_НГДП!IW87</f>
        <v>0</v>
      </c>
      <c r="OH87" s="713" t="n">
        <f aca="false">Посуточная!TW87-Посуточная_НГДП!IX87</f>
        <v>0</v>
      </c>
      <c r="OI87" s="713" t="n">
        <f aca="false">Посуточная!TX87-Посуточная_НГДП!IY87</f>
        <v>0</v>
      </c>
      <c r="OJ87" s="291" t="n">
        <f aca="false">Посуточная!TY87-Посуточная_НГДП!IZ87</f>
        <v>0</v>
      </c>
      <c r="OK87" s="291" t="n">
        <f aca="false">Посуточная!TZ87-Посуточная_НГДП!JA87</f>
        <v>0</v>
      </c>
      <c r="OL87" s="713" t="n">
        <f aca="false">Посуточная!UA87-Посуточная_НГДП!JB87</f>
        <v>0</v>
      </c>
      <c r="OM87" s="713" t="n">
        <f aca="false">Посуточная!UB87-Посуточная_НГДП!JC87</f>
        <v>0</v>
      </c>
      <c r="ON87" s="291" t="n">
        <f aca="false">OL87</f>
        <v>0</v>
      </c>
      <c r="OO87" s="291" t="n">
        <f aca="false">OM87</f>
        <v>0</v>
      </c>
      <c r="OP87" s="714" t="n">
        <f aca="false">SUMIF(NZ6:OO6,"итого гр.",NZ87:OO87)</f>
        <v>37.062300985223</v>
      </c>
      <c r="OQ87" s="582" t="n">
        <f aca="false">SUMIF($NZ$6:$OO$6,"итого фк.",NZ87:OO87)</f>
        <v>0</v>
      </c>
      <c r="OR87" s="724" t="n">
        <f aca="false">OP87</f>
        <v>37.062300985223</v>
      </c>
      <c r="OS87" s="291" t="n">
        <f aca="false">OQ87</f>
        <v>0</v>
      </c>
      <c r="OT87" s="697" t="n">
        <f aca="false">Посуточная!UI87-Посуточная_НГДП!JJ87</f>
        <v>0</v>
      </c>
      <c r="OU87" s="439" t="n">
        <f aca="false">Посуточная!UJ87-Посуточная_НГДП!JK87</f>
        <v>0</v>
      </c>
      <c r="OV87" s="291"/>
      <c r="OW87" s="291"/>
      <c r="OX87" s="438" t="n">
        <f aca="false">$OX$9+OX84</f>
        <v>1051.38</v>
      </c>
      <c r="OY87" s="439" t="n">
        <f aca="false">$OY$9+OY84</f>
        <v>1051.38</v>
      </c>
      <c r="OZ87" s="291" t="n">
        <f aca="false">OX87</f>
        <v>1051.38</v>
      </c>
      <c r="PA87" s="291" t="n">
        <f aca="false">OY87</f>
        <v>1051.38</v>
      </c>
      <c r="PB87" s="696"/>
      <c r="PC87" s="610"/>
      <c r="PD87" s="291" t="n">
        <f aca="false">SUM(PB87,PD84)</f>
        <v>0</v>
      </c>
      <c r="PE87" s="291" t="n">
        <f aca="false">SUM(PC87,PE84)</f>
        <v>0</v>
      </c>
      <c r="PF87" s="697" t="n">
        <f aca="false">SUM(NJ87,OP87,OT87,OX87,PB87,NX87)</f>
        <v>1689.88385654082</v>
      </c>
      <c r="PG87" s="439" t="n">
        <f aca="false">SUM(NK87,OQ87,OU87,OY87,PC87,NY87)</f>
        <v>2343.469</v>
      </c>
      <c r="PH87" s="291" t="n">
        <f aca="false">SUM(NL87,OR87,OV87,OZ87,PD87)</f>
        <v>1088.44230098522</v>
      </c>
      <c r="PI87" s="291" t="n">
        <f aca="false">SUM(NM87,OS87,OW87,PA87,PE87)</f>
        <v>1051.38</v>
      </c>
      <c r="PJ87" s="714"/>
      <c r="PK87" s="714"/>
      <c r="PL87" s="291" t="n">
        <f aca="false">PJ87</f>
        <v>0</v>
      </c>
      <c r="PM87" s="291" t="n">
        <f aca="false">PK87</f>
        <v>0</v>
      </c>
      <c r="PN87" s="714"/>
      <c r="PO87" s="714"/>
      <c r="PP87" s="291" t="n">
        <f aca="false">PN87</f>
        <v>0</v>
      </c>
      <c r="PQ87" s="291"/>
      <c r="PR87" s="546" t="n">
        <f aca="false">Посуточная!VG87-Посуточная_НГДП!KH87</f>
        <v>23884.8021434592</v>
      </c>
      <c r="PS87" s="480" t="n">
        <f aca="false">IF(A85&lt;=QH$4,VLOOKUP(A85,$QH$6:$QM$37,2,FALSE()),SUM($QI$4,IF87,-PG87)-SUM($QM$4,-$QK$4))-QA87</f>
        <v>22898.365</v>
      </c>
      <c r="PT87" s="546"/>
      <c r="PU87" s="480"/>
      <c r="PV87" s="479"/>
      <c r="PW87" s="480"/>
      <c r="PX87" s="715"/>
      <c r="PY87" s="546" t="n">
        <f aca="false">Посуточная!VN87-Посуточная_НГДП!KO87</f>
        <v>771.477704742539</v>
      </c>
      <c r="PZ87" s="482" t="n">
        <f aca="false">IF(A85&lt;=QH$4,VLOOKUP(A85,$QD$6:$QE$37,2,FALSE()),SUM($PZ$2,-HP87,KM87,-QA87))</f>
        <v>820.812</v>
      </c>
      <c r="QA87" s="378"/>
      <c r="QB87" s="278" t="n">
        <f aca="false">PS87-PR87</f>
        <v>-986.43714345917</v>
      </c>
      <c r="QD87" s="608"/>
      <c r="QE87" s="380"/>
      <c r="QQ87" s="127" t="n">
        <f aca="false">IF(V87="",0,V87+QQ84)</f>
        <v>4720</v>
      </c>
      <c r="QR87" s="127" t="n">
        <f aca="false">IF(W87="",0,W87+QR84)</f>
        <v>2415</v>
      </c>
      <c r="QS87" s="127" t="n">
        <f aca="false">IF(AN87="",0,AN87+QS84)</f>
        <v>2674</v>
      </c>
      <c r="QT87" s="127" t="n">
        <f aca="false">IF(AO87="",0,AO87+QT84)</f>
        <v>2694</v>
      </c>
      <c r="QU87" s="127" t="n">
        <f aca="false">IF(AZ87="",0,AZ87+QU84)</f>
        <v>0</v>
      </c>
      <c r="QV87" s="127" t="n">
        <f aca="false">IF(BA87="",0,BA87+QV84)</f>
        <v>0</v>
      </c>
      <c r="QW87" s="127" t="n">
        <f aca="false">IF(BL87="",0,BL87+QW84)</f>
        <v>0</v>
      </c>
      <c r="QX87" s="127" t="n">
        <f aca="false">IF(BM87="",0,BM87+QX84)</f>
        <v>0</v>
      </c>
      <c r="QY87" s="127" t="n">
        <f aca="false">IF(CF87="",0,CF87+QY84)</f>
        <v>388</v>
      </c>
      <c r="QZ87" s="127" t="n">
        <f aca="false">IF(CG87="",0,CG87+QZ84)</f>
        <v>349.984</v>
      </c>
      <c r="RA87" s="127" t="n">
        <f aca="false">IF(CX87="",0,CX87+RA84)</f>
        <v>4660</v>
      </c>
      <c r="RB87" s="127" t="n">
        <f aca="false">IF(CY87="",0,CY87+RB84)</f>
        <v>1290</v>
      </c>
      <c r="RC87" s="127" t="n">
        <f aca="false">IF(FO87="",0,FO87+RC84)</f>
        <v>0</v>
      </c>
      <c r="RD87" s="127" t="n">
        <f aca="false">IF(FP87="",0,FP87+RD84)</f>
        <v>0</v>
      </c>
      <c r="RE87" s="127" t="n">
        <f aca="false">IF(FC87="",0,FC87+RE84)</f>
        <v>2043</v>
      </c>
      <c r="RF87" s="127" t="n">
        <f aca="false">IF(FD87="",0,FD87+RF84)</f>
        <v>1649.098</v>
      </c>
      <c r="RG87" s="127" t="n">
        <f aca="false">IF(ND87="",0,ND87+RG84)</f>
        <v>274.9</v>
      </c>
      <c r="RH87" s="127" t="n">
        <f aca="false">IF(NE87="",0,NE87+RH84)</f>
        <v>-6.641</v>
      </c>
      <c r="RI87" s="127" t="n">
        <f aca="false">IF(OX87="",0,OX87)</f>
        <v>1051.38</v>
      </c>
      <c r="RJ87" s="127" t="n">
        <f aca="false">IF(OY87="",0,OY87)</f>
        <v>1051.38</v>
      </c>
      <c r="RK87" s="127" t="n">
        <f aca="false">IF(IA87="",0,IA87+RK84)</f>
        <v>0</v>
      </c>
      <c r="RL87" s="127" t="n">
        <f aca="false">IF(IB87="",0,IB87+RL84)</f>
        <v>1991.46504</v>
      </c>
      <c r="RM87" s="127" t="n">
        <f aca="false">IF(OT87="",0,OT87+RM84)</f>
        <v>0</v>
      </c>
      <c r="RN87" s="127" t="n">
        <f aca="false">IF(OU87="",0,OU87+RN84)</f>
        <v>258.34922337963</v>
      </c>
      <c r="RO87" s="127" t="n">
        <f aca="false">IF(PY87="",0,PY87+RO84)</f>
        <v>19913.6586947145</v>
      </c>
      <c r="RP87" s="127" t="n">
        <f aca="false">IF(PZ87="",0,PZ87+RP84)</f>
        <v>21748.016</v>
      </c>
      <c r="RQ87" s="127" t="n">
        <f aca="false">IFERROR(RO87/$A85,0)</f>
        <v>737.542914619054</v>
      </c>
      <c r="RR87" s="127" t="n">
        <f aca="false">IFERROR(RP87/$A85,0)</f>
        <v>805.482074074074</v>
      </c>
      <c r="RS87" s="127" t="n">
        <f aca="false">IF(PD87="",0,PD87+RS84)</f>
        <v>0</v>
      </c>
      <c r="RT87" s="127" t="n">
        <f aca="false">IF(PE87="",0,PE87+RT84)</f>
        <v>0</v>
      </c>
      <c r="RU87" s="127" t="n">
        <f aca="false">IF(QQ87&gt;0,0,T87+RU84)</f>
        <v>0</v>
      </c>
      <c r="RV87" s="127" t="n">
        <f aca="false">IF(QR87&gt;0,0,U87+RV84)</f>
        <v>0</v>
      </c>
      <c r="RW87" s="127" t="n">
        <f aca="false">IF(QS87&gt;0,0,AL87+RW84)</f>
        <v>0</v>
      </c>
      <c r="RX87" s="127" t="n">
        <f aca="false">IF(QT87&gt;0,0,AM87+RX84)</f>
        <v>0</v>
      </c>
      <c r="RY87" s="127" t="n">
        <f aca="false">IF(QU87&gt;0,0,AX87+RY84)</f>
        <v>0</v>
      </c>
      <c r="RZ87" s="127" t="n">
        <f aca="false">IF(QV87&gt;0,0,AY87+RZ84)</f>
        <v>0</v>
      </c>
      <c r="SA87" s="127" t="n">
        <f aca="false">IF(QW87&gt;0,0,BJ87+SA84)</f>
        <v>0</v>
      </c>
      <c r="SB87" s="127" t="n">
        <f aca="false">IF(QX87&gt;0,0,BK87+SB84)</f>
        <v>0</v>
      </c>
      <c r="SC87" s="127" t="n">
        <f aca="false">IF(QY87&gt;0,0,CD87+SC84)</f>
        <v>0</v>
      </c>
      <c r="SD87" s="127" t="n">
        <f aca="false">IF(QZ87&gt;0,0,CE87+SD84)</f>
        <v>0</v>
      </c>
      <c r="SE87" s="127" t="n">
        <f aca="false">IF(RA87&gt;0,0,CV87+SE84)</f>
        <v>0</v>
      </c>
      <c r="SF87" s="127" t="n">
        <f aca="false">IF(RB87&gt;0,0,CW87+SF84)</f>
        <v>0</v>
      </c>
      <c r="SG87" s="127" t="n">
        <f aca="false">IF(RC87&gt;0,0,FM87+SG84)</f>
        <v>0</v>
      </c>
      <c r="SH87" s="127" t="n">
        <f aca="false">IF(RD87&gt;0,0,FN87+SH84)</f>
        <v>0</v>
      </c>
      <c r="SI87" s="127" t="n">
        <f aca="false">IF(RE87&gt;0,0,FA87+SI84)</f>
        <v>0</v>
      </c>
      <c r="SJ87" s="127" t="n">
        <f aca="false">IFERROR(IF(RF87&gt;0,0,FB87+SJ84),0)</f>
        <v>0</v>
      </c>
      <c r="SK87" s="127" t="n">
        <f aca="false">IF(RG87&gt;0,0,NB87+SK84)</f>
        <v>0</v>
      </c>
      <c r="SL87" s="127" t="n">
        <f aca="false">IFERROR(IF(RH87&gt;0,0,NC87+SL84),0)</f>
        <v>0</v>
      </c>
      <c r="SM87" s="127"/>
      <c r="SN87" s="127"/>
      <c r="SO87" s="127"/>
    </row>
    <row r="88" customFormat="false" ht="15" hidden="false" customHeight="false" outlineLevel="0" collapsed="false">
      <c r="A88" s="741" t="n">
        <v>28</v>
      </c>
      <c r="B88" s="891" t="n">
        <f aca="false">Посуточная!B88</f>
        <v>0</v>
      </c>
      <c r="C88" s="892" t="n">
        <f aca="false">Посуточная!C88</f>
        <v>0</v>
      </c>
      <c r="D88" s="892" t="n">
        <f aca="false">Посуточная!D88</f>
        <v>0</v>
      </c>
      <c r="E88" s="892" t="n">
        <f aca="false">Посуточная!E88</f>
        <v>0</v>
      </c>
      <c r="F88" s="892" t="n">
        <f aca="false">Посуточная!F88</f>
        <v>0</v>
      </c>
      <c r="G88" s="892" t="n">
        <f aca="false">Посуточная!G88</f>
        <v>0</v>
      </c>
      <c r="H88" s="892" t="n">
        <f aca="false">Посуточная!H88</f>
        <v>0</v>
      </c>
      <c r="I88" s="892" t="n">
        <f aca="false">Посуточная!I88</f>
        <v>0</v>
      </c>
      <c r="J88" s="491" t="n">
        <f aca="false">Посуточная!Q88</f>
        <v>0</v>
      </c>
      <c r="K88" s="491" t="n">
        <f aca="false">Посуточная!R88</f>
        <v>0</v>
      </c>
      <c r="L88" s="491" t="n">
        <f aca="false">Посуточная!S88</f>
        <v>0</v>
      </c>
      <c r="M88" s="491" t="n">
        <f aca="false">Посуточная!T88</f>
        <v>0</v>
      </c>
      <c r="N88" s="491" t="n">
        <f aca="false">Посуточная!U88</f>
        <v>0</v>
      </c>
      <c r="O88" s="491" t="n">
        <f aca="false">Посуточная!V88</f>
        <v>0</v>
      </c>
      <c r="P88" s="491" t="n">
        <f aca="false">Посуточная!W88</f>
        <v>0</v>
      </c>
      <c r="Q88" s="491" t="n">
        <f aca="false">Посуточная!X88</f>
        <v>0</v>
      </c>
      <c r="R88" s="491" t="n">
        <f aca="false">Посуточная!Y88</f>
        <v>0</v>
      </c>
      <c r="S88" s="491" t="n">
        <f aca="false">Посуточная!Z88</f>
        <v>0</v>
      </c>
      <c r="T88" s="539"/>
      <c r="U88" s="497"/>
      <c r="V88" s="718"/>
      <c r="W88" s="718"/>
      <c r="X88" s="863" t="str">
        <f aca="false">Посуточная!AL88</f>
        <v>Вынгапур</v>
      </c>
      <c r="Y88" s="864" t="n">
        <f aca="false">Посуточная!AM88</f>
        <v>0</v>
      </c>
      <c r="Z88" s="864" t="n">
        <f aca="false">Посуточная!AN88</f>
        <v>0</v>
      </c>
      <c r="AA88" s="864" t="n">
        <f aca="false">Посуточная!AO88</f>
        <v>0</v>
      </c>
      <c r="AB88" s="864" t="n">
        <f aca="false">Посуточная!AP88</f>
        <v>0</v>
      </c>
      <c r="AC88" s="864" t="n">
        <f aca="false">Посуточная!AQ88</f>
        <v>0</v>
      </c>
      <c r="AD88" s="864" t="n">
        <f aca="false">Посуточная!AR88</f>
        <v>0</v>
      </c>
      <c r="AE88" s="322" t="n">
        <f aca="false">Посуточная!AZ88</f>
        <v>0</v>
      </c>
      <c r="AF88" s="322" t="str">
        <f aca="false">Посуточная!BA88</f>
        <v>Вынгапур</v>
      </c>
      <c r="AG88" s="322" t="n">
        <f aca="false">Посуточная!BB88</f>
        <v>0</v>
      </c>
      <c r="AH88" s="322" t="n">
        <f aca="false">Посуточная!BC88</f>
        <v>0</v>
      </c>
      <c r="AI88" s="322" t="n">
        <f aca="false">Посуточная!BD88</f>
        <v>0</v>
      </c>
      <c r="AJ88" s="322" t="n">
        <f aca="false">Посуточная!BE88</f>
        <v>0</v>
      </c>
      <c r="AK88" s="322" t="n">
        <f aca="false">Посуточная!BF88</f>
        <v>0</v>
      </c>
      <c r="AL88" s="539"/>
      <c r="AM88" s="497"/>
      <c r="AN88" s="718"/>
      <c r="AO88" s="718"/>
      <c r="AP88" s="863" t="n">
        <f aca="false">Посуточная!BR88</f>
        <v>0</v>
      </c>
      <c r="AQ88" s="864" t="n">
        <f aca="false">Посуточная!BS88</f>
        <v>0</v>
      </c>
      <c r="AR88" s="864" t="n">
        <f aca="false">Посуточная!BT88</f>
        <v>0</v>
      </c>
      <c r="AS88" s="864" t="n">
        <f aca="false">Посуточная!BU88</f>
        <v>0</v>
      </c>
      <c r="AT88" s="322" t="n">
        <f aca="false">Посуточная!BZ88</f>
        <v>0</v>
      </c>
      <c r="AU88" s="322" t="n">
        <f aca="false">Посуточная!CA88</f>
        <v>0</v>
      </c>
      <c r="AV88" s="322" t="n">
        <f aca="false">Посуточная!CB88</f>
        <v>0</v>
      </c>
      <c r="AW88" s="322" t="n">
        <f aca="false">Посуточная!CC88</f>
        <v>0</v>
      </c>
      <c r="AX88" s="539"/>
      <c r="AY88" s="497"/>
      <c r="AZ88" s="718"/>
      <c r="BA88" s="718"/>
      <c r="BB88" s="863" t="n">
        <f aca="false">Посуточная!CL88</f>
        <v>0</v>
      </c>
      <c r="BC88" s="864" t="n">
        <f aca="false">Посуточная!CM88</f>
        <v>0</v>
      </c>
      <c r="BD88" s="864" t="n">
        <f aca="false">Посуточная!CN88</f>
        <v>0</v>
      </c>
      <c r="BE88" s="864" t="n">
        <f aca="false">Посуточная!CO88</f>
        <v>0</v>
      </c>
      <c r="BF88" s="322" t="n">
        <f aca="false">Посуточная!CT88</f>
        <v>0</v>
      </c>
      <c r="BG88" s="322" t="n">
        <f aca="false">Посуточная!CU88</f>
        <v>0</v>
      </c>
      <c r="BH88" s="322" t="n">
        <f aca="false">Посуточная!CV88</f>
        <v>0</v>
      </c>
      <c r="BI88" s="322" t="n">
        <f aca="false">Посуточная!CW88</f>
        <v>0</v>
      </c>
      <c r="BJ88" s="539"/>
      <c r="BK88" s="497"/>
      <c r="BL88" s="718"/>
      <c r="BM88" s="718"/>
      <c r="BN88" s="502"/>
      <c r="BO88" s="497"/>
      <c r="BP88" s="718"/>
      <c r="BQ88" s="718"/>
      <c r="BR88" s="503"/>
      <c r="BS88" s="504"/>
      <c r="BT88" s="718"/>
      <c r="BU88" s="718"/>
      <c r="BV88" s="381" t="n">
        <f aca="false">Посуточная!DN88</f>
        <v>0</v>
      </c>
      <c r="BW88" s="382" t="n">
        <f aca="false">Посуточная!DO88</f>
        <v>0</v>
      </c>
      <c r="BX88" s="382" t="n">
        <f aca="false">Посуточная!DP88</f>
        <v>0</v>
      </c>
      <c r="BY88" s="382" t="n">
        <f aca="false">Посуточная!DQ88</f>
        <v>0</v>
      </c>
      <c r="BZ88" s="322" t="n">
        <f aca="false">Посуточная!DV88</f>
        <v>0</v>
      </c>
      <c r="CA88" s="322" t="n">
        <f aca="false">Посуточная!DW88</f>
        <v>0</v>
      </c>
      <c r="CB88" s="322" t="n">
        <f aca="false">Посуточная!DX88</f>
        <v>0</v>
      </c>
      <c r="CC88" s="322" t="n">
        <f aca="false">Посуточная!DY88</f>
        <v>0</v>
      </c>
      <c r="CD88" s="539"/>
      <c r="CE88" s="497"/>
      <c r="CF88" s="718"/>
      <c r="CG88" s="718"/>
      <c r="CH88" s="893" t="n">
        <f aca="false">Посуточная!EH88</f>
        <v>0</v>
      </c>
      <c r="CI88" s="894" t="n">
        <f aca="false">Посуточная!EI88</f>
        <v>0</v>
      </c>
      <c r="CJ88" s="894" t="n">
        <f aca="false">Посуточная!EJ88</f>
        <v>0</v>
      </c>
      <c r="CK88" s="894" t="n">
        <f aca="false">Посуточная!EK88</f>
        <v>0</v>
      </c>
      <c r="CL88" s="894" t="n">
        <f aca="false">Посуточная!EL88</f>
        <v>0</v>
      </c>
      <c r="CM88" s="894" t="n">
        <f aca="false">Посуточная!EM88</f>
        <v>0</v>
      </c>
      <c r="CN88" s="894" t="n">
        <f aca="false">Посуточная!EN88</f>
        <v>0</v>
      </c>
      <c r="CO88" s="491" t="n">
        <f aca="false">Посуточная!ES88</f>
        <v>0</v>
      </c>
      <c r="CP88" s="491" t="n">
        <f aca="false">Посуточная!ET88</f>
        <v>0</v>
      </c>
      <c r="CQ88" s="491" t="n">
        <f aca="false">Посуточная!EU88</f>
        <v>0</v>
      </c>
      <c r="CR88" s="491" t="n">
        <f aca="false">Посуточная!EV88</f>
        <v>0</v>
      </c>
      <c r="CS88" s="491" t="n">
        <f aca="false">Посуточная!EW88</f>
        <v>0</v>
      </c>
      <c r="CT88" s="491" t="n">
        <f aca="false">Посуточная!EX88</f>
        <v>0</v>
      </c>
      <c r="CU88" s="491" t="n">
        <f aca="false">Посуточная!EY88</f>
        <v>0</v>
      </c>
      <c r="CV88" s="539"/>
      <c r="CW88" s="497"/>
      <c r="CX88" s="718"/>
      <c r="CY88" s="718"/>
      <c r="CZ88" s="863" t="str">
        <f aca="false">Посуточная!FH88</f>
        <v>Сугм</v>
      </c>
      <c r="DA88" s="864" t="str">
        <f aca="false">Посуточная!FI88</f>
        <v>Сут</v>
      </c>
      <c r="DB88" s="864" t="n">
        <f aca="false">Посуточная!FJ88</f>
        <v>0</v>
      </c>
      <c r="DC88" s="864" t="n">
        <f aca="false">Посуточная!FK88</f>
        <v>0</v>
      </c>
      <c r="DD88" s="864" t="n">
        <f aca="false">Посуточная!FL88</f>
        <v>0</v>
      </c>
      <c r="DE88" s="864" t="n">
        <f aca="false">Посуточная!FM88</f>
        <v>0</v>
      </c>
      <c r="DF88" s="864" t="n">
        <f aca="false">Посуточная!FN88</f>
        <v>0</v>
      </c>
      <c r="DG88" s="864" t="n">
        <f aca="false">Посуточная!FO88</f>
        <v>0</v>
      </c>
      <c r="DH88" s="864" t="n">
        <f aca="false">Посуточная!FP88</f>
        <v>0</v>
      </c>
      <c r="DI88" s="864" t="n">
        <f aca="false">Посуточная!FQ88</f>
        <v>0</v>
      </c>
      <c r="DJ88" s="864" t="n">
        <f aca="false">Посуточная!FR88</f>
        <v>0</v>
      </c>
      <c r="DK88" s="864" t="n">
        <f aca="false">Посуточная!FS88</f>
        <v>0</v>
      </c>
      <c r="DL88" s="864" t="n">
        <f aca="false">Посуточная!FT88</f>
        <v>0</v>
      </c>
      <c r="DM88" s="864" t="n">
        <f aca="false">Посуточная!FU88</f>
        <v>0</v>
      </c>
      <c r="DN88" s="864" t="n">
        <f aca="false">Посуточная!FV88</f>
        <v>0</v>
      </c>
      <c r="DO88" s="864" t="n">
        <f aca="false">Посуточная!FW88</f>
        <v>0</v>
      </c>
      <c r="DP88" s="864" t="n">
        <f aca="false">Посуточная!FX88</f>
        <v>0</v>
      </c>
      <c r="DQ88" s="864" t="n">
        <f aca="false">Посуточная!FY88</f>
        <v>0</v>
      </c>
      <c r="DR88" s="864" t="n">
        <f aca="false">Посуточная!FZ88</f>
        <v>0</v>
      </c>
      <c r="DS88" s="864" t="n">
        <f aca="false">Посуточная!GA88</f>
        <v>0</v>
      </c>
      <c r="DT88" s="864" t="n">
        <f aca="false">Посуточная!GB88</f>
        <v>0</v>
      </c>
      <c r="DU88" s="864" t="n">
        <f aca="false">Посуточная!GC88</f>
        <v>0</v>
      </c>
      <c r="DV88" s="864" t="n">
        <f aca="false">Посуточная!GD88</f>
        <v>0</v>
      </c>
      <c r="DW88" s="864" t="n">
        <f aca="false">Посуточная!GE88</f>
        <v>0</v>
      </c>
      <c r="DX88" s="864" t="n">
        <f aca="false">Посуточная!GF88</f>
        <v>0</v>
      </c>
      <c r="DY88" s="864" t="n">
        <f aca="false">Посуточная!GG88</f>
        <v>0</v>
      </c>
      <c r="DZ88" s="864" t="n">
        <f aca="false">Посуточная!GH88</f>
        <v>0</v>
      </c>
      <c r="EA88" s="864" t="n">
        <f aca="false">Посуточная!GI88</f>
        <v>0</v>
      </c>
      <c r="EB88" s="864" t="n">
        <f aca="false">Посуточная!GJ88</f>
        <v>0</v>
      </c>
      <c r="EC88" s="864" t="n">
        <f aca="false">Посуточная!GK88</f>
        <v>0</v>
      </c>
      <c r="ED88" s="864" t="n">
        <f aca="false">Посуточная!GL88</f>
        <v>0</v>
      </c>
      <c r="EE88" s="864" t="n">
        <f aca="false">Посуточная!GM88</f>
        <v>0</v>
      </c>
      <c r="EF88" s="322" t="str">
        <f aca="false">Посуточная!GU88</f>
        <v>Сугмутское</v>
      </c>
      <c r="EG88" s="322" t="n">
        <f aca="false">Посуточная!GV88</f>
        <v>0</v>
      </c>
      <c r="EH88" s="322" t="n">
        <f aca="false">Посуточная!GW88</f>
        <v>0</v>
      </c>
      <c r="EI88" s="322" t="n">
        <f aca="false">Посуточная!GX88</f>
        <v>0</v>
      </c>
      <c r="EJ88" s="322" t="n">
        <f aca="false">Посуточная!GY88</f>
        <v>0</v>
      </c>
      <c r="EK88" s="322" t="n">
        <f aca="false">Посуточная!GZ88</f>
        <v>0</v>
      </c>
      <c r="EL88" s="322" t="n">
        <f aca="false">Посуточная!HA88</f>
        <v>0</v>
      </c>
      <c r="EM88" s="322" t="n">
        <f aca="false">Посуточная!HB88</f>
        <v>0</v>
      </c>
      <c r="EN88" s="322" t="n">
        <f aca="false">Посуточная!HC88</f>
        <v>0</v>
      </c>
      <c r="EO88" s="322" t="n">
        <f aca="false">Посуточная!HD88</f>
        <v>0</v>
      </c>
      <c r="EP88" s="322" t="n">
        <f aca="false">Посуточная!HE88</f>
        <v>0</v>
      </c>
      <c r="EQ88" s="322" t="n">
        <f aca="false">Посуточная!HF88</f>
        <v>0</v>
      </c>
      <c r="ER88" s="322" t="n">
        <f aca="false">Посуточная!HG88</f>
        <v>0</v>
      </c>
      <c r="ES88" s="322" t="n">
        <f aca="false">Посуточная!HH88</f>
        <v>0</v>
      </c>
      <c r="ET88" s="322" t="n">
        <f aca="false">Посуточная!HI88</f>
        <v>0</v>
      </c>
      <c r="EU88" s="322" t="n">
        <f aca="false">Посуточная!HJ88</f>
        <v>0</v>
      </c>
      <c r="EV88" s="322" t="n">
        <f aca="false">Посуточная!HK88</f>
        <v>0</v>
      </c>
      <c r="EW88" s="322" t="n">
        <f aca="false">Посуточная!HL88</f>
        <v>0</v>
      </c>
      <c r="EX88" s="322" t="n">
        <f aca="false">Посуточная!HM88</f>
        <v>0</v>
      </c>
      <c r="EY88" s="322" t="n">
        <f aca="false">Посуточная!HN88</f>
        <v>0</v>
      </c>
      <c r="EZ88" s="322" t="n">
        <f aca="false">Посуточная!HO88</f>
        <v>0</v>
      </c>
      <c r="FA88" s="496"/>
      <c r="FB88" s="497"/>
      <c r="FC88" s="718"/>
      <c r="FD88" s="718"/>
      <c r="FE88" s="895" t="n">
        <f aca="false">Посуточная!IA88</f>
        <v>0</v>
      </c>
      <c r="FF88" s="896" t="n">
        <f aca="false">Посуточная!IB88</f>
        <v>0</v>
      </c>
      <c r="FG88" s="896" t="n">
        <f aca="false">Посуточная!IC88</f>
        <v>0</v>
      </c>
      <c r="FH88" s="892" t="n">
        <f aca="false">Посуточная!ID88</f>
        <v>0</v>
      </c>
      <c r="FI88" s="491" t="n">
        <f aca="false">Посуточная!II88</f>
        <v>0</v>
      </c>
      <c r="FJ88" s="897" t="n">
        <f aca="false">Посуточная!IJ88</f>
        <v>0</v>
      </c>
      <c r="FK88" s="897" t="n">
        <f aca="false">Посуточная!IK88</f>
        <v>0</v>
      </c>
      <c r="FL88" s="897" t="n">
        <f aca="false">Посуточная!IL88</f>
        <v>0</v>
      </c>
      <c r="FM88" s="496"/>
      <c r="FN88" s="497"/>
      <c r="FO88" s="718"/>
      <c r="FP88" s="718"/>
      <c r="FQ88" s="484"/>
      <c r="FR88" s="485"/>
      <c r="FS88" s="485"/>
      <c r="FT88" s="485"/>
      <c r="FU88" s="485"/>
      <c r="FV88" s="485"/>
      <c r="FW88" s="485"/>
      <c r="FX88" s="485"/>
      <c r="FY88" s="485"/>
      <c r="FZ88" s="485"/>
      <c r="GA88" s="485"/>
      <c r="GB88" s="485"/>
      <c r="GC88" s="485"/>
      <c r="GD88" s="485"/>
      <c r="GE88" s="485"/>
      <c r="GF88" s="322"/>
      <c r="GG88" s="322"/>
      <c r="GH88" s="322"/>
      <c r="GI88" s="322"/>
      <c r="GJ88" s="322"/>
      <c r="GK88" s="322"/>
      <c r="GL88" s="322"/>
      <c r="GM88" s="322"/>
      <c r="GN88" s="322"/>
      <c r="GO88" s="322"/>
      <c r="GP88" s="322"/>
      <c r="GQ88" s="322"/>
      <c r="GR88" s="322"/>
      <c r="GS88" s="322"/>
      <c r="GT88" s="322"/>
      <c r="GU88" s="322"/>
      <c r="GV88" s="322"/>
      <c r="GW88" s="322"/>
      <c r="GX88" s="322"/>
      <c r="GY88" s="322"/>
      <c r="GZ88" s="322"/>
      <c r="HA88" s="322"/>
      <c r="HB88" s="322"/>
      <c r="HC88" s="322"/>
      <c r="HD88" s="322"/>
      <c r="HE88" s="322"/>
      <c r="HF88" s="322"/>
      <c r="HG88" s="322"/>
      <c r="HH88" s="322"/>
      <c r="HI88" s="322"/>
      <c r="HJ88" s="322"/>
      <c r="HK88" s="322"/>
      <c r="HL88" s="322"/>
      <c r="HM88" s="539"/>
      <c r="HN88" s="497"/>
      <c r="HO88" s="718"/>
      <c r="HP88" s="718"/>
      <c r="HQ88" s="502"/>
      <c r="HR88" s="497"/>
      <c r="HS88" s="718"/>
      <c r="HT88" s="718"/>
      <c r="HU88" s="503"/>
      <c r="HV88" s="504"/>
      <c r="HW88" s="718"/>
      <c r="HX88" s="718"/>
      <c r="HY88" s="517"/>
      <c r="HZ88" s="518"/>
      <c r="IA88" s="718"/>
      <c r="IB88" s="718"/>
      <c r="IC88" s="503"/>
      <c r="ID88" s="504"/>
      <c r="IE88" s="718"/>
      <c r="IF88" s="718"/>
      <c r="IG88" s="484"/>
      <c r="IH88" s="485"/>
      <c r="II88" s="485"/>
      <c r="IJ88" s="485"/>
      <c r="IK88" s="485"/>
      <c r="IL88" s="485"/>
      <c r="IM88" s="485"/>
      <c r="IN88" s="485"/>
      <c r="IO88" s="485"/>
      <c r="IP88" s="485"/>
      <c r="IQ88" s="485"/>
      <c r="IR88" s="485"/>
      <c r="IS88" s="485"/>
      <c r="IT88" s="485"/>
      <c r="IU88" s="485"/>
      <c r="IV88" s="338"/>
      <c r="IW88" s="338"/>
      <c r="IX88" s="338"/>
      <c r="IY88" s="338"/>
      <c r="IZ88" s="338"/>
      <c r="JA88" s="338"/>
      <c r="JB88" s="338"/>
      <c r="JC88" s="338"/>
      <c r="JD88" s="338"/>
      <c r="JE88" s="338"/>
      <c r="JF88" s="338"/>
      <c r="JG88" s="338"/>
      <c r="JH88" s="338"/>
      <c r="JI88" s="338"/>
      <c r="JJ88" s="338"/>
      <c r="JK88" s="338"/>
      <c r="JL88" s="338"/>
      <c r="JM88" s="338"/>
      <c r="JN88" s="338"/>
      <c r="JO88" s="338"/>
      <c r="JP88" s="338"/>
      <c r="JQ88" s="338"/>
      <c r="JR88" s="338"/>
      <c r="JS88" s="338"/>
      <c r="JT88" s="338"/>
      <c r="JU88" s="338"/>
      <c r="JV88" s="338"/>
      <c r="JW88" s="338"/>
      <c r="JX88" s="338"/>
      <c r="JY88" s="338"/>
      <c r="JZ88" s="338"/>
      <c r="KA88" s="338"/>
      <c r="KB88" s="338"/>
      <c r="KC88" s="338"/>
      <c r="KD88" s="338"/>
      <c r="KE88" s="338"/>
      <c r="KF88" s="338"/>
      <c r="KG88" s="338"/>
      <c r="KH88" s="338"/>
      <c r="KI88" s="338"/>
      <c r="KJ88" s="539"/>
      <c r="KK88" s="497"/>
      <c r="KL88" s="718"/>
      <c r="KM88" s="718"/>
      <c r="KN88" s="898" t="n">
        <f aca="false">Посуточная!OF88</f>
        <v>0</v>
      </c>
      <c r="KO88" s="899" t="n">
        <f aca="false">Посуточная!OG88</f>
        <v>0</v>
      </c>
      <c r="KP88" s="899" t="n">
        <f aca="false">Посуточная!OH88</f>
        <v>0</v>
      </c>
      <c r="KQ88" s="899" t="n">
        <f aca="false">Посуточная!OI88</f>
        <v>0</v>
      </c>
      <c r="KR88" s="899" t="n">
        <f aca="false">Посуточная!OJ88</f>
        <v>0</v>
      </c>
      <c r="KS88" s="899" t="n">
        <f aca="false">Посуточная!OK88</f>
        <v>0</v>
      </c>
      <c r="KT88" s="899" t="n">
        <f aca="false">Посуточная!OL88</f>
        <v>0</v>
      </c>
      <c r="KU88" s="899" t="n">
        <f aca="false">Посуточная!OM88</f>
        <v>0</v>
      </c>
      <c r="KV88" s="899" t="n">
        <f aca="false">Посуточная!ON88</f>
        <v>0</v>
      </c>
      <c r="KW88" s="900" t="n">
        <f aca="false">Посуточная!OO88</f>
        <v>0</v>
      </c>
      <c r="KX88" s="897" t="n">
        <f aca="false">Посуточная!OV88</f>
        <v>0</v>
      </c>
      <c r="KY88" s="897" t="n">
        <f aca="false">Посуточная!OW88</f>
        <v>0</v>
      </c>
      <c r="KZ88" s="897" t="n">
        <f aca="false">Посуточная!OX88</f>
        <v>0</v>
      </c>
      <c r="LA88" s="897" t="n">
        <f aca="false">Посуточная!OY88</f>
        <v>0</v>
      </c>
      <c r="LB88" s="897" t="n">
        <f aca="false">Посуточная!OZ88</f>
        <v>0</v>
      </c>
      <c r="LC88" s="897" t="n">
        <f aca="false">Посуточная!PA88</f>
        <v>0</v>
      </c>
      <c r="LD88" s="897" t="n">
        <f aca="false">Посуточная!PB88</f>
        <v>0</v>
      </c>
      <c r="LE88" s="897" t="n">
        <f aca="false">Посуточная!PC88</f>
        <v>0</v>
      </c>
      <c r="LF88" s="897" t="n">
        <f aca="false">Посуточная!PD88</f>
        <v>0</v>
      </c>
      <c r="LG88" s="897" t="n">
        <f aca="false">Посуточная!PE88</f>
        <v>0</v>
      </c>
      <c r="LH88" s="897" t="n">
        <f aca="false">Посуточная!PF88</f>
        <v>0</v>
      </c>
      <c r="LI88" s="897" t="n">
        <f aca="false">Посуточная!PG88</f>
        <v>0</v>
      </c>
      <c r="LJ88" s="897" t="n">
        <f aca="false">Посуточная!PH88</f>
        <v>0</v>
      </c>
      <c r="LK88" s="897" t="n">
        <f aca="false">Посуточная!PI88</f>
        <v>0</v>
      </c>
      <c r="LL88" s="897" t="n">
        <f aca="false">Посуточная!PJ88</f>
        <v>0</v>
      </c>
      <c r="LM88" s="897" t="n">
        <f aca="false">Посуточная!PK88</f>
        <v>0</v>
      </c>
      <c r="LN88" s="897" t="n">
        <f aca="false">Посуточная!PL88</f>
        <v>0</v>
      </c>
      <c r="LO88" s="897" t="n">
        <f aca="false">Посуточная!PM88</f>
        <v>0</v>
      </c>
      <c r="LP88" s="897" t="n">
        <f aca="false">Посуточная!PN88</f>
        <v>0</v>
      </c>
      <c r="LQ88" s="897" t="n">
        <f aca="false">Посуточная!PO88</f>
        <v>0</v>
      </c>
      <c r="LR88" s="539"/>
      <c r="LS88" s="497"/>
      <c r="LT88" s="718"/>
      <c r="LU88" s="718"/>
      <c r="LV88" s="414" t="n">
        <f aca="false">Посуточная!QA88</f>
        <v>0</v>
      </c>
      <c r="LW88" s="415" t="n">
        <f aca="false">Посуточная!QB88</f>
        <v>0</v>
      </c>
      <c r="LX88" s="415" t="n">
        <f aca="false">Посуточная!QC88</f>
        <v>0</v>
      </c>
      <c r="LY88" s="415" t="n">
        <f aca="false">Посуточная!QD88</f>
        <v>0</v>
      </c>
      <c r="LZ88" s="415" t="n">
        <f aca="false">Посуточная!QE88</f>
        <v>0</v>
      </c>
      <c r="MA88" s="415" t="n">
        <f aca="false">Посуточная!QF88</f>
        <v>0</v>
      </c>
      <c r="MB88" s="415" t="n">
        <f aca="false">Посуточная!QG88</f>
        <v>0</v>
      </c>
      <c r="MC88" s="876" t="n">
        <f aca="false">Посуточная!QO88</f>
        <v>0</v>
      </c>
      <c r="MD88" s="876" t="n">
        <f aca="false">Посуточная!QP88</f>
        <v>0</v>
      </c>
      <c r="ME88" s="876" t="n">
        <f aca="false">Посуточная!QQ88</f>
        <v>0</v>
      </c>
      <c r="MF88" s="876" t="n">
        <f aca="false">Посуточная!QR88</f>
        <v>0</v>
      </c>
      <c r="MG88" s="876" t="n">
        <f aca="false">Посуточная!QS88</f>
        <v>0</v>
      </c>
      <c r="MH88" s="876" t="n">
        <f aca="false">Посуточная!QT88</f>
        <v>0</v>
      </c>
      <c r="MI88" s="876" t="n">
        <f aca="false">Посуточная!QU88</f>
        <v>0</v>
      </c>
      <c r="MJ88" s="539"/>
      <c r="MK88" s="497"/>
      <c r="ML88" s="718"/>
      <c r="MM88" s="718"/>
      <c r="MN88" s="871" t="n">
        <f aca="false">Посуточная!RG88</f>
        <v>0</v>
      </c>
      <c r="MO88" s="872" t="n">
        <f aca="false">Посуточная!RH88</f>
        <v>0</v>
      </c>
      <c r="MP88" s="872" t="n">
        <f aca="false">Посуточная!RI88</f>
        <v>0</v>
      </c>
      <c r="MQ88" s="872" t="n">
        <f aca="false">Посуточная!RJ88</f>
        <v>0</v>
      </c>
      <c r="MR88" s="872" t="n">
        <f aca="false">Посуточная!RK88</f>
        <v>0</v>
      </c>
      <c r="MS88" s="872" t="n">
        <f aca="false">Посуточная!RL88</f>
        <v>0</v>
      </c>
      <c r="MT88" s="872" t="n">
        <f aca="false">Посуточная!RM88</f>
        <v>0</v>
      </c>
      <c r="MU88" s="366" t="str">
        <f aca="false">Посуточная!RU88</f>
        <v>Карам</v>
      </c>
      <c r="MV88" s="366" t="n">
        <f aca="false">Посуточная!RV88</f>
        <v>0</v>
      </c>
      <c r="MW88" s="366" t="n">
        <f aca="false">Посуточная!RW88</f>
        <v>0</v>
      </c>
      <c r="MX88" s="366" t="n">
        <f aca="false">Посуточная!RX88</f>
        <v>0</v>
      </c>
      <c r="MY88" s="366" t="n">
        <f aca="false">Посуточная!RY88</f>
        <v>0</v>
      </c>
      <c r="MZ88" s="366" t="n">
        <f aca="false">Посуточная!RZ88</f>
        <v>0</v>
      </c>
      <c r="NA88" s="366" t="n">
        <f aca="false">Посуточная!SA88</f>
        <v>0</v>
      </c>
      <c r="NB88" s="539"/>
      <c r="NC88" s="497"/>
      <c r="ND88" s="718"/>
      <c r="NE88" s="718"/>
      <c r="NF88" s="502"/>
      <c r="NG88" s="497"/>
      <c r="NH88" s="718"/>
      <c r="NI88" s="718"/>
      <c r="NJ88" s="503"/>
      <c r="NK88" s="504"/>
      <c r="NL88" s="718"/>
      <c r="NM88" s="718"/>
      <c r="NN88" s="871" t="n">
        <f aca="false">Посуточная!SU88</f>
        <v>0</v>
      </c>
      <c r="NO88" s="872" t="n">
        <f aca="false">Посуточная!SV88</f>
        <v>0</v>
      </c>
      <c r="NP88" s="872" t="n">
        <f aca="false">Посуточная!SW88</f>
        <v>0</v>
      </c>
      <c r="NQ88" s="872" t="n">
        <f aca="false">Посуточная!SX88</f>
        <v>0</v>
      </c>
      <c r="NR88" s="366" t="n">
        <f aca="false">Посуточная!TC88</f>
        <v>0</v>
      </c>
      <c r="NS88" s="366" t="n">
        <f aca="false">Посуточная!TD88</f>
        <v>0</v>
      </c>
      <c r="NT88" s="366" t="n">
        <f aca="false">Посуточная!TE88</f>
        <v>0</v>
      </c>
      <c r="NU88" s="366" t="n">
        <f aca="false">Посуточная!TF88</f>
        <v>0</v>
      </c>
      <c r="NV88" s="539"/>
      <c r="NW88" s="497"/>
      <c r="NX88" s="718"/>
      <c r="NY88" s="718"/>
      <c r="NZ88" s="502"/>
      <c r="OA88" s="539"/>
      <c r="OB88" s="718"/>
      <c r="OC88" s="718"/>
      <c r="OD88" s="539"/>
      <c r="OE88" s="539"/>
      <c r="OF88" s="718"/>
      <c r="OG88" s="718"/>
      <c r="OH88" s="539"/>
      <c r="OI88" s="539"/>
      <c r="OJ88" s="718"/>
      <c r="OK88" s="718"/>
      <c r="OL88" s="539"/>
      <c r="OM88" s="539"/>
      <c r="ON88" s="718"/>
      <c r="OO88" s="718"/>
      <c r="OP88" s="540"/>
      <c r="OQ88" s="504"/>
      <c r="OR88" s="720"/>
      <c r="OS88" s="718"/>
      <c r="OT88" s="503"/>
      <c r="OU88" s="504"/>
      <c r="OV88" s="718"/>
      <c r="OW88" s="718"/>
      <c r="OX88" s="503"/>
      <c r="OY88" s="504"/>
      <c r="OZ88" s="718"/>
      <c r="PA88" s="718"/>
      <c r="PB88" s="502"/>
      <c r="PC88" s="497"/>
      <c r="PD88" s="718"/>
      <c r="PE88" s="718"/>
      <c r="PF88" s="503"/>
      <c r="PG88" s="504"/>
      <c r="PH88" s="718"/>
      <c r="PI88" s="718"/>
      <c r="PJ88" s="540"/>
      <c r="PK88" s="540"/>
      <c r="PL88" s="718"/>
      <c r="PM88" s="718"/>
      <c r="PN88" s="540"/>
      <c r="PO88" s="540"/>
      <c r="PP88" s="718"/>
      <c r="PQ88" s="721"/>
      <c r="PR88" s="541"/>
      <c r="PS88" s="542"/>
      <c r="PT88" s="541"/>
      <c r="PU88" s="542"/>
      <c r="PV88" s="335"/>
      <c r="PW88" s="542"/>
      <c r="PX88" s="543"/>
      <c r="PY88" s="541"/>
      <c r="PZ88" s="544"/>
      <c r="QA88" s="378"/>
      <c r="QD88" s="608"/>
      <c r="QQ88" s="127" t="n">
        <f aca="false">IF(V88="",0,V88+QQ85)</f>
        <v>0</v>
      </c>
      <c r="QR88" s="127" t="n">
        <f aca="false">IF(W88="",0,W88+QR85)</f>
        <v>0</v>
      </c>
      <c r="QS88" s="127" t="n">
        <f aca="false">IF(AN88="",0,AN88+QS85)</f>
        <v>0</v>
      </c>
      <c r="QT88" s="127" t="n">
        <f aca="false">IF(AO88="",0,AO88+QT85)</f>
        <v>0</v>
      </c>
      <c r="QU88" s="127" t="n">
        <f aca="false">IF(AZ88="",0,AZ88+QU85)</f>
        <v>0</v>
      </c>
      <c r="QV88" s="127" t="n">
        <f aca="false">IF(BA88="",0,BA88+QV85)</f>
        <v>0</v>
      </c>
      <c r="QW88" s="127" t="n">
        <f aca="false">IF(BL88="",0,BL88+QW85)</f>
        <v>0</v>
      </c>
      <c r="QX88" s="127" t="n">
        <f aca="false">IF(BM88="",0,BM88+QX85)</f>
        <v>0</v>
      </c>
      <c r="QY88" s="127" t="n">
        <f aca="false">IF(CF88="",0,CF88+QY85)</f>
        <v>0</v>
      </c>
      <c r="QZ88" s="127" t="n">
        <f aca="false">IF(CG88="",0,CG88+QZ85)</f>
        <v>0</v>
      </c>
      <c r="RA88" s="127" t="n">
        <f aca="false">IF(CX88="",0,CX88+RA85)</f>
        <v>0</v>
      </c>
      <c r="RB88" s="127" t="n">
        <f aca="false">IF(CY88="",0,CY88+RB85)</f>
        <v>0</v>
      </c>
      <c r="RC88" s="127" t="n">
        <f aca="false">IF(FO88="",0,FO88+RC85)</f>
        <v>0</v>
      </c>
      <c r="RD88" s="127" t="n">
        <f aca="false">IF(FP88="",0,FP88+RD85)</f>
        <v>0</v>
      </c>
      <c r="RE88" s="127" t="n">
        <f aca="false">IF(FC88="",0,FC88+RE85)</f>
        <v>0</v>
      </c>
      <c r="RF88" s="127" t="n">
        <f aca="false">IF(FD88="",0,FD88+RF85)</f>
        <v>0</v>
      </c>
      <c r="RG88" s="127" t="n">
        <f aca="false">IF(ND88="",0,ND88+RG85)</f>
        <v>0</v>
      </c>
      <c r="RH88" s="127" t="n">
        <f aca="false">IF(NE88="",0,NE88+RH85)</f>
        <v>0</v>
      </c>
      <c r="RI88" s="127" t="n">
        <f aca="false">IF(OX88="",0,OX88)</f>
        <v>0</v>
      </c>
      <c r="RJ88" s="127" t="n">
        <f aca="false">IF(OY88="",0,OY88)</f>
        <v>0</v>
      </c>
      <c r="RK88" s="127" t="n">
        <f aca="false">IF(IA88="",0,IA88+RK85)</f>
        <v>0</v>
      </c>
      <c r="RL88" s="127" t="n">
        <f aca="false">IF(IB88="",0,IB88+RL85)</f>
        <v>0</v>
      </c>
      <c r="RM88" s="127" t="n">
        <f aca="false">IF(OT88="",0,OT88+RM85)</f>
        <v>0</v>
      </c>
      <c r="RN88" s="127" t="n">
        <f aca="false">IF(OU88="",0,OU88+RN85)</f>
        <v>0</v>
      </c>
      <c r="RO88" s="127" t="n">
        <f aca="false">IF(PY88="",0,PY88+RO85)</f>
        <v>0</v>
      </c>
      <c r="RP88" s="127" t="n">
        <f aca="false">IF(PZ88="",0,PZ88+RP85)</f>
        <v>0</v>
      </c>
      <c r="RQ88" s="127" t="n">
        <f aca="false">IFERROR(RO88/$A86,0)</f>
        <v>0</v>
      </c>
      <c r="RR88" s="127" t="n">
        <f aca="false">IFERROR(RP88/$A86,0)</f>
        <v>0</v>
      </c>
      <c r="RS88" s="127" t="n">
        <f aca="false">IF(PD88="",0,PD88+RS85)</f>
        <v>0</v>
      </c>
      <c r="RT88" s="127" t="n">
        <f aca="false">IF(PE88="",0,PE88+RT85)</f>
        <v>0</v>
      </c>
      <c r="RU88" s="127" t="n">
        <f aca="false">IF(QQ88&gt;0,0,T88+RU85)</f>
        <v>0</v>
      </c>
      <c r="RV88" s="127" t="n">
        <f aca="false">IF(QR88&gt;0,0,U88+RV85)</f>
        <v>0</v>
      </c>
      <c r="RW88" s="127" t="n">
        <f aca="false">IF(QS88&gt;0,0,AL88+RW85)</f>
        <v>0</v>
      </c>
      <c r="RX88" s="127" t="n">
        <f aca="false">IF(QT88&gt;0,0,AM88+RX85)</f>
        <v>0</v>
      </c>
      <c r="RY88" s="127" t="n">
        <f aca="false">IF(QU88&gt;0,0,AX88+RY85)</f>
        <v>0</v>
      </c>
      <c r="RZ88" s="127" t="n">
        <f aca="false">IF(QV88&gt;0,0,AY88+RZ85)</f>
        <v>0</v>
      </c>
      <c r="SA88" s="127" t="n">
        <f aca="false">IF(QW88&gt;0,0,BJ88+SA85)</f>
        <v>0</v>
      </c>
      <c r="SB88" s="127" t="n">
        <f aca="false">IF(QX88&gt;0,0,BK88+SB85)</f>
        <v>0</v>
      </c>
      <c r="SC88" s="127" t="n">
        <f aca="false">IF(QY88&gt;0,0,CD88+SC85)</f>
        <v>0</v>
      </c>
      <c r="SD88" s="127" t="n">
        <f aca="false">IF(QZ88&gt;0,0,CE88+SD85)</f>
        <v>0</v>
      </c>
      <c r="SE88" s="127" t="n">
        <f aca="false">IF(RA88&gt;0,0,CV88+SE85)</f>
        <v>0</v>
      </c>
      <c r="SF88" s="127" t="n">
        <f aca="false">IF(RB88&gt;0,0,CW88+SF85)</f>
        <v>0</v>
      </c>
      <c r="SG88" s="127" t="n">
        <f aca="false">IF(RC88&gt;0,0,FM88+SG85)</f>
        <v>0</v>
      </c>
      <c r="SH88" s="127" t="n">
        <f aca="false">IF(RD88&gt;0,0,FN88+SH85)</f>
        <v>0</v>
      </c>
      <c r="SI88" s="127" t="n">
        <f aca="false">IF(RE88&gt;0,0,FA88+SI85)</f>
        <v>0</v>
      </c>
      <c r="SJ88" s="127" t="n">
        <f aca="false">IFERROR(IF(RF88&gt;0,0,FB88+SJ85),0)</f>
        <v>0</v>
      </c>
      <c r="SK88" s="127" t="n">
        <f aca="false">IF(RG88&gt;0,0,NB88+SK85)</f>
        <v>0</v>
      </c>
      <c r="SL88" s="127" t="n">
        <f aca="false">IFERROR(IF(RH88&gt;0,0,NC88+SL85),0)</f>
        <v>0</v>
      </c>
      <c r="SM88" s="127"/>
      <c r="SN88" s="127"/>
      <c r="SO88" s="127"/>
    </row>
    <row r="89" customFormat="false" ht="15" hidden="false" customHeight="false" outlineLevel="0" collapsed="false">
      <c r="A89" s="741"/>
      <c r="B89" s="863" t="n">
        <f aca="false">Посуточная!B89</f>
        <v>0</v>
      </c>
      <c r="C89" s="864" t="n">
        <f aca="false">Посуточная!C89</f>
        <v>0</v>
      </c>
      <c r="D89" s="864" t="n">
        <f aca="false">Посуточная!D89</f>
        <v>0</v>
      </c>
      <c r="E89" s="864" t="n">
        <f aca="false">Посуточная!E89</f>
        <v>0</v>
      </c>
      <c r="F89" s="864" t="n">
        <f aca="false">Посуточная!F89</f>
        <v>0</v>
      </c>
      <c r="G89" s="864" t="n">
        <f aca="false">Посуточная!G89</f>
        <v>0</v>
      </c>
      <c r="H89" s="864" t="n">
        <f aca="false">Посуточная!H89</f>
        <v>0</v>
      </c>
      <c r="I89" s="864" t="n">
        <f aca="false">Посуточная!I89</f>
        <v>0</v>
      </c>
      <c r="J89" s="322" t="n">
        <f aca="false">Посуточная!Q89</f>
        <v>0</v>
      </c>
      <c r="K89" s="322" t="n">
        <f aca="false">Посуточная!R89</f>
        <v>0</v>
      </c>
      <c r="L89" s="322" t="n">
        <f aca="false">Посуточная!S89</f>
        <v>0</v>
      </c>
      <c r="M89" s="322" t="n">
        <f aca="false">Посуточная!T89</f>
        <v>0</v>
      </c>
      <c r="N89" s="322" t="n">
        <f aca="false">Посуточная!U89</f>
        <v>0</v>
      </c>
      <c r="O89" s="322" t="n">
        <f aca="false">Посуточная!V89</f>
        <v>0</v>
      </c>
      <c r="P89" s="322" t="n">
        <f aca="false">Посуточная!W89</f>
        <v>0</v>
      </c>
      <c r="Q89" s="322" t="n">
        <f aca="false">Посуточная!X89</f>
        <v>0</v>
      </c>
      <c r="R89" s="322" t="n">
        <f aca="false">Посуточная!Y89</f>
        <v>0</v>
      </c>
      <c r="S89" s="322" t="n">
        <f aca="false">Посуточная!Z89</f>
        <v>0</v>
      </c>
      <c r="T89" s="417" t="n">
        <f aca="false">COUNTIF(B89:I89,"&lt;&gt;0")-COUNTIF(B89:I89,"")</f>
        <v>-8</v>
      </c>
      <c r="U89" s="391" t="n">
        <f aca="false">COUNTIF(J89:S89,"&lt;&gt;0")-COUNTIF(J89:S89,"")</f>
        <v>0</v>
      </c>
      <c r="V89" s="291"/>
      <c r="W89" s="291"/>
      <c r="X89" s="863" t="str">
        <f aca="false">Посуточная!AL89</f>
        <v>5383</v>
      </c>
      <c r="Y89" s="864" t="n">
        <f aca="false">Посуточная!AM89</f>
        <v>0</v>
      </c>
      <c r="Z89" s="864" t="n">
        <f aca="false">Посуточная!AN89</f>
        <v>0</v>
      </c>
      <c r="AA89" s="864" t="n">
        <f aca="false">Посуточная!AO89</f>
        <v>0</v>
      </c>
      <c r="AB89" s="864" t="n">
        <f aca="false">Посуточная!AP89</f>
        <v>0</v>
      </c>
      <c r="AC89" s="864" t="n">
        <f aca="false">Посуточная!AQ89</f>
        <v>0</v>
      </c>
      <c r="AD89" s="864" t="n">
        <f aca="false">Посуточная!AR89</f>
        <v>0</v>
      </c>
      <c r="AE89" s="322" t="n">
        <f aca="false">Посуточная!AZ89</f>
        <v>0</v>
      </c>
      <c r="AF89" s="322" t="str">
        <f aca="false">Посуточная!BA89</f>
        <v>5383</v>
      </c>
      <c r="AG89" s="322" t="n">
        <f aca="false">Посуточная!BB89</f>
        <v>0</v>
      </c>
      <c r="AH89" s="322" t="n">
        <f aca="false">Посуточная!BC89</f>
        <v>0</v>
      </c>
      <c r="AI89" s="322" t="n">
        <f aca="false">Посуточная!BD89</f>
        <v>0</v>
      </c>
      <c r="AJ89" s="322" t="n">
        <f aca="false">Посуточная!BE89</f>
        <v>0</v>
      </c>
      <c r="AK89" s="322" t="n">
        <f aca="false">Посуточная!BF89</f>
        <v>0</v>
      </c>
      <c r="AL89" s="417" t="n">
        <f aca="false">COUNTIF(X89:AD89,"&lt;&gt;0")-COUNTIF(X89:AD89,"")</f>
        <v>-5</v>
      </c>
      <c r="AM89" s="391" t="n">
        <f aca="false">COUNTIF(AE89:AK89,"&lt;&gt;0")-COUNTIF(AE89:AK89,"")</f>
        <v>1</v>
      </c>
      <c r="AN89" s="291"/>
      <c r="AO89" s="291"/>
      <c r="AP89" s="863" t="n">
        <f aca="false">Посуточная!BR89</f>
        <v>0</v>
      </c>
      <c r="AQ89" s="864" t="n">
        <f aca="false">Посуточная!BS89</f>
        <v>0</v>
      </c>
      <c r="AR89" s="864" t="n">
        <f aca="false">Посуточная!BT89</f>
        <v>0</v>
      </c>
      <c r="AS89" s="864" t="n">
        <f aca="false">Посуточная!BU89</f>
        <v>0</v>
      </c>
      <c r="AT89" s="322" t="n">
        <f aca="false">Посуточная!BZ89</f>
        <v>0</v>
      </c>
      <c r="AU89" s="322" t="n">
        <f aca="false">Посуточная!CA89</f>
        <v>0</v>
      </c>
      <c r="AV89" s="322" t="n">
        <f aca="false">Посуточная!CB89</f>
        <v>0</v>
      </c>
      <c r="AW89" s="322" t="n">
        <f aca="false">Посуточная!CC89</f>
        <v>0</v>
      </c>
      <c r="AX89" s="417" t="n">
        <f aca="false">COUNTIF(AP89:AS89,"&lt;&gt;0")-COUNTIF(AP89:AS89,"")</f>
        <v>-4</v>
      </c>
      <c r="AY89" s="391" t="n">
        <f aca="false">COUNTIF(AT89:AW89,"&lt;&gt;0")-COUNTIF(AT89:AW89,"")</f>
        <v>0</v>
      </c>
      <c r="AZ89" s="291"/>
      <c r="BA89" s="291"/>
      <c r="BB89" s="863" t="n">
        <f aca="false">Посуточная!CL89</f>
        <v>0</v>
      </c>
      <c r="BC89" s="864" t="n">
        <f aca="false">Посуточная!CM89</f>
        <v>0</v>
      </c>
      <c r="BD89" s="864" t="n">
        <f aca="false">Посуточная!CN89</f>
        <v>0</v>
      </c>
      <c r="BE89" s="864" t="n">
        <f aca="false">Посуточная!CO89</f>
        <v>0</v>
      </c>
      <c r="BF89" s="322" t="n">
        <f aca="false">Посуточная!CT89</f>
        <v>0</v>
      </c>
      <c r="BG89" s="322" t="n">
        <f aca="false">Посуточная!CU89</f>
        <v>0</v>
      </c>
      <c r="BH89" s="322" t="n">
        <f aca="false">Посуточная!CV89</f>
        <v>0</v>
      </c>
      <c r="BI89" s="322" t="n">
        <f aca="false">Посуточная!CW89</f>
        <v>0</v>
      </c>
      <c r="BJ89" s="417" t="n">
        <f aca="false">COUNTIF(BB89:BE89,"&lt;&gt;0")-COUNTIF(BB89:BE89,"")</f>
        <v>-4</v>
      </c>
      <c r="BK89" s="391" t="n">
        <f aca="false">COUNTIF(BF89:BI89,"&lt;&gt;0")-COUNTIF(BF89:BI89,"")</f>
        <v>0</v>
      </c>
      <c r="BL89" s="291"/>
      <c r="BM89" s="291"/>
      <c r="BN89" s="395" t="n">
        <f aca="false">SUMIF(B6:BM6,"итого гр.",B89:BM89)</f>
        <v>1</v>
      </c>
      <c r="BO89" s="391" t="n">
        <f aca="false">SUMIF(B6:BM6,"итого фк.",B89:BM89)</f>
        <v>1</v>
      </c>
      <c r="BP89" s="291"/>
      <c r="BQ89" s="291"/>
      <c r="BR89" s="396"/>
      <c r="BS89" s="397"/>
      <c r="BT89" s="291"/>
      <c r="BU89" s="291"/>
      <c r="BV89" s="381" t="n">
        <f aca="false">Посуточная!DN89</f>
        <v>0</v>
      </c>
      <c r="BW89" s="382" t="n">
        <f aca="false">Посуточная!DO89</f>
        <v>0</v>
      </c>
      <c r="BX89" s="382" t="n">
        <f aca="false">Посуточная!DP89</f>
        <v>0</v>
      </c>
      <c r="BY89" s="382" t="n">
        <f aca="false">Посуточная!DQ89</f>
        <v>0</v>
      </c>
      <c r="BZ89" s="322" t="n">
        <f aca="false">Посуточная!DV89</f>
        <v>0</v>
      </c>
      <c r="CA89" s="322" t="n">
        <f aca="false">Посуточная!DW89</f>
        <v>0</v>
      </c>
      <c r="CB89" s="322" t="n">
        <f aca="false">Посуточная!DX89</f>
        <v>0</v>
      </c>
      <c r="CC89" s="322" t="n">
        <f aca="false">Посуточная!DY89</f>
        <v>0</v>
      </c>
      <c r="CD89" s="417" t="n">
        <f aca="false">COUNTIF(BV89:BY89,"&lt;&gt;0")-COUNTIF(BV89:BY89,"")</f>
        <v>-4</v>
      </c>
      <c r="CE89" s="391" t="n">
        <f aca="false">COUNTIF(BZ89:CC89,"&lt;&gt;0")-COUNTIF(BZ89:CC89,"")</f>
        <v>0</v>
      </c>
      <c r="CF89" s="291"/>
      <c r="CG89" s="291"/>
      <c r="CH89" s="381" t="n">
        <f aca="false">Посуточная!EH89</f>
        <v>0</v>
      </c>
      <c r="CI89" s="382" t="n">
        <f aca="false">Посуточная!EI89</f>
        <v>0</v>
      </c>
      <c r="CJ89" s="382" t="n">
        <f aca="false">Посуточная!EJ89</f>
        <v>0</v>
      </c>
      <c r="CK89" s="382" t="n">
        <f aca="false">Посуточная!EK89</f>
        <v>0</v>
      </c>
      <c r="CL89" s="382" t="n">
        <f aca="false">Посуточная!EL89</f>
        <v>0</v>
      </c>
      <c r="CM89" s="382" t="n">
        <f aca="false">Посуточная!EM89</f>
        <v>0</v>
      </c>
      <c r="CN89" s="382" t="n">
        <f aca="false">Посуточная!EN89</f>
        <v>0</v>
      </c>
      <c r="CO89" s="322" t="n">
        <f aca="false">Посуточная!ES89</f>
        <v>0</v>
      </c>
      <c r="CP89" s="322" t="n">
        <f aca="false">Посуточная!ET89</f>
        <v>0</v>
      </c>
      <c r="CQ89" s="322" t="n">
        <f aca="false">Посуточная!EU89</f>
        <v>0</v>
      </c>
      <c r="CR89" s="322" t="n">
        <f aca="false">Посуточная!EV89</f>
        <v>0</v>
      </c>
      <c r="CS89" s="322" t="n">
        <f aca="false">Посуточная!EW89</f>
        <v>0</v>
      </c>
      <c r="CT89" s="322" t="n">
        <f aca="false">Посуточная!EX89</f>
        <v>0</v>
      </c>
      <c r="CU89" s="322" t="n">
        <f aca="false">Посуточная!EY89</f>
        <v>0</v>
      </c>
      <c r="CV89" s="417" t="n">
        <f aca="false">COUNTIF(CH89:CN89,"&lt;&gt;0")-COUNTIF(CH89:CN89,"")</f>
        <v>-7</v>
      </c>
      <c r="CW89" s="391" t="n">
        <f aca="false">COUNTIF(CO89:CU89,"&lt;&gt;0")-COUNTIF(CO89:CU89,"")</f>
        <v>0</v>
      </c>
      <c r="CX89" s="291"/>
      <c r="CY89" s="291"/>
      <c r="CZ89" s="863" t="str">
        <f aca="false">Посуточная!FH89</f>
        <v>1727</v>
      </c>
      <c r="DA89" s="864" t="str">
        <f aca="false">Посуточная!FI89</f>
        <v>519Z</v>
      </c>
      <c r="DB89" s="864" t="n">
        <f aca="false">Посуточная!FJ89</f>
        <v>0</v>
      </c>
      <c r="DC89" s="864" t="n">
        <f aca="false">Посуточная!FK89</f>
        <v>0</v>
      </c>
      <c r="DD89" s="864" t="n">
        <f aca="false">Посуточная!FL89</f>
        <v>0</v>
      </c>
      <c r="DE89" s="864" t="n">
        <f aca="false">Посуточная!FM89</f>
        <v>0</v>
      </c>
      <c r="DF89" s="864" t="n">
        <f aca="false">Посуточная!FN89</f>
        <v>0</v>
      </c>
      <c r="DG89" s="864" t="n">
        <f aca="false">Посуточная!FO89</f>
        <v>0</v>
      </c>
      <c r="DH89" s="864" t="n">
        <f aca="false">Посуточная!FP89</f>
        <v>0</v>
      </c>
      <c r="DI89" s="864" t="n">
        <f aca="false">Посуточная!FQ89</f>
        <v>0</v>
      </c>
      <c r="DJ89" s="864" t="n">
        <f aca="false">Посуточная!FR89</f>
        <v>0</v>
      </c>
      <c r="DK89" s="864" t="n">
        <f aca="false">Посуточная!FS89</f>
        <v>0</v>
      </c>
      <c r="DL89" s="864" t="n">
        <f aca="false">Посуточная!FT89</f>
        <v>0</v>
      </c>
      <c r="DM89" s="864" t="n">
        <f aca="false">Посуточная!FU89</f>
        <v>0</v>
      </c>
      <c r="DN89" s="864" t="n">
        <f aca="false">Посуточная!FV89</f>
        <v>0</v>
      </c>
      <c r="DO89" s="864" t="n">
        <f aca="false">Посуточная!FW89</f>
        <v>0</v>
      </c>
      <c r="DP89" s="864" t="n">
        <f aca="false">Посуточная!FX89</f>
        <v>0</v>
      </c>
      <c r="DQ89" s="864" t="n">
        <f aca="false">Посуточная!FY89</f>
        <v>0</v>
      </c>
      <c r="DR89" s="864" t="n">
        <f aca="false">Посуточная!FZ89</f>
        <v>0</v>
      </c>
      <c r="DS89" s="864" t="n">
        <f aca="false">Посуточная!GA89</f>
        <v>0</v>
      </c>
      <c r="DT89" s="864" t="n">
        <f aca="false">Посуточная!GB89</f>
        <v>0</v>
      </c>
      <c r="DU89" s="864" t="n">
        <f aca="false">Посуточная!GC89</f>
        <v>0</v>
      </c>
      <c r="DV89" s="864" t="n">
        <f aca="false">Посуточная!GD89</f>
        <v>0</v>
      </c>
      <c r="DW89" s="864" t="n">
        <f aca="false">Посуточная!GE89</f>
        <v>0</v>
      </c>
      <c r="DX89" s="864" t="n">
        <f aca="false">Посуточная!GF89</f>
        <v>0</v>
      </c>
      <c r="DY89" s="864" t="n">
        <f aca="false">Посуточная!GG89</f>
        <v>0</v>
      </c>
      <c r="DZ89" s="864" t="n">
        <f aca="false">Посуточная!GH89</f>
        <v>0</v>
      </c>
      <c r="EA89" s="864" t="n">
        <f aca="false">Посуточная!GI89</f>
        <v>0</v>
      </c>
      <c r="EB89" s="864" t="n">
        <f aca="false">Посуточная!GJ89</f>
        <v>0</v>
      </c>
      <c r="EC89" s="864" t="n">
        <f aca="false">Посуточная!GK89</f>
        <v>0</v>
      </c>
      <c r="ED89" s="864" t="n">
        <f aca="false">Посуточная!GL89</f>
        <v>0</v>
      </c>
      <c r="EE89" s="864" t="n">
        <f aca="false">Посуточная!GM89</f>
        <v>0</v>
      </c>
      <c r="EF89" s="322" t="str">
        <f aca="false">Посуточная!GU89</f>
        <v>1690</v>
      </c>
      <c r="EG89" s="322" t="n">
        <f aca="false">Посуточная!GV89</f>
        <v>0</v>
      </c>
      <c r="EH89" s="322" t="n">
        <f aca="false">Посуточная!GW89</f>
        <v>0</v>
      </c>
      <c r="EI89" s="322" t="n">
        <f aca="false">Посуточная!GX89</f>
        <v>0</v>
      </c>
      <c r="EJ89" s="322" t="n">
        <f aca="false">Посуточная!GY89</f>
        <v>0</v>
      </c>
      <c r="EK89" s="322" t="n">
        <f aca="false">Посуточная!GZ89</f>
        <v>0</v>
      </c>
      <c r="EL89" s="322" t="n">
        <f aca="false">Посуточная!HA89</f>
        <v>0</v>
      </c>
      <c r="EM89" s="322" t="n">
        <f aca="false">Посуточная!HB89</f>
        <v>0</v>
      </c>
      <c r="EN89" s="322" t="n">
        <f aca="false">Посуточная!HC89</f>
        <v>0</v>
      </c>
      <c r="EO89" s="322" t="n">
        <f aca="false">Посуточная!HD89</f>
        <v>0</v>
      </c>
      <c r="EP89" s="322" t="n">
        <f aca="false">Посуточная!HE89</f>
        <v>0</v>
      </c>
      <c r="EQ89" s="322" t="n">
        <f aca="false">Посуточная!HF89</f>
        <v>0</v>
      </c>
      <c r="ER89" s="322" t="n">
        <f aca="false">Посуточная!HG89</f>
        <v>0</v>
      </c>
      <c r="ES89" s="322" t="n">
        <f aca="false">Посуточная!HH89</f>
        <v>0</v>
      </c>
      <c r="ET89" s="322" t="n">
        <f aca="false">Посуточная!HI89</f>
        <v>0</v>
      </c>
      <c r="EU89" s="322" t="n">
        <f aca="false">Посуточная!HJ89</f>
        <v>0</v>
      </c>
      <c r="EV89" s="322" t="n">
        <f aca="false">Посуточная!HK89</f>
        <v>0</v>
      </c>
      <c r="EW89" s="322" t="n">
        <f aca="false">Посуточная!HL89</f>
        <v>0</v>
      </c>
      <c r="EX89" s="322" t="n">
        <f aca="false">Посуточная!HM89</f>
        <v>0</v>
      </c>
      <c r="EY89" s="322" t="n">
        <f aca="false">Посуточная!HN89</f>
        <v>0</v>
      </c>
      <c r="EZ89" s="322" t="n">
        <f aca="false">Посуточная!HO89</f>
        <v>0</v>
      </c>
      <c r="FA89" s="390" t="n">
        <f aca="false">COUNTIF(CZ89:EE89,"&lt;&gt;0")-COUNTIF(CZ89:EE89,"")</f>
        <v>-28</v>
      </c>
      <c r="FB89" s="391" t="n">
        <f aca="false">COUNTIF(EF89:EZ89,"&lt;&gt;0")-COUNTIF(EF89:EZ89,"")</f>
        <v>1</v>
      </c>
      <c r="FC89" s="291"/>
      <c r="FD89" s="291"/>
      <c r="FE89" s="869" t="n">
        <f aca="false">Посуточная!IA89</f>
        <v>0</v>
      </c>
      <c r="FF89" s="870" t="n">
        <f aca="false">Посуточная!IB89</f>
        <v>0</v>
      </c>
      <c r="FG89" s="870" t="n">
        <f aca="false">Посуточная!IC89</f>
        <v>0</v>
      </c>
      <c r="FH89" s="864" t="n">
        <f aca="false">Посуточная!ID89</f>
        <v>0</v>
      </c>
      <c r="FI89" s="322" t="n">
        <f aca="false">Посуточная!II89</f>
        <v>0</v>
      </c>
      <c r="FJ89" s="366" t="n">
        <f aca="false">Посуточная!IJ89</f>
        <v>0</v>
      </c>
      <c r="FK89" s="366" t="n">
        <f aca="false">Посуточная!IK89</f>
        <v>0</v>
      </c>
      <c r="FL89" s="366" t="n">
        <f aca="false">Посуточная!IL89</f>
        <v>0</v>
      </c>
      <c r="FM89" s="390" t="n">
        <f aca="false">COUNTIF(FE89:FH89,"&lt;&gt;0")-COUNTIF(FE89:FH89,"")</f>
        <v>-4</v>
      </c>
      <c r="FN89" s="391" t="n">
        <f aca="false">COUNTIF(FI89:FL89,"&lt;&gt;0")-COUNTIF(FI89:FL89,"")</f>
        <v>0</v>
      </c>
      <c r="FO89" s="291"/>
      <c r="FP89" s="291"/>
      <c r="FQ89" s="381"/>
      <c r="FR89" s="382"/>
      <c r="FS89" s="382"/>
      <c r="FT89" s="382"/>
      <c r="FU89" s="382"/>
      <c r="FV89" s="382"/>
      <c r="FW89" s="382"/>
      <c r="FX89" s="382"/>
      <c r="FY89" s="382"/>
      <c r="FZ89" s="382"/>
      <c r="GA89" s="382"/>
      <c r="GB89" s="382"/>
      <c r="GC89" s="382"/>
      <c r="GD89" s="382"/>
      <c r="GE89" s="382"/>
      <c r="GF89" s="322"/>
      <c r="GG89" s="322"/>
      <c r="GH89" s="322"/>
      <c r="GI89" s="322"/>
      <c r="GJ89" s="322"/>
      <c r="GK89" s="322"/>
      <c r="GL89" s="322"/>
      <c r="GM89" s="322"/>
      <c r="GN89" s="322"/>
      <c r="GO89" s="322"/>
      <c r="GP89" s="322"/>
      <c r="GQ89" s="322"/>
      <c r="GR89" s="322"/>
      <c r="GS89" s="322"/>
      <c r="GT89" s="322"/>
      <c r="GU89" s="322"/>
      <c r="GV89" s="322"/>
      <c r="GW89" s="322"/>
      <c r="GX89" s="322"/>
      <c r="GY89" s="322"/>
      <c r="GZ89" s="322"/>
      <c r="HA89" s="322"/>
      <c r="HB89" s="322"/>
      <c r="HC89" s="322"/>
      <c r="HD89" s="322"/>
      <c r="HE89" s="322"/>
      <c r="HF89" s="322"/>
      <c r="HG89" s="322"/>
      <c r="HH89" s="322"/>
      <c r="HI89" s="322"/>
      <c r="HJ89" s="322"/>
      <c r="HK89" s="322"/>
      <c r="HL89" s="322"/>
      <c r="HM89" s="417" t="n">
        <f aca="false">COUNTIF(FQ89:GE89,"&lt;&gt;0")-COUNTIF(FQ89:GE89,"")</f>
        <v>0</v>
      </c>
      <c r="HN89" s="391" t="n">
        <f aca="false">COUNTIF(GF89:HL89,"&lt;&gt;0")-COUNTIF(GF89:HL89,"")</f>
        <v>0</v>
      </c>
      <c r="HO89" s="291"/>
      <c r="HP89" s="291"/>
      <c r="HQ89" s="395" t="n">
        <f aca="false">SUMIF(BV6:HP6,"итого гр.",BV89:HP89)</f>
        <v>2</v>
      </c>
      <c r="HR89" s="391" t="n">
        <f aca="false">SUMIF(BV6:HP6,"итого фк.",BV89:HP89)</f>
        <v>1</v>
      </c>
      <c r="HS89" s="291"/>
      <c r="HT89" s="291"/>
      <c r="HU89" s="396"/>
      <c r="HV89" s="397"/>
      <c r="HW89" s="291"/>
      <c r="HX89" s="291"/>
      <c r="HY89" s="406"/>
      <c r="HZ89" s="407"/>
      <c r="IA89" s="291"/>
      <c r="IB89" s="291"/>
      <c r="IC89" s="396"/>
      <c r="ID89" s="397"/>
      <c r="IE89" s="291"/>
      <c r="IF89" s="291"/>
      <c r="IG89" s="381"/>
      <c r="IH89" s="382"/>
      <c r="II89" s="382"/>
      <c r="IJ89" s="382"/>
      <c r="IK89" s="382"/>
      <c r="IL89" s="382"/>
      <c r="IM89" s="382"/>
      <c r="IN89" s="382"/>
      <c r="IO89" s="382"/>
      <c r="IP89" s="382"/>
      <c r="IQ89" s="382"/>
      <c r="IR89" s="382"/>
      <c r="IS89" s="382"/>
      <c r="IT89" s="382"/>
      <c r="IU89" s="382"/>
      <c r="IV89" s="322"/>
      <c r="IW89" s="322"/>
      <c r="IX89" s="322"/>
      <c r="IY89" s="322"/>
      <c r="IZ89" s="322"/>
      <c r="JA89" s="322"/>
      <c r="JB89" s="322"/>
      <c r="JC89" s="322"/>
      <c r="JD89" s="322"/>
      <c r="JE89" s="322"/>
      <c r="JF89" s="322"/>
      <c r="JG89" s="322"/>
      <c r="JH89" s="322"/>
      <c r="JI89" s="322"/>
      <c r="JJ89" s="322"/>
      <c r="JK89" s="322"/>
      <c r="JL89" s="322"/>
      <c r="JM89" s="322"/>
      <c r="JN89" s="322"/>
      <c r="JO89" s="322"/>
      <c r="JP89" s="322"/>
      <c r="JQ89" s="322"/>
      <c r="JR89" s="322"/>
      <c r="JS89" s="322"/>
      <c r="JT89" s="322"/>
      <c r="JU89" s="322"/>
      <c r="JV89" s="322"/>
      <c r="JW89" s="322"/>
      <c r="JX89" s="322"/>
      <c r="JY89" s="322"/>
      <c r="JZ89" s="322"/>
      <c r="KA89" s="322"/>
      <c r="KB89" s="322"/>
      <c r="KC89" s="322"/>
      <c r="KD89" s="322"/>
      <c r="KE89" s="322"/>
      <c r="KF89" s="322"/>
      <c r="KG89" s="322"/>
      <c r="KH89" s="322"/>
      <c r="KI89" s="322"/>
      <c r="KJ89" s="417" t="n">
        <f aca="false">COUNTIF(IG89:IU89,"&lt;&gt;0")-COUNTIF(IG89:IU89,"")</f>
        <v>0</v>
      </c>
      <c r="KK89" s="391" t="n">
        <f aca="false">COUNTIF(IV89:KI89,"&lt;&gt;0")-COUNTIF(IV89:KI89,"")</f>
        <v>0</v>
      </c>
      <c r="KL89" s="291"/>
      <c r="KM89" s="291"/>
      <c r="KN89" s="871" t="n">
        <f aca="false">Посуточная!OF89</f>
        <v>0</v>
      </c>
      <c r="KO89" s="872" t="n">
        <f aca="false">Посуточная!OG89</f>
        <v>0</v>
      </c>
      <c r="KP89" s="872" t="n">
        <f aca="false">Посуточная!OH89</f>
        <v>0</v>
      </c>
      <c r="KQ89" s="872" t="n">
        <f aca="false">Посуточная!OI89</f>
        <v>0</v>
      </c>
      <c r="KR89" s="872" t="n">
        <f aca="false">Посуточная!OJ89</f>
        <v>0</v>
      </c>
      <c r="KS89" s="872" t="n">
        <f aca="false">Посуточная!OK89</f>
        <v>0</v>
      </c>
      <c r="KT89" s="872" t="n">
        <f aca="false">Посуточная!OL89</f>
        <v>0</v>
      </c>
      <c r="KU89" s="872" t="n">
        <f aca="false">Посуточная!OM89</f>
        <v>0</v>
      </c>
      <c r="KV89" s="872" t="n">
        <f aca="false">Посуточная!ON89</f>
        <v>0</v>
      </c>
      <c r="KW89" s="873" t="n">
        <f aca="false">Посуточная!OO89</f>
        <v>0</v>
      </c>
      <c r="KX89" s="366" t="n">
        <f aca="false">Посуточная!OV89</f>
        <v>0</v>
      </c>
      <c r="KY89" s="366" t="n">
        <f aca="false">Посуточная!OW89</f>
        <v>0</v>
      </c>
      <c r="KZ89" s="366" t="n">
        <f aca="false">Посуточная!OX89</f>
        <v>0</v>
      </c>
      <c r="LA89" s="366" t="n">
        <f aca="false">Посуточная!OY89</f>
        <v>0</v>
      </c>
      <c r="LB89" s="366" t="n">
        <f aca="false">Посуточная!OZ89</f>
        <v>0</v>
      </c>
      <c r="LC89" s="366" t="n">
        <f aca="false">Посуточная!PA89</f>
        <v>0</v>
      </c>
      <c r="LD89" s="366" t="n">
        <f aca="false">Посуточная!PB89</f>
        <v>0</v>
      </c>
      <c r="LE89" s="366" t="n">
        <f aca="false">Посуточная!PC89</f>
        <v>0</v>
      </c>
      <c r="LF89" s="366" t="n">
        <f aca="false">Посуточная!PD89</f>
        <v>0</v>
      </c>
      <c r="LG89" s="366" t="n">
        <f aca="false">Посуточная!PE89</f>
        <v>0</v>
      </c>
      <c r="LH89" s="366" t="n">
        <f aca="false">Посуточная!PF89</f>
        <v>0</v>
      </c>
      <c r="LI89" s="366" t="n">
        <f aca="false">Посуточная!PG89</f>
        <v>0</v>
      </c>
      <c r="LJ89" s="366" t="n">
        <f aca="false">Посуточная!PH89</f>
        <v>0</v>
      </c>
      <c r="LK89" s="366" t="n">
        <f aca="false">Посуточная!PI89</f>
        <v>0</v>
      </c>
      <c r="LL89" s="366" t="n">
        <f aca="false">Посуточная!PJ89</f>
        <v>0</v>
      </c>
      <c r="LM89" s="366" t="n">
        <f aca="false">Посуточная!PK89</f>
        <v>0</v>
      </c>
      <c r="LN89" s="366" t="n">
        <f aca="false">Посуточная!PL89</f>
        <v>0</v>
      </c>
      <c r="LO89" s="366" t="n">
        <f aca="false">Посуточная!PM89</f>
        <v>0</v>
      </c>
      <c r="LP89" s="366" t="n">
        <f aca="false">Посуточная!PN89</f>
        <v>0</v>
      </c>
      <c r="LQ89" s="366" t="n">
        <f aca="false">Посуточная!PO89</f>
        <v>0</v>
      </c>
      <c r="LR89" s="417" t="n">
        <f aca="false">COUNTIF(KN89:KW89,"&lt;&gt;0")-COUNTIF(KN89:KW89,"")</f>
        <v>-10</v>
      </c>
      <c r="LS89" s="391" t="n">
        <f aca="false">COUNTIF(KX89:LQ89,"&lt;&gt;0")-COUNTIF(KX89:LQ89,"")</f>
        <v>0</v>
      </c>
      <c r="LT89" s="291"/>
      <c r="LU89" s="291"/>
      <c r="LV89" s="414" t="n">
        <f aca="false">Посуточная!QA89</f>
        <v>0</v>
      </c>
      <c r="LW89" s="415" t="n">
        <f aca="false">Посуточная!QB89</f>
        <v>0</v>
      </c>
      <c r="LX89" s="415" t="n">
        <f aca="false">Посуточная!QC89</f>
        <v>0</v>
      </c>
      <c r="LY89" s="415" t="n">
        <f aca="false">Посуточная!QD89</f>
        <v>0</v>
      </c>
      <c r="LZ89" s="415" t="n">
        <f aca="false">Посуточная!QE89</f>
        <v>0</v>
      </c>
      <c r="MA89" s="415" t="n">
        <f aca="false">Посуточная!QF89</f>
        <v>0</v>
      </c>
      <c r="MB89" s="415" t="n">
        <f aca="false">Посуточная!QG89</f>
        <v>0</v>
      </c>
      <c r="MC89" s="876" t="n">
        <f aca="false">Посуточная!QO89</f>
        <v>0</v>
      </c>
      <c r="MD89" s="876" t="n">
        <f aca="false">Посуточная!QP89</f>
        <v>0</v>
      </c>
      <c r="ME89" s="876" t="n">
        <f aca="false">Посуточная!QQ89</f>
        <v>0</v>
      </c>
      <c r="MF89" s="876" t="n">
        <f aca="false">Посуточная!QR89</f>
        <v>0</v>
      </c>
      <c r="MG89" s="876" t="n">
        <f aca="false">Посуточная!QS89</f>
        <v>0</v>
      </c>
      <c r="MH89" s="876" t="n">
        <f aca="false">Посуточная!QT89</f>
        <v>0</v>
      </c>
      <c r="MI89" s="876" t="n">
        <f aca="false">Посуточная!QU89</f>
        <v>0</v>
      </c>
      <c r="MJ89" s="417" t="n">
        <f aca="false">COUNTIF(LV89:MB89,"&lt;&gt;0")-COUNTIF(LV89:MB89,"")</f>
        <v>-7</v>
      </c>
      <c r="MK89" s="391" t="n">
        <f aca="false">COUNTIF(MC89:MI89,"&lt;&gt;0")-COUNTIF(MC89:MI89,"")</f>
        <v>0</v>
      </c>
      <c r="ML89" s="291"/>
      <c r="MM89" s="291"/>
      <c r="MN89" s="871" t="n">
        <f aca="false">Посуточная!RG89</f>
        <v>0</v>
      </c>
      <c r="MO89" s="872" t="n">
        <f aca="false">Посуточная!RH89</f>
        <v>0</v>
      </c>
      <c r="MP89" s="872" t="n">
        <f aca="false">Посуточная!RI89</f>
        <v>0</v>
      </c>
      <c r="MQ89" s="872" t="n">
        <f aca="false">Посуточная!RJ89</f>
        <v>0</v>
      </c>
      <c r="MR89" s="872" t="n">
        <f aca="false">Посуточная!RK89</f>
        <v>0</v>
      </c>
      <c r="MS89" s="872" t="n">
        <f aca="false">Посуточная!RL89</f>
        <v>0</v>
      </c>
      <c r="MT89" s="872" t="n">
        <f aca="false">Посуточная!RM89</f>
        <v>0</v>
      </c>
      <c r="MU89" s="366" t="str">
        <f aca="false">Посуточная!RU89</f>
        <v>361</v>
      </c>
      <c r="MV89" s="366" t="n">
        <f aca="false">Посуточная!RV89</f>
        <v>0</v>
      </c>
      <c r="MW89" s="366" t="n">
        <f aca="false">Посуточная!RW89</f>
        <v>0</v>
      </c>
      <c r="MX89" s="366" t="n">
        <f aca="false">Посуточная!RX89</f>
        <v>0</v>
      </c>
      <c r="MY89" s="366" t="n">
        <f aca="false">Посуточная!RY89</f>
        <v>0</v>
      </c>
      <c r="MZ89" s="366" t="n">
        <f aca="false">Посуточная!RZ89</f>
        <v>0</v>
      </c>
      <c r="NA89" s="366" t="n">
        <f aca="false">Посуточная!SA89</f>
        <v>0</v>
      </c>
      <c r="NB89" s="417" t="n">
        <f aca="false">COUNTIF(MN89:MT89,"&lt;&gt;0")-COUNTIF(MN89:MT89,"")</f>
        <v>-7</v>
      </c>
      <c r="NC89" s="391" t="n">
        <f aca="false">COUNTIF(MU89:NA89,"&lt;&gt;0")-COUNTIF(MU89:NA89,"")</f>
        <v>-5</v>
      </c>
      <c r="ND89" s="291"/>
      <c r="NE89" s="291"/>
      <c r="NF89" s="395" t="n">
        <f aca="false">SUMIF(IG87:NE87,"итого гр.",IG89:NE89)</f>
        <v>0</v>
      </c>
      <c r="NG89" s="391" t="n">
        <f aca="false">SUMIF(IG87:NE87,"итого фк.",IG89:NE89)</f>
        <v>0</v>
      </c>
      <c r="NH89" s="291"/>
      <c r="NI89" s="291"/>
      <c r="NJ89" s="396"/>
      <c r="NK89" s="397"/>
      <c r="NL89" s="291"/>
      <c r="NM89" s="291"/>
      <c r="NN89" s="871" t="n">
        <f aca="false">Посуточная!SU89</f>
        <v>0</v>
      </c>
      <c r="NO89" s="872" t="n">
        <f aca="false">Посуточная!SV89</f>
        <v>0</v>
      </c>
      <c r="NP89" s="872" t="n">
        <f aca="false">Посуточная!SW89</f>
        <v>0</v>
      </c>
      <c r="NQ89" s="872" t="n">
        <f aca="false">Посуточная!SX89</f>
        <v>0</v>
      </c>
      <c r="NR89" s="366" t="n">
        <f aca="false">Посуточная!TC89</f>
        <v>0</v>
      </c>
      <c r="NS89" s="366" t="n">
        <f aca="false">Посуточная!TD89</f>
        <v>0</v>
      </c>
      <c r="NT89" s="366" t="n">
        <f aca="false">Посуточная!TE89</f>
        <v>0</v>
      </c>
      <c r="NU89" s="366" t="n">
        <f aca="false">Посуточная!TF89</f>
        <v>0</v>
      </c>
      <c r="NV89" s="417"/>
      <c r="NW89" s="391"/>
      <c r="NX89" s="291"/>
      <c r="NY89" s="291"/>
      <c r="NZ89" s="395"/>
      <c r="OA89" s="417"/>
      <c r="OB89" s="291"/>
      <c r="OC89" s="291"/>
      <c r="OD89" s="417"/>
      <c r="OE89" s="417"/>
      <c r="OF89" s="291"/>
      <c r="OG89" s="291"/>
      <c r="OH89" s="417"/>
      <c r="OI89" s="417"/>
      <c r="OJ89" s="291"/>
      <c r="OK89" s="291"/>
      <c r="OL89" s="417"/>
      <c r="OM89" s="417"/>
      <c r="ON89" s="291"/>
      <c r="OO89" s="291"/>
      <c r="OP89" s="418" t="n">
        <f aca="false">SUMIF(NZ6:OO6,"итого гр.",NZ89:OO89)</f>
        <v>0</v>
      </c>
      <c r="OQ89" s="397" t="n">
        <f aca="false">SUMIF($NZ$6:$OO$6,"итого фк.",NZ89:OO89)</f>
        <v>0</v>
      </c>
      <c r="OR89" s="724"/>
      <c r="OS89" s="291"/>
      <c r="OT89" s="396"/>
      <c r="OU89" s="397"/>
      <c r="OV89" s="291"/>
      <c r="OW89" s="291"/>
      <c r="OX89" s="396"/>
      <c r="OY89" s="397"/>
      <c r="OZ89" s="291"/>
      <c r="PA89" s="291"/>
      <c r="PB89" s="395"/>
      <c r="PC89" s="391"/>
      <c r="PD89" s="291"/>
      <c r="PE89" s="291"/>
      <c r="PF89" s="396"/>
      <c r="PG89" s="397"/>
      <c r="PH89" s="291"/>
      <c r="PI89" s="291"/>
      <c r="PJ89" s="418"/>
      <c r="PK89" s="418"/>
      <c r="PL89" s="291"/>
      <c r="PM89" s="291"/>
      <c r="PN89" s="418"/>
      <c r="PO89" s="418"/>
      <c r="PP89" s="291"/>
      <c r="PQ89" s="291"/>
      <c r="PR89" s="546"/>
      <c r="PS89" s="375"/>
      <c r="PT89" s="546"/>
      <c r="PU89" s="375"/>
      <c r="PV89" s="396"/>
      <c r="PW89" s="375"/>
      <c r="PX89" s="419"/>
      <c r="PY89" s="546"/>
      <c r="PZ89" s="377"/>
      <c r="QA89" s="618"/>
      <c r="QD89" s="608"/>
      <c r="QQ89" s="127" t="n">
        <f aca="false">IF(V89="",0,V89+QQ86)</f>
        <v>0</v>
      </c>
      <c r="QR89" s="127" t="n">
        <f aca="false">IF(W89="",0,W89+QR86)</f>
        <v>0</v>
      </c>
      <c r="QS89" s="127" t="n">
        <f aca="false">IF(AN89="",0,AN89+QS86)</f>
        <v>0</v>
      </c>
      <c r="QT89" s="127" t="n">
        <f aca="false">IF(AO89="",0,AO89+QT86)</f>
        <v>0</v>
      </c>
      <c r="QU89" s="127" t="n">
        <f aca="false">IF(AZ89="",0,AZ89+QU86)</f>
        <v>0</v>
      </c>
      <c r="QV89" s="127" t="n">
        <f aca="false">IF(BA89="",0,BA89+QV86)</f>
        <v>0</v>
      </c>
      <c r="QW89" s="127" t="n">
        <f aca="false">IF(BL89="",0,BL89+QW86)</f>
        <v>0</v>
      </c>
      <c r="QX89" s="127" t="n">
        <f aca="false">IF(BM89="",0,BM89+QX86)</f>
        <v>0</v>
      </c>
      <c r="QY89" s="127" t="n">
        <f aca="false">IF(CF89="",0,CF89+QY86)</f>
        <v>0</v>
      </c>
      <c r="QZ89" s="127" t="n">
        <f aca="false">IF(CG89="",0,CG89+QZ86)</f>
        <v>0</v>
      </c>
      <c r="RA89" s="127" t="n">
        <f aca="false">IF(CX89="",0,CX89+RA86)</f>
        <v>0</v>
      </c>
      <c r="RB89" s="127" t="n">
        <f aca="false">IF(CY89="",0,CY89+RB86)</f>
        <v>0</v>
      </c>
      <c r="RC89" s="127" t="n">
        <f aca="false">IF(FO89="",0,FO89+RC86)</f>
        <v>0</v>
      </c>
      <c r="RD89" s="127" t="n">
        <f aca="false">IF(FP89="",0,FP89+RD86)</f>
        <v>0</v>
      </c>
      <c r="RE89" s="127" t="n">
        <f aca="false">IF(FC89="",0,FC89+RE86)</f>
        <v>0</v>
      </c>
      <c r="RF89" s="127" t="n">
        <f aca="false">IF(FD89="",0,FD89+RF86)</f>
        <v>0</v>
      </c>
      <c r="RG89" s="127" t="n">
        <f aca="false">IF(ND89="",0,ND89+RG86)</f>
        <v>0</v>
      </c>
      <c r="RH89" s="127" t="n">
        <f aca="false">IF(NE89="",0,NE89+RH86)</f>
        <v>0</v>
      </c>
      <c r="RI89" s="127" t="n">
        <f aca="false">IF(OX89="",0,OX89)</f>
        <v>0</v>
      </c>
      <c r="RJ89" s="127" t="n">
        <f aca="false">IF(OY89="",0,OY89)</f>
        <v>0</v>
      </c>
      <c r="RK89" s="127" t="n">
        <f aca="false">IF(IA89="",0,IA89+RK86)</f>
        <v>0</v>
      </c>
      <c r="RL89" s="127" t="n">
        <f aca="false">IF(IB89="",0,IB89+RL86)</f>
        <v>0</v>
      </c>
      <c r="RM89" s="127" t="n">
        <f aca="false">IF(OT89="",0,OT89+RM86)</f>
        <v>0</v>
      </c>
      <c r="RN89" s="127" t="n">
        <f aca="false">IF(OU89="",0,OU89+RN86)</f>
        <v>0</v>
      </c>
      <c r="RO89" s="127" t="n">
        <f aca="false">IF(PY89="",0,PY89+RO86)</f>
        <v>0</v>
      </c>
      <c r="RP89" s="127" t="n">
        <f aca="false">IF(PZ89="",0,PZ89+RP86)</f>
        <v>0</v>
      </c>
      <c r="RQ89" s="127" t="n">
        <f aca="false">IFERROR(RO89/$A87,0)</f>
        <v>0</v>
      </c>
      <c r="RR89" s="127" t="n">
        <f aca="false">IFERROR(RP89/$A87,0)</f>
        <v>0</v>
      </c>
      <c r="RS89" s="127" t="n">
        <f aca="false">IF(PD89="",0,PD89+RS86)</f>
        <v>0</v>
      </c>
      <c r="RT89" s="127" t="n">
        <f aca="false">IF(PE89="",0,PE89+RT86)</f>
        <v>0</v>
      </c>
      <c r="RU89" s="127" t="n">
        <f aca="false">IF(QQ89&gt;0,0,T89+RU86)</f>
        <v>-184</v>
      </c>
      <c r="RV89" s="127" t="n">
        <f aca="false">IF(QR89&gt;0,0,U89+RV86)</f>
        <v>7</v>
      </c>
      <c r="RW89" s="127" t="n">
        <f aca="false">IF(QS89&gt;0,0,AL89+RW86)</f>
        <v>-159</v>
      </c>
      <c r="RX89" s="127" t="n">
        <f aca="false">IF(QT89&gt;0,0,AM89+RX86)</f>
        <v>12</v>
      </c>
      <c r="RY89" s="127" t="n">
        <f aca="false">IF(QU89&gt;0,0,AX89+RY86)</f>
        <v>-108</v>
      </c>
      <c r="RZ89" s="127" t="n">
        <f aca="false">IF(QV89&gt;0,0,AY89+RZ86)</f>
        <v>0</v>
      </c>
      <c r="SA89" s="127" t="n">
        <f aca="false">IF(QW89&gt;0,0,BJ89+SA86)</f>
        <v>-108</v>
      </c>
      <c r="SB89" s="127" t="n">
        <f aca="false">IF(QX89&gt;0,0,BK89+SB86)</f>
        <v>0</v>
      </c>
      <c r="SC89" s="127" t="n">
        <f aca="false">IF(QY89&gt;0,0,CD89+SC86)</f>
        <v>-100</v>
      </c>
      <c r="SD89" s="127" t="n">
        <f aca="false">IF(QZ89&gt;0,0,CE89+SD86)</f>
        <v>4</v>
      </c>
      <c r="SE89" s="127" t="n">
        <f aca="false">IF(RA89&gt;0,0,CV89+SE86)</f>
        <v>-175</v>
      </c>
      <c r="SF89" s="127" t="n">
        <f aca="false">IF(RB89&gt;0,0,CW89+SF86)</f>
        <v>2</v>
      </c>
      <c r="SG89" s="127" t="n">
        <f aca="false">IF(RC89&gt;0,0,FM89+SG86)</f>
        <v>-108</v>
      </c>
      <c r="SH89" s="127" t="n">
        <f aca="false">IF(RD89&gt;0,0,FN89+SH86)</f>
        <v>0</v>
      </c>
      <c r="SI89" s="127" t="n">
        <f aca="false">IF(RE89&gt;0,0,FA89+SI86)</f>
        <v>-796</v>
      </c>
      <c r="SJ89" s="127" t="n">
        <f aca="false">IFERROR(IF(RF89&gt;0,0,FB89+SJ86),0)</f>
        <v>25</v>
      </c>
      <c r="SK89" s="127" t="n">
        <f aca="false">IF(RG89&gt;0,0,NB89+SK86)</f>
        <v>-170</v>
      </c>
      <c r="SL89" s="127" t="n">
        <f aca="false">IFERROR(IF(RH89&gt;0,0,NC89+SL86),0)</f>
        <v>-183</v>
      </c>
      <c r="SM89" s="127"/>
      <c r="SN89" s="127"/>
      <c r="SO89" s="127"/>
    </row>
    <row r="90" customFormat="false" ht="15" hidden="false" customHeight="false" outlineLevel="0" collapsed="false">
      <c r="A90" s="741"/>
      <c r="B90" s="879" t="n">
        <f aca="false">Посуточная!B90</f>
        <v>0</v>
      </c>
      <c r="C90" s="880" t="n">
        <f aca="false">Посуточная!C90</f>
        <v>0</v>
      </c>
      <c r="D90" s="880" t="n">
        <f aca="false">Посуточная!D90</f>
        <v>0</v>
      </c>
      <c r="E90" s="880" t="n">
        <f aca="false">Посуточная!E90</f>
        <v>0</v>
      </c>
      <c r="F90" s="880" t="n">
        <f aca="false">Посуточная!F90</f>
        <v>0</v>
      </c>
      <c r="G90" s="880" t="n">
        <f aca="false">Посуточная!G90</f>
        <v>0</v>
      </c>
      <c r="H90" s="880" t="n">
        <f aca="false">Посуточная!H90</f>
        <v>0</v>
      </c>
      <c r="I90" s="880" t="n">
        <f aca="false">Посуточная!I90</f>
        <v>0</v>
      </c>
      <c r="J90" s="427" t="n">
        <f aca="false">Посуточная!Q90</f>
        <v>0</v>
      </c>
      <c r="K90" s="427" t="n">
        <f aca="false">Посуточная!R90</f>
        <v>0</v>
      </c>
      <c r="L90" s="427" t="n">
        <f aca="false">Посуточная!S90</f>
        <v>0</v>
      </c>
      <c r="M90" s="427" t="n">
        <f aca="false">Посуточная!T90</f>
        <v>0</v>
      </c>
      <c r="N90" s="427" t="n">
        <f aca="false">Посуточная!U90</f>
        <v>0</v>
      </c>
      <c r="O90" s="427" t="n">
        <f aca="false">Посуточная!V90</f>
        <v>0</v>
      </c>
      <c r="P90" s="427" t="n">
        <f aca="false">Посуточная!W90</f>
        <v>0</v>
      </c>
      <c r="Q90" s="427" t="n">
        <f aca="false">Посуточная!X90</f>
        <v>0</v>
      </c>
      <c r="R90" s="427" t="n">
        <f aca="false">Посуточная!Y90</f>
        <v>0</v>
      </c>
      <c r="S90" s="427" t="n">
        <f aca="false">Посуточная!Z90</f>
        <v>0</v>
      </c>
      <c r="T90" s="475" t="n">
        <f aca="false">SUBTOTAL(9, B90:I90)</f>
        <v>0</v>
      </c>
      <c r="U90" s="433" t="n">
        <f aca="false">SUBTOTAL(9, J90:S90)</f>
        <v>0</v>
      </c>
      <c r="V90" s="291" t="n">
        <f aca="false">SUM(T90,V87)</f>
        <v>560</v>
      </c>
      <c r="W90" s="291" t="n">
        <f aca="false">SUM(U90,W87)</f>
        <v>235</v>
      </c>
      <c r="X90" s="879" t="n">
        <f aca="false">Посуточная!AL90</f>
        <v>21</v>
      </c>
      <c r="Y90" s="880" t="n">
        <f aca="false">Посуточная!AM90</f>
        <v>0</v>
      </c>
      <c r="Z90" s="880" t="n">
        <f aca="false">Посуточная!AN90</f>
        <v>0</v>
      </c>
      <c r="AA90" s="880" t="n">
        <f aca="false">Посуточная!AO90</f>
        <v>0</v>
      </c>
      <c r="AB90" s="880" t="n">
        <f aca="false">Посуточная!AP90</f>
        <v>0</v>
      </c>
      <c r="AC90" s="880" t="n">
        <f aca="false">Посуточная!AQ90</f>
        <v>0</v>
      </c>
      <c r="AD90" s="880" t="n">
        <f aca="false">Посуточная!AR90</f>
        <v>0</v>
      </c>
      <c r="AE90" s="427" t="n">
        <f aca="false">Посуточная!AZ90</f>
        <v>0</v>
      </c>
      <c r="AF90" s="427" t="n">
        <f aca="false">Посуточная!BA90</f>
        <v>21</v>
      </c>
      <c r="AG90" s="427" t="n">
        <f aca="false">Посуточная!BB90</f>
        <v>0</v>
      </c>
      <c r="AH90" s="427" t="n">
        <f aca="false">Посуточная!BC90</f>
        <v>0</v>
      </c>
      <c r="AI90" s="427" t="n">
        <f aca="false">Посуточная!BD90</f>
        <v>0</v>
      </c>
      <c r="AJ90" s="427" t="n">
        <f aca="false">Посуточная!BE90</f>
        <v>0</v>
      </c>
      <c r="AK90" s="427" t="n">
        <f aca="false">Посуточная!BF90</f>
        <v>0</v>
      </c>
      <c r="AL90" s="475" t="n">
        <f aca="false">SUBTOTAL(9, X90:AD90)</f>
        <v>21</v>
      </c>
      <c r="AM90" s="433" t="n">
        <f aca="false">SUBTOTAL(9, AE90:AK90)</f>
        <v>21</v>
      </c>
      <c r="AN90" s="291" t="n">
        <f aca="false">SUM(AL90,AN87)</f>
        <v>302</v>
      </c>
      <c r="AO90" s="291" t="n">
        <f aca="false">SUM(AM90,AO87)</f>
        <v>208</v>
      </c>
      <c r="AP90" s="879" t="n">
        <f aca="false">Посуточная!BR90</f>
        <v>0</v>
      </c>
      <c r="AQ90" s="880" t="n">
        <f aca="false">Посуточная!BS90</f>
        <v>0</v>
      </c>
      <c r="AR90" s="880" t="n">
        <f aca="false">Посуточная!BT90</f>
        <v>0</v>
      </c>
      <c r="AS90" s="880" t="n">
        <f aca="false">Посуточная!BU90</f>
        <v>0</v>
      </c>
      <c r="AT90" s="427" t="n">
        <f aca="false">Посуточная!BZ90</f>
        <v>0</v>
      </c>
      <c r="AU90" s="427" t="n">
        <f aca="false">Посуточная!CA90</f>
        <v>0</v>
      </c>
      <c r="AV90" s="427" t="n">
        <f aca="false">Посуточная!CB90</f>
        <v>0</v>
      </c>
      <c r="AW90" s="427" t="n">
        <f aca="false">Посуточная!CC90</f>
        <v>0</v>
      </c>
      <c r="AX90" s="475" t="n">
        <f aca="false">SUBTOTAL(9, AP90:AS90)</f>
        <v>0</v>
      </c>
      <c r="AY90" s="433" t="n">
        <f aca="false">SUBTOTAL(9, AT90:AW90)</f>
        <v>0</v>
      </c>
      <c r="AZ90" s="291" t="n">
        <f aca="false">SUM(AX90,AZ87)</f>
        <v>0</v>
      </c>
      <c r="BA90" s="291" t="n">
        <f aca="false">SUM(AY90,BA87)</f>
        <v>0</v>
      </c>
      <c r="BB90" s="879" t="n">
        <f aca="false">Посуточная!CL90</f>
        <v>0</v>
      </c>
      <c r="BC90" s="880" t="n">
        <f aca="false">Посуточная!CM90</f>
        <v>0</v>
      </c>
      <c r="BD90" s="880" t="n">
        <f aca="false">Посуточная!CN90</f>
        <v>0</v>
      </c>
      <c r="BE90" s="880" t="n">
        <f aca="false">Посуточная!CO90</f>
        <v>0</v>
      </c>
      <c r="BF90" s="427" t="n">
        <f aca="false">Посуточная!CT90</f>
        <v>0</v>
      </c>
      <c r="BG90" s="427" t="n">
        <f aca="false">Посуточная!CU90</f>
        <v>0</v>
      </c>
      <c r="BH90" s="427" t="n">
        <f aca="false">Посуточная!CV90</f>
        <v>0</v>
      </c>
      <c r="BI90" s="427" t="n">
        <f aca="false">Посуточная!CW90</f>
        <v>0</v>
      </c>
      <c r="BJ90" s="475" t="n">
        <f aca="false">SUBTOTAL(9, BB90:BE90)</f>
        <v>0</v>
      </c>
      <c r="BK90" s="433" t="n">
        <f aca="false">SUBTOTAL(9, BF90:BI90)</f>
        <v>0</v>
      </c>
      <c r="BL90" s="291" t="n">
        <f aca="false">SUM(BJ90,BL87)</f>
        <v>0</v>
      </c>
      <c r="BM90" s="291" t="n">
        <f aca="false">SUM(BK90,BM87)</f>
        <v>0</v>
      </c>
      <c r="BN90" s="437" t="n">
        <f aca="false">SUMIF(B6:BM6,"итого гр.",B90:BM90)</f>
        <v>21</v>
      </c>
      <c r="BO90" s="433" t="n">
        <f aca="false">SUMIF(B6:BM6,"итого фк.",B90:BM90)</f>
        <v>21</v>
      </c>
      <c r="BP90" s="291" t="n">
        <f aca="false">SUM(BN90,BP87)</f>
        <v>862</v>
      </c>
      <c r="BQ90" s="291" t="n">
        <f aca="false">SUM(BO90,BQ87)</f>
        <v>443</v>
      </c>
      <c r="BR90" s="438" t="n">
        <f aca="false">BP90</f>
        <v>862</v>
      </c>
      <c r="BS90" s="439" t="n">
        <f aca="false">BQ90</f>
        <v>443</v>
      </c>
      <c r="BT90" s="291"/>
      <c r="BU90" s="291"/>
      <c r="BV90" s="881" t="n">
        <f aca="false">Посуточная!DN90</f>
        <v>0</v>
      </c>
      <c r="BW90" s="882" t="n">
        <f aca="false">Посуточная!DO90</f>
        <v>0</v>
      </c>
      <c r="BX90" s="882" t="n">
        <f aca="false">Посуточная!DP90</f>
        <v>0</v>
      </c>
      <c r="BY90" s="882" t="n">
        <f aca="false">Посуточная!DQ90</f>
        <v>0</v>
      </c>
      <c r="BZ90" s="427" t="n">
        <f aca="false">Посуточная!DV90</f>
        <v>0</v>
      </c>
      <c r="CA90" s="427" t="n">
        <f aca="false">Посуточная!DW90</f>
        <v>0</v>
      </c>
      <c r="CB90" s="427" t="n">
        <f aca="false">Посуточная!DX90</f>
        <v>0</v>
      </c>
      <c r="CC90" s="427" t="n">
        <f aca="false">Посуточная!DY90</f>
        <v>0</v>
      </c>
      <c r="CD90" s="417" t="n">
        <f aca="false">SUBTOTAL(9, BV90:BY90)</f>
        <v>0</v>
      </c>
      <c r="CE90" s="433" t="n">
        <f aca="false">SUBTOTAL(9, BZ90:CC90)</f>
        <v>0</v>
      </c>
      <c r="CF90" s="291" t="n">
        <f aca="false">SUM(CD90,CF87)</f>
        <v>31.1</v>
      </c>
      <c r="CG90" s="291" t="n">
        <f aca="false">SUM(CE90,CG87)</f>
        <v>26.488</v>
      </c>
      <c r="CH90" s="881" t="n">
        <f aca="false">Посуточная!EH90</f>
        <v>0</v>
      </c>
      <c r="CI90" s="882" t="n">
        <f aca="false">Посуточная!EI90</f>
        <v>0</v>
      </c>
      <c r="CJ90" s="882" t="n">
        <f aca="false">Посуточная!EJ90</f>
        <v>0</v>
      </c>
      <c r="CK90" s="882" t="n">
        <f aca="false">Посуточная!EK90</f>
        <v>0</v>
      </c>
      <c r="CL90" s="882" t="n">
        <f aca="false">Посуточная!EL90</f>
        <v>0</v>
      </c>
      <c r="CM90" s="882" t="n">
        <f aca="false">Посуточная!EM90</f>
        <v>0</v>
      </c>
      <c r="CN90" s="882" t="n">
        <f aca="false">Посуточная!EN90</f>
        <v>0</v>
      </c>
      <c r="CO90" s="427" t="n">
        <f aca="false">Посуточная!ES90</f>
        <v>0</v>
      </c>
      <c r="CP90" s="427" t="n">
        <f aca="false">Посуточная!ET90</f>
        <v>0</v>
      </c>
      <c r="CQ90" s="427" t="n">
        <f aca="false">Посуточная!EU90</f>
        <v>0</v>
      </c>
      <c r="CR90" s="427" t="n">
        <f aca="false">Посуточная!EV90</f>
        <v>0</v>
      </c>
      <c r="CS90" s="427" t="n">
        <f aca="false">Посуточная!EW90</f>
        <v>0</v>
      </c>
      <c r="CT90" s="427" t="n">
        <f aca="false">Посуточная!EX90</f>
        <v>0</v>
      </c>
      <c r="CU90" s="427" t="n">
        <f aca="false">Посуточная!EY90</f>
        <v>0</v>
      </c>
      <c r="CV90" s="475" t="n">
        <f aca="false">SUBTOTAL(9, CH90:CN90)</f>
        <v>0</v>
      </c>
      <c r="CW90" s="433" t="n">
        <f aca="false">SUBTOTAL(9, CO90:CU90)</f>
        <v>0</v>
      </c>
      <c r="CX90" s="291" t="n">
        <f aca="false">SUM(CV90,CX87)</f>
        <v>220</v>
      </c>
      <c r="CY90" s="291" t="n">
        <f aca="false">SUM(CW90,CY87)</f>
        <v>60</v>
      </c>
      <c r="CZ90" s="879" t="n">
        <f aca="false">Посуточная!FH90</f>
        <v>3</v>
      </c>
      <c r="DA90" s="880" t="n">
        <f aca="false">Посуточная!FI90</f>
        <v>5</v>
      </c>
      <c r="DB90" s="880" t="n">
        <f aca="false">Посуточная!FJ90</f>
        <v>0</v>
      </c>
      <c r="DC90" s="880" t="n">
        <f aca="false">Посуточная!FK90</f>
        <v>0</v>
      </c>
      <c r="DD90" s="880" t="n">
        <f aca="false">Посуточная!FL90</f>
        <v>0</v>
      </c>
      <c r="DE90" s="880" t="n">
        <f aca="false">Посуточная!FM90</f>
        <v>0</v>
      </c>
      <c r="DF90" s="880" t="n">
        <f aca="false">Посуточная!FN90</f>
        <v>0</v>
      </c>
      <c r="DG90" s="880" t="n">
        <f aca="false">Посуточная!FO90</f>
        <v>0</v>
      </c>
      <c r="DH90" s="880" t="n">
        <f aca="false">Посуточная!FP90</f>
        <v>0</v>
      </c>
      <c r="DI90" s="880" t="n">
        <f aca="false">Посуточная!FQ90</f>
        <v>0</v>
      </c>
      <c r="DJ90" s="880" t="n">
        <f aca="false">Посуточная!FR90</f>
        <v>0</v>
      </c>
      <c r="DK90" s="880" t="n">
        <f aca="false">Посуточная!FS90</f>
        <v>0</v>
      </c>
      <c r="DL90" s="880" t="n">
        <f aca="false">Посуточная!FT90</f>
        <v>0</v>
      </c>
      <c r="DM90" s="880" t="n">
        <f aca="false">Посуточная!FU90</f>
        <v>0</v>
      </c>
      <c r="DN90" s="880" t="n">
        <f aca="false">Посуточная!FV90</f>
        <v>0</v>
      </c>
      <c r="DO90" s="880" t="n">
        <f aca="false">Посуточная!FW90</f>
        <v>0</v>
      </c>
      <c r="DP90" s="880" t="n">
        <f aca="false">Посуточная!FX90</f>
        <v>0</v>
      </c>
      <c r="DQ90" s="880" t="n">
        <f aca="false">Посуточная!FY90</f>
        <v>0</v>
      </c>
      <c r="DR90" s="880" t="n">
        <f aca="false">Посуточная!FZ90</f>
        <v>0</v>
      </c>
      <c r="DS90" s="880" t="n">
        <f aca="false">Посуточная!GA90</f>
        <v>0</v>
      </c>
      <c r="DT90" s="880" t="n">
        <f aca="false">Посуточная!GB90</f>
        <v>0</v>
      </c>
      <c r="DU90" s="880" t="n">
        <f aca="false">Посуточная!GC90</f>
        <v>0</v>
      </c>
      <c r="DV90" s="880" t="n">
        <f aca="false">Посуточная!GD90</f>
        <v>0</v>
      </c>
      <c r="DW90" s="880" t="n">
        <f aca="false">Посуточная!GE90</f>
        <v>0</v>
      </c>
      <c r="DX90" s="880" t="n">
        <f aca="false">Посуточная!GF90</f>
        <v>0</v>
      </c>
      <c r="DY90" s="880" t="n">
        <f aca="false">Посуточная!GG90</f>
        <v>0</v>
      </c>
      <c r="DZ90" s="880" t="n">
        <f aca="false">Посуточная!GH90</f>
        <v>0</v>
      </c>
      <c r="EA90" s="880" t="n">
        <f aca="false">Посуточная!GI90</f>
        <v>0</v>
      </c>
      <c r="EB90" s="880" t="n">
        <f aca="false">Посуточная!GJ90</f>
        <v>0</v>
      </c>
      <c r="EC90" s="880" t="n">
        <f aca="false">Посуточная!GK90</f>
        <v>0</v>
      </c>
      <c r="ED90" s="880" t="n">
        <f aca="false">Посуточная!GL90</f>
        <v>0</v>
      </c>
      <c r="EE90" s="880" t="n">
        <f aca="false">Посуточная!GM90</f>
        <v>0</v>
      </c>
      <c r="EF90" s="427" t="n">
        <f aca="false">Посуточная!GU90</f>
        <v>5</v>
      </c>
      <c r="EG90" s="427" t="n">
        <f aca="false">Посуточная!GV90</f>
        <v>0</v>
      </c>
      <c r="EH90" s="427" t="n">
        <f aca="false">Посуточная!GW90</f>
        <v>0</v>
      </c>
      <c r="EI90" s="427" t="n">
        <f aca="false">Посуточная!GX90</f>
        <v>0</v>
      </c>
      <c r="EJ90" s="427" t="n">
        <f aca="false">Посуточная!GY90</f>
        <v>0</v>
      </c>
      <c r="EK90" s="427" t="n">
        <f aca="false">Посуточная!GZ90</f>
        <v>0</v>
      </c>
      <c r="EL90" s="427" t="n">
        <f aca="false">Посуточная!HA90</f>
        <v>0</v>
      </c>
      <c r="EM90" s="427" t="n">
        <f aca="false">Посуточная!HB90</f>
        <v>0</v>
      </c>
      <c r="EN90" s="427" t="n">
        <f aca="false">Посуточная!HC90</f>
        <v>0</v>
      </c>
      <c r="EO90" s="427" t="n">
        <f aca="false">Посуточная!HD90</f>
        <v>0</v>
      </c>
      <c r="EP90" s="427" t="n">
        <f aca="false">Посуточная!HE90</f>
        <v>0</v>
      </c>
      <c r="EQ90" s="427" t="n">
        <f aca="false">Посуточная!HF90</f>
        <v>0</v>
      </c>
      <c r="ER90" s="427" t="n">
        <f aca="false">Посуточная!HG90</f>
        <v>0</v>
      </c>
      <c r="ES90" s="427" t="n">
        <f aca="false">Посуточная!HH90</f>
        <v>0</v>
      </c>
      <c r="ET90" s="427" t="n">
        <f aca="false">Посуточная!HI90</f>
        <v>0</v>
      </c>
      <c r="EU90" s="427" t="n">
        <f aca="false">Посуточная!HJ90</f>
        <v>0</v>
      </c>
      <c r="EV90" s="427" t="n">
        <f aca="false">Посуточная!HK90</f>
        <v>0</v>
      </c>
      <c r="EW90" s="427" t="n">
        <f aca="false">Посуточная!HL90</f>
        <v>0</v>
      </c>
      <c r="EX90" s="427" t="n">
        <f aca="false">Посуточная!HM90</f>
        <v>0</v>
      </c>
      <c r="EY90" s="427" t="n">
        <f aca="false">Посуточная!HN90</f>
        <v>0</v>
      </c>
      <c r="EZ90" s="427" t="n">
        <f aca="false">Посуточная!HO90</f>
        <v>0</v>
      </c>
      <c r="FA90" s="432" t="n">
        <f aca="false">SUBTOTAL(9, CZ90:EE90)</f>
        <v>8</v>
      </c>
      <c r="FB90" s="433" t="n">
        <f aca="false">SUBTOTAL(9, EF90:EZ90)</f>
        <v>5</v>
      </c>
      <c r="FC90" s="291" t="n">
        <f aca="false">SUM(FA90,FC87)</f>
        <v>177</v>
      </c>
      <c r="FD90" s="291" t="n">
        <f aca="false">SUM(FB90,FD87)</f>
        <v>106.773</v>
      </c>
      <c r="FE90" s="883" t="n">
        <f aca="false">Посуточная!IA90</f>
        <v>0</v>
      </c>
      <c r="FF90" s="884" t="n">
        <f aca="false">Посуточная!IB90</f>
        <v>0</v>
      </c>
      <c r="FG90" s="884" t="n">
        <f aca="false">Посуточная!IC90</f>
        <v>0</v>
      </c>
      <c r="FH90" s="880" t="n">
        <f aca="false">Посуточная!ID90</f>
        <v>0</v>
      </c>
      <c r="FI90" s="427" t="n">
        <f aca="false">Посуточная!II90</f>
        <v>0</v>
      </c>
      <c r="FJ90" s="470" t="n">
        <f aca="false">Посуточная!IJ90</f>
        <v>0</v>
      </c>
      <c r="FK90" s="470" t="n">
        <f aca="false">Посуточная!IK90</f>
        <v>0</v>
      </c>
      <c r="FL90" s="470" t="n">
        <f aca="false">Посуточная!IL90</f>
        <v>0</v>
      </c>
      <c r="FM90" s="432" t="n">
        <f aca="false">SUBTOTAL(9, FE90:FH90)</f>
        <v>0</v>
      </c>
      <c r="FN90" s="433" t="n">
        <f aca="false">SUBTOTAL(9, FI90:FL90)</f>
        <v>0</v>
      </c>
      <c r="FO90" s="291" t="n">
        <f aca="false">SUM(FM90,FO87)</f>
        <v>0</v>
      </c>
      <c r="FP90" s="291" t="n">
        <f aca="false">SUM(FN90,FP87)</f>
        <v>0</v>
      </c>
      <c r="FQ90" s="420" t="n">
        <f aca="false">Посуточная!KX90-Посуточная_НГДП!EH90</f>
        <v>6.8</v>
      </c>
      <c r="FR90" s="421"/>
      <c r="FS90" s="421"/>
      <c r="FT90" s="421"/>
      <c r="FU90" s="421"/>
      <c r="FV90" s="421"/>
      <c r="FW90" s="421"/>
      <c r="FX90" s="421"/>
      <c r="FY90" s="421"/>
      <c r="FZ90" s="421"/>
      <c r="GA90" s="421"/>
      <c r="GB90" s="421"/>
      <c r="GC90" s="421"/>
      <c r="GD90" s="421"/>
      <c r="GE90" s="421"/>
      <c r="GF90" s="427" t="n">
        <f aca="false">Посуточная!KY90-Посуточная_НГДП!EI90</f>
        <v>0</v>
      </c>
      <c r="GG90" s="427"/>
      <c r="GH90" s="427"/>
      <c r="GI90" s="427"/>
      <c r="GJ90" s="427"/>
      <c r="GK90" s="427"/>
      <c r="GL90" s="427"/>
      <c r="GM90" s="427"/>
      <c r="GN90" s="427"/>
      <c r="GO90" s="427"/>
      <c r="GP90" s="427"/>
      <c r="GQ90" s="427"/>
      <c r="GR90" s="427"/>
      <c r="GS90" s="427"/>
      <c r="GT90" s="427"/>
      <c r="GU90" s="427"/>
      <c r="GV90" s="427"/>
      <c r="GW90" s="427"/>
      <c r="GX90" s="427"/>
      <c r="GY90" s="427"/>
      <c r="GZ90" s="427"/>
      <c r="HA90" s="427"/>
      <c r="HB90" s="427"/>
      <c r="HC90" s="427"/>
      <c r="HD90" s="427"/>
      <c r="HE90" s="427"/>
      <c r="HF90" s="427"/>
      <c r="HG90" s="427"/>
      <c r="HH90" s="427"/>
      <c r="HI90" s="427"/>
      <c r="HJ90" s="427"/>
      <c r="HK90" s="427"/>
      <c r="HL90" s="427"/>
      <c r="HM90" s="475" t="n">
        <f aca="false">SUBTOTAL(9, FQ90:GE90)</f>
        <v>6.8</v>
      </c>
      <c r="HN90" s="433" t="n">
        <f aca="false">SUBTOTAL(9, GF90:HL90)</f>
        <v>0</v>
      </c>
      <c r="HO90" s="291" t="n">
        <f aca="false">SUM(HM90,HO87)</f>
        <v>369.441</v>
      </c>
      <c r="HP90" s="727" t="n">
        <f aca="false">SUM(HN90,HP87)</f>
        <v>1013.506</v>
      </c>
      <c r="HQ90" s="437" t="n">
        <f aca="false">SUMIF(BV6:HP6,"итого гр.",BV90:HP90)</f>
        <v>14.8</v>
      </c>
      <c r="HR90" s="433" t="n">
        <f aca="false">SUMIF(BV6:HP6,"итого фк.",BV90:HP90)</f>
        <v>5</v>
      </c>
      <c r="HS90" s="291" t="n">
        <f aca="false">SUM(HQ90,HS87)</f>
        <v>797.541</v>
      </c>
      <c r="HT90" s="291" t="n">
        <f aca="false">SUM(HR90,HT87)</f>
        <v>1206.767</v>
      </c>
      <c r="HU90" s="438" t="n">
        <f aca="false">HS90</f>
        <v>797.541</v>
      </c>
      <c r="HV90" s="439" t="n">
        <f aca="false">HT90</f>
        <v>1206.767</v>
      </c>
      <c r="HW90" s="291"/>
      <c r="HX90" s="728"/>
      <c r="HY90" s="457" t="n">
        <f aca="false">Посуточная!LJ90-Посуточная_НГДП!ET90</f>
        <v>0</v>
      </c>
      <c r="HZ90" s="458" t="n">
        <f aca="false">Посуточная!LK90-Посуточная_НГДП!EU90</f>
        <v>0</v>
      </c>
      <c r="IA90" s="291" t="n">
        <f aca="false">HY90</f>
        <v>0</v>
      </c>
      <c r="IB90" s="291" t="n">
        <f aca="false">HZ90</f>
        <v>0</v>
      </c>
      <c r="IC90" s="438" t="n">
        <f aca="false">SUM(BN90,HQ90,HY90)</f>
        <v>35.8</v>
      </c>
      <c r="ID90" s="439" t="n">
        <f aca="false">SUM(BO90,HR90,HZ90)</f>
        <v>26</v>
      </c>
      <c r="IE90" s="291" t="n">
        <f aca="false">SUM(BP90,HS90,IA90)</f>
        <v>1659.541</v>
      </c>
      <c r="IF90" s="291" t="n">
        <f aca="false">SUM(BQ90,HT90,IB90)</f>
        <v>1649.767</v>
      </c>
      <c r="IG90" s="420" t="n">
        <f aca="false">Посуточная!OB90-Посуточная_НГДП!FP90</f>
        <v>7.3</v>
      </c>
      <c r="IH90" s="421"/>
      <c r="II90" s="421"/>
      <c r="IJ90" s="421"/>
      <c r="IK90" s="421"/>
      <c r="IL90" s="421"/>
      <c r="IM90" s="421"/>
      <c r="IN90" s="421"/>
      <c r="IO90" s="421"/>
      <c r="IP90" s="421"/>
      <c r="IQ90" s="421"/>
      <c r="IR90" s="421"/>
      <c r="IS90" s="421"/>
      <c r="IT90" s="421"/>
      <c r="IU90" s="421"/>
      <c r="IV90" s="441" t="n">
        <f aca="false">Посуточная!OC90-Посуточная_НГДП!FQ90</f>
        <v>0</v>
      </c>
      <c r="IW90" s="441"/>
      <c r="IX90" s="441"/>
      <c r="IY90" s="441"/>
      <c r="IZ90" s="441"/>
      <c r="JA90" s="441"/>
      <c r="JB90" s="441"/>
      <c r="JC90" s="441"/>
      <c r="JD90" s="441"/>
      <c r="JE90" s="441"/>
      <c r="JF90" s="441"/>
      <c r="JG90" s="441"/>
      <c r="JH90" s="441"/>
      <c r="JI90" s="441"/>
      <c r="JJ90" s="441"/>
      <c r="JK90" s="441"/>
      <c r="JL90" s="441"/>
      <c r="JM90" s="441"/>
      <c r="JN90" s="441"/>
      <c r="JO90" s="441"/>
      <c r="JP90" s="441"/>
      <c r="JQ90" s="441"/>
      <c r="JR90" s="441"/>
      <c r="JS90" s="441"/>
      <c r="JT90" s="441"/>
      <c r="JU90" s="441"/>
      <c r="JV90" s="441"/>
      <c r="JW90" s="441"/>
      <c r="JX90" s="441"/>
      <c r="JY90" s="441"/>
      <c r="JZ90" s="441"/>
      <c r="KA90" s="441"/>
      <c r="KB90" s="441"/>
      <c r="KC90" s="441"/>
      <c r="KD90" s="441"/>
      <c r="KE90" s="441"/>
      <c r="KF90" s="441"/>
      <c r="KG90" s="441"/>
      <c r="KH90" s="441"/>
      <c r="KI90" s="441"/>
      <c r="KJ90" s="475" t="n">
        <f aca="false">SUBTOTAL(9, IG90:IU90)</f>
        <v>7.3</v>
      </c>
      <c r="KK90" s="433" t="n">
        <f aca="false">SUBTOTAL(9, IV90:KI90)</f>
        <v>0</v>
      </c>
      <c r="KL90" s="291" t="n">
        <f aca="false">SUM(KJ90,KL87)</f>
        <v>587.6415555556</v>
      </c>
      <c r="KM90" s="291" t="n">
        <f aca="false">SUM(KK90,KM87)</f>
        <v>1316.42</v>
      </c>
      <c r="KN90" s="885" t="n">
        <f aca="false">Посуточная!OF90</f>
        <v>0</v>
      </c>
      <c r="KO90" s="886" t="n">
        <f aca="false">Посуточная!OG90</f>
        <v>0</v>
      </c>
      <c r="KP90" s="886" t="n">
        <f aca="false">Посуточная!OH90</f>
        <v>0</v>
      </c>
      <c r="KQ90" s="886" t="n">
        <f aca="false">Посуточная!OI90</f>
        <v>0</v>
      </c>
      <c r="KR90" s="886" t="n">
        <f aca="false">Посуточная!OJ90</f>
        <v>0</v>
      </c>
      <c r="KS90" s="886" t="n">
        <f aca="false">Посуточная!OK90</f>
        <v>0</v>
      </c>
      <c r="KT90" s="886" t="n">
        <f aca="false">Посуточная!OL90</f>
        <v>0</v>
      </c>
      <c r="KU90" s="886" t="n">
        <f aca="false">Посуточная!OM90</f>
        <v>0</v>
      </c>
      <c r="KV90" s="886" t="n">
        <f aca="false">Посуточная!ON90</f>
        <v>0</v>
      </c>
      <c r="KW90" s="887" t="n">
        <f aca="false">Посуточная!OO90</f>
        <v>0</v>
      </c>
      <c r="KX90" s="470" t="n">
        <f aca="false">Посуточная!OV90</f>
        <v>0</v>
      </c>
      <c r="KY90" s="470" t="n">
        <f aca="false">Посуточная!OW90</f>
        <v>0</v>
      </c>
      <c r="KZ90" s="470" t="n">
        <f aca="false">Посуточная!OX90</f>
        <v>0</v>
      </c>
      <c r="LA90" s="470" t="n">
        <f aca="false">Посуточная!OY90</f>
        <v>0</v>
      </c>
      <c r="LB90" s="470" t="n">
        <f aca="false">Посуточная!OZ90</f>
        <v>0</v>
      </c>
      <c r="LC90" s="470" t="n">
        <f aca="false">Посуточная!PA90</f>
        <v>0</v>
      </c>
      <c r="LD90" s="470" t="n">
        <f aca="false">Посуточная!PB90</f>
        <v>0</v>
      </c>
      <c r="LE90" s="470" t="n">
        <f aca="false">Посуточная!PC90</f>
        <v>0</v>
      </c>
      <c r="LF90" s="470" t="n">
        <f aca="false">Посуточная!PD90</f>
        <v>0</v>
      </c>
      <c r="LG90" s="470" t="n">
        <f aca="false">Посуточная!PE90</f>
        <v>0</v>
      </c>
      <c r="LH90" s="470" t="n">
        <f aca="false">Посуточная!PF90</f>
        <v>0</v>
      </c>
      <c r="LI90" s="470" t="n">
        <f aca="false">Посуточная!PG90</f>
        <v>0</v>
      </c>
      <c r="LJ90" s="470" t="n">
        <f aca="false">Посуточная!PH90</f>
        <v>0</v>
      </c>
      <c r="LK90" s="470" t="n">
        <f aca="false">Посуточная!PI90</f>
        <v>0</v>
      </c>
      <c r="LL90" s="470" t="n">
        <f aca="false">Посуточная!PJ90</f>
        <v>0</v>
      </c>
      <c r="LM90" s="470" t="n">
        <f aca="false">Посуточная!PK90</f>
        <v>0</v>
      </c>
      <c r="LN90" s="470" t="n">
        <f aca="false">Посуточная!PL90</f>
        <v>0</v>
      </c>
      <c r="LO90" s="470" t="n">
        <f aca="false">Посуточная!PM90</f>
        <v>0</v>
      </c>
      <c r="LP90" s="470" t="n">
        <f aca="false">Посуточная!PN90</f>
        <v>0</v>
      </c>
      <c r="LQ90" s="470" t="n">
        <f aca="false">Посуточная!PO90</f>
        <v>0</v>
      </c>
      <c r="LR90" s="475" t="n">
        <f aca="false">SUBTOTAL(9, KN90:KW90)</f>
        <v>0</v>
      </c>
      <c r="LS90" s="433" t="n">
        <f aca="false">SUBTOTAL(9, KX90:LQ90)</f>
        <v>0</v>
      </c>
      <c r="LT90" s="291" t="n">
        <f aca="false">SUM(LR90,LT87)</f>
        <v>0</v>
      </c>
      <c r="LU90" s="291" t="n">
        <f aca="false">SUM(LS90,LU87)</f>
        <v>0</v>
      </c>
      <c r="LV90" s="888" t="n">
        <f aca="false">Посуточная!QA90</f>
        <v>0</v>
      </c>
      <c r="LW90" s="889" t="n">
        <f aca="false">Посуточная!QB90</f>
        <v>0</v>
      </c>
      <c r="LX90" s="889" t="n">
        <f aca="false">Посуточная!QC90</f>
        <v>0</v>
      </c>
      <c r="LY90" s="889" t="n">
        <f aca="false">Посуточная!QD90</f>
        <v>0</v>
      </c>
      <c r="LZ90" s="889" t="n">
        <f aca="false">Посуточная!QE90</f>
        <v>0</v>
      </c>
      <c r="MA90" s="889" t="n">
        <f aca="false">Посуточная!QF90</f>
        <v>0</v>
      </c>
      <c r="MB90" s="889" t="n">
        <f aca="false">Посуточная!QG90</f>
        <v>0</v>
      </c>
      <c r="MC90" s="890" t="n">
        <f aca="false">Посуточная!QO90</f>
        <v>0</v>
      </c>
      <c r="MD90" s="890" t="n">
        <f aca="false">Посуточная!QP90</f>
        <v>0</v>
      </c>
      <c r="ME90" s="890" t="n">
        <f aca="false">Посуточная!QQ90</f>
        <v>0</v>
      </c>
      <c r="MF90" s="890" t="n">
        <f aca="false">Посуточная!QR90</f>
        <v>0</v>
      </c>
      <c r="MG90" s="890" t="n">
        <f aca="false">Посуточная!QS90</f>
        <v>0</v>
      </c>
      <c r="MH90" s="890" t="n">
        <f aca="false">Посуточная!QT90</f>
        <v>0</v>
      </c>
      <c r="MI90" s="890" t="n">
        <f aca="false">Посуточная!QU90</f>
        <v>0</v>
      </c>
      <c r="MJ90" s="475" t="n">
        <f aca="false">SUBTOTAL(9, LV90:MB90)</f>
        <v>0</v>
      </c>
      <c r="MK90" s="433" t="n">
        <f aca="false">SUBTOTAL(9, MC90:MI90)</f>
        <v>0</v>
      </c>
      <c r="ML90" s="291" t="n">
        <f aca="false">SUM(MJ90,ML87)</f>
        <v>0</v>
      </c>
      <c r="MM90" s="291" t="n">
        <f aca="false">SUM(MK90,MM87)</f>
        <v>0</v>
      </c>
      <c r="MN90" s="885" t="n">
        <f aca="false">Посуточная!RG90</f>
        <v>0</v>
      </c>
      <c r="MO90" s="886" t="n">
        <f aca="false">Посуточная!RH90</f>
        <v>0</v>
      </c>
      <c r="MP90" s="886" t="n">
        <f aca="false">Посуточная!RI90</f>
        <v>0</v>
      </c>
      <c r="MQ90" s="886" t="n">
        <f aca="false">Посуточная!RJ90</f>
        <v>0</v>
      </c>
      <c r="MR90" s="886" t="n">
        <f aca="false">Посуточная!RK90</f>
        <v>0</v>
      </c>
      <c r="MS90" s="886" t="n">
        <f aca="false">Посуточная!RL90</f>
        <v>0</v>
      </c>
      <c r="MT90" s="886" t="n">
        <f aca="false">Посуточная!RM90</f>
        <v>0</v>
      </c>
      <c r="MU90" s="470" t="n">
        <f aca="false">Посуточная!RU90</f>
        <v>7.1</v>
      </c>
      <c r="MV90" s="470" t="n">
        <f aca="false">Посуточная!RV90</f>
        <v>0</v>
      </c>
      <c r="MW90" s="470" t="n">
        <f aca="false">Посуточная!RW90</f>
        <v>0</v>
      </c>
      <c r="MX90" s="470" t="n">
        <f aca="false">Посуточная!RX90</f>
        <v>0</v>
      </c>
      <c r="MY90" s="470" t="n">
        <f aca="false">Посуточная!RY90</f>
        <v>0</v>
      </c>
      <c r="MZ90" s="470" t="n">
        <f aca="false">Посуточная!RZ90</f>
        <v>0</v>
      </c>
      <c r="NA90" s="470" t="n">
        <f aca="false">Посуточная!SA90</f>
        <v>0</v>
      </c>
      <c r="NB90" s="475" t="n">
        <f aca="false">SUBTOTAL(9, MN90:MT90)</f>
        <v>0</v>
      </c>
      <c r="NC90" s="433" t="n">
        <f aca="false">SUBTOTAL(9, MU90:NA90)</f>
        <v>7.1</v>
      </c>
      <c r="ND90" s="291" t="n">
        <f aca="false">SUM(NB90,ND87)</f>
        <v>21.1</v>
      </c>
      <c r="NE90" s="291" t="n">
        <f aca="false">SUM(NC90,NE87)</f>
        <v>-17.231</v>
      </c>
      <c r="NF90" s="437" t="n">
        <f aca="false">SUMIF(IG6:NE6,"итого гр.",IG90:NE90)</f>
        <v>7.3</v>
      </c>
      <c r="NG90" s="433" t="n">
        <f aca="false">SUMIF($IG$6:$NE$6,"итого фк.",IG90:NE90)</f>
        <v>7.1</v>
      </c>
      <c r="NH90" s="291" t="n">
        <f aca="false">SUM(NF90,NH87)</f>
        <v>608.7415555556</v>
      </c>
      <c r="NI90" s="291" t="n">
        <f aca="false">SUM(NG90,NI87)</f>
        <v>1299.189</v>
      </c>
      <c r="NJ90" s="438" t="n">
        <f aca="false">NH90</f>
        <v>608.7415555556</v>
      </c>
      <c r="NK90" s="439" t="n">
        <f aca="false">NI90</f>
        <v>1299.189</v>
      </c>
      <c r="NL90" s="291"/>
      <c r="NM90" s="728"/>
      <c r="NN90" s="885" t="n">
        <f aca="false">Посуточная!SU90</f>
        <v>0</v>
      </c>
      <c r="NO90" s="886" t="n">
        <f aca="false">Посуточная!SV90</f>
        <v>0</v>
      </c>
      <c r="NP90" s="886" t="n">
        <f aca="false">Посуточная!SW90</f>
        <v>0</v>
      </c>
      <c r="NQ90" s="886" t="n">
        <f aca="false">Посуточная!SX90</f>
        <v>0</v>
      </c>
      <c r="NR90" s="470" t="n">
        <f aca="false">Посуточная!TC90</f>
        <v>0</v>
      </c>
      <c r="NS90" s="470" t="n">
        <f aca="false">Посуточная!TD90</f>
        <v>0</v>
      </c>
      <c r="NT90" s="470" t="n">
        <f aca="false">Посуточная!TE90</f>
        <v>0</v>
      </c>
      <c r="NU90" s="470" t="n">
        <f aca="false">Посуточная!TF90</f>
        <v>0</v>
      </c>
      <c r="NV90" s="475" t="n">
        <f aca="false">SUBTOTAL(9, NN90:NQ90)</f>
        <v>0</v>
      </c>
      <c r="NW90" s="433" t="n">
        <f aca="false">SUBTOTAL(9, NR90:NU90)</f>
        <v>0</v>
      </c>
      <c r="NX90" s="727" t="n">
        <f aca="false">NX87+NV90</f>
        <v>0</v>
      </c>
      <c r="NY90" s="727" t="n">
        <f aca="false">NY87+NW90</f>
        <v>0</v>
      </c>
      <c r="NZ90" s="437" t="n">
        <f aca="false">Посуточная!TO90-Посуточная_НГДП!IP90</f>
        <v>6.7</v>
      </c>
      <c r="OA90" s="475" t="n">
        <f aca="false">Посуточная!TP90-Посуточная_НГДП!IQ90</f>
        <v>0</v>
      </c>
      <c r="OB90" s="291" t="n">
        <f aca="false">Посуточная!TQ90-Посуточная_НГДП!IR90</f>
        <v>0</v>
      </c>
      <c r="OC90" s="291" t="n">
        <f aca="false">Посуточная!TR90-Посуточная_НГДП!IS90</f>
        <v>0</v>
      </c>
      <c r="OD90" s="475" t="n">
        <f aca="false">Посуточная!TS90-Посуточная_НГДП!IT90</f>
        <v>0</v>
      </c>
      <c r="OE90" s="475" t="n">
        <f aca="false">Посуточная!TT90-Посуточная_НГДП!IU90</f>
        <v>0</v>
      </c>
      <c r="OF90" s="291" t="n">
        <f aca="false">Посуточная!TU90-Посуточная_НГДП!IV90</f>
        <v>0</v>
      </c>
      <c r="OG90" s="291" t="n">
        <f aca="false">Посуточная!TV90-Посуточная_НГДП!IW90</f>
        <v>0</v>
      </c>
      <c r="OH90" s="475" t="n">
        <f aca="false">Посуточная!TW90-Посуточная_НГДП!IX90</f>
        <v>0</v>
      </c>
      <c r="OI90" s="475" t="n">
        <f aca="false">Посуточная!TX90-Посуточная_НГДП!IY90</f>
        <v>0</v>
      </c>
      <c r="OJ90" s="291" t="n">
        <f aca="false">Посуточная!TY90-Посуточная_НГДП!IZ90</f>
        <v>0</v>
      </c>
      <c r="OK90" s="291" t="n">
        <f aca="false">Посуточная!TZ90-Посуточная_НГДП!JA90</f>
        <v>0</v>
      </c>
      <c r="OL90" s="475" t="n">
        <f aca="false">Посуточная!UA90-Посуточная_НГДП!JB90</f>
        <v>0</v>
      </c>
      <c r="OM90" s="475" t="n">
        <f aca="false">Посуточная!UB90-Посуточная_НГДП!JC90</f>
        <v>0</v>
      </c>
      <c r="ON90" s="291" t="n">
        <f aca="false">OL90</f>
        <v>0</v>
      </c>
      <c r="OO90" s="291" t="n">
        <f aca="false">OM90</f>
        <v>0</v>
      </c>
      <c r="OP90" s="476" t="n">
        <f aca="false">SUMIF(NZ6:OO6,"итого гр.",NZ90:OO90)</f>
        <v>6.7</v>
      </c>
      <c r="OQ90" s="439" t="n">
        <f aca="false">SUMIF($NZ$6:$OO$6,"итого фк.",NZ90:OO90)</f>
        <v>0</v>
      </c>
      <c r="OR90" s="724" t="n">
        <f aca="false">OP90</f>
        <v>6.7</v>
      </c>
      <c r="OS90" s="291" t="n">
        <f aca="false">OQ90</f>
        <v>0</v>
      </c>
      <c r="OT90" s="438" t="n">
        <f aca="false">Посуточная!UI90-Посуточная_НГДП!JJ90</f>
        <v>0</v>
      </c>
      <c r="OU90" s="439" t="n">
        <f aca="false">Посуточная!UJ90-Посуточная_НГДП!JK90</f>
        <v>0</v>
      </c>
      <c r="OV90" s="291"/>
      <c r="OW90" s="291"/>
      <c r="OX90" s="438" t="n">
        <f aca="false">$OX$9+OX87</f>
        <v>1090.32</v>
      </c>
      <c r="OY90" s="439" t="n">
        <f aca="false">$OY$9+OY87</f>
        <v>1090.32</v>
      </c>
      <c r="OZ90" s="291" t="n">
        <f aca="false">OX90</f>
        <v>1090.32</v>
      </c>
      <c r="PA90" s="291" t="n">
        <f aca="false">OY90</f>
        <v>1090.32</v>
      </c>
      <c r="PB90" s="437"/>
      <c r="PC90" s="433"/>
      <c r="PD90" s="291" t="n">
        <f aca="false">SUM(PB90,PD87)</f>
        <v>0</v>
      </c>
      <c r="PE90" s="291" t="n">
        <f aca="false">SUM(PC90,PE87)</f>
        <v>0</v>
      </c>
      <c r="PF90" s="438" t="n">
        <f aca="false">SUM(NJ90,OP90,OT90,OX90,PB90,NX90)</f>
        <v>1705.7615555556</v>
      </c>
      <c r="PG90" s="439" t="n">
        <f aca="false">SUM(NK90,OQ90,OU90,OY90,PC90,NY90)</f>
        <v>2389.509</v>
      </c>
      <c r="PH90" s="291" t="n">
        <f aca="false">SUM(NL90,OR90,OV90,OZ90,PD90)</f>
        <v>1097.02</v>
      </c>
      <c r="PI90" s="291" t="n">
        <f aca="false">SUM(NM90,OS90,OW90,PA90,PE90)</f>
        <v>1090.32</v>
      </c>
      <c r="PJ90" s="476"/>
      <c r="PK90" s="476"/>
      <c r="PL90" s="291" t="n">
        <f aca="false">PJ90</f>
        <v>0</v>
      </c>
      <c r="PM90" s="291" t="n">
        <f aca="false">PK90</f>
        <v>0</v>
      </c>
      <c r="PN90" s="476"/>
      <c r="PO90" s="476"/>
      <c r="PP90" s="291" t="n">
        <f aca="false">PN90</f>
        <v>0</v>
      </c>
      <c r="PQ90" s="291"/>
      <c r="PR90" s="479" t="n">
        <f aca="false">Посуточная!VG90-Посуточная_НГДП!KH90</f>
        <v>23904.7244444444</v>
      </c>
      <c r="PS90" s="480" t="n">
        <f aca="false">IF(A88&lt;=QH$4,VLOOKUP(A88,$QH$6:$QM$37,2,FALSE()),SUM($QI$4,IF90,-PG90)-SUM($QM$4,-$QK$4))-QA90</f>
        <v>22878.325</v>
      </c>
      <c r="PT90" s="479"/>
      <c r="PU90" s="480"/>
      <c r="PV90" s="479"/>
      <c r="PW90" s="480"/>
      <c r="PX90" s="481"/>
      <c r="PY90" s="479" t="n">
        <f aca="false">Посуточная!VN90-Посуточная_НГДП!KO90</f>
        <v>771.977704742539</v>
      </c>
      <c r="PZ90" s="482" t="n">
        <f aca="false">IF(A88&lt;=QH$4,VLOOKUP(A88,$QD$6:$QE$37,2,FALSE()),SUM($PZ$2,-HP90,KM90,-QA90))</f>
        <v>820.812</v>
      </c>
      <c r="QA90" s="618"/>
      <c r="QB90" s="278" t="n">
        <f aca="false">PS90-PR90</f>
        <v>-1026.3994444444</v>
      </c>
      <c r="QC90" s="380"/>
      <c r="QD90" s="608"/>
      <c r="QE90" s="380"/>
      <c r="QQ90" s="127" t="n">
        <f aca="false">IF(V90="",0,V90+QQ87)</f>
        <v>5280</v>
      </c>
      <c r="QR90" s="127" t="n">
        <f aca="false">IF(W90="",0,W90+QR87)</f>
        <v>2650</v>
      </c>
      <c r="QS90" s="127" t="n">
        <f aca="false">IF(AN90="",0,AN90+QS87)</f>
        <v>2976</v>
      </c>
      <c r="QT90" s="127" t="n">
        <f aca="false">IF(AO90="",0,AO90+QT87)</f>
        <v>2902</v>
      </c>
      <c r="QU90" s="127" t="n">
        <f aca="false">IF(AZ90="",0,AZ90+QU87)</f>
        <v>0</v>
      </c>
      <c r="QV90" s="127" t="n">
        <f aca="false">IF(BA90="",0,BA90+QV87)</f>
        <v>0</v>
      </c>
      <c r="QW90" s="127" t="n">
        <f aca="false">IF(BL90="",0,BL90+QW87)</f>
        <v>0</v>
      </c>
      <c r="QX90" s="127" t="n">
        <f aca="false">IF(BM90="",0,BM90+QX87)</f>
        <v>0</v>
      </c>
      <c r="QY90" s="127" t="n">
        <f aca="false">IF(CF90="",0,CF90+QY87)</f>
        <v>419.1</v>
      </c>
      <c r="QZ90" s="127" t="n">
        <f aca="false">IF(CG90="",0,CG90+QZ87)</f>
        <v>376.472</v>
      </c>
      <c r="RA90" s="127" t="n">
        <f aca="false">IF(CX90="",0,CX90+RA87)</f>
        <v>4880</v>
      </c>
      <c r="RB90" s="127" t="n">
        <f aca="false">IF(CY90="",0,CY90+RB87)</f>
        <v>1350</v>
      </c>
      <c r="RC90" s="127" t="n">
        <f aca="false">IF(FO90="",0,FO90+RC87)</f>
        <v>0</v>
      </c>
      <c r="RD90" s="127" t="n">
        <f aca="false">IF(FP90="",0,FP90+RD87)</f>
        <v>0</v>
      </c>
      <c r="RE90" s="127" t="n">
        <f aca="false">IF(FC90="",0,FC90+RE87)</f>
        <v>2220</v>
      </c>
      <c r="RF90" s="127" t="n">
        <f aca="false">IF(FD90="",0,FD90+RF87)</f>
        <v>1755.871</v>
      </c>
      <c r="RG90" s="127" t="n">
        <f aca="false">IF(ND90="",0,ND90+RG87)</f>
        <v>296</v>
      </c>
      <c r="RH90" s="127" t="n">
        <f aca="false">IF(NE90="",0,NE90+RH87)</f>
        <v>-23.872</v>
      </c>
      <c r="RI90" s="127" t="n">
        <f aca="false">IF(OX90="",0,OX90)</f>
        <v>1090.32</v>
      </c>
      <c r="RJ90" s="127" t="n">
        <f aca="false">IF(OY90="",0,OY90)</f>
        <v>1090.32</v>
      </c>
      <c r="RK90" s="127" t="n">
        <f aca="false">IF(IA90="",0,IA90+RK87)</f>
        <v>0</v>
      </c>
      <c r="RL90" s="127" t="n">
        <f aca="false">IF(IB90="",0,IB90+RL87)</f>
        <v>1991.46504</v>
      </c>
      <c r="RM90" s="127" t="n">
        <f aca="false">IF(OT90="",0,OT90+RM87)</f>
        <v>0</v>
      </c>
      <c r="RN90" s="127" t="n">
        <f aca="false">IF(OU90="",0,OU90+RN87)</f>
        <v>258.34922337963</v>
      </c>
      <c r="RO90" s="127" t="n">
        <f aca="false">IF(PY90="",0,PY90+RO87)</f>
        <v>20685.636399457</v>
      </c>
      <c r="RP90" s="127" t="n">
        <f aca="false">IF(PZ90="",0,PZ90+RP87)</f>
        <v>22568.828</v>
      </c>
      <c r="RQ90" s="127" t="n">
        <f aca="false">IFERROR(RO90/$A88,0)</f>
        <v>738.772728552035</v>
      </c>
      <c r="RR90" s="127" t="n">
        <f aca="false">IFERROR(RP90/$A88,0)</f>
        <v>806.029571428572</v>
      </c>
      <c r="RS90" s="127" t="n">
        <f aca="false">IF(PD90="",0,PD90+RS87)</f>
        <v>0</v>
      </c>
      <c r="RT90" s="127" t="n">
        <f aca="false">IF(PE90="",0,PE90+RT87)</f>
        <v>0</v>
      </c>
      <c r="RU90" s="127" t="n">
        <f aca="false">IF(QQ90&gt;0,0,T90+RU87)</f>
        <v>0</v>
      </c>
      <c r="RV90" s="127" t="n">
        <f aca="false">IF(QR90&gt;0,0,U90+RV87)</f>
        <v>0</v>
      </c>
      <c r="RW90" s="127" t="n">
        <f aca="false">IF(QS90&gt;0,0,AL90+RW87)</f>
        <v>0</v>
      </c>
      <c r="RX90" s="127" t="n">
        <f aca="false">IF(QT90&gt;0,0,AM90+RX87)</f>
        <v>0</v>
      </c>
      <c r="RY90" s="127" t="n">
        <f aca="false">IF(QU90&gt;0,0,AX90+RY87)</f>
        <v>0</v>
      </c>
      <c r="RZ90" s="127" t="n">
        <f aca="false">IF(QV90&gt;0,0,AY90+RZ87)</f>
        <v>0</v>
      </c>
      <c r="SA90" s="127" t="n">
        <f aca="false">IF(QW90&gt;0,0,BJ90+SA87)</f>
        <v>0</v>
      </c>
      <c r="SB90" s="127" t="n">
        <f aca="false">IF(QX90&gt;0,0,BK90+SB87)</f>
        <v>0</v>
      </c>
      <c r="SC90" s="127" t="n">
        <f aca="false">IF(QY90&gt;0,0,CD90+SC87)</f>
        <v>0</v>
      </c>
      <c r="SD90" s="127" t="n">
        <f aca="false">IF(QZ90&gt;0,0,CE90+SD87)</f>
        <v>0</v>
      </c>
      <c r="SE90" s="127" t="n">
        <f aca="false">IF(RA90&gt;0,0,CV90+SE87)</f>
        <v>0</v>
      </c>
      <c r="SF90" s="127" t="n">
        <f aca="false">IF(RB90&gt;0,0,CW90+SF87)</f>
        <v>0</v>
      </c>
      <c r="SG90" s="127" t="n">
        <f aca="false">IF(RC90&gt;0,0,FM90+SG87)</f>
        <v>0</v>
      </c>
      <c r="SH90" s="127" t="n">
        <f aca="false">IF(RD90&gt;0,0,FN90+SH87)</f>
        <v>0</v>
      </c>
      <c r="SI90" s="127" t="n">
        <f aca="false">IF(RE90&gt;0,0,FA90+SI87)</f>
        <v>0</v>
      </c>
      <c r="SJ90" s="127" t="n">
        <f aca="false">IFERROR(IF(RF90&gt;0,0,FB90+SJ87),0)</f>
        <v>0</v>
      </c>
      <c r="SK90" s="127" t="n">
        <f aca="false">IF(RG90&gt;0,0,NB90+SK87)</f>
        <v>0</v>
      </c>
      <c r="SL90" s="127" t="n">
        <f aca="false">IFERROR(IF(RH90&gt;0,0,NC90+SL87),0)</f>
        <v>7.1</v>
      </c>
      <c r="SM90" s="127"/>
      <c r="SN90" s="127"/>
      <c r="SO90" s="127"/>
    </row>
    <row r="91" customFormat="false" ht="15" hidden="false" customHeight="false" outlineLevel="0" collapsed="false">
      <c r="A91" s="741" t="n">
        <v>29</v>
      </c>
      <c r="B91" s="891" t="str">
        <f aca="false">Посуточная!B91</f>
        <v>Еты-Пуровское</v>
      </c>
      <c r="C91" s="892" t="str">
        <f aca="false">Посуточная!C91</f>
        <v>Спорышевское</v>
      </c>
      <c r="D91" s="892" t="n">
        <f aca="false">Посуточная!D91</f>
        <v>0</v>
      </c>
      <c r="E91" s="892" t="n">
        <f aca="false">Посуточная!E91</f>
        <v>0</v>
      </c>
      <c r="F91" s="892" t="n">
        <f aca="false">Посуточная!F91</f>
        <v>0</v>
      </c>
      <c r="G91" s="892" t="n">
        <f aca="false">Посуточная!G91</f>
        <v>0</v>
      </c>
      <c r="H91" s="892" t="n">
        <f aca="false">Посуточная!H91</f>
        <v>0</v>
      </c>
      <c r="I91" s="892" t="n">
        <f aca="false">Посуточная!I91</f>
        <v>0</v>
      </c>
      <c r="J91" s="491" t="n">
        <f aca="false">Посуточная!Q91</f>
        <v>0</v>
      </c>
      <c r="K91" s="491" t="n">
        <f aca="false">Посуточная!R91</f>
        <v>0</v>
      </c>
      <c r="L91" s="491" t="n">
        <f aca="false">Посуточная!S91</f>
        <v>0</v>
      </c>
      <c r="M91" s="491" t="n">
        <f aca="false">Посуточная!T91</f>
        <v>0</v>
      </c>
      <c r="N91" s="491" t="n">
        <f aca="false">Посуточная!U91</f>
        <v>0</v>
      </c>
      <c r="O91" s="491" t="n">
        <f aca="false">Посуточная!V91</f>
        <v>0</v>
      </c>
      <c r="P91" s="491" t="n">
        <f aca="false">Посуточная!W91</f>
        <v>0</v>
      </c>
      <c r="Q91" s="491" t="n">
        <f aca="false">Посуточная!X91</f>
        <v>0</v>
      </c>
      <c r="R91" s="491" t="n">
        <f aca="false">Посуточная!Y91</f>
        <v>0</v>
      </c>
      <c r="S91" s="491" t="n">
        <f aca="false">Посуточная!Z91</f>
        <v>0</v>
      </c>
      <c r="T91" s="539"/>
      <c r="U91" s="497"/>
      <c r="X91" s="863" t="n">
        <f aca="false">Посуточная!AL91</f>
        <v>0</v>
      </c>
      <c r="Y91" s="864" t="n">
        <f aca="false">Посуточная!AM91</f>
        <v>0</v>
      </c>
      <c r="Z91" s="864" t="n">
        <f aca="false">Посуточная!AN91</f>
        <v>0</v>
      </c>
      <c r="AA91" s="864" t="n">
        <f aca="false">Посуточная!AO91</f>
        <v>0</v>
      </c>
      <c r="AB91" s="864" t="n">
        <f aca="false">Посуточная!AP91</f>
        <v>0</v>
      </c>
      <c r="AC91" s="864" t="n">
        <f aca="false">Посуточная!AQ91</f>
        <v>0</v>
      </c>
      <c r="AD91" s="864" t="n">
        <f aca="false">Посуточная!AR91</f>
        <v>0</v>
      </c>
      <c r="AE91" s="322" t="str">
        <f aca="false">Посуточная!AZ91</f>
        <v>Вынгапур</v>
      </c>
      <c r="AF91" s="322" t="n">
        <f aca="false">Посуточная!BA91</f>
        <v>0</v>
      </c>
      <c r="AG91" s="322" t="n">
        <f aca="false">Посуточная!BB91</f>
        <v>0</v>
      </c>
      <c r="AH91" s="322" t="n">
        <f aca="false">Посуточная!BC91</f>
        <v>0</v>
      </c>
      <c r="AI91" s="322" t="n">
        <f aca="false">Посуточная!BD91</f>
        <v>0</v>
      </c>
      <c r="AJ91" s="322" t="n">
        <f aca="false">Посуточная!BE91</f>
        <v>0</v>
      </c>
      <c r="AK91" s="322" t="n">
        <f aca="false">Посуточная!BF91</f>
        <v>0</v>
      </c>
      <c r="AL91" s="539"/>
      <c r="AM91" s="497"/>
      <c r="AP91" s="863" t="n">
        <f aca="false">Посуточная!BR91</f>
        <v>0</v>
      </c>
      <c r="AQ91" s="864" t="n">
        <f aca="false">Посуточная!BS91</f>
        <v>0</v>
      </c>
      <c r="AR91" s="864" t="n">
        <f aca="false">Посуточная!BT91</f>
        <v>0</v>
      </c>
      <c r="AS91" s="864" t="n">
        <f aca="false">Посуточная!BU91</f>
        <v>0</v>
      </c>
      <c r="AT91" s="322" t="n">
        <f aca="false">Посуточная!BZ91</f>
        <v>0</v>
      </c>
      <c r="AU91" s="322" t="n">
        <f aca="false">Посуточная!CA91</f>
        <v>0</v>
      </c>
      <c r="AV91" s="322" t="n">
        <f aca="false">Посуточная!CB91</f>
        <v>0</v>
      </c>
      <c r="AW91" s="322" t="n">
        <f aca="false">Посуточная!CC91</f>
        <v>0</v>
      </c>
      <c r="AX91" s="539"/>
      <c r="AY91" s="497"/>
      <c r="BB91" s="863" t="n">
        <f aca="false">Посуточная!CL91</f>
        <v>0</v>
      </c>
      <c r="BC91" s="864" t="n">
        <f aca="false">Посуточная!CM91</f>
        <v>0</v>
      </c>
      <c r="BD91" s="864" t="n">
        <f aca="false">Посуточная!CN91</f>
        <v>0</v>
      </c>
      <c r="BE91" s="864" t="n">
        <f aca="false">Посуточная!CO91</f>
        <v>0</v>
      </c>
      <c r="BF91" s="322" t="n">
        <f aca="false">Посуточная!CT91</f>
        <v>0</v>
      </c>
      <c r="BG91" s="322" t="n">
        <f aca="false">Посуточная!CU91</f>
        <v>0</v>
      </c>
      <c r="BH91" s="322" t="n">
        <f aca="false">Посуточная!CV91</f>
        <v>0</v>
      </c>
      <c r="BI91" s="322" t="n">
        <f aca="false">Посуточная!CW91</f>
        <v>0</v>
      </c>
      <c r="BJ91" s="539"/>
      <c r="BK91" s="497"/>
      <c r="BN91" s="502"/>
      <c r="BO91" s="497"/>
      <c r="BR91" s="503"/>
      <c r="BS91" s="504"/>
      <c r="BV91" s="381" t="n">
        <f aca="false">Посуточная!DN91</f>
        <v>0</v>
      </c>
      <c r="BW91" s="382" t="n">
        <f aca="false">Посуточная!DO91</f>
        <v>0</v>
      </c>
      <c r="BX91" s="382" t="n">
        <f aca="false">Посуточная!DP91</f>
        <v>0</v>
      </c>
      <c r="BY91" s="382" t="n">
        <f aca="false">Посуточная!DQ91</f>
        <v>0</v>
      </c>
      <c r="BZ91" s="322" t="n">
        <f aca="false">Посуточная!DV91</f>
        <v>0</v>
      </c>
      <c r="CA91" s="322" t="n">
        <f aca="false">Посуточная!DW91</f>
        <v>0</v>
      </c>
      <c r="CB91" s="322" t="n">
        <f aca="false">Посуточная!DX91</f>
        <v>0</v>
      </c>
      <c r="CC91" s="322" t="n">
        <f aca="false">Посуточная!DY91</f>
        <v>0</v>
      </c>
      <c r="CD91" s="539"/>
      <c r="CE91" s="497"/>
      <c r="CH91" s="893" t="n">
        <f aca="false">Посуточная!EH91</f>
        <v>0</v>
      </c>
      <c r="CI91" s="894" t="n">
        <f aca="false">Посуточная!EI91</f>
        <v>0</v>
      </c>
      <c r="CJ91" s="894" t="n">
        <f aca="false">Посуточная!EJ91</f>
        <v>0</v>
      </c>
      <c r="CK91" s="894" t="n">
        <f aca="false">Посуточная!EK91</f>
        <v>0</v>
      </c>
      <c r="CL91" s="894" t="n">
        <f aca="false">Посуточная!EL91</f>
        <v>0</v>
      </c>
      <c r="CM91" s="894" t="n">
        <f aca="false">Посуточная!EM91</f>
        <v>0</v>
      </c>
      <c r="CN91" s="894" t="n">
        <f aca="false">Посуточная!EN91</f>
        <v>0</v>
      </c>
      <c r="CO91" s="491" t="n">
        <f aca="false">Посуточная!ES91</f>
        <v>0</v>
      </c>
      <c r="CP91" s="491" t="n">
        <f aca="false">Посуточная!ET91</f>
        <v>0</v>
      </c>
      <c r="CQ91" s="491" t="n">
        <f aca="false">Посуточная!EU91</f>
        <v>0</v>
      </c>
      <c r="CR91" s="491" t="n">
        <f aca="false">Посуточная!EV91</f>
        <v>0</v>
      </c>
      <c r="CS91" s="491" t="n">
        <f aca="false">Посуточная!EW91</f>
        <v>0</v>
      </c>
      <c r="CT91" s="491" t="n">
        <f aca="false">Посуточная!EX91</f>
        <v>0</v>
      </c>
      <c r="CU91" s="491" t="n">
        <f aca="false">Посуточная!EY91</f>
        <v>0</v>
      </c>
      <c r="CV91" s="539"/>
      <c r="CW91" s="497"/>
      <c r="CZ91" s="863" t="str">
        <f aca="false">Посуточная!FH91</f>
        <v>Еты-П</v>
      </c>
      <c r="DA91" s="864" t="n">
        <f aca="false">Посуточная!FI91</f>
        <v>0</v>
      </c>
      <c r="DB91" s="864" t="n">
        <f aca="false">Посуточная!FJ91</f>
        <v>0</v>
      </c>
      <c r="DC91" s="864" t="n">
        <f aca="false">Посуточная!FK91</f>
        <v>0</v>
      </c>
      <c r="DD91" s="864" t="n">
        <f aca="false">Посуточная!FL91</f>
        <v>0</v>
      </c>
      <c r="DE91" s="864" t="n">
        <f aca="false">Посуточная!FM91</f>
        <v>0</v>
      </c>
      <c r="DF91" s="864" t="n">
        <f aca="false">Посуточная!FN91</f>
        <v>0</v>
      </c>
      <c r="DG91" s="864" t="n">
        <f aca="false">Посуточная!FO91</f>
        <v>0</v>
      </c>
      <c r="DH91" s="864" t="n">
        <f aca="false">Посуточная!FP91</f>
        <v>0</v>
      </c>
      <c r="DI91" s="864" t="n">
        <f aca="false">Посуточная!FQ91</f>
        <v>0</v>
      </c>
      <c r="DJ91" s="864" t="n">
        <f aca="false">Посуточная!FR91</f>
        <v>0</v>
      </c>
      <c r="DK91" s="864" t="n">
        <f aca="false">Посуточная!FS91</f>
        <v>0</v>
      </c>
      <c r="DL91" s="864" t="n">
        <f aca="false">Посуточная!FT91</f>
        <v>0</v>
      </c>
      <c r="DM91" s="864" t="n">
        <f aca="false">Посуточная!FU91</f>
        <v>0</v>
      </c>
      <c r="DN91" s="864" t="n">
        <f aca="false">Посуточная!FV91</f>
        <v>0</v>
      </c>
      <c r="DO91" s="864" t="n">
        <f aca="false">Посуточная!FW91</f>
        <v>0</v>
      </c>
      <c r="DP91" s="864" t="n">
        <f aca="false">Посуточная!FX91</f>
        <v>0</v>
      </c>
      <c r="DQ91" s="864" t="n">
        <f aca="false">Посуточная!FY91</f>
        <v>0</v>
      </c>
      <c r="DR91" s="864" t="n">
        <f aca="false">Посуточная!FZ91</f>
        <v>0</v>
      </c>
      <c r="DS91" s="864" t="n">
        <f aca="false">Посуточная!GA91</f>
        <v>0</v>
      </c>
      <c r="DT91" s="864" t="n">
        <f aca="false">Посуточная!GB91</f>
        <v>0</v>
      </c>
      <c r="DU91" s="864" t="n">
        <f aca="false">Посуточная!GC91</f>
        <v>0</v>
      </c>
      <c r="DV91" s="864" t="n">
        <f aca="false">Посуточная!GD91</f>
        <v>0</v>
      </c>
      <c r="DW91" s="864" t="n">
        <f aca="false">Посуточная!GE91</f>
        <v>0</v>
      </c>
      <c r="DX91" s="864" t="n">
        <f aca="false">Посуточная!GF91</f>
        <v>0</v>
      </c>
      <c r="DY91" s="864" t="n">
        <f aca="false">Посуточная!GG91</f>
        <v>0</v>
      </c>
      <c r="DZ91" s="864" t="n">
        <f aca="false">Посуточная!GH91</f>
        <v>0</v>
      </c>
      <c r="EA91" s="864" t="n">
        <f aca="false">Посуточная!GI91</f>
        <v>0</v>
      </c>
      <c r="EB91" s="864" t="n">
        <f aca="false">Посуточная!GJ91</f>
        <v>0</v>
      </c>
      <c r="EC91" s="864" t="n">
        <f aca="false">Посуточная!GK91</f>
        <v>0</v>
      </c>
      <c r="ED91" s="864" t="n">
        <f aca="false">Посуточная!GL91</f>
        <v>0</v>
      </c>
      <c r="EE91" s="864" t="n">
        <f aca="false">Посуточная!GM91</f>
        <v>0</v>
      </c>
      <c r="EF91" s="322" t="n">
        <f aca="false">Посуточная!GU91</f>
        <v>0</v>
      </c>
      <c r="EG91" s="322" t="n">
        <f aca="false">Посуточная!GV91</f>
        <v>0</v>
      </c>
      <c r="EH91" s="322" t="n">
        <f aca="false">Посуточная!GW91</f>
        <v>0</v>
      </c>
      <c r="EI91" s="322" t="n">
        <f aca="false">Посуточная!GX91</f>
        <v>0</v>
      </c>
      <c r="EJ91" s="322" t="n">
        <f aca="false">Посуточная!GY91</f>
        <v>0</v>
      </c>
      <c r="EK91" s="322" t="n">
        <f aca="false">Посуточная!GZ91</f>
        <v>0</v>
      </c>
      <c r="EL91" s="322" t="n">
        <f aca="false">Посуточная!HA91</f>
        <v>0</v>
      </c>
      <c r="EM91" s="322" t="n">
        <f aca="false">Посуточная!HB91</f>
        <v>0</v>
      </c>
      <c r="EN91" s="322" t="n">
        <f aca="false">Посуточная!HC91</f>
        <v>0</v>
      </c>
      <c r="EO91" s="322" t="n">
        <f aca="false">Посуточная!HD91</f>
        <v>0</v>
      </c>
      <c r="EP91" s="322" t="n">
        <f aca="false">Посуточная!HE91</f>
        <v>0</v>
      </c>
      <c r="EQ91" s="322" t="n">
        <f aca="false">Посуточная!HF91</f>
        <v>0</v>
      </c>
      <c r="ER91" s="322" t="n">
        <f aca="false">Посуточная!HG91</f>
        <v>0</v>
      </c>
      <c r="ES91" s="322" t="n">
        <f aca="false">Посуточная!HH91</f>
        <v>0</v>
      </c>
      <c r="ET91" s="322" t="n">
        <f aca="false">Посуточная!HI91</f>
        <v>0</v>
      </c>
      <c r="EU91" s="322" t="n">
        <f aca="false">Посуточная!HJ91</f>
        <v>0</v>
      </c>
      <c r="EV91" s="322" t="n">
        <f aca="false">Посуточная!HK91</f>
        <v>0</v>
      </c>
      <c r="EW91" s="322" t="n">
        <f aca="false">Посуточная!HL91</f>
        <v>0</v>
      </c>
      <c r="EX91" s="322" t="n">
        <f aca="false">Посуточная!HM91</f>
        <v>0</v>
      </c>
      <c r="EY91" s="322" t="n">
        <f aca="false">Посуточная!HN91</f>
        <v>0</v>
      </c>
      <c r="EZ91" s="322" t="n">
        <f aca="false">Посуточная!HO91</f>
        <v>0</v>
      </c>
      <c r="FA91" s="496"/>
      <c r="FB91" s="497"/>
      <c r="FE91" s="895" t="n">
        <f aca="false">Посуточная!IA91</f>
        <v>0</v>
      </c>
      <c r="FF91" s="896" t="n">
        <f aca="false">Посуточная!IB91</f>
        <v>0</v>
      </c>
      <c r="FG91" s="896" t="n">
        <f aca="false">Посуточная!IC91</f>
        <v>0</v>
      </c>
      <c r="FH91" s="892" t="n">
        <f aca="false">Посуточная!ID91</f>
        <v>0</v>
      </c>
      <c r="FI91" s="322" t="n">
        <f aca="false">Посуточная!II91</f>
        <v>0</v>
      </c>
      <c r="FJ91" s="366" t="n">
        <f aca="false">Посуточная!IJ91</f>
        <v>0</v>
      </c>
      <c r="FK91" s="366" t="n">
        <f aca="false">Посуточная!IK91</f>
        <v>0</v>
      </c>
      <c r="FL91" s="366" t="n">
        <f aca="false">Посуточная!IL91</f>
        <v>0</v>
      </c>
      <c r="FM91" s="496"/>
      <c r="FN91" s="497"/>
      <c r="FQ91" s="484"/>
      <c r="FR91" s="485"/>
      <c r="FS91" s="485"/>
      <c r="FT91" s="485"/>
      <c r="FU91" s="485"/>
      <c r="FV91" s="485"/>
      <c r="FW91" s="485"/>
      <c r="FX91" s="485"/>
      <c r="FY91" s="485"/>
      <c r="FZ91" s="485"/>
      <c r="GA91" s="485"/>
      <c r="GB91" s="485"/>
      <c r="GC91" s="485"/>
      <c r="GD91" s="485"/>
      <c r="GE91" s="485"/>
      <c r="GF91" s="322"/>
      <c r="GG91" s="322"/>
      <c r="GH91" s="322"/>
      <c r="GI91" s="322"/>
      <c r="GJ91" s="322"/>
      <c r="GK91" s="322"/>
      <c r="GL91" s="322"/>
      <c r="GM91" s="322"/>
      <c r="GN91" s="322"/>
      <c r="GO91" s="322"/>
      <c r="GP91" s="322"/>
      <c r="GQ91" s="322"/>
      <c r="GR91" s="322"/>
      <c r="GS91" s="322"/>
      <c r="GT91" s="322"/>
      <c r="GU91" s="322"/>
      <c r="GV91" s="322"/>
      <c r="GW91" s="322"/>
      <c r="GX91" s="322"/>
      <c r="GY91" s="322"/>
      <c r="GZ91" s="322"/>
      <c r="HA91" s="322"/>
      <c r="HB91" s="322"/>
      <c r="HC91" s="322"/>
      <c r="HD91" s="322"/>
      <c r="HE91" s="322"/>
      <c r="HF91" s="322"/>
      <c r="HG91" s="322"/>
      <c r="HH91" s="322"/>
      <c r="HI91" s="322"/>
      <c r="HJ91" s="322"/>
      <c r="HK91" s="322"/>
      <c r="HL91" s="322"/>
      <c r="HM91" s="539"/>
      <c r="HN91" s="497"/>
      <c r="HQ91" s="502"/>
      <c r="HR91" s="497"/>
      <c r="HU91" s="503"/>
      <c r="HV91" s="504"/>
      <c r="HY91" s="517"/>
      <c r="HZ91" s="518"/>
      <c r="IC91" s="503"/>
      <c r="ID91" s="504"/>
      <c r="IG91" s="484"/>
      <c r="IH91" s="485"/>
      <c r="II91" s="485"/>
      <c r="IJ91" s="485"/>
      <c r="IK91" s="485"/>
      <c r="IL91" s="485"/>
      <c r="IM91" s="485"/>
      <c r="IN91" s="485"/>
      <c r="IO91" s="485"/>
      <c r="IP91" s="485"/>
      <c r="IQ91" s="485"/>
      <c r="IR91" s="485"/>
      <c r="IS91" s="485"/>
      <c r="IT91" s="485"/>
      <c r="IU91" s="485"/>
      <c r="IV91" s="338"/>
      <c r="IW91" s="338"/>
      <c r="IX91" s="338"/>
      <c r="IY91" s="338"/>
      <c r="IZ91" s="338"/>
      <c r="JA91" s="338"/>
      <c r="JB91" s="338"/>
      <c r="JC91" s="338"/>
      <c r="JD91" s="338"/>
      <c r="JE91" s="338"/>
      <c r="JF91" s="338"/>
      <c r="JG91" s="338"/>
      <c r="JH91" s="338"/>
      <c r="JI91" s="338"/>
      <c r="JJ91" s="338"/>
      <c r="JK91" s="338"/>
      <c r="JL91" s="338"/>
      <c r="JM91" s="338"/>
      <c r="JN91" s="338"/>
      <c r="JO91" s="338"/>
      <c r="JP91" s="338"/>
      <c r="JQ91" s="338"/>
      <c r="JR91" s="338"/>
      <c r="JS91" s="338"/>
      <c r="JT91" s="338"/>
      <c r="JU91" s="338"/>
      <c r="JV91" s="338"/>
      <c r="JW91" s="338"/>
      <c r="JX91" s="338"/>
      <c r="JY91" s="338"/>
      <c r="JZ91" s="338"/>
      <c r="KA91" s="338"/>
      <c r="KB91" s="338"/>
      <c r="KC91" s="338"/>
      <c r="KD91" s="338"/>
      <c r="KE91" s="338"/>
      <c r="KF91" s="338"/>
      <c r="KG91" s="338"/>
      <c r="KH91" s="338"/>
      <c r="KI91" s="338"/>
      <c r="KJ91" s="539"/>
      <c r="KK91" s="497"/>
      <c r="KN91" s="898" t="n">
        <f aca="false">Посуточная!OF91</f>
        <v>0</v>
      </c>
      <c r="KO91" s="899" t="n">
        <f aca="false">Посуточная!OG91</f>
        <v>0</v>
      </c>
      <c r="KP91" s="899" t="n">
        <f aca="false">Посуточная!OH91</f>
        <v>0</v>
      </c>
      <c r="KQ91" s="899" t="n">
        <f aca="false">Посуточная!OI91</f>
        <v>0</v>
      </c>
      <c r="KR91" s="899" t="n">
        <f aca="false">Посуточная!OJ91</f>
        <v>0</v>
      </c>
      <c r="KS91" s="899" t="n">
        <f aca="false">Посуточная!OK91</f>
        <v>0</v>
      </c>
      <c r="KT91" s="899" t="n">
        <f aca="false">Посуточная!OL91</f>
        <v>0</v>
      </c>
      <c r="KU91" s="899" t="n">
        <f aca="false">Посуточная!OM91</f>
        <v>0</v>
      </c>
      <c r="KV91" s="899" t="n">
        <f aca="false">Посуточная!ON91</f>
        <v>0</v>
      </c>
      <c r="KW91" s="900" t="n">
        <f aca="false">Посуточная!OO91</f>
        <v>0</v>
      </c>
      <c r="KX91" s="897" t="n">
        <f aca="false">Посуточная!OV91</f>
        <v>0</v>
      </c>
      <c r="KY91" s="897" t="n">
        <f aca="false">Посуточная!OW91</f>
        <v>0</v>
      </c>
      <c r="KZ91" s="897" t="n">
        <f aca="false">Посуточная!OX91</f>
        <v>0</v>
      </c>
      <c r="LA91" s="897" t="n">
        <f aca="false">Посуточная!OY91</f>
        <v>0</v>
      </c>
      <c r="LB91" s="897" t="n">
        <f aca="false">Посуточная!OZ91</f>
        <v>0</v>
      </c>
      <c r="LC91" s="897" t="n">
        <f aca="false">Посуточная!PA91</f>
        <v>0</v>
      </c>
      <c r="LD91" s="897" t="n">
        <f aca="false">Посуточная!PB91</f>
        <v>0</v>
      </c>
      <c r="LE91" s="897" t="n">
        <f aca="false">Посуточная!PC91</f>
        <v>0</v>
      </c>
      <c r="LF91" s="897" t="n">
        <f aca="false">Посуточная!PD91</f>
        <v>0</v>
      </c>
      <c r="LG91" s="897" t="n">
        <f aca="false">Посуточная!PE91</f>
        <v>0</v>
      </c>
      <c r="LH91" s="897" t="n">
        <f aca="false">Посуточная!PF91</f>
        <v>0</v>
      </c>
      <c r="LI91" s="897" t="n">
        <f aca="false">Посуточная!PG91</f>
        <v>0</v>
      </c>
      <c r="LJ91" s="897" t="n">
        <f aca="false">Посуточная!PH91</f>
        <v>0</v>
      </c>
      <c r="LK91" s="897" t="n">
        <f aca="false">Посуточная!PI91</f>
        <v>0</v>
      </c>
      <c r="LL91" s="897" t="n">
        <f aca="false">Посуточная!PJ91</f>
        <v>0</v>
      </c>
      <c r="LM91" s="897" t="n">
        <f aca="false">Посуточная!PK91</f>
        <v>0</v>
      </c>
      <c r="LN91" s="897" t="n">
        <f aca="false">Посуточная!PL91</f>
        <v>0</v>
      </c>
      <c r="LO91" s="897" t="n">
        <f aca="false">Посуточная!PM91</f>
        <v>0</v>
      </c>
      <c r="LP91" s="897" t="n">
        <f aca="false">Посуточная!PN91</f>
        <v>0</v>
      </c>
      <c r="LQ91" s="897" t="n">
        <f aca="false">Посуточная!PO91</f>
        <v>0</v>
      </c>
      <c r="LR91" s="539"/>
      <c r="LS91" s="497"/>
      <c r="LV91" s="414" t="n">
        <f aca="false">Посуточная!QA91</f>
        <v>0</v>
      </c>
      <c r="LW91" s="415" t="n">
        <f aca="false">Посуточная!QB91</f>
        <v>0</v>
      </c>
      <c r="LX91" s="415" t="n">
        <f aca="false">Посуточная!QC91</f>
        <v>0</v>
      </c>
      <c r="LY91" s="415" t="n">
        <f aca="false">Посуточная!QD91</f>
        <v>0</v>
      </c>
      <c r="LZ91" s="415" t="n">
        <f aca="false">Посуточная!QE91</f>
        <v>0</v>
      </c>
      <c r="MA91" s="415" t="n">
        <f aca="false">Посуточная!QF91</f>
        <v>0</v>
      </c>
      <c r="MB91" s="415" t="n">
        <f aca="false">Посуточная!QG91</f>
        <v>0</v>
      </c>
      <c r="MC91" s="876" t="n">
        <f aca="false">Посуточная!QO91</f>
        <v>0</v>
      </c>
      <c r="MD91" s="876" t="n">
        <f aca="false">Посуточная!QP91</f>
        <v>0</v>
      </c>
      <c r="ME91" s="876" t="n">
        <f aca="false">Посуточная!QQ91</f>
        <v>0</v>
      </c>
      <c r="MF91" s="876" t="n">
        <f aca="false">Посуточная!QR91</f>
        <v>0</v>
      </c>
      <c r="MG91" s="876" t="n">
        <f aca="false">Посуточная!QS91</f>
        <v>0</v>
      </c>
      <c r="MH91" s="876" t="n">
        <f aca="false">Посуточная!QT91</f>
        <v>0</v>
      </c>
      <c r="MI91" s="876" t="n">
        <f aca="false">Посуточная!QU91</f>
        <v>0</v>
      </c>
      <c r="MJ91" s="539"/>
      <c r="MK91" s="497"/>
      <c r="MN91" s="871" t="n">
        <f aca="false">Посуточная!RG91</f>
        <v>0</v>
      </c>
      <c r="MO91" s="872" t="n">
        <f aca="false">Посуточная!RH91</f>
        <v>0</v>
      </c>
      <c r="MP91" s="872" t="n">
        <f aca="false">Посуточная!RI91</f>
        <v>0</v>
      </c>
      <c r="MQ91" s="872" t="n">
        <f aca="false">Посуточная!RJ91</f>
        <v>0</v>
      </c>
      <c r="MR91" s="872" t="n">
        <f aca="false">Посуточная!RK91</f>
        <v>0</v>
      </c>
      <c r="MS91" s="872" t="n">
        <f aca="false">Посуточная!RL91</f>
        <v>0</v>
      </c>
      <c r="MT91" s="872" t="n">
        <f aca="false">Посуточная!RM91</f>
        <v>0</v>
      </c>
      <c r="MU91" s="366" t="n">
        <f aca="false">Посуточная!RU91</f>
        <v>0</v>
      </c>
      <c r="MV91" s="366" t="n">
        <f aca="false">Посуточная!RV91</f>
        <v>0</v>
      </c>
      <c r="MW91" s="366" t="n">
        <f aca="false">Посуточная!RW91</f>
        <v>0</v>
      </c>
      <c r="MX91" s="366" t="n">
        <f aca="false">Посуточная!RX91</f>
        <v>0</v>
      </c>
      <c r="MY91" s="366" t="n">
        <f aca="false">Посуточная!RY91</f>
        <v>0</v>
      </c>
      <c r="MZ91" s="366" t="n">
        <f aca="false">Посуточная!RZ91</f>
        <v>0</v>
      </c>
      <c r="NA91" s="366" t="n">
        <f aca="false">Посуточная!SA91</f>
        <v>0</v>
      </c>
      <c r="NB91" s="539"/>
      <c r="NC91" s="497"/>
      <c r="NF91" s="502"/>
      <c r="NG91" s="497"/>
      <c r="NJ91" s="503"/>
      <c r="NK91" s="504"/>
      <c r="NN91" s="871" t="n">
        <f aca="false">Посуточная!SU91</f>
        <v>0</v>
      </c>
      <c r="NO91" s="872" t="n">
        <f aca="false">Посуточная!SV91</f>
        <v>0</v>
      </c>
      <c r="NP91" s="872" t="n">
        <f aca="false">Посуточная!SW91</f>
        <v>0</v>
      </c>
      <c r="NQ91" s="872" t="n">
        <f aca="false">Посуточная!SX91</f>
        <v>0</v>
      </c>
      <c r="NR91" s="366" t="n">
        <f aca="false">Посуточная!TC91</f>
        <v>0</v>
      </c>
      <c r="NS91" s="366" t="n">
        <f aca="false">Посуточная!TD91</f>
        <v>0</v>
      </c>
      <c r="NT91" s="366" t="n">
        <f aca="false">Посуточная!TE91</f>
        <v>0</v>
      </c>
      <c r="NU91" s="366" t="n">
        <f aca="false">Посуточная!TF91</f>
        <v>0</v>
      </c>
      <c r="NV91" s="539"/>
      <c r="NW91" s="497"/>
      <c r="NZ91" s="502"/>
      <c r="OA91" s="539"/>
      <c r="OB91" s="291"/>
      <c r="OC91" s="291"/>
      <c r="OD91" s="539"/>
      <c r="OE91" s="539"/>
      <c r="OF91" s="291"/>
      <c r="OG91" s="291"/>
      <c r="OH91" s="539"/>
      <c r="OI91" s="539"/>
      <c r="OJ91" s="291"/>
      <c r="OK91" s="291"/>
      <c r="OL91" s="539"/>
      <c r="OM91" s="539"/>
      <c r="ON91" s="291"/>
      <c r="OO91" s="291"/>
      <c r="OP91" s="540"/>
      <c r="OQ91" s="504"/>
      <c r="OR91" s="373"/>
      <c r="OT91" s="503"/>
      <c r="OU91" s="504"/>
      <c r="OX91" s="503"/>
      <c r="OY91" s="504"/>
      <c r="PB91" s="502"/>
      <c r="PC91" s="497"/>
      <c r="PF91" s="503"/>
      <c r="PG91" s="504"/>
      <c r="PJ91" s="540"/>
      <c r="PK91" s="540"/>
      <c r="PN91" s="540"/>
      <c r="PO91" s="540"/>
      <c r="PQ91" s="374"/>
      <c r="PR91" s="541"/>
      <c r="PS91" s="542"/>
      <c r="PT91" s="541"/>
      <c r="PU91" s="542"/>
      <c r="PV91" s="335"/>
      <c r="PW91" s="542"/>
      <c r="PX91" s="543"/>
      <c r="PY91" s="541"/>
      <c r="PZ91" s="544"/>
      <c r="QA91" s="618"/>
      <c r="QD91" s="608"/>
      <c r="QQ91" s="127" t="n">
        <f aca="false">IF(V91="",0,V91+QQ88)</f>
        <v>0</v>
      </c>
      <c r="QR91" s="127" t="n">
        <f aca="false">IF(W91="",0,W91+QR88)</f>
        <v>0</v>
      </c>
      <c r="QS91" s="127" t="n">
        <f aca="false">IF(AN91="",0,AN91+QS88)</f>
        <v>0</v>
      </c>
      <c r="QT91" s="127" t="n">
        <f aca="false">IF(AO91="",0,AO91+QT88)</f>
        <v>0</v>
      </c>
      <c r="QU91" s="127" t="n">
        <f aca="false">IF(AZ91="",0,AZ91+QU88)</f>
        <v>0</v>
      </c>
      <c r="QV91" s="127" t="n">
        <f aca="false">IF(BA91="",0,BA91+QV88)</f>
        <v>0</v>
      </c>
      <c r="QW91" s="127" t="n">
        <f aca="false">IF(BL91="",0,BL91+QW88)</f>
        <v>0</v>
      </c>
      <c r="QX91" s="127" t="n">
        <f aca="false">IF(BM91="",0,BM91+QX88)</f>
        <v>0</v>
      </c>
      <c r="QY91" s="127" t="n">
        <f aca="false">IF(CF91="",0,CF91+QY88)</f>
        <v>0</v>
      </c>
      <c r="QZ91" s="127" t="n">
        <f aca="false">IF(CG91="",0,CG91+QZ88)</f>
        <v>0</v>
      </c>
      <c r="RA91" s="127" t="n">
        <f aca="false">IF(CX91="",0,CX91+RA88)</f>
        <v>0</v>
      </c>
      <c r="RB91" s="127" t="n">
        <f aca="false">IF(CY91="",0,CY91+RB88)</f>
        <v>0</v>
      </c>
      <c r="RC91" s="127" t="n">
        <f aca="false">IF(FO91="",0,FO91+RC88)</f>
        <v>0</v>
      </c>
      <c r="RD91" s="127" t="n">
        <f aca="false">IF(FP91="",0,FP91+RD88)</f>
        <v>0</v>
      </c>
      <c r="RE91" s="127" t="n">
        <f aca="false">IF(FC91="",0,FC91+RE88)</f>
        <v>0</v>
      </c>
      <c r="RF91" s="127" t="n">
        <f aca="false">IF(FD91="",0,FD91+RF88)</f>
        <v>0</v>
      </c>
      <c r="RG91" s="127" t="n">
        <f aca="false">IF(ND91="",0,ND91+RG88)</f>
        <v>0</v>
      </c>
      <c r="RH91" s="127" t="n">
        <f aca="false">IF(NE91="",0,NE91+RH88)</f>
        <v>0</v>
      </c>
      <c r="RI91" s="127" t="n">
        <f aca="false">IF(OX91="",0,OX91)</f>
        <v>0</v>
      </c>
      <c r="RJ91" s="127" t="n">
        <f aca="false">IF(OY91="",0,OY91)</f>
        <v>0</v>
      </c>
      <c r="RK91" s="127" t="n">
        <f aca="false">IF(IA91="",0,IA91+RK88)</f>
        <v>0</v>
      </c>
      <c r="RL91" s="127" t="n">
        <f aca="false">IF(IB91="",0,IB91+RL88)</f>
        <v>0</v>
      </c>
      <c r="RM91" s="127" t="n">
        <f aca="false">IF(OT91="",0,OT91+RM88)</f>
        <v>0</v>
      </c>
      <c r="RN91" s="127" t="n">
        <f aca="false">IF(OU91="",0,OU91+RN88)</f>
        <v>0</v>
      </c>
      <c r="RO91" s="127" t="n">
        <f aca="false">IF(PY91="",0,PY91+RO88)</f>
        <v>0</v>
      </c>
      <c r="RP91" s="127" t="n">
        <f aca="false">IF(PZ91="",0,PZ91+RP88)</f>
        <v>0</v>
      </c>
      <c r="RQ91" s="127" t="n">
        <f aca="false">IFERROR(RO91/$A89,0)</f>
        <v>0</v>
      </c>
      <c r="RR91" s="127" t="n">
        <f aca="false">IFERROR(RP91/$A89,0)</f>
        <v>0</v>
      </c>
      <c r="RS91" s="127" t="n">
        <f aca="false">IF(PD91="",0,PD91+RS88)</f>
        <v>0</v>
      </c>
      <c r="RT91" s="127" t="n">
        <f aca="false">IF(PE91="",0,PE91+RT88)</f>
        <v>0</v>
      </c>
      <c r="RU91" s="127" t="n">
        <f aca="false">IF(QQ91&gt;0,0,T91+RU88)</f>
        <v>0</v>
      </c>
      <c r="RV91" s="127" t="n">
        <f aca="false">IF(QR91&gt;0,0,U91+RV88)</f>
        <v>0</v>
      </c>
      <c r="RW91" s="127" t="n">
        <f aca="false">IF(QS91&gt;0,0,AL91+RW88)</f>
        <v>0</v>
      </c>
      <c r="RX91" s="127" t="n">
        <f aca="false">IF(QT91&gt;0,0,AM91+RX88)</f>
        <v>0</v>
      </c>
      <c r="RY91" s="127" t="n">
        <f aca="false">IF(QU91&gt;0,0,AX91+RY88)</f>
        <v>0</v>
      </c>
      <c r="RZ91" s="127" t="n">
        <f aca="false">IF(QV91&gt;0,0,AY91+RZ88)</f>
        <v>0</v>
      </c>
      <c r="SA91" s="127" t="n">
        <f aca="false">IF(QW91&gt;0,0,BJ91+SA88)</f>
        <v>0</v>
      </c>
      <c r="SB91" s="127" t="n">
        <f aca="false">IF(QX91&gt;0,0,BK91+SB88)</f>
        <v>0</v>
      </c>
      <c r="SC91" s="127" t="n">
        <f aca="false">IF(QY91&gt;0,0,CD91+SC88)</f>
        <v>0</v>
      </c>
      <c r="SD91" s="127" t="n">
        <f aca="false">IF(QZ91&gt;0,0,CE91+SD88)</f>
        <v>0</v>
      </c>
      <c r="SE91" s="127" t="n">
        <f aca="false">IF(RA91&gt;0,0,CV91+SE88)</f>
        <v>0</v>
      </c>
      <c r="SF91" s="127" t="n">
        <f aca="false">IF(RB91&gt;0,0,CW91+SF88)</f>
        <v>0</v>
      </c>
      <c r="SG91" s="127" t="n">
        <f aca="false">IF(RC91&gt;0,0,FM91+SG88)</f>
        <v>0</v>
      </c>
      <c r="SH91" s="127" t="n">
        <f aca="false">IF(RD91&gt;0,0,FN91+SH88)</f>
        <v>0</v>
      </c>
      <c r="SI91" s="127" t="n">
        <f aca="false">IF(RE91&gt;0,0,FA91+SI88)</f>
        <v>0</v>
      </c>
      <c r="SJ91" s="127" t="n">
        <f aca="false">IFERROR(IF(RF91&gt;0,0,FB91+SJ88),0)</f>
        <v>0</v>
      </c>
      <c r="SK91" s="127" t="n">
        <f aca="false">IF(RG91&gt;0,0,NB91+SK88)</f>
        <v>0</v>
      </c>
      <c r="SL91" s="127" t="n">
        <f aca="false">IFERROR(IF(RH91&gt;0,0,NC91+SL88),0)</f>
        <v>0</v>
      </c>
      <c r="SM91" s="127"/>
      <c r="SN91" s="127"/>
      <c r="SO91" s="127"/>
    </row>
    <row r="92" customFormat="false" ht="15" hidden="false" customHeight="false" outlineLevel="0" collapsed="false">
      <c r="A92" s="741"/>
      <c r="B92" s="863" t="str">
        <f aca="false">Посуточная!B92</f>
        <v>1943</v>
      </c>
      <c r="C92" s="864" t="str">
        <f aca="false">Посуточная!C92</f>
        <v>557</v>
      </c>
      <c r="D92" s="864" t="n">
        <f aca="false">Посуточная!D92</f>
        <v>0</v>
      </c>
      <c r="E92" s="864" t="n">
        <f aca="false">Посуточная!E92</f>
        <v>0</v>
      </c>
      <c r="F92" s="864" t="n">
        <f aca="false">Посуточная!F92</f>
        <v>0</v>
      </c>
      <c r="G92" s="864" t="n">
        <f aca="false">Посуточная!G92</f>
        <v>0</v>
      </c>
      <c r="H92" s="864" t="n">
        <f aca="false">Посуточная!H92</f>
        <v>0</v>
      </c>
      <c r="I92" s="864" t="n">
        <f aca="false">Посуточная!I92</f>
        <v>0</v>
      </c>
      <c r="J92" s="322" t="n">
        <f aca="false">Посуточная!Q92</f>
        <v>0</v>
      </c>
      <c r="K92" s="322" t="n">
        <f aca="false">Посуточная!R92</f>
        <v>0</v>
      </c>
      <c r="L92" s="322" t="n">
        <f aca="false">Посуточная!S92</f>
        <v>0</v>
      </c>
      <c r="M92" s="322" t="n">
        <f aca="false">Посуточная!T92</f>
        <v>0</v>
      </c>
      <c r="N92" s="322" t="n">
        <f aca="false">Посуточная!U92</f>
        <v>0</v>
      </c>
      <c r="O92" s="322" t="n">
        <f aca="false">Посуточная!V92</f>
        <v>0</v>
      </c>
      <c r="P92" s="322" t="n">
        <f aca="false">Посуточная!W92</f>
        <v>0</v>
      </c>
      <c r="Q92" s="322" t="n">
        <f aca="false">Посуточная!X92</f>
        <v>0</v>
      </c>
      <c r="R92" s="322" t="n">
        <f aca="false">Посуточная!Y92</f>
        <v>0</v>
      </c>
      <c r="S92" s="322" t="n">
        <f aca="false">Посуточная!Z92</f>
        <v>0</v>
      </c>
      <c r="T92" s="417" t="n">
        <f aca="false">COUNTIF(B92:I92,"&lt;&gt;0")-COUNTIF(B92:I92,"")</f>
        <v>-4</v>
      </c>
      <c r="U92" s="391" t="n">
        <f aca="false">COUNTIF(J92:S92,"&lt;&gt;0")-COUNTIF(J92:S92,"")</f>
        <v>0</v>
      </c>
      <c r="X92" s="863" t="n">
        <f aca="false">Посуточная!AL92</f>
        <v>0</v>
      </c>
      <c r="Y92" s="864" t="n">
        <f aca="false">Посуточная!AM92</f>
        <v>0</v>
      </c>
      <c r="Z92" s="864" t="n">
        <f aca="false">Посуточная!AN92</f>
        <v>0</v>
      </c>
      <c r="AA92" s="864" t="n">
        <f aca="false">Посуточная!AO92</f>
        <v>0</v>
      </c>
      <c r="AB92" s="864" t="n">
        <f aca="false">Посуточная!AP92</f>
        <v>0</v>
      </c>
      <c r="AC92" s="864" t="n">
        <f aca="false">Посуточная!AQ92</f>
        <v>0</v>
      </c>
      <c r="AD92" s="864" t="n">
        <f aca="false">Посуточная!AR92</f>
        <v>0</v>
      </c>
      <c r="AE92" s="322" t="str">
        <f aca="false">Посуточная!AZ92</f>
        <v>6354</v>
      </c>
      <c r="AF92" s="322" t="n">
        <f aca="false">Посуточная!BA92</f>
        <v>0</v>
      </c>
      <c r="AG92" s="322" t="n">
        <f aca="false">Посуточная!BB92</f>
        <v>0</v>
      </c>
      <c r="AH92" s="322" t="n">
        <f aca="false">Посуточная!BC92</f>
        <v>0</v>
      </c>
      <c r="AI92" s="322" t="n">
        <f aca="false">Посуточная!BD92</f>
        <v>0</v>
      </c>
      <c r="AJ92" s="322" t="n">
        <f aca="false">Посуточная!BE92</f>
        <v>0</v>
      </c>
      <c r="AK92" s="322" t="n">
        <f aca="false">Посуточная!BF92</f>
        <v>0</v>
      </c>
      <c r="AL92" s="417" t="n">
        <f aca="false">COUNTIF(X92:AD92,"&lt;&gt;0")-COUNTIF(X92:AD92,"")</f>
        <v>-7</v>
      </c>
      <c r="AM92" s="391" t="n">
        <f aca="false">COUNTIF(AE92:AK92,"&lt;&gt;0")-COUNTIF(AE92:AK92,"")</f>
        <v>1</v>
      </c>
      <c r="AP92" s="863" t="n">
        <f aca="false">Посуточная!BR92</f>
        <v>0</v>
      </c>
      <c r="AQ92" s="864" t="n">
        <f aca="false">Посуточная!BS92</f>
        <v>0</v>
      </c>
      <c r="AR92" s="864" t="n">
        <f aca="false">Посуточная!BT92</f>
        <v>0</v>
      </c>
      <c r="AS92" s="864" t="n">
        <f aca="false">Посуточная!BU92</f>
        <v>0</v>
      </c>
      <c r="AT92" s="322" t="n">
        <f aca="false">Посуточная!BZ92</f>
        <v>0</v>
      </c>
      <c r="AU92" s="322" t="n">
        <f aca="false">Посуточная!CA92</f>
        <v>0</v>
      </c>
      <c r="AV92" s="322" t="n">
        <f aca="false">Посуточная!CB92</f>
        <v>0</v>
      </c>
      <c r="AW92" s="322" t="n">
        <f aca="false">Посуточная!CC92</f>
        <v>0</v>
      </c>
      <c r="AX92" s="417" t="n">
        <f aca="false">COUNTIF(AP92:AS92,"&lt;&gt;0")-COUNTIF(AP92:AS92,"")</f>
        <v>-4</v>
      </c>
      <c r="AY92" s="391" t="n">
        <f aca="false">COUNTIF(AT92:AW92,"&lt;&gt;0")-COUNTIF(AT92:AW92,"")</f>
        <v>0</v>
      </c>
      <c r="BB92" s="863" t="n">
        <f aca="false">Посуточная!CL92</f>
        <v>0</v>
      </c>
      <c r="BC92" s="864" t="n">
        <f aca="false">Посуточная!CM92</f>
        <v>0</v>
      </c>
      <c r="BD92" s="864" t="n">
        <f aca="false">Посуточная!CN92</f>
        <v>0</v>
      </c>
      <c r="BE92" s="864" t="n">
        <f aca="false">Посуточная!CO92</f>
        <v>0</v>
      </c>
      <c r="BF92" s="322" t="n">
        <f aca="false">Посуточная!CT92</f>
        <v>0</v>
      </c>
      <c r="BG92" s="322" t="n">
        <f aca="false">Посуточная!CU92</f>
        <v>0</v>
      </c>
      <c r="BH92" s="322" t="n">
        <f aca="false">Посуточная!CV92</f>
        <v>0</v>
      </c>
      <c r="BI92" s="322" t="n">
        <f aca="false">Посуточная!CW92</f>
        <v>0</v>
      </c>
      <c r="BJ92" s="417" t="n">
        <f aca="false">COUNTIF(BB92:BE92,"&lt;&gt;0")-COUNTIF(BB92:BE92,"")</f>
        <v>-4</v>
      </c>
      <c r="BK92" s="391" t="n">
        <f aca="false">COUNTIF(BF92:BI92,"&lt;&gt;0")-COUNTIF(BF92:BI92,"")</f>
        <v>0</v>
      </c>
      <c r="BN92" s="395" t="n">
        <f aca="false">SUMIF(B6:BM6,"итого гр.",B92:BM92)</f>
        <v>2</v>
      </c>
      <c r="BO92" s="391" t="n">
        <f aca="false">SUMIF(B6:BM6,"итого фк.",B92:BM92)</f>
        <v>1</v>
      </c>
      <c r="BR92" s="396"/>
      <c r="BS92" s="397"/>
      <c r="BV92" s="381" t="n">
        <f aca="false">Посуточная!DN92</f>
        <v>0</v>
      </c>
      <c r="BW92" s="382" t="n">
        <f aca="false">Посуточная!DO92</f>
        <v>0</v>
      </c>
      <c r="BX92" s="382" t="n">
        <f aca="false">Посуточная!DP92</f>
        <v>0</v>
      </c>
      <c r="BY92" s="382" t="n">
        <f aca="false">Посуточная!DQ92</f>
        <v>0</v>
      </c>
      <c r="BZ92" s="322" t="n">
        <f aca="false">Посуточная!DV92</f>
        <v>0</v>
      </c>
      <c r="CA92" s="322" t="n">
        <f aca="false">Посуточная!DW92</f>
        <v>0</v>
      </c>
      <c r="CB92" s="322" t="n">
        <f aca="false">Посуточная!DX92</f>
        <v>0</v>
      </c>
      <c r="CC92" s="322" t="n">
        <f aca="false">Посуточная!DY92</f>
        <v>0</v>
      </c>
      <c r="CD92" s="417" t="n">
        <f aca="false">COUNTIF(BV92:BY92,"&lt;&gt;0")-COUNTIF(BV92:BY92,"")</f>
        <v>-4</v>
      </c>
      <c r="CE92" s="391" t="n">
        <f aca="false">COUNTIF(BZ92:CC92,"&lt;&gt;0")-COUNTIF(BZ92:CC92,"")</f>
        <v>0</v>
      </c>
      <c r="CH92" s="381" t="n">
        <f aca="false">Посуточная!EH92</f>
        <v>0</v>
      </c>
      <c r="CI92" s="382" t="n">
        <f aca="false">Посуточная!EI92</f>
        <v>0</v>
      </c>
      <c r="CJ92" s="382" t="n">
        <f aca="false">Посуточная!EJ92</f>
        <v>0</v>
      </c>
      <c r="CK92" s="382" t="n">
        <f aca="false">Посуточная!EK92</f>
        <v>0</v>
      </c>
      <c r="CL92" s="382" t="n">
        <f aca="false">Посуточная!EL92</f>
        <v>0</v>
      </c>
      <c r="CM92" s="382" t="n">
        <f aca="false">Посуточная!EM92</f>
        <v>0</v>
      </c>
      <c r="CN92" s="382" t="n">
        <f aca="false">Посуточная!EN92</f>
        <v>0</v>
      </c>
      <c r="CO92" s="322" t="n">
        <f aca="false">Посуточная!ES92</f>
        <v>0</v>
      </c>
      <c r="CP92" s="322" t="n">
        <f aca="false">Посуточная!ET92</f>
        <v>0</v>
      </c>
      <c r="CQ92" s="322" t="n">
        <f aca="false">Посуточная!EU92</f>
        <v>0</v>
      </c>
      <c r="CR92" s="322" t="n">
        <f aca="false">Посуточная!EV92</f>
        <v>0</v>
      </c>
      <c r="CS92" s="322" t="n">
        <f aca="false">Посуточная!EW92</f>
        <v>0</v>
      </c>
      <c r="CT92" s="322" t="n">
        <f aca="false">Посуточная!EX92</f>
        <v>0</v>
      </c>
      <c r="CU92" s="322" t="n">
        <f aca="false">Посуточная!EY92</f>
        <v>0</v>
      </c>
      <c r="CV92" s="417" t="n">
        <f aca="false">COUNTIF(CH92:CN92,"&lt;&gt;0")-COUNTIF(CH92:CN92,"")</f>
        <v>-7</v>
      </c>
      <c r="CW92" s="391" t="n">
        <f aca="false">COUNTIF(CO92:CU92,"&lt;&gt;0")-COUNTIF(CO92:CU92,"")</f>
        <v>0</v>
      </c>
      <c r="CZ92" s="863" t="str">
        <f aca="false">Посуточная!FH92</f>
        <v>3133</v>
      </c>
      <c r="DA92" s="864" t="n">
        <f aca="false">Посуточная!FI92</f>
        <v>0</v>
      </c>
      <c r="DB92" s="864" t="n">
        <f aca="false">Посуточная!FJ92</f>
        <v>0</v>
      </c>
      <c r="DC92" s="864" t="n">
        <f aca="false">Посуточная!FK92</f>
        <v>0</v>
      </c>
      <c r="DD92" s="864" t="n">
        <f aca="false">Посуточная!FL92</f>
        <v>0</v>
      </c>
      <c r="DE92" s="864" t="n">
        <f aca="false">Посуточная!FM92</f>
        <v>0</v>
      </c>
      <c r="DF92" s="864" t="n">
        <f aca="false">Посуточная!FN92</f>
        <v>0</v>
      </c>
      <c r="DG92" s="864" t="n">
        <f aca="false">Посуточная!FO92</f>
        <v>0</v>
      </c>
      <c r="DH92" s="864" t="n">
        <f aca="false">Посуточная!FP92</f>
        <v>0</v>
      </c>
      <c r="DI92" s="864" t="n">
        <f aca="false">Посуточная!FQ92</f>
        <v>0</v>
      </c>
      <c r="DJ92" s="864" t="n">
        <f aca="false">Посуточная!FR92</f>
        <v>0</v>
      </c>
      <c r="DK92" s="864" t="n">
        <f aca="false">Посуточная!FS92</f>
        <v>0</v>
      </c>
      <c r="DL92" s="864" t="n">
        <f aca="false">Посуточная!FT92</f>
        <v>0</v>
      </c>
      <c r="DM92" s="864" t="n">
        <f aca="false">Посуточная!FU92</f>
        <v>0</v>
      </c>
      <c r="DN92" s="864" t="n">
        <f aca="false">Посуточная!FV92</f>
        <v>0</v>
      </c>
      <c r="DO92" s="864" t="n">
        <f aca="false">Посуточная!FW92</f>
        <v>0</v>
      </c>
      <c r="DP92" s="864" t="n">
        <f aca="false">Посуточная!FX92</f>
        <v>0</v>
      </c>
      <c r="DQ92" s="864" t="n">
        <f aca="false">Посуточная!FY92</f>
        <v>0</v>
      </c>
      <c r="DR92" s="864" t="n">
        <f aca="false">Посуточная!FZ92</f>
        <v>0</v>
      </c>
      <c r="DS92" s="864" t="n">
        <f aca="false">Посуточная!GA92</f>
        <v>0</v>
      </c>
      <c r="DT92" s="864" t="n">
        <f aca="false">Посуточная!GB92</f>
        <v>0</v>
      </c>
      <c r="DU92" s="864" t="n">
        <f aca="false">Посуточная!GC92</f>
        <v>0</v>
      </c>
      <c r="DV92" s="864" t="n">
        <f aca="false">Посуточная!GD92</f>
        <v>0</v>
      </c>
      <c r="DW92" s="864" t="n">
        <f aca="false">Посуточная!GE92</f>
        <v>0</v>
      </c>
      <c r="DX92" s="864" t="n">
        <f aca="false">Посуточная!GF92</f>
        <v>0</v>
      </c>
      <c r="DY92" s="864" t="n">
        <f aca="false">Посуточная!GG92</f>
        <v>0</v>
      </c>
      <c r="DZ92" s="864" t="n">
        <f aca="false">Посуточная!GH92</f>
        <v>0</v>
      </c>
      <c r="EA92" s="864" t="n">
        <f aca="false">Посуточная!GI92</f>
        <v>0</v>
      </c>
      <c r="EB92" s="864" t="n">
        <f aca="false">Посуточная!GJ92</f>
        <v>0</v>
      </c>
      <c r="EC92" s="864" t="n">
        <f aca="false">Посуточная!GK92</f>
        <v>0</v>
      </c>
      <c r="ED92" s="864" t="n">
        <f aca="false">Посуточная!GL92</f>
        <v>0</v>
      </c>
      <c r="EE92" s="864" t="n">
        <f aca="false">Посуточная!GM92</f>
        <v>0</v>
      </c>
      <c r="EF92" s="322" t="n">
        <f aca="false">Посуточная!GU92</f>
        <v>0</v>
      </c>
      <c r="EG92" s="322" t="n">
        <f aca="false">Посуточная!GV92</f>
        <v>0</v>
      </c>
      <c r="EH92" s="322" t="n">
        <f aca="false">Посуточная!GW92</f>
        <v>0</v>
      </c>
      <c r="EI92" s="322" t="n">
        <f aca="false">Посуточная!GX92</f>
        <v>0</v>
      </c>
      <c r="EJ92" s="322" t="n">
        <f aca="false">Посуточная!GY92</f>
        <v>0</v>
      </c>
      <c r="EK92" s="322" t="n">
        <f aca="false">Посуточная!GZ92</f>
        <v>0</v>
      </c>
      <c r="EL92" s="322" t="n">
        <f aca="false">Посуточная!HA92</f>
        <v>0</v>
      </c>
      <c r="EM92" s="322" t="n">
        <f aca="false">Посуточная!HB92</f>
        <v>0</v>
      </c>
      <c r="EN92" s="322" t="n">
        <f aca="false">Посуточная!HC92</f>
        <v>0</v>
      </c>
      <c r="EO92" s="322" t="n">
        <f aca="false">Посуточная!HD92</f>
        <v>0</v>
      </c>
      <c r="EP92" s="322" t="n">
        <f aca="false">Посуточная!HE92</f>
        <v>0</v>
      </c>
      <c r="EQ92" s="322" t="n">
        <f aca="false">Посуточная!HF92</f>
        <v>0</v>
      </c>
      <c r="ER92" s="322" t="n">
        <f aca="false">Посуточная!HG92</f>
        <v>0</v>
      </c>
      <c r="ES92" s="322" t="n">
        <f aca="false">Посуточная!HH92</f>
        <v>0</v>
      </c>
      <c r="ET92" s="322" t="n">
        <f aca="false">Посуточная!HI92</f>
        <v>0</v>
      </c>
      <c r="EU92" s="322" t="n">
        <f aca="false">Посуточная!HJ92</f>
        <v>0</v>
      </c>
      <c r="EV92" s="322" t="n">
        <f aca="false">Посуточная!HK92</f>
        <v>0</v>
      </c>
      <c r="EW92" s="322" t="n">
        <f aca="false">Посуточная!HL92</f>
        <v>0</v>
      </c>
      <c r="EX92" s="322" t="n">
        <f aca="false">Посуточная!HM92</f>
        <v>0</v>
      </c>
      <c r="EY92" s="322" t="n">
        <f aca="false">Посуточная!HN92</f>
        <v>0</v>
      </c>
      <c r="EZ92" s="322" t="n">
        <f aca="false">Посуточная!HO92</f>
        <v>0</v>
      </c>
      <c r="FA92" s="390" t="n">
        <f aca="false">COUNTIF(CZ92:EE92,"&lt;&gt;0")-COUNTIF(CZ92:EE92,"")</f>
        <v>-30</v>
      </c>
      <c r="FB92" s="391" t="n">
        <f aca="false">COUNTIF(EF92:EZ92,"&lt;&gt;0")-COUNTIF(EF92:EZ92,"")</f>
        <v>0</v>
      </c>
      <c r="FE92" s="869" t="n">
        <f aca="false">Посуточная!IA92</f>
        <v>0</v>
      </c>
      <c r="FF92" s="870" t="n">
        <f aca="false">Посуточная!IB92</f>
        <v>0</v>
      </c>
      <c r="FG92" s="870" t="n">
        <f aca="false">Посуточная!IC92</f>
        <v>0</v>
      </c>
      <c r="FH92" s="864" t="n">
        <f aca="false">Посуточная!ID92</f>
        <v>0</v>
      </c>
      <c r="FI92" s="322" t="n">
        <f aca="false">Посуточная!II92</f>
        <v>0</v>
      </c>
      <c r="FJ92" s="366" t="n">
        <f aca="false">Посуточная!IJ92</f>
        <v>0</v>
      </c>
      <c r="FK92" s="366" t="n">
        <f aca="false">Посуточная!IK92</f>
        <v>0</v>
      </c>
      <c r="FL92" s="366" t="n">
        <f aca="false">Посуточная!IL92</f>
        <v>0</v>
      </c>
      <c r="FM92" s="390" t="n">
        <f aca="false">COUNTIF(FE92:FH92,"&lt;&gt;0")-COUNTIF(FE92:FH92,"")</f>
        <v>-4</v>
      </c>
      <c r="FN92" s="391" t="n">
        <f aca="false">COUNTIF(FI92:FL92,"&lt;&gt;0")-COUNTIF(FI92:FL92,"")</f>
        <v>0</v>
      </c>
      <c r="FQ92" s="381"/>
      <c r="FR92" s="382"/>
      <c r="FS92" s="382"/>
      <c r="FT92" s="382"/>
      <c r="FU92" s="382"/>
      <c r="FV92" s="382"/>
      <c r="FW92" s="382"/>
      <c r="FX92" s="382"/>
      <c r="FY92" s="382"/>
      <c r="FZ92" s="382"/>
      <c r="GA92" s="382"/>
      <c r="GB92" s="382"/>
      <c r="GC92" s="382"/>
      <c r="GD92" s="382"/>
      <c r="GE92" s="382"/>
      <c r="GF92" s="322"/>
      <c r="GG92" s="322"/>
      <c r="GH92" s="322"/>
      <c r="GI92" s="322"/>
      <c r="GJ92" s="322"/>
      <c r="GK92" s="322"/>
      <c r="GL92" s="322"/>
      <c r="GM92" s="322"/>
      <c r="GN92" s="322"/>
      <c r="GO92" s="322"/>
      <c r="GP92" s="322"/>
      <c r="GQ92" s="322"/>
      <c r="GR92" s="322"/>
      <c r="GS92" s="322"/>
      <c r="GT92" s="322"/>
      <c r="GU92" s="322"/>
      <c r="GV92" s="322"/>
      <c r="GW92" s="322"/>
      <c r="GX92" s="322"/>
      <c r="GY92" s="322"/>
      <c r="GZ92" s="322"/>
      <c r="HA92" s="322"/>
      <c r="HB92" s="322"/>
      <c r="HC92" s="322"/>
      <c r="HD92" s="322"/>
      <c r="HE92" s="322"/>
      <c r="HF92" s="322"/>
      <c r="HG92" s="322"/>
      <c r="HH92" s="322"/>
      <c r="HI92" s="322"/>
      <c r="HJ92" s="322"/>
      <c r="HK92" s="322"/>
      <c r="HL92" s="322"/>
      <c r="HM92" s="417" t="n">
        <f aca="false">COUNTIF(FQ92:GE92,"&lt;&gt;0")-COUNTIF(FQ92:GE92,"")</f>
        <v>0</v>
      </c>
      <c r="HN92" s="391" t="n">
        <f aca="false">COUNTIF(GF92:HL92,"&lt;&gt;0")-COUNTIF(GF92:HL92,"")</f>
        <v>0</v>
      </c>
      <c r="HQ92" s="395" t="n">
        <f aca="false">SUMIF(BV6:HP6,"итого гр.",BV92:HP92)</f>
        <v>1</v>
      </c>
      <c r="HR92" s="391" t="n">
        <f aca="false">SUMIF(BV6:HP6,"итого фк.",BV92:HP92)</f>
        <v>0</v>
      </c>
      <c r="HU92" s="396"/>
      <c r="HV92" s="397"/>
      <c r="HY92" s="406"/>
      <c r="HZ92" s="407"/>
      <c r="IC92" s="396"/>
      <c r="ID92" s="397"/>
      <c r="IG92" s="381"/>
      <c r="IH92" s="382"/>
      <c r="II92" s="382"/>
      <c r="IJ92" s="382"/>
      <c r="IK92" s="382"/>
      <c r="IL92" s="382"/>
      <c r="IM92" s="382"/>
      <c r="IN92" s="382"/>
      <c r="IO92" s="382"/>
      <c r="IP92" s="382"/>
      <c r="IQ92" s="382"/>
      <c r="IR92" s="382"/>
      <c r="IS92" s="382"/>
      <c r="IT92" s="382"/>
      <c r="IU92" s="382"/>
      <c r="IV92" s="322"/>
      <c r="IW92" s="322"/>
      <c r="IX92" s="322"/>
      <c r="IY92" s="322"/>
      <c r="IZ92" s="322"/>
      <c r="JA92" s="322"/>
      <c r="JB92" s="322"/>
      <c r="JC92" s="322"/>
      <c r="JD92" s="322"/>
      <c r="JE92" s="322"/>
      <c r="JF92" s="322"/>
      <c r="JG92" s="322"/>
      <c r="JH92" s="322"/>
      <c r="JI92" s="322"/>
      <c r="JJ92" s="322"/>
      <c r="JK92" s="322"/>
      <c r="JL92" s="322"/>
      <c r="JM92" s="322"/>
      <c r="JN92" s="322"/>
      <c r="JO92" s="322"/>
      <c r="JP92" s="322"/>
      <c r="JQ92" s="322"/>
      <c r="JR92" s="322"/>
      <c r="JS92" s="322"/>
      <c r="JT92" s="322"/>
      <c r="JU92" s="322"/>
      <c r="JV92" s="322"/>
      <c r="JW92" s="322"/>
      <c r="JX92" s="322"/>
      <c r="JY92" s="322"/>
      <c r="JZ92" s="322"/>
      <c r="KA92" s="322"/>
      <c r="KB92" s="322"/>
      <c r="KC92" s="322"/>
      <c r="KD92" s="322"/>
      <c r="KE92" s="322"/>
      <c r="KF92" s="322"/>
      <c r="KG92" s="322"/>
      <c r="KH92" s="322"/>
      <c r="KI92" s="322"/>
      <c r="KJ92" s="417" t="n">
        <f aca="false">COUNTIF(IG92:IU92,"&lt;&gt;0")-COUNTIF(IG92:IU92,"")</f>
        <v>0</v>
      </c>
      <c r="KK92" s="391" t="n">
        <f aca="false">COUNTIF(IV92:KI92,"&lt;&gt;0")-COUNTIF(IV92:KI92,"")</f>
        <v>0</v>
      </c>
      <c r="KN92" s="871" t="n">
        <f aca="false">Посуточная!OF92</f>
        <v>0</v>
      </c>
      <c r="KO92" s="872" t="n">
        <f aca="false">Посуточная!OG92</f>
        <v>0</v>
      </c>
      <c r="KP92" s="872" t="n">
        <f aca="false">Посуточная!OH92</f>
        <v>0</v>
      </c>
      <c r="KQ92" s="872" t="n">
        <f aca="false">Посуточная!OI92</f>
        <v>0</v>
      </c>
      <c r="KR92" s="872" t="n">
        <f aca="false">Посуточная!OJ92</f>
        <v>0</v>
      </c>
      <c r="KS92" s="872" t="n">
        <f aca="false">Посуточная!OK92</f>
        <v>0</v>
      </c>
      <c r="KT92" s="872" t="n">
        <f aca="false">Посуточная!OL92</f>
        <v>0</v>
      </c>
      <c r="KU92" s="872" t="n">
        <f aca="false">Посуточная!OM92</f>
        <v>0</v>
      </c>
      <c r="KV92" s="872" t="n">
        <f aca="false">Посуточная!ON92</f>
        <v>0</v>
      </c>
      <c r="KW92" s="873" t="n">
        <f aca="false">Посуточная!OO92</f>
        <v>0</v>
      </c>
      <c r="KX92" s="366" t="n">
        <f aca="false">Посуточная!OV92</f>
        <v>0</v>
      </c>
      <c r="KY92" s="366" t="n">
        <f aca="false">Посуточная!OW92</f>
        <v>0</v>
      </c>
      <c r="KZ92" s="366" t="n">
        <f aca="false">Посуточная!OX92</f>
        <v>0</v>
      </c>
      <c r="LA92" s="366" t="n">
        <f aca="false">Посуточная!OY92</f>
        <v>0</v>
      </c>
      <c r="LB92" s="366" t="n">
        <f aca="false">Посуточная!OZ92</f>
        <v>0</v>
      </c>
      <c r="LC92" s="366" t="n">
        <f aca="false">Посуточная!PA92</f>
        <v>0</v>
      </c>
      <c r="LD92" s="366" t="n">
        <f aca="false">Посуточная!PB92</f>
        <v>0</v>
      </c>
      <c r="LE92" s="366" t="n">
        <f aca="false">Посуточная!PC92</f>
        <v>0</v>
      </c>
      <c r="LF92" s="366" t="n">
        <f aca="false">Посуточная!PD92</f>
        <v>0</v>
      </c>
      <c r="LG92" s="366" t="n">
        <f aca="false">Посуточная!PE92</f>
        <v>0</v>
      </c>
      <c r="LH92" s="366" t="n">
        <f aca="false">Посуточная!PF92</f>
        <v>0</v>
      </c>
      <c r="LI92" s="366" t="n">
        <f aca="false">Посуточная!PG92</f>
        <v>0</v>
      </c>
      <c r="LJ92" s="366" t="n">
        <f aca="false">Посуточная!PH92</f>
        <v>0</v>
      </c>
      <c r="LK92" s="366" t="n">
        <f aca="false">Посуточная!PI92</f>
        <v>0</v>
      </c>
      <c r="LL92" s="366" t="n">
        <f aca="false">Посуточная!PJ92</f>
        <v>0</v>
      </c>
      <c r="LM92" s="366" t="n">
        <f aca="false">Посуточная!PK92</f>
        <v>0</v>
      </c>
      <c r="LN92" s="366" t="n">
        <f aca="false">Посуточная!PL92</f>
        <v>0</v>
      </c>
      <c r="LO92" s="366" t="n">
        <f aca="false">Посуточная!PM92</f>
        <v>0</v>
      </c>
      <c r="LP92" s="366" t="n">
        <f aca="false">Посуточная!PN92</f>
        <v>0</v>
      </c>
      <c r="LQ92" s="366" t="n">
        <f aca="false">Посуточная!PO92</f>
        <v>0</v>
      </c>
      <c r="LR92" s="417" t="n">
        <f aca="false">COUNTIF(KN92:KW92,"&lt;&gt;0")-COUNTIF(KN92:KW92,"")</f>
        <v>-10</v>
      </c>
      <c r="LS92" s="391" t="n">
        <f aca="false">COUNTIF(KX92:LQ92,"&lt;&gt;0")-COUNTIF(KX92:LQ92,"")</f>
        <v>0</v>
      </c>
      <c r="LV92" s="414" t="n">
        <f aca="false">Посуточная!QA92</f>
        <v>0</v>
      </c>
      <c r="LW92" s="415" t="n">
        <f aca="false">Посуточная!QB92</f>
        <v>0</v>
      </c>
      <c r="LX92" s="415" t="n">
        <f aca="false">Посуточная!QC92</f>
        <v>0</v>
      </c>
      <c r="LY92" s="415" t="n">
        <f aca="false">Посуточная!QD92</f>
        <v>0</v>
      </c>
      <c r="LZ92" s="415" t="n">
        <f aca="false">Посуточная!QE92</f>
        <v>0</v>
      </c>
      <c r="MA92" s="415" t="n">
        <f aca="false">Посуточная!QF92</f>
        <v>0</v>
      </c>
      <c r="MB92" s="415" t="n">
        <f aca="false">Посуточная!QG92</f>
        <v>0</v>
      </c>
      <c r="MC92" s="876" t="n">
        <f aca="false">Посуточная!QO92</f>
        <v>0</v>
      </c>
      <c r="MD92" s="876" t="n">
        <f aca="false">Посуточная!QP92</f>
        <v>0</v>
      </c>
      <c r="ME92" s="876" t="n">
        <f aca="false">Посуточная!QQ92</f>
        <v>0</v>
      </c>
      <c r="MF92" s="876" t="n">
        <f aca="false">Посуточная!QR92</f>
        <v>0</v>
      </c>
      <c r="MG92" s="876" t="n">
        <f aca="false">Посуточная!QS92</f>
        <v>0</v>
      </c>
      <c r="MH92" s="876" t="n">
        <f aca="false">Посуточная!QT92</f>
        <v>0</v>
      </c>
      <c r="MI92" s="876" t="n">
        <f aca="false">Посуточная!QU92</f>
        <v>0</v>
      </c>
      <c r="MJ92" s="417" t="n">
        <f aca="false">COUNTIF(LV92:MB92,"&lt;&gt;0")-COUNTIF(LV92:MB92,"")</f>
        <v>-7</v>
      </c>
      <c r="MK92" s="391" t="n">
        <f aca="false">COUNTIF(MC92:MI92,"&lt;&gt;0")-COUNTIF(MC92:MI92,"")</f>
        <v>0</v>
      </c>
      <c r="MN92" s="871" t="n">
        <f aca="false">Посуточная!RG92</f>
        <v>0</v>
      </c>
      <c r="MO92" s="872" t="n">
        <f aca="false">Посуточная!RH92</f>
        <v>0</v>
      </c>
      <c r="MP92" s="872" t="n">
        <f aca="false">Посуточная!RI92</f>
        <v>0</v>
      </c>
      <c r="MQ92" s="872" t="n">
        <f aca="false">Посуточная!RJ92</f>
        <v>0</v>
      </c>
      <c r="MR92" s="872" t="n">
        <f aca="false">Посуточная!RK92</f>
        <v>0</v>
      </c>
      <c r="MS92" s="872" t="n">
        <f aca="false">Посуточная!RL92</f>
        <v>0</v>
      </c>
      <c r="MT92" s="872" t="n">
        <f aca="false">Посуточная!RM92</f>
        <v>0</v>
      </c>
      <c r="MU92" s="366" t="n">
        <f aca="false">Посуточная!RU92</f>
        <v>0</v>
      </c>
      <c r="MV92" s="366" t="n">
        <f aca="false">Посуточная!RV92</f>
        <v>0</v>
      </c>
      <c r="MW92" s="366" t="n">
        <f aca="false">Посуточная!RW92</f>
        <v>0</v>
      </c>
      <c r="MX92" s="366" t="n">
        <f aca="false">Посуточная!RX92</f>
        <v>0</v>
      </c>
      <c r="MY92" s="366" t="n">
        <f aca="false">Посуточная!RY92</f>
        <v>0</v>
      </c>
      <c r="MZ92" s="366" t="n">
        <f aca="false">Посуточная!RZ92</f>
        <v>0</v>
      </c>
      <c r="NA92" s="366" t="n">
        <f aca="false">Посуточная!SA92</f>
        <v>0</v>
      </c>
      <c r="NB92" s="417" t="n">
        <f aca="false">COUNTIF(MN92:MT92,"&lt;&gt;0")-COUNTIF(MN92:MT92,"")</f>
        <v>-7</v>
      </c>
      <c r="NC92" s="391" t="n">
        <f aca="false">COUNTIF(MU92:NA92,"&lt;&gt;0")-COUNTIF(MU92:NA92,"")</f>
        <v>-7</v>
      </c>
      <c r="NF92" s="395" t="n">
        <f aca="false">SUMIF(IG6:NE6,"итого гр.",IG92:NE92)</f>
        <v>0</v>
      </c>
      <c r="NG92" s="391" t="n">
        <f aca="false">SUMIF($IG$6:$NE$6,"итого фк.",IG92:NE92)</f>
        <v>0</v>
      </c>
      <c r="NJ92" s="396"/>
      <c r="NK92" s="397"/>
      <c r="NN92" s="871" t="n">
        <f aca="false">Посуточная!SU92</f>
        <v>0</v>
      </c>
      <c r="NO92" s="872" t="n">
        <f aca="false">Посуточная!SV92</f>
        <v>0</v>
      </c>
      <c r="NP92" s="872" t="n">
        <f aca="false">Посуточная!SW92</f>
        <v>0</v>
      </c>
      <c r="NQ92" s="872" t="n">
        <f aca="false">Посуточная!SX92</f>
        <v>0</v>
      </c>
      <c r="NR92" s="366" t="n">
        <f aca="false">Посуточная!TC92</f>
        <v>0</v>
      </c>
      <c r="NS92" s="366" t="n">
        <f aca="false">Посуточная!TD92</f>
        <v>0</v>
      </c>
      <c r="NT92" s="366" t="n">
        <f aca="false">Посуточная!TE92</f>
        <v>0</v>
      </c>
      <c r="NU92" s="366" t="n">
        <f aca="false">Посуточная!TF92</f>
        <v>0</v>
      </c>
      <c r="NV92" s="417"/>
      <c r="NW92" s="391"/>
      <c r="NZ92" s="395"/>
      <c r="OA92" s="417"/>
      <c r="OB92" s="291"/>
      <c r="OC92" s="291"/>
      <c r="OD92" s="417"/>
      <c r="OE92" s="417"/>
      <c r="OF92" s="291"/>
      <c r="OG92" s="291"/>
      <c r="OH92" s="417"/>
      <c r="OI92" s="417"/>
      <c r="OJ92" s="291"/>
      <c r="OK92" s="291"/>
      <c r="OL92" s="417"/>
      <c r="OM92" s="417"/>
      <c r="ON92" s="291"/>
      <c r="OO92" s="291"/>
      <c r="OP92" s="418" t="n">
        <f aca="false">SUMIF(NZ6:OO6,"итого гр.",NZ92:OO92)</f>
        <v>0</v>
      </c>
      <c r="OQ92" s="397" t="n">
        <f aca="false">SUMIF($NZ$6:$OO$6,"итого фк.",NZ92:OO92)</f>
        <v>0</v>
      </c>
      <c r="OR92" s="373"/>
      <c r="OT92" s="396"/>
      <c r="OU92" s="397"/>
      <c r="OX92" s="396"/>
      <c r="OY92" s="397"/>
      <c r="PB92" s="395"/>
      <c r="PC92" s="391"/>
      <c r="PF92" s="396"/>
      <c r="PG92" s="397"/>
      <c r="PJ92" s="418"/>
      <c r="PK92" s="418"/>
      <c r="PN92" s="418"/>
      <c r="PO92" s="418"/>
      <c r="PR92" s="546"/>
      <c r="PS92" s="375"/>
      <c r="PT92" s="546"/>
      <c r="PU92" s="375"/>
      <c r="PV92" s="396"/>
      <c r="PW92" s="375"/>
      <c r="PX92" s="419"/>
      <c r="PY92" s="546"/>
      <c r="PZ92" s="377"/>
      <c r="QA92" s="618"/>
      <c r="QD92" s="608"/>
      <c r="QQ92" s="127" t="n">
        <f aca="false">IF(V92="",0,V92+QQ89)</f>
        <v>0</v>
      </c>
      <c r="QR92" s="127" t="n">
        <f aca="false">IF(W92="",0,W92+QR89)</f>
        <v>0</v>
      </c>
      <c r="QS92" s="127" t="n">
        <f aca="false">IF(AN92="",0,AN92+QS89)</f>
        <v>0</v>
      </c>
      <c r="QT92" s="127" t="n">
        <f aca="false">IF(AO92="",0,AO92+QT89)</f>
        <v>0</v>
      </c>
      <c r="QU92" s="127" t="n">
        <f aca="false">IF(AZ92="",0,AZ92+QU89)</f>
        <v>0</v>
      </c>
      <c r="QV92" s="127" t="n">
        <f aca="false">IF(BA92="",0,BA92+QV89)</f>
        <v>0</v>
      </c>
      <c r="QW92" s="127" t="n">
        <f aca="false">IF(BL92="",0,BL92+QW89)</f>
        <v>0</v>
      </c>
      <c r="QX92" s="127" t="n">
        <f aca="false">IF(BM92="",0,BM92+QX89)</f>
        <v>0</v>
      </c>
      <c r="QY92" s="127" t="n">
        <f aca="false">IF(CF92="",0,CF92+QY89)</f>
        <v>0</v>
      </c>
      <c r="QZ92" s="127" t="n">
        <f aca="false">IF(CG92="",0,CG92+QZ89)</f>
        <v>0</v>
      </c>
      <c r="RA92" s="127" t="n">
        <f aca="false">IF(CX92="",0,CX92+RA89)</f>
        <v>0</v>
      </c>
      <c r="RB92" s="127" t="n">
        <f aca="false">IF(CY92="",0,CY92+RB89)</f>
        <v>0</v>
      </c>
      <c r="RC92" s="127" t="n">
        <f aca="false">IF(FO92="",0,FO92+RC89)</f>
        <v>0</v>
      </c>
      <c r="RD92" s="127" t="n">
        <f aca="false">IF(FP92="",0,FP92+RD89)</f>
        <v>0</v>
      </c>
      <c r="RE92" s="127" t="n">
        <f aca="false">IF(FC92="",0,FC92+RE89)</f>
        <v>0</v>
      </c>
      <c r="RF92" s="127" t="n">
        <f aca="false">IF(FD92="",0,FD92+RF89)</f>
        <v>0</v>
      </c>
      <c r="RG92" s="127" t="n">
        <f aca="false">IF(ND92="",0,ND92+RG89)</f>
        <v>0</v>
      </c>
      <c r="RH92" s="127" t="n">
        <f aca="false">IF(NE92="",0,NE92+RH89)</f>
        <v>0</v>
      </c>
      <c r="RI92" s="127" t="n">
        <f aca="false">IF(OX92="",0,OX92)</f>
        <v>0</v>
      </c>
      <c r="RJ92" s="127" t="n">
        <f aca="false">IF(OY92="",0,OY92)</f>
        <v>0</v>
      </c>
      <c r="RK92" s="127" t="n">
        <f aca="false">IF(IA92="",0,IA92+RK89)</f>
        <v>0</v>
      </c>
      <c r="RL92" s="127" t="n">
        <f aca="false">IF(IB92="",0,IB92+RL89)</f>
        <v>0</v>
      </c>
      <c r="RM92" s="127" t="n">
        <f aca="false">IF(OT92="",0,OT92+RM89)</f>
        <v>0</v>
      </c>
      <c r="RN92" s="127" t="n">
        <f aca="false">IF(OU92="",0,OU92+RN89)</f>
        <v>0</v>
      </c>
      <c r="RO92" s="127" t="n">
        <f aca="false">IF(PY92="",0,PY92+RO89)</f>
        <v>0</v>
      </c>
      <c r="RP92" s="127" t="n">
        <f aca="false">IF(PZ92="",0,PZ92+RP89)</f>
        <v>0</v>
      </c>
      <c r="RQ92" s="127" t="n">
        <f aca="false">IFERROR(RO92/$A90,0)</f>
        <v>0</v>
      </c>
      <c r="RR92" s="127" t="n">
        <f aca="false">IFERROR(RP92/$A90,0)</f>
        <v>0</v>
      </c>
      <c r="RS92" s="127" t="n">
        <f aca="false">IF(PD92="",0,PD92+RS89)</f>
        <v>0</v>
      </c>
      <c r="RT92" s="127" t="n">
        <f aca="false">IF(PE92="",0,PE92+RT89)</f>
        <v>0</v>
      </c>
      <c r="RU92" s="127" t="n">
        <f aca="false">IF(QQ92&gt;0,0,T92+RU89)</f>
        <v>-188</v>
      </c>
      <c r="RV92" s="127" t="n">
        <f aca="false">IF(QR92&gt;0,0,U92+RV89)</f>
        <v>7</v>
      </c>
      <c r="RW92" s="127" t="n">
        <f aca="false">IF(QS92&gt;0,0,AL92+RW89)</f>
        <v>-166</v>
      </c>
      <c r="RX92" s="127" t="n">
        <f aca="false">IF(QT92&gt;0,0,AM92+RX89)</f>
        <v>13</v>
      </c>
      <c r="RY92" s="127" t="n">
        <f aca="false">IF(QU92&gt;0,0,AX92+RY89)</f>
        <v>-112</v>
      </c>
      <c r="RZ92" s="127" t="n">
        <f aca="false">IF(QV92&gt;0,0,AY92+RZ89)</f>
        <v>0</v>
      </c>
      <c r="SA92" s="127" t="n">
        <f aca="false">IF(QW92&gt;0,0,BJ92+SA89)</f>
        <v>-112</v>
      </c>
      <c r="SB92" s="127" t="n">
        <f aca="false">IF(QX92&gt;0,0,BK92+SB89)</f>
        <v>0</v>
      </c>
      <c r="SC92" s="127" t="n">
        <f aca="false">IF(QY92&gt;0,0,CD92+SC89)</f>
        <v>-104</v>
      </c>
      <c r="SD92" s="127" t="n">
        <f aca="false">IF(QZ92&gt;0,0,CE92+SD89)</f>
        <v>4</v>
      </c>
      <c r="SE92" s="127" t="n">
        <f aca="false">IF(RA92&gt;0,0,CV92+SE89)</f>
        <v>-182</v>
      </c>
      <c r="SF92" s="127" t="n">
        <f aca="false">IF(RB92&gt;0,0,CW92+SF89)</f>
        <v>2</v>
      </c>
      <c r="SG92" s="127" t="n">
        <f aca="false">IF(RC92&gt;0,0,FM92+SG89)</f>
        <v>-112</v>
      </c>
      <c r="SH92" s="127" t="n">
        <f aca="false">IF(RD92&gt;0,0,FN92+SH89)</f>
        <v>0</v>
      </c>
      <c r="SI92" s="127" t="n">
        <f aca="false">IF(RE92&gt;0,0,FA92+SI89)</f>
        <v>-826</v>
      </c>
      <c r="SJ92" s="127" t="n">
        <f aca="false">IFERROR(IF(RF92&gt;0,0,FB92+SJ89),0)</f>
        <v>25</v>
      </c>
      <c r="SK92" s="127" t="n">
        <f aca="false">IF(RG92&gt;0,0,NB92+SK89)</f>
        <v>-177</v>
      </c>
      <c r="SL92" s="127" t="n">
        <f aca="false">IFERROR(IF(RH92&gt;0,0,NC92+SL89),0)</f>
        <v>-190</v>
      </c>
      <c r="SM92" s="127"/>
      <c r="SN92" s="127"/>
      <c r="SO92" s="127"/>
    </row>
    <row r="93" customFormat="false" ht="15" hidden="false" customHeight="false" outlineLevel="0" collapsed="false">
      <c r="A93" s="741"/>
      <c r="B93" s="879" t="n">
        <f aca="false">Посуточная!B93</f>
        <v>30</v>
      </c>
      <c r="C93" s="880" t="n">
        <f aca="false">Посуточная!C93</f>
        <v>40</v>
      </c>
      <c r="D93" s="880" t="n">
        <f aca="false">Посуточная!D93</f>
        <v>0</v>
      </c>
      <c r="E93" s="880" t="n">
        <f aca="false">Посуточная!E93</f>
        <v>0</v>
      </c>
      <c r="F93" s="880" t="n">
        <f aca="false">Посуточная!F93</f>
        <v>0</v>
      </c>
      <c r="G93" s="880" t="n">
        <f aca="false">Посуточная!G93</f>
        <v>0</v>
      </c>
      <c r="H93" s="880" t="n">
        <f aca="false">Посуточная!H93</f>
        <v>0</v>
      </c>
      <c r="I93" s="880" t="n">
        <f aca="false">Посуточная!I93</f>
        <v>0</v>
      </c>
      <c r="J93" s="427" t="n">
        <f aca="false">Посуточная!Q93</f>
        <v>0</v>
      </c>
      <c r="K93" s="427" t="n">
        <f aca="false">Посуточная!R93</f>
        <v>0</v>
      </c>
      <c r="L93" s="427" t="n">
        <f aca="false">Посуточная!S93</f>
        <v>0</v>
      </c>
      <c r="M93" s="427" t="n">
        <f aca="false">Посуточная!T93</f>
        <v>0</v>
      </c>
      <c r="N93" s="427" t="n">
        <f aca="false">Посуточная!U93</f>
        <v>0</v>
      </c>
      <c r="O93" s="427" t="n">
        <f aca="false">Посуточная!V93</f>
        <v>0</v>
      </c>
      <c r="P93" s="427" t="n">
        <f aca="false">Посуточная!W93</f>
        <v>0</v>
      </c>
      <c r="Q93" s="427" t="n">
        <f aca="false">Посуточная!X93</f>
        <v>0</v>
      </c>
      <c r="R93" s="427" t="n">
        <f aca="false">Посуточная!Y93</f>
        <v>0</v>
      </c>
      <c r="S93" s="427" t="n">
        <f aca="false">Посуточная!Z93</f>
        <v>0</v>
      </c>
      <c r="T93" s="475" t="n">
        <f aca="false">SUBTOTAL(9, B93:I93)</f>
        <v>70</v>
      </c>
      <c r="U93" s="433" t="n">
        <f aca="false">SUBTOTAL(9, J93:S93)</f>
        <v>0</v>
      </c>
      <c r="V93" s="273" t="n">
        <f aca="false">SUM(T93,V90)</f>
        <v>630</v>
      </c>
      <c r="W93" s="273" t="n">
        <f aca="false">SUM(U93,W90)</f>
        <v>235</v>
      </c>
      <c r="X93" s="879" t="n">
        <f aca="false">Посуточная!AL93</f>
        <v>0</v>
      </c>
      <c r="Y93" s="880" t="n">
        <f aca="false">Посуточная!AM93</f>
        <v>0</v>
      </c>
      <c r="Z93" s="880" t="n">
        <f aca="false">Посуточная!AN93</f>
        <v>0</v>
      </c>
      <c r="AA93" s="880" t="n">
        <f aca="false">Посуточная!AO93</f>
        <v>0</v>
      </c>
      <c r="AB93" s="880" t="n">
        <f aca="false">Посуточная!AP93</f>
        <v>0</v>
      </c>
      <c r="AC93" s="880" t="n">
        <f aca="false">Посуточная!AQ93</f>
        <v>0</v>
      </c>
      <c r="AD93" s="880" t="n">
        <f aca="false">Посуточная!AR93</f>
        <v>0</v>
      </c>
      <c r="AE93" s="427" t="n">
        <f aca="false">Посуточная!AZ93</f>
        <v>21</v>
      </c>
      <c r="AF93" s="427" t="n">
        <f aca="false">Посуточная!BA93</f>
        <v>0</v>
      </c>
      <c r="AG93" s="427" t="n">
        <f aca="false">Посуточная!BB93</f>
        <v>0</v>
      </c>
      <c r="AH93" s="427" t="n">
        <f aca="false">Посуточная!BC93</f>
        <v>0</v>
      </c>
      <c r="AI93" s="427" t="n">
        <f aca="false">Посуточная!BD93</f>
        <v>0</v>
      </c>
      <c r="AJ93" s="427" t="n">
        <f aca="false">Посуточная!BE93</f>
        <v>0</v>
      </c>
      <c r="AK93" s="427" t="n">
        <f aca="false">Посуточная!BF93</f>
        <v>0</v>
      </c>
      <c r="AL93" s="475" t="n">
        <f aca="false">SUBTOTAL(9, X93:AD93)</f>
        <v>0</v>
      </c>
      <c r="AM93" s="433" t="n">
        <f aca="false">SUBTOTAL(9, AE93:AK93)</f>
        <v>21</v>
      </c>
      <c r="AN93" s="273" t="n">
        <f aca="false">SUM(AL93,AN90)</f>
        <v>302</v>
      </c>
      <c r="AO93" s="273" t="n">
        <f aca="false">SUM(AM93,AO90)</f>
        <v>229</v>
      </c>
      <c r="AP93" s="879" t="n">
        <f aca="false">Посуточная!BR93</f>
        <v>0</v>
      </c>
      <c r="AQ93" s="880" t="n">
        <f aca="false">Посуточная!BS93</f>
        <v>0</v>
      </c>
      <c r="AR93" s="880" t="n">
        <f aca="false">Посуточная!BT93</f>
        <v>0</v>
      </c>
      <c r="AS93" s="880" t="n">
        <f aca="false">Посуточная!BU93</f>
        <v>0</v>
      </c>
      <c r="AT93" s="427" t="n">
        <f aca="false">Посуточная!BZ93</f>
        <v>0</v>
      </c>
      <c r="AU93" s="427" t="n">
        <f aca="false">Посуточная!CA93</f>
        <v>0</v>
      </c>
      <c r="AV93" s="427" t="n">
        <f aca="false">Посуточная!CB93</f>
        <v>0</v>
      </c>
      <c r="AW93" s="427" t="n">
        <f aca="false">Посуточная!CC93</f>
        <v>0</v>
      </c>
      <c r="AX93" s="475" t="n">
        <f aca="false">SUBTOTAL(9, AP93:AS93)</f>
        <v>0</v>
      </c>
      <c r="AY93" s="433" t="n">
        <f aca="false">SUBTOTAL(9, AT93:AW93)</f>
        <v>0</v>
      </c>
      <c r="AZ93" s="273" t="n">
        <f aca="false">SUM(AX93,AZ90)</f>
        <v>0</v>
      </c>
      <c r="BA93" s="273" t="n">
        <f aca="false">SUM(AY93,BA90)</f>
        <v>0</v>
      </c>
      <c r="BB93" s="879" t="n">
        <f aca="false">Посуточная!CL93</f>
        <v>0</v>
      </c>
      <c r="BC93" s="880" t="n">
        <f aca="false">Посуточная!CM93</f>
        <v>0</v>
      </c>
      <c r="BD93" s="880" t="n">
        <f aca="false">Посуточная!CN93</f>
        <v>0</v>
      </c>
      <c r="BE93" s="880" t="n">
        <f aca="false">Посуточная!CO93</f>
        <v>0</v>
      </c>
      <c r="BF93" s="427" t="n">
        <f aca="false">Посуточная!CT93</f>
        <v>0</v>
      </c>
      <c r="BG93" s="427" t="n">
        <f aca="false">Посуточная!CU93</f>
        <v>0</v>
      </c>
      <c r="BH93" s="427" t="n">
        <f aca="false">Посуточная!CV93</f>
        <v>0</v>
      </c>
      <c r="BI93" s="427" t="n">
        <f aca="false">Посуточная!CW93</f>
        <v>0</v>
      </c>
      <c r="BJ93" s="475" t="n">
        <f aca="false">SUBTOTAL(9, BB93:BE93)</f>
        <v>0</v>
      </c>
      <c r="BK93" s="433" t="n">
        <f aca="false">SUBTOTAL(9, BF93:BI93)</f>
        <v>0</v>
      </c>
      <c r="BL93" s="273" t="n">
        <f aca="false">SUM(BJ93,BL90)</f>
        <v>0</v>
      </c>
      <c r="BM93" s="273" t="n">
        <f aca="false">SUM(BK93,BM90)</f>
        <v>0</v>
      </c>
      <c r="BN93" s="437" t="n">
        <f aca="false">SUMIF(B6:BM6,"итого гр.",B93:BM93)</f>
        <v>70</v>
      </c>
      <c r="BO93" s="433" t="n">
        <f aca="false">SUMIF(B6:BM6,"итого фк.",B93:BM93)</f>
        <v>21</v>
      </c>
      <c r="BP93" s="273" t="n">
        <f aca="false">SUM(BN93,BP90)</f>
        <v>932</v>
      </c>
      <c r="BQ93" s="273" t="n">
        <f aca="false">SUM(BO93,BQ90)</f>
        <v>464</v>
      </c>
      <c r="BR93" s="438" t="n">
        <f aca="false">BP93</f>
        <v>932</v>
      </c>
      <c r="BS93" s="439" t="n">
        <f aca="false">BQ93</f>
        <v>464</v>
      </c>
      <c r="BV93" s="881" t="n">
        <f aca="false">Посуточная!DN93</f>
        <v>0</v>
      </c>
      <c r="BW93" s="882" t="n">
        <f aca="false">Посуточная!DO93</f>
        <v>0</v>
      </c>
      <c r="BX93" s="882" t="n">
        <f aca="false">Посуточная!DP93</f>
        <v>0</v>
      </c>
      <c r="BY93" s="882" t="n">
        <f aca="false">Посуточная!DQ93</f>
        <v>0</v>
      </c>
      <c r="BZ93" s="427" t="n">
        <f aca="false">Посуточная!DV93</f>
        <v>0</v>
      </c>
      <c r="CA93" s="427" t="n">
        <f aca="false">Посуточная!DW93</f>
        <v>0</v>
      </c>
      <c r="CB93" s="427" t="n">
        <f aca="false">Посуточная!DX93</f>
        <v>0</v>
      </c>
      <c r="CC93" s="427" t="n">
        <f aca="false">Посуточная!DY93</f>
        <v>0</v>
      </c>
      <c r="CD93" s="417" t="n">
        <f aca="false">SUBTOTAL(9, BV93:BY93)</f>
        <v>0</v>
      </c>
      <c r="CE93" s="433" t="n">
        <f aca="false">SUBTOTAL(9, BZ93:CC93)</f>
        <v>0</v>
      </c>
      <c r="CF93" s="273" t="n">
        <f aca="false">SUM(CD93,CF90)</f>
        <v>31.1</v>
      </c>
      <c r="CG93" s="273" t="n">
        <f aca="false">SUM(CE93,CG90)</f>
        <v>26.488</v>
      </c>
      <c r="CH93" s="881" t="n">
        <f aca="false">Посуточная!EH93</f>
        <v>0</v>
      </c>
      <c r="CI93" s="882" t="n">
        <f aca="false">Посуточная!EI93</f>
        <v>0</v>
      </c>
      <c r="CJ93" s="882" t="n">
        <f aca="false">Посуточная!EJ93</f>
        <v>0</v>
      </c>
      <c r="CK93" s="882" t="n">
        <f aca="false">Посуточная!EK93</f>
        <v>0</v>
      </c>
      <c r="CL93" s="882" t="n">
        <f aca="false">Посуточная!EL93</f>
        <v>0</v>
      </c>
      <c r="CM93" s="882" t="n">
        <f aca="false">Посуточная!EM93</f>
        <v>0</v>
      </c>
      <c r="CN93" s="882" t="n">
        <f aca="false">Посуточная!EN93</f>
        <v>0</v>
      </c>
      <c r="CO93" s="427" t="n">
        <f aca="false">Посуточная!ES93</f>
        <v>0</v>
      </c>
      <c r="CP93" s="427" t="n">
        <f aca="false">Посуточная!ET93</f>
        <v>0</v>
      </c>
      <c r="CQ93" s="427" t="n">
        <f aca="false">Посуточная!EU93</f>
        <v>0</v>
      </c>
      <c r="CR93" s="427" t="n">
        <f aca="false">Посуточная!EV93</f>
        <v>0</v>
      </c>
      <c r="CS93" s="427" t="n">
        <f aca="false">Посуточная!EW93</f>
        <v>0</v>
      </c>
      <c r="CT93" s="427" t="n">
        <f aca="false">Посуточная!EX93</f>
        <v>0</v>
      </c>
      <c r="CU93" s="427" t="n">
        <f aca="false">Посуточная!EY93</f>
        <v>0</v>
      </c>
      <c r="CV93" s="475" t="n">
        <f aca="false">SUBTOTAL(9, CH93:CN93)</f>
        <v>0</v>
      </c>
      <c r="CW93" s="433" t="n">
        <f aca="false">SUBTOTAL(9, CO93:CU93)</f>
        <v>0</v>
      </c>
      <c r="CX93" s="273" t="n">
        <f aca="false">SUM(CV93,CX90)</f>
        <v>220</v>
      </c>
      <c r="CY93" s="273" t="n">
        <f aca="false">SUM(CW93,CY90)</f>
        <v>60</v>
      </c>
      <c r="CZ93" s="879" t="n">
        <f aca="false">Посуточная!FH93</f>
        <v>3</v>
      </c>
      <c r="DA93" s="880" t="n">
        <f aca="false">Посуточная!FI93</f>
        <v>0</v>
      </c>
      <c r="DB93" s="880" t="n">
        <f aca="false">Посуточная!FJ93</f>
        <v>0</v>
      </c>
      <c r="DC93" s="880" t="n">
        <f aca="false">Посуточная!FK93</f>
        <v>0</v>
      </c>
      <c r="DD93" s="880" t="n">
        <f aca="false">Посуточная!FL93</f>
        <v>0</v>
      </c>
      <c r="DE93" s="880" t="n">
        <f aca="false">Посуточная!FM93</f>
        <v>0</v>
      </c>
      <c r="DF93" s="880" t="n">
        <f aca="false">Посуточная!FN93</f>
        <v>0</v>
      </c>
      <c r="DG93" s="880" t="n">
        <f aca="false">Посуточная!FO93</f>
        <v>0</v>
      </c>
      <c r="DH93" s="880" t="n">
        <f aca="false">Посуточная!FP93</f>
        <v>0</v>
      </c>
      <c r="DI93" s="880" t="n">
        <f aca="false">Посуточная!FQ93</f>
        <v>0</v>
      </c>
      <c r="DJ93" s="880" t="n">
        <f aca="false">Посуточная!FR93</f>
        <v>0</v>
      </c>
      <c r="DK93" s="880" t="n">
        <f aca="false">Посуточная!FS93</f>
        <v>0</v>
      </c>
      <c r="DL93" s="880" t="n">
        <f aca="false">Посуточная!FT93</f>
        <v>0</v>
      </c>
      <c r="DM93" s="880" t="n">
        <f aca="false">Посуточная!FU93</f>
        <v>0</v>
      </c>
      <c r="DN93" s="880" t="n">
        <f aca="false">Посуточная!FV93</f>
        <v>0</v>
      </c>
      <c r="DO93" s="880" t="n">
        <f aca="false">Посуточная!FW93</f>
        <v>0</v>
      </c>
      <c r="DP93" s="880" t="n">
        <f aca="false">Посуточная!FX93</f>
        <v>0</v>
      </c>
      <c r="DQ93" s="880" t="n">
        <f aca="false">Посуточная!FY93</f>
        <v>0</v>
      </c>
      <c r="DR93" s="880" t="n">
        <f aca="false">Посуточная!FZ93</f>
        <v>0</v>
      </c>
      <c r="DS93" s="880" t="n">
        <f aca="false">Посуточная!GA93</f>
        <v>0</v>
      </c>
      <c r="DT93" s="880" t="n">
        <f aca="false">Посуточная!GB93</f>
        <v>0</v>
      </c>
      <c r="DU93" s="880" t="n">
        <f aca="false">Посуточная!GC93</f>
        <v>0</v>
      </c>
      <c r="DV93" s="880" t="n">
        <f aca="false">Посуточная!GD93</f>
        <v>0</v>
      </c>
      <c r="DW93" s="880" t="n">
        <f aca="false">Посуточная!GE93</f>
        <v>0</v>
      </c>
      <c r="DX93" s="880" t="n">
        <f aca="false">Посуточная!GF93</f>
        <v>0</v>
      </c>
      <c r="DY93" s="880" t="n">
        <f aca="false">Посуточная!GG93</f>
        <v>0</v>
      </c>
      <c r="DZ93" s="880" t="n">
        <f aca="false">Посуточная!GH93</f>
        <v>0</v>
      </c>
      <c r="EA93" s="880" t="n">
        <f aca="false">Посуточная!GI93</f>
        <v>0</v>
      </c>
      <c r="EB93" s="880" t="n">
        <f aca="false">Посуточная!GJ93</f>
        <v>0</v>
      </c>
      <c r="EC93" s="880" t="n">
        <f aca="false">Посуточная!GK93</f>
        <v>0</v>
      </c>
      <c r="ED93" s="880" t="n">
        <f aca="false">Посуточная!GL93</f>
        <v>0</v>
      </c>
      <c r="EE93" s="880" t="n">
        <f aca="false">Посуточная!GM93</f>
        <v>0</v>
      </c>
      <c r="EF93" s="427" t="n">
        <f aca="false">Посуточная!GU93</f>
        <v>0</v>
      </c>
      <c r="EG93" s="427" t="n">
        <f aca="false">Посуточная!GV93</f>
        <v>0</v>
      </c>
      <c r="EH93" s="427" t="n">
        <f aca="false">Посуточная!GW93</f>
        <v>0</v>
      </c>
      <c r="EI93" s="427" t="n">
        <f aca="false">Посуточная!GX93</f>
        <v>0</v>
      </c>
      <c r="EJ93" s="427" t="n">
        <f aca="false">Посуточная!GY93</f>
        <v>0</v>
      </c>
      <c r="EK93" s="427" t="n">
        <f aca="false">Посуточная!GZ93</f>
        <v>0</v>
      </c>
      <c r="EL93" s="427" t="n">
        <f aca="false">Посуточная!HA93</f>
        <v>0</v>
      </c>
      <c r="EM93" s="427" t="n">
        <f aca="false">Посуточная!HB93</f>
        <v>0</v>
      </c>
      <c r="EN93" s="427" t="n">
        <f aca="false">Посуточная!HC93</f>
        <v>0</v>
      </c>
      <c r="EO93" s="427" t="n">
        <f aca="false">Посуточная!HD93</f>
        <v>0</v>
      </c>
      <c r="EP93" s="427" t="n">
        <f aca="false">Посуточная!HE93</f>
        <v>0</v>
      </c>
      <c r="EQ93" s="427" t="n">
        <f aca="false">Посуточная!HF93</f>
        <v>0</v>
      </c>
      <c r="ER93" s="427" t="n">
        <f aca="false">Посуточная!HG93</f>
        <v>0</v>
      </c>
      <c r="ES93" s="427" t="n">
        <f aca="false">Посуточная!HH93</f>
        <v>0</v>
      </c>
      <c r="ET93" s="427" t="n">
        <f aca="false">Посуточная!HI93</f>
        <v>0</v>
      </c>
      <c r="EU93" s="427" t="n">
        <f aca="false">Посуточная!HJ93</f>
        <v>0</v>
      </c>
      <c r="EV93" s="427" t="n">
        <f aca="false">Посуточная!HK93</f>
        <v>0</v>
      </c>
      <c r="EW93" s="427" t="n">
        <f aca="false">Посуточная!HL93</f>
        <v>0</v>
      </c>
      <c r="EX93" s="427" t="n">
        <f aca="false">Посуточная!HM93</f>
        <v>0</v>
      </c>
      <c r="EY93" s="427" t="n">
        <f aca="false">Посуточная!HN93</f>
        <v>0</v>
      </c>
      <c r="EZ93" s="427" t="n">
        <f aca="false">Посуточная!HO93</f>
        <v>0</v>
      </c>
      <c r="FA93" s="432" t="n">
        <f aca="false">SUBTOTAL(9, CZ93:EE93)</f>
        <v>3</v>
      </c>
      <c r="FB93" s="433" t="n">
        <f aca="false">SUBTOTAL(9, EF93:EZ93)</f>
        <v>0</v>
      </c>
      <c r="FC93" s="273" t="n">
        <f aca="false">SUM(FA93,FC90)</f>
        <v>180</v>
      </c>
      <c r="FD93" s="273" t="n">
        <f aca="false">SUM(FB93,FD90)</f>
        <v>106.773</v>
      </c>
      <c r="FE93" s="883" t="n">
        <f aca="false">Посуточная!IA93</f>
        <v>0</v>
      </c>
      <c r="FF93" s="884" t="n">
        <f aca="false">Посуточная!IB93</f>
        <v>0</v>
      </c>
      <c r="FG93" s="884" t="n">
        <f aca="false">Посуточная!IC93</f>
        <v>0</v>
      </c>
      <c r="FH93" s="880" t="n">
        <f aca="false">Посуточная!ID93</f>
        <v>0</v>
      </c>
      <c r="FI93" s="427" t="n">
        <f aca="false">Посуточная!II93</f>
        <v>0</v>
      </c>
      <c r="FJ93" s="470" t="n">
        <f aca="false">Посуточная!IJ93</f>
        <v>0</v>
      </c>
      <c r="FK93" s="470" t="n">
        <f aca="false">Посуточная!IK93</f>
        <v>0</v>
      </c>
      <c r="FL93" s="470" t="n">
        <f aca="false">Посуточная!IL93</f>
        <v>0</v>
      </c>
      <c r="FM93" s="432" t="n">
        <f aca="false">SUBTOTAL(9, FE93:FH93)</f>
        <v>0</v>
      </c>
      <c r="FN93" s="433" t="n">
        <f aca="false">SUBTOTAL(9, FI93:FL93)</f>
        <v>0</v>
      </c>
      <c r="FO93" s="273" t="n">
        <f aca="false">SUM(FM93,FO90)</f>
        <v>0</v>
      </c>
      <c r="FP93" s="273" t="n">
        <f aca="false">SUM(FN93,FP90)</f>
        <v>0</v>
      </c>
      <c r="FQ93" s="420" t="n">
        <f aca="false">Посуточная!KX93-Посуточная_НГДП!EH93</f>
        <v>0</v>
      </c>
      <c r="FR93" s="421"/>
      <c r="FS93" s="421"/>
      <c r="FT93" s="421"/>
      <c r="FU93" s="421"/>
      <c r="FV93" s="421"/>
      <c r="FW93" s="421"/>
      <c r="FX93" s="421"/>
      <c r="FY93" s="421"/>
      <c r="FZ93" s="421"/>
      <c r="GA93" s="421"/>
      <c r="GB93" s="421"/>
      <c r="GC93" s="421"/>
      <c r="GD93" s="421"/>
      <c r="GE93" s="421"/>
      <c r="GF93" s="427" t="n">
        <f aca="false">Посуточная!KY93-Посуточная_НГДП!EI93</f>
        <v>0</v>
      </c>
      <c r="GG93" s="427"/>
      <c r="GH93" s="427"/>
      <c r="GI93" s="427"/>
      <c r="GJ93" s="427"/>
      <c r="GK93" s="427"/>
      <c r="GL93" s="427"/>
      <c r="GM93" s="427"/>
      <c r="GN93" s="427"/>
      <c r="GO93" s="427"/>
      <c r="GP93" s="427"/>
      <c r="GQ93" s="427"/>
      <c r="GR93" s="427"/>
      <c r="GS93" s="427"/>
      <c r="GT93" s="427"/>
      <c r="GU93" s="427"/>
      <c r="GV93" s="427"/>
      <c r="GW93" s="427"/>
      <c r="GX93" s="427"/>
      <c r="GY93" s="427"/>
      <c r="GZ93" s="427"/>
      <c r="HA93" s="427"/>
      <c r="HB93" s="427"/>
      <c r="HC93" s="427"/>
      <c r="HD93" s="427"/>
      <c r="HE93" s="427"/>
      <c r="HF93" s="427"/>
      <c r="HG93" s="427"/>
      <c r="HH93" s="427"/>
      <c r="HI93" s="427"/>
      <c r="HJ93" s="427"/>
      <c r="HK93" s="427"/>
      <c r="HL93" s="427"/>
      <c r="HM93" s="475" t="n">
        <f aca="false">SUBTOTAL(9, FQ93:GE93)</f>
        <v>0</v>
      </c>
      <c r="HN93" s="433" t="n">
        <f aca="false">SUBTOTAL(9, GF93:HL93)</f>
        <v>0</v>
      </c>
      <c r="HO93" s="273" t="n">
        <f aca="false">SUM(HM93,HO90)</f>
        <v>369.441</v>
      </c>
      <c r="HP93" s="456" t="n">
        <f aca="false">SUM(HN93,HP90)</f>
        <v>1013.506</v>
      </c>
      <c r="HQ93" s="437" t="n">
        <f aca="false">SUMIF(BV6:HP6,"итого гр.",BV93:HP93)</f>
        <v>3</v>
      </c>
      <c r="HR93" s="433" t="n">
        <f aca="false">SUMIF(BV6:HP6,"итого фк.",BV93:HP93)</f>
        <v>0</v>
      </c>
      <c r="HS93" s="273" t="n">
        <f aca="false">SUM(HQ93,HS90)</f>
        <v>800.541</v>
      </c>
      <c r="HT93" s="273" t="n">
        <f aca="false">SUM(HR93,HT90)</f>
        <v>1206.767</v>
      </c>
      <c r="HU93" s="438" t="n">
        <f aca="false">HS93</f>
        <v>800.541</v>
      </c>
      <c r="HV93" s="439" t="n">
        <f aca="false">HT93</f>
        <v>1206.767</v>
      </c>
      <c r="HX93" s="278"/>
      <c r="HY93" s="457" t="n">
        <f aca="false">Посуточная!LJ93-Посуточная_НГДП!ET93</f>
        <v>0</v>
      </c>
      <c r="HZ93" s="458" t="n">
        <f aca="false">Посуточная!LK93-Посуточная_НГДП!EU93</f>
        <v>0</v>
      </c>
      <c r="IA93" s="273" t="n">
        <f aca="false">HY93</f>
        <v>0</v>
      </c>
      <c r="IB93" s="273" t="n">
        <f aca="false">HZ93</f>
        <v>0</v>
      </c>
      <c r="IC93" s="438" t="n">
        <f aca="false">SUM(BN93,HQ93,HY93)</f>
        <v>73</v>
      </c>
      <c r="ID93" s="439" t="n">
        <f aca="false">SUM(BO93,HR93,HZ93)</f>
        <v>21</v>
      </c>
      <c r="IE93" s="273" t="n">
        <f aca="false">SUM(BP93,HS93,IA93)</f>
        <v>1732.541</v>
      </c>
      <c r="IF93" s="273" t="n">
        <f aca="false">SUM(BQ93,HT93,IB93)</f>
        <v>1670.767</v>
      </c>
      <c r="IG93" s="420" t="n">
        <f aca="false">Посуточная!OB93-Посуточная_НГДП!FP93</f>
        <v>0</v>
      </c>
      <c r="IH93" s="421"/>
      <c r="II93" s="421"/>
      <c r="IJ93" s="421"/>
      <c r="IK93" s="421"/>
      <c r="IL93" s="421"/>
      <c r="IM93" s="421"/>
      <c r="IN93" s="421"/>
      <c r="IO93" s="421"/>
      <c r="IP93" s="421"/>
      <c r="IQ93" s="421"/>
      <c r="IR93" s="421"/>
      <c r="IS93" s="421"/>
      <c r="IT93" s="421"/>
      <c r="IU93" s="421"/>
      <c r="IV93" s="441" t="n">
        <f aca="false">Посуточная!OC93-Посуточная_НГДП!FQ93</f>
        <v>0</v>
      </c>
      <c r="IW93" s="441"/>
      <c r="IX93" s="441"/>
      <c r="IY93" s="441"/>
      <c r="IZ93" s="441"/>
      <c r="JA93" s="441"/>
      <c r="JB93" s="441"/>
      <c r="JC93" s="441"/>
      <c r="JD93" s="441"/>
      <c r="JE93" s="441"/>
      <c r="JF93" s="441"/>
      <c r="JG93" s="441"/>
      <c r="JH93" s="441"/>
      <c r="JI93" s="441"/>
      <c r="JJ93" s="441"/>
      <c r="JK93" s="441"/>
      <c r="JL93" s="441"/>
      <c r="JM93" s="441"/>
      <c r="JN93" s="441"/>
      <c r="JO93" s="441"/>
      <c r="JP93" s="441"/>
      <c r="JQ93" s="441"/>
      <c r="JR93" s="441"/>
      <c r="JS93" s="441"/>
      <c r="JT93" s="441"/>
      <c r="JU93" s="441"/>
      <c r="JV93" s="441"/>
      <c r="JW93" s="441"/>
      <c r="JX93" s="441"/>
      <c r="JY93" s="441"/>
      <c r="JZ93" s="441"/>
      <c r="KA93" s="441"/>
      <c r="KB93" s="441"/>
      <c r="KC93" s="441"/>
      <c r="KD93" s="441"/>
      <c r="KE93" s="441"/>
      <c r="KF93" s="441"/>
      <c r="KG93" s="441"/>
      <c r="KH93" s="441"/>
      <c r="KI93" s="441"/>
      <c r="KJ93" s="475" t="n">
        <f aca="false">SUBTOTAL(9, IG93:IU93)</f>
        <v>0</v>
      </c>
      <c r="KK93" s="433" t="n">
        <f aca="false">SUBTOTAL(9, IV93:KI93)</f>
        <v>0</v>
      </c>
      <c r="KL93" s="273" t="n">
        <f aca="false">SUM(KJ93,KL90)</f>
        <v>587.6415555556</v>
      </c>
      <c r="KM93" s="273" t="n">
        <f aca="false">SUM(KK93,KM90)</f>
        <v>1316.42</v>
      </c>
      <c r="KN93" s="885" t="n">
        <f aca="false">Посуточная!OF93</f>
        <v>0</v>
      </c>
      <c r="KO93" s="886" t="n">
        <f aca="false">Посуточная!OG93</f>
        <v>0</v>
      </c>
      <c r="KP93" s="886" t="n">
        <f aca="false">Посуточная!OH93</f>
        <v>0</v>
      </c>
      <c r="KQ93" s="886" t="n">
        <f aca="false">Посуточная!OI93</f>
        <v>0</v>
      </c>
      <c r="KR93" s="886" t="n">
        <f aca="false">Посуточная!OJ93</f>
        <v>0</v>
      </c>
      <c r="KS93" s="886" t="n">
        <f aca="false">Посуточная!OK93</f>
        <v>0</v>
      </c>
      <c r="KT93" s="886" t="n">
        <f aca="false">Посуточная!OL93</f>
        <v>0</v>
      </c>
      <c r="KU93" s="886" t="n">
        <f aca="false">Посуточная!OM93</f>
        <v>0</v>
      </c>
      <c r="KV93" s="886" t="n">
        <f aca="false">Посуточная!ON93</f>
        <v>0</v>
      </c>
      <c r="KW93" s="887" t="n">
        <f aca="false">Посуточная!OO93</f>
        <v>0</v>
      </c>
      <c r="KX93" s="470" t="n">
        <f aca="false">Посуточная!OV93</f>
        <v>0</v>
      </c>
      <c r="KY93" s="470" t="n">
        <f aca="false">Посуточная!OW93</f>
        <v>0</v>
      </c>
      <c r="KZ93" s="470" t="n">
        <f aca="false">Посуточная!OX93</f>
        <v>0</v>
      </c>
      <c r="LA93" s="470" t="n">
        <f aca="false">Посуточная!OY93</f>
        <v>0</v>
      </c>
      <c r="LB93" s="470" t="n">
        <f aca="false">Посуточная!OZ93</f>
        <v>0</v>
      </c>
      <c r="LC93" s="470" t="n">
        <f aca="false">Посуточная!PA93</f>
        <v>0</v>
      </c>
      <c r="LD93" s="470" t="n">
        <f aca="false">Посуточная!PB93</f>
        <v>0</v>
      </c>
      <c r="LE93" s="470" t="n">
        <f aca="false">Посуточная!PC93</f>
        <v>0</v>
      </c>
      <c r="LF93" s="470" t="n">
        <f aca="false">Посуточная!PD93</f>
        <v>0</v>
      </c>
      <c r="LG93" s="470" t="n">
        <f aca="false">Посуточная!PE93</f>
        <v>0</v>
      </c>
      <c r="LH93" s="470" t="n">
        <f aca="false">Посуточная!PF93</f>
        <v>0</v>
      </c>
      <c r="LI93" s="470" t="n">
        <f aca="false">Посуточная!PG93</f>
        <v>0</v>
      </c>
      <c r="LJ93" s="470" t="n">
        <f aca="false">Посуточная!PH93</f>
        <v>0</v>
      </c>
      <c r="LK93" s="470" t="n">
        <f aca="false">Посуточная!PI93</f>
        <v>0</v>
      </c>
      <c r="LL93" s="470" t="n">
        <f aca="false">Посуточная!PJ93</f>
        <v>0</v>
      </c>
      <c r="LM93" s="470" t="n">
        <f aca="false">Посуточная!PK93</f>
        <v>0</v>
      </c>
      <c r="LN93" s="470" t="n">
        <f aca="false">Посуточная!PL93</f>
        <v>0</v>
      </c>
      <c r="LO93" s="470" t="n">
        <f aca="false">Посуточная!PM93</f>
        <v>0</v>
      </c>
      <c r="LP93" s="470" t="n">
        <f aca="false">Посуточная!PN93</f>
        <v>0</v>
      </c>
      <c r="LQ93" s="470" t="n">
        <f aca="false">Посуточная!PO93</f>
        <v>0</v>
      </c>
      <c r="LR93" s="475" t="n">
        <f aca="false">SUBTOTAL(9, KN93:KW93)</f>
        <v>0</v>
      </c>
      <c r="LS93" s="433" t="n">
        <f aca="false">SUBTOTAL(9, KX93:LQ93)</f>
        <v>0</v>
      </c>
      <c r="LT93" s="273" t="n">
        <f aca="false">SUM(LR93,LT90)</f>
        <v>0</v>
      </c>
      <c r="LU93" s="273" t="n">
        <f aca="false">SUM(LS93,LU90)</f>
        <v>0</v>
      </c>
      <c r="LV93" s="888" t="n">
        <f aca="false">Посуточная!QA93</f>
        <v>0</v>
      </c>
      <c r="LW93" s="889" t="n">
        <f aca="false">Посуточная!QB93</f>
        <v>0</v>
      </c>
      <c r="LX93" s="889" t="n">
        <f aca="false">Посуточная!QC93</f>
        <v>0</v>
      </c>
      <c r="LY93" s="889" t="n">
        <f aca="false">Посуточная!QD93</f>
        <v>0</v>
      </c>
      <c r="LZ93" s="889" t="n">
        <f aca="false">Посуточная!QE93</f>
        <v>0</v>
      </c>
      <c r="MA93" s="889" t="n">
        <f aca="false">Посуточная!QF93</f>
        <v>0</v>
      </c>
      <c r="MB93" s="889" t="n">
        <f aca="false">Посуточная!QG93</f>
        <v>0</v>
      </c>
      <c r="MC93" s="890" t="n">
        <f aca="false">Посуточная!QO93</f>
        <v>0</v>
      </c>
      <c r="MD93" s="890" t="n">
        <f aca="false">Посуточная!QP93</f>
        <v>0</v>
      </c>
      <c r="ME93" s="890" t="n">
        <f aca="false">Посуточная!QQ93</f>
        <v>0</v>
      </c>
      <c r="MF93" s="890" t="n">
        <f aca="false">Посуточная!QR93</f>
        <v>0</v>
      </c>
      <c r="MG93" s="890" t="n">
        <f aca="false">Посуточная!QS93</f>
        <v>0</v>
      </c>
      <c r="MH93" s="890" t="n">
        <f aca="false">Посуточная!QT93</f>
        <v>0</v>
      </c>
      <c r="MI93" s="890" t="n">
        <f aca="false">Посуточная!QU93</f>
        <v>0</v>
      </c>
      <c r="MJ93" s="475" t="n">
        <f aca="false">SUBTOTAL(9, LV93:MB93)</f>
        <v>0</v>
      </c>
      <c r="MK93" s="433" t="n">
        <f aca="false">SUBTOTAL(9, MC93:MI93)</f>
        <v>0</v>
      </c>
      <c r="ML93" s="273" t="n">
        <f aca="false">SUM(MJ93,ML90)</f>
        <v>0</v>
      </c>
      <c r="MM93" s="273" t="n">
        <f aca="false">SUM(MK93,MM90)</f>
        <v>0</v>
      </c>
      <c r="MN93" s="885" t="n">
        <f aca="false">Посуточная!RG93</f>
        <v>0</v>
      </c>
      <c r="MO93" s="886" t="n">
        <f aca="false">Посуточная!RH93</f>
        <v>0</v>
      </c>
      <c r="MP93" s="886" t="n">
        <f aca="false">Посуточная!RI93</f>
        <v>0</v>
      </c>
      <c r="MQ93" s="886" t="n">
        <f aca="false">Посуточная!RJ93</f>
        <v>0</v>
      </c>
      <c r="MR93" s="886" t="n">
        <f aca="false">Посуточная!RK93</f>
        <v>0</v>
      </c>
      <c r="MS93" s="886" t="n">
        <f aca="false">Посуточная!RL93</f>
        <v>0</v>
      </c>
      <c r="MT93" s="886" t="n">
        <f aca="false">Посуточная!RM93</f>
        <v>0</v>
      </c>
      <c r="MU93" s="470" t="n">
        <f aca="false">Посуточная!RU93</f>
        <v>0</v>
      </c>
      <c r="MV93" s="470" t="n">
        <f aca="false">Посуточная!RV93</f>
        <v>0</v>
      </c>
      <c r="MW93" s="470" t="n">
        <f aca="false">Посуточная!RW93</f>
        <v>0</v>
      </c>
      <c r="MX93" s="470" t="n">
        <f aca="false">Посуточная!RX93</f>
        <v>0</v>
      </c>
      <c r="MY93" s="470" t="n">
        <f aca="false">Посуточная!RY93</f>
        <v>0</v>
      </c>
      <c r="MZ93" s="470" t="n">
        <f aca="false">Посуточная!RZ93</f>
        <v>0</v>
      </c>
      <c r="NA93" s="470" t="n">
        <f aca="false">Посуточная!SA93</f>
        <v>0</v>
      </c>
      <c r="NB93" s="475" t="n">
        <f aca="false">SUBTOTAL(9, MN93:MT93)</f>
        <v>0</v>
      </c>
      <c r="NC93" s="433" t="n">
        <f aca="false">SUBTOTAL(9, MU93:NA93)</f>
        <v>0</v>
      </c>
      <c r="ND93" s="273" t="n">
        <f aca="false">SUM(NB93,ND90)</f>
        <v>21.1</v>
      </c>
      <c r="NE93" s="273" t="n">
        <f aca="false">SUM(NC93,NE90)</f>
        <v>-17.231</v>
      </c>
      <c r="NF93" s="437" t="n">
        <f aca="false">SUMIF(IG6:NE6,"итого гр.",IG93:NE93)</f>
        <v>0</v>
      </c>
      <c r="NG93" s="433" t="n">
        <f aca="false">SUMIF($IG$6:$NE$6,"итого фк.",IG93:NE93)</f>
        <v>0</v>
      </c>
      <c r="NH93" s="273" t="n">
        <f aca="false">SUM(NF93,NH90)</f>
        <v>608.7415555556</v>
      </c>
      <c r="NI93" s="273" t="n">
        <f aca="false">SUM(NG93,NI90)</f>
        <v>1299.189</v>
      </c>
      <c r="NJ93" s="438" t="n">
        <f aca="false">NH93</f>
        <v>608.7415555556</v>
      </c>
      <c r="NK93" s="439" t="n">
        <f aca="false">NI93</f>
        <v>1299.189</v>
      </c>
      <c r="NM93" s="278"/>
      <c r="NN93" s="885" t="n">
        <f aca="false">Посуточная!SU93</f>
        <v>0</v>
      </c>
      <c r="NO93" s="886" t="n">
        <f aca="false">Посуточная!SV93</f>
        <v>0</v>
      </c>
      <c r="NP93" s="886" t="n">
        <f aca="false">Посуточная!SW93</f>
        <v>0</v>
      </c>
      <c r="NQ93" s="886" t="n">
        <f aca="false">Посуточная!SX93</f>
        <v>0</v>
      </c>
      <c r="NR93" s="470" t="n">
        <f aca="false">Посуточная!TC93</f>
        <v>0</v>
      </c>
      <c r="NS93" s="470" t="n">
        <f aca="false">Посуточная!TD93</f>
        <v>0</v>
      </c>
      <c r="NT93" s="470" t="n">
        <f aca="false">Посуточная!TE93</f>
        <v>0</v>
      </c>
      <c r="NU93" s="470" t="n">
        <f aca="false">Посуточная!TF93</f>
        <v>0</v>
      </c>
      <c r="NV93" s="475" t="n">
        <f aca="false">SUBTOTAL(9, NN93:NQ93)</f>
        <v>0</v>
      </c>
      <c r="NW93" s="433" t="n">
        <f aca="false">SUBTOTAL(9, NR93:NU93)</f>
        <v>0</v>
      </c>
      <c r="NX93" s="456" t="n">
        <f aca="false">NX90+NV93</f>
        <v>0</v>
      </c>
      <c r="NY93" s="456" t="n">
        <f aca="false">NY90+NW93</f>
        <v>0</v>
      </c>
      <c r="NZ93" s="437" t="n">
        <f aca="false">Посуточная!TO93-Посуточная_НГДП!IP93</f>
        <v>0</v>
      </c>
      <c r="OA93" s="475" t="n">
        <f aca="false">Посуточная!TP93-Посуточная_НГДП!IQ93</f>
        <v>0</v>
      </c>
      <c r="OB93" s="291" t="n">
        <f aca="false">Посуточная!TQ93-Посуточная_НГДП!IR93</f>
        <v>0</v>
      </c>
      <c r="OC93" s="291" t="n">
        <f aca="false">Посуточная!TR93-Посуточная_НГДП!IS93</f>
        <v>0</v>
      </c>
      <c r="OD93" s="475" t="n">
        <f aca="false">Посуточная!TS93-Посуточная_НГДП!IT93</f>
        <v>3.83134801601505</v>
      </c>
      <c r="OE93" s="475" t="n">
        <f aca="false">Посуточная!TT93-Посуточная_НГДП!IU93</f>
        <v>0</v>
      </c>
      <c r="OF93" s="291" t="n">
        <f aca="false">Посуточная!TU93-Посуточная_НГДП!IV93</f>
        <v>0</v>
      </c>
      <c r="OG93" s="291" t="n">
        <f aca="false">Посуточная!TV93-Посуточная_НГДП!IW93</f>
        <v>0</v>
      </c>
      <c r="OH93" s="475" t="n">
        <f aca="false">Посуточная!TW93-Посуточная_НГДП!IX93</f>
        <v>0</v>
      </c>
      <c r="OI93" s="475" t="n">
        <f aca="false">Посуточная!TX93-Посуточная_НГДП!IY93</f>
        <v>0</v>
      </c>
      <c r="OJ93" s="291" t="n">
        <f aca="false">Посуточная!TY93-Посуточная_НГДП!IZ93</f>
        <v>0</v>
      </c>
      <c r="OK93" s="291" t="n">
        <f aca="false">Посуточная!TZ93-Посуточная_НГДП!JA93</f>
        <v>0</v>
      </c>
      <c r="OL93" s="475" t="n">
        <f aca="false">Посуточная!UA93-Посуточная_НГДП!JB93</f>
        <v>0</v>
      </c>
      <c r="OM93" s="475" t="n">
        <f aca="false">Посуточная!UB93-Посуточная_НГДП!JC93</f>
        <v>0</v>
      </c>
      <c r="ON93" s="291" t="n">
        <f aca="false">OL93</f>
        <v>0</v>
      </c>
      <c r="OO93" s="291" t="n">
        <f aca="false">OM93</f>
        <v>0</v>
      </c>
      <c r="OP93" s="476" t="n">
        <f aca="false">SUMIF(NZ6:OO6,"итого гр.",NZ93:OO93)</f>
        <v>3.83134801601505</v>
      </c>
      <c r="OQ93" s="439" t="n">
        <f aca="false">SUMIF($NZ$6:$OO$6,"итого фк.",NZ93:OO93)</f>
        <v>0</v>
      </c>
      <c r="OR93" s="373" t="n">
        <f aca="false">OP93</f>
        <v>3.83134801601505</v>
      </c>
      <c r="OS93" s="273" t="n">
        <f aca="false">OQ93</f>
        <v>0</v>
      </c>
      <c r="OT93" s="438" t="n">
        <f aca="false">Посуточная!UI93-Посуточная_НГДП!JJ93</f>
        <v>0</v>
      </c>
      <c r="OU93" s="439" t="n">
        <f aca="false">Посуточная!UJ93-Посуточная_НГДП!JK93</f>
        <v>0</v>
      </c>
      <c r="OX93" s="438" t="n">
        <f aca="false">$OX$9+OX90</f>
        <v>1129.26</v>
      </c>
      <c r="OY93" s="439" t="n">
        <f aca="false">$OY$9+OY90</f>
        <v>1129.26</v>
      </c>
      <c r="OZ93" s="273" t="n">
        <f aca="false">OX93</f>
        <v>1129.26</v>
      </c>
      <c r="PA93" s="273" t="n">
        <f aca="false">OY93</f>
        <v>1129.26</v>
      </c>
      <c r="PB93" s="437"/>
      <c r="PC93" s="433"/>
      <c r="PD93" s="273" t="n">
        <f aca="false">SUM(PB93,PD90)</f>
        <v>0</v>
      </c>
      <c r="PE93" s="273" t="n">
        <f aca="false">SUM(PC93,PE90)</f>
        <v>0</v>
      </c>
      <c r="PF93" s="438" t="n">
        <f aca="false">SUM(NJ93,OP93,OT93,OX93,PB93,NX93)</f>
        <v>1741.83290357162</v>
      </c>
      <c r="PG93" s="439" t="n">
        <f aca="false">SUM(NK93,OQ93,OU93,OY93,PC93,NY93)</f>
        <v>2428.449</v>
      </c>
      <c r="PH93" s="273" t="n">
        <f aca="false">SUM(NL93,OR93,OV93,OZ93,PD93)</f>
        <v>1133.09134801602</v>
      </c>
      <c r="PI93" s="273" t="n">
        <f aca="false">SUM(NM93,OS93,OW93,PA93,PE93)</f>
        <v>1129.26</v>
      </c>
      <c r="PJ93" s="476"/>
      <c r="PK93" s="476"/>
      <c r="PL93" s="273" t="n">
        <f aca="false">PJ93</f>
        <v>0</v>
      </c>
      <c r="PM93" s="273" t="n">
        <f aca="false">PK93</f>
        <v>0</v>
      </c>
      <c r="PN93" s="476"/>
      <c r="PO93" s="476"/>
      <c r="PP93" s="273" t="n">
        <f aca="false">PN93</f>
        <v>0</v>
      </c>
      <c r="PR93" s="479" t="n">
        <f aca="false">Посуточная!VG93-Посуточная_НГДП!KH93</f>
        <v>23941.6530964284</v>
      </c>
      <c r="PS93" s="480" t="n">
        <f aca="false">IF(A91&lt;=QH$4,VLOOKUP(A91,$QH$6:$QM$37,2,FALSE()),SUM($QI$4,IF93,-PG93)-SUM($QM$4,-$QK$4))-QA93</f>
        <v>22860.385</v>
      </c>
      <c r="PT93" s="479"/>
      <c r="PU93" s="480"/>
      <c r="PV93" s="479"/>
      <c r="PW93" s="480"/>
      <c r="PX93" s="481"/>
      <c r="PY93" s="479" t="n">
        <f aca="false">Посуточная!VN93-Посуточная_НГДП!KO93</f>
        <v>771.977704742539</v>
      </c>
      <c r="PZ93" s="482" t="n">
        <f aca="false">IF(A91&lt;=QH$4,VLOOKUP(A91,$QD$6:$QE$37,2,FALSE()),SUM($PZ$2,-HP93,KM93,-QA93))</f>
        <v>820.812</v>
      </c>
      <c r="QA93" s="618"/>
      <c r="QB93" s="278" t="n">
        <f aca="false">PS93-PR93</f>
        <v>-1081.26809642839</v>
      </c>
      <c r="QD93" s="608"/>
      <c r="QE93" s="380"/>
      <c r="QQ93" s="127" t="n">
        <f aca="false">IF(V93="",0,V93+QQ90)</f>
        <v>5910</v>
      </c>
      <c r="QR93" s="127" t="n">
        <f aca="false">IF(W93="",0,W93+QR90)</f>
        <v>2885</v>
      </c>
      <c r="QS93" s="127" t="n">
        <f aca="false">IF(AN93="",0,AN93+QS90)</f>
        <v>3278</v>
      </c>
      <c r="QT93" s="127" t="n">
        <f aca="false">IF(AO93="",0,AO93+QT90)</f>
        <v>3131</v>
      </c>
      <c r="QU93" s="127" t="n">
        <f aca="false">IF(AZ93="",0,AZ93+QU90)</f>
        <v>0</v>
      </c>
      <c r="QV93" s="127" t="n">
        <f aca="false">IF(BA93="",0,BA93+QV90)</f>
        <v>0</v>
      </c>
      <c r="QW93" s="127" t="n">
        <f aca="false">IF(BL93="",0,BL93+QW90)</f>
        <v>0</v>
      </c>
      <c r="QX93" s="127" t="n">
        <f aca="false">IF(BM93="",0,BM93+QX90)</f>
        <v>0</v>
      </c>
      <c r="QY93" s="127" t="n">
        <f aca="false">IF(CF93="",0,CF93+QY90)</f>
        <v>450.2</v>
      </c>
      <c r="QZ93" s="127" t="n">
        <f aca="false">IF(CG93="",0,CG93+QZ90)</f>
        <v>402.96</v>
      </c>
      <c r="RA93" s="127" t="n">
        <f aca="false">IF(CX93="",0,CX93+RA90)</f>
        <v>5100</v>
      </c>
      <c r="RB93" s="127" t="n">
        <f aca="false">IF(CY93="",0,CY93+RB90)</f>
        <v>1410</v>
      </c>
      <c r="RC93" s="127" t="n">
        <f aca="false">IF(FO93="",0,FO93+RC90)</f>
        <v>0</v>
      </c>
      <c r="RD93" s="127" t="n">
        <f aca="false">IF(FP93="",0,FP93+RD90)</f>
        <v>0</v>
      </c>
      <c r="RE93" s="127" t="n">
        <f aca="false">IF(FC93="",0,FC93+RE90)</f>
        <v>2400</v>
      </c>
      <c r="RF93" s="127" t="n">
        <f aca="false">IF(FD93="",0,FD93+RF90)</f>
        <v>1862.644</v>
      </c>
      <c r="RG93" s="127" t="n">
        <f aca="false">IF(ND93="",0,ND93+RG90)</f>
        <v>317.1</v>
      </c>
      <c r="RH93" s="127" t="n">
        <f aca="false">IF(NE93="",0,NE93+RH90)</f>
        <v>-41.103</v>
      </c>
      <c r="RI93" s="127" t="n">
        <f aca="false">IF(OX93="",0,OX93)</f>
        <v>1129.26</v>
      </c>
      <c r="RJ93" s="127" t="n">
        <f aca="false">IF(OY93="",0,OY93)</f>
        <v>1129.26</v>
      </c>
      <c r="RK93" s="127" t="n">
        <f aca="false">IF(IA93="",0,IA93+RK90)</f>
        <v>0</v>
      </c>
      <c r="RL93" s="127" t="n">
        <f aca="false">IF(IB93="",0,IB93+RL90)</f>
        <v>1991.46504</v>
      </c>
      <c r="RM93" s="127" t="n">
        <f aca="false">IF(OT93="",0,OT93+RM90)</f>
        <v>0</v>
      </c>
      <c r="RN93" s="127" t="n">
        <f aca="false">IF(OU93="",0,OU93+RN90)</f>
        <v>258.34922337963</v>
      </c>
      <c r="RO93" s="127" t="n">
        <f aca="false">IF(PY93="",0,PY93+RO90)</f>
        <v>21457.6141041995</v>
      </c>
      <c r="RP93" s="127" t="n">
        <f aca="false">IF(PZ93="",0,PZ93+RP90)</f>
        <v>23389.64</v>
      </c>
      <c r="RQ93" s="127" t="n">
        <f aca="false">IFERROR(RO93/$A91,0)</f>
        <v>739.917727731018</v>
      </c>
      <c r="RR93" s="127" t="n">
        <f aca="false">IFERROR(RP93/$A91,0)</f>
        <v>806.539310344828</v>
      </c>
      <c r="RS93" s="127" t="n">
        <f aca="false">IF(PD93="",0,PD93+RS90)</f>
        <v>0</v>
      </c>
      <c r="RT93" s="127" t="n">
        <f aca="false">IF(PE93="",0,PE93+RT90)</f>
        <v>0</v>
      </c>
      <c r="RU93" s="127" t="n">
        <f aca="false">IF(QQ93&gt;0,0,T93+RU90)</f>
        <v>0</v>
      </c>
      <c r="RV93" s="127" t="n">
        <f aca="false">IF(QR93&gt;0,0,U93+RV90)</f>
        <v>0</v>
      </c>
      <c r="RW93" s="127" t="n">
        <f aca="false">IF(QS93&gt;0,0,AL93+RW90)</f>
        <v>0</v>
      </c>
      <c r="RX93" s="127" t="n">
        <f aca="false">IF(QT93&gt;0,0,AM93+RX90)</f>
        <v>0</v>
      </c>
      <c r="RY93" s="127" t="n">
        <f aca="false">IF(QU93&gt;0,0,AX93+RY90)</f>
        <v>0</v>
      </c>
      <c r="RZ93" s="127" t="n">
        <f aca="false">IF(QV93&gt;0,0,AY93+RZ90)</f>
        <v>0</v>
      </c>
      <c r="SA93" s="127" t="n">
        <f aca="false">IF(QW93&gt;0,0,BJ93+SA90)</f>
        <v>0</v>
      </c>
      <c r="SB93" s="127" t="n">
        <f aca="false">IF(QX93&gt;0,0,BK93+SB90)</f>
        <v>0</v>
      </c>
      <c r="SC93" s="127" t="n">
        <f aca="false">IF(QY93&gt;0,0,CD93+SC90)</f>
        <v>0</v>
      </c>
      <c r="SD93" s="127" t="n">
        <f aca="false">IF(QZ93&gt;0,0,CE93+SD90)</f>
        <v>0</v>
      </c>
      <c r="SE93" s="127" t="n">
        <f aca="false">IF(RA93&gt;0,0,CV93+SE90)</f>
        <v>0</v>
      </c>
      <c r="SF93" s="127" t="n">
        <f aca="false">IF(RB93&gt;0,0,CW93+SF90)</f>
        <v>0</v>
      </c>
      <c r="SG93" s="127" t="n">
        <f aca="false">IF(RC93&gt;0,0,FM93+SG90)</f>
        <v>0</v>
      </c>
      <c r="SH93" s="127" t="n">
        <f aca="false">IF(RD93&gt;0,0,FN93+SH90)</f>
        <v>0</v>
      </c>
      <c r="SI93" s="127" t="n">
        <f aca="false">IF(RE93&gt;0,0,FA93+SI90)</f>
        <v>0</v>
      </c>
      <c r="SJ93" s="127" t="n">
        <f aca="false">IFERROR(IF(RF93&gt;0,0,FB93+SJ90),0)</f>
        <v>0</v>
      </c>
      <c r="SK93" s="127" t="n">
        <f aca="false">IF(RG93&gt;0,0,NB93+SK90)</f>
        <v>0</v>
      </c>
      <c r="SL93" s="127" t="n">
        <f aca="false">IFERROR(IF(RH93&gt;0,0,NC93+SL90),0)</f>
        <v>7.1</v>
      </c>
      <c r="SM93" s="127"/>
      <c r="SN93" s="127"/>
      <c r="SO93" s="127"/>
    </row>
    <row r="94" customFormat="false" ht="15" hidden="false" customHeight="false" outlineLevel="0" collapsed="false">
      <c r="A94" s="741" t="n">
        <v>30</v>
      </c>
      <c r="B94" s="891" t="n">
        <f aca="false">Посуточная!B94</f>
        <v>0</v>
      </c>
      <c r="C94" s="892" t="n">
        <f aca="false">Посуточная!C94</f>
        <v>0</v>
      </c>
      <c r="D94" s="892" t="n">
        <f aca="false">Посуточная!D94</f>
        <v>0</v>
      </c>
      <c r="E94" s="892" t="n">
        <f aca="false">Посуточная!E94</f>
        <v>0</v>
      </c>
      <c r="F94" s="892" t="n">
        <f aca="false">Посуточная!F94</f>
        <v>0</v>
      </c>
      <c r="G94" s="892" t="n">
        <f aca="false">Посуточная!G94</f>
        <v>0</v>
      </c>
      <c r="H94" s="892" t="n">
        <f aca="false">Посуточная!H94</f>
        <v>0</v>
      </c>
      <c r="I94" s="892" t="n">
        <f aca="false">Посуточная!I94</f>
        <v>0</v>
      </c>
      <c r="J94" s="491" t="n">
        <f aca="false">Посуточная!Q94</f>
        <v>0</v>
      </c>
      <c r="K94" s="491" t="str">
        <f aca="false">Посуточная!R94</f>
        <v>Новогоднее</v>
      </c>
      <c r="L94" s="491" t="n">
        <f aca="false">Посуточная!S94</f>
        <v>0</v>
      </c>
      <c r="M94" s="491" t="str">
        <f aca="false">Посуточная!T94</f>
        <v>Карам</v>
      </c>
      <c r="N94" s="491" t="n">
        <f aca="false">Посуточная!U94</f>
        <v>0</v>
      </c>
      <c r="O94" s="491" t="str">
        <f aca="false">Посуточная!V94</f>
        <v>Сугм</v>
      </c>
      <c r="P94" s="491" t="n">
        <f aca="false">Посуточная!W94</f>
        <v>0</v>
      </c>
      <c r="Q94" s="491" t="n">
        <f aca="false">Посуточная!X94</f>
        <v>0</v>
      </c>
      <c r="R94" s="491" t="n">
        <f aca="false">Посуточная!Y94</f>
        <v>0</v>
      </c>
      <c r="S94" s="491" t="n">
        <f aca="false">Посуточная!Z94</f>
        <v>0</v>
      </c>
      <c r="T94" s="539"/>
      <c r="U94" s="497"/>
      <c r="X94" s="863" t="str">
        <f aca="false">Посуточная!AL94</f>
        <v>Холм</v>
      </c>
      <c r="Y94" s="864" t="str">
        <f aca="false">Посуточная!AM94</f>
        <v>Вынгаях</v>
      </c>
      <c r="Z94" s="864" t="str">
        <f aca="false">Посуточная!AN94</f>
        <v>Вынгапур</v>
      </c>
      <c r="AA94" s="864" t="str">
        <f aca="false">Посуточная!AO94</f>
        <v>Умс</v>
      </c>
      <c r="AB94" s="864" t="n">
        <f aca="false">Посуточная!AP94</f>
        <v>0</v>
      </c>
      <c r="AC94" s="864" t="n">
        <f aca="false">Посуточная!AQ94</f>
        <v>0</v>
      </c>
      <c r="AD94" s="864" t="n">
        <f aca="false">Посуточная!AR94</f>
        <v>0</v>
      </c>
      <c r="AE94" s="322" t="n">
        <f aca="false">Посуточная!AZ94</f>
        <v>0</v>
      </c>
      <c r="AF94" s="322" t="n">
        <f aca="false">Посуточная!BA94</f>
        <v>0</v>
      </c>
      <c r="AG94" s="322" t="n">
        <f aca="false">Посуточная!BB94</f>
        <v>0</v>
      </c>
      <c r="AH94" s="322" t="str">
        <f aca="false">Посуточная!BC94</f>
        <v>Вынгаях</v>
      </c>
      <c r="AI94" s="322" t="n">
        <f aca="false">Посуточная!BD94</f>
        <v>0</v>
      </c>
      <c r="AJ94" s="322" t="n">
        <f aca="false">Посуточная!BE94</f>
        <v>0</v>
      </c>
      <c r="AK94" s="322" t="n">
        <f aca="false">Посуточная!BF94</f>
        <v>0</v>
      </c>
      <c r="AL94" s="539"/>
      <c r="AM94" s="497"/>
      <c r="AP94" s="863" t="n">
        <f aca="false">Посуточная!BR94</f>
        <v>0</v>
      </c>
      <c r="AQ94" s="864" t="n">
        <f aca="false">Посуточная!BS94</f>
        <v>0</v>
      </c>
      <c r="AR94" s="864" t="n">
        <f aca="false">Посуточная!BT94</f>
        <v>0</v>
      </c>
      <c r="AS94" s="864" t="n">
        <f aca="false">Посуточная!BU94</f>
        <v>0</v>
      </c>
      <c r="AT94" s="322" t="n">
        <f aca="false">Посуточная!BZ94</f>
        <v>0</v>
      </c>
      <c r="AU94" s="322" t="n">
        <f aca="false">Посуточная!CA94</f>
        <v>0</v>
      </c>
      <c r="AV94" s="322" t="n">
        <f aca="false">Посуточная!CB94</f>
        <v>0</v>
      </c>
      <c r="AW94" s="322" t="n">
        <f aca="false">Посуточная!CC94</f>
        <v>0</v>
      </c>
      <c r="AX94" s="539"/>
      <c r="AY94" s="497"/>
      <c r="BB94" s="863" t="n">
        <f aca="false">Посуточная!CL94</f>
        <v>0</v>
      </c>
      <c r="BC94" s="864" t="n">
        <f aca="false">Посуточная!CM94</f>
        <v>0</v>
      </c>
      <c r="BD94" s="864" t="n">
        <f aca="false">Посуточная!CN94</f>
        <v>0</v>
      </c>
      <c r="BE94" s="864" t="n">
        <f aca="false">Посуточная!CO94</f>
        <v>0</v>
      </c>
      <c r="BF94" s="322" t="n">
        <f aca="false">Посуточная!CT94</f>
        <v>0</v>
      </c>
      <c r="BG94" s="322" t="n">
        <f aca="false">Посуточная!CU94</f>
        <v>0</v>
      </c>
      <c r="BH94" s="322" t="n">
        <f aca="false">Посуточная!CV94</f>
        <v>0</v>
      </c>
      <c r="BI94" s="322" t="n">
        <f aca="false">Посуточная!CW94</f>
        <v>0</v>
      </c>
      <c r="BJ94" s="539"/>
      <c r="BK94" s="497"/>
      <c r="BN94" s="502"/>
      <c r="BO94" s="497"/>
      <c r="BR94" s="503"/>
      <c r="BS94" s="504"/>
      <c r="BV94" s="381" t="n">
        <f aca="false">Посуточная!DN94</f>
        <v>0</v>
      </c>
      <c r="BW94" s="382" t="n">
        <f aca="false">Посуточная!DO94</f>
        <v>0</v>
      </c>
      <c r="BX94" s="382" t="n">
        <f aca="false">Посуточная!DP94</f>
        <v>0</v>
      </c>
      <c r="BY94" s="382" t="n">
        <f aca="false">Посуточная!DQ94</f>
        <v>0</v>
      </c>
      <c r="BZ94" s="322" t="n">
        <f aca="false">Посуточная!DV94</f>
        <v>0</v>
      </c>
      <c r="CA94" s="322" t="n">
        <f aca="false">Посуточная!DW94</f>
        <v>0</v>
      </c>
      <c r="CB94" s="322" t="n">
        <f aca="false">Посуточная!DX94</f>
        <v>0</v>
      </c>
      <c r="CC94" s="322" t="n">
        <f aca="false">Посуточная!DY94</f>
        <v>0</v>
      </c>
      <c r="CD94" s="539"/>
      <c r="CE94" s="497"/>
      <c r="CH94" s="893" t="n">
        <f aca="false">Посуточная!EH94</f>
        <v>0</v>
      </c>
      <c r="CI94" s="894" t="n">
        <f aca="false">Посуточная!EI94</f>
        <v>0</v>
      </c>
      <c r="CJ94" s="894" t="n">
        <f aca="false">Посуточная!EJ94</f>
        <v>0</v>
      </c>
      <c r="CK94" s="894" t="n">
        <f aca="false">Посуточная!EK94</f>
        <v>0</v>
      </c>
      <c r="CL94" s="894" t="n">
        <f aca="false">Посуточная!EL94</f>
        <v>0</v>
      </c>
      <c r="CM94" s="894" t="n">
        <f aca="false">Посуточная!EM94</f>
        <v>0</v>
      </c>
      <c r="CN94" s="894" t="n">
        <f aca="false">Посуточная!EN94</f>
        <v>0</v>
      </c>
      <c r="CO94" s="491" t="str">
        <f aca="false">Посуточная!ES94</f>
        <v>Вынгаях</v>
      </c>
      <c r="CP94" s="491" t="n">
        <f aca="false">Посуточная!ET94</f>
        <v>0</v>
      </c>
      <c r="CQ94" s="491" t="n">
        <f aca="false">Посуточная!EU94</f>
        <v>0</v>
      </c>
      <c r="CR94" s="491" t="n">
        <f aca="false">Посуточная!EV94</f>
        <v>0</v>
      </c>
      <c r="CS94" s="491" t="n">
        <f aca="false">Посуточная!EW94</f>
        <v>0</v>
      </c>
      <c r="CT94" s="491" t="n">
        <f aca="false">Посуточная!EX94</f>
        <v>0</v>
      </c>
      <c r="CU94" s="491" t="n">
        <f aca="false">Посуточная!EY94</f>
        <v>0</v>
      </c>
      <c r="CV94" s="539"/>
      <c r="CW94" s="497"/>
      <c r="CZ94" s="863" t="str">
        <f aca="false">Посуточная!FH94</f>
        <v>Сугм</v>
      </c>
      <c r="DA94" s="864" t="str">
        <f aca="false">Посуточная!FI94</f>
        <v>Вынгаях</v>
      </c>
      <c r="DB94" s="864" t="n">
        <f aca="false">Посуточная!FJ94</f>
        <v>0</v>
      </c>
      <c r="DC94" s="864" t="n">
        <f aca="false">Посуточная!FK94</f>
        <v>0</v>
      </c>
      <c r="DD94" s="864" t="n">
        <f aca="false">Посуточная!FL94</f>
        <v>0</v>
      </c>
      <c r="DE94" s="864" t="n">
        <f aca="false">Посуточная!FM94</f>
        <v>0</v>
      </c>
      <c r="DF94" s="864" t="n">
        <f aca="false">Посуточная!FN94</f>
        <v>0</v>
      </c>
      <c r="DG94" s="864" t="n">
        <f aca="false">Посуточная!FO94</f>
        <v>0</v>
      </c>
      <c r="DH94" s="864" t="n">
        <f aca="false">Посуточная!FP94</f>
        <v>0</v>
      </c>
      <c r="DI94" s="864" t="n">
        <f aca="false">Посуточная!FQ94</f>
        <v>0</v>
      </c>
      <c r="DJ94" s="864" t="n">
        <f aca="false">Посуточная!FR94</f>
        <v>0</v>
      </c>
      <c r="DK94" s="864" t="n">
        <f aca="false">Посуточная!FS94</f>
        <v>0</v>
      </c>
      <c r="DL94" s="864" t="n">
        <f aca="false">Посуточная!FT94</f>
        <v>0</v>
      </c>
      <c r="DM94" s="864" t="n">
        <f aca="false">Посуточная!FU94</f>
        <v>0</v>
      </c>
      <c r="DN94" s="864" t="n">
        <f aca="false">Посуточная!FV94</f>
        <v>0</v>
      </c>
      <c r="DO94" s="864" t="n">
        <f aca="false">Посуточная!FW94</f>
        <v>0</v>
      </c>
      <c r="DP94" s="864" t="n">
        <f aca="false">Посуточная!FX94</f>
        <v>0</v>
      </c>
      <c r="DQ94" s="864" t="n">
        <f aca="false">Посуточная!FY94</f>
        <v>0</v>
      </c>
      <c r="DR94" s="864" t="n">
        <f aca="false">Посуточная!FZ94</f>
        <v>0</v>
      </c>
      <c r="DS94" s="864" t="n">
        <f aca="false">Посуточная!GA94</f>
        <v>0</v>
      </c>
      <c r="DT94" s="864" t="n">
        <f aca="false">Посуточная!GB94</f>
        <v>0</v>
      </c>
      <c r="DU94" s="864" t="n">
        <f aca="false">Посуточная!GC94</f>
        <v>0</v>
      </c>
      <c r="DV94" s="864" t="n">
        <f aca="false">Посуточная!GD94</f>
        <v>0</v>
      </c>
      <c r="DW94" s="864" t="n">
        <f aca="false">Посуточная!GE94</f>
        <v>0</v>
      </c>
      <c r="DX94" s="864" t="n">
        <f aca="false">Посуточная!GF94</f>
        <v>0</v>
      </c>
      <c r="DY94" s="864" t="n">
        <f aca="false">Посуточная!GG94</f>
        <v>0</v>
      </c>
      <c r="DZ94" s="864" t="n">
        <f aca="false">Посуточная!GH94</f>
        <v>0</v>
      </c>
      <c r="EA94" s="864" t="n">
        <f aca="false">Посуточная!GI94</f>
        <v>0</v>
      </c>
      <c r="EB94" s="864" t="n">
        <f aca="false">Посуточная!GJ94</f>
        <v>0</v>
      </c>
      <c r="EC94" s="864" t="n">
        <f aca="false">Посуточная!GK94</f>
        <v>0</v>
      </c>
      <c r="ED94" s="864" t="n">
        <f aca="false">Посуточная!GL94</f>
        <v>0</v>
      </c>
      <c r="EE94" s="864" t="n">
        <f aca="false">Посуточная!GM94</f>
        <v>0</v>
      </c>
      <c r="EF94" s="322" t="str">
        <f aca="false">Посуточная!GU94</f>
        <v>Спорышевское</v>
      </c>
      <c r="EG94" s="322" t="str">
        <f aca="false">Посуточная!GV94</f>
        <v>Еты-Пуровское</v>
      </c>
      <c r="EH94" s="322" t="str">
        <f aca="false">Посуточная!GW94</f>
        <v>Сугмутское</v>
      </c>
      <c r="EI94" s="322" t="str">
        <f aca="false">Посуточная!GX94</f>
        <v>Суторминское</v>
      </c>
      <c r="EJ94" s="322" t="n">
        <f aca="false">Посуточная!GY94</f>
        <v>0</v>
      </c>
      <c r="EK94" s="322" t="n">
        <f aca="false">Посуточная!GZ94</f>
        <v>0</v>
      </c>
      <c r="EL94" s="322" t="n">
        <f aca="false">Посуточная!HA94</f>
        <v>0</v>
      </c>
      <c r="EM94" s="322" t="n">
        <f aca="false">Посуточная!HB94</f>
        <v>0</v>
      </c>
      <c r="EN94" s="322" t="n">
        <f aca="false">Посуточная!HC94</f>
        <v>0</v>
      </c>
      <c r="EO94" s="322" t="n">
        <f aca="false">Посуточная!HD94</f>
        <v>0</v>
      </c>
      <c r="EP94" s="322" t="n">
        <f aca="false">Посуточная!HE94</f>
        <v>0</v>
      </c>
      <c r="EQ94" s="322" t="n">
        <f aca="false">Посуточная!HF94</f>
        <v>0</v>
      </c>
      <c r="ER94" s="322" t="n">
        <f aca="false">Посуточная!HG94</f>
        <v>0</v>
      </c>
      <c r="ES94" s="322" t="n">
        <f aca="false">Посуточная!HH94</f>
        <v>0</v>
      </c>
      <c r="ET94" s="322" t="n">
        <f aca="false">Посуточная!HI94</f>
        <v>0</v>
      </c>
      <c r="EU94" s="322" t="n">
        <f aca="false">Посуточная!HJ94</f>
        <v>0</v>
      </c>
      <c r="EV94" s="322" t="n">
        <f aca="false">Посуточная!HK94</f>
        <v>0</v>
      </c>
      <c r="EW94" s="322" t="n">
        <f aca="false">Посуточная!HL94</f>
        <v>0</v>
      </c>
      <c r="EX94" s="322" t="n">
        <f aca="false">Посуточная!HM94</f>
        <v>0</v>
      </c>
      <c r="EY94" s="322" t="n">
        <f aca="false">Посуточная!HN94</f>
        <v>0</v>
      </c>
      <c r="EZ94" s="322" t="n">
        <f aca="false">Посуточная!HO94</f>
        <v>0</v>
      </c>
      <c r="FA94" s="496"/>
      <c r="FB94" s="497"/>
      <c r="FE94" s="895" t="n">
        <f aca="false">Посуточная!IA94</f>
        <v>0</v>
      </c>
      <c r="FF94" s="896" t="n">
        <f aca="false">Посуточная!IB94</f>
        <v>0</v>
      </c>
      <c r="FG94" s="896" t="n">
        <f aca="false">Посуточная!IC94</f>
        <v>0</v>
      </c>
      <c r="FH94" s="892" t="n">
        <f aca="false">Посуточная!ID94</f>
        <v>0</v>
      </c>
      <c r="FI94" s="322" t="n">
        <f aca="false">Посуточная!II94</f>
        <v>0</v>
      </c>
      <c r="FJ94" s="366" t="n">
        <f aca="false">Посуточная!IJ94</f>
        <v>0</v>
      </c>
      <c r="FK94" s="366" t="n">
        <f aca="false">Посуточная!IK94</f>
        <v>0</v>
      </c>
      <c r="FL94" s="366" t="n">
        <f aca="false">Посуточная!IL94</f>
        <v>0</v>
      </c>
      <c r="FM94" s="496"/>
      <c r="FN94" s="497"/>
      <c r="FQ94" s="484"/>
      <c r="FR94" s="485"/>
      <c r="FS94" s="485"/>
      <c r="FT94" s="485"/>
      <c r="FU94" s="485"/>
      <c r="FV94" s="485"/>
      <c r="FW94" s="485"/>
      <c r="FX94" s="485"/>
      <c r="FY94" s="485"/>
      <c r="FZ94" s="485"/>
      <c r="GA94" s="485"/>
      <c r="GB94" s="485"/>
      <c r="GC94" s="485"/>
      <c r="GD94" s="485"/>
      <c r="GE94" s="485"/>
      <c r="GF94" s="322"/>
      <c r="GG94" s="322"/>
      <c r="GH94" s="322"/>
      <c r="GI94" s="322"/>
      <c r="GJ94" s="322"/>
      <c r="GK94" s="322"/>
      <c r="GL94" s="322"/>
      <c r="GM94" s="322"/>
      <c r="GN94" s="322"/>
      <c r="GO94" s="322"/>
      <c r="GP94" s="322"/>
      <c r="GQ94" s="322"/>
      <c r="GR94" s="322"/>
      <c r="GS94" s="322"/>
      <c r="GT94" s="322"/>
      <c r="GU94" s="322"/>
      <c r="GV94" s="322"/>
      <c r="GW94" s="322"/>
      <c r="GX94" s="322"/>
      <c r="GY94" s="322"/>
      <c r="GZ94" s="322"/>
      <c r="HA94" s="322"/>
      <c r="HB94" s="322"/>
      <c r="HC94" s="322"/>
      <c r="HD94" s="322"/>
      <c r="HE94" s="322"/>
      <c r="HF94" s="322"/>
      <c r="HG94" s="322"/>
      <c r="HH94" s="322"/>
      <c r="HI94" s="322"/>
      <c r="HJ94" s="322"/>
      <c r="HK94" s="322"/>
      <c r="HL94" s="322"/>
      <c r="HM94" s="539"/>
      <c r="HN94" s="497"/>
      <c r="HQ94" s="502"/>
      <c r="HR94" s="497"/>
      <c r="HU94" s="503"/>
      <c r="HV94" s="504"/>
      <c r="HY94" s="517"/>
      <c r="HZ94" s="518"/>
      <c r="IC94" s="503"/>
      <c r="ID94" s="504"/>
      <c r="IG94" s="484"/>
      <c r="IH94" s="485"/>
      <c r="II94" s="485"/>
      <c r="IJ94" s="485"/>
      <c r="IK94" s="485"/>
      <c r="IL94" s="485"/>
      <c r="IM94" s="485"/>
      <c r="IN94" s="485"/>
      <c r="IO94" s="485"/>
      <c r="IP94" s="485"/>
      <c r="IQ94" s="485"/>
      <c r="IR94" s="485"/>
      <c r="IS94" s="485"/>
      <c r="IT94" s="485"/>
      <c r="IU94" s="485"/>
      <c r="IV94" s="338"/>
      <c r="IW94" s="338"/>
      <c r="IX94" s="338"/>
      <c r="IY94" s="338"/>
      <c r="IZ94" s="338"/>
      <c r="JA94" s="338"/>
      <c r="JB94" s="338"/>
      <c r="JC94" s="338"/>
      <c r="JD94" s="338"/>
      <c r="JE94" s="338"/>
      <c r="JF94" s="338"/>
      <c r="JG94" s="338"/>
      <c r="JH94" s="338"/>
      <c r="JI94" s="338"/>
      <c r="JJ94" s="338"/>
      <c r="JK94" s="338"/>
      <c r="JL94" s="338"/>
      <c r="JM94" s="338"/>
      <c r="JN94" s="338"/>
      <c r="JO94" s="338"/>
      <c r="JP94" s="338"/>
      <c r="JQ94" s="338"/>
      <c r="JR94" s="338"/>
      <c r="JS94" s="338"/>
      <c r="JT94" s="338"/>
      <c r="JU94" s="338"/>
      <c r="JV94" s="338"/>
      <c r="JW94" s="338"/>
      <c r="JX94" s="338"/>
      <c r="JY94" s="338"/>
      <c r="JZ94" s="338"/>
      <c r="KA94" s="338"/>
      <c r="KB94" s="338"/>
      <c r="KC94" s="338"/>
      <c r="KD94" s="338"/>
      <c r="KE94" s="338"/>
      <c r="KF94" s="338"/>
      <c r="KG94" s="338"/>
      <c r="KH94" s="338"/>
      <c r="KI94" s="338"/>
      <c r="KJ94" s="539"/>
      <c r="KK94" s="497"/>
      <c r="KN94" s="898" t="n">
        <f aca="false">Посуточная!OF94</f>
        <v>0</v>
      </c>
      <c r="KO94" s="899" t="n">
        <f aca="false">Посуточная!OG94</f>
        <v>0</v>
      </c>
      <c r="KP94" s="899" t="n">
        <f aca="false">Посуточная!OH94</f>
        <v>0</v>
      </c>
      <c r="KQ94" s="899" t="n">
        <f aca="false">Посуточная!OI94</f>
        <v>0</v>
      </c>
      <c r="KR94" s="899" t="n">
        <f aca="false">Посуточная!OJ94</f>
        <v>0</v>
      </c>
      <c r="KS94" s="899" t="n">
        <f aca="false">Посуточная!OK94</f>
        <v>0</v>
      </c>
      <c r="KT94" s="899" t="n">
        <f aca="false">Посуточная!OL94</f>
        <v>0</v>
      </c>
      <c r="KU94" s="899" t="n">
        <f aca="false">Посуточная!OM94</f>
        <v>0</v>
      </c>
      <c r="KV94" s="899" t="n">
        <f aca="false">Посуточная!ON94</f>
        <v>0</v>
      </c>
      <c r="KW94" s="900" t="n">
        <f aca="false">Посуточная!OO94</f>
        <v>0</v>
      </c>
      <c r="KX94" s="897" t="n">
        <f aca="false">Посуточная!OV94</f>
        <v>0</v>
      </c>
      <c r="KY94" s="897" t="n">
        <f aca="false">Посуточная!OW94</f>
        <v>0</v>
      </c>
      <c r="KZ94" s="897" t="n">
        <f aca="false">Посуточная!OX94</f>
        <v>0</v>
      </c>
      <c r="LA94" s="897" t="n">
        <f aca="false">Посуточная!OY94</f>
        <v>0</v>
      </c>
      <c r="LB94" s="897" t="n">
        <f aca="false">Посуточная!OZ94</f>
        <v>0</v>
      </c>
      <c r="LC94" s="897" t="n">
        <f aca="false">Посуточная!PA94</f>
        <v>0</v>
      </c>
      <c r="LD94" s="897" t="n">
        <f aca="false">Посуточная!PB94</f>
        <v>0</v>
      </c>
      <c r="LE94" s="897" t="n">
        <f aca="false">Посуточная!PC94</f>
        <v>0</v>
      </c>
      <c r="LF94" s="897" t="n">
        <f aca="false">Посуточная!PD94</f>
        <v>0</v>
      </c>
      <c r="LG94" s="897" t="n">
        <f aca="false">Посуточная!PE94</f>
        <v>0</v>
      </c>
      <c r="LH94" s="897" t="n">
        <f aca="false">Посуточная!PF94</f>
        <v>0</v>
      </c>
      <c r="LI94" s="897" t="n">
        <f aca="false">Посуточная!PG94</f>
        <v>0</v>
      </c>
      <c r="LJ94" s="897" t="n">
        <f aca="false">Посуточная!PH94</f>
        <v>0</v>
      </c>
      <c r="LK94" s="897" t="n">
        <f aca="false">Посуточная!PI94</f>
        <v>0</v>
      </c>
      <c r="LL94" s="897" t="n">
        <f aca="false">Посуточная!PJ94</f>
        <v>0</v>
      </c>
      <c r="LM94" s="897" t="n">
        <f aca="false">Посуточная!PK94</f>
        <v>0</v>
      </c>
      <c r="LN94" s="897" t="n">
        <f aca="false">Посуточная!PL94</f>
        <v>0</v>
      </c>
      <c r="LO94" s="897" t="n">
        <f aca="false">Посуточная!PM94</f>
        <v>0</v>
      </c>
      <c r="LP94" s="897" t="n">
        <f aca="false">Посуточная!PN94</f>
        <v>0</v>
      </c>
      <c r="LQ94" s="897" t="n">
        <f aca="false">Посуточная!PO94</f>
        <v>0</v>
      </c>
      <c r="LR94" s="539"/>
      <c r="LS94" s="497"/>
      <c r="LV94" s="414" t="n">
        <f aca="false">Посуточная!QA94</f>
        <v>0</v>
      </c>
      <c r="LW94" s="415" t="n">
        <f aca="false">Посуточная!QB94</f>
        <v>0</v>
      </c>
      <c r="LX94" s="415" t="n">
        <f aca="false">Посуточная!QC94</f>
        <v>0</v>
      </c>
      <c r="LY94" s="415" t="n">
        <f aca="false">Посуточная!QD94</f>
        <v>0</v>
      </c>
      <c r="LZ94" s="415" t="n">
        <f aca="false">Посуточная!QE94</f>
        <v>0</v>
      </c>
      <c r="MA94" s="415" t="n">
        <f aca="false">Посуточная!QF94</f>
        <v>0</v>
      </c>
      <c r="MB94" s="415" t="n">
        <f aca="false">Посуточная!QG94</f>
        <v>0</v>
      </c>
      <c r="MC94" s="876" t="n">
        <f aca="false">Посуточная!QO94</f>
        <v>0</v>
      </c>
      <c r="MD94" s="876" t="n">
        <f aca="false">Посуточная!QP94</f>
        <v>0</v>
      </c>
      <c r="ME94" s="876" t="n">
        <f aca="false">Посуточная!QQ94</f>
        <v>0</v>
      </c>
      <c r="MF94" s="876" t="n">
        <f aca="false">Посуточная!QR94</f>
        <v>0</v>
      </c>
      <c r="MG94" s="876" t="n">
        <f aca="false">Посуточная!QS94</f>
        <v>0</v>
      </c>
      <c r="MH94" s="876" t="n">
        <f aca="false">Посуточная!QT94</f>
        <v>0</v>
      </c>
      <c r="MI94" s="876" t="n">
        <f aca="false">Посуточная!QU94</f>
        <v>0</v>
      </c>
      <c r="MJ94" s="539"/>
      <c r="MK94" s="497"/>
      <c r="MN94" s="871" t="n">
        <f aca="false">Посуточная!RG94</f>
        <v>0</v>
      </c>
      <c r="MO94" s="872" t="n">
        <f aca="false">Посуточная!RH94</f>
        <v>0</v>
      </c>
      <c r="MP94" s="872" t="n">
        <f aca="false">Посуточная!RI94</f>
        <v>0</v>
      </c>
      <c r="MQ94" s="872" t="n">
        <f aca="false">Посуточная!RJ94</f>
        <v>0</v>
      </c>
      <c r="MR94" s="872" t="n">
        <f aca="false">Посуточная!RK94</f>
        <v>0</v>
      </c>
      <c r="MS94" s="872" t="n">
        <f aca="false">Посуточная!RL94</f>
        <v>0</v>
      </c>
      <c r="MT94" s="872" t="n">
        <f aca="false">Посуточная!RM94</f>
        <v>0</v>
      </c>
      <c r="MU94" s="366" t="n">
        <f aca="false">Посуточная!RU94</f>
        <v>0</v>
      </c>
      <c r="MV94" s="366" t="n">
        <f aca="false">Посуточная!RV94</f>
        <v>0</v>
      </c>
      <c r="MW94" s="366" t="n">
        <f aca="false">Посуточная!RW94</f>
        <v>0</v>
      </c>
      <c r="MX94" s="366" t="n">
        <f aca="false">Посуточная!RX94</f>
        <v>0</v>
      </c>
      <c r="MY94" s="366" t="n">
        <f aca="false">Посуточная!RY94</f>
        <v>0</v>
      </c>
      <c r="MZ94" s="366" t="n">
        <f aca="false">Посуточная!RZ94</f>
        <v>0</v>
      </c>
      <c r="NA94" s="366" t="n">
        <f aca="false">Посуточная!SA94</f>
        <v>0</v>
      </c>
      <c r="NB94" s="539"/>
      <c r="NC94" s="497"/>
      <c r="NF94" s="502"/>
      <c r="NG94" s="497"/>
      <c r="NJ94" s="503"/>
      <c r="NK94" s="504"/>
      <c r="NN94" s="871" t="n">
        <f aca="false">Посуточная!SU94</f>
        <v>0</v>
      </c>
      <c r="NO94" s="872" t="n">
        <f aca="false">Посуточная!SV94</f>
        <v>0</v>
      </c>
      <c r="NP94" s="872" t="n">
        <f aca="false">Посуточная!SW94</f>
        <v>0</v>
      </c>
      <c r="NQ94" s="872" t="n">
        <f aca="false">Посуточная!SX94</f>
        <v>0</v>
      </c>
      <c r="NR94" s="366" t="n">
        <f aca="false">Посуточная!TC94</f>
        <v>0</v>
      </c>
      <c r="NS94" s="366" t="n">
        <f aca="false">Посуточная!TD94</f>
        <v>0</v>
      </c>
      <c r="NT94" s="366" t="n">
        <f aca="false">Посуточная!TE94</f>
        <v>0</v>
      </c>
      <c r="NU94" s="366" t="n">
        <f aca="false">Посуточная!TF94</f>
        <v>0</v>
      </c>
      <c r="NV94" s="539"/>
      <c r="NW94" s="497"/>
      <c r="NZ94" s="502"/>
      <c r="OA94" s="539"/>
      <c r="OB94" s="291"/>
      <c r="OC94" s="291"/>
      <c r="OD94" s="539"/>
      <c r="OE94" s="539"/>
      <c r="OF94" s="291"/>
      <c r="OG94" s="291"/>
      <c r="OH94" s="539"/>
      <c r="OI94" s="539"/>
      <c r="OJ94" s="291"/>
      <c r="OK94" s="291"/>
      <c r="OL94" s="539"/>
      <c r="OM94" s="539"/>
      <c r="ON94" s="291"/>
      <c r="OO94" s="291"/>
      <c r="OP94" s="540"/>
      <c r="OQ94" s="504"/>
      <c r="OT94" s="503"/>
      <c r="OU94" s="504"/>
      <c r="OX94" s="503"/>
      <c r="OY94" s="504"/>
      <c r="PB94" s="502"/>
      <c r="PC94" s="497"/>
      <c r="PF94" s="503"/>
      <c r="PG94" s="504"/>
      <c r="PJ94" s="540"/>
      <c r="PK94" s="540"/>
      <c r="PN94" s="540"/>
      <c r="PO94" s="540"/>
      <c r="PQ94" s="374"/>
      <c r="PR94" s="541"/>
      <c r="PS94" s="542"/>
      <c r="PT94" s="541"/>
      <c r="PU94" s="542"/>
      <c r="PV94" s="335"/>
      <c r="PW94" s="542"/>
      <c r="PX94" s="543"/>
      <c r="PY94" s="541"/>
      <c r="PZ94" s="544"/>
      <c r="QA94" s="618"/>
      <c r="QD94" s="608"/>
      <c r="QQ94" s="127" t="n">
        <f aca="false">IF(V94="",0,V94+QQ91)</f>
        <v>0</v>
      </c>
      <c r="QR94" s="127" t="n">
        <f aca="false">IF(W94="",0,W94+QR91)</f>
        <v>0</v>
      </c>
      <c r="QS94" s="127" t="n">
        <f aca="false">IF(AN94="",0,AN94+QS91)</f>
        <v>0</v>
      </c>
      <c r="QT94" s="127" t="n">
        <f aca="false">IF(AO94="",0,AO94+QT91)</f>
        <v>0</v>
      </c>
      <c r="QU94" s="127" t="n">
        <f aca="false">IF(AZ94="",0,AZ94+QU91)</f>
        <v>0</v>
      </c>
      <c r="QV94" s="127" t="n">
        <f aca="false">IF(BA94="",0,BA94+QV91)</f>
        <v>0</v>
      </c>
      <c r="QW94" s="127" t="n">
        <f aca="false">IF(BL94="",0,BL94+QW91)</f>
        <v>0</v>
      </c>
      <c r="QX94" s="127" t="n">
        <f aca="false">IF(BM94="",0,BM94+QX91)</f>
        <v>0</v>
      </c>
      <c r="QY94" s="127" t="n">
        <f aca="false">IF(CF94="",0,CF94+QY91)</f>
        <v>0</v>
      </c>
      <c r="QZ94" s="127" t="n">
        <f aca="false">IF(CG94="",0,CG94+QZ91)</f>
        <v>0</v>
      </c>
      <c r="RA94" s="127" t="n">
        <f aca="false">IF(CX94="",0,CX94+RA91)</f>
        <v>0</v>
      </c>
      <c r="RB94" s="127" t="n">
        <f aca="false">IF(CY94="",0,CY94+RB91)</f>
        <v>0</v>
      </c>
      <c r="RC94" s="127" t="n">
        <f aca="false">IF(FO94="",0,FO94+RC91)</f>
        <v>0</v>
      </c>
      <c r="RD94" s="127" t="n">
        <f aca="false">IF(FP94="",0,FP94+RD91)</f>
        <v>0</v>
      </c>
      <c r="RE94" s="127" t="n">
        <f aca="false">IF(FC94="",0,FC94+RE91)</f>
        <v>0</v>
      </c>
      <c r="RF94" s="127" t="n">
        <f aca="false">IF(FD94="",0,FD94+RF91)</f>
        <v>0</v>
      </c>
      <c r="RG94" s="127" t="n">
        <f aca="false">IF(ND94="",0,ND94+RG91)</f>
        <v>0</v>
      </c>
      <c r="RH94" s="127" t="n">
        <f aca="false">IF(NE94="",0,NE94+RH91)</f>
        <v>0</v>
      </c>
      <c r="RI94" s="127" t="n">
        <f aca="false">IF(OX94="",0,OX94)</f>
        <v>0</v>
      </c>
      <c r="RJ94" s="127" t="n">
        <f aca="false">IF(OY94="",0,OY94)</f>
        <v>0</v>
      </c>
      <c r="RK94" s="127" t="n">
        <f aca="false">IF(IA94="",0,IA94+RK91)</f>
        <v>0</v>
      </c>
      <c r="RL94" s="127" t="n">
        <f aca="false">IF(IB94="",0,IB94+RL91)</f>
        <v>0</v>
      </c>
      <c r="RM94" s="127" t="n">
        <f aca="false">IF(OT94="",0,OT94+RM91)</f>
        <v>0</v>
      </c>
      <c r="RN94" s="127" t="n">
        <f aca="false">IF(OU94="",0,OU94+RN91)</f>
        <v>0</v>
      </c>
      <c r="RO94" s="127" t="n">
        <f aca="false">IF(PY94="",0,PY94+RO91)</f>
        <v>0</v>
      </c>
      <c r="RP94" s="127" t="n">
        <f aca="false">IF(PZ94="",0,PZ94+RP91)</f>
        <v>0</v>
      </c>
      <c r="RQ94" s="127" t="n">
        <f aca="false">IFERROR(RO94/$A92,0)</f>
        <v>0</v>
      </c>
      <c r="RR94" s="127" t="n">
        <f aca="false">IFERROR(RP94/$A92,0)</f>
        <v>0</v>
      </c>
      <c r="RS94" s="127" t="n">
        <f aca="false">IF(PD94="",0,PD94+RS91)</f>
        <v>0</v>
      </c>
      <c r="RT94" s="127" t="n">
        <f aca="false">IF(PE94="",0,PE94+RT91)</f>
        <v>0</v>
      </c>
      <c r="RU94" s="127" t="n">
        <f aca="false">IF(QQ94&gt;0,0,T94+RU91)</f>
        <v>0</v>
      </c>
      <c r="RV94" s="127" t="n">
        <f aca="false">IF(QR94&gt;0,0,U94+RV91)</f>
        <v>0</v>
      </c>
      <c r="RW94" s="127" t="n">
        <f aca="false">IF(QS94&gt;0,0,AL94+RW91)</f>
        <v>0</v>
      </c>
      <c r="RX94" s="127" t="n">
        <f aca="false">IF(QT94&gt;0,0,AM94+RX91)</f>
        <v>0</v>
      </c>
      <c r="RY94" s="127" t="n">
        <f aca="false">IF(QU94&gt;0,0,AX94+RY91)</f>
        <v>0</v>
      </c>
      <c r="RZ94" s="127" t="n">
        <f aca="false">IF(QV94&gt;0,0,AY94+RZ91)</f>
        <v>0</v>
      </c>
      <c r="SA94" s="127" t="n">
        <f aca="false">IF(QW94&gt;0,0,BJ94+SA91)</f>
        <v>0</v>
      </c>
      <c r="SB94" s="127" t="n">
        <f aca="false">IF(QX94&gt;0,0,BK94+SB91)</f>
        <v>0</v>
      </c>
      <c r="SC94" s="127" t="n">
        <f aca="false">IF(QY94&gt;0,0,CD94+SC91)</f>
        <v>0</v>
      </c>
      <c r="SD94" s="127" t="n">
        <f aca="false">IF(QZ94&gt;0,0,CE94+SD91)</f>
        <v>0</v>
      </c>
      <c r="SE94" s="127" t="n">
        <f aca="false">IF(RA94&gt;0,0,CV94+SE91)</f>
        <v>0</v>
      </c>
      <c r="SF94" s="127" t="n">
        <f aca="false">IF(RB94&gt;0,0,CW94+SF91)</f>
        <v>0</v>
      </c>
      <c r="SG94" s="127" t="n">
        <f aca="false">IF(RC94&gt;0,0,FM94+SG91)</f>
        <v>0</v>
      </c>
      <c r="SH94" s="127" t="n">
        <f aca="false">IF(RD94&gt;0,0,FN94+SH91)</f>
        <v>0</v>
      </c>
      <c r="SI94" s="127" t="n">
        <f aca="false">IF(RE94&gt;0,0,FA94+SI91)</f>
        <v>0</v>
      </c>
      <c r="SJ94" s="127" t="n">
        <f aca="false">IFERROR(IF(RF94&gt;0,0,FB94+SJ91),0)</f>
        <v>0</v>
      </c>
      <c r="SK94" s="127" t="n">
        <f aca="false">IF(RG94&gt;0,0,NB94+SK91)</f>
        <v>0</v>
      </c>
      <c r="SL94" s="127" t="n">
        <f aca="false">IFERROR(IF(RH94&gt;0,0,NC94+SL91),0)</f>
        <v>0</v>
      </c>
      <c r="SM94" s="127"/>
      <c r="SN94" s="127"/>
      <c r="SO94" s="127"/>
    </row>
    <row r="95" customFormat="false" ht="15" hidden="false" customHeight="false" outlineLevel="0" collapsed="false">
      <c r="A95" s="741"/>
      <c r="B95" s="863" t="n">
        <f aca="false">Посуточная!B95</f>
        <v>0</v>
      </c>
      <c r="C95" s="864" t="n">
        <f aca="false">Посуточная!C95</f>
        <v>0</v>
      </c>
      <c r="D95" s="864" t="n">
        <f aca="false">Посуточная!D95</f>
        <v>0</v>
      </c>
      <c r="E95" s="864" t="n">
        <f aca="false">Посуточная!E95</f>
        <v>0</v>
      </c>
      <c r="F95" s="864" t="n">
        <f aca="false">Посуточная!F95</f>
        <v>0</v>
      </c>
      <c r="G95" s="864" t="n">
        <f aca="false">Посуточная!G95</f>
        <v>0</v>
      </c>
      <c r="H95" s="864" t="n">
        <f aca="false">Посуточная!H95</f>
        <v>0</v>
      </c>
      <c r="I95" s="864" t="n">
        <f aca="false">Посуточная!I95</f>
        <v>0</v>
      </c>
      <c r="J95" s="322" t="n">
        <f aca="false">Посуточная!Q95</f>
        <v>0</v>
      </c>
      <c r="K95" s="322" t="str">
        <f aca="false">Посуточная!R95</f>
        <v>6733</v>
      </c>
      <c r="L95" s="322" t="n">
        <f aca="false">Посуточная!S95</f>
        <v>0</v>
      </c>
      <c r="M95" s="322" t="str">
        <f aca="false">Посуточная!T95</f>
        <v>916</v>
      </c>
      <c r="N95" s="322" t="n">
        <f aca="false">Посуточная!U95</f>
        <v>0</v>
      </c>
      <c r="O95" s="322" t="str">
        <f aca="false">Посуточная!V95</f>
        <v>451</v>
      </c>
      <c r="P95" s="322" t="n">
        <f aca="false">Посуточная!W95</f>
        <v>0</v>
      </c>
      <c r="Q95" s="322" t="n">
        <f aca="false">Посуточная!X95</f>
        <v>0</v>
      </c>
      <c r="R95" s="322" t="n">
        <f aca="false">Посуточная!Y95</f>
        <v>0</v>
      </c>
      <c r="S95" s="322" t="n">
        <f aca="false">Посуточная!Z95</f>
        <v>0</v>
      </c>
      <c r="T95" s="417" t="n">
        <f aca="false">COUNTIF(B95:I95,"&lt;&gt;0")-COUNTIF(B95:I95,"")</f>
        <v>-8</v>
      </c>
      <c r="U95" s="391" t="n">
        <f aca="false">COUNTIF(J95:S95,"&lt;&gt;0")-COUNTIF(J95:S95,"")</f>
        <v>3</v>
      </c>
      <c r="X95" s="863" t="str">
        <f aca="false">Посуточная!AL95</f>
        <v>462</v>
      </c>
      <c r="Y95" s="864" t="str">
        <f aca="false">Посуточная!AM95</f>
        <v>524</v>
      </c>
      <c r="Z95" s="864" t="str">
        <f aca="false">Посуточная!AN95</f>
        <v>6354</v>
      </c>
      <c r="AA95" s="864" t="str">
        <f aca="false">Посуточная!AO95</f>
        <v>707</v>
      </c>
      <c r="AB95" s="864" t="n">
        <f aca="false">Посуточная!AP95</f>
        <v>0</v>
      </c>
      <c r="AC95" s="864" t="n">
        <f aca="false">Посуточная!AQ95</f>
        <v>0</v>
      </c>
      <c r="AD95" s="864" t="n">
        <f aca="false">Посуточная!AR95</f>
        <v>0</v>
      </c>
      <c r="AE95" s="322" t="n">
        <f aca="false">Посуточная!AZ95</f>
        <v>0</v>
      </c>
      <c r="AF95" s="322" t="n">
        <f aca="false">Посуточная!BA95</f>
        <v>0</v>
      </c>
      <c r="AG95" s="322" t="n">
        <f aca="false">Посуточная!BB95</f>
        <v>0</v>
      </c>
      <c r="AH95" s="322" t="str">
        <f aca="false">Посуточная!BC95</f>
        <v>2247</v>
      </c>
      <c r="AI95" s="322" t="n">
        <f aca="false">Посуточная!BD95</f>
        <v>0</v>
      </c>
      <c r="AJ95" s="322" t="n">
        <f aca="false">Посуточная!BE95</f>
        <v>0</v>
      </c>
      <c r="AK95" s="322" t="n">
        <f aca="false">Посуточная!BF95</f>
        <v>0</v>
      </c>
      <c r="AL95" s="417" t="n">
        <f aca="false">COUNTIF(X95:AD95,"&lt;&gt;0")-COUNTIF(X95:AD95,"")</f>
        <v>1</v>
      </c>
      <c r="AM95" s="391" t="n">
        <f aca="false">COUNTIF(AE95:AK95,"&lt;&gt;0")-COUNTIF(AE95:AK95,"")</f>
        <v>1</v>
      </c>
      <c r="AP95" s="863" t="n">
        <f aca="false">Посуточная!BR95</f>
        <v>0</v>
      </c>
      <c r="AQ95" s="864" t="n">
        <f aca="false">Посуточная!BS95</f>
        <v>0</v>
      </c>
      <c r="AR95" s="864" t="n">
        <f aca="false">Посуточная!BT95</f>
        <v>0</v>
      </c>
      <c r="AS95" s="864" t="n">
        <f aca="false">Посуточная!BU95</f>
        <v>0</v>
      </c>
      <c r="AT95" s="322" t="n">
        <f aca="false">Посуточная!BZ95</f>
        <v>0</v>
      </c>
      <c r="AU95" s="322" t="n">
        <f aca="false">Посуточная!CA95</f>
        <v>0</v>
      </c>
      <c r="AV95" s="322" t="n">
        <f aca="false">Посуточная!CB95</f>
        <v>0</v>
      </c>
      <c r="AW95" s="322" t="n">
        <f aca="false">Посуточная!CC95</f>
        <v>0</v>
      </c>
      <c r="AX95" s="417" t="n">
        <f aca="false">COUNTIF(AP95:AS95,"&lt;&gt;0")-COUNTIF(AP95:AS95,"")</f>
        <v>-4</v>
      </c>
      <c r="AY95" s="391" t="n">
        <f aca="false">COUNTIF(AT95:AW95,"&lt;&gt;0")-COUNTIF(AT95:AW95,"")</f>
        <v>0</v>
      </c>
      <c r="BB95" s="863" t="n">
        <f aca="false">Посуточная!CL95</f>
        <v>0</v>
      </c>
      <c r="BC95" s="864" t="n">
        <f aca="false">Посуточная!CM95</f>
        <v>0</v>
      </c>
      <c r="BD95" s="864" t="n">
        <f aca="false">Посуточная!CN95</f>
        <v>0</v>
      </c>
      <c r="BE95" s="864" t="n">
        <f aca="false">Посуточная!CO95</f>
        <v>0</v>
      </c>
      <c r="BF95" s="322" t="n">
        <f aca="false">Посуточная!CT95</f>
        <v>0</v>
      </c>
      <c r="BG95" s="322" t="n">
        <f aca="false">Посуточная!CU95</f>
        <v>0</v>
      </c>
      <c r="BH95" s="322" t="n">
        <f aca="false">Посуточная!CV95</f>
        <v>0</v>
      </c>
      <c r="BI95" s="322" t="n">
        <f aca="false">Посуточная!CW95</f>
        <v>0</v>
      </c>
      <c r="BJ95" s="417" t="n">
        <f aca="false">COUNTIF(BB95:BE95,"&lt;&gt;0")-COUNTIF(BB95:BE95,"")</f>
        <v>-4</v>
      </c>
      <c r="BK95" s="391" t="n">
        <f aca="false">COUNTIF(BF95:BI95,"&lt;&gt;0")-COUNTIF(BF95:BI95,"")</f>
        <v>0</v>
      </c>
      <c r="BN95" s="395" t="n">
        <f aca="false">SUMIF(B6:BM6,"итого гр.",B95:BM95)</f>
        <v>4</v>
      </c>
      <c r="BO95" s="391" t="n">
        <f aca="false">SUMIF(B6:BM6,"итого фк.",B95:BM95)</f>
        <v>4</v>
      </c>
      <c r="BR95" s="396"/>
      <c r="BS95" s="397"/>
      <c r="BV95" s="381" t="n">
        <f aca="false">Посуточная!DN95</f>
        <v>0</v>
      </c>
      <c r="BW95" s="382" t="n">
        <f aca="false">Посуточная!DO95</f>
        <v>0</v>
      </c>
      <c r="BX95" s="382" t="n">
        <f aca="false">Посуточная!DP95</f>
        <v>0</v>
      </c>
      <c r="BY95" s="382" t="n">
        <f aca="false">Посуточная!DQ95</f>
        <v>0</v>
      </c>
      <c r="BZ95" s="322" t="n">
        <f aca="false">Посуточная!DV95</f>
        <v>0</v>
      </c>
      <c r="CA95" s="322" t="n">
        <f aca="false">Посуточная!DW95</f>
        <v>0</v>
      </c>
      <c r="CB95" s="322" t="n">
        <f aca="false">Посуточная!DX95</f>
        <v>0</v>
      </c>
      <c r="CC95" s="322" t="n">
        <f aca="false">Посуточная!DY95</f>
        <v>0</v>
      </c>
      <c r="CD95" s="417" t="n">
        <f aca="false">COUNTIF(BV95:BY95,"&lt;&gt;0")-COUNTIF(BV95:BY95,"")</f>
        <v>-4</v>
      </c>
      <c r="CE95" s="391" t="n">
        <f aca="false">COUNTIF(BZ95:CC95,"&lt;&gt;0")-COUNTIF(BZ95:CC95,"")</f>
        <v>0</v>
      </c>
      <c r="CH95" s="381" t="n">
        <f aca="false">Посуточная!EH95</f>
        <v>0</v>
      </c>
      <c r="CI95" s="382" t="n">
        <f aca="false">Посуточная!EI95</f>
        <v>0</v>
      </c>
      <c r="CJ95" s="382" t="n">
        <f aca="false">Посуточная!EJ95</f>
        <v>0</v>
      </c>
      <c r="CK95" s="382" t="n">
        <f aca="false">Посуточная!EK95</f>
        <v>0</v>
      </c>
      <c r="CL95" s="382" t="n">
        <f aca="false">Посуточная!EL95</f>
        <v>0</v>
      </c>
      <c r="CM95" s="382" t="n">
        <f aca="false">Посуточная!EM95</f>
        <v>0</v>
      </c>
      <c r="CN95" s="382" t="n">
        <f aca="false">Посуточная!EN95</f>
        <v>0</v>
      </c>
      <c r="CO95" s="322" t="str">
        <f aca="false">Посуточная!ES95</f>
        <v>3040</v>
      </c>
      <c r="CP95" s="322" t="n">
        <f aca="false">Посуточная!ET95</f>
        <v>0</v>
      </c>
      <c r="CQ95" s="322" t="n">
        <f aca="false">Посуточная!EU95</f>
        <v>0</v>
      </c>
      <c r="CR95" s="322" t="n">
        <f aca="false">Посуточная!EV95</f>
        <v>0</v>
      </c>
      <c r="CS95" s="322" t="n">
        <f aca="false">Посуточная!EW95</f>
        <v>0</v>
      </c>
      <c r="CT95" s="322" t="n">
        <f aca="false">Посуточная!EX95</f>
        <v>0</v>
      </c>
      <c r="CU95" s="322" t="n">
        <f aca="false">Посуточная!EY95</f>
        <v>0</v>
      </c>
      <c r="CV95" s="417" t="n">
        <f aca="false">COUNTIF(CH95:CN95,"&lt;&gt;0")-COUNTIF(CH95:CN95,"")</f>
        <v>-7</v>
      </c>
      <c r="CW95" s="391" t="n">
        <f aca="false">COUNTIF(CO95:CU95,"&lt;&gt;0")-COUNTIF(CO95:CU95,"")</f>
        <v>1</v>
      </c>
      <c r="CZ95" s="863" t="str">
        <f aca="false">Посуточная!FH95</f>
        <v>2270</v>
      </c>
      <c r="DA95" s="864" t="str">
        <f aca="false">Посуточная!FI95</f>
        <v>441</v>
      </c>
      <c r="DB95" s="864" t="n">
        <f aca="false">Посуточная!FJ95</f>
        <v>0</v>
      </c>
      <c r="DC95" s="864" t="n">
        <f aca="false">Посуточная!FK95</f>
        <v>0</v>
      </c>
      <c r="DD95" s="864" t="n">
        <f aca="false">Посуточная!FL95</f>
        <v>0</v>
      </c>
      <c r="DE95" s="864" t="n">
        <f aca="false">Посуточная!FM95</f>
        <v>0</v>
      </c>
      <c r="DF95" s="864" t="n">
        <f aca="false">Посуточная!FN95</f>
        <v>0</v>
      </c>
      <c r="DG95" s="864" t="n">
        <f aca="false">Посуточная!FO95</f>
        <v>0</v>
      </c>
      <c r="DH95" s="864" t="n">
        <f aca="false">Посуточная!FP95</f>
        <v>0</v>
      </c>
      <c r="DI95" s="864" t="n">
        <f aca="false">Посуточная!FQ95</f>
        <v>0</v>
      </c>
      <c r="DJ95" s="864" t="n">
        <f aca="false">Посуточная!FR95</f>
        <v>0</v>
      </c>
      <c r="DK95" s="864" t="n">
        <f aca="false">Посуточная!FS95</f>
        <v>0</v>
      </c>
      <c r="DL95" s="864" t="n">
        <f aca="false">Посуточная!FT95</f>
        <v>0</v>
      </c>
      <c r="DM95" s="864" t="n">
        <f aca="false">Посуточная!FU95</f>
        <v>0</v>
      </c>
      <c r="DN95" s="864" t="n">
        <f aca="false">Посуточная!FV95</f>
        <v>0</v>
      </c>
      <c r="DO95" s="864" t="n">
        <f aca="false">Посуточная!FW95</f>
        <v>0</v>
      </c>
      <c r="DP95" s="864" t="n">
        <f aca="false">Посуточная!FX95</f>
        <v>0</v>
      </c>
      <c r="DQ95" s="864" t="n">
        <f aca="false">Посуточная!FY95</f>
        <v>0</v>
      </c>
      <c r="DR95" s="864" t="n">
        <f aca="false">Посуточная!FZ95</f>
        <v>0</v>
      </c>
      <c r="DS95" s="864" t="n">
        <f aca="false">Посуточная!GA95</f>
        <v>0</v>
      </c>
      <c r="DT95" s="864" t="n">
        <f aca="false">Посуточная!GB95</f>
        <v>0</v>
      </c>
      <c r="DU95" s="864" t="n">
        <f aca="false">Посуточная!GC95</f>
        <v>0</v>
      </c>
      <c r="DV95" s="864" t="n">
        <f aca="false">Посуточная!GD95</f>
        <v>0</v>
      </c>
      <c r="DW95" s="864" t="n">
        <f aca="false">Посуточная!GE95</f>
        <v>0</v>
      </c>
      <c r="DX95" s="864" t="n">
        <f aca="false">Посуточная!GF95</f>
        <v>0</v>
      </c>
      <c r="DY95" s="864" t="n">
        <f aca="false">Посуточная!GG95</f>
        <v>0</v>
      </c>
      <c r="DZ95" s="864" t="n">
        <f aca="false">Посуточная!GH95</f>
        <v>0</v>
      </c>
      <c r="EA95" s="864" t="n">
        <f aca="false">Посуточная!GI95</f>
        <v>0</v>
      </c>
      <c r="EB95" s="864" t="n">
        <f aca="false">Посуточная!GJ95</f>
        <v>0</v>
      </c>
      <c r="EC95" s="864" t="n">
        <f aca="false">Посуточная!GK95</f>
        <v>0</v>
      </c>
      <c r="ED95" s="864" t="n">
        <f aca="false">Посуточная!GL95</f>
        <v>0</v>
      </c>
      <c r="EE95" s="864" t="n">
        <f aca="false">Посуточная!GM95</f>
        <v>0</v>
      </c>
      <c r="EF95" s="322" t="str">
        <f aca="false">Посуточная!GU95</f>
        <v>552</v>
      </c>
      <c r="EG95" s="322" t="str">
        <f aca="false">Посуточная!GV95</f>
        <v>1505</v>
      </c>
      <c r="EH95" s="322" t="str">
        <f aca="false">Посуточная!GW95</f>
        <v>2931</v>
      </c>
      <c r="EI95" s="322" t="str">
        <f aca="false">Посуточная!GX95</f>
        <v>2346</v>
      </c>
      <c r="EJ95" s="322" t="n">
        <f aca="false">Посуточная!GY95</f>
        <v>0</v>
      </c>
      <c r="EK95" s="322" t="n">
        <f aca="false">Посуточная!GZ95</f>
        <v>0</v>
      </c>
      <c r="EL95" s="322" t="n">
        <f aca="false">Посуточная!HA95</f>
        <v>0</v>
      </c>
      <c r="EM95" s="322" t="n">
        <f aca="false">Посуточная!HB95</f>
        <v>0</v>
      </c>
      <c r="EN95" s="322" t="n">
        <f aca="false">Посуточная!HC95</f>
        <v>0</v>
      </c>
      <c r="EO95" s="322" t="n">
        <f aca="false">Посуточная!HD95</f>
        <v>0</v>
      </c>
      <c r="EP95" s="322" t="n">
        <f aca="false">Посуточная!HE95</f>
        <v>0</v>
      </c>
      <c r="EQ95" s="322" t="n">
        <f aca="false">Посуточная!HF95</f>
        <v>0</v>
      </c>
      <c r="ER95" s="322" t="n">
        <f aca="false">Посуточная!HG95</f>
        <v>0</v>
      </c>
      <c r="ES95" s="322" t="n">
        <f aca="false">Посуточная!HH95</f>
        <v>0</v>
      </c>
      <c r="ET95" s="322" t="n">
        <f aca="false">Посуточная!HI95</f>
        <v>0</v>
      </c>
      <c r="EU95" s="322" t="n">
        <f aca="false">Посуточная!HJ95</f>
        <v>0</v>
      </c>
      <c r="EV95" s="322" t="n">
        <f aca="false">Посуточная!HK95</f>
        <v>0</v>
      </c>
      <c r="EW95" s="322" t="n">
        <f aca="false">Посуточная!HL95</f>
        <v>0</v>
      </c>
      <c r="EX95" s="322" t="n">
        <f aca="false">Посуточная!HM95</f>
        <v>0</v>
      </c>
      <c r="EY95" s="322" t="n">
        <f aca="false">Посуточная!HN95</f>
        <v>0</v>
      </c>
      <c r="EZ95" s="322" t="n">
        <f aca="false">Посуточная!HO95</f>
        <v>0</v>
      </c>
      <c r="FA95" s="390" t="n">
        <f aca="false">COUNTIF(CZ95:EE95,"&lt;&gt;0")-COUNTIF(CZ95:EE95,"")</f>
        <v>-28</v>
      </c>
      <c r="FB95" s="407" t="n">
        <f aca="false">COUNTIF(EF95:EZ95,"&lt;&gt;0")-COUNTIF(EF95:EZ95,"")</f>
        <v>4</v>
      </c>
      <c r="FE95" s="869" t="n">
        <f aca="false">Посуточная!IA95</f>
        <v>0</v>
      </c>
      <c r="FF95" s="870" t="n">
        <f aca="false">Посуточная!IB95</f>
        <v>0</v>
      </c>
      <c r="FG95" s="870" t="n">
        <f aca="false">Посуточная!IC95</f>
        <v>0</v>
      </c>
      <c r="FH95" s="864" t="n">
        <f aca="false">Посуточная!ID95</f>
        <v>0</v>
      </c>
      <c r="FI95" s="322" t="n">
        <f aca="false">Посуточная!II95</f>
        <v>0</v>
      </c>
      <c r="FJ95" s="366" t="n">
        <f aca="false">Посуточная!IJ95</f>
        <v>0</v>
      </c>
      <c r="FK95" s="366" t="n">
        <f aca="false">Посуточная!IK95</f>
        <v>0</v>
      </c>
      <c r="FL95" s="366" t="n">
        <f aca="false">Посуточная!IL95</f>
        <v>0</v>
      </c>
      <c r="FM95" s="390" t="n">
        <f aca="false">COUNTIF(FE95:FH95,"&lt;&gt;0")-COUNTIF(FE95:FH95,"")</f>
        <v>-4</v>
      </c>
      <c r="FN95" s="391" t="n">
        <f aca="false">COUNTIF(FI95:FL95,"&lt;&gt;0")-COUNTIF(FI95:FL95,"")</f>
        <v>0</v>
      </c>
      <c r="FQ95" s="381"/>
      <c r="FR95" s="382"/>
      <c r="FS95" s="382"/>
      <c r="FT95" s="382"/>
      <c r="FU95" s="382"/>
      <c r="FV95" s="382"/>
      <c r="FW95" s="382"/>
      <c r="FX95" s="382"/>
      <c r="FY95" s="382"/>
      <c r="FZ95" s="382"/>
      <c r="GA95" s="382"/>
      <c r="GB95" s="382"/>
      <c r="GC95" s="382"/>
      <c r="GD95" s="382"/>
      <c r="GE95" s="382"/>
      <c r="GF95" s="322"/>
      <c r="GG95" s="322"/>
      <c r="GH95" s="322"/>
      <c r="GI95" s="322"/>
      <c r="GJ95" s="322"/>
      <c r="GK95" s="322"/>
      <c r="GL95" s="322"/>
      <c r="GM95" s="322"/>
      <c r="GN95" s="322"/>
      <c r="GO95" s="322"/>
      <c r="GP95" s="322"/>
      <c r="GQ95" s="322"/>
      <c r="GR95" s="322"/>
      <c r="GS95" s="322"/>
      <c r="GT95" s="322"/>
      <c r="GU95" s="322"/>
      <c r="GV95" s="322"/>
      <c r="GW95" s="322"/>
      <c r="GX95" s="322"/>
      <c r="GY95" s="322"/>
      <c r="GZ95" s="322"/>
      <c r="HA95" s="322"/>
      <c r="HB95" s="322"/>
      <c r="HC95" s="322"/>
      <c r="HD95" s="322"/>
      <c r="HE95" s="322"/>
      <c r="HF95" s="322"/>
      <c r="HG95" s="322"/>
      <c r="HH95" s="322"/>
      <c r="HI95" s="322"/>
      <c r="HJ95" s="322"/>
      <c r="HK95" s="322"/>
      <c r="HL95" s="322"/>
      <c r="HM95" s="417" t="n">
        <f aca="false">COUNTIF(FQ95:GE95,"&lt;&gt;0")-COUNTIF(FQ95:GE95,"")</f>
        <v>0</v>
      </c>
      <c r="HN95" s="391" t="n">
        <f aca="false">COUNTIF(GF95:HL95,"&lt;&gt;0")-COUNTIF(GF95:HL95,"")</f>
        <v>0</v>
      </c>
      <c r="HQ95" s="395" t="n">
        <f aca="false">SUMIF(BV6:HP6,"итого гр.",BV95:HP95)</f>
        <v>2</v>
      </c>
      <c r="HR95" s="391" t="n">
        <f aca="false">SUMIF(BV6:HP6,"итого фк.",BV95:HP95)</f>
        <v>5</v>
      </c>
      <c r="HU95" s="396"/>
      <c r="HV95" s="397"/>
      <c r="HY95" s="406"/>
      <c r="HZ95" s="407"/>
      <c r="IC95" s="396"/>
      <c r="ID95" s="397"/>
      <c r="IG95" s="381"/>
      <c r="IH95" s="382"/>
      <c r="II95" s="382"/>
      <c r="IJ95" s="382"/>
      <c r="IK95" s="382"/>
      <c r="IL95" s="382"/>
      <c r="IM95" s="382"/>
      <c r="IN95" s="382"/>
      <c r="IO95" s="382"/>
      <c r="IP95" s="382"/>
      <c r="IQ95" s="382"/>
      <c r="IR95" s="382"/>
      <c r="IS95" s="382"/>
      <c r="IT95" s="382"/>
      <c r="IU95" s="382"/>
      <c r="IV95" s="322"/>
      <c r="IW95" s="322"/>
      <c r="IX95" s="322"/>
      <c r="IY95" s="322"/>
      <c r="IZ95" s="322"/>
      <c r="JA95" s="322"/>
      <c r="JB95" s="322"/>
      <c r="JC95" s="322"/>
      <c r="JD95" s="322"/>
      <c r="JE95" s="322"/>
      <c r="JF95" s="322"/>
      <c r="JG95" s="322"/>
      <c r="JH95" s="322"/>
      <c r="JI95" s="322"/>
      <c r="JJ95" s="322"/>
      <c r="JK95" s="322"/>
      <c r="JL95" s="322"/>
      <c r="JM95" s="322"/>
      <c r="JN95" s="322"/>
      <c r="JO95" s="322"/>
      <c r="JP95" s="322"/>
      <c r="JQ95" s="322"/>
      <c r="JR95" s="322"/>
      <c r="JS95" s="322"/>
      <c r="JT95" s="322"/>
      <c r="JU95" s="322"/>
      <c r="JV95" s="322"/>
      <c r="JW95" s="322"/>
      <c r="JX95" s="322"/>
      <c r="JY95" s="322"/>
      <c r="JZ95" s="322"/>
      <c r="KA95" s="322"/>
      <c r="KB95" s="322"/>
      <c r="KC95" s="322"/>
      <c r="KD95" s="322"/>
      <c r="KE95" s="322"/>
      <c r="KF95" s="322"/>
      <c r="KG95" s="322"/>
      <c r="KH95" s="322"/>
      <c r="KI95" s="322"/>
      <c r="KJ95" s="417" t="n">
        <f aca="false">COUNTIF(IG95:IU95,"&lt;&gt;0")-COUNTIF(IG95:IU95,"")</f>
        <v>0</v>
      </c>
      <c r="KK95" s="391" t="n">
        <f aca="false">COUNTIF(IV95:KI95,"&lt;&gt;0")-COUNTIF(IV95:KI95,"")</f>
        <v>0</v>
      </c>
      <c r="KN95" s="871" t="n">
        <f aca="false">Посуточная!OF95</f>
        <v>0</v>
      </c>
      <c r="KO95" s="872" t="n">
        <f aca="false">Посуточная!OG95</f>
        <v>0</v>
      </c>
      <c r="KP95" s="872" t="n">
        <f aca="false">Посуточная!OH95</f>
        <v>0</v>
      </c>
      <c r="KQ95" s="872" t="n">
        <f aca="false">Посуточная!OI95</f>
        <v>0</v>
      </c>
      <c r="KR95" s="872" t="n">
        <f aca="false">Посуточная!OJ95</f>
        <v>0</v>
      </c>
      <c r="KS95" s="872" t="n">
        <f aca="false">Посуточная!OK95</f>
        <v>0</v>
      </c>
      <c r="KT95" s="872" t="n">
        <f aca="false">Посуточная!OL95</f>
        <v>0</v>
      </c>
      <c r="KU95" s="872" t="n">
        <f aca="false">Посуточная!OM95</f>
        <v>0</v>
      </c>
      <c r="KV95" s="872" t="n">
        <f aca="false">Посуточная!ON95</f>
        <v>0</v>
      </c>
      <c r="KW95" s="873" t="n">
        <f aca="false">Посуточная!OO95</f>
        <v>0</v>
      </c>
      <c r="KX95" s="366" t="n">
        <f aca="false">Посуточная!OV95</f>
        <v>0</v>
      </c>
      <c r="KY95" s="366" t="n">
        <f aca="false">Посуточная!OW95</f>
        <v>0</v>
      </c>
      <c r="KZ95" s="366" t="n">
        <f aca="false">Посуточная!OX95</f>
        <v>0</v>
      </c>
      <c r="LA95" s="366" t="n">
        <f aca="false">Посуточная!OY95</f>
        <v>0</v>
      </c>
      <c r="LB95" s="366" t="n">
        <f aca="false">Посуточная!OZ95</f>
        <v>0</v>
      </c>
      <c r="LC95" s="366" t="n">
        <f aca="false">Посуточная!PA95</f>
        <v>0</v>
      </c>
      <c r="LD95" s="366" t="n">
        <f aca="false">Посуточная!PB95</f>
        <v>0</v>
      </c>
      <c r="LE95" s="366" t="n">
        <f aca="false">Посуточная!PC95</f>
        <v>0</v>
      </c>
      <c r="LF95" s="366" t="n">
        <f aca="false">Посуточная!PD95</f>
        <v>0</v>
      </c>
      <c r="LG95" s="366" t="n">
        <f aca="false">Посуточная!PE95</f>
        <v>0</v>
      </c>
      <c r="LH95" s="366" t="n">
        <f aca="false">Посуточная!PF95</f>
        <v>0</v>
      </c>
      <c r="LI95" s="366" t="n">
        <f aca="false">Посуточная!PG95</f>
        <v>0</v>
      </c>
      <c r="LJ95" s="366" t="n">
        <f aca="false">Посуточная!PH95</f>
        <v>0</v>
      </c>
      <c r="LK95" s="366" t="n">
        <f aca="false">Посуточная!PI95</f>
        <v>0</v>
      </c>
      <c r="LL95" s="366" t="n">
        <f aca="false">Посуточная!PJ95</f>
        <v>0</v>
      </c>
      <c r="LM95" s="366" t="n">
        <f aca="false">Посуточная!PK95</f>
        <v>0</v>
      </c>
      <c r="LN95" s="366" t="n">
        <f aca="false">Посуточная!PL95</f>
        <v>0</v>
      </c>
      <c r="LO95" s="366" t="n">
        <f aca="false">Посуточная!PM95</f>
        <v>0</v>
      </c>
      <c r="LP95" s="366" t="n">
        <f aca="false">Посуточная!PN95</f>
        <v>0</v>
      </c>
      <c r="LQ95" s="366" t="n">
        <f aca="false">Посуточная!PO95</f>
        <v>0</v>
      </c>
      <c r="LR95" s="417" t="n">
        <f aca="false">COUNTIF(KN95:KW95,"&lt;&gt;0")-COUNTIF(KN95:KW95,"")</f>
        <v>-10</v>
      </c>
      <c r="LS95" s="391" t="n">
        <f aca="false">COUNTIF(KX95:LQ95,"&lt;&gt;0")-COUNTIF(KX95:LQ95,"")</f>
        <v>0</v>
      </c>
      <c r="LV95" s="414" t="n">
        <f aca="false">Посуточная!QA95</f>
        <v>0</v>
      </c>
      <c r="LW95" s="415" t="n">
        <f aca="false">Посуточная!QB95</f>
        <v>0</v>
      </c>
      <c r="LX95" s="415" t="n">
        <f aca="false">Посуточная!QC95</f>
        <v>0</v>
      </c>
      <c r="LY95" s="415" t="n">
        <f aca="false">Посуточная!QD95</f>
        <v>0</v>
      </c>
      <c r="LZ95" s="415" t="n">
        <f aca="false">Посуточная!QE95</f>
        <v>0</v>
      </c>
      <c r="MA95" s="415" t="n">
        <f aca="false">Посуточная!QF95</f>
        <v>0</v>
      </c>
      <c r="MB95" s="415" t="n">
        <f aca="false">Посуточная!QG95</f>
        <v>0</v>
      </c>
      <c r="MC95" s="876" t="n">
        <f aca="false">Посуточная!QO95</f>
        <v>0</v>
      </c>
      <c r="MD95" s="876" t="n">
        <f aca="false">Посуточная!QP95</f>
        <v>0</v>
      </c>
      <c r="ME95" s="876" t="n">
        <f aca="false">Посуточная!QQ95</f>
        <v>0</v>
      </c>
      <c r="MF95" s="876" t="n">
        <f aca="false">Посуточная!QR95</f>
        <v>0</v>
      </c>
      <c r="MG95" s="876" t="n">
        <f aca="false">Посуточная!QS95</f>
        <v>0</v>
      </c>
      <c r="MH95" s="876" t="n">
        <f aca="false">Посуточная!QT95</f>
        <v>0</v>
      </c>
      <c r="MI95" s="876" t="n">
        <f aca="false">Посуточная!QU95</f>
        <v>0</v>
      </c>
      <c r="MJ95" s="417" t="n">
        <f aca="false">COUNTIF(LV95:MB95,"&lt;&gt;0")-COUNTIF(LV95:MB95,"")</f>
        <v>-7</v>
      </c>
      <c r="MK95" s="391" t="n">
        <f aca="false">COUNTIF(MC95:MI95,"&lt;&gt;0")-COUNTIF(MC95:MI95,"")</f>
        <v>0</v>
      </c>
      <c r="MN95" s="871" t="n">
        <f aca="false">Посуточная!RG95</f>
        <v>0</v>
      </c>
      <c r="MO95" s="872" t="n">
        <f aca="false">Посуточная!RH95</f>
        <v>0</v>
      </c>
      <c r="MP95" s="872" t="n">
        <f aca="false">Посуточная!RI95</f>
        <v>0</v>
      </c>
      <c r="MQ95" s="872" t="n">
        <f aca="false">Посуточная!RJ95</f>
        <v>0</v>
      </c>
      <c r="MR95" s="872" t="n">
        <f aca="false">Посуточная!RK95</f>
        <v>0</v>
      </c>
      <c r="MS95" s="872" t="n">
        <f aca="false">Посуточная!RL95</f>
        <v>0</v>
      </c>
      <c r="MT95" s="872" t="n">
        <f aca="false">Посуточная!RM95</f>
        <v>0</v>
      </c>
      <c r="MU95" s="366" t="n">
        <f aca="false">Посуточная!RU95</f>
        <v>0</v>
      </c>
      <c r="MV95" s="366" t="n">
        <f aca="false">Посуточная!RV95</f>
        <v>0</v>
      </c>
      <c r="MW95" s="366" t="n">
        <f aca="false">Посуточная!RW95</f>
        <v>0</v>
      </c>
      <c r="MX95" s="366" t="n">
        <f aca="false">Посуточная!RX95</f>
        <v>0</v>
      </c>
      <c r="MY95" s="366" t="n">
        <f aca="false">Посуточная!RY95</f>
        <v>0</v>
      </c>
      <c r="MZ95" s="366" t="n">
        <f aca="false">Посуточная!RZ95</f>
        <v>0</v>
      </c>
      <c r="NA95" s="366" t="n">
        <f aca="false">Посуточная!SA95</f>
        <v>0</v>
      </c>
      <c r="NB95" s="417" t="n">
        <f aca="false">COUNTIF(MN95:MT95,"&lt;&gt;0")-COUNTIF(MN95:MT95,"")</f>
        <v>-7</v>
      </c>
      <c r="NC95" s="391" t="n">
        <f aca="false">COUNTIF(MU95:NA95,"&lt;&gt;0")-COUNTIF(MU95:NA95,"")</f>
        <v>-7</v>
      </c>
      <c r="NF95" s="395" t="n">
        <f aca="false">SUMIF(IG6:NE6,"итого гр.",IG95:NE95)</f>
        <v>0</v>
      </c>
      <c r="NG95" s="391" t="n">
        <f aca="false">SUMIF($IG$6:$NE$6,"итого фк.",IG95:NE95)</f>
        <v>0</v>
      </c>
      <c r="NJ95" s="396"/>
      <c r="NK95" s="397"/>
      <c r="NN95" s="871" t="n">
        <f aca="false">Посуточная!SU95</f>
        <v>0</v>
      </c>
      <c r="NO95" s="872" t="n">
        <f aca="false">Посуточная!SV95</f>
        <v>0</v>
      </c>
      <c r="NP95" s="872" t="n">
        <f aca="false">Посуточная!SW95</f>
        <v>0</v>
      </c>
      <c r="NQ95" s="872" t="n">
        <f aca="false">Посуточная!SX95</f>
        <v>0</v>
      </c>
      <c r="NR95" s="366" t="n">
        <f aca="false">Посуточная!TC95</f>
        <v>0</v>
      </c>
      <c r="NS95" s="366" t="n">
        <f aca="false">Посуточная!TD95</f>
        <v>0</v>
      </c>
      <c r="NT95" s="366" t="n">
        <f aca="false">Посуточная!TE95</f>
        <v>0</v>
      </c>
      <c r="NU95" s="366" t="n">
        <f aca="false">Посуточная!TF95</f>
        <v>0</v>
      </c>
      <c r="NV95" s="417"/>
      <c r="NW95" s="391"/>
      <c r="NZ95" s="395"/>
      <c r="OA95" s="417"/>
      <c r="OB95" s="291"/>
      <c r="OC95" s="291"/>
      <c r="OD95" s="417"/>
      <c r="OE95" s="417"/>
      <c r="OF95" s="291"/>
      <c r="OG95" s="291"/>
      <c r="OH95" s="417"/>
      <c r="OI95" s="417"/>
      <c r="OJ95" s="291"/>
      <c r="OK95" s="291"/>
      <c r="OL95" s="417"/>
      <c r="OM95" s="417"/>
      <c r="ON95" s="291"/>
      <c r="OO95" s="291"/>
      <c r="OP95" s="418" t="n">
        <f aca="false">SUMIF(NZ6:OO6,"итого гр.",NZ95:OO95)</f>
        <v>0</v>
      </c>
      <c r="OQ95" s="397" t="n">
        <f aca="false">SUMIF($NZ$6:$OO$6,"итого фк.",NZ95:OO95)</f>
        <v>0</v>
      </c>
      <c r="OT95" s="396"/>
      <c r="OU95" s="397"/>
      <c r="OX95" s="396"/>
      <c r="OY95" s="397"/>
      <c r="PB95" s="556"/>
      <c r="PC95" s="391"/>
      <c r="PF95" s="396"/>
      <c r="PG95" s="397"/>
      <c r="PJ95" s="418"/>
      <c r="PK95" s="418"/>
      <c r="PN95" s="418"/>
      <c r="PO95" s="418"/>
      <c r="PR95" s="546"/>
      <c r="PS95" s="375"/>
      <c r="PT95" s="546"/>
      <c r="PU95" s="375"/>
      <c r="PV95" s="396"/>
      <c r="PW95" s="375"/>
      <c r="PX95" s="419"/>
      <c r="PY95" s="546"/>
      <c r="PZ95" s="377"/>
      <c r="QA95" s="618"/>
      <c r="QD95" s="608"/>
      <c r="QQ95" s="127" t="n">
        <f aca="false">IF(V95="",0,V95+QQ92)</f>
        <v>0</v>
      </c>
      <c r="QR95" s="127" t="n">
        <f aca="false">IF(W95="",0,W95+QR92)</f>
        <v>0</v>
      </c>
      <c r="QS95" s="127" t="n">
        <f aca="false">IF(AN95="",0,AN95+QS92)</f>
        <v>0</v>
      </c>
      <c r="QT95" s="127" t="n">
        <f aca="false">IF(AO95="",0,AO95+QT92)</f>
        <v>0</v>
      </c>
      <c r="QU95" s="127" t="n">
        <f aca="false">IF(AZ95="",0,AZ95+QU92)</f>
        <v>0</v>
      </c>
      <c r="QV95" s="127" t="n">
        <f aca="false">IF(BA95="",0,BA95+QV92)</f>
        <v>0</v>
      </c>
      <c r="QW95" s="127" t="n">
        <f aca="false">IF(BL95="",0,BL95+QW92)</f>
        <v>0</v>
      </c>
      <c r="QX95" s="127" t="n">
        <f aca="false">IF(BM95="",0,BM95+QX92)</f>
        <v>0</v>
      </c>
      <c r="QY95" s="127" t="n">
        <f aca="false">IF(CF95="",0,CF95+QY92)</f>
        <v>0</v>
      </c>
      <c r="QZ95" s="127" t="n">
        <f aca="false">IF(CG95="",0,CG95+QZ92)</f>
        <v>0</v>
      </c>
      <c r="RA95" s="127" t="n">
        <f aca="false">IF(CX95="",0,CX95+RA92)</f>
        <v>0</v>
      </c>
      <c r="RB95" s="127" t="n">
        <f aca="false">IF(CY95="",0,CY95+RB92)</f>
        <v>0</v>
      </c>
      <c r="RC95" s="127" t="n">
        <f aca="false">IF(FO95="",0,FO95+RC92)</f>
        <v>0</v>
      </c>
      <c r="RD95" s="127" t="n">
        <f aca="false">IF(FP95="",0,FP95+RD92)</f>
        <v>0</v>
      </c>
      <c r="RE95" s="127" t="n">
        <f aca="false">IF(FC95="",0,FC95+RE92)</f>
        <v>0</v>
      </c>
      <c r="RF95" s="127" t="n">
        <f aca="false">IF(FD95="",0,FD95+RF92)</f>
        <v>0</v>
      </c>
      <c r="RG95" s="127" t="n">
        <f aca="false">IF(ND95="",0,ND95+RG92)</f>
        <v>0</v>
      </c>
      <c r="RH95" s="127" t="n">
        <f aca="false">IF(NE95="",0,NE95+RH92)</f>
        <v>0</v>
      </c>
      <c r="RI95" s="127" t="n">
        <f aca="false">IF(OX95="",0,OX95)</f>
        <v>0</v>
      </c>
      <c r="RJ95" s="127" t="n">
        <f aca="false">IF(OY95="",0,OY95)</f>
        <v>0</v>
      </c>
      <c r="RK95" s="127" t="n">
        <f aca="false">IF(IA95="",0,IA95+RK92)</f>
        <v>0</v>
      </c>
      <c r="RL95" s="127" t="n">
        <f aca="false">IF(IB95="",0,IB95+RL92)</f>
        <v>0</v>
      </c>
      <c r="RM95" s="127" t="n">
        <f aca="false">IF(OT95="",0,OT95+RM92)</f>
        <v>0</v>
      </c>
      <c r="RN95" s="127" t="n">
        <f aca="false">IF(OU95="",0,OU95+RN92)</f>
        <v>0</v>
      </c>
      <c r="RO95" s="127" t="n">
        <f aca="false">IF(PY95="",0,PY95+RO92)</f>
        <v>0</v>
      </c>
      <c r="RP95" s="127" t="n">
        <f aca="false">IF(PZ95="",0,PZ95+RP92)</f>
        <v>0</v>
      </c>
      <c r="RQ95" s="127" t="n">
        <f aca="false">IFERROR(RO95/$A93,0)</f>
        <v>0</v>
      </c>
      <c r="RR95" s="127" t="n">
        <f aca="false">IFERROR(RP95/$A93,0)</f>
        <v>0</v>
      </c>
      <c r="RS95" s="127" t="n">
        <f aca="false">IF(PD95="",0,PD95+RS92)</f>
        <v>0</v>
      </c>
      <c r="RT95" s="127" t="n">
        <f aca="false">IF(PE95="",0,PE95+RT92)</f>
        <v>0</v>
      </c>
      <c r="RU95" s="127" t="n">
        <f aca="false">IF(QQ95&gt;0,0,T95+RU92)</f>
        <v>-196</v>
      </c>
      <c r="RV95" s="127" t="n">
        <f aca="false">IF(QR95&gt;0,0,U95+RV92)</f>
        <v>10</v>
      </c>
      <c r="RW95" s="127" t="n">
        <f aca="false">IF(QS95&gt;0,0,AL95+RW92)</f>
        <v>-165</v>
      </c>
      <c r="RX95" s="127" t="n">
        <f aca="false">IF(QT95&gt;0,0,AM95+RX92)</f>
        <v>14</v>
      </c>
      <c r="RY95" s="127" t="n">
        <f aca="false">IF(QU95&gt;0,0,AX95+RY92)</f>
        <v>-116</v>
      </c>
      <c r="RZ95" s="127" t="n">
        <f aca="false">IF(QV95&gt;0,0,AY95+RZ92)</f>
        <v>0</v>
      </c>
      <c r="SA95" s="127" t="n">
        <f aca="false">IF(QW95&gt;0,0,BJ95+SA92)</f>
        <v>-116</v>
      </c>
      <c r="SB95" s="127" t="n">
        <f aca="false">IF(QX95&gt;0,0,BK95+SB92)</f>
        <v>0</v>
      </c>
      <c r="SC95" s="127" t="n">
        <f aca="false">IF(QY95&gt;0,0,CD95+SC92)</f>
        <v>-108</v>
      </c>
      <c r="SD95" s="127" t="n">
        <f aca="false">IF(QZ95&gt;0,0,CE95+SD92)</f>
        <v>4</v>
      </c>
      <c r="SE95" s="127" t="n">
        <f aca="false">IF(RA95&gt;0,0,CV95+SE92)</f>
        <v>-189</v>
      </c>
      <c r="SF95" s="127" t="n">
        <f aca="false">IF(RB95&gt;0,0,CW95+SF92)</f>
        <v>3</v>
      </c>
      <c r="SG95" s="127" t="n">
        <f aca="false">IF(RC95&gt;0,0,FM95+SG92)</f>
        <v>-116</v>
      </c>
      <c r="SH95" s="127" t="n">
        <f aca="false">IF(RD95&gt;0,0,FN95+SH92)</f>
        <v>0</v>
      </c>
      <c r="SI95" s="127" t="n">
        <f aca="false">IF(RE95&gt;0,0,FA95+SI92)</f>
        <v>-854</v>
      </c>
      <c r="SJ95" s="127" t="n">
        <f aca="false">IFERROR(IF(RF95&gt;0,0,FB95+SJ92),0)</f>
        <v>29</v>
      </c>
      <c r="SK95" s="127" t="n">
        <f aca="false">IF(RG95&gt;0,0,NB95+SK92)</f>
        <v>-184</v>
      </c>
      <c r="SL95" s="127" t="n">
        <f aca="false">IFERROR(IF(RH95&gt;0,0,NC95+SL92),0)</f>
        <v>-197</v>
      </c>
      <c r="SM95" s="127"/>
      <c r="SN95" s="127"/>
      <c r="SO95" s="127"/>
    </row>
    <row r="96" customFormat="false" ht="15" hidden="false" customHeight="false" outlineLevel="0" collapsed="false">
      <c r="A96" s="741"/>
      <c r="B96" s="879" t="n">
        <f aca="false">Посуточная!B96</f>
        <v>0</v>
      </c>
      <c r="C96" s="880" t="n">
        <f aca="false">Посуточная!C96</f>
        <v>0</v>
      </c>
      <c r="D96" s="880" t="n">
        <f aca="false">Посуточная!D96</f>
        <v>0</v>
      </c>
      <c r="E96" s="880" t="n">
        <f aca="false">Посуточная!E96</f>
        <v>0</v>
      </c>
      <c r="F96" s="880" t="n">
        <f aca="false">Посуточная!F96</f>
        <v>0</v>
      </c>
      <c r="G96" s="880" t="n">
        <f aca="false">Посуточная!G96</f>
        <v>0</v>
      </c>
      <c r="H96" s="880" t="n">
        <f aca="false">Посуточная!H96</f>
        <v>0</v>
      </c>
      <c r="I96" s="880" t="n">
        <f aca="false">Посуточная!I96</f>
        <v>0</v>
      </c>
      <c r="J96" s="427" t="n">
        <f aca="false">Посуточная!Q96</f>
        <v>0</v>
      </c>
      <c r="K96" s="427" t="n">
        <f aca="false">Посуточная!R96</f>
        <v>100</v>
      </c>
      <c r="L96" s="427" t="n">
        <f aca="false">Посуточная!S96</f>
        <v>0</v>
      </c>
      <c r="M96" s="427" t="n">
        <f aca="false">Посуточная!T96</f>
        <v>40</v>
      </c>
      <c r="N96" s="427" t="n">
        <f aca="false">Посуточная!U96</f>
        <v>0</v>
      </c>
      <c r="O96" s="427" t="n">
        <f aca="false">Посуточная!V96</f>
        <v>20</v>
      </c>
      <c r="P96" s="427" t="n">
        <f aca="false">Посуточная!W96</f>
        <v>0</v>
      </c>
      <c r="Q96" s="427" t="n">
        <f aca="false">Посуточная!X96</f>
        <v>0</v>
      </c>
      <c r="R96" s="427" t="n">
        <f aca="false">Посуточная!Y96</f>
        <v>0</v>
      </c>
      <c r="S96" s="427" t="n">
        <f aca="false">Посуточная!Z96</f>
        <v>0</v>
      </c>
      <c r="T96" s="475" t="n">
        <f aca="false">SUBTOTAL(9, B96:I96)</f>
        <v>0</v>
      </c>
      <c r="U96" s="433" t="n">
        <f aca="false">SUBTOTAL(9, J96:S96)</f>
        <v>160</v>
      </c>
      <c r="V96" s="273" t="n">
        <f aca="false">SUM(T96,V93)</f>
        <v>630</v>
      </c>
      <c r="W96" s="273" t="n">
        <f aca="false">SUM(U96,W93)</f>
        <v>395</v>
      </c>
      <c r="X96" s="879" t="n">
        <f aca="false">Посуточная!AL96</f>
        <v>22</v>
      </c>
      <c r="Y96" s="880" t="n">
        <f aca="false">Посуточная!AM96</f>
        <v>20</v>
      </c>
      <c r="Z96" s="880" t="n">
        <f aca="false">Посуточная!AN96</f>
        <v>21</v>
      </c>
      <c r="AA96" s="880" t="n">
        <f aca="false">Посуточная!AO96</f>
        <v>19</v>
      </c>
      <c r="AB96" s="880" t="n">
        <f aca="false">Посуточная!AP96</f>
        <v>0</v>
      </c>
      <c r="AC96" s="880" t="n">
        <f aca="false">Посуточная!AQ96</f>
        <v>0</v>
      </c>
      <c r="AD96" s="880" t="n">
        <f aca="false">Посуточная!AR96</f>
        <v>0</v>
      </c>
      <c r="AE96" s="427" t="n">
        <f aca="false">Посуточная!AZ96</f>
        <v>0</v>
      </c>
      <c r="AF96" s="427" t="n">
        <f aca="false">Посуточная!BA96</f>
        <v>0</v>
      </c>
      <c r="AG96" s="427" t="n">
        <f aca="false">Посуточная!BB96</f>
        <v>0</v>
      </c>
      <c r="AH96" s="427" t="n">
        <f aca="false">Посуточная!BC96</f>
        <v>18</v>
      </c>
      <c r="AI96" s="427" t="n">
        <f aca="false">Посуточная!BD96</f>
        <v>0</v>
      </c>
      <c r="AJ96" s="427" t="n">
        <f aca="false">Посуточная!BE96</f>
        <v>0</v>
      </c>
      <c r="AK96" s="427" t="n">
        <f aca="false">Посуточная!BF96</f>
        <v>0</v>
      </c>
      <c r="AL96" s="475" t="n">
        <f aca="false">SUBTOTAL(9, X96:AD96)</f>
        <v>82</v>
      </c>
      <c r="AM96" s="433" t="n">
        <f aca="false">SUBTOTAL(9, AE96:AK96)</f>
        <v>18</v>
      </c>
      <c r="AN96" s="273" t="n">
        <f aca="false">SUM(AL96,AN93)</f>
        <v>384</v>
      </c>
      <c r="AO96" s="273" t="n">
        <f aca="false">SUM(AM96,AO93)</f>
        <v>247</v>
      </c>
      <c r="AP96" s="879" t="n">
        <f aca="false">Посуточная!BR96</f>
        <v>0</v>
      </c>
      <c r="AQ96" s="880" t="n">
        <f aca="false">Посуточная!BS96</f>
        <v>0</v>
      </c>
      <c r="AR96" s="880" t="n">
        <f aca="false">Посуточная!BT96</f>
        <v>0</v>
      </c>
      <c r="AS96" s="880" t="n">
        <f aca="false">Посуточная!BU96</f>
        <v>0</v>
      </c>
      <c r="AT96" s="427" t="n">
        <f aca="false">Посуточная!BZ96</f>
        <v>0</v>
      </c>
      <c r="AU96" s="427" t="n">
        <f aca="false">Посуточная!CA96</f>
        <v>0</v>
      </c>
      <c r="AV96" s="427" t="n">
        <f aca="false">Посуточная!CB96</f>
        <v>0</v>
      </c>
      <c r="AW96" s="427" t="n">
        <f aca="false">Посуточная!CC96</f>
        <v>0</v>
      </c>
      <c r="AX96" s="475" t="n">
        <f aca="false">SUBTOTAL(9, AP96:AS96)</f>
        <v>0</v>
      </c>
      <c r="AY96" s="433" t="n">
        <f aca="false">SUBTOTAL(9, AT96:AW96)</f>
        <v>0</v>
      </c>
      <c r="AZ96" s="273" t="n">
        <f aca="false">SUM(AX96,AZ93)</f>
        <v>0</v>
      </c>
      <c r="BA96" s="273" t="n">
        <f aca="false">SUM(AY96,BA93)</f>
        <v>0</v>
      </c>
      <c r="BB96" s="879" t="n">
        <f aca="false">Посуточная!CL96</f>
        <v>0</v>
      </c>
      <c r="BC96" s="880" t="n">
        <f aca="false">Посуточная!CM96</f>
        <v>0</v>
      </c>
      <c r="BD96" s="880" t="n">
        <f aca="false">Посуточная!CN96</f>
        <v>0</v>
      </c>
      <c r="BE96" s="880" t="n">
        <f aca="false">Посуточная!CO96</f>
        <v>0</v>
      </c>
      <c r="BF96" s="427" t="n">
        <f aca="false">Посуточная!CT96</f>
        <v>0</v>
      </c>
      <c r="BG96" s="427" t="n">
        <f aca="false">Посуточная!CU96</f>
        <v>0</v>
      </c>
      <c r="BH96" s="427" t="n">
        <f aca="false">Посуточная!CV96</f>
        <v>0</v>
      </c>
      <c r="BI96" s="427" t="n">
        <f aca="false">Посуточная!CW96</f>
        <v>0</v>
      </c>
      <c r="BJ96" s="475" t="n">
        <f aca="false">SUBTOTAL(9, BB96:BE96)</f>
        <v>0</v>
      </c>
      <c r="BK96" s="433" t="n">
        <f aca="false">SUBTOTAL(9, BF96:BI96)</f>
        <v>0</v>
      </c>
      <c r="BL96" s="273" t="n">
        <f aca="false">SUM(BJ96,BL93)</f>
        <v>0</v>
      </c>
      <c r="BM96" s="273" t="n">
        <f aca="false">SUM(BK96,BM93)</f>
        <v>0</v>
      </c>
      <c r="BN96" s="437" t="n">
        <f aca="false">SUMIF(B6:BM6,"итого гр.",B96:BM96)</f>
        <v>82</v>
      </c>
      <c r="BO96" s="433" t="n">
        <f aca="false">SUMIF(B6:BM6,"итого фк.",B96:BM96)</f>
        <v>178</v>
      </c>
      <c r="BP96" s="273" t="n">
        <f aca="false">SUM(BN96,BP93)</f>
        <v>1014</v>
      </c>
      <c r="BQ96" s="456" t="n">
        <f aca="false">SUM(BO96,BQ93)</f>
        <v>642</v>
      </c>
      <c r="BR96" s="438" t="n">
        <f aca="false">BP96</f>
        <v>1014</v>
      </c>
      <c r="BS96" s="439" t="n">
        <f aca="false">BQ96</f>
        <v>642</v>
      </c>
      <c r="BV96" s="881" t="n">
        <f aca="false">Посуточная!DN96</f>
        <v>0</v>
      </c>
      <c r="BW96" s="882" t="n">
        <f aca="false">Посуточная!DO96</f>
        <v>0</v>
      </c>
      <c r="BX96" s="882" t="n">
        <f aca="false">Посуточная!DP96</f>
        <v>0</v>
      </c>
      <c r="BY96" s="882" t="n">
        <f aca="false">Посуточная!DQ96</f>
        <v>0</v>
      </c>
      <c r="BZ96" s="427" t="n">
        <f aca="false">Посуточная!DV96</f>
        <v>0</v>
      </c>
      <c r="CA96" s="427" t="n">
        <f aca="false">Посуточная!DW96</f>
        <v>0</v>
      </c>
      <c r="CB96" s="427" t="n">
        <f aca="false">Посуточная!DX96</f>
        <v>0</v>
      </c>
      <c r="CC96" s="427" t="n">
        <f aca="false">Посуточная!DY96</f>
        <v>0</v>
      </c>
      <c r="CD96" s="417" t="n">
        <f aca="false">SUBTOTAL(9, BV96:BY96)</f>
        <v>0</v>
      </c>
      <c r="CE96" s="433" t="n">
        <f aca="false">SUBTOTAL(9, BZ96:CC96)</f>
        <v>0</v>
      </c>
      <c r="CF96" s="273" t="n">
        <f aca="false">SUM(CD96,CF93)</f>
        <v>31.1</v>
      </c>
      <c r="CG96" s="273" t="n">
        <f aca="false">SUM(CE96,CG93)</f>
        <v>26.488</v>
      </c>
      <c r="CH96" s="881" t="n">
        <f aca="false">Посуточная!EH96</f>
        <v>0</v>
      </c>
      <c r="CI96" s="882" t="n">
        <f aca="false">Посуточная!EI96</f>
        <v>0</v>
      </c>
      <c r="CJ96" s="882" t="n">
        <f aca="false">Посуточная!EJ96</f>
        <v>0</v>
      </c>
      <c r="CK96" s="882" t="n">
        <f aca="false">Посуточная!EK96</f>
        <v>0</v>
      </c>
      <c r="CL96" s="882" t="n">
        <f aca="false">Посуточная!EL96</f>
        <v>0</v>
      </c>
      <c r="CM96" s="882" t="n">
        <f aca="false">Посуточная!EM96</f>
        <v>0</v>
      </c>
      <c r="CN96" s="882" t="n">
        <f aca="false">Посуточная!EN96</f>
        <v>0</v>
      </c>
      <c r="CO96" s="427" t="n">
        <f aca="false">Посуточная!ES96</f>
        <v>40</v>
      </c>
      <c r="CP96" s="427" t="n">
        <f aca="false">Посуточная!ET96</f>
        <v>0</v>
      </c>
      <c r="CQ96" s="427" t="n">
        <f aca="false">Посуточная!EU96</f>
        <v>0</v>
      </c>
      <c r="CR96" s="427" t="n">
        <f aca="false">Посуточная!EV96</f>
        <v>0</v>
      </c>
      <c r="CS96" s="427" t="n">
        <f aca="false">Посуточная!EW96</f>
        <v>0</v>
      </c>
      <c r="CT96" s="427" t="n">
        <f aca="false">Посуточная!EX96</f>
        <v>0</v>
      </c>
      <c r="CU96" s="427" t="n">
        <f aca="false">Посуточная!EY96</f>
        <v>0</v>
      </c>
      <c r="CV96" s="475" t="n">
        <f aca="false">SUBTOTAL(9, CH96:CN96)</f>
        <v>0</v>
      </c>
      <c r="CW96" s="433" t="n">
        <f aca="false">SUBTOTAL(9, CO96:CU96)</f>
        <v>40</v>
      </c>
      <c r="CX96" s="273" t="n">
        <f aca="false">SUM(CV96,CX93)</f>
        <v>220</v>
      </c>
      <c r="CY96" s="273" t="n">
        <f aca="false">SUM(CW96,CY93)</f>
        <v>100</v>
      </c>
      <c r="CZ96" s="879" t="n">
        <f aca="false">Посуточная!FH96</f>
        <v>3</v>
      </c>
      <c r="DA96" s="880" t="n">
        <f aca="false">Посуточная!FI96</f>
        <v>4</v>
      </c>
      <c r="DB96" s="880" t="n">
        <f aca="false">Посуточная!FJ96</f>
        <v>0</v>
      </c>
      <c r="DC96" s="880" t="n">
        <f aca="false">Посуточная!FK96</f>
        <v>0</v>
      </c>
      <c r="DD96" s="880" t="n">
        <f aca="false">Посуточная!FL96</f>
        <v>0</v>
      </c>
      <c r="DE96" s="880" t="n">
        <f aca="false">Посуточная!FM96</f>
        <v>0</v>
      </c>
      <c r="DF96" s="880" t="n">
        <f aca="false">Посуточная!FN96</f>
        <v>0</v>
      </c>
      <c r="DG96" s="880" t="n">
        <f aca="false">Посуточная!FO96</f>
        <v>0</v>
      </c>
      <c r="DH96" s="880" t="n">
        <f aca="false">Посуточная!FP96</f>
        <v>0</v>
      </c>
      <c r="DI96" s="880" t="n">
        <f aca="false">Посуточная!FQ96</f>
        <v>0</v>
      </c>
      <c r="DJ96" s="880" t="n">
        <f aca="false">Посуточная!FR96</f>
        <v>0</v>
      </c>
      <c r="DK96" s="880" t="n">
        <f aca="false">Посуточная!FS96</f>
        <v>0</v>
      </c>
      <c r="DL96" s="880" t="n">
        <f aca="false">Посуточная!FT96</f>
        <v>0</v>
      </c>
      <c r="DM96" s="880" t="n">
        <f aca="false">Посуточная!FU96</f>
        <v>0</v>
      </c>
      <c r="DN96" s="880" t="n">
        <f aca="false">Посуточная!FV96</f>
        <v>0</v>
      </c>
      <c r="DO96" s="880" t="n">
        <f aca="false">Посуточная!FW96</f>
        <v>0</v>
      </c>
      <c r="DP96" s="880" t="n">
        <f aca="false">Посуточная!FX96</f>
        <v>0</v>
      </c>
      <c r="DQ96" s="880" t="n">
        <f aca="false">Посуточная!FY96</f>
        <v>0</v>
      </c>
      <c r="DR96" s="880" t="n">
        <f aca="false">Посуточная!FZ96</f>
        <v>0</v>
      </c>
      <c r="DS96" s="880" t="n">
        <f aca="false">Посуточная!GA96</f>
        <v>0</v>
      </c>
      <c r="DT96" s="880" t="n">
        <f aca="false">Посуточная!GB96</f>
        <v>0</v>
      </c>
      <c r="DU96" s="880" t="n">
        <f aca="false">Посуточная!GC96</f>
        <v>0</v>
      </c>
      <c r="DV96" s="880" t="n">
        <f aca="false">Посуточная!GD96</f>
        <v>0</v>
      </c>
      <c r="DW96" s="880" t="n">
        <f aca="false">Посуточная!GE96</f>
        <v>0</v>
      </c>
      <c r="DX96" s="880" t="n">
        <f aca="false">Посуточная!GF96</f>
        <v>0</v>
      </c>
      <c r="DY96" s="880" t="n">
        <f aca="false">Посуточная!GG96</f>
        <v>0</v>
      </c>
      <c r="DZ96" s="880" t="n">
        <f aca="false">Посуточная!GH96</f>
        <v>0</v>
      </c>
      <c r="EA96" s="880" t="n">
        <f aca="false">Посуточная!GI96</f>
        <v>0</v>
      </c>
      <c r="EB96" s="880" t="n">
        <f aca="false">Посуточная!GJ96</f>
        <v>0</v>
      </c>
      <c r="EC96" s="880" t="n">
        <f aca="false">Посуточная!GK96</f>
        <v>0</v>
      </c>
      <c r="ED96" s="880" t="n">
        <f aca="false">Посуточная!GL96</f>
        <v>0</v>
      </c>
      <c r="EE96" s="880" t="n">
        <f aca="false">Посуточная!GM96</f>
        <v>0</v>
      </c>
      <c r="EF96" s="427" t="n">
        <f aca="false">Посуточная!GU96</f>
        <v>14</v>
      </c>
      <c r="EG96" s="427" t="n">
        <f aca="false">Посуточная!GV96</f>
        <v>6</v>
      </c>
      <c r="EH96" s="427" t="n">
        <f aca="false">Посуточная!GW96</f>
        <v>5</v>
      </c>
      <c r="EI96" s="427" t="n">
        <f aca="false">Посуточная!GX96</f>
        <v>3</v>
      </c>
      <c r="EJ96" s="427" t="n">
        <f aca="false">Посуточная!GY96</f>
        <v>0</v>
      </c>
      <c r="EK96" s="427" t="n">
        <f aca="false">Посуточная!GZ96</f>
        <v>0</v>
      </c>
      <c r="EL96" s="427" t="n">
        <f aca="false">Посуточная!HA96</f>
        <v>0</v>
      </c>
      <c r="EM96" s="427" t="n">
        <f aca="false">Посуточная!HB96</f>
        <v>0</v>
      </c>
      <c r="EN96" s="427" t="n">
        <f aca="false">Посуточная!HC96</f>
        <v>0</v>
      </c>
      <c r="EO96" s="427" t="n">
        <f aca="false">Посуточная!HD96</f>
        <v>0</v>
      </c>
      <c r="EP96" s="427" t="n">
        <f aca="false">Посуточная!HE96</f>
        <v>0</v>
      </c>
      <c r="EQ96" s="427" t="n">
        <f aca="false">Посуточная!HF96</f>
        <v>0</v>
      </c>
      <c r="ER96" s="427" t="n">
        <f aca="false">Посуточная!HG96</f>
        <v>0</v>
      </c>
      <c r="ES96" s="427" t="n">
        <f aca="false">Посуточная!HH96</f>
        <v>0</v>
      </c>
      <c r="ET96" s="427" t="n">
        <f aca="false">Посуточная!HI96</f>
        <v>0</v>
      </c>
      <c r="EU96" s="427" t="n">
        <f aca="false">Посуточная!HJ96</f>
        <v>0</v>
      </c>
      <c r="EV96" s="427" t="n">
        <f aca="false">Посуточная!HK96</f>
        <v>0</v>
      </c>
      <c r="EW96" s="427" t="n">
        <f aca="false">Посуточная!HL96</f>
        <v>0</v>
      </c>
      <c r="EX96" s="427" t="n">
        <f aca="false">Посуточная!HM96</f>
        <v>0</v>
      </c>
      <c r="EY96" s="427" t="n">
        <f aca="false">Посуточная!HN96</f>
        <v>0</v>
      </c>
      <c r="EZ96" s="427" t="n">
        <f aca="false">Посуточная!HO96</f>
        <v>0</v>
      </c>
      <c r="FA96" s="432" t="n">
        <f aca="false">SUBTOTAL(9, CZ96:EE96)</f>
        <v>7</v>
      </c>
      <c r="FB96" s="433" t="n">
        <f aca="false">SUBTOTAL(9, EF96:EZ96)</f>
        <v>28</v>
      </c>
      <c r="FC96" s="273" t="n">
        <f aca="false">SUM(FA96,FC93)</f>
        <v>187</v>
      </c>
      <c r="FD96" s="273" t="n">
        <f aca="false">SUM(FB96,FD93)</f>
        <v>134.773</v>
      </c>
      <c r="FE96" s="883" t="n">
        <f aca="false">Посуточная!IA96</f>
        <v>0</v>
      </c>
      <c r="FF96" s="884" t="n">
        <f aca="false">Посуточная!IB96</f>
        <v>0</v>
      </c>
      <c r="FG96" s="884" t="n">
        <f aca="false">Посуточная!IC96</f>
        <v>0</v>
      </c>
      <c r="FH96" s="880" t="n">
        <f aca="false">Посуточная!ID96</f>
        <v>0</v>
      </c>
      <c r="FI96" s="427" t="n">
        <f aca="false">Посуточная!II96</f>
        <v>0</v>
      </c>
      <c r="FJ96" s="470" t="n">
        <f aca="false">Посуточная!IJ96</f>
        <v>0</v>
      </c>
      <c r="FK96" s="470" t="n">
        <f aca="false">Посуточная!IK96</f>
        <v>0</v>
      </c>
      <c r="FL96" s="470" t="n">
        <f aca="false">Посуточная!IL96</f>
        <v>0</v>
      </c>
      <c r="FM96" s="432" t="n">
        <f aca="false">SUBTOTAL(9, FE96:FH96)</f>
        <v>0</v>
      </c>
      <c r="FN96" s="433" t="n">
        <f aca="false">SUBTOTAL(9, FI96:FL96)</f>
        <v>0</v>
      </c>
      <c r="FO96" s="273" t="n">
        <f aca="false">SUM(FM96,FO93)</f>
        <v>0</v>
      </c>
      <c r="FP96" s="273" t="n">
        <f aca="false">SUM(FN96,FP93)</f>
        <v>0</v>
      </c>
      <c r="FQ96" s="420" t="n">
        <f aca="false">Посуточная!KX96-Посуточная_НГДП!EH96</f>
        <v>2.2</v>
      </c>
      <c r="FR96" s="421"/>
      <c r="FS96" s="421"/>
      <c r="FT96" s="421"/>
      <c r="FU96" s="421"/>
      <c r="FV96" s="421"/>
      <c r="FW96" s="421"/>
      <c r="FX96" s="421"/>
      <c r="FY96" s="421"/>
      <c r="FZ96" s="421"/>
      <c r="GA96" s="421"/>
      <c r="GB96" s="421"/>
      <c r="GC96" s="421"/>
      <c r="GD96" s="421"/>
      <c r="GE96" s="421"/>
      <c r="GF96" s="427" t="n">
        <f aca="false">Посуточная!KY96-Посуточная_НГДП!EI96</f>
        <v>0</v>
      </c>
      <c r="GG96" s="427"/>
      <c r="GH96" s="427"/>
      <c r="GI96" s="427"/>
      <c r="GJ96" s="427"/>
      <c r="GK96" s="427"/>
      <c r="GL96" s="427"/>
      <c r="GM96" s="427"/>
      <c r="GN96" s="427"/>
      <c r="GO96" s="427"/>
      <c r="GP96" s="427"/>
      <c r="GQ96" s="427"/>
      <c r="GR96" s="427"/>
      <c r="GS96" s="427"/>
      <c r="GT96" s="427"/>
      <c r="GU96" s="427"/>
      <c r="GV96" s="427"/>
      <c r="GW96" s="427"/>
      <c r="GX96" s="427"/>
      <c r="GY96" s="427"/>
      <c r="GZ96" s="427"/>
      <c r="HA96" s="427"/>
      <c r="HB96" s="427"/>
      <c r="HC96" s="427"/>
      <c r="HD96" s="427"/>
      <c r="HE96" s="427"/>
      <c r="HF96" s="427"/>
      <c r="HG96" s="427"/>
      <c r="HH96" s="427"/>
      <c r="HI96" s="427"/>
      <c r="HJ96" s="427"/>
      <c r="HK96" s="427"/>
      <c r="HL96" s="427"/>
      <c r="HM96" s="475" t="n">
        <f aca="false">SUBTOTAL(9, FQ96:GE96)</f>
        <v>2.2</v>
      </c>
      <c r="HN96" s="433" t="n">
        <f aca="false">SUBTOTAL(9, GF96:HL96)</f>
        <v>0</v>
      </c>
      <c r="HO96" s="273" t="n">
        <f aca="false">SUM(HM96,HO93)</f>
        <v>371.641</v>
      </c>
      <c r="HP96" s="456" t="n">
        <f aca="false">SUM(HN96,HP93)</f>
        <v>1013.506</v>
      </c>
      <c r="HQ96" s="437" t="n">
        <f aca="false">SUMIF(BV6:HP6,"итого гр.",BV96:HP96)</f>
        <v>9.2</v>
      </c>
      <c r="HR96" s="433" t="n">
        <f aca="false">SUMIF(BV6:HP6,"итого фк.",BV96:HP96)</f>
        <v>68</v>
      </c>
      <c r="HS96" s="273" t="n">
        <f aca="false">SUM(HQ96,HS93)</f>
        <v>809.741</v>
      </c>
      <c r="HT96" s="273" t="n">
        <f aca="false">SUM(HR96,HT93)</f>
        <v>1274.767</v>
      </c>
      <c r="HU96" s="438" t="n">
        <f aca="false">HS96</f>
        <v>809.741</v>
      </c>
      <c r="HV96" s="439" t="n">
        <f aca="false">HT96</f>
        <v>1274.767</v>
      </c>
      <c r="HX96" s="278"/>
      <c r="HY96" s="457" t="n">
        <f aca="false">Посуточная!LJ96-Посуточная_НГДП!ET96</f>
        <v>0</v>
      </c>
      <c r="HZ96" s="458" t="n">
        <f aca="false">Посуточная!LK96-Посуточная_НГДП!EU96</f>
        <v>0</v>
      </c>
      <c r="IA96" s="273" t="n">
        <f aca="false">HY96</f>
        <v>0</v>
      </c>
      <c r="IB96" s="273" t="n">
        <f aca="false">HZ96</f>
        <v>0</v>
      </c>
      <c r="IC96" s="438" t="n">
        <f aca="false">SUM(BN96,HQ96,HY96)</f>
        <v>91.2</v>
      </c>
      <c r="ID96" s="439" t="n">
        <f aca="false">SUM(BO96,HR96,HZ96)</f>
        <v>246</v>
      </c>
      <c r="IE96" s="273" t="n">
        <f aca="false">SUM(BP96,HS96,IA96)</f>
        <v>1823.741</v>
      </c>
      <c r="IF96" s="273" t="n">
        <f aca="false">SUM(BQ96,HT96,IB96)</f>
        <v>1916.767</v>
      </c>
      <c r="IG96" s="420" t="n">
        <f aca="false">Посуточная!OB96-Посуточная_НГДП!FP96</f>
        <v>2.4</v>
      </c>
      <c r="IH96" s="421"/>
      <c r="II96" s="421"/>
      <c r="IJ96" s="421"/>
      <c r="IK96" s="421"/>
      <c r="IL96" s="421"/>
      <c r="IM96" s="421"/>
      <c r="IN96" s="421"/>
      <c r="IO96" s="421"/>
      <c r="IP96" s="421"/>
      <c r="IQ96" s="421"/>
      <c r="IR96" s="421"/>
      <c r="IS96" s="421"/>
      <c r="IT96" s="421"/>
      <c r="IU96" s="421"/>
      <c r="IV96" s="441" t="n">
        <f aca="false">Посуточная!OC96-Посуточная_НГДП!FQ96</f>
        <v>0</v>
      </c>
      <c r="IW96" s="441"/>
      <c r="IX96" s="441"/>
      <c r="IY96" s="441"/>
      <c r="IZ96" s="441"/>
      <c r="JA96" s="441"/>
      <c r="JB96" s="441"/>
      <c r="JC96" s="441"/>
      <c r="JD96" s="441"/>
      <c r="JE96" s="441"/>
      <c r="JF96" s="441"/>
      <c r="JG96" s="441"/>
      <c r="JH96" s="441"/>
      <c r="JI96" s="441"/>
      <c r="JJ96" s="441"/>
      <c r="JK96" s="441"/>
      <c r="JL96" s="441"/>
      <c r="JM96" s="441"/>
      <c r="JN96" s="441"/>
      <c r="JO96" s="441"/>
      <c r="JP96" s="441"/>
      <c r="JQ96" s="441"/>
      <c r="JR96" s="441"/>
      <c r="JS96" s="441"/>
      <c r="JT96" s="441"/>
      <c r="JU96" s="441"/>
      <c r="JV96" s="441"/>
      <c r="JW96" s="441"/>
      <c r="JX96" s="441"/>
      <c r="JY96" s="441"/>
      <c r="JZ96" s="441"/>
      <c r="KA96" s="441"/>
      <c r="KB96" s="441"/>
      <c r="KC96" s="441"/>
      <c r="KD96" s="441"/>
      <c r="KE96" s="441"/>
      <c r="KF96" s="441"/>
      <c r="KG96" s="441"/>
      <c r="KH96" s="441"/>
      <c r="KI96" s="441"/>
      <c r="KJ96" s="475" t="n">
        <f aca="false">SUBTOTAL(9, IG96:IU96)</f>
        <v>2.4</v>
      </c>
      <c r="KK96" s="433" t="n">
        <f aca="false">SUBTOTAL(9, IV96:KI96)</f>
        <v>0</v>
      </c>
      <c r="KL96" s="273" t="n">
        <f aca="false">SUM(KJ96,KL93)</f>
        <v>590.0415555556</v>
      </c>
      <c r="KM96" s="273" t="n">
        <f aca="false">SUM(KK96,KM93)</f>
        <v>1316.42</v>
      </c>
      <c r="KN96" s="885" t="n">
        <f aca="false">Посуточная!OF96</f>
        <v>0</v>
      </c>
      <c r="KO96" s="886" t="n">
        <f aca="false">Посуточная!OG96</f>
        <v>0</v>
      </c>
      <c r="KP96" s="886" t="n">
        <f aca="false">Посуточная!OH96</f>
        <v>0</v>
      </c>
      <c r="KQ96" s="886" t="n">
        <f aca="false">Посуточная!OI96</f>
        <v>0</v>
      </c>
      <c r="KR96" s="886" t="n">
        <f aca="false">Посуточная!OJ96</f>
        <v>0</v>
      </c>
      <c r="KS96" s="886" t="n">
        <f aca="false">Посуточная!OK96</f>
        <v>0</v>
      </c>
      <c r="KT96" s="886" t="n">
        <f aca="false">Посуточная!OL96</f>
        <v>0</v>
      </c>
      <c r="KU96" s="886" t="n">
        <f aca="false">Посуточная!OM96</f>
        <v>0</v>
      </c>
      <c r="KV96" s="886" t="n">
        <f aca="false">Посуточная!ON96</f>
        <v>0</v>
      </c>
      <c r="KW96" s="887" t="n">
        <f aca="false">Посуточная!OO96</f>
        <v>0</v>
      </c>
      <c r="KX96" s="470" t="n">
        <f aca="false">Посуточная!OV96</f>
        <v>0</v>
      </c>
      <c r="KY96" s="470" t="n">
        <f aca="false">Посуточная!OW96</f>
        <v>0</v>
      </c>
      <c r="KZ96" s="470" t="n">
        <f aca="false">Посуточная!OX96</f>
        <v>0</v>
      </c>
      <c r="LA96" s="470" t="n">
        <f aca="false">Посуточная!OY96</f>
        <v>0</v>
      </c>
      <c r="LB96" s="470" t="n">
        <f aca="false">Посуточная!OZ96</f>
        <v>0</v>
      </c>
      <c r="LC96" s="470" t="n">
        <f aca="false">Посуточная!PA96</f>
        <v>0</v>
      </c>
      <c r="LD96" s="470" t="n">
        <f aca="false">Посуточная!PB96</f>
        <v>0</v>
      </c>
      <c r="LE96" s="470" t="n">
        <f aca="false">Посуточная!PC96</f>
        <v>0</v>
      </c>
      <c r="LF96" s="470" t="n">
        <f aca="false">Посуточная!PD96</f>
        <v>0</v>
      </c>
      <c r="LG96" s="470" t="n">
        <f aca="false">Посуточная!PE96</f>
        <v>0</v>
      </c>
      <c r="LH96" s="470" t="n">
        <f aca="false">Посуточная!PF96</f>
        <v>0</v>
      </c>
      <c r="LI96" s="470" t="n">
        <f aca="false">Посуточная!PG96</f>
        <v>0</v>
      </c>
      <c r="LJ96" s="470" t="n">
        <f aca="false">Посуточная!PH96</f>
        <v>0</v>
      </c>
      <c r="LK96" s="470" t="n">
        <f aca="false">Посуточная!PI96</f>
        <v>0</v>
      </c>
      <c r="LL96" s="470" t="n">
        <f aca="false">Посуточная!PJ96</f>
        <v>0</v>
      </c>
      <c r="LM96" s="470" t="n">
        <f aca="false">Посуточная!PK96</f>
        <v>0</v>
      </c>
      <c r="LN96" s="470" t="n">
        <f aca="false">Посуточная!PL96</f>
        <v>0</v>
      </c>
      <c r="LO96" s="470" t="n">
        <f aca="false">Посуточная!PM96</f>
        <v>0</v>
      </c>
      <c r="LP96" s="470" t="n">
        <f aca="false">Посуточная!PN96</f>
        <v>0</v>
      </c>
      <c r="LQ96" s="470" t="n">
        <f aca="false">Посуточная!PO96</f>
        <v>0</v>
      </c>
      <c r="LR96" s="475" t="n">
        <f aca="false">SUBTOTAL(9, KN96:KW96)</f>
        <v>0</v>
      </c>
      <c r="LS96" s="433" t="n">
        <f aca="false">SUBTOTAL(9, KX96:LQ96)</f>
        <v>0</v>
      </c>
      <c r="LT96" s="273" t="n">
        <f aca="false">SUM(LR96,LT93)</f>
        <v>0</v>
      </c>
      <c r="LU96" s="273" t="n">
        <f aca="false">SUM(LS96,LU93)</f>
        <v>0</v>
      </c>
      <c r="LV96" s="888" t="n">
        <f aca="false">Посуточная!QA96</f>
        <v>0</v>
      </c>
      <c r="LW96" s="889" t="n">
        <f aca="false">Посуточная!QB96</f>
        <v>0</v>
      </c>
      <c r="LX96" s="889" t="n">
        <f aca="false">Посуточная!QC96</f>
        <v>0</v>
      </c>
      <c r="LY96" s="889" t="n">
        <f aca="false">Посуточная!QD96</f>
        <v>0</v>
      </c>
      <c r="LZ96" s="889" t="n">
        <f aca="false">Посуточная!QE96</f>
        <v>0</v>
      </c>
      <c r="MA96" s="889" t="n">
        <f aca="false">Посуточная!QF96</f>
        <v>0</v>
      </c>
      <c r="MB96" s="889" t="n">
        <f aca="false">Посуточная!QG96</f>
        <v>0</v>
      </c>
      <c r="MC96" s="890" t="n">
        <f aca="false">Посуточная!QO96</f>
        <v>0</v>
      </c>
      <c r="MD96" s="890" t="n">
        <f aca="false">Посуточная!QP96</f>
        <v>0</v>
      </c>
      <c r="ME96" s="890" t="n">
        <f aca="false">Посуточная!QQ96</f>
        <v>0</v>
      </c>
      <c r="MF96" s="890" t="n">
        <f aca="false">Посуточная!QR96</f>
        <v>0</v>
      </c>
      <c r="MG96" s="890" t="n">
        <f aca="false">Посуточная!QS96</f>
        <v>0</v>
      </c>
      <c r="MH96" s="890" t="n">
        <f aca="false">Посуточная!QT96</f>
        <v>0</v>
      </c>
      <c r="MI96" s="890" t="n">
        <f aca="false">Посуточная!QU96</f>
        <v>0</v>
      </c>
      <c r="MJ96" s="475" t="n">
        <f aca="false">SUBTOTAL(9, LV96:MB96)</f>
        <v>0</v>
      </c>
      <c r="MK96" s="433" t="n">
        <f aca="false">SUBTOTAL(9, MC96:MI96)</f>
        <v>0</v>
      </c>
      <c r="ML96" s="273" t="n">
        <f aca="false">SUM(MJ96,ML93)</f>
        <v>0</v>
      </c>
      <c r="MM96" s="273" t="n">
        <f aca="false">SUM(MK96,MM93)</f>
        <v>0</v>
      </c>
      <c r="MN96" s="885" t="n">
        <f aca="false">Посуточная!RG96</f>
        <v>0</v>
      </c>
      <c r="MO96" s="886" t="n">
        <f aca="false">Посуточная!RH96</f>
        <v>0</v>
      </c>
      <c r="MP96" s="886" t="n">
        <f aca="false">Посуточная!RI96</f>
        <v>0</v>
      </c>
      <c r="MQ96" s="886" t="n">
        <f aca="false">Посуточная!RJ96</f>
        <v>0</v>
      </c>
      <c r="MR96" s="886" t="n">
        <f aca="false">Посуточная!RK96</f>
        <v>0</v>
      </c>
      <c r="MS96" s="886" t="n">
        <f aca="false">Посуточная!RL96</f>
        <v>0</v>
      </c>
      <c r="MT96" s="886" t="n">
        <f aca="false">Посуточная!RM96</f>
        <v>0</v>
      </c>
      <c r="MU96" s="470" t="n">
        <f aca="false">Посуточная!RU96</f>
        <v>0</v>
      </c>
      <c r="MV96" s="470" t="n">
        <f aca="false">Посуточная!RV96</f>
        <v>0</v>
      </c>
      <c r="MW96" s="470" t="n">
        <f aca="false">Посуточная!RW96</f>
        <v>0</v>
      </c>
      <c r="MX96" s="470" t="n">
        <f aca="false">Посуточная!RX96</f>
        <v>0</v>
      </c>
      <c r="MY96" s="470" t="n">
        <f aca="false">Посуточная!RY96</f>
        <v>0</v>
      </c>
      <c r="MZ96" s="470" t="n">
        <f aca="false">Посуточная!RZ96</f>
        <v>0</v>
      </c>
      <c r="NA96" s="470" t="n">
        <f aca="false">Посуточная!SA96</f>
        <v>0</v>
      </c>
      <c r="NB96" s="475" t="n">
        <f aca="false">SUBTOTAL(9, MN96:MT96)</f>
        <v>0</v>
      </c>
      <c r="NC96" s="433" t="n">
        <f aca="false">SUBTOTAL(9, MU96:NA96)</f>
        <v>0</v>
      </c>
      <c r="ND96" s="273" t="n">
        <f aca="false">SUM(NB96,ND93)</f>
        <v>21.1</v>
      </c>
      <c r="NE96" s="273" t="n">
        <f aca="false">SUM(NC96,NE93)</f>
        <v>-17.231</v>
      </c>
      <c r="NF96" s="437" t="n">
        <f aca="false">SUMIF(IG6:NE6,"итого гр.",IG96:NE96)</f>
        <v>2.4</v>
      </c>
      <c r="NG96" s="433" t="n">
        <f aca="false">SUMIF($IG$6:$NE$6,"итого фк.",IG96:NE96)</f>
        <v>0</v>
      </c>
      <c r="NH96" s="273" t="n">
        <f aca="false">SUM(NF96,NH93)</f>
        <v>611.1415555556</v>
      </c>
      <c r="NI96" s="456" t="n">
        <f aca="false">SUM(NG96,NI93)</f>
        <v>1299.189</v>
      </c>
      <c r="NJ96" s="438" t="n">
        <f aca="false">NH96</f>
        <v>611.1415555556</v>
      </c>
      <c r="NK96" s="439" t="n">
        <f aca="false">NI96</f>
        <v>1299.189</v>
      </c>
      <c r="NM96" s="278"/>
      <c r="NN96" s="885" t="n">
        <f aca="false">Посуточная!SU96</f>
        <v>0</v>
      </c>
      <c r="NO96" s="886" t="n">
        <f aca="false">Посуточная!SV96</f>
        <v>0</v>
      </c>
      <c r="NP96" s="886" t="n">
        <f aca="false">Посуточная!SW96</f>
        <v>0</v>
      </c>
      <c r="NQ96" s="886" t="n">
        <f aca="false">Посуточная!SX96</f>
        <v>0</v>
      </c>
      <c r="NR96" s="470" t="n">
        <f aca="false">Посуточная!TC96</f>
        <v>0</v>
      </c>
      <c r="NS96" s="470" t="n">
        <f aca="false">Посуточная!TD96</f>
        <v>0</v>
      </c>
      <c r="NT96" s="470" t="n">
        <f aca="false">Посуточная!TE96</f>
        <v>0</v>
      </c>
      <c r="NU96" s="470" t="n">
        <f aca="false">Посуточная!TF96</f>
        <v>0</v>
      </c>
      <c r="NV96" s="475" t="n">
        <f aca="false">SUBTOTAL(9, NN96:NQ96)</f>
        <v>0</v>
      </c>
      <c r="NW96" s="433" t="n">
        <f aca="false">SUBTOTAL(9, NR96:NU96)</f>
        <v>0</v>
      </c>
      <c r="NX96" s="456" t="n">
        <f aca="false">NX93+NV96</f>
        <v>0</v>
      </c>
      <c r="NY96" s="456" t="n">
        <f aca="false">NY93+NW96</f>
        <v>0</v>
      </c>
      <c r="NZ96" s="437" t="n">
        <f aca="false">Посуточная!TO96-Посуточная_НГДП!IP96</f>
        <v>0</v>
      </c>
      <c r="OA96" s="475" t="n">
        <f aca="false">Посуточная!TP96-Посуточная_НГДП!IQ96</f>
        <v>0</v>
      </c>
      <c r="OB96" s="291" t="n">
        <f aca="false">Посуточная!TQ96-Посуточная_НГДП!IR96</f>
        <v>0</v>
      </c>
      <c r="OC96" s="291" t="n">
        <f aca="false">Посуточная!TR96-Посуточная_НГДП!IS96</f>
        <v>0</v>
      </c>
      <c r="OD96" s="475" t="n">
        <f aca="false">Посуточная!TS96-Посуточная_НГДП!IT96</f>
        <v>11.6411573490279</v>
      </c>
      <c r="OE96" s="475" t="n">
        <f aca="false">Посуточная!TT96-Посуточная_НГДП!IU96</f>
        <v>0</v>
      </c>
      <c r="OF96" s="291" t="n">
        <f aca="false">Посуточная!TU96-Посуточная_НГДП!IV96</f>
        <v>0</v>
      </c>
      <c r="OG96" s="291" t="n">
        <f aca="false">Посуточная!TV96-Посуточная_НГДП!IW96</f>
        <v>0</v>
      </c>
      <c r="OH96" s="475" t="n">
        <f aca="false">Посуточная!TW96-Посуточная_НГДП!IX96</f>
        <v>0</v>
      </c>
      <c r="OI96" s="475" t="n">
        <f aca="false">Посуточная!TX96-Посуточная_НГДП!IY96</f>
        <v>0</v>
      </c>
      <c r="OJ96" s="291" t="n">
        <f aca="false">Посуточная!TY96-Посуточная_НГДП!IZ96</f>
        <v>0</v>
      </c>
      <c r="OK96" s="291" t="n">
        <f aca="false">Посуточная!TZ96-Посуточная_НГДП!JA96</f>
        <v>0</v>
      </c>
      <c r="OL96" s="475" t="n">
        <f aca="false">Посуточная!UA96-Посуточная_НГДП!JB96</f>
        <v>0</v>
      </c>
      <c r="OM96" s="475" t="n">
        <f aca="false">Посуточная!UB96-Посуточная_НГДП!JC96</f>
        <v>0</v>
      </c>
      <c r="ON96" s="291" t="n">
        <f aca="false">OL96</f>
        <v>0</v>
      </c>
      <c r="OO96" s="291" t="n">
        <f aca="false">OM96</f>
        <v>0</v>
      </c>
      <c r="OP96" s="476" t="n">
        <f aca="false">SUMIF(NZ6:OO6,"итого гр.",NZ96:OO96)</f>
        <v>11.6411573490279</v>
      </c>
      <c r="OQ96" s="439" t="n">
        <f aca="false">SUMIF($NZ$6:$OO$6,"итого фк.",NZ96:OO96)</f>
        <v>0</v>
      </c>
      <c r="OR96" s="273" t="n">
        <f aca="false">OP96</f>
        <v>11.6411573490279</v>
      </c>
      <c r="OS96" s="273" t="n">
        <f aca="false">OQ96</f>
        <v>0</v>
      </c>
      <c r="OT96" s="438" t="n">
        <f aca="false">Посуточная!UI96-Посуточная_НГДП!JJ96</f>
        <v>0</v>
      </c>
      <c r="OU96" s="439" t="n">
        <f aca="false">Посуточная!UJ96-Посуточная_НГДП!JK96</f>
        <v>0</v>
      </c>
      <c r="OX96" s="438" t="n">
        <f aca="false">$OX$9+OX93</f>
        <v>1168.2</v>
      </c>
      <c r="OY96" s="439" t="n">
        <f aca="false">$OY$9+OY93</f>
        <v>1168.2</v>
      </c>
      <c r="OZ96" s="273" t="n">
        <f aca="false">OX96</f>
        <v>1168.2</v>
      </c>
      <c r="PA96" s="273" t="n">
        <f aca="false">OY96</f>
        <v>1168.2</v>
      </c>
      <c r="PB96" s="437"/>
      <c r="PC96" s="433"/>
      <c r="PD96" s="273" t="n">
        <f aca="false">SUM(PB96,PD93)</f>
        <v>0</v>
      </c>
      <c r="PE96" s="273" t="n">
        <f aca="false">SUM(PC96,PE93)</f>
        <v>0</v>
      </c>
      <c r="PF96" s="438" t="n">
        <f aca="false">SUM(NJ96,OP96,OT96,OX96,PB96,NX96)</f>
        <v>1790.98271290463</v>
      </c>
      <c r="PG96" s="439" t="n">
        <f aca="false">SUM(NK96,OQ96,OU96,OY96,PC96,NY96)</f>
        <v>2467.389</v>
      </c>
      <c r="PH96" s="273" t="n">
        <f aca="false">SUM(NL96,OR96,OV96,OZ96,PD96)</f>
        <v>1179.84115734903</v>
      </c>
      <c r="PI96" s="273" t="n">
        <f aca="false">SUM(NM96,OS96,OW96,PA96,PE96)</f>
        <v>1168.2</v>
      </c>
      <c r="PJ96" s="476"/>
      <c r="PK96" s="476"/>
      <c r="PL96" s="273" t="n">
        <f aca="false">PJ96</f>
        <v>0</v>
      </c>
      <c r="PM96" s="273" t="n">
        <f aca="false">PK96</f>
        <v>0</v>
      </c>
      <c r="PN96" s="476"/>
      <c r="PO96" s="476"/>
      <c r="PP96" s="273" t="n">
        <f aca="false">PN96</f>
        <v>0</v>
      </c>
      <c r="PR96" s="479" t="n">
        <f aca="false">Посуточная!VG96-Посуточная_НГДП!KH96</f>
        <v>23983.7032870954</v>
      </c>
      <c r="PS96" s="480" t="n">
        <f aca="false">IF(A94&lt;=QH$4,VLOOKUP(A94,$QH$6:$QM$37,2,FALSE()),SUM($QI$4,IF96,-PG96)-SUM($QM$4,-$QK$4))-QC96</f>
        <v>23067.445</v>
      </c>
      <c r="PT96" s="479"/>
      <c r="PU96" s="480"/>
      <c r="PV96" s="479"/>
      <c r="PW96" s="480"/>
      <c r="PX96" s="481"/>
      <c r="PY96" s="479" t="n">
        <f aca="false">Посуточная!VN96-Посуточная_НГДП!KO96</f>
        <v>772.177704742539</v>
      </c>
      <c r="PZ96" s="482" t="n">
        <f aca="false">IF(A94&lt;=QH$4,VLOOKUP(A94,$QD$6:$QE$37,2,FALSE()),SUM($PZ$2,-HP96,KM96,-QA96))</f>
        <v>820.812</v>
      </c>
      <c r="QA96" s="618"/>
      <c r="QB96" s="278" t="n">
        <f aca="false">PS96-PR96</f>
        <v>-916.258287095367</v>
      </c>
      <c r="QE96" s="380"/>
      <c r="QQ96" s="127" t="n">
        <f aca="false">IF(V96="",0,V96+QQ93)</f>
        <v>6540</v>
      </c>
      <c r="QR96" s="127" t="n">
        <f aca="false">IF(W96="",0,W96+QR93)</f>
        <v>3280</v>
      </c>
      <c r="QS96" s="127" t="n">
        <f aca="false">IF(AN96="",0,AN96+QS93)</f>
        <v>3662</v>
      </c>
      <c r="QT96" s="127" t="n">
        <f aca="false">IF(AO96="",0,AO96+QT93)</f>
        <v>3378</v>
      </c>
      <c r="QU96" s="127" t="n">
        <f aca="false">IF(AZ96="",0,AZ96+QU93)</f>
        <v>0</v>
      </c>
      <c r="QV96" s="127" t="n">
        <f aca="false">IF(BA96="",0,BA96+QV93)</f>
        <v>0</v>
      </c>
      <c r="QW96" s="127" t="n">
        <f aca="false">IF(BL96="",0,BL96+QW93)</f>
        <v>0</v>
      </c>
      <c r="QX96" s="127" t="n">
        <f aca="false">IF(BM96="",0,BM96+QX93)</f>
        <v>0</v>
      </c>
      <c r="QY96" s="127" t="n">
        <f aca="false">IF(CF96="",0,CF96+QY93)</f>
        <v>481.3</v>
      </c>
      <c r="QZ96" s="127" t="n">
        <f aca="false">IF(CG96="",0,CG96+QZ93)</f>
        <v>429.448</v>
      </c>
      <c r="RA96" s="127" t="n">
        <f aca="false">IF(CX96="",0,CX96+RA93)</f>
        <v>5320</v>
      </c>
      <c r="RB96" s="127" t="n">
        <f aca="false">IF(CY96="",0,CY96+RB93)</f>
        <v>1510</v>
      </c>
      <c r="RC96" s="127" t="n">
        <f aca="false">IF(FO96="",0,FO96+RC93)</f>
        <v>0</v>
      </c>
      <c r="RD96" s="127" t="n">
        <f aca="false">IF(FP96="",0,FP96+RD93)</f>
        <v>0</v>
      </c>
      <c r="RE96" s="127" t="n">
        <f aca="false">IF(FC96="",0,FC96+RE93)</f>
        <v>2587</v>
      </c>
      <c r="RF96" s="127" t="n">
        <f aca="false">IF(FD96="",0,FD96+RF93)</f>
        <v>1997.417</v>
      </c>
      <c r="RG96" s="127" t="n">
        <f aca="false">IF(ND96="",0,ND96+RG93)</f>
        <v>338.2</v>
      </c>
      <c r="RH96" s="127" t="n">
        <f aca="false">IF(NE96="",0,NE96+RH93)</f>
        <v>-58.334</v>
      </c>
      <c r="RI96" s="127" t="n">
        <f aca="false">IF(OX96="",0,OX96)</f>
        <v>1168.2</v>
      </c>
      <c r="RJ96" s="127" t="n">
        <f aca="false">IF(OY96="",0,OY96)</f>
        <v>1168.2</v>
      </c>
      <c r="RK96" s="127" t="n">
        <f aca="false">IF(IA96="",0,IA96+RK93)</f>
        <v>0</v>
      </c>
      <c r="RL96" s="127" t="n">
        <f aca="false">IF(IB96="",0,IB96+RL93)</f>
        <v>1991.46504</v>
      </c>
      <c r="RM96" s="127" t="n">
        <f aca="false">IF(OT96="",0,OT96+RM93)</f>
        <v>0</v>
      </c>
      <c r="RN96" s="127" t="n">
        <f aca="false">IF(OU96="",0,OU96+RN93)</f>
        <v>258.34922337963</v>
      </c>
      <c r="RO96" s="127" t="n">
        <f aca="false">IF(PY96="",0,PY96+RO93)</f>
        <v>22229.7918089421</v>
      </c>
      <c r="RP96" s="127" t="n">
        <f aca="false">IF(PZ96="",0,PZ96+RP93)</f>
        <v>24210.452</v>
      </c>
      <c r="RQ96" s="127" t="n">
        <f aca="false">IFERROR(RO96/$A94,0)</f>
        <v>740.993060298069</v>
      </c>
      <c r="RR96" s="127" t="n">
        <f aca="false">IFERROR(RP96/$A94,0)</f>
        <v>807.015066666667</v>
      </c>
      <c r="RS96" s="127" t="n">
        <f aca="false">IF(PD96="",0,PD96+RS93)</f>
        <v>0</v>
      </c>
      <c r="RT96" s="127" t="n">
        <f aca="false">IF(PE96="",0,PE96+RT93)</f>
        <v>0</v>
      </c>
      <c r="RU96" s="127" t="n">
        <f aca="false">IF(QQ96&gt;0,0,T96+RU93)</f>
        <v>0</v>
      </c>
      <c r="RV96" s="127" t="n">
        <f aca="false">IF(QR96&gt;0,0,U96+RV93)</f>
        <v>0</v>
      </c>
      <c r="RW96" s="127" t="n">
        <f aca="false">IF(QS96&gt;0,0,AL96+RW93)</f>
        <v>0</v>
      </c>
      <c r="RX96" s="127" t="n">
        <f aca="false">IF(QT96&gt;0,0,AM96+RX93)</f>
        <v>0</v>
      </c>
      <c r="RY96" s="127" t="n">
        <f aca="false">IF(QU96&gt;0,0,AX96+RY93)</f>
        <v>0</v>
      </c>
      <c r="RZ96" s="127" t="n">
        <f aca="false">IF(QV96&gt;0,0,AY96+RZ93)</f>
        <v>0</v>
      </c>
      <c r="SA96" s="127" t="n">
        <f aca="false">IF(QW96&gt;0,0,BJ96+SA93)</f>
        <v>0</v>
      </c>
      <c r="SB96" s="127" t="n">
        <f aca="false">IF(QX96&gt;0,0,BK96+SB93)</f>
        <v>0</v>
      </c>
      <c r="SC96" s="127" t="n">
        <f aca="false">IF(QY96&gt;0,0,CD96+SC93)</f>
        <v>0</v>
      </c>
      <c r="SD96" s="127" t="n">
        <f aca="false">IF(QZ96&gt;0,0,CE96+SD93)</f>
        <v>0</v>
      </c>
      <c r="SE96" s="127" t="n">
        <f aca="false">IF(RA96&gt;0,0,CV96+SE93)</f>
        <v>0</v>
      </c>
      <c r="SF96" s="127" t="n">
        <f aca="false">IF(RB96&gt;0,0,CW96+SF93)</f>
        <v>0</v>
      </c>
      <c r="SG96" s="127" t="n">
        <f aca="false">IF(RC96&gt;0,0,FM96+SG93)</f>
        <v>0</v>
      </c>
      <c r="SH96" s="127" t="n">
        <f aca="false">IF(RD96&gt;0,0,FN96+SH93)</f>
        <v>0</v>
      </c>
      <c r="SI96" s="127" t="n">
        <f aca="false">IF(RE96&gt;0,0,FA96+SI93)</f>
        <v>0</v>
      </c>
      <c r="SJ96" s="127" t="n">
        <f aca="false">IFERROR(IF(RF96&gt;0,0,FB96+SJ93),0)</f>
        <v>0</v>
      </c>
      <c r="SK96" s="127" t="n">
        <f aca="false">IF(RG96&gt;0,0,NB96+SK93)</f>
        <v>0</v>
      </c>
      <c r="SL96" s="127" t="n">
        <f aca="false">IFERROR(IF(RH96&gt;0,0,NC96+SL93),0)</f>
        <v>7.1</v>
      </c>
      <c r="SM96" s="127"/>
      <c r="SN96" s="127"/>
      <c r="SO96" s="127"/>
    </row>
    <row r="97" customFormat="false" ht="15" hidden="false" customHeight="true" outlineLevel="0" collapsed="false">
      <c r="A97" s="746" t="n">
        <v>31</v>
      </c>
      <c r="B97" s="891" t="str">
        <f aca="false">Посуточная!B97</f>
        <v>Ром</v>
      </c>
      <c r="C97" s="892" t="str">
        <f aca="false">Посуточная!C97</f>
        <v>Еты-П</v>
      </c>
      <c r="D97" s="892" t="str">
        <f aca="false">Посуточная!D97</f>
        <v>Яр</v>
      </c>
      <c r="E97" s="892" t="n">
        <f aca="false">Посуточная!E97</f>
        <v>0</v>
      </c>
      <c r="F97" s="892" t="n">
        <f aca="false">Посуточная!F97</f>
        <v>0</v>
      </c>
      <c r="G97" s="892" t="n">
        <f aca="false">Посуточная!G97</f>
        <v>0</v>
      </c>
      <c r="H97" s="892" t="n">
        <f aca="false">Посуточная!H97</f>
        <v>0</v>
      </c>
      <c r="I97" s="892" t="n">
        <f aca="false">Посуточная!I97</f>
        <v>0</v>
      </c>
      <c r="J97" s="491" t="n">
        <f aca="false">Посуточная!Q97</f>
        <v>0</v>
      </c>
      <c r="K97" s="491" t="n">
        <f aca="false">Посуточная!R97</f>
        <v>0</v>
      </c>
      <c r="L97" s="491" t="str">
        <f aca="false">Посуточная!S97</f>
        <v>Еты-П</v>
      </c>
      <c r="M97" s="491" t="n">
        <f aca="false">Посуточная!T97</f>
        <v>0</v>
      </c>
      <c r="N97" s="491" t="n">
        <f aca="false">Посуточная!U97</f>
        <v>0</v>
      </c>
      <c r="O97" s="491" t="n">
        <f aca="false">Посуточная!V97</f>
        <v>0</v>
      </c>
      <c r="P97" s="491" t="n">
        <f aca="false">Посуточная!W97</f>
        <v>0</v>
      </c>
      <c r="Q97" s="491" t="n">
        <f aca="false">Посуточная!X97</f>
        <v>0</v>
      </c>
      <c r="R97" s="491" t="n">
        <f aca="false">Посуточная!Y97</f>
        <v>0</v>
      </c>
      <c r="S97" s="491" t="n">
        <f aca="false">Посуточная!Z97</f>
        <v>0</v>
      </c>
      <c r="T97" s="539"/>
      <c r="U97" s="497"/>
      <c r="X97" s="863" t="str">
        <f aca="false">Посуточная!AL97</f>
        <v>Вынгапур</v>
      </c>
      <c r="Y97" s="864" t="str">
        <f aca="false">Посуточная!AM97</f>
        <v>Нов</v>
      </c>
      <c r="Z97" s="864" t="str">
        <f aca="false">Посуточная!AN97</f>
        <v>Вынгапур</v>
      </c>
      <c r="AA97" s="864" t="n">
        <f aca="false">Посуточная!AO97</f>
        <v>0</v>
      </c>
      <c r="AB97" s="864" t="n">
        <f aca="false">Посуточная!AP97</f>
        <v>0</v>
      </c>
      <c r="AC97" s="864" t="n">
        <f aca="false">Посуточная!AQ97</f>
        <v>0</v>
      </c>
      <c r="AD97" s="864" t="n">
        <f aca="false">Посуточная!AR97</f>
        <v>0</v>
      </c>
      <c r="AE97" s="322" t="n">
        <f aca="false">Посуточная!AZ97</f>
        <v>0</v>
      </c>
      <c r="AF97" s="322" t="str">
        <f aca="false">Посуточная!BA97</f>
        <v>Карам</v>
      </c>
      <c r="AG97" s="322" t="n">
        <f aca="false">Посуточная!BB97</f>
        <v>0</v>
      </c>
      <c r="AH97" s="322" t="n">
        <f aca="false">Посуточная!BC97</f>
        <v>0</v>
      </c>
      <c r="AI97" s="322" t="n">
        <f aca="false">Посуточная!BD97</f>
        <v>0</v>
      </c>
      <c r="AJ97" s="322" t="str">
        <f aca="false">Посуточная!BE97</f>
        <v>Вынгапур</v>
      </c>
      <c r="AK97" s="322" t="str">
        <f aca="false">Посуточная!BF97</f>
        <v>Вынгапур</v>
      </c>
      <c r="AL97" s="539"/>
      <c r="AM97" s="497"/>
      <c r="AP97" s="863" t="n">
        <f aca="false">Посуточная!BR97</f>
        <v>0</v>
      </c>
      <c r="AQ97" s="864" t="n">
        <f aca="false">Посуточная!BS97</f>
        <v>0</v>
      </c>
      <c r="AR97" s="864" t="n">
        <f aca="false">Посуточная!BT97</f>
        <v>0</v>
      </c>
      <c r="AS97" s="864" t="n">
        <f aca="false">Посуточная!BU97</f>
        <v>0</v>
      </c>
      <c r="AT97" s="322" t="n">
        <f aca="false">Посуточная!BZ97</f>
        <v>0</v>
      </c>
      <c r="AU97" s="322" t="n">
        <f aca="false">Посуточная!CA97</f>
        <v>0</v>
      </c>
      <c r="AV97" s="322" t="n">
        <f aca="false">Посуточная!CB97</f>
        <v>0</v>
      </c>
      <c r="AW97" s="322" t="n">
        <f aca="false">Посуточная!CC97</f>
        <v>0</v>
      </c>
      <c r="AX97" s="539"/>
      <c r="AY97" s="497"/>
      <c r="BB97" s="863" t="n">
        <f aca="false">Посуточная!CL97</f>
        <v>0</v>
      </c>
      <c r="BC97" s="864" t="n">
        <f aca="false">Посуточная!CM97</f>
        <v>0</v>
      </c>
      <c r="BD97" s="864" t="n">
        <f aca="false">Посуточная!CN97</f>
        <v>0</v>
      </c>
      <c r="BE97" s="864" t="n">
        <f aca="false">Посуточная!CO97</f>
        <v>0</v>
      </c>
      <c r="BF97" s="322" t="n">
        <f aca="false">Посуточная!CT97</f>
        <v>0</v>
      </c>
      <c r="BG97" s="322" t="n">
        <f aca="false">Посуточная!CU97</f>
        <v>0</v>
      </c>
      <c r="BH97" s="322" t="n">
        <f aca="false">Посуточная!CV97</f>
        <v>0</v>
      </c>
      <c r="BI97" s="322" t="n">
        <f aca="false">Посуточная!CW97</f>
        <v>0</v>
      </c>
      <c r="BJ97" s="539"/>
      <c r="BK97" s="497"/>
      <c r="BN97" s="502"/>
      <c r="BO97" s="497"/>
      <c r="BR97" s="503"/>
      <c r="BS97" s="504"/>
      <c r="BV97" s="381" t="n">
        <f aca="false">Посуточная!DN97</f>
        <v>0</v>
      </c>
      <c r="BW97" s="382" t="n">
        <f aca="false">Посуточная!DO97</f>
        <v>0</v>
      </c>
      <c r="BX97" s="382" t="n">
        <f aca="false">Посуточная!DP97</f>
        <v>0</v>
      </c>
      <c r="BY97" s="382" t="n">
        <f aca="false">Посуточная!DQ97</f>
        <v>0</v>
      </c>
      <c r="BZ97" s="322" t="n">
        <f aca="false">Посуточная!DV97</f>
        <v>0</v>
      </c>
      <c r="CA97" s="322" t="n">
        <f aca="false">Посуточная!DW97</f>
        <v>0</v>
      </c>
      <c r="CB97" s="322" t="n">
        <f aca="false">Посуточная!DX97</f>
        <v>0</v>
      </c>
      <c r="CC97" s="322" t="n">
        <f aca="false">Посуточная!DY97</f>
        <v>0</v>
      </c>
      <c r="CD97" s="539"/>
      <c r="CE97" s="497"/>
      <c r="CH97" s="893" t="n">
        <f aca="false">Посуточная!EH97</f>
        <v>0</v>
      </c>
      <c r="CI97" s="894" t="n">
        <f aca="false">Посуточная!EI97</f>
        <v>0</v>
      </c>
      <c r="CJ97" s="894" t="n">
        <f aca="false">Посуточная!EJ97</f>
        <v>0</v>
      </c>
      <c r="CK97" s="894" t="n">
        <f aca="false">Посуточная!EK97</f>
        <v>0</v>
      </c>
      <c r="CL97" s="894" t="n">
        <f aca="false">Посуточная!EL97</f>
        <v>0</v>
      </c>
      <c r="CM97" s="894" t="n">
        <f aca="false">Посуточная!EM97</f>
        <v>0</v>
      </c>
      <c r="CN97" s="894" t="n">
        <f aca="false">Посуточная!EN97</f>
        <v>0</v>
      </c>
      <c r="CO97" s="491" t="n">
        <f aca="false">Посуточная!ES97</f>
        <v>0</v>
      </c>
      <c r="CP97" s="491" t="n">
        <f aca="false">Посуточная!ET97</f>
        <v>0</v>
      </c>
      <c r="CQ97" s="491" t="n">
        <f aca="false">Посуточная!EU97</f>
        <v>0</v>
      </c>
      <c r="CR97" s="491" t="n">
        <f aca="false">Посуточная!EV97</f>
        <v>0</v>
      </c>
      <c r="CS97" s="491" t="n">
        <f aca="false">Посуточная!EW97</f>
        <v>0</v>
      </c>
      <c r="CT97" s="491" t="n">
        <f aca="false">Посуточная!EX97</f>
        <v>0</v>
      </c>
      <c r="CU97" s="491" t="n">
        <f aca="false">Посуточная!EY97</f>
        <v>0</v>
      </c>
      <c r="CV97" s="539"/>
      <c r="CW97" s="497"/>
      <c r="CZ97" s="863" t="str">
        <f aca="false">Посуточная!FH97</f>
        <v>Вынгапур</v>
      </c>
      <c r="DA97" s="864" t="str">
        <f aca="false">Посуточная!FI97</f>
        <v>Сугм</v>
      </c>
      <c r="DB97" s="864" t="str">
        <f aca="false">Посуточная!FJ97</f>
        <v>Вынгаях</v>
      </c>
      <c r="DC97" s="864" t="str">
        <f aca="false">Посуточная!FK97</f>
        <v>Нов</v>
      </c>
      <c r="DD97" s="864" t="n">
        <f aca="false">Посуточная!FL97</f>
        <v>0</v>
      </c>
      <c r="DE97" s="864" t="n">
        <f aca="false">Посуточная!FM97</f>
        <v>0</v>
      </c>
      <c r="DF97" s="864" t="n">
        <f aca="false">Посуточная!FN97</f>
        <v>0</v>
      </c>
      <c r="DG97" s="864" t="n">
        <f aca="false">Посуточная!FO97</f>
        <v>0</v>
      </c>
      <c r="DH97" s="864" t="n">
        <f aca="false">Посуточная!FP97</f>
        <v>0</v>
      </c>
      <c r="DI97" s="864" t="n">
        <f aca="false">Посуточная!FQ97</f>
        <v>0</v>
      </c>
      <c r="DJ97" s="864" t="n">
        <f aca="false">Посуточная!FR97</f>
        <v>0</v>
      </c>
      <c r="DK97" s="864" t="n">
        <f aca="false">Посуточная!FS97</f>
        <v>0</v>
      </c>
      <c r="DL97" s="864" t="n">
        <f aca="false">Посуточная!FT97</f>
        <v>0</v>
      </c>
      <c r="DM97" s="864" t="n">
        <f aca="false">Посуточная!FU97</f>
        <v>0</v>
      </c>
      <c r="DN97" s="864" t="n">
        <f aca="false">Посуточная!FV97</f>
        <v>0</v>
      </c>
      <c r="DO97" s="864" t="n">
        <f aca="false">Посуточная!FW97</f>
        <v>0</v>
      </c>
      <c r="DP97" s="864" t="n">
        <f aca="false">Посуточная!FX97</f>
        <v>0</v>
      </c>
      <c r="DQ97" s="864" t="n">
        <f aca="false">Посуточная!FY97</f>
        <v>0</v>
      </c>
      <c r="DR97" s="864" t="n">
        <f aca="false">Посуточная!FZ97</f>
        <v>0</v>
      </c>
      <c r="DS97" s="864" t="n">
        <f aca="false">Посуточная!GA97</f>
        <v>0</v>
      </c>
      <c r="DT97" s="864" t="n">
        <f aca="false">Посуточная!GB97</f>
        <v>0</v>
      </c>
      <c r="DU97" s="864" t="n">
        <f aca="false">Посуточная!GC97</f>
        <v>0</v>
      </c>
      <c r="DV97" s="864" t="n">
        <f aca="false">Посуточная!GD97</f>
        <v>0</v>
      </c>
      <c r="DW97" s="864" t="n">
        <f aca="false">Посуточная!GE97</f>
        <v>0</v>
      </c>
      <c r="DX97" s="864" t="n">
        <f aca="false">Посуточная!GF97</f>
        <v>0</v>
      </c>
      <c r="DY97" s="864" t="n">
        <f aca="false">Посуточная!GG97</f>
        <v>0</v>
      </c>
      <c r="DZ97" s="864" t="n">
        <f aca="false">Посуточная!GH97</f>
        <v>0</v>
      </c>
      <c r="EA97" s="864" t="n">
        <f aca="false">Посуточная!GI97</f>
        <v>0</v>
      </c>
      <c r="EB97" s="864" t="n">
        <f aca="false">Посуточная!GJ97</f>
        <v>0</v>
      </c>
      <c r="EC97" s="864" t="n">
        <f aca="false">Посуточная!GK97</f>
        <v>0</v>
      </c>
      <c r="ED97" s="864" t="n">
        <f aca="false">Посуточная!GL97</f>
        <v>0</v>
      </c>
      <c r="EE97" s="864" t="n">
        <f aca="false">Посуточная!GM97</f>
        <v>0</v>
      </c>
      <c r="EF97" s="322" t="str">
        <f aca="false">Посуточная!GU97</f>
        <v>Карамовское</v>
      </c>
      <c r="EG97" s="322" t="str">
        <f aca="false">Посуточная!GV97</f>
        <v>Вынгапуровское</v>
      </c>
      <c r="EH97" s="322" t="n">
        <f aca="false">Посуточная!GW97</f>
        <v>0</v>
      </c>
      <c r="EI97" s="322" t="n">
        <f aca="false">Посуточная!GX97</f>
        <v>0</v>
      </c>
      <c r="EJ97" s="322" t="n">
        <f aca="false">Посуточная!GY97</f>
        <v>0</v>
      </c>
      <c r="EK97" s="322" t="n">
        <f aca="false">Посуточная!GZ97</f>
        <v>0</v>
      </c>
      <c r="EL97" s="322" t="n">
        <f aca="false">Посуточная!HA97</f>
        <v>0</v>
      </c>
      <c r="EM97" s="322" t="n">
        <f aca="false">Посуточная!HB97</f>
        <v>0</v>
      </c>
      <c r="EN97" s="322" t="n">
        <f aca="false">Посуточная!HC97</f>
        <v>0</v>
      </c>
      <c r="EO97" s="322" t="n">
        <f aca="false">Посуточная!HD97</f>
        <v>0</v>
      </c>
      <c r="EP97" s="322" t="n">
        <f aca="false">Посуточная!HE97</f>
        <v>0</v>
      </c>
      <c r="EQ97" s="322" t="n">
        <f aca="false">Посуточная!HF97</f>
        <v>0</v>
      </c>
      <c r="ER97" s="322" t="n">
        <f aca="false">Посуточная!HG97</f>
        <v>0</v>
      </c>
      <c r="ES97" s="322" t="n">
        <f aca="false">Посуточная!HH97</f>
        <v>0</v>
      </c>
      <c r="ET97" s="322" t="n">
        <f aca="false">Посуточная!HI97</f>
        <v>0</v>
      </c>
      <c r="EU97" s="322" t="n">
        <f aca="false">Посуточная!HJ97</f>
        <v>0</v>
      </c>
      <c r="EV97" s="322" t="n">
        <f aca="false">Посуточная!HK97</f>
        <v>0</v>
      </c>
      <c r="EW97" s="322" t="n">
        <f aca="false">Посуточная!HL97</f>
        <v>0</v>
      </c>
      <c r="EX97" s="322" t="n">
        <f aca="false">Посуточная!HM97</f>
        <v>0</v>
      </c>
      <c r="EY97" s="322" t="n">
        <f aca="false">Посуточная!HN97</f>
        <v>0</v>
      </c>
      <c r="EZ97" s="322" t="n">
        <f aca="false">Посуточная!HO97</f>
        <v>0</v>
      </c>
      <c r="FA97" s="539"/>
      <c r="FB97" s="497"/>
      <c r="FE97" s="895" t="n">
        <f aca="false">Посуточная!IA97</f>
        <v>0</v>
      </c>
      <c r="FF97" s="896" t="n">
        <f aca="false">Посуточная!IB97</f>
        <v>0</v>
      </c>
      <c r="FG97" s="896" t="n">
        <f aca="false">Посуточная!IC97</f>
        <v>0</v>
      </c>
      <c r="FH97" s="892" t="n">
        <f aca="false">Посуточная!ID97</f>
        <v>0</v>
      </c>
      <c r="FI97" s="322" t="n">
        <f aca="false">Посуточная!II97</f>
        <v>0</v>
      </c>
      <c r="FJ97" s="366" t="n">
        <f aca="false">Посуточная!IJ97</f>
        <v>0</v>
      </c>
      <c r="FK97" s="366" t="n">
        <f aca="false">Посуточная!IK97</f>
        <v>0</v>
      </c>
      <c r="FL97" s="366" t="n">
        <f aca="false">Посуточная!IL97</f>
        <v>0</v>
      </c>
      <c r="FM97" s="496"/>
      <c r="FN97" s="497"/>
      <c r="FQ97" s="484"/>
      <c r="FR97" s="485"/>
      <c r="FS97" s="485"/>
      <c r="FT97" s="485"/>
      <c r="FU97" s="485"/>
      <c r="FV97" s="485"/>
      <c r="FW97" s="485"/>
      <c r="FX97" s="485"/>
      <c r="FY97" s="485"/>
      <c r="FZ97" s="485"/>
      <c r="GA97" s="485"/>
      <c r="GB97" s="485"/>
      <c r="GC97" s="485"/>
      <c r="GD97" s="485"/>
      <c r="GE97" s="485"/>
      <c r="GF97" s="322"/>
      <c r="GG97" s="322"/>
      <c r="GH97" s="322"/>
      <c r="GI97" s="322"/>
      <c r="GJ97" s="322"/>
      <c r="GK97" s="322"/>
      <c r="GL97" s="322"/>
      <c r="GM97" s="322"/>
      <c r="GN97" s="322"/>
      <c r="GO97" s="322"/>
      <c r="GP97" s="322"/>
      <c r="GQ97" s="322"/>
      <c r="GR97" s="322"/>
      <c r="GS97" s="322"/>
      <c r="GT97" s="322"/>
      <c r="GU97" s="322"/>
      <c r="GV97" s="322"/>
      <c r="GW97" s="322"/>
      <c r="GX97" s="322"/>
      <c r="GY97" s="322"/>
      <c r="GZ97" s="322"/>
      <c r="HA97" s="322"/>
      <c r="HB97" s="322"/>
      <c r="HC97" s="322"/>
      <c r="HD97" s="322"/>
      <c r="HE97" s="322"/>
      <c r="HF97" s="322"/>
      <c r="HG97" s="322"/>
      <c r="HH97" s="322"/>
      <c r="HI97" s="322"/>
      <c r="HJ97" s="322"/>
      <c r="HK97" s="322"/>
      <c r="HL97" s="322"/>
      <c r="HM97" s="539"/>
      <c r="HN97" s="497"/>
      <c r="HQ97" s="502"/>
      <c r="HR97" s="497"/>
      <c r="HU97" s="503"/>
      <c r="HV97" s="504"/>
      <c r="HY97" s="502"/>
      <c r="HZ97" s="518"/>
      <c r="IC97" s="503"/>
      <c r="ID97" s="504"/>
      <c r="IG97" s="484"/>
      <c r="IH97" s="485"/>
      <c r="II97" s="485"/>
      <c r="IJ97" s="485"/>
      <c r="IK97" s="485"/>
      <c r="IL97" s="485"/>
      <c r="IM97" s="485"/>
      <c r="IN97" s="485"/>
      <c r="IO97" s="485"/>
      <c r="IP97" s="485"/>
      <c r="IQ97" s="485"/>
      <c r="IR97" s="485"/>
      <c r="IS97" s="485"/>
      <c r="IT97" s="485"/>
      <c r="IU97" s="485"/>
      <c r="IV97" s="338"/>
      <c r="IW97" s="338"/>
      <c r="IX97" s="338"/>
      <c r="IY97" s="338"/>
      <c r="IZ97" s="338"/>
      <c r="JA97" s="338"/>
      <c r="JB97" s="338"/>
      <c r="JC97" s="338"/>
      <c r="JD97" s="338"/>
      <c r="JE97" s="338"/>
      <c r="JF97" s="338"/>
      <c r="JG97" s="338"/>
      <c r="JH97" s="338"/>
      <c r="JI97" s="338"/>
      <c r="JJ97" s="338"/>
      <c r="JK97" s="338"/>
      <c r="JL97" s="338"/>
      <c r="JM97" s="338"/>
      <c r="JN97" s="338"/>
      <c r="JO97" s="338"/>
      <c r="JP97" s="338"/>
      <c r="JQ97" s="338"/>
      <c r="JR97" s="338"/>
      <c r="JS97" s="338"/>
      <c r="JT97" s="338"/>
      <c r="JU97" s="338"/>
      <c r="JV97" s="338"/>
      <c r="JW97" s="338"/>
      <c r="JX97" s="338"/>
      <c r="JY97" s="338"/>
      <c r="JZ97" s="338"/>
      <c r="KA97" s="338"/>
      <c r="KB97" s="338"/>
      <c r="KC97" s="338"/>
      <c r="KD97" s="338"/>
      <c r="KE97" s="338"/>
      <c r="KF97" s="338"/>
      <c r="KG97" s="338"/>
      <c r="KH97" s="338"/>
      <c r="KI97" s="338"/>
      <c r="KJ97" s="539"/>
      <c r="KK97" s="497"/>
      <c r="KN97" s="898" t="n">
        <f aca="false">Посуточная!OF97</f>
        <v>0</v>
      </c>
      <c r="KO97" s="899" t="n">
        <f aca="false">Посуточная!OG97</f>
        <v>0</v>
      </c>
      <c r="KP97" s="899" t="n">
        <f aca="false">Посуточная!OH97</f>
        <v>0</v>
      </c>
      <c r="KQ97" s="899" t="n">
        <f aca="false">Посуточная!OI97</f>
        <v>0</v>
      </c>
      <c r="KR97" s="899" t="n">
        <f aca="false">Посуточная!OJ97</f>
        <v>0</v>
      </c>
      <c r="KS97" s="899" t="n">
        <f aca="false">Посуточная!OK97</f>
        <v>0</v>
      </c>
      <c r="KT97" s="899" t="n">
        <f aca="false">Посуточная!OL97</f>
        <v>0</v>
      </c>
      <c r="KU97" s="899" t="n">
        <f aca="false">Посуточная!OM97</f>
        <v>0</v>
      </c>
      <c r="KV97" s="899" t="n">
        <f aca="false">Посуточная!ON97</f>
        <v>0</v>
      </c>
      <c r="KW97" s="900" t="n">
        <f aca="false">Посуточная!OO97</f>
        <v>0</v>
      </c>
      <c r="KX97" s="897" t="n">
        <f aca="false">Посуточная!OV97</f>
        <v>0</v>
      </c>
      <c r="KY97" s="322" t="n">
        <f aca="false">Посуточная!OW97</f>
        <v>0</v>
      </c>
      <c r="KZ97" s="897" t="n">
        <f aca="false">Посуточная!OX97</f>
        <v>0</v>
      </c>
      <c r="LA97" s="897" t="n">
        <f aca="false">Посуточная!OY97</f>
        <v>0</v>
      </c>
      <c r="LB97" s="897" t="n">
        <f aca="false">Посуточная!OZ97</f>
        <v>0</v>
      </c>
      <c r="LC97" s="897" t="n">
        <f aca="false">Посуточная!PA97</f>
        <v>0</v>
      </c>
      <c r="LD97" s="897" t="n">
        <f aca="false">Посуточная!PB97</f>
        <v>0</v>
      </c>
      <c r="LE97" s="897" t="n">
        <f aca="false">Посуточная!PC97</f>
        <v>0</v>
      </c>
      <c r="LF97" s="897" t="n">
        <f aca="false">Посуточная!PD97</f>
        <v>0</v>
      </c>
      <c r="LG97" s="897" t="n">
        <f aca="false">Посуточная!PE97</f>
        <v>0</v>
      </c>
      <c r="LH97" s="897" t="n">
        <f aca="false">Посуточная!PF97</f>
        <v>0</v>
      </c>
      <c r="LI97" s="897" t="n">
        <f aca="false">Посуточная!PG97</f>
        <v>0</v>
      </c>
      <c r="LJ97" s="897" t="n">
        <f aca="false">Посуточная!PH97</f>
        <v>0</v>
      </c>
      <c r="LK97" s="897" t="n">
        <f aca="false">Посуточная!PI97</f>
        <v>0</v>
      </c>
      <c r="LL97" s="897" t="n">
        <f aca="false">Посуточная!PJ97</f>
        <v>0</v>
      </c>
      <c r="LM97" s="897" t="n">
        <f aca="false">Посуточная!PK97</f>
        <v>0</v>
      </c>
      <c r="LN97" s="897" t="n">
        <f aca="false">Посуточная!PL97</f>
        <v>0</v>
      </c>
      <c r="LO97" s="897" t="n">
        <f aca="false">Посуточная!PM97</f>
        <v>0</v>
      </c>
      <c r="LP97" s="897" t="n">
        <f aca="false">Посуточная!PN97</f>
        <v>0</v>
      </c>
      <c r="LQ97" s="897" t="n">
        <f aca="false">Посуточная!PO97</f>
        <v>0</v>
      </c>
      <c r="LR97" s="539"/>
      <c r="LS97" s="497"/>
      <c r="LV97" s="414" t="n">
        <f aca="false">Посуточная!QA97</f>
        <v>0</v>
      </c>
      <c r="LW97" s="415" t="n">
        <f aca="false">Посуточная!QB97</f>
        <v>0</v>
      </c>
      <c r="LX97" s="415" t="n">
        <f aca="false">Посуточная!QC97</f>
        <v>0</v>
      </c>
      <c r="LY97" s="415" t="n">
        <f aca="false">Посуточная!QD97</f>
        <v>0</v>
      </c>
      <c r="LZ97" s="415" t="n">
        <f aca="false">Посуточная!QE97</f>
        <v>0</v>
      </c>
      <c r="MA97" s="415" t="n">
        <f aca="false">Посуточная!QF97</f>
        <v>0</v>
      </c>
      <c r="MB97" s="415" t="n">
        <f aca="false">Посуточная!QG97</f>
        <v>0</v>
      </c>
      <c r="MC97" s="876" t="n">
        <f aca="false">Посуточная!QO97</f>
        <v>0</v>
      </c>
      <c r="MD97" s="876" t="n">
        <f aca="false">Посуточная!QP97</f>
        <v>0</v>
      </c>
      <c r="ME97" s="876" t="n">
        <f aca="false">Посуточная!QQ97</f>
        <v>0</v>
      </c>
      <c r="MF97" s="876" t="n">
        <f aca="false">Посуточная!QR97</f>
        <v>0</v>
      </c>
      <c r="MG97" s="876" t="n">
        <f aca="false">Посуточная!QS97</f>
        <v>0</v>
      </c>
      <c r="MH97" s="876" t="n">
        <f aca="false">Посуточная!QT97</f>
        <v>0</v>
      </c>
      <c r="MI97" s="876" t="n">
        <f aca="false">Посуточная!QU97</f>
        <v>0</v>
      </c>
      <c r="MJ97" s="539"/>
      <c r="MK97" s="497"/>
      <c r="MN97" s="871" t="n">
        <f aca="false">Посуточная!RG97</f>
        <v>0</v>
      </c>
      <c r="MO97" s="872" t="n">
        <f aca="false">Посуточная!RH97</f>
        <v>0</v>
      </c>
      <c r="MP97" s="872" t="n">
        <f aca="false">Посуточная!RI97</f>
        <v>0</v>
      </c>
      <c r="MQ97" s="872" t="n">
        <f aca="false">Посуточная!RJ97</f>
        <v>0</v>
      </c>
      <c r="MR97" s="872" t="n">
        <f aca="false">Посуточная!RK97</f>
        <v>0</v>
      </c>
      <c r="MS97" s="872" t="n">
        <f aca="false">Посуточная!RL97</f>
        <v>0</v>
      </c>
      <c r="MT97" s="872" t="n">
        <f aca="false">Посуточная!RM97</f>
        <v>0</v>
      </c>
      <c r="MU97" s="366" t="n">
        <f aca="false">Посуточная!RU97</f>
        <v>0</v>
      </c>
      <c r="MV97" s="366" t="n">
        <f aca="false">Посуточная!RV97</f>
        <v>0</v>
      </c>
      <c r="MW97" s="366" t="n">
        <f aca="false">Посуточная!RW97</f>
        <v>0</v>
      </c>
      <c r="MX97" s="366" t="n">
        <f aca="false">Посуточная!RX97</f>
        <v>0</v>
      </c>
      <c r="MY97" s="366" t="n">
        <f aca="false">Посуточная!RY97</f>
        <v>0</v>
      </c>
      <c r="MZ97" s="366" t="n">
        <f aca="false">Посуточная!RZ97</f>
        <v>0</v>
      </c>
      <c r="NA97" s="366" t="n">
        <f aca="false">Посуточная!SA97</f>
        <v>0</v>
      </c>
      <c r="NB97" s="539"/>
      <c r="NC97" s="497"/>
      <c r="NF97" s="502"/>
      <c r="NG97" s="497"/>
      <c r="NJ97" s="503"/>
      <c r="NK97" s="504"/>
      <c r="NN97" s="871" t="n">
        <f aca="false">Посуточная!SU97</f>
        <v>0</v>
      </c>
      <c r="NO97" s="872" t="n">
        <f aca="false">Посуточная!SV97</f>
        <v>0</v>
      </c>
      <c r="NP97" s="872" t="n">
        <f aca="false">Посуточная!SW97</f>
        <v>0</v>
      </c>
      <c r="NQ97" s="872" t="n">
        <f aca="false">Посуточная!SX97</f>
        <v>0</v>
      </c>
      <c r="NR97" s="366" t="n">
        <f aca="false">Посуточная!TC97</f>
        <v>0</v>
      </c>
      <c r="NS97" s="366" t="n">
        <f aca="false">Посуточная!TD97</f>
        <v>0</v>
      </c>
      <c r="NT97" s="366" t="n">
        <f aca="false">Посуточная!TE97</f>
        <v>0</v>
      </c>
      <c r="NU97" s="366" t="n">
        <f aca="false">Посуточная!TF97</f>
        <v>0</v>
      </c>
      <c r="NV97" s="539"/>
      <c r="NW97" s="497"/>
      <c r="NZ97" s="502"/>
      <c r="OA97" s="539"/>
      <c r="OB97" s="291"/>
      <c r="OC97" s="291"/>
      <c r="OD97" s="539"/>
      <c r="OE97" s="539"/>
      <c r="OF97" s="291"/>
      <c r="OG97" s="291"/>
      <c r="OH97" s="539"/>
      <c r="OI97" s="539"/>
      <c r="OJ97" s="291"/>
      <c r="OK97" s="291"/>
      <c r="OL97" s="539"/>
      <c r="OM97" s="539"/>
      <c r="ON97" s="291"/>
      <c r="OO97" s="291"/>
      <c r="OP97" s="540"/>
      <c r="OQ97" s="504"/>
      <c r="OT97" s="503"/>
      <c r="OU97" s="504"/>
      <c r="OX97" s="503"/>
      <c r="OY97" s="504"/>
      <c r="PB97" s="502"/>
      <c r="PC97" s="497"/>
      <c r="PF97" s="503"/>
      <c r="PG97" s="504"/>
      <c r="PJ97" s="540"/>
      <c r="PK97" s="540"/>
      <c r="PN97" s="540"/>
      <c r="PO97" s="540"/>
      <c r="PQ97" s="374"/>
      <c r="PR97" s="541"/>
      <c r="PS97" s="542"/>
      <c r="PT97" s="541"/>
      <c r="PU97" s="542"/>
      <c r="PV97" s="335"/>
      <c r="PW97" s="542"/>
      <c r="PX97" s="543"/>
      <c r="PY97" s="541"/>
      <c r="PZ97" s="544"/>
      <c r="QA97" s="618"/>
      <c r="QQ97" s="127" t="n">
        <f aca="false">IF(V97="",0,V97+QQ94)</f>
        <v>0</v>
      </c>
      <c r="QR97" s="127" t="n">
        <f aca="false">IF(W97="",0,W97+QR94)</f>
        <v>0</v>
      </c>
      <c r="QS97" s="127" t="n">
        <f aca="false">IF(AN97="",0,AN97+QS94)</f>
        <v>0</v>
      </c>
      <c r="QT97" s="127" t="n">
        <f aca="false">IF(AO97="",0,AO97+QT94)</f>
        <v>0</v>
      </c>
      <c r="QU97" s="127" t="n">
        <f aca="false">IF(AZ97="",0,AZ97+QU94)</f>
        <v>0</v>
      </c>
      <c r="QV97" s="127" t="n">
        <f aca="false">IF(BA97="",0,BA97+QV94)</f>
        <v>0</v>
      </c>
      <c r="QW97" s="127" t="n">
        <f aca="false">IF(BL97="",0,BL97+QW94)</f>
        <v>0</v>
      </c>
      <c r="QX97" s="127" t="n">
        <f aca="false">IF(BM97="",0,BM97+QX94)</f>
        <v>0</v>
      </c>
      <c r="QY97" s="127" t="n">
        <f aca="false">IF(CF97="",0,CF97+QY94)</f>
        <v>0</v>
      </c>
      <c r="QZ97" s="127" t="n">
        <f aca="false">IF(CG97="",0,CG97+QZ94)</f>
        <v>0</v>
      </c>
      <c r="RA97" s="127" t="n">
        <f aca="false">IF(CX97="",0,CX97+RA94)</f>
        <v>0</v>
      </c>
      <c r="RB97" s="127" t="n">
        <f aca="false">IF(CY97="",0,CY97+RB94)</f>
        <v>0</v>
      </c>
      <c r="RC97" s="127" t="n">
        <f aca="false">IF(FO97="",0,FO97+RC94)</f>
        <v>0</v>
      </c>
      <c r="RD97" s="127" t="n">
        <f aca="false">IF(FP97="",0,FP97+RD94)</f>
        <v>0</v>
      </c>
      <c r="RE97" s="127" t="n">
        <f aca="false">IF(FC97="",0,FC97+RE94)</f>
        <v>0</v>
      </c>
      <c r="RF97" s="127" t="n">
        <f aca="false">IF(FD97="",0,FD97+RF94)</f>
        <v>0</v>
      </c>
      <c r="RG97" s="127" t="n">
        <f aca="false">IF(ND97="",0,ND97+RG94)</f>
        <v>0</v>
      </c>
      <c r="RH97" s="127" t="n">
        <f aca="false">IF(NE97="",0,NE97+RH94)</f>
        <v>0</v>
      </c>
      <c r="RI97" s="127" t="n">
        <f aca="false">IF(OX97="",0,OX97)</f>
        <v>0</v>
      </c>
      <c r="RJ97" s="127" t="n">
        <f aca="false">IF(OY97="",0,OY97)</f>
        <v>0</v>
      </c>
      <c r="RK97" s="127" t="n">
        <f aca="false">IF(IA97="",0,IA97+RK94)</f>
        <v>0</v>
      </c>
      <c r="RL97" s="127" t="n">
        <f aca="false">IF(IB97="",0,IB97+RL94)</f>
        <v>0</v>
      </c>
      <c r="RM97" s="127" t="n">
        <f aca="false">IF(OT97="",0,OT97+RM94)</f>
        <v>0</v>
      </c>
      <c r="RN97" s="127" t="n">
        <f aca="false">IF(OU97="",0,OU97+RN94)</f>
        <v>0</v>
      </c>
      <c r="RO97" s="127" t="n">
        <f aca="false">IF(PY97="",0,PY97+RO94)</f>
        <v>0</v>
      </c>
      <c r="RP97" s="127" t="n">
        <f aca="false">IF(PZ97="",0,PZ97+RP94)</f>
        <v>0</v>
      </c>
      <c r="RQ97" s="127" t="n">
        <f aca="false">IFERROR(RO97/$A95,0)</f>
        <v>0</v>
      </c>
      <c r="RR97" s="127" t="n">
        <f aca="false">IFERROR(RP97/$A95,0)</f>
        <v>0</v>
      </c>
      <c r="RS97" s="127" t="n">
        <f aca="false">IF(PD97="",0,PD97+RS94)</f>
        <v>0</v>
      </c>
      <c r="RT97" s="127" t="n">
        <f aca="false">IF(PE97="",0,PE97+RT94)</f>
        <v>0</v>
      </c>
      <c r="RU97" s="127" t="n">
        <f aca="false">IF(QQ97&gt;0,0,T97+RU94)</f>
        <v>0</v>
      </c>
      <c r="RV97" s="127" t="n">
        <f aca="false">IF(QR97&gt;0,0,U97+RV94)</f>
        <v>0</v>
      </c>
      <c r="RW97" s="127" t="n">
        <f aca="false">IF(QS97&gt;0,0,AL97+RW94)</f>
        <v>0</v>
      </c>
      <c r="RX97" s="127" t="n">
        <f aca="false">IF(QT97&gt;0,0,AM97+RX94)</f>
        <v>0</v>
      </c>
      <c r="RY97" s="127" t="n">
        <f aca="false">IF(QU97&gt;0,0,AX97+RY94)</f>
        <v>0</v>
      </c>
      <c r="RZ97" s="127" t="n">
        <f aca="false">IF(QV97&gt;0,0,AY97+RZ94)</f>
        <v>0</v>
      </c>
      <c r="SA97" s="127" t="n">
        <f aca="false">IF(QW97&gt;0,0,BJ97+SA94)</f>
        <v>0</v>
      </c>
      <c r="SB97" s="127" t="n">
        <f aca="false">IF(QX97&gt;0,0,BK97+SB94)</f>
        <v>0</v>
      </c>
      <c r="SC97" s="127" t="n">
        <f aca="false">IF(QY97&gt;0,0,CD97+SC94)</f>
        <v>0</v>
      </c>
      <c r="SD97" s="127" t="n">
        <f aca="false">IF(QZ97&gt;0,0,CE97+SD94)</f>
        <v>0</v>
      </c>
      <c r="SE97" s="127" t="n">
        <f aca="false">IF(RA97&gt;0,0,CV97+SE94)</f>
        <v>0</v>
      </c>
      <c r="SF97" s="127" t="n">
        <f aca="false">IF(RB97&gt;0,0,CW97+SF94)</f>
        <v>0</v>
      </c>
      <c r="SG97" s="127" t="n">
        <f aca="false">IF(RC97&gt;0,0,FM97+SG94)</f>
        <v>0</v>
      </c>
      <c r="SH97" s="127" t="n">
        <f aca="false">IF(RD97&gt;0,0,FN97+SH94)</f>
        <v>0</v>
      </c>
      <c r="SI97" s="127" t="n">
        <f aca="false">IF(RE97&gt;0,0,FA97+SI94)</f>
        <v>0</v>
      </c>
      <c r="SJ97" s="127" t="n">
        <f aca="false">IFERROR(IF(RF97&gt;0,0,FB97+SJ94),0)</f>
        <v>0</v>
      </c>
      <c r="SK97" s="127" t="n">
        <f aca="false">IF(RG97&gt;0,0,NB97+SK94)</f>
        <v>0</v>
      </c>
      <c r="SL97" s="127" t="n">
        <f aca="false">IFERROR(IF(RH97&gt;0,0,NC97+SL94),0)</f>
        <v>0</v>
      </c>
      <c r="SM97" s="127"/>
      <c r="SN97" s="127"/>
      <c r="SO97" s="127"/>
    </row>
    <row r="98" customFormat="false" ht="15" hidden="false" customHeight="true" outlineLevel="0" collapsed="false">
      <c r="A98" s="746"/>
      <c r="B98" s="863" t="str">
        <f aca="false">Посуточная!B98</f>
        <v>1091</v>
      </c>
      <c r="C98" s="864" t="str">
        <f aca="false">Посуточная!C98</f>
        <v>3099</v>
      </c>
      <c r="D98" s="864" t="str">
        <f aca="false">Посуточная!D98</f>
        <v>5217</v>
      </c>
      <c r="E98" s="864" t="n">
        <f aca="false">Посуточная!E98</f>
        <v>0</v>
      </c>
      <c r="F98" s="864" t="n">
        <f aca="false">Посуточная!F98</f>
        <v>0</v>
      </c>
      <c r="G98" s="864" t="n">
        <f aca="false">Посуточная!G98</f>
        <v>0</v>
      </c>
      <c r="H98" s="864" t="n">
        <f aca="false">Посуточная!H98</f>
        <v>0</v>
      </c>
      <c r="I98" s="864" t="n">
        <f aca="false">Посуточная!I98</f>
        <v>0</v>
      </c>
      <c r="J98" s="322" t="n">
        <f aca="false">Посуточная!Q98</f>
        <v>0</v>
      </c>
      <c r="K98" s="322" t="n">
        <f aca="false">Посуточная!R98</f>
        <v>0</v>
      </c>
      <c r="L98" s="322" t="str">
        <f aca="false">Посуточная!S98</f>
        <v>1941</v>
      </c>
      <c r="M98" s="322" t="n">
        <f aca="false">Посуточная!T98</f>
        <v>0</v>
      </c>
      <c r="N98" s="322" t="n">
        <f aca="false">Посуточная!U98</f>
        <v>0</v>
      </c>
      <c r="O98" s="322" t="n">
        <f aca="false">Посуточная!V98</f>
        <v>0</v>
      </c>
      <c r="P98" s="322" t="n">
        <f aca="false">Посуточная!W98</f>
        <v>0</v>
      </c>
      <c r="Q98" s="322" t="n">
        <f aca="false">Посуточная!X98</f>
        <v>0</v>
      </c>
      <c r="R98" s="322" t="n">
        <f aca="false">Посуточная!Y98</f>
        <v>0</v>
      </c>
      <c r="S98" s="322" t="n">
        <f aca="false">Посуточная!Z98</f>
        <v>0</v>
      </c>
      <c r="T98" s="417" t="n">
        <f aca="false">COUNTIF(B98:I98,"&lt;&gt;0")-COUNTIF(B98:I98,"")</f>
        <v>-2</v>
      </c>
      <c r="U98" s="391" t="n">
        <f aca="false">COUNTIF(J98:S98,"&lt;&gt;0")-COUNTIF(J98:S98,"")</f>
        <v>1</v>
      </c>
      <c r="X98" s="863" t="str">
        <f aca="false">Посуточная!AL98</f>
        <v>1038</v>
      </c>
      <c r="Y98" s="864" t="str">
        <f aca="false">Посуточная!AM98</f>
        <v>2840</v>
      </c>
      <c r="Z98" s="864" t="str">
        <f aca="false">Посуточная!AN98</f>
        <v>853</v>
      </c>
      <c r="AA98" s="864" t="n">
        <f aca="false">Посуточная!AO98</f>
        <v>0</v>
      </c>
      <c r="AB98" s="864" t="n">
        <f aca="false">Посуточная!AP98</f>
        <v>0</v>
      </c>
      <c r="AC98" s="864" t="n">
        <f aca="false">Посуточная!AQ98</f>
        <v>0</v>
      </c>
      <c r="AD98" s="864" t="n">
        <f aca="false">Посуточная!AR98</f>
        <v>0</v>
      </c>
      <c r="AE98" s="322" t="n">
        <f aca="false">Посуточная!AZ98</f>
        <v>0</v>
      </c>
      <c r="AF98" s="322" t="str">
        <f aca="false">Посуточная!BA98</f>
        <v>575Г</v>
      </c>
      <c r="AG98" s="322" t="n">
        <f aca="false">Посуточная!BB98</f>
        <v>0</v>
      </c>
      <c r="AH98" s="322" t="n">
        <f aca="false">Посуточная!BC98</f>
        <v>0</v>
      </c>
      <c r="AI98" s="322" t="n">
        <f aca="false">Посуточная!BD98</f>
        <v>0</v>
      </c>
      <c r="AJ98" s="322" t="str">
        <f aca="false">Посуточная!BE98</f>
        <v>853</v>
      </c>
      <c r="AK98" s="322" t="str">
        <f aca="false">Посуточная!BF98</f>
        <v>6192</v>
      </c>
      <c r="AL98" s="417" t="n">
        <f aca="false">COUNTIF(X98:AD98,"&lt;&gt;0")-COUNTIF(X98:AD98,"")</f>
        <v>-1</v>
      </c>
      <c r="AM98" s="391" t="n">
        <f aca="false">COUNTIF(AE98:AK98,"&lt;&gt;0")-COUNTIF(AE98:AK98,"")</f>
        <v>3</v>
      </c>
      <c r="AP98" s="863" t="n">
        <f aca="false">Посуточная!BR98</f>
        <v>0</v>
      </c>
      <c r="AQ98" s="864" t="n">
        <f aca="false">Посуточная!BS98</f>
        <v>0</v>
      </c>
      <c r="AR98" s="864" t="n">
        <f aca="false">Посуточная!BT98</f>
        <v>0</v>
      </c>
      <c r="AS98" s="864" t="n">
        <f aca="false">Посуточная!BU98</f>
        <v>0</v>
      </c>
      <c r="AT98" s="322" t="n">
        <f aca="false">Посуточная!BZ98</f>
        <v>0</v>
      </c>
      <c r="AU98" s="322" t="n">
        <f aca="false">Посуточная!CA98</f>
        <v>0</v>
      </c>
      <c r="AV98" s="322" t="n">
        <f aca="false">Посуточная!CB98</f>
        <v>0</v>
      </c>
      <c r="AW98" s="322" t="n">
        <f aca="false">Посуточная!CC98</f>
        <v>0</v>
      </c>
      <c r="AX98" s="417" t="n">
        <f aca="false">COUNTIF(AP98:AS98,"&lt;&gt;0")-COUNTIF(AP98:AS98,"")</f>
        <v>-4</v>
      </c>
      <c r="AY98" s="391" t="n">
        <f aca="false">COUNTIF(AT98:AW98,"&lt;&gt;0")-COUNTIF(AT98:AW98,"")</f>
        <v>0</v>
      </c>
      <c r="BB98" s="863" t="n">
        <f aca="false">Посуточная!CL98</f>
        <v>0</v>
      </c>
      <c r="BC98" s="864" t="n">
        <f aca="false">Посуточная!CM98</f>
        <v>0</v>
      </c>
      <c r="BD98" s="864" t="n">
        <f aca="false">Посуточная!CN98</f>
        <v>0</v>
      </c>
      <c r="BE98" s="864" t="n">
        <f aca="false">Посуточная!CO98</f>
        <v>0</v>
      </c>
      <c r="BF98" s="322" t="n">
        <f aca="false">Посуточная!CT98</f>
        <v>0</v>
      </c>
      <c r="BG98" s="322" t="n">
        <f aca="false">Посуточная!CU98</f>
        <v>0</v>
      </c>
      <c r="BH98" s="322" t="n">
        <f aca="false">Посуточная!CV98</f>
        <v>0</v>
      </c>
      <c r="BI98" s="322" t="n">
        <f aca="false">Посуточная!CW98</f>
        <v>0</v>
      </c>
      <c r="BJ98" s="417" t="n">
        <f aca="false">COUNTIF(BB98:BE98,"&lt;&gt;0")-COUNTIF(BB98:BE98,"")</f>
        <v>-4</v>
      </c>
      <c r="BK98" s="391" t="n">
        <f aca="false">COUNTIF(BF98:BI98,"&lt;&gt;0")-COUNTIF(BF98:BI98,"")</f>
        <v>0</v>
      </c>
      <c r="BN98" s="395" t="n">
        <f aca="false">SUMIF(B6:BM6,"итого гр.",B98:BM98)</f>
        <v>6</v>
      </c>
      <c r="BO98" s="391" t="n">
        <f aca="false">SUMIF(B6:BM6,"итого фк.",B98:BM98)</f>
        <v>4</v>
      </c>
      <c r="BR98" s="396"/>
      <c r="BS98" s="397"/>
      <c r="BV98" s="381" t="n">
        <f aca="false">Посуточная!DN98</f>
        <v>0</v>
      </c>
      <c r="BW98" s="382" t="n">
        <f aca="false">Посуточная!DO98</f>
        <v>0</v>
      </c>
      <c r="BX98" s="382" t="n">
        <f aca="false">Посуточная!DP98</f>
        <v>0</v>
      </c>
      <c r="BY98" s="382" t="n">
        <f aca="false">Посуточная!DQ98</f>
        <v>0</v>
      </c>
      <c r="BZ98" s="322" t="n">
        <f aca="false">Посуточная!DV98</f>
        <v>0</v>
      </c>
      <c r="CA98" s="322" t="n">
        <f aca="false">Посуточная!DW98</f>
        <v>0</v>
      </c>
      <c r="CB98" s="322" t="n">
        <f aca="false">Посуточная!DX98</f>
        <v>0</v>
      </c>
      <c r="CC98" s="322" t="n">
        <f aca="false">Посуточная!DY98</f>
        <v>0</v>
      </c>
      <c r="CD98" s="417" t="n">
        <f aca="false">COUNTIF(BV98:BY98,"&lt;&gt;0")-COUNTIF(BV98:BY98,"")</f>
        <v>-4</v>
      </c>
      <c r="CE98" s="391" t="n">
        <f aca="false">COUNTIF(BZ98:CC98,"&lt;&gt;0")-COUNTIF(BZ98:CC98,"")</f>
        <v>0</v>
      </c>
      <c r="CH98" s="381" t="n">
        <f aca="false">Посуточная!EH98</f>
        <v>0</v>
      </c>
      <c r="CI98" s="382" t="n">
        <f aca="false">Посуточная!EI98</f>
        <v>0</v>
      </c>
      <c r="CJ98" s="382" t="n">
        <f aca="false">Посуточная!EJ98</f>
        <v>0</v>
      </c>
      <c r="CK98" s="382" t="n">
        <f aca="false">Посуточная!EK98</f>
        <v>0</v>
      </c>
      <c r="CL98" s="382" t="n">
        <f aca="false">Посуточная!EL98</f>
        <v>0</v>
      </c>
      <c r="CM98" s="382" t="n">
        <f aca="false">Посуточная!EM98</f>
        <v>0</v>
      </c>
      <c r="CN98" s="382" t="n">
        <f aca="false">Посуточная!EN98</f>
        <v>0</v>
      </c>
      <c r="CO98" s="322" t="n">
        <f aca="false">Посуточная!ES98</f>
        <v>0</v>
      </c>
      <c r="CP98" s="322" t="n">
        <f aca="false">Посуточная!ET98</f>
        <v>0</v>
      </c>
      <c r="CQ98" s="322" t="n">
        <f aca="false">Посуточная!EU98</f>
        <v>0</v>
      </c>
      <c r="CR98" s="322" t="n">
        <f aca="false">Посуточная!EV98</f>
        <v>0</v>
      </c>
      <c r="CS98" s="322" t="n">
        <f aca="false">Посуточная!EW98</f>
        <v>0</v>
      </c>
      <c r="CT98" s="322" t="n">
        <f aca="false">Посуточная!EX98</f>
        <v>0</v>
      </c>
      <c r="CU98" s="322" t="n">
        <f aca="false">Посуточная!EY98</f>
        <v>0</v>
      </c>
      <c r="CV98" s="417" t="n">
        <f aca="false">COUNTIF(CH98:CN98,"&lt;&gt;0")-COUNTIF(CH98:CN98,"")</f>
        <v>-7</v>
      </c>
      <c r="CW98" s="391" t="n">
        <f aca="false">COUNTIF(CO98:CU98,"&lt;&gt;0")-COUNTIF(CO98:CU98,"")</f>
        <v>0</v>
      </c>
      <c r="CZ98" s="863" t="str">
        <f aca="false">Посуточная!FH98</f>
        <v>2698</v>
      </c>
      <c r="DA98" s="864" t="str">
        <f aca="false">Посуточная!FI98</f>
        <v>2791</v>
      </c>
      <c r="DB98" s="864" t="str">
        <f aca="false">Посуточная!FJ98</f>
        <v>525</v>
      </c>
      <c r="DC98" s="864" t="str">
        <f aca="false">Посуточная!FK98</f>
        <v>618</v>
      </c>
      <c r="DD98" s="864" t="n">
        <f aca="false">Посуточная!FL98</f>
        <v>0</v>
      </c>
      <c r="DE98" s="864" t="n">
        <f aca="false">Посуточная!FM98</f>
        <v>0</v>
      </c>
      <c r="DF98" s="864" t="n">
        <f aca="false">Посуточная!FN98</f>
        <v>0</v>
      </c>
      <c r="DG98" s="864" t="n">
        <f aca="false">Посуточная!FO98</f>
        <v>0</v>
      </c>
      <c r="DH98" s="864" t="n">
        <f aca="false">Посуточная!FP98</f>
        <v>0</v>
      </c>
      <c r="DI98" s="864" t="n">
        <f aca="false">Посуточная!FQ98</f>
        <v>0</v>
      </c>
      <c r="DJ98" s="864" t="n">
        <f aca="false">Посуточная!FR98</f>
        <v>0</v>
      </c>
      <c r="DK98" s="864" t="n">
        <f aca="false">Посуточная!FS98</f>
        <v>0</v>
      </c>
      <c r="DL98" s="864" t="n">
        <f aca="false">Посуточная!FT98</f>
        <v>0</v>
      </c>
      <c r="DM98" s="864" t="n">
        <f aca="false">Посуточная!FU98</f>
        <v>0</v>
      </c>
      <c r="DN98" s="864" t="n">
        <f aca="false">Посуточная!FV98</f>
        <v>0</v>
      </c>
      <c r="DO98" s="864" t="n">
        <f aca="false">Посуточная!FW98</f>
        <v>0</v>
      </c>
      <c r="DP98" s="864" t="n">
        <f aca="false">Посуточная!FX98</f>
        <v>0</v>
      </c>
      <c r="DQ98" s="864" t="n">
        <f aca="false">Посуточная!FY98</f>
        <v>0</v>
      </c>
      <c r="DR98" s="864" t="n">
        <f aca="false">Посуточная!FZ98</f>
        <v>0</v>
      </c>
      <c r="DS98" s="864" t="n">
        <f aca="false">Посуточная!GA98</f>
        <v>0</v>
      </c>
      <c r="DT98" s="864" t="n">
        <f aca="false">Посуточная!GB98</f>
        <v>0</v>
      </c>
      <c r="DU98" s="864" t="n">
        <f aca="false">Посуточная!GC98</f>
        <v>0</v>
      </c>
      <c r="DV98" s="864" t="n">
        <f aca="false">Посуточная!GD98</f>
        <v>0</v>
      </c>
      <c r="DW98" s="864" t="n">
        <f aca="false">Посуточная!GE98</f>
        <v>0</v>
      </c>
      <c r="DX98" s="864" t="n">
        <f aca="false">Посуточная!GF98</f>
        <v>0</v>
      </c>
      <c r="DY98" s="864" t="n">
        <f aca="false">Посуточная!GG98</f>
        <v>0</v>
      </c>
      <c r="DZ98" s="864" t="n">
        <f aca="false">Посуточная!GH98</f>
        <v>0</v>
      </c>
      <c r="EA98" s="864" t="n">
        <f aca="false">Посуточная!GI98</f>
        <v>0</v>
      </c>
      <c r="EB98" s="864" t="n">
        <f aca="false">Посуточная!GJ98</f>
        <v>0</v>
      </c>
      <c r="EC98" s="864" t="n">
        <f aca="false">Посуточная!GK98</f>
        <v>0</v>
      </c>
      <c r="ED98" s="864" t="n">
        <f aca="false">Посуточная!GL98</f>
        <v>0</v>
      </c>
      <c r="EE98" s="864" t="n">
        <f aca="false">Посуточная!GM98</f>
        <v>0</v>
      </c>
      <c r="EF98" s="322" t="str">
        <f aca="false">Посуточная!GU98</f>
        <v>821</v>
      </c>
      <c r="EG98" s="322" t="str">
        <f aca="false">Посуточная!GV98</f>
        <v>2225</v>
      </c>
      <c r="EH98" s="322" t="n">
        <f aca="false">Посуточная!GW98</f>
        <v>0</v>
      </c>
      <c r="EI98" s="322" t="n">
        <f aca="false">Посуточная!GX98</f>
        <v>0</v>
      </c>
      <c r="EJ98" s="322" t="n">
        <f aca="false">Посуточная!GY98</f>
        <v>0</v>
      </c>
      <c r="EK98" s="322" t="n">
        <f aca="false">Посуточная!GZ98</f>
        <v>0</v>
      </c>
      <c r="EL98" s="322" t="n">
        <f aca="false">Посуточная!HA98</f>
        <v>0</v>
      </c>
      <c r="EM98" s="322" t="n">
        <f aca="false">Посуточная!HB98</f>
        <v>0</v>
      </c>
      <c r="EN98" s="322" t="n">
        <f aca="false">Посуточная!HC98</f>
        <v>0</v>
      </c>
      <c r="EO98" s="322" t="n">
        <f aca="false">Посуточная!HD98</f>
        <v>0</v>
      </c>
      <c r="EP98" s="322" t="n">
        <f aca="false">Посуточная!HE98</f>
        <v>0</v>
      </c>
      <c r="EQ98" s="322" t="n">
        <f aca="false">Посуточная!HF98</f>
        <v>0</v>
      </c>
      <c r="ER98" s="322" t="n">
        <f aca="false">Посуточная!HG98</f>
        <v>0</v>
      </c>
      <c r="ES98" s="322" t="n">
        <f aca="false">Посуточная!HH98</f>
        <v>0</v>
      </c>
      <c r="ET98" s="322" t="n">
        <f aca="false">Посуточная!HI98</f>
        <v>0</v>
      </c>
      <c r="EU98" s="322" t="n">
        <f aca="false">Посуточная!HJ98</f>
        <v>0</v>
      </c>
      <c r="EV98" s="322" t="n">
        <f aca="false">Посуточная!HK98</f>
        <v>0</v>
      </c>
      <c r="EW98" s="322" t="n">
        <f aca="false">Посуточная!HL98</f>
        <v>0</v>
      </c>
      <c r="EX98" s="322" t="n">
        <f aca="false">Посуточная!HM98</f>
        <v>0</v>
      </c>
      <c r="EY98" s="322" t="n">
        <f aca="false">Посуточная!HN98</f>
        <v>0</v>
      </c>
      <c r="EZ98" s="322" t="n">
        <f aca="false">Посуточная!HO98</f>
        <v>0</v>
      </c>
      <c r="FA98" s="417" t="n">
        <f aca="false">COUNTIF(CZ98:EE98,"&lt;&gt;0")-COUNTIF(CZ98:EE98,"")</f>
        <v>-24</v>
      </c>
      <c r="FB98" s="391" t="n">
        <f aca="false">COUNTIF(EF98:EZ98,"&lt;&gt;0")-COUNTIF(EF98:EZ98,"")</f>
        <v>2</v>
      </c>
      <c r="FE98" s="869" t="n">
        <f aca="false">Посуточная!IA98</f>
        <v>0</v>
      </c>
      <c r="FF98" s="870" t="n">
        <f aca="false">Посуточная!IB98</f>
        <v>0</v>
      </c>
      <c r="FG98" s="870" t="n">
        <f aca="false">Посуточная!IC98</f>
        <v>0</v>
      </c>
      <c r="FH98" s="864" t="n">
        <f aca="false">Посуточная!ID98</f>
        <v>0</v>
      </c>
      <c r="FI98" s="322" t="n">
        <f aca="false">Посуточная!II98</f>
        <v>0</v>
      </c>
      <c r="FJ98" s="366" t="n">
        <f aca="false">Посуточная!IJ98</f>
        <v>0</v>
      </c>
      <c r="FK98" s="366" t="n">
        <f aca="false">Посуточная!IK98</f>
        <v>0</v>
      </c>
      <c r="FL98" s="366" t="n">
        <f aca="false">Посуточная!IL98</f>
        <v>0</v>
      </c>
      <c r="FM98" s="390" t="n">
        <f aca="false">COUNTIF(FE98:FH98,"&lt;&gt;0")-COUNTIF(FE98:FH98,"")</f>
        <v>-4</v>
      </c>
      <c r="FN98" s="391" t="n">
        <f aca="false">COUNTIF(FI98:FL98,"&lt;&gt;0")-COUNTIF(FI98:FL98,"")</f>
        <v>0</v>
      </c>
      <c r="FQ98" s="381"/>
      <c r="FR98" s="382"/>
      <c r="FS98" s="382"/>
      <c r="FT98" s="382"/>
      <c r="FU98" s="382"/>
      <c r="FV98" s="382"/>
      <c r="FW98" s="382"/>
      <c r="FX98" s="382"/>
      <c r="FY98" s="382"/>
      <c r="FZ98" s="382"/>
      <c r="GA98" s="382"/>
      <c r="GB98" s="382"/>
      <c r="GC98" s="382"/>
      <c r="GD98" s="382"/>
      <c r="GE98" s="382"/>
      <c r="GF98" s="322"/>
      <c r="GG98" s="322"/>
      <c r="GH98" s="322"/>
      <c r="GI98" s="322"/>
      <c r="GJ98" s="322"/>
      <c r="GK98" s="322"/>
      <c r="GL98" s="322"/>
      <c r="GM98" s="322"/>
      <c r="GN98" s="322"/>
      <c r="GO98" s="322"/>
      <c r="GP98" s="322"/>
      <c r="GQ98" s="322"/>
      <c r="GR98" s="322"/>
      <c r="GS98" s="322"/>
      <c r="GT98" s="322"/>
      <c r="GU98" s="322"/>
      <c r="GV98" s="322"/>
      <c r="GW98" s="322"/>
      <c r="GX98" s="322"/>
      <c r="GY98" s="322"/>
      <c r="GZ98" s="322"/>
      <c r="HA98" s="322"/>
      <c r="HB98" s="322"/>
      <c r="HC98" s="322"/>
      <c r="HD98" s="322"/>
      <c r="HE98" s="322"/>
      <c r="HF98" s="322"/>
      <c r="HG98" s="322"/>
      <c r="HH98" s="322"/>
      <c r="HI98" s="322"/>
      <c r="HJ98" s="322"/>
      <c r="HK98" s="322"/>
      <c r="HL98" s="322"/>
      <c r="HM98" s="417" t="n">
        <f aca="false">COUNTIF(FQ98:GE98,"&lt;&gt;0")-COUNTIF(FQ98:GE98,"")</f>
        <v>0</v>
      </c>
      <c r="HN98" s="391" t="n">
        <f aca="false">COUNTIF(GF98:HL98,"&lt;&gt;0")-COUNTIF(GF98:HL98,"")</f>
        <v>0</v>
      </c>
      <c r="HQ98" s="395" t="n">
        <f aca="false">SUMIF(BV9:HP9,"итого гр.",BV98:HP98)</f>
        <v>0</v>
      </c>
      <c r="HR98" s="391" t="n">
        <f aca="false">SUMIF(BV9:HP9,"итого фк.",BV98:HP98)</f>
        <v>0</v>
      </c>
      <c r="HU98" s="396"/>
      <c r="HV98" s="397"/>
      <c r="HY98" s="395"/>
      <c r="HZ98" s="407"/>
      <c r="IC98" s="396"/>
      <c r="ID98" s="397"/>
      <c r="IG98" s="381"/>
      <c r="IH98" s="382"/>
      <c r="II98" s="382"/>
      <c r="IJ98" s="382"/>
      <c r="IK98" s="382"/>
      <c r="IL98" s="382"/>
      <c r="IM98" s="382"/>
      <c r="IN98" s="382"/>
      <c r="IO98" s="382"/>
      <c r="IP98" s="382"/>
      <c r="IQ98" s="382"/>
      <c r="IR98" s="382"/>
      <c r="IS98" s="382"/>
      <c r="IT98" s="382"/>
      <c r="IU98" s="382"/>
      <c r="IV98" s="322"/>
      <c r="IW98" s="322"/>
      <c r="IX98" s="322"/>
      <c r="IY98" s="322"/>
      <c r="IZ98" s="322"/>
      <c r="JA98" s="322"/>
      <c r="JB98" s="322"/>
      <c r="JC98" s="322"/>
      <c r="JD98" s="322"/>
      <c r="JE98" s="322"/>
      <c r="JF98" s="322"/>
      <c r="JG98" s="322"/>
      <c r="JH98" s="322"/>
      <c r="JI98" s="322"/>
      <c r="JJ98" s="322"/>
      <c r="JK98" s="322"/>
      <c r="JL98" s="322"/>
      <c r="JM98" s="322"/>
      <c r="JN98" s="322"/>
      <c r="JO98" s="322"/>
      <c r="JP98" s="322"/>
      <c r="JQ98" s="322"/>
      <c r="JR98" s="322"/>
      <c r="JS98" s="322"/>
      <c r="JT98" s="322"/>
      <c r="JU98" s="322"/>
      <c r="JV98" s="322"/>
      <c r="JW98" s="322"/>
      <c r="JX98" s="322"/>
      <c r="JY98" s="322"/>
      <c r="JZ98" s="322"/>
      <c r="KA98" s="322"/>
      <c r="KB98" s="322"/>
      <c r="KC98" s="322"/>
      <c r="KD98" s="322"/>
      <c r="KE98" s="322"/>
      <c r="KF98" s="322"/>
      <c r="KG98" s="322"/>
      <c r="KH98" s="322"/>
      <c r="KI98" s="322"/>
      <c r="KJ98" s="417" t="n">
        <f aca="false">COUNTIF(IG98:IU98,"&lt;&gt;0")-COUNTIF(IG98:IU98,"")</f>
        <v>0</v>
      </c>
      <c r="KK98" s="391" t="n">
        <f aca="false">COUNTIF(IV98:KI98,"&lt;&gt;0")-COUNTIF(IV98:KI98,"")</f>
        <v>0</v>
      </c>
      <c r="KN98" s="871" t="n">
        <f aca="false">Посуточная!OF98</f>
        <v>0</v>
      </c>
      <c r="KO98" s="872" t="n">
        <f aca="false">Посуточная!OG98</f>
        <v>0</v>
      </c>
      <c r="KP98" s="872" t="n">
        <f aca="false">Посуточная!OH98</f>
        <v>0</v>
      </c>
      <c r="KQ98" s="872" t="n">
        <f aca="false">Посуточная!OI98</f>
        <v>0</v>
      </c>
      <c r="KR98" s="872" t="n">
        <f aca="false">Посуточная!OJ98</f>
        <v>0</v>
      </c>
      <c r="KS98" s="872" t="n">
        <f aca="false">Посуточная!OK98</f>
        <v>0</v>
      </c>
      <c r="KT98" s="872" t="n">
        <f aca="false">Посуточная!OL98</f>
        <v>0</v>
      </c>
      <c r="KU98" s="872" t="n">
        <f aca="false">Посуточная!OM98</f>
        <v>0</v>
      </c>
      <c r="KV98" s="872" t="n">
        <f aca="false">Посуточная!ON98</f>
        <v>0</v>
      </c>
      <c r="KW98" s="873" t="n">
        <f aca="false">Посуточная!OO98</f>
        <v>0</v>
      </c>
      <c r="KX98" s="366" t="n">
        <f aca="false">Посуточная!OV98</f>
        <v>0</v>
      </c>
      <c r="KY98" s="322" t="n">
        <f aca="false">Посуточная!OW98</f>
        <v>0</v>
      </c>
      <c r="KZ98" s="366" t="n">
        <f aca="false">Посуточная!OX98</f>
        <v>0</v>
      </c>
      <c r="LA98" s="366" t="n">
        <f aca="false">Посуточная!OY98</f>
        <v>0</v>
      </c>
      <c r="LB98" s="366" t="n">
        <f aca="false">Посуточная!OZ98</f>
        <v>0</v>
      </c>
      <c r="LC98" s="366" t="n">
        <f aca="false">Посуточная!PA98</f>
        <v>0</v>
      </c>
      <c r="LD98" s="366" t="n">
        <f aca="false">Посуточная!PB98</f>
        <v>0</v>
      </c>
      <c r="LE98" s="366" t="n">
        <f aca="false">Посуточная!PC98</f>
        <v>0</v>
      </c>
      <c r="LF98" s="366" t="n">
        <f aca="false">Посуточная!PD98</f>
        <v>0</v>
      </c>
      <c r="LG98" s="366" t="n">
        <f aca="false">Посуточная!PE98</f>
        <v>0</v>
      </c>
      <c r="LH98" s="366" t="n">
        <f aca="false">Посуточная!PF98</f>
        <v>0</v>
      </c>
      <c r="LI98" s="366" t="n">
        <f aca="false">Посуточная!PG98</f>
        <v>0</v>
      </c>
      <c r="LJ98" s="366" t="n">
        <f aca="false">Посуточная!PH98</f>
        <v>0</v>
      </c>
      <c r="LK98" s="366" t="n">
        <f aca="false">Посуточная!PI98</f>
        <v>0</v>
      </c>
      <c r="LL98" s="366" t="n">
        <f aca="false">Посуточная!PJ98</f>
        <v>0</v>
      </c>
      <c r="LM98" s="366" t="n">
        <f aca="false">Посуточная!PK98</f>
        <v>0</v>
      </c>
      <c r="LN98" s="366" t="n">
        <f aca="false">Посуточная!PL98</f>
        <v>0</v>
      </c>
      <c r="LO98" s="366" t="n">
        <f aca="false">Посуточная!PM98</f>
        <v>0</v>
      </c>
      <c r="LP98" s="366" t="n">
        <f aca="false">Посуточная!PN98</f>
        <v>0</v>
      </c>
      <c r="LQ98" s="366" t="n">
        <f aca="false">Посуточная!PO98</f>
        <v>0</v>
      </c>
      <c r="LR98" s="417" t="n">
        <f aca="false">COUNTIF(KN98:KW98,"&lt;&gt;0")-COUNTIF(KN98:KW98,"")</f>
        <v>-10</v>
      </c>
      <c r="LS98" s="391" t="n">
        <f aca="false">COUNTIF(KX98:LQ98,"&lt;&gt;0")-COUNTIF(KX98:LQ98,"")</f>
        <v>0</v>
      </c>
      <c r="LV98" s="414" t="n">
        <f aca="false">Посуточная!QA98</f>
        <v>0</v>
      </c>
      <c r="LW98" s="415" t="n">
        <f aca="false">Посуточная!QB98</f>
        <v>0</v>
      </c>
      <c r="LX98" s="415" t="n">
        <f aca="false">Посуточная!QC98</f>
        <v>0</v>
      </c>
      <c r="LY98" s="415" t="n">
        <f aca="false">Посуточная!QD98</f>
        <v>0</v>
      </c>
      <c r="LZ98" s="415" t="n">
        <f aca="false">Посуточная!QE98</f>
        <v>0</v>
      </c>
      <c r="MA98" s="415" t="n">
        <f aca="false">Посуточная!QF98</f>
        <v>0</v>
      </c>
      <c r="MB98" s="415" t="n">
        <f aca="false">Посуточная!QG98</f>
        <v>0</v>
      </c>
      <c r="MC98" s="876" t="n">
        <f aca="false">Посуточная!QO98</f>
        <v>0</v>
      </c>
      <c r="MD98" s="876" t="n">
        <f aca="false">Посуточная!QP98</f>
        <v>0</v>
      </c>
      <c r="ME98" s="876" t="n">
        <f aca="false">Посуточная!QQ98</f>
        <v>0</v>
      </c>
      <c r="MF98" s="876" t="n">
        <f aca="false">Посуточная!QR98</f>
        <v>0</v>
      </c>
      <c r="MG98" s="876" t="n">
        <f aca="false">Посуточная!QS98</f>
        <v>0</v>
      </c>
      <c r="MH98" s="876" t="n">
        <f aca="false">Посуточная!QT98</f>
        <v>0</v>
      </c>
      <c r="MI98" s="876" t="n">
        <f aca="false">Посуточная!QU98</f>
        <v>0</v>
      </c>
      <c r="MJ98" s="417" t="n">
        <f aca="false">COUNTIF(LV98:MB98,"&lt;&gt;0")-COUNTIF(LV98:MB98,"")</f>
        <v>-7</v>
      </c>
      <c r="MK98" s="391" t="n">
        <f aca="false">COUNTIF(MC98:MI98,"&lt;&gt;0")-COUNTIF(MC98:MI98,"")</f>
        <v>0</v>
      </c>
      <c r="MN98" s="871" t="n">
        <f aca="false">Посуточная!RG98</f>
        <v>0</v>
      </c>
      <c r="MO98" s="872" t="n">
        <f aca="false">Посуточная!RH98</f>
        <v>0</v>
      </c>
      <c r="MP98" s="872" t="n">
        <f aca="false">Посуточная!RI98</f>
        <v>0</v>
      </c>
      <c r="MQ98" s="872" t="n">
        <f aca="false">Посуточная!RJ98</f>
        <v>0</v>
      </c>
      <c r="MR98" s="872" t="n">
        <f aca="false">Посуточная!RK98</f>
        <v>0</v>
      </c>
      <c r="MS98" s="872" t="n">
        <f aca="false">Посуточная!RL98</f>
        <v>0</v>
      </c>
      <c r="MT98" s="872" t="n">
        <f aca="false">Посуточная!RM98</f>
        <v>0</v>
      </c>
      <c r="MU98" s="366" t="n">
        <f aca="false">Посуточная!RU98</f>
        <v>0</v>
      </c>
      <c r="MV98" s="366" t="n">
        <f aca="false">Посуточная!RV98</f>
        <v>0</v>
      </c>
      <c r="MW98" s="366" t="n">
        <f aca="false">Посуточная!RW98</f>
        <v>0</v>
      </c>
      <c r="MX98" s="366" t="n">
        <f aca="false">Посуточная!RX98</f>
        <v>0</v>
      </c>
      <c r="MY98" s="366" t="n">
        <f aca="false">Посуточная!RY98</f>
        <v>0</v>
      </c>
      <c r="MZ98" s="366" t="n">
        <f aca="false">Посуточная!RZ98</f>
        <v>0</v>
      </c>
      <c r="NA98" s="366" t="n">
        <f aca="false">Посуточная!SA98</f>
        <v>0</v>
      </c>
      <c r="NB98" s="417" t="n">
        <f aca="false">COUNTIF(MN98:MT98,"&lt;&gt;0")-COUNTIF(MN98:MT98,"")</f>
        <v>-7</v>
      </c>
      <c r="NC98" s="391" t="n">
        <f aca="false">COUNTIF(MU98:NA98,"&lt;&gt;0")-COUNTIF(MU98:NA98,"")</f>
        <v>-7</v>
      </c>
      <c r="NF98" s="395" t="n">
        <f aca="false">SUMIF(IG9:NE9,"итого гр.",IG98:NE98)</f>
        <v>0</v>
      </c>
      <c r="NG98" s="391" t="n">
        <f aca="false">SUMIF($IG$6:$NE$6,"итого фк.",IG98:NE98)</f>
        <v>0</v>
      </c>
      <c r="NJ98" s="396"/>
      <c r="NK98" s="397"/>
      <c r="NN98" s="871" t="n">
        <f aca="false">Посуточная!SU98</f>
        <v>0</v>
      </c>
      <c r="NO98" s="872" t="n">
        <f aca="false">Посуточная!SV98</f>
        <v>0</v>
      </c>
      <c r="NP98" s="872" t="n">
        <f aca="false">Посуточная!SW98</f>
        <v>0</v>
      </c>
      <c r="NQ98" s="872" t="n">
        <f aca="false">Посуточная!SX98</f>
        <v>0</v>
      </c>
      <c r="NR98" s="366" t="n">
        <f aca="false">Посуточная!TC98</f>
        <v>0</v>
      </c>
      <c r="NS98" s="366" t="n">
        <f aca="false">Посуточная!TD98</f>
        <v>0</v>
      </c>
      <c r="NT98" s="366" t="n">
        <f aca="false">Посуточная!TE98</f>
        <v>0</v>
      </c>
      <c r="NU98" s="366" t="n">
        <f aca="false">Посуточная!TF98</f>
        <v>0</v>
      </c>
      <c r="NV98" s="417"/>
      <c r="NW98" s="391"/>
      <c r="NZ98" s="395"/>
      <c r="OA98" s="417"/>
      <c r="OB98" s="291"/>
      <c r="OC98" s="291"/>
      <c r="OD98" s="417"/>
      <c r="OE98" s="417"/>
      <c r="OF98" s="291"/>
      <c r="OG98" s="291"/>
      <c r="OH98" s="417"/>
      <c r="OI98" s="417"/>
      <c r="OJ98" s="291"/>
      <c r="OK98" s="291"/>
      <c r="OL98" s="417"/>
      <c r="OM98" s="417"/>
      <c r="ON98" s="291"/>
      <c r="OO98" s="291"/>
      <c r="OP98" s="418" t="n">
        <f aca="false">SUMIF(NZ9:OO9,"итого гр.",NZ98:OO98)</f>
        <v>0</v>
      </c>
      <c r="OQ98" s="397" t="n">
        <f aca="false">SUMIF($NZ$6:$OO$6,"итого фк.",NZ98:OO98)</f>
        <v>0</v>
      </c>
      <c r="OT98" s="396"/>
      <c r="OU98" s="397"/>
      <c r="OX98" s="396"/>
      <c r="OY98" s="397"/>
      <c r="PB98" s="395"/>
      <c r="PC98" s="391"/>
      <c r="PF98" s="396"/>
      <c r="PG98" s="397"/>
      <c r="PJ98" s="418"/>
      <c r="PK98" s="418"/>
      <c r="PN98" s="418"/>
      <c r="PO98" s="418"/>
      <c r="PR98" s="546"/>
      <c r="PS98" s="375"/>
      <c r="PT98" s="546"/>
      <c r="PU98" s="375"/>
      <c r="PV98" s="396"/>
      <c r="PW98" s="375"/>
      <c r="PX98" s="419"/>
      <c r="PY98" s="546"/>
      <c r="PZ98" s="377"/>
      <c r="QA98" s="618"/>
      <c r="QQ98" s="127" t="n">
        <f aca="false">IF(V98="",0,V98+QQ95)</f>
        <v>0</v>
      </c>
      <c r="QR98" s="127" t="n">
        <f aca="false">IF(W98="",0,W98+QR95)</f>
        <v>0</v>
      </c>
      <c r="QS98" s="127" t="n">
        <f aca="false">IF(AN98="",0,AN98+QS95)</f>
        <v>0</v>
      </c>
      <c r="QT98" s="127" t="n">
        <f aca="false">IF(AO98="",0,AO98+QT95)</f>
        <v>0</v>
      </c>
      <c r="QU98" s="127" t="n">
        <f aca="false">IF(AZ98="",0,AZ98+QU95)</f>
        <v>0</v>
      </c>
      <c r="QV98" s="127" t="n">
        <f aca="false">IF(BA98="",0,BA98+QV95)</f>
        <v>0</v>
      </c>
      <c r="QW98" s="127" t="n">
        <f aca="false">IF(BL98="",0,BL98+QW95)</f>
        <v>0</v>
      </c>
      <c r="QX98" s="127" t="n">
        <f aca="false">IF(BM98="",0,BM98+QX95)</f>
        <v>0</v>
      </c>
      <c r="QY98" s="127" t="n">
        <f aca="false">IF(CF98="",0,CF98+QY95)</f>
        <v>0</v>
      </c>
      <c r="QZ98" s="127" t="n">
        <f aca="false">IF(CG98="",0,CG98+QZ95)</f>
        <v>0</v>
      </c>
      <c r="RA98" s="127" t="n">
        <f aca="false">IF(CX98="",0,CX98+RA95)</f>
        <v>0</v>
      </c>
      <c r="RB98" s="127" t="n">
        <f aca="false">IF(CY98="",0,CY98+RB95)</f>
        <v>0</v>
      </c>
      <c r="RC98" s="127" t="n">
        <f aca="false">IF(FO98="",0,FO98+RC95)</f>
        <v>0</v>
      </c>
      <c r="RD98" s="127" t="n">
        <f aca="false">IF(FP98="",0,FP98+RD95)</f>
        <v>0</v>
      </c>
      <c r="RE98" s="127" t="n">
        <f aca="false">IF(FC98="",0,FC98+RE95)</f>
        <v>0</v>
      </c>
      <c r="RF98" s="127" t="n">
        <f aca="false">IF(FD98="",0,FD98+RF95)</f>
        <v>0</v>
      </c>
      <c r="RG98" s="127" t="n">
        <f aca="false">IF(ND98="",0,ND98+RG95)</f>
        <v>0</v>
      </c>
      <c r="RH98" s="127" t="n">
        <f aca="false">IF(NE98="",0,NE98+RH95)</f>
        <v>0</v>
      </c>
      <c r="RI98" s="127" t="n">
        <f aca="false">IF(OX98="",0,OX98)</f>
        <v>0</v>
      </c>
      <c r="RJ98" s="127" t="n">
        <f aca="false">IF(OY98="",0,OY98)</f>
        <v>0</v>
      </c>
      <c r="RK98" s="127" t="n">
        <f aca="false">IF(IA98="",0,IA98+RK95)</f>
        <v>0</v>
      </c>
      <c r="RL98" s="127" t="n">
        <f aca="false">IF(IB98="",0,IB98+RL95)</f>
        <v>0</v>
      </c>
      <c r="RM98" s="127" t="n">
        <f aca="false">IF(OT98="",0,OT98+RM95)</f>
        <v>0</v>
      </c>
      <c r="RN98" s="127" t="n">
        <f aca="false">IF(OU98="",0,OU98+RN95)</f>
        <v>0</v>
      </c>
      <c r="RO98" s="127" t="n">
        <f aca="false">IF(PY98="",0,PY98+RO95)</f>
        <v>0</v>
      </c>
      <c r="RP98" s="127" t="n">
        <f aca="false">IF(PZ98="",0,PZ98+RP95)</f>
        <v>0</v>
      </c>
      <c r="RQ98" s="127" t="n">
        <f aca="false">IFERROR(RO98/$A96,0)</f>
        <v>0</v>
      </c>
      <c r="RR98" s="127" t="n">
        <f aca="false">IFERROR(RP98/$A96,0)</f>
        <v>0</v>
      </c>
      <c r="RS98" s="127" t="n">
        <f aca="false">IF(PD98="",0,PD98+RS95)</f>
        <v>0</v>
      </c>
      <c r="RT98" s="127" t="n">
        <f aca="false">IF(PE98="",0,PE98+RT95)</f>
        <v>0</v>
      </c>
      <c r="RU98" s="127" t="n">
        <f aca="false">IF(QQ98&gt;0,0,T98+RU95)</f>
        <v>-198</v>
      </c>
      <c r="RV98" s="127" t="n">
        <f aca="false">IF(QR98&gt;0,0,U98+RV95)</f>
        <v>11</v>
      </c>
      <c r="RW98" s="127" t="n">
        <f aca="false">IF(QS98&gt;0,0,AL98+RW95)</f>
        <v>-166</v>
      </c>
      <c r="RX98" s="127" t="n">
        <f aca="false">IF(QT98&gt;0,0,AM98+RX95)</f>
        <v>17</v>
      </c>
      <c r="RY98" s="127" t="n">
        <f aca="false">IF(QU98&gt;0,0,AX98+RY95)</f>
        <v>-120</v>
      </c>
      <c r="RZ98" s="127" t="n">
        <f aca="false">IF(QV98&gt;0,0,AY98+RZ95)</f>
        <v>0</v>
      </c>
      <c r="SA98" s="127" t="n">
        <f aca="false">IF(QW98&gt;0,0,BJ98+SA95)</f>
        <v>-120</v>
      </c>
      <c r="SB98" s="127" t="n">
        <f aca="false">IF(QX98&gt;0,0,BK98+SB95)</f>
        <v>0</v>
      </c>
      <c r="SC98" s="127" t="n">
        <f aca="false">IF(QY98&gt;0,0,CD98+SC95)</f>
        <v>-112</v>
      </c>
      <c r="SD98" s="127" t="n">
        <f aca="false">IF(QZ98&gt;0,0,CE98+SD95)</f>
        <v>4</v>
      </c>
      <c r="SE98" s="127" t="n">
        <f aca="false">IF(RA98&gt;0,0,CV98+SE95)</f>
        <v>-196</v>
      </c>
      <c r="SF98" s="127" t="n">
        <f aca="false">IF(RB98&gt;0,0,CW98+SF95)</f>
        <v>3</v>
      </c>
      <c r="SG98" s="127" t="n">
        <f aca="false">IF(RC98&gt;0,0,FM98+SG95)</f>
        <v>-120</v>
      </c>
      <c r="SH98" s="127" t="n">
        <f aca="false">IF(RD98&gt;0,0,FN98+SH95)</f>
        <v>0</v>
      </c>
      <c r="SI98" s="127" t="n">
        <f aca="false">IF(RE98&gt;0,0,FA98+SI95)</f>
        <v>-878</v>
      </c>
      <c r="SJ98" s="127" t="n">
        <f aca="false">IFERROR(IF(RF98&gt;0,0,FB98+SJ95),0)</f>
        <v>31</v>
      </c>
      <c r="SK98" s="127" t="n">
        <f aca="false">IF(RG98&gt;0,0,NB98+SK95)</f>
        <v>6</v>
      </c>
      <c r="SL98" s="127" t="n">
        <f aca="false">IFERROR(IF(RH98&gt;0,0,NC98+SL95),0)</f>
        <v>3</v>
      </c>
      <c r="SM98" s="127"/>
      <c r="SN98" s="127"/>
      <c r="SO98" s="127"/>
    </row>
    <row r="99" customFormat="false" ht="15" hidden="false" customHeight="true" outlineLevel="0" collapsed="false">
      <c r="A99" s="746"/>
      <c r="B99" s="863" t="n">
        <f aca="false">Посуточная!B99</f>
        <v>30</v>
      </c>
      <c r="C99" s="864" t="n">
        <f aca="false">Посуточная!C99</f>
        <v>30</v>
      </c>
      <c r="D99" s="864" t="n">
        <f aca="false">Посуточная!D99</f>
        <v>30</v>
      </c>
      <c r="E99" s="864" t="n">
        <f aca="false">Посуточная!E99</f>
        <v>0</v>
      </c>
      <c r="F99" s="864" t="n">
        <f aca="false">Посуточная!F99</f>
        <v>0</v>
      </c>
      <c r="G99" s="864" t="n">
        <f aca="false">Посуточная!G99</f>
        <v>0</v>
      </c>
      <c r="H99" s="864" t="n">
        <f aca="false">Посуточная!H99</f>
        <v>0</v>
      </c>
      <c r="I99" s="864" t="n">
        <f aca="false">Посуточная!I99</f>
        <v>0</v>
      </c>
      <c r="J99" s="427" t="n">
        <f aca="false">Посуточная!Q99</f>
        <v>0</v>
      </c>
      <c r="K99" s="427" t="n">
        <f aca="false">Посуточная!R99</f>
        <v>0</v>
      </c>
      <c r="L99" s="427" t="n">
        <f aca="false">Посуточная!S99</f>
        <v>10</v>
      </c>
      <c r="M99" s="427" t="n">
        <f aca="false">Посуточная!T99</f>
        <v>0</v>
      </c>
      <c r="N99" s="427" t="n">
        <f aca="false">Посуточная!U99</f>
        <v>0</v>
      </c>
      <c r="O99" s="427" t="n">
        <f aca="false">Посуточная!V99</f>
        <v>0</v>
      </c>
      <c r="P99" s="427" t="n">
        <f aca="false">Посуточная!W99</f>
        <v>0</v>
      </c>
      <c r="Q99" s="427" t="n">
        <f aca="false">Посуточная!X99</f>
        <v>0</v>
      </c>
      <c r="R99" s="427" t="n">
        <f aca="false">Посуточная!Y99</f>
        <v>0</v>
      </c>
      <c r="S99" s="427" t="n">
        <f aca="false">Посуточная!Z99</f>
        <v>0</v>
      </c>
      <c r="T99" s="713" t="n">
        <f aca="false">SUBTOTAL(9, B99:I99)</f>
        <v>90</v>
      </c>
      <c r="U99" s="610" t="n">
        <f aca="false">SUBTOTAL(9, J99:S99)</f>
        <v>10</v>
      </c>
      <c r="V99" s="273" t="n">
        <f aca="false">SUM(T99,V96)</f>
        <v>720</v>
      </c>
      <c r="W99" s="456" t="n">
        <f aca="false">SUM(U99,W96)</f>
        <v>405</v>
      </c>
      <c r="X99" s="913" t="n">
        <f aca="false">Посуточная!AL99</f>
        <v>20</v>
      </c>
      <c r="Y99" s="914" t="n">
        <f aca="false">Посуточная!AM99</f>
        <v>5</v>
      </c>
      <c r="Z99" s="914" t="n">
        <f aca="false">Посуточная!AN99</f>
        <v>20</v>
      </c>
      <c r="AA99" s="914" t="n">
        <f aca="false">Посуточная!AO99</f>
        <v>0</v>
      </c>
      <c r="AB99" s="914" t="n">
        <f aca="false">Посуточная!AP99</f>
        <v>0</v>
      </c>
      <c r="AC99" s="914" t="n">
        <f aca="false">Посуточная!AQ99</f>
        <v>0</v>
      </c>
      <c r="AD99" s="914" t="n">
        <f aca="false">Посуточная!AR99</f>
        <v>0</v>
      </c>
      <c r="AE99" s="427" t="n">
        <f aca="false">Посуточная!AZ99</f>
        <v>0</v>
      </c>
      <c r="AF99" s="427" t="n">
        <f aca="false">Посуточная!BA99</f>
        <v>5</v>
      </c>
      <c r="AG99" s="427" t="n">
        <f aca="false">Посуточная!BB99</f>
        <v>0</v>
      </c>
      <c r="AH99" s="427" t="n">
        <f aca="false">Посуточная!BC99</f>
        <v>0</v>
      </c>
      <c r="AI99" s="427" t="n">
        <f aca="false">Посуточная!BD99</f>
        <v>0</v>
      </c>
      <c r="AJ99" s="427" t="n">
        <f aca="false">Посуточная!BE99</f>
        <v>20</v>
      </c>
      <c r="AK99" s="427" t="n">
        <f aca="false">Посуточная!BF99</f>
        <v>21</v>
      </c>
      <c r="AL99" s="713" t="n">
        <f aca="false">SUBTOTAL(9, X99:AD99)</f>
        <v>45</v>
      </c>
      <c r="AM99" s="610" t="n">
        <f aca="false">SUBTOTAL(9, AE99:AK99)</f>
        <v>46</v>
      </c>
      <c r="AN99" s="273" t="n">
        <f aca="false">SUM(AL99,AN96)</f>
        <v>429</v>
      </c>
      <c r="AO99" s="273" t="n">
        <f aca="false">SUM(AM99,AO96)</f>
        <v>293</v>
      </c>
      <c r="AP99" s="913" t="n">
        <f aca="false">Посуточная!BR99</f>
        <v>0</v>
      </c>
      <c r="AQ99" s="914" t="n">
        <f aca="false">Посуточная!BS99</f>
        <v>0</v>
      </c>
      <c r="AR99" s="914" t="n">
        <f aca="false">Посуточная!BT99</f>
        <v>0</v>
      </c>
      <c r="AS99" s="914" t="n">
        <f aca="false">Посуточная!BU99</f>
        <v>0</v>
      </c>
      <c r="AT99" s="427" t="n">
        <f aca="false">Посуточная!BZ99</f>
        <v>0</v>
      </c>
      <c r="AU99" s="427" t="n">
        <f aca="false">Посуточная!CA99</f>
        <v>0</v>
      </c>
      <c r="AV99" s="427" t="n">
        <f aca="false">Посуточная!CB99</f>
        <v>0</v>
      </c>
      <c r="AW99" s="427" t="n">
        <f aca="false">Посуточная!CC99</f>
        <v>0</v>
      </c>
      <c r="AX99" s="713" t="n">
        <f aca="false">SUBTOTAL(9, AP99:AS99)</f>
        <v>0</v>
      </c>
      <c r="AY99" s="610" t="n">
        <f aca="false">SUBTOTAL(9, AT99:AW99)</f>
        <v>0</v>
      </c>
      <c r="AZ99" s="273" t="n">
        <f aca="false">SUM(AX99,AZ96)</f>
        <v>0</v>
      </c>
      <c r="BA99" s="273" t="n">
        <f aca="false">SUM(AY99,BA96)</f>
        <v>0</v>
      </c>
      <c r="BB99" s="913" t="n">
        <f aca="false">Посуточная!CL99</f>
        <v>0</v>
      </c>
      <c r="BC99" s="914" t="n">
        <f aca="false">Посуточная!CM99</f>
        <v>0</v>
      </c>
      <c r="BD99" s="914" t="n">
        <f aca="false">Посуточная!CN99</f>
        <v>0</v>
      </c>
      <c r="BE99" s="914" t="n">
        <f aca="false">Посуточная!CO99</f>
        <v>0</v>
      </c>
      <c r="BF99" s="427" t="n">
        <f aca="false">Посуточная!CT99</f>
        <v>0</v>
      </c>
      <c r="BG99" s="427" t="n">
        <f aca="false">Посуточная!CU99</f>
        <v>0</v>
      </c>
      <c r="BH99" s="427" t="n">
        <f aca="false">Посуточная!CV99</f>
        <v>0</v>
      </c>
      <c r="BI99" s="427" t="n">
        <f aca="false">Посуточная!CW99</f>
        <v>0</v>
      </c>
      <c r="BJ99" s="713" t="n">
        <f aca="false">SUBTOTAL(9, BB99:BE99)</f>
        <v>0</v>
      </c>
      <c r="BK99" s="610" t="n">
        <f aca="false">SUBTOTAL(9, BF99:BI99)</f>
        <v>0</v>
      </c>
      <c r="BL99" s="273" t="n">
        <f aca="false">SUM(BJ99,BL96)</f>
        <v>0</v>
      </c>
      <c r="BM99" s="273" t="n">
        <f aca="false">SUM(BK99,BM96)</f>
        <v>0</v>
      </c>
      <c r="BN99" s="696" t="n">
        <f aca="false">SUMIF(B6:BM6,"итого гр.",B99:BM99)</f>
        <v>135</v>
      </c>
      <c r="BO99" s="610" t="n">
        <f aca="false">SUMIF(B6:BM6,"итого фк.",B99:BM99)</f>
        <v>56</v>
      </c>
      <c r="BP99" s="273" t="n">
        <f aca="false">SUM(BN99,BP96)</f>
        <v>1149</v>
      </c>
      <c r="BQ99" s="456" t="n">
        <f aca="false">SUM(BO99,BQ96)</f>
        <v>698</v>
      </c>
      <c r="BR99" s="697" t="n">
        <f aca="false">BP99</f>
        <v>1149</v>
      </c>
      <c r="BS99" s="582" t="n">
        <f aca="false">BQ99</f>
        <v>698</v>
      </c>
      <c r="BV99" s="915" t="n">
        <f aca="false">Посуточная!DN99</f>
        <v>0</v>
      </c>
      <c r="BW99" s="916" t="n">
        <f aca="false">Посуточная!DO99</f>
        <v>0</v>
      </c>
      <c r="BX99" s="916" t="n">
        <f aca="false">Посуточная!DP99</f>
        <v>0</v>
      </c>
      <c r="BY99" s="916" t="n">
        <f aca="false">Посуточная!DQ99</f>
        <v>0</v>
      </c>
      <c r="BZ99" s="427" t="n">
        <f aca="false">Посуточная!DV99</f>
        <v>0</v>
      </c>
      <c r="CA99" s="427" t="n">
        <f aca="false">Посуточная!DW99</f>
        <v>0</v>
      </c>
      <c r="CB99" s="427" t="n">
        <f aca="false">Посуточная!DX99</f>
        <v>0</v>
      </c>
      <c r="CC99" s="427" t="n">
        <f aca="false">Посуточная!DY99</f>
        <v>0</v>
      </c>
      <c r="CD99" s="417" t="n">
        <f aca="false">SUBTOTAL(9, BV99:BY99)</f>
        <v>0</v>
      </c>
      <c r="CE99" s="610" t="n">
        <f aca="false">SUBTOTAL(9, BZ99:CC99)</f>
        <v>0</v>
      </c>
      <c r="CF99" s="273" t="n">
        <f aca="false">SUM(CD99,CF96)</f>
        <v>31.1</v>
      </c>
      <c r="CG99" s="273" t="n">
        <f aca="false">SUM(CE99,CG96)</f>
        <v>26.488</v>
      </c>
      <c r="CH99" s="381" t="n">
        <f aca="false">Посуточная!EH99</f>
        <v>0</v>
      </c>
      <c r="CI99" s="382" t="n">
        <f aca="false">Посуточная!EI99</f>
        <v>0</v>
      </c>
      <c r="CJ99" s="382" t="n">
        <f aca="false">Посуточная!EJ99</f>
        <v>0</v>
      </c>
      <c r="CK99" s="382" t="n">
        <f aca="false">Посуточная!EK99</f>
        <v>0</v>
      </c>
      <c r="CL99" s="382" t="n">
        <f aca="false">Посуточная!EL99</f>
        <v>0</v>
      </c>
      <c r="CM99" s="382" t="n">
        <f aca="false">Посуточная!EM99</f>
        <v>0</v>
      </c>
      <c r="CN99" s="382" t="n">
        <f aca="false">Посуточная!EN99</f>
        <v>0</v>
      </c>
      <c r="CO99" s="322" t="n">
        <f aca="false">Посуточная!ES99</f>
        <v>0</v>
      </c>
      <c r="CP99" s="322" t="n">
        <f aca="false">Посуточная!ET99</f>
        <v>0</v>
      </c>
      <c r="CQ99" s="322" t="n">
        <f aca="false">Посуточная!EU99</f>
        <v>0</v>
      </c>
      <c r="CR99" s="322" t="n">
        <f aca="false">Посуточная!EV99</f>
        <v>0</v>
      </c>
      <c r="CS99" s="322" t="n">
        <f aca="false">Посуточная!EW99</f>
        <v>0</v>
      </c>
      <c r="CT99" s="322" t="n">
        <f aca="false">Посуточная!EX99</f>
        <v>0</v>
      </c>
      <c r="CU99" s="322" t="n">
        <f aca="false">Посуточная!EY99</f>
        <v>0</v>
      </c>
      <c r="CV99" s="713" t="n">
        <f aca="false">SUBTOTAL(9, CH99:CN99)</f>
        <v>0</v>
      </c>
      <c r="CW99" s="610" t="n">
        <f aca="false">SUBTOTAL(9, CO99:CU99)</f>
        <v>0</v>
      </c>
      <c r="CX99" s="273" t="n">
        <f aca="false">SUM(CV99,CX96)</f>
        <v>220</v>
      </c>
      <c r="CY99" s="273" t="n">
        <f aca="false">SUM(CW99,CY96)</f>
        <v>100</v>
      </c>
      <c r="CZ99" s="913" t="n">
        <f aca="false">Посуточная!FH99</f>
        <v>3</v>
      </c>
      <c r="DA99" s="914" t="n">
        <f aca="false">Посуточная!FI99</f>
        <v>2</v>
      </c>
      <c r="DB99" s="914" t="n">
        <f aca="false">Посуточная!FJ99</f>
        <v>6</v>
      </c>
      <c r="DC99" s="914" t="n">
        <f aca="false">Посуточная!FK99</f>
        <v>4</v>
      </c>
      <c r="DD99" s="914" t="n">
        <f aca="false">Посуточная!FL99</f>
        <v>0</v>
      </c>
      <c r="DE99" s="914" t="n">
        <f aca="false">Посуточная!FM99</f>
        <v>0</v>
      </c>
      <c r="DF99" s="914" t="n">
        <f aca="false">Посуточная!FN99</f>
        <v>0</v>
      </c>
      <c r="DG99" s="914" t="n">
        <f aca="false">Посуточная!FO99</f>
        <v>0</v>
      </c>
      <c r="DH99" s="914" t="n">
        <f aca="false">Посуточная!FP99</f>
        <v>0</v>
      </c>
      <c r="DI99" s="914" t="n">
        <f aca="false">Посуточная!FQ99</f>
        <v>0</v>
      </c>
      <c r="DJ99" s="914" t="n">
        <f aca="false">Посуточная!FR99</f>
        <v>0</v>
      </c>
      <c r="DK99" s="914" t="n">
        <f aca="false">Посуточная!FS99</f>
        <v>0</v>
      </c>
      <c r="DL99" s="914" t="n">
        <f aca="false">Посуточная!FT99</f>
        <v>0</v>
      </c>
      <c r="DM99" s="914" t="n">
        <f aca="false">Посуточная!FU99</f>
        <v>0</v>
      </c>
      <c r="DN99" s="914" t="n">
        <f aca="false">Посуточная!FV99</f>
        <v>0</v>
      </c>
      <c r="DO99" s="914" t="n">
        <f aca="false">Посуточная!FW99</f>
        <v>0</v>
      </c>
      <c r="DP99" s="914" t="n">
        <f aca="false">Посуточная!FX99</f>
        <v>0</v>
      </c>
      <c r="DQ99" s="914" t="n">
        <f aca="false">Посуточная!FY99</f>
        <v>0</v>
      </c>
      <c r="DR99" s="914" t="n">
        <f aca="false">Посуточная!FZ99</f>
        <v>0</v>
      </c>
      <c r="DS99" s="914" t="n">
        <f aca="false">Посуточная!GA99</f>
        <v>0</v>
      </c>
      <c r="DT99" s="914" t="n">
        <f aca="false">Посуточная!GB99</f>
        <v>0</v>
      </c>
      <c r="DU99" s="914" t="n">
        <f aca="false">Посуточная!GC99</f>
        <v>0</v>
      </c>
      <c r="DV99" s="914" t="n">
        <f aca="false">Посуточная!GD99</f>
        <v>0</v>
      </c>
      <c r="DW99" s="914" t="n">
        <f aca="false">Посуточная!GE99</f>
        <v>0</v>
      </c>
      <c r="DX99" s="914" t="n">
        <f aca="false">Посуточная!GF99</f>
        <v>0</v>
      </c>
      <c r="DY99" s="914" t="n">
        <f aca="false">Посуточная!GG99</f>
        <v>0</v>
      </c>
      <c r="DZ99" s="914" t="n">
        <f aca="false">Посуточная!GH99</f>
        <v>0</v>
      </c>
      <c r="EA99" s="914" t="n">
        <f aca="false">Посуточная!GI99</f>
        <v>0</v>
      </c>
      <c r="EB99" s="914" t="n">
        <f aca="false">Посуточная!GJ99</f>
        <v>0</v>
      </c>
      <c r="EC99" s="914" t="n">
        <f aca="false">Посуточная!GK99</f>
        <v>0</v>
      </c>
      <c r="ED99" s="914" t="n">
        <f aca="false">Посуточная!GL99</f>
        <v>0</v>
      </c>
      <c r="EE99" s="914" t="n">
        <f aca="false">Посуточная!GM99</f>
        <v>0</v>
      </c>
      <c r="EF99" s="427" t="n">
        <f aca="false">Посуточная!GU99</f>
        <v>7</v>
      </c>
      <c r="EG99" s="427" t="n">
        <f aca="false">Посуточная!GV99</f>
        <v>4</v>
      </c>
      <c r="EH99" s="427" t="n">
        <f aca="false">Посуточная!GW99</f>
        <v>0</v>
      </c>
      <c r="EI99" s="427" t="n">
        <f aca="false">Посуточная!GX99</f>
        <v>0</v>
      </c>
      <c r="EJ99" s="427" t="n">
        <f aca="false">Посуточная!GY99</f>
        <v>0</v>
      </c>
      <c r="EK99" s="427" t="n">
        <f aca="false">Посуточная!GZ99</f>
        <v>0</v>
      </c>
      <c r="EL99" s="427" t="n">
        <f aca="false">Посуточная!HA99</f>
        <v>0</v>
      </c>
      <c r="EM99" s="427" t="n">
        <f aca="false">Посуточная!HB99</f>
        <v>0</v>
      </c>
      <c r="EN99" s="427" t="n">
        <f aca="false">Посуточная!HC99</f>
        <v>0</v>
      </c>
      <c r="EO99" s="427" t="n">
        <f aca="false">Посуточная!HD99</f>
        <v>0</v>
      </c>
      <c r="EP99" s="427" t="n">
        <f aca="false">Посуточная!HE99</f>
        <v>0</v>
      </c>
      <c r="EQ99" s="427" t="n">
        <f aca="false">Посуточная!HF99</f>
        <v>0</v>
      </c>
      <c r="ER99" s="427" t="n">
        <f aca="false">Посуточная!HG99</f>
        <v>0</v>
      </c>
      <c r="ES99" s="427" t="n">
        <f aca="false">Посуточная!HH99</f>
        <v>0</v>
      </c>
      <c r="ET99" s="427" t="n">
        <f aca="false">Посуточная!HI99</f>
        <v>0</v>
      </c>
      <c r="EU99" s="427" t="n">
        <f aca="false">Посуточная!HJ99</f>
        <v>0</v>
      </c>
      <c r="EV99" s="427" t="n">
        <f aca="false">Посуточная!HK99</f>
        <v>0</v>
      </c>
      <c r="EW99" s="427" t="n">
        <f aca="false">Посуточная!HL99</f>
        <v>0</v>
      </c>
      <c r="EX99" s="427" t="n">
        <f aca="false">Посуточная!HM99</f>
        <v>0</v>
      </c>
      <c r="EY99" s="427" t="n">
        <f aca="false">Посуточная!HN99</f>
        <v>0</v>
      </c>
      <c r="EZ99" s="427" t="n">
        <f aca="false">Посуточная!HO99</f>
        <v>0</v>
      </c>
      <c r="FA99" s="713" t="n">
        <f aca="false">SUBTOTAL(9, CZ99:EE99)</f>
        <v>15</v>
      </c>
      <c r="FB99" s="610" t="n">
        <f aca="false">SUBTOTAL(9, EF99:EZ99)</f>
        <v>11</v>
      </c>
      <c r="FC99" s="273" t="n">
        <f aca="false">SUM(FA99,FC96)</f>
        <v>202</v>
      </c>
      <c r="FD99" s="456" t="n">
        <f aca="false">SUM(FB99,FD96)</f>
        <v>145.773</v>
      </c>
      <c r="FE99" s="869" t="n">
        <f aca="false">Посуточная!IA99</f>
        <v>0</v>
      </c>
      <c r="FF99" s="870" t="n">
        <f aca="false">Посуточная!IB99</f>
        <v>0</v>
      </c>
      <c r="FG99" s="870" t="n">
        <f aca="false">Посуточная!IC99</f>
        <v>0</v>
      </c>
      <c r="FH99" s="864" t="n">
        <f aca="false">Посуточная!ID99</f>
        <v>0</v>
      </c>
      <c r="FI99" s="322" t="n">
        <f aca="false">Посуточная!II99</f>
        <v>0</v>
      </c>
      <c r="FJ99" s="366" t="n">
        <f aca="false">Посуточная!IJ99</f>
        <v>0</v>
      </c>
      <c r="FK99" s="366" t="n">
        <f aca="false">Посуточная!IK99</f>
        <v>0</v>
      </c>
      <c r="FL99" s="366" t="n">
        <f aca="false">Посуточная!IL99</f>
        <v>0</v>
      </c>
      <c r="FM99" s="695" t="n">
        <f aca="false">SUBTOTAL(9, FE99:FH99)</f>
        <v>0</v>
      </c>
      <c r="FN99" s="610" t="n">
        <f aca="false">SUBTOTAL(9, FI99:FL99)</f>
        <v>0</v>
      </c>
      <c r="FO99" s="273" t="n">
        <f aca="false">SUM(FM99,FO96)</f>
        <v>0</v>
      </c>
      <c r="FP99" s="273" t="n">
        <f aca="false">SUM(FN99,FP96)</f>
        <v>0</v>
      </c>
      <c r="FQ99" s="570" t="n">
        <f aca="false">Посуточная!KX99-Посуточная_НГДП!EH99</f>
        <v>39.1</v>
      </c>
      <c r="FR99" s="571"/>
      <c r="FS99" s="571"/>
      <c r="FT99" s="571"/>
      <c r="FU99" s="571"/>
      <c r="FV99" s="571"/>
      <c r="FW99" s="571"/>
      <c r="FX99" s="571"/>
      <c r="FY99" s="571"/>
      <c r="FZ99" s="571"/>
      <c r="GA99" s="571"/>
      <c r="GB99" s="571"/>
      <c r="GC99" s="571"/>
      <c r="GD99" s="571"/>
      <c r="GE99" s="571"/>
      <c r="GF99" s="427" t="n">
        <f aca="false">Посуточная!KY99-Посуточная_НГДП!EI99</f>
        <v>0</v>
      </c>
      <c r="GG99" s="427"/>
      <c r="GH99" s="427"/>
      <c r="GI99" s="427"/>
      <c r="GJ99" s="427"/>
      <c r="GK99" s="427"/>
      <c r="GL99" s="427"/>
      <c r="GM99" s="427"/>
      <c r="GN99" s="427"/>
      <c r="GO99" s="427"/>
      <c r="GP99" s="427"/>
      <c r="GQ99" s="427"/>
      <c r="GR99" s="427"/>
      <c r="GS99" s="427"/>
      <c r="GT99" s="427"/>
      <c r="GU99" s="427"/>
      <c r="GV99" s="427"/>
      <c r="GW99" s="427"/>
      <c r="GX99" s="427"/>
      <c r="GY99" s="427"/>
      <c r="GZ99" s="427"/>
      <c r="HA99" s="427"/>
      <c r="HB99" s="427"/>
      <c r="HC99" s="427"/>
      <c r="HD99" s="427"/>
      <c r="HE99" s="427"/>
      <c r="HF99" s="427"/>
      <c r="HG99" s="427"/>
      <c r="HH99" s="427"/>
      <c r="HI99" s="427"/>
      <c r="HJ99" s="427"/>
      <c r="HK99" s="427"/>
      <c r="HL99" s="427"/>
      <c r="HM99" s="713" t="n">
        <f aca="false">SUBTOTAL(9, FQ99:GE99)</f>
        <v>39.1</v>
      </c>
      <c r="HN99" s="610" t="n">
        <f aca="false">SUBTOTAL(9, GF99:HL99)</f>
        <v>0</v>
      </c>
      <c r="HO99" s="456" t="n">
        <f aca="false">SUM(HM99,HO96)</f>
        <v>410.741</v>
      </c>
      <c r="HP99" s="456" t="n">
        <f aca="false">SUM(HN99,HP96)</f>
        <v>1013.506</v>
      </c>
      <c r="HQ99" s="696" t="n">
        <f aca="false">SUMIF(BV6:HP6,"итого гр.",BV99:HP99)</f>
        <v>54.1</v>
      </c>
      <c r="HR99" s="610" t="n">
        <f aca="false">SUMIF(BV6:HP6,"итого фк.",BV99:HP99)</f>
        <v>11</v>
      </c>
      <c r="HS99" s="273" t="n">
        <f aca="false">SUM(HQ99,HS96)</f>
        <v>863.841</v>
      </c>
      <c r="HT99" s="456" t="n">
        <f aca="false">SUM(HR99,HT96)</f>
        <v>1285.767</v>
      </c>
      <c r="HU99" s="697" t="n">
        <f aca="false">HS99</f>
        <v>863.841</v>
      </c>
      <c r="HV99" s="582" t="n">
        <f aca="false">HT99</f>
        <v>1285.767</v>
      </c>
      <c r="HX99" s="278"/>
      <c r="HY99" s="696" t="n">
        <f aca="false">Посуточная!LJ99-Посуточная_НГДП!ET99</f>
        <v>0</v>
      </c>
      <c r="HZ99" s="581" t="n">
        <f aca="false">Посуточная!LK99-Посуточная_НГДП!EU99</f>
        <v>0</v>
      </c>
      <c r="IA99" s="273" t="n">
        <f aca="false">HY99</f>
        <v>0</v>
      </c>
      <c r="IB99" s="456" t="n">
        <f aca="false">HZ99</f>
        <v>0</v>
      </c>
      <c r="IC99" s="697" t="n">
        <f aca="false">SUM(BN99,HQ99,HY99)</f>
        <v>189.1</v>
      </c>
      <c r="ID99" s="582" t="n">
        <f aca="false">SUM(BO99,HR99,HZ99)</f>
        <v>67</v>
      </c>
      <c r="IE99" s="273" t="n">
        <f aca="false">SUM(BP99,HS99,IA99)</f>
        <v>2012.841</v>
      </c>
      <c r="IF99" s="456" t="n">
        <f aca="false">SUM(BQ99,HT99,IB99)</f>
        <v>1983.767</v>
      </c>
      <c r="IG99" s="570" t="n">
        <f aca="false">Посуточная!OB99-Посуточная_НГДП!FP99</f>
        <v>40.796</v>
      </c>
      <c r="IH99" s="571"/>
      <c r="II99" s="571"/>
      <c r="IJ99" s="571"/>
      <c r="IK99" s="571"/>
      <c r="IL99" s="571"/>
      <c r="IM99" s="571"/>
      <c r="IN99" s="571"/>
      <c r="IO99" s="571"/>
      <c r="IP99" s="571"/>
      <c r="IQ99" s="571"/>
      <c r="IR99" s="571"/>
      <c r="IS99" s="571"/>
      <c r="IT99" s="571"/>
      <c r="IU99" s="571"/>
      <c r="IV99" s="441" t="n">
        <f aca="false">Посуточная!OC99-Посуточная_НГДП!FQ99</f>
        <v>0</v>
      </c>
      <c r="IW99" s="441"/>
      <c r="IX99" s="441"/>
      <c r="IY99" s="441"/>
      <c r="IZ99" s="441"/>
      <c r="JA99" s="441"/>
      <c r="JB99" s="441"/>
      <c r="JC99" s="441"/>
      <c r="JD99" s="441"/>
      <c r="JE99" s="441"/>
      <c r="JF99" s="441"/>
      <c r="JG99" s="441"/>
      <c r="JH99" s="441"/>
      <c r="JI99" s="441"/>
      <c r="JJ99" s="441"/>
      <c r="JK99" s="441"/>
      <c r="JL99" s="441"/>
      <c r="JM99" s="441"/>
      <c r="JN99" s="441"/>
      <c r="JO99" s="441"/>
      <c r="JP99" s="441"/>
      <c r="JQ99" s="441"/>
      <c r="JR99" s="441"/>
      <c r="JS99" s="441"/>
      <c r="JT99" s="441"/>
      <c r="JU99" s="441"/>
      <c r="JV99" s="441"/>
      <c r="JW99" s="441"/>
      <c r="JX99" s="441"/>
      <c r="JY99" s="441"/>
      <c r="JZ99" s="441"/>
      <c r="KA99" s="441"/>
      <c r="KB99" s="441"/>
      <c r="KC99" s="441"/>
      <c r="KD99" s="441"/>
      <c r="KE99" s="441"/>
      <c r="KF99" s="441"/>
      <c r="KG99" s="441"/>
      <c r="KH99" s="441"/>
      <c r="KI99" s="441"/>
      <c r="KJ99" s="713" t="n">
        <f aca="false">SUBTOTAL(9, IG99:IU99)</f>
        <v>40.796</v>
      </c>
      <c r="KK99" s="610" t="n">
        <f aca="false">SUBTOTAL(9, IV99:KI99)</f>
        <v>0</v>
      </c>
      <c r="KL99" s="273" t="n">
        <f aca="false">SUM(KJ99,KL96)</f>
        <v>630.8375555556</v>
      </c>
      <c r="KM99" s="456" t="n">
        <f aca="false">SUM(KK99,KM96)</f>
        <v>1316.42</v>
      </c>
      <c r="KN99" s="871" t="n">
        <f aca="false">Посуточная!OF99</f>
        <v>0</v>
      </c>
      <c r="KO99" s="872" t="n">
        <f aca="false">Посуточная!OG99</f>
        <v>0</v>
      </c>
      <c r="KP99" s="872" t="n">
        <f aca="false">Посуточная!OH99</f>
        <v>0</v>
      </c>
      <c r="KQ99" s="872" t="n">
        <f aca="false">Посуточная!OI99</f>
        <v>0</v>
      </c>
      <c r="KR99" s="872" t="n">
        <f aca="false">Посуточная!OJ99</f>
        <v>0</v>
      </c>
      <c r="KS99" s="872" t="n">
        <f aca="false">Посуточная!OK99</f>
        <v>0</v>
      </c>
      <c r="KT99" s="872" t="n">
        <f aca="false">Посуточная!OL99</f>
        <v>0</v>
      </c>
      <c r="KU99" s="872" t="n">
        <f aca="false">Посуточная!OM99</f>
        <v>0</v>
      </c>
      <c r="KV99" s="872" t="n">
        <f aca="false">Посуточная!ON99</f>
        <v>0</v>
      </c>
      <c r="KW99" s="873" t="n">
        <f aca="false">Посуточная!OO99</f>
        <v>0</v>
      </c>
      <c r="KX99" s="366" t="n">
        <f aca="false">Посуточная!OV99</f>
        <v>0</v>
      </c>
      <c r="KY99" s="322" t="n">
        <f aca="false">Посуточная!OW99</f>
        <v>0</v>
      </c>
      <c r="KZ99" s="366" t="n">
        <f aca="false">Посуточная!OX99</f>
        <v>0</v>
      </c>
      <c r="LA99" s="366" t="n">
        <f aca="false">Посуточная!OY99</f>
        <v>0</v>
      </c>
      <c r="LB99" s="366" t="n">
        <f aca="false">Посуточная!OZ99</f>
        <v>0</v>
      </c>
      <c r="LC99" s="366" t="n">
        <f aca="false">Посуточная!PA99</f>
        <v>0</v>
      </c>
      <c r="LD99" s="366" t="n">
        <f aca="false">Посуточная!PB99</f>
        <v>0</v>
      </c>
      <c r="LE99" s="366" t="n">
        <f aca="false">Посуточная!PC99</f>
        <v>0</v>
      </c>
      <c r="LF99" s="366" t="n">
        <f aca="false">Посуточная!PD99</f>
        <v>0</v>
      </c>
      <c r="LG99" s="366" t="n">
        <f aca="false">Посуточная!PE99</f>
        <v>0</v>
      </c>
      <c r="LH99" s="366" t="n">
        <f aca="false">Посуточная!PF99</f>
        <v>0</v>
      </c>
      <c r="LI99" s="366" t="n">
        <f aca="false">Посуточная!PG99</f>
        <v>0</v>
      </c>
      <c r="LJ99" s="366" t="n">
        <f aca="false">Посуточная!PH99</f>
        <v>0</v>
      </c>
      <c r="LK99" s="366" t="n">
        <f aca="false">Посуточная!PI99</f>
        <v>0</v>
      </c>
      <c r="LL99" s="366" t="n">
        <f aca="false">Посуточная!PJ99</f>
        <v>0</v>
      </c>
      <c r="LM99" s="366" t="n">
        <f aca="false">Посуточная!PK99</f>
        <v>0</v>
      </c>
      <c r="LN99" s="366" t="n">
        <f aca="false">Посуточная!PL99</f>
        <v>0</v>
      </c>
      <c r="LO99" s="366" t="n">
        <f aca="false">Посуточная!PM99</f>
        <v>0</v>
      </c>
      <c r="LP99" s="366" t="n">
        <f aca="false">Посуточная!PN99</f>
        <v>0</v>
      </c>
      <c r="LQ99" s="366" t="n">
        <f aca="false">Посуточная!PO99</f>
        <v>0</v>
      </c>
      <c r="LR99" s="713" t="n">
        <f aca="false">SUBTOTAL(9, KN99:KW99)</f>
        <v>0</v>
      </c>
      <c r="LS99" s="610" t="n">
        <f aca="false">SUBTOTAL(9, KX99:LQ99)</f>
        <v>0</v>
      </c>
      <c r="LT99" s="273" t="n">
        <f aca="false">SUM(LR99,LT96)</f>
        <v>0</v>
      </c>
      <c r="LU99" s="273" t="n">
        <f aca="false">SUM(LS99,LU96)</f>
        <v>0</v>
      </c>
      <c r="LV99" s="917" t="n">
        <f aca="false">Посуточная!QA99</f>
        <v>0</v>
      </c>
      <c r="LW99" s="918" t="n">
        <f aca="false">Посуточная!QB99</f>
        <v>0</v>
      </c>
      <c r="LX99" s="918" t="n">
        <f aca="false">Посуточная!QC99</f>
        <v>0</v>
      </c>
      <c r="LY99" s="918" t="n">
        <f aca="false">Посуточная!QD99</f>
        <v>0</v>
      </c>
      <c r="LZ99" s="918" t="n">
        <f aca="false">Посуточная!QE99</f>
        <v>0</v>
      </c>
      <c r="MA99" s="918" t="n">
        <f aca="false">Посуточная!QF99</f>
        <v>0</v>
      </c>
      <c r="MB99" s="918" t="n">
        <f aca="false">Посуточная!QG99</f>
        <v>0</v>
      </c>
      <c r="MC99" s="890" t="n">
        <f aca="false">Посуточная!QO99</f>
        <v>0</v>
      </c>
      <c r="MD99" s="890" t="n">
        <f aca="false">Посуточная!QP99</f>
        <v>0</v>
      </c>
      <c r="ME99" s="890" t="n">
        <f aca="false">Посуточная!QQ99</f>
        <v>0</v>
      </c>
      <c r="MF99" s="890" t="n">
        <f aca="false">Посуточная!QR99</f>
        <v>0</v>
      </c>
      <c r="MG99" s="890" t="n">
        <f aca="false">Посуточная!QS99</f>
        <v>0</v>
      </c>
      <c r="MH99" s="890" t="n">
        <f aca="false">Посуточная!QT99</f>
        <v>0</v>
      </c>
      <c r="MI99" s="890" t="n">
        <f aca="false">Посуточная!QU99</f>
        <v>0</v>
      </c>
      <c r="MJ99" s="713" t="n">
        <f aca="false">SUBTOTAL(9, LV99:MB99)</f>
        <v>0</v>
      </c>
      <c r="MK99" s="610" t="n">
        <f aca="false">SUBTOTAL(9, MC99:MI99)</f>
        <v>0</v>
      </c>
      <c r="ML99" s="273" t="n">
        <f aca="false">SUM(MJ99,ML96)</f>
        <v>0</v>
      </c>
      <c r="MM99" s="273" t="n">
        <f aca="false">SUM(MK99,MM96)</f>
        <v>0</v>
      </c>
      <c r="MN99" s="919" t="n">
        <f aca="false">Посуточная!RG99</f>
        <v>0</v>
      </c>
      <c r="MO99" s="920" t="n">
        <f aca="false">Посуточная!RH99</f>
        <v>0</v>
      </c>
      <c r="MP99" s="920" t="n">
        <f aca="false">Посуточная!RI99</f>
        <v>0</v>
      </c>
      <c r="MQ99" s="920" t="n">
        <f aca="false">Посуточная!RJ99</f>
        <v>0</v>
      </c>
      <c r="MR99" s="920" t="n">
        <f aca="false">Посуточная!RK99</f>
        <v>0</v>
      </c>
      <c r="MS99" s="920" t="n">
        <f aca="false">Посуточная!RL99</f>
        <v>0</v>
      </c>
      <c r="MT99" s="920" t="n">
        <f aca="false">Посуточная!RM99</f>
        <v>0</v>
      </c>
      <c r="MU99" s="470" t="n">
        <f aca="false">Посуточная!RU99</f>
        <v>0</v>
      </c>
      <c r="MV99" s="470" t="n">
        <f aca="false">Посуточная!RV99</f>
        <v>0</v>
      </c>
      <c r="MW99" s="470" t="n">
        <f aca="false">Посуточная!RW99</f>
        <v>0</v>
      </c>
      <c r="MX99" s="470" t="n">
        <f aca="false">Посуточная!RX99</f>
        <v>0</v>
      </c>
      <c r="MY99" s="470" t="n">
        <f aca="false">Посуточная!RY99</f>
        <v>0</v>
      </c>
      <c r="MZ99" s="470" t="n">
        <f aca="false">Посуточная!RZ99</f>
        <v>0</v>
      </c>
      <c r="NA99" s="470" t="n">
        <f aca="false">Посуточная!SA99</f>
        <v>0</v>
      </c>
      <c r="NB99" s="713" t="n">
        <f aca="false">SUBTOTAL(9, MN99:MT99)</f>
        <v>0</v>
      </c>
      <c r="NC99" s="610" t="n">
        <f aca="false">SUBTOTAL(9, MU99:NA99)</f>
        <v>0</v>
      </c>
      <c r="ND99" s="273" t="n">
        <f aca="false">SUM(NB99,ND96)</f>
        <v>21.1</v>
      </c>
      <c r="NE99" s="273" t="n">
        <f aca="false">SUM(NC99,NE96)</f>
        <v>-17.231</v>
      </c>
      <c r="NF99" s="696" t="n">
        <f aca="false">SUMIF(IG6:NE6,"итого гр.",IG99:NE99)</f>
        <v>40.796</v>
      </c>
      <c r="NG99" s="610" t="n">
        <f aca="false">SUMIF($IG$6:$NE$6,"итого фк.",IG99:NE99)</f>
        <v>0</v>
      </c>
      <c r="NH99" s="273" t="n">
        <f aca="false">SUM(NF99,NH96)</f>
        <v>651.9375555556</v>
      </c>
      <c r="NI99" s="456" t="n">
        <f aca="false">SUM(NG99,NI96)</f>
        <v>1299.189</v>
      </c>
      <c r="NJ99" s="697" t="n">
        <f aca="false">NH99</f>
        <v>651.9375555556</v>
      </c>
      <c r="NK99" s="582" t="n">
        <f aca="false">NI99</f>
        <v>1299.189</v>
      </c>
      <c r="NM99" s="278"/>
      <c r="NN99" s="919" t="n">
        <f aca="false">Посуточная!SU99</f>
        <v>0</v>
      </c>
      <c r="NO99" s="920" t="n">
        <f aca="false">Посуточная!SV99</f>
        <v>0</v>
      </c>
      <c r="NP99" s="920" t="n">
        <f aca="false">Посуточная!SW99</f>
        <v>0</v>
      </c>
      <c r="NQ99" s="920" t="n">
        <f aca="false">Посуточная!SX99</f>
        <v>0</v>
      </c>
      <c r="NR99" s="470" t="n">
        <f aca="false">Посуточная!TC99</f>
        <v>0</v>
      </c>
      <c r="NS99" s="470" t="n">
        <f aca="false">Посуточная!TD99</f>
        <v>0</v>
      </c>
      <c r="NT99" s="470" t="n">
        <f aca="false">Посуточная!TE99</f>
        <v>0</v>
      </c>
      <c r="NU99" s="470" t="n">
        <f aca="false">Посуточная!TF99</f>
        <v>0</v>
      </c>
      <c r="NV99" s="713" t="n">
        <f aca="false">SUBTOTAL(9, NN99:NQ99)</f>
        <v>0</v>
      </c>
      <c r="NW99" s="610" t="n">
        <f aca="false">SUBTOTAL(9, NR99:NU99)</f>
        <v>0</v>
      </c>
      <c r="NX99" s="456" t="n">
        <f aca="false">NX96+NV99</f>
        <v>0</v>
      </c>
      <c r="NY99" s="456" t="n">
        <f aca="false">NY96+NW99</f>
        <v>0</v>
      </c>
      <c r="NZ99" s="696" t="n">
        <f aca="false">Посуточная!TO99-Посуточная_НГДП!IP99</f>
        <v>0</v>
      </c>
      <c r="OA99" s="713" t="n">
        <f aca="false">Посуточная!TP99-Посуточная_НГДП!IQ99</f>
        <v>0</v>
      </c>
      <c r="OB99" s="291" t="n">
        <f aca="false">Посуточная!TQ99-Посуточная_НГДП!IR99</f>
        <v>0</v>
      </c>
      <c r="OC99" s="291" t="n">
        <f aca="false">Посуточная!TR99-Посуточная_НГДП!IS99</f>
        <v>0</v>
      </c>
      <c r="OD99" s="713" t="n">
        <f aca="false">Посуточная!TS99-Посуточная_НГДП!IT99</f>
        <v>0.580010328087218</v>
      </c>
      <c r="OE99" s="713" t="n">
        <f aca="false">Посуточная!TT99-Посуточная_НГДП!IU99</f>
        <v>0</v>
      </c>
      <c r="OF99" s="291" t="n">
        <f aca="false">Посуточная!TU99-Посуточная_НГДП!IV99</f>
        <v>0</v>
      </c>
      <c r="OG99" s="291" t="n">
        <f aca="false">Посуточная!TV99-Посуточная_НГДП!IW99</f>
        <v>0</v>
      </c>
      <c r="OH99" s="713" t="n">
        <f aca="false">Посуточная!TW99-Посуточная_НГДП!IX99</f>
        <v>0</v>
      </c>
      <c r="OI99" s="713" t="n">
        <f aca="false">Посуточная!TX99-Посуточная_НГДП!IY99</f>
        <v>0</v>
      </c>
      <c r="OJ99" s="291" t="n">
        <f aca="false">Посуточная!TY99-Посуточная_НГДП!IZ99</f>
        <v>0</v>
      </c>
      <c r="OK99" s="291" t="n">
        <f aca="false">Посуточная!TZ99-Посуточная_НГДП!JA99</f>
        <v>0</v>
      </c>
      <c r="OL99" s="713" t="n">
        <f aca="false">Посуточная!UA99-Посуточная_НГДП!JB99</f>
        <v>0</v>
      </c>
      <c r="OM99" s="713" t="n">
        <f aca="false">Посуточная!UB99-Посуточная_НГДП!JC99</f>
        <v>0</v>
      </c>
      <c r="ON99" s="291" t="n">
        <f aca="false">OL99</f>
        <v>0</v>
      </c>
      <c r="OO99" s="291" t="n">
        <f aca="false">OM99</f>
        <v>0</v>
      </c>
      <c r="OP99" s="714" t="n">
        <f aca="false">SUMIF(NZ9:OO9,"итого гр.",NZ99:OO99)</f>
        <v>0</v>
      </c>
      <c r="OQ99" s="582" t="n">
        <f aca="false">SUMIF($NZ$6:$OO$6,"итого фк.",NZ99:OO99)</f>
        <v>0</v>
      </c>
      <c r="OR99" s="273" t="n">
        <f aca="false">OP99</f>
        <v>0</v>
      </c>
      <c r="OS99" s="273" t="n">
        <f aca="false">OQ99</f>
        <v>0</v>
      </c>
      <c r="OT99" s="697" t="n">
        <f aca="false">Посуточная!UI99-Посуточная_НГДП!JJ99</f>
        <v>0</v>
      </c>
      <c r="OU99" s="582" t="n">
        <f aca="false">Посуточная!UJ99-Посуточная_НГДП!JK99</f>
        <v>0</v>
      </c>
      <c r="OX99" s="697" t="n">
        <f aca="false">$OX$9+OX96</f>
        <v>1207.14</v>
      </c>
      <c r="OY99" s="582" t="n">
        <f aca="false">$OY$9+OY96</f>
        <v>1207.14</v>
      </c>
      <c r="OZ99" s="273" t="n">
        <f aca="false">OX99</f>
        <v>1207.14</v>
      </c>
      <c r="PA99" s="273" t="n">
        <f aca="false">OY99</f>
        <v>1207.14</v>
      </c>
      <c r="PB99" s="696"/>
      <c r="PC99" s="610"/>
      <c r="PD99" s="273" t="n">
        <f aca="false">SUM(PB99,PD96)</f>
        <v>0</v>
      </c>
      <c r="PE99" s="273" t="n">
        <f aca="false">SUM(PC99,PE96)</f>
        <v>0</v>
      </c>
      <c r="PF99" s="697" t="n">
        <f aca="false">SUM(NJ99,OP99,OT99,OX99,PB99,NX99)</f>
        <v>1859.0775555556</v>
      </c>
      <c r="PG99" s="582" t="n">
        <f aca="false">SUM(NK99,OQ99,OU99,OY99,PC99,NY99)</f>
        <v>2506.329</v>
      </c>
      <c r="PJ99" s="714"/>
      <c r="PK99" s="714"/>
      <c r="PN99" s="714"/>
      <c r="PO99" s="714"/>
      <c r="PR99" s="546" t="n">
        <f aca="false">Посуточная!VG99-Посуточная_НГДП!KH99</f>
        <v>24104.1284341163</v>
      </c>
      <c r="PS99" s="375" t="n">
        <f aca="false">IF(A97&lt;=QH$4,VLOOKUP(A97,$QH$6:$QM$37,2,FALSE()),SUM($QI$4,IF99,-PG99)-SUM($QM$4,-$QK$4))-QA99</f>
        <v>23095.505</v>
      </c>
      <c r="PT99" s="546"/>
      <c r="PU99" s="375"/>
      <c r="PV99" s="479" t="n">
        <f aca="false">PT99</f>
        <v>0</v>
      </c>
      <c r="PW99" s="375"/>
      <c r="PX99" s="715"/>
      <c r="PY99" s="546" t="n">
        <f aca="false">Посуточная!VN99-Посуточная_НГДП!KO99</f>
        <v>773.873704742539</v>
      </c>
      <c r="PZ99" s="377" t="n">
        <f aca="false">IF(A97&lt;=QH$4,VLOOKUP(A97,$QD$6:$QE$37,2,FALSE()),SUM($PZ$2,-HP99,KM99,-QA99))</f>
        <v>820.812</v>
      </c>
      <c r="QA99" s="618"/>
      <c r="QB99" s="278" t="n">
        <f aca="false">PS99-PR99</f>
        <v>-1008.62343411631</v>
      </c>
      <c r="QC99" s="380"/>
      <c r="QD99" s="373"/>
      <c r="QE99" s="380"/>
      <c r="QQ99" s="127" t="n">
        <f aca="false">IF(V99="",0,V99+QQ96)</f>
        <v>7260</v>
      </c>
      <c r="QR99" s="127" t="n">
        <f aca="false">IF(W99="",0,W99+QR96)</f>
        <v>3685</v>
      </c>
      <c r="QS99" s="127" t="n">
        <f aca="false">IF(AN99="",0,AN99+QS96)</f>
        <v>4091</v>
      </c>
      <c r="QT99" s="127" t="n">
        <f aca="false">IF(AO99="",0,AO99+QT96)</f>
        <v>3671</v>
      </c>
      <c r="QU99" s="127" t="n">
        <f aca="false">IF(AZ99="",0,AZ99+QU96)</f>
        <v>0</v>
      </c>
      <c r="QV99" s="127" t="n">
        <f aca="false">IF(BA99="",0,BA99+QV96)</f>
        <v>0</v>
      </c>
      <c r="QW99" s="127" t="n">
        <f aca="false">IF(BL99="",0,BL99+QW96)</f>
        <v>0</v>
      </c>
      <c r="QX99" s="127" t="n">
        <f aca="false">IF(BM99="",0,BM99+QX96)</f>
        <v>0</v>
      </c>
      <c r="QY99" s="127" t="n">
        <f aca="false">IF(CF99="",0,CF99+QY96)</f>
        <v>512.4</v>
      </c>
      <c r="QZ99" s="127" t="n">
        <f aca="false">IF(CG99="",0,CG99+QZ96)</f>
        <v>455.936</v>
      </c>
      <c r="RA99" s="127" t="n">
        <f aca="false">IF(CX99="",0,CX99+RA96)</f>
        <v>5540</v>
      </c>
      <c r="RB99" s="127" t="n">
        <f aca="false">IF(CY99="",0,CY99+RB96)</f>
        <v>1610</v>
      </c>
      <c r="RC99" s="127" t="n">
        <f aca="false">IF(FO99="",0,FO99+RC96)</f>
        <v>0</v>
      </c>
      <c r="RD99" s="127" t="n">
        <f aca="false">IF(FP99="",0,FP99+RD96)</f>
        <v>0</v>
      </c>
      <c r="RE99" s="127" t="n">
        <f aca="false">IF(FC99="",0,FC99+RE96)</f>
        <v>2789</v>
      </c>
      <c r="RF99" s="127" t="n">
        <f aca="false">IF(FD99="",0,FD99+RF96)</f>
        <v>2143.19</v>
      </c>
      <c r="RG99" s="127" t="n">
        <f aca="false">IF(ND99="",0,ND99+RG96)</f>
        <v>359.3</v>
      </c>
      <c r="RH99" s="127" t="n">
        <f aca="false">IF(NE99="",0,NE99+RH96)</f>
        <v>-75.565</v>
      </c>
      <c r="RI99" s="127" t="n">
        <f aca="false">IF(OX99="",0,OX99)</f>
        <v>1207.14</v>
      </c>
      <c r="RJ99" s="127" t="n">
        <f aca="false">IF(OY99="",0,OY99)</f>
        <v>1207.14</v>
      </c>
      <c r="RK99" s="127" t="n">
        <f aca="false">IF(IA99="",0,IA99+RK96)</f>
        <v>0</v>
      </c>
      <c r="RL99" s="127" t="n">
        <f aca="false">IF(IB99="",0,IB99+RL96)</f>
        <v>1991.46504</v>
      </c>
      <c r="RM99" s="127" t="n">
        <f aca="false">IF(OT99="",0,OT99+RM96)</f>
        <v>0</v>
      </c>
      <c r="RN99" s="127" t="n">
        <f aca="false">IF(OU99="",0,OU99+RN96)</f>
        <v>258.34922337963</v>
      </c>
      <c r="RO99" s="127" t="n">
        <f aca="false">IF(PY99="",0,PY99+RO96)</f>
        <v>23003.6655136846</v>
      </c>
      <c r="RP99" s="127" t="n">
        <f aca="false">IF(PZ99="",0,PZ99+RP96)</f>
        <v>25031.264</v>
      </c>
      <c r="RQ99" s="127" t="n">
        <f aca="false">IFERROR(RO99/$A97,0)</f>
        <v>742.053726247891</v>
      </c>
      <c r="RR99" s="127" t="n">
        <f aca="false">IFERROR(RP99/$A97,0)</f>
        <v>807.460129032259</v>
      </c>
      <c r="RS99" s="127" t="n">
        <f aca="false">IF(PD99="",0,PD99+RS96)</f>
        <v>0</v>
      </c>
      <c r="RT99" s="127" t="n">
        <f aca="false">IF(PE99="",0,PE99+RT96)</f>
        <v>0</v>
      </c>
      <c r="RU99" s="127" t="n">
        <f aca="false">IF(QQ99&gt;0,0,T99+RU96)</f>
        <v>0</v>
      </c>
      <c r="RV99" s="127" t="n">
        <f aca="false">IF(QR99&gt;0,0,U99+RV96)</f>
        <v>0</v>
      </c>
      <c r="RW99" s="127" t="n">
        <f aca="false">IF(QS99&gt;0,0,AL99+RW96)</f>
        <v>0</v>
      </c>
      <c r="RX99" s="127" t="n">
        <f aca="false">IF(QT99&gt;0,0,AM99+RX96)</f>
        <v>0</v>
      </c>
      <c r="RY99" s="127" t="n">
        <f aca="false">IF(QU99&gt;0,0,AX99+RY96)</f>
        <v>0</v>
      </c>
      <c r="RZ99" s="127" t="n">
        <f aca="false">IF(QV99&gt;0,0,AY99+RZ96)</f>
        <v>0</v>
      </c>
      <c r="SA99" s="127" t="n">
        <f aca="false">IF(QW99&gt;0,0,BJ99+SA96)</f>
        <v>0</v>
      </c>
      <c r="SB99" s="127" t="n">
        <f aca="false">IF(QX99&gt;0,0,BK99+SB96)</f>
        <v>0</v>
      </c>
      <c r="SC99" s="127" t="n">
        <f aca="false">IF(QY99&gt;0,0,CD99+SC96)</f>
        <v>0</v>
      </c>
      <c r="SD99" s="127" t="n">
        <f aca="false">IF(QZ99&gt;0,0,CE99+SD96)</f>
        <v>0</v>
      </c>
      <c r="SE99" s="127" t="n">
        <f aca="false">IF(RA99&gt;0,0,CV99+SE96)</f>
        <v>0</v>
      </c>
      <c r="SF99" s="127" t="n">
        <f aca="false">IF(RB99&gt;0,0,CW99+SF96)</f>
        <v>0</v>
      </c>
      <c r="SG99" s="127" t="n">
        <f aca="false">IF(RC99&gt;0,0,FM99+SG96)</f>
        <v>0</v>
      </c>
      <c r="SH99" s="127" t="n">
        <f aca="false">IF(RD99&gt;0,0,FN99+SH96)</f>
        <v>0</v>
      </c>
      <c r="SI99" s="127" t="n">
        <f aca="false">IF(RE99&gt;0,0,FA99+SI96)</f>
        <v>0</v>
      </c>
      <c r="SJ99" s="127" t="n">
        <f aca="false">IFERROR(IF(RF99&gt;0,0,FB99+SJ96),0)</f>
        <v>0</v>
      </c>
      <c r="SK99" s="127" t="n">
        <f aca="false">IF(RG99&gt;0,0,NB99+SK96)</f>
        <v>0</v>
      </c>
      <c r="SL99" s="127" t="n">
        <f aca="false">IFERROR(IF(RH99&gt;0,0,NC99+SL96),0)</f>
        <v>7.1</v>
      </c>
      <c r="SM99" s="127"/>
      <c r="SN99" s="127"/>
      <c r="SO99" s="127"/>
    </row>
    <row r="100" customFormat="false" ht="28.5" hidden="false" customHeight="false" outlineLevel="0" collapsed="false">
      <c r="A100" s="777" t="s">
        <v>478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281"/>
      <c r="T100" s="782" t="n">
        <f aca="false" t="array" ref="T100:T100">SUM(IF(MOD(ROW(T7:T99)+1, 3)=0,T7:T99))</f>
        <v>-198</v>
      </c>
      <c r="U100" s="783" t="n">
        <f aca="false" t="array" ref="U100:U100">SUM(IF(MOD(ROW(U7:U99)+1, 3)=0,U7:U99))</f>
        <v>11</v>
      </c>
      <c r="V100" s="784"/>
      <c r="W100" s="784"/>
      <c r="X100" s="784"/>
      <c r="Y100" s="784"/>
      <c r="Z100" s="784"/>
      <c r="AA100" s="784"/>
      <c r="AB100" s="784"/>
      <c r="AC100" s="784"/>
      <c r="AD100" s="784"/>
      <c r="AE100" s="784"/>
      <c r="AF100" s="785"/>
      <c r="AG100" s="785"/>
      <c r="AH100" s="784"/>
      <c r="AI100" s="784"/>
      <c r="AJ100" s="784"/>
      <c r="AK100" s="784"/>
      <c r="AL100" s="782" t="n">
        <f aca="false" t="array" ref="AL100:AL100">SUM(IF(MOD(ROW(AL7:AL99)+1, 3)=0,AL7:AL99))</f>
        <v>-166</v>
      </c>
      <c r="AM100" s="783" t="n">
        <f aca="false" t="array" ref="AM100:AM100">SUM(IF(MOD(ROW(AM7:AM99)+1, 3)=0,AM7:AM99))</f>
        <v>17</v>
      </c>
      <c r="AN100" s="784"/>
      <c r="AO100" s="784"/>
      <c r="AP100" s="784"/>
      <c r="AQ100" s="784"/>
      <c r="AR100" s="784"/>
      <c r="AS100" s="784"/>
      <c r="AT100" s="784"/>
      <c r="AU100" s="784"/>
      <c r="AV100" s="784"/>
      <c r="AW100" s="784"/>
      <c r="AX100" s="782" t="n">
        <f aca="false" t="array" ref="AX100:AX100">SUM(IF(MOD(ROW(AX7:AX99)+1, 3)=0,AX7:AX99))</f>
        <v>-120</v>
      </c>
      <c r="AY100" s="783" t="n">
        <f aca="false" t="array" ref="AY100:AY100">SUM(IF(MOD(ROW(AY7:AY99)+1, 3)=0,AY7:AY99))</f>
        <v>0</v>
      </c>
      <c r="AZ100" s="784"/>
      <c r="BA100" s="784"/>
      <c r="BB100" s="784"/>
      <c r="BC100" s="784"/>
      <c r="BD100" s="784"/>
      <c r="BE100" s="784"/>
      <c r="BF100" s="784"/>
      <c r="BG100" s="784"/>
      <c r="BH100" s="784"/>
      <c r="BI100" s="784"/>
      <c r="BJ100" s="782" t="n">
        <f aca="false" t="array" ref="BJ100:BJ100">SUM(IF(MOD(ROW(BJ7:BJ99)+1, 3)=0,BJ7:BJ99))</f>
        <v>-120</v>
      </c>
      <c r="BK100" s="783" t="n">
        <f aca="false" t="array" ref="BK100:BK100">SUM(IF(MOD(ROW(BK7:BK99)+1, 3)=0,BK7:BK99))</f>
        <v>0</v>
      </c>
      <c r="BL100" s="784"/>
      <c r="BM100" s="784"/>
      <c r="BN100" s="782" t="n">
        <f aca="false" t="array" ref="BN100:BN100">SUM(IF(MOD(ROW(BN7:BN99)+1, 3)=0,BN7:BN99))</f>
        <v>39</v>
      </c>
      <c r="BO100" s="783" t="n">
        <f aca="false" t="array" ref="BO100:BO100">SUM(IF(MOD(ROW(BO7:BO99)+1, 3)=0,BO7:BO99))</f>
        <v>28</v>
      </c>
      <c r="BP100" s="281"/>
      <c r="BQ100" s="281"/>
      <c r="BR100" s="788"/>
      <c r="BS100" s="789"/>
      <c r="BT100" s="281"/>
      <c r="BU100" s="281"/>
      <c r="BV100" s="281"/>
      <c r="BW100" s="281"/>
      <c r="BX100" s="281"/>
      <c r="BY100" s="281"/>
      <c r="BZ100" s="281"/>
      <c r="CA100" s="281"/>
      <c r="CB100" s="281"/>
      <c r="CC100" s="281"/>
      <c r="CD100" s="782" t="n">
        <f aca="false" t="array" ref="CD100:CD100">SUM(IF(MOD(ROW(CD7:CD99)+1, 3)=0,CD7:CD99))</f>
        <v>-112</v>
      </c>
      <c r="CE100" s="783" t="n">
        <f aca="false" t="array" ref="CE100:CE100">SUM(IF(MOD(ROW(CE7:CE99)+1, 3)=0,CE7:CE99))</f>
        <v>4</v>
      </c>
      <c r="CF100" s="281"/>
      <c r="CG100" s="281"/>
      <c r="CH100" s="281"/>
      <c r="CI100" s="281"/>
      <c r="CJ100" s="791"/>
      <c r="CK100" s="281"/>
      <c r="CL100" s="281"/>
      <c r="CM100" s="281"/>
      <c r="CN100" s="281"/>
      <c r="CO100" s="793"/>
      <c r="CP100" s="793"/>
      <c r="CQ100" s="793"/>
      <c r="CR100" s="793"/>
      <c r="CS100" s="793"/>
      <c r="CT100" s="793"/>
      <c r="CU100" s="793"/>
      <c r="CV100" s="794" t="n">
        <f aca="false" t="array" ref="CV100:CV100">SUM(IF(MOD(ROW(CV7:CV99)+1, 3)=0,CV7:CV99))</f>
        <v>-196</v>
      </c>
      <c r="CW100" s="783" t="n">
        <f aca="false" t="array" ref="CW100:CW100">SUM(IF(MOD(ROW(CW7:CW99)+1, 3)=0,CW7:CW99))</f>
        <v>3</v>
      </c>
      <c r="CX100" s="281"/>
      <c r="CY100" s="281"/>
      <c r="CZ100" s="281"/>
      <c r="DA100" s="281"/>
      <c r="DB100" s="281"/>
      <c r="DC100" s="281"/>
      <c r="DD100" s="281"/>
      <c r="DE100" s="281"/>
      <c r="DF100" s="281"/>
      <c r="DG100" s="281"/>
      <c r="DH100" s="281"/>
      <c r="DI100" s="281"/>
      <c r="DJ100" s="281"/>
      <c r="DK100" s="281"/>
      <c r="DL100" s="281"/>
      <c r="DM100" s="281"/>
      <c r="DN100" s="281"/>
      <c r="DO100" s="281"/>
      <c r="DP100" s="281"/>
      <c r="DQ100" s="281"/>
      <c r="DR100" s="281"/>
      <c r="DS100" s="281"/>
      <c r="DT100" s="281"/>
      <c r="DU100" s="281"/>
      <c r="DV100" s="281"/>
      <c r="DW100" s="281"/>
      <c r="DX100" s="281"/>
      <c r="DY100" s="281"/>
      <c r="DZ100" s="281"/>
      <c r="EA100" s="281"/>
      <c r="EB100" s="281"/>
      <c r="EC100" s="281"/>
      <c r="ED100" s="281"/>
      <c r="EE100" s="281"/>
      <c r="EF100" s="281"/>
      <c r="EG100" s="281"/>
      <c r="EH100" s="281"/>
      <c r="EI100" s="281"/>
      <c r="EJ100" s="281"/>
      <c r="EK100" s="281"/>
      <c r="EL100" s="281"/>
      <c r="EM100" s="281"/>
      <c r="EN100" s="281"/>
      <c r="EO100" s="281"/>
      <c r="EP100" s="281"/>
      <c r="EQ100" s="281"/>
      <c r="ER100" s="281"/>
      <c r="ES100" s="281"/>
      <c r="ET100" s="281"/>
      <c r="EU100" s="281"/>
      <c r="EV100" s="281"/>
      <c r="EW100" s="281"/>
      <c r="EX100" s="281"/>
      <c r="EY100" s="281"/>
      <c r="EZ100" s="281"/>
      <c r="FA100" s="782" t="n">
        <f aca="false" t="array" ref="FA100:FA100">SUM(IF(MOD(ROW(FA7:FA99)+1, 3)=0,FA7:FA99))</f>
        <v>-878</v>
      </c>
      <c r="FB100" s="783" t="n">
        <f aca="false" t="array" ref="FB100:FB100">SUM(IF(MOD(ROW(FB7:FB99)+1, 3)=0,FB7:FB99))</f>
        <v>31</v>
      </c>
      <c r="FC100" s="281"/>
      <c r="FD100" s="281"/>
      <c r="FE100" s="281"/>
      <c r="FF100" s="281"/>
      <c r="FG100" s="281"/>
      <c r="FH100" s="281"/>
      <c r="FI100" s="281"/>
      <c r="FJ100" s="281"/>
      <c r="FK100" s="281"/>
      <c r="FL100" s="281"/>
      <c r="FM100" s="782" t="n">
        <f aca="false" t="array" ref="FM100:FM100">SUM(IF(MOD(ROW(FM7:FM99)+1, 3)=0,FM7:FM99))</f>
        <v>-120</v>
      </c>
      <c r="FN100" s="783" t="n">
        <f aca="false" t="array" ref="FN100:FN100">SUM(IF(MOD(ROW(FN7:FN99)+1, 3)=0,FN7:FN99))</f>
        <v>0</v>
      </c>
      <c r="FO100" s="281"/>
      <c r="FP100" s="281"/>
      <c r="FQ100" s="281"/>
      <c r="FR100" s="281"/>
      <c r="FS100" s="281"/>
      <c r="FT100" s="281"/>
      <c r="FU100" s="281"/>
      <c r="FV100" s="281"/>
      <c r="FW100" s="281"/>
      <c r="FX100" s="281"/>
      <c r="FY100" s="281"/>
      <c r="FZ100" s="281"/>
      <c r="GA100" s="281"/>
      <c r="GB100" s="281"/>
      <c r="GC100" s="281"/>
      <c r="GD100" s="281"/>
      <c r="GE100" s="281"/>
      <c r="GF100" s="793"/>
      <c r="GG100" s="793"/>
      <c r="GH100" s="793"/>
      <c r="GI100" s="793"/>
      <c r="GJ100" s="793"/>
      <c r="GK100" s="793"/>
      <c r="GL100" s="793"/>
      <c r="GM100" s="793"/>
      <c r="GN100" s="793"/>
      <c r="GO100" s="793"/>
      <c r="GP100" s="793"/>
      <c r="GQ100" s="793"/>
      <c r="GR100" s="793"/>
      <c r="GS100" s="793"/>
      <c r="GT100" s="793"/>
      <c r="GU100" s="793"/>
      <c r="GV100" s="281"/>
      <c r="GW100" s="281"/>
      <c r="GX100" s="281"/>
      <c r="GY100" s="281"/>
      <c r="GZ100" s="281"/>
      <c r="HA100" s="281"/>
      <c r="HB100" s="281"/>
      <c r="HC100" s="281"/>
      <c r="HD100" s="281"/>
      <c r="HE100" s="281"/>
      <c r="HF100" s="281"/>
      <c r="HG100" s="281"/>
      <c r="HH100" s="281"/>
      <c r="HI100" s="281"/>
      <c r="HJ100" s="281"/>
      <c r="HK100" s="281"/>
      <c r="HL100" s="281"/>
      <c r="HM100" s="794" t="n">
        <f aca="false" t="array" ref="HM100:HM100">SUM(IF(MOD(ROW(HM7:HM99)+1, 3)=0,HM7:HM99))</f>
        <v>0</v>
      </c>
      <c r="HN100" s="795" t="n">
        <f aca="false" t="array" ref="HN100:HN100">SUM(IF(MOD(ROW(HN7:HN99)+1, 3)=0,HN7:HN99))</f>
        <v>0</v>
      </c>
      <c r="HO100" s="281"/>
      <c r="HP100" s="281"/>
      <c r="HQ100" s="782" t="n">
        <f aca="false" t="array" ref="HQ100:HQ100">SUM(IF(MOD(ROW(HQ7:HQ99)+1, 3)=0,HQ7:HQ99))</f>
        <v>48</v>
      </c>
      <c r="HR100" s="795" t="n">
        <f aca="false" t="array" ref="HR100:HR100">SUM(IF(MOD(ROW(HR7:HR99)+1, 3)=0,HR7:HR99))</f>
        <v>36</v>
      </c>
      <c r="HS100" s="281"/>
      <c r="HT100" s="281"/>
      <c r="HU100" s="788"/>
      <c r="HV100" s="789"/>
      <c r="HW100" s="281"/>
      <c r="HX100" s="281"/>
      <c r="HY100" s="794"/>
      <c r="HZ100" s="795"/>
      <c r="IA100" s="281"/>
      <c r="IB100" s="281"/>
      <c r="IC100" s="788" t="n">
        <f aca="false" t="array" ref="IC100:IC100">SUM(IF(MOD(ROW(IC7:IC99)+1, 3)=0,IC7:IC99))</f>
        <v>0</v>
      </c>
      <c r="ID100" s="789" t="n">
        <f aca="false" t="array" ref="ID100:ID100">SUM(IF(MOD(ROW(ID7:ID99)+1, 3)=0,ID7:ID99))</f>
        <v>0</v>
      </c>
      <c r="IE100" s="281"/>
      <c r="IF100" s="281"/>
      <c r="IG100" s="281"/>
      <c r="IH100" s="281"/>
      <c r="II100" s="281"/>
      <c r="IJ100" s="281"/>
      <c r="IK100" s="281"/>
      <c r="IL100" s="281"/>
      <c r="IM100" s="281"/>
      <c r="IN100" s="281"/>
      <c r="IO100" s="281"/>
      <c r="IP100" s="281"/>
      <c r="IQ100" s="281"/>
      <c r="IR100" s="281"/>
      <c r="IS100" s="281"/>
      <c r="IT100" s="281"/>
      <c r="IU100" s="281"/>
      <c r="IV100" s="281"/>
      <c r="IW100" s="281"/>
      <c r="IX100" s="281"/>
      <c r="IY100" s="281"/>
      <c r="IZ100" s="281"/>
      <c r="JA100" s="281"/>
      <c r="JB100" s="281"/>
      <c r="JC100" s="281"/>
      <c r="JD100" s="281"/>
      <c r="JE100" s="281"/>
      <c r="JF100" s="281"/>
      <c r="JG100" s="281"/>
      <c r="JH100" s="281"/>
      <c r="JI100" s="281"/>
      <c r="JJ100" s="281"/>
      <c r="JK100" s="281"/>
      <c r="JL100" s="281"/>
      <c r="JM100" s="281"/>
      <c r="JN100" s="281"/>
      <c r="JO100" s="281"/>
      <c r="JP100" s="281"/>
      <c r="JQ100" s="281"/>
      <c r="JR100" s="281"/>
      <c r="JS100" s="281"/>
      <c r="JT100" s="281"/>
      <c r="JU100" s="281"/>
      <c r="JV100" s="281"/>
      <c r="JW100" s="281"/>
      <c r="JX100" s="281"/>
      <c r="JY100" s="281"/>
      <c r="JZ100" s="281"/>
      <c r="KA100" s="281"/>
      <c r="KB100" s="281"/>
      <c r="KC100" s="281"/>
      <c r="KD100" s="281"/>
      <c r="KE100" s="281"/>
      <c r="KF100" s="281"/>
      <c r="KG100" s="281"/>
      <c r="KH100" s="281"/>
      <c r="KI100" s="281"/>
      <c r="KJ100" s="794" t="n">
        <f aca="false" t="array" ref="KJ100:KJ100">SUM(IF(MOD(ROW(KJ7:KJ99)+1, 3)=0,KJ7:KJ99))</f>
        <v>0</v>
      </c>
      <c r="KK100" s="795" t="n">
        <f aca="false" t="array" ref="KK100:KK100">SUM(IF(MOD(ROW(KK7:KK99)+1, 3)=0,KK7:KK99))</f>
        <v>0</v>
      </c>
      <c r="KL100" s="281"/>
      <c r="KM100" s="281"/>
      <c r="KN100" s="281"/>
      <c r="KO100" s="281"/>
      <c r="KP100" s="281"/>
      <c r="KQ100" s="281"/>
      <c r="KR100" s="281"/>
      <c r="KS100" s="281"/>
      <c r="KT100" s="281"/>
      <c r="KU100" s="281"/>
      <c r="KV100" s="281"/>
      <c r="KW100" s="281"/>
      <c r="KX100" s="281"/>
      <c r="KY100" s="281"/>
      <c r="KZ100" s="281"/>
      <c r="LA100" s="281"/>
      <c r="LB100" s="281"/>
      <c r="LC100" s="281"/>
      <c r="LD100" s="281"/>
      <c r="LE100" s="281"/>
      <c r="LF100" s="281"/>
      <c r="LG100" s="281"/>
      <c r="LH100" s="281"/>
      <c r="LI100" s="281"/>
      <c r="LJ100" s="281"/>
      <c r="LK100" s="281"/>
      <c r="LL100" s="281"/>
      <c r="LM100" s="281"/>
      <c r="LN100" s="281"/>
      <c r="LO100" s="281"/>
      <c r="LP100" s="281"/>
      <c r="LQ100" s="281"/>
      <c r="LR100" s="794" t="n">
        <f aca="false" t="array" ref="LR100:LR100">SUM(IF(MOD(ROW(LR7:LR99)+1, 3)=0,LR7:LR99))</f>
        <v>-300</v>
      </c>
      <c r="LS100" s="795" t="n">
        <f aca="false" t="array" ref="LS100:LS100">SUM(IF(MOD(ROW(LS7:LS99)+1, 3)=0,LS7:LS99))</f>
        <v>0</v>
      </c>
      <c r="LT100" s="281"/>
      <c r="LU100" s="281"/>
      <c r="LV100" s="281"/>
      <c r="LW100" s="281"/>
      <c r="LX100" s="281"/>
      <c r="LY100" s="281"/>
      <c r="LZ100" s="281"/>
      <c r="MA100" s="281"/>
      <c r="MB100" s="281"/>
      <c r="MC100" s="281"/>
      <c r="MD100" s="281"/>
      <c r="ME100" s="281"/>
      <c r="MF100" s="281"/>
      <c r="MG100" s="281"/>
      <c r="MH100" s="281"/>
      <c r="MI100" s="281"/>
      <c r="MJ100" s="794" t="n">
        <f aca="false" t="array" ref="MJ100:MJ100">SUM(IF(MOD(ROW(MJ7:MJ99)+1, 3)=0,MJ7:MJ99))</f>
        <v>-210</v>
      </c>
      <c r="MK100" s="795" t="n">
        <f aca="false" t="array" ref="MK100:MK100">SUM(IF(MOD(ROW(MK7:MK99)+1, 3)=0,MK7:MK99))</f>
        <v>0</v>
      </c>
      <c r="ML100" s="281"/>
      <c r="MM100" s="281"/>
      <c r="MN100" s="281"/>
      <c r="MO100" s="281"/>
      <c r="MP100" s="281"/>
      <c r="MQ100" s="281"/>
      <c r="MR100" s="281"/>
      <c r="MS100" s="281"/>
      <c r="MT100" s="281"/>
      <c r="MU100" s="281"/>
      <c r="MV100" s="281"/>
      <c r="MW100" s="281"/>
      <c r="MX100" s="281"/>
      <c r="MY100" s="281"/>
      <c r="MZ100" s="281"/>
      <c r="NA100" s="281"/>
      <c r="NB100" s="794" t="n">
        <f aca="false" t="array" ref="NB100:NB100">SUM(IF(MOD(ROW(NB7:NB99)+1, 3)=0,NB7:NB99))</f>
        <v>-198</v>
      </c>
      <c r="NC100" s="795" t="n">
        <f aca="false" t="array" ref="NC100:NC100">SUM(IF(MOD(ROW(NC7:NC99)+1, 3)=0,NC7:NC99))</f>
        <v>-204</v>
      </c>
      <c r="ND100" s="281"/>
      <c r="NE100" s="281"/>
      <c r="NF100" s="794" t="n">
        <f aca="false" t="array" ref="NF100:NF100">SUM(IF(MOD(ROW(NF7:NF99)+1, 3)=0,NF7:NF99))</f>
        <v>6</v>
      </c>
      <c r="NG100" s="795" t="n">
        <f aca="false" t="array" ref="NG100:NG100">SUM(IF(MOD(ROW(NG7:NG99)+1, 3)=0,NG7:NG99))</f>
        <v>2</v>
      </c>
      <c r="NH100" s="281"/>
      <c r="NI100" s="281"/>
      <c r="NJ100" s="788"/>
      <c r="NK100" s="789"/>
      <c r="NL100" s="281"/>
      <c r="NM100" s="281"/>
      <c r="NN100" s="281"/>
      <c r="NO100" s="281"/>
      <c r="NP100" s="281"/>
      <c r="NQ100" s="281"/>
      <c r="NR100" s="281"/>
      <c r="NS100" s="281"/>
      <c r="NT100" s="281"/>
      <c r="NU100" s="281"/>
      <c r="NV100" s="794" t="n">
        <f aca="false" t="array" ref="NV100:NV100">SUM(IF(MOD(ROW(NV7:NV99)+1, 3)=0,NV7:NV99))</f>
        <v>0</v>
      </c>
      <c r="NW100" s="795" t="n">
        <f aca="false" t="array" ref="NW100:NW100">SUM(IF(MOD(ROW(NW7:NW99)+1, 3)=0,NW7:NW99))</f>
        <v>0</v>
      </c>
      <c r="NX100" s="281"/>
      <c r="NY100" s="281"/>
      <c r="NZ100" s="794"/>
      <c r="OA100" s="796"/>
      <c r="OB100" s="281"/>
      <c r="OC100" s="281"/>
      <c r="OD100" s="796"/>
      <c r="OE100" s="796"/>
      <c r="OF100" s="281"/>
      <c r="OG100" s="281"/>
      <c r="OH100" s="796"/>
      <c r="OI100" s="796"/>
      <c r="OJ100" s="281"/>
      <c r="OK100" s="281"/>
      <c r="OL100" s="796"/>
      <c r="OM100" s="796"/>
      <c r="ON100" s="281"/>
      <c r="OO100" s="281"/>
      <c r="OP100" s="791" t="n">
        <f aca="false">SUM(IF(MOD(ROW(OP7:OP99)+1, 3)=0,OP7:OP99))</f>
        <v>0</v>
      </c>
      <c r="OQ100" s="789"/>
      <c r="OR100" s="281"/>
      <c r="OS100" s="281"/>
      <c r="OT100" s="788"/>
      <c r="OU100" s="789"/>
      <c r="OV100" s="281"/>
      <c r="OW100" s="281"/>
      <c r="OX100" s="788"/>
      <c r="OY100" s="789"/>
      <c r="OZ100" s="281"/>
      <c r="PA100" s="281"/>
      <c r="PB100" s="794"/>
      <c r="PC100" s="795"/>
      <c r="PD100" s="281"/>
      <c r="PE100" s="281"/>
      <c r="PF100" s="788"/>
      <c r="PG100" s="789"/>
      <c r="PH100" s="281"/>
      <c r="PI100" s="281"/>
      <c r="PJ100" s="791"/>
      <c r="PK100" s="791"/>
      <c r="PL100" s="281"/>
      <c r="PM100" s="281"/>
      <c r="PN100" s="791"/>
      <c r="PO100" s="791"/>
      <c r="PP100" s="281"/>
      <c r="PQ100" s="281"/>
      <c r="PR100" s="788"/>
      <c r="PS100" s="797" t="n">
        <f aca="false">PS99-PR99</f>
        <v>-1008.62343411631</v>
      </c>
      <c r="PT100" s="788"/>
      <c r="PU100" s="797"/>
      <c r="PV100" s="788"/>
      <c r="PW100" s="797"/>
      <c r="PX100" s="798"/>
      <c r="PY100" s="799"/>
      <c r="PZ100" s="797" t="n">
        <f aca="false">(PY99-PY2)-(PZ99-PZ2)</f>
        <v>-82.8174444444001</v>
      </c>
      <c r="QA100" s="800"/>
      <c r="QC100" s="380"/>
      <c r="QQ100" s="127" t="n">
        <f aca="false">IF(V100="",0,V100+QQ97)</f>
        <v>0</v>
      </c>
      <c r="QR100" s="127" t="n">
        <f aca="false">IF(W100="",0,W100+QR97)</f>
        <v>0</v>
      </c>
      <c r="QS100" s="127" t="n">
        <f aca="false">IF(AN100="",0,AN100+QS97)</f>
        <v>0</v>
      </c>
      <c r="QT100" s="127" t="n">
        <f aca="false">IF(AO100="",0,AO100+QT97)</f>
        <v>0</v>
      </c>
      <c r="QU100" s="127" t="n">
        <f aca="false">IF(AZ100="",0,AZ100+QU97)</f>
        <v>0</v>
      </c>
      <c r="QV100" s="127" t="n">
        <f aca="false">IF(BA100="",0,BA100+QV97)</f>
        <v>0</v>
      </c>
      <c r="QW100" s="127" t="n">
        <f aca="false">IF(BL100="",0,BL100+QW97)</f>
        <v>0</v>
      </c>
      <c r="QX100" s="127" t="n">
        <f aca="false">IF(BM100="",0,BM100+QX97)</f>
        <v>0</v>
      </c>
      <c r="QY100" s="127" t="n">
        <f aca="false">IF(CF100="",0,CF100+QY97)</f>
        <v>0</v>
      </c>
      <c r="QZ100" s="127" t="n">
        <f aca="false">IF(CG100="",0,CG100+QZ97)</f>
        <v>0</v>
      </c>
      <c r="RA100" s="127" t="n">
        <f aca="false">IF(CX100="",0,CX100+RA97)</f>
        <v>0</v>
      </c>
      <c r="RB100" s="127" t="n">
        <f aca="false">IF(CY100="",0,CY100+RB97)</f>
        <v>0</v>
      </c>
      <c r="RC100" s="127" t="n">
        <f aca="false">IF(FO100="",0,FO100+RC97)</f>
        <v>0</v>
      </c>
      <c r="RD100" s="127" t="n">
        <f aca="false">IF(FP100="",0,FP100+RD97)</f>
        <v>0</v>
      </c>
      <c r="RE100" s="127" t="n">
        <f aca="false">IF(FC100="",0,FC100+RE97)</f>
        <v>0</v>
      </c>
      <c r="RF100" s="127" t="n">
        <f aca="false">IF(FD100="",0,FD100+RF97)</f>
        <v>0</v>
      </c>
      <c r="RG100" s="127" t="n">
        <f aca="false">IF(ND100="",0,ND100+RG97)</f>
        <v>0</v>
      </c>
      <c r="RH100" s="127" t="n">
        <f aca="false">IF(NE100="",0,NE100+RH97)</f>
        <v>0</v>
      </c>
      <c r="RI100" s="127" t="n">
        <f aca="false">IF(OX100="",0,OX100)</f>
        <v>0</v>
      </c>
      <c r="RJ100" s="127" t="n">
        <f aca="false">IF(OY100="",0,OY100)</f>
        <v>0</v>
      </c>
      <c r="RK100" s="127" t="n">
        <f aca="false">IF(IA100="",0,IA100+RK97)</f>
        <v>0</v>
      </c>
      <c r="RL100" s="127" t="n">
        <f aca="false">IF(IB100="",0,IB100+RL97)</f>
        <v>0</v>
      </c>
      <c r="RM100" s="127" t="n">
        <f aca="false">IF(OT100="",0,OT100+RM97)</f>
        <v>0</v>
      </c>
      <c r="RN100" s="127" t="n">
        <f aca="false">IF(OU100="",0,OU100+RN97)</f>
        <v>0</v>
      </c>
      <c r="RO100" s="127" t="n">
        <f aca="false">IF(PY100="",0,PY100+RO97)</f>
        <v>0</v>
      </c>
      <c r="RQ100" s="127" t="n">
        <f aca="false">IFERROR(RO100/$A98,0)</f>
        <v>0</v>
      </c>
      <c r="RR100" s="127" t="n">
        <f aca="false">IFERROR(RP100/$A98,0)</f>
        <v>0</v>
      </c>
      <c r="RS100" s="127" t="n">
        <f aca="false">IF(PD100="",0,PD100+RS97)</f>
        <v>0</v>
      </c>
      <c r="RT100" s="127" t="n">
        <f aca="false">IF(PE100="",0,PE100+RT97)</f>
        <v>0</v>
      </c>
      <c r="RU100" s="127" t="n">
        <f aca="false">IF(QQ100&gt;0,0,T100+RU97)</f>
        <v>-198</v>
      </c>
      <c r="RV100" s="127" t="n">
        <f aca="false">IF(QR100&gt;0,0,U100+RV97)</f>
        <v>11</v>
      </c>
      <c r="RW100" s="127" t="n">
        <f aca="false">IF(QS100&gt;0,0,AL100+RW97)</f>
        <v>-166</v>
      </c>
      <c r="RX100" s="127" t="n">
        <f aca="false">IF(QT100&gt;0,0,AM100+RX97)</f>
        <v>17</v>
      </c>
      <c r="RY100" s="127" t="n">
        <f aca="false">IF(QU100&gt;0,0,AX100+RY97)</f>
        <v>-120</v>
      </c>
      <c r="RZ100" s="127" t="n">
        <f aca="false">IF(QV100&gt;0,0,AY100+RZ97)</f>
        <v>0</v>
      </c>
      <c r="SA100" s="127" t="n">
        <f aca="false">IF(QW100&gt;0,0,BJ100+SA97)</f>
        <v>-120</v>
      </c>
      <c r="SB100" s="127" t="n">
        <f aca="false">IF(QX100&gt;0,0,BK100+SB97)</f>
        <v>0</v>
      </c>
      <c r="SC100" s="127" t="n">
        <f aca="false">IF(QY100&gt;0,0,CD100+SC97)</f>
        <v>-112</v>
      </c>
      <c r="SD100" s="127" t="n">
        <f aca="false">IF(QZ100&gt;0,0,CE100+SD97)</f>
        <v>4</v>
      </c>
      <c r="SE100" s="127" t="n">
        <f aca="false">IF(RA100&gt;0,0,CV100+SE97)</f>
        <v>-196</v>
      </c>
      <c r="SF100" s="127" t="n">
        <f aca="false">IF(RB100&gt;0,0,CW100+SF97)</f>
        <v>3</v>
      </c>
      <c r="SG100" s="127" t="n">
        <f aca="false">IF(RC100&gt;0,0,FM100+SG97)</f>
        <v>-120</v>
      </c>
      <c r="SH100" s="127" t="n">
        <f aca="false">IF(RD100&gt;0,0,FN100+SH97)</f>
        <v>0</v>
      </c>
      <c r="SI100" s="127" t="n">
        <f aca="false">IF(RE100&gt;0,0,FA100+SI97)</f>
        <v>-878</v>
      </c>
      <c r="SJ100" s="127" t="n">
        <f aca="false">IFERROR(IF(RF100&gt;0,0,FB100+SJ97),0)</f>
        <v>31</v>
      </c>
      <c r="SK100" s="127" t="n">
        <f aca="false">IF(RG100&gt;0,0,NB100+SK97)</f>
        <v>-198</v>
      </c>
      <c r="SL100" s="127" t="n">
        <f aca="false">IFERROR(IF(RH100&gt;0,0,NC100+SL97),0)</f>
        <v>-204</v>
      </c>
      <c r="SM100" s="127"/>
      <c r="SN100" s="127"/>
      <c r="SO100" s="127"/>
    </row>
    <row r="101" customFormat="false" ht="33" hidden="false" customHeight="true" outlineLevel="0" collapsed="false">
      <c r="A101" s="801" t="s">
        <v>480</v>
      </c>
      <c r="B101" s="291"/>
      <c r="C101" s="291"/>
      <c r="D101" s="802"/>
      <c r="E101" s="802"/>
      <c r="F101" s="802"/>
      <c r="G101" s="802"/>
      <c r="H101" s="802"/>
      <c r="I101" s="802"/>
      <c r="J101" s="802"/>
      <c r="K101" s="802"/>
      <c r="L101" s="802"/>
      <c r="M101" s="802"/>
      <c r="N101" s="291"/>
      <c r="O101" s="291"/>
      <c r="P101" s="291"/>
      <c r="Q101" s="291"/>
      <c r="R101" s="291"/>
      <c r="S101" s="291"/>
      <c r="T101" s="803" t="n">
        <f aca="false">V99</f>
        <v>720</v>
      </c>
      <c r="U101" s="804" t="n">
        <f aca="false">W99</f>
        <v>405</v>
      </c>
      <c r="V101" s="805"/>
      <c r="W101" s="805"/>
      <c r="X101" s="805"/>
      <c r="Y101" s="805"/>
      <c r="Z101" s="805"/>
      <c r="AA101" s="805"/>
      <c r="AB101" s="805"/>
      <c r="AC101" s="805"/>
      <c r="AD101" s="805"/>
      <c r="AE101" s="805"/>
      <c r="AF101" s="805"/>
      <c r="AG101" s="805"/>
      <c r="AH101" s="805"/>
      <c r="AI101" s="805"/>
      <c r="AJ101" s="805"/>
      <c r="AK101" s="805"/>
      <c r="AL101" s="803" t="n">
        <f aca="false">AN99</f>
        <v>429</v>
      </c>
      <c r="AM101" s="804" t="n">
        <f aca="false">AO99</f>
        <v>293</v>
      </c>
      <c r="AN101" s="805"/>
      <c r="AO101" s="805"/>
      <c r="AP101" s="805"/>
      <c r="AQ101" s="805"/>
      <c r="AR101" s="805"/>
      <c r="AS101" s="805"/>
      <c r="AT101" s="805"/>
      <c r="AU101" s="805"/>
      <c r="AV101" s="805"/>
      <c r="AW101" s="805"/>
      <c r="AX101" s="803" t="n">
        <f aca="false">AZ99</f>
        <v>0</v>
      </c>
      <c r="AY101" s="804" t="n">
        <f aca="false">BA99</f>
        <v>0</v>
      </c>
      <c r="AZ101" s="291"/>
      <c r="BA101" s="291"/>
      <c r="BB101" s="291"/>
      <c r="BC101" s="291"/>
      <c r="BD101" s="291"/>
      <c r="BE101" s="291"/>
      <c r="BF101" s="808"/>
      <c r="BG101" s="291"/>
      <c r="BH101" s="291"/>
      <c r="BI101" s="291"/>
      <c r="BJ101" s="809" t="n">
        <f aca="false">BL99</f>
        <v>0</v>
      </c>
      <c r="BK101" s="810" t="n">
        <f aca="false">BM99</f>
        <v>0</v>
      </c>
      <c r="BL101" s="291"/>
      <c r="BM101" s="291"/>
      <c r="BN101" s="803" t="n">
        <f aca="false">BP99</f>
        <v>1149</v>
      </c>
      <c r="BO101" s="804" t="n">
        <f aca="false">BQ99</f>
        <v>698</v>
      </c>
      <c r="BP101" s="291"/>
      <c r="BQ101" s="291"/>
      <c r="BR101" s="811"/>
      <c r="BS101" s="812"/>
      <c r="BT101" s="291"/>
      <c r="BU101" s="291"/>
      <c r="BV101" s="291"/>
      <c r="BW101" s="291"/>
      <c r="BX101" s="291"/>
      <c r="BY101" s="291"/>
      <c r="BZ101" s="291"/>
      <c r="CA101" s="291"/>
      <c r="CB101" s="291"/>
      <c r="CC101" s="291"/>
      <c r="CD101" s="809" t="n">
        <f aca="false">CF99</f>
        <v>31.1</v>
      </c>
      <c r="CE101" s="810" t="n">
        <f aca="false">CG99</f>
        <v>26.488</v>
      </c>
      <c r="CF101" s="291"/>
      <c r="CG101" s="291"/>
      <c r="CH101" s="291"/>
      <c r="CI101" s="291"/>
      <c r="CJ101" s="291"/>
      <c r="CK101" s="291"/>
      <c r="CL101" s="291"/>
      <c r="CM101" s="291"/>
      <c r="CN101" s="291"/>
      <c r="CO101" s="813"/>
      <c r="CP101" s="813"/>
      <c r="CQ101" s="813"/>
      <c r="CR101" s="813"/>
      <c r="CS101" s="813"/>
      <c r="CT101" s="813"/>
      <c r="CU101" s="813"/>
      <c r="CV101" s="809" t="n">
        <f aca="false">CX99</f>
        <v>220</v>
      </c>
      <c r="CW101" s="810" t="n">
        <f aca="false">CY99</f>
        <v>100</v>
      </c>
      <c r="CX101" s="291"/>
      <c r="CY101" s="291"/>
      <c r="CZ101" s="814" t="n">
        <f aca="false">CW101-CV101</f>
        <v>-120</v>
      </c>
      <c r="DA101" s="291"/>
      <c r="DB101" s="291"/>
      <c r="DC101" s="291"/>
      <c r="DD101" s="291"/>
      <c r="DE101" s="291"/>
      <c r="DF101" s="291"/>
      <c r="DG101" s="291"/>
      <c r="DH101" s="291"/>
      <c r="DI101" s="291"/>
      <c r="DJ101" s="291"/>
      <c r="DK101" s="291"/>
      <c r="DL101" s="291"/>
      <c r="DM101" s="291"/>
      <c r="DN101" s="291"/>
      <c r="DO101" s="291"/>
      <c r="DP101" s="291"/>
      <c r="DQ101" s="291"/>
      <c r="DR101" s="291"/>
      <c r="DS101" s="291"/>
      <c r="DT101" s="291"/>
      <c r="DU101" s="291"/>
      <c r="DV101" s="291"/>
      <c r="DW101" s="291"/>
      <c r="DX101" s="291"/>
      <c r="DY101" s="291"/>
      <c r="DZ101" s="291"/>
      <c r="EA101" s="291"/>
      <c r="EB101" s="291"/>
      <c r="EC101" s="291"/>
      <c r="ED101" s="291"/>
      <c r="EE101" s="291"/>
      <c r="EF101" s="291"/>
      <c r="EG101" s="291"/>
      <c r="EH101" s="291"/>
      <c r="EI101" s="291"/>
      <c r="EJ101" s="291"/>
      <c r="EK101" s="291"/>
      <c r="EL101" s="291"/>
      <c r="EM101" s="291"/>
      <c r="EN101" s="291"/>
      <c r="EO101" s="291"/>
      <c r="EP101" s="291"/>
      <c r="EQ101" s="291"/>
      <c r="ER101" s="291"/>
      <c r="ES101" s="291"/>
      <c r="ET101" s="291"/>
      <c r="EU101" s="291"/>
      <c r="EV101" s="291"/>
      <c r="EW101" s="291"/>
      <c r="EX101" s="291"/>
      <c r="EY101" s="291"/>
      <c r="EZ101" s="291"/>
      <c r="FA101" s="803" t="n">
        <f aca="false">FC99</f>
        <v>202</v>
      </c>
      <c r="FB101" s="804" t="n">
        <f aca="false">FD99</f>
        <v>145.773</v>
      </c>
      <c r="FC101" s="291"/>
      <c r="FD101" s="291"/>
      <c r="FE101" s="814" t="n">
        <f aca="false">FB101-FA101</f>
        <v>-56.227</v>
      </c>
      <c r="FF101" s="815"/>
      <c r="FG101" s="815"/>
      <c r="FH101" s="291"/>
      <c r="FI101" s="805"/>
      <c r="FJ101" s="291"/>
      <c r="FK101" s="291"/>
      <c r="FL101" s="291"/>
      <c r="FM101" s="803" t="n">
        <f aca="false">FO99</f>
        <v>0</v>
      </c>
      <c r="FN101" s="804" t="n">
        <f aca="false">FP99</f>
        <v>0</v>
      </c>
      <c r="FO101" s="291"/>
      <c r="FP101" s="291"/>
      <c r="FQ101" s="291"/>
      <c r="FR101" s="291"/>
      <c r="FS101" s="291"/>
      <c r="FT101" s="291"/>
      <c r="FU101" s="291"/>
      <c r="FV101" s="291"/>
      <c r="FW101" s="291"/>
      <c r="FX101" s="291"/>
      <c r="FY101" s="291"/>
      <c r="FZ101" s="291"/>
      <c r="GA101" s="291"/>
      <c r="GB101" s="291"/>
      <c r="GC101" s="291"/>
      <c r="GD101" s="291"/>
      <c r="GE101" s="291"/>
      <c r="GF101" s="813"/>
      <c r="GG101" s="813"/>
      <c r="GH101" s="813"/>
      <c r="GI101" s="813"/>
      <c r="GJ101" s="813"/>
      <c r="GK101" s="813"/>
      <c r="GL101" s="813"/>
      <c r="GM101" s="813"/>
      <c r="GN101" s="813"/>
      <c r="GO101" s="813"/>
      <c r="GP101" s="813"/>
      <c r="GQ101" s="813"/>
      <c r="GR101" s="813"/>
      <c r="GS101" s="813"/>
      <c r="GT101" s="813"/>
      <c r="GU101" s="813"/>
      <c r="GV101" s="291"/>
      <c r="GW101" s="291"/>
      <c r="GX101" s="291"/>
      <c r="GY101" s="291"/>
      <c r="GZ101" s="291"/>
      <c r="HA101" s="291"/>
      <c r="HB101" s="291"/>
      <c r="HC101" s="291"/>
      <c r="HD101" s="291"/>
      <c r="HE101" s="291"/>
      <c r="HF101" s="291"/>
      <c r="HG101" s="291"/>
      <c r="HH101" s="291"/>
      <c r="HI101" s="291"/>
      <c r="HJ101" s="291"/>
      <c r="HK101" s="291"/>
      <c r="HL101" s="291"/>
      <c r="HM101" s="809" t="n">
        <f aca="false">HO99</f>
        <v>410.741</v>
      </c>
      <c r="HN101" s="810" t="n">
        <f aca="false">HP99</f>
        <v>1013.506</v>
      </c>
      <c r="HO101" s="291"/>
      <c r="HP101" s="291"/>
      <c r="HQ101" s="803" t="n">
        <f aca="false">HS99</f>
        <v>863.841</v>
      </c>
      <c r="HR101" s="810" t="n">
        <f aca="false">HT99</f>
        <v>1285.767</v>
      </c>
      <c r="HS101" s="291"/>
      <c r="HT101" s="291"/>
      <c r="HU101" s="811"/>
      <c r="HV101" s="812"/>
      <c r="HW101" s="291"/>
      <c r="HX101" s="291"/>
      <c r="HY101" s="809"/>
      <c r="HZ101" s="810"/>
      <c r="IA101" s="291"/>
      <c r="IB101" s="291"/>
      <c r="IC101" s="811" t="n">
        <f aca="false">IE99</f>
        <v>2012.841</v>
      </c>
      <c r="ID101" s="812" t="n">
        <f aca="false">IF99</f>
        <v>1983.767</v>
      </c>
      <c r="IE101" s="291"/>
      <c r="IF101" s="291"/>
      <c r="IG101" s="291"/>
      <c r="IH101" s="291"/>
      <c r="II101" s="291"/>
      <c r="IJ101" s="291"/>
      <c r="IK101" s="291"/>
      <c r="IL101" s="291"/>
      <c r="IM101" s="291"/>
      <c r="IN101" s="291"/>
      <c r="IO101" s="291"/>
      <c r="IP101" s="291"/>
      <c r="IQ101" s="291"/>
      <c r="IR101" s="291"/>
      <c r="IS101" s="291"/>
      <c r="IT101" s="291"/>
      <c r="IU101" s="291"/>
      <c r="IV101" s="291"/>
      <c r="IW101" s="291"/>
      <c r="IX101" s="291"/>
      <c r="IY101" s="291"/>
      <c r="IZ101" s="291"/>
      <c r="JA101" s="291"/>
      <c r="JB101" s="291"/>
      <c r="JC101" s="291"/>
      <c r="JD101" s="291"/>
      <c r="JE101" s="291"/>
      <c r="JF101" s="291"/>
      <c r="JG101" s="291"/>
      <c r="JH101" s="291"/>
      <c r="JI101" s="291"/>
      <c r="JJ101" s="291"/>
      <c r="JK101" s="291"/>
      <c r="JL101" s="291"/>
      <c r="JM101" s="291"/>
      <c r="JN101" s="291"/>
      <c r="JO101" s="291"/>
      <c r="JP101" s="291"/>
      <c r="JQ101" s="291"/>
      <c r="JR101" s="291"/>
      <c r="JS101" s="291"/>
      <c r="JT101" s="291"/>
      <c r="JU101" s="291"/>
      <c r="JV101" s="291"/>
      <c r="JW101" s="291"/>
      <c r="JX101" s="291"/>
      <c r="JY101" s="291"/>
      <c r="JZ101" s="291"/>
      <c r="KA101" s="291"/>
      <c r="KB101" s="291"/>
      <c r="KC101" s="291"/>
      <c r="KD101" s="291"/>
      <c r="KE101" s="291"/>
      <c r="KF101" s="291"/>
      <c r="KG101" s="291"/>
      <c r="KH101" s="291"/>
      <c r="KI101" s="291"/>
      <c r="KJ101" s="809" t="n">
        <f aca="false">KL99</f>
        <v>630.8375555556</v>
      </c>
      <c r="KK101" s="810" t="n">
        <f aca="false">KM99</f>
        <v>1316.42</v>
      </c>
      <c r="KL101" s="291"/>
      <c r="KM101" s="291"/>
      <c r="KN101" s="291"/>
      <c r="KO101" s="291"/>
      <c r="KP101" s="291"/>
      <c r="KQ101" s="291"/>
      <c r="KR101" s="291"/>
      <c r="KS101" s="291"/>
      <c r="KT101" s="291"/>
      <c r="KU101" s="291"/>
      <c r="KV101" s="291"/>
      <c r="KW101" s="291"/>
      <c r="KX101" s="291"/>
      <c r="KY101" s="291"/>
      <c r="KZ101" s="291"/>
      <c r="LA101" s="291"/>
      <c r="LB101" s="291"/>
      <c r="LC101" s="291"/>
      <c r="LD101" s="291"/>
      <c r="LE101" s="291"/>
      <c r="LF101" s="291"/>
      <c r="LG101" s="291"/>
      <c r="LH101" s="291"/>
      <c r="LI101" s="291"/>
      <c r="LJ101" s="291"/>
      <c r="LK101" s="291"/>
      <c r="LL101" s="291"/>
      <c r="LM101" s="291"/>
      <c r="LN101" s="291"/>
      <c r="LO101" s="291"/>
      <c r="LP101" s="291"/>
      <c r="LQ101" s="291"/>
      <c r="LR101" s="809" t="n">
        <f aca="false">LT99</f>
        <v>0</v>
      </c>
      <c r="LS101" s="810" t="n">
        <f aca="false">LU99</f>
        <v>0</v>
      </c>
      <c r="LT101" s="291"/>
      <c r="LU101" s="291"/>
      <c r="LV101" s="291"/>
      <c r="LW101" s="291"/>
      <c r="LX101" s="291"/>
      <c r="LY101" s="291"/>
      <c r="LZ101" s="291"/>
      <c r="MA101" s="291"/>
      <c r="MB101" s="291"/>
      <c r="MC101" s="291"/>
      <c r="MD101" s="291"/>
      <c r="ME101" s="291"/>
      <c r="MF101" s="291"/>
      <c r="MG101" s="291"/>
      <c r="MH101" s="291"/>
      <c r="MI101" s="291"/>
      <c r="MJ101" s="809" t="n">
        <f aca="false">ML99</f>
        <v>0</v>
      </c>
      <c r="MK101" s="810" t="n">
        <f aca="false">MM99</f>
        <v>0</v>
      </c>
      <c r="ML101" s="291"/>
      <c r="MM101" s="291"/>
      <c r="MN101" s="291"/>
      <c r="MO101" s="291"/>
      <c r="MP101" s="291"/>
      <c r="MQ101" s="291"/>
      <c r="MR101" s="291"/>
      <c r="MS101" s="291"/>
      <c r="MT101" s="291"/>
      <c r="MU101" s="291"/>
      <c r="MV101" s="291"/>
      <c r="MW101" s="291"/>
      <c r="MX101" s="291"/>
      <c r="MY101" s="291"/>
      <c r="MZ101" s="291"/>
      <c r="NA101" s="816" t="n">
        <f aca="false">NB101-NC101</f>
        <v>38.331</v>
      </c>
      <c r="NB101" s="809" t="n">
        <f aca="false">ND99</f>
        <v>21.1</v>
      </c>
      <c r="NC101" s="810" t="n">
        <f aca="false">NE99</f>
        <v>-17.231</v>
      </c>
      <c r="ND101" s="291"/>
      <c r="NE101" s="291"/>
      <c r="NF101" s="809" t="n">
        <f aca="false">NH99</f>
        <v>651.9375555556</v>
      </c>
      <c r="NG101" s="810" t="n">
        <f aca="false">NI99</f>
        <v>1299.189</v>
      </c>
      <c r="NH101" s="291"/>
      <c r="NI101" s="291"/>
      <c r="NJ101" s="811"/>
      <c r="NK101" s="812"/>
      <c r="NL101" s="291"/>
      <c r="NM101" s="291"/>
      <c r="NN101" s="291"/>
      <c r="NO101" s="291"/>
      <c r="NP101" s="291"/>
      <c r="NQ101" s="291"/>
      <c r="NR101" s="291"/>
      <c r="NS101" s="291"/>
      <c r="NT101" s="291"/>
      <c r="NU101" s="291"/>
      <c r="NV101" s="809" t="n">
        <f aca="false">NX99</f>
        <v>0</v>
      </c>
      <c r="NW101" s="810" t="n">
        <f aca="false">NY99</f>
        <v>0</v>
      </c>
      <c r="NX101" s="291"/>
      <c r="NY101" s="291"/>
      <c r="NZ101" s="809"/>
      <c r="OA101" s="817"/>
      <c r="OB101" s="291"/>
      <c r="OC101" s="291"/>
      <c r="OD101" s="817"/>
      <c r="OE101" s="817"/>
      <c r="OF101" s="291"/>
      <c r="OG101" s="291"/>
      <c r="OH101" s="817"/>
      <c r="OI101" s="817"/>
      <c r="OJ101" s="291"/>
      <c r="OK101" s="291"/>
      <c r="OL101" s="817"/>
      <c r="OM101" s="817"/>
      <c r="ON101" s="291"/>
      <c r="OO101" s="291"/>
      <c r="OP101" s="818"/>
      <c r="OQ101" s="812"/>
      <c r="OR101" s="291"/>
      <c r="OS101" s="291"/>
      <c r="OT101" s="811"/>
      <c r="OU101" s="812"/>
      <c r="OV101" s="291"/>
      <c r="OW101" s="291"/>
      <c r="OX101" s="819" t="n">
        <f aca="false">OX99</f>
        <v>1207.14</v>
      </c>
      <c r="OY101" s="820" t="n">
        <f aca="false">OY99</f>
        <v>1207.14</v>
      </c>
      <c r="OZ101" s="291"/>
      <c r="PA101" s="291"/>
      <c r="PB101" s="809" t="n">
        <f aca="false">PD99</f>
        <v>0</v>
      </c>
      <c r="PC101" s="810" t="n">
        <f aca="false">PE99</f>
        <v>0</v>
      </c>
      <c r="PD101" s="291"/>
      <c r="PE101" s="291"/>
      <c r="PF101" s="811"/>
      <c r="PG101" s="812"/>
      <c r="PH101" s="291"/>
      <c r="PI101" s="291"/>
      <c r="PJ101" s="818" t="n">
        <f aca="false">PL99</f>
        <v>0</v>
      </c>
      <c r="PK101" s="818" t="n">
        <f aca="false">PM99</f>
        <v>0</v>
      </c>
      <c r="PL101" s="291"/>
      <c r="PM101" s="291"/>
      <c r="PN101" s="818" t="n">
        <f aca="false">PP99</f>
        <v>0</v>
      </c>
      <c r="PO101" s="818" t="n">
        <f aca="false">PQ99</f>
        <v>0</v>
      </c>
      <c r="PP101" s="291"/>
      <c r="PQ101" s="291"/>
      <c r="PR101" s="811"/>
      <c r="PS101" s="812"/>
      <c r="PT101" s="811"/>
      <c r="PU101" s="812"/>
      <c r="PV101" s="811"/>
      <c r="PW101" s="812"/>
      <c r="PX101" s="821"/>
      <c r="PY101" s="811"/>
      <c r="PZ101" s="812"/>
      <c r="QE101" s="380"/>
    </row>
    <row r="102" customFormat="false" ht="24.75" hidden="false" customHeight="true" outlineLevel="0" collapsed="false">
      <c r="A102" s="822" t="s">
        <v>483</v>
      </c>
      <c r="B102" s="291"/>
      <c r="C102" s="291"/>
      <c r="D102" s="802"/>
      <c r="E102" s="802"/>
      <c r="F102" s="802"/>
      <c r="G102" s="802"/>
      <c r="H102" s="802"/>
      <c r="I102" s="802"/>
      <c r="J102" s="802"/>
      <c r="K102" s="802"/>
      <c r="L102" s="802"/>
      <c r="M102" s="802"/>
      <c r="N102" s="291"/>
      <c r="O102" s="291"/>
      <c r="P102" s="291"/>
      <c r="Q102" s="291"/>
      <c r="R102" s="291"/>
      <c r="S102" s="291"/>
      <c r="T102" s="823" t="n">
        <f aca="false">SUM(V7:V99)</f>
        <v>7260</v>
      </c>
      <c r="U102" s="824" t="n">
        <f aca="false">SUM(W7:W99)</f>
        <v>3685</v>
      </c>
      <c r="V102" s="805"/>
      <c r="W102" s="805"/>
      <c r="X102" s="805"/>
      <c r="Y102" s="291"/>
      <c r="Z102" s="291"/>
      <c r="AA102" s="291"/>
      <c r="AB102" s="291"/>
      <c r="AC102" s="805"/>
      <c r="AD102" s="805"/>
      <c r="AE102" s="805"/>
      <c r="AF102" s="805"/>
      <c r="AG102" s="805"/>
      <c r="AH102" s="291"/>
      <c r="AI102" s="805"/>
      <c r="AJ102" s="805"/>
      <c r="AK102" s="805"/>
      <c r="AL102" s="823" t="n">
        <f aca="false">SUM(AN7:AN99)</f>
        <v>4091</v>
      </c>
      <c r="AM102" s="824" t="n">
        <f aca="false">SUM(AO7:AO99)</f>
        <v>3671</v>
      </c>
      <c r="AN102" s="805"/>
      <c r="AO102" s="805"/>
      <c r="AP102" s="805"/>
      <c r="AQ102" s="805"/>
      <c r="AR102" s="805"/>
      <c r="AS102" s="805"/>
      <c r="AT102" s="805"/>
      <c r="AU102" s="805"/>
      <c r="AV102" s="805"/>
      <c r="AW102" s="805"/>
      <c r="AX102" s="823" t="n">
        <f aca="false">SUM(AZ7:AZ99)</f>
        <v>0</v>
      </c>
      <c r="AY102" s="824" t="n">
        <f aca="false">SUM(BA7:BA99)</f>
        <v>0</v>
      </c>
      <c r="AZ102" s="805"/>
      <c r="BA102" s="805"/>
      <c r="BB102" s="805"/>
      <c r="BC102" s="805"/>
      <c r="BD102" s="805"/>
      <c r="BE102" s="805"/>
      <c r="BF102" s="805"/>
      <c r="BG102" s="805"/>
      <c r="BH102" s="805"/>
      <c r="BI102" s="805"/>
      <c r="BJ102" s="823" t="n">
        <f aca="false">SUM(BL7:BL99)</f>
        <v>0</v>
      </c>
      <c r="BK102" s="824" t="n">
        <f aca="false">SUM(BM7:BM99)</f>
        <v>0</v>
      </c>
      <c r="BL102" s="805"/>
      <c r="BM102" s="805"/>
      <c r="BN102" s="823" t="n">
        <f aca="false">SUM(BP7:BP99)</f>
        <v>11351</v>
      </c>
      <c r="BO102" s="824" t="n">
        <f aca="false">SUM(BQ7:BQ99)</f>
        <v>7356</v>
      </c>
      <c r="BP102" s="805"/>
      <c r="BQ102" s="805"/>
      <c r="BR102" s="826" t="n">
        <f aca="false">SUM(BR7:BR99)</f>
        <v>11351</v>
      </c>
      <c r="BS102" s="827" t="n">
        <f aca="false">SUM(BS7:BS99)</f>
        <v>7356</v>
      </c>
      <c r="BT102" s="805"/>
      <c r="BU102" s="805"/>
      <c r="BV102" s="805"/>
      <c r="BW102" s="805"/>
      <c r="BX102" s="805"/>
      <c r="BY102" s="805"/>
      <c r="BZ102" s="805"/>
      <c r="CA102" s="805"/>
      <c r="CB102" s="805"/>
      <c r="CC102" s="805"/>
      <c r="CD102" s="823" t="n">
        <f aca="false">SUM(CF7:CF99)</f>
        <v>512.4</v>
      </c>
      <c r="CE102" s="824" t="n">
        <f aca="false">SUM(CG7:CG99)</f>
        <v>455.936</v>
      </c>
      <c r="CF102" s="805"/>
      <c r="CG102" s="805"/>
      <c r="CH102" s="805"/>
      <c r="CI102" s="805"/>
      <c r="CJ102" s="805"/>
      <c r="CK102" s="805"/>
      <c r="CL102" s="805"/>
      <c r="CM102" s="805"/>
      <c r="CN102" s="805"/>
      <c r="CO102" s="829"/>
      <c r="CP102" s="829"/>
      <c r="CQ102" s="829"/>
      <c r="CR102" s="829"/>
      <c r="CS102" s="829"/>
      <c r="CT102" s="829"/>
      <c r="CU102" s="829"/>
      <c r="CV102" s="823" t="n">
        <f aca="false">SUM(CX7:CX99)</f>
        <v>5540</v>
      </c>
      <c r="CW102" s="824" t="n">
        <f aca="false">SUM(CY7:CY99)</f>
        <v>1610</v>
      </c>
      <c r="CX102" s="805"/>
      <c r="CY102" s="805"/>
      <c r="CZ102" s="805"/>
      <c r="DA102" s="805"/>
      <c r="DB102" s="805"/>
      <c r="DC102" s="805"/>
      <c r="DD102" s="805"/>
      <c r="DE102" s="805"/>
      <c r="DF102" s="805"/>
      <c r="DG102" s="805"/>
      <c r="DH102" s="805"/>
      <c r="DI102" s="805"/>
      <c r="DJ102" s="805"/>
      <c r="DK102" s="805"/>
      <c r="DL102" s="805"/>
      <c r="DM102" s="805"/>
      <c r="DN102" s="805"/>
      <c r="DO102" s="805"/>
      <c r="DP102" s="805"/>
      <c r="DQ102" s="805"/>
      <c r="DR102" s="805"/>
      <c r="DS102" s="805"/>
      <c r="DT102" s="805"/>
      <c r="DU102" s="805"/>
      <c r="DV102" s="805"/>
      <c r="DW102" s="805"/>
      <c r="DX102" s="805"/>
      <c r="DY102" s="805"/>
      <c r="DZ102" s="805"/>
      <c r="EA102" s="805"/>
      <c r="EB102" s="805"/>
      <c r="EC102" s="805"/>
      <c r="ED102" s="805"/>
      <c r="EE102" s="805"/>
      <c r="EF102" s="805"/>
      <c r="EG102" s="805"/>
      <c r="EH102" s="805"/>
      <c r="EI102" s="805"/>
      <c r="EJ102" s="805"/>
      <c r="EK102" s="805"/>
      <c r="EL102" s="805"/>
      <c r="EM102" s="805"/>
      <c r="EN102" s="805"/>
      <c r="EO102" s="805"/>
      <c r="EP102" s="805"/>
      <c r="EQ102" s="805"/>
      <c r="ER102" s="805"/>
      <c r="ES102" s="805"/>
      <c r="ET102" s="805"/>
      <c r="EU102" s="805"/>
      <c r="EV102" s="805"/>
      <c r="EW102" s="805"/>
      <c r="EX102" s="805"/>
      <c r="EY102" s="805"/>
      <c r="EZ102" s="805"/>
      <c r="FA102" s="823" t="n">
        <f aca="false">SUM(FC7:FC99)</f>
        <v>2789</v>
      </c>
      <c r="FB102" s="824" t="n">
        <f aca="false">SUM(FD7:FD99)</f>
        <v>2143.19</v>
      </c>
      <c r="FC102" s="805" t="n">
        <f aca="false">FB102-FA102</f>
        <v>-645.81</v>
      </c>
      <c r="FD102" s="805"/>
      <c r="FE102" s="805"/>
      <c r="FF102" s="805"/>
      <c r="FG102" s="805"/>
      <c r="FH102" s="805"/>
      <c r="FI102" s="805"/>
      <c r="FJ102" s="805"/>
      <c r="FK102" s="805"/>
      <c r="FL102" s="805"/>
      <c r="FM102" s="823" t="n">
        <f aca="false">SUM(FO7:FO99)</f>
        <v>0</v>
      </c>
      <c r="FN102" s="824" t="n">
        <f aca="false">SUM(FP7:FP99)</f>
        <v>0</v>
      </c>
      <c r="FO102" s="805"/>
      <c r="FP102" s="805"/>
      <c r="FQ102" s="805"/>
      <c r="FR102" s="805"/>
      <c r="FS102" s="805"/>
      <c r="FT102" s="805"/>
      <c r="FU102" s="805"/>
      <c r="FV102" s="805"/>
      <c r="FW102" s="805"/>
      <c r="FX102" s="805"/>
      <c r="FY102" s="805"/>
      <c r="FZ102" s="805"/>
      <c r="GA102" s="805"/>
      <c r="GB102" s="805"/>
      <c r="GC102" s="805"/>
      <c r="GD102" s="805"/>
      <c r="GE102" s="805"/>
      <c r="GF102" s="829"/>
      <c r="GG102" s="829"/>
      <c r="GH102" s="829"/>
      <c r="GI102" s="829"/>
      <c r="GJ102" s="829"/>
      <c r="GK102" s="829"/>
      <c r="GL102" s="829"/>
      <c r="GM102" s="829"/>
      <c r="GN102" s="829"/>
      <c r="GO102" s="829"/>
      <c r="GP102" s="829"/>
      <c r="GQ102" s="829"/>
      <c r="GR102" s="829"/>
      <c r="GS102" s="829"/>
      <c r="GT102" s="829"/>
      <c r="GU102" s="829"/>
      <c r="GV102" s="805"/>
      <c r="GW102" s="805"/>
      <c r="GX102" s="805"/>
      <c r="GY102" s="805"/>
      <c r="GZ102" s="805"/>
      <c r="HA102" s="805"/>
      <c r="HB102" s="805"/>
      <c r="HC102" s="805"/>
      <c r="HD102" s="805"/>
      <c r="HE102" s="805"/>
      <c r="HF102" s="805"/>
      <c r="HG102" s="805"/>
      <c r="HH102" s="805"/>
      <c r="HI102" s="805"/>
      <c r="HJ102" s="805"/>
      <c r="HK102" s="805"/>
      <c r="HL102" s="805"/>
      <c r="HM102" s="823" t="n">
        <f aca="false">SUM(HO7:HO99)</f>
        <v>6870.503</v>
      </c>
      <c r="HN102" s="824" t="n">
        <f aca="false">SUM(HP7:HP99)</f>
        <v>16799.084</v>
      </c>
      <c r="HO102" s="805"/>
      <c r="HP102" s="805"/>
      <c r="HQ102" s="823" t="n">
        <f aca="false">SUM(HS7:HS99)</f>
        <v>15711.903</v>
      </c>
      <c r="HR102" s="824" t="n">
        <f aca="false">SUM(HT7:HT99)</f>
        <v>21008.21</v>
      </c>
      <c r="HS102" s="805"/>
      <c r="HT102" s="805"/>
      <c r="HU102" s="826" t="n">
        <f aca="false">SUM(HU7:HU99)</f>
        <v>15711.903</v>
      </c>
      <c r="HV102" s="827" t="n">
        <f aca="false">SUM(HV7:HV99)</f>
        <v>21008.21</v>
      </c>
      <c r="HW102" s="805"/>
      <c r="HX102" s="805"/>
      <c r="HY102" s="823" t="n">
        <f aca="false">SUM(IA7:IA99)</f>
        <v>0</v>
      </c>
      <c r="HZ102" s="824" t="n">
        <f aca="false">SUM(IB7:IB99)</f>
        <v>1991.46504</v>
      </c>
      <c r="IA102" s="805"/>
      <c r="IB102" s="805"/>
      <c r="IC102" s="826" t="n">
        <f aca="false">SUM(IE7:IE99)</f>
        <v>27062.903</v>
      </c>
      <c r="ID102" s="827" t="n">
        <f aca="false">SUM(IF7:IF99)</f>
        <v>30355.67504</v>
      </c>
      <c r="IE102" s="291"/>
      <c r="IF102" s="291"/>
      <c r="IG102" s="291"/>
      <c r="IH102" s="291"/>
      <c r="II102" s="291"/>
      <c r="IJ102" s="291"/>
      <c r="IK102" s="291"/>
      <c r="IL102" s="291"/>
      <c r="IM102" s="291"/>
      <c r="IN102" s="291"/>
      <c r="IO102" s="291"/>
      <c r="IP102" s="291"/>
      <c r="IQ102" s="291"/>
      <c r="IR102" s="291"/>
      <c r="IS102" s="291"/>
      <c r="IT102" s="291"/>
      <c r="IU102" s="291"/>
      <c r="IV102" s="291"/>
      <c r="IW102" s="291"/>
      <c r="IX102" s="291"/>
      <c r="IY102" s="291"/>
      <c r="IZ102" s="291"/>
      <c r="JA102" s="291"/>
      <c r="JB102" s="291"/>
      <c r="JC102" s="291"/>
      <c r="JD102" s="291"/>
      <c r="JE102" s="291"/>
      <c r="JF102" s="291"/>
      <c r="JG102" s="291"/>
      <c r="JH102" s="291"/>
      <c r="JI102" s="291"/>
      <c r="JJ102" s="291"/>
      <c r="JK102" s="291"/>
      <c r="JL102" s="291"/>
      <c r="JM102" s="291"/>
      <c r="JN102" s="291"/>
      <c r="JO102" s="291"/>
      <c r="JP102" s="291"/>
      <c r="JQ102" s="291"/>
      <c r="JR102" s="291"/>
      <c r="JS102" s="291"/>
      <c r="JT102" s="291"/>
      <c r="JU102" s="291"/>
      <c r="JV102" s="291"/>
      <c r="JW102" s="291"/>
      <c r="JX102" s="291"/>
      <c r="JY102" s="291"/>
      <c r="JZ102" s="291"/>
      <c r="KA102" s="291"/>
      <c r="KB102" s="291"/>
      <c r="KC102" s="291"/>
      <c r="KD102" s="291"/>
      <c r="KE102" s="291"/>
      <c r="KF102" s="291"/>
      <c r="KG102" s="291"/>
      <c r="KH102" s="291"/>
      <c r="KI102" s="291"/>
      <c r="KJ102" s="823" t="n">
        <f aca="false">SUM(KL7:KL99)</f>
        <v>12707.0768888895</v>
      </c>
      <c r="KK102" s="824" t="n">
        <f aca="false">SUM(KM7:KM99)</f>
        <v>25783.843</v>
      </c>
      <c r="KL102" s="805"/>
      <c r="KM102" s="805"/>
      <c r="KN102" s="805"/>
      <c r="KO102" s="805"/>
      <c r="KP102" s="805"/>
      <c r="KQ102" s="805"/>
      <c r="KR102" s="805"/>
      <c r="KS102" s="805"/>
      <c r="KT102" s="805"/>
      <c r="KU102" s="805"/>
      <c r="KV102" s="805"/>
      <c r="KW102" s="805"/>
      <c r="KX102" s="805"/>
      <c r="KY102" s="805"/>
      <c r="KZ102" s="805"/>
      <c r="LA102" s="805"/>
      <c r="LB102" s="805"/>
      <c r="LC102" s="805"/>
      <c r="LD102" s="805"/>
      <c r="LE102" s="805"/>
      <c r="LF102" s="805"/>
      <c r="LG102" s="805"/>
      <c r="LH102" s="805"/>
      <c r="LI102" s="805"/>
      <c r="LJ102" s="805"/>
      <c r="LK102" s="805"/>
      <c r="LL102" s="805"/>
      <c r="LM102" s="805"/>
      <c r="LN102" s="805"/>
      <c r="LO102" s="805"/>
      <c r="LP102" s="805"/>
      <c r="LQ102" s="805"/>
      <c r="LR102" s="823" t="n">
        <f aca="false">SUM(LT7:LT99)</f>
        <v>0</v>
      </c>
      <c r="LS102" s="824" t="n">
        <f aca="false">SUM(LU7:LU99)</f>
        <v>0</v>
      </c>
      <c r="LT102" s="805"/>
      <c r="LU102" s="805"/>
      <c r="LV102" s="805"/>
      <c r="LW102" s="805"/>
      <c r="LX102" s="805"/>
      <c r="LY102" s="805"/>
      <c r="LZ102" s="805"/>
      <c r="MA102" s="805"/>
      <c r="MB102" s="805"/>
      <c r="MC102" s="805"/>
      <c r="MD102" s="805"/>
      <c r="ME102" s="805"/>
      <c r="MF102" s="805"/>
      <c r="MG102" s="805"/>
      <c r="MH102" s="805"/>
      <c r="MI102" s="805"/>
      <c r="MJ102" s="823" t="n">
        <f aca="false">SUM(ML7:ML99)</f>
        <v>0</v>
      </c>
      <c r="MK102" s="824" t="n">
        <f aca="false">SUM(MM7:MM99)</f>
        <v>0</v>
      </c>
      <c r="ML102" s="805"/>
      <c r="MM102" s="805"/>
      <c r="MN102" s="805"/>
      <c r="MO102" s="291"/>
      <c r="MP102" s="291"/>
      <c r="MQ102" s="291"/>
      <c r="MR102" s="291"/>
      <c r="MS102" s="291"/>
      <c r="MT102" s="291"/>
      <c r="MU102" s="291"/>
      <c r="MV102" s="291"/>
      <c r="MW102" s="291"/>
      <c r="MX102" s="291"/>
      <c r="MY102" s="291"/>
      <c r="MZ102" s="291"/>
      <c r="NA102" s="291"/>
      <c r="NB102" s="823" t="n">
        <f aca="false">SUM(ND7:ND99)</f>
        <v>359.3</v>
      </c>
      <c r="NC102" s="824" t="n">
        <f aca="false">SUM(NE7:NE99)</f>
        <v>-75.565</v>
      </c>
      <c r="ND102" s="805"/>
      <c r="NE102" s="805"/>
      <c r="NF102" s="823" t="n">
        <f aca="false">SUM(NH7:NH99)</f>
        <v>13066.3768888895</v>
      </c>
      <c r="NG102" s="824" t="n">
        <f aca="false">SUM(NI7:NI99)</f>
        <v>25708.278</v>
      </c>
      <c r="NH102" s="805"/>
      <c r="NI102" s="805"/>
      <c r="NJ102" s="826" t="n">
        <f aca="false">SUM(NJ7:NJ99)</f>
        <v>13066.3768888895</v>
      </c>
      <c r="NK102" s="827" t="n">
        <f aca="false">SUM(NK7:NK99)</f>
        <v>25708.278</v>
      </c>
      <c r="NL102" s="291"/>
      <c r="NM102" s="291"/>
      <c r="NN102" s="291"/>
      <c r="NO102" s="291"/>
      <c r="NP102" s="291"/>
      <c r="NQ102" s="291"/>
      <c r="NR102" s="291"/>
      <c r="NS102" s="291"/>
      <c r="NT102" s="291"/>
      <c r="NU102" s="291"/>
      <c r="NV102" s="303" t="n">
        <f aca="false">SUM(NX7:NX99)</f>
        <v>0</v>
      </c>
      <c r="NW102" s="298" t="n">
        <f aca="false">SUM(NY7:NY99)</f>
        <v>0</v>
      </c>
      <c r="NX102" s="291"/>
      <c r="NY102" s="291"/>
      <c r="NZ102" s="303" t="n">
        <f aca="false">SUM(NZ7:NZ99)</f>
        <v>445.5</v>
      </c>
      <c r="OA102" s="297" t="n">
        <f aca="false">SUM(OA7:OA99)</f>
        <v>0</v>
      </c>
      <c r="OB102" s="297" t="n">
        <f aca="false">SUM(OB7:OB99)</f>
        <v>0</v>
      </c>
      <c r="OC102" s="297" t="n">
        <f aca="false">SUM(OC7:OC99)</f>
        <v>0</v>
      </c>
      <c r="OD102" s="297" t="n">
        <f aca="false">SUM(OD7:OD99)</f>
        <v>660.246356708507</v>
      </c>
      <c r="OE102" s="297" t="n">
        <f aca="false">SUM(OE7:OE99)</f>
        <v>0</v>
      </c>
      <c r="OF102" s="297" t="n">
        <f aca="false">SUM(OF7:OF99)</f>
        <v>0</v>
      </c>
      <c r="OG102" s="297" t="n">
        <f aca="false">SUM(OG7:OG99)</f>
        <v>0</v>
      </c>
      <c r="OH102" s="297" t="n">
        <f aca="false">SUM(OH7:OH99)</f>
        <v>612.597088569529</v>
      </c>
      <c r="OI102" s="297" t="n">
        <f aca="false">SUM(OI7:OI99)</f>
        <v>0</v>
      </c>
      <c r="OJ102" s="297" t="n">
        <f aca="false">SUM(OJ7:OJ99)</f>
        <v>0</v>
      </c>
      <c r="OK102" s="297" t="n">
        <f aca="false">SUM(OK7:OK99)</f>
        <v>0</v>
      </c>
      <c r="OL102" s="297" t="n">
        <f aca="false">SUM(OL7:OL99)</f>
        <v>97.3455270394283</v>
      </c>
      <c r="OM102" s="297" t="n">
        <f aca="false">SUM(OM7:OM99)</f>
        <v>0</v>
      </c>
      <c r="ON102" s="299"/>
      <c r="OO102" s="299"/>
      <c r="OP102" s="311" t="n">
        <f aca="false">SUM(OR7:OR99)</f>
        <v>1815.10896198938</v>
      </c>
      <c r="OQ102" s="827" t="n">
        <f aca="false">SUM(OS7:OS99)</f>
        <v>0</v>
      </c>
      <c r="OR102" s="805"/>
      <c r="OS102" s="805"/>
      <c r="OT102" s="826" t="n">
        <f aca="false">SUM(OT7:OT99)</f>
        <v>0</v>
      </c>
      <c r="OU102" s="827" t="n">
        <f aca="false">SUM(OU7:OU99)</f>
        <v>258.34922337963</v>
      </c>
      <c r="OV102" s="805"/>
      <c r="OW102" s="805"/>
      <c r="OX102" s="826" t="n">
        <f aca="false">SUM(OZ7:OZ99)</f>
        <v>19314.24</v>
      </c>
      <c r="OY102" s="827" t="n">
        <f aca="false">SUM(PA7:PA99)</f>
        <v>19314.24</v>
      </c>
      <c r="OZ102" s="805"/>
      <c r="PA102" s="805"/>
      <c r="PB102" s="823" t="n">
        <f aca="false">OY102-OX102</f>
        <v>0</v>
      </c>
      <c r="PC102" s="824" t="n">
        <f aca="false">SUM(PE7:PE99)</f>
        <v>0</v>
      </c>
      <c r="PD102" s="805"/>
      <c r="PE102" s="805"/>
      <c r="PF102" s="826" t="n">
        <f aca="false">SUM(PF7:PF99)</f>
        <v>34195.7258508789</v>
      </c>
      <c r="PG102" s="827" t="n">
        <f aca="false">SUM(PG7:PG99)</f>
        <v>45280.8672233796</v>
      </c>
      <c r="PH102" s="805"/>
      <c r="PI102" s="805"/>
      <c r="PJ102" s="830" t="n">
        <f aca="false">SUM(PL7:PL99)</f>
        <v>0</v>
      </c>
      <c r="PK102" s="830" t="n">
        <f aca="false">SUM(PM7:PM99)</f>
        <v>0</v>
      </c>
      <c r="PL102" s="805"/>
      <c r="PM102" s="805"/>
      <c r="PN102" s="830" t="n">
        <f aca="false">SUM(PP7:PP99)</f>
        <v>0</v>
      </c>
      <c r="PO102" s="830" t="n">
        <f aca="false">SUM(PQ7:PQ99)</f>
        <v>0</v>
      </c>
      <c r="PP102" s="805"/>
      <c r="PQ102" s="805"/>
      <c r="PR102" s="826" t="n">
        <f aca="false">SUM(PR7:PR99)</f>
        <v>735345.892138793</v>
      </c>
      <c r="PS102" s="827" t="n">
        <f aca="false">SUM(PS7:PS99)</f>
        <v>720386.966</v>
      </c>
      <c r="PT102" s="826" t="n">
        <f aca="false">SUM(PT7:PT99)</f>
        <v>0</v>
      </c>
      <c r="PU102" s="827" t="n">
        <f aca="false">SUM(PU7:PU99)</f>
        <v>0</v>
      </c>
      <c r="PV102" s="826" t="n">
        <f aca="false">SUM(PV7:PV99)</f>
        <v>0</v>
      </c>
      <c r="PW102" s="827" t="n">
        <f aca="false">SUM(PW7:PW99)</f>
        <v>0</v>
      </c>
      <c r="PX102" s="831" t="n">
        <f aca="false">SUM(PX7:PX99)</f>
        <v>0</v>
      </c>
      <c r="PY102" s="826" t="n">
        <f aca="false">SUM(PY7:PY99)</f>
        <v>23003.6655136846</v>
      </c>
      <c r="PZ102" s="827" t="n">
        <f aca="false">SUM(PZ7:PZ99)</f>
        <v>25031.264</v>
      </c>
      <c r="QA102" s="127" t="n">
        <f aca="false">PY102/'Доклад ННГ без НГДП'!A1</f>
        <v>742.053726247891</v>
      </c>
      <c r="QB102" s="127" t="n">
        <f aca="false">PZ102/'Доклад ННГ без НГДП'!A1</f>
        <v>807.460129032259</v>
      </c>
    </row>
    <row r="103" customFormat="false" ht="15" hidden="false" customHeight="false" outlineLevel="0" collapsed="false">
      <c r="A103" s="291"/>
      <c r="B103" s="291"/>
      <c r="C103" s="291"/>
      <c r="D103" s="291"/>
      <c r="E103" s="291"/>
      <c r="F103" s="291"/>
      <c r="G103" s="291"/>
      <c r="H103" s="291"/>
      <c r="I103" s="291"/>
      <c r="J103" s="779"/>
      <c r="K103" s="780"/>
      <c r="L103" s="780"/>
      <c r="M103" s="780"/>
      <c r="N103" s="779"/>
      <c r="O103" s="779"/>
      <c r="P103" s="779"/>
      <c r="Q103" s="802"/>
      <c r="R103" s="802"/>
      <c r="S103" s="802"/>
      <c r="T103" s="802"/>
      <c r="U103" s="802"/>
      <c r="V103" s="802"/>
      <c r="W103" s="802"/>
      <c r="X103" s="802"/>
      <c r="Y103" s="802"/>
      <c r="Z103" s="802"/>
      <c r="AA103" s="802"/>
      <c r="AB103" s="802"/>
      <c r="AC103" s="802"/>
      <c r="AD103" s="802"/>
      <c r="AE103" s="779"/>
      <c r="AF103" s="832"/>
      <c r="AG103" s="779"/>
      <c r="AH103" s="832"/>
      <c r="AI103" s="833"/>
      <c r="AJ103" s="802"/>
      <c r="AK103" s="802"/>
      <c r="AL103" s="785"/>
      <c r="AM103" s="291"/>
      <c r="AN103" s="291"/>
      <c r="AO103" s="291"/>
      <c r="AP103" s="291"/>
      <c r="AQ103" s="291"/>
      <c r="AR103" s="291"/>
      <c r="AS103" s="291"/>
      <c r="AT103" s="834"/>
      <c r="AU103" s="291"/>
      <c r="AV103" s="291"/>
      <c r="AW103" s="291"/>
      <c r="AX103" s="291"/>
      <c r="AY103" s="291"/>
      <c r="AZ103" s="291"/>
      <c r="BA103" s="291"/>
      <c r="BB103" s="291"/>
      <c r="BC103" s="291"/>
      <c r="BD103" s="291"/>
      <c r="BE103" s="291"/>
      <c r="BF103" s="834"/>
      <c r="BG103" s="835"/>
      <c r="BH103" s="835"/>
      <c r="BI103" s="291"/>
      <c r="BJ103" s="836"/>
      <c r="BK103" s="291"/>
      <c r="BL103" s="291"/>
      <c r="BM103" s="291"/>
      <c r="BN103" s="291"/>
      <c r="BO103" s="291"/>
      <c r="BP103" s="291"/>
      <c r="BQ103" s="291"/>
      <c r="BR103" s="291"/>
      <c r="BS103" s="728"/>
      <c r="BT103" s="291"/>
      <c r="BU103" s="291"/>
      <c r="BV103" s="291"/>
      <c r="BW103" s="291"/>
      <c r="BX103" s="291"/>
      <c r="BY103" s="291"/>
      <c r="BZ103" s="291"/>
      <c r="CA103" s="291"/>
      <c r="CB103" s="291"/>
      <c r="CC103" s="291"/>
      <c r="CD103" s="291"/>
      <c r="CE103" s="291"/>
      <c r="CF103" s="291"/>
      <c r="CG103" s="291"/>
      <c r="CH103" s="291"/>
      <c r="CI103" s="291"/>
      <c r="CJ103" s="291"/>
      <c r="CK103" s="291"/>
      <c r="CL103" s="291"/>
      <c r="CM103" s="291"/>
      <c r="CN103" s="291"/>
      <c r="CO103" s="813"/>
      <c r="CP103" s="813"/>
      <c r="CQ103" s="813"/>
      <c r="CR103" s="813"/>
      <c r="CS103" s="813"/>
      <c r="CT103" s="813"/>
      <c r="CU103" s="813"/>
      <c r="CV103" s="291"/>
      <c r="CW103" s="291"/>
      <c r="CX103" s="291"/>
      <c r="CY103" s="291"/>
      <c r="CZ103" s="291"/>
      <c r="DA103" s="291"/>
      <c r="DB103" s="291"/>
      <c r="DC103" s="291"/>
      <c r="DD103" s="291"/>
      <c r="DE103" s="291"/>
      <c r="DF103" s="291"/>
      <c r="DG103" s="291"/>
      <c r="DH103" s="291"/>
      <c r="DI103" s="291"/>
      <c r="DJ103" s="291"/>
      <c r="DK103" s="291"/>
      <c r="DL103" s="291"/>
      <c r="DM103" s="291"/>
      <c r="DN103" s="291"/>
      <c r="DO103" s="291"/>
      <c r="DP103" s="291"/>
      <c r="DQ103" s="291"/>
      <c r="DR103" s="291"/>
      <c r="DS103" s="291"/>
      <c r="DT103" s="291"/>
      <c r="DU103" s="291"/>
      <c r="DV103" s="291"/>
      <c r="DW103" s="291"/>
      <c r="DX103" s="291"/>
      <c r="DY103" s="291"/>
      <c r="DZ103" s="291"/>
      <c r="EA103" s="291"/>
      <c r="EB103" s="291"/>
      <c r="EC103" s="291"/>
      <c r="ED103" s="291"/>
      <c r="EE103" s="291"/>
      <c r="EF103" s="837"/>
      <c r="EG103" s="837"/>
      <c r="EH103" s="837"/>
      <c r="EI103" s="837"/>
      <c r="EJ103" s="837"/>
      <c r="EK103" s="837"/>
      <c r="EL103" s="291"/>
      <c r="EM103" s="291"/>
      <c r="EN103" s="291"/>
      <c r="EO103" s="291"/>
      <c r="EP103" s="291"/>
      <c r="EQ103" s="291"/>
      <c r="ER103" s="291"/>
      <c r="ES103" s="291"/>
      <c r="ET103" s="291"/>
      <c r="EU103" s="291"/>
      <c r="EV103" s="291"/>
      <c r="EW103" s="291"/>
      <c r="EX103" s="291"/>
      <c r="EY103" s="291"/>
      <c r="EZ103" s="291"/>
      <c r="FA103" s="291"/>
      <c r="FB103" s="291"/>
      <c r="FC103" s="291"/>
      <c r="FD103" s="291"/>
      <c r="FE103" s="291"/>
      <c r="FF103" s="291"/>
      <c r="FG103" s="291"/>
      <c r="FH103" s="291"/>
      <c r="FI103" s="291"/>
      <c r="FJ103" s="291"/>
      <c r="FK103" s="291"/>
      <c r="FL103" s="291"/>
      <c r="FM103" s="291"/>
      <c r="FN103" s="291"/>
      <c r="FO103" s="291"/>
      <c r="FP103" s="291"/>
      <c r="FQ103" s="291"/>
      <c r="FR103" s="291"/>
      <c r="FS103" s="291"/>
      <c r="FT103" s="291"/>
      <c r="FU103" s="291"/>
      <c r="FV103" s="291"/>
      <c r="FW103" s="291"/>
      <c r="FX103" s="291"/>
      <c r="FY103" s="291"/>
      <c r="FZ103" s="291"/>
      <c r="GA103" s="291"/>
      <c r="GB103" s="291"/>
      <c r="GC103" s="291"/>
      <c r="GD103" s="291"/>
      <c r="GE103" s="291"/>
      <c r="GF103" s="291"/>
      <c r="GG103" s="291"/>
      <c r="GH103" s="291"/>
      <c r="GI103" s="291"/>
      <c r="GJ103" s="291"/>
      <c r="GK103" s="291"/>
      <c r="GL103" s="291"/>
      <c r="GM103" s="291"/>
      <c r="GN103" s="291"/>
      <c r="GO103" s="291"/>
      <c r="GP103" s="291"/>
      <c r="GQ103" s="291"/>
      <c r="GR103" s="291"/>
      <c r="GS103" s="291"/>
      <c r="GT103" s="291"/>
      <c r="GU103" s="291"/>
      <c r="GV103" s="291"/>
      <c r="GW103" s="291"/>
      <c r="GX103" s="291"/>
      <c r="GY103" s="291"/>
      <c r="GZ103" s="291"/>
      <c r="HA103" s="291"/>
      <c r="HB103" s="291"/>
      <c r="HC103" s="291"/>
      <c r="HD103" s="291"/>
      <c r="HE103" s="291"/>
      <c r="HF103" s="291"/>
      <c r="HG103" s="291"/>
      <c r="HH103" s="291"/>
      <c r="HI103" s="291"/>
      <c r="HJ103" s="291"/>
      <c r="HK103" s="291"/>
      <c r="HL103" s="291"/>
      <c r="HM103" s="291"/>
      <c r="HN103" s="291"/>
      <c r="HO103" s="291"/>
      <c r="HP103" s="291"/>
      <c r="HQ103" s="291"/>
      <c r="HR103" s="291"/>
      <c r="HS103" s="291"/>
      <c r="HT103" s="728" t="n">
        <f aca="false">HT96-HT90</f>
        <v>68</v>
      </c>
      <c r="HU103" s="291"/>
      <c r="HV103" s="291"/>
      <c r="HW103" s="291"/>
      <c r="HX103" s="291"/>
      <c r="HY103" s="291"/>
      <c r="HZ103" s="291"/>
      <c r="IA103" s="291"/>
      <c r="IB103" s="291"/>
      <c r="IC103" s="291"/>
      <c r="ID103" s="291"/>
      <c r="IE103" s="291"/>
      <c r="IF103" s="728" t="n">
        <f aca="false">IF96-IF90</f>
        <v>267</v>
      </c>
      <c r="IG103" s="291"/>
      <c r="IH103" s="291"/>
      <c r="II103" s="291"/>
      <c r="IJ103" s="291"/>
      <c r="IK103" s="291"/>
      <c r="IL103" s="291"/>
      <c r="IM103" s="291"/>
      <c r="IN103" s="291"/>
      <c r="IO103" s="291"/>
      <c r="IP103" s="291"/>
      <c r="IQ103" s="291"/>
      <c r="IR103" s="291"/>
      <c r="IS103" s="291"/>
      <c r="IT103" s="291"/>
      <c r="IU103" s="291"/>
      <c r="IV103" s="291"/>
      <c r="IW103" s="291"/>
      <c r="IX103" s="291"/>
      <c r="IY103" s="291"/>
      <c r="IZ103" s="291"/>
      <c r="JA103" s="291"/>
      <c r="JB103" s="291"/>
      <c r="JC103" s="291"/>
      <c r="JD103" s="291"/>
      <c r="JE103" s="291"/>
      <c r="JF103" s="291"/>
      <c r="JG103" s="291"/>
      <c r="JH103" s="291"/>
      <c r="JI103" s="291"/>
      <c r="JJ103" s="291"/>
      <c r="JK103" s="291"/>
      <c r="JL103" s="291"/>
      <c r="JM103" s="291"/>
      <c r="JN103" s="291"/>
      <c r="JO103" s="291"/>
      <c r="JP103" s="291"/>
      <c r="JQ103" s="291"/>
      <c r="JR103" s="291"/>
      <c r="JS103" s="291"/>
      <c r="JT103" s="291"/>
      <c r="JU103" s="291"/>
      <c r="JV103" s="291"/>
      <c r="JW103" s="291"/>
      <c r="JX103" s="291"/>
      <c r="JY103" s="291"/>
      <c r="JZ103" s="291"/>
      <c r="KA103" s="291"/>
      <c r="KB103" s="291"/>
      <c r="KC103" s="291"/>
      <c r="KD103" s="291"/>
      <c r="KE103" s="291"/>
      <c r="KF103" s="291"/>
      <c r="KG103" s="291"/>
      <c r="KH103" s="291"/>
      <c r="KI103" s="291"/>
      <c r="KJ103" s="291"/>
      <c r="KK103" s="291"/>
      <c r="KL103" s="291"/>
      <c r="KM103" s="291"/>
      <c r="KN103" s="838"/>
      <c r="KO103" s="838"/>
      <c r="KP103" s="838"/>
      <c r="KQ103" s="838"/>
      <c r="KR103" s="838"/>
      <c r="KS103" s="838"/>
      <c r="KT103" s="838"/>
      <c r="KU103" s="838"/>
      <c r="KV103" s="838"/>
      <c r="KW103" s="291"/>
      <c r="KX103" s="291"/>
      <c r="KY103" s="291"/>
      <c r="KZ103" s="291"/>
      <c r="LA103" s="291"/>
      <c r="LB103" s="291"/>
      <c r="LC103" s="291"/>
      <c r="LD103" s="291"/>
      <c r="LE103" s="291"/>
      <c r="LF103" s="291"/>
      <c r="LG103" s="291"/>
      <c r="LH103" s="291"/>
      <c r="LI103" s="291"/>
      <c r="LJ103" s="291"/>
      <c r="LK103" s="291"/>
      <c r="LL103" s="291"/>
      <c r="LM103" s="291"/>
      <c r="LN103" s="291"/>
      <c r="LO103" s="291"/>
      <c r="LP103" s="291"/>
      <c r="LQ103" s="291"/>
      <c r="LR103" s="291"/>
      <c r="LS103" s="291"/>
      <c r="LT103" s="291"/>
      <c r="LU103" s="291"/>
      <c r="LV103" s="291"/>
      <c r="LW103" s="291"/>
      <c r="LX103" s="291"/>
      <c r="LY103" s="291"/>
      <c r="LZ103" s="291"/>
      <c r="MA103" s="291"/>
      <c r="MB103" s="291"/>
      <c r="MC103" s="291"/>
      <c r="MD103" s="291"/>
      <c r="ME103" s="291"/>
      <c r="MF103" s="291"/>
      <c r="MG103" s="291"/>
      <c r="MH103" s="291"/>
      <c r="MI103" s="291"/>
      <c r="MJ103" s="291"/>
      <c r="MK103" s="291"/>
      <c r="ML103" s="291"/>
      <c r="MM103" s="291"/>
      <c r="MN103" s="291"/>
      <c r="MO103" s="291"/>
      <c r="MP103" s="291"/>
      <c r="MQ103" s="291"/>
      <c r="MR103" s="291"/>
      <c r="MS103" s="291"/>
      <c r="MT103" s="291"/>
      <c r="MU103" s="291"/>
      <c r="MV103" s="291"/>
      <c r="MW103" s="291"/>
      <c r="MX103" s="291"/>
      <c r="MY103" s="291"/>
      <c r="MZ103" s="291"/>
      <c r="NA103" s="291"/>
      <c r="NB103" s="291"/>
      <c r="NC103" s="291"/>
      <c r="ND103" s="291"/>
      <c r="NE103" s="291"/>
      <c r="PG103" s="278"/>
      <c r="PR103" s="127" t="n">
        <f aca="false">PR102/'Доклад ННГ без НГДП'!A1</f>
        <v>23720.8352302836</v>
      </c>
      <c r="PS103" s="127" t="n">
        <f aca="false">PS102/'Доклад ННГ без НГДП'!A1</f>
        <v>23238.2892258065</v>
      </c>
      <c r="PX103" s="127"/>
      <c r="PY103" s="127" t="n">
        <f aca="false">INDEX($A:$PZ,MATCH('Доклад ННГ без НГДП'!$A$1,'Посуточная ННГ без НГДП'!$A:$A,0)+2,'Посуточная ННГ без НГДП'!PY3)-PY2</f>
        <v>220.0965555556</v>
      </c>
      <c r="PZ103" s="127" t="n">
        <f aca="false">INDEX($A:$PZ,MATCH('Доклад ННГ без НГДП'!$A$1,'Посуточная ННГ без НГДП'!$A:$A,0)+2,PZ3)-PZ2</f>
        <v>302.914</v>
      </c>
      <c r="QD103" s="839" t="n">
        <f aca="false">PS96-'Доклад ННГ без НГДП'!G72</f>
        <v>-27.9459999999999</v>
      </c>
    </row>
    <row r="104" customFormat="false" ht="15" hidden="false" customHeight="true" outlineLevel="0" collapsed="false">
      <c r="A104" s="291"/>
      <c r="B104" s="291"/>
      <c r="C104" s="291"/>
      <c r="D104" s="291"/>
      <c r="E104" s="291"/>
      <c r="F104" s="291"/>
      <c r="G104" s="291"/>
      <c r="H104" s="291"/>
      <c r="I104" s="291"/>
      <c r="J104" s="779"/>
      <c r="K104" s="779"/>
      <c r="L104" s="779"/>
      <c r="M104" s="779"/>
      <c r="N104" s="779"/>
      <c r="O104" s="779"/>
      <c r="P104" s="779"/>
      <c r="Q104" s="802"/>
      <c r="R104" s="802"/>
      <c r="S104" s="802"/>
      <c r="T104" s="802"/>
      <c r="U104" s="802"/>
      <c r="V104" s="802"/>
      <c r="W104" s="802"/>
      <c r="X104" s="802"/>
      <c r="Y104" s="802"/>
      <c r="Z104" s="802"/>
      <c r="AA104" s="802"/>
      <c r="AB104" s="802"/>
      <c r="AC104" s="802"/>
      <c r="AD104" s="802"/>
      <c r="AE104" s="779"/>
      <c r="AF104" s="832"/>
      <c r="AG104" s="779"/>
      <c r="AH104" s="832"/>
      <c r="AI104" s="802"/>
      <c r="AJ104" s="802"/>
      <c r="AK104" s="802"/>
      <c r="AL104" s="785"/>
      <c r="AM104" s="291"/>
      <c r="AN104" s="291"/>
      <c r="AO104" s="291"/>
      <c r="AP104" s="291"/>
      <c r="AQ104" s="291"/>
      <c r="AR104" s="291"/>
      <c r="AS104" s="291"/>
      <c r="AT104" s="647"/>
      <c r="AU104" s="291"/>
      <c r="AV104" s="291"/>
      <c r="AW104" s="291"/>
      <c r="AX104" s="291"/>
      <c r="AY104" s="291"/>
      <c r="AZ104" s="291"/>
      <c r="BA104" s="291"/>
      <c r="BB104" s="291"/>
      <c r="BC104" s="291"/>
      <c r="BD104" s="291"/>
      <c r="BE104" s="291"/>
      <c r="BF104" s="647"/>
      <c r="BG104" s="832"/>
      <c r="BH104" s="832"/>
      <c r="BI104" s="291"/>
      <c r="BJ104" s="837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291"/>
      <c r="BV104" s="291"/>
      <c r="BW104" s="291"/>
      <c r="BX104" s="291"/>
      <c r="BY104" s="291"/>
      <c r="BZ104" s="291"/>
      <c r="CA104" s="291"/>
      <c r="CB104" s="291"/>
      <c r="CC104" s="291"/>
      <c r="CD104" s="291"/>
      <c r="CE104" s="291"/>
      <c r="CF104" s="291"/>
      <c r="CG104" s="291"/>
      <c r="CH104" s="291"/>
      <c r="CI104" s="291"/>
      <c r="CJ104" s="291"/>
      <c r="CK104" s="291"/>
      <c r="CL104" s="291"/>
      <c r="CM104" s="291"/>
      <c r="CN104" s="291"/>
      <c r="CO104" s="813"/>
      <c r="CP104" s="813"/>
      <c r="CQ104" s="813"/>
      <c r="CR104" s="813"/>
      <c r="CS104" s="813"/>
      <c r="CT104" s="813"/>
      <c r="CU104" s="813"/>
      <c r="CV104" s="291"/>
      <c r="CW104" s="291"/>
      <c r="CX104" s="291"/>
      <c r="CY104" s="291"/>
      <c r="CZ104" s="291"/>
      <c r="DA104" s="291"/>
      <c r="DB104" s="291"/>
      <c r="DC104" s="291"/>
      <c r="DD104" s="291"/>
      <c r="DE104" s="291"/>
      <c r="DF104" s="291"/>
      <c r="DG104" s="291"/>
      <c r="DH104" s="291"/>
      <c r="DI104" s="291"/>
      <c r="DJ104" s="291"/>
      <c r="DK104" s="291"/>
      <c r="DL104" s="291"/>
      <c r="DM104" s="291"/>
      <c r="DN104" s="291"/>
      <c r="DO104" s="291"/>
      <c r="DP104" s="291"/>
      <c r="DQ104" s="291"/>
      <c r="DR104" s="291"/>
      <c r="DS104" s="291"/>
      <c r="DT104" s="291"/>
      <c r="DU104" s="291"/>
      <c r="DV104" s="291"/>
      <c r="DW104" s="291"/>
      <c r="DX104" s="291"/>
      <c r="DY104" s="291"/>
      <c r="DZ104" s="291"/>
      <c r="EA104" s="291"/>
      <c r="EB104" s="291"/>
      <c r="EC104" s="291"/>
      <c r="ED104" s="291"/>
      <c r="EE104" s="291"/>
      <c r="EF104" s="837"/>
      <c r="EG104" s="837"/>
      <c r="EH104" s="837"/>
      <c r="EI104" s="837"/>
      <c r="EJ104" s="837"/>
      <c r="EK104" s="837"/>
      <c r="EL104" s="291"/>
      <c r="EM104" s="291"/>
      <c r="EN104" s="291"/>
      <c r="EO104" s="291"/>
      <c r="EP104" s="291"/>
      <c r="EQ104" s="291"/>
      <c r="ER104" s="291"/>
      <c r="ES104" s="291"/>
      <c r="ET104" s="291"/>
      <c r="EU104" s="291"/>
      <c r="EV104" s="291"/>
      <c r="EW104" s="291"/>
      <c r="EX104" s="291"/>
      <c r="EY104" s="291"/>
      <c r="EZ104" s="291"/>
      <c r="FA104" s="291"/>
      <c r="FB104" s="291"/>
      <c r="FC104" s="291"/>
      <c r="FD104" s="291"/>
      <c r="FE104" s="291"/>
      <c r="FF104" s="291"/>
      <c r="FG104" s="291"/>
      <c r="FH104" s="291"/>
      <c r="FI104" s="291"/>
      <c r="FJ104" s="291"/>
      <c r="FK104" s="291"/>
      <c r="FL104" s="291"/>
      <c r="FM104" s="291"/>
      <c r="FN104" s="291"/>
      <c r="FO104" s="291"/>
      <c r="FP104" s="291"/>
      <c r="FQ104" s="291"/>
      <c r="FR104" s="291"/>
      <c r="FS104" s="291"/>
      <c r="FT104" s="291"/>
      <c r="FU104" s="291"/>
      <c r="FV104" s="291"/>
      <c r="FW104" s="291"/>
      <c r="FX104" s="291"/>
      <c r="FY104" s="291"/>
      <c r="FZ104" s="291"/>
      <c r="GA104" s="291"/>
      <c r="GB104" s="291"/>
      <c r="GC104" s="291"/>
      <c r="GD104" s="291"/>
      <c r="GE104" s="291"/>
      <c r="GF104" s="291"/>
      <c r="GG104" s="291"/>
      <c r="GH104" s="291"/>
      <c r="GI104" s="291"/>
      <c r="GJ104" s="291"/>
      <c r="GK104" s="291"/>
      <c r="GL104" s="291"/>
      <c r="GM104" s="291"/>
      <c r="GN104" s="291"/>
      <c r="GO104" s="291"/>
      <c r="GP104" s="291"/>
      <c r="GQ104" s="291"/>
      <c r="GR104" s="291"/>
      <c r="GS104" s="291"/>
      <c r="GT104" s="291"/>
      <c r="GU104" s="291"/>
      <c r="GV104" s="291"/>
      <c r="GW104" s="291"/>
      <c r="GX104" s="291"/>
      <c r="GY104" s="291"/>
      <c r="GZ104" s="291"/>
      <c r="HA104" s="291"/>
      <c r="HB104" s="291"/>
      <c r="HC104" s="291"/>
      <c r="HD104" s="291"/>
      <c r="HE104" s="291"/>
      <c r="HF104" s="291"/>
      <c r="HG104" s="291"/>
      <c r="HH104" s="291"/>
      <c r="HI104" s="291"/>
      <c r="HJ104" s="291"/>
      <c r="HK104" s="291"/>
      <c r="HL104" s="291"/>
      <c r="HM104" s="291"/>
      <c r="HN104" s="291"/>
      <c r="HO104" s="291"/>
      <c r="HP104" s="291"/>
      <c r="HQ104" s="291"/>
      <c r="HR104" s="291"/>
      <c r="HS104" s="291"/>
      <c r="HT104" s="291"/>
      <c r="HU104" s="291"/>
      <c r="HV104" s="291"/>
      <c r="HW104" s="291"/>
      <c r="HX104" s="291"/>
      <c r="HY104" s="291"/>
      <c r="HZ104" s="291"/>
      <c r="IA104" s="291"/>
      <c r="IB104" s="291"/>
      <c r="IC104" s="291"/>
      <c r="ID104" s="291"/>
      <c r="IE104" s="291"/>
      <c r="IF104" s="291"/>
      <c r="IG104" s="291"/>
      <c r="IH104" s="291"/>
      <c r="II104" s="291"/>
      <c r="IJ104" s="291"/>
      <c r="IK104" s="291"/>
      <c r="IL104" s="291"/>
      <c r="IM104" s="291"/>
      <c r="IN104" s="291"/>
      <c r="IO104" s="291"/>
      <c r="IP104" s="291"/>
      <c r="IQ104" s="291"/>
      <c r="IR104" s="291"/>
      <c r="IS104" s="291"/>
      <c r="IT104" s="291"/>
      <c r="IU104" s="291"/>
      <c r="IV104" s="291"/>
      <c r="IW104" s="291"/>
      <c r="IX104" s="291"/>
      <c r="IY104" s="291"/>
      <c r="IZ104" s="291"/>
      <c r="JA104" s="291"/>
      <c r="JB104" s="291"/>
      <c r="JC104" s="291"/>
      <c r="JD104" s="291"/>
      <c r="JE104" s="291"/>
      <c r="JF104" s="291"/>
      <c r="JG104" s="291"/>
      <c r="JH104" s="291"/>
      <c r="JI104" s="291"/>
      <c r="JJ104" s="291"/>
      <c r="JK104" s="291"/>
      <c r="JL104" s="291"/>
      <c r="JM104" s="291"/>
      <c r="JN104" s="291"/>
      <c r="JO104" s="291"/>
      <c r="JP104" s="291"/>
      <c r="JQ104" s="291"/>
      <c r="JR104" s="291"/>
      <c r="JS104" s="291"/>
      <c r="JT104" s="291"/>
      <c r="JU104" s="291"/>
      <c r="JV104" s="291"/>
      <c r="JW104" s="291"/>
      <c r="JX104" s="291"/>
      <c r="JY104" s="291"/>
      <c r="JZ104" s="291"/>
      <c r="KA104" s="291"/>
      <c r="KB104" s="291"/>
      <c r="KC104" s="291"/>
      <c r="KD104" s="291"/>
      <c r="KE104" s="291"/>
      <c r="KF104" s="291"/>
      <c r="KG104" s="291"/>
      <c r="KH104" s="291"/>
      <c r="KI104" s="291"/>
      <c r="KJ104" s="291"/>
      <c r="KK104" s="291"/>
      <c r="KL104" s="291"/>
      <c r="KM104" s="291"/>
      <c r="KN104" s="291"/>
      <c r="KO104" s="291"/>
      <c r="KP104" s="291"/>
      <c r="KQ104" s="291"/>
      <c r="KR104" s="291"/>
      <c r="KS104" s="291"/>
      <c r="KT104" s="291"/>
      <c r="KU104" s="291"/>
      <c r="KV104" s="291"/>
      <c r="KW104" s="291"/>
      <c r="KX104" s="291"/>
      <c r="KY104" s="291"/>
      <c r="KZ104" s="291"/>
      <c r="LA104" s="291"/>
      <c r="LB104" s="291"/>
      <c r="LC104" s="291"/>
      <c r="LD104" s="291"/>
      <c r="LE104" s="291"/>
      <c r="LF104" s="291"/>
      <c r="LG104" s="291"/>
      <c r="LH104" s="291"/>
      <c r="LI104" s="291"/>
      <c r="LJ104" s="291"/>
      <c r="LK104" s="291"/>
      <c r="LL104" s="291"/>
      <c r="LM104" s="291"/>
      <c r="LN104" s="291"/>
      <c r="LO104" s="291"/>
      <c r="LP104" s="291"/>
      <c r="LQ104" s="291"/>
      <c r="LR104" s="291"/>
      <c r="LS104" s="291"/>
      <c r="LT104" s="291"/>
      <c r="LU104" s="291"/>
      <c r="LV104" s="291"/>
      <c r="LW104" s="291"/>
      <c r="LX104" s="291"/>
      <c r="LY104" s="291"/>
      <c r="LZ104" s="291"/>
      <c r="MA104" s="291"/>
      <c r="MB104" s="291"/>
      <c r="MC104" s="291"/>
      <c r="MD104" s="291"/>
      <c r="ME104" s="291"/>
      <c r="MF104" s="291"/>
      <c r="MG104" s="291"/>
      <c r="MH104" s="291"/>
      <c r="MI104" s="291"/>
      <c r="MJ104" s="291"/>
      <c r="MK104" s="291"/>
      <c r="ML104" s="291"/>
      <c r="MM104" s="291"/>
      <c r="MN104" s="291"/>
      <c r="MO104" s="291"/>
      <c r="MP104" s="291"/>
      <c r="MQ104" s="291"/>
      <c r="MR104" s="291"/>
      <c r="MS104" s="291"/>
      <c r="MT104" s="291"/>
      <c r="MU104" s="291"/>
      <c r="MV104" s="291"/>
      <c r="MW104" s="291"/>
      <c r="MX104" s="291"/>
      <c r="MY104" s="291"/>
      <c r="MZ104" s="291"/>
      <c r="NA104" s="291"/>
      <c r="NB104" s="291"/>
      <c r="NC104" s="291"/>
      <c r="ND104" s="291"/>
      <c r="NE104" s="291"/>
      <c r="PS104" s="380" t="n">
        <f aca="false">PS102-PR102</f>
        <v>-14958.9261387931</v>
      </c>
    </row>
    <row r="105" customFormat="false" ht="15" hidden="false" customHeight="true" outlineLevel="0" collapsed="false">
      <c r="A105" s="291"/>
      <c r="B105" s="291"/>
      <c r="C105" s="291"/>
      <c r="D105" s="291"/>
      <c r="E105" s="291"/>
      <c r="F105" s="291"/>
      <c r="G105" s="291"/>
      <c r="H105" s="291"/>
      <c r="I105" s="291"/>
      <c r="J105" s="779"/>
      <c r="K105" s="780"/>
      <c r="L105" s="780"/>
      <c r="M105" s="780"/>
      <c r="N105" s="779"/>
      <c r="O105" s="779"/>
      <c r="P105" s="779"/>
      <c r="Q105" s="802"/>
      <c r="R105" s="802"/>
      <c r="S105" s="802"/>
      <c r="T105" s="802"/>
      <c r="U105" s="802"/>
      <c r="V105" s="802"/>
      <c r="W105" s="802"/>
      <c r="X105" s="802"/>
      <c r="Y105" s="802"/>
      <c r="Z105" s="802"/>
      <c r="AA105" s="802"/>
      <c r="AB105" s="802"/>
      <c r="AC105" s="802"/>
      <c r="AD105" s="802"/>
      <c r="AE105" s="779"/>
      <c r="AF105" s="832"/>
      <c r="AG105" s="779"/>
      <c r="AH105" s="832"/>
      <c r="AI105" s="802"/>
      <c r="AJ105" s="802"/>
      <c r="AK105" s="802"/>
      <c r="AL105" s="785"/>
      <c r="AM105" s="291"/>
      <c r="AN105" s="291"/>
      <c r="AO105" s="291"/>
      <c r="AP105" s="291"/>
      <c r="AQ105" s="291"/>
      <c r="AR105" s="291"/>
      <c r="AS105" s="291"/>
      <c r="AT105" s="647"/>
      <c r="AU105" s="291"/>
      <c r="AV105" s="291"/>
      <c r="AW105" s="291"/>
      <c r="AX105" s="291"/>
      <c r="AY105" s="291"/>
      <c r="AZ105" s="291"/>
      <c r="BA105" s="291"/>
      <c r="BB105" s="291"/>
      <c r="BC105" s="291"/>
      <c r="BD105" s="291"/>
      <c r="BE105" s="291"/>
      <c r="BF105" s="647"/>
      <c r="BG105" s="832"/>
      <c r="BH105" s="832"/>
      <c r="BI105" s="291"/>
      <c r="BJ105" s="837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291"/>
      <c r="BV105" s="291"/>
      <c r="BW105" s="291"/>
      <c r="BX105" s="291"/>
      <c r="BY105" s="291"/>
      <c r="BZ105" s="291"/>
      <c r="CA105" s="291"/>
      <c r="CB105" s="291"/>
      <c r="CC105" s="291"/>
      <c r="CD105" s="291"/>
      <c r="CE105" s="291"/>
      <c r="CF105" s="291"/>
      <c r="CG105" s="291"/>
      <c r="CH105" s="291"/>
      <c r="CI105" s="291"/>
      <c r="CJ105" s="291"/>
      <c r="CK105" s="291"/>
      <c r="CL105" s="291"/>
      <c r="CM105" s="291"/>
      <c r="CN105" s="291"/>
      <c r="CO105" s="813"/>
      <c r="CP105" s="813"/>
      <c r="CQ105" s="813"/>
      <c r="CR105" s="813"/>
      <c r="CS105" s="813"/>
      <c r="CT105" s="813"/>
      <c r="CU105" s="813"/>
      <c r="CV105" s="291"/>
      <c r="CW105" s="291"/>
      <c r="CX105" s="291"/>
      <c r="CY105" s="291"/>
      <c r="CZ105" s="291"/>
      <c r="DA105" s="291"/>
      <c r="DB105" s="291"/>
      <c r="DC105" s="291"/>
      <c r="DD105" s="291"/>
      <c r="DE105" s="291"/>
      <c r="DF105" s="291"/>
      <c r="DG105" s="291"/>
      <c r="DH105" s="291"/>
      <c r="DI105" s="291"/>
      <c r="DJ105" s="291"/>
      <c r="DK105" s="291"/>
      <c r="DL105" s="291"/>
      <c r="DM105" s="291"/>
      <c r="DN105" s="291"/>
      <c r="DO105" s="291"/>
      <c r="DP105" s="291"/>
      <c r="DQ105" s="291"/>
      <c r="DR105" s="291"/>
      <c r="DS105" s="291"/>
      <c r="DT105" s="291"/>
      <c r="DU105" s="291"/>
      <c r="DV105" s="291"/>
      <c r="DW105" s="291"/>
      <c r="DX105" s="291"/>
      <c r="DY105" s="291"/>
      <c r="DZ105" s="291"/>
      <c r="EA105" s="291"/>
      <c r="EB105" s="291"/>
      <c r="EC105" s="291"/>
      <c r="ED105" s="291"/>
      <c r="EE105" s="291"/>
      <c r="EF105" s="837"/>
      <c r="EG105" s="837"/>
      <c r="EH105" s="837"/>
      <c r="EI105" s="837"/>
      <c r="EJ105" s="837"/>
      <c r="EK105" s="837"/>
      <c r="EL105" s="291"/>
      <c r="EM105" s="291"/>
      <c r="EN105" s="291"/>
      <c r="EO105" s="291"/>
      <c r="EP105" s="291"/>
      <c r="EQ105" s="291"/>
      <c r="ER105" s="291"/>
      <c r="ES105" s="291"/>
      <c r="ET105" s="291"/>
      <c r="EU105" s="291"/>
      <c r="EV105" s="291"/>
      <c r="EW105" s="291"/>
      <c r="EX105" s="291"/>
      <c r="EY105" s="291"/>
      <c r="EZ105" s="291"/>
      <c r="FA105" s="291"/>
      <c r="FB105" s="291"/>
      <c r="FC105" s="291"/>
      <c r="FD105" s="291"/>
      <c r="FE105" s="291"/>
      <c r="FF105" s="291"/>
      <c r="FG105" s="291"/>
      <c r="FH105" s="291"/>
      <c r="FI105" s="291"/>
      <c r="FJ105" s="291"/>
      <c r="FK105" s="291"/>
      <c r="FL105" s="291"/>
      <c r="FM105" s="291"/>
      <c r="FN105" s="291"/>
      <c r="FO105" s="291"/>
      <c r="FP105" s="291"/>
      <c r="FQ105" s="291"/>
      <c r="FR105" s="291"/>
      <c r="FS105" s="291"/>
      <c r="FT105" s="291"/>
      <c r="FU105" s="291"/>
      <c r="FV105" s="291"/>
      <c r="FW105" s="291"/>
      <c r="FX105" s="291"/>
      <c r="FY105" s="291"/>
      <c r="FZ105" s="291"/>
      <c r="GA105" s="291"/>
      <c r="GB105" s="291"/>
      <c r="GC105" s="291"/>
      <c r="GD105" s="291"/>
      <c r="GE105" s="291"/>
      <c r="GF105" s="291"/>
      <c r="GG105" s="291"/>
      <c r="GH105" s="291"/>
      <c r="GI105" s="291"/>
      <c r="GJ105" s="291"/>
      <c r="GK105" s="291"/>
      <c r="GL105" s="291"/>
      <c r="GM105" s="291"/>
      <c r="GN105" s="291"/>
      <c r="GO105" s="291"/>
      <c r="GP105" s="291"/>
      <c r="GQ105" s="291"/>
      <c r="GR105" s="291"/>
      <c r="GS105" s="291"/>
      <c r="GT105" s="291"/>
      <c r="GU105" s="291"/>
      <c r="GV105" s="291"/>
      <c r="GW105" s="291"/>
      <c r="GX105" s="291"/>
      <c r="GY105" s="291"/>
      <c r="GZ105" s="291"/>
      <c r="HA105" s="291"/>
      <c r="HB105" s="291"/>
      <c r="HC105" s="291"/>
      <c r="HD105" s="291"/>
      <c r="HE105" s="291"/>
      <c r="HF105" s="291"/>
      <c r="HG105" s="291"/>
      <c r="HH105" s="291"/>
      <c r="HI105" s="291"/>
      <c r="HJ105" s="291"/>
      <c r="HK105" s="291"/>
      <c r="HL105" s="291"/>
      <c r="HM105" s="291"/>
      <c r="HN105" s="291"/>
      <c r="HO105" s="291"/>
      <c r="HP105" s="291"/>
      <c r="HQ105" s="291"/>
      <c r="HR105" s="291"/>
      <c r="HS105" s="291"/>
      <c r="HT105" s="291"/>
      <c r="HU105" s="291"/>
      <c r="HV105" s="291"/>
      <c r="HW105" s="291"/>
      <c r="HX105" s="291"/>
      <c r="HY105" s="291"/>
      <c r="HZ105" s="291"/>
      <c r="IA105" s="291"/>
      <c r="IB105" s="291"/>
      <c r="IC105" s="291"/>
      <c r="ID105" s="291"/>
      <c r="IE105" s="291"/>
      <c r="IF105" s="291"/>
      <c r="IG105" s="291"/>
      <c r="IH105" s="291"/>
      <c r="II105" s="291"/>
      <c r="IJ105" s="291"/>
      <c r="IK105" s="291"/>
      <c r="IL105" s="291"/>
      <c r="IM105" s="291"/>
      <c r="IN105" s="291"/>
      <c r="IO105" s="291"/>
      <c r="IP105" s="291"/>
      <c r="IQ105" s="291"/>
      <c r="IR105" s="291"/>
      <c r="IS105" s="291"/>
      <c r="IT105" s="291"/>
      <c r="IU105" s="291"/>
      <c r="IV105" s="291"/>
      <c r="IW105" s="291"/>
      <c r="IX105" s="291"/>
      <c r="IY105" s="291"/>
      <c r="IZ105" s="291"/>
      <c r="JA105" s="291"/>
      <c r="JB105" s="291"/>
      <c r="JC105" s="291"/>
      <c r="JD105" s="291"/>
      <c r="JE105" s="291"/>
      <c r="JF105" s="291"/>
      <c r="JG105" s="291"/>
      <c r="JH105" s="291"/>
      <c r="JI105" s="291"/>
      <c r="JJ105" s="291"/>
      <c r="JK105" s="291"/>
      <c r="JL105" s="291"/>
      <c r="JM105" s="291"/>
      <c r="JN105" s="291"/>
      <c r="JO105" s="291"/>
      <c r="JP105" s="291"/>
      <c r="JQ105" s="291"/>
      <c r="JR105" s="291"/>
      <c r="JS105" s="291"/>
      <c r="JT105" s="291"/>
      <c r="JU105" s="291"/>
      <c r="JV105" s="291"/>
      <c r="JW105" s="291"/>
      <c r="JX105" s="291"/>
      <c r="JY105" s="291"/>
      <c r="JZ105" s="291"/>
      <c r="KA105" s="291"/>
      <c r="KB105" s="291"/>
      <c r="KC105" s="291"/>
      <c r="KD105" s="291"/>
      <c r="KE105" s="291"/>
      <c r="KF105" s="291"/>
      <c r="KG105" s="291"/>
      <c r="KH105" s="291"/>
      <c r="KI105" s="291"/>
      <c r="KJ105" s="291"/>
      <c r="KK105" s="291"/>
      <c r="KL105" s="291"/>
      <c r="KM105" s="291"/>
      <c r="KN105" s="291"/>
      <c r="KO105" s="291"/>
      <c r="KP105" s="291"/>
      <c r="KQ105" s="291"/>
      <c r="KR105" s="291"/>
      <c r="KS105" s="291"/>
      <c r="KT105" s="291"/>
      <c r="KU105" s="291"/>
      <c r="KV105" s="291"/>
      <c r="KW105" s="291"/>
      <c r="KX105" s="291"/>
      <c r="KY105" s="291"/>
      <c r="KZ105" s="291"/>
      <c r="LA105" s="291"/>
      <c r="LB105" s="291"/>
      <c r="LC105" s="291"/>
      <c r="LD105" s="291"/>
      <c r="LE105" s="291"/>
      <c r="LF105" s="291"/>
      <c r="LG105" s="291"/>
      <c r="LH105" s="291"/>
      <c r="LI105" s="291"/>
      <c r="LJ105" s="291"/>
      <c r="LK105" s="291"/>
      <c r="LL105" s="291"/>
      <c r="LM105" s="291"/>
      <c r="LN105" s="291"/>
      <c r="LO105" s="291"/>
      <c r="LP105" s="291"/>
      <c r="LQ105" s="291"/>
      <c r="LR105" s="291"/>
      <c r="LS105" s="291"/>
      <c r="LT105" s="291"/>
      <c r="LU105" s="291"/>
      <c r="LV105" s="291"/>
      <c r="LW105" s="291"/>
      <c r="LX105" s="291"/>
      <c r="LY105" s="291"/>
      <c r="LZ105" s="291"/>
      <c r="MA105" s="291"/>
      <c r="MB105" s="291"/>
      <c r="MC105" s="291"/>
      <c r="MD105" s="291"/>
      <c r="ME105" s="291"/>
      <c r="MF105" s="291"/>
      <c r="MG105" s="291"/>
      <c r="MH105" s="291"/>
      <c r="MI105" s="291"/>
      <c r="MJ105" s="291"/>
      <c r="MK105" s="291"/>
      <c r="ML105" s="291"/>
      <c r="MM105" s="291"/>
      <c r="MN105" s="291"/>
      <c r="MO105" s="291"/>
      <c r="MP105" s="291"/>
      <c r="MQ105" s="291"/>
      <c r="MR105" s="291"/>
      <c r="MS105" s="291"/>
      <c r="MT105" s="291"/>
      <c r="MU105" s="291"/>
      <c r="MV105" s="291"/>
      <c r="MW105" s="291"/>
      <c r="MX105" s="291"/>
      <c r="MY105" s="291"/>
      <c r="MZ105" s="291"/>
      <c r="NA105" s="291"/>
      <c r="NB105" s="291"/>
      <c r="NC105" s="291"/>
      <c r="ND105" s="291"/>
      <c r="NE105" s="291"/>
      <c r="PR105" s="278"/>
      <c r="PS105" s="379" t="n">
        <f aca="false">PS103-PR103</f>
        <v>-482.546004477197</v>
      </c>
      <c r="PX105" s="278"/>
      <c r="PZ105" s="380"/>
    </row>
    <row r="106" customFormat="false" ht="25.5" hidden="false" customHeight="true" outlineLevel="0" collapsed="false">
      <c r="A106" s="291"/>
      <c r="B106" s="291"/>
      <c r="C106" s="291"/>
      <c r="D106" s="291"/>
      <c r="E106" s="291"/>
      <c r="F106" s="291"/>
      <c r="G106" s="291"/>
      <c r="H106" s="291"/>
      <c r="I106" s="291"/>
      <c r="J106" s="802"/>
      <c r="K106" s="802"/>
      <c r="L106" s="802"/>
      <c r="M106" s="802"/>
      <c r="N106" s="802"/>
      <c r="O106" s="802"/>
      <c r="P106" s="802"/>
      <c r="Q106" s="802"/>
      <c r="R106" s="802"/>
      <c r="S106" s="802"/>
      <c r="T106" s="802"/>
      <c r="U106" s="802"/>
      <c r="V106" s="802"/>
      <c r="W106" s="802"/>
      <c r="X106" s="802"/>
      <c r="Y106" s="802"/>
      <c r="Z106" s="802"/>
      <c r="AA106" s="802"/>
      <c r="AB106" s="802"/>
      <c r="AC106" s="802"/>
      <c r="AD106" s="802"/>
      <c r="AE106" s="802"/>
      <c r="AF106" s="840"/>
      <c r="AG106" s="840"/>
      <c r="AH106" s="802"/>
      <c r="AI106" s="802"/>
      <c r="AJ106" s="802"/>
      <c r="AK106" s="802"/>
      <c r="AL106" s="841"/>
      <c r="AM106" s="291"/>
      <c r="AN106" s="291"/>
      <c r="AO106" s="291"/>
      <c r="AP106" s="291"/>
      <c r="AQ106" s="291"/>
      <c r="AR106" s="291"/>
      <c r="AS106" s="291"/>
      <c r="AT106" s="647"/>
      <c r="AU106" s="291"/>
      <c r="AV106" s="291"/>
      <c r="AW106" s="291"/>
      <c r="AX106" s="291"/>
      <c r="AY106" s="291"/>
      <c r="AZ106" s="291"/>
      <c r="BA106" s="291"/>
      <c r="BB106" s="291"/>
      <c r="BC106" s="291"/>
      <c r="BD106" s="291"/>
      <c r="BE106" s="291"/>
      <c r="BF106" s="647"/>
      <c r="BG106" s="291"/>
      <c r="BH106" s="291"/>
      <c r="BI106" s="291"/>
      <c r="BJ106" s="837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291"/>
      <c r="BV106" s="291"/>
      <c r="BW106" s="291"/>
      <c r="BX106" s="291"/>
      <c r="BY106" s="291"/>
      <c r="BZ106" s="291"/>
      <c r="CA106" s="291"/>
      <c r="CB106" s="291"/>
      <c r="CC106" s="291"/>
      <c r="CD106" s="291"/>
      <c r="CE106" s="291"/>
      <c r="CF106" s="291"/>
      <c r="CG106" s="291"/>
      <c r="CH106" s="291"/>
      <c r="CI106" s="291"/>
      <c r="CJ106" s="291"/>
      <c r="CK106" s="291"/>
      <c r="CL106" s="291"/>
      <c r="CM106" s="291"/>
      <c r="CN106" s="291"/>
      <c r="CO106" s="813"/>
      <c r="CP106" s="813"/>
      <c r="CQ106" s="813"/>
      <c r="CR106" s="813"/>
      <c r="CS106" s="813"/>
      <c r="CT106" s="813"/>
      <c r="CU106" s="813"/>
      <c r="CV106" s="291"/>
      <c r="CW106" s="291"/>
      <c r="CX106" s="291"/>
      <c r="CY106" s="291"/>
      <c r="CZ106" s="291"/>
      <c r="DA106" s="291"/>
      <c r="DB106" s="291"/>
      <c r="DC106" s="291"/>
      <c r="DD106" s="291"/>
      <c r="DE106" s="291"/>
      <c r="DF106" s="291"/>
      <c r="DG106" s="291"/>
      <c r="DH106" s="291"/>
      <c r="DI106" s="291"/>
      <c r="DJ106" s="291"/>
      <c r="DK106" s="291"/>
      <c r="DL106" s="291"/>
      <c r="DM106" s="291"/>
      <c r="DN106" s="291"/>
      <c r="DO106" s="291"/>
      <c r="DP106" s="291"/>
      <c r="DQ106" s="291"/>
      <c r="DR106" s="291"/>
      <c r="DS106" s="291"/>
      <c r="DT106" s="291"/>
      <c r="DU106" s="291"/>
      <c r="DV106" s="291"/>
      <c r="DW106" s="291"/>
      <c r="DX106" s="291"/>
      <c r="DY106" s="291"/>
      <c r="DZ106" s="291"/>
      <c r="EA106" s="291"/>
      <c r="EB106" s="291"/>
      <c r="EC106" s="291"/>
      <c r="ED106" s="291"/>
      <c r="EE106" s="291"/>
      <c r="EF106" s="291"/>
      <c r="EG106" s="291"/>
      <c r="EH106" s="291"/>
      <c r="EI106" s="291"/>
      <c r="EJ106" s="291"/>
      <c r="EK106" s="291"/>
      <c r="EL106" s="291"/>
      <c r="EM106" s="291"/>
      <c r="EN106" s="291"/>
      <c r="EO106" s="291"/>
      <c r="EP106" s="291"/>
      <c r="EQ106" s="291"/>
      <c r="ER106" s="291"/>
      <c r="ES106" s="291"/>
      <c r="ET106" s="291"/>
      <c r="EU106" s="291"/>
      <c r="EV106" s="291"/>
      <c r="EW106" s="291"/>
      <c r="EX106" s="291"/>
      <c r="EY106" s="291"/>
      <c r="EZ106" s="291"/>
      <c r="FA106" s="291"/>
      <c r="FB106" s="291"/>
      <c r="FC106" s="291"/>
      <c r="FD106" s="291"/>
      <c r="FE106" s="291"/>
      <c r="FF106" s="291"/>
      <c r="FG106" s="291"/>
      <c r="FH106" s="291"/>
      <c r="FI106" s="291"/>
      <c r="FJ106" s="291"/>
      <c r="FK106" s="291"/>
      <c r="FL106" s="291"/>
      <c r="FM106" s="291"/>
      <c r="FN106" s="291"/>
      <c r="FO106" s="291"/>
      <c r="FP106" s="291"/>
      <c r="FQ106" s="291"/>
      <c r="FR106" s="291"/>
      <c r="FS106" s="291"/>
      <c r="FT106" s="291"/>
      <c r="FU106" s="291"/>
      <c r="FV106" s="291"/>
      <c r="FW106" s="291"/>
      <c r="FX106" s="291"/>
      <c r="FY106" s="291"/>
      <c r="FZ106" s="291"/>
      <c r="GA106" s="291"/>
      <c r="GB106" s="291"/>
      <c r="GC106" s="291"/>
      <c r="GD106" s="291"/>
      <c r="GE106" s="291"/>
      <c r="GF106" s="291"/>
      <c r="GG106" s="291"/>
      <c r="GH106" s="291"/>
      <c r="GI106" s="291"/>
      <c r="GJ106" s="291"/>
      <c r="GK106" s="291"/>
      <c r="GL106" s="291"/>
      <c r="GM106" s="291"/>
      <c r="GN106" s="291"/>
      <c r="GO106" s="291"/>
      <c r="GP106" s="291"/>
      <c r="GQ106" s="291"/>
      <c r="GR106" s="291"/>
      <c r="GS106" s="291"/>
      <c r="GT106" s="291"/>
      <c r="GU106" s="291"/>
      <c r="GV106" s="291"/>
      <c r="GW106" s="291"/>
      <c r="GX106" s="291"/>
      <c r="GY106" s="291"/>
      <c r="GZ106" s="291"/>
      <c r="HA106" s="291"/>
      <c r="HB106" s="291"/>
      <c r="HC106" s="291"/>
      <c r="HD106" s="291"/>
      <c r="HE106" s="291"/>
      <c r="HF106" s="291"/>
      <c r="HG106" s="291"/>
      <c r="HH106" s="291"/>
      <c r="HI106" s="291"/>
      <c r="HJ106" s="291"/>
      <c r="HK106" s="291"/>
      <c r="HL106" s="291"/>
      <c r="HM106" s="291"/>
      <c r="HN106" s="291"/>
      <c r="HO106" s="291"/>
      <c r="HP106" s="291"/>
      <c r="HQ106" s="291"/>
      <c r="HR106" s="291"/>
      <c r="HS106" s="291"/>
      <c r="HT106" s="291"/>
      <c r="HU106" s="291"/>
      <c r="HV106" s="291"/>
      <c r="HW106" s="291"/>
      <c r="HX106" s="291"/>
      <c r="HY106" s="291"/>
      <c r="HZ106" s="291"/>
      <c r="IA106" s="291"/>
      <c r="IB106" s="291"/>
      <c r="IC106" s="291"/>
      <c r="ID106" s="291"/>
      <c r="IE106" s="291"/>
      <c r="IF106" s="291"/>
      <c r="IG106" s="291"/>
      <c r="IH106" s="291"/>
      <c r="II106" s="291"/>
      <c r="IJ106" s="291"/>
      <c r="IK106" s="291"/>
      <c r="IL106" s="291"/>
      <c r="IM106" s="291"/>
      <c r="IN106" s="291"/>
      <c r="IO106" s="291"/>
      <c r="IP106" s="291"/>
      <c r="IQ106" s="291"/>
      <c r="IR106" s="291"/>
      <c r="IS106" s="291"/>
      <c r="IT106" s="291"/>
      <c r="IU106" s="291"/>
      <c r="IV106" s="291"/>
      <c r="IW106" s="291"/>
      <c r="IX106" s="291"/>
      <c r="IY106" s="291"/>
      <c r="IZ106" s="291"/>
      <c r="JA106" s="291"/>
      <c r="JB106" s="291"/>
      <c r="JC106" s="291"/>
      <c r="JD106" s="291"/>
      <c r="JE106" s="291"/>
      <c r="JF106" s="291"/>
      <c r="JG106" s="291"/>
      <c r="JH106" s="291"/>
      <c r="JI106" s="291"/>
      <c r="JJ106" s="291"/>
      <c r="JK106" s="291"/>
      <c r="JL106" s="291"/>
      <c r="JM106" s="291"/>
      <c r="JN106" s="291"/>
      <c r="JO106" s="291"/>
      <c r="JP106" s="291"/>
      <c r="JQ106" s="291"/>
      <c r="JR106" s="291"/>
      <c r="JS106" s="291"/>
      <c r="JT106" s="291"/>
      <c r="JU106" s="291"/>
      <c r="JV106" s="291"/>
      <c r="JW106" s="291"/>
      <c r="JX106" s="291"/>
      <c r="JY106" s="291"/>
      <c r="JZ106" s="291"/>
      <c r="KA106" s="291"/>
      <c r="KB106" s="291"/>
      <c r="KC106" s="291"/>
      <c r="KD106" s="291"/>
      <c r="KE106" s="291"/>
      <c r="KF106" s="291"/>
      <c r="KG106" s="291"/>
      <c r="KH106" s="291"/>
      <c r="KI106" s="291"/>
      <c r="KJ106" s="291"/>
      <c r="KK106" s="291"/>
      <c r="KL106" s="291"/>
      <c r="KM106" s="291"/>
      <c r="KN106" s="291"/>
      <c r="KO106" s="291"/>
      <c r="KP106" s="291"/>
      <c r="KQ106" s="291"/>
      <c r="KR106" s="291"/>
      <c r="KS106" s="291"/>
      <c r="KT106" s="291"/>
      <c r="KU106" s="291"/>
      <c r="KV106" s="291"/>
      <c r="KW106" s="291"/>
      <c r="KX106" s="291"/>
      <c r="KY106" s="291"/>
      <c r="KZ106" s="291"/>
      <c r="LA106" s="291"/>
      <c r="LB106" s="291"/>
      <c r="LC106" s="291"/>
      <c r="LD106" s="291"/>
      <c r="LE106" s="291"/>
      <c r="LF106" s="291"/>
      <c r="LG106" s="291"/>
      <c r="LH106" s="291"/>
      <c r="LI106" s="291"/>
      <c r="LJ106" s="291"/>
      <c r="LK106" s="291"/>
      <c r="LL106" s="291"/>
      <c r="LM106" s="291"/>
      <c r="LN106" s="291"/>
      <c r="LO106" s="291"/>
      <c r="LP106" s="291"/>
      <c r="LQ106" s="291"/>
      <c r="LR106" s="291"/>
      <c r="LS106" s="291"/>
      <c r="LT106" s="291"/>
      <c r="LU106" s="291"/>
      <c r="LV106" s="291"/>
      <c r="LW106" s="291"/>
      <c r="LX106" s="291"/>
      <c r="LY106" s="291"/>
      <c r="LZ106" s="291"/>
      <c r="MA106" s="291"/>
      <c r="MB106" s="291"/>
      <c r="MC106" s="291"/>
      <c r="MD106" s="291"/>
      <c r="ME106" s="291"/>
      <c r="MF106" s="291"/>
      <c r="MG106" s="291"/>
      <c r="MH106" s="291"/>
      <c r="MI106" s="291"/>
      <c r="MJ106" s="291"/>
      <c r="MK106" s="291"/>
      <c r="ML106" s="291"/>
      <c r="MM106" s="291"/>
      <c r="MN106" s="291"/>
      <c r="MO106" s="291"/>
      <c r="MP106" s="291"/>
      <c r="MQ106" s="291"/>
      <c r="MR106" s="291"/>
      <c r="MS106" s="291"/>
      <c r="MT106" s="291"/>
      <c r="MU106" s="842"/>
      <c r="MV106" s="842"/>
      <c r="MW106" s="842"/>
      <c r="MX106" s="842"/>
      <c r="MY106" s="842"/>
      <c r="MZ106" s="842"/>
      <c r="NA106" s="689"/>
      <c r="NB106" s="291"/>
      <c r="NC106" s="291"/>
      <c r="PR106" s="278"/>
      <c r="PS106" s="278"/>
      <c r="PX106" s="278"/>
      <c r="PZ106" s="380"/>
    </row>
    <row r="107" customFormat="false" ht="15" hidden="false" customHeight="true" outlineLevel="0" collapsed="false">
      <c r="A107" s="291"/>
      <c r="B107" s="291"/>
      <c r="C107" s="291"/>
      <c r="D107" s="291"/>
      <c r="E107" s="291"/>
      <c r="F107" s="291"/>
      <c r="G107" s="291"/>
      <c r="H107" s="291"/>
      <c r="I107" s="291"/>
      <c r="J107" s="802"/>
      <c r="K107" s="802"/>
      <c r="L107" s="802"/>
      <c r="M107" s="802"/>
      <c r="N107" s="802"/>
      <c r="O107" s="802"/>
      <c r="P107" s="802"/>
      <c r="Q107" s="802"/>
      <c r="R107" s="802"/>
      <c r="S107" s="802"/>
      <c r="T107" s="802"/>
      <c r="U107" s="802"/>
      <c r="V107" s="802"/>
      <c r="W107" s="802"/>
      <c r="X107" s="802"/>
      <c r="Y107" s="802"/>
      <c r="Z107" s="802"/>
      <c r="AA107" s="802"/>
      <c r="AB107" s="802"/>
      <c r="AC107" s="802"/>
      <c r="AD107" s="802"/>
      <c r="AE107" s="802"/>
      <c r="AF107" s="832"/>
      <c r="AG107" s="840"/>
      <c r="AH107" s="802"/>
      <c r="AI107" s="802"/>
      <c r="AJ107" s="802"/>
      <c r="AK107" s="802"/>
      <c r="AL107" s="841"/>
      <c r="AM107" s="291"/>
      <c r="AN107" s="291"/>
      <c r="AO107" s="291"/>
      <c r="AP107" s="291"/>
      <c r="AQ107" s="291"/>
      <c r="AR107" s="291"/>
      <c r="AS107" s="291"/>
      <c r="AT107" s="647"/>
      <c r="AU107" s="291"/>
      <c r="AV107" s="291"/>
      <c r="AW107" s="291"/>
      <c r="AX107" s="291"/>
      <c r="AY107" s="291"/>
      <c r="AZ107" s="291"/>
      <c r="BA107" s="291"/>
      <c r="BB107" s="291"/>
      <c r="BC107" s="291"/>
      <c r="BD107" s="291"/>
      <c r="BE107" s="291"/>
      <c r="BF107" s="647"/>
      <c r="BG107" s="291"/>
      <c r="BH107" s="291"/>
      <c r="BI107" s="291"/>
      <c r="BJ107" s="837"/>
      <c r="BK107" s="291"/>
      <c r="BL107" s="291"/>
      <c r="BM107" s="291"/>
      <c r="BN107" s="291"/>
      <c r="BO107" s="291"/>
      <c r="BP107" s="291"/>
      <c r="BQ107" s="291"/>
      <c r="BR107" s="291"/>
      <c r="BS107" s="291"/>
      <c r="BT107" s="291"/>
      <c r="BU107" s="291"/>
      <c r="BV107" s="291"/>
      <c r="BW107" s="291"/>
      <c r="BX107" s="291"/>
      <c r="BY107" s="291"/>
      <c r="BZ107" s="291"/>
      <c r="CA107" s="291"/>
      <c r="CB107" s="291"/>
      <c r="CC107" s="291"/>
      <c r="CD107" s="291"/>
      <c r="CE107" s="291"/>
      <c r="CF107" s="291"/>
      <c r="CG107" s="291"/>
      <c r="CH107" s="291"/>
      <c r="CI107" s="291"/>
      <c r="CJ107" s="291"/>
      <c r="CK107" s="291"/>
      <c r="CL107" s="291"/>
      <c r="CM107" s="291"/>
      <c r="CN107" s="291"/>
      <c r="CO107" s="813"/>
      <c r="CP107" s="813"/>
      <c r="CQ107" s="813"/>
      <c r="CR107" s="813"/>
      <c r="CS107" s="813"/>
      <c r="CT107" s="813"/>
      <c r="CU107" s="813"/>
      <c r="CV107" s="291"/>
      <c r="CW107" s="291"/>
      <c r="CX107" s="291"/>
      <c r="CY107" s="291"/>
      <c r="CZ107" s="291"/>
      <c r="DA107" s="291"/>
      <c r="DB107" s="291"/>
      <c r="DC107" s="291"/>
      <c r="DD107" s="291"/>
      <c r="DE107" s="291"/>
      <c r="DF107" s="291"/>
      <c r="DG107" s="291"/>
      <c r="DH107" s="291"/>
      <c r="DI107" s="291"/>
      <c r="DJ107" s="291"/>
      <c r="DK107" s="291"/>
      <c r="DL107" s="291"/>
      <c r="DM107" s="291"/>
      <c r="DN107" s="291"/>
      <c r="DO107" s="291"/>
      <c r="DP107" s="291"/>
      <c r="DQ107" s="291"/>
      <c r="DR107" s="291"/>
      <c r="DS107" s="291"/>
      <c r="DT107" s="291"/>
      <c r="DU107" s="291"/>
      <c r="DV107" s="291"/>
      <c r="DW107" s="291"/>
      <c r="DX107" s="291"/>
      <c r="DY107" s="291"/>
      <c r="DZ107" s="291"/>
      <c r="EA107" s="291"/>
      <c r="EB107" s="291"/>
      <c r="EC107" s="291"/>
      <c r="ED107" s="291"/>
      <c r="EE107" s="291"/>
      <c r="EF107" s="291"/>
      <c r="EG107" s="291"/>
      <c r="EH107" s="291"/>
      <c r="EI107" s="291"/>
      <c r="EJ107" s="291"/>
      <c r="EK107" s="291"/>
      <c r="EL107" s="291"/>
      <c r="EM107" s="291"/>
      <c r="EN107" s="291"/>
      <c r="EO107" s="291"/>
      <c r="EP107" s="291"/>
      <c r="EQ107" s="291"/>
      <c r="ER107" s="291"/>
      <c r="ES107" s="291"/>
      <c r="ET107" s="291"/>
      <c r="EU107" s="291"/>
      <c r="EV107" s="291"/>
      <c r="EW107" s="291"/>
      <c r="EX107" s="291"/>
      <c r="EY107" s="291"/>
      <c r="EZ107" s="291"/>
      <c r="FA107" s="291"/>
      <c r="FB107" s="291"/>
      <c r="FC107" s="291"/>
      <c r="FD107" s="291"/>
      <c r="FE107" s="291"/>
      <c r="FF107" s="291"/>
      <c r="FG107" s="291"/>
      <c r="FH107" s="291"/>
      <c r="FI107" s="291"/>
      <c r="FJ107" s="291"/>
      <c r="FK107" s="291"/>
      <c r="FL107" s="291"/>
      <c r="FM107" s="291"/>
      <c r="FN107" s="291"/>
      <c r="FO107" s="291"/>
      <c r="FP107" s="291"/>
      <c r="FQ107" s="291"/>
      <c r="FR107" s="291"/>
      <c r="FS107" s="291"/>
      <c r="FT107" s="291"/>
      <c r="FU107" s="291"/>
      <c r="FV107" s="291"/>
      <c r="FW107" s="291"/>
      <c r="FX107" s="291"/>
      <c r="FY107" s="291"/>
      <c r="FZ107" s="291"/>
      <c r="GA107" s="291"/>
      <c r="GB107" s="291"/>
      <c r="GC107" s="291"/>
      <c r="GD107" s="291"/>
      <c r="GE107" s="291"/>
      <c r="GF107" s="291"/>
      <c r="GG107" s="291"/>
      <c r="GH107" s="291"/>
      <c r="GI107" s="291"/>
      <c r="GJ107" s="291"/>
      <c r="GK107" s="291"/>
      <c r="GL107" s="291"/>
      <c r="GM107" s="291"/>
      <c r="GN107" s="291"/>
      <c r="GO107" s="291"/>
      <c r="GP107" s="291"/>
      <c r="GQ107" s="291"/>
      <c r="GR107" s="291"/>
      <c r="GS107" s="291"/>
      <c r="GT107" s="291"/>
      <c r="GU107" s="291"/>
      <c r="GV107" s="291"/>
      <c r="GW107" s="291"/>
      <c r="GX107" s="291"/>
      <c r="GY107" s="291"/>
      <c r="GZ107" s="291"/>
      <c r="HA107" s="291"/>
      <c r="HB107" s="291"/>
      <c r="HC107" s="291"/>
      <c r="HD107" s="291"/>
      <c r="HE107" s="291"/>
      <c r="HF107" s="291"/>
      <c r="HG107" s="291"/>
      <c r="HH107" s="291"/>
      <c r="HI107" s="291"/>
      <c r="HJ107" s="291"/>
      <c r="HK107" s="291"/>
      <c r="HL107" s="291"/>
      <c r="HM107" s="291"/>
      <c r="HN107" s="291"/>
      <c r="HO107" s="291"/>
      <c r="HP107" s="291"/>
      <c r="HQ107" s="291"/>
      <c r="HR107" s="291"/>
      <c r="HS107" s="291"/>
      <c r="HT107" s="291"/>
      <c r="HU107" s="291"/>
      <c r="HV107" s="291"/>
      <c r="HW107" s="291"/>
      <c r="HX107" s="291"/>
      <c r="HY107" s="291"/>
      <c r="HZ107" s="291"/>
      <c r="IA107" s="291"/>
      <c r="IB107" s="291"/>
      <c r="IC107" s="291"/>
      <c r="ID107" s="291"/>
      <c r="IE107" s="291"/>
      <c r="IF107" s="291"/>
      <c r="IG107" s="291"/>
      <c r="IH107" s="291"/>
      <c r="II107" s="291"/>
      <c r="IJ107" s="291"/>
      <c r="IK107" s="291"/>
      <c r="IL107" s="291"/>
      <c r="IM107" s="291"/>
      <c r="IN107" s="291"/>
      <c r="IO107" s="291"/>
      <c r="IP107" s="291"/>
      <c r="IQ107" s="291"/>
      <c r="IR107" s="291"/>
      <c r="IS107" s="291"/>
      <c r="IT107" s="291"/>
      <c r="IU107" s="291"/>
      <c r="IV107" s="291"/>
      <c r="IW107" s="291"/>
      <c r="IX107" s="291"/>
      <c r="IY107" s="291"/>
      <c r="IZ107" s="291"/>
      <c r="JA107" s="291"/>
      <c r="JB107" s="291"/>
      <c r="JC107" s="291"/>
      <c r="JD107" s="291"/>
      <c r="JE107" s="291"/>
      <c r="JF107" s="291"/>
      <c r="JG107" s="291"/>
      <c r="JH107" s="291"/>
      <c r="JI107" s="291"/>
      <c r="JJ107" s="291"/>
      <c r="JK107" s="291"/>
      <c r="JL107" s="291"/>
      <c r="JM107" s="291"/>
      <c r="JN107" s="291"/>
      <c r="JO107" s="291"/>
      <c r="JP107" s="291"/>
      <c r="JQ107" s="291"/>
      <c r="JR107" s="291"/>
      <c r="JS107" s="291"/>
      <c r="JT107" s="291"/>
      <c r="JU107" s="291"/>
      <c r="JV107" s="291"/>
      <c r="JW107" s="291"/>
      <c r="JX107" s="291"/>
      <c r="JY107" s="291"/>
      <c r="JZ107" s="291"/>
      <c r="KA107" s="291"/>
      <c r="KB107" s="291"/>
      <c r="KC107" s="291"/>
      <c r="KD107" s="291"/>
      <c r="KE107" s="291"/>
      <c r="KF107" s="291"/>
      <c r="KG107" s="291"/>
      <c r="KH107" s="291"/>
      <c r="KI107" s="291"/>
      <c r="KJ107" s="291"/>
      <c r="KK107" s="291"/>
      <c r="KL107" s="291"/>
      <c r="KM107" s="291"/>
      <c r="KN107" s="291"/>
      <c r="KO107" s="291"/>
      <c r="KP107" s="291"/>
      <c r="KQ107" s="291"/>
      <c r="KR107" s="291"/>
      <c r="KS107" s="291"/>
      <c r="KT107" s="291"/>
      <c r="KU107" s="291"/>
      <c r="KV107" s="291"/>
      <c r="KW107" s="291"/>
      <c r="KX107" s="291"/>
      <c r="KY107" s="291"/>
      <c r="KZ107" s="291"/>
      <c r="LA107" s="291"/>
      <c r="LB107" s="291"/>
      <c r="LC107" s="291"/>
      <c r="LD107" s="291"/>
      <c r="LE107" s="291"/>
      <c r="LF107" s="291"/>
      <c r="LG107" s="291"/>
      <c r="LH107" s="291"/>
      <c r="LI107" s="291"/>
      <c r="LJ107" s="291"/>
      <c r="LK107" s="291"/>
      <c r="LL107" s="291"/>
      <c r="LM107" s="291"/>
      <c r="LN107" s="291"/>
      <c r="LO107" s="291"/>
      <c r="LP107" s="291"/>
      <c r="LQ107" s="291"/>
      <c r="LR107" s="291"/>
      <c r="LS107" s="291"/>
      <c r="LT107" s="291"/>
      <c r="LU107" s="291"/>
      <c r="LV107" s="291"/>
      <c r="LW107" s="291"/>
      <c r="LX107" s="291"/>
      <c r="LY107" s="291"/>
      <c r="LZ107" s="291"/>
      <c r="MA107" s="291"/>
      <c r="MB107" s="291"/>
      <c r="MC107" s="291"/>
      <c r="MD107" s="291"/>
      <c r="ME107" s="291"/>
      <c r="MF107" s="291"/>
      <c r="MG107" s="291"/>
      <c r="MH107" s="291"/>
      <c r="MI107" s="291"/>
      <c r="MJ107" s="291"/>
      <c r="MK107" s="291"/>
      <c r="ML107" s="291"/>
      <c r="MM107" s="291"/>
      <c r="MN107" s="291"/>
      <c r="MO107" s="291"/>
      <c r="MP107" s="291"/>
      <c r="MQ107" s="291"/>
      <c r="MR107" s="291"/>
      <c r="MS107" s="291"/>
      <c r="MT107" s="291"/>
      <c r="MU107" s="842"/>
      <c r="MV107" s="842"/>
      <c r="MW107" s="842"/>
      <c r="MX107" s="842"/>
      <c r="MY107" s="842"/>
      <c r="MZ107" s="842"/>
      <c r="NA107" s="689"/>
      <c r="NB107" s="291"/>
      <c r="NC107" s="291"/>
      <c r="PR107" s="278"/>
      <c r="PS107" s="278"/>
      <c r="PX107" s="278"/>
      <c r="PZ107" s="380"/>
    </row>
    <row r="108" customFormat="false" ht="15" hidden="false" customHeight="true" outlineLevel="0" collapsed="false">
      <c r="A108" s="291"/>
      <c r="B108" s="291"/>
      <c r="C108" s="291"/>
      <c r="D108" s="802"/>
      <c r="E108" s="802"/>
      <c r="F108" s="802"/>
      <c r="G108" s="802"/>
      <c r="H108" s="802"/>
      <c r="I108" s="802"/>
      <c r="J108" s="802"/>
      <c r="K108" s="802"/>
      <c r="L108" s="802"/>
      <c r="M108" s="802"/>
      <c r="N108" s="802"/>
      <c r="O108" s="832"/>
      <c r="P108" s="832"/>
      <c r="Q108" s="802"/>
      <c r="R108" s="802"/>
      <c r="S108" s="802"/>
      <c r="T108" s="802"/>
      <c r="U108" s="802"/>
      <c r="V108" s="802"/>
      <c r="W108" s="802"/>
      <c r="X108" s="802"/>
      <c r="Y108" s="802"/>
      <c r="Z108" s="802"/>
      <c r="AA108" s="802"/>
      <c r="AB108" s="802"/>
      <c r="AC108" s="802"/>
      <c r="AD108" s="802"/>
      <c r="AE108" s="802"/>
      <c r="AF108" s="832"/>
      <c r="AG108" s="832"/>
      <c r="AH108" s="832"/>
      <c r="AI108" s="802"/>
      <c r="AJ108" s="802"/>
      <c r="AK108" s="802"/>
      <c r="AL108" s="832"/>
      <c r="AM108" s="291"/>
      <c r="AN108" s="291"/>
      <c r="AO108" s="291"/>
      <c r="AP108" s="291"/>
      <c r="AQ108" s="291"/>
      <c r="AR108" s="291"/>
      <c r="AS108" s="291"/>
      <c r="AT108" s="291"/>
      <c r="AU108" s="291"/>
      <c r="AV108" s="291"/>
      <c r="AW108" s="291"/>
      <c r="AX108" s="291"/>
      <c r="AY108" s="291"/>
      <c r="AZ108" s="291"/>
      <c r="BA108" s="291"/>
      <c r="BB108" s="291"/>
      <c r="BC108" s="291"/>
      <c r="BD108" s="291"/>
      <c r="BE108" s="291"/>
      <c r="BF108" s="837"/>
      <c r="BG108" s="837"/>
      <c r="BH108" s="291"/>
      <c r="BI108" s="291"/>
      <c r="BJ108" s="291"/>
      <c r="BK108" s="291"/>
      <c r="BL108" s="291"/>
      <c r="BM108" s="291"/>
      <c r="BN108" s="291"/>
      <c r="BO108" s="291"/>
      <c r="BP108" s="291"/>
      <c r="BQ108" s="291"/>
      <c r="BR108" s="291"/>
      <c r="BS108" s="291"/>
      <c r="BT108" s="291"/>
      <c r="BU108" s="291"/>
      <c r="BV108" s="291"/>
      <c r="BW108" s="291"/>
      <c r="BX108" s="291"/>
      <c r="BY108" s="291"/>
      <c r="BZ108" s="291"/>
      <c r="CA108" s="291"/>
      <c r="CB108" s="291"/>
      <c r="CC108" s="291"/>
      <c r="CD108" s="291"/>
      <c r="CE108" s="291"/>
      <c r="CF108" s="291"/>
      <c r="CG108" s="291"/>
      <c r="CH108" s="291"/>
      <c r="CI108" s="291"/>
      <c r="CJ108" s="291"/>
      <c r="CK108" s="291"/>
      <c r="CL108" s="291"/>
      <c r="CM108" s="291"/>
      <c r="CN108" s="291"/>
      <c r="CO108" s="813"/>
      <c r="CP108" s="813"/>
      <c r="CQ108" s="813"/>
      <c r="CR108" s="813"/>
      <c r="CS108" s="813"/>
      <c r="CT108" s="813"/>
      <c r="CU108" s="813"/>
      <c r="CV108" s="291"/>
      <c r="CW108" s="291"/>
      <c r="CX108" s="291"/>
      <c r="CY108" s="291"/>
      <c r="CZ108" s="291"/>
      <c r="DA108" s="291"/>
      <c r="DB108" s="291"/>
      <c r="DC108" s="291"/>
      <c r="DD108" s="291"/>
      <c r="DE108" s="291"/>
      <c r="DF108" s="291"/>
      <c r="DG108" s="291"/>
      <c r="DH108" s="291"/>
      <c r="DI108" s="291"/>
      <c r="DJ108" s="291"/>
      <c r="DK108" s="291"/>
      <c r="DL108" s="291"/>
      <c r="DM108" s="291"/>
      <c r="DN108" s="291"/>
      <c r="DO108" s="291"/>
      <c r="DP108" s="291"/>
      <c r="DQ108" s="291"/>
      <c r="DR108" s="291"/>
      <c r="DS108" s="291"/>
      <c r="DT108" s="291"/>
      <c r="DU108" s="291"/>
      <c r="DV108" s="291"/>
      <c r="DW108" s="291"/>
      <c r="DX108" s="291"/>
      <c r="DY108" s="291"/>
      <c r="DZ108" s="291"/>
      <c r="EA108" s="291"/>
      <c r="EB108" s="291"/>
      <c r="EC108" s="291"/>
      <c r="ED108" s="291"/>
      <c r="EE108" s="291"/>
      <c r="EF108" s="647"/>
      <c r="EG108" s="647"/>
      <c r="EH108" s="647"/>
      <c r="EI108" s="647"/>
      <c r="EJ108" s="647"/>
      <c r="EK108" s="647"/>
      <c r="EL108" s="291"/>
      <c r="EM108" s="291"/>
      <c r="EN108" s="291"/>
      <c r="EO108" s="291"/>
      <c r="EP108" s="291"/>
      <c r="EQ108" s="291"/>
      <c r="ER108" s="291"/>
      <c r="ES108" s="291"/>
      <c r="ET108" s="291"/>
      <c r="EU108" s="291"/>
      <c r="EV108" s="291"/>
      <c r="EW108" s="291"/>
      <c r="EX108" s="291"/>
      <c r="EY108" s="291"/>
      <c r="EZ108" s="291"/>
      <c r="FA108" s="291"/>
      <c r="FB108" s="291"/>
      <c r="FC108" s="291"/>
      <c r="FD108" s="291"/>
      <c r="FE108" s="291"/>
      <c r="FF108" s="291"/>
      <c r="FG108" s="291"/>
      <c r="FH108" s="291"/>
      <c r="FI108" s="291"/>
      <c r="FJ108" s="291"/>
      <c r="FK108" s="291"/>
      <c r="FL108" s="291"/>
      <c r="FM108" s="291"/>
      <c r="FN108" s="291"/>
      <c r="FO108" s="291"/>
      <c r="FP108" s="291"/>
      <c r="FQ108" s="291"/>
      <c r="FR108" s="291"/>
      <c r="FS108" s="291"/>
      <c r="FT108" s="291"/>
      <c r="FU108" s="291"/>
      <c r="FV108" s="291"/>
      <c r="FW108" s="291"/>
      <c r="FX108" s="291"/>
      <c r="FY108" s="291"/>
      <c r="FZ108" s="291"/>
      <c r="GA108" s="291"/>
      <c r="GB108" s="291"/>
      <c r="GC108" s="291"/>
      <c r="GD108" s="291"/>
      <c r="GE108" s="291"/>
      <c r="GF108" s="813"/>
      <c r="GG108" s="813"/>
      <c r="GH108" s="813"/>
      <c r="GI108" s="813"/>
      <c r="GJ108" s="647"/>
      <c r="GK108" s="813"/>
      <c r="GL108" s="813"/>
      <c r="GM108" s="813"/>
      <c r="GN108" s="813"/>
      <c r="GO108" s="813"/>
      <c r="GP108" s="813"/>
      <c r="GQ108" s="813"/>
      <c r="GR108" s="813"/>
      <c r="GS108" s="813"/>
      <c r="GT108" s="813"/>
      <c r="GU108" s="813"/>
      <c r="GV108" s="291"/>
      <c r="GW108" s="291"/>
      <c r="GX108" s="291"/>
      <c r="GY108" s="291"/>
      <c r="GZ108" s="291"/>
      <c r="HA108" s="291"/>
      <c r="HB108" s="291"/>
      <c r="HC108" s="291"/>
      <c r="HD108" s="291"/>
      <c r="HE108" s="291"/>
      <c r="HF108" s="291"/>
      <c r="HG108" s="291"/>
      <c r="HH108" s="291"/>
      <c r="HI108" s="291"/>
      <c r="HJ108" s="291"/>
      <c r="HK108" s="291"/>
      <c r="HL108" s="291"/>
      <c r="HM108" s="291"/>
      <c r="HN108" s="291"/>
      <c r="HO108" s="291"/>
      <c r="HP108" s="291"/>
      <c r="HQ108" s="291"/>
      <c r="HR108" s="291"/>
      <c r="HS108" s="291"/>
      <c r="HT108" s="291"/>
      <c r="HU108" s="291"/>
      <c r="HV108" s="291"/>
      <c r="HW108" s="291"/>
      <c r="HX108" s="291"/>
      <c r="HY108" s="291"/>
      <c r="HZ108" s="291"/>
      <c r="IA108" s="291"/>
      <c r="IB108" s="291"/>
      <c r="IC108" s="291"/>
      <c r="ID108" s="291"/>
      <c r="IE108" s="291"/>
      <c r="IF108" s="291"/>
      <c r="IG108" s="291"/>
      <c r="IH108" s="291"/>
      <c r="II108" s="291"/>
      <c r="IJ108" s="291"/>
      <c r="IK108" s="291"/>
      <c r="IL108" s="291"/>
      <c r="IM108" s="291"/>
      <c r="IN108" s="291"/>
      <c r="IO108" s="291"/>
      <c r="IP108" s="291"/>
      <c r="IQ108" s="291"/>
      <c r="IR108" s="291"/>
      <c r="IS108" s="291"/>
      <c r="IT108" s="291"/>
      <c r="IU108" s="291"/>
      <c r="IV108" s="291"/>
      <c r="IW108" s="291"/>
      <c r="IX108" s="291"/>
      <c r="IY108" s="291"/>
      <c r="IZ108" s="291"/>
      <c r="JA108" s="291"/>
      <c r="JB108" s="291"/>
      <c r="JC108" s="291"/>
      <c r="JD108" s="291"/>
      <c r="JE108" s="291"/>
      <c r="JF108" s="291"/>
      <c r="JG108" s="291"/>
      <c r="JH108" s="291"/>
      <c r="JI108" s="291"/>
      <c r="JJ108" s="291"/>
      <c r="JK108" s="291"/>
      <c r="JL108" s="291"/>
      <c r="JM108" s="291"/>
      <c r="JN108" s="291"/>
      <c r="JO108" s="291"/>
      <c r="JQ108" s="291"/>
      <c r="JR108" s="291"/>
      <c r="JS108" s="291"/>
      <c r="JT108" s="291"/>
      <c r="JU108" s="291"/>
      <c r="JV108" s="291"/>
      <c r="JW108" s="291"/>
      <c r="JX108" s="291"/>
      <c r="JY108" s="291"/>
      <c r="JZ108" s="291"/>
      <c r="KA108" s="291"/>
      <c r="KB108" s="291"/>
      <c r="KC108" s="291"/>
      <c r="KD108" s="291"/>
      <c r="KE108" s="291"/>
      <c r="KF108" s="291"/>
      <c r="KG108" s="291"/>
      <c r="KH108" s="291"/>
      <c r="KI108" s="291"/>
      <c r="KJ108" s="291"/>
      <c r="KK108" s="291"/>
      <c r="KL108" s="291"/>
      <c r="KM108" s="291"/>
      <c r="KN108" s="291"/>
      <c r="KO108" s="291"/>
      <c r="KP108" s="291"/>
      <c r="KQ108" s="291"/>
      <c r="KR108" s="291"/>
      <c r="KS108" s="291"/>
      <c r="KT108" s="291"/>
      <c r="KU108" s="291"/>
      <c r="KV108" s="291"/>
      <c r="KW108" s="291"/>
      <c r="KX108" s="291"/>
      <c r="KY108" s="291"/>
      <c r="KZ108" s="291"/>
      <c r="LA108" s="291"/>
      <c r="LB108" s="291"/>
      <c r="LC108" s="291"/>
      <c r="LD108" s="291"/>
      <c r="LE108" s="291"/>
      <c r="LF108" s="291"/>
      <c r="LG108" s="291"/>
      <c r="LH108" s="291"/>
      <c r="LI108" s="291"/>
      <c r="LJ108" s="291"/>
      <c r="LK108" s="291"/>
      <c r="LL108" s="291"/>
      <c r="LM108" s="291"/>
      <c r="LN108" s="291"/>
      <c r="LO108" s="291"/>
      <c r="LP108" s="291"/>
      <c r="LQ108" s="291"/>
      <c r="LR108" s="291"/>
      <c r="LS108" s="291"/>
      <c r="LT108" s="291"/>
      <c r="LU108" s="291"/>
      <c r="LV108" s="291"/>
      <c r="LW108" s="291"/>
      <c r="LX108" s="291"/>
      <c r="LY108" s="291"/>
      <c r="LZ108" s="291"/>
      <c r="MA108" s="291"/>
      <c r="MB108" s="291"/>
      <c r="MC108" s="291"/>
      <c r="MD108" s="291"/>
      <c r="ME108" s="291"/>
      <c r="MF108" s="291"/>
      <c r="MG108" s="291"/>
      <c r="MH108" s="291"/>
      <c r="MI108" s="291"/>
      <c r="MJ108" s="291"/>
      <c r="MK108" s="291"/>
      <c r="ML108" s="291"/>
      <c r="MM108" s="291"/>
      <c r="MN108" s="291"/>
      <c r="MO108" s="291"/>
      <c r="MP108" s="291"/>
      <c r="MQ108" s="291"/>
      <c r="MR108" s="291"/>
      <c r="MS108" s="291"/>
      <c r="MT108" s="291"/>
      <c r="MU108" s="291"/>
      <c r="MV108" s="291"/>
      <c r="MW108" s="291"/>
      <c r="MX108" s="291"/>
      <c r="MY108" s="291"/>
      <c r="MZ108" s="291"/>
      <c r="NA108" s="291"/>
      <c r="NB108" s="291"/>
      <c r="NC108" s="291"/>
      <c r="PY108" s="380"/>
      <c r="PZ108" s="380"/>
    </row>
    <row r="109" customFormat="false" ht="15" hidden="false" customHeight="false" outlineLevel="0" collapsed="false">
      <c r="A109" s="291"/>
      <c r="B109" s="291"/>
      <c r="C109" s="291"/>
      <c r="D109" s="802"/>
      <c r="E109" s="802"/>
      <c r="F109" s="802"/>
      <c r="G109" s="802"/>
      <c r="H109" s="802"/>
      <c r="I109" s="802"/>
      <c r="J109" s="779"/>
      <c r="K109" s="779"/>
      <c r="L109" s="779"/>
      <c r="M109" s="802"/>
      <c r="N109" s="802"/>
      <c r="O109" s="832"/>
      <c r="P109" s="832"/>
      <c r="Q109" s="802"/>
      <c r="R109" s="802"/>
      <c r="S109" s="802"/>
      <c r="T109" s="802"/>
      <c r="U109" s="802"/>
      <c r="V109" s="802"/>
      <c r="W109" s="802"/>
      <c r="X109" s="802"/>
      <c r="Y109" s="802"/>
      <c r="Z109" s="802"/>
      <c r="AA109" s="802"/>
      <c r="AB109" s="802"/>
      <c r="AC109" s="802"/>
      <c r="AD109" s="802"/>
      <c r="AE109" s="780"/>
      <c r="AF109" s="832"/>
      <c r="AG109" s="832"/>
      <c r="AH109" s="832"/>
      <c r="AI109" s="802"/>
      <c r="AJ109" s="802"/>
      <c r="AK109" s="802"/>
      <c r="AL109" s="832"/>
      <c r="AM109" s="291"/>
      <c r="AN109" s="291"/>
      <c r="AO109" s="291"/>
      <c r="AP109" s="291"/>
      <c r="AQ109" s="291"/>
      <c r="AR109" s="291"/>
      <c r="AS109" s="291"/>
      <c r="AT109" s="291"/>
      <c r="AU109" s="291"/>
      <c r="AV109" s="291"/>
      <c r="AW109" s="291"/>
      <c r="AX109" s="291"/>
      <c r="AY109" s="291"/>
      <c r="AZ109" s="291"/>
      <c r="BA109" s="291"/>
      <c r="BB109" s="291"/>
      <c r="BC109" s="291"/>
      <c r="BD109" s="291"/>
      <c r="BE109" s="291"/>
      <c r="BF109" s="837"/>
      <c r="BG109" s="837"/>
      <c r="BH109" s="291"/>
      <c r="BI109" s="291"/>
      <c r="BJ109" s="291"/>
      <c r="BK109" s="291"/>
      <c r="BL109" s="291"/>
      <c r="BM109" s="291"/>
      <c r="BN109" s="291"/>
      <c r="BO109" s="291"/>
      <c r="BP109" s="291"/>
      <c r="BQ109" s="291"/>
      <c r="BR109" s="291"/>
      <c r="BS109" s="291"/>
      <c r="BT109" s="291"/>
      <c r="BU109" s="291"/>
      <c r="BV109" s="291"/>
      <c r="BW109" s="291"/>
      <c r="BX109" s="291"/>
      <c r="BY109" s="291"/>
      <c r="BZ109" s="291"/>
      <c r="CA109" s="291"/>
      <c r="CB109" s="291"/>
      <c r="CC109" s="291"/>
      <c r="CD109" s="291"/>
      <c r="CE109" s="291"/>
      <c r="CF109" s="291"/>
      <c r="CG109" s="291"/>
      <c r="CH109" s="291"/>
      <c r="CI109" s="291"/>
      <c r="CJ109" s="291"/>
      <c r="CK109" s="291"/>
      <c r="CL109" s="291"/>
      <c r="CM109" s="291"/>
      <c r="CN109" s="291"/>
      <c r="CO109" s="813"/>
      <c r="CP109" s="813"/>
      <c r="CQ109" s="813"/>
      <c r="CR109" s="813"/>
      <c r="CS109" s="813"/>
      <c r="CT109" s="813"/>
      <c r="CU109" s="813"/>
      <c r="CV109" s="291"/>
      <c r="CW109" s="291"/>
      <c r="CX109" s="291"/>
      <c r="CY109" s="291"/>
      <c r="CZ109" s="291"/>
      <c r="DA109" s="291"/>
      <c r="DB109" s="291"/>
      <c r="DC109" s="291"/>
      <c r="DD109" s="291"/>
      <c r="DE109" s="291"/>
      <c r="DF109" s="291"/>
      <c r="DG109" s="291"/>
      <c r="DH109" s="291"/>
      <c r="DI109" s="291"/>
      <c r="DJ109" s="291"/>
      <c r="DK109" s="291"/>
      <c r="DL109" s="291"/>
      <c r="DM109" s="291"/>
      <c r="DN109" s="291"/>
      <c r="DO109" s="291"/>
      <c r="DP109" s="291"/>
      <c r="DQ109" s="291"/>
      <c r="DR109" s="291"/>
      <c r="DS109" s="291"/>
      <c r="DT109" s="291"/>
      <c r="DU109" s="291"/>
      <c r="DV109" s="291"/>
      <c r="DW109" s="291"/>
      <c r="DX109" s="291"/>
      <c r="DY109" s="291"/>
      <c r="DZ109" s="291"/>
      <c r="EA109" s="291"/>
      <c r="EB109" s="291"/>
      <c r="EC109" s="291"/>
      <c r="ED109" s="291"/>
      <c r="EE109" s="291"/>
      <c r="EF109" s="647"/>
      <c r="EG109" s="647"/>
      <c r="EH109" s="647"/>
      <c r="EI109" s="647"/>
      <c r="EJ109" s="647"/>
      <c r="EK109" s="647"/>
      <c r="EL109" s="291"/>
      <c r="EM109" s="291"/>
      <c r="EN109" s="291"/>
      <c r="EO109" s="291"/>
      <c r="EP109" s="291"/>
      <c r="EQ109" s="291"/>
      <c r="ER109" s="291"/>
      <c r="ES109" s="291"/>
      <c r="ET109" s="291"/>
      <c r="EU109" s="291"/>
      <c r="EV109" s="291"/>
      <c r="EW109" s="291"/>
      <c r="EX109" s="291"/>
      <c r="EY109" s="291"/>
      <c r="EZ109" s="291"/>
      <c r="FA109" s="291"/>
      <c r="FB109" s="291"/>
      <c r="FC109" s="291"/>
      <c r="FD109" s="291"/>
      <c r="FE109" s="291"/>
      <c r="FF109" s="291"/>
      <c r="FG109" s="291"/>
      <c r="FH109" s="291"/>
      <c r="FI109" s="291"/>
      <c r="FJ109" s="291"/>
      <c r="FK109" s="291"/>
      <c r="FL109" s="291"/>
      <c r="FM109" s="291"/>
      <c r="FN109" s="291"/>
      <c r="FO109" s="291"/>
      <c r="FP109" s="291"/>
      <c r="FQ109" s="291"/>
      <c r="FR109" s="291"/>
      <c r="FS109" s="291"/>
      <c r="FT109" s="291"/>
      <c r="FU109" s="291"/>
      <c r="FV109" s="291"/>
      <c r="FW109" s="291"/>
      <c r="FX109" s="291"/>
      <c r="FY109" s="291"/>
      <c r="FZ109" s="291"/>
      <c r="GA109" s="291"/>
      <c r="GB109" s="291"/>
      <c r="GC109" s="291"/>
      <c r="GD109" s="291"/>
      <c r="GE109" s="291"/>
      <c r="GF109" s="813"/>
      <c r="GG109" s="813"/>
      <c r="GH109" s="813"/>
      <c r="GI109" s="813"/>
      <c r="GJ109" s="689"/>
      <c r="GK109" s="813"/>
      <c r="GL109" s="813"/>
      <c r="GM109" s="813"/>
      <c r="GN109" s="813"/>
      <c r="GO109" s="813"/>
      <c r="GP109" s="813"/>
      <c r="GQ109" s="813"/>
      <c r="GR109" s="813"/>
      <c r="GS109" s="813"/>
      <c r="GT109" s="813"/>
      <c r="GU109" s="813"/>
      <c r="GV109" s="291"/>
      <c r="GW109" s="291"/>
      <c r="GX109" s="291"/>
      <c r="GY109" s="291"/>
      <c r="GZ109" s="291"/>
      <c r="HA109" s="291"/>
      <c r="HB109" s="291"/>
      <c r="HC109" s="291"/>
      <c r="HD109" s="291"/>
      <c r="HE109" s="291"/>
      <c r="HF109" s="291"/>
      <c r="HG109" s="291"/>
      <c r="HH109" s="291"/>
      <c r="HI109" s="291"/>
      <c r="HJ109" s="291"/>
      <c r="HK109" s="291"/>
      <c r="HL109" s="291"/>
      <c r="HM109" s="291"/>
      <c r="HN109" s="291"/>
      <c r="HO109" s="291"/>
      <c r="HP109" s="291"/>
      <c r="HQ109" s="291"/>
      <c r="HR109" s="291"/>
      <c r="HS109" s="291"/>
      <c r="HT109" s="291"/>
      <c r="HU109" s="291"/>
      <c r="HV109" s="291"/>
      <c r="HW109" s="291"/>
      <c r="HX109" s="291"/>
      <c r="HY109" s="291"/>
      <c r="HZ109" s="291"/>
      <c r="IA109" s="291"/>
      <c r="IB109" s="291"/>
      <c r="IC109" s="291"/>
      <c r="ID109" s="291"/>
      <c r="IE109" s="291"/>
      <c r="IF109" s="291"/>
      <c r="IG109" s="291"/>
      <c r="IH109" s="291"/>
      <c r="II109" s="291"/>
      <c r="IJ109" s="291"/>
      <c r="IK109" s="291"/>
      <c r="IL109" s="291"/>
      <c r="IM109" s="291"/>
      <c r="IN109" s="291"/>
      <c r="IO109" s="291"/>
      <c r="IP109" s="291"/>
      <c r="IQ109" s="291"/>
      <c r="IR109" s="291"/>
      <c r="IS109" s="291"/>
      <c r="IT109" s="291"/>
      <c r="IU109" s="291"/>
      <c r="IV109" s="291"/>
      <c r="IW109" s="291"/>
      <c r="IX109" s="291"/>
      <c r="IY109" s="291"/>
      <c r="IZ109" s="291"/>
      <c r="JA109" s="291"/>
      <c r="JB109" s="291"/>
      <c r="JC109" s="291"/>
      <c r="JD109" s="291"/>
      <c r="JE109" s="291"/>
      <c r="JF109" s="291"/>
      <c r="JG109" s="291"/>
      <c r="JH109" s="291"/>
      <c r="JI109" s="291"/>
      <c r="JJ109" s="291"/>
      <c r="JK109" s="291"/>
      <c r="JL109" s="291"/>
      <c r="JM109" s="291"/>
      <c r="JN109" s="291"/>
      <c r="JO109" s="291"/>
      <c r="JP109" s="291"/>
      <c r="JQ109" s="291"/>
      <c r="JR109" s="291"/>
      <c r="JS109" s="291"/>
      <c r="JT109" s="291"/>
      <c r="JU109" s="291"/>
      <c r="JV109" s="291"/>
      <c r="JW109" s="291"/>
      <c r="JX109" s="291"/>
      <c r="JY109" s="291"/>
      <c r="JZ109" s="291"/>
      <c r="KA109" s="291"/>
      <c r="KB109" s="291"/>
      <c r="KC109" s="291"/>
      <c r="KD109" s="291"/>
      <c r="KE109" s="291"/>
      <c r="KF109" s="291"/>
      <c r="KG109" s="291"/>
      <c r="KH109" s="291"/>
      <c r="KI109" s="291"/>
      <c r="KJ109" s="291"/>
      <c r="KK109" s="838"/>
      <c r="KL109" s="291"/>
      <c r="KM109" s="291"/>
      <c r="KN109" s="291"/>
      <c r="KO109" s="291"/>
      <c r="KP109" s="291"/>
      <c r="KQ109" s="291"/>
      <c r="KR109" s="291"/>
      <c r="KS109" s="291"/>
      <c r="KT109" s="291"/>
      <c r="KU109" s="291"/>
      <c r="KV109" s="291"/>
      <c r="KW109" s="291"/>
      <c r="KX109" s="291"/>
      <c r="KY109" s="291"/>
      <c r="KZ109" s="291"/>
      <c r="LA109" s="291"/>
      <c r="LB109" s="291"/>
      <c r="LC109" s="291"/>
      <c r="LD109" s="291"/>
      <c r="LE109" s="291"/>
      <c r="LF109" s="291"/>
      <c r="LG109" s="291"/>
      <c r="LH109" s="291"/>
      <c r="LI109" s="291"/>
      <c r="LJ109" s="291"/>
      <c r="LK109" s="291"/>
      <c r="LL109" s="291"/>
      <c r="LM109" s="291"/>
      <c r="LN109" s="291"/>
      <c r="LO109" s="291"/>
      <c r="LP109" s="291"/>
      <c r="LQ109" s="291"/>
      <c r="LR109" s="291"/>
      <c r="LS109" s="291"/>
      <c r="LT109" s="291"/>
      <c r="LU109" s="291"/>
      <c r="LV109" s="291"/>
      <c r="LW109" s="291"/>
      <c r="LX109" s="291"/>
      <c r="LY109" s="291"/>
      <c r="LZ109" s="291"/>
      <c r="MA109" s="291"/>
      <c r="MB109" s="291"/>
      <c r="MC109" s="291"/>
      <c r="MD109" s="291"/>
      <c r="ME109" s="291"/>
      <c r="MF109" s="291"/>
      <c r="MG109" s="291"/>
      <c r="MH109" s="291"/>
      <c r="MI109" s="291"/>
      <c r="MJ109" s="291"/>
      <c r="MK109" s="291"/>
      <c r="ML109" s="291"/>
      <c r="MM109" s="291"/>
      <c r="MN109" s="291"/>
      <c r="MO109" s="291"/>
      <c r="MP109" s="291"/>
      <c r="MQ109" s="291"/>
      <c r="MR109" s="291"/>
      <c r="MS109" s="291"/>
      <c r="MT109" s="291"/>
      <c r="MU109" s="291"/>
      <c r="MV109" s="291"/>
      <c r="MW109" s="291"/>
      <c r="MX109" s="291"/>
      <c r="MY109" s="291"/>
      <c r="MZ109" s="291"/>
      <c r="NA109" s="291"/>
      <c r="NB109" s="291"/>
      <c r="NC109" s="291"/>
    </row>
    <row r="110" customFormat="false" ht="15" hidden="false" customHeight="false" outlineLevel="0" collapsed="false">
      <c r="A110" s="291"/>
      <c r="B110" s="291"/>
      <c r="C110" s="291"/>
      <c r="D110" s="802"/>
      <c r="E110" s="802"/>
      <c r="F110" s="802"/>
      <c r="G110" s="802"/>
      <c r="H110" s="802"/>
      <c r="I110" s="802"/>
      <c r="J110" s="843"/>
      <c r="K110" s="843"/>
      <c r="L110" s="843"/>
      <c r="M110" s="802"/>
      <c r="N110" s="802"/>
      <c r="O110" s="832"/>
      <c r="P110" s="832"/>
      <c r="Q110" s="802"/>
      <c r="R110" s="802"/>
      <c r="S110" s="802"/>
      <c r="T110" s="802"/>
      <c r="U110" s="802"/>
      <c r="V110" s="802"/>
      <c r="W110" s="802"/>
      <c r="X110" s="802"/>
      <c r="Y110" s="802"/>
      <c r="Z110" s="802"/>
      <c r="AA110" s="802"/>
      <c r="AB110" s="802"/>
      <c r="AC110" s="802"/>
      <c r="AD110" s="802"/>
      <c r="AE110" s="780"/>
      <c r="AF110" s="832"/>
      <c r="AG110" s="832"/>
      <c r="AH110" s="832"/>
      <c r="AI110" s="802"/>
      <c r="AJ110" s="802"/>
      <c r="AK110" s="802"/>
      <c r="AL110" s="832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291"/>
      <c r="BD110" s="291"/>
      <c r="BE110" s="291"/>
      <c r="BF110" s="837"/>
      <c r="BG110" s="837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291"/>
      <c r="BV110" s="291"/>
      <c r="BW110" s="291"/>
      <c r="BX110" s="291"/>
      <c r="BY110" s="291"/>
      <c r="BZ110" s="291"/>
      <c r="CA110" s="291"/>
      <c r="CB110" s="291"/>
      <c r="CC110" s="291"/>
      <c r="CD110" s="291"/>
      <c r="CE110" s="291"/>
      <c r="CF110" s="291"/>
      <c r="CG110" s="291"/>
      <c r="CH110" s="291"/>
      <c r="CI110" s="291"/>
      <c r="CJ110" s="291"/>
      <c r="CK110" s="291"/>
      <c r="CL110" s="291"/>
      <c r="CM110" s="291"/>
      <c r="CN110" s="291"/>
      <c r="CO110" s="813"/>
      <c r="CP110" s="813"/>
      <c r="CQ110" s="813"/>
      <c r="CR110" s="813"/>
      <c r="CS110" s="813"/>
      <c r="CT110" s="813"/>
      <c r="CU110" s="813"/>
      <c r="CV110" s="291"/>
      <c r="CW110" s="291"/>
      <c r="CX110" s="291"/>
      <c r="CY110" s="291"/>
      <c r="CZ110" s="291"/>
      <c r="DA110" s="291"/>
      <c r="DB110" s="291"/>
      <c r="DC110" s="291"/>
      <c r="DD110" s="291"/>
      <c r="DE110" s="291"/>
      <c r="DF110" s="291"/>
      <c r="DG110" s="291"/>
      <c r="DH110" s="291"/>
      <c r="DI110" s="291"/>
      <c r="DJ110" s="291"/>
      <c r="DK110" s="291"/>
      <c r="DL110" s="291"/>
      <c r="DM110" s="291"/>
      <c r="DN110" s="291"/>
      <c r="DO110" s="291"/>
      <c r="DP110" s="291"/>
      <c r="DQ110" s="291"/>
      <c r="DR110" s="291"/>
      <c r="DS110" s="291"/>
      <c r="DT110" s="291"/>
      <c r="DU110" s="291"/>
      <c r="DV110" s="291"/>
      <c r="DW110" s="291"/>
      <c r="DX110" s="291"/>
      <c r="DY110" s="291"/>
      <c r="DZ110" s="291"/>
      <c r="EA110" s="291"/>
      <c r="EB110" s="291"/>
      <c r="EC110" s="291"/>
      <c r="ED110" s="291"/>
      <c r="EE110" s="291"/>
      <c r="EF110" s="647"/>
      <c r="EG110" s="647"/>
      <c r="EH110" s="647"/>
      <c r="EI110" s="647"/>
      <c r="EJ110" s="647"/>
      <c r="EK110" s="647"/>
      <c r="EL110" s="291"/>
      <c r="EM110" s="291"/>
      <c r="EN110" s="291"/>
      <c r="EO110" s="291"/>
      <c r="EP110" s="291"/>
      <c r="EQ110" s="291"/>
      <c r="ER110" s="291"/>
      <c r="ES110" s="291"/>
      <c r="ET110" s="291"/>
      <c r="EU110" s="291"/>
      <c r="EV110" s="291"/>
      <c r="EW110" s="291"/>
      <c r="EX110" s="291"/>
      <c r="EY110" s="291"/>
      <c r="EZ110" s="291"/>
      <c r="FA110" s="291"/>
      <c r="FB110" s="291"/>
      <c r="FC110" s="291"/>
      <c r="FD110" s="291"/>
      <c r="FE110" s="291"/>
      <c r="FF110" s="291"/>
      <c r="FG110" s="291"/>
      <c r="FH110" s="291"/>
      <c r="FI110" s="291"/>
      <c r="FJ110" s="291"/>
      <c r="FK110" s="291"/>
      <c r="FL110" s="291"/>
      <c r="FM110" s="291"/>
      <c r="FN110" s="291"/>
      <c r="FO110" s="291"/>
      <c r="FP110" s="291"/>
      <c r="FQ110" s="291"/>
      <c r="FR110" s="291"/>
      <c r="FS110" s="291"/>
      <c r="FT110" s="291"/>
      <c r="FU110" s="291"/>
      <c r="FV110" s="291"/>
      <c r="FW110" s="291"/>
      <c r="FX110" s="291"/>
      <c r="FY110" s="291"/>
      <c r="FZ110" s="291"/>
      <c r="GA110" s="291"/>
      <c r="GB110" s="291"/>
      <c r="GC110" s="291"/>
      <c r="GD110" s="291"/>
      <c r="GE110" s="291"/>
      <c r="GF110" s="813"/>
      <c r="GG110" s="813"/>
      <c r="GH110" s="813"/>
      <c r="GI110" s="813"/>
      <c r="GJ110" s="813"/>
      <c r="GK110" s="813"/>
      <c r="GL110" s="813"/>
      <c r="GM110" s="813"/>
      <c r="GN110" s="813"/>
      <c r="GO110" s="813"/>
      <c r="GP110" s="813"/>
      <c r="GQ110" s="813"/>
      <c r="GR110" s="813"/>
      <c r="GS110" s="813"/>
      <c r="GT110" s="813"/>
      <c r="GU110" s="813"/>
      <c r="GV110" s="291"/>
      <c r="GW110" s="291"/>
      <c r="GX110" s="291"/>
      <c r="GY110" s="291"/>
      <c r="GZ110" s="291"/>
      <c r="HA110" s="291"/>
      <c r="HB110" s="291"/>
      <c r="HC110" s="291"/>
      <c r="HD110" s="291"/>
      <c r="HE110" s="291"/>
      <c r="HF110" s="291"/>
      <c r="HG110" s="291"/>
      <c r="HH110" s="291"/>
      <c r="HI110" s="291"/>
      <c r="HJ110" s="291"/>
      <c r="HK110" s="291"/>
      <c r="HL110" s="291"/>
      <c r="HM110" s="291"/>
      <c r="HN110" s="291"/>
      <c r="HO110" s="291"/>
      <c r="HP110" s="291"/>
      <c r="HQ110" s="291"/>
      <c r="HR110" s="291"/>
      <c r="HS110" s="291"/>
      <c r="HT110" s="291"/>
      <c r="HU110" s="291"/>
      <c r="HV110" s="291"/>
      <c r="HW110" s="291"/>
      <c r="HX110" s="291"/>
      <c r="HY110" s="291"/>
      <c r="HZ110" s="291"/>
      <c r="IA110" s="291"/>
      <c r="IB110" s="291"/>
      <c r="IC110" s="291"/>
      <c r="ID110" s="291"/>
      <c r="IE110" s="291"/>
      <c r="IF110" s="291"/>
      <c r="IG110" s="291"/>
      <c r="IH110" s="291"/>
      <c r="II110" s="291"/>
      <c r="IJ110" s="291"/>
      <c r="IK110" s="291"/>
      <c r="IL110" s="291"/>
      <c r="IM110" s="291"/>
      <c r="IN110" s="291"/>
      <c r="IO110" s="291"/>
      <c r="IP110" s="291"/>
      <c r="IQ110" s="291"/>
      <c r="IR110" s="291"/>
      <c r="IS110" s="291"/>
      <c r="IT110" s="291"/>
      <c r="IU110" s="291"/>
      <c r="IV110" s="291"/>
      <c r="IW110" s="291"/>
      <c r="IX110" s="291"/>
      <c r="IY110" s="291"/>
      <c r="IZ110" s="291"/>
      <c r="JA110" s="291"/>
      <c r="JB110" s="291"/>
      <c r="JC110" s="291"/>
      <c r="JD110" s="291"/>
      <c r="JE110" s="291"/>
      <c r="JF110" s="291"/>
      <c r="JG110" s="291"/>
      <c r="JH110" s="291"/>
      <c r="JI110" s="291"/>
      <c r="JJ110" s="291"/>
      <c r="JK110" s="291"/>
      <c r="JL110" s="291"/>
      <c r="JM110" s="291"/>
      <c r="JN110" s="291"/>
      <c r="JO110" s="291"/>
      <c r="JP110" s="291"/>
      <c r="JQ110" s="291"/>
      <c r="JR110" s="291"/>
      <c r="JS110" s="291"/>
      <c r="JT110" s="291"/>
      <c r="JU110" s="291"/>
      <c r="JV110" s="291"/>
      <c r="JW110" s="291"/>
      <c r="JX110" s="291"/>
      <c r="JY110" s="291"/>
      <c r="JZ110" s="291"/>
      <c r="KA110" s="291"/>
      <c r="KB110" s="291"/>
      <c r="KC110" s="291"/>
      <c r="KD110" s="291"/>
      <c r="KE110" s="291"/>
      <c r="KF110" s="291"/>
      <c r="KG110" s="291"/>
      <c r="KH110" s="291"/>
      <c r="KI110" s="291"/>
      <c r="KJ110" s="291"/>
      <c r="KK110" s="838"/>
      <c r="KL110" s="291"/>
      <c r="KM110" s="291"/>
      <c r="KN110" s="291"/>
      <c r="KO110" s="291"/>
      <c r="KP110" s="291"/>
      <c r="KQ110" s="291"/>
      <c r="KR110" s="291"/>
      <c r="KS110" s="291"/>
      <c r="KT110" s="291"/>
      <c r="KU110" s="291"/>
      <c r="KV110" s="291"/>
      <c r="KW110" s="291"/>
      <c r="KX110" s="291"/>
      <c r="KY110" s="291"/>
      <c r="KZ110" s="291"/>
      <c r="LA110" s="291"/>
      <c r="LB110" s="291"/>
      <c r="LC110" s="291"/>
      <c r="LD110" s="291"/>
      <c r="LE110" s="291"/>
      <c r="LF110" s="291"/>
      <c r="LG110" s="291"/>
      <c r="LH110" s="291"/>
      <c r="LI110" s="291"/>
      <c r="LJ110" s="291"/>
      <c r="LK110" s="291"/>
      <c r="LL110" s="291"/>
      <c r="LM110" s="291"/>
      <c r="LN110" s="291"/>
      <c r="LO110" s="291"/>
      <c r="LP110" s="291"/>
      <c r="LQ110" s="291"/>
      <c r="LR110" s="291"/>
      <c r="LS110" s="291"/>
      <c r="LT110" s="291"/>
      <c r="LU110" s="291"/>
      <c r="LV110" s="291"/>
      <c r="LW110" s="291"/>
      <c r="LX110" s="291"/>
      <c r="LY110" s="291"/>
      <c r="LZ110" s="291"/>
      <c r="MA110" s="291"/>
      <c r="MB110" s="291"/>
      <c r="MC110" s="291"/>
      <c r="MD110" s="291"/>
      <c r="ME110" s="291"/>
      <c r="MF110" s="291"/>
      <c r="MG110" s="291"/>
      <c r="MH110" s="291"/>
      <c r="MI110" s="291"/>
      <c r="MJ110" s="291"/>
      <c r="MK110" s="291"/>
      <c r="ML110" s="291"/>
      <c r="MM110" s="291"/>
      <c r="MN110" s="291"/>
      <c r="MO110" s="291"/>
      <c r="MP110" s="291"/>
      <c r="MQ110" s="291"/>
      <c r="MR110" s="291"/>
      <c r="MS110" s="291"/>
      <c r="MT110" s="291"/>
      <c r="MU110" s="291"/>
      <c r="MV110" s="291"/>
      <c r="MW110" s="291"/>
      <c r="MX110" s="291"/>
      <c r="MY110" s="291"/>
      <c r="MZ110" s="291"/>
      <c r="NA110" s="291"/>
      <c r="NB110" s="291"/>
      <c r="NC110" s="291"/>
    </row>
    <row r="111" customFormat="false" ht="15" hidden="false" customHeight="false" outlineLevel="0" collapsed="false">
      <c r="J111" s="273" t="s">
        <v>8</v>
      </c>
      <c r="K111" s="273" t="s">
        <v>9</v>
      </c>
      <c r="M111" s="844"/>
      <c r="T111" s="273" t="s">
        <v>484</v>
      </c>
      <c r="U111" s="273" t="s">
        <v>485</v>
      </c>
      <c r="Y111" s="273" t="str">
        <f aca="false">CONCATENATE("БП ",'Доклад ННГ без НГДП'!G2,)</f>
        <v>БП  января</v>
      </c>
      <c r="AE111" s="845"/>
      <c r="EF111" s="647"/>
      <c r="EG111" s="647"/>
      <c r="EH111" s="647"/>
      <c r="EI111" s="647"/>
      <c r="EJ111" s="647"/>
      <c r="EK111" s="291"/>
      <c r="KK111" s="379"/>
      <c r="NK111" s="278"/>
      <c r="OY111" s="846"/>
      <c r="PG111" s="846"/>
    </row>
    <row r="112" customFormat="false" ht="15" hidden="false" customHeight="false" outlineLevel="0" collapsed="false">
      <c r="C112" s="847" t="n">
        <f aca="false">Посуточная!C112</f>
        <v>45292</v>
      </c>
      <c r="D112" s="847"/>
      <c r="E112" s="847"/>
      <c r="J112" s="127" t="n">
        <f aca="false">PR9</f>
        <v>23910.1963701997</v>
      </c>
      <c r="K112" s="127" t="n">
        <f aca="false">PS9</f>
        <v>24061.451</v>
      </c>
      <c r="L112" s="127"/>
      <c r="M112" s="848"/>
      <c r="T112" s="380" t="n">
        <f aca="false">PY9</f>
        <v>553.777149186939</v>
      </c>
      <c r="U112" s="380" t="n">
        <f aca="false">PZ9</f>
        <v>517.898</v>
      </c>
      <c r="Y112" s="127"/>
      <c r="Z112" s="127"/>
      <c r="AA112" s="127"/>
      <c r="AB112" s="127"/>
      <c r="AD112" s="127"/>
      <c r="AE112" s="849"/>
      <c r="EF112" s="647"/>
      <c r="EG112" s="647"/>
      <c r="EH112" s="647"/>
      <c r="EI112" s="647"/>
      <c r="EJ112" s="647"/>
      <c r="EK112" s="291"/>
      <c r="FB112" s="380"/>
      <c r="KK112" s="379"/>
      <c r="QQ112" s="273"/>
      <c r="RU112" s="127"/>
    </row>
    <row r="113" customFormat="false" ht="15" hidden="false" customHeight="false" outlineLevel="0" collapsed="false">
      <c r="C113" s="847" t="n">
        <f aca="false">C112+1</f>
        <v>45293</v>
      </c>
      <c r="D113" s="847"/>
      <c r="E113" s="847"/>
      <c r="J113" s="127" t="n">
        <f aca="false">PR12</f>
        <v>23797.9175853895</v>
      </c>
      <c r="K113" s="127" t="n">
        <f aca="false">PS12</f>
        <v>23891.96</v>
      </c>
      <c r="L113" s="127"/>
      <c r="M113" s="850"/>
      <c r="T113" s="380" t="n">
        <f aca="false">PY12</f>
        <v>619.452260298039</v>
      </c>
      <c r="U113" s="380" t="n">
        <f aca="false">PZ12</f>
        <v>576.718</v>
      </c>
      <c r="Y113" s="127" t="n">
        <f aca="false">$Y$112</f>
        <v>0</v>
      </c>
      <c r="Z113" s="127"/>
      <c r="AA113" s="127"/>
      <c r="AB113" s="127"/>
      <c r="AD113" s="127"/>
      <c r="AE113" s="849"/>
      <c r="EF113" s="647"/>
      <c r="EG113" s="647"/>
      <c r="EH113" s="647"/>
      <c r="EI113" s="647"/>
      <c r="EJ113" s="647"/>
      <c r="EK113" s="291"/>
      <c r="OE113" s="278"/>
      <c r="OL113" s="456"/>
      <c r="QQ113" s="273"/>
      <c r="RU113" s="127"/>
    </row>
    <row r="114" customFormat="false" ht="15" hidden="false" customHeight="false" outlineLevel="0" collapsed="false">
      <c r="C114" s="847" t="n">
        <f aca="false">C113+1</f>
        <v>45294</v>
      </c>
      <c r="D114" s="847"/>
      <c r="E114" s="847"/>
      <c r="J114" s="127" t="n">
        <f aca="false">PR15</f>
        <v>23753.3568082437</v>
      </c>
      <c r="K114" s="127" t="n">
        <f aca="false">PS15</f>
        <v>23622.023</v>
      </c>
      <c r="L114" s="127"/>
      <c r="M114" s="621"/>
      <c r="T114" s="380" t="n">
        <f aca="false">PY15</f>
        <v>666.348260298039</v>
      </c>
      <c r="U114" s="380" t="n">
        <f aca="false">PZ15</f>
        <v>665.893</v>
      </c>
      <c r="Y114" s="127" t="n">
        <f aca="false">$Y$112</f>
        <v>0</v>
      </c>
      <c r="Z114" s="127"/>
      <c r="AA114" s="127"/>
      <c r="AB114" s="127"/>
      <c r="AD114" s="127"/>
      <c r="AE114" s="849"/>
      <c r="EF114" s="647"/>
      <c r="EG114" s="647"/>
      <c r="EH114" s="291"/>
      <c r="EI114" s="291"/>
      <c r="EJ114" s="291"/>
      <c r="EK114" s="291"/>
      <c r="OE114" s="278"/>
      <c r="OL114" s="456"/>
      <c r="QQ114" s="273"/>
      <c r="RU114" s="127"/>
    </row>
    <row r="115" customFormat="false" ht="15" hidden="false" customHeight="false" outlineLevel="0" collapsed="false">
      <c r="C115" s="847" t="n">
        <f aca="false">C114+1</f>
        <v>45295</v>
      </c>
      <c r="D115" s="847"/>
      <c r="E115" s="847"/>
      <c r="J115" s="127" t="n">
        <f aca="false">PR18</f>
        <v>23733.4387777778</v>
      </c>
      <c r="K115" s="127" t="n">
        <f aca="false">PS18</f>
        <v>23784.809</v>
      </c>
      <c r="L115" s="127"/>
      <c r="M115" s="621"/>
      <c r="T115" s="380" t="n">
        <f aca="false">PY18</f>
        <v>696.923371409139</v>
      </c>
      <c r="U115" s="380" t="n">
        <f aca="false">PZ18</f>
        <v>681.231</v>
      </c>
      <c r="Y115" s="127" t="n">
        <f aca="false">$Y$112</f>
        <v>0</v>
      </c>
      <c r="Z115" s="127"/>
      <c r="AA115" s="127"/>
      <c r="AB115" s="127"/>
      <c r="AD115" s="127"/>
      <c r="AE115" s="849"/>
      <c r="EF115" s="647"/>
      <c r="EG115" s="647"/>
      <c r="EH115" s="291"/>
      <c r="EI115" s="291"/>
      <c r="EJ115" s="291"/>
      <c r="EK115" s="291"/>
      <c r="OE115" s="278"/>
      <c r="OL115" s="456"/>
      <c r="QQ115" s="273"/>
      <c r="RU115" s="127"/>
    </row>
    <row r="116" customFormat="false" ht="15" hidden="false" customHeight="false" outlineLevel="0" collapsed="false">
      <c r="C116" s="847" t="n">
        <f aca="false">C115+1</f>
        <v>45296</v>
      </c>
      <c r="D116" s="847"/>
      <c r="E116" s="847"/>
      <c r="J116" s="127" t="n">
        <f aca="false">PR21</f>
        <v>23798.2313709394</v>
      </c>
      <c r="K116" s="127" t="n">
        <f aca="false">PS21</f>
        <v>23607.452</v>
      </c>
      <c r="L116" s="127"/>
      <c r="T116" s="380" t="n">
        <f aca="false">PY21</f>
        <v>717.323371409139</v>
      </c>
      <c r="U116" s="380" t="n">
        <f aca="false">PZ21</f>
        <v>694.738</v>
      </c>
      <c r="Y116" s="127" t="n">
        <f aca="false">$Y$112</f>
        <v>0</v>
      </c>
      <c r="Z116" s="127"/>
      <c r="AA116" s="127"/>
      <c r="AB116" s="127"/>
      <c r="AD116" s="127"/>
      <c r="AE116" s="849"/>
      <c r="EF116" s="647"/>
      <c r="EG116" s="647"/>
      <c r="EH116" s="291"/>
      <c r="EI116" s="291"/>
      <c r="EJ116" s="291"/>
      <c r="EK116" s="291"/>
      <c r="OE116" s="278"/>
      <c r="OL116" s="456"/>
      <c r="QQ116" s="273"/>
      <c r="RU116" s="127"/>
    </row>
    <row r="117" customFormat="false" ht="15" hidden="false" customHeight="false" outlineLevel="0" collapsed="false">
      <c r="C117" s="847" t="n">
        <f aca="false">C116+1</f>
        <v>45297</v>
      </c>
      <c r="D117" s="847"/>
      <c r="E117" s="847"/>
      <c r="J117" s="127" t="n">
        <f aca="false">PR24</f>
        <v>23753.7616971326</v>
      </c>
      <c r="K117" s="127" t="n">
        <f aca="false">PS24</f>
        <v>23608.705</v>
      </c>
      <c r="L117" s="127"/>
      <c r="T117" s="380" t="n">
        <f aca="false">PY24</f>
        <v>727.923371409139</v>
      </c>
      <c r="U117" s="380" t="n">
        <f aca="false">PZ24</f>
        <v>713.744</v>
      </c>
      <c r="Y117" s="127" t="n">
        <f aca="false">$Y$112</f>
        <v>0</v>
      </c>
      <c r="Z117" s="127"/>
      <c r="AA117" s="127"/>
      <c r="AB117" s="127"/>
      <c r="AD117" s="127"/>
      <c r="AE117" s="849"/>
      <c r="EF117" s="291"/>
      <c r="EG117" s="851"/>
      <c r="EH117" s="291"/>
      <c r="OE117" s="278"/>
      <c r="OL117" s="456"/>
      <c r="QQ117" s="273"/>
      <c r="RU117" s="127"/>
    </row>
    <row r="118" customFormat="false" ht="15" hidden="false" customHeight="false" outlineLevel="0" collapsed="false">
      <c r="C118" s="847" t="n">
        <f aca="false">C117+1</f>
        <v>45298</v>
      </c>
      <c r="D118" s="847"/>
      <c r="E118" s="847"/>
      <c r="J118" s="127" t="n">
        <f aca="false">PR27</f>
        <v>23743.3436666667</v>
      </c>
      <c r="K118" s="127" t="n">
        <f aca="false">PS27</f>
        <v>23615</v>
      </c>
      <c r="L118" s="127"/>
      <c r="T118" s="380" t="n">
        <f aca="false">PY27</f>
        <v>731.998482520239</v>
      </c>
      <c r="U118" s="380" t="n">
        <f aca="false">PZ27</f>
        <v>740.217</v>
      </c>
      <c r="Y118" s="127" t="n">
        <f aca="false">$Y$112</f>
        <v>0</v>
      </c>
      <c r="Z118" s="127"/>
      <c r="AA118" s="127"/>
      <c r="AB118" s="127"/>
      <c r="AD118" s="127"/>
      <c r="AE118" s="849"/>
      <c r="EF118" s="291"/>
      <c r="EG118" s="852"/>
      <c r="EH118" s="291"/>
      <c r="OE118" s="278"/>
      <c r="OL118" s="456"/>
      <c r="QQ118" s="273"/>
      <c r="RU118" s="127"/>
    </row>
    <row r="119" customFormat="false" ht="15" hidden="false" customHeight="false" outlineLevel="0" collapsed="false">
      <c r="C119" s="847" t="n">
        <f aca="false">C118+1</f>
        <v>45299</v>
      </c>
      <c r="D119" s="847"/>
      <c r="E119" s="847"/>
      <c r="J119" s="127" t="n">
        <f aca="false">PR30</f>
        <v>23715.3971984753</v>
      </c>
      <c r="K119" s="127" t="n">
        <f aca="false">PS30</f>
        <v>23578</v>
      </c>
      <c r="L119" s="127"/>
      <c r="T119" s="380" t="n">
        <f aca="false">PY30</f>
        <v>749.280482520239</v>
      </c>
      <c r="U119" s="380" t="n">
        <f aca="false">PZ30</f>
        <v>739.526</v>
      </c>
      <c r="Y119" s="127" t="n">
        <f aca="false">$Y$112</f>
        <v>0</v>
      </c>
      <c r="Z119" s="127"/>
      <c r="AA119" s="127"/>
      <c r="AB119" s="127"/>
      <c r="AD119" s="127"/>
      <c r="AE119" s="849"/>
      <c r="EF119" s="291"/>
      <c r="EG119" s="853"/>
      <c r="EH119" s="291"/>
      <c r="OE119" s="278"/>
      <c r="OL119" s="456"/>
      <c r="QQ119" s="273"/>
      <c r="RU119" s="127"/>
    </row>
    <row r="120" customFormat="false" ht="15" hidden="false" customHeight="false" outlineLevel="0" collapsed="false">
      <c r="C120" s="847" t="n">
        <f aca="false">C119+1</f>
        <v>45300</v>
      </c>
      <c r="D120" s="847"/>
      <c r="E120" s="847"/>
      <c r="J120" s="127" t="n">
        <f aca="false">PR33</f>
        <v>23505.8823296956</v>
      </c>
      <c r="K120" s="127" t="n">
        <f aca="false">PS33</f>
        <v>23558.332</v>
      </c>
      <c r="L120" s="127"/>
      <c r="T120" s="380" t="n">
        <f aca="false">PY33</f>
        <v>752.094482520239</v>
      </c>
      <c r="U120" s="380" t="n">
        <f aca="false">PZ33</f>
        <v>775.091</v>
      </c>
      <c r="Y120" s="127" t="n">
        <f aca="false">$Y$112</f>
        <v>0</v>
      </c>
      <c r="Z120" s="127"/>
      <c r="AA120" s="127"/>
      <c r="AB120" s="127"/>
      <c r="AD120" s="127"/>
      <c r="AE120" s="849"/>
      <c r="EF120" s="291"/>
      <c r="EG120" s="291"/>
      <c r="EH120" s="291"/>
      <c r="OE120" s="278"/>
      <c r="OL120" s="456"/>
      <c r="QQ120" s="273"/>
      <c r="RU120" s="127"/>
    </row>
    <row r="121" customFormat="false" ht="15" hidden="false" customHeight="false" outlineLevel="0" collapsed="false">
      <c r="C121" s="847" t="n">
        <f aca="false">C120+1</f>
        <v>45301</v>
      </c>
      <c r="D121" s="847"/>
      <c r="E121" s="847"/>
      <c r="J121" s="127" t="n">
        <f aca="false">PR36</f>
        <v>23650.564324432</v>
      </c>
      <c r="K121" s="127" t="n">
        <f aca="false">PS36</f>
        <v>23493.015</v>
      </c>
      <c r="L121" s="127"/>
      <c r="T121" s="380" t="n">
        <f aca="false">PY36</f>
        <v>751.569593631339</v>
      </c>
      <c r="U121" s="380" t="n">
        <f aca="false">PZ36</f>
        <v>812.053</v>
      </c>
      <c r="Y121" s="127" t="n">
        <f aca="false">$Y$112</f>
        <v>0</v>
      </c>
      <c r="Z121" s="127"/>
      <c r="AA121" s="127"/>
      <c r="AB121" s="127"/>
      <c r="AD121" s="127"/>
      <c r="AE121" s="849"/>
      <c r="EF121" s="291"/>
      <c r="EG121" s="851"/>
      <c r="EH121" s="291"/>
      <c r="OE121" s="278"/>
      <c r="OL121" s="456"/>
      <c r="QQ121" s="273"/>
      <c r="RU121" s="127"/>
    </row>
    <row r="122" customFormat="false" ht="15" hidden="false" customHeight="false" outlineLevel="0" collapsed="false">
      <c r="C122" s="847" t="n">
        <f aca="false">C121+1</f>
        <v>45302</v>
      </c>
      <c r="D122" s="847"/>
      <c r="E122" s="847"/>
      <c r="J122" s="127" t="n">
        <f aca="false">PR39</f>
        <v>23712.8794122951</v>
      </c>
      <c r="K122" s="127" t="n">
        <f aca="false">PS39</f>
        <v>23462.61</v>
      </c>
      <c r="L122" s="127"/>
      <c r="T122" s="380" t="n">
        <f aca="false">PY39</f>
        <v>751.569593631339</v>
      </c>
      <c r="U122" s="380" t="n">
        <f aca="false">PZ39</f>
        <v>817.096</v>
      </c>
      <c r="Y122" s="127" t="n">
        <f aca="false">$Y$112</f>
        <v>0</v>
      </c>
      <c r="Z122" s="127"/>
      <c r="AA122" s="127"/>
      <c r="AB122" s="127"/>
      <c r="AD122" s="127"/>
      <c r="AE122" s="849"/>
      <c r="EF122" s="291"/>
      <c r="EG122" s="852"/>
      <c r="EH122" s="291"/>
      <c r="OE122" s="278"/>
      <c r="OL122" s="456"/>
      <c r="QQ122" s="273"/>
      <c r="RU122" s="127"/>
    </row>
    <row r="123" customFormat="false" ht="15" hidden="false" customHeight="false" outlineLevel="0" collapsed="false">
      <c r="C123" s="847" t="n">
        <f aca="false">C122+1</f>
        <v>45303</v>
      </c>
      <c r="D123" s="847"/>
      <c r="E123" s="847"/>
      <c r="J123" s="127" t="n">
        <f aca="false">PR42</f>
        <v>23625.1720667672</v>
      </c>
      <c r="K123" s="127" t="n">
        <f aca="false">PS42</f>
        <v>23477.175</v>
      </c>
      <c r="L123" s="127"/>
      <c r="T123" s="380" t="n">
        <f aca="false">PY42</f>
        <v>754.244704742539</v>
      </c>
      <c r="U123" s="380" t="n">
        <f aca="false">PZ42</f>
        <v>835.495</v>
      </c>
      <c r="Y123" s="127" t="n">
        <f aca="false">$Y$112</f>
        <v>0</v>
      </c>
      <c r="Z123" s="127"/>
      <c r="AA123" s="127"/>
      <c r="AB123" s="127"/>
      <c r="AC123" s="120"/>
      <c r="AD123" s="127"/>
      <c r="AE123" s="849"/>
      <c r="EF123" s="291"/>
      <c r="EG123" s="853"/>
      <c r="EH123" s="291"/>
      <c r="OE123" s="278"/>
      <c r="OL123" s="456"/>
      <c r="QQ123" s="273"/>
      <c r="RU123" s="127"/>
    </row>
    <row r="124" customFormat="false" ht="15" hidden="false" customHeight="false" outlineLevel="0" collapsed="false">
      <c r="C124" s="847" t="n">
        <f aca="false">C123+1</f>
        <v>45304</v>
      </c>
      <c r="D124" s="847"/>
      <c r="E124" s="847"/>
      <c r="J124" s="127" t="n">
        <f aca="false">PR45</f>
        <v>23664.3198518655</v>
      </c>
      <c r="K124" s="127" t="n">
        <f aca="false">PS45</f>
        <v>23479.787</v>
      </c>
      <c r="L124" s="127"/>
      <c r="T124" s="380" t="n">
        <f aca="false">PY45</f>
        <v>754.844704742539</v>
      </c>
      <c r="U124" s="380" t="n">
        <f aca="false">PZ45</f>
        <v>847.472</v>
      </c>
      <c r="Y124" s="127" t="n">
        <f aca="false">$Y$112</f>
        <v>0</v>
      </c>
      <c r="Z124" s="127"/>
      <c r="AA124" s="127"/>
      <c r="AB124" s="127"/>
      <c r="AC124" s="120"/>
      <c r="AD124" s="127"/>
      <c r="AE124" s="849"/>
      <c r="EF124" s="291"/>
      <c r="EG124" s="851"/>
      <c r="EH124" s="291"/>
      <c r="OE124" s="278"/>
      <c r="OL124" s="456"/>
      <c r="QQ124" s="273"/>
      <c r="RU124" s="127"/>
    </row>
    <row r="125" customFormat="false" ht="15" hidden="false" customHeight="false" outlineLevel="0" collapsed="false">
      <c r="C125" s="847" t="n">
        <f aca="false">C124+1</f>
        <v>45305</v>
      </c>
      <c r="D125" s="847"/>
      <c r="E125" s="847"/>
      <c r="J125" s="127" t="n">
        <f aca="false">PR48</f>
        <v>23619.316482383</v>
      </c>
      <c r="K125" s="127" t="n">
        <f aca="false">PS48</f>
        <v>23434.278</v>
      </c>
      <c r="L125" s="127"/>
      <c r="T125" s="380" t="n">
        <f aca="false">PY48</f>
        <v>756.044704742539</v>
      </c>
      <c r="U125" s="380" t="n">
        <f aca="false">PZ48</f>
        <v>855.099</v>
      </c>
      <c r="Y125" s="127" t="n">
        <f aca="false">$Y$112</f>
        <v>0</v>
      </c>
      <c r="Z125" s="127"/>
      <c r="AA125" s="127"/>
      <c r="AB125" s="127"/>
      <c r="AC125" s="120"/>
      <c r="AD125" s="127"/>
      <c r="AE125" s="849"/>
      <c r="EF125" s="291"/>
      <c r="EG125" s="852"/>
      <c r="EH125" s="291"/>
      <c r="OE125" s="278"/>
      <c r="OL125" s="456"/>
      <c r="QQ125" s="273"/>
      <c r="RU125" s="127"/>
    </row>
    <row r="126" customFormat="false" ht="15" hidden="false" customHeight="false" outlineLevel="0" collapsed="false">
      <c r="C126" s="847" t="n">
        <f aca="false">C125+1</f>
        <v>45306</v>
      </c>
      <c r="D126" s="847"/>
      <c r="E126" s="847"/>
      <c r="J126" s="127" t="n">
        <f aca="false">PR51</f>
        <v>23605.7078433788</v>
      </c>
      <c r="K126" s="127" t="n">
        <f aca="false">PS51</f>
        <v>23097.604</v>
      </c>
      <c r="L126" s="127"/>
      <c r="T126" s="380" t="n">
        <f aca="false">PY51</f>
        <v>758.344704742539</v>
      </c>
      <c r="U126" s="380" t="n">
        <f aca="false">PZ51</f>
        <v>832.349</v>
      </c>
      <c r="Y126" s="127" t="n">
        <f aca="false">$Y$112</f>
        <v>0</v>
      </c>
      <c r="Z126" s="127"/>
      <c r="AA126" s="127"/>
      <c r="AB126" s="127"/>
      <c r="AC126" s="120"/>
      <c r="AD126" s="127"/>
      <c r="AE126" s="849"/>
      <c r="EF126" s="291"/>
      <c r="EG126" s="853"/>
      <c r="EH126" s="291"/>
      <c r="OE126" s="278"/>
      <c r="OL126" s="456"/>
      <c r="QQ126" s="273"/>
      <c r="RU126" s="127"/>
    </row>
    <row r="127" customFormat="false" ht="15" hidden="false" customHeight="false" outlineLevel="0" collapsed="false">
      <c r="C127" s="847" t="n">
        <f aca="false">C126+1</f>
        <v>45307</v>
      </c>
      <c r="D127" s="847"/>
      <c r="E127" s="847"/>
      <c r="J127" s="127" t="n">
        <f aca="false">PR54</f>
        <v>23495.5916668115</v>
      </c>
      <c r="K127" s="127" t="n">
        <f aca="false">PS54</f>
        <v>23001.619</v>
      </c>
      <c r="L127" s="127"/>
      <c r="T127" s="380" t="n">
        <f aca="false">PY54</f>
        <v>759.344704742539</v>
      </c>
      <c r="U127" s="380" t="n">
        <f aca="false">PZ54</f>
        <v>836.355</v>
      </c>
      <c r="Y127" s="127" t="n">
        <f aca="false">$Y$112</f>
        <v>0</v>
      </c>
      <c r="Z127" s="127"/>
      <c r="AA127" s="127"/>
      <c r="AB127" s="127"/>
      <c r="AC127" s="120"/>
      <c r="AD127" s="127"/>
      <c r="AE127" s="849"/>
      <c r="EF127" s="291"/>
      <c r="EG127" s="291"/>
      <c r="EH127" s="291"/>
      <c r="OE127" s="278"/>
      <c r="OL127" s="456"/>
      <c r="QQ127" s="273"/>
      <c r="RU127" s="127"/>
    </row>
    <row r="128" customFormat="false" ht="15" hidden="false" customHeight="false" outlineLevel="0" collapsed="false">
      <c r="C128" s="847" t="n">
        <f aca="false">C127+1</f>
        <v>45308</v>
      </c>
      <c r="D128" s="847"/>
      <c r="E128" s="847"/>
      <c r="J128" s="127" t="n">
        <f aca="false">PR57</f>
        <v>23545.1020014291</v>
      </c>
      <c r="K128" s="127" t="n">
        <f aca="false">PS57</f>
        <v>23052.543</v>
      </c>
      <c r="L128" s="127"/>
      <c r="T128" s="380" t="n">
        <f aca="false">PY57</f>
        <v>758.389704742539</v>
      </c>
      <c r="U128" s="380" t="n">
        <f aca="false">PZ57</f>
        <v>838.091</v>
      </c>
      <c r="Y128" s="127" t="n">
        <f aca="false">$Y$112</f>
        <v>0</v>
      </c>
      <c r="Z128" s="127"/>
      <c r="AA128" s="127"/>
      <c r="AB128" s="127"/>
      <c r="AC128" s="120"/>
      <c r="AD128" s="127"/>
      <c r="AE128" s="849"/>
      <c r="EF128" s="291"/>
      <c r="EG128" s="291"/>
      <c r="EH128" s="291"/>
      <c r="OE128" s="278"/>
      <c r="OL128" s="456"/>
      <c r="QQ128" s="273"/>
      <c r="RU128" s="127"/>
    </row>
    <row r="129" customFormat="false" ht="15" hidden="false" customHeight="false" outlineLevel="0" collapsed="false">
      <c r="C129" s="847" t="n">
        <f aca="false">C128+1</f>
        <v>45309</v>
      </c>
      <c r="D129" s="847"/>
      <c r="E129" s="847"/>
      <c r="J129" s="127" t="n">
        <f aca="false">PR60</f>
        <v>23536.7085827638</v>
      </c>
      <c r="K129" s="127" t="n">
        <f aca="false">PS60</f>
        <v>22924.303</v>
      </c>
      <c r="L129" s="127"/>
      <c r="T129" s="380" t="n">
        <f aca="false">PY60</f>
        <v>758.189704742539</v>
      </c>
      <c r="U129" s="380" t="n">
        <f aca="false">PZ60</f>
        <v>846.546</v>
      </c>
      <c r="Y129" s="127" t="n">
        <f aca="false">$Y$112</f>
        <v>0</v>
      </c>
      <c r="Z129" s="127"/>
      <c r="AA129" s="127"/>
      <c r="AB129" s="127"/>
      <c r="AC129" s="120"/>
      <c r="AD129" s="127"/>
      <c r="AE129" s="849"/>
      <c r="OE129" s="278"/>
      <c r="OL129" s="456"/>
      <c r="QQ129" s="273"/>
      <c r="RU129" s="127"/>
    </row>
    <row r="130" customFormat="false" ht="15" hidden="false" customHeight="false" outlineLevel="0" collapsed="false">
      <c r="C130" s="847" t="n">
        <f aca="false">C129+1</f>
        <v>45310</v>
      </c>
      <c r="D130" s="847"/>
      <c r="E130" s="847"/>
      <c r="J130" s="127" t="n">
        <f aca="false">PR63</f>
        <v>23472.3680550992</v>
      </c>
      <c r="K130" s="127" t="n">
        <f aca="false">PS63</f>
        <v>22842.736</v>
      </c>
      <c r="L130" s="127"/>
      <c r="T130" s="380" t="n">
        <f aca="false">PY63</f>
        <v>758.389704742539</v>
      </c>
      <c r="U130" s="380" t="n">
        <f aca="false">PZ63</f>
        <v>970.851</v>
      </c>
      <c r="Y130" s="127" t="n">
        <f aca="false">$Y$112</f>
        <v>0</v>
      </c>
      <c r="Z130" s="127"/>
      <c r="AA130" s="127"/>
      <c r="AB130" s="127"/>
      <c r="AC130" s="120"/>
      <c r="AD130" s="127"/>
      <c r="AE130" s="849"/>
      <c r="OE130" s="278"/>
      <c r="OL130" s="456"/>
      <c r="QQ130" s="273"/>
      <c r="RU130" s="127"/>
    </row>
    <row r="131" customFormat="false" ht="15" hidden="false" customHeight="false" outlineLevel="0" collapsed="false">
      <c r="C131" s="847" t="n">
        <f aca="false">C130+1</f>
        <v>45311</v>
      </c>
      <c r="D131" s="847"/>
      <c r="E131" s="847"/>
      <c r="J131" s="127" t="n">
        <f aca="false">PR66</f>
        <v>23582.4656748312</v>
      </c>
      <c r="K131" s="127" t="n">
        <f aca="false">PS66</f>
        <v>22940.668</v>
      </c>
      <c r="L131" s="127"/>
      <c r="T131" s="380" t="n">
        <f aca="false">PY66</f>
        <v>762.189704742539</v>
      </c>
      <c r="U131" s="380" t="n">
        <f aca="false">PZ66</f>
        <v>985.978</v>
      </c>
      <c r="Y131" s="127" t="n">
        <f aca="false">$Y$112</f>
        <v>0</v>
      </c>
      <c r="Z131" s="127"/>
      <c r="AA131" s="127"/>
      <c r="AB131" s="127"/>
      <c r="AC131" s="120"/>
      <c r="AD131" s="127"/>
      <c r="AE131" s="849"/>
      <c r="OL131" s="456"/>
      <c r="QQ131" s="273"/>
      <c r="RU131" s="127"/>
    </row>
    <row r="132" customFormat="false" ht="15" hidden="false" customHeight="false" outlineLevel="0" collapsed="false">
      <c r="C132" s="847" t="n">
        <f aca="false">C131+1</f>
        <v>45312</v>
      </c>
      <c r="D132" s="847"/>
      <c r="E132" s="847"/>
      <c r="J132" s="127" t="n">
        <f aca="false">PR69</f>
        <v>23751.9524528222</v>
      </c>
      <c r="K132" s="127" t="n">
        <f aca="false">PS69</f>
        <v>22851</v>
      </c>
      <c r="L132" s="127"/>
      <c r="T132" s="380" t="n">
        <f aca="false">PY69</f>
        <v>763.689704742539</v>
      </c>
      <c r="U132" s="380" t="n">
        <f aca="false">PZ69</f>
        <v>984.761</v>
      </c>
      <c r="Y132" s="127" t="n">
        <f aca="false">$Y$112</f>
        <v>0</v>
      </c>
      <c r="Z132" s="127"/>
      <c r="AA132" s="127"/>
      <c r="AB132" s="127"/>
      <c r="AC132" s="120"/>
      <c r="AD132" s="127"/>
      <c r="AE132" s="849"/>
      <c r="OL132" s="456"/>
    </row>
    <row r="133" customFormat="false" ht="15" hidden="false" customHeight="false" outlineLevel="0" collapsed="false">
      <c r="C133" s="847" t="n">
        <f aca="false">C132+1</f>
        <v>45313</v>
      </c>
      <c r="D133" s="847"/>
      <c r="E133" s="847"/>
      <c r="J133" s="127" t="n">
        <f aca="false">PR72</f>
        <v>23731.2829084868</v>
      </c>
      <c r="K133" s="127" t="n">
        <f aca="false">PS72</f>
        <v>22736</v>
      </c>
      <c r="L133" s="127"/>
      <c r="T133" s="380" t="n">
        <f aca="false">PY72</f>
        <v>768.289704742539</v>
      </c>
      <c r="U133" s="380" t="n">
        <f aca="false">PZ72</f>
        <v>951.879</v>
      </c>
      <c r="Y133" s="127" t="n">
        <f aca="false">$Y$112</f>
        <v>0</v>
      </c>
      <c r="Z133" s="127"/>
      <c r="AA133" s="127"/>
      <c r="AB133" s="127"/>
      <c r="AC133" s="120"/>
      <c r="AD133" s="127"/>
      <c r="AE133" s="849"/>
      <c r="OL133" s="456"/>
    </row>
    <row r="134" customFormat="false" ht="15" hidden="false" customHeight="false" outlineLevel="0" collapsed="false">
      <c r="C134" s="847" t="n">
        <f aca="false">C133+1</f>
        <v>45314</v>
      </c>
      <c r="D134" s="847"/>
      <c r="E134" s="847"/>
      <c r="J134" s="127" t="n">
        <f aca="false">PR75</f>
        <v>23542.817973286</v>
      </c>
      <c r="K134" s="127" t="n">
        <f aca="false">PS75</f>
        <v>22801.611</v>
      </c>
      <c r="L134" s="127"/>
      <c r="T134" s="380" t="n">
        <f aca="false">PY75</f>
        <v>768.289704742539</v>
      </c>
      <c r="U134" s="380" t="n">
        <f aca="false">PZ75</f>
        <v>919.212</v>
      </c>
      <c r="Y134" s="127" t="n">
        <f aca="false">$Y$112</f>
        <v>0</v>
      </c>
      <c r="Z134" s="127"/>
      <c r="AA134" s="127"/>
      <c r="AB134" s="127"/>
      <c r="AC134" s="120"/>
      <c r="AD134" s="127"/>
      <c r="AE134" s="849"/>
      <c r="OL134" s="456"/>
    </row>
    <row r="135" customFormat="false" ht="15" hidden="false" customHeight="false" outlineLevel="0" collapsed="false">
      <c r="C135" s="847" t="n">
        <f aca="false">C134+1</f>
        <v>45315</v>
      </c>
      <c r="D135" s="847"/>
      <c r="E135" s="847"/>
      <c r="J135" s="127" t="n">
        <f aca="false">PR78</f>
        <v>23648.9105575209</v>
      </c>
      <c r="K135" s="127" t="n">
        <f aca="false">PS78</f>
        <v>22864.71</v>
      </c>
      <c r="L135" s="127"/>
      <c r="T135" s="380" t="n">
        <f aca="false">PY78</f>
        <v>768.189704742539</v>
      </c>
      <c r="U135" s="380" t="n">
        <f aca="false">PZ78</f>
        <v>847.287</v>
      </c>
      <c r="Y135" s="127" t="n">
        <f aca="false">$Y$112</f>
        <v>0</v>
      </c>
      <c r="Z135" s="127"/>
      <c r="AA135" s="127"/>
      <c r="AB135" s="127"/>
      <c r="AC135" s="120"/>
      <c r="AD135" s="127"/>
      <c r="AE135" s="849"/>
      <c r="OL135" s="456"/>
    </row>
    <row r="136" customFormat="false" ht="15" hidden="false" customHeight="false" outlineLevel="0" collapsed="false">
      <c r="C136" s="847" t="n">
        <f aca="false">C135+1</f>
        <v>45316</v>
      </c>
      <c r="D136" s="847"/>
      <c r="E136" s="847"/>
      <c r="J136" s="127" t="n">
        <f aca="false">PR81</f>
        <v>23812.7233284112</v>
      </c>
      <c r="K136" s="127" t="n">
        <f aca="false">PS81</f>
        <v>22887.245</v>
      </c>
      <c r="L136" s="127"/>
      <c r="T136" s="380" t="n">
        <f aca="false">PY81</f>
        <v>768.189704742539</v>
      </c>
      <c r="U136" s="380" t="n">
        <f aca="false">PZ81</f>
        <v>820.812</v>
      </c>
      <c r="Y136" s="127" t="n">
        <f aca="false">$Y$112</f>
        <v>0</v>
      </c>
      <c r="Z136" s="127"/>
      <c r="AA136" s="127"/>
      <c r="AB136" s="127"/>
      <c r="AC136" s="127"/>
      <c r="AD136" s="127"/>
      <c r="AE136" s="849"/>
      <c r="OL136" s="456"/>
    </row>
    <row r="137" customFormat="false" ht="15" hidden="false" customHeight="false" outlineLevel="0" collapsed="false">
      <c r="C137" s="847" t="n">
        <f aca="false">C136+1</f>
        <v>45317</v>
      </c>
      <c r="D137" s="847"/>
      <c r="E137" s="847"/>
      <c r="J137" s="127" t="n">
        <f aca="false">PR84</f>
        <v>23817.4717461456</v>
      </c>
      <c r="K137" s="127" t="n">
        <f aca="false">PS84</f>
        <v>22912.305</v>
      </c>
      <c r="L137" s="127"/>
      <c r="T137" s="380" t="n">
        <f aca="false">PY84</f>
        <v>767.289704742539</v>
      </c>
      <c r="U137" s="380" t="n">
        <f aca="false">PZ84</f>
        <v>820.812</v>
      </c>
      <c r="Y137" s="127" t="n">
        <f aca="false">$Y$112</f>
        <v>0</v>
      </c>
      <c r="Z137" s="127"/>
      <c r="AA137" s="127"/>
      <c r="AB137" s="127"/>
      <c r="AC137" s="127"/>
      <c r="AD137" s="127"/>
      <c r="AE137" s="849"/>
      <c r="OL137" s="456"/>
    </row>
    <row r="138" customFormat="false" ht="15" hidden="false" customHeight="false" outlineLevel="0" collapsed="false">
      <c r="C138" s="847" t="n">
        <f aca="false">C137+1</f>
        <v>45318</v>
      </c>
      <c r="D138" s="847"/>
      <c r="E138" s="847"/>
      <c r="J138" s="127" t="n">
        <f aca="false">PR87</f>
        <v>23884.8021434592</v>
      </c>
      <c r="K138" s="127" t="n">
        <f aca="false">PS87</f>
        <v>22898.365</v>
      </c>
      <c r="L138" s="127"/>
      <c r="T138" s="380" t="n">
        <f aca="false">PY87</f>
        <v>771.477704742539</v>
      </c>
      <c r="U138" s="380" t="n">
        <f aca="false">PZ87</f>
        <v>820.812</v>
      </c>
      <c r="Y138" s="127" t="n">
        <f aca="false">$Y$112</f>
        <v>0</v>
      </c>
      <c r="Z138" s="127"/>
      <c r="AA138" s="127"/>
      <c r="AB138" s="127"/>
      <c r="AC138" s="127"/>
      <c r="AD138" s="127"/>
      <c r="AE138" s="849"/>
    </row>
    <row r="139" customFormat="false" ht="15" hidden="false" customHeight="false" outlineLevel="0" collapsed="false">
      <c r="C139" s="847" t="n">
        <f aca="false">C138+1</f>
        <v>45319</v>
      </c>
      <c r="D139" s="847"/>
      <c r="E139" s="847"/>
      <c r="J139" s="127" t="n">
        <f aca="false">PR90</f>
        <v>23904.7244444444</v>
      </c>
      <c r="K139" s="127" t="n">
        <f aca="false">PS90</f>
        <v>22878.325</v>
      </c>
      <c r="L139" s="127"/>
      <c r="T139" s="380" t="n">
        <f aca="false">PY90</f>
        <v>771.977704742539</v>
      </c>
      <c r="U139" s="380" t="n">
        <f aca="false">PZ90</f>
        <v>820.812</v>
      </c>
      <c r="Y139" s="127" t="n">
        <f aca="false">$Y$112</f>
        <v>0</v>
      </c>
      <c r="Z139" s="127"/>
      <c r="AA139" s="127"/>
      <c r="AB139" s="127"/>
      <c r="AC139" s="127"/>
      <c r="AD139" s="127"/>
      <c r="AE139" s="849"/>
    </row>
    <row r="140" customFormat="false" ht="15" hidden="false" customHeight="false" outlineLevel="0" collapsed="false">
      <c r="C140" s="847" t="n">
        <f aca="false">C139+1</f>
        <v>45320</v>
      </c>
      <c r="D140" s="847"/>
      <c r="E140" s="847"/>
      <c r="J140" s="127" t="n">
        <f aca="false">PR93</f>
        <v>23941.6530964284</v>
      </c>
      <c r="K140" s="127" t="n">
        <f aca="false">PS93</f>
        <v>22860.385</v>
      </c>
      <c r="L140" s="127"/>
      <c r="T140" s="380" t="n">
        <f aca="false">PY93</f>
        <v>771.977704742539</v>
      </c>
      <c r="U140" s="380" t="n">
        <f aca="false">PZ93</f>
        <v>820.812</v>
      </c>
      <c r="Y140" s="127" t="n">
        <f aca="false">$Y$112</f>
        <v>0</v>
      </c>
      <c r="Z140" s="127"/>
      <c r="AA140" s="127"/>
      <c r="AB140" s="127"/>
      <c r="AC140" s="127"/>
      <c r="AD140" s="127"/>
      <c r="AE140" s="849"/>
    </row>
    <row r="141" customFormat="false" ht="15" hidden="false" customHeight="false" outlineLevel="0" collapsed="false">
      <c r="C141" s="847" t="n">
        <f aca="false">C140+1</f>
        <v>45321</v>
      </c>
      <c r="D141" s="847"/>
      <c r="E141" s="847"/>
      <c r="J141" s="127" t="n">
        <f aca="false">PR96</f>
        <v>23983.7032870954</v>
      </c>
      <c r="K141" s="127" t="n">
        <f aca="false">PS96</f>
        <v>23067.445</v>
      </c>
      <c r="L141" s="127"/>
      <c r="T141" s="380" t="n">
        <f aca="false">PY96</f>
        <v>772.177704742539</v>
      </c>
      <c r="U141" s="380" t="n">
        <f aca="false">PZ96</f>
        <v>820.812</v>
      </c>
      <c r="Y141" s="127" t="n">
        <f aca="false">$Y$112</f>
        <v>0</v>
      </c>
      <c r="Z141" s="127"/>
      <c r="AA141" s="127"/>
      <c r="AB141" s="127"/>
      <c r="AC141" s="127"/>
      <c r="AD141" s="127"/>
      <c r="AE141" s="849"/>
    </row>
    <row r="142" customFormat="false" ht="15" hidden="false" customHeight="false" outlineLevel="0" collapsed="false">
      <c r="C142" s="847" t="n">
        <f aca="false">C141+1</f>
        <v>45322</v>
      </c>
      <c r="D142" s="847"/>
      <c r="E142" s="847"/>
      <c r="J142" s="127" t="n">
        <f aca="false">PR99</f>
        <v>24104.1284341163</v>
      </c>
      <c r="K142" s="127" t="n">
        <f aca="false">PS99</f>
        <v>23095.505</v>
      </c>
      <c r="L142" s="127"/>
      <c r="T142" s="380" t="n">
        <f aca="false">PY99</f>
        <v>773.873704742539</v>
      </c>
      <c r="U142" s="380" t="n">
        <f aca="false">PZ99</f>
        <v>820.812</v>
      </c>
      <c r="Y142" s="127" t="n">
        <f aca="false">$Y$112</f>
        <v>0</v>
      </c>
      <c r="Z142" s="127"/>
      <c r="AA142" s="127"/>
      <c r="AB142" s="127"/>
      <c r="AC142" s="127"/>
      <c r="AD142" s="127"/>
      <c r="AE142" s="849"/>
    </row>
    <row r="145" customFormat="false" ht="15" hidden="false" customHeight="false" outlineLevel="0" collapsed="false">
      <c r="J145" s="273" t="s">
        <v>486</v>
      </c>
      <c r="K145" s="273" t="s">
        <v>487</v>
      </c>
      <c r="T145" s="273" t="s">
        <v>488</v>
      </c>
      <c r="U145" s="273" t="s">
        <v>489</v>
      </c>
    </row>
    <row r="146" customFormat="false" ht="15" hidden="false" customHeight="false" outlineLevel="0" collapsed="false">
      <c r="C146" s="847" t="n">
        <f aca="false">C112</f>
        <v>45292</v>
      </c>
      <c r="J146" s="380" t="e">
        <f aca="false">IF(PT9=0,NA(),PT9)</f>
        <v>#N/A</v>
      </c>
      <c r="K146" s="380" t="e">
        <f aca="false">IF(PU9=0,NA(),PU9)</f>
        <v>#N/A</v>
      </c>
      <c r="T146" s="380" t="e">
        <f aca="false">IF(PV9=0,NA(),PV9)</f>
        <v>#N/A</v>
      </c>
      <c r="U146" s="380" t="e">
        <f aca="false">IF(PW9=0,NA(),PW9)</f>
        <v>#N/A</v>
      </c>
    </row>
    <row r="147" customFormat="false" ht="15" hidden="false" customHeight="false" outlineLevel="0" collapsed="false">
      <c r="C147" s="847" t="n">
        <f aca="false">C113</f>
        <v>45293</v>
      </c>
      <c r="J147" s="380" t="e">
        <f aca="false">IF(PT12=0,NA(),PT12)</f>
        <v>#N/A</v>
      </c>
      <c r="K147" s="380" t="e">
        <f aca="false">IF(PU12=0,NA(),PU12)</f>
        <v>#N/A</v>
      </c>
      <c r="T147" s="380" t="e">
        <f aca="false">IF(PV12=0,NA(),PV12)</f>
        <v>#N/A</v>
      </c>
      <c r="U147" s="380" t="e">
        <f aca="false">IF(PW12=0,NA(),PW12)</f>
        <v>#N/A</v>
      </c>
      <c r="OE147" s="373"/>
    </row>
    <row r="148" customFormat="false" ht="15" hidden="false" customHeight="false" outlineLevel="0" collapsed="false">
      <c r="C148" s="847" t="n">
        <f aca="false">C114</f>
        <v>45294</v>
      </c>
      <c r="J148" s="380" t="e">
        <f aca="false">IF(PT15=0,NA(),PT15)</f>
        <v>#N/A</v>
      </c>
      <c r="K148" s="380" t="e">
        <f aca="false">IF(PU15=0,NA(),PU15)</f>
        <v>#N/A</v>
      </c>
      <c r="T148" s="380" t="e">
        <f aca="false">IF(PV15=0,NA(),PV15)</f>
        <v>#N/A</v>
      </c>
      <c r="U148" s="380" t="e">
        <f aca="false">IF(PW15=0,NA(),PW15)</f>
        <v>#N/A</v>
      </c>
    </row>
    <row r="149" customFormat="false" ht="15" hidden="false" customHeight="false" outlineLevel="0" collapsed="false">
      <c r="C149" s="847" t="n">
        <f aca="false">C115</f>
        <v>45295</v>
      </c>
      <c r="J149" s="380" t="e">
        <f aca="false">IF(PT18=0,NA(),PT18)</f>
        <v>#N/A</v>
      </c>
      <c r="K149" s="380" t="e">
        <f aca="false">IF(PU18=0,NA(),PU18)</f>
        <v>#N/A</v>
      </c>
      <c r="T149" s="380" t="e">
        <f aca="false">IF(PV18=0,NA(),PV18)</f>
        <v>#N/A</v>
      </c>
      <c r="U149" s="380" t="e">
        <f aca="false">IF(PW18=0,NA(),PW18)</f>
        <v>#N/A</v>
      </c>
    </row>
    <row r="150" customFormat="false" ht="15" hidden="false" customHeight="false" outlineLevel="0" collapsed="false">
      <c r="C150" s="847" t="n">
        <f aca="false">C116</f>
        <v>45296</v>
      </c>
      <c r="J150" s="380" t="e">
        <f aca="false">IF(PT21=0,NA(),PT21)</f>
        <v>#N/A</v>
      </c>
      <c r="K150" s="380" t="e">
        <f aca="false">IF(PU21=0,NA(),PU21)</f>
        <v>#N/A</v>
      </c>
      <c r="T150" s="380" t="e">
        <f aca="false">IF(PV21=0,NA(),PV21)</f>
        <v>#N/A</v>
      </c>
      <c r="U150" s="380" t="e">
        <f aca="false">IF(PW21=0,NA(),PW21)</f>
        <v>#N/A</v>
      </c>
    </row>
    <row r="151" customFormat="false" ht="15" hidden="false" customHeight="false" outlineLevel="0" collapsed="false">
      <c r="C151" s="847" t="n">
        <f aca="false">C117</f>
        <v>45297</v>
      </c>
      <c r="J151" s="380" t="e">
        <f aca="false">IF(PT24=0,NA(),PT24)</f>
        <v>#N/A</v>
      </c>
      <c r="K151" s="380" t="e">
        <f aca="false">IF(PU24=0,NA(),PU24)</f>
        <v>#N/A</v>
      </c>
      <c r="L151" s="380"/>
      <c r="T151" s="380" t="e">
        <f aca="false">IF(PV24=0,NA(),PV24)</f>
        <v>#N/A</v>
      </c>
      <c r="U151" s="380" t="e">
        <f aca="false">IF(PW24=0,NA(),PW24)</f>
        <v>#N/A</v>
      </c>
      <c r="X151" s="380"/>
    </row>
    <row r="152" customFormat="false" ht="15" hidden="false" customHeight="false" outlineLevel="0" collapsed="false">
      <c r="C152" s="847" t="n">
        <f aca="false">C118</f>
        <v>45298</v>
      </c>
      <c r="J152" s="380" t="e">
        <f aca="false">IF(PT27=0,NA(),PT27)</f>
        <v>#N/A</v>
      </c>
      <c r="K152" s="380" t="e">
        <f aca="false">IF(PU27=0,NA(),PU27)</f>
        <v>#N/A</v>
      </c>
      <c r="L152" s="380"/>
      <c r="T152" s="380" t="e">
        <f aca="false">IF(PV27=0,NA(),PV27)</f>
        <v>#N/A</v>
      </c>
      <c r="U152" s="380" t="e">
        <f aca="false">IF(PW27=0,NA(),PW27)</f>
        <v>#N/A</v>
      </c>
      <c r="X152" s="380"/>
    </row>
    <row r="153" customFormat="false" ht="15" hidden="false" customHeight="false" outlineLevel="0" collapsed="false">
      <c r="C153" s="847" t="n">
        <f aca="false">C119</f>
        <v>45299</v>
      </c>
      <c r="J153" s="380" t="e">
        <f aca="false">IF(PT30=0,NA(),PT30)</f>
        <v>#N/A</v>
      </c>
      <c r="K153" s="380" t="e">
        <f aca="false">IF(PU30=0,NA(),PU30)</f>
        <v>#N/A</v>
      </c>
      <c r="L153" s="380"/>
      <c r="T153" s="380" t="e">
        <f aca="false">IF(PV30=0,NA(),PV30)</f>
        <v>#N/A</v>
      </c>
      <c r="U153" s="380" t="e">
        <f aca="false">IF(PW30=0,NA(),PW30)</f>
        <v>#N/A</v>
      </c>
      <c r="X153" s="380"/>
    </row>
    <row r="154" customFormat="false" ht="15" hidden="false" customHeight="false" outlineLevel="0" collapsed="false">
      <c r="C154" s="847" t="n">
        <f aca="false">C120</f>
        <v>45300</v>
      </c>
      <c r="J154" s="380" t="e">
        <f aca="false">IF(PT33=0,NA(),PT33)</f>
        <v>#N/A</v>
      </c>
      <c r="K154" s="380" t="e">
        <f aca="false">IF(PU33=0,NA(),PU33)</f>
        <v>#N/A</v>
      </c>
      <c r="L154" s="380"/>
      <c r="T154" s="380" t="e">
        <f aca="false">IF(PV33=0,NA(),PV33)</f>
        <v>#N/A</v>
      </c>
      <c r="U154" s="380" t="e">
        <f aca="false">IF(PW33=0,NA(),PW33)</f>
        <v>#N/A</v>
      </c>
      <c r="X154" s="380"/>
    </row>
    <row r="155" customFormat="false" ht="15" hidden="false" customHeight="false" outlineLevel="0" collapsed="false">
      <c r="C155" s="847" t="n">
        <f aca="false">C121</f>
        <v>45301</v>
      </c>
      <c r="J155" s="380" t="e">
        <f aca="false">IF(PT36=0,NA(),PT36)</f>
        <v>#N/A</v>
      </c>
      <c r="K155" s="380" t="e">
        <f aca="false">IF(PU36=0,NA(),PU36)</f>
        <v>#N/A</v>
      </c>
      <c r="L155" s="380"/>
      <c r="T155" s="380" t="e">
        <f aca="false">IF(PV36=0,NA(),PV36)</f>
        <v>#N/A</v>
      </c>
      <c r="U155" s="380" t="e">
        <f aca="false">IF(PW36=0,NA(),PW36)</f>
        <v>#N/A</v>
      </c>
      <c r="X155" s="380"/>
    </row>
    <row r="156" customFormat="false" ht="15" hidden="false" customHeight="false" outlineLevel="0" collapsed="false">
      <c r="C156" s="847" t="n">
        <f aca="false">C122</f>
        <v>45302</v>
      </c>
      <c r="J156" s="380" t="e">
        <f aca="false">IF(PT39=0,NA(),PT39)</f>
        <v>#N/A</v>
      </c>
      <c r="K156" s="380" t="e">
        <f aca="false">IF(PU39=0,NA(),PU39)</f>
        <v>#N/A</v>
      </c>
      <c r="L156" s="380"/>
      <c r="T156" s="380" t="e">
        <f aca="false">IF(PV39=0,NA(),PV39)</f>
        <v>#N/A</v>
      </c>
      <c r="U156" s="380" t="e">
        <f aca="false">IF(PW39=0,NA(),PW39)</f>
        <v>#N/A</v>
      </c>
      <c r="X156" s="380"/>
    </row>
    <row r="157" customFormat="false" ht="15" hidden="false" customHeight="false" outlineLevel="0" collapsed="false">
      <c r="C157" s="847" t="n">
        <f aca="false">C123</f>
        <v>45303</v>
      </c>
      <c r="J157" s="380" t="e">
        <f aca="false">IF(PT42=0,NA(),PT42)</f>
        <v>#N/A</v>
      </c>
      <c r="K157" s="380" t="e">
        <f aca="false">IF(PU42=0,NA(),PU42)</f>
        <v>#N/A</v>
      </c>
      <c r="L157" s="380"/>
      <c r="T157" s="380" t="e">
        <f aca="false">IF(PV42=0,NA(),PV42)</f>
        <v>#N/A</v>
      </c>
      <c r="U157" s="380" t="e">
        <f aca="false">IF(PW42=0,NA(),PW42)</f>
        <v>#N/A</v>
      </c>
      <c r="X157" s="380"/>
    </row>
    <row r="158" customFormat="false" ht="15" hidden="false" customHeight="false" outlineLevel="0" collapsed="false">
      <c r="C158" s="847" t="n">
        <f aca="false">C124</f>
        <v>45304</v>
      </c>
      <c r="J158" s="380" t="e">
        <f aca="false">IF(PT45=0,NA(),PT45)</f>
        <v>#N/A</v>
      </c>
      <c r="K158" s="380" t="e">
        <f aca="false">IF(PU45=0,NA(),PU45)</f>
        <v>#N/A</v>
      </c>
      <c r="L158" s="380"/>
      <c r="T158" s="380" t="e">
        <f aca="false">IF(PV45=0,NA(),PV45)</f>
        <v>#N/A</v>
      </c>
      <c r="U158" s="380" t="e">
        <f aca="false">IF(PW45=0,NA(),PW45)</f>
        <v>#N/A</v>
      </c>
      <c r="X158" s="380"/>
    </row>
    <row r="159" customFormat="false" ht="15" hidden="false" customHeight="false" outlineLevel="0" collapsed="false">
      <c r="C159" s="847" t="n">
        <f aca="false">C125</f>
        <v>45305</v>
      </c>
      <c r="J159" s="380" t="e">
        <f aca="false">IF(PT48=0,NA(),PT48)</f>
        <v>#N/A</v>
      </c>
      <c r="K159" s="380" t="e">
        <f aca="false">IF(PU48=0,NA(),PU48)</f>
        <v>#N/A</v>
      </c>
      <c r="L159" s="380"/>
      <c r="T159" s="380" t="e">
        <f aca="false">IF(PV48=0,NA(),PV48)</f>
        <v>#N/A</v>
      </c>
      <c r="U159" s="380" t="e">
        <f aca="false">IF(PW48=0,NA(),PW48)</f>
        <v>#N/A</v>
      </c>
      <c r="X159" s="380"/>
    </row>
    <row r="160" customFormat="false" ht="15" hidden="false" customHeight="false" outlineLevel="0" collapsed="false">
      <c r="C160" s="847" t="n">
        <f aca="false">C126</f>
        <v>45306</v>
      </c>
      <c r="J160" s="380" t="e">
        <f aca="false">IF(PT51=0,NA(),PT51)</f>
        <v>#N/A</v>
      </c>
      <c r="K160" s="380" t="e">
        <f aca="false">IF(PU51=0,NA(),PU51)</f>
        <v>#N/A</v>
      </c>
      <c r="L160" s="380"/>
      <c r="T160" s="380" t="e">
        <f aca="false">IF(PV51=0,NA(),PV51)</f>
        <v>#N/A</v>
      </c>
      <c r="U160" s="380" t="e">
        <f aca="false">IF(PW51=0,NA(),PW51)</f>
        <v>#N/A</v>
      </c>
      <c r="X160" s="380"/>
    </row>
    <row r="161" customFormat="false" ht="15" hidden="false" customHeight="false" outlineLevel="0" collapsed="false">
      <c r="C161" s="847" t="n">
        <f aca="false">C127</f>
        <v>45307</v>
      </c>
      <c r="J161" s="380" t="e">
        <f aca="false">IF(PT54=0,NA(),PT54)</f>
        <v>#N/A</v>
      </c>
      <c r="K161" s="380" t="e">
        <f aca="false">IF(PU54=0,NA(),PU54)</f>
        <v>#N/A</v>
      </c>
      <c r="L161" s="380"/>
      <c r="T161" s="380" t="e">
        <f aca="false">IF(PV54=0,NA(),PV54)</f>
        <v>#N/A</v>
      </c>
      <c r="U161" s="380" t="e">
        <f aca="false">IF(PW54=0,NA(),PW54)</f>
        <v>#N/A</v>
      </c>
      <c r="X161" s="380"/>
    </row>
    <row r="162" customFormat="false" ht="15" hidden="false" customHeight="false" outlineLevel="0" collapsed="false">
      <c r="C162" s="847" t="n">
        <f aca="false">C128</f>
        <v>45308</v>
      </c>
      <c r="J162" s="380" t="e">
        <f aca="false">IF(PT57=0,NA(),PT57)</f>
        <v>#N/A</v>
      </c>
      <c r="K162" s="380" t="e">
        <f aca="false">IF(PU57=0,NA(),PU57)</f>
        <v>#N/A</v>
      </c>
      <c r="L162" s="380"/>
      <c r="T162" s="380" t="e">
        <f aca="false">IF(PV57=0,NA(),PV57)</f>
        <v>#N/A</v>
      </c>
      <c r="U162" s="380" t="e">
        <f aca="false">IF(PW57=0,NA(),PW57)</f>
        <v>#N/A</v>
      </c>
      <c r="X162" s="380"/>
    </row>
    <row r="163" customFormat="false" ht="15" hidden="false" customHeight="false" outlineLevel="0" collapsed="false">
      <c r="C163" s="847" t="n">
        <f aca="false">C129</f>
        <v>45309</v>
      </c>
      <c r="J163" s="380" t="e">
        <f aca="false">IF(PT60=0,NA(),PT60)</f>
        <v>#N/A</v>
      </c>
      <c r="K163" s="380" t="e">
        <f aca="false">IF(PU60=0,NA(),PU60)</f>
        <v>#N/A</v>
      </c>
      <c r="L163" s="380"/>
      <c r="T163" s="380" t="e">
        <f aca="false">IF(PV60=0,NA(),PV60)</f>
        <v>#N/A</v>
      </c>
      <c r="U163" s="380" t="e">
        <f aca="false">IF(PW60=0,NA(),PW60)</f>
        <v>#N/A</v>
      </c>
      <c r="X163" s="380"/>
    </row>
    <row r="164" customFormat="false" ht="15" hidden="false" customHeight="false" outlineLevel="0" collapsed="false">
      <c r="C164" s="847" t="n">
        <f aca="false">C130</f>
        <v>45310</v>
      </c>
      <c r="J164" s="380" t="e">
        <f aca="false">IF(PT63=0,NA(),PT63)</f>
        <v>#N/A</v>
      </c>
      <c r="K164" s="380" t="e">
        <f aca="false">IF(PU63=0,NA(),PU63)</f>
        <v>#N/A</v>
      </c>
      <c r="L164" s="380"/>
      <c r="T164" s="380" t="e">
        <f aca="false">IF(PV63=0,NA(),PV63)</f>
        <v>#N/A</v>
      </c>
      <c r="U164" s="380" t="e">
        <f aca="false">IF(PW63=0,NA(),PW63)</f>
        <v>#N/A</v>
      </c>
      <c r="X164" s="380"/>
    </row>
    <row r="165" customFormat="false" ht="15" hidden="false" customHeight="false" outlineLevel="0" collapsed="false">
      <c r="C165" s="847" t="n">
        <f aca="false">C131</f>
        <v>45311</v>
      </c>
      <c r="J165" s="380" t="e">
        <f aca="false">IF(PT66=0,NA(),PT66)</f>
        <v>#N/A</v>
      </c>
      <c r="K165" s="380" t="e">
        <f aca="false">IF(PU66=0,NA(),PU66)</f>
        <v>#N/A</v>
      </c>
      <c r="L165" s="380"/>
      <c r="T165" s="380" t="e">
        <f aca="false">IF(PV66=0,NA(),PV66)</f>
        <v>#N/A</v>
      </c>
      <c r="U165" s="380" t="e">
        <f aca="false">IF(PW66=0,NA(),PW66)</f>
        <v>#N/A</v>
      </c>
      <c r="X165" s="380"/>
    </row>
    <row r="166" customFormat="false" ht="15" hidden="false" customHeight="false" outlineLevel="0" collapsed="false">
      <c r="C166" s="847" t="n">
        <f aca="false">C132</f>
        <v>45312</v>
      </c>
      <c r="J166" s="380" t="e">
        <f aca="false">IF(PT69=0,NA(),PT69)</f>
        <v>#N/A</v>
      </c>
      <c r="K166" s="380" t="e">
        <f aca="false">IF(PU69=0,NA(),PU69)</f>
        <v>#N/A</v>
      </c>
      <c r="L166" s="380"/>
      <c r="T166" s="380" t="e">
        <f aca="false">IF(PV69=0,NA(),PV69)</f>
        <v>#N/A</v>
      </c>
      <c r="U166" s="380" t="e">
        <f aca="false">IF(PW69=0,NA(),PW69)</f>
        <v>#N/A</v>
      </c>
      <c r="X166" s="380"/>
    </row>
    <row r="167" customFormat="false" ht="15" hidden="false" customHeight="false" outlineLevel="0" collapsed="false">
      <c r="C167" s="847" t="n">
        <f aca="false">C133</f>
        <v>45313</v>
      </c>
      <c r="J167" s="380" t="e">
        <f aca="false">IF(PT72=0,NA(),PT72)</f>
        <v>#N/A</v>
      </c>
      <c r="K167" s="380" t="e">
        <f aca="false">IF(PU72=0,NA(),PU72)</f>
        <v>#N/A</v>
      </c>
      <c r="L167" s="380"/>
      <c r="T167" s="380" t="e">
        <f aca="false">IF(PV72=0,NA(),PV72)</f>
        <v>#N/A</v>
      </c>
      <c r="U167" s="380" t="e">
        <f aca="false">IF(PW72=0,NA(),PW72)</f>
        <v>#N/A</v>
      </c>
      <c r="X167" s="380"/>
    </row>
    <row r="168" customFormat="false" ht="15" hidden="false" customHeight="false" outlineLevel="0" collapsed="false">
      <c r="C168" s="847" t="n">
        <f aca="false">C134</f>
        <v>45314</v>
      </c>
      <c r="J168" s="380" t="e">
        <f aca="false">IF(PT75=0,NA(),PT75)</f>
        <v>#N/A</v>
      </c>
      <c r="K168" s="380" t="e">
        <f aca="false">IF(PU75=0,NA(),PU75)</f>
        <v>#N/A</v>
      </c>
      <c r="L168" s="380"/>
      <c r="T168" s="380" t="e">
        <f aca="false">IF(PV75=0,NA(),PV75)</f>
        <v>#N/A</v>
      </c>
      <c r="U168" s="380" t="e">
        <f aca="false">IF(PW75=0,NA(),PW75)</f>
        <v>#N/A</v>
      </c>
      <c r="X168" s="380"/>
    </row>
    <row r="169" customFormat="false" ht="15" hidden="false" customHeight="false" outlineLevel="0" collapsed="false">
      <c r="C169" s="847" t="n">
        <f aca="false">C135</f>
        <v>45315</v>
      </c>
      <c r="J169" s="380" t="e">
        <f aca="false">IF(PT78=0,NA(),PT78)</f>
        <v>#N/A</v>
      </c>
      <c r="K169" s="380" t="e">
        <f aca="false">IF(PU78=0,NA(),PU78)</f>
        <v>#N/A</v>
      </c>
      <c r="L169" s="380"/>
      <c r="T169" s="380" t="e">
        <f aca="false">IF(PV78=0,NA(),PV78)</f>
        <v>#N/A</v>
      </c>
      <c r="U169" s="380" t="e">
        <f aca="false">IF(PW78=0,NA(),PW78)</f>
        <v>#N/A</v>
      </c>
      <c r="X169" s="380"/>
    </row>
    <row r="170" customFormat="false" ht="15" hidden="false" customHeight="false" outlineLevel="0" collapsed="false">
      <c r="C170" s="847" t="n">
        <f aca="false">C136</f>
        <v>45316</v>
      </c>
      <c r="J170" s="380" t="e">
        <f aca="false">IF(PT81=0,NA(),PT81)</f>
        <v>#N/A</v>
      </c>
      <c r="K170" s="380" t="e">
        <f aca="false">IF(PU81=0,NA(),PU81)</f>
        <v>#N/A</v>
      </c>
      <c r="L170" s="380"/>
      <c r="T170" s="380" t="e">
        <f aca="false">IF(PV81=0,NA(),PV81)</f>
        <v>#N/A</v>
      </c>
      <c r="U170" s="380" t="e">
        <f aca="false">IF(PW81=0,NA(),PW81)</f>
        <v>#N/A</v>
      </c>
      <c r="X170" s="380"/>
    </row>
    <row r="171" customFormat="false" ht="15" hidden="false" customHeight="false" outlineLevel="0" collapsed="false">
      <c r="C171" s="847" t="n">
        <f aca="false">C137</f>
        <v>45317</v>
      </c>
      <c r="J171" s="380" t="e">
        <f aca="false">IF(PT84=0,NA(),PT84)</f>
        <v>#N/A</v>
      </c>
      <c r="K171" s="380" t="e">
        <f aca="false">IF(PU84=0,NA(),PU84)</f>
        <v>#N/A</v>
      </c>
      <c r="L171" s="380"/>
      <c r="T171" s="380" t="e">
        <f aca="false">IF(PV84=0,NA(),PV84)</f>
        <v>#N/A</v>
      </c>
      <c r="U171" s="380" t="e">
        <f aca="false">IF(PW84=0,NA(),PW84)</f>
        <v>#N/A</v>
      </c>
      <c r="X171" s="380"/>
    </row>
    <row r="172" customFormat="false" ht="15" hidden="false" customHeight="false" outlineLevel="0" collapsed="false">
      <c r="C172" s="847" t="n">
        <f aca="false">C138</f>
        <v>45318</v>
      </c>
      <c r="J172" s="380" t="e">
        <f aca="false">IF(PT87=0,NA(),PT87)</f>
        <v>#N/A</v>
      </c>
      <c r="K172" s="380" t="e">
        <f aca="false">IF(PU87=0,NA(),PU87)</f>
        <v>#N/A</v>
      </c>
      <c r="L172" s="380"/>
      <c r="T172" s="380" t="e">
        <f aca="false">IF(PV87=0,NA(),PV87)</f>
        <v>#N/A</v>
      </c>
      <c r="U172" s="380" t="e">
        <f aca="false">IF(PW87=0,NA(),PW87)</f>
        <v>#N/A</v>
      </c>
      <c r="X172" s="380"/>
    </row>
    <row r="173" customFormat="false" ht="15" hidden="false" customHeight="false" outlineLevel="0" collapsed="false">
      <c r="C173" s="847" t="n">
        <f aca="false">C139</f>
        <v>45319</v>
      </c>
      <c r="J173" s="380" t="e">
        <f aca="false">IF(PT90=0,NA(),PT90)</f>
        <v>#N/A</v>
      </c>
      <c r="K173" s="380" t="e">
        <f aca="false">IF(PU90=0,NA(),PU90)</f>
        <v>#N/A</v>
      </c>
      <c r="L173" s="380"/>
      <c r="T173" s="380" t="e">
        <f aca="false">IF(PV90=0,NA(),PV90)</f>
        <v>#N/A</v>
      </c>
      <c r="U173" s="380" t="e">
        <f aca="false">IF(PW90=0,NA(),PW90)</f>
        <v>#N/A</v>
      </c>
      <c r="X173" s="380"/>
    </row>
    <row r="174" customFormat="false" ht="15" hidden="false" customHeight="false" outlineLevel="0" collapsed="false">
      <c r="C174" s="847" t="n">
        <f aca="false">C140</f>
        <v>45320</v>
      </c>
      <c r="J174" s="380" t="e">
        <f aca="false">IF(PT93=0,NA(),PT93)</f>
        <v>#N/A</v>
      </c>
      <c r="K174" s="380" t="e">
        <f aca="false">IF(PU93=0,NA(),PU93)</f>
        <v>#N/A</v>
      </c>
      <c r="L174" s="380"/>
      <c r="T174" s="380" t="e">
        <f aca="false">IF(PV93=0,NA(),PV93)</f>
        <v>#N/A</v>
      </c>
      <c r="U174" s="380" t="e">
        <f aca="false">IF(PW93=0,NA(),PW93)</f>
        <v>#N/A</v>
      </c>
      <c r="X174" s="380"/>
    </row>
    <row r="175" customFormat="false" ht="15" hidden="false" customHeight="false" outlineLevel="0" collapsed="false">
      <c r="C175" s="847" t="n">
        <f aca="false">C141</f>
        <v>45321</v>
      </c>
      <c r="J175" s="380" t="e">
        <f aca="false">IF(PT96=0,NA(),PT96)</f>
        <v>#N/A</v>
      </c>
      <c r="K175" s="380" t="e">
        <f aca="false">IF(PU96=0,NA(),PU96)</f>
        <v>#N/A</v>
      </c>
      <c r="L175" s="380"/>
      <c r="T175" s="380" t="e">
        <f aca="false">IF(PV96=0,NA(),PV96)</f>
        <v>#N/A</v>
      </c>
      <c r="U175" s="380" t="e">
        <f aca="false">IF(PW96=0,NA(),PW96)</f>
        <v>#N/A</v>
      </c>
      <c r="X175" s="380"/>
    </row>
    <row r="176" customFormat="false" ht="15" hidden="false" customHeight="false" outlineLevel="0" collapsed="false">
      <c r="C176" s="847" t="n">
        <f aca="false">C142</f>
        <v>45322</v>
      </c>
      <c r="J176" s="380" t="e">
        <f aca="false">IF(PT99=0,NA(),PT99)</f>
        <v>#N/A</v>
      </c>
      <c r="K176" s="380" t="e">
        <f aca="false">IF(PU99=0,NA(),PU99)</f>
        <v>#N/A</v>
      </c>
      <c r="L176" s="380"/>
      <c r="T176" s="380" t="e">
        <f aca="false">IF(PV99=0,NA(),PV99)</f>
        <v>#N/A</v>
      </c>
      <c r="U176" s="380" t="e">
        <f aca="false">IF(PW99=0,NA(),PW99)</f>
        <v>#N/A</v>
      </c>
      <c r="X176" s="380"/>
    </row>
    <row r="177" customFormat="false" ht="15" hidden="false" customHeight="false" outlineLevel="0" collapsed="false">
      <c r="J177" s="380"/>
      <c r="K177" s="380"/>
      <c r="T177" s="380"/>
      <c r="U177" s="380"/>
    </row>
    <row r="178" customFormat="false" ht="15" hidden="false" customHeight="false" outlineLevel="0" collapsed="false">
      <c r="J178" s="380"/>
      <c r="K178" s="380"/>
      <c r="T178" s="380"/>
      <c r="U178" s="380"/>
    </row>
    <row r="179" customFormat="false" ht="15" hidden="false" customHeight="false" outlineLevel="0" collapsed="false">
      <c r="J179" s="380"/>
      <c r="K179" s="380"/>
      <c r="T179" s="380"/>
      <c r="U179" s="380"/>
    </row>
    <row r="180" customFormat="false" ht="15" hidden="false" customHeight="false" outlineLevel="0" collapsed="false">
      <c r="J180" s="380"/>
      <c r="K180" s="380"/>
      <c r="T180" s="380"/>
      <c r="U180" s="380"/>
    </row>
    <row r="181" customFormat="false" ht="15" hidden="false" customHeight="false" outlineLevel="0" collapsed="false">
      <c r="J181" s="380"/>
      <c r="K181" s="380"/>
      <c r="T181" s="380"/>
      <c r="U181" s="380"/>
    </row>
    <row r="182" customFormat="false" ht="15" hidden="false" customHeight="false" outlineLevel="0" collapsed="false">
      <c r="J182" s="380"/>
      <c r="K182" s="380"/>
      <c r="T182" s="380"/>
      <c r="U182" s="380"/>
    </row>
    <row r="183" customFormat="false" ht="15" hidden="false" customHeight="false" outlineLevel="0" collapsed="false">
      <c r="J183" s="380"/>
      <c r="K183" s="380"/>
      <c r="T183" s="380"/>
      <c r="U183" s="380"/>
    </row>
    <row r="184" customFormat="false" ht="15" hidden="false" customHeight="false" outlineLevel="0" collapsed="false">
      <c r="J184" s="380"/>
      <c r="K184" s="380"/>
      <c r="T184" s="380"/>
      <c r="U184" s="380"/>
    </row>
    <row r="185" customFormat="false" ht="15" hidden="false" customHeight="false" outlineLevel="0" collapsed="false">
      <c r="J185" s="380"/>
      <c r="K185" s="380"/>
      <c r="T185" s="380"/>
      <c r="U185" s="380"/>
    </row>
    <row r="186" customFormat="false" ht="15" hidden="false" customHeight="false" outlineLevel="0" collapsed="false">
      <c r="J186" s="380"/>
      <c r="K186" s="380"/>
      <c r="T186" s="380"/>
      <c r="U186" s="380"/>
    </row>
    <row r="187" customFormat="false" ht="15" hidden="false" customHeight="false" outlineLevel="0" collapsed="false">
      <c r="J187" s="380"/>
      <c r="K187" s="380"/>
      <c r="T187" s="380"/>
      <c r="U187" s="380"/>
    </row>
    <row r="188" customFormat="false" ht="15" hidden="false" customHeight="false" outlineLevel="0" collapsed="false">
      <c r="J188" s="380"/>
      <c r="K188" s="380"/>
      <c r="T188" s="380"/>
      <c r="U188" s="380"/>
    </row>
    <row r="189" customFormat="false" ht="15" hidden="false" customHeight="false" outlineLevel="0" collapsed="false">
      <c r="J189" s="380"/>
      <c r="K189" s="380"/>
      <c r="T189" s="380"/>
      <c r="U189" s="380"/>
    </row>
    <row r="190" customFormat="false" ht="15" hidden="false" customHeight="false" outlineLevel="0" collapsed="false">
      <c r="J190" s="380"/>
      <c r="K190" s="380"/>
      <c r="T190" s="380"/>
      <c r="U190" s="380"/>
    </row>
    <row r="191" customFormat="false" ht="15" hidden="false" customHeight="false" outlineLevel="0" collapsed="false">
      <c r="J191" s="380"/>
      <c r="K191" s="380"/>
      <c r="T191" s="380"/>
      <c r="U191" s="380"/>
    </row>
    <row r="192" customFormat="false" ht="15" hidden="false" customHeight="false" outlineLevel="0" collapsed="false">
      <c r="J192" s="380"/>
      <c r="K192" s="380"/>
      <c r="T192" s="380"/>
      <c r="U192" s="380"/>
    </row>
    <row r="193" customFormat="false" ht="15" hidden="false" customHeight="false" outlineLevel="0" collapsed="false">
      <c r="J193" s="380"/>
      <c r="K193" s="380"/>
      <c r="T193" s="380"/>
      <c r="U193" s="380"/>
    </row>
    <row r="194" customFormat="false" ht="15" hidden="false" customHeight="false" outlineLevel="0" collapsed="false">
      <c r="J194" s="380"/>
      <c r="K194" s="380"/>
      <c r="T194" s="380"/>
      <c r="U194" s="380"/>
    </row>
    <row r="195" customFormat="false" ht="15" hidden="false" customHeight="false" outlineLevel="0" collapsed="false">
      <c r="J195" s="380"/>
      <c r="K195" s="380"/>
      <c r="T195" s="380"/>
      <c r="U195" s="380"/>
    </row>
    <row r="196" customFormat="false" ht="15" hidden="false" customHeight="false" outlineLevel="0" collapsed="false">
      <c r="J196" s="380"/>
      <c r="K196" s="380"/>
      <c r="T196" s="380"/>
      <c r="U196" s="380"/>
    </row>
    <row r="197" customFormat="false" ht="15" hidden="false" customHeight="false" outlineLevel="0" collapsed="false">
      <c r="J197" s="380"/>
      <c r="K197" s="380"/>
      <c r="T197" s="380"/>
      <c r="U197" s="380"/>
    </row>
    <row r="198" customFormat="false" ht="15" hidden="false" customHeight="false" outlineLevel="0" collapsed="false">
      <c r="J198" s="380"/>
      <c r="K198" s="380"/>
      <c r="T198" s="380"/>
      <c r="U198" s="380"/>
    </row>
    <row r="199" customFormat="false" ht="15" hidden="false" customHeight="false" outlineLevel="0" collapsed="false">
      <c r="J199" s="380"/>
      <c r="K199" s="380"/>
      <c r="T199" s="380"/>
      <c r="U199" s="380"/>
    </row>
    <row r="200" customFormat="false" ht="15" hidden="false" customHeight="false" outlineLevel="0" collapsed="false">
      <c r="J200" s="380"/>
      <c r="K200" s="380"/>
      <c r="T200" s="380"/>
      <c r="U200" s="380"/>
    </row>
    <row r="201" customFormat="false" ht="15" hidden="false" customHeight="false" outlineLevel="0" collapsed="false">
      <c r="J201" s="380"/>
      <c r="K201" s="380"/>
      <c r="T201" s="380"/>
      <c r="U201" s="380"/>
    </row>
    <row r="202" customFormat="false" ht="15" hidden="false" customHeight="false" outlineLevel="0" collapsed="false">
      <c r="J202" s="380"/>
      <c r="K202" s="380"/>
      <c r="T202" s="380"/>
      <c r="U202" s="380"/>
    </row>
    <row r="203" customFormat="false" ht="15" hidden="false" customHeight="false" outlineLevel="0" collapsed="false">
      <c r="J203" s="380"/>
      <c r="K203" s="380"/>
      <c r="T203" s="380"/>
      <c r="U203" s="380"/>
    </row>
    <row r="204" customFormat="false" ht="15" hidden="false" customHeight="false" outlineLevel="0" collapsed="false">
      <c r="J204" s="380"/>
      <c r="K204" s="380"/>
      <c r="T204" s="380"/>
      <c r="U204" s="380"/>
    </row>
    <row r="205" customFormat="false" ht="15" hidden="false" customHeight="false" outlineLevel="0" collapsed="false">
      <c r="J205" s="380"/>
      <c r="K205" s="380"/>
      <c r="T205" s="380"/>
      <c r="U205" s="380"/>
    </row>
    <row r="206" customFormat="false" ht="15" hidden="false" customHeight="false" outlineLevel="0" collapsed="false">
      <c r="J206" s="380"/>
      <c r="K206" s="380"/>
      <c r="T206" s="380"/>
      <c r="U206" s="380"/>
    </row>
    <row r="207" customFormat="false" ht="15" hidden="false" customHeight="false" outlineLevel="0" collapsed="false">
      <c r="J207" s="380"/>
      <c r="K207" s="380"/>
      <c r="T207" s="380"/>
      <c r="U207" s="380"/>
    </row>
    <row r="208" customFormat="false" ht="15" hidden="false" customHeight="false" outlineLevel="0" collapsed="false">
      <c r="J208" s="380"/>
      <c r="K208" s="380"/>
      <c r="T208" s="380"/>
      <c r="U208" s="380"/>
    </row>
    <row r="209" customFormat="false" ht="15" hidden="false" customHeight="false" outlineLevel="0" collapsed="false">
      <c r="J209" s="380"/>
      <c r="K209" s="380"/>
      <c r="T209" s="380"/>
      <c r="U209" s="380"/>
    </row>
    <row r="210" customFormat="false" ht="15" hidden="false" customHeight="false" outlineLevel="0" collapsed="false">
      <c r="J210" s="380"/>
      <c r="K210" s="380"/>
      <c r="T210" s="380"/>
      <c r="U210" s="380"/>
    </row>
    <row r="211" customFormat="false" ht="15" hidden="false" customHeight="false" outlineLevel="0" collapsed="false">
      <c r="J211" s="380"/>
      <c r="K211" s="380"/>
      <c r="T211" s="380"/>
      <c r="U211" s="380"/>
    </row>
    <row r="212" customFormat="false" ht="15" hidden="false" customHeight="false" outlineLevel="0" collapsed="false">
      <c r="J212" s="380"/>
      <c r="K212" s="380"/>
      <c r="T212" s="380"/>
      <c r="U212" s="380"/>
    </row>
    <row r="213" customFormat="false" ht="15" hidden="false" customHeight="false" outlineLevel="0" collapsed="false">
      <c r="J213" s="380"/>
      <c r="K213" s="380"/>
      <c r="T213" s="380"/>
      <c r="U213" s="380"/>
    </row>
    <row r="214" customFormat="false" ht="15" hidden="false" customHeight="false" outlineLevel="0" collapsed="false">
      <c r="J214" s="380"/>
      <c r="K214" s="380"/>
      <c r="T214" s="380"/>
      <c r="U214" s="380"/>
    </row>
    <row r="215" customFormat="false" ht="15" hidden="false" customHeight="false" outlineLevel="0" collapsed="false">
      <c r="J215" s="380"/>
      <c r="K215" s="380"/>
      <c r="T215" s="380"/>
      <c r="U215" s="380"/>
    </row>
    <row r="216" customFormat="false" ht="15" hidden="false" customHeight="false" outlineLevel="0" collapsed="false">
      <c r="J216" s="380"/>
      <c r="K216" s="380"/>
      <c r="T216" s="380"/>
      <c r="U216" s="380"/>
    </row>
    <row r="217" customFormat="false" ht="15" hidden="false" customHeight="false" outlineLevel="0" collapsed="false">
      <c r="J217" s="380"/>
      <c r="K217" s="380"/>
      <c r="T217" s="380"/>
      <c r="U217" s="380"/>
    </row>
    <row r="218" customFormat="false" ht="15" hidden="false" customHeight="false" outlineLevel="0" collapsed="false">
      <c r="J218" s="380"/>
      <c r="K218" s="380"/>
      <c r="T218" s="380"/>
      <c r="U218" s="380"/>
    </row>
    <row r="219" customFormat="false" ht="15" hidden="false" customHeight="false" outlineLevel="0" collapsed="false">
      <c r="J219" s="380"/>
      <c r="K219" s="380"/>
      <c r="T219" s="380"/>
      <c r="U219" s="380"/>
    </row>
    <row r="220" customFormat="false" ht="15" hidden="false" customHeight="false" outlineLevel="0" collapsed="false">
      <c r="J220" s="380"/>
      <c r="K220" s="380"/>
      <c r="T220" s="380"/>
      <c r="U220" s="380"/>
    </row>
    <row r="221" customFormat="false" ht="15" hidden="false" customHeight="false" outlineLevel="0" collapsed="false">
      <c r="J221" s="380"/>
      <c r="K221" s="380"/>
      <c r="T221" s="380"/>
      <c r="U221" s="380"/>
    </row>
    <row r="222" customFormat="false" ht="15" hidden="false" customHeight="false" outlineLevel="0" collapsed="false">
      <c r="J222" s="380"/>
      <c r="K222" s="380"/>
      <c r="T222" s="380"/>
      <c r="U222" s="380"/>
    </row>
    <row r="223" customFormat="false" ht="15" hidden="false" customHeight="false" outlineLevel="0" collapsed="false">
      <c r="J223" s="380"/>
      <c r="K223" s="380"/>
      <c r="T223" s="380"/>
      <c r="U223" s="380"/>
    </row>
    <row r="224" customFormat="false" ht="15" hidden="false" customHeight="false" outlineLevel="0" collapsed="false">
      <c r="J224" s="380"/>
      <c r="K224" s="380"/>
      <c r="T224" s="380"/>
      <c r="U224" s="380"/>
    </row>
    <row r="225" customFormat="false" ht="15" hidden="false" customHeight="false" outlineLevel="0" collapsed="false">
      <c r="J225" s="380"/>
      <c r="K225" s="380"/>
      <c r="T225" s="380"/>
      <c r="U225" s="380"/>
    </row>
    <row r="226" customFormat="false" ht="15" hidden="false" customHeight="false" outlineLevel="0" collapsed="false">
      <c r="J226" s="380"/>
      <c r="K226" s="380"/>
      <c r="T226" s="380"/>
      <c r="U226" s="380"/>
    </row>
    <row r="227" customFormat="false" ht="15" hidden="false" customHeight="false" outlineLevel="0" collapsed="false">
      <c r="J227" s="380"/>
      <c r="K227" s="380"/>
      <c r="T227" s="380"/>
      <c r="U227" s="380"/>
    </row>
    <row r="228" customFormat="false" ht="15" hidden="false" customHeight="false" outlineLevel="0" collapsed="false">
      <c r="J228" s="380"/>
      <c r="K228" s="380"/>
      <c r="T228" s="380"/>
      <c r="U228" s="380"/>
    </row>
    <row r="229" customFormat="false" ht="15" hidden="false" customHeight="false" outlineLevel="0" collapsed="false">
      <c r="J229" s="380"/>
      <c r="K229" s="380"/>
      <c r="T229" s="380"/>
      <c r="U229" s="380"/>
    </row>
    <row r="230" customFormat="false" ht="15" hidden="false" customHeight="false" outlineLevel="0" collapsed="false">
      <c r="J230" s="380"/>
      <c r="K230" s="380"/>
      <c r="T230" s="380"/>
      <c r="U230" s="380"/>
    </row>
    <row r="231" customFormat="false" ht="15" hidden="false" customHeight="false" outlineLevel="0" collapsed="false">
      <c r="J231" s="380"/>
      <c r="K231" s="380"/>
      <c r="T231" s="380"/>
      <c r="U231" s="380"/>
    </row>
    <row r="232" customFormat="false" ht="15" hidden="false" customHeight="false" outlineLevel="0" collapsed="false">
      <c r="J232" s="380"/>
      <c r="K232" s="380"/>
      <c r="T232" s="380"/>
      <c r="U232" s="380"/>
    </row>
    <row r="233" customFormat="false" ht="15" hidden="false" customHeight="false" outlineLevel="0" collapsed="false">
      <c r="J233" s="380"/>
      <c r="K233" s="380"/>
      <c r="T233" s="380"/>
      <c r="U233" s="380"/>
    </row>
    <row r="234" customFormat="false" ht="15" hidden="false" customHeight="false" outlineLevel="0" collapsed="false">
      <c r="J234" s="380"/>
      <c r="K234" s="380"/>
      <c r="T234" s="380"/>
      <c r="U234" s="380"/>
    </row>
    <row r="235" customFormat="false" ht="15" hidden="false" customHeight="false" outlineLevel="0" collapsed="false">
      <c r="J235" s="380"/>
      <c r="K235" s="380"/>
      <c r="T235" s="380"/>
      <c r="U235" s="380"/>
    </row>
    <row r="236" customFormat="false" ht="15" hidden="false" customHeight="false" outlineLevel="0" collapsed="false">
      <c r="J236" s="380"/>
      <c r="K236" s="380"/>
      <c r="T236" s="380"/>
      <c r="U236" s="380"/>
    </row>
    <row r="237" customFormat="false" ht="15" hidden="false" customHeight="false" outlineLevel="0" collapsed="false">
      <c r="J237" s="380"/>
      <c r="K237" s="380"/>
      <c r="T237" s="380"/>
      <c r="U237" s="380"/>
    </row>
    <row r="238" customFormat="false" ht="15" hidden="false" customHeight="false" outlineLevel="0" collapsed="false">
      <c r="J238" s="380"/>
      <c r="K238" s="380"/>
      <c r="T238" s="380"/>
      <c r="U238" s="380"/>
    </row>
    <row r="239" customFormat="false" ht="15" hidden="false" customHeight="false" outlineLevel="0" collapsed="false">
      <c r="J239" s="380"/>
      <c r="K239" s="380"/>
      <c r="T239" s="380"/>
      <c r="U239" s="380"/>
    </row>
    <row r="240" customFormat="false" ht="15" hidden="false" customHeight="false" outlineLevel="0" collapsed="false">
      <c r="J240" s="380"/>
      <c r="K240" s="380"/>
      <c r="T240" s="380"/>
      <c r="U240" s="380"/>
    </row>
    <row r="241" customFormat="false" ht="15" hidden="false" customHeight="false" outlineLevel="0" collapsed="false">
      <c r="J241" s="380"/>
      <c r="K241" s="380"/>
      <c r="T241" s="380"/>
      <c r="U241" s="380"/>
    </row>
    <row r="242" customFormat="false" ht="15" hidden="false" customHeight="false" outlineLevel="0" collapsed="false">
      <c r="J242" s="380"/>
      <c r="K242" s="380"/>
      <c r="T242" s="380"/>
      <c r="U242" s="380"/>
    </row>
    <row r="243" customFormat="false" ht="15" hidden="false" customHeight="false" outlineLevel="0" collapsed="false">
      <c r="J243" s="380"/>
      <c r="K243" s="380"/>
      <c r="T243" s="380"/>
      <c r="U243" s="380"/>
    </row>
    <row r="244" customFormat="false" ht="15" hidden="false" customHeight="false" outlineLevel="0" collapsed="false">
      <c r="J244" s="380"/>
      <c r="K244" s="380"/>
      <c r="T244" s="380"/>
      <c r="U244" s="380"/>
    </row>
    <row r="245" customFormat="false" ht="15" hidden="false" customHeight="false" outlineLevel="0" collapsed="false">
      <c r="J245" s="380"/>
      <c r="K245" s="380"/>
      <c r="T245" s="380"/>
      <c r="U245" s="380"/>
    </row>
    <row r="246" customFormat="false" ht="15" hidden="false" customHeight="false" outlineLevel="0" collapsed="false">
      <c r="J246" s="380"/>
      <c r="K246" s="380"/>
      <c r="T246" s="380"/>
      <c r="U246" s="380"/>
    </row>
    <row r="247" customFormat="false" ht="15" hidden="false" customHeight="false" outlineLevel="0" collapsed="false">
      <c r="J247" s="380"/>
      <c r="K247" s="380"/>
      <c r="T247" s="380"/>
      <c r="U247" s="380"/>
    </row>
    <row r="248" customFormat="false" ht="15" hidden="false" customHeight="false" outlineLevel="0" collapsed="false">
      <c r="J248" s="380"/>
      <c r="K248" s="380"/>
      <c r="T248" s="380"/>
      <c r="U248" s="380"/>
    </row>
    <row r="249" customFormat="false" ht="15" hidden="false" customHeight="false" outlineLevel="0" collapsed="false">
      <c r="J249" s="380"/>
      <c r="K249" s="380"/>
      <c r="T249" s="380"/>
      <c r="U249" s="380"/>
    </row>
    <row r="250" customFormat="false" ht="15" hidden="false" customHeight="false" outlineLevel="0" collapsed="false">
      <c r="J250" s="380"/>
      <c r="K250" s="380"/>
      <c r="T250" s="380"/>
      <c r="U250" s="380"/>
    </row>
    <row r="251" customFormat="false" ht="15" hidden="false" customHeight="false" outlineLevel="0" collapsed="false">
      <c r="J251" s="380"/>
      <c r="K251" s="380"/>
      <c r="T251" s="380"/>
      <c r="U251" s="380"/>
    </row>
  </sheetData>
  <sheetProtection sheet="true" password="cf36" formatCells="false" formatColumns="false" formatRows="false" insertColumns="false" insertRows="false" insertHyperlinks="false" deleteColumns="false" deleteRows="false" sort="false" autoFilter="false" pivotTables="false"/>
  <autoFilter ref="A145:SP176"/>
  <mergeCells count="98">
    <mergeCell ref="A1:BO1"/>
    <mergeCell ref="A2:X2"/>
    <mergeCell ref="B4:U5"/>
    <mergeCell ref="X4:AM5"/>
    <mergeCell ref="AP4:AY5"/>
    <mergeCell ref="BB4:BK5"/>
    <mergeCell ref="BN4:BO5"/>
    <mergeCell ref="BR4:BS5"/>
    <mergeCell ref="BV4:CE5"/>
    <mergeCell ref="CH4:CW5"/>
    <mergeCell ref="CZ4:FB5"/>
    <mergeCell ref="FE4:FN5"/>
    <mergeCell ref="FQ4:HN5"/>
    <mergeCell ref="HQ4:HR5"/>
    <mergeCell ref="HU4:HV5"/>
    <mergeCell ref="HY4:HZ5"/>
    <mergeCell ref="IC4:ID5"/>
    <mergeCell ref="IG4:KK5"/>
    <mergeCell ref="KN4:LS5"/>
    <mergeCell ref="LV4:MK5"/>
    <mergeCell ref="MN4:NC5"/>
    <mergeCell ref="NF4:NG5"/>
    <mergeCell ref="NJ4:NK5"/>
    <mergeCell ref="NN4:NW5"/>
    <mergeCell ref="NZ4:OA5"/>
    <mergeCell ref="OD4:OE5"/>
    <mergeCell ref="OH4:OI5"/>
    <mergeCell ref="OL4:OM5"/>
    <mergeCell ref="OP4:OQ5"/>
    <mergeCell ref="OT4:OU5"/>
    <mergeCell ref="OX4:OY5"/>
    <mergeCell ref="PB4:PC5"/>
    <mergeCell ref="PF4:PG5"/>
    <mergeCell ref="PJ4:PK5"/>
    <mergeCell ref="PN4:PO5"/>
    <mergeCell ref="PR4:PS5"/>
    <mergeCell ref="PT4:PU5"/>
    <mergeCell ref="PV4:PW5"/>
    <mergeCell ref="PX4:PX5"/>
    <mergeCell ref="PY4:PZ5"/>
    <mergeCell ref="B6:I6"/>
    <mergeCell ref="J6:S6"/>
    <mergeCell ref="X6:AD6"/>
    <mergeCell ref="AE6:AK6"/>
    <mergeCell ref="AP6:AS6"/>
    <mergeCell ref="AT6:AW6"/>
    <mergeCell ref="BB6:BE6"/>
    <mergeCell ref="BF6:BI6"/>
    <mergeCell ref="BV6:BY6"/>
    <mergeCell ref="BZ6:CC6"/>
    <mergeCell ref="CH6:CN6"/>
    <mergeCell ref="CO6:CU6"/>
    <mergeCell ref="CZ6:EE6"/>
    <mergeCell ref="EF6:EZ6"/>
    <mergeCell ref="FE6:FH6"/>
    <mergeCell ref="FI6:FL6"/>
    <mergeCell ref="FQ6:GE6"/>
    <mergeCell ref="GF6:HH6"/>
    <mergeCell ref="IG6:IU6"/>
    <mergeCell ref="IV6:JK6"/>
    <mergeCell ref="KN6:KW6"/>
    <mergeCell ref="KX6:LQ6"/>
    <mergeCell ref="LV6:MB6"/>
    <mergeCell ref="MC6:MI6"/>
    <mergeCell ref="MN6:MT6"/>
    <mergeCell ref="MU6:N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9"/>
    <mergeCell ref="AL103:AL105"/>
  </mergeCells>
  <conditionalFormatting sqref="IV8:KI8 IV11:KI11 IV14:KI14 IV17:KI17 IV20:KI20 IV23:KI23 IV26:KI26 IV29:KI29 IV32:KI32 IV35:KI35 IV38:KI38 IV41:KI41 IV44:KI44 IV47:KI47 IV50:KI50 IV53:KI53 IV56:KI56 IV59:KI59 IV62:KI62 IV65:KI65 IV68:KI68 IV71:KI71 IV74:KI74 IV77:KI77 IV80:KI80 IV83:KI83 IV86:KI86 IV89:KI89 IV92:KI92 IV95:KI95 IV98:KI98">
    <cfRule type="expression" priority="2" aboveAverage="0" equalAverage="0" bottom="0" percent="0" rank="0" text="" dxfId="1833">
      <formula>IF(IV9&gt;0,COUNTIF($IV$7:$KI$99,IV8)&gt;1,"")</formula>
    </cfRule>
    <cfRule type="expression" priority="3" aboveAverage="0" equalAverage="0" bottom="0" percent="0" rank="0" text="" dxfId="1834">
      <formula>COUNTIF($IG$7:$IU$99,IV8)=1</formula>
    </cfRule>
  </conditionalFormatting>
  <conditionalFormatting sqref="GF8:HL8 GF11:HL11 GF14:HL14 GF17:HL17 GF20:HL20 GF23:HL23 GF26:HL26 GF29:HL29 GF32:HL32 GF35:HL35 GF38:HL38 GF41:HL41 GF44:HL44 GF47:HL47 GF50:HL50 GF53:HL53 GF56:HL56 GF59:HL59 GF62:HL62 GF65:HL65 GF68:HL68 GF71:HL71 GF74:HL74 GF77:HL77 GF80:HL80 GF83:HL83 GF86:HL86 GF89:HL89 GF92:HL92 GF95:HL95 GF98:HL98">
    <cfRule type="expression" priority="4" aboveAverage="0" equalAverage="0" bottom="0" percent="0" rank="0" text="" dxfId="1835">
      <formula>IF(GF9&gt;0,COUNTIF($GF$7:$HL$99,GF8)&gt;1,"")</formula>
    </cfRule>
    <cfRule type="expression" priority="5" aboveAverage="0" equalAverage="0" bottom="0" percent="0" rank="0" text="" dxfId="1836">
      <formula>COUNTIF($FQ$7:$GE$99,GF8)=1</formula>
    </cfRule>
  </conditionalFormatting>
  <conditionalFormatting sqref="M104">
    <cfRule type="expression" priority="6" aboveAverage="0" equalAverage="0" bottom="0" percent="0" rank="0" text="" dxfId="1837">
      <formula>COUNTIF($B$7:$I$99,M104)&lt;1</formula>
    </cfRule>
  </conditionalFormatting>
  <conditionalFormatting sqref="M104">
    <cfRule type="expression" priority="7" aboveAverage="0" equalAverage="0" bottom="0" percent="0" rank="0" text="" dxfId="1838">
      <formula>COUNTIF($J$7:$S$99,M104)&gt;1</formula>
    </cfRule>
  </conditionalFormatting>
  <conditionalFormatting sqref="L104">
    <cfRule type="expression" priority="8" aboveAverage="0" equalAverage="0" bottom="0" percent="0" rank="0" text="" dxfId="1839">
      <formula>COUNTIF($B$7:$I$99,L104)&lt;1</formula>
    </cfRule>
  </conditionalFormatting>
  <conditionalFormatting sqref="L104">
    <cfRule type="expression" priority="9" aboveAverage="0" equalAverage="0" bottom="0" percent="0" rank="0" text="" dxfId="1840">
      <formula>COUNTIF($J$7:$S$99,L104)&gt;1</formula>
    </cfRule>
  </conditionalFormatting>
  <conditionalFormatting sqref="N105">
    <cfRule type="expression" priority="10" aboveAverage="0" equalAverage="0" bottom="0" percent="0" rank="0" text="" dxfId="1841">
      <formula>COUNTIF($B$7:$I$99,N104)&lt;1</formula>
    </cfRule>
  </conditionalFormatting>
  <conditionalFormatting sqref="N103">
    <cfRule type="expression" priority="11" aboveAverage="0" equalAverage="0" bottom="0" percent="0" rank="0" text="" dxfId="1842">
      <formula>COUNTIF($B$7:$I$99,N104)&lt;1</formula>
    </cfRule>
  </conditionalFormatting>
  <conditionalFormatting sqref="N104">
    <cfRule type="expression" priority="12" aboveAverage="0" equalAverage="0" bottom="0" percent="0" rank="0" text="" dxfId="1843">
      <formula>COUNTIF($B$7:$I$99,N104)&lt;1</formula>
    </cfRule>
  </conditionalFormatting>
  <conditionalFormatting sqref="N104">
    <cfRule type="expression" priority="13" aboveAverage="0" equalAverage="0" bottom="0" percent="0" rank="0" text="" dxfId="1844">
      <formula>COUNTIF($J$7:$S$99,N104)&gt;1</formula>
    </cfRule>
  </conditionalFormatting>
  <conditionalFormatting sqref="K104">
    <cfRule type="expression" priority="14" aboveAverage="0" equalAverage="0" bottom="0" percent="0" rank="0" text="" dxfId="1845">
      <formula>COUNTIF($B$7:$I$99,K104)&lt;1</formula>
    </cfRule>
  </conditionalFormatting>
  <conditionalFormatting sqref="K104">
    <cfRule type="expression" priority="15" aboveAverage="0" equalAverage="0" bottom="0" percent="0" rank="0" text="" dxfId="1846">
      <formula>COUNTIF($J$7:$S$99,K104)&gt;1</formula>
    </cfRule>
  </conditionalFormatting>
  <conditionalFormatting sqref="J105">
    <cfRule type="expression" priority="16" aboveAverage="0" equalAverage="0" bottom="0" percent="0" rank="0" text="" dxfId="1847">
      <formula>COUNTIF($B$7:$I$99,J104)&lt;1</formula>
    </cfRule>
  </conditionalFormatting>
  <conditionalFormatting sqref="J103">
    <cfRule type="expression" priority="17" aboveAverage="0" equalAverage="0" bottom="0" percent="0" rank="0" text="" dxfId="1848">
      <formula>COUNTIF($B$7:$I$99,J104)&lt;1</formula>
    </cfRule>
  </conditionalFormatting>
  <conditionalFormatting sqref="J104">
    <cfRule type="expression" priority="18" aboveAverage="0" equalAverage="0" bottom="0" percent="0" rank="0" text="" dxfId="1849">
      <formula>COUNTIF($B$7:$I$99,J104)&lt;1</formula>
    </cfRule>
  </conditionalFormatting>
  <conditionalFormatting sqref="J105">
    <cfRule type="expression" priority="19" aboveAverage="0" equalAverage="0" bottom="0" percent="0" rank="0" text="" dxfId="1850">
      <formula>COUNTIF($B$7:$I$99,J104)&lt;1</formula>
    </cfRule>
  </conditionalFormatting>
  <conditionalFormatting sqref="J103">
    <cfRule type="expression" priority="20" aboveAverage="0" equalAverage="0" bottom="0" percent="0" rank="0" text="" dxfId="1851">
      <formula>COUNTIF($B$7:$I$99,J104)&lt;1</formula>
    </cfRule>
  </conditionalFormatting>
  <conditionalFormatting sqref="J104">
    <cfRule type="expression" priority="21" aboveAverage="0" equalAverage="0" bottom="0" percent="0" rank="0" text="" dxfId="1852">
      <formula>COUNTIF($B$7:$I$99,J104)&lt;1</formula>
    </cfRule>
  </conditionalFormatting>
  <conditionalFormatting sqref="J105">
    <cfRule type="expression" priority="22" aboveAverage="0" equalAverage="0" bottom="0" percent="0" rank="0" text="" dxfId="1853">
      <formula>COUNTIF($B$7:$I$99,J104)&lt;1</formula>
    </cfRule>
  </conditionalFormatting>
  <conditionalFormatting sqref="J103">
    <cfRule type="expression" priority="23" aboveAverage="0" equalAverage="0" bottom="0" percent="0" rank="0" text="" dxfId="1854">
      <formula>COUNTIF($B$7:$I$99,J104)&lt;1</formula>
    </cfRule>
  </conditionalFormatting>
  <conditionalFormatting sqref="J104">
    <cfRule type="expression" priority="24" aboveAverage="0" equalAverage="0" bottom="0" percent="0" rank="0" text="" dxfId="1855">
      <formula>COUNTIF($B$7:$I$99,J104)&lt;1</formula>
    </cfRule>
  </conditionalFormatting>
  <conditionalFormatting sqref="J104">
    <cfRule type="expression" priority="25" aboveAverage="0" equalAverage="0" bottom="0" percent="0" rank="0" text="" dxfId="1856">
      <formula>COUNTIF($J$7:$S$99,J104)&gt;1</formula>
    </cfRule>
  </conditionalFormatting>
  <conditionalFormatting sqref="AH105">
    <cfRule type="expression" priority="26" aboveAverage="0" equalAverage="0" bottom="0" percent="0" rank="0" text="" dxfId="1857">
      <formula>COUNTIF($X$7:$AD$99,AH104)&lt;1</formula>
    </cfRule>
  </conditionalFormatting>
  <conditionalFormatting sqref="AH103">
    <cfRule type="expression" priority="27" aboveAverage="0" equalAverage="0" bottom="0" percent="0" rank="0" text="" dxfId="1858">
      <formula>COUNTIF($X$7:$AD$99,AH104)&lt;1</formula>
    </cfRule>
  </conditionalFormatting>
  <conditionalFormatting sqref="AH104">
    <cfRule type="expression" priority="28" aboveAverage="0" equalAverage="0" bottom="0" percent="0" rank="0" text="" dxfId="1859">
      <formula>COUNTIF($X$7:$AD$99,AH104)&lt;1</formula>
    </cfRule>
  </conditionalFormatting>
  <conditionalFormatting sqref="AH104">
    <cfRule type="expression" priority="29" aboveAverage="0" equalAverage="0" bottom="0" percent="0" rank="0" text="" dxfId="1860">
      <formula>COUNTIF($AE$7:$AK$99,AH104)&gt;1</formula>
    </cfRule>
  </conditionalFormatting>
  <conditionalFormatting sqref="AF105">
    <cfRule type="expression" priority="30" aboveAverage="0" equalAverage="0" bottom="0" percent="0" rank="0" text="" dxfId="1861">
      <formula>COUNTIF($X$7:$AD$99,AF104)&lt;1</formula>
    </cfRule>
  </conditionalFormatting>
  <conditionalFormatting sqref="AF103">
    <cfRule type="expression" priority="31" aboveAverage="0" equalAverage="0" bottom="0" percent="0" rank="0" text="" dxfId="1862">
      <formula>COUNTIF($X$7:$AD$99,AF104)&lt;1</formula>
    </cfRule>
  </conditionalFormatting>
  <conditionalFormatting sqref="AF104">
    <cfRule type="expression" priority="32" aboveAverage="0" equalAverage="0" bottom="0" percent="0" rank="0" text="" dxfId="1863">
      <formula>COUNTIF($X$7:$AD$99,AF104)&lt;1</formula>
    </cfRule>
  </conditionalFormatting>
  <conditionalFormatting sqref="AF104">
    <cfRule type="expression" priority="33" aboveAverage="0" equalAverage="0" bottom="0" percent="0" rank="0" text="" dxfId="1864">
      <formula>COUNTIF($AE$7:$AK$99,AF104)&gt;1</formula>
    </cfRule>
  </conditionalFormatting>
  <conditionalFormatting sqref="J9:S9 J12:S12 J15:S15 J18:S18 J21:S21 J24:S24 J27:S27 J30:S30 J33:S33 J36:S36 J39:S39 J42:S42 J45:S45 J48:S48 J51:S51 J54:S54 J57:S57 J60:S60 J63:S63 J66:S66 J69:S69 J72:S72 J75:S75 J78:S78 J81:S81 J84:S84 J87:S87 J90:S90 J93:S93 J96:S96 J99:S99">
    <cfRule type="expression" priority="34" aboveAverage="0" equalAverage="0" bottom="0" percent="0" rank="0" text="" dxfId="1865">
      <formula>COUNTIF($B$7:$I$99,J8)&lt;1</formula>
    </cfRule>
  </conditionalFormatting>
  <conditionalFormatting sqref="J7:S7 J10:S10 J13:S13 J16:S16 J19:S19 J22:S22 J25:S25 J28:S28 J31:S31 J34:S34 J37:S37 J40:S40 J43:S43 J46:S46 J49:S49 J52:S52 J55:S55 J58:S58 J61:S61 J64:S64 J67:S67 J70:S70 J73:S73 J76:S76 J79:S79 J82:S82 J85:S85 J88:S88 J91:S91 J94:S94 J97:S97">
    <cfRule type="expression" priority="35" aboveAverage="0" equalAverage="0" bottom="0" percent="0" rank="0" text="" dxfId="1866">
      <formula>COUNTIF($B$7:$I$99,J8)&lt;1</formula>
    </cfRule>
  </conditionalFormatting>
  <conditionalFormatting sqref="J8:S8 J11:S11 J14:S14 J17:S17 J20:S20 J23:S23 J26:S26 J29:S29 J32:S32 J35:S35 J38:S38 J41:S41 J44:S44 J47:S47 J50:S50 J53:S53 J56:S56 J59:S59 J62:S62 J65:S65 J68:S68 J71:S71 J74:S74 J77:S77 J80:S80 J83:S83 J86:S86 J89:S89 J92:S92 J95:S95 J98:S98">
    <cfRule type="expression" priority="36" aboveAverage="0" equalAverage="0" bottom="0" percent="0" rank="0" text="" dxfId="1867">
      <formula>COUNTIF($B$7:$I$99,J8)&lt;1</formula>
    </cfRule>
    <cfRule type="expression" priority="37" aboveAverage="0" equalAverage="0" bottom="0" percent="0" rank="0" text="" dxfId="1868">
      <formula>IF(J9&gt;0,COUNTIF($J$7:$S$99,J8)&gt;1,"")</formula>
    </cfRule>
  </conditionalFormatting>
  <conditionalFormatting sqref="NN9:NQ9 NN12:NQ12 NN15:NQ15 NN18:NQ18 NN21:NQ21 NN24:NQ24 NN27:NQ27 NN30:NQ30 NN33:NQ33 NN36:NQ36 NN39:NQ39 NN42:NQ42 NN45:NQ45 NN48:NQ48 NN51:NQ51 NN54:NQ54 NN57:NQ57 NN60:NQ60 NN63:NQ63 NN66:NQ66 NN69:NQ69 NN72:NQ72 NN75:NQ75 NN78:NQ78 NN81:NQ81 NN84:NQ84 NN87:NQ87 NN90:NQ90 NN93:NQ93 NN96:NQ96 NN99:NQ99">
    <cfRule type="expression" priority="38" aboveAverage="0" equalAverage="0" bottom="0" percent="0" rank="0" text="" dxfId="1869">
      <formula>COUNTIF($NR$7:$NU$99,NN8)&lt;1</formula>
    </cfRule>
  </conditionalFormatting>
  <conditionalFormatting sqref="NN8:NQ8 NN11:NQ11 NN14:NQ14 NN17:NQ17 NN20:NQ20 NN23:NQ23 NN26:NQ26 NN29:NQ29 NN32:NQ32 NN35:NQ35 NN38:NQ38 NN41:NQ41 NN44:NQ44 NN47:NQ47 NN50:NQ50 NN53:NQ53 NN56:NQ56 NN59:NQ59 NN62:NQ62 NN65:NQ65 NN68:NQ68 NN71:NQ71 NN74:NQ74 NN77:NQ77 NN80:NQ80 NN83:NQ83 NN86:NQ86 NN89:NQ89 NN92:NQ92 NN95:NQ95 NN98:NQ98">
    <cfRule type="expression" priority="39" aboveAverage="0" equalAverage="0" bottom="0" percent="0" rank="0" text="" dxfId="1870">
      <formula>COUNTIF($NR$7:$NU$99,NN8)&lt;1</formula>
    </cfRule>
  </conditionalFormatting>
  <conditionalFormatting sqref="NN7:NQ7 NN10:NQ10 NN13:NQ13 NN16:NQ16 NN19:NQ19 NN22:NQ22 NN25:NQ25 NN28:NQ28 NN31:NQ31 NN34:NQ34 NN37:NQ37 NN40:NQ40 NN43:NQ43 NN46:NQ46 NN49:NQ49 NN52:NQ52 NN55:NQ55 NN58:NQ58 NN61:NQ61 NN64:NQ64 NN67:NQ67 NN70:NQ70 NN73:NQ73 NN76:NQ76 NN79:NQ79 NN82:NQ82 NN85:NQ85 NN88:NQ88 NN91:NQ91 NN94:NQ94 NN97:NQ97">
    <cfRule type="expression" priority="40" aboveAverage="0" equalAverage="0" bottom="0" percent="0" rank="0" text="" dxfId="1871">
      <formula>COUNTIF($NR$7:$NU$99,NN8)&lt;1</formula>
    </cfRule>
  </conditionalFormatting>
  <conditionalFormatting sqref="NR9:NU9 NR12:NU12 NR15:NU15 NR18:NU18 NR21:NU21 NR24:NU24 NR27:NU27 NR30:NU30 NR33:NU33 NR36:NU36 NR39:NU39 NR42:NU42 NR45:NU45 NR48:NU48 NR51:NU51 NR54:NU54 NR57:NU57 NR60:NU60 NR63:NU63 NR66:NU66 NR69:NU69 NR72:NU72 NR75:NU75 NR78:NU78 NR81:NU81 NR84:NU84 NR87:NU87 NR90:NU90 NR93:NU93 NR96:NU96 NR99:NU99">
    <cfRule type="expression" priority="41" aboveAverage="0" equalAverage="0" bottom="0" percent="0" rank="0" text="" dxfId="1872">
      <formula>COUNTIF($NN$7:$NQ$99,NR8)&lt;1</formula>
    </cfRule>
  </conditionalFormatting>
  <conditionalFormatting sqref="NR8:NU8 NR11:NU11 NR14:NU14 NR17:NU17 NR20:NU20 NR23:NU23 NR26:NU26 NR29:NU29 NR32:NU32 NR35:NU35 NR38:NU38 NR41:NU41 NR44:NU44 NR47:NU47 NR50:NU50 NR53:NU53 NR56:NU56 NR59:NU59 NR62:NU62 NR65:NU65 NR68:NU68 NR71:NU71 NR74:NU74 NR77:NU77 NR80:NU80 NR83:NU83 NR86:NU86 NR89:NU89 NR92:NU92 NR95:NU95 NR98:NU98">
    <cfRule type="expression" priority="42" aboveAverage="0" equalAverage="0" bottom="0" percent="0" rank="0" text="" dxfId="1873">
      <formula>IF(NR9&gt;0,COUNTIF($NR$7:$NU$99,NR8)&gt;1,"")</formula>
    </cfRule>
    <cfRule type="expression" priority="43" aboveAverage="0" equalAverage="0" bottom="0" percent="0" rank="0" text="" dxfId="1874">
      <formula>COUNTIF($NN$7:$NQ$99,NR8)&lt;1</formula>
    </cfRule>
  </conditionalFormatting>
  <conditionalFormatting sqref="NR7:NU7 NR10:NU10 NR13:NU13 NR16:NU16 NR19:NU19 NR22:NU22 NR25:NU25 NR28:NU28 NR31:NU31 NR34:NU34 NR37:NU37 NR40:NU40 NR43:NU43 NR46:NU46 NR49:NU49 NR52:NU52 NR55:NU55 NR58:NU58 NR61:NU61 NR64:NU64 NR67:NU67 NR70:NU70 NR73:NU73 NR76:NU76 NR79:NU79 NR82:NU82 NR85:NU85 NR88:NU88 NR91:NU91 NR94:NU94 NR97:NU97">
    <cfRule type="expression" priority="44" aboveAverage="0" equalAverage="0" bottom="0" percent="0" rank="0" text="" dxfId="1875">
      <formula>COUNTIF($NN$7:$NQ$99,NR8)&lt;1</formula>
    </cfRule>
  </conditionalFormatting>
  <conditionalFormatting sqref="MN9:MT9 MN12:MT12 MN15:MT15 MN18:MT18 MN21:MT21 MN24:MT24 MN27:MT27 MN30:MT30 MN33:MT33 MN36:MT36 MN39:MT39 MN42:MT42 MN45:MT45 MN48:MT48 MN51:MT51 MN54:MT54 MN57:MT57 MN60:MT60 MN63:MT63 MN66:MT66 MN69:MT69 MN72:MT72 MN75:MT75 MN78:MT78 MN81:MT81 MN84:MT84 MN87:MT87 MN90:MT90 MN93:MT93 MN96:MT96 MN99:MT99">
    <cfRule type="expression" priority="45" aboveAverage="0" equalAverage="0" bottom="0" percent="0" rank="0" text="" dxfId="1876">
      <formula>COUNTIF($MU$7:$NA$99,MN8)&lt;1</formula>
    </cfRule>
  </conditionalFormatting>
  <conditionalFormatting sqref="MN8:MT8 MN11:MT11 MN14:MT14 MN17:MT17 MN20:MT20 MN23:MT23 MN26:MT26 MN29:MT29 MN32:MT32 MN35:MT35 MN38:MT38 MN41:MT41 MN44:MT44 MN47:MT47 MN50:MT50 MN53:MT53 MN56:MT56 MN59:MT59 MN62:MT62 MN65:MT65 MN68:MT68 MN71:MT71 MN74:MT74 MN77:MT77 MN80:MT80 MN83:MT83 MN86:MT86 MN89:MT89 MN92:MT92 MN95:MT95 MN98:MT98">
    <cfRule type="expression" priority="46" aboveAverage="0" equalAverage="0" bottom="0" percent="0" rank="0" text="" dxfId="1877">
      <formula>COUNTIF($MU$7:$NA$99,MN8)&lt;1</formula>
    </cfRule>
  </conditionalFormatting>
  <conditionalFormatting sqref="MN7:MT7 MN10:MT10 MN13:MT13 MN16:MT16 MN19:MT19 MN22:MT22 MN25:MT25 MN28:MT28 MN31:MT31 MN34:MT34 MN37:MT37 MN40:MT40 MN43:MT43 MN46:MT46 MN49:MT49 MN52:MT52 MN55:MT55 MN58:MT58 MN61:MT61 MN64:MT64 MN67:MT67 MN70:MT70 MN73:MT73 MN76:MT76 MN79:MT79 MN82:MT82 MN85:MT85 MN88:MT88 MN91:MT91 MN94:MT94 MN97:MT97">
    <cfRule type="expression" priority="47" aboveAverage="0" equalAverage="0" bottom="0" percent="0" rank="0" text="" dxfId="1878">
      <formula>COUNTIF($MU$7:$NA$99,MN8)&lt;1</formula>
    </cfRule>
  </conditionalFormatting>
  <conditionalFormatting sqref="MU9:NA9 MU12:NA12 MU15:NA15 MU18:NA18 MU21:NA21 MU24:NA24 MU27:NA27 MU30:NA30 MU33:NA33 MU36:NA36 MU39:NA39 MU42:NA42 MU45:NA45 MU48:NA48 MU51:NA51 MU54:NA54 MU57:NA57 MU60:NA60 MU63:NA63 MU66:NA66 MU69:NA69 MU72:NA72 MU75:NA75 MU78:NA78 MU81:NA81 MU84:NA84 MU87:NA87 MU90:NA90 MU93:NA93 MU96:NA96 MU99:NA99">
    <cfRule type="expression" priority="48" aboveAverage="0" equalAverage="0" bottom="0" percent="0" rank="0" text="" dxfId="1879">
      <formula>COUNTIF($MN$7:$MT$99,MU8)&lt;1</formula>
    </cfRule>
  </conditionalFormatting>
  <conditionalFormatting sqref="MU8:NA8 MU11:NA11 MU14:NA14 MU17:NA17 MU20:NA20 MU23:NA23 MU26:NA26 MU29:NA29 MU32:NA32 MU35:NA35 MU38:NA38 MU41:NA41 MU44:NA44 MU47:NA47 MU50:NA50 MU53:NA53 MU56:NA56 MU59:NA59 MU62:NA62 MU65:NA65 MU68:NA68 MU71:NA71 MU74:NA74 MU77:NA77 MU80:NA80 MU83:NA83 MU86:NA86 MU89:NA89 MU92:NA92 MU95:NA95 MU98:NA98">
    <cfRule type="expression" priority="49" aboveAverage="0" equalAverage="0" bottom="0" percent="0" rank="0" text="" dxfId="1880">
      <formula>IF(MU9&gt;0,COUNTIF($MU$7:$NA$99,MU8)&gt;1,"")</formula>
    </cfRule>
    <cfRule type="expression" priority="50" aboveAverage="0" equalAverage="0" bottom="0" percent="0" rank="0" text="" dxfId="1881">
      <formula>COUNTIF($MN$7:$MT$99,MU8)&lt;1</formula>
    </cfRule>
  </conditionalFormatting>
  <conditionalFormatting sqref="MU7:NA7 MU10:NA10 MU13:NA13 MU16:NA16 MU19:NA19 MU22:NA22 MU25:NA25 MU28:NA28 MU31:NA31 MU34:NA34 MU37:NA37 MU40:NA40 MU43:NA43 MU46:NA46 MU49:NA49 MU52:NA52 MU55:NA55 MU58:NA58 MU61:NA61 MU64:NA64 MU67:NA67 MU70:NA70 MU73:NA73 MU76:NA76 MU79:NA79 MU82:NA82 MU85:NA85 MU88:NA88 MU91:NA91 MU94:NA94 MU97:NA97">
    <cfRule type="expression" priority="51" aboveAverage="0" equalAverage="0" bottom="0" percent="0" rank="0" text="" dxfId="1882">
      <formula>COUNTIF($MN$7:$MT$98,MU8)&lt;1</formula>
    </cfRule>
  </conditionalFormatting>
  <conditionalFormatting sqref="MC8:MI8 MC11:MI11 MC14:MI14 MC17:MI17 MC20:MI20 MC23:MI23 MC26:MI26 MC29:MI29 MC32:MI32 MC35:MI35 MC38:MI38 MC41:MI41 MC44:MI44 MC47:MI47 MC50:MI50 MC53:MI53 MC56:MI56 MC59:MI59 MC62:MI62 MC65:MI65 MC68:MI68 MC71:MI71 MC74:MI74 MC77:MI77 MC80:MI80 MC83:MI83 MC86:MI86 MC89:MI89 MC92:MI92 MC95:MI95 MC98:MI98">
    <cfRule type="expression" priority="52" aboveAverage="0" equalAverage="0" bottom="0" percent="0" rank="0" text="" dxfId="1883">
      <formula>IF(MC9&gt;0,COUNTIF($MC$7:$MI$99,MC8)&gt;1,"")</formula>
    </cfRule>
    <cfRule type="expression" priority="53" aboveAverage="0" equalAverage="0" bottom="0" percent="0" rank="0" text="" dxfId="1884">
      <formula>COUNTIF($LV$7:$MB$99,MC8)&lt;1</formula>
    </cfRule>
  </conditionalFormatting>
  <conditionalFormatting sqref="MC9:MI9 MC12:MI12 MC15:MI15 MC18:MI18 MC21:MI21 MC24:MI24 MC27:MI27 MC30:MI30 MC33:MI33 MC36:MI36 MC39:MI39 MC42:MI42 MC45:MI45 MC48:MI48 MC51:MI51 MC54:MI54 MC57:MI57 MC60:MI60 MC63:MI63 MC66:MI66 MC69:MI69 MC72:MI72 MC75:MI75 MC78:MI78 MC81:MI81 MC84:MI84 MC87:MI87 MC90:MI90 MC93:MI93 MC96:MI96 MC99:MI99">
    <cfRule type="expression" priority="54" aboveAverage="0" equalAverage="0" bottom="0" percent="0" rank="0" text="" dxfId="1885">
      <formula>COUNTIF($LV$7:$MB$99,MC8)&lt;1</formula>
    </cfRule>
  </conditionalFormatting>
  <conditionalFormatting sqref="MC7:MI7 MC10:MI10 MC13:MI13 MC16:MI16 MC19:MI19 MC22:MI22 MC25:MI25 MC28:MI28 MC31:MI31 MC34:MI34 MC37:MI37 MC40:MI40 MC43:MI43 MC46:MI46 MC49:MI49 MC52:MI52 MC55:MI55 MC58:MI58 MC61:MI61 MC64:MI64 MC67:MI67 MC70:MI70 MC73:MI73 MC76:MI76 MC79:MI79 MC82:MI82 MC85:MI85 MC88:MI88 MC91:MI91 MC94:MI94 MC97:MI97">
    <cfRule type="expression" priority="55" aboveAverage="0" equalAverage="0" bottom="0" percent="0" rank="0" text="" dxfId="1886">
      <formula>COUNTIF($LV$7:$MB$99,MC8)&lt;1</formula>
    </cfRule>
  </conditionalFormatting>
  <conditionalFormatting sqref="LV9:MB9 LV12:MB12 LV15:MB15 LV18:MB18 LV21:MB21 LV24:MB24 LV27:MB27 LV30:MB30 LV33:MB33 LV36:MB36 LV39:MB39 LV42:MB42 LV45:MB45 LV48:MB48 LV51:MB51 LV54:MB54 LV57:MB57 LV60:MB60 LV63:MB63 LV66:MB66 LV69:MB69 LV72:MB72 LV75:MB75 LV78:MB78 LV81:MB81 LV84:MB84 LV87:MB87 LV90:MB90 LV93:MB93 LV96:MB96 LV99:MB99">
    <cfRule type="expression" priority="56" aboveAverage="0" equalAverage="0" bottom="0" percent="0" rank="0" text="" dxfId="1887">
      <formula>COUNTIF($MC$7:$MI$99,LV8)&lt;1</formula>
    </cfRule>
  </conditionalFormatting>
  <conditionalFormatting sqref="LV8:MB8 LV11:MB11 LV14:MB14 LV17:MB17 LV20:MB20 LV23:MB23 LV26:MB26 LV29:MB29 LV32:MB32 LV35:MB35 LV38:MB38 LV41:MB41 LV44:MB44 LV47:MB47 LV50:MB50 LV53:MB53 LV56:MB56 LV59:MB59 LV62:MB62 LV65:MB65 LV68:MB68 LV71:MB71 LV74:MB74 LV77:MB77 LV80:MB80 LV83:MB83 LV86:MB86 LV89:MB89 LV92:MB92 LV95:MB95 LV98:MB98">
    <cfRule type="expression" priority="57" aboveAverage="0" equalAverage="0" bottom="0" percent="0" rank="0" text="" dxfId="1888">
      <formula>COUNTIF($MC$7:$MI$99,LV8)&lt;1</formula>
    </cfRule>
  </conditionalFormatting>
  <conditionalFormatting sqref="LV7:MB7 LV10:MB10 LV13:MB13 LV16:MB16 LV19:MB19 LV22:MB22 LV25:MB25 LV28:MB28 LV31:MB31 LV34:MB34 LV37:MB37 LV40:MB40 LV43:MB43 LV46:MB46 LV49:MB49 LV52:MB52 LV55:MB55 LV58:MB58 LV61:MB61 LV64:MB64 LV67:MB67 LV70:MB70 LV73:MB73 LV76:MB76 LV79:MB79 LV82:MB82 LV85:MB85 LV88:MB88 LV91:MB91 LV94:MB94 LV97:MB97">
    <cfRule type="expression" priority="58" aboveAverage="0" equalAverage="0" bottom="0" percent="0" rank="0" text="" dxfId="1889">
      <formula>COUNTIF($MC$7:$MI$99,LV8)&lt;1</formula>
    </cfRule>
  </conditionalFormatting>
  <conditionalFormatting sqref="B9:I9 B12:I12 B15:I15">
    <cfRule type="expression" priority="59" aboveAverage="0" equalAverage="0" bottom="0" percent="0" rank="0" text="" dxfId="1890">
      <formula>COUNTIF($J$7:$S$99,B8)&lt;1</formula>
    </cfRule>
  </conditionalFormatting>
  <conditionalFormatting sqref="B8:I8 B11:I11 B14:I14">
    <cfRule type="expression" priority="60" aboveAverage="0" equalAverage="0" bottom="0" percent="0" rank="0" text="" dxfId="1891">
      <formula>COUNTIF($J$7:$S$99,B8)&lt;1</formula>
    </cfRule>
  </conditionalFormatting>
  <conditionalFormatting sqref="B7:I7 B10:I10 B13:I13">
    <cfRule type="expression" priority="61" aboveAverage="0" equalAverage="0" bottom="0" percent="0" rank="0" text="" dxfId="1892">
      <formula>COUNTIF($J$7:$S$99,B8)&lt;1</formula>
    </cfRule>
  </conditionalFormatting>
  <conditionalFormatting sqref="B18:I18 B21:I21 B24:I24 B27:I27 B30:I30 B33:I33 B36:I36 B39:I39 B42:I42 B45:I45 B48:I48 B51:I51 B54:I54 B57:I57 B60:I60 B63:I63 B66:I66 B69:I69 B72:I72 B75:I75 B78:I78 B81:I81 B84:I84 B87:I87 B90:I90 B93:I93 B96:I96 B99:I99">
    <cfRule type="expression" priority="62" aboveAverage="0" equalAverage="0" bottom="0" percent="0" rank="0" text="" dxfId="1893">
      <formula>COUNTIF($J$7:$S$99,B17)&lt;1</formula>
    </cfRule>
  </conditionalFormatting>
  <conditionalFormatting sqref="B17:I17 B20:I20 B23:I23 B26:I26 B29:I29 B32:I32 B35:I35 B38:I38 B41:I41 B44:I44 B47:I47 B50:I50 B53:I53 B56:I56 B59:I59 B62:I62 B65:I65 B68:I68 B71:I71 B74:I74 B77:I77 B80:I80 B83:I83 B86:I86 B89:I89 B92:I92 B95:I95 B98:I98">
    <cfRule type="expression" priority="63" aboveAverage="0" equalAverage="0" bottom="0" percent="0" rank="0" text="" dxfId="1894">
      <formula>COUNTIF($J$7:$S$99,B17)&lt;1</formula>
    </cfRule>
  </conditionalFormatting>
  <conditionalFormatting sqref="B16:I16 B19:I19 B22:I22 B25:I25 B28:I28 B31:I31 B34:I34 B37:I37 B40:I40 B43:I43 B46:I46 B49:I49 B52:I52 B55:I55 B58:I58 B61:I61 B64:I64 B67:I67 B70:I70 B73:I73 B76:I76 B79:I79 B82:I82 B85:I85 B88:I88 B91:I91 B94:I94 B97:I97">
    <cfRule type="expression" priority="64" aboveAverage="0" equalAverage="0" bottom="0" percent="0" rank="0" text="" dxfId="1895">
      <formula>COUNTIF($J$7:$S$99,B17)&lt;1</formula>
    </cfRule>
  </conditionalFormatting>
  <conditionalFormatting sqref="AE9:AK9 AE12:AK12 AE15:AK15 AE18:AK18 AE21:AK21 AE24:AK24 AE27:AK27 AE30:AK30 AE33:AK33 AE36:AK36 AE39:AK39 AE42:AK42 AE45:AK45 AE48:AK48 AE51:AK51 AE54:AK54 AE57:AK57 AE60:AK60 AE63:AK63 AE66:AK66 AE69:AK69 AE72:AK72 AE75:AK75 AE78:AK78 AE81:AK81 AE84:AK84 AE87:AK87 AE90:AK90 AE93:AK93 AE96:AK96 AE99:AK99">
    <cfRule type="expression" priority="65" aboveAverage="0" equalAverage="0" bottom="0" percent="0" rank="0" text="" dxfId="1896">
      <formula>COUNTIF($X$7:$AD$99,AE8)&lt;1</formula>
    </cfRule>
  </conditionalFormatting>
  <conditionalFormatting sqref="AE7:AK7 AE10:AK10 AE13:AK13 AE16:AK16 AE19:AK19 AE22:AK22 AE25:AK25 AE28:AK28 AE31:AK31 AE34:AK34 AE37:AK37 AE40:AK40 AE43:AK43 AE46:AK46 AE49:AK49 AE52:AK52 AE55:AK55 AE58:AK58 AE61:AK61 AE64:AK64 AE67:AK67 AE70:AK70 AE73:AK73 AE76:AK76 AE79:AK79 AE82:AK82 AE85:AK85 AE88:AK88 AE91:AK91 AE94:AK94 AE97:AK97">
    <cfRule type="expression" priority="66" aboveAverage="0" equalAverage="0" bottom="0" percent="0" rank="0" text="" dxfId="1897">
      <formula>COUNTIF($X$7:$AD$99,AE8)&lt;1</formula>
    </cfRule>
  </conditionalFormatting>
  <conditionalFormatting sqref="AE8:AK8 AE11:AK11 AE14:AK14 AE17:AK17 AE20:AK20 AE23:AK23 AE26:AK26 AE29:AK29 AE32:AK32 AE35:AK35 AE38:AK38 AE41:AK41 AE44:AK44 AE47:AK47 AE50:AK50 AE53:AK53 AE56:AK56 AE59:AK59 AE62:AK62 AE65:AK65 AE68:AK68 AE71:AK71 AE74:AK74 AE77:AK77 AE80:AK80 AE83:AK83 AE86:AK86 AE89:AK89 AE92:AK92 AE95:AK95 AE98:AK98">
    <cfRule type="expression" priority="67" aboveAverage="0" equalAverage="0" bottom="0" percent="0" rank="0" text="" dxfId="1898">
      <formula>COUNTIF($X$7:$AD$99,AE8)&lt;1</formula>
    </cfRule>
    <cfRule type="expression" priority="68" aboveAverage="0" equalAverage="0" bottom="0" percent="0" rank="0" text="" dxfId="1899">
      <formula>IF(AE9&gt;0,COUNTIF($AE$7:$AK$99,AE8)&gt;1,"")</formula>
    </cfRule>
  </conditionalFormatting>
  <conditionalFormatting sqref="X9:AD9 X12:AD12 X15:AD15 X18:AD18 X21:AD21 X24:AD24 X27:AD27 X30:AD30 X33:AD33 X36:AD36 X39:AD39 X42:AD42 X45:AD45 X48:AD48 X51:AD51 X54:AD54 X57:AD57 X60:AD60 X63:AD63 X66:AD66 X69:AD69 X72:AD72 X75:AD75 X78:AD78 X81:AD81 X84:AD84 X87:AD87 X90:AD90 X93:AD93 X96:AD96 X99:AD99">
    <cfRule type="expression" priority="69" aboveAverage="0" equalAverage="0" bottom="0" percent="0" rank="0" text="" dxfId="1900">
      <formula>COUNTIF($AE$7:$AK$99,X8)&lt;1</formula>
    </cfRule>
  </conditionalFormatting>
  <conditionalFormatting sqref="X8:AD8 X11:AD11 X14:AD14 X17:AD17 X20:AD20 X23:AD23 X26:AD26 X29:AD29 X32:AD32 X35:AD35 X38:AD38 X41:AD41 X44:AD44 X47:AD47 X50:AD50 X53:AD53 X56:AD56 X59:AD59 X62:AD62 X65:AD65 X68:AD68 X71:AD71 X74:AD74 X77:AD77 X80:AD80 X83:AD83 X86:AD86 X89:AD89 X92:AD92 X95:AD95 X98:AD98">
    <cfRule type="expression" priority="70" aboveAverage="0" equalAverage="0" bottom="0" percent="0" rank="0" text="" dxfId="1901">
      <formula>COUNTIF($AE$7:$AK$99,X8)&lt;1</formula>
    </cfRule>
  </conditionalFormatting>
  <conditionalFormatting sqref="X7:AD7 X10:AD10 X13:AD13 X16:AD16 X19:AD19 X22:AD22 X25:AD25 X28:AD28 X31:AD31 X34:AD34 X37:AD37 X40:AD40 X43:AD43 X46:AD46 X49:AD49 X52:AD52 X55:AD55 X58:AD58 X61:AD61 X64:AD64 X67:AD67 X70:AD70 X73:AD73 X76:AD76 X79:AD79 X82:AD82 X85:AD85 X88:AD88 X91:AD91 X94:AD94 X97:AD97">
    <cfRule type="expression" priority="71" aboveAverage="0" equalAverage="0" bottom="0" percent="0" rank="0" text="" dxfId="1902">
      <formula>COUNTIF($AE$7:$AK$99,X8)&lt;1</formula>
    </cfRule>
  </conditionalFormatting>
  <conditionalFormatting sqref="AP9:AS9 AP12:AS12 AP15:AS15 AP18:AS18 AP21:AS21 AP24:AS24 AP27:AS27 AP30:AS30 AP33:AS33 AP36:AS36 AP39:AS39 AP42:AS42 AP45:AS45 AP48:AS48 AP51:AS51 AP54:AS54 AP57:AS57 AP60:AS60 AP63:AS63 AP66:AS66 AP69:AS69 AP72:AS72 AP75:AS75 AP78:AS78 AP81:AS81 AP84:AS84 AP87:AS87 AP90:AS90 AP93:AS93 AP96:AS96 AP99:AS99">
    <cfRule type="expression" priority="72" aboveAverage="0" equalAverage="0" bottom="0" percent="0" rank="0" text="" dxfId="1903">
      <formula>COUNTIF($AT$7:$AW$99,AP8)&lt;1</formula>
    </cfRule>
  </conditionalFormatting>
  <conditionalFormatting sqref="AP8:AS8 AP11:AS11 AP14:AS14 AP17:AS17 AP20:AS20 AP23:AS23 AP26:AS26 AP29:AS29 AP32:AS32 AP35:AS35 AP38:AS38 AP41:AS41 AP44:AS44 AP47:AS47 AP50:AS50 AP53:AS53 AP56:AS56 AP59:AS59 AP62:AS62 AP65:AS65 AP68:AS68 AP71:AS71 AP74:AS74 AP77:AS77 AP80:AS80 AP83:AS83 AP86:AS86 AP89:AS89 AP92:AS92 AP95:AS95 AP98:AS98">
    <cfRule type="expression" priority="73" aboveAverage="0" equalAverage="0" bottom="0" percent="0" rank="0" text="" dxfId="1904">
      <formula>COUNTIF($AT$7:$AW$99,AP8)&lt;1</formula>
    </cfRule>
  </conditionalFormatting>
  <conditionalFormatting sqref="AP7:AS7 AP10:AS10 AP13:AS13 AP16:AS16 AP19:AS19 AP22:AS22 AP25:AS25 AP28:AS28 AP31:AS31 AP34:AS34 AP37:AS37 AP40:AS40 AP43:AS43 AP46:AS46 AP49:AS49 AP52:AS52 AP55:AS55 AP58:AS58 AP61:AS61 AP64:AS64 AP67:AS67 AP70:AS70 AP73:AS73 AP76:AS76 AP79:AS79 AP82:AS82 AP85:AS85 AP88:AS88 AP91:AS91 AP94:AS94 AP97:AS97">
    <cfRule type="expression" priority="74" aboveAverage="0" equalAverage="0" bottom="0" percent="0" rank="0" text="" dxfId="1905">
      <formula>COUNTIF($AT$7:$AW$99,AP8)&lt;1</formula>
    </cfRule>
  </conditionalFormatting>
  <conditionalFormatting sqref="BB9:BE9 BB12:BE12 BB15:BE15 BB18:BE18 BB21:BE21 BB24:BE24 BB27:BE27 BB30:BE30 BB33:BE33 BB36:BE36 BB39:BE39 BB42:BE42 BB45:BE45 BB48:BE48 BB51:BE51 BB54:BE54 BB57:BE57 BB60:BE60 BB63:BE63 BB66:BE66 BB69:BE69 BB72:BE72 BB75:BE75 BB78:BE78 BB81:BE81 BB84:BE84 BB87:BE87 BB90:BE90 BB93:BE93 BB96:BE96 BB99:BE99">
    <cfRule type="expression" priority="75" aboveAverage="0" equalAverage="0" bottom="0" percent="0" rank="0" text="" dxfId="1906">
      <formula>COUNTIF($BF$7:$BI$99,BB8)&lt;1</formula>
    </cfRule>
  </conditionalFormatting>
  <conditionalFormatting sqref="BB8:BE8 BB11:BE11 BB14:BE14 BB17:BE17 BB20:BE20 BB23:BE23 BB26:BE26 BB29:BE29 BB32:BE32 BB35:BE35 BB38:BE38 BB41:BE41 BB44:BE44 BB47:BE47 BB50:BE50 BB53:BE53 BB56:BE56 BB59:BE59 BB62:BE62 BB65:BE65 BB68:BE68 BB71:BE71 BB74:BE74 BB77:BE77 BB80:BE80 BB83:BE83 BB86:BE86 BB89:BE89 BB92:BE92 BB95:BE95 BB98:BE98">
    <cfRule type="expression" priority="76" aboveAverage="0" equalAverage="0" bottom="0" percent="0" rank="0" text="" dxfId="1907">
      <formula>COUNTIF($BF$7:$BI$99,BB8)&lt;1</formula>
    </cfRule>
  </conditionalFormatting>
  <conditionalFormatting sqref="BB7:BE7 BB10:BE10 BB13:BE13 BB16:BE16 BB19:BE19 BB22:BE22 BB25:BE25 BB28:BE28 BB31:BE31 BB34:BE34 BB37:BE37 BB40:BE40 BB43:BE43 BB46:BE46 BB49:BE49 BB52:BE52 BB55:BE55 BB58:BE58 BB61:BE61 BB64:BE64 BB67:BE67 BB70:BE70 BB73:BE73 BB76:BE76 BB79:BE79 BB82:BE82 BB85:BE85 BB88:BE88 BB91:BE91 BB94:BE94 BB97:BE97">
    <cfRule type="expression" priority="77" aboveAverage="0" equalAverage="0" bottom="0" percent="0" rank="0" text="" dxfId="1908">
      <formula>COUNTIF($BF$7:$BI$99,BB8)&lt;1</formula>
    </cfRule>
  </conditionalFormatting>
  <conditionalFormatting sqref="BV7:BY7 BV10:BY10 BV13:BY13 BV16:BY16 BV19:BY19 BV22:BY22 BV25:BY25 BV28:BY28 BV31:BY31 BV34:BY34 BV37:BY37 BV40:BY40 BV43:BY43 BV46:BY46 BV49:BY49 BV52:BY52 BV55:BY55 BV58:BY58 BV61:BY61 BV64:BY64 BV67:BY67 BV70:BY70 BV73:BY73 BV76:BY76 BV79:BY79 BV82:BY82 BV85:BY85 BV88:BY88 BV91:BY91 BV94:BY94 BV97:BY97">
    <cfRule type="expression" priority="78" aboveAverage="0" equalAverage="0" bottom="0" percent="0" rank="0" text="" dxfId="1909">
      <formula>COUNTIF($BZ$7:$CC$99,BV8)&lt;1</formula>
    </cfRule>
  </conditionalFormatting>
  <conditionalFormatting sqref="BV8:BY8 BV11:BY11 BV14:BY14 BV17:BY17 BV20:BY20 BV23:BY23 BV26:BY26 BV29:BY29 BV32:BY32 BV35:BY35 BV38:BY38 BV41:BY41 BV44:BY44 BV47:BY47 BV50:BY50 BV53:BY53 BV56:BY56 BV59:BY59 BV62:BY62 BV65:BY65 BV68:BY68 BV71:BY71 BV74:BY74 BV77:BY77 BV80:BY80 BV83:BY83 BV86:BY86 BV89:BY89 BV92:BY92 BV95:BY95 BV98:BY98">
    <cfRule type="expression" priority="79" aboveAverage="0" equalAverage="0" bottom="0" percent="0" rank="0" text="" dxfId="1910">
      <formula>COUNTIF($BZ$7:$CC$99,BV8)&lt;1</formula>
    </cfRule>
  </conditionalFormatting>
  <conditionalFormatting sqref="BV9:BY9 BV12:BY12 BV15:BY15 BV18:BY18 BV21:BY21 BV24:BY24 BV27:BY27 BV30:BY30 BV33:BY33 BV36:BY36 BV39:BY39 BV42:BY42 BV45:BY45 BV48:BY48 BV51:BY51 BV54:BY54 BV57:BY57 BV60:BY60 BV63:BY63 BV66:BY66 BV69:BY69 BV72:BY72 BV75:BY75 BV78:BY78 BV81:BY81 BV84:BY84 BV87:BY87 BV90:BY90 BV93:BY93 BV96:BY96 BV99:BY99">
    <cfRule type="expression" priority="80" aboveAverage="0" equalAverage="0" bottom="0" percent="0" rank="0" text="" dxfId="1911">
      <formula>COUNTIF($BZ$7:$CC$99,BV8)&lt;1</formula>
    </cfRule>
  </conditionalFormatting>
  <conditionalFormatting sqref="CZ7:EE7 CZ10:EE10 CZ13:EE13 CZ16:EE16 CZ19:EE19 CZ22:EE22 CZ25:EE25 CZ28:EE28 CZ31:EE31 CZ34:EE34 CZ37:EE37 CZ40:EE40 CZ43:EE43 CZ46:EE46 CZ49:EE49 CZ52:EE52 CZ55:EE55 CZ58:EE58 CZ61:EE61 CZ64:EE64 CZ67:EE67 CZ70:EE70 CZ73:EE73 CZ76:EE76 CZ79:EE79 CZ82:EE82 CZ85:EE85 CZ88:EE88 CZ91:EE91 CZ94:EE94 CZ97:EE97">
    <cfRule type="expression" priority="81" aboveAverage="0" equalAverage="0" bottom="0" percent="0" rank="0" text="" dxfId="1912">
      <formula>COUNTIF($EF$7:$EZ$99,CZ8)&lt;1</formula>
    </cfRule>
  </conditionalFormatting>
  <conditionalFormatting sqref="CZ8:EE8 CZ11:EE11 CZ14:EE14 CZ17:EE17 CZ20:EE20 CZ23:EE23 CZ26:EE26 CZ29:EE29 CZ32:EE32 CZ35:EE35 CZ38:EE38 CZ41:EE41 CZ44:EE44 CZ47:EE47 CZ50:EE50 CZ53:EE53 CZ56:EE56 CZ59:EE59 CZ62:EE62 CZ65:EE65 CZ68:EE68 CZ71:EE71 CZ74:EE74 CZ77:EE77 CZ80:EE80 CZ83:EE83 CZ86:EE86 CZ89:EE89 CZ92:EE92 CZ95:EE95 CZ98:EE98">
    <cfRule type="expression" priority="82" aboveAverage="0" equalAverage="0" bottom="0" percent="0" rank="0" text="" dxfId="1913">
      <formula>COUNTIF($EF$7:$EZ$99,CZ8)&lt;1</formula>
    </cfRule>
  </conditionalFormatting>
  <conditionalFormatting sqref="CZ9:EE9 CZ12:EE12 CZ15:EE15 CZ18:EE18 CZ21:EE21 CZ24:EE24 CZ27:EE27 CZ30:EE30 CZ33:EE33 CZ36:EE36 CZ39:EE39 CZ42:EE42 CZ45:EE45 CZ48:EE48 CZ51:EE51 CZ54:EE54 CZ57:EE57 CZ60:EE60 CZ63:EE63 CZ66:EE66 CZ69:EE69 CZ72:EE72 CZ75:EE75 CZ78:EE78 CZ81:EE81 CZ84:EE84 CZ87:EE87 CZ90:EE90 CZ93:EE93 CZ96:EE96 CZ99:EE99">
    <cfRule type="expression" priority="83" aboveAverage="0" equalAverage="0" bottom="0" percent="0" rank="0" text="" dxfId="1914">
      <formula>COUNTIF($EF$7:$EZ$99,CZ8)&lt;1</formula>
    </cfRule>
  </conditionalFormatting>
  <conditionalFormatting sqref="IV9:KI9 IV12:KI12 IV15:KI15 IV18:KI18 IV21:KI21 IV24:KI24 IV27:KI27 IV30:KI30 IV33:KI33 IV36:KI36 IV39:KI39 IV42:KI42 IV45:KI45 IV48:KI48 IV51:KI51 IV54:KI54 IV57:KI57 IV60:KI60 IV63:KI63 IV66:KI66 IV69:KI69 IV72:KI72 IV75:KI75 IV78:KI78 IV81:KI81 IV84:KI84 IV87:KI87 IV90:KI90 IV93:KI93 IV96:KI96 IV99:KI99">
    <cfRule type="expression" priority="84" aboveAverage="0" equalAverage="0" bottom="0" percent="0" rank="0" text="" dxfId="1915">
      <formula>COUNTIF($IG$7:$IU$99,IV8)=1</formula>
    </cfRule>
    <cfRule type="expression" priority="85" aboveAverage="0" equalAverage="0" bottom="0" percent="0" rank="0" text="" dxfId="1916">
      <formula>IV9&gt;19.9</formula>
    </cfRule>
  </conditionalFormatting>
  <conditionalFormatting sqref="IV7:KI7 IV10:KI10 IV13:KI13 IV16:KI16 IV19:KI19 IV22:KI22 IV25:KI25 IV28:KI28 IV31:KI31 IV34:KI34 IV37:KI37 IV40:KI40 IV43:KI43 IV46:KI46 IV49:KI49 IV52:KI52 IV55:KI55 IV58:KI58 IV61:KI61 IV64:KI64 IV67:KI67 IV70:KI70 IV73:KI73 IV76:KI76 IV79:KI79 IV82:KI82 IV85:KI85 IV88:KI88 IV91:KI91 IV94:KI94 IV97:KI97">
    <cfRule type="expression" priority="86" aboveAverage="0" equalAverage="0" bottom="0" percent="0" rank="0" text="" dxfId="1917">
      <formula>COUNTIF($IG$7:$IU$99,IV8)=1</formula>
    </cfRule>
  </conditionalFormatting>
  <conditionalFormatting sqref="GF9:HL9 GF12:HL12 GF15:HL15 GF18:HL18 GF21:HL21 GF24:HL24 GF27:HL27 GF30:HL30 GF33:HL33 GF36:HL36 GF39:HL39 GF42:HL42 GF45:HL45 GF48:HL48 GF51:HL51 GF54:HL54 GF57:HL57 GF60:HL60 GF63:HL63 GF66:HL66 GF69:HL69 GF72:HL72 GF75:HL75 GF78:HL78 GF81:HL81 GF84:HL84 GF87:HL87 GF90:HL90 GF93:HL93 GF96:HL96 GF99:HL99">
    <cfRule type="expression" priority="87" aboveAverage="0" equalAverage="0" bottom="0" percent="0" rank="0" text="" dxfId="1918">
      <formula>GF9&gt;19.9</formula>
    </cfRule>
    <cfRule type="expression" priority="88" aboveAverage="0" equalAverage="0" bottom="0" percent="0" rank="0" text="" dxfId="1919">
      <formula>COUNTIF($FQ$7:$GE$99,GF8)=1</formula>
    </cfRule>
  </conditionalFormatting>
  <conditionalFormatting sqref="GF7:HL7 GF10:HL10 GF13:HL13 GF16:HL16 GF19:HL19 GF22:HL22 GF25:HL25 GF28:HL28 GF31:HL31 GF34:HL34 GF37:HL37 GF40:HL40 GF43:HL43 GF46:HL46 GF49:HL49 GF52:HL52 GF55:HL55 GF58:HL58 GF61:HL61 GF64:HL64 GF67:HL67 GF70:HL70 GF73:HL73 GF76:HL76 GF79:HL79 GF82:HL82 GF85:HL85 GF88:HL88 GF91:HL91 GF94:HL94 GF97:HL97">
    <cfRule type="expression" priority="89" aboveAverage="0" equalAverage="0" bottom="0" percent="0" rank="0" text="" dxfId="1920">
      <formula>COUNTIF($FQ$7:$GE$99,GF8)=1</formula>
    </cfRule>
  </conditionalFormatting>
  <conditionalFormatting sqref="EF9:EZ9 EF12:EZ12 EF15:EZ15 EF18:EZ18 EF21:EZ21 EF24:EZ24 EF27:EZ27 EF30:EZ30 EF33:EZ33 EF36:EZ36 EF39:EZ39 EF42:EZ42 EF45:EZ45 EF48:EZ48 EF51:EZ51 EF54:EZ54 EF57:EZ57 EF60:EZ60 EF63:EZ63 EF66:EZ66 EF69:EZ69 EF72:EZ72 EF75:EZ75 EF78:EZ78 EF81:EZ81 EF84:EZ84 EF87:EZ87 EF90:EZ90 EF93:EZ93 EF96:EZ96 EF99:EZ99">
    <cfRule type="expression" priority="90" aboveAverage="0" equalAverage="0" bottom="0" percent="0" rank="0" text="" dxfId="1921">
      <formula>COUNTIF($CZ$7:$EE$99,EF8)&lt;1</formula>
    </cfRule>
  </conditionalFormatting>
  <conditionalFormatting sqref="EF8:EZ8 EF11:EZ11 EF14:EZ14 EF17:EZ17 EF20:EZ20 EF23:EZ23 EF26:EZ26 EF29:EZ29 EF32:EZ32 EF35:EZ35 EF38:EZ38 EF41:EZ41 EF44:EZ44 EF47:EZ47 EF50:EZ50 EF53:EZ53 EF56:EZ56 EF59:EZ59 EF62:EZ62 EF65:EZ65 EF68:EZ68 EF71:EZ71 EF74:EZ74 EF77:EZ77 EF80:EZ80 EF83:EZ83 EF86:EZ86 EF89:EZ89 EF92:EZ92 EF95:EZ95 EF98:EZ98">
    <cfRule type="expression" priority="91" aboveAverage="0" equalAverage="0" bottom="0" percent="0" rank="0" text="" dxfId="1922">
      <formula>COUNTIF($CZ$7:$EE$99,EF8)&lt;1</formula>
    </cfRule>
    <cfRule type="expression" priority="92" aboveAverage="0" equalAverage="0" bottom="0" percent="0" rank="0" text="" dxfId="1923">
      <formula>IF(EF9&gt;0,COUNTIF($EF$7:$EZ$99,EF8)&gt;1,"")</formula>
    </cfRule>
  </conditionalFormatting>
  <conditionalFormatting sqref="EF7:EZ7 EF10:EZ10 EF13:EZ13 EF16:EZ16 EF19:EZ19 EF22:EZ22 EF25:EZ25 EF28:EZ28 EF31:EZ31 EF34:EZ34 EF37:EZ37 EF40:EZ40 EF43:EZ43 EF46:EZ46 EF49:EZ49 EF52:EZ52 EF55:EZ55 EF58:EZ58 EF61:EZ61 EF64:EZ64 EF67:EZ67 EF70:EZ70 EF73:EZ73 EF76:EZ76 EF79:EZ79 EF82:EZ82 EF85:EZ85 EF88:EZ88 EF91:EZ91 EF94:EZ94 EF97:EZ97">
    <cfRule type="expression" priority="93" aboveAverage="0" equalAverage="0" bottom="0" percent="0" rank="0" text="" dxfId="1924">
      <formula>COUNTIF($CZ$7:$EE$99,EF8)&lt;1</formula>
    </cfRule>
  </conditionalFormatting>
  <conditionalFormatting sqref="BH105">
    <cfRule type="expression" priority="94" aboveAverage="0" equalAverage="0" bottom="0" percent="0" rank="0" text="" dxfId="1925">
      <formula>COUNTIF($BB$7:$BE$99,BH104)&lt;1</formula>
    </cfRule>
  </conditionalFormatting>
  <conditionalFormatting sqref="BH103">
    <cfRule type="expression" priority="95" aboveAverage="0" equalAverage="0" bottom="0" percent="0" rank="0" text="" dxfId="1926">
      <formula>COUNTIF($BB$7:$BE$99,BH104)&lt;1</formula>
    </cfRule>
  </conditionalFormatting>
  <conditionalFormatting sqref="BH104">
    <cfRule type="expression" priority="96" aboveAverage="0" equalAverage="0" bottom="0" percent="0" rank="0" text="" dxfId="1927">
      <formula>COUNTIF($BB$7:$BE$99,BH104)&lt;1</formula>
    </cfRule>
  </conditionalFormatting>
  <conditionalFormatting sqref="BH104">
    <cfRule type="expression" priority="97" aboveAverage="0" equalAverage="0" bottom="0" percent="0" rank="0" text="" dxfId="1928">
      <formula>COUNTIF($BF$7:$BI$99,BH104)&gt;1</formula>
    </cfRule>
  </conditionalFormatting>
  <conditionalFormatting sqref="BG105">
    <cfRule type="expression" priority="98" aboveAverage="0" equalAverage="0" bottom="0" percent="0" rank="0" text="" dxfId="1929">
      <formula>COUNTIF($BB$7:$BE$99,BG104)&lt;1</formula>
    </cfRule>
  </conditionalFormatting>
  <conditionalFormatting sqref="BG103">
    <cfRule type="expression" priority="99" aboveAverage="0" equalAverage="0" bottom="0" percent="0" rank="0" text="" dxfId="1930">
      <formula>COUNTIF($BB$7:$BE$99,BG104)&lt;1</formula>
    </cfRule>
  </conditionalFormatting>
  <conditionalFormatting sqref="BG104">
    <cfRule type="expression" priority="100" aboveAverage="0" equalAverage="0" bottom="0" percent="0" rank="0" text="" dxfId="1931">
      <formula>COUNTIF($BB$7:$BE$99,BG104)&lt;1</formula>
    </cfRule>
  </conditionalFormatting>
  <conditionalFormatting sqref="BG105">
    <cfRule type="expression" priority="101" aboveAverage="0" equalAverage="0" bottom="0" percent="0" rank="0" text="" dxfId="1932">
      <formula>COUNTIF($BB$7:$BE$99,BG104)&lt;1</formula>
    </cfRule>
  </conditionalFormatting>
  <conditionalFormatting sqref="BG103">
    <cfRule type="expression" priority="102" aboveAverage="0" equalAverage="0" bottom="0" percent="0" rank="0" text="" dxfId="1933">
      <formula>COUNTIF($BB$7:$BE$99,BG104)&lt;1</formula>
    </cfRule>
  </conditionalFormatting>
  <conditionalFormatting sqref="BG104">
    <cfRule type="expression" priority="103" aboveAverage="0" equalAverage="0" bottom="0" percent="0" rank="0" text="" dxfId="1934">
      <formula>COUNTIF($BB$7:$BE$99,BG104)&lt;1</formula>
    </cfRule>
  </conditionalFormatting>
  <conditionalFormatting sqref="BG104">
    <cfRule type="expression" priority="104" aboveAverage="0" equalAverage="0" bottom="0" percent="0" rank="0" text="" dxfId="1935">
      <formula>COUNTIF($BF$7:$BI$99,BG104)&gt;1</formula>
    </cfRule>
  </conditionalFormatting>
  <conditionalFormatting sqref="BF103">
    <cfRule type="expression" priority="105" aboveAverage="0" equalAverage="0" bottom="0" percent="0" rank="0" text="" dxfId="1936">
      <formula>COUNTIF($BB$7:$BE$99,BF104)&lt;1</formula>
    </cfRule>
  </conditionalFormatting>
  <conditionalFormatting sqref="BF104">
    <cfRule type="expression" priority="106" aboveAverage="0" equalAverage="0" bottom="0" percent="0" rank="0" text="" dxfId="1937">
      <formula>COUNTIF($BB$7:$BE$99,BF104)&lt;1</formula>
    </cfRule>
  </conditionalFormatting>
  <conditionalFormatting sqref="BF104">
    <cfRule type="expression" priority="107" aboveAverage="0" equalAverage="0" bottom="0" percent="0" rank="0" text="" dxfId="1938">
      <formula>COUNTIF($BF$7:$BI$99,BF104)&gt;1</formula>
    </cfRule>
  </conditionalFormatting>
  <conditionalFormatting sqref="AT103">
    <cfRule type="expression" priority="108" aboveAverage="0" equalAverage="0" bottom="0" percent="0" rank="0" text="" dxfId="1939">
      <formula>COUNTIF($AP$7:$AS$99,AT104)&lt;1</formula>
    </cfRule>
  </conditionalFormatting>
  <conditionalFormatting sqref="AT104">
    <cfRule type="expression" priority="109" aboveAverage="0" equalAverage="0" bottom="0" percent="0" rank="0" text="" dxfId="1940">
      <formula>COUNTIF($AP$7:$AS$99,AT104)&lt;1</formula>
    </cfRule>
  </conditionalFormatting>
  <conditionalFormatting sqref="AT104">
    <cfRule type="expression" priority="110" aboveAverage="0" equalAverage="0" bottom="0" percent="0" rank="0" text="" dxfId="1941">
      <formula>COUNTIF($AT$7:$AW$99,AT104)&gt;1</formula>
    </cfRule>
  </conditionalFormatting>
  <conditionalFormatting sqref="P110">
    <cfRule type="expression" priority="111" aboveAverage="0" equalAverage="0" bottom="0" percent="0" rank="0" text="" dxfId="1942">
      <formula>COUNTIF($B$7:$I$99,P109)&lt;1</formula>
    </cfRule>
  </conditionalFormatting>
  <conditionalFormatting sqref="P108">
    <cfRule type="expression" priority="112" aboveAverage="0" equalAverage="0" bottom="0" percent="0" rank="0" text="" dxfId="1943">
      <formula>COUNTIF($B$7:$I$99,P109)&lt;1</formula>
    </cfRule>
  </conditionalFormatting>
  <conditionalFormatting sqref="P109">
    <cfRule type="expression" priority="113" aboveAverage="0" equalAverage="0" bottom="0" percent="0" rank="0" text="" dxfId="1944">
      <formula>COUNTIF($B$7:$I$99,P109)&lt;1</formula>
    </cfRule>
  </conditionalFormatting>
  <conditionalFormatting sqref="P110">
    <cfRule type="expression" priority="114" aboveAverage="0" equalAverage="0" bottom="0" percent="0" rank="0" text="" dxfId="1945">
      <formula>COUNTIF($B$7:$I$99,P109)&lt;1</formula>
    </cfRule>
  </conditionalFormatting>
  <conditionalFormatting sqref="P108">
    <cfRule type="expression" priority="115" aboveAverage="0" equalAverage="0" bottom="0" percent="0" rank="0" text="" dxfId="1946">
      <formula>COUNTIF($B$7:$I$99,P109)&lt;1</formula>
    </cfRule>
  </conditionalFormatting>
  <conditionalFormatting sqref="P109">
    <cfRule type="expression" priority="116" aboveAverage="0" equalAverage="0" bottom="0" percent="0" rank="0" text="" dxfId="1947">
      <formula>COUNTIF($B$7:$I$99,P109)&lt;1</formula>
    </cfRule>
  </conditionalFormatting>
  <conditionalFormatting sqref="O110">
    <cfRule type="expression" priority="117" aboveAverage="0" equalAverage="0" bottom="0" percent="0" rank="0" text="" dxfId="1948">
      <formula>COUNTIF($B$7:$I$99,O109)&lt;1</formula>
    </cfRule>
  </conditionalFormatting>
  <conditionalFormatting sqref="O108">
    <cfRule type="expression" priority="118" aboveAverage="0" equalAverage="0" bottom="0" percent="0" rank="0" text="" dxfId="1949">
      <formula>COUNTIF($B$7:$I$99,O109)&lt;1</formula>
    </cfRule>
  </conditionalFormatting>
  <conditionalFormatting sqref="O109">
    <cfRule type="expression" priority="119" aboveAverage="0" equalAverage="0" bottom="0" percent="0" rank="0" text="" dxfId="1950">
      <formula>COUNTIF($B$7:$I$99,O109)&lt;1</formula>
    </cfRule>
  </conditionalFormatting>
  <conditionalFormatting sqref="EG116">
    <cfRule type="expression" priority="120" aboveAverage="0" equalAverage="0" bottom="0" percent="0" rank="0" text="" dxfId="1951">
      <formula>COUNTIF($CZ$7:$EE$99,EG115)&lt;1</formula>
    </cfRule>
  </conditionalFormatting>
  <conditionalFormatting sqref="EG114">
    <cfRule type="expression" priority="121" aboveAverage="0" equalAverage="0" bottom="0" percent="0" rank="0" text="" dxfId="1952">
      <formula>COUNTIF($CZ$7:$EE$99,EG115)&lt;1</formula>
    </cfRule>
  </conditionalFormatting>
  <conditionalFormatting sqref="EG115">
    <cfRule type="expression" priority="122" aboveAverage="0" equalAverage="0" bottom="0" percent="0" rank="0" text="" dxfId="1953">
      <formula>COUNTIF($CZ$7:$EE$99,EG115)&lt;1</formula>
    </cfRule>
  </conditionalFormatting>
  <conditionalFormatting sqref="EF116">
    <cfRule type="expression" priority="123" aboveAverage="0" equalAverage="0" bottom="0" percent="0" rank="0" text="" dxfId="1954">
      <formula>COUNTIF($CZ$7:$EE$99,EF115)&lt;1</formula>
    </cfRule>
  </conditionalFormatting>
  <conditionalFormatting sqref="EF114">
    <cfRule type="expression" priority="124" aboveAverage="0" equalAverage="0" bottom="0" percent="0" rank="0" text="" dxfId="1955">
      <formula>COUNTIF($CZ$7:$EE$99,EF115)&lt;1</formula>
    </cfRule>
  </conditionalFormatting>
  <conditionalFormatting sqref="EF115">
    <cfRule type="expression" priority="125" aboveAverage="0" equalAverage="0" bottom="0" percent="0" rank="0" text="" dxfId="1956">
      <formula>COUNTIF($CZ$7:$EE$99,EF115)&lt;1</formula>
    </cfRule>
  </conditionalFormatting>
  <conditionalFormatting sqref="EJ113">
    <cfRule type="expression" priority="126" aboveAverage="0" equalAverage="0" bottom="0" percent="0" rank="0" text="" dxfId="1957">
      <formula>COUNTIF($CZ$7:$EE$99,EJ112)&lt;1</formula>
    </cfRule>
  </conditionalFormatting>
  <conditionalFormatting sqref="EJ111">
    <cfRule type="expression" priority="127" aboveAverage="0" equalAverage="0" bottom="0" percent="0" rank="0" text="" dxfId="1958">
      <formula>COUNTIF($CZ$7:$EE$99,EJ112)&lt;1</formula>
    </cfRule>
  </conditionalFormatting>
  <conditionalFormatting sqref="EJ112">
    <cfRule type="expression" priority="128" aboveAverage="0" equalAverage="0" bottom="0" percent="0" rank="0" text="" dxfId="1959">
      <formula>COUNTIF($CZ$7:$EE$99,EJ112)&lt;1</formula>
    </cfRule>
  </conditionalFormatting>
  <conditionalFormatting sqref="EI113">
    <cfRule type="expression" priority="129" aboveAverage="0" equalAverage="0" bottom="0" percent="0" rank="0" text="" dxfId="1960">
      <formula>COUNTIF($CZ$7:$EE$99,EI112)&lt;1</formula>
    </cfRule>
  </conditionalFormatting>
  <conditionalFormatting sqref="EI111">
    <cfRule type="expression" priority="130" aboveAverage="0" equalAverage="0" bottom="0" percent="0" rank="0" text="" dxfId="1961">
      <formula>COUNTIF($CZ$7:$EE$99,EI112)&lt;1</formula>
    </cfRule>
  </conditionalFormatting>
  <conditionalFormatting sqref="EI112">
    <cfRule type="expression" priority="131" aboveAverage="0" equalAverage="0" bottom="0" percent="0" rank="0" text="" dxfId="1962">
      <formula>COUNTIF($CZ$7:$EE$99,EI112)&lt;1</formula>
    </cfRule>
  </conditionalFormatting>
  <conditionalFormatting sqref="EG113:EH113">
    <cfRule type="expression" priority="132" aboveAverage="0" equalAverage="0" bottom="0" percent="0" rank="0" text="" dxfId="1963">
      <formula>COUNTIF($CZ$7:$EE$99,EG112)&lt;1</formula>
    </cfRule>
  </conditionalFormatting>
  <conditionalFormatting sqref="EG111:EH111">
    <cfRule type="expression" priority="133" aboveAverage="0" equalAverage="0" bottom="0" percent="0" rank="0" text="" dxfId="1964">
      <formula>COUNTIF($CZ$7:$EE$99,EG112)&lt;1</formula>
    </cfRule>
  </conditionalFormatting>
  <conditionalFormatting sqref="EG112:EH112">
    <cfRule type="expression" priority="134" aboveAverage="0" equalAverage="0" bottom="0" percent="0" rank="0" text="" dxfId="1965">
      <formula>COUNTIF($CZ$7:$EE$99,EG112)&lt;1</formula>
    </cfRule>
  </conditionalFormatting>
  <conditionalFormatting sqref="EF113">
    <cfRule type="expression" priority="135" aboveAverage="0" equalAverage="0" bottom="0" percent="0" rank="0" text="" dxfId="1966">
      <formula>COUNTIF($CZ$7:$EE$99,EF112)&lt;1</formula>
    </cfRule>
  </conditionalFormatting>
  <conditionalFormatting sqref="EF111">
    <cfRule type="expression" priority="136" aboveAverage="0" equalAverage="0" bottom="0" percent="0" rank="0" text="" dxfId="1967">
      <formula>COUNTIF($CZ$7:$EE$99,EF112)&lt;1</formula>
    </cfRule>
  </conditionalFormatting>
  <conditionalFormatting sqref="EF112">
    <cfRule type="expression" priority="137" aboveAverage="0" equalAverage="0" bottom="0" percent="0" rank="0" text="" dxfId="1968">
      <formula>COUNTIF($CZ$7:$EE$99,EF112)&lt;1</formula>
    </cfRule>
  </conditionalFormatting>
  <conditionalFormatting sqref="EF113">
    <cfRule type="expression" priority="138" aboveAverage="0" equalAverage="0" bottom="0" percent="0" rank="0" text="" dxfId="1969">
      <formula>COUNTIF($CZ$7:$EE$99,EF112)&lt;1</formula>
    </cfRule>
  </conditionalFormatting>
  <conditionalFormatting sqref="EF111">
    <cfRule type="expression" priority="139" aboveAverage="0" equalAverage="0" bottom="0" percent="0" rank="0" text="" dxfId="1970">
      <formula>COUNTIF($CZ$7:$EE$99,EF112)&lt;1</formula>
    </cfRule>
  </conditionalFormatting>
  <conditionalFormatting sqref="EF112">
    <cfRule type="expression" priority="140" aboveAverage="0" equalAverage="0" bottom="0" percent="0" rank="0" text="" dxfId="1971">
      <formula>COUNTIF($CZ$7:$EE$99,EF112)&lt;1</formula>
    </cfRule>
  </conditionalFormatting>
  <conditionalFormatting sqref="EK110">
    <cfRule type="expression" priority="141" aboveAverage="0" equalAverage="0" bottom="0" percent="0" rank="0" text="" dxfId="1972">
      <formula>COUNTIF($CZ$7:$EE$99,EK109)&lt;1</formula>
    </cfRule>
  </conditionalFormatting>
  <conditionalFormatting sqref="EK108">
    <cfRule type="expression" priority="142" aboveAverage="0" equalAverage="0" bottom="0" percent="0" rank="0" text="" dxfId="1973">
      <formula>COUNTIF($CZ$7:$EE$99,EK109)&lt;1</formula>
    </cfRule>
  </conditionalFormatting>
  <conditionalFormatting sqref="EK109">
    <cfRule type="expression" priority="143" aboveAverage="0" equalAverage="0" bottom="0" percent="0" rank="0" text="" dxfId="1974">
      <formula>COUNTIF($CZ$7:$EE$99,EK109)&lt;1</formula>
    </cfRule>
  </conditionalFormatting>
  <conditionalFormatting sqref="EK110">
    <cfRule type="expression" priority="144" aboveAverage="0" equalAverage="0" bottom="0" percent="0" rank="0" text="" dxfId="1975">
      <formula>COUNTIF($CZ$7:$EE$99,EK109)&lt;1</formula>
    </cfRule>
  </conditionalFormatting>
  <conditionalFormatting sqref="EK108">
    <cfRule type="expression" priority="145" aboveAverage="0" equalAverage="0" bottom="0" percent="0" rank="0" text="" dxfId="1976">
      <formula>COUNTIF($CZ$7:$EE$99,EK109)&lt;1</formula>
    </cfRule>
  </conditionalFormatting>
  <conditionalFormatting sqref="EK109">
    <cfRule type="expression" priority="146" aboveAverage="0" equalAverage="0" bottom="0" percent="0" rank="0" text="" dxfId="1977">
      <formula>COUNTIF($CZ$7:$EE$99,EK109)&lt;1</formula>
    </cfRule>
  </conditionalFormatting>
  <conditionalFormatting sqref="EJ110">
    <cfRule type="expression" priority="147" aboveAverage="0" equalAverage="0" bottom="0" percent="0" rank="0" text="" dxfId="1978">
      <formula>COUNTIF($CZ$7:$EE$99,EJ109)&lt;1</formula>
    </cfRule>
  </conditionalFormatting>
  <conditionalFormatting sqref="EJ108">
    <cfRule type="expression" priority="148" aboveAverage="0" equalAverage="0" bottom="0" percent="0" rank="0" text="" dxfId="1979">
      <formula>COUNTIF($CZ$7:$EE$99,EJ109)&lt;1</formula>
    </cfRule>
  </conditionalFormatting>
  <conditionalFormatting sqref="EJ109">
    <cfRule type="expression" priority="149" aboveAverage="0" equalAverage="0" bottom="0" percent="0" rank="0" text="" dxfId="1980">
      <formula>COUNTIF($CZ$7:$EE$99,EJ109)&lt;1</formula>
    </cfRule>
  </conditionalFormatting>
  <conditionalFormatting sqref="EJ110">
    <cfRule type="expression" priority="150" aboveAverage="0" equalAverage="0" bottom="0" percent="0" rank="0" text="" dxfId="1981">
      <formula>COUNTIF($CZ$7:$EE$99,EJ109)&lt;1</formula>
    </cfRule>
  </conditionalFormatting>
  <conditionalFormatting sqref="EJ108">
    <cfRule type="expression" priority="151" aboveAverage="0" equalAverage="0" bottom="0" percent="0" rank="0" text="" dxfId="1982">
      <formula>COUNTIF($CZ$7:$EE$99,EJ109)&lt;1</formula>
    </cfRule>
  </conditionalFormatting>
  <conditionalFormatting sqref="EJ109">
    <cfRule type="expression" priority="152" aboveAverage="0" equalAverage="0" bottom="0" percent="0" rank="0" text="" dxfId="1983">
      <formula>COUNTIF($CZ$7:$EE$99,EJ109)&lt;1</formula>
    </cfRule>
  </conditionalFormatting>
  <conditionalFormatting sqref="EI110">
    <cfRule type="expression" priority="153" aboveAverage="0" equalAverage="0" bottom="0" percent="0" rank="0" text="" dxfId="1984">
      <formula>COUNTIF($CZ$7:$EE$99,EI109)&lt;1</formula>
    </cfRule>
  </conditionalFormatting>
  <conditionalFormatting sqref="EI108">
    <cfRule type="expression" priority="154" aboveAverage="0" equalAverage="0" bottom="0" percent="0" rank="0" text="" dxfId="1985">
      <formula>COUNTIF($CZ$7:$EE$99,EI109)&lt;1</formula>
    </cfRule>
  </conditionalFormatting>
  <conditionalFormatting sqref="EI109">
    <cfRule type="expression" priority="155" aboveAverage="0" equalAverage="0" bottom="0" percent="0" rank="0" text="" dxfId="1986">
      <formula>COUNTIF($CZ$7:$EE$99,EI109)&lt;1</formula>
    </cfRule>
  </conditionalFormatting>
  <conditionalFormatting sqref="EI110">
    <cfRule type="expression" priority="156" aboveAverage="0" equalAverage="0" bottom="0" percent="0" rank="0" text="" dxfId="1987">
      <formula>COUNTIF($CZ$7:$EE$99,EI109)&lt;1</formula>
    </cfRule>
  </conditionalFormatting>
  <conditionalFormatting sqref="EI108">
    <cfRule type="expression" priority="157" aboveAverage="0" equalAverage="0" bottom="0" percent="0" rank="0" text="" dxfId="1988">
      <formula>COUNTIF($CZ$7:$EE$99,EI109)&lt;1</formula>
    </cfRule>
  </conditionalFormatting>
  <conditionalFormatting sqref="EI109">
    <cfRule type="expression" priority="158" aboveAverage="0" equalAverage="0" bottom="0" percent="0" rank="0" text="" dxfId="1989">
      <formula>COUNTIF($CZ$7:$EE$99,EI109)&lt;1</formula>
    </cfRule>
  </conditionalFormatting>
  <conditionalFormatting sqref="EH110">
    <cfRule type="expression" priority="159" aboveAverage="0" equalAverage="0" bottom="0" percent="0" rank="0" text="" dxfId="1990">
      <formula>COUNTIF($CZ$7:$EE$99,EH109)&lt;1</formula>
    </cfRule>
  </conditionalFormatting>
  <conditionalFormatting sqref="EH108">
    <cfRule type="expression" priority="160" aboveAverage="0" equalAverage="0" bottom="0" percent="0" rank="0" text="" dxfId="1991">
      <formula>COUNTIF($CZ$7:$EE$99,EH109)&lt;1</formula>
    </cfRule>
  </conditionalFormatting>
  <conditionalFormatting sqref="EH109">
    <cfRule type="expression" priority="161" aboveAverage="0" equalAverage="0" bottom="0" percent="0" rank="0" text="" dxfId="1992">
      <formula>COUNTIF($CZ$7:$EE$99,EH109)&lt;1</formula>
    </cfRule>
  </conditionalFormatting>
  <conditionalFormatting sqref="EG110">
    <cfRule type="expression" priority="162" aboveAverage="0" equalAverage="0" bottom="0" percent="0" rank="0" text="" dxfId="1993">
      <formula>COUNTIF($CZ$7:$EE$99,EG109)&lt;1</formula>
    </cfRule>
  </conditionalFormatting>
  <conditionalFormatting sqref="EG108">
    <cfRule type="expression" priority="163" aboveAverage="0" equalAverage="0" bottom="0" percent="0" rank="0" text="" dxfId="1994">
      <formula>COUNTIF($CZ$7:$EE$99,EG109)&lt;1</formula>
    </cfRule>
  </conditionalFormatting>
  <conditionalFormatting sqref="EG109">
    <cfRule type="expression" priority="164" aboveAverage="0" equalAverage="0" bottom="0" percent="0" rank="0" text="" dxfId="1995">
      <formula>COUNTIF($CZ$7:$EE$99,EG109)&lt;1</formula>
    </cfRule>
  </conditionalFormatting>
  <conditionalFormatting sqref="EF110">
    <cfRule type="expression" priority="165" aboveAverage="0" equalAverage="0" bottom="0" percent="0" rank="0" text="" dxfId="1996">
      <formula>COUNTIF($CZ$7:$EE$99,EF109)&lt;1</formula>
    </cfRule>
  </conditionalFormatting>
  <conditionalFormatting sqref="EF108">
    <cfRule type="expression" priority="166" aboveAverage="0" equalAverage="0" bottom="0" percent="0" rank="0" text="" dxfId="1997">
      <formula>COUNTIF($CZ$7:$EE$99,EF109)&lt;1</formula>
    </cfRule>
  </conditionalFormatting>
  <conditionalFormatting sqref="EF109">
    <cfRule type="expression" priority="167" aboveAverage="0" equalAverage="0" bottom="0" percent="0" rank="0" text="" dxfId="1998">
      <formula>COUNTIF($CZ$7:$EE$99,EF109)&lt;1</formula>
    </cfRule>
  </conditionalFormatting>
  <conditionalFormatting sqref="EF110">
    <cfRule type="expression" priority="168" aboveAverage="0" equalAverage="0" bottom="0" percent="0" rank="0" text="" dxfId="1999">
      <formula>COUNTIF($CZ$7:$EE$99,EF109)&lt;1</formula>
    </cfRule>
  </conditionalFormatting>
  <conditionalFormatting sqref="EF108">
    <cfRule type="expression" priority="169" aboveAverage="0" equalAverage="0" bottom="0" percent="0" rank="0" text="" dxfId="2000">
      <formula>COUNTIF($CZ$7:$EE$99,EF109)&lt;1</formula>
    </cfRule>
  </conditionalFormatting>
  <conditionalFormatting sqref="EF109">
    <cfRule type="expression" priority="170" aboveAverage="0" equalAverage="0" bottom="0" percent="0" rank="0" text="" dxfId="2001">
      <formula>COUNTIF($CZ$7:$EE$99,EF109)&lt;1</formula>
    </cfRule>
  </conditionalFormatting>
  <conditionalFormatting sqref="QF57:QF59">
    <cfRule type="containsErrors" priority="171" aboveAverage="0" equalAverage="0" bottom="0" percent="0" rank="0" text="" dxfId="2002">
      <formula>ISERROR(QF57)</formula>
    </cfRule>
  </conditionalFormatting>
  <conditionalFormatting sqref="CO10">
    <cfRule type="expression" priority="172" aboveAverage="0" equalAverage="0" bottom="0" percent="0" rank="0" text="" dxfId="2003">
      <formula>COUNT(CO10:CO12)&gt;0</formula>
    </cfRule>
  </conditionalFormatting>
  <conditionalFormatting sqref="CO10">
    <cfRule type="expression" priority="173" aboveAverage="0" equalAverage="0" bottom="0" percent="0" rank="0" text="" dxfId="2004">
      <formula>COUNT(CO10:CO12)&gt;0</formula>
    </cfRule>
  </conditionalFormatting>
  <conditionalFormatting sqref="CO64:CO78">
    <cfRule type="expression" priority="174" aboveAverage="0" equalAverage="0" bottom="0" percent="0" rank="0" text="" dxfId="2005">
      <formula>COUNT(CO64:CO66)&gt;0</formula>
    </cfRule>
    <cfRule type="expression" priority="175" aboveAverage="0" equalAverage="0" bottom="0" percent="0" rank="0" text="" dxfId="2006">
      <formula>COUNT(CO64:CO66)&gt;0</formula>
    </cfRule>
  </conditionalFormatting>
  <conditionalFormatting sqref="BZ9:CC9 BZ12:CC12 BZ15:CC15 BZ18:CC18 BZ21:CC21 BZ24:CC24 BZ27:CC27 BZ30:CC30 BZ33:CC33 BZ36:CC36 BZ39:CC39 BZ42:CC42 BZ45:CC45 BZ48:CC48 BZ51:CC51 BZ54:CC54 BZ57:CC57 BZ60:CC60 BZ63:CC63 BZ66:CC66 BZ69:CC69 BZ72:CC72 BZ75:CC75 BZ78:CC78 BZ81:CC81 BZ84:CC84 BZ87:CC87 BZ90:CC90 BZ93:CC93 BZ96:CC96 BZ99:CC99">
    <cfRule type="expression" priority="176" aboveAverage="0" equalAverage="0" bottom="0" percent="0" rank="0" text="" dxfId="2007">
      <formula>COUNTIF($BV$7:$BY$99,BZ8)&lt;1</formula>
    </cfRule>
  </conditionalFormatting>
  <conditionalFormatting sqref="BZ7:CC7 BZ10:CC10 BZ13:CC13 BZ16:CC16 BZ19:CC19 BZ22:CC22 BZ25:CC25 BZ28:CC28 BZ31:CC31 BZ34:CC34 BZ37:CC37 BZ40:CC40 BZ43:CC43 BZ46:CC46 BZ49:CC49 BZ52:CC52 BZ55:CC55 BZ58:CC58 BZ61:CC61 BZ64:CC64 BZ67:CC67 BZ70:CC70 BZ73:CC73 BZ76:CC76 BZ79:CC79 BZ82:CC82 BZ85:CC85 BZ88:CC88 BZ91:CC91 BZ94:CC94 BZ97:CC97">
    <cfRule type="expression" priority="177" aboveAverage="0" equalAverage="0" bottom="0" percent="0" rank="0" text="" dxfId="2008">
      <formula>COUNTIF($BV$7:$BY$99,BZ8)&lt;1</formula>
    </cfRule>
  </conditionalFormatting>
  <conditionalFormatting sqref="BZ8:CC8 BZ11:CC11 BZ14:CC14 BZ17:CC17 BZ20:CC20 BZ23:CC23 BZ26:CC26 BZ29:CC29 BZ32:CC32 BZ35:CC35 BZ38:CC38 BZ41:CC41 BZ44:CC44 BZ47:CC47 BZ50:CC50 BZ53:CC53 BZ56:CC56 BZ59:CC59 BZ62:CC62 BZ65:CC65 BZ68:CC68 BZ71:CC71 BZ74:CC74 BZ77:CC77 BZ80:CC80 BZ83:CC83 BZ86:CC86 BZ89:CC89 BZ92:CC92 BZ95:CC95 BZ98:CC98">
    <cfRule type="expression" priority="178" aboveAverage="0" equalAverage="0" bottom="0" percent="0" rank="0" text="" dxfId="2009">
      <formula>COUNTIF($BV$7:$BY$99,BZ8)&lt;1</formula>
    </cfRule>
    <cfRule type="expression" priority="179" aboveAverage="0" equalAverage="0" bottom="0" percent="0" rank="0" text="" dxfId="2010">
      <formula>IF(BZ9&gt;0,COUNTIF($BZ$7:$CC$99,BZ8)&gt;1,"")</formula>
    </cfRule>
  </conditionalFormatting>
  <conditionalFormatting sqref="BF105:BF106 BF9:BI9 BF12:BI12 BF15:BI15 BF18:BI18 BF21:BI21 BF24:BI24 BF27:BI27 BF30:BI30 BF33:BI33 BF36:BI36 BF39:BI39 BF42:BI42 BF45:BI45 BF48:BI48 BF51:BI51 BF54:BI54 BF57:BI57 BF60:BI60 BF63:BI63 BF66:BI66 BF69:BI69 BF72:BI72 BF75:BI75 BF78:BI78 BF81:BI81 BF84:BI84 BF87:BI87 BF90:BI90 BF93:BI93 BF96:BI96 BF99:BI99">
    <cfRule type="expression" priority="180" aboveAverage="0" equalAverage="0" bottom="0" percent="0" rank="0" text="" dxfId="2011">
      <formula>COUNTIF($BB$7:$BE$99,BF8)&lt;1</formula>
    </cfRule>
  </conditionalFormatting>
  <conditionalFormatting sqref="BF7:BI7 BF10:BI10 BF13:BI13 BF16:BI16 BF19:BI19 BF22:BI22 BF25:BI25 BF28:BI28 BF31:BI31 BF34:BI34 BF37:BI37 BF40:BI40 BF43:BI43 BF46:BI46 BF49:BI49 BF52:BI52 BF55:BI55 BF58:BI58 BF61:BI61 BF64:BI64 BF67:BI67 BF70:BI70 BF73:BI73 BF76:BI76 BF79:BI79 BF82:BI82 BF85:BI85 BF88:BI88 BF91:BI91 BF94:BI94 BF97:BI97">
    <cfRule type="expression" priority="181" aboveAverage="0" equalAverage="0" bottom="0" percent="0" rank="0" text="" dxfId="2012">
      <formula>COUNTIF($BB$7:$BE$99,BF8)&lt;1</formula>
    </cfRule>
  </conditionalFormatting>
  <conditionalFormatting sqref="BF8:BI8 BF11:BI11 BF14:BI14 BF17:BI17 BF20:BI20 BF23:BI23 BF26:BI26 BF29:BI29 BF32:BI32 BF35:BI35 BF38:BI38 BF41:BI41 BF44:BI44 BF47:BI47 BF50:BI50 BF53:BI53 BF56:BI56 BF59:BI59 BF62:BI62 BF65:BI65 BF68:BI68 BF71:BI71 BF74:BI74 BF77:BI77 BF80:BI80 BF83:BI83 BF86:BI86 BF89:BI89 BF92:BI92 BF95:BI95 BF98:BI98">
    <cfRule type="expression" priority="182" aboveAverage="0" equalAverage="0" bottom="0" percent="0" rank="0" text="" dxfId="2013">
      <formula>COUNTIF($BB$7:$BE$99,BF8)&lt;1</formula>
    </cfRule>
    <cfRule type="expression" priority="183" aboveAverage="0" equalAverage="0" bottom="0" percent="0" rank="0" text="" dxfId="2014">
      <formula>IF(BF9&gt;0,COUNTIF($BF$7:$BI$99,BF8)&gt;1,"")</formula>
    </cfRule>
  </conditionalFormatting>
  <conditionalFormatting sqref="AT105:AT106 AT9:AW9 AT12:AW12 AT15:AW15 AT18:AW18 AT21:AW21 AT24:AW24 AT27:AW27 AT30:AW30 AT33:AW33 AT36:AW36 AT39:AW39 AT42:AW42 AT45:AW45 AT48:AW48 AT51:AW51 AT54:AW54 AT57:AW57 AT60:AW60 AT63:AW63 AT66:AW66 AT69:AW69 AT72:AW72 AT75:AW75 AT78:AW78 AT81:AW81 AT84:AW84 AT87:AW87 AT90:AW90 AT93:AW93 AT96:AW96 AT99:AW99">
    <cfRule type="expression" priority="184" aboveAverage="0" equalAverage="0" bottom="0" percent="0" rank="0" text="" dxfId="2015">
      <formula>COUNTIF($AP$7:$AS$99,AT8)&lt;1</formula>
    </cfRule>
  </conditionalFormatting>
  <conditionalFormatting sqref="AT7:AW7 AT10:AW10 AT13:AW13 AT16:AW16 AT19:AW19 AT22:AW22 AT25:AW25 AT28:AW28 AT31:AW31 AT34:AW34 AT37:AW37 AT40:AW40 AT43:AW43 AT46:AW46 AT49:AW49 AT52:AW52 AT55:AW55 AT58:AW58 AT61:AW61 AT64:AW64 AT67:AW67 AT70:AW70 AT73:AW73 AT76:AW76 AT79:AW79 AT82:AW82 AT85:AW85 AT88:AW88 AT91:AW91 AT94:AW94 AT97:AW97">
    <cfRule type="expression" priority="185" aboveAverage="0" equalAverage="0" bottom="0" percent="0" rank="0" text="" dxfId="2016">
      <formula>COUNTIF($AP$7:$AS$99,AT8)&lt;1</formula>
    </cfRule>
  </conditionalFormatting>
  <conditionalFormatting sqref="AT8:AW8 AT11:AW11 AT14:AW14 AT17:AW17 AT20:AW20 AT23:AW23 AT26:AW26 AT29:AW29 AT32:AW32 AT35:AW35 AT38:AW38 AT41:AW41 AT44:AW44 AT47:AW47 AT50:AW50 AT53:AW53 AT56:AW56 AT59:AW59 AT62:AW62 AT65:AW65 AT68:AW68 AT71:AW71 AT74:AW74 AT77:AW77 AT80:AW80 AT83:AW83 AT86:AW86 AT89:AW89 AT92:AW92 AT95:AW95 AT98:AW98">
    <cfRule type="expression" priority="186" aboveAverage="0" equalAverage="0" bottom="0" percent="0" rank="0" text="" dxfId="2017">
      <formula>COUNTIF($AP$7:$AS$99,AT8)&lt;1</formula>
    </cfRule>
    <cfRule type="expression" priority="187" aboveAverage="0" equalAverage="0" bottom="0" percent="0" rank="0" text="" dxfId="2018">
      <formula>IF(AT9&gt;0,COUNTIF($AT$7:$AW$99,AT8)&gt;1,"")</formula>
    </cfRule>
  </conditionalFormatting>
  <conditionalFormatting sqref="AL110 AF110:AH110 AF106">
    <cfRule type="expression" priority="188" aboveAverage="0" equalAverage="0" bottom="0" percent="0" rank="0" text="" dxfId="2019">
      <formula>COUNTIF($X$7:$AD$99,AF105)&lt;1</formula>
    </cfRule>
  </conditionalFormatting>
  <conditionalFormatting sqref="AL108 AF108:AH108">
    <cfRule type="expression" priority="189" aboveAverage="0" equalAverage="0" bottom="0" percent="0" rank="0" text="" dxfId="2020">
      <formula>COUNTIF($X$7:$AD$99,AF109)&lt;1</formula>
    </cfRule>
  </conditionalFormatting>
  <conditionalFormatting sqref="AL109 AF109:AH109">
    <cfRule type="expression" priority="190" aboveAverage="0" equalAverage="0" bottom="0" percent="0" rank="0" text="" dxfId="2021">
      <formula>COUNTIF($X$7:$AD$99,AF109)&lt;1</formula>
    </cfRule>
    <cfRule type="expression" priority="191" aboveAverage="0" equalAverage="0" bottom="0" percent="0" rank="0" text="" dxfId="2022">
      <formula>COUNTIF($AE$7:$AK$99,AF109)&gt;1</formula>
    </cfRule>
  </conditionalFormatting>
  <conditionalFormatting sqref="O109:P109">
    <cfRule type="expression" priority="192" aboveAverage="0" equalAverage="0" bottom="0" percent="0" rank="0" text="" dxfId="2023">
      <formula>COUNTIF($J$7:$S$99,O109)&gt;1</formula>
    </cfRule>
  </conditionalFormatting>
  <conditionalFormatting sqref="CO94:CO96">
    <cfRule type="expression" priority="193" aboveAverage="0" equalAverage="0" bottom="0" percent="0" rank="0" text="" dxfId="2024">
      <formula>COUNT(CO94:CO96)&gt;0</formula>
    </cfRule>
    <cfRule type="expression" priority="194" aboveAverage="0" equalAverage="0" bottom="0" percent="0" rank="0" text="" dxfId="2025">
      <formula>COUNT(CO94:CO96)&gt;0</formula>
    </cfRule>
  </conditionalFormatting>
  <conditionalFormatting sqref="CO34:CO36">
    <cfRule type="expression" priority="195" aboveAverage="0" equalAverage="0" bottom="0" percent="0" rank="0" text="" dxfId="2026">
      <formula>COUNT(CO34:CO36)&gt;0</formula>
    </cfRule>
    <cfRule type="expression" priority="196" aboveAverage="0" equalAverage="0" bottom="0" percent="0" rank="0" text="" dxfId="2027">
      <formula>COUNT(CO34:CO36)&gt;0</formula>
    </cfRule>
  </conditionalFormatting>
  <conditionalFormatting sqref="CO22:CO24">
    <cfRule type="expression" priority="197" aboveAverage="0" equalAverage="0" bottom="0" percent="0" rank="0" text="" dxfId="2028">
      <formula>COUNT(CO22:CO24)&gt;0</formula>
    </cfRule>
    <cfRule type="expression" priority="198" aboveAverage="0" equalAverage="0" bottom="0" percent="0" rank="0" text="" dxfId="2029">
      <formula>COUNT(CO22:CO24)&gt;0</formula>
    </cfRule>
  </conditionalFormatting>
  <conditionalFormatting sqref="M111:M113">
    <cfRule type="expression" priority="199" aboveAverage="0" equalAverage="0" bottom="0" percent="0" rank="0" text="" dxfId="2030">
      <formula>COUNT(M111:M113)&gt;0</formula>
    </cfRule>
    <cfRule type="expression" priority="200" aboveAverage="0" equalAverage="0" bottom="0" percent="0" rank="0" text="" dxfId="2031">
      <formula>COUNT(M111:M113)&gt;0</formula>
    </cfRule>
  </conditionalFormatting>
  <conditionalFormatting sqref="MU107:NA107">
    <cfRule type="expression" priority="201" aboveAverage="0" equalAverage="0" bottom="0" percent="0" rank="0" text="" dxfId="2032">
      <formula>COUNT(MU107:MU110)&gt;0</formula>
    </cfRule>
  </conditionalFormatting>
  <conditionalFormatting sqref="AF107">
    <cfRule type="expression" priority="202" aboveAverage="0" equalAverage="0" bottom="0" percent="0" rank="0" text="" dxfId="2033">
      <formula>COUNTIF($X$7:$AD$99,AF105)&lt;1</formula>
    </cfRule>
  </conditionalFormatting>
  <conditionalFormatting sqref="AT107">
    <cfRule type="expression" priority="203" aboveAverage="0" equalAverage="0" bottom="0" percent="0" rank="0" text="" dxfId="2034">
      <formula>COUNTIF($AP$7:$AS$99,AT105)&lt;1</formula>
    </cfRule>
  </conditionalFormatting>
  <conditionalFormatting sqref="BF107">
    <cfRule type="expression" priority="204" aboveAverage="0" equalAverage="0" bottom="0" percent="0" rank="0" text="" dxfId="2035">
      <formula>COUNTIF($BB$7:$BE$99,BF105)&lt;1</formula>
    </cfRule>
  </conditionalFormatting>
  <conditionalFormatting sqref="MU106:NA106">
    <cfRule type="expression" priority="205" aboveAverage="0" equalAverage="0" bottom="0" percent="0" rank="0" text="" dxfId="2036">
      <formula>COUNT(MU106:MU110)&gt;0</formula>
    </cfRule>
  </conditionalFormatting>
  <printOptions headings="false" gridLines="false" gridLinesSet="true" horizontalCentered="true" verticalCentered="true"/>
  <pageMargins left="0" right="0" top="0.747916666666667" bottom="0.747916666666667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90" man="true" max="16383" min="0"/>
  </rowBreaks>
  <colBreaks count="5" manualBreakCount="5">
    <brk id="85" man="true" max="65535" min="0"/>
    <brk id="103" man="true" max="65535" min="0"/>
    <brk id="240" man="true" max="65535" min="0"/>
    <brk id="373" man="true" max="65535" min="0"/>
    <brk id="386" man="true" max="65535" min="0"/>
  </colBreak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HY117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85" zoomScalePageLayoutView="100" workbookViewId="0">
      <pane xSplit="0" ySplit="6" topLeftCell="A83" activePane="bottomLeft" state="frozen"/>
      <selection pane="topLeft" activeCell="A1" activeCellId="0" sqref="A1"/>
      <selection pane="bottomLeft" activeCell="F49" activeCellId="0" sqref="F49"/>
    </sheetView>
  </sheetViews>
  <sheetFormatPr defaultColWidth="9.1484375" defaultRowHeight="15" zeroHeight="false" outlineLevelRow="0" outlineLevelCol="0"/>
  <cols>
    <col collapsed="false" customWidth="false" hidden="false" outlineLevel="0" max="1" min="1" style="1" width="9.14"/>
    <col collapsed="false" customWidth="true" hidden="false" outlineLevel="0" max="2" min="2" style="2" width="30.14"/>
    <col collapsed="false" customWidth="true" hidden="false" outlineLevel="0" max="3" min="3" style="1" width="8.86"/>
    <col collapsed="false" customWidth="true" hidden="false" outlineLevel="0" max="4" min="4" style="1" width="8.71"/>
    <col collapsed="false" customWidth="true" hidden="false" outlineLevel="0" max="5" min="5" style="1" width="13.57"/>
    <col collapsed="false" customWidth="true" hidden="false" outlineLevel="0" max="7" min="6" style="3" width="11.71"/>
    <col collapsed="false" customWidth="true" hidden="false" outlineLevel="0" max="8" min="8" style="3" width="10"/>
    <col collapsed="false" customWidth="true" hidden="true" outlineLevel="0" max="9" min="9" style="3" width="14.57"/>
    <col collapsed="false" customWidth="true" hidden="false" outlineLevel="0" max="10" min="10" style="3" width="12.86"/>
    <col collapsed="false" customWidth="true" hidden="false" outlineLevel="0" max="11" min="11" style="3" width="13.71"/>
    <col collapsed="false" customWidth="true" hidden="false" outlineLevel="0" max="12" min="12" style="3" width="10.14"/>
    <col collapsed="false" customWidth="true" hidden="false" outlineLevel="0" max="13" min="13" style="4" width="98.42"/>
    <col collapsed="false" customWidth="false" hidden="false" outlineLevel="0" max="15" min="14" style="5" width="9.14"/>
    <col collapsed="false" customWidth="true" hidden="false" outlineLevel="0" max="16" min="16" style="5" width="28.14"/>
    <col collapsed="false" customWidth="false" hidden="false" outlineLevel="0" max="18" min="17" style="5" width="9.14"/>
    <col collapsed="false" customWidth="false" hidden="false" outlineLevel="0" max="19" min="19" style="6" width="9.14"/>
    <col collapsed="false" customWidth="false" hidden="false" outlineLevel="0" max="20" min="20" style="5" width="9.14"/>
    <col collapsed="false" customWidth="false" hidden="false" outlineLevel="0" max="21" min="21" style="7" width="9.14"/>
    <col collapsed="false" customWidth="false" hidden="false" outlineLevel="0" max="16384" min="22" style="1" width="9.14"/>
  </cols>
  <sheetData>
    <row r="1" customFormat="false" ht="15" hidden="false" customHeight="false" outlineLevel="0" collapsed="false">
      <c r="A1" s="8" t="n">
        <f aca="false">Доклад!A1</f>
        <v>31</v>
      </c>
      <c r="B1" s="9" t="str">
        <f aca="false">Доклад!B1</f>
        <v>суток в месяце</v>
      </c>
      <c r="N1" s="13"/>
      <c r="O1" s="14" t="s">
        <v>490</v>
      </c>
    </row>
    <row r="2" customFormat="false" ht="15" hidden="false" customHeight="false" outlineLevel="0" collapsed="false">
      <c r="A2" s="5" t="n">
        <f aca="false">1+A1</f>
        <v>32</v>
      </c>
      <c r="C2" s="15"/>
      <c r="D2" s="15"/>
      <c r="E2" s="15" t="s">
        <v>1</v>
      </c>
      <c r="F2" s="16" t="n">
        <f aca="false">Доклад!F2</f>
        <v>24</v>
      </c>
      <c r="G2" s="854" t="str">
        <f aca="false">Доклад!G2</f>
        <v> января</v>
      </c>
      <c r="H2" s="18" t="n">
        <f aca="false">Доклад!H2</f>
        <v>2024</v>
      </c>
      <c r="I2" s="19"/>
      <c r="O2" s="5" t="n">
        <f aca="false">A2-F2</f>
        <v>8</v>
      </c>
    </row>
    <row r="4" customFormat="false" ht="15.75" hidden="false" customHeight="false" outlineLevel="0" collapsed="false">
      <c r="G4" s="22" t="n">
        <f aca="false">Посуточная_НГДП!KH2</f>
        <v>7199.953</v>
      </c>
    </row>
    <row r="5" customFormat="false" ht="15" hidden="false" customHeight="false" outlineLevel="0" collapsed="false">
      <c r="A5" s="24" t="s">
        <v>2</v>
      </c>
      <c r="B5" s="25" t="s">
        <v>3</v>
      </c>
      <c r="C5" s="26" t="s">
        <v>4</v>
      </c>
      <c r="D5" s="26"/>
      <c r="E5" s="26"/>
      <c r="F5" s="27" t="s">
        <v>5</v>
      </c>
      <c r="G5" s="27"/>
      <c r="H5" s="27"/>
      <c r="I5" s="28" t="s">
        <v>6</v>
      </c>
      <c r="J5" s="26" t="s">
        <v>7</v>
      </c>
      <c r="K5" s="26"/>
      <c r="L5" s="26"/>
      <c r="M5" s="29" t="s">
        <v>6</v>
      </c>
    </row>
    <row r="6" customFormat="false" ht="15.75" hidden="false" customHeight="false" outlineLevel="0" collapsed="false">
      <c r="A6" s="24"/>
      <c r="B6" s="25"/>
      <c r="C6" s="30" t="s">
        <v>8</v>
      </c>
      <c r="D6" s="31" t="s">
        <v>9</v>
      </c>
      <c r="E6" s="32" t="s">
        <v>10</v>
      </c>
      <c r="F6" s="30" t="s">
        <v>8</v>
      </c>
      <c r="G6" s="31" t="s">
        <v>9</v>
      </c>
      <c r="H6" s="33" t="s">
        <v>10</v>
      </c>
      <c r="I6" s="34"/>
      <c r="J6" s="30" t="s">
        <v>8</v>
      </c>
      <c r="K6" s="31" t="s">
        <v>9</v>
      </c>
      <c r="L6" s="35" t="s">
        <v>10</v>
      </c>
      <c r="M6" s="36"/>
    </row>
    <row r="7" customFormat="false" ht="15" hidden="false" customHeight="false" outlineLevel="0" collapsed="false">
      <c r="A7" s="37" t="n">
        <v>1</v>
      </c>
      <c r="B7" s="38" t="s">
        <v>11</v>
      </c>
      <c r="C7" s="39"/>
      <c r="D7" s="40"/>
      <c r="E7" s="41"/>
      <c r="F7" s="39" t="n">
        <f aca="false">INDEX(Посуточная_НГДП!$A:$KZ,MATCH('Доклад НГДП'!F2-1,Посуточная_НГДП!A:A,0)+2,'Доклад НГДП'!N7)</f>
        <v>7200.033</v>
      </c>
      <c r="G7" s="42" t="n">
        <f aca="false">INDEX(Посуточная_НГДП!A:LF,MATCH('Доклад НГДП'!F2-1,Посуточная_НГДП!A:A,0)+2,'Доклад НГДП'!O7)</f>
        <v>7447.389</v>
      </c>
      <c r="H7" s="41" t="n">
        <f aca="false">G7-F7</f>
        <v>247.356</v>
      </c>
      <c r="I7" s="43"/>
      <c r="J7" s="44" t="n">
        <f aca="false">SUM(Посуточная_НГДП!KH9:INDEX(Посуточная_НГДП!A:LF,MATCH('Доклад НГДП'!F2-1,Посуточная_НГДП!A:A,0)+2,N7))</f>
        <v>165599.819597794</v>
      </c>
      <c r="K7" s="40" t="n">
        <f aca="false">SUM(Посуточная_НГДП!KI9:INDEX(Посуточная_НГДП!A:LF,MATCH('Доклад НГДП'!F2-1,Посуточная_НГДП!A:A,0)+2,O7))</f>
        <v>166052.319</v>
      </c>
      <c r="L7" s="45" t="n">
        <f aca="false">K7-J7</f>
        <v>452.499402206129</v>
      </c>
      <c r="M7" s="46"/>
      <c r="N7" s="5" t="n">
        <f aca="false">Посуточная_НГДП!KH3</f>
        <v>294</v>
      </c>
      <c r="O7" s="5" t="n">
        <f aca="false">N7+1</f>
        <v>295</v>
      </c>
    </row>
    <row r="8" customFormat="false" ht="15" hidden="false" customHeight="false" outlineLevel="0" collapsed="false">
      <c r="A8" s="37" t="n">
        <f aca="false">A7+1</f>
        <v>2</v>
      </c>
      <c r="B8" s="38" t="s">
        <v>12</v>
      </c>
      <c r="C8" s="39"/>
      <c r="D8" s="40"/>
      <c r="E8" s="41"/>
      <c r="F8" s="39"/>
      <c r="G8" s="40"/>
      <c r="H8" s="41"/>
      <c r="I8" s="43"/>
      <c r="J8" s="39" t="n">
        <f aca="false">J7/(F2-1)</f>
        <v>7199.99215642582</v>
      </c>
      <c r="K8" s="40" t="n">
        <f aca="false">K7/(F2-1)</f>
        <v>7219.66604347826</v>
      </c>
      <c r="L8" s="45" t="n">
        <f aca="false">K8-J8</f>
        <v>19.6738870524405</v>
      </c>
      <c r="M8" s="46"/>
    </row>
    <row r="9" customFormat="false" ht="15" hidden="false" customHeight="false" outlineLevel="0" collapsed="false">
      <c r="A9" s="37" t="n">
        <f aca="false">A8+1</f>
        <v>3</v>
      </c>
      <c r="B9" s="38" t="s">
        <v>13</v>
      </c>
      <c r="C9" s="39" t="n">
        <f aca="false">INDEX(Посуточная_НГДП!$A:$PF,MATCH($F$2-1,Посуточная_НГДП!$A:$A,0)+1,S9)</f>
        <v>-152</v>
      </c>
      <c r="D9" s="40" t="n">
        <f aca="false">INDEX(Посуточная_НГДП!$A:$NF,MATCH($F$2-1,Посуточная_НГДП!$A:$A,0)+1,T9)</f>
        <v>1</v>
      </c>
      <c r="E9" s="41" t="n">
        <f aca="false">D9-C9</f>
        <v>153</v>
      </c>
      <c r="F9" s="39" t="n">
        <f aca="false">INDEX(Посуточная_НГДП!$A:$LF,MATCH($F$2-1,Посуточная_НГДП!$A:$A,0)+2,N9)</f>
        <v>350</v>
      </c>
      <c r="G9" s="40" t="n">
        <f aca="false">INDEX(Посуточная_НГДП!$A:$LF,MATCH($F$2-1,Посуточная_НГДП!$A:$A,0)+2,O9)</f>
        <v>350</v>
      </c>
      <c r="H9" s="41" t="n">
        <f aca="false">G9-F9</f>
        <v>0</v>
      </c>
      <c r="I9" s="43"/>
      <c r="J9" s="39" t="n">
        <f aca="false">INDEX(Посуточная_НГДП!$A:$NF,MATCH($F$2-1,Посуточная_НГДП!$A:$A,0)+2,Q9)</f>
        <v>1400</v>
      </c>
      <c r="K9" s="40" t="n">
        <f aca="false">INDEX(Посуточная_НГДП!$A:$NF,MATCH($F$2-1,Посуточная_НГДП!$A:$A,0)+2,R9)</f>
        <v>350</v>
      </c>
      <c r="L9" s="45" t="n">
        <f aca="false">K9-J9</f>
        <v>-1050</v>
      </c>
      <c r="M9" s="47"/>
      <c r="N9" s="5" t="n">
        <f aca="false">Посуточная_НГДП!R3</f>
        <v>18</v>
      </c>
      <c r="O9" s="5" t="n">
        <f aca="false">1+N9</f>
        <v>19</v>
      </c>
      <c r="P9" s="5" t="s">
        <v>13</v>
      </c>
      <c r="Q9" s="5" t="n">
        <f aca="false">Посуточная_НГДП!LG3</f>
        <v>319</v>
      </c>
      <c r="R9" s="5" t="n">
        <f aca="false">1+Q9</f>
        <v>320</v>
      </c>
      <c r="S9" s="6" t="n">
        <f aca="false">Посуточная_НГДП!MK3</f>
        <v>349</v>
      </c>
      <c r="T9" s="5" t="n">
        <f aca="false">1+S9</f>
        <v>350</v>
      </c>
      <c r="U9" s="48"/>
    </row>
    <row r="10" customFormat="false" ht="15" hidden="false" customHeight="false" outlineLevel="0" collapsed="false">
      <c r="A10" s="37" t="n">
        <f aca="false">A9+1</f>
        <v>4</v>
      </c>
      <c r="B10" s="49" t="s">
        <v>15</v>
      </c>
      <c r="C10" s="39" t="n">
        <f aca="false">INDEX(Посуточная_НГДП!$A:$PF,MATCH($F$2-1,Посуточная_НГДП!$A:$A,0)+1,S10)</f>
        <v>-161</v>
      </c>
      <c r="D10" s="50" t="n">
        <f aca="false">INDEX(Посуточная_НГДП!$A:$PF,MATCH($F$2-1,Посуточная_НГДП!$A:$A,0)+1,T10)</f>
        <v>0</v>
      </c>
      <c r="E10" s="51" t="n">
        <f aca="false">D10-C10</f>
        <v>161</v>
      </c>
      <c r="F10" s="52" t="n">
        <f aca="false">INDEX(Посуточная_НГДП!$A:$LF,MATCH($F$2-1,Посуточная_НГДП!$A:$A,0)+2,N10)</f>
        <v>0</v>
      </c>
      <c r="G10" s="50" t="n">
        <f aca="false">INDEX(Посуточная_НГДП!$A:$LF,MATCH($F$2-1,Посуточная_НГДП!$A:$A,0)+2,O10)</f>
        <v>0</v>
      </c>
      <c r="H10" s="51" t="n">
        <f aca="false">G10-F10</f>
        <v>0</v>
      </c>
      <c r="I10" s="53"/>
      <c r="J10" s="52" t="n">
        <f aca="false">INDEX(Посуточная_НГДП!$A:$NF,MATCH($F$2-1,Посуточная_НГДП!$A:$A,0)+2,Q10)</f>
        <v>0</v>
      </c>
      <c r="K10" s="50" t="n">
        <f aca="false">INDEX(Посуточная_НГДП!$A:$NF,MATCH($F$2-1,Посуточная_НГДП!$A:$A,0)+2,R10)</f>
        <v>0</v>
      </c>
      <c r="L10" s="54" t="n">
        <f aca="false">K10-J10</f>
        <v>0</v>
      </c>
      <c r="M10" s="47"/>
      <c r="N10" s="5" t="n">
        <f aca="false">Посуточная_НГДП!AJ3</f>
        <v>36</v>
      </c>
      <c r="O10" s="5" t="n">
        <f aca="false">1+N10</f>
        <v>37</v>
      </c>
      <c r="P10" s="5" t="s">
        <v>15</v>
      </c>
      <c r="Q10" s="5" t="n">
        <f aca="false">Посуточная_НГДП!LI3</f>
        <v>321</v>
      </c>
      <c r="R10" s="5" t="n">
        <f aca="false">1+Q10</f>
        <v>322</v>
      </c>
      <c r="S10" s="6" t="n">
        <f aca="false">Посуточная_НГДП!MM3</f>
        <v>351</v>
      </c>
      <c r="T10" s="5" t="n">
        <f aca="false">1+S10</f>
        <v>352</v>
      </c>
      <c r="U10" s="48"/>
    </row>
    <row r="11" customFormat="false" ht="15" hidden="false" customHeight="false" outlineLevel="0" collapsed="false">
      <c r="A11" s="37" t="n">
        <f aca="false">A10+1</f>
        <v>5</v>
      </c>
      <c r="B11" s="49" t="s">
        <v>17</v>
      </c>
      <c r="C11" s="39" t="n">
        <f aca="false">INDEX(Посуточная_НГДП!$A:$PF,MATCH($F$2-1,Посуточная_НГДП!$A:$A,0)+1,S11)</f>
        <v>-92</v>
      </c>
      <c r="D11" s="50" t="n">
        <f aca="false">INDEX(Посуточная_НГДП!$A:$NF,MATCH($F$2-1,Посуточная_НГДП!$A:$A,0)+1,T11)</f>
        <v>0</v>
      </c>
      <c r="E11" s="51" t="n">
        <f aca="false">D11-C11</f>
        <v>92</v>
      </c>
      <c r="F11" s="52" t="n">
        <f aca="false">INDEX(Посуточная_НГДП!$A:$LF,MATCH($F$2-1,Посуточная_НГДП!$A:$A,0)+2,N11)</f>
        <v>0</v>
      </c>
      <c r="G11" s="50" t="n">
        <f aca="false">INDEX(Посуточная_НГДП!$A:$LF,MATCH($F$2-1,Посуточная_НГДП!$A:$A,0)+2,O11)</f>
        <v>0</v>
      </c>
      <c r="H11" s="51" t="n">
        <f aca="false">G11-F11</f>
        <v>0</v>
      </c>
      <c r="I11" s="53"/>
      <c r="J11" s="52" t="n">
        <f aca="false">INDEX(Посуточная_НГДП!$A:$NF,MATCH($F$2-1,Посуточная_НГДП!$A:$A,0)+2,Q11)</f>
        <v>0</v>
      </c>
      <c r="K11" s="50" t="n">
        <f aca="false">INDEX(Посуточная_НГДП!$A:$NF,MATCH($F$2-1,Посуточная_НГДП!$A:$A,0)+2,R11)</f>
        <v>0</v>
      </c>
      <c r="L11" s="54" t="n">
        <f aca="false">K11-J11</f>
        <v>0</v>
      </c>
      <c r="M11" s="55"/>
      <c r="N11" s="5" t="n">
        <f aca="false">Посуточная_НГДП!AV3</f>
        <v>48</v>
      </c>
      <c r="O11" s="5" t="n">
        <f aca="false">1+N11</f>
        <v>49</v>
      </c>
      <c r="P11" s="5" t="s">
        <v>17</v>
      </c>
      <c r="Q11" s="5" t="n">
        <f aca="false">Посуточная_НГДП!LK3</f>
        <v>323</v>
      </c>
      <c r="R11" s="5" t="n">
        <f aca="false">1+Q11</f>
        <v>324</v>
      </c>
      <c r="S11" s="6" t="n">
        <f aca="false">Посуточная_НГДП!MO3</f>
        <v>353</v>
      </c>
      <c r="T11" s="5" t="n">
        <f aca="false">1+S11</f>
        <v>354</v>
      </c>
      <c r="U11" s="48"/>
    </row>
    <row r="12" customFormat="false" ht="15.75" hidden="false" customHeight="false" outlineLevel="0" collapsed="false">
      <c r="A12" s="56" t="n">
        <f aca="false">A11+1</f>
        <v>6</v>
      </c>
      <c r="B12" s="57" t="s">
        <v>18</v>
      </c>
      <c r="C12" s="58" t="n">
        <f aca="false">INDEX(Посуточная_НГДП!$A:$PF,MATCH($F$2-1,Посуточная_НГДП!$A:$A,0)+1,S12)</f>
        <v>-88</v>
      </c>
      <c r="D12" s="59" t="n">
        <f aca="false">INDEX(Посуточная_НГДП!$A:$NF,MATCH($F$2-1,Посуточная_НГДП!$A:$A,0)+1,T12)</f>
        <v>0</v>
      </c>
      <c r="E12" s="60" t="n">
        <f aca="false">D12-C12</f>
        <v>88</v>
      </c>
      <c r="F12" s="61" t="n">
        <f aca="false">INDEX(Посуточная_НГДП!$A:$LF,MATCH($F$2-1,Посуточная_НГДП!$A:$A,0)+2,N12)</f>
        <v>0</v>
      </c>
      <c r="G12" s="59" t="n">
        <f aca="false">INDEX(Посуточная_НГДП!$A:$LF,MATCH($F$2-1,Посуточная_НГДП!$A:$A,0)+2,O12)</f>
        <v>0</v>
      </c>
      <c r="H12" s="60" t="n">
        <f aca="false">G12-F12</f>
        <v>0</v>
      </c>
      <c r="I12" s="62"/>
      <c r="J12" s="61" t="n">
        <f aca="false">INDEX(Посуточная_НГДП!$A:$NF,MATCH($F$2-1,Посуточная_НГДП!$A:$A,0)+2,Q12)</f>
        <v>0</v>
      </c>
      <c r="K12" s="59" t="n">
        <f aca="false">INDEX(Посуточная_НГДП!$A:$NF,MATCH($F$2-1,Посуточная_НГДП!$A:$A,0)+2,R12)</f>
        <v>0</v>
      </c>
      <c r="L12" s="63" t="n">
        <f aca="false">K12-J12</f>
        <v>0</v>
      </c>
      <c r="M12" s="64"/>
      <c r="N12" s="5" t="n">
        <f aca="false">Посуточная_НГДП!BH3</f>
        <v>60</v>
      </c>
      <c r="O12" s="5" t="n">
        <f aca="false">1+N12</f>
        <v>61</v>
      </c>
      <c r="P12" s="5" t="s">
        <v>19</v>
      </c>
      <c r="Q12" s="5" t="n">
        <f aca="false">Посуточная_НГДП!LM3</f>
        <v>325</v>
      </c>
      <c r="R12" s="5" t="n">
        <f aca="false">1+Q12</f>
        <v>326</v>
      </c>
      <c r="S12" s="6" t="n">
        <f aca="false">Посуточная_НГДП!MQ3</f>
        <v>355</v>
      </c>
      <c r="T12" s="5" t="n">
        <f aca="false">1+S12</f>
        <v>356</v>
      </c>
      <c r="U12" s="48"/>
    </row>
    <row r="13" customFormat="false" ht="15.75" hidden="false" customHeight="false" outlineLevel="0" collapsed="false">
      <c r="A13" s="65" t="n">
        <v>5</v>
      </c>
      <c r="B13" s="66" t="s">
        <v>20</v>
      </c>
      <c r="C13" s="67" t="n">
        <f aca="false">SUM(C9:C12)</f>
        <v>-493</v>
      </c>
      <c r="D13" s="68" t="n">
        <f aca="false">SUM(D9:D12)</f>
        <v>1</v>
      </c>
      <c r="E13" s="69" t="n">
        <f aca="false">SUM(E9:E12)</f>
        <v>494</v>
      </c>
      <c r="F13" s="67" t="n">
        <f aca="false">SUM(F9:F12)</f>
        <v>350</v>
      </c>
      <c r="G13" s="68" t="n">
        <f aca="false">SUM(G9:G12)</f>
        <v>350</v>
      </c>
      <c r="H13" s="70" t="n">
        <f aca="false">SUM(H9:H12)</f>
        <v>0</v>
      </c>
      <c r="I13" s="71"/>
      <c r="J13" s="67" t="n">
        <f aca="false">SUM(J9:J12)</f>
        <v>1400</v>
      </c>
      <c r="K13" s="68" t="n">
        <f aca="false">SUM(K9:K12)</f>
        <v>350</v>
      </c>
      <c r="L13" s="72" t="n">
        <f aca="false">SUM(L9:L12)</f>
        <v>-1050</v>
      </c>
      <c r="M13" s="73"/>
      <c r="U13" s="48"/>
    </row>
    <row r="14" customFormat="false" ht="15" hidden="false" customHeight="false" outlineLevel="0" collapsed="false">
      <c r="A14" s="37" t="n">
        <v>6</v>
      </c>
      <c r="B14" s="38" t="s">
        <v>21</v>
      </c>
      <c r="C14" s="39"/>
      <c r="D14" s="40"/>
      <c r="E14" s="41"/>
      <c r="F14" s="39" t="n">
        <f aca="false">INDEX(Посуточная_НГДП!$A:$LF,MATCH($F$2-1,Посуточная_НГДП!$A:$A,0)+2,N14)</f>
        <v>0</v>
      </c>
      <c r="G14" s="40" t="n">
        <f aca="false">INDEX(Посуточная_НГДП!$A:$LF,MATCH($F$2-1,Посуточная_НГДП!$A:$A,0)+2,O14)</f>
        <v>0</v>
      </c>
      <c r="H14" s="74" t="n">
        <f aca="false">G14-F14</f>
        <v>0</v>
      </c>
      <c r="I14" s="43"/>
      <c r="J14" s="39" t="n">
        <f aca="false">INDEX(Посуточная_НГДП!$A:$NF,MATCH($F$2-1,Посуточная_НГДП!$A:$A,0)+2,Q14)</f>
        <v>0</v>
      </c>
      <c r="K14" s="40" t="n">
        <f aca="false">INDEX(Посуточная_НГДП!$A:$NF,MATCH($F$2-1,Посуточная_НГДП!$A:$A,0)+2,R14)</f>
        <v>0</v>
      </c>
      <c r="L14" s="45" t="n">
        <f aca="false">K14-J14</f>
        <v>0</v>
      </c>
      <c r="M14" s="75"/>
      <c r="N14" s="5" t="n">
        <f aca="false">Посуточная_НГДП!CN3</f>
        <v>92</v>
      </c>
      <c r="O14" s="5" t="n">
        <f aca="false">1+N14</f>
        <v>93</v>
      </c>
      <c r="P14" s="5" t="s">
        <v>23</v>
      </c>
      <c r="Q14" s="76" t="n">
        <f aca="false">Посуточная_НГДП!LQ3</f>
        <v>329</v>
      </c>
      <c r="R14" s="5" t="n">
        <f aca="false">1+Q14</f>
        <v>330</v>
      </c>
      <c r="S14" s="6" t="n">
        <f aca="false">Посуточная_НГДП!MU3</f>
        <v>359</v>
      </c>
      <c r="T14" s="5" t="n">
        <f aca="false">1+S14</f>
        <v>360</v>
      </c>
      <c r="U14" s="48"/>
    </row>
    <row r="15" customFormat="false" ht="15" hidden="false" customHeight="false" outlineLevel="0" collapsed="false">
      <c r="A15" s="37" t="n">
        <v>8</v>
      </c>
      <c r="B15" s="38" t="s">
        <v>24</v>
      </c>
      <c r="C15" s="39" t="n">
        <f aca="false">INDEX(Посуточная_НГДП!$A:$PF,MATCH($F$2-1,Посуточная_НГДП!$A:$A,0)+1,S15)</f>
        <v>-88</v>
      </c>
      <c r="D15" s="50" t="n">
        <f aca="false">INDEX(Посуточная_НГДП!$A:$PF,MATCH($F$2-1,Посуточная_НГДП!$A:$A,0)+1,T15)-D23</f>
        <v>0</v>
      </c>
      <c r="E15" s="51" t="n">
        <f aca="false">D15-C15</f>
        <v>88</v>
      </c>
      <c r="F15" s="52" t="n">
        <f aca="false">INDEX(Посуточная_НГДП!$A:$LF,MATCH($F$2-1,Посуточная_НГДП!$A:$A,0)+2,N15)</f>
        <v>0</v>
      </c>
      <c r="G15" s="50" t="n">
        <f aca="false">INDEX(Посуточная_НГДП!$A:$LF,MATCH($F$2-1,Посуточная_НГДП!$A:$A,0)+2,O15)-G23</f>
        <v>0</v>
      </c>
      <c r="H15" s="77" t="n">
        <f aca="false">G15-F15</f>
        <v>0</v>
      </c>
      <c r="I15" s="43"/>
      <c r="J15" s="52" t="n">
        <f aca="false">INDEX(Посуточная_НГДП!$A:$NF,MATCH($F$2-1,Посуточная_НГДП!$A:$A,0)+2,Q15)</f>
        <v>0</v>
      </c>
      <c r="K15" s="50" t="n">
        <f aca="false">INDEX(Посуточная_НГДП!$A:$NF,MATCH($F$2-1,Посуточная_НГДП!$A:$A,0)+2,R15)-K21</f>
        <v>635.03</v>
      </c>
      <c r="L15" s="54" t="n">
        <f aca="false">K15-J15</f>
        <v>635.03</v>
      </c>
      <c r="M15" s="75"/>
      <c r="N15" s="5" t="n">
        <f aca="false">Посуточная_НГДП!CB3</f>
        <v>80</v>
      </c>
      <c r="O15" s="5" t="n">
        <f aca="false">1+N15</f>
        <v>81</v>
      </c>
      <c r="P15" s="5" t="s">
        <v>25</v>
      </c>
      <c r="Q15" s="5" t="n">
        <f aca="false">Посуточная_НГДП!LO3</f>
        <v>327</v>
      </c>
      <c r="R15" s="5" t="n">
        <f aca="false">1+Q15</f>
        <v>328</v>
      </c>
      <c r="S15" s="6" t="n">
        <f aca="false">Посуточная_НГДП!MS3</f>
        <v>357</v>
      </c>
      <c r="T15" s="5" t="n">
        <f aca="false">S15+1</f>
        <v>358</v>
      </c>
      <c r="U15" s="48"/>
    </row>
    <row r="16" customFormat="false" ht="15" hidden="false" customHeight="false" outlineLevel="0" collapsed="false">
      <c r="A16" s="78" t="n">
        <v>7</v>
      </c>
      <c r="B16" s="49" t="s">
        <v>26</v>
      </c>
      <c r="C16" s="39" t="n">
        <f aca="false">INDEX(Посуточная_НГДП!$A:$PF,MATCH($F$2-1,Посуточная_НГДП!$A:$A,0)+1,S16)</f>
        <v>-154</v>
      </c>
      <c r="D16" s="50" t="n">
        <f aca="false">INDEX(Посуточная_НГДП!$A:$PF,MATCH($F$2-1,Посуточная_НГДП!$A:$A,0)+1,T16)-D24</f>
        <v>2</v>
      </c>
      <c r="E16" s="51" t="n">
        <f aca="false">D16-C16</f>
        <v>156</v>
      </c>
      <c r="F16" s="52" t="n">
        <f aca="false">INDEX(Посуточная_НГДП!$A:$LF,MATCH($F$2-1,Посуточная_НГДП!$A:$A,0)+2,N16)</f>
        <v>0</v>
      </c>
      <c r="G16" s="50" t="n">
        <f aca="false">INDEX(Посуточная_НГДП!$A:$LF,MATCH($F$2-1,Посуточная_НГДП!$A:$A,0)+2,O16)-G24</f>
        <v>28</v>
      </c>
      <c r="H16" s="77" t="n">
        <f aca="false">G16-F16</f>
        <v>28</v>
      </c>
      <c r="I16" s="53"/>
      <c r="J16" s="52" t="n">
        <f aca="false">INDEX(Посуточная_НГДП!$A:$NF,MATCH($F$2-1,Посуточная_НГДП!$A:$A,0)+2,Q16)</f>
        <v>0</v>
      </c>
      <c r="K16" s="50" t="n">
        <f aca="false">INDEX(Посуточная_НГДП!$A:$NF,MATCH($F$2-1,Посуточная_НГДП!$A:$A,0)+2,R16)-K22</f>
        <v>317</v>
      </c>
      <c r="L16" s="54" t="n">
        <f aca="false">K16-J16</f>
        <v>317</v>
      </c>
      <c r="M16" s="47"/>
      <c r="N16" s="5" t="n">
        <f aca="false">Посуточная_НГДП!DF3</f>
        <v>110</v>
      </c>
      <c r="O16" s="5" t="n">
        <f aca="false">1+N16</f>
        <v>111</v>
      </c>
      <c r="P16" s="5" t="s">
        <v>27</v>
      </c>
      <c r="Q16" s="76" t="n">
        <f aca="false">Посуточная_НГДП!LU3</f>
        <v>333</v>
      </c>
      <c r="R16" s="5" t="n">
        <f aca="false">1+Q16</f>
        <v>334</v>
      </c>
      <c r="S16" s="6" t="n">
        <f aca="false">Посуточная_НГДП!MY3</f>
        <v>363</v>
      </c>
      <c r="T16" s="5" t="n">
        <f aca="false">1+S16</f>
        <v>364</v>
      </c>
      <c r="U16" s="48"/>
    </row>
    <row r="17" customFormat="false" ht="15" hidden="true" customHeight="false" outlineLevel="0" collapsed="false">
      <c r="A17" s="78"/>
      <c r="B17" s="79" t="s">
        <v>28</v>
      </c>
      <c r="C17" s="39"/>
      <c r="D17" s="80" t="n">
        <v>11</v>
      </c>
      <c r="E17" s="51"/>
      <c r="F17" s="52"/>
      <c r="G17" s="80" t="n">
        <v>31</v>
      </c>
      <c r="H17" s="77"/>
      <c r="I17" s="53"/>
      <c r="J17" s="52"/>
      <c r="K17" s="50"/>
      <c r="L17" s="54"/>
      <c r="M17" s="81"/>
      <c r="U17" s="48"/>
    </row>
    <row r="18" customFormat="false" ht="15" hidden="true" customHeight="false" outlineLevel="0" collapsed="false">
      <c r="A18" s="78"/>
      <c r="B18" s="79" t="s">
        <v>29</v>
      </c>
      <c r="C18" s="39"/>
      <c r="D18" s="50" t="n">
        <v>16</v>
      </c>
      <c r="E18" s="51"/>
      <c r="F18" s="52"/>
      <c r="G18" s="50" t="n">
        <v>40</v>
      </c>
      <c r="H18" s="77"/>
      <c r="I18" s="53"/>
      <c r="J18" s="52"/>
      <c r="K18" s="50"/>
      <c r="L18" s="54"/>
      <c r="M18" s="81"/>
      <c r="U18" s="48"/>
    </row>
    <row r="19" customFormat="false" ht="15" hidden="true" customHeight="false" outlineLevel="0" collapsed="false">
      <c r="A19" s="78"/>
      <c r="B19" s="79" t="s">
        <v>30</v>
      </c>
      <c r="C19" s="39"/>
      <c r="D19" s="50" t="n">
        <f aca="false">D16-D17-D18</f>
        <v>-25</v>
      </c>
      <c r="E19" s="51"/>
      <c r="F19" s="52"/>
      <c r="G19" s="50" t="n">
        <f aca="false">G16-G17-G18</f>
        <v>-43</v>
      </c>
      <c r="H19" s="77"/>
      <c r="I19" s="53"/>
      <c r="J19" s="52"/>
      <c r="K19" s="50"/>
      <c r="L19" s="54"/>
      <c r="M19" s="81"/>
      <c r="U19" s="48"/>
    </row>
    <row r="20" customFormat="false" ht="15" hidden="false" customHeight="false" outlineLevel="0" collapsed="false">
      <c r="A20" s="78" t="n">
        <f aca="false">A16+1</f>
        <v>8</v>
      </c>
      <c r="B20" s="49" t="s">
        <v>31</v>
      </c>
      <c r="C20" s="39" t="n">
        <f aca="false">INDEX(Посуточная_НГДП!$A:$PF,MATCH($F$2-1,Посуточная_НГДП!$A:$A,0)+1,S20)</f>
        <v>-92</v>
      </c>
      <c r="D20" s="50" t="n">
        <f aca="false">INDEX(Посуточная_НГДП!$A:$NF,MATCH($F$2-1,Посуточная_НГДП!$A:$A,0)+1,T20)</f>
        <v>0</v>
      </c>
      <c r="E20" s="51" t="n">
        <f aca="false">D20-C20</f>
        <v>92</v>
      </c>
      <c r="F20" s="52" t="n">
        <f aca="false">INDEX(Посуточная_НГДП!$A:$LF,MATCH($F$2-1,Посуточная_НГДП!$A:$A,0)+2,N20)+F40</f>
        <v>0</v>
      </c>
      <c r="G20" s="80" t="n">
        <f aca="false">INDEX(Посуточная_НГДП!$A:$LF,MATCH($F$2-1,Посуточная_НГДП!$A:$A,0)+2,O20)</f>
        <v>0</v>
      </c>
      <c r="H20" s="77" t="n">
        <f aca="false">G20-F20</f>
        <v>0</v>
      </c>
      <c r="I20" s="53"/>
      <c r="J20" s="52" t="n">
        <f aca="false">INDEX(Посуточная_НГДП!$A:$NF,MATCH($F$2-1,Посуточная_НГДП!$A:$A,0)+2,Q20)</f>
        <v>0</v>
      </c>
      <c r="K20" s="50" t="n">
        <f aca="false">INDEX(Посуточная_НГДП!$A:$NF,MATCH($F$2-1,Посуточная_НГДП!$A:$A,0)+2,R20)</f>
        <v>0</v>
      </c>
      <c r="L20" s="54" t="n">
        <f aca="false">K20-J20</f>
        <v>0</v>
      </c>
      <c r="M20" s="82"/>
      <c r="N20" s="5" t="n">
        <f aca="false">Посуточная_НГДП!DR3</f>
        <v>122</v>
      </c>
      <c r="O20" s="5" t="n">
        <f aca="false">1+N20</f>
        <v>123</v>
      </c>
      <c r="P20" s="5" t="s">
        <v>32</v>
      </c>
      <c r="Q20" s="5" t="n">
        <f aca="false">Посуточная_НГДП!LS3</f>
        <v>331</v>
      </c>
      <c r="R20" s="5" t="n">
        <f aca="false">1+Q20</f>
        <v>332</v>
      </c>
      <c r="S20" s="6" t="n">
        <f aca="false">Посуточная_НГДП!MW3</f>
        <v>361</v>
      </c>
      <c r="T20" s="5" t="n">
        <f aca="false">1+S20</f>
        <v>362</v>
      </c>
      <c r="U20" s="48"/>
    </row>
    <row r="21" customFormat="false" ht="15" hidden="false" customHeight="false" outlineLevel="0" collapsed="false">
      <c r="A21" s="78" t="n">
        <f aca="false">A20+1</f>
        <v>9</v>
      </c>
      <c r="B21" s="49" t="s">
        <v>33</v>
      </c>
      <c r="C21" s="39" t="n">
        <f aca="false">INDEX(Посуточная_НГДП!$A:$NF,MATCH($F$2-1,Посуточная_НГДП!$A:$A,0)+1,S21)</f>
        <v>-147</v>
      </c>
      <c r="D21" s="50" t="n">
        <f aca="false">INDEX(Посуточная_НГДП!$A:$NF,MATCH($F$2-1,Посуточная_НГДП!$A:$A,0)+1,T21)</f>
        <v>1</v>
      </c>
      <c r="E21" s="51" t="n">
        <f aca="false">D21-C21</f>
        <v>148</v>
      </c>
      <c r="F21" s="52" t="n">
        <f aca="false">-INDEX(Посуточная_НГДП!$A:$LF,MATCH($F$2-1,Посуточная_НГДП!$A:$A,0)+2,N21)</f>
        <v>-0</v>
      </c>
      <c r="G21" s="50" t="n">
        <f aca="false">-INDEX(Посуточная_НГДП!$A:$LF,MATCH($F$2-1,Посуточная_НГДП!$A:$A,0)+2,O21)</f>
        <v>-28.865</v>
      </c>
      <c r="H21" s="77" t="n">
        <f aca="false">G21-F21</f>
        <v>-28.865</v>
      </c>
      <c r="I21" s="53"/>
      <c r="J21" s="52" t="n">
        <f aca="false">-INDEX(Посуточная_НГДП!$A:$NF,MATCH($F$2-1,Посуточная_НГДП!$A:$A,0)+2,Q21)</f>
        <v>-0</v>
      </c>
      <c r="K21" s="50" t="n">
        <f aca="false">-INDEX(Посуточная_НГДП!$A:$NF,MATCH($F$2-1,Посуточная_НГДП!$A:$A,0)+2,R21)</f>
        <v>-635.03</v>
      </c>
      <c r="L21" s="54" t="n">
        <f aca="false">K21-J21</f>
        <v>-635.03</v>
      </c>
      <c r="M21" s="83"/>
      <c r="N21" s="5" t="n">
        <f aca="false">Посуточная_НГДП!HT3</f>
        <v>228</v>
      </c>
      <c r="O21" s="5" t="n">
        <f aca="false">1+N21</f>
        <v>229</v>
      </c>
      <c r="P21" s="5" t="s">
        <v>34</v>
      </c>
      <c r="Q21" s="76" t="n">
        <f aca="false">Посуточная_НГДП!LW3</f>
        <v>335</v>
      </c>
      <c r="R21" s="5" t="n">
        <f aca="false">1+Q21</f>
        <v>336</v>
      </c>
      <c r="S21" s="6" t="n">
        <f aca="false">Посуточная_НГДП!NA3</f>
        <v>365</v>
      </c>
      <c r="T21" s="5" t="n">
        <f aca="false">1+S21</f>
        <v>366</v>
      </c>
      <c r="U21" s="48"/>
    </row>
    <row r="22" customFormat="false" ht="15.75" hidden="true" customHeight="false" outlineLevel="0" collapsed="false">
      <c r="A22" s="65" t="n">
        <f aca="false">A21+1</f>
        <v>10</v>
      </c>
      <c r="B22" s="66" t="s">
        <v>35</v>
      </c>
      <c r="C22" s="67"/>
      <c r="D22" s="68" t="n">
        <f aca="false">D23+D24</f>
        <v>0</v>
      </c>
      <c r="E22" s="69"/>
      <c r="F22" s="67"/>
      <c r="G22" s="68"/>
      <c r="H22" s="77" t="n">
        <f aca="false">G22-F22</f>
        <v>0</v>
      </c>
      <c r="I22" s="71"/>
      <c r="J22" s="67"/>
      <c r="K22" s="68" t="n">
        <f aca="false">K23+K24</f>
        <v>0</v>
      </c>
      <c r="L22" s="72"/>
      <c r="M22" s="84"/>
      <c r="U22" s="48"/>
    </row>
    <row r="23" customFormat="false" ht="15" hidden="true" customHeight="false" outlineLevel="0" collapsed="false">
      <c r="A23" s="85" t="s">
        <v>36</v>
      </c>
      <c r="B23" s="38" t="s">
        <v>37</v>
      </c>
      <c r="C23" s="39"/>
      <c r="D23" s="40"/>
      <c r="E23" s="41"/>
      <c r="F23" s="39"/>
      <c r="G23" s="40"/>
      <c r="H23" s="77" t="n">
        <f aca="false">G23-F23</f>
        <v>0</v>
      </c>
      <c r="I23" s="43"/>
      <c r="J23" s="39"/>
      <c r="K23" s="40"/>
      <c r="L23" s="45"/>
      <c r="M23" s="46"/>
      <c r="U23" s="48"/>
    </row>
    <row r="24" customFormat="false" ht="15" hidden="true" customHeight="false" outlineLevel="0" collapsed="false">
      <c r="A24" s="86" t="s">
        <v>38</v>
      </c>
      <c r="B24" s="57" t="s">
        <v>39</v>
      </c>
      <c r="C24" s="61"/>
      <c r="D24" s="59"/>
      <c r="E24" s="60"/>
      <c r="F24" s="61"/>
      <c r="G24" s="59"/>
      <c r="H24" s="77" t="n">
        <f aca="false">G24-F24</f>
        <v>0</v>
      </c>
      <c r="I24" s="62"/>
      <c r="J24" s="61"/>
      <c r="K24" s="59"/>
      <c r="L24" s="63" t="n">
        <f aca="false">K24-J24</f>
        <v>0</v>
      </c>
      <c r="M24" s="87"/>
      <c r="U24" s="48"/>
    </row>
    <row r="25" customFormat="false" ht="15" hidden="true" customHeight="false" outlineLevel="0" collapsed="false">
      <c r="A25" s="88"/>
      <c r="B25" s="89" t="s">
        <v>40</v>
      </c>
      <c r="C25" s="58"/>
      <c r="D25" s="90"/>
      <c r="E25" s="91"/>
      <c r="F25" s="58" t="n">
        <f aca="false">-INDEX(Посуточная_НГДП!$A:$LF,MATCH('Доклад НГДП'!$F$2-1,Посуточная_НГДП!$A:$A,0)+2,N25)</f>
        <v>-140</v>
      </c>
      <c r="G25" s="90" t="n">
        <f aca="false">-INDEX(Посуточная_НГДП!$A:$LF,MATCH('Доклад НГДП'!$F$2-1,Посуточная_НГДП!$A:$A,0)+2,O25)</f>
        <v>-0</v>
      </c>
      <c r="H25" s="77" t="n">
        <f aca="false">G25-F25</f>
        <v>140</v>
      </c>
      <c r="I25" s="92"/>
      <c r="J25" s="58"/>
      <c r="K25" s="90"/>
      <c r="L25" s="93"/>
      <c r="M25" s="94"/>
      <c r="N25" s="5" t="n">
        <f aca="false">Посуточная_НГДП!JT3</f>
        <v>280</v>
      </c>
      <c r="O25" s="5" t="n">
        <f aca="false">N25+1</f>
        <v>281</v>
      </c>
      <c r="P25" s="5" t="s">
        <v>41</v>
      </c>
      <c r="U25" s="48"/>
    </row>
    <row r="26" customFormat="false" ht="15" hidden="false" customHeight="false" outlineLevel="0" collapsed="false">
      <c r="A26" s="78" t="n">
        <v>10</v>
      </c>
      <c r="B26" s="38" t="s">
        <v>42</v>
      </c>
      <c r="C26" s="39"/>
      <c r="D26" s="40"/>
      <c r="E26" s="41"/>
      <c r="F26" s="39" t="n">
        <f aca="false">-INDEX(Посуточная_НГДП!$A:$LF,MATCH($F$2-1,Посуточная_НГДП!$A:$A,0)+2,N26)</f>
        <v>-254.38</v>
      </c>
      <c r="G26" s="40" t="n">
        <f aca="false">-INDEX(Посуточная_НГДП!$A:$LF,MATCH($F$2-1,Посуточная_НГДП!$A:$A,0)+2,O26)</f>
        <v>-254.38</v>
      </c>
      <c r="H26" s="95" t="n">
        <f aca="false">G26-F26</f>
        <v>0</v>
      </c>
      <c r="I26" s="43"/>
      <c r="J26" s="39" t="n">
        <f aca="false">-SUM(Посуточная_НГДП!LY9:LY63)</f>
        <v>-2101.4</v>
      </c>
      <c r="K26" s="40" t="n">
        <f aca="false">-SUM(Посуточная_НГДП!LZ9:LZ63)</f>
        <v>-2101.4</v>
      </c>
      <c r="L26" s="45" t="n">
        <f aca="false">K26-J26</f>
        <v>0</v>
      </c>
      <c r="M26" s="87"/>
      <c r="N26" s="5" t="n">
        <f aca="false">Посуточная_НГДП!JN3</f>
        <v>274</v>
      </c>
      <c r="O26" s="5" t="n">
        <f aca="false">1+N26</f>
        <v>275</v>
      </c>
      <c r="P26" s="5" t="s">
        <v>43</v>
      </c>
      <c r="Q26" s="5" t="n">
        <f aca="false">Посуточная_НГДП!LY3</f>
        <v>337</v>
      </c>
      <c r="R26" s="5" t="n">
        <f aca="false">1+Q26</f>
        <v>338</v>
      </c>
      <c r="U26" s="48"/>
    </row>
    <row r="27" customFormat="false" ht="15" hidden="false" customHeight="false" outlineLevel="0" collapsed="false">
      <c r="A27" s="78"/>
      <c r="B27" s="49" t="s">
        <v>44</v>
      </c>
      <c r="C27" s="39"/>
      <c r="D27" s="96"/>
      <c r="E27" s="97" t="n">
        <f aca="false">D27-C27</f>
        <v>0</v>
      </c>
      <c r="F27" s="98" t="n">
        <f aca="false">-INDEX(Посуточная_НГДП!$A:$LF,MATCH('Доклад НГДП'!$F$2-1,Посуточная_НГДП!$A:$A,0)+2,'Доклад НГДП'!N27)</f>
        <v>-0</v>
      </c>
      <c r="G27" s="99" t="n">
        <f aca="false">-INDEX(Посуточная_НГДП!$A:$LF,MATCH('Доклад НГДП'!F2-1,Посуточная_НГДП!$A:$A,0)+2,'Доклад НГДП'!O27)</f>
        <v>-0</v>
      </c>
      <c r="H27" s="100" t="n">
        <f aca="false">G27-F27</f>
        <v>0</v>
      </c>
      <c r="I27" s="53"/>
      <c r="J27" s="39"/>
      <c r="K27" s="40"/>
      <c r="L27" s="45" t="n">
        <f aca="false">K27-J27</f>
        <v>0</v>
      </c>
      <c r="M27" s="87"/>
      <c r="N27" s="5" t="n">
        <f aca="false">Посуточная_НГДП!GJ3</f>
        <v>192</v>
      </c>
      <c r="O27" s="5" t="n">
        <f aca="false">N27+1</f>
        <v>193</v>
      </c>
      <c r="U27" s="48"/>
    </row>
    <row r="28" customFormat="false" ht="15" hidden="false" customHeight="false" outlineLevel="0" collapsed="false">
      <c r="A28" s="78"/>
      <c r="B28" s="49" t="s">
        <v>45</v>
      </c>
      <c r="C28" s="39"/>
      <c r="D28" s="96"/>
      <c r="E28" s="97" t="n">
        <f aca="false">D28-C28</f>
        <v>0</v>
      </c>
      <c r="F28" s="98" t="n">
        <f aca="false">-INDEX(Посуточная_НГДП!$A:$LF,MATCH('Доклад НГДП'!$F$2-1,Посуточная_НГДП!$A:$A,0)+2,'Доклад НГДП'!N28)</f>
        <v>-0</v>
      </c>
      <c r="G28" s="99" t="n">
        <f aca="false">-INDEX(Посуточная_НГДП!$A:$LF,MATCH('Доклад НГДП'!$F$2-1,Посуточная_НГДП!$A:$A,0)+2,'Доклад НГДП'!O28)</f>
        <v>-0</v>
      </c>
      <c r="H28" s="100" t="n">
        <f aca="false">G28-F28</f>
        <v>0</v>
      </c>
      <c r="I28" s="53"/>
      <c r="J28" s="39"/>
      <c r="K28" s="40"/>
      <c r="L28" s="45"/>
      <c r="M28" s="101"/>
      <c r="N28" s="5" t="n">
        <f aca="false">Посуточная_НГДП!IN3</f>
        <v>248</v>
      </c>
      <c r="O28" s="5" t="n">
        <f aca="false">Посуточная_НГДП!IO3</f>
        <v>249</v>
      </c>
      <c r="U28" s="48"/>
    </row>
    <row r="29" customFormat="false" ht="15" hidden="false" customHeight="false" outlineLevel="0" collapsed="false">
      <c r="A29" s="78"/>
      <c r="B29" s="49" t="s">
        <v>46</v>
      </c>
      <c r="C29" s="39"/>
      <c r="D29" s="96"/>
      <c r="E29" s="97" t="n">
        <f aca="false">D29-C29</f>
        <v>0</v>
      </c>
      <c r="F29" s="98" t="n">
        <f aca="false">-INDEX(Посуточная_НГДП!A:LF,MATCH('Доклад НГДП'!$F$2-1,Посуточная_НГДП!$A:$A,0)+2,'Доклад НГДП'!N29)</f>
        <v>-0</v>
      </c>
      <c r="G29" s="99" t="n">
        <f aca="false">-INDEX(Посуточная_НГДП!A:LF,MATCH('Доклад НГДП'!$F$2-1,Посуточная_НГДП!$A:$A,0)+2,'Доклад НГДП'!O29)</f>
        <v>-0</v>
      </c>
      <c r="H29" s="100" t="n">
        <f aca="false">G29-F29</f>
        <v>0</v>
      </c>
      <c r="I29" s="53"/>
      <c r="J29" s="39"/>
      <c r="K29" s="40"/>
      <c r="L29" s="45" t="n">
        <f aca="false">K29-J29</f>
        <v>0</v>
      </c>
      <c r="M29" s="87"/>
      <c r="N29" s="5" t="n">
        <f aca="false">Посуточная_НГДП!HB3</f>
        <v>210</v>
      </c>
      <c r="O29" s="5" t="n">
        <f aca="false">N29+1</f>
        <v>211</v>
      </c>
      <c r="U29" s="48"/>
    </row>
    <row r="30" customFormat="false" ht="15" hidden="false" customHeight="false" outlineLevel="0" collapsed="false">
      <c r="A30" s="78" t="n">
        <v>11</v>
      </c>
      <c r="B30" s="49" t="s">
        <v>47</v>
      </c>
      <c r="C30" s="39"/>
      <c r="D30" s="50"/>
      <c r="E30" s="51"/>
      <c r="F30" s="52" t="n">
        <f aca="false">-Посуточная_НГДП!KO2</f>
        <v>-20.005</v>
      </c>
      <c r="G30" s="50" t="n">
        <f aca="false">-Посуточная_НГДП!KP2</f>
        <v>-60.554</v>
      </c>
      <c r="H30" s="77" t="n">
        <f aca="false">G30-F30</f>
        <v>-40.549</v>
      </c>
      <c r="I30" s="53"/>
      <c r="J30" s="52"/>
      <c r="K30" s="50"/>
      <c r="L30" s="54"/>
      <c r="M30" s="87"/>
      <c r="U30" s="48"/>
    </row>
    <row r="31" customFormat="false" ht="15" hidden="false" customHeight="false" outlineLevel="0" collapsed="false">
      <c r="A31" s="78" t="n">
        <v>12</v>
      </c>
      <c r="B31" s="49" t="s">
        <v>48</v>
      </c>
      <c r="C31" s="39"/>
      <c r="D31" s="50"/>
      <c r="E31" s="51"/>
      <c r="F31" s="52" t="n">
        <f aca="false">-INDEX(Посуточная_НГДП!$A:$LF,MATCH($F$2-1,Посуточная_НГДП!$A:$A,0)+2,N31)</f>
        <v>-97.205</v>
      </c>
      <c r="G31" s="50" t="n">
        <f aca="false">-INDEX(Посуточная_НГДП!$A:$LF,MATCH($F$2-1,Посуточная_НГДП!$A:$A,0)+2,O31)</f>
        <v>-32</v>
      </c>
      <c r="H31" s="77" t="n">
        <f aca="false">G31-F31</f>
        <v>65.205</v>
      </c>
      <c r="I31" s="53"/>
      <c r="J31" s="52" t="n">
        <f aca="false">-INDEX(Посуточная_НГДП!$A:$NF,MATCH($F$2-1,Посуточная_НГДП!$A:$A,0)+2,Q31)</f>
        <v>-1849.715</v>
      </c>
      <c r="K31" s="50" t="n">
        <f aca="false">-INDEX(Посуточная_НГДП!$A:$NF,MATCH($F$2-1,Посуточная_НГДП!$A:$A,0)+2,R31)</f>
        <v>-850.207</v>
      </c>
      <c r="L31" s="54" t="n">
        <f aca="false">K31-J31</f>
        <v>999.508</v>
      </c>
      <c r="M31" s="87"/>
      <c r="N31" s="5" t="n">
        <f aca="false">Посуточная_НГДП!KO3</f>
        <v>301</v>
      </c>
      <c r="O31" s="5" t="n">
        <f aca="false">1+N31</f>
        <v>302</v>
      </c>
      <c r="P31" s="5" t="s">
        <v>50</v>
      </c>
      <c r="Q31" s="5" t="n">
        <f aca="false">Посуточная_НГДП!ME3</f>
        <v>343</v>
      </c>
      <c r="R31" s="5" t="n">
        <f aca="false">1+Q31</f>
        <v>344</v>
      </c>
      <c r="U31" s="48"/>
    </row>
    <row r="32" customFormat="false" ht="15" hidden="false" customHeight="false" outlineLevel="0" collapsed="false">
      <c r="A32" s="78" t="n">
        <v>13</v>
      </c>
      <c r="B32" s="49" t="s">
        <v>51</v>
      </c>
      <c r="C32" s="39"/>
      <c r="D32" s="50"/>
      <c r="E32" s="51"/>
      <c r="F32" s="52" t="n">
        <f aca="false">F31-F30</f>
        <v>-77.2</v>
      </c>
      <c r="G32" s="50" t="n">
        <f aca="false">G31-G30</f>
        <v>28.554</v>
      </c>
      <c r="H32" s="77" t="n">
        <f aca="false">G32-F32</f>
        <v>105.754</v>
      </c>
      <c r="I32" s="53"/>
      <c r="J32" s="52"/>
      <c r="K32" s="50"/>
      <c r="L32" s="54"/>
      <c r="M32" s="87"/>
      <c r="U32" s="48"/>
    </row>
    <row r="33" customFormat="false" ht="15" hidden="false" customHeight="false" outlineLevel="0" collapsed="false">
      <c r="A33" s="78" t="n">
        <v>14</v>
      </c>
      <c r="B33" s="49" t="s">
        <v>52</v>
      </c>
      <c r="C33" s="39"/>
      <c r="D33" s="50"/>
      <c r="E33" s="51"/>
      <c r="F33" s="52" t="n">
        <f aca="false">INDEX(Посуточная_НГДП!$A:$NF,MATCH($F$2-1,Посуточная_НГДП!$A:$A,0)+2,N33)</f>
        <v>80.4223913043478</v>
      </c>
      <c r="G33" s="50" t="n">
        <f aca="false">INDEX(Посуточная_НГДП!$A:$NF,MATCH($F$2-1,Посуточная_НГДП!$A:$A,0)+2,O33)</f>
        <v>36.9655217391304</v>
      </c>
      <c r="H33" s="77" t="n">
        <f aca="false">G33-F33</f>
        <v>-43.4568695652174</v>
      </c>
      <c r="I33" s="53"/>
      <c r="J33" s="52"/>
      <c r="K33" s="50"/>
      <c r="L33" s="54"/>
      <c r="M33" s="94"/>
      <c r="N33" s="5" t="n">
        <f aca="false">Посуточная_НГДП!MG3</f>
        <v>345</v>
      </c>
      <c r="O33" s="5" t="n">
        <f aca="false">1+N33</f>
        <v>346</v>
      </c>
      <c r="U33" s="48"/>
    </row>
    <row r="34" customFormat="false" ht="15" hidden="true" customHeight="false" outlineLevel="0" collapsed="false">
      <c r="A34" s="78"/>
      <c r="B34" s="102" t="s">
        <v>491</v>
      </c>
      <c r="C34" s="39"/>
      <c r="D34" s="50"/>
      <c r="E34" s="51"/>
      <c r="F34" s="52"/>
      <c r="G34" s="96"/>
      <c r="H34" s="77" t="n">
        <f aca="false">G34-F34</f>
        <v>0</v>
      </c>
      <c r="I34" s="53"/>
      <c r="J34" s="52"/>
      <c r="K34" s="50"/>
      <c r="L34" s="54"/>
      <c r="M34" s="103"/>
      <c r="U34" s="48"/>
    </row>
    <row r="35" customFormat="false" ht="15" hidden="true" customHeight="false" outlineLevel="0" collapsed="false">
      <c r="A35" s="78"/>
      <c r="B35" s="102" t="s">
        <v>54</v>
      </c>
      <c r="C35" s="39"/>
      <c r="D35" s="50"/>
      <c r="E35" s="51"/>
      <c r="F35" s="52"/>
      <c r="G35" s="96"/>
      <c r="H35" s="77" t="n">
        <f aca="false">G35-F35</f>
        <v>0</v>
      </c>
      <c r="I35" s="53"/>
      <c r="J35" s="52"/>
      <c r="K35" s="50"/>
      <c r="L35" s="54"/>
      <c r="M35" s="103"/>
      <c r="U35" s="48"/>
    </row>
    <row r="36" customFormat="false" ht="15" hidden="true" customHeight="false" outlineLevel="0" collapsed="false">
      <c r="A36" s="78"/>
      <c r="B36" s="102" t="s">
        <v>55</v>
      </c>
      <c r="C36" s="39"/>
      <c r="D36" s="50"/>
      <c r="E36" s="51"/>
      <c r="F36" s="52"/>
      <c r="G36" s="96"/>
      <c r="H36" s="77" t="n">
        <f aca="false">G36-F36</f>
        <v>0</v>
      </c>
      <c r="I36" s="53"/>
      <c r="J36" s="52"/>
      <c r="K36" s="50"/>
      <c r="L36" s="54"/>
      <c r="M36" s="103"/>
      <c r="U36" s="48"/>
    </row>
    <row r="37" customFormat="false" ht="15" hidden="false" customHeight="false" outlineLevel="0" collapsed="false">
      <c r="A37" s="78" t="n">
        <f aca="false">A33+1</f>
        <v>15</v>
      </c>
      <c r="B37" s="49" t="s">
        <v>56</v>
      </c>
      <c r="C37" s="39"/>
      <c r="D37" s="50"/>
      <c r="E37" s="51"/>
      <c r="F37" s="104" t="n">
        <f aca="false">-INDEX(Посуточная_НГДП!$A:$LF,MATCH($F$2-1,Посуточная_НГДП!$A:$A,0)+2,N37)-INDEX(Посуточная_НГДП!$A:$LF,MATCH($F$2-1,Посуточная_НГДП!$A:$A,0)+2,Посуточная_НГДП!JF3)</f>
        <v>-0</v>
      </c>
      <c r="G37" s="96" t="n">
        <f aca="false">-INDEX(Посуточная_НГДП!$A:$NF,MATCH($F$2-1,Посуточная_НГДП!$A:$A,0)+2,O37)-INDEX(Посуточная_НГДП!A:NF,MATCH('Доклад НГДП'!$F$2-1,Посуточная_НГДП!$A:$A,0)+2,Посуточная_НГДП!JG3)</f>
        <v>10</v>
      </c>
      <c r="H37" s="77" t="n">
        <f aca="false">G37-F37</f>
        <v>10</v>
      </c>
      <c r="I37" s="53"/>
      <c r="J37" s="52" t="n">
        <f aca="false">-INDEX(Посуточная_НГДП!$A:$NF,MATCH($F$2-1,Посуточная_НГДП!$A:$A,0)+2,Q37)</f>
        <v>-0</v>
      </c>
      <c r="K37" s="50" t="n">
        <f aca="false">-INDEX(Посуточная_НГДП!$A:$NF,MATCH($F$2-1,Посуточная_НГДП!$A:$A,0)+2,R37)</f>
        <v>10</v>
      </c>
      <c r="L37" s="54" t="n">
        <f aca="false">K37-J37</f>
        <v>10</v>
      </c>
      <c r="M37" s="105"/>
      <c r="N37" s="5" t="n">
        <f aca="false">Посуточная_НГДП!JJ3</f>
        <v>270</v>
      </c>
      <c r="O37" s="5" t="n">
        <f aca="false">1+N37</f>
        <v>271</v>
      </c>
      <c r="P37" s="5" t="s">
        <v>57</v>
      </c>
      <c r="Q37" s="5" t="n">
        <f aca="false">Посуточная_НГДП!MC3</f>
        <v>341</v>
      </c>
      <c r="R37" s="5" t="n">
        <f aca="false">1+Q37</f>
        <v>342</v>
      </c>
      <c r="U37" s="48"/>
    </row>
    <row r="38" customFormat="false" ht="15.75" hidden="false" customHeight="false" outlineLevel="0" collapsed="false">
      <c r="A38" s="106" t="n">
        <f aca="false">A37+1</f>
        <v>16</v>
      </c>
      <c r="B38" s="107" t="s">
        <v>58</v>
      </c>
      <c r="C38" s="108"/>
      <c r="D38" s="109"/>
      <c r="E38" s="110"/>
      <c r="F38" s="108" t="n">
        <f aca="false">INDEX(Посуточная_НГДП!$A:$LF,MATCH($F$2-1,Посуточная_НГДП!$A:$A,0)+2,N38)</f>
        <v>0</v>
      </c>
      <c r="G38" s="111" t="n">
        <f aca="false">INDEX(Посуточная_НГДП!$A:$NF,MATCH($F$2-1,Посуточная_НГДП!$A:$A,0)+2,O38)</f>
        <v>0</v>
      </c>
      <c r="H38" s="112" t="n">
        <f aca="false">G38-F38</f>
        <v>0</v>
      </c>
      <c r="I38" s="113"/>
      <c r="J38" s="108" t="n">
        <f aca="false">INDEX(Посуточная_НГДП!$A:$NF,MATCH($F$2-1,Посуточная_НГДП!$A:$A,0)+2,Q38)</f>
        <v>3743.3</v>
      </c>
      <c r="K38" s="109" t="n">
        <f aca="false">INDEX(Посуточная_НГДП!$A:$NF,MATCH($F$2-1,Посуточная_НГДП!$A:$A,0)+2,R38)</f>
        <v>0</v>
      </c>
      <c r="L38" s="114" t="n">
        <f aca="false">K38-J38</f>
        <v>-3743.3</v>
      </c>
      <c r="M38" s="115"/>
      <c r="N38" s="5" t="n">
        <f aca="false">Посуточная_НГДП!ET3</f>
        <v>150</v>
      </c>
      <c r="O38" s="5" t="n">
        <f aca="false">1+N38</f>
        <v>151</v>
      </c>
      <c r="P38" s="5" t="s">
        <v>59</v>
      </c>
      <c r="Q38" s="5" t="n">
        <f aca="false">Посуточная_НГДП!MA3</f>
        <v>339</v>
      </c>
      <c r="R38" s="5" t="n">
        <f aca="false">1+Q38</f>
        <v>340</v>
      </c>
      <c r="U38" s="48"/>
    </row>
    <row r="39" customFormat="false" ht="15" hidden="false" customHeight="false" outlineLevel="0" collapsed="false">
      <c r="A39" s="116"/>
      <c r="B39" s="117" t="s">
        <v>60</v>
      </c>
      <c r="C39" s="118" t="n">
        <f aca="false">F7+H13+H14+H15+H16+H20+H21+H26+H27+H28+H29+H32+H37+H38+H34+H35+H36</f>
        <v>7314.922</v>
      </c>
      <c r="D39" s="119" t="n">
        <f aca="false">G7-C39</f>
        <v>132.467</v>
      </c>
      <c r="E39" s="119"/>
      <c r="F39" s="119"/>
      <c r="H39" s="120"/>
      <c r="I39" s="121"/>
      <c r="J39" s="122"/>
      <c r="K39" s="119"/>
      <c r="L39" s="119"/>
      <c r="M39" s="855"/>
      <c r="U39" s="48"/>
    </row>
    <row r="40" s="124" customFormat="true" ht="15" hidden="false" customHeight="false" outlineLevel="0" collapsed="false">
      <c r="B40" s="125" t="s">
        <v>62</v>
      </c>
      <c r="C40" s="126" t="n">
        <f aca="false">G4+G13+G14+G15+G16+G20+G21+G26+G27+G28+G29+G32+G34+G35+G36+G37+G38</f>
        <v>7333.262</v>
      </c>
      <c r="D40" s="127" t="n">
        <f aca="false">G7-C40</f>
        <v>114.127</v>
      </c>
      <c r="E40" s="128"/>
      <c r="F40" s="128"/>
      <c r="I40" s="129"/>
      <c r="J40" s="22"/>
      <c r="K40" s="128"/>
      <c r="L40" s="128"/>
      <c r="M40" s="855"/>
      <c r="N40" s="5"/>
      <c r="O40" s="5"/>
      <c r="P40" s="5"/>
      <c r="Q40" s="5"/>
      <c r="R40" s="5"/>
      <c r="S40" s="6"/>
      <c r="T40" s="5"/>
      <c r="U40" s="48"/>
    </row>
    <row r="41" s="124" customFormat="true" ht="15.75" hidden="false" customHeight="false" outlineLevel="0" collapsed="false">
      <c r="A41" s="130" t="s">
        <v>63</v>
      </c>
      <c r="B41" s="131"/>
      <c r="C41" s="120"/>
      <c r="D41" s="120"/>
      <c r="E41" s="120"/>
      <c r="F41" s="120"/>
      <c r="G41" s="120"/>
      <c r="H41" s="120"/>
      <c r="I41" s="132"/>
      <c r="J41" s="120"/>
      <c r="K41" s="120"/>
      <c r="L41" s="120"/>
      <c r="M41" s="133"/>
      <c r="N41" s="5"/>
      <c r="O41" s="5"/>
      <c r="P41" s="5"/>
      <c r="Q41" s="5"/>
      <c r="R41" s="5"/>
      <c r="S41" s="6"/>
      <c r="T41" s="5"/>
      <c r="U41" s="48"/>
    </row>
    <row r="42" customFormat="false" ht="15" hidden="false" customHeight="false" outlineLevel="0" collapsed="false">
      <c r="A42" s="134" t="s">
        <v>2</v>
      </c>
      <c r="B42" s="135" t="s">
        <v>3</v>
      </c>
      <c r="C42" s="136" t="s">
        <v>4</v>
      </c>
      <c r="D42" s="136"/>
      <c r="E42" s="136"/>
      <c r="F42" s="137" t="s">
        <v>5</v>
      </c>
      <c r="G42" s="137"/>
      <c r="H42" s="137"/>
      <c r="I42" s="138" t="s">
        <v>6</v>
      </c>
      <c r="J42" s="136" t="s">
        <v>7</v>
      </c>
      <c r="K42" s="136"/>
      <c r="L42" s="136"/>
      <c r="M42" s="139" t="s">
        <v>6</v>
      </c>
      <c r="U42" s="48"/>
    </row>
    <row r="43" customFormat="false" ht="15.75" hidden="false" customHeight="false" outlineLevel="0" collapsed="false">
      <c r="A43" s="134"/>
      <c r="B43" s="135"/>
      <c r="C43" s="140" t="s">
        <v>8</v>
      </c>
      <c r="D43" s="141" t="s">
        <v>9</v>
      </c>
      <c r="E43" s="142" t="s">
        <v>10</v>
      </c>
      <c r="F43" s="140" t="s">
        <v>8</v>
      </c>
      <c r="G43" s="141" t="s">
        <v>9</v>
      </c>
      <c r="H43" s="143" t="s">
        <v>10</v>
      </c>
      <c r="I43" s="144"/>
      <c r="J43" s="140" t="s">
        <v>8</v>
      </c>
      <c r="K43" s="141" t="s">
        <v>9</v>
      </c>
      <c r="L43" s="145" t="s">
        <v>10</v>
      </c>
      <c r="M43" s="146"/>
      <c r="P43" s="76"/>
      <c r="U43" s="48"/>
    </row>
    <row r="44" customFormat="false" ht="15" hidden="false" customHeight="false" outlineLevel="0" collapsed="false">
      <c r="A44" s="37"/>
      <c r="B44" s="38" t="s">
        <v>11</v>
      </c>
      <c r="C44" s="39"/>
      <c r="D44" s="40"/>
      <c r="E44" s="41"/>
      <c r="F44" s="39" t="n">
        <f aca="false">F7</f>
        <v>7200.033</v>
      </c>
      <c r="G44" s="147" t="n">
        <f aca="false">Посуточная_НГДП!KY4</f>
        <v>7447.389</v>
      </c>
      <c r="H44" s="41" t="n">
        <f aca="false">G44-F44</f>
        <v>247.356</v>
      </c>
      <c r="I44" s="43"/>
      <c r="J44" s="148"/>
      <c r="K44" s="40"/>
      <c r="L44" s="45"/>
      <c r="M44" s="149"/>
      <c r="U44" s="48"/>
    </row>
    <row r="45" customFormat="false" ht="15" hidden="false" customHeight="false" outlineLevel="0" collapsed="false">
      <c r="A45" s="37" t="n">
        <v>1</v>
      </c>
      <c r="B45" s="38" t="s">
        <v>13</v>
      </c>
      <c r="C45" s="39" t="n">
        <f aca="false">C82-C9</f>
        <v>153</v>
      </c>
      <c r="D45" s="40" t="n">
        <f aca="false">D82-D9</f>
        <v>0</v>
      </c>
      <c r="E45" s="41" t="n">
        <f aca="false">D45-C45</f>
        <v>-153</v>
      </c>
      <c r="F45" s="39" t="n">
        <f aca="false">F82-F9</f>
        <v>0</v>
      </c>
      <c r="G45" s="40" t="n">
        <f aca="false">G82-G9</f>
        <v>0</v>
      </c>
      <c r="H45" s="41" t="n">
        <f aca="false">G45-F45</f>
        <v>0</v>
      </c>
      <c r="I45" s="43"/>
      <c r="J45" s="39" t="n">
        <f aca="false">J82-J9</f>
        <v>2800</v>
      </c>
      <c r="K45" s="150" t="n">
        <f aca="false">K82-K9</f>
        <v>2800</v>
      </c>
      <c r="L45" s="45" t="n">
        <f aca="false">K45-J45</f>
        <v>0</v>
      </c>
      <c r="M45" s="151"/>
      <c r="U45" s="48"/>
    </row>
    <row r="46" customFormat="false" ht="15" hidden="false" customHeight="false" outlineLevel="0" collapsed="false">
      <c r="A46" s="78" t="n">
        <v>2</v>
      </c>
      <c r="B46" s="49" t="s">
        <v>15</v>
      </c>
      <c r="C46" s="39" t="n">
        <f aca="false">C83-C10</f>
        <v>162</v>
      </c>
      <c r="D46" s="50" t="n">
        <f aca="false">D83-D10</f>
        <v>0</v>
      </c>
      <c r="E46" s="51" t="n">
        <f aca="false">D46-C46</f>
        <v>-162</v>
      </c>
      <c r="F46" s="52" t="n">
        <f aca="false">F83-F10</f>
        <v>35</v>
      </c>
      <c r="G46" s="80" t="n">
        <f aca="false">G83-G10</f>
        <v>0</v>
      </c>
      <c r="H46" s="51" t="n">
        <f aca="false">G46-F46</f>
        <v>-35</v>
      </c>
      <c r="I46" s="53"/>
      <c r="J46" s="39" t="n">
        <f aca="false">J83-J10</f>
        <v>175</v>
      </c>
      <c r="K46" s="50" t="n">
        <f aca="false">K83-K10</f>
        <v>0</v>
      </c>
      <c r="L46" s="54" t="n">
        <f aca="false">K46-J46</f>
        <v>-175</v>
      </c>
      <c r="M46" s="152"/>
      <c r="U46" s="48"/>
    </row>
    <row r="47" customFormat="false" ht="15" hidden="false" customHeight="false" outlineLevel="0" collapsed="false">
      <c r="A47" s="78" t="n">
        <v>3</v>
      </c>
      <c r="B47" s="49" t="s">
        <v>17</v>
      </c>
      <c r="C47" s="39" t="n">
        <f aca="false">C84-C11</f>
        <v>92</v>
      </c>
      <c r="D47" s="80" t="n">
        <f aca="false">D84-D11</f>
        <v>0</v>
      </c>
      <c r="E47" s="51" t="n">
        <f aca="false">D47-C47</f>
        <v>-92</v>
      </c>
      <c r="F47" s="52" t="n">
        <f aca="false">F84-F11</f>
        <v>0</v>
      </c>
      <c r="G47" s="80" t="n">
        <f aca="false">G84-G11</f>
        <v>0</v>
      </c>
      <c r="H47" s="51" t="n">
        <f aca="false">G47-F47</f>
        <v>0</v>
      </c>
      <c r="I47" s="53"/>
      <c r="J47" s="52" t="n">
        <f aca="false">J84-J11</f>
        <v>0</v>
      </c>
      <c r="K47" s="50" t="n">
        <f aca="false">K84-K11</f>
        <v>0</v>
      </c>
      <c r="L47" s="54" t="n">
        <f aca="false">K47-J47</f>
        <v>0</v>
      </c>
      <c r="M47" s="153"/>
      <c r="U47" s="48"/>
    </row>
    <row r="48" customFormat="false" ht="15.75" hidden="false" customHeight="false" outlineLevel="0" collapsed="false">
      <c r="A48" s="56" t="n">
        <v>4</v>
      </c>
      <c r="B48" s="57" t="s">
        <v>18</v>
      </c>
      <c r="C48" s="58" t="n">
        <f aca="false">C85-C12</f>
        <v>88</v>
      </c>
      <c r="D48" s="59" t="n">
        <f aca="false">D85-D12</f>
        <v>0</v>
      </c>
      <c r="E48" s="60" t="n">
        <f aca="false">D48-C48</f>
        <v>-88</v>
      </c>
      <c r="F48" s="61" t="n">
        <f aca="false">F85-F12</f>
        <v>0</v>
      </c>
      <c r="G48" s="59" t="n">
        <f aca="false">G85-G12</f>
        <v>0</v>
      </c>
      <c r="H48" s="60" t="n">
        <f aca="false">G48-F48</f>
        <v>0</v>
      </c>
      <c r="I48" s="62"/>
      <c r="J48" s="61" t="n">
        <f aca="false">J85-J12</f>
        <v>0</v>
      </c>
      <c r="K48" s="59" t="n">
        <f aca="false">K85-K12</f>
        <v>0</v>
      </c>
      <c r="L48" s="63" t="n">
        <f aca="false">K48-J48</f>
        <v>0</v>
      </c>
      <c r="M48" s="154"/>
      <c r="U48" s="48"/>
    </row>
    <row r="49" customFormat="false" ht="15.75" hidden="false" customHeight="false" outlineLevel="0" collapsed="false">
      <c r="A49" s="65" t="n">
        <v>3</v>
      </c>
      <c r="B49" s="66" t="s">
        <v>20</v>
      </c>
      <c r="C49" s="67" t="n">
        <f aca="false">SUM(C45:C48)</f>
        <v>495</v>
      </c>
      <c r="D49" s="68" t="n">
        <f aca="false">SUM(D45:D48)</f>
        <v>0</v>
      </c>
      <c r="E49" s="69" t="n">
        <f aca="false">D49-C49</f>
        <v>-495</v>
      </c>
      <c r="F49" s="67" t="n">
        <f aca="false">SUM(F45:F48)</f>
        <v>35</v>
      </c>
      <c r="G49" s="68" t="n">
        <f aca="false">SUM(G45:G48)</f>
        <v>0</v>
      </c>
      <c r="H49" s="69" t="n">
        <f aca="false">G49-F49</f>
        <v>-35</v>
      </c>
      <c r="I49" s="71"/>
      <c r="J49" s="67" t="n">
        <f aca="false">SUM(J45:J48)</f>
        <v>2975</v>
      </c>
      <c r="K49" s="68" t="n">
        <f aca="false">SUM(K45:K48)</f>
        <v>2800</v>
      </c>
      <c r="L49" s="72" t="n">
        <f aca="false">K49-J49</f>
        <v>-175</v>
      </c>
      <c r="M49" s="155"/>
      <c r="U49" s="48"/>
      <c r="DT49" s="1" t="s">
        <v>64</v>
      </c>
      <c r="DU49" s="1" t="s">
        <v>65</v>
      </c>
      <c r="DV49" s="1" t="s">
        <v>66</v>
      </c>
      <c r="FB49" s="1" t="s">
        <v>64</v>
      </c>
      <c r="FC49" s="1" t="s">
        <v>67</v>
      </c>
      <c r="FD49" s="1" t="s">
        <v>68</v>
      </c>
      <c r="FE49" s="1" t="s">
        <v>68</v>
      </c>
      <c r="FF49" s="1" t="s">
        <v>69</v>
      </c>
      <c r="HQ49" s="1" t="s">
        <v>70</v>
      </c>
      <c r="HR49" s="1" t="s">
        <v>67</v>
      </c>
      <c r="HS49" s="1" t="s">
        <v>68</v>
      </c>
      <c r="HT49" s="1" t="s">
        <v>68</v>
      </c>
      <c r="HU49" s="1" t="s">
        <v>68</v>
      </c>
      <c r="HV49" s="1" t="s">
        <v>68</v>
      </c>
      <c r="HW49" s="1" t="s">
        <v>68</v>
      </c>
      <c r="HX49" s="1" t="s">
        <v>71</v>
      </c>
      <c r="HY49" s="1" t="s">
        <v>72</v>
      </c>
    </row>
    <row r="50" customFormat="false" ht="15" hidden="false" customHeight="false" outlineLevel="0" collapsed="false">
      <c r="A50" s="37" t="n">
        <v>4</v>
      </c>
      <c r="B50" s="38" t="s">
        <v>21</v>
      </c>
      <c r="C50" s="39"/>
      <c r="D50" s="40"/>
      <c r="E50" s="41"/>
      <c r="F50" s="39" t="n">
        <f aca="false">F87-F14</f>
        <v>35</v>
      </c>
      <c r="G50" s="50" t="n">
        <f aca="false">G87-G14</f>
        <v>-187</v>
      </c>
      <c r="H50" s="41" t="n">
        <f aca="false">G50-F50</f>
        <v>-222</v>
      </c>
      <c r="I50" s="43"/>
      <c r="J50" s="39" t="n">
        <f aca="false">J87-J14</f>
        <v>35</v>
      </c>
      <c r="K50" s="40" t="n">
        <f aca="false">K87-K14</f>
        <v>-187</v>
      </c>
      <c r="L50" s="45" t="n">
        <f aca="false">K50-J50</f>
        <v>-222</v>
      </c>
      <c r="M50" s="149"/>
      <c r="U50" s="48"/>
      <c r="DT50" s="1" t="s">
        <v>73</v>
      </c>
      <c r="DU50" s="1" t="n">
        <v>533</v>
      </c>
      <c r="DV50" s="1" t="n">
        <v>1616</v>
      </c>
      <c r="FB50" s="1" t="n">
        <v>3459</v>
      </c>
      <c r="FC50" s="1" t="n">
        <v>6190</v>
      </c>
      <c r="FD50" s="1" t="n">
        <v>997</v>
      </c>
      <c r="FE50" s="1" t="n">
        <v>4389</v>
      </c>
      <c r="FF50" s="1" t="n">
        <v>55</v>
      </c>
      <c r="HQ50" s="1" t="n">
        <v>876</v>
      </c>
      <c r="HR50" s="1" t="n">
        <v>6710</v>
      </c>
      <c r="HS50" s="1" t="n">
        <v>926</v>
      </c>
      <c r="HT50" s="1" t="s">
        <v>74</v>
      </c>
      <c r="HU50" s="1" t="n">
        <v>1124</v>
      </c>
      <c r="HV50" s="1" t="n">
        <v>1232</v>
      </c>
      <c r="HW50" s="1" t="n">
        <v>2054</v>
      </c>
      <c r="HX50" s="1" t="s">
        <v>75</v>
      </c>
      <c r="HY50" s="1" t="n">
        <v>1922</v>
      </c>
    </row>
    <row r="51" customFormat="false" ht="15" hidden="false" customHeight="false" outlineLevel="0" collapsed="false">
      <c r="A51" s="37" t="n">
        <f aca="false">A50+1</f>
        <v>5</v>
      </c>
      <c r="B51" s="38" t="s">
        <v>24</v>
      </c>
      <c r="C51" s="39" t="n">
        <f aca="false">C89-C15</f>
        <v>88</v>
      </c>
      <c r="D51" s="50" t="n">
        <f aca="false">D89-D15</f>
        <v>0</v>
      </c>
      <c r="E51" s="51" t="n">
        <f aca="false">D51-C51</f>
        <v>-88</v>
      </c>
      <c r="F51" s="52" t="n">
        <f aca="false">F89-F15</f>
        <v>0</v>
      </c>
      <c r="G51" s="50" t="n">
        <f aca="false">G89-G15</f>
        <v>0</v>
      </c>
      <c r="H51" s="51" t="n">
        <f aca="false">G51-F51</f>
        <v>0</v>
      </c>
      <c r="I51" s="43"/>
      <c r="J51" s="39"/>
      <c r="K51" s="40"/>
      <c r="L51" s="45"/>
      <c r="M51" s="149"/>
      <c r="U51" s="48"/>
      <c r="DT51" s="1" t="n">
        <v>4</v>
      </c>
      <c r="DU51" s="1" t="n">
        <v>2</v>
      </c>
      <c r="DV51" s="1" t="n">
        <v>4</v>
      </c>
      <c r="FB51" s="1" t="n">
        <v>1.907</v>
      </c>
      <c r="FC51" s="1" t="n">
        <v>13.657</v>
      </c>
      <c r="FD51" s="1" t="n">
        <v>5.609</v>
      </c>
      <c r="FE51" s="1" t="n">
        <v>21.536</v>
      </c>
      <c r="FF51" s="1" t="n">
        <v>13.504</v>
      </c>
      <c r="HQ51" s="1" t="n">
        <v>5.632</v>
      </c>
      <c r="HR51" s="1" t="n">
        <v>8.769</v>
      </c>
      <c r="HS51" s="1" t="n">
        <v>3.683</v>
      </c>
      <c r="HT51" s="1" t="n">
        <v>3.053</v>
      </c>
      <c r="HU51" s="1" t="n">
        <v>5.469</v>
      </c>
      <c r="HV51" s="1" t="n">
        <v>1.519</v>
      </c>
      <c r="HW51" s="1" t="n">
        <v>3.555</v>
      </c>
      <c r="HX51" s="1" t="n">
        <v>4.785</v>
      </c>
      <c r="HY51" s="1" t="n">
        <v>7.121</v>
      </c>
    </row>
    <row r="52" customFormat="false" ht="15" hidden="false" customHeight="false" outlineLevel="0" collapsed="false">
      <c r="A52" s="78" t="n">
        <v>5</v>
      </c>
      <c r="B52" s="49" t="s">
        <v>26</v>
      </c>
      <c r="C52" s="39" t="n">
        <f aca="false">C90-C16</f>
        <v>154</v>
      </c>
      <c r="D52" s="50" t="n">
        <f aca="false">D90-D16</f>
        <v>0</v>
      </c>
      <c r="E52" s="51" t="n">
        <f aca="false">D52-C52</f>
        <v>-154</v>
      </c>
      <c r="F52" s="52" t="n">
        <f aca="false">F90-F16</f>
        <v>0</v>
      </c>
      <c r="G52" s="50" t="n">
        <f aca="false">G90-G16</f>
        <v>3</v>
      </c>
      <c r="H52" s="51" t="n">
        <f aca="false">G52-F52</f>
        <v>3</v>
      </c>
      <c r="I52" s="53"/>
      <c r="J52" s="52" t="n">
        <f aca="false">J90-J16</f>
        <v>0</v>
      </c>
      <c r="K52" s="50" t="n">
        <f aca="false">K90-K16</f>
        <v>248</v>
      </c>
      <c r="L52" s="54" t="n">
        <f aca="false">K52-J52</f>
        <v>248</v>
      </c>
      <c r="M52" s="94"/>
      <c r="U52" s="48"/>
    </row>
    <row r="53" customFormat="false" ht="15" hidden="true" customHeight="false" outlineLevel="0" collapsed="false">
      <c r="A53" s="78"/>
      <c r="B53" s="79" t="s">
        <v>28</v>
      </c>
      <c r="C53" s="39"/>
      <c r="D53" s="50" t="n">
        <f aca="false">D91-D17</f>
        <v>0</v>
      </c>
      <c r="E53" s="51"/>
      <c r="F53" s="52"/>
      <c r="G53" s="50" t="n">
        <f aca="false">G91-G17</f>
        <v>0</v>
      </c>
      <c r="H53" s="51"/>
      <c r="I53" s="53"/>
      <c r="J53" s="52"/>
      <c r="K53" s="50"/>
      <c r="L53" s="54"/>
      <c r="M53" s="94"/>
      <c r="U53" s="48"/>
    </row>
    <row r="54" customFormat="false" ht="15" hidden="true" customHeight="false" outlineLevel="0" collapsed="false">
      <c r="A54" s="78"/>
      <c r="B54" s="79" t="s">
        <v>29</v>
      </c>
      <c r="C54" s="39"/>
      <c r="D54" s="50" t="n">
        <f aca="false">D92-D18</f>
        <v>1</v>
      </c>
      <c r="E54" s="51"/>
      <c r="F54" s="52"/>
      <c r="G54" s="50" t="n">
        <f aca="false">G92-G18</f>
        <v>2</v>
      </c>
      <c r="H54" s="51"/>
      <c r="I54" s="53"/>
      <c r="J54" s="52"/>
      <c r="K54" s="50"/>
      <c r="L54" s="54"/>
      <c r="M54" s="94"/>
      <c r="U54" s="48"/>
    </row>
    <row r="55" customFormat="false" ht="15" hidden="true" customHeight="false" outlineLevel="0" collapsed="false">
      <c r="A55" s="78"/>
      <c r="B55" s="79" t="s">
        <v>30</v>
      </c>
      <c r="C55" s="39"/>
      <c r="D55" s="50" t="n">
        <f aca="false">D93-D19</f>
        <v>-1</v>
      </c>
      <c r="E55" s="51"/>
      <c r="F55" s="52"/>
      <c r="G55" s="50" t="n">
        <f aca="false">G93-G19</f>
        <v>1</v>
      </c>
      <c r="H55" s="51"/>
      <c r="I55" s="53"/>
      <c r="J55" s="52"/>
      <c r="K55" s="50"/>
      <c r="L55" s="54"/>
      <c r="M55" s="94"/>
      <c r="U55" s="48"/>
    </row>
    <row r="56" customFormat="false" ht="15" hidden="false" customHeight="false" outlineLevel="0" collapsed="false">
      <c r="A56" s="78" t="n">
        <f aca="false">A52+1</f>
        <v>6</v>
      </c>
      <c r="B56" s="49" t="s">
        <v>31</v>
      </c>
      <c r="C56" s="39" t="n">
        <f aca="false">C94-C20</f>
        <v>92</v>
      </c>
      <c r="D56" s="50" t="n">
        <f aca="false">D94-D20</f>
        <v>0</v>
      </c>
      <c r="E56" s="51" t="n">
        <f aca="false">D56-C56</f>
        <v>-92</v>
      </c>
      <c r="F56" s="52" t="n">
        <f aca="false">F94-F20</f>
        <v>0</v>
      </c>
      <c r="G56" s="50" t="n">
        <f aca="false">G94-G20</f>
        <v>0</v>
      </c>
      <c r="H56" s="51" t="n">
        <f aca="false">G56-F56</f>
        <v>0</v>
      </c>
      <c r="I56" s="53"/>
      <c r="J56" s="52" t="n">
        <f aca="false">J94-J20</f>
        <v>0</v>
      </c>
      <c r="K56" s="50" t="n">
        <f aca="false">K94-K20</f>
        <v>0</v>
      </c>
      <c r="L56" s="54" t="n">
        <f aca="false">K56-J56</f>
        <v>0</v>
      </c>
      <c r="M56" s="94"/>
      <c r="U56" s="48"/>
    </row>
    <row r="57" customFormat="false" ht="15" hidden="false" customHeight="false" outlineLevel="0" collapsed="false">
      <c r="A57" s="78" t="n">
        <f aca="false">A56+1</f>
        <v>7</v>
      </c>
      <c r="B57" s="49" t="s">
        <v>33</v>
      </c>
      <c r="C57" s="39" t="n">
        <f aca="false">C95-C21</f>
        <v>147</v>
      </c>
      <c r="D57" s="50" t="n">
        <f aca="false">D95-D21</f>
        <v>0</v>
      </c>
      <c r="E57" s="51" t="n">
        <f aca="false">D57-C57</f>
        <v>-147</v>
      </c>
      <c r="F57" s="52" t="n">
        <f aca="false">F95-F21</f>
        <v>0</v>
      </c>
      <c r="G57" s="50" t="n">
        <f aca="false">G95-G21</f>
        <v>0</v>
      </c>
      <c r="H57" s="51" t="n">
        <f aca="false">G57-F57</f>
        <v>0</v>
      </c>
      <c r="I57" s="53"/>
      <c r="J57" s="52" t="n">
        <f aca="false">J95-J21</f>
        <v>0</v>
      </c>
      <c r="K57" s="50" t="n">
        <f aca="false">K95-K21</f>
        <v>-230.92</v>
      </c>
      <c r="L57" s="54" t="n">
        <f aca="false">K57-J57</f>
        <v>-230.92</v>
      </c>
      <c r="M57" s="94"/>
    </row>
    <row r="58" customFormat="false" ht="15.75" hidden="true" customHeight="false" outlineLevel="0" collapsed="false">
      <c r="A58" s="65" t="n">
        <f aca="false">A57+1</f>
        <v>8</v>
      </c>
      <c r="B58" s="66" t="s">
        <v>35</v>
      </c>
      <c r="C58" s="67"/>
      <c r="D58" s="68" t="n">
        <f aca="false">D59+D60</f>
        <v>0</v>
      </c>
      <c r="E58" s="69"/>
      <c r="F58" s="67"/>
      <c r="G58" s="68" t="n">
        <f aca="false">G59+G60</f>
        <v>0</v>
      </c>
      <c r="H58" s="69"/>
      <c r="I58" s="71"/>
      <c r="J58" s="67"/>
      <c r="K58" s="68"/>
      <c r="L58" s="72"/>
      <c r="M58" s="155"/>
    </row>
    <row r="59" customFormat="false" ht="15" hidden="true" customHeight="false" outlineLevel="0" collapsed="false">
      <c r="A59" s="37" t="n">
        <v>9.1</v>
      </c>
      <c r="B59" s="38" t="s">
        <v>37</v>
      </c>
      <c r="C59" s="39"/>
      <c r="D59" s="40"/>
      <c r="E59" s="41"/>
      <c r="F59" s="39"/>
      <c r="G59" s="40"/>
      <c r="H59" s="41"/>
      <c r="I59" s="43"/>
      <c r="J59" s="39"/>
      <c r="K59" s="40"/>
      <c r="L59" s="45"/>
      <c r="M59" s="149"/>
    </row>
    <row r="60" customFormat="false" ht="15" hidden="true" customHeight="false" outlineLevel="0" collapsed="false">
      <c r="A60" s="156" t="n">
        <v>9.2</v>
      </c>
      <c r="B60" s="157" t="s">
        <v>39</v>
      </c>
      <c r="C60" s="158"/>
      <c r="D60" s="159"/>
      <c r="E60" s="160"/>
      <c r="F60" s="158"/>
      <c r="G60" s="159"/>
      <c r="H60" s="160"/>
      <c r="I60" s="161"/>
      <c r="J60" s="158"/>
      <c r="K60" s="159"/>
      <c r="L60" s="162"/>
      <c r="M60" s="163"/>
    </row>
    <row r="61" customFormat="false" ht="15" hidden="false" customHeight="false" outlineLevel="0" collapsed="false">
      <c r="A61" s="37" t="n">
        <v>8</v>
      </c>
      <c r="B61" s="38" t="s">
        <v>76</v>
      </c>
      <c r="C61" s="39" t="n">
        <f aca="false">C99-C27</f>
        <v>-210</v>
      </c>
      <c r="D61" s="40" t="n">
        <f aca="false">D99-D27</f>
        <v>0</v>
      </c>
      <c r="E61" s="41" t="n">
        <f aca="false">D61-C61</f>
        <v>210</v>
      </c>
      <c r="F61" s="39" t="n">
        <f aca="false">F99-F27</f>
        <v>0</v>
      </c>
      <c r="G61" s="40" t="n">
        <f aca="false">G99-G27</f>
        <v>0</v>
      </c>
      <c r="H61" s="41" t="n">
        <f aca="false">G61-F61</f>
        <v>0</v>
      </c>
      <c r="I61" s="43"/>
      <c r="J61" s="39" t="n">
        <v>0</v>
      </c>
      <c r="K61" s="40" t="n">
        <v>0</v>
      </c>
      <c r="L61" s="45" t="n">
        <f aca="false">K61-J61</f>
        <v>0</v>
      </c>
      <c r="M61" s="149"/>
    </row>
    <row r="62" customFormat="false" ht="15" hidden="false" customHeight="false" outlineLevel="0" collapsed="false">
      <c r="A62" s="85" t="s">
        <v>77</v>
      </c>
      <c r="B62" s="89" t="s">
        <v>45</v>
      </c>
      <c r="C62" s="39"/>
      <c r="D62" s="40"/>
      <c r="E62" s="41"/>
      <c r="F62" s="39" t="n">
        <f aca="false">F100-F28</f>
        <v>0</v>
      </c>
      <c r="G62" s="40" t="n">
        <f aca="false">G100-G28</f>
        <v>0</v>
      </c>
      <c r="H62" s="41"/>
      <c r="I62" s="43"/>
      <c r="J62" s="39"/>
      <c r="K62" s="40"/>
      <c r="L62" s="45"/>
      <c r="M62" s="149"/>
    </row>
    <row r="63" customFormat="false" ht="15" hidden="true" customHeight="false" outlineLevel="0" collapsed="false">
      <c r="A63" s="37" t="n">
        <v>9</v>
      </c>
      <c r="B63" s="102" t="s">
        <v>491</v>
      </c>
      <c r="C63" s="39"/>
      <c r="D63" s="40"/>
      <c r="E63" s="41"/>
      <c r="F63" s="39"/>
      <c r="G63" s="40"/>
      <c r="H63" s="51" t="n">
        <f aca="false">G63-F63</f>
        <v>0</v>
      </c>
      <c r="I63" s="43"/>
      <c r="J63" s="39"/>
      <c r="K63" s="40"/>
      <c r="L63" s="45"/>
      <c r="M63" s="149"/>
    </row>
    <row r="64" customFormat="false" ht="15" hidden="false" customHeight="false" outlineLevel="0" collapsed="false">
      <c r="A64" s="37"/>
      <c r="B64" s="102" t="s">
        <v>40</v>
      </c>
      <c r="C64" s="39"/>
      <c r="D64" s="40"/>
      <c r="E64" s="41"/>
      <c r="F64" s="39"/>
      <c r="G64" s="50" t="n">
        <f aca="false">G101-G25</f>
        <v>0</v>
      </c>
      <c r="H64" s="51"/>
      <c r="I64" s="43"/>
      <c r="J64" s="39"/>
      <c r="K64" s="40"/>
      <c r="L64" s="45"/>
      <c r="M64" s="94"/>
    </row>
    <row r="65" customFormat="false" ht="15" hidden="false" customHeight="false" outlineLevel="0" collapsed="false">
      <c r="A65" s="78" t="n">
        <v>10</v>
      </c>
      <c r="B65" s="49" t="s">
        <v>42</v>
      </c>
      <c r="C65" s="39"/>
      <c r="D65" s="50"/>
      <c r="E65" s="51"/>
      <c r="F65" s="52" t="n">
        <f aca="false">F102-F26</f>
        <v>-88.48</v>
      </c>
      <c r="G65" s="50" t="n">
        <f aca="false">G102-G26</f>
        <v>-88.48</v>
      </c>
      <c r="H65" s="51" t="n">
        <f aca="false">G65-F65</f>
        <v>0</v>
      </c>
      <c r="I65" s="53"/>
      <c r="J65" s="52" t="n">
        <f aca="false">J102-J26</f>
        <v>-3384.36</v>
      </c>
      <c r="K65" s="50" t="n">
        <f aca="false">K102-K26</f>
        <v>-3384.36</v>
      </c>
      <c r="L65" s="54" t="n">
        <f aca="false">K65-J65</f>
        <v>0</v>
      </c>
      <c r="M65" s="94"/>
    </row>
    <row r="66" customFormat="false" ht="15" hidden="false" customHeight="false" outlineLevel="0" collapsed="false">
      <c r="A66" s="78"/>
      <c r="B66" s="49" t="s">
        <v>46</v>
      </c>
      <c r="C66" s="39" t="n">
        <f aca="false">C103-C29</f>
        <v>-210</v>
      </c>
      <c r="D66" s="50" t="n">
        <f aca="false">D103-D29</f>
        <v>0</v>
      </c>
      <c r="E66" s="51" t="n">
        <f aca="false">D66-C66</f>
        <v>210</v>
      </c>
      <c r="F66" s="52" t="n">
        <f aca="false">F103-F29</f>
        <v>0</v>
      </c>
      <c r="G66" s="50" t="n">
        <f aca="false">G103-G29</f>
        <v>0</v>
      </c>
      <c r="H66" s="51" t="n">
        <f aca="false">G66-F66</f>
        <v>0</v>
      </c>
      <c r="I66" s="53"/>
      <c r="J66" s="52"/>
      <c r="K66" s="50"/>
      <c r="L66" s="54"/>
      <c r="M66" s="94"/>
    </row>
    <row r="67" customFormat="false" ht="15" hidden="false" customHeight="false" outlineLevel="0" collapsed="false">
      <c r="A67" s="78" t="n">
        <v>11</v>
      </c>
      <c r="B67" s="49" t="s">
        <v>48</v>
      </c>
      <c r="C67" s="39"/>
      <c r="D67" s="50"/>
      <c r="E67" s="51"/>
      <c r="F67" s="52" t="n">
        <f aca="false">F105-F31</f>
        <v>0</v>
      </c>
      <c r="G67" s="50" t="n">
        <f aca="false">G105-G31</f>
        <v>0.106999999999999</v>
      </c>
      <c r="H67" s="51" t="n">
        <f aca="false">G67-F67</f>
        <v>0.106999999999999</v>
      </c>
      <c r="I67" s="53"/>
      <c r="J67" s="52" t="n">
        <f aca="false">J105-J31</f>
        <v>-777.639999999999</v>
      </c>
      <c r="K67" s="50" t="n">
        <f aca="false">K105-K31</f>
        <v>-255.144</v>
      </c>
      <c r="L67" s="54" t="n">
        <f aca="false">K67-J67</f>
        <v>522.495999999999</v>
      </c>
      <c r="M67" s="94"/>
    </row>
    <row r="68" customFormat="false" ht="15" hidden="false" customHeight="false" outlineLevel="0" collapsed="false">
      <c r="A68" s="78"/>
      <c r="B68" s="102" t="s">
        <v>54</v>
      </c>
      <c r="C68" s="39"/>
      <c r="D68" s="50"/>
      <c r="E68" s="51"/>
      <c r="F68" s="52"/>
      <c r="G68" s="856"/>
      <c r="H68" s="51"/>
      <c r="I68" s="53"/>
      <c r="J68" s="52"/>
      <c r="K68" s="50"/>
      <c r="L68" s="54"/>
      <c r="M68" s="94"/>
    </row>
    <row r="69" customFormat="false" ht="15" hidden="false" customHeight="false" outlineLevel="0" collapsed="false">
      <c r="A69" s="78"/>
      <c r="B69" s="102" t="s">
        <v>55</v>
      </c>
      <c r="C69" s="39"/>
      <c r="D69" s="50"/>
      <c r="E69" s="51"/>
      <c r="F69" s="52"/>
      <c r="G69" s="80"/>
      <c r="H69" s="51"/>
      <c r="I69" s="53"/>
      <c r="J69" s="52"/>
      <c r="K69" s="50"/>
      <c r="L69" s="54"/>
      <c r="M69" s="94"/>
    </row>
    <row r="70" customFormat="false" ht="15" hidden="false" customHeight="false" outlineLevel="0" collapsed="false">
      <c r="A70" s="78" t="n">
        <v>12</v>
      </c>
      <c r="B70" s="49" t="s">
        <v>56</v>
      </c>
      <c r="C70" s="39"/>
      <c r="D70" s="50"/>
      <c r="E70" s="51"/>
      <c r="F70" s="52" t="n">
        <f aca="false">F111-F37</f>
        <v>0</v>
      </c>
      <c r="G70" s="96" t="n">
        <f aca="false">G111-G37</f>
        <v>-10</v>
      </c>
      <c r="H70" s="51" t="n">
        <f aca="false">G70-F70</f>
        <v>-10</v>
      </c>
      <c r="I70" s="53"/>
      <c r="J70" s="52" t="n">
        <f aca="false">J111-J37</f>
        <v>0</v>
      </c>
      <c r="K70" s="50" t="n">
        <f aca="false">K111-K37</f>
        <v>-10</v>
      </c>
      <c r="L70" s="54" t="n">
        <f aca="false">K70-J70</f>
        <v>-10</v>
      </c>
      <c r="M70" s="94"/>
    </row>
    <row r="71" customFormat="false" ht="15.75" hidden="false" customHeight="false" outlineLevel="0" collapsed="false">
      <c r="A71" s="106" t="n">
        <v>13</v>
      </c>
      <c r="B71" s="107" t="s">
        <v>58</v>
      </c>
      <c r="C71" s="108"/>
      <c r="D71" s="109"/>
      <c r="E71" s="110"/>
      <c r="F71" s="108" t="n">
        <f aca="false">F112-F38</f>
        <v>0</v>
      </c>
      <c r="G71" s="112" t="n">
        <f aca="false">G112-G38</f>
        <v>0</v>
      </c>
      <c r="H71" s="110" t="n">
        <f aca="false">G71-F71</f>
        <v>0</v>
      </c>
      <c r="I71" s="113"/>
      <c r="J71" s="108" t="n">
        <f aca="false">J112-J38</f>
        <v>-3743.3</v>
      </c>
      <c r="K71" s="109" t="n">
        <f aca="false">K112-K38</f>
        <v>0</v>
      </c>
      <c r="L71" s="114" t="n">
        <f aca="false">K71-J71</f>
        <v>3743.3</v>
      </c>
      <c r="M71" s="115"/>
    </row>
    <row r="72" customFormat="false" ht="15" hidden="false" customHeight="false" outlineLevel="0" collapsed="false">
      <c r="A72" s="116" t="s">
        <v>79</v>
      </c>
      <c r="B72" s="117" t="s">
        <v>80</v>
      </c>
      <c r="C72" s="119"/>
      <c r="D72" s="119"/>
      <c r="E72" s="119"/>
      <c r="F72" s="119" t="n">
        <f aca="false">F113</f>
        <v>7199.893</v>
      </c>
      <c r="G72" s="167" t="n">
        <f aca="false">G44+G49+G58+SUM(,G50:G52)+SUM(G61:G69)+G70+G71+G56+G57</f>
        <v>7165.016</v>
      </c>
      <c r="H72" s="119" t="n">
        <f aca="false">G72-F72</f>
        <v>-34.8769999999995</v>
      </c>
      <c r="I72" s="121"/>
      <c r="J72" s="119"/>
      <c r="K72" s="119"/>
      <c r="L72" s="119"/>
      <c r="M72" s="168"/>
    </row>
    <row r="73" customFormat="false" ht="15" hidden="false" customHeight="false" outlineLevel="0" collapsed="false">
      <c r="A73" s="169"/>
      <c r="B73" s="170"/>
      <c r="C73" s="128"/>
      <c r="D73" s="128"/>
      <c r="E73" s="128"/>
      <c r="F73" s="128"/>
      <c r="G73" s="128" t="n">
        <f aca="false">Посуточная_НГДП!KI99</f>
        <v>7164.909</v>
      </c>
      <c r="H73" s="128"/>
      <c r="J73" s="128"/>
      <c r="K73" s="128"/>
      <c r="L73" s="128"/>
    </row>
    <row r="74" customFormat="false" ht="15.75" hidden="false" customHeight="false" outlineLevel="0" collapsed="false">
      <c r="A74" s="1" t="s">
        <v>81</v>
      </c>
      <c r="J74" s="122"/>
      <c r="K74" s="122"/>
      <c r="L74" s="122"/>
    </row>
    <row r="75" customFormat="false" ht="15" hidden="false" customHeight="false" outlineLevel="0" collapsed="false">
      <c r="A75" s="172" t="s">
        <v>2</v>
      </c>
      <c r="B75" s="173" t="s">
        <v>3</v>
      </c>
      <c r="C75" s="174" t="s">
        <v>4</v>
      </c>
      <c r="D75" s="174"/>
      <c r="E75" s="174"/>
      <c r="F75" s="175" t="s">
        <v>5</v>
      </c>
      <c r="G75" s="175"/>
      <c r="H75" s="175"/>
      <c r="I75" s="176" t="s">
        <v>6</v>
      </c>
      <c r="J75" s="177" t="s">
        <v>7</v>
      </c>
      <c r="K75" s="177"/>
      <c r="L75" s="177"/>
      <c r="M75" s="178" t="s">
        <v>6</v>
      </c>
    </row>
    <row r="76" customFormat="false" ht="15.75" hidden="false" customHeight="false" outlineLevel="0" collapsed="false">
      <c r="A76" s="172"/>
      <c r="B76" s="173"/>
      <c r="C76" s="179" t="s">
        <v>8</v>
      </c>
      <c r="D76" s="180" t="s">
        <v>82</v>
      </c>
      <c r="E76" s="181" t="s">
        <v>10</v>
      </c>
      <c r="F76" s="179" t="s">
        <v>8</v>
      </c>
      <c r="G76" s="180" t="s">
        <v>82</v>
      </c>
      <c r="H76" s="180" t="s">
        <v>10</v>
      </c>
      <c r="I76" s="182"/>
      <c r="J76" s="179" t="s">
        <v>8</v>
      </c>
      <c r="K76" s="180" t="s">
        <v>82</v>
      </c>
      <c r="L76" s="183" t="s">
        <v>10</v>
      </c>
      <c r="M76" s="184"/>
      <c r="Q76" s="5" t="s">
        <v>83</v>
      </c>
    </row>
    <row r="77" customFormat="false" ht="15.75" hidden="false" customHeight="false" outlineLevel="0" collapsed="false">
      <c r="A77" s="185" t="n">
        <v>1</v>
      </c>
      <c r="B77" s="89" t="s">
        <v>84</v>
      </c>
      <c r="C77" s="58"/>
      <c r="D77" s="90"/>
      <c r="E77" s="91"/>
      <c r="F77" s="186" t="n">
        <f aca="false">Посуточная_НГДП!KH2</f>
        <v>7199.953</v>
      </c>
      <c r="G77" s="187" t="n">
        <f aca="false">F77</f>
        <v>7199.953</v>
      </c>
      <c r="H77" s="91" t="n">
        <f aca="false">G77-F77</f>
        <v>0</v>
      </c>
      <c r="I77" s="92"/>
      <c r="J77" s="148" t="n">
        <f aca="false">Посуточная_НГДП!KH102</f>
        <v>223199.690264461</v>
      </c>
      <c r="K77" s="90" t="n">
        <f aca="false">Посуточная_НГДП!KI102</f>
        <v>223846.557</v>
      </c>
      <c r="L77" s="93" t="n">
        <f aca="false">K77-J77</f>
        <v>646.866735539457</v>
      </c>
      <c r="M77" s="46"/>
    </row>
    <row r="78" customFormat="false" ht="15.75" hidden="false" customHeight="false" outlineLevel="0" collapsed="false">
      <c r="A78" s="65"/>
      <c r="B78" s="66" t="s">
        <v>85</v>
      </c>
      <c r="C78" s="67"/>
      <c r="D78" s="68"/>
      <c r="E78" s="69"/>
      <c r="F78" s="188"/>
      <c r="G78" s="189"/>
      <c r="H78" s="69"/>
      <c r="I78" s="71"/>
      <c r="J78" s="67"/>
      <c r="K78" s="68"/>
      <c r="L78" s="72"/>
      <c r="M78" s="46"/>
    </row>
    <row r="79" customFormat="false" ht="15" hidden="true" customHeight="false" outlineLevel="0" collapsed="false">
      <c r="A79" s="37"/>
      <c r="B79" s="38" t="s">
        <v>86</v>
      </c>
      <c r="C79" s="39"/>
      <c r="D79" s="40"/>
      <c r="E79" s="41"/>
      <c r="F79" s="190"/>
      <c r="G79" s="147"/>
      <c r="H79" s="41"/>
      <c r="I79" s="43"/>
      <c r="J79" s="39"/>
      <c r="K79" s="40"/>
      <c r="L79" s="45"/>
      <c r="M79" s="46"/>
      <c r="N79" s="5" t="n">
        <v>94</v>
      </c>
    </row>
    <row r="80" customFormat="false" ht="15" hidden="true" customHeight="false" outlineLevel="0" collapsed="false">
      <c r="A80" s="156"/>
      <c r="B80" s="157" t="s">
        <v>87</v>
      </c>
      <c r="C80" s="158"/>
      <c r="D80" s="159"/>
      <c r="E80" s="160"/>
      <c r="F80" s="191"/>
      <c r="G80" s="192"/>
      <c r="H80" s="160"/>
      <c r="I80" s="161"/>
      <c r="J80" s="158"/>
      <c r="K80" s="159"/>
      <c r="L80" s="162"/>
      <c r="M80" s="46"/>
      <c r="N80" s="5" t="n">
        <v>31</v>
      </c>
    </row>
    <row r="81" customFormat="false" ht="15" hidden="false" customHeight="false" outlineLevel="0" collapsed="false">
      <c r="A81" s="37" t="n">
        <f aca="false">A77+1</f>
        <v>2</v>
      </c>
      <c r="B81" s="38" t="s">
        <v>12</v>
      </c>
      <c r="C81" s="39"/>
      <c r="D81" s="40"/>
      <c r="E81" s="41"/>
      <c r="F81" s="190"/>
      <c r="G81" s="147"/>
      <c r="H81" s="41"/>
      <c r="I81" s="43"/>
      <c r="J81" s="39" t="n">
        <f aca="false">J77/$A$1</f>
        <v>7199.99000853099</v>
      </c>
      <c r="K81" s="40" t="n">
        <f aca="false">K77/$A$1</f>
        <v>7220.85667741935</v>
      </c>
      <c r="L81" s="45" t="n">
        <f aca="false">K81-J81</f>
        <v>20.8666688883695</v>
      </c>
      <c r="M81" s="193"/>
    </row>
    <row r="82" customFormat="false" ht="15" hidden="false" customHeight="false" outlineLevel="0" collapsed="false">
      <c r="A82" s="78" t="n">
        <f aca="false">A81+1</f>
        <v>3</v>
      </c>
      <c r="B82" s="38" t="s">
        <v>13</v>
      </c>
      <c r="C82" s="39" t="n">
        <f aca="false">LARGE(Посуточная_НГДП!MK8:MK98,1)</f>
        <v>1</v>
      </c>
      <c r="D82" s="40" t="n">
        <f aca="false">LARGE(Посуточная_НГДП!ML8:ML98,1)</f>
        <v>1</v>
      </c>
      <c r="E82" s="41" t="n">
        <f aca="false">D82-C82</f>
        <v>0</v>
      </c>
      <c r="F82" s="190" t="n">
        <f aca="false">INDEX(Посуточная_НГДП!$A:$LF,MATCH($A$2-1,Посуточная_НГДП!$A:$A,0)+2,N82)</f>
        <v>350</v>
      </c>
      <c r="G82" s="42" t="n">
        <f aca="false">Посуточная_НГДП!Q101</f>
        <v>350</v>
      </c>
      <c r="H82" s="41" t="n">
        <f aca="false">G82-F82</f>
        <v>0</v>
      </c>
      <c r="I82" s="43"/>
      <c r="J82" s="39" t="n">
        <f aca="false">Посуточная_НГДП!P102</f>
        <v>4200</v>
      </c>
      <c r="K82" s="40" t="n">
        <f aca="false">Посуточная_НГДП!Q102</f>
        <v>3150</v>
      </c>
      <c r="L82" s="45" t="n">
        <f aca="false">K82-J82</f>
        <v>-1050</v>
      </c>
      <c r="M82" s="194"/>
      <c r="N82" s="5" t="n">
        <f aca="false">Посуточная_НГДП!R3</f>
        <v>18</v>
      </c>
      <c r="O82" s="5" t="n">
        <f aca="false">1+N82</f>
        <v>19</v>
      </c>
      <c r="P82" s="5" t="s">
        <v>13</v>
      </c>
    </row>
    <row r="83" customFormat="false" ht="15" hidden="false" customHeight="false" outlineLevel="0" collapsed="false">
      <c r="A83" s="78" t="n">
        <f aca="false">A82+1</f>
        <v>4</v>
      </c>
      <c r="B83" s="49" t="s">
        <v>15</v>
      </c>
      <c r="C83" s="39" t="n">
        <f aca="false">LARGE(Посуточная_НГДП!MM8:MM98,1)</f>
        <v>1</v>
      </c>
      <c r="D83" s="50" t="n">
        <f aca="false">LARGE(Посуточная_НГДП!MN8:MN98,1)</f>
        <v>0</v>
      </c>
      <c r="E83" s="51" t="n">
        <f aca="false">D83-C83</f>
        <v>-1</v>
      </c>
      <c r="F83" s="195" t="n">
        <f aca="false">INDEX(Посуточная_НГДП!$A:$LF,MATCH($A$2-1,Посуточная_НГДП!$A:$A,0)+2,N83)</f>
        <v>35</v>
      </c>
      <c r="G83" s="96" t="n">
        <f aca="false">Посуточная_НГДП!AI101</f>
        <v>0</v>
      </c>
      <c r="H83" s="51" t="n">
        <f aca="false">G83-F83</f>
        <v>-35</v>
      </c>
      <c r="I83" s="53"/>
      <c r="J83" s="52" t="n">
        <f aca="false">Посуточная_НГДП!AH102</f>
        <v>175</v>
      </c>
      <c r="K83" s="50" t="n">
        <f aca="false">Посуточная_НГДП!AI102</f>
        <v>0</v>
      </c>
      <c r="L83" s="54" t="n">
        <f aca="false">K83-J83</f>
        <v>-175</v>
      </c>
      <c r="M83" s="194"/>
      <c r="N83" s="5" t="n">
        <f aca="false">Посуточная_НГДП!AJ3</f>
        <v>36</v>
      </c>
      <c r="O83" s="5" t="n">
        <f aca="false">1+N83</f>
        <v>37</v>
      </c>
      <c r="P83" s="5" t="s">
        <v>15</v>
      </c>
    </row>
    <row r="84" customFormat="false" ht="15" hidden="false" customHeight="false" outlineLevel="0" collapsed="false">
      <c r="A84" s="78" t="n">
        <f aca="false">A83+1</f>
        <v>5</v>
      </c>
      <c r="B84" s="49" t="s">
        <v>17</v>
      </c>
      <c r="C84" s="39" t="n">
        <f aca="false">LARGE(Посуточная_НГДП!MO8:MO98,1)</f>
        <v>0</v>
      </c>
      <c r="D84" s="50" t="n">
        <f aca="false">LARGE(Посуточная_НГДП!MP8:MP98,1)</f>
        <v>0</v>
      </c>
      <c r="E84" s="51" t="n">
        <f aca="false">D84-C84</f>
        <v>0</v>
      </c>
      <c r="F84" s="195" t="n">
        <f aca="false">INDEX(Посуточная_НГДП!$A:$LF,MATCH($A$2-1,Посуточная_НГДП!$A:$A,0)+2,N84)</f>
        <v>0</v>
      </c>
      <c r="G84" s="96" t="n">
        <f aca="false">INDEX(Посуточная_НГДП!$A:$LF,MATCH($A$2-1,Посуточная_НГДП!$A:$A,0)+2,O84)</f>
        <v>0</v>
      </c>
      <c r="H84" s="51" t="n">
        <f aca="false">G84-F84</f>
        <v>0</v>
      </c>
      <c r="I84" s="53"/>
      <c r="J84" s="52" t="n">
        <f aca="false">LARGE(Посуточная_НГДП!LK9:LK99,1)</f>
        <v>0</v>
      </c>
      <c r="K84" s="50" t="n">
        <f aca="false">LARGE(Посуточная_НГДП!LL9:LL99,1)</f>
        <v>0</v>
      </c>
      <c r="L84" s="54" t="n">
        <f aca="false">K84-J84</f>
        <v>0</v>
      </c>
      <c r="M84" s="64"/>
      <c r="N84" s="5" t="n">
        <f aca="false">Посуточная_НГДП!AV3</f>
        <v>48</v>
      </c>
      <c r="O84" s="5" t="n">
        <f aca="false">1+N84</f>
        <v>49</v>
      </c>
      <c r="P84" s="5" t="s">
        <v>17</v>
      </c>
    </row>
    <row r="85" customFormat="false" ht="15.75" hidden="false" customHeight="false" outlineLevel="0" collapsed="false">
      <c r="A85" s="56" t="n">
        <f aca="false">A84+1</f>
        <v>6</v>
      </c>
      <c r="B85" s="57" t="s">
        <v>18</v>
      </c>
      <c r="C85" s="58" t="n">
        <f aca="false">LARGE(Посуточная_НГДП!MQ$8:MQ$98,1)</f>
        <v>0</v>
      </c>
      <c r="D85" s="59" t="n">
        <f aca="false">LARGE(Посуточная_НГДП!MR$8:MR$98,1)</f>
        <v>0</v>
      </c>
      <c r="E85" s="60" t="n">
        <f aca="false">D85-C85</f>
        <v>0</v>
      </c>
      <c r="F85" s="197" t="n">
        <f aca="false">INDEX(Посуточная_НГДП!$A:$LF,MATCH($A$2-1,Посуточная_НГДП!$A:$A,0)+2,N85)</f>
        <v>0</v>
      </c>
      <c r="G85" s="198" t="n">
        <f aca="false">INDEX(Посуточная_НГДП!$A:$LF,MATCH($A$2-1,Посуточная_НГДП!$A:$A,0)+2,O85)</f>
        <v>0</v>
      </c>
      <c r="H85" s="60" t="n">
        <f aca="false">G85-F85</f>
        <v>0</v>
      </c>
      <c r="I85" s="62"/>
      <c r="J85" s="61" t="n">
        <f aca="false">LARGE(Посуточная_НГДП!LM9:LM99,1)</f>
        <v>0</v>
      </c>
      <c r="K85" s="59" t="n">
        <f aca="false">LARGE(Посуточная_НГДП!LN9:LN99,1)</f>
        <v>0</v>
      </c>
      <c r="L85" s="63" t="n">
        <f aca="false">K85-J85</f>
        <v>0</v>
      </c>
      <c r="M85" s="64"/>
      <c r="N85" s="5" t="n">
        <f aca="false">Посуточная_НГДП!BH3</f>
        <v>60</v>
      </c>
      <c r="O85" s="5" t="n">
        <f aca="false">1+N85</f>
        <v>61</v>
      </c>
      <c r="P85" s="5" t="s">
        <v>19</v>
      </c>
    </row>
    <row r="86" customFormat="false" ht="15.75" hidden="false" customHeight="false" outlineLevel="0" collapsed="false">
      <c r="A86" s="65" t="n">
        <v>5</v>
      </c>
      <c r="B86" s="66" t="s">
        <v>20</v>
      </c>
      <c r="C86" s="67" t="n">
        <f aca="false">SUM(C82:C85)</f>
        <v>2</v>
      </c>
      <c r="D86" s="68" t="n">
        <f aca="false">SUM(D82:D85)</f>
        <v>1</v>
      </c>
      <c r="E86" s="69" t="n">
        <f aca="false">SUM(E82:E85)</f>
        <v>-1</v>
      </c>
      <c r="F86" s="188" t="n">
        <f aca="false">SUM(F82:F85)</f>
        <v>385</v>
      </c>
      <c r="G86" s="199" t="n">
        <f aca="false">SUM(G82:G85)</f>
        <v>350</v>
      </c>
      <c r="H86" s="69" t="n">
        <f aca="false">SUM(H82:H85)</f>
        <v>-35</v>
      </c>
      <c r="I86" s="71"/>
      <c r="J86" s="67" t="n">
        <f aca="false">SUM(J82:J85)</f>
        <v>4375</v>
      </c>
      <c r="K86" s="68" t="n">
        <f aca="false">SUM(K82:K85)</f>
        <v>3150</v>
      </c>
      <c r="L86" s="72" t="n">
        <f aca="false">SUM(L82:L85)</f>
        <v>-1225</v>
      </c>
      <c r="M86" s="155"/>
    </row>
    <row r="87" customFormat="false" ht="15" hidden="false" customHeight="false" outlineLevel="0" collapsed="false">
      <c r="A87" s="37" t="n">
        <v>6</v>
      </c>
      <c r="B87" s="38" t="s">
        <v>90</v>
      </c>
      <c r="C87" s="39"/>
      <c r="D87" s="40"/>
      <c r="E87" s="41"/>
      <c r="F87" s="224" t="n">
        <f aca="false">INDEX(Посуточная_НГДП!$A:$LF,MATCH($A$2-1,Посуточная_НГДП!$A:$A,0)+2,N87)</f>
        <v>35</v>
      </c>
      <c r="G87" s="232" t="n">
        <f aca="false">Посуточная_НГДП!CM101</f>
        <v>-187</v>
      </c>
      <c r="H87" s="95" t="n">
        <f aca="false">G87-F87</f>
        <v>-222</v>
      </c>
      <c r="I87" s="202"/>
      <c r="J87" s="190" t="n">
        <f aca="false">Посуточная_НГДП!CL102</f>
        <v>35</v>
      </c>
      <c r="K87" s="147" t="n">
        <f aca="false">Посуточная_НГДП!CM102</f>
        <v>-187</v>
      </c>
      <c r="L87" s="203" t="n">
        <f aca="false">K87-J87</f>
        <v>-222</v>
      </c>
      <c r="M87" s="46"/>
      <c r="N87" s="5" t="n">
        <f aca="false">Посуточная_НГДП!CN3</f>
        <v>92</v>
      </c>
      <c r="O87" s="5" t="n">
        <f aca="false">1+N87</f>
        <v>93</v>
      </c>
      <c r="P87" s="5" t="s">
        <v>25</v>
      </c>
    </row>
    <row r="88" customFormat="false" ht="15" hidden="true" customHeight="false" outlineLevel="0" collapsed="false">
      <c r="A88" s="37"/>
      <c r="B88" s="204" t="s">
        <v>92</v>
      </c>
      <c r="C88" s="39"/>
      <c r="D88" s="40"/>
      <c r="E88" s="41"/>
      <c r="F88" s="190"/>
      <c r="G88" s="42"/>
      <c r="H88" s="205"/>
      <c r="I88" s="202"/>
      <c r="J88" s="190"/>
      <c r="K88" s="147"/>
      <c r="L88" s="203"/>
      <c r="M88" s="46"/>
    </row>
    <row r="89" customFormat="false" ht="15" hidden="false" customHeight="false" outlineLevel="0" collapsed="false">
      <c r="A89" s="206" t="n">
        <f aca="false">A87+1</f>
        <v>7</v>
      </c>
      <c r="B89" s="38" t="s">
        <v>25</v>
      </c>
      <c r="C89" s="39" t="n">
        <f aca="false">LARGE(Посуточная_НГДП!MS$8:MS$98,1)</f>
        <v>0</v>
      </c>
      <c r="D89" s="50" t="n">
        <f aca="false">LARGE(Посуточная_НГДП!MT$8:MT$98,1)</f>
        <v>0</v>
      </c>
      <c r="E89" s="51" t="n">
        <f aca="false">D89-C89</f>
        <v>0</v>
      </c>
      <c r="F89" s="195" t="n">
        <f aca="false">INDEX(Посуточная_НГДП!$A:$LF,MATCH($A$2-1,Посуточная_НГДП!$A:$A,0)+2,N89)</f>
        <v>0</v>
      </c>
      <c r="G89" s="207" t="n">
        <f aca="false">INDEX(Посуточная_НГДП!$A:$LF,MATCH($A$2-1,Посуточная_НГДП!$A:$A,0)+2,O89)-G97</f>
        <v>0</v>
      </c>
      <c r="H89" s="51" t="n">
        <f aca="false">G89-F89</f>
        <v>0</v>
      </c>
      <c r="I89" s="43"/>
      <c r="J89" s="39" t="n">
        <f aca="false">Посуточная_НГДП!BZ102</f>
        <v>0</v>
      </c>
      <c r="K89" s="40" t="n">
        <f aca="false">Посуточная_НГДП!CA102</f>
        <v>0</v>
      </c>
      <c r="L89" s="45"/>
      <c r="M89" s="149"/>
      <c r="N89" s="5" t="n">
        <f aca="false">Посуточная_НГДП!CB3</f>
        <v>80</v>
      </c>
      <c r="O89" s="5" t="n">
        <f aca="false">N89+1</f>
        <v>81</v>
      </c>
    </row>
    <row r="90" customFormat="false" ht="15" hidden="false" customHeight="false" outlineLevel="0" collapsed="false">
      <c r="A90" s="78" t="n">
        <f aca="false">A89+1</f>
        <v>8</v>
      </c>
      <c r="B90" s="49" t="s">
        <v>26</v>
      </c>
      <c r="C90" s="39" t="n">
        <f aca="false">LARGE(Посуточная_НГДП!MY$8:MY$98,1)</f>
        <v>0</v>
      </c>
      <c r="D90" s="50" t="n">
        <f aca="false">LARGE(Посуточная_НГДП!MZ$8:MZ$98,1)-D98</f>
        <v>2</v>
      </c>
      <c r="E90" s="51" t="n">
        <f aca="false">D90-C90</f>
        <v>2</v>
      </c>
      <c r="F90" s="195" t="n">
        <f aca="false">INDEX(Посуточная_НГДП!$A:$LF,MATCH($A$2-1,Посуточная_НГДП!$A:$A,0)+2,N90)</f>
        <v>0</v>
      </c>
      <c r="G90" s="207" t="n">
        <f aca="false">INDEX(Посуточная_НГДП!$A:$LF,MATCH($A$2-1,Посуточная_НГДП!$A:$A,0)+2,O90)-G98</f>
        <v>31</v>
      </c>
      <c r="H90" s="205" t="n">
        <f aca="false">G90-F90</f>
        <v>31</v>
      </c>
      <c r="I90" s="53"/>
      <c r="J90" s="52" t="n">
        <f aca="false">Посуточная_НГДП!DD102</f>
        <v>0</v>
      </c>
      <c r="K90" s="50" t="n">
        <f aca="false">Посуточная_НГДП!DE102</f>
        <v>565</v>
      </c>
      <c r="L90" s="54" t="n">
        <f aca="false">K90-J90</f>
        <v>565</v>
      </c>
      <c r="M90" s="55"/>
      <c r="N90" s="5" t="n">
        <f aca="false">Посуточная_НГДП!DF3</f>
        <v>110</v>
      </c>
      <c r="O90" s="5" t="n">
        <f aca="false">1+N90</f>
        <v>111</v>
      </c>
      <c r="P90" s="5" t="s">
        <v>27</v>
      </c>
    </row>
    <row r="91" customFormat="false" ht="15" hidden="true" customHeight="false" outlineLevel="0" collapsed="false">
      <c r="A91" s="78"/>
      <c r="B91" s="208" t="s">
        <v>28</v>
      </c>
      <c r="C91" s="209"/>
      <c r="D91" s="207" t="n">
        <v>11</v>
      </c>
      <c r="E91" s="210"/>
      <c r="F91" s="211"/>
      <c r="G91" s="207" t="n">
        <v>31</v>
      </c>
      <c r="H91" s="212"/>
      <c r="I91" s="213"/>
      <c r="J91" s="214"/>
      <c r="K91" s="215"/>
      <c r="L91" s="216"/>
      <c r="M91" s="217"/>
    </row>
    <row r="92" customFormat="false" ht="15" hidden="true" customHeight="false" outlineLevel="0" collapsed="false">
      <c r="A92" s="78"/>
      <c r="B92" s="208" t="s">
        <v>29</v>
      </c>
      <c r="C92" s="209"/>
      <c r="D92" s="207" t="n">
        <v>17</v>
      </c>
      <c r="E92" s="210"/>
      <c r="F92" s="211"/>
      <c r="G92" s="207" t="n">
        <v>42</v>
      </c>
      <c r="H92" s="212"/>
      <c r="I92" s="213"/>
      <c r="J92" s="214"/>
      <c r="K92" s="215"/>
      <c r="L92" s="216"/>
      <c r="M92" s="217"/>
    </row>
    <row r="93" customFormat="false" ht="15" hidden="true" customHeight="false" outlineLevel="0" collapsed="false">
      <c r="A93" s="78"/>
      <c r="B93" s="208" t="s">
        <v>30</v>
      </c>
      <c r="C93" s="209"/>
      <c r="D93" s="207" t="n">
        <f aca="false">D90-D91-D92</f>
        <v>-26</v>
      </c>
      <c r="E93" s="210"/>
      <c r="F93" s="211"/>
      <c r="G93" s="207" t="n">
        <f aca="false">G90-G91-G92</f>
        <v>-42</v>
      </c>
      <c r="H93" s="212"/>
      <c r="I93" s="213"/>
      <c r="J93" s="214"/>
      <c r="K93" s="215"/>
      <c r="L93" s="216"/>
      <c r="M93" s="217"/>
    </row>
    <row r="94" customFormat="false" ht="15" hidden="false" customHeight="false" outlineLevel="0" collapsed="false">
      <c r="A94" s="78" t="n">
        <f aca="false">A90+1</f>
        <v>9</v>
      </c>
      <c r="B94" s="49" t="s">
        <v>31</v>
      </c>
      <c r="C94" s="39" t="n">
        <f aca="false">LARGE(Посуточная_НГДП!MU8:MU98,1)+LARGE(Посуточная_НГДП!MW8:MW98,1)</f>
        <v>0</v>
      </c>
      <c r="D94" s="96" t="n">
        <f aca="false">LARGE(Посуточная_НГДП!MX8:MX98,1)</f>
        <v>0</v>
      </c>
      <c r="E94" s="51" t="n">
        <f aca="false">D94-C94</f>
        <v>0</v>
      </c>
      <c r="F94" s="195" t="n">
        <f aca="false">INDEX(Посуточная_НГДП!$A:$LF,MATCH($A$2-1,Посуточная_НГДП!$A:$A,0)+2,N94)</f>
        <v>0</v>
      </c>
      <c r="G94" s="207" t="n">
        <f aca="false">INDEX(Посуточная_НГДП!$A:$LF,MATCH($A$2-1,Посуточная_НГДП!$A:$A,0)+2,O94)</f>
        <v>0</v>
      </c>
      <c r="H94" s="51" t="n">
        <f aca="false">G94-F94</f>
        <v>0</v>
      </c>
      <c r="I94" s="53"/>
      <c r="J94" s="52" t="n">
        <f aca="false">Посуточная_НГДП!DP102</f>
        <v>0</v>
      </c>
      <c r="K94" s="50" t="n">
        <f aca="false">Посуточная_НГДП!DQ102</f>
        <v>0</v>
      </c>
      <c r="L94" s="54" t="n">
        <f aca="false">K94-J94</f>
        <v>0</v>
      </c>
      <c r="M94" s="82"/>
      <c r="N94" s="5" t="n">
        <f aca="false">Посуточная_НГДП!DR3</f>
        <v>122</v>
      </c>
      <c r="O94" s="5" t="n">
        <f aca="false">1+N94</f>
        <v>123</v>
      </c>
      <c r="P94" s="5" t="s">
        <v>23</v>
      </c>
      <c r="DW94" s="1" t="n">
        <v>-22</v>
      </c>
    </row>
    <row r="95" customFormat="false" ht="15" hidden="false" customHeight="false" outlineLevel="0" collapsed="false">
      <c r="A95" s="56" t="n">
        <f aca="false">A94+1</f>
        <v>10</v>
      </c>
      <c r="B95" s="57" t="s">
        <v>33</v>
      </c>
      <c r="C95" s="39" t="n">
        <f aca="false">LARGE(Посуточная_НГДП!NA$8:NA$98,1)</f>
        <v>0</v>
      </c>
      <c r="D95" s="59" t="n">
        <f aca="false">LARGE(Посуточная_НГДП!NB$8:NB$98,1)</f>
        <v>1</v>
      </c>
      <c r="E95" s="60" t="n">
        <f aca="false">D95-C95</f>
        <v>1</v>
      </c>
      <c r="F95" s="197" t="n">
        <f aca="false">-INDEX(Посуточная_НГДП!$A:$LF,MATCH($A$2-1,Посуточная_НГДП!$A:$A,0)+2,N95)</f>
        <v>-0</v>
      </c>
      <c r="G95" s="198" t="n">
        <f aca="false">-INDEX(Посуточная_НГДП!$A:$LF,MATCH($A$2-1,Посуточная_НГДП!$A:$A,0)+2,O95)</f>
        <v>-28.865</v>
      </c>
      <c r="H95" s="60" t="n">
        <f aca="false">G95-F95</f>
        <v>-28.865</v>
      </c>
      <c r="I95" s="62"/>
      <c r="J95" s="61" t="n">
        <f aca="false">-LARGE(Посуточная_НГДП!LW9:LW99,1)</f>
        <v>0</v>
      </c>
      <c r="K95" s="59" t="n">
        <f aca="false">-LARGE(Посуточная_НГДП!LX9:LX99,1)</f>
        <v>-865.95</v>
      </c>
      <c r="L95" s="63" t="n">
        <f aca="false">K95-J95</f>
        <v>-865.95</v>
      </c>
      <c r="M95" s="857"/>
      <c r="N95" s="5" t="n">
        <f aca="false">Посуточная_НГДП!HT3</f>
        <v>228</v>
      </c>
      <c r="O95" s="5" t="n">
        <f aca="false">1+N95</f>
        <v>229</v>
      </c>
      <c r="P95" s="5" t="s">
        <v>34</v>
      </c>
    </row>
    <row r="96" customFormat="false" ht="15.75" hidden="true" customHeight="false" outlineLevel="0" collapsed="false">
      <c r="A96" s="65" t="n">
        <f aca="false">A95+1</f>
        <v>11</v>
      </c>
      <c r="B96" s="66" t="s">
        <v>35</v>
      </c>
      <c r="C96" s="67"/>
      <c r="D96" s="68" t="n">
        <f aca="false">D97+D98</f>
        <v>0</v>
      </c>
      <c r="E96" s="69"/>
      <c r="F96" s="188"/>
      <c r="G96" s="199" t="n">
        <f aca="false">G97+G98</f>
        <v>0</v>
      </c>
      <c r="H96" s="69"/>
      <c r="I96" s="71"/>
      <c r="J96" s="67"/>
      <c r="K96" s="68" t="n">
        <f aca="false">K97+K98</f>
        <v>0</v>
      </c>
      <c r="L96" s="72"/>
      <c r="M96" s="155"/>
    </row>
    <row r="97" customFormat="false" ht="15" hidden="true" customHeight="false" outlineLevel="0" collapsed="false">
      <c r="A97" s="37" t="n">
        <v>12.1</v>
      </c>
      <c r="B97" s="38" t="s">
        <v>37</v>
      </c>
      <c r="C97" s="39"/>
      <c r="D97" s="40"/>
      <c r="E97" s="41"/>
      <c r="F97" s="190"/>
      <c r="G97" s="42"/>
      <c r="H97" s="41"/>
      <c r="I97" s="43"/>
      <c r="J97" s="39"/>
      <c r="K97" s="40"/>
      <c r="L97" s="45"/>
      <c r="M97" s="149"/>
    </row>
    <row r="98" customFormat="false" ht="15" hidden="true" customHeight="false" outlineLevel="0" collapsed="false">
      <c r="A98" s="156" t="n">
        <v>12.2</v>
      </c>
      <c r="B98" s="157" t="s">
        <v>39</v>
      </c>
      <c r="C98" s="158"/>
      <c r="D98" s="159"/>
      <c r="E98" s="160" t="n">
        <f aca="false">D98-C98</f>
        <v>0</v>
      </c>
      <c r="F98" s="191"/>
      <c r="G98" s="219"/>
      <c r="H98" s="160" t="n">
        <f aca="false">G98-F98</f>
        <v>0</v>
      </c>
      <c r="I98" s="161"/>
      <c r="J98" s="158"/>
      <c r="K98" s="159"/>
      <c r="L98" s="162" t="n">
        <f aca="false">K98-J98</f>
        <v>0</v>
      </c>
      <c r="M98" s="163"/>
    </row>
    <row r="99" customFormat="false" ht="15" hidden="false" customHeight="false" outlineLevel="0" collapsed="false">
      <c r="A99" s="220" t="s">
        <v>94</v>
      </c>
      <c r="B99" s="49" t="s">
        <v>95</v>
      </c>
      <c r="C99" s="39" t="n">
        <f aca="false">Посуточная_НГДП!GH100</f>
        <v>-210</v>
      </c>
      <c r="D99" s="50" t="n">
        <f aca="false">Посуточная_НГДП!GI100</f>
        <v>0</v>
      </c>
      <c r="E99" s="51" t="n">
        <f aca="false">D99-C99</f>
        <v>210</v>
      </c>
      <c r="F99" s="195" t="n">
        <f aca="false">-Посуточная_НГДП!GH101</f>
        <v>0</v>
      </c>
      <c r="G99" s="96" t="n">
        <f aca="false">-Посуточная_НГДП!GI101</f>
        <v>0</v>
      </c>
      <c r="H99" s="51" t="n">
        <f aca="false">G99-F99</f>
        <v>0</v>
      </c>
      <c r="I99" s="53"/>
      <c r="J99" s="52"/>
      <c r="K99" s="50"/>
      <c r="L99" s="54" t="n">
        <f aca="false">K99-J99</f>
        <v>0</v>
      </c>
      <c r="M99" s="221"/>
      <c r="N99" s="5" t="n">
        <f aca="false">Посуточная_НГДП!GJ3</f>
        <v>192</v>
      </c>
      <c r="O99" s="5" t="n">
        <f aca="false">N99+1</f>
        <v>193</v>
      </c>
    </row>
    <row r="100" customFormat="false" ht="15" hidden="false" customHeight="true" outlineLevel="0" collapsed="false">
      <c r="A100" s="222" t="s">
        <v>96</v>
      </c>
      <c r="B100" s="38" t="s">
        <v>45</v>
      </c>
      <c r="C100" s="223" t="n">
        <f aca="false">Посуточная_НГДП!IL100</f>
        <v>0</v>
      </c>
      <c r="D100" s="42" t="n">
        <f aca="false">Посуточная_НГДП!IM100</f>
        <v>0</v>
      </c>
      <c r="E100" s="51" t="n">
        <f aca="false">D100-C100</f>
        <v>0</v>
      </c>
      <c r="F100" s="224" t="n">
        <f aca="false">-Посуточная_НГДП!IL101</f>
        <v>0</v>
      </c>
      <c r="G100" s="96" t="n">
        <f aca="false">-Посуточная_НГДП!IM101</f>
        <v>0</v>
      </c>
      <c r="H100" s="77" t="n">
        <f aca="false">G100-F100</f>
        <v>0</v>
      </c>
      <c r="I100" s="43"/>
      <c r="J100" s="39"/>
      <c r="K100" s="40"/>
      <c r="L100" s="45"/>
      <c r="M100" s="194"/>
    </row>
    <row r="101" customFormat="false" ht="15" hidden="false" customHeight="false" outlineLevel="0" collapsed="false">
      <c r="A101" s="222"/>
      <c r="B101" s="38" t="s">
        <v>40</v>
      </c>
      <c r="C101" s="223"/>
      <c r="D101" s="147"/>
      <c r="E101" s="51" t="n">
        <f aca="false">D101-C101</f>
        <v>0</v>
      </c>
      <c r="F101" s="224"/>
      <c r="G101" s="80"/>
      <c r="H101" s="77" t="n">
        <f aca="false">G101-F101</f>
        <v>0</v>
      </c>
      <c r="I101" s="43"/>
      <c r="J101" s="39" t="n">
        <f aca="false">-Посуточная_НГДП!JR102</f>
        <v>0</v>
      </c>
      <c r="K101" s="40" t="n">
        <f aca="false">-Посуточная_НГДП!JS102</f>
        <v>-5340.263</v>
      </c>
      <c r="L101" s="45" t="n">
        <f aca="false">K101-J101</f>
        <v>-5340.263</v>
      </c>
      <c r="M101" s="194"/>
    </row>
    <row r="102" customFormat="false" ht="15" hidden="false" customHeight="false" outlineLevel="0" collapsed="false">
      <c r="A102" s="37" t="n">
        <v>12</v>
      </c>
      <c r="B102" s="38" t="s">
        <v>42</v>
      </c>
      <c r="C102" s="39"/>
      <c r="D102" s="40"/>
      <c r="E102" s="41"/>
      <c r="F102" s="224" t="n">
        <f aca="false">-Посуточная_НГДП!JN101</f>
        <v>-342.86</v>
      </c>
      <c r="G102" s="207" t="n">
        <f aca="false">-Посуточная_НГДП!JO101</f>
        <v>-342.86</v>
      </c>
      <c r="H102" s="225" t="n">
        <f aca="false">G102-F102</f>
        <v>0</v>
      </c>
      <c r="I102" s="43"/>
      <c r="J102" s="39" t="n">
        <f aca="false">-Посуточная_НГДП!JN102</f>
        <v>-5485.76</v>
      </c>
      <c r="K102" s="40" t="n">
        <f aca="false">-Посуточная_НГДП!JO102</f>
        <v>-5485.76</v>
      </c>
      <c r="L102" s="45" t="n">
        <f aca="false">K102-J102</f>
        <v>0</v>
      </c>
      <c r="M102" s="226"/>
      <c r="N102" s="5" t="n">
        <f aca="false">Посуточная_НГДП!JN3</f>
        <v>274</v>
      </c>
      <c r="O102" s="5" t="n">
        <f aca="false">1+N102</f>
        <v>275</v>
      </c>
      <c r="P102" s="5" t="s">
        <v>43</v>
      </c>
    </row>
    <row r="103" customFormat="false" ht="15" hidden="false" customHeight="false" outlineLevel="0" collapsed="false">
      <c r="A103" s="37" t="n">
        <f aca="false">A102+1</f>
        <v>13</v>
      </c>
      <c r="B103" s="38" t="s">
        <v>97</v>
      </c>
      <c r="C103" s="39" t="n">
        <f aca="false">Посуточная_НГДП!GZ100</f>
        <v>-210</v>
      </c>
      <c r="D103" s="40" t="n">
        <f aca="false">Посуточная_НГДП!HA100</f>
        <v>0</v>
      </c>
      <c r="E103" s="51" t="n">
        <f aca="false">D103-C103</f>
        <v>210</v>
      </c>
      <c r="F103" s="98" t="n">
        <f aca="false">-Посуточная_НГДП!GZ101</f>
        <v>0</v>
      </c>
      <c r="G103" s="227" t="n">
        <f aca="false">-Посуточная_НГДП!HA101</f>
        <v>0</v>
      </c>
      <c r="H103" s="228" t="n">
        <f aca="false">G103-F103</f>
        <v>0</v>
      </c>
      <c r="I103" s="43"/>
      <c r="J103" s="39"/>
      <c r="K103" s="40"/>
      <c r="L103" s="45"/>
      <c r="M103" s="149"/>
      <c r="N103" s="5" t="n">
        <f aca="false">Посуточная_НГДП!HB3</f>
        <v>210</v>
      </c>
      <c r="O103" s="5" t="n">
        <f aca="false">N103+1</f>
        <v>211</v>
      </c>
    </row>
    <row r="104" customFormat="false" ht="15" hidden="false" customHeight="false" outlineLevel="0" collapsed="false">
      <c r="A104" s="37" t="n">
        <f aca="false">A103+1</f>
        <v>14</v>
      </c>
      <c r="B104" s="49" t="s">
        <v>98</v>
      </c>
      <c r="C104" s="39"/>
      <c r="D104" s="50"/>
      <c r="E104" s="51"/>
      <c r="F104" s="195" t="n">
        <f aca="false">-Посуточная_НГДП!KO2</f>
        <v>-20.005</v>
      </c>
      <c r="G104" s="96" t="n">
        <f aca="false">-Посуточная_НГДП!KP2</f>
        <v>-60.554</v>
      </c>
      <c r="H104" s="51" t="n">
        <f aca="false">G104-F104</f>
        <v>-40.549</v>
      </c>
      <c r="I104" s="53"/>
      <c r="J104" s="52"/>
      <c r="K104" s="50"/>
      <c r="L104" s="54"/>
      <c r="M104" s="94"/>
    </row>
    <row r="105" customFormat="false" ht="15.75" hidden="false" customHeight="false" outlineLevel="0" collapsed="false">
      <c r="A105" s="56" t="n">
        <f aca="false">A104+1</f>
        <v>15</v>
      </c>
      <c r="B105" s="57" t="s">
        <v>99</v>
      </c>
      <c r="C105" s="58"/>
      <c r="D105" s="59"/>
      <c r="E105" s="60"/>
      <c r="F105" s="197" t="n">
        <f aca="false">-INDEX(Посуточная_НГДП!$A:$LF,MATCH($A$2-1,Посуточная_НГДП!$A:$A,0)+2,N105)</f>
        <v>-97.205</v>
      </c>
      <c r="G105" s="229" t="n">
        <f aca="false">-INDEX(Посуточная_НГДП!$A:$LF,MATCH($A$2-1,Посуточная_НГДП!$A:$A,0)+2,O105)</f>
        <v>-31.893</v>
      </c>
      <c r="H105" s="60" t="n">
        <f aca="false">G105-F105</f>
        <v>65.312</v>
      </c>
      <c r="I105" s="62"/>
      <c r="J105" s="61" t="n">
        <f aca="false">-LARGE(Посуточная_НГДП!ME9:ME99,1)</f>
        <v>-2627.355</v>
      </c>
      <c r="K105" s="59" t="n">
        <f aca="false">-Посуточная_НГДП!KP102</f>
        <v>-1105.351</v>
      </c>
      <c r="L105" s="63" t="n">
        <f aca="false">K105-J105</f>
        <v>1522.004</v>
      </c>
      <c r="M105" s="230"/>
      <c r="N105" s="5" t="n">
        <f aca="false">Посуточная_НГДП!KO3</f>
        <v>301</v>
      </c>
      <c r="O105" s="5" t="n">
        <f aca="false">1+N105</f>
        <v>302</v>
      </c>
      <c r="P105" s="5" t="s">
        <v>100</v>
      </c>
    </row>
    <row r="106" customFormat="false" ht="15.75" hidden="false" customHeight="false" outlineLevel="0" collapsed="false">
      <c r="A106" s="65" t="n">
        <v>16</v>
      </c>
      <c r="B106" s="66" t="s">
        <v>101</v>
      </c>
      <c r="C106" s="67"/>
      <c r="D106" s="68"/>
      <c r="E106" s="69"/>
      <c r="F106" s="188" t="n">
        <f aca="false">F105-F104</f>
        <v>-77.2</v>
      </c>
      <c r="G106" s="199" t="n">
        <f aca="false">G105-G104</f>
        <v>28.661</v>
      </c>
      <c r="H106" s="69" t="n">
        <v>3</v>
      </c>
      <c r="I106" s="71"/>
      <c r="J106" s="67"/>
      <c r="K106" s="68"/>
      <c r="L106" s="72"/>
      <c r="M106" s="155"/>
    </row>
    <row r="107" customFormat="false" ht="15" hidden="false" customHeight="false" outlineLevel="0" collapsed="false">
      <c r="A107" s="37" t="n">
        <v>17</v>
      </c>
      <c r="B107" s="38" t="s">
        <v>52</v>
      </c>
      <c r="C107" s="39"/>
      <c r="D107" s="40"/>
      <c r="E107" s="41"/>
      <c r="F107" s="231" t="n">
        <f aca="false">INDEX(Посуточная_НГДП!$A:$NF,MATCH($A$2-1,Посуточная_НГДП!$A:$A,0)+2,N107)</f>
        <v>84.7533870967742</v>
      </c>
      <c r="G107" s="232" t="n">
        <f aca="false">INDEX(Посуточная_НГДП!$A:$NF,MATCH($A$2-1,Посуточная_НГДП!$A:$A,0)+2,O107)</f>
        <v>35.6564838709678</v>
      </c>
      <c r="H107" s="233" t="n">
        <f aca="false">G107-F107</f>
        <v>-49.0969032258064</v>
      </c>
      <c r="I107" s="234"/>
      <c r="J107" s="44"/>
      <c r="K107" s="235"/>
      <c r="L107" s="236"/>
      <c r="M107" s="149"/>
      <c r="N107" s="5" t="n">
        <f aca="false">Посуточная_НГДП!MG3</f>
        <v>345</v>
      </c>
      <c r="O107" s="5" t="n">
        <f aca="false">1+N107</f>
        <v>346</v>
      </c>
      <c r="P107" s="5" t="s">
        <v>102</v>
      </c>
    </row>
    <row r="108" s="247" customFormat="true" ht="15" hidden="true" customHeight="false" outlineLevel="0" collapsed="false">
      <c r="A108" s="237" t="s">
        <v>103</v>
      </c>
      <c r="B108" s="102" t="s">
        <v>491</v>
      </c>
      <c r="C108" s="39"/>
      <c r="D108" s="229"/>
      <c r="E108" s="238"/>
      <c r="F108" s="239"/>
      <c r="G108" s="242" t="n">
        <f aca="false">-Посуточная_НГДП!JC101</f>
        <v>0</v>
      </c>
      <c r="H108" s="858"/>
      <c r="I108" s="241"/>
      <c r="J108" s="239"/>
      <c r="K108" s="242"/>
      <c r="L108" s="243"/>
      <c r="M108" s="103"/>
      <c r="N108" s="245"/>
      <c r="O108" s="245"/>
      <c r="P108" s="245"/>
      <c r="Q108" s="245"/>
      <c r="R108" s="245"/>
      <c r="S108" s="246"/>
      <c r="T108" s="245"/>
    </row>
    <row r="109" customFormat="false" ht="15" hidden="false" customHeight="false" outlineLevel="0" collapsed="false">
      <c r="A109" s="78"/>
      <c r="B109" s="102" t="s">
        <v>54</v>
      </c>
      <c r="C109" s="248"/>
      <c r="D109" s="50"/>
      <c r="E109" s="51"/>
      <c r="F109" s="195"/>
      <c r="G109" s="96" t="n">
        <f aca="false">IF($D$39&gt;0,D39,0)</f>
        <v>132.467</v>
      </c>
      <c r="H109" s="51" t="n">
        <f aca="false">G109-F109</f>
        <v>132.467</v>
      </c>
      <c r="I109" s="53"/>
      <c r="J109" s="52"/>
      <c r="K109" s="50"/>
      <c r="L109" s="54"/>
      <c r="M109" s="103"/>
    </row>
    <row r="110" customFormat="false" ht="15" hidden="false" customHeight="false" outlineLevel="0" collapsed="false">
      <c r="A110" s="78"/>
      <c r="B110" s="102" t="s">
        <v>55</v>
      </c>
      <c r="C110" s="39"/>
      <c r="D110" s="50"/>
      <c r="E110" s="51"/>
      <c r="F110" s="195"/>
      <c r="G110" s="96" t="n">
        <f aca="false">IF($D$39&lt;0,D39,0)</f>
        <v>0</v>
      </c>
      <c r="H110" s="205"/>
      <c r="I110" s="53"/>
      <c r="J110" s="52"/>
      <c r="K110" s="50"/>
      <c r="L110" s="54"/>
      <c r="M110" s="103"/>
    </row>
    <row r="111" customFormat="false" ht="15" hidden="false" customHeight="false" outlineLevel="0" collapsed="false">
      <c r="A111" s="249" t="n">
        <f aca="false">A107+1</f>
        <v>18</v>
      </c>
      <c r="B111" s="250" t="s">
        <v>56</v>
      </c>
      <c r="C111" s="248"/>
      <c r="D111" s="215"/>
      <c r="E111" s="212"/>
      <c r="F111" s="190" t="n">
        <f aca="false">-INDEX(Посуточная_НГДП!$A:$NF,MATCH($A$2-1,Посуточная_НГДП!$A:$A,0)+2,N111)</f>
        <v>-0</v>
      </c>
      <c r="G111" s="207" t="n">
        <f aca="false">-INDEX(Посуточная_НГДП!$A:$NF,MATCH($A$2-1,Посуточная_НГДП!$A:$A,0)+2,O111)-INDEX(Посуточная_НГДП!A:NF,MATCH('Доклад НГДП'!$A$2-1,Посуточная_НГДП!$A:$A,0)+2,Посуточная_НГДП!JG3)</f>
        <v>-0</v>
      </c>
      <c r="H111" s="51" t="n">
        <f aca="false">G111-F111</f>
        <v>0</v>
      </c>
      <c r="I111" s="213"/>
      <c r="J111" s="214"/>
      <c r="K111" s="215"/>
      <c r="L111" s="216"/>
      <c r="M111" s="64"/>
      <c r="N111" s="5" t="n">
        <f aca="false">Посуточная_НГДП!JJ3</f>
        <v>270</v>
      </c>
      <c r="O111" s="5" t="n">
        <f aca="false">1+N111</f>
        <v>271</v>
      </c>
      <c r="P111" s="5" t="s">
        <v>106</v>
      </c>
    </row>
    <row r="112" customFormat="false" ht="15.75" hidden="false" customHeight="false" outlineLevel="0" collapsed="false">
      <c r="A112" s="251" t="n">
        <f aca="false">A111+1</f>
        <v>19</v>
      </c>
      <c r="B112" s="252" t="s">
        <v>58</v>
      </c>
      <c r="C112" s="253"/>
      <c r="D112" s="254"/>
      <c r="E112" s="255"/>
      <c r="F112" s="256" t="n">
        <f aca="false">INDEX(Посуточная_НГДП!$A:$LF,MATCH($A$2-1,Посуточная_НГДП!$A:$A,0)+2,N112)</f>
        <v>0</v>
      </c>
      <c r="G112" s="859" t="n">
        <f aca="false">INDEX(Посуточная_НГДП!$A:$LF,MATCH($A$2-1,Посуточная_НГДП!$A:$A,0)+2,O112)</f>
        <v>0</v>
      </c>
      <c r="H112" s="110" t="n">
        <f aca="false">G112-F112</f>
        <v>0</v>
      </c>
      <c r="I112" s="258"/>
      <c r="J112" s="253"/>
      <c r="K112" s="254"/>
      <c r="L112" s="259"/>
      <c r="M112" s="260"/>
      <c r="N112" s="5" t="n">
        <f aca="false">Посуточная_НГДП!ET3</f>
        <v>150</v>
      </c>
      <c r="O112" s="5" t="n">
        <f aca="false">1+N112</f>
        <v>151</v>
      </c>
      <c r="P112" s="5" t="s">
        <v>59</v>
      </c>
    </row>
    <row r="113" customFormat="false" ht="15" hidden="false" customHeight="false" outlineLevel="0" collapsed="false">
      <c r="A113" s="116" t="s">
        <v>107</v>
      </c>
      <c r="B113" s="261" t="str">
        <f aca="false">CONCATENATE("Ожидаемая на ",A1," ",G2)</f>
        <v>Ожидаемая на 31  января</v>
      </c>
      <c r="C113" s="119"/>
      <c r="D113" s="119"/>
      <c r="E113" s="119"/>
      <c r="F113" s="119" t="n">
        <f aca="false">F77+F86+F87+F89+F90+F94+F95+F99+F100+F101+F102+F103+F106+F111+F112</f>
        <v>7199.893</v>
      </c>
      <c r="G113" s="167" t="n">
        <f aca="false">G77+G86+G87+G89+G90+G94+G95+G99+G100+G101+G102+G103+G106+G111+G108+G109+G110+G112</f>
        <v>7183.356</v>
      </c>
      <c r="H113" s="119" t="n">
        <f aca="false">G113-F113</f>
        <v>-16.5370000000003</v>
      </c>
      <c r="I113" s="121"/>
      <c r="J113" s="119"/>
      <c r="K113" s="119"/>
      <c r="L113" s="119"/>
      <c r="M113" s="262"/>
    </row>
    <row r="114" customFormat="false" ht="15" hidden="true" customHeight="true" outlineLevel="0" collapsed="false">
      <c r="A114" s="116"/>
      <c r="B114" s="263" t="s">
        <v>108</v>
      </c>
      <c r="C114" s="119"/>
      <c r="D114" s="119"/>
      <c r="E114" s="119"/>
      <c r="F114" s="264" t="n">
        <f aca="false">F113-Посуточная_НГДП!ET99+Посуточная_НГДП!JJ99</f>
        <v>7199.893</v>
      </c>
      <c r="G114" s="264" t="n">
        <f aca="false">G113-G111+G112</f>
        <v>7183.356</v>
      </c>
      <c r="H114" s="119"/>
      <c r="I114" s="119"/>
      <c r="J114" s="119"/>
      <c r="K114" s="119"/>
      <c r="L114" s="119"/>
      <c r="M114" s="265"/>
    </row>
    <row r="115" customFormat="false" ht="15.75" hidden="false" customHeight="false" outlineLevel="0" collapsed="false">
      <c r="A115" s="266"/>
      <c r="B115" s="267" t="s">
        <v>109</v>
      </c>
      <c r="C115" s="268"/>
      <c r="D115" s="269"/>
      <c r="E115" s="269"/>
      <c r="F115" s="269" t="n">
        <f aca="false">Посуточная_НГДП!KH102/'Доклад НГДП'!A1</f>
        <v>7199.99000853099</v>
      </c>
      <c r="G115" s="269" t="n">
        <f aca="false">Посуточная_НГДП!KI102/'Доклад НГДП'!A1</f>
        <v>7220.85667741935</v>
      </c>
      <c r="H115" s="269" t="n">
        <f aca="false">G115-F115</f>
        <v>20.8666688883695</v>
      </c>
      <c r="I115" s="268"/>
      <c r="J115" s="269"/>
      <c r="K115" s="269"/>
      <c r="L115" s="269"/>
      <c r="M115" s="270"/>
      <c r="N115" s="5" t="n">
        <v>139</v>
      </c>
      <c r="O115" s="5" t="n">
        <f aca="false">1+N115</f>
        <v>140</v>
      </c>
      <c r="P115" s="5" t="s">
        <v>32</v>
      </c>
    </row>
    <row r="116" customFormat="false" ht="15" hidden="false" customHeight="false" outlineLevel="0" collapsed="false">
      <c r="C116" s="116"/>
      <c r="D116" s="116"/>
      <c r="E116" s="116"/>
      <c r="G116" s="271" t="n">
        <f aca="false">INDEX(Посуточная_НГДП!A:KP,MATCH('Доклад НГДП'!A1,Посуточная_НГДП!A:A,0)+2,Посуточная_НГДП!KI3)</f>
        <v>7164.909</v>
      </c>
    </row>
    <row r="117" customFormat="false" ht="15" hidden="false" customHeight="false" outlineLevel="0" collapsed="false">
      <c r="G117" s="122"/>
    </row>
  </sheetData>
  <sheetProtection sheet="true" password="cf36" formatCells="false" formatColumns="false" formatRows="false" insertColumns="false" insertRows="false" insertHyperlinks="false" deleteColumns="false" deleteRows="false" sort="false" autoFilter="false" pivotTables="false"/>
  <mergeCells count="17">
    <mergeCell ref="A5:A6"/>
    <mergeCell ref="B5:B6"/>
    <mergeCell ref="C5:E5"/>
    <mergeCell ref="F5:H5"/>
    <mergeCell ref="J5:L5"/>
    <mergeCell ref="M39:M40"/>
    <mergeCell ref="A42:A43"/>
    <mergeCell ref="B42:B43"/>
    <mergeCell ref="C42:E42"/>
    <mergeCell ref="F42:H42"/>
    <mergeCell ref="J42:L42"/>
    <mergeCell ref="A75:A76"/>
    <mergeCell ref="B75:B76"/>
    <mergeCell ref="C75:E75"/>
    <mergeCell ref="F75:H75"/>
    <mergeCell ref="J75:L75"/>
    <mergeCell ref="H114:K114"/>
  </mergeCells>
  <conditionalFormatting sqref="G72">
    <cfRule type="expression" priority="2" aboveAverage="0" equalAverage="0" bottom="0" percent="0" rank="0" text="" dxfId="2037">
      <formula>ABS($G$72-$G$116)&gt;10</formula>
    </cfRule>
  </conditionalFormatting>
  <conditionalFormatting sqref="G110">
    <cfRule type="expression" priority="3" aboveAverage="0" equalAverage="0" bottom="0" percent="0" rank="0" text="" dxfId="2038">
      <formula>G110&gt;0</formula>
    </cfRule>
  </conditionalFormatting>
  <conditionalFormatting sqref="G36">
    <cfRule type="expression" priority="4" aboveAverage="0" equalAverage="0" bottom="0" percent="0" rank="0" text="" dxfId="2039">
      <formula>G36&gt;0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NF149"/>
  <sheetViews>
    <sheetView showFormulas="false" showGridLines="true" showRowColHeaders="true" showZeros="true" rightToLeft="false" tabSelected="false" showOutlineSymbols="true" defaultGridColor="true" view="pageBreakPreview" topLeftCell="A1" colorId="64" zoomScale="70" zoomScaleNormal="55" zoomScalePageLayoutView="70" workbookViewId="0">
      <pane xSplit="1" ySplit="6" topLeftCell="IH61" activePane="bottomRight" state="frozen"/>
      <selection pane="topLeft" activeCell="A1" activeCellId="0" sqref="A1"/>
      <selection pane="topRight" activeCell="IH1" activeCellId="0" sqref="IH1"/>
      <selection pane="bottomLeft" activeCell="A61" activeCellId="0" sqref="A61"/>
      <selection pane="bottomRight" activeCell="KS101" activeCellId="0" sqref="KS101"/>
    </sheetView>
  </sheetViews>
  <sheetFormatPr defaultColWidth="9.1484375" defaultRowHeight="15" zeroHeight="false" outlineLevelRow="0" outlineLevelCol="0"/>
  <cols>
    <col collapsed="false" customWidth="false" hidden="false" outlineLevel="0" max="2" min="1" style="921" width="9.14"/>
    <col collapsed="false" customWidth="true" hidden="false" outlineLevel="0" max="3" min="3" style="921" width="10"/>
    <col collapsed="false" customWidth="true" hidden="true" outlineLevel="0" max="5" min="4" style="921" width="10"/>
    <col collapsed="false" customWidth="false" hidden="true" outlineLevel="0" max="8" min="6" style="921" width="9.14"/>
    <col collapsed="false" customWidth="true" hidden="false" outlineLevel="0" max="9" min="9" style="921" width="10.29"/>
    <col collapsed="false" customWidth="false" hidden="false" outlineLevel="0" max="10" min="10" style="921" width="9.14"/>
    <col collapsed="false" customWidth="false" hidden="true" outlineLevel="0" max="15" min="11" style="921" width="9.14"/>
    <col collapsed="false" customWidth="true" hidden="false" outlineLevel="0" max="17" min="16" style="921" width="9.42"/>
    <col collapsed="false" customWidth="false" hidden="true" outlineLevel="0" max="19" min="18" style="921" width="9.14"/>
    <col collapsed="false" customWidth="false" hidden="false" outlineLevel="0" max="21" min="20" style="921" width="9.14"/>
    <col collapsed="false" customWidth="false" hidden="true" outlineLevel="0" max="26" min="22" style="921" width="9.14"/>
    <col collapsed="false" customWidth="false" hidden="false" outlineLevel="0" max="28" min="27" style="921" width="9.14"/>
    <col collapsed="false" customWidth="false" hidden="true" outlineLevel="0" max="33" min="29" style="921" width="9.14"/>
    <col collapsed="false" customWidth="false" hidden="false" outlineLevel="0" max="35" min="34" style="921" width="9.14"/>
    <col collapsed="false" customWidth="false" hidden="true" outlineLevel="0" max="37" min="36" style="921" width="9.14"/>
    <col collapsed="false" customWidth="false" hidden="false" outlineLevel="0" max="38" min="38" style="921" width="9.14"/>
    <col collapsed="false" customWidth="false" hidden="true" outlineLevel="0" max="41" min="39" style="921" width="9.14"/>
    <col collapsed="false" customWidth="false" hidden="false" outlineLevel="0" max="42" min="42" style="921" width="9.14"/>
    <col collapsed="false" customWidth="false" hidden="true" outlineLevel="0" max="45" min="43" style="921" width="9.14"/>
    <col collapsed="false" customWidth="false" hidden="false" outlineLevel="0" max="47" min="46" style="921" width="9.14"/>
    <col collapsed="false" customWidth="false" hidden="true" outlineLevel="0" max="49" min="48" style="921" width="9.14"/>
    <col collapsed="false" customWidth="false" hidden="false" outlineLevel="0" max="50" min="50" style="921" width="9.14"/>
    <col collapsed="false" customWidth="false" hidden="true" outlineLevel="0" max="53" min="51" style="921" width="9.14"/>
    <col collapsed="false" customWidth="false" hidden="false" outlineLevel="0" max="54" min="54" style="921" width="9.14"/>
    <col collapsed="false" customWidth="false" hidden="true" outlineLevel="0" max="57" min="55" style="921" width="9.14"/>
    <col collapsed="false" customWidth="false" hidden="false" outlineLevel="0" max="59" min="58" style="921" width="9.14"/>
    <col collapsed="false" customWidth="false" hidden="true" outlineLevel="0" max="61" min="60" style="921" width="9.14"/>
    <col collapsed="false" customWidth="false" hidden="false" outlineLevel="0" max="63" min="62" style="921" width="9.14"/>
    <col collapsed="false" customWidth="false" hidden="true" outlineLevel="0" max="65" min="64" style="921" width="9.14"/>
    <col collapsed="false" customWidth="false" hidden="false" outlineLevel="0" max="67" min="66" style="921" width="9.14"/>
    <col collapsed="false" customWidth="false" hidden="true" outlineLevel="0" max="69" min="68" style="921" width="9.14"/>
    <col collapsed="false" customWidth="false" hidden="false" outlineLevel="0" max="70" min="70" style="921" width="9.14"/>
    <col collapsed="false" customWidth="false" hidden="true" outlineLevel="0" max="73" min="71" style="921" width="9.14"/>
    <col collapsed="false" customWidth="false" hidden="false" outlineLevel="0" max="74" min="74" style="921" width="9.14"/>
    <col collapsed="false" customWidth="false" hidden="true" outlineLevel="0" max="77" min="75" style="921" width="9.14"/>
    <col collapsed="false" customWidth="false" hidden="false" outlineLevel="0" max="79" min="78" style="921" width="9.14"/>
    <col collapsed="false" customWidth="false" hidden="true" outlineLevel="0" max="81" min="80" style="921" width="9.14"/>
    <col collapsed="false" customWidth="true" hidden="false" outlineLevel="0" max="82" min="82" style="921" width="9"/>
    <col collapsed="false" customWidth="false" hidden="true" outlineLevel="0" max="85" min="83" style="921" width="9.14"/>
    <col collapsed="false" customWidth="false" hidden="false" outlineLevel="0" max="86" min="86" style="922" width="9.14"/>
    <col collapsed="false" customWidth="false" hidden="true" outlineLevel="0" max="89" min="87" style="922" width="9.14"/>
    <col collapsed="false" customWidth="false" hidden="false" outlineLevel="0" max="91" min="90" style="921" width="9.14"/>
    <col collapsed="false" customWidth="false" hidden="true" outlineLevel="0" max="93" min="92" style="921" width="9.14"/>
    <col collapsed="false" customWidth="false" hidden="false" outlineLevel="0" max="95" min="94" style="921" width="9.14"/>
    <col collapsed="false" customWidth="false" hidden="true" outlineLevel="0" max="100" min="96" style="921" width="9.14"/>
    <col collapsed="false" customWidth="false" hidden="false" outlineLevel="0" max="102" min="101" style="921" width="9.14"/>
    <col collapsed="false" customWidth="false" hidden="true" outlineLevel="0" max="107" min="103" style="921" width="9.14"/>
    <col collapsed="false" customWidth="false" hidden="false" outlineLevel="0" max="108" min="108" style="921" width="9.14"/>
    <col collapsed="false" customWidth="true" hidden="false" outlineLevel="0" max="109" min="109" style="921" width="10.57"/>
    <col collapsed="false" customWidth="true" hidden="true" outlineLevel="0" max="110" min="110" style="921" width="11.57"/>
    <col collapsed="false" customWidth="false" hidden="true" outlineLevel="0" max="111" min="111" style="921" width="9.14"/>
    <col collapsed="false" customWidth="false" hidden="false" outlineLevel="0" max="112" min="112" style="921" width="9.14"/>
    <col collapsed="false" customWidth="false" hidden="true" outlineLevel="0" max="115" min="113" style="921" width="9.14"/>
    <col collapsed="false" customWidth="false" hidden="false" outlineLevel="0" max="116" min="116" style="921" width="9.14"/>
    <col collapsed="false" customWidth="false" hidden="true" outlineLevel="0" max="119" min="117" style="921" width="9.14"/>
    <col collapsed="false" customWidth="false" hidden="false" outlineLevel="0" max="121" min="120" style="921" width="9.14"/>
    <col collapsed="false" customWidth="false" hidden="true" outlineLevel="0" max="123" min="122" style="921" width="9.14"/>
    <col collapsed="false" customWidth="false" hidden="false" outlineLevel="0" max="125" min="124" style="921" width="9.14"/>
    <col collapsed="false" customWidth="false" hidden="true" outlineLevel="0" max="130" min="126" style="921" width="9.14"/>
    <col collapsed="false" customWidth="false" hidden="false" outlineLevel="0" max="132" min="131" style="922" width="9.14"/>
    <col collapsed="false" customWidth="false" hidden="true" outlineLevel="0" max="137" min="133" style="922" width="9.14"/>
    <col collapsed="false" customWidth="false" hidden="false" outlineLevel="0" max="138" min="138" style="921" width="9.14"/>
    <col collapsed="false" customWidth="true" hidden="false" outlineLevel="0" max="139" min="139" style="921" width="10.29"/>
    <col collapsed="false" customWidth="false" hidden="true" outlineLevel="0" max="141" min="140" style="921" width="9.14"/>
    <col collapsed="false" customWidth="false" hidden="false" outlineLevel="0" max="143" min="142" style="921" width="9.14"/>
    <col collapsed="false" customWidth="false" hidden="true" outlineLevel="0" max="145" min="144" style="921" width="9.14"/>
    <col collapsed="false" customWidth="false" hidden="false" outlineLevel="0" max="147" min="146" style="921" width="9.14"/>
    <col collapsed="false" customWidth="false" hidden="true" outlineLevel="0" max="149" min="148" style="921" width="9.14"/>
    <col collapsed="false" customWidth="false" hidden="false" outlineLevel="0" max="151" min="150" style="921" width="9.14"/>
    <col collapsed="false" customWidth="false" hidden="true" outlineLevel="0" max="153" min="152" style="921" width="9.14"/>
    <col collapsed="false" customWidth="false" hidden="false" outlineLevel="0" max="155" min="154" style="921" width="9.14"/>
    <col collapsed="false" customWidth="false" hidden="true" outlineLevel="0" max="157" min="156" style="921" width="9.14"/>
    <col collapsed="false" customWidth="false" hidden="false" outlineLevel="0" max="159" min="158" style="921" width="9.14"/>
    <col collapsed="false" customWidth="false" hidden="true" outlineLevel="0" max="164" min="160" style="921" width="9.14"/>
    <col collapsed="false" customWidth="false" hidden="false" outlineLevel="0" max="173" min="165" style="921" width="9.14"/>
    <col collapsed="false" customWidth="false" hidden="true" outlineLevel="0" max="175" min="174" style="921" width="9.14"/>
    <col collapsed="false" customWidth="true" hidden="false" outlineLevel="0" max="177" min="176" style="921" width="9"/>
    <col collapsed="false" customWidth="true" hidden="true" outlineLevel="0" max="181" min="178" style="921" width="9"/>
    <col collapsed="false" customWidth="false" hidden="true" outlineLevel="0" max="182" min="182" style="921" width="9.14"/>
    <col collapsed="false" customWidth="false" hidden="false" outlineLevel="0" max="184" min="183" style="921" width="9.14"/>
    <col collapsed="false" customWidth="false" hidden="true" outlineLevel="0" max="189" min="185" style="921" width="9.14"/>
    <col collapsed="false" customWidth="false" hidden="false" outlineLevel="0" max="191" min="190" style="921" width="9.14"/>
    <col collapsed="false" customWidth="false" hidden="true" outlineLevel="0" max="193" min="192" style="921" width="9.14"/>
    <col collapsed="false" customWidth="false" hidden="false" outlineLevel="0" max="194" min="194" style="921" width="9.14"/>
    <col collapsed="false" customWidth="false" hidden="true" outlineLevel="0" max="200" min="195" style="921" width="9.14"/>
    <col collapsed="false" customWidth="false" hidden="false" outlineLevel="0" max="201" min="201" style="921" width="9.14"/>
    <col collapsed="false" customWidth="false" hidden="true" outlineLevel="0" max="207" min="202" style="921" width="9.14"/>
    <col collapsed="false" customWidth="false" hidden="false" outlineLevel="0" max="209" min="208" style="921" width="9.14"/>
    <col collapsed="false" customWidth="false" hidden="true" outlineLevel="0" max="211" min="210" style="921" width="9.14"/>
    <col collapsed="false" customWidth="false" hidden="false" outlineLevel="0" max="220" min="212" style="921" width="9.14"/>
    <col collapsed="false" customWidth="false" hidden="true" outlineLevel="0" max="225" min="221" style="921" width="9.14"/>
    <col collapsed="false" customWidth="false" hidden="false" outlineLevel="0" max="227" min="226" style="921" width="9.14"/>
    <col collapsed="false" customWidth="false" hidden="true" outlineLevel="0" max="229" min="228" style="921" width="9.14"/>
    <col collapsed="false" customWidth="false" hidden="false" outlineLevel="0" max="231" min="230" style="921" width="9.14"/>
    <col collapsed="false" customWidth="false" hidden="true" outlineLevel="0" max="233" min="232" style="921" width="9.14"/>
    <col collapsed="false" customWidth="false" hidden="false" outlineLevel="0" max="235" min="234" style="921" width="9.14"/>
    <col collapsed="false" customWidth="false" hidden="true" outlineLevel="0" max="237" min="236" style="921" width="9.14"/>
    <col collapsed="false" customWidth="false" hidden="false" outlineLevel="0" max="238" min="238" style="921" width="9.14"/>
    <col collapsed="false" customWidth="false" hidden="true" outlineLevel="0" max="241" min="239" style="921" width="9.14"/>
    <col collapsed="false" customWidth="false" hidden="false" outlineLevel="0" max="242" min="242" style="921" width="9.14"/>
    <col collapsed="false" customWidth="false" hidden="true" outlineLevel="0" max="245" min="243" style="921" width="9.14"/>
    <col collapsed="false" customWidth="false" hidden="false" outlineLevel="0" max="247" min="246" style="921" width="9.14"/>
    <col collapsed="false" customWidth="false" hidden="true" outlineLevel="0" max="249" min="248" style="921" width="9.14"/>
    <col collapsed="false" customWidth="false" hidden="false" outlineLevel="0" max="251" min="250" style="921" width="9.14"/>
    <col collapsed="false" customWidth="false" hidden="true" outlineLevel="0" max="253" min="252" style="921" width="9.14"/>
    <col collapsed="false" customWidth="false" hidden="false" outlineLevel="0" max="254" min="254" style="921" width="9.14"/>
    <col collapsed="false" customWidth="true" hidden="false" outlineLevel="0" max="255" min="255" style="921" width="10.14"/>
    <col collapsed="false" customWidth="false" hidden="true" outlineLevel="0" max="257" min="256" style="921" width="9.14"/>
    <col collapsed="false" customWidth="false" hidden="false" outlineLevel="0" max="259" min="258" style="921" width="9.14"/>
    <col collapsed="false" customWidth="false" hidden="true" outlineLevel="0" max="261" min="260" style="921" width="9.14"/>
    <col collapsed="false" customWidth="false" hidden="false" outlineLevel="0" max="263" min="262" style="921" width="9.14"/>
    <col collapsed="false" customWidth="false" hidden="true" outlineLevel="0" max="265" min="264" style="921" width="9.14"/>
    <col collapsed="false" customWidth="false" hidden="false" outlineLevel="0" max="267" min="266" style="921" width="9.14"/>
    <col collapsed="false" customWidth="false" hidden="true" outlineLevel="0" max="269" min="268" style="921" width="9.14"/>
    <col collapsed="false" customWidth="false" hidden="false" outlineLevel="0" max="271" min="270" style="921" width="9.14"/>
    <col collapsed="false" customWidth="false" hidden="true" outlineLevel="0" max="273" min="272" style="921" width="9.14"/>
    <col collapsed="false" customWidth="false" hidden="false" outlineLevel="0" max="275" min="274" style="921" width="9.14"/>
    <col collapsed="false" customWidth="false" hidden="true" outlineLevel="0" max="277" min="276" style="921" width="9.14"/>
    <col collapsed="false" customWidth="false" hidden="false" outlineLevel="0" max="279" min="278" style="921" width="9.14"/>
    <col collapsed="false" customWidth="false" hidden="true" outlineLevel="0" max="281" min="280" style="921" width="9.14"/>
    <col collapsed="false" customWidth="false" hidden="false" outlineLevel="0" max="283" min="282" style="921" width="9.14"/>
    <col collapsed="false" customWidth="false" hidden="true" outlineLevel="0" max="293" min="284" style="921" width="9.14"/>
    <col collapsed="false" customWidth="true" hidden="false" outlineLevel="0" max="294" min="294" style="921" width="10.71"/>
    <col collapsed="false" customWidth="true" hidden="false" outlineLevel="0" max="295" min="295" style="921" width="11"/>
    <col collapsed="false" customWidth="true" hidden="true" outlineLevel="0" max="296" min="296" style="921" width="11"/>
    <col collapsed="false" customWidth="false" hidden="true" outlineLevel="0" max="297" min="297" style="921" width="9.14"/>
    <col collapsed="false" customWidth="true" hidden="true" outlineLevel="0" max="298" min="298" style="921" width="16.71"/>
    <col collapsed="false" customWidth="true" hidden="true" outlineLevel="0" max="300" min="299" style="921" width="10.42"/>
    <col collapsed="false" customWidth="false" hidden="false" outlineLevel="0" max="301" min="301" style="921" width="9.14"/>
    <col collapsed="false" customWidth="true" hidden="false" outlineLevel="0" max="302" min="302" style="921" width="10.85"/>
    <col collapsed="false" customWidth="false" hidden="false" outlineLevel="0" max="303" min="303" style="923" width="9.14"/>
    <col collapsed="false" customWidth="false" hidden="false" outlineLevel="0" max="305" min="304" style="921" width="9.14"/>
    <col collapsed="false" customWidth="true" hidden="false" outlineLevel="0" max="306" min="306" style="921" width="17.57"/>
    <col collapsed="false" customWidth="true" hidden="false" outlineLevel="0" max="307" min="307" style="921" width="10.85"/>
    <col collapsed="false" customWidth="false" hidden="false" outlineLevel="0" max="318" min="308" style="921" width="9.14"/>
    <col collapsed="false" customWidth="false" hidden="false" outlineLevel="0" max="334" min="319" style="924" width="9.14"/>
    <col collapsed="false" customWidth="true" hidden="false" outlineLevel="0" max="335" min="335" style="924" width="12.71"/>
    <col collapsed="false" customWidth="true" hidden="false" outlineLevel="0" max="336" min="336" style="924" width="12.15"/>
    <col collapsed="false" customWidth="false" hidden="false" outlineLevel="0" max="342" min="337" style="924" width="9.14"/>
    <col collapsed="false" customWidth="true" hidden="false" outlineLevel="0" max="343" min="343" style="924" width="12.15"/>
    <col collapsed="false" customWidth="true" hidden="false" outlineLevel="0" max="344" min="344" style="924" width="11.57"/>
    <col collapsed="false" customWidth="true" hidden="false" outlineLevel="0" max="345" min="345" style="924" width="11.71"/>
    <col collapsed="false" customWidth="true" hidden="false" outlineLevel="0" max="348" min="346" style="924" width="11.14"/>
    <col collapsed="false" customWidth="false" hidden="false" outlineLevel="0" max="364" min="349" style="921" width="9.14"/>
    <col collapsed="false" customWidth="true" hidden="false" outlineLevel="0" max="365" min="365" style="921" width="13"/>
    <col collapsed="false" customWidth="true" hidden="false" outlineLevel="0" max="366" min="366" style="921" width="12.29"/>
    <col collapsed="false" customWidth="true" hidden="false" outlineLevel="0" max="369" min="367" style="921" width="14.71"/>
    <col collapsed="false" customWidth="true" hidden="false" outlineLevel="0" max="370" min="370" style="921" width="14.14"/>
    <col collapsed="false" customWidth="false" hidden="false" outlineLevel="0" max="16384" min="371" style="921" width="9.14"/>
  </cols>
  <sheetData>
    <row r="1" customFormat="false" ht="22.5" hidden="false" customHeight="true" outlineLevel="0" collapsed="false">
      <c r="A1" s="925" t="str">
        <f aca="false">CONCATENATE("Анализ и прогноз выполнения графика добычи за ",TEXT(Доклад!G1,"ММММ ГГГГ")," НГДП")</f>
        <v>Анализ и прогноз выполнения графика добычи за Январь 2024 НГДП</v>
      </c>
      <c r="B1" s="925"/>
      <c r="C1" s="925"/>
      <c r="D1" s="925"/>
      <c r="E1" s="925"/>
      <c r="F1" s="925"/>
      <c r="G1" s="925"/>
      <c r="H1" s="925"/>
      <c r="I1" s="925"/>
      <c r="J1" s="925"/>
      <c r="K1" s="925"/>
      <c r="L1" s="925"/>
      <c r="M1" s="925"/>
      <c r="N1" s="925"/>
      <c r="O1" s="925"/>
      <c r="P1" s="925"/>
      <c r="Q1" s="925"/>
      <c r="R1" s="925"/>
      <c r="S1" s="925"/>
      <c r="T1" s="925"/>
      <c r="U1" s="925"/>
      <c r="V1" s="925"/>
      <c r="W1" s="925"/>
      <c r="X1" s="925"/>
      <c r="Y1" s="925"/>
      <c r="Z1" s="925"/>
      <c r="AA1" s="925"/>
      <c r="AB1" s="925"/>
      <c r="AC1" s="925"/>
      <c r="AD1" s="925"/>
      <c r="AE1" s="925"/>
      <c r="AF1" s="925"/>
      <c r="AG1" s="925"/>
      <c r="AH1" s="925"/>
      <c r="AI1" s="925"/>
      <c r="AJ1" s="925"/>
      <c r="AK1" s="925"/>
      <c r="AL1" s="925"/>
      <c r="AM1" s="925"/>
      <c r="AN1" s="925"/>
      <c r="AO1" s="925"/>
      <c r="AP1" s="925"/>
      <c r="AQ1" s="925"/>
      <c r="AR1" s="925"/>
      <c r="AS1" s="925"/>
      <c r="AT1" s="925"/>
      <c r="AU1" s="925"/>
      <c r="AV1" s="925"/>
      <c r="AW1" s="925"/>
      <c r="AX1" s="925"/>
      <c r="AY1" s="925"/>
      <c r="AZ1" s="925"/>
      <c r="BA1" s="925"/>
      <c r="BB1" s="925"/>
      <c r="BC1" s="925"/>
      <c r="BD1" s="925"/>
      <c r="BE1" s="925"/>
      <c r="BF1" s="925"/>
      <c r="BG1" s="925"/>
      <c r="BH1" s="925"/>
      <c r="BI1" s="925"/>
      <c r="BJ1" s="925"/>
      <c r="BK1" s="925"/>
    </row>
    <row r="2" s="928" customFormat="true" ht="33.75" hidden="false" customHeight="true" outlineLevel="0" collapsed="false">
      <c r="A2" s="926"/>
      <c r="B2" s="927" t="s">
        <v>495</v>
      </c>
      <c r="C2" s="927"/>
      <c r="D2" s="927"/>
      <c r="E2" s="927"/>
      <c r="F2" s="927"/>
      <c r="G2" s="927"/>
      <c r="H2" s="927"/>
      <c r="I2" s="927"/>
      <c r="J2" s="927"/>
      <c r="K2" s="927"/>
      <c r="L2" s="927"/>
      <c r="M2" s="927"/>
      <c r="N2" s="927"/>
      <c r="O2" s="927"/>
      <c r="P2" s="927"/>
      <c r="Q2" s="927"/>
      <c r="R2" s="927"/>
      <c r="S2" s="927"/>
      <c r="T2" s="927"/>
      <c r="U2" s="927"/>
      <c r="V2" s="927"/>
      <c r="W2" s="927"/>
      <c r="X2" s="927"/>
      <c r="Y2" s="927"/>
      <c r="Z2" s="927"/>
      <c r="AA2" s="927"/>
      <c r="AB2" s="927"/>
      <c r="AC2" s="927"/>
      <c r="AD2" s="927"/>
      <c r="AE2" s="927"/>
      <c r="AF2" s="927"/>
      <c r="AG2" s="927"/>
      <c r="AH2" s="927"/>
      <c r="AI2" s="927"/>
      <c r="AJ2" s="927"/>
      <c r="AK2" s="927"/>
      <c r="AL2" s="927"/>
      <c r="AM2" s="927"/>
      <c r="AN2" s="927"/>
      <c r="AO2" s="927"/>
      <c r="AP2" s="927"/>
      <c r="AQ2" s="927"/>
      <c r="AR2" s="927"/>
      <c r="AS2" s="927"/>
      <c r="AT2" s="927"/>
      <c r="AU2" s="927"/>
      <c r="AV2" s="927"/>
      <c r="AW2" s="927"/>
      <c r="AX2" s="927"/>
      <c r="AY2" s="927"/>
      <c r="AZ2" s="927"/>
      <c r="BA2" s="927"/>
      <c r="BB2" s="927"/>
      <c r="BC2" s="927"/>
      <c r="BD2" s="927"/>
      <c r="BE2" s="927"/>
      <c r="BF2" s="927"/>
      <c r="BG2" s="927"/>
      <c r="BH2" s="927"/>
      <c r="BI2" s="927"/>
      <c r="BJ2" s="927"/>
      <c r="BK2" s="927"/>
      <c r="BL2" s="927"/>
      <c r="BM2" s="927"/>
      <c r="BN2" s="927"/>
      <c r="BO2" s="927"/>
      <c r="BP2" s="927"/>
      <c r="BQ2" s="927"/>
      <c r="BR2" s="927"/>
      <c r="BS2" s="927"/>
      <c r="BT2" s="927"/>
      <c r="BU2" s="927"/>
      <c r="BV2" s="927"/>
      <c r="BW2" s="927"/>
      <c r="BX2" s="927"/>
      <c r="BY2" s="927"/>
      <c r="BZ2" s="927"/>
      <c r="CA2" s="927"/>
      <c r="CD2" s="929" t="s">
        <v>495</v>
      </c>
      <c r="CE2" s="929"/>
      <c r="CF2" s="929"/>
      <c r="CG2" s="929"/>
      <c r="CH2" s="929"/>
      <c r="CI2" s="929"/>
      <c r="CJ2" s="929"/>
      <c r="CK2" s="929"/>
      <c r="CL2" s="929"/>
      <c r="CM2" s="929"/>
      <c r="CP2" s="929" t="s">
        <v>495</v>
      </c>
      <c r="CQ2" s="929"/>
      <c r="CR2" s="929"/>
      <c r="CS2" s="929"/>
      <c r="CT2" s="929"/>
      <c r="CU2" s="929"/>
      <c r="CV2" s="929"/>
      <c r="CW2" s="929"/>
      <c r="CX2" s="929"/>
      <c r="CY2" s="929"/>
      <c r="CZ2" s="929"/>
      <c r="DA2" s="929"/>
      <c r="DB2" s="929"/>
      <c r="DC2" s="929"/>
      <c r="DD2" s="929"/>
      <c r="DE2" s="929"/>
      <c r="DH2" s="929" t="s">
        <v>495</v>
      </c>
      <c r="DI2" s="929"/>
      <c r="DJ2" s="929"/>
      <c r="DK2" s="929"/>
      <c r="DL2" s="929"/>
      <c r="DM2" s="929"/>
      <c r="DN2" s="929"/>
      <c r="DO2" s="929"/>
      <c r="DP2" s="929"/>
      <c r="DQ2" s="929"/>
      <c r="DT2" s="930" t="s">
        <v>496</v>
      </c>
      <c r="DU2" s="930"/>
      <c r="DV2" s="930"/>
      <c r="DW2" s="930"/>
      <c r="DX2" s="930"/>
      <c r="DY2" s="930"/>
      <c r="DZ2" s="930"/>
      <c r="EA2" s="929" t="s">
        <v>495</v>
      </c>
      <c r="EB2" s="929"/>
      <c r="EC2" s="929"/>
      <c r="ED2" s="929"/>
      <c r="EE2" s="929"/>
      <c r="EF2" s="929"/>
      <c r="EG2" s="929"/>
      <c r="EH2" s="929"/>
      <c r="EI2" s="929"/>
      <c r="EJ2" s="929"/>
      <c r="EK2" s="929"/>
      <c r="EL2" s="929"/>
      <c r="EM2" s="929"/>
      <c r="EN2" s="929"/>
      <c r="EO2" s="929"/>
      <c r="EP2" s="929"/>
      <c r="EQ2" s="929"/>
      <c r="ER2" s="931"/>
      <c r="ES2" s="931"/>
      <c r="ET2" s="930" t="s">
        <v>496</v>
      </c>
      <c r="EU2" s="930"/>
      <c r="EV2" s="930"/>
      <c r="EW2" s="930"/>
      <c r="EX2" s="930"/>
      <c r="EY2" s="930"/>
      <c r="EZ2" s="930"/>
      <c r="FA2" s="930"/>
      <c r="FB2" s="930"/>
      <c r="FC2" s="930"/>
      <c r="FD2" s="930"/>
      <c r="FE2" s="930"/>
      <c r="FF2" s="930"/>
      <c r="FG2" s="930"/>
      <c r="FH2" s="930"/>
      <c r="FI2" s="929" t="s">
        <v>495</v>
      </c>
      <c r="FJ2" s="929"/>
      <c r="FK2" s="929"/>
      <c r="FL2" s="929"/>
      <c r="FM2" s="929"/>
      <c r="FN2" s="929"/>
      <c r="FO2" s="929"/>
      <c r="FP2" s="929"/>
      <c r="FQ2" s="929"/>
      <c r="FR2" s="929"/>
      <c r="FS2" s="929"/>
      <c r="FT2" s="929"/>
      <c r="FU2" s="929"/>
      <c r="FV2" s="929"/>
      <c r="FW2" s="929"/>
      <c r="FX2" s="929"/>
      <c r="FY2" s="929"/>
      <c r="FZ2" s="929"/>
      <c r="GA2" s="929"/>
      <c r="GB2" s="929"/>
      <c r="GC2" s="929"/>
      <c r="GD2" s="929"/>
      <c r="GE2" s="929"/>
      <c r="GF2" s="929"/>
      <c r="GG2" s="929"/>
      <c r="GH2" s="929"/>
      <c r="GI2" s="929"/>
      <c r="GJ2" s="929"/>
      <c r="GK2" s="929"/>
      <c r="GL2" s="929"/>
      <c r="GM2" s="929"/>
      <c r="GN2" s="929"/>
      <c r="GO2" s="929"/>
      <c r="GP2" s="929"/>
      <c r="GQ2" s="929"/>
      <c r="GR2" s="929"/>
      <c r="GS2" s="929"/>
      <c r="GT2" s="929"/>
      <c r="GU2" s="929"/>
      <c r="GV2" s="929"/>
      <c r="GW2" s="929"/>
      <c r="GX2" s="929"/>
      <c r="GY2" s="929"/>
      <c r="GZ2" s="929"/>
      <c r="HA2" s="929"/>
      <c r="HB2" s="929"/>
      <c r="HC2" s="929"/>
      <c r="HD2" s="929"/>
      <c r="HE2" s="929"/>
      <c r="HF2" s="929"/>
      <c r="HG2" s="929"/>
      <c r="HH2" s="929"/>
      <c r="HI2" s="929"/>
      <c r="HJ2" s="929"/>
      <c r="HK2" s="929"/>
      <c r="HL2" s="929"/>
      <c r="HM2" s="929"/>
      <c r="HN2" s="929"/>
      <c r="HO2" s="929"/>
      <c r="HP2" s="929"/>
      <c r="HQ2" s="929"/>
      <c r="HR2" s="929"/>
      <c r="HS2" s="929"/>
      <c r="HT2" s="929"/>
      <c r="HU2" s="929"/>
      <c r="HV2" s="929"/>
      <c r="HW2" s="929"/>
      <c r="HX2" s="929"/>
      <c r="HY2" s="929"/>
      <c r="HZ2" s="929"/>
      <c r="IA2" s="929"/>
      <c r="IB2" s="929"/>
      <c r="IC2" s="929"/>
      <c r="ID2" s="929"/>
      <c r="IE2" s="929"/>
      <c r="IF2" s="929"/>
      <c r="IG2" s="929"/>
      <c r="IH2" s="929"/>
      <c r="II2" s="929"/>
      <c r="IJ2" s="929"/>
      <c r="IK2" s="929"/>
      <c r="IL2" s="929"/>
      <c r="IM2" s="929"/>
      <c r="IP2" s="930" t="s">
        <v>497</v>
      </c>
      <c r="IQ2" s="930"/>
      <c r="IR2" s="930"/>
      <c r="IS2" s="930"/>
      <c r="IT2" s="930"/>
      <c r="IU2" s="930"/>
      <c r="IV2" s="930"/>
      <c r="IW2" s="930"/>
      <c r="IX2" s="930"/>
      <c r="IY2" s="930"/>
      <c r="IZ2" s="930"/>
      <c r="JA2" s="930"/>
      <c r="JB2" s="930"/>
      <c r="JC2" s="930"/>
      <c r="JD2" s="930"/>
      <c r="JE2" s="930"/>
      <c r="JF2" s="930"/>
      <c r="JG2" s="930"/>
      <c r="JH2" s="930"/>
      <c r="JI2" s="930"/>
      <c r="JJ2" s="930"/>
      <c r="JK2" s="930"/>
      <c r="JL2" s="930"/>
      <c r="JM2" s="930"/>
      <c r="JN2" s="930"/>
      <c r="JO2" s="930"/>
      <c r="JP2" s="930"/>
      <c r="JQ2" s="930"/>
      <c r="JR2" s="930"/>
      <c r="JS2" s="930"/>
      <c r="JT2" s="930"/>
      <c r="JU2" s="930"/>
      <c r="JV2" s="930"/>
      <c r="JW2" s="930"/>
      <c r="KH2" s="932" t="n">
        <v>7199.953</v>
      </c>
      <c r="KI2" s="933"/>
      <c r="KO2" s="932" t="n">
        <v>20.005</v>
      </c>
      <c r="KP2" s="932" t="n">
        <f aca="false">KU7</f>
        <v>60.554</v>
      </c>
      <c r="KQ2" s="934"/>
      <c r="LG2" s="933"/>
      <c r="LH2" s="933"/>
      <c r="LI2" s="933"/>
      <c r="LJ2" s="933"/>
      <c r="LK2" s="933"/>
      <c r="LL2" s="933"/>
      <c r="LM2" s="933"/>
      <c r="LN2" s="933"/>
      <c r="LO2" s="933"/>
      <c r="LP2" s="933"/>
      <c r="LQ2" s="933"/>
      <c r="LR2" s="933"/>
      <c r="LS2" s="933"/>
      <c r="LT2" s="933"/>
      <c r="LU2" s="933"/>
      <c r="LV2" s="933"/>
      <c r="LW2" s="933"/>
      <c r="LX2" s="933"/>
      <c r="LY2" s="933"/>
      <c r="LZ2" s="933"/>
      <c r="MA2" s="933"/>
      <c r="MB2" s="933"/>
      <c r="MC2" s="933"/>
      <c r="MD2" s="933"/>
      <c r="ME2" s="933"/>
      <c r="MF2" s="933"/>
      <c r="MG2" s="933"/>
      <c r="MH2" s="933"/>
      <c r="MI2" s="933"/>
      <c r="MJ2" s="933"/>
    </row>
    <row r="3" customFormat="false" ht="15.75" hidden="false" customHeight="false" outlineLevel="0" collapsed="false">
      <c r="B3" s="921" t="n">
        <f aca="false">COLUMN()</f>
        <v>2</v>
      </c>
      <c r="C3" s="921" t="n">
        <f aca="false">COLUMN()</f>
        <v>3</v>
      </c>
      <c r="D3" s="921" t="n">
        <f aca="false">COLUMN()</f>
        <v>4</v>
      </c>
      <c r="E3" s="921" t="n">
        <f aca="false">COLUMN()</f>
        <v>5</v>
      </c>
      <c r="F3" s="921" t="n">
        <f aca="false">COLUMN()</f>
        <v>6</v>
      </c>
      <c r="G3" s="921" t="n">
        <f aca="false">COLUMN()</f>
        <v>7</v>
      </c>
      <c r="H3" s="921" t="n">
        <f aca="false">COLUMN()</f>
        <v>8</v>
      </c>
      <c r="I3" s="921" t="n">
        <f aca="false">COLUMN()</f>
        <v>9</v>
      </c>
      <c r="J3" s="921" t="n">
        <f aca="false">COLUMN()</f>
        <v>10</v>
      </c>
      <c r="K3" s="921" t="n">
        <f aca="false">COLUMN()</f>
        <v>11</v>
      </c>
      <c r="L3" s="921" t="n">
        <f aca="false">COLUMN()</f>
        <v>12</v>
      </c>
      <c r="M3" s="921" t="n">
        <f aca="false">COLUMN()</f>
        <v>13</v>
      </c>
      <c r="N3" s="921" t="n">
        <f aca="false">COLUMN()</f>
        <v>14</v>
      </c>
      <c r="O3" s="921" t="n">
        <f aca="false">COLUMN()</f>
        <v>15</v>
      </c>
      <c r="P3" s="921" t="n">
        <f aca="false">COLUMN()</f>
        <v>16</v>
      </c>
      <c r="Q3" s="921" t="n">
        <f aca="false">COLUMN()</f>
        <v>17</v>
      </c>
      <c r="R3" s="921" t="n">
        <f aca="false">COLUMN()</f>
        <v>18</v>
      </c>
      <c r="S3" s="921" t="n">
        <f aca="false">COLUMN()</f>
        <v>19</v>
      </c>
      <c r="T3" s="921" t="n">
        <f aca="false">COLUMN()</f>
        <v>20</v>
      </c>
      <c r="U3" s="921" t="n">
        <f aca="false">COLUMN()</f>
        <v>21</v>
      </c>
      <c r="V3" s="921" t="n">
        <f aca="false">COLUMN()</f>
        <v>22</v>
      </c>
      <c r="W3" s="921" t="n">
        <f aca="false">COLUMN()</f>
        <v>23</v>
      </c>
      <c r="X3" s="921" t="n">
        <f aca="false">COLUMN()</f>
        <v>24</v>
      </c>
      <c r="Y3" s="921" t="n">
        <f aca="false">COLUMN()</f>
        <v>25</v>
      </c>
      <c r="Z3" s="921" t="n">
        <f aca="false">COLUMN()</f>
        <v>26</v>
      </c>
      <c r="AA3" s="921" t="n">
        <f aca="false">COLUMN()</f>
        <v>27</v>
      </c>
      <c r="AB3" s="921" t="n">
        <f aca="false">COLUMN()</f>
        <v>28</v>
      </c>
      <c r="AC3" s="921" t="n">
        <f aca="false">COLUMN()</f>
        <v>29</v>
      </c>
      <c r="AD3" s="921" t="n">
        <f aca="false">COLUMN()</f>
        <v>30</v>
      </c>
      <c r="AE3" s="921" t="n">
        <f aca="false">COLUMN()</f>
        <v>31</v>
      </c>
      <c r="AF3" s="921" t="n">
        <f aca="false">COLUMN()</f>
        <v>32</v>
      </c>
      <c r="AG3" s="921" t="n">
        <f aca="false">COLUMN()</f>
        <v>33</v>
      </c>
      <c r="AH3" s="921" t="n">
        <f aca="false">COLUMN()</f>
        <v>34</v>
      </c>
      <c r="AI3" s="921" t="n">
        <f aca="false">COLUMN()</f>
        <v>35</v>
      </c>
      <c r="AJ3" s="921" t="n">
        <f aca="false">COLUMN()</f>
        <v>36</v>
      </c>
      <c r="AK3" s="921" t="n">
        <f aca="false">COLUMN()</f>
        <v>37</v>
      </c>
      <c r="AL3" s="921" t="n">
        <f aca="false">COLUMN()</f>
        <v>38</v>
      </c>
      <c r="AM3" s="921" t="n">
        <f aca="false">COLUMN()</f>
        <v>39</v>
      </c>
      <c r="AN3" s="921" t="n">
        <f aca="false">COLUMN()</f>
        <v>40</v>
      </c>
      <c r="AO3" s="921" t="n">
        <f aca="false">COLUMN()</f>
        <v>41</v>
      </c>
      <c r="AP3" s="921" t="n">
        <f aca="false">COLUMN()</f>
        <v>42</v>
      </c>
      <c r="AQ3" s="921" t="n">
        <f aca="false">COLUMN()</f>
        <v>43</v>
      </c>
      <c r="AR3" s="921" t="n">
        <f aca="false">COLUMN()</f>
        <v>44</v>
      </c>
      <c r="AS3" s="921" t="n">
        <f aca="false">COLUMN()</f>
        <v>45</v>
      </c>
      <c r="AT3" s="921" t="n">
        <f aca="false">COLUMN()</f>
        <v>46</v>
      </c>
      <c r="AU3" s="921" t="n">
        <f aca="false">COLUMN()</f>
        <v>47</v>
      </c>
      <c r="AV3" s="921" t="n">
        <f aca="false">COLUMN()</f>
        <v>48</v>
      </c>
      <c r="AW3" s="921" t="n">
        <f aca="false">COLUMN()</f>
        <v>49</v>
      </c>
      <c r="AX3" s="921" t="n">
        <f aca="false">COLUMN()</f>
        <v>50</v>
      </c>
      <c r="AY3" s="921" t="n">
        <f aca="false">COLUMN()</f>
        <v>51</v>
      </c>
      <c r="AZ3" s="921" t="n">
        <f aca="false">COLUMN()</f>
        <v>52</v>
      </c>
      <c r="BA3" s="921" t="n">
        <f aca="false">COLUMN()</f>
        <v>53</v>
      </c>
      <c r="BB3" s="921" t="n">
        <f aca="false">COLUMN()</f>
        <v>54</v>
      </c>
      <c r="BC3" s="921" t="n">
        <f aca="false">COLUMN()</f>
        <v>55</v>
      </c>
      <c r="BD3" s="921" t="n">
        <f aca="false">COLUMN()</f>
        <v>56</v>
      </c>
      <c r="BE3" s="921" t="n">
        <f aca="false">COLUMN()</f>
        <v>57</v>
      </c>
      <c r="BF3" s="921" t="n">
        <f aca="false">COLUMN()</f>
        <v>58</v>
      </c>
      <c r="BG3" s="921" t="n">
        <f aca="false">COLUMN()</f>
        <v>59</v>
      </c>
      <c r="BH3" s="921" t="n">
        <f aca="false">COLUMN()</f>
        <v>60</v>
      </c>
      <c r="BI3" s="921" t="n">
        <f aca="false">COLUMN()</f>
        <v>61</v>
      </c>
      <c r="BJ3" s="921" t="n">
        <f aca="false">COLUMN()</f>
        <v>62</v>
      </c>
      <c r="BK3" s="921" t="n">
        <f aca="false">COLUMN()</f>
        <v>63</v>
      </c>
      <c r="BL3" s="921" t="n">
        <f aca="false">COLUMN()</f>
        <v>64</v>
      </c>
      <c r="BM3" s="921" t="n">
        <f aca="false">COLUMN()</f>
        <v>65</v>
      </c>
      <c r="BN3" s="921" t="n">
        <f aca="false">COLUMN()</f>
        <v>66</v>
      </c>
      <c r="BO3" s="921" t="n">
        <f aca="false">COLUMN()</f>
        <v>67</v>
      </c>
      <c r="BP3" s="921" t="n">
        <f aca="false">COLUMN()</f>
        <v>68</v>
      </c>
      <c r="BQ3" s="921" t="n">
        <f aca="false">COLUMN()</f>
        <v>69</v>
      </c>
      <c r="BR3" s="921" t="n">
        <f aca="false">COLUMN()</f>
        <v>70</v>
      </c>
      <c r="BS3" s="921" t="n">
        <f aca="false">COLUMN()</f>
        <v>71</v>
      </c>
      <c r="BT3" s="921" t="n">
        <f aca="false">COLUMN()</f>
        <v>72</v>
      </c>
      <c r="BU3" s="921" t="n">
        <f aca="false">COLUMN()</f>
        <v>73</v>
      </c>
      <c r="BV3" s="921" t="n">
        <f aca="false">COLUMN()</f>
        <v>74</v>
      </c>
      <c r="BW3" s="921" t="n">
        <f aca="false">COLUMN()</f>
        <v>75</v>
      </c>
      <c r="BX3" s="921" t="n">
        <f aca="false">COLUMN()</f>
        <v>76</v>
      </c>
      <c r="BY3" s="921" t="n">
        <f aca="false">COLUMN()</f>
        <v>77</v>
      </c>
      <c r="BZ3" s="921" t="n">
        <f aca="false">COLUMN()</f>
        <v>78</v>
      </c>
      <c r="CA3" s="921" t="n">
        <f aca="false">COLUMN()</f>
        <v>79</v>
      </c>
      <c r="CB3" s="921" t="n">
        <f aca="false">COLUMN()</f>
        <v>80</v>
      </c>
      <c r="CC3" s="921" t="n">
        <f aca="false">COLUMN()</f>
        <v>81</v>
      </c>
      <c r="CD3" s="921" t="n">
        <f aca="false">COLUMN()</f>
        <v>82</v>
      </c>
      <c r="CE3" s="921" t="n">
        <f aca="false">COLUMN()</f>
        <v>83</v>
      </c>
      <c r="CF3" s="921" t="n">
        <f aca="false">COLUMN()</f>
        <v>84</v>
      </c>
      <c r="CG3" s="921" t="n">
        <f aca="false">COLUMN()</f>
        <v>85</v>
      </c>
      <c r="CH3" s="921" t="n">
        <f aca="false">COLUMN()</f>
        <v>86</v>
      </c>
      <c r="CI3" s="921" t="n">
        <f aca="false">COLUMN()</f>
        <v>87</v>
      </c>
      <c r="CJ3" s="921" t="n">
        <f aca="false">COLUMN()</f>
        <v>88</v>
      </c>
      <c r="CK3" s="921" t="n">
        <f aca="false">COLUMN()</f>
        <v>89</v>
      </c>
      <c r="CL3" s="921" t="n">
        <f aca="false">COLUMN()</f>
        <v>90</v>
      </c>
      <c r="CM3" s="921" t="n">
        <f aca="false">COLUMN()</f>
        <v>91</v>
      </c>
      <c r="CN3" s="921" t="n">
        <f aca="false">COLUMN()</f>
        <v>92</v>
      </c>
      <c r="CO3" s="921" t="n">
        <f aca="false">COLUMN()</f>
        <v>93</v>
      </c>
      <c r="CP3" s="921" t="n">
        <f aca="false">COLUMN()</f>
        <v>94</v>
      </c>
      <c r="CQ3" s="921" t="n">
        <f aca="false">COLUMN()</f>
        <v>95</v>
      </c>
      <c r="CR3" s="921" t="n">
        <f aca="false">COLUMN()</f>
        <v>96</v>
      </c>
      <c r="CS3" s="921" t="n">
        <f aca="false">COLUMN()</f>
        <v>97</v>
      </c>
      <c r="CT3" s="921" t="n">
        <f aca="false">COLUMN()</f>
        <v>98</v>
      </c>
      <c r="CU3" s="921" t="n">
        <f aca="false">COLUMN()</f>
        <v>99</v>
      </c>
      <c r="CV3" s="921" t="n">
        <f aca="false">COLUMN()</f>
        <v>100</v>
      </c>
      <c r="CW3" s="921" t="n">
        <f aca="false">COLUMN()</f>
        <v>101</v>
      </c>
      <c r="CX3" s="921" t="n">
        <f aca="false">COLUMN()</f>
        <v>102</v>
      </c>
      <c r="CY3" s="921" t="n">
        <f aca="false">COLUMN()</f>
        <v>103</v>
      </c>
      <c r="CZ3" s="921" t="n">
        <f aca="false">COLUMN()</f>
        <v>104</v>
      </c>
      <c r="DA3" s="921" t="n">
        <f aca="false">COLUMN()</f>
        <v>105</v>
      </c>
      <c r="DB3" s="921" t="n">
        <f aca="false">COLUMN()</f>
        <v>106</v>
      </c>
      <c r="DC3" s="921" t="n">
        <f aca="false">COLUMN()</f>
        <v>107</v>
      </c>
      <c r="DD3" s="921" t="n">
        <f aca="false">COLUMN()</f>
        <v>108</v>
      </c>
      <c r="DE3" s="921" t="n">
        <f aca="false">COLUMN()</f>
        <v>109</v>
      </c>
      <c r="DF3" s="921" t="n">
        <f aca="false">COLUMN()</f>
        <v>110</v>
      </c>
      <c r="DG3" s="921" t="n">
        <f aca="false">COLUMN()</f>
        <v>111</v>
      </c>
      <c r="DH3" s="921" t="n">
        <f aca="false">COLUMN()</f>
        <v>112</v>
      </c>
      <c r="DI3" s="921" t="n">
        <f aca="false">COLUMN()</f>
        <v>113</v>
      </c>
      <c r="DJ3" s="921" t="n">
        <f aca="false">COLUMN()</f>
        <v>114</v>
      </c>
      <c r="DK3" s="921" t="n">
        <f aca="false">COLUMN()</f>
        <v>115</v>
      </c>
      <c r="DL3" s="921" t="n">
        <f aca="false">COLUMN()</f>
        <v>116</v>
      </c>
      <c r="DM3" s="921" t="n">
        <f aca="false">COLUMN()</f>
        <v>117</v>
      </c>
      <c r="DN3" s="921" t="n">
        <f aca="false">COLUMN()</f>
        <v>118</v>
      </c>
      <c r="DO3" s="921" t="n">
        <f aca="false">COLUMN()</f>
        <v>119</v>
      </c>
      <c r="DP3" s="921" t="n">
        <f aca="false">COLUMN()</f>
        <v>120</v>
      </c>
      <c r="DQ3" s="921" t="n">
        <f aca="false">COLUMN()</f>
        <v>121</v>
      </c>
      <c r="DR3" s="921" t="n">
        <f aca="false">COLUMN()</f>
        <v>122</v>
      </c>
      <c r="DS3" s="921" t="n">
        <f aca="false">COLUMN()</f>
        <v>123</v>
      </c>
      <c r="DT3" s="921" t="n">
        <f aca="false">COLUMN()</f>
        <v>124</v>
      </c>
      <c r="DU3" s="921" t="n">
        <f aca="false">COLUMN()</f>
        <v>125</v>
      </c>
      <c r="DV3" s="921" t="n">
        <f aca="false">COLUMN()</f>
        <v>126</v>
      </c>
      <c r="DW3" s="921" t="n">
        <f aca="false">COLUMN()</f>
        <v>127</v>
      </c>
      <c r="DX3" s="921" t="n">
        <f aca="false">COLUMN()</f>
        <v>128</v>
      </c>
      <c r="DY3" s="921" t="n">
        <f aca="false">COLUMN()</f>
        <v>129</v>
      </c>
      <c r="DZ3" s="921" t="n">
        <f aca="false">COLUMN()</f>
        <v>130</v>
      </c>
      <c r="EA3" s="921" t="n">
        <f aca="false">COLUMN()</f>
        <v>131</v>
      </c>
      <c r="EB3" s="921" t="n">
        <f aca="false">COLUMN()</f>
        <v>132</v>
      </c>
      <c r="EC3" s="921" t="n">
        <f aca="false">COLUMN()</f>
        <v>133</v>
      </c>
      <c r="ED3" s="921" t="n">
        <f aca="false">COLUMN()</f>
        <v>134</v>
      </c>
      <c r="EE3" s="921" t="n">
        <f aca="false">COLUMN()</f>
        <v>135</v>
      </c>
      <c r="EF3" s="921" t="n">
        <f aca="false">COLUMN()</f>
        <v>136</v>
      </c>
      <c r="EG3" s="921" t="n">
        <f aca="false">COLUMN()</f>
        <v>137</v>
      </c>
      <c r="EH3" s="921" t="n">
        <f aca="false">COLUMN()</f>
        <v>138</v>
      </c>
      <c r="EI3" s="921" t="n">
        <f aca="false">COLUMN()</f>
        <v>139</v>
      </c>
      <c r="EJ3" s="921" t="n">
        <f aca="false">COLUMN()</f>
        <v>140</v>
      </c>
      <c r="EK3" s="921" t="n">
        <f aca="false">COLUMN()</f>
        <v>141</v>
      </c>
      <c r="EL3" s="921" t="n">
        <f aca="false">COLUMN()</f>
        <v>142</v>
      </c>
      <c r="EM3" s="921" t="n">
        <f aca="false">COLUMN()</f>
        <v>143</v>
      </c>
      <c r="EN3" s="921" t="n">
        <f aca="false">COLUMN()</f>
        <v>144</v>
      </c>
      <c r="EO3" s="921" t="n">
        <f aca="false">COLUMN()</f>
        <v>145</v>
      </c>
      <c r="EP3" s="921" t="n">
        <f aca="false">COLUMN()</f>
        <v>146</v>
      </c>
      <c r="EQ3" s="921" t="n">
        <f aca="false">COLUMN()</f>
        <v>147</v>
      </c>
      <c r="ER3" s="921" t="n">
        <f aca="false">COLUMN()</f>
        <v>148</v>
      </c>
      <c r="ES3" s="921" t="n">
        <f aca="false">COLUMN()</f>
        <v>149</v>
      </c>
      <c r="ET3" s="921" t="n">
        <f aca="false">COLUMN()</f>
        <v>150</v>
      </c>
      <c r="EU3" s="921" t="n">
        <f aca="false">COLUMN()</f>
        <v>151</v>
      </c>
      <c r="EV3" s="921" t="n">
        <f aca="false">COLUMN()</f>
        <v>152</v>
      </c>
      <c r="EW3" s="921" t="n">
        <f aca="false">COLUMN()</f>
        <v>153</v>
      </c>
      <c r="EX3" s="921" t="n">
        <f aca="false">COLUMN()</f>
        <v>154</v>
      </c>
      <c r="EY3" s="921" t="n">
        <f aca="false">COLUMN()</f>
        <v>155</v>
      </c>
      <c r="EZ3" s="921" t="n">
        <f aca="false">COLUMN()</f>
        <v>156</v>
      </c>
      <c r="FA3" s="921" t="n">
        <f aca="false">COLUMN()</f>
        <v>157</v>
      </c>
      <c r="FB3" s="921" t="n">
        <f aca="false">COLUMN()</f>
        <v>158</v>
      </c>
      <c r="FC3" s="921" t="n">
        <f aca="false">COLUMN()</f>
        <v>159</v>
      </c>
      <c r="FD3" s="921" t="n">
        <f aca="false">COLUMN()</f>
        <v>160</v>
      </c>
      <c r="FE3" s="921" t="n">
        <f aca="false">COLUMN()</f>
        <v>161</v>
      </c>
      <c r="FF3" s="921" t="n">
        <f aca="false">COLUMN()</f>
        <v>162</v>
      </c>
      <c r="FG3" s="921" t="n">
        <f aca="false">COLUMN()</f>
        <v>163</v>
      </c>
      <c r="FH3" s="921" t="n">
        <f aca="false">COLUMN()</f>
        <v>164</v>
      </c>
      <c r="FI3" s="921" t="n">
        <f aca="false">COLUMN()</f>
        <v>165</v>
      </c>
      <c r="FJ3" s="921" t="n">
        <f aca="false">COLUMN()</f>
        <v>166</v>
      </c>
      <c r="FK3" s="921" t="n">
        <f aca="false">COLUMN()</f>
        <v>167</v>
      </c>
      <c r="FL3" s="921" t="n">
        <f aca="false">COLUMN()</f>
        <v>168</v>
      </c>
      <c r="FM3" s="921" t="n">
        <f aca="false">COLUMN()</f>
        <v>169</v>
      </c>
      <c r="FN3" s="921" t="n">
        <f aca="false">COLUMN()</f>
        <v>170</v>
      </c>
      <c r="FO3" s="921" t="n">
        <f aca="false">COLUMN()</f>
        <v>171</v>
      </c>
      <c r="FP3" s="921" t="n">
        <f aca="false">COLUMN()</f>
        <v>172</v>
      </c>
      <c r="FQ3" s="921" t="n">
        <f aca="false">COLUMN()</f>
        <v>173</v>
      </c>
      <c r="FR3" s="921" t="n">
        <f aca="false">COLUMN()</f>
        <v>174</v>
      </c>
      <c r="FS3" s="921" t="n">
        <f aca="false">COLUMN()</f>
        <v>175</v>
      </c>
      <c r="FT3" s="921" t="n">
        <f aca="false">COLUMN()</f>
        <v>176</v>
      </c>
      <c r="FU3" s="921" t="n">
        <f aca="false">COLUMN()</f>
        <v>177</v>
      </c>
      <c r="FV3" s="921" t="n">
        <f aca="false">COLUMN()</f>
        <v>178</v>
      </c>
      <c r="FW3" s="921" t="n">
        <f aca="false">COLUMN()</f>
        <v>179</v>
      </c>
      <c r="FX3" s="921" t="n">
        <f aca="false">COLUMN()</f>
        <v>180</v>
      </c>
      <c r="FY3" s="921" t="n">
        <f aca="false">COLUMN()</f>
        <v>181</v>
      </c>
      <c r="FZ3" s="921" t="n">
        <f aca="false">COLUMN()</f>
        <v>182</v>
      </c>
      <c r="GA3" s="921" t="n">
        <f aca="false">COLUMN()</f>
        <v>183</v>
      </c>
      <c r="GB3" s="921" t="n">
        <f aca="false">COLUMN()</f>
        <v>184</v>
      </c>
      <c r="GC3" s="921" t="n">
        <f aca="false">COLUMN()</f>
        <v>185</v>
      </c>
      <c r="GD3" s="921" t="n">
        <f aca="false">COLUMN()</f>
        <v>186</v>
      </c>
      <c r="GE3" s="921" t="n">
        <f aca="false">COLUMN()</f>
        <v>187</v>
      </c>
      <c r="GF3" s="921" t="n">
        <f aca="false">COLUMN()</f>
        <v>188</v>
      </c>
      <c r="GG3" s="921" t="n">
        <f aca="false">COLUMN()</f>
        <v>189</v>
      </c>
      <c r="GH3" s="921" t="n">
        <f aca="false">COLUMN()</f>
        <v>190</v>
      </c>
      <c r="GI3" s="921" t="n">
        <f aca="false">COLUMN()</f>
        <v>191</v>
      </c>
      <c r="GJ3" s="921" t="n">
        <f aca="false">COLUMN()</f>
        <v>192</v>
      </c>
      <c r="GK3" s="921" t="n">
        <f aca="false">COLUMN()</f>
        <v>193</v>
      </c>
      <c r="GL3" s="921" t="n">
        <f aca="false">COLUMN()</f>
        <v>194</v>
      </c>
      <c r="GM3" s="921" t="n">
        <f aca="false">COLUMN()</f>
        <v>195</v>
      </c>
      <c r="GN3" s="921" t="n">
        <f aca="false">COLUMN()</f>
        <v>196</v>
      </c>
      <c r="GO3" s="921" t="n">
        <f aca="false">COLUMN()</f>
        <v>197</v>
      </c>
      <c r="GP3" s="921" t="n">
        <f aca="false">COLUMN()</f>
        <v>198</v>
      </c>
      <c r="GQ3" s="921" t="n">
        <f aca="false">COLUMN()</f>
        <v>199</v>
      </c>
      <c r="GR3" s="921" t="n">
        <f aca="false">COLUMN()</f>
        <v>200</v>
      </c>
      <c r="GS3" s="921" t="n">
        <f aca="false">COLUMN()</f>
        <v>201</v>
      </c>
      <c r="GT3" s="921" t="n">
        <f aca="false">COLUMN()</f>
        <v>202</v>
      </c>
      <c r="GU3" s="921" t="n">
        <f aca="false">COLUMN()</f>
        <v>203</v>
      </c>
      <c r="GV3" s="921" t="n">
        <f aca="false">COLUMN()</f>
        <v>204</v>
      </c>
      <c r="GW3" s="921" t="n">
        <f aca="false">COLUMN()</f>
        <v>205</v>
      </c>
      <c r="GX3" s="921" t="n">
        <f aca="false">COLUMN()</f>
        <v>206</v>
      </c>
      <c r="GY3" s="921" t="n">
        <f aca="false">COLUMN()</f>
        <v>207</v>
      </c>
      <c r="GZ3" s="921" t="n">
        <f aca="false">COLUMN()</f>
        <v>208</v>
      </c>
      <c r="HA3" s="921" t="n">
        <f aca="false">COLUMN()</f>
        <v>209</v>
      </c>
      <c r="HB3" s="921" t="n">
        <f aca="false">COLUMN()</f>
        <v>210</v>
      </c>
      <c r="HC3" s="921" t="n">
        <f aca="false">COLUMN()</f>
        <v>211</v>
      </c>
      <c r="HD3" s="921" t="n">
        <f aca="false">COLUMN()</f>
        <v>212</v>
      </c>
      <c r="HE3" s="921" t="n">
        <f aca="false">COLUMN()</f>
        <v>213</v>
      </c>
      <c r="HF3" s="921" t="n">
        <f aca="false">COLUMN()</f>
        <v>214</v>
      </c>
      <c r="HG3" s="921" t="n">
        <f aca="false">COLUMN()</f>
        <v>215</v>
      </c>
      <c r="HH3" s="921" t="n">
        <f aca="false">COLUMN()</f>
        <v>216</v>
      </c>
      <c r="HI3" s="921" t="n">
        <f aca="false">COLUMN()</f>
        <v>217</v>
      </c>
      <c r="HJ3" s="921" t="n">
        <f aca="false">COLUMN()</f>
        <v>218</v>
      </c>
      <c r="HK3" s="921" t="n">
        <f aca="false">COLUMN()</f>
        <v>219</v>
      </c>
      <c r="HL3" s="921" t="n">
        <f aca="false">COLUMN()</f>
        <v>220</v>
      </c>
      <c r="HM3" s="921" t="n">
        <f aca="false">COLUMN()</f>
        <v>221</v>
      </c>
      <c r="HN3" s="921" t="n">
        <f aca="false">COLUMN()</f>
        <v>222</v>
      </c>
      <c r="HO3" s="921" t="n">
        <f aca="false">COLUMN()</f>
        <v>223</v>
      </c>
      <c r="HP3" s="921" t="n">
        <f aca="false">COLUMN()</f>
        <v>224</v>
      </c>
      <c r="HQ3" s="921" t="n">
        <f aca="false">COLUMN()</f>
        <v>225</v>
      </c>
      <c r="HR3" s="921" t="n">
        <f aca="false">COLUMN()</f>
        <v>226</v>
      </c>
      <c r="HS3" s="921" t="n">
        <f aca="false">COLUMN()</f>
        <v>227</v>
      </c>
      <c r="HT3" s="921" t="n">
        <f aca="false">COLUMN()</f>
        <v>228</v>
      </c>
      <c r="HU3" s="921" t="n">
        <f aca="false">COLUMN()</f>
        <v>229</v>
      </c>
      <c r="HV3" s="921" t="n">
        <f aca="false">COLUMN()</f>
        <v>230</v>
      </c>
      <c r="HW3" s="921" t="n">
        <f aca="false">COLUMN()</f>
        <v>231</v>
      </c>
      <c r="HX3" s="921" t="n">
        <f aca="false">COLUMN()</f>
        <v>232</v>
      </c>
      <c r="HY3" s="921" t="n">
        <f aca="false">COLUMN()</f>
        <v>233</v>
      </c>
      <c r="HZ3" s="921" t="n">
        <f aca="false">COLUMN()</f>
        <v>234</v>
      </c>
      <c r="IA3" s="921" t="n">
        <f aca="false">COLUMN()</f>
        <v>235</v>
      </c>
      <c r="IB3" s="921" t="n">
        <f aca="false">COLUMN()</f>
        <v>236</v>
      </c>
      <c r="IC3" s="921" t="n">
        <f aca="false">COLUMN()</f>
        <v>237</v>
      </c>
      <c r="ID3" s="921" t="n">
        <f aca="false">COLUMN()</f>
        <v>238</v>
      </c>
      <c r="IE3" s="921" t="n">
        <f aca="false">COLUMN()</f>
        <v>239</v>
      </c>
      <c r="IF3" s="921" t="n">
        <f aca="false">COLUMN()</f>
        <v>240</v>
      </c>
      <c r="IG3" s="921" t="n">
        <f aca="false">COLUMN()</f>
        <v>241</v>
      </c>
      <c r="IH3" s="921" t="n">
        <f aca="false">COLUMN()</f>
        <v>242</v>
      </c>
      <c r="II3" s="921" t="n">
        <f aca="false">COLUMN()</f>
        <v>243</v>
      </c>
      <c r="IJ3" s="921" t="n">
        <f aca="false">COLUMN()</f>
        <v>244</v>
      </c>
      <c r="IK3" s="921" t="n">
        <f aca="false">COLUMN()</f>
        <v>245</v>
      </c>
      <c r="IL3" s="921" t="n">
        <f aca="false">COLUMN()</f>
        <v>246</v>
      </c>
      <c r="IM3" s="921" t="n">
        <f aca="false">COLUMN()</f>
        <v>247</v>
      </c>
      <c r="IN3" s="921" t="n">
        <f aca="false">COLUMN()</f>
        <v>248</v>
      </c>
      <c r="IO3" s="921" t="n">
        <f aca="false">COLUMN()</f>
        <v>249</v>
      </c>
      <c r="IP3" s="921" t="n">
        <f aca="false">COLUMN()</f>
        <v>250</v>
      </c>
      <c r="IQ3" s="921" t="n">
        <f aca="false">COLUMN()</f>
        <v>251</v>
      </c>
      <c r="IR3" s="921" t="n">
        <f aca="false">COLUMN()</f>
        <v>252</v>
      </c>
      <c r="IS3" s="921" t="n">
        <f aca="false">COLUMN()</f>
        <v>253</v>
      </c>
      <c r="IT3" s="921" t="n">
        <f aca="false">COLUMN()</f>
        <v>254</v>
      </c>
      <c r="IU3" s="921" t="n">
        <f aca="false">COLUMN()</f>
        <v>255</v>
      </c>
      <c r="IV3" s="921" t="n">
        <f aca="false">COLUMN()</f>
        <v>256</v>
      </c>
      <c r="IW3" s="921" t="n">
        <f aca="false">COLUMN()</f>
        <v>257</v>
      </c>
      <c r="IX3" s="921" t="n">
        <f aca="false">COLUMN()</f>
        <v>258</v>
      </c>
      <c r="IY3" s="921" t="n">
        <f aca="false">COLUMN()</f>
        <v>259</v>
      </c>
      <c r="IZ3" s="921" t="n">
        <f aca="false">COLUMN()</f>
        <v>260</v>
      </c>
      <c r="JA3" s="921" t="n">
        <f aca="false">COLUMN()</f>
        <v>261</v>
      </c>
      <c r="JB3" s="921" t="n">
        <f aca="false">COLUMN()</f>
        <v>262</v>
      </c>
      <c r="JC3" s="921" t="n">
        <f aca="false">COLUMN()</f>
        <v>263</v>
      </c>
      <c r="JD3" s="921" t="n">
        <f aca="false">COLUMN()</f>
        <v>264</v>
      </c>
      <c r="JE3" s="921" t="n">
        <f aca="false">COLUMN()</f>
        <v>265</v>
      </c>
      <c r="JF3" s="921" t="n">
        <f aca="false">COLUMN()</f>
        <v>266</v>
      </c>
      <c r="JG3" s="921" t="n">
        <f aca="false">COLUMN()</f>
        <v>267</v>
      </c>
      <c r="JH3" s="921" t="n">
        <f aca="false">COLUMN()</f>
        <v>268</v>
      </c>
      <c r="JI3" s="921" t="n">
        <f aca="false">COLUMN()</f>
        <v>269</v>
      </c>
      <c r="JJ3" s="921" t="n">
        <f aca="false">COLUMN()</f>
        <v>270</v>
      </c>
      <c r="JK3" s="921" t="n">
        <f aca="false">COLUMN()</f>
        <v>271</v>
      </c>
      <c r="JL3" s="921" t="n">
        <f aca="false">COLUMN()</f>
        <v>272</v>
      </c>
      <c r="JM3" s="921" t="n">
        <f aca="false">COLUMN()</f>
        <v>273</v>
      </c>
      <c r="JN3" s="921" t="n">
        <f aca="false">COLUMN()</f>
        <v>274</v>
      </c>
      <c r="JO3" s="921" t="n">
        <f aca="false">COLUMN()</f>
        <v>275</v>
      </c>
      <c r="JP3" s="921" t="n">
        <f aca="false">COLUMN()</f>
        <v>276</v>
      </c>
      <c r="JQ3" s="921" t="n">
        <f aca="false">COLUMN()</f>
        <v>277</v>
      </c>
      <c r="JR3" s="921" t="n">
        <f aca="false">COLUMN()</f>
        <v>278</v>
      </c>
      <c r="JS3" s="921" t="n">
        <f aca="false">COLUMN()</f>
        <v>279</v>
      </c>
      <c r="JT3" s="921" t="n">
        <f aca="false">COLUMN()</f>
        <v>280</v>
      </c>
      <c r="JU3" s="921" t="n">
        <f aca="false">COLUMN()</f>
        <v>281</v>
      </c>
      <c r="JV3" s="921" t="n">
        <f aca="false">COLUMN()</f>
        <v>282</v>
      </c>
      <c r="JW3" s="921" t="n">
        <f aca="false">COLUMN()</f>
        <v>283</v>
      </c>
      <c r="JX3" s="921" t="n">
        <f aca="false">COLUMN()</f>
        <v>284</v>
      </c>
      <c r="JY3" s="921" t="n">
        <f aca="false">COLUMN()</f>
        <v>285</v>
      </c>
      <c r="JZ3" s="921" t="n">
        <f aca="false">COLUMN()</f>
        <v>286</v>
      </c>
      <c r="KA3" s="921" t="n">
        <f aca="false">COLUMN()</f>
        <v>287</v>
      </c>
      <c r="KB3" s="921" t="n">
        <f aca="false">COLUMN()</f>
        <v>288</v>
      </c>
      <c r="KC3" s="921" t="n">
        <f aca="false">COLUMN()</f>
        <v>289</v>
      </c>
      <c r="KD3" s="921" t="n">
        <f aca="false">COLUMN()</f>
        <v>290</v>
      </c>
      <c r="KE3" s="921" t="n">
        <f aca="false">COLUMN()</f>
        <v>291</v>
      </c>
      <c r="KF3" s="921" t="n">
        <f aca="false">COLUMN()</f>
        <v>292</v>
      </c>
      <c r="KG3" s="921" t="n">
        <f aca="false">COLUMN()</f>
        <v>293</v>
      </c>
      <c r="KH3" s="921" t="n">
        <f aca="false">COLUMN()</f>
        <v>294</v>
      </c>
      <c r="KI3" s="921" t="n">
        <f aca="false">COLUMN()</f>
        <v>295</v>
      </c>
      <c r="KJ3" s="921" t="n">
        <f aca="false">COLUMN()</f>
        <v>296</v>
      </c>
      <c r="KK3" s="921" t="n">
        <f aca="false">COLUMN()</f>
        <v>297</v>
      </c>
      <c r="KL3" s="921" t="n">
        <f aca="false">COLUMN()</f>
        <v>298</v>
      </c>
      <c r="KM3" s="921" t="n">
        <f aca="false">COLUMN()</f>
        <v>299</v>
      </c>
      <c r="KN3" s="921" t="n">
        <f aca="false">COLUMN()</f>
        <v>300</v>
      </c>
      <c r="KO3" s="921" t="n">
        <f aca="false">COLUMN()</f>
        <v>301</v>
      </c>
      <c r="KP3" s="921" t="n">
        <f aca="false">COLUMN()</f>
        <v>302</v>
      </c>
      <c r="KQ3" s="923" t="n">
        <f aca="false">COLUMN()</f>
        <v>303</v>
      </c>
      <c r="KR3" s="921" t="n">
        <f aca="false">COLUMN()</f>
        <v>304</v>
      </c>
      <c r="KS3" s="921" t="n">
        <f aca="false">COLUMN()</f>
        <v>305</v>
      </c>
      <c r="KT3" s="921" t="n">
        <f aca="false">COLUMN()</f>
        <v>306</v>
      </c>
      <c r="KU3" s="921" t="n">
        <f aca="false">COLUMN()</f>
        <v>307</v>
      </c>
      <c r="KV3" s="921" t="n">
        <f aca="false">COLUMN()</f>
        <v>308</v>
      </c>
      <c r="KW3" s="921" t="n">
        <f aca="false">COLUMN()</f>
        <v>309</v>
      </c>
      <c r="KX3" s="921" t="n">
        <f aca="false">COLUMN()</f>
        <v>310</v>
      </c>
      <c r="KY3" s="921" t="n">
        <f aca="false">COLUMN()</f>
        <v>311</v>
      </c>
      <c r="KZ3" s="921" t="n">
        <f aca="false">COLUMN()</f>
        <v>312</v>
      </c>
      <c r="LA3" s="921" t="n">
        <f aca="false">COLUMN()</f>
        <v>313</v>
      </c>
      <c r="LB3" s="921" t="n">
        <f aca="false">COLUMN()</f>
        <v>314</v>
      </c>
      <c r="LC3" s="921" t="n">
        <f aca="false">COLUMN()</f>
        <v>315</v>
      </c>
      <c r="LD3" s="921" t="n">
        <f aca="false">COLUMN()</f>
        <v>316</v>
      </c>
      <c r="LE3" s="921" t="n">
        <f aca="false">COLUMN()</f>
        <v>317</v>
      </c>
      <c r="LF3" s="921" t="n">
        <f aca="false">COLUMN()</f>
        <v>318</v>
      </c>
      <c r="LG3" s="921" t="n">
        <f aca="false">COLUMN()</f>
        <v>319</v>
      </c>
      <c r="LH3" s="921" t="n">
        <f aca="false">COLUMN()</f>
        <v>320</v>
      </c>
      <c r="LI3" s="921" t="n">
        <f aca="false">COLUMN()</f>
        <v>321</v>
      </c>
      <c r="LJ3" s="921" t="n">
        <f aca="false">COLUMN()</f>
        <v>322</v>
      </c>
      <c r="LK3" s="921" t="n">
        <f aca="false">COLUMN()</f>
        <v>323</v>
      </c>
      <c r="LL3" s="921" t="n">
        <f aca="false">COLUMN()</f>
        <v>324</v>
      </c>
      <c r="LM3" s="921" t="n">
        <f aca="false">COLUMN()</f>
        <v>325</v>
      </c>
      <c r="LN3" s="921" t="n">
        <f aca="false">COLUMN()</f>
        <v>326</v>
      </c>
      <c r="LO3" s="921" t="n">
        <f aca="false">COLUMN()</f>
        <v>327</v>
      </c>
      <c r="LP3" s="921" t="n">
        <f aca="false">COLUMN()</f>
        <v>328</v>
      </c>
      <c r="LQ3" s="921" t="n">
        <f aca="false">COLUMN()</f>
        <v>329</v>
      </c>
      <c r="LR3" s="921" t="n">
        <f aca="false">COLUMN()</f>
        <v>330</v>
      </c>
      <c r="LS3" s="921" t="n">
        <f aca="false">COLUMN()</f>
        <v>331</v>
      </c>
      <c r="LT3" s="921" t="n">
        <f aca="false">COLUMN()</f>
        <v>332</v>
      </c>
      <c r="LU3" s="921" t="n">
        <f aca="false">COLUMN()</f>
        <v>333</v>
      </c>
      <c r="LV3" s="921" t="n">
        <f aca="false">COLUMN()</f>
        <v>334</v>
      </c>
      <c r="LW3" s="921" t="n">
        <f aca="false">COLUMN()</f>
        <v>335</v>
      </c>
      <c r="LX3" s="921" t="n">
        <f aca="false">COLUMN()</f>
        <v>336</v>
      </c>
      <c r="LY3" s="921" t="n">
        <f aca="false">COLUMN()</f>
        <v>337</v>
      </c>
      <c r="LZ3" s="921" t="n">
        <f aca="false">COLUMN()</f>
        <v>338</v>
      </c>
      <c r="MA3" s="921" t="n">
        <f aca="false">COLUMN()</f>
        <v>339</v>
      </c>
      <c r="MB3" s="921" t="n">
        <f aca="false">COLUMN()</f>
        <v>340</v>
      </c>
      <c r="MC3" s="921" t="n">
        <f aca="false">COLUMN()</f>
        <v>341</v>
      </c>
      <c r="MD3" s="921" t="n">
        <f aca="false">COLUMN()</f>
        <v>342</v>
      </c>
      <c r="ME3" s="921" t="n">
        <f aca="false">COLUMN()</f>
        <v>343</v>
      </c>
      <c r="MF3" s="921" t="n">
        <f aca="false">COLUMN()</f>
        <v>344</v>
      </c>
      <c r="MG3" s="921" t="n">
        <f aca="false">COLUMN()</f>
        <v>345</v>
      </c>
      <c r="MH3" s="921" t="n">
        <f aca="false">COLUMN()</f>
        <v>346</v>
      </c>
      <c r="MI3" s="921" t="n">
        <f aca="false">COLUMN()</f>
        <v>347</v>
      </c>
      <c r="MJ3" s="921" t="n">
        <f aca="false">COLUMN()</f>
        <v>348</v>
      </c>
      <c r="MK3" s="921" t="n">
        <f aca="false">COLUMN()</f>
        <v>349</v>
      </c>
      <c r="ML3" s="921" t="n">
        <f aca="false">COLUMN()</f>
        <v>350</v>
      </c>
      <c r="MM3" s="921" t="n">
        <f aca="false">COLUMN()</f>
        <v>351</v>
      </c>
      <c r="MN3" s="921" t="n">
        <f aca="false">COLUMN()</f>
        <v>352</v>
      </c>
      <c r="MO3" s="921" t="n">
        <f aca="false">COLUMN()</f>
        <v>353</v>
      </c>
      <c r="MP3" s="921" t="n">
        <f aca="false">COLUMN()</f>
        <v>354</v>
      </c>
      <c r="MQ3" s="921" t="n">
        <f aca="false">COLUMN()</f>
        <v>355</v>
      </c>
      <c r="MR3" s="921" t="n">
        <f aca="false">COLUMN()</f>
        <v>356</v>
      </c>
      <c r="MS3" s="921" t="n">
        <f aca="false">COLUMN()</f>
        <v>357</v>
      </c>
      <c r="MT3" s="921" t="n">
        <f aca="false">COLUMN()</f>
        <v>358</v>
      </c>
      <c r="MU3" s="921" t="n">
        <f aca="false">COLUMN()</f>
        <v>359</v>
      </c>
      <c r="MV3" s="921" t="n">
        <f aca="false">COLUMN()</f>
        <v>360</v>
      </c>
      <c r="MW3" s="921" t="n">
        <f aca="false">COLUMN()</f>
        <v>361</v>
      </c>
      <c r="MX3" s="921" t="n">
        <f aca="false">COLUMN()</f>
        <v>362</v>
      </c>
      <c r="MY3" s="921" t="n">
        <f aca="false">COLUMN()</f>
        <v>363</v>
      </c>
      <c r="MZ3" s="921" t="n">
        <f aca="false">COLUMN()</f>
        <v>364</v>
      </c>
      <c r="NA3" s="921" t="n">
        <f aca="false">COLUMN()</f>
        <v>365</v>
      </c>
      <c r="NB3" s="921" t="n">
        <f aca="false">COLUMN()</f>
        <v>366</v>
      </c>
      <c r="NC3" s="921" t="n">
        <f aca="false">COLUMN()</f>
        <v>367</v>
      </c>
      <c r="ND3" s="921" t="n">
        <f aca="false">COLUMN()</f>
        <v>368</v>
      </c>
      <c r="NE3" s="921" t="n">
        <f aca="false">COLUMN()</f>
        <v>369</v>
      </c>
      <c r="NF3" s="921" t="n">
        <f aca="false">COLUMN()</f>
        <v>370</v>
      </c>
    </row>
    <row r="4" customFormat="false" ht="15" hidden="false" customHeight="true" outlineLevel="0" collapsed="false">
      <c r="B4" s="935" t="s">
        <v>115</v>
      </c>
      <c r="C4" s="935"/>
      <c r="D4" s="935"/>
      <c r="E4" s="935"/>
      <c r="F4" s="935"/>
      <c r="G4" s="935"/>
      <c r="H4" s="935"/>
      <c r="I4" s="935"/>
      <c r="J4" s="935"/>
      <c r="K4" s="935"/>
      <c r="L4" s="935"/>
      <c r="M4" s="935"/>
      <c r="N4" s="935"/>
      <c r="O4" s="935"/>
      <c r="P4" s="935"/>
      <c r="Q4" s="935"/>
      <c r="R4" s="936"/>
      <c r="S4" s="936"/>
      <c r="T4" s="935" t="s">
        <v>116</v>
      </c>
      <c r="U4" s="935"/>
      <c r="V4" s="935"/>
      <c r="W4" s="935"/>
      <c r="X4" s="935"/>
      <c r="Y4" s="935"/>
      <c r="Z4" s="935"/>
      <c r="AA4" s="935"/>
      <c r="AB4" s="935"/>
      <c r="AC4" s="935"/>
      <c r="AD4" s="935"/>
      <c r="AE4" s="935"/>
      <c r="AF4" s="935"/>
      <c r="AG4" s="935"/>
      <c r="AH4" s="935"/>
      <c r="AI4" s="935"/>
      <c r="AJ4" s="936"/>
      <c r="AK4" s="936"/>
      <c r="AL4" s="935" t="s">
        <v>117</v>
      </c>
      <c r="AM4" s="935"/>
      <c r="AN4" s="935"/>
      <c r="AO4" s="935"/>
      <c r="AP4" s="935"/>
      <c r="AQ4" s="935"/>
      <c r="AR4" s="935"/>
      <c r="AS4" s="935"/>
      <c r="AT4" s="935"/>
      <c r="AU4" s="935"/>
      <c r="AV4" s="936"/>
      <c r="AW4" s="936"/>
      <c r="AX4" s="935" t="s">
        <v>118</v>
      </c>
      <c r="AY4" s="935"/>
      <c r="AZ4" s="935"/>
      <c r="BA4" s="935"/>
      <c r="BB4" s="935"/>
      <c r="BC4" s="935"/>
      <c r="BD4" s="935"/>
      <c r="BE4" s="935"/>
      <c r="BF4" s="935"/>
      <c r="BG4" s="935"/>
      <c r="BH4" s="936"/>
      <c r="BI4" s="936"/>
      <c r="BJ4" s="935" t="s">
        <v>119</v>
      </c>
      <c r="BK4" s="935"/>
      <c r="BL4" s="936"/>
      <c r="BM4" s="936"/>
      <c r="BN4" s="935" t="s">
        <v>120</v>
      </c>
      <c r="BO4" s="935"/>
      <c r="BP4" s="936"/>
      <c r="BQ4" s="936"/>
      <c r="BR4" s="935" t="s">
        <v>121</v>
      </c>
      <c r="BS4" s="935"/>
      <c r="BT4" s="935"/>
      <c r="BU4" s="935"/>
      <c r="BV4" s="935"/>
      <c r="BW4" s="935"/>
      <c r="BX4" s="935"/>
      <c r="BY4" s="935"/>
      <c r="BZ4" s="935"/>
      <c r="CA4" s="935"/>
      <c r="CB4" s="936"/>
      <c r="CC4" s="936"/>
      <c r="CD4" s="935" t="s">
        <v>23</v>
      </c>
      <c r="CE4" s="935"/>
      <c r="CF4" s="935"/>
      <c r="CG4" s="935"/>
      <c r="CH4" s="935"/>
      <c r="CI4" s="935"/>
      <c r="CJ4" s="935"/>
      <c r="CK4" s="935"/>
      <c r="CL4" s="935"/>
      <c r="CM4" s="935"/>
      <c r="CN4" s="936"/>
      <c r="CO4" s="936"/>
      <c r="CP4" s="935" t="s">
        <v>122</v>
      </c>
      <c r="CQ4" s="935"/>
      <c r="CR4" s="935"/>
      <c r="CS4" s="935"/>
      <c r="CT4" s="935"/>
      <c r="CU4" s="935"/>
      <c r="CV4" s="935"/>
      <c r="CW4" s="935"/>
      <c r="CX4" s="935"/>
      <c r="CY4" s="935"/>
      <c r="CZ4" s="935"/>
      <c r="DA4" s="935"/>
      <c r="DB4" s="935"/>
      <c r="DC4" s="935"/>
      <c r="DD4" s="935"/>
      <c r="DE4" s="935"/>
      <c r="DF4" s="936"/>
      <c r="DG4" s="936"/>
      <c r="DH4" s="935" t="s">
        <v>123</v>
      </c>
      <c r="DI4" s="935"/>
      <c r="DJ4" s="935"/>
      <c r="DK4" s="935"/>
      <c r="DL4" s="935"/>
      <c r="DM4" s="935"/>
      <c r="DN4" s="935"/>
      <c r="DO4" s="935"/>
      <c r="DP4" s="935"/>
      <c r="DQ4" s="935"/>
      <c r="DR4" s="937"/>
      <c r="DS4" s="937"/>
      <c r="DT4" s="938" t="s">
        <v>124</v>
      </c>
      <c r="DU4" s="938"/>
      <c r="DV4" s="938"/>
      <c r="DW4" s="938"/>
      <c r="DX4" s="938"/>
      <c r="DY4" s="938"/>
      <c r="DZ4" s="938"/>
      <c r="EA4" s="938"/>
      <c r="EB4" s="938"/>
      <c r="EC4" s="938"/>
      <c r="ED4" s="938"/>
      <c r="EE4" s="938"/>
      <c r="EF4" s="938"/>
      <c r="EG4" s="938"/>
      <c r="EH4" s="938"/>
      <c r="EI4" s="938"/>
      <c r="EJ4" s="937"/>
      <c r="EK4" s="937"/>
      <c r="EL4" s="938" t="s">
        <v>125</v>
      </c>
      <c r="EM4" s="938"/>
      <c r="EN4" s="937"/>
      <c r="EO4" s="937"/>
      <c r="EP4" s="938" t="s">
        <v>126</v>
      </c>
      <c r="EQ4" s="938"/>
      <c r="ER4" s="937"/>
      <c r="ES4" s="937"/>
      <c r="ET4" s="939" t="s">
        <v>127</v>
      </c>
      <c r="EU4" s="939"/>
      <c r="EV4" s="937"/>
      <c r="EW4" s="937"/>
      <c r="EX4" s="938" t="s">
        <v>128</v>
      </c>
      <c r="EY4" s="938"/>
      <c r="EZ4" s="937"/>
      <c r="FA4" s="937"/>
      <c r="FB4" s="938" t="s">
        <v>129</v>
      </c>
      <c r="FC4" s="938"/>
      <c r="FD4" s="938"/>
      <c r="FE4" s="938"/>
      <c r="FF4" s="938"/>
      <c r="FG4" s="938"/>
      <c r="FH4" s="938"/>
      <c r="FI4" s="938"/>
      <c r="FJ4" s="938"/>
      <c r="FK4" s="938"/>
      <c r="FL4" s="938"/>
      <c r="FM4" s="938"/>
      <c r="FN4" s="938"/>
      <c r="FO4" s="938"/>
      <c r="FP4" s="938"/>
      <c r="FQ4" s="938"/>
      <c r="FR4" s="937"/>
      <c r="FS4" s="937"/>
      <c r="FT4" s="938" t="s">
        <v>130</v>
      </c>
      <c r="FU4" s="938"/>
      <c r="FV4" s="938"/>
      <c r="FW4" s="938"/>
      <c r="FX4" s="938"/>
      <c r="FY4" s="938"/>
      <c r="FZ4" s="938"/>
      <c r="GA4" s="938"/>
      <c r="GB4" s="938"/>
      <c r="GC4" s="938"/>
      <c r="GD4" s="938"/>
      <c r="GE4" s="938"/>
      <c r="GF4" s="938"/>
      <c r="GG4" s="938"/>
      <c r="GH4" s="938"/>
      <c r="GI4" s="938"/>
      <c r="GJ4" s="937"/>
      <c r="GK4" s="937"/>
      <c r="GL4" s="940" t="s">
        <v>131</v>
      </c>
      <c r="GM4" s="940"/>
      <c r="GN4" s="940"/>
      <c r="GO4" s="940"/>
      <c r="GP4" s="940"/>
      <c r="GQ4" s="940"/>
      <c r="GR4" s="940"/>
      <c r="GS4" s="940"/>
      <c r="GT4" s="940"/>
      <c r="GU4" s="940"/>
      <c r="GV4" s="940"/>
      <c r="GW4" s="940"/>
      <c r="GX4" s="940"/>
      <c r="GY4" s="940"/>
      <c r="GZ4" s="940"/>
      <c r="HA4" s="940"/>
      <c r="HB4" s="937"/>
      <c r="HC4" s="937"/>
      <c r="HD4" s="938" t="s">
        <v>132</v>
      </c>
      <c r="HE4" s="938"/>
      <c r="HF4" s="938"/>
      <c r="HG4" s="938"/>
      <c r="HH4" s="938"/>
      <c r="HI4" s="938"/>
      <c r="HJ4" s="938"/>
      <c r="HK4" s="938"/>
      <c r="HL4" s="938"/>
      <c r="HM4" s="938"/>
      <c r="HN4" s="938"/>
      <c r="HO4" s="938"/>
      <c r="HP4" s="938"/>
      <c r="HQ4" s="938"/>
      <c r="HR4" s="938"/>
      <c r="HS4" s="938"/>
      <c r="HT4" s="937"/>
      <c r="HU4" s="937"/>
      <c r="HV4" s="938" t="s">
        <v>133</v>
      </c>
      <c r="HW4" s="938"/>
      <c r="HX4" s="937"/>
      <c r="HY4" s="937"/>
      <c r="HZ4" s="938" t="s">
        <v>134</v>
      </c>
      <c r="IA4" s="938"/>
      <c r="IB4" s="937"/>
      <c r="IC4" s="937"/>
      <c r="ID4" s="938" t="s">
        <v>135</v>
      </c>
      <c r="IE4" s="938"/>
      <c r="IF4" s="938"/>
      <c r="IG4" s="938"/>
      <c r="IH4" s="938"/>
      <c r="II4" s="938"/>
      <c r="IJ4" s="938"/>
      <c r="IK4" s="938"/>
      <c r="IL4" s="938"/>
      <c r="IM4" s="938"/>
      <c r="IN4" s="937"/>
      <c r="IO4" s="937"/>
      <c r="IP4" s="938" t="s">
        <v>136</v>
      </c>
      <c r="IQ4" s="938"/>
      <c r="IR4" s="937"/>
      <c r="IS4" s="937"/>
      <c r="IT4" s="938" t="s">
        <v>137</v>
      </c>
      <c r="IU4" s="938"/>
      <c r="IV4" s="937"/>
      <c r="IW4" s="937"/>
      <c r="IX4" s="938" t="s">
        <v>138</v>
      </c>
      <c r="IY4" s="938"/>
      <c r="IZ4" s="937"/>
      <c r="JA4" s="937"/>
      <c r="JB4" s="938" t="s">
        <v>139</v>
      </c>
      <c r="JC4" s="938"/>
      <c r="JD4" s="937"/>
      <c r="JE4" s="937"/>
      <c r="JF4" s="938" t="s">
        <v>140</v>
      </c>
      <c r="JG4" s="938"/>
      <c r="JH4" s="937"/>
      <c r="JI4" s="937"/>
      <c r="JJ4" s="938" t="s">
        <v>141</v>
      </c>
      <c r="JK4" s="938"/>
      <c r="JL4" s="937"/>
      <c r="JM4" s="937"/>
      <c r="JN4" s="939" t="s">
        <v>142</v>
      </c>
      <c r="JO4" s="939"/>
      <c r="JP4" s="937"/>
      <c r="JQ4" s="937"/>
      <c r="JR4" s="938" t="s">
        <v>143</v>
      </c>
      <c r="JS4" s="938"/>
      <c r="JT4" s="937"/>
      <c r="JU4" s="937"/>
      <c r="JV4" s="938" t="s">
        <v>144</v>
      </c>
      <c r="JW4" s="938"/>
      <c r="JX4" s="937"/>
      <c r="JY4" s="937"/>
      <c r="JZ4" s="941" t="s">
        <v>145</v>
      </c>
      <c r="KA4" s="941"/>
      <c r="KB4" s="937"/>
      <c r="KC4" s="937"/>
      <c r="KD4" s="941" t="s">
        <v>146</v>
      </c>
      <c r="KE4" s="941"/>
      <c r="KF4" s="937"/>
      <c r="KG4" s="937"/>
      <c r="KH4" s="938" t="s">
        <v>147</v>
      </c>
      <c r="KI4" s="938"/>
      <c r="KJ4" s="937"/>
      <c r="KK4" s="937"/>
      <c r="KL4" s="942" t="s">
        <v>498</v>
      </c>
      <c r="KM4" s="942"/>
      <c r="KN4" s="943" t="s">
        <v>8</v>
      </c>
      <c r="KO4" s="938" t="s">
        <v>150</v>
      </c>
      <c r="KP4" s="938"/>
      <c r="KX4" s="921" t="n">
        <f aca="false">Доклад!F2-1</f>
        <v>23</v>
      </c>
      <c r="KY4" s="944" t="n">
        <f aca="false">VLOOKUP(KX4,$KX$7:$KY$37,2,0)</f>
        <v>7447.389</v>
      </c>
      <c r="LA4" s="921" t="n">
        <f aca="false">VLOOKUP(KX4,KX7:LC37,4,FALSE())</f>
        <v>282.133</v>
      </c>
      <c r="LC4" s="921" t="n">
        <f aca="false">VLOOKUP(KX4,KX7:LC37,6,FALSE())</f>
        <v>415.549</v>
      </c>
      <c r="MK4" s="924" t="s">
        <v>151</v>
      </c>
      <c r="ML4" s="924" t="s">
        <v>152</v>
      </c>
      <c r="MM4" s="924" t="s">
        <v>153</v>
      </c>
      <c r="MN4" s="924" t="s">
        <v>154</v>
      </c>
      <c r="MO4" s="924" t="s">
        <v>155</v>
      </c>
      <c r="MP4" s="924" t="s">
        <v>156</v>
      </c>
      <c r="MQ4" s="924" t="s">
        <v>157</v>
      </c>
      <c r="MR4" s="924" t="s">
        <v>158</v>
      </c>
      <c r="MS4" s="924" t="s">
        <v>159</v>
      </c>
      <c r="MT4" s="924" t="s">
        <v>160</v>
      </c>
      <c r="MU4" s="924" t="s">
        <v>161</v>
      </c>
      <c r="MV4" s="924" t="s">
        <v>162</v>
      </c>
      <c r="MW4" s="924" t="s">
        <v>163</v>
      </c>
      <c r="MX4" s="924" t="s">
        <v>164</v>
      </c>
      <c r="MY4" s="924" t="s">
        <v>165</v>
      </c>
      <c r="MZ4" s="924" t="s">
        <v>166</v>
      </c>
      <c r="NA4" s="924" t="s">
        <v>167</v>
      </c>
      <c r="NB4" s="924" t="s">
        <v>168</v>
      </c>
      <c r="NC4" s="921" t="s">
        <v>169</v>
      </c>
      <c r="ND4" s="921" t="s">
        <v>170</v>
      </c>
      <c r="NE4" s="921" t="s">
        <v>169</v>
      </c>
      <c r="NF4" s="921" t="s">
        <v>170</v>
      </c>
    </row>
    <row r="5" customFormat="false" ht="21.75" hidden="false" customHeight="true" outlineLevel="0" collapsed="false">
      <c r="B5" s="935"/>
      <c r="C5" s="935"/>
      <c r="D5" s="935"/>
      <c r="E5" s="935"/>
      <c r="F5" s="935"/>
      <c r="G5" s="935"/>
      <c r="H5" s="935"/>
      <c r="I5" s="935"/>
      <c r="J5" s="935"/>
      <c r="K5" s="935"/>
      <c r="L5" s="935"/>
      <c r="M5" s="935"/>
      <c r="N5" s="935"/>
      <c r="O5" s="935"/>
      <c r="P5" s="935"/>
      <c r="Q5" s="935"/>
      <c r="R5" s="945"/>
      <c r="S5" s="945"/>
      <c r="T5" s="935"/>
      <c r="U5" s="935"/>
      <c r="V5" s="935"/>
      <c r="W5" s="935"/>
      <c r="X5" s="935"/>
      <c r="Y5" s="935"/>
      <c r="Z5" s="935"/>
      <c r="AA5" s="935"/>
      <c r="AB5" s="935"/>
      <c r="AC5" s="935"/>
      <c r="AD5" s="935"/>
      <c r="AE5" s="935"/>
      <c r="AF5" s="935"/>
      <c r="AG5" s="935"/>
      <c r="AH5" s="935"/>
      <c r="AI5" s="935"/>
      <c r="AJ5" s="945"/>
      <c r="AK5" s="945"/>
      <c r="AL5" s="935"/>
      <c r="AM5" s="935"/>
      <c r="AN5" s="935"/>
      <c r="AO5" s="935"/>
      <c r="AP5" s="935"/>
      <c r="AQ5" s="935"/>
      <c r="AR5" s="935"/>
      <c r="AS5" s="935"/>
      <c r="AT5" s="935"/>
      <c r="AU5" s="935"/>
      <c r="AV5" s="945"/>
      <c r="AW5" s="945"/>
      <c r="AX5" s="935"/>
      <c r="AY5" s="935"/>
      <c r="AZ5" s="935"/>
      <c r="BA5" s="935"/>
      <c r="BB5" s="935"/>
      <c r="BC5" s="935"/>
      <c r="BD5" s="935"/>
      <c r="BE5" s="935"/>
      <c r="BF5" s="935"/>
      <c r="BG5" s="935"/>
      <c r="BH5" s="945"/>
      <c r="BI5" s="945"/>
      <c r="BJ5" s="935"/>
      <c r="BK5" s="935"/>
      <c r="BL5" s="945"/>
      <c r="BM5" s="945"/>
      <c r="BN5" s="935"/>
      <c r="BO5" s="935"/>
      <c r="BP5" s="945"/>
      <c r="BQ5" s="945"/>
      <c r="BR5" s="935"/>
      <c r="BS5" s="935"/>
      <c r="BT5" s="935"/>
      <c r="BU5" s="935"/>
      <c r="BV5" s="935"/>
      <c r="BW5" s="935"/>
      <c r="BX5" s="935"/>
      <c r="BY5" s="935"/>
      <c r="BZ5" s="935"/>
      <c r="CA5" s="935"/>
      <c r="CB5" s="945"/>
      <c r="CC5" s="945"/>
      <c r="CD5" s="935"/>
      <c r="CE5" s="935"/>
      <c r="CF5" s="935"/>
      <c r="CG5" s="935"/>
      <c r="CH5" s="935"/>
      <c r="CI5" s="935"/>
      <c r="CJ5" s="935"/>
      <c r="CK5" s="935"/>
      <c r="CL5" s="935"/>
      <c r="CM5" s="935"/>
      <c r="CN5" s="945"/>
      <c r="CO5" s="945"/>
      <c r="CP5" s="935"/>
      <c r="CQ5" s="935"/>
      <c r="CR5" s="935"/>
      <c r="CS5" s="935"/>
      <c r="CT5" s="935"/>
      <c r="CU5" s="935"/>
      <c r="CV5" s="935"/>
      <c r="CW5" s="935"/>
      <c r="CX5" s="935"/>
      <c r="CY5" s="935"/>
      <c r="CZ5" s="935"/>
      <c r="DA5" s="935"/>
      <c r="DB5" s="935"/>
      <c r="DC5" s="935"/>
      <c r="DD5" s="935"/>
      <c r="DE5" s="935"/>
      <c r="DF5" s="945"/>
      <c r="DG5" s="945"/>
      <c r="DH5" s="935"/>
      <c r="DI5" s="935"/>
      <c r="DJ5" s="935"/>
      <c r="DK5" s="935"/>
      <c r="DL5" s="935"/>
      <c r="DM5" s="935"/>
      <c r="DN5" s="935"/>
      <c r="DO5" s="935"/>
      <c r="DP5" s="935"/>
      <c r="DQ5" s="935"/>
      <c r="DR5" s="946"/>
      <c r="DS5" s="946"/>
      <c r="DT5" s="938"/>
      <c r="DU5" s="938"/>
      <c r="DV5" s="938"/>
      <c r="DW5" s="938"/>
      <c r="DX5" s="938"/>
      <c r="DY5" s="938"/>
      <c r="DZ5" s="938"/>
      <c r="EA5" s="938"/>
      <c r="EB5" s="938"/>
      <c r="EC5" s="938"/>
      <c r="ED5" s="938"/>
      <c r="EE5" s="938"/>
      <c r="EF5" s="938"/>
      <c r="EG5" s="938"/>
      <c r="EH5" s="938"/>
      <c r="EI5" s="938"/>
      <c r="EJ5" s="946"/>
      <c r="EK5" s="946"/>
      <c r="EL5" s="938"/>
      <c r="EM5" s="938"/>
      <c r="EN5" s="946"/>
      <c r="EO5" s="946"/>
      <c r="EP5" s="938"/>
      <c r="EQ5" s="938"/>
      <c r="ER5" s="946"/>
      <c r="ES5" s="946"/>
      <c r="ET5" s="939"/>
      <c r="EU5" s="939"/>
      <c r="EV5" s="946"/>
      <c r="EW5" s="946"/>
      <c r="EX5" s="938"/>
      <c r="EY5" s="938"/>
      <c r="EZ5" s="946"/>
      <c r="FA5" s="946"/>
      <c r="FB5" s="938"/>
      <c r="FC5" s="938"/>
      <c r="FD5" s="938"/>
      <c r="FE5" s="938"/>
      <c r="FF5" s="938"/>
      <c r="FG5" s="938"/>
      <c r="FH5" s="938"/>
      <c r="FI5" s="938"/>
      <c r="FJ5" s="938"/>
      <c r="FK5" s="938"/>
      <c r="FL5" s="938"/>
      <c r="FM5" s="938"/>
      <c r="FN5" s="938"/>
      <c r="FO5" s="938"/>
      <c r="FP5" s="938"/>
      <c r="FQ5" s="938"/>
      <c r="FR5" s="946"/>
      <c r="FS5" s="946"/>
      <c r="FT5" s="938"/>
      <c r="FU5" s="938"/>
      <c r="FV5" s="938"/>
      <c r="FW5" s="938"/>
      <c r="FX5" s="938"/>
      <c r="FY5" s="938"/>
      <c r="FZ5" s="938"/>
      <c r="GA5" s="938"/>
      <c r="GB5" s="938"/>
      <c r="GC5" s="938"/>
      <c r="GD5" s="938"/>
      <c r="GE5" s="938"/>
      <c r="GF5" s="938"/>
      <c r="GG5" s="938"/>
      <c r="GH5" s="938"/>
      <c r="GI5" s="938"/>
      <c r="GJ5" s="946"/>
      <c r="GK5" s="946"/>
      <c r="GL5" s="940"/>
      <c r="GM5" s="940"/>
      <c r="GN5" s="940"/>
      <c r="GO5" s="940"/>
      <c r="GP5" s="940"/>
      <c r="GQ5" s="940"/>
      <c r="GR5" s="940"/>
      <c r="GS5" s="940"/>
      <c r="GT5" s="940"/>
      <c r="GU5" s="940"/>
      <c r="GV5" s="940"/>
      <c r="GW5" s="940"/>
      <c r="GX5" s="940"/>
      <c r="GY5" s="940"/>
      <c r="GZ5" s="940"/>
      <c r="HA5" s="940"/>
      <c r="HB5" s="946"/>
      <c r="HC5" s="946"/>
      <c r="HD5" s="938"/>
      <c r="HE5" s="938"/>
      <c r="HF5" s="938"/>
      <c r="HG5" s="938"/>
      <c r="HH5" s="938"/>
      <c r="HI5" s="938"/>
      <c r="HJ5" s="938"/>
      <c r="HK5" s="938"/>
      <c r="HL5" s="938"/>
      <c r="HM5" s="938"/>
      <c r="HN5" s="938"/>
      <c r="HO5" s="938"/>
      <c r="HP5" s="938"/>
      <c r="HQ5" s="938"/>
      <c r="HR5" s="938"/>
      <c r="HS5" s="938"/>
      <c r="HT5" s="946"/>
      <c r="HU5" s="946"/>
      <c r="HV5" s="938"/>
      <c r="HW5" s="938"/>
      <c r="HX5" s="946"/>
      <c r="HY5" s="946"/>
      <c r="HZ5" s="938"/>
      <c r="IA5" s="938"/>
      <c r="IB5" s="946"/>
      <c r="IC5" s="946"/>
      <c r="ID5" s="938"/>
      <c r="IE5" s="938"/>
      <c r="IF5" s="938"/>
      <c r="IG5" s="938"/>
      <c r="IH5" s="938"/>
      <c r="II5" s="938"/>
      <c r="IJ5" s="938"/>
      <c r="IK5" s="938"/>
      <c r="IL5" s="938"/>
      <c r="IM5" s="938"/>
      <c r="IN5" s="946"/>
      <c r="IO5" s="946"/>
      <c r="IP5" s="938"/>
      <c r="IQ5" s="938"/>
      <c r="IR5" s="946"/>
      <c r="IS5" s="946"/>
      <c r="IT5" s="938"/>
      <c r="IU5" s="938"/>
      <c r="IV5" s="946"/>
      <c r="IW5" s="946"/>
      <c r="IX5" s="938"/>
      <c r="IY5" s="938"/>
      <c r="IZ5" s="946"/>
      <c r="JA5" s="946"/>
      <c r="JB5" s="938"/>
      <c r="JC5" s="938"/>
      <c r="JD5" s="946"/>
      <c r="JE5" s="946"/>
      <c r="JF5" s="938"/>
      <c r="JG5" s="938"/>
      <c r="JH5" s="946"/>
      <c r="JI5" s="946"/>
      <c r="JJ5" s="938"/>
      <c r="JK5" s="938"/>
      <c r="JL5" s="946"/>
      <c r="JM5" s="946"/>
      <c r="JN5" s="939"/>
      <c r="JO5" s="939"/>
      <c r="JP5" s="946"/>
      <c r="JQ5" s="946"/>
      <c r="JR5" s="938"/>
      <c r="JS5" s="938"/>
      <c r="JT5" s="946"/>
      <c r="JU5" s="946"/>
      <c r="JV5" s="938"/>
      <c r="JW5" s="938"/>
      <c r="JX5" s="946"/>
      <c r="JY5" s="946"/>
      <c r="JZ5" s="941"/>
      <c r="KA5" s="941"/>
      <c r="KB5" s="946"/>
      <c r="KC5" s="946"/>
      <c r="KD5" s="941"/>
      <c r="KE5" s="941"/>
      <c r="KF5" s="946"/>
      <c r="KG5" s="946"/>
      <c r="KH5" s="938"/>
      <c r="KI5" s="938"/>
      <c r="KJ5" s="946"/>
      <c r="KK5" s="946"/>
      <c r="KL5" s="942"/>
      <c r="KM5" s="942"/>
      <c r="KN5" s="943"/>
      <c r="KO5" s="938"/>
      <c r="KP5" s="938"/>
      <c r="LG5" s="924" t="s">
        <v>151</v>
      </c>
      <c r="LH5" s="924" t="s">
        <v>152</v>
      </c>
      <c r="LI5" s="924" t="s">
        <v>153</v>
      </c>
      <c r="LJ5" s="924" t="s">
        <v>154</v>
      </c>
      <c r="LK5" s="924" t="s">
        <v>155</v>
      </c>
      <c r="LL5" s="924" t="s">
        <v>156</v>
      </c>
      <c r="LM5" s="924" t="s">
        <v>157</v>
      </c>
      <c r="LN5" s="924" t="s">
        <v>158</v>
      </c>
      <c r="LO5" s="924" t="s">
        <v>159</v>
      </c>
      <c r="LP5" s="924" t="s">
        <v>160</v>
      </c>
      <c r="LQ5" s="924" t="s">
        <v>161</v>
      </c>
      <c r="LR5" s="924" t="s">
        <v>162</v>
      </c>
      <c r="LS5" s="924" t="s">
        <v>163</v>
      </c>
      <c r="LT5" s="924" t="s">
        <v>164</v>
      </c>
      <c r="LU5" s="924" t="s">
        <v>165</v>
      </c>
      <c r="LV5" s="924" t="s">
        <v>166</v>
      </c>
      <c r="LW5" s="924" t="s">
        <v>167</v>
      </c>
      <c r="LX5" s="924" t="s">
        <v>168</v>
      </c>
      <c r="LY5" s="924" t="s">
        <v>171</v>
      </c>
      <c r="LZ5" s="924" t="s">
        <v>172</v>
      </c>
      <c r="MA5" s="924" t="s">
        <v>173</v>
      </c>
      <c r="MB5" s="924" t="s">
        <v>174</v>
      </c>
      <c r="MC5" s="924" t="s">
        <v>175</v>
      </c>
      <c r="MD5" s="924" t="s">
        <v>176</v>
      </c>
      <c r="ME5" s="924" t="s">
        <v>177</v>
      </c>
      <c r="MF5" s="924" t="s">
        <v>178</v>
      </c>
      <c r="MG5" s="924" t="s">
        <v>179</v>
      </c>
      <c r="MH5" s="924" t="s">
        <v>180</v>
      </c>
      <c r="MI5" s="924" t="s">
        <v>181</v>
      </c>
      <c r="MJ5" s="924" t="s">
        <v>182</v>
      </c>
    </row>
    <row r="6" customFormat="false" ht="15.75" hidden="false" customHeight="false" outlineLevel="0" collapsed="false">
      <c r="B6" s="947" t="s">
        <v>189</v>
      </c>
      <c r="C6" s="947"/>
      <c r="D6" s="947"/>
      <c r="E6" s="947"/>
      <c r="F6" s="947"/>
      <c r="G6" s="947"/>
      <c r="H6" s="947"/>
      <c r="I6" s="948" t="s">
        <v>493</v>
      </c>
      <c r="J6" s="948"/>
      <c r="K6" s="948"/>
      <c r="L6" s="948"/>
      <c r="M6" s="948"/>
      <c r="N6" s="948"/>
      <c r="O6" s="948"/>
      <c r="P6" s="949" t="s">
        <v>187</v>
      </c>
      <c r="Q6" s="950" t="s">
        <v>188</v>
      </c>
      <c r="R6" s="951"/>
      <c r="S6" s="951"/>
      <c r="T6" s="947" t="s">
        <v>189</v>
      </c>
      <c r="U6" s="947"/>
      <c r="V6" s="947"/>
      <c r="W6" s="947"/>
      <c r="X6" s="947"/>
      <c r="Y6" s="947"/>
      <c r="Z6" s="947"/>
      <c r="AA6" s="948" t="s">
        <v>493</v>
      </c>
      <c r="AB6" s="948"/>
      <c r="AC6" s="948"/>
      <c r="AD6" s="948"/>
      <c r="AE6" s="948"/>
      <c r="AF6" s="948"/>
      <c r="AG6" s="948"/>
      <c r="AH6" s="949" t="s">
        <v>187</v>
      </c>
      <c r="AI6" s="950" t="s">
        <v>188</v>
      </c>
      <c r="AJ6" s="951"/>
      <c r="AK6" s="951"/>
      <c r="AL6" s="947" t="s">
        <v>189</v>
      </c>
      <c r="AM6" s="947"/>
      <c r="AN6" s="947"/>
      <c r="AO6" s="947"/>
      <c r="AP6" s="948" t="s">
        <v>493</v>
      </c>
      <c r="AQ6" s="948"/>
      <c r="AR6" s="948"/>
      <c r="AS6" s="948"/>
      <c r="AT6" s="949" t="s">
        <v>187</v>
      </c>
      <c r="AU6" s="950" t="s">
        <v>188</v>
      </c>
      <c r="AV6" s="951"/>
      <c r="AW6" s="951"/>
      <c r="AX6" s="947" t="s">
        <v>189</v>
      </c>
      <c r="AY6" s="947"/>
      <c r="AZ6" s="947"/>
      <c r="BA6" s="947"/>
      <c r="BB6" s="948" t="s">
        <v>493</v>
      </c>
      <c r="BC6" s="948"/>
      <c r="BD6" s="948"/>
      <c r="BE6" s="948"/>
      <c r="BF6" s="949" t="s">
        <v>187</v>
      </c>
      <c r="BG6" s="950" t="s">
        <v>188</v>
      </c>
      <c r="BH6" s="951"/>
      <c r="BI6" s="951"/>
      <c r="BJ6" s="952" t="s">
        <v>187</v>
      </c>
      <c r="BK6" s="950" t="s">
        <v>188</v>
      </c>
      <c r="BL6" s="951"/>
      <c r="BM6" s="951"/>
      <c r="BN6" s="953" t="s">
        <v>187</v>
      </c>
      <c r="BO6" s="954" t="s">
        <v>188</v>
      </c>
      <c r="BP6" s="951"/>
      <c r="BQ6" s="951"/>
      <c r="BR6" s="947" t="s">
        <v>189</v>
      </c>
      <c r="BS6" s="947"/>
      <c r="BT6" s="947"/>
      <c r="BU6" s="947"/>
      <c r="BV6" s="948" t="s">
        <v>493</v>
      </c>
      <c r="BW6" s="948"/>
      <c r="BX6" s="948"/>
      <c r="BY6" s="948"/>
      <c r="BZ6" s="949" t="s">
        <v>187</v>
      </c>
      <c r="CA6" s="950" t="s">
        <v>188</v>
      </c>
      <c r="CB6" s="951"/>
      <c r="CC6" s="951"/>
      <c r="CD6" s="947" t="s">
        <v>189</v>
      </c>
      <c r="CE6" s="947"/>
      <c r="CF6" s="947"/>
      <c r="CG6" s="947"/>
      <c r="CH6" s="955" t="s">
        <v>493</v>
      </c>
      <c r="CI6" s="955"/>
      <c r="CJ6" s="955"/>
      <c r="CK6" s="955"/>
      <c r="CL6" s="949" t="s">
        <v>187</v>
      </c>
      <c r="CM6" s="950" t="s">
        <v>188</v>
      </c>
      <c r="CN6" s="951"/>
      <c r="CO6" s="951"/>
      <c r="CP6" s="956" t="s">
        <v>189</v>
      </c>
      <c r="CQ6" s="956"/>
      <c r="CR6" s="956"/>
      <c r="CS6" s="956"/>
      <c r="CT6" s="956"/>
      <c r="CU6" s="956"/>
      <c r="CV6" s="956"/>
      <c r="CW6" s="948" t="s">
        <v>493</v>
      </c>
      <c r="CX6" s="948"/>
      <c r="CY6" s="948"/>
      <c r="CZ6" s="948"/>
      <c r="DA6" s="948"/>
      <c r="DB6" s="948"/>
      <c r="DC6" s="948"/>
      <c r="DD6" s="949" t="s">
        <v>187</v>
      </c>
      <c r="DE6" s="950" t="s">
        <v>188</v>
      </c>
      <c r="DF6" s="951"/>
      <c r="DG6" s="951"/>
      <c r="DH6" s="947" t="s">
        <v>189</v>
      </c>
      <c r="DI6" s="947"/>
      <c r="DJ6" s="947"/>
      <c r="DK6" s="947"/>
      <c r="DL6" s="948" t="s">
        <v>493</v>
      </c>
      <c r="DM6" s="948"/>
      <c r="DN6" s="948"/>
      <c r="DO6" s="948"/>
      <c r="DP6" s="949" t="s">
        <v>187</v>
      </c>
      <c r="DQ6" s="950" t="s">
        <v>188</v>
      </c>
      <c r="DR6" s="957"/>
      <c r="DS6" s="957"/>
      <c r="DT6" s="958" t="s">
        <v>189</v>
      </c>
      <c r="DU6" s="958"/>
      <c r="DV6" s="958"/>
      <c r="DW6" s="958"/>
      <c r="DX6" s="958"/>
      <c r="DY6" s="958"/>
      <c r="DZ6" s="958"/>
      <c r="EA6" s="959" t="s">
        <v>493</v>
      </c>
      <c r="EB6" s="959"/>
      <c r="EC6" s="959"/>
      <c r="ED6" s="959"/>
      <c r="EE6" s="959"/>
      <c r="EF6" s="959"/>
      <c r="EG6" s="959"/>
      <c r="EH6" s="960" t="s">
        <v>187</v>
      </c>
      <c r="EI6" s="961" t="s">
        <v>188</v>
      </c>
      <c r="EJ6" s="957"/>
      <c r="EK6" s="957"/>
      <c r="EL6" s="962" t="s">
        <v>187</v>
      </c>
      <c r="EM6" s="961" t="s">
        <v>188</v>
      </c>
      <c r="EN6" s="957"/>
      <c r="EO6" s="957"/>
      <c r="EP6" s="963" t="s">
        <v>187</v>
      </c>
      <c r="EQ6" s="964" t="s">
        <v>188</v>
      </c>
      <c r="ER6" s="957"/>
      <c r="ES6" s="957"/>
      <c r="ET6" s="962" t="s">
        <v>187</v>
      </c>
      <c r="EU6" s="961" t="s">
        <v>188</v>
      </c>
      <c r="EV6" s="957"/>
      <c r="EW6" s="957"/>
      <c r="EX6" s="963" t="s">
        <v>187</v>
      </c>
      <c r="EY6" s="964" t="s">
        <v>188</v>
      </c>
      <c r="EZ6" s="957"/>
      <c r="FA6" s="957"/>
      <c r="FB6" s="958" t="s">
        <v>189</v>
      </c>
      <c r="FC6" s="958"/>
      <c r="FD6" s="958"/>
      <c r="FE6" s="958"/>
      <c r="FF6" s="958"/>
      <c r="FG6" s="958"/>
      <c r="FH6" s="958"/>
      <c r="FI6" s="965" t="s">
        <v>493</v>
      </c>
      <c r="FJ6" s="965"/>
      <c r="FK6" s="965"/>
      <c r="FL6" s="965"/>
      <c r="FM6" s="965"/>
      <c r="FN6" s="965"/>
      <c r="FO6" s="965"/>
      <c r="FP6" s="960" t="s">
        <v>187</v>
      </c>
      <c r="FQ6" s="961" t="s">
        <v>188</v>
      </c>
      <c r="FR6" s="957"/>
      <c r="FS6" s="957"/>
      <c r="FT6" s="966" t="s">
        <v>189</v>
      </c>
      <c r="FU6" s="966"/>
      <c r="FV6" s="966"/>
      <c r="FW6" s="966"/>
      <c r="FX6" s="966"/>
      <c r="FY6" s="966"/>
      <c r="FZ6" s="966"/>
      <c r="GA6" s="967" t="s">
        <v>493</v>
      </c>
      <c r="GB6" s="967"/>
      <c r="GC6" s="967"/>
      <c r="GD6" s="967"/>
      <c r="GE6" s="967"/>
      <c r="GF6" s="967"/>
      <c r="GG6" s="967"/>
      <c r="GH6" s="960" t="s">
        <v>187</v>
      </c>
      <c r="GI6" s="961" t="s">
        <v>188</v>
      </c>
      <c r="GJ6" s="957"/>
      <c r="GK6" s="957"/>
      <c r="GL6" s="966" t="s">
        <v>189</v>
      </c>
      <c r="GM6" s="966"/>
      <c r="GN6" s="966"/>
      <c r="GO6" s="966"/>
      <c r="GP6" s="966"/>
      <c r="GQ6" s="966"/>
      <c r="GR6" s="966"/>
      <c r="GS6" s="968" t="s">
        <v>493</v>
      </c>
      <c r="GT6" s="968"/>
      <c r="GU6" s="968"/>
      <c r="GV6" s="968"/>
      <c r="GW6" s="968"/>
      <c r="GX6" s="968"/>
      <c r="GY6" s="968"/>
      <c r="GZ6" s="960" t="s">
        <v>187</v>
      </c>
      <c r="HA6" s="961" t="s">
        <v>188</v>
      </c>
      <c r="HB6" s="957"/>
      <c r="HC6" s="957"/>
      <c r="HD6" s="966" t="s">
        <v>189</v>
      </c>
      <c r="HE6" s="966"/>
      <c r="HF6" s="966"/>
      <c r="HG6" s="966"/>
      <c r="HH6" s="966"/>
      <c r="HI6" s="966"/>
      <c r="HJ6" s="966"/>
      <c r="HK6" s="968" t="s">
        <v>493</v>
      </c>
      <c r="HL6" s="968"/>
      <c r="HM6" s="968"/>
      <c r="HN6" s="968"/>
      <c r="HO6" s="968"/>
      <c r="HP6" s="968"/>
      <c r="HQ6" s="968"/>
      <c r="HR6" s="960" t="s">
        <v>187</v>
      </c>
      <c r="HS6" s="961" t="s">
        <v>188</v>
      </c>
      <c r="HT6" s="957"/>
      <c r="HU6" s="957"/>
      <c r="HV6" s="962" t="s">
        <v>187</v>
      </c>
      <c r="HW6" s="961" t="s">
        <v>188</v>
      </c>
      <c r="HX6" s="957"/>
      <c r="HY6" s="957"/>
      <c r="HZ6" s="963" t="s">
        <v>187</v>
      </c>
      <c r="IA6" s="964" t="s">
        <v>188</v>
      </c>
      <c r="IB6" s="957"/>
      <c r="IC6" s="957"/>
      <c r="ID6" s="966" t="s">
        <v>189</v>
      </c>
      <c r="IE6" s="969"/>
      <c r="IF6" s="969"/>
      <c r="IG6" s="969"/>
      <c r="IH6" s="965" t="s">
        <v>493</v>
      </c>
      <c r="II6" s="965"/>
      <c r="IJ6" s="965"/>
      <c r="IK6" s="965"/>
      <c r="IL6" s="960" t="s">
        <v>187</v>
      </c>
      <c r="IM6" s="961" t="s">
        <v>188</v>
      </c>
      <c r="IN6" s="957"/>
      <c r="IO6" s="957"/>
      <c r="IP6" s="962" t="s">
        <v>187</v>
      </c>
      <c r="IQ6" s="961" t="s">
        <v>188</v>
      </c>
      <c r="IR6" s="957"/>
      <c r="IS6" s="957"/>
      <c r="IT6" s="962" t="s">
        <v>187</v>
      </c>
      <c r="IU6" s="961" t="s">
        <v>188</v>
      </c>
      <c r="IV6" s="957"/>
      <c r="IW6" s="957"/>
      <c r="IX6" s="962" t="s">
        <v>187</v>
      </c>
      <c r="IY6" s="961" t="s">
        <v>188</v>
      </c>
      <c r="IZ6" s="957"/>
      <c r="JA6" s="957"/>
      <c r="JB6" s="962" t="s">
        <v>187</v>
      </c>
      <c r="JC6" s="961" t="s">
        <v>188</v>
      </c>
      <c r="JD6" s="957"/>
      <c r="JE6" s="957"/>
      <c r="JF6" s="963" t="s">
        <v>187</v>
      </c>
      <c r="JG6" s="964" t="s">
        <v>188</v>
      </c>
      <c r="JH6" s="957"/>
      <c r="JI6" s="957"/>
      <c r="JJ6" s="963" t="s">
        <v>187</v>
      </c>
      <c r="JK6" s="964" t="s">
        <v>188</v>
      </c>
      <c r="JL6" s="957"/>
      <c r="JM6" s="957"/>
      <c r="JN6" s="963" t="s">
        <v>187</v>
      </c>
      <c r="JO6" s="964" t="s">
        <v>188</v>
      </c>
      <c r="JP6" s="957"/>
      <c r="JQ6" s="957"/>
      <c r="JR6" s="962" t="s">
        <v>187</v>
      </c>
      <c r="JS6" s="961" t="s">
        <v>188</v>
      </c>
      <c r="JT6" s="957"/>
      <c r="JU6" s="957"/>
      <c r="JV6" s="963" t="s">
        <v>187</v>
      </c>
      <c r="JW6" s="964" t="s">
        <v>188</v>
      </c>
      <c r="JX6" s="957"/>
      <c r="JY6" s="957"/>
      <c r="JZ6" s="970" t="s">
        <v>187</v>
      </c>
      <c r="KA6" s="970" t="s">
        <v>188</v>
      </c>
      <c r="KB6" s="957"/>
      <c r="KC6" s="957"/>
      <c r="KD6" s="970" t="s">
        <v>187</v>
      </c>
      <c r="KE6" s="970" t="s">
        <v>188</v>
      </c>
      <c r="KF6" s="957"/>
      <c r="KG6" s="957"/>
      <c r="KH6" s="963" t="s">
        <v>187</v>
      </c>
      <c r="KI6" s="971" t="s">
        <v>188</v>
      </c>
      <c r="KJ6" s="957"/>
      <c r="KK6" s="957"/>
      <c r="KL6" s="970"/>
      <c r="KM6" s="970"/>
      <c r="KN6" s="972"/>
      <c r="KO6" s="963" t="s">
        <v>187</v>
      </c>
      <c r="KP6" s="964" t="s">
        <v>188</v>
      </c>
      <c r="KU6" s="921" t="s">
        <v>87</v>
      </c>
      <c r="KY6" s="921" t="s">
        <v>11</v>
      </c>
      <c r="LA6" s="921" t="s">
        <v>190</v>
      </c>
      <c r="LC6" s="921" t="s">
        <v>191</v>
      </c>
    </row>
    <row r="7" customFormat="false" ht="15" hidden="false" customHeight="false" outlineLevel="0" collapsed="false">
      <c r="A7" s="973" t="n">
        <v>1</v>
      </c>
      <c r="B7" s="974" t="n">
        <f aca="false">Посуточная!J7</f>
        <v>0</v>
      </c>
      <c r="C7" s="975" t="n">
        <f aca="false">Посуточная!K7</f>
        <v>0</v>
      </c>
      <c r="D7" s="975" t="n">
        <f aca="false">Посуточная!L7</f>
        <v>0</v>
      </c>
      <c r="E7" s="975" t="n">
        <f aca="false">Посуточная!M7</f>
        <v>0</v>
      </c>
      <c r="F7" s="975" t="n">
        <f aca="false">Посуточная!N7</f>
        <v>0</v>
      </c>
      <c r="G7" s="975" t="n">
        <f aca="false">Посуточная!O7</f>
        <v>0</v>
      </c>
      <c r="H7" s="975" t="n">
        <f aca="false">Посуточная!P7</f>
        <v>0</v>
      </c>
      <c r="I7" s="976" t="n">
        <f aca="false">Посуточная!AA7</f>
        <v>0</v>
      </c>
      <c r="J7" s="976" t="n">
        <f aca="false">Посуточная!AB7</f>
        <v>0</v>
      </c>
      <c r="K7" s="976" t="n">
        <f aca="false">Посуточная!AC7</f>
        <v>0</v>
      </c>
      <c r="L7" s="976" t="n">
        <f aca="false">Посуточная!AD7</f>
        <v>0</v>
      </c>
      <c r="M7" s="976" t="n">
        <f aca="false">Посуточная!AE7</f>
        <v>0</v>
      </c>
      <c r="N7" s="976" t="n">
        <f aca="false">Посуточная!AF7</f>
        <v>0</v>
      </c>
      <c r="O7" s="976" t="n">
        <f aca="false">Посуточная!AG7</f>
        <v>0</v>
      </c>
      <c r="P7" s="977"/>
      <c r="Q7" s="978"/>
      <c r="R7" s="979"/>
      <c r="S7" s="979"/>
      <c r="T7" s="980" t="n">
        <f aca="false">Посуточная!AS7</f>
        <v>0</v>
      </c>
      <c r="U7" s="981" t="n">
        <f aca="false">Посуточная!AT7</f>
        <v>0</v>
      </c>
      <c r="V7" s="981" t="n">
        <f aca="false">Посуточная!AU7</f>
        <v>0</v>
      </c>
      <c r="W7" s="981" t="n">
        <f aca="false">Посуточная!AV7</f>
        <v>0</v>
      </c>
      <c r="X7" s="981" t="n">
        <f aca="false">Посуточная!AW7</f>
        <v>0</v>
      </c>
      <c r="Y7" s="981" t="n">
        <f aca="false">Посуточная!AX7</f>
        <v>0</v>
      </c>
      <c r="Z7" s="981" t="n">
        <f aca="false">Посуточная!AY7</f>
        <v>0</v>
      </c>
      <c r="AA7" s="976" t="n">
        <f aca="false">Посуточная!BG7</f>
        <v>0</v>
      </c>
      <c r="AB7" s="976" t="n">
        <f aca="false">Посуточная!BH7</f>
        <v>0</v>
      </c>
      <c r="AC7" s="976" t="n">
        <f aca="false">Посуточная!BI7</f>
        <v>0</v>
      </c>
      <c r="AD7" s="976" t="n">
        <f aca="false">Посуточная!BJ7</f>
        <v>0</v>
      </c>
      <c r="AE7" s="976" t="n">
        <f aca="false">Посуточная!BK7</f>
        <v>0</v>
      </c>
      <c r="AF7" s="976" t="n">
        <f aca="false">Посуточная!BL7</f>
        <v>0</v>
      </c>
      <c r="AG7" s="976" t="n">
        <f aca="false">Посуточная!BM7</f>
        <v>0</v>
      </c>
      <c r="AH7" s="977"/>
      <c r="AI7" s="978"/>
      <c r="AJ7" s="979"/>
      <c r="AK7" s="979"/>
      <c r="AL7" s="980" t="n">
        <f aca="false">Посуточная!BV7</f>
        <v>0</v>
      </c>
      <c r="AM7" s="981" t="n">
        <f aca="false">Посуточная!BW7</f>
        <v>0</v>
      </c>
      <c r="AN7" s="981" t="n">
        <f aca="false">Посуточная!BX7</f>
        <v>0</v>
      </c>
      <c r="AO7" s="981" t="n">
        <f aca="false">Посуточная!BY7</f>
        <v>0</v>
      </c>
      <c r="AP7" s="976" t="n">
        <f aca="false">Посуточная!CD7</f>
        <v>0</v>
      </c>
      <c r="AQ7" s="976" t="n">
        <f aca="false">Посуточная!CE7</f>
        <v>0</v>
      </c>
      <c r="AR7" s="976" t="n">
        <f aca="false">Посуточная!CF7</f>
        <v>0</v>
      </c>
      <c r="AS7" s="976" t="n">
        <f aca="false">Посуточная!CG7</f>
        <v>0</v>
      </c>
      <c r="AT7" s="982"/>
      <c r="AU7" s="978"/>
      <c r="AV7" s="979"/>
      <c r="AW7" s="979"/>
      <c r="AX7" s="980" t="n">
        <f aca="false">Посуточная!CP7</f>
        <v>0</v>
      </c>
      <c r="AY7" s="981" t="n">
        <f aca="false">Посуточная!CQ7</f>
        <v>0</v>
      </c>
      <c r="AZ7" s="981" t="n">
        <f aca="false">Посуточная!CR7</f>
        <v>0</v>
      </c>
      <c r="BA7" s="981" t="n">
        <f aca="false">Посуточная!CS7</f>
        <v>0</v>
      </c>
      <c r="BB7" s="976" t="n">
        <f aca="false">Посуточная!CX7</f>
        <v>0</v>
      </c>
      <c r="BC7" s="976" t="n">
        <f aca="false">Посуточная!CY7</f>
        <v>0</v>
      </c>
      <c r="BD7" s="976" t="n">
        <f aca="false">Посуточная!CZ7</f>
        <v>0</v>
      </c>
      <c r="BE7" s="976" t="n">
        <f aca="false">Посуточная!DA7</f>
        <v>0</v>
      </c>
      <c r="BF7" s="982"/>
      <c r="BG7" s="978"/>
      <c r="BH7" s="979"/>
      <c r="BI7" s="979"/>
      <c r="BJ7" s="983"/>
      <c r="BK7" s="978"/>
      <c r="BL7" s="979"/>
      <c r="BM7" s="979"/>
      <c r="BN7" s="984"/>
      <c r="BO7" s="985"/>
      <c r="BP7" s="979"/>
      <c r="BQ7" s="979"/>
      <c r="BR7" s="986" t="n">
        <f aca="false">Посуточная!DR7</f>
        <v>0</v>
      </c>
      <c r="BS7" s="987" t="n">
        <f aca="false">Посуточная!DS7</f>
        <v>0</v>
      </c>
      <c r="BT7" s="987" t="n">
        <f aca="false">Посуточная!DT7</f>
        <v>0</v>
      </c>
      <c r="BU7" s="987" t="n">
        <f aca="false">Посуточная!DU7</f>
        <v>0</v>
      </c>
      <c r="BV7" s="976" t="n">
        <f aca="false">Посуточная!DZ7</f>
        <v>0</v>
      </c>
      <c r="BW7" s="976" t="n">
        <f aca="false">Посуточная!EA7</f>
        <v>0</v>
      </c>
      <c r="BX7" s="976" t="n">
        <f aca="false">Посуточная!EB7</f>
        <v>0</v>
      </c>
      <c r="BY7" s="976" t="n">
        <f aca="false">Посуточная!EC7</f>
        <v>0</v>
      </c>
      <c r="BZ7" s="977"/>
      <c r="CA7" s="978"/>
      <c r="CB7" s="979"/>
      <c r="CC7" s="979"/>
      <c r="CD7" s="988" t="n">
        <f aca="false">Посуточная!EO7</f>
        <v>0</v>
      </c>
      <c r="CE7" s="989" t="n">
        <f aca="false">Посуточная!EP7</f>
        <v>0</v>
      </c>
      <c r="CF7" s="989" t="n">
        <f aca="false">Посуточная!EQ7</f>
        <v>0</v>
      </c>
      <c r="CG7" s="989" t="n">
        <f aca="false">Посуточная!ER7</f>
        <v>0</v>
      </c>
      <c r="CH7" s="976" t="n">
        <f aca="false">Посуточная!EZ7</f>
        <v>0</v>
      </c>
      <c r="CI7" s="976" t="n">
        <f aca="false">Посуточная!FA7</f>
        <v>0</v>
      </c>
      <c r="CJ7" s="976" t="n">
        <f aca="false">Посуточная!FB7</f>
        <v>0</v>
      </c>
      <c r="CK7" s="976" t="n">
        <f aca="false">Посуточная!FC7</f>
        <v>0</v>
      </c>
      <c r="CL7" s="977"/>
      <c r="CM7" s="978"/>
      <c r="CN7" s="979"/>
      <c r="CO7" s="979"/>
      <c r="CP7" s="990" t="n">
        <f aca="false">Посуточная!GN7</f>
        <v>0</v>
      </c>
      <c r="CQ7" s="975" t="n">
        <f aca="false">Посуточная!GO7</f>
        <v>0</v>
      </c>
      <c r="CR7" s="975" t="n">
        <f aca="false">Посуточная!GP7</f>
        <v>0</v>
      </c>
      <c r="CS7" s="975" t="n">
        <f aca="false">Посуточная!GQ7</f>
        <v>0</v>
      </c>
      <c r="CT7" s="975" t="n">
        <f aca="false">Посуточная!GR7</f>
        <v>0</v>
      </c>
      <c r="CU7" s="975" t="n">
        <f aca="false">Посуточная!GS7</f>
        <v>0</v>
      </c>
      <c r="CV7" s="975" t="n">
        <f aca="false">Посуточная!GT7</f>
        <v>0</v>
      </c>
      <c r="CW7" s="976" t="n">
        <f aca="false">Посуточная!HP7</f>
        <v>0</v>
      </c>
      <c r="CX7" s="976" t="n">
        <f aca="false">Посуточная!HQ7</f>
        <v>0</v>
      </c>
      <c r="CY7" s="976" t="n">
        <f aca="false">Посуточная!HR7</f>
        <v>0</v>
      </c>
      <c r="CZ7" s="976" t="n">
        <f aca="false">Посуточная!HS7</f>
        <v>0</v>
      </c>
      <c r="DA7" s="976" t="n">
        <f aca="false">Посуточная!HT7</f>
        <v>0</v>
      </c>
      <c r="DB7" s="976" t="n">
        <f aca="false">Посуточная!HU7</f>
        <v>0</v>
      </c>
      <c r="DC7" s="976" t="n">
        <f aca="false">Посуточная!HV7</f>
        <v>0</v>
      </c>
      <c r="DD7" s="977"/>
      <c r="DE7" s="978"/>
      <c r="DF7" s="979"/>
      <c r="DG7" s="979"/>
      <c r="DH7" s="991" t="n">
        <f aca="false">Посуточная!IE7</f>
        <v>0</v>
      </c>
      <c r="DI7" s="992" t="n">
        <f aca="false">Посуточная!IF7</f>
        <v>0</v>
      </c>
      <c r="DJ7" s="992" t="n">
        <f aca="false">Посуточная!IG7</f>
        <v>0</v>
      </c>
      <c r="DK7" s="989" t="n">
        <f aca="false">Посуточная!IH7</f>
        <v>0</v>
      </c>
      <c r="DL7" s="976" t="n">
        <f aca="false">Посуточная!IM7</f>
        <v>0</v>
      </c>
      <c r="DM7" s="993" t="n">
        <f aca="false">Посуточная!IN7</f>
        <v>0</v>
      </c>
      <c r="DN7" s="993" t="n">
        <f aca="false">Посуточная!IO7</f>
        <v>0</v>
      </c>
      <c r="DO7" s="993" t="n">
        <f aca="false">Посуточная!IP7</f>
        <v>0</v>
      </c>
      <c r="DP7" s="982"/>
      <c r="DQ7" s="978"/>
      <c r="DT7" s="994"/>
      <c r="DU7" s="995"/>
      <c r="DV7" s="995"/>
      <c r="DW7" s="995"/>
      <c r="DX7" s="995"/>
      <c r="DY7" s="995"/>
      <c r="DZ7" s="995"/>
      <c r="EA7" s="976" t="n">
        <f aca="false">Посуточная!KQ7</f>
        <v>0</v>
      </c>
      <c r="EB7" s="976" t="n">
        <f aca="false">Посуточная!KR7</f>
        <v>0</v>
      </c>
      <c r="EC7" s="976" t="n">
        <f aca="false">Посуточная!KS7</f>
        <v>0</v>
      </c>
      <c r="ED7" s="976" t="n">
        <f aca="false">Посуточная!KT7</f>
        <v>0</v>
      </c>
      <c r="EE7" s="976" t="n">
        <f aca="false">Посуточная!KU7</f>
        <v>0</v>
      </c>
      <c r="EF7" s="976" t="n">
        <f aca="false">Посуточная!KV7</f>
        <v>0</v>
      </c>
      <c r="EG7" s="976" t="n">
        <f aca="false">Посуточная!KW7</f>
        <v>0</v>
      </c>
      <c r="EH7" s="977"/>
      <c r="EI7" s="978"/>
      <c r="EJ7" s="979"/>
      <c r="EK7" s="979"/>
      <c r="EL7" s="983"/>
      <c r="EM7" s="978"/>
      <c r="EN7" s="979"/>
      <c r="EO7" s="979"/>
      <c r="EP7" s="984"/>
      <c r="EQ7" s="985"/>
      <c r="ET7" s="996"/>
      <c r="EU7" s="997"/>
      <c r="EX7" s="998"/>
      <c r="EY7" s="999"/>
      <c r="FB7" s="994"/>
      <c r="FC7" s="995"/>
      <c r="FD7" s="995"/>
      <c r="FE7" s="995"/>
      <c r="FF7" s="995"/>
      <c r="FG7" s="995"/>
      <c r="FH7" s="995"/>
      <c r="FI7" s="1000" t="n">
        <f aca="false">Посуточная!NU7</f>
        <v>0</v>
      </c>
      <c r="FJ7" s="1000" t="n">
        <f aca="false">Посуточная!NV7</f>
        <v>0</v>
      </c>
      <c r="FK7" s="1000" t="n">
        <f aca="false">Посуточная!NW7</f>
        <v>0</v>
      </c>
      <c r="FL7" s="1000" t="n">
        <f aca="false">Посуточная!NX7</f>
        <v>0</v>
      </c>
      <c r="FM7" s="1000" t="n">
        <f aca="false">Посуточная!NY7</f>
        <v>0</v>
      </c>
      <c r="FN7" s="1000" t="n">
        <f aca="false">Посуточная!NZ7</f>
        <v>0</v>
      </c>
      <c r="FO7" s="1000" t="n">
        <f aca="false">Посуточная!OA7</f>
        <v>0</v>
      </c>
      <c r="FP7" s="977"/>
      <c r="FQ7" s="978"/>
      <c r="FR7" s="979"/>
      <c r="FS7" s="979"/>
      <c r="FT7" s="1001" t="n">
        <f aca="false">Посуточная!OO7</f>
        <v>0</v>
      </c>
      <c r="FU7" s="1002" t="n">
        <f aca="false">Посуточная!OP7</f>
        <v>0</v>
      </c>
      <c r="FV7" s="1002" t="n">
        <f aca="false">Посуточная!OQ7</f>
        <v>0</v>
      </c>
      <c r="FW7" s="1002" t="n">
        <f aca="false">Посуточная!OR7</f>
        <v>0</v>
      </c>
      <c r="FX7" s="1002" t="n">
        <f aca="false">Посуточная!OS7</f>
        <v>0</v>
      </c>
      <c r="FY7" s="1002" t="n">
        <f aca="false">Посуточная!OT7</f>
        <v>0</v>
      </c>
      <c r="FZ7" s="1003" t="n">
        <f aca="false">Посуточная!OU7</f>
        <v>0</v>
      </c>
      <c r="GA7" s="993" t="n">
        <f aca="false">Посуточная!PP7</f>
        <v>0</v>
      </c>
      <c r="GB7" s="993" t="n">
        <f aca="false">Посуточная!PQ7</f>
        <v>0</v>
      </c>
      <c r="GC7" s="993" t="n">
        <f aca="false">Посуточная!PR7</f>
        <v>0</v>
      </c>
      <c r="GD7" s="993" t="n">
        <f aca="false">Посуточная!PS7</f>
        <v>0</v>
      </c>
      <c r="GE7" s="993" t="n">
        <f aca="false">Посуточная!PT7</f>
        <v>0</v>
      </c>
      <c r="GF7" s="993" t="n">
        <f aca="false">Посуточная!PU7</f>
        <v>0</v>
      </c>
      <c r="GG7" s="993" t="n">
        <f aca="false">Посуточная!PV7</f>
        <v>0</v>
      </c>
      <c r="GH7" s="977"/>
      <c r="GI7" s="978"/>
      <c r="GJ7" s="979"/>
      <c r="GK7" s="979"/>
      <c r="GL7" s="1004" t="n">
        <f aca="false">Посуточная!QH7</f>
        <v>0</v>
      </c>
      <c r="GM7" s="1005" t="n">
        <f aca="false">Посуточная!QI7</f>
        <v>0</v>
      </c>
      <c r="GN7" s="1005" t="n">
        <f aca="false">Посуточная!QJ7</f>
        <v>0</v>
      </c>
      <c r="GO7" s="1005" t="n">
        <f aca="false">Посуточная!QK7</f>
        <v>0</v>
      </c>
      <c r="GP7" s="1005" t="n">
        <f aca="false">Посуточная!QL7</f>
        <v>0</v>
      </c>
      <c r="GQ7" s="1005" t="n">
        <f aca="false">Посуточная!QM7</f>
        <v>0</v>
      </c>
      <c r="GR7" s="1005" t="n">
        <f aca="false">Посуточная!QN7</f>
        <v>0</v>
      </c>
      <c r="GS7" s="1006" t="n">
        <f aca="false">Посуточная!QV7</f>
        <v>0</v>
      </c>
      <c r="GT7" s="1006" t="n">
        <f aca="false">Посуточная!QW7</f>
        <v>0</v>
      </c>
      <c r="GU7" s="1006" t="n">
        <f aca="false">Посуточная!QX7</f>
        <v>0</v>
      </c>
      <c r="GV7" s="1006" t="n">
        <f aca="false">Посуточная!QY7</f>
        <v>0</v>
      </c>
      <c r="GW7" s="1006" t="n">
        <f aca="false">Посуточная!QZ7</f>
        <v>0</v>
      </c>
      <c r="GX7" s="1006" t="n">
        <f aca="false">Посуточная!RA7</f>
        <v>0</v>
      </c>
      <c r="GY7" s="1006" t="n">
        <f aca="false">Посуточная!RB7</f>
        <v>0</v>
      </c>
      <c r="GZ7" s="977"/>
      <c r="HA7" s="978"/>
      <c r="HB7" s="979"/>
      <c r="HC7" s="979"/>
      <c r="HD7" s="1007" t="n">
        <f aca="false">Посуточная!RN7</f>
        <v>0</v>
      </c>
      <c r="HE7" s="1008" t="n">
        <f aca="false">Посуточная!RO7</f>
        <v>0</v>
      </c>
      <c r="HF7" s="1008" t="n">
        <f aca="false">Посуточная!RP7</f>
        <v>0</v>
      </c>
      <c r="HG7" s="1008" t="n">
        <f aca="false">Посуточная!RQ7</f>
        <v>0</v>
      </c>
      <c r="HH7" s="1008" t="n">
        <f aca="false">Посуточная!RR7</f>
        <v>0</v>
      </c>
      <c r="HI7" s="1008" t="n">
        <f aca="false">Посуточная!RS7</f>
        <v>0</v>
      </c>
      <c r="HJ7" s="1008" t="n">
        <f aca="false">Посуточная!RT7</f>
        <v>0</v>
      </c>
      <c r="HK7" s="993" t="n">
        <f aca="false">Посуточная!SB7</f>
        <v>0</v>
      </c>
      <c r="HL7" s="993" t="n">
        <f aca="false">Посуточная!SC7</f>
        <v>0</v>
      </c>
      <c r="HM7" s="993" t="n">
        <f aca="false">Посуточная!SD7</f>
        <v>0</v>
      </c>
      <c r="HN7" s="993" t="n">
        <f aca="false">Посуточная!SE7</f>
        <v>0</v>
      </c>
      <c r="HO7" s="993" t="n">
        <f aca="false">Посуточная!SF7</f>
        <v>0</v>
      </c>
      <c r="HP7" s="993" t="n">
        <f aca="false">Посуточная!SG7</f>
        <v>0</v>
      </c>
      <c r="HQ7" s="993" t="n">
        <f aca="false">Посуточная!SH7</f>
        <v>0</v>
      </c>
      <c r="HR7" s="977"/>
      <c r="HS7" s="978"/>
      <c r="HT7" s="979"/>
      <c r="HU7" s="979"/>
      <c r="HV7" s="983"/>
      <c r="HW7" s="978"/>
      <c r="HX7" s="979"/>
      <c r="HY7" s="979"/>
      <c r="HZ7" s="984"/>
      <c r="IA7" s="985"/>
      <c r="IB7" s="979"/>
      <c r="IC7" s="979"/>
      <c r="ID7" s="1009" t="n">
        <f aca="false">Посуточная!SY7</f>
        <v>0</v>
      </c>
      <c r="IE7" s="1010" t="n">
        <f aca="false">Посуточная!SZ7</f>
        <v>0</v>
      </c>
      <c r="IF7" s="1010" t="n">
        <f aca="false">Посуточная!TA7</f>
        <v>0</v>
      </c>
      <c r="IG7" s="1010" t="n">
        <f aca="false">Посуточная!TB7</f>
        <v>0</v>
      </c>
      <c r="IH7" s="993" t="n">
        <f aca="false">Посуточная!TG7</f>
        <v>0</v>
      </c>
      <c r="II7" s="993" t="n">
        <f aca="false">Посуточная!TH7</f>
        <v>0</v>
      </c>
      <c r="IJ7" s="993" t="n">
        <f aca="false">Посуточная!TI7</f>
        <v>0</v>
      </c>
      <c r="IK7" s="993" t="n">
        <f aca="false">Посуточная!TJ7</f>
        <v>0</v>
      </c>
      <c r="IL7" s="977"/>
      <c r="IM7" s="978"/>
      <c r="IP7" s="1011"/>
      <c r="IQ7" s="1012"/>
      <c r="IT7" s="1013"/>
      <c r="IU7" s="1014"/>
      <c r="IV7" s="1015"/>
      <c r="IW7" s="1015"/>
      <c r="IX7" s="1014"/>
      <c r="IY7" s="1014"/>
      <c r="IZ7" s="1015"/>
      <c r="JA7" s="1015"/>
      <c r="JB7" s="1014"/>
      <c r="JC7" s="1014"/>
      <c r="JD7" s="1015"/>
      <c r="JE7" s="1015"/>
      <c r="JF7" s="1016"/>
      <c r="JG7" s="1017"/>
      <c r="JH7" s="1018"/>
      <c r="JJ7" s="998"/>
      <c r="JK7" s="999"/>
      <c r="JN7" s="998"/>
      <c r="JO7" s="999"/>
      <c r="JR7" s="1011"/>
      <c r="JS7" s="1012"/>
      <c r="JV7" s="998"/>
      <c r="JW7" s="999"/>
      <c r="JZ7" s="1019"/>
      <c r="KA7" s="1019"/>
      <c r="KD7" s="1019"/>
      <c r="KE7" s="1019"/>
      <c r="KG7" s="1020"/>
      <c r="KH7" s="998"/>
      <c r="KI7" s="1021"/>
      <c r="KL7" s="1019"/>
      <c r="KM7" s="1019"/>
      <c r="KN7" s="1022"/>
      <c r="KO7" s="998"/>
      <c r="KP7" s="1023"/>
      <c r="KQ7" s="1024"/>
      <c r="KT7" s="1025" t="n">
        <v>1</v>
      </c>
      <c r="KU7" s="924" t="n">
        <v>60.554</v>
      </c>
      <c r="KV7" s="924"/>
      <c r="KX7" s="921" t="n">
        <v>1</v>
      </c>
      <c r="KY7" s="924" t="n">
        <v>7178.549</v>
      </c>
      <c r="LA7" s="1026" t="n">
        <f aca="false">JW9</f>
        <v>18.06</v>
      </c>
      <c r="LB7" s="1026"/>
      <c r="LC7" s="1026" t="n">
        <f aca="false">FA9</f>
        <v>0</v>
      </c>
      <c r="NC7" s="924"/>
      <c r="ND7" s="924"/>
    </row>
    <row r="8" customFormat="false" ht="15" hidden="false" customHeight="false" outlineLevel="0" collapsed="false">
      <c r="A8" s="973"/>
      <c r="B8" s="974" t="n">
        <f aca="false">Посуточная!J8</f>
        <v>0</v>
      </c>
      <c r="C8" s="975" t="n">
        <f aca="false">Посуточная!K8</f>
        <v>0</v>
      </c>
      <c r="D8" s="975" t="n">
        <f aca="false">Посуточная!L8</f>
        <v>0</v>
      </c>
      <c r="E8" s="975" t="n">
        <f aca="false">Посуточная!M8</f>
        <v>0</v>
      </c>
      <c r="F8" s="975" t="n">
        <f aca="false">Посуточная!N8</f>
        <v>0</v>
      </c>
      <c r="G8" s="975" t="n">
        <f aca="false">Посуточная!O8</f>
        <v>0</v>
      </c>
      <c r="H8" s="975" t="n">
        <f aca="false">Посуточная!P8</f>
        <v>0</v>
      </c>
      <c r="I8" s="976" t="n">
        <f aca="false">Посуточная!AA8</f>
        <v>0</v>
      </c>
      <c r="J8" s="976" t="n">
        <f aca="false">Посуточная!AB8</f>
        <v>0</v>
      </c>
      <c r="K8" s="976" t="n">
        <f aca="false">Посуточная!AC8</f>
        <v>0</v>
      </c>
      <c r="L8" s="976" t="n">
        <f aca="false">Посуточная!AD8</f>
        <v>0</v>
      </c>
      <c r="M8" s="976" t="n">
        <f aca="false">Посуточная!AE8</f>
        <v>0</v>
      </c>
      <c r="N8" s="976" t="n">
        <f aca="false">Посуточная!AF8</f>
        <v>0</v>
      </c>
      <c r="O8" s="976" t="n">
        <f aca="false">Посуточная!AG8</f>
        <v>0</v>
      </c>
      <c r="P8" s="1027" t="n">
        <f aca="false">COUNTIF(B8:H8,"&lt;&gt;0")-COUNTIF(B8:H8,"")</f>
        <v>0</v>
      </c>
      <c r="Q8" s="1028" t="n">
        <f aca="false">COUNTIF(I8:O8,"&lt;&gt;0")-COUNTIF(I8:O8,"")</f>
        <v>0</v>
      </c>
      <c r="R8" s="979"/>
      <c r="S8" s="979"/>
      <c r="T8" s="990" t="n">
        <f aca="false">Посуточная!AS8</f>
        <v>0</v>
      </c>
      <c r="U8" s="975" t="n">
        <f aca="false">Посуточная!AT8</f>
        <v>0</v>
      </c>
      <c r="V8" s="975" t="n">
        <f aca="false">Посуточная!AU8</f>
        <v>0</v>
      </c>
      <c r="W8" s="975" t="n">
        <f aca="false">Посуточная!AV8</f>
        <v>0</v>
      </c>
      <c r="X8" s="975" t="n">
        <f aca="false">Посуточная!AW8</f>
        <v>0</v>
      </c>
      <c r="Y8" s="975" t="n">
        <f aca="false">Посуточная!AX8</f>
        <v>0</v>
      </c>
      <c r="Z8" s="975" t="n">
        <f aca="false">Посуточная!AY8</f>
        <v>0</v>
      </c>
      <c r="AA8" s="976" t="n">
        <f aca="false">Посуточная!BG8</f>
        <v>0</v>
      </c>
      <c r="AB8" s="976" t="n">
        <f aca="false">Посуточная!BH8</f>
        <v>0</v>
      </c>
      <c r="AC8" s="976" t="n">
        <f aca="false">Посуточная!BI8</f>
        <v>0</v>
      </c>
      <c r="AD8" s="976" t="n">
        <f aca="false">Посуточная!BJ8</f>
        <v>0</v>
      </c>
      <c r="AE8" s="976" t="n">
        <f aca="false">Посуточная!BK8</f>
        <v>0</v>
      </c>
      <c r="AF8" s="976" t="n">
        <f aca="false">Посуточная!BL8</f>
        <v>0</v>
      </c>
      <c r="AG8" s="976" t="n">
        <f aca="false">Посуточная!BM8</f>
        <v>0</v>
      </c>
      <c r="AH8" s="1027" t="n">
        <f aca="false">COUNTIF(T8:Z8,"&lt;&gt;0")-COUNTIF(T8:Z8,"")</f>
        <v>-7</v>
      </c>
      <c r="AI8" s="1028" t="n">
        <f aca="false">COUNTIF(AA8:AG8,"&lt;&gt;0")-COUNTIF(AA8:AG8,"")</f>
        <v>0</v>
      </c>
      <c r="AJ8" s="979"/>
      <c r="AK8" s="979"/>
      <c r="AL8" s="990" t="n">
        <f aca="false">Посуточная!BV8</f>
        <v>0</v>
      </c>
      <c r="AM8" s="975" t="n">
        <f aca="false">Посуточная!BW8</f>
        <v>0</v>
      </c>
      <c r="AN8" s="975" t="n">
        <f aca="false">Посуточная!BX8</f>
        <v>0</v>
      </c>
      <c r="AO8" s="975" t="n">
        <f aca="false">Посуточная!BY8</f>
        <v>0</v>
      </c>
      <c r="AP8" s="976" t="n">
        <f aca="false">Посуточная!CD8</f>
        <v>0</v>
      </c>
      <c r="AQ8" s="976" t="n">
        <f aca="false">Посуточная!CE8</f>
        <v>0</v>
      </c>
      <c r="AR8" s="976" t="n">
        <f aca="false">Посуточная!CF8</f>
        <v>0</v>
      </c>
      <c r="AS8" s="976" t="n">
        <f aca="false">Посуточная!CG8</f>
        <v>0</v>
      </c>
      <c r="AT8" s="1029" t="n">
        <f aca="false">COUNTIF(AL8:AO8,"&lt;&gt;0")-COUNTIF(AL8:AO8,"")</f>
        <v>-4</v>
      </c>
      <c r="AU8" s="1028" t="n">
        <f aca="false">COUNTIF(AP8:AS8,"&lt;&gt;0")-COUNTIF(AP8:AS8,"")</f>
        <v>0</v>
      </c>
      <c r="AV8" s="979"/>
      <c r="AW8" s="979"/>
      <c r="AX8" s="990" t="n">
        <f aca="false">Посуточная!CP8</f>
        <v>0</v>
      </c>
      <c r="AY8" s="975" t="n">
        <f aca="false">Посуточная!CQ8</f>
        <v>0</v>
      </c>
      <c r="AZ8" s="975" t="n">
        <f aca="false">Посуточная!CR8</f>
        <v>0</v>
      </c>
      <c r="BA8" s="975" t="n">
        <f aca="false">Посуточная!CS8</f>
        <v>0</v>
      </c>
      <c r="BB8" s="976" t="n">
        <f aca="false">Посуточная!CX8</f>
        <v>0</v>
      </c>
      <c r="BC8" s="976" t="n">
        <f aca="false">Посуточная!CY8</f>
        <v>0</v>
      </c>
      <c r="BD8" s="976" t="n">
        <f aca="false">Посуточная!CZ8</f>
        <v>0</v>
      </c>
      <c r="BE8" s="976" t="n">
        <f aca="false">Посуточная!DA8</f>
        <v>0</v>
      </c>
      <c r="BF8" s="1029" t="n">
        <f aca="false">COUNTIF(AX8:BA8,"&lt;&gt;0")-COUNTIF(AX8:BA8,"")</f>
        <v>0</v>
      </c>
      <c r="BG8" s="1028" t="n">
        <f aca="false">COUNTIF(BB8:BE8,"&lt;&gt;0")-COUNTIF(BB8:BE8,"")</f>
        <v>0</v>
      </c>
      <c r="BH8" s="979"/>
      <c r="BI8" s="979"/>
      <c r="BJ8" s="1030" t="n">
        <f aca="false">SUMIF(B6:BI6,"итого гр.",B8:BI8)</f>
        <v>0</v>
      </c>
      <c r="BK8" s="1028" t="n">
        <f aca="false">SUMIF(B6:BI6,"итого фк.",B8:BI8)</f>
        <v>0</v>
      </c>
      <c r="BL8" s="979"/>
      <c r="BM8" s="979"/>
      <c r="BN8" s="1031"/>
      <c r="BO8" s="1032"/>
      <c r="BP8" s="979"/>
      <c r="BQ8" s="979"/>
      <c r="BR8" s="988" t="n">
        <f aca="false">Посуточная!DR8</f>
        <v>0</v>
      </c>
      <c r="BS8" s="989" t="n">
        <f aca="false">Посуточная!DS8</f>
        <v>0</v>
      </c>
      <c r="BT8" s="989" t="n">
        <f aca="false">Посуточная!DT8</f>
        <v>0</v>
      </c>
      <c r="BU8" s="989" t="n">
        <f aca="false">Посуточная!DU8</f>
        <v>0</v>
      </c>
      <c r="BV8" s="976" t="n">
        <f aca="false">Посуточная!DZ8</f>
        <v>0</v>
      </c>
      <c r="BW8" s="976" t="n">
        <f aca="false">Посуточная!EA8</f>
        <v>0</v>
      </c>
      <c r="BX8" s="976" t="n">
        <f aca="false">Посуточная!EB8</f>
        <v>0</v>
      </c>
      <c r="BY8" s="976" t="n">
        <f aca="false">Посуточная!EC8</f>
        <v>0</v>
      </c>
      <c r="BZ8" s="1027" t="n">
        <f aca="false">COUNTIF(BR8:BU8,"&lt;&gt;0")-COUNTIF(BR8:BU8,"")</f>
        <v>0</v>
      </c>
      <c r="CA8" s="1028" t="n">
        <f aca="false">COUNTIF(BV8:BY8,"&lt;&gt;0")-COUNTIF(BV8:BY8,"")</f>
        <v>0</v>
      </c>
      <c r="CB8" s="979"/>
      <c r="CC8" s="979"/>
      <c r="CD8" s="988" t="n">
        <f aca="false">Посуточная!EO8</f>
        <v>0</v>
      </c>
      <c r="CE8" s="989" t="n">
        <f aca="false">Посуточная!EP8</f>
        <v>0</v>
      </c>
      <c r="CF8" s="989" t="n">
        <f aca="false">Посуточная!EQ8</f>
        <v>0</v>
      </c>
      <c r="CG8" s="989" t="n">
        <f aca="false">Посуточная!ER8</f>
        <v>0</v>
      </c>
      <c r="CH8" s="976" t="n">
        <f aca="false">Посуточная!EZ8</f>
        <v>0</v>
      </c>
      <c r="CI8" s="976" t="n">
        <f aca="false">Посуточная!FA8</f>
        <v>0</v>
      </c>
      <c r="CJ8" s="976" t="n">
        <f aca="false">Посуточная!FB8</f>
        <v>0</v>
      </c>
      <c r="CK8" s="976" t="n">
        <f aca="false">Посуточная!FC8</f>
        <v>0</v>
      </c>
      <c r="CL8" s="1027" t="n">
        <f aca="false">COUNTIF(CD8:CG8,"&lt;&gt;0")-COUNTIF(CD8:CG8,"")</f>
        <v>0</v>
      </c>
      <c r="CM8" s="1028" t="n">
        <f aca="false">COUNTIF(CH8:CK8,"&lt;&gt;0")-COUNTIF(CH8:CK8,"")</f>
        <v>0</v>
      </c>
      <c r="CN8" s="979"/>
      <c r="CO8" s="979"/>
      <c r="CP8" s="990" t="n">
        <f aca="false">Посуточная!GN8</f>
        <v>0</v>
      </c>
      <c r="CQ8" s="975" t="n">
        <f aca="false">Посуточная!GO8</f>
        <v>0</v>
      </c>
      <c r="CR8" s="975" t="n">
        <f aca="false">Посуточная!GP8</f>
        <v>0</v>
      </c>
      <c r="CS8" s="975" t="n">
        <f aca="false">Посуточная!GQ8</f>
        <v>0</v>
      </c>
      <c r="CT8" s="975" t="n">
        <f aca="false">Посуточная!GR8</f>
        <v>0</v>
      </c>
      <c r="CU8" s="975" t="n">
        <f aca="false">Посуточная!GS8</f>
        <v>0</v>
      </c>
      <c r="CV8" s="975" t="n">
        <f aca="false">Посуточная!GT8</f>
        <v>0</v>
      </c>
      <c r="CW8" s="976" t="n">
        <f aca="false">Посуточная!HP8</f>
        <v>0</v>
      </c>
      <c r="CX8" s="976" t="n">
        <f aca="false">Посуточная!HQ8</f>
        <v>0</v>
      </c>
      <c r="CY8" s="976" t="n">
        <f aca="false">Посуточная!HR8</f>
        <v>0</v>
      </c>
      <c r="CZ8" s="976" t="n">
        <f aca="false">Посуточная!HS8</f>
        <v>0</v>
      </c>
      <c r="DA8" s="976" t="n">
        <f aca="false">Посуточная!HT8</f>
        <v>0</v>
      </c>
      <c r="DB8" s="976" t="n">
        <f aca="false">Посуточная!HU8</f>
        <v>0</v>
      </c>
      <c r="DC8" s="976" t="n">
        <f aca="false">Посуточная!HV8</f>
        <v>0</v>
      </c>
      <c r="DD8" s="1027" t="n">
        <f aca="false">COUNTIF(CP8:CV8,"&lt;&gt;0")-COUNTIF(CP8:CV8,"")</f>
        <v>0</v>
      </c>
      <c r="DE8" s="1028" t="n">
        <f aca="false">COUNTIF(CW8:DC8,"&lt;&gt;0")-COUNTIF(CW8:DC8,"")</f>
        <v>0</v>
      </c>
      <c r="DF8" s="979"/>
      <c r="DG8" s="979"/>
      <c r="DH8" s="991" t="n">
        <f aca="false">Посуточная!IE8</f>
        <v>0</v>
      </c>
      <c r="DI8" s="992" t="n">
        <f aca="false">Посуточная!IF8</f>
        <v>0</v>
      </c>
      <c r="DJ8" s="992" t="n">
        <f aca="false">Посуточная!IG8</f>
        <v>0</v>
      </c>
      <c r="DK8" s="989" t="n">
        <f aca="false">Посуточная!IH8</f>
        <v>0</v>
      </c>
      <c r="DL8" s="976" t="n">
        <f aca="false">Посуточная!IM8</f>
        <v>0</v>
      </c>
      <c r="DM8" s="993" t="n">
        <f aca="false">Посуточная!IN8</f>
        <v>0</v>
      </c>
      <c r="DN8" s="993" t="n">
        <f aca="false">Посуточная!IO8</f>
        <v>0</v>
      </c>
      <c r="DO8" s="993" t="n">
        <f aca="false">Посуточная!IP8</f>
        <v>0</v>
      </c>
      <c r="DP8" s="1029" t="n">
        <f aca="false">COUNTIF(DH8:DK8,"&lt;&gt;0")-COUNTIF(DH8:DK8,"")</f>
        <v>-4</v>
      </c>
      <c r="DQ8" s="1028" t="n">
        <f aca="false">COUNTIF(DL8:DO8,"&lt;&gt;0")-COUNTIF(DL8:DO8,"")</f>
        <v>0</v>
      </c>
      <c r="DT8" s="1033"/>
      <c r="DU8" s="1034"/>
      <c r="DV8" s="1034"/>
      <c r="DW8" s="1034"/>
      <c r="DX8" s="1034"/>
      <c r="DY8" s="1034"/>
      <c r="DZ8" s="1034"/>
      <c r="EA8" s="976" t="n">
        <f aca="false">Посуточная!KQ8</f>
        <v>0</v>
      </c>
      <c r="EB8" s="976" t="n">
        <f aca="false">Посуточная!KR8</f>
        <v>0</v>
      </c>
      <c r="EC8" s="976" t="n">
        <f aca="false">Посуточная!KS8</f>
        <v>0</v>
      </c>
      <c r="ED8" s="976" t="n">
        <f aca="false">Посуточная!KT8</f>
        <v>0</v>
      </c>
      <c r="EE8" s="976" t="n">
        <f aca="false">Посуточная!KU8</f>
        <v>0</v>
      </c>
      <c r="EF8" s="976" t="n">
        <f aca="false">Посуточная!KV8</f>
        <v>0</v>
      </c>
      <c r="EG8" s="976" t="n">
        <f aca="false">Посуточная!KW8</f>
        <v>0</v>
      </c>
      <c r="EH8" s="1027" t="n">
        <f aca="false">SUBTOTAL(3, DT8:DZ8)</f>
        <v>0</v>
      </c>
      <c r="EI8" s="1028" t="n">
        <f aca="false">COUNTIF(EA8:EG8,"&lt;&gt;0")-COUNTIF(EA8:EG8,"")</f>
        <v>0</v>
      </c>
      <c r="EJ8" s="979"/>
      <c r="EK8" s="979"/>
      <c r="EL8" s="1030" t="n">
        <f aca="false">SUMIF(BR6:EK6,"итого гр.",BR8:EK8)</f>
        <v>0</v>
      </c>
      <c r="EM8" s="1028" t="n">
        <f aca="false">SUMIF(BR6:EK6,"итого фк.",BR8:EK8)</f>
        <v>0</v>
      </c>
      <c r="EN8" s="979"/>
      <c r="EO8" s="979"/>
      <c r="EP8" s="1031"/>
      <c r="EQ8" s="1032"/>
      <c r="ET8" s="1035"/>
      <c r="EU8" s="1036"/>
      <c r="EX8" s="1037"/>
      <c r="EY8" s="1038"/>
      <c r="FB8" s="1033"/>
      <c r="FC8" s="1034"/>
      <c r="FD8" s="1034"/>
      <c r="FE8" s="1034"/>
      <c r="FF8" s="1034"/>
      <c r="FG8" s="1034"/>
      <c r="FH8" s="1034"/>
      <c r="FI8" s="976" t="n">
        <f aca="false">Посуточная!NU8</f>
        <v>0</v>
      </c>
      <c r="FJ8" s="976" t="n">
        <f aca="false">Посуточная!NV8</f>
        <v>0</v>
      </c>
      <c r="FK8" s="976" t="n">
        <f aca="false">Посуточная!NW8</f>
        <v>0</v>
      </c>
      <c r="FL8" s="976" t="n">
        <f aca="false">Посуточная!NX8</f>
        <v>0</v>
      </c>
      <c r="FM8" s="976" t="n">
        <f aca="false">Посуточная!NY8</f>
        <v>0</v>
      </c>
      <c r="FN8" s="976" t="n">
        <f aca="false">Посуточная!NZ8</f>
        <v>0</v>
      </c>
      <c r="FO8" s="976" t="n">
        <f aca="false">Посуточная!OA8</f>
        <v>0</v>
      </c>
      <c r="FP8" s="1027" t="n">
        <f aca="false">COUNTIF(FB8:FH8,"&lt;&gt;0")-COUNTIF(FB8:FH8,"")</f>
        <v>0</v>
      </c>
      <c r="FQ8" s="1028" t="n">
        <f aca="false">COUNTIF(FI8:FO8,"&lt;&gt;0")-COUNTIF(FI8:FO8,"")</f>
        <v>0</v>
      </c>
      <c r="FR8" s="979"/>
      <c r="FS8" s="979"/>
      <c r="FT8" s="1001" t="n">
        <f aca="false">Посуточная!OO8</f>
        <v>0</v>
      </c>
      <c r="FU8" s="1002" t="n">
        <f aca="false">Посуточная!OP8</f>
        <v>0</v>
      </c>
      <c r="FV8" s="1002" t="n">
        <f aca="false">Посуточная!OQ8</f>
        <v>0</v>
      </c>
      <c r="FW8" s="1002" t="n">
        <f aca="false">Посуточная!OR8</f>
        <v>0</v>
      </c>
      <c r="FX8" s="1002" t="n">
        <f aca="false">Посуточная!OS8</f>
        <v>0</v>
      </c>
      <c r="FY8" s="1002" t="n">
        <f aca="false">Посуточная!OT8</f>
        <v>0</v>
      </c>
      <c r="FZ8" s="1003" t="n">
        <f aca="false">Посуточная!OU8</f>
        <v>0</v>
      </c>
      <c r="GA8" s="993" t="n">
        <f aca="false">Посуточная!PP8</f>
        <v>0</v>
      </c>
      <c r="GB8" s="993" t="n">
        <f aca="false">Посуточная!PQ8</f>
        <v>0</v>
      </c>
      <c r="GC8" s="993" t="n">
        <f aca="false">Посуточная!PR8</f>
        <v>0</v>
      </c>
      <c r="GD8" s="993" t="n">
        <f aca="false">Посуточная!PS8</f>
        <v>0</v>
      </c>
      <c r="GE8" s="993" t="n">
        <f aca="false">Посуточная!PT8</f>
        <v>0</v>
      </c>
      <c r="GF8" s="993" t="n">
        <f aca="false">Посуточная!PU8</f>
        <v>0</v>
      </c>
      <c r="GG8" s="993" t="n">
        <f aca="false">Посуточная!PV8</f>
        <v>0</v>
      </c>
      <c r="GH8" s="1027" t="n">
        <f aca="false">COUNTIF(FT8:FZ8,"&lt;&gt;0")-COUNTIF(FT8:FZ8,"")</f>
        <v>0</v>
      </c>
      <c r="GI8" s="1028" t="n">
        <f aca="false">COUNTIF(GA8:GG8,"&lt;&gt;0")-COUNTIF(GA8:GG8,"")</f>
        <v>0</v>
      </c>
      <c r="GJ8" s="979"/>
      <c r="GK8" s="979"/>
      <c r="GL8" s="1039" t="n">
        <f aca="false">Посуточная!QH8</f>
        <v>0</v>
      </c>
      <c r="GM8" s="1040" t="n">
        <f aca="false">Посуточная!QI8</f>
        <v>0</v>
      </c>
      <c r="GN8" s="1040" t="n">
        <f aca="false">Посуточная!QJ8</f>
        <v>0</v>
      </c>
      <c r="GO8" s="1040" t="n">
        <f aca="false">Посуточная!QK8</f>
        <v>0</v>
      </c>
      <c r="GP8" s="1040" t="n">
        <f aca="false">Посуточная!QL8</f>
        <v>0</v>
      </c>
      <c r="GQ8" s="1040" t="n">
        <f aca="false">Посуточная!QM8</f>
        <v>0</v>
      </c>
      <c r="GR8" s="1040" t="n">
        <f aca="false">Посуточная!QN8</f>
        <v>0</v>
      </c>
      <c r="GS8" s="1006" t="n">
        <f aca="false">Посуточная!QV8</f>
        <v>0</v>
      </c>
      <c r="GT8" s="1006" t="n">
        <f aca="false">Посуточная!QW8</f>
        <v>0</v>
      </c>
      <c r="GU8" s="1006" t="n">
        <f aca="false">Посуточная!QX8</f>
        <v>0</v>
      </c>
      <c r="GV8" s="1006" t="n">
        <f aca="false">Посуточная!QY8</f>
        <v>0</v>
      </c>
      <c r="GW8" s="1006" t="n">
        <f aca="false">Посуточная!QZ8</f>
        <v>0</v>
      </c>
      <c r="GX8" s="1006" t="n">
        <f aca="false">Посуточная!RA8</f>
        <v>0</v>
      </c>
      <c r="GY8" s="1006" t="n">
        <f aca="false">Посуточная!RB8</f>
        <v>0</v>
      </c>
      <c r="GZ8" s="1027" t="n">
        <f aca="false">COUNTIF(GL8:GR8,"&lt;&gt;0")-COUNTIF(GL8:GR8,"")</f>
        <v>0</v>
      </c>
      <c r="HA8" s="1028" t="n">
        <f aca="false">COUNTIF(GS8:GY8,"&lt;&gt;0")-COUNTIF(GS8:GY8,"")</f>
        <v>0</v>
      </c>
      <c r="HB8" s="979"/>
      <c r="HC8" s="979"/>
      <c r="HD8" s="1041" t="n">
        <f aca="false">Посуточная!RN8</f>
        <v>0</v>
      </c>
      <c r="HE8" s="1042" t="n">
        <f aca="false">Посуточная!RO8</f>
        <v>0</v>
      </c>
      <c r="HF8" s="1042" t="n">
        <f aca="false">Посуточная!RP8</f>
        <v>0</v>
      </c>
      <c r="HG8" s="1042" t="n">
        <f aca="false">Посуточная!RQ8</f>
        <v>0</v>
      </c>
      <c r="HH8" s="1042" t="n">
        <f aca="false">Посуточная!RR8</f>
        <v>0</v>
      </c>
      <c r="HI8" s="1042" t="n">
        <f aca="false">Посуточная!RS8</f>
        <v>0</v>
      </c>
      <c r="HJ8" s="1042" t="n">
        <f aca="false">Посуточная!RT8</f>
        <v>0</v>
      </c>
      <c r="HK8" s="993" t="n">
        <f aca="false">Посуточная!SB8</f>
        <v>0</v>
      </c>
      <c r="HL8" s="993" t="n">
        <f aca="false">Посуточная!SC8</f>
        <v>0</v>
      </c>
      <c r="HM8" s="993" t="n">
        <f aca="false">Посуточная!SD8</f>
        <v>0</v>
      </c>
      <c r="HN8" s="993" t="n">
        <f aca="false">Посуточная!SE8</f>
        <v>0</v>
      </c>
      <c r="HO8" s="993" t="n">
        <f aca="false">Посуточная!SF8</f>
        <v>0</v>
      </c>
      <c r="HP8" s="993" t="n">
        <f aca="false">Посуточная!SG8</f>
        <v>0</v>
      </c>
      <c r="HQ8" s="993" t="n">
        <f aca="false">Посуточная!SH8</f>
        <v>0</v>
      </c>
      <c r="HR8" s="1027" t="n">
        <f aca="false">COUNTIF(HD8:HJ8,"&lt;&gt;0")-COUNTIF(HD8:HJ8,"")</f>
        <v>0</v>
      </c>
      <c r="HS8" s="1028" t="n">
        <f aca="false">COUNTIF(HK8:HQ8,"&lt;&gt;0")-COUNTIF(HK8:HQ8,"")</f>
        <v>0</v>
      </c>
      <c r="HT8" s="979"/>
      <c r="HU8" s="979"/>
      <c r="HV8" s="1030" t="n">
        <f aca="false">SUMIF(FB6:HU6,"итого гр.",FB8:HU8)</f>
        <v>0</v>
      </c>
      <c r="HW8" s="1028" t="n">
        <f aca="false">SUMIF(FB6:HU6,"итого фк.",FB8:HU8)</f>
        <v>0</v>
      </c>
      <c r="HX8" s="979"/>
      <c r="HY8" s="979"/>
      <c r="HZ8" s="1031"/>
      <c r="IA8" s="1032"/>
      <c r="IB8" s="979"/>
      <c r="IC8" s="979"/>
      <c r="ID8" s="1001" t="n">
        <f aca="false">Посуточная!SY8</f>
        <v>0</v>
      </c>
      <c r="IE8" s="1002" t="n">
        <f aca="false">Посуточная!SZ8</f>
        <v>0</v>
      </c>
      <c r="IF8" s="1002" t="n">
        <f aca="false">Посуточная!TA8</f>
        <v>0</v>
      </c>
      <c r="IG8" s="1002" t="n">
        <f aca="false">Посуточная!TB8</f>
        <v>0</v>
      </c>
      <c r="IH8" s="993" t="n">
        <f aca="false">Посуточная!TG8</f>
        <v>0</v>
      </c>
      <c r="II8" s="993" t="n">
        <f aca="false">Посуточная!TH8</f>
        <v>0</v>
      </c>
      <c r="IJ8" s="993" t="n">
        <f aca="false">Посуточная!TI8</f>
        <v>0</v>
      </c>
      <c r="IK8" s="993" t="n">
        <f aca="false">Посуточная!TJ8</f>
        <v>0</v>
      </c>
      <c r="IL8" s="1027"/>
      <c r="IM8" s="1028"/>
      <c r="IP8" s="1043"/>
      <c r="IQ8" s="1044"/>
      <c r="IT8" s="1043"/>
      <c r="IU8" s="1045"/>
      <c r="IV8" s="1046"/>
      <c r="IW8" s="1046"/>
      <c r="IX8" s="1045"/>
      <c r="IY8" s="1045"/>
      <c r="IZ8" s="1046"/>
      <c r="JA8" s="1046"/>
      <c r="JB8" s="1045"/>
      <c r="JC8" s="1045"/>
      <c r="JD8" s="1046"/>
      <c r="JE8" s="1046"/>
      <c r="JF8" s="1047" t="n">
        <f aca="false">SUMIF(IP6:JE6,"итого гр.",IP8:JE8)</f>
        <v>0</v>
      </c>
      <c r="JG8" s="1038" t="n">
        <f aca="false">SUMIF($IP$6:$JE$6,"итого фк.",IP8:JE8)</f>
        <v>0</v>
      </c>
      <c r="JH8" s="1018"/>
      <c r="JJ8" s="1037"/>
      <c r="JK8" s="1038"/>
      <c r="JN8" s="1037"/>
      <c r="JO8" s="1038"/>
      <c r="JR8" s="1043"/>
      <c r="JS8" s="1044"/>
      <c r="JV8" s="1037"/>
      <c r="JW8" s="1038"/>
      <c r="JZ8" s="1047"/>
      <c r="KA8" s="1047"/>
      <c r="KD8" s="1047"/>
      <c r="KE8" s="1047"/>
      <c r="KH8" s="1037"/>
      <c r="KI8" s="1021"/>
      <c r="KL8" s="1047"/>
      <c r="KM8" s="1047"/>
      <c r="KN8" s="1048"/>
      <c r="KO8" s="1037"/>
      <c r="KP8" s="1023"/>
      <c r="KQ8" s="1024"/>
      <c r="KT8" s="1025" t="n">
        <v>2</v>
      </c>
      <c r="KU8" s="924" t="n">
        <v>40.577</v>
      </c>
      <c r="KV8" s="924"/>
      <c r="KX8" s="921" t="n">
        <v>2</v>
      </c>
      <c r="KY8" s="924" t="n">
        <v>7199.04</v>
      </c>
      <c r="LA8" s="1026" t="n">
        <f aca="false">JW12</f>
        <v>59.873</v>
      </c>
      <c r="LB8" s="1026"/>
      <c r="LC8" s="1026" t="n">
        <f aca="false">FA12</f>
        <v>28.865</v>
      </c>
      <c r="MK8" s="924" t="n">
        <f aca="false">IF(LG8&gt;0,0,P8+MK5)</f>
        <v>0</v>
      </c>
      <c r="ML8" s="924" t="n">
        <f aca="false">IF(LH8&gt;0,0,Q8+ML5)</f>
        <v>0</v>
      </c>
      <c r="MM8" s="924" t="n">
        <f aca="false">IF(LI8&gt;0,0,AH8+MM5)</f>
        <v>-7</v>
      </c>
      <c r="MN8" s="924" t="n">
        <f aca="false">IF(LJ8&gt;0,0,AI8+MN5)</f>
        <v>0</v>
      </c>
      <c r="MO8" s="924" t="n">
        <f aca="false">IF(LK8&gt;0,0,AT8+MO5)</f>
        <v>-4</v>
      </c>
      <c r="MP8" s="924" t="n">
        <f aca="false">IF(LL8&gt;0,0,AU8+MP5)</f>
        <v>0</v>
      </c>
      <c r="MQ8" s="924" t="n">
        <f aca="false">IF(LM8&gt;0,0,BF8+MQ5)</f>
        <v>0</v>
      </c>
      <c r="MR8" s="924" t="n">
        <f aca="false">IF(LN8&gt;0,0,BG8+MR5)</f>
        <v>0</v>
      </c>
      <c r="MS8" s="924" t="n">
        <f aca="false">IF(LO8&gt;0,0,BZ8+MS5)</f>
        <v>0</v>
      </c>
      <c r="MT8" s="924" t="n">
        <f aca="false">IF(LP8&gt;0,0,CA8+MT5)</f>
        <v>0</v>
      </c>
      <c r="MU8" s="924" t="n">
        <f aca="false">IF(LQ8&gt;0,0,CL8+MU5)</f>
        <v>0</v>
      </c>
      <c r="MV8" s="924" t="n">
        <f aca="false">IF(LR8&gt;0,0,CM8+MV5)</f>
        <v>0</v>
      </c>
      <c r="MW8" s="924" t="n">
        <f aca="false">IF(LS8&gt;0,0,DP8+MW5)</f>
        <v>-4</v>
      </c>
      <c r="MX8" s="924" t="n">
        <f aca="false">IF(LT8&gt;0,0,DQ8+MX5)</f>
        <v>0</v>
      </c>
      <c r="MY8" s="924" t="n">
        <f aca="false">IF(LU8&gt;0,0,DD8+MY5)</f>
        <v>0</v>
      </c>
      <c r="MZ8" s="924" t="n">
        <f aca="false">IFERROR(IF(LV8&gt;0,0,DE8+MZ5),0)</f>
        <v>0</v>
      </c>
      <c r="NA8" s="924" t="n">
        <f aca="false">IF(LW8&gt;0,0,HR8+NA5)</f>
        <v>0</v>
      </c>
      <c r="NB8" s="924" t="n">
        <f aca="false">IFERROR(IF(LX8&gt;0,0,HS8+NB5),0)</f>
        <v>0</v>
      </c>
      <c r="NC8" s="924"/>
      <c r="ND8" s="924"/>
      <c r="NE8" s="924"/>
    </row>
    <row r="9" customFormat="false" ht="15" hidden="false" customHeight="false" outlineLevel="0" collapsed="false">
      <c r="A9" s="973"/>
      <c r="B9" s="1049" t="n">
        <f aca="false">Посуточная!J9</f>
        <v>0</v>
      </c>
      <c r="C9" s="1050" t="n">
        <f aca="false">Посуточная!K9</f>
        <v>0</v>
      </c>
      <c r="D9" s="1050" t="n">
        <f aca="false">Посуточная!L9</f>
        <v>0</v>
      </c>
      <c r="E9" s="1050" t="n">
        <f aca="false">Посуточная!M9</f>
        <v>0</v>
      </c>
      <c r="F9" s="1050" t="n">
        <f aca="false">Посуточная!N9</f>
        <v>0</v>
      </c>
      <c r="G9" s="1050" t="n">
        <f aca="false">Посуточная!O9</f>
        <v>0</v>
      </c>
      <c r="H9" s="1050" t="n">
        <f aca="false">Посуточная!P9</f>
        <v>0</v>
      </c>
      <c r="I9" s="1051" t="n">
        <f aca="false">Посуточная!AA9</f>
        <v>0</v>
      </c>
      <c r="J9" s="1051" t="n">
        <f aca="false">Посуточная!AB9</f>
        <v>0</v>
      </c>
      <c r="K9" s="1051" t="n">
        <f aca="false">Посуточная!AC9</f>
        <v>0</v>
      </c>
      <c r="L9" s="1051" t="n">
        <f aca="false">Посуточная!AD9</f>
        <v>0</v>
      </c>
      <c r="M9" s="1051" t="n">
        <f aca="false">Посуточная!AE9</f>
        <v>0</v>
      </c>
      <c r="N9" s="1051" t="n">
        <f aca="false">Посуточная!AF9</f>
        <v>0</v>
      </c>
      <c r="O9" s="1051" t="n">
        <f aca="false">Посуточная!AG9</f>
        <v>0</v>
      </c>
      <c r="P9" s="1052" t="n">
        <f aca="false">SUBTOTAL(9, B9:H9)</f>
        <v>0</v>
      </c>
      <c r="Q9" s="1053" t="n">
        <f aca="false">SUBTOTAL(9, I9:O9)</f>
        <v>0</v>
      </c>
      <c r="R9" s="979" t="n">
        <f aca="false">SUM(P9,R6)</f>
        <v>0</v>
      </c>
      <c r="S9" s="979" t="n">
        <f aca="false">SUM(Q9,S6)</f>
        <v>0</v>
      </c>
      <c r="T9" s="1054" t="n">
        <f aca="false">Посуточная!AS9</f>
        <v>0</v>
      </c>
      <c r="U9" s="1050" t="n">
        <f aca="false">Посуточная!AT9</f>
        <v>0</v>
      </c>
      <c r="V9" s="1050" t="n">
        <f aca="false">Посуточная!AU9</f>
        <v>0</v>
      </c>
      <c r="W9" s="1050" t="n">
        <f aca="false">Посуточная!AV9</f>
        <v>0</v>
      </c>
      <c r="X9" s="1050" t="n">
        <f aca="false">Посуточная!AW9</f>
        <v>0</v>
      </c>
      <c r="Y9" s="1050" t="n">
        <f aca="false">Посуточная!AX9</f>
        <v>0</v>
      </c>
      <c r="Z9" s="1050" t="n">
        <f aca="false">Посуточная!AY9</f>
        <v>0</v>
      </c>
      <c r="AA9" s="1051" t="n">
        <f aca="false">Посуточная!BG9</f>
        <v>0</v>
      </c>
      <c r="AB9" s="1051" t="n">
        <f aca="false">Посуточная!BH9</f>
        <v>0</v>
      </c>
      <c r="AC9" s="1051" t="n">
        <f aca="false">Посуточная!BI9</f>
        <v>0</v>
      </c>
      <c r="AD9" s="1051" t="n">
        <f aca="false">Посуточная!BJ9</f>
        <v>0</v>
      </c>
      <c r="AE9" s="1051" t="n">
        <f aca="false">Посуточная!BK9</f>
        <v>0</v>
      </c>
      <c r="AF9" s="1051" t="n">
        <f aca="false">Посуточная!BL9</f>
        <v>0</v>
      </c>
      <c r="AG9" s="1051" t="n">
        <f aca="false">Посуточная!BM9</f>
        <v>0</v>
      </c>
      <c r="AH9" s="1052" t="n">
        <f aca="false">SUBTOTAL(9, T9:Z9)</f>
        <v>0</v>
      </c>
      <c r="AI9" s="1053" t="n">
        <f aca="false">SUBTOTAL(9, AA9:AG9)</f>
        <v>0</v>
      </c>
      <c r="AJ9" s="979" t="n">
        <f aca="false">SUM(AH9,AJ6)</f>
        <v>0</v>
      </c>
      <c r="AK9" s="979" t="n">
        <f aca="false">SUM(AI9,AK6)</f>
        <v>0</v>
      </c>
      <c r="AL9" s="1054" t="n">
        <f aca="false">Посуточная!BV9</f>
        <v>0</v>
      </c>
      <c r="AM9" s="1050" t="n">
        <f aca="false">Посуточная!BW9</f>
        <v>0</v>
      </c>
      <c r="AN9" s="1050" t="n">
        <f aca="false">Посуточная!BX9</f>
        <v>0</v>
      </c>
      <c r="AO9" s="1050" t="n">
        <f aca="false">Посуточная!BY9</f>
        <v>0</v>
      </c>
      <c r="AP9" s="1051" t="n">
        <f aca="false">Посуточная!CD9</f>
        <v>0</v>
      </c>
      <c r="AQ9" s="1051" t="n">
        <f aca="false">Посуточная!CE9</f>
        <v>0</v>
      </c>
      <c r="AR9" s="1051" t="n">
        <f aca="false">Посуточная!CF9</f>
        <v>0</v>
      </c>
      <c r="AS9" s="1051" t="n">
        <f aca="false">Посуточная!CG9</f>
        <v>0</v>
      </c>
      <c r="AT9" s="1055" t="n">
        <f aca="false">SUBTOTAL(9, AL9:AO9)</f>
        <v>0</v>
      </c>
      <c r="AU9" s="1053" t="n">
        <f aca="false">SUBTOTAL(9, AP9:AS9)</f>
        <v>0</v>
      </c>
      <c r="AV9" s="979" t="n">
        <f aca="false">SUM(AT9,AV6)</f>
        <v>0</v>
      </c>
      <c r="AW9" s="979" t="n">
        <f aca="false">SUM(AU9,AW6)</f>
        <v>0</v>
      </c>
      <c r="AX9" s="1054" t="n">
        <f aca="false">Посуточная!CP9</f>
        <v>0</v>
      </c>
      <c r="AY9" s="1050" t="n">
        <f aca="false">Посуточная!CQ9</f>
        <v>0</v>
      </c>
      <c r="AZ9" s="1050" t="n">
        <f aca="false">Посуточная!CR9</f>
        <v>0</v>
      </c>
      <c r="BA9" s="1050" t="n">
        <f aca="false">Посуточная!CS9</f>
        <v>0</v>
      </c>
      <c r="BB9" s="1051" t="n">
        <f aca="false">Посуточная!CX9</f>
        <v>0</v>
      </c>
      <c r="BC9" s="1051" t="n">
        <f aca="false">Посуточная!CY9</f>
        <v>0</v>
      </c>
      <c r="BD9" s="1051" t="n">
        <f aca="false">Посуточная!CZ9</f>
        <v>0</v>
      </c>
      <c r="BE9" s="1051" t="n">
        <f aca="false">Посуточная!DA9</f>
        <v>0</v>
      </c>
      <c r="BF9" s="1055" t="n">
        <f aca="false">SUBTOTAL(9, AX9:BA9)</f>
        <v>0</v>
      </c>
      <c r="BG9" s="1053" t="n">
        <f aca="false">SUBTOTAL(9, BB9:BE9)</f>
        <v>0</v>
      </c>
      <c r="BH9" s="979" t="n">
        <f aca="false">SUM(BF9,BH6)</f>
        <v>0</v>
      </c>
      <c r="BI9" s="979" t="n">
        <f aca="false">SUM(BG9,BI6)</f>
        <v>0</v>
      </c>
      <c r="BJ9" s="1056" t="n">
        <f aca="false">SUMIF(B6:BI6,"итого гр.",B9:BI9)</f>
        <v>0</v>
      </c>
      <c r="BK9" s="1053" t="n">
        <f aca="false">SUMIF(B6:BI6,"итого фк.",B9:BI9)</f>
        <v>0</v>
      </c>
      <c r="BL9" s="979" t="n">
        <f aca="false">SUM(BJ9,BL6)</f>
        <v>0</v>
      </c>
      <c r="BM9" s="979" t="n">
        <f aca="false">SUM(BK9,BM6)</f>
        <v>0</v>
      </c>
      <c r="BN9" s="1057" t="n">
        <f aca="false">BL9</f>
        <v>0</v>
      </c>
      <c r="BO9" s="1058" t="n">
        <f aca="false">BM9</f>
        <v>0</v>
      </c>
      <c r="BP9" s="979"/>
      <c r="BQ9" s="979"/>
      <c r="BR9" s="1059" t="n">
        <f aca="false">Посуточная!DR9</f>
        <v>0</v>
      </c>
      <c r="BS9" s="1060" t="n">
        <f aca="false">Посуточная!DS9</f>
        <v>0</v>
      </c>
      <c r="BT9" s="1060" t="n">
        <f aca="false">Посуточная!DT9</f>
        <v>0</v>
      </c>
      <c r="BU9" s="1060" t="n">
        <f aca="false">Посуточная!DU9</f>
        <v>0</v>
      </c>
      <c r="BV9" s="1051" t="n">
        <f aca="false">Посуточная!DZ9</f>
        <v>0</v>
      </c>
      <c r="BW9" s="1051" t="n">
        <f aca="false">Посуточная!EA9</f>
        <v>0</v>
      </c>
      <c r="BX9" s="1051" t="n">
        <f aca="false">Посуточная!EB9</f>
        <v>0</v>
      </c>
      <c r="BY9" s="1051" t="n">
        <f aca="false">Посуточная!EC9</f>
        <v>0</v>
      </c>
      <c r="BZ9" s="1027" t="n">
        <f aca="false">SUBTOTAL(9, BR9:BU9)</f>
        <v>0</v>
      </c>
      <c r="CA9" s="1053" t="n">
        <f aca="false">SUBTOTAL(9, BV9:BY9)</f>
        <v>0</v>
      </c>
      <c r="CB9" s="979" t="n">
        <f aca="false">SUM(BZ9,CB6)</f>
        <v>0</v>
      </c>
      <c r="CC9" s="979" t="n">
        <f aca="false">SUM(CA9,CC6)</f>
        <v>0</v>
      </c>
      <c r="CD9" s="1059" t="n">
        <f aca="false">Посуточная!EO9</f>
        <v>0</v>
      </c>
      <c r="CE9" s="1060" t="n">
        <f aca="false">Посуточная!EP9</f>
        <v>0</v>
      </c>
      <c r="CF9" s="1060" t="n">
        <f aca="false">Посуточная!EQ9</f>
        <v>0</v>
      </c>
      <c r="CG9" s="1060" t="n">
        <f aca="false">Посуточная!ER9</f>
        <v>0</v>
      </c>
      <c r="CH9" s="1051" t="n">
        <f aca="false">Посуточная!EZ9</f>
        <v>0</v>
      </c>
      <c r="CI9" s="1051" t="n">
        <f aca="false">Посуточная!FA9</f>
        <v>0</v>
      </c>
      <c r="CJ9" s="1051" t="n">
        <f aca="false">Посуточная!FB9</f>
        <v>0</v>
      </c>
      <c r="CK9" s="1051" t="n">
        <f aca="false">Посуточная!FC9</f>
        <v>0</v>
      </c>
      <c r="CL9" s="1052" t="n">
        <f aca="false">SUBTOTAL(9, CD9:CG9)</f>
        <v>0</v>
      </c>
      <c r="CM9" s="1053" t="n">
        <f aca="false">SUBTOTAL(9, CH9:CK9)</f>
        <v>0</v>
      </c>
      <c r="CN9" s="979" t="n">
        <f aca="false">SUM(CL9,CN6)</f>
        <v>0</v>
      </c>
      <c r="CO9" s="979" t="n">
        <f aca="false">SUM(CM9,CO6)</f>
        <v>0</v>
      </c>
      <c r="CP9" s="1054" t="n">
        <f aca="false">Посуточная!GN9</f>
        <v>0</v>
      </c>
      <c r="CQ9" s="1050" t="n">
        <f aca="false">Посуточная!GO9</f>
        <v>0</v>
      </c>
      <c r="CR9" s="1050" t="n">
        <f aca="false">Посуточная!GP9</f>
        <v>0</v>
      </c>
      <c r="CS9" s="1050" t="n">
        <f aca="false">Посуточная!GQ9</f>
        <v>0</v>
      </c>
      <c r="CT9" s="1050" t="n">
        <f aca="false">Посуточная!GR9</f>
        <v>0</v>
      </c>
      <c r="CU9" s="1050" t="n">
        <f aca="false">Посуточная!GS9</f>
        <v>0</v>
      </c>
      <c r="CV9" s="1050" t="n">
        <f aca="false">Посуточная!GT9</f>
        <v>0</v>
      </c>
      <c r="CW9" s="1051" t="n">
        <f aca="false">Посуточная!HP9</f>
        <v>0</v>
      </c>
      <c r="CX9" s="1051" t="n">
        <f aca="false">Посуточная!HQ9</f>
        <v>0</v>
      </c>
      <c r="CY9" s="1051" t="n">
        <f aca="false">Посуточная!HR9</f>
        <v>0</v>
      </c>
      <c r="CZ9" s="1051" t="n">
        <f aca="false">Посуточная!HS9</f>
        <v>0</v>
      </c>
      <c r="DA9" s="1051" t="n">
        <f aca="false">Посуточная!HT9</f>
        <v>0</v>
      </c>
      <c r="DB9" s="1051" t="n">
        <f aca="false">Посуточная!HU9</f>
        <v>0</v>
      </c>
      <c r="DC9" s="1051" t="n">
        <f aca="false">Посуточная!HV9</f>
        <v>0</v>
      </c>
      <c r="DD9" s="1052" t="n">
        <f aca="false">SUBTOTAL(9, CP9:CV9)</f>
        <v>0</v>
      </c>
      <c r="DE9" s="1053" t="n">
        <f aca="false">SUBTOTAL(9, CW9:DC9)</f>
        <v>0</v>
      </c>
      <c r="DF9" s="979" t="n">
        <f aca="false">SUM(DD9,DF6)</f>
        <v>0</v>
      </c>
      <c r="DG9" s="979" t="n">
        <f aca="false">SUM(DE9,DG6)</f>
        <v>0</v>
      </c>
      <c r="DH9" s="1061" t="n">
        <f aca="false">Посуточная!IE9</f>
        <v>0</v>
      </c>
      <c r="DI9" s="1062" t="n">
        <f aca="false">Посуточная!IF9</f>
        <v>0</v>
      </c>
      <c r="DJ9" s="1062" t="n">
        <f aca="false">Посуточная!IG9</f>
        <v>0</v>
      </c>
      <c r="DK9" s="1060" t="n">
        <f aca="false">Посуточная!IH9</f>
        <v>0</v>
      </c>
      <c r="DL9" s="1051" t="n">
        <f aca="false">Посуточная!IM9</f>
        <v>0</v>
      </c>
      <c r="DM9" s="1063" t="n">
        <f aca="false">Посуточная!IN9</f>
        <v>0</v>
      </c>
      <c r="DN9" s="1063" t="n">
        <f aca="false">Посуточная!IO9</f>
        <v>0</v>
      </c>
      <c r="DO9" s="1063" t="n">
        <f aca="false">Посуточная!IP9</f>
        <v>0</v>
      </c>
      <c r="DP9" s="1055" t="n">
        <f aca="false">SUBTOTAL(9, DH9:DK9)</f>
        <v>0</v>
      </c>
      <c r="DQ9" s="1053" t="n">
        <f aca="false">SUBTOTAL(9, DL9:DO9)</f>
        <v>0</v>
      </c>
      <c r="DR9" s="1064" t="n">
        <f aca="false">SUM(DP9,DR6)</f>
        <v>0</v>
      </c>
      <c r="DS9" s="921" t="n">
        <f aca="false">SUM(DQ9,DS6)</f>
        <v>0</v>
      </c>
      <c r="DT9" s="1065"/>
      <c r="DU9" s="1066"/>
      <c r="DV9" s="1066"/>
      <c r="DW9" s="1066"/>
      <c r="DX9" s="1066"/>
      <c r="DY9" s="1066"/>
      <c r="DZ9" s="1066"/>
      <c r="EA9" s="1051" t="n">
        <f aca="false">Посуточная!KQ9</f>
        <v>0</v>
      </c>
      <c r="EB9" s="1051" t="n">
        <f aca="false">Посуточная!KR9</f>
        <v>0</v>
      </c>
      <c r="EC9" s="1051" t="n">
        <f aca="false">Посуточная!KS9</f>
        <v>0</v>
      </c>
      <c r="ED9" s="1051" t="n">
        <f aca="false">Посуточная!KT9</f>
        <v>0</v>
      </c>
      <c r="EE9" s="1051" t="n">
        <f aca="false">Посуточная!KU9</f>
        <v>0</v>
      </c>
      <c r="EF9" s="1051" t="n">
        <f aca="false">Посуточная!KV9</f>
        <v>0</v>
      </c>
      <c r="EG9" s="1051" t="n">
        <f aca="false">Посуточная!KW9</f>
        <v>0</v>
      </c>
      <c r="EH9" s="1052" t="n">
        <f aca="false">SUBTOTAL(9, DT9:DZ9)</f>
        <v>0</v>
      </c>
      <c r="EI9" s="1053" t="n">
        <f aca="false">SUBTOTAL(9, EA9:EG9)</f>
        <v>0</v>
      </c>
      <c r="EJ9" s="979" t="n">
        <f aca="false">SUM(EH9,EJ6)</f>
        <v>0</v>
      </c>
      <c r="EK9" s="1067" t="n">
        <f aca="false">SUM(EI9,EK6)</f>
        <v>0</v>
      </c>
      <c r="EL9" s="1056" t="n">
        <f aca="false">SUMIF(BR6:EK6,"итого гр.",BR9:EK9)</f>
        <v>0</v>
      </c>
      <c r="EM9" s="1053" t="n">
        <f aca="false">SUMIF(BR6:EK6,"итого фк.",BR9:EK9)</f>
        <v>0</v>
      </c>
      <c r="EN9" s="979" t="n">
        <f aca="false">SUM(EL9,EN6)</f>
        <v>0</v>
      </c>
      <c r="EO9" s="979" t="n">
        <f aca="false">SUM(EM9,EO6)</f>
        <v>0</v>
      </c>
      <c r="EP9" s="1057" t="n">
        <f aca="false">EN9</f>
        <v>0</v>
      </c>
      <c r="EQ9" s="1058" t="n">
        <f aca="false">EO9</f>
        <v>0</v>
      </c>
      <c r="ES9" s="1068"/>
      <c r="ET9" s="1069" t="n">
        <v>11</v>
      </c>
      <c r="EU9" s="1070"/>
      <c r="EV9" s="921" t="n">
        <f aca="false">ET9</f>
        <v>11</v>
      </c>
      <c r="EW9" s="921" t="n">
        <f aca="false">EU9</f>
        <v>0</v>
      </c>
      <c r="EX9" s="1071" t="n">
        <f aca="false">SUM(BJ9,EL9,ET9)</f>
        <v>11</v>
      </c>
      <c r="EY9" s="1072" t="n">
        <f aca="false">SUM(BK9,EM9,EU9)</f>
        <v>0</v>
      </c>
      <c r="EZ9" s="921" t="n">
        <f aca="false">SUM(BL9,EN9,EV9)</f>
        <v>11</v>
      </c>
      <c r="FA9" s="921" t="n">
        <f aca="false">SUM(BM9,EO9,EW9)</f>
        <v>0</v>
      </c>
      <c r="FB9" s="1065"/>
      <c r="FC9" s="1066"/>
      <c r="FD9" s="1066"/>
      <c r="FE9" s="1066"/>
      <c r="FF9" s="1066"/>
      <c r="FG9" s="1066"/>
      <c r="FH9" s="1066"/>
      <c r="FI9" s="1051" t="n">
        <f aca="false">Посуточная!NU9</f>
        <v>0</v>
      </c>
      <c r="FJ9" s="1051" t="n">
        <f aca="false">Посуточная!NV9</f>
        <v>0</v>
      </c>
      <c r="FK9" s="1051" t="n">
        <f aca="false">Посуточная!NW9</f>
        <v>0</v>
      </c>
      <c r="FL9" s="1051" t="n">
        <f aca="false">Посуточная!NX9</f>
        <v>0</v>
      </c>
      <c r="FM9" s="1051" t="n">
        <f aca="false">Посуточная!NY9</f>
        <v>0</v>
      </c>
      <c r="FN9" s="1051" t="n">
        <f aca="false">Посуточная!NZ9</f>
        <v>0</v>
      </c>
      <c r="FO9" s="1051" t="n">
        <f aca="false">Посуточная!OA9</f>
        <v>0</v>
      </c>
      <c r="FP9" s="1052" t="n">
        <f aca="false">SUBTOTAL(9, FB9:FH9)</f>
        <v>0</v>
      </c>
      <c r="FQ9" s="1053" t="n">
        <f aca="false">SUBTOTAL(9, FI9:FO9)</f>
        <v>0</v>
      </c>
      <c r="FR9" s="979" t="n">
        <f aca="false">SUM(FP9,FR6)</f>
        <v>0</v>
      </c>
      <c r="FS9" s="979" t="n">
        <f aca="false">SUM(FQ9,FS6)</f>
        <v>0</v>
      </c>
      <c r="FT9" s="1073" t="n">
        <f aca="false">Посуточная!OO9</f>
        <v>0</v>
      </c>
      <c r="FU9" s="1074" t="n">
        <f aca="false">Посуточная!OP9</f>
        <v>0</v>
      </c>
      <c r="FV9" s="1074" t="n">
        <f aca="false">Посуточная!OQ9</f>
        <v>0</v>
      </c>
      <c r="FW9" s="1074" t="n">
        <f aca="false">Посуточная!OR9</f>
        <v>0</v>
      </c>
      <c r="FX9" s="1074" t="n">
        <f aca="false">Посуточная!OS9</f>
        <v>0</v>
      </c>
      <c r="FY9" s="1074" t="n">
        <f aca="false">Посуточная!OT9</f>
        <v>0</v>
      </c>
      <c r="FZ9" s="1075" t="n">
        <f aca="false">Посуточная!OU9</f>
        <v>0</v>
      </c>
      <c r="GA9" s="1063" t="n">
        <f aca="false">Посуточная!PP9</f>
        <v>0</v>
      </c>
      <c r="GB9" s="1063" t="n">
        <f aca="false">Посуточная!PQ9</f>
        <v>0</v>
      </c>
      <c r="GC9" s="1063" t="n">
        <f aca="false">Посуточная!PR9</f>
        <v>0</v>
      </c>
      <c r="GD9" s="1063" t="n">
        <f aca="false">Посуточная!PS9</f>
        <v>0</v>
      </c>
      <c r="GE9" s="1063" t="n">
        <f aca="false">Посуточная!PT9</f>
        <v>0</v>
      </c>
      <c r="GF9" s="1063" t="n">
        <f aca="false">Посуточная!PU9</f>
        <v>0</v>
      </c>
      <c r="GG9" s="1063" t="n">
        <f aca="false">Посуточная!PV9</f>
        <v>0</v>
      </c>
      <c r="GH9" s="1052" t="n">
        <f aca="false">SUBTOTAL(9, FT9:FZ9)</f>
        <v>0</v>
      </c>
      <c r="GI9" s="1053" t="n">
        <f aca="false">SUBTOTAL(9, GA9:GG9)</f>
        <v>0</v>
      </c>
      <c r="GJ9" s="1067" t="n">
        <f aca="false">SUM(GH9,GJ6)</f>
        <v>0</v>
      </c>
      <c r="GK9" s="979" t="n">
        <f aca="false">SUM(GI9,GK6)</f>
        <v>0</v>
      </c>
      <c r="GL9" s="1076" t="n">
        <f aca="false">Посуточная!QH9</f>
        <v>0</v>
      </c>
      <c r="GM9" s="1077" t="n">
        <f aca="false">Посуточная!QI9</f>
        <v>0</v>
      </c>
      <c r="GN9" s="1077" t="n">
        <f aca="false">Посуточная!QJ9</f>
        <v>0</v>
      </c>
      <c r="GO9" s="1077" t="n">
        <f aca="false">Посуточная!QK9</f>
        <v>0</v>
      </c>
      <c r="GP9" s="1077" t="n">
        <f aca="false">Посуточная!QL9</f>
        <v>0</v>
      </c>
      <c r="GQ9" s="1077" t="n">
        <f aca="false">Посуточная!QM9</f>
        <v>0</v>
      </c>
      <c r="GR9" s="1077" t="n">
        <f aca="false">Посуточная!QN9</f>
        <v>0</v>
      </c>
      <c r="GS9" s="1078" t="n">
        <f aca="false">Посуточная!QV9</f>
        <v>0</v>
      </c>
      <c r="GT9" s="1078" t="n">
        <f aca="false">Посуточная!QW9</f>
        <v>0</v>
      </c>
      <c r="GU9" s="1078" t="n">
        <f aca="false">Посуточная!QX9</f>
        <v>0</v>
      </c>
      <c r="GV9" s="1078" t="n">
        <f aca="false">Посуточная!QY9</f>
        <v>0</v>
      </c>
      <c r="GW9" s="1078" t="n">
        <f aca="false">Посуточная!QZ9</f>
        <v>0</v>
      </c>
      <c r="GX9" s="1078" t="n">
        <f aca="false">Посуточная!RA9</f>
        <v>0</v>
      </c>
      <c r="GY9" s="1078" t="n">
        <f aca="false">Посуточная!RB9</f>
        <v>0</v>
      </c>
      <c r="GZ9" s="1052" t="n">
        <f aca="false">SUBTOTAL(9, GL9:GR9)</f>
        <v>0</v>
      </c>
      <c r="HA9" s="1053" t="n">
        <f aca="false">SUBTOTAL(9, GS9:GY9)</f>
        <v>0</v>
      </c>
      <c r="HB9" s="979" t="n">
        <f aca="false">SUM(GZ9,HB6)</f>
        <v>0</v>
      </c>
      <c r="HC9" s="979" t="n">
        <f aca="false">SUM(HA9,HC6)</f>
        <v>0</v>
      </c>
      <c r="HD9" s="1079" t="n">
        <f aca="false">Посуточная!RN9</f>
        <v>0</v>
      </c>
      <c r="HE9" s="1080" t="n">
        <f aca="false">Посуточная!RO9</f>
        <v>0</v>
      </c>
      <c r="HF9" s="1080" t="n">
        <f aca="false">Посуточная!RP9</f>
        <v>0</v>
      </c>
      <c r="HG9" s="1080" t="n">
        <f aca="false">Посуточная!RQ9</f>
        <v>0</v>
      </c>
      <c r="HH9" s="1080" t="n">
        <f aca="false">Посуточная!RR9</f>
        <v>0</v>
      </c>
      <c r="HI9" s="1080" t="n">
        <f aca="false">Посуточная!RS9</f>
        <v>0</v>
      </c>
      <c r="HJ9" s="1080" t="n">
        <f aca="false">Посуточная!RT9</f>
        <v>0</v>
      </c>
      <c r="HK9" s="1063" t="n">
        <f aca="false">Посуточная!SB9</f>
        <v>0</v>
      </c>
      <c r="HL9" s="1063" t="n">
        <f aca="false">Посуточная!SC9</f>
        <v>0</v>
      </c>
      <c r="HM9" s="1063" t="n">
        <f aca="false">Посуточная!SD9</f>
        <v>0</v>
      </c>
      <c r="HN9" s="1063" t="n">
        <f aca="false">Посуточная!SE9</f>
        <v>0</v>
      </c>
      <c r="HO9" s="1063" t="n">
        <f aca="false">Посуточная!SF9</f>
        <v>0</v>
      </c>
      <c r="HP9" s="1063" t="n">
        <f aca="false">Посуточная!SG9</f>
        <v>0</v>
      </c>
      <c r="HQ9" s="1063" t="n">
        <f aca="false">Посуточная!SH9</f>
        <v>0</v>
      </c>
      <c r="HR9" s="1052" t="n">
        <f aca="false">SUBTOTAL(9, HD9:HJ9)</f>
        <v>0</v>
      </c>
      <c r="HS9" s="1053" t="n">
        <f aca="false">SUBTOTAL(9, HK9)</f>
        <v>0</v>
      </c>
      <c r="HT9" s="1067" t="n">
        <f aca="false">SUM(HR9,HT6)</f>
        <v>0</v>
      </c>
      <c r="HU9" s="979" t="n">
        <f aca="false">SUM(HS9,HU6)</f>
        <v>0</v>
      </c>
      <c r="HV9" s="1056" t="n">
        <f aca="false">SUMIF(FB6:HU6,"итого гр.",FB9:HU9)</f>
        <v>0</v>
      </c>
      <c r="HW9" s="1053" t="n">
        <f aca="false">SUMIF(FB6:HU6,"итого фк.",FB9:HU9)</f>
        <v>0</v>
      </c>
      <c r="HX9" s="979" t="n">
        <f aca="false">SUM(HV9,HX6)</f>
        <v>0</v>
      </c>
      <c r="HY9" s="979" t="n">
        <f aca="false">SUM(HW9,HY6)</f>
        <v>0</v>
      </c>
      <c r="HZ9" s="1057" t="n">
        <f aca="false">HX9</f>
        <v>0</v>
      </c>
      <c r="IA9" s="1058" t="n">
        <f aca="false">HY9</f>
        <v>0</v>
      </c>
      <c r="IB9" s="979"/>
      <c r="IC9" s="1081"/>
      <c r="ID9" s="1073" t="n">
        <f aca="false">Посуточная!SY9</f>
        <v>0</v>
      </c>
      <c r="IE9" s="1074" t="n">
        <f aca="false">Посуточная!SZ9</f>
        <v>0</v>
      </c>
      <c r="IF9" s="1074" t="n">
        <f aca="false">Посуточная!TA9</f>
        <v>0</v>
      </c>
      <c r="IG9" s="1074" t="n">
        <f aca="false">Посуточная!TB9</f>
        <v>0</v>
      </c>
      <c r="IH9" s="1063" t="n">
        <f aca="false">Посуточная!TG9</f>
        <v>0</v>
      </c>
      <c r="II9" s="1063" t="n">
        <f aca="false">Посуточная!TH9</f>
        <v>0</v>
      </c>
      <c r="IJ9" s="1063" t="n">
        <f aca="false">Посуточная!TI9</f>
        <v>0</v>
      </c>
      <c r="IK9" s="1063" t="n">
        <f aca="false">Посуточная!TJ9</f>
        <v>0</v>
      </c>
      <c r="IL9" s="1052" t="n">
        <f aca="false">SUBTOTAL(9, ID9:IG9)</f>
        <v>0</v>
      </c>
      <c r="IM9" s="1053" t="n">
        <f aca="false">SUBTOTAL(9, IH9:IK9)</f>
        <v>0</v>
      </c>
      <c r="IN9" s="1064" t="n">
        <f aca="false">IL9</f>
        <v>0</v>
      </c>
      <c r="IO9" s="1064" t="n">
        <f aca="false">IM9</f>
        <v>0</v>
      </c>
      <c r="IP9" s="1082"/>
      <c r="IQ9" s="1083"/>
      <c r="IT9" s="1082"/>
      <c r="IU9" s="1084"/>
      <c r="IV9" s="1046"/>
      <c r="IW9" s="1046"/>
      <c r="IX9" s="1084"/>
      <c r="IY9" s="1084"/>
      <c r="IZ9" s="1046"/>
      <c r="JA9" s="1046"/>
      <c r="JB9" s="1084"/>
      <c r="JC9" s="1084"/>
      <c r="JD9" s="1046" t="n">
        <f aca="false">JB9</f>
        <v>0</v>
      </c>
      <c r="JE9" s="1046" t="n">
        <f aca="false">JC9</f>
        <v>0</v>
      </c>
      <c r="JF9" s="1085" t="n">
        <f aca="false">SUMIF(IP6:JE6,"итого гр.",IP9:JE9)</f>
        <v>0</v>
      </c>
      <c r="JG9" s="1072" t="n">
        <f aca="false">SUMIF($IP$6:$JE$6,"итого фк.",IP9:JE9)</f>
        <v>0</v>
      </c>
      <c r="JH9" s="1018" t="n">
        <f aca="false">JF9</f>
        <v>0</v>
      </c>
      <c r="JI9" s="921" t="n">
        <f aca="false">JG9</f>
        <v>0</v>
      </c>
      <c r="JJ9" s="1071"/>
      <c r="JK9" s="1072" t="n">
        <f aca="false">17-10</f>
        <v>7</v>
      </c>
      <c r="JN9" s="1086" t="n">
        <v>11.06</v>
      </c>
      <c r="JO9" s="1087" t="n">
        <v>11.06</v>
      </c>
      <c r="JP9" s="921" t="n">
        <f aca="false">JN9</f>
        <v>11.06</v>
      </c>
      <c r="JQ9" s="921" t="n">
        <f aca="false">JO9</f>
        <v>11.06</v>
      </c>
      <c r="JR9" s="1082"/>
      <c r="JS9" s="1083"/>
      <c r="JT9" s="921" t="n">
        <f aca="false">SUM(JR9,JT6)</f>
        <v>0</v>
      </c>
      <c r="JU9" s="921" t="n">
        <f aca="false">SUM(JS9,JU6)</f>
        <v>0</v>
      </c>
      <c r="JV9" s="1071" t="n">
        <f aca="false">SUM(HZ9,JF9,JJ9,JN9,JR9,IN9)</f>
        <v>11.06</v>
      </c>
      <c r="JW9" s="1072" t="n">
        <f aca="false">SUM(IA9,JG9,JK9,JO9,JS9,IO9)</f>
        <v>18.06</v>
      </c>
      <c r="JX9" s="921" t="n">
        <f aca="false">SUM(IB9,JH9,JL9,JP9,JT9)</f>
        <v>11.06</v>
      </c>
      <c r="JY9" s="921" t="n">
        <f aca="false">SUM(IC9,JI9,JM9,JQ9,JU9)</f>
        <v>11.06</v>
      </c>
      <c r="JZ9" s="1085"/>
      <c r="KA9" s="1085"/>
      <c r="KB9" s="921" t="n">
        <f aca="false">JZ9</f>
        <v>0</v>
      </c>
      <c r="KC9" s="921" t="n">
        <f aca="false">KA9</f>
        <v>0</v>
      </c>
      <c r="KD9" s="1085"/>
      <c r="KE9" s="1085"/>
      <c r="KF9" s="921" t="n">
        <f aca="false">KD9</f>
        <v>0</v>
      </c>
      <c r="KH9" s="1088" t="n">
        <v>7199.953</v>
      </c>
      <c r="KI9" s="1089" t="n">
        <f aca="false">IF(A7&lt;=KX$4,VLOOKUP(A7,$KX$6:$LC$37,2,FALSE()),SUM($KY$4,FA9,-JW9)-SUM($LC$4,-$LA$4))-KQ9</f>
        <v>7178.549</v>
      </c>
      <c r="KJ9" s="1025"/>
      <c r="KL9" s="1085"/>
      <c r="KM9" s="1085"/>
      <c r="KN9" s="1090"/>
      <c r="KO9" s="1088" t="n">
        <v>20.005</v>
      </c>
      <c r="KP9" s="1091" t="n">
        <f aca="false">IF(A7&lt;=KX$4,VLOOKUP(A7,$KT$6:$KU$37,2,FALSE()),SUM($KP$2,-EK9,FS9,-KQ9))</f>
        <v>60.554</v>
      </c>
      <c r="KQ9" s="1024"/>
      <c r="KR9" s="1068" t="n">
        <f aca="false">KI9-KH9</f>
        <v>-21.4039999999995</v>
      </c>
      <c r="KT9" s="1025" t="n">
        <v>3</v>
      </c>
      <c r="KU9" s="924" t="n">
        <v>40.577</v>
      </c>
      <c r="KV9" s="924"/>
      <c r="KX9" s="921" t="n">
        <v>3</v>
      </c>
      <c r="KY9" s="924" t="n">
        <v>7228.977</v>
      </c>
      <c r="LA9" s="1026" t="n">
        <f aca="false">JW15</f>
        <v>60.933</v>
      </c>
      <c r="LB9" s="1026"/>
      <c r="LC9" s="1026" t="n">
        <f aca="false">FA15</f>
        <v>28.865</v>
      </c>
      <c r="LG9" s="924" t="n">
        <f aca="false">IF(R9="",0,R9+LG6)</f>
        <v>0</v>
      </c>
      <c r="LH9" s="924" t="n">
        <f aca="false">IF(S9="",0,S9+LH6)</f>
        <v>0</v>
      </c>
      <c r="LI9" s="924" t="n">
        <f aca="false">IF(AJ9="",0,AJ9+LI6)</f>
        <v>0</v>
      </c>
      <c r="LJ9" s="924" t="n">
        <f aca="false">IF(AK9="",0,AK9+LJ6)</f>
        <v>0</v>
      </c>
      <c r="LK9" s="924" t="n">
        <f aca="false">IF(AV9="",0,AV9+LK6)</f>
        <v>0</v>
      </c>
      <c r="LL9" s="924" t="n">
        <f aca="false">IF(AW9="",0,AW9+LL6)</f>
        <v>0</v>
      </c>
      <c r="LM9" s="924" t="n">
        <f aca="false">IF(BH9="",0,BH9+LM6)</f>
        <v>0</v>
      </c>
      <c r="LN9" s="924" t="n">
        <f aca="false">IF(BI9="",0,BI9+LN6)</f>
        <v>0</v>
      </c>
      <c r="LO9" s="924" t="n">
        <f aca="false">IF(CB9="",0,CB9+LO6)</f>
        <v>0</v>
      </c>
      <c r="LP9" s="924" t="n">
        <f aca="false">IF(CC9="",0,CC9+LP6)</f>
        <v>0</v>
      </c>
      <c r="LQ9" s="924" t="n">
        <f aca="false">IF(CN9="",0,CN9+LQ6)</f>
        <v>0</v>
      </c>
      <c r="LR9" s="924" t="n">
        <f aca="false">IF(CO9="",0,CO9+LR6)</f>
        <v>0</v>
      </c>
      <c r="LS9" s="924" t="n">
        <f aca="false">IF(DR9="",0,DR9+LS6)</f>
        <v>0</v>
      </c>
      <c r="LT9" s="924" t="n">
        <f aca="false">IF(DS9="",0,DS9+LT6)</f>
        <v>0</v>
      </c>
      <c r="LU9" s="924" t="n">
        <f aca="false">IF(DF9="",0,DF9+LU6)</f>
        <v>0</v>
      </c>
      <c r="LV9" s="924" t="n">
        <f aca="false">IF(DG9="",0,DG9+LV6)</f>
        <v>0</v>
      </c>
      <c r="LW9" s="924" t="n">
        <f aca="false">IF(HT9="",0,HT9+LW6)</f>
        <v>0</v>
      </c>
      <c r="LX9" s="924" t="n">
        <f aca="false">IF(HU9="",0,HU9+LX6)</f>
        <v>0</v>
      </c>
      <c r="LY9" s="924" t="n">
        <f aca="false">IF(JN9="",0,JN9)</f>
        <v>11.06</v>
      </c>
      <c r="LZ9" s="924" t="n">
        <f aca="false">IF(JO9="",0,JO9)</f>
        <v>11.06</v>
      </c>
      <c r="MA9" s="924" t="n">
        <f aca="false">IF(EV9="",0,EV9+MA6)</f>
        <v>11</v>
      </c>
      <c r="MB9" s="924" t="n">
        <f aca="false">IF(EW9="",0,EW9+MB6)</f>
        <v>0</v>
      </c>
      <c r="MC9" s="924" t="n">
        <f aca="false">IF(JJ9="",0,JJ9+MC6)</f>
        <v>0</v>
      </c>
      <c r="MD9" s="924" t="n">
        <f aca="false">IF(JK9="",0,JK9+MD6)</f>
        <v>7</v>
      </c>
      <c r="ME9" s="924" t="n">
        <f aca="false">IF(KO9="",0,KO9+ME6)</f>
        <v>20.005</v>
      </c>
      <c r="MF9" s="924" t="n">
        <f aca="false">IF(KP9="",0,KP9+MF6)</f>
        <v>60.554</v>
      </c>
      <c r="MG9" s="924" t="n">
        <f aca="false">IFERROR(ME9/$A7,0)</f>
        <v>20.005</v>
      </c>
      <c r="MH9" s="924" t="n">
        <f aca="false">IFERROR(MF9/$A7,0)</f>
        <v>60.554</v>
      </c>
      <c r="MI9" s="924" t="n">
        <f aca="false">IF(JT9="",0,JT9+MI6)</f>
        <v>0</v>
      </c>
      <c r="MJ9" s="924" t="n">
        <f aca="false">IF(JU9="",0,JU9+MJ6)</f>
        <v>0</v>
      </c>
      <c r="MK9" s="924" t="n">
        <f aca="false">IF(LG9&gt;0,0,P9+MK6)</f>
        <v>0</v>
      </c>
      <c r="ML9" s="924" t="n">
        <f aca="false">IF(LH9&gt;0,0,Q9+ML6)</f>
        <v>0</v>
      </c>
      <c r="MM9" s="924" t="n">
        <f aca="false">IF(LI9&gt;0,0,AH9+MM6)</f>
        <v>0</v>
      </c>
      <c r="MN9" s="924" t="n">
        <f aca="false">IF(LJ9&gt;0,0,AI9+MN6)</f>
        <v>0</v>
      </c>
      <c r="MO9" s="924" t="n">
        <f aca="false">IF(LK9&gt;0,0,AT9+MO6)</f>
        <v>0</v>
      </c>
      <c r="MP9" s="924" t="n">
        <f aca="false">IF(LL9&gt;0,0,AU9+MP6)</f>
        <v>0</v>
      </c>
      <c r="MQ9" s="924" t="n">
        <f aca="false">IF(LM9&gt;0,0,BF9+MQ6)</f>
        <v>0</v>
      </c>
      <c r="MR9" s="924" t="n">
        <f aca="false">IF(LN9&gt;0,0,BG9+MR6)</f>
        <v>0</v>
      </c>
      <c r="MS9" s="924" t="n">
        <f aca="false">IF(LO9&gt;0,0,BZ9+MS6)</f>
        <v>0</v>
      </c>
      <c r="MT9" s="924" t="n">
        <f aca="false">IF(LP9&gt;0,0,CA9+MT6)</f>
        <v>0</v>
      </c>
      <c r="MU9" s="924" t="n">
        <f aca="false">IF(LQ9&gt;0,0,CL9+MU6)</f>
        <v>0</v>
      </c>
      <c r="MV9" s="924" t="n">
        <f aca="false">IF(LR9&gt;0,0,CM9+MV6)</f>
        <v>0</v>
      </c>
      <c r="MW9" s="924" t="n">
        <f aca="false">IF(LS9&gt;0,0,DP9+MW6)</f>
        <v>0</v>
      </c>
      <c r="MX9" s="924" t="n">
        <f aca="false">IF(LT9&gt;0,0,DQ9+MX6)</f>
        <v>0</v>
      </c>
      <c r="MY9" s="924" t="n">
        <f aca="false">IF(LU9&gt;0,0,DD9+MY6)</f>
        <v>0</v>
      </c>
      <c r="MZ9" s="924" t="n">
        <f aca="false">IFERROR(IF(LV9&gt;0,0,DE9+MZ6),0)</f>
        <v>0</v>
      </c>
      <c r="NA9" s="924" t="n">
        <f aca="false">IF(LW9&gt;0,0,HR9+NA6)</f>
        <v>0</v>
      </c>
      <c r="NB9" s="924" t="n">
        <f aca="false">IFERROR(IF(LX9&gt;0,0,HS9+NB6),0)</f>
        <v>0</v>
      </c>
      <c r="NC9" s="924"/>
      <c r="ND9" s="924"/>
      <c r="NE9" s="924"/>
    </row>
    <row r="10" customFormat="false" ht="15" hidden="false" customHeight="false" outlineLevel="0" collapsed="false">
      <c r="A10" s="1092" t="n">
        <v>2</v>
      </c>
      <c r="B10" s="1093" t="n">
        <f aca="false">Посуточная!J10</f>
        <v>0</v>
      </c>
      <c r="C10" s="1094" t="n">
        <f aca="false">Посуточная!K10</f>
        <v>0</v>
      </c>
      <c r="D10" s="1094" t="n">
        <f aca="false">Посуточная!L10</f>
        <v>0</v>
      </c>
      <c r="E10" s="1094" t="n">
        <f aca="false">Посуточная!M10</f>
        <v>0</v>
      </c>
      <c r="F10" s="1094" t="n">
        <f aca="false">Посуточная!N10</f>
        <v>0</v>
      </c>
      <c r="G10" s="1094" t="n">
        <f aca="false">Посуточная!O10</f>
        <v>0</v>
      </c>
      <c r="H10" s="1094" t="n">
        <f aca="false">Посуточная!P10</f>
        <v>0</v>
      </c>
      <c r="I10" s="976" t="n">
        <f aca="false">Посуточная!AA10</f>
        <v>0</v>
      </c>
      <c r="J10" s="976" t="n">
        <f aca="false">Посуточная!AB10</f>
        <v>0</v>
      </c>
      <c r="K10" s="976" t="n">
        <f aca="false">Посуточная!AC10</f>
        <v>0</v>
      </c>
      <c r="L10" s="976" t="n">
        <f aca="false">Посуточная!AD10</f>
        <v>0</v>
      </c>
      <c r="M10" s="976" t="n">
        <f aca="false">Посуточная!AE10</f>
        <v>0</v>
      </c>
      <c r="N10" s="976" t="n">
        <f aca="false">Посуточная!AF10</f>
        <v>0</v>
      </c>
      <c r="O10" s="976" t="n">
        <f aca="false">Посуточная!AG10</f>
        <v>0</v>
      </c>
      <c r="P10" s="1095"/>
      <c r="Q10" s="1096"/>
      <c r="R10" s="979"/>
      <c r="S10" s="979"/>
      <c r="T10" s="990" t="n">
        <f aca="false">Посуточная!AS10</f>
        <v>0</v>
      </c>
      <c r="U10" s="975" t="n">
        <f aca="false">Посуточная!AT10</f>
        <v>0</v>
      </c>
      <c r="V10" s="975" t="n">
        <f aca="false">Посуточная!AU10</f>
        <v>0</v>
      </c>
      <c r="W10" s="975" t="n">
        <f aca="false">Посуточная!AV10</f>
        <v>0</v>
      </c>
      <c r="X10" s="975" t="n">
        <f aca="false">Посуточная!AW10</f>
        <v>0</v>
      </c>
      <c r="Y10" s="975" t="n">
        <f aca="false">Посуточная!AX10</f>
        <v>0</v>
      </c>
      <c r="Z10" s="975" t="n">
        <f aca="false">Посуточная!AY10</f>
        <v>0</v>
      </c>
      <c r="AA10" s="976" t="n">
        <f aca="false">Посуточная!BG10</f>
        <v>0</v>
      </c>
      <c r="AB10" s="976" t="n">
        <f aca="false">Посуточная!BH10</f>
        <v>0</v>
      </c>
      <c r="AC10" s="976" t="n">
        <f aca="false">Посуточная!BI10</f>
        <v>0</v>
      </c>
      <c r="AD10" s="976" t="n">
        <f aca="false">Посуточная!BJ10</f>
        <v>0</v>
      </c>
      <c r="AE10" s="976" t="n">
        <f aca="false">Посуточная!BK10</f>
        <v>0</v>
      </c>
      <c r="AF10" s="976" t="n">
        <f aca="false">Посуточная!BL10</f>
        <v>0</v>
      </c>
      <c r="AG10" s="976" t="n">
        <f aca="false">Посуточная!BM10</f>
        <v>0</v>
      </c>
      <c r="AH10" s="1095"/>
      <c r="AI10" s="1096"/>
      <c r="AJ10" s="979"/>
      <c r="AK10" s="979"/>
      <c r="AL10" s="990" t="n">
        <f aca="false">Посуточная!BV10</f>
        <v>0</v>
      </c>
      <c r="AM10" s="975" t="n">
        <f aca="false">Посуточная!BW10</f>
        <v>0</v>
      </c>
      <c r="AN10" s="975" t="n">
        <f aca="false">Посуточная!BX10</f>
        <v>0</v>
      </c>
      <c r="AO10" s="975" t="n">
        <f aca="false">Посуточная!BY10</f>
        <v>0</v>
      </c>
      <c r="AP10" s="976" t="n">
        <f aca="false">Посуточная!CD10</f>
        <v>0</v>
      </c>
      <c r="AQ10" s="976" t="n">
        <f aca="false">Посуточная!CE10</f>
        <v>0</v>
      </c>
      <c r="AR10" s="976" t="n">
        <f aca="false">Посуточная!CF10</f>
        <v>0</v>
      </c>
      <c r="AS10" s="976" t="n">
        <f aca="false">Посуточная!CG10</f>
        <v>0</v>
      </c>
      <c r="AT10" s="1095"/>
      <c r="AU10" s="1096"/>
      <c r="AV10" s="979"/>
      <c r="AW10" s="979"/>
      <c r="AX10" s="990" t="n">
        <f aca="false">Посуточная!CP10</f>
        <v>0</v>
      </c>
      <c r="AY10" s="975" t="n">
        <f aca="false">Посуточная!CQ10</f>
        <v>0</v>
      </c>
      <c r="AZ10" s="975" t="n">
        <f aca="false">Посуточная!CR10</f>
        <v>0</v>
      </c>
      <c r="BA10" s="975" t="n">
        <f aca="false">Посуточная!CS10</f>
        <v>0</v>
      </c>
      <c r="BB10" s="976" t="n">
        <f aca="false">Посуточная!CX10</f>
        <v>0</v>
      </c>
      <c r="BC10" s="976" t="n">
        <f aca="false">Посуточная!CY10</f>
        <v>0</v>
      </c>
      <c r="BD10" s="976" t="n">
        <f aca="false">Посуточная!CZ10</f>
        <v>0</v>
      </c>
      <c r="BE10" s="976" t="n">
        <f aca="false">Посуточная!DA10</f>
        <v>0</v>
      </c>
      <c r="BF10" s="1095"/>
      <c r="BG10" s="1096"/>
      <c r="BH10" s="979"/>
      <c r="BI10" s="979"/>
      <c r="BJ10" s="1097"/>
      <c r="BK10" s="1096"/>
      <c r="BL10" s="979"/>
      <c r="BM10" s="979"/>
      <c r="BN10" s="1098"/>
      <c r="BO10" s="1099"/>
      <c r="BP10" s="979"/>
      <c r="BQ10" s="979"/>
      <c r="BR10" s="988" t="n">
        <f aca="false">Посуточная!DR10</f>
        <v>0</v>
      </c>
      <c r="BS10" s="989" t="n">
        <f aca="false">Посуточная!DS10</f>
        <v>0</v>
      </c>
      <c r="BT10" s="989" t="n">
        <f aca="false">Посуточная!DT10</f>
        <v>0</v>
      </c>
      <c r="BU10" s="989" t="n">
        <f aca="false">Посуточная!DU10</f>
        <v>0</v>
      </c>
      <c r="BV10" s="976" t="n">
        <f aca="false">Посуточная!DZ10</f>
        <v>0</v>
      </c>
      <c r="BW10" s="976" t="n">
        <f aca="false">Посуточная!EA10</f>
        <v>0</v>
      </c>
      <c r="BX10" s="976" t="n">
        <f aca="false">Посуточная!EB10</f>
        <v>0</v>
      </c>
      <c r="BY10" s="976" t="n">
        <f aca="false">Посуточная!EC10</f>
        <v>0</v>
      </c>
      <c r="BZ10" s="1095"/>
      <c r="CA10" s="1096"/>
      <c r="CB10" s="979"/>
      <c r="CC10" s="979"/>
      <c r="CD10" s="1100" t="n">
        <f aca="false">Посуточная!EO10</f>
        <v>0</v>
      </c>
      <c r="CE10" s="1101" t="n">
        <f aca="false">Посуточная!EP10</f>
        <v>0</v>
      </c>
      <c r="CF10" s="1101" t="n">
        <f aca="false">Посуточная!EQ10</f>
        <v>0</v>
      </c>
      <c r="CG10" s="1101" t="n">
        <f aca="false">Посуточная!ER10</f>
        <v>0</v>
      </c>
      <c r="CH10" s="1000" t="n">
        <f aca="false">Посуточная!EZ10</f>
        <v>0</v>
      </c>
      <c r="CI10" s="1000" t="n">
        <f aca="false">Посуточная!FA10</f>
        <v>0</v>
      </c>
      <c r="CJ10" s="1000" t="n">
        <f aca="false">Посуточная!FB10</f>
        <v>0</v>
      </c>
      <c r="CK10" s="1000" t="n">
        <f aca="false">Посуточная!FC10</f>
        <v>0</v>
      </c>
      <c r="CL10" s="1095"/>
      <c r="CM10" s="1096"/>
      <c r="CN10" s="979"/>
      <c r="CO10" s="979"/>
      <c r="CP10" s="1102" t="n">
        <f aca="false">Посуточная!GN10</f>
        <v>0</v>
      </c>
      <c r="CQ10" s="1094" t="n">
        <f aca="false">Посуточная!GO10</f>
        <v>0</v>
      </c>
      <c r="CR10" s="1094" t="n">
        <f aca="false">Посуточная!GP10</f>
        <v>0</v>
      </c>
      <c r="CS10" s="1094" t="n">
        <f aca="false">Посуточная!GQ10</f>
        <v>0</v>
      </c>
      <c r="CT10" s="1094" t="n">
        <f aca="false">Посуточная!GR10</f>
        <v>0</v>
      </c>
      <c r="CU10" s="1094" t="n">
        <f aca="false">Посуточная!GS10</f>
        <v>0</v>
      </c>
      <c r="CV10" s="1094" t="n">
        <f aca="false">Посуточная!GT10</f>
        <v>0</v>
      </c>
      <c r="CW10" s="976" t="n">
        <f aca="false">Посуточная!HP10</f>
        <v>0</v>
      </c>
      <c r="CX10" s="976" t="n">
        <f aca="false">Посуточная!HQ10</f>
        <v>0</v>
      </c>
      <c r="CY10" s="976" t="n">
        <f aca="false">Посуточная!HR10</f>
        <v>0</v>
      </c>
      <c r="CZ10" s="976" t="n">
        <f aca="false">Посуточная!HS10</f>
        <v>0</v>
      </c>
      <c r="DA10" s="976" t="n">
        <f aca="false">Посуточная!HT10</f>
        <v>0</v>
      </c>
      <c r="DB10" s="976" t="n">
        <f aca="false">Посуточная!HU10</f>
        <v>0</v>
      </c>
      <c r="DC10" s="976" t="n">
        <f aca="false">Посуточная!HV10</f>
        <v>0</v>
      </c>
      <c r="DD10" s="1095"/>
      <c r="DE10" s="1096"/>
      <c r="DF10" s="979"/>
      <c r="DG10" s="979"/>
      <c r="DH10" s="1103" t="n">
        <f aca="false">Посуточная!IE10</f>
        <v>0</v>
      </c>
      <c r="DI10" s="1104" t="n">
        <f aca="false">Посуточная!IF10</f>
        <v>0</v>
      </c>
      <c r="DJ10" s="1104" t="n">
        <f aca="false">Посуточная!IG10</f>
        <v>0</v>
      </c>
      <c r="DK10" s="1101" t="n">
        <f aca="false">Посуточная!IH10</f>
        <v>0</v>
      </c>
      <c r="DL10" s="976" t="n">
        <f aca="false">Посуточная!IM10</f>
        <v>0</v>
      </c>
      <c r="DM10" s="993" t="n">
        <f aca="false">Посуточная!IN10</f>
        <v>0</v>
      </c>
      <c r="DN10" s="1000" t="n">
        <f aca="false">Посуточная!IO10</f>
        <v>0</v>
      </c>
      <c r="DO10" s="1105" t="n">
        <f aca="false">Посуточная!IP10</f>
        <v>0</v>
      </c>
      <c r="DP10" s="1106"/>
      <c r="DQ10" s="1096"/>
      <c r="DT10" s="1107"/>
      <c r="DU10" s="1108"/>
      <c r="DV10" s="1108"/>
      <c r="DW10" s="1108"/>
      <c r="DX10" s="1108"/>
      <c r="DY10" s="1108"/>
      <c r="DZ10" s="1108"/>
      <c r="EA10" s="976" t="str">
        <f aca="false">Посуточная!KQ10</f>
        <v>Западно-Чатылькинское</v>
      </c>
      <c r="EB10" s="976" t="n">
        <f aca="false">Посуточная!KR10</f>
        <v>0</v>
      </c>
      <c r="EC10" s="976" t="n">
        <f aca="false">Посуточная!KS10</f>
        <v>0</v>
      </c>
      <c r="ED10" s="976" t="n">
        <f aca="false">Посуточная!KT10</f>
        <v>0</v>
      </c>
      <c r="EE10" s="976" t="n">
        <f aca="false">Посуточная!KU10</f>
        <v>0</v>
      </c>
      <c r="EF10" s="976" t="n">
        <f aca="false">Посуточная!KV10</f>
        <v>0</v>
      </c>
      <c r="EG10" s="976" t="n">
        <f aca="false">Посуточная!KW10</f>
        <v>0</v>
      </c>
      <c r="EH10" s="1095"/>
      <c r="EI10" s="1096"/>
      <c r="EJ10" s="979"/>
      <c r="EK10" s="979"/>
      <c r="EL10" s="1097"/>
      <c r="EM10" s="1096"/>
      <c r="EN10" s="979"/>
      <c r="EO10" s="979"/>
      <c r="EP10" s="1098"/>
      <c r="EQ10" s="1099"/>
      <c r="ET10" s="1109"/>
      <c r="EU10" s="1110"/>
      <c r="EX10" s="1111"/>
      <c r="EY10" s="1017"/>
      <c r="FB10" s="1107"/>
      <c r="FC10" s="1108"/>
      <c r="FD10" s="1108"/>
      <c r="FE10" s="1108"/>
      <c r="FF10" s="1108"/>
      <c r="FG10" s="1108"/>
      <c r="FH10" s="1108"/>
      <c r="FI10" s="1000" t="str">
        <f aca="false">Посуточная!NU10</f>
        <v>Западно-Чатылькинское</v>
      </c>
      <c r="FJ10" s="1000" t="str">
        <f aca="false">Посуточная!NV10</f>
        <v>Западно-Чатылькинское</v>
      </c>
      <c r="FK10" s="1000" t="str">
        <f aca="false">Посуточная!NW10</f>
        <v>Западно-Чатылькинское</v>
      </c>
      <c r="FL10" s="1000" t="str">
        <f aca="false">Посуточная!NX10</f>
        <v>Западно-Чатылькинское</v>
      </c>
      <c r="FM10" s="1000" t="str">
        <f aca="false">Посуточная!NY10</f>
        <v>Западно-Чатылькинское</v>
      </c>
      <c r="FN10" s="1000" t="str">
        <f aca="false">Посуточная!NZ10</f>
        <v>Западно-Чатылькинское</v>
      </c>
      <c r="FO10" s="1000" t="str">
        <f aca="false">Посуточная!OA10</f>
        <v>Западно-Чатылькинское</v>
      </c>
      <c r="FP10" s="1095"/>
      <c r="FQ10" s="1096"/>
      <c r="FR10" s="979"/>
      <c r="FS10" s="979"/>
      <c r="FT10" s="1112" t="n">
        <f aca="false">Посуточная!OO10</f>
        <v>0</v>
      </c>
      <c r="FU10" s="1113" t="n">
        <f aca="false">Посуточная!OP10</f>
        <v>0</v>
      </c>
      <c r="FV10" s="1113" t="n">
        <f aca="false">Посуточная!OQ10</f>
        <v>0</v>
      </c>
      <c r="FW10" s="1113" t="n">
        <f aca="false">Посуточная!OR10</f>
        <v>0</v>
      </c>
      <c r="FX10" s="1113" t="n">
        <f aca="false">Посуточная!OS10</f>
        <v>0</v>
      </c>
      <c r="FY10" s="1113" t="n">
        <f aca="false">Посуточная!OT10</f>
        <v>0</v>
      </c>
      <c r="FZ10" s="1114" t="n">
        <f aca="false">Посуточная!OU10</f>
        <v>0</v>
      </c>
      <c r="GA10" s="1105" t="n">
        <f aca="false">Посуточная!PP10</f>
        <v>0</v>
      </c>
      <c r="GB10" s="1105" t="n">
        <f aca="false">Посуточная!PQ10</f>
        <v>0</v>
      </c>
      <c r="GC10" s="1105" t="n">
        <f aca="false">Посуточная!PR10</f>
        <v>0</v>
      </c>
      <c r="GD10" s="1105" t="n">
        <f aca="false">Посуточная!PS10</f>
        <v>0</v>
      </c>
      <c r="GE10" s="1105" t="n">
        <f aca="false">Посуточная!PT10</f>
        <v>0</v>
      </c>
      <c r="GF10" s="1105" t="n">
        <f aca="false">Посуточная!PU10</f>
        <v>0</v>
      </c>
      <c r="GG10" s="1105" t="n">
        <f aca="false">Посуточная!PV10</f>
        <v>0</v>
      </c>
      <c r="GH10" s="1095"/>
      <c r="GI10" s="1096"/>
      <c r="GJ10" s="979"/>
      <c r="GK10" s="979"/>
      <c r="GL10" s="1039" t="n">
        <f aca="false">Посуточная!QH10</f>
        <v>0</v>
      </c>
      <c r="GM10" s="1040" t="n">
        <f aca="false">Посуточная!QI10</f>
        <v>0</v>
      </c>
      <c r="GN10" s="1040" t="n">
        <f aca="false">Посуточная!QJ10</f>
        <v>0</v>
      </c>
      <c r="GO10" s="1040" t="n">
        <f aca="false">Посуточная!QK10</f>
        <v>0</v>
      </c>
      <c r="GP10" s="1040" t="n">
        <f aca="false">Посуточная!QL10</f>
        <v>0</v>
      </c>
      <c r="GQ10" s="1040" t="n">
        <f aca="false">Посуточная!QM10</f>
        <v>0</v>
      </c>
      <c r="GR10" s="1040" t="n">
        <f aca="false">Посуточная!QN10</f>
        <v>0</v>
      </c>
      <c r="GS10" s="1006" t="n">
        <f aca="false">Посуточная!QV10</f>
        <v>0</v>
      </c>
      <c r="GT10" s="1006" t="n">
        <f aca="false">Посуточная!QW10</f>
        <v>0</v>
      </c>
      <c r="GU10" s="1006" t="n">
        <f aca="false">Посуточная!QX10</f>
        <v>0</v>
      </c>
      <c r="GV10" s="1006" t="n">
        <f aca="false">Посуточная!QY10</f>
        <v>0</v>
      </c>
      <c r="GW10" s="1006" t="n">
        <f aca="false">Посуточная!QZ10</f>
        <v>0</v>
      </c>
      <c r="GX10" s="1006" t="n">
        <f aca="false">Посуточная!RA10</f>
        <v>0</v>
      </c>
      <c r="GY10" s="1006" t="n">
        <f aca="false">Посуточная!RB10</f>
        <v>0</v>
      </c>
      <c r="GZ10" s="1095"/>
      <c r="HA10" s="1096"/>
      <c r="HB10" s="979"/>
      <c r="HC10" s="979"/>
      <c r="HD10" s="1041" t="n">
        <f aca="false">Посуточная!RN10</f>
        <v>0</v>
      </c>
      <c r="HE10" s="1042" t="n">
        <f aca="false">Посуточная!RO10</f>
        <v>0</v>
      </c>
      <c r="HF10" s="1042" t="n">
        <f aca="false">Посуточная!RP10</f>
        <v>0</v>
      </c>
      <c r="HG10" s="1042" t="n">
        <f aca="false">Посуточная!RQ10</f>
        <v>0</v>
      </c>
      <c r="HH10" s="1042" t="n">
        <f aca="false">Посуточная!RR10</f>
        <v>0</v>
      </c>
      <c r="HI10" s="1042" t="n">
        <f aca="false">Посуточная!RS10</f>
        <v>0</v>
      </c>
      <c r="HJ10" s="1042" t="n">
        <f aca="false">Посуточная!RT10</f>
        <v>0</v>
      </c>
      <c r="HK10" s="993" t="str">
        <f aca="false">Посуточная!SB10</f>
        <v>Западно-Чатылькинское</v>
      </c>
      <c r="HL10" s="993" t="n">
        <f aca="false">Посуточная!SC10</f>
        <v>0</v>
      </c>
      <c r="HM10" s="993" t="n">
        <f aca="false">Посуточная!SD10</f>
        <v>0</v>
      </c>
      <c r="HN10" s="993" t="n">
        <f aca="false">Посуточная!SE10</f>
        <v>0</v>
      </c>
      <c r="HO10" s="993" t="n">
        <f aca="false">Посуточная!SF10</f>
        <v>0</v>
      </c>
      <c r="HP10" s="993" t="n">
        <f aca="false">Посуточная!SG10</f>
        <v>0</v>
      </c>
      <c r="HQ10" s="993" t="n">
        <f aca="false">Посуточная!SH10</f>
        <v>0</v>
      </c>
      <c r="HR10" s="1095"/>
      <c r="HS10" s="1096"/>
      <c r="HT10" s="979"/>
      <c r="HU10" s="979"/>
      <c r="HV10" s="1097"/>
      <c r="HW10" s="1096"/>
      <c r="HX10" s="979"/>
      <c r="HY10" s="979"/>
      <c r="HZ10" s="1098"/>
      <c r="IA10" s="1099"/>
      <c r="IB10" s="979"/>
      <c r="IC10" s="979"/>
      <c r="ID10" s="1001" t="n">
        <f aca="false">Посуточная!SY10</f>
        <v>0</v>
      </c>
      <c r="IE10" s="1002" t="n">
        <f aca="false">Посуточная!SZ10</f>
        <v>0</v>
      </c>
      <c r="IF10" s="1002" t="n">
        <f aca="false">Посуточная!TA10</f>
        <v>0</v>
      </c>
      <c r="IG10" s="1002" t="n">
        <f aca="false">Посуточная!TB10</f>
        <v>0</v>
      </c>
      <c r="IH10" s="993" t="n">
        <f aca="false">Посуточная!TG10</f>
        <v>0</v>
      </c>
      <c r="II10" s="993" t="n">
        <f aca="false">Посуточная!TH10</f>
        <v>0</v>
      </c>
      <c r="IJ10" s="993" t="n">
        <f aca="false">Посуточная!TI10</f>
        <v>0</v>
      </c>
      <c r="IK10" s="993" t="n">
        <f aca="false">Посуточная!TJ10</f>
        <v>0</v>
      </c>
      <c r="IL10" s="1095"/>
      <c r="IM10" s="1096"/>
      <c r="IP10" s="1115"/>
      <c r="IQ10" s="1116"/>
      <c r="IT10" s="1115"/>
      <c r="IU10" s="1117"/>
      <c r="IV10" s="1046"/>
      <c r="IW10" s="1046"/>
      <c r="IX10" s="1117"/>
      <c r="IY10" s="1117"/>
      <c r="IZ10" s="1046"/>
      <c r="JA10" s="1046"/>
      <c r="JB10" s="1117"/>
      <c r="JC10" s="1117"/>
      <c r="JD10" s="1046"/>
      <c r="JE10" s="1046"/>
      <c r="JF10" s="1118"/>
      <c r="JG10" s="1017"/>
      <c r="JH10" s="1018"/>
      <c r="JJ10" s="1111"/>
      <c r="JK10" s="1017"/>
      <c r="JN10" s="1111"/>
      <c r="JO10" s="1017"/>
      <c r="JR10" s="1115"/>
      <c r="JS10" s="1116"/>
      <c r="JV10" s="1111"/>
      <c r="JW10" s="1017"/>
      <c r="JZ10" s="1118"/>
      <c r="KA10" s="1118"/>
      <c r="KD10" s="1118"/>
      <c r="KE10" s="1118"/>
      <c r="KG10" s="1020"/>
      <c r="KH10" s="1119"/>
      <c r="KI10" s="1120"/>
      <c r="KJ10" s="1025"/>
      <c r="KL10" s="1118"/>
      <c r="KM10" s="1118"/>
      <c r="KN10" s="1121"/>
      <c r="KO10" s="1119"/>
      <c r="KP10" s="1122"/>
      <c r="KQ10" s="1024"/>
      <c r="KT10" s="1025" t="n">
        <v>4</v>
      </c>
      <c r="KU10" s="924" t="n">
        <v>40.577</v>
      </c>
      <c r="KV10" s="924"/>
      <c r="KX10" s="921" t="n">
        <v>4</v>
      </c>
      <c r="KY10" s="924" t="n">
        <v>7223.191</v>
      </c>
      <c r="LA10" s="1026" t="n">
        <f aca="false">JW18</f>
        <v>71.993</v>
      </c>
      <c r="LB10" s="1026"/>
      <c r="LC10" s="1026" t="n">
        <f aca="false">FA18</f>
        <v>28.865</v>
      </c>
      <c r="LD10" s="1064"/>
      <c r="LG10" s="924" t="n">
        <f aca="false">IF(R10="",0,R10+LG7)</f>
        <v>0</v>
      </c>
      <c r="LH10" s="924" t="n">
        <f aca="false">IF(S10="",0,S10+LH7)</f>
        <v>0</v>
      </c>
      <c r="LI10" s="924" t="n">
        <f aca="false">IF(AJ10="",0,AJ10+LI7)</f>
        <v>0</v>
      </c>
      <c r="LJ10" s="924" t="n">
        <f aca="false">IF(AK10="",0,AK10+LJ7)</f>
        <v>0</v>
      </c>
      <c r="LK10" s="924" t="n">
        <f aca="false">IF(AV10="",0,AV10+LK7)</f>
        <v>0</v>
      </c>
      <c r="LL10" s="924" t="n">
        <f aca="false">IF(AW10="",0,AW10+LL7)</f>
        <v>0</v>
      </c>
      <c r="LM10" s="924" t="n">
        <f aca="false">IF(BH10="",0,BH10+LM7)</f>
        <v>0</v>
      </c>
      <c r="LN10" s="924" t="n">
        <f aca="false">IF(BI10="",0,BI10+LN7)</f>
        <v>0</v>
      </c>
      <c r="LO10" s="924" t="n">
        <f aca="false">IF(CB10="",0,CB10+LO7)</f>
        <v>0</v>
      </c>
      <c r="LP10" s="924" t="n">
        <f aca="false">IF(CC10="",0,CC10+LP7)</f>
        <v>0</v>
      </c>
      <c r="LQ10" s="924" t="n">
        <f aca="false">IF(CN10="",0,CN10+LQ7)</f>
        <v>0</v>
      </c>
      <c r="LR10" s="924" t="n">
        <f aca="false">IF(CO10="",0,CO10+LR7)</f>
        <v>0</v>
      </c>
      <c r="LS10" s="924" t="n">
        <f aca="false">IF(DR10="",0,DR10+LS7)</f>
        <v>0</v>
      </c>
      <c r="LT10" s="924" t="n">
        <f aca="false">IF(DS10="",0,DS10+LT7)</f>
        <v>0</v>
      </c>
      <c r="LU10" s="924" t="n">
        <f aca="false">IF(DF10="",0,DF10+LU7)</f>
        <v>0</v>
      </c>
      <c r="LV10" s="924" t="n">
        <f aca="false">IF(DG10="",0,DG10+LV7)</f>
        <v>0</v>
      </c>
      <c r="LW10" s="924" t="n">
        <f aca="false">IF(HT10="",0,HT10+LW7)</f>
        <v>0</v>
      </c>
      <c r="LX10" s="924" t="n">
        <f aca="false">IF(HU10="",0,HU10+LX7)</f>
        <v>0</v>
      </c>
      <c r="LY10" s="924" t="n">
        <f aca="false">IF(JN10="",0,JN10)</f>
        <v>0</v>
      </c>
      <c r="LZ10" s="924" t="n">
        <f aca="false">IF(JO10="",0,JO10)</f>
        <v>0</v>
      </c>
      <c r="MA10" s="924" t="n">
        <f aca="false">IF(EV10="",0,EV10+MA7)</f>
        <v>0</v>
      </c>
      <c r="MB10" s="924" t="n">
        <f aca="false">IF(EW10="",0,EW10+MB7)</f>
        <v>0</v>
      </c>
      <c r="MC10" s="924" t="n">
        <f aca="false">IF(JJ10="",0,JJ10+MC7)</f>
        <v>0</v>
      </c>
      <c r="MD10" s="924" t="n">
        <f aca="false">IF(JK10="",0,JK10+MD7)</f>
        <v>0</v>
      </c>
      <c r="ME10" s="924" t="n">
        <f aca="false">IF(KO10="",0,KO10+ME7)</f>
        <v>0</v>
      </c>
      <c r="MF10" s="924" t="n">
        <f aca="false">IF(KP10="",0,KP10+MF7)</f>
        <v>0</v>
      </c>
      <c r="MG10" s="924" t="n">
        <f aca="false">IFERROR(ME10/$A8,0)</f>
        <v>0</v>
      </c>
      <c r="MH10" s="924" t="n">
        <f aca="false">IFERROR(MF10/$A8,0)</f>
        <v>0</v>
      </c>
      <c r="MI10" s="924" t="n">
        <f aca="false">IF(JT10="",0,JT10+MI7)</f>
        <v>0</v>
      </c>
      <c r="MJ10" s="924" t="n">
        <f aca="false">IF(JU10="",0,JU10+MJ7)</f>
        <v>0</v>
      </c>
      <c r="MK10" s="924" t="n">
        <f aca="false">IF(LG10&gt;0,0,P10+MK7)</f>
        <v>0</v>
      </c>
      <c r="ML10" s="924" t="n">
        <f aca="false">IF(LH10&gt;0,0,Q10+ML7)</f>
        <v>0</v>
      </c>
      <c r="MM10" s="924" t="n">
        <f aca="false">IF(LI10&gt;0,0,AH10+MM7)</f>
        <v>0</v>
      </c>
      <c r="MN10" s="924" t="n">
        <f aca="false">IF(LJ10&gt;0,0,AI10+MN7)</f>
        <v>0</v>
      </c>
      <c r="MO10" s="924" t="n">
        <f aca="false">IF(LK10&gt;0,0,AT10+MO7)</f>
        <v>0</v>
      </c>
      <c r="MP10" s="924" t="n">
        <f aca="false">IF(LL10&gt;0,0,AU10+MP7)</f>
        <v>0</v>
      </c>
      <c r="MQ10" s="924" t="n">
        <f aca="false">IF(LM10&gt;0,0,BF10+MQ7)</f>
        <v>0</v>
      </c>
      <c r="MR10" s="924" t="n">
        <f aca="false">IF(LN10&gt;0,0,BG10+MR7)</f>
        <v>0</v>
      </c>
      <c r="MS10" s="924" t="n">
        <f aca="false">IF(LO10&gt;0,0,BZ10+MS7)</f>
        <v>0</v>
      </c>
      <c r="MT10" s="924" t="n">
        <f aca="false">IF(LP10&gt;0,0,CA10+MT7)</f>
        <v>0</v>
      </c>
      <c r="MU10" s="924" t="n">
        <f aca="false">IF(LQ10&gt;0,0,CL10+MU7)</f>
        <v>0</v>
      </c>
      <c r="MV10" s="924" t="n">
        <f aca="false">IF(LR10&gt;0,0,CM10+MV7)</f>
        <v>0</v>
      </c>
      <c r="MW10" s="924" t="n">
        <f aca="false">IF(LS10&gt;0,0,DP10+MW7)</f>
        <v>0</v>
      </c>
      <c r="MX10" s="924" t="n">
        <f aca="false">IF(LT10&gt;0,0,DQ10+MX7)</f>
        <v>0</v>
      </c>
      <c r="MY10" s="924" t="n">
        <f aca="false">IF(LU10&gt;0,0,DD10+MY7)</f>
        <v>0</v>
      </c>
      <c r="MZ10" s="924" t="n">
        <f aca="false">IFERROR(IF(LV10&gt;0,0,DE10+MZ7),0)</f>
        <v>0</v>
      </c>
      <c r="NA10" s="924" t="n">
        <f aca="false">IF(LW10&gt;0,0,HR10+NA7)</f>
        <v>0</v>
      </c>
      <c r="NB10" s="924" t="n">
        <f aca="false">IFERROR(IF(LX10&gt;0,0,HS10+NB7),0)</f>
        <v>0</v>
      </c>
      <c r="NC10" s="924"/>
      <c r="ND10" s="924"/>
      <c r="NE10" s="924"/>
    </row>
    <row r="11" customFormat="false" ht="15" hidden="false" customHeight="false" outlineLevel="0" collapsed="false">
      <c r="A11" s="1092"/>
      <c r="B11" s="974" t="n">
        <f aca="false">Посуточная!J11</f>
        <v>0</v>
      </c>
      <c r="C11" s="975" t="n">
        <f aca="false">Посуточная!K11</f>
        <v>0</v>
      </c>
      <c r="D11" s="975" t="n">
        <f aca="false">Посуточная!L11</f>
        <v>0</v>
      </c>
      <c r="E11" s="975" t="n">
        <f aca="false">Посуточная!M11</f>
        <v>0</v>
      </c>
      <c r="F11" s="975" t="n">
        <f aca="false">Посуточная!N11</f>
        <v>0</v>
      </c>
      <c r="G11" s="975" t="n">
        <f aca="false">Посуточная!O11</f>
        <v>0</v>
      </c>
      <c r="H11" s="975" t="n">
        <f aca="false">Посуточная!P11</f>
        <v>0</v>
      </c>
      <c r="I11" s="976" t="n">
        <f aca="false">Посуточная!AA11</f>
        <v>0</v>
      </c>
      <c r="J11" s="976" t="n">
        <f aca="false">Посуточная!AB11</f>
        <v>0</v>
      </c>
      <c r="K11" s="976" t="n">
        <f aca="false">Посуточная!AC11</f>
        <v>0</v>
      </c>
      <c r="L11" s="976" t="n">
        <f aca="false">Посуточная!AD11</f>
        <v>0</v>
      </c>
      <c r="M11" s="976" t="n">
        <f aca="false">Посуточная!AE11</f>
        <v>0</v>
      </c>
      <c r="N11" s="976" t="n">
        <f aca="false">Посуточная!AF11</f>
        <v>0</v>
      </c>
      <c r="O11" s="976" t="n">
        <f aca="false">Посуточная!AG11</f>
        <v>0</v>
      </c>
      <c r="P11" s="1027" t="n">
        <f aca="false">COUNTIF(B11:H11,"&lt;&gt;0")-COUNTIF(B11:H11,"")</f>
        <v>-7</v>
      </c>
      <c r="Q11" s="1028" t="n">
        <f aca="false">COUNTIF(I11:O11,"&lt;&gt;0")-COUNTIF(I11:O11,"")</f>
        <v>0</v>
      </c>
      <c r="R11" s="979"/>
      <c r="S11" s="979"/>
      <c r="T11" s="990" t="n">
        <f aca="false">Посуточная!AS11</f>
        <v>0</v>
      </c>
      <c r="U11" s="975" t="n">
        <f aca="false">Посуточная!AT11</f>
        <v>0</v>
      </c>
      <c r="V11" s="975" t="n">
        <f aca="false">Посуточная!AU11</f>
        <v>0</v>
      </c>
      <c r="W11" s="975" t="n">
        <f aca="false">Посуточная!AV11</f>
        <v>0</v>
      </c>
      <c r="X11" s="975" t="n">
        <f aca="false">Посуточная!AW11</f>
        <v>0</v>
      </c>
      <c r="Y11" s="975" t="n">
        <f aca="false">Посуточная!AX11</f>
        <v>0</v>
      </c>
      <c r="Z11" s="975" t="n">
        <f aca="false">Посуточная!AY11</f>
        <v>0</v>
      </c>
      <c r="AA11" s="976" t="n">
        <f aca="false">Посуточная!BG11</f>
        <v>0</v>
      </c>
      <c r="AB11" s="976" t="n">
        <f aca="false">Посуточная!BH11</f>
        <v>0</v>
      </c>
      <c r="AC11" s="976" t="n">
        <f aca="false">Посуточная!BI11</f>
        <v>0</v>
      </c>
      <c r="AD11" s="976" t="n">
        <f aca="false">Посуточная!BJ11</f>
        <v>0</v>
      </c>
      <c r="AE11" s="976" t="n">
        <f aca="false">Посуточная!BK11</f>
        <v>0</v>
      </c>
      <c r="AF11" s="976" t="n">
        <f aca="false">Посуточная!BL11</f>
        <v>0</v>
      </c>
      <c r="AG11" s="976" t="n">
        <f aca="false">Посуточная!BM11</f>
        <v>0</v>
      </c>
      <c r="AH11" s="1027" t="n">
        <f aca="false">COUNTIF(T11:Z11,"&lt;&gt;0")-COUNTIF(T11:Z11,"")</f>
        <v>-7</v>
      </c>
      <c r="AI11" s="1028" t="n">
        <f aca="false">COUNTIF(AA11:AG11,"&lt;&gt;0")-COUNTIF(AA11:AG11,"")</f>
        <v>0</v>
      </c>
      <c r="AJ11" s="979"/>
      <c r="AK11" s="979"/>
      <c r="AL11" s="990" t="n">
        <f aca="false">Посуточная!BV11</f>
        <v>0</v>
      </c>
      <c r="AM11" s="975" t="n">
        <f aca="false">Посуточная!BW11</f>
        <v>0</v>
      </c>
      <c r="AN11" s="975" t="n">
        <f aca="false">Посуточная!BX11</f>
        <v>0</v>
      </c>
      <c r="AO11" s="975" t="n">
        <f aca="false">Посуточная!BY11</f>
        <v>0</v>
      </c>
      <c r="AP11" s="976" t="n">
        <f aca="false">Посуточная!CD11</f>
        <v>0</v>
      </c>
      <c r="AQ11" s="976" t="n">
        <f aca="false">Посуточная!CE11</f>
        <v>0</v>
      </c>
      <c r="AR11" s="976" t="n">
        <f aca="false">Посуточная!CF11</f>
        <v>0</v>
      </c>
      <c r="AS11" s="976" t="n">
        <f aca="false">Посуточная!CG11</f>
        <v>0</v>
      </c>
      <c r="AT11" s="1027" t="n">
        <f aca="false">COUNTIF(AL11:AO11,"&lt;&gt;0")-COUNTIF(AL11:AO11,"")</f>
        <v>-4</v>
      </c>
      <c r="AU11" s="1028" t="n">
        <f aca="false">COUNTIF(AP11:AS11,"&lt;&gt;0")-COUNTIF(AP11:AS11,"")</f>
        <v>0</v>
      </c>
      <c r="AV11" s="979"/>
      <c r="AW11" s="979"/>
      <c r="AX11" s="990" t="n">
        <f aca="false">Посуточная!CP11</f>
        <v>0</v>
      </c>
      <c r="AY11" s="975" t="n">
        <f aca="false">Посуточная!CQ11</f>
        <v>0</v>
      </c>
      <c r="AZ11" s="975" t="n">
        <f aca="false">Посуточная!CR11</f>
        <v>0</v>
      </c>
      <c r="BA11" s="975" t="n">
        <f aca="false">Посуточная!CS11</f>
        <v>0</v>
      </c>
      <c r="BB11" s="976" t="n">
        <f aca="false">Посуточная!CX11</f>
        <v>0</v>
      </c>
      <c r="BC11" s="976" t="n">
        <f aca="false">Посуточная!CY11</f>
        <v>0</v>
      </c>
      <c r="BD11" s="976" t="n">
        <f aca="false">Посуточная!CZ11</f>
        <v>0</v>
      </c>
      <c r="BE11" s="976" t="n">
        <f aca="false">Посуточная!DA11</f>
        <v>0</v>
      </c>
      <c r="BF11" s="1027" t="n">
        <f aca="false">COUNTIF(AX11:BA11,"&lt;&gt;0")-COUNTIF(AX11:BA11,"")</f>
        <v>-4</v>
      </c>
      <c r="BG11" s="1028" t="n">
        <f aca="false">COUNTIF(BB11:BE11,"&lt;&gt;0")-COUNTIF(BB11:BE11,"")</f>
        <v>0</v>
      </c>
      <c r="BH11" s="979"/>
      <c r="BI11" s="979"/>
      <c r="BJ11" s="1030" t="n">
        <f aca="false">SUMIF(B6:BI6,"итого гр.",B11:BI11)</f>
        <v>0</v>
      </c>
      <c r="BK11" s="1028" t="n">
        <f aca="false">SUMIF(B6:BI6,"итого фк.",B11:BI11)</f>
        <v>0</v>
      </c>
      <c r="BL11" s="979"/>
      <c r="BM11" s="979"/>
      <c r="BN11" s="1031"/>
      <c r="BO11" s="1032"/>
      <c r="BP11" s="979"/>
      <c r="BQ11" s="979"/>
      <c r="BR11" s="988" t="n">
        <f aca="false">Посуточная!DR11</f>
        <v>0</v>
      </c>
      <c r="BS11" s="989" t="n">
        <f aca="false">Посуточная!DS11</f>
        <v>0</v>
      </c>
      <c r="BT11" s="989" t="n">
        <f aca="false">Посуточная!DT11</f>
        <v>0</v>
      </c>
      <c r="BU11" s="989" t="n">
        <f aca="false">Посуточная!DU11</f>
        <v>0</v>
      </c>
      <c r="BV11" s="976" t="n">
        <f aca="false">Посуточная!DZ11</f>
        <v>0</v>
      </c>
      <c r="BW11" s="976" t="n">
        <f aca="false">Посуточная!EA11</f>
        <v>0</v>
      </c>
      <c r="BX11" s="976" t="n">
        <f aca="false">Посуточная!EB11</f>
        <v>0</v>
      </c>
      <c r="BY11" s="976" t="n">
        <f aca="false">Посуточная!EC11</f>
        <v>0</v>
      </c>
      <c r="BZ11" s="1027" t="n">
        <f aca="false">COUNTIF(BR11:BU11,"&lt;&gt;0")-COUNTIF(BR11:BU11,"")</f>
        <v>-4</v>
      </c>
      <c r="CA11" s="1028" t="n">
        <f aca="false">COUNTIF(BV11:BY11,"&lt;&gt;0")-COUNTIF(BV11:BY11,"")</f>
        <v>0</v>
      </c>
      <c r="CB11" s="979"/>
      <c r="CC11" s="979"/>
      <c r="CD11" s="988" t="n">
        <f aca="false">Посуточная!EO11</f>
        <v>0</v>
      </c>
      <c r="CE11" s="989" t="n">
        <f aca="false">Посуточная!EP11</f>
        <v>0</v>
      </c>
      <c r="CF11" s="989" t="n">
        <f aca="false">Посуточная!EQ11</f>
        <v>0</v>
      </c>
      <c r="CG11" s="989" t="n">
        <f aca="false">Посуточная!ER11</f>
        <v>0</v>
      </c>
      <c r="CH11" s="976" t="n">
        <f aca="false">Посуточная!EZ11</f>
        <v>0</v>
      </c>
      <c r="CI11" s="976" t="n">
        <f aca="false">Посуточная!FA11</f>
        <v>0</v>
      </c>
      <c r="CJ11" s="976" t="n">
        <f aca="false">Посуточная!FB11</f>
        <v>0</v>
      </c>
      <c r="CK11" s="976" t="n">
        <f aca="false">Посуточная!FC11</f>
        <v>0</v>
      </c>
      <c r="CL11" s="1027" t="n">
        <f aca="false">COUNTIF(CD11:CG11,"&lt;&gt;0")-COUNTIF(CD11:CG11,"")</f>
        <v>-4</v>
      </c>
      <c r="CM11" s="1028" t="n">
        <f aca="false">COUNTIF(CH11:CK11,"&lt;&gt;0")-COUNTIF(CH11:CK11,"")</f>
        <v>0</v>
      </c>
      <c r="CN11" s="979"/>
      <c r="CO11" s="979"/>
      <c r="CP11" s="990" t="n">
        <f aca="false">Посуточная!GN11</f>
        <v>0</v>
      </c>
      <c r="CQ11" s="975" t="n">
        <f aca="false">Посуточная!GO11</f>
        <v>0</v>
      </c>
      <c r="CR11" s="975" t="n">
        <f aca="false">Посуточная!GP11</f>
        <v>0</v>
      </c>
      <c r="CS11" s="975" t="n">
        <f aca="false">Посуточная!GQ11</f>
        <v>0</v>
      </c>
      <c r="CT11" s="975" t="n">
        <f aca="false">Посуточная!GR11</f>
        <v>0</v>
      </c>
      <c r="CU11" s="975" t="n">
        <f aca="false">Посуточная!GS11</f>
        <v>0</v>
      </c>
      <c r="CV11" s="975" t="n">
        <f aca="false">Посуточная!GT11</f>
        <v>0</v>
      </c>
      <c r="CW11" s="976" t="n">
        <f aca="false">Посуточная!HP11</f>
        <v>0</v>
      </c>
      <c r="CX11" s="976" t="n">
        <f aca="false">Посуточная!HQ11</f>
        <v>0</v>
      </c>
      <c r="CY11" s="976" t="n">
        <f aca="false">Посуточная!HR11</f>
        <v>0</v>
      </c>
      <c r="CZ11" s="976" t="n">
        <f aca="false">Посуточная!HS11</f>
        <v>0</v>
      </c>
      <c r="DA11" s="976" t="n">
        <f aca="false">Посуточная!HT11</f>
        <v>0</v>
      </c>
      <c r="DB11" s="976" t="n">
        <f aca="false">Посуточная!HU11</f>
        <v>0</v>
      </c>
      <c r="DC11" s="976" t="n">
        <f aca="false">Посуточная!HV11</f>
        <v>0</v>
      </c>
      <c r="DD11" s="1027" t="n">
        <f aca="false">COUNTIF(CP11:CV11,"&lt;&gt;0")-COUNTIF(CP11:CV11,"")</f>
        <v>-7</v>
      </c>
      <c r="DE11" s="1028" t="n">
        <f aca="false">COUNTIF(CW11:DC11,"&lt;&gt;0")-COUNTIF(CW11:DC11,"")</f>
        <v>0</v>
      </c>
      <c r="DF11" s="979"/>
      <c r="DG11" s="979"/>
      <c r="DH11" s="991" t="n">
        <f aca="false">Посуточная!IE11</f>
        <v>0</v>
      </c>
      <c r="DI11" s="992" t="n">
        <f aca="false">Посуточная!IF11</f>
        <v>0</v>
      </c>
      <c r="DJ11" s="992" t="n">
        <f aca="false">Посуточная!IG11</f>
        <v>0</v>
      </c>
      <c r="DK11" s="989" t="n">
        <f aca="false">Посуточная!IH11</f>
        <v>0</v>
      </c>
      <c r="DL11" s="976" t="n">
        <f aca="false">Посуточная!IM11</f>
        <v>0</v>
      </c>
      <c r="DM11" s="993" t="n">
        <f aca="false">Посуточная!IN11</f>
        <v>0</v>
      </c>
      <c r="DN11" s="976" t="n">
        <f aca="false">Посуточная!IO11</f>
        <v>0</v>
      </c>
      <c r="DO11" s="993" t="n">
        <f aca="false">Посуточная!IP11</f>
        <v>0</v>
      </c>
      <c r="DP11" s="1029" t="n">
        <f aca="false">COUNTIF(DH11:DK11,"&lt;&gt;0")-COUNTIF(DH11:DK11,"")</f>
        <v>-4</v>
      </c>
      <c r="DQ11" s="1028" t="n">
        <f aca="false">COUNTIF(DL11:DO11,"&lt;&gt;0")-COUNTIF(DL11:DO11,"")</f>
        <v>0</v>
      </c>
      <c r="DT11" s="1033"/>
      <c r="DU11" s="1034"/>
      <c r="DV11" s="1034"/>
      <c r="DW11" s="1034"/>
      <c r="DX11" s="1034"/>
      <c r="DY11" s="1034"/>
      <c r="DZ11" s="1034"/>
      <c r="EA11" s="976" t="str">
        <f aca="false">Посуточная!KQ11</f>
        <v>1112</v>
      </c>
      <c r="EB11" s="976" t="n">
        <f aca="false">Посуточная!KR11</f>
        <v>0</v>
      </c>
      <c r="EC11" s="976" t="n">
        <f aca="false">Посуточная!KS11</f>
        <v>0</v>
      </c>
      <c r="ED11" s="976" t="n">
        <f aca="false">Посуточная!KT11</f>
        <v>0</v>
      </c>
      <c r="EE11" s="976" t="n">
        <f aca="false">Посуточная!KU11</f>
        <v>0</v>
      </c>
      <c r="EF11" s="976" t="n">
        <f aca="false">Посуточная!KV11</f>
        <v>0</v>
      </c>
      <c r="EG11" s="976" t="n">
        <f aca="false">Посуточная!KW11</f>
        <v>0</v>
      </c>
      <c r="EH11" s="1027" t="n">
        <f aca="false">SUBTOTAL(3, DT11:DZ11)</f>
        <v>0</v>
      </c>
      <c r="EI11" s="1028" t="n">
        <f aca="false">COUNTIF(EA11:EG11,"&lt;&gt;0")-COUNTIF(EA11:EG11,"")</f>
        <v>1</v>
      </c>
      <c r="EJ11" s="979"/>
      <c r="EK11" s="979"/>
      <c r="EL11" s="1030" t="n">
        <f aca="false">SUMIF(BR6:EK6,"итого гр.",BR11:EK11)</f>
        <v>0</v>
      </c>
      <c r="EM11" s="1028" t="n">
        <f aca="false">SUMIF(BR6:EK6,"итого фк.",BR11:EK11)</f>
        <v>1</v>
      </c>
      <c r="EN11" s="979"/>
      <c r="EO11" s="979"/>
      <c r="EP11" s="1031"/>
      <c r="EQ11" s="1032"/>
      <c r="ET11" s="1035"/>
      <c r="EU11" s="1036"/>
      <c r="EX11" s="1037"/>
      <c r="EY11" s="1038"/>
      <c r="FB11" s="1033"/>
      <c r="FC11" s="1034"/>
      <c r="FD11" s="1034"/>
      <c r="FE11" s="1034"/>
      <c r="FF11" s="1034"/>
      <c r="FG11" s="1034"/>
      <c r="FH11" s="1034"/>
      <c r="FI11" s="976" t="str">
        <f aca="false">Посуточная!NU11</f>
        <v>411</v>
      </c>
      <c r="FJ11" s="976" t="str">
        <f aca="false">Посуточная!NV11</f>
        <v>412</v>
      </c>
      <c r="FK11" s="976" t="str">
        <f aca="false">Посуточная!NW11</f>
        <v>414</v>
      </c>
      <c r="FL11" s="976" t="str">
        <f aca="false">Посуточная!NX11</f>
        <v>602</v>
      </c>
      <c r="FM11" s="976" t="str">
        <f aca="false">Посуточная!NY11</f>
        <v>709</v>
      </c>
      <c r="FN11" s="976" t="str">
        <f aca="false">Посуточная!NZ11</f>
        <v>715</v>
      </c>
      <c r="FO11" s="976" t="str">
        <f aca="false">Посуточная!OA11</f>
        <v>801</v>
      </c>
      <c r="FP11" s="1027" t="n">
        <f aca="false">COUNTIF(FB11:FH11,"&lt;&gt;0")-COUNTIF(FB11:FH11,"")</f>
        <v>0</v>
      </c>
      <c r="FQ11" s="1028" t="n">
        <f aca="false">COUNTIF(FI11:FO11,"&lt;&gt;0")-COUNTIF(FI11:FO11,"")</f>
        <v>7</v>
      </c>
      <c r="FR11" s="979"/>
      <c r="FS11" s="979"/>
      <c r="FT11" s="1001" t="n">
        <f aca="false">Посуточная!OO11</f>
        <v>0</v>
      </c>
      <c r="FU11" s="1002" t="n">
        <f aca="false">Посуточная!OP11</f>
        <v>0</v>
      </c>
      <c r="FV11" s="1002" t="n">
        <f aca="false">Посуточная!OQ11</f>
        <v>0</v>
      </c>
      <c r="FW11" s="1002" t="n">
        <f aca="false">Посуточная!OR11</f>
        <v>0</v>
      </c>
      <c r="FX11" s="1002" t="n">
        <f aca="false">Посуточная!OS11</f>
        <v>0</v>
      </c>
      <c r="FY11" s="1002" t="n">
        <f aca="false">Посуточная!OT11</f>
        <v>0</v>
      </c>
      <c r="FZ11" s="1003" t="n">
        <f aca="false">Посуточная!OU11</f>
        <v>0</v>
      </c>
      <c r="GA11" s="993" t="n">
        <f aca="false">Посуточная!PP11</f>
        <v>0</v>
      </c>
      <c r="GB11" s="993" t="n">
        <f aca="false">Посуточная!PQ11</f>
        <v>0</v>
      </c>
      <c r="GC11" s="993" t="n">
        <f aca="false">Посуточная!PR11</f>
        <v>0</v>
      </c>
      <c r="GD11" s="993" t="n">
        <f aca="false">Посуточная!PS11</f>
        <v>0</v>
      </c>
      <c r="GE11" s="993" t="n">
        <f aca="false">Посуточная!PT11</f>
        <v>0</v>
      </c>
      <c r="GF11" s="993" t="n">
        <f aca="false">Посуточная!PU11</f>
        <v>0</v>
      </c>
      <c r="GG11" s="993" t="n">
        <f aca="false">Посуточная!PV11</f>
        <v>0</v>
      </c>
      <c r="GH11" s="1027" t="n">
        <f aca="false">COUNTIF(FT11:FZ11,"&lt;&gt;0")-COUNTIF(FT11:FZ11,"")</f>
        <v>-7</v>
      </c>
      <c r="GI11" s="1028" t="n">
        <f aca="false">COUNTIF(GA11:GG11,"&lt;&gt;0")-COUNTIF(GA11:GG11,"")</f>
        <v>0</v>
      </c>
      <c r="GJ11" s="979"/>
      <c r="GK11" s="979"/>
      <c r="GL11" s="1039" t="n">
        <f aca="false">Посуточная!QH11</f>
        <v>0</v>
      </c>
      <c r="GM11" s="1040" t="n">
        <f aca="false">Посуточная!QI11</f>
        <v>0</v>
      </c>
      <c r="GN11" s="1040" t="n">
        <f aca="false">Посуточная!QJ11</f>
        <v>0</v>
      </c>
      <c r="GO11" s="1040" t="n">
        <f aca="false">Посуточная!QK11</f>
        <v>0</v>
      </c>
      <c r="GP11" s="1040" t="n">
        <f aca="false">Посуточная!QL11</f>
        <v>0</v>
      </c>
      <c r="GQ11" s="1040" t="n">
        <f aca="false">Посуточная!QM11</f>
        <v>0</v>
      </c>
      <c r="GR11" s="1040" t="n">
        <f aca="false">Посуточная!QN11</f>
        <v>0</v>
      </c>
      <c r="GS11" s="1006" t="n">
        <f aca="false">Посуточная!QV11</f>
        <v>0</v>
      </c>
      <c r="GT11" s="1006" t="n">
        <f aca="false">Посуточная!QW11</f>
        <v>0</v>
      </c>
      <c r="GU11" s="1006" t="n">
        <f aca="false">Посуточная!QX11</f>
        <v>0</v>
      </c>
      <c r="GV11" s="1006" t="n">
        <f aca="false">Посуточная!QY11</f>
        <v>0</v>
      </c>
      <c r="GW11" s="1006" t="n">
        <f aca="false">Посуточная!QZ11</f>
        <v>0</v>
      </c>
      <c r="GX11" s="1006" t="n">
        <f aca="false">Посуточная!RA11</f>
        <v>0</v>
      </c>
      <c r="GY11" s="1006" t="n">
        <f aca="false">Посуточная!RB11</f>
        <v>0</v>
      </c>
      <c r="GZ11" s="1027" t="n">
        <f aca="false">COUNTIF(GL11:GR11,"&lt;&gt;0")-COUNTIF(GL11:GR11,"")</f>
        <v>-7</v>
      </c>
      <c r="HA11" s="1028" t="n">
        <f aca="false">COUNTIF(GS11:GY11,"&lt;&gt;0")-COUNTIF(GS11:GY11,"")</f>
        <v>0</v>
      </c>
      <c r="HB11" s="979"/>
      <c r="HC11" s="979"/>
      <c r="HD11" s="1041" t="n">
        <f aca="false">Посуточная!RN11</f>
        <v>0</v>
      </c>
      <c r="HE11" s="1042" t="n">
        <f aca="false">Посуточная!RO11</f>
        <v>0</v>
      </c>
      <c r="HF11" s="1042" t="n">
        <f aca="false">Посуточная!RP11</f>
        <v>0</v>
      </c>
      <c r="HG11" s="1042" t="n">
        <f aca="false">Посуточная!RQ11</f>
        <v>0</v>
      </c>
      <c r="HH11" s="1042" t="n">
        <f aca="false">Посуточная!RR11</f>
        <v>0</v>
      </c>
      <c r="HI11" s="1042" t="n">
        <f aca="false">Посуточная!RS11</f>
        <v>0</v>
      </c>
      <c r="HJ11" s="1042" t="n">
        <f aca="false">Посуточная!RT11</f>
        <v>0</v>
      </c>
      <c r="HK11" s="993" t="str">
        <f aca="false">Посуточная!SB11</f>
        <v>1112</v>
      </c>
      <c r="HL11" s="993" t="n">
        <f aca="false">Посуточная!SC11</f>
        <v>0</v>
      </c>
      <c r="HM11" s="993" t="n">
        <f aca="false">Посуточная!SD11</f>
        <v>0</v>
      </c>
      <c r="HN11" s="993" t="n">
        <f aca="false">Посуточная!SE11</f>
        <v>0</v>
      </c>
      <c r="HO11" s="993" t="n">
        <f aca="false">Посуточная!SF11</f>
        <v>0</v>
      </c>
      <c r="HP11" s="993" t="n">
        <f aca="false">Посуточная!SG11</f>
        <v>0</v>
      </c>
      <c r="HQ11" s="993" t="n">
        <f aca="false">Посуточная!SH11</f>
        <v>0</v>
      </c>
      <c r="HR11" s="1027" t="n">
        <f aca="false">COUNTIF(HD11:HJ11,"&lt;&gt;0")-COUNTIF(HD11:HJ11,"")</f>
        <v>-7</v>
      </c>
      <c r="HS11" s="1028" t="n">
        <f aca="false">COUNTIF(HK11,"&lt;&gt;0")-COUNTIF(HK11,"")</f>
        <v>1</v>
      </c>
      <c r="HT11" s="979"/>
      <c r="HU11" s="979"/>
      <c r="HV11" s="1030" t="n">
        <f aca="false">SUMIF(FB9:HU9,"итого гр.",FB11:HU11)</f>
        <v>0</v>
      </c>
      <c r="HW11" s="1028" t="n">
        <f aca="false">SUMIF(FB9:HU9,"итого фк.",FB11:HU11)</f>
        <v>0</v>
      </c>
      <c r="HX11" s="979"/>
      <c r="HY11" s="979"/>
      <c r="HZ11" s="1031"/>
      <c r="IA11" s="1032"/>
      <c r="IB11" s="979"/>
      <c r="IC11" s="979"/>
      <c r="ID11" s="1001" t="n">
        <f aca="false">Посуточная!SY11</f>
        <v>0</v>
      </c>
      <c r="IE11" s="1002" t="n">
        <f aca="false">Посуточная!SZ11</f>
        <v>0</v>
      </c>
      <c r="IF11" s="1002" t="n">
        <f aca="false">Посуточная!TA11</f>
        <v>0</v>
      </c>
      <c r="IG11" s="1002" t="n">
        <f aca="false">Посуточная!TB11</f>
        <v>0</v>
      </c>
      <c r="IH11" s="993" t="n">
        <f aca="false">Посуточная!TG11</f>
        <v>0</v>
      </c>
      <c r="II11" s="993" t="n">
        <f aca="false">Посуточная!TH11</f>
        <v>0</v>
      </c>
      <c r="IJ11" s="993" t="n">
        <f aca="false">Посуточная!TI11</f>
        <v>0</v>
      </c>
      <c r="IK11" s="993" t="n">
        <f aca="false">Посуточная!TJ11</f>
        <v>0</v>
      </c>
      <c r="IL11" s="1027"/>
      <c r="IM11" s="1028"/>
      <c r="IP11" s="1043"/>
      <c r="IQ11" s="1044"/>
      <c r="IT11" s="1043"/>
      <c r="IU11" s="1045"/>
      <c r="IV11" s="1046"/>
      <c r="IW11" s="1046"/>
      <c r="IX11" s="1045"/>
      <c r="IY11" s="1045"/>
      <c r="IZ11" s="1046"/>
      <c r="JA11" s="1046"/>
      <c r="JB11" s="1045"/>
      <c r="JC11" s="1045"/>
      <c r="JD11" s="1046"/>
      <c r="JE11" s="1046"/>
      <c r="JF11" s="1047" t="n">
        <f aca="false">SUMIF(IP6:JE6,"итого гр.",IP11:JE11)</f>
        <v>0</v>
      </c>
      <c r="JG11" s="1038" t="n">
        <f aca="false">SUMIF($IP$6:$JE$6,"итого фк.",IP11:JE11)</f>
        <v>0</v>
      </c>
      <c r="JH11" s="1018"/>
      <c r="JJ11" s="1037"/>
      <c r="JK11" s="1038"/>
      <c r="JN11" s="1037"/>
      <c r="JO11" s="1038"/>
      <c r="JR11" s="1043"/>
      <c r="JS11" s="1044"/>
      <c r="JV11" s="1037"/>
      <c r="JW11" s="1038"/>
      <c r="JZ11" s="1047"/>
      <c r="KA11" s="1047"/>
      <c r="KD11" s="1047"/>
      <c r="KE11" s="1047"/>
      <c r="KH11" s="1123"/>
      <c r="KI11" s="1021"/>
      <c r="KJ11" s="1025"/>
      <c r="KL11" s="1047"/>
      <c r="KM11" s="1047"/>
      <c r="KN11" s="1048"/>
      <c r="KO11" s="1123"/>
      <c r="KP11" s="1023"/>
      <c r="KQ11" s="1024"/>
      <c r="KT11" s="1025" t="n">
        <v>5</v>
      </c>
      <c r="KU11" s="924" t="n">
        <v>40.577</v>
      </c>
      <c r="KV11" s="924"/>
      <c r="KX11" s="921" t="n">
        <v>5</v>
      </c>
      <c r="KY11" s="924" t="n">
        <v>7244.548</v>
      </c>
      <c r="LA11" s="1026" t="n">
        <f aca="false">JW21</f>
        <v>87.053</v>
      </c>
      <c r="LB11" s="1026"/>
      <c r="LC11" s="1026" t="n">
        <f aca="false">FA21</f>
        <v>28.865</v>
      </c>
      <c r="LG11" s="924" t="n">
        <f aca="false">IF(R11="",0,R11+LG8)</f>
        <v>0</v>
      </c>
      <c r="LH11" s="924" t="n">
        <f aca="false">IF(S11="",0,S11+LH8)</f>
        <v>0</v>
      </c>
      <c r="LI11" s="924" t="n">
        <f aca="false">IF(AJ11="",0,AJ11+LI8)</f>
        <v>0</v>
      </c>
      <c r="LJ11" s="924" t="n">
        <f aca="false">IF(AK11="",0,AK11+LJ8)</f>
        <v>0</v>
      </c>
      <c r="LK11" s="924" t="n">
        <f aca="false">IF(AV11="",0,AV11+LK8)</f>
        <v>0</v>
      </c>
      <c r="LL11" s="924" t="n">
        <f aca="false">IF(AW11="",0,AW11+LL8)</f>
        <v>0</v>
      </c>
      <c r="LM11" s="924" t="n">
        <f aca="false">IF(BH11="",0,BH11+LM8)</f>
        <v>0</v>
      </c>
      <c r="LN11" s="924" t="n">
        <f aca="false">IF(BI11="",0,BI11+LN8)</f>
        <v>0</v>
      </c>
      <c r="LO11" s="924" t="n">
        <f aca="false">IF(CB11="",0,CB11+LO8)</f>
        <v>0</v>
      </c>
      <c r="LP11" s="924" t="n">
        <f aca="false">IF(CC11="",0,CC11+LP8)</f>
        <v>0</v>
      </c>
      <c r="LQ11" s="924" t="n">
        <f aca="false">IF(CN11="",0,CN11+LQ8)</f>
        <v>0</v>
      </c>
      <c r="LR11" s="924" t="n">
        <f aca="false">IF(CO11="",0,CO11+LR8)</f>
        <v>0</v>
      </c>
      <c r="LS11" s="924" t="n">
        <f aca="false">IF(DR11="",0,DR11+LS8)</f>
        <v>0</v>
      </c>
      <c r="LT11" s="924" t="n">
        <f aca="false">IF(DS11="",0,DS11+LT8)</f>
        <v>0</v>
      </c>
      <c r="LU11" s="924" t="n">
        <f aca="false">IF(DF11="",0,DF11+LU8)</f>
        <v>0</v>
      </c>
      <c r="LV11" s="924" t="n">
        <f aca="false">IF(DG11="",0,DG11+LV8)</f>
        <v>0</v>
      </c>
      <c r="LW11" s="924" t="n">
        <f aca="false">IF(HT11="",0,HT11+LW8)</f>
        <v>0</v>
      </c>
      <c r="LX11" s="924" t="n">
        <f aca="false">IF(HU11="",0,HU11+LX8)</f>
        <v>0</v>
      </c>
      <c r="LY11" s="924" t="n">
        <f aca="false">IF(JN11="",0,JN11)</f>
        <v>0</v>
      </c>
      <c r="LZ11" s="924" t="n">
        <f aca="false">IF(JO11="",0,JO11)</f>
        <v>0</v>
      </c>
      <c r="MA11" s="924" t="n">
        <f aca="false">IF(EV11="",0,EV11+MA8)</f>
        <v>0</v>
      </c>
      <c r="MB11" s="924" t="n">
        <f aca="false">IF(EW11="",0,EW11+MB8)</f>
        <v>0</v>
      </c>
      <c r="MC11" s="924" t="n">
        <f aca="false">IF(JJ11="",0,JJ11+MC8)</f>
        <v>0</v>
      </c>
      <c r="MD11" s="924" t="n">
        <f aca="false">IF(JK11="",0,JK11+MD8)</f>
        <v>0</v>
      </c>
      <c r="ME11" s="924" t="n">
        <f aca="false">IF(KO11="",0,KO11+ME8)</f>
        <v>0</v>
      </c>
      <c r="MF11" s="924" t="n">
        <f aca="false">IF(KP11="",0,KP11+MF8)</f>
        <v>0</v>
      </c>
      <c r="MG11" s="924" t="n">
        <f aca="false">IFERROR(ME11/$A9,0)</f>
        <v>0</v>
      </c>
      <c r="MH11" s="924" t="n">
        <f aca="false">IFERROR(MF11/$A9,0)</f>
        <v>0</v>
      </c>
      <c r="MI11" s="924" t="n">
        <f aca="false">IF(JT11="",0,JT11+MI8)</f>
        <v>0</v>
      </c>
      <c r="MJ11" s="924" t="n">
        <f aca="false">IF(JU11="",0,JU11+MJ8)</f>
        <v>0</v>
      </c>
      <c r="MK11" s="924" t="n">
        <f aca="false">IF(LG11&gt;0,0,P11+MK8)</f>
        <v>-7</v>
      </c>
      <c r="ML11" s="924" t="n">
        <f aca="false">IF(LH11&gt;0,0,Q11+ML8)</f>
        <v>0</v>
      </c>
      <c r="MM11" s="924" t="n">
        <f aca="false">IF(LI11&gt;0,0,AH11+MM8)</f>
        <v>-14</v>
      </c>
      <c r="MN11" s="924" t="n">
        <f aca="false">IF(LJ11&gt;0,0,AI11+MN8)</f>
        <v>0</v>
      </c>
      <c r="MO11" s="924" t="n">
        <f aca="false">IF(LK11&gt;0,0,AT11+MO8)</f>
        <v>-8</v>
      </c>
      <c r="MP11" s="924" t="n">
        <f aca="false">IF(LL11&gt;0,0,AU11+MP8)</f>
        <v>0</v>
      </c>
      <c r="MQ11" s="924" t="n">
        <f aca="false">IF(LM11&gt;0,0,BF11+MQ8)</f>
        <v>-4</v>
      </c>
      <c r="MR11" s="924" t="n">
        <f aca="false">IF(LN11&gt;0,0,BG11+MR8)</f>
        <v>0</v>
      </c>
      <c r="MS11" s="924" t="n">
        <f aca="false">IF(LO11&gt;0,0,BZ11+MS8)</f>
        <v>-4</v>
      </c>
      <c r="MT11" s="924" t="n">
        <f aca="false">IF(LP11&gt;0,0,CA11+MT8)</f>
        <v>0</v>
      </c>
      <c r="MU11" s="924" t="n">
        <f aca="false">IF(LQ11&gt;0,0,CL11+MU8)</f>
        <v>-4</v>
      </c>
      <c r="MV11" s="924" t="n">
        <f aca="false">IF(LR11&gt;0,0,CM11+MV8)</f>
        <v>0</v>
      </c>
      <c r="MW11" s="924" t="n">
        <f aca="false">IF(LS11&gt;0,0,DP11+MW8)</f>
        <v>-8</v>
      </c>
      <c r="MX11" s="924" t="n">
        <f aca="false">IF(LT11&gt;0,0,DQ11+MX8)</f>
        <v>0</v>
      </c>
      <c r="MY11" s="924" t="n">
        <f aca="false">IF(LU11&gt;0,0,DD11+MY8)</f>
        <v>-7</v>
      </c>
      <c r="MZ11" s="924" t="n">
        <f aca="false">IFERROR(IF(LV11&gt;0,0,DE11+MZ8),0)</f>
        <v>0</v>
      </c>
      <c r="NA11" s="924" t="n">
        <f aca="false">IF(LW11&gt;0,0,HR11+NA8)</f>
        <v>0</v>
      </c>
      <c r="NB11" s="924" t="n">
        <f aca="false">IFERROR(IF(LX11&gt;0,0,HS11+NB8),0)</f>
        <v>1</v>
      </c>
      <c r="NC11" s="924"/>
      <c r="ND11" s="924"/>
      <c r="NE11" s="924"/>
    </row>
    <row r="12" customFormat="false" ht="15" hidden="false" customHeight="false" outlineLevel="0" collapsed="false">
      <c r="A12" s="1092"/>
      <c r="B12" s="1049" t="n">
        <f aca="false">Посуточная!J12</f>
        <v>0</v>
      </c>
      <c r="C12" s="1050" t="n">
        <f aca="false">Посуточная!K12</f>
        <v>0</v>
      </c>
      <c r="D12" s="1050" t="n">
        <f aca="false">Посуточная!L12</f>
        <v>0</v>
      </c>
      <c r="E12" s="1050" t="n">
        <f aca="false">Посуточная!M12</f>
        <v>0</v>
      </c>
      <c r="F12" s="1050" t="n">
        <f aca="false">Посуточная!N12</f>
        <v>0</v>
      </c>
      <c r="G12" s="1050" t="n">
        <f aca="false">Посуточная!O12</f>
        <v>0</v>
      </c>
      <c r="H12" s="1050" t="n">
        <f aca="false">Посуточная!P12</f>
        <v>0</v>
      </c>
      <c r="I12" s="1051" t="n">
        <f aca="false">Посуточная!AA12</f>
        <v>0</v>
      </c>
      <c r="J12" s="1051" t="n">
        <f aca="false">Посуточная!AB12</f>
        <v>0</v>
      </c>
      <c r="K12" s="1051" t="n">
        <f aca="false">Посуточная!AC12</f>
        <v>0</v>
      </c>
      <c r="L12" s="1051" t="n">
        <f aca="false">Посуточная!AD12</f>
        <v>0</v>
      </c>
      <c r="M12" s="1051" t="n">
        <f aca="false">Посуточная!AE12</f>
        <v>0</v>
      </c>
      <c r="N12" s="1051" t="n">
        <f aca="false">Посуточная!AF12</f>
        <v>0</v>
      </c>
      <c r="O12" s="1051" t="n">
        <f aca="false">Посуточная!AG12</f>
        <v>0</v>
      </c>
      <c r="P12" s="1052" t="n">
        <f aca="false">SUBTOTAL(9, B12:H12)</f>
        <v>0</v>
      </c>
      <c r="Q12" s="1053" t="n">
        <f aca="false">SUBTOTAL(9, I12:O12)</f>
        <v>0</v>
      </c>
      <c r="R12" s="979" t="n">
        <f aca="false">SUM(P12,R9)</f>
        <v>0</v>
      </c>
      <c r="S12" s="979" t="n">
        <f aca="false">SUM(Q12,S9)</f>
        <v>0</v>
      </c>
      <c r="T12" s="1054" t="n">
        <f aca="false">Посуточная!AS12</f>
        <v>0</v>
      </c>
      <c r="U12" s="1050" t="n">
        <f aca="false">Посуточная!AT12</f>
        <v>0</v>
      </c>
      <c r="V12" s="1050" t="n">
        <f aca="false">Посуточная!AU12</f>
        <v>0</v>
      </c>
      <c r="W12" s="1050" t="n">
        <f aca="false">Посуточная!AV12</f>
        <v>0</v>
      </c>
      <c r="X12" s="1050" t="n">
        <f aca="false">Посуточная!AW12</f>
        <v>0</v>
      </c>
      <c r="Y12" s="1050" t="n">
        <f aca="false">Посуточная!AX12</f>
        <v>0</v>
      </c>
      <c r="Z12" s="1050" t="n">
        <f aca="false">Посуточная!AY12</f>
        <v>0</v>
      </c>
      <c r="AA12" s="1051" t="n">
        <f aca="false">Посуточная!BG12</f>
        <v>0</v>
      </c>
      <c r="AB12" s="1051" t="n">
        <f aca="false">Посуточная!BH12</f>
        <v>0</v>
      </c>
      <c r="AC12" s="1051" t="n">
        <f aca="false">Посуточная!BI12</f>
        <v>0</v>
      </c>
      <c r="AD12" s="1051" t="n">
        <f aca="false">Посуточная!BJ12</f>
        <v>0</v>
      </c>
      <c r="AE12" s="1051" t="n">
        <f aca="false">Посуточная!BK12</f>
        <v>0</v>
      </c>
      <c r="AF12" s="1051" t="n">
        <f aca="false">Посуточная!BL12</f>
        <v>0</v>
      </c>
      <c r="AG12" s="1051" t="n">
        <f aca="false">Посуточная!BM12</f>
        <v>0</v>
      </c>
      <c r="AH12" s="1052" t="n">
        <f aca="false">SUBTOTAL(9, T12:Z12)</f>
        <v>0</v>
      </c>
      <c r="AI12" s="1053" t="n">
        <f aca="false">SUBTOTAL(9, AA12:AG12)</f>
        <v>0</v>
      </c>
      <c r="AJ12" s="979" t="n">
        <f aca="false">SUM(AH12,AJ9)</f>
        <v>0</v>
      </c>
      <c r="AK12" s="979" t="n">
        <f aca="false">SUM(AI12,AK9)</f>
        <v>0</v>
      </c>
      <c r="AL12" s="1054" t="n">
        <f aca="false">Посуточная!BV12</f>
        <v>0</v>
      </c>
      <c r="AM12" s="1050" t="n">
        <f aca="false">Посуточная!BW12</f>
        <v>0</v>
      </c>
      <c r="AN12" s="1050" t="n">
        <f aca="false">Посуточная!BX12</f>
        <v>0</v>
      </c>
      <c r="AO12" s="1050" t="n">
        <f aca="false">Посуточная!BY12</f>
        <v>0</v>
      </c>
      <c r="AP12" s="1051" t="n">
        <f aca="false">Посуточная!CD12</f>
        <v>0</v>
      </c>
      <c r="AQ12" s="1051" t="n">
        <f aca="false">Посуточная!CE12</f>
        <v>0</v>
      </c>
      <c r="AR12" s="1051" t="n">
        <f aca="false">Посуточная!CF12</f>
        <v>0</v>
      </c>
      <c r="AS12" s="1051" t="n">
        <f aca="false">Посуточная!CG12</f>
        <v>0</v>
      </c>
      <c r="AT12" s="1052" t="n">
        <f aca="false">SUBTOTAL(9, AL12:AO12)</f>
        <v>0</v>
      </c>
      <c r="AU12" s="1053" t="n">
        <f aca="false">SUBTOTAL(9, AP12:AS12)</f>
        <v>0</v>
      </c>
      <c r="AV12" s="979" t="n">
        <f aca="false">SUM(AT12,AV9)</f>
        <v>0</v>
      </c>
      <c r="AW12" s="979" t="n">
        <f aca="false">SUM(AU12,AW9)</f>
        <v>0</v>
      </c>
      <c r="AX12" s="1054" t="n">
        <f aca="false">Посуточная!CP12</f>
        <v>0</v>
      </c>
      <c r="AY12" s="1050" t="n">
        <f aca="false">Посуточная!CQ12</f>
        <v>0</v>
      </c>
      <c r="AZ12" s="1050" t="n">
        <f aca="false">Посуточная!CR12</f>
        <v>0</v>
      </c>
      <c r="BA12" s="1050" t="n">
        <f aca="false">Посуточная!CS12</f>
        <v>0</v>
      </c>
      <c r="BB12" s="1051" t="n">
        <f aca="false">Посуточная!CX12</f>
        <v>0</v>
      </c>
      <c r="BC12" s="1051" t="n">
        <f aca="false">Посуточная!CY12</f>
        <v>0</v>
      </c>
      <c r="BD12" s="1051" t="n">
        <f aca="false">Посуточная!CZ12</f>
        <v>0</v>
      </c>
      <c r="BE12" s="1051" t="n">
        <f aca="false">Посуточная!DA12</f>
        <v>0</v>
      </c>
      <c r="BF12" s="1052" t="n">
        <f aca="false">SUBTOTAL(9, AX12:BA12)</f>
        <v>0</v>
      </c>
      <c r="BG12" s="1053" t="n">
        <f aca="false">SUBTOTAL(9, BB12:BE12)</f>
        <v>0</v>
      </c>
      <c r="BH12" s="979" t="n">
        <f aca="false">SUM(BF12,BH9)</f>
        <v>0</v>
      </c>
      <c r="BI12" s="979" t="n">
        <f aca="false">SUM(BG12,BI9)</f>
        <v>0</v>
      </c>
      <c r="BJ12" s="1056" t="n">
        <f aca="false">SUMIF(B6:BI6,"итого гр.",B12:BI12)</f>
        <v>0</v>
      </c>
      <c r="BK12" s="1053" t="n">
        <f aca="false">SUMIF(B6:BI6,"итого фк.",B12:BI12)</f>
        <v>0</v>
      </c>
      <c r="BL12" s="979" t="n">
        <f aca="false">SUM(BJ12,BL9)</f>
        <v>0</v>
      </c>
      <c r="BM12" s="979" t="n">
        <f aca="false">SUM(BK12,BM9)</f>
        <v>0</v>
      </c>
      <c r="BN12" s="1057" t="n">
        <f aca="false">BL12</f>
        <v>0</v>
      </c>
      <c r="BO12" s="1058" t="n">
        <f aca="false">BM12</f>
        <v>0</v>
      </c>
      <c r="BP12" s="979"/>
      <c r="BQ12" s="979"/>
      <c r="BR12" s="1059" t="n">
        <f aca="false">Посуточная!DR12</f>
        <v>0</v>
      </c>
      <c r="BS12" s="1060" t="n">
        <f aca="false">Посуточная!DS12</f>
        <v>0</v>
      </c>
      <c r="BT12" s="1060" t="n">
        <f aca="false">Посуточная!DT12</f>
        <v>0</v>
      </c>
      <c r="BU12" s="1060" t="n">
        <f aca="false">Посуточная!DU12</f>
        <v>0</v>
      </c>
      <c r="BV12" s="1051" t="n">
        <f aca="false">Посуточная!DZ12</f>
        <v>0</v>
      </c>
      <c r="BW12" s="1051" t="n">
        <f aca="false">Посуточная!EA12</f>
        <v>0</v>
      </c>
      <c r="BX12" s="1051" t="n">
        <f aca="false">Посуточная!EB12</f>
        <v>0</v>
      </c>
      <c r="BY12" s="1051" t="n">
        <f aca="false">Посуточная!EC12</f>
        <v>0</v>
      </c>
      <c r="BZ12" s="1027" t="n">
        <f aca="false">SUBTOTAL(9, BR12:BU12)</f>
        <v>0</v>
      </c>
      <c r="CA12" s="1053" t="n">
        <f aca="false">SUBTOTAL(9, BV12:BY12)</f>
        <v>0</v>
      </c>
      <c r="CB12" s="979" t="n">
        <f aca="false">SUM(BZ12,CB9)</f>
        <v>0</v>
      </c>
      <c r="CC12" s="979" t="n">
        <f aca="false">SUM(CA12,CC9)</f>
        <v>0</v>
      </c>
      <c r="CD12" s="1059" t="n">
        <f aca="false">Посуточная!EO12</f>
        <v>0</v>
      </c>
      <c r="CE12" s="1060" t="n">
        <f aca="false">Посуточная!EP12</f>
        <v>0</v>
      </c>
      <c r="CF12" s="1060" t="n">
        <f aca="false">Посуточная!EQ12</f>
        <v>0</v>
      </c>
      <c r="CG12" s="1060" t="n">
        <f aca="false">Посуточная!ER12</f>
        <v>0</v>
      </c>
      <c r="CH12" s="1051" t="n">
        <f aca="false">Посуточная!EZ12</f>
        <v>0</v>
      </c>
      <c r="CI12" s="1051" t="n">
        <f aca="false">Посуточная!FA12</f>
        <v>0</v>
      </c>
      <c r="CJ12" s="1051" t="n">
        <f aca="false">Посуточная!FB12</f>
        <v>0</v>
      </c>
      <c r="CK12" s="1051" t="n">
        <f aca="false">Посуточная!FC12</f>
        <v>0</v>
      </c>
      <c r="CL12" s="1052" t="n">
        <f aca="false">SUBTOTAL(9, CD12:CG12)</f>
        <v>0</v>
      </c>
      <c r="CM12" s="1053" t="n">
        <f aca="false">SUBTOTAL(9, CH12:CK12)</f>
        <v>0</v>
      </c>
      <c r="CN12" s="979" t="n">
        <f aca="false">SUM(CL12,CN9)</f>
        <v>0</v>
      </c>
      <c r="CO12" s="979" t="n">
        <f aca="false">SUM(CM12,CO9)</f>
        <v>0</v>
      </c>
      <c r="CP12" s="1054" t="n">
        <f aca="false">Посуточная!GN12</f>
        <v>0</v>
      </c>
      <c r="CQ12" s="1050" t="n">
        <f aca="false">Посуточная!GO12</f>
        <v>0</v>
      </c>
      <c r="CR12" s="1050" t="n">
        <f aca="false">Посуточная!GP12</f>
        <v>0</v>
      </c>
      <c r="CS12" s="1050" t="n">
        <f aca="false">Посуточная!GQ12</f>
        <v>0</v>
      </c>
      <c r="CT12" s="1050" t="n">
        <f aca="false">Посуточная!GR12</f>
        <v>0</v>
      </c>
      <c r="CU12" s="1050" t="n">
        <f aca="false">Посуточная!GS12</f>
        <v>0</v>
      </c>
      <c r="CV12" s="1050" t="n">
        <f aca="false">Посуточная!GT12</f>
        <v>0</v>
      </c>
      <c r="CW12" s="1051" t="n">
        <f aca="false">Посуточная!HP12</f>
        <v>0</v>
      </c>
      <c r="CX12" s="1051" t="n">
        <f aca="false">Посуточная!HQ12</f>
        <v>0</v>
      </c>
      <c r="CY12" s="1051" t="n">
        <f aca="false">Посуточная!HR12</f>
        <v>0</v>
      </c>
      <c r="CZ12" s="1051" t="n">
        <f aca="false">Посуточная!HS12</f>
        <v>0</v>
      </c>
      <c r="DA12" s="1051" t="n">
        <f aca="false">Посуточная!HT12</f>
        <v>0</v>
      </c>
      <c r="DB12" s="1051" t="n">
        <f aca="false">Посуточная!HU12</f>
        <v>0</v>
      </c>
      <c r="DC12" s="1051" t="n">
        <f aca="false">Посуточная!HV12</f>
        <v>0</v>
      </c>
      <c r="DD12" s="1052" t="n">
        <f aca="false">SUBTOTAL(9, CP12:CV12)</f>
        <v>0</v>
      </c>
      <c r="DE12" s="1053" t="n">
        <f aca="false">SUBTOTAL(9, CW12:DC12)</f>
        <v>0</v>
      </c>
      <c r="DF12" s="979" t="n">
        <f aca="false">SUM(DD12,DF9)</f>
        <v>0</v>
      </c>
      <c r="DG12" s="979" t="n">
        <f aca="false">SUM(DE12,DG9)</f>
        <v>0</v>
      </c>
      <c r="DH12" s="1061" t="n">
        <f aca="false">Посуточная!IE12</f>
        <v>0</v>
      </c>
      <c r="DI12" s="1062" t="n">
        <f aca="false">Посуточная!IF12</f>
        <v>0</v>
      </c>
      <c r="DJ12" s="1062" t="n">
        <f aca="false">Посуточная!IG12</f>
        <v>0</v>
      </c>
      <c r="DK12" s="1060" t="n">
        <f aca="false">Посуточная!IH12</f>
        <v>0</v>
      </c>
      <c r="DL12" s="1051" t="n">
        <f aca="false">Посуточная!IM12</f>
        <v>0</v>
      </c>
      <c r="DM12" s="1063" t="n">
        <f aca="false">Посуточная!IN12</f>
        <v>0</v>
      </c>
      <c r="DN12" s="1051" t="n">
        <f aca="false">Посуточная!IO12</f>
        <v>0</v>
      </c>
      <c r="DO12" s="1063" t="n">
        <f aca="false">Посуточная!IP12</f>
        <v>0</v>
      </c>
      <c r="DP12" s="1055" t="n">
        <f aca="false">SUBTOTAL(9, DH12:DK12)</f>
        <v>0</v>
      </c>
      <c r="DQ12" s="1053" t="n">
        <f aca="false">SUBTOTAL(9, DL12:DO12)</f>
        <v>0</v>
      </c>
      <c r="DR12" s="921" t="n">
        <f aca="false">SUM(DP12,DR9)</f>
        <v>0</v>
      </c>
      <c r="DS12" s="921" t="n">
        <f aca="false">SUM(DQ12,DS9)</f>
        <v>0</v>
      </c>
      <c r="DT12" s="1065"/>
      <c r="DU12" s="1066"/>
      <c r="DV12" s="1066"/>
      <c r="DW12" s="1066"/>
      <c r="DX12" s="1066"/>
      <c r="DY12" s="1066"/>
      <c r="DZ12" s="1066"/>
      <c r="EA12" s="1051" t="n">
        <f aca="false">Посуточная!KQ12</f>
        <v>28.865</v>
      </c>
      <c r="EB12" s="1051" t="n">
        <f aca="false">Посуточная!KR12</f>
        <v>0</v>
      </c>
      <c r="EC12" s="1051" t="n">
        <f aca="false">Посуточная!KS12</f>
        <v>0</v>
      </c>
      <c r="ED12" s="1051" t="n">
        <f aca="false">Посуточная!KT12</f>
        <v>0</v>
      </c>
      <c r="EE12" s="1051" t="n">
        <f aca="false">Посуточная!KU12</f>
        <v>0</v>
      </c>
      <c r="EF12" s="1051" t="n">
        <f aca="false">Посуточная!KV12</f>
        <v>0</v>
      </c>
      <c r="EG12" s="1051" t="n">
        <f aca="false">Посуточная!KW12</f>
        <v>0</v>
      </c>
      <c r="EH12" s="1052" t="n">
        <f aca="false">SUBTOTAL(9, DT12:DZ12)</f>
        <v>0</v>
      </c>
      <c r="EI12" s="1124" t="n">
        <f aca="false">SUBTOTAL(9, EA12:EG12)</f>
        <v>28.865</v>
      </c>
      <c r="EJ12" s="979" t="n">
        <f aca="false">SUM(EH12,EJ9)</f>
        <v>0</v>
      </c>
      <c r="EK12" s="1067" t="n">
        <f aca="false">SUM(EI12,EK9)</f>
        <v>28.865</v>
      </c>
      <c r="EL12" s="1056" t="n">
        <f aca="false">SUMIF(BR6:EK6,"итого гр.",BR12:EK12)</f>
        <v>0</v>
      </c>
      <c r="EM12" s="1053" t="n">
        <f aca="false">SUMIF(BR6:EK6,"итого фк.",BR12:EK12)</f>
        <v>28.865</v>
      </c>
      <c r="EN12" s="979" t="n">
        <f aca="false">SUM(EL12,EN9)</f>
        <v>0</v>
      </c>
      <c r="EO12" s="979" t="n">
        <f aca="false">SUM(EM12,EO9)</f>
        <v>28.865</v>
      </c>
      <c r="EP12" s="1057" t="n">
        <f aca="false">EN12</f>
        <v>0</v>
      </c>
      <c r="EQ12" s="1058" t="n">
        <f aca="false">EO12</f>
        <v>28.865</v>
      </c>
      <c r="ES12" s="1068"/>
      <c r="ET12" s="1069" t="n">
        <v>22.1</v>
      </c>
      <c r="EU12" s="1070"/>
      <c r="EV12" s="921" t="n">
        <f aca="false">ET12</f>
        <v>22.1</v>
      </c>
      <c r="EW12" s="921" t="n">
        <f aca="false">EU12</f>
        <v>0</v>
      </c>
      <c r="EX12" s="1071" t="n">
        <f aca="false">SUM(BJ12,EL12,ET12)</f>
        <v>22.1</v>
      </c>
      <c r="EY12" s="1072" t="n">
        <f aca="false">SUM(BK12,EM12,EU12)</f>
        <v>28.865</v>
      </c>
      <c r="EZ12" s="921" t="n">
        <f aca="false">SUM(BL12,EN12,EV12)</f>
        <v>22.1</v>
      </c>
      <c r="FA12" s="921" t="n">
        <f aca="false">SUM(BM12,EO12,EW12)</f>
        <v>28.865</v>
      </c>
      <c r="FB12" s="1065"/>
      <c r="FC12" s="1066"/>
      <c r="FD12" s="1066"/>
      <c r="FE12" s="1066"/>
      <c r="FF12" s="1066"/>
      <c r="FG12" s="1066"/>
      <c r="FH12" s="1066"/>
      <c r="FI12" s="1051" t="n">
        <f aca="false">Посуточная!NU12</f>
        <v>1.111</v>
      </c>
      <c r="FJ12" s="1051" t="n">
        <f aca="false">Посуточная!NV12</f>
        <v>1.111</v>
      </c>
      <c r="FK12" s="1051" t="n">
        <f aca="false">Посуточная!NW12</f>
        <v>1.111</v>
      </c>
      <c r="FL12" s="1051" t="n">
        <f aca="false">Посуточная!NX12</f>
        <v>1.111</v>
      </c>
      <c r="FM12" s="1051" t="n">
        <f aca="false">Посуточная!NY12</f>
        <v>1.111</v>
      </c>
      <c r="FN12" s="1051" t="n">
        <f aca="false">Посуточная!NZ12</f>
        <v>1.111</v>
      </c>
      <c r="FO12" s="1051" t="n">
        <f aca="false">Посуточная!OA12</f>
        <v>2.222</v>
      </c>
      <c r="FP12" s="1052" t="n">
        <f aca="false">SUBTOTAL(9, FB12:FH12)</f>
        <v>0</v>
      </c>
      <c r="FQ12" s="1124" t="n">
        <f aca="false">SUBTOTAL(9, FI12:FO12)</f>
        <v>8.888</v>
      </c>
      <c r="FR12" s="979" t="n">
        <f aca="false">SUM(FP12,FR9)</f>
        <v>0</v>
      </c>
      <c r="FS12" s="979" t="n">
        <f aca="false">SUM(FQ12,FS9)</f>
        <v>8.888</v>
      </c>
      <c r="FT12" s="1073" t="n">
        <f aca="false">Посуточная!OO12</f>
        <v>0</v>
      </c>
      <c r="FU12" s="1074" t="n">
        <f aca="false">Посуточная!OP12</f>
        <v>0</v>
      </c>
      <c r="FV12" s="1074" t="n">
        <f aca="false">Посуточная!OQ12</f>
        <v>0</v>
      </c>
      <c r="FW12" s="1074" t="n">
        <f aca="false">Посуточная!OR12</f>
        <v>0</v>
      </c>
      <c r="FX12" s="1074" t="n">
        <f aca="false">Посуточная!OS12</f>
        <v>0</v>
      </c>
      <c r="FY12" s="1074" t="n">
        <f aca="false">Посуточная!OT12</f>
        <v>0</v>
      </c>
      <c r="FZ12" s="1075" t="n">
        <f aca="false">Посуточная!OU12</f>
        <v>0</v>
      </c>
      <c r="GA12" s="1063" t="n">
        <f aca="false">Посуточная!PP12</f>
        <v>0</v>
      </c>
      <c r="GB12" s="1063" t="n">
        <f aca="false">Посуточная!PQ12</f>
        <v>0</v>
      </c>
      <c r="GC12" s="1063" t="n">
        <f aca="false">Посуточная!PR12</f>
        <v>0</v>
      </c>
      <c r="GD12" s="1063" t="n">
        <f aca="false">Посуточная!PS12</f>
        <v>0</v>
      </c>
      <c r="GE12" s="1063" t="n">
        <f aca="false">Посуточная!PT12</f>
        <v>0</v>
      </c>
      <c r="GF12" s="1063" t="n">
        <f aca="false">Посуточная!PU12</f>
        <v>0</v>
      </c>
      <c r="GG12" s="1063" t="n">
        <f aca="false">Посуточная!PV12</f>
        <v>0</v>
      </c>
      <c r="GH12" s="1052" t="n">
        <f aca="false">SUBTOTAL(9, FT12:FZ12)</f>
        <v>0</v>
      </c>
      <c r="GI12" s="1053" t="n">
        <f aca="false">SUBTOTAL(9, GA12:GG12)</f>
        <v>0</v>
      </c>
      <c r="GJ12" s="979" t="n">
        <f aca="false">SUM(GH12,GJ9)</f>
        <v>0</v>
      </c>
      <c r="GK12" s="979" t="n">
        <f aca="false">SUM(GI12,GK9)</f>
        <v>0</v>
      </c>
      <c r="GL12" s="1076" t="n">
        <f aca="false">Посуточная!QH12</f>
        <v>0</v>
      </c>
      <c r="GM12" s="1077" t="n">
        <f aca="false">Посуточная!QI12</f>
        <v>0</v>
      </c>
      <c r="GN12" s="1077" t="n">
        <f aca="false">Посуточная!QJ12</f>
        <v>0</v>
      </c>
      <c r="GO12" s="1077" t="n">
        <f aca="false">Посуточная!QK12</f>
        <v>0</v>
      </c>
      <c r="GP12" s="1077" t="n">
        <f aca="false">Посуточная!QL12</f>
        <v>0</v>
      </c>
      <c r="GQ12" s="1077" t="n">
        <f aca="false">Посуточная!QM12</f>
        <v>0</v>
      </c>
      <c r="GR12" s="1077" t="n">
        <f aca="false">Посуточная!QN12</f>
        <v>0</v>
      </c>
      <c r="GS12" s="1078" t="n">
        <f aca="false">Посуточная!QV12</f>
        <v>0</v>
      </c>
      <c r="GT12" s="1078" t="n">
        <f aca="false">Посуточная!QW12</f>
        <v>0</v>
      </c>
      <c r="GU12" s="1078" t="n">
        <f aca="false">Посуточная!QX12</f>
        <v>0</v>
      </c>
      <c r="GV12" s="1078" t="n">
        <f aca="false">Посуточная!QY12</f>
        <v>0</v>
      </c>
      <c r="GW12" s="1078" t="n">
        <f aca="false">Посуточная!QZ12</f>
        <v>0</v>
      </c>
      <c r="GX12" s="1078" t="n">
        <f aca="false">Посуточная!RA12</f>
        <v>0</v>
      </c>
      <c r="GY12" s="1078" t="n">
        <f aca="false">Посуточная!RB12</f>
        <v>0</v>
      </c>
      <c r="GZ12" s="1052" t="n">
        <f aca="false">SUBTOTAL(9, GL12:GR12)</f>
        <v>0</v>
      </c>
      <c r="HA12" s="1053" t="n">
        <f aca="false">SUBTOTAL(9, GS12:GY12)</f>
        <v>0</v>
      </c>
      <c r="HB12" s="979" t="n">
        <f aca="false">SUM(GZ12,HB9)</f>
        <v>0</v>
      </c>
      <c r="HC12" s="979" t="n">
        <f aca="false">SUM(HA12,HC9)</f>
        <v>0</v>
      </c>
      <c r="HD12" s="1079" t="n">
        <f aca="false">Посуточная!RN12</f>
        <v>0</v>
      </c>
      <c r="HE12" s="1080" t="n">
        <f aca="false">Посуточная!RO12</f>
        <v>0</v>
      </c>
      <c r="HF12" s="1080" t="n">
        <f aca="false">Посуточная!RP12</f>
        <v>0</v>
      </c>
      <c r="HG12" s="1080" t="n">
        <f aca="false">Посуточная!RQ12</f>
        <v>0</v>
      </c>
      <c r="HH12" s="1080" t="n">
        <f aca="false">Посуточная!RR12</f>
        <v>0</v>
      </c>
      <c r="HI12" s="1080" t="n">
        <f aca="false">Посуточная!RS12</f>
        <v>0</v>
      </c>
      <c r="HJ12" s="1080" t="n">
        <f aca="false">Посуточная!RT12</f>
        <v>0</v>
      </c>
      <c r="HK12" s="1063" t="n">
        <f aca="false">Посуточная!SB12</f>
        <v>28.865</v>
      </c>
      <c r="HL12" s="1063" t="n">
        <f aca="false">Посуточная!SC12</f>
        <v>0</v>
      </c>
      <c r="HM12" s="1063" t="n">
        <f aca="false">Посуточная!SD12</f>
        <v>0</v>
      </c>
      <c r="HN12" s="1063" t="n">
        <f aca="false">Посуточная!SE12</f>
        <v>0</v>
      </c>
      <c r="HO12" s="1063" t="n">
        <f aca="false">Посуточная!SF12</f>
        <v>0</v>
      </c>
      <c r="HP12" s="1063" t="n">
        <f aca="false">Посуточная!SG12</f>
        <v>0</v>
      </c>
      <c r="HQ12" s="1063" t="n">
        <f aca="false">Посуточная!SH12</f>
        <v>0</v>
      </c>
      <c r="HR12" s="1052" t="n">
        <f aca="false">SUBTOTAL(9, HD12:HJ12)</f>
        <v>0</v>
      </c>
      <c r="HS12" s="1053" t="n">
        <f aca="false">SUBTOTAL(9, HK12:HQ12)</f>
        <v>28.865</v>
      </c>
      <c r="HT12" s="979" t="n">
        <f aca="false">SUM(HR12,HT9)</f>
        <v>0</v>
      </c>
      <c r="HU12" s="979" t="n">
        <f aca="false">SUM(HS12,HU9)</f>
        <v>28.865</v>
      </c>
      <c r="HV12" s="1056" t="n">
        <f aca="false">SUMIF(FB6:HU6,"итого гр.",FB12:HU12)</f>
        <v>0</v>
      </c>
      <c r="HW12" s="1053" t="n">
        <f aca="false">SUMIF(FB6:HU6,"итого фк.",FB12:HU12)</f>
        <v>37.753</v>
      </c>
      <c r="HX12" s="979" t="n">
        <f aca="false">SUM(HV12,HX9)</f>
        <v>0</v>
      </c>
      <c r="HY12" s="979" t="n">
        <f aca="false">SUM(HW12,HY9)</f>
        <v>37.753</v>
      </c>
      <c r="HZ12" s="1057" t="n">
        <f aca="false">HX12</f>
        <v>0</v>
      </c>
      <c r="IA12" s="1058" t="n">
        <f aca="false">HY12</f>
        <v>37.753</v>
      </c>
      <c r="IB12" s="979"/>
      <c r="IC12" s="1081"/>
      <c r="ID12" s="1073" t="n">
        <f aca="false">Посуточная!SY12</f>
        <v>0</v>
      </c>
      <c r="IE12" s="1074" t="n">
        <f aca="false">Посуточная!SZ12</f>
        <v>0</v>
      </c>
      <c r="IF12" s="1074" t="n">
        <f aca="false">Посуточная!TA12</f>
        <v>0</v>
      </c>
      <c r="IG12" s="1074" t="n">
        <f aca="false">Посуточная!TB12</f>
        <v>0</v>
      </c>
      <c r="IH12" s="1063" t="n">
        <f aca="false">Посуточная!TG12</f>
        <v>0</v>
      </c>
      <c r="II12" s="1063" t="n">
        <f aca="false">Посуточная!TH12</f>
        <v>0</v>
      </c>
      <c r="IJ12" s="1063" t="n">
        <f aca="false">Посуточная!TI12</f>
        <v>0</v>
      </c>
      <c r="IK12" s="1063" t="n">
        <f aca="false">Посуточная!TJ12</f>
        <v>0</v>
      </c>
      <c r="IL12" s="1052" t="n">
        <f aca="false">SUBTOTAL(9, ID12:IG12)</f>
        <v>0</v>
      </c>
      <c r="IM12" s="1053" t="n">
        <f aca="false">SUBTOTAL(9, IH12:IK12)</f>
        <v>0</v>
      </c>
      <c r="IN12" s="1064" t="n">
        <f aca="false">IN9+IL12</f>
        <v>0</v>
      </c>
      <c r="IO12" s="1064" t="n">
        <f aca="false">IO9+IM12</f>
        <v>0</v>
      </c>
      <c r="IP12" s="1082"/>
      <c r="IQ12" s="1083"/>
      <c r="IT12" s="1082"/>
      <c r="IU12" s="1084"/>
      <c r="IV12" s="1046"/>
      <c r="IW12" s="1046"/>
      <c r="IX12" s="1084"/>
      <c r="IY12" s="1084"/>
      <c r="IZ12" s="1046"/>
      <c r="JA12" s="1046"/>
      <c r="JB12" s="1084"/>
      <c r="JC12" s="1084"/>
      <c r="JD12" s="1046" t="n">
        <f aca="false">JB12</f>
        <v>0</v>
      </c>
      <c r="JE12" s="1046" t="n">
        <f aca="false">JC12</f>
        <v>0</v>
      </c>
      <c r="JF12" s="1085" t="n">
        <f aca="false">SUMIF(IP6:JE6,"итого гр.",IP12:JE12)</f>
        <v>0</v>
      </c>
      <c r="JG12" s="1072" t="n">
        <f aca="false">SUMIF($IP$6:$JE$6,"итого фк.",IP12:JE12)</f>
        <v>0</v>
      </c>
      <c r="JH12" s="1018" t="n">
        <f aca="false">JF12</f>
        <v>0</v>
      </c>
      <c r="JI12" s="921" t="n">
        <f aca="false">JG12</f>
        <v>0</v>
      </c>
      <c r="JJ12" s="1071"/>
      <c r="JK12" s="1072" t="n">
        <f aca="false">10-10</f>
        <v>0</v>
      </c>
      <c r="JN12" s="1071" t="n">
        <f aca="false">$JN$9+JN9</f>
        <v>22.12</v>
      </c>
      <c r="JO12" s="1072" t="n">
        <f aca="false">$JO$9+JO9</f>
        <v>22.12</v>
      </c>
      <c r="JP12" s="921" t="n">
        <f aca="false">JN12</f>
        <v>22.12</v>
      </c>
      <c r="JQ12" s="921" t="n">
        <f aca="false">JO12</f>
        <v>22.12</v>
      </c>
      <c r="JR12" s="1082"/>
      <c r="JS12" s="1083"/>
      <c r="JT12" s="921" t="n">
        <f aca="false">SUM(JR12,JT9)</f>
        <v>0</v>
      </c>
      <c r="JU12" s="921" t="n">
        <f aca="false">SUM(JS12,JU9)</f>
        <v>0</v>
      </c>
      <c r="JV12" s="1071" t="n">
        <f aca="false">SUM(HZ12,JF12,JJ12,JN12,JR12,IN12)</f>
        <v>22.12</v>
      </c>
      <c r="JW12" s="1072" t="n">
        <f aca="false">SUM(IA12,JG12,JK12,JO12,JS12,IO12)</f>
        <v>59.873</v>
      </c>
      <c r="JX12" s="921" t="n">
        <f aca="false">SUM(IB12,JH12,JL12,JP12,JT12)</f>
        <v>22.12</v>
      </c>
      <c r="JY12" s="921" t="n">
        <f aca="false">SUM(IC12,JI12,JM12,JQ12,JU12)</f>
        <v>22.12</v>
      </c>
      <c r="JZ12" s="1085"/>
      <c r="KA12" s="1085"/>
      <c r="KB12" s="921" t="n">
        <f aca="false">JZ12</f>
        <v>0</v>
      </c>
      <c r="KC12" s="921" t="n">
        <f aca="false">KA12</f>
        <v>0</v>
      </c>
      <c r="KD12" s="1085"/>
      <c r="KE12" s="1085"/>
      <c r="KF12" s="921" t="n">
        <f aca="false">KD12</f>
        <v>0</v>
      </c>
      <c r="KH12" s="1088" t="n">
        <v>7199.993</v>
      </c>
      <c r="KI12" s="1089" t="n">
        <f aca="false">IF(A10&lt;=KX$4,VLOOKUP(A10,$KX$6:$LC$37,2,FALSE()),SUM($KY$4,FA12,-JW12)-SUM($LC$4,-$LA$4))-KQ12</f>
        <v>7199.04</v>
      </c>
      <c r="KJ12" s="1025"/>
      <c r="KL12" s="1085"/>
      <c r="KM12" s="1085" t="n">
        <f aca="false">KL12-KL9</f>
        <v>0</v>
      </c>
      <c r="KN12" s="1090"/>
      <c r="KO12" s="1088" t="n">
        <v>20.005</v>
      </c>
      <c r="KP12" s="1091" t="n">
        <f aca="false">IF(A10&lt;=KX$4,VLOOKUP(A10,$KT$6:$KU$37,2,FALSE()),SUM($KP$2,-EK12,FS12,-KQ12))</f>
        <v>40.577</v>
      </c>
      <c r="KQ12" s="1024"/>
      <c r="KR12" s="1068" t="n">
        <f aca="false">KI12-KH12</f>
        <v>-0.953000000000429</v>
      </c>
      <c r="KT12" s="1025" t="n">
        <v>6</v>
      </c>
      <c r="KU12" s="924" t="n">
        <v>40.577</v>
      </c>
      <c r="KV12" s="924"/>
      <c r="KX12" s="921" t="n">
        <v>6</v>
      </c>
      <c r="KY12" s="924" t="n">
        <v>7196.295</v>
      </c>
      <c r="LA12" s="1026" t="n">
        <f aca="false">JW24</f>
        <v>100.113</v>
      </c>
      <c r="LB12" s="1026"/>
      <c r="LC12" s="1026" t="n">
        <f aca="false">FA24</f>
        <v>28.865</v>
      </c>
      <c r="LG12" s="924" t="n">
        <f aca="false">IF(R12="",0,R12+LG9)</f>
        <v>0</v>
      </c>
      <c r="LH12" s="924" t="n">
        <f aca="false">IF(S12="",0,S12+LH9)</f>
        <v>0</v>
      </c>
      <c r="LI12" s="924" t="n">
        <f aca="false">IF(AJ12="",0,AJ12+LI9)</f>
        <v>0</v>
      </c>
      <c r="LJ12" s="924" t="n">
        <f aca="false">IF(AK12="",0,AK12+LJ9)</f>
        <v>0</v>
      </c>
      <c r="LK12" s="924" t="n">
        <f aca="false">IF(AV12="",0,AV12+LK9)</f>
        <v>0</v>
      </c>
      <c r="LL12" s="924" t="n">
        <f aca="false">IF(AW12="",0,AW12+LL9)</f>
        <v>0</v>
      </c>
      <c r="LM12" s="924" t="n">
        <f aca="false">IF(BH12="",0,BH12+LM9)</f>
        <v>0</v>
      </c>
      <c r="LN12" s="924" t="n">
        <f aca="false">IF(BI12="",0,BI12+LN9)</f>
        <v>0</v>
      </c>
      <c r="LO12" s="924" t="n">
        <f aca="false">IF(CB12="",0,CB12+LO9)</f>
        <v>0</v>
      </c>
      <c r="LP12" s="924" t="n">
        <f aca="false">IF(CC12="",0,CC12+LP9)</f>
        <v>0</v>
      </c>
      <c r="LQ12" s="924" t="n">
        <f aca="false">IF(CN12="",0,CN12+LQ9)</f>
        <v>0</v>
      </c>
      <c r="LR12" s="924" t="n">
        <f aca="false">IF(CO12="",0,CO12+LR9)</f>
        <v>0</v>
      </c>
      <c r="LS12" s="924" t="n">
        <f aca="false">IF(DR12="",0,DR12+LS9)</f>
        <v>0</v>
      </c>
      <c r="LT12" s="924" t="n">
        <f aca="false">IF(DS12="",0,DS12+LT9)</f>
        <v>0</v>
      </c>
      <c r="LU12" s="924" t="n">
        <f aca="false">IF(DF12="",0,DF12+LU9)</f>
        <v>0</v>
      </c>
      <c r="LV12" s="924" t="n">
        <f aca="false">IF(DG12="",0,DG12+LV9)</f>
        <v>0</v>
      </c>
      <c r="LW12" s="924" t="n">
        <f aca="false">IF(HT12="",0,HT12+LW9)</f>
        <v>0</v>
      </c>
      <c r="LX12" s="924" t="n">
        <f aca="false">IF(HU12="",0,HU12+LX9)</f>
        <v>28.865</v>
      </c>
      <c r="LY12" s="924" t="n">
        <f aca="false">IF(JN12="",0,JN12)</f>
        <v>22.12</v>
      </c>
      <c r="LZ12" s="924" t="n">
        <f aca="false">IF(JO12="",0,JO12)</f>
        <v>22.12</v>
      </c>
      <c r="MA12" s="924" t="n">
        <f aca="false">IF(EV12="",0,EV12+MA9)</f>
        <v>33.1</v>
      </c>
      <c r="MB12" s="924" t="n">
        <f aca="false">IF(EW12="",0,EW12+MB9)</f>
        <v>0</v>
      </c>
      <c r="MC12" s="924" t="n">
        <f aca="false">IF(JJ12="",0,JJ12+MC9)</f>
        <v>0</v>
      </c>
      <c r="MD12" s="924" t="n">
        <f aca="false">IF(JK12="",0,JK12+MD9)</f>
        <v>7</v>
      </c>
      <c r="ME12" s="924" t="n">
        <f aca="false">IF(KO12="",0,KO12+ME9)</f>
        <v>40.01</v>
      </c>
      <c r="MF12" s="924" t="n">
        <f aca="false">IF(KP12="",0,KP12+MF9)</f>
        <v>101.131</v>
      </c>
      <c r="MG12" s="924" t="n">
        <f aca="false">IFERROR(ME12/$A10,0)</f>
        <v>20.005</v>
      </c>
      <c r="MH12" s="924" t="n">
        <f aca="false">IFERROR(MF12/$A10,0)</f>
        <v>50.5655</v>
      </c>
      <c r="MI12" s="924" t="n">
        <f aca="false">IF(JT12="",0,JT12+MI9)</f>
        <v>0</v>
      </c>
      <c r="MJ12" s="924" t="n">
        <f aca="false">IF(JU12="",0,JU12+MJ9)</f>
        <v>0</v>
      </c>
      <c r="MK12" s="924" t="n">
        <f aca="false">IF(LG12&gt;0,0,P12+MK9)</f>
        <v>0</v>
      </c>
      <c r="ML12" s="924" t="n">
        <f aca="false">IF(LH12&gt;0,0,Q12+ML9)</f>
        <v>0</v>
      </c>
      <c r="MM12" s="924" t="n">
        <f aca="false">IF(LI12&gt;0,0,AH12+MM9)</f>
        <v>0</v>
      </c>
      <c r="MN12" s="924" t="n">
        <f aca="false">IF(LJ12&gt;0,0,AI12+MN9)</f>
        <v>0</v>
      </c>
      <c r="MO12" s="924" t="n">
        <f aca="false">IF(LK12&gt;0,0,AT12+MO9)</f>
        <v>0</v>
      </c>
      <c r="MP12" s="924" t="n">
        <f aca="false">IF(LL12&gt;0,0,AU12+MP9)</f>
        <v>0</v>
      </c>
      <c r="MQ12" s="924" t="n">
        <f aca="false">IF(LM12&gt;0,0,BF12+MQ9)</f>
        <v>0</v>
      </c>
      <c r="MR12" s="924" t="n">
        <f aca="false">IF(LN12&gt;0,0,BG12+MR9)</f>
        <v>0</v>
      </c>
      <c r="MS12" s="924" t="n">
        <f aca="false">IF(LO12&gt;0,0,BZ12+MS9)</f>
        <v>0</v>
      </c>
      <c r="MT12" s="924" t="n">
        <f aca="false">IF(LP12&gt;0,0,CA12+MT9)</f>
        <v>0</v>
      </c>
      <c r="MU12" s="924" t="n">
        <f aca="false">IF(LQ12&gt;0,0,CL12+MU9)</f>
        <v>0</v>
      </c>
      <c r="MV12" s="924" t="n">
        <f aca="false">IF(LR12&gt;0,0,CM12+MV9)</f>
        <v>0</v>
      </c>
      <c r="MW12" s="924" t="n">
        <f aca="false">IF(LS12&gt;0,0,DP12+MW9)</f>
        <v>0</v>
      </c>
      <c r="MX12" s="924" t="n">
        <f aca="false">IF(LT12&gt;0,0,DQ12+MX9)</f>
        <v>0</v>
      </c>
      <c r="MY12" s="924" t="n">
        <f aca="false">IF(LU12&gt;0,0,DD12+MY9)</f>
        <v>0</v>
      </c>
      <c r="MZ12" s="924" t="n">
        <f aca="false">IFERROR(IF(LV12&gt;0,0,DE12+MZ9),0)</f>
        <v>0</v>
      </c>
      <c r="NA12" s="924" t="n">
        <f aca="false">IF(LW12&gt;0,0,HR12+NA9)</f>
        <v>0</v>
      </c>
      <c r="NB12" s="924" t="n">
        <f aca="false">IFERROR(IF(LX12&gt;0,0,HS12+NB9),0)</f>
        <v>0</v>
      </c>
      <c r="NC12" s="924"/>
      <c r="ND12" s="924"/>
      <c r="NE12" s="924"/>
    </row>
    <row r="13" customFormat="false" ht="15" hidden="false" customHeight="false" outlineLevel="0" collapsed="false">
      <c r="A13" s="1092" t="n">
        <v>3</v>
      </c>
      <c r="B13" s="1093" t="n">
        <f aca="false">Посуточная!J13</f>
        <v>0</v>
      </c>
      <c r="C13" s="1094" t="n">
        <f aca="false">Посуточная!K13</f>
        <v>0</v>
      </c>
      <c r="D13" s="1094" t="n">
        <f aca="false">Посуточная!L13</f>
        <v>0</v>
      </c>
      <c r="E13" s="1094" t="n">
        <f aca="false">Посуточная!M13</f>
        <v>0</v>
      </c>
      <c r="F13" s="1094" t="n">
        <f aca="false">Посуточная!N13</f>
        <v>0</v>
      </c>
      <c r="G13" s="1094" t="n">
        <f aca="false">Посуточная!O13</f>
        <v>0</v>
      </c>
      <c r="H13" s="1094" t="n">
        <f aca="false">Посуточная!P13</f>
        <v>0</v>
      </c>
      <c r="I13" s="976" t="n">
        <f aca="false">Посуточная!AA13</f>
        <v>0</v>
      </c>
      <c r="J13" s="976" t="n">
        <f aca="false">Посуточная!AB13</f>
        <v>0</v>
      </c>
      <c r="K13" s="976" t="n">
        <f aca="false">Посуточная!AC13</f>
        <v>0</v>
      </c>
      <c r="L13" s="976" t="n">
        <f aca="false">Посуточная!AD13</f>
        <v>0</v>
      </c>
      <c r="M13" s="976" t="n">
        <f aca="false">Посуточная!AE13</f>
        <v>0</v>
      </c>
      <c r="N13" s="976" t="n">
        <f aca="false">Посуточная!AF13</f>
        <v>0</v>
      </c>
      <c r="O13" s="976" t="n">
        <f aca="false">Посуточная!AG13</f>
        <v>0</v>
      </c>
      <c r="P13" s="1095"/>
      <c r="Q13" s="1096"/>
      <c r="R13" s="979"/>
      <c r="S13" s="979"/>
      <c r="T13" s="990" t="n">
        <f aca="false">Посуточная!AS13</f>
        <v>0</v>
      </c>
      <c r="U13" s="975" t="n">
        <f aca="false">Посуточная!AT13</f>
        <v>0</v>
      </c>
      <c r="V13" s="975" t="n">
        <f aca="false">Посуточная!AU13</f>
        <v>0</v>
      </c>
      <c r="W13" s="975" t="n">
        <f aca="false">Посуточная!AV13</f>
        <v>0</v>
      </c>
      <c r="X13" s="975" t="n">
        <f aca="false">Посуточная!AW13</f>
        <v>0</v>
      </c>
      <c r="Y13" s="975" t="n">
        <f aca="false">Посуточная!AX13</f>
        <v>0</v>
      </c>
      <c r="Z13" s="975" t="n">
        <f aca="false">Посуточная!AY13</f>
        <v>0</v>
      </c>
      <c r="AA13" s="976" t="n">
        <f aca="false">Посуточная!BG13</f>
        <v>0</v>
      </c>
      <c r="AB13" s="976" t="n">
        <f aca="false">Посуточная!BH13</f>
        <v>0</v>
      </c>
      <c r="AC13" s="976" t="n">
        <f aca="false">Посуточная!BI13</f>
        <v>0</v>
      </c>
      <c r="AD13" s="976" t="n">
        <f aca="false">Посуточная!BJ13</f>
        <v>0</v>
      </c>
      <c r="AE13" s="976" t="n">
        <f aca="false">Посуточная!BK13</f>
        <v>0</v>
      </c>
      <c r="AF13" s="976" t="n">
        <f aca="false">Посуточная!BL13</f>
        <v>0</v>
      </c>
      <c r="AG13" s="976" t="n">
        <f aca="false">Посуточная!BM13</f>
        <v>0</v>
      </c>
      <c r="AH13" s="1095"/>
      <c r="AI13" s="1096"/>
      <c r="AJ13" s="979"/>
      <c r="AK13" s="979"/>
      <c r="AL13" s="990" t="n">
        <f aca="false">Посуточная!BV13</f>
        <v>0</v>
      </c>
      <c r="AM13" s="975" t="n">
        <f aca="false">Посуточная!BW13</f>
        <v>0</v>
      </c>
      <c r="AN13" s="975" t="n">
        <f aca="false">Посуточная!BX13</f>
        <v>0</v>
      </c>
      <c r="AO13" s="975" t="n">
        <f aca="false">Посуточная!BY13</f>
        <v>0</v>
      </c>
      <c r="AP13" s="976" t="n">
        <f aca="false">Посуточная!CD13</f>
        <v>0</v>
      </c>
      <c r="AQ13" s="976" t="n">
        <f aca="false">Посуточная!CE13</f>
        <v>0</v>
      </c>
      <c r="AR13" s="976" t="n">
        <f aca="false">Посуточная!CF13</f>
        <v>0</v>
      </c>
      <c r="AS13" s="976" t="n">
        <f aca="false">Посуточная!CG13</f>
        <v>0</v>
      </c>
      <c r="AT13" s="1095"/>
      <c r="AU13" s="1096"/>
      <c r="AV13" s="979"/>
      <c r="AW13" s="979"/>
      <c r="AX13" s="990" t="n">
        <f aca="false">Посуточная!CP13</f>
        <v>0</v>
      </c>
      <c r="AY13" s="975" t="n">
        <f aca="false">Посуточная!CQ13</f>
        <v>0</v>
      </c>
      <c r="AZ13" s="975" t="n">
        <f aca="false">Посуточная!CR13</f>
        <v>0</v>
      </c>
      <c r="BA13" s="975" t="n">
        <f aca="false">Посуточная!CS13</f>
        <v>0</v>
      </c>
      <c r="BB13" s="976" t="n">
        <f aca="false">Посуточная!CX13</f>
        <v>0</v>
      </c>
      <c r="BC13" s="976" t="n">
        <f aca="false">Посуточная!CY13</f>
        <v>0</v>
      </c>
      <c r="BD13" s="976" t="n">
        <f aca="false">Посуточная!CZ13</f>
        <v>0</v>
      </c>
      <c r="BE13" s="976" t="n">
        <f aca="false">Посуточная!DA13</f>
        <v>0</v>
      </c>
      <c r="BF13" s="1095"/>
      <c r="BG13" s="1096"/>
      <c r="BH13" s="979"/>
      <c r="BI13" s="979"/>
      <c r="BJ13" s="1097"/>
      <c r="BK13" s="1096"/>
      <c r="BL13" s="979"/>
      <c r="BM13" s="979"/>
      <c r="BN13" s="1098"/>
      <c r="BO13" s="1099"/>
      <c r="BP13" s="979"/>
      <c r="BQ13" s="979"/>
      <c r="BR13" s="988" t="n">
        <f aca="false">Посуточная!DR13</f>
        <v>0</v>
      </c>
      <c r="BS13" s="989" t="n">
        <f aca="false">Посуточная!DS13</f>
        <v>0</v>
      </c>
      <c r="BT13" s="989" t="n">
        <f aca="false">Посуточная!DT13</f>
        <v>0</v>
      </c>
      <c r="BU13" s="989" t="n">
        <f aca="false">Посуточная!DU13</f>
        <v>0</v>
      </c>
      <c r="BV13" s="976" t="n">
        <f aca="false">Посуточная!DZ13</f>
        <v>0</v>
      </c>
      <c r="BW13" s="976" t="n">
        <f aca="false">Посуточная!EA13</f>
        <v>0</v>
      </c>
      <c r="BX13" s="976" t="n">
        <f aca="false">Посуточная!EB13</f>
        <v>0</v>
      </c>
      <c r="BY13" s="976" t="n">
        <f aca="false">Посуточная!EC13</f>
        <v>0</v>
      </c>
      <c r="BZ13" s="1095"/>
      <c r="CA13" s="1096"/>
      <c r="CB13" s="979"/>
      <c r="CC13" s="979"/>
      <c r="CD13" s="1100" t="n">
        <f aca="false">Посуточная!EO13</f>
        <v>0</v>
      </c>
      <c r="CE13" s="1101" t="n">
        <f aca="false">Посуточная!EP13</f>
        <v>0</v>
      </c>
      <c r="CF13" s="1101" t="n">
        <f aca="false">Посуточная!EQ13</f>
        <v>0</v>
      </c>
      <c r="CG13" s="1101" t="n">
        <f aca="false">Посуточная!ER13</f>
        <v>0</v>
      </c>
      <c r="CH13" s="1000" t="n">
        <f aca="false">Посуточная!EZ13</f>
        <v>0</v>
      </c>
      <c r="CI13" s="1000" t="n">
        <f aca="false">Посуточная!FA13</f>
        <v>0</v>
      </c>
      <c r="CJ13" s="1000" t="n">
        <f aca="false">Посуточная!FB13</f>
        <v>0</v>
      </c>
      <c r="CK13" s="1000" t="n">
        <f aca="false">Посуточная!FC13</f>
        <v>0</v>
      </c>
      <c r="CL13" s="1095"/>
      <c r="CM13" s="1096"/>
      <c r="CN13" s="979"/>
      <c r="CO13" s="979"/>
      <c r="CP13" s="1102" t="n">
        <f aca="false">Посуточная!GN13</f>
        <v>0</v>
      </c>
      <c r="CQ13" s="1094" t="n">
        <f aca="false">Посуточная!GO13</f>
        <v>0</v>
      </c>
      <c r="CR13" s="1094" t="n">
        <f aca="false">Посуточная!GP13</f>
        <v>0</v>
      </c>
      <c r="CS13" s="1094" t="n">
        <f aca="false">Посуточная!GQ13</f>
        <v>0</v>
      </c>
      <c r="CT13" s="1094" t="n">
        <f aca="false">Посуточная!GR13</f>
        <v>0</v>
      </c>
      <c r="CU13" s="1094" t="n">
        <f aca="false">Посуточная!GS13</f>
        <v>0</v>
      </c>
      <c r="CV13" s="1094" t="n">
        <f aca="false">Посуточная!GT13</f>
        <v>0</v>
      </c>
      <c r="CW13" s="976" t="n">
        <f aca="false">Посуточная!HP13</f>
        <v>0</v>
      </c>
      <c r="CX13" s="976" t="n">
        <f aca="false">Посуточная!HQ13</f>
        <v>0</v>
      </c>
      <c r="CY13" s="976" t="n">
        <f aca="false">Посуточная!HR13</f>
        <v>0</v>
      </c>
      <c r="CZ13" s="976" t="n">
        <f aca="false">Посуточная!HS13</f>
        <v>0</v>
      </c>
      <c r="DA13" s="976" t="n">
        <f aca="false">Посуточная!HT13</f>
        <v>0</v>
      </c>
      <c r="DB13" s="976" t="n">
        <f aca="false">Посуточная!HU13</f>
        <v>0</v>
      </c>
      <c r="DC13" s="976" t="n">
        <f aca="false">Посуточная!HV13</f>
        <v>0</v>
      </c>
      <c r="DD13" s="1095"/>
      <c r="DE13" s="1096"/>
      <c r="DF13" s="979"/>
      <c r="DG13" s="979"/>
      <c r="DH13" s="1103" t="n">
        <f aca="false">Посуточная!IE13</f>
        <v>0</v>
      </c>
      <c r="DI13" s="1104" t="n">
        <f aca="false">Посуточная!IF13</f>
        <v>0</v>
      </c>
      <c r="DJ13" s="1104" t="n">
        <f aca="false">Посуточная!IG13</f>
        <v>0</v>
      </c>
      <c r="DK13" s="1101" t="n">
        <f aca="false">Посуточная!IH13</f>
        <v>0</v>
      </c>
      <c r="DL13" s="976" t="n">
        <f aca="false">Посуточная!IM13</f>
        <v>0</v>
      </c>
      <c r="DM13" s="993" t="n">
        <f aca="false">Посуточная!IN13</f>
        <v>0</v>
      </c>
      <c r="DN13" s="1105" t="n">
        <f aca="false">Посуточная!IO13</f>
        <v>0</v>
      </c>
      <c r="DO13" s="1105" t="n">
        <f aca="false">Посуточная!IP13</f>
        <v>0</v>
      </c>
      <c r="DP13" s="1106"/>
      <c r="DQ13" s="1096"/>
      <c r="DT13" s="1107"/>
      <c r="DU13" s="1108"/>
      <c r="DV13" s="1108"/>
      <c r="DW13" s="1108"/>
      <c r="DX13" s="1108"/>
      <c r="DY13" s="1108"/>
      <c r="DZ13" s="1108"/>
      <c r="EA13" s="976" t="n">
        <f aca="false">Посуточная!KQ13</f>
        <v>0</v>
      </c>
      <c r="EB13" s="976" t="n">
        <f aca="false">Посуточная!KR13</f>
        <v>0</v>
      </c>
      <c r="EC13" s="976" t="n">
        <f aca="false">Посуточная!KS13</f>
        <v>0</v>
      </c>
      <c r="ED13" s="976" t="n">
        <f aca="false">Посуточная!KT13</f>
        <v>0</v>
      </c>
      <c r="EE13" s="976" t="n">
        <f aca="false">Посуточная!KU13</f>
        <v>0</v>
      </c>
      <c r="EF13" s="976" t="n">
        <f aca="false">Посуточная!KV13</f>
        <v>0</v>
      </c>
      <c r="EG13" s="976" t="n">
        <f aca="false">Посуточная!KW13</f>
        <v>0</v>
      </c>
      <c r="EH13" s="1095"/>
      <c r="EI13" s="1096"/>
      <c r="EJ13" s="979"/>
      <c r="EK13" s="979"/>
      <c r="EL13" s="1097"/>
      <c r="EM13" s="1096"/>
      <c r="EN13" s="979"/>
      <c r="EO13" s="979"/>
      <c r="EP13" s="1098"/>
      <c r="EQ13" s="1099"/>
      <c r="ET13" s="1109"/>
      <c r="EU13" s="1110"/>
      <c r="EX13" s="1111"/>
      <c r="EY13" s="1017"/>
      <c r="FB13" s="1107"/>
      <c r="FC13" s="1108"/>
      <c r="FD13" s="1108"/>
      <c r="FE13" s="1108"/>
      <c r="FF13" s="1108"/>
      <c r="FG13" s="1108"/>
      <c r="FH13" s="1108"/>
      <c r="FI13" s="1000" t="n">
        <f aca="false">Посуточная!NU13</f>
        <v>0</v>
      </c>
      <c r="FJ13" s="1000" t="n">
        <f aca="false">Посуточная!NV13</f>
        <v>0</v>
      </c>
      <c r="FK13" s="1000" t="n">
        <f aca="false">Посуточная!NW13</f>
        <v>0</v>
      </c>
      <c r="FL13" s="1000" t="n">
        <f aca="false">Посуточная!NX13</f>
        <v>0</v>
      </c>
      <c r="FM13" s="1000" t="n">
        <f aca="false">Посуточная!NY13</f>
        <v>0</v>
      </c>
      <c r="FN13" s="1000" t="n">
        <f aca="false">Посуточная!NZ13</f>
        <v>0</v>
      </c>
      <c r="FO13" s="1000" t="n">
        <f aca="false">Посуточная!OA13</f>
        <v>0</v>
      </c>
      <c r="FP13" s="1095"/>
      <c r="FQ13" s="1096"/>
      <c r="FR13" s="979"/>
      <c r="FS13" s="979"/>
      <c r="FT13" s="1112" t="n">
        <f aca="false">Посуточная!OO13</f>
        <v>0</v>
      </c>
      <c r="FU13" s="1113" t="n">
        <f aca="false">Посуточная!OP13</f>
        <v>0</v>
      </c>
      <c r="FV13" s="1113" t="n">
        <f aca="false">Посуточная!OQ13</f>
        <v>0</v>
      </c>
      <c r="FW13" s="1113" t="n">
        <f aca="false">Посуточная!OR13</f>
        <v>0</v>
      </c>
      <c r="FX13" s="1113" t="n">
        <f aca="false">Посуточная!OS13</f>
        <v>0</v>
      </c>
      <c r="FY13" s="1113" t="n">
        <f aca="false">Посуточная!OT13</f>
        <v>0</v>
      </c>
      <c r="FZ13" s="1114" t="n">
        <f aca="false">Посуточная!OU13</f>
        <v>0</v>
      </c>
      <c r="GA13" s="1105" t="n">
        <f aca="false">Посуточная!PP13</f>
        <v>0</v>
      </c>
      <c r="GB13" s="1105" t="n">
        <f aca="false">Посуточная!PQ13</f>
        <v>0</v>
      </c>
      <c r="GC13" s="1105" t="n">
        <f aca="false">Посуточная!PR13</f>
        <v>0</v>
      </c>
      <c r="GD13" s="1105" t="n">
        <f aca="false">Посуточная!PS13</f>
        <v>0</v>
      </c>
      <c r="GE13" s="1105" t="n">
        <f aca="false">Посуточная!PT13</f>
        <v>0</v>
      </c>
      <c r="GF13" s="1105" t="n">
        <f aca="false">Посуточная!PU13</f>
        <v>0</v>
      </c>
      <c r="GG13" s="1105" t="n">
        <f aca="false">Посуточная!PV13</f>
        <v>0</v>
      </c>
      <c r="GH13" s="1095"/>
      <c r="GI13" s="1096"/>
      <c r="GJ13" s="979"/>
      <c r="GK13" s="979"/>
      <c r="GL13" s="1039" t="n">
        <f aca="false">Посуточная!QH13</f>
        <v>0</v>
      </c>
      <c r="GM13" s="1040" t="n">
        <f aca="false">Посуточная!QI13</f>
        <v>0</v>
      </c>
      <c r="GN13" s="1040" t="n">
        <f aca="false">Посуточная!QJ13</f>
        <v>0</v>
      </c>
      <c r="GO13" s="1040" t="n">
        <f aca="false">Посуточная!QK13</f>
        <v>0</v>
      </c>
      <c r="GP13" s="1040" t="n">
        <f aca="false">Посуточная!QL13</f>
        <v>0</v>
      </c>
      <c r="GQ13" s="1040" t="n">
        <f aca="false">Посуточная!QM13</f>
        <v>0</v>
      </c>
      <c r="GR13" s="1040" t="n">
        <f aca="false">Посуточная!QN13</f>
        <v>0</v>
      </c>
      <c r="GS13" s="1006" t="n">
        <f aca="false">Посуточная!QV13</f>
        <v>0</v>
      </c>
      <c r="GT13" s="1006" t="n">
        <f aca="false">Посуточная!QW13</f>
        <v>0</v>
      </c>
      <c r="GU13" s="1006" t="n">
        <f aca="false">Посуточная!QX13</f>
        <v>0</v>
      </c>
      <c r="GV13" s="1006" t="n">
        <f aca="false">Посуточная!QY13</f>
        <v>0</v>
      </c>
      <c r="GW13" s="1006" t="n">
        <f aca="false">Посуточная!QZ13</f>
        <v>0</v>
      </c>
      <c r="GX13" s="1006" t="n">
        <f aca="false">Посуточная!RA13</f>
        <v>0</v>
      </c>
      <c r="GY13" s="1006" t="n">
        <f aca="false">Посуточная!RB13</f>
        <v>0</v>
      </c>
      <c r="GZ13" s="1095"/>
      <c r="HA13" s="1096"/>
      <c r="HB13" s="979"/>
      <c r="HC13" s="979"/>
      <c r="HD13" s="1041" t="n">
        <f aca="false">Посуточная!RN13</f>
        <v>0</v>
      </c>
      <c r="HE13" s="1042" t="n">
        <f aca="false">Посуточная!RO13</f>
        <v>0</v>
      </c>
      <c r="HF13" s="1042" t="n">
        <f aca="false">Посуточная!RP13</f>
        <v>0</v>
      </c>
      <c r="HG13" s="1042" t="n">
        <f aca="false">Посуточная!RQ13</f>
        <v>0</v>
      </c>
      <c r="HH13" s="1042" t="n">
        <f aca="false">Посуточная!RR13</f>
        <v>0</v>
      </c>
      <c r="HI13" s="1042" t="n">
        <f aca="false">Посуточная!RS13</f>
        <v>0</v>
      </c>
      <c r="HJ13" s="1042" t="n">
        <f aca="false">Посуточная!RT13</f>
        <v>0</v>
      </c>
      <c r="HK13" s="993" t="n">
        <f aca="false">Посуточная!SB13</f>
        <v>0</v>
      </c>
      <c r="HL13" s="993" t="n">
        <f aca="false">Посуточная!SC13</f>
        <v>0</v>
      </c>
      <c r="HM13" s="993" t="n">
        <f aca="false">Посуточная!SD13</f>
        <v>0</v>
      </c>
      <c r="HN13" s="993" t="n">
        <f aca="false">Посуточная!SE13</f>
        <v>0</v>
      </c>
      <c r="HO13" s="993" t="n">
        <f aca="false">Посуточная!SF13</f>
        <v>0</v>
      </c>
      <c r="HP13" s="993" t="n">
        <f aca="false">Посуточная!SG13</f>
        <v>0</v>
      </c>
      <c r="HQ13" s="993" t="n">
        <f aca="false">Посуточная!SH13</f>
        <v>0</v>
      </c>
      <c r="HR13" s="1095"/>
      <c r="HS13" s="1096"/>
      <c r="HT13" s="979"/>
      <c r="HU13" s="979"/>
      <c r="HV13" s="1097"/>
      <c r="HW13" s="1096"/>
      <c r="HX13" s="979"/>
      <c r="HY13" s="979"/>
      <c r="HZ13" s="1098"/>
      <c r="IA13" s="1099"/>
      <c r="IB13" s="979"/>
      <c r="IC13" s="979"/>
      <c r="ID13" s="1001" t="n">
        <f aca="false">Посуточная!SY13</f>
        <v>0</v>
      </c>
      <c r="IE13" s="1002" t="n">
        <f aca="false">Посуточная!SZ13</f>
        <v>0</v>
      </c>
      <c r="IF13" s="1002" t="n">
        <f aca="false">Посуточная!TA13</f>
        <v>0</v>
      </c>
      <c r="IG13" s="1002" t="n">
        <f aca="false">Посуточная!TB13</f>
        <v>0</v>
      </c>
      <c r="IH13" s="993" t="n">
        <f aca="false">Посуточная!TG13</f>
        <v>0</v>
      </c>
      <c r="II13" s="993" t="n">
        <f aca="false">Посуточная!TH13</f>
        <v>0</v>
      </c>
      <c r="IJ13" s="993" t="n">
        <f aca="false">Посуточная!TI13</f>
        <v>0</v>
      </c>
      <c r="IK13" s="993" t="n">
        <f aca="false">Посуточная!TJ13</f>
        <v>0</v>
      </c>
      <c r="IL13" s="1095"/>
      <c r="IM13" s="1096"/>
      <c r="IP13" s="1115"/>
      <c r="IQ13" s="1116"/>
      <c r="IT13" s="1115"/>
      <c r="IU13" s="1117"/>
      <c r="IV13" s="1046"/>
      <c r="IW13" s="1046"/>
      <c r="IX13" s="1117"/>
      <c r="IY13" s="1117"/>
      <c r="IZ13" s="1046"/>
      <c r="JA13" s="1046"/>
      <c r="JB13" s="1117"/>
      <c r="JC13" s="1117"/>
      <c r="JD13" s="1046"/>
      <c r="JE13" s="1046"/>
      <c r="JF13" s="1118"/>
      <c r="JG13" s="1017"/>
      <c r="JH13" s="1018"/>
      <c r="JJ13" s="1111"/>
      <c r="JK13" s="1017"/>
      <c r="JN13" s="1111"/>
      <c r="JO13" s="1017"/>
      <c r="JR13" s="1115"/>
      <c r="JS13" s="1116"/>
      <c r="JV13" s="1111"/>
      <c r="JW13" s="1017"/>
      <c r="JZ13" s="1118"/>
      <c r="KA13" s="1118"/>
      <c r="KD13" s="1118"/>
      <c r="KE13" s="1118"/>
      <c r="KG13" s="1020"/>
      <c r="KH13" s="1119"/>
      <c r="KI13" s="1120"/>
      <c r="KJ13" s="1025"/>
      <c r="KL13" s="1118"/>
      <c r="KM13" s="1118"/>
      <c r="KN13" s="1121"/>
      <c r="KO13" s="1119"/>
      <c r="KP13" s="1122"/>
      <c r="KQ13" s="1024"/>
      <c r="KT13" s="1025" t="n">
        <v>7</v>
      </c>
      <c r="KU13" s="924" t="n">
        <v>41</v>
      </c>
      <c r="KV13" s="1125"/>
      <c r="KX13" s="921" t="n">
        <v>7</v>
      </c>
      <c r="KY13" s="924" t="n">
        <v>7225</v>
      </c>
      <c r="LA13" s="1026" t="n">
        <f aca="false">JW27</f>
        <v>105.173</v>
      </c>
      <c r="LB13" s="1026"/>
      <c r="LC13" s="1026" t="n">
        <f aca="false">FA27</f>
        <v>28.865</v>
      </c>
      <c r="LG13" s="924" t="n">
        <f aca="false">IF(R13="",0,R13+LG10)</f>
        <v>0</v>
      </c>
      <c r="LH13" s="924" t="n">
        <f aca="false">IF(S13="",0,S13+LH10)</f>
        <v>0</v>
      </c>
      <c r="LI13" s="924" t="n">
        <f aca="false">IF(AJ13="",0,AJ13+LI10)</f>
        <v>0</v>
      </c>
      <c r="LJ13" s="924" t="n">
        <f aca="false">IF(AK13="",0,AK13+LJ10)</f>
        <v>0</v>
      </c>
      <c r="LK13" s="924" t="n">
        <f aca="false">IF(AV13="",0,AV13+LK10)</f>
        <v>0</v>
      </c>
      <c r="LL13" s="924" t="n">
        <f aca="false">IF(AW13="",0,AW13+LL10)</f>
        <v>0</v>
      </c>
      <c r="LM13" s="924" t="n">
        <f aca="false">IF(BH13="",0,BH13+LM10)</f>
        <v>0</v>
      </c>
      <c r="LN13" s="924" t="n">
        <f aca="false">IF(BI13="",0,BI13+LN10)</f>
        <v>0</v>
      </c>
      <c r="LO13" s="924" t="n">
        <f aca="false">IF(CB13="",0,CB13+LO10)</f>
        <v>0</v>
      </c>
      <c r="LP13" s="924" t="n">
        <f aca="false">IF(CC13="",0,CC13+LP10)</f>
        <v>0</v>
      </c>
      <c r="LQ13" s="924" t="n">
        <f aca="false">IF(CN13="",0,CN13+LQ10)</f>
        <v>0</v>
      </c>
      <c r="LR13" s="924" t="n">
        <f aca="false">IF(CO13="",0,CO13+LR10)</f>
        <v>0</v>
      </c>
      <c r="LS13" s="924" t="n">
        <f aca="false">IF(DR13="",0,DR13+LS10)</f>
        <v>0</v>
      </c>
      <c r="LT13" s="924" t="n">
        <f aca="false">IF(DS13="",0,DS13+LT10)</f>
        <v>0</v>
      </c>
      <c r="LU13" s="924" t="n">
        <f aca="false">IF(DF13="",0,DF13+LU10)</f>
        <v>0</v>
      </c>
      <c r="LV13" s="924" t="n">
        <f aca="false">IF(DG13="",0,DG13+LV10)</f>
        <v>0</v>
      </c>
      <c r="LW13" s="924" t="n">
        <f aca="false">IF(HT13="",0,HT13+LW10)</f>
        <v>0</v>
      </c>
      <c r="LX13" s="924" t="n">
        <f aca="false">IF(HU13="",0,HU13+LX10)</f>
        <v>0</v>
      </c>
      <c r="LY13" s="924" t="n">
        <f aca="false">IF(JN13="",0,JN13)</f>
        <v>0</v>
      </c>
      <c r="LZ13" s="924" t="n">
        <f aca="false">IF(JO13="",0,JO13)</f>
        <v>0</v>
      </c>
      <c r="MA13" s="924" t="n">
        <f aca="false">IF(EV13="",0,EV13+MA10)</f>
        <v>0</v>
      </c>
      <c r="MB13" s="924" t="n">
        <f aca="false">IF(EW13="",0,EW13+MB10)</f>
        <v>0</v>
      </c>
      <c r="MC13" s="924" t="n">
        <f aca="false">IF(JJ13="",0,JJ13+MC10)</f>
        <v>0</v>
      </c>
      <c r="MD13" s="924" t="n">
        <f aca="false">IF(JK13="",0,JK13+MD10)</f>
        <v>0</v>
      </c>
      <c r="ME13" s="924" t="n">
        <f aca="false">IF(KO13="",0,KO13+ME10)</f>
        <v>0</v>
      </c>
      <c r="MF13" s="924" t="n">
        <f aca="false">IF(KP13="",0,KP13+MF10)</f>
        <v>0</v>
      </c>
      <c r="MG13" s="924" t="n">
        <f aca="false">IFERROR(ME13/$A11,0)</f>
        <v>0</v>
      </c>
      <c r="MH13" s="924" t="n">
        <f aca="false">IFERROR(MF13/$A11,0)</f>
        <v>0</v>
      </c>
      <c r="MI13" s="924" t="n">
        <f aca="false">IF(JT13="",0,JT13+MI10)</f>
        <v>0</v>
      </c>
      <c r="MJ13" s="924" t="n">
        <f aca="false">IF(JU13="",0,JU13+MJ10)</f>
        <v>0</v>
      </c>
      <c r="MK13" s="924" t="n">
        <f aca="false">IF(LG13&gt;0,0,P13+MK10)</f>
        <v>0</v>
      </c>
      <c r="ML13" s="924" t="n">
        <f aca="false">IF(LH13&gt;0,0,Q13+ML10)</f>
        <v>0</v>
      </c>
      <c r="MM13" s="924" t="n">
        <f aca="false">IF(LI13&gt;0,0,AH13+MM10)</f>
        <v>0</v>
      </c>
      <c r="MN13" s="924" t="n">
        <f aca="false">IF(LJ13&gt;0,0,AI13+MN10)</f>
        <v>0</v>
      </c>
      <c r="MO13" s="924" t="n">
        <f aca="false">IF(LK13&gt;0,0,AT13+MO10)</f>
        <v>0</v>
      </c>
      <c r="MP13" s="924" t="n">
        <f aca="false">IF(LL13&gt;0,0,AU13+MP10)</f>
        <v>0</v>
      </c>
      <c r="MQ13" s="924" t="n">
        <f aca="false">IF(LM13&gt;0,0,BF13+MQ10)</f>
        <v>0</v>
      </c>
      <c r="MR13" s="924" t="n">
        <f aca="false">IF(LN13&gt;0,0,BG13+MR10)</f>
        <v>0</v>
      </c>
      <c r="MS13" s="924" t="n">
        <f aca="false">IF(LO13&gt;0,0,BZ13+MS10)</f>
        <v>0</v>
      </c>
      <c r="MT13" s="924" t="n">
        <f aca="false">IF(LP13&gt;0,0,CA13+MT10)</f>
        <v>0</v>
      </c>
      <c r="MU13" s="924" t="n">
        <f aca="false">IF(LQ13&gt;0,0,CL13+MU10)</f>
        <v>0</v>
      </c>
      <c r="MV13" s="924" t="n">
        <f aca="false">IF(LR13&gt;0,0,CM13+MV10)</f>
        <v>0</v>
      </c>
      <c r="MW13" s="924" t="n">
        <f aca="false">IF(LS13&gt;0,0,DP13+MW10)</f>
        <v>0</v>
      </c>
      <c r="MX13" s="924" t="n">
        <f aca="false">IF(LT13&gt;0,0,DQ13+MX10)</f>
        <v>0</v>
      </c>
      <c r="MY13" s="924" t="n">
        <f aca="false">IF(LU13&gt;0,0,DD13+MY10)</f>
        <v>0</v>
      </c>
      <c r="MZ13" s="924" t="n">
        <f aca="false">IFERROR(IF(LV13&gt;0,0,DE13+MZ10),0)</f>
        <v>0</v>
      </c>
      <c r="NA13" s="924" t="n">
        <f aca="false">IF(LW13&gt;0,0,HR13+NA10)</f>
        <v>0</v>
      </c>
      <c r="NB13" s="924" t="n">
        <f aca="false">IFERROR(IF(LX13&gt;0,0,HS13+NB10),0)</f>
        <v>0</v>
      </c>
      <c r="NC13" s="924"/>
      <c r="ND13" s="924"/>
      <c r="NE13" s="924"/>
    </row>
    <row r="14" customFormat="false" ht="15" hidden="false" customHeight="false" outlineLevel="0" collapsed="false">
      <c r="A14" s="1092"/>
      <c r="B14" s="974" t="n">
        <f aca="false">Посуточная!J14</f>
        <v>0</v>
      </c>
      <c r="C14" s="975" t="n">
        <f aca="false">Посуточная!K14</f>
        <v>0</v>
      </c>
      <c r="D14" s="975" t="n">
        <f aca="false">Посуточная!L14</f>
        <v>0</v>
      </c>
      <c r="E14" s="975" t="n">
        <f aca="false">Посуточная!M14</f>
        <v>0</v>
      </c>
      <c r="F14" s="975" t="n">
        <f aca="false">Посуточная!N14</f>
        <v>0</v>
      </c>
      <c r="G14" s="975" t="n">
        <f aca="false">Посуточная!O14</f>
        <v>0</v>
      </c>
      <c r="H14" s="975" t="n">
        <f aca="false">Посуточная!P14</f>
        <v>0</v>
      </c>
      <c r="I14" s="976" t="n">
        <f aca="false">Посуточная!AA14</f>
        <v>0</v>
      </c>
      <c r="J14" s="976" t="n">
        <f aca="false">Посуточная!AB14</f>
        <v>0</v>
      </c>
      <c r="K14" s="976" t="n">
        <f aca="false">Посуточная!AC14</f>
        <v>0</v>
      </c>
      <c r="L14" s="976" t="n">
        <f aca="false">Посуточная!AD14</f>
        <v>0</v>
      </c>
      <c r="M14" s="976" t="n">
        <f aca="false">Посуточная!AE14</f>
        <v>0</v>
      </c>
      <c r="N14" s="976" t="n">
        <f aca="false">Посуточная!AF14</f>
        <v>0</v>
      </c>
      <c r="O14" s="976" t="n">
        <f aca="false">Посуточная!AG14</f>
        <v>0</v>
      </c>
      <c r="P14" s="1027" t="n">
        <f aca="false">COUNTIF(B14:H14,"&lt;&gt;0")-COUNTIF(B14:H14,"")</f>
        <v>-7</v>
      </c>
      <c r="Q14" s="1028" t="n">
        <f aca="false">COUNTIF(I14:O14,"&lt;&gt;0")-COUNTIF(I14:O14,"")</f>
        <v>0</v>
      </c>
      <c r="R14" s="979"/>
      <c r="S14" s="979"/>
      <c r="T14" s="990" t="n">
        <f aca="false">Посуточная!AS14</f>
        <v>0</v>
      </c>
      <c r="U14" s="975" t="n">
        <f aca="false">Посуточная!AT14</f>
        <v>0</v>
      </c>
      <c r="V14" s="975" t="n">
        <f aca="false">Посуточная!AU14</f>
        <v>0</v>
      </c>
      <c r="W14" s="975" t="n">
        <f aca="false">Посуточная!AV14</f>
        <v>0</v>
      </c>
      <c r="X14" s="975" t="n">
        <f aca="false">Посуточная!AW14</f>
        <v>0</v>
      </c>
      <c r="Y14" s="975" t="n">
        <f aca="false">Посуточная!AX14</f>
        <v>0</v>
      </c>
      <c r="Z14" s="975" t="n">
        <f aca="false">Посуточная!AY14</f>
        <v>0</v>
      </c>
      <c r="AA14" s="976" t="n">
        <f aca="false">Посуточная!BG14</f>
        <v>0</v>
      </c>
      <c r="AB14" s="976" t="n">
        <f aca="false">Посуточная!BH14</f>
        <v>0</v>
      </c>
      <c r="AC14" s="976" t="n">
        <f aca="false">Посуточная!BI14</f>
        <v>0</v>
      </c>
      <c r="AD14" s="976" t="n">
        <f aca="false">Посуточная!BJ14</f>
        <v>0</v>
      </c>
      <c r="AE14" s="976" t="n">
        <f aca="false">Посуточная!BK14</f>
        <v>0</v>
      </c>
      <c r="AF14" s="976" t="n">
        <f aca="false">Посуточная!BL14</f>
        <v>0</v>
      </c>
      <c r="AG14" s="976" t="n">
        <f aca="false">Посуточная!BM14</f>
        <v>0</v>
      </c>
      <c r="AH14" s="1027" t="n">
        <f aca="false">COUNTIF(T14:Z14,"&lt;&gt;0")-COUNTIF(T14:Z14,"")</f>
        <v>-7</v>
      </c>
      <c r="AI14" s="1028" t="n">
        <f aca="false">COUNTIF(AA14:AG14,"&lt;&gt;0")-COUNTIF(AA14:AG14,"")</f>
        <v>0</v>
      </c>
      <c r="AJ14" s="979"/>
      <c r="AK14" s="979"/>
      <c r="AL14" s="990" t="n">
        <f aca="false">Посуточная!BV14</f>
        <v>0</v>
      </c>
      <c r="AM14" s="975" t="n">
        <f aca="false">Посуточная!BW14</f>
        <v>0</v>
      </c>
      <c r="AN14" s="975" t="n">
        <f aca="false">Посуточная!BX14</f>
        <v>0</v>
      </c>
      <c r="AO14" s="975" t="n">
        <f aca="false">Посуточная!BY14</f>
        <v>0</v>
      </c>
      <c r="AP14" s="976" t="n">
        <f aca="false">Посуточная!CD14</f>
        <v>0</v>
      </c>
      <c r="AQ14" s="976" t="n">
        <f aca="false">Посуточная!CE14</f>
        <v>0</v>
      </c>
      <c r="AR14" s="976" t="n">
        <f aca="false">Посуточная!CF14</f>
        <v>0</v>
      </c>
      <c r="AS14" s="976" t="n">
        <f aca="false">Посуточная!CG14</f>
        <v>0</v>
      </c>
      <c r="AT14" s="1027" t="n">
        <f aca="false">COUNTIF(AL14:AO14,"&lt;&gt;0")-COUNTIF(AL14:AO14,"")</f>
        <v>-4</v>
      </c>
      <c r="AU14" s="1028" t="n">
        <f aca="false">COUNTIF(AP14:AS14,"&lt;&gt;0")-COUNTIF(AP14:AS14,"")</f>
        <v>0</v>
      </c>
      <c r="AV14" s="979"/>
      <c r="AW14" s="979"/>
      <c r="AX14" s="990" t="n">
        <f aca="false">Посуточная!CP14</f>
        <v>0</v>
      </c>
      <c r="AY14" s="975" t="n">
        <f aca="false">Посуточная!CQ14</f>
        <v>0</v>
      </c>
      <c r="AZ14" s="975" t="n">
        <f aca="false">Посуточная!CR14</f>
        <v>0</v>
      </c>
      <c r="BA14" s="975" t="n">
        <f aca="false">Посуточная!CS14</f>
        <v>0</v>
      </c>
      <c r="BB14" s="976" t="n">
        <f aca="false">Посуточная!CX14</f>
        <v>0</v>
      </c>
      <c r="BC14" s="976" t="n">
        <f aca="false">Посуточная!CY14</f>
        <v>0</v>
      </c>
      <c r="BD14" s="976" t="n">
        <f aca="false">Посуточная!CZ14</f>
        <v>0</v>
      </c>
      <c r="BE14" s="976" t="n">
        <f aca="false">Посуточная!DA14</f>
        <v>0</v>
      </c>
      <c r="BF14" s="1027" t="n">
        <f aca="false">COUNTIF(AX14:BA14,"&lt;&gt;0")-COUNTIF(AX14:BA14,"")</f>
        <v>-4</v>
      </c>
      <c r="BG14" s="1028" t="n">
        <f aca="false">COUNTIF(BB14:BE14,"&lt;&gt;0")-COUNTIF(BB14:BE14,"")</f>
        <v>0</v>
      </c>
      <c r="BH14" s="979"/>
      <c r="BI14" s="979"/>
      <c r="BJ14" s="1030" t="n">
        <f aca="false">SUMIF(B6:BI6,"итого гр.",B14:BI14)</f>
        <v>0</v>
      </c>
      <c r="BK14" s="1028" t="n">
        <f aca="false">SUMIF(B6:BI6,"итого фк.",B14:BI14)</f>
        <v>0</v>
      </c>
      <c r="BL14" s="979"/>
      <c r="BM14" s="979"/>
      <c r="BN14" s="1031"/>
      <c r="BO14" s="1032"/>
      <c r="BP14" s="979"/>
      <c r="BQ14" s="979"/>
      <c r="BR14" s="988" t="n">
        <f aca="false">Посуточная!DR14</f>
        <v>0</v>
      </c>
      <c r="BS14" s="989" t="n">
        <f aca="false">Посуточная!DS14</f>
        <v>0</v>
      </c>
      <c r="BT14" s="989" t="n">
        <f aca="false">Посуточная!DT14</f>
        <v>0</v>
      </c>
      <c r="BU14" s="989" t="n">
        <f aca="false">Посуточная!DU14</f>
        <v>0</v>
      </c>
      <c r="BV14" s="976" t="n">
        <f aca="false">Посуточная!DZ14</f>
        <v>0</v>
      </c>
      <c r="BW14" s="976" t="n">
        <f aca="false">Посуточная!EA14</f>
        <v>0</v>
      </c>
      <c r="BX14" s="976" t="n">
        <f aca="false">Посуточная!EB14</f>
        <v>0</v>
      </c>
      <c r="BY14" s="976" t="n">
        <f aca="false">Посуточная!EC14</f>
        <v>0</v>
      </c>
      <c r="BZ14" s="1027" t="n">
        <f aca="false">COUNTIF(BR14:BU14,"&lt;&gt;0")-COUNTIF(BR14:BU14,"")</f>
        <v>-4</v>
      </c>
      <c r="CA14" s="1028" t="n">
        <f aca="false">COUNTIF(BV14:BY14,"&lt;&gt;0")-COUNTIF(BV14:BY14,"")</f>
        <v>0</v>
      </c>
      <c r="CB14" s="979"/>
      <c r="CC14" s="979"/>
      <c r="CD14" s="988" t="n">
        <f aca="false">Посуточная!EO14</f>
        <v>0</v>
      </c>
      <c r="CE14" s="989" t="n">
        <f aca="false">Посуточная!EP14</f>
        <v>0</v>
      </c>
      <c r="CF14" s="989" t="n">
        <f aca="false">Посуточная!EQ14</f>
        <v>0</v>
      </c>
      <c r="CG14" s="989" t="n">
        <f aca="false">Посуточная!ER14</f>
        <v>0</v>
      </c>
      <c r="CH14" s="976" t="n">
        <f aca="false">Посуточная!EZ14</f>
        <v>0</v>
      </c>
      <c r="CI14" s="976" t="n">
        <f aca="false">Посуточная!FA14</f>
        <v>0</v>
      </c>
      <c r="CJ14" s="976" t="n">
        <f aca="false">Посуточная!FB14</f>
        <v>0</v>
      </c>
      <c r="CK14" s="976" t="n">
        <f aca="false">Посуточная!FC14</f>
        <v>0</v>
      </c>
      <c r="CL14" s="1027" t="n">
        <f aca="false">COUNTIF(CD14:CG14,"&lt;&gt;0")-COUNTIF(CD14:CG14,"")</f>
        <v>-4</v>
      </c>
      <c r="CM14" s="1028" t="n">
        <f aca="false">COUNTIF(CH14:CK14,"&lt;&gt;0")-COUNTIF(CH14:CK14,"")</f>
        <v>0</v>
      </c>
      <c r="CN14" s="979"/>
      <c r="CO14" s="979"/>
      <c r="CP14" s="990" t="n">
        <f aca="false">Посуточная!GN14</f>
        <v>0</v>
      </c>
      <c r="CQ14" s="975" t="n">
        <f aca="false">Посуточная!GO14</f>
        <v>0</v>
      </c>
      <c r="CR14" s="975" t="n">
        <f aca="false">Посуточная!GP14</f>
        <v>0</v>
      </c>
      <c r="CS14" s="975" t="n">
        <f aca="false">Посуточная!GQ14</f>
        <v>0</v>
      </c>
      <c r="CT14" s="975" t="n">
        <f aca="false">Посуточная!GR14</f>
        <v>0</v>
      </c>
      <c r="CU14" s="975" t="n">
        <f aca="false">Посуточная!GS14</f>
        <v>0</v>
      </c>
      <c r="CV14" s="975" t="n">
        <f aca="false">Посуточная!GT14</f>
        <v>0</v>
      </c>
      <c r="CW14" s="976" t="n">
        <f aca="false">Посуточная!HP14</f>
        <v>0</v>
      </c>
      <c r="CX14" s="976" t="n">
        <f aca="false">Посуточная!HQ14</f>
        <v>0</v>
      </c>
      <c r="CY14" s="976" t="n">
        <f aca="false">Посуточная!HR14</f>
        <v>0</v>
      </c>
      <c r="CZ14" s="976" t="n">
        <f aca="false">Посуточная!HS14</f>
        <v>0</v>
      </c>
      <c r="DA14" s="976" t="n">
        <f aca="false">Посуточная!HT14</f>
        <v>0</v>
      </c>
      <c r="DB14" s="976" t="n">
        <f aca="false">Посуточная!HU14</f>
        <v>0</v>
      </c>
      <c r="DC14" s="976" t="n">
        <f aca="false">Посуточная!HV14</f>
        <v>0</v>
      </c>
      <c r="DD14" s="1027" t="n">
        <f aca="false">COUNTIF(CP14:CV14,"&lt;&gt;0")-COUNTIF(CP14:CV14,"")</f>
        <v>-7</v>
      </c>
      <c r="DE14" s="1028" t="n">
        <f aca="false">COUNTIF(CW14:DC14,"&lt;&gt;0")-COUNTIF(CW14:DC14,"")</f>
        <v>0</v>
      </c>
      <c r="DF14" s="979"/>
      <c r="DG14" s="979"/>
      <c r="DH14" s="991" t="n">
        <f aca="false">Посуточная!IE14</f>
        <v>0</v>
      </c>
      <c r="DI14" s="992" t="n">
        <f aca="false">Посуточная!IF14</f>
        <v>0</v>
      </c>
      <c r="DJ14" s="992" t="n">
        <f aca="false">Посуточная!IG14</f>
        <v>0</v>
      </c>
      <c r="DK14" s="989" t="n">
        <f aca="false">Посуточная!IH14</f>
        <v>0</v>
      </c>
      <c r="DL14" s="976" t="n">
        <f aca="false">Посуточная!IM14</f>
        <v>0</v>
      </c>
      <c r="DM14" s="993" t="n">
        <f aca="false">Посуточная!IN14</f>
        <v>0</v>
      </c>
      <c r="DN14" s="993" t="n">
        <f aca="false">Посуточная!IO14</f>
        <v>0</v>
      </c>
      <c r="DO14" s="993" t="n">
        <f aca="false">Посуточная!IP14</f>
        <v>0</v>
      </c>
      <c r="DP14" s="1029" t="n">
        <f aca="false">COUNTIF(DH14:DK14,"&lt;&gt;0")-COUNTIF(DH14:DK14,"")</f>
        <v>-4</v>
      </c>
      <c r="DQ14" s="1028" t="n">
        <f aca="false">COUNTIF(DL14:DO14,"&lt;&gt;0")-COUNTIF(DL14:DO14,"")</f>
        <v>0</v>
      </c>
      <c r="DT14" s="1033"/>
      <c r="DU14" s="1034"/>
      <c r="DV14" s="1034"/>
      <c r="DW14" s="1034"/>
      <c r="DX14" s="1034"/>
      <c r="DY14" s="1034"/>
      <c r="DZ14" s="1034"/>
      <c r="EA14" s="976" t="n">
        <f aca="false">Посуточная!KQ14</f>
        <v>0</v>
      </c>
      <c r="EB14" s="976" t="n">
        <f aca="false">Посуточная!KR14</f>
        <v>0</v>
      </c>
      <c r="EC14" s="976" t="n">
        <f aca="false">Посуточная!KS14</f>
        <v>0</v>
      </c>
      <c r="ED14" s="976" t="n">
        <f aca="false">Посуточная!KT14</f>
        <v>0</v>
      </c>
      <c r="EE14" s="976" t="n">
        <f aca="false">Посуточная!KU14</f>
        <v>0</v>
      </c>
      <c r="EF14" s="976" t="n">
        <f aca="false">Посуточная!KV14</f>
        <v>0</v>
      </c>
      <c r="EG14" s="976" t="n">
        <f aca="false">Посуточная!KW14</f>
        <v>0</v>
      </c>
      <c r="EH14" s="1027" t="n">
        <f aca="false">SUBTOTAL(3, DT14:DZ14)</f>
        <v>0</v>
      </c>
      <c r="EI14" s="1028" t="n">
        <f aca="false">COUNTIF(EA14:EG14,"&lt;&gt;0")-COUNTIF(EA14:EG14,"")</f>
        <v>0</v>
      </c>
      <c r="EJ14" s="979"/>
      <c r="EK14" s="979"/>
      <c r="EL14" s="1030" t="n">
        <f aca="false">SUMIF(BR6:EK6,"итого гр.",BR14:EK14)</f>
        <v>0</v>
      </c>
      <c r="EM14" s="1028" t="n">
        <f aca="false">SUMIF(BR6:EK6,"итого фк.",BR14:EK14)</f>
        <v>0</v>
      </c>
      <c r="EN14" s="979"/>
      <c r="EO14" s="979"/>
      <c r="EP14" s="1031"/>
      <c r="EQ14" s="1032"/>
      <c r="ET14" s="1035"/>
      <c r="EU14" s="1036"/>
      <c r="EX14" s="1037"/>
      <c r="EY14" s="1038"/>
      <c r="FB14" s="1033"/>
      <c r="FC14" s="1034"/>
      <c r="FD14" s="1034"/>
      <c r="FE14" s="1034"/>
      <c r="FF14" s="1034"/>
      <c r="FG14" s="1034"/>
      <c r="FH14" s="1034"/>
      <c r="FI14" s="976" t="n">
        <f aca="false">Посуточная!NU14</f>
        <v>0</v>
      </c>
      <c r="FJ14" s="976" t="n">
        <f aca="false">Посуточная!NV14</f>
        <v>0</v>
      </c>
      <c r="FK14" s="976" t="n">
        <f aca="false">Посуточная!NW14</f>
        <v>0</v>
      </c>
      <c r="FL14" s="976" t="n">
        <f aca="false">Посуточная!NX14</f>
        <v>0</v>
      </c>
      <c r="FM14" s="976" t="n">
        <f aca="false">Посуточная!NY14</f>
        <v>0</v>
      </c>
      <c r="FN14" s="976" t="n">
        <f aca="false">Посуточная!NZ14</f>
        <v>0</v>
      </c>
      <c r="FO14" s="976" t="n">
        <f aca="false">Посуточная!OA14</f>
        <v>0</v>
      </c>
      <c r="FP14" s="1027" t="n">
        <f aca="false">COUNTIF(FB14:FH14,"&lt;&gt;0")-COUNTIF(FB14:FH14,"")</f>
        <v>0</v>
      </c>
      <c r="FQ14" s="1028" t="n">
        <f aca="false">COUNTIF(FI14:FO14,"&lt;&gt;0")-COUNTIF(FI14:FO14,"")</f>
        <v>0</v>
      </c>
      <c r="FR14" s="979"/>
      <c r="FS14" s="979"/>
      <c r="FT14" s="1001" t="n">
        <f aca="false">Посуточная!OO14</f>
        <v>0</v>
      </c>
      <c r="FU14" s="1002" t="n">
        <f aca="false">Посуточная!OP14</f>
        <v>0</v>
      </c>
      <c r="FV14" s="1002" t="n">
        <f aca="false">Посуточная!OQ14</f>
        <v>0</v>
      </c>
      <c r="FW14" s="1002" t="n">
        <f aca="false">Посуточная!OR14</f>
        <v>0</v>
      </c>
      <c r="FX14" s="1002" t="n">
        <f aca="false">Посуточная!OS14</f>
        <v>0</v>
      </c>
      <c r="FY14" s="1002" t="n">
        <f aca="false">Посуточная!OT14</f>
        <v>0</v>
      </c>
      <c r="FZ14" s="1003" t="n">
        <f aca="false">Посуточная!OU14</f>
        <v>0</v>
      </c>
      <c r="GA14" s="993" t="n">
        <f aca="false">Посуточная!PP14</f>
        <v>0</v>
      </c>
      <c r="GB14" s="993" t="n">
        <f aca="false">Посуточная!PQ14</f>
        <v>0</v>
      </c>
      <c r="GC14" s="993" t="n">
        <f aca="false">Посуточная!PR14</f>
        <v>0</v>
      </c>
      <c r="GD14" s="993" t="n">
        <f aca="false">Посуточная!PS14</f>
        <v>0</v>
      </c>
      <c r="GE14" s="993" t="n">
        <f aca="false">Посуточная!PT14</f>
        <v>0</v>
      </c>
      <c r="GF14" s="993" t="n">
        <f aca="false">Посуточная!PU14</f>
        <v>0</v>
      </c>
      <c r="GG14" s="993" t="n">
        <f aca="false">Посуточная!PV14</f>
        <v>0</v>
      </c>
      <c r="GH14" s="1027" t="n">
        <f aca="false">COUNTIF(FT14:FZ14,"&lt;&gt;0")-COUNTIF(FT14:FZ14,"")</f>
        <v>-7</v>
      </c>
      <c r="GI14" s="1028" t="n">
        <f aca="false">COUNTIF(GA14:GG14,"&lt;&gt;0")-COUNTIF(GA14:GG14,"")</f>
        <v>0</v>
      </c>
      <c r="GJ14" s="979"/>
      <c r="GK14" s="979"/>
      <c r="GL14" s="1039" t="n">
        <f aca="false">Посуточная!QH14</f>
        <v>0</v>
      </c>
      <c r="GM14" s="1040" t="n">
        <f aca="false">Посуточная!QI14</f>
        <v>0</v>
      </c>
      <c r="GN14" s="1040" t="n">
        <f aca="false">Посуточная!QJ14</f>
        <v>0</v>
      </c>
      <c r="GO14" s="1040" t="n">
        <f aca="false">Посуточная!QK14</f>
        <v>0</v>
      </c>
      <c r="GP14" s="1040" t="n">
        <f aca="false">Посуточная!QL14</f>
        <v>0</v>
      </c>
      <c r="GQ14" s="1040" t="n">
        <f aca="false">Посуточная!QM14</f>
        <v>0</v>
      </c>
      <c r="GR14" s="1040" t="n">
        <f aca="false">Посуточная!QN14</f>
        <v>0</v>
      </c>
      <c r="GS14" s="1006" t="n">
        <f aca="false">Посуточная!QV14</f>
        <v>0</v>
      </c>
      <c r="GT14" s="1006" t="n">
        <f aca="false">Посуточная!QW14</f>
        <v>0</v>
      </c>
      <c r="GU14" s="1006" t="n">
        <f aca="false">Посуточная!QX14</f>
        <v>0</v>
      </c>
      <c r="GV14" s="1006" t="n">
        <f aca="false">Посуточная!QY14</f>
        <v>0</v>
      </c>
      <c r="GW14" s="1006" t="n">
        <f aca="false">Посуточная!QZ14</f>
        <v>0</v>
      </c>
      <c r="GX14" s="1006" t="n">
        <f aca="false">Посуточная!RA14</f>
        <v>0</v>
      </c>
      <c r="GY14" s="1006" t="n">
        <f aca="false">Посуточная!RB14</f>
        <v>0</v>
      </c>
      <c r="GZ14" s="1027" t="n">
        <f aca="false">COUNTIF(GL14:GR14,"&lt;&gt;0")-COUNTIF(GL14:GR14,"")</f>
        <v>-7</v>
      </c>
      <c r="HA14" s="1028" t="n">
        <f aca="false">COUNTIF(GS14:GY14,"&lt;&gt;0")-COUNTIF(GS14:GY14,"")</f>
        <v>0</v>
      </c>
      <c r="HB14" s="979"/>
      <c r="HC14" s="979"/>
      <c r="HD14" s="1041" t="n">
        <f aca="false">Посуточная!RN14</f>
        <v>0</v>
      </c>
      <c r="HE14" s="1042" t="n">
        <f aca="false">Посуточная!RO14</f>
        <v>0</v>
      </c>
      <c r="HF14" s="1042" t="n">
        <f aca="false">Посуточная!RP14</f>
        <v>0</v>
      </c>
      <c r="HG14" s="1042" t="n">
        <f aca="false">Посуточная!RQ14</f>
        <v>0</v>
      </c>
      <c r="HH14" s="1042" t="n">
        <f aca="false">Посуточная!RR14</f>
        <v>0</v>
      </c>
      <c r="HI14" s="1042" t="n">
        <f aca="false">Посуточная!RS14</f>
        <v>0</v>
      </c>
      <c r="HJ14" s="1042" t="n">
        <f aca="false">Посуточная!RT14</f>
        <v>0</v>
      </c>
      <c r="HK14" s="993" t="n">
        <f aca="false">Посуточная!SB14</f>
        <v>0</v>
      </c>
      <c r="HL14" s="993" t="n">
        <f aca="false">Посуточная!SC14</f>
        <v>0</v>
      </c>
      <c r="HM14" s="993" t="n">
        <f aca="false">Посуточная!SD14</f>
        <v>0</v>
      </c>
      <c r="HN14" s="993" t="n">
        <f aca="false">Посуточная!SE14</f>
        <v>0</v>
      </c>
      <c r="HO14" s="993" t="n">
        <f aca="false">Посуточная!SF14</f>
        <v>0</v>
      </c>
      <c r="HP14" s="993" t="n">
        <f aca="false">Посуточная!SG14</f>
        <v>0</v>
      </c>
      <c r="HQ14" s="993" t="n">
        <f aca="false">Посуточная!SH14</f>
        <v>0</v>
      </c>
      <c r="HR14" s="1027" t="n">
        <f aca="false">COUNTIF(HD14:HJ14,"&lt;&gt;0")-COUNTIF(HD14:HJ14,"")</f>
        <v>-7</v>
      </c>
      <c r="HS14" s="1028" t="n">
        <f aca="false">COUNTIF(HK14:HQ14,"&lt;&gt;0")-COUNTIF(HK14:HQ14,"")</f>
        <v>0</v>
      </c>
      <c r="HT14" s="979"/>
      <c r="HU14" s="979"/>
      <c r="HV14" s="1030" t="n">
        <f aca="false">SUMIF(FB6:HU6,"итого гр.",FB14:HU14)</f>
        <v>0</v>
      </c>
      <c r="HW14" s="1028" t="n">
        <f aca="false">SUMIF(FB6:HU6,"итого фк.",FB14:HU14)</f>
        <v>0</v>
      </c>
      <c r="HX14" s="979"/>
      <c r="HY14" s="979"/>
      <c r="HZ14" s="1031"/>
      <c r="IA14" s="1032"/>
      <c r="IB14" s="979"/>
      <c r="IC14" s="979"/>
      <c r="ID14" s="1001" t="n">
        <f aca="false">Посуточная!SY14</f>
        <v>0</v>
      </c>
      <c r="IE14" s="1002" t="n">
        <f aca="false">Посуточная!SZ14</f>
        <v>0</v>
      </c>
      <c r="IF14" s="1002" t="n">
        <f aca="false">Посуточная!TA14</f>
        <v>0</v>
      </c>
      <c r="IG14" s="1002" t="n">
        <f aca="false">Посуточная!TB14</f>
        <v>0</v>
      </c>
      <c r="IH14" s="993" t="n">
        <f aca="false">Посуточная!TG14</f>
        <v>0</v>
      </c>
      <c r="II14" s="993" t="n">
        <f aca="false">Посуточная!TH14</f>
        <v>0</v>
      </c>
      <c r="IJ14" s="993" t="n">
        <f aca="false">Посуточная!TI14</f>
        <v>0</v>
      </c>
      <c r="IK14" s="993" t="n">
        <f aca="false">Посуточная!TJ14</f>
        <v>0</v>
      </c>
      <c r="IL14" s="1027"/>
      <c r="IM14" s="1028"/>
      <c r="IP14" s="1043"/>
      <c r="IQ14" s="1044"/>
      <c r="IT14" s="1043"/>
      <c r="IU14" s="1045"/>
      <c r="IV14" s="1046"/>
      <c r="IW14" s="1046"/>
      <c r="IX14" s="1045"/>
      <c r="IY14" s="1045"/>
      <c r="IZ14" s="1046"/>
      <c r="JA14" s="1046"/>
      <c r="JB14" s="1045"/>
      <c r="JC14" s="1045"/>
      <c r="JD14" s="1046"/>
      <c r="JE14" s="1046"/>
      <c r="JF14" s="1047" t="n">
        <f aca="false">SUMIF(IP6:JE6,"итого гр.",IP14:JE14)</f>
        <v>0</v>
      </c>
      <c r="JG14" s="1038" t="n">
        <f aca="false">SUMIF($IP$6:$JE$6,"итого фк.",IP14:JE14)</f>
        <v>0</v>
      </c>
      <c r="JH14" s="1018"/>
      <c r="JJ14" s="1037"/>
      <c r="JK14" s="1038"/>
      <c r="JN14" s="1037"/>
      <c r="JO14" s="1038"/>
      <c r="JR14" s="1043"/>
      <c r="JS14" s="1044"/>
      <c r="JV14" s="1037"/>
      <c r="JW14" s="1038"/>
      <c r="JZ14" s="1047"/>
      <c r="KA14" s="1047"/>
      <c r="KD14" s="1047"/>
      <c r="KE14" s="1047"/>
      <c r="KH14" s="1123"/>
      <c r="KI14" s="1021"/>
      <c r="KJ14" s="1025"/>
      <c r="KL14" s="1047"/>
      <c r="KM14" s="1047"/>
      <c r="KN14" s="1048"/>
      <c r="KO14" s="1123"/>
      <c r="KP14" s="1023"/>
      <c r="KQ14" s="1024"/>
      <c r="KT14" s="1025" t="n">
        <v>8</v>
      </c>
      <c r="KU14" s="924" t="n">
        <v>41</v>
      </c>
      <c r="KV14" s="1125"/>
      <c r="KX14" s="921" t="n">
        <v>8</v>
      </c>
      <c r="KY14" s="924" t="n">
        <v>7254</v>
      </c>
      <c r="LA14" s="1026" t="n">
        <f aca="false">JW30</f>
        <v>116.233</v>
      </c>
      <c r="LB14" s="1026"/>
      <c r="LC14" s="1026" t="n">
        <f aca="false">FA30</f>
        <v>43.865</v>
      </c>
      <c r="LG14" s="924" t="n">
        <f aca="false">IF(R14="",0,R14+LG11)</f>
        <v>0</v>
      </c>
      <c r="LH14" s="924" t="n">
        <f aca="false">IF(S14="",0,S14+LH11)</f>
        <v>0</v>
      </c>
      <c r="LI14" s="924" t="n">
        <f aca="false">IF(AJ14="",0,AJ14+LI11)</f>
        <v>0</v>
      </c>
      <c r="LJ14" s="924" t="n">
        <f aca="false">IF(AK14="",0,AK14+LJ11)</f>
        <v>0</v>
      </c>
      <c r="LK14" s="924" t="n">
        <f aca="false">IF(AV14="",0,AV14+LK11)</f>
        <v>0</v>
      </c>
      <c r="LL14" s="924" t="n">
        <f aca="false">IF(AW14="",0,AW14+LL11)</f>
        <v>0</v>
      </c>
      <c r="LM14" s="924" t="n">
        <f aca="false">IF(BH14="",0,BH14+LM11)</f>
        <v>0</v>
      </c>
      <c r="LN14" s="924" t="n">
        <f aca="false">IF(BI14="",0,BI14+LN11)</f>
        <v>0</v>
      </c>
      <c r="LO14" s="924" t="n">
        <f aca="false">IF(CB14="",0,CB14+LO11)</f>
        <v>0</v>
      </c>
      <c r="LP14" s="924" t="n">
        <f aca="false">IF(CC14="",0,CC14+LP11)</f>
        <v>0</v>
      </c>
      <c r="LQ14" s="924" t="n">
        <f aca="false">IF(CN14="",0,CN14+LQ11)</f>
        <v>0</v>
      </c>
      <c r="LR14" s="924" t="n">
        <f aca="false">IF(CO14="",0,CO14+LR11)</f>
        <v>0</v>
      </c>
      <c r="LS14" s="924" t="n">
        <f aca="false">IF(DR14="",0,DR14+LS11)</f>
        <v>0</v>
      </c>
      <c r="LT14" s="924" t="n">
        <f aca="false">IF(DS14="",0,DS14+LT11)</f>
        <v>0</v>
      </c>
      <c r="LU14" s="924" t="n">
        <f aca="false">IF(DF14="",0,DF14+LU11)</f>
        <v>0</v>
      </c>
      <c r="LV14" s="924" t="n">
        <f aca="false">IF(DG14="",0,DG14+LV11)</f>
        <v>0</v>
      </c>
      <c r="LW14" s="924" t="n">
        <f aca="false">IF(HT14="",0,HT14+LW11)</f>
        <v>0</v>
      </c>
      <c r="LX14" s="924" t="n">
        <f aca="false">IF(HU14="",0,HU14+LX11)</f>
        <v>0</v>
      </c>
      <c r="LY14" s="924" t="n">
        <f aca="false">IF(JN14="",0,JN14)</f>
        <v>0</v>
      </c>
      <c r="LZ14" s="924" t="n">
        <f aca="false">IF(JO14="",0,JO14)</f>
        <v>0</v>
      </c>
      <c r="MA14" s="924" t="n">
        <f aca="false">IF(EV14="",0,EV14+MA11)</f>
        <v>0</v>
      </c>
      <c r="MB14" s="924" t="n">
        <f aca="false">IF(EW14="",0,EW14+MB11)</f>
        <v>0</v>
      </c>
      <c r="MC14" s="924" t="n">
        <f aca="false">IF(JJ14="",0,JJ14+MC11)</f>
        <v>0</v>
      </c>
      <c r="MD14" s="924" t="n">
        <f aca="false">IF(JK14="",0,JK14+MD11)</f>
        <v>0</v>
      </c>
      <c r="ME14" s="924" t="n">
        <f aca="false">IF(KO14="",0,KO14+ME11)</f>
        <v>0</v>
      </c>
      <c r="MF14" s="924" t="n">
        <f aca="false">IF(KP14="",0,KP14+MF11)</f>
        <v>0</v>
      </c>
      <c r="MG14" s="924" t="n">
        <f aca="false">IFERROR(ME14/$A12,0)</f>
        <v>0</v>
      </c>
      <c r="MH14" s="924" t="n">
        <f aca="false">IFERROR(MF14/$A12,0)</f>
        <v>0</v>
      </c>
      <c r="MI14" s="924" t="n">
        <f aca="false">IF(JT14="",0,JT14+MI11)</f>
        <v>0</v>
      </c>
      <c r="MJ14" s="924" t="n">
        <f aca="false">IF(JU14="",0,JU14+MJ11)</f>
        <v>0</v>
      </c>
      <c r="MK14" s="924" t="n">
        <f aca="false">IF(LG14&gt;0,0,P14+MK11)</f>
        <v>-14</v>
      </c>
      <c r="ML14" s="924" t="n">
        <f aca="false">IF(LH14&gt;0,0,Q14+ML11)</f>
        <v>0</v>
      </c>
      <c r="MM14" s="924" t="n">
        <f aca="false">IF(LI14&gt;0,0,AH14+MM11)</f>
        <v>-21</v>
      </c>
      <c r="MN14" s="924" t="n">
        <f aca="false">IF(LJ14&gt;0,0,AI14+MN11)</f>
        <v>0</v>
      </c>
      <c r="MO14" s="924" t="n">
        <f aca="false">IF(LK14&gt;0,0,AT14+MO11)</f>
        <v>-12</v>
      </c>
      <c r="MP14" s="924" t="n">
        <f aca="false">IF(LL14&gt;0,0,AU14+MP11)</f>
        <v>0</v>
      </c>
      <c r="MQ14" s="924" t="n">
        <f aca="false">IF(LM14&gt;0,0,BF14+MQ11)</f>
        <v>-8</v>
      </c>
      <c r="MR14" s="924" t="n">
        <f aca="false">IF(LN14&gt;0,0,BG14+MR11)</f>
        <v>0</v>
      </c>
      <c r="MS14" s="924" t="n">
        <f aca="false">IF(LO14&gt;0,0,BZ14+MS11)</f>
        <v>-8</v>
      </c>
      <c r="MT14" s="924" t="n">
        <f aca="false">IF(LP14&gt;0,0,CA14+MT11)</f>
        <v>0</v>
      </c>
      <c r="MU14" s="924" t="n">
        <f aca="false">IF(LQ14&gt;0,0,CL14+MU11)</f>
        <v>-8</v>
      </c>
      <c r="MV14" s="924" t="n">
        <f aca="false">IF(LR14&gt;0,0,CM14+MV11)</f>
        <v>0</v>
      </c>
      <c r="MW14" s="924" t="n">
        <f aca="false">IF(LS14&gt;0,0,DP14+MW11)</f>
        <v>-12</v>
      </c>
      <c r="MX14" s="924" t="n">
        <f aca="false">IF(LT14&gt;0,0,DQ14+MX11)</f>
        <v>0</v>
      </c>
      <c r="MY14" s="924" t="n">
        <f aca="false">IF(LU14&gt;0,0,DD14+MY11)</f>
        <v>-14</v>
      </c>
      <c r="MZ14" s="924" t="n">
        <f aca="false">IFERROR(IF(LV14&gt;0,0,DE14+MZ11),0)</f>
        <v>0</v>
      </c>
      <c r="NA14" s="924" t="n">
        <f aca="false">IF(LW14&gt;0,0,HR14+NA11)</f>
        <v>-7</v>
      </c>
      <c r="NB14" s="924" t="n">
        <f aca="false">IFERROR(IF(LX14&gt;0,0,HS14+NB11),0)</f>
        <v>1</v>
      </c>
      <c r="NC14" s="924"/>
      <c r="ND14" s="924"/>
      <c r="NE14" s="924"/>
    </row>
    <row r="15" customFormat="false" ht="15" hidden="false" customHeight="false" outlineLevel="0" collapsed="false">
      <c r="A15" s="1092"/>
      <c r="B15" s="1049" t="n">
        <f aca="false">Посуточная!J15</f>
        <v>0</v>
      </c>
      <c r="C15" s="1050" t="n">
        <f aca="false">Посуточная!K15</f>
        <v>0</v>
      </c>
      <c r="D15" s="1050" t="n">
        <f aca="false">Посуточная!L15</f>
        <v>0</v>
      </c>
      <c r="E15" s="1050" t="n">
        <f aca="false">Посуточная!M15</f>
        <v>0</v>
      </c>
      <c r="F15" s="1050" t="n">
        <f aca="false">Посуточная!N15</f>
        <v>0</v>
      </c>
      <c r="G15" s="1050" t="n">
        <f aca="false">Посуточная!O15</f>
        <v>0</v>
      </c>
      <c r="H15" s="1050" t="n">
        <f aca="false">Посуточная!P15</f>
        <v>0</v>
      </c>
      <c r="I15" s="1051" t="n">
        <f aca="false">Посуточная!AA15</f>
        <v>0</v>
      </c>
      <c r="J15" s="1051" t="n">
        <f aca="false">Посуточная!AB15</f>
        <v>0</v>
      </c>
      <c r="K15" s="1051" t="n">
        <f aca="false">Посуточная!AC15</f>
        <v>0</v>
      </c>
      <c r="L15" s="1051" t="n">
        <f aca="false">Посуточная!AD15</f>
        <v>0</v>
      </c>
      <c r="M15" s="1051" t="n">
        <f aca="false">Посуточная!AE15</f>
        <v>0</v>
      </c>
      <c r="N15" s="1051" t="n">
        <f aca="false">Посуточная!AF15</f>
        <v>0</v>
      </c>
      <c r="O15" s="1051" t="n">
        <f aca="false">Посуточная!AG15</f>
        <v>0</v>
      </c>
      <c r="P15" s="1052" t="n">
        <f aca="false">SUBTOTAL(9, B15:H15)</f>
        <v>0</v>
      </c>
      <c r="Q15" s="1053" t="n">
        <f aca="false">SUBTOTAL(9, I15:O15)</f>
        <v>0</v>
      </c>
      <c r="R15" s="979" t="n">
        <f aca="false">SUM(P15,R12)</f>
        <v>0</v>
      </c>
      <c r="S15" s="979" t="n">
        <f aca="false">SUM(Q15,S12)</f>
        <v>0</v>
      </c>
      <c r="T15" s="1054" t="n">
        <f aca="false">Посуточная!AS15</f>
        <v>0</v>
      </c>
      <c r="U15" s="1050" t="n">
        <f aca="false">Посуточная!AT15</f>
        <v>0</v>
      </c>
      <c r="V15" s="1050" t="n">
        <f aca="false">Посуточная!AU15</f>
        <v>0</v>
      </c>
      <c r="W15" s="1050" t="n">
        <f aca="false">Посуточная!AV15</f>
        <v>0</v>
      </c>
      <c r="X15" s="1050" t="n">
        <f aca="false">Посуточная!AW15</f>
        <v>0</v>
      </c>
      <c r="Y15" s="1050" t="n">
        <f aca="false">Посуточная!AX15</f>
        <v>0</v>
      </c>
      <c r="Z15" s="1050" t="n">
        <f aca="false">Посуточная!AY15</f>
        <v>0</v>
      </c>
      <c r="AA15" s="1051" t="n">
        <f aca="false">Посуточная!BG15</f>
        <v>0</v>
      </c>
      <c r="AB15" s="1051" t="n">
        <f aca="false">Посуточная!BH15</f>
        <v>0</v>
      </c>
      <c r="AC15" s="1051" t="n">
        <f aca="false">Посуточная!BI15</f>
        <v>0</v>
      </c>
      <c r="AD15" s="1051" t="n">
        <f aca="false">Посуточная!BJ15</f>
        <v>0</v>
      </c>
      <c r="AE15" s="1051" t="n">
        <f aca="false">Посуточная!BK15</f>
        <v>0</v>
      </c>
      <c r="AF15" s="1051" t="n">
        <f aca="false">Посуточная!BL15</f>
        <v>0</v>
      </c>
      <c r="AG15" s="1051" t="n">
        <f aca="false">Посуточная!BM15</f>
        <v>0</v>
      </c>
      <c r="AH15" s="1052" t="n">
        <f aca="false">SUBTOTAL(9, T15:Z15)</f>
        <v>0</v>
      </c>
      <c r="AI15" s="1053" t="n">
        <f aca="false">SUBTOTAL(9, AA15:AG15)</f>
        <v>0</v>
      </c>
      <c r="AJ15" s="979" t="n">
        <f aca="false">SUM(AH15,AJ12)</f>
        <v>0</v>
      </c>
      <c r="AK15" s="979" t="n">
        <f aca="false">SUM(AI15,AK12)</f>
        <v>0</v>
      </c>
      <c r="AL15" s="1054" t="n">
        <f aca="false">Посуточная!BV15</f>
        <v>0</v>
      </c>
      <c r="AM15" s="1050" t="n">
        <f aca="false">Посуточная!BW15</f>
        <v>0</v>
      </c>
      <c r="AN15" s="1050" t="n">
        <f aca="false">Посуточная!BX15</f>
        <v>0</v>
      </c>
      <c r="AO15" s="1050" t="n">
        <f aca="false">Посуточная!BY15</f>
        <v>0</v>
      </c>
      <c r="AP15" s="1051" t="n">
        <f aca="false">Посуточная!CD15</f>
        <v>0</v>
      </c>
      <c r="AQ15" s="1051" t="n">
        <f aca="false">Посуточная!CE15</f>
        <v>0</v>
      </c>
      <c r="AR15" s="1051" t="n">
        <f aca="false">Посуточная!CF15</f>
        <v>0</v>
      </c>
      <c r="AS15" s="1051" t="n">
        <f aca="false">Посуточная!CG15</f>
        <v>0</v>
      </c>
      <c r="AT15" s="1052" t="n">
        <f aca="false">SUBTOTAL(9, AL15:AO15)</f>
        <v>0</v>
      </c>
      <c r="AU15" s="1053" t="n">
        <f aca="false">SUBTOTAL(9, AP15:AS15)</f>
        <v>0</v>
      </c>
      <c r="AV15" s="979" t="n">
        <f aca="false">SUM(AT15,AV12)</f>
        <v>0</v>
      </c>
      <c r="AW15" s="979" t="n">
        <f aca="false">SUM(AU15,AW12)</f>
        <v>0</v>
      </c>
      <c r="AX15" s="1054" t="n">
        <f aca="false">Посуточная!CP15</f>
        <v>0</v>
      </c>
      <c r="AY15" s="1050" t="n">
        <f aca="false">Посуточная!CQ15</f>
        <v>0</v>
      </c>
      <c r="AZ15" s="1050" t="n">
        <f aca="false">Посуточная!CR15</f>
        <v>0</v>
      </c>
      <c r="BA15" s="1050" t="n">
        <f aca="false">Посуточная!CS15</f>
        <v>0</v>
      </c>
      <c r="BB15" s="1051" t="n">
        <f aca="false">Посуточная!CX15</f>
        <v>0</v>
      </c>
      <c r="BC15" s="1051" t="n">
        <f aca="false">Посуточная!CY15</f>
        <v>0</v>
      </c>
      <c r="BD15" s="1051" t="n">
        <f aca="false">Посуточная!CZ15</f>
        <v>0</v>
      </c>
      <c r="BE15" s="1051" t="n">
        <f aca="false">Посуточная!DA15</f>
        <v>0</v>
      </c>
      <c r="BF15" s="1052" t="n">
        <f aca="false">SUBTOTAL(9, AX15:BA15)</f>
        <v>0</v>
      </c>
      <c r="BG15" s="1053" t="n">
        <f aca="false">SUBTOTAL(9, BB15:BE15)</f>
        <v>0</v>
      </c>
      <c r="BH15" s="979" t="n">
        <f aca="false">SUM(BF15,BH12)</f>
        <v>0</v>
      </c>
      <c r="BI15" s="979" t="n">
        <f aca="false">SUM(BG15,BI12)</f>
        <v>0</v>
      </c>
      <c r="BJ15" s="1056" t="n">
        <f aca="false">SUMIF(B6:BI6,"итого гр.",B15:BI15)</f>
        <v>0</v>
      </c>
      <c r="BK15" s="1053" t="n">
        <f aca="false">SUMIF(B6:BI6,"итого фк.",B15:BI15)</f>
        <v>0</v>
      </c>
      <c r="BL15" s="979" t="n">
        <f aca="false">SUM(BJ15,BL12)</f>
        <v>0</v>
      </c>
      <c r="BM15" s="979" t="n">
        <f aca="false">SUM(BK15,BM12)</f>
        <v>0</v>
      </c>
      <c r="BN15" s="1057" t="n">
        <f aca="false">BL15</f>
        <v>0</v>
      </c>
      <c r="BO15" s="1058" t="n">
        <f aca="false">BM15</f>
        <v>0</v>
      </c>
      <c r="BP15" s="979"/>
      <c r="BQ15" s="979"/>
      <c r="BR15" s="1059" t="n">
        <f aca="false">Посуточная!DR15</f>
        <v>0</v>
      </c>
      <c r="BS15" s="1060" t="n">
        <f aca="false">Посуточная!DS15</f>
        <v>0</v>
      </c>
      <c r="BT15" s="1060" t="n">
        <f aca="false">Посуточная!DT15</f>
        <v>0</v>
      </c>
      <c r="BU15" s="1060" t="n">
        <f aca="false">Посуточная!DU15</f>
        <v>0</v>
      </c>
      <c r="BV15" s="1051" t="n">
        <f aca="false">Посуточная!DZ15</f>
        <v>0</v>
      </c>
      <c r="BW15" s="1051" t="n">
        <f aca="false">Посуточная!EA15</f>
        <v>0</v>
      </c>
      <c r="BX15" s="1051" t="n">
        <f aca="false">Посуточная!EB15</f>
        <v>0</v>
      </c>
      <c r="BY15" s="1051" t="n">
        <f aca="false">Посуточная!EC15</f>
        <v>0</v>
      </c>
      <c r="BZ15" s="1027" t="n">
        <f aca="false">SUBTOTAL(9, BR15:BU15)</f>
        <v>0</v>
      </c>
      <c r="CA15" s="1053" t="n">
        <f aca="false">SUBTOTAL(9, BV15:BY15)</f>
        <v>0</v>
      </c>
      <c r="CB15" s="979" t="n">
        <f aca="false">SUM(BZ15,CB12)</f>
        <v>0</v>
      </c>
      <c r="CC15" s="979" t="n">
        <f aca="false">SUM(CA15,CC12)</f>
        <v>0</v>
      </c>
      <c r="CD15" s="1059" t="n">
        <f aca="false">Посуточная!EO15</f>
        <v>0</v>
      </c>
      <c r="CE15" s="1060" t="n">
        <f aca="false">Посуточная!EP15</f>
        <v>0</v>
      </c>
      <c r="CF15" s="1060" t="n">
        <f aca="false">Посуточная!EQ15</f>
        <v>0</v>
      </c>
      <c r="CG15" s="1060" t="n">
        <f aca="false">Посуточная!ER15</f>
        <v>0</v>
      </c>
      <c r="CH15" s="1051" t="n">
        <f aca="false">Посуточная!EZ15</f>
        <v>0</v>
      </c>
      <c r="CI15" s="1051" t="n">
        <f aca="false">Посуточная!FA15</f>
        <v>0</v>
      </c>
      <c r="CJ15" s="1051" t="n">
        <f aca="false">Посуточная!FB15</f>
        <v>0</v>
      </c>
      <c r="CK15" s="1051" t="n">
        <f aca="false">Посуточная!FC15</f>
        <v>0</v>
      </c>
      <c r="CL15" s="1052" t="n">
        <f aca="false">SUBTOTAL(9, CD15:CG15)</f>
        <v>0</v>
      </c>
      <c r="CM15" s="1053" t="n">
        <f aca="false">SUBTOTAL(9, CH15:CK15)</f>
        <v>0</v>
      </c>
      <c r="CN15" s="979" t="n">
        <f aca="false">SUM(CL15,CN12)</f>
        <v>0</v>
      </c>
      <c r="CO15" s="979" t="n">
        <f aca="false">SUM(CM15,CO12)</f>
        <v>0</v>
      </c>
      <c r="CP15" s="1054" t="n">
        <f aca="false">Посуточная!GN15</f>
        <v>0</v>
      </c>
      <c r="CQ15" s="1050" t="n">
        <f aca="false">Посуточная!GO15</f>
        <v>0</v>
      </c>
      <c r="CR15" s="1050" t="n">
        <f aca="false">Посуточная!GP15</f>
        <v>0</v>
      </c>
      <c r="CS15" s="1050" t="n">
        <f aca="false">Посуточная!GQ15</f>
        <v>0</v>
      </c>
      <c r="CT15" s="1050" t="n">
        <f aca="false">Посуточная!GR15</f>
        <v>0</v>
      </c>
      <c r="CU15" s="1050" t="n">
        <f aca="false">Посуточная!GS15</f>
        <v>0</v>
      </c>
      <c r="CV15" s="1050" t="n">
        <f aca="false">Посуточная!GT15</f>
        <v>0</v>
      </c>
      <c r="CW15" s="1051" t="n">
        <f aca="false">Посуточная!HP15</f>
        <v>0</v>
      </c>
      <c r="CX15" s="1051" t="n">
        <f aca="false">Посуточная!HQ15</f>
        <v>0</v>
      </c>
      <c r="CY15" s="1051" t="n">
        <f aca="false">Посуточная!HR15</f>
        <v>0</v>
      </c>
      <c r="CZ15" s="1051" t="n">
        <f aca="false">Посуточная!HS15</f>
        <v>0</v>
      </c>
      <c r="DA15" s="1051" t="n">
        <f aca="false">Посуточная!HT15</f>
        <v>0</v>
      </c>
      <c r="DB15" s="1051" t="n">
        <f aca="false">Посуточная!HU15</f>
        <v>0</v>
      </c>
      <c r="DC15" s="1051" t="n">
        <f aca="false">Посуточная!HV15</f>
        <v>0</v>
      </c>
      <c r="DD15" s="1052" t="n">
        <f aca="false">SUBTOTAL(9, CP15:CV15)</f>
        <v>0</v>
      </c>
      <c r="DE15" s="1053" t="n">
        <f aca="false">SUBTOTAL(9, CW15:DC15)</f>
        <v>0</v>
      </c>
      <c r="DF15" s="979" t="n">
        <f aca="false">SUM(DD15,DF12)</f>
        <v>0</v>
      </c>
      <c r="DG15" s="979" t="n">
        <f aca="false">SUM(DE15,DG12)</f>
        <v>0</v>
      </c>
      <c r="DH15" s="1061" t="n">
        <f aca="false">Посуточная!IE15</f>
        <v>0</v>
      </c>
      <c r="DI15" s="1062" t="n">
        <f aca="false">Посуточная!IF15</f>
        <v>0</v>
      </c>
      <c r="DJ15" s="1062" t="n">
        <f aca="false">Посуточная!IG15</f>
        <v>0</v>
      </c>
      <c r="DK15" s="1060" t="n">
        <f aca="false">Посуточная!IH15</f>
        <v>0</v>
      </c>
      <c r="DL15" s="1051" t="n">
        <f aca="false">Посуточная!IM15</f>
        <v>0</v>
      </c>
      <c r="DM15" s="1063" t="n">
        <f aca="false">Посуточная!IN15</f>
        <v>0</v>
      </c>
      <c r="DN15" s="1063" t="n">
        <f aca="false">Посуточная!IO15</f>
        <v>0</v>
      </c>
      <c r="DO15" s="1063" t="n">
        <f aca="false">Посуточная!IP15</f>
        <v>0</v>
      </c>
      <c r="DP15" s="1055" t="n">
        <f aca="false">SUBTOTAL(9, DH15:DK15)</f>
        <v>0</v>
      </c>
      <c r="DQ15" s="1053" t="n">
        <f aca="false">SUBTOTAL(9, DL15:DO15)</f>
        <v>0</v>
      </c>
      <c r="DR15" s="921" t="n">
        <f aca="false">SUM(DP15,DR12)</f>
        <v>0</v>
      </c>
      <c r="DS15" s="921" t="n">
        <f aca="false">SUM(DQ15,DS12)</f>
        <v>0</v>
      </c>
      <c r="DT15" s="1065"/>
      <c r="DU15" s="1066"/>
      <c r="DV15" s="1066"/>
      <c r="DW15" s="1066"/>
      <c r="DX15" s="1066"/>
      <c r="DY15" s="1066"/>
      <c r="DZ15" s="1066"/>
      <c r="EA15" s="1051" t="n">
        <f aca="false">Посуточная!KQ15</f>
        <v>0</v>
      </c>
      <c r="EB15" s="1051" t="n">
        <f aca="false">Посуточная!KR15</f>
        <v>0</v>
      </c>
      <c r="EC15" s="1051" t="n">
        <f aca="false">Посуточная!KS15</f>
        <v>0</v>
      </c>
      <c r="ED15" s="1051" t="n">
        <f aca="false">Посуточная!KT15</f>
        <v>0</v>
      </c>
      <c r="EE15" s="1051" t="n">
        <f aca="false">Посуточная!KU15</f>
        <v>0</v>
      </c>
      <c r="EF15" s="1051" t="n">
        <f aca="false">Посуточная!KV15</f>
        <v>0</v>
      </c>
      <c r="EG15" s="1051" t="n">
        <f aca="false">Посуточная!KW15</f>
        <v>0</v>
      </c>
      <c r="EH15" s="1052" t="n">
        <f aca="false">SUBTOTAL(9, DT15:DZ15)</f>
        <v>0</v>
      </c>
      <c r="EI15" s="1124" t="n">
        <f aca="false">SUBTOTAL(9, EA15:EG15)</f>
        <v>0</v>
      </c>
      <c r="EJ15" s="979" t="n">
        <f aca="false">SUM(EH15,EJ12)</f>
        <v>0</v>
      </c>
      <c r="EK15" s="1067" t="n">
        <f aca="false">SUM(EI15,EK12)</f>
        <v>28.865</v>
      </c>
      <c r="EL15" s="1056" t="n">
        <f aca="false">SUMIF(BR6:EK6,"итого гр.",BR15:EK15)</f>
        <v>0</v>
      </c>
      <c r="EM15" s="1053" t="n">
        <f aca="false">SUMIF(BR6:EK6,"итого фк.",BR15:EK15)</f>
        <v>0</v>
      </c>
      <c r="EN15" s="979" t="n">
        <f aca="false">SUM(EL15,EN12)</f>
        <v>0</v>
      </c>
      <c r="EO15" s="979" t="n">
        <f aca="false">SUM(EM15,EO12)</f>
        <v>28.865</v>
      </c>
      <c r="EP15" s="1057" t="n">
        <f aca="false">EN15</f>
        <v>0</v>
      </c>
      <c r="EQ15" s="1058" t="n">
        <f aca="false">EO15</f>
        <v>28.865</v>
      </c>
      <c r="ES15" s="1068"/>
      <c r="ET15" s="1069" t="n">
        <v>71.8</v>
      </c>
      <c r="EU15" s="1070"/>
      <c r="EV15" s="921" t="n">
        <f aca="false">ET15</f>
        <v>71.8</v>
      </c>
      <c r="EW15" s="921" t="n">
        <f aca="false">EU15</f>
        <v>0</v>
      </c>
      <c r="EX15" s="1071" t="n">
        <f aca="false">SUM(BJ15,EL15,ET15)</f>
        <v>71.8</v>
      </c>
      <c r="EY15" s="1072" t="n">
        <f aca="false">SUM(BK15,EM15,EU15)</f>
        <v>0</v>
      </c>
      <c r="EZ15" s="921" t="n">
        <f aca="false">SUM(BL15,EN15,EV15)</f>
        <v>71.8</v>
      </c>
      <c r="FA15" s="921" t="n">
        <f aca="false">SUM(BM15,EO15,EW15)</f>
        <v>28.865</v>
      </c>
      <c r="FB15" s="1065" t="n">
        <v>38.6</v>
      </c>
      <c r="FC15" s="1066"/>
      <c r="FD15" s="1066"/>
      <c r="FE15" s="1066"/>
      <c r="FF15" s="1066"/>
      <c r="FG15" s="1066"/>
      <c r="FH15" s="1066"/>
      <c r="FI15" s="1051" t="n">
        <f aca="false">Посуточная!NU15</f>
        <v>0</v>
      </c>
      <c r="FJ15" s="1051" t="n">
        <f aca="false">Посуточная!NV15</f>
        <v>0</v>
      </c>
      <c r="FK15" s="1051" t="n">
        <f aca="false">Посуточная!NW15</f>
        <v>0</v>
      </c>
      <c r="FL15" s="1051" t="n">
        <f aca="false">Посуточная!NX15</f>
        <v>0</v>
      </c>
      <c r="FM15" s="1051" t="n">
        <f aca="false">Посуточная!NY15</f>
        <v>0</v>
      </c>
      <c r="FN15" s="1051" t="n">
        <f aca="false">Посуточная!NZ15</f>
        <v>0</v>
      </c>
      <c r="FO15" s="1051" t="n">
        <f aca="false">Посуточная!OA15</f>
        <v>0</v>
      </c>
      <c r="FP15" s="1052" t="n">
        <f aca="false">SUBTOTAL(9, FB15:FH15)</f>
        <v>38.6</v>
      </c>
      <c r="FQ15" s="1124" t="n">
        <f aca="false">SUBTOTAL(9, FI15:FO15)</f>
        <v>0</v>
      </c>
      <c r="FR15" s="979" t="n">
        <f aca="false">SUM(FP15,FR12)</f>
        <v>38.6</v>
      </c>
      <c r="FS15" s="979" t="n">
        <f aca="false">SUM(FQ15,FS12)</f>
        <v>8.888</v>
      </c>
      <c r="FT15" s="1073" t="n">
        <f aca="false">Посуточная!OO15</f>
        <v>0</v>
      </c>
      <c r="FU15" s="1074" t="n">
        <f aca="false">Посуточная!OP15</f>
        <v>0</v>
      </c>
      <c r="FV15" s="1074" t="n">
        <f aca="false">Посуточная!OQ15</f>
        <v>0</v>
      </c>
      <c r="FW15" s="1074" t="n">
        <f aca="false">Посуточная!OR15</f>
        <v>0</v>
      </c>
      <c r="FX15" s="1074" t="n">
        <f aca="false">Посуточная!OS15</f>
        <v>0</v>
      </c>
      <c r="FY15" s="1074" t="n">
        <f aca="false">Посуточная!OT15</f>
        <v>0</v>
      </c>
      <c r="FZ15" s="1075" t="n">
        <f aca="false">Посуточная!OU15</f>
        <v>0</v>
      </c>
      <c r="GA15" s="1063" t="n">
        <f aca="false">Посуточная!PP15</f>
        <v>0</v>
      </c>
      <c r="GB15" s="1063" t="n">
        <f aca="false">Посуточная!PQ15</f>
        <v>0</v>
      </c>
      <c r="GC15" s="1063" t="n">
        <f aca="false">Посуточная!PR15</f>
        <v>0</v>
      </c>
      <c r="GD15" s="1063" t="n">
        <f aca="false">Посуточная!PS15</f>
        <v>0</v>
      </c>
      <c r="GE15" s="1063" t="n">
        <f aca="false">Посуточная!PT15</f>
        <v>0</v>
      </c>
      <c r="GF15" s="1063" t="n">
        <f aca="false">Посуточная!PU15</f>
        <v>0</v>
      </c>
      <c r="GG15" s="1063" t="n">
        <f aca="false">Посуточная!PV15</f>
        <v>0</v>
      </c>
      <c r="GH15" s="1052" t="n">
        <f aca="false">SUBTOTAL(9, FT15:FZ15)</f>
        <v>0</v>
      </c>
      <c r="GI15" s="1053" t="n">
        <f aca="false">SUBTOTAL(9, GA15:GG15)</f>
        <v>0</v>
      </c>
      <c r="GJ15" s="979" t="n">
        <f aca="false">SUM(GH15,GJ12)</f>
        <v>0</v>
      </c>
      <c r="GK15" s="979" t="n">
        <f aca="false">SUM(GI15,GK12)</f>
        <v>0</v>
      </c>
      <c r="GL15" s="1076" t="n">
        <f aca="false">Посуточная!QH15</f>
        <v>0</v>
      </c>
      <c r="GM15" s="1077" t="n">
        <f aca="false">Посуточная!QI15</f>
        <v>0</v>
      </c>
      <c r="GN15" s="1077" t="n">
        <f aca="false">Посуточная!QJ15</f>
        <v>0</v>
      </c>
      <c r="GO15" s="1077" t="n">
        <f aca="false">Посуточная!QK15</f>
        <v>0</v>
      </c>
      <c r="GP15" s="1077" t="n">
        <f aca="false">Посуточная!QL15</f>
        <v>0</v>
      </c>
      <c r="GQ15" s="1077" t="n">
        <f aca="false">Посуточная!QM15</f>
        <v>0</v>
      </c>
      <c r="GR15" s="1077" t="n">
        <f aca="false">Посуточная!QN15</f>
        <v>0</v>
      </c>
      <c r="GS15" s="1078" t="n">
        <f aca="false">Посуточная!QV15</f>
        <v>0</v>
      </c>
      <c r="GT15" s="1078" t="n">
        <f aca="false">Посуточная!QW15</f>
        <v>0</v>
      </c>
      <c r="GU15" s="1078" t="n">
        <f aca="false">Посуточная!QX15</f>
        <v>0</v>
      </c>
      <c r="GV15" s="1078" t="n">
        <f aca="false">Посуточная!QY15</f>
        <v>0</v>
      </c>
      <c r="GW15" s="1078" t="n">
        <f aca="false">Посуточная!QZ15</f>
        <v>0</v>
      </c>
      <c r="GX15" s="1078" t="n">
        <f aca="false">Посуточная!RA15</f>
        <v>0</v>
      </c>
      <c r="GY15" s="1078" t="n">
        <f aca="false">Посуточная!RB15</f>
        <v>0</v>
      </c>
      <c r="GZ15" s="1052" t="n">
        <f aca="false">SUBTOTAL(9, GL15:GR15)</f>
        <v>0</v>
      </c>
      <c r="HA15" s="1053" t="n">
        <f aca="false">SUBTOTAL(9, GS15:GY15)</f>
        <v>0</v>
      </c>
      <c r="HB15" s="979" t="n">
        <f aca="false">SUM(GZ15,HB12)</f>
        <v>0</v>
      </c>
      <c r="HC15" s="979" t="n">
        <f aca="false">SUM(HA15,HC12)</f>
        <v>0</v>
      </c>
      <c r="HD15" s="1079" t="n">
        <f aca="false">Посуточная!RN15</f>
        <v>0</v>
      </c>
      <c r="HE15" s="1080" t="n">
        <f aca="false">Посуточная!RO15</f>
        <v>0</v>
      </c>
      <c r="HF15" s="1080" t="n">
        <f aca="false">Посуточная!RP15</f>
        <v>0</v>
      </c>
      <c r="HG15" s="1080" t="n">
        <f aca="false">Посуточная!RQ15</f>
        <v>0</v>
      </c>
      <c r="HH15" s="1080" t="n">
        <f aca="false">Посуточная!RR15</f>
        <v>0</v>
      </c>
      <c r="HI15" s="1080" t="n">
        <f aca="false">Посуточная!RS15</f>
        <v>0</v>
      </c>
      <c r="HJ15" s="1080" t="n">
        <f aca="false">Посуточная!RT15</f>
        <v>0</v>
      </c>
      <c r="HK15" s="1063" t="n">
        <f aca="false">Посуточная!SB15</f>
        <v>0</v>
      </c>
      <c r="HL15" s="1063" t="n">
        <f aca="false">Посуточная!SC15</f>
        <v>0</v>
      </c>
      <c r="HM15" s="1063" t="n">
        <f aca="false">Посуточная!SD15</f>
        <v>0</v>
      </c>
      <c r="HN15" s="1063" t="n">
        <f aca="false">Посуточная!SE15</f>
        <v>0</v>
      </c>
      <c r="HO15" s="1063" t="n">
        <f aca="false">Посуточная!SF15</f>
        <v>0</v>
      </c>
      <c r="HP15" s="1063" t="n">
        <f aca="false">Посуточная!SG15</f>
        <v>0</v>
      </c>
      <c r="HQ15" s="1063" t="n">
        <f aca="false">Посуточная!SH15</f>
        <v>0</v>
      </c>
      <c r="HR15" s="1052" t="n">
        <f aca="false">SUBTOTAL(9, HD15:HJ15)</f>
        <v>0</v>
      </c>
      <c r="HS15" s="1053" t="n">
        <f aca="false">SUBTOTAL(9, HK15:HQ15)</f>
        <v>0</v>
      </c>
      <c r="HT15" s="979" t="n">
        <f aca="false">SUM(HR15,HT12)</f>
        <v>0</v>
      </c>
      <c r="HU15" s="979" t="n">
        <f aca="false">SUM(HS15,HU12)</f>
        <v>28.865</v>
      </c>
      <c r="HV15" s="1056" t="n">
        <f aca="false">SUMIF(FB6:HU6,"итого гр.",FB15:HU15)</f>
        <v>38.6</v>
      </c>
      <c r="HW15" s="1053" t="n">
        <f aca="false">SUMIF(FB6:HU6,"итого фк.",FB15:HU15)</f>
        <v>0</v>
      </c>
      <c r="HX15" s="979" t="n">
        <f aca="false">SUM(HV15,HX12)</f>
        <v>38.6</v>
      </c>
      <c r="HY15" s="979" t="n">
        <f aca="false">SUM(HW15,HY12)</f>
        <v>37.753</v>
      </c>
      <c r="HZ15" s="1057" t="n">
        <f aca="false">HX15</f>
        <v>38.6</v>
      </c>
      <c r="IA15" s="1058" t="n">
        <f aca="false">HY15</f>
        <v>37.753</v>
      </c>
      <c r="IB15" s="979"/>
      <c r="IC15" s="1081"/>
      <c r="ID15" s="1073" t="n">
        <f aca="false">Посуточная!SY15</f>
        <v>0</v>
      </c>
      <c r="IE15" s="1074" t="n">
        <f aca="false">Посуточная!SZ15</f>
        <v>0</v>
      </c>
      <c r="IF15" s="1074" t="n">
        <f aca="false">Посуточная!TA15</f>
        <v>0</v>
      </c>
      <c r="IG15" s="1074" t="n">
        <f aca="false">Посуточная!TB15</f>
        <v>0</v>
      </c>
      <c r="IH15" s="1063" t="n">
        <f aca="false">Посуточная!TG15</f>
        <v>0</v>
      </c>
      <c r="II15" s="1063" t="n">
        <f aca="false">Посуточная!TH15</f>
        <v>0</v>
      </c>
      <c r="IJ15" s="1063" t="n">
        <f aca="false">Посуточная!TI15</f>
        <v>0</v>
      </c>
      <c r="IK15" s="1063" t="n">
        <f aca="false">Посуточная!TJ15</f>
        <v>0</v>
      </c>
      <c r="IL15" s="1052" t="n">
        <f aca="false">SUBTOTAL(9, ID15:IG15)</f>
        <v>0</v>
      </c>
      <c r="IM15" s="1053" t="n">
        <f aca="false">SUBTOTAL(9, IH15:IK15)</f>
        <v>0</v>
      </c>
      <c r="IN15" s="1064" t="n">
        <f aca="false">IN12+IL15</f>
        <v>0</v>
      </c>
      <c r="IO15" s="1064" t="n">
        <f aca="false">IO12+IM15</f>
        <v>0</v>
      </c>
      <c r="IP15" s="1082"/>
      <c r="IQ15" s="1083"/>
      <c r="IT15" s="1082"/>
      <c r="IU15" s="1084"/>
      <c r="IV15" s="1046"/>
      <c r="IW15" s="1046"/>
      <c r="IX15" s="1084"/>
      <c r="IY15" s="1084"/>
      <c r="IZ15" s="1046"/>
      <c r="JA15" s="1046"/>
      <c r="JB15" s="1084"/>
      <c r="JC15" s="1084"/>
      <c r="JD15" s="1046" t="n">
        <f aca="false">JB15</f>
        <v>0</v>
      </c>
      <c r="JE15" s="1046" t="n">
        <f aca="false">JC15</f>
        <v>0</v>
      </c>
      <c r="JF15" s="1085" t="n">
        <f aca="false">SUMIF(IP6:JE6,"итого гр.",IP15:JE15)</f>
        <v>0</v>
      </c>
      <c r="JG15" s="1072" t="n">
        <f aca="false">SUMIF($IP$6:$JE$6,"итого фк.",IP15:JE15)</f>
        <v>0</v>
      </c>
      <c r="JH15" s="1018" t="n">
        <f aca="false">JF15</f>
        <v>0</v>
      </c>
      <c r="JI15" s="921" t="n">
        <f aca="false">JG15</f>
        <v>0</v>
      </c>
      <c r="JJ15" s="1071"/>
      <c r="JK15" s="1072" t="n">
        <f aca="false">0-10</f>
        <v>-10</v>
      </c>
      <c r="JN15" s="1071" t="n">
        <f aca="false">$JN$9+JN12</f>
        <v>33.18</v>
      </c>
      <c r="JO15" s="1072" t="n">
        <f aca="false">$JO$9+JO12</f>
        <v>33.18</v>
      </c>
      <c r="JP15" s="921" t="n">
        <f aca="false">JN15</f>
        <v>33.18</v>
      </c>
      <c r="JQ15" s="921" t="n">
        <f aca="false">JO15</f>
        <v>33.18</v>
      </c>
      <c r="JR15" s="1082"/>
      <c r="JS15" s="1083"/>
      <c r="JT15" s="921" t="n">
        <f aca="false">SUM(JR15,JT12)</f>
        <v>0</v>
      </c>
      <c r="JU15" s="921" t="n">
        <f aca="false">SUM(JS15,JU12)</f>
        <v>0</v>
      </c>
      <c r="JV15" s="1071" t="n">
        <f aca="false">SUM(HZ15,JF15,JJ15,JN15,JR15,IN15)</f>
        <v>71.78</v>
      </c>
      <c r="JW15" s="1072" t="n">
        <f aca="false">SUM(IA15,JG15,JK15,JO15,JS15,IO15)</f>
        <v>60.933</v>
      </c>
      <c r="JX15" s="921" t="n">
        <f aca="false">SUM(IB15,JH15,JL15,JP15,JT15)</f>
        <v>33.18</v>
      </c>
      <c r="JY15" s="921" t="n">
        <f aca="false">SUM(IC15,JI15,JM15,JQ15,JU15)</f>
        <v>33.18</v>
      </c>
      <c r="JZ15" s="1085"/>
      <c r="KA15" s="1085"/>
      <c r="KB15" s="921" t="n">
        <f aca="false">JZ15</f>
        <v>0</v>
      </c>
      <c r="KC15" s="921" t="n">
        <f aca="false">KA15</f>
        <v>0</v>
      </c>
      <c r="KD15" s="1085"/>
      <c r="KE15" s="1085"/>
      <c r="KF15" s="921" t="n">
        <f aca="false">KD15</f>
        <v>0</v>
      </c>
      <c r="KH15" s="1088" t="n">
        <v>7200.033</v>
      </c>
      <c r="KI15" s="1089" t="n">
        <f aca="false">IF(A13&lt;=KX$4,VLOOKUP(A13,$KX$6:$LC$37,2,FALSE()),SUM($KY$4,FA15,-JW15)-SUM($LC$4,-$LA$4))-KQ15</f>
        <v>7228.977</v>
      </c>
      <c r="KJ15" s="1025"/>
      <c r="KL15" s="1085"/>
      <c r="KM15" s="1085" t="n">
        <f aca="false">KL15-KL12</f>
        <v>0</v>
      </c>
      <c r="KN15" s="1090"/>
      <c r="KO15" s="1088" t="n">
        <v>58.605</v>
      </c>
      <c r="KP15" s="1091" t="n">
        <f aca="false">IF(A13&lt;=KX$4,VLOOKUP(A13,$KT$6:$KU$37,2,FALSE()),SUM($KP$2,-EK15,FS15,-KQ15))</f>
        <v>40.577</v>
      </c>
      <c r="KQ15" s="1024"/>
      <c r="KR15" s="1068" t="n">
        <f aca="false">KI15-KH15</f>
        <v>28.9440000000004</v>
      </c>
      <c r="KT15" s="1025" t="n">
        <v>9</v>
      </c>
      <c r="KU15" s="1125" t="n">
        <v>40.577</v>
      </c>
      <c r="KV15" s="1125"/>
      <c r="KX15" s="921" t="n">
        <v>9</v>
      </c>
      <c r="KY15" s="924" t="n">
        <v>7246.668</v>
      </c>
      <c r="LA15" s="1026" t="n">
        <f aca="false">JW33</f>
        <v>127.293</v>
      </c>
      <c r="LB15" s="1026"/>
      <c r="LC15" s="1026" t="n">
        <f aca="false">FA33</f>
        <v>43.865</v>
      </c>
      <c r="LE15" s="1068"/>
      <c r="LG15" s="924" t="n">
        <f aca="false">IF(R15="",0,R15+LG12)</f>
        <v>0</v>
      </c>
      <c r="LH15" s="924" t="n">
        <f aca="false">IF(S15="",0,S15+LH12)</f>
        <v>0</v>
      </c>
      <c r="LI15" s="924" t="n">
        <f aca="false">IF(AJ15="",0,AJ15+LI12)</f>
        <v>0</v>
      </c>
      <c r="LJ15" s="924" t="n">
        <f aca="false">IF(AK15="",0,AK15+LJ12)</f>
        <v>0</v>
      </c>
      <c r="LK15" s="924" t="n">
        <f aca="false">IF(AV15="",0,AV15+LK12)</f>
        <v>0</v>
      </c>
      <c r="LL15" s="924" t="n">
        <f aca="false">IF(AW15="",0,AW15+LL12)</f>
        <v>0</v>
      </c>
      <c r="LM15" s="924" t="n">
        <f aca="false">IF(BH15="",0,BH15+LM12)</f>
        <v>0</v>
      </c>
      <c r="LN15" s="924" t="n">
        <f aca="false">IF(BI15="",0,BI15+LN12)</f>
        <v>0</v>
      </c>
      <c r="LO15" s="924" t="n">
        <f aca="false">IF(CB15="",0,CB15+LO12)</f>
        <v>0</v>
      </c>
      <c r="LP15" s="924" t="n">
        <f aca="false">IF(CC15="",0,CC15+LP12)</f>
        <v>0</v>
      </c>
      <c r="LQ15" s="924" t="n">
        <f aca="false">IF(CN15="",0,CN15+LQ12)</f>
        <v>0</v>
      </c>
      <c r="LR15" s="924" t="n">
        <f aca="false">IF(CO15="",0,CO15+LR12)</f>
        <v>0</v>
      </c>
      <c r="LS15" s="924" t="n">
        <f aca="false">IF(DR15="",0,DR15+LS12)</f>
        <v>0</v>
      </c>
      <c r="LT15" s="924" t="n">
        <f aca="false">IF(DS15="",0,DS15+LT12)</f>
        <v>0</v>
      </c>
      <c r="LU15" s="924" t="n">
        <f aca="false">IF(DF15="",0,DF15+LU12)</f>
        <v>0</v>
      </c>
      <c r="LV15" s="924" t="n">
        <f aca="false">IF(DG15="",0,DG15+LV12)</f>
        <v>0</v>
      </c>
      <c r="LW15" s="924" t="n">
        <f aca="false">IF(HT15="",0,HT15+LW12)</f>
        <v>0</v>
      </c>
      <c r="LX15" s="924" t="n">
        <f aca="false">IF(HU15="",0,HU15+LX12)</f>
        <v>57.73</v>
      </c>
      <c r="LY15" s="924" t="n">
        <f aca="false">IF(JN15="",0,JN15)</f>
        <v>33.18</v>
      </c>
      <c r="LZ15" s="924" t="n">
        <f aca="false">IF(JO15="",0,JO15)</f>
        <v>33.18</v>
      </c>
      <c r="MA15" s="924" t="n">
        <f aca="false">IF(EV15="",0,EV15+MA12)</f>
        <v>104.9</v>
      </c>
      <c r="MB15" s="924" t="n">
        <f aca="false">IF(EW15="",0,EW15+MB12)</f>
        <v>0</v>
      </c>
      <c r="MC15" s="924" t="n">
        <f aca="false">IF(JJ15="",0,JJ15+MC12)</f>
        <v>0</v>
      </c>
      <c r="MD15" s="924" t="n">
        <f aca="false">IF(JK15="",0,JK15+MD12)</f>
        <v>-3</v>
      </c>
      <c r="ME15" s="924" t="n">
        <f aca="false">IF(KO15="",0,KO15+ME12)</f>
        <v>98.615</v>
      </c>
      <c r="MF15" s="924" t="n">
        <f aca="false">IF(KP15="",0,KP15+MF12)</f>
        <v>141.708</v>
      </c>
      <c r="MG15" s="924" t="n">
        <f aca="false">IFERROR(ME15/$A13,0)</f>
        <v>32.8716666666667</v>
      </c>
      <c r="MH15" s="924" t="n">
        <f aca="false">IFERROR(MF15/$A13,0)</f>
        <v>47.236</v>
      </c>
      <c r="MI15" s="924" t="n">
        <f aca="false">IF(JT15="",0,JT15+MI12)</f>
        <v>0</v>
      </c>
      <c r="MJ15" s="924" t="n">
        <f aca="false">IF(JU15="",0,JU15+MJ12)</f>
        <v>0</v>
      </c>
      <c r="MK15" s="924" t="n">
        <f aca="false">IF(LG15&gt;0,0,P15+MK12)</f>
        <v>0</v>
      </c>
      <c r="ML15" s="924" t="n">
        <f aca="false">IF(LH15&gt;0,0,Q15+ML12)</f>
        <v>0</v>
      </c>
      <c r="MM15" s="924" t="n">
        <f aca="false">IF(LI15&gt;0,0,AH15+MM12)</f>
        <v>0</v>
      </c>
      <c r="MN15" s="924" t="n">
        <f aca="false">IF(LJ15&gt;0,0,AI15+MN12)</f>
        <v>0</v>
      </c>
      <c r="MO15" s="924" t="n">
        <f aca="false">IF(LK15&gt;0,0,AT15+MO12)</f>
        <v>0</v>
      </c>
      <c r="MP15" s="924" t="n">
        <f aca="false">IF(LL15&gt;0,0,AU15+MP12)</f>
        <v>0</v>
      </c>
      <c r="MQ15" s="924" t="n">
        <f aca="false">IF(LM15&gt;0,0,BF15+MQ12)</f>
        <v>0</v>
      </c>
      <c r="MR15" s="924" t="n">
        <f aca="false">IF(LN15&gt;0,0,BG15+MR12)</f>
        <v>0</v>
      </c>
      <c r="MS15" s="924" t="n">
        <f aca="false">IF(LO15&gt;0,0,BZ15+MS12)</f>
        <v>0</v>
      </c>
      <c r="MT15" s="924" t="n">
        <f aca="false">IF(LP15&gt;0,0,CA15+MT12)</f>
        <v>0</v>
      </c>
      <c r="MU15" s="924" t="n">
        <f aca="false">IF(LQ15&gt;0,0,CL15+MU12)</f>
        <v>0</v>
      </c>
      <c r="MV15" s="924" t="n">
        <f aca="false">IF(LR15&gt;0,0,CM15+MV12)</f>
        <v>0</v>
      </c>
      <c r="MW15" s="924" t="n">
        <f aca="false">IF(LS15&gt;0,0,DP15+MW12)</f>
        <v>0</v>
      </c>
      <c r="MX15" s="924" t="n">
        <f aca="false">IF(LT15&gt;0,0,DQ15+MX12)</f>
        <v>0</v>
      </c>
      <c r="MY15" s="924" t="n">
        <f aca="false">IF(LU15&gt;0,0,DD15+MY12)</f>
        <v>0</v>
      </c>
      <c r="MZ15" s="924" t="n">
        <f aca="false">IFERROR(IF(LV15&gt;0,0,DE15+MZ12),0)</f>
        <v>0</v>
      </c>
      <c r="NA15" s="924" t="n">
        <f aca="false">IF(LW15&gt;0,0,HR15+NA12)</f>
        <v>0</v>
      </c>
      <c r="NB15" s="924" t="n">
        <f aca="false">IFERROR(IF(LX15&gt;0,0,HS15+NB12),0)</f>
        <v>0</v>
      </c>
      <c r="NC15" s="924"/>
      <c r="ND15" s="924"/>
      <c r="NE15" s="924"/>
    </row>
    <row r="16" customFormat="false" ht="15" hidden="false" customHeight="false" outlineLevel="0" collapsed="false">
      <c r="A16" s="1092" t="n">
        <v>4</v>
      </c>
      <c r="B16" s="1093" t="n">
        <f aca="false">Посуточная!J16</f>
        <v>0</v>
      </c>
      <c r="C16" s="1094" t="n">
        <f aca="false">Посуточная!K16</f>
        <v>0</v>
      </c>
      <c r="D16" s="1094" t="n">
        <f aca="false">Посуточная!L16</f>
        <v>0</v>
      </c>
      <c r="E16" s="1094" t="n">
        <f aca="false">Посуточная!M16</f>
        <v>0</v>
      </c>
      <c r="F16" s="1094" t="n">
        <f aca="false">Посуточная!N16</f>
        <v>0</v>
      </c>
      <c r="G16" s="1094" t="n">
        <f aca="false">Посуточная!O16</f>
        <v>0</v>
      </c>
      <c r="H16" s="1094" t="n">
        <f aca="false">Посуточная!P16</f>
        <v>0</v>
      </c>
      <c r="I16" s="976" t="n">
        <f aca="false">Посуточная!AA16</f>
        <v>0</v>
      </c>
      <c r="J16" s="976" t="n">
        <f aca="false">Посуточная!AB16</f>
        <v>0</v>
      </c>
      <c r="K16" s="976" t="n">
        <f aca="false">Посуточная!AC16</f>
        <v>0</v>
      </c>
      <c r="L16" s="976" t="n">
        <f aca="false">Посуточная!AD16</f>
        <v>0</v>
      </c>
      <c r="M16" s="976" t="n">
        <f aca="false">Посуточная!AE16</f>
        <v>0</v>
      </c>
      <c r="N16" s="976" t="n">
        <f aca="false">Посуточная!AF16</f>
        <v>0</v>
      </c>
      <c r="O16" s="976" t="n">
        <f aca="false">Посуточная!AG16</f>
        <v>0</v>
      </c>
      <c r="P16" s="1095"/>
      <c r="Q16" s="1096"/>
      <c r="R16" s="979"/>
      <c r="S16" s="979"/>
      <c r="T16" s="990" t="n">
        <f aca="false">Посуточная!AS16</f>
        <v>0</v>
      </c>
      <c r="U16" s="975" t="n">
        <f aca="false">Посуточная!AT16</f>
        <v>0</v>
      </c>
      <c r="V16" s="975" t="n">
        <f aca="false">Посуточная!AU16</f>
        <v>0</v>
      </c>
      <c r="W16" s="975" t="n">
        <f aca="false">Посуточная!AV16</f>
        <v>0</v>
      </c>
      <c r="X16" s="975" t="n">
        <f aca="false">Посуточная!AW16</f>
        <v>0</v>
      </c>
      <c r="Y16" s="975" t="n">
        <f aca="false">Посуточная!AX16</f>
        <v>0</v>
      </c>
      <c r="Z16" s="975" t="n">
        <f aca="false">Посуточная!AY16</f>
        <v>0</v>
      </c>
      <c r="AA16" s="976" t="n">
        <f aca="false">Посуточная!BG16</f>
        <v>0</v>
      </c>
      <c r="AB16" s="976" t="n">
        <f aca="false">Посуточная!BH16</f>
        <v>0</v>
      </c>
      <c r="AC16" s="976" t="n">
        <f aca="false">Посуточная!BI16</f>
        <v>0</v>
      </c>
      <c r="AD16" s="976" t="n">
        <f aca="false">Посуточная!BJ16</f>
        <v>0</v>
      </c>
      <c r="AE16" s="976" t="n">
        <f aca="false">Посуточная!BK16</f>
        <v>0</v>
      </c>
      <c r="AF16" s="976" t="n">
        <f aca="false">Посуточная!BL16</f>
        <v>0</v>
      </c>
      <c r="AG16" s="976" t="n">
        <f aca="false">Посуточная!BM16</f>
        <v>0</v>
      </c>
      <c r="AH16" s="1095"/>
      <c r="AI16" s="1096"/>
      <c r="AJ16" s="979"/>
      <c r="AK16" s="979"/>
      <c r="AL16" s="990" t="n">
        <f aca="false">Посуточная!BV16</f>
        <v>0</v>
      </c>
      <c r="AM16" s="975" t="n">
        <f aca="false">Посуточная!BW16</f>
        <v>0</v>
      </c>
      <c r="AN16" s="975" t="n">
        <f aca="false">Посуточная!BX16</f>
        <v>0</v>
      </c>
      <c r="AO16" s="975" t="n">
        <f aca="false">Посуточная!BY16</f>
        <v>0</v>
      </c>
      <c r="AP16" s="976" t="n">
        <f aca="false">Посуточная!CD16</f>
        <v>0</v>
      </c>
      <c r="AQ16" s="976" t="n">
        <f aca="false">Посуточная!CE16</f>
        <v>0</v>
      </c>
      <c r="AR16" s="976" t="n">
        <f aca="false">Посуточная!CF16</f>
        <v>0</v>
      </c>
      <c r="AS16" s="976" t="n">
        <f aca="false">Посуточная!CG16</f>
        <v>0</v>
      </c>
      <c r="AT16" s="1095"/>
      <c r="AU16" s="1096"/>
      <c r="AV16" s="979"/>
      <c r="AW16" s="979"/>
      <c r="AX16" s="990" t="n">
        <f aca="false">Посуточная!CP16</f>
        <v>0</v>
      </c>
      <c r="AY16" s="975" t="n">
        <f aca="false">Посуточная!CQ16</f>
        <v>0</v>
      </c>
      <c r="AZ16" s="975" t="n">
        <f aca="false">Посуточная!CR16</f>
        <v>0</v>
      </c>
      <c r="BA16" s="975" t="n">
        <f aca="false">Посуточная!CS16</f>
        <v>0</v>
      </c>
      <c r="BB16" s="976" t="n">
        <f aca="false">Посуточная!CX16</f>
        <v>0</v>
      </c>
      <c r="BC16" s="976" t="n">
        <f aca="false">Посуточная!CY16</f>
        <v>0</v>
      </c>
      <c r="BD16" s="976" t="n">
        <f aca="false">Посуточная!CZ16</f>
        <v>0</v>
      </c>
      <c r="BE16" s="976" t="n">
        <f aca="false">Посуточная!DA16</f>
        <v>0</v>
      </c>
      <c r="BF16" s="1095"/>
      <c r="BG16" s="1096"/>
      <c r="BH16" s="979"/>
      <c r="BI16" s="979"/>
      <c r="BJ16" s="1097"/>
      <c r="BK16" s="1096"/>
      <c r="BL16" s="979"/>
      <c r="BM16" s="979"/>
      <c r="BN16" s="1098"/>
      <c r="BO16" s="1099"/>
      <c r="BP16" s="979"/>
      <c r="BQ16" s="979"/>
      <c r="BR16" s="988" t="n">
        <f aca="false">Посуточная!DR16</f>
        <v>0</v>
      </c>
      <c r="BS16" s="989" t="n">
        <f aca="false">Посуточная!DS16</f>
        <v>0</v>
      </c>
      <c r="BT16" s="989" t="n">
        <f aca="false">Посуточная!DT16</f>
        <v>0</v>
      </c>
      <c r="BU16" s="989" t="n">
        <f aca="false">Посуточная!DU16</f>
        <v>0</v>
      </c>
      <c r="BV16" s="976" t="n">
        <f aca="false">Посуточная!DZ16</f>
        <v>0</v>
      </c>
      <c r="BW16" s="976" t="n">
        <f aca="false">Посуточная!EA16</f>
        <v>0</v>
      </c>
      <c r="BX16" s="976" t="n">
        <f aca="false">Посуточная!EB16</f>
        <v>0</v>
      </c>
      <c r="BY16" s="976" t="n">
        <f aca="false">Посуточная!EC16</f>
        <v>0</v>
      </c>
      <c r="BZ16" s="1095"/>
      <c r="CA16" s="1096"/>
      <c r="CB16" s="979"/>
      <c r="CC16" s="979"/>
      <c r="CD16" s="1100" t="n">
        <f aca="false">Посуточная!EO16</f>
        <v>0</v>
      </c>
      <c r="CE16" s="1101" t="n">
        <f aca="false">Посуточная!EP16</f>
        <v>0</v>
      </c>
      <c r="CF16" s="1101" t="n">
        <f aca="false">Посуточная!EQ16</f>
        <v>0</v>
      </c>
      <c r="CG16" s="1101" t="n">
        <f aca="false">Посуточная!ER16</f>
        <v>0</v>
      </c>
      <c r="CH16" s="1000" t="n">
        <f aca="false">Посуточная!EZ16</f>
        <v>0</v>
      </c>
      <c r="CI16" s="1000" t="n">
        <f aca="false">Посуточная!FA16</f>
        <v>0</v>
      </c>
      <c r="CJ16" s="1000" t="n">
        <f aca="false">Посуточная!FB16</f>
        <v>0</v>
      </c>
      <c r="CK16" s="1000" t="n">
        <f aca="false">Посуточная!FC16</f>
        <v>0</v>
      </c>
      <c r="CL16" s="1095"/>
      <c r="CM16" s="1096"/>
      <c r="CN16" s="979"/>
      <c r="CO16" s="979"/>
      <c r="CP16" s="1102" t="n">
        <f aca="false">Посуточная!GN16</f>
        <v>0</v>
      </c>
      <c r="CQ16" s="1094" t="n">
        <f aca="false">Посуточная!GO16</f>
        <v>0</v>
      </c>
      <c r="CR16" s="1094" t="n">
        <f aca="false">Посуточная!GP16</f>
        <v>0</v>
      </c>
      <c r="CS16" s="1094" t="n">
        <f aca="false">Посуточная!GQ16</f>
        <v>0</v>
      </c>
      <c r="CT16" s="1094" t="n">
        <f aca="false">Посуточная!GR16</f>
        <v>0</v>
      </c>
      <c r="CU16" s="1094" t="n">
        <f aca="false">Посуточная!GS16</f>
        <v>0</v>
      </c>
      <c r="CV16" s="1094" t="n">
        <f aca="false">Посуточная!GT16</f>
        <v>0</v>
      </c>
      <c r="CW16" s="976" t="n">
        <f aca="false">Посуточная!HP16</f>
        <v>0</v>
      </c>
      <c r="CX16" s="976" t="n">
        <f aca="false">Посуточная!HQ16</f>
        <v>0</v>
      </c>
      <c r="CY16" s="976" t="n">
        <f aca="false">Посуточная!HR16</f>
        <v>0</v>
      </c>
      <c r="CZ16" s="976" t="n">
        <f aca="false">Посуточная!HS16</f>
        <v>0</v>
      </c>
      <c r="DA16" s="976" t="n">
        <f aca="false">Посуточная!HT16</f>
        <v>0</v>
      </c>
      <c r="DB16" s="976" t="n">
        <f aca="false">Посуточная!HU16</f>
        <v>0</v>
      </c>
      <c r="DC16" s="976" t="n">
        <f aca="false">Посуточная!HV16</f>
        <v>0</v>
      </c>
      <c r="DD16" s="1095"/>
      <c r="DE16" s="1096"/>
      <c r="DF16" s="979"/>
      <c r="DG16" s="979"/>
      <c r="DH16" s="1103" t="n">
        <f aca="false">Посуточная!IE16</f>
        <v>0</v>
      </c>
      <c r="DI16" s="1104" t="n">
        <f aca="false">Посуточная!IF16</f>
        <v>0</v>
      </c>
      <c r="DJ16" s="1104" t="n">
        <f aca="false">Посуточная!IG16</f>
        <v>0</v>
      </c>
      <c r="DK16" s="1101" t="n">
        <f aca="false">Посуточная!IH16</f>
        <v>0</v>
      </c>
      <c r="DL16" s="976" t="n">
        <f aca="false">Посуточная!IM16</f>
        <v>0</v>
      </c>
      <c r="DM16" s="993" t="n">
        <f aca="false">Посуточная!IN16</f>
        <v>0</v>
      </c>
      <c r="DN16" s="1105" t="n">
        <f aca="false">Посуточная!IO16</f>
        <v>0</v>
      </c>
      <c r="DO16" s="1105" t="n">
        <f aca="false">Посуточная!IP16</f>
        <v>0</v>
      </c>
      <c r="DP16" s="1106"/>
      <c r="DQ16" s="1096"/>
      <c r="DT16" s="1107"/>
      <c r="DU16" s="1108"/>
      <c r="DV16" s="1108"/>
      <c r="DW16" s="1108"/>
      <c r="DX16" s="1108"/>
      <c r="DY16" s="1108"/>
      <c r="DZ16" s="1108"/>
      <c r="EA16" s="976" t="n">
        <f aca="false">Посуточная!KQ16</f>
        <v>0</v>
      </c>
      <c r="EB16" s="976" t="n">
        <f aca="false">Посуточная!KR16</f>
        <v>0</v>
      </c>
      <c r="EC16" s="976" t="n">
        <f aca="false">Посуточная!KS16</f>
        <v>0</v>
      </c>
      <c r="ED16" s="976" t="n">
        <f aca="false">Посуточная!KT16</f>
        <v>0</v>
      </c>
      <c r="EE16" s="976" t="n">
        <f aca="false">Посуточная!KU16</f>
        <v>0</v>
      </c>
      <c r="EF16" s="976" t="n">
        <f aca="false">Посуточная!KV16</f>
        <v>0</v>
      </c>
      <c r="EG16" s="976" t="n">
        <f aca="false">Посуточная!KW16</f>
        <v>0</v>
      </c>
      <c r="EH16" s="1095"/>
      <c r="EI16" s="1096"/>
      <c r="EJ16" s="979"/>
      <c r="EK16" s="979"/>
      <c r="EL16" s="1097"/>
      <c r="EM16" s="1096"/>
      <c r="EN16" s="979"/>
      <c r="EO16" s="979"/>
      <c r="EP16" s="1098"/>
      <c r="EQ16" s="1099"/>
      <c r="ET16" s="1109"/>
      <c r="EU16" s="1110"/>
      <c r="EX16" s="1111"/>
      <c r="EY16" s="1017"/>
      <c r="FB16" s="1107"/>
      <c r="FC16" s="1108"/>
      <c r="FD16" s="1108"/>
      <c r="FE16" s="1108"/>
      <c r="FF16" s="1108"/>
      <c r="FG16" s="1108"/>
      <c r="FH16" s="1108"/>
      <c r="FI16" s="1000" t="n">
        <f aca="false">Посуточная!NU16</f>
        <v>0</v>
      </c>
      <c r="FJ16" s="1000" t="n">
        <f aca="false">Посуточная!NV16</f>
        <v>0</v>
      </c>
      <c r="FK16" s="1000" t="n">
        <f aca="false">Посуточная!NW16</f>
        <v>0</v>
      </c>
      <c r="FL16" s="1000" t="n">
        <f aca="false">Посуточная!NX16</f>
        <v>0</v>
      </c>
      <c r="FM16" s="1000" t="n">
        <f aca="false">Посуточная!NY16</f>
        <v>0</v>
      </c>
      <c r="FN16" s="1000" t="n">
        <f aca="false">Посуточная!NZ16</f>
        <v>0</v>
      </c>
      <c r="FO16" s="1000" t="n">
        <f aca="false">Посуточная!OA16</f>
        <v>0</v>
      </c>
      <c r="FP16" s="1095"/>
      <c r="FQ16" s="1096"/>
      <c r="FR16" s="979"/>
      <c r="FS16" s="979"/>
      <c r="FT16" s="1112" t="n">
        <f aca="false">Посуточная!OO16</f>
        <v>0</v>
      </c>
      <c r="FU16" s="1113" t="n">
        <f aca="false">Посуточная!OP16</f>
        <v>0</v>
      </c>
      <c r="FV16" s="1113" t="n">
        <f aca="false">Посуточная!OQ16</f>
        <v>0</v>
      </c>
      <c r="FW16" s="1113" t="n">
        <f aca="false">Посуточная!OR16</f>
        <v>0</v>
      </c>
      <c r="FX16" s="1113" t="n">
        <f aca="false">Посуточная!OS16</f>
        <v>0</v>
      </c>
      <c r="FY16" s="1113" t="n">
        <f aca="false">Посуточная!OT16</f>
        <v>0</v>
      </c>
      <c r="FZ16" s="1114" t="n">
        <f aca="false">Посуточная!OU16</f>
        <v>0</v>
      </c>
      <c r="GA16" s="1105" t="n">
        <f aca="false">Посуточная!PP16</f>
        <v>0</v>
      </c>
      <c r="GB16" s="1105" t="n">
        <f aca="false">Посуточная!PQ16</f>
        <v>0</v>
      </c>
      <c r="GC16" s="1105" t="n">
        <f aca="false">Посуточная!PR16</f>
        <v>0</v>
      </c>
      <c r="GD16" s="1105" t="n">
        <f aca="false">Посуточная!PS16</f>
        <v>0</v>
      </c>
      <c r="GE16" s="1105" t="n">
        <f aca="false">Посуточная!PT16</f>
        <v>0</v>
      </c>
      <c r="GF16" s="1105" t="n">
        <f aca="false">Посуточная!PU16</f>
        <v>0</v>
      </c>
      <c r="GG16" s="1105" t="n">
        <f aca="false">Посуточная!PV16</f>
        <v>0</v>
      </c>
      <c r="GH16" s="1095"/>
      <c r="GI16" s="1096"/>
      <c r="GJ16" s="979"/>
      <c r="GK16" s="979"/>
      <c r="GL16" s="1039" t="n">
        <f aca="false">Посуточная!QH16</f>
        <v>0</v>
      </c>
      <c r="GM16" s="1040" t="n">
        <f aca="false">Посуточная!QI16</f>
        <v>0</v>
      </c>
      <c r="GN16" s="1040" t="n">
        <f aca="false">Посуточная!QJ16</f>
        <v>0</v>
      </c>
      <c r="GO16" s="1040" t="n">
        <f aca="false">Посуточная!QK16</f>
        <v>0</v>
      </c>
      <c r="GP16" s="1040" t="n">
        <f aca="false">Посуточная!QL16</f>
        <v>0</v>
      </c>
      <c r="GQ16" s="1040" t="n">
        <f aca="false">Посуточная!QM16</f>
        <v>0</v>
      </c>
      <c r="GR16" s="1040" t="n">
        <f aca="false">Посуточная!QN16</f>
        <v>0</v>
      </c>
      <c r="GS16" s="1006" t="n">
        <f aca="false">Посуточная!QV16</f>
        <v>0</v>
      </c>
      <c r="GT16" s="1006" t="n">
        <f aca="false">Посуточная!QW16</f>
        <v>0</v>
      </c>
      <c r="GU16" s="1006" t="n">
        <f aca="false">Посуточная!QX16</f>
        <v>0</v>
      </c>
      <c r="GV16" s="1006" t="n">
        <f aca="false">Посуточная!QY16</f>
        <v>0</v>
      </c>
      <c r="GW16" s="1006" t="n">
        <f aca="false">Посуточная!QZ16</f>
        <v>0</v>
      </c>
      <c r="GX16" s="1006" t="n">
        <f aca="false">Посуточная!RA16</f>
        <v>0</v>
      </c>
      <c r="GY16" s="1006" t="n">
        <f aca="false">Посуточная!RB16</f>
        <v>0</v>
      </c>
      <c r="GZ16" s="1095"/>
      <c r="HA16" s="1096"/>
      <c r="HB16" s="979"/>
      <c r="HC16" s="979"/>
      <c r="HD16" s="1041" t="n">
        <f aca="false">Посуточная!RN16</f>
        <v>0</v>
      </c>
      <c r="HE16" s="1042" t="n">
        <f aca="false">Посуточная!RO16</f>
        <v>0</v>
      </c>
      <c r="HF16" s="1042" t="n">
        <f aca="false">Посуточная!RP16</f>
        <v>0</v>
      </c>
      <c r="HG16" s="1042" t="n">
        <f aca="false">Посуточная!RQ16</f>
        <v>0</v>
      </c>
      <c r="HH16" s="1042" t="n">
        <f aca="false">Посуточная!RR16</f>
        <v>0</v>
      </c>
      <c r="HI16" s="1042" t="n">
        <f aca="false">Посуточная!RS16</f>
        <v>0</v>
      </c>
      <c r="HJ16" s="1042" t="n">
        <f aca="false">Посуточная!RT16</f>
        <v>0</v>
      </c>
      <c r="HK16" s="993" t="n">
        <f aca="false">Посуточная!SB16</f>
        <v>0</v>
      </c>
      <c r="HL16" s="993" t="n">
        <f aca="false">Посуточная!SC16</f>
        <v>0</v>
      </c>
      <c r="HM16" s="993" t="n">
        <f aca="false">Посуточная!SD16</f>
        <v>0</v>
      </c>
      <c r="HN16" s="993" t="n">
        <f aca="false">Посуточная!SE16</f>
        <v>0</v>
      </c>
      <c r="HO16" s="993" t="n">
        <f aca="false">Посуточная!SF16</f>
        <v>0</v>
      </c>
      <c r="HP16" s="993" t="n">
        <f aca="false">Посуточная!SG16</f>
        <v>0</v>
      </c>
      <c r="HQ16" s="993" t="n">
        <f aca="false">Посуточная!SH16</f>
        <v>0</v>
      </c>
      <c r="HR16" s="1095"/>
      <c r="HS16" s="1096"/>
      <c r="HT16" s="979"/>
      <c r="HU16" s="979"/>
      <c r="HV16" s="1097"/>
      <c r="HW16" s="1096"/>
      <c r="HX16" s="979"/>
      <c r="HY16" s="979"/>
      <c r="HZ16" s="1098"/>
      <c r="IA16" s="1099"/>
      <c r="IB16" s="979"/>
      <c r="IC16" s="979"/>
      <c r="ID16" s="1001" t="n">
        <f aca="false">Посуточная!SY16</f>
        <v>0</v>
      </c>
      <c r="IE16" s="1002" t="n">
        <f aca="false">Посуточная!SZ16</f>
        <v>0</v>
      </c>
      <c r="IF16" s="1002" t="n">
        <f aca="false">Посуточная!TA16</f>
        <v>0</v>
      </c>
      <c r="IG16" s="1002" t="n">
        <f aca="false">Посуточная!TB16</f>
        <v>0</v>
      </c>
      <c r="IH16" s="993" t="n">
        <f aca="false">Посуточная!TG16</f>
        <v>0</v>
      </c>
      <c r="II16" s="993" t="n">
        <f aca="false">Посуточная!TH16</f>
        <v>0</v>
      </c>
      <c r="IJ16" s="993" t="n">
        <f aca="false">Посуточная!TI16</f>
        <v>0</v>
      </c>
      <c r="IK16" s="993" t="n">
        <f aca="false">Посуточная!TJ16</f>
        <v>0</v>
      </c>
      <c r="IL16" s="1095"/>
      <c r="IM16" s="1096"/>
      <c r="IP16" s="1115"/>
      <c r="IQ16" s="1116"/>
      <c r="IT16" s="1115"/>
      <c r="IU16" s="1117"/>
      <c r="IV16" s="1046"/>
      <c r="IW16" s="1046"/>
      <c r="IX16" s="1117"/>
      <c r="IY16" s="1117"/>
      <c r="IZ16" s="1046"/>
      <c r="JA16" s="1046"/>
      <c r="JB16" s="1117"/>
      <c r="JC16" s="1117"/>
      <c r="JD16" s="1046"/>
      <c r="JE16" s="1046"/>
      <c r="JF16" s="1118"/>
      <c r="JG16" s="1017"/>
      <c r="JH16" s="1018"/>
      <c r="JJ16" s="1111"/>
      <c r="JK16" s="1017"/>
      <c r="JN16" s="1111"/>
      <c r="JO16" s="1017"/>
      <c r="JR16" s="1115"/>
      <c r="JS16" s="1116"/>
      <c r="JV16" s="1111"/>
      <c r="JW16" s="1017"/>
      <c r="JZ16" s="1118"/>
      <c r="KA16" s="1118"/>
      <c r="KD16" s="1118"/>
      <c r="KE16" s="1118"/>
      <c r="KG16" s="1020"/>
      <c r="KH16" s="1119"/>
      <c r="KI16" s="1120"/>
      <c r="KJ16" s="1025"/>
      <c r="KL16" s="1118"/>
      <c r="KM16" s="1118"/>
      <c r="KN16" s="1121"/>
      <c r="KO16" s="1119"/>
      <c r="KP16" s="1122"/>
      <c r="KQ16" s="1024"/>
      <c r="KT16" s="1025" t="n">
        <v>10</v>
      </c>
      <c r="KU16" s="1126" t="n">
        <v>40.577</v>
      </c>
      <c r="KV16" s="1125"/>
      <c r="KX16" s="921" t="n">
        <v>10</v>
      </c>
      <c r="KY16" s="924" t="n">
        <v>7248.985</v>
      </c>
      <c r="LA16" s="1026" t="n">
        <f aca="false">JW36</f>
        <v>138.353</v>
      </c>
      <c r="LB16" s="1026"/>
      <c r="LC16" s="1026" t="n">
        <f aca="false">FA36</f>
        <v>43.865</v>
      </c>
      <c r="LG16" s="924" t="n">
        <f aca="false">IF(R16="",0,R16+LG13)</f>
        <v>0</v>
      </c>
      <c r="LH16" s="924" t="n">
        <f aca="false">IF(S16="",0,S16+LH13)</f>
        <v>0</v>
      </c>
      <c r="LI16" s="924" t="n">
        <f aca="false">IF(AJ16="",0,AJ16+LI13)</f>
        <v>0</v>
      </c>
      <c r="LJ16" s="924" t="n">
        <f aca="false">IF(AK16="",0,AK16+LJ13)</f>
        <v>0</v>
      </c>
      <c r="LK16" s="924" t="n">
        <f aca="false">IF(AV16="",0,AV16+LK13)</f>
        <v>0</v>
      </c>
      <c r="LL16" s="924" t="n">
        <f aca="false">IF(AW16="",0,AW16+LL13)</f>
        <v>0</v>
      </c>
      <c r="LM16" s="924" t="n">
        <f aca="false">IF(BH16="",0,BH16+LM13)</f>
        <v>0</v>
      </c>
      <c r="LN16" s="924" t="n">
        <f aca="false">IF(BI16="",0,BI16+LN13)</f>
        <v>0</v>
      </c>
      <c r="LO16" s="924" t="n">
        <f aca="false">IF(CB16="",0,CB16+LO13)</f>
        <v>0</v>
      </c>
      <c r="LP16" s="924" t="n">
        <f aca="false">IF(CC16="",0,CC16+LP13)</f>
        <v>0</v>
      </c>
      <c r="LQ16" s="924" t="n">
        <f aca="false">IF(CN16="",0,CN16+LQ13)</f>
        <v>0</v>
      </c>
      <c r="LR16" s="924" t="n">
        <f aca="false">IF(CO16="",0,CO16+LR13)</f>
        <v>0</v>
      </c>
      <c r="LS16" s="924" t="n">
        <f aca="false">IF(DR16="",0,DR16+LS13)</f>
        <v>0</v>
      </c>
      <c r="LT16" s="924" t="n">
        <f aca="false">IF(DS16="",0,DS16+LT13)</f>
        <v>0</v>
      </c>
      <c r="LU16" s="924" t="n">
        <f aca="false">IF(DF16="",0,DF16+LU13)</f>
        <v>0</v>
      </c>
      <c r="LV16" s="924" t="n">
        <f aca="false">IF(DG16="",0,DG16+LV13)</f>
        <v>0</v>
      </c>
      <c r="LW16" s="924" t="n">
        <f aca="false">IF(HT16="",0,HT16+LW13)</f>
        <v>0</v>
      </c>
      <c r="LX16" s="924" t="n">
        <f aca="false">IF(HU16="",0,HU16+LX13)</f>
        <v>0</v>
      </c>
      <c r="LY16" s="924" t="n">
        <f aca="false">IF(JN16="",0,JN16)</f>
        <v>0</v>
      </c>
      <c r="LZ16" s="924" t="n">
        <f aca="false">IF(JO16="",0,JO16)</f>
        <v>0</v>
      </c>
      <c r="MA16" s="924" t="n">
        <f aca="false">IF(EV16="",0,EV16+MA13)</f>
        <v>0</v>
      </c>
      <c r="MB16" s="924" t="n">
        <f aca="false">IF(EW16="",0,EW16+MB13)</f>
        <v>0</v>
      </c>
      <c r="MC16" s="924" t="n">
        <f aca="false">IF(JJ16="",0,JJ16+MC13)</f>
        <v>0</v>
      </c>
      <c r="MD16" s="924" t="n">
        <f aca="false">IF(JK16="",0,JK16+MD13)</f>
        <v>0</v>
      </c>
      <c r="ME16" s="924" t="n">
        <f aca="false">IF(KO16="",0,KO16+ME13)</f>
        <v>0</v>
      </c>
      <c r="MF16" s="924" t="n">
        <f aca="false">IF(KP16="",0,KP16+MF13)</f>
        <v>0</v>
      </c>
      <c r="MG16" s="924" t="n">
        <f aca="false">IFERROR(ME16/$A14,0)</f>
        <v>0</v>
      </c>
      <c r="MH16" s="924" t="n">
        <f aca="false">IFERROR(MF16/$A14,0)</f>
        <v>0</v>
      </c>
      <c r="MI16" s="924" t="n">
        <f aca="false">IF(JT16="",0,JT16+MI13)</f>
        <v>0</v>
      </c>
      <c r="MJ16" s="924" t="n">
        <f aca="false">IF(JU16="",0,JU16+MJ13)</f>
        <v>0</v>
      </c>
      <c r="MK16" s="924" t="n">
        <f aca="false">IF(LG16&gt;0,0,P16+MK13)</f>
        <v>0</v>
      </c>
      <c r="ML16" s="924" t="n">
        <f aca="false">IF(LH16&gt;0,0,Q16+ML13)</f>
        <v>0</v>
      </c>
      <c r="MM16" s="924" t="n">
        <f aca="false">IF(LI16&gt;0,0,AH16+MM13)</f>
        <v>0</v>
      </c>
      <c r="MN16" s="924" t="n">
        <f aca="false">IF(LJ16&gt;0,0,AI16+MN13)</f>
        <v>0</v>
      </c>
      <c r="MO16" s="924" t="n">
        <f aca="false">IF(LK16&gt;0,0,AT16+MO13)</f>
        <v>0</v>
      </c>
      <c r="MP16" s="924" t="n">
        <f aca="false">IF(LL16&gt;0,0,AU16+MP13)</f>
        <v>0</v>
      </c>
      <c r="MQ16" s="924" t="n">
        <f aca="false">IF(LM16&gt;0,0,BF16+MQ13)</f>
        <v>0</v>
      </c>
      <c r="MR16" s="924" t="n">
        <f aca="false">IF(LN16&gt;0,0,BG16+MR13)</f>
        <v>0</v>
      </c>
      <c r="MS16" s="924" t="n">
        <f aca="false">IF(LO16&gt;0,0,BZ16+MS13)</f>
        <v>0</v>
      </c>
      <c r="MT16" s="924" t="n">
        <f aca="false">IF(LP16&gt;0,0,CA16+MT13)</f>
        <v>0</v>
      </c>
      <c r="MU16" s="924" t="n">
        <f aca="false">IF(LQ16&gt;0,0,CL16+MU13)</f>
        <v>0</v>
      </c>
      <c r="MV16" s="924" t="n">
        <f aca="false">IF(LR16&gt;0,0,CM16+MV13)</f>
        <v>0</v>
      </c>
      <c r="MW16" s="924" t="n">
        <f aca="false">IF(LS16&gt;0,0,DP16+MW13)</f>
        <v>0</v>
      </c>
      <c r="MX16" s="924" t="n">
        <f aca="false">IF(LT16&gt;0,0,DQ16+MX13)</f>
        <v>0</v>
      </c>
      <c r="MY16" s="924" t="n">
        <f aca="false">IF(LU16&gt;0,0,DD16+MY13)</f>
        <v>0</v>
      </c>
      <c r="MZ16" s="924" t="n">
        <f aca="false">IFERROR(IF(LV16&gt;0,0,DE16+MZ13),0)</f>
        <v>0</v>
      </c>
      <c r="NA16" s="924" t="n">
        <f aca="false">IF(LW16&gt;0,0,HR16+NA13)</f>
        <v>0</v>
      </c>
      <c r="NB16" s="924" t="n">
        <f aca="false">IFERROR(IF(LX16&gt;0,0,HS16+NB13),0)</f>
        <v>0</v>
      </c>
      <c r="NC16" s="924"/>
      <c r="ND16" s="924"/>
      <c r="NE16" s="924"/>
    </row>
    <row r="17" customFormat="false" ht="15" hidden="false" customHeight="false" outlineLevel="0" collapsed="false">
      <c r="A17" s="1092"/>
      <c r="B17" s="974" t="n">
        <f aca="false">Посуточная!J17</f>
        <v>0</v>
      </c>
      <c r="C17" s="975" t="n">
        <f aca="false">Посуточная!K17</f>
        <v>0</v>
      </c>
      <c r="D17" s="975" t="n">
        <f aca="false">Посуточная!L17</f>
        <v>0</v>
      </c>
      <c r="E17" s="975" t="n">
        <f aca="false">Посуточная!M17</f>
        <v>0</v>
      </c>
      <c r="F17" s="975" t="n">
        <f aca="false">Посуточная!N17</f>
        <v>0</v>
      </c>
      <c r="G17" s="975" t="n">
        <f aca="false">Посуточная!O17</f>
        <v>0</v>
      </c>
      <c r="H17" s="975" t="n">
        <f aca="false">Посуточная!P17</f>
        <v>0</v>
      </c>
      <c r="I17" s="976" t="n">
        <f aca="false">Посуточная!AA17</f>
        <v>0</v>
      </c>
      <c r="J17" s="976" t="n">
        <f aca="false">Посуточная!AB17</f>
        <v>0</v>
      </c>
      <c r="K17" s="976" t="n">
        <f aca="false">Посуточная!AC17</f>
        <v>0</v>
      </c>
      <c r="L17" s="976" t="n">
        <f aca="false">Посуточная!AD17</f>
        <v>0</v>
      </c>
      <c r="M17" s="976" t="n">
        <f aca="false">Посуточная!AE17</f>
        <v>0</v>
      </c>
      <c r="N17" s="976" t="n">
        <f aca="false">Посуточная!AF17</f>
        <v>0</v>
      </c>
      <c r="O17" s="976" t="n">
        <f aca="false">Посуточная!AG17</f>
        <v>0</v>
      </c>
      <c r="P17" s="1027" t="n">
        <f aca="false">COUNTIF(B17:H17,"&lt;&gt;0")-COUNTIF(B17:H17,"")</f>
        <v>-7</v>
      </c>
      <c r="Q17" s="1028" t="n">
        <f aca="false">COUNTIF(I17:O17,"&lt;&gt;0")-COUNTIF(I17:O17,"")</f>
        <v>0</v>
      </c>
      <c r="R17" s="979"/>
      <c r="S17" s="979"/>
      <c r="T17" s="990" t="n">
        <f aca="false">Посуточная!AS17</f>
        <v>0</v>
      </c>
      <c r="U17" s="975" t="n">
        <f aca="false">Посуточная!AT17</f>
        <v>0</v>
      </c>
      <c r="V17" s="975" t="n">
        <f aca="false">Посуточная!AU17</f>
        <v>0</v>
      </c>
      <c r="W17" s="975" t="n">
        <f aca="false">Посуточная!AV17</f>
        <v>0</v>
      </c>
      <c r="X17" s="975" t="n">
        <f aca="false">Посуточная!AW17</f>
        <v>0</v>
      </c>
      <c r="Y17" s="975" t="n">
        <f aca="false">Посуточная!AX17</f>
        <v>0</v>
      </c>
      <c r="Z17" s="975" t="n">
        <f aca="false">Посуточная!AY17</f>
        <v>0</v>
      </c>
      <c r="AA17" s="976" t="n">
        <f aca="false">Посуточная!BG17</f>
        <v>0</v>
      </c>
      <c r="AB17" s="976" t="n">
        <f aca="false">Посуточная!BH17</f>
        <v>0</v>
      </c>
      <c r="AC17" s="976" t="n">
        <f aca="false">Посуточная!BI17</f>
        <v>0</v>
      </c>
      <c r="AD17" s="976" t="n">
        <f aca="false">Посуточная!BJ17</f>
        <v>0</v>
      </c>
      <c r="AE17" s="976" t="n">
        <f aca="false">Посуточная!BK17</f>
        <v>0</v>
      </c>
      <c r="AF17" s="976" t="n">
        <f aca="false">Посуточная!BL17</f>
        <v>0</v>
      </c>
      <c r="AG17" s="976" t="n">
        <f aca="false">Посуточная!BM17</f>
        <v>0</v>
      </c>
      <c r="AH17" s="1027" t="n">
        <f aca="false">COUNTIF(T17:Z17,"&lt;&gt;0")-COUNTIF(T17:Z17,"")</f>
        <v>-7</v>
      </c>
      <c r="AI17" s="1028" t="n">
        <f aca="false">COUNTIF(AA17:AG17,"&lt;&gt;0")-COUNTIF(AA17:AG17,"")</f>
        <v>0</v>
      </c>
      <c r="AJ17" s="979"/>
      <c r="AK17" s="979"/>
      <c r="AL17" s="990" t="n">
        <f aca="false">Посуточная!BV17</f>
        <v>0</v>
      </c>
      <c r="AM17" s="975" t="n">
        <f aca="false">Посуточная!BW17</f>
        <v>0</v>
      </c>
      <c r="AN17" s="975" t="n">
        <f aca="false">Посуточная!BX17</f>
        <v>0</v>
      </c>
      <c r="AO17" s="975" t="n">
        <f aca="false">Посуточная!BY17</f>
        <v>0</v>
      </c>
      <c r="AP17" s="976" t="n">
        <f aca="false">Посуточная!CD17</f>
        <v>0</v>
      </c>
      <c r="AQ17" s="976" t="n">
        <f aca="false">Посуточная!CE17</f>
        <v>0</v>
      </c>
      <c r="AR17" s="976" t="n">
        <f aca="false">Посуточная!CF17</f>
        <v>0</v>
      </c>
      <c r="AS17" s="976" t="n">
        <f aca="false">Посуточная!CG17</f>
        <v>0</v>
      </c>
      <c r="AT17" s="1027" t="n">
        <f aca="false">COUNTIF(AL17:AO17,"&lt;&gt;0")-COUNTIF(AL17:AO17,"")</f>
        <v>-4</v>
      </c>
      <c r="AU17" s="1028" t="n">
        <f aca="false">COUNTIF(AP17:AS17,"&lt;&gt;0")-COUNTIF(AP17:AS17,"")</f>
        <v>0</v>
      </c>
      <c r="AV17" s="979"/>
      <c r="AW17" s="979"/>
      <c r="AX17" s="990" t="n">
        <f aca="false">Посуточная!CP17</f>
        <v>0</v>
      </c>
      <c r="AY17" s="975" t="n">
        <f aca="false">Посуточная!CQ17</f>
        <v>0</v>
      </c>
      <c r="AZ17" s="975" t="n">
        <f aca="false">Посуточная!CR17</f>
        <v>0</v>
      </c>
      <c r="BA17" s="975" t="n">
        <f aca="false">Посуточная!CS17</f>
        <v>0</v>
      </c>
      <c r="BB17" s="976" t="n">
        <f aca="false">Посуточная!CX17</f>
        <v>0</v>
      </c>
      <c r="BC17" s="976" t="n">
        <f aca="false">Посуточная!CY17</f>
        <v>0</v>
      </c>
      <c r="BD17" s="976" t="n">
        <f aca="false">Посуточная!CZ17</f>
        <v>0</v>
      </c>
      <c r="BE17" s="976" t="n">
        <f aca="false">Посуточная!DA17</f>
        <v>0</v>
      </c>
      <c r="BF17" s="1027" t="n">
        <f aca="false">COUNTIF(AX17:BA17,"&lt;&gt;0")-COUNTIF(AX17:BA17,"")</f>
        <v>-4</v>
      </c>
      <c r="BG17" s="1028" t="n">
        <f aca="false">COUNTIF(BB17:BE17,"&lt;&gt;0")-COUNTIF(BB17:BE17,"")</f>
        <v>0</v>
      </c>
      <c r="BH17" s="979"/>
      <c r="BI17" s="979"/>
      <c r="BJ17" s="1030" t="n">
        <f aca="false">SUMIF(B6:BI6,"итого гр.",B17:BI17)</f>
        <v>0</v>
      </c>
      <c r="BK17" s="1028" t="n">
        <f aca="false">SUMIF(B6:BI6,"итого фк.",B17:BI17)</f>
        <v>0</v>
      </c>
      <c r="BL17" s="979"/>
      <c r="BM17" s="979"/>
      <c r="BN17" s="1031"/>
      <c r="BO17" s="1032"/>
      <c r="BP17" s="979"/>
      <c r="BQ17" s="979"/>
      <c r="BR17" s="988" t="n">
        <f aca="false">Посуточная!DR17</f>
        <v>0</v>
      </c>
      <c r="BS17" s="989" t="n">
        <f aca="false">Посуточная!DS17</f>
        <v>0</v>
      </c>
      <c r="BT17" s="989" t="n">
        <f aca="false">Посуточная!DT17</f>
        <v>0</v>
      </c>
      <c r="BU17" s="989" t="n">
        <f aca="false">Посуточная!DU17</f>
        <v>0</v>
      </c>
      <c r="BV17" s="976" t="n">
        <f aca="false">Посуточная!DZ17</f>
        <v>0</v>
      </c>
      <c r="BW17" s="976" t="n">
        <f aca="false">Посуточная!EA17</f>
        <v>0</v>
      </c>
      <c r="BX17" s="976" t="n">
        <f aca="false">Посуточная!EB17</f>
        <v>0</v>
      </c>
      <c r="BY17" s="976" t="n">
        <f aca="false">Посуточная!EC17</f>
        <v>0</v>
      </c>
      <c r="BZ17" s="1027" t="n">
        <f aca="false">COUNTIF(BR17:BU17,"&lt;&gt;0")-COUNTIF(BR17:BU17,"")</f>
        <v>-4</v>
      </c>
      <c r="CA17" s="1028" t="n">
        <f aca="false">COUNTIF(BV17:BY17,"&lt;&gt;0")-COUNTIF(BV17:BY17,"")</f>
        <v>0</v>
      </c>
      <c r="CB17" s="979"/>
      <c r="CC17" s="979"/>
      <c r="CD17" s="988" t="n">
        <f aca="false">Посуточная!EO17</f>
        <v>0</v>
      </c>
      <c r="CE17" s="989" t="n">
        <f aca="false">Посуточная!EP17</f>
        <v>0</v>
      </c>
      <c r="CF17" s="989" t="n">
        <f aca="false">Посуточная!EQ17</f>
        <v>0</v>
      </c>
      <c r="CG17" s="989" t="n">
        <f aca="false">Посуточная!ER17</f>
        <v>0</v>
      </c>
      <c r="CH17" s="976" t="n">
        <f aca="false">Посуточная!EZ17</f>
        <v>0</v>
      </c>
      <c r="CI17" s="976" t="n">
        <f aca="false">Посуточная!FA17</f>
        <v>0</v>
      </c>
      <c r="CJ17" s="976" t="n">
        <f aca="false">Посуточная!FB17</f>
        <v>0</v>
      </c>
      <c r="CK17" s="976" t="n">
        <f aca="false">Посуточная!FC17</f>
        <v>0</v>
      </c>
      <c r="CL17" s="1027" t="n">
        <f aca="false">COUNTIF(CD17:CG17,"&lt;&gt;0")-COUNTIF(CD17:CG17,"")</f>
        <v>-4</v>
      </c>
      <c r="CM17" s="1028" t="n">
        <f aca="false">COUNTIF(CH17:CK17,"&lt;&gt;0")-COUNTIF(CH17:CK17,"")</f>
        <v>0</v>
      </c>
      <c r="CN17" s="979"/>
      <c r="CO17" s="979"/>
      <c r="CP17" s="990" t="n">
        <f aca="false">Посуточная!GN17</f>
        <v>0</v>
      </c>
      <c r="CQ17" s="975" t="n">
        <f aca="false">Посуточная!GO17</f>
        <v>0</v>
      </c>
      <c r="CR17" s="975" t="n">
        <f aca="false">Посуточная!GP17</f>
        <v>0</v>
      </c>
      <c r="CS17" s="975" t="n">
        <f aca="false">Посуточная!GQ17</f>
        <v>0</v>
      </c>
      <c r="CT17" s="975" t="n">
        <f aca="false">Посуточная!GR17</f>
        <v>0</v>
      </c>
      <c r="CU17" s="975" t="n">
        <f aca="false">Посуточная!GS17</f>
        <v>0</v>
      </c>
      <c r="CV17" s="975" t="n">
        <f aca="false">Посуточная!GT17</f>
        <v>0</v>
      </c>
      <c r="CW17" s="976" t="n">
        <f aca="false">Посуточная!HP17</f>
        <v>0</v>
      </c>
      <c r="CX17" s="976" t="n">
        <f aca="false">Посуточная!HQ17</f>
        <v>0</v>
      </c>
      <c r="CY17" s="976" t="n">
        <f aca="false">Посуточная!HR17</f>
        <v>0</v>
      </c>
      <c r="CZ17" s="976" t="n">
        <f aca="false">Посуточная!HS17</f>
        <v>0</v>
      </c>
      <c r="DA17" s="976" t="n">
        <f aca="false">Посуточная!HT17</f>
        <v>0</v>
      </c>
      <c r="DB17" s="976" t="n">
        <f aca="false">Посуточная!HU17</f>
        <v>0</v>
      </c>
      <c r="DC17" s="976" t="n">
        <f aca="false">Посуточная!HV17</f>
        <v>0</v>
      </c>
      <c r="DD17" s="1027" t="n">
        <f aca="false">COUNTIF(CP17:CV17,"&lt;&gt;0")-COUNTIF(CP17:CV17,"")</f>
        <v>-7</v>
      </c>
      <c r="DE17" s="1028" t="n">
        <f aca="false">COUNTIF(CW17:DC17,"&lt;&gt;0")-COUNTIF(CW17:DC17,"")</f>
        <v>0</v>
      </c>
      <c r="DF17" s="979"/>
      <c r="DG17" s="979"/>
      <c r="DH17" s="991" t="n">
        <f aca="false">Посуточная!IE17</f>
        <v>0</v>
      </c>
      <c r="DI17" s="992" t="n">
        <f aca="false">Посуточная!IF17</f>
        <v>0</v>
      </c>
      <c r="DJ17" s="992" t="n">
        <f aca="false">Посуточная!IG17</f>
        <v>0</v>
      </c>
      <c r="DK17" s="989" t="n">
        <f aca="false">Посуточная!IH17</f>
        <v>0</v>
      </c>
      <c r="DL17" s="976" t="n">
        <f aca="false">Посуточная!IM17</f>
        <v>0</v>
      </c>
      <c r="DM17" s="993" t="n">
        <f aca="false">Посуточная!IN17</f>
        <v>0</v>
      </c>
      <c r="DN17" s="993" t="n">
        <f aca="false">Посуточная!IO17</f>
        <v>0</v>
      </c>
      <c r="DO17" s="993" t="n">
        <f aca="false">Посуточная!IP17</f>
        <v>0</v>
      </c>
      <c r="DP17" s="1029" t="n">
        <f aca="false">COUNTIF(DH17:DK17,"&lt;&gt;0")-COUNTIF(DH17:DK17,"")</f>
        <v>-4</v>
      </c>
      <c r="DQ17" s="1028" t="n">
        <f aca="false">COUNTIF(DL17:DO17,"&lt;&gt;0")-COUNTIF(DL17:DO17,"")</f>
        <v>0</v>
      </c>
      <c r="DT17" s="1033"/>
      <c r="DU17" s="1034"/>
      <c r="DV17" s="1034"/>
      <c r="DW17" s="1034"/>
      <c r="DX17" s="1034"/>
      <c r="DY17" s="1034"/>
      <c r="DZ17" s="1034"/>
      <c r="EA17" s="976" t="n">
        <f aca="false">Посуточная!KQ17</f>
        <v>0</v>
      </c>
      <c r="EB17" s="976" t="n">
        <f aca="false">Посуточная!KR17</f>
        <v>0</v>
      </c>
      <c r="EC17" s="976" t="n">
        <f aca="false">Посуточная!KS17</f>
        <v>0</v>
      </c>
      <c r="ED17" s="976" t="n">
        <f aca="false">Посуточная!KT17</f>
        <v>0</v>
      </c>
      <c r="EE17" s="976" t="n">
        <f aca="false">Посуточная!KU17</f>
        <v>0</v>
      </c>
      <c r="EF17" s="976" t="n">
        <f aca="false">Посуточная!KV17</f>
        <v>0</v>
      </c>
      <c r="EG17" s="976" t="n">
        <f aca="false">Посуточная!KW17</f>
        <v>0</v>
      </c>
      <c r="EH17" s="1027" t="n">
        <f aca="false">SUBTOTAL(3, DT17:DZ17)</f>
        <v>0</v>
      </c>
      <c r="EI17" s="1028" t="n">
        <f aca="false">COUNTIF(EA17:EG17,"&lt;&gt;0")-COUNTIF(EA17:EG17,"")</f>
        <v>0</v>
      </c>
      <c r="EJ17" s="979"/>
      <c r="EK17" s="979"/>
      <c r="EL17" s="1030" t="n">
        <f aca="false">SUMIF(BR6:EK6,"итого гр.",BR17:EK17)</f>
        <v>0</v>
      </c>
      <c r="EM17" s="1028" t="n">
        <f aca="false">SUMIF(BR6:EK6,"итого фк.",BR17:EK17)</f>
        <v>0</v>
      </c>
      <c r="EN17" s="979"/>
      <c r="EO17" s="979"/>
      <c r="EP17" s="1031"/>
      <c r="EQ17" s="1032"/>
      <c r="ET17" s="1035"/>
      <c r="EU17" s="1036"/>
      <c r="EX17" s="1037"/>
      <c r="EY17" s="1038"/>
      <c r="FB17" s="1033"/>
      <c r="FC17" s="1034"/>
      <c r="FD17" s="1034"/>
      <c r="FE17" s="1034"/>
      <c r="FF17" s="1034"/>
      <c r="FG17" s="1034"/>
      <c r="FH17" s="1034"/>
      <c r="FI17" s="976" t="n">
        <f aca="false">Посуточная!NU17</f>
        <v>0</v>
      </c>
      <c r="FJ17" s="976" t="n">
        <f aca="false">Посуточная!NV17</f>
        <v>0</v>
      </c>
      <c r="FK17" s="976" t="n">
        <f aca="false">Посуточная!NW17</f>
        <v>0</v>
      </c>
      <c r="FL17" s="976" t="n">
        <f aca="false">Посуточная!NX17</f>
        <v>0</v>
      </c>
      <c r="FM17" s="976" t="n">
        <f aca="false">Посуточная!NY17</f>
        <v>0</v>
      </c>
      <c r="FN17" s="976" t="n">
        <f aca="false">Посуточная!NZ17</f>
        <v>0</v>
      </c>
      <c r="FO17" s="976" t="n">
        <f aca="false">Посуточная!OA17</f>
        <v>0</v>
      </c>
      <c r="FP17" s="1027" t="n">
        <f aca="false">COUNTIF(FB17:FH17,"&lt;&gt;0")-COUNTIF(FB17:FH17,"")</f>
        <v>0</v>
      </c>
      <c r="FQ17" s="1028" t="n">
        <f aca="false">COUNTIF(FI17:FO17,"&lt;&gt;0")-COUNTIF(FI17:FO17,"")</f>
        <v>0</v>
      </c>
      <c r="FR17" s="979"/>
      <c r="FS17" s="979"/>
      <c r="FT17" s="1001" t="n">
        <f aca="false">Посуточная!OO17</f>
        <v>0</v>
      </c>
      <c r="FU17" s="1002" t="n">
        <f aca="false">Посуточная!OP17</f>
        <v>0</v>
      </c>
      <c r="FV17" s="1002" t="n">
        <f aca="false">Посуточная!OQ17</f>
        <v>0</v>
      </c>
      <c r="FW17" s="1002" t="n">
        <f aca="false">Посуточная!OR17</f>
        <v>0</v>
      </c>
      <c r="FX17" s="1002" t="n">
        <f aca="false">Посуточная!OS17</f>
        <v>0</v>
      </c>
      <c r="FY17" s="1002" t="n">
        <f aca="false">Посуточная!OT17</f>
        <v>0</v>
      </c>
      <c r="FZ17" s="1003" t="n">
        <f aca="false">Посуточная!OU17</f>
        <v>0</v>
      </c>
      <c r="GA17" s="993" t="n">
        <f aca="false">Посуточная!PP17</f>
        <v>0</v>
      </c>
      <c r="GB17" s="993" t="n">
        <f aca="false">Посуточная!PQ17</f>
        <v>0</v>
      </c>
      <c r="GC17" s="993" t="n">
        <f aca="false">Посуточная!PR17</f>
        <v>0</v>
      </c>
      <c r="GD17" s="993" t="n">
        <f aca="false">Посуточная!PS17</f>
        <v>0</v>
      </c>
      <c r="GE17" s="993" t="n">
        <f aca="false">Посуточная!PT17</f>
        <v>0</v>
      </c>
      <c r="GF17" s="993" t="n">
        <f aca="false">Посуточная!PU17</f>
        <v>0</v>
      </c>
      <c r="GG17" s="993" t="n">
        <f aca="false">Посуточная!PV17</f>
        <v>0</v>
      </c>
      <c r="GH17" s="1027" t="n">
        <f aca="false">COUNTIF(FT17:FZ17,"&lt;&gt;0")-COUNTIF(FT17:FZ17,"")</f>
        <v>-7</v>
      </c>
      <c r="GI17" s="1028" t="n">
        <f aca="false">COUNTIF(GA17:GG17,"&lt;&gt;0")-COUNTIF(GA17:GG17,"")</f>
        <v>0</v>
      </c>
      <c r="GJ17" s="979"/>
      <c r="GK17" s="979"/>
      <c r="GL17" s="1039" t="n">
        <f aca="false">Посуточная!QH17</f>
        <v>0</v>
      </c>
      <c r="GM17" s="1040" t="n">
        <f aca="false">Посуточная!QI17</f>
        <v>0</v>
      </c>
      <c r="GN17" s="1040" t="n">
        <f aca="false">Посуточная!QJ17</f>
        <v>0</v>
      </c>
      <c r="GO17" s="1040" t="n">
        <f aca="false">Посуточная!QK17</f>
        <v>0</v>
      </c>
      <c r="GP17" s="1040" t="n">
        <f aca="false">Посуточная!QL17</f>
        <v>0</v>
      </c>
      <c r="GQ17" s="1040" t="n">
        <f aca="false">Посуточная!QM17</f>
        <v>0</v>
      </c>
      <c r="GR17" s="1040" t="n">
        <f aca="false">Посуточная!QN17</f>
        <v>0</v>
      </c>
      <c r="GS17" s="1006" t="n">
        <f aca="false">Посуточная!QV17</f>
        <v>0</v>
      </c>
      <c r="GT17" s="1006" t="n">
        <f aca="false">Посуточная!QW17</f>
        <v>0</v>
      </c>
      <c r="GU17" s="1006" t="n">
        <f aca="false">Посуточная!QX17</f>
        <v>0</v>
      </c>
      <c r="GV17" s="1006" t="n">
        <f aca="false">Посуточная!QY17</f>
        <v>0</v>
      </c>
      <c r="GW17" s="1006" t="n">
        <f aca="false">Посуточная!QZ17</f>
        <v>0</v>
      </c>
      <c r="GX17" s="1006" t="n">
        <f aca="false">Посуточная!RA17</f>
        <v>0</v>
      </c>
      <c r="GY17" s="1006" t="n">
        <f aca="false">Посуточная!RB17</f>
        <v>0</v>
      </c>
      <c r="GZ17" s="1027" t="n">
        <f aca="false">COUNTIF(GL17:GR17,"&lt;&gt;0")-COUNTIF(GL17:GR17,"")</f>
        <v>-7</v>
      </c>
      <c r="HA17" s="1028" t="n">
        <f aca="false">COUNTIF(GS17:GY17,"&lt;&gt;0")-COUNTIF(GS17:GY17,"")</f>
        <v>0</v>
      </c>
      <c r="HB17" s="979"/>
      <c r="HC17" s="979"/>
      <c r="HD17" s="1041" t="n">
        <f aca="false">Посуточная!RN17</f>
        <v>0</v>
      </c>
      <c r="HE17" s="1042" t="n">
        <f aca="false">Посуточная!RO17</f>
        <v>0</v>
      </c>
      <c r="HF17" s="1042" t="n">
        <f aca="false">Посуточная!RP17</f>
        <v>0</v>
      </c>
      <c r="HG17" s="1042" t="n">
        <f aca="false">Посуточная!RQ17</f>
        <v>0</v>
      </c>
      <c r="HH17" s="1042" t="n">
        <f aca="false">Посуточная!RR17</f>
        <v>0</v>
      </c>
      <c r="HI17" s="1042" t="n">
        <f aca="false">Посуточная!RS17</f>
        <v>0</v>
      </c>
      <c r="HJ17" s="1042" t="n">
        <f aca="false">Посуточная!RT17</f>
        <v>0</v>
      </c>
      <c r="HK17" s="993" t="n">
        <f aca="false">Посуточная!SB17</f>
        <v>0</v>
      </c>
      <c r="HL17" s="993" t="n">
        <f aca="false">Посуточная!SC17</f>
        <v>0</v>
      </c>
      <c r="HM17" s="993" t="n">
        <f aca="false">Посуточная!SD17</f>
        <v>0</v>
      </c>
      <c r="HN17" s="993" t="n">
        <f aca="false">Посуточная!SE17</f>
        <v>0</v>
      </c>
      <c r="HO17" s="993" t="n">
        <f aca="false">Посуточная!SF17</f>
        <v>0</v>
      </c>
      <c r="HP17" s="993" t="n">
        <f aca="false">Посуточная!SG17</f>
        <v>0</v>
      </c>
      <c r="HQ17" s="993" t="n">
        <f aca="false">Посуточная!SH17</f>
        <v>0</v>
      </c>
      <c r="HR17" s="1027" t="n">
        <f aca="false">COUNTIF(HD17:HJ17,"&lt;&gt;0")-COUNTIF(HD17:HJ17,"")</f>
        <v>-7</v>
      </c>
      <c r="HS17" s="1028" t="n">
        <f aca="false">COUNTIF(HK17:HQ17,"&lt;&gt;0")-COUNTIF(HK17:HQ17,"")</f>
        <v>0</v>
      </c>
      <c r="HT17" s="979"/>
      <c r="HU17" s="979"/>
      <c r="HV17" s="1030" t="n">
        <f aca="false">SUMIF(FB6:HU6,"итого гр.",FB17:HU17)</f>
        <v>0</v>
      </c>
      <c r="HW17" s="1028" t="n">
        <f aca="false">SUMIF(FB6:HU6,"итого фк.",FB17:HU17)</f>
        <v>0</v>
      </c>
      <c r="HX17" s="979"/>
      <c r="HY17" s="979"/>
      <c r="HZ17" s="1031"/>
      <c r="IA17" s="1032"/>
      <c r="IB17" s="979"/>
      <c r="IC17" s="979"/>
      <c r="ID17" s="1001" t="n">
        <f aca="false">Посуточная!SY17</f>
        <v>0</v>
      </c>
      <c r="IE17" s="1002" t="n">
        <f aca="false">Посуточная!SZ17</f>
        <v>0</v>
      </c>
      <c r="IF17" s="1002" t="n">
        <f aca="false">Посуточная!TA17</f>
        <v>0</v>
      </c>
      <c r="IG17" s="1002" t="n">
        <f aca="false">Посуточная!TB17</f>
        <v>0</v>
      </c>
      <c r="IH17" s="993" t="n">
        <f aca="false">Посуточная!TG17</f>
        <v>0</v>
      </c>
      <c r="II17" s="993" t="n">
        <f aca="false">Посуточная!TH17</f>
        <v>0</v>
      </c>
      <c r="IJ17" s="993" t="n">
        <f aca="false">Посуточная!TI17</f>
        <v>0</v>
      </c>
      <c r="IK17" s="993" t="n">
        <f aca="false">Посуточная!TJ17</f>
        <v>0</v>
      </c>
      <c r="IL17" s="1027"/>
      <c r="IM17" s="1028"/>
      <c r="IP17" s="1043"/>
      <c r="IQ17" s="1044"/>
      <c r="IT17" s="1043"/>
      <c r="IU17" s="1045"/>
      <c r="IV17" s="1046"/>
      <c r="IW17" s="1046"/>
      <c r="IX17" s="1045"/>
      <c r="IY17" s="1045"/>
      <c r="IZ17" s="1046"/>
      <c r="JA17" s="1046"/>
      <c r="JB17" s="1045"/>
      <c r="JC17" s="1045"/>
      <c r="JD17" s="1046"/>
      <c r="JE17" s="1046"/>
      <c r="JF17" s="1047" t="n">
        <f aca="false">SUMIF(IP6:JE6,"итого гр.",IP17:JE17)</f>
        <v>0</v>
      </c>
      <c r="JG17" s="1038" t="n">
        <f aca="false">SUMIF($IP$6:$JE$6,"итого фк.",IP17:JE17)</f>
        <v>0</v>
      </c>
      <c r="JH17" s="1018"/>
      <c r="JJ17" s="1037"/>
      <c r="JK17" s="1038"/>
      <c r="JN17" s="1037"/>
      <c r="JO17" s="1038"/>
      <c r="JR17" s="1127"/>
      <c r="JS17" s="1044"/>
      <c r="JV17" s="1037"/>
      <c r="JW17" s="1038"/>
      <c r="JZ17" s="1047"/>
      <c r="KA17" s="1047"/>
      <c r="KD17" s="1047"/>
      <c r="KE17" s="1047"/>
      <c r="KH17" s="1123"/>
      <c r="KI17" s="1021"/>
      <c r="KJ17" s="1025"/>
      <c r="KL17" s="1047"/>
      <c r="KM17" s="1047"/>
      <c r="KN17" s="1048"/>
      <c r="KO17" s="1123"/>
      <c r="KP17" s="1023"/>
      <c r="KQ17" s="1024"/>
      <c r="KT17" s="1025" t="n">
        <v>11</v>
      </c>
      <c r="KU17" s="1128" t="n">
        <v>40.577</v>
      </c>
      <c r="KV17" s="1125"/>
      <c r="KX17" s="921" t="n">
        <v>11</v>
      </c>
      <c r="KY17" s="924" t="n">
        <v>7268.39</v>
      </c>
      <c r="LA17" s="1026" t="n">
        <f aca="false">JW39</f>
        <v>161.945236111111</v>
      </c>
      <c r="LB17" s="1026"/>
      <c r="LC17" s="1026" t="n">
        <f aca="false">FA39</f>
        <v>43.865</v>
      </c>
      <c r="LG17" s="924" t="n">
        <f aca="false">IF(R17="",0,R17+LG14)</f>
        <v>0</v>
      </c>
      <c r="LH17" s="924" t="n">
        <f aca="false">IF(S17="",0,S17+LH14)</f>
        <v>0</v>
      </c>
      <c r="LI17" s="924" t="n">
        <f aca="false">IF(AJ17="",0,AJ17+LI14)</f>
        <v>0</v>
      </c>
      <c r="LJ17" s="924" t="n">
        <f aca="false">IF(AK17="",0,AK17+LJ14)</f>
        <v>0</v>
      </c>
      <c r="LK17" s="924" t="n">
        <f aca="false">IF(AV17="",0,AV17+LK14)</f>
        <v>0</v>
      </c>
      <c r="LL17" s="924" t="n">
        <f aca="false">IF(AW17="",0,AW17+LL14)</f>
        <v>0</v>
      </c>
      <c r="LM17" s="924" t="n">
        <f aca="false">IF(BH17="",0,BH17+LM14)</f>
        <v>0</v>
      </c>
      <c r="LN17" s="924" t="n">
        <f aca="false">IF(BI17="",0,BI17+LN14)</f>
        <v>0</v>
      </c>
      <c r="LO17" s="924" t="n">
        <f aca="false">IF(CB17="",0,CB17+LO14)</f>
        <v>0</v>
      </c>
      <c r="LP17" s="924" t="n">
        <f aca="false">IF(CC17="",0,CC17+LP14)</f>
        <v>0</v>
      </c>
      <c r="LQ17" s="924" t="n">
        <f aca="false">IF(CN17="",0,CN17+LQ14)</f>
        <v>0</v>
      </c>
      <c r="LR17" s="924" t="n">
        <f aca="false">IF(CO17="",0,CO17+LR14)</f>
        <v>0</v>
      </c>
      <c r="LS17" s="924" t="n">
        <f aca="false">IF(DR17="",0,DR17+LS14)</f>
        <v>0</v>
      </c>
      <c r="LT17" s="924" t="n">
        <f aca="false">IF(DS17="",0,DS17+LT14)</f>
        <v>0</v>
      </c>
      <c r="LU17" s="924" t="n">
        <f aca="false">IF(DF17="",0,DF17+LU14)</f>
        <v>0</v>
      </c>
      <c r="LV17" s="924" t="n">
        <f aca="false">IF(DG17="",0,DG17+LV14)</f>
        <v>0</v>
      </c>
      <c r="LW17" s="924" t="n">
        <f aca="false">IF(HT17="",0,HT17+LW14)</f>
        <v>0</v>
      </c>
      <c r="LX17" s="924" t="n">
        <f aca="false">IF(HU17="",0,HU17+LX14)</f>
        <v>0</v>
      </c>
      <c r="LY17" s="924" t="n">
        <f aca="false">IF(JN17="",0,JN17)</f>
        <v>0</v>
      </c>
      <c r="LZ17" s="924" t="n">
        <f aca="false">IF(JO17="",0,JO17)</f>
        <v>0</v>
      </c>
      <c r="MA17" s="924" t="n">
        <f aca="false">IF(EV17="",0,EV17+MA14)</f>
        <v>0</v>
      </c>
      <c r="MB17" s="924" t="n">
        <f aca="false">IF(EW17="",0,EW17+MB14)</f>
        <v>0</v>
      </c>
      <c r="MC17" s="924" t="n">
        <f aca="false">IF(JJ17="",0,JJ17+MC14)</f>
        <v>0</v>
      </c>
      <c r="MD17" s="924" t="n">
        <f aca="false">IF(JK17="",0,JK17+MD14)</f>
        <v>0</v>
      </c>
      <c r="ME17" s="924" t="n">
        <f aca="false">IF(KO17="",0,KO17+ME14)</f>
        <v>0</v>
      </c>
      <c r="MF17" s="924" t="n">
        <f aca="false">IF(KP17="",0,KP17+MF14)</f>
        <v>0</v>
      </c>
      <c r="MG17" s="924" t="n">
        <f aca="false">IFERROR(ME17/$A15,0)</f>
        <v>0</v>
      </c>
      <c r="MH17" s="924" t="n">
        <f aca="false">IFERROR(MF17/$A15,0)</f>
        <v>0</v>
      </c>
      <c r="MI17" s="924" t="n">
        <f aca="false">IF(JT17="",0,JT17+MI14)</f>
        <v>0</v>
      </c>
      <c r="MJ17" s="924" t="n">
        <f aca="false">IF(JU17="",0,JU17+MJ14)</f>
        <v>0</v>
      </c>
      <c r="MK17" s="924" t="n">
        <f aca="false">IF(LG17&gt;0,0,P17+MK14)</f>
        <v>-21</v>
      </c>
      <c r="ML17" s="924" t="n">
        <f aca="false">IF(LH17&gt;0,0,Q17+ML14)</f>
        <v>0</v>
      </c>
      <c r="MM17" s="924" t="n">
        <f aca="false">IF(LI17&gt;0,0,AH17+MM14)</f>
        <v>-28</v>
      </c>
      <c r="MN17" s="924" t="n">
        <f aca="false">IF(LJ17&gt;0,0,AI17+MN14)</f>
        <v>0</v>
      </c>
      <c r="MO17" s="924" t="n">
        <f aca="false">IF(LK17&gt;0,0,AT17+MO14)</f>
        <v>-16</v>
      </c>
      <c r="MP17" s="924" t="n">
        <f aca="false">IF(LL17&gt;0,0,AU17+MP14)</f>
        <v>0</v>
      </c>
      <c r="MQ17" s="924" t="n">
        <f aca="false">IF(LM17&gt;0,0,BF17+MQ14)</f>
        <v>-12</v>
      </c>
      <c r="MR17" s="924" t="n">
        <f aca="false">IF(LN17&gt;0,0,BG17+MR14)</f>
        <v>0</v>
      </c>
      <c r="MS17" s="924" t="n">
        <f aca="false">IF(LO17&gt;0,0,BZ17+MS14)</f>
        <v>-12</v>
      </c>
      <c r="MT17" s="924" t="n">
        <f aca="false">IF(LP17&gt;0,0,CA17+MT14)</f>
        <v>0</v>
      </c>
      <c r="MU17" s="924" t="n">
        <f aca="false">IF(LQ17&gt;0,0,CL17+MU14)</f>
        <v>-12</v>
      </c>
      <c r="MV17" s="924" t="n">
        <f aca="false">IF(LR17&gt;0,0,CM17+MV14)</f>
        <v>0</v>
      </c>
      <c r="MW17" s="924" t="n">
        <f aca="false">IF(LS17&gt;0,0,DP17+MW14)</f>
        <v>-16</v>
      </c>
      <c r="MX17" s="924" t="n">
        <f aca="false">IF(LT17&gt;0,0,DQ17+MX14)</f>
        <v>0</v>
      </c>
      <c r="MY17" s="924" t="n">
        <f aca="false">IF(LU17&gt;0,0,DD17+MY14)</f>
        <v>-21</v>
      </c>
      <c r="MZ17" s="924" t="n">
        <f aca="false">IFERROR(IF(LV17&gt;0,0,DE17+MZ14),0)</f>
        <v>0</v>
      </c>
      <c r="NA17" s="924" t="n">
        <f aca="false">IF(LW17&gt;0,0,HR17+NA14)</f>
        <v>-14</v>
      </c>
      <c r="NB17" s="924" t="n">
        <f aca="false">IFERROR(IF(LX17&gt;0,0,HS17+NB14),0)</f>
        <v>1</v>
      </c>
      <c r="NC17" s="924"/>
      <c r="ND17" s="924"/>
      <c r="NE17" s="924"/>
    </row>
    <row r="18" customFormat="false" ht="15" hidden="false" customHeight="false" outlineLevel="0" collapsed="false">
      <c r="A18" s="1092"/>
      <c r="B18" s="1049" t="n">
        <f aca="false">Посуточная!J18</f>
        <v>0</v>
      </c>
      <c r="C18" s="1050" t="n">
        <f aca="false">Посуточная!K18</f>
        <v>0</v>
      </c>
      <c r="D18" s="1050" t="n">
        <f aca="false">Посуточная!L18</f>
        <v>0</v>
      </c>
      <c r="E18" s="1050" t="n">
        <f aca="false">Посуточная!M18</f>
        <v>0</v>
      </c>
      <c r="F18" s="1050" t="n">
        <f aca="false">Посуточная!N18</f>
        <v>0</v>
      </c>
      <c r="G18" s="1050" t="n">
        <f aca="false">Посуточная!O18</f>
        <v>0</v>
      </c>
      <c r="H18" s="1050" t="n">
        <f aca="false">Посуточная!P18</f>
        <v>0</v>
      </c>
      <c r="I18" s="1051" t="n">
        <f aca="false">Посуточная!AA18</f>
        <v>0</v>
      </c>
      <c r="J18" s="1051" t="n">
        <f aca="false">Посуточная!AB18</f>
        <v>0</v>
      </c>
      <c r="K18" s="1051" t="n">
        <f aca="false">Посуточная!AC18</f>
        <v>0</v>
      </c>
      <c r="L18" s="1051" t="n">
        <f aca="false">Посуточная!AD18</f>
        <v>0</v>
      </c>
      <c r="M18" s="1051" t="n">
        <f aca="false">Посуточная!AE18</f>
        <v>0</v>
      </c>
      <c r="N18" s="1051" t="n">
        <f aca="false">Посуточная!AF18</f>
        <v>0</v>
      </c>
      <c r="O18" s="1051" t="n">
        <f aca="false">Посуточная!AG18</f>
        <v>0</v>
      </c>
      <c r="P18" s="1052" t="n">
        <f aca="false">SUBTOTAL(9, B18:H18)</f>
        <v>0</v>
      </c>
      <c r="Q18" s="1053" t="n">
        <f aca="false">SUBTOTAL(9, I18:O18)</f>
        <v>0</v>
      </c>
      <c r="R18" s="979" t="n">
        <f aca="false">SUM(P18,R15)</f>
        <v>0</v>
      </c>
      <c r="S18" s="979" t="n">
        <f aca="false">SUM(Q18,S15)</f>
        <v>0</v>
      </c>
      <c r="T18" s="1054" t="n">
        <f aca="false">Посуточная!AS18</f>
        <v>0</v>
      </c>
      <c r="U18" s="1050" t="n">
        <f aca="false">Посуточная!AT18</f>
        <v>0</v>
      </c>
      <c r="V18" s="1050" t="n">
        <f aca="false">Посуточная!AU18</f>
        <v>0</v>
      </c>
      <c r="W18" s="1050" t="n">
        <f aca="false">Посуточная!AV18</f>
        <v>0</v>
      </c>
      <c r="X18" s="1050" t="n">
        <f aca="false">Посуточная!AW18</f>
        <v>0</v>
      </c>
      <c r="Y18" s="1050" t="n">
        <f aca="false">Посуточная!AX18</f>
        <v>0</v>
      </c>
      <c r="Z18" s="1050" t="n">
        <f aca="false">Посуточная!AY18</f>
        <v>0</v>
      </c>
      <c r="AA18" s="1051" t="n">
        <f aca="false">Посуточная!BG18</f>
        <v>0</v>
      </c>
      <c r="AB18" s="1051" t="n">
        <f aca="false">Посуточная!BH18</f>
        <v>0</v>
      </c>
      <c r="AC18" s="1051" t="n">
        <f aca="false">Посуточная!BI18</f>
        <v>0</v>
      </c>
      <c r="AD18" s="1051" t="n">
        <f aca="false">Посуточная!BJ18</f>
        <v>0</v>
      </c>
      <c r="AE18" s="1051" t="n">
        <f aca="false">Посуточная!BK18</f>
        <v>0</v>
      </c>
      <c r="AF18" s="1051" t="n">
        <f aca="false">Посуточная!BL18</f>
        <v>0</v>
      </c>
      <c r="AG18" s="1051" t="n">
        <f aca="false">Посуточная!BM18</f>
        <v>0</v>
      </c>
      <c r="AH18" s="1052" t="n">
        <f aca="false">SUBTOTAL(9, T18:Z18)</f>
        <v>0</v>
      </c>
      <c r="AI18" s="1053" t="n">
        <f aca="false">SUBTOTAL(9, AA18:AG18)</f>
        <v>0</v>
      </c>
      <c r="AJ18" s="979" t="n">
        <f aca="false">SUM(AH18,AJ15)</f>
        <v>0</v>
      </c>
      <c r="AK18" s="979" t="n">
        <f aca="false">SUM(AI18,AK15)</f>
        <v>0</v>
      </c>
      <c r="AL18" s="1054" t="n">
        <f aca="false">Посуточная!BV18</f>
        <v>0</v>
      </c>
      <c r="AM18" s="1050" t="n">
        <f aca="false">Посуточная!BW18</f>
        <v>0</v>
      </c>
      <c r="AN18" s="1050" t="n">
        <f aca="false">Посуточная!BX18</f>
        <v>0</v>
      </c>
      <c r="AO18" s="1050" t="n">
        <f aca="false">Посуточная!BY18</f>
        <v>0</v>
      </c>
      <c r="AP18" s="1051" t="n">
        <f aca="false">Посуточная!CD18</f>
        <v>0</v>
      </c>
      <c r="AQ18" s="1051" t="n">
        <f aca="false">Посуточная!CE18</f>
        <v>0</v>
      </c>
      <c r="AR18" s="1051" t="n">
        <f aca="false">Посуточная!CF18</f>
        <v>0</v>
      </c>
      <c r="AS18" s="1051" t="n">
        <f aca="false">Посуточная!CG18</f>
        <v>0</v>
      </c>
      <c r="AT18" s="1052" t="n">
        <f aca="false">SUBTOTAL(9, AL18:AO18)</f>
        <v>0</v>
      </c>
      <c r="AU18" s="1053" t="n">
        <f aca="false">SUBTOTAL(9, AP18:AS18)</f>
        <v>0</v>
      </c>
      <c r="AV18" s="979" t="n">
        <f aca="false">SUM(AT18,AV15)</f>
        <v>0</v>
      </c>
      <c r="AW18" s="979" t="n">
        <f aca="false">SUM(AU18,AW15)</f>
        <v>0</v>
      </c>
      <c r="AX18" s="1054" t="n">
        <f aca="false">Посуточная!CP18</f>
        <v>0</v>
      </c>
      <c r="AY18" s="1050" t="n">
        <f aca="false">Посуточная!CQ18</f>
        <v>0</v>
      </c>
      <c r="AZ18" s="1050" t="n">
        <f aca="false">Посуточная!CR18</f>
        <v>0</v>
      </c>
      <c r="BA18" s="1050" t="n">
        <f aca="false">Посуточная!CS18</f>
        <v>0</v>
      </c>
      <c r="BB18" s="1051" t="n">
        <f aca="false">Посуточная!CX18</f>
        <v>0</v>
      </c>
      <c r="BC18" s="1051" t="n">
        <f aca="false">Посуточная!CY18</f>
        <v>0</v>
      </c>
      <c r="BD18" s="1051" t="n">
        <f aca="false">Посуточная!CZ18</f>
        <v>0</v>
      </c>
      <c r="BE18" s="1051" t="n">
        <f aca="false">Посуточная!DA18</f>
        <v>0</v>
      </c>
      <c r="BF18" s="1052" t="n">
        <f aca="false">SUBTOTAL(9, AX18:BA18)</f>
        <v>0</v>
      </c>
      <c r="BG18" s="1053" t="n">
        <f aca="false">SUBTOTAL(9, BB18:BE18)</f>
        <v>0</v>
      </c>
      <c r="BH18" s="979" t="n">
        <f aca="false">SUM(BF18,BH15)</f>
        <v>0</v>
      </c>
      <c r="BI18" s="979" t="n">
        <f aca="false">SUM(BG18,BI15)</f>
        <v>0</v>
      </c>
      <c r="BJ18" s="1056" t="n">
        <f aca="false">SUMIF(B6:BI6,"итого гр.",B18:BI18)</f>
        <v>0</v>
      </c>
      <c r="BK18" s="1053" t="n">
        <f aca="false">SUMIF(B6:BI6,"итого фк.",B18:BI18)</f>
        <v>0</v>
      </c>
      <c r="BL18" s="979" t="n">
        <f aca="false">SUM(BJ18,BL15)</f>
        <v>0</v>
      </c>
      <c r="BM18" s="979" t="n">
        <f aca="false">SUM(BK18,BM15)</f>
        <v>0</v>
      </c>
      <c r="BN18" s="1057" t="n">
        <f aca="false">BL18</f>
        <v>0</v>
      </c>
      <c r="BO18" s="1058" t="n">
        <f aca="false">BM18</f>
        <v>0</v>
      </c>
      <c r="BP18" s="979"/>
      <c r="BQ18" s="979"/>
      <c r="BR18" s="1059" t="n">
        <f aca="false">Посуточная!DR18</f>
        <v>0</v>
      </c>
      <c r="BS18" s="1060" t="n">
        <f aca="false">Посуточная!DS18</f>
        <v>0</v>
      </c>
      <c r="BT18" s="1060" t="n">
        <f aca="false">Посуточная!DT18</f>
        <v>0</v>
      </c>
      <c r="BU18" s="1060" t="n">
        <f aca="false">Посуточная!DU18</f>
        <v>0</v>
      </c>
      <c r="BV18" s="1051" t="n">
        <f aca="false">Посуточная!DZ18</f>
        <v>0</v>
      </c>
      <c r="BW18" s="1051" t="n">
        <f aca="false">Посуточная!EA18</f>
        <v>0</v>
      </c>
      <c r="BX18" s="1051" t="n">
        <f aca="false">Посуточная!EB18</f>
        <v>0</v>
      </c>
      <c r="BY18" s="1051" t="n">
        <f aca="false">Посуточная!EC18</f>
        <v>0</v>
      </c>
      <c r="BZ18" s="1027" t="n">
        <f aca="false">SUBTOTAL(9, BR18:BU18)</f>
        <v>0</v>
      </c>
      <c r="CA18" s="1053" t="n">
        <f aca="false">SUBTOTAL(9, BV18:BY18)</f>
        <v>0</v>
      </c>
      <c r="CB18" s="979" t="n">
        <f aca="false">SUM(BZ18,CB15)</f>
        <v>0</v>
      </c>
      <c r="CC18" s="979" t="n">
        <f aca="false">SUM(CA18,CC15)</f>
        <v>0</v>
      </c>
      <c r="CD18" s="1059" t="n">
        <f aca="false">Посуточная!EO18</f>
        <v>0</v>
      </c>
      <c r="CE18" s="1060" t="n">
        <f aca="false">Посуточная!EP18</f>
        <v>0</v>
      </c>
      <c r="CF18" s="1060" t="n">
        <f aca="false">Посуточная!EQ18</f>
        <v>0</v>
      </c>
      <c r="CG18" s="1060" t="n">
        <f aca="false">Посуточная!ER18</f>
        <v>0</v>
      </c>
      <c r="CH18" s="1051" t="n">
        <f aca="false">Посуточная!EZ18</f>
        <v>0</v>
      </c>
      <c r="CI18" s="1051" t="n">
        <f aca="false">Посуточная!FA18</f>
        <v>0</v>
      </c>
      <c r="CJ18" s="1051" t="n">
        <f aca="false">Посуточная!FB18</f>
        <v>0</v>
      </c>
      <c r="CK18" s="1051" t="n">
        <f aca="false">Посуточная!FC18</f>
        <v>0</v>
      </c>
      <c r="CL18" s="1052" t="n">
        <f aca="false">SUBTOTAL(9, CD18:CG18)</f>
        <v>0</v>
      </c>
      <c r="CM18" s="1053" t="n">
        <f aca="false">SUBTOTAL(9, CH18:CK18)</f>
        <v>0</v>
      </c>
      <c r="CN18" s="979" t="n">
        <f aca="false">SUM(CL18,CN15)</f>
        <v>0</v>
      </c>
      <c r="CO18" s="979" t="n">
        <f aca="false">SUM(CM18,CO15)</f>
        <v>0</v>
      </c>
      <c r="CP18" s="1054" t="n">
        <f aca="false">Посуточная!GN18</f>
        <v>0</v>
      </c>
      <c r="CQ18" s="1050" t="n">
        <f aca="false">Посуточная!GO18</f>
        <v>0</v>
      </c>
      <c r="CR18" s="1050" t="n">
        <f aca="false">Посуточная!GP18</f>
        <v>0</v>
      </c>
      <c r="CS18" s="1050" t="n">
        <f aca="false">Посуточная!GQ18</f>
        <v>0</v>
      </c>
      <c r="CT18" s="1050" t="n">
        <f aca="false">Посуточная!GR18</f>
        <v>0</v>
      </c>
      <c r="CU18" s="1050" t="n">
        <f aca="false">Посуточная!GS18</f>
        <v>0</v>
      </c>
      <c r="CV18" s="1050" t="n">
        <f aca="false">Посуточная!GT18</f>
        <v>0</v>
      </c>
      <c r="CW18" s="1051" t="n">
        <f aca="false">Посуточная!HP18</f>
        <v>0</v>
      </c>
      <c r="CX18" s="1051" t="n">
        <f aca="false">Посуточная!HQ18</f>
        <v>0</v>
      </c>
      <c r="CY18" s="1051" t="n">
        <f aca="false">Посуточная!HR18</f>
        <v>0</v>
      </c>
      <c r="CZ18" s="1051" t="n">
        <f aca="false">Посуточная!HS18</f>
        <v>0</v>
      </c>
      <c r="DA18" s="1051" t="n">
        <f aca="false">Посуточная!HT18</f>
        <v>0</v>
      </c>
      <c r="DB18" s="1051" t="n">
        <f aca="false">Посуточная!HU18</f>
        <v>0</v>
      </c>
      <c r="DC18" s="1051" t="n">
        <f aca="false">Посуточная!HV18</f>
        <v>0</v>
      </c>
      <c r="DD18" s="1052" t="n">
        <f aca="false">SUBTOTAL(9, CP18:CV18)</f>
        <v>0</v>
      </c>
      <c r="DE18" s="1053" t="n">
        <f aca="false">SUBTOTAL(9, CW18:DC18)</f>
        <v>0</v>
      </c>
      <c r="DF18" s="979" t="n">
        <f aca="false">SUM(DD18,DF15)</f>
        <v>0</v>
      </c>
      <c r="DG18" s="979" t="n">
        <f aca="false">SUM(DE18,DG15)</f>
        <v>0</v>
      </c>
      <c r="DH18" s="1061" t="n">
        <f aca="false">Посуточная!IE18</f>
        <v>0</v>
      </c>
      <c r="DI18" s="1062" t="n">
        <f aca="false">Посуточная!IF18</f>
        <v>0</v>
      </c>
      <c r="DJ18" s="1062" t="n">
        <f aca="false">Посуточная!IG18</f>
        <v>0</v>
      </c>
      <c r="DK18" s="1060" t="n">
        <f aca="false">Посуточная!IH18</f>
        <v>0</v>
      </c>
      <c r="DL18" s="1051" t="n">
        <f aca="false">Посуточная!IM18</f>
        <v>0</v>
      </c>
      <c r="DM18" s="1063" t="n">
        <f aca="false">Посуточная!IN18</f>
        <v>0</v>
      </c>
      <c r="DN18" s="1063" t="n">
        <f aca="false">Посуточная!IO18</f>
        <v>0</v>
      </c>
      <c r="DO18" s="1063" t="n">
        <f aca="false">Посуточная!IP18</f>
        <v>0</v>
      </c>
      <c r="DP18" s="1055" t="n">
        <f aca="false">SUBTOTAL(9, DH18:DK18)</f>
        <v>0</v>
      </c>
      <c r="DQ18" s="1053" t="n">
        <f aca="false">SUBTOTAL(9, DL18:DO18)</f>
        <v>0</v>
      </c>
      <c r="DR18" s="921" t="n">
        <f aca="false">SUM(DP18,DR15)</f>
        <v>0</v>
      </c>
      <c r="DS18" s="921" t="n">
        <f aca="false">SUM(DQ18,DS15)</f>
        <v>0</v>
      </c>
      <c r="DT18" s="1065"/>
      <c r="DU18" s="1066"/>
      <c r="DV18" s="1066"/>
      <c r="DW18" s="1066"/>
      <c r="DX18" s="1066"/>
      <c r="DY18" s="1066"/>
      <c r="DZ18" s="1066"/>
      <c r="EA18" s="1051" t="n">
        <f aca="false">Посуточная!KQ18</f>
        <v>0</v>
      </c>
      <c r="EB18" s="1051" t="n">
        <f aca="false">Посуточная!KR18</f>
        <v>0</v>
      </c>
      <c r="EC18" s="1051" t="n">
        <f aca="false">Посуточная!KS18</f>
        <v>0</v>
      </c>
      <c r="ED18" s="1051" t="n">
        <f aca="false">Посуточная!KT18</f>
        <v>0</v>
      </c>
      <c r="EE18" s="1051" t="n">
        <f aca="false">Посуточная!KU18</f>
        <v>0</v>
      </c>
      <c r="EF18" s="1051" t="n">
        <f aca="false">Посуточная!KV18</f>
        <v>0</v>
      </c>
      <c r="EG18" s="1051" t="n">
        <f aca="false">Посуточная!KW18</f>
        <v>0</v>
      </c>
      <c r="EH18" s="1052" t="n">
        <f aca="false">SUBTOTAL(9, DT18:DZ18)</f>
        <v>0</v>
      </c>
      <c r="EI18" s="1124" t="n">
        <f aca="false">SUBTOTAL(9, EA18:EG18)</f>
        <v>0</v>
      </c>
      <c r="EJ18" s="979" t="n">
        <f aca="false">SUM(EH18,EJ15)</f>
        <v>0</v>
      </c>
      <c r="EK18" s="1067" t="n">
        <f aca="false">SUM(EI18,EK15)</f>
        <v>28.865</v>
      </c>
      <c r="EL18" s="1056" t="n">
        <f aca="false">SUMIF(BR6:EK6,"итого гр.",BR18:EK18)</f>
        <v>0</v>
      </c>
      <c r="EM18" s="1053" t="n">
        <f aca="false">SUMIF(BR6:EK6,"итого фк.",BR18:EK18)</f>
        <v>0</v>
      </c>
      <c r="EN18" s="979" t="n">
        <f aca="false">SUM(EL18,EN15)</f>
        <v>0</v>
      </c>
      <c r="EO18" s="979" t="n">
        <f aca="false">SUM(EM18,EO15)</f>
        <v>28.865</v>
      </c>
      <c r="EP18" s="1057" t="n">
        <f aca="false">EN18</f>
        <v>0</v>
      </c>
      <c r="EQ18" s="1058" t="n">
        <f aca="false">EO18</f>
        <v>28.865</v>
      </c>
      <c r="ES18" s="1068"/>
      <c r="ET18" s="1069" t="n">
        <v>82.8</v>
      </c>
      <c r="EU18" s="1070"/>
      <c r="EV18" s="921" t="n">
        <f aca="false">ET18</f>
        <v>82.8</v>
      </c>
      <c r="EW18" s="921" t="n">
        <f aca="false">EU18</f>
        <v>0</v>
      </c>
      <c r="EX18" s="1071" t="n">
        <f aca="false">SUM(BJ18,EL18,ET18)</f>
        <v>82.8</v>
      </c>
      <c r="EY18" s="1072" t="n">
        <f aca="false">SUM(BK18,EM18,EU18)</f>
        <v>0</v>
      </c>
      <c r="EZ18" s="921" t="n">
        <f aca="false">SUM(BL18,EN18,EV18)</f>
        <v>82.8</v>
      </c>
      <c r="FA18" s="921" t="n">
        <f aca="false">SUM(BM18,EO18,EW18)</f>
        <v>28.865</v>
      </c>
      <c r="FB18" s="1065"/>
      <c r="FC18" s="1066"/>
      <c r="FD18" s="1066"/>
      <c r="FE18" s="1066"/>
      <c r="FF18" s="1066"/>
      <c r="FG18" s="1066"/>
      <c r="FH18" s="1066"/>
      <c r="FI18" s="1051" t="n">
        <f aca="false">Посуточная!NU18</f>
        <v>0</v>
      </c>
      <c r="FJ18" s="1051" t="n">
        <f aca="false">Посуточная!NV18</f>
        <v>0</v>
      </c>
      <c r="FK18" s="1051" t="n">
        <f aca="false">Посуточная!NW18</f>
        <v>0</v>
      </c>
      <c r="FL18" s="1051" t="n">
        <f aca="false">Посуточная!NX18</f>
        <v>0</v>
      </c>
      <c r="FM18" s="1051" t="n">
        <f aca="false">Посуточная!NY18</f>
        <v>0</v>
      </c>
      <c r="FN18" s="1051" t="n">
        <f aca="false">Посуточная!NZ18</f>
        <v>0</v>
      </c>
      <c r="FO18" s="1051" t="n">
        <f aca="false">Посуточная!OA18</f>
        <v>0</v>
      </c>
      <c r="FP18" s="1052" t="n">
        <f aca="false">SUBTOTAL(9, FB18:FH18)</f>
        <v>0</v>
      </c>
      <c r="FQ18" s="1124" t="n">
        <f aca="false">SUBTOTAL(9, FI18:FO18)</f>
        <v>0</v>
      </c>
      <c r="FR18" s="979" t="n">
        <f aca="false">SUM(FP18,FR15)</f>
        <v>38.6</v>
      </c>
      <c r="FS18" s="979" t="n">
        <f aca="false">SUM(FQ18,FS15)</f>
        <v>8.888</v>
      </c>
      <c r="FT18" s="1073" t="n">
        <f aca="false">Посуточная!OO18</f>
        <v>0</v>
      </c>
      <c r="FU18" s="1074" t="n">
        <f aca="false">Посуточная!OP18</f>
        <v>0</v>
      </c>
      <c r="FV18" s="1074" t="n">
        <f aca="false">Посуточная!OQ18</f>
        <v>0</v>
      </c>
      <c r="FW18" s="1074" t="n">
        <f aca="false">Посуточная!OR18</f>
        <v>0</v>
      </c>
      <c r="FX18" s="1074" t="n">
        <f aca="false">Посуточная!OS18</f>
        <v>0</v>
      </c>
      <c r="FY18" s="1074" t="n">
        <f aca="false">Посуточная!OT18</f>
        <v>0</v>
      </c>
      <c r="FZ18" s="1075" t="n">
        <f aca="false">Посуточная!OU18</f>
        <v>0</v>
      </c>
      <c r="GA18" s="1063" t="n">
        <f aca="false">Посуточная!PP18</f>
        <v>0</v>
      </c>
      <c r="GB18" s="1063" t="n">
        <f aca="false">Посуточная!PQ18</f>
        <v>0</v>
      </c>
      <c r="GC18" s="1063" t="n">
        <f aca="false">Посуточная!PR18</f>
        <v>0</v>
      </c>
      <c r="GD18" s="1063" t="n">
        <f aca="false">Посуточная!PS18</f>
        <v>0</v>
      </c>
      <c r="GE18" s="1063" t="n">
        <f aca="false">Посуточная!PT18</f>
        <v>0</v>
      </c>
      <c r="GF18" s="1063" t="n">
        <f aca="false">Посуточная!PU18</f>
        <v>0</v>
      </c>
      <c r="GG18" s="1063" t="n">
        <f aca="false">Посуточная!PV18</f>
        <v>0</v>
      </c>
      <c r="GH18" s="1052" t="n">
        <f aca="false">SUBTOTAL(9, FT18:FZ18)</f>
        <v>0</v>
      </c>
      <c r="GI18" s="1053" t="n">
        <f aca="false">SUBTOTAL(9, GA18:GG18)</f>
        <v>0</v>
      </c>
      <c r="GJ18" s="979" t="n">
        <f aca="false">SUM(GH18,GJ15)</f>
        <v>0</v>
      </c>
      <c r="GK18" s="979" t="n">
        <f aca="false">SUM(GI18,GK15)</f>
        <v>0</v>
      </c>
      <c r="GL18" s="1076" t="n">
        <f aca="false">Посуточная!QH18</f>
        <v>0</v>
      </c>
      <c r="GM18" s="1077" t="n">
        <f aca="false">Посуточная!QI18</f>
        <v>0</v>
      </c>
      <c r="GN18" s="1077" t="n">
        <f aca="false">Посуточная!QJ18</f>
        <v>0</v>
      </c>
      <c r="GO18" s="1077" t="n">
        <f aca="false">Посуточная!QK18</f>
        <v>0</v>
      </c>
      <c r="GP18" s="1077" t="n">
        <f aca="false">Посуточная!QL18</f>
        <v>0</v>
      </c>
      <c r="GQ18" s="1077" t="n">
        <f aca="false">Посуточная!QM18</f>
        <v>0</v>
      </c>
      <c r="GR18" s="1077" t="n">
        <f aca="false">Посуточная!QN18</f>
        <v>0</v>
      </c>
      <c r="GS18" s="1078" t="n">
        <f aca="false">Посуточная!QV18</f>
        <v>0</v>
      </c>
      <c r="GT18" s="1078" t="n">
        <f aca="false">Посуточная!QW18</f>
        <v>0</v>
      </c>
      <c r="GU18" s="1078" t="n">
        <f aca="false">Посуточная!QX18</f>
        <v>0</v>
      </c>
      <c r="GV18" s="1078" t="n">
        <f aca="false">Посуточная!QY18</f>
        <v>0</v>
      </c>
      <c r="GW18" s="1078" t="n">
        <f aca="false">Посуточная!QZ18</f>
        <v>0</v>
      </c>
      <c r="GX18" s="1078" t="n">
        <f aca="false">Посуточная!RA18</f>
        <v>0</v>
      </c>
      <c r="GY18" s="1078" t="n">
        <f aca="false">Посуточная!RB18</f>
        <v>0</v>
      </c>
      <c r="GZ18" s="1052" t="n">
        <f aca="false">SUBTOTAL(9, GL18:GR18)</f>
        <v>0</v>
      </c>
      <c r="HA18" s="1053" t="n">
        <f aca="false">SUBTOTAL(9, GS18:GY18)</f>
        <v>0</v>
      </c>
      <c r="HB18" s="979" t="n">
        <f aca="false">SUM(GZ18,HB15)</f>
        <v>0</v>
      </c>
      <c r="HC18" s="979" t="n">
        <f aca="false">SUM(HA18,HC15)</f>
        <v>0</v>
      </c>
      <c r="HD18" s="1079" t="n">
        <f aca="false">Посуточная!RN18</f>
        <v>0</v>
      </c>
      <c r="HE18" s="1080" t="n">
        <f aca="false">Посуточная!RO18</f>
        <v>0</v>
      </c>
      <c r="HF18" s="1080" t="n">
        <f aca="false">Посуточная!RP18</f>
        <v>0</v>
      </c>
      <c r="HG18" s="1080" t="n">
        <f aca="false">Посуточная!RQ18</f>
        <v>0</v>
      </c>
      <c r="HH18" s="1080" t="n">
        <f aca="false">Посуточная!RR18</f>
        <v>0</v>
      </c>
      <c r="HI18" s="1080" t="n">
        <f aca="false">Посуточная!RS18</f>
        <v>0</v>
      </c>
      <c r="HJ18" s="1080" t="n">
        <f aca="false">Посуточная!RT18</f>
        <v>0</v>
      </c>
      <c r="HK18" s="1063" t="n">
        <f aca="false">Посуточная!SB18</f>
        <v>0</v>
      </c>
      <c r="HL18" s="1063" t="n">
        <f aca="false">Посуточная!SC18</f>
        <v>0</v>
      </c>
      <c r="HM18" s="1063" t="n">
        <f aca="false">Посуточная!SD18</f>
        <v>0</v>
      </c>
      <c r="HN18" s="1063" t="n">
        <f aca="false">Посуточная!SE18</f>
        <v>0</v>
      </c>
      <c r="HO18" s="1063" t="n">
        <f aca="false">Посуточная!SF18</f>
        <v>0</v>
      </c>
      <c r="HP18" s="1063" t="n">
        <f aca="false">Посуточная!SG18</f>
        <v>0</v>
      </c>
      <c r="HQ18" s="1063" t="n">
        <f aca="false">Посуточная!SH18</f>
        <v>0</v>
      </c>
      <c r="HR18" s="1052" t="n">
        <f aca="false">SUBTOTAL(9, HD18:HJ18)</f>
        <v>0</v>
      </c>
      <c r="HS18" s="1053" t="n">
        <f aca="false">SUBTOTAL(9, HK18:HQ18)</f>
        <v>0</v>
      </c>
      <c r="HT18" s="979" t="n">
        <f aca="false">SUM(HR18,HT15)</f>
        <v>0</v>
      </c>
      <c r="HU18" s="979" t="n">
        <f aca="false">SUM(HS18,HU15)</f>
        <v>28.865</v>
      </c>
      <c r="HV18" s="1056" t="n">
        <f aca="false">SUMIF(FB6:HU6,"итого гр.",FB18:HU18)</f>
        <v>0</v>
      </c>
      <c r="HW18" s="1053" t="n">
        <f aca="false">SUMIF(FB6:HU6,"итого фк.",FB18:HU18)</f>
        <v>0</v>
      </c>
      <c r="HX18" s="979" t="n">
        <f aca="false">SUM(HV18,HX15)</f>
        <v>38.6</v>
      </c>
      <c r="HY18" s="979" t="n">
        <f aca="false">SUM(HW18,HY15)</f>
        <v>37.753</v>
      </c>
      <c r="HZ18" s="1057" t="n">
        <f aca="false">HX18</f>
        <v>38.6</v>
      </c>
      <c r="IA18" s="1058" t="n">
        <f aca="false">HY18</f>
        <v>37.753</v>
      </c>
      <c r="IB18" s="979"/>
      <c r="IC18" s="1081"/>
      <c r="ID18" s="1073" t="n">
        <f aca="false">Посуточная!SY18</f>
        <v>0</v>
      </c>
      <c r="IE18" s="1074" t="n">
        <f aca="false">Посуточная!SZ18</f>
        <v>0</v>
      </c>
      <c r="IF18" s="1074" t="n">
        <f aca="false">Посуточная!TA18</f>
        <v>0</v>
      </c>
      <c r="IG18" s="1074" t="n">
        <f aca="false">Посуточная!TB18</f>
        <v>0</v>
      </c>
      <c r="IH18" s="1063" t="n">
        <f aca="false">Посуточная!TG18</f>
        <v>0</v>
      </c>
      <c r="II18" s="1063" t="n">
        <f aca="false">Посуточная!TH18</f>
        <v>0</v>
      </c>
      <c r="IJ18" s="1063" t="n">
        <f aca="false">Посуточная!TI18</f>
        <v>0</v>
      </c>
      <c r="IK18" s="1063" t="n">
        <f aca="false">Посуточная!TJ18</f>
        <v>0</v>
      </c>
      <c r="IL18" s="1052" t="n">
        <f aca="false">SUBTOTAL(9, ID18:IG18)</f>
        <v>0</v>
      </c>
      <c r="IM18" s="1053" t="n">
        <f aca="false">SUBTOTAL(9, IH18:IK18)</f>
        <v>0</v>
      </c>
      <c r="IN18" s="1064" t="n">
        <f aca="false">IN15+IL18</f>
        <v>0</v>
      </c>
      <c r="IO18" s="1064" t="n">
        <f aca="false">IO15+IM18</f>
        <v>0</v>
      </c>
      <c r="IP18" s="1082"/>
      <c r="IQ18" s="1083"/>
      <c r="IT18" s="1082"/>
      <c r="IU18" s="1084"/>
      <c r="IV18" s="1046"/>
      <c r="IW18" s="1046"/>
      <c r="IX18" s="1084"/>
      <c r="IY18" s="1084"/>
      <c r="IZ18" s="1046"/>
      <c r="JA18" s="1046"/>
      <c r="JB18" s="1084"/>
      <c r="JC18" s="1084"/>
      <c r="JD18" s="1046" t="n">
        <f aca="false">JB18</f>
        <v>0</v>
      </c>
      <c r="JE18" s="1046" t="n">
        <f aca="false">JC18</f>
        <v>0</v>
      </c>
      <c r="JF18" s="1085" t="n">
        <f aca="false">SUMIF(IP6:JE6,"итого гр.",IP18:JE18)</f>
        <v>0</v>
      </c>
      <c r="JG18" s="1072" t="n">
        <f aca="false">SUMIF($IP$6:$JE$6,"итого фк.",IP18:JE18)</f>
        <v>0</v>
      </c>
      <c r="JH18" s="1018" t="n">
        <f aca="false">JF18</f>
        <v>0</v>
      </c>
      <c r="JI18" s="921" t="n">
        <f aca="false">JG18</f>
        <v>0</v>
      </c>
      <c r="JJ18" s="1071"/>
      <c r="JK18" s="1072" t="n">
        <f aca="false">0-10</f>
        <v>-10</v>
      </c>
      <c r="JN18" s="1071" t="n">
        <f aca="false">$JN$9+JN15</f>
        <v>44.24</v>
      </c>
      <c r="JO18" s="1072" t="n">
        <f aca="false">$JO$9+JO15</f>
        <v>44.24</v>
      </c>
      <c r="JP18" s="921" t="n">
        <f aca="false">JN18</f>
        <v>44.24</v>
      </c>
      <c r="JQ18" s="921" t="n">
        <f aca="false">JO18</f>
        <v>44.24</v>
      </c>
      <c r="JR18" s="1082"/>
      <c r="JS18" s="1083"/>
      <c r="JT18" s="921" t="n">
        <f aca="false">SUM(JR18,JT15)</f>
        <v>0</v>
      </c>
      <c r="JU18" s="921" t="n">
        <f aca="false">SUM(JS18,JU15)</f>
        <v>0</v>
      </c>
      <c r="JV18" s="1071" t="n">
        <f aca="false">SUM(HZ18,JF18,JJ18,JN18,JR18,IN18)</f>
        <v>82.84</v>
      </c>
      <c r="JW18" s="1072" t="n">
        <f aca="false">SUM(IA18,JG18,JK18,JO18,JS18,IO18)</f>
        <v>71.993</v>
      </c>
      <c r="JX18" s="921" t="n">
        <f aca="false">SUM(IB18,JH18,JL18,JP18,JT18)</f>
        <v>44.24</v>
      </c>
      <c r="JY18" s="921" t="n">
        <f aca="false">SUM(IC18,JI18,JM18,JQ18,JU18)</f>
        <v>44.24</v>
      </c>
      <c r="JZ18" s="1085"/>
      <c r="KA18" s="1085"/>
      <c r="KB18" s="921" t="n">
        <f aca="false">JZ18</f>
        <v>0</v>
      </c>
      <c r="KC18" s="921" t="n">
        <f aca="false">KA18</f>
        <v>0</v>
      </c>
      <c r="KD18" s="1085"/>
      <c r="KE18" s="1085"/>
      <c r="KF18" s="921" t="n">
        <f aca="false">KD18</f>
        <v>0</v>
      </c>
      <c r="KH18" s="1088" t="n">
        <v>7199.973</v>
      </c>
      <c r="KI18" s="1089" t="n">
        <f aca="false">IF(A16&lt;=KX$4,VLOOKUP(A16,$KX$6:$LC$37,2,FALSE()),SUM($KY$4,FA18,-JW18)-SUM($LC$4,-$LA$4))-KQ18</f>
        <v>7223.191</v>
      </c>
      <c r="KJ18" s="1025"/>
      <c r="KL18" s="1085"/>
      <c r="KM18" s="1085" t="n">
        <f aca="false">KL18-KL15</f>
        <v>0</v>
      </c>
      <c r="KN18" s="1090"/>
      <c r="KO18" s="1088" t="n">
        <v>58.605</v>
      </c>
      <c r="KP18" s="1091" t="n">
        <f aca="false">IF(A16&lt;=KX$4,VLOOKUP(A16,$KT$6:$KU$37,2,FALSE()),SUM($KP$2,-EK18,FS18,-KQ18))</f>
        <v>40.577</v>
      </c>
      <c r="KQ18" s="1024"/>
      <c r="KR18" s="1068" t="n">
        <f aca="false">KI18-KH18</f>
        <v>23.2179999999998</v>
      </c>
      <c r="KT18" s="1025" t="n">
        <v>12</v>
      </c>
      <c r="KU18" s="1128" t="n">
        <v>31.893</v>
      </c>
      <c r="KV18" s="1125"/>
      <c r="KX18" s="921" t="n">
        <v>12</v>
      </c>
      <c r="KY18" s="924" t="n">
        <v>7244.825</v>
      </c>
      <c r="LA18" s="1026" t="n">
        <f aca="false">JW42</f>
        <v>173.872844907407</v>
      </c>
      <c r="LB18" s="1026"/>
      <c r="LC18" s="1026" t="n">
        <f aca="false">FA42</f>
        <v>52.549</v>
      </c>
      <c r="LG18" s="924" t="n">
        <f aca="false">IF(R18="",0,R18+LG15)</f>
        <v>0</v>
      </c>
      <c r="LH18" s="924" t="n">
        <f aca="false">IF(S18="",0,S18+LH15)</f>
        <v>0</v>
      </c>
      <c r="LI18" s="924" t="n">
        <f aca="false">IF(AJ18="",0,AJ18+LI15)</f>
        <v>0</v>
      </c>
      <c r="LJ18" s="924" t="n">
        <f aca="false">IF(AK18="",0,AK18+LJ15)</f>
        <v>0</v>
      </c>
      <c r="LK18" s="924" t="n">
        <f aca="false">IF(AV18="",0,AV18+LK15)</f>
        <v>0</v>
      </c>
      <c r="LL18" s="924" t="n">
        <f aca="false">IF(AW18="",0,AW18+LL15)</f>
        <v>0</v>
      </c>
      <c r="LM18" s="924" t="n">
        <f aca="false">IF(BH18="",0,BH18+LM15)</f>
        <v>0</v>
      </c>
      <c r="LN18" s="924" t="n">
        <f aca="false">IF(BI18="",0,BI18+LN15)</f>
        <v>0</v>
      </c>
      <c r="LO18" s="924" t="n">
        <f aca="false">IF(CB18="",0,CB18+LO15)</f>
        <v>0</v>
      </c>
      <c r="LP18" s="924" t="n">
        <f aca="false">IF(CC18="",0,CC18+LP15)</f>
        <v>0</v>
      </c>
      <c r="LQ18" s="924" t="n">
        <f aca="false">IF(CN18="",0,CN18+LQ15)</f>
        <v>0</v>
      </c>
      <c r="LR18" s="924" t="n">
        <f aca="false">IF(CO18="",0,CO18+LR15)</f>
        <v>0</v>
      </c>
      <c r="LS18" s="924" t="n">
        <f aca="false">IF(DR18="",0,DR18+LS15)</f>
        <v>0</v>
      </c>
      <c r="LT18" s="924" t="n">
        <f aca="false">IF(DS18="",0,DS18+LT15)</f>
        <v>0</v>
      </c>
      <c r="LU18" s="924" t="n">
        <f aca="false">IF(DF18="",0,DF18+LU15)</f>
        <v>0</v>
      </c>
      <c r="LV18" s="924" t="n">
        <f aca="false">IF(DG18="",0,DG18+LV15)</f>
        <v>0</v>
      </c>
      <c r="LW18" s="924" t="n">
        <f aca="false">IF(HT18="",0,HT18+LW15)</f>
        <v>0</v>
      </c>
      <c r="LX18" s="924" t="n">
        <f aca="false">IF(HU18="",0,HU18+LX15)</f>
        <v>86.595</v>
      </c>
      <c r="LY18" s="924" t="n">
        <f aca="false">IF(JN18="",0,JN18)</f>
        <v>44.24</v>
      </c>
      <c r="LZ18" s="924" t="n">
        <f aca="false">IF(JO18="",0,JO18)</f>
        <v>44.24</v>
      </c>
      <c r="MA18" s="924" t="n">
        <f aca="false">IF(EV18="",0,EV18+MA15)</f>
        <v>187.7</v>
      </c>
      <c r="MB18" s="924" t="n">
        <f aca="false">IF(EW18="",0,EW18+MB15)</f>
        <v>0</v>
      </c>
      <c r="MC18" s="924" t="n">
        <f aca="false">IF(JJ18="",0,JJ18+MC15)</f>
        <v>0</v>
      </c>
      <c r="MD18" s="924" t="n">
        <f aca="false">IF(JK18="",0,JK18+MD15)</f>
        <v>-13</v>
      </c>
      <c r="ME18" s="924" t="n">
        <f aca="false">IF(KO18="",0,KO18+ME15)</f>
        <v>157.22</v>
      </c>
      <c r="MF18" s="924" t="n">
        <f aca="false">IF(KP18="",0,KP18+MF15)</f>
        <v>182.285</v>
      </c>
      <c r="MG18" s="924" t="n">
        <f aca="false">IFERROR(ME18/$A16,0)</f>
        <v>39.305</v>
      </c>
      <c r="MH18" s="924" t="n">
        <f aca="false">IFERROR(MF18/$A16,0)</f>
        <v>45.57125</v>
      </c>
      <c r="MI18" s="924" t="n">
        <f aca="false">IF(JT18="",0,JT18+MI15)</f>
        <v>0</v>
      </c>
      <c r="MJ18" s="924" t="n">
        <f aca="false">IF(JU18="",0,JU18+MJ15)</f>
        <v>0</v>
      </c>
      <c r="MK18" s="924" t="n">
        <f aca="false">IF(LG18&gt;0,0,P18+MK15)</f>
        <v>0</v>
      </c>
      <c r="ML18" s="924" t="n">
        <f aca="false">IF(LH18&gt;0,0,Q18+ML15)</f>
        <v>0</v>
      </c>
      <c r="MM18" s="924" t="n">
        <f aca="false">IF(LI18&gt;0,0,AH18+MM15)</f>
        <v>0</v>
      </c>
      <c r="MN18" s="924" t="n">
        <f aca="false">IF(LJ18&gt;0,0,AI18+MN15)</f>
        <v>0</v>
      </c>
      <c r="MO18" s="924" t="n">
        <f aca="false">IF(LK18&gt;0,0,AT18+MO15)</f>
        <v>0</v>
      </c>
      <c r="MP18" s="924" t="n">
        <f aca="false">IF(LL18&gt;0,0,AU18+MP15)</f>
        <v>0</v>
      </c>
      <c r="MQ18" s="924" t="n">
        <f aca="false">IF(LM18&gt;0,0,BF18+MQ15)</f>
        <v>0</v>
      </c>
      <c r="MR18" s="924" t="n">
        <f aca="false">IF(LN18&gt;0,0,BG18+MR15)</f>
        <v>0</v>
      </c>
      <c r="MS18" s="924" t="n">
        <f aca="false">IF(LO18&gt;0,0,BZ18+MS15)</f>
        <v>0</v>
      </c>
      <c r="MT18" s="924" t="n">
        <f aca="false">IF(LP18&gt;0,0,CA18+MT15)</f>
        <v>0</v>
      </c>
      <c r="MU18" s="924" t="n">
        <f aca="false">IF(LQ18&gt;0,0,CL18+MU15)</f>
        <v>0</v>
      </c>
      <c r="MV18" s="924" t="n">
        <f aca="false">IF(LR18&gt;0,0,CM18+MV15)</f>
        <v>0</v>
      </c>
      <c r="MW18" s="924" t="n">
        <f aca="false">IF(LS18&gt;0,0,DP18+MW15)</f>
        <v>0</v>
      </c>
      <c r="MX18" s="924" t="n">
        <f aca="false">IF(LT18&gt;0,0,DQ18+MX15)</f>
        <v>0</v>
      </c>
      <c r="MY18" s="924" t="n">
        <f aca="false">IF(LU18&gt;0,0,DD18+MY15)</f>
        <v>0</v>
      </c>
      <c r="MZ18" s="924" t="n">
        <f aca="false">IFERROR(IF(LV18&gt;0,0,DE18+MZ15),0)</f>
        <v>0</v>
      </c>
      <c r="NA18" s="924" t="n">
        <f aca="false">IF(LW18&gt;0,0,HR18+NA15)</f>
        <v>0</v>
      </c>
      <c r="NB18" s="924" t="n">
        <f aca="false">IFERROR(IF(LX18&gt;0,0,HS18+NB15),0)</f>
        <v>0</v>
      </c>
      <c r="NC18" s="924"/>
      <c r="ND18" s="924"/>
      <c r="NE18" s="924"/>
    </row>
    <row r="19" customFormat="false" ht="15" hidden="false" customHeight="false" outlineLevel="0" collapsed="false">
      <c r="A19" s="1092" t="n">
        <v>5</v>
      </c>
      <c r="B19" s="1093" t="n">
        <f aca="false">Посуточная!J19</f>
        <v>0</v>
      </c>
      <c r="C19" s="1094" t="n">
        <f aca="false">Посуточная!K19</f>
        <v>0</v>
      </c>
      <c r="D19" s="1094" t="n">
        <f aca="false">Посуточная!L19</f>
        <v>0</v>
      </c>
      <c r="E19" s="1094" t="n">
        <f aca="false">Посуточная!M19</f>
        <v>0</v>
      </c>
      <c r="F19" s="1094" t="n">
        <f aca="false">Посуточная!N19</f>
        <v>0</v>
      </c>
      <c r="G19" s="1094" t="n">
        <f aca="false">Посуточная!O19</f>
        <v>0</v>
      </c>
      <c r="H19" s="1094" t="n">
        <f aca="false">Посуточная!P19</f>
        <v>0</v>
      </c>
      <c r="I19" s="976" t="n">
        <f aca="false">Посуточная!AA19</f>
        <v>0</v>
      </c>
      <c r="J19" s="976" t="n">
        <f aca="false">Посуточная!AB19</f>
        <v>0</v>
      </c>
      <c r="K19" s="976" t="n">
        <f aca="false">Посуточная!AC19</f>
        <v>0</v>
      </c>
      <c r="L19" s="976" t="n">
        <f aca="false">Посуточная!AD19</f>
        <v>0</v>
      </c>
      <c r="M19" s="976" t="n">
        <f aca="false">Посуточная!AE19</f>
        <v>0</v>
      </c>
      <c r="N19" s="976" t="n">
        <f aca="false">Посуточная!AF19</f>
        <v>0</v>
      </c>
      <c r="O19" s="976" t="n">
        <f aca="false">Посуточная!AG19</f>
        <v>0</v>
      </c>
      <c r="P19" s="1095"/>
      <c r="Q19" s="1096"/>
      <c r="R19" s="979"/>
      <c r="S19" s="979"/>
      <c r="T19" s="990" t="n">
        <f aca="false">Посуточная!AS19</f>
        <v>0</v>
      </c>
      <c r="U19" s="975" t="n">
        <f aca="false">Посуточная!AT19</f>
        <v>0</v>
      </c>
      <c r="V19" s="975" t="n">
        <f aca="false">Посуточная!AU19</f>
        <v>0</v>
      </c>
      <c r="W19" s="975" t="n">
        <f aca="false">Посуточная!AV19</f>
        <v>0</v>
      </c>
      <c r="X19" s="975" t="n">
        <f aca="false">Посуточная!AW19</f>
        <v>0</v>
      </c>
      <c r="Y19" s="975" t="n">
        <f aca="false">Посуточная!AX19</f>
        <v>0</v>
      </c>
      <c r="Z19" s="975" t="n">
        <f aca="false">Посуточная!AY19</f>
        <v>0</v>
      </c>
      <c r="AA19" s="976" t="n">
        <f aca="false">Посуточная!BG19</f>
        <v>0</v>
      </c>
      <c r="AB19" s="976" t="n">
        <f aca="false">Посуточная!BH19</f>
        <v>0</v>
      </c>
      <c r="AC19" s="976" t="n">
        <f aca="false">Посуточная!BI19</f>
        <v>0</v>
      </c>
      <c r="AD19" s="976" t="n">
        <f aca="false">Посуточная!BJ19</f>
        <v>0</v>
      </c>
      <c r="AE19" s="976" t="n">
        <f aca="false">Посуточная!BK19</f>
        <v>0</v>
      </c>
      <c r="AF19" s="976" t="n">
        <f aca="false">Посуточная!BL19</f>
        <v>0</v>
      </c>
      <c r="AG19" s="976" t="n">
        <f aca="false">Посуточная!BM19</f>
        <v>0</v>
      </c>
      <c r="AH19" s="1095"/>
      <c r="AI19" s="1096"/>
      <c r="AJ19" s="979"/>
      <c r="AK19" s="979"/>
      <c r="AL19" s="990" t="n">
        <f aca="false">Посуточная!BV19</f>
        <v>0</v>
      </c>
      <c r="AM19" s="975" t="n">
        <f aca="false">Посуточная!BW19</f>
        <v>0</v>
      </c>
      <c r="AN19" s="975" t="n">
        <f aca="false">Посуточная!BX19</f>
        <v>0</v>
      </c>
      <c r="AO19" s="975" t="n">
        <f aca="false">Посуточная!BY19</f>
        <v>0</v>
      </c>
      <c r="AP19" s="976" t="n">
        <f aca="false">Посуточная!CD19</f>
        <v>0</v>
      </c>
      <c r="AQ19" s="976" t="n">
        <f aca="false">Посуточная!CE19</f>
        <v>0</v>
      </c>
      <c r="AR19" s="976" t="n">
        <f aca="false">Посуточная!CF19</f>
        <v>0</v>
      </c>
      <c r="AS19" s="976" t="n">
        <f aca="false">Посуточная!CG19</f>
        <v>0</v>
      </c>
      <c r="AT19" s="1095"/>
      <c r="AU19" s="1096"/>
      <c r="AV19" s="979"/>
      <c r="AW19" s="979"/>
      <c r="AX19" s="990" t="n">
        <f aca="false">Посуточная!CP19</f>
        <v>0</v>
      </c>
      <c r="AY19" s="975" t="n">
        <f aca="false">Посуточная!CQ19</f>
        <v>0</v>
      </c>
      <c r="AZ19" s="975" t="n">
        <f aca="false">Посуточная!CR19</f>
        <v>0</v>
      </c>
      <c r="BA19" s="975" t="n">
        <f aca="false">Посуточная!CS19</f>
        <v>0</v>
      </c>
      <c r="BB19" s="976" t="n">
        <f aca="false">Посуточная!CX19</f>
        <v>0</v>
      </c>
      <c r="BC19" s="976" t="n">
        <f aca="false">Посуточная!CY19</f>
        <v>0</v>
      </c>
      <c r="BD19" s="976" t="n">
        <f aca="false">Посуточная!CZ19</f>
        <v>0</v>
      </c>
      <c r="BE19" s="976" t="n">
        <f aca="false">Посуточная!DA19</f>
        <v>0</v>
      </c>
      <c r="BF19" s="1095"/>
      <c r="BG19" s="1096"/>
      <c r="BH19" s="979"/>
      <c r="BI19" s="979"/>
      <c r="BJ19" s="1097"/>
      <c r="BK19" s="1096"/>
      <c r="BL19" s="979"/>
      <c r="BM19" s="979"/>
      <c r="BN19" s="1098"/>
      <c r="BO19" s="1099"/>
      <c r="BP19" s="979"/>
      <c r="BQ19" s="979"/>
      <c r="BR19" s="988" t="n">
        <f aca="false">Посуточная!DR19</f>
        <v>0</v>
      </c>
      <c r="BS19" s="989" t="n">
        <f aca="false">Посуточная!DS19</f>
        <v>0</v>
      </c>
      <c r="BT19" s="989" t="n">
        <f aca="false">Посуточная!DT19</f>
        <v>0</v>
      </c>
      <c r="BU19" s="989" t="n">
        <f aca="false">Посуточная!DU19</f>
        <v>0</v>
      </c>
      <c r="BV19" s="976" t="n">
        <f aca="false">Посуточная!DZ19</f>
        <v>0</v>
      </c>
      <c r="BW19" s="976" t="n">
        <f aca="false">Посуточная!EA19</f>
        <v>0</v>
      </c>
      <c r="BX19" s="976" t="n">
        <f aca="false">Посуточная!EB19</f>
        <v>0</v>
      </c>
      <c r="BY19" s="976" t="n">
        <f aca="false">Посуточная!EC19</f>
        <v>0</v>
      </c>
      <c r="BZ19" s="1095"/>
      <c r="CA19" s="1096"/>
      <c r="CB19" s="979"/>
      <c r="CC19" s="979"/>
      <c r="CD19" s="1100" t="n">
        <f aca="false">Посуточная!EO19</f>
        <v>0</v>
      </c>
      <c r="CE19" s="1101" t="n">
        <f aca="false">Посуточная!EP19</f>
        <v>0</v>
      </c>
      <c r="CF19" s="1101" t="n">
        <f aca="false">Посуточная!EQ19</f>
        <v>0</v>
      </c>
      <c r="CG19" s="1101" t="n">
        <f aca="false">Посуточная!ER19</f>
        <v>0</v>
      </c>
      <c r="CH19" s="1000" t="n">
        <f aca="false">Посуточная!EZ19</f>
        <v>0</v>
      </c>
      <c r="CI19" s="1000" t="n">
        <f aca="false">Посуточная!FA19</f>
        <v>0</v>
      </c>
      <c r="CJ19" s="1000" t="n">
        <f aca="false">Посуточная!FB19</f>
        <v>0</v>
      </c>
      <c r="CK19" s="1000" t="n">
        <f aca="false">Посуточная!FC19</f>
        <v>0</v>
      </c>
      <c r="CL19" s="1095"/>
      <c r="CM19" s="1096"/>
      <c r="CN19" s="979"/>
      <c r="CO19" s="979"/>
      <c r="CP19" s="1102" t="n">
        <f aca="false">Посуточная!GN19</f>
        <v>0</v>
      </c>
      <c r="CQ19" s="1094" t="n">
        <f aca="false">Посуточная!GO19</f>
        <v>0</v>
      </c>
      <c r="CR19" s="1094" t="n">
        <f aca="false">Посуточная!GP19</f>
        <v>0</v>
      </c>
      <c r="CS19" s="1094" t="n">
        <f aca="false">Посуточная!GQ19</f>
        <v>0</v>
      </c>
      <c r="CT19" s="1094" t="n">
        <f aca="false">Посуточная!GR19</f>
        <v>0</v>
      </c>
      <c r="CU19" s="1094" t="n">
        <f aca="false">Посуточная!GS19</f>
        <v>0</v>
      </c>
      <c r="CV19" s="1094" t="n">
        <f aca="false">Посуточная!GT19</f>
        <v>0</v>
      </c>
      <c r="CW19" s="976" t="n">
        <f aca="false">Посуточная!HP19</f>
        <v>0</v>
      </c>
      <c r="CX19" s="976" t="n">
        <f aca="false">Посуточная!HQ19</f>
        <v>0</v>
      </c>
      <c r="CY19" s="976" t="n">
        <f aca="false">Посуточная!HR19</f>
        <v>0</v>
      </c>
      <c r="CZ19" s="976" t="n">
        <f aca="false">Посуточная!HS19</f>
        <v>0</v>
      </c>
      <c r="DA19" s="976" t="n">
        <f aca="false">Посуточная!HT19</f>
        <v>0</v>
      </c>
      <c r="DB19" s="976" t="n">
        <f aca="false">Посуточная!HU19</f>
        <v>0</v>
      </c>
      <c r="DC19" s="976" t="n">
        <f aca="false">Посуточная!HV19</f>
        <v>0</v>
      </c>
      <c r="DD19" s="1095"/>
      <c r="DE19" s="1096"/>
      <c r="DF19" s="979"/>
      <c r="DG19" s="979"/>
      <c r="DH19" s="1103" t="n">
        <f aca="false">Посуточная!IE19</f>
        <v>0</v>
      </c>
      <c r="DI19" s="1104" t="n">
        <f aca="false">Посуточная!IF19</f>
        <v>0</v>
      </c>
      <c r="DJ19" s="1104" t="n">
        <f aca="false">Посуточная!IG19</f>
        <v>0</v>
      </c>
      <c r="DK19" s="1101" t="n">
        <f aca="false">Посуточная!IH19</f>
        <v>0</v>
      </c>
      <c r="DL19" s="976" t="n">
        <f aca="false">Посуточная!IM19</f>
        <v>0</v>
      </c>
      <c r="DM19" s="993" t="n">
        <f aca="false">Посуточная!IN19</f>
        <v>0</v>
      </c>
      <c r="DN19" s="1105" t="n">
        <f aca="false">Посуточная!IO19</f>
        <v>0</v>
      </c>
      <c r="DO19" s="1105" t="n">
        <f aca="false">Посуточная!IP19</f>
        <v>0</v>
      </c>
      <c r="DP19" s="1106"/>
      <c r="DQ19" s="1096"/>
      <c r="DT19" s="1107"/>
      <c r="DU19" s="1108"/>
      <c r="DV19" s="1108"/>
      <c r="DW19" s="1108"/>
      <c r="DX19" s="1108"/>
      <c r="DY19" s="1108"/>
      <c r="DZ19" s="1108"/>
      <c r="EA19" s="976" t="n">
        <f aca="false">Посуточная!KQ19</f>
        <v>0</v>
      </c>
      <c r="EB19" s="976" t="n">
        <f aca="false">Посуточная!KR19</f>
        <v>0</v>
      </c>
      <c r="EC19" s="976" t="n">
        <f aca="false">Посуточная!KS19</f>
        <v>0</v>
      </c>
      <c r="ED19" s="976" t="n">
        <f aca="false">Посуточная!KT19</f>
        <v>0</v>
      </c>
      <c r="EE19" s="976" t="n">
        <f aca="false">Посуточная!KU19</f>
        <v>0</v>
      </c>
      <c r="EF19" s="976" t="n">
        <f aca="false">Посуточная!KV19</f>
        <v>0</v>
      </c>
      <c r="EG19" s="976" t="n">
        <f aca="false">Посуточная!KW19</f>
        <v>0</v>
      </c>
      <c r="EH19" s="1095"/>
      <c r="EI19" s="1096"/>
      <c r="EJ19" s="979"/>
      <c r="EK19" s="979"/>
      <c r="EL19" s="1097"/>
      <c r="EM19" s="1096"/>
      <c r="EN19" s="979"/>
      <c r="EO19" s="979"/>
      <c r="EP19" s="1098"/>
      <c r="EQ19" s="1099"/>
      <c r="ET19" s="1109"/>
      <c r="EU19" s="1110"/>
      <c r="EX19" s="1111"/>
      <c r="EY19" s="1017"/>
      <c r="FB19" s="1107"/>
      <c r="FC19" s="1108"/>
      <c r="FD19" s="1108"/>
      <c r="FE19" s="1108"/>
      <c r="FF19" s="1108"/>
      <c r="FG19" s="1108"/>
      <c r="FH19" s="1108"/>
      <c r="FI19" s="1000" t="n">
        <f aca="false">Посуточная!NU19</f>
        <v>0</v>
      </c>
      <c r="FJ19" s="1000" t="n">
        <f aca="false">Посуточная!NV19</f>
        <v>0</v>
      </c>
      <c r="FK19" s="1000" t="n">
        <f aca="false">Посуточная!NW19</f>
        <v>0</v>
      </c>
      <c r="FL19" s="1000" t="n">
        <f aca="false">Посуточная!NX19</f>
        <v>0</v>
      </c>
      <c r="FM19" s="1000" t="n">
        <f aca="false">Посуточная!NY19</f>
        <v>0</v>
      </c>
      <c r="FN19" s="1000" t="n">
        <f aca="false">Посуточная!NZ19</f>
        <v>0</v>
      </c>
      <c r="FO19" s="1000" t="n">
        <f aca="false">Посуточная!OA19</f>
        <v>0</v>
      </c>
      <c r="FP19" s="1095"/>
      <c r="FQ19" s="1096"/>
      <c r="FR19" s="979"/>
      <c r="FS19" s="979"/>
      <c r="FT19" s="1112" t="n">
        <f aca="false">Посуточная!OO19</f>
        <v>0</v>
      </c>
      <c r="FU19" s="1113" t="n">
        <f aca="false">Посуточная!OP19</f>
        <v>0</v>
      </c>
      <c r="FV19" s="1113" t="n">
        <f aca="false">Посуточная!OQ19</f>
        <v>0</v>
      </c>
      <c r="FW19" s="1113" t="n">
        <f aca="false">Посуточная!OR19</f>
        <v>0</v>
      </c>
      <c r="FX19" s="1113" t="n">
        <f aca="false">Посуточная!OS19</f>
        <v>0</v>
      </c>
      <c r="FY19" s="1113" t="n">
        <f aca="false">Посуточная!OT19</f>
        <v>0</v>
      </c>
      <c r="FZ19" s="1114" t="n">
        <f aca="false">Посуточная!OU19</f>
        <v>0</v>
      </c>
      <c r="GA19" s="1105" t="n">
        <f aca="false">Посуточная!PP19</f>
        <v>0</v>
      </c>
      <c r="GB19" s="1105" t="n">
        <f aca="false">Посуточная!PQ19</f>
        <v>0</v>
      </c>
      <c r="GC19" s="1105" t="n">
        <f aca="false">Посуточная!PR19</f>
        <v>0</v>
      </c>
      <c r="GD19" s="1105" t="n">
        <f aca="false">Посуточная!PS19</f>
        <v>0</v>
      </c>
      <c r="GE19" s="1105" t="n">
        <f aca="false">Посуточная!PT19</f>
        <v>0</v>
      </c>
      <c r="GF19" s="1105" t="n">
        <f aca="false">Посуточная!PU19</f>
        <v>0</v>
      </c>
      <c r="GG19" s="1105" t="n">
        <f aca="false">Посуточная!PV19</f>
        <v>0</v>
      </c>
      <c r="GH19" s="1095"/>
      <c r="GI19" s="1096"/>
      <c r="GJ19" s="979"/>
      <c r="GK19" s="979"/>
      <c r="GL19" s="1039" t="n">
        <f aca="false">Посуточная!QH19</f>
        <v>0</v>
      </c>
      <c r="GM19" s="1040" t="n">
        <f aca="false">Посуточная!QI19</f>
        <v>0</v>
      </c>
      <c r="GN19" s="1040" t="n">
        <f aca="false">Посуточная!QJ19</f>
        <v>0</v>
      </c>
      <c r="GO19" s="1040" t="n">
        <f aca="false">Посуточная!QK19</f>
        <v>0</v>
      </c>
      <c r="GP19" s="1040" t="n">
        <f aca="false">Посуточная!QL19</f>
        <v>0</v>
      </c>
      <c r="GQ19" s="1040" t="n">
        <f aca="false">Посуточная!QM19</f>
        <v>0</v>
      </c>
      <c r="GR19" s="1040" t="n">
        <f aca="false">Посуточная!QN19</f>
        <v>0</v>
      </c>
      <c r="GS19" s="1006" t="n">
        <f aca="false">Посуточная!QV19</f>
        <v>0</v>
      </c>
      <c r="GT19" s="1006" t="n">
        <f aca="false">Посуточная!QW19</f>
        <v>0</v>
      </c>
      <c r="GU19" s="1006" t="n">
        <f aca="false">Посуточная!QX19</f>
        <v>0</v>
      </c>
      <c r="GV19" s="1006" t="n">
        <f aca="false">Посуточная!QY19</f>
        <v>0</v>
      </c>
      <c r="GW19" s="1006" t="n">
        <f aca="false">Посуточная!QZ19</f>
        <v>0</v>
      </c>
      <c r="GX19" s="1006" t="n">
        <f aca="false">Посуточная!RA19</f>
        <v>0</v>
      </c>
      <c r="GY19" s="1006" t="n">
        <f aca="false">Посуточная!RB19</f>
        <v>0</v>
      </c>
      <c r="GZ19" s="1095"/>
      <c r="HA19" s="1096"/>
      <c r="HB19" s="979"/>
      <c r="HC19" s="979"/>
      <c r="HD19" s="1041" t="n">
        <f aca="false">Посуточная!RN19</f>
        <v>0</v>
      </c>
      <c r="HE19" s="1042" t="n">
        <f aca="false">Посуточная!RO19</f>
        <v>0</v>
      </c>
      <c r="HF19" s="1042" t="n">
        <f aca="false">Посуточная!RP19</f>
        <v>0</v>
      </c>
      <c r="HG19" s="1042" t="n">
        <f aca="false">Посуточная!RQ19</f>
        <v>0</v>
      </c>
      <c r="HH19" s="1042" t="n">
        <f aca="false">Посуточная!RR19</f>
        <v>0</v>
      </c>
      <c r="HI19" s="1042" t="n">
        <f aca="false">Посуточная!RS19</f>
        <v>0</v>
      </c>
      <c r="HJ19" s="1042" t="n">
        <f aca="false">Посуточная!RT19</f>
        <v>0</v>
      </c>
      <c r="HK19" s="993" t="n">
        <f aca="false">Посуточная!SB19</f>
        <v>0</v>
      </c>
      <c r="HL19" s="993" t="n">
        <f aca="false">Посуточная!SC19</f>
        <v>0</v>
      </c>
      <c r="HM19" s="993" t="n">
        <f aca="false">Посуточная!SD19</f>
        <v>0</v>
      </c>
      <c r="HN19" s="993" t="n">
        <f aca="false">Посуточная!SE19</f>
        <v>0</v>
      </c>
      <c r="HO19" s="993" t="n">
        <f aca="false">Посуточная!SF19</f>
        <v>0</v>
      </c>
      <c r="HP19" s="993" t="n">
        <f aca="false">Посуточная!SG19</f>
        <v>0</v>
      </c>
      <c r="HQ19" s="993" t="n">
        <f aca="false">Посуточная!SH19</f>
        <v>0</v>
      </c>
      <c r="HR19" s="1095"/>
      <c r="HS19" s="1096"/>
      <c r="HT19" s="979"/>
      <c r="HU19" s="979"/>
      <c r="HV19" s="1097"/>
      <c r="HW19" s="1096"/>
      <c r="HX19" s="979"/>
      <c r="HY19" s="979"/>
      <c r="HZ19" s="1098"/>
      <c r="IA19" s="1099"/>
      <c r="IB19" s="979"/>
      <c r="IC19" s="979"/>
      <c r="ID19" s="1001" t="n">
        <f aca="false">Посуточная!SY19</f>
        <v>0</v>
      </c>
      <c r="IE19" s="1002" t="n">
        <f aca="false">Посуточная!SZ19</f>
        <v>0</v>
      </c>
      <c r="IF19" s="1002" t="n">
        <f aca="false">Посуточная!TA19</f>
        <v>0</v>
      </c>
      <c r="IG19" s="1002" t="n">
        <f aca="false">Посуточная!TB19</f>
        <v>0</v>
      </c>
      <c r="IH19" s="993" t="n">
        <f aca="false">Посуточная!TG19</f>
        <v>0</v>
      </c>
      <c r="II19" s="993" t="n">
        <f aca="false">Посуточная!TH19</f>
        <v>0</v>
      </c>
      <c r="IJ19" s="993" t="n">
        <f aca="false">Посуточная!TI19</f>
        <v>0</v>
      </c>
      <c r="IK19" s="993" t="n">
        <f aca="false">Посуточная!TJ19</f>
        <v>0</v>
      </c>
      <c r="IL19" s="1095"/>
      <c r="IM19" s="1096"/>
      <c r="IP19" s="1115"/>
      <c r="IQ19" s="1116"/>
      <c r="IT19" s="1115"/>
      <c r="IU19" s="1117"/>
      <c r="IV19" s="1046"/>
      <c r="IW19" s="1046"/>
      <c r="IX19" s="1117"/>
      <c r="IY19" s="1117"/>
      <c r="IZ19" s="1046"/>
      <c r="JA19" s="1046"/>
      <c r="JB19" s="1117"/>
      <c r="JC19" s="1117"/>
      <c r="JD19" s="1046"/>
      <c r="JE19" s="1046"/>
      <c r="JF19" s="1118"/>
      <c r="JG19" s="1017"/>
      <c r="JH19" s="1018"/>
      <c r="JJ19" s="1111"/>
      <c r="JK19" s="1017"/>
      <c r="JN19" s="1111"/>
      <c r="JO19" s="1017"/>
      <c r="JR19" s="1115"/>
      <c r="JS19" s="1116"/>
      <c r="JV19" s="1111"/>
      <c r="JW19" s="1017"/>
      <c r="JZ19" s="1118"/>
      <c r="KA19" s="1118"/>
      <c r="KD19" s="1118"/>
      <c r="KE19" s="1118"/>
      <c r="KG19" s="1020"/>
      <c r="KH19" s="1119"/>
      <c r="KI19" s="1120"/>
      <c r="KJ19" s="1025"/>
      <c r="KL19" s="1118"/>
      <c r="KM19" s="1118"/>
      <c r="KN19" s="1121"/>
      <c r="KO19" s="1119"/>
      <c r="KP19" s="1122"/>
      <c r="KQ19" s="1024"/>
      <c r="KT19" s="1025" t="n">
        <v>13</v>
      </c>
      <c r="KU19" s="1128" t="n">
        <v>31.893</v>
      </c>
      <c r="KV19" s="1125"/>
      <c r="KX19" s="921" t="n">
        <v>13</v>
      </c>
      <c r="KY19" s="924" t="n">
        <v>7149.213</v>
      </c>
      <c r="LA19" s="1026" t="n">
        <f aca="false">JW45</f>
        <v>184.932844907407</v>
      </c>
      <c r="LB19" s="1026"/>
      <c r="LC19" s="1026" t="n">
        <f aca="false">FA45</f>
        <v>52.549</v>
      </c>
      <c r="LG19" s="924" t="n">
        <f aca="false">IF(R19="",0,R19+LG16)</f>
        <v>0</v>
      </c>
      <c r="LH19" s="924" t="n">
        <f aca="false">IF(S19="",0,S19+LH16)</f>
        <v>0</v>
      </c>
      <c r="LI19" s="924" t="n">
        <f aca="false">IF(AJ19="",0,AJ19+LI16)</f>
        <v>0</v>
      </c>
      <c r="LJ19" s="924" t="n">
        <f aca="false">IF(AK19="",0,AK19+LJ16)</f>
        <v>0</v>
      </c>
      <c r="LK19" s="924" t="n">
        <f aca="false">IF(AV19="",0,AV19+LK16)</f>
        <v>0</v>
      </c>
      <c r="LL19" s="924" t="n">
        <f aca="false">IF(AW19="",0,AW19+LL16)</f>
        <v>0</v>
      </c>
      <c r="LM19" s="924" t="n">
        <f aca="false">IF(BH19="",0,BH19+LM16)</f>
        <v>0</v>
      </c>
      <c r="LN19" s="924" t="n">
        <f aca="false">IF(BI19="",0,BI19+LN16)</f>
        <v>0</v>
      </c>
      <c r="LO19" s="924" t="n">
        <f aca="false">IF(CB19="",0,CB19+LO16)</f>
        <v>0</v>
      </c>
      <c r="LP19" s="924" t="n">
        <f aca="false">IF(CC19="",0,CC19+LP16)</f>
        <v>0</v>
      </c>
      <c r="LQ19" s="924" t="n">
        <f aca="false">IF(CN19="",0,CN19+LQ16)</f>
        <v>0</v>
      </c>
      <c r="LR19" s="924" t="n">
        <f aca="false">IF(CO19="",0,CO19+LR16)</f>
        <v>0</v>
      </c>
      <c r="LS19" s="924" t="n">
        <f aca="false">IF(DR19="",0,DR19+LS16)</f>
        <v>0</v>
      </c>
      <c r="LT19" s="924" t="n">
        <f aca="false">IF(DS19="",0,DS19+LT16)</f>
        <v>0</v>
      </c>
      <c r="LU19" s="924" t="n">
        <f aca="false">IF(DF19="",0,DF19+LU16)</f>
        <v>0</v>
      </c>
      <c r="LV19" s="924" t="n">
        <f aca="false">IF(DG19="",0,DG19+LV16)</f>
        <v>0</v>
      </c>
      <c r="LW19" s="924" t="n">
        <f aca="false">IF(HT19="",0,HT19+LW16)</f>
        <v>0</v>
      </c>
      <c r="LX19" s="924" t="n">
        <f aca="false">IF(HU19="",0,HU19+LX16)</f>
        <v>0</v>
      </c>
      <c r="LY19" s="924" t="n">
        <f aca="false">IF(JN19="",0,JN19)</f>
        <v>0</v>
      </c>
      <c r="LZ19" s="924" t="n">
        <f aca="false">IF(JO19="",0,JO19)</f>
        <v>0</v>
      </c>
      <c r="MA19" s="924" t="n">
        <f aca="false">IF(EV19="",0,EV19+MA16)</f>
        <v>0</v>
      </c>
      <c r="MB19" s="924" t="n">
        <f aca="false">IF(EW19="",0,EW19+MB16)</f>
        <v>0</v>
      </c>
      <c r="MC19" s="924" t="n">
        <f aca="false">IF(JJ19="",0,JJ19+MC16)</f>
        <v>0</v>
      </c>
      <c r="MD19" s="924" t="n">
        <f aca="false">IF(JK19="",0,JK19+MD16)</f>
        <v>0</v>
      </c>
      <c r="ME19" s="924" t="n">
        <f aca="false">IF(KO19="",0,KO19+ME16)</f>
        <v>0</v>
      </c>
      <c r="MF19" s="924" t="n">
        <f aca="false">IF(KP19="",0,KP19+MF16)</f>
        <v>0</v>
      </c>
      <c r="MG19" s="924" t="n">
        <f aca="false">IFERROR(ME19/$A17,0)</f>
        <v>0</v>
      </c>
      <c r="MH19" s="924" t="n">
        <f aca="false">IFERROR(MF19/$A17,0)</f>
        <v>0</v>
      </c>
      <c r="MI19" s="924" t="n">
        <f aca="false">IF(JT19="",0,JT19+MI16)</f>
        <v>0</v>
      </c>
      <c r="MJ19" s="924" t="n">
        <f aca="false">IF(JU19="",0,JU19+MJ16)</f>
        <v>0</v>
      </c>
      <c r="MK19" s="924" t="n">
        <f aca="false">IF(LG19&gt;0,0,P19+MK16)</f>
        <v>0</v>
      </c>
      <c r="ML19" s="924" t="n">
        <f aca="false">IF(LH19&gt;0,0,Q19+ML16)</f>
        <v>0</v>
      </c>
      <c r="MM19" s="924" t="n">
        <f aca="false">IF(LI19&gt;0,0,AH19+MM16)</f>
        <v>0</v>
      </c>
      <c r="MN19" s="924" t="n">
        <f aca="false">IF(LJ19&gt;0,0,AI19+MN16)</f>
        <v>0</v>
      </c>
      <c r="MO19" s="924" t="n">
        <f aca="false">IF(LK19&gt;0,0,AT19+MO16)</f>
        <v>0</v>
      </c>
      <c r="MP19" s="924" t="n">
        <f aca="false">IF(LL19&gt;0,0,AU19+MP16)</f>
        <v>0</v>
      </c>
      <c r="MQ19" s="924" t="n">
        <f aca="false">IF(LM19&gt;0,0,BF19+MQ16)</f>
        <v>0</v>
      </c>
      <c r="MR19" s="924" t="n">
        <f aca="false">IF(LN19&gt;0,0,BG19+MR16)</f>
        <v>0</v>
      </c>
      <c r="MS19" s="924" t="n">
        <f aca="false">IF(LO19&gt;0,0,BZ19+MS16)</f>
        <v>0</v>
      </c>
      <c r="MT19" s="924" t="n">
        <f aca="false">IF(LP19&gt;0,0,CA19+MT16)</f>
        <v>0</v>
      </c>
      <c r="MU19" s="924" t="n">
        <f aca="false">IF(LQ19&gt;0,0,CL19+MU16)</f>
        <v>0</v>
      </c>
      <c r="MV19" s="924" t="n">
        <f aca="false">IF(LR19&gt;0,0,CM19+MV16)</f>
        <v>0</v>
      </c>
      <c r="MW19" s="924" t="n">
        <f aca="false">IF(LS19&gt;0,0,DP19+MW16)</f>
        <v>0</v>
      </c>
      <c r="MX19" s="924" t="n">
        <f aca="false">IF(LT19&gt;0,0,DQ19+MX16)</f>
        <v>0</v>
      </c>
      <c r="MY19" s="924" t="n">
        <f aca="false">IF(LU19&gt;0,0,DD19+MY16)</f>
        <v>0</v>
      </c>
      <c r="MZ19" s="924" t="n">
        <f aca="false">IFERROR(IF(LV19&gt;0,0,DE19+MZ16),0)</f>
        <v>0</v>
      </c>
      <c r="NA19" s="924" t="n">
        <f aca="false">IF(LW19&gt;0,0,HR19+NA16)</f>
        <v>0</v>
      </c>
      <c r="NB19" s="924" t="n">
        <f aca="false">IFERROR(IF(LX19&gt;0,0,HS19+NB16),0)</f>
        <v>0</v>
      </c>
      <c r="NC19" s="924"/>
      <c r="ND19" s="924"/>
      <c r="NE19" s="924"/>
    </row>
    <row r="20" customFormat="false" ht="15" hidden="false" customHeight="false" outlineLevel="0" collapsed="false">
      <c r="A20" s="1092"/>
      <c r="B20" s="974" t="n">
        <f aca="false">Посуточная!J20</f>
        <v>0</v>
      </c>
      <c r="C20" s="975" t="n">
        <f aca="false">Посуточная!K20</f>
        <v>0</v>
      </c>
      <c r="D20" s="975" t="n">
        <f aca="false">Посуточная!L20</f>
        <v>0</v>
      </c>
      <c r="E20" s="975" t="n">
        <f aca="false">Посуточная!M20</f>
        <v>0</v>
      </c>
      <c r="F20" s="975" t="n">
        <f aca="false">Посуточная!N20</f>
        <v>0</v>
      </c>
      <c r="G20" s="975" t="n">
        <f aca="false">Посуточная!O20</f>
        <v>0</v>
      </c>
      <c r="H20" s="975" t="n">
        <f aca="false">Посуточная!P20</f>
        <v>0</v>
      </c>
      <c r="I20" s="976" t="n">
        <f aca="false">Посуточная!AA20</f>
        <v>0</v>
      </c>
      <c r="J20" s="976" t="n">
        <f aca="false">Посуточная!AB20</f>
        <v>0</v>
      </c>
      <c r="K20" s="976" t="n">
        <f aca="false">Посуточная!AC20</f>
        <v>0</v>
      </c>
      <c r="L20" s="976" t="n">
        <f aca="false">Посуточная!AD20</f>
        <v>0</v>
      </c>
      <c r="M20" s="976" t="n">
        <f aca="false">Посуточная!AE20</f>
        <v>0</v>
      </c>
      <c r="N20" s="976" t="n">
        <f aca="false">Посуточная!AF20</f>
        <v>0</v>
      </c>
      <c r="O20" s="976" t="n">
        <f aca="false">Посуточная!AG20</f>
        <v>0</v>
      </c>
      <c r="P20" s="1027" t="n">
        <f aca="false">COUNTIF(B20:H20,"&lt;&gt;0")-COUNTIF(B20:H20,"")</f>
        <v>-7</v>
      </c>
      <c r="Q20" s="1028" t="n">
        <f aca="false">COUNTIF(I20:O20,"&lt;&gt;0")-COUNTIF(I20:O20,"")</f>
        <v>0</v>
      </c>
      <c r="R20" s="979"/>
      <c r="S20" s="979"/>
      <c r="T20" s="990" t="n">
        <f aca="false">Посуточная!AS20</f>
        <v>0</v>
      </c>
      <c r="U20" s="975" t="n">
        <f aca="false">Посуточная!AT20</f>
        <v>0</v>
      </c>
      <c r="V20" s="975" t="n">
        <f aca="false">Посуточная!AU20</f>
        <v>0</v>
      </c>
      <c r="W20" s="975" t="n">
        <f aca="false">Посуточная!AV20</f>
        <v>0</v>
      </c>
      <c r="X20" s="975" t="n">
        <f aca="false">Посуточная!AW20</f>
        <v>0</v>
      </c>
      <c r="Y20" s="975" t="n">
        <f aca="false">Посуточная!AX20</f>
        <v>0</v>
      </c>
      <c r="Z20" s="975" t="n">
        <f aca="false">Посуточная!AY20</f>
        <v>0</v>
      </c>
      <c r="AA20" s="976" t="n">
        <f aca="false">Посуточная!BG20</f>
        <v>0</v>
      </c>
      <c r="AB20" s="976" t="n">
        <f aca="false">Посуточная!BH20</f>
        <v>0</v>
      </c>
      <c r="AC20" s="976" t="n">
        <f aca="false">Посуточная!BI20</f>
        <v>0</v>
      </c>
      <c r="AD20" s="976" t="n">
        <f aca="false">Посуточная!BJ20</f>
        <v>0</v>
      </c>
      <c r="AE20" s="976" t="n">
        <f aca="false">Посуточная!BK20</f>
        <v>0</v>
      </c>
      <c r="AF20" s="976" t="n">
        <f aca="false">Посуточная!BL20</f>
        <v>0</v>
      </c>
      <c r="AG20" s="976" t="n">
        <f aca="false">Посуточная!BM20</f>
        <v>0</v>
      </c>
      <c r="AH20" s="1027" t="n">
        <f aca="false">COUNTIF(T20:Z20,"&lt;&gt;0")-COUNTIF(T20:Z20,"")</f>
        <v>-7</v>
      </c>
      <c r="AI20" s="1028" t="n">
        <f aca="false">COUNTIF(AA20:AG20,"&lt;&gt;0")-COUNTIF(AA20:AG20,"")</f>
        <v>0</v>
      </c>
      <c r="AJ20" s="979"/>
      <c r="AK20" s="979"/>
      <c r="AL20" s="990" t="n">
        <f aca="false">Посуточная!BV20</f>
        <v>0</v>
      </c>
      <c r="AM20" s="975" t="n">
        <f aca="false">Посуточная!BW20</f>
        <v>0</v>
      </c>
      <c r="AN20" s="975" t="n">
        <f aca="false">Посуточная!BX20</f>
        <v>0</v>
      </c>
      <c r="AO20" s="975" t="n">
        <f aca="false">Посуточная!BY20</f>
        <v>0</v>
      </c>
      <c r="AP20" s="976" t="n">
        <f aca="false">Посуточная!CD20</f>
        <v>0</v>
      </c>
      <c r="AQ20" s="976" t="n">
        <f aca="false">Посуточная!CE20</f>
        <v>0</v>
      </c>
      <c r="AR20" s="976" t="n">
        <f aca="false">Посуточная!CF20</f>
        <v>0</v>
      </c>
      <c r="AS20" s="976" t="n">
        <f aca="false">Посуточная!CG20</f>
        <v>0</v>
      </c>
      <c r="AT20" s="1027" t="n">
        <f aca="false">COUNTIF(AL20:AO20,"&lt;&gt;0")-COUNTIF(AL20:AO20,"")</f>
        <v>-4</v>
      </c>
      <c r="AU20" s="1028" t="n">
        <f aca="false">COUNTIF(AP20:AS20,"&lt;&gt;0")-COUNTIF(AP20:AS20,"")</f>
        <v>0</v>
      </c>
      <c r="AV20" s="979"/>
      <c r="AW20" s="979"/>
      <c r="AX20" s="990" t="n">
        <f aca="false">Посуточная!CP20</f>
        <v>0</v>
      </c>
      <c r="AY20" s="975" t="n">
        <f aca="false">Посуточная!CQ20</f>
        <v>0</v>
      </c>
      <c r="AZ20" s="975" t="n">
        <f aca="false">Посуточная!CR20</f>
        <v>0</v>
      </c>
      <c r="BA20" s="975" t="n">
        <f aca="false">Посуточная!CS20</f>
        <v>0</v>
      </c>
      <c r="BB20" s="976" t="n">
        <f aca="false">Посуточная!CX20</f>
        <v>0</v>
      </c>
      <c r="BC20" s="976" t="n">
        <f aca="false">Посуточная!CY20</f>
        <v>0</v>
      </c>
      <c r="BD20" s="976" t="n">
        <f aca="false">Посуточная!CZ20</f>
        <v>0</v>
      </c>
      <c r="BE20" s="976" t="n">
        <f aca="false">Посуточная!DA20</f>
        <v>0</v>
      </c>
      <c r="BF20" s="1027" t="n">
        <f aca="false">COUNTIF(AX20:BA20,"&lt;&gt;0")-COUNTIF(AX20:BA20,"")</f>
        <v>-4</v>
      </c>
      <c r="BG20" s="1028" t="n">
        <f aca="false">COUNTIF(BB20:BE20,"&lt;&gt;0")-COUNTIF(BB20:BE20,"")</f>
        <v>0</v>
      </c>
      <c r="BH20" s="979"/>
      <c r="BI20" s="979"/>
      <c r="BJ20" s="1030" t="n">
        <f aca="false">SUMIF(B6:BI6,"итого гр.",B20:BI20)</f>
        <v>0</v>
      </c>
      <c r="BK20" s="1028" t="n">
        <f aca="false">SUMIF(B6:BI6,"итого фк.",B20:BI20)</f>
        <v>0</v>
      </c>
      <c r="BL20" s="979"/>
      <c r="BM20" s="979"/>
      <c r="BN20" s="1031"/>
      <c r="BO20" s="1032"/>
      <c r="BP20" s="979"/>
      <c r="BQ20" s="979"/>
      <c r="BR20" s="988" t="n">
        <f aca="false">Посуточная!DR20</f>
        <v>0</v>
      </c>
      <c r="BS20" s="989" t="n">
        <f aca="false">Посуточная!DS20</f>
        <v>0</v>
      </c>
      <c r="BT20" s="989" t="n">
        <f aca="false">Посуточная!DT20</f>
        <v>0</v>
      </c>
      <c r="BU20" s="989" t="n">
        <f aca="false">Посуточная!DU20</f>
        <v>0</v>
      </c>
      <c r="BV20" s="976" t="n">
        <f aca="false">Посуточная!DZ20</f>
        <v>0</v>
      </c>
      <c r="BW20" s="976" t="n">
        <f aca="false">Посуточная!EA20</f>
        <v>0</v>
      </c>
      <c r="BX20" s="976" t="n">
        <f aca="false">Посуточная!EB20</f>
        <v>0</v>
      </c>
      <c r="BY20" s="976" t="n">
        <f aca="false">Посуточная!EC20</f>
        <v>0</v>
      </c>
      <c r="BZ20" s="1027" t="n">
        <f aca="false">COUNTIF(BR20:BU20,"&lt;&gt;0")-COUNTIF(BR20:BU20,"")</f>
        <v>-4</v>
      </c>
      <c r="CA20" s="1028" t="n">
        <f aca="false">COUNTIF(BV20:BY20,"&lt;&gt;0")-COUNTIF(BV20:BY20,"")</f>
        <v>0</v>
      </c>
      <c r="CB20" s="979"/>
      <c r="CC20" s="979"/>
      <c r="CD20" s="988" t="n">
        <f aca="false">Посуточная!EO20</f>
        <v>0</v>
      </c>
      <c r="CE20" s="989" t="n">
        <f aca="false">Посуточная!EP20</f>
        <v>0</v>
      </c>
      <c r="CF20" s="989" t="n">
        <f aca="false">Посуточная!EQ20</f>
        <v>0</v>
      </c>
      <c r="CG20" s="989" t="n">
        <f aca="false">Посуточная!ER20</f>
        <v>0</v>
      </c>
      <c r="CH20" s="976" t="n">
        <f aca="false">Посуточная!EZ20</f>
        <v>0</v>
      </c>
      <c r="CI20" s="976" t="n">
        <f aca="false">Посуточная!FA20</f>
        <v>0</v>
      </c>
      <c r="CJ20" s="976" t="n">
        <f aca="false">Посуточная!FB20</f>
        <v>0</v>
      </c>
      <c r="CK20" s="976" t="n">
        <f aca="false">Посуточная!FC20</f>
        <v>0</v>
      </c>
      <c r="CL20" s="1027" t="n">
        <f aca="false">COUNTIF(CD20:CG20,"&lt;&gt;0")-COUNTIF(CD20:CG20,"")</f>
        <v>-4</v>
      </c>
      <c r="CM20" s="1028" t="n">
        <f aca="false">COUNTIF(CH20:CK20,"&lt;&gt;0")-COUNTIF(CH20:CK20,"")</f>
        <v>0</v>
      </c>
      <c r="CN20" s="979"/>
      <c r="CO20" s="979"/>
      <c r="CP20" s="990" t="n">
        <f aca="false">Посуточная!GN20</f>
        <v>0</v>
      </c>
      <c r="CQ20" s="975" t="n">
        <f aca="false">Посуточная!GO20</f>
        <v>0</v>
      </c>
      <c r="CR20" s="975" t="n">
        <f aca="false">Посуточная!GP20</f>
        <v>0</v>
      </c>
      <c r="CS20" s="975" t="n">
        <f aca="false">Посуточная!GQ20</f>
        <v>0</v>
      </c>
      <c r="CT20" s="975" t="n">
        <f aca="false">Посуточная!GR20</f>
        <v>0</v>
      </c>
      <c r="CU20" s="975" t="n">
        <f aca="false">Посуточная!GS20</f>
        <v>0</v>
      </c>
      <c r="CV20" s="975" t="n">
        <f aca="false">Посуточная!GT20</f>
        <v>0</v>
      </c>
      <c r="CW20" s="976" t="n">
        <f aca="false">Посуточная!HP20</f>
        <v>0</v>
      </c>
      <c r="CX20" s="976" t="n">
        <f aca="false">Посуточная!HQ20</f>
        <v>0</v>
      </c>
      <c r="CY20" s="976" t="n">
        <f aca="false">Посуточная!HR20</f>
        <v>0</v>
      </c>
      <c r="CZ20" s="976" t="n">
        <f aca="false">Посуточная!HS20</f>
        <v>0</v>
      </c>
      <c r="DA20" s="976" t="n">
        <f aca="false">Посуточная!HT20</f>
        <v>0</v>
      </c>
      <c r="DB20" s="976" t="n">
        <f aca="false">Посуточная!HU20</f>
        <v>0</v>
      </c>
      <c r="DC20" s="976" t="n">
        <f aca="false">Посуточная!HV20</f>
        <v>0</v>
      </c>
      <c r="DD20" s="1027" t="n">
        <f aca="false">COUNTIF(CP20:CV20,"&lt;&gt;0")-COUNTIF(CP20:CV20,"")</f>
        <v>-7</v>
      </c>
      <c r="DE20" s="1028" t="n">
        <f aca="false">COUNTIF(CW20:DC20,"&lt;&gt;0")-COUNTIF(CW20:DC20,"")</f>
        <v>0</v>
      </c>
      <c r="DF20" s="979"/>
      <c r="DG20" s="979"/>
      <c r="DH20" s="991" t="n">
        <f aca="false">Посуточная!IE20</f>
        <v>0</v>
      </c>
      <c r="DI20" s="992" t="n">
        <f aca="false">Посуточная!IF20</f>
        <v>0</v>
      </c>
      <c r="DJ20" s="992" t="n">
        <f aca="false">Посуточная!IG20</f>
        <v>0</v>
      </c>
      <c r="DK20" s="989" t="n">
        <f aca="false">Посуточная!IH20</f>
        <v>0</v>
      </c>
      <c r="DL20" s="976" t="n">
        <f aca="false">Посуточная!IM20</f>
        <v>0</v>
      </c>
      <c r="DM20" s="993" t="n">
        <f aca="false">Посуточная!IN20</f>
        <v>0</v>
      </c>
      <c r="DN20" s="993" t="n">
        <f aca="false">Посуточная!IO20</f>
        <v>0</v>
      </c>
      <c r="DO20" s="993" t="n">
        <f aca="false">Посуточная!IP20</f>
        <v>0</v>
      </c>
      <c r="DP20" s="1029" t="n">
        <f aca="false">COUNTIF(DH20:DK20,"&lt;&gt;0")-COUNTIF(DH20:DK20,"")</f>
        <v>-4</v>
      </c>
      <c r="DQ20" s="1028" t="n">
        <f aca="false">COUNTIF(DL20:DO20,"&lt;&gt;0")-COUNTIF(DL20:DO20,"")</f>
        <v>0</v>
      </c>
      <c r="DT20" s="1033"/>
      <c r="DU20" s="1034"/>
      <c r="DV20" s="1034"/>
      <c r="DW20" s="1034"/>
      <c r="DX20" s="1034"/>
      <c r="DY20" s="1034"/>
      <c r="DZ20" s="1034"/>
      <c r="EA20" s="976" t="n">
        <f aca="false">Посуточная!KQ20</f>
        <v>0</v>
      </c>
      <c r="EB20" s="976" t="n">
        <f aca="false">Посуточная!KR20</f>
        <v>0</v>
      </c>
      <c r="EC20" s="976" t="n">
        <f aca="false">Посуточная!KS20</f>
        <v>0</v>
      </c>
      <c r="ED20" s="976" t="n">
        <f aca="false">Посуточная!KT20</f>
        <v>0</v>
      </c>
      <c r="EE20" s="976" t="n">
        <f aca="false">Посуточная!KU20</f>
        <v>0</v>
      </c>
      <c r="EF20" s="976" t="n">
        <f aca="false">Посуточная!KV20</f>
        <v>0</v>
      </c>
      <c r="EG20" s="976" t="n">
        <f aca="false">Посуточная!KW20</f>
        <v>0</v>
      </c>
      <c r="EH20" s="1027" t="n">
        <f aca="false">SUBTOTAL(3, DT20:DZ20)</f>
        <v>0</v>
      </c>
      <c r="EI20" s="1028" t="n">
        <f aca="false">COUNTIF(EA20:EG20,"&lt;&gt;0")-COUNTIF(EA20:EG20,"")</f>
        <v>0</v>
      </c>
      <c r="EJ20" s="979"/>
      <c r="EK20" s="979"/>
      <c r="EL20" s="1030" t="n">
        <f aca="false">SUMIF(BR6:EK6,"итого гр.",BR20:EK20)</f>
        <v>0</v>
      </c>
      <c r="EM20" s="1028" t="n">
        <f aca="false">SUMIF(BR6:EK6,"итого фк.",BR20:EK20)</f>
        <v>0</v>
      </c>
      <c r="EN20" s="979"/>
      <c r="EO20" s="979"/>
      <c r="EP20" s="1031"/>
      <c r="EQ20" s="1032"/>
      <c r="ET20" s="1035"/>
      <c r="EU20" s="1036"/>
      <c r="EX20" s="1037"/>
      <c r="EY20" s="1038"/>
      <c r="FB20" s="1033"/>
      <c r="FC20" s="1034"/>
      <c r="FD20" s="1034"/>
      <c r="FE20" s="1034"/>
      <c r="FF20" s="1034"/>
      <c r="FG20" s="1034"/>
      <c r="FH20" s="1034"/>
      <c r="FI20" s="976" t="n">
        <f aca="false">Посуточная!NU20</f>
        <v>0</v>
      </c>
      <c r="FJ20" s="976" t="n">
        <f aca="false">Посуточная!NV20</f>
        <v>0</v>
      </c>
      <c r="FK20" s="976" t="n">
        <f aca="false">Посуточная!NW20</f>
        <v>0</v>
      </c>
      <c r="FL20" s="976" t="n">
        <f aca="false">Посуточная!NX20</f>
        <v>0</v>
      </c>
      <c r="FM20" s="976" t="n">
        <f aca="false">Посуточная!NY20</f>
        <v>0</v>
      </c>
      <c r="FN20" s="976" t="n">
        <f aca="false">Посуточная!NZ20</f>
        <v>0</v>
      </c>
      <c r="FO20" s="976" t="n">
        <f aca="false">Посуточная!OA20</f>
        <v>0</v>
      </c>
      <c r="FP20" s="1027" t="n">
        <f aca="false">COUNTIF(FB20:FH20,"&lt;&gt;0")-COUNTIF(FB20:FH20,"")</f>
        <v>0</v>
      </c>
      <c r="FQ20" s="1028" t="n">
        <f aca="false">COUNTIF(FI20:FO20,"&lt;&gt;0")-COUNTIF(FI20:FO20,"")</f>
        <v>0</v>
      </c>
      <c r="FR20" s="979"/>
      <c r="FS20" s="979"/>
      <c r="FT20" s="1001" t="n">
        <f aca="false">Посуточная!OO20</f>
        <v>0</v>
      </c>
      <c r="FU20" s="1002" t="n">
        <f aca="false">Посуточная!OP20</f>
        <v>0</v>
      </c>
      <c r="FV20" s="1002" t="n">
        <f aca="false">Посуточная!OQ20</f>
        <v>0</v>
      </c>
      <c r="FW20" s="1002" t="n">
        <f aca="false">Посуточная!OR20</f>
        <v>0</v>
      </c>
      <c r="FX20" s="1002" t="n">
        <f aca="false">Посуточная!OS20</f>
        <v>0</v>
      </c>
      <c r="FY20" s="1002" t="n">
        <f aca="false">Посуточная!OT20</f>
        <v>0</v>
      </c>
      <c r="FZ20" s="1003" t="n">
        <f aca="false">Посуточная!OU20</f>
        <v>0</v>
      </c>
      <c r="GA20" s="993" t="n">
        <f aca="false">Посуточная!PP20</f>
        <v>0</v>
      </c>
      <c r="GB20" s="993" t="n">
        <f aca="false">Посуточная!PQ20</f>
        <v>0</v>
      </c>
      <c r="GC20" s="993" t="n">
        <f aca="false">Посуточная!PR20</f>
        <v>0</v>
      </c>
      <c r="GD20" s="993" t="n">
        <f aca="false">Посуточная!PS20</f>
        <v>0</v>
      </c>
      <c r="GE20" s="993" t="n">
        <f aca="false">Посуточная!PT20</f>
        <v>0</v>
      </c>
      <c r="GF20" s="993" t="n">
        <f aca="false">Посуточная!PU20</f>
        <v>0</v>
      </c>
      <c r="GG20" s="993" t="n">
        <f aca="false">Посуточная!PV20</f>
        <v>0</v>
      </c>
      <c r="GH20" s="1027" t="n">
        <f aca="false">COUNTIF(FT20:FZ20,"&lt;&gt;0")-COUNTIF(FT20:FZ20,"")</f>
        <v>-7</v>
      </c>
      <c r="GI20" s="1028" t="n">
        <f aca="false">COUNTIF(GA20:GG20,"&lt;&gt;0")-COUNTIF(GA20:GG20,"")</f>
        <v>0</v>
      </c>
      <c r="GJ20" s="979"/>
      <c r="GK20" s="979"/>
      <c r="GL20" s="1039" t="n">
        <f aca="false">Посуточная!QH20</f>
        <v>0</v>
      </c>
      <c r="GM20" s="1040" t="n">
        <f aca="false">Посуточная!QI20</f>
        <v>0</v>
      </c>
      <c r="GN20" s="1040" t="n">
        <f aca="false">Посуточная!QJ20</f>
        <v>0</v>
      </c>
      <c r="GO20" s="1040" t="n">
        <f aca="false">Посуточная!QK20</f>
        <v>0</v>
      </c>
      <c r="GP20" s="1040" t="n">
        <f aca="false">Посуточная!QL20</f>
        <v>0</v>
      </c>
      <c r="GQ20" s="1040" t="n">
        <f aca="false">Посуточная!QM20</f>
        <v>0</v>
      </c>
      <c r="GR20" s="1040" t="n">
        <f aca="false">Посуточная!QN20</f>
        <v>0</v>
      </c>
      <c r="GS20" s="1006" t="n">
        <f aca="false">Посуточная!QV20</f>
        <v>0</v>
      </c>
      <c r="GT20" s="1006" t="n">
        <f aca="false">Посуточная!QW20</f>
        <v>0</v>
      </c>
      <c r="GU20" s="1006" t="n">
        <f aca="false">Посуточная!QX20</f>
        <v>0</v>
      </c>
      <c r="GV20" s="1006" t="n">
        <f aca="false">Посуточная!QY20</f>
        <v>0</v>
      </c>
      <c r="GW20" s="1006" t="n">
        <f aca="false">Посуточная!QZ20</f>
        <v>0</v>
      </c>
      <c r="GX20" s="1006" t="n">
        <f aca="false">Посуточная!RA20</f>
        <v>0</v>
      </c>
      <c r="GY20" s="1006" t="n">
        <f aca="false">Посуточная!RB20</f>
        <v>0</v>
      </c>
      <c r="GZ20" s="1027" t="n">
        <f aca="false">COUNTIF(GL20:GR20,"&lt;&gt;0")-COUNTIF(GL20:GR20,"")</f>
        <v>-7</v>
      </c>
      <c r="HA20" s="1028" t="n">
        <f aca="false">COUNTIF(GS20:GY20,"&lt;&gt;0")-COUNTIF(GS20:GY20,"")</f>
        <v>0</v>
      </c>
      <c r="HB20" s="979"/>
      <c r="HC20" s="979"/>
      <c r="HD20" s="1041" t="n">
        <f aca="false">Посуточная!RN20</f>
        <v>0</v>
      </c>
      <c r="HE20" s="1042" t="n">
        <f aca="false">Посуточная!RO20</f>
        <v>0</v>
      </c>
      <c r="HF20" s="1042" t="n">
        <f aca="false">Посуточная!RP20</f>
        <v>0</v>
      </c>
      <c r="HG20" s="1042" t="n">
        <f aca="false">Посуточная!RQ20</f>
        <v>0</v>
      </c>
      <c r="HH20" s="1042" t="n">
        <f aca="false">Посуточная!RR20</f>
        <v>0</v>
      </c>
      <c r="HI20" s="1042" t="n">
        <f aca="false">Посуточная!RS20</f>
        <v>0</v>
      </c>
      <c r="HJ20" s="1042" t="n">
        <f aca="false">Посуточная!RT20</f>
        <v>0</v>
      </c>
      <c r="HK20" s="993" t="n">
        <f aca="false">Посуточная!SB20</f>
        <v>0</v>
      </c>
      <c r="HL20" s="993" t="n">
        <f aca="false">Посуточная!SC20</f>
        <v>0</v>
      </c>
      <c r="HM20" s="993" t="n">
        <f aca="false">Посуточная!SD20</f>
        <v>0</v>
      </c>
      <c r="HN20" s="993" t="n">
        <f aca="false">Посуточная!SE20</f>
        <v>0</v>
      </c>
      <c r="HO20" s="993" t="n">
        <f aca="false">Посуточная!SF20</f>
        <v>0</v>
      </c>
      <c r="HP20" s="993" t="n">
        <f aca="false">Посуточная!SG20</f>
        <v>0</v>
      </c>
      <c r="HQ20" s="993" t="n">
        <f aca="false">Посуточная!SH20</f>
        <v>0</v>
      </c>
      <c r="HR20" s="1027" t="n">
        <f aca="false">COUNTIF(HD20:HJ20,"&lt;&gt;0")-COUNTIF(HD20:HJ20,"")</f>
        <v>-7</v>
      </c>
      <c r="HS20" s="1028" t="n">
        <f aca="false">COUNTIF(HK20:HQ20,"&lt;&gt;0")-COUNTIF(HK20:HQ20,"")</f>
        <v>0</v>
      </c>
      <c r="HT20" s="979"/>
      <c r="HU20" s="979"/>
      <c r="HV20" s="1030" t="n">
        <f aca="false">SUMIF(FB6:HU6,"итого гр.",FB20:HU20)</f>
        <v>0</v>
      </c>
      <c r="HW20" s="1028" t="n">
        <f aca="false">SUMIF(FB6:HU6,"итого фк.",FB20:HU20)</f>
        <v>0</v>
      </c>
      <c r="HX20" s="979"/>
      <c r="HY20" s="979"/>
      <c r="HZ20" s="1031"/>
      <c r="IA20" s="1032"/>
      <c r="IB20" s="979"/>
      <c r="IC20" s="979"/>
      <c r="ID20" s="1001" t="n">
        <f aca="false">Посуточная!SY20</f>
        <v>0</v>
      </c>
      <c r="IE20" s="1002" t="n">
        <f aca="false">Посуточная!SZ20</f>
        <v>0</v>
      </c>
      <c r="IF20" s="1002" t="n">
        <f aca="false">Посуточная!TA20</f>
        <v>0</v>
      </c>
      <c r="IG20" s="1002" t="n">
        <f aca="false">Посуточная!TB20</f>
        <v>0</v>
      </c>
      <c r="IH20" s="993" t="n">
        <f aca="false">Посуточная!TG20</f>
        <v>0</v>
      </c>
      <c r="II20" s="993" t="n">
        <f aca="false">Посуточная!TH20</f>
        <v>0</v>
      </c>
      <c r="IJ20" s="993" t="n">
        <f aca="false">Посуточная!TI20</f>
        <v>0</v>
      </c>
      <c r="IK20" s="993" t="n">
        <f aca="false">Посуточная!TJ20</f>
        <v>0</v>
      </c>
      <c r="IL20" s="1027"/>
      <c r="IM20" s="1028"/>
      <c r="IP20" s="1043"/>
      <c r="IQ20" s="1044"/>
      <c r="IT20" s="1043"/>
      <c r="IU20" s="1045"/>
      <c r="IV20" s="1046"/>
      <c r="IW20" s="1046"/>
      <c r="IX20" s="1045"/>
      <c r="IY20" s="1045"/>
      <c r="IZ20" s="1046"/>
      <c r="JA20" s="1046"/>
      <c r="JB20" s="1045"/>
      <c r="JC20" s="1045"/>
      <c r="JD20" s="1046"/>
      <c r="JE20" s="1046"/>
      <c r="JF20" s="1047" t="n">
        <f aca="false">SUMIF(IP6:JE6,"итого гр.",IP20:JE20)</f>
        <v>0</v>
      </c>
      <c r="JG20" s="1038" t="n">
        <f aca="false">SUMIF($IP$6:$JE$6,"итого фк.",IP20:JE20)</f>
        <v>0</v>
      </c>
      <c r="JH20" s="1018"/>
      <c r="JJ20" s="1037"/>
      <c r="JK20" s="1038"/>
      <c r="JN20" s="1037"/>
      <c r="JO20" s="1038"/>
      <c r="JR20" s="1043"/>
      <c r="JS20" s="1044"/>
      <c r="JV20" s="1037"/>
      <c r="JW20" s="1038"/>
      <c r="JZ20" s="1047"/>
      <c r="KA20" s="1047"/>
      <c r="KD20" s="1047"/>
      <c r="KE20" s="1047"/>
      <c r="KH20" s="1123"/>
      <c r="KI20" s="1021"/>
      <c r="KJ20" s="1025"/>
      <c r="KL20" s="1047"/>
      <c r="KM20" s="1047"/>
      <c r="KN20" s="1048"/>
      <c r="KO20" s="1123"/>
      <c r="KP20" s="1023"/>
      <c r="KQ20" s="1024"/>
      <c r="KT20" s="1025" t="n">
        <v>14</v>
      </c>
      <c r="KU20" s="1128" t="n">
        <v>31.893</v>
      </c>
      <c r="KV20" s="1125"/>
      <c r="KX20" s="921" t="n">
        <v>14</v>
      </c>
      <c r="KY20" s="924" t="n">
        <v>7197.722</v>
      </c>
      <c r="LA20" s="1026" t="n">
        <f aca="false">JW48</f>
        <v>195.992844907407</v>
      </c>
      <c r="LB20" s="1026"/>
      <c r="LC20" s="1026" t="n">
        <f aca="false">FA48</f>
        <v>52.549</v>
      </c>
      <c r="LG20" s="924" t="n">
        <f aca="false">IF(R20="",0,R20+LG17)</f>
        <v>0</v>
      </c>
      <c r="LH20" s="924" t="n">
        <f aca="false">IF(S20="",0,S20+LH17)</f>
        <v>0</v>
      </c>
      <c r="LI20" s="924" t="n">
        <f aca="false">IF(AJ20="",0,AJ20+LI17)</f>
        <v>0</v>
      </c>
      <c r="LJ20" s="924" t="n">
        <f aca="false">IF(AK20="",0,AK20+LJ17)</f>
        <v>0</v>
      </c>
      <c r="LK20" s="924" t="n">
        <f aca="false">IF(AV20="",0,AV20+LK17)</f>
        <v>0</v>
      </c>
      <c r="LL20" s="924" t="n">
        <f aca="false">IF(AW20="",0,AW20+LL17)</f>
        <v>0</v>
      </c>
      <c r="LM20" s="924" t="n">
        <f aca="false">IF(BH20="",0,BH20+LM17)</f>
        <v>0</v>
      </c>
      <c r="LN20" s="924" t="n">
        <f aca="false">IF(BI20="",0,BI20+LN17)</f>
        <v>0</v>
      </c>
      <c r="LO20" s="924" t="n">
        <f aca="false">IF(CB20="",0,CB20+LO17)</f>
        <v>0</v>
      </c>
      <c r="LP20" s="924" t="n">
        <f aca="false">IF(CC20="",0,CC20+LP17)</f>
        <v>0</v>
      </c>
      <c r="LQ20" s="924" t="n">
        <f aca="false">IF(CN20="",0,CN20+LQ17)</f>
        <v>0</v>
      </c>
      <c r="LR20" s="924" t="n">
        <f aca="false">IF(CO20="",0,CO20+LR17)</f>
        <v>0</v>
      </c>
      <c r="LS20" s="924" t="n">
        <f aca="false">IF(DR20="",0,DR20+LS17)</f>
        <v>0</v>
      </c>
      <c r="LT20" s="924" t="n">
        <f aca="false">IF(DS20="",0,DS20+LT17)</f>
        <v>0</v>
      </c>
      <c r="LU20" s="924" t="n">
        <f aca="false">IF(DF20="",0,DF20+LU17)</f>
        <v>0</v>
      </c>
      <c r="LV20" s="924" t="n">
        <f aca="false">IF(DG20="",0,DG20+LV17)</f>
        <v>0</v>
      </c>
      <c r="LW20" s="924" t="n">
        <f aca="false">IF(HT20="",0,HT20+LW17)</f>
        <v>0</v>
      </c>
      <c r="LX20" s="924" t="n">
        <f aca="false">IF(HU20="",0,HU20+LX17)</f>
        <v>0</v>
      </c>
      <c r="LY20" s="924" t="n">
        <f aca="false">IF(JN20="",0,JN20)</f>
        <v>0</v>
      </c>
      <c r="LZ20" s="924" t="n">
        <f aca="false">IF(JO20="",0,JO20)</f>
        <v>0</v>
      </c>
      <c r="MA20" s="924" t="n">
        <f aca="false">IF(EV20="",0,EV20+MA17)</f>
        <v>0</v>
      </c>
      <c r="MB20" s="924" t="n">
        <f aca="false">IF(EW20="",0,EW20+MB17)</f>
        <v>0</v>
      </c>
      <c r="MC20" s="924" t="n">
        <f aca="false">IF(JJ20="",0,JJ20+MC17)</f>
        <v>0</v>
      </c>
      <c r="MD20" s="924" t="n">
        <f aca="false">IF(JK20="",0,JK20+MD17)</f>
        <v>0</v>
      </c>
      <c r="ME20" s="924" t="n">
        <f aca="false">IF(KO20="",0,KO20+ME17)</f>
        <v>0</v>
      </c>
      <c r="MF20" s="924" t="n">
        <f aca="false">IF(KP20="",0,KP20+MF17)</f>
        <v>0</v>
      </c>
      <c r="MG20" s="924" t="n">
        <f aca="false">IFERROR(ME20/$A18,0)</f>
        <v>0</v>
      </c>
      <c r="MH20" s="924" t="n">
        <f aca="false">IFERROR(MF20/$A18,0)</f>
        <v>0</v>
      </c>
      <c r="MI20" s="924" t="n">
        <f aca="false">IF(JT20="",0,JT20+MI17)</f>
        <v>0</v>
      </c>
      <c r="MJ20" s="924" t="n">
        <f aca="false">IF(JU20="",0,JU20+MJ17)</f>
        <v>0</v>
      </c>
      <c r="MK20" s="924" t="n">
        <f aca="false">IF(LG20&gt;0,0,P20+MK17)</f>
        <v>-28</v>
      </c>
      <c r="ML20" s="924" t="n">
        <f aca="false">IF(LH20&gt;0,0,Q20+ML17)</f>
        <v>0</v>
      </c>
      <c r="MM20" s="924" t="n">
        <f aca="false">IF(LI20&gt;0,0,AH20+MM17)</f>
        <v>-35</v>
      </c>
      <c r="MN20" s="924" t="n">
        <f aca="false">IF(LJ20&gt;0,0,AI20+MN17)</f>
        <v>0</v>
      </c>
      <c r="MO20" s="924" t="n">
        <f aca="false">IF(LK20&gt;0,0,AT20+MO17)</f>
        <v>-20</v>
      </c>
      <c r="MP20" s="924" t="n">
        <f aca="false">IF(LL20&gt;0,0,AU20+MP17)</f>
        <v>0</v>
      </c>
      <c r="MQ20" s="924" t="n">
        <f aca="false">IF(LM20&gt;0,0,BF20+MQ17)</f>
        <v>-16</v>
      </c>
      <c r="MR20" s="924" t="n">
        <f aca="false">IF(LN20&gt;0,0,BG20+MR17)</f>
        <v>0</v>
      </c>
      <c r="MS20" s="924" t="n">
        <f aca="false">IF(LO20&gt;0,0,BZ20+MS17)</f>
        <v>-16</v>
      </c>
      <c r="MT20" s="924" t="n">
        <f aca="false">IF(LP20&gt;0,0,CA20+MT17)</f>
        <v>0</v>
      </c>
      <c r="MU20" s="924" t="n">
        <f aca="false">IF(LQ20&gt;0,0,CL20+MU17)</f>
        <v>-16</v>
      </c>
      <c r="MV20" s="924" t="n">
        <f aca="false">IF(LR20&gt;0,0,CM20+MV17)</f>
        <v>0</v>
      </c>
      <c r="MW20" s="924" t="n">
        <f aca="false">IF(LS20&gt;0,0,DP20+MW17)</f>
        <v>-20</v>
      </c>
      <c r="MX20" s="924" t="n">
        <f aca="false">IF(LT20&gt;0,0,DQ20+MX17)</f>
        <v>0</v>
      </c>
      <c r="MY20" s="924" t="n">
        <f aca="false">IF(LU20&gt;0,0,DD20+MY17)</f>
        <v>-28</v>
      </c>
      <c r="MZ20" s="924" t="n">
        <f aca="false">IFERROR(IF(LV20&gt;0,0,DE20+MZ17),0)</f>
        <v>0</v>
      </c>
      <c r="NA20" s="924" t="n">
        <f aca="false">IF(LW20&gt;0,0,HR20+NA17)</f>
        <v>-21</v>
      </c>
      <c r="NB20" s="924" t="n">
        <f aca="false">IFERROR(IF(LX20&gt;0,0,HS20+NB17),0)</f>
        <v>1</v>
      </c>
      <c r="NC20" s="924"/>
      <c r="ND20" s="924"/>
      <c r="NE20" s="924"/>
    </row>
    <row r="21" customFormat="false" ht="15" hidden="false" customHeight="false" outlineLevel="0" collapsed="false">
      <c r="A21" s="1092"/>
      <c r="B21" s="1049" t="n">
        <f aca="false">Посуточная!J21</f>
        <v>0</v>
      </c>
      <c r="C21" s="1050" t="n">
        <f aca="false">Посуточная!K21</f>
        <v>0</v>
      </c>
      <c r="D21" s="1050" t="n">
        <f aca="false">Посуточная!L21</f>
        <v>0</v>
      </c>
      <c r="E21" s="1050" t="n">
        <f aca="false">Посуточная!M21</f>
        <v>0</v>
      </c>
      <c r="F21" s="1050" t="n">
        <f aca="false">Посуточная!N21</f>
        <v>0</v>
      </c>
      <c r="G21" s="1050" t="n">
        <f aca="false">Посуточная!O21</f>
        <v>0</v>
      </c>
      <c r="H21" s="1050" t="n">
        <f aca="false">Посуточная!P21</f>
        <v>0</v>
      </c>
      <c r="I21" s="1051" t="n">
        <f aca="false">Посуточная!AA21</f>
        <v>0</v>
      </c>
      <c r="J21" s="1051" t="n">
        <f aca="false">Посуточная!AB21</f>
        <v>0</v>
      </c>
      <c r="K21" s="1051" t="n">
        <f aca="false">Посуточная!AC21</f>
        <v>0</v>
      </c>
      <c r="L21" s="1051" t="n">
        <f aca="false">Посуточная!AD21</f>
        <v>0</v>
      </c>
      <c r="M21" s="1051" t="n">
        <f aca="false">Посуточная!AE21</f>
        <v>0</v>
      </c>
      <c r="N21" s="1051" t="n">
        <f aca="false">Посуточная!AF21</f>
        <v>0</v>
      </c>
      <c r="O21" s="1051" t="n">
        <f aca="false">Посуточная!AG21</f>
        <v>0</v>
      </c>
      <c r="P21" s="1052" t="n">
        <f aca="false">SUBTOTAL(9, B21:H21)</f>
        <v>0</v>
      </c>
      <c r="Q21" s="1053" t="n">
        <f aca="false">SUBTOTAL(9, I21:O21)</f>
        <v>0</v>
      </c>
      <c r="R21" s="979" t="n">
        <f aca="false">SUM(P21,R18)</f>
        <v>0</v>
      </c>
      <c r="S21" s="979" t="n">
        <f aca="false">SUM(Q21,S18)</f>
        <v>0</v>
      </c>
      <c r="T21" s="1054" t="n">
        <f aca="false">Посуточная!AS21</f>
        <v>0</v>
      </c>
      <c r="U21" s="1050" t="n">
        <f aca="false">Посуточная!AT21</f>
        <v>0</v>
      </c>
      <c r="V21" s="1050" t="n">
        <f aca="false">Посуточная!AU21</f>
        <v>0</v>
      </c>
      <c r="W21" s="1050" t="n">
        <f aca="false">Посуточная!AV21</f>
        <v>0</v>
      </c>
      <c r="X21" s="1050" t="n">
        <f aca="false">Посуточная!AW21</f>
        <v>0</v>
      </c>
      <c r="Y21" s="1050" t="n">
        <f aca="false">Посуточная!AX21</f>
        <v>0</v>
      </c>
      <c r="Z21" s="1050" t="n">
        <f aca="false">Посуточная!AY21</f>
        <v>0</v>
      </c>
      <c r="AA21" s="1051" t="n">
        <f aca="false">Посуточная!BG21</f>
        <v>0</v>
      </c>
      <c r="AB21" s="1051" t="n">
        <f aca="false">Посуточная!BH21</f>
        <v>0</v>
      </c>
      <c r="AC21" s="1051" t="n">
        <f aca="false">Посуточная!BI21</f>
        <v>0</v>
      </c>
      <c r="AD21" s="1051" t="n">
        <f aca="false">Посуточная!BJ21</f>
        <v>0</v>
      </c>
      <c r="AE21" s="1051" t="n">
        <f aca="false">Посуточная!BK21</f>
        <v>0</v>
      </c>
      <c r="AF21" s="1051" t="n">
        <f aca="false">Посуточная!BL21</f>
        <v>0</v>
      </c>
      <c r="AG21" s="1051" t="n">
        <f aca="false">Посуточная!BM21</f>
        <v>0</v>
      </c>
      <c r="AH21" s="1052" t="n">
        <f aca="false">SUBTOTAL(9, T21:Z21)</f>
        <v>0</v>
      </c>
      <c r="AI21" s="1053" t="n">
        <f aca="false">SUBTOTAL(9, AA21:AG21)</f>
        <v>0</v>
      </c>
      <c r="AJ21" s="979" t="n">
        <f aca="false">SUM(AH21,AJ18)</f>
        <v>0</v>
      </c>
      <c r="AK21" s="979" t="n">
        <f aca="false">SUM(AI21,AK18)</f>
        <v>0</v>
      </c>
      <c r="AL21" s="1054" t="n">
        <f aca="false">Посуточная!BV21</f>
        <v>0</v>
      </c>
      <c r="AM21" s="1050" t="n">
        <f aca="false">Посуточная!BW21</f>
        <v>0</v>
      </c>
      <c r="AN21" s="1050" t="n">
        <f aca="false">Посуточная!BX21</f>
        <v>0</v>
      </c>
      <c r="AO21" s="1050" t="n">
        <f aca="false">Посуточная!BY21</f>
        <v>0</v>
      </c>
      <c r="AP21" s="1051" t="n">
        <f aca="false">Посуточная!CD21</f>
        <v>0</v>
      </c>
      <c r="AQ21" s="1051" t="n">
        <f aca="false">Посуточная!CE21</f>
        <v>0</v>
      </c>
      <c r="AR21" s="1051" t="n">
        <f aca="false">Посуточная!CF21</f>
        <v>0</v>
      </c>
      <c r="AS21" s="1051" t="n">
        <f aca="false">Посуточная!CG21</f>
        <v>0</v>
      </c>
      <c r="AT21" s="1052" t="n">
        <f aca="false">SUBTOTAL(9, AL21:AO21)</f>
        <v>0</v>
      </c>
      <c r="AU21" s="1053" t="n">
        <f aca="false">SUBTOTAL(9, AP21:AS21)</f>
        <v>0</v>
      </c>
      <c r="AV21" s="979" t="n">
        <f aca="false">SUM(AT21,AV18)</f>
        <v>0</v>
      </c>
      <c r="AW21" s="979" t="n">
        <f aca="false">SUM(AU21,AW18)</f>
        <v>0</v>
      </c>
      <c r="AX21" s="1054" t="n">
        <f aca="false">Посуточная!CP21</f>
        <v>0</v>
      </c>
      <c r="AY21" s="1050" t="n">
        <f aca="false">Посуточная!CQ21</f>
        <v>0</v>
      </c>
      <c r="AZ21" s="1050" t="n">
        <f aca="false">Посуточная!CR21</f>
        <v>0</v>
      </c>
      <c r="BA21" s="1050" t="n">
        <f aca="false">Посуточная!CS21</f>
        <v>0</v>
      </c>
      <c r="BB21" s="1051" t="n">
        <f aca="false">Посуточная!CX21</f>
        <v>0</v>
      </c>
      <c r="BC21" s="1051" t="n">
        <f aca="false">Посуточная!CY21</f>
        <v>0</v>
      </c>
      <c r="BD21" s="1051" t="n">
        <f aca="false">Посуточная!CZ21</f>
        <v>0</v>
      </c>
      <c r="BE21" s="1051" t="n">
        <f aca="false">Посуточная!DA21</f>
        <v>0</v>
      </c>
      <c r="BF21" s="1052" t="n">
        <f aca="false">SUBTOTAL(9, AX21:BA21)</f>
        <v>0</v>
      </c>
      <c r="BG21" s="1053" t="n">
        <f aca="false">SUBTOTAL(9, BB21:BE21)</f>
        <v>0</v>
      </c>
      <c r="BH21" s="979" t="n">
        <f aca="false">SUM(BF21,BH18)</f>
        <v>0</v>
      </c>
      <c r="BI21" s="979" t="n">
        <f aca="false">SUM(BG21,BI18)</f>
        <v>0</v>
      </c>
      <c r="BJ21" s="1056" t="n">
        <f aca="false">SUMIF(B6:BI6,"итого гр.",B21:BI21)</f>
        <v>0</v>
      </c>
      <c r="BK21" s="1053" t="n">
        <f aca="false">SUMIF(B6:BI6,"итого фк.",B21:BI21)</f>
        <v>0</v>
      </c>
      <c r="BL21" s="979" t="n">
        <f aca="false">SUM(BJ21,BL18)</f>
        <v>0</v>
      </c>
      <c r="BM21" s="979" t="n">
        <f aca="false">SUM(BK21,BM18)</f>
        <v>0</v>
      </c>
      <c r="BN21" s="1057" t="n">
        <f aca="false">BL21</f>
        <v>0</v>
      </c>
      <c r="BO21" s="1058" t="n">
        <f aca="false">BM21</f>
        <v>0</v>
      </c>
      <c r="BP21" s="979"/>
      <c r="BQ21" s="979"/>
      <c r="BR21" s="1059" t="n">
        <f aca="false">Посуточная!DR21</f>
        <v>0</v>
      </c>
      <c r="BS21" s="1060" t="n">
        <f aca="false">Посуточная!DS21</f>
        <v>0</v>
      </c>
      <c r="BT21" s="1060" t="n">
        <f aca="false">Посуточная!DT21</f>
        <v>0</v>
      </c>
      <c r="BU21" s="1060" t="n">
        <f aca="false">Посуточная!DU21</f>
        <v>0</v>
      </c>
      <c r="BV21" s="1051" t="n">
        <f aca="false">Посуточная!DZ21</f>
        <v>0</v>
      </c>
      <c r="BW21" s="1051" t="n">
        <f aca="false">Посуточная!EA21</f>
        <v>0</v>
      </c>
      <c r="BX21" s="1051" t="n">
        <f aca="false">Посуточная!EB21</f>
        <v>0</v>
      </c>
      <c r="BY21" s="1051" t="n">
        <f aca="false">Посуточная!EC21</f>
        <v>0</v>
      </c>
      <c r="BZ21" s="1027" t="n">
        <f aca="false">SUBTOTAL(9, BR21:BU21)</f>
        <v>0</v>
      </c>
      <c r="CA21" s="1053" t="n">
        <f aca="false">SUBTOTAL(9, BV21:BY21)</f>
        <v>0</v>
      </c>
      <c r="CB21" s="979" t="n">
        <f aca="false">SUM(BZ21,CB18)</f>
        <v>0</v>
      </c>
      <c r="CC21" s="979" t="n">
        <f aca="false">SUM(CA21,CC18)</f>
        <v>0</v>
      </c>
      <c r="CD21" s="988" t="n">
        <f aca="false">Посуточная!EO21</f>
        <v>0</v>
      </c>
      <c r="CE21" s="989" t="n">
        <f aca="false">Посуточная!EP21</f>
        <v>0</v>
      </c>
      <c r="CF21" s="989" t="n">
        <f aca="false">Посуточная!EQ21</f>
        <v>0</v>
      </c>
      <c r="CG21" s="1060" t="n">
        <f aca="false">Посуточная!ER21</f>
        <v>0</v>
      </c>
      <c r="CH21" s="1051" t="n">
        <f aca="false">Посуточная!EZ21</f>
        <v>0</v>
      </c>
      <c r="CI21" s="1051" t="n">
        <f aca="false">Посуточная!FA21</f>
        <v>0</v>
      </c>
      <c r="CJ21" s="976" t="n">
        <f aca="false">Посуточная!FB21</f>
        <v>0</v>
      </c>
      <c r="CK21" s="976" t="n">
        <f aca="false">Посуточная!FC21</f>
        <v>0</v>
      </c>
      <c r="CL21" s="1052" t="n">
        <f aca="false">SUBTOTAL(9, CD21:CG21)</f>
        <v>0</v>
      </c>
      <c r="CM21" s="1053" t="n">
        <f aca="false">SUBTOTAL(9, CH21:CK21)</f>
        <v>0</v>
      </c>
      <c r="CN21" s="979" t="n">
        <f aca="false">SUM(CL21,CN18)</f>
        <v>0</v>
      </c>
      <c r="CO21" s="979" t="n">
        <f aca="false">SUM(CM21,CO18)</f>
        <v>0</v>
      </c>
      <c r="CP21" s="1054" t="n">
        <f aca="false">Посуточная!GN21</f>
        <v>0</v>
      </c>
      <c r="CQ21" s="1050" t="n">
        <f aca="false">Посуточная!GO21</f>
        <v>0</v>
      </c>
      <c r="CR21" s="1050" t="n">
        <f aca="false">Посуточная!GP21</f>
        <v>0</v>
      </c>
      <c r="CS21" s="1050" t="n">
        <f aca="false">Посуточная!GQ21</f>
        <v>0</v>
      </c>
      <c r="CT21" s="1050" t="n">
        <f aca="false">Посуточная!GR21</f>
        <v>0</v>
      </c>
      <c r="CU21" s="1050" t="n">
        <f aca="false">Посуточная!GS21</f>
        <v>0</v>
      </c>
      <c r="CV21" s="1050" t="n">
        <f aca="false">Посуточная!GT21</f>
        <v>0</v>
      </c>
      <c r="CW21" s="1051" t="n">
        <f aca="false">Посуточная!HP21</f>
        <v>0</v>
      </c>
      <c r="CX21" s="1051" t="n">
        <f aca="false">Посуточная!HQ21</f>
        <v>0</v>
      </c>
      <c r="CY21" s="1051" t="n">
        <f aca="false">Посуточная!HR21</f>
        <v>0</v>
      </c>
      <c r="CZ21" s="1051" t="n">
        <f aca="false">Посуточная!HS21</f>
        <v>0</v>
      </c>
      <c r="DA21" s="1051" t="n">
        <f aca="false">Посуточная!HT21</f>
        <v>0</v>
      </c>
      <c r="DB21" s="1051" t="n">
        <f aca="false">Посуточная!HU21</f>
        <v>0</v>
      </c>
      <c r="DC21" s="1051" t="n">
        <f aca="false">Посуточная!HV21</f>
        <v>0</v>
      </c>
      <c r="DD21" s="1052" t="n">
        <f aca="false">SUBTOTAL(9, CP21:CV21)</f>
        <v>0</v>
      </c>
      <c r="DE21" s="1053" t="n">
        <f aca="false">SUBTOTAL(9, CW21:DC21)</f>
        <v>0</v>
      </c>
      <c r="DF21" s="979" t="n">
        <f aca="false">SUM(DD21,DF18)</f>
        <v>0</v>
      </c>
      <c r="DG21" s="979" t="n">
        <f aca="false">SUM(DE21,DG18)</f>
        <v>0</v>
      </c>
      <c r="DH21" s="1061" t="n">
        <f aca="false">Посуточная!IE21</f>
        <v>0</v>
      </c>
      <c r="DI21" s="1062" t="n">
        <f aca="false">Посуточная!IF21</f>
        <v>0</v>
      </c>
      <c r="DJ21" s="1062" t="n">
        <f aca="false">Посуточная!IG21</f>
        <v>0</v>
      </c>
      <c r="DK21" s="1060" t="n">
        <f aca="false">Посуточная!IH21</f>
        <v>0</v>
      </c>
      <c r="DL21" s="1051" t="n">
        <f aca="false">Посуточная!IM21</f>
        <v>0</v>
      </c>
      <c r="DM21" s="1063" t="n">
        <f aca="false">Посуточная!IN21</f>
        <v>0</v>
      </c>
      <c r="DN21" s="1063" t="n">
        <f aca="false">Посуточная!IO21</f>
        <v>0</v>
      </c>
      <c r="DO21" s="1063" t="n">
        <f aca="false">Посуточная!IP21</f>
        <v>0</v>
      </c>
      <c r="DP21" s="1055" t="n">
        <f aca="false">SUBTOTAL(9, DH21:DK21)</f>
        <v>0</v>
      </c>
      <c r="DQ21" s="1053" t="n">
        <f aca="false">SUBTOTAL(9, DL21:DO21)</f>
        <v>0</v>
      </c>
      <c r="DR21" s="921" t="n">
        <f aca="false">SUM(DP21,DR18)</f>
        <v>0</v>
      </c>
      <c r="DS21" s="921" t="n">
        <f aca="false">SUM(DQ21,DS18)</f>
        <v>0</v>
      </c>
      <c r="DT21" s="1065"/>
      <c r="DU21" s="1066"/>
      <c r="DV21" s="1066"/>
      <c r="DW21" s="1066"/>
      <c r="DX21" s="1066"/>
      <c r="DY21" s="1066"/>
      <c r="DZ21" s="1066"/>
      <c r="EA21" s="1051" t="n">
        <f aca="false">Посуточная!KQ21</f>
        <v>0</v>
      </c>
      <c r="EB21" s="1051" t="n">
        <f aca="false">Посуточная!KR21</f>
        <v>0</v>
      </c>
      <c r="EC21" s="1051" t="n">
        <f aca="false">Посуточная!KS21</f>
        <v>0</v>
      </c>
      <c r="ED21" s="1051" t="n">
        <f aca="false">Посуточная!KT21</f>
        <v>0</v>
      </c>
      <c r="EE21" s="1051" t="n">
        <f aca="false">Посуточная!KU21</f>
        <v>0</v>
      </c>
      <c r="EF21" s="1051" t="n">
        <f aca="false">Посуточная!KV21</f>
        <v>0</v>
      </c>
      <c r="EG21" s="1051" t="n">
        <f aca="false">Посуточная!KW21</f>
        <v>0</v>
      </c>
      <c r="EH21" s="1052" t="n">
        <f aca="false">SUBTOTAL(9, DT21:DZ21)</f>
        <v>0</v>
      </c>
      <c r="EI21" s="1124" t="n">
        <f aca="false">SUBTOTAL(9, EA21:EG21)</f>
        <v>0</v>
      </c>
      <c r="EJ21" s="979" t="n">
        <f aca="false">SUM(EH21,EJ18)</f>
        <v>0</v>
      </c>
      <c r="EK21" s="1067" t="n">
        <f aca="false">SUM(EI21,EK18)</f>
        <v>28.865</v>
      </c>
      <c r="EL21" s="1056" t="n">
        <f aca="false">SUMIF(BR6:EK6,"итого гр.",BR21:EK21)</f>
        <v>0</v>
      </c>
      <c r="EM21" s="1053" t="n">
        <f aca="false">SUMIF(BR6:EK6,"итого фк.",BR21:EK21)</f>
        <v>0</v>
      </c>
      <c r="EN21" s="979" t="n">
        <f aca="false">SUM(EL21,EN18)</f>
        <v>0</v>
      </c>
      <c r="EO21" s="979" t="n">
        <f aca="false">SUM(EM21,EO18)</f>
        <v>28.865</v>
      </c>
      <c r="EP21" s="1057" t="n">
        <f aca="false">EN21</f>
        <v>0</v>
      </c>
      <c r="EQ21" s="1058" t="n">
        <f aca="false">EO21</f>
        <v>28.865</v>
      </c>
      <c r="ES21" s="1068"/>
      <c r="ET21" s="1069" t="n">
        <v>114.4</v>
      </c>
      <c r="EU21" s="1129"/>
      <c r="EV21" s="921" t="n">
        <f aca="false">ET21</f>
        <v>114.4</v>
      </c>
      <c r="EW21" s="921" t="n">
        <f aca="false">EU21</f>
        <v>0</v>
      </c>
      <c r="EX21" s="1071" t="n">
        <f aca="false">SUM(BJ21,EL21,ET21)</f>
        <v>114.4</v>
      </c>
      <c r="EY21" s="1072" t="n">
        <f aca="false">SUM(BK21,EM21,EU21)</f>
        <v>0</v>
      </c>
      <c r="EZ21" s="921" t="n">
        <f aca="false">SUM(BL21,EN21,EV21)</f>
        <v>114.4</v>
      </c>
      <c r="FA21" s="921" t="n">
        <f aca="false">SUM(BM21,EO21,EW21)</f>
        <v>28.865</v>
      </c>
      <c r="FB21" s="1065"/>
      <c r="FC21" s="1066"/>
      <c r="FD21" s="1066"/>
      <c r="FE21" s="1066"/>
      <c r="FF21" s="1066"/>
      <c r="FG21" s="1066"/>
      <c r="FH21" s="1066"/>
      <c r="FI21" s="1051" t="n">
        <f aca="false">Посуточная!NU21</f>
        <v>0</v>
      </c>
      <c r="FJ21" s="1051" t="n">
        <f aca="false">Посуточная!NV21</f>
        <v>0</v>
      </c>
      <c r="FK21" s="1051" t="n">
        <f aca="false">Посуточная!NW21</f>
        <v>0</v>
      </c>
      <c r="FL21" s="1051" t="n">
        <f aca="false">Посуточная!NX21</f>
        <v>0</v>
      </c>
      <c r="FM21" s="1051" t="n">
        <f aca="false">Посуточная!NY21</f>
        <v>0</v>
      </c>
      <c r="FN21" s="1051" t="n">
        <f aca="false">Посуточная!NZ21</f>
        <v>0</v>
      </c>
      <c r="FO21" s="1051" t="n">
        <f aca="false">Посуточная!OA21</f>
        <v>0</v>
      </c>
      <c r="FP21" s="1052" t="n">
        <f aca="false">SUBTOTAL(9, FB21:FH21)</f>
        <v>0</v>
      </c>
      <c r="FQ21" s="1124" t="n">
        <f aca="false">SUBTOTAL(9, FI21:FO21)</f>
        <v>0</v>
      </c>
      <c r="FR21" s="979" t="n">
        <f aca="false">SUM(FP21,FR18)</f>
        <v>38.6</v>
      </c>
      <c r="FS21" s="979" t="n">
        <f aca="false">SUM(FQ21,FS18)</f>
        <v>8.888</v>
      </c>
      <c r="FT21" s="1073" t="n">
        <f aca="false">Посуточная!OO21</f>
        <v>0</v>
      </c>
      <c r="FU21" s="1074" t="n">
        <f aca="false">Посуточная!OP21</f>
        <v>0</v>
      </c>
      <c r="FV21" s="1074" t="n">
        <f aca="false">Посуточная!OQ21</f>
        <v>0</v>
      </c>
      <c r="FW21" s="1074" t="n">
        <f aca="false">Посуточная!OR21</f>
        <v>0</v>
      </c>
      <c r="FX21" s="1074" t="n">
        <f aca="false">Посуточная!OS21</f>
        <v>0</v>
      </c>
      <c r="FY21" s="1074" t="n">
        <f aca="false">Посуточная!OT21</f>
        <v>0</v>
      </c>
      <c r="FZ21" s="1075" t="n">
        <f aca="false">Посуточная!OU21</f>
        <v>0</v>
      </c>
      <c r="GA21" s="1063" t="n">
        <f aca="false">Посуточная!PP21</f>
        <v>0</v>
      </c>
      <c r="GB21" s="1063" t="n">
        <f aca="false">Посуточная!PQ21</f>
        <v>0</v>
      </c>
      <c r="GC21" s="1063" t="n">
        <f aca="false">Посуточная!PR21</f>
        <v>0</v>
      </c>
      <c r="GD21" s="1063" t="n">
        <f aca="false">Посуточная!PS21</f>
        <v>0</v>
      </c>
      <c r="GE21" s="1063" t="n">
        <f aca="false">Посуточная!PT21</f>
        <v>0</v>
      </c>
      <c r="GF21" s="1063" t="n">
        <f aca="false">Посуточная!PU21</f>
        <v>0</v>
      </c>
      <c r="GG21" s="1063" t="n">
        <f aca="false">Посуточная!PV21</f>
        <v>0</v>
      </c>
      <c r="GH21" s="1052" t="n">
        <f aca="false">SUBTOTAL(9, FT21:FZ21)</f>
        <v>0</v>
      </c>
      <c r="GI21" s="1053" t="n">
        <f aca="false">SUBTOTAL(9, GA21:GG21)</f>
        <v>0</v>
      </c>
      <c r="GJ21" s="979" t="n">
        <f aca="false">SUM(GH21,GJ18)</f>
        <v>0</v>
      </c>
      <c r="GK21" s="979" t="n">
        <f aca="false">SUM(GI21,GK18)</f>
        <v>0</v>
      </c>
      <c r="GL21" s="1076" t="n">
        <f aca="false">Посуточная!QH21</f>
        <v>0</v>
      </c>
      <c r="GM21" s="1077" t="n">
        <f aca="false">Посуточная!QI21</f>
        <v>0</v>
      </c>
      <c r="GN21" s="1077" t="n">
        <f aca="false">Посуточная!QJ21</f>
        <v>0</v>
      </c>
      <c r="GO21" s="1077" t="n">
        <f aca="false">Посуточная!QK21</f>
        <v>0</v>
      </c>
      <c r="GP21" s="1077" t="n">
        <f aca="false">Посуточная!QL21</f>
        <v>0</v>
      </c>
      <c r="GQ21" s="1077" t="n">
        <f aca="false">Посуточная!QM21</f>
        <v>0</v>
      </c>
      <c r="GR21" s="1077" t="n">
        <f aca="false">Посуточная!QN21</f>
        <v>0</v>
      </c>
      <c r="GS21" s="1078" t="n">
        <f aca="false">Посуточная!QV21</f>
        <v>0</v>
      </c>
      <c r="GT21" s="1078" t="n">
        <f aca="false">Посуточная!QW21</f>
        <v>0</v>
      </c>
      <c r="GU21" s="1078" t="n">
        <f aca="false">Посуточная!QX21</f>
        <v>0</v>
      </c>
      <c r="GV21" s="1078" t="n">
        <f aca="false">Посуточная!QY21</f>
        <v>0</v>
      </c>
      <c r="GW21" s="1078" t="n">
        <f aca="false">Посуточная!QZ21</f>
        <v>0</v>
      </c>
      <c r="GX21" s="1078" t="n">
        <f aca="false">Посуточная!RA21</f>
        <v>0</v>
      </c>
      <c r="GY21" s="1078" t="n">
        <f aca="false">Посуточная!RB21</f>
        <v>0</v>
      </c>
      <c r="GZ21" s="1052" t="n">
        <f aca="false">SUBTOTAL(9, GL21:GR21)</f>
        <v>0</v>
      </c>
      <c r="HA21" s="1053" t="n">
        <f aca="false">SUBTOTAL(9, GS21:GY21)</f>
        <v>0</v>
      </c>
      <c r="HB21" s="979" t="n">
        <f aca="false">SUM(GZ21,HB18)</f>
        <v>0</v>
      </c>
      <c r="HC21" s="979" t="n">
        <f aca="false">SUM(HA21,HC18)</f>
        <v>0</v>
      </c>
      <c r="HD21" s="1079" t="n">
        <f aca="false">Посуточная!RN21</f>
        <v>0</v>
      </c>
      <c r="HE21" s="1080" t="n">
        <f aca="false">Посуточная!RO21</f>
        <v>0</v>
      </c>
      <c r="HF21" s="1080" t="n">
        <f aca="false">Посуточная!RP21</f>
        <v>0</v>
      </c>
      <c r="HG21" s="1080" t="n">
        <f aca="false">Посуточная!RQ21</f>
        <v>0</v>
      </c>
      <c r="HH21" s="1080" t="n">
        <f aca="false">Посуточная!RR21</f>
        <v>0</v>
      </c>
      <c r="HI21" s="1080" t="n">
        <f aca="false">Посуточная!RS21</f>
        <v>0</v>
      </c>
      <c r="HJ21" s="1080" t="n">
        <f aca="false">Посуточная!RT21</f>
        <v>0</v>
      </c>
      <c r="HK21" s="1063" t="n">
        <f aca="false">Посуточная!SB21</f>
        <v>0</v>
      </c>
      <c r="HL21" s="1063" t="n">
        <f aca="false">Посуточная!SC21</f>
        <v>0</v>
      </c>
      <c r="HM21" s="1063" t="n">
        <f aca="false">Посуточная!SD21</f>
        <v>0</v>
      </c>
      <c r="HN21" s="1063" t="n">
        <f aca="false">Посуточная!SE21</f>
        <v>0</v>
      </c>
      <c r="HO21" s="1063" t="n">
        <f aca="false">Посуточная!SF21</f>
        <v>0</v>
      </c>
      <c r="HP21" s="1063" t="n">
        <f aca="false">Посуточная!SG21</f>
        <v>0</v>
      </c>
      <c r="HQ21" s="1063" t="n">
        <f aca="false">Посуточная!SH21</f>
        <v>0</v>
      </c>
      <c r="HR21" s="1052" t="n">
        <f aca="false">SUBTOTAL(9, HD21:HJ21)</f>
        <v>0</v>
      </c>
      <c r="HS21" s="1053" t="n">
        <f aca="false">SUBTOTAL(9, HK21:HQ21)</f>
        <v>0</v>
      </c>
      <c r="HT21" s="979" t="n">
        <f aca="false">SUM(HR21,HT18)</f>
        <v>0</v>
      </c>
      <c r="HU21" s="979" t="n">
        <f aca="false">SUM(HS21,HU18)</f>
        <v>28.865</v>
      </c>
      <c r="HV21" s="1056" t="n">
        <f aca="false">SUMIF(FB6:HU6,"итого гр.",FB21:HU21)</f>
        <v>0</v>
      </c>
      <c r="HW21" s="1053" t="n">
        <f aca="false">SUMIF(FB6:HU6,"итого фк.",FB21:HU21)</f>
        <v>0</v>
      </c>
      <c r="HX21" s="979" t="n">
        <f aca="false">SUM(HV21,HX18)</f>
        <v>38.6</v>
      </c>
      <c r="HY21" s="979" t="n">
        <f aca="false">SUM(HW21,HY18)</f>
        <v>37.753</v>
      </c>
      <c r="HZ21" s="1057" t="n">
        <f aca="false">HX21</f>
        <v>38.6</v>
      </c>
      <c r="IA21" s="1058" t="n">
        <f aca="false">HY21</f>
        <v>37.753</v>
      </c>
      <c r="IB21" s="979"/>
      <c r="IC21" s="1081"/>
      <c r="ID21" s="1073" t="n">
        <f aca="false">Посуточная!SY21</f>
        <v>0</v>
      </c>
      <c r="IE21" s="1074" t="n">
        <f aca="false">Посуточная!SZ21</f>
        <v>0</v>
      </c>
      <c r="IF21" s="1074" t="n">
        <f aca="false">Посуточная!TA21</f>
        <v>0</v>
      </c>
      <c r="IG21" s="1074" t="n">
        <f aca="false">Посуточная!TB21</f>
        <v>0</v>
      </c>
      <c r="IH21" s="1063" t="n">
        <f aca="false">Посуточная!TG21</f>
        <v>0</v>
      </c>
      <c r="II21" s="1063" t="n">
        <f aca="false">Посуточная!TH21</f>
        <v>0</v>
      </c>
      <c r="IJ21" s="1063" t="n">
        <f aca="false">Посуточная!TI21</f>
        <v>0</v>
      </c>
      <c r="IK21" s="1063" t="n">
        <f aca="false">Посуточная!TJ21</f>
        <v>0</v>
      </c>
      <c r="IL21" s="1052" t="n">
        <f aca="false">SUBTOTAL(9, ID21:IG21)</f>
        <v>0</v>
      </c>
      <c r="IM21" s="1053" t="n">
        <f aca="false">SUBTOTAL(9, IH21:IK21)</f>
        <v>0</v>
      </c>
      <c r="IN21" s="1064" t="n">
        <f aca="false">IN18+IL21</f>
        <v>0</v>
      </c>
      <c r="IO21" s="1064" t="n">
        <f aca="false">IO18+IM21</f>
        <v>0</v>
      </c>
      <c r="IP21" s="1082"/>
      <c r="IQ21" s="1083"/>
      <c r="IT21" s="1082"/>
      <c r="IU21" s="1084"/>
      <c r="IV21" s="1046"/>
      <c r="IW21" s="1046"/>
      <c r="IX21" s="1084"/>
      <c r="IY21" s="1084"/>
      <c r="IZ21" s="1046"/>
      <c r="JA21" s="1046"/>
      <c r="JB21" s="1084" t="n">
        <v>20.4668185483871</v>
      </c>
      <c r="JC21" s="1084"/>
      <c r="JD21" s="1046" t="n">
        <f aca="false">JB21</f>
        <v>20.4668185483871</v>
      </c>
      <c r="JE21" s="1046" t="n">
        <f aca="false">JC21</f>
        <v>0</v>
      </c>
      <c r="JF21" s="1085" t="n">
        <f aca="false">SUMIF(IP6:JE6,"итого гр.",IP21:JE21)</f>
        <v>20.4668185483871</v>
      </c>
      <c r="JG21" s="1072" t="n">
        <f aca="false">SUMIF($IP$6:$JE$6,"итого фк.",IP21:JE21)</f>
        <v>0</v>
      </c>
      <c r="JH21" s="1018" t="n">
        <f aca="false">JF21</f>
        <v>20.4668185483871</v>
      </c>
      <c r="JI21" s="921" t="n">
        <f aca="false">JG21</f>
        <v>0</v>
      </c>
      <c r="JJ21" s="1071"/>
      <c r="JK21" s="1130" t="n">
        <f aca="false">4-10</f>
        <v>-6</v>
      </c>
      <c r="JN21" s="1071" t="n">
        <f aca="false">$JN$9+JN18</f>
        <v>55.3</v>
      </c>
      <c r="JO21" s="1072" t="n">
        <f aca="false">$JO$9+JO18</f>
        <v>55.3</v>
      </c>
      <c r="JP21" s="921" t="n">
        <f aca="false">JN21</f>
        <v>55.3</v>
      </c>
      <c r="JQ21" s="921" t="n">
        <f aca="false">JO21</f>
        <v>55.3</v>
      </c>
      <c r="JR21" s="1082"/>
      <c r="JS21" s="1083"/>
      <c r="JT21" s="921" t="n">
        <f aca="false">SUM(JR21,JT18)</f>
        <v>0</v>
      </c>
      <c r="JU21" s="921" t="n">
        <f aca="false">SUM(JS21,JU18)</f>
        <v>0</v>
      </c>
      <c r="JV21" s="1071" t="n">
        <f aca="false">SUM(HZ21,JF21,JJ21,JN21,JR21,IN21)</f>
        <v>114.366818548387</v>
      </c>
      <c r="JW21" s="1072" t="n">
        <f aca="false">SUM(IA21,JG21,JK21,JO21,JS21,IO21)</f>
        <v>87.053</v>
      </c>
      <c r="JX21" s="921" t="n">
        <f aca="false">SUM(IB21,JH21,JL21,JP21,JT21)</f>
        <v>75.7668185483871</v>
      </c>
      <c r="JY21" s="921" t="n">
        <f aca="false">SUM(IC21,JI21,JM21,JQ21,JU21)</f>
        <v>55.3</v>
      </c>
      <c r="JZ21" s="1085"/>
      <c r="KA21" s="1085"/>
      <c r="KB21" s="921" t="n">
        <f aca="false">JZ21</f>
        <v>0</v>
      </c>
      <c r="KC21" s="921" t="n">
        <f aca="false">KA21</f>
        <v>0</v>
      </c>
      <c r="KD21" s="1085"/>
      <c r="KE21" s="1085"/>
      <c r="KF21" s="921" t="n">
        <f aca="false">KD21</f>
        <v>0</v>
      </c>
      <c r="KH21" s="1088" t="n">
        <v>7200.04618145161</v>
      </c>
      <c r="KI21" s="1089" t="n">
        <f aca="false">IF(A19&lt;=KX$4,VLOOKUP(A19,$KX$6:$LC$37,2,FALSE()),SUM($KY$4,FA21,-JW21)-SUM($LC$4,-$LA$4))-KQ21</f>
        <v>7244.548</v>
      </c>
      <c r="KJ21" s="1025"/>
      <c r="KL21" s="1085"/>
      <c r="KM21" s="1085" t="n">
        <f aca="false">KL21-KL18</f>
        <v>0</v>
      </c>
      <c r="KN21" s="1090"/>
      <c r="KO21" s="1088" t="n">
        <v>58.605</v>
      </c>
      <c r="KP21" s="1091" t="n">
        <f aca="false">IF(A19&lt;=KX$4,VLOOKUP(A19,$KT$6:$KU$37,2,FALSE()),SUM($KP$2,-EK21,FS21,-KQ21))</f>
        <v>40.577</v>
      </c>
      <c r="KQ21" s="1024"/>
      <c r="KR21" s="1068" t="n">
        <f aca="false">KI21-KH21</f>
        <v>44.5018185483887</v>
      </c>
      <c r="KT21" s="1025" t="n">
        <v>15</v>
      </c>
      <c r="KU21" s="1128" t="n">
        <v>31.893</v>
      </c>
      <c r="KV21" s="1125"/>
      <c r="KX21" s="921" t="n">
        <v>15</v>
      </c>
      <c r="KY21" s="924" t="n">
        <v>7218.396</v>
      </c>
      <c r="LA21" s="1026" t="n">
        <f aca="false">JW51</f>
        <v>206.653</v>
      </c>
      <c r="LB21" s="1026"/>
      <c r="LC21" s="1026" t="n">
        <f aca="false">FA51</f>
        <v>60.549</v>
      </c>
      <c r="LG21" s="924" t="n">
        <f aca="false">IF(R21="",0,R21+LG18)</f>
        <v>0</v>
      </c>
      <c r="LH21" s="924" t="n">
        <f aca="false">IF(S21="",0,S21+LH18)</f>
        <v>0</v>
      </c>
      <c r="LI21" s="924" t="n">
        <f aca="false">IF(AJ21="",0,AJ21+LI18)</f>
        <v>0</v>
      </c>
      <c r="LJ21" s="924" t="n">
        <f aca="false">IF(AK21="",0,AK21+LJ18)</f>
        <v>0</v>
      </c>
      <c r="LK21" s="924" t="n">
        <f aca="false">IF(AV21="",0,AV21+LK18)</f>
        <v>0</v>
      </c>
      <c r="LL21" s="924" t="n">
        <f aca="false">IF(AW21="",0,AW21+LL18)</f>
        <v>0</v>
      </c>
      <c r="LM21" s="924" t="n">
        <f aca="false">IF(BH21="",0,BH21+LM18)</f>
        <v>0</v>
      </c>
      <c r="LN21" s="924" t="n">
        <f aca="false">IF(BI21="",0,BI21+LN18)</f>
        <v>0</v>
      </c>
      <c r="LO21" s="924" t="n">
        <f aca="false">IF(CB21="",0,CB21+LO18)</f>
        <v>0</v>
      </c>
      <c r="LP21" s="924" t="n">
        <f aca="false">IF(CC21="",0,CC21+LP18)</f>
        <v>0</v>
      </c>
      <c r="LQ21" s="924" t="n">
        <f aca="false">IF(CN21="",0,CN21+LQ18)</f>
        <v>0</v>
      </c>
      <c r="LR21" s="924" t="n">
        <f aca="false">IF(CO21="",0,CO21+LR18)</f>
        <v>0</v>
      </c>
      <c r="LS21" s="924" t="n">
        <f aca="false">IF(DR21="",0,DR21+LS18)</f>
        <v>0</v>
      </c>
      <c r="LT21" s="924" t="n">
        <f aca="false">IF(DS21="",0,DS21+LT18)</f>
        <v>0</v>
      </c>
      <c r="LU21" s="924" t="n">
        <f aca="false">IF(DF21="",0,DF21+LU18)</f>
        <v>0</v>
      </c>
      <c r="LV21" s="924" t="n">
        <f aca="false">IF(DG21="",0,DG21+LV18)</f>
        <v>0</v>
      </c>
      <c r="LW21" s="924" t="n">
        <f aca="false">IF(HT21="",0,HT21+LW18)</f>
        <v>0</v>
      </c>
      <c r="LX21" s="924" t="n">
        <f aca="false">IF(HU21="",0,HU21+LX18)</f>
        <v>115.46</v>
      </c>
      <c r="LY21" s="924" t="n">
        <f aca="false">IF(JN21="",0,JN21)</f>
        <v>55.3</v>
      </c>
      <c r="LZ21" s="924" t="n">
        <f aca="false">IF(JO21="",0,JO21)</f>
        <v>55.3</v>
      </c>
      <c r="MA21" s="924" t="n">
        <f aca="false">IF(EV21="",0,EV21+MA18)</f>
        <v>302.1</v>
      </c>
      <c r="MB21" s="924" t="n">
        <f aca="false">IF(EW21="",0,EW21+MB18)</f>
        <v>0</v>
      </c>
      <c r="MC21" s="924" t="n">
        <f aca="false">IF(JJ21="",0,JJ21+MC18)</f>
        <v>0</v>
      </c>
      <c r="MD21" s="924" t="n">
        <f aca="false">IF(JK21="",0,JK21+MD18)</f>
        <v>-19</v>
      </c>
      <c r="ME21" s="924" t="n">
        <f aca="false">IF(KO21="",0,KO21+ME18)</f>
        <v>215.825</v>
      </c>
      <c r="MF21" s="924" t="n">
        <f aca="false">IF(KP21="",0,KP21+MF18)</f>
        <v>222.862</v>
      </c>
      <c r="MG21" s="924" t="n">
        <f aca="false">IFERROR(ME21/$A19,0)</f>
        <v>43.165</v>
      </c>
      <c r="MH21" s="924" t="n">
        <f aca="false">IFERROR(MF21/$A19,0)</f>
        <v>44.5724</v>
      </c>
      <c r="MI21" s="924" t="n">
        <f aca="false">IF(JT21="",0,JT21+MI18)</f>
        <v>0</v>
      </c>
      <c r="MJ21" s="924" t="n">
        <f aca="false">IF(JU21="",0,JU21+MJ18)</f>
        <v>0</v>
      </c>
      <c r="MK21" s="924" t="n">
        <f aca="false">IF(LG21&gt;0,0,P21+MK18)</f>
        <v>0</v>
      </c>
      <c r="ML21" s="924" t="n">
        <f aca="false">IF(LH21&gt;0,0,Q21+ML18)</f>
        <v>0</v>
      </c>
      <c r="MM21" s="924" t="n">
        <f aca="false">IF(LI21&gt;0,0,AH21+MM18)</f>
        <v>0</v>
      </c>
      <c r="MN21" s="924" t="n">
        <f aca="false">IF(LJ21&gt;0,0,AI21+MN18)</f>
        <v>0</v>
      </c>
      <c r="MO21" s="924" t="n">
        <f aca="false">IF(LK21&gt;0,0,AT21+MO18)</f>
        <v>0</v>
      </c>
      <c r="MP21" s="924" t="n">
        <f aca="false">IF(LL21&gt;0,0,AU21+MP18)</f>
        <v>0</v>
      </c>
      <c r="MQ21" s="924" t="n">
        <f aca="false">IF(LM21&gt;0,0,BF21+MQ18)</f>
        <v>0</v>
      </c>
      <c r="MR21" s="924" t="n">
        <f aca="false">IF(LN21&gt;0,0,BG21+MR18)</f>
        <v>0</v>
      </c>
      <c r="MS21" s="924" t="n">
        <f aca="false">IF(LO21&gt;0,0,BZ21+MS18)</f>
        <v>0</v>
      </c>
      <c r="MT21" s="924" t="n">
        <f aca="false">IF(LP21&gt;0,0,CA21+MT18)</f>
        <v>0</v>
      </c>
      <c r="MU21" s="924" t="n">
        <f aca="false">IF(LQ21&gt;0,0,CL21+MU18)</f>
        <v>0</v>
      </c>
      <c r="MV21" s="924" t="n">
        <f aca="false">IF(LR21&gt;0,0,CM21+MV18)</f>
        <v>0</v>
      </c>
      <c r="MW21" s="924" t="n">
        <f aca="false">IF(LS21&gt;0,0,DP21+MW18)</f>
        <v>0</v>
      </c>
      <c r="MX21" s="924" t="n">
        <f aca="false">IF(LT21&gt;0,0,DQ21+MX18)</f>
        <v>0</v>
      </c>
      <c r="MY21" s="924" t="n">
        <f aca="false">IF(LU21&gt;0,0,DD21+MY18)</f>
        <v>0</v>
      </c>
      <c r="MZ21" s="924" t="n">
        <f aca="false">IFERROR(IF(LV21&gt;0,0,DE21+MZ18),0)</f>
        <v>0</v>
      </c>
      <c r="NA21" s="924" t="n">
        <f aca="false">IF(LW21&gt;0,0,HR21+NA18)</f>
        <v>0</v>
      </c>
      <c r="NB21" s="924" t="n">
        <f aca="false">IFERROR(IF(LX21&gt;0,0,HS21+NB18),0)</f>
        <v>0</v>
      </c>
      <c r="NC21" s="924"/>
      <c r="ND21" s="924"/>
      <c r="NE21" s="924"/>
    </row>
    <row r="22" customFormat="false" ht="15" hidden="false" customHeight="false" outlineLevel="0" collapsed="false">
      <c r="A22" s="1092" t="n">
        <v>6</v>
      </c>
      <c r="B22" s="1093" t="n">
        <f aca="false">Посуточная!J22</f>
        <v>0</v>
      </c>
      <c r="C22" s="1094" t="n">
        <f aca="false">Посуточная!K22</f>
        <v>0</v>
      </c>
      <c r="D22" s="1094" t="n">
        <f aca="false">Посуточная!L22</f>
        <v>0</v>
      </c>
      <c r="E22" s="1094" t="n">
        <f aca="false">Посуточная!M22</f>
        <v>0</v>
      </c>
      <c r="F22" s="1094" t="n">
        <f aca="false">Посуточная!N22</f>
        <v>0</v>
      </c>
      <c r="G22" s="1094" t="n">
        <f aca="false">Посуточная!O22</f>
        <v>0</v>
      </c>
      <c r="H22" s="1094" t="n">
        <f aca="false">Посуточная!P22</f>
        <v>0</v>
      </c>
      <c r="I22" s="976" t="n">
        <f aca="false">Посуточная!AA22</f>
        <v>0</v>
      </c>
      <c r="J22" s="976" t="n">
        <f aca="false">Посуточная!AB22</f>
        <v>0</v>
      </c>
      <c r="K22" s="976" t="n">
        <f aca="false">Посуточная!AC22</f>
        <v>0</v>
      </c>
      <c r="L22" s="976" t="n">
        <f aca="false">Посуточная!AD22</f>
        <v>0</v>
      </c>
      <c r="M22" s="976" t="n">
        <f aca="false">Посуточная!AE22</f>
        <v>0</v>
      </c>
      <c r="N22" s="976" t="n">
        <f aca="false">Посуточная!AF22</f>
        <v>0</v>
      </c>
      <c r="O22" s="976" t="n">
        <f aca="false">Посуточная!AG22</f>
        <v>0</v>
      </c>
      <c r="P22" s="1095"/>
      <c r="Q22" s="1096"/>
      <c r="R22" s="979"/>
      <c r="S22" s="979"/>
      <c r="T22" s="990" t="n">
        <f aca="false">Посуточная!AS22</f>
        <v>0</v>
      </c>
      <c r="U22" s="975" t="n">
        <f aca="false">Посуточная!AT22</f>
        <v>0</v>
      </c>
      <c r="V22" s="975" t="n">
        <f aca="false">Посуточная!AU22</f>
        <v>0</v>
      </c>
      <c r="W22" s="975" t="n">
        <f aca="false">Посуточная!AV22</f>
        <v>0</v>
      </c>
      <c r="X22" s="975" t="n">
        <f aca="false">Посуточная!AW22</f>
        <v>0</v>
      </c>
      <c r="Y22" s="975" t="n">
        <f aca="false">Посуточная!AX22</f>
        <v>0</v>
      </c>
      <c r="Z22" s="975" t="n">
        <f aca="false">Посуточная!AY22</f>
        <v>0</v>
      </c>
      <c r="AA22" s="976" t="n">
        <f aca="false">Посуточная!BG22</f>
        <v>0</v>
      </c>
      <c r="AB22" s="976" t="n">
        <f aca="false">Посуточная!BH22</f>
        <v>0</v>
      </c>
      <c r="AC22" s="976" t="n">
        <f aca="false">Посуточная!BI22</f>
        <v>0</v>
      </c>
      <c r="AD22" s="976" t="n">
        <f aca="false">Посуточная!BJ22</f>
        <v>0</v>
      </c>
      <c r="AE22" s="976" t="n">
        <f aca="false">Посуточная!BK22</f>
        <v>0</v>
      </c>
      <c r="AF22" s="976" t="n">
        <f aca="false">Посуточная!BL22</f>
        <v>0</v>
      </c>
      <c r="AG22" s="976" t="n">
        <f aca="false">Посуточная!BM22</f>
        <v>0</v>
      </c>
      <c r="AH22" s="1095"/>
      <c r="AI22" s="1096"/>
      <c r="AJ22" s="979"/>
      <c r="AK22" s="979"/>
      <c r="AL22" s="990" t="n">
        <f aca="false">Посуточная!BV22</f>
        <v>0</v>
      </c>
      <c r="AM22" s="975" t="n">
        <f aca="false">Посуточная!BW22</f>
        <v>0</v>
      </c>
      <c r="AN22" s="975" t="n">
        <f aca="false">Посуточная!BX22</f>
        <v>0</v>
      </c>
      <c r="AO22" s="975" t="n">
        <f aca="false">Посуточная!BY22</f>
        <v>0</v>
      </c>
      <c r="AP22" s="976" t="n">
        <f aca="false">Посуточная!CD22</f>
        <v>0</v>
      </c>
      <c r="AQ22" s="976" t="n">
        <f aca="false">Посуточная!CE22</f>
        <v>0</v>
      </c>
      <c r="AR22" s="976" t="n">
        <f aca="false">Посуточная!CF22</f>
        <v>0</v>
      </c>
      <c r="AS22" s="976" t="n">
        <f aca="false">Посуточная!CG22</f>
        <v>0</v>
      </c>
      <c r="AT22" s="1095"/>
      <c r="AU22" s="1096"/>
      <c r="AV22" s="979"/>
      <c r="AW22" s="979"/>
      <c r="AX22" s="990" t="n">
        <f aca="false">Посуточная!CP22</f>
        <v>0</v>
      </c>
      <c r="AY22" s="975" t="n">
        <f aca="false">Посуточная!CQ22</f>
        <v>0</v>
      </c>
      <c r="AZ22" s="975" t="n">
        <f aca="false">Посуточная!CR22</f>
        <v>0</v>
      </c>
      <c r="BA22" s="975" t="n">
        <f aca="false">Посуточная!CS22</f>
        <v>0</v>
      </c>
      <c r="BB22" s="976" t="n">
        <f aca="false">Посуточная!CX22</f>
        <v>0</v>
      </c>
      <c r="BC22" s="976" t="n">
        <f aca="false">Посуточная!CY22</f>
        <v>0</v>
      </c>
      <c r="BD22" s="976" t="n">
        <f aca="false">Посуточная!CZ22</f>
        <v>0</v>
      </c>
      <c r="BE22" s="976" t="n">
        <f aca="false">Посуточная!DA22</f>
        <v>0</v>
      </c>
      <c r="BF22" s="1095"/>
      <c r="BG22" s="1096"/>
      <c r="BH22" s="979"/>
      <c r="BI22" s="979"/>
      <c r="BJ22" s="1097"/>
      <c r="BK22" s="1096"/>
      <c r="BL22" s="979"/>
      <c r="BM22" s="979"/>
      <c r="BN22" s="1098"/>
      <c r="BO22" s="1099"/>
      <c r="BP22" s="979"/>
      <c r="BQ22" s="979"/>
      <c r="BR22" s="988" t="n">
        <f aca="false">Посуточная!DR22</f>
        <v>0</v>
      </c>
      <c r="BS22" s="989" t="n">
        <f aca="false">Посуточная!DS22</f>
        <v>0</v>
      </c>
      <c r="BT22" s="989" t="n">
        <f aca="false">Посуточная!DT22</f>
        <v>0</v>
      </c>
      <c r="BU22" s="989" t="n">
        <f aca="false">Посуточная!DU22</f>
        <v>0</v>
      </c>
      <c r="BV22" s="976" t="n">
        <f aca="false">Посуточная!DZ22</f>
        <v>0</v>
      </c>
      <c r="BW22" s="976" t="n">
        <f aca="false">Посуточная!EA22</f>
        <v>0</v>
      </c>
      <c r="BX22" s="976" t="n">
        <f aca="false">Посуточная!EB22</f>
        <v>0</v>
      </c>
      <c r="BY22" s="976" t="n">
        <f aca="false">Посуточная!EC22</f>
        <v>0</v>
      </c>
      <c r="BZ22" s="1095"/>
      <c r="CA22" s="1096"/>
      <c r="CB22" s="979"/>
      <c r="CC22" s="979"/>
      <c r="CD22" s="1100" t="n">
        <f aca="false">Посуточная!EO22</f>
        <v>0</v>
      </c>
      <c r="CE22" s="1101" t="n">
        <f aca="false">Посуточная!EP22</f>
        <v>0</v>
      </c>
      <c r="CF22" s="1101" t="n">
        <f aca="false">Посуточная!EQ22</f>
        <v>0</v>
      </c>
      <c r="CG22" s="1101" t="n">
        <f aca="false">Посуточная!ER22</f>
        <v>0</v>
      </c>
      <c r="CH22" s="1000" t="n">
        <f aca="false">Посуточная!EZ22</f>
        <v>0</v>
      </c>
      <c r="CI22" s="1000" t="n">
        <f aca="false">Посуточная!FA22</f>
        <v>0</v>
      </c>
      <c r="CJ22" s="1000" t="n">
        <f aca="false">Посуточная!FB22</f>
        <v>0</v>
      </c>
      <c r="CK22" s="1000" t="n">
        <f aca="false">Посуточная!FC22</f>
        <v>0</v>
      </c>
      <c r="CL22" s="1095"/>
      <c r="CM22" s="1096"/>
      <c r="CN22" s="979"/>
      <c r="CO22" s="979"/>
      <c r="CP22" s="1102" t="n">
        <f aca="false">Посуточная!GN22</f>
        <v>0</v>
      </c>
      <c r="CQ22" s="1094" t="n">
        <f aca="false">Посуточная!GO22</f>
        <v>0</v>
      </c>
      <c r="CR22" s="1094" t="n">
        <f aca="false">Посуточная!GP22</f>
        <v>0</v>
      </c>
      <c r="CS22" s="1094" t="n">
        <f aca="false">Посуточная!GQ22</f>
        <v>0</v>
      </c>
      <c r="CT22" s="1094" t="n">
        <f aca="false">Посуточная!GR22</f>
        <v>0</v>
      </c>
      <c r="CU22" s="1094" t="n">
        <f aca="false">Посуточная!GS22</f>
        <v>0</v>
      </c>
      <c r="CV22" s="1094" t="n">
        <f aca="false">Посуточная!GT22</f>
        <v>0</v>
      </c>
      <c r="CW22" s="976" t="n">
        <f aca="false">Посуточная!HP22</f>
        <v>0</v>
      </c>
      <c r="CX22" s="976" t="n">
        <f aca="false">Посуточная!HQ22</f>
        <v>0</v>
      </c>
      <c r="CY22" s="976" t="n">
        <f aca="false">Посуточная!HR22</f>
        <v>0</v>
      </c>
      <c r="CZ22" s="976" t="n">
        <f aca="false">Посуточная!HS22</f>
        <v>0</v>
      </c>
      <c r="DA22" s="976" t="n">
        <f aca="false">Посуточная!HT22</f>
        <v>0</v>
      </c>
      <c r="DB22" s="976" t="n">
        <f aca="false">Посуточная!HU22</f>
        <v>0</v>
      </c>
      <c r="DC22" s="976" t="n">
        <f aca="false">Посуточная!HV22</f>
        <v>0</v>
      </c>
      <c r="DD22" s="1095"/>
      <c r="DE22" s="1096"/>
      <c r="DF22" s="979"/>
      <c r="DG22" s="979"/>
      <c r="DH22" s="1103" t="n">
        <f aca="false">Посуточная!IE22</f>
        <v>0</v>
      </c>
      <c r="DI22" s="1104" t="n">
        <f aca="false">Посуточная!IF22</f>
        <v>0</v>
      </c>
      <c r="DJ22" s="1104" t="n">
        <f aca="false">Посуточная!IG22</f>
        <v>0</v>
      </c>
      <c r="DK22" s="1101" t="n">
        <f aca="false">Посуточная!IH22</f>
        <v>0</v>
      </c>
      <c r="DL22" s="976" t="n">
        <f aca="false">Посуточная!IM22</f>
        <v>0</v>
      </c>
      <c r="DM22" s="993" t="n">
        <f aca="false">Посуточная!IN22</f>
        <v>0</v>
      </c>
      <c r="DN22" s="1105" t="n">
        <f aca="false">Посуточная!IO22</f>
        <v>0</v>
      </c>
      <c r="DO22" s="1105" t="n">
        <f aca="false">Посуточная!IP22</f>
        <v>0</v>
      </c>
      <c r="DP22" s="1106"/>
      <c r="DQ22" s="1096"/>
      <c r="DT22" s="1107"/>
      <c r="DU22" s="1108"/>
      <c r="DV22" s="1108"/>
      <c r="DW22" s="1108"/>
      <c r="DX22" s="1108"/>
      <c r="DY22" s="1108"/>
      <c r="DZ22" s="1108"/>
      <c r="EA22" s="976" t="n">
        <f aca="false">Посуточная!KQ22</f>
        <v>0</v>
      </c>
      <c r="EB22" s="976" t="n">
        <f aca="false">Посуточная!KR22</f>
        <v>0</v>
      </c>
      <c r="EC22" s="976" t="n">
        <f aca="false">Посуточная!KS22</f>
        <v>0</v>
      </c>
      <c r="ED22" s="976" t="n">
        <f aca="false">Посуточная!KT22</f>
        <v>0</v>
      </c>
      <c r="EE22" s="976" t="n">
        <f aca="false">Посуточная!KU22</f>
        <v>0</v>
      </c>
      <c r="EF22" s="976" t="n">
        <f aca="false">Посуточная!KV22</f>
        <v>0</v>
      </c>
      <c r="EG22" s="976" t="n">
        <f aca="false">Посуточная!KW22</f>
        <v>0</v>
      </c>
      <c r="EH22" s="1095"/>
      <c r="EI22" s="1096"/>
      <c r="EJ22" s="979"/>
      <c r="EK22" s="979"/>
      <c r="EL22" s="1097"/>
      <c r="EM22" s="1096"/>
      <c r="EN22" s="979"/>
      <c r="EO22" s="979"/>
      <c r="EP22" s="1098"/>
      <c r="EQ22" s="1099"/>
      <c r="ET22" s="1109"/>
      <c r="EU22" s="1110"/>
      <c r="EX22" s="1111"/>
      <c r="EY22" s="1017"/>
      <c r="FB22" s="1107"/>
      <c r="FC22" s="1108"/>
      <c r="FD22" s="1108"/>
      <c r="FE22" s="1108"/>
      <c r="FF22" s="1108"/>
      <c r="FG22" s="1108"/>
      <c r="FH22" s="1108"/>
      <c r="FI22" s="1000" t="n">
        <f aca="false">Посуточная!NU22</f>
        <v>0</v>
      </c>
      <c r="FJ22" s="1000" t="n">
        <f aca="false">Посуточная!NV22</f>
        <v>0</v>
      </c>
      <c r="FK22" s="1000" t="n">
        <f aca="false">Посуточная!NW22</f>
        <v>0</v>
      </c>
      <c r="FL22" s="1000" t="n">
        <f aca="false">Посуточная!NX22</f>
        <v>0</v>
      </c>
      <c r="FM22" s="1000" t="n">
        <f aca="false">Посуточная!NY22</f>
        <v>0</v>
      </c>
      <c r="FN22" s="1000" t="n">
        <f aca="false">Посуточная!NZ22</f>
        <v>0</v>
      </c>
      <c r="FO22" s="1000" t="n">
        <f aca="false">Посуточная!OA22</f>
        <v>0</v>
      </c>
      <c r="FP22" s="1095"/>
      <c r="FQ22" s="1096"/>
      <c r="FR22" s="979"/>
      <c r="FS22" s="979"/>
      <c r="FT22" s="1112" t="n">
        <f aca="false">Посуточная!OO22</f>
        <v>0</v>
      </c>
      <c r="FU22" s="1113" t="n">
        <f aca="false">Посуточная!OP22</f>
        <v>0</v>
      </c>
      <c r="FV22" s="1113" t="n">
        <f aca="false">Посуточная!OQ22</f>
        <v>0</v>
      </c>
      <c r="FW22" s="1113" t="n">
        <f aca="false">Посуточная!OR22</f>
        <v>0</v>
      </c>
      <c r="FX22" s="1113" t="n">
        <f aca="false">Посуточная!OS22</f>
        <v>0</v>
      </c>
      <c r="FY22" s="1113" t="n">
        <f aca="false">Посуточная!OT22</f>
        <v>0</v>
      </c>
      <c r="FZ22" s="1114" t="n">
        <f aca="false">Посуточная!OU22</f>
        <v>0</v>
      </c>
      <c r="GA22" s="1105" t="n">
        <f aca="false">Посуточная!PP22</f>
        <v>0</v>
      </c>
      <c r="GB22" s="1105" t="n">
        <f aca="false">Посуточная!PQ22</f>
        <v>0</v>
      </c>
      <c r="GC22" s="1105" t="n">
        <f aca="false">Посуточная!PR22</f>
        <v>0</v>
      </c>
      <c r="GD22" s="1105" t="n">
        <f aca="false">Посуточная!PS22</f>
        <v>0</v>
      </c>
      <c r="GE22" s="1105" t="n">
        <f aca="false">Посуточная!PT22</f>
        <v>0</v>
      </c>
      <c r="GF22" s="1105" t="n">
        <f aca="false">Посуточная!PU22</f>
        <v>0</v>
      </c>
      <c r="GG22" s="1105" t="n">
        <f aca="false">Посуточная!PV22</f>
        <v>0</v>
      </c>
      <c r="GH22" s="1095"/>
      <c r="GI22" s="1096"/>
      <c r="GJ22" s="979"/>
      <c r="GK22" s="979"/>
      <c r="GL22" s="1039" t="n">
        <f aca="false">Посуточная!QH22</f>
        <v>0</v>
      </c>
      <c r="GM22" s="1040" t="n">
        <f aca="false">Посуточная!QI22</f>
        <v>0</v>
      </c>
      <c r="GN22" s="1040" t="n">
        <f aca="false">Посуточная!QJ22</f>
        <v>0</v>
      </c>
      <c r="GO22" s="1040" t="n">
        <f aca="false">Посуточная!QK22</f>
        <v>0</v>
      </c>
      <c r="GP22" s="1040" t="n">
        <f aca="false">Посуточная!QL22</f>
        <v>0</v>
      </c>
      <c r="GQ22" s="1040" t="n">
        <f aca="false">Посуточная!QM22</f>
        <v>0</v>
      </c>
      <c r="GR22" s="1040" t="n">
        <f aca="false">Посуточная!QN22</f>
        <v>0</v>
      </c>
      <c r="GS22" s="1006" t="n">
        <f aca="false">Посуточная!QV22</f>
        <v>0</v>
      </c>
      <c r="GT22" s="1006" t="n">
        <f aca="false">Посуточная!QW22</f>
        <v>0</v>
      </c>
      <c r="GU22" s="1006" t="n">
        <f aca="false">Посуточная!QX22</f>
        <v>0</v>
      </c>
      <c r="GV22" s="1006" t="n">
        <f aca="false">Посуточная!QY22</f>
        <v>0</v>
      </c>
      <c r="GW22" s="1006" t="n">
        <f aca="false">Посуточная!QZ22</f>
        <v>0</v>
      </c>
      <c r="GX22" s="1006" t="n">
        <f aca="false">Посуточная!RA22</f>
        <v>0</v>
      </c>
      <c r="GY22" s="1006" t="n">
        <f aca="false">Посуточная!RB22</f>
        <v>0</v>
      </c>
      <c r="GZ22" s="1095"/>
      <c r="HA22" s="1096"/>
      <c r="HB22" s="979"/>
      <c r="HC22" s="979"/>
      <c r="HD22" s="1041" t="n">
        <f aca="false">Посуточная!RN22</f>
        <v>0</v>
      </c>
      <c r="HE22" s="1042" t="n">
        <f aca="false">Посуточная!RO22</f>
        <v>0</v>
      </c>
      <c r="HF22" s="1042" t="n">
        <f aca="false">Посуточная!RP22</f>
        <v>0</v>
      </c>
      <c r="HG22" s="1042" t="n">
        <f aca="false">Посуточная!RQ22</f>
        <v>0</v>
      </c>
      <c r="HH22" s="1042" t="n">
        <f aca="false">Посуточная!RR22</f>
        <v>0</v>
      </c>
      <c r="HI22" s="1042" t="n">
        <f aca="false">Посуточная!RS22</f>
        <v>0</v>
      </c>
      <c r="HJ22" s="1042" t="n">
        <f aca="false">Посуточная!RT22</f>
        <v>0</v>
      </c>
      <c r="HK22" s="993" t="n">
        <f aca="false">Посуточная!SB22</f>
        <v>0</v>
      </c>
      <c r="HL22" s="993" t="n">
        <f aca="false">Посуточная!SC22</f>
        <v>0</v>
      </c>
      <c r="HM22" s="993" t="n">
        <f aca="false">Посуточная!SD22</f>
        <v>0</v>
      </c>
      <c r="HN22" s="993" t="n">
        <f aca="false">Посуточная!SE22</f>
        <v>0</v>
      </c>
      <c r="HO22" s="993" t="n">
        <f aca="false">Посуточная!SF22</f>
        <v>0</v>
      </c>
      <c r="HP22" s="993" t="n">
        <f aca="false">Посуточная!SG22</f>
        <v>0</v>
      </c>
      <c r="HQ22" s="993" t="n">
        <f aca="false">Посуточная!SH22</f>
        <v>0</v>
      </c>
      <c r="HR22" s="1095"/>
      <c r="HS22" s="1096"/>
      <c r="HT22" s="979"/>
      <c r="HU22" s="979"/>
      <c r="HV22" s="1097"/>
      <c r="HW22" s="1096"/>
      <c r="HX22" s="979"/>
      <c r="HY22" s="979"/>
      <c r="HZ22" s="1098"/>
      <c r="IA22" s="1099"/>
      <c r="IB22" s="979"/>
      <c r="IC22" s="979"/>
      <c r="ID22" s="1001" t="n">
        <f aca="false">Посуточная!SY22</f>
        <v>0</v>
      </c>
      <c r="IE22" s="1002" t="n">
        <f aca="false">Посуточная!SZ22</f>
        <v>0</v>
      </c>
      <c r="IF22" s="1002" t="n">
        <f aca="false">Посуточная!TA22</f>
        <v>0</v>
      </c>
      <c r="IG22" s="1002" t="n">
        <f aca="false">Посуточная!TB22</f>
        <v>0</v>
      </c>
      <c r="IH22" s="993" t="n">
        <f aca="false">Посуточная!TG22</f>
        <v>0</v>
      </c>
      <c r="II22" s="993" t="n">
        <f aca="false">Посуточная!TH22</f>
        <v>0</v>
      </c>
      <c r="IJ22" s="993" t="n">
        <f aca="false">Посуточная!TI22</f>
        <v>0</v>
      </c>
      <c r="IK22" s="993" t="n">
        <f aca="false">Посуточная!TJ22</f>
        <v>0</v>
      </c>
      <c r="IL22" s="1095"/>
      <c r="IM22" s="1096"/>
      <c r="IP22" s="1115"/>
      <c r="IQ22" s="1116"/>
      <c r="IT22" s="1115"/>
      <c r="IU22" s="1117"/>
      <c r="IV22" s="1046"/>
      <c r="IW22" s="1046"/>
      <c r="IX22" s="1117"/>
      <c r="IY22" s="1117"/>
      <c r="IZ22" s="1046"/>
      <c r="JA22" s="1046"/>
      <c r="JB22" s="1117"/>
      <c r="JC22" s="1117"/>
      <c r="JD22" s="1046"/>
      <c r="JE22" s="1046"/>
      <c r="JF22" s="1118"/>
      <c r="JG22" s="1017"/>
      <c r="JH22" s="1018"/>
      <c r="JJ22" s="1111"/>
      <c r="JK22" s="1017"/>
      <c r="JN22" s="1111"/>
      <c r="JO22" s="1017"/>
      <c r="JR22" s="1115"/>
      <c r="JS22" s="1116"/>
      <c r="JV22" s="1111"/>
      <c r="JW22" s="1017"/>
      <c r="JZ22" s="1118"/>
      <c r="KA22" s="1118"/>
      <c r="KD22" s="1118"/>
      <c r="KE22" s="1118"/>
      <c r="KG22" s="1020"/>
      <c r="KH22" s="1119"/>
      <c r="KI22" s="1120"/>
      <c r="KJ22" s="1025"/>
      <c r="KL22" s="1118"/>
      <c r="KM22" s="1118"/>
      <c r="KN22" s="1121"/>
      <c r="KO22" s="1119"/>
      <c r="KP22" s="1122"/>
      <c r="KQ22" s="1024"/>
      <c r="KT22" s="1025" t="n">
        <v>16</v>
      </c>
      <c r="KU22" s="924" t="n">
        <v>31.893</v>
      </c>
      <c r="KV22" s="1125"/>
      <c r="KX22" s="921" t="n">
        <v>16</v>
      </c>
      <c r="KY22" s="924" t="n">
        <v>7233.381</v>
      </c>
      <c r="LA22" s="1026" t="n">
        <f aca="false">JW54</f>
        <v>217.713</v>
      </c>
      <c r="LB22" s="1026"/>
      <c r="LC22" s="1026" t="n">
        <f aca="false">FA54</f>
        <v>60.549</v>
      </c>
      <c r="LG22" s="924" t="n">
        <f aca="false">IF(R22="",0,R22+LG19)</f>
        <v>0</v>
      </c>
      <c r="LH22" s="924" t="n">
        <f aca="false">IF(S22="",0,S22+LH19)</f>
        <v>0</v>
      </c>
      <c r="LI22" s="924" t="n">
        <f aca="false">IF(AJ22="",0,AJ22+LI19)</f>
        <v>0</v>
      </c>
      <c r="LJ22" s="924" t="n">
        <f aca="false">IF(AK22="",0,AK22+LJ19)</f>
        <v>0</v>
      </c>
      <c r="LK22" s="924" t="n">
        <f aca="false">IF(AV22="",0,AV22+LK19)</f>
        <v>0</v>
      </c>
      <c r="LL22" s="924" t="n">
        <f aca="false">IF(AW22="",0,AW22+LL19)</f>
        <v>0</v>
      </c>
      <c r="LM22" s="924" t="n">
        <f aca="false">IF(BH22="",0,BH22+LM19)</f>
        <v>0</v>
      </c>
      <c r="LN22" s="924" t="n">
        <f aca="false">IF(BI22="",0,BI22+LN19)</f>
        <v>0</v>
      </c>
      <c r="LO22" s="924" t="n">
        <f aca="false">IF(CB22="",0,CB22+LO19)</f>
        <v>0</v>
      </c>
      <c r="LP22" s="924" t="n">
        <f aca="false">IF(CC22="",0,CC22+LP19)</f>
        <v>0</v>
      </c>
      <c r="LQ22" s="924" t="n">
        <f aca="false">IF(CN22="",0,CN22+LQ19)</f>
        <v>0</v>
      </c>
      <c r="LR22" s="924" t="n">
        <f aca="false">IF(CO22="",0,CO22+LR19)</f>
        <v>0</v>
      </c>
      <c r="LS22" s="924" t="n">
        <f aca="false">IF(DR22="",0,DR22+LS19)</f>
        <v>0</v>
      </c>
      <c r="LT22" s="924" t="n">
        <f aca="false">IF(DS22="",0,DS22+LT19)</f>
        <v>0</v>
      </c>
      <c r="LU22" s="924" t="n">
        <f aca="false">IF(DF22="",0,DF22+LU19)</f>
        <v>0</v>
      </c>
      <c r="LV22" s="924" t="n">
        <f aca="false">IF(DG22="",0,DG22+LV19)</f>
        <v>0</v>
      </c>
      <c r="LW22" s="924" t="n">
        <f aca="false">IF(HT22="",0,HT22+LW19)</f>
        <v>0</v>
      </c>
      <c r="LX22" s="924" t="n">
        <f aca="false">IF(HU22="",0,HU22+LX19)</f>
        <v>0</v>
      </c>
      <c r="LY22" s="924" t="n">
        <f aca="false">IF(JN22="",0,JN22)</f>
        <v>0</v>
      </c>
      <c r="LZ22" s="924" t="n">
        <f aca="false">IF(JO22="",0,JO22)</f>
        <v>0</v>
      </c>
      <c r="MA22" s="924" t="n">
        <f aca="false">IF(EV22="",0,EV22+MA19)</f>
        <v>0</v>
      </c>
      <c r="MB22" s="924" t="n">
        <f aca="false">IF(EW22="",0,EW22+MB19)</f>
        <v>0</v>
      </c>
      <c r="MC22" s="924" t="n">
        <f aca="false">IF(JJ22="",0,JJ22+MC19)</f>
        <v>0</v>
      </c>
      <c r="MD22" s="924" t="n">
        <f aca="false">IF(JK22="",0,JK22+MD19)</f>
        <v>0</v>
      </c>
      <c r="ME22" s="924" t="n">
        <f aca="false">IF(KO22="",0,KO22+ME19)</f>
        <v>0</v>
      </c>
      <c r="MF22" s="924" t="n">
        <f aca="false">IF(KP22="",0,KP22+MF19)</f>
        <v>0</v>
      </c>
      <c r="MG22" s="924" t="n">
        <f aca="false">IFERROR(ME22/$A20,0)</f>
        <v>0</v>
      </c>
      <c r="MH22" s="924" t="n">
        <f aca="false">IFERROR(MF22/$A20,0)</f>
        <v>0</v>
      </c>
      <c r="MI22" s="924" t="n">
        <f aca="false">IF(JT22="",0,JT22+MI19)</f>
        <v>0</v>
      </c>
      <c r="MJ22" s="924" t="n">
        <f aca="false">IF(JU22="",0,JU22+MJ19)</f>
        <v>0</v>
      </c>
      <c r="MK22" s="924" t="n">
        <f aca="false">IF(LG22&gt;0,0,P22+MK19)</f>
        <v>0</v>
      </c>
      <c r="ML22" s="924" t="n">
        <f aca="false">IF(LH22&gt;0,0,Q22+ML19)</f>
        <v>0</v>
      </c>
      <c r="MM22" s="924" t="n">
        <f aca="false">IF(LI22&gt;0,0,AH22+MM19)</f>
        <v>0</v>
      </c>
      <c r="MN22" s="924" t="n">
        <f aca="false">IF(LJ22&gt;0,0,AI22+MN19)</f>
        <v>0</v>
      </c>
      <c r="MO22" s="924" t="n">
        <f aca="false">IF(LK22&gt;0,0,AT22+MO19)</f>
        <v>0</v>
      </c>
      <c r="MP22" s="924" t="n">
        <f aca="false">IF(LL22&gt;0,0,AU22+MP19)</f>
        <v>0</v>
      </c>
      <c r="MQ22" s="924" t="n">
        <f aca="false">IF(LM22&gt;0,0,BF22+MQ19)</f>
        <v>0</v>
      </c>
      <c r="MR22" s="924" t="n">
        <f aca="false">IF(LN22&gt;0,0,BG22+MR19)</f>
        <v>0</v>
      </c>
      <c r="MS22" s="924" t="n">
        <f aca="false">IF(LO22&gt;0,0,BZ22+MS19)</f>
        <v>0</v>
      </c>
      <c r="MT22" s="924" t="n">
        <f aca="false">IF(LP22&gt;0,0,CA22+MT19)</f>
        <v>0</v>
      </c>
      <c r="MU22" s="924" t="n">
        <f aca="false">IF(LQ22&gt;0,0,CL22+MU19)</f>
        <v>0</v>
      </c>
      <c r="MV22" s="924" t="n">
        <f aca="false">IF(LR22&gt;0,0,CM22+MV19)</f>
        <v>0</v>
      </c>
      <c r="MW22" s="924" t="n">
        <f aca="false">IF(LS22&gt;0,0,DP22+MW19)</f>
        <v>0</v>
      </c>
      <c r="MX22" s="924" t="n">
        <f aca="false">IF(LT22&gt;0,0,DQ22+MX19)</f>
        <v>0</v>
      </c>
      <c r="MY22" s="924" t="n">
        <f aca="false">IF(LU22&gt;0,0,DD22+MY19)</f>
        <v>0</v>
      </c>
      <c r="MZ22" s="924" t="n">
        <f aca="false">IFERROR(IF(LV22&gt;0,0,DE22+MZ19),0)</f>
        <v>0</v>
      </c>
      <c r="NA22" s="924" t="n">
        <f aca="false">IF(LW22&gt;0,0,HR22+NA19)</f>
        <v>0</v>
      </c>
      <c r="NB22" s="924" t="n">
        <f aca="false">IFERROR(IF(LX22&gt;0,0,HS22+NB19),0)</f>
        <v>0</v>
      </c>
      <c r="NC22" s="924"/>
      <c r="ND22" s="924"/>
      <c r="NE22" s="924"/>
    </row>
    <row r="23" customFormat="false" ht="15" hidden="false" customHeight="false" outlineLevel="0" collapsed="false">
      <c r="A23" s="1092"/>
      <c r="B23" s="974" t="n">
        <f aca="false">Посуточная!J23</f>
        <v>0</v>
      </c>
      <c r="C23" s="975" t="n">
        <f aca="false">Посуточная!K23</f>
        <v>0</v>
      </c>
      <c r="D23" s="975" t="n">
        <f aca="false">Посуточная!L23</f>
        <v>0</v>
      </c>
      <c r="E23" s="975" t="n">
        <f aca="false">Посуточная!M23</f>
        <v>0</v>
      </c>
      <c r="F23" s="975" t="n">
        <f aca="false">Посуточная!N23</f>
        <v>0</v>
      </c>
      <c r="G23" s="975" t="n">
        <f aca="false">Посуточная!O23</f>
        <v>0</v>
      </c>
      <c r="H23" s="975" t="n">
        <f aca="false">Посуточная!P23</f>
        <v>0</v>
      </c>
      <c r="I23" s="976" t="n">
        <f aca="false">Посуточная!AA23</f>
        <v>0</v>
      </c>
      <c r="J23" s="976" t="n">
        <f aca="false">Посуточная!AB23</f>
        <v>0</v>
      </c>
      <c r="K23" s="976" t="n">
        <f aca="false">Посуточная!AC23</f>
        <v>0</v>
      </c>
      <c r="L23" s="976" t="n">
        <f aca="false">Посуточная!AD23</f>
        <v>0</v>
      </c>
      <c r="M23" s="976" t="n">
        <f aca="false">Посуточная!AE23</f>
        <v>0</v>
      </c>
      <c r="N23" s="976" t="n">
        <f aca="false">Посуточная!AF23</f>
        <v>0</v>
      </c>
      <c r="O23" s="976" t="n">
        <f aca="false">Посуточная!AG23</f>
        <v>0</v>
      </c>
      <c r="P23" s="1027" t="n">
        <f aca="false">COUNTIF(B23:H23,"&lt;&gt;0")-COUNTIF(B23:H23,"")</f>
        <v>-7</v>
      </c>
      <c r="Q23" s="1028" t="n">
        <f aca="false">COUNTIF(I23:O23,"&lt;&gt;0")-COUNTIF(I23:O23,"")</f>
        <v>0</v>
      </c>
      <c r="R23" s="979"/>
      <c r="S23" s="979"/>
      <c r="T23" s="990" t="n">
        <f aca="false">Посуточная!AS23</f>
        <v>0</v>
      </c>
      <c r="U23" s="975" t="n">
        <f aca="false">Посуточная!AT23</f>
        <v>0</v>
      </c>
      <c r="V23" s="975" t="n">
        <f aca="false">Посуточная!AU23</f>
        <v>0</v>
      </c>
      <c r="W23" s="975" t="n">
        <f aca="false">Посуточная!AV23</f>
        <v>0</v>
      </c>
      <c r="X23" s="975" t="n">
        <f aca="false">Посуточная!AW23</f>
        <v>0</v>
      </c>
      <c r="Y23" s="975" t="n">
        <f aca="false">Посуточная!AX23</f>
        <v>0</v>
      </c>
      <c r="Z23" s="975" t="n">
        <f aca="false">Посуточная!AY23</f>
        <v>0</v>
      </c>
      <c r="AA23" s="976" t="n">
        <f aca="false">Посуточная!BG23</f>
        <v>0</v>
      </c>
      <c r="AB23" s="976" t="n">
        <f aca="false">Посуточная!BH23</f>
        <v>0</v>
      </c>
      <c r="AC23" s="976" t="n">
        <f aca="false">Посуточная!BI23</f>
        <v>0</v>
      </c>
      <c r="AD23" s="976" t="n">
        <f aca="false">Посуточная!BJ23</f>
        <v>0</v>
      </c>
      <c r="AE23" s="976" t="n">
        <f aca="false">Посуточная!BK23</f>
        <v>0</v>
      </c>
      <c r="AF23" s="976" t="n">
        <f aca="false">Посуточная!BL23</f>
        <v>0</v>
      </c>
      <c r="AG23" s="976" t="n">
        <f aca="false">Посуточная!BM23</f>
        <v>0</v>
      </c>
      <c r="AH23" s="1027" t="n">
        <f aca="false">COUNTIF(T23:Z23,"&lt;&gt;0")-COUNTIF(T23:Z23,"")</f>
        <v>-7</v>
      </c>
      <c r="AI23" s="1028" t="n">
        <f aca="false">COUNTIF(AA23:AG23,"&lt;&gt;0")-COUNTIF(AA23:AG23,"")</f>
        <v>0</v>
      </c>
      <c r="AJ23" s="979"/>
      <c r="AK23" s="979"/>
      <c r="AL23" s="990" t="n">
        <f aca="false">Посуточная!BV23</f>
        <v>0</v>
      </c>
      <c r="AM23" s="975" t="n">
        <f aca="false">Посуточная!BW23</f>
        <v>0</v>
      </c>
      <c r="AN23" s="975" t="n">
        <f aca="false">Посуточная!BX23</f>
        <v>0</v>
      </c>
      <c r="AO23" s="975" t="n">
        <f aca="false">Посуточная!BY23</f>
        <v>0</v>
      </c>
      <c r="AP23" s="976" t="n">
        <f aca="false">Посуточная!CD23</f>
        <v>0</v>
      </c>
      <c r="AQ23" s="976" t="n">
        <f aca="false">Посуточная!CE23</f>
        <v>0</v>
      </c>
      <c r="AR23" s="976" t="n">
        <f aca="false">Посуточная!CF23</f>
        <v>0</v>
      </c>
      <c r="AS23" s="976" t="n">
        <f aca="false">Посуточная!CG23</f>
        <v>0</v>
      </c>
      <c r="AT23" s="1027" t="n">
        <f aca="false">COUNTIF(AL23:AO23,"&lt;&gt;0")-COUNTIF(AL23:AO23,"")</f>
        <v>-4</v>
      </c>
      <c r="AU23" s="1028" t="n">
        <f aca="false">COUNTIF(AP23:AS23,"&lt;&gt;0")-COUNTIF(AP23:AS23,"")</f>
        <v>0</v>
      </c>
      <c r="AV23" s="979"/>
      <c r="AW23" s="979"/>
      <c r="AX23" s="990" t="n">
        <f aca="false">Посуточная!CP23</f>
        <v>0</v>
      </c>
      <c r="AY23" s="975" t="n">
        <f aca="false">Посуточная!CQ23</f>
        <v>0</v>
      </c>
      <c r="AZ23" s="975" t="n">
        <f aca="false">Посуточная!CR23</f>
        <v>0</v>
      </c>
      <c r="BA23" s="975" t="n">
        <f aca="false">Посуточная!CS23</f>
        <v>0</v>
      </c>
      <c r="BB23" s="976" t="n">
        <f aca="false">Посуточная!CX23</f>
        <v>0</v>
      </c>
      <c r="BC23" s="976" t="n">
        <f aca="false">Посуточная!CY23</f>
        <v>0</v>
      </c>
      <c r="BD23" s="976" t="n">
        <f aca="false">Посуточная!CZ23</f>
        <v>0</v>
      </c>
      <c r="BE23" s="976" t="n">
        <f aca="false">Посуточная!DA23</f>
        <v>0</v>
      </c>
      <c r="BF23" s="1027" t="n">
        <f aca="false">COUNTIF(AX23:BA23,"&lt;&gt;0")-COUNTIF(AX23:BA23,"")</f>
        <v>-4</v>
      </c>
      <c r="BG23" s="1028" t="n">
        <f aca="false">COUNTIF(BB23:BE23,"&lt;&gt;0")-COUNTIF(BB23:BE23,"")</f>
        <v>0</v>
      </c>
      <c r="BH23" s="979"/>
      <c r="BI23" s="979"/>
      <c r="BJ23" s="1030" t="n">
        <f aca="false">SUMIF(B6:BI6,"итого гр.",B23:BI23)</f>
        <v>0</v>
      </c>
      <c r="BK23" s="1028" t="n">
        <f aca="false">SUMIF(B6:BI6,"итого фк.",B23:BI23)</f>
        <v>0</v>
      </c>
      <c r="BL23" s="979"/>
      <c r="BM23" s="979"/>
      <c r="BN23" s="1031"/>
      <c r="BO23" s="1032"/>
      <c r="BP23" s="979"/>
      <c r="BQ23" s="979"/>
      <c r="BR23" s="988" t="n">
        <f aca="false">Посуточная!DR23</f>
        <v>0</v>
      </c>
      <c r="BS23" s="989" t="n">
        <f aca="false">Посуточная!DS23</f>
        <v>0</v>
      </c>
      <c r="BT23" s="989" t="n">
        <f aca="false">Посуточная!DT23</f>
        <v>0</v>
      </c>
      <c r="BU23" s="989" t="n">
        <f aca="false">Посуточная!DU23</f>
        <v>0</v>
      </c>
      <c r="BV23" s="976" t="n">
        <f aca="false">Посуточная!DZ23</f>
        <v>0</v>
      </c>
      <c r="BW23" s="976" t="n">
        <f aca="false">Посуточная!EA23</f>
        <v>0</v>
      </c>
      <c r="BX23" s="976" t="n">
        <f aca="false">Посуточная!EB23</f>
        <v>0</v>
      </c>
      <c r="BY23" s="976" t="n">
        <f aca="false">Посуточная!EC23</f>
        <v>0</v>
      </c>
      <c r="BZ23" s="1027" t="n">
        <f aca="false">COUNTIF(BR23:BU23,"&lt;&gt;0")-COUNTIF(BR23:BU23,"")</f>
        <v>-4</v>
      </c>
      <c r="CA23" s="1028" t="n">
        <f aca="false">COUNTIF(BV23:BY23,"&lt;&gt;0")-COUNTIF(BV23:BY23,"")</f>
        <v>0</v>
      </c>
      <c r="CB23" s="979"/>
      <c r="CC23" s="979"/>
      <c r="CD23" s="988" t="n">
        <f aca="false">Посуточная!EO23</f>
        <v>0</v>
      </c>
      <c r="CE23" s="989" t="n">
        <f aca="false">Посуточная!EP23</f>
        <v>0</v>
      </c>
      <c r="CF23" s="989" t="n">
        <f aca="false">Посуточная!EQ23</f>
        <v>0</v>
      </c>
      <c r="CG23" s="989" t="n">
        <f aca="false">Посуточная!ER23</f>
        <v>0</v>
      </c>
      <c r="CH23" s="976" t="n">
        <f aca="false">Посуточная!EZ23</f>
        <v>0</v>
      </c>
      <c r="CI23" s="976" t="n">
        <f aca="false">Посуточная!FA23</f>
        <v>0</v>
      </c>
      <c r="CJ23" s="976" t="n">
        <f aca="false">Посуточная!FB23</f>
        <v>0</v>
      </c>
      <c r="CK23" s="976" t="n">
        <f aca="false">Посуточная!FC23</f>
        <v>0</v>
      </c>
      <c r="CL23" s="1027" t="n">
        <f aca="false">COUNTIF(CD23:CG23,"&lt;&gt;0")-COUNTIF(CD23:CG23,"")</f>
        <v>-4</v>
      </c>
      <c r="CM23" s="1028" t="n">
        <f aca="false">COUNTIF(CH23:CK23,"&lt;&gt;0")-COUNTIF(CH23:CK23,"")</f>
        <v>0</v>
      </c>
      <c r="CN23" s="979"/>
      <c r="CO23" s="979"/>
      <c r="CP23" s="990" t="n">
        <f aca="false">Посуточная!GN23</f>
        <v>0</v>
      </c>
      <c r="CQ23" s="975" t="n">
        <f aca="false">Посуточная!GO23</f>
        <v>0</v>
      </c>
      <c r="CR23" s="975" t="n">
        <f aca="false">Посуточная!GP23</f>
        <v>0</v>
      </c>
      <c r="CS23" s="975" t="n">
        <f aca="false">Посуточная!GQ23</f>
        <v>0</v>
      </c>
      <c r="CT23" s="975" t="n">
        <f aca="false">Посуточная!GR23</f>
        <v>0</v>
      </c>
      <c r="CU23" s="975" t="n">
        <f aca="false">Посуточная!GS23</f>
        <v>0</v>
      </c>
      <c r="CV23" s="975" t="n">
        <f aca="false">Посуточная!GT23</f>
        <v>0</v>
      </c>
      <c r="CW23" s="976" t="n">
        <f aca="false">Посуточная!HP23</f>
        <v>0</v>
      </c>
      <c r="CX23" s="976" t="n">
        <f aca="false">Посуточная!HQ23</f>
        <v>0</v>
      </c>
      <c r="CY23" s="976" t="n">
        <f aca="false">Посуточная!HR23</f>
        <v>0</v>
      </c>
      <c r="CZ23" s="976" t="n">
        <f aca="false">Посуточная!HS23</f>
        <v>0</v>
      </c>
      <c r="DA23" s="976" t="n">
        <f aca="false">Посуточная!HT23</f>
        <v>0</v>
      </c>
      <c r="DB23" s="976" t="n">
        <f aca="false">Посуточная!HU23</f>
        <v>0</v>
      </c>
      <c r="DC23" s="976" t="n">
        <f aca="false">Посуточная!HV23</f>
        <v>0</v>
      </c>
      <c r="DD23" s="1027" t="n">
        <f aca="false">COUNTIF(CP23:CV23,"&lt;&gt;0")-COUNTIF(CP23:CV23,"")</f>
        <v>-7</v>
      </c>
      <c r="DE23" s="1028" t="n">
        <f aca="false">COUNTIF(CW23:DC23,"&lt;&gt;0")-COUNTIF(CW23:DC23,"")</f>
        <v>0</v>
      </c>
      <c r="DF23" s="979"/>
      <c r="DG23" s="979"/>
      <c r="DH23" s="991" t="n">
        <f aca="false">Посуточная!IE23</f>
        <v>0</v>
      </c>
      <c r="DI23" s="992" t="n">
        <f aca="false">Посуточная!IF23</f>
        <v>0</v>
      </c>
      <c r="DJ23" s="992" t="n">
        <f aca="false">Посуточная!IG23</f>
        <v>0</v>
      </c>
      <c r="DK23" s="989" t="n">
        <f aca="false">Посуточная!IH23</f>
        <v>0</v>
      </c>
      <c r="DL23" s="976" t="n">
        <f aca="false">Посуточная!IM23</f>
        <v>0</v>
      </c>
      <c r="DM23" s="993" t="n">
        <f aca="false">Посуточная!IN23</f>
        <v>0</v>
      </c>
      <c r="DN23" s="993" t="n">
        <f aca="false">Посуточная!IO23</f>
        <v>0</v>
      </c>
      <c r="DO23" s="993" t="n">
        <f aca="false">Посуточная!IP23</f>
        <v>0</v>
      </c>
      <c r="DP23" s="1029" t="n">
        <f aca="false">COUNTIF(DH23:DK23,"&lt;&gt;0")-COUNTIF(DH23:DK23,"")</f>
        <v>-4</v>
      </c>
      <c r="DQ23" s="1028" t="n">
        <f aca="false">COUNTIF(DL23:DO23,"&lt;&gt;0")-COUNTIF(DL23:DO23,"")</f>
        <v>0</v>
      </c>
      <c r="DT23" s="1033"/>
      <c r="DU23" s="1034"/>
      <c r="DV23" s="1034"/>
      <c r="DW23" s="1034"/>
      <c r="DX23" s="1034"/>
      <c r="DY23" s="1034"/>
      <c r="DZ23" s="1034"/>
      <c r="EA23" s="976" t="n">
        <f aca="false">Посуточная!KQ23</f>
        <v>0</v>
      </c>
      <c r="EB23" s="976" t="n">
        <f aca="false">Посуточная!KR23</f>
        <v>0</v>
      </c>
      <c r="EC23" s="976" t="n">
        <f aca="false">Посуточная!KS23</f>
        <v>0</v>
      </c>
      <c r="ED23" s="976" t="n">
        <f aca="false">Посуточная!KT23</f>
        <v>0</v>
      </c>
      <c r="EE23" s="976" t="n">
        <f aca="false">Посуточная!KU23</f>
        <v>0</v>
      </c>
      <c r="EF23" s="976" t="n">
        <f aca="false">Посуточная!KV23</f>
        <v>0</v>
      </c>
      <c r="EG23" s="976" t="n">
        <f aca="false">Посуточная!KW23</f>
        <v>0</v>
      </c>
      <c r="EH23" s="1027" t="n">
        <f aca="false">SUBTOTAL(3, DT23:DZ23)</f>
        <v>0</v>
      </c>
      <c r="EI23" s="1028" t="n">
        <f aca="false">COUNTIF(EA23:EG23,"&lt;&gt;0")-COUNTIF(EA23:EG23,"")</f>
        <v>0</v>
      </c>
      <c r="EJ23" s="979"/>
      <c r="EK23" s="979"/>
      <c r="EL23" s="1030" t="n">
        <f aca="false">SUMIF(BR6:EK6,"итого гр.",BR23:EK23)</f>
        <v>0</v>
      </c>
      <c r="EM23" s="1028" t="n">
        <f aca="false">SUMIF(BR6:EK6,"итого фк.",BR23:EK23)</f>
        <v>0</v>
      </c>
      <c r="EN23" s="979"/>
      <c r="EO23" s="979"/>
      <c r="EP23" s="1031"/>
      <c r="EQ23" s="1032"/>
      <c r="ET23" s="1035"/>
      <c r="EU23" s="1036"/>
      <c r="EX23" s="1037"/>
      <c r="EY23" s="1038"/>
      <c r="FB23" s="1033"/>
      <c r="FC23" s="1034"/>
      <c r="FD23" s="1034"/>
      <c r="FE23" s="1034"/>
      <c r="FF23" s="1034"/>
      <c r="FG23" s="1034"/>
      <c r="FH23" s="1034"/>
      <c r="FI23" s="976" t="n">
        <f aca="false">Посуточная!NU23</f>
        <v>0</v>
      </c>
      <c r="FJ23" s="976" t="n">
        <f aca="false">Посуточная!NV23</f>
        <v>0</v>
      </c>
      <c r="FK23" s="976" t="n">
        <f aca="false">Посуточная!NW23</f>
        <v>0</v>
      </c>
      <c r="FL23" s="976" t="n">
        <f aca="false">Посуточная!NX23</f>
        <v>0</v>
      </c>
      <c r="FM23" s="976" t="n">
        <f aca="false">Посуточная!NY23</f>
        <v>0</v>
      </c>
      <c r="FN23" s="976" t="n">
        <f aca="false">Посуточная!NZ23</f>
        <v>0</v>
      </c>
      <c r="FO23" s="976" t="n">
        <f aca="false">Посуточная!OA23</f>
        <v>0</v>
      </c>
      <c r="FP23" s="1027" t="n">
        <f aca="false">COUNTIF(FB23:FH23,"&lt;&gt;0")-COUNTIF(FB23:FH23,"")</f>
        <v>0</v>
      </c>
      <c r="FQ23" s="1028" t="n">
        <f aca="false">COUNTIF(FI23:FO23,"&lt;&gt;0")-COUNTIF(FI23:FO23,"")</f>
        <v>0</v>
      </c>
      <c r="FR23" s="979"/>
      <c r="FS23" s="979"/>
      <c r="FT23" s="1001" t="n">
        <f aca="false">Посуточная!OO23</f>
        <v>0</v>
      </c>
      <c r="FU23" s="1002" t="n">
        <f aca="false">Посуточная!OP23</f>
        <v>0</v>
      </c>
      <c r="FV23" s="1002" t="n">
        <f aca="false">Посуточная!OQ23</f>
        <v>0</v>
      </c>
      <c r="FW23" s="1002" t="n">
        <f aca="false">Посуточная!OR23</f>
        <v>0</v>
      </c>
      <c r="FX23" s="1002" t="n">
        <f aca="false">Посуточная!OS23</f>
        <v>0</v>
      </c>
      <c r="FY23" s="1002" t="n">
        <f aca="false">Посуточная!OT23</f>
        <v>0</v>
      </c>
      <c r="FZ23" s="1131" t="n">
        <f aca="false">Посуточная!OU23</f>
        <v>0</v>
      </c>
      <c r="GA23" s="993" t="n">
        <f aca="false">Посуточная!PP23</f>
        <v>0</v>
      </c>
      <c r="GB23" s="993" t="n">
        <f aca="false">Посуточная!PQ23</f>
        <v>0</v>
      </c>
      <c r="GC23" s="993" t="n">
        <f aca="false">Посуточная!PR23</f>
        <v>0</v>
      </c>
      <c r="GD23" s="993" t="n">
        <f aca="false">Посуточная!PS23</f>
        <v>0</v>
      </c>
      <c r="GE23" s="993" t="n">
        <f aca="false">Посуточная!PT23</f>
        <v>0</v>
      </c>
      <c r="GF23" s="993" t="n">
        <f aca="false">Посуточная!PU23</f>
        <v>0</v>
      </c>
      <c r="GG23" s="993" t="n">
        <f aca="false">Посуточная!PV23</f>
        <v>0</v>
      </c>
      <c r="GH23" s="1027" t="n">
        <f aca="false">COUNTIF(FT23:FZ23,"&lt;&gt;0")-COUNTIF(FT23:FZ23,"")</f>
        <v>-7</v>
      </c>
      <c r="GI23" s="1028" t="n">
        <f aca="false">COUNTIF(GA23:GG23,"&lt;&gt;0")-COUNTIF(GA23:GG23,"")</f>
        <v>0</v>
      </c>
      <c r="GJ23" s="979"/>
      <c r="GK23" s="979"/>
      <c r="GL23" s="1039" t="n">
        <f aca="false">Посуточная!QH23</f>
        <v>0</v>
      </c>
      <c r="GM23" s="1040" t="n">
        <f aca="false">Посуточная!QI23</f>
        <v>0</v>
      </c>
      <c r="GN23" s="1040" t="n">
        <f aca="false">Посуточная!QJ23</f>
        <v>0</v>
      </c>
      <c r="GO23" s="1040" t="n">
        <f aca="false">Посуточная!QK23</f>
        <v>0</v>
      </c>
      <c r="GP23" s="1040" t="n">
        <f aca="false">Посуточная!QL23</f>
        <v>0</v>
      </c>
      <c r="GQ23" s="1040" t="n">
        <f aca="false">Посуточная!QM23</f>
        <v>0</v>
      </c>
      <c r="GR23" s="1040" t="n">
        <f aca="false">Посуточная!QN23</f>
        <v>0</v>
      </c>
      <c r="GS23" s="1006" t="n">
        <f aca="false">Посуточная!QV23</f>
        <v>0</v>
      </c>
      <c r="GT23" s="1006" t="n">
        <f aca="false">Посуточная!QW23</f>
        <v>0</v>
      </c>
      <c r="GU23" s="1006" t="n">
        <f aca="false">Посуточная!QX23</f>
        <v>0</v>
      </c>
      <c r="GV23" s="1006" t="n">
        <f aca="false">Посуточная!QY23</f>
        <v>0</v>
      </c>
      <c r="GW23" s="1006" t="n">
        <f aca="false">Посуточная!QZ23</f>
        <v>0</v>
      </c>
      <c r="GX23" s="1006" t="n">
        <f aca="false">Посуточная!RA23</f>
        <v>0</v>
      </c>
      <c r="GY23" s="1006" t="n">
        <f aca="false">Посуточная!RB23</f>
        <v>0</v>
      </c>
      <c r="GZ23" s="1027" t="n">
        <f aca="false">COUNTIF(GL23:GR23,"&lt;&gt;0")-COUNTIF(GL23:GR23,"")</f>
        <v>-7</v>
      </c>
      <c r="HA23" s="1028" t="n">
        <f aca="false">COUNTIF(GS23:GY23,"&lt;&gt;0")-COUNTIF(GS23:GY23,"")</f>
        <v>0</v>
      </c>
      <c r="HB23" s="979"/>
      <c r="HC23" s="979"/>
      <c r="HD23" s="1041" t="n">
        <f aca="false">Посуточная!RN23</f>
        <v>0</v>
      </c>
      <c r="HE23" s="1042" t="n">
        <f aca="false">Посуточная!RO23</f>
        <v>0</v>
      </c>
      <c r="HF23" s="1042" t="n">
        <f aca="false">Посуточная!RP23</f>
        <v>0</v>
      </c>
      <c r="HG23" s="1042" t="n">
        <f aca="false">Посуточная!RQ23</f>
        <v>0</v>
      </c>
      <c r="HH23" s="1042" t="n">
        <f aca="false">Посуточная!RR23</f>
        <v>0</v>
      </c>
      <c r="HI23" s="1042" t="n">
        <f aca="false">Посуточная!RS23</f>
        <v>0</v>
      </c>
      <c r="HJ23" s="1042" t="n">
        <f aca="false">Посуточная!RT23</f>
        <v>0</v>
      </c>
      <c r="HK23" s="993" t="n">
        <f aca="false">Посуточная!SB23</f>
        <v>0</v>
      </c>
      <c r="HL23" s="993" t="n">
        <f aca="false">Посуточная!SC23</f>
        <v>0</v>
      </c>
      <c r="HM23" s="993" t="n">
        <f aca="false">Посуточная!SD23</f>
        <v>0</v>
      </c>
      <c r="HN23" s="993" t="n">
        <f aca="false">Посуточная!SE23</f>
        <v>0</v>
      </c>
      <c r="HO23" s="993" t="n">
        <f aca="false">Посуточная!SF23</f>
        <v>0</v>
      </c>
      <c r="HP23" s="993" t="n">
        <f aca="false">Посуточная!SG23</f>
        <v>0</v>
      </c>
      <c r="HQ23" s="993" t="n">
        <f aca="false">Посуточная!SH23</f>
        <v>0</v>
      </c>
      <c r="HR23" s="1027" t="n">
        <f aca="false">COUNTIF(HD23:HJ23,"&lt;&gt;0")-COUNTIF(HD23:HJ23,"")</f>
        <v>-7</v>
      </c>
      <c r="HS23" s="1028" t="n">
        <f aca="false">COUNTIF(HK23:HQ23,"&lt;&gt;0")-COUNTIF(HK23:HQ23,"")</f>
        <v>0</v>
      </c>
      <c r="HT23" s="979"/>
      <c r="HU23" s="979"/>
      <c r="HV23" s="1030" t="n">
        <f aca="false">SUMIF(FB9:HU9,"итого гр.",FB23:HU23)</f>
        <v>0</v>
      </c>
      <c r="HW23" s="1028" t="n">
        <f aca="false">SUMIF(FB6:HU6,"итого фк.",FB23:HU23)</f>
        <v>0</v>
      </c>
      <c r="HX23" s="979"/>
      <c r="HY23" s="979"/>
      <c r="HZ23" s="1031"/>
      <c r="IA23" s="1032"/>
      <c r="IB23" s="979"/>
      <c r="IC23" s="979"/>
      <c r="ID23" s="1001" t="n">
        <f aca="false">Посуточная!SY23</f>
        <v>0</v>
      </c>
      <c r="IE23" s="1002" t="n">
        <f aca="false">Посуточная!SZ23</f>
        <v>0</v>
      </c>
      <c r="IF23" s="1002" t="n">
        <f aca="false">Посуточная!TA23</f>
        <v>0</v>
      </c>
      <c r="IG23" s="1002" t="n">
        <f aca="false">Посуточная!TB23</f>
        <v>0</v>
      </c>
      <c r="IH23" s="993" t="n">
        <f aca="false">Посуточная!TG23</f>
        <v>0</v>
      </c>
      <c r="II23" s="993" t="n">
        <f aca="false">Посуточная!TH23</f>
        <v>0</v>
      </c>
      <c r="IJ23" s="993" t="n">
        <f aca="false">Посуточная!TI23</f>
        <v>0</v>
      </c>
      <c r="IK23" s="993" t="n">
        <f aca="false">Посуточная!TJ23</f>
        <v>0</v>
      </c>
      <c r="IL23" s="1027"/>
      <c r="IM23" s="1028"/>
      <c r="IP23" s="1043"/>
      <c r="IQ23" s="1044"/>
      <c r="IT23" s="1043"/>
      <c r="IU23" s="1045"/>
      <c r="IV23" s="1046"/>
      <c r="IW23" s="1046"/>
      <c r="IX23" s="1045"/>
      <c r="IY23" s="1045"/>
      <c r="IZ23" s="1046"/>
      <c r="JA23" s="1046"/>
      <c r="JB23" s="1045"/>
      <c r="JC23" s="1045"/>
      <c r="JD23" s="1046"/>
      <c r="JE23" s="1046"/>
      <c r="JF23" s="1047" t="n">
        <f aca="false">SUMIF(IP6:JE6,"итого гр.",IP23:JE23)</f>
        <v>0</v>
      </c>
      <c r="JG23" s="1038" t="n">
        <f aca="false">SUMIF($IP$6:$JE$6,"итого фк.",IP23:JE23)</f>
        <v>0</v>
      </c>
      <c r="JH23" s="1018"/>
      <c r="JJ23" s="1037"/>
      <c r="JK23" s="1038"/>
      <c r="JN23" s="1037"/>
      <c r="JO23" s="1038"/>
      <c r="JR23" s="1043"/>
      <c r="JS23" s="1044"/>
      <c r="JV23" s="1037"/>
      <c r="JW23" s="1038"/>
      <c r="JZ23" s="1047"/>
      <c r="KA23" s="1047"/>
      <c r="KD23" s="1047"/>
      <c r="KE23" s="1047"/>
      <c r="KH23" s="1123"/>
      <c r="KI23" s="1021"/>
      <c r="KJ23" s="1025"/>
      <c r="KL23" s="1047"/>
      <c r="KM23" s="1047"/>
      <c r="KN23" s="1048"/>
      <c r="KO23" s="1123"/>
      <c r="KP23" s="1023"/>
      <c r="KQ23" s="1024"/>
      <c r="KT23" s="1025" t="n">
        <v>17</v>
      </c>
      <c r="KU23" s="924" t="n">
        <v>31.893</v>
      </c>
      <c r="KV23" s="1125"/>
      <c r="KX23" s="921" t="n">
        <v>17</v>
      </c>
      <c r="KY23" s="924" t="n">
        <v>7181.457</v>
      </c>
      <c r="LA23" s="1026" t="n">
        <f aca="false">JW57</f>
        <v>221.773</v>
      </c>
      <c r="LB23" s="1026"/>
      <c r="LC23" s="1026" t="n">
        <f aca="false">FA57</f>
        <v>60.549</v>
      </c>
      <c r="LG23" s="924" t="n">
        <f aca="false">IF(R23="",0,R23+LG20)</f>
        <v>0</v>
      </c>
      <c r="LH23" s="924" t="n">
        <f aca="false">IF(S23="",0,S23+LH20)</f>
        <v>0</v>
      </c>
      <c r="LI23" s="924" t="n">
        <f aca="false">IF(AJ23="",0,AJ23+LI20)</f>
        <v>0</v>
      </c>
      <c r="LJ23" s="924" t="n">
        <f aca="false">IF(AK23="",0,AK23+LJ20)</f>
        <v>0</v>
      </c>
      <c r="LK23" s="924" t="n">
        <f aca="false">IF(AV23="",0,AV23+LK20)</f>
        <v>0</v>
      </c>
      <c r="LL23" s="924" t="n">
        <f aca="false">IF(AW23="",0,AW23+LL20)</f>
        <v>0</v>
      </c>
      <c r="LM23" s="924" t="n">
        <f aca="false">IF(BH23="",0,BH23+LM20)</f>
        <v>0</v>
      </c>
      <c r="LN23" s="924" t="n">
        <f aca="false">IF(BI23="",0,BI23+LN20)</f>
        <v>0</v>
      </c>
      <c r="LO23" s="924" t="n">
        <f aca="false">IF(CB23="",0,CB23+LO20)</f>
        <v>0</v>
      </c>
      <c r="LP23" s="924" t="n">
        <f aca="false">IF(CC23="",0,CC23+LP20)</f>
        <v>0</v>
      </c>
      <c r="LQ23" s="924" t="n">
        <f aca="false">IF(CN23="",0,CN23+LQ20)</f>
        <v>0</v>
      </c>
      <c r="LR23" s="924" t="n">
        <f aca="false">IF(CO23="",0,CO23+LR20)</f>
        <v>0</v>
      </c>
      <c r="LS23" s="924" t="n">
        <f aca="false">IF(DR23="",0,DR23+LS20)</f>
        <v>0</v>
      </c>
      <c r="LT23" s="924" t="n">
        <f aca="false">IF(DS23="",0,DS23+LT20)</f>
        <v>0</v>
      </c>
      <c r="LU23" s="924" t="n">
        <f aca="false">IF(DF23="",0,DF23+LU20)</f>
        <v>0</v>
      </c>
      <c r="LV23" s="924" t="n">
        <f aca="false">IF(DG23="",0,DG23+LV20)</f>
        <v>0</v>
      </c>
      <c r="LW23" s="924" t="n">
        <f aca="false">IF(HT23="",0,HT23+LW20)</f>
        <v>0</v>
      </c>
      <c r="LX23" s="924" t="n">
        <f aca="false">IF(HU23="",0,HU23+LX20)</f>
        <v>0</v>
      </c>
      <c r="LY23" s="924" t="n">
        <f aca="false">IF(JN23="",0,JN23)</f>
        <v>0</v>
      </c>
      <c r="LZ23" s="924" t="n">
        <f aca="false">IF(JO23="",0,JO23)</f>
        <v>0</v>
      </c>
      <c r="MA23" s="924" t="n">
        <f aca="false">IF(EV23="",0,EV23+MA20)</f>
        <v>0</v>
      </c>
      <c r="MB23" s="924" t="n">
        <f aca="false">IF(EW23="",0,EW23+MB20)</f>
        <v>0</v>
      </c>
      <c r="MC23" s="924" t="n">
        <f aca="false">IF(JJ23="",0,JJ23+MC20)</f>
        <v>0</v>
      </c>
      <c r="MD23" s="924" t="n">
        <f aca="false">IF(JK23="",0,JK23+MD20)</f>
        <v>0</v>
      </c>
      <c r="ME23" s="924" t="n">
        <f aca="false">IF(KO23="",0,KO23+ME20)</f>
        <v>0</v>
      </c>
      <c r="MF23" s="924" t="n">
        <f aca="false">IF(KP23="",0,KP23+MF20)</f>
        <v>0</v>
      </c>
      <c r="MG23" s="924" t="n">
        <f aca="false">IFERROR(ME23/$A21,0)</f>
        <v>0</v>
      </c>
      <c r="MH23" s="924" t="n">
        <f aca="false">IFERROR(MF23/$A21,0)</f>
        <v>0</v>
      </c>
      <c r="MI23" s="924" t="n">
        <f aca="false">IF(JT23="",0,JT23+MI20)</f>
        <v>0</v>
      </c>
      <c r="MJ23" s="924" t="n">
        <f aca="false">IF(JU23="",0,JU23+MJ20)</f>
        <v>0</v>
      </c>
      <c r="MK23" s="924" t="n">
        <f aca="false">IF(LG23&gt;0,0,P23+MK20)</f>
        <v>-35</v>
      </c>
      <c r="ML23" s="924" t="n">
        <f aca="false">IF(LH23&gt;0,0,Q23+ML20)</f>
        <v>0</v>
      </c>
      <c r="MM23" s="924" t="n">
        <f aca="false">IF(LI23&gt;0,0,AH23+MM20)</f>
        <v>-42</v>
      </c>
      <c r="MN23" s="924" t="n">
        <f aca="false">IF(LJ23&gt;0,0,AI23+MN20)</f>
        <v>0</v>
      </c>
      <c r="MO23" s="924" t="n">
        <f aca="false">IF(LK23&gt;0,0,AT23+MO20)</f>
        <v>-24</v>
      </c>
      <c r="MP23" s="924" t="n">
        <f aca="false">IF(LL23&gt;0,0,AU23+MP20)</f>
        <v>0</v>
      </c>
      <c r="MQ23" s="924" t="n">
        <f aca="false">IF(LM23&gt;0,0,BF23+MQ20)</f>
        <v>-20</v>
      </c>
      <c r="MR23" s="924" t="n">
        <f aca="false">IF(LN23&gt;0,0,BG23+MR20)</f>
        <v>0</v>
      </c>
      <c r="MS23" s="924" t="n">
        <f aca="false">IF(LO23&gt;0,0,BZ23+MS20)</f>
        <v>-20</v>
      </c>
      <c r="MT23" s="924" t="n">
        <f aca="false">IF(LP23&gt;0,0,CA23+MT20)</f>
        <v>0</v>
      </c>
      <c r="MU23" s="924" t="n">
        <f aca="false">IF(LQ23&gt;0,0,CL23+MU20)</f>
        <v>-20</v>
      </c>
      <c r="MV23" s="924" t="n">
        <f aca="false">IF(LR23&gt;0,0,CM23+MV20)</f>
        <v>0</v>
      </c>
      <c r="MW23" s="924" t="n">
        <f aca="false">IF(LS23&gt;0,0,DP23+MW20)</f>
        <v>-24</v>
      </c>
      <c r="MX23" s="924" t="n">
        <f aca="false">IF(LT23&gt;0,0,DQ23+MX20)</f>
        <v>0</v>
      </c>
      <c r="MY23" s="924" t="n">
        <f aca="false">IF(LU23&gt;0,0,DD23+MY20)</f>
        <v>-35</v>
      </c>
      <c r="MZ23" s="924" t="n">
        <f aca="false">IFERROR(IF(LV23&gt;0,0,DE23+MZ20),0)</f>
        <v>0</v>
      </c>
      <c r="NA23" s="924" t="n">
        <f aca="false">IF(LW23&gt;0,0,HR23+NA20)</f>
        <v>-28</v>
      </c>
      <c r="NB23" s="924" t="n">
        <f aca="false">IFERROR(IF(LX23&gt;0,0,HS23+NB20),0)</f>
        <v>1</v>
      </c>
      <c r="NC23" s="924"/>
      <c r="ND23" s="924"/>
      <c r="NE23" s="924"/>
    </row>
    <row r="24" customFormat="false" ht="15" hidden="false" customHeight="false" outlineLevel="0" collapsed="false">
      <c r="A24" s="1092"/>
      <c r="B24" s="1049" t="n">
        <f aca="false">Посуточная!J24</f>
        <v>0</v>
      </c>
      <c r="C24" s="1050" t="n">
        <f aca="false">Посуточная!K24</f>
        <v>0</v>
      </c>
      <c r="D24" s="1050" t="n">
        <f aca="false">Посуточная!L24</f>
        <v>0</v>
      </c>
      <c r="E24" s="1050" t="n">
        <f aca="false">Посуточная!M24</f>
        <v>0</v>
      </c>
      <c r="F24" s="1050" t="n">
        <f aca="false">Посуточная!N24</f>
        <v>0</v>
      </c>
      <c r="G24" s="1050" t="n">
        <f aca="false">Посуточная!O24</f>
        <v>0</v>
      </c>
      <c r="H24" s="1050" t="n">
        <f aca="false">Посуточная!P24</f>
        <v>0</v>
      </c>
      <c r="I24" s="1051" t="n">
        <f aca="false">Посуточная!AA24</f>
        <v>0</v>
      </c>
      <c r="J24" s="1051" t="n">
        <f aca="false">Посуточная!AB24</f>
        <v>0</v>
      </c>
      <c r="K24" s="1051" t="n">
        <f aca="false">Посуточная!AC24</f>
        <v>0</v>
      </c>
      <c r="L24" s="1051" t="n">
        <f aca="false">Посуточная!AD24</f>
        <v>0</v>
      </c>
      <c r="M24" s="1051" t="n">
        <f aca="false">Посуточная!AE24</f>
        <v>0</v>
      </c>
      <c r="N24" s="1051" t="n">
        <f aca="false">Посуточная!AF24</f>
        <v>0</v>
      </c>
      <c r="O24" s="1051" t="n">
        <f aca="false">Посуточная!AG24</f>
        <v>0</v>
      </c>
      <c r="P24" s="1052" t="n">
        <f aca="false">SUBTOTAL(9, B24:H24)</f>
        <v>0</v>
      </c>
      <c r="Q24" s="1053" t="n">
        <f aca="false">SUBTOTAL(9, I24:O24)</f>
        <v>0</v>
      </c>
      <c r="R24" s="979" t="n">
        <f aca="false">SUM(P24,R21)</f>
        <v>0</v>
      </c>
      <c r="S24" s="979" t="n">
        <f aca="false">SUM(Q24,S21)</f>
        <v>0</v>
      </c>
      <c r="T24" s="1054" t="n">
        <f aca="false">Посуточная!AS24</f>
        <v>0</v>
      </c>
      <c r="U24" s="1050" t="n">
        <f aca="false">Посуточная!AT24</f>
        <v>0</v>
      </c>
      <c r="V24" s="1050" t="n">
        <f aca="false">Посуточная!AU24</f>
        <v>0</v>
      </c>
      <c r="W24" s="1050" t="n">
        <f aca="false">Посуточная!AV24</f>
        <v>0</v>
      </c>
      <c r="X24" s="1050" t="n">
        <f aca="false">Посуточная!AW24</f>
        <v>0</v>
      </c>
      <c r="Y24" s="1050" t="n">
        <f aca="false">Посуточная!AX24</f>
        <v>0</v>
      </c>
      <c r="Z24" s="1050" t="n">
        <f aca="false">Посуточная!AY24</f>
        <v>0</v>
      </c>
      <c r="AA24" s="1051" t="n">
        <f aca="false">Посуточная!BG24</f>
        <v>0</v>
      </c>
      <c r="AB24" s="1051" t="n">
        <f aca="false">Посуточная!BH24</f>
        <v>0</v>
      </c>
      <c r="AC24" s="1051" t="n">
        <f aca="false">Посуточная!BI24</f>
        <v>0</v>
      </c>
      <c r="AD24" s="1051" t="n">
        <f aca="false">Посуточная!BJ24</f>
        <v>0</v>
      </c>
      <c r="AE24" s="1051" t="n">
        <f aca="false">Посуточная!BK24</f>
        <v>0</v>
      </c>
      <c r="AF24" s="1051" t="n">
        <f aca="false">Посуточная!BL24</f>
        <v>0</v>
      </c>
      <c r="AG24" s="1051" t="n">
        <f aca="false">Посуточная!BM24</f>
        <v>0</v>
      </c>
      <c r="AH24" s="1052" t="n">
        <f aca="false">SUBTOTAL(9, T24:Z24)</f>
        <v>0</v>
      </c>
      <c r="AI24" s="1053" t="n">
        <f aca="false">SUBTOTAL(9, AA24:AG24)</f>
        <v>0</v>
      </c>
      <c r="AJ24" s="979" t="n">
        <f aca="false">SUM(AH24,AJ21)</f>
        <v>0</v>
      </c>
      <c r="AK24" s="979" t="n">
        <f aca="false">SUM(AI24,AK21)</f>
        <v>0</v>
      </c>
      <c r="AL24" s="1054" t="n">
        <f aca="false">Посуточная!BV24</f>
        <v>0</v>
      </c>
      <c r="AM24" s="1050" t="n">
        <f aca="false">Посуточная!BW24</f>
        <v>0</v>
      </c>
      <c r="AN24" s="1050" t="n">
        <f aca="false">Посуточная!BX24</f>
        <v>0</v>
      </c>
      <c r="AO24" s="1050" t="n">
        <f aca="false">Посуточная!BY24</f>
        <v>0</v>
      </c>
      <c r="AP24" s="1051" t="n">
        <f aca="false">Посуточная!CD24</f>
        <v>0</v>
      </c>
      <c r="AQ24" s="1051" t="n">
        <f aca="false">Посуточная!CE24</f>
        <v>0</v>
      </c>
      <c r="AR24" s="1051" t="n">
        <f aca="false">Посуточная!CF24</f>
        <v>0</v>
      </c>
      <c r="AS24" s="1051" t="n">
        <f aca="false">Посуточная!CG24</f>
        <v>0</v>
      </c>
      <c r="AT24" s="1052" t="n">
        <f aca="false">SUBTOTAL(9, AL24:AO24)</f>
        <v>0</v>
      </c>
      <c r="AU24" s="1053" t="n">
        <f aca="false">SUBTOTAL(9, AP24:AS24)</f>
        <v>0</v>
      </c>
      <c r="AV24" s="979" t="n">
        <f aca="false">SUM(AT24,AV21)</f>
        <v>0</v>
      </c>
      <c r="AW24" s="979" t="n">
        <f aca="false">SUM(AU24,AW21)</f>
        <v>0</v>
      </c>
      <c r="AX24" s="1054" t="n">
        <f aca="false">Посуточная!CP24</f>
        <v>0</v>
      </c>
      <c r="AY24" s="1050" t="n">
        <f aca="false">Посуточная!CQ24</f>
        <v>0</v>
      </c>
      <c r="AZ24" s="1050" t="n">
        <f aca="false">Посуточная!CR24</f>
        <v>0</v>
      </c>
      <c r="BA24" s="1050" t="n">
        <f aca="false">Посуточная!CS24</f>
        <v>0</v>
      </c>
      <c r="BB24" s="1051" t="n">
        <f aca="false">Посуточная!CX24</f>
        <v>0</v>
      </c>
      <c r="BC24" s="1051" t="n">
        <f aca="false">Посуточная!CY24</f>
        <v>0</v>
      </c>
      <c r="BD24" s="1051" t="n">
        <f aca="false">Посуточная!CZ24</f>
        <v>0</v>
      </c>
      <c r="BE24" s="1051" t="n">
        <f aca="false">Посуточная!DA24</f>
        <v>0</v>
      </c>
      <c r="BF24" s="1052" t="n">
        <f aca="false">SUBTOTAL(9, AX24:BA24)</f>
        <v>0</v>
      </c>
      <c r="BG24" s="1053" t="n">
        <f aca="false">SUBTOTAL(9, BB24:BE24)</f>
        <v>0</v>
      </c>
      <c r="BH24" s="979" t="n">
        <f aca="false">SUM(BF24,BH21)</f>
        <v>0</v>
      </c>
      <c r="BI24" s="979" t="n">
        <f aca="false">SUM(BG24,BI21)</f>
        <v>0</v>
      </c>
      <c r="BJ24" s="1056" t="n">
        <f aca="false">SUMIF(B6:BI6,"итого гр.",B24:BI24)</f>
        <v>0</v>
      </c>
      <c r="BK24" s="1053" t="n">
        <f aca="false">SUMIF(B6:BI6,"итого фк.",B24:BI24)</f>
        <v>0</v>
      </c>
      <c r="BL24" s="979" t="n">
        <f aca="false">SUM(BJ24,BL21)</f>
        <v>0</v>
      </c>
      <c r="BM24" s="979" t="n">
        <f aca="false">SUM(BK24,BM21)</f>
        <v>0</v>
      </c>
      <c r="BN24" s="1057" t="n">
        <f aca="false">BL24</f>
        <v>0</v>
      </c>
      <c r="BO24" s="1058" t="n">
        <f aca="false">BM24</f>
        <v>0</v>
      </c>
      <c r="BP24" s="979"/>
      <c r="BQ24" s="979"/>
      <c r="BR24" s="1059" t="n">
        <f aca="false">Посуточная!DR24</f>
        <v>0</v>
      </c>
      <c r="BS24" s="1060" t="n">
        <f aca="false">Посуточная!DS24</f>
        <v>0</v>
      </c>
      <c r="BT24" s="1060" t="n">
        <f aca="false">Посуточная!DT24</f>
        <v>0</v>
      </c>
      <c r="BU24" s="1060" t="n">
        <f aca="false">Посуточная!DU24</f>
        <v>0</v>
      </c>
      <c r="BV24" s="1051" t="n">
        <f aca="false">Посуточная!DZ24</f>
        <v>0</v>
      </c>
      <c r="BW24" s="1051" t="n">
        <f aca="false">Посуточная!EA24</f>
        <v>0</v>
      </c>
      <c r="BX24" s="1051" t="n">
        <f aca="false">Посуточная!EB24</f>
        <v>0</v>
      </c>
      <c r="BY24" s="1051" t="n">
        <f aca="false">Посуточная!EC24</f>
        <v>0</v>
      </c>
      <c r="BZ24" s="1027" t="n">
        <f aca="false">SUBTOTAL(9, BR24:BU24)</f>
        <v>0</v>
      </c>
      <c r="CA24" s="1053" t="n">
        <f aca="false">SUBTOTAL(9, BV24:BY24)</f>
        <v>0</v>
      </c>
      <c r="CB24" s="979" t="n">
        <f aca="false">SUM(BZ24,CB21)</f>
        <v>0</v>
      </c>
      <c r="CC24" s="979" t="n">
        <f aca="false">SUM(CA24,CC21)</f>
        <v>0</v>
      </c>
      <c r="CD24" s="988" t="n">
        <f aca="false">Посуточная!EO24</f>
        <v>0</v>
      </c>
      <c r="CE24" s="989" t="n">
        <f aca="false">Посуточная!EP24</f>
        <v>0</v>
      </c>
      <c r="CF24" s="989" t="n">
        <f aca="false">Посуточная!EQ24</f>
        <v>0</v>
      </c>
      <c r="CG24" s="1060" t="n">
        <f aca="false">Посуточная!ER24</f>
        <v>0</v>
      </c>
      <c r="CH24" s="1051" t="n">
        <f aca="false">Посуточная!EZ24</f>
        <v>0</v>
      </c>
      <c r="CI24" s="1051" t="n">
        <f aca="false">Посуточная!FA24</f>
        <v>0</v>
      </c>
      <c r="CJ24" s="976" t="n">
        <f aca="false">Посуточная!FB24</f>
        <v>0</v>
      </c>
      <c r="CK24" s="976" t="n">
        <f aca="false">Посуточная!FC24</f>
        <v>0</v>
      </c>
      <c r="CL24" s="1052" t="n">
        <f aca="false">SUBTOTAL(9, CD24:CG24)</f>
        <v>0</v>
      </c>
      <c r="CM24" s="1053" t="n">
        <f aca="false">SUBTOTAL(9, CH24:CK24)</f>
        <v>0</v>
      </c>
      <c r="CN24" s="979" t="n">
        <f aca="false">SUM(CL24,CN21)</f>
        <v>0</v>
      </c>
      <c r="CO24" s="979" t="n">
        <f aca="false">SUM(CM24,CO21)</f>
        <v>0</v>
      </c>
      <c r="CP24" s="1054" t="n">
        <f aca="false">Посуточная!GN24</f>
        <v>0</v>
      </c>
      <c r="CQ24" s="1050" t="n">
        <f aca="false">Посуточная!GO24</f>
        <v>0</v>
      </c>
      <c r="CR24" s="1050" t="n">
        <f aca="false">Посуточная!GP24</f>
        <v>0</v>
      </c>
      <c r="CS24" s="1050" t="n">
        <f aca="false">Посуточная!GQ24</f>
        <v>0</v>
      </c>
      <c r="CT24" s="1050" t="n">
        <f aca="false">Посуточная!GR24</f>
        <v>0</v>
      </c>
      <c r="CU24" s="1050" t="n">
        <f aca="false">Посуточная!GS24</f>
        <v>0</v>
      </c>
      <c r="CV24" s="1050" t="n">
        <f aca="false">Посуточная!GT24</f>
        <v>0</v>
      </c>
      <c r="CW24" s="1051" t="n">
        <f aca="false">Посуточная!HP24</f>
        <v>0</v>
      </c>
      <c r="CX24" s="1051" t="n">
        <f aca="false">Посуточная!HQ24</f>
        <v>0</v>
      </c>
      <c r="CY24" s="1051" t="n">
        <f aca="false">Посуточная!HR24</f>
        <v>0</v>
      </c>
      <c r="CZ24" s="1051" t="n">
        <f aca="false">Посуточная!HS24</f>
        <v>0</v>
      </c>
      <c r="DA24" s="1051" t="n">
        <f aca="false">Посуточная!HT24</f>
        <v>0</v>
      </c>
      <c r="DB24" s="1051" t="n">
        <f aca="false">Посуточная!HU24</f>
        <v>0</v>
      </c>
      <c r="DC24" s="1051" t="n">
        <f aca="false">Посуточная!HV24</f>
        <v>0</v>
      </c>
      <c r="DD24" s="1052" t="n">
        <f aca="false">SUBTOTAL(9, CP24:CV24)</f>
        <v>0</v>
      </c>
      <c r="DE24" s="1053" t="n">
        <f aca="false">SUBTOTAL(9, CW24:DC24)</f>
        <v>0</v>
      </c>
      <c r="DF24" s="979" t="n">
        <f aca="false">SUM(DD24,DF21)</f>
        <v>0</v>
      </c>
      <c r="DG24" s="979" t="n">
        <f aca="false">SUM(DE24,DG21)</f>
        <v>0</v>
      </c>
      <c r="DH24" s="1061" t="n">
        <f aca="false">Посуточная!IE24</f>
        <v>0</v>
      </c>
      <c r="DI24" s="1062" t="n">
        <f aca="false">Посуточная!IF24</f>
        <v>0</v>
      </c>
      <c r="DJ24" s="1062" t="n">
        <f aca="false">Посуточная!IG24</f>
        <v>0</v>
      </c>
      <c r="DK24" s="1060" t="n">
        <f aca="false">Посуточная!IH24</f>
        <v>0</v>
      </c>
      <c r="DL24" s="1051" t="n">
        <f aca="false">Посуточная!IM24</f>
        <v>0</v>
      </c>
      <c r="DM24" s="1063" t="n">
        <f aca="false">Посуточная!IN24</f>
        <v>0</v>
      </c>
      <c r="DN24" s="1063" t="n">
        <f aca="false">Посуточная!IO24</f>
        <v>0</v>
      </c>
      <c r="DO24" s="1063" t="n">
        <f aca="false">Посуточная!IP24</f>
        <v>0</v>
      </c>
      <c r="DP24" s="1055" t="n">
        <f aca="false">SUBTOTAL(9, DH24:DK24)</f>
        <v>0</v>
      </c>
      <c r="DQ24" s="1053" t="n">
        <f aca="false">SUBTOTAL(9, DL24:DO24)</f>
        <v>0</v>
      </c>
      <c r="DR24" s="921" t="n">
        <f aca="false">SUM(DP24,DR21)</f>
        <v>0</v>
      </c>
      <c r="DS24" s="921" t="n">
        <f aca="false">SUM(DQ24,DS21)</f>
        <v>0</v>
      </c>
      <c r="DT24" s="1065"/>
      <c r="DU24" s="1066"/>
      <c r="DV24" s="1066"/>
      <c r="DW24" s="1066"/>
      <c r="DX24" s="1066"/>
      <c r="DY24" s="1066"/>
      <c r="DZ24" s="1066"/>
      <c r="EA24" s="1051" t="n">
        <f aca="false">Посуточная!KQ24</f>
        <v>0</v>
      </c>
      <c r="EB24" s="1051" t="n">
        <f aca="false">Посуточная!KR24</f>
        <v>0</v>
      </c>
      <c r="EC24" s="1051" t="n">
        <f aca="false">Посуточная!KS24</f>
        <v>0</v>
      </c>
      <c r="ED24" s="1051" t="n">
        <f aca="false">Посуточная!KT24</f>
        <v>0</v>
      </c>
      <c r="EE24" s="1051" t="n">
        <f aca="false">Посуточная!KU24</f>
        <v>0</v>
      </c>
      <c r="EF24" s="1051" t="n">
        <f aca="false">Посуточная!KV24</f>
        <v>0</v>
      </c>
      <c r="EG24" s="1051" t="n">
        <f aca="false">Посуточная!KW24</f>
        <v>0</v>
      </c>
      <c r="EH24" s="1052" t="n">
        <f aca="false">SUBTOTAL(9, DT24:DZ24)</f>
        <v>0</v>
      </c>
      <c r="EI24" s="1124" t="n">
        <f aca="false">SUBTOTAL(9, EA24:EG24)</f>
        <v>0</v>
      </c>
      <c r="EJ24" s="979" t="n">
        <f aca="false">SUM(EH24,EJ21)</f>
        <v>0</v>
      </c>
      <c r="EK24" s="1067" t="n">
        <f aca="false">SUM(EI24,EK21)</f>
        <v>28.865</v>
      </c>
      <c r="EL24" s="1056" t="n">
        <f aca="false">SUMIF(BR6:EK6,"итого гр.",BR24:EK24)</f>
        <v>0</v>
      </c>
      <c r="EM24" s="1053" t="n">
        <f aca="false">SUMIF(BR6:EK6,"итого фк.",BR24:EK24)</f>
        <v>0</v>
      </c>
      <c r="EN24" s="979" t="n">
        <f aca="false">SUM(EL24,EN21)</f>
        <v>0</v>
      </c>
      <c r="EO24" s="979" t="n">
        <f aca="false">SUM(EM24,EO21)</f>
        <v>28.865</v>
      </c>
      <c r="EP24" s="1057" t="n">
        <f aca="false">EN24</f>
        <v>0</v>
      </c>
      <c r="EQ24" s="1058" t="n">
        <f aca="false">EO24</f>
        <v>28.865</v>
      </c>
      <c r="ES24" s="1068"/>
      <c r="ET24" s="1069" t="n">
        <v>104.9</v>
      </c>
      <c r="EU24" s="1129"/>
      <c r="EV24" s="921" t="n">
        <f aca="false">ET24</f>
        <v>104.9</v>
      </c>
      <c r="EW24" s="921" t="n">
        <f aca="false">EU24</f>
        <v>0</v>
      </c>
      <c r="EX24" s="1071" t="n">
        <f aca="false">SUM(BJ24,EL24,ET24)</f>
        <v>104.9</v>
      </c>
      <c r="EY24" s="1072" t="n">
        <f aca="false">SUM(BK24,EM24,EU24)</f>
        <v>0</v>
      </c>
      <c r="EZ24" s="921" t="n">
        <f aca="false">SUM(BL24,EN24,EV24)</f>
        <v>104.9</v>
      </c>
      <c r="FA24" s="921" t="n">
        <f aca="false">SUM(BM24,EO24,EW24)</f>
        <v>28.865</v>
      </c>
      <c r="FB24" s="1065"/>
      <c r="FC24" s="1066"/>
      <c r="FD24" s="1066"/>
      <c r="FE24" s="1066"/>
      <c r="FF24" s="1066"/>
      <c r="FG24" s="1066"/>
      <c r="FH24" s="1066"/>
      <c r="FI24" s="1051" t="n">
        <f aca="false">Посуточная!NU24</f>
        <v>0</v>
      </c>
      <c r="FJ24" s="1051" t="n">
        <f aca="false">Посуточная!NV24</f>
        <v>0</v>
      </c>
      <c r="FK24" s="1051" t="n">
        <f aca="false">Посуточная!NW24</f>
        <v>0</v>
      </c>
      <c r="FL24" s="1051" t="n">
        <f aca="false">Посуточная!NX24</f>
        <v>0</v>
      </c>
      <c r="FM24" s="1051" t="n">
        <f aca="false">Посуточная!NY24</f>
        <v>0</v>
      </c>
      <c r="FN24" s="1051" t="n">
        <f aca="false">Посуточная!NZ24</f>
        <v>0</v>
      </c>
      <c r="FO24" s="1051" t="n">
        <f aca="false">Посуточная!OA24</f>
        <v>0</v>
      </c>
      <c r="FP24" s="1052" t="n">
        <f aca="false">SUBTOTAL(9, FB24:FH24)</f>
        <v>0</v>
      </c>
      <c r="FQ24" s="1124" t="n">
        <f aca="false">SUBTOTAL(9, FI24:FO24)</f>
        <v>0</v>
      </c>
      <c r="FR24" s="979" t="n">
        <f aca="false">SUM(FP24,FR21)</f>
        <v>38.6</v>
      </c>
      <c r="FS24" s="979" t="n">
        <f aca="false">SUM(FQ24,FS21)</f>
        <v>8.888</v>
      </c>
      <c r="FT24" s="1073" t="n">
        <f aca="false">Посуточная!OO24</f>
        <v>0</v>
      </c>
      <c r="FU24" s="1074" t="n">
        <f aca="false">Посуточная!OP24</f>
        <v>0</v>
      </c>
      <c r="FV24" s="1074" t="n">
        <f aca="false">Посуточная!OQ24</f>
        <v>0</v>
      </c>
      <c r="FW24" s="1074" t="n">
        <f aca="false">Посуточная!OR24</f>
        <v>0</v>
      </c>
      <c r="FX24" s="1074" t="n">
        <f aca="false">Посуточная!OS24</f>
        <v>0</v>
      </c>
      <c r="FY24" s="1074" t="n">
        <f aca="false">Посуточная!OT24</f>
        <v>0</v>
      </c>
      <c r="FZ24" s="1132" t="n">
        <f aca="false">Посуточная!OU24</f>
        <v>0</v>
      </c>
      <c r="GA24" s="1063" t="n">
        <f aca="false">Посуточная!PP24</f>
        <v>0</v>
      </c>
      <c r="GB24" s="1063" t="n">
        <f aca="false">Посуточная!PQ24</f>
        <v>0</v>
      </c>
      <c r="GC24" s="1063" t="n">
        <f aca="false">Посуточная!PR24</f>
        <v>0</v>
      </c>
      <c r="GD24" s="1063" t="n">
        <f aca="false">Посуточная!PS24</f>
        <v>0</v>
      </c>
      <c r="GE24" s="1063" t="n">
        <f aca="false">Посуточная!PT24</f>
        <v>0</v>
      </c>
      <c r="GF24" s="1063" t="n">
        <f aca="false">Посуточная!PU24</f>
        <v>0</v>
      </c>
      <c r="GG24" s="1063" t="n">
        <f aca="false">Посуточная!PV24</f>
        <v>0</v>
      </c>
      <c r="GH24" s="1052" t="n">
        <f aca="false">SUBTOTAL(9, FT24:FZ24)</f>
        <v>0</v>
      </c>
      <c r="GI24" s="1053" t="n">
        <f aca="false">SUBTOTAL(9, GA24:GG24)</f>
        <v>0</v>
      </c>
      <c r="GJ24" s="979" t="n">
        <f aca="false">SUM(GH24,GJ21)</f>
        <v>0</v>
      </c>
      <c r="GK24" s="979" t="n">
        <f aca="false">SUM(GI24,GK21)</f>
        <v>0</v>
      </c>
      <c r="GL24" s="1076" t="n">
        <f aca="false">Посуточная!QH24</f>
        <v>0</v>
      </c>
      <c r="GM24" s="1077" t="n">
        <f aca="false">Посуточная!QI24</f>
        <v>0</v>
      </c>
      <c r="GN24" s="1077" t="n">
        <f aca="false">Посуточная!QJ24</f>
        <v>0</v>
      </c>
      <c r="GO24" s="1077" t="n">
        <f aca="false">Посуточная!QK24</f>
        <v>0</v>
      </c>
      <c r="GP24" s="1077" t="n">
        <f aca="false">Посуточная!QL24</f>
        <v>0</v>
      </c>
      <c r="GQ24" s="1077" t="n">
        <f aca="false">Посуточная!QM24</f>
        <v>0</v>
      </c>
      <c r="GR24" s="1077" t="n">
        <f aca="false">Посуточная!QN24</f>
        <v>0</v>
      </c>
      <c r="GS24" s="1078" t="n">
        <f aca="false">Посуточная!QV24</f>
        <v>0</v>
      </c>
      <c r="GT24" s="1078" t="n">
        <f aca="false">Посуточная!QW24</f>
        <v>0</v>
      </c>
      <c r="GU24" s="1078" t="n">
        <f aca="false">Посуточная!QX24</f>
        <v>0</v>
      </c>
      <c r="GV24" s="1078" t="n">
        <f aca="false">Посуточная!QY24</f>
        <v>0</v>
      </c>
      <c r="GW24" s="1078" t="n">
        <f aca="false">Посуточная!QZ24</f>
        <v>0</v>
      </c>
      <c r="GX24" s="1078" t="n">
        <f aca="false">Посуточная!RA24</f>
        <v>0</v>
      </c>
      <c r="GY24" s="1078" t="n">
        <f aca="false">Посуточная!RB24</f>
        <v>0</v>
      </c>
      <c r="GZ24" s="1052" t="n">
        <f aca="false">SUBTOTAL(9, GL24:GR24)</f>
        <v>0</v>
      </c>
      <c r="HA24" s="1053" t="n">
        <f aca="false">SUBTOTAL(9, GS24:GY24)</f>
        <v>0</v>
      </c>
      <c r="HB24" s="979" t="n">
        <f aca="false">SUM(GZ24,HB21)</f>
        <v>0</v>
      </c>
      <c r="HC24" s="979" t="n">
        <f aca="false">SUM(HA24,HC21)</f>
        <v>0</v>
      </c>
      <c r="HD24" s="1079" t="n">
        <f aca="false">Посуточная!RN24</f>
        <v>0</v>
      </c>
      <c r="HE24" s="1080" t="n">
        <f aca="false">Посуточная!RO24</f>
        <v>0</v>
      </c>
      <c r="HF24" s="1080" t="n">
        <f aca="false">Посуточная!RP24</f>
        <v>0</v>
      </c>
      <c r="HG24" s="1080" t="n">
        <f aca="false">Посуточная!RQ24</f>
        <v>0</v>
      </c>
      <c r="HH24" s="1080" t="n">
        <f aca="false">Посуточная!RR24</f>
        <v>0</v>
      </c>
      <c r="HI24" s="1080" t="n">
        <f aca="false">Посуточная!RS24</f>
        <v>0</v>
      </c>
      <c r="HJ24" s="1080" t="n">
        <f aca="false">Посуточная!RT24</f>
        <v>0</v>
      </c>
      <c r="HK24" s="1063" t="n">
        <f aca="false">Посуточная!SB24</f>
        <v>0</v>
      </c>
      <c r="HL24" s="1063" t="n">
        <f aca="false">Посуточная!SC24</f>
        <v>0</v>
      </c>
      <c r="HM24" s="1063" t="n">
        <f aca="false">Посуточная!SD24</f>
        <v>0</v>
      </c>
      <c r="HN24" s="1063" t="n">
        <f aca="false">Посуточная!SE24</f>
        <v>0</v>
      </c>
      <c r="HO24" s="1063" t="n">
        <f aca="false">Посуточная!SF24</f>
        <v>0</v>
      </c>
      <c r="HP24" s="1063" t="n">
        <f aca="false">Посуточная!SG24</f>
        <v>0</v>
      </c>
      <c r="HQ24" s="1063" t="n">
        <f aca="false">Посуточная!SH24</f>
        <v>0</v>
      </c>
      <c r="HR24" s="1052" t="n">
        <f aca="false">SUBTOTAL(9, HD24:HJ24)</f>
        <v>0</v>
      </c>
      <c r="HS24" s="1053" t="n">
        <f aca="false">SUBTOTAL(9, HK24:HQ24)</f>
        <v>0</v>
      </c>
      <c r="HT24" s="979" t="n">
        <f aca="false">SUM(HR24,HT21)</f>
        <v>0</v>
      </c>
      <c r="HU24" s="979" t="n">
        <f aca="false">SUM(HS24,HU21)</f>
        <v>28.865</v>
      </c>
      <c r="HV24" s="1056" t="n">
        <f aca="false">SUMIF(FB6:HU6,"итого гр.",FB24:HU24)</f>
        <v>0</v>
      </c>
      <c r="HW24" s="1053" t="n">
        <f aca="false">SUMIF(FB6:HU6,"итого фк.",FB24:HU24)</f>
        <v>0</v>
      </c>
      <c r="HX24" s="979" t="n">
        <f aca="false">SUM(HV24,HX21)</f>
        <v>38.6</v>
      </c>
      <c r="HY24" s="979" t="n">
        <f aca="false">SUM(HW24,HY21)</f>
        <v>37.753</v>
      </c>
      <c r="HZ24" s="1057" t="n">
        <f aca="false">HX24</f>
        <v>38.6</v>
      </c>
      <c r="IA24" s="1058" t="n">
        <f aca="false">HY24</f>
        <v>37.753</v>
      </c>
      <c r="IB24" s="979"/>
      <c r="IC24" s="1081"/>
      <c r="ID24" s="1073" t="n">
        <f aca="false">Посуточная!SY24</f>
        <v>0</v>
      </c>
      <c r="IE24" s="1074" t="n">
        <f aca="false">Посуточная!SZ24</f>
        <v>0</v>
      </c>
      <c r="IF24" s="1074" t="n">
        <f aca="false">Посуточная!TA24</f>
        <v>0</v>
      </c>
      <c r="IG24" s="1074" t="n">
        <f aca="false">Посуточная!TB24</f>
        <v>0</v>
      </c>
      <c r="IH24" s="1063" t="n">
        <f aca="false">Посуточная!TG24</f>
        <v>0</v>
      </c>
      <c r="II24" s="1063" t="n">
        <f aca="false">Посуточная!TH24</f>
        <v>0</v>
      </c>
      <c r="IJ24" s="1063" t="n">
        <f aca="false">Посуточная!TI24</f>
        <v>0</v>
      </c>
      <c r="IK24" s="1063" t="n">
        <f aca="false">Посуточная!TJ24</f>
        <v>0</v>
      </c>
      <c r="IL24" s="1052" t="n">
        <f aca="false">SUBTOTAL(9, ID24:IG24)</f>
        <v>0</v>
      </c>
      <c r="IM24" s="1053" t="n">
        <f aca="false">SUBTOTAL(9, IH24:IK24)</f>
        <v>0</v>
      </c>
      <c r="IN24" s="1064" t="n">
        <f aca="false">IN21+IL24</f>
        <v>0</v>
      </c>
      <c r="IO24" s="1064" t="n">
        <f aca="false">IO21+IM24</f>
        <v>0</v>
      </c>
      <c r="IP24" s="1082"/>
      <c r="IQ24" s="1083"/>
      <c r="IT24" s="1082"/>
      <c r="IU24" s="1084"/>
      <c r="IV24" s="1046"/>
      <c r="IW24" s="1046"/>
      <c r="IX24" s="1084"/>
      <c r="IY24" s="1084"/>
      <c r="IZ24" s="1046"/>
      <c r="JA24" s="1046"/>
      <c r="JB24" s="1084"/>
      <c r="JC24" s="1084"/>
      <c r="JD24" s="1046" t="n">
        <f aca="false">JB24</f>
        <v>0</v>
      </c>
      <c r="JE24" s="1046" t="n">
        <f aca="false">JC24</f>
        <v>0</v>
      </c>
      <c r="JF24" s="1085" t="n">
        <f aca="false">SUMIF(IP6:JE6,"итого гр.",IP24:JE24)</f>
        <v>0</v>
      </c>
      <c r="JG24" s="1072" t="n">
        <f aca="false">SUMIF($IP$6:$JE$6,"итого фк.",IP24:JE24)</f>
        <v>0</v>
      </c>
      <c r="JH24" s="1018" t="n">
        <f aca="false">JF24</f>
        <v>0</v>
      </c>
      <c r="JI24" s="921" t="n">
        <f aca="false">JG24</f>
        <v>0</v>
      </c>
      <c r="JJ24" s="1071"/>
      <c r="JK24" s="1130" t="n">
        <f aca="false">6-10</f>
        <v>-4</v>
      </c>
      <c r="JN24" s="1071" t="n">
        <f aca="false">$JN$9+JN21</f>
        <v>66.36</v>
      </c>
      <c r="JO24" s="1072" t="n">
        <f aca="false">$JO$9+JO21</f>
        <v>66.36</v>
      </c>
      <c r="JP24" s="921" t="n">
        <f aca="false">JN24</f>
        <v>66.36</v>
      </c>
      <c r="JQ24" s="921" t="n">
        <f aca="false">JO24</f>
        <v>66.36</v>
      </c>
      <c r="JR24" s="1082"/>
      <c r="JS24" s="1083"/>
      <c r="JT24" s="921" t="n">
        <f aca="false">SUM(JR24,JT21)</f>
        <v>0</v>
      </c>
      <c r="JU24" s="921" t="n">
        <f aca="false">SUM(JS24,JU21)</f>
        <v>0</v>
      </c>
      <c r="JV24" s="1071" t="n">
        <f aca="false">SUM(HZ24,JF24,JJ24,JN24,JR24,IN24)</f>
        <v>104.96</v>
      </c>
      <c r="JW24" s="1072" t="n">
        <f aca="false">SUM(IA24,JG24,JK24,JO24,JS24,IO24)</f>
        <v>100.113</v>
      </c>
      <c r="JX24" s="921" t="n">
        <f aca="false">SUM(IB24,JH24,JL24,JP24,JT24)</f>
        <v>66.36</v>
      </c>
      <c r="JY24" s="921" t="n">
        <f aca="false">SUM(IC24,JI24,JM24,JQ24,JU24)</f>
        <v>66.36</v>
      </c>
      <c r="JZ24" s="1085"/>
      <c r="KA24" s="1085"/>
      <c r="KB24" s="921" t="n">
        <f aca="false">JZ24</f>
        <v>0</v>
      </c>
      <c r="KC24" s="921" t="n">
        <f aca="false">KA24</f>
        <v>0</v>
      </c>
      <c r="KD24" s="1085"/>
      <c r="KE24" s="1085"/>
      <c r="KF24" s="921" t="n">
        <f aca="false">KD24</f>
        <v>0</v>
      </c>
      <c r="KH24" s="1088" t="n">
        <v>7199.953</v>
      </c>
      <c r="KI24" s="1089" t="n">
        <f aca="false">IF(A22&lt;=KX$4,VLOOKUP(A22,$KX$6:$LC$37,2,FALSE()),SUM($KY$4,FA24,-JW24)-SUM($LC$4,-$LA$4))-KQ24</f>
        <v>7196.295</v>
      </c>
      <c r="KJ24" s="1025"/>
      <c r="KL24" s="1085"/>
      <c r="KM24" s="1085" t="n">
        <f aca="false">KL24-KL21</f>
        <v>0</v>
      </c>
      <c r="KN24" s="1090"/>
      <c r="KO24" s="1088" t="n">
        <v>58.605</v>
      </c>
      <c r="KP24" s="1091" t="n">
        <f aca="false">IF(A22&lt;=KX$4,VLOOKUP(A22,$KT$6:$KU$37,2,FALSE()),SUM($KP$2,-EK24,FS24,-KQ24))</f>
        <v>40.577</v>
      </c>
      <c r="KQ24" s="1024"/>
      <c r="KR24" s="1068" t="n">
        <f aca="false">KI24-KH24</f>
        <v>-3.65799999999945</v>
      </c>
      <c r="KT24" s="1025" t="n">
        <v>18</v>
      </c>
      <c r="KU24" s="924" t="n">
        <v>31.893</v>
      </c>
      <c r="KV24" s="1125"/>
      <c r="KX24" s="921" t="n">
        <v>18</v>
      </c>
      <c r="KY24" s="924" t="n">
        <v>7127.697</v>
      </c>
      <c r="LA24" s="1026" t="n">
        <f aca="false">JW60</f>
        <v>227.833</v>
      </c>
      <c r="LB24" s="1026"/>
      <c r="LC24" s="1026" t="n">
        <f aca="false">FA60</f>
        <v>60.549</v>
      </c>
      <c r="LG24" s="924" t="n">
        <f aca="false">IF(R24="",0,R24+LG21)</f>
        <v>0</v>
      </c>
      <c r="LH24" s="924" t="n">
        <f aca="false">IF(S24="",0,S24+LH21)</f>
        <v>0</v>
      </c>
      <c r="LI24" s="924" t="n">
        <f aca="false">IF(AJ24="",0,AJ24+LI21)</f>
        <v>0</v>
      </c>
      <c r="LJ24" s="924" t="n">
        <f aca="false">IF(AK24="",0,AK24+LJ21)</f>
        <v>0</v>
      </c>
      <c r="LK24" s="924" t="n">
        <f aca="false">IF(AV24="",0,AV24+LK21)</f>
        <v>0</v>
      </c>
      <c r="LL24" s="924" t="n">
        <f aca="false">IF(AW24="",0,AW24+LL21)</f>
        <v>0</v>
      </c>
      <c r="LM24" s="924" t="n">
        <f aca="false">IF(BH24="",0,BH24+LM21)</f>
        <v>0</v>
      </c>
      <c r="LN24" s="924" t="n">
        <f aca="false">IF(BI24="",0,BI24+LN21)</f>
        <v>0</v>
      </c>
      <c r="LO24" s="924" t="n">
        <f aca="false">IF(CB24="",0,CB24+LO21)</f>
        <v>0</v>
      </c>
      <c r="LP24" s="924" t="n">
        <f aca="false">IF(CC24="",0,CC24+LP21)</f>
        <v>0</v>
      </c>
      <c r="LQ24" s="924" t="n">
        <f aca="false">IF(CN24="",0,CN24+LQ21)</f>
        <v>0</v>
      </c>
      <c r="LR24" s="924" t="n">
        <f aca="false">IF(CO24="",0,CO24+LR21)</f>
        <v>0</v>
      </c>
      <c r="LS24" s="924" t="n">
        <f aca="false">IF(DR24="",0,DR24+LS21)</f>
        <v>0</v>
      </c>
      <c r="LT24" s="924" t="n">
        <f aca="false">IF(DS24="",0,DS24+LT21)</f>
        <v>0</v>
      </c>
      <c r="LU24" s="924" t="n">
        <f aca="false">IF(DF24="",0,DF24+LU21)</f>
        <v>0</v>
      </c>
      <c r="LV24" s="924" t="n">
        <f aca="false">IF(DG24="",0,DG24+LV21)</f>
        <v>0</v>
      </c>
      <c r="LW24" s="924" t="n">
        <f aca="false">IF(HT24="",0,HT24+LW21)</f>
        <v>0</v>
      </c>
      <c r="LX24" s="924" t="n">
        <f aca="false">IF(HU24="",0,HU24+LX21)</f>
        <v>144.325</v>
      </c>
      <c r="LY24" s="924" t="n">
        <f aca="false">IF(JN24="",0,JN24)</f>
        <v>66.36</v>
      </c>
      <c r="LZ24" s="924" t="n">
        <f aca="false">IF(JO24="",0,JO24)</f>
        <v>66.36</v>
      </c>
      <c r="MA24" s="924" t="n">
        <f aca="false">IF(EV24="",0,EV24+MA21)</f>
        <v>407</v>
      </c>
      <c r="MB24" s="924" t="n">
        <f aca="false">IF(EW24="",0,EW24+MB21)</f>
        <v>0</v>
      </c>
      <c r="MC24" s="924" t="n">
        <f aca="false">IF(JJ24="",0,JJ24+MC21)</f>
        <v>0</v>
      </c>
      <c r="MD24" s="924" t="n">
        <f aca="false">IF(JK24="",0,JK24+MD21)</f>
        <v>-23</v>
      </c>
      <c r="ME24" s="924" t="n">
        <f aca="false">IF(KO24="",0,KO24+ME21)</f>
        <v>274.43</v>
      </c>
      <c r="MF24" s="924" t="n">
        <f aca="false">IF(KP24="",0,KP24+MF21)</f>
        <v>263.439</v>
      </c>
      <c r="MG24" s="924" t="n">
        <f aca="false">IFERROR(ME24/$A22,0)</f>
        <v>45.7383333333333</v>
      </c>
      <c r="MH24" s="924" t="n">
        <f aca="false">IFERROR(MF24/$A22,0)</f>
        <v>43.9065</v>
      </c>
      <c r="MI24" s="924" t="n">
        <f aca="false">IF(JT24="",0,JT24+MI21)</f>
        <v>0</v>
      </c>
      <c r="MJ24" s="924" t="n">
        <f aca="false">IF(JU24="",0,JU24+MJ21)</f>
        <v>0</v>
      </c>
      <c r="MK24" s="924" t="n">
        <f aca="false">IF(LG24&gt;0,0,P24+MK21)</f>
        <v>0</v>
      </c>
      <c r="ML24" s="924" t="n">
        <f aca="false">IF(LH24&gt;0,0,Q24+ML21)</f>
        <v>0</v>
      </c>
      <c r="MM24" s="924" t="n">
        <f aca="false">IF(LI24&gt;0,0,AH24+MM21)</f>
        <v>0</v>
      </c>
      <c r="MN24" s="924" t="n">
        <f aca="false">IF(LJ24&gt;0,0,AI24+MN21)</f>
        <v>0</v>
      </c>
      <c r="MO24" s="924" t="n">
        <f aca="false">IF(LK24&gt;0,0,AT24+MO21)</f>
        <v>0</v>
      </c>
      <c r="MP24" s="924" t="n">
        <f aca="false">IF(LL24&gt;0,0,AU24+MP21)</f>
        <v>0</v>
      </c>
      <c r="MQ24" s="924" t="n">
        <f aca="false">IF(LM24&gt;0,0,BF24+MQ21)</f>
        <v>0</v>
      </c>
      <c r="MR24" s="924" t="n">
        <f aca="false">IF(LN24&gt;0,0,BG24+MR21)</f>
        <v>0</v>
      </c>
      <c r="MS24" s="924" t="n">
        <f aca="false">IF(LO24&gt;0,0,BZ24+MS21)</f>
        <v>0</v>
      </c>
      <c r="MT24" s="924" t="n">
        <f aca="false">IF(LP24&gt;0,0,CA24+MT21)</f>
        <v>0</v>
      </c>
      <c r="MU24" s="924" t="n">
        <f aca="false">IF(LQ24&gt;0,0,CL24+MU21)</f>
        <v>0</v>
      </c>
      <c r="MV24" s="924" t="n">
        <f aca="false">IF(LR24&gt;0,0,CM24+MV21)</f>
        <v>0</v>
      </c>
      <c r="MW24" s="924" t="n">
        <f aca="false">IF(LS24&gt;0,0,DP24+MW21)</f>
        <v>0</v>
      </c>
      <c r="MX24" s="924" t="n">
        <f aca="false">IF(LT24&gt;0,0,DQ24+MX21)</f>
        <v>0</v>
      </c>
      <c r="MY24" s="924" t="n">
        <f aca="false">IF(LU24&gt;0,0,DD24+MY21)</f>
        <v>0</v>
      </c>
      <c r="MZ24" s="924" t="n">
        <f aca="false">IFERROR(IF(LV24&gt;0,0,DE24+MZ21),0)</f>
        <v>0</v>
      </c>
      <c r="NA24" s="924" t="n">
        <f aca="false">IF(LW24&gt;0,0,HR24+NA21)</f>
        <v>0</v>
      </c>
      <c r="NB24" s="924" t="n">
        <f aca="false">IFERROR(IF(LX24&gt;0,0,HS24+NB21),0)</f>
        <v>0</v>
      </c>
      <c r="NC24" s="924"/>
      <c r="ND24" s="924"/>
      <c r="NE24" s="924"/>
    </row>
    <row r="25" customFormat="false" ht="15" hidden="false" customHeight="false" outlineLevel="0" collapsed="false">
      <c r="A25" s="1092" t="n">
        <v>7</v>
      </c>
      <c r="B25" s="1093" t="n">
        <f aca="false">Посуточная!J25</f>
        <v>0</v>
      </c>
      <c r="C25" s="1094" t="n">
        <f aca="false">Посуточная!K25</f>
        <v>0</v>
      </c>
      <c r="D25" s="1094" t="n">
        <f aca="false">Посуточная!L25</f>
        <v>0</v>
      </c>
      <c r="E25" s="1094" t="n">
        <f aca="false">Посуточная!M25</f>
        <v>0</v>
      </c>
      <c r="F25" s="1094" t="n">
        <f aca="false">Посуточная!N25</f>
        <v>0</v>
      </c>
      <c r="G25" s="1094" t="n">
        <f aca="false">Посуточная!O25</f>
        <v>0</v>
      </c>
      <c r="H25" s="1094" t="n">
        <f aca="false">Посуточная!P25</f>
        <v>0</v>
      </c>
      <c r="I25" s="976" t="n">
        <f aca="false">Посуточная!AA25</f>
        <v>0</v>
      </c>
      <c r="J25" s="976" t="n">
        <f aca="false">Посуточная!AB25</f>
        <v>0</v>
      </c>
      <c r="K25" s="976" t="n">
        <f aca="false">Посуточная!AC25</f>
        <v>0</v>
      </c>
      <c r="L25" s="976" t="n">
        <f aca="false">Посуточная!AD25</f>
        <v>0</v>
      </c>
      <c r="M25" s="976" t="n">
        <f aca="false">Посуточная!AE25</f>
        <v>0</v>
      </c>
      <c r="N25" s="976" t="n">
        <f aca="false">Посуточная!AF25</f>
        <v>0</v>
      </c>
      <c r="O25" s="976" t="n">
        <f aca="false">Посуточная!AG25</f>
        <v>0</v>
      </c>
      <c r="P25" s="1095"/>
      <c r="Q25" s="1096"/>
      <c r="R25" s="979"/>
      <c r="S25" s="979"/>
      <c r="T25" s="990" t="n">
        <f aca="false">Посуточная!AS25</f>
        <v>0</v>
      </c>
      <c r="U25" s="975" t="n">
        <f aca="false">Посуточная!AT25</f>
        <v>0</v>
      </c>
      <c r="V25" s="975" t="n">
        <f aca="false">Посуточная!AU25</f>
        <v>0</v>
      </c>
      <c r="W25" s="975" t="n">
        <f aca="false">Посуточная!AV25</f>
        <v>0</v>
      </c>
      <c r="X25" s="975" t="n">
        <f aca="false">Посуточная!AW25</f>
        <v>0</v>
      </c>
      <c r="Y25" s="975" t="n">
        <f aca="false">Посуточная!AX25</f>
        <v>0</v>
      </c>
      <c r="Z25" s="975" t="n">
        <f aca="false">Посуточная!AY25</f>
        <v>0</v>
      </c>
      <c r="AA25" s="976" t="n">
        <f aca="false">Посуточная!BG25</f>
        <v>0</v>
      </c>
      <c r="AB25" s="976" t="n">
        <f aca="false">Посуточная!BH25</f>
        <v>0</v>
      </c>
      <c r="AC25" s="976" t="n">
        <f aca="false">Посуточная!BI25</f>
        <v>0</v>
      </c>
      <c r="AD25" s="976" t="n">
        <f aca="false">Посуточная!BJ25</f>
        <v>0</v>
      </c>
      <c r="AE25" s="976" t="n">
        <f aca="false">Посуточная!BK25</f>
        <v>0</v>
      </c>
      <c r="AF25" s="976" t="n">
        <f aca="false">Посуточная!BL25</f>
        <v>0</v>
      </c>
      <c r="AG25" s="976" t="n">
        <f aca="false">Посуточная!BM25</f>
        <v>0</v>
      </c>
      <c r="AH25" s="1095"/>
      <c r="AI25" s="1096"/>
      <c r="AJ25" s="979"/>
      <c r="AK25" s="979"/>
      <c r="AL25" s="990" t="n">
        <f aca="false">Посуточная!BV25</f>
        <v>0</v>
      </c>
      <c r="AM25" s="975" t="n">
        <f aca="false">Посуточная!BW25</f>
        <v>0</v>
      </c>
      <c r="AN25" s="975" t="n">
        <f aca="false">Посуточная!BX25</f>
        <v>0</v>
      </c>
      <c r="AO25" s="975" t="n">
        <f aca="false">Посуточная!BY25</f>
        <v>0</v>
      </c>
      <c r="AP25" s="976" t="n">
        <f aca="false">Посуточная!CD25</f>
        <v>0</v>
      </c>
      <c r="AQ25" s="976" t="n">
        <f aca="false">Посуточная!CE25</f>
        <v>0</v>
      </c>
      <c r="AR25" s="976" t="n">
        <f aca="false">Посуточная!CF25</f>
        <v>0</v>
      </c>
      <c r="AS25" s="976" t="n">
        <f aca="false">Посуточная!CG25</f>
        <v>0</v>
      </c>
      <c r="AT25" s="1095"/>
      <c r="AU25" s="1096"/>
      <c r="AV25" s="979"/>
      <c r="AW25" s="979"/>
      <c r="AX25" s="990" t="n">
        <f aca="false">Посуточная!CP25</f>
        <v>0</v>
      </c>
      <c r="AY25" s="975" t="n">
        <f aca="false">Посуточная!CQ25</f>
        <v>0</v>
      </c>
      <c r="AZ25" s="975" t="n">
        <f aca="false">Посуточная!CR25</f>
        <v>0</v>
      </c>
      <c r="BA25" s="975" t="n">
        <f aca="false">Посуточная!CS25</f>
        <v>0</v>
      </c>
      <c r="BB25" s="976" t="n">
        <f aca="false">Посуточная!CX25</f>
        <v>0</v>
      </c>
      <c r="BC25" s="976" t="n">
        <f aca="false">Посуточная!CY25</f>
        <v>0</v>
      </c>
      <c r="BD25" s="976" t="n">
        <f aca="false">Посуточная!CZ25</f>
        <v>0</v>
      </c>
      <c r="BE25" s="976" t="n">
        <f aca="false">Посуточная!DA25</f>
        <v>0</v>
      </c>
      <c r="BF25" s="1095"/>
      <c r="BG25" s="1096"/>
      <c r="BH25" s="979"/>
      <c r="BI25" s="979"/>
      <c r="BJ25" s="1097"/>
      <c r="BK25" s="1096"/>
      <c r="BL25" s="979"/>
      <c r="BM25" s="979"/>
      <c r="BN25" s="1098"/>
      <c r="BO25" s="1099"/>
      <c r="BP25" s="979"/>
      <c r="BQ25" s="979"/>
      <c r="BR25" s="988" t="n">
        <f aca="false">Посуточная!DR25</f>
        <v>0</v>
      </c>
      <c r="BS25" s="989" t="n">
        <f aca="false">Посуточная!DS25</f>
        <v>0</v>
      </c>
      <c r="BT25" s="989" t="n">
        <f aca="false">Посуточная!DT25</f>
        <v>0</v>
      </c>
      <c r="BU25" s="989" t="n">
        <f aca="false">Посуточная!DU25</f>
        <v>0</v>
      </c>
      <c r="BV25" s="976" t="n">
        <f aca="false">Посуточная!DZ25</f>
        <v>0</v>
      </c>
      <c r="BW25" s="976" t="n">
        <f aca="false">Посуточная!EA25</f>
        <v>0</v>
      </c>
      <c r="BX25" s="976" t="n">
        <f aca="false">Посуточная!EB25</f>
        <v>0</v>
      </c>
      <c r="BY25" s="976" t="n">
        <f aca="false">Посуточная!EC25</f>
        <v>0</v>
      </c>
      <c r="BZ25" s="1095"/>
      <c r="CA25" s="1096"/>
      <c r="CB25" s="979"/>
      <c r="CC25" s="979"/>
      <c r="CD25" s="1100" t="n">
        <f aca="false">Посуточная!EO25</f>
        <v>0</v>
      </c>
      <c r="CE25" s="1101" t="n">
        <f aca="false">Посуточная!EP25</f>
        <v>0</v>
      </c>
      <c r="CF25" s="1101" t="n">
        <f aca="false">Посуточная!EQ25</f>
        <v>0</v>
      </c>
      <c r="CG25" s="1101" t="n">
        <f aca="false">Посуточная!ER25</f>
        <v>0</v>
      </c>
      <c r="CH25" s="1000" t="n">
        <f aca="false">Посуточная!EZ25</f>
        <v>0</v>
      </c>
      <c r="CI25" s="1000" t="n">
        <f aca="false">Посуточная!FA25</f>
        <v>0</v>
      </c>
      <c r="CJ25" s="1000" t="n">
        <f aca="false">Посуточная!FB25</f>
        <v>0</v>
      </c>
      <c r="CK25" s="1000" t="n">
        <f aca="false">Посуточная!FC25</f>
        <v>0</v>
      </c>
      <c r="CL25" s="1095"/>
      <c r="CM25" s="1096"/>
      <c r="CN25" s="979"/>
      <c r="CO25" s="979"/>
      <c r="CP25" s="1102" t="n">
        <f aca="false">Посуточная!GN25</f>
        <v>0</v>
      </c>
      <c r="CQ25" s="1094" t="n">
        <f aca="false">Посуточная!GO25</f>
        <v>0</v>
      </c>
      <c r="CR25" s="1094" t="n">
        <f aca="false">Посуточная!GP25</f>
        <v>0</v>
      </c>
      <c r="CS25" s="1094" t="n">
        <f aca="false">Посуточная!GQ25</f>
        <v>0</v>
      </c>
      <c r="CT25" s="1094" t="n">
        <f aca="false">Посуточная!GR25</f>
        <v>0</v>
      </c>
      <c r="CU25" s="1094" t="n">
        <f aca="false">Посуточная!GS25</f>
        <v>0</v>
      </c>
      <c r="CV25" s="1094" t="n">
        <f aca="false">Посуточная!GT25</f>
        <v>0</v>
      </c>
      <c r="CW25" s="976" t="n">
        <f aca="false">Посуточная!HP25</f>
        <v>0</v>
      </c>
      <c r="CX25" s="976" t="n">
        <f aca="false">Посуточная!HQ25</f>
        <v>0</v>
      </c>
      <c r="CY25" s="976" t="n">
        <f aca="false">Посуточная!HR25</f>
        <v>0</v>
      </c>
      <c r="CZ25" s="976" t="n">
        <f aca="false">Посуточная!HS25</f>
        <v>0</v>
      </c>
      <c r="DA25" s="976" t="n">
        <f aca="false">Посуточная!HT25</f>
        <v>0</v>
      </c>
      <c r="DB25" s="976" t="n">
        <f aca="false">Посуточная!HU25</f>
        <v>0</v>
      </c>
      <c r="DC25" s="976" t="n">
        <f aca="false">Посуточная!HV25</f>
        <v>0</v>
      </c>
      <c r="DD25" s="1095"/>
      <c r="DE25" s="1096"/>
      <c r="DF25" s="979"/>
      <c r="DG25" s="979"/>
      <c r="DH25" s="1103" t="n">
        <f aca="false">Посуточная!IE25</f>
        <v>0</v>
      </c>
      <c r="DI25" s="1104" t="n">
        <f aca="false">Посуточная!IF25</f>
        <v>0</v>
      </c>
      <c r="DJ25" s="1104" t="n">
        <f aca="false">Посуточная!IG25</f>
        <v>0</v>
      </c>
      <c r="DK25" s="1101" t="n">
        <f aca="false">Посуточная!IH25</f>
        <v>0</v>
      </c>
      <c r="DL25" s="976" t="n">
        <f aca="false">Посуточная!IM25</f>
        <v>0</v>
      </c>
      <c r="DM25" s="993" t="n">
        <f aca="false">Посуточная!IN25</f>
        <v>0</v>
      </c>
      <c r="DN25" s="1105" t="n">
        <f aca="false">Посуточная!IO25</f>
        <v>0</v>
      </c>
      <c r="DO25" s="1105" t="n">
        <f aca="false">Посуточная!IP25</f>
        <v>0</v>
      </c>
      <c r="DP25" s="1106"/>
      <c r="DQ25" s="1096"/>
      <c r="DT25" s="1107"/>
      <c r="DU25" s="1108"/>
      <c r="DV25" s="1108"/>
      <c r="DW25" s="1108"/>
      <c r="DX25" s="1108"/>
      <c r="DY25" s="1108"/>
      <c r="DZ25" s="1108"/>
      <c r="EA25" s="976" t="n">
        <f aca="false">Посуточная!KQ25</f>
        <v>0</v>
      </c>
      <c r="EB25" s="976" t="n">
        <f aca="false">Посуточная!KR25</f>
        <v>0</v>
      </c>
      <c r="EC25" s="976" t="n">
        <f aca="false">Посуточная!KS25</f>
        <v>0</v>
      </c>
      <c r="ED25" s="976" t="n">
        <f aca="false">Посуточная!KT25</f>
        <v>0</v>
      </c>
      <c r="EE25" s="976" t="n">
        <f aca="false">Посуточная!KU25</f>
        <v>0</v>
      </c>
      <c r="EF25" s="976" t="n">
        <f aca="false">Посуточная!KV25</f>
        <v>0</v>
      </c>
      <c r="EG25" s="976" t="n">
        <f aca="false">Посуточная!KW25</f>
        <v>0</v>
      </c>
      <c r="EH25" s="1095"/>
      <c r="EI25" s="1096"/>
      <c r="EJ25" s="979"/>
      <c r="EK25" s="979"/>
      <c r="EL25" s="1097"/>
      <c r="EM25" s="1096"/>
      <c r="EN25" s="979"/>
      <c r="EO25" s="979"/>
      <c r="EP25" s="1098"/>
      <c r="EQ25" s="1099"/>
      <c r="ET25" s="1109"/>
      <c r="EU25" s="1110"/>
      <c r="EX25" s="1111"/>
      <c r="EY25" s="1017"/>
      <c r="FB25" s="1107"/>
      <c r="FC25" s="1108"/>
      <c r="FD25" s="1108"/>
      <c r="FE25" s="1108"/>
      <c r="FF25" s="1108"/>
      <c r="FG25" s="1108"/>
      <c r="FH25" s="1108"/>
      <c r="FI25" s="1000" t="n">
        <f aca="false">Посуточная!NU25</f>
        <v>0</v>
      </c>
      <c r="FJ25" s="1000" t="n">
        <f aca="false">Посуточная!NV25</f>
        <v>0</v>
      </c>
      <c r="FK25" s="1000" t="n">
        <f aca="false">Посуточная!NW25</f>
        <v>0</v>
      </c>
      <c r="FL25" s="1000" t="n">
        <f aca="false">Посуточная!NX25</f>
        <v>0</v>
      </c>
      <c r="FM25" s="1000" t="n">
        <f aca="false">Посуточная!NY25</f>
        <v>0</v>
      </c>
      <c r="FN25" s="1000" t="n">
        <f aca="false">Посуточная!NZ25</f>
        <v>0</v>
      </c>
      <c r="FO25" s="1000" t="n">
        <f aca="false">Посуточная!OA25</f>
        <v>0</v>
      </c>
      <c r="FP25" s="1095"/>
      <c r="FQ25" s="1096"/>
      <c r="FR25" s="979"/>
      <c r="FS25" s="979"/>
      <c r="FT25" s="1112" t="n">
        <f aca="false">Посуточная!OO25</f>
        <v>0</v>
      </c>
      <c r="FU25" s="1113" t="n">
        <f aca="false">Посуточная!OP25</f>
        <v>0</v>
      </c>
      <c r="FV25" s="1113" t="n">
        <f aca="false">Посуточная!OQ25</f>
        <v>0</v>
      </c>
      <c r="FW25" s="1113" t="n">
        <f aca="false">Посуточная!OR25</f>
        <v>0</v>
      </c>
      <c r="FX25" s="1113" t="n">
        <f aca="false">Посуточная!OS25</f>
        <v>0</v>
      </c>
      <c r="FY25" s="1113" t="n">
        <f aca="false">Посуточная!OT25</f>
        <v>0</v>
      </c>
      <c r="FZ25" s="1114" t="n">
        <f aca="false">Посуточная!OU25</f>
        <v>0</v>
      </c>
      <c r="GA25" s="1105" t="n">
        <f aca="false">Посуточная!PP25</f>
        <v>0</v>
      </c>
      <c r="GB25" s="1105" t="n">
        <f aca="false">Посуточная!PQ25</f>
        <v>0</v>
      </c>
      <c r="GC25" s="1105" t="n">
        <f aca="false">Посуточная!PR25</f>
        <v>0</v>
      </c>
      <c r="GD25" s="1105" t="n">
        <f aca="false">Посуточная!PS25</f>
        <v>0</v>
      </c>
      <c r="GE25" s="1105" t="n">
        <f aca="false">Посуточная!PT25</f>
        <v>0</v>
      </c>
      <c r="GF25" s="1105" t="n">
        <f aca="false">Посуточная!PU25</f>
        <v>0</v>
      </c>
      <c r="GG25" s="1105" t="n">
        <f aca="false">Посуточная!PV25</f>
        <v>0</v>
      </c>
      <c r="GH25" s="1095"/>
      <c r="GI25" s="1096"/>
      <c r="GJ25" s="979"/>
      <c r="GK25" s="979"/>
      <c r="GL25" s="1039" t="n">
        <f aca="false">Посуточная!QH25</f>
        <v>0</v>
      </c>
      <c r="GM25" s="1040" t="n">
        <f aca="false">Посуточная!QI25</f>
        <v>0</v>
      </c>
      <c r="GN25" s="1040" t="n">
        <f aca="false">Посуточная!QJ25</f>
        <v>0</v>
      </c>
      <c r="GO25" s="1040" t="n">
        <f aca="false">Посуточная!QK25</f>
        <v>0</v>
      </c>
      <c r="GP25" s="1040" t="n">
        <f aca="false">Посуточная!QL25</f>
        <v>0</v>
      </c>
      <c r="GQ25" s="1040" t="n">
        <f aca="false">Посуточная!QM25</f>
        <v>0</v>
      </c>
      <c r="GR25" s="1040" t="n">
        <f aca="false">Посуточная!QN25</f>
        <v>0</v>
      </c>
      <c r="GS25" s="1006" t="n">
        <f aca="false">Посуточная!QV25</f>
        <v>0</v>
      </c>
      <c r="GT25" s="1006" t="n">
        <f aca="false">Посуточная!QW25</f>
        <v>0</v>
      </c>
      <c r="GU25" s="1006" t="n">
        <f aca="false">Посуточная!QX25</f>
        <v>0</v>
      </c>
      <c r="GV25" s="1006" t="n">
        <f aca="false">Посуточная!QY25</f>
        <v>0</v>
      </c>
      <c r="GW25" s="1006" t="n">
        <f aca="false">Посуточная!QZ25</f>
        <v>0</v>
      </c>
      <c r="GX25" s="1006" t="n">
        <f aca="false">Посуточная!RA25</f>
        <v>0</v>
      </c>
      <c r="GY25" s="1006" t="n">
        <f aca="false">Посуточная!RB25</f>
        <v>0</v>
      </c>
      <c r="GZ25" s="1095"/>
      <c r="HA25" s="1096"/>
      <c r="HB25" s="979"/>
      <c r="HC25" s="979"/>
      <c r="HD25" s="1041" t="n">
        <f aca="false">Посуточная!RN25</f>
        <v>0</v>
      </c>
      <c r="HE25" s="1042" t="n">
        <f aca="false">Посуточная!RO25</f>
        <v>0</v>
      </c>
      <c r="HF25" s="1042" t="n">
        <f aca="false">Посуточная!RP25</f>
        <v>0</v>
      </c>
      <c r="HG25" s="1042" t="n">
        <f aca="false">Посуточная!RQ25</f>
        <v>0</v>
      </c>
      <c r="HH25" s="1042" t="n">
        <f aca="false">Посуточная!RR25</f>
        <v>0</v>
      </c>
      <c r="HI25" s="1042" t="n">
        <f aca="false">Посуточная!RS25</f>
        <v>0</v>
      </c>
      <c r="HJ25" s="1042" t="n">
        <f aca="false">Посуточная!RT25</f>
        <v>0</v>
      </c>
      <c r="HK25" s="993" t="n">
        <f aca="false">Посуточная!SB25</f>
        <v>0</v>
      </c>
      <c r="HL25" s="993" t="n">
        <f aca="false">Посуточная!SC25</f>
        <v>0</v>
      </c>
      <c r="HM25" s="993" t="n">
        <f aca="false">Посуточная!SD25</f>
        <v>0</v>
      </c>
      <c r="HN25" s="993" t="n">
        <f aca="false">Посуточная!SE25</f>
        <v>0</v>
      </c>
      <c r="HO25" s="993" t="n">
        <f aca="false">Посуточная!SF25</f>
        <v>0</v>
      </c>
      <c r="HP25" s="993" t="n">
        <f aca="false">Посуточная!SG25</f>
        <v>0</v>
      </c>
      <c r="HQ25" s="993" t="n">
        <f aca="false">Посуточная!SH25</f>
        <v>0</v>
      </c>
      <c r="HR25" s="1095"/>
      <c r="HS25" s="1096"/>
      <c r="HT25" s="979"/>
      <c r="HU25" s="979"/>
      <c r="HV25" s="1097"/>
      <c r="HW25" s="1096"/>
      <c r="HX25" s="979"/>
      <c r="HY25" s="979"/>
      <c r="HZ25" s="1098"/>
      <c r="IA25" s="1099"/>
      <c r="IB25" s="979"/>
      <c r="IC25" s="979"/>
      <c r="ID25" s="1001" t="n">
        <f aca="false">Посуточная!SY25</f>
        <v>0</v>
      </c>
      <c r="IE25" s="1002" t="n">
        <f aca="false">Посуточная!SZ25</f>
        <v>0</v>
      </c>
      <c r="IF25" s="1002" t="n">
        <f aca="false">Посуточная!TA25</f>
        <v>0</v>
      </c>
      <c r="IG25" s="1002" t="n">
        <f aca="false">Посуточная!TB25</f>
        <v>0</v>
      </c>
      <c r="IH25" s="993" t="n">
        <f aca="false">Посуточная!TG25</f>
        <v>0</v>
      </c>
      <c r="II25" s="993" t="n">
        <f aca="false">Посуточная!TH25</f>
        <v>0</v>
      </c>
      <c r="IJ25" s="993" t="n">
        <f aca="false">Посуточная!TI25</f>
        <v>0</v>
      </c>
      <c r="IK25" s="993" t="n">
        <f aca="false">Посуточная!TJ25</f>
        <v>0</v>
      </c>
      <c r="IL25" s="1095"/>
      <c r="IM25" s="1096"/>
      <c r="IP25" s="1115"/>
      <c r="IQ25" s="1116"/>
      <c r="IT25" s="1115"/>
      <c r="IU25" s="1117"/>
      <c r="IV25" s="1046"/>
      <c r="IW25" s="1046"/>
      <c r="IX25" s="1117"/>
      <c r="IY25" s="1117"/>
      <c r="IZ25" s="1046"/>
      <c r="JA25" s="1046"/>
      <c r="JB25" s="1117"/>
      <c r="JC25" s="1117"/>
      <c r="JD25" s="1046"/>
      <c r="JE25" s="1046"/>
      <c r="JF25" s="1118"/>
      <c r="JG25" s="1017"/>
      <c r="JH25" s="1018"/>
      <c r="JJ25" s="1111"/>
      <c r="JK25" s="1017"/>
      <c r="JN25" s="1111"/>
      <c r="JO25" s="1017"/>
      <c r="JR25" s="1115"/>
      <c r="JS25" s="1116"/>
      <c r="JV25" s="1111"/>
      <c r="JW25" s="1017"/>
      <c r="JZ25" s="1118"/>
      <c r="KA25" s="1118"/>
      <c r="KD25" s="1118"/>
      <c r="KE25" s="1118"/>
      <c r="KG25" s="1020"/>
      <c r="KH25" s="1119"/>
      <c r="KI25" s="1120"/>
      <c r="KJ25" s="1025"/>
      <c r="KL25" s="1118"/>
      <c r="KM25" s="1118"/>
      <c r="KN25" s="1121"/>
      <c r="KO25" s="1119"/>
      <c r="KP25" s="1122"/>
      <c r="KQ25" s="1024"/>
      <c r="KT25" s="1025" t="n">
        <v>19</v>
      </c>
      <c r="KU25" s="924" t="n">
        <v>31.893</v>
      </c>
      <c r="KV25" s="924"/>
      <c r="KX25" s="921" t="n">
        <v>19</v>
      </c>
      <c r="KY25" s="924" t="n">
        <v>7182.264</v>
      </c>
      <c r="LA25" s="1026" t="n">
        <f aca="false">JW63</f>
        <v>239.893</v>
      </c>
      <c r="LB25" s="1026"/>
      <c r="LC25" s="1026" t="n">
        <f aca="false">FA63</f>
        <v>60.549</v>
      </c>
      <c r="LG25" s="924" t="n">
        <f aca="false">IF(R25="",0,R25+LG22)</f>
        <v>0</v>
      </c>
      <c r="LH25" s="924" t="n">
        <f aca="false">IF(S25="",0,S25+LH22)</f>
        <v>0</v>
      </c>
      <c r="LI25" s="924" t="n">
        <f aca="false">IF(AJ25="",0,AJ25+LI22)</f>
        <v>0</v>
      </c>
      <c r="LJ25" s="924" t="n">
        <f aca="false">IF(AK25="",0,AK25+LJ22)</f>
        <v>0</v>
      </c>
      <c r="LK25" s="924" t="n">
        <f aca="false">IF(AV25="",0,AV25+LK22)</f>
        <v>0</v>
      </c>
      <c r="LL25" s="924" t="n">
        <f aca="false">IF(AW25="",0,AW25+LL22)</f>
        <v>0</v>
      </c>
      <c r="LM25" s="924" t="n">
        <f aca="false">IF(BH25="",0,BH25+LM22)</f>
        <v>0</v>
      </c>
      <c r="LN25" s="924" t="n">
        <f aca="false">IF(BI25="",0,BI25+LN22)</f>
        <v>0</v>
      </c>
      <c r="LO25" s="924" t="n">
        <f aca="false">IF(CB25="",0,CB25+LO22)</f>
        <v>0</v>
      </c>
      <c r="LP25" s="924" t="n">
        <f aca="false">IF(CC25="",0,CC25+LP22)</f>
        <v>0</v>
      </c>
      <c r="LQ25" s="924" t="n">
        <f aca="false">IF(CN25="",0,CN25+LQ22)</f>
        <v>0</v>
      </c>
      <c r="LR25" s="924" t="n">
        <f aca="false">IF(CO25="",0,CO25+LR22)</f>
        <v>0</v>
      </c>
      <c r="LS25" s="924" t="n">
        <f aca="false">IF(DR25="",0,DR25+LS22)</f>
        <v>0</v>
      </c>
      <c r="LT25" s="924" t="n">
        <f aca="false">IF(DS25="",0,DS25+LT22)</f>
        <v>0</v>
      </c>
      <c r="LU25" s="924" t="n">
        <f aca="false">IF(DF25="",0,DF25+LU22)</f>
        <v>0</v>
      </c>
      <c r="LV25" s="924" t="n">
        <f aca="false">IF(DG25="",0,DG25+LV22)</f>
        <v>0</v>
      </c>
      <c r="LW25" s="924" t="n">
        <f aca="false">IF(HT25="",0,HT25+LW22)</f>
        <v>0</v>
      </c>
      <c r="LX25" s="924" t="n">
        <f aca="false">IF(HU25="",0,HU25+LX22)</f>
        <v>0</v>
      </c>
      <c r="LY25" s="924" t="n">
        <f aca="false">IF(JN25="",0,JN25)</f>
        <v>0</v>
      </c>
      <c r="LZ25" s="924" t="n">
        <f aca="false">IF(JO25="",0,JO25)</f>
        <v>0</v>
      </c>
      <c r="MA25" s="924" t="n">
        <f aca="false">IF(EV25="",0,EV25+MA22)</f>
        <v>0</v>
      </c>
      <c r="MB25" s="924" t="n">
        <f aca="false">IF(EW25="",0,EW25+MB22)</f>
        <v>0</v>
      </c>
      <c r="MC25" s="924" t="n">
        <f aca="false">IF(JJ25="",0,JJ25+MC22)</f>
        <v>0</v>
      </c>
      <c r="MD25" s="924" t="n">
        <f aca="false">IF(JK25="",0,JK25+MD22)</f>
        <v>0</v>
      </c>
      <c r="ME25" s="924" t="n">
        <f aca="false">IF(KO25="",0,KO25+ME22)</f>
        <v>0</v>
      </c>
      <c r="MF25" s="924" t="n">
        <f aca="false">IF(KP25="",0,KP25+MF22)</f>
        <v>0</v>
      </c>
      <c r="MG25" s="924" t="n">
        <f aca="false">IFERROR(ME25/$A23,0)</f>
        <v>0</v>
      </c>
      <c r="MH25" s="924" t="n">
        <f aca="false">IFERROR(MF25/$A23,0)</f>
        <v>0</v>
      </c>
      <c r="MI25" s="924" t="n">
        <f aca="false">IF(JT25="",0,JT25+MI22)</f>
        <v>0</v>
      </c>
      <c r="MJ25" s="924" t="n">
        <f aca="false">IF(JU25="",0,JU25+MJ22)</f>
        <v>0</v>
      </c>
      <c r="MK25" s="924" t="n">
        <f aca="false">IF(LG25&gt;0,0,P25+MK22)</f>
        <v>0</v>
      </c>
      <c r="ML25" s="924" t="n">
        <f aca="false">IF(LH25&gt;0,0,Q25+ML22)</f>
        <v>0</v>
      </c>
      <c r="MM25" s="924" t="n">
        <f aca="false">IF(LI25&gt;0,0,AH25+MM22)</f>
        <v>0</v>
      </c>
      <c r="MN25" s="924" t="n">
        <f aca="false">IF(LJ25&gt;0,0,AI25+MN22)</f>
        <v>0</v>
      </c>
      <c r="MO25" s="924" t="n">
        <f aca="false">IF(LK25&gt;0,0,AT25+MO22)</f>
        <v>0</v>
      </c>
      <c r="MP25" s="924" t="n">
        <f aca="false">IF(LL25&gt;0,0,AU25+MP22)</f>
        <v>0</v>
      </c>
      <c r="MQ25" s="924" t="n">
        <f aca="false">IF(LM25&gt;0,0,BF25+MQ22)</f>
        <v>0</v>
      </c>
      <c r="MR25" s="924" t="n">
        <f aca="false">IF(LN25&gt;0,0,BG25+MR22)</f>
        <v>0</v>
      </c>
      <c r="MS25" s="924" t="n">
        <f aca="false">IF(LO25&gt;0,0,BZ25+MS22)</f>
        <v>0</v>
      </c>
      <c r="MT25" s="924" t="n">
        <f aca="false">IF(LP25&gt;0,0,CA25+MT22)</f>
        <v>0</v>
      </c>
      <c r="MU25" s="924" t="n">
        <f aca="false">IF(LQ25&gt;0,0,CL25+MU22)</f>
        <v>0</v>
      </c>
      <c r="MV25" s="924" t="n">
        <f aca="false">IF(LR25&gt;0,0,CM25+MV22)</f>
        <v>0</v>
      </c>
      <c r="MW25" s="924" t="n">
        <f aca="false">IF(LS25&gt;0,0,DP25+MW22)</f>
        <v>0</v>
      </c>
      <c r="MX25" s="924" t="n">
        <f aca="false">IF(LT25&gt;0,0,DQ25+MX22)</f>
        <v>0</v>
      </c>
      <c r="MY25" s="924" t="n">
        <f aca="false">IF(LU25&gt;0,0,DD25+MY22)</f>
        <v>0</v>
      </c>
      <c r="MZ25" s="924" t="n">
        <f aca="false">IFERROR(IF(LV25&gt;0,0,DE25+MZ22),0)</f>
        <v>0</v>
      </c>
      <c r="NA25" s="924" t="n">
        <f aca="false">IF(LW25&gt;0,0,HR25+NA22)</f>
        <v>0</v>
      </c>
      <c r="NB25" s="924" t="n">
        <f aca="false">IFERROR(IF(LX25&gt;0,0,HS25+NB22),0)</f>
        <v>0</v>
      </c>
      <c r="NC25" s="924"/>
      <c r="ND25" s="924"/>
      <c r="NE25" s="924"/>
    </row>
    <row r="26" customFormat="false" ht="15" hidden="false" customHeight="false" outlineLevel="0" collapsed="false">
      <c r="A26" s="1092"/>
      <c r="B26" s="974" t="n">
        <f aca="false">Посуточная!J26</f>
        <v>0</v>
      </c>
      <c r="C26" s="975" t="n">
        <f aca="false">Посуточная!K26</f>
        <v>0</v>
      </c>
      <c r="D26" s="975" t="n">
        <f aca="false">Посуточная!L26</f>
        <v>0</v>
      </c>
      <c r="E26" s="975" t="n">
        <f aca="false">Посуточная!M26</f>
        <v>0</v>
      </c>
      <c r="F26" s="975" t="n">
        <f aca="false">Посуточная!N26</f>
        <v>0</v>
      </c>
      <c r="G26" s="975" t="n">
        <f aca="false">Посуточная!O26</f>
        <v>0</v>
      </c>
      <c r="H26" s="975" t="n">
        <f aca="false">Посуточная!P26</f>
        <v>0</v>
      </c>
      <c r="I26" s="976" t="n">
        <f aca="false">Посуточная!AA26</f>
        <v>0</v>
      </c>
      <c r="J26" s="976" t="n">
        <f aca="false">Посуточная!AB26</f>
        <v>0</v>
      </c>
      <c r="K26" s="976" t="n">
        <f aca="false">Посуточная!AC26</f>
        <v>0</v>
      </c>
      <c r="L26" s="976" t="n">
        <f aca="false">Посуточная!AD26</f>
        <v>0</v>
      </c>
      <c r="M26" s="976" t="n">
        <f aca="false">Посуточная!AE26</f>
        <v>0</v>
      </c>
      <c r="N26" s="976" t="n">
        <f aca="false">Посуточная!AF26</f>
        <v>0</v>
      </c>
      <c r="O26" s="976" t="n">
        <f aca="false">Посуточная!AG26</f>
        <v>0</v>
      </c>
      <c r="P26" s="1027" t="n">
        <f aca="false">COUNTIF(B26:H26,"&lt;&gt;0")-COUNTIF(B26:H26,"")</f>
        <v>-7</v>
      </c>
      <c r="Q26" s="1028" t="n">
        <f aca="false">COUNTIF(I26:O26,"&lt;&gt;0")-COUNTIF(I26:O26,"")</f>
        <v>0</v>
      </c>
      <c r="R26" s="979"/>
      <c r="S26" s="979"/>
      <c r="T26" s="990" t="n">
        <f aca="false">Посуточная!AS26</f>
        <v>0</v>
      </c>
      <c r="U26" s="975" t="n">
        <f aca="false">Посуточная!AT26</f>
        <v>0</v>
      </c>
      <c r="V26" s="975" t="n">
        <f aca="false">Посуточная!AU26</f>
        <v>0</v>
      </c>
      <c r="W26" s="975" t="n">
        <f aca="false">Посуточная!AV26</f>
        <v>0</v>
      </c>
      <c r="X26" s="975" t="n">
        <f aca="false">Посуточная!AW26</f>
        <v>0</v>
      </c>
      <c r="Y26" s="975" t="n">
        <f aca="false">Посуточная!AX26</f>
        <v>0</v>
      </c>
      <c r="Z26" s="975" t="n">
        <f aca="false">Посуточная!AY26</f>
        <v>0</v>
      </c>
      <c r="AA26" s="976" t="n">
        <f aca="false">Посуточная!BG26</f>
        <v>0</v>
      </c>
      <c r="AB26" s="976" t="n">
        <f aca="false">Посуточная!BH26</f>
        <v>0</v>
      </c>
      <c r="AC26" s="976" t="n">
        <f aca="false">Посуточная!BI26</f>
        <v>0</v>
      </c>
      <c r="AD26" s="976" t="n">
        <f aca="false">Посуточная!BJ26</f>
        <v>0</v>
      </c>
      <c r="AE26" s="976" t="n">
        <f aca="false">Посуточная!BK26</f>
        <v>0</v>
      </c>
      <c r="AF26" s="976" t="n">
        <f aca="false">Посуточная!BL26</f>
        <v>0</v>
      </c>
      <c r="AG26" s="976" t="n">
        <f aca="false">Посуточная!BM26</f>
        <v>0</v>
      </c>
      <c r="AH26" s="1027" t="n">
        <f aca="false">COUNTIF(T26:Z26,"&lt;&gt;0")-COUNTIF(T26:Z26,"")</f>
        <v>-7</v>
      </c>
      <c r="AI26" s="1028" t="n">
        <f aca="false">COUNTIF(AA26:AG26,"&lt;&gt;0")-COUNTIF(AA26:AG26,"")</f>
        <v>0</v>
      </c>
      <c r="AJ26" s="979"/>
      <c r="AK26" s="979"/>
      <c r="AL26" s="990" t="n">
        <f aca="false">Посуточная!BV26</f>
        <v>0</v>
      </c>
      <c r="AM26" s="975" t="n">
        <f aca="false">Посуточная!BW26</f>
        <v>0</v>
      </c>
      <c r="AN26" s="975" t="n">
        <f aca="false">Посуточная!BX26</f>
        <v>0</v>
      </c>
      <c r="AO26" s="975" t="n">
        <f aca="false">Посуточная!BY26</f>
        <v>0</v>
      </c>
      <c r="AP26" s="976" t="n">
        <f aca="false">Посуточная!CD26</f>
        <v>0</v>
      </c>
      <c r="AQ26" s="976" t="n">
        <f aca="false">Посуточная!CE26</f>
        <v>0</v>
      </c>
      <c r="AR26" s="976" t="n">
        <f aca="false">Посуточная!CF26</f>
        <v>0</v>
      </c>
      <c r="AS26" s="976" t="n">
        <f aca="false">Посуточная!CG26</f>
        <v>0</v>
      </c>
      <c r="AT26" s="1027" t="n">
        <f aca="false">COUNTIF(AL26:AO26,"&lt;&gt;0")-COUNTIF(AL26:AO26,"")</f>
        <v>-4</v>
      </c>
      <c r="AU26" s="1028" t="n">
        <f aca="false">COUNTIF(AP26:AS26,"&lt;&gt;0")-COUNTIF(AP26:AS26,"")</f>
        <v>0</v>
      </c>
      <c r="AV26" s="979"/>
      <c r="AW26" s="979"/>
      <c r="AX26" s="990" t="n">
        <f aca="false">Посуточная!CP26</f>
        <v>0</v>
      </c>
      <c r="AY26" s="975" t="n">
        <f aca="false">Посуточная!CQ26</f>
        <v>0</v>
      </c>
      <c r="AZ26" s="975" t="n">
        <f aca="false">Посуточная!CR26</f>
        <v>0</v>
      </c>
      <c r="BA26" s="975" t="n">
        <f aca="false">Посуточная!CS26</f>
        <v>0</v>
      </c>
      <c r="BB26" s="976" t="n">
        <f aca="false">Посуточная!CX26</f>
        <v>0</v>
      </c>
      <c r="BC26" s="976" t="n">
        <f aca="false">Посуточная!CY26</f>
        <v>0</v>
      </c>
      <c r="BD26" s="976" t="n">
        <f aca="false">Посуточная!CZ26</f>
        <v>0</v>
      </c>
      <c r="BE26" s="976" t="n">
        <f aca="false">Посуточная!DA26</f>
        <v>0</v>
      </c>
      <c r="BF26" s="1027" t="n">
        <f aca="false">COUNTIF(AX26:BA26,"&lt;&gt;0")-COUNTIF(AX26:BA26,"")</f>
        <v>-4</v>
      </c>
      <c r="BG26" s="1028" t="n">
        <f aca="false">COUNTIF(BB26:BE26,"&lt;&gt;0")-COUNTIF(BB26:BE26,"")</f>
        <v>0</v>
      </c>
      <c r="BH26" s="979"/>
      <c r="BI26" s="979"/>
      <c r="BJ26" s="1030" t="n">
        <f aca="false">SUMIF(B6:BI6,"итого гр.",B26:BI26)</f>
        <v>0</v>
      </c>
      <c r="BK26" s="1028" t="n">
        <f aca="false">SUMIF(B6:BI6,"итого фк.",B26:BI26)</f>
        <v>0</v>
      </c>
      <c r="BL26" s="979"/>
      <c r="BM26" s="979"/>
      <c r="BN26" s="1031"/>
      <c r="BO26" s="1032"/>
      <c r="BP26" s="979"/>
      <c r="BQ26" s="979"/>
      <c r="BR26" s="988" t="n">
        <f aca="false">Посуточная!DR26</f>
        <v>0</v>
      </c>
      <c r="BS26" s="989" t="n">
        <f aca="false">Посуточная!DS26</f>
        <v>0</v>
      </c>
      <c r="BT26" s="989" t="n">
        <f aca="false">Посуточная!DT26</f>
        <v>0</v>
      </c>
      <c r="BU26" s="989" t="n">
        <f aca="false">Посуточная!DU26</f>
        <v>0</v>
      </c>
      <c r="BV26" s="976" t="n">
        <f aca="false">Посуточная!DZ26</f>
        <v>0</v>
      </c>
      <c r="BW26" s="976" t="n">
        <f aca="false">Посуточная!EA26</f>
        <v>0</v>
      </c>
      <c r="BX26" s="976" t="n">
        <f aca="false">Посуточная!EB26</f>
        <v>0</v>
      </c>
      <c r="BY26" s="976" t="n">
        <f aca="false">Посуточная!EC26</f>
        <v>0</v>
      </c>
      <c r="BZ26" s="1027" t="n">
        <f aca="false">COUNTIF(BR26:BU26,"&lt;&gt;0")-COUNTIF(BR26:BU26,"")</f>
        <v>-4</v>
      </c>
      <c r="CA26" s="1028" t="n">
        <f aca="false">COUNTIF(BV26:BY26,"&lt;&gt;0")-COUNTIF(BV26:BY26,"")</f>
        <v>0</v>
      </c>
      <c r="CB26" s="979"/>
      <c r="CC26" s="979"/>
      <c r="CD26" s="988" t="n">
        <f aca="false">Посуточная!EO26</f>
        <v>0</v>
      </c>
      <c r="CE26" s="989" t="n">
        <f aca="false">Посуточная!EP26</f>
        <v>0</v>
      </c>
      <c r="CF26" s="989" t="n">
        <f aca="false">Посуточная!EQ26</f>
        <v>0</v>
      </c>
      <c r="CG26" s="989" t="n">
        <f aca="false">Посуточная!ER26</f>
        <v>0</v>
      </c>
      <c r="CH26" s="976" t="n">
        <f aca="false">Посуточная!EZ26</f>
        <v>0</v>
      </c>
      <c r="CI26" s="976" t="n">
        <f aca="false">Посуточная!FA26</f>
        <v>0</v>
      </c>
      <c r="CJ26" s="976" t="n">
        <f aca="false">Посуточная!FB26</f>
        <v>0</v>
      </c>
      <c r="CK26" s="976" t="n">
        <f aca="false">Посуточная!FC26</f>
        <v>0</v>
      </c>
      <c r="CL26" s="1027" t="n">
        <f aca="false">COUNTIF(CD26:CG26,"&lt;&gt;0")-COUNTIF(CD26:CG26,"")</f>
        <v>-4</v>
      </c>
      <c r="CM26" s="1028" t="n">
        <f aca="false">COUNTIF(CH26:CK26,"&lt;&gt;0")-COUNTIF(CH26:CK26,"")</f>
        <v>0</v>
      </c>
      <c r="CN26" s="979"/>
      <c r="CO26" s="979"/>
      <c r="CP26" s="990" t="n">
        <f aca="false">Посуточная!GN26</f>
        <v>0</v>
      </c>
      <c r="CQ26" s="975" t="n">
        <f aca="false">Посуточная!GO26</f>
        <v>0</v>
      </c>
      <c r="CR26" s="975" t="n">
        <f aca="false">Посуточная!GP26</f>
        <v>0</v>
      </c>
      <c r="CS26" s="975" t="n">
        <f aca="false">Посуточная!GQ26</f>
        <v>0</v>
      </c>
      <c r="CT26" s="975" t="n">
        <f aca="false">Посуточная!GR26</f>
        <v>0</v>
      </c>
      <c r="CU26" s="975" t="n">
        <f aca="false">Посуточная!GS26</f>
        <v>0</v>
      </c>
      <c r="CV26" s="975" t="n">
        <f aca="false">Посуточная!GT26</f>
        <v>0</v>
      </c>
      <c r="CW26" s="976" t="n">
        <f aca="false">Посуточная!HP26</f>
        <v>0</v>
      </c>
      <c r="CX26" s="976" t="n">
        <f aca="false">Посуточная!HQ26</f>
        <v>0</v>
      </c>
      <c r="CY26" s="976" t="n">
        <f aca="false">Посуточная!HR26</f>
        <v>0</v>
      </c>
      <c r="CZ26" s="976" t="n">
        <f aca="false">Посуточная!HS26</f>
        <v>0</v>
      </c>
      <c r="DA26" s="976" t="n">
        <f aca="false">Посуточная!HT26</f>
        <v>0</v>
      </c>
      <c r="DB26" s="976" t="n">
        <f aca="false">Посуточная!HU26</f>
        <v>0</v>
      </c>
      <c r="DC26" s="976" t="n">
        <f aca="false">Посуточная!HV26</f>
        <v>0</v>
      </c>
      <c r="DD26" s="1027" t="n">
        <f aca="false">COUNTIF(CP26:CV26,"&lt;&gt;0")-COUNTIF(CP26:CV26,"")</f>
        <v>-7</v>
      </c>
      <c r="DE26" s="1028" t="n">
        <f aca="false">COUNTIF(CW26:DC26,"&lt;&gt;0")-COUNTIF(CW26:DC26,"")</f>
        <v>0</v>
      </c>
      <c r="DF26" s="979"/>
      <c r="DG26" s="979"/>
      <c r="DH26" s="991" t="n">
        <f aca="false">Посуточная!IE26</f>
        <v>0</v>
      </c>
      <c r="DI26" s="992" t="n">
        <f aca="false">Посуточная!IF26</f>
        <v>0</v>
      </c>
      <c r="DJ26" s="992" t="n">
        <f aca="false">Посуточная!IG26</f>
        <v>0</v>
      </c>
      <c r="DK26" s="989" t="n">
        <f aca="false">Посуточная!IH26</f>
        <v>0</v>
      </c>
      <c r="DL26" s="976" t="n">
        <f aca="false">Посуточная!IM26</f>
        <v>0</v>
      </c>
      <c r="DM26" s="993" t="n">
        <f aca="false">Посуточная!IN26</f>
        <v>0</v>
      </c>
      <c r="DN26" s="993" t="n">
        <f aca="false">Посуточная!IO26</f>
        <v>0</v>
      </c>
      <c r="DO26" s="993" t="n">
        <f aca="false">Посуточная!IP26</f>
        <v>0</v>
      </c>
      <c r="DP26" s="1029" t="n">
        <f aca="false">COUNTIF(DH26:DK26,"&lt;&gt;0")-COUNTIF(DH26:DK26,"")</f>
        <v>-4</v>
      </c>
      <c r="DQ26" s="1028" t="n">
        <f aca="false">COUNTIF(DL26:DO26,"&lt;&gt;0")-COUNTIF(DL26:DO26,"")</f>
        <v>0</v>
      </c>
      <c r="DT26" s="1033"/>
      <c r="DU26" s="1034"/>
      <c r="DV26" s="1034"/>
      <c r="DW26" s="1034"/>
      <c r="DX26" s="1034"/>
      <c r="DY26" s="1034"/>
      <c r="DZ26" s="1034"/>
      <c r="EA26" s="976" t="n">
        <f aca="false">Посуточная!KQ26</f>
        <v>0</v>
      </c>
      <c r="EB26" s="976" t="n">
        <f aca="false">Посуточная!KR26</f>
        <v>0</v>
      </c>
      <c r="EC26" s="976" t="n">
        <f aca="false">Посуточная!KS26</f>
        <v>0</v>
      </c>
      <c r="ED26" s="976" t="n">
        <f aca="false">Посуточная!KT26</f>
        <v>0</v>
      </c>
      <c r="EE26" s="976" t="n">
        <f aca="false">Посуточная!KU26</f>
        <v>0</v>
      </c>
      <c r="EF26" s="976" t="n">
        <f aca="false">Посуточная!KV26</f>
        <v>0</v>
      </c>
      <c r="EG26" s="976" t="n">
        <f aca="false">Посуточная!KW26</f>
        <v>0</v>
      </c>
      <c r="EH26" s="1027" t="n">
        <f aca="false">SUBTOTAL(3, DT26:DZ26)</f>
        <v>0</v>
      </c>
      <c r="EI26" s="1028" t="n">
        <f aca="false">COUNTIF(EA26:EG26,"&lt;&gt;0")-COUNTIF(EA26:EG26,"")</f>
        <v>0</v>
      </c>
      <c r="EJ26" s="979"/>
      <c r="EK26" s="979"/>
      <c r="EL26" s="1030" t="n">
        <f aca="false">SUMIF(BR6:EK6,"итого гр.",BR26:EK26)</f>
        <v>0</v>
      </c>
      <c r="EM26" s="1028" t="n">
        <f aca="false">SUMIF(BR6:EK6,"итого фк.",BR26:EK26)</f>
        <v>0</v>
      </c>
      <c r="EN26" s="979"/>
      <c r="EO26" s="979"/>
      <c r="EP26" s="1031"/>
      <c r="EQ26" s="1032"/>
      <c r="ET26" s="1035"/>
      <c r="EU26" s="1036"/>
      <c r="EX26" s="1037"/>
      <c r="EY26" s="1038"/>
      <c r="FB26" s="1033"/>
      <c r="FC26" s="1034"/>
      <c r="FD26" s="1034"/>
      <c r="FE26" s="1034"/>
      <c r="FF26" s="1034"/>
      <c r="FG26" s="1034"/>
      <c r="FH26" s="1034"/>
      <c r="FI26" s="976" t="n">
        <f aca="false">Посуточная!NU26</f>
        <v>0</v>
      </c>
      <c r="FJ26" s="976" t="n">
        <f aca="false">Посуточная!NV26</f>
        <v>0</v>
      </c>
      <c r="FK26" s="976" t="n">
        <f aca="false">Посуточная!NW26</f>
        <v>0</v>
      </c>
      <c r="FL26" s="976" t="n">
        <f aca="false">Посуточная!NX26</f>
        <v>0</v>
      </c>
      <c r="FM26" s="976" t="n">
        <f aca="false">Посуточная!NY26</f>
        <v>0</v>
      </c>
      <c r="FN26" s="976" t="n">
        <f aca="false">Посуточная!NZ26</f>
        <v>0</v>
      </c>
      <c r="FO26" s="976" t="n">
        <f aca="false">Посуточная!OA26</f>
        <v>0</v>
      </c>
      <c r="FP26" s="1027" t="n">
        <f aca="false">COUNTIF(FB26:FH26,"&lt;&gt;0")-COUNTIF(FB26:FH26,"")</f>
        <v>0</v>
      </c>
      <c r="FQ26" s="1028" t="n">
        <f aca="false">COUNTIF(FI26:FO26,"&lt;&gt;0")-COUNTIF(FI26:FO26,"")</f>
        <v>0</v>
      </c>
      <c r="FR26" s="979"/>
      <c r="FS26" s="979"/>
      <c r="FT26" s="1001" t="n">
        <f aca="false">Посуточная!OO26</f>
        <v>0</v>
      </c>
      <c r="FU26" s="1002" t="n">
        <f aca="false">Посуточная!OP26</f>
        <v>0</v>
      </c>
      <c r="FV26" s="1002" t="n">
        <f aca="false">Посуточная!OQ26</f>
        <v>0</v>
      </c>
      <c r="FW26" s="1002" t="n">
        <f aca="false">Посуточная!OR26</f>
        <v>0</v>
      </c>
      <c r="FX26" s="1002" t="n">
        <f aca="false">Посуточная!OS26</f>
        <v>0</v>
      </c>
      <c r="FY26" s="1002" t="n">
        <f aca="false">Посуточная!OT26</f>
        <v>0</v>
      </c>
      <c r="FZ26" s="1003" t="n">
        <f aca="false">Посуточная!OU26</f>
        <v>0</v>
      </c>
      <c r="GA26" s="993" t="n">
        <f aca="false">Посуточная!PP26</f>
        <v>0</v>
      </c>
      <c r="GB26" s="993" t="n">
        <f aca="false">Посуточная!PQ26</f>
        <v>0</v>
      </c>
      <c r="GC26" s="993" t="n">
        <f aca="false">Посуточная!PR26</f>
        <v>0</v>
      </c>
      <c r="GD26" s="993" t="n">
        <f aca="false">Посуточная!PS26</f>
        <v>0</v>
      </c>
      <c r="GE26" s="993" t="n">
        <f aca="false">Посуточная!PT26</f>
        <v>0</v>
      </c>
      <c r="GF26" s="993" t="n">
        <f aca="false">Посуточная!PU26</f>
        <v>0</v>
      </c>
      <c r="GG26" s="993" t="n">
        <f aca="false">Посуточная!PV26</f>
        <v>0</v>
      </c>
      <c r="GH26" s="1027" t="n">
        <f aca="false">COUNTIF(FT26:FZ26,"&lt;&gt;0")-COUNTIF(FT26:FZ26,"")</f>
        <v>-7</v>
      </c>
      <c r="GI26" s="1028" t="n">
        <f aca="false">COUNTIF(GA26:GG26,"&lt;&gt;0")-COUNTIF(GA26:GG26,"")</f>
        <v>0</v>
      </c>
      <c r="GJ26" s="979"/>
      <c r="GK26" s="979"/>
      <c r="GL26" s="1039" t="n">
        <f aca="false">Посуточная!QH26</f>
        <v>0</v>
      </c>
      <c r="GM26" s="1040" t="n">
        <f aca="false">Посуточная!QI26</f>
        <v>0</v>
      </c>
      <c r="GN26" s="1040" t="n">
        <f aca="false">Посуточная!QJ26</f>
        <v>0</v>
      </c>
      <c r="GO26" s="1040" t="n">
        <f aca="false">Посуточная!QK26</f>
        <v>0</v>
      </c>
      <c r="GP26" s="1040" t="n">
        <f aca="false">Посуточная!QL26</f>
        <v>0</v>
      </c>
      <c r="GQ26" s="1040" t="n">
        <f aca="false">Посуточная!QM26</f>
        <v>0</v>
      </c>
      <c r="GR26" s="1040" t="n">
        <f aca="false">Посуточная!QN26</f>
        <v>0</v>
      </c>
      <c r="GS26" s="1006" t="n">
        <f aca="false">Посуточная!QV26</f>
        <v>0</v>
      </c>
      <c r="GT26" s="1006" t="n">
        <f aca="false">Посуточная!QW26</f>
        <v>0</v>
      </c>
      <c r="GU26" s="1006" t="n">
        <f aca="false">Посуточная!QX26</f>
        <v>0</v>
      </c>
      <c r="GV26" s="1006" t="n">
        <f aca="false">Посуточная!QY26</f>
        <v>0</v>
      </c>
      <c r="GW26" s="1006" t="n">
        <f aca="false">Посуточная!QZ26</f>
        <v>0</v>
      </c>
      <c r="GX26" s="1006" t="n">
        <f aca="false">Посуточная!RA26</f>
        <v>0</v>
      </c>
      <c r="GY26" s="1006" t="n">
        <f aca="false">Посуточная!RB26</f>
        <v>0</v>
      </c>
      <c r="GZ26" s="1027" t="n">
        <f aca="false">COUNTIF(GL26:GR26,"&lt;&gt;0")-COUNTIF(GL26:GR26,"")</f>
        <v>-7</v>
      </c>
      <c r="HA26" s="1028" t="n">
        <f aca="false">COUNTIF(GS26:GY26,"&lt;&gt;0")-COUNTIF(GS26:GY26,"")</f>
        <v>0</v>
      </c>
      <c r="HB26" s="979"/>
      <c r="HC26" s="979"/>
      <c r="HD26" s="1041" t="n">
        <f aca="false">Посуточная!RN26</f>
        <v>0</v>
      </c>
      <c r="HE26" s="1042" t="n">
        <f aca="false">Посуточная!RO26</f>
        <v>0</v>
      </c>
      <c r="HF26" s="1042" t="n">
        <f aca="false">Посуточная!RP26</f>
        <v>0</v>
      </c>
      <c r="HG26" s="1042" t="n">
        <f aca="false">Посуточная!RQ26</f>
        <v>0</v>
      </c>
      <c r="HH26" s="1042" t="n">
        <f aca="false">Посуточная!RR26</f>
        <v>0</v>
      </c>
      <c r="HI26" s="1042" t="n">
        <f aca="false">Посуточная!RS26</f>
        <v>0</v>
      </c>
      <c r="HJ26" s="1042" t="n">
        <f aca="false">Посуточная!RT26</f>
        <v>0</v>
      </c>
      <c r="HK26" s="993" t="n">
        <f aca="false">Посуточная!SB26</f>
        <v>0</v>
      </c>
      <c r="HL26" s="993" t="n">
        <f aca="false">Посуточная!SC26</f>
        <v>0</v>
      </c>
      <c r="HM26" s="993" t="n">
        <f aca="false">Посуточная!SD26</f>
        <v>0</v>
      </c>
      <c r="HN26" s="993" t="n">
        <f aca="false">Посуточная!SE26</f>
        <v>0</v>
      </c>
      <c r="HO26" s="993" t="n">
        <f aca="false">Посуточная!SF26</f>
        <v>0</v>
      </c>
      <c r="HP26" s="993" t="n">
        <f aca="false">Посуточная!SG26</f>
        <v>0</v>
      </c>
      <c r="HQ26" s="993" t="n">
        <f aca="false">Посуточная!SH26</f>
        <v>0</v>
      </c>
      <c r="HR26" s="1027" t="n">
        <f aca="false">COUNTIF(HD26:HJ26,"&lt;&gt;0")-COUNTIF(HD26:HJ26,"")</f>
        <v>-7</v>
      </c>
      <c r="HS26" s="1028" t="n">
        <f aca="false">COUNTIF(HK26:HQ26,"&lt;&gt;0")-COUNTIF(HK26:HQ26,"")</f>
        <v>0</v>
      </c>
      <c r="HT26" s="979"/>
      <c r="HU26" s="979"/>
      <c r="HV26" s="1030" t="n">
        <f aca="false">SUMIF(FB12:HU12,"итого гр.",FB26:HU26)</f>
        <v>0</v>
      </c>
      <c r="HW26" s="1028" t="n">
        <f aca="false">SUMIF(FB6:HU6,"итого фк.",FB26:HU26)</f>
        <v>0</v>
      </c>
      <c r="HX26" s="979"/>
      <c r="HY26" s="979"/>
      <c r="HZ26" s="1031"/>
      <c r="IA26" s="1032"/>
      <c r="IB26" s="979"/>
      <c r="IC26" s="979"/>
      <c r="ID26" s="1001" t="n">
        <f aca="false">Посуточная!SY26</f>
        <v>0</v>
      </c>
      <c r="IE26" s="1002" t="n">
        <f aca="false">Посуточная!SZ26</f>
        <v>0</v>
      </c>
      <c r="IF26" s="1002" t="n">
        <f aca="false">Посуточная!TA26</f>
        <v>0</v>
      </c>
      <c r="IG26" s="1002" t="n">
        <f aca="false">Посуточная!TB26</f>
        <v>0</v>
      </c>
      <c r="IH26" s="993" t="n">
        <f aca="false">Посуточная!TG26</f>
        <v>0</v>
      </c>
      <c r="II26" s="993" t="n">
        <f aca="false">Посуточная!TH26</f>
        <v>0</v>
      </c>
      <c r="IJ26" s="993" t="n">
        <f aca="false">Посуточная!TI26</f>
        <v>0</v>
      </c>
      <c r="IK26" s="993" t="n">
        <f aca="false">Посуточная!TJ26</f>
        <v>0</v>
      </c>
      <c r="IL26" s="1027"/>
      <c r="IM26" s="1028"/>
      <c r="IP26" s="1043"/>
      <c r="IQ26" s="1044"/>
      <c r="IT26" s="1043"/>
      <c r="IU26" s="1045"/>
      <c r="IV26" s="1046"/>
      <c r="IW26" s="1046"/>
      <c r="IX26" s="1045"/>
      <c r="IY26" s="1045"/>
      <c r="IZ26" s="1046"/>
      <c r="JA26" s="1046"/>
      <c r="JB26" s="1045"/>
      <c r="JC26" s="1045"/>
      <c r="JD26" s="1046"/>
      <c r="JE26" s="1046"/>
      <c r="JF26" s="1047" t="n">
        <f aca="false">SUMIF(IP6:JE6,"итого гр.",IP26:JE26)</f>
        <v>0</v>
      </c>
      <c r="JG26" s="1038" t="n">
        <f aca="false">SUMIF($IP$6:$JE$6,"итого фк.",IP26:JE26)</f>
        <v>0</v>
      </c>
      <c r="JH26" s="1018"/>
      <c r="JJ26" s="1037"/>
      <c r="JK26" s="1038"/>
      <c r="JN26" s="1037"/>
      <c r="JO26" s="1038"/>
      <c r="JR26" s="1043"/>
      <c r="JS26" s="1044"/>
      <c r="JV26" s="1037"/>
      <c r="JW26" s="1038"/>
      <c r="JZ26" s="1047"/>
      <c r="KA26" s="1047"/>
      <c r="KD26" s="1047"/>
      <c r="KE26" s="1047"/>
      <c r="KH26" s="1123"/>
      <c r="KI26" s="1021"/>
      <c r="KJ26" s="1025"/>
      <c r="KL26" s="1047"/>
      <c r="KM26" s="1047"/>
      <c r="KN26" s="1048"/>
      <c r="KO26" s="1123"/>
      <c r="KP26" s="1023"/>
      <c r="KQ26" s="1024"/>
      <c r="KT26" s="1025" t="n">
        <v>20</v>
      </c>
      <c r="KU26" s="924" t="n">
        <v>31.893</v>
      </c>
      <c r="KV26" s="924"/>
      <c r="KX26" s="921" t="n">
        <v>20</v>
      </c>
      <c r="KY26" s="924" t="n">
        <v>7197.332</v>
      </c>
      <c r="LA26" s="1026" t="n">
        <f aca="false">JW66</f>
        <v>258.953</v>
      </c>
      <c r="LB26" s="1026"/>
      <c r="LC26" s="1026" t="n">
        <f aca="false">FA66</f>
        <v>60.549</v>
      </c>
      <c r="LG26" s="924" t="n">
        <f aca="false">IF(R26="",0,R26+LG23)</f>
        <v>0</v>
      </c>
      <c r="LH26" s="924" t="n">
        <f aca="false">IF(S26="",0,S26+LH23)</f>
        <v>0</v>
      </c>
      <c r="LI26" s="924" t="n">
        <f aca="false">IF(AJ26="",0,AJ26+LI23)</f>
        <v>0</v>
      </c>
      <c r="LJ26" s="924" t="n">
        <f aca="false">IF(AK26="",0,AK26+LJ23)</f>
        <v>0</v>
      </c>
      <c r="LK26" s="924" t="n">
        <f aca="false">IF(AV26="",0,AV26+LK23)</f>
        <v>0</v>
      </c>
      <c r="LL26" s="924" t="n">
        <f aca="false">IF(AW26="",0,AW26+LL23)</f>
        <v>0</v>
      </c>
      <c r="LM26" s="924" t="n">
        <f aca="false">IF(BH26="",0,BH26+LM23)</f>
        <v>0</v>
      </c>
      <c r="LN26" s="924" t="n">
        <f aca="false">IF(BI26="",0,BI26+LN23)</f>
        <v>0</v>
      </c>
      <c r="LO26" s="924" t="n">
        <f aca="false">IF(CB26="",0,CB26+LO23)</f>
        <v>0</v>
      </c>
      <c r="LP26" s="924" t="n">
        <f aca="false">IF(CC26="",0,CC26+LP23)</f>
        <v>0</v>
      </c>
      <c r="LQ26" s="924" t="n">
        <f aca="false">IF(CN26="",0,CN26+LQ23)</f>
        <v>0</v>
      </c>
      <c r="LR26" s="924" t="n">
        <f aca="false">IF(CO26="",0,CO26+LR23)</f>
        <v>0</v>
      </c>
      <c r="LS26" s="924" t="n">
        <f aca="false">IF(DR26="",0,DR26+LS23)</f>
        <v>0</v>
      </c>
      <c r="LT26" s="924" t="n">
        <f aca="false">IF(DS26="",0,DS26+LT23)</f>
        <v>0</v>
      </c>
      <c r="LU26" s="924" t="n">
        <f aca="false">IF(DF26="",0,DF26+LU23)</f>
        <v>0</v>
      </c>
      <c r="LV26" s="924" t="n">
        <f aca="false">IF(DG26="",0,DG26+LV23)</f>
        <v>0</v>
      </c>
      <c r="LW26" s="924" t="n">
        <f aca="false">IF(HT26="",0,HT26+LW23)</f>
        <v>0</v>
      </c>
      <c r="LX26" s="924" t="n">
        <f aca="false">IF(HU26="",0,HU26+LX23)</f>
        <v>0</v>
      </c>
      <c r="LY26" s="924" t="n">
        <f aca="false">IF(JN26="",0,JN26)</f>
        <v>0</v>
      </c>
      <c r="LZ26" s="924" t="n">
        <f aca="false">IF(JO26="",0,JO26)</f>
        <v>0</v>
      </c>
      <c r="MA26" s="924" t="n">
        <f aca="false">IF(EV26="",0,EV26+MA23)</f>
        <v>0</v>
      </c>
      <c r="MB26" s="924" t="n">
        <f aca="false">IF(EW26="",0,EW26+MB23)</f>
        <v>0</v>
      </c>
      <c r="MC26" s="924" t="n">
        <f aca="false">IF(JJ26="",0,JJ26+MC23)</f>
        <v>0</v>
      </c>
      <c r="MD26" s="924" t="n">
        <f aca="false">IF(JK26="",0,JK26+MD23)</f>
        <v>0</v>
      </c>
      <c r="ME26" s="924" t="n">
        <f aca="false">IF(KO26="",0,KO26+ME23)</f>
        <v>0</v>
      </c>
      <c r="MF26" s="924" t="n">
        <f aca="false">IF(KP26="",0,KP26+MF23)</f>
        <v>0</v>
      </c>
      <c r="MG26" s="924" t="n">
        <f aca="false">IFERROR(ME26/$A24,0)</f>
        <v>0</v>
      </c>
      <c r="MH26" s="924" t="n">
        <f aca="false">IFERROR(MF26/$A24,0)</f>
        <v>0</v>
      </c>
      <c r="MI26" s="924" t="n">
        <f aca="false">IF(JT26="",0,JT26+MI23)</f>
        <v>0</v>
      </c>
      <c r="MJ26" s="924" t="n">
        <f aca="false">IF(JU26="",0,JU26+MJ23)</f>
        <v>0</v>
      </c>
      <c r="MK26" s="924" t="n">
        <f aca="false">IF(LG26&gt;0,0,P26+MK23)</f>
        <v>-42</v>
      </c>
      <c r="ML26" s="924" t="n">
        <f aca="false">IF(LH26&gt;0,0,Q26+ML23)</f>
        <v>0</v>
      </c>
      <c r="MM26" s="924" t="n">
        <f aca="false">IF(LI26&gt;0,0,AH26+MM23)</f>
        <v>-49</v>
      </c>
      <c r="MN26" s="924" t="n">
        <f aca="false">IF(LJ26&gt;0,0,AI26+MN23)</f>
        <v>0</v>
      </c>
      <c r="MO26" s="924" t="n">
        <f aca="false">IF(LK26&gt;0,0,AT26+MO23)</f>
        <v>-28</v>
      </c>
      <c r="MP26" s="924" t="n">
        <f aca="false">IF(LL26&gt;0,0,AU26+MP23)</f>
        <v>0</v>
      </c>
      <c r="MQ26" s="924" t="n">
        <f aca="false">IF(LM26&gt;0,0,BF26+MQ23)</f>
        <v>-24</v>
      </c>
      <c r="MR26" s="924" t="n">
        <f aca="false">IF(LN26&gt;0,0,BG26+MR23)</f>
        <v>0</v>
      </c>
      <c r="MS26" s="924" t="n">
        <f aca="false">IF(LO26&gt;0,0,BZ26+MS23)</f>
        <v>-24</v>
      </c>
      <c r="MT26" s="924" t="n">
        <f aca="false">IF(LP26&gt;0,0,CA26+MT23)</f>
        <v>0</v>
      </c>
      <c r="MU26" s="924" t="n">
        <f aca="false">IF(LQ26&gt;0,0,CL26+MU23)</f>
        <v>-24</v>
      </c>
      <c r="MV26" s="924" t="n">
        <f aca="false">IF(LR26&gt;0,0,CM26+MV23)</f>
        <v>0</v>
      </c>
      <c r="MW26" s="924" t="n">
        <f aca="false">IF(LS26&gt;0,0,DP26+MW23)</f>
        <v>-28</v>
      </c>
      <c r="MX26" s="924" t="n">
        <f aca="false">IF(LT26&gt;0,0,DQ26+MX23)</f>
        <v>0</v>
      </c>
      <c r="MY26" s="924" t="n">
        <f aca="false">IF(LU26&gt;0,0,DD26+MY23)</f>
        <v>-42</v>
      </c>
      <c r="MZ26" s="924" t="n">
        <f aca="false">IFERROR(IF(LV26&gt;0,0,DE26+MZ23),0)</f>
        <v>0</v>
      </c>
      <c r="NA26" s="924" t="n">
        <f aca="false">IF(LW26&gt;0,0,HR26+NA23)</f>
        <v>-35</v>
      </c>
      <c r="NB26" s="924" t="n">
        <f aca="false">IFERROR(IF(LX26&gt;0,0,HS26+NB23),0)</f>
        <v>1</v>
      </c>
      <c r="NC26" s="924"/>
      <c r="ND26" s="924"/>
      <c r="NE26" s="924"/>
    </row>
    <row r="27" customFormat="false" ht="15" hidden="false" customHeight="false" outlineLevel="0" collapsed="false">
      <c r="A27" s="1092"/>
      <c r="B27" s="1049" t="n">
        <f aca="false">Посуточная!J27</f>
        <v>0</v>
      </c>
      <c r="C27" s="1050" t="n">
        <f aca="false">Посуточная!K27</f>
        <v>0</v>
      </c>
      <c r="D27" s="1050" t="n">
        <f aca="false">Посуточная!L27</f>
        <v>0</v>
      </c>
      <c r="E27" s="1050" t="n">
        <f aca="false">Посуточная!M27</f>
        <v>0</v>
      </c>
      <c r="F27" s="1050" t="n">
        <f aca="false">Посуточная!N27</f>
        <v>0</v>
      </c>
      <c r="G27" s="1050" t="n">
        <f aca="false">Посуточная!O27</f>
        <v>0</v>
      </c>
      <c r="H27" s="1050" t="n">
        <f aca="false">Посуточная!P27</f>
        <v>0</v>
      </c>
      <c r="I27" s="1051" t="n">
        <f aca="false">Посуточная!AA27</f>
        <v>0</v>
      </c>
      <c r="J27" s="1051" t="n">
        <f aca="false">Посуточная!AB27</f>
        <v>0</v>
      </c>
      <c r="K27" s="1051" t="n">
        <f aca="false">Посуточная!AC27</f>
        <v>0</v>
      </c>
      <c r="L27" s="1051" t="n">
        <f aca="false">Посуточная!AD27</f>
        <v>0</v>
      </c>
      <c r="M27" s="1051" t="n">
        <f aca="false">Посуточная!AE27</f>
        <v>0</v>
      </c>
      <c r="N27" s="1051" t="n">
        <f aca="false">Посуточная!AF27</f>
        <v>0</v>
      </c>
      <c r="O27" s="1051" t="n">
        <f aca="false">Посуточная!AG27</f>
        <v>0</v>
      </c>
      <c r="P27" s="1052" t="n">
        <f aca="false">SUBTOTAL(9, B27:H27)</f>
        <v>0</v>
      </c>
      <c r="Q27" s="1053" t="n">
        <f aca="false">SUBTOTAL(9, I27:O27)</f>
        <v>0</v>
      </c>
      <c r="R27" s="979" t="n">
        <f aca="false">SUM(P27,R24)</f>
        <v>0</v>
      </c>
      <c r="S27" s="979" t="n">
        <f aca="false">SUM(Q27,S24)</f>
        <v>0</v>
      </c>
      <c r="T27" s="1054" t="n">
        <f aca="false">Посуточная!AS27</f>
        <v>0</v>
      </c>
      <c r="U27" s="1050" t="n">
        <f aca="false">Посуточная!AT27</f>
        <v>0</v>
      </c>
      <c r="V27" s="1050" t="n">
        <f aca="false">Посуточная!AU27</f>
        <v>0</v>
      </c>
      <c r="W27" s="1050" t="n">
        <f aca="false">Посуточная!AV27</f>
        <v>0</v>
      </c>
      <c r="X27" s="1050" t="n">
        <f aca="false">Посуточная!AW27</f>
        <v>0</v>
      </c>
      <c r="Y27" s="1050" t="n">
        <f aca="false">Посуточная!AX27</f>
        <v>0</v>
      </c>
      <c r="Z27" s="1050" t="n">
        <f aca="false">Посуточная!AY27</f>
        <v>0</v>
      </c>
      <c r="AA27" s="1051" t="n">
        <f aca="false">Посуточная!BG27</f>
        <v>0</v>
      </c>
      <c r="AB27" s="1051" t="n">
        <f aca="false">Посуточная!BH27</f>
        <v>0</v>
      </c>
      <c r="AC27" s="1051" t="n">
        <f aca="false">Посуточная!BI27</f>
        <v>0</v>
      </c>
      <c r="AD27" s="1051" t="n">
        <f aca="false">Посуточная!BJ27</f>
        <v>0</v>
      </c>
      <c r="AE27" s="1051" t="n">
        <f aca="false">Посуточная!BK27</f>
        <v>0</v>
      </c>
      <c r="AF27" s="1051" t="n">
        <f aca="false">Посуточная!BL27</f>
        <v>0</v>
      </c>
      <c r="AG27" s="1051" t="n">
        <f aca="false">Посуточная!BM27</f>
        <v>0</v>
      </c>
      <c r="AH27" s="1052" t="n">
        <f aca="false">SUBTOTAL(9, T27:Z27)</f>
        <v>0</v>
      </c>
      <c r="AI27" s="1053" t="n">
        <f aca="false">SUBTOTAL(9, AA27:AG27)</f>
        <v>0</v>
      </c>
      <c r="AJ27" s="979" t="n">
        <f aca="false">SUM(AH27,AJ24)</f>
        <v>0</v>
      </c>
      <c r="AK27" s="1067" t="n">
        <f aca="false">SUM(AI27,AK24)</f>
        <v>0</v>
      </c>
      <c r="AL27" s="1054" t="n">
        <f aca="false">Посуточная!BV27</f>
        <v>0</v>
      </c>
      <c r="AM27" s="1050" t="n">
        <f aca="false">Посуточная!BW27</f>
        <v>0</v>
      </c>
      <c r="AN27" s="1050" t="n">
        <f aca="false">Посуточная!BX27</f>
        <v>0</v>
      </c>
      <c r="AO27" s="1050" t="n">
        <f aca="false">Посуточная!BY27</f>
        <v>0</v>
      </c>
      <c r="AP27" s="1051" t="n">
        <f aca="false">Посуточная!CD27</f>
        <v>0</v>
      </c>
      <c r="AQ27" s="1051" t="n">
        <f aca="false">Посуточная!CE27</f>
        <v>0</v>
      </c>
      <c r="AR27" s="1051" t="n">
        <f aca="false">Посуточная!CF27</f>
        <v>0</v>
      </c>
      <c r="AS27" s="1051" t="n">
        <f aca="false">Посуточная!CG27</f>
        <v>0</v>
      </c>
      <c r="AT27" s="1052" t="n">
        <f aca="false">SUBTOTAL(9, AL27:AO27)</f>
        <v>0</v>
      </c>
      <c r="AU27" s="1053" t="n">
        <f aca="false">SUBTOTAL(9, AP27:AS27)</f>
        <v>0</v>
      </c>
      <c r="AV27" s="979" t="n">
        <f aca="false">SUM(AT27,AV24)</f>
        <v>0</v>
      </c>
      <c r="AW27" s="979" t="n">
        <f aca="false">SUM(AU27,AW24)</f>
        <v>0</v>
      </c>
      <c r="AX27" s="1054" t="n">
        <f aca="false">Посуточная!CP27</f>
        <v>0</v>
      </c>
      <c r="AY27" s="1050" t="n">
        <f aca="false">Посуточная!CQ27</f>
        <v>0</v>
      </c>
      <c r="AZ27" s="1050" t="n">
        <f aca="false">Посуточная!CR27</f>
        <v>0</v>
      </c>
      <c r="BA27" s="1050" t="n">
        <f aca="false">Посуточная!CS27</f>
        <v>0</v>
      </c>
      <c r="BB27" s="1051" t="n">
        <f aca="false">Посуточная!CX27</f>
        <v>0</v>
      </c>
      <c r="BC27" s="1051" t="n">
        <f aca="false">Посуточная!CY27</f>
        <v>0</v>
      </c>
      <c r="BD27" s="1051" t="n">
        <f aca="false">Посуточная!CZ27</f>
        <v>0</v>
      </c>
      <c r="BE27" s="1051" t="n">
        <f aca="false">Посуточная!DA27</f>
        <v>0</v>
      </c>
      <c r="BF27" s="1052" t="n">
        <f aca="false">SUBTOTAL(9, AX27:BA27)</f>
        <v>0</v>
      </c>
      <c r="BG27" s="1053" t="n">
        <f aca="false">SUBTOTAL(9, BB27:BE27)</f>
        <v>0</v>
      </c>
      <c r="BH27" s="979" t="n">
        <f aca="false">SUM(BF27,BH24)</f>
        <v>0</v>
      </c>
      <c r="BI27" s="979" t="n">
        <f aca="false">SUM(BG27,BI24)</f>
        <v>0</v>
      </c>
      <c r="BJ27" s="1056" t="n">
        <f aca="false">SUMIF(B6:BI6,"итого гр.",B27:BI27)</f>
        <v>0</v>
      </c>
      <c r="BK27" s="1053" t="n">
        <f aca="false">SUMIF(B6:BI6,"итого фк.",B27:BI27)</f>
        <v>0</v>
      </c>
      <c r="BL27" s="979" t="n">
        <f aca="false">SUM(BJ27,BL24)</f>
        <v>0</v>
      </c>
      <c r="BM27" s="979" t="n">
        <f aca="false">SUM(BK27,BM24)</f>
        <v>0</v>
      </c>
      <c r="BN27" s="1057" t="n">
        <f aca="false">BL27</f>
        <v>0</v>
      </c>
      <c r="BO27" s="1058" t="n">
        <f aca="false">BM27</f>
        <v>0</v>
      </c>
      <c r="BP27" s="979"/>
      <c r="BQ27" s="979"/>
      <c r="BR27" s="1059" t="n">
        <f aca="false">Посуточная!DR27</f>
        <v>0</v>
      </c>
      <c r="BS27" s="1060" t="n">
        <f aca="false">Посуточная!DS27</f>
        <v>0</v>
      </c>
      <c r="BT27" s="1060" t="n">
        <f aca="false">Посуточная!DT27</f>
        <v>0</v>
      </c>
      <c r="BU27" s="1060" t="n">
        <f aca="false">Посуточная!DU27</f>
        <v>0</v>
      </c>
      <c r="BV27" s="1051" t="n">
        <f aca="false">Посуточная!DZ27</f>
        <v>0</v>
      </c>
      <c r="BW27" s="1051" t="n">
        <f aca="false">Посуточная!EA27</f>
        <v>0</v>
      </c>
      <c r="BX27" s="1051" t="n">
        <f aca="false">Посуточная!EB27</f>
        <v>0</v>
      </c>
      <c r="BY27" s="1051" t="n">
        <f aca="false">Посуточная!EC27</f>
        <v>0</v>
      </c>
      <c r="BZ27" s="1027" t="n">
        <f aca="false">SUBTOTAL(9, BR27:BU27)</f>
        <v>0</v>
      </c>
      <c r="CA27" s="1053" t="n">
        <f aca="false">SUBTOTAL(9, BV27:BY27)</f>
        <v>0</v>
      </c>
      <c r="CB27" s="979" t="n">
        <f aca="false">SUM(BZ27,CB24)</f>
        <v>0</v>
      </c>
      <c r="CC27" s="979" t="n">
        <f aca="false">SUM(CA27,CC24)</f>
        <v>0</v>
      </c>
      <c r="CD27" s="1059" t="n">
        <f aca="false">Посуточная!EO27</f>
        <v>0</v>
      </c>
      <c r="CE27" s="1060" t="n">
        <f aca="false">Посуточная!EP27</f>
        <v>0</v>
      </c>
      <c r="CF27" s="1060" t="n">
        <f aca="false">Посуточная!EQ27</f>
        <v>0</v>
      </c>
      <c r="CG27" s="1060" t="n">
        <f aca="false">Посуточная!ER27</f>
        <v>0</v>
      </c>
      <c r="CH27" s="1051" t="n">
        <f aca="false">Посуточная!EZ27</f>
        <v>0</v>
      </c>
      <c r="CI27" s="1051" t="n">
        <f aca="false">Посуточная!FA27</f>
        <v>0</v>
      </c>
      <c r="CJ27" s="1051" t="n">
        <f aca="false">Посуточная!FB27</f>
        <v>0</v>
      </c>
      <c r="CK27" s="1051" t="n">
        <f aca="false">Посуточная!FC27</f>
        <v>0</v>
      </c>
      <c r="CL27" s="1052" t="n">
        <f aca="false">SUBTOTAL(9, CD27:CG27)</f>
        <v>0</v>
      </c>
      <c r="CM27" s="1053" t="n">
        <f aca="false">SUBTOTAL(9, CH27:CK27)</f>
        <v>0</v>
      </c>
      <c r="CN27" s="979" t="n">
        <f aca="false">SUM(CL27,CN24)</f>
        <v>0</v>
      </c>
      <c r="CO27" s="979" t="n">
        <f aca="false">SUM(CM27,CO24)</f>
        <v>0</v>
      </c>
      <c r="CP27" s="1054" t="n">
        <f aca="false">Посуточная!GN27</f>
        <v>0</v>
      </c>
      <c r="CQ27" s="1050" t="n">
        <f aca="false">Посуточная!GO27</f>
        <v>0</v>
      </c>
      <c r="CR27" s="1050" t="n">
        <f aca="false">Посуточная!GP27</f>
        <v>0</v>
      </c>
      <c r="CS27" s="1050" t="n">
        <f aca="false">Посуточная!GQ27</f>
        <v>0</v>
      </c>
      <c r="CT27" s="1050" t="n">
        <f aca="false">Посуточная!GR27</f>
        <v>0</v>
      </c>
      <c r="CU27" s="1050" t="n">
        <f aca="false">Посуточная!GS27</f>
        <v>0</v>
      </c>
      <c r="CV27" s="1050" t="n">
        <f aca="false">Посуточная!GT27</f>
        <v>0</v>
      </c>
      <c r="CW27" s="1051" t="n">
        <f aca="false">Посуточная!HP27</f>
        <v>0</v>
      </c>
      <c r="CX27" s="1051" t="n">
        <f aca="false">Посуточная!HQ27</f>
        <v>0</v>
      </c>
      <c r="CY27" s="1051" t="n">
        <f aca="false">Посуточная!HR27</f>
        <v>0</v>
      </c>
      <c r="CZ27" s="1051" t="n">
        <f aca="false">Посуточная!HS27</f>
        <v>0</v>
      </c>
      <c r="DA27" s="1051" t="n">
        <f aca="false">Посуточная!HT27</f>
        <v>0</v>
      </c>
      <c r="DB27" s="1051" t="n">
        <f aca="false">Посуточная!HU27</f>
        <v>0</v>
      </c>
      <c r="DC27" s="1051" t="n">
        <f aca="false">Посуточная!HV27</f>
        <v>0</v>
      </c>
      <c r="DD27" s="1052" t="n">
        <f aca="false">SUBTOTAL(9, CP27:CV27)</f>
        <v>0</v>
      </c>
      <c r="DE27" s="1053" t="n">
        <f aca="false">SUBTOTAL(9, CW27:DC27)</f>
        <v>0</v>
      </c>
      <c r="DF27" s="979" t="n">
        <f aca="false">SUM(DD27,DF24)</f>
        <v>0</v>
      </c>
      <c r="DG27" s="979" t="n">
        <f aca="false">SUM(DE27,DG24)</f>
        <v>0</v>
      </c>
      <c r="DH27" s="1061" t="n">
        <f aca="false">Посуточная!IE27</f>
        <v>0</v>
      </c>
      <c r="DI27" s="1062" t="n">
        <f aca="false">Посуточная!IF27</f>
        <v>0</v>
      </c>
      <c r="DJ27" s="1062" t="n">
        <f aca="false">Посуточная!IG27</f>
        <v>0</v>
      </c>
      <c r="DK27" s="1060" t="n">
        <f aca="false">Посуточная!IH27</f>
        <v>0</v>
      </c>
      <c r="DL27" s="1051" t="n">
        <f aca="false">Посуточная!IM27</f>
        <v>0</v>
      </c>
      <c r="DM27" s="1063" t="n">
        <f aca="false">Посуточная!IN27</f>
        <v>0</v>
      </c>
      <c r="DN27" s="1063" t="n">
        <f aca="false">Посуточная!IO27</f>
        <v>0</v>
      </c>
      <c r="DO27" s="1063" t="n">
        <f aca="false">Посуточная!IP27</f>
        <v>0</v>
      </c>
      <c r="DP27" s="1055" t="n">
        <f aca="false">SUBTOTAL(9, DH27:DK27)</f>
        <v>0</v>
      </c>
      <c r="DQ27" s="1053" t="n">
        <f aca="false">SUBTOTAL(9, DL27:DO27)</f>
        <v>0</v>
      </c>
      <c r="DR27" s="921" t="n">
        <f aca="false">SUM(DP27,DR24)</f>
        <v>0</v>
      </c>
      <c r="DS27" s="921" t="n">
        <f aca="false">SUM(DQ27,DS24)</f>
        <v>0</v>
      </c>
      <c r="DT27" s="1065"/>
      <c r="DU27" s="1066"/>
      <c r="DV27" s="1066"/>
      <c r="DW27" s="1066"/>
      <c r="DX27" s="1066"/>
      <c r="DY27" s="1066"/>
      <c r="DZ27" s="1066"/>
      <c r="EA27" s="1051" t="n">
        <f aca="false">Посуточная!KQ27</f>
        <v>0</v>
      </c>
      <c r="EB27" s="1051" t="n">
        <f aca="false">Посуточная!KR27</f>
        <v>0</v>
      </c>
      <c r="EC27" s="1051" t="n">
        <f aca="false">Посуточная!KS27</f>
        <v>0</v>
      </c>
      <c r="ED27" s="1051" t="n">
        <f aca="false">Посуточная!KT27</f>
        <v>0</v>
      </c>
      <c r="EE27" s="1051" t="n">
        <f aca="false">Посуточная!KU27</f>
        <v>0</v>
      </c>
      <c r="EF27" s="1051" t="n">
        <f aca="false">Посуточная!KV27</f>
        <v>0</v>
      </c>
      <c r="EG27" s="1051" t="n">
        <f aca="false">Посуточная!KW27</f>
        <v>0</v>
      </c>
      <c r="EH27" s="1052" t="n">
        <f aca="false">SUBTOTAL(9, DT27:DZ27)</f>
        <v>0</v>
      </c>
      <c r="EI27" s="1124" t="n">
        <f aca="false">SUBTOTAL(9, EA27:EG27)</f>
        <v>0</v>
      </c>
      <c r="EJ27" s="979" t="n">
        <f aca="false">SUM(EH27,EJ24)</f>
        <v>0</v>
      </c>
      <c r="EK27" s="1067" t="n">
        <f aca="false">SUM(EI27,EK24)</f>
        <v>28.865</v>
      </c>
      <c r="EL27" s="1056" t="n">
        <f aca="false">SUMIF(BR6:EK6,"итого гр.",BR27:EK27)</f>
        <v>0</v>
      </c>
      <c r="EM27" s="1053" t="n">
        <f aca="false">SUMIF(BR6:EK6,"итого фк.",BR27:EK27)</f>
        <v>0</v>
      </c>
      <c r="EN27" s="979" t="n">
        <f aca="false">SUM(EL27,EN24)</f>
        <v>0</v>
      </c>
      <c r="EO27" s="1067" t="n">
        <f aca="false">SUM(EM27,EO24)</f>
        <v>28.865</v>
      </c>
      <c r="EP27" s="1057" t="n">
        <f aca="false">EN27</f>
        <v>0</v>
      </c>
      <c r="EQ27" s="1058" t="n">
        <f aca="false">EO27</f>
        <v>28.865</v>
      </c>
      <c r="ES27" s="1068"/>
      <c r="ET27" s="1069" t="n">
        <v>116</v>
      </c>
      <c r="EU27" s="1070"/>
      <c r="EV27" s="921" t="n">
        <f aca="false">ET27</f>
        <v>116</v>
      </c>
      <c r="EW27" s="921" t="n">
        <f aca="false">EU27</f>
        <v>0</v>
      </c>
      <c r="EX27" s="1071" t="n">
        <f aca="false">SUM(BJ27,EL27,ET27)</f>
        <v>116</v>
      </c>
      <c r="EY27" s="1072" t="n">
        <f aca="false">SUM(BK27,EM27,EU27)</f>
        <v>0</v>
      </c>
      <c r="EZ27" s="921" t="n">
        <f aca="false">SUM(BL27,EN27,EV27)</f>
        <v>116</v>
      </c>
      <c r="FA27" s="921" t="n">
        <f aca="false">SUM(BM27,EO27,EW27)</f>
        <v>28.865</v>
      </c>
      <c r="FB27" s="1065"/>
      <c r="FC27" s="1066"/>
      <c r="FD27" s="1066"/>
      <c r="FE27" s="1066"/>
      <c r="FF27" s="1066"/>
      <c r="FG27" s="1066"/>
      <c r="FH27" s="1066"/>
      <c r="FI27" s="1051" t="n">
        <f aca="false">Посуточная!NU27</f>
        <v>0</v>
      </c>
      <c r="FJ27" s="1051" t="n">
        <f aca="false">Посуточная!NV27</f>
        <v>0</v>
      </c>
      <c r="FK27" s="1051" t="n">
        <f aca="false">Посуточная!NW27</f>
        <v>0</v>
      </c>
      <c r="FL27" s="1051" t="n">
        <f aca="false">Посуточная!NX27</f>
        <v>0</v>
      </c>
      <c r="FM27" s="1051" t="n">
        <f aca="false">Посуточная!NY27</f>
        <v>0</v>
      </c>
      <c r="FN27" s="1051" t="n">
        <f aca="false">Посуточная!NZ27</f>
        <v>0</v>
      </c>
      <c r="FO27" s="1051" t="n">
        <f aca="false">Посуточная!OA27</f>
        <v>0</v>
      </c>
      <c r="FP27" s="1052" t="n">
        <f aca="false">SUBTOTAL(9, FB27:FH27)</f>
        <v>0</v>
      </c>
      <c r="FQ27" s="1053" t="n">
        <f aca="false">SUBTOTAL(9, FI27:FO27)</f>
        <v>0</v>
      </c>
      <c r="FR27" s="979" t="n">
        <f aca="false">SUM(FP27,FR24)</f>
        <v>38.6</v>
      </c>
      <c r="FS27" s="979" t="n">
        <f aca="false">SUM(FQ27,FS24)</f>
        <v>8.888</v>
      </c>
      <c r="FT27" s="1073" t="n">
        <f aca="false">Посуточная!OO27</f>
        <v>0</v>
      </c>
      <c r="FU27" s="1074" t="n">
        <f aca="false">Посуточная!OP27</f>
        <v>0</v>
      </c>
      <c r="FV27" s="1074" t="n">
        <f aca="false">Посуточная!OQ27</f>
        <v>0</v>
      </c>
      <c r="FW27" s="1074" t="n">
        <f aca="false">Посуточная!OR27</f>
        <v>0</v>
      </c>
      <c r="FX27" s="1074" t="n">
        <f aca="false">Посуточная!OS27</f>
        <v>0</v>
      </c>
      <c r="FY27" s="1074" t="n">
        <f aca="false">Посуточная!OT27</f>
        <v>0</v>
      </c>
      <c r="FZ27" s="1075" t="n">
        <f aca="false">Посуточная!OU27</f>
        <v>0</v>
      </c>
      <c r="GA27" s="1063" t="n">
        <f aca="false">Посуточная!PP27</f>
        <v>0</v>
      </c>
      <c r="GB27" s="1063" t="n">
        <f aca="false">Посуточная!PQ27</f>
        <v>0</v>
      </c>
      <c r="GC27" s="1063" t="n">
        <f aca="false">Посуточная!PR27</f>
        <v>0</v>
      </c>
      <c r="GD27" s="1063" t="n">
        <f aca="false">Посуточная!PS27</f>
        <v>0</v>
      </c>
      <c r="GE27" s="1063" t="n">
        <f aca="false">Посуточная!PT27</f>
        <v>0</v>
      </c>
      <c r="GF27" s="1063" t="n">
        <f aca="false">Посуточная!PU27</f>
        <v>0</v>
      </c>
      <c r="GG27" s="1063" t="n">
        <f aca="false">Посуточная!PV27</f>
        <v>0</v>
      </c>
      <c r="GH27" s="1052" t="n">
        <f aca="false">SUBTOTAL(9, FT27:FZ27)</f>
        <v>0</v>
      </c>
      <c r="GI27" s="1053" t="n">
        <f aca="false">SUBTOTAL(9, GA27:GG27)</f>
        <v>0</v>
      </c>
      <c r="GJ27" s="979" t="n">
        <f aca="false">SUM(GH27,GJ24)</f>
        <v>0</v>
      </c>
      <c r="GK27" s="979" t="n">
        <f aca="false">SUM(GI27,GK24)</f>
        <v>0</v>
      </c>
      <c r="GL27" s="1076" t="n">
        <f aca="false">Посуточная!QH27</f>
        <v>0</v>
      </c>
      <c r="GM27" s="1077" t="n">
        <f aca="false">Посуточная!QI27</f>
        <v>0</v>
      </c>
      <c r="GN27" s="1077" t="n">
        <f aca="false">Посуточная!QJ27</f>
        <v>0</v>
      </c>
      <c r="GO27" s="1077" t="n">
        <f aca="false">Посуточная!QK27</f>
        <v>0</v>
      </c>
      <c r="GP27" s="1077" t="n">
        <f aca="false">Посуточная!QL27</f>
        <v>0</v>
      </c>
      <c r="GQ27" s="1077" t="n">
        <f aca="false">Посуточная!QM27</f>
        <v>0</v>
      </c>
      <c r="GR27" s="1077" t="n">
        <f aca="false">Посуточная!QN27</f>
        <v>0</v>
      </c>
      <c r="GS27" s="1078" t="n">
        <f aca="false">Посуточная!QV27</f>
        <v>0</v>
      </c>
      <c r="GT27" s="1078" t="n">
        <f aca="false">Посуточная!QW27</f>
        <v>0</v>
      </c>
      <c r="GU27" s="1078" t="n">
        <f aca="false">Посуточная!QX27</f>
        <v>0</v>
      </c>
      <c r="GV27" s="1078" t="n">
        <f aca="false">Посуточная!QY27</f>
        <v>0</v>
      </c>
      <c r="GW27" s="1078" t="n">
        <f aca="false">Посуточная!QZ27</f>
        <v>0</v>
      </c>
      <c r="GX27" s="1078" t="n">
        <f aca="false">Посуточная!RA27</f>
        <v>0</v>
      </c>
      <c r="GY27" s="1078" t="n">
        <f aca="false">Посуточная!RB27</f>
        <v>0</v>
      </c>
      <c r="GZ27" s="1052" t="n">
        <f aca="false">SUBTOTAL(9, GL27:GR27)</f>
        <v>0</v>
      </c>
      <c r="HA27" s="1053" t="n">
        <f aca="false">SUBTOTAL(9, GS27:GY27)</f>
        <v>0</v>
      </c>
      <c r="HB27" s="979" t="n">
        <f aca="false">SUM(GZ27,HB24)</f>
        <v>0</v>
      </c>
      <c r="HC27" s="979" t="n">
        <f aca="false">SUM(HA27,HC24)</f>
        <v>0</v>
      </c>
      <c r="HD27" s="1079" t="n">
        <f aca="false">Посуточная!RN27</f>
        <v>0</v>
      </c>
      <c r="HE27" s="1080" t="n">
        <f aca="false">Посуточная!RO27</f>
        <v>0</v>
      </c>
      <c r="HF27" s="1080" t="n">
        <f aca="false">Посуточная!RP27</f>
        <v>0</v>
      </c>
      <c r="HG27" s="1080" t="n">
        <f aca="false">Посуточная!RQ27</f>
        <v>0</v>
      </c>
      <c r="HH27" s="1080" t="n">
        <f aca="false">Посуточная!RR27</f>
        <v>0</v>
      </c>
      <c r="HI27" s="1080" t="n">
        <f aca="false">Посуточная!RS27</f>
        <v>0</v>
      </c>
      <c r="HJ27" s="1080" t="n">
        <f aca="false">Посуточная!RT27</f>
        <v>0</v>
      </c>
      <c r="HK27" s="1063" t="n">
        <f aca="false">Посуточная!SB27</f>
        <v>0</v>
      </c>
      <c r="HL27" s="1063" t="n">
        <f aca="false">Посуточная!SC27</f>
        <v>0</v>
      </c>
      <c r="HM27" s="1063" t="n">
        <f aca="false">Посуточная!SD27</f>
        <v>0</v>
      </c>
      <c r="HN27" s="1063" t="n">
        <f aca="false">Посуточная!SE27</f>
        <v>0</v>
      </c>
      <c r="HO27" s="1063" t="n">
        <f aca="false">Посуточная!SF27</f>
        <v>0</v>
      </c>
      <c r="HP27" s="1063" t="n">
        <f aca="false">Посуточная!SG27</f>
        <v>0</v>
      </c>
      <c r="HQ27" s="1063" t="n">
        <f aca="false">Посуточная!SH27</f>
        <v>0</v>
      </c>
      <c r="HR27" s="1052" t="n">
        <f aca="false">SUBTOTAL(9, HD27:HJ27)</f>
        <v>0</v>
      </c>
      <c r="HS27" s="1053" t="n">
        <f aca="false">SUBTOTAL(9, HK27:HQ27)</f>
        <v>0</v>
      </c>
      <c r="HT27" s="979" t="n">
        <f aca="false">SUM(HR27,HT24)</f>
        <v>0</v>
      </c>
      <c r="HU27" s="979" t="n">
        <f aca="false">SUM(HS27,HU24)</f>
        <v>28.865</v>
      </c>
      <c r="HV27" s="1056" t="n">
        <f aca="false">SUMIF(FB6:HU6,"итого гр.",FB27:HU27)</f>
        <v>0</v>
      </c>
      <c r="HW27" s="1053" t="n">
        <f aca="false">SUMIF(FB6:HU6,"итого фк.",FB27:HU27)</f>
        <v>0</v>
      </c>
      <c r="HX27" s="979" t="n">
        <f aca="false">SUM(HV27,HX24)</f>
        <v>38.6</v>
      </c>
      <c r="HY27" s="979" t="n">
        <f aca="false">SUM(HW27,HY24)</f>
        <v>37.753</v>
      </c>
      <c r="HZ27" s="1057" t="n">
        <f aca="false">HX27</f>
        <v>38.6</v>
      </c>
      <c r="IA27" s="1058" t="n">
        <f aca="false">HY27</f>
        <v>37.753</v>
      </c>
      <c r="IB27" s="979"/>
      <c r="IC27" s="1081"/>
      <c r="ID27" s="1073" t="n">
        <f aca="false">Посуточная!SY27</f>
        <v>0</v>
      </c>
      <c r="IE27" s="1074" t="n">
        <f aca="false">Посуточная!SZ27</f>
        <v>0</v>
      </c>
      <c r="IF27" s="1074" t="n">
        <f aca="false">Посуточная!TA27</f>
        <v>0</v>
      </c>
      <c r="IG27" s="1074" t="n">
        <f aca="false">Посуточная!TB27</f>
        <v>0</v>
      </c>
      <c r="IH27" s="1063" t="n">
        <f aca="false">Посуточная!TG27</f>
        <v>0</v>
      </c>
      <c r="II27" s="1063" t="n">
        <f aca="false">Посуточная!TH27</f>
        <v>0</v>
      </c>
      <c r="IJ27" s="1063" t="n">
        <f aca="false">Посуточная!TI27</f>
        <v>0</v>
      </c>
      <c r="IK27" s="1063" t="n">
        <f aca="false">Посуточная!TJ27</f>
        <v>0</v>
      </c>
      <c r="IL27" s="1052" t="n">
        <f aca="false">SUBTOTAL(9, ID27:IG27)</f>
        <v>0</v>
      </c>
      <c r="IM27" s="1053" t="n">
        <f aca="false">SUBTOTAL(9, IH27:IK27)</f>
        <v>0</v>
      </c>
      <c r="IN27" s="1064" t="n">
        <f aca="false">IN24+IL27</f>
        <v>0</v>
      </c>
      <c r="IO27" s="1064" t="n">
        <f aca="false">IO24+IM27</f>
        <v>0</v>
      </c>
      <c r="IP27" s="1082"/>
      <c r="IQ27" s="1083"/>
      <c r="IT27" s="1082"/>
      <c r="IU27" s="1084"/>
      <c r="IV27" s="1046"/>
      <c r="IW27" s="1046"/>
      <c r="IX27" s="1084"/>
      <c r="IY27" s="1084"/>
      <c r="IZ27" s="1046"/>
      <c r="JA27" s="1046"/>
      <c r="JB27" s="1084"/>
      <c r="JC27" s="1084"/>
      <c r="JD27" s="1046" t="n">
        <f aca="false">JB27</f>
        <v>0</v>
      </c>
      <c r="JE27" s="1046" t="n">
        <f aca="false">JC27</f>
        <v>0</v>
      </c>
      <c r="JF27" s="1085" t="n">
        <f aca="false">SUMIF(IP6:JE6,"итого гр.",IP27:JE27)</f>
        <v>0</v>
      </c>
      <c r="JG27" s="1072" t="n">
        <f aca="false">SUMIF($IP$6:$JE$6,"итого фк.",IP27:JE27)</f>
        <v>0</v>
      </c>
      <c r="JH27" s="1018" t="n">
        <f aca="false">JF27</f>
        <v>0</v>
      </c>
      <c r="JI27" s="921" t="n">
        <f aca="false">JG27</f>
        <v>0</v>
      </c>
      <c r="JJ27" s="1071"/>
      <c r="JK27" s="1072" t="n">
        <f aca="false">0-10</f>
        <v>-10</v>
      </c>
      <c r="JN27" s="1071" t="n">
        <f aca="false">$JN$9+JN24</f>
        <v>77.42</v>
      </c>
      <c r="JO27" s="1072" t="n">
        <f aca="false">$JO$9+JO24</f>
        <v>77.42</v>
      </c>
      <c r="JP27" s="921" t="n">
        <f aca="false">JN27</f>
        <v>77.42</v>
      </c>
      <c r="JQ27" s="921" t="n">
        <f aca="false">JO27</f>
        <v>77.42</v>
      </c>
      <c r="JR27" s="1082"/>
      <c r="JS27" s="1083"/>
      <c r="JT27" s="921" t="n">
        <f aca="false">SUM(JR27,JT24)</f>
        <v>0</v>
      </c>
      <c r="JU27" s="921" t="n">
        <f aca="false">SUM(JS27,JU24)</f>
        <v>0</v>
      </c>
      <c r="JV27" s="1071" t="n">
        <f aca="false">SUM(HZ27,JF27,JJ27,JN27,JR27,IN27)</f>
        <v>116.02</v>
      </c>
      <c r="JW27" s="1072" t="n">
        <f aca="false">SUM(IA27,JG27,JK27,JO27,JS27,IO27)</f>
        <v>105.173</v>
      </c>
      <c r="JX27" s="921" t="n">
        <f aca="false">SUM(IB27,JH27,JL27,JP27,JT27)</f>
        <v>77.42</v>
      </c>
      <c r="JY27" s="921" t="n">
        <f aca="false">SUM(IC27,JI27,JM27,JQ27,JU27)</f>
        <v>77.42</v>
      </c>
      <c r="JZ27" s="1085"/>
      <c r="KA27" s="1085"/>
      <c r="KB27" s="921" t="n">
        <f aca="false">JZ27</f>
        <v>0</v>
      </c>
      <c r="KC27" s="921" t="n">
        <f aca="false">KA27</f>
        <v>0</v>
      </c>
      <c r="KD27" s="1085"/>
      <c r="KE27" s="1085"/>
      <c r="KF27" s="921" t="n">
        <f aca="false">KD27</f>
        <v>0</v>
      </c>
      <c r="KH27" s="1088" t="n">
        <v>7199.993</v>
      </c>
      <c r="KI27" s="1089" t="n">
        <f aca="false">IF(A25&lt;=KX$4,VLOOKUP(A25,$KX$6:$LC$37,2,FALSE()),SUM($KY$4,FA27,-JW27)-SUM($LC$4,-$LA$4))-KQ27</f>
        <v>7225</v>
      </c>
      <c r="KJ27" s="1025"/>
      <c r="KL27" s="1085"/>
      <c r="KM27" s="1085" t="n">
        <f aca="false">KL27-KL24</f>
        <v>0</v>
      </c>
      <c r="KN27" s="1090"/>
      <c r="KO27" s="1088" t="n">
        <v>58.605</v>
      </c>
      <c r="KP27" s="1091" t="n">
        <f aca="false">IF(A25&lt;=KX$4,VLOOKUP(A25,$KT$6:$KU$37,2,FALSE()),SUM($KP$2,-EK27,FS27,-KQ27))</f>
        <v>41</v>
      </c>
      <c r="KQ27" s="1024"/>
      <c r="KR27" s="1068" t="n">
        <f aca="false">KI27-KH27</f>
        <v>25.0070000000005</v>
      </c>
      <c r="KT27" s="1025" t="n">
        <v>21</v>
      </c>
      <c r="KU27" s="924" t="n">
        <v>32</v>
      </c>
      <c r="KV27" s="924"/>
      <c r="KX27" s="921" t="n">
        <v>21</v>
      </c>
      <c r="KY27" s="924" t="n">
        <v>7211</v>
      </c>
      <c r="LA27" s="1026" t="n">
        <f aca="false">JW69</f>
        <v>265.013</v>
      </c>
      <c r="LB27" s="1026"/>
      <c r="LC27" s="1026" t="n">
        <f aca="false">FA69</f>
        <v>60.549</v>
      </c>
      <c r="LG27" s="924" t="n">
        <f aca="false">IF(R27="",0,R27+LG24)</f>
        <v>0</v>
      </c>
      <c r="LH27" s="924" t="n">
        <f aca="false">IF(S27="",0,S27+LH24)</f>
        <v>0</v>
      </c>
      <c r="LI27" s="924" t="n">
        <f aca="false">IF(AJ27="",0,AJ27+LI24)</f>
        <v>0</v>
      </c>
      <c r="LJ27" s="924" t="n">
        <f aca="false">IF(AK27="",0,AK27+LJ24)</f>
        <v>0</v>
      </c>
      <c r="LK27" s="924" t="n">
        <f aca="false">IF(AV27="",0,AV27+LK24)</f>
        <v>0</v>
      </c>
      <c r="LL27" s="924" t="n">
        <f aca="false">IF(AW27="",0,AW27+LL24)</f>
        <v>0</v>
      </c>
      <c r="LM27" s="924" t="n">
        <f aca="false">IF(BH27="",0,BH27+LM24)</f>
        <v>0</v>
      </c>
      <c r="LN27" s="924" t="n">
        <f aca="false">IF(BI27="",0,BI27+LN24)</f>
        <v>0</v>
      </c>
      <c r="LO27" s="924" t="n">
        <f aca="false">IF(CB27="",0,CB27+LO24)</f>
        <v>0</v>
      </c>
      <c r="LP27" s="924" t="n">
        <f aca="false">IF(CC27="",0,CC27+LP24)</f>
        <v>0</v>
      </c>
      <c r="LQ27" s="924" t="n">
        <f aca="false">IF(CN27="",0,CN27+LQ24)</f>
        <v>0</v>
      </c>
      <c r="LR27" s="924" t="n">
        <f aca="false">IF(CO27="",0,CO27+LR24)</f>
        <v>0</v>
      </c>
      <c r="LS27" s="924" t="n">
        <f aca="false">IF(DR27="",0,DR27+LS24)</f>
        <v>0</v>
      </c>
      <c r="LT27" s="924" t="n">
        <f aca="false">IF(DS27="",0,DS27+LT24)</f>
        <v>0</v>
      </c>
      <c r="LU27" s="924" t="n">
        <f aca="false">IF(DF27="",0,DF27+LU24)</f>
        <v>0</v>
      </c>
      <c r="LV27" s="924" t="n">
        <f aca="false">IF(DG27="",0,DG27+LV24)</f>
        <v>0</v>
      </c>
      <c r="LW27" s="924" t="n">
        <f aca="false">IF(HT27="",0,HT27+LW24)</f>
        <v>0</v>
      </c>
      <c r="LX27" s="924" t="n">
        <f aca="false">IF(HU27="",0,HU27+LX24)</f>
        <v>173.19</v>
      </c>
      <c r="LY27" s="924" t="n">
        <f aca="false">IF(JN27="",0,JN27)</f>
        <v>77.42</v>
      </c>
      <c r="LZ27" s="924" t="n">
        <f aca="false">IF(JO27="",0,JO27)</f>
        <v>77.42</v>
      </c>
      <c r="MA27" s="924" t="n">
        <f aca="false">IF(EV27="",0,EV27+MA24)</f>
        <v>523</v>
      </c>
      <c r="MB27" s="924" t="n">
        <f aca="false">IF(EW27="",0,EW27+MB24)</f>
        <v>0</v>
      </c>
      <c r="MC27" s="924" t="n">
        <f aca="false">IF(JJ27="",0,JJ27+MC24)</f>
        <v>0</v>
      </c>
      <c r="MD27" s="924" t="n">
        <f aca="false">IF(JK27="",0,JK27+MD24)</f>
        <v>-33</v>
      </c>
      <c r="ME27" s="924" t="n">
        <f aca="false">IF(KO27="",0,KO27+ME24)</f>
        <v>333.035</v>
      </c>
      <c r="MF27" s="924" t="n">
        <f aca="false">IF(KP27="",0,KP27+MF24)</f>
        <v>304.439</v>
      </c>
      <c r="MG27" s="924" t="n">
        <f aca="false">IFERROR(ME27/$A25,0)</f>
        <v>47.5764285714286</v>
      </c>
      <c r="MH27" s="924" t="n">
        <f aca="false">IFERROR(MF27/$A25,0)</f>
        <v>43.4912857142857</v>
      </c>
      <c r="MI27" s="924" t="n">
        <f aca="false">IF(JT27="",0,JT27+MI24)</f>
        <v>0</v>
      </c>
      <c r="MJ27" s="924" t="n">
        <f aca="false">IF(JU27="",0,JU27+MJ24)</f>
        <v>0</v>
      </c>
      <c r="MK27" s="924" t="n">
        <f aca="false">IF(LG27&gt;0,0,P27+MK24)</f>
        <v>0</v>
      </c>
      <c r="ML27" s="924" t="n">
        <f aca="false">IF(LH27&gt;0,0,Q27+ML24)</f>
        <v>0</v>
      </c>
      <c r="MM27" s="924" t="n">
        <f aca="false">IF(LI27&gt;0,0,AH27+MM24)</f>
        <v>0</v>
      </c>
      <c r="MN27" s="924" t="n">
        <f aca="false">IF(LJ27&gt;0,0,AI27+MN24)</f>
        <v>0</v>
      </c>
      <c r="MO27" s="924" t="n">
        <f aca="false">IF(LK27&gt;0,0,AT27+MO24)</f>
        <v>0</v>
      </c>
      <c r="MP27" s="924" t="n">
        <f aca="false">IF(LL27&gt;0,0,AU27+MP24)</f>
        <v>0</v>
      </c>
      <c r="MQ27" s="924" t="n">
        <f aca="false">IF(LM27&gt;0,0,BF27+MQ24)</f>
        <v>0</v>
      </c>
      <c r="MR27" s="924" t="n">
        <f aca="false">IF(LN27&gt;0,0,BG27+MR24)</f>
        <v>0</v>
      </c>
      <c r="MS27" s="924" t="n">
        <f aca="false">IF(LO27&gt;0,0,BZ27+MS24)</f>
        <v>0</v>
      </c>
      <c r="MT27" s="924" t="n">
        <f aca="false">IF(LP27&gt;0,0,CA27+MT24)</f>
        <v>0</v>
      </c>
      <c r="MU27" s="924" t="n">
        <f aca="false">IF(LQ27&gt;0,0,CL27+MU24)</f>
        <v>0</v>
      </c>
      <c r="MV27" s="924" t="n">
        <f aca="false">IF(LR27&gt;0,0,CM27+MV24)</f>
        <v>0</v>
      </c>
      <c r="MW27" s="924" t="n">
        <f aca="false">IF(LS27&gt;0,0,DP27+MW24)</f>
        <v>0</v>
      </c>
      <c r="MX27" s="924" t="n">
        <f aca="false">IF(LT27&gt;0,0,DQ27+MX24)</f>
        <v>0</v>
      </c>
      <c r="MY27" s="924" t="n">
        <f aca="false">IF(LU27&gt;0,0,DD27+MY24)</f>
        <v>0</v>
      </c>
      <c r="MZ27" s="924" t="n">
        <f aca="false">IFERROR(IF(LV27&gt;0,0,DE27+MZ24),0)</f>
        <v>0</v>
      </c>
      <c r="NA27" s="924" t="n">
        <f aca="false">IF(LW27&gt;0,0,HR27+NA24)</f>
        <v>0</v>
      </c>
      <c r="NB27" s="924" t="n">
        <f aca="false">IFERROR(IF(LX27&gt;0,0,HS27+NB24),0)</f>
        <v>0</v>
      </c>
      <c r="NC27" s="924"/>
      <c r="ND27" s="924"/>
      <c r="NE27" s="924"/>
    </row>
    <row r="28" customFormat="false" ht="15" hidden="false" customHeight="false" outlineLevel="0" collapsed="false">
      <c r="A28" s="1092" t="n">
        <v>8</v>
      </c>
      <c r="B28" s="1093" t="n">
        <f aca="false">Посуточная!J28</f>
        <v>0</v>
      </c>
      <c r="C28" s="1094" t="n">
        <f aca="false">Посуточная!K28</f>
        <v>0</v>
      </c>
      <c r="D28" s="1094" t="n">
        <f aca="false">Посуточная!L28</f>
        <v>0</v>
      </c>
      <c r="E28" s="1094" t="n">
        <f aca="false">Посуточная!M28</f>
        <v>0</v>
      </c>
      <c r="F28" s="1094" t="n">
        <f aca="false">Посуточная!N28</f>
        <v>0</v>
      </c>
      <c r="G28" s="1094" t="n">
        <f aca="false">Посуточная!O28</f>
        <v>0</v>
      </c>
      <c r="H28" s="1094" t="n">
        <f aca="false">Посуточная!P28</f>
        <v>0</v>
      </c>
      <c r="I28" s="976" t="n">
        <f aca="false">Посуточная!AA28</f>
        <v>0</v>
      </c>
      <c r="J28" s="976" t="n">
        <f aca="false">Посуточная!AB28</f>
        <v>0</v>
      </c>
      <c r="K28" s="976" t="n">
        <f aca="false">Посуточная!AC28</f>
        <v>0</v>
      </c>
      <c r="L28" s="976" t="n">
        <f aca="false">Посуточная!AD28</f>
        <v>0</v>
      </c>
      <c r="M28" s="976" t="n">
        <f aca="false">Посуточная!AE28</f>
        <v>0</v>
      </c>
      <c r="N28" s="976" t="n">
        <f aca="false">Посуточная!AF28</f>
        <v>0</v>
      </c>
      <c r="O28" s="976" t="n">
        <f aca="false">Посуточная!AG28</f>
        <v>0</v>
      </c>
      <c r="P28" s="1095"/>
      <c r="Q28" s="1096"/>
      <c r="R28" s="979"/>
      <c r="S28" s="979"/>
      <c r="T28" s="990" t="n">
        <f aca="false">Посуточная!AS28</f>
        <v>0</v>
      </c>
      <c r="U28" s="975" t="n">
        <f aca="false">Посуточная!AT28</f>
        <v>0</v>
      </c>
      <c r="V28" s="975" t="n">
        <f aca="false">Посуточная!AU28</f>
        <v>0</v>
      </c>
      <c r="W28" s="975" t="n">
        <f aca="false">Посуточная!AV28</f>
        <v>0</v>
      </c>
      <c r="X28" s="975" t="n">
        <f aca="false">Посуточная!AW28</f>
        <v>0</v>
      </c>
      <c r="Y28" s="975" t="n">
        <f aca="false">Посуточная!AX28</f>
        <v>0</v>
      </c>
      <c r="Z28" s="975" t="n">
        <f aca="false">Посуточная!AY28</f>
        <v>0</v>
      </c>
      <c r="AA28" s="976" t="n">
        <f aca="false">Посуточная!BG28</f>
        <v>0</v>
      </c>
      <c r="AB28" s="976" t="n">
        <f aca="false">Посуточная!BH28</f>
        <v>0</v>
      </c>
      <c r="AC28" s="976" t="n">
        <f aca="false">Посуточная!BI28</f>
        <v>0</v>
      </c>
      <c r="AD28" s="976" t="n">
        <f aca="false">Посуточная!BJ28</f>
        <v>0</v>
      </c>
      <c r="AE28" s="976" t="n">
        <f aca="false">Посуточная!BK28</f>
        <v>0</v>
      </c>
      <c r="AF28" s="976" t="n">
        <f aca="false">Посуточная!BL28</f>
        <v>0</v>
      </c>
      <c r="AG28" s="976" t="n">
        <f aca="false">Посуточная!BM28</f>
        <v>0</v>
      </c>
      <c r="AH28" s="1095"/>
      <c r="AI28" s="1096"/>
      <c r="AJ28" s="979"/>
      <c r="AK28" s="979"/>
      <c r="AL28" s="990" t="n">
        <f aca="false">Посуточная!BV28</f>
        <v>0</v>
      </c>
      <c r="AM28" s="975" t="n">
        <f aca="false">Посуточная!BW28</f>
        <v>0</v>
      </c>
      <c r="AN28" s="975" t="n">
        <f aca="false">Посуточная!BX28</f>
        <v>0</v>
      </c>
      <c r="AO28" s="975" t="n">
        <f aca="false">Посуточная!BY28</f>
        <v>0</v>
      </c>
      <c r="AP28" s="976" t="n">
        <f aca="false">Посуточная!CD28</f>
        <v>0</v>
      </c>
      <c r="AQ28" s="976" t="n">
        <f aca="false">Посуточная!CE28</f>
        <v>0</v>
      </c>
      <c r="AR28" s="976" t="n">
        <f aca="false">Посуточная!CF28</f>
        <v>0</v>
      </c>
      <c r="AS28" s="976" t="n">
        <f aca="false">Посуточная!CG28</f>
        <v>0</v>
      </c>
      <c r="AT28" s="1095"/>
      <c r="AU28" s="1096"/>
      <c r="AV28" s="979"/>
      <c r="AW28" s="979"/>
      <c r="AX28" s="990" t="n">
        <f aca="false">Посуточная!CP28</f>
        <v>0</v>
      </c>
      <c r="AY28" s="975" t="n">
        <f aca="false">Посуточная!CQ28</f>
        <v>0</v>
      </c>
      <c r="AZ28" s="975" t="n">
        <f aca="false">Посуточная!CR28</f>
        <v>0</v>
      </c>
      <c r="BA28" s="975" t="n">
        <f aca="false">Посуточная!CS28</f>
        <v>0</v>
      </c>
      <c r="BB28" s="976" t="n">
        <f aca="false">Посуточная!CX28</f>
        <v>0</v>
      </c>
      <c r="BC28" s="976" t="n">
        <f aca="false">Посуточная!CY28</f>
        <v>0</v>
      </c>
      <c r="BD28" s="976" t="n">
        <f aca="false">Посуточная!CZ28</f>
        <v>0</v>
      </c>
      <c r="BE28" s="976" t="n">
        <f aca="false">Посуточная!DA28</f>
        <v>0</v>
      </c>
      <c r="BF28" s="1095"/>
      <c r="BG28" s="1096"/>
      <c r="BH28" s="979"/>
      <c r="BI28" s="979"/>
      <c r="BJ28" s="1097"/>
      <c r="BK28" s="1096"/>
      <c r="BL28" s="979"/>
      <c r="BM28" s="979"/>
      <c r="BN28" s="1098"/>
      <c r="BO28" s="1099"/>
      <c r="BP28" s="979"/>
      <c r="BQ28" s="979"/>
      <c r="BR28" s="988" t="n">
        <f aca="false">Посуточная!DR28</f>
        <v>0</v>
      </c>
      <c r="BS28" s="989" t="n">
        <f aca="false">Посуточная!DS28</f>
        <v>0</v>
      </c>
      <c r="BT28" s="989" t="n">
        <f aca="false">Посуточная!DT28</f>
        <v>0</v>
      </c>
      <c r="BU28" s="989" t="n">
        <f aca="false">Посуточная!DU28</f>
        <v>0</v>
      </c>
      <c r="BV28" s="976" t="n">
        <f aca="false">Посуточная!DZ28</f>
        <v>0</v>
      </c>
      <c r="BW28" s="976" t="n">
        <f aca="false">Посуточная!EA28</f>
        <v>0</v>
      </c>
      <c r="BX28" s="976" t="n">
        <f aca="false">Посуточная!EB28</f>
        <v>0</v>
      </c>
      <c r="BY28" s="976" t="n">
        <f aca="false">Посуточная!EC28</f>
        <v>0</v>
      </c>
      <c r="BZ28" s="1095"/>
      <c r="CA28" s="1096"/>
      <c r="CB28" s="979"/>
      <c r="CC28" s="979"/>
      <c r="CD28" s="1100" t="n">
        <f aca="false">Посуточная!EO28</f>
        <v>0</v>
      </c>
      <c r="CE28" s="1101" t="n">
        <f aca="false">Посуточная!EP28</f>
        <v>0</v>
      </c>
      <c r="CF28" s="1101" t="n">
        <f aca="false">Посуточная!EQ28</f>
        <v>0</v>
      </c>
      <c r="CG28" s="1101" t="n">
        <f aca="false">Посуточная!ER28</f>
        <v>0</v>
      </c>
      <c r="CH28" s="1000" t="n">
        <f aca="false">Посуточная!EZ28</f>
        <v>0</v>
      </c>
      <c r="CI28" s="1000" t="n">
        <f aca="false">Посуточная!FA28</f>
        <v>0</v>
      </c>
      <c r="CJ28" s="1000" t="n">
        <f aca="false">Посуточная!FB28</f>
        <v>0</v>
      </c>
      <c r="CK28" s="1000" t="n">
        <f aca="false">Посуточная!FC28</f>
        <v>0</v>
      </c>
      <c r="CL28" s="1095"/>
      <c r="CM28" s="1096"/>
      <c r="CN28" s="979"/>
      <c r="CO28" s="979"/>
      <c r="CP28" s="1102" t="n">
        <f aca="false">Посуточная!GN28</f>
        <v>0</v>
      </c>
      <c r="CQ28" s="1094" t="n">
        <f aca="false">Посуточная!GO28</f>
        <v>0</v>
      </c>
      <c r="CR28" s="1094" t="n">
        <f aca="false">Посуточная!GP28</f>
        <v>0</v>
      </c>
      <c r="CS28" s="1094" t="n">
        <f aca="false">Посуточная!GQ28</f>
        <v>0</v>
      </c>
      <c r="CT28" s="1094" t="n">
        <f aca="false">Посуточная!GR28</f>
        <v>0</v>
      </c>
      <c r="CU28" s="1094" t="n">
        <f aca="false">Посуточная!GS28</f>
        <v>0</v>
      </c>
      <c r="CV28" s="1094" t="n">
        <f aca="false">Посуточная!GT28</f>
        <v>0</v>
      </c>
      <c r="CW28" s="976" t="str">
        <f aca="false">Посуточная!HP28</f>
        <v>Западно-Чатылькинское</v>
      </c>
      <c r="CX28" s="976" t="n">
        <f aca="false">Посуточная!HQ28</f>
        <v>0</v>
      </c>
      <c r="CY28" s="976" t="n">
        <f aca="false">Посуточная!HR28</f>
        <v>0</v>
      </c>
      <c r="CZ28" s="976" t="n">
        <f aca="false">Посуточная!HS28</f>
        <v>0</v>
      </c>
      <c r="DA28" s="976" t="n">
        <f aca="false">Посуточная!HT28</f>
        <v>0</v>
      </c>
      <c r="DB28" s="976" t="n">
        <f aca="false">Посуточная!HU28</f>
        <v>0</v>
      </c>
      <c r="DC28" s="976" t="n">
        <f aca="false">Посуточная!HV28</f>
        <v>0</v>
      </c>
      <c r="DD28" s="1095"/>
      <c r="DE28" s="1096"/>
      <c r="DF28" s="979"/>
      <c r="DG28" s="979"/>
      <c r="DH28" s="1103" t="n">
        <f aca="false">Посуточная!IE28</f>
        <v>0</v>
      </c>
      <c r="DI28" s="1104" t="n">
        <f aca="false">Посуточная!IF28</f>
        <v>0</v>
      </c>
      <c r="DJ28" s="1104" t="n">
        <f aca="false">Посуточная!IG28</f>
        <v>0</v>
      </c>
      <c r="DK28" s="1101" t="n">
        <f aca="false">Посуточная!IH28</f>
        <v>0</v>
      </c>
      <c r="DL28" s="976" t="n">
        <f aca="false">Посуточная!IM28</f>
        <v>0</v>
      </c>
      <c r="DM28" s="993" t="n">
        <f aca="false">Посуточная!IN28</f>
        <v>0</v>
      </c>
      <c r="DN28" s="1133" t="n">
        <f aca="false">Посуточная!IO28</f>
        <v>0</v>
      </c>
      <c r="DO28" s="1105" t="n">
        <f aca="false">Посуточная!IP28</f>
        <v>0</v>
      </c>
      <c r="DP28" s="1106"/>
      <c r="DQ28" s="1096"/>
      <c r="DT28" s="1107"/>
      <c r="DU28" s="1108"/>
      <c r="DV28" s="1108"/>
      <c r="DW28" s="1108"/>
      <c r="DX28" s="1108"/>
      <c r="DY28" s="1108"/>
      <c r="DZ28" s="1108"/>
      <c r="EA28" s="976" t="n">
        <f aca="false">Посуточная!KQ28</f>
        <v>0</v>
      </c>
      <c r="EB28" s="976" t="n">
        <f aca="false">Посуточная!KR28</f>
        <v>0</v>
      </c>
      <c r="EC28" s="976" t="n">
        <f aca="false">Посуточная!KS28</f>
        <v>0</v>
      </c>
      <c r="ED28" s="976" t="n">
        <f aca="false">Посуточная!KT28</f>
        <v>0</v>
      </c>
      <c r="EE28" s="976" t="n">
        <f aca="false">Посуточная!KU28</f>
        <v>0</v>
      </c>
      <c r="EF28" s="976" t="n">
        <f aca="false">Посуточная!KV28</f>
        <v>0</v>
      </c>
      <c r="EG28" s="976" t="n">
        <f aca="false">Посуточная!KW28</f>
        <v>0</v>
      </c>
      <c r="EH28" s="1095"/>
      <c r="EI28" s="1096"/>
      <c r="EJ28" s="979"/>
      <c r="EK28" s="979"/>
      <c r="EL28" s="1097"/>
      <c r="EM28" s="1096"/>
      <c r="EN28" s="979"/>
      <c r="EO28" s="979"/>
      <c r="EP28" s="1098"/>
      <c r="EQ28" s="1099"/>
      <c r="ET28" s="1109"/>
      <c r="EU28" s="1110"/>
      <c r="EX28" s="1111"/>
      <c r="EY28" s="1017"/>
      <c r="FB28" s="1107"/>
      <c r="FC28" s="1108"/>
      <c r="FD28" s="1108"/>
      <c r="FE28" s="1108"/>
      <c r="FF28" s="1108"/>
      <c r="FG28" s="1108"/>
      <c r="FH28" s="1108"/>
      <c r="FI28" s="1000" t="n">
        <f aca="false">Посуточная!NU28</f>
        <v>0</v>
      </c>
      <c r="FJ28" s="1000" t="n">
        <f aca="false">Посуточная!NV28</f>
        <v>0</v>
      </c>
      <c r="FK28" s="1000" t="n">
        <f aca="false">Посуточная!NW28</f>
        <v>0</v>
      </c>
      <c r="FL28" s="1000" t="n">
        <f aca="false">Посуточная!NX28</f>
        <v>0</v>
      </c>
      <c r="FM28" s="1000" t="n">
        <f aca="false">Посуточная!NY28</f>
        <v>0</v>
      </c>
      <c r="FN28" s="1000" t="n">
        <f aca="false">Посуточная!NZ28</f>
        <v>0</v>
      </c>
      <c r="FO28" s="1000" t="n">
        <f aca="false">Посуточная!OA28</f>
        <v>0</v>
      </c>
      <c r="FP28" s="1095"/>
      <c r="FQ28" s="1096"/>
      <c r="FR28" s="979"/>
      <c r="FS28" s="979"/>
      <c r="FT28" s="1112" t="n">
        <f aca="false">Посуточная!OO28</f>
        <v>0</v>
      </c>
      <c r="FU28" s="1113" t="n">
        <f aca="false">Посуточная!OP28</f>
        <v>0</v>
      </c>
      <c r="FV28" s="1113" t="n">
        <f aca="false">Посуточная!OQ28</f>
        <v>0</v>
      </c>
      <c r="FW28" s="1113" t="n">
        <f aca="false">Посуточная!OR28</f>
        <v>0</v>
      </c>
      <c r="FX28" s="1113" t="n">
        <f aca="false">Посуточная!OS28</f>
        <v>0</v>
      </c>
      <c r="FY28" s="1113" t="n">
        <f aca="false">Посуточная!OT28</f>
        <v>0</v>
      </c>
      <c r="FZ28" s="1114" t="n">
        <f aca="false">Посуточная!OU28</f>
        <v>0</v>
      </c>
      <c r="GA28" s="1105" t="n">
        <f aca="false">Посуточная!PP28</f>
        <v>0</v>
      </c>
      <c r="GB28" s="1105" t="n">
        <f aca="false">Посуточная!PQ28</f>
        <v>0</v>
      </c>
      <c r="GC28" s="1105" t="n">
        <f aca="false">Посуточная!PR28</f>
        <v>0</v>
      </c>
      <c r="GD28" s="1105" t="n">
        <f aca="false">Посуточная!PS28</f>
        <v>0</v>
      </c>
      <c r="GE28" s="1105" t="n">
        <f aca="false">Посуточная!PT28</f>
        <v>0</v>
      </c>
      <c r="GF28" s="1105" t="n">
        <f aca="false">Посуточная!PU28</f>
        <v>0</v>
      </c>
      <c r="GG28" s="1105" t="n">
        <f aca="false">Посуточная!PV28</f>
        <v>0</v>
      </c>
      <c r="GH28" s="1095"/>
      <c r="GI28" s="1096"/>
      <c r="GJ28" s="979"/>
      <c r="GK28" s="979"/>
      <c r="GL28" s="1039" t="n">
        <f aca="false">Посуточная!QH28</f>
        <v>0</v>
      </c>
      <c r="GM28" s="1040" t="n">
        <f aca="false">Посуточная!QI28</f>
        <v>0</v>
      </c>
      <c r="GN28" s="1040" t="n">
        <f aca="false">Посуточная!QJ28</f>
        <v>0</v>
      </c>
      <c r="GO28" s="1040" t="n">
        <f aca="false">Посуточная!QK28</f>
        <v>0</v>
      </c>
      <c r="GP28" s="1040" t="n">
        <f aca="false">Посуточная!QL28</f>
        <v>0</v>
      </c>
      <c r="GQ28" s="1040" t="n">
        <f aca="false">Посуточная!QM28</f>
        <v>0</v>
      </c>
      <c r="GR28" s="1040" t="n">
        <f aca="false">Посуточная!QN28</f>
        <v>0</v>
      </c>
      <c r="GS28" s="1006" t="n">
        <f aca="false">Посуточная!QV28</f>
        <v>0</v>
      </c>
      <c r="GT28" s="1006" t="n">
        <f aca="false">Посуточная!QW28</f>
        <v>0</v>
      </c>
      <c r="GU28" s="1006" t="n">
        <f aca="false">Посуточная!QX28</f>
        <v>0</v>
      </c>
      <c r="GV28" s="1006" t="n">
        <f aca="false">Посуточная!QY28</f>
        <v>0</v>
      </c>
      <c r="GW28" s="1006" t="n">
        <f aca="false">Посуточная!QZ28</f>
        <v>0</v>
      </c>
      <c r="GX28" s="1006" t="n">
        <f aca="false">Посуточная!RA28</f>
        <v>0</v>
      </c>
      <c r="GY28" s="1006" t="n">
        <f aca="false">Посуточная!RB28</f>
        <v>0</v>
      </c>
      <c r="GZ28" s="1095"/>
      <c r="HA28" s="1096"/>
      <c r="HB28" s="979"/>
      <c r="HC28" s="979"/>
      <c r="HD28" s="1041" t="n">
        <f aca="false">Посуточная!RN28</f>
        <v>0</v>
      </c>
      <c r="HE28" s="1042" t="n">
        <f aca="false">Посуточная!RO28</f>
        <v>0</v>
      </c>
      <c r="HF28" s="1042" t="n">
        <f aca="false">Посуточная!RP28</f>
        <v>0</v>
      </c>
      <c r="HG28" s="1042" t="n">
        <f aca="false">Посуточная!RQ28</f>
        <v>0</v>
      </c>
      <c r="HH28" s="1042" t="n">
        <f aca="false">Посуточная!RR28</f>
        <v>0</v>
      </c>
      <c r="HI28" s="1042" t="n">
        <f aca="false">Посуточная!RS28</f>
        <v>0</v>
      </c>
      <c r="HJ28" s="1042" t="n">
        <f aca="false">Посуточная!RT28</f>
        <v>0</v>
      </c>
      <c r="HK28" s="993" t="n">
        <f aca="false">Посуточная!SB28</f>
        <v>0</v>
      </c>
      <c r="HL28" s="993" t="n">
        <f aca="false">Посуточная!SC28</f>
        <v>0</v>
      </c>
      <c r="HM28" s="993" t="n">
        <f aca="false">Посуточная!SD28</f>
        <v>0</v>
      </c>
      <c r="HN28" s="993" t="n">
        <f aca="false">Посуточная!SE28</f>
        <v>0</v>
      </c>
      <c r="HO28" s="993" t="n">
        <f aca="false">Посуточная!SF28</f>
        <v>0</v>
      </c>
      <c r="HP28" s="993" t="n">
        <f aca="false">Посуточная!SG28</f>
        <v>0</v>
      </c>
      <c r="HQ28" s="993" t="n">
        <f aca="false">Посуточная!SH28</f>
        <v>0</v>
      </c>
      <c r="HR28" s="1095"/>
      <c r="HS28" s="1096"/>
      <c r="HT28" s="979"/>
      <c r="HU28" s="979"/>
      <c r="HV28" s="1097"/>
      <c r="HW28" s="1096"/>
      <c r="HX28" s="979"/>
      <c r="HY28" s="979"/>
      <c r="HZ28" s="1098"/>
      <c r="IA28" s="1099"/>
      <c r="IB28" s="979"/>
      <c r="IC28" s="979"/>
      <c r="ID28" s="1001" t="n">
        <f aca="false">Посуточная!SY28</f>
        <v>0</v>
      </c>
      <c r="IE28" s="1002" t="n">
        <f aca="false">Посуточная!SZ28</f>
        <v>0</v>
      </c>
      <c r="IF28" s="1002" t="n">
        <f aca="false">Посуточная!TA28</f>
        <v>0</v>
      </c>
      <c r="IG28" s="1002" t="n">
        <f aca="false">Посуточная!TB28</f>
        <v>0</v>
      </c>
      <c r="IH28" s="993" t="n">
        <f aca="false">Посуточная!TG28</f>
        <v>0</v>
      </c>
      <c r="II28" s="993" t="n">
        <f aca="false">Посуточная!TH28</f>
        <v>0</v>
      </c>
      <c r="IJ28" s="993" t="n">
        <f aca="false">Посуточная!TI28</f>
        <v>0</v>
      </c>
      <c r="IK28" s="993" t="n">
        <f aca="false">Посуточная!TJ28</f>
        <v>0</v>
      </c>
      <c r="IL28" s="1095"/>
      <c r="IM28" s="1096"/>
      <c r="IP28" s="1115"/>
      <c r="IQ28" s="1116"/>
      <c r="IT28" s="1115"/>
      <c r="IU28" s="1117"/>
      <c r="IV28" s="1046"/>
      <c r="IW28" s="1046"/>
      <c r="IX28" s="1117"/>
      <c r="IY28" s="1117"/>
      <c r="IZ28" s="1046"/>
      <c r="JA28" s="1046"/>
      <c r="JB28" s="1117"/>
      <c r="JC28" s="1117"/>
      <c r="JD28" s="1046"/>
      <c r="JE28" s="1046"/>
      <c r="JF28" s="1118"/>
      <c r="JG28" s="1017"/>
      <c r="JH28" s="1018"/>
      <c r="JJ28" s="1111"/>
      <c r="JK28" s="1017"/>
      <c r="JN28" s="1111"/>
      <c r="JO28" s="1017"/>
      <c r="JR28" s="1115"/>
      <c r="JS28" s="1116"/>
      <c r="JV28" s="1111"/>
      <c r="JW28" s="1017"/>
      <c r="JZ28" s="1118"/>
      <c r="KA28" s="1118"/>
      <c r="KD28" s="1118"/>
      <c r="KE28" s="1118"/>
      <c r="KG28" s="1020"/>
      <c r="KH28" s="1119"/>
      <c r="KI28" s="1120"/>
      <c r="KJ28" s="1025"/>
      <c r="KL28" s="1118"/>
      <c r="KM28" s="1118"/>
      <c r="KN28" s="1121"/>
      <c r="KO28" s="1119"/>
      <c r="KP28" s="1122"/>
      <c r="KQ28" s="1024"/>
      <c r="KT28" s="1025" t="n">
        <v>22</v>
      </c>
      <c r="KU28" s="924" t="n">
        <v>32</v>
      </c>
      <c r="KV28" s="924"/>
      <c r="KX28" s="921" t="n">
        <v>22</v>
      </c>
      <c r="KY28" s="924" t="n">
        <v>7148</v>
      </c>
      <c r="LA28" s="1026" t="n">
        <f aca="false">JW72</f>
        <v>281.073</v>
      </c>
      <c r="LB28" s="1026"/>
      <c r="LC28" s="1026" t="n">
        <f aca="false">FA72</f>
        <v>60.549</v>
      </c>
      <c r="LG28" s="924" t="n">
        <f aca="false">IF(R28="",0,R28+LG25)</f>
        <v>0</v>
      </c>
      <c r="LH28" s="924" t="n">
        <f aca="false">IF(S28="",0,S28+LH25)</f>
        <v>0</v>
      </c>
      <c r="LI28" s="924" t="n">
        <f aca="false">IF(AJ28="",0,AJ28+LI25)</f>
        <v>0</v>
      </c>
      <c r="LJ28" s="924" t="n">
        <f aca="false">IF(AK28="",0,AK28+LJ25)</f>
        <v>0</v>
      </c>
      <c r="LK28" s="924" t="n">
        <f aca="false">IF(AV28="",0,AV28+LK25)</f>
        <v>0</v>
      </c>
      <c r="LL28" s="924" t="n">
        <f aca="false">IF(AW28="",0,AW28+LL25)</f>
        <v>0</v>
      </c>
      <c r="LM28" s="924" t="n">
        <f aca="false">IF(BH28="",0,BH28+LM25)</f>
        <v>0</v>
      </c>
      <c r="LN28" s="924" t="n">
        <f aca="false">IF(BI28="",0,BI28+LN25)</f>
        <v>0</v>
      </c>
      <c r="LO28" s="924" t="n">
        <f aca="false">IF(CB28="",0,CB28+LO25)</f>
        <v>0</v>
      </c>
      <c r="LP28" s="924" t="n">
        <f aca="false">IF(CC28="",0,CC28+LP25)</f>
        <v>0</v>
      </c>
      <c r="LQ28" s="924" t="n">
        <f aca="false">IF(CN28="",0,CN28+LQ25)</f>
        <v>0</v>
      </c>
      <c r="LR28" s="924" t="n">
        <f aca="false">IF(CO28="",0,CO28+LR25)</f>
        <v>0</v>
      </c>
      <c r="LS28" s="924" t="n">
        <f aca="false">IF(DR28="",0,DR28+LS25)</f>
        <v>0</v>
      </c>
      <c r="LT28" s="924" t="n">
        <f aca="false">IF(DS28="",0,DS28+LT25)</f>
        <v>0</v>
      </c>
      <c r="LU28" s="924" t="n">
        <f aca="false">IF(DF28="",0,DF28+LU25)</f>
        <v>0</v>
      </c>
      <c r="LV28" s="924" t="n">
        <f aca="false">IF(DG28="",0,DG28+LV25)</f>
        <v>0</v>
      </c>
      <c r="LW28" s="924" t="n">
        <f aca="false">IF(HT28="",0,HT28+LW25)</f>
        <v>0</v>
      </c>
      <c r="LX28" s="924" t="n">
        <f aca="false">IF(HU28="",0,HU28+LX25)</f>
        <v>0</v>
      </c>
      <c r="LY28" s="924" t="n">
        <f aca="false">IF(JN28="",0,JN28)</f>
        <v>0</v>
      </c>
      <c r="LZ28" s="924" t="n">
        <f aca="false">IF(JO28="",0,JO28)</f>
        <v>0</v>
      </c>
      <c r="MA28" s="924" t="n">
        <f aca="false">IF(EV28="",0,EV28+MA25)</f>
        <v>0</v>
      </c>
      <c r="MB28" s="924" t="n">
        <f aca="false">IF(EW28="",0,EW28+MB25)</f>
        <v>0</v>
      </c>
      <c r="MC28" s="924" t="n">
        <f aca="false">IF(JJ28="",0,JJ28+MC25)</f>
        <v>0</v>
      </c>
      <c r="MD28" s="924" t="n">
        <f aca="false">IF(JK28="",0,JK28+MD25)</f>
        <v>0</v>
      </c>
      <c r="ME28" s="924" t="n">
        <f aca="false">IF(KO28="",0,KO28+ME25)</f>
        <v>0</v>
      </c>
      <c r="MF28" s="924" t="n">
        <f aca="false">IF(KP28="",0,KP28+MF25)</f>
        <v>0</v>
      </c>
      <c r="MG28" s="924" t="n">
        <f aca="false">IFERROR(ME28/$A26,0)</f>
        <v>0</v>
      </c>
      <c r="MH28" s="924" t="n">
        <f aca="false">IFERROR(MF28/$A26,0)</f>
        <v>0</v>
      </c>
      <c r="MI28" s="924" t="n">
        <f aca="false">IF(JT28="",0,JT28+MI25)</f>
        <v>0</v>
      </c>
      <c r="MJ28" s="924" t="n">
        <f aca="false">IF(JU28="",0,JU28+MJ25)</f>
        <v>0</v>
      </c>
      <c r="MK28" s="924" t="n">
        <f aca="false">IF(LG28&gt;0,0,P28+MK25)</f>
        <v>0</v>
      </c>
      <c r="ML28" s="924" t="n">
        <f aca="false">IF(LH28&gt;0,0,Q28+ML25)</f>
        <v>0</v>
      </c>
      <c r="MM28" s="924" t="n">
        <f aca="false">IF(LI28&gt;0,0,AH28+MM25)</f>
        <v>0</v>
      </c>
      <c r="MN28" s="924" t="n">
        <f aca="false">IF(LJ28&gt;0,0,AI28+MN25)</f>
        <v>0</v>
      </c>
      <c r="MO28" s="924" t="n">
        <f aca="false">IF(LK28&gt;0,0,AT28+MO25)</f>
        <v>0</v>
      </c>
      <c r="MP28" s="924" t="n">
        <f aca="false">IF(LL28&gt;0,0,AU28+MP25)</f>
        <v>0</v>
      </c>
      <c r="MQ28" s="924" t="n">
        <f aca="false">IF(LM28&gt;0,0,BF28+MQ25)</f>
        <v>0</v>
      </c>
      <c r="MR28" s="924" t="n">
        <f aca="false">IF(LN28&gt;0,0,BG28+MR25)</f>
        <v>0</v>
      </c>
      <c r="MS28" s="924" t="n">
        <f aca="false">IF(LO28&gt;0,0,BZ28+MS25)</f>
        <v>0</v>
      </c>
      <c r="MT28" s="924" t="n">
        <f aca="false">IF(LP28&gt;0,0,CA28+MT25)</f>
        <v>0</v>
      </c>
      <c r="MU28" s="924" t="n">
        <f aca="false">IF(LQ28&gt;0,0,CL28+MU25)</f>
        <v>0</v>
      </c>
      <c r="MV28" s="924" t="n">
        <f aca="false">IF(LR28&gt;0,0,CM28+MV25)</f>
        <v>0</v>
      </c>
      <c r="MW28" s="924" t="n">
        <f aca="false">IF(LS28&gt;0,0,DP28+MW25)</f>
        <v>0</v>
      </c>
      <c r="MX28" s="924" t="n">
        <f aca="false">IF(LT28&gt;0,0,DQ28+MX25)</f>
        <v>0</v>
      </c>
      <c r="MY28" s="924" t="n">
        <f aca="false">IF(LU28&gt;0,0,DD28+MY25)</f>
        <v>0</v>
      </c>
      <c r="MZ28" s="924" t="n">
        <f aca="false">IFERROR(IF(LV28&gt;0,0,DE28+MZ25),0)</f>
        <v>0</v>
      </c>
      <c r="NA28" s="924" t="n">
        <f aca="false">IF(LW28&gt;0,0,HR28+NA25)</f>
        <v>0</v>
      </c>
      <c r="NB28" s="924" t="n">
        <f aca="false">IFERROR(IF(LX28&gt;0,0,HS28+NB25),0)</f>
        <v>0</v>
      </c>
      <c r="NC28" s="924"/>
      <c r="ND28" s="924"/>
      <c r="NE28" s="924"/>
    </row>
    <row r="29" customFormat="false" ht="15" hidden="false" customHeight="false" outlineLevel="0" collapsed="false">
      <c r="A29" s="1092"/>
      <c r="B29" s="974" t="n">
        <f aca="false">Посуточная!J29</f>
        <v>0</v>
      </c>
      <c r="C29" s="975" t="n">
        <f aca="false">Посуточная!K29</f>
        <v>0</v>
      </c>
      <c r="D29" s="975" t="n">
        <f aca="false">Посуточная!L29</f>
        <v>0</v>
      </c>
      <c r="E29" s="975" t="n">
        <f aca="false">Посуточная!M29</f>
        <v>0</v>
      </c>
      <c r="F29" s="975" t="n">
        <f aca="false">Посуточная!N29</f>
        <v>0</v>
      </c>
      <c r="G29" s="975" t="n">
        <f aca="false">Посуточная!O29</f>
        <v>0</v>
      </c>
      <c r="H29" s="975" t="n">
        <f aca="false">Посуточная!P29</f>
        <v>0</v>
      </c>
      <c r="I29" s="976" t="n">
        <f aca="false">Посуточная!AA29</f>
        <v>0</v>
      </c>
      <c r="J29" s="976" t="n">
        <f aca="false">Посуточная!AB29</f>
        <v>0</v>
      </c>
      <c r="K29" s="976" t="n">
        <f aca="false">Посуточная!AC29</f>
        <v>0</v>
      </c>
      <c r="L29" s="976" t="n">
        <f aca="false">Посуточная!AD29</f>
        <v>0</v>
      </c>
      <c r="M29" s="976" t="n">
        <f aca="false">Посуточная!AE29</f>
        <v>0</v>
      </c>
      <c r="N29" s="976" t="n">
        <f aca="false">Посуточная!AF29</f>
        <v>0</v>
      </c>
      <c r="O29" s="976" t="n">
        <f aca="false">Посуточная!AG29</f>
        <v>0</v>
      </c>
      <c r="P29" s="1027" t="n">
        <f aca="false">COUNTIF(B29:H29,"&lt;&gt;0")-COUNTIF(B29:H29,"")</f>
        <v>-7</v>
      </c>
      <c r="Q29" s="1028" t="n">
        <f aca="false">COUNTIF(I29:O29,"&lt;&gt;0")-COUNTIF(I29:O29,"")</f>
        <v>0</v>
      </c>
      <c r="R29" s="979"/>
      <c r="S29" s="979"/>
      <c r="T29" s="990" t="n">
        <f aca="false">Посуточная!AS29</f>
        <v>0</v>
      </c>
      <c r="U29" s="975" t="n">
        <f aca="false">Посуточная!AT29</f>
        <v>0</v>
      </c>
      <c r="V29" s="975" t="n">
        <f aca="false">Посуточная!AU29</f>
        <v>0</v>
      </c>
      <c r="W29" s="975" t="n">
        <f aca="false">Посуточная!AV29</f>
        <v>0</v>
      </c>
      <c r="X29" s="975" t="n">
        <f aca="false">Посуточная!AW29</f>
        <v>0</v>
      </c>
      <c r="Y29" s="975" t="n">
        <f aca="false">Посуточная!AX29</f>
        <v>0</v>
      </c>
      <c r="Z29" s="975" t="n">
        <f aca="false">Посуточная!AY29</f>
        <v>0</v>
      </c>
      <c r="AA29" s="976" t="n">
        <f aca="false">Посуточная!BG29</f>
        <v>0</v>
      </c>
      <c r="AB29" s="976" t="n">
        <f aca="false">Посуточная!BH29</f>
        <v>0</v>
      </c>
      <c r="AC29" s="976" t="n">
        <f aca="false">Посуточная!BI29</f>
        <v>0</v>
      </c>
      <c r="AD29" s="976" t="n">
        <f aca="false">Посуточная!BJ29</f>
        <v>0</v>
      </c>
      <c r="AE29" s="976" t="n">
        <f aca="false">Посуточная!BK29</f>
        <v>0</v>
      </c>
      <c r="AF29" s="976" t="n">
        <f aca="false">Посуточная!BL29</f>
        <v>0</v>
      </c>
      <c r="AG29" s="976" t="n">
        <f aca="false">Посуточная!BM29</f>
        <v>0</v>
      </c>
      <c r="AH29" s="1027" t="n">
        <f aca="false">COUNTIF(T29:Z29,"&lt;&gt;0")-COUNTIF(T29:Z29,"")</f>
        <v>-7</v>
      </c>
      <c r="AI29" s="1028" t="n">
        <f aca="false">COUNTIF(AA29:AG29,"&lt;&gt;0")-COUNTIF(AA29:AG29,"")</f>
        <v>0</v>
      </c>
      <c r="AJ29" s="979"/>
      <c r="AK29" s="979"/>
      <c r="AL29" s="990" t="n">
        <f aca="false">Посуточная!BV29</f>
        <v>0</v>
      </c>
      <c r="AM29" s="975" t="n">
        <f aca="false">Посуточная!BW29</f>
        <v>0</v>
      </c>
      <c r="AN29" s="975" t="n">
        <f aca="false">Посуточная!BX29</f>
        <v>0</v>
      </c>
      <c r="AO29" s="975" t="n">
        <f aca="false">Посуточная!BY29</f>
        <v>0</v>
      </c>
      <c r="AP29" s="976" t="n">
        <f aca="false">Посуточная!CD29</f>
        <v>0</v>
      </c>
      <c r="AQ29" s="976" t="n">
        <f aca="false">Посуточная!CE29</f>
        <v>0</v>
      </c>
      <c r="AR29" s="976" t="n">
        <f aca="false">Посуточная!CF29</f>
        <v>0</v>
      </c>
      <c r="AS29" s="976" t="n">
        <f aca="false">Посуточная!CG29</f>
        <v>0</v>
      </c>
      <c r="AT29" s="1027" t="n">
        <f aca="false">COUNTIF(AL29:AO29,"&lt;&gt;0")-COUNTIF(AL29:AO29,"")</f>
        <v>-4</v>
      </c>
      <c r="AU29" s="1028" t="n">
        <f aca="false">COUNTIF(AP29:AS29,"&lt;&gt;0")-COUNTIF(AP29:AS29,"")</f>
        <v>0</v>
      </c>
      <c r="AV29" s="979"/>
      <c r="AW29" s="979"/>
      <c r="AX29" s="990" t="n">
        <f aca="false">Посуточная!CP29</f>
        <v>0</v>
      </c>
      <c r="AY29" s="975" t="n">
        <f aca="false">Посуточная!CQ29</f>
        <v>0</v>
      </c>
      <c r="AZ29" s="975" t="n">
        <f aca="false">Посуточная!CR29</f>
        <v>0</v>
      </c>
      <c r="BA29" s="975" t="n">
        <f aca="false">Посуточная!CS29</f>
        <v>0</v>
      </c>
      <c r="BB29" s="976" t="n">
        <f aca="false">Посуточная!CX29</f>
        <v>0</v>
      </c>
      <c r="BC29" s="976" t="n">
        <f aca="false">Посуточная!CY29</f>
        <v>0</v>
      </c>
      <c r="BD29" s="976" t="n">
        <f aca="false">Посуточная!CZ29</f>
        <v>0</v>
      </c>
      <c r="BE29" s="976" t="n">
        <f aca="false">Посуточная!DA29</f>
        <v>0</v>
      </c>
      <c r="BF29" s="1027" t="n">
        <f aca="false">COUNTIF(AX29:BA29,"&lt;&gt;0")-COUNTIF(AX29:BA29,"")</f>
        <v>-4</v>
      </c>
      <c r="BG29" s="1028" t="n">
        <f aca="false">COUNTIF(BB29:BE29,"&lt;&gt;0")-COUNTIF(BB29:BE29,"")</f>
        <v>0</v>
      </c>
      <c r="BH29" s="979"/>
      <c r="BI29" s="979"/>
      <c r="BJ29" s="1030" t="n">
        <f aca="false">SUMIF(B6:BI6,"итого гр.",B29:BI29)</f>
        <v>0</v>
      </c>
      <c r="BK29" s="1028" t="n">
        <f aca="false">SUMIF(B6:BI6,"итого фк.",B29:BI29)</f>
        <v>0</v>
      </c>
      <c r="BL29" s="979"/>
      <c r="BM29" s="979"/>
      <c r="BN29" s="1031"/>
      <c r="BO29" s="1032"/>
      <c r="BP29" s="979"/>
      <c r="BQ29" s="979"/>
      <c r="BR29" s="988" t="n">
        <f aca="false">Посуточная!DR29</f>
        <v>0</v>
      </c>
      <c r="BS29" s="989" t="n">
        <f aca="false">Посуточная!DS29</f>
        <v>0</v>
      </c>
      <c r="BT29" s="989" t="n">
        <f aca="false">Посуточная!DT29</f>
        <v>0</v>
      </c>
      <c r="BU29" s="989" t="n">
        <f aca="false">Посуточная!DU29</f>
        <v>0</v>
      </c>
      <c r="BV29" s="976" t="n">
        <f aca="false">Посуточная!DZ29</f>
        <v>0</v>
      </c>
      <c r="BW29" s="976" t="n">
        <f aca="false">Посуточная!EA29</f>
        <v>0</v>
      </c>
      <c r="BX29" s="976" t="n">
        <f aca="false">Посуточная!EB29</f>
        <v>0</v>
      </c>
      <c r="BY29" s="976" t="n">
        <f aca="false">Посуточная!EC29</f>
        <v>0</v>
      </c>
      <c r="BZ29" s="1027" t="n">
        <f aca="false">COUNTIF(BR29:BU29,"&lt;&gt;0")-COUNTIF(BR29:BU29,"")</f>
        <v>-4</v>
      </c>
      <c r="CA29" s="1028" t="n">
        <f aca="false">COUNTIF(BV29:BY29,"&lt;&gt;0")-COUNTIF(BV29:BY29,"")</f>
        <v>0</v>
      </c>
      <c r="CB29" s="979"/>
      <c r="CC29" s="979"/>
      <c r="CD29" s="988" t="n">
        <f aca="false">Посуточная!EO29</f>
        <v>0</v>
      </c>
      <c r="CE29" s="989" t="n">
        <f aca="false">Посуточная!EP29</f>
        <v>0</v>
      </c>
      <c r="CF29" s="989" t="n">
        <f aca="false">Посуточная!EQ29</f>
        <v>0</v>
      </c>
      <c r="CG29" s="989" t="n">
        <f aca="false">Посуточная!ER29</f>
        <v>0</v>
      </c>
      <c r="CH29" s="976" t="n">
        <f aca="false">Посуточная!EZ29</f>
        <v>0</v>
      </c>
      <c r="CI29" s="976" t="n">
        <f aca="false">Посуточная!FA29</f>
        <v>0</v>
      </c>
      <c r="CJ29" s="976" t="n">
        <f aca="false">Посуточная!FB29</f>
        <v>0</v>
      </c>
      <c r="CK29" s="976" t="n">
        <f aca="false">Посуточная!FC29</f>
        <v>0</v>
      </c>
      <c r="CL29" s="1027" t="n">
        <f aca="false">COUNTIF(CD29:CG29,"&lt;&gt;0")-COUNTIF(CD29:CG29,"")</f>
        <v>-4</v>
      </c>
      <c r="CM29" s="1028" t="n">
        <f aca="false">COUNTIF(CH29:CK29,"&lt;&gt;0")-COUNTIF(CH29:CK29,"")</f>
        <v>0</v>
      </c>
      <c r="CN29" s="979"/>
      <c r="CO29" s="979"/>
      <c r="CP29" s="990" t="n">
        <f aca="false">Посуточная!GN29</f>
        <v>0</v>
      </c>
      <c r="CQ29" s="975" t="n">
        <f aca="false">Посуточная!GO29</f>
        <v>0</v>
      </c>
      <c r="CR29" s="975" t="n">
        <f aca="false">Посуточная!GP29</f>
        <v>0</v>
      </c>
      <c r="CS29" s="975" t="n">
        <f aca="false">Посуточная!GQ29</f>
        <v>0</v>
      </c>
      <c r="CT29" s="975" t="n">
        <f aca="false">Посуточная!GR29</f>
        <v>0</v>
      </c>
      <c r="CU29" s="975" t="n">
        <f aca="false">Посуточная!GS29</f>
        <v>0</v>
      </c>
      <c r="CV29" s="975" t="n">
        <f aca="false">Посуточная!GT29</f>
        <v>0</v>
      </c>
      <c r="CW29" s="976" t="n">
        <f aca="false">Посуточная!HP29</f>
        <v>811</v>
      </c>
      <c r="CX29" s="976" t="n">
        <f aca="false">Посуточная!HQ29</f>
        <v>0</v>
      </c>
      <c r="CY29" s="976" t="n">
        <f aca="false">Посуточная!HR29</f>
        <v>0</v>
      </c>
      <c r="CZ29" s="976" t="n">
        <f aca="false">Посуточная!HS29</f>
        <v>0</v>
      </c>
      <c r="DA29" s="976" t="n">
        <f aca="false">Посуточная!HT29</f>
        <v>0</v>
      </c>
      <c r="DB29" s="976" t="n">
        <f aca="false">Посуточная!HU29</f>
        <v>0</v>
      </c>
      <c r="DC29" s="976" t="n">
        <f aca="false">Посуточная!HV29</f>
        <v>0</v>
      </c>
      <c r="DD29" s="1027" t="n">
        <f aca="false">COUNTIF(CP29:CV29,"&lt;&gt;0")-COUNTIF(CP29:CV29,"")</f>
        <v>-7</v>
      </c>
      <c r="DE29" s="1028" t="n">
        <f aca="false">COUNTIF(CW29:DC29,"&lt;&gt;0")-COUNTIF(CW29:DC29,"")</f>
        <v>1</v>
      </c>
      <c r="DF29" s="979"/>
      <c r="DG29" s="979"/>
      <c r="DH29" s="991" t="n">
        <f aca="false">Посуточная!IE29</f>
        <v>0</v>
      </c>
      <c r="DI29" s="992" t="n">
        <f aca="false">Посуточная!IF29</f>
        <v>0</v>
      </c>
      <c r="DJ29" s="992" t="n">
        <f aca="false">Посуточная!IG29</f>
        <v>0</v>
      </c>
      <c r="DK29" s="989" t="n">
        <f aca="false">Посуточная!IH29</f>
        <v>0</v>
      </c>
      <c r="DL29" s="976" t="n">
        <f aca="false">Посуточная!IM29</f>
        <v>0</v>
      </c>
      <c r="DM29" s="993" t="n">
        <f aca="false">Посуточная!IN29</f>
        <v>0</v>
      </c>
      <c r="DN29" s="1134" t="n">
        <f aca="false">Посуточная!IO29</f>
        <v>0</v>
      </c>
      <c r="DO29" s="993" t="n">
        <f aca="false">Посуточная!IP29</f>
        <v>0</v>
      </c>
      <c r="DP29" s="1029" t="n">
        <f aca="false">COUNTIF(DH29:DK29,"&lt;&gt;0")-COUNTIF(DH29:DK29,"")</f>
        <v>-4</v>
      </c>
      <c r="DQ29" s="1028" t="n">
        <f aca="false">COUNTIF(DL29:DO29,"&lt;&gt;0")-COUNTIF(DL29:DO29,"")</f>
        <v>0</v>
      </c>
      <c r="DT29" s="1033"/>
      <c r="DU29" s="1034"/>
      <c r="DV29" s="1034"/>
      <c r="DW29" s="1034"/>
      <c r="DX29" s="1034"/>
      <c r="DY29" s="1034"/>
      <c r="DZ29" s="1034"/>
      <c r="EA29" s="976" t="n">
        <f aca="false">Посуточная!KQ29</f>
        <v>0</v>
      </c>
      <c r="EB29" s="976" t="n">
        <f aca="false">Посуточная!KR29</f>
        <v>0</v>
      </c>
      <c r="EC29" s="976" t="n">
        <f aca="false">Посуточная!KS29</f>
        <v>0</v>
      </c>
      <c r="ED29" s="976" t="n">
        <f aca="false">Посуточная!KT29</f>
        <v>0</v>
      </c>
      <c r="EE29" s="976" t="n">
        <f aca="false">Посуточная!KU29</f>
        <v>0</v>
      </c>
      <c r="EF29" s="976" t="n">
        <f aca="false">Посуточная!KV29</f>
        <v>0</v>
      </c>
      <c r="EG29" s="976" t="n">
        <f aca="false">Посуточная!KW29</f>
        <v>0</v>
      </c>
      <c r="EH29" s="1027" t="n">
        <f aca="false">SUBTOTAL(3, DT29:DZ29)</f>
        <v>0</v>
      </c>
      <c r="EI29" s="1028" t="n">
        <f aca="false">COUNTIF(EA29:EG29,"&lt;&gt;0")-COUNTIF(EA29:EG29,"")</f>
        <v>0</v>
      </c>
      <c r="EJ29" s="979"/>
      <c r="EK29" s="979"/>
      <c r="EL29" s="1030" t="n">
        <f aca="false">SUMIF(BR6:EK6,"итого гр.",BR29:EK29)</f>
        <v>0</v>
      </c>
      <c r="EM29" s="1028" t="n">
        <f aca="false">SUMIF(BR6:EK6,"итого фк.",BR29:EK29)</f>
        <v>1</v>
      </c>
      <c r="EN29" s="979"/>
      <c r="EO29" s="979"/>
      <c r="EP29" s="1031"/>
      <c r="EQ29" s="1032"/>
      <c r="ET29" s="1035"/>
      <c r="EU29" s="1036"/>
      <c r="EX29" s="1037"/>
      <c r="EY29" s="1038"/>
      <c r="FB29" s="1033"/>
      <c r="FC29" s="1034"/>
      <c r="FD29" s="1034"/>
      <c r="FE29" s="1034"/>
      <c r="FF29" s="1034"/>
      <c r="FG29" s="1034"/>
      <c r="FH29" s="1034"/>
      <c r="FI29" s="976" t="n">
        <f aca="false">Посуточная!NU29</f>
        <v>0</v>
      </c>
      <c r="FJ29" s="976" t="n">
        <f aca="false">Посуточная!NV29</f>
        <v>0</v>
      </c>
      <c r="FK29" s="976" t="n">
        <f aca="false">Посуточная!NW29</f>
        <v>0</v>
      </c>
      <c r="FL29" s="976" t="n">
        <f aca="false">Посуточная!NX29</f>
        <v>0</v>
      </c>
      <c r="FM29" s="976" t="n">
        <f aca="false">Посуточная!NY29</f>
        <v>0</v>
      </c>
      <c r="FN29" s="976" t="n">
        <f aca="false">Посуточная!NZ29</f>
        <v>0</v>
      </c>
      <c r="FO29" s="976" t="n">
        <f aca="false">Посуточная!OA29</f>
        <v>0</v>
      </c>
      <c r="FP29" s="1027" t="n">
        <f aca="false">COUNTIF(FB29:FH29,"&lt;&gt;0")-COUNTIF(FB29:FH29,"")</f>
        <v>0</v>
      </c>
      <c r="FQ29" s="1028" t="n">
        <f aca="false">COUNTIF(FI29:FO29,"&lt;&gt;0")-COUNTIF(FI29:FO29,"")</f>
        <v>0</v>
      </c>
      <c r="FR29" s="979"/>
      <c r="FS29" s="979"/>
      <c r="FT29" s="1001" t="n">
        <f aca="false">Посуточная!OO29</f>
        <v>0</v>
      </c>
      <c r="FU29" s="1002" t="n">
        <f aca="false">Посуточная!OP29</f>
        <v>0</v>
      </c>
      <c r="FV29" s="1002" t="n">
        <f aca="false">Посуточная!OQ29</f>
        <v>0</v>
      </c>
      <c r="FW29" s="1002" t="n">
        <f aca="false">Посуточная!OR29</f>
        <v>0</v>
      </c>
      <c r="FX29" s="1002" t="n">
        <f aca="false">Посуточная!OS29</f>
        <v>0</v>
      </c>
      <c r="FY29" s="1002" t="n">
        <f aca="false">Посуточная!OT29</f>
        <v>0</v>
      </c>
      <c r="FZ29" s="1003" t="n">
        <f aca="false">Посуточная!OU29</f>
        <v>0</v>
      </c>
      <c r="GA29" s="993" t="n">
        <f aca="false">Посуточная!PP29</f>
        <v>0</v>
      </c>
      <c r="GB29" s="993" t="n">
        <f aca="false">Посуточная!PQ29</f>
        <v>0</v>
      </c>
      <c r="GC29" s="993" t="n">
        <f aca="false">Посуточная!PR29</f>
        <v>0</v>
      </c>
      <c r="GD29" s="993" t="n">
        <f aca="false">Посуточная!PS29</f>
        <v>0</v>
      </c>
      <c r="GE29" s="993" t="n">
        <f aca="false">Посуточная!PT29</f>
        <v>0</v>
      </c>
      <c r="GF29" s="993" t="n">
        <f aca="false">Посуточная!PU29</f>
        <v>0</v>
      </c>
      <c r="GG29" s="993" t="n">
        <f aca="false">Посуточная!PV29</f>
        <v>0</v>
      </c>
      <c r="GH29" s="1027" t="n">
        <f aca="false">COUNTIF(FT29:FZ29,"&lt;&gt;0")-COUNTIF(FT29:FZ29,"")</f>
        <v>-7</v>
      </c>
      <c r="GI29" s="1028" t="n">
        <f aca="false">COUNTIF(GA29:GG29,"&lt;&gt;0")-COUNTIF(GA29:GG29,"")</f>
        <v>0</v>
      </c>
      <c r="GJ29" s="979"/>
      <c r="GK29" s="979"/>
      <c r="GL29" s="1039" t="n">
        <f aca="false">Посуточная!QH29</f>
        <v>0</v>
      </c>
      <c r="GM29" s="1040" t="n">
        <f aca="false">Посуточная!QI29</f>
        <v>0</v>
      </c>
      <c r="GN29" s="1040" t="n">
        <f aca="false">Посуточная!QJ29</f>
        <v>0</v>
      </c>
      <c r="GO29" s="1040" t="n">
        <f aca="false">Посуточная!QK29</f>
        <v>0</v>
      </c>
      <c r="GP29" s="1040" t="n">
        <f aca="false">Посуточная!QL29</f>
        <v>0</v>
      </c>
      <c r="GQ29" s="1040" t="n">
        <f aca="false">Посуточная!QM29</f>
        <v>0</v>
      </c>
      <c r="GR29" s="1040" t="n">
        <f aca="false">Посуточная!QN29</f>
        <v>0</v>
      </c>
      <c r="GS29" s="1006" t="n">
        <f aca="false">Посуточная!QV29</f>
        <v>0</v>
      </c>
      <c r="GT29" s="1006" t="n">
        <f aca="false">Посуточная!QW29</f>
        <v>0</v>
      </c>
      <c r="GU29" s="1006" t="n">
        <f aca="false">Посуточная!QX29</f>
        <v>0</v>
      </c>
      <c r="GV29" s="1006" t="n">
        <f aca="false">Посуточная!QY29</f>
        <v>0</v>
      </c>
      <c r="GW29" s="1006" t="n">
        <f aca="false">Посуточная!QZ29</f>
        <v>0</v>
      </c>
      <c r="GX29" s="1006" t="n">
        <f aca="false">Посуточная!RA29</f>
        <v>0</v>
      </c>
      <c r="GY29" s="1006" t="n">
        <f aca="false">Посуточная!RB29</f>
        <v>0</v>
      </c>
      <c r="GZ29" s="1027" t="n">
        <f aca="false">COUNTIF(GL29:GR29,"&lt;&gt;0")-COUNTIF(GL29:GR29,"")</f>
        <v>-7</v>
      </c>
      <c r="HA29" s="1028" t="n">
        <f aca="false">COUNTIF(GS29:GY29,"&lt;&gt;0")-COUNTIF(GS29:GY29,"")</f>
        <v>0</v>
      </c>
      <c r="HB29" s="979"/>
      <c r="HC29" s="979"/>
      <c r="HD29" s="1041" t="n">
        <f aca="false">Посуточная!RN29</f>
        <v>0</v>
      </c>
      <c r="HE29" s="1042" t="n">
        <f aca="false">Посуточная!RO29</f>
        <v>0</v>
      </c>
      <c r="HF29" s="1042" t="n">
        <f aca="false">Посуточная!RP29</f>
        <v>0</v>
      </c>
      <c r="HG29" s="1042" t="n">
        <f aca="false">Посуточная!RQ29</f>
        <v>0</v>
      </c>
      <c r="HH29" s="1042" t="n">
        <f aca="false">Посуточная!RR29</f>
        <v>0</v>
      </c>
      <c r="HI29" s="1042" t="n">
        <f aca="false">Посуточная!RS29</f>
        <v>0</v>
      </c>
      <c r="HJ29" s="1042" t="n">
        <f aca="false">Посуточная!RT29</f>
        <v>0</v>
      </c>
      <c r="HK29" s="993" t="n">
        <f aca="false">Посуточная!SB29</f>
        <v>0</v>
      </c>
      <c r="HL29" s="993" t="n">
        <f aca="false">Посуточная!SC29</f>
        <v>0</v>
      </c>
      <c r="HM29" s="993" t="n">
        <f aca="false">Посуточная!SD29</f>
        <v>0</v>
      </c>
      <c r="HN29" s="993" t="n">
        <f aca="false">Посуточная!SE29</f>
        <v>0</v>
      </c>
      <c r="HO29" s="993" t="n">
        <f aca="false">Посуточная!SF29</f>
        <v>0</v>
      </c>
      <c r="HP29" s="993" t="n">
        <f aca="false">Посуточная!SG29</f>
        <v>0</v>
      </c>
      <c r="HQ29" s="993" t="n">
        <f aca="false">Посуточная!SH29</f>
        <v>0</v>
      </c>
      <c r="HR29" s="1027" t="n">
        <f aca="false">COUNTIF(HD29:HJ29,"&lt;&gt;0")-COUNTIF(HD29:HJ29,"")</f>
        <v>-7</v>
      </c>
      <c r="HS29" s="1028" t="n">
        <f aca="false">COUNTIF(HK29:HQ29,"&lt;&gt;0")-COUNTIF(HK29:HQ29,"")</f>
        <v>0</v>
      </c>
      <c r="HT29" s="979"/>
      <c r="HU29" s="979"/>
      <c r="HV29" s="1030" t="n">
        <f aca="false">SUMIF(FB6:HU6,"итого гр.",FB29:HU29)</f>
        <v>0</v>
      </c>
      <c r="HW29" s="1028" t="n">
        <f aca="false">SUMIF(FB6:HU6,"итого фк.",FB29:HU29)</f>
        <v>0</v>
      </c>
      <c r="HX29" s="979"/>
      <c r="HY29" s="979"/>
      <c r="HZ29" s="1031"/>
      <c r="IA29" s="1032"/>
      <c r="IB29" s="979"/>
      <c r="IC29" s="979"/>
      <c r="ID29" s="1001" t="n">
        <f aca="false">Посуточная!SY29</f>
        <v>0</v>
      </c>
      <c r="IE29" s="1002" t="n">
        <f aca="false">Посуточная!SZ29</f>
        <v>0</v>
      </c>
      <c r="IF29" s="1002" t="n">
        <f aca="false">Посуточная!TA29</f>
        <v>0</v>
      </c>
      <c r="IG29" s="1002" t="n">
        <f aca="false">Посуточная!TB29</f>
        <v>0</v>
      </c>
      <c r="IH29" s="993" t="n">
        <f aca="false">Посуточная!TG29</f>
        <v>0</v>
      </c>
      <c r="II29" s="993" t="n">
        <f aca="false">Посуточная!TH29</f>
        <v>0</v>
      </c>
      <c r="IJ29" s="993" t="n">
        <f aca="false">Посуточная!TI29</f>
        <v>0</v>
      </c>
      <c r="IK29" s="993" t="n">
        <f aca="false">Посуточная!TJ29</f>
        <v>0</v>
      </c>
      <c r="IL29" s="1027"/>
      <c r="IM29" s="1028"/>
      <c r="IP29" s="1043"/>
      <c r="IQ29" s="1044"/>
      <c r="IT29" s="1043"/>
      <c r="IU29" s="1045"/>
      <c r="IV29" s="1046"/>
      <c r="IW29" s="1046"/>
      <c r="IX29" s="1045"/>
      <c r="IY29" s="1045"/>
      <c r="IZ29" s="1046"/>
      <c r="JA29" s="1046"/>
      <c r="JB29" s="1045"/>
      <c r="JC29" s="1045"/>
      <c r="JD29" s="1046"/>
      <c r="JE29" s="1046"/>
      <c r="JF29" s="1047" t="n">
        <f aca="false">SUMIF(IP6:JE6,"итого гр.",IP29:JE29)</f>
        <v>0</v>
      </c>
      <c r="JG29" s="1038" t="n">
        <f aca="false">SUMIF($IP$6:$JE$6,"итого фк.",IP29:JE29)</f>
        <v>0</v>
      </c>
      <c r="JH29" s="1018"/>
      <c r="JJ29" s="1037"/>
      <c r="JK29" s="1038"/>
      <c r="JN29" s="1037"/>
      <c r="JO29" s="1038"/>
      <c r="JR29" s="1043"/>
      <c r="JS29" s="1044"/>
      <c r="JV29" s="1037"/>
      <c r="JW29" s="1038"/>
      <c r="JZ29" s="1047"/>
      <c r="KA29" s="1047"/>
      <c r="KD29" s="1047"/>
      <c r="KE29" s="1047"/>
      <c r="KH29" s="1123"/>
      <c r="KI29" s="1021"/>
      <c r="KJ29" s="1025"/>
      <c r="KL29" s="1047"/>
      <c r="KM29" s="1047"/>
      <c r="KN29" s="1048"/>
      <c r="KO29" s="1123"/>
      <c r="KP29" s="1023"/>
      <c r="KQ29" s="1024"/>
      <c r="KT29" s="1025" t="n">
        <v>23</v>
      </c>
      <c r="KU29" s="924" t="n">
        <v>32</v>
      </c>
      <c r="KV29" s="924"/>
      <c r="KX29" s="921" t="n">
        <v>23</v>
      </c>
      <c r="KY29" s="924" t="n">
        <v>7447.389</v>
      </c>
      <c r="LA29" s="1026" t="n">
        <f aca="false">JW75</f>
        <v>282.133</v>
      </c>
      <c r="LB29" s="1026"/>
      <c r="LC29" s="1026" t="n">
        <f aca="false">FA75</f>
        <v>415.549</v>
      </c>
      <c r="LG29" s="924" t="n">
        <f aca="false">IF(R29="",0,R29+LG26)</f>
        <v>0</v>
      </c>
      <c r="LH29" s="924" t="n">
        <f aca="false">IF(S29="",0,S29+LH26)</f>
        <v>0</v>
      </c>
      <c r="LI29" s="924" t="n">
        <f aca="false">IF(AJ29="",0,AJ29+LI26)</f>
        <v>0</v>
      </c>
      <c r="LJ29" s="924" t="n">
        <f aca="false">IF(AK29="",0,AK29+LJ26)</f>
        <v>0</v>
      </c>
      <c r="LK29" s="924" t="n">
        <f aca="false">IF(AV29="",0,AV29+LK26)</f>
        <v>0</v>
      </c>
      <c r="LL29" s="924" t="n">
        <f aca="false">IF(AW29="",0,AW29+LL26)</f>
        <v>0</v>
      </c>
      <c r="LM29" s="924" t="n">
        <f aca="false">IF(BH29="",0,BH29+LM26)</f>
        <v>0</v>
      </c>
      <c r="LN29" s="924" t="n">
        <f aca="false">IF(BI29="",0,BI29+LN26)</f>
        <v>0</v>
      </c>
      <c r="LO29" s="924" t="n">
        <f aca="false">IF(CB29="",0,CB29+LO26)</f>
        <v>0</v>
      </c>
      <c r="LP29" s="924" t="n">
        <f aca="false">IF(CC29="",0,CC29+LP26)</f>
        <v>0</v>
      </c>
      <c r="LQ29" s="924" t="n">
        <f aca="false">IF(CN29="",0,CN29+LQ26)</f>
        <v>0</v>
      </c>
      <c r="LR29" s="924" t="n">
        <f aca="false">IF(CO29="",0,CO29+LR26)</f>
        <v>0</v>
      </c>
      <c r="LS29" s="924" t="n">
        <f aca="false">IF(DR29="",0,DR29+LS26)</f>
        <v>0</v>
      </c>
      <c r="LT29" s="924" t="n">
        <f aca="false">IF(DS29="",0,DS29+LT26)</f>
        <v>0</v>
      </c>
      <c r="LU29" s="924" t="n">
        <f aca="false">IF(DF29="",0,DF29+LU26)</f>
        <v>0</v>
      </c>
      <c r="LV29" s="924" t="n">
        <f aca="false">IF(DG29="",0,DG29+LV26)</f>
        <v>0</v>
      </c>
      <c r="LW29" s="924" t="n">
        <f aca="false">IF(HT29="",0,HT29+LW26)</f>
        <v>0</v>
      </c>
      <c r="LX29" s="924" t="n">
        <f aca="false">IF(HU29="",0,HU29+LX26)</f>
        <v>0</v>
      </c>
      <c r="LY29" s="924" t="n">
        <f aca="false">IF(JN29="",0,JN29)</f>
        <v>0</v>
      </c>
      <c r="LZ29" s="924" t="n">
        <f aca="false">IF(JO29="",0,JO29)</f>
        <v>0</v>
      </c>
      <c r="MA29" s="924" t="n">
        <f aca="false">IF(EV29="",0,EV29+MA26)</f>
        <v>0</v>
      </c>
      <c r="MB29" s="924" t="n">
        <f aca="false">IF(EW29="",0,EW29+MB26)</f>
        <v>0</v>
      </c>
      <c r="MC29" s="924" t="n">
        <f aca="false">IF(JJ29="",0,JJ29+MC26)</f>
        <v>0</v>
      </c>
      <c r="MD29" s="924" t="n">
        <f aca="false">IF(JK29="",0,JK29+MD26)</f>
        <v>0</v>
      </c>
      <c r="ME29" s="924" t="n">
        <f aca="false">IF(KO29="",0,KO29+ME26)</f>
        <v>0</v>
      </c>
      <c r="MF29" s="924" t="n">
        <f aca="false">IF(KP29="",0,KP29+MF26)</f>
        <v>0</v>
      </c>
      <c r="MG29" s="924" t="n">
        <f aca="false">IFERROR(ME29/$A27,0)</f>
        <v>0</v>
      </c>
      <c r="MH29" s="924" t="n">
        <f aca="false">IFERROR(MF29/$A27,0)</f>
        <v>0</v>
      </c>
      <c r="MI29" s="924" t="n">
        <f aca="false">IF(JT29="",0,JT29+MI26)</f>
        <v>0</v>
      </c>
      <c r="MJ29" s="924" t="n">
        <f aca="false">IF(JU29="",0,JU29+MJ26)</f>
        <v>0</v>
      </c>
      <c r="MK29" s="924" t="n">
        <f aca="false">IF(LG29&gt;0,0,P29+MK26)</f>
        <v>-49</v>
      </c>
      <c r="ML29" s="924" t="n">
        <f aca="false">IF(LH29&gt;0,0,Q29+ML26)</f>
        <v>0</v>
      </c>
      <c r="MM29" s="924" t="n">
        <f aca="false">IF(LI29&gt;0,0,AH29+MM26)</f>
        <v>-56</v>
      </c>
      <c r="MN29" s="924" t="n">
        <f aca="false">IF(LJ29&gt;0,0,AI29+MN26)</f>
        <v>0</v>
      </c>
      <c r="MO29" s="924" t="n">
        <f aca="false">IF(LK29&gt;0,0,AT29+MO26)</f>
        <v>-32</v>
      </c>
      <c r="MP29" s="924" t="n">
        <f aca="false">IF(LL29&gt;0,0,AU29+MP26)</f>
        <v>0</v>
      </c>
      <c r="MQ29" s="924" t="n">
        <f aca="false">IF(LM29&gt;0,0,BF29+MQ26)</f>
        <v>-28</v>
      </c>
      <c r="MR29" s="924" t="n">
        <f aca="false">IF(LN29&gt;0,0,BG29+MR26)</f>
        <v>0</v>
      </c>
      <c r="MS29" s="924" t="n">
        <f aca="false">IF(LO29&gt;0,0,BZ29+MS26)</f>
        <v>-28</v>
      </c>
      <c r="MT29" s="924" t="n">
        <f aca="false">IF(LP29&gt;0,0,CA29+MT26)</f>
        <v>0</v>
      </c>
      <c r="MU29" s="924" t="n">
        <f aca="false">IF(LQ29&gt;0,0,CL29+MU26)</f>
        <v>-28</v>
      </c>
      <c r="MV29" s="924" t="n">
        <f aca="false">IF(LR29&gt;0,0,CM29+MV26)</f>
        <v>0</v>
      </c>
      <c r="MW29" s="924" t="n">
        <f aca="false">IF(LS29&gt;0,0,DP29+MW26)</f>
        <v>-32</v>
      </c>
      <c r="MX29" s="924" t="n">
        <f aca="false">IF(LT29&gt;0,0,DQ29+MX26)</f>
        <v>0</v>
      </c>
      <c r="MY29" s="924" t="n">
        <f aca="false">IF(LU29&gt;0,0,DD29+MY26)</f>
        <v>-49</v>
      </c>
      <c r="MZ29" s="924" t="n">
        <f aca="false">IFERROR(IF(LV29&gt;0,0,DE29+MZ26),0)</f>
        <v>1</v>
      </c>
      <c r="NA29" s="924" t="n">
        <f aca="false">IF(LW29&gt;0,0,HR29+NA26)</f>
        <v>-42</v>
      </c>
      <c r="NB29" s="924" t="n">
        <f aca="false">IFERROR(IF(LX29&gt;0,0,HS29+NB26),0)</f>
        <v>1</v>
      </c>
      <c r="NC29" s="924"/>
      <c r="ND29" s="924"/>
      <c r="NE29" s="924"/>
    </row>
    <row r="30" customFormat="false" ht="15" hidden="false" customHeight="false" outlineLevel="0" collapsed="false">
      <c r="A30" s="1092"/>
      <c r="B30" s="1049" t="n">
        <f aca="false">Посуточная!J30</f>
        <v>0</v>
      </c>
      <c r="C30" s="1050" t="n">
        <f aca="false">Посуточная!K30</f>
        <v>0</v>
      </c>
      <c r="D30" s="1050" t="n">
        <f aca="false">Посуточная!L30</f>
        <v>0</v>
      </c>
      <c r="E30" s="1050" t="n">
        <f aca="false">Посуточная!M30</f>
        <v>0</v>
      </c>
      <c r="F30" s="1050" t="n">
        <f aca="false">Посуточная!N30</f>
        <v>0</v>
      </c>
      <c r="G30" s="1050" t="n">
        <f aca="false">Посуточная!O30</f>
        <v>0</v>
      </c>
      <c r="H30" s="1050" t="n">
        <f aca="false">Посуточная!P30</f>
        <v>0</v>
      </c>
      <c r="I30" s="1051" t="n">
        <f aca="false">Посуточная!AA30</f>
        <v>0</v>
      </c>
      <c r="J30" s="1051" t="n">
        <f aca="false">Посуточная!AB30</f>
        <v>0</v>
      </c>
      <c r="K30" s="1051" t="n">
        <f aca="false">Посуточная!AC30</f>
        <v>0</v>
      </c>
      <c r="L30" s="1051" t="n">
        <f aca="false">Посуточная!AD30</f>
        <v>0</v>
      </c>
      <c r="M30" s="1051" t="n">
        <f aca="false">Посуточная!AE30</f>
        <v>0</v>
      </c>
      <c r="N30" s="1051" t="n">
        <f aca="false">Посуточная!AF30</f>
        <v>0</v>
      </c>
      <c r="O30" s="1051" t="n">
        <f aca="false">Посуточная!AG30</f>
        <v>0</v>
      </c>
      <c r="P30" s="1052" t="n">
        <f aca="false">SUBTOTAL(9, B30:H30)</f>
        <v>0</v>
      </c>
      <c r="Q30" s="1053" t="n">
        <f aca="false">SUBTOTAL(9, I30:O30)</f>
        <v>0</v>
      </c>
      <c r="R30" s="979" t="n">
        <f aca="false">SUM(P30,R27)</f>
        <v>0</v>
      </c>
      <c r="S30" s="979" t="n">
        <f aca="false">SUM(Q30,S27)</f>
        <v>0</v>
      </c>
      <c r="T30" s="1054" t="n">
        <f aca="false">Посуточная!AS30</f>
        <v>0</v>
      </c>
      <c r="U30" s="1050" t="n">
        <f aca="false">Посуточная!AT30</f>
        <v>0</v>
      </c>
      <c r="V30" s="1050" t="n">
        <f aca="false">Посуточная!AU30</f>
        <v>0</v>
      </c>
      <c r="W30" s="1050" t="n">
        <f aca="false">Посуточная!AV30</f>
        <v>0</v>
      </c>
      <c r="X30" s="1050" t="n">
        <f aca="false">Посуточная!AW30</f>
        <v>0</v>
      </c>
      <c r="Y30" s="1050" t="n">
        <f aca="false">Посуточная!AX30</f>
        <v>0</v>
      </c>
      <c r="Z30" s="1050" t="n">
        <f aca="false">Посуточная!AY30</f>
        <v>0</v>
      </c>
      <c r="AA30" s="1051" t="n">
        <f aca="false">Посуточная!BG30</f>
        <v>0</v>
      </c>
      <c r="AB30" s="1051" t="n">
        <f aca="false">Посуточная!BH30</f>
        <v>0</v>
      </c>
      <c r="AC30" s="1051" t="n">
        <f aca="false">Посуточная!BI30</f>
        <v>0</v>
      </c>
      <c r="AD30" s="1051" t="n">
        <f aca="false">Посуточная!BJ30</f>
        <v>0</v>
      </c>
      <c r="AE30" s="1051" t="n">
        <f aca="false">Посуточная!BK30</f>
        <v>0</v>
      </c>
      <c r="AF30" s="1051" t="n">
        <f aca="false">Посуточная!BL30</f>
        <v>0</v>
      </c>
      <c r="AG30" s="1051" t="n">
        <f aca="false">Посуточная!BM30</f>
        <v>0</v>
      </c>
      <c r="AH30" s="1052" t="n">
        <f aca="false">SUBTOTAL(9, T30:Z30)</f>
        <v>0</v>
      </c>
      <c r="AI30" s="1053" t="n">
        <f aca="false">SUBTOTAL(9, AA30:AG30)</f>
        <v>0</v>
      </c>
      <c r="AJ30" s="979" t="n">
        <f aca="false">SUM(AH30,AJ27)</f>
        <v>0</v>
      </c>
      <c r="AK30" s="979" t="n">
        <f aca="false">SUM(AI30,AK27)</f>
        <v>0</v>
      </c>
      <c r="AL30" s="1054" t="n">
        <f aca="false">Посуточная!BV30</f>
        <v>0</v>
      </c>
      <c r="AM30" s="1050" t="n">
        <f aca="false">Посуточная!BW30</f>
        <v>0</v>
      </c>
      <c r="AN30" s="1050" t="n">
        <f aca="false">Посуточная!BX30</f>
        <v>0</v>
      </c>
      <c r="AO30" s="1050" t="n">
        <f aca="false">Посуточная!BY30</f>
        <v>0</v>
      </c>
      <c r="AP30" s="1051" t="n">
        <f aca="false">Посуточная!CD30</f>
        <v>0</v>
      </c>
      <c r="AQ30" s="1051" t="n">
        <f aca="false">Посуточная!CE30</f>
        <v>0</v>
      </c>
      <c r="AR30" s="1051" t="n">
        <f aca="false">Посуточная!CF30</f>
        <v>0</v>
      </c>
      <c r="AS30" s="1051" t="n">
        <f aca="false">Посуточная!CG30</f>
        <v>0</v>
      </c>
      <c r="AT30" s="1052" t="n">
        <f aca="false">SUBTOTAL(9, AL30:AO30)</f>
        <v>0</v>
      </c>
      <c r="AU30" s="1053" t="n">
        <f aca="false">SUBTOTAL(9, AP30:AS30)</f>
        <v>0</v>
      </c>
      <c r="AV30" s="979" t="n">
        <f aca="false">SUM(AT30,AV27)</f>
        <v>0</v>
      </c>
      <c r="AW30" s="979" t="n">
        <f aca="false">SUM(AU30,AW27)</f>
        <v>0</v>
      </c>
      <c r="AX30" s="1054" t="n">
        <f aca="false">Посуточная!CP30</f>
        <v>0</v>
      </c>
      <c r="AY30" s="1050" t="n">
        <f aca="false">Посуточная!CQ30</f>
        <v>0</v>
      </c>
      <c r="AZ30" s="1050" t="n">
        <f aca="false">Посуточная!CR30</f>
        <v>0</v>
      </c>
      <c r="BA30" s="1050" t="n">
        <f aca="false">Посуточная!CS30</f>
        <v>0</v>
      </c>
      <c r="BB30" s="1051" t="n">
        <f aca="false">Посуточная!CX30</f>
        <v>0</v>
      </c>
      <c r="BC30" s="1051" t="n">
        <f aca="false">Посуточная!CY30</f>
        <v>0</v>
      </c>
      <c r="BD30" s="1051" t="n">
        <f aca="false">Посуточная!CZ30</f>
        <v>0</v>
      </c>
      <c r="BE30" s="1051" t="n">
        <f aca="false">Посуточная!DA30</f>
        <v>0</v>
      </c>
      <c r="BF30" s="1052" t="n">
        <f aca="false">SUBTOTAL(9, AX30:BA30)</f>
        <v>0</v>
      </c>
      <c r="BG30" s="1053" t="n">
        <f aca="false">SUBTOTAL(9, BB30:BE30)</f>
        <v>0</v>
      </c>
      <c r="BH30" s="979" t="n">
        <f aca="false">SUM(BF30,BH27)</f>
        <v>0</v>
      </c>
      <c r="BI30" s="979" t="n">
        <f aca="false">SUM(BG30,BI27)</f>
        <v>0</v>
      </c>
      <c r="BJ30" s="1056" t="n">
        <f aca="false">SUMIF(B6:BI6,"итого гр.",B30:BI30)</f>
        <v>0</v>
      </c>
      <c r="BK30" s="1053" t="n">
        <f aca="false">SUMIF(B6:BI6,"итого фк.",B30:BI30)</f>
        <v>0</v>
      </c>
      <c r="BL30" s="979" t="n">
        <f aca="false">SUM(BJ30,BL27)</f>
        <v>0</v>
      </c>
      <c r="BM30" s="979" t="n">
        <f aca="false">SUM(BK30,BM27)</f>
        <v>0</v>
      </c>
      <c r="BN30" s="1057" t="n">
        <f aca="false">BL30</f>
        <v>0</v>
      </c>
      <c r="BO30" s="1058" t="n">
        <f aca="false">BM30</f>
        <v>0</v>
      </c>
      <c r="BP30" s="979"/>
      <c r="BQ30" s="979"/>
      <c r="BR30" s="1059" t="n">
        <f aca="false">Посуточная!DR30</f>
        <v>0</v>
      </c>
      <c r="BS30" s="1060" t="n">
        <f aca="false">Посуточная!DS30</f>
        <v>0</v>
      </c>
      <c r="BT30" s="1060" t="n">
        <f aca="false">Посуточная!DT30</f>
        <v>0</v>
      </c>
      <c r="BU30" s="1060" t="n">
        <f aca="false">Посуточная!DU30</f>
        <v>0</v>
      </c>
      <c r="BV30" s="1051" t="n">
        <f aca="false">Посуточная!DZ30</f>
        <v>0</v>
      </c>
      <c r="BW30" s="1051" t="n">
        <f aca="false">Посуточная!EA30</f>
        <v>0</v>
      </c>
      <c r="BX30" s="1051" t="n">
        <f aca="false">Посуточная!EB30</f>
        <v>0</v>
      </c>
      <c r="BY30" s="1051" t="n">
        <f aca="false">Посуточная!EC30</f>
        <v>0</v>
      </c>
      <c r="BZ30" s="1027" t="n">
        <f aca="false">SUBTOTAL(9, BR30:BU30)</f>
        <v>0</v>
      </c>
      <c r="CA30" s="1053" t="n">
        <f aca="false">SUBTOTAL(9, BV30:BY30)</f>
        <v>0</v>
      </c>
      <c r="CB30" s="979" t="n">
        <f aca="false">SUM(BZ30,CB27)</f>
        <v>0</v>
      </c>
      <c r="CC30" s="979" t="n">
        <f aca="false">SUM(CA30,CC27)</f>
        <v>0</v>
      </c>
      <c r="CD30" s="1059" t="n">
        <f aca="false">Посуточная!EO30</f>
        <v>0</v>
      </c>
      <c r="CE30" s="1060" t="n">
        <f aca="false">Посуточная!EP30</f>
        <v>0</v>
      </c>
      <c r="CF30" s="1060" t="n">
        <f aca="false">Посуточная!EQ30</f>
        <v>0</v>
      </c>
      <c r="CG30" s="1060" t="n">
        <f aca="false">Посуточная!ER30</f>
        <v>0</v>
      </c>
      <c r="CH30" s="1051" t="n">
        <f aca="false">Посуточная!EZ30</f>
        <v>0</v>
      </c>
      <c r="CI30" s="1051" t="n">
        <f aca="false">Посуточная!FA30</f>
        <v>0</v>
      </c>
      <c r="CJ30" s="1051" t="n">
        <f aca="false">Посуточная!FB30</f>
        <v>0</v>
      </c>
      <c r="CK30" s="1051" t="n">
        <f aca="false">Посуточная!FC30</f>
        <v>0</v>
      </c>
      <c r="CL30" s="1052" t="n">
        <f aca="false">SUBTOTAL(9, CD30:CG30)</f>
        <v>0</v>
      </c>
      <c r="CM30" s="1053" t="n">
        <f aca="false">SUBTOTAL(9, CH30:CK30)</f>
        <v>0</v>
      </c>
      <c r="CN30" s="979" t="n">
        <f aca="false">SUM(CL30,CN27)</f>
        <v>0</v>
      </c>
      <c r="CO30" s="979" t="n">
        <f aca="false">SUM(CM30,CO27)</f>
        <v>0</v>
      </c>
      <c r="CP30" s="1054" t="n">
        <f aca="false">Посуточная!GN30</f>
        <v>0</v>
      </c>
      <c r="CQ30" s="1050" t="n">
        <f aca="false">Посуточная!GO30</f>
        <v>0</v>
      </c>
      <c r="CR30" s="1050" t="n">
        <f aca="false">Посуточная!GP30</f>
        <v>0</v>
      </c>
      <c r="CS30" s="1050" t="n">
        <f aca="false">Посуточная!GQ30</f>
        <v>0</v>
      </c>
      <c r="CT30" s="1050" t="n">
        <f aca="false">Посуточная!GR30</f>
        <v>0</v>
      </c>
      <c r="CU30" s="1050" t="n">
        <f aca="false">Посуточная!GS30</f>
        <v>0</v>
      </c>
      <c r="CV30" s="1050" t="n">
        <f aca="false">Посуточная!GT30</f>
        <v>0</v>
      </c>
      <c r="CW30" s="1051" t="n">
        <f aca="false">Посуточная!HP30</f>
        <v>15</v>
      </c>
      <c r="CX30" s="1051" t="n">
        <f aca="false">Посуточная!HQ30</f>
        <v>0</v>
      </c>
      <c r="CY30" s="1051" t="n">
        <f aca="false">Посуточная!HR30</f>
        <v>0</v>
      </c>
      <c r="CZ30" s="1051" t="n">
        <f aca="false">Посуточная!HS30</f>
        <v>0</v>
      </c>
      <c r="DA30" s="1051" t="n">
        <f aca="false">Посуточная!HT30</f>
        <v>0</v>
      </c>
      <c r="DB30" s="1051" t="n">
        <f aca="false">Посуточная!HU30</f>
        <v>0</v>
      </c>
      <c r="DC30" s="1051" t="n">
        <f aca="false">Посуточная!HV30</f>
        <v>0</v>
      </c>
      <c r="DD30" s="1052" t="n">
        <f aca="false">SUBTOTAL(9, CP30:CV30)</f>
        <v>0</v>
      </c>
      <c r="DE30" s="1053" t="n">
        <f aca="false">SUBTOTAL(9, CW30:DC30)</f>
        <v>15</v>
      </c>
      <c r="DF30" s="979" t="n">
        <f aca="false">SUM(DD30,DF27)</f>
        <v>0</v>
      </c>
      <c r="DG30" s="979" t="n">
        <f aca="false">SUM(DE30,DG27)</f>
        <v>15</v>
      </c>
      <c r="DH30" s="1061" t="n">
        <f aca="false">Посуточная!IE30</f>
        <v>0</v>
      </c>
      <c r="DI30" s="1062" t="n">
        <f aca="false">Посуточная!IF30</f>
        <v>0</v>
      </c>
      <c r="DJ30" s="1062" t="n">
        <f aca="false">Посуточная!IG30</f>
        <v>0</v>
      </c>
      <c r="DK30" s="1060" t="n">
        <f aca="false">Посуточная!IH30</f>
        <v>0</v>
      </c>
      <c r="DL30" s="1051" t="n">
        <f aca="false">Посуточная!IM30</f>
        <v>0</v>
      </c>
      <c r="DM30" s="1063" t="n">
        <f aca="false">Посуточная!IN30</f>
        <v>0</v>
      </c>
      <c r="DN30" s="1135" t="n">
        <f aca="false">Посуточная!IO30</f>
        <v>0</v>
      </c>
      <c r="DO30" s="1063" t="n">
        <f aca="false">Посуточная!IP30</f>
        <v>0</v>
      </c>
      <c r="DP30" s="1055" t="n">
        <f aca="false">SUBTOTAL(9, DH30:DK30)</f>
        <v>0</v>
      </c>
      <c r="DQ30" s="1053" t="n">
        <f aca="false">SUBTOTAL(9, DL30:DO30)</f>
        <v>0</v>
      </c>
      <c r="DR30" s="921" t="n">
        <f aca="false">SUM(DP30,DR27)</f>
        <v>0</v>
      </c>
      <c r="DS30" s="921" t="n">
        <f aca="false">SUM(DQ30,DS27)</f>
        <v>0</v>
      </c>
      <c r="DT30" s="1065"/>
      <c r="DU30" s="1066"/>
      <c r="DV30" s="1066"/>
      <c r="DW30" s="1066"/>
      <c r="DX30" s="1066"/>
      <c r="DY30" s="1066"/>
      <c r="DZ30" s="1066"/>
      <c r="EA30" s="1051" t="n">
        <f aca="false">Посуточная!KQ30</f>
        <v>0</v>
      </c>
      <c r="EB30" s="1051" t="n">
        <f aca="false">Посуточная!KR30</f>
        <v>0</v>
      </c>
      <c r="EC30" s="1051" t="n">
        <f aca="false">Посуточная!KS30</f>
        <v>0</v>
      </c>
      <c r="ED30" s="1051" t="n">
        <f aca="false">Посуточная!KT30</f>
        <v>0</v>
      </c>
      <c r="EE30" s="1051" t="n">
        <f aca="false">Посуточная!KU30</f>
        <v>0</v>
      </c>
      <c r="EF30" s="1051" t="n">
        <f aca="false">Посуточная!KV30</f>
        <v>0</v>
      </c>
      <c r="EG30" s="1051" t="n">
        <f aca="false">Посуточная!KW30</f>
        <v>0</v>
      </c>
      <c r="EH30" s="1052" t="n">
        <f aca="false">SUBTOTAL(9, DT30:DZ30)</f>
        <v>0</v>
      </c>
      <c r="EI30" s="1124" t="n">
        <f aca="false">SUBTOTAL(9, EA30:EG30)</f>
        <v>0</v>
      </c>
      <c r="EJ30" s="979" t="n">
        <f aca="false">SUM(EH30,EJ27)</f>
        <v>0</v>
      </c>
      <c r="EK30" s="1067" t="n">
        <f aca="false">SUM(EI30,EK27)</f>
        <v>28.865</v>
      </c>
      <c r="EL30" s="1056" t="n">
        <f aca="false">SUMIF(BR6:EK6,"итого гр.",BR30:EK30)</f>
        <v>0</v>
      </c>
      <c r="EM30" s="1053" t="n">
        <f aca="false">SUMIF(BR6:EK6,"итого фк.",BR30:EK30)</f>
        <v>15</v>
      </c>
      <c r="EN30" s="979" t="n">
        <f aca="false">SUM(EL30,EN27)</f>
        <v>0</v>
      </c>
      <c r="EO30" s="1067" t="n">
        <f aca="false">SUM(EM30,EO27)</f>
        <v>43.865</v>
      </c>
      <c r="EP30" s="1057" t="n">
        <f aca="false">EN30</f>
        <v>0</v>
      </c>
      <c r="EQ30" s="1058" t="n">
        <f aca="false">EO30</f>
        <v>43.865</v>
      </c>
      <c r="ES30" s="1068"/>
      <c r="ET30" s="1069" t="n">
        <v>127.1</v>
      </c>
      <c r="EU30" s="1070"/>
      <c r="EV30" s="921" t="n">
        <f aca="false">ET30</f>
        <v>127.1</v>
      </c>
      <c r="EW30" s="921" t="n">
        <f aca="false">EU30</f>
        <v>0</v>
      </c>
      <c r="EX30" s="1071" t="n">
        <f aca="false">SUM(BJ30,EL30,ET30)</f>
        <v>127.1</v>
      </c>
      <c r="EY30" s="1072" t="n">
        <f aca="false">SUM(BK30,EM30,EU30)</f>
        <v>15</v>
      </c>
      <c r="EZ30" s="921" t="n">
        <f aca="false">SUM(BL30,EN30,EV30)</f>
        <v>127.1</v>
      </c>
      <c r="FA30" s="1064" t="n">
        <f aca="false">SUM(BM30,EO30,EW30)</f>
        <v>43.865</v>
      </c>
      <c r="FB30" s="1065"/>
      <c r="FC30" s="1066"/>
      <c r="FD30" s="1066"/>
      <c r="FE30" s="1066"/>
      <c r="FF30" s="1066"/>
      <c r="FG30" s="1066"/>
      <c r="FH30" s="1066"/>
      <c r="FI30" s="1051" t="n">
        <f aca="false">Посуточная!NU30</f>
        <v>0</v>
      </c>
      <c r="FJ30" s="1051" t="n">
        <f aca="false">Посуточная!NV30</f>
        <v>0</v>
      </c>
      <c r="FK30" s="1051" t="n">
        <f aca="false">Посуточная!NW30</f>
        <v>0</v>
      </c>
      <c r="FL30" s="1051" t="n">
        <f aca="false">Посуточная!NX30</f>
        <v>0</v>
      </c>
      <c r="FM30" s="1051" t="n">
        <f aca="false">Посуточная!NY30</f>
        <v>0</v>
      </c>
      <c r="FN30" s="1051" t="n">
        <f aca="false">Посуточная!NZ30</f>
        <v>0</v>
      </c>
      <c r="FO30" s="1051" t="n">
        <f aca="false">Посуточная!OA30</f>
        <v>0</v>
      </c>
      <c r="FP30" s="1052" t="n">
        <f aca="false">SUBTOTAL(9, FB30:FH30)</f>
        <v>0</v>
      </c>
      <c r="FQ30" s="1053" t="n">
        <f aca="false">SUBTOTAL(9, FI30:FO30)</f>
        <v>0</v>
      </c>
      <c r="FR30" s="979" t="n">
        <f aca="false">SUM(FP30,FR27)</f>
        <v>38.6</v>
      </c>
      <c r="FS30" s="979" t="n">
        <f aca="false">SUM(FQ30,FS27)</f>
        <v>8.888</v>
      </c>
      <c r="FT30" s="1073" t="n">
        <f aca="false">Посуточная!OO30</f>
        <v>0</v>
      </c>
      <c r="FU30" s="1074" t="n">
        <f aca="false">Посуточная!OP30</f>
        <v>0</v>
      </c>
      <c r="FV30" s="1074" t="n">
        <f aca="false">Посуточная!OQ30</f>
        <v>0</v>
      </c>
      <c r="FW30" s="1074" t="n">
        <f aca="false">Посуточная!OR30</f>
        <v>0</v>
      </c>
      <c r="FX30" s="1074" t="n">
        <f aca="false">Посуточная!OS30</f>
        <v>0</v>
      </c>
      <c r="FY30" s="1074" t="n">
        <f aca="false">Посуточная!OT30</f>
        <v>0</v>
      </c>
      <c r="FZ30" s="1075" t="n">
        <f aca="false">Посуточная!OU30</f>
        <v>0</v>
      </c>
      <c r="GA30" s="1063" t="n">
        <f aca="false">Посуточная!PP30</f>
        <v>0</v>
      </c>
      <c r="GB30" s="1063" t="n">
        <f aca="false">Посуточная!PQ30</f>
        <v>0</v>
      </c>
      <c r="GC30" s="1063" t="n">
        <f aca="false">Посуточная!PR30</f>
        <v>0</v>
      </c>
      <c r="GD30" s="1063" t="n">
        <f aca="false">Посуточная!PS30</f>
        <v>0</v>
      </c>
      <c r="GE30" s="1063" t="n">
        <f aca="false">Посуточная!PT30</f>
        <v>0</v>
      </c>
      <c r="GF30" s="1063" t="n">
        <f aca="false">Посуточная!PU30</f>
        <v>0</v>
      </c>
      <c r="GG30" s="1063" t="n">
        <f aca="false">Посуточная!PV30</f>
        <v>0</v>
      </c>
      <c r="GH30" s="1052" t="n">
        <f aca="false">SUBTOTAL(9, FT30:FZ30)</f>
        <v>0</v>
      </c>
      <c r="GI30" s="1053" t="n">
        <f aca="false">SUBTOTAL(9, GA30:GG30)</f>
        <v>0</v>
      </c>
      <c r="GJ30" s="979" t="n">
        <f aca="false">SUM(GH30,GJ27)</f>
        <v>0</v>
      </c>
      <c r="GK30" s="979" t="n">
        <f aca="false">SUM(GI30,GK27)</f>
        <v>0</v>
      </c>
      <c r="GL30" s="1076" t="n">
        <f aca="false">Посуточная!QH30</f>
        <v>0</v>
      </c>
      <c r="GM30" s="1077" t="n">
        <f aca="false">Посуточная!QI30</f>
        <v>0</v>
      </c>
      <c r="GN30" s="1077" t="n">
        <f aca="false">Посуточная!QJ30</f>
        <v>0</v>
      </c>
      <c r="GO30" s="1077" t="n">
        <f aca="false">Посуточная!QK30</f>
        <v>0</v>
      </c>
      <c r="GP30" s="1077" t="n">
        <f aca="false">Посуточная!QL30</f>
        <v>0</v>
      </c>
      <c r="GQ30" s="1077" t="n">
        <f aca="false">Посуточная!QM30</f>
        <v>0</v>
      </c>
      <c r="GR30" s="1077" t="n">
        <f aca="false">Посуточная!QN30</f>
        <v>0</v>
      </c>
      <c r="GS30" s="1078" t="n">
        <f aca="false">Посуточная!QV30</f>
        <v>0</v>
      </c>
      <c r="GT30" s="1078" t="n">
        <f aca="false">Посуточная!QW30</f>
        <v>0</v>
      </c>
      <c r="GU30" s="1078" t="n">
        <f aca="false">Посуточная!QX30</f>
        <v>0</v>
      </c>
      <c r="GV30" s="1078" t="n">
        <f aca="false">Посуточная!QY30</f>
        <v>0</v>
      </c>
      <c r="GW30" s="1078" t="n">
        <f aca="false">Посуточная!QZ30</f>
        <v>0</v>
      </c>
      <c r="GX30" s="1078" t="n">
        <f aca="false">Посуточная!RA30</f>
        <v>0</v>
      </c>
      <c r="GY30" s="1078" t="n">
        <f aca="false">Посуточная!RB30</f>
        <v>0</v>
      </c>
      <c r="GZ30" s="1052" t="n">
        <f aca="false">SUBTOTAL(9, GL30:GR30)</f>
        <v>0</v>
      </c>
      <c r="HA30" s="1053" t="n">
        <f aca="false">SUBTOTAL(9, GS30:GY30)</f>
        <v>0</v>
      </c>
      <c r="HB30" s="979" t="n">
        <f aca="false">SUM(GZ30,HB27)</f>
        <v>0</v>
      </c>
      <c r="HC30" s="979" t="n">
        <f aca="false">SUM(HA30,HC27)</f>
        <v>0</v>
      </c>
      <c r="HD30" s="1079" t="n">
        <f aca="false">Посуточная!RN30</f>
        <v>0</v>
      </c>
      <c r="HE30" s="1080" t="n">
        <f aca="false">Посуточная!RO30</f>
        <v>0</v>
      </c>
      <c r="HF30" s="1080" t="n">
        <f aca="false">Посуточная!RP30</f>
        <v>0</v>
      </c>
      <c r="HG30" s="1080" t="n">
        <f aca="false">Посуточная!RQ30</f>
        <v>0</v>
      </c>
      <c r="HH30" s="1080" t="n">
        <f aca="false">Посуточная!RR30</f>
        <v>0</v>
      </c>
      <c r="HI30" s="1080" t="n">
        <f aca="false">Посуточная!RS30</f>
        <v>0</v>
      </c>
      <c r="HJ30" s="1080" t="n">
        <f aca="false">Посуточная!RT30</f>
        <v>0</v>
      </c>
      <c r="HK30" s="1063" t="n">
        <f aca="false">Посуточная!SB30</f>
        <v>0</v>
      </c>
      <c r="HL30" s="1063" t="n">
        <f aca="false">Посуточная!SC30</f>
        <v>0</v>
      </c>
      <c r="HM30" s="1063" t="n">
        <f aca="false">Посуточная!SD30</f>
        <v>0</v>
      </c>
      <c r="HN30" s="1063" t="n">
        <f aca="false">Посуточная!SE30</f>
        <v>0</v>
      </c>
      <c r="HO30" s="1063" t="n">
        <f aca="false">Посуточная!SF30</f>
        <v>0</v>
      </c>
      <c r="HP30" s="1063" t="n">
        <f aca="false">Посуточная!SG30</f>
        <v>0</v>
      </c>
      <c r="HQ30" s="1063" t="n">
        <f aca="false">Посуточная!SH30</f>
        <v>0</v>
      </c>
      <c r="HR30" s="1052" t="n">
        <f aca="false">SUBTOTAL(9, HD30:HJ30)</f>
        <v>0</v>
      </c>
      <c r="HS30" s="1053" t="n">
        <f aca="false">SUBTOTAL(9, HK30:HQ30)</f>
        <v>0</v>
      </c>
      <c r="HT30" s="979" t="n">
        <f aca="false">SUM(HR30,HT27)</f>
        <v>0</v>
      </c>
      <c r="HU30" s="979" t="n">
        <f aca="false">SUM(HS30,HU27)</f>
        <v>28.865</v>
      </c>
      <c r="HV30" s="1056" t="n">
        <f aca="false">SUMIF(FB6:HU6,"итого гр.",FB30:HU30)</f>
        <v>0</v>
      </c>
      <c r="HW30" s="1053" t="n">
        <f aca="false">SUMIF(FB6:HU6,"итого фк.",FB30:HU30)</f>
        <v>0</v>
      </c>
      <c r="HX30" s="979" t="n">
        <f aca="false">SUM(HV30,HX27)</f>
        <v>38.6</v>
      </c>
      <c r="HY30" s="1067" t="n">
        <f aca="false">SUM(HW30,HY27)</f>
        <v>37.753</v>
      </c>
      <c r="HZ30" s="1057" t="n">
        <f aca="false">HX30</f>
        <v>38.6</v>
      </c>
      <c r="IA30" s="1058" t="n">
        <f aca="false">HY30</f>
        <v>37.753</v>
      </c>
      <c r="IB30" s="979"/>
      <c r="IC30" s="1081"/>
      <c r="ID30" s="1073" t="n">
        <f aca="false">Посуточная!SY30</f>
        <v>0</v>
      </c>
      <c r="IE30" s="1074" t="n">
        <f aca="false">Посуточная!SZ30</f>
        <v>0</v>
      </c>
      <c r="IF30" s="1074" t="n">
        <f aca="false">Посуточная!TA30</f>
        <v>0</v>
      </c>
      <c r="IG30" s="1074" t="n">
        <f aca="false">Посуточная!TB30</f>
        <v>0</v>
      </c>
      <c r="IH30" s="1063" t="n">
        <f aca="false">Посуточная!TG30</f>
        <v>0</v>
      </c>
      <c r="II30" s="1063" t="n">
        <f aca="false">Посуточная!TH30</f>
        <v>0</v>
      </c>
      <c r="IJ30" s="1063" t="n">
        <f aca="false">Посуточная!TI30</f>
        <v>0</v>
      </c>
      <c r="IK30" s="1063" t="n">
        <f aca="false">Посуточная!TJ30</f>
        <v>0</v>
      </c>
      <c r="IL30" s="1052" t="n">
        <f aca="false">SUBTOTAL(9, ID30:IG30)</f>
        <v>0</v>
      </c>
      <c r="IM30" s="1053" t="n">
        <f aca="false">SUBTOTAL(9, IH30:IK30)</f>
        <v>0</v>
      </c>
      <c r="IN30" s="1064" t="n">
        <f aca="false">IN27+IL30</f>
        <v>0</v>
      </c>
      <c r="IO30" s="1064" t="n">
        <f aca="false">IO27+IM30</f>
        <v>0</v>
      </c>
      <c r="IP30" s="1082"/>
      <c r="IQ30" s="1083"/>
      <c r="IT30" s="1082"/>
      <c r="IU30" s="1084"/>
      <c r="IV30" s="1046"/>
      <c r="IW30" s="1046"/>
      <c r="IX30" s="1084"/>
      <c r="IY30" s="1084"/>
      <c r="IZ30" s="1046"/>
      <c r="JA30" s="1046"/>
      <c r="JB30" s="1084"/>
      <c r="JC30" s="1084"/>
      <c r="JD30" s="1046" t="n">
        <f aca="false">JB30</f>
        <v>0</v>
      </c>
      <c r="JE30" s="1046" t="n">
        <f aca="false">JC30</f>
        <v>0</v>
      </c>
      <c r="JF30" s="1085" t="n">
        <f aca="false">SUMIF(IP6:JE6,"итого гр.",IP30:JE30)</f>
        <v>0</v>
      </c>
      <c r="JG30" s="1072" t="n">
        <f aca="false">SUMIF($IP$6:$JE$6,"итого фк.",IP30:JE30)</f>
        <v>0</v>
      </c>
      <c r="JH30" s="1018" t="n">
        <f aca="false">JF30</f>
        <v>0</v>
      </c>
      <c r="JI30" s="921" t="n">
        <f aca="false">JG30</f>
        <v>0</v>
      </c>
      <c r="JJ30" s="1071"/>
      <c r="JK30" s="1072" t="n">
        <f aca="false">0-10</f>
        <v>-10</v>
      </c>
      <c r="JN30" s="1071" t="n">
        <f aca="false">$JN$9+JN27</f>
        <v>88.48</v>
      </c>
      <c r="JO30" s="1072" t="n">
        <f aca="false">$JO$9+JO27</f>
        <v>88.48</v>
      </c>
      <c r="JP30" s="921" t="n">
        <f aca="false">JN30</f>
        <v>88.48</v>
      </c>
      <c r="JQ30" s="921" t="n">
        <f aca="false">JO30</f>
        <v>88.48</v>
      </c>
      <c r="JR30" s="1082"/>
      <c r="JS30" s="1083"/>
      <c r="JT30" s="921" t="n">
        <f aca="false">SUM(JR30,JT27)</f>
        <v>0</v>
      </c>
      <c r="JU30" s="921" t="n">
        <f aca="false">SUM(JS30,JU27)</f>
        <v>0</v>
      </c>
      <c r="JV30" s="1071" t="n">
        <f aca="false">SUM(HZ30,JF30,JJ30,JN30,JR30,IN30)</f>
        <v>127.08</v>
      </c>
      <c r="JW30" s="1072" t="n">
        <f aca="false">SUM(IA30,JG30,JK30,JO30,JS30,IO30)</f>
        <v>116.233</v>
      </c>
      <c r="JX30" s="921" t="n">
        <f aca="false">SUM(IB30,JH30,JL30,JP30,JT30)</f>
        <v>88.48</v>
      </c>
      <c r="JY30" s="921" t="n">
        <f aca="false">SUM(IC30,JI30,JM30,JQ30,JU30)</f>
        <v>88.48</v>
      </c>
      <c r="JZ30" s="1085"/>
      <c r="KA30" s="1085"/>
      <c r="KB30" s="921" t="n">
        <f aca="false">JZ30</f>
        <v>0</v>
      </c>
      <c r="KC30" s="921" t="n">
        <f aca="false">KA30</f>
        <v>0</v>
      </c>
      <c r="KD30" s="1085"/>
      <c r="KE30" s="1085"/>
      <c r="KF30" s="921" t="n">
        <f aca="false">KD30</f>
        <v>0</v>
      </c>
      <c r="KH30" s="1088" t="n">
        <v>7200.033</v>
      </c>
      <c r="KI30" s="1089" t="n">
        <f aca="false">IF(A28&lt;=KX$4,VLOOKUP(A28,$KX$6:$LC$37,2,FALSE()),SUM($KY$4,FA30,-JW30)-SUM($LC$4,-$LA$4))-KQ30</f>
        <v>7254</v>
      </c>
      <c r="KJ30" s="1025"/>
      <c r="KL30" s="1085"/>
      <c r="KM30" s="1085" t="n">
        <f aca="false">KL30-KL27</f>
        <v>0</v>
      </c>
      <c r="KN30" s="1090"/>
      <c r="KO30" s="1088" t="n">
        <v>58.605</v>
      </c>
      <c r="KP30" s="1091" t="n">
        <f aca="false">IF(A28&lt;=KX$4,VLOOKUP(A28,$KT$6:$KU$37,2,FALSE()),SUM($KP$2,-EK30,FS30,-KQ30))</f>
        <v>41</v>
      </c>
      <c r="KQ30" s="1024"/>
      <c r="KR30" s="1068" t="n">
        <f aca="false">KI30-KH30</f>
        <v>53.9669999999996</v>
      </c>
      <c r="KT30" s="1025" t="n">
        <v>24</v>
      </c>
      <c r="KU30" s="924"/>
      <c r="KX30" s="921" t="n">
        <v>24</v>
      </c>
      <c r="KY30" s="924"/>
      <c r="LA30" s="1026" t="n">
        <f aca="false">JW78</f>
        <v>303.193</v>
      </c>
      <c r="LB30" s="1026"/>
      <c r="LC30" s="1026" t="n">
        <f aca="false">FA78</f>
        <v>418.549</v>
      </c>
      <c r="LG30" s="924" t="n">
        <f aca="false">IF(R30="",0,R30+LG27)</f>
        <v>0</v>
      </c>
      <c r="LH30" s="924" t="n">
        <f aca="false">IF(S30="",0,S30+LH27)</f>
        <v>0</v>
      </c>
      <c r="LI30" s="924" t="n">
        <f aca="false">IF(AJ30="",0,AJ30+LI27)</f>
        <v>0</v>
      </c>
      <c r="LJ30" s="924" t="n">
        <f aca="false">IF(AK30="",0,AK30+LJ27)</f>
        <v>0</v>
      </c>
      <c r="LK30" s="924" t="n">
        <f aca="false">IF(AV30="",0,AV30+LK27)</f>
        <v>0</v>
      </c>
      <c r="LL30" s="924" t="n">
        <f aca="false">IF(AW30="",0,AW30+LL27)</f>
        <v>0</v>
      </c>
      <c r="LM30" s="924" t="n">
        <f aca="false">IF(BH30="",0,BH30+LM27)</f>
        <v>0</v>
      </c>
      <c r="LN30" s="924" t="n">
        <f aca="false">IF(BI30="",0,BI30+LN27)</f>
        <v>0</v>
      </c>
      <c r="LO30" s="924" t="n">
        <f aca="false">IF(CB30="",0,CB30+LO27)</f>
        <v>0</v>
      </c>
      <c r="LP30" s="924" t="n">
        <f aca="false">IF(CC30="",0,CC30+LP27)</f>
        <v>0</v>
      </c>
      <c r="LQ30" s="924" t="n">
        <f aca="false">IF(CN30="",0,CN30+LQ27)</f>
        <v>0</v>
      </c>
      <c r="LR30" s="924" t="n">
        <f aca="false">IF(CO30="",0,CO30+LR27)</f>
        <v>0</v>
      </c>
      <c r="LS30" s="924" t="n">
        <f aca="false">IF(DR30="",0,DR30+LS27)</f>
        <v>0</v>
      </c>
      <c r="LT30" s="924" t="n">
        <f aca="false">IF(DS30="",0,DS30+LT27)</f>
        <v>0</v>
      </c>
      <c r="LU30" s="924" t="n">
        <f aca="false">IF(DF30="",0,DF30+LU27)</f>
        <v>0</v>
      </c>
      <c r="LV30" s="924" t="n">
        <f aca="false">IF(DG30="",0,DG30+LV27)</f>
        <v>15</v>
      </c>
      <c r="LW30" s="924" t="n">
        <f aca="false">IF(HT30="",0,HT30+LW27)</f>
        <v>0</v>
      </c>
      <c r="LX30" s="924" t="n">
        <f aca="false">IF(HU30="",0,HU30+LX27)</f>
        <v>202.055</v>
      </c>
      <c r="LY30" s="924" t="n">
        <f aca="false">IF(JN30="",0,JN30)</f>
        <v>88.48</v>
      </c>
      <c r="LZ30" s="924" t="n">
        <f aca="false">IF(JO30="",0,JO30)</f>
        <v>88.48</v>
      </c>
      <c r="MA30" s="924" t="n">
        <f aca="false">IF(EV30="",0,EV30+MA27)</f>
        <v>650.1</v>
      </c>
      <c r="MB30" s="924" t="n">
        <f aca="false">IF(EW30="",0,EW30+MB27)</f>
        <v>0</v>
      </c>
      <c r="MC30" s="924" t="n">
        <f aca="false">IF(JJ30="",0,JJ30+MC27)</f>
        <v>0</v>
      </c>
      <c r="MD30" s="924" t="n">
        <f aca="false">IF(JK30="",0,JK30+MD27)</f>
        <v>-43</v>
      </c>
      <c r="ME30" s="924" t="n">
        <f aca="false">IF(KO30="",0,KO30+ME27)</f>
        <v>391.64</v>
      </c>
      <c r="MF30" s="924" t="n">
        <f aca="false">IF(KP30="",0,KP30+MF27)</f>
        <v>345.439</v>
      </c>
      <c r="MG30" s="924" t="n">
        <f aca="false">IFERROR(ME30/$A28,0)</f>
        <v>48.955</v>
      </c>
      <c r="MH30" s="924" t="n">
        <f aca="false">IFERROR(MF30/$A28,0)</f>
        <v>43.179875</v>
      </c>
      <c r="MI30" s="924" t="n">
        <f aca="false">IF(JT30="",0,JT30+MI27)</f>
        <v>0</v>
      </c>
      <c r="MJ30" s="924" t="n">
        <f aca="false">IF(JU30="",0,JU30+MJ27)</f>
        <v>0</v>
      </c>
      <c r="MK30" s="924" t="n">
        <f aca="false">IF(LG30&gt;0,0,P30+MK27)</f>
        <v>0</v>
      </c>
      <c r="ML30" s="924" t="n">
        <f aca="false">IF(LH30&gt;0,0,Q30+ML27)</f>
        <v>0</v>
      </c>
      <c r="MM30" s="924" t="n">
        <f aca="false">IF(LI30&gt;0,0,AH30+MM27)</f>
        <v>0</v>
      </c>
      <c r="MN30" s="924" t="n">
        <f aca="false">IF(LJ30&gt;0,0,AI30+MN27)</f>
        <v>0</v>
      </c>
      <c r="MO30" s="924" t="n">
        <f aca="false">IF(LK30&gt;0,0,AT30+MO27)</f>
        <v>0</v>
      </c>
      <c r="MP30" s="924" t="n">
        <f aca="false">IF(LL30&gt;0,0,AU30+MP27)</f>
        <v>0</v>
      </c>
      <c r="MQ30" s="924" t="n">
        <f aca="false">IF(LM30&gt;0,0,BF30+MQ27)</f>
        <v>0</v>
      </c>
      <c r="MR30" s="924" t="n">
        <f aca="false">IF(LN30&gt;0,0,BG30+MR27)</f>
        <v>0</v>
      </c>
      <c r="MS30" s="924" t="n">
        <f aca="false">IF(LO30&gt;0,0,BZ30+MS27)</f>
        <v>0</v>
      </c>
      <c r="MT30" s="924" t="n">
        <f aca="false">IF(LP30&gt;0,0,CA30+MT27)</f>
        <v>0</v>
      </c>
      <c r="MU30" s="924" t="n">
        <f aca="false">IF(LQ30&gt;0,0,CL30+MU27)</f>
        <v>0</v>
      </c>
      <c r="MV30" s="924" t="n">
        <f aca="false">IF(LR30&gt;0,0,CM30+MV27)</f>
        <v>0</v>
      </c>
      <c r="MW30" s="924" t="n">
        <f aca="false">IF(LS30&gt;0,0,DP30+MW27)</f>
        <v>0</v>
      </c>
      <c r="MX30" s="924" t="n">
        <f aca="false">IF(LT30&gt;0,0,DQ30+MX27)</f>
        <v>0</v>
      </c>
      <c r="MY30" s="924" t="n">
        <f aca="false">IF(LU30&gt;0,0,DD30+MY27)</f>
        <v>0</v>
      </c>
      <c r="MZ30" s="924" t="n">
        <f aca="false">IFERROR(IF(LV30&gt;0,0,DE30+MZ27),0)</f>
        <v>0</v>
      </c>
      <c r="NA30" s="924" t="n">
        <f aca="false">IF(LW30&gt;0,0,HR30+NA27)</f>
        <v>0</v>
      </c>
      <c r="NB30" s="924" t="n">
        <f aca="false">IFERROR(IF(LX30&gt;0,0,HS30+NB27),0)</f>
        <v>0</v>
      </c>
      <c r="NC30" s="924"/>
      <c r="ND30" s="924"/>
      <c r="NE30" s="924"/>
    </row>
    <row r="31" customFormat="false" ht="15" hidden="false" customHeight="false" outlineLevel="0" collapsed="false">
      <c r="A31" s="1092" t="n">
        <v>9</v>
      </c>
      <c r="B31" s="1093" t="n">
        <f aca="false">Посуточная!J31</f>
        <v>0</v>
      </c>
      <c r="C31" s="1094" t="n">
        <f aca="false">Посуточная!K31</f>
        <v>0</v>
      </c>
      <c r="D31" s="1094" t="n">
        <f aca="false">Посуточная!L31</f>
        <v>0</v>
      </c>
      <c r="E31" s="1094" t="n">
        <f aca="false">Посуточная!M31</f>
        <v>0</v>
      </c>
      <c r="F31" s="1094" t="n">
        <f aca="false">Посуточная!N31</f>
        <v>0</v>
      </c>
      <c r="G31" s="1094" t="n">
        <f aca="false">Посуточная!O31</f>
        <v>0</v>
      </c>
      <c r="H31" s="1094" t="n">
        <f aca="false">Посуточная!P31</f>
        <v>0</v>
      </c>
      <c r="I31" s="976" t="n">
        <f aca="false">Посуточная!AA31</f>
        <v>0</v>
      </c>
      <c r="J31" s="976" t="n">
        <f aca="false">Посуточная!AB31</f>
        <v>0</v>
      </c>
      <c r="K31" s="976" t="n">
        <f aca="false">Посуточная!AC31</f>
        <v>0</v>
      </c>
      <c r="L31" s="976" t="n">
        <f aca="false">Посуточная!AD31</f>
        <v>0</v>
      </c>
      <c r="M31" s="976" t="n">
        <f aca="false">Посуточная!AE31</f>
        <v>0</v>
      </c>
      <c r="N31" s="976" t="n">
        <f aca="false">Посуточная!AF31</f>
        <v>0</v>
      </c>
      <c r="O31" s="976" t="n">
        <f aca="false">Посуточная!AG31</f>
        <v>0</v>
      </c>
      <c r="P31" s="1095"/>
      <c r="Q31" s="1096"/>
      <c r="R31" s="979"/>
      <c r="S31" s="979"/>
      <c r="T31" s="990" t="n">
        <f aca="false">Посуточная!AS31</f>
        <v>0</v>
      </c>
      <c r="U31" s="975" t="n">
        <f aca="false">Посуточная!AT31</f>
        <v>0</v>
      </c>
      <c r="V31" s="975" t="n">
        <f aca="false">Посуточная!AU31</f>
        <v>0</v>
      </c>
      <c r="W31" s="975" t="n">
        <f aca="false">Посуточная!AV31</f>
        <v>0</v>
      </c>
      <c r="X31" s="975" t="n">
        <f aca="false">Посуточная!AW31</f>
        <v>0</v>
      </c>
      <c r="Y31" s="975" t="n">
        <f aca="false">Посуточная!AX31</f>
        <v>0</v>
      </c>
      <c r="Z31" s="975" t="n">
        <f aca="false">Посуточная!AY31</f>
        <v>0</v>
      </c>
      <c r="AA31" s="976" t="n">
        <f aca="false">Посуточная!BG31</f>
        <v>0</v>
      </c>
      <c r="AB31" s="976" t="n">
        <f aca="false">Посуточная!BH31</f>
        <v>0</v>
      </c>
      <c r="AC31" s="976" t="n">
        <f aca="false">Посуточная!BI31</f>
        <v>0</v>
      </c>
      <c r="AD31" s="976" t="n">
        <f aca="false">Посуточная!BJ31</f>
        <v>0</v>
      </c>
      <c r="AE31" s="976" t="n">
        <f aca="false">Посуточная!BK31</f>
        <v>0</v>
      </c>
      <c r="AF31" s="976" t="n">
        <f aca="false">Посуточная!BL31</f>
        <v>0</v>
      </c>
      <c r="AG31" s="976" t="n">
        <f aca="false">Посуточная!BM31</f>
        <v>0</v>
      </c>
      <c r="AH31" s="1095"/>
      <c r="AI31" s="1096"/>
      <c r="AJ31" s="979"/>
      <c r="AK31" s="979"/>
      <c r="AL31" s="990" t="n">
        <f aca="false">Посуточная!BV31</f>
        <v>0</v>
      </c>
      <c r="AM31" s="975" t="n">
        <f aca="false">Посуточная!BW31</f>
        <v>0</v>
      </c>
      <c r="AN31" s="975" t="n">
        <f aca="false">Посуточная!BX31</f>
        <v>0</v>
      </c>
      <c r="AO31" s="975" t="n">
        <f aca="false">Посуточная!BY31</f>
        <v>0</v>
      </c>
      <c r="AP31" s="976" t="n">
        <f aca="false">Посуточная!CD31</f>
        <v>0</v>
      </c>
      <c r="AQ31" s="976" t="n">
        <f aca="false">Посуточная!CE31</f>
        <v>0</v>
      </c>
      <c r="AR31" s="976" t="n">
        <f aca="false">Посуточная!CF31</f>
        <v>0</v>
      </c>
      <c r="AS31" s="976" t="n">
        <f aca="false">Посуточная!CG31</f>
        <v>0</v>
      </c>
      <c r="AT31" s="1095"/>
      <c r="AU31" s="1096"/>
      <c r="AV31" s="979"/>
      <c r="AW31" s="979"/>
      <c r="AX31" s="990" t="n">
        <f aca="false">Посуточная!CP31</f>
        <v>0</v>
      </c>
      <c r="AY31" s="975" t="n">
        <f aca="false">Посуточная!CQ31</f>
        <v>0</v>
      </c>
      <c r="AZ31" s="975" t="n">
        <f aca="false">Посуточная!CR31</f>
        <v>0</v>
      </c>
      <c r="BA31" s="975" t="n">
        <f aca="false">Посуточная!CS31</f>
        <v>0</v>
      </c>
      <c r="BB31" s="976" t="n">
        <f aca="false">Посуточная!CX31</f>
        <v>0</v>
      </c>
      <c r="BC31" s="976" t="n">
        <f aca="false">Посуточная!CY31</f>
        <v>0</v>
      </c>
      <c r="BD31" s="976" t="n">
        <f aca="false">Посуточная!CZ31</f>
        <v>0</v>
      </c>
      <c r="BE31" s="976" t="n">
        <f aca="false">Посуточная!DA31</f>
        <v>0</v>
      </c>
      <c r="BF31" s="1095"/>
      <c r="BG31" s="1096"/>
      <c r="BH31" s="979"/>
      <c r="BI31" s="979"/>
      <c r="BJ31" s="1097"/>
      <c r="BK31" s="1096"/>
      <c r="BL31" s="979"/>
      <c r="BM31" s="979"/>
      <c r="BN31" s="1098"/>
      <c r="BO31" s="1099"/>
      <c r="BP31" s="979"/>
      <c r="BQ31" s="979"/>
      <c r="BR31" s="988" t="n">
        <f aca="false">Посуточная!DR31</f>
        <v>0</v>
      </c>
      <c r="BS31" s="989" t="n">
        <f aca="false">Посуточная!DS31</f>
        <v>0</v>
      </c>
      <c r="BT31" s="989" t="n">
        <f aca="false">Посуточная!DT31</f>
        <v>0</v>
      </c>
      <c r="BU31" s="989" t="n">
        <f aca="false">Посуточная!DU31</f>
        <v>0</v>
      </c>
      <c r="BV31" s="976" t="n">
        <f aca="false">Посуточная!DZ31</f>
        <v>0</v>
      </c>
      <c r="BW31" s="976" t="n">
        <f aca="false">Посуточная!EA31</f>
        <v>0</v>
      </c>
      <c r="BX31" s="976" t="n">
        <f aca="false">Посуточная!EB31</f>
        <v>0</v>
      </c>
      <c r="BY31" s="976" t="n">
        <f aca="false">Посуточная!EC31</f>
        <v>0</v>
      </c>
      <c r="BZ31" s="1095"/>
      <c r="CA31" s="1096"/>
      <c r="CB31" s="979"/>
      <c r="CC31" s="979"/>
      <c r="CD31" s="1100" t="n">
        <f aca="false">Посуточная!EO31</f>
        <v>0</v>
      </c>
      <c r="CE31" s="1101" t="n">
        <f aca="false">Посуточная!EP31</f>
        <v>0</v>
      </c>
      <c r="CF31" s="1101" t="n">
        <f aca="false">Посуточная!EQ31</f>
        <v>0</v>
      </c>
      <c r="CG31" s="1101" t="n">
        <f aca="false">Посуточная!ER31</f>
        <v>0</v>
      </c>
      <c r="CH31" s="1000" t="n">
        <f aca="false">Посуточная!EZ31</f>
        <v>0</v>
      </c>
      <c r="CI31" s="1000" t="n">
        <f aca="false">Посуточная!FA31</f>
        <v>0</v>
      </c>
      <c r="CJ31" s="1000" t="n">
        <f aca="false">Посуточная!FB31</f>
        <v>0</v>
      </c>
      <c r="CK31" s="1000" t="n">
        <f aca="false">Посуточная!FC31</f>
        <v>0</v>
      </c>
      <c r="CL31" s="1095"/>
      <c r="CM31" s="1096"/>
      <c r="CN31" s="979"/>
      <c r="CO31" s="979"/>
      <c r="CP31" s="1102" t="n">
        <f aca="false">Посуточная!GN31</f>
        <v>0</v>
      </c>
      <c r="CQ31" s="1094" t="n">
        <f aca="false">Посуточная!GO31</f>
        <v>0</v>
      </c>
      <c r="CR31" s="1094" t="n">
        <f aca="false">Посуточная!GP31</f>
        <v>0</v>
      </c>
      <c r="CS31" s="1094" t="n">
        <f aca="false">Посуточная!GQ31</f>
        <v>0</v>
      </c>
      <c r="CT31" s="1094" t="n">
        <f aca="false">Посуточная!GR31</f>
        <v>0</v>
      </c>
      <c r="CU31" s="1094" t="n">
        <f aca="false">Посуточная!GS31</f>
        <v>0</v>
      </c>
      <c r="CV31" s="1094" t="n">
        <f aca="false">Посуточная!GT31</f>
        <v>0</v>
      </c>
      <c r="CW31" s="976" t="n">
        <f aca="false">Посуточная!HP31</f>
        <v>0</v>
      </c>
      <c r="CX31" s="976" t="n">
        <f aca="false">Посуточная!HQ31</f>
        <v>0</v>
      </c>
      <c r="CY31" s="976" t="n">
        <f aca="false">Посуточная!HR31</f>
        <v>0</v>
      </c>
      <c r="CZ31" s="976" t="n">
        <f aca="false">Посуточная!HS31</f>
        <v>0</v>
      </c>
      <c r="DA31" s="976" t="n">
        <f aca="false">Посуточная!HT31</f>
        <v>0</v>
      </c>
      <c r="DB31" s="976" t="n">
        <f aca="false">Посуточная!HU31</f>
        <v>0</v>
      </c>
      <c r="DC31" s="976" t="n">
        <f aca="false">Посуточная!HV31</f>
        <v>0</v>
      </c>
      <c r="DD31" s="1095"/>
      <c r="DE31" s="1096"/>
      <c r="DF31" s="979"/>
      <c r="DG31" s="979"/>
      <c r="DH31" s="1103" t="n">
        <f aca="false">Посуточная!IE31</f>
        <v>0</v>
      </c>
      <c r="DI31" s="1104" t="n">
        <f aca="false">Посуточная!IF31</f>
        <v>0</v>
      </c>
      <c r="DJ31" s="1104" t="n">
        <f aca="false">Посуточная!IG31</f>
        <v>0</v>
      </c>
      <c r="DK31" s="1101" t="n">
        <f aca="false">Посуточная!IH31</f>
        <v>0</v>
      </c>
      <c r="DL31" s="976" t="n">
        <f aca="false">Посуточная!IM31</f>
        <v>0</v>
      </c>
      <c r="DM31" s="993" t="n">
        <f aca="false">Посуточная!IN31</f>
        <v>0</v>
      </c>
      <c r="DN31" s="1105" t="n">
        <f aca="false">Посуточная!IO31</f>
        <v>0</v>
      </c>
      <c r="DO31" s="1105" t="n">
        <f aca="false">Посуточная!IP31</f>
        <v>0</v>
      </c>
      <c r="DP31" s="1106"/>
      <c r="DQ31" s="1096"/>
      <c r="DT31" s="1107"/>
      <c r="DU31" s="1108"/>
      <c r="DV31" s="1108"/>
      <c r="DW31" s="1108"/>
      <c r="DX31" s="1108"/>
      <c r="DY31" s="1108"/>
      <c r="DZ31" s="1108"/>
      <c r="EA31" s="976" t="n">
        <f aca="false">Посуточная!KQ31</f>
        <v>0</v>
      </c>
      <c r="EB31" s="976" t="n">
        <f aca="false">Посуточная!KR31</f>
        <v>0</v>
      </c>
      <c r="EC31" s="976" t="n">
        <f aca="false">Посуточная!KS31</f>
        <v>0</v>
      </c>
      <c r="ED31" s="976" t="n">
        <f aca="false">Посуточная!KT31</f>
        <v>0</v>
      </c>
      <c r="EE31" s="976" t="n">
        <f aca="false">Посуточная!KU31</f>
        <v>0</v>
      </c>
      <c r="EF31" s="976" t="n">
        <f aca="false">Посуточная!KV31</f>
        <v>0</v>
      </c>
      <c r="EG31" s="976" t="n">
        <f aca="false">Посуточная!KW31</f>
        <v>0</v>
      </c>
      <c r="EH31" s="1095"/>
      <c r="EI31" s="1096"/>
      <c r="EJ31" s="979"/>
      <c r="EK31" s="979"/>
      <c r="EL31" s="1097"/>
      <c r="EM31" s="1096"/>
      <c r="EN31" s="979"/>
      <c r="EO31" s="979"/>
      <c r="EP31" s="1098"/>
      <c r="EQ31" s="1099"/>
      <c r="ET31" s="1109"/>
      <c r="EU31" s="1110"/>
      <c r="EX31" s="1111"/>
      <c r="EY31" s="1017"/>
      <c r="FB31" s="1107"/>
      <c r="FC31" s="1108"/>
      <c r="FD31" s="1108"/>
      <c r="FE31" s="1108"/>
      <c r="FF31" s="1108"/>
      <c r="FG31" s="1108"/>
      <c r="FH31" s="1108"/>
      <c r="FI31" s="1000" t="n">
        <f aca="false">Посуточная!NU31</f>
        <v>0</v>
      </c>
      <c r="FJ31" s="1000" t="n">
        <f aca="false">Посуточная!NV31</f>
        <v>0</v>
      </c>
      <c r="FK31" s="1000" t="n">
        <f aca="false">Посуточная!NW31</f>
        <v>0</v>
      </c>
      <c r="FL31" s="1000" t="n">
        <f aca="false">Посуточная!NX31</f>
        <v>0</v>
      </c>
      <c r="FM31" s="1000" t="n">
        <f aca="false">Посуточная!NY31</f>
        <v>0</v>
      </c>
      <c r="FN31" s="1000" t="n">
        <f aca="false">Посуточная!NZ31</f>
        <v>0</v>
      </c>
      <c r="FO31" s="1000" t="n">
        <f aca="false">Посуточная!OA31</f>
        <v>0</v>
      </c>
      <c r="FP31" s="1095"/>
      <c r="FQ31" s="1096"/>
      <c r="FR31" s="979"/>
      <c r="FS31" s="979"/>
      <c r="FT31" s="1112" t="n">
        <f aca="false">Посуточная!OO31</f>
        <v>0</v>
      </c>
      <c r="FU31" s="1113" t="n">
        <f aca="false">Посуточная!OP31</f>
        <v>0</v>
      </c>
      <c r="FV31" s="1113" t="n">
        <f aca="false">Посуточная!OQ31</f>
        <v>0</v>
      </c>
      <c r="FW31" s="1113" t="n">
        <f aca="false">Посуточная!OR31</f>
        <v>0</v>
      </c>
      <c r="FX31" s="1113" t="n">
        <f aca="false">Посуточная!OS31</f>
        <v>0</v>
      </c>
      <c r="FY31" s="1113" t="n">
        <f aca="false">Посуточная!OT31</f>
        <v>0</v>
      </c>
      <c r="FZ31" s="1114" t="n">
        <f aca="false">Посуточная!OU31</f>
        <v>0</v>
      </c>
      <c r="GA31" s="1105" t="n">
        <f aca="false">Посуточная!PP31</f>
        <v>0</v>
      </c>
      <c r="GB31" s="1105" t="n">
        <f aca="false">Посуточная!PQ31</f>
        <v>0</v>
      </c>
      <c r="GC31" s="1105" t="n">
        <f aca="false">Посуточная!PR31</f>
        <v>0</v>
      </c>
      <c r="GD31" s="1105" t="n">
        <f aca="false">Посуточная!PS31</f>
        <v>0</v>
      </c>
      <c r="GE31" s="1105" t="n">
        <f aca="false">Посуточная!PT31</f>
        <v>0</v>
      </c>
      <c r="GF31" s="1105" t="n">
        <f aca="false">Посуточная!PU31</f>
        <v>0</v>
      </c>
      <c r="GG31" s="1105" t="n">
        <f aca="false">Посуточная!PV31</f>
        <v>0</v>
      </c>
      <c r="GH31" s="1095"/>
      <c r="GI31" s="1096"/>
      <c r="GJ31" s="979"/>
      <c r="GK31" s="979"/>
      <c r="GL31" s="1039" t="n">
        <f aca="false">Посуточная!QH31</f>
        <v>0</v>
      </c>
      <c r="GM31" s="1040" t="n">
        <f aca="false">Посуточная!QI31</f>
        <v>0</v>
      </c>
      <c r="GN31" s="1040" t="n">
        <f aca="false">Посуточная!QJ31</f>
        <v>0</v>
      </c>
      <c r="GO31" s="1040" t="n">
        <f aca="false">Посуточная!QK31</f>
        <v>0</v>
      </c>
      <c r="GP31" s="1040" t="n">
        <f aca="false">Посуточная!QL31</f>
        <v>0</v>
      </c>
      <c r="GQ31" s="1040" t="n">
        <f aca="false">Посуточная!QM31</f>
        <v>0</v>
      </c>
      <c r="GR31" s="1040" t="n">
        <f aca="false">Посуточная!QN31</f>
        <v>0</v>
      </c>
      <c r="GS31" s="1006" t="n">
        <f aca="false">Посуточная!QV31</f>
        <v>0</v>
      </c>
      <c r="GT31" s="1006" t="n">
        <f aca="false">Посуточная!QW31</f>
        <v>0</v>
      </c>
      <c r="GU31" s="1006" t="n">
        <f aca="false">Посуточная!QX31</f>
        <v>0</v>
      </c>
      <c r="GV31" s="1006" t="n">
        <f aca="false">Посуточная!QY31</f>
        <v>0</v>
      </c>
      <c r="GW31" s="1006" t="n">
        <f aca="false">Посуточная!QZ31</f>
        <v>0</v>
      </c>
      <c r="GX31" s="1006" t="n">
        <f aca="false">Посуточная!RA31</f>
        <v>0</v>
      </c>
      <c r="GY31" s="1006" t="n">
        <f aca="false">Посуточная!RB31</f>
        <v>0</v>
      </c>
      <c r="GZ31" s="1095"/>
      <c r="HA31" s="1096"/>
      <c r="HB31" s="979"/>
      <c r="HC31" s="979"/>
      <c r="HD31" s="1041" t="n">
        <f aca="false">Посуточная!RN31</f>
        <v>0</v>
      </c>
      <c r="HE31" s="1042" t="n">
        <f aca="false">Посуточная!RO31</f>
        <v>0</v>
      </c>
      <c r="HF31" s="1042" t="n">
        <f aca="false">Посуточная!RP31</f>
        <v>0</v>
      </c>
      <c r="HG31" s="1042" t="n">
        <f aca="false">Посуточная!RQ31</f>
        <v>0</v>
      </c>
      <c r="HH31" s="1042" t="n">
        <f aca="false">Посуточная!RR31</f>
        <v>0</v>
      </c>
      <c r="HI31" s="1042" t="n">
        <f aca="false">Посуточная!RS31</f>
        <v>0</v>
      </c>
      <c r="HJ31" s="1042" t="n">
        <f aca="false">Посуточная!RT31</f>
        <v>0</v>
      </c>
      <c r="HK31" s="993" t="n">
        <f aca="false">Посуточная!SB31</f>
        <v>0</v>
      </c>
      <c r="HL31" s="993" t="n">
        <f aca="false">Посуточная!SC31</f>
        <v>0</v>
      </c>
      <c r="HM31" s="993" t="n">
        <f aca="false">Посуточная!SD31</f>
        <v>0</v>
      </c>
      <c r="HN31" s="993" t="n">
        <f aca="false">Посуточная!SE31</f>
        <v>0</v>
      </c>
      <c r="HO31" s="993" t="n">
        <f aca="false">Посуточная!SF31</f>
        <v>0</v>
      </c>
      <c r="HP31" s="993" t="n">
        <f aca="false">Посуточная!SG31</f>
        <v>0</v>
      </c>
      <c r="HQ31" s="993" t="n">
        <f aca="false">Посуточная!SH31</f>
        <v>0</v>
      </c>
      <c r="HR31" s="1095"/>
      <c r="HS31" s="1096"/>
      <c r="HT31" s="979"/>
      <c r="HU31" s="979"/>
      <c r="HV31" s="1097"/>
      <c r="HW31" s="1096"/>
      <c r="HX31" s="979"/>
      <c r="HY31" s="979"/>
      <c r="HZ31" s="1098"/>
      <c r="IA31" s="1099"/>
      <c r="IB31" s="979"/>
      <c r="IC31" s="979"/>
      <c r="ID31" s="1001" t="n">
        <f aca="false">Посуточная!SY31</f>
        <v>0</v>
      </c>
      <c r="IE31" s="1002" t="n">
        <f aca="false">Посуточная!SZ31</f>
        <v>0</v>
      </c>
      <c r="IF31" s="1002" t="n">
        <f aca="false">Посуточная!TA31</f>
        <v>0</v>
      </c>
      <c r="IG31" s="1002" t="n">
        <f aca="false">Посуточная!TB31</f>
        <v>0</v>
      </c>
      <c r="IH31" s="993" t="n">
        <f aca="false">Посуточная!TG31</f>
        <v>0</v>
      </c>
      <c r="II31" s="993" t="n">
        <f aca="false">Посуточная!TH31</f>
        <v>0</v>
      </c>
      <c r="IJ31" s="993" t="n">
        <f aca="false">Посуточная!TI31</f>
        <v>0</v>
      </c>
      <c r="IK31" s="993" t="n">
        <f aca="false">Посуточная!TJ31</f>
        <v>0</v>
      </c>
      <c r="IL31" s="1095"/>
      <c r="IM31" s="1096"/>
      <c r="IP31" s="1115"/>
      <c r="IQ31" s="1116"/>
      <c r="IT31" s="1115"/>
      <c r="IU31" s="1117"/>
      <c r="IV31" s="1046"/>
      <c r="IW31" s="1046"/>
      <c r="IX31" s="1117"/>
      <c r="IY31" s="1117"/>
      <c r="IZ31" s="1046"/>
      <c r="JA31" s="1046"/>
      <c r="JB31" s="1117"/>
      <c r="JC31" s="1117"/>
      <c r="JD31" s="1046"/>
      <c r="JE31" s="1046"/>
      <c r="JF31" s="1118"/>
      <c r="JG31" s="1017"/>
      <c r="JH31" s="1018"/>
      <c r="JJ31" s="1111"/>
      <c r="JK31" s="1017"/>
      <c r="JN31" s="1111"/>
      <c r="JO31" s="1017"/>
      <c r="JR31" s="1115"/>
      <c r="JS31" s="1116"/>
      <c r="JV31" s="1111"/>
      <c r="JW31" s="1017"/>
      <c r="JZ31" s="1118"/>
      <c r="KA31" s="1118"/>
      <c r="KD31" s="1118"/>
      <c r="KE31" s="1118"/>
      <c r="KG31" s="1020"/>
      <c r="KH31" s="1119"/>
      <c r="KI31" s="1120"/>
      <c r="KJ31" s="1025"/>
      <c r="KL31" s="1118"/>
      <c r="KM31" s="1118"/>
      <c r="KN31" s="1121"/>
      <c r="KO31" s="1119"/>
      <c r="KP31" s="1122"/>
      <c r="KQ31" s="1024"/>
      <c r="KT31" s="1025" t="n">
        <v>25</v>
      </c>
      <c r="KU31" s="924"/>
      <c r="KX31" s="921" t="n">
        <v>25</v>
      </c>
      <c r="KY31" s="924"/>
      <c r="LA31" s="1026" t="n">
        <f aca="false">JW81</f>
        <v>532.522</v>
      </c>
      <c r="LB31" s="1026"/>
      <c r="LC31" s="1026" t="n">
        <f aca="false">FA81</f>
        <v>418.549</v>
      </c>
      <c r="LG31" s="924" t="n">
        <f aca="false">IF(R31="",0,R31+LG28)</f>
        <v>0</v>
      </c>
      <c r="LH31" s="924" t="n">
        <f aca="false">IF(S31="",0,S31+LH28)</f>
        <v>0</v>
      </c>
      <c r="LI31" s="924" t="n">
        <f aca="false">IF(AJ31="",0,AJ31+LI28)</f>
        <v>0</v>
      </c>
      <c r="LJ31" s="924" t="n">
        <f aca="false">IF(AK31="",0,AK31+LJ28)</f>
        <v>0</v>
      </c>
      <c r="LK31" s="924" t="n">
        <f aca="false">IF(AV31="",0,AV31+LK28)</f>
        <v>0</v>
      </c>
      <c r="LL31" s="924" t="n">
        <f aca="false">IF(AW31="",0,AW31+LL28)</f>
        <v>0</v>
      </c>
      <c r="LM31" s="924" t="n">
        <f aca="false">IF(BH31="",0,BH31+LM28)</f>
        <v>0</v>
      </c>
      <c r="LN31" s="924" t="n">
        <f aca="false">IF(BI31="",0,BI31+LN28)</f>
        <v>0</v>
      </c>
      <c r="LO31" s="924" t="n">
        <f aca="false">IF(CB31="",0,CB31+LO28)</f>
        <v>0</v>
      </c>
      <c r="LP31" s="924" t="n">
        <f aca="false">IF(CC31="",0,CC31+LP28)</f>
        <v>0</v>
      </c>
      <c r="LQ31" s="924" t="n">
        <f aca="false">IF(CN31="",0,CN31+LQ28)</f>
        <v>0</v>
      </c>
      <c r="LR31" s="924" t="n">
        <f aca="false">IF(CO31="",0,CO31+LR28)</f>
        <v>0</v>
      </c>
      <c r="LS31" s="924" t="n">
        <f aca="false">IF(DR31="",0,DR31+LS28)</f>
        <v>0</v>
      </c>
      <c r="LT31" s="924" t="n">
        <f aca="false">IF(DS31="",0,DS31+LT28)</f>
        <v>0</v>
      </c>
      <c r="LU31" s="924" t="n">
        <f aca="false">IF(DF31="",0,DF31+LU28)</f>
        <v>0</v>
      </c>
      <c r="LV31" s="924" t="n">
        <f aca="false">IF(DG31="",0,DG31+LV28)</f>
        <v>0</v>
      </c>
      <c r="LW31" s="924" t="n">
        <f aca="false">IF(HT31="",0,HT31+LW28)</f>
        <v>0</v>
      </c>
      <c r="LX31" s="924" t="n">
        <f aca="false">IF(HU31="",0,HU31+LX28)</f>
        <v>0</v>
      </c>
      <c r="LY31" s="924" t="n">
        <f aca="false">IF(JN31="",0,JN31)</f>
        <v>0</v>
      </c>
      <c r="LZ31" s="924" t="n">
        <f aca="false">IF(JO31="",0,JO31)</f>
        <v>0</v>
      </c>
      <c r="MA31" s="924" t="n">
        <f aca="false">IF(EV31="",0,EV31+MA28)</f>
        <v>0</v>
      </c>
      <c r="MB31" s="924" t="n">
        <f aca="false">IF(EW31="",0,EW31+MB28)</f>
        <v>0</v>
      </c>
      <c r="MC31" s="924" t="n">
        <f aca="false">IF(JJ31="",0,JJ31+MC28)</f>
        <v>0</v>
      </c>
      <c r="MD31" s="924" t="n">
        <f aca="false">IF(JK31="",0,JK31+MD28)</f>
        <v>0</v>
      </c>
      <c r="ME31" s="924" t="n">
        <f aca="false">IF(KO31="",0,KO31+ME28)</f>
        <v>0</v>
      </c>
      <c r="MF31" s="924" t="n">
        <f aca="false">IF(KP31="",0,KP31+MF28)</f>
        <v>0</v>
      </c>
      <c r="MG31" s="924" t="n">
        <f aca="false">IFERROR(ME31/$A29,0)</f>
        <v>0</v>
      </c>
      <c r="MH31" s="924" t="n">
        <f aca="false">IFERROR(MF31/$A29,0)</f>
        <v>0</v>
      </c>
      <c r="MI31" s="924" t="n">
        <f aca="false">IF(JT31="",0,JT31+MI28)</f>
        <v>0</v>
      </c>
      <c r="MJ31" s="924" t="n">
        <f aca="false">IF(JU31="",0,JU31+MJ28)</f>
        <v>0</v>
      </c>
      <c r="MK31" s="924" t="n">
        <f aca="false">IF(LG31&gt;0,0,P31+MK28)</f>
        <v>0</v>
      </c>
      <c r="ML31" s="924" t="n">
        <f aca="false">IF(LH31&gt;0,0,Q31+ML28)</f>
        <v>0</v>
      </c>
      <c r="MM31" s="924" t="n">
        <f aca="false">IF(LI31&gt;0,0,AH31+MM28)</f>
        <v>0</v>
      </c>
      <c r="MN31" s="924" t="n">
        <f aca="false">IF(LJ31&gt;0,0,AI31+MN28)</f>
        <v>0</v>
      </c>
      <c r="MO31" s="924" t="n">
        <f aca="false">IF(LK31&gt;0,0,AT31+MO28)</f>
        <v>0</v>
      </c>
      <c r="MP31" s="924" t="n">
        <f aca="false">IF(LL31&gt;0,0,AU31+MP28)</f>
        <v>0</v>
      </c>
      <c r="MQ31" s="924" t="n">
        <f aca="false">IF(LM31&gt;0,0,BF31+MQ28)</f>
        <v>0</v>
      </c>
      <c r="MR31" s="924" t="n">
        <f aca="false">IF(LN31&gt;0,0,BG31+MR28)</f>
        <v>0</v>
      </c>
      <c r="MS31" s="924" t="n">
        <f aca="false">IF(LO31&gt;0,0,BZ31+MS28)</f>
        <v>0</v>
      </c>
      <c r="MT31" s="924" t="n">
        <f aca="false">IF(LP31&gt;0,0,CA31+MT28)</f>
        <v>0</v>
      </c>
      <c r="MU31" s="924" t="n">
        <f aca="false">IF(LQ31&gt;0,0,CL31+MU28)</f>
        <v>0</v>
      </c>
      <c r="MV31" s="924" t="n">
        <f aca="false">IF(LR31&gt;0,0,CM31+MV28)</f>
        <v>0</v>
      </c>
      <c r="MW31" s="924" t="n">
        <f aca="false">IF(LS31&gt;0,0,DP31+MW28)</f>
        <v>0</v>
      </c>
      <c r="MX31" s="924" t="n">
        <f aca="false">IF(LT31&gt;0,0,DQ31+MX28)</f>
        <v>0</v>
      </c>
      <c r="MY31" s="924" t="n">
        <f aca="false">IF(LU31&gt;0,0,DD31+MY28)</f>
        <v>0</v>
      </c>
      <c r="MZ31" s="924" t="n">
        <f aca="false">IFERROR(IF(LV31&gt;0,0,DE31+MZ28),0)</f>
        <v>0</v>
      </c>
      <c r="NA31" s="924" t="n">
        <f aca="false">IF(LW31&gt;0,0,HR31+NA28)</f>
        <v>0</v>
      </c>
      <c r="NB31" s="924" t="n">
        <f aca="false">IFERROR(IF(LX31&gt;0,0,HS31+NB28),0)</f>
        <v>0</v>
      </c>
      <c r="NC31" s="924"/>
      <c r="ND31" s="924"/>
      <c r="NE31" s="924"/>
    </row>
    <row r="32" customFormat="false" ht="15" hidden="false" customHeight="false" outlineLevel="0" collapsed="false">
      <c r="A32" s="1092"/>
      <c r="B32" s="974" t="n">
        <f aca="false">Посуточная!J32</f>
        <v>0</v>
      </c>
      <c r="C32" s="975" t="n">
        <f aca="false">Посуточная!K32</f>
        <v>0</v>
      </c>
      <c r="D32" s="975" t="n">
        <f aca="false">Посуточная!L32</f>
        <v>0</v>
      </c>
      <c r="E32" s="975" t="n">
        <f aca="false">Посуточная!M32</f>
        <v>0</v>
      </c>
      <c r="F32" s="975" t="n">
        <f aca="false">Посуточная!N32</f>
        <v>0</v>
      </c>
      <c r="G32" s="975" t="n">
        <f aca="false">Посуточная!O32</f>
        <v>0</v>
      </c>
      <c r="H32" s="975" t="n">
        <f aca="false">Посуточная!P32</f>
        <v>0</v>
      </c>
      <c r="I32" s="976" t="n">
        <f aca="false">Посуточная!AA32</f>
        <v>0</v>
      </c>
      <c r="J32" s="976" t="n">
        <f aca="false">Посуточная!AB32</f>
        <v>0</v>
      </c>
      <c r="K32" s="976" t="n">
        <f aca="false">Посуточная!AC32</f>
        <v>0</v>
      </c>
      <c r="L32" s="976" t="n">
        <f aca="false">Посуточная!AD32</f>
        <v>0</v>
      </c>
      <c r="M32" s="976" t="n">
        <f aca="false">Посуточная!AE32</f>
        <v>0</v>
      </c>
      <c r="N32" s="976" t="n">
        <f aca="false">Посуточная!AF32</f>
        <v>0</v>
      </c>
      <c r="O32" s="976" t="n">
        <f aca="false">Посуточная!AG32</f>
        <v>0</v>
      </c>
      <c r="P32" s="1027" t="n">
        <f aca="false">COUNTIF(B32:H32,"&lt;&gt;0")-COUNTIF(B32:H32,"")</f>
        <v>-7</v>
      </c>
      <c r="Q32" s="1028" t="n">
        <f aca="false">COUNTIF(I32:O32,"&lt;&gt;0")-COUNTIF(I32:O32,"")</f>
        <v>0</v>
      </c>
      <c r="R32" s="979"/>
      <c r="S32" s="979"/>
      <c r="T32" s="990" t="n">
        <f aca="false">Посуточная!AS32</f>
        <v>0</v>
      </c>
      <c r="U32" s="975" t="n">
        <f aca="false">Посуточная!AT32</f>
        <v>0</v>
      </c>
      <c r="V32" s="975" t="n">
        <f aca="false">Посуточная!AU32</f>
        <v>0</v>
      </c>
      <c r="W32" s="975" t="n">
        <f aca="false">Посуточная!AV32</f>
        <v>0</v>
      </c>
      <c r="X32" s="975" t="n">
        <f aca="false">Посуточная!AW32</f>
        <v>0</v>
      </c>
      <c r="Y32" s="975" t="n">
        <f aca="false">Посуточная!AX32</f>
        <v>0</v>
      </c>
      <c r="Z32" s="975" t="n">
        <f aca="false">Посуточная!AY32</f>
        <v>0</v>
      </c>
      <c r="AA32" s="976" t="n">
        <f aca="false">Посуточная!BG32</f>
        <v>0</v>
      </c>
      <c r="AB32" s="976" t="n">
        <f aca="false">Посуточная!BH32</f>
        <v>0</v>
      </c>
      <c r="AC32" s="976" t="n">
        <f aca="false">Посуточная!BI32</f>
        <v>0</v>
      </c>
      <c r="AD32" s="976" t="n">
        <f aca="false">Посуточная!BJ32</f>
        <v>0</v>
      </c>
      <c r="AE32" s="976" t="n">
        <f aca="false">Посуточная!BK32</f>
        <v>0</v>
      </c>
      <c r="AF32" s="976" t="n">
        <f aca="false">Посуточная!BL32</f>
        <v>0</v>
      </c>
      <c r="AG32" s="976" t="n">
        <f aca="false">Посуточная!BM32</f>
        <v>0</v>
      </c>
      <c r="AH32" s="1027" t="n">
        <f aca="false">COUNTIF(T32:Z32,"&lt;&gt;0")-COUNTIF(T32:Z32,"")</f>
        <v>-7</v>
      </c>
      <c r="AI32" s="1028" t="n">
        <f aca="false">COUNTIF(AA32:AG32,"&lt;&gt;0")-COUNTIF(AA32:AG32,"")</f>
        <v>0</v>
      </c>
      <c r="AJ32" s="979"/>
      <c r="AK32" s="979"/>
      <c r="AL32" s="990" t="n">
        <f aca="false">Посуточная!BV32</f>
        <v>0</v>
      </c>
      <c r="AM32" s="975" t="n">
        <f aca="false">Посуточная!BW32</f>
        <v>0</v>
      </c>
      <c r="AN32" s="975" t="n">
        <f aca="false">Посуточная!BX32</f>
        <v>0</v>
      </c>
      <c r="AO32" s="975" t="n">
        <f aca="false">Посуточная!BY32</f>
        <v>0</v>
      </c>
      <c r="AP32" s="976" t="n">
        <f aca="false">Посуточная!CD32</f>
        <v>0</v>
      </c>
      <c r="AQ32" s="976" t="n">
        <f aca="false">Посуточная!CE32</f>
        <v>0</v>
      </c>
      <c r="AR32" s="976" t="n">
        <f aca="false">Посуточная!CF32</f>
        <v>0</v>
      </c>
      <c r="AS32" s="976" t="n">
        <f aca="false">Посуточная!CG32</f>
        <v>0</v>
      </c>
      <c r="AT32" s="1027" t="n">
        <f aca="false">COUNTIF(AL32:AO32,"&lt;&gt;0")-COUNTIF(AL32:AO32,"")</f>
        <v>-4</v>
      </c>
      <c r="AU32" s="1028" t="n">
        <f aca="false">COUNTIF(AP32:AS32,"&lt;&gt;0")-COUNTIF(AP32:AS32,"")</f>
        <v>0</v>
      </c>
      <c r="AV32" s="979"/>
      <c r="AW32" s="979"/>
      <c r="AX32" s="990" t="n">
        <f aca="false">Посуточная!CP32</f>
        <v>0</v>
      </c>
      <c r="AY32" s="975" t="n">
        <f aca="false">Посуточная!CQ32</f>
        <v>0</v>
      </c>
      <c r="AZ32" s="975" t="n">
        <f aca="false">Посуточная!CR32</f>
        <v>0</v>
      </c>
      <c r="BA32" s="975" t="n">
        <f aca="false">Посуточная!CS32</f>
        <v>0</v>
      </c>
      <c r="BB32" s="976" t="n">
        <f aca="false">Посуточная!CX32</f>
        <v>0</v>
      </c>
      <c r="BC32" s="976" t="n">
        <f aca="false">Посуточная!CY32</f>
        <v>0</v>
      </c>
      <c r="BD32" s="976" t="n">
        <f aca="false">Посуточная!CZ32</f>
        <v>0</v>
      </c>
      <c r="BE32" s="976" t="n">
        <f aca="false">Посуточная!DA32</f>
        <v>0</v>
      </c>
      <c r="BF32" s="1027" t="n">
        <f aca="false">COUNTIF(AX32:BA32,"&lt;&gt;0")-COUNTIF(AX32:BA32,"")</f>
        <v>-4</v>
      </c>
      <c r="BG32" s="1028" t="n">
        <f aca="false">COUNTIF(BB32:BE32,"&lt;&gt;0")-COUNTIF(BB32:BE32,"")</f>
        <v>0</v>
      </c>
      <c r="BH32" s="979"/>
      <c r="BI32" s="979"/>
      <c r="BJ32" s="1030" t="n">
        <f aca="false">SUMIF(B6:BI6,"итого гр.",B32:BI32)</f>
        <v>0</v>
      </c>
      <c r="BK32" s="1028" t="n">
        <f aca="false">SUMIF(B6:BI6,"итого фк.",B32:BI32)</f>
        <v>0</v>
      </c>
      <c r="BL32" s="979"/>
      <c r="BM32" s="979"/>
      <c r="BN32" s="1031"/>
      <c r="BO32" s="1032"/>
      <c r="BP32" s="979"/>
      <c r="BQ32" s="979"/>
      <c r="BR32" s="988" t="n">
        <f aca="false">Посуточная!DR32</f>
        <v>0</v>
      </c>
      <c r="BS32" s="989" t="n">
        <f aca="false">Посуточная!DS32</f>
        <v>0</v>
      </c>
      <c r="BT32" s="989" t="n">
        <f aca="false">Посуточная!DT32</f>
        <v>0</v>
      </c>
      <c r="BU32" s="989" t="n">
        <f aca="false">Посуточная!DU32</f>
        <v>0</v>
      </c>
      <c r="BV32" s="976" t="n">
        <f aca="false">Посуточная!DZ32</f>
        <v>0</v>
      </c>
      <c r="BW32" s="976" t="n">
        <f aca="false">Посуточная!EA32</f>
        <v>0</v>
      </c>
      <c r="BX32" s="976" t="n">
        <f aca="false">Посуточная!EB32</f>
        <v>0</v>
      </c>
      <c r="BY32" s="976" t="n">
        <f aca="false">Посуточная!EC32</f>
        <v>0</v>
      </c>
      <c r="BZ32" s="1027" t="n">
        <f aca="false">COUNTIF(BR32:BU32,"&lt;&gt;0")-COUNTIF(BR32:BU32,"")</f>
        <v>-4</v>
      </c>
      <c r="CA32" s="1028" t="n">
        <f aca="false">COUNTIF(BV32:BY32,"&lt;&gt;0")-COUNTIF(BV32:BY32,"")</f>
        <v>0</v>
      </c>
      <c r="CB32" s="979"/>
      <c r="CC32" s="979"/>
      <c r="CD32" s="988" t="n">
        <f aca="false">Посуточная!EO32</f>
        <v>0</v>
      </c>
      <c r="CE32" s="989" t="n">
        <f aca="false">Посуточная!EP32</f>
        <v>0</v>
      </c>
      <c r="CF32" s="989" t="n">
        <f aca="false">Посуточная!EQ32</f>
        <v>0</v>
      </c>
      <c r="CG32" s="989" t="n">
        <f aca="false">Посуточная!ER32</f>
        <v>0</v>
      </c>
      <c r="CH32" s="976" t="n">
        <f aca="false">Посуточная!EZ32</f>
        <v>0</v>
      </c>
      <c r="CI32" s="976" t="n">
        <f aca="false">Посуточная!FA32</f>
        <v>0</v>
      </c>
      <c r="CJ32" s="976" t="n">
        <f aca="false">Посуточная!FB32</f>
        <v>0</v>
      </c>
      <c r="CK32" s="976" t="n">
        <f aca="false">Посуточная!FC32</f>
        <v>0</v>
      </c>
      <c r="CL32" s="1027" t="n">
        <f aca="false">COUNTIF(CD32:CG32,"&lt;&gt;0")-COUNTIF(CD32:CG32,"")</f>
        <v>-4</v>
      </c>
      <c r="CM32" s="1028" t="n">
        <f aca="false">COUNTIF(CH32:CK32,"&lt;&gt;0")-COUNTIF(CH32:CK32,"")</f>
        <v>0</v>
      </c>
      <c r="CN32" s="979"/>
      <c r="CO32" s="979"/>
      <c r="CP32" s="990" t="n">
        <f aca="false">Посуточная!GN32</f>
        <v>0</v>
      </c>
      <c r="CQ32" s="975" t="n">
        <f aca="false">Посуточная!GO32</f>
        <v>0</v>
      </c>
      <c r="CR32" s="975" t="n">
        <f aca="false">Посуточная!GP32</f>
        <v>0</v>
      </c>
      <c r="CS32" s="975" t="n">
        <f aca="false">Посуточная!GQ32</f>
        <v>0</v>
      </c>
      <c r="CT32" s="975" t="n">
        <f aca="false">Посуточная!GR32</f>
        <v>0</v>
      </c>
      <c r="CU32" s="975" t="n">
        <f aca="false">Посуточная!GS32</f>
        <v>0</v>
      </c>
      <c r="CV32" s="975" t="n">
        <f aca="false">Посуточная!GT32</f>
        <v>0</v>
      </c>
      <c r="CW32" s="976" t="n">
        <f aca="false">Посуточная!HP32</f>
        <v>0</v>
      </c>
      <c r="CX32" s="976" t="n">
        <f aca="false">Посуточная!HQ32</f>
        <v>0</v>
      </c>
      <c r="CY32" s="976" t="n">
        <f aca="false">Посуточная!HR32</f>
        <v>0</v>
      </c>
      <c r="CZ32" s="976" t="n">
        <f aca="false">Посуточная!HS32</f>
        <v>0</v>
      </c>
      <c r="DA32" s="976" t="n">
        <f aca="false">Посуточная!HT32</f>
        <v>0</v>
      </c>
      <c r="DB32" s="976" t="n">
        <f aca="false">Посуточная!HU32</f>
        <v>0</v>
      </c>
      <c r="DC32" s="976" t="n">
        <f aca="false">Посуточная!HV32</f>
        <v>0</v>
      </c>
      <c r="DD32" s="1027" t="n">
        <f aca="false">COUNTIF(CP32:CV32,"&lt;&gt;0")-COUNTIF(CP32:CV32,"")</f>
        <v>-7</v>
      </c>
      <c r="DE32" s="1028" t="n">
        <f aca="false">COUNTIF(CW32:DC32,"&lt;&gt;0")-COUNTIF(CW32:DC32,"")</f>
        <v>0</v>
      </c>
      <c r="DF32" s="979"/>
      <c r="DG32" s="979"/>
      <c r="DH32" s="991" t="n">
        <f aca="false">Посуточная!IE32</f>
        <v>0</v>
      </c>
      <c r="DI32" s="992" t="n">
        <f aca="false">Посуточная!IF32</f>
        <v>0</v>
      </c>
      <c r="DJ32" s="992" t="n">
        <f aca="false">Посуточная!IG32</f>
        <v>0</v>
      </c>
      <c r="DK32" s="989" t="n">
        <f aca="false">Посуточная!IH32</f>
        <v>0</v>
      </c>
      <c r="DL32" s="976" t="n">
        <f aca="false">Посуточная!IM32</f>
        <v>0</v>
      </c>
      <c r="DM32" s="993" t="n">
        <f aca="false">Посуточная!IN32</f>
        <v>0</v>
      </c>
      <c r="DN32" s="993" t="n">
        <f aca="false">Посуточная!IO32</f>
        <v>0</v>
      </c>
      <c r="DO32" s="993" t="n">
        <f aca="false">Посуточная!IP32</f>
        <v>0</v>
      </c>
      <c r="DP32" s="1029" t="n">
        <f aca="false">COUNTIF(DH32:DK32,"&lt;&gt;0")-COUNTIF(DH32:DK32,"")</f>
        <v>-4</v>
      </c>
      <c r="DQ32" s="1028" t="n">
        <f aca="false">COUNTIF(DL32:DO32,"&lt;&gt;0")-COUNTIF(DL32:DO32,"")</f>
        <v>0</v>
      </c>
      <c r="DT32" s="1033"/>
      <c r="DU32" s="1034"/>
      <c r="DV32" s="1034"/>
      <c r="DW32" s="1034"/>
      <c r="DX32" s="1034"/>
      <c r="DY32" s="1034"/>
      <c r="DZ32" s="1034"/>
      <c r="EA32" s="976" t="n">
        <f aca="false">Посуточная!KQ32</f>
        <v>0</v>
      </c>
      <c r="EB32" s="976" t="n">
        <f aca="false">Посуточная!KR32</f>
        <v>0</v>
      </c>
      <c r="EC32" s="976" t="n">
        <f aca="false">Посуточная!KS32</f>
        <v>0</v>
      </c>
      <c r="ED32" s="976" t="n">
        <f aca="false">Посуточная!KT32</f>
        <v>0</v>
      </c>
      <c r="EE32" s="976" t="n">
        <f aca="false">Посуточная!KU32</f>
        <v>0</v>
      </c>
      <c r="EF32" s="976" t="n">
        <f aca="false">Посуточная!KV32</f>
        <v>0</v>
      </c>
      <c r="EG32" s="976" t="n">
        <f aca="false">Посуточная!KW32</f>
        <v>0</v>
      </c>
      <c r="EH32" s="1027" t="n">
        <f aca="false">SUBTOTAL(3, DT32:DZ32)</f>
        <v>0</v>
      </c>
      <c r="EI32" s="1028" t="n">
        <f aca="false">COUNTIF(EA32:EG32,"&lt;&gt;0")-COUNTIF(EA32:EG32,"")</f>
        <v>0</v>
      </c>
      <c r="EJ32" s="979"/>
      <c r="EK32" s="979"/>
      <c r="EL32" s="1030" t="n">
        <f aca="false">SUMIF(BR6:EK6,"итого гр.",BR32:EK32)</f>
        <v>0</v>
      </c>
      <c r="EM32" s="1028" t="n">
        <f aca="false">SUMIF(BR6:EK6,"итого фк.",BR32:EK32)</f>
        <v>0</v>
      </c>
      <c r="EN32" s="979"/>
      <c r="EO32" s="979"/>
      <c r="EP32" s="1031"/>
      <c r="EQ32" s="1032"/>
      <c r="ET32" s="1035"/>
      <c r="EU32" s="1036"/>
      <c r="EX32" s="1037"/>
      <c r="EY32" s="1038"/>
      <c r="FB32" s="1033"/>
      <c r="FC32" s="1034"/>
      <c r="FD32" s="1034"/>
      <c r="FE32" s="1034"/>
      <c r="FF32" s="1034"/>
      <c r="FG32" s="1034"/>
      <c r="FH32" s="1034"/>
      <c r="FI32" s="976" t="n">
        <f aca="false">Посуточная!NU32</f>
        <v>0</v>
      </c>
      <c r="FJ32" s="976" t="n">
        <f aca="false">Посуточная!NV32</f>
        <v>0</v>
      </c>
      <c r="FK32" s="976" t="n">
        <f aca="false">Посуточная!NW32</f>
        <v>0</v>
      </c>
      <c r="FL32" s="976" t="n">
        <f aca="false">Посуточная!NX32</f>
        <v>0</v>
      </c>
      <c r="FM32" s="976" t="n">
        <f aca="false">Посуточная!NY32</f>
        <v>0</v>
      </c>
      <c r="FN32" s="976" t="n">
        <f aca="false">Посуточная!NZ32</f>
        <v>0</v>
      </c>
      <c r="FO32" s="976" t="n">
        <f aca="false">Посуточная!OA32</f>
        <v>0</v>
      </c>
      <c r="FP32" s="1027" t="n">
        <f aca="false">COUNTIF(FB32:FH32,"&lt;&gt;0")-COUNTIF(FB32:FH32,"")</f>
        <v>0</v>
      </c>
      <c r="FQ32" s="1028" t="n">
        <f aca="false">COUNTIF(FI32:FO32,"&lt;&gt;0")-COUNTIF(FI32:FO32,"")</f>
        <v>0</v>
      </c>
      <c r="FR32" s="979"/>
      <c r="FS32" s="979"/>
      <c r="FT32" s="1001" t="n">
        <f aca="false">Посуточная!OO32</f>
        <v>0</v>
      </c>
      <c r="FU32" s="1002" t="n">
        <f aca="false">Посуточная!OP32</f>
        <v>0</v>
      </c>
      <c r="FV32" s="1002" t="n">
        <f aca="false">Посуточная!OQ32</f>
        <v>0</v>
      </c>
      <c r="FW32" s="1002" t="n">
        <f aca="false">Посуточная!OR32</f>
        <v>0</v>
      </c>
      <c r="FX32" s="1002" t="n">
        <f aca="false">Посуточная!OS32</f>
        <v>0</v>
      </c>
      <c r="FY32" s="1002" t="n">
        <f aca="false">Посуточная!OT32</f>
        <v>0</v>
      </c>
      <c r="FZ32" s="1003" t="n">
        <f aca="false">Посуточная!OU32</f>
        <v>0</v>
      </c>
      <c r="GA32" s="993" t="n">
        <f aca="false">Посуточная!PP32</f>
        <v>0</v>
      </c>
      <c r="GB32" s="993" t="n">
        <f aca="false">Посуточная!PQ32</f>
        <v>0</v>
      </c>
      <c r="GC32" s="993" t="n">
        <f aca="false">Посуточная!PR32</f>
        <v>0</v>
      </c>
      <c r="GD32" s="993" t="n">
        <f aca="false">Посуточная!PS32</f>
        <v>0</v>
      </c>
      <c r="GE32" s="993" t="n">
        <f aca="false">Посуточная!PT32</f>
        <v>0</v>
      </c>
      <c r="GF32" s="993" t="n">
        <f aca="false">Посуточная!PU32</f>
        <v>0</v>
      </c>
      <c r="GG32" s="993" t="n">
        <f aca="false">Посуточная!PV32</f>
        <v>0</v>
      </c>
      <c r="GH32" s="1027" t="n">
        <f aca="false">COUNTIF(FT32:FZ32,"&lt;&gt;0")-COUNTIF(FT32:FZ32,"")</f>
        <v>-7</v>
      </c>
      <c r="GI32" s="1028" t="n">
        <f aca="false">COUNTIF(GA32:GG32,"&lt;&gt;0")-COUNTIF(GA32:GG32,"")</f>
        <v>0</v>
      </c>
      <c r="GJ32" s="979"/>
      <c r="GK32" s="979"/>
      <c r="GL32" s="1039" t="n">
        <f aca="false">Посуточная!QH32</f>
        <v>0</v>
      </c>
      <c r="GM32" s="1040" t="n">
        <f aca="false">Посуточная!QI32</f>
        <v>0</v>
      </c>
      <c r="GN32" s="1040" t="n">
        <f aca="false">Посуточная!QJ32</f>
        <v>0</v>
      </c>
      <c r="GO32" s="1040" t="n">
        <f aca="false">Посуточная!QK32</f>
        <v>0</v>
      </c>
      <c r="GP32" s="1040" t="n">
        <f aca="false">Посуточная!QL32</f>
        <v>0</v>
      </c>
      <c r="GQ32" s="1040" t="n">
        <f aca="false">Посуточная!QM32</f>
        <v>0</v>
      </c>
      <c r="GR32" s="1040" t="n">
        <f aca="false">Посуточная!QN32</f>
        <v>0</v>
      </c>
      <c r="GS32" s="1006" t="n">
        <f aca="false">Посуточная!QV32</f>
        <v>0</v>
      </c>
      <c r="GT32" s="1006" t="n">
        <f aca="false">Посуточная!QW32</f>
        <v>0</v>
      </c>
      <c r="GU32" s="1006" t="n">
        <f aca="false">Посуточная!QX32</f>
        <v>0</v>
      </c>
      <c r="GV32" s="1006" t="n">
        <f aca="false">Посуточная!QY32</f>
        <v>0</v>
      </c>
      <c r="GW32" s="1006" t="n">
        <f aca="false">Посуточная!QZ32</f>
        <v>0</v>
      </c>
      <c r="GX32" s="1006" t="n">
        <f aca="false">Посуточная!RA32</f>
        <v>0</v>
      </c>
      <c r="GY32" s="1006" t="n">
        <f aca="false">Посуточная!RB32</f>
        <v>0</v>
      </c>
      <c r="GZ32" s="1027" t="n">
        <f aca="false">COUNTIF(GL32:GR32,"&lt;&gt;0")-COUNTIF(GL32:GR32,"")</f>
        <v>-7</v>
      </c>
      <c r="HA32" s="1028" t="n">
        <f aca="false">COUNTIF(GS32:GY32,"&lt;&gt;0")-COUNTIF(GS32:GY32,"")</f>
        <v>0</v>
      </c>
      <c r="HB32" s="979"/>
      <c r="HC32" s="979"/>
      <c r="HD32" s="1041" t="n">
        <f aca="false">Посуточная!RN32</f>
        <v>0</v>
      </c>
      <c r="HE32" s="1042" t="n">
        <f aca="false">Посуточная!RO32</f>
        <v>0</v>
      </c>
      <c r="HF32" s="1042" t="n">
        <f aca="false">Посуточная!RP32</f>
        <v>0</v>
      </c>
      <c r="HG32" s="1042" t="n">
        <f aca="false">Посуточная!RQ32</f>
        <v>0</v>
      </c>
      <c r="HH32" s="1042" t="n">
        <f aca="false">Посуточная!RR32</f>
        <v>0</v>
      </c>
      <c r="HI32" s="1042" t="n">
        <f aca="false">Посуточная!RS32</f>
        <v>0</v>
      </c>
      <c r="HJ32" s="1042" t="n">
        <f aca="false">Посуточная!RT32</f>
        <v>0</v>
      </c>
      <c r="HK32" s="993" t="n">
        <f aca="false">Посуточная!SB32</f>
        <v>0</v>
      </c>
      <c r="HL32" s="993" t="n">
        <f aca="false">Посуточная!SC32</f>
        <v>0</v>
      </c>
      <c r="HM32" s="993" t="n">
        <f aca="false">Посуточная!SD32</f>
        <v>0</v>
      </c>
      <c r="HN32" s="993" t="n">
        <f aca="false">Посуточная!SE32</f>
        <v>0</v>
      </c>
      <c r="HO32" s="993" t="n">
        <f aca="false">Посуточная!SF32</f>
        <v>0</v>
      </c>
      <c r="HP32" s="993" t="n">
        <f aca="false">Посуточная!SG32</f>
        <v>0</v>
      </c>
      <c r="HQ32" s="993" t="n">
        <f aca="false">Посуточная!SH32</f>
        <v>0</v>
      </c>
      <c r="HR32" s="1027" t="n">
        <f aca="false">COUNTIF(HD32:HJ32,"&lt;&gt;0")-COUNTIF(HD32:HJ32,"")</f>
        <v>-7</v>
      </c>
      <c r="HS32" s="1028" t="n">
        <f aca="false">COUNTIF(HK32:HQ32,"&lt;&gt;0")-COUNTIF(HK32:HQ32,"")</f>
        <v>0</v>
      </c>
      <c r="HT32" s="979"/>
      <c r="HU32" s="979"/>
      <c r="HV32" s="1030" t="n">
        <f aca="false">SUMIF(FB6:HU6,"итого гр.",FB32:HU32)</f>
        <v>0</v>
      </c>
      <c r="HW32" s="1028" t="n">
        <f aca="false">SUMIF(FB6:HU6,"итого фк.",FB32:HU32)</f>
        <v>0</v>
      </c>
      <c r="HX32" s="979"/>
      <c r="HY32" s="979"/>
      <c r="HZ32" s="1031"/>
      <c r="IA32" s="1032"/>
      <c r="IB32" s="979"/>
      <c r="IC32" s="979"/>
      <c r="ID32" s="1001" t="n">
        <f aca="false">Посуточная!SY32</f>
        <v>0</v>
      </c>
      <c r="IE32" s="1002" t="n">
        <f aca="false">Посуточная!SZ32</f>
        <v>0</v>
      </c>
      <c r="IF32" s="1002" t="n">
        <f aca="false">Посуточная!TA32</f>
        <v>0</v>
      </c>
      <c r="IG32" s="1002" t="n">
        <f aca="false">Посуточная!TB32</f>
        <v>0</v>
      </c>
      <c r="IH32" s="993" t="n">
        <f aca="false">Посуточная!TG32</f>
        <v>0</v>
      </c>
      <c r="II32" s="993" t="n">
        <f aca="false">Посуточная!TH32</f>
        <v>0</v>
      </c>
      <c r="IJ32" s="993" t="n">
        <f aca="false">Посуточная!TI32</f>
        <v>0</v>
      </c>
      <c r="IK32" s="993" t="n">
        <f aca="false">Посуточная!TJ32</f>
        <v>0</v>
      </c>
      <c r="IL32" s="1027"/>
      <c r="IM32" s="1028"/>
      <c r="IP32" s="1043"/>
      <c r="IQ32" s="1044"/>
      <c r="IT32" s="1043"/>
      <c r="IU32" s="1045"/>
      <c r="IV32" s="1046"/>
      <c r="IW32" s="1046"/>
      <c r="IX32" s="1045"/>
      <c r="IY32" s="1045"/>
      <c r="IZ32" s="1046"/>
      <c r="JA32" s="1046"/>
      <c r="JB32" s="1045"/>
      <c r="JC32" s="1045"/>
      <c r="JD32" s="1046"/>
      <c r="JE32" s="1046"/>
      <c r="JF32" s="1047" t="n">
        <f aca="false">SUMIF(IP6:JE6,"итого гр.",IP32:JE32)</f>
        <v>0</v>
      </c>
      <c r="JG32" s="1038" t="n">
        <f aca="false">SUMIF($IP$6:$JE$6,"итого фк.",IP32:JE32)</f>
        <v>0</v>
      </c>
      <c r="JH32" s="1018"/>
      <c r="JJ32" s="1037"/>
      <c r="JK32" s="1038"/>
      <c r="JN32" s="1037"/>
      <c r="JO32" s="1038"/>
      <c r="JR32" s="1127"/>
      <c r="JS32" s="1044"/>
      <c r="JV32" s="1037"/>
      <c r="JW32" s="1038"/>
      <c r="JZ32" s="1047"/>
      <c r="KA32" s="1047"/>
      <c r="KD32" s="1047"/>
      <c r="KE32" s="1047"/>
      <c r="KH32" s="1123"/>
      <c r="KI32" s="1021"/>
      <c r="KJ32" s="1025"/>
      <c r="KL32" s="1047"/>
      <c r="KM32" s="1047"/>
      <c r="KN32" s="1048"/>
      <c r="KO32" s="1123"/>
      <c r="KP32" s="1023"/>
      <c r="KQ32" s="1024"/>
      <c r="KT32" s="1025" t="n">
        <v>26</v>
      </c>
      <c r="KU32" s="924"/>
      <c r="KX32" s="921" t="n">
        <v>26</v>
      </c>
      <c r="KY32" s="924"/>
      <c r="LA32" s="1026" t="n">
        <f aca="false">JW84</f>
        <v>532.522</v>
      </c>
      <c r="LB32" s="1026"/>
      <c r="LC32" s="1026" t="n">
        <f aca="false">FA84</f>
        <v>418.549</v>
      </c>
      <c r="LG32" s="924" t="n">
        <f aca="false">IF(R32="",0,R32+LG29)</f>
        <v>0</v>
      </c>
      <c r="LH32" s="924" t="n">
        <f aca="false">IF(S32="",0,S32+LH29)</f>
        <v>0</v>
      </c>
      <c r="LI32" s="924" t="n">
        <f aca="false">IF(AJ32="",0,AJ32+LI29)</f>
        <v>0</v>
      </c>
      <c r="LJ32" s="924" t="n">
        <f aca="false">IF(AK32="",0,AK32+LJ29)</f>
        <v>0</v>
      </c>
      <c r="LK32" s="924" t="n">
        <f aca="false">IF(AV32="",0,AV32+LK29)</f>
        <v>0</v>
      </c>
      <c r="LL32" s="924" t="n">
        <f aca="false">IF(AW32="",0,AW32+LL29)</f>
        <v>0</v>
      </c>
      <c r="LM32" s="924" t="n">
        <f aca="false">IF(BH32="",0,BH32+LM29)</f>
        <v>0</v>
      </c>
      <c r="LN32" s="924" t="n">
        <f aca="false">IF(BI32="",0,BI32+LN29)</f>
        <v>0</v>
      </c>
      <c r="LO32" s="924" t="n">
        <f aca="false">IF(CB32="",0,CB32+LO29)</f>
        <v>0</v>
      </c>
      <c r="LP32" s="924" t="n">
        <f aca="false">IF(CC32="",0,CC32+LP29)</f>
        <v>0</v>
      </c>
      <c r="LQ32" s="924" t="n">
        <f aca="false">IF(CN32="",0,CN32+LQ29)</f>
        <v>0</v>
      </c>
      <c r="LR32" s="924" t="n">
        <f aca="false">IF(CO32="",0,CO32+LR29)</f>
        <v>0</v>
      </c>
      <c r="LS32" s="924" t="n">
        <f aca="false">IF(DR32="",0,DR32+LS29)</f>
        <v>0</v>
      </c>
      <c r="LT32" s="924" t="n">
        <f aca="false">IF(DS32="",0,DS32+LT29)</f>
        <v>0</v>
      </c>
      <c r="LU32" s="924" t="n">
        <f aca="false">IF(DF32="",0,DF32+LU29)</f>
        <v>0</v>
      </c>
      <c r="LV32" s="924" t="n">
        <f aca="false">IF(DG32="",0,DG32+LV29)</f>
        <v>0</v>
      </c>
      <c r="LW32" s="924" t="n">
        <f aca="false">IF(HT32="",0,HT32+LW29)</f>
        <v>0</v>
      </c>
      <c r="LX32" s="924" t="n">
        <f aca="false">IF(HU32="",0,HU32+LX29)</f>
        <v>0</v>
      </c>
      <c r="LY32" s="924" t="n">
        <f aca="false">IF(JN32="",0,JN32)</f>
        <v>0</v>
      </c>
      <c r="LZ32" s="924" t="n">
        <f aca="false">IF(JO32="",0,JO32)</f>
        <v>0</v>
      </c>
      <c r="MA32" s="924" t="n">
        <f aca="false">IF(EV32="",0,EV32+MA29)</f>
        <v>0</v>
      </c>
      <c r="MB32" s="924" t="n">
        <f aca="false">IF(EW32="",0,EW32+MB29)</f>
        <v>0</v>
      </c>
      <c r="MC32" s="924" t="n">
        <f aca="false">IF(JJ32="",0,JJ32+MC29)</f>
        <v>0</v>
      </c>
      <c r="MD32" s="924" t="n">
        <f aca="false">IF(JK32="",0,JK32+MD29)</f>
        <v>0</v>
      </c>
      <c r="ME32" s="924" t="n">
        <f aca="false">IF(KO32="",0,KO32+ME29)</f>
        <v>0</v>
      </c>
      <c r="MF32" s="924" t="n">
        <f aca="false">IF(KP32="",0,KP32+MF29)</f>
        <v>0</v>
      </c>
      <c r="MG32" s="924" t="n">
        <f aca="false">IFERROR(ME32/$A30,0)</f>
        <v>0</v>
      </c>
      <c r="MH32" s="924" t="n">
        <f aca="false">IFERROR(MF32/$A30,0)</f>
        <v>0</v>
      </c>
      <c r="MI32" s="924" t="n">
        <f aca="false">IF(JT32="",0,JT32+MI29)</f>
        <v>0</v>
      </c>
      <c r="MJ32" s="924" t="n">
        <f aca="false">IF(JU32="",0,JU32+MJ29)</f>
        <v>0</v>
      </c>
      <c r="MK32" s="924" t="n">
        <f aca="false">IF(LG32&gt;0,0,P32+MK29)</f>
        <v>-56</v>
      </c>
      <c r="ML32" s="924" t="n">
        <f aca="false">IF(LH32&gt;0,0,Q32+ML29)</f>
        <v>0</v>
      </c>
      <c r="MM32" s="924" t="n">
        <f aca="false">IF(LI32&gt;0,0,AH32+MM29)</f>
        <v>-63</v>
      </c>
      <c r="MN32" s="924" t="n">
        <f aca="false">IF(LJ32&gt;0,0,AI32+MN29)</f>
        <v>0</v>
      </c>
      <c r="MO32" s="924" t="n">
        <f aca="false">IF(LK32&gt;0,0,AT32+MO29)</f>
        <v>-36</v>
      </c>
      <c r="MP32" s="924" t="n">
        <f aca="false">IF(LL32&gt;0,0,AU32+MP29)</f>
        <v>0</v>
      </c>
      <c r="MQ32" s="924" t="n">
        <f aca="false">IF(LM32&gt;0,0,BF32+MQ29)</f>
        <v>-32</v>
      </c>
      <c r="MR32" s="924" t="n">
        <f aca="false">IF(LN32&gt;0,0,BG32+MR29)</f>
        <v>0</v>
      </c>
      <c r="MS32" s="924" t="n">
        <f aca="false">IF(LO32&gt;0,0,BZ32+MS29)</f>
        <v>-32</v>
      </c>
      <c r="MT32" s="924" t="n">
        <f aca="false">IF(LP32&gt;0,0,CA32+MT29)</f>
        <v>0</v>
      </c>
      <c r="MU32" s="924" t="n">
        <f aca="false">IF(LQ32&gt;0,0,CL32+MU29)</f>
        <v>-32</v>
      </c>
      <c r="MV32" s="924" t="n">
        <f aca="false">IF(LR32&gt;0,0,CM32+MV29)</f>
        <v>0</v>
      </c>
      <c r="MW32" s="924" t="n">
        <f aca="false">IF(LS32&gt;0,0,DP32+MW29)</f>
        <v>-36</v>
      </c>
      <c r="MX32" s="924" t="n">
        <f aca="false">IF(LT32&gt;0,0,DQ32+MX29)</f>
        <v>0</v>
      </c>
      <c r="MY32" s="924" t="n">
        <f aca="false">IF(LU32&gt;0,0,DD32+MY29)</f>
        <v>-56</v>
      </c>
      <c r="MZ32" s="924" t="n">
        <f aca="false">IFERROR(IF(LV32&gt;0,0,DE32+MZ29),0)</f>
        <v>1</v>
      </c>
      <c r="NA32" s="924" t="n">
        <f aca="false">IF(LW32&gt;0,0,HR32+NA29)</f>
        <v>-49</v>
      </c>
      <c r="NB32" s="924" t="n">
        <f aca="false">IFERROR(IF(LX32&gt;0,0,HS32+NB29),0)</f>
        <v>1</v>
      </c>
      <c r="NC32" s="924"/>
      <c r="ND32" s="924"/>
      <c r="NE32" s="924"/>
    </row>
    <row r="33" customFormat="false" ht="15" hidden="false" customHeight="false" outlineLevel="0" collapsed="false">
      <c r="A33" s="1092"/>
      <c r="B33" s="1049" t="n">
        <f aca="false">Посуточная!J33</f>
        <v>0</v>
      </c>
      <c r="C33" s="1050" t="n">
        <f aca="false">Посуточная!K33</f>
        <v>0</v>
      </c>
      <c r="D33" s="1050" t="n">
        <f aca="false">Посуточная!L33</f>
        <v>0</v>
      </c>
      <c r="E33" s="1050" t="n">
        <f aca="false">Посуточная!M33</f>
        <v>0</v>
      </c>
      <c r="F33" s="1050" t="n">
        <f aca="false">Посуточная!N33</f>
        <v>0</v>
      </c>
      <c r="G33" s="1050" t="n">
        <f aca="false">Посуточная!O33</f>
        <v>0</v>
      </c>
      <c r="H33" s="1050" t="n">
        <f aca="false">Посуточная!P33</f>
        <v>0</v>
      </c>
      <c r="I33" s="1051" t="n">
        <f aca="false">Посуточная!AA33</f>
        <v>0</v>
      </c>
      <c r="J33" s="1051" t="n">
        <f aca="false">Посуточная!AB33</f>
        <v>0</v>
      </c>
      <c r="K33" s="1051" t="n">
        <f aca="false">Посуточная!AC33</f>
        <v>0</v>
      </c>
      <c r="L33" s="1051" t="n">
        <f aca="false">Посуточная!AD33</f>
        <v>0</v>
      </c>
      <c r="M33" s="1051" t="n">
        <f aca="false">Посуточная!AE33</f>
        <v>0</v>
      </c>
      <c r="N33" s="1051" t="n">
        <f aca="false">Посуточная!AF33</f>
        <v>0</v>
      </c>
      <c r="O33" s="1051" t="n">
        <f aca="false">Посуточная!AG33</f>
        <v>0</v>
      </c>
      <c r="P33" s="1052" t="n">
        <f aca="false">SUBTOTAL(9, B33:H33)</f>
        <v>0</v>
      </c>
      <c r="Q33" s="1053" t="n">
        <f aca="false">SUBTOTAL(9, I33:O33)</f>
        <v>0</v>
      </c>
      <c r="R33" s="979" t="n">
        <f aca="false">SUM(P33,R30)</f>
        <v>0</v>
      </c>
      <c r="S33" s="979" t="n">
        <f aca="false">SUM(Q33,S30)</f>
        <v>0</v>
      </c>
      <c r="T33" s="1054" t="n">
        <f aca="false">Посуточная!AS33</f>
        <v>0</v>
      </c>
      <c r="U33" s="1050" t="n">
        <f aca="false">Посуточная!AT33</f>
        <v>0</v>
      </c>
      <c r="V33" s="1050" t="n">
        <f aca="false">Посуточная!AU33</f>
        <v>0</v>
      </c>
      <c r="W33" s="1050" t="n">
        <f aca="false">Посуточная!AV33</f>
        <v>0</v>
      </c>
      <c r="X33" s="1050" t="n">
        <f aca="false">Посуточная!AW33</f>
        <v>0</v>
      </c>
      <c r="Y33" s="1050" t="n">
        <f aca="false">Посуточная!AX33</f>
        <v>0</v>
      </c>
      <c r="Z33" s="1050" t="n">
        <f aca="false">Посуточная!AY33</f>
        <v>0</v>
      </c>
      <c r="AA33" s="1051" t="n">
        <f aca="false">Посуточная!BG33</f>
        <v>0</v>
      </c>
      <c r="AB33" s="1051" t="n">
        <f aca="false">Посуточная!BH33</f>
        <v>0</v>
      </c>
      <c r="AC33" s="1051" t="n">
        <f aca="false">Посуточная!BI33</f>
        <v>0</v>
      </c>
      <c r="AD33" s="1051" t="n">
        <f aca="false">Посуточная!BJ33</f>
        <v>0</v>
      </c>
      <c r="AE33" s="1051" t="n">
        <f aca="false">Посуточная!BK33</f>
        <v>0</v>
      </c>
      <c r="AF33" s="1051" t="n">
        <f aca="false">Посуточная!BL33</f>
        <v>0</v>
      </c>
      <c r="AG33" s="1051" t="n">
        <f aca="false">Посуточная!BM33</f>
        <v>0</v>
      </c>
      <c r="AH33" s="1052" t="n">
        <f aca="false">SUBTOTAL(9, T33:Z33)</f>
        <v>0</v>
      </c>
      <c r="AI33" s="1053" t="n">
        <f aca="false">SUBTOTAL(9, AA33:AG33)</f>
        <v>0</v>
      </c>
      <c r="AJ33" s="979" t="n">
        <f aca="false">SUM(AH33,AJ30)</f>
        <v>0</v>
      </c>
      <c r="AK33" s="979" t="n">
        <f aca="false">SUM(AI33,AK30)</f>
        <v>0</v>
      </c>
      <c r="AL33" s="1054" t="n">
        <f aca="false">Посуточная!BV33</f>
        <v>0</v>
      </c>
      <c r="AM33" s="1050" t="n">
        <f aca="false">Посуточная!BW33</f>
        <v>0</v>
      </c>
      <c r="AN33" s="1050" t="n">
        <f aca="false">Посуточная!BX33</f>
        <v>0</v>
      </c>
      <c r="AO33" s="1050" t="n">
        <f aca="false">Посуточная!BY33</f>
        <v>0</v>
      </c>
      <c r="AP33" s="1051" t="n">
        <f aca="false">Посуточная!CD33</f>
        <v>0</v>
      </c>
      <c r="AQ33" s="1051" t="n">
        <f aca="false">Посуточная!CE33</f>
        <v>0</v>
      </c>
      <c r="AR33" s="1051" t="n">
        <f aca="false">Посуточная!CF33</f>
        <v>0</v>
      </c>
      <c r="AS33" s="1051" t="n">
        <f aca="false">Посуточная!CG33</f>
        <v>0</v>
      </c>
      <c r="AT33" s="1052" t="n">
        <f aca="false">SUBTOTAL(9, AL33:AO33)</f>
        <v>0</v>
      </c>
      <c r="AU33" s="1053" t="n">
        <f aca="false">SUBTOTAL(9, AP33:AS33)</f>
        <v>0</v>
      </c>
      <c r="AV33" s="979" t="n">
        <f aca="false">SUM(AT33,AV30)</f>
        <v>0</v>
      </c>
      <c r="AW33" s="979" t="n">
        <f aca="false">SUM(AU33,AW30)</f>
        <v>0</v>
      </c>
      <c r="AX33" s="1054" t="n">
        <f aca="false">Посуточная!CP33</f>
        <v>0</v>
      </c>
      <c r="AY33" s="1050" t="n">
        <f aca="false">Посуточная!CQ33</f>
        <v>0</v>
      </c>
      <c r="AZ33" s="1050" t="n">
        <f aca="false">Посуточная!CR33</f>
        <v>0</v>
      </c>
      <c r="BA33" s="1050" t="n">
        <f aca="false">Посуточная!CS33</f>
        <v>0</v>
      </c>
      <c r="BB33" s="1051" t="n">
        <f aca="false">Посуточная!CX33</f>
        <v>0</v>
      </c>
      <c r="BC33" s="1051" t="n">
        <f aca="false">Посуточная!CY33</f>
        <v>0</v>
      </c>
      <c r="BD33" s="1051" t="n">
        <f aca="false">Посуточная!CZ33</f>
        <v>0</v>
      </c>
      <c r="BE33" s="1051" t="n">
        <f aca="false">Посуточная!DA33</f>
        <v>0</v>
      </c>
      <c r="BF33" s="1052" t="n">
        <f aca="false">SUBTOTAL(9, AX33:BA33)</f>
        <v>0</v>
      </c>
      <c r="BG33" s="1053" t="n">
        <f aca="false">SUBTOTAL(9, BB33:BE33)</f>
        <v>0</v>
      </c>
      <c r="BH33" s="979" t="n">
        <f aca="false">SUM(BF33,BH30)</f>
        <v>0</v>
      </c>
      <c r="BI33" s="979" t="n">
        <f aca="false">SUM(BG33,BI30)</f>
        <v>0</v>
      </c>
      <c r="BJ33" s="1056" t="n">
        <f aca="false">SUMIF(B6:BI6,"итого гр.",B33:BI33)</f>
        <v>0</v>
      </c>
      <c r="BK33" s="1053" t="n">
        <f aca="false">SUMIF(B6:BI6,"итого фк.",B33:BI33)</f>
        <v>0</v>
      </c>
      <c r="BL33" s="979" t="n">
        <f aca="false">SUM(BJ33,BL30)</f>
        <v>0</v>
      </c>
      <c r="BM33" s="979" t="n">
        <f aca="false">SUM(BK33,BM30)</f>
        <v>0</v>
      </c>
      <c r="BN33" s="1057" t="n">
        <f aca="false">BL33</f>
        <v>0</v>
      </c>
      <c r="BO33" s="1058" t="n">
        <f aca="false">BM33</f>
        <v>0</v>
      </c>
      <c r="BP33" s="979"/>
      <c r="BQ33" s="979"/>
      <c r="BR33" s="1059" t="n">
        <f aca="false">Посуточная!DR33</f>
        <v>0</v>
      </c>
      <c r="BS33" s="1060" t="n">
        <f aca="false">Посуточная!DS33</f>
        <v>0</v>
      </c>
      <c r="BT33" s="1060" t="n">
        <f aca="false">Посуточная!DT33</f>
        <v>0</v>
      </c>
      <c r="BU33" s="1060" t="n">
        <f aca="false">Посуточная!DU33</f>
        <v>0</v>
      </c>
      <c r="BV33" s="1051" t="n">
        <f aca="false">Посуточная!DZ33</f>
        <v>0</v>
      </c>
      <c r="BW33" s="1051" t="n">
        <f aca="false">Посуточная!EA33</f>
        <v>0</v>
      </c>
      <c r="BX33" s="1051" t="n">
        <f aca="false">Посуточная!EB33</f>
        <v>0</v>
      </c>
      <c r="BY33" s="1051" t="n">
        <f aca="false">Посуточная!EC33</f>
        <v>0</v>
      </c>
      <c r="BZ33" s="1027" t="n">
        <f aca="false">SUBTOTAL(9, BR33:BU33)</f>
        <v>0</v>
      </c>
      <c r="CA33" s="1053" t="n">
        <f aca="false">SUBTOTAL(9, BV33:BY33)</f>
        <v>0</v>
      </c>
      <c r="CB33" s="979" t="n">
        <f aca="false">SUM(BZ33,CB30)</f>
        <v>0</v>
      </c>
      <c r="CC33" s="979" t="n">
        <f aca="false">SUM(CA33,CC30)</f>
        <v>0</v>
      </c>
      <c r="CD33" s="1059" t="n">
        <f aca="false">Посуточная!EO33</f>
        <v>0</v>
      </c>
      <c r="CE33" s="1060" t="n">
        <f aca="false">Посуточная!EP33</f>
        <v>0</v>
      </c>
      <c r="CF33" s="1060" t="n">
        <f aca="false">Посуточная!EQ33</f>
        <v>0</v>
      </c>
      <c r="CG33" s="1060" t="n">
        <f aca="false">Посуточная!ER33</f>
        <v>0</v>
      </c>
      <c r="CH33" s="1051" t="n">
        <f aca="false">Посуточная!EZ33</f>
        <v>0</v>
      </c>
      <c r="CI33" s="1051" t="n">
        <f aca="false">Посуточная!FA33</f>
        <v>0</v>
      </c>
      <c r="CJ33" s="1051" t="n">
        <f aca="false">Посуточная!FB33</f>
        <v>0</v>
      </c>
      <c r="CK33" s="1051" t="n">
        <f aca="false">Посуточная!FC33</f>
        <v>0</v>
      </c>
      <c r="CL33" s="1052" t="n">
        <f aca="false">SUBTOTAL(9, CD33:CG33)</f>
        <v>0</v>
      </c>
      <c r="CM33" s="1053" t="n">
        <f aca="false">SUBTOTAL(9, CH33:CK33)</f>
        <v>0</v>
      </c>
      <c r="CN33" s="979" t="n">
        <f aca="false">SUM(CL33,CN30)</f>
        <v>0</v>
      </c>
      <c r="CO33" s="979" t="n">
        <f aca="false">SUM(CM33,CO30)</f>
        <v>0</v>
      </c>
      <c r="CP33" s="1054" t="n">
        <f aca="false">Посуточная!GN33</f>
        <v>0</v>
      </c>
      <c r="CQ33" s="1050" t="n">
        <f aca="false">Посуточная!GO33</f>
        <v>0</v>
      </c>
      <c r="CR33" s="1050" t="n">
        <f aca="false">Посуточная!GP33</f>
        <v>0</v>
      </c>
      <c r="CS33" s="1050" t="n">
        <f aca="false">Посуточная!GQ33</f>
        <v>0</v>
      </c>
      <c r="CT33" s="1050" t="n">
        <f aca="false">Посуточная!GR33</f>
        <v>0</v>
      </c>
      <c r="CU33" s="1050" t="n">
        <f aca="false">Посуточная!GS33</f>
        <v>0</v>
      </c>
      <c r="CV33" s="1050" t="n">
        <f aca="false">Посуточная!GT33</f>
        <v>0</v>
      </c>
      <c r="CW33" s="1051" t="n">
        <f aca="false">Посуточная!HP33</f>
        <v>0</v>
      </c>
      <c r="CX33" s="1051" t="n">
        <f aca="false">Посуточная!HQ33</f>
        <v>0</v>
      </c>
      <c r="CY33" s="1051" t="n">
        <f aca="false">Посуточная!HR33</f>
        <v>0</v>
      </c>
      <c r="CZ33" s="1051" t="n">
        <f aca="false">Посуточная!HS33</f>
        <v>0</v>
      </c>
      <c r="DA33" s="1051" t="n">
        <f aca="false">Посуточная!HT33</f>
        <v>0</v>
      </c>
      <c r="DB33" s="1051" t="n">
        <f aca="false">Посуточная!HU33</f>
        <v>0</v>
      </c>
      <c r="DC33" s="1051" t="n">
        <f aca="false">Посуточная!HV33</f>
        <v>0</v>
      </c>
      <c r="DD33" s="1052" t="n">
        <f aca="false">SUBTOTAL(9, CP33:CV33)</f>
        <v>0</v>
      </c>
      <c r="DE33" s="1053" t="n">
        <f aca="false">SUBTOTAL(9, CW33:DC33)</f>
        <v>0</v>
      </c>
      <c r="DF33" s="979" t="n">
        <f aca="false">SUM(DD33,DF30)</f>
        <v>0</v>
      </c>
      <c r="DG33" s="979" t="n">
        <f aca="false">SUM(DE33,DG30)</f>
        <v>15</v>
      </c>
      <c r="DH33" s="1061" t="n">
        <f aca="false">Посуточная!IE33</f>
        <v>0</v>
      </c>
      <c r="DI33" s="1062" t="n">
        <f aca="false">Посуточная!IF33</f>
        <v>0</v>
      </c>
      <c r="DJ33" s="1062" t="n">
        <f aca="false">Посуточная!IG33</f>
        <v>0</v>
      </c>
      <c r="DK33" s="1060" t="n">
        <f aca="false">Посуточная!IH33</f>
        <v>0</v>
      </c>
      <c r="DL33" s="1051" t="n">
        <f aca="false">Посуточная!IM33</f>
        <v>0</v>
      </c>
      <c r="DM33" s="1063" t="n">
        <f aca="false">Посуточная!IN33</f>
        <v>0</v>
      </c>
      <c r="DN33" s="1063" t="n">
        <f aca="false">Посуточная!IO33</f>
        <v>0</v>
      </c>
      <c r="DO33" s="1063" t="n">
        <f aca="false">Посуточная!IP33</f>
        <v>0</v>
      </c>
      <c r="DP33" s="1055" t="n">
        <f aca="false">SUBTOTAL(9, DH33:DK33)</f>
        <v>0</v>
      </c>
      <c r="DQ33" s="1053" t="n">
        <f aca="false">SUBTOTAL(9, DL33:DO33)</f>
        <v>0</v>
      </c>
      <c r="DR33" s="921" t="n">
        <f aca="false">SUM(DP33,DR30)</f>
        <v>0</v>
      </c>
      <c r="DS33" s="921" t="n">
        <f aca="false">SUM(DQ33,DS30)</f>
        <v>0</v>
      </c>
      <c r="DT33" s="1065"/>
      <c r="DU33" s="1066"/>
      <c r="DV33" s="1066"/>
      <c r="DW33" s="1066"/>
      <c r="DX33" s="1066"/>
      <c r="DY33" s="1066"/>
      <c r="DZ33" s="1066"/>
      <c r="EA33" s="1051" t="n">
        <f aca="false">Посуточная!KQ33</f>
        <v>0</v>
      </c>
      <c r="EB33" s="1051" t="n">
        <f aca="false">Посуточная!KR33</f>
        <v>0</v>
      </c>
      <c r="EC33" s="1051" t="n">
        <f aca="false">Посуточная!KS33</f>
        <v>0</v>
      </c>
      <c r="ED33" s="1051" t="n">
        <f aca="false">Посуточная!KT33</f>
        <v>0</v>
      </c>
      <c r="EE33" s="1051" t="n">
        <f aca="false">Посуточная!KU33</f>
        <v>0</v>
      </c>
      <c r="EF33" s="1051" t="n">
        <f aca="false">Посуточная!KV33</f>
        <v>0</v>
      </c>
      <c r="EG33" s="1051" t="n">
        <f aca="false">Посуточная!KW33</f>
        <v>0</v>
      </c>
      <c r="EH33" s="1052" t="n">
        <f aca="false">SUBTOTAL(9, DT33:DZ33)</f>
        <v>0</v>
      </c>
      <c r="EI33" s="1124" t="n">
        <f aca="false">SUBTOTAL(9, EA33:EG33)</f>
        <v>0</v>
      </c>
      <c r="EJ33" s="979" t="n">
        <f aca="false">SUM(EH33,EJ30)</f>
        <v>0</v>
      </c>
      <c r="EK33" s="1067" t="n">
        <f aca="false">SUM(EI33,EK30)</f>
        <v>28.865</v>
      </c>
      <c r="EL33" s="1056" t="n">
        <f aca="false">SUMIF(BR6:EK6,"итого гр.",BR33:EK33)</f>
        <v>0</v>
      </c>
      <c r="EM33" s="1053" t="n">
        <f aca="false">SUMIF(BR6:EK6,"итого фк.",BR33:EK33)</f>
        <v>0</v>
      </c>
      <c r="EN33" s="979" t="n">
        <f aca="false">SUM(EL33,EN30)</f>
        <v>0</v>
      </c>
      <c r="EO33" s="979" t="n">
        <f aca="false">SUM(EM33,EO30)</f>
        <v>43.865</v>
      </c>
      <c r="EP33" s="1057" t="n">
        <f aca="false">EN33</f>
        <v>0</v>
      </c>
      <c r="EQ33" s="1058" t="n">
        <f aca="false">EO33</f>
        <v>43.865</v>
      </c>
      <c r="ES33" s="1068"/>
      <c r="ET33" s="1069" t="n">
        <v>176.7</v>
      </c>
      <c r="EU33" s="1070"/>
      <c r="EV33" s="921" t="n">
        <f aca="false">ET33</f>
        <v>176.7</v>
      </c>
      <c r="EW33" s="921" t="n">
        <f aca="false">EU33</f>
        <v>0</v>
      </c>
      <c r="EX33" s="1071" t="n">
        <f aca="false">SUM(BJ33,EL33,ET33)</f>
        <v>176.7</v>
      </c>
      <c r="EY33" s="1072" t="n">
        <f aca="false">SUM(BK33,EM33,EU33)</f>
        <v>0</v>
      </c>
      <c r="EZ33" s="921" t="n">
        <f aca="false">SUM(BL33,EN33,EV33)</f>
        <v>176.7</v>
      </c>
      <c r="FA33" s="921" t="n">
        <f aca="false">SUM(BM33,EO33,EW33)</f>
        <v>43.865</v>
      </c>
      <c r="FB33" s="1065" t="n">
        <v>38.6</v>
      </c>
      <c r="FC33" s="1066"/>
      <c r="FD33" s="1066"/>
      <c r="FE33" s="1066"/>
      <c r="FF33" s="1066"/>
      <c r="FG33" s="1066"/>
      <c r="FH33" s="1066"/>
      <c r="FI33" s="1051" t="n">
        <f aca="false">Посуточная!NU33</f>
        <v>0</v>
      </c>
      <c r="FJ33" s="1051" t="n">
        <f aca="false">Посуточная!NV33</f>
        <v>0</v>
      </c>
      <c r="FK33" s="1051" t="n">
        <f aca="false">Посуточная!NW33</f>
        <v>0</v>
      </c>
      <c r="FL33" s="1051" t="n">
        <f aca="false">Посуточная!NX33</f>
        <v>0</v>
      </c>
      <c r="FM33" s="1051" t="n">
        <f aca="false">Посуточная!NY33</f>
        <v>0</v>
      </c>
      <c r="FN33" s="1051" t="n">
        <f aca="false">Посуточная!NZ33</f>
        <v>0</v>
      </c>
      <c r="FO33" s="1051" t="n">
        <f aca="false">Посуточная!OA33</f>
        <v>0</v>
      </c>
      <c r="FP33" s="1052" t="n">
        <f aca="false">SUBTOTAL(9, FB33:FH33)</f>
        <v>38.6</v>
      </c>
      <c r="FQ33" s="1053" t="n">
        <f aca="false">SUBTOTAL(9, FI33:FO33)</f>
        <v>0</v>
      </c>
      <c r="FR33" s="979" t="n">
        <f aca="false">SUM(FP33,FR30)</f>
        <v>77.2</v>
      </c>
      <c r="FS33" s="979" t="n">
        <f aca="false">SUM(FQ33,FS30)</f>
        <v>8.888</v>
      </c>
      <c r="FT33" s="1073" t="n">
        <f aca="false">Посуточная!OO33</f>
        <v>0</v>
      </c>
      <c r="FU33" s="1074" t="n">
        <f aca="false">Посуточная!OP33</f>
        <v>0</v>
      </c>
      <c r="FV33" s="1074" t="n">
        <f aca="false">Посуточная!OQ33</f>
        <v>0</v>
      </c>
      <c r="FW33" s="1074" t="n">
        <f aca="false">Посуточная!OR33</f>
        <v>0</v>
      </c>
      <c r="FX33" s="1074" t="n">
        <f aca="false">Посуточная!OS33</f>
        <v>0</v>
      </c>
      <c r="FY33" s="1074" t="n">
        <f aca="false">Посуточная!OT33</f>
        <v>0</v>
      </c>
      <c r="FZ33" s="1075" t="n">
        <f aca="false">Посуточная!OU33</f>
        <v>0</v>
      </c>
      <c r="GA33" s="1063" t="n">
        <f aca="false">Посуточная!PP33</f>
        <v>0</v>
      </c>
      <c r="GB33" s="1063" t="n">
        <f aca="false">Посуточная!PQ33</f>
        <v>0</v>
      </c>
      <c r="GC33" s="1063" t="n">
        <f aca="false">Посуточная!PR33</f>
        <v>0</v>
      </c>
      <c r="GD33" s="1063" t="n">
        <f aca="false">Посуточная!PS33</f>
        <v>0</v>
      </c>
      <c r="GE33" s="1063" t="n">
        <f aca="false">Посуточная!PT33</f>
        <v>0</v>
      </c>
      <c r="GF33" s="1063" t="n">
        <f aca="false">Посуточная!PU33</f>
        <v>0</v>
      </c>
      <c r="GG33" s="1063" t="n">
        <f aca="false">Посуточная!PV33</f>
        <v>0</v>
      </c>
      <c r="GH33" s="1052" t="n">
        <f aca="false">SUBTOTAL(9, FT33:FZ33)</f>
        <v>0</v>
      </c>
      <c r="GI33" s="1053" t="n">
        <f aca="false">SUBTOTAL(9, GA33:GG33)</f>
        <v>0</v>
      </c>
      <c r="GJ33" s="979" t="n">
        <f aca="false">SUM(GH33,GJ30)</f>
        <v>0</v>
      </c>
      <c r="GK33" s="979" t="n">
        <f aca="false">SUM(GI33,GK30)</f>
        <v>0</v>
      </c>
      <c r="GL33" s="1076" t="n">
        <f aca="false">Посуточная!QH33</f>
        <v>0</v>
      </c>
      <c r="GM33" s="1077" t="n">
        <f aca="false">Посуточная!QI33</f>
        <v>0</v>
      </c>
      <c r="GN33" s="1077" t="n">
        <f aca="false">Посуточная!QJ33</f>
        <v>0</v>
      </c>
      <c r="GO33" s="1077" t="n">
        <f aca="false">Посуточная!QK33</f>
        <v>0</v>
      </c>
      <c r="GP33" s="1077" t="n">
        <f aca="false">Посуточная!QL33</f>
        <v>0</v>
      </c>
      <c r="GQ33" s="1077" t="n">
        <f aca="false">Посуточная!QM33</f>
        <v>0</v>
      </c>
      <c r="GR33" s="1077" t="n">
        <f aca="false">Посуточная!QN33</f>
        <v>0</v>
      </c>
      <c r="GS33" s="1078" t="n">
        <f aca="false">Посуточная!QV33</f>
        <v>0</v>
      </c>
      <c r="GT33" s="1078" t="n">
        <f aca="false">Посуточная!QW33</f>
        <v>0</v>
      </c>
      <c r="GU33" s="1078" t="n">
        <f aca="false">Посуточная!QX33</f>
        <v>0</v>
      </c>
      <c r="GV33" s="1078" t="n">
        <f aca="false">Посуточная!QY33</f>
        <v>0</v>
      </c>
      <c r="GW33" s="1078" t="n">
        <f aca="false">Посуточная!QZ33</f>
        <v>0</v>
      </c>
      <c r="GX33" s="1078" t="n">
        <f aca="false">Посуточная!RA33</f>
        <v>0</v>
      </c>
      <c r="GY33" s="1078" t="n">
        <f aca="false">Посуточная!RB33</f>
        <v>0</v>
      </c>
      <c r="GZ33" s="1052" t="n">
        <f aca="false">SUBTOTAL(9, GL33:GR33)</f>
        <v>0</v>
      </c>
      <c r="HA33" s="1053" t="n">
        <f aca="false">SUBTOTAL(9, GS33:GY33)</f>
        <v>0</v>
      </c>
      <c r="HB33" s="979" t="n">
        <f aca="false">SUM(GZ33,HB30)</f>
        <v>0</v>
      </c>
      <c r="HC33" s="979" t="n">
        <f aca="false">SUM(HA33,HC30)</f>
        <v>0</v>
      </c>
      <c r="HD33" s="1079" t="n">
        <f aca="false">Посуточная!RN33</f>
        <v>0</v>
      </c>
      <c r="HE33" s="1080" t="n">
        <f aca="false">Посуточная!RO33</f>
        <v>0</v>
      </c>
      <c r="HF33" s="1080" t="n">
        <f aca="false">Посуточная!RP33</f>
        <v>0</v>
      </c>
      <c r="HG33" s="1080" t="n">
        <f aca="false">Посуточная!RQ33</f>
        <v>0</v>
      </c>
      <c r="HH33" s="1080" t="n">
        <f aca="false">Посуточная!RR33</f>
        <v>0</v>
      </c>
      <c r="HI33" s="1080" t="n">
        <f aca="false">Посуточная!RS33</f>
        <v>0</v>
      </c>
      <c r="HJ33" s="1080" t="n">
        <f aca="false">Посуточная!RT33</f>
        <v>0</v>
      </c>
      <c r="HK33" s="1063" t="n">
        <f aca="false">Посуточная!SB33</f>
        <v>0</v>
      </c>
      <c r="HL33" s="1063" t="n">
        <f aca="false">Посуточная!SC33</f>
        <v>0</v>
      </c>
      <c r="HM33" s="1063" t="n">
        <f aca="false">Посуточная!SD33</f>
        <v>0</v>
      </c>
      <c r="HN33" s="1063" t="n">
        <f aca="false">Посуточная!SE33</f>
        <v>0</v>
      </c>
      <c r="HO33" s="1063" t="n">
        <f aca="false">Посуточная!SF33</f>
        <v>0</v>
      </c>
      <c r="HP33" s="1063" t="n">
        <f aca="false">Посуточная!SG33</f>
        <v>0</v>
      </c>
      <c r="HQ33" s="1063" t="n">
        <f aca="false">Посуточная!SH33</f>
        <v>0</v>
      </c>
      <c r="HR33" s="1052" t="n">
        <f aca="false">SUBTOTAL(9, HD33:HJ33)</f>
        <v>0</v>
      </c>
      <c r="HS33" s="1053" t="n">
        <f aca="false">SUBTOTAL(9, HK33:HQ33)</f>
        <v>0</v>
      </c>
      <c r="HT33" s="979" t="n">
        <f aca="false">SUM(HR33,HT30)</f>
        <v>0</v>
      </c>
      <c r="HU33" s="979" t="n">
        <f aca="false">SUM(HS33,HU30)</f>
        <v>28.865</v>
      </c>
      <c r="HV33" s="1056" t="n">
        <f aca="false">SUMIF(FB6:HU6,"итого гр.",FB33:HU33)</f>
        <v>38.6</v>
      </c>
      <c r="HW33" s="1053" t="n">
        <f aca="false">SUMIF(FB6:HU6,"итого фк.",FB33:HU33)</f>
        <v>0</v>
      </c>
      <c r="HX33" s="979" t="n">
        <f aca="false">SUM(HV33,HX30)</f>
        <v>77.2</v>
      </c>
      <c r="HY33" s="979" t="n">
        <f aca="false">SUM(HW33,HY30)</f>
        <v>37.753</v>
      </c>
      <c r="HZ33" s="1057" t="n">
        <f aca="false">HX33</f>
        <v>77.2</v>
      </c>
      <c r="IA33" s="1058" t="n">
        <f aca="false">HY33</f>
        <v>37.753</v>
      </c>
      <c r="IB33" s="979"/>
      <c r="IC33" s="1081"/>
      <c r="ID33" s="1073" t="n">
        <f aca="false">Посуточная!SY33</f>
        <v>0</v>
      </c>
      <c r="IE33" s="1074" t="n">
        <f aca="false">Посуточная!SZ33</f>
        <v>0</v>
      </c>
      <c r="IF33" s="1074" t="n">
        <f aca="false">Посуточная!TA33</f>
        <v>0</v>
      </c>
      <c r="IG33" s="1074" t="n">
        <f aca="false">Посуточная!TB33</f>
        <v>0</v>
      </c>
      <c r="IH33" s="1063" t="n">
        <f aca="false">Посуточная!TG33</f>
        <v>0</v>
      </c>
      <c r="II33" s="1063" t="n">
        <f aca="false">Посуточная!TH33</f>
        <v>0</v>
      </c>
      <c r="IJ33" s="1063" t="n">
        <f aca="false">Посуточная!TI33</f>
        <v>0</v>
      </c>
      <c r="IK33" s="1063" t="n">
        <f aca="false">Посуточная!TJ33</f>
        <v>0</v>
      </c>
      <c r="IL33" s="1052" t="n">
        <f aca="false">SUBTOTAL(9, ID33:IG33)</f>
        <v>0</v>
      </c>
      <c r="IM33" s="1053" t="n">
        <f aca="false">SUBTOTAL(9, IH33:IK33)</f>
        <v>0</v>
      </c>
      <c r="IN33" s="1064" t="n">
        <f aca="false">IN30+IL33</f>
        <v>0</v>
      </c>
      <c r="IO33" s="1064" t="n">
        <f aca="false">IO30+IM33</f>
        <v>0</v>
      </c>
      <c r="IP33" s="1082"/>
      <c r="IQ33" s="1083"/>
      <c r="IT33" s="1082"/>
      <c r="IU33" s="1084"/>
      <c r="IV33" s="1046"/>
      <c r="IW33" s="1046"/>
      <c r="IX33" s="1084"/>
      <c r="IY33" s="1084"/>
      <c r="IZ33" s="1046"/>
      <c r="JA33" s="1046"/>
      <c r="JB33" s="1084"/>
      <c r="JC33" s="1084"/>
      <c r="JD33" s="1046" t="n">
        <f aca="false">JB33</f>
        <v>0</v>
      </c>
      <c r="JE33" s="1046" t="n">
        <f aca="false">JC33</f>
        <v>0</v>
      </c>
      <c r="JF33" s="1085" t="n">
        <f aca="false">SUMIF(IP6:JE6,"итого гр.",IP33:JE33)</f>
        <v>0</v>
      </c>
      <c r="JG33" s="1072" t="n">
        <f aca="false">SUMIF($IP$6:$JE$6,"итого фк.",IP33:JE33)</f>
        <v>0</v>
      </c>
      <c r="JH33" s="1018" t="n">
        <f aca="false">JF33</f>
        <v>0</v>
      </c>
      <c r="JI33" s="921" t="n">
        <f aca="false">JG33</f>
        <v>0</v>
      </c>
      <c r="JJ33" s="1071"/>
      <c r="JK33" s="1072" t="n">
        <f aca="false">0-10</f>
        <v>-10</v>
      </c>
      <c r="JN33" s="1071" t="n">
        <f aca="false">$JN$9+JN30</f>
        <v>99.54</v>
      </c>
      <c r="JO33" s="1072" t="n">
        <f aca="false">$JO$9+JO30</f>
        <v>99.54</v>
      </c>
      <c r="JP33" s="921" t="n">
        <f aca="false">JN33</f>
        <v>99.54</v>
      </c>
      <c r="JQ33" s="921" t="n">
        <f aca="false">JO33</f>
        <v>99.54</v>
      </c>
      <c r="JR33" s="1082"/>
      <c r="JS33" s="1083"/>
      <c r="JT33" s="921" t="n">
        <f aca="false">SUM(JR33,JT30)</f>
        <v>0</v>
      </c>
      <c r="JU33" s="921" t="n">
        <f aca="false">SUM(JS33,JU30)</f>
        <v>0</v>
      </c>
      <c r="JV33" s="1071" t="n">
        <f aca="false">SUM(HZ33,JF33,JJ33,JN33,JR33,IN33)</f>
        <v>176.74</v>
      </c>
      <c r="JW33" s="1072" t="n">
        <f aca="false">SUM(IA33,JG33,JK33,JO33,JS33,IO33)</f>
        <v>127.293</v>
      </c>
      <c r="JX33" s="921" t="n">
        <f aca="false">SUM(IB33,JH33,JL33,JP33,JT33)</f>
        <v>99.54</v>
      </c>
      <c r="JY33" s="921" t="n">
        <f aca="false">SUM(IC33,JI33,JM33,JQ33,JU33)</f>
        <v>99.54</v>
      </c>
      <c r="JZ33" s="1085"/>
      <c r="KA33" s="1085"/>
      <c r="KB33" s="921" t="n">
        <f aca="false">JZ33</f>
        <v>0</v>
      </c>
      <c r="KC33" s="921" t="n">
        <f aca="false">KA33</f>
        <v>0</v>
      </c>
      <c r="KD33" s="1085"/>
      <c r="KE33" s="1085"/>
      <c r="KF33" s="921" t="n">
        <f aca="false">KD33</f>
        <v>0</v>
      </c>
      <c r="KH33" s="1088" t="n">
        <v>7199.973</v>
      </c>
      <c r="KI33" s="1089" t="n">
        <f aca="false">IF(A31&lt;=KX$4,VLOOKUP(A31,$KX$6:$LC$37,2,FALSE()),SUM($KY$4,FA33,-JW33)-SUM($LC$4,-$LA$4))</f>
        <v>7246.668</v>
      </c>
      <c r="KJ33" s="1025"/>
      <c r="KL33" s="1085"/>
      <c r="KM33" s="1085" t="n">
        <f aca="false">KL33-KL30</f>
        <v>0</v>
      </c>
      <c r="KN33" s="1090"/>
      <c r="KO33" s="1088" t="n">
        <v>97.205</v>
      </c>
      <c r="KP33" s="1091" t="n">
        <f aca="false">IF(A31&lt;=KX$4,VLOOKUP(A31,$KT$6:$KU$37,2,FALSE()),SUM($KP$2,-EK33,FS33,-KQ33))</f>
        <v>40.577</v>
      </c>
      <c r="KQ33" s="1024"/>
      <c r="KR33" s="1068" t="n">
        <f aca="false">KI33-KH33</f>
        <v>46.6949999999997</v>
      </c>
      <c r="KT33" s="1025" t="n">
        <v>27</v>
      </c>
      <c r="KU33" s="924"/>
      <c r="KX33" s="921" t="n">
        <v>27</v>
      </c>
      <c r="KY33" s="924"/>
      <c r="LA33" s="1026" t="n">
        <f aca="false">JW87</f>
        <v>532.522</v>
      </c>
      <c r="LB33" s="1026"/>
      <c r="LC33" s="1026" t="n">
        <f aca="false">FA87</f>
        <v>418.549</v>
      </c>
      <c r="LG33" s="924" t="n">
        <f aca="false">IF(R33="",0,R33+LG30)</f>
        <v>0</v>
      </c>
      <c r="LH33" s="924" t="n">
        <f aca="false">IF(S33="",0,S33+LH30)</f>
        <v>0</v>
      </c>
      <c r="LI33" s="924" t="n">
        <f aca="false">IF(AJ33="",0,AJ33+LI30)</f>
        <v>0</v>
      </c>
      <c r="LJ33" s="924" t="n">
        <f aca="false">IF(AK33="",0,AK33+LJ30)</f>
        <v>0</v>
      </c>
      <c r="LK33" s="924" t="n">
        <f aca="false">IF(AV33="",0,AV33+LK30)</f>
        <v>0</v>
      </c>
      <c r="LL33" s="924" t="n">
        <f aca="false">IF(AW33="",0,AW33+LL30)</f>
        <v>0</v>
      </c>
      <c r="LM33" s="924" t="n">
        <f aca="false">IF(BH33="",0,BH33+LM30)</f>
        <v>0</v>
      </c>
      <c r="LN33" s="924" t="n">
        <f aca="false">IF(BI33="",0,BI33+LN30)</f>
        <v>0</v>
      </c>
      <c r="LO33" s="924" t="n">
        <f aca="false">IF(CB33="",0,CB33+LO30)</f>
        <v>0</v>
      </c>
      <c r="LP33" s="924" t="n">
        <f aca="false">IF(CC33="",0,CC33+LP30)</f>
        <v>0</v>
      </c>
      <c r="LQ33" s="924" t="n">
        <f aca="false">IF(CN33="",0,CN33+LQ30)</f>
        <v>0</v>
      </c>
      <c r="LR33" s="924" t="n">
        <f aca="false">IF(CO33="",0,CO33+LR30)</f>
        <v>0</v>
      </c>
      <c r="LS33" s="924" t="n">
        <f aca="false">IF(DR33="",0,DR33+LS30)</f>
        <v>0</v>
      </c>
      <c r="LT33" s="924" t="n">
        <f aca="false">IF(DS33="",0,DS33+LT30)</f>
        <v>0</v>
      </c>
      <c r="LU33" s="924" t="n">
        <f aca="false">IF(DF33="",0,DF33+LU30)</f>
        <v>0</v>
      </c>
      <c r="LV33" s="924" t="n">
        <f aca="false">IF(DG33="",0,DG33+LV30)</f>
        <v>30</v>
      </c>
      <c r="LW33" s="924" t="n">
        <f aca="false">IF(HT33="",0,HT33+LW30)</f>
        <v>0</v>
      </c>
      <c r="LX33" s="924" t="n">
        <f aca="false">IF(HU33="",0,HU33+LX30)</f>
        <v>230.92</v>
      </c>
      <c r="LY33" s="924" t="n">
        <f aca="false">IF(JN33="",0,JN33)</f>
        <v>99.54</v>
      </c>
      <c r="LZ33" s="924" t="n">
        <f aca="false">IF(JO33="",0,JO33)</f>
        <v>99.54</v>
      </c>
      <c r="MA33" s="924" t="n">
        <f aca="false">IF(EV33="",0,EV33+MA30)</f>
        <v>826.8</v>
      </c>
      <c r="MB33" s="924" t="n">
        <f aca="false">IF(EW33="",0,EW33+MB30)</f>
        <v>0</v>
      </c>
      <c r="MC33" s="924" t="n">
        <f aca="false">IF(JJ33="",0,JJ33+MC30)</f>
        <v>0</v>
      </c>
      <c r="MD33" s="924" t="n">
        <f aca="false">IF(JK33="",0,JK33+MD30)</f>
        <v>-53</v>
      </c>
      <c r="ME33" s="924" t="n">
        <f aca="false">IF(KO33="",0,KO33+ME30)</f>
        <v>488.845</v>
      </c>
      <c r="MF33" s="924" t="n">
        <f aca="false">IF(KP33="",0,KP33+MF30)</f>
        <v>386.016</v>
      </c>
      <c r="MG33" s="924" t="n">
        <f aca="false">IFERROR(ME33/$A31,0)</f>
        <v>54.3161111111111</v>
      </c>
      <c r="MH33" s="924" t="n">
        <f aca="false">IFERROR(MF33/$A31,0)</f>
        <v>42.8906666666667</v>
      </c>
      <c r="MI33" s="924" t="n">
        <f aca="false">IF(JT33="",0,JT33+MI30)</f>
        <v>0</v>
      </c>
      <c r="MJ33" s="924" t="n">
        <f aca="false">IF(JU33="",0,JU33+MJ30)</f>
        <v>0</v>
      </c>
      <c r="MK33" s="924" t="n">
        <f aca="false">IF(LG33&gt;0,0,P33+MK30)</f>
        <v>0</v>
      </c>
      <c r="ML33" s="924" t="n">
        <f aca="false">IF(LH33&gt;0,0,Q33+ML30)</f>
        <v>0</v>
      </c>
      <c r="MM33" s="924" t="n">
        <f aca="false">IF(LI33&gt;0,0,AH33+MM30)</f>
        <v>0</v>
      </c>
      <c r="MN33" s="924" t="n">
        <f aca="false">IF(LJ33&gt;0,0,AI33+MN30)</f>
        <v>0</v>
      </c>
      <c r="MO33" s="924" t="n">
        <f aca="false">IF(LK33&gt;0,0,AT33+MO30)</f>
        <v>0</v>
      </c>
      <c r="MP33" s="924" t="n">
        <f aca="false">IF(LL33&gt;0,0,AU33+MP30)</f>
        <v>0</v>
      </c>
      <c r="MQ33" s="924" t="n">
        <f aca="false">IF(LM33&gt;0,0,BF33+MQ30)</f>
        <v>0</v>
      </c>
      <c r="MR33" s="924" t="n">
        <f aca="false">IF(LN33&gt;0,0,BG33+MR30)</f>
        <v>0</v>
      </c>
      <c r="MS33" s="924" t="n">
        <f aca="false">IF(LO33&gt;0,0,BZ33+MS30)</f>
        <v>0</v>
      </c>
      <c r="MT33" s="924" t="n">
        <f aca="false">IF(LP33&gt;0,0,CA33+MT30)</f>
        <v>0</v>
      </c>
      <c r="MU33" s="924" t="n">
        <f aca="false">IF(LQ33&gt;0,0,CL33+MU30)</f>
        <v>0</v>
      </c>
      <c r="MV33" s="924" t="n">
        <f aca="false">IF(LR33&gt;0,0,CM33+MV30)</f>
        <v>0</v>
      </c>
      <c r="MW33" s="924" t="n">
        <f aca="false">IF(LS33&gt;0,0,DP33+MW30)</f>
        <v>0</v>
      </c>
      <c r="MX33" s="924" t="n">
        <f aca="false">IF(LT33&gt;0,0,DQ33+MX30)</f>
        <v>0</v>
      </c>
      <c r="MY33" s="924" t="n">
        <f aca="false">IF(LU33&gt;0,0,DD33+MY30)</f>
        <v>0</v>
      </c>
      <c r="MZ33" s="924" t="n">
        <f aca="false">IFERROR(IF(LV33&gt;0,0,DE33+MZ30),0)</f>
        <v>0</v>
      </c>
      <c r="NA33" s="924" t="n">
        <f aca="false">IF(LW33&gt;0,0,HR33+NA30)</f>
        <v>0</v>
      </c>
      <c r="NB33" s="924" t="n">
        <f aca="false">IFERROR(IF(LX33&gt;0,0,HS33+NB30),0)</f>
        <v>0</v>
      </c>
      <c r="NC33" s="924"/>
      <c r="ND33" s="924"/>
      <c r="NE33" s="924"/>
    </row>
    <row r="34" customFormat="false" ht="15" hidden="false" customHeight="false" outlineLevel="0" collapsed="false">
      <c r="A34" s="1092" t="n">
        <v>10</v>
      </c>
      <c r="B34" s="1093" t="n">
        <f aca="false">Посуточная!J34</f>
        <v>0</v>
      </c>
      <c r="C34" s="1094" t="n">
        <f aca="false">Посуточная!K34</f>
        <v>0</v>
      </c>
      <c r="D34" s="1094" t="n">
        <f aca="false">Посуточная!L34</f>
        <v>0</v>
      </c>
      <c r="E34" s="1094" t="n">
        <f aca="false">Посуточная!M34</f>
        <v>0</v>
      </c>
      <c r="F34" s="1094" t="n">
        <f aca="false">Посуточная!N34</f>
        <v>0</v>
      </c>
      <c r="G34" s="1094" t="n">
        <f aca="false">Посуточная!O34</f>
        <v>0</v>
      </c>
      <c r="H34" s="1094" t="n">
        <f aca="false">Посуточная!P34</f>
        <v>0</v>
      </c>
      <c r="I34" s="976" t="n">
        <f aca="false">Посуточная!AA34</f>
        <v>0</v>
      </c>
      <c r="J34" s="976" t="n">
        <f aca="false">Посуточная!AB34</f>
        <v>0</v>
      </c>
      <c r="K34" s="976" t="n">
        <f aca="false">Посуточная!AC34</f>
        <v>0</v>
      </c>
      <c r="L34" s="976" t="n">
        <f aca="false">Посуточная!AD34</f>
        <v>0</v>
      </c>
      <c r="M34" s="976" t="n">
        <f aca="false">Посуточная!AE34</f>
        <v>0</v>
      </c>
      <c r="N34" s="976" t="n">
        <f aca="false">Посуточная!AF34</f>
        <v>0</v>
      </c>
      <c r="O34" s="976" t="n">
        <f aca="false">Посуточная!AG34</f>
        <v>0</v>
      </c>
      <c r="P34" s="1095"/>
      <c r="Q34" s="1096"/>
      <c r="R34" s="979"/>
      <c r="S34" s="979"/>
      <c r="T34" s="990" t="n">
        <f aca="false">Посуточная!AS34</f>
        <v>0</v>
      </c>
      <c r="U34" s="975" t="n">
        <f aca="false">Посуточная!AT34</f>
        <v>0</v>
      </c>
      <c r="V34" s="975" t="n">
        <f aca="false">Посуточная!AU34</f>
        <v>0</v>
      </c>
      <c r="W34" s="975" t="n">
        <f aca="false">Посуточная!AV34</f>
        <v>0</v>
      </c>
      <c r="X34" s="975" t="n">
        <f aca="false">Посуточная!AW34</f>
        <v>0</v>
      </c>
      <c r="Y34" s="975" t="n">
        <f aca="false">Посуточная!AX34</f>
        <v>0</v>
      </c>
      <c r="Z34" s="975" t="n">
        <f aca="false">Посуточная!AY34</f>
        <v>0</v>
      </c>
      <c r="AA34" s="976" t="n">
        <f aca="false">Посуточная!BG34</f>
        <v>0</v>
      </c>
      <c r="AB34" s="976" t="n">
        <f aca="false">Посуточная!BH34</f>
        <v>0</v>
      </c>
      <c r="AC34" s="976" t="n">
        <f aca="false">Посуточная!BI34</f>
        <v>0</v>
      </c>
      <c r="AD34" s="976" t="n">
        <f aca="false">Посуточная!BJ34</f>
        <v>0</v>
      </c>
      <c r="AE34" s="976" t="n">
        <f aca="false">Посуточная!BK34</f>
        <v>0</v>
      </c>
      <c r="AF34" s="976" t="n">
        <f aca="false">Посуточная!BL34</f>
        <v>0</v>
      </c>
      <c r="AG34" s="976" t="n">
        <f aca="false">Посуточная!BM34</f>
        <v>0</v>
      </c>
      <c r="AH34" s="1095"/>
      <c r="AI34" s="1096"/>
      <c r="AJ34" s="979"/>
      <c r="AK34" s="979"/>
      <c r="AL34" s="990" t="n">
        <f aca="false">Посуточная!BV34</f>
        <v>0</v>
      </c>
      <c r="AM34" s="975" t="n">
        <f aca="false">Посуточная!BW34</f>
        <v>0</v>
      </c>
      <c r="AN34" s="975" t="n">
        <f aca="false">Посуточная!BX34</f>
        <v>0</v>
      </c>
      <c r="AO34" s="975" t="n">
        <f aca="false">Посуточная!BY34</f>
        <v>0</v>
      </c>
      <c r="AP34" s="976" t="n">
        <f aca="false">Посуточная!CD34</f>
        <v>0</v>
      </c>
      <c r="AQ34" s="976" t="n">
        <f aca="false">Посуточная!CE34</f>
        <v>0</v>
      </c>
      <c r="AR34" s="976" t="n">
        <f aca="false">Посуточная!CF34</f>
        <v>0</v>
      </c>
      <c r="AS34" s="976" t="n">
        <f aca="false">Посуточная!CG34</f>
        <v>0</v>
      </c>
      <c r="AT34" s="1095"/>
      <c r="AU34" s="1096"/>
      <c r="AV34" s="979"/>
      <c r="AW34" s="979"/>
      <c r="AX34" s="990" t="n">
        <f aca="false">Посуточная!CP34</f>
        <v>0</v>
      </c>
      <c r="AY34" s="975" t="n">
        <f aca="false">Посуточная!CQ34</f>
        <v>0</v>
      </c>
      <c r="AZ34" s="975" t="n">
        <f aca="false">Посуточная!CR34</f>
        <v>0</v>
      </c>
      <c r="BA34" s="975" t="n">
        <f aca="false">Посуточная!CS34</f>
        <v>0</v>
      </c>
      <c r="BB34" s="976" t="n">
        <f aca="false">Посуточная!CX34</f>
        <v>0</v>
      </c>
      <c r="BC34" s="976" t="n">
        <f aca="false">Посуточная!CY34</f>
        <v>0</v>
      </c>
      <c r="BD34" s="976" t="n">
        <f aca="false">Посуточная!CZ34</f>
        <v>0</v>
      </c>
      <c r="BE34" s="976" t="n">
        <f aca="false">Посуточная!DA34</f>
        <v>0</v>
      </c>
      <c r="BF34" s="1095"/>
      <c r="BG34" s="1096"/>
      <c r="BH34" s="979"/>
      <c r="BI34" s="979"/>
      <c r="BJ34" s="1097"/>
      <c r="BK34" s="1096"/>
      <c r="BL34" s="979"/>
      <c r="BM34" s="979"/>
      <c r="BN34" s="1098"/>
      <c r="BO34" s="1099"/>
      <c r="BP34" s="979"/>
      <c r="BQ34" s="979"/>
      <c r="BR34" s="988" t="n">
        <f aca="false">Посуточная!DR34</f>
        <v>0</v>
      </c>
      <c r="BS34" s="989" t="n">
        <f aca="false">Посуточная!DS34</f>
        <v>0</v>
      </c>
      <c r="BT34" s="989" t="n">
        <f aca="false">Посуточная!DT34</f>
        <v>0</v>
      </c>
      <c r="BU34" s="989" t="n">
        <f aca="false">Посуточная!DU34</f>
        <v>0</v>
      </c>
      <c r="BV34" s="976" t="n">
        <f aca="false">Посуточная!DZ34</f>
        <v>0</v>
      </c>
      <c r="BW34" s="976" t="n">
        <f aca="false">Посуточная!EA34</f>
        <v>0</v>
      </c>
      <c r="BX34" s="976" t="n">
        <f aca="false">Посуточная!EB34</f>
        <v>0</v>
      </c>
      <c r="BY34" s="976" t="n">
        <f aca="false">Посуточная!EC34</f>
        <v>0</v>
      </c>
      <c r="BZ34" s="1095"/>
      <c r="CA34" s="1096"/>
      <c r="CB34" s="979"/>
      <c r="CC34" s="979"/>
      <c r="CD34" s="1100" t="n">
        <f aca="false">Посуточная!EO34</f>
        <v>0</v>
      </c>
      <c r="CE34" s="1101" t="n">
        <f aca="false">Посуточная!EP34</f>
        <v>0</v>
      </c>
      <c r="CF34" s="1101" t="n">
        <f aca="false">Посуточная!EQ34</f>
        <v>0</v>
      </c>
      <c r="CG34" s="1101" t="n">
        <f aca="false">Посуточная!ER34</f>
        <v>0</v>
      </c>
      <c r="CH34" s="1000" t="n">
        <f aca="false">Посуточная!EZ34</f>
        <v>0</v>
      </c>
      <c r="CI34" s="1000" t="n">
        <f aca="false">Посуточная!FA34</f>
        <v>0</v>
      </c>
      <c r="CJ34" s="1000" t="n">
        <f aca="false">Посуточная!FB34</f>
        <v>0</v>
      </c>
      <c r="CK34" s="1000" t="n">
        <f aca="false">Посуточная!FC34</f>
        <v>0</v>
      </c>
      <c r="CL34" s="1095"/>
      <c r="CM34" s="1096"/>
      <c r="CN34" s="979"/>
      <c r="CO34" s="979"/>
      <c r="CP34" s="1102" t="n">
        <f aca="false">Посуточная!GN34</f>
        <v>0</v>
      </c>
      <c r="CQ34" s="1094" t="n">
        <f aca="false">Посуточная!GO34</f>
        <v>0</v>
      </c>
      <c r="CR34" s="1094" t="n">
        <f aca="false">Посуточная!GP34</f>
        <v>0</v>
      </c>
      <c r="CS34" s="1094" t="n">
        <f aca="false">Посуточная!GQ34</f>
        <v>0</v>
      </c>
      <c r="CT34" s="1094" t="n">
        <f aca="false">Посуточная!GR34</f>
        <v>0</v>
      </c>
      <c r="CU34" s="1094" t="n">
        <f aca="false">Посуточная!GS34</f>
        <v>0</v>
      </c>
      <c r="CV34" s="1094" t="n">
        <f aca="false">Посуточная!GT34</f>
        <v>0</v>
      </c>
      <c r="CW34" s="976" t="n">
        <f aca="false">Посуточная!HP34</f>
        <v>0</v>
      </c>
      <c r="CX34" s="976" t="n">
        <f aca="false">Посуточная!HQ34</f>
        <v>0</v>
      </c>
      <c r="CY34" s="976" t="n">
        <f aca="false">Посуточная!HR34</f>
        <v>0</v>
      </c>
      <c r="CZ34" s="976" t="n">
        <f aca="false">Посуточная!HS34</f>
        <v>0</v>
      </c>
      <c r="DA34" s="976" t="n">
        <f aca="false">Посуточная!HT34</f>
        <v>0</v>
      </c>
      <c r="DB34" s="976" t="n">
        <f aca="false">Посуточная!HU34</f>
        <v>0</v>
      </c>
      <c r="DC34" s="976" t="n">
        <f aca="false">Посуточная!HV34</f>
        <v>0</v>
      </c>
      <c r="DD34" s="1095"/>
      <c r="DE34" s="1096"/>
      <c r="DF34" s="979"/>
      <c r="DG34" s="979"/>
      <c r="DH34" s="1103" t="n">
        <f aca="false">Посуточная!IE34</f>
        <v>0</v>
      </c>
      <c r="DI34" s="1104" t="n">
        <f aca="false">Посуточная!IF34</f>
        <v>0</v>
      </c>
      <c r="DJ34" s="1104" t="n">
        <f aca="false">Посуточная!IG34</f>
        <v>0</v>
      </c>
      <c r="DK34" s="1101" t="n">
        <f aca="false">Посуточная!IH34</f>
        <v>0</v>
      </c>
      <c r="DL34" s="976" t="n">
        <f aca="false">Посуточная!IM34</f>
        <v>0</v>
      </c>
      <c r="DM34" s="993" t="n">
        <f aca="false">Посуточная!IN34</f>
        <v>0</v>
      </c>
      <c r="DN34" s="1000" t="n">
        <f aca="false">Посуточная!IO34</f>
        <v>0</v>
      </c>
      <c r="DO34" s="1105" t="n">
        <f aca="false">Посуточная!IP34</f>
        <v>0</v>
      </c>
      <c r="DP34" s="1106"/>
      <c r="DQ34" s="1096"/>
      <c r="DT34" s="1107"/>
      <c r="DU34" s="1108"/>
      <c r="DV34" s="1108"/>
      <c r="DW34" s="1108"/>
      <c r="DX34" s="1108"/>
      <c r="DY34" s="1108"/>
      <c r="DZ34" s="1108"/>
      <c r="EA34" s="976" t="n">
        <f aca="false">Посуточная!KQ34</f>
        <v>0</v>
      </c>
      <c r="EB34" s="976" t="n">
        <f aca="false">Посуточная!KR34</f>
        <v>0</v>
      </c>
      <c r="EC34" s="976" t="n">
        <f aca="false">Посуточная!KS34</f>
        <v>0</v>
      </c>
      <c r="ED34" s="976" t="n">
        <f aca="false">Посуточная!KT34</f>
        <v>0</v>
      </c>
      <c r="EE34" s="976" t="n">
        <f aca="false">Посуточная!KU34</f>
        <v>0</v>
      </c>
      <c r="EF34" s="976" t="n">
        <f aca="false">Посуточная!KV34</f>
        <v>0</v>
      </c>
      <c r="EG34" s="976" t="n">
        <f aca="false">Посуточная!KW34</f>
        <v>0</v>
      </c>
      <c r="EH34" s="1095"/>
      <c r="EI34" s="1096"/>
      <c r="EJ34" s="979"/>
      <c r="EK34" s="979"/>
      <c r="EL34" s="1097"/>
      <c r="EM34" s="1096"/>
      <c r="EN34" s="979"/>
      <c r="EO34" s="979"/>
      <c r="EP34" s="1098"/>
      <c r="EQ34" s="1099"/>
      <c r="ET34" s="1109"/>
      <c r="EU34" s="1110"/>
      <c r="EX34" s="1111"/>
      <c r="EY34" s="1017"/>
      <c r="FB34" s="1107"/>
      <c r="FC34" s="1108"/>
      <c r="FD34" s="1108"/>
      <c r="FE34" s="1108"/>
      <c r="FF34" s="1108"/>
      <c r="FG34" s="1108"/>
      <c r="FH34" s="1108"/>
      <c r="FI34" s="1000" t="n">
        <f aca="false">Посуточная!NU34</f>
        <v>0</v>
      </c>
      <c r="FJ34" s="1000" t="n">
        <f aca="false">Посуточная!NV34</f>
        <v>0</v>
      </c>
      <c r="FK34" s="1000" t="n">
        <f aca="false">Посуточная!NW34</f>
        <v>0</v>
      </c>
      <c r="FL34" s="1000" t="n">
        <f aca="false">Посуточная!NX34</f>
        <v>0</v>
      </c>
      <c r="FM34" s="1000" t="n">
        <f aca="false">Посуточная!NY34</f>
        <v>0</v>
      </c>
      <c r="FN34" s="1000" t="n">
        <f aca="false">Посуточная!NZ34</f>
        <v>0</v>
      </c>
      <c r="FO34" s="1000" t="n">
        <f aca="false">Посуточная!OA34</f>
        <v>0</v>
      </c>
      <c r="FP34" s="1095"/>
      <c r="FQ34" s="1096"/>
      <c r="FR34" s="979"/>
      <c r="FS34" s="979"/>
      <c r="FT34" s="1112" t="n">
        <f aca="false">Посуточная!OO34</f>
        <v>0</v>
      </c>
      <c r="FU34" s="1113" t="n">
        <f aca="false">Посуточная!OP34</f>
        <v>0</v>
      </c>
      <c r="FV34" s="1113" t="n">
        <f aca="false">Посуточная!OQ34</f>
        <v>0</v>
      </c>
      <c r="FW34" s="1113" t="n">
        <f aca="false">Посуточная!OR34</f>
        <v>0</v>
      </c>
      <c r="FX34" s="1113" t="n">
        <f aca="false">Посуточная!OS34</f>
        <v>0</v>
      </c>
      <c r="FY34" s="1113" t="n">
        <f aca="false">Посуточная!OT34</f>
        <v>0</v>
      </c>
      <c r="FZ34" s="1114" t="n">
        <f aca="false">Посуточная!OU34</f>
        <v>0</v>
      </c>
      <c r="GA34" s="1105" t="n">
        <f aca="false">Посуточная!PP34</f>
        <v>0</v>
      </c>
      <c r="GB34" s="1105" t="n">
        <f aca="false">Посуточная!PQ34</f>
        <v>0</v>
      </c>
      <c r="GC34" s="1105" t="n">
        <f aca="false">Посуточная!PR34</f>
        <v>0</v>
      </c>
      <c r="GD34" s="1105" t="n">
        <f aca="false">Посуточная!PS34</f>
        <v>0</v>
      </c>
      <c r="GE34" s="1105" t="n">
        <f aca="false">Посуточная!PT34</f>
        <v>0</v>
      </c>
      <c r="GF34" s="1105" t="n">
        <f aca="false">Посуточная!PU34</f>
        <v>0</v>
      </c>
      <c r="GG34" s="1105" t="n">
        <f aca="false">Посуточная!PV34</f>
        <v>0</v>
      </c>
      <c r="GH34" s="1095"/>
      <c r="GI34" s="1096"/>
      <c r="GJ34" s="979"/>
      <c r="GK34" s="979"/>
      <c r="GL34" s="1039" t="n">
        <f aca="false">Посуточная!QH34</f>
        <v>0</v>
      </c>
      <c r="GM34" s="1040" t="n">
        <f aca="false">Посуточная!QI34</f>
        <v>0</v>
      </c>
      <c r="GN34" s="1040" t="n">
        <f aca="false">Посуточная!QJ34</f>
        <v>0</v>
      </c>
      <c r="GO34" s="1040" t="n">
        <f aca="false">Посуточная!QK34</f>
        <v>0</v>
      </c>
      <c r="GP34" s="1040" t="n">
        <f aca="false">Посуточная!QL34</f>
        <v>0</v>
      </c>
      <c r="GQ34" s="1040" t="n">
        <f aca="false">Посуточная!QM34</f>
        <v>0</v>
      </c>
      <c r="GR34" s="1040" t="n">
        <f aca="false">Посуточная!QN34</f>
        <v>0</v>
      </c>
      <c r="GS34" s="1006" t="n">
        <f aca="false">Посуточная!QV34</f>
        <v>0</v>
      </c>
      <c r="GT34" s="1006" t="n">
        <f aca="false">Посуточная!QW34</f>
        <v>0</v>
      </c>
      <c r="GU34" s="1006" t="n">
        <f aca="false">Посуточная!QX34</f>
        <v>0</v>
      </c>
      <c r="GV34" s="1006" t="n">
        <f aca="false">Посуточная!QY34</f>
        <v>0</v>
      </c>
      <c r="GW34" s="1006" t="n">
        <f aca="false">Посуточная!QZ34</f>
        <v>0</v>
      </c>
      <c r="GX34" s="1006" t="n">
        <f aca="false">Посуточная!RA34</f>
        <v>0</v>
      </c>
      <c r="GY34" s="1006" t="n">
        <f aca="false">Посуточная!RB34</f>
        <v>0</v>
      </c>
      <c r="GZ34" s="1095"/>
      <c r="HA34" s="1096"/>
      <c r="HB34" s="979"/>
      <c r="HC34" s="979"/>
      <c r="HD34" s="1041" t="n">
        <f aca="false">Посуточная!RN34</f>
        <v>0</v>
      </c>
      <c r="HE34" s="1042" t="n">
        <f aca="false">Посуточная!RO34</f>
        <v>0</v>
      </c>
      <c r="HF34" s="1042" t="n">
        <f aca="false">Посуточная!RP34</f>
        <v>0</v>
      </c>
      <c r="HG34" s="1042" t="n">
        <f aca="false">Посуточная!RQ34</f>
        <v>0</v>
      </c>
      <c r="HH34" s="1042" t="n">
        <f aca="false">Посуточная!RR34</f>
        <v>0</v>
      </c>
      <c r="HI34" s="1042" t="n">
        <f aca="false">Посуточная!RS34</f>
        <v>0</v>
      </c>
      <c r="HJ34" s="1042" t="n">
        <f aca="false">Посуточная!RT34</f>
        <v>0</v>
      </c>
      <c r="HK34" s="993" t="n">
        <f aca="false">Посуточная!SB34</f>
        <v>0</v>
      </c>
      <c r="HL34" s="993" t="n">
        <f aca="false">Посуточная!SC34</f>
        <v>0</v>
      </c>
      <c r="HM34" s="993" t="n">
        <f aca="false">Посуточная!SD34</f>
        <v>0</v>
      </c>
      <c r="HN34" s="993" t="n">
        <f aca="false">Посуточная!SE34</f>
        <v>0</v>
      </c>
      <c r="HO34" s="993" t="n">
        <f aca="false">Посуточная!SF34</f>
        <v>0</v>
      </c>
      <c r="HP34" s="993" t="n">
        <f aca="false">Посуточная!SG34</f>
        <v>0</v>
      </c>
      <c r="HQ34" s="993" t="n">
        <f aca="false">Посуточная!SH34</f>
        <v>0</v>
      </c>
      <c r="HR34" s="1095"/>
      <c r="HS34" s="1096"/>
      <c r="HT34" s="979"/>
      <c r="HU34" s="979"/>
      <c r="HV34" s="1097"/>
      <c r="HW34" s="1096"/>
      <c r="HX34" s="979"/>
      <c r="HY34" s="979"/>
      <c r="HZ34" s="1098"/>
      <c r="IA34" s="1099"/>
      <c r="IB34" s="979"/>
      <c r="IC34" s="979"/>
      <c r="ID34" s="1001" t="n">
        <f aca="false">Посуточная!SY34</f>
        <v>0</v>
      </c>
      <c r="IE34" s="1002" t="n">
        <f aca="false">Посуточная!SZ34</f>
        <v>0</v>
      </c>
      <c r="IF34" s="1002" t="n">
        <f aca="false">Посуточная!TA34</f>
        <v>0</v>
      </c>
      <c r="IG34" s="1002" t="n">
        <f aca="false">Посуточная!TB34</f>
        <v>0</v>
      </c>
      <c r="IH34" s="993" t="n">
        <f aca="false">Посуточная!TG34</f>
        <v>0</v>
      </c>
      <c r="II34" s="993" t="n">
        <f aca="false">Посуточная!TH34</f>
        <v>0</v>
      </c>
      <c r="IJ34" s="993" t="n">
        <f aca="false">Посуточная!TI34</f>
        <v>0</v>
      </c>
      <c r="IK34" s="993" t="n">
        <f aca="false">Посуточная!TJ34</f>
        <v>0</v>
      </c>
      <c r="IL34" s="1095"/>
      <c r="IM34" s="1096"/>
      <c r="IP34" s="1115"/>
      <c r="IQ34" s="1116"/>
      <c r="IT34" s="1115"/>
      <c r="IU34" s="1117"/>
      <c r="IV34" s="1046"/>
      <c r="IW34" s="1046"/>
      <c r="IX34" s="1117"/>
      <c r="IY34" s="1117"/>
      <c r="IZ34" s="1046"/>
      <c r="JA34" s="1046"/>
      <c r="JB34" s="1117"/>
      <c r="JC34" s="1117"/>
      <c r="JD34" s="1046"/>
      <c r="JE34" s="1046"/>
      <c r="JF34" s="1118"/>
      <c r="JG34" s="1017"/>
      <c r="JH34" s="1018"/>
      <c r="JJ34" s="1111"/>
      <c r="JK34" s="1017"/>
      <c r="JN34" s="1111"/>
      <c r="JO34" s="1017"/>
      <c r="JR34" s="1115"/>
      <c r="JS34" s="1116"/>
      <c r="JV34" s="1111"/>
      <c r="JW34" s="1017"/>
      <c r="JZ34" s="1118"/>
      <c r="KA34" s="1118"/>
      <c r="KD34" s="1118"/>
      <c r="KE34" s="1118"/>
      <c r="KG34" s="1020"/>
      <c r="KH34" s="1119"/>
      <c r="KI34" s="1120"/>
      <c r="KJ34" s="1025"/>
      <c r="KL34" s="1118"/>
      <c r="KM34" s="1118"/>
      <c r="KN34" s="1121"/>
      <c r="KO34" s="1119"/>
      <c r="KP34" s="1122"/>
      <c r="KQ34" s="1024"/>
      <c r="KT34" s="1025" t="n">
        <v>28</v>
      </c>
      <c r="KU34" s="924"/>
      <c r="KX34" s="921" t="n">
        <v>28</v>
      </c>
      <c r="KY34" s="924"/>
      <c r="LA34" s="1026" t="n">
        <f aca="false">JW90</f>
        <v>532.522</v>
      </c>
      <c r="LB34" s="1026"/>
      <c r="LC34" s="1026" t="n">
        <f aca="false">FA90</f>
        <v>418.549</v>
      </c>
      <c r="LG34" s="924" t="n">
        <f aca="false">IF(R34="",0,R34+LG31)</f>
        <v>0</v>
      </c>
      <c r="LH34" s="924" t="n">
        <f aca="false">IF(S34="",0,S34+LH31)</f>
        <v>0</v>
      </c>
      <c r="LI34" s="924" t="n">
        <f aca="false">IF(AJ34="",0,AJ34+LI31)</f>
        <v>0</v>
      </c>
      <c r="LJ34" s="924" t="n">
        <f aca="false">IF(AK34="",0,AK34+LJ31)</f>
        <v>0</v>
      </c>
      <c r="LK34" s="924" t="n">
        <f aca="false">IF(AV34="",0,AV34+LK31)</f>
        <v>0</v>
      </c>
      <c r="LL34" s="924" t="n">
        <f aca="false">IF(AW34="",0,AW34+LL31)</f>
        <v>0</v>
      </c>
      <c r="LM34" s="924" t="n">
        <f aca="false">IF(BH34="",0,BH34+LM31)</f>
        <v>0</v>
      </c>
      <c r="LN34" s="924" t="n">
        <f aca="false">IF(BI34="",0,BI34+LN31)</f>
        <v>0</v>
      </c>
      <c r="LO34" s="924" t="n">
        <f aca="false">IF(CB34="",0,CB34+LO31)</f>
        <v>0</v>
      </c>
      <c r="LP34" s="924" t="n">
        <f aca="false">IF(CC34="",0,CC34+LP31)</f>
        <v>0</v>
      </c>
      <c r="LQ34" s="924" t="n">
        <f aca="false">IF(CN34="",0,CN34+LQ31)</f>
        <v>0</v>
      </c>
      <c r="LR34" s="924" t="n">
        <f aca="false">IF(CO34="",0,CO34+LR31)</f>
        <v>0</v>
      </c>
      <c r="LS34" s="924" t="n">
        <f aca="false">IF(DR34="",0,DR34+LS31)</f>
        <v>0</v>
      </c>
      <c r="LT34" s="924" t="n">
        <f aca="false">IF(DS34="",0,DS34+LT31)</f>
        <v>0</v>
      </c>
      <c r="LU34" s="924" t="n">
        <f aca="false">IF(DF34="",0,DF34+LU31)</f>
        <v>0</v>
      </c>
      <c r="LV34" s="924" t="n">
        <f aca="false">IF(DG34="",0,DG34+LV31)</f>
        <v>0</v>
      </c>
      <c r="LW34" s="924" t="n">
        <f aca="false">IF(HT34="",0,HT34+LW31)</f>
        <v>0</v>
      </c>
      <c r="LX34" s="924" t="n">
        <f aca="false">IF(HU34="",0,HU34+LX31)</f>
        <v>0</v>
      </c>
      <c r="LY34" s="924" t="n">
        <f aca="false">IF(JN34="",0,JN34)</f>
        <v>0</v>
      </c>
      <c r="LZ34" s="924" t="n">
        <f aca="false">IF(JO34="",0,JO34)</f>
        <v>0</v>
      </c>
      <c r="MA34" s="924" t="n">
        <f aca="false">IF(EV34="",0,EV34+MA31)</f>
        <v>0</v>
      </c>
      <c r="MB34" s="924" t="n">
        <f aca="false">IF(EW34="",0,EW34+MB31)</f>
        <v>0</v>
      </c>
      <c r="MC34" s="924" t="n">
        <f aca="false">IF(JJ34="",0,JJ34+MC31)</f>
        <v>0</v>
      </c>
      <c r="MD34" s="924" t="n">
        <f aca="false">IF(JK34="",0,JK34+MD31)</f>
        <v>0</v>
      </c>
      <c r="ME34" s="924" t="n">
        <f aca="false">IF(KO34="",0,KO34+ME31)</f>
        <v>0</v>
      </c>
      <c r="MF34" s="924" t="n">
        <f aca="false">IF(KP34="",0,KP34+MF31)</f>
        <v>0</v>
      </c>
      <c r="MG34" s="924" t="n">
        <f aca="false">IFERROR(ME34/$A32,0)</f>
        <v>0</v>
      </c>
      <c r="MH34" s="924" t="n">
        <f aca="false">IFERROR(MF34/$A32,0)</f>
        <v>0</v>
      </c>
      <c r="MI34" s="924" t="n">
        <f aca="false">IF(JT34="",0,JT34+MI31)</f>
        <v>0</v>
      </c>
      <c r="MJ34" s="924" t="n">
        <f aca="false">IF(JU34="",0,JU34+MJ31)</f>
        <v>0</v>
      </c>
      <c r="MK34" s="924" t="n">
        <f aca="false">IF(LG34&gt;0,0,P34+MK31)</f>
        <v>0</v>
      </c>
      <c r="ML34" s="924" t="n">
        <f aca="false">IF(LH34&gt;0,0,Q34+ML31)</f>
        <v>0</v>
      </c>
      <c r="MM34" s="924" t="n">
        <f aca="false">IF(LI34&gt;0,0,AH34+MM31)</f>
        <v>0</v>
      </c>
      <c r="MN34" s="924" t="n">
        <f aca="false">IF(LJ34&gt;0,0,AI34+MN31)</f>
        <v>0</v>
      </c>
      <c r="MO34" s="924" t="n">
        <f aca="false">IF(LK34&gt;0,0,AT34+MO31)</f>
        <v>0</v>
      </c>
      <c r="MP34" s="924" t="n">
        <f aca="false">IF(LL34&gt;0,0,AU34+MP31)</f>
        <v>0</v>
      </c>
      <c r="MQ34" s="924" t="n">
        <f aca="false">IF(LM34&gt;0,0,BF34+MQ31)</f>
        <v>0</v>
      </c>
      <c r="MR34" s="924" t="n">
        <f aca="false">IF(LN34&gt;0,0,BG34+MR31)</f>
        <v>0</v>
      </c>
      <c r="MS34" s="924" t="n">
        <f aca="false">IF(LO34&gt;0,0,BZ34+MS31)</f>
        <v>0</v>
      </c>
      <c r="MT34" s="924" t="n">
        <f aca="false">IF(LP34&gt;0,0,CA34+MT31)</f>
        <v>0</v>
      </c>
      <c r="MU34" s="924" t="n">
        <f aca="false">IF(LQ34&gt;0,0,CL34+MU31)</f>
        <v>0</v>
      </c>
      <c r="MV34" s="924" t="n">
        <f aca="false">IF(LR34&gt;0,0,CM34+MV31)</f>
        <v>0</v>
      </c>
      <c r="MW34" s="924" t="n">
        <f aca="false">IF(LS34&gt;0,0,DP34+MW31)</f>
        <v>0</v>
      </c>
      <c r="MX34" s="924" t="n">
        <f aca="false">IF(LT34&gt;0,0,DQ34+MX31)</f>
        <v>0</v>
      </c>
      <c r="MY34" s="924" t="n">
        <f aca="false">IF(LU34&gt;0,0,DD34+MY31)</f>
        <v>0</v>
      </c>
      <c r="MZ34" s="924" t="n">
        <f aca="false">IFERROR(IF(LV34&gt;0,0,DE34+MZ31),0)</f>
        <v>0</v>
      </c>
      <c r="NA34" s="924" t="n">
        <f aca="false">IF(LW34&gt;0,0,HR34+NA31)</f>
        <v>0</v>
      </c>
      <c r="NB34" s="924" t="n">
        <f aca="false">IFERROR(IF(LX34&gt;0,0,HS34+NB31),0)</f>
        <v>0</v>
      </c>
      <c r="NC34" s="924"/>
      <c r="ND34" s="924"/>
      <c r="NE34" s="924"/>
    </row>
    <row r="35" customFormat="false" ht="15" hidden="false" customHeight="false" outlineLevel="0" collapsed="false">
      <c r="A35" s="1092"/>
      <c r="B35" s="974" t="n">
        <f aca="false">Посуточная!J35</f>
        <v>0</v>
      </c>
      <c r="C35" s="975" t="n">
        <f aca="false">Посуточная!K35</f>
        <v>0</v>
      </c>
      <c r="D35" s="975" t="n">
        <f aca="false">Посуточная!L35</f>
        <v>0</v>
      </c>
      <c r="E35" s="975" t="n">
        <f aca="false">Посуточная!M35</f>
        <v>0</v>
      </c>
      <c r="F35" s="975" t="n">
        <f aca="false">Посуточная!N35</f>
        <v>0</v>
      </c>
      <c r="G35" s="975" t="n">
        <f aca="false">Посуточная!O35</f>
        <v>0</v>
      </c>
      <c r="H35" s="975" t="n">
        <f aca="false">Посуточная!P35</f>
        <v>0</v>
      </c>
      <c r="I35" s="976" t="n">
        <f aca="false">Посуточная!AA35</f>
        <v>0</v>
      </c>
      <c r="J35" s="976" t="n">
        <f aca="false">Посуточная!AB35</f>
        <v>0</v>
      </c>
      <c r="K35" s="976" t="n">
        <f aca="false">Посуточная!AC35</f>
        <v>0</v>
      </c>
      <c r="L35" s="976" t="n">
        <f aca="false">Посуточная!AD35</f>
        <v>0</v>
      </c>
      <c r="M35" s="976" t="n">
        <f aca="false">Посуточная!AE35</f>
        <v>0</v>
      </c>
      <c r="N35" s="976" t="n">
        <f aca="false">Посуточная!AF35</f>
        <v>0</v>
      </c>
      <c r="O35" s="976" t="n">
        <f aca="false">Посуточная!AG35</f>
        <v>0</v>
      </c>
      <c r="P35" s="1027" t="n">
        <f aca="false">COUNTIF(B35:H35,"&lt;&gt;0")-COUNTIF(B35:H35,"")</f>
        <v>-7</v>
      </c>
      <c r="Q35" s="1028" t="n">
        <f aca="false">COUNTIF(I35:O35,"&lt;&gt;0")-COUNTIF(I35:O35,"")</f>
        <v>0</v>
      </c>
      <c r="R35" s="979"/>
      <c r="S35" s="979"/>
      <c r="T35" s="990" t="n">
        <f aca="false">Посуточная!AS35</f>
        <v>0</v>
      </c>
      <c r="U35" s="975" t="n">
        <f aca="false">Посуточная!AT35</f>
        <v>0</v>
      </c>
      <c r="V35" s="975" t="n">
        <f aca="false">Посуточная!AU35</f>
        <v>0</v>
      </c>
      <c r="W35" s="975" t="n">
        <f aca="false">Посуточная!AV35</f>
        <v>0</v>
      </c>
      <c r="X35" s="975" t="n">
        <f aca="false">Посуточная!AW35</f>
        <v>0</v>
      </c>
      <c r="Y35" s="975" t="n">
        <f aca="false">Посуточная!AX35</f>
        <v>0</v>
      </c>
      <c r="Z35" s="975" t="n">
        <f aca="false">Посуточная!AY35</f>
        <v>0</v>
      </c>
      <c r="AA35" s="976" t="n">
        <f aca="false">Посуточная!BG35</f>
        <v>0</v>
      </c>
      <c r="AB35" s="976" t="n">
        <f aca="false">Посуточная!BH35</f>
        <v>0</v>
      </c>
      <c r="AC35" s="976" t="n">
        <f aca="false">Посуточная!BI35</f>
        <v>0</v>
      </c>
      <c r="AD35" s="976" t="n">
        <f aca="false">Посуточная!BJ35</f>
        <v>0</v>
      </c>
      <c r="AE35" s="976" t="n">
        <f aca="false">Посуточная!BK35</f>
        <v>0</v>
      </c>
      <c r="AF35" s="976" t="n">
        <f aca="false">Посуточная!BL35</f>
        <v>0</v>
      </c>
      <c r="AG35" s="976" t="n">
        <f aca="false">Посуточная!BM35</f>
        <v>0</v>
      </c>
      <c r="AH35" s="1027" t="n">
        <f aca="false">COUNTIF(T35:Z35,"&lt;&gt;0")-COUNTIF(T35:Z35,"")</f>
        <v>-7</v>
      </c>
      <c r="AI35" s="1028" t="n">
        <f aca="false">COUNTIF(AA35:AG35,"&lt;&gt;0")-COUNTIF(AA35:AG35,"")</f>
        <v>0</v>
      </c>
      <c r="AJ35" s="979"/>
      <c r="AK35" s="979"/>
      <c r="AL35" s="990" t="n">
        <f aca="false">Посуточная!BV35</f>
        <v>0</v>
      </c>
      <c r="AM35" s="975" t="n">
        <f aca="false">Посуточная!BW35</f>
        <v>0</v>
      </c>
      <c r="AN35" s="975" t="n">
        <f aca="false">Посуточная!BX35</f>
        <v>0</v>
      </c>
      <c r="AO35" s="975" t="n">
        <f aca="false">Посуточная!BY35</f>
        <v>0</v>
      </c>
      <c r="AP35" s="976" t="n">
        <f aca="false">Посуточная!CD35</f>
        <v>0</v>
      </c>
      <c r="AQ35" s="976" t="n">
        <f aca="false">Посуточная!CE35</f>
        <v>0</v>
      </c>
      <c r="AR35" s="976" t="n">
        <f aca="false">Посуточная!CF35</f>
        <v>0</v>
      </c>
      <c r="AS35" s="976" t="n">
        <f aca="false">Посуточная!CG35</f>
        <v>0</v>
      </c>
      <c r="AT35" s="1027" t="n">
        <f aca="false">COUNTIF(AL35:AO35,"&lt;&gt;0")-COUNTIF(AL35:AO35,"")</f>
        <v>-4</v>
      </c>
      <c r="AU35" s="1028" t="n">
        <f aca="false">COUNTIF(AP35:AS35,"&lt;&gt;0")-COUNTIF(AP35:AS35,"")</f>
        <v>0</v>
      </c>
      <c r="AV35" s="979"/>
      <c r="AW35" s="979"/>
      <c r="AX35" s="990" t="n">
        <f aca="false">Посуточная!CP35</f>
        <v>0</v>
      </c>
      <c r="AY35" s="975" t="n">
        <f aca="false">Посуточная!CQ35</f>
        <v>0</v>
      </c>
      <c r="AZ35" s="975" t="n">
        <f aca="false">Посуточная!CR35</f>
        <v>0</v>
      </c>
      <c r="BA35" s="975" t="n">
        <f aca="false">Посуточная!CS35</f>
        <v>0</v>
      </c>
      <c r="BB35" s="976" t="n">
        <f aca="false">Посуточная!CX35</f>
        <v>0</v>
      </c>
      <c r="BC35" s="976" t="n">
        <f aca="false">Посуточная!CY35</f>
        <v>0</v>
      </c>
      <c r="BD35" s="976" t="n">
        <f aca="false">Посуточная!CZ35</f>
        <v>0</v>
      </c>
      <c r="BE35" s="976" t="n">
        <f aca="false">Посуточная!DA35</f>
        <v>0</v>
      </c>
      <c r="BF35" s="1027" t="n">
        <f aca="false">COUNTIF(AX35:BA35,"&lt;&gt;0")-COUNTIF(AX35:BA35,"")</f>
        <v>-4</v>
      </c>
      <c r="BG35" s="1028" t="n">
        <f aca="false">COUNTIF(BB35:BE35,"&lt;&gt;0")-COUNTIF(BB35:BE35,"")</f>
        <v>0</v>
      </c>
      <c r="BH35" s="979"/>
      <c r="BI35" s="979"/>
      <c r="BJ35" s="1030" t="n">
        <f aca="false">SUMIF(B6:BI6,"итого гр.",B35:BI35)</f>
        <v>0</v>
      </c>
      <c r="BK35" s="1028" t="n">
        <f aca="false">SUMIF(B6:BI6,"итого фк.",B35:BI35)</f>
        <v>0</v>
      </c>
      <c r="BL35" s="979"/>
      <c r="BM35" s="979"/>
      <c r="BN35" s="1031"/>
      <c r="BO35" s="1032"/>
      <c r="BP35" s="979"/>
      <c r="BQ35" s="979"/>
      <c r="BR35" s="988" t="n">
        <f aca="false">Посуточная!DR35</f>
        <v>0</v>
      </c>
      <c r="BS35" s="989" t="n">
        <f aca="false">Посуточная!DS35</f>
        <v>0</v>
      </c>
      <c r="BT35" s="989" t="n">
        <f aca="false">Посуточная!DT35</f>
        <v>0</v>
      </c>
      <c r="BU35" s="989" t="n">
        <f aca="false">Посуточная!DU35</f>
        <v>0</v>
      </c>
      <c r="BV35" s="976" t="n">
        <f aca="false">Посуточная!DZ35</f>
        <v>0</v>
      </c>
      <c r="BW35" s="976" t="n">
        <f aca="false">Посуточная!EA35</f>
        <v>0</v>
      </c>
      <c r="BX35" s="976" t="n">
        <f aca="false">Посуточная!EB35</f>
        <v>0</v>
      </c>
      <c r="BY35" s="976" t="n">
        <f aca="false">Посуточная!EC35</f>
        <v>0</v>
      </c>
      <c r="BZ35" s="1027" t="n">
        <f aca="false">COUNTIF(BR35:BU35,"&lt;&gt;0")-COUNTIF(BR35:BU35,"")</f>
        <v>-4</v>
      </c>
      <c r="CA35" s="1028" t="n">
        <f aca="false">COUNTIF(BV35:BY35,"&lt;&gt;0")-COUNTIF(BV35:BY35,"")</f>
        <v>0</v>
      </c>
      <c r="CB35" s="979"/>
      <c r="CC35" s="979"/>
      <c r="CD35" s="988" t="n">
        <f aca="false">Посуточная!EO35</f>
        <v>0</v>
      </c>
      <c r="CE35" s="989" t="n">
        <f aca="false">Посуточная!EP35</f>
        <v>0</v>
      </c>
      <c r="CF35" s="989" t="n">
        <f aca="false">Посуточная!EQ35</f>
        <v>0</v>
      </c>
      <c r="CG35" s="989" t="n">
        <f aca="false">Посуточная!ER35</f>
        <v>0</v>
      </c>
      <c r="CH35" s="976" t="n">
        <f aca="false">Посуточная!EZ35</f>
        <v>0</v>
      </c>
      <c r="CI35" s="976" t="n">
        <f aca="false">Посуточная!FA35</f>
        <v>0</v>
      </c>
      <c r="CJ35" s="976" t="n">
        <f aca="false">Посуточная!FB35</f>
        <v>0</v>
      </c>
      <c r="CK35" s="976" t="n">
        <f aca="false">Посуточная!FC35</f>
        <v>0</v>
      </c>
      <c r="CL35" s="1027" t="n">
        <f aca="false">COUNTIF(CD35:CG35,"&lt;&gt;0")-COUNTIF(CD35:CG35,"")</f>
        <v>-4</v>
      </c>
      <c r="CM35" s="1028" t="n">
        <f aca="false">COUNTIF(CH35:CK35,"&lt;&gt;0")-COUNTIF(CH35:CK35,"")</f>
        <v>0</v>
      </c>
      <c r="CN35" s="979"/>
      <c r="CO35" s="979"/>
      <c r="CP35" s="990" t="n">
        <f aca="false">Посуточная!GN35</f>
        <v>0</v>
      </c>
      <c r="CQ35" s="975" t="n">
        <f aca="false">Посуточная!GO35</f>
        <v>0</v>
      </c>
      <c r="CR35" s="975" t="n">
        <f aca="false">Посуточная!GP35</f>
        <v>0</v>
      </c>
      <c r="CS35" s="975" t="n">
        <f aca="false">Посуточная!GQ35</f>
        <v>0</v>
      </c>
      <c r="CT35" s="975" t="n">
        <f aca="false">Посуточная!GR35</f>
        <v>0</v>
      </c>
      <c r="CU35" s="975" t="n">
        <f aca="false">Посуточная!GS35</f>
        <v>0</v>
      </c>
      <c r="CV35" s="975" t="n">
        <f aca="false">Посуточная!GT35</f>
        <v>0</v>
      </c>
      <c r="CW35" s="976" t="n">
        <f aca="false">Посуточная!HP35</f>
        <v>0</v>
      </c>
      <c r="CX35" s="976" t="n">
        <f aca="false">Посуточная!HQ35</f>
        <v>0</v>
      </c>
      <c r="CY35" s="976" t="n">
        <f aca="false">Посуточная!HR35</f>
        <v>0</v>
      </c>
      <c r="CZ35" s="976" t="n">
        <f aca="false">Посуточная!HS35</f>
        <v>0</v>
      </c>
      <c r="DA35" s="976" t="n">
        <f aca="false">Посуточная!HT35</f>
        <v>0</v>
      </c>
      <c r="DB35" s="976" t="n">
        <f aca="false">Посуточная!HU35</f>
        <v>0</v>
      </c>
      <c r="DC35" s="976" t="n">
        <f aca="false">Посуточная!HV35</f>
        <v>0</v>
      </c>
      <c r="DD35" s="1027" t="n">
        <f aca="false">COUNTIF(CP35:CV35,"&lt;&gt;0")-COUNTIF(CP35:CV35,"")</f>
        <v>-7</v>
      </c>
      <c r="DE35" s="1136" t="n">
        <f aca="false">COUNTIF(CW35:DC35,"&lt;&gt;0")-COUNTIF(CW35:DC35,"")</f>
        <v>0</v>
      </c>
      <c r="DF35" s="979"/>
      <c r="DG35" s="979"/>
      <c r="DH35" s="991" t="n">
        <f aca="false">Посуточная!IE35</f>
        <v>0</v>
      </c>
      <c r="DI35" s="992" t="n">
        <f aca="false">Посуточная!IF35</f>
        <v>0</v>
      </c>
      <c r="DJ35" s="992" t="n">
        <f aca="false">Посуточная!IG35</f>
        <v>0</v>
      </c>
      <c r="DK35" s="989" t="n">
        <f aca="false">Посуточная!IH35</f>
        <v>0</v>
      </c>
      <c r="DL35" s="976" t="n">
        <f aca="false">Посуточная!IM35</f>
        <v>0</v>
      </c>
      <c r="DM35" s="993" t="n">
        <f aca="false">Посуточная!IN35</f>
        <v>0</v>
      </c>
      <c r="DN35" s="976" t="n">
        <f aca="false">Посуточная!IO35</f>
        <v>0</v>
      </c>
      <c r="DO35" s="993" t="n">
        <f aca="false">Посуточная!IP35</f>
        <v>0</v>
      </c>
      <c r="DP35" s="1029" t="n">
        <f aca="false">COUNTIF(DH35:DK35,"&lt;&gt;0")-COUNTIF(DH35:DK35,"")</f>
        <v>-4</v>
      </c>
      <c r="DQ35" s="1028" t="n">
        <f aca="false">COUNTIF(DL35:DO35,"&lt;&gt;0")-COUNTIF(DL35:DO35,"")</f>
        <v>0</v>
      </c>
      <c r="DT35" s="1033"/>
      <c r="DU35" s="1034"/>
      <c r="DV35" s="1034"/>
      <c r="DW35" s="1034"/>
      <c r="DX35" s="1034"/>
      <c r="DY35" s="1034"/>
      <c r="DZ35" s="1034"/>
      <c r="EA35" s="976" t="n">
        <f aca="false">Посуточная!KQ35</f>
        <v>0</v>
      </c>
      <c r="EB35" s="976" t="n">
        <f aca="false">Посуточная!KR35</f>
        <v>0</v>
      </c>
      <c r="EC35" s="976" t="n">
        <f aca="false">Посуточная!KS35</f>
        <v>0</v>
      </c>
      <c r="ED35" s="976" t="n">
        <f aca="false">Посуточная!KT35</f>
        <v>0</v>
      </c>
      <c r="EE35" s="976" t="n">
        <f aca="false">Посуточная!KU35</f>
        <v>0</v>
      </c>
      <c r="EF35" s="976" t="n">
        <f aca="false">Посуточная!KV35</f>
        <v>0</v>
      </c>
      <c r="EG35" s="976" t="n">
        <f aca="false">Посуточная!KW35</f>
        <v>0</v>
      </c>
      <c r="EH35" s="1027" t="n">
        <f aca="false">SUBTOTAL(3, DT35:DZ35)</f>
        <v>0</v>
      </c>
      <c r="EI35" s="1028" t="n">
        <f aca="false">COUNTIF(EA35:EG35,"&lt;&gt;0")-COUNTIF(EA35:EG35,"")</f>
        <v>0</v>
      </c>
      <c r="EJ35" s="979"/>
      <c r="EK35" s="979"/>
      <c r="EL35" s="1030" t="n">
        <f aca="false">SUMIF(BR6:EK6,"итого гр.",BR35:EK35)</f>
        <v>0</v>
      </c>
      <c r="EM35" s="1028" t="n">
        <f aca="false">SUMIF(BR6:EK6,"итого фк.",BR35:EK35)</f>
        <v>0</v>
      </c>
      <c r="EN35" s="979"/>
      <c r="EO35" s="979"/>
      <c r="EP35" s="1031"/>
      <c r="EQ35" s="1032"/>
      <c r="ET35" s="1035"/>
      <c r="EU35" s="1036"/>
      <c r="EX35" s="1037"/>
      <c r="EY35" s="1038"/>
      <c r="FB35" s="1033"/>
      <c r="FC35" s="1034"/>
      <c r="FD35" s="1034"/>
      <c r="FE35" s="1034"/>
      <c r="FF35" s="1034"/>
      <c r="FG35" s="1034"/>
      <c r="FH35" s="1034"/>
      <c r="FI35" s="976" t="n">
        <f aca="false">Посуточная!NU35</f>
        <v>0</v>
      </c>
      <c r="FJ35" s="976" t="n">
        <f aca="false">Посуточная!NV35</f>
        <v>0</v>
      </c>
      <c r="FK35" s="976" t="n">
        <f aca="false">Посуточная!NW35</f>
        <v>0</v>
      </c>
      <c r="FL35" s="976" t="n">
        <f aca="false">Посуточная!NX35</f>
        <v>0</v>
      </c>
      <c r="FM35" s="976" t="n">
        <f aca="false">Посуточная!NY35</f>
        <v>0</v>
      </c>
      <c r="FN35" s="976" t="n">
        <f aca="false">Посуточная!NZ35</f>
        <v>0</v>
      </c>
      <c r="FO35" s="976" t="n">
        <f aca="false">Посуточная!OA35</f>
        <v>0</v>
      </c>
      <c r="FP35" s="1027" t="n">
        <f aca="false">COUNTIF(FB35:FH35,"&lt;&gt;0")-COUNTIF(FB35:FH35,"")</f>
        <v>0</v>
      </c>
      <c r="FQ35" s="1028" t="n">
        <f aca="false">COUNTIF(FI35:FO35,"&lt;&gt;0")-COUNTIF(FI35:FO35,"")</f>
        <v>0</v>
      </c>
      <c r="FR35" s="979"/>
      <c r="FS35" s="979"/>
      <c r="FT35" s="1001" t="n">
        <f aca="false">Посуточная!OO35</f>
        <v>0</v>
      </c>
      <c r="FU35" s="1002" t="n">
        <f aca="false">Посуточная!OP35</f>
        <v>0</v>
      </c>
      <c r="FV35" s="1002" t="n">
        <f aca="false">Посуточная!OQ35</f>
        <v>0</v>
      </c>
      <c r="FW35" s="1002" t="n">
        <f aca="false">Посуточная!OR35</f>
        <v>0</v>
      </c>
      <c r="FX35" s="1002" t="n">
        <f aca="false">Посуточная!OS35</f>
        <v>0</v>
      </c>
      <c r="FY35" s="1002" t="n">
        <f aca="false">Посуточная!OT35</f>
        <v>0</v>
      </c>
      <c r="FZ35" s="1003" t="n">
        <f aca="false">Посуточная!OU35</f>
        <v>0</v>
      </c>
      <c r="GA35" s="993" t="n">
        <f aca="false">Посуточная!PP35</f>
        <v>0</v>
      </c>
      <c r="GB35" s="993" t="n">
        <f aca="false">Посуточная!PQ35</f>
        <v>0</v>
      </c>
      <c r="GC35" s="993" t="n">
        <f aca="false">Посуточная!PR35</f>
        <v>0</v>
      </c>
      <c r="GD35" s="993" t="n">
        <f aca="false">Посуточная!PS35</f>
        <v>0</v>
      </c>
      <c r="GE35" s="993" t="n">
        <f aca="false">Посуточная!PT35</f>
        <v>0</v>
      </c>
      <c r="GF35" s="993" t="n">
        <f aca="false">Посуточная!PU35</f>
        <v>0</v>
      </c>
      <c r="GG35" s="993" t="n">
        <f aca="false">Посуточная!PV35</f>
        <v>0</v>
      </c>
      <c r="GH35" s="1027" t="n">
        <f aca="false">COUNTIF(FT35:FZ35,"&lt;&gt;0")-COUNTIF(FT35:FZ35,"")</f>
        <v>-7</v>
      </c>
      <c r="GI35" s="1028" t="n">
        <f aca="false">COUNTIF(GA35:GG35,"&lt;&gt;0")-COUNTIF(GA35:GG35,"")</f>
        <v>0</v>
      </c>
      <c r="GJ35" s="979"/>
      <c r="GK35" s="979"/>
      <c r="GL35" s="1039" t="n">
        <f aca="false">Посуточная!QH35</f>
        <v>0</v>
      </c>
      <c r="GM35" s="1040" t="n">
        <f aca="false">Посуточная!QI35</f>
        <v>0</v>
      </c>
      <c r="GN35" s="1040" t="n">
        <f aca="false">Посуточная!QJ35</f>
        <v>0</v>
      </c>
      <c r="GO35" s="1040" t="n">
        <f aca="false">Посуточная!QK35</f>
        <v>0</v>
      </c>
      <c r="GP35" s="1040" t="n">
        <f aca="false">Посуточная!QL35</f>
        <v>0</v>
      </c>
      <c r="GQ35" s="1040" t="n">
        <f aca="false">Посуточная!QM35</f>
        <v>0</v>
      </c>
      <c r="GR35" s="1040" t="n">
        <f aca="false">Посуточная!QN35</f>
        <v>0</v>
      </c>
      <c r="GS35" s="1006" t="n">
        <f aca="false">Посуточная!QV35</f>
        <v>0</v>
      </c>
      <c r="GT35" s="1006" t="n">
        <f aca="false">Посуточная!QW35</f>
        <v>0</v>
      </c>
      <c r="GU35" s="1006" t="n">
        <f aca="false">Посуточная!QX35</f>
        <v>0</v>
      </c>
      <c r="GV35" s="1006" t="n">
        <f aca="false">Посуточная!QY35</f>
        <v>0</v>
      </c>
      <c r="GW35" s="1006" t="n">
        <f aca="false">Посуточная!QZ35</f>
        <v>0</v>
      </c>
      <c r="GX35" s="1006" t="n">
        <f aca="false">Посуточная!RA35</f>
        <v>0</v>
      </c>
      <c r="GY35" s="1006" t="n">
        <f aca="false">Посуточная!RB35</f>
        <v>0</v>
      </c>
      <c r="GZ35" s="1027" t="n">
        <f aca="false">COUNTIF(GL35:GR35,"&lt;&gt;0")-COUNTIF(GL35:GR35,"")</f>
        <v>-7</v>
      </c>
      <c r="HA35" s="1028" t="n">
        <f aca="false">COUNTIF(GS35:GY35,"&lt;&gt;0")-COUNTIF(GS35:GY35,"")</f>
        <v>0</v>
      </c>
      <c r="HB35" s="979"/>
      <c r="HC35" s="979"/>
      <c r="HD35" s="1041" t="n">
        <f aca="false">Посуточная!RN35</f>
        <v>0</v>
      </c>
      <c r="HE35" s="1042" t="n">
        <f aca="false">Посуточная!RO35</f>
        <v>0</v>
      </c>
      <c r="HF35" s="1042" t="n">
        <f aca="false">Посуточная!RP35</f>
        <v>0</v>
      </c>
      <c r="HG35" s="1042" t="n">
        <f aca="false">Посуточная!RQ35</f>
        <v>0</v>
      </c>
      <c r="HH35" s="1042" t="n">
        <f aca="false">Посуточная!RR35</f>
        <v>0</v>
      </c>
      <c r="HI35" s="1042" t="n">
        <f aca="false">Посуточная!RS35</f>
        <v>0</v>
      </c>
      <c r="HJ35" s="1042" t="n">
        <f aca="false">Посуточная!RT35</f>
        <v>0</v>
      </c>
      <c r="HK35" s="993" t="n">
        <f aca="false">Посуточная!SB35</f>
        <v>0</v>
      </c>
      <c r="HL35" s="993" t="n">
        <f aca="false">Посуточная!SC35</f>
        <v>0</v>
      </c>
      <c r="HM35" s="993" t="n">
        <f aca="false">Посуточная!SD35</f>
        <v>0</v>
      </c>
      <c r="HN35" s="993" t="n">
        <f aca="false">Посуточная!SE35</f>
        <v>0</v>
      </c>
      <c r="HO35" s="993" t="n">
        <f aca="false">Посуточная!SF35</f>
        <v>0</v>
      </c>
      <c r="HP35" s="993" t="n">
        <f aca="false">Посуточная!SG35</f>
        <v>0</v>
      </c>
      <c r="HQ35" s="993" t="n">
        <f aca="false">Посуточная!SH35</f>
        <v>0</v>
      </c>
      <c r="HR35" s="1027" t="n">
        <f aca="false">COUNTIF(HD35:HJ35,"&lt;&gt;0")-COUNTIF(HD35:HJ35,"")</f>
        <v>-7</v>
      </c>
      <c r="HS35" s="1028" t="n">
        <f aca="false">COUNTIF(HK35:HQ35,"&lt;&gt;0")-COUNTIF(HK35:HQ35,"")</f>
        <v>0</v>
      </c>
      <c r="HT35" s="979"/>
      <c r="HU35" s="979"/>
      <c r="HV35" s="1030" t="n">
        <f aca="false">SUMIF(FB6:HU6,"итого гр.",FB35:HU35)</f>
        <v>0</v>
      </c>
      <c r="HW35" s="1028" t="n">
        <f aca="false">SUMIF(FB6:HU6,"итого фк.",FB35:HU35)</f>
        <v>0</v>
      </c>
      <c r="HX35" s="979"/>
      <c r="HY35" s="979"/>
      <c r="HZ35" s="1031"/>
      <c r="IA35" s="1032"/>
      <c r="IB35" s="979"/>
      <c r="IC35" s="979"/>
      <c r="ID35" s="1001" t="n">
        <f aca="false">Посуточная!SY35</f>
        <v>0</v>
      </c>
      <c r="IE35" s="1002" t="n">
        <f aca="false">Посуточная!SZ35</f>
        <v>0</v>
      </c>
      <c r="IF35" s="1002" t="n">
        <f aca="false">Посуточная!TA35</f>
        <v>0</v>
      </c>
      <c r="IG35" s="1002" t="n">
        <f aca="false">Посуточная!TB35</f>
        <v>0</v>
      </c>
      <c r="IH35" s="993" t="n">
        <f aca="false">Посуточная!TG35</f>
        <v>0</v>
      </c>
      <c r="II35" s="993" t="n">
        <f aca="false">Посуточная!TH35</f>
        <v>0</v>
      </c>
      <c r="IJ35" s="993" t="n">
        <f aca="false">Посуточная!TI35</f>
        <v>0</v>
      </c>
      <c r="IK35" s="993" t="n">
        <f aca="false">Посуточная!TJ35</f>
        <v>0</v>
      </c>
      <c r="IL35" s="1027"/>
      <c r="IM35" s="1028"/>
      <c r="IP35" s="1043"/>
      <c r="IQ35" s="1044"/>
      <c r="IT35" s="1043"/>
      <c r="IU35" s="1045"/>
      <c r="IV35" s="1046"/>
      <c r="IW35" s="1046"/>
      <c r="IX35" s="1045"/>
      <c r="IY35" s="1045"/>
      <c r="IZ35" s="1046"/>
      <c r="JA35" s="1046"/>
      <c r="JB35" s="1045"/>
      <c r="JC35" s="1045"/>
      <c r="JD35" s="1046"/>
      <c r="JE35" s="1046"/>
      <c r="JF35" s="1047" t="n">
        <f aca="false">SUMIF(IP6:JE6,"итого гр.",IP35:JE35)</f>
        <v>0</v>
      </c>
      <c r="JG35" s="1038" t="n">
        <f aca="false">SUMIF($IP$6:$JE$6,"итого фк.",IP35:JE35)</f>
        <v>0</v>
      </c>
      <c r="JH35" s="1018"/>
      <c r="JJ35" s="1037"/>
      <c r="JK35" s="1038"/>
      <c r="JN35" s="1037"/>
      <c r="JO35" s="1038"/>
      <c r="JR35" s="1043"/>
      <c r="JS35" s="1044"/>
      <c r="JV35" s="1037"/>
      <c r="JW35" s="1038"/>
      <c r="JZ35" s="1047"/>
      <c r="KA35" s="1047"/>
      <c r="KD35" s="1047"/>
      <c r="KE35" s="1047"/>
      <c r="KH35" s="1123"/>
      <c r="KI35" s="1021"/>
      <c r="KJ35" s="1025"/>
      <c r="KL35" s="1047"/>
      <c r="KM35" s="1047"/>
      <c r="KN35" s="1048"/>
      <c r="KO35" s="1123"/>
      <c r="KP35" s="1023"/>
      <c r="KQ35" s="1024"/>
      <c r="KT35" s="1025" t="n">
        <v>29</v>
      </c>
      <c r="KU35" s="924"/>
      <c r="KX35" s="921" t="n">
        <v>29</v>
      </c>
      <c r="KY35" s="924"/>
      <c r="LA35" s="1026" t="n">
        <f aca="false">JW93</f>
        <v>532.522</v>
      </c>
      <c r="LB35" s="1026"/>
      <c r="LC35" s="1026" t="n">
        <f aca="false">FA93</f>
        <v>418.549</v>
      </c>
      <c r="LG35" s="924" t="n">
        <f aca="false">IF(R35="",0,R35+LG32)</f>
        <v>0</v>
      </c>
      <c r="LH35" s="924" t="n">
        <f aca="false">IF(S35="",0,S35+LH32)</f>
        <v>0</v>
      </c>
      <c r="LI35" s="924" t="n">
        <f aca="false">IF(AJ35="",0,AJ35+LI32)</f>
        <v>0</v>
      </c>
      <c r="LJ35" s="924" t="n">
        <f aca="false">IF(AK35="",0,AK35+LJ32)</f>
        <v>0</v>
      </c>
      <c r="LK35" s="924" t="n">
        <f aca="false">IF(AV35="",0,AV35+LK32)</f>
        <v>0</v>
      </c>
      <c r="LL35" s="924" t="n">
        <f aca="false">IF(AW35="",0,AW35+LL32)</f>
        <v>0</v>
      </c>
      <c r="LM35" s="924" t="n">
        <f aca="false">IF(BH35="",0,BH35+LM32)</f>
        <v>0</v>
      </c>
      <c r="LN35" s="924" t="n">
        <f aca="false">IF(BI35="",0,BI35+LN32)</f>
        <v>0</v>
      </c>
      <c r="LO35" s="924" t="n">
        <f aca="false">IF(CB35="",0,CB35+LO32)</f>
        <v>0</v>
      </c>
      <c r="LP35" s="924" t="n">
        <f aca="false">IF(CC35="",0,CC35+LP32)</f>
        <v>0</v>
      </c>
      <c r="LQ35" s="924" t="n">
        <f aca="false">IF(CN35="",0,CN35+LQ32)</f>
        <v>0</v>
      </c>
      <c r="LR35" s="924" t="n">
        <f aca="false">IF(CO35="",0,CO35+LR32)</f>
        <v>0</v>
      </c>
      <c r="LS35" s="924" t="n">
        <f aca="false">IF(DR35="",0,DR35+LS32)</f>
        <v>0</v>
      </c>
      <c r="LT35" s="924" t="n">
        <f aca="false">IF(DS35="",0,DS35+LT32)</f>
        <v>0</v>
      </c>
      <c r="LU35" s="924" t="n">
        <f aca="false">IF(DF35="",0,DF35+LU32)</f>
        <v>0</v>
      </c>
      <c r="LV35" s="924" t="n">
        <f aca="false">IF(DG35="",0,DG35+LV32)</f>
        <v>0</v>
      </c>
      <c r="LW35" s="924" t="n">
        <f aca="false">IF(HT35="",0,HT35+LW32)</f>
        <v>0</v>
      </c>
      <c r="LX35" s="924" t="n">
        <f aca="false">IF(HU35="",0,HU35+LX32)</f>
        <v>0</v>
      </c>
      <c r="LY35" s="924" t="n">
        <f aca="false">IF(JN35="",0,JN35)</f>
        <v>0</v>
      </c>
      <c r="LZ35" s="924" t="n">
        <f aca="false">IF(JO35="",0,JO35)</f>
        <v>0</v>
      </c>
      <c r="MA35" s="924" t="n">
        <f aca="false">IF(EV35="",0,EV35+MA32)</f>
        <v>0</v>
      </c>
      <c r="MB35" s="924" t="n">
        <f aca="false">IF(EW35="",0,EW35+MB32)</f>
        <v>0</v>
      </c>
      <c r="MC35" s="924" t="n">
        <f aca="false">IF(JJ35="",0,JJ35+MC32)</f>
        <v>0</v>
      </c>
      <c r="MD35" s="924" t="n">
        <f aca="false">IF(JK35="",0,JK35+MD32)</f>
        <v>0</v>
      </c>
      <c r="ME35" s="924" t="n">
        <f aca="false">IF(KO35="",0,KO35+ME32)</f>
        <v>0</v>
      </c>
      <c r="MF35" s="924" t="n">
        <f aca="false">IF(KP35="",0,KP35+MF32)</f>
        <v>0</v>
      </c>
      <c r="MG35" s="924" t="n">
        <f aca="false">IFERROR(ME35/$A33,0)</f>
        <v>0</v>
      </c>
      <c r="MH35" s="924" t="n">
        <f aca="false">IFERROR(MF35/$A33,0)</f>
        <v>0</v>
      </c>
      <c r="MI35" s="924" t="n">
        <f aca="false">IF(JT35="",0,JT35+MI32)</f>
        <v>0</v>
      </c>
      <c r="MJ35" s="924" t="n">
        <f aca="false">IF(JU35="",0,JU35+MJ32)</f>
        <v>0</v>
      </c>
      <c r="MK35" s="924" t="n">
        <f aca="false">IF(LG35&gt;0,0,P35+MK32)</f>
        <v>-63</v>
      </c>
      <c r="ML35" s="924" t="n">
        <f aca="false">IF(LH35&gt;0,0,Q35+ML32)</f>
        <v>0</v>
      </c>
      <c r="MM35" s="924" t="n">
        <f aca="false">IF(LI35&gt;0,0,AH35+MM32)</f>
        <v>-70</v>
      </c>
      <c r="MN35" s="924" t="n">
        <f aca="false">IF(LJ35&gt;0,0,AI35+MN32)</f>
        <v>0</v>
      </c>
      <c r="MO35" s="924" t="n">
        <f aca="false">IF(LK35&gt;0,0,AT35+MO32)</f>
        <v>-40</v>
      </c>
      <c r="MP35" s="924" t="n">
        <f aca="false">IF(LL35&gt;0,0,AU35+MP32)</f>
        <v>0</v>
      </c>
      <c r="MQ35" s="924" t="n">
        <f aca="false">IF(LM35&gt;0,0,BF35+MQ32)</f>
        <v>-36</v>
      </c>
      <c r="MR35" s="924" t="n">
        <f aca="false">IF(LN35&gt;0,0,BG35+MR32)</f>
        <v>0</v>
      </c>
      <c r="MS35" s="924" t="n">
        <f aca="false">IF(LO35&gt;0,0,BZ35+MS32)</f>
        <v>-36</v>
      </c>
      <c r="MT35" s="924" t="n">
        <f aca="false">IF(LP35&gt;0,0,CA35+MT32)</f>
        <v>0</v>
      </c>
      <c r="MU35" s="924" t="n">
        <f aca="false">IF(LQ35&gt;0,0,CL35+MU32)</f>
        <v>-36</v>
      </c>
      <c r="MV35" s="924" t="n">
        <f aca="false">IF(LR35&gt;0,0,CM35+MV32)</f>
        <v>0</v>
      </c>
      <c r="MW35" s="924" t="n">
        <f aca="false">IF(LS35&gt;0,0,DP35+MW32)</f>
        <v>-40</v>
      </c>
      <c r="MX35" s="924" t="n">
        <f aca="false">IF(LT35&gt;0,0,DQ35+MX32)</f>
        <v>0</v>
      </c>
      <c r="MY35" s="924" t="n">
        <f aca="false">IF(LU35&gt;0,0,DD35+MY32)</f>
        <v>-63</v>
      </c>
      <c r="MZ35" s="924" t="n">
        <f aca="false">IFERROR(IF(LV35&gt;0,0,DE35+MZ32),0)</f>
        <v>1</v>
      </c>
      <c r="NA35" s="924" t="n">
        <f aca="false">IF(LW35&gt;0,0,HR35+NA32)</f>
        <v>-56</v>
      </c>
      <c r="NB35" s="924" t="n">
        <f aca="false">IFERROR(IF(LX35&gt;0,0,HS35+NB32),0)</f>
        <v>1</v>
      </c>
      <c r="NC35" s="924"/>
      <c r="ND35" s="924"/>
      <c r="NE35" s="924"/>
    </row>
    <row r="36" customFormat="false" ht="15" hidden="false" customHeight="false" outlineLevel="0" collapsed="false">
      <c r="A36" s="1092"/>
      <c r="B36" s="1049" t="n">
        <f aca="false">Посуточная!J36</f>
        <v>0</v>
      </c>
      <c r="C36" s="1050" t="n">
        <f aca="false">Посуточная!K36</f>
        <v>0</v>
      </c>
      <c r="D36" s="1050" t="n">
        <f aca="false">Посуточная!L36</f>
        <v>0</v>
      </c>
      <c r="E36" s="1050" t="n">
        <f aca="false">Посуточная!M36</f>
        <v>0</v>
      </c>
      <c r="F36" s="1050" t="n">
        <f aca="false">Посуточная!N36</f>
        <v>0</v>
      </c>
      <c r="G36" s="1050" t="n">
        <f aca="false">Посуточная!O36</f>
        <v>0</v>
      </c>
      <c r="H36" s="1050" t="n">
        <f aca="false">Посуточная!P36</f>
        <v>0</v>
      </c>
      <c r="I36" s="1051" t="n">
        <f aca="false">Посуточная!AA36</f>
        <v>0</v>
      </c>
      <c r="J36" s="1051" t="n">
        <f aca="false">Посуточная!AB36</f>
        <v>0</v>
      </c>
      <c r="K36" s="1051" t="n">
        <f aca="false">Посуточная!AC36</f>
        <v>0</v>
      </c>
      <c r="L36" s="1051" t="n">
        <f aca="false">Посуточная!AD36</f>
        <v>0</v>
      </c>
      <c r="M36" s="1051" t="n">
        <f aca="false">Посуточная!AE36</f>
        <v>0</v>
      </c>
      <c r="N36" s="1051" t="n">
        <f aca="false">Посуточная!AF36</f>
        <v>0</v>
      </c>
      <c r="O36" s="1051" t="n">
        <f aca="false">Посуточная!AG36</f>
        <v>0</v>
      </c>
      <c r="P36" s="1052" t="n">
        <f aca="false">SUBTOTAL(9, B36:H36)</f>
        <v>0</v>
      </c>
      <c r="Q36" s="1053" t="n">
        <f aca="false">SUBTOTAL(9, I36:O36)</f>
        <v>0</v>
      </c>
      <c r="R36" s="979" t="n">
        <f aca="false">SUM(P36,R33)</f>
        <v>0</v>
      </c>
      <c r="S36" s="979" t="n">
        <f aca="false">SUM(Q36,S33)</f>
        <v>0</v>
      </c>
      <c r="T36" s="1054" t="n">
        <f aca="false">Посуточная!AS36</f>
        <v>0</v>
      </c>
      <c r="U36" s="1050" t="n">
        <f aca="false">Посуточная!AT36</f>
        <v>0</v>
      </c>
      <c r="V36" s="1050" t="n">
        <f aca="false">Посуточная!AU36</f>
        <v>0</v>
      </c>
      <c r="W36" s="1050" t="n">
        <f aca="false">Посуточная!AV36</f>
        <v>0</v>
      </c>
      <c r="X36" s="1050" t="n">
        <f aca="false">Посуточная!AW36</f>
        <v>0</v>
      </c>
      <c r="Y36" s="1050" t="n">
        <f aca="false">Посуточная!AX36</f>
        <v>0</v>
      </c>
      <c r="Z36" s="1050" t="n">
        <f aca="false">Посуточная!AY36</f>
        <v>0</v>
      </c>
      <c r="AA36" s="1051" t="n">
        <f aca="false">Посуточная!BG36</f>
        <v>0</v>
      </c>
      <c r="AB36" s="1051" t="n">
        <f aca="false">Посуточная!BH36</f>
        <v>0</v>
      </c>
      <c r="AC36" s="1051" t="n">
        <f aca="false">Посуточная!BI36</f>
        <v>0</v>
      </c>
      <c r="AD36" s="1051" t="n">
        <f aca="false">Посуточная!BJ36</f>
        <v>0</v>
      </c>
      <c r="AE36" s="1051" t="n">
        <f aca="false">Посуточная!BK36</f>
        <v>0</v>
      </c>
      <c r="AF36" s="1051" t="n">
        <f aca="false">Посуточная!BL36</f>
        <v>0</v>
      </c>
      <c r="AG36" s="1051" t="n">
        <f aca="false">Посуточная!BM36</f>
        <v>0</v>
      </c>
      <c r="AH36" s="1052" t="n">
        <f aca="false">SUBTOTAL(9, T36:Z36)</f>
        <v>0</v>
      </c>
      <c r="AI36" s="1053" t="n">
        <f aca="false">SUBTOTAL(9, AA36:AG36)</f>
        <v>0</v>
      </c>
      <c r="AJ36" s="979" t="n">
        <f aca="false">SUM(AH36,AJ33)</f>
        <v>0</v>
      </c>
      <c r="AK36" s="979" t="n">
        <f aca="false">SUM(AI36,AK33)</f>
        <v>0</v>
      </c>
      <c r="AL36" s="1054" t="n">
        <f aca="false">Посуточная!BV36</f>
        <v>0</v>
      </c>
      <c r="AM36" s="1050" t="n">
        <f aca="false">Посуточная!BW36</f>
        <v>0</v>
      </c>
      <c r="AN36" s="1050" t="n">
        <f aca="false">Посуточная!BX36</f>
        <v>0</v>
      </c>
      <c r="AO36" s="1050" t="n">
        <f aca="false">Посуточная!BY36</f>
        <v>0</v>
      </c>
      <c r="AP36" s="1051" t="n">
        <f aca="false">Посуточная!CD36</f>
        <v>0</v>
      </c>
      <c r="AQ36" s="1051" t="n">
        <f aca="false">Посуточная!CE36</f>
        <v>0</v>
      </c>
      <c r="AR36" s="1051" t="n">
        <f aca="false">Посуточная!CF36</f>
        <v>0</v>
      </c>
      <c r="AS36" s="1051" t="n">
        <f aca="false">Посуточная!CG36</f>
        <v>0</v>
      </c>
      <c r="AT36" s="1052" t="n">
        <f aca="false">SUBTOTAL(9, AL36:AO36)</f>
        <v>0</v>
      </c>
      <c r="AU36" s="1053" t="n">
        <f aca="false">SUBTOTAL(9, AP36:AS36)</f>
        <v>0</v>
      </c>
      <c r="AV36" s="979" t="n">
        <f aca="false">SUM(AT36,AV33)</f>
        <v>0</v>
      </c>
      <c r="AW36" s="979" t="n">
        <f aca="false">SUM(AU36,AW33)</f>
        <v>0</v>
      </c>
      <c r="AX36" s="1054" t="n">
        <f aca="false">Посуточная!CP36</f>
        <v>0</v>
      </c>
      <c r="AY36" s="1050" t="n">
        <f aca="false">Посуточная!CQ36</f>
        <v>0</v>
      </c>
      <c r="AZ36" s="1050" t="n">
        <f aca="false">Посуточная!CR36</f>
        <v>0</v>
      </c>
      <c r="BA36" s="1050" t="n">
        <f aca="false">Посуточная!CS36</f>
        <v>0</v>
      </c>
      <c r="BB36" s="1051" t="n">
        <f aca="false">Посуточная!CX36</f>
        <v>0</v>
      </c>
      <c r="BC36" s="1051" t="n">
        <f aca="false">Посуточная!CY36</f>
        <v>0</v>
      </c>
      <c r="BD36" s="1051" t="n">
        <f aca="false">Посуточная!CZ36</f>
        <v>0</v>
      </c>
      <c r="BE36" s="1051" t="n">
        <f aca="false">Посуточная!DA36</f>
        <v>0</v>
      </c>
      <c r="BF36" s="1052" t="n">
        <f aca="false">SUBTOTAL(9, AX36:BA36)</f>
        <v>0</v>
      </c>
      <c r="BG36" s="1053" t="n">
        <f aca="false">SUBTOTAL(9, BB36:BE36)</f>
        <v>0</v>
      </c>
      <c r="BH36" s="979" t="n">
        <f aca="false">SUM(BF36,BH33)</f>
        <v>0</v>
      </c>
      <c r="BI36" s="979" t="n">
        <f aca="false">SUM(BG36,BI33)</f>
        <v>0</v>
      </c>
      <c r="BJ36" s="1056" t="n">
        <f aca="false">SUMIF(B6:BI6,"итого гр.",B36:BI36)</f>
        <v>0</v>
      </c>
      <c r="BK36" s="1053" t="n">
        <f aca="false">SUMIF(B6:BI6,"итого фк.",B36:BI36)</f>
        <v>0</v>
      </c>
      <c r="BL36" s="979" t="n">
        <f aca="false">SUM(BJ36,BL33)</f>
        <v>0</v>
      </c>
      <c r="BM36" s="1067" t="n">
        <f aca="false">SUM(BK36,BM33)</f>
        <v>0</v>
      </c>
      <c r="BN36" s="1057" t="n">
        <f aca="false">BL36</f>
        <v>0</v>
      </c>
      <c r="BO36" s="1058" t="n">
        <f aca="false">BM36</f>
        <v>0</v>
      </c>
      <c r="BP36" s="979"/>
      <c r="BQ36" s="979"/>
      <c r="BR36" s="1059" t="n">
        <f aca="false">Посуточная!DR36</f>
        <v>0</v>
      </c>
      <c r="BS36" s="1060" t="n">
        <f aca="false">Посуточная!DS36</f>
        <v>0</v>
      </c>
      <c r="BT36" s="1060" t="n">
        <f aca="false">Посуточная!DT36</f>
        <v>0</v>
      </c>
      <c r="BU36" s="1060" t="n">
        <f aca="false">Посуточная!DU36</f>
        <v>0</v>
      </c>
      <c r="BV36" s="1051" t="n">
        <f aca="false">Посуточная!DZ36</f>
        <v>0</v>
      </c>
      <c r="BW36" s="1051" t="n">
        <f aca="false">Посуточная!EA36</f>
        <v>0</v>
      </c>
      <c r="BX36" s="1051" t="n">
        <f aca="false">Посуточная!EB36</f>
        <v>0</v>
      </c>
      <c r="BY36" s="1051" t="n">
        <f aca="false">Посуточная!EC36</f>
        <v>0</v>
      </c>
      <c r="BZ36" s="1027" t="n">
        <f aca="false">SUBTOTAL(9, BR36:BU36)</f>
        <v>0</v>
      </c>
      <c r="CA36" s="1053" t="n">
        <f aca="false">SUBTOTAL(9, BV36:BY36)</f>
        <v>0</v>
      </c>
      <c r="CB36" s="979" t="n">
        <f aca="false">SUM(BZ36,CB33)</f>
        <v>0</v>
      </c>
      <c r="CC36" s="979" t="n">
        <f aca="false">SUM(CA36,CC33)</f>
        <v>0</v>
      </c>
      <c r="CD36" s="1059" t="n">
        <f aca="false">Посуточная!EO36</f>
        <v>0</v>
      </c>
      <c r="CE36" s="1060" t="n">
        <f aca="false">Посуточная!EP36</f>
        <v>0</v>
      </c>
      <c r="CF36" s="1060" t="n">
        <f aca="false">Посуточная!EQ36</f>
        <v>0</v>
      </c>
      <c r="CG36" s="1060" t="n">
        <f aca="false">Посуточная!ER36</f>
        <v>0</v>
      </c>
      <c r="CH36" s="1051" t="n">
        <f aca="false">Посуточная!EZ36</f>
        <v>0</v>
      </c>
      <c r="CI36" s="1051" t="n">
        <f aca="false">Посуточная!FA36</f>
        <v>0</v>
      </c>
      <c r="CJ36" s="1051" t="n">
        <f aca="false">Посуточная!FB36</f>
        <v>0</v>
      </c>
      <c r="CK36" s="1051" t="n">
        <f aca="false">Посуточная!FC36</f>
        <v>0</v>
      </c>
      <c r="CL36" s="1052" t="n">
        <f aca="false">SUBTOTAL(9, CD36:CG36)</f>
        <v>0</v>
      </c>
      <c r="CM36" s="1053" t="n">
        <f aca="false">SUBTOTAL(9, CH36:CK36)</f>
        <v>0</v>
      </c>
      <c r="CN36" s="979" t="n">
        <f aca="false">SUM(CL36,CN33)</f>
        <v>0</v>
      </c>
      <c r="CO36" s="979" t="n">
        <f aca="false">SUM(CM36,CO33)</f>
        <v>0</v>
      </c>
      <c r="CP36" s="1054" t="n">
        <f aca="false">Посуточная!GN36</f>
        <v>0</v>
      </c>
      <c r="CQ36" s="1050" t="n">
        <f aca="false">Посуточная!GO36</f>
        <v>0</v>
      </c>
      <c r="CR36" s="1050" t="n">
        <f aca="false">Посуточная!GP36</f>
        <v>0</v>
      </c>
      <c r="CS36" s="1050" t="n">
        <f aca="false">Посуточная!GQ36</f>
        <v>0</v>
      </c>
      <c r="CT36" s="1050" t="n">
        <f aca="false">Посуточная!GR36</f>
        <v>0</v>
      </c>
      <c r="CU36" s="1050" t="n">
        <f aca="false">Посуточная!GS36</f>
        <v>0</v>
      </c>
      <c r="CV36" s="1050" t="n">
        <f aca="false">Посуточная!GT36</f>
        <v>0</v>
      </c>
      <c r="CW36" s="1051" t="n">
        <f aca="false">Посуточная!HP36</f>
        <v>0</v>
      </c>
      <c r="CX36" s="1051" t="n">
        <f aca="false">Посуточная!HQ36</f>
        <v>0</v>
      </c>
      <c r="CY36" s="1051" t="n">
        <f aca="false">Посуточная!HR36</f>
        <v>0</v>
      </c>
      <c r="CZ36" s="1051" t="n">
        <f aca="false">Посуточная!HS36</f>
        <v>0</v>
      </c>
      <c r="DA36" s="1051" t="n">
        <f aca="false">Посуточная!HT36</f>
        <v>0</v>
      </c>
      <c r="DB36" s="1051" t="n">
        <f aca="false">Посуточная!HU36</f>
        <v>0</v>
      </c>
      <c r="DC36" s="1051" t="n">
        <f aca="false">Посуточная!HV36</f>
        <v>0</v>
      </c>
      <c r="DD36" s="1052" t="n">
        <f aca="false">SUBTOTAL(9, CP36:CV36)</f>
        <v>0</v>
      </c>
      <c r="DE36" s="1053" t="n">
        <f aca="false">SUBTOTAL(9, CW36:DC36)</f>
        <v>0</v>
      </c>
      <c r="DF36" s="979" t="n">
        <f aca="false">SUM(DD36,DF33)</f>
        <v>0</v>
      </c>
      <c r="DG36" s="979" t="n">
        <f aca="false">SUM(DE36,DG33)</f>
        <v>15</v>
      </c>
      <c r="DH36" s="1061" t="n">
        <f aca="false">Посуточная!IE36</f>
        <v>0</v>
      </c>
      <c r="DI36" s="1062" t="n">
        <f aca="false">Посуточная!IF36</f>
        <v>0</v>
      </c>
      <c r="DJ36" s="1062" t="n">
        <f aca="false">Посуточная!IG36</f>
        <v>0</v>
      </c>
      <c r="DK36" s="1060" t="n">
        <f aca="false">Посуточная!IH36</f>
        <v>0</v>
      </c>
      <c r="DL36" s="1051" t="n">
        <f aca="false">Посуточная!IM36</f>
        <v>0</v>
      </c>
      <c r="DM36" s="1063" t="n">
        <f aca="false">Посуточная!IN36</f>
        <v>0</v>
      </c>
      <c r="DN36" s="976" t="n">
        <f aca="false">Посуточная!IO36</f>
        <v>0</v>
      </c>
      <c r="DO36" s="1063" t="n">
        <f aca="false">Посуточная!IP36</f>
        <v>0</v>
      </c>
      <c r="DP36" s="1055" t="n">
        <f aca="false">SUBTOTAL(9, DH36:DK36)</f>
        <v>0</v>
      </c>
      <c r="DQ36" s="1053" t="n">
        <f aca="false">SUBTOTAL(9, DL36:DO36)</f>
        <v>0</v>
      </c>
      <c r="DR36" s="921" t="n">
        <f aca="false">SUM(DP36,DR33)</f>
        <v>0</v>
      </c>
      <c r="DS36" s="921" t="n">
        <f aca="false">SUM(DQ36,DS33)</f>
        <v>0</v>
      </c>
      <c r="DT36" s="1065"/>
      <c r="DU36" s="1066"/>
      <c r="DV36" s="1066"/>
      <c r="DW36" s="1066"/>
      <c r="DX36" s="1066"/>
      <c r="DY36" s="1066"/>
      <c r="DZ36" s="1066"/>
      <c r="EA36" s="1051" t="n">
        <f aca="false">Посуточная!KQ36</f>
        <v>0</v>
      </c>
      <c r="EB36" s="1051" t="n">
        <f aca="false">Посуточная!KR36</f>
        <v>0</v>
      </c>
      <c r="EC36" s="1051" t="n">
        <f aca="false">Посуточная!KS36</f>
        <v>0</v>
      </c>
      <c r="ED36" s="1051" t="n">
        <f aca="false">Посуточная!KT36</f>
        <v>0</v>
      </c>
      <c r="EE36" s="1051" t="n">
        <f aca="false">Посуточная!KU36</f>
        <v>0</v>
      </c>
      <c r="EF36" s="1051" t="n">
        <f aca="false">Посуточная!KV36</f>
        <v>0</v>
      </c>
      <c r="EG36" s="1051" t="n">
        <f aca="false">Посуточная!KW36</f>
        <v>0</v>
      </c>
      <c r="EH36" s="1052" t="n">
        <f aca="false">SUBTOTAL(9, DT36:DZ36)</f>
        <v>0</v>
      </c>
      <c r="EI36" s="1124" t="n">
        <f aca="false">SUBTOTAL(9, EA36:EG36)</f>
        <v>0</v>
      </c>
      <c r="EJ36" s="979" t="n">
        <f aca="false">SUM(EH36,EJ33)</f>
        <v>0</v>
      </c>
      <c r="EK36" s="1067" t="n">
        <f aca="false">SUM(EI36,EK33)</f>
        <v>28.865</v>
      </c>
      <c r="EL36" s="1056" t="n">
        <f aca="false">SUMIF(BR6:EK6,"итого гр.",BR36:EK36)</f>
        <v>0</v>
      </c>
      <c r="EM36" s="1053" t="n">
        <f aca="false">SUMIF(BR6:EK6,"итого фк.",BR36:EK36)</f>
        <v>0</v>
      </c>
      <c r="EN36" s="979" t="n">
        <f aca="false">SUM(EL36,EN33)</f>
        <v>0</v>
      </c>
      <c r="EO36" s="979" t="n">
        <f aca="false">SUM(EM36,EO33)</f>
        <v>43.865</v>
      </c>
      <c r="EP36" s="1057" t="n">
        <f aca="false">EN36</f>
        <v>0</v>
      </c>
      <c r="EQ36" s="1058" t="n">
        <f aca="false">EO36</f>
        <v>43.865</v>
      </c>
      <c r="ES36" s="1068"/>
      <c r="ET36" s="1069" t="n">
        <v>254.5</v>
      </c>
      <c r="EU36" s="1070"/>
      <c r="EV36" s="921" t="n">
        <f aca="false">ET36</f>
        <v>254.5</v>
      </c>
      <c r="EW36" s="921" t="n">
        <f aca="false">EU36</f>
        <v>0</v>
      </c>
      <c r="EX36" s="1071" t="n">
        <f aca="false">SUM(BJ36,EL36,ET36)</f>
        <v>254.5</v>
      </c>
      <c r="EY36" s="1072" t="n">
        <f aca="false">SUM(BK36,EM36,EU36)</f>
        <v>0</v>
      </c>
      <c r="EZ36" s="921" t="n">
        <f aca="false">SUM(BL36,EN36,EV36)</f>
        <v>254.5</v>
      </c>
      <c r="FA36" s="921" t="n">
        <f aca="false">SUM(BM36,EO36,EW36)</f>
        <v>43.865</v>
      </c>
      <c r="FB36" s="1065"/>
      <c r="FC36" s="1066"/>
      <c r="FD36" s="1066"/>
      <c r="FE36" s="1066"/>
      <c r="FF36" s="1066"/>
      <c r="FG36" s="1066"/>
      <c r="FH36" s="1066"/>
      <c r="FI36" s="1051" t="n">
        <f aca="false">Посуточная!NU36</f>
        <v>0</v>
      </c>
      <c r="FJ36" s="1051" t="n">
        <f aca="false">Посуточная!NV36</f>
        <v>0</v>
      </c>
      <c r="FK36" s="1051" t="n">
        <f aca="false">Посуточная!NW36</f>
        <v>0</v>
      </c>
      <c r="FL36" s="1051" t="n">
        <f aca="false">Посуточная!NX36</f>
        <v>0</v>
      </c>
      <c r="FM36" s="1051" t="n">
        <f aca="false">Посуточная!NY36</f>
        <v>0</v>
      </c>
      <c r="FN36" s="1051" t="n">
        <f aca="false">Посуточная!NZ36</f>
        <v>0</v>
      </c>
      <c r="FO36" s="1051" t="n">
        <f aca="false">Посуточная!OA36</f>
        <v>0</v>
      </c>
      <c r="FP36" s="1052" t="n">
        <f aca="false">SUBTOTAL(9, FB36:FH36)</f>
        <v>0</v>
      </c>
      <c r="FQ36" s="1053" t="n">
        <f aca="false">SUBTOTAL(9, FI36:FO36)</f>
        <v>0</v>
      </c>
      <c r="FR36" s="979" t="n">
        <f aca="false">SUM(FP36,FR33)</f>
        <v>77.2</v>
      </c>
      <c r="FS36" s="979" t="n">
        <f aca="false">SUM(FQ36,FS33)</f>
        <v>8.888</v>
      </c>
      <c r="FT36" s="1073" t="n">
        <f aca="false">Посуточная!OO36</f>
        <v>0</v>
      </c>
      <c r="FU36" s="1074" t="n">
        <f aca="false">Посуточная!OP36</f>
        <v>0</v>
      </c>
      <c r="FV36" s="1074" t="n">
        <f aca="false">Посуточная!OQ36</f>
        <v>0</v>
      </c>
      <c r="FW36" s="1074" t="n">
        <f aca="false">Посуточная!OR36</f>
        <v>0</v>
      </c>
      <c r="FX36" s="1074" t="n">
        <f aca="false">Посуточная!OS36</f>
        <v>0</v>
      </c>
      <c r="FY36" s="1074" t="n">
        <f aca="false">Посуточная!OT36</f>
        <v>0</v>
      </c>
      <c r="FZ36" s="1075" t="n">
        <f aca="false">Посуточная!OU36</f>
        <v>0</v>
      </c>
      <c r="GA36" s="1063" t="n">
        <f aca="false">Посуточная!PP36</f>
        <v>0</v>
      </c>
      <c r="GB36" s="1063" t="n">
        <f aca="false">Посуточная!PQ36</f>
        <v>0</v>
      </c>
      <c r="GC36" s="1063" t="n">
        <f aca="false">Посуточная!PR36</f>
        <v>0</v>
      </c>
      <c r="GD36" s="1063" t="n">
        <f aca="false">Посуточная!PS36</f>
        <v>0</v>
      </c>
      <c r="GE36" s="1063" t="n">
        <f aca="false">Посуточная!PT36</f>
        <v>0</v>
      </c>
      <c r="GF36" s="1063" t="n">
        <f aca="false">Посуточная!PU36</f>
        <v>0</v>
      </c>
      <c r="GG36" s="1063" t="n">
        <f aca="false">Посуточная!PV36</f>
        <v>0</v>
      </c>
      <c r="GH36" s="1052" t="n">
        <f aca="false">SUBTOTAL(9, FT36:FZ36)</f>
        <v>0</v>
      </c>
      <c r="GI36" s="1053" t="n">
        <f aca="false">SUBTOTAL(9, GA36:GG36)</f>
        <v>0</v>
      </c>
      <c r="GJ36" s="979" t="n">
        <f aca="false">SUM(GH36,GJ33)</f>
        <v>0</v>
      </c>
      <c r="GK36" s="979" t="n">
        <f aca="false">SUM(GI36,GK33)</f>
        <v>0</v>
      </c>
      <c r="GL36" s="1076" t="n">
        <f aca="false">Посуточная!QH36</f>
        <v>0</v>
      </c>
      <c r="GM36" s="1077" t="n">
        <f aca="false">Посуточная!QI36</f>
        <v>0</v>
      </c>
      <c r="GN36" s="1077" t="n">
        <f aca="false">Посуточная!QJ36</f>
        <v>0</v>
      </c>
      <c r="GO36" s="1077" t="n">
        <f aca="false">Посуточная!QK36</f>
        <v>0</v>
      </c>
      <c r="GP36" s="1077" t="n">
        <f aca="false">Посуточная!QL36</f>
        <v>0</v>
      </c>
      <c r="GQ36" s="1077" t="n">
        <f aca="false">Посуточная!QM36</f>
        <v>0</v>
      </c>
      <c r="GR36" s="1077" t="n">
        <f aca="false">Посуточная!QN36</f>
        <v>0</v>
      </c>
      <c r="GS36" s="1078" t="n">
        <f aca="false">Посуточная!QV36</f>
        <v>0</v>
      </c>
      <c r="GT36" s="1078" t="n">
        <f aca="false">Посуточная!QW36</f>
        <v>0</v>
      </c>
      <c r="GU36" s="1078" t="n">
        <f aca="false">Посуточная!QX36</f>
        <v>0</v>
      </c>
      <c r="GV36" s="1078" t="n">
        <f aca="false">Посуточная!QY36</f>
        <v>0</v>
      </c>
      <c r="GW36" s="1078" t="n">
        <f aca="false">Посуточная!QZ36</f>
        <v>0</v>
      </c>
      <c r="GX36" s="1078" t="n">
        <f aca="false">Посуточная!RA36</f>
        <v>0</v>
      </c>
      <c r="GY36" s="1078" t="n">
        <f aca="false">Посуточная!RB36</f>
        <v>0</v>
      </c>
      <c r="GZ36" s="1052" t="n">
        <f aca="false">SUBTOTAL(9, GL36:GR36)</f>
        <v>0</v>
      </c>
      <c r="HA36" s="1053" t="n">
        <f aca="false">SUBTOTAL(9, GS36:GY36)</f>
        <v>0</v>
      </c>
      <c r="HB36" s="979" t="n">
        <f aca="false">SUM(GZ36,HB33)</f>
        <v>0</v>
      </c>
      <c r="HC36" s="979" t="n">
        <f aca="false">SUM(HA36,HC33)</f>
        <v>0</v>
      </c>
      <c r="HD36" s="1079" t="n">
        <f aca="false">Посуточная!RN36</f>
        <v>0</v>
      </c>
      <c r="HE36" s="1080" t="n">
        <f aca="false">Посуточная!RO36</f>
        <v>0</v>
      </c>
      <c r="HF36" s="1080" t="n">
        <f aca="false">Посуточная!RP36</f>
        <v>0</v>
      </c>
      <c r="HG36" s="1080" t="n">
        <f aca="false">Посуточная!RQ36</f>
        <v>0</v>
      </c>
      <c r="HH36" s="1080" t="n">
        <f aca="false">Посуточная!RR36</f>
        <v>0</v>
      </c>
      <c r="HI36" s="1080" t="n">
        <f aca="false">Посуточная!RS36</f>
        <v>0</v>
      </c>
      <c r="HJ36" s="1080" t="n">
        <f aca="false">Посуточная!RT36</f>
        <v>0</v>
      </c>
      <c r="HK36" s="1063" t="n">
        <f aca="false">Посуточная!SB36</f>
        <v>0</v>
      </c>
      <c r="HL36" s="1063" t="n">
        <f aca="false">Посуточная!SC36</f>
        <v>0</v>
      </c>
      <c r="HM36" s="1063" t="n">
        <f aca="false">Посуточная!SD36</f>
        <v>0</v>
      </c>
      <c r="HN36" s="1063" t="n">
        <f aca="false">Посуточная!SE36</f>
        <v>0</v>
      </c>
      <c r="HO36" s="1063" t="n">
        <f aca="false">Посуточная!SF36</f>
        <v>0</v>
      </c>
      <c r="HP36" s="1063" t="n">
        <f aca="false">Посуточная!SG36</f>
        <v>0</v>
      </c>
      <c r="HQ36" s="1063" t="n">
        <f aca="false">Посуточная!SH36</f>
        <v>0</v>
      </c>
      <c r="HR36" s="1052" t="n">
        <f aca="false">SUBTOTAL(9, HD36:HJ36)</f>
        <v>0</v>
      </c>
      <c r="HS36" s="1053" t="n">
        <f aca="false">SUBTOTAL(9, HK36:HQ36)</f>
        <v>0</v>
      </c>
      <c r="HT36" s="979" t="n">
        <f aca="false">SUM(HR36,HT33)</f>
        <v>0</v>
      </c>
      <c r="HU36" s="979" t="n">
        <f aca="false">SUM(HS36,HU33)</f>
        <v>28.865</v>
      </c>
      <c r="HV36" s="1056" t="n">
        <f aca="false">SUMIF(FB6:HU6,"итого гр.",FB36:HU36)</f>
        <v>0</v>
      </c>
      <c r="HW36" s="1053" t="n">
        <f aca="false">SUMIF(FB6:HU6,"итого фк.",FB36:HU36)</f>
        <v>0</v>
      </c>
      <c r="HX36" s="979" t="n">
        <f aca="false">SUM(HV36,HX33)</f>
        <v>77.2</v>
      </c>
      <c r="HY36" s="979" t="n">
        <f aca="false">SUM(HW36,HY33)</f>
        <v>37.753</v>
      </c>
      <c r="HZ36" s="1057" t="n">
        <f aca="false">HX36</f>
        <v>77.2</v>
      </c>
      <c r="IA36" s="1058" t="n">
        <f aca="false">HY36</f>
        <v>37.753</v>
      </c>
      <c r="IB36" s="979"/>
      <c r="IC36" s="1081"/>
      <c r="ID36" s="1073" t="n">
        <f aca="false">Посуточная!SY36</f>
        <v>0</v>
      </c>
      <c r="IE36" s="1074" t="n">
        <f aca="false">Посуточная!SZ36</f>
        <v>0</v>
      </c>
      <c r="IF36" s="1074" t="n">
        <f aca="false">Посуточная!TA36</f>
        <v>0</v>
      </c>
      <c r="IG36" s="1074" t="n">
        <f aca="false">Посуточная!TB36</f>
        <v>0</v>
      </c>
      <c r="IH36" s="1063" t="n">
        <f aca="false">Посуточная!TG36</f>
        <v>0</v>
      </c>
      <c r="II36" s="1063" t="n">
        <f aca="false">Посуточная!TH36</f>
        <v>0</v>
      </c>
      <c r="IJ36" s="1063" t="n">
        <f aca="false">Посуточная!TI36</f>
        <v>0</v>
      </c>
      <c r="IK36" s="1063" t="n">
        <f aca="false">Посуточная!TJ36</f>
        <v>0</v>
      </c>
      <c r="IL36" s="1052" t="n">
        <f aca="false">SUBTOTAL(9, ID36:IG36)</f>
        <v>0</v>
      </c>
      <c r="IM36" s="1053" t="n">
        <f aca="false">SUBTOTAL(9, IH36:IK36)</f>
        <v>0</v>
      </c>
      <c r="IN36" s="1064" t="n">
        <f aca="false">IN33+IL36</f>
        <v>0</v>
      </c>
      <c r="IO36" s="1064" t="n">
        <f aca="false">IO33+IM36</f>
        <v>0</v>
      </c>
      <c r="IP36" s="1082" t="n">
        <v>58.4</v>
      </c>
      <c r="IQ36" s="1083"/>
      <c r="IT36" s="1082"/>
      <c r="IU36" s="1084"/>
      <c r="IV36" s="1046"/>
      <c r="IW36" s="1046"/>
      <c r="IX36" s="1084"/>
      <c r="IY36" s="1084"/>
      <c r="IZ36" s="1046"/>
      <c r="JA36" s="1046"/>
      <c r="JB36" s="1084" t="n">
        <v>8.33333333333333</v>
      </c>
      <c r="JC36" s="1084"/>
      <c r="JD36" s="1046" t="n">
        <f aca="false">JB36</f>
        <v>8.33333333333333</v>
      </c>
      <c r="JE36" s="1046" t="n">
        <f aca="false">JC36</f>
        <v>0</v>
      </c>
      <c r="JF36" s="1085" t="n">
        <f aca="false">SUMIF(IP6:JE6,"итого гр.",IP36:JE36)</f>
        <v>66.7333333333333</v>
      </c>
      <c r="JG36" s="1072" t="n">
        <f aca="false">SUMIF($IP$6:$JE$6,"итого фк.",IP36:JE36)</f>
        <v>0</v>
      </c>
      <c r="JH36" s="1018" t="n">
        <f aca="false">JF36</f>
        <v>66.7333333333333</v>
      </c>
      <c r="JI36" s="921" t="n">
        <f aca="false">JG36</f>
        <v>0</v>
      </c>
      <c r="JJ36" s="1071"/>
      <c r="JK36" s="1072" t="n">
        <f aca="false">0-10</f>
        <v>-10</v>
      </c>
      <c r="JN36" s="1071" t="n">
        <f aca="false">$JN$9+JN33</f>
        <v>110.6</v>
      </c>
      <c r="JO36" s="1072" t="n">
        <f aca="false">$JO$9+JO33</f>
        <v>110.6</v>
      </c>
      <c r="JP36" s="921" t="n">
        <f aca="false">JN36</f>
        <v>110.6</v>
      </c>
      <c r="JQ36" s="921" t="n">
        <f aca="false">JO36</f>
        <v>110.6</v>
      </c>
      <c r="JR36" s="1082"/>
      <c r="JS36" s="1083"/>
      <c r="JT36" s="921" t="n">
        <f aca="false">SUM(JR36,JT33)</f>
        <v>0</v>
      </c>
      <c r="JU36" s="921" t="n">
        <f aca="false">SUM(JS36,JU33)</f>
        <v>0</v>
      </c>
      <c r="JV36" s="1071" t="n">
        <f aca="false">SUM(HZ36,JF36,JJ36,JN36,JR36,IN36)</f>
        <v>254.533333333333</v>
      </c>
      <c r="JW36" s="1072" t="n">
        <f aca="false">SUM(IA36,JG36,JK36,JO36,JS36,IO36)</f>
        <v>138.353</v>
      </c>
      <c r="JX36" s="921" t="n">
        <f aca="false">SUM(IB36,JH36,JL36,JP36,JT36)</f>
        <v>177.333333333333</v>
      </c>
      <c r="JY36" s="921" t="n">
        <f aca="false">SUM(IC36,JI36,JM36,JQ36,JU36)</f>
        <v>110.6</v>
      </c>
      <c r="JZ36" s="1085"/>
      <c r="KA36" s="1085"/>
      <c r="KB36" s="921" t="n">
        <f aca="false">JZ36</f>
        <v>0</v>
      </c>
      <c r="KC36" s="921" t="n">
        <f aca="false">KA36</f>
        <v>0</v>
      </c>
      <c r="KD36" s="1085"/>
      <c r="KE36" s="1085"/>
      <c r="KF36" s="921" t="n">
        <f aca="false">KD36</f>
        <v>0</v>
      </c>
      <c r="KH36" s="1088" t="n">
        <v>7199.97966666667</v>
      </c>
      <c r="KI36" s="1089" t="n">
        <f aca="false">IF(A34&lt;=KX$4,VLOOKUP(A34,$KX$6:$LC$37,2,FALSE()),SUM($KY$4,FA36,-JW36)-SUM($LC$4,-$LA$4))-KQ36</f>
        <v>7248.985</v>
      </c>
      <c r="KJ36" s="1025"/>
      <c r="KL36" s="1085"/>
      <c r="KM36" s="1085" t="n">
        <f aca="false">KL36-KL33</f>
        <v>0</v>
      </c>
      <c r="KN36" s="1090"/>
      <c r="KO36" s="1088" t="n">
        <v>97.205</v>
      </c>
      <c r="KP36" s="1091" t="n">
        <f aca="false">IF(A34&lt;=KX$4,VLOOKUP(A34,$KT$6:$KU$37,2,FALSE()),SUM($KP$2,-EK36,FS36,-KQ36))</f>
        <v>40.577</v>
      </c>
      <c r="KQ36" s="1024"/>
      <c r="KR36" s="1068" t="n">
        <f aca="false">KI36-KH36</f>
        <v>49.0053333333335</v>
      </c>
      <c r="KT36" s="1025" t="n">
        <v>30</v>
      </c>
      <c r="KU36" s="924"/>
      <c r="KX36" s="921" t="n">
        <v>30</v>
      </c>
      <c r="KY36" s="924"/>
      <c r="LA36" s="1026" t="n">
        <f aca="false">JW96</f>
        <v>532.522</v>
      </c>
      <c r="LB36" s="1026"/>
      <c r="LC36" s="1026" t="n">
        <f aca="false">FA96</f>
        <v>418.549</v>
      </c>
      <c r="LD36" s="1064"/>
      <c r="LG36" s="924" t="n">
        <f aca="false">IF(R36="",0,R36+LG33)</f>
        <v>0</v>
      </c>
      <c r="LH36" s="924" t="n">
        <f aca="false">IF(S36="",0,S36+LH33)</f>
        <v>0</v>
      </c>
      <c r="LI36" s="924" t="n">
        <f aca="false">IF(AJ36="",0,AJ36+LI33)</f>
        <v>0</v>
      </c>
      <c r="LJ36" s="924" t="n">
        <f aca="false">IF(AK36="",0,AK36+LJ33)</f>
        <v>0</v>
      </c>
      <c r="LK36" s="924" t="n">
        <f aca="false">IF(AV36="",0,AV36+LK33)</f>
        <v>0</v>
      </c>
      <c r="LL36" s="924" t="n">
        <f aca="false">IF(AW36="",0,AW36+LL33)</f>
        <v>0</v>
      </c>
      <c r="LM36" s="924" t="n">
        <f aca="false">IF(BH36="",0,BH36+LM33)</f>
        <v>0</v>
      </c>
      <c r="LN36" s="924" t="n">
        <f aca="false">IF(BI36="",0,BI36+LN33)</f>
        <v>0</v>
      </c>
      <c r="LO36" s="924" t="n">
        <f aca="false">IF(CB36="",0,CB36+LO33)</f>
        <v>0</v>
      </c>
      <c r="LP36" s="924" t="n">
        <f aca="false">IF(CC36="",0,CC36+LP33)</f>
        <v>0</v>
      </c>
      <c r="LQ36" s="924" t="n">
        <f aca="false">IF(CN36="",0,CN36+LQ33)</f>
        <v>0</v>
      </c>
      <c r="LR36" s="924" t="n">
        <f aca="false">IF(CO36="",0,CO36+LR33)</f>
        <v>0</v>
      </c>
      <c r="LS36" s="924" t="n">
        <f aca="false">IF(DR36="",0,DR36+LS33)</f>
        <v>0</v>
      </c>
      <c r="LT36" s="924" t="n">
        <f aca="false">IF(DS36="",0,DS36+LT33)</f>
        <v>0</v>
      </c>
      <c r="LU36" s="924" t="n">
        <f aca="false">IF(DF36="",0,DF36+LU33)</f>
        <v>0</v>
      </c>
      <c r="LV36" s="924" t="n">
        <f aca="false">IF(DG36="",0,DG36+LV33)</f>
        <v>45</v>
      </c>
      <c r="LW36" s="924" t="n">
        <f aca="false">IF(HT36="",0,HT36+LW33)</f>
        <v>0</v>
      </c>
      <c r="LX36" s="924" t="n">
        <f aca="false">IF(HU36="",0,HU36+LX33)</f>
        <v>259.785</v>
      </c>
      <c r="LY36" s="924" t="n">
        <f aca="false">IF(JN36="",0,JN36)</f>
        <v>110.6</v>
      </c>
      <c r="LZ36" s="924" t="n">
        <f aca="false">IF(JO36="",0,JO36)</f>
        <v>110.6</v>
      </c>
      <c r="MA36" s="924" t="n">
        <f aca="false">IF(EV36="",0,EV36+MA33)</f>
        <v>1081.3</v>
      </c>
      <c r="MB36" s="924" t="n">
        <f aca="false">IF(EW36="",0,EW36+MB33)</f>
        <v>0</v>
      </c>
      <c r="MC36" s="924" t="n">
        <f aca="false">IF(JJ36="",0,JJ36+MC33)</f>
        <v>0</v>
      </c>
      <c r="MD36" s="924" t="n">
        <f aca="false">IF(JK36="",0,JK36+MD33)</f>
        <v>-63</v>
      </c>
      <c r="ME36" s="924" t="n">
        <f aca="false">IF(KO36="",0,KO36+ME33)</f>
        <v>586.05</v>
      </c>
      <c r="MF36" s="924" t="n">
        <f aca="false">IF(KP36="",0,KP36+MF33)</f>
        <v>426.593</v>
      </c>
      <c r="MG36" s="924" t="n">
        <f aca="false">IFERROR(ME36/$A34,0)</f>
        <v>58.605</v>
      </c>
      <c r="MH36" s="924" t="n">
        <f aca="false">IFERROR(MF36/$A34,0)</f>
        <v>42.6593</v>
      </c>
      <c r="MI36" s="924" t="n">
        <f aca="false">IF(JT36="",0,JT36+MI33)</f>
        <v>0</v>
      </c>
      <c r="MJ36" s="924" t="n">
        <f aca="false">IF(JU36="",0,JU36+MJ33)</f>
        <v>0</v>
      </c>
      <c r="MK36" s="924" t="n">
        <f aca="false">IF(LG36&gt;0,0,P36+MK33)</f>
        <v>0</v>
      </c>
      <c r="ML36" s="924" t="n">
        <f aca="false">IF(LH36&gt;0,0,Q36+ML33)</f>
        <v>0</v>
      </c>
      <c r="MM36" s="924" t="n">
        <f aca="false">IF(LI36&gt;0,0,AH36+MM33)</f>
        <v>0</v>
      </c>
      <c r="MN36" s="924" t="n">
        <f aca="false">IF(LJ36&gt;0,0,AI36+MN33)</f>
        <v>0</v>
      </c>
      <c r="MO36" s="924" t="n">
        <f aca="false">IF(LK36&gt;0,0,AT36+MO33)</f>
        <v>0</v>
      </c>
      <c r="MP36" s="924" t="n">
        <f aca="false">IF(LL36&gt;0,0,AU36+MP33)</f>
        <v>0</v>
      </c>
      <c r="MQ36" s="924" t="n">
        <f aca="false">IF(LM36&gt;0,0,BF36+MQ33)</f>
        <v>0</v>
      </c>
      <c r="MR36" s="924" t="n">
        <f aca="false">IF(LN36&gt;0,0,BG36+MR33)</f>
        <v>0</v>
      </c>
      <c r="MS36" s="924" t="n">
        <f aca="false">IF(LO36&gt;0,0,BZ36+MS33)</f>
        <v>0</v>
      </c>
      <c r="MT36" s="924" t="n">
        <f aca="false">IF(LP36&gt;0,0,CA36+MT33)</f>
        <v>0</v>
      </c>
      <c r="MU36" s="924" t="n">
        <f aca="false">IF(LQ36&gt;0,0,CL36+MU33)</f>
        <v>0</v>
      </c>
      <c r="MV36" s="924" t="n">
        <f aca="false">IF(LR36&gt;0,0,CM36+MV33)</f>
        <v>0</v>
      </c>
      <c r="MW36" s="924" t="n">
        <f aca="false">IF(LS36&gt;0,0,DP36+MW33)</f>
        <v>0</v>
      </c>
      <c r="MX36" s="924" t="n">
        <f aca="false">IF(LT36&gt;0,0,DQ36+MX33)</f>
        <v>0</v>
      </c>
      <c r="MY36" s="924" t="n">
        <f aca="false">IF(LU36&gt;0,0,DD36+MY33)</f>
        <v>0</v>
      </c>
      <c r="MZ36" s="924" t="n">
        <f aca="false">IFERROR(IF(LV36&gt;0,0,DE36+MZ33),0)</f>
        <v>0</v>
      </c>
      <c r="NA36" s="924" t="n">
        <f aca="false">IF(LW36&gt;0,0,HR36+NA33)</f>
        <v>0</v>
      </c>
      <c r="NB36" s="924" t="n">
        <f aca="false">IFERROR(IF(LX36&gt;0,0,HS36+NB33),0)</f>
        <v>0</v>
      </c>
      <c r="NC36" s="924"/>
      <c r="ND36" s="924"/>
      <c r="NE36" s="924"/>
    </row>
    <row r="37" customFormat="false" ht="15" hidden="false" customHeight="false" outlineLevel="0" collapsed="false">
      <c r="A37" s="1092" t="n">
        <v>11</v>
      </c>
      <c r="B37" s="1093" t="n">
        <f aca="false">Посуточная!J37</f>
        <v>0</v>
      </c>
      <c r="C37" s="1094" t="n">
        <f aca="false">Посуточная!K37</f>
        <v>0</v>
      </c>
      <c r="D37" s="1094" t="n">
        <f aca="false">Посуточная!L37</f>
        <v>0</v>
      </c>
      <c r="E37" s="1094" t="n">
        <f aca="false">Посуточная!M37</f>
        <v>0</v>
      </c>
      <c r="F37" s="1094" t="n">
        <f aca="false">Посуточная!N37</f>
        <v>0</v>
      </c>
      <c r="G37" s="1094" t="n">
        <f aca="false">Посуточная!O37</f>
        <v>0</v>
      </c>
      <c r="H37" s="1094" t="n">
        <f aca="false">Посуточная!P37</f>
        <v>0</v>
      </c>
      <c r="I37" s="976" t="n">
        <f aca="false">Посуточная!AA37</f>
        <v>0</v>
      </c>
      <c r="J37" s="976" t="n">
        <f aca="false">Посуточная!AB37</f>
        <v>0</v>
      </c>
      <c r="K37" s="976" t="n">
        <f aca="false">Посуточная!AC37</f>
        <v>0</v>
      </c>
      <c r="L37" s="976" t="n">
        <f aca="false">Посуточная!AD37</f>
        <v>0</v>
      </c>
      <c r="M37" s="976" t="n">
        <f aca="false">Посуточная!AE37</f>
        <v>0</v>
      </c>
      <c r="N37" s="976" t="n">
        <f aca="false">Посуточная!AF37</f>
        <v>0</v>
      </c>
      <c r="O37" s="976" t="n">
        <f aca="false">Посуточная!AG37</f>
        <v>0</v>
      </c>
      <c r="P37" s="1095"/>
      <c r="Q37" s="1096"/>
      <c r="R37" s="979"/>
      <c r="S37" s="979"/>
      <c r="T37" s="990" t="n">
        <f aca="false">Посуточная!AS37</f>
        <v>0</v>
      </c>
      <c r="U37" s="975" t="n">
        <f aca="false">Посуточная!AT37</f>
        <v>0</v>
      </c>
      <c r="V37" s="975" t="n">
        <f aca="false">Посуточная!AU37</f>
        <v>0</v>
      </c>
      <c r="W37" s="975" t="n">
        <f aca="false">Посуточная!AV37</f>
        <v>0</v>
      </c>
      <c r="X37" s="975" t="n">
        <f aca="false">Посуточная!AW37</f>
        <v>0</v>
      </c>
      <c r="Y37" s="975" t="n">
        <f aca="false">Посуточная!AX37</f>
        <v>0</v>
      </c>
      <c r="Z37" s="975" t="n">
        <f aca="false">Посуточная!AY37</f>
        <v>0</v>
      </c>
      <c r="AA37" s="976" t="n">
        <f aca="false">Посуточная!BG37</f>
        <v>0</v>
      </c>
      <c r="AB37" s="976" t="n">
        <f aca="false">Посуточная!BH37</f>
        <v>0</v>
      </c>
      <c r="AC37" s="976" t="n">
        <f aca="false">Посуточная!BI37</f>
        <v>0</v>
      </c>
      <c r="AD37" s="976" t="n">
        <f aca="false">Посуточная!BJ37</f>
        <v>0</v>
      </c>
      <c r="AE37" s="976" t="n">
        <f aca="false">Посуточная!BK37</f>
        <v>0</v>
      </c>
      <c r="AF37" s="976" t="n">
        <f aca="false">Посуточная!BL37</f>
        <v>0</v>
      </c>
      <c r="AG37" s="976" t="n">
        <f aca="false">Посуточная!BM37</f>
        <v>0</v>
      </c>
      <c r="AH37" s="1095"/>
      <c r="AI37" s="1096"/>
      <c r="AJ37" s="979"/>
      <c r="AK37" s="979"/>
      <c r="AL37" s="990" t="n">
        <f aca="false">Посуточная!BV37</f>
        <v>0</v>
      </c>
      <c r="AM37" s="975" t="n">
        <f aca="false">Посуточная!BW37</f>
        <v>0</v>
      </c>
      <c r="AN37" s="975" t="n">
        <f aca="false">Посуточная!BX37</f>
        <v>0</v>
      </c>
      <c r="AO37" s="975" t="n">
        <f aca="false">Посуточная!BY37</f>
        <v>0</v>
      </c>
      <c r="AP37" s="976" t="n">
        <f aca="false">Посуточная!CD37</f>
        <v>0</v>
      </c>
      <c r="AQ37" s="976" t="n">
        <f aca="false">Посуточная!CE37</f>
        <v>0</v>
      </c>
      <c r="AR37" s="976" t="n">
        <f aca="false">Посуточная!CF37</f>
        <v>0</v>
      </c>
      <c r="AS37" s="976" t="n">
        <f aca="false">Посуточная!CG37</f>
        <v>0</v>
      </c>
      <c r="AT37" s="1095"/>
      <c r="AU37" s="1096"/>
      <c r="AV37" s="979"/>
      <c r="AW37" s="979"/>
      <c r="AX37" s="990" t="n">
        <f aca="false">Посуточная!CP37</f>
        <v>0</v>
      </c>
      <c r="AY37" s="975" t="n">
        <f aca="false">Посуточная!CQ37</f>
        <v>0</v>
      </c>
      <c r="AZ37" s="975" t="n">
        <f aca="false">Посуточная!CR37</f>
        <v>0</v>
      </c>
      <c r="BA37" s="975" t="n">
        <f aca="false">Посуточная!CS37</f>
        <v>0</v>
      </c>
      <c r="BB37" s="976" t="n">
        <f aca="false">Посуточная!CX37</f>
        <v>0</v>
      </c>
      <c r="BC37" s="976" t="n">
        <f aca="false">Посуточная!CY37</f>
        <v>0</v>
      </c>
      <c r="BD37" s="976" t="n">
        <f aca="false">Посуточная!CZ37</f>
        <v>0</v>
      </c>
      <c r="BE37" s="976" t="n">
        <f aca="false">Посуточная!DA37</f>
        <v>0</v>
      </c>
      <c r="BF37" s="1095"/>
      <c r="BG37" s="1096"/>
      <c r="BH37" s="979"/>
      <c r="BI37" s="979"/>
      <c r="BJ37" s="1097"/>
      <c r="BK37" s="1096"/>
      <c r="BL37" s="979"/>
      <c r="BM37" s="979"/>
      <c r="BN37" s="1098"/>
      <c r="BO37" s="1099"/>
      <c r="BP37" s="979"/>
      <c r="BQ37" s="979"/>
      <c r="BR37" s="988" t="n">
        <f aca="false">Посуточная!DR37</f>
        <v>0</v>
      </c>
      <c r="BS37" s="989" t="n">
        <f aca="false">Посуточная!DS37</f>
        <v>0</v>
      </c>
      <c r="BT37" s="989" t="n">
        <f aca="false">Посуточная!DT37</f>
        <v>0</v>
      </c>
      <c r="BU37" s="989" t="n">
        <f aca="false">Посуточная!DU37</f>
        <v>0</v>
      </c>
      <c r="BV37" s="976" t="n">
        <f aca="false">Посуточная!DZ37</f>
        <v>0</v>
      </c>
      <c r="BW37" s="976" t="n">
        <f aca="false">Посуточная!EA37</f>
        <v>0</v>
      </c>
      <c r="BX37" s="976" t="n">
        <f aca="false">Посуточная!EB37</f>
        <v>0</v>
      </c>
      <c r="BY37" s="976" t="n">
        <f aca="false">Посуточная!EC37</f>
        <v>0</v>
      </c>
      <c r="BZ37" s="1095"/>
      <c r="CA37" s="1096"/>
      <c r="CB37" s="979"/>
      <c r="CC37" s="979"/>
      <c r="CD37" s="1100" t="n">
        <f aca="false">Посуточная!EO37</f>
        <v>0</v>
      </c>
      <c r="CE37" s="1101" t="n">
        <f aca="false">Посуточная!EP37</f>
        <v>0</v>
      </c>
      <c r="CF37" s="1101" t="n">
        <f aca="false">Посуточная!EQ37</f>
        <v>0</v>
      </c>
      <c r="CG37" s="1101" t="n">
        <f aca="false">Посуточная!ER37</f>
        <v>0</v>
      </c>
      <c r="CH37" s="1000" t="n">
        <f aca="false">Посуточная!EZ37</f>
        <v>0</v>
      </c>
      <c r="CI37" s="1000" t="n">
        <f aca="false">Посуточная!FA37</f>
        <v>0</v>
      </c>
      <c r="CJ37" s="1000" t="n">
        <f aca="false">Посуточная!FB37</f>
        <v>0</v>
      </c>
      <c r="CK37" s="1000" t="n">
        <f aca="false">Посуточная!FC37</f>
        <v>0</v>
      </c>
      <c r="CL37" s="1095"/>
      <c r="CM37" s="1096"/>
      <c r="CN37" s="979"/>
      <c r="CO37" s="979"/>
      <c r="CP37" s="1102" t="n">
        <f aca="false">Посуточная!GN37</f>
        <v>0</v>
      </c>
      <c r="CQ37" s="1094" t="n">
        <f aca="false">Посуточная!GO37</f>
        <v>0</v>
      </c>
      <c r="CR37" s="1094" t="n">
        <f aca="false">Посуточная!GP37</f>
        <v>0</v>
      </c>
      <c r="CS37" s="1094" t="n">
        <f aca="false">Посуточная!GQ37</f>
        <v>0</v>
      </c>
      <c r="CT37" s="1094" t="n">
        <f aca="false">Посуточная!GR37</f>
        <v>0</v>
      </c>
      <c r="CU37" s="1094" t="n">
        <f aca="false">Посуточная!GS37</f>
        <v>0</v>
      </c>
      <c r="CV37" s="1094" t="n">
        <f aca="false">Посуточная!GT37</f>
        <v>0</v>
      </c>
      <c r="CW37" s="976" t="n">
        <f aca="false">Посуточная!HP37</f>
        <v>0</v>
      </c>
      <c r="CX37" s="976" t="n">
        <f aca="false">Посуточная!HQ37</f>
        <v>0</v>
      </c>
      <c r="CY37" s="976" t="n">
        <f aca="false">Посуточная!HR37</f>
        <v>0</v>
      </c>
      <c r="CZ37" s="976" t="n">
        <f aca="false">Посуточная!HS37</f>
        <v>0</v>
      </c>
      <c r="DA37" s="976" t="n">
        <f aca="false">Посуточная!HT37</f>
        <v>0</v>
      </c>
      <c r="DB37" s="976" t="n">
        <f aca="false">Посуточная!HU37</f>
        <v>0</v>
      </c>
      <c r="DC37" s="976" t="n">
        <f aca="false">Посуточная!HV37</f>
        <v>0</v>
      </c>
      <c r="DD37" s="1095"/>
      <c r="DE37" s="1096"/>
      <c r="DF37" s="979"/>
      <c r="DG37" s="979"/>
      <c r="DH37" s="1103" t="n">
        <f aca="false">Посуточная!IE37</f>
        <v>0</v>
      </c>
      <c r="DI37" s="1104" t="n">
        <f aca="false">Посуточная!IF37</f>
        <v>0</v>
      </c>
      <c r="DJ37" s="1104" t="n">
        <f aca="false">Посуточная!IG37</f>
        <v>0</v>
      </c>
      <c r="DK37" s="1101" t="n">
        <f aca="false">Посуточная!IH37</f>
        <v>0</v>
      </c>
      <c r="DL37" s="976" t="n">
        <f aca="false">Посуточная!IM37</f>
        <v>0</v>
      </c>
      <c r="DM37" s="993" t="n">
        <f aca="false">Посуточная!IN37</f>
        <v>0</v>
      </c>
      <c r="DN37" s="1000" t="n">
        <f aca="false">Посуточная!IO37</f>
        <v>0</v>
      </c>
      <c r="DO37" s="1105" t="n">
        <f aca="false">Посуточная!IP37</f>
        <v>0</v>
      </c>
      <c r="DP37" s="1106"/>
      <c r="DQ37" s="1096"/>
      <c r="DT37" s="1107"/>
      <c r="DU37" s="1108"/>
      <c r="DV37" s="1108"/>
      <c r="DW37" s="1108"/>
      <c r="DX37" s="1108"/>
      <c r="DY37" s="1108"/>
      <c r="DZ37" s="1108"/>
      <c r="EA37" s="976" t="n">
        <f aca="false">Посуточная!KQ37</f>
        <v>0</v>
      </c>
      <c r="EB37" s="976" t="n">
        <f aca="false">Посуточная!KR37</f>
        <v>0</v>
      </c>
      <c r="EC37" s="976" t="n">
        <f aca="false">Посуточная!KS37</f>
        <v>0</v>
      </c>
      <c r="ED37" s="976" t="n">
        <f aca="false">Посуточная!KT37</f>
        <v>0</v>
      </c>
      <c r="EE37" s="976" t="n">
        <f aca="false">Посуточная!KU37</f>
        <v>0</v>
      </c>
      <c r="EF37" s="976" t="n">
        <f aca="false">Посуточная!KV37</f>
        <v>0</v>
      </c>
      <c r="EG37" s="976" t="n">
        <f aca="false">Посуточная!KW37</f>
        <v>0</v>
      </c>
      <c r="EH37" s="1095"/>
      <c r="EI37" s="1096"/>
      <c r="EJ37" s="979"/>
      <c r="EK37" s="979"/>
      <c r="EL37" s="1097"/>
      <c r="EM37" s="1096"/>
      <c r="EN37" s="979"/>
      <c r="EO37" s="979"/>
      <c r="EP37" s="1098"/>
      <c r="EQ37" s="1099"/>
      <c r="ET37" s="1109"/>
      <c r="EU37" s="1110"/>
      <c r="EX37" s="1111"/>
      <c r="EY37" s="1017"/>
      <c r="FB37" s="1107"/>
      <c r="FC37" s="1108"/>
      <c r="FD37" s="1108"/>
      <c r="FE37" s="1108"/>
      <c r="FF37" s="1108"/>
      <c r="FG37" s="1108"/>
      <c r="FH37" s="1108"/>
      <c r="FI37" s="1000" t="n">
        <f aca="false">Посуточная!NU37</f>
        <v>0</v>
      </c>
      <c r="FJ37" s="1000" t="n">
        <f aca="false">Посуточная!NV37</f>
        <v>0</v>
      </c>
      <c r="FK37" s="1000" t="n">
        <f aca="false">Посуточная!NW37</f>
        <v>0</v>
      </c>
      <c r="FL37" s="1000" t="n">
        <f aca="false">Посуточная!NX37</f>
        <v>0</v>
      </c>
      <c r="FM37" s="1000" t="n">
        <f aca="false">Посуточная!NY37</f>
        <v>0</v>
      </c>
      <c r="FN37" s="1000" t="n">
        <f aca="false">Посуточная!NZ37</f>
        <v>0</v>
      </c>
      <c r="FO37" s="1000" t="n">
        <f aca="false">Посуточная!OA37</f>
        <v>0</v>
      </c>
      <c r="FP37" s="1095"/>
      <c r="FQ37" s="1096"/>
      <c r="FR37" s="979"/>
      <c r="FS37" s="979"/>
      <c r="FT37" s="1112" t="n">
        <f aca="false">Посуточная!OO37</f>
        <v>0</v>
      </c>
      <c r="FU37" s="1113" t="n">
        <f aca="false">Посуточная!OP37</f>
        <v>0</v>
      </c>
      <c r="FV37" s="1113" t="n">
        <f aca="false">Посуточная!OQ37</f>
        <v>0</v>
      </c>
      <c r="FW37" s="1113" t="n">
        <f aca="false">Посуточная!OR37</f>
        <v>0</v>
      </c>
      <c r="FX37" s="1113" t="n">
        <f aca="false">Посуточная!OS37</f>
        <v>0</v>
      </c>
      <c r="FY37" s="1113" t="n">
        <f aca="false">Посуточная!OT37</f>
        <v>0</v>
      </c>
      <c r="FZ37" s="1114" t="n">
        <f aca="false">Посуточная!OU37</f>
        <v>0</v>
      </c>
      <c r="GA37" s="1105" t="n">
        <f aca="false">Посуточная!PP37</f>
        <v>0</v>
      </c>
      <c r="GB37" s="1105" t="n">
        <f aca="false">Посуточная!PQ37</f>
        <v>0</v>
      </c>
      <c r="GC37" s="1105" t="n">
        <f aca="false">Посуточная!PR37</f>
        <v>0</v>
      </c>
      <c r="GD37" s="1105" t="n">
        <f aca="false">Посуточная!PS37</f>
        <v>0</v>
      </c>
      <c r="GE37" s="1105" t="n">
        <f aca="false">Посуточная!PT37</f>
        <v>0</v>
      </c>
      <c r="GF37" s="1105" t="n">
        <f aca="false">Посуточная!PU37</f>
        <v>0</v>
      </c>
      <c r="GG37" s="1105" t="n">
        <f aca="false">Посуточная!PV37</f>
        <v>0</v>
      </c>
      <c r="GH37" s="1095"/>
      <c r="GI37" s="1096"/>
      <c r="GJ37" s="979"/>
      <c r="GK37" s="979"/>
      <c r="GL37" s="1039" t="n">
        <f aca="false">Посуточная!QH37</f>
        <v>0</v>
      </c>
      <c r="GM37" s="1040" t="n">
        <f aca="false">Посуточная!QI37</f>
        <v>0</v>
      </c>
      <c r="GN37" s="1040" t="n">
        <f aca="false">Посуточная!QJ37</f>
        <v>0</v>
      </c>
      <c r="GO37" s="1040" t="n">
        <f aca="false">Посуточная!QK37</f>
        <v>0</v>
      </c>
      <c r="GP37" s="1040" t="n">
        <f aca="false">Посуточная!QL37</f>
        <v>0</v>
      </c>
      <c r="GQ37" s="1040" t="n">
        <f aca="false">Посуточная!QM37</f>
        <v>0</v>
      </c>
      <c r="GR37" s="1040" t="n">
        <f aca="false">Посуточная!QN37</f>
        <v>0</v>
      </c>
      <c r="GS37" s="1006" t="n">
        <f aca="false">Посуточная!QV37</f>
        <v>0</v>
      </c>
      <c r="GT37" s="1006" t="n">
        <f aca="false">Посуточная!QW37</f>
        <v>0</v>
      </c>
      <c r="GU37" s="1006" t="n">
        <f aca="false">Посуточная!QX37</f>
        <v>0</v>
      </c>
      <c r="GV37" s="1006" t="n">
        <f aca="false">Посуточная!QY37</f>
        <v>0</v>
      </c>
      <c r="GW37" s="1006" t="n">
        <f aca="false">Посуточная!QZ37</f>
        <v>0</v>
      </c>
      <c r="GX37" s="1006" t="n">
        <f aca="false">Посуточная!RA37</f>
        <v>0</v>
      </c>
      <c r="GY37" s="1006" t="n">
        <f aca="false">Посуточная!RB37</f>
        <v>0</v>
      </c>
      <c r="GZ37" s="1095"/>
      <c r="HA37" s="1096"/>
      <c r="HB37" s="979"/>
      <c r="HC37" s="979"/>
      <c r="HD37" s="1041" t="n">
        <f aca="false">Посуточная!RN37</f>
        <v>0</v>
      </c>
      <c r="HE37" s="1042" t="n">
        <f aca="false">Посуточная!RO37</f>
        <v>0</v>
      </c>
      <c r="HF37" s="1042" t="n">
        <f aca="false">Посуточная!RP37</f>
        <v>0</v>
      </c>
      <c r="HG37" s="1042" t="n">
        <f aca="false">Посуточная!RQ37</f>
        <v>0</v>
      </c>
      <c r="HH37" s="1042" t="n">
        <f aca="false">Посуточная!RR37</f>
        <v>0</v>
      </c>
      <c r="HI37" s="1042" t="n">
        <f aca="false">Посуточная!RS37</f>
        <v>0</v>
      </c>
      <c r="HJ37" s="1042" t="n">
        <f aca="false">Посуточная!RT37</f>
        <v>0</v>
      </c>
      <c r="HK37" s="993" t="n">
        <f aca="false">Посуточная!SB37</f>
        <v>0</v>
      </c>
      <c r="HL37" s="993" t="n">
        <f aca="false">Посуточная!SC37</f>
        <v>0</v>
      </c>
      <c r="HM37" s="993" t="n">
        <f aca="false">Посуточная!SD37</f>
        <v>0</v>
      </c>
      <c r="HN37" s="993" t="n">
        <f aca="false">Посуточная!SE37</f>
        <v>0</v>
      </c>
      <c r="HO37" s="993" t="n">
        <f aca="false">Посуточная!SF37</f>
        <v>0</v>
      </c>
      <c r="HP37" s="993" t="n">
        <f aca="false">Посуточная!SG37</f>
        <v>0</v>
      </c>
      <c r="HQ37" s="993" t="n">
        <f aca="false">Посуточная!SH37</f>
        <v>0</v>
      </c>
      <c r="HR37" s="1095"/>
      <c r="HS37" s="1096"/>
      <c r="HT37" s="979"/>
      <c r="HU37" s="979"/>
      <c r="HV37" s="1097"/>
      <c r="HW37" s="1096"/>
      <c r="HX37" s="979"/>
      <c r="HY37" s="979"/>
      <c r="HZ37" s="1098"/>
      <c r="IA37" s="1099"/>
      <c r="IB37" s="979"/>
      <c r="IC37" s="979"/>
      <c r="ID37" s="1001" t="n">
        <f aca="false">Посуточная!SY37</f>
        <v>0</v>
      </c>
      <c r="IE37" s="1002" t="n">
        <f aca="false">Посуточная!SZ37</f>
        <v>0</v>
      </c>
      <c r="IF37" s="1002" t="n">
        <f aca="false">Посуточная!TA37</f>
        <v>0</v>
      </c>
      <c r="IG37" s="1002" t="n">
        <f aca="false">Посуточная!TB37</f>
        <v>0</v>
      </c>
      <c r="IH37" s="993" t="n">
        <f aca="false">Посуточная!TG37</f>
        <v>0</v>
      </c>
      <c r="II37" s="993" t="n">
        <f aca="false">Посуточная!TH37</f>
        <v>0</v>
      </c>
      <c r="IJ37" s="993" t="n">
        <f aca="false">Посуточная!TI37</f>
        <v>0</v>
      </c>
      <c r="IK37" s="993" t="n">
        <f aca="false">Посуточная!TJ37</f>
        <v>0</v>
      </c>
      <c r="IL37" s="1095"/>
      <c r="IM37" s="1096"/>
      <c r="IP37" s="1115"/>
      <c r="IQ37" s="1116"/>
      <c r="IT37" s="1115"/>
      <c r="IU37" s="1117"/>
      <c r="IV37" s="1046"/>
      <c r="IW37" s="1046"/>
      <c r="IX37" s="1117"/>
      <c r="IY37" s="1117"/>
      <c r="IZ37" s="1046"/>
      <c r="JA37" s="1046"/>
      <c r="JB37" s="1117"/>
      <c r="JC37" s="1117"/>
      <c r="JD37" s="1046"/>
      <c r="JE37" s="1046"/>
      <c r="JF37" s="1118"/>
      <c r="JG37" s="1017"/>
      <c r="JH37" s="1018"/>
      <c r="JJ37" s="1111"/>
      <c r="JK37" s="1017"/>
      <c r="JN37" s="1111"/>
      <c r="JO37" s="1017"/>
      <c r="JR37" s="1115"/>
      <c r="JS37" s="1116"/>
      <c r="JV37" s="1111"/>
      <c r="JW37" s="1017"/>
      <c r="JZ37" s="1118"/>
      <c r="KA37" s="1118"/>
      <c r="KD37" s="1118"/>
      <c r="KE37" s="1118"/>
      <c r="KG37" s="1020"/>
      <c r="KH37" s="1119"/>
      <c r="KI37" s="1120"/>
      <c r="KJ37" s="1025"/>
      <c r="KL37" s="1118"/>
      <c r="KM37" s="1118"/>
      <c r="KN37" s="1121"/>
      <c r="KO37" s="1119"/>
      <c r="KP37" s="1122"/>
      <c r="KQ37" s="1024"/>
      <c r="KT37" s="1025" t="n">
        <v>31</v>
      </c>
      <c r="KU37" s="924"/>
      <c r="KX37" s="921" t="n">
        <v>31</v>
      </c>
      <c r="KY37" s="924"/>
      <c r="LA37" s="1026" t="n">
        <f aca="false">JW99</f>
        <v>380.613</v>
      </c>
      <c r="LB37" s="1026"/>
      <c r="LC37" s="1026" t="n">
        <f aca="false">FA99</f>
        <v>231.549</v>
      </c>
      <c r="LD37" s="1064"/>
      <c r="LG37" s="924" t="n">
        <f aca="false">IF(R37="",0,R37+LG34)</f>
        <v>0</v>
      </c>
      <c r="LH37" s="924" t="n">
        <f aca="false">IF(S37="",0,S37+LH34)</f>
        <v>0</v>
      </c>
      <c r="LI37" s="924" t="n">
        <f aca="false">IF(AJ37="",0,AJ37+LI34)</f>
        <v>0</v>
      </c>
      <c r="LJ37" s="924" t="n">
        <f aca="false">IF(AK37="",0,AK37+LJ34)</f>
        <v>0</v>
      </c>
      <c r="LK37" s="924" t="n">
        <f aca="false">IF(AV37="",0,AV37+LK34)</f>
        <v>0</v>
      </c>
      <c r="LL37" s="924" t="n">
        <f aca="false">IF(AW37="",0,AW37+LL34)</f>
        <v>0</v>
      </c>
      <c r="LM37" s="924" t="n">
        <f aca="false">IF(BH37="",0,BH37+LM34)</f>
        <v>0</v>
      </c>
      <c r="LN37" s="924" t="n">
        <f aca="false">IF(BI37="",0,BI37+LN34)</f>
        <v>0</v>
      </c>
      <c r="LO37" s="924" t="n">
        <f aca="false">IF(CB37="",0,CB37+LO34)</f>
        <v>0</v>
      </c>
      <c r="LP37" s="924" t="n">
        <f aca="false">IF(CC37="",0,CC37+LP34)</f>
        <v>0</v>
      </c>
      <c r="LQ37" s="924" t="n">
        <f aca="false">IF(CN37="",0,CN37+LQ34)</f>
        <v>0</v>
      </c>
      <c r="LR37" s="924" t="n">
        <f aca="false">IF(CO37="",0,CO37+LR34)</f>
        <v>0</v>
      </c>
      <c r="LS37" s="924" t="n">
        <f aca="false">IF(DR37="",0,DR37+LS34)</f>
        <v>0</v>
      </c>
      <c r="LT37" s="924" t="n">
        <f aca="false">IF(DS37="",0,DS37+LT34)</f>
        <v>0</v>
      </c>
      <c r="LU37" s="924" t="n">
        <f aca="false">IF(DF37="",0,DF37+LU34)</f>
        <v>0</v>
      </c>
      <c r="LV37" s="924" t="n">
        <f aca="false">IF(DG37="",0,DG37+LV34)</f>
        <v>0</v>
      </c>
      <c r="LW37" s="924" t="n">
        <f aca="false">IF(HT37="",0,HT37+LW34)</f>
        <v>0</v>
      </c>
      <c r="LX37" s="924" t="n">
        <f aca="false">IF(HU37="",0,HU37+LX34)</f>
        <v>0</v>
      </c>
      <c r="LY37" s="924" t="n">
        <f aca="false">IF(JN37="",0,JN37)</f>
        <v>0</v>
      </c>
      <c r="LZ37" s="924" t="n">
        <f aca="false">IF(JO37="",0,JO37)</f>
        <v>0</v>
      </c>
      <c r="MA37" s="924" t="n">
        <f aca="false">IF(EV37="",0,EV37+MA34)</f>
        <v>0</v>
      </c>
      <c r="MB37" s="924" t="n">
        <f aca="false">IF(EW37="",0,EW37+MB34)</f>
        <v>0</v>
      </c>
      <c r="MC37" s="924" t="n">
        <f aca="false">IF(JJ37="",0,JJ37+MC34)</f>
        <v>0</v>
      </c>
      <c r="MD37" s="924" t="n">
        <f aca="false">IF(JK37="",0,JK37+MD34)</f>
        <v>0</v>
      </c>
      <c r="ME37" s="924" t="n">
        <f aca="false">IF(KO37="",0,KO37+ME34)</f>
        <v>0</v>
      </c>
      <c r="MF37" s="924" t="n">
        <f aca="false">IF(KP37="",0,KP37+MF34)</f>
        <v>0</v>
      </c>
      <c r="MG37" s="924" t="n">
        <f aca="false">IFERROR(ME37/$A35,0)</f>
        <v>0</v>
      </c>
      <c r="MH37" s="924" t="n">
        <f aca="false">IFERROR(MF37/$A35,0)</f>
        <v>0</v>
      </c>
      <c r="MI37" s="924" t="n">
        <f aca="false">IF(JT37="",0,JT37+MI34)</f>
        <v>0</v>
      </c>
      <c r="MJ37" s="924" t="n">
        <f aca="false">IF(JU37="",0,JU37+MJ34)</f>
        <v>0</v>
      </c>
      <c r="MK37" s="924" t="n">
        <f aca="false">IF(LG37&gt;0,0,P37+MK34)</f>
        <v>0</v>
      </c>
      <c r="ML37" s="924" t="n">
        <f aca="false">IF(LH37&gt;0,0,Q37+ML34)</f>
        <v>0</v>
      </c>
      <c r="MM37" s="924" t="n">
        <f aca="false">IF(LI37&gt;0,0,AH37+MM34)</f>
        <v>0</v>
      </c>
      <c r="MN37" s="924" t="n">
        <f aca="false">IF(LJ37&gt;0,0,AI37+MN34)</f>
        <v>0</v>
      </c>
      <c r="MO37" s="924" t="n">
        <f aca="false">IF(LK37&gt;0,0,AT37+MO34)</f>
        <v>0</v>
      </c>
      <c r="MP37" s="924" t="n">
        <f aca="false">IF(LL37&gt;0,0,AU37+MP34)</f>
        <v>0</v>
      </c>
      <c r="MQ37" s="924" t="n">
        <f aca="false">IF(LM37&gt;0,0,BF37+MQ34)</f>
        <v>0</v>
      </c>
      <c r="MR37" s="924" t="n">
        <f aca="false">IF(LN37&gt;0,0,BG37+MR34)</f>
        <v>0</v>
      </c>
      <c r="MS37" s="924" t="n">
        <f aca="false">IF(LO37&gt;0,0,BZ37+MS34)</f>
        <v>0</v>
      </c>
      <c r="MT37" s="924" t="n">
        <f aca="false">IF(LP37&gt;0,0,CA37+MT34)</f>
        <v>0</v>
      </c>
      <c r="MU37" s="924" t="n">
        <f aca="false">IF(LQ37&gt;0,0,CL37+MU34)</f>
        <v>0</v>
      </c>
      <c r="MV37" s="924" t="n">
        <f aca="false">IF(LR37&gt;0,0,CM37+MV34)</f>
        <v>0</v>
      </c>
      <c r="MW37" s="924" t="n">
        <f aca="false">IF(LS37&gt;0,0,DP37+MW34)</f>
        <v>0</v>
      </c>
      <c r="MX37" s="924" t="n">
        <f aca="false">IF(LT37&gt;0,0,DQ37+MX34)</f>
        <v>0</v>
      </c>
      <c r="MY37" s="924" t="n">
        <f aca="false">IF(LU37&gt;0,0,DD37+MY34)</f>
        <v>0</v>
      </c>
      <c r="MZ37" s="924" t="n">
        <f aca="false">IFERROR(IF(LV37&gt;0,0,DE37+MZ34),0)</f>
        <v>0</v>
      </c>
      <c r="NA37" s="924" t="n">
        <f aca="false">IF(LW37&gt;0,0,HR37+NA34)</f>
        <v>0</v>
      </c>
      <c r="NB37" s="924" t="n">
        <f aca="false">IFERROR(IF(LX37&gt;0,0,HS37+NB34),0)</f>
        <v>0</v>
      </c>
      <c r="NC37" s="924"/>
      <c r="ND37" s="924"/>
      <c r="NE37" s="924"/>
    </row>
    <row r="38" customFormat="false" ht="15" hidden="false" customHeight="false" outlineLevel="0" collapsed="false">
      <c r="A38" s="1092"/>
      <c r="B38" s="974" t="n">
        <f aca="false">Посуточная!J38</f>
        <v>0</v>
      </c>
      <c r="C38" s="975" t="n">
        <f aca="false">Посуточная!K38</f>
        <v>0</v>
      </c>
      <c r="D38" s="975" t="n">
        <f aca="false">Посуточная!L38</f>
        <v>0</v>
      </c>
      <c r="E38" s="975" t="n">
        <f aca="false">Посуточная!M38</f>
        <v>0</v>
      </c>
      <c r="F38" s="975" t="n">
        <f aca="false">Посуточная!N38</f>
        <v>0</v>
      </c>
      <c r="G38" s="975" t="n">
        <f aca="false">Посуточная!O38</f>
        <v>0</v>
      </c>
      <c r="H38" s="975" t="n">
        <f aca="false">Посуточная!P38</f>
        <v>0</v>
      </c>
      <c r="I38" s="976" t="n">
        <f aca="false">Посуточная!AA38</f>
        <v>0</v>
      </c>
      <c r="J38" s="976" t="n">
        <f aca="false">Посуточная!AB38</f>
        <v>0</v>
      </c>
      <c r="K38" s="976" t="n">
        <f aca="false">Посуточная!AC38</f>
        <v>0</v>
      </c>
      <c r="L38" s="976" t="n">
        <f aca="false">Посуточная!AD38</f>
        <v>0</v>
      </c>
      <c r="M38" s="976" t="n">
        <f aca="false">Посуточная!AE38</f>
        <v>0</v>
      </c>
      <c r="N38" s="976" t="n">
        <f aca="false">Посуточная!AF38</f>
        <v>0</v>
      </c>
      <c r="O38" s="976" t="n">
        <f aca="false">Посуточная!AG38</f>
        <v>0</v>
      </c>
      <c r="P38" s="1027" t="n">
        <f aca="false">COUNTIF(B38:H38,"&lt;&gt;0")-COUNTIF(B38:H38,"")</f>
        <v>-7</v>
      </c>
      <c r="Q38" s="1028" t="n">
        <f aca="false">COUNTIF(I38:O38,"&lt;&gt;0")-COUNTIF(I38:O38,"")</f>
        <v>0</v>
      </c>
      <c r="R38" s="979"/>
      <c r="S38" s="979"/>
      <c r="T38" s="990" t="n">
        <f aca="false">Посуточная!AS38</f>
        <v>0</v>
      </c>
      <c r="U38" s="975" t="n">
        <f aca="false">Посуточная!AT38</f>
        <v>0</v>
      </c>
      <c r="V38" s="975" t="n">
        <f aca="false">Посуточная!AU38</f>
        <v>0</v>
      </c>
      <c r="W38" s="975" t="n">
        <f aca="false">Посуточная!AV38</f>
        <v>0</v>
      </c>
      <c r="X38" s="975" t="n">
        <f aca="false">Посуточная!AW38</f>
        <v>0</v>
      </c>
      <c r="Y38" s="975" t="n">
        <f aca="false">Посуточная!AX38</f>
        <v>0</v>
      </c>
      <c r="Z38" s="975" t="n">
        <f aca="false">Посуточная!AY38</f>
        <v>0</v>
      </c>
      <c r="AA38" s="976" t="n">
        <f aca="false">Посуточная!BG38</f>
        <v>0</v>
      </c>
      <c r="AB38" s="976" t="n">
        <f aca="false">Посуточная!BH38</f>
        <v>0</v>
      </c>
      <c r="AC38" s="976" t="n">
        <f aca="false">Посуточная!BI38</f>
        <v>0</v>
      </c>
      <c r="AD38" s="976" t="n">
        <f aca="false">Посуточная!BJ38</f>
        <v>0</v>
      </c>
      <c r="AE38" s="976" t="n">
        <f aca="false">Посуточная!BK38</f>
        <v>0</v>
      </c>
      <c r="AF38" s="976" t="n">
        <f aca="false">Посуточная!BL38</f>
        <v>0</v>
      </c>
      <c r="AG38" s="976" t="n">
        <f aca="false">Посуточная!BM38</f>
        <v>0</v>
      </c>
      <c r="AH38" s="1027" t="n">
        <f aca="false">COUNTIF(T38:Z38,"&lt;&gt;0")-COUNTIF(T38:Z38,"")</f>
        <v>-7</v>
      </c>
      <c r="AI38" s="1028" t="n">
        <f aca="false">COUNTIF(AA38:AG38,"&lt;&gt;0")-COUNTIF(AA38:AG38,"")</f>
        <v>0</v>
      </c>
      <c r="AJ38" s="979"/>
      <c r="AK38" s="979"/>
      <c r="AL38" s="990" t="n">
        <f aca="false">Посуточная!BV38</f>
        <v>0</v>
      </c>
      <c r="AM38" s="975" t="n">
        <f aca="false">Посуточная!BW38</f>
        <v>0</v>
      </c>
      <c r="AN38" s="975" t="n">
        <f aca="false">Посуточная!BX38</f>
        <v>0</v>
      </c>
      <c r="AO38" s="975" t="n">
        <f aca="false">Посуточная!BY38</f>
        <v>0</v>
      </c>
      <c r="AP38" s="976" t="n">
        <f aca="false">Посуточная!CD38</f>
        <v>0</v>
      </c>
      <c r="AQ38" s="976" t="n">
        <f aca="false">Посуточная!CE38</f>
        <v>0</v>
      </c>
      <c r="AR38" s="976" t="n">
        <f aca="false">Посуточная!CF38</f>
        <v>0</v>
      </c>
      <c r="AS38" s="976" t="n">
        <f aca="false">Посуточная!CG38</f>
        <v>0</v>
      </c>
      <c r="AT38" s="1027" t="n">
        <f aca="false">COUNTIF(AL38:AO38,"&lt;&gt;0")-COUNTIF(AL38:AO38,"")</f>
        <v>-4</v>
      </c>
      <c r="AU38" s="1028" t="n">
        <f aca="false">COUNTIF(AP38:AS38,"&lt;&gt;0")-COUNTIF(AP38:AS38,"")</f>
        <v>0</v>
      </c>
      <c r="AV38" s="979"/>
      <c r="AW38" s="979"/>
      <c r="AX38" s="990" t="n">
        <f aca="false">Посуточная!CP38</f>
        <v>0</v>
      </c>
      <c r="AY38" s="975" t="n">
        <f aca="false">Посуточная!CQ38</f>
        <v>0</v>
      </c>
      <c r="AZ38" s="975" t="n">
        <f aca="false">Посуточная!CR38</f>
        <v>0</v>
      </c>
      <c r="BA38" s="975" t="n">
        <f aca="false">Посуточная!CS38</f>
        <v>0</v>
      </c>
      <c r="BB38" s="976" t="n">
        <f aca="false">Посуточная!CX38</f>
        <v>0</v>
      </c>
      <c r="BC38" s="976" t="n">
        <f aca="false">Посуточная!CY38</f>
        <v>0</v>
      </c>
      <c r="BD38" s="976" t="n">
        <f aca="false">Посуточная!CZ38</f>
        <v>0</v>
      </c>
      <c r="BE38" s="976" t="n">
        <f aca="false">Посуточная!DA38</f>
        <v>0</v>
      </c>
      <c r="BF38" s="1027" t="n">
        <f aca="false">COUNTIF(AX38:BA38,"&lt;&gt;0")-COUNTIF(AX38:BA38,"")</f>
        <v>-4</v>
      </c>
      <c r="BG38" s="1028" t="n">
        <f aca="false">COUNTIF(BB38:BE38,"&lt;&gt;0")-COUNTIF(BB38:BE38,"")</f>
        <v>0</v>
      </c>
      <c r="BH38" s="979"/>
      <c r="BI38" s="979"/>
      <c r="BJ38" s="1030" t="n">
        <f aca="false">SUMIF(B6:BI6,"итого гр.",B38:BI38)</f>
        <v>0</v>
      </c>
      <c r="BK38" s="1028" t="n">
        <f aca="false">SUMIF(B6:BI6,"итого фк.",B38:BI38)</f>
        <v>0</v>
      </c>
      <c r="BL38" s="979"/>
      <c r="BM38" s="979"/>
      <c r="BN38" s="1031"/>
      <c r="BO38" s="1032"/>
      <c r="BP38" s="979"/>
      <c r="BQ38" s="979"/>
      <c r="BR38" s="988" t="n">
        <f aca="false">Посуточная!DR38</f>
        <v>0</v>
      </c>
      <c r="BS38" s="989" t="n">
        <f aca="false">Посуточная!DS38</f>
        <v>0</v>
      </c>
      <c r="BT38" s="989" t="n">
        <f aca="false">Посуточная!DT38</f>
        <v>0</v>
      </c>
      <c r="BU38" s="989" t="n">
        <f aca="false">Посуточная!DU38</f>
        <v>0</v>
      </c>
      <c r="BV38" s="976" t="n">
        <f aca="false">Посуточная!DZ38</f>
        <v>0</v>
      </c>
      <c r="BW38" s="976" t="n">
        <f aca="false">Посуточная!EA38</f>
        <v>0</v>
      </c>
      <c r="BX38" s="976" t="n">
        <f aca="false">Посуточная!EB38</f>
        <v>0</v>
      </c>
      <c r="BY38" s="976" t="n">
        <f aca="false">Посуточная!EC38</f>
        <v>0</v>
      </c>
      <c r="BZ38" s="1027" t="n">
        <f aca="false">COUNTIF(BR38:BU38,"&lt;&gt;0")-COUNTIF(BR38:BU38,"")</f>
        <v>-4</v>
      </c>
      <c r="CA38" s="1028" t="n">
        <f aca="false">COUNTIF(BV38:BY38,"&lt;&gt;0")-COUNTIF(BV38:BY38,"")</f>
        <v>0</v>
      </c>
      <c r="CB38" s="979"/>
      <c r="CC38" s="979"/>
      <c r="CD38" s="988" t="n">
        <f aca="false">Посуточная!EO38</f>
        <v>0</v>
      </c>
      <c r="CE38" s="989" t="n">
        <f aca="false">Посуточная!EP38</f>
        <v>0</v>
      </c>
      <c r="CF38" s="989" t="n">
        <f aca="false">Посуточная!EQ38</f>
        <v>0</v>
      </c>
      <c r="CG38" s="989" t="n">
        <f aca="false">Посуточная!ER38</f>
        <v>0</v>
      </c>
      <c r="CH38" s="976" t="n">
        <f aca="false">Посуточная!EZ38</f>
        <v>0</v>
      </c>
      <c r="CI38" s="976" t="n">
        <f aca="false">Посуточная!FA38</f>
        <v>0</v>
      </c>
      <c r="CJ38" s="976" t="n">
        <f aca="false">Посуточная!FB38</f>
        <v>0</v>
      </c>
      <c r="CK38" s="976" t="n">
        <f aca="false">Посуточная!FC38</f>
        <v>0</v>
      </c>
      <c r="CL38" s="1027" t="n">
        <f aca="false">COUNTIF(CD38:CG38,"&lt;&gt;0")-COUNTIF(CD38:CG38,"")</f>
        <v>-4</v>
      </c>
      <c r="CM38" s="1028" t="n">
        <f aca="false">COUNTIF(CH38:CK38,"&lt;&gt;0")-COUNTIF(CH38:CK38,"")</f>
        <v>0</v>
      </c>
      <c r="CN38" s="979"/>
      <c r="CO38" s="979"/>
      <c r="CP38" s="990" t="n">
        <f aca="false">Посуточная!GN38</f>
        <v>0</v>
      </c>
      <c r="CQ38" s="975" t="n">
        <f aca="false">Посуточная!GO38</f>
        <v>0</v>
      </c>
      <c r="CR38" s="975" t="n">
        <f aca="false">Посуточная!GP38</f>
        <v>0</v>
      </c>
      <c r="CS38" s="975" t="n">
        <f aca="false">Посуточная!GQ38</f>
        <v>0</v>
      </c>
      <c r="CT38" s="975" t="n">
        <f aca="false">Посуточная!GR38</f>
        <v>0</v>
      </c>
      <c r="CU38" s="975" t="n">
        <f aca="false">Посуточная!GS38</f>
        <v>0</v>
      </c>
      <c r="CV38" s="975" t="n">
        <f aca="false">Посуточная!GT38</f>
        <v>0</v>
      </c>
      <c r="CW38" s="976" t="n">
        <f aca="false">Посуточная!HP38</f>
        <v>0</v>
      </c>
      <c r="CX38" s="976" t="n">
        <f aca="false">Посуточная!HQ38</f>
        <v>0</v>
      </c>
      <c r="CY38" s="976" t="n">
        <f aca="false">Посуточная!HR38</f>
        <v>0</v>
      </c>
      <c r="CZ38" s="976" t="n">
        <f aca="false">Посуточная!HS38</f>
        <v>0</v>
      </c>
      <c r="DA38" s="976" t="n">
        <f aca="false">Посуточная!HT38</f>
        <v>0</v>
      </c>
      <c r="DB38" s="976" t="n">
        <f aca="false">Посуточная!HU38</f>
        <v>0</v>
      </c>
      <c r="DC38" s="976" t="n">
        <f aca="false">Посуточная!HV38</f>
        <v>0</v>
      </c>
      <c r="DD38" s="1027" t="n">
        <f aca="false">COUNTIF(CP38:CV38,"&lt;&gt;0")-COUNTIF(CP38:CV38,"")</f>
        <v>-7</v>
      </c>
      <c r="DE38" s="1028" t="n">
        <f aca="false">COUNTIF(CW38:DC38,"&lt;&gt;0")-COUNTIF(CW38:DC38,"")</f>
        <v>0</v>
      </c>
      <c r="DF38" s="979"/>
      <c r="DG38" s="979"/>
      <c r="DH38" s="991" t="n">
        <f aca="false">Посуточная!IE38</f>
        <v>0</v>
      </c>
      <c r="DI38" s="992" t="n">
        <f aca="false">Посуточная!IF38</f>
        <v>0</v>
      </c>
      <c r="DJ38" s="992" t="n">
        <f aca="false">Посуточная!IG38</f>
        <v>0</v>
      </c>
      <c r="DK38" s="989" t="n">
        <f aca="false">Посуточная!IH38</f>
        <v>0</v>
      </c>
      <c r="DL38" s="976" t="n">
        <f aca="false">Посуточная!IM38</f>
        <v>0</v>
      </c>
      <c r="DM38" s="993" t="n">
        <f aca="false">Посуточная!IN38</f>
        <v>0</v>
      </c>
      <c r="DN38" s="976" t="n">
        <f aca="false">Посуточная!IO38</f>
        <v>0</v>
      </c>
      <c r="DO38" s="993" t="n">
        <f aca="false">Посуточная!IP38</f>
        <v>0</v>
      </c>
      <c r="DP38" s="1029" t="n">
        <f aca="false">COUNTIF(DH38:DK38,"&lt;&gt;0")-COUNTIF(DH38:DK38,"")</f>
        <v>-4</v>
      </c>
      <c r="DQ38" s="1028" t="n">
        <f aca="false">COUNTIF(DL38:DO38,"&lt;&gt;0")-COUNTIF(DL38:DO38,"")</f>
        <v>0</v>
      </c>
      <c r="DT38" s="1033"/>
      <c r="DU38" s="1034"/>
      <c r="DV38" s="1034"/>
      <c r="DW38" s="1034"/>
      <c r="DX38" s="1034"/>
      <c r="DY38" s="1034"/>
      <c r="DZ38" s="1034"/>
      <c r="EA38" s="976" t="n">
        <f aca="false">Посуточная!KQ38</f>
        <v>0</v>
      </c>
      <c r="EB38" s="976" t="n">
        <f aca="false">Посуточная!KR38</f>
        <v>0</v>
      </c>
      <c r="EC38" s="976" t="n">
        <f aca="false">Посуточная!KS38</f>
        <v>0</v>
      </c>
      <c r="ED38" s="976" t="n">
        <f aca="false">Посуточная!KT38</f>
        <v>0</v>
      </c>
      <c r="EE38" s="976" t="n">
        <f aca="false">Посуточная!KU38</f>
        <v>0</v>
      </c>
      <c r="EF38" s="976" t="n">
        <f aca="false">Посуточная!KV38</f>
        <v>0</v>
      </c>
      <c r="EG38" s="976" t="n">
        <f aca="false">Посуточная!KW38</f>
        <v>0</v>
      </c>
      <c r="EH38" s="1027" t="n">
        <f aca="false">SUBTOTAL(3, DT38:DZ38)</f>
        <v>0</v>
      </c>
      <c r="EI38" s="1028" t="n">
        <f aca="false">COUNTIF(EA38:EG38,"&lt;&gt;0")-COUNTIF(EA38:EG38,"")</f>
        <v>0</v>
      </c>
      <c r="EJ38" s="979"/>
      <c r="EK38" s="979"/>
      <c r="EL38" s="1030" t="n">
        <f aca="false">SUMIF(BR6:EK6,"итого гр.",BR38:EK38)</f>
        <v>0</v>
      </c>
      <c r="EM38" s="1028" t="n">
        <f aca="false">SUMIF(BR6:EK6,"итого фк.",BR38:EK38)</f>
        <v>0</v>
      </c>
      <c r="EN38" s="979"/>
      <c r="EO38" s="979"/>
      <c r="EP38" s="1031"/>
      <c r="EQ38" s="1032"/>
      <c r="ET38" s="1035"/>
      <c r="EU38" s="1036"/>
      <c r="EX38" s="1037"/>
      <c r="EY38" s="1038"/>
      <c r="FB38" s="1033"/>
      <c r="FC38" s="1034"/>
      <c r="FD38" s="1034"/>
      <c r="FE38" s="1034"/>
      <c r="FF38" s="1034"/>
      <c r="FG38" s="1034"/>
      <c r="FH38" s="1034"/>
      <c r="FI38" s="976" t="n">
        <f aca="false">Посуточная!NU38</f>
        <v>0</v>
      </c>
      <c r="FJ38" s="976" t="n">
        <f aca="false">Посуточная!NV38</f>
        <v>0</v>
      </c>
      <c r="FK38" s="976" t="n">
        <f aca="false">Посуточная!NW38</f>
        <v>0</v>
      </c>
      <c r="FL38" s="976" t="n">
        <f aca="false">Посуточная!NX38</f>
        <v>0</v>
      </c>
      <c r="FM38" s="976" t="n">
        <f aca="false">Посуточная!NY38</f>
        <v>0</v>
      </c>
      <c r="FN38" s="976" t="n">
        <f aca="false">Посуточная!NZ38</f>
        <v>0</v>
      </c>
      <c r="FO38" s="976" t="n">
        <f aca="false">Посуточная!OA38</f>
        <v>0</v>
      </c>
      <c r="FP38" s="1027" t="n">
        <f aca="false">COUNTIF(FB38:FH38,"&lt;&gt;0")-COUNTIF(FB38:FH38,"")</f>
        <v>0</v>
      </c>
      <c r="FQ38" s="1028" t="n">
        <f aca="false">COUNTIF(FI38:FO38,"&lt;&gt;0")-COUNTIF(FI38:FO38,"")</f>
        <v>0</v>
      </c>
      <c r="FR38" s="979"/>
      <c r="FS38" s="979"/>
      <c r="FT38" s="1001" t="n">
        <f aca="false">Посуточная!OO38</f>
        <v>0</v>
      </c>
      <c r="FU38" s="1002" t="n">
        <f aca="false">Посуточная!OP38</f>
        <v>0</v>
      </c>
      <c r="FV38" s="1002" t="n">
        <f aca="false">Посуточная!OQ38</f>
        <v>0</v>
      </c>
      <c r="FW38" s="1002" t="n">
        <f aca="false">Посуточная!OR38</f>
        <v>0</v>
      </c>
      <c r="FX38" s="1002" t="n">
        <f aca="false">Посуточная!OS38</f>
        <v>0</v>
      </c>
      <c r="FY38" s="1002" t="n">
        <f aca="false">Посуточная!OT38</f>
        <v>0</v>
      </c>
      <c r="FZ38" s="1003" t="n">
        <f aca="false">Посуточная!OU38</f>
        <v>0</v>
      </c>
      <c r="GA38" s="993" t="n">
        <f aca="false">Посуточная!PP38</f>
        <v>0</v>
      </c>
      <c r="GB38" s="993" t="n">
        <f aca="false">Посуточная!PQ38</f>
        <v>0</v>
      </c>
      <c r="GC38" s="993" t="n">
        <f aca="false">Посуточная!PR38</f>
        <v>0</v>
      </c>
      <c r="GD38" s="993" t="n">
        <f aca="false">Посуточная!PS38</f>
        <v>0</v>
      </c>
      <c r="GE38" s="993" t="n">
        <f aca="false">Посуточная!PT38</f>
        <v>0</v>
      </c>
      <c r="GF38" s="993" t="n">
        <f aca="false">Посуточная!PU38</f>
        <v>0</v>
      </c>
      <c r="GG38" s="993" t="n">
        <f aca="false">Посуточная!PV38</f>
        <v>0</v>
      </c>
      <c r="GH38" s="1027" t="n">
        <f aca="false">COUNTIF(FT38:FZ38,"&lt;&gt;0")-COUNTIF(FT38:FZ38,"")</f>
        <v>-7</v>
      </c>
      <c r="GI38" s="1028" t="n">
        <f aca="false">COUNTIF(GA38:GG38,"&lt;&gt;0")-COUNTIF(GA38:GG38,"")</f>
        <v>0</v>
      </c>
      <c r="GJ38" s="979"/>
      <c r="GK38" s="979"/>
      <c r="GL38" s="1039" t="n">
        <f aca="false">Посуточная!QH38</f>
        <v>0</v>
      </c>
      <c r="GM38" s="1040" t="n">
        <f aca="false">Посуточная!QI38</f>
        <v>0</v>
      </c>
      <c r="GN38" s="1040" t="n">
        <f aca="false">Посуточная!QJ38</f>
        <v>0</v>
      </c>
      <c r="GO38" s="1040" t="n">
        <f aca="false">Посуточная!QK38</f>
        <v>0</v>
      </c>
      <c r="GP38" s="1040" t="n">
        <f aca="false">Посуточная!QL38</f>
        <v>0</v>
      </c>
      <c r="GQ38" s="1040" t="n">
        <f aca="false">Посуточная!QM38</f>
        <v>0</v>
      </c>
      <c r="GR38" s="1040" t="n">
        <f aca="false">Посуточная!QN38</f>
        <v>0</v>
      </c>
      <c r="GS38" s="1006" t="n">
        <f aca="false">Посуточная!QV38</f>
        <v>0</v>
      </c>
      <c r="GT38" s="1006" t="n">
        <f aca="false">Посуточная!QW38</f>
        <v>0</v>
      </c>
      <c r="GU38" s="1006" t="n">
        <f aca="false">Посуточная!QX38</f>
        <v>0</v>
      </c>
      <c r="GV38" s="1006" t="n">
        <f aca="false">Посуточная!QY38</f>
        <v>0</v>
      </c>
      <c r="GW38" s="1006" t="n">
        <f aca="false">Посуточная!QZ38</f>
        <v>0</v>
      </c>
      <c r="GX38" s="1006" t="n">
        <f aca="false">Посуточная!RA38</f>
        <v>0</v>
      </c>
      <c r="GY38" s="1006" t="n">
        <f aca="false">Посуточная!RB38</f>
        <v>0</v>
      </c>
      <c r="GZ38" s="1027" t="n">
        <f aca="false">COUNTIF(GL38:GR38,"&lt;&gt;0")-COUNTIF(GL38:GR38,"")</f>
        <v>-7</v>
      </c>
      <c r="HA38" s="1028" t="n">
        <f aca="false">COUNTIF(GS38:GY38,"&lt;&gt;0")-COUNTIF(GS38:GY38,"")</f>
        <v>0</v>
      </c>
      <c r="HB38" s="979"/>
      <c r="HC38" s="979"/>
      <c r="HD38" s="1041" t="n">
        <f aca="false">Посуточная!RN38</f>
        <v>0</v>
      </c>
      <c r="HE38" s="1042" t="n">
        <f aca="false">Посуточная!RO38</f>
        <v>0</v>
      </c>
      <c r="HF38" s="1042" t="n">
        <f aca="false">Посуточная!RP38</f>
        <v>0</v>
      </c>
      <c r="HG38" s="1042" t="n">
        <f aca="false">Посуточная!RQ38</f>
        <v>0</v>
      </c>
      <c r="HH38" s="1042" t="n">
        <f aca="false">Посуточная!RR38</f>
        <v>0</v>
      </c>
      <c r="HI38" s="1042" t="n">
        <f aca="false">Посуточная!RS38</f>
        <v>0</v>
      </c>
      <c r="HJ38" s="1042" t="n">
        <f aca="false">Посуточная!RT38</f>
        <v>0</v>
      </c>
      <c r="HK38" s="993" t="n">
        <f aca="false">Посуточная!SB38</f>
        <v>0</v>
      </c>
      <c r="HL38" s="993" t="n">
        <f aca="false">Посуточная!SC38</f>
        <v>0</v>
      </c>
      <c r="HM38" s="993" t="n">
        <f aca="false">Посуточная!SD38</f>
        <v>0</v>
      </c>
      <c r="HN38" s="993" t="n">
        <f aca="false">Посуточная!SE38</f>
        <v>0</v>
      </c>
      <c r="HO38" s="993" t="n">
        <f aca="false">Посуточная!SF38</f>
        <v>0</v>
      </c>
      <c r="HP38" s="993" t="n">
        <f aca="false">Посуточная!SG38</f>
        <v>0</v>
      </c>
      <c r="HQ38" s="993" t="n">
        <f aca="false">Посуточная!SH38</f>
        <v>0</v>
      </c>
      <c r="HR38" s="1027" t="n">
        <f aca="false">COUNTIF(HD38:HJ38,"&lt;&gt;0")-COUNTIF(HD38:HJ38,"")</f>
        <v>-7</v>
      </c>
      <c r="HS38" s="1028" t="n">
        <f aca="false">COUNTIF(HK38:HQ38,"&lt;&gt;0")-COUNTIF(HK38:HQ38,"")</f>
        <v>0</v>
      </c>
      <c r="HT38" s="979"/>
      <c r="HU38" s="979"/>
      <c r="HV38" s="1030" t="n">
        <f aca="false">SUMIF(FB6:HU6,"итого гр.",FB38:HU38)</f>
        <v>0</v>
      </c>
      <c r="HW38" s="1028" t="n">
        <f aca="false">SUMIF(FB6:HU6,"итого фк.",FB38:HU38)</f>
        <v>0</v>
      </c>
      <c r="HX38" s="979"/>
      <c r="HY38" s="979"/>
      <c r="HZ38" s="1031"/>
      <c r="IA38" s="1032"/>
      <c r="IB38" s="979"/>
      <c r="IC38" s="979"/>
      <c r="ID38" s="1001" t="n">
        <f aca="false">Посуточная!SY38</f>
        <v>0</v>
      </c>
      <c r="IE38" s="1002" t="n">
        <f aca="false">Посуточная!SZ38</f>
        <v>0</v>
      </c>
      <c r="IF38" s="1002" t="n">
        <f aca="false">Посуточная!TA38</f>
        <v>0</v>
      </c>
      <c r="IG38" s="1002" t="n">
        <f aca="false">Посуточная!TB38</f>
        <v>0</v>
      </c>
      <c r="IH38" s="993" t="n">
        <f aca="false">Посуточная!TG38</f>
        <v>0</v>
      </c>
      <c r="II38" s="993" t="n">
        <f aca="false">Посуточная!TH38</f>
        <v>0</v>
      </c>
      <c r="IJ38" s="993" t="n">
        <f aca="false">Посуточная!TI38</f>
        <v>0</v>
      </c>
      <c r="IK38" s="993" t="n">
        <f aca="false">Посуточная!TJ38</f>
        <v>0</v>
      </c>
      <c r="IL38" s="1027"/>
      <c r="IM38" s="1028"/>
      <c r="IP38" s="1043"/>
      <c r="IQ38" s="1044"/>
      <c r="IT38" s="1043"/>
      <c r="IU38" s="1045"/>
      <c r="IV38" s="1046"/>
      <c r="IW38" s="1046"/>
      <c r="IX38" s="1045"/>
      <c r="IY38" s="1045"/>
      <c r="IZ38" s="1046"/>
      <c r="JA38" s="1046"/>
      <c r="JB38" s="1045"/>
      <c r="JC38" s="1045"/>
      <c r="JD38" s="1046"/>
      <c r="JE38" s="1046"/>
      <c r="JF38" s="1047" t="n">
        <f aca="false">SUMIF(IP6:JE6,"итого гр.",IP38:JE38)</f>
        <v>0</v>
      </c>
      <c r="JG38" s="1038" t="n">
        <f aca="false">SUMIF($IP$6:$JE$6,"итого фк.",IP38:JE38)</f>
        <v>0</v>
      </c>
      <c r="JH38" s="1018"/>
      <c r="JJ38" s="1037"/>
      <c r="JK38" s="1038"/>
      <c r="JN38" s="1037"/>
      <c r="JO38" s="1038"/>
      <c r="JR38" s="1043"/>
      <c r="JS38" s="1044"/>
      <c r="JV38" s="1037"/>
      <c r="JW38" s="1038"/>
      <c r="JZ38" s="1047"/>
      <c r="KA38" s="1047"/>
      <c r="KD38" s="1047"/>
      <c r="KE38" s="1047"/>
      <c r="KH38" s="1123"/>
      <c r="KI38" s="1021"/>
      <c r="KJ38" s="1025"/>
      <c r="KL38" s="1047"/>
      <c r="KM38" s="1047"/>
      <c r="KN38" s="1048"/>
      <c r="KO38" s="1123"/>
      <c r="KP38" s="1023"/>
      <c r="KQ38" s="1024"/>
      <c r="KT38" s="1137"/>
      <c r="LA38" s="1064"/>
      <c r="LC38" s="1064"/>
      <c r="LD38" s="1064"/>
      <c r="LG38" s="924" t="n">
        <f aca="false">IF(R38="",0,R38+LG35)</f>
        <v>0</v>
      </c>
      <c r="LH38" s="924" t="n">
        <f aca="false">IF(S38="",0,S38+LH35)</f>
        <v>0</v>
      </c>
      <c r="LI38" s="924" t="n">
        <f aca="false">IF(AJ38="",0,AJ38+LI35)</f>
        <v>0</v>
      </c>
      <c r="LJ38" s="924" t="n">
        <f aca="false">IF(AK38="",0,AK38+LJ35)</f>
        <v>0</v>
      </c>
      <c r="LK38" s="924" t="n">
        <f aca="false">IF(AV38="",0,AV38+LK35)</f>
        <v>0</v>
      </c>
      <c r="LL38" s="924" t="n">
        <f aca="false">IF(AW38="",0,AW38+LL35)</f>
        <v>0</v>
      </c>
      <c r="LM38" s="924" t="n">
        <f aca="false">IF(BH38="",0,BH38+LM35)</f>
        <v>0</v>
      </c>
      <c r="LN38" s="924" t="n">
        <f aca="false">IF(BI38="",0,BI38+LN35)</f>
        <v>0</v>
      </c>
      <c r="LO38" s="924" t="n">
        <f aca="false">IF(CB38="",0,CB38+LO35)</f>
        <v>0</v>
      </c>
      <c r="LP38" s="924" t="n">
        <f aca="false">IF(CC38="",0,CC38+LP35)</f>
        <v>0</v>
      </c>
      <c r="LQ38" s="924" t="n">
        <f aca="false">IF(CN38="",0,CN38+LQ35)</f>
        <v>0</v>
      </c>
      <c r="LR38" s="924" t="n">
        <f aca="false">IF(CO38="",0,CO38+LR35)</f>
        <v>0</v>
      </c>
      <c r="LS38" s="924" t="n">
        <f aca="false">IF(DR38="",0,DR38+LS35)</f>
        <v>0</v>
      </c>
      <c r="LT38" s="924" t="n">
        <f aca="false">IF(DS38="",0,DS38+LT35)</f>
        <v>0</v>
      </c>
      <c r="LU38" s="924" t="n">
        <f aca="false">IF(DF38="",0,DF38+LU35)</f>
        <v>0</v>
      </c>
      <c r="LV38" s="924" t="n">
        <f aca="false">IF(DG38="",0,DG38+LV35)</f>
        <v>0</v>
      </c>
      <c r="LW38" s="924" t="n">
        <f aca="false">IF(HT38="",0,HT38+LW35)</f>
        <v>0</v>
      </c>
      <c r="LX38" s="924" t="n">
        <f aca="false">IF(HU38="",0,HU38+LX35)</f>
        <v>0</v>
      </c>
      <c r="LY38" s="924" t="n">
        <f aca="false">IF(JN38="",0,JN38)</f>
        <v>0</v>
      </c>
      <c r="LZ38" s="924" t="n">
        <f aca="false">IF(JO38="",0,JO38)</f>
        <v>0</v>
      </c>
      <c r="MA38" s="924" t="n">
        <f aca="false">IF(EV38="",0,EV38+MA35)</f>
        <v>0</v>
      </c>
      <c r="MB38" s="924" t="n">
        <f aca="false">IF(EW38="",0,EW38+MB35)</f>
        <v>0</v>
      </c>
      <c r="MC38" s="924" t="n">
        <f aca="false">IF(JJ38="",0,JJ38+MC35)</f>
        <v>0</v>
      </c>
      <c r="MD38" s="924" t="n">
        <f aca="false">IF(JK38="",0,JK38+MD35)</f>
        <v>0</v>
      </c>
      <c r="ME38" s="924" t="n">
        <f aca="false">IF(KO38="",0,KO38+ME35)</f>
        <v>0</v>
      </c>
      <c r="MF38" s="924" t="n">
        <f aca="false">IF(KP38="",0,KP38+MF35)</f>
        <v>0</v>
      </c>
      <c r="MG38" s="924" t="n">
        <f aca="false">IFERROR(ME38/$A36,0)</f>
        <v>0</v>
      </c>
      <c r="MH38" s="924" t="n">
        <f aca="false">IFERROR(MF38/$A36,0)</f>
        <v>0</v>
      </c>
      <c r="MI38" s="924" t="n">
        <f aca="false">IF(JT38="",0,JT38+MI35)</f>
        <v>0</v>
      </c>
      <c r="MJ38" s="924" t="n">
        <f aca="false">IF(JU38="",0,JU38+MJ35)</f>
        <v>0</v>
      </c>
      <c r="MK38" s="924" t="n">
        <f aca="false">IF(LG38&gt;0,0,P38+MK35)</f>
        <v>-70</v>
      </c>
      <c r="ML38" s="924" t="n">
        <f aca="false">IF(LH38&gt;0,0,Q38+ML35)</f>
        <v>0</v>
      </c>
      <c r="MM38" s="924" t="n">
        <f aca="false">IF(LI38&gt;0,0,AH38+MM35)</f>
        <v>-77</v>
      </c>
      <c r="MN38" s="924" t="n">
        <f aca="false">IF(LJ38&gt;0,0,AI38+MN35)</f>
        <v>0</v>
      </c>
      <c r="MO38" s="924" t="n">
        <f aca="false">IF(LK38&gt;0,0,AT38+MO35)</f>
        <v>-44</v>
      </c>
      <c r="MP38" s="924" t="n">
        <f aca="false">IF(LL38&gt;0,0,AU38+MP35)</f>
        <v>0</v>
      </c>
      <c r="MQ38" s="924" t="n">
        <f aca="false">IF(LM38&gt;0,0,BF38+MQ35)</f>
        <v>-40</v>
      </c>
      <c r="MR38" s="924" t="n">
        <f aca="false">IF(LN38&gt;0,0,BG38+MR35)</f>
        <v>0</v>
      </c>
      <c r="MS38" s="924" t="n">
        <f aca="false">IF(LO38&gt;0,0,BZ38+MS35)</f>
        <v>-40</v>
      </c>
      <c r="MT38" s="924" t="n">
        <f aca="false">IF(LP38&gt;0,0,CA38+MT35)</f>
        <v>0</v>
      </c>
      <c r="MU38" s="924" t="n">
        <f aca="false">IF(LQ38&gt;0,0,CL38+MU35)</f>
        <v>-40</v>
      </c>
      <c r="MV38" s="924" t="n">
        <f aca="false">IF(LR38&gt;0,0,CM38+MV35)</f>
        <v>0</v>
      </c>
      <c r="MW38" s="924" t="n">
        <f aca="false">IF(LS38&gt;0,0,DP38+MW35)</f>
        <v>-44</v>
      </c>
      <c r="MX38" s="924" t="n">
        <f aca="false">IF(LT38&gt;0,0,DQ38+MX35)</f>
        <v>0</v>
      </c>
      <c r="MY38" s="924" t="n">
        <f aca="false">IF(LU38&gt;0,0,DD38+MY35)</f>
        <v>-70</v>
      </c>
      <c r="MZ38" s="924" t="n">
        <f aca="false">IFERROR(IF(LV38&gt;0,0,DE38+MZ35),0)</f>
        <v>1</v>
      </c>
      <c r="NA38" s="924" t="n">
        <f aca="false">IF(LW38&gt;0,0,HR38+NA35)</f>
        <v>-63</v>
      </c>
      <c r="NB38" s="924" t="n">
        <f aca="false">IFERROR(IF(LX38&gt;0,0,HS38+NB35),0)</f>
        <v>1</v>
      </c>
      <c r="NC38" s="924"/>
      <c r="ND38" s="924"/>
      <c r="NE38" s="924"/>
    </row>
    <row r="39" customFormat="false" ht="15" hidden="false" customHeight="false" outlineLevel="0" collapsed="false">
      <c r="A39" s="1092"/>
      <c r="B39" s="1049" t="n">
        <f aca="false">Посуточная!J39</f>
        <v>0</v>
      </c>
      <c r="C39" s="1050" t="n">
        <f aca="false">Посуточная!K39</f>
        <v>0</v>
      </c>
      <c r="D39" s="1050" t="n">
        <f aca="false">Посуточная!L39</f>
        <v>0</v>
      </c>
      <c r="E39" s="1050" t="n">
        <f aca="false">Посуточная!M39</f>
        <v>0</v>
      </c>
      <c r="F39" s="1050" t="n">
        <f aca="false">Посуточная!N39</f>
        <v>0</v>
      </c>
      <c r="G39" s="1050" t="n">
        <f aca="false">Посуточная!O39</f>
        <v>0</v>
      </c>
      <c r="H39" s="1050" t="n">
        <f aca="false">Посуточная!P39</f>
        <v>0</v>
      </c>
      <c r="I39" s="1051" t="n">
        <f aca="false">Посуточная!AA39</f>
        <v>0</v>
      </c>
      <c r="J39" s="1051" t="n">
        <f aca="false">Посуточная!AB39</f>
        <v>0</v>
      </c>
      <c r="K39" s="1051" t="n">
        <f aca="false">Посуточная!AC39</f>
        <v>0</v>
      </c>
      <c r="L39" s="1051" t="n">
        <f aca="false">Посуточная!AD39</f>
        <v>0</v>
      </c>
      <c r="M39" s="1051" t="n">
        <f aca="false">Посуточная!AE39</f>
        <v>0</v>
      </c>
      <c r="N39" s="1051" t="n">
        <f aca="false">Посуточная!AF39</f>
        <v>0</v>
      </c>
      <c r="O39" s="1051" t="n">
        <f aca="false">Посуточная!AG39</f>
        <v>0</v>
      </c>
      <c r="P39" s="1052" t="n">
        <f aca="false">SUBTOTAL(9, B39:H39)</f>
        <v>0</v>
      </c>
      <c r="Q39" s="1053" t="n">
        <f aca="false">SUBTOTAL(9, I39:O39)</f>
        <v>0</v>
      </c>
      <c r="R39" s="979" t="n">
        <f aca="false">SUM(P39,R36)</f>
        <v>0</v>
      </c>
      <c r="S39" s="979" t="n">
        <f aca="false">SUM(Q39,S36)</f>
        <v>0</v>
      </c>
      <c r="T39" s="1054" t="n">
        <f aca="false">Посуточная!AS39</f>
        <v>0</v>
      </c>
      <c r="U39" s="1050" t="n">
        <f aca="false">Посуточная!AT39</f>
        <v>0</v>
      </c>
      <c r="V39" s="1050" t="n">
        <f aca="false">Посуточная!AU39</f>
        <v>0</v>
      </c>
      <c r="W39" s="1050" t="n">
        <f aca="false">Посуточная!AV39</f>
        <v>0</v>
      </c>
      <c r="X39" s="1050" t="n">
        <f aca="false">Посуточная!AW39</f>
        <v>0</v>
      </c>
      <c r="Y39" s="1050" t="n">
        <f aca="false">Посуточная!AX39</f>
        <v>0</v>
      </c>
      <c r="Z39" s="1050" t="n">
        <f aca="false">Посуточная!AY39</f>
        <v>0</v>
      </c>
      <c r="AA39" s="1051" t="n">
        <f aca="false">Посуточная!BG39</f>
        <v>0</v>
      </c>
      <c r="AB39" s="1051" t="n">
        <f aca="false">Посуточная!BH39</f>
        <v>0</v>
      </c>
      <c r="AC39" s="1051" t="n">
        <f aca="false">Посуточная!BI39</f>
        <v>0</v>
      </c>
      <c r="AD39" s="1051" t="n">
        <f aca="false">Посуточная!BJ39</f>
        <v>0</v>
      </c>
      <c r="AE39" s="1051" t="n">
        <f aca="false">Посуточная!BK39</f>
        <v>0</v>
      </c>
      <c r="AF39" s="1051" t="n">
        <f aca="false">Посуточная!BL39</f>
        <v>0</v>
      </c>
      <c r="AG39" s="1051" t="n">
        <f aca="false">Посуточная!BM39</f>
        <v>0</v>
      </c>
      <c r="AH39" s="1052" t="n">
        <f aca="false">SUBTOTAL(9, T39:Z39)</f>
        <v>0</v>
      </c>
      <c r="AI39" s="1053" t="n">
        <f aca="false">SUBTOTAL(9, AA39:AG39)</f>
        <v>0</v>
      </c>
      <c r="AJ39" s="979" t="n">
        <f aca="false">SUM(AH39,AJ36)</f>
        <v>0</v>
      </c>
      <c r="AK39" s="979" t="n">
        <f aca="false">SUM(AI39,AK36)</f>
        <v>0</v>
      </c>
      <c r="AL39" s="1054" t="n">
        <f aca="false">Посуточная!BV39</f>
        <v>0</v>
      </c>
      <c r="AM39" s="1050" t="n">
        <f aca="false">Посуточная!BW39</f>
        <v>0</v>
      </c>
      <c r="AN39" s="1050" t="n">
        <f aca="false">Посуточная!BX39</f>
        <v>0</v>
      </c>
      <c r="AO39" s="1050" t="n">
        <f aca="false">Посуточная!BY39</f>
        <v>0</v>
      </c>
      <c r="AP39" s="1051" t="n">
        <f aca="false">Посуточная!CD39</f>
        <v>0</v>
      </c>
      <c r="AQ39" s="1051" t="n">
        <f aca="false">Посуточная!CE39</f>
        <v>0</v>
      </c>
      <c r="AR39" s="1051" t="n">
        <f aca="false">Посуточная!CF39</f>
        <v>0</v>
      </c>
      <c r="AS39" s="1051" t="n">
        <f aca="false">Посуточная!CG39</f>
        <v>0</v>
      </c>
      <c r="AT39" s="1052" t="n">
        <f aca="false">SUBTOTAL(9, AL39:AO39)</f>
        <v>0</v>
      </c>
      <c r="AU39" s="1053" t="n">
        <f aca="false">SUBTOTAL(9, AP39:AS39)</f>
        <v>0</v>
      </c>
      <c r="AV39" s="979" t="n">
        <f aca="false">SUM(AT39,AV36)</f>
        <v>0</v>
      </c>
      <c r="AW39" s="979" t="n">
        <f aca="false">SUM(AU39,AW36)</f>
        <v>0</v>
      </c>
      <c r="AX39" s="1054" t="n">
        <f aca="false">Посуточная!CP39</f>
        <v>0</v>
      </c>
      <c r="AY39" s="1050" t="n">
        <f aca="false">Посуточная!CQ39</f>
        <v>0</v>
      </c>
      <c r="AZ39" s="1050" t="n">
        <f aca="false">Посуточная!CR39</f>
        <v>0</v>
      </c>
      <c r="BA39" s="1050" t="n">
        <f aca="false">Посуточная!CS39</f>
        <v>0</v>
      </c>
      <c r="BB39" s="1051" t="n">
        <f aca="false">Посуточная!CX39</f>
        <v>0</v>
      </c>
      <c r="BC39" s="1051" t="n">
        <f aca="false">Посуточная!CY39</f>
        <v>0</v>
      </c>
      <c r="BD39" s="1051" t="n">
        <f aca="false">Посуточная!CZ39</f>
        <v>0</v>
      </c>
      <c r="BE39" s="1051" t="n">
        <f aca="false">Посуточная!DA39</f>
        <v>0</v>
      </c>
      <c r="BF39" s="1052" t="n">
        <f aca="false">SUBTOTAL(9, AX39:BA39)</f>
        <v>0</v>
      </c>
      <c r="BG39" s="1053" t="n">
        <f aca="false">SUBTOTAL(9, BB39:BE39)</f>
        <v>0</v>
      </c>
      <c r="BH39" s="979" t="n">
        <f aca="false">SUM(BF39,BH36)</f>
        <v>0</v>
      </c>
      <c r="BI39" s="979" t="n">
        <f aca="false">SUM(BG39,BI36)</f>
        <v>0</v>
      </c>
      <c r="BJ39" s="1056" t="n">
        <f aca="false">SUMIF(B6:BI6,"итого гр.",B39:BI39)</f>
        <v>0</v>
      </c>
      <c r="BK39" s="1053" t="n">
        <f aca="false">SUMIF(B6:BI6,"итого фк.",B39:BI39)</f>
        <v>0</v>
      </c>
      <c r="BL39" s="979" t="n">
        <f aca="false">SUM(BJ39,BL36)</f>
        <v>0</v>
      </c>
      <c r="BM39" s="979" t="n">
        <f aca="false">SUM(BK39,BM36)</f>
        <v>0</v>
      </c>
      <c r="BN39" s="1057" t="n">
        <f aca="false">BL39</f>
        <v>0</v>
      </c>
      <c r="BO39" s="1058" t="n">
        <f aca="false">BM39</f>
        <v>0</v>
      </c>
      <c r="BP39" s="979"/>
      <c r="BQ39" s="979"/>
      <c r="BR39" s="1059" t="n">
        <f aca="false">Посуточная!DR39</f>
        <v>0</v>
      </c>
      <c r="BS39" s="1060" t="n">
        <f aca="false">Посуточная!DS39</f>
        <v>0</v>
      </c>
      <c r="BT39" s="1060" t="n">
        <f aca="false">Посуточная!DT39</f>
        <v>0</v>
      </c>
      <c r="BU39" s="1060" t="n">
        <f aca="false">Посуточная!DU39</f>
        <v>0</v>
      </c>
      <c r="BV39" s="1051" t="n">
        <f aca="false">Посуточная!DZ39</f>
        <v>0</v>
      </c>
      <c r="BW39" s="1051" t="n">
        <f aca="false">Посуточная!EA39</f>
        <v>0</v>
      </c>
      <c r="BX39" s="1051" t="n">
        <f aca="false">Посуточная!EB39</f>
        <v>0</v>
      </c>
      <c r="BY39" s="1051" t="n">
        <f aca="false">Посуточная!EC39</f>
        <v>0</v>
      </c>
      <c r="BZ39" s="1027" t="n">
        <f aca="false">SUBTOTAL(9, BR39:BU39)</f>
        <v>0</v>
      </c>
      <c r="CA39" s="1053" t="n">
        <f aca="false">SUBTOTAL(9, BV39:BY39)</f>
        <v>0</v>
      </c>
      <c r="CB39" s="979" t="n">
        <f aca="false">SUM(BZ39,CB36)</f>
        <v>0</v>
      </c>
      <c r="CC39" s="979" t="n">
        <f aca="false">SUM(CA39,CC36)</f>
        <v>0</v>
      </c>
      <c r="CD39" s="1059" t="n">
        <f aca="false">Посуточная!EO39</f>
        <v>0</v>
      </c>
      <c r="CE39" s="1060" t="n">
        <f aca="false">Посуточная!EP39</f>
        <v>0</v>
      </c>
      <c r="CF39" s="1060" t="n">
        <f aca="false">Посуточная!EQ39</f>
        <v>0</v>
      </c>
      <c r="CG39" s="1060" t="n">
        <f aca="false">Посуточная!ER39</f>
        <v>0</v>
      </c>
      <c r="CH39" s="1051" t="n">
        <f aca="false">Посуточная!EZ39</f>
        <v>0</v>
      </c>
      <c r="CI39" s="1051" t="n">
        <f aca="false">Посуточная!FA39</f>
        <v>0</v>
      </c>
      <c r="CJ39" s="1051" t="n">
        <f aca="false">Посуточная!FB39</f>
        <v>0</v>
      </c>
      <c r="CK39" s="1051" t="n">
        <f aca="false">Посуточная!FC39</f>
        <v>0</v>
      </c>
      <c r="CL39" s="1052" t="n">
        <f aca="false">SUBTOTAL(9, CD39:CG39)</f>
        <v>0</v>
      </c>
      <c r="CM39" s="1053" t="n">
        <f aca="false">SUBTOTAL(9, CH39:CK39)</f>
        <v>0</v>
      </c>
      <c r="CN39" s="979" t="n">
        <f aca="false">SUM(CL39,CN36)</f>
        <v>0</v>
      </c>
      <c r="CO39" s="979" t="n">
        <f aca="false">SUM(CM39,CO36)</f>
        <v>0</v>
      </c>
      <c r="CP39" s="1054" t="n">
        <f aca="false">Посуточная!GN39</f>
        <v>0</v>
      </c>
      <c r="CQ39" s="1050" t="n">
        <f aca="false">Посуточная!GO39</f>
        <v>0</v>
      </c>
      <c r="CR39" s="1050" t="n">
        <f aca="false">Посуточная!GP39</f>
        <v>0</v>
      </c>
      <c r="CS39" s="1050" t="n">
        <f aca="false">Посуточная!GQ39</f>
        <v>0</v>
      </c>
      <c r="CT39" s="1050" t="n">
        <f aca="false">Посуточная!GR39</f>
        <v>0</v>
      </c>
      <c r="CU39" s="1050" t="n">
        <f aca="false">Посуточная!GS39</f>
        <v>0</v>
      </c>
      <c r="CV39" s="1050" t="n">
        <f aca="false">Посуточная!GT39</f>
        <v>0</v>
      </c>
      <c r="CW39" s="1051" t="n">
        <f aca="false">Посуточная!HP39</f>
        <v>0</v>
      </c>
      <c r="CX39" s="1051" t="n">
        <f aca="false">Посуточная!HQ39</f>
        <v>0</v>
      </c>
      <c r="CY39" s="1051" t="n">
        <f aca="false">Посуточная!HR39</f>
        <v>0</v>
      </c>
      <c r="CZ39" s="1051" t="n">
        <f aca="false">Посуточная!HS39</f>
        <v>0</v>
      </c>
      <c r="DA39" s="1051" t="n">
        <f aca="false">Посуточная!HT39</f>
        <v>0</v>
      </c>
      <c r="DB39" s="1051" t="n">
        <f aca="false">Посуточная!HU39</f>
        <v>0</v>
      </c>
      <c r="DC39" s="1051" t="n">
        <f aca="false">Посуточная!HV39</f>
        <v>0</v>
      </c>
      <c r="DD39" s="1052" t="n">
        <f aca="false">SUBTOTAL(9, CP39:CV39)</f>
        <v>0</v>
      </c>
      <c r="DE39" s="1053" t="n">
        <f aca="false">SUBTOTAL(9, CW39:DC39)</f>
        <v>0</v>
      </c>
      <c r="DF39" s="979" t="n">
        <f aca="false">SUM(DD39,DF36)</f>
        <v>0</v>
      </c>
      <c r="DG39" s="979" t="n">
        <f aca="false">SUM(DE39,DG36)</f>
        <v>15</v>
      </c>
      <c r="DH39" s="1061" t="n">
        <f aca="false">Посуточная!IE39</f>
        <v>0</v>
      </c>
      <c r="DI39" s="1062" t="n">
        <f aca="false">Посуточная!IF39</f>
        <v>0</v>
      </c>
      <c r="DJ39" s="1062" t="n">
        <f aca="false">Посуточная!IG39</f>
        <v>0</v>
      </c>
      <c r="DK39" s="1060" t="n">
        <f aca="false">Посуточная!IH39</f>
        <v>0</v>
      </c>
      <c r="DL39" s="1051" t="n">
        <f aca="false">Посуточная!IM39</f>
        <v>0</v>
      </c>
      <c r="DM39" s="1063" t="n">
        <f aca="false">Посуточная!IN39</f>
        <v>0</v>
      </c>
      <c r="DN39" s="1051" t="n">
        <f aca="false">Посуточная!IO39</f>
        <v>0</v>
      </c>
      <c r="DO39" s="1063" t="n">
        <f aca="false">Посуточная!IP39</f>
        <v>0</v>
      </c>
      <c r="DP39" s="1055" t="n">
        <f aca="false">SUBTOTAL(9, DH39:DK39)</f>
        <v>0</v>
      </c>
      <c r="DQ39" s="1053" t="n">
        <f aca="false">SUBTOTAL(9, DL39:DO39)</f>
        <v>0</v>
      </c>
      <c r="DR39" s="921" t="n">
        <f aca="false">SUM(DP39,DR36)</f>
        <v>0</v>
      </c>
      <c r="DS39" s="921" t="n">
        <f aca="false">SUM(DQ39,DS36)</f>
        <v>0</v>
      </c>
      <c r="DT39" s="1065"/>
      <c r="DU39" s="1066"/>
      <c r="DV39" s="1066"/>
      <c r="DW39" s="1066"/>
      <c r="DX39" s="1066"/>
      <c r="DY39" s="1066"/>
      <c r="DZ39" s="1066"/>
      <c r="EA39" s="1051" t="n">
        <f aca="false">Посуточная!KQ39</f>
        <v>0</v>
      </c>
      <c r="EB39" s="1051" t="n">
        <f aca="false">Посуточная!KR39</f>
        <v>0</v>
      </c>
      <c r="EC39" s="1051" t="n">
        <f aca="false">Посуточная!KS39</f>
        <v>0</v>
      </c>
      <c r="ED39" s="1051" t="n">
        <f aca="false">Посуточная!KT39</f>
        <v>0</v>
      </c>
      <c r="EE39" s="1051" t="n">
        <f aca="false">Посуточная!KU39</f>
        <v>0</v>
      </c>
      <c r="EF39" s="1051" t="n">
        <f aca="false">Посуточная!KV39</f>
        <v>0</v>
      </c>
      <c r="EG39" s="1051" t="n">
        <f aca="false">Посуточная!KW39</f>
        <v>0</v>
      </c>
      <c r="EH39" s="1052" t="n">
        <f aca="false">SUBTOTAL(9, DT39:DZ39)</f>
        <v>0</v>
      </c>
      <c r="EI39" s="1124" t="n">
        <f aca="false">SUBTOTAL(9, EA39:EG39)</f>
        <v>0</v>
      </c>
      <c r="EJ39" s="979" t="n">
        <f aca="false">SUM(EH39,EJ36)</f>
        <v>0</v>
      </c>
      <c r="EK39" s="1067" t="n">
        <f aca="false">SUM(EI39,EK36)</f>
        <v>28.865</v>
      </c>
      <c r="EL39" s="1056" t="n">
        <f aca="false">SUMIF(BR6:EK6,"итого гр.",BR39:EK39)</f>
        <v>0</v>
      </c>
      <c r="EM39" s="1053" t="n">
        <f aca="false">SUMIF(BR6:EK6,"итого фк.",BR39:EK39)</f>
        <v>0</v>
      </c>
      <c r="EN39" s="979" t="n">
        <f aca="false">SUM(EL39,EN36)</f>
        <v>0</v>
      </c>
      <c r="EO39" s="979" t="n">
        <f aca="false">SUM(EM39,EO36)</f>
        <v>43.865</v>
      </c>
      <c r="EP39" s="1057" t="n">
        <f aca="false">EN39</f>
        <v>0</v>
      </c>
      <c r="EQ39" s="1058" t="n">
        <f aca="false">EO39</f>
        <v>43.865</v>
      </c>
      <c r="ES39" s="1068"/>
      <c r="ET39" s="1069" t="n">
        <v>257.2</v>
      </c>
      <c r="EU39" s="1070"/>
      <c r="EV39" s="921" t="n">
        <f aca="false">ET39</f>
        <v>257.2</v>
      </c>
      <c r="EW39" s="921" t="n">
        <f aca="false">EU39</f>
        <v>0</v>
      </c>
      <c r="EX39" s="1071" t="n">
        <f aca="false">SUM(BJ39,EL39,ET39)</f>
        <v>257.2</v>
      </c>
      <c r="EY39" s="1072" t="n">
        <f aca="false">SUM(BK39,EM39,EU39)</f>
        <v>0</v>
      </c>
      <c r="EZ39" s="921" t="n">
        <f aca="false">SUM(BL39,EN39,EV39)</f>
        <v>257.2</v>
      </c>
      <c r="FA39" s="921" t="n">
        <f aca="false">SUM(BM39,EO39,EW39)</f>
        <v>43.865</v>
      </c>
      <c r="FB39" s="1065"/>
      <c r="FC39" s="1066"/>
      <c r="FD39" s="1066"/>
      <c r="FE39" s="1066"/>
      <c r="FF39" s="1066"/>
      <c r="FG39" s="1066"/>
      <c r="FH39" s="1066"/>
      <c r="FI39" s="1051" t="n">
        <f aca="false">Посуточная!NU39</f>
        <v>0</v>
      </c>
      <c r="FJ39" s="1051" t="n">
        <f aca="false">Посуточная!NV39</f>
        <v>0</v>
      </c>
      <c r="FK39" s="1051" t="n">
        <f aca="false">Посуточная!NW39</f>
        <v>0</v>
      </c>
      <c r="FL39" s="1051" t="n">
        <f aca="false">Посуточная!NX39</f>
        <v>0</v>
      </c>
      <c r="FM39" s="1051" t="n">
        <f aca="false">Посуточная!NY39</f>
        <v>0</v>
      </c>
      <c r="FN39" s="1051" t="n">
        <f aca="false">Посуточная!NZ39</f>
        <v>0</v>
      </c>
      <c r="FO39" s="1051" t="n">
        <f aca="false">Посуточная!OA39</f>
        <v>0</v>
      </c>
      <c r="FP39" s="1052" t="n">
        <f aca="false">SUBTOTAL(9, FB39:FH39)</f>
        <v>0</v>
      </c>
      <c r="FQ39" s="1053" t="n">
        <f aca="false">SUBTOTAL(9, FI39:FO39)</f>
        <v>0</v>
      </c>
      <c r="FR39" s="979" t="n">
        <f aca="false">SUM(FP39,FR36)</f>
        <v>77.2</v>
      </c>
      <c r="FS39" s="979" t="n">
        <f aca="false">SUM(FQ39,FS36)</f>
        <v>8.888</v>
      </c>
      <c r="FT39" s="1073" t="n">
        <f aca="false">Посуточная!OO39</f>
        <v>0</v>
      </c>
      <c r="FU39" s="1074" t="n">
        <f aca="false">Посуточная!OP39</f>
        <v>0</v>
      </c>
      <c r="FV39" s="1074" t="n">
        <f aca="false">Посуточная!OQ39</f>
        <v>0</v>
      </c>
      <c r="FW39" s="1074" t="n">
        <f aca="false">Посуточная!OR39</f>
        <v>0</v>
      </c>
      <c r="FX39" s="1074" t="n">
        <f aca="false">Посуточная!OS39</f>
        <v>0</v>
      </c>
      <c r="FY39" s="1074" t="n">
        <f aca="false">Посуточная!OT39</f>
        <v>0</v>
      </c>
      <c r="FZ39" s="1075" t="n">
        <f aca="false">Посуточная!OU39</f>
        <v>0</v>
      </c>
      <c r="GA39" s="1063" t="n">
        <f aca="false">Посуточная!PP39</f>
        <v>0</v>
      </c>
      <c r="GB39" s="1063" t="n">
        <f aca="false">Посуточная!PQ39</f>
        <v>0</v>
      </c>
      <c r="GC39" s="1063" t="n">
        <f aca="false">Посуточная!PR39</f>
        <v>0</v>
      </c>
      <c r="GD39" s="1063" t="n">
        <f aca="false">Посуточная!PS39</f>
        <v>0</v>
      </c>
      <c r="GE39" s="1063" t="n">
        <f aca="false">Посуточная!PT39</f>
        <v>0</v>
      </c>
      <c r="GF39" s="1063" t="n">
        <f aca="false">Посуточная!PU39</f>
        <v>0</v>
      </c>
      <c r="GG39" s="1063" t="n">
        <f aca="false">Посуточная!PV39</f>
        <v>0</v>
      </c>
      <c r="GH39" s="1052" t="n">
        <f aca="false">SUBTOTAL(9, FT39:FZ39)</f>
        <v>0</v>
      </c>
      <c r="GI39" s="1053" t="n">
        <f aca="false">SUBTOTAL(9, GA39:GG39)</f>
        <v>0</v>
      </c>
      <c r="GJ39" s="979" t="n">
        <f aca="false">SUM(GH39,GJ36)</f>
        <v>0</v>
      </c>
      <c r="GK39" s="979" t="n">
        <f aca="false">SUM(GI39,GK36)</f>
        <v>0</v>
      </c>
      <c r="GL39" s="1076" t="n">
        <f aca="false">Посуточная!QH39</f>
        <v>0</v>
      </c>
      <c r="GM39" s="1077" t="n">
        <f aca="false">Посуточная!QI39</f>
        <v>0</v>
      </c>
      <c r="GN39" s="1077" t="n">
        <f aca="false">Посуточная!QJ39</f>
        <v>0</v>
      </c>
      <c r="GO39" s="1077" t="n">
        <f aca="false">Посуточная!QK39</f>
        <v>0</v>
      </c>
      <c r="GP39" s="1077" t="n">
        <f aca="false">Посуточная!QL39</f>
        <v>0</v>
      </c>
      <c r="GQ39" s="1077" t="n">
        <f aca="false">Посуточная!QM39</f>
        <v>0</v>
      </c>
      <c r="GR39" s="1077" t="n">
        <f aca="false">Посуточная!QN39</f>
        <v>0</v>
      </c>
      <c r="GS39" s="1078" t="n">
        <f aca="false">Посуточная!QV39</f>
        <v>0</v>
      </c>
      <c r="GT39" s="1078" t="n">
        <f aca="false">Посуточная!QW39</f>
        <v>0</v>
      </c>
      <c r="GU39" s="1078" t="n">
        <f aca="false">Посуточная!QX39</f>
        <v>0</v>
      </c>
      <c r="GV39" s="1078" t="n">
        <f aca="false">Посуточная!QY39</f>
        <v>0</v>
      </c>
      <c r="GW39" s="1078" t="n">
        <f aca="false">Посуточная!QZ39</f>
        <v>0</v>
      </c>
      <c r="GX39" s="1078" t="n">
        <f aca="false">Посуточная!RA39</f>
        <v>0</v>
      </c>
      <c r="GY39" s="1078" t="n">
        <f aca="false">Посуточная!RB39</f>
        <v>0</v>
      </c>
      <c r="GZ39" s="1052" t="n">
        <f aca="false">SUBTOTAL(9, GL39:GR39)</f>
        <v>0</v>
      </c>
      <c r="HA39" s="1053" t="n">
        <f aca="false">SUBTOTAL(9, GS39:GY39)</f>
        <v>0</v>
      </c>
      <c r="HB39" s="979" t="n">
        <f aca="false">SUM(GZ39,HB36)</f>
        <v>0</v>
      </c>
      <c r="HC39" s="1067" t="n">
        <f aca="false">SUM(HA39,HC36)</f>
        <v>0</v>
      </c>
      <c r="HD39" s="1079" t="n">
        <f aca="false">Посуточная!RN39</f>
        <v>0</v>
      </c>
      <c r="HE39" s="1080" t="n">
        <f aca="false">Посуточная!RO39</f>
        <v>0</v>
      </c>
      <c r="HF39" s="1080" t="n">
        <f aca="false">Посуточная!RP39</f>
        <v>0</v>
      </c>
      <c r="HG39" s="1080" t="n">
        <f aca="false">Посуточная!RQ39</f>
        <v>0</v>
      </c>
      <c r="HH39" s="1080" t="n">
        <f aca="false">Посуточная!RR39</f>
        <v>0</v>
      </c>
      <c r="HI39" s="1080" t="n">
        <f aca="false">Посуточная!RS39</f>
        <v>0</v>
      </c>
      <c r="HJ39" s="1080" t="n">
        <f aca="false">Посуточная!RT39</f>
        <v>0</v>
      </c>
      <c r="HK39" s="1063" t="n">
        <f aca="false">Посуточная!SB39</f>
        <v>0</v>
      </c>
      <c r="HL39" s="1063" t="n">
        <f aca="false">Посуточная!SC39</f>
        <v>0</v>
      </c>
      <c r="HM39" s="1063" t="n">
        <f aca="false">Посуточная!SD39</f>
        <v>0</v>
      </c>
      <c r="HN39" s="1063" t="n">
        <f aca="false">Посуточная!SE39</f>
        <v>0</v>
      </c>
      <c r="HO39" s="1063" t="n">
        <f aca="false">Посуточная!SF39</f>
        <v>0</v>
      </c>
      <c r="HP39" s="1063" t="n">
        <f aca="false">Посуточная!SG39</f>
        <v>0</v>
      </c>
      <c r="HQ39" s="1063" t="n">
        <f aca="false">Посуточная!SH39</f>
        <v>0</v>
      </c>
      <c r="HR39" s="1052" t="n">
        <f aca="false">SUBTOTAL(9, HD39:HJ39)</f>
        <v>0</v>
      </c>
      <c r="HS39" s="1053" t="n">
        <f aca="false">SUBTOTAL(9, HK39:HQ39)</f>
        <v>0</v>
      </c>
      <c r="HT39" s="979" t="n">
        <f aca="false">SUM(HR39,HT36)</f>
        <v>0</v>
      </c>
      <c r="HU39" s="979" t="n">
        <f aca="false">SUM(HS39,HU36)</f>
        <v>28.865</v>
      </c>
      <c r="HV39" s="1056" t="n">
        <f aca="false">SUMIF(FB6:HU6,"итого гр.",FB39:HU39)</f>
        <v>0</v>
      </c>
      <c r="HW39" s="1053" t="n">
        <f aca="false">SUMIF(FB6:HU6,"итого фк.",FB39:HU39)</f>
        <v>0</v>
      </c>
      <c r="HX39" s="979" t="n">
        <f aca="false">SUM(HV39,HX36)</f>
        <v>77.2</v>
      </c>
      <c r="HY39" s="979" t="n">
        <f aca="false">SUM(HW39,HY36)</f>
        <v>37.753</v>
      </c>
      <c r="HZ39" s="1057" t="n">
        <f aca="false">HX39</f>
        <v>77.2</v>
      </c>
      <c r="IA39" s="1058" t="n">
        <f aca="false">HY39</f>
        <v>37.753</v>
      </c>
      <c r="IB39" s="979"/>
      <c r="IC39" s="1081"/>
      <c r="ID39" s="1073" t="n">
        <f aca="false">Посуточная!SY39</f>
        <v>0</v>
      </c>
      <c r="IE39" s="1074" t="n">
        <f aca="false">Посуточная!SZ39</f>
        <v>0</v>
      </c>
      <c r="IF39" s="1074" t="n">
        <f aca="false">Посуточная!TA39</f>
        <v>0</v>
      </c>
      <c r="IG39" s="1074" t="n">
        <f aca="false">Посуточная!TB39</f>
        <v>0</v>
      </c>
      <c r="IH39" s="1063" t="n">
        <f aca="false">Посуточная!TG39</f>
        <v>0</v>
      </c>
      <c r="II39" s="1063" t="n">
        <f aca="false">Посуточная!TH39</f>
        <v>0</v>
      </c>
      <c r="IJ39" s="1063" t="n">
        <f aca="false">Посуточная!TI39</f>
        <v>0</v>
      </c>
      <c r="IK39" s="1063" t="n">
        <f aca="false">Посуточная!TJ39</f>
        <v>0</v>
      </c>
      <c r="IL39" s="1052" t="n">
        <f aca="false">SUBTOTAL(9, ID39:IG39)</f>
        <v>0</v>
      </c>
      <c r="IM39" s="1053" t="n">
        <f aca="false">SUBTOTAL(9, IH39:IK39)</f>
        <v>0</v>
      </c>
      <c r="IN39" s="1064" t="n">
        <f aca="false">IN36+IL39</f>
        <v>0</v>
      </c>
      <c r="IO39" s="1064" t="n">
        <f aca="false">IO36+IM39</f>
        <v>0</v>
      </c>
      <c r="IP39" s="1082" t="n">
        <v>58.4</v>
      </c>
      <c r="IQ39" s="1083"/>
      <c r="IT39" s="1082"/>
      <c r="IU39" s="1084"/>
      <c r="IV39" s="1046"/>
      <c r="IW39" s="1046"/>
      <c r="IX39" s="1084"/>
      <c r="IY39" s="1138"/>
      <c r="IZ39" s="1046"/>
      <c r="JA39" s="1046"/>
      <c r="JB39" s="1084"/>
      <c r="JC39" s="1084"/>
      <c r="JD39" s="1046" t="n">
        <f aca="false">JB39</f>
        <v>0</v>
      </c>
      <c r="JE39" s="1046" t="n">
        <f aca="false">JC39</f>
        <v>0</v>
      </c>
      <c r="JF39" s="1085" t="n">
        <f aca="false">SUMIF(IP6:JE6,"итого гр.",IP39:JE39)</f>
        <v>58.4</v>
      </c>
      <c r="JG39" s="1072" t="n">
        <f aca="false">SUMIF($IP$6:$JE$6,"итого фк.",IP39:JE39)</f>
        <v>0</v>
      </c>
      <c r="JH39" s="1018" t="n">
        <f aca="false">JF39</f>
        <v>58.4</v>
      </c>
      <c r="JI39" s="921" t="n">
        <f aca="false">JG39</f>
        <v>0</v>
      </c>
      <c r="JJ39" s="1071"/>
      <c r="JK39" s="1072" t="n">
        <f aca="false">12.5322361111111-10</f>
        <v>2.5322361111111</v>
      </c>
      <c r="JN39" s="1071" t="n">
        <f aca="false">$JN$9+JN36</f>
        <v>121.66</v>
      </c>
      <c r="JO39" s="1072" t="n">
        <f aca="false">$JO$9+JO36</f>
        <v>121.66</v>
      </c>
      <c r="JP39" s="921" t="n">
        <f aca="false">JN39</f>
        <v>121.66</v>
      </c>
      <c r="JQ39" s="921" t="n">
        <f aca="false">JO39</f>
        <v>121.66</v>
      </c>
      <c r="JR39" s="1082"/>
      <c r="JS39" s="1083"/>
      <c r="JT39" s="921" t="n">
        <f aca="false">SUM(JR39,JT36)</f>
        <v>0</v>
      </c>
      <c r="JU39" s="921" t="n">
        <f aca="false">SUM(JS39,JU36)</f>
        <v>0</v>
      </c>
      <c r="JV39" s="1071" t="n">
        <f aca="false">SUM(HZ39,JF39,JJ39,JN39,JR39,IN39)</f>
        <v>257.26</v>
      </c>
      <c r="JW39" s="1072" t="n">
        <f aca="false">SUM(IA39,JG39,JK39,JO39,JS39,IO39)</f>
        <v>161.945236111111</v>
      </c>
      <c r="JX39" s="921" t="n">
        <f aca="false">SUM(IB39,JH39,JL39,JP39,JT39)</f>
        <v>180.06</v>
      </c>
      <c r="JY39" s="921" t="n">
        <f aca="false">SUM(IC39,JI39,JM39,JQ39,JU39)</f>
        <v>121.66</v>
      </c>
      <c r="JZ39" s="1085"/>
      <c r="KA39" s="1085"/>
      <c r="KB39" s="921" t="n">
        <f aca="false">JZ39</f>
        <v>0</v>
      </c>
      <c r="KC39" s="921" t="n">
        <f aca="false">KA39</f>
        <v>0</v>
      </c>
      <c r="KD39" s="1085"/>
      <c r="KE39" s="1085"/>
      <c r="KF39" s="921" t="n">
        <f aca="false">KD39</f>
        <v>0</v>
      </c>
      <c r="KH39" s="1088" t="n">
        <v>7199.953</v>
      </c>
      <c r="KI39" s="1089" t="n">
        <f aca="false">IF(A37&lt;=KX$4,VLOOKUP(A37,$KX$6:$LC$37,2,FALSE()),SUM($KY$4,FA39,-JW39)-SUM($LC$4,-$LA$4))-KQ39</f>
        <v>7268.39</v>
      </c>
      <c r="KJ39" s="1025"/>
      <c r="KL39" s="1085"/>
      <c r="KM39" s="1085" t="n">
        <f aca="false">KL39-KL36</f>
        <v>0</v>
      </c>
      <c r="KN39" s="1090"/>
      <c r="KO39" s="1088" t="n">
        <v>97.205</v>
      </c>
      <c r="KP39" s="1091" t="n">
        <f aca="false">IF(A37&lt;=KX$4,VLOOKUP(A37,$KT$6:$KU$37,2,FALSE()),SUM($KP$2,-EK39,FS39,-KQ39))</f>
        <v>40.577</v>
      </c>
      <c r="KQ39" s="1024"/>
      <c r="KR39" s="1068" t="n">
        <f aca="false">KI39-KH39</f>
        <v>68.436999999999</v>
      </c>
      <c r="KS39" s="924" t="n">
        <f aca="false">IF(KP39=$KS$1,"",KI39-7200)</f>
        <v>68.3899999999994</v>
      </c>
      <c r="KT39" s="1137"/>
      <c r="KY39" s="924"/>
      <c r="LG39" s="924" t="n">
        <f aca="false">IF(R39="",0,R39+LG36)</f>
        <v>0</v>
      </c>
      <c r="LH39" s="924" t="n">
        <f aca="false">IF(S39="",0,S39+LH36)</f>
        <v>0</v>
      </c>
      <c r="LI39" s="924" t="n">
        <f aca="false">IF(AJ39="",0,AJ39+LI36)</f>
        <v>0</v>
      </c>
      <c r="LJ39" s="924" t="n">
        <f aca="false">IF(AK39="",0,AK39+LJ36)</f>
        <v>0</v>
      </c>
      <c r="LK39" s="924" t="n">
        <f aca="false">IF(AV39="",0,AV39+LK36)</f>
        <v>0</v>
      </c>
      <c r="LL39" s="924" t="n">
        <f aca="false">IF(AW39="",0,AW39+LL36)</f>
        <v>0</v>
      </c>
      <c r="LM39" s="924" t="n">
        <f aca="false">IF(BH39="",0,BH39+LM36)</f>
        <v>0</v>
      </c>
      <c r="LN39" s="924" t="n">
        <f aca="false">IF(BI39="",0,BI39+LN36)</f>
        <v>0</v>
      </c>
      <c r="LO39" s="924" t="n">
        <f aca="false">IF(CB39="",0,CB39+LO36)</f>
        <v>0</v>
      </c>
      <c r="LP39" s="924" t="n">
        <f aca="false">IF(CC39="",0,CC39+LP36)</f>
        <v>0</v>
      </c>
      <c r="LQ39" s="924" t="n">
        <f aca="false">IF(CN39="",0,CN39+LQ36)</f>
        <v>0</v>
      </c>
      <c r="LR39" s="924" t="n">
        <f aca="false">IF(CO39="",0,CO39+LR36)</f>
        <v>0</v>
      </c>
      <c r="LS39" s="924" t="n">
        <f aca="false">IF(DR39="",0,DR39+LS36)</f>
        <v>0</v>
      </c>
      <c r="LT39" s="924" t="n">
        <f aca="false">IF(DS39="",0,DS39+LT36)</f>
        <v>0</v>
      </c>
      <c r="LU39" s="924" t="n">
        <f aca="false">IF(DF39="",0,DF39+LU36)</f>
        <v>0</v>
      </c>
      <c r="LV39" s="924" t="n">
        <f aca="false">IF(DG39="",0,DG39+LV36)</f>
        <v>60</v>
      </c>
      <c r="LW39" s="924" t="n">
        <f aca="false">IF(HT39="",0,HT39+LW36)</f>
        <v>0</v>
      </c>
      <c r="LX39" s="924" t="n">
        <f aca="false">IF(HU39="",0,HU39+LX36)</f>
        <v>288.65</v>
      </c>
      <c r="LY39" s="924" t="n">
        <f aca="false">IF(JN39="",0,JN39)</f>
        <v>121.66</v>
      </c>
      <c r="LZ39" s="924" t="n">
        <f aca="false">IF(JO39="",0,JO39)</f>
        <v>121.66</v>
      </c>
      <c r="MA39" s="924" t="n">
        <f aca="false">IF(EV39="",0,EV39+MA36)</f>
        <v>1338.5</v>
      </c>
      <c r="MB39" s="924" t="n">
        <f aca="false">IF(EW39="",0,EW39+MB36)</f>
        <v>0</v>
      </c>
      <c r="MC39" s="924" t="n">
        <f aca="false">IF(JJ39="",0,JJ39+MC36)</f>
        <v>0</v>
      </c>
      <c r="MD39" s="924" t="n">
        <f aca="false">IF(JK39="",0,JK39+MD36)</f>
        <v>-60.4677638888889</v>
      </c>
      <c r="ME39" s="924" t="n">
        <f aca="false">IF(KO39="",0,KO39+ME36)</f>
        <v>683.255</v>
      </c>
      <c r="MF39" s="924" t="n">
        <f aca="false">IF(KP39="",0,KP39+MF36)</f>
        <v>467.17</v>
      </c>
      <c r="MG39" s="924" t="n">
        <f aca="false">IFERROR(ME39/$A37,0)</f>
        <v>62.1140909090909</v>
      </c>
      <c r="MH39" s="924" t="n">
        <f aca="false">IFERROR(MF39/$A37,0)</f>
        <v>42.47</v>
      </c>
      <c r="MI39" s="924" t="n">
        <f aca="false">IF(JT39="",0,JT39+MI36)</f>
        <v>0</v>
      </c>
      <c r="MJ39" s="924" t="n">
        <f aca="false">IF(JU39="",0,JU39+MJ36)</f>
        <v>0</v>
      </c>
      <c r="MK39" s="924" t="n">
        <f aca="false">IF(LG39&gt;0,0,P39+MK36)</f>
        <v>0</v>
      </c>
      <c r="ML39" s="924" t="n">
        <f aca="false">IF(LH39&gt;0,0,Q39+ML36)</f>
        <v>0</v>
      </c>
      <c r="MM39" s="924" t="n">
        <f aca="false">IF(LI39&gt;0,0,AH39+MM36)</f>
        <v>0</v>
      </c>
      <c r="MN39" s="924" t="n">
        <f aca="false">IF(LJ39&gt;0,0,AI39+MN36)</f>
        <v>0</v>
      </c>
      <c r="MO39" s="924" t="n">
        <f aca="false">IF(LK39&gt;0,0,AT39+MO36)</f>
        <v>0</v>
      </c>
      <c r="MP39" s="924" t="n">
        <f aca="false">IF(LL39&gt;0,0,AU39+MP36)</f>
        <v>0</v>
      </c>
      <c r="MQ39" s="924" t="n">
        <f aca="false">IF(LM39&gt;0,0,BF39+MQ36)</f>
        <v>0</v>
      </c>
      <c r="MR39" s="924" t="n">
        <f aca="false">IF(LN39&gt;0,0,BG39+MR36)</f>
        <v>0</v>
      </c>
      <c r="MS39" s="924" t="n">
        <f aca="false">IF(LO39&gt;0,0,BZ39+MS36)</f>
        <v>0</v>
      </c>
      <c r="MT39" s="924" t="n">
        <f aca="false">IF(LP39&gt;0,0,CA39+MT36)</f>
        <v>0</v>
      </c>
      <c r="MU39" s="924" t="n">
        <f aca="false">IF(LQ39&gt;0,0,CL39+MU36)</f>
        <v>0</v>
      </c>
      <c r="MV39" s="924" t="n">
        <f aca="false">IF(LR39&gt;0,0,CM39+MV36)</f>
        <v>0</v>
      </c>
      <c r="MW39" s="924" t="n">
        <f aca="false">IF(LS39&gt;0,0,DP39+MW36)</f>
        <v>0</v>
      </c>
      <c r="MX39" s="924" t="n">
        <f aca="false">IF(LT39&gt;0,0,DQ39+MX36)</f>
        <v>0</v>
      </c>
      <c r="MY39" s="924" t="n">
        <f aca="false">IF(LU39&gt;0,0,DD39+MY36)</f>
        <v>0</v>
      </c>
      <c r="MZ39" s="924" t="n">
        <f aca="false">IFERROR(IF(LV39&gt;0,0,DE39+MZ36),0)</f>
        <v>0</v>
      </c>
      <c r="NA39" s="924" t="n">
        <f aca="false">IF(LW39&gt;0,0,HR39+NA36)</f>
        <v>0</v>
      </c>
      <c r="NB39" s="924" t="n">
        <f aca="false">IFERROR(IF(LX39&gt;0,0,HS39+NB36),0)</f>
        <v>0</v>
      </c>
      <c r="NC39" s="924"/>
      <c r="ND39" s="924"/>
      <c r="NE39" s="924"/>
    </row>
    <row r="40" customFormat="false" ht="15" hidden="false" customHeight="false" outlineLevel="0" collapsed="false">
      <c r="A40" s="1092" t="n">
        <v>12</v>
      </c>
      <c r="B40" s="1093" t="n">
        <f aca="false">Посуточная!J40</f>
        <v>0</v>
      </c>
      <c r="C40" s="1094" t="n">
        <f aca="false">Посуточная!K40</f>
        <v>0</v>
      </c>
      <c r="D40" s="1094" t="n">
        <f aca="false">Посуточная!L40</f>
        <v>0</v>
      </c>
      <c r="E40" s="1094" t="n">
        <f aca="false">Посуточная!M40</f>
        <v>0</v>
      </c>
      <c r="F40" s="1094" t="n">
        <f aca="false">Посуточная!N40</f>
        <v>0</v>
      </c>
      <c r="G40" s="1094" t="n">
        <f aca="false">Посуточная!O40</f>
        <v>0</v>
      </c>
      <c r="H40" s="1094" t="n">
        <f aca="false">Посуточная!P40</f>
        <v>0</v>
      </c>
      <c r="I40" s="976" t="n">
        <f aca="false">Посуточная!AA40</f>
        <v>0</v>
      </c>
      <c r="J40" s="976" t="n">
        <f aca="false">Посуточная!AB40</f>
        <v>0</v>
      </c>
      <c r="K40" s="976" t="n">
        <f aca="false">Посуточная!AC40</f>
        <v>0</v>
      </c>
      <c r="L40" s="976" t="n">
        <f aca="false">Посуточная!AD40</f>
        <v>0</v>
      </c>
      <c r="M40" s="976" t="n">
        <f aca="false">Посуточная!AE40</f>
        <v>0</v>
      </c>
      <c r="N40" s="976" t="n">
        <f aca="false">Посуточная!AF40</f>
        <v>0</v>
      </c>
      <c r="O40" s="976" t="n">
        <f aca="false">Посуточная!AG40</f>
        <v>0</v>
      </c>
      <c r="P40" s="1095"/>
      <c r="Q40" s="1096"/>
      <c r="R40" s="979"/>
      <c r="S40" s="979"/>
      <c r="T40" s="990" t="n">
        <f aca="false">Посуточная!AS40</f>
        <v>0</v>
      </c>
      <c r="U40" s="975" t="n">
        <f aca="false">Посуточная!AT40</f>
        <v>0</v>
      </c>
      <c r="V40" s="975" t="n">
        <f aca="false">Посуточная!AU40</f>
        <v>0</v>
      </c>
      <c r="W40" s="975" t="n">
        <f aca="false">Посуточная!AV40</f>
        <v>0</v>
      </c>
      <c r="X40" s="975" t="n">
        <f aca="false">Посуточная!AW40</f>
        <v>0</v>
      </c>
      <c r="Y40" s="975" t="n">
        <f aca="false">Посуточная!AX40</f>
        <v>0</v>
      </c>
      <c r="Z40" s="975" t="n">
        <f aca="false">Посуточная!AY40</f>
        <v>0</v>
      </c>
      <c r="AA40" s="976" t="n">
        <f aca="false">Посуточная!BG40</f>
        <v>0</v>
      </c>
      <c r="AB40" s="976" t="n">
        <f aca="false">Посуточная!BH40</f>
        <v>0</v>
      </c>
      <c r="AC40" s="976" t="n">
        <f aca="false">Посуточная!BI40</f>
        <v>0</v>
      </c>
      <c r="AD40" s="976" t="n">
        <f aca="false">Посуточная!BJ40</f>
        <v>0</v>
      </c>
      <c r="AE40" s="976" t="n">
        <f aca="false">Посуточная!BK40</f>
        <v>0</v>
      </c>
      <c r="AF40" s="976" t="n">
        <f aca="false">Посуточная!BL40</f>
        <v>0</v>
      </c>
      <c r="AG40" s="976" t="n">
        <f aca="false">Посуточная!BM40</f>
        <v>0</v>
      </c>
      <c r="AH40" s="1095"/>
      <c r="AI40" s="1096"/>
      <c r="AJ40" s="979"/>
      <c r="AK40" s="979"/>
      <c r="AL40" s="990" t="n">
        <f aca="false">Посуточная!BV40</f>
        <v>0</v>
      </c>
      <c r="AM40" s="975" t="n">
        <f aca="false">Посуточная!BW40</f>
        <v>0</v>
      </c>
      <c r="AN40" s="975" t="n">
        <f aca="false">Посуточная!BX40</f>
        <v>0</v>
      </c>
      <c r="AO40" s="975" t="n">
        <f aca="false">Посуточная!BY40</f>
        <v>0</v>
      </c>
      <c r="AP40" s="976" t="n">
        <f aca="false">Посуточная!CD40</f>
        <v>0</v>
      </c>
      <c r="AQ40" s="976" t="n">
        <f aca="false">Посуточная!CE40</f>
        <v>0</v>
      </c>
      <c r="AR40" s="976" t="n">
        <f aca="false">Посуточная!CF40</f>
        <v>0</v>
      </c>
      <c r="AS40" s="976" t="n">
        <f aca="false">Посуточная!CG40</f>
        <v>0</v>
      </c>
      <c r="AT40" s="1095"/>
      <c r="AU40" s="1096"/>
      <c r="AV40" s="979"/>
      <c r="AW40" s="979"/>
      <c r="AX40" s="990" t="n">
        <f aca="false">Посуточная!CP40</f>
        <v>0</v>
      </c>
      <c r="AY40" s="975" t="n">
        <f aca="false">Посуточная!CQ40</f>
        <v>0</v>
      </c>
      <c r="AZ40" s="975" t="n">
        <f aca="false">Посуточная!CR40</f>
        <v>0</v>
      </c>
      <c r="BA40" s="975" t="n">
        <f aca="false">Посуточная!CS40</f>
        <v>0</v>
      </c>
      <c r="BB40" s="976" t="n">
        <f aca="false">Посуточная!CX40</f>
        <v>0</v>
      </c>
      <c r="BC40" s="976" t="n">
        <f aca="false">Посуточная!CY40</f>
        <v>0</v>
      </c>
      <c r="BD40" s="976" t="n">
        <f aca="false">Посуточная!CZ40</f>
        <v>0</v>
      </c>
      <c r="BE40" s="976" t="n">
        <f aca="false">Посуточная!DA40</f>
        <v>0</v>
      </c>
      <c r="BF40" s="1095"/>
      <c r="BG40" s="1096"/>
      <c r="BH40" s="979"/>
      <c r="BI40" s="979"/>
      <c r="BJ40" s="1097"/>
      <c r="BK40" s="1096"/>
      <c r="BL40" s="979"/>
      <c r="BM40" s="979"/>
      <c r="BN40" s="1098"/>
      <c r="BO40" s="1099"/>
      <c r="BP40" s="979"/>
      <c r="BQ40" s="979"/>
      <c r="BR40" s="988" t="n">
        <f aca="false">Посуточная!DR40</f>
        <v>0</v>
      </c>
      <c r="BS40" s="989" t="n">
        <f aca="false">Посуточная!DS40</f>
        <v>0</v>
      </c>
      <c r="BT40" s="989" t="n">
        <f aca="false">Посуточная!DT40</f>
        <v>0</v>
      </c>
      <c r="BU40" s="989" t="n">
        <f aca="false">Посуточная!DU40</f>
        <v>0</v>
      </c>
      <c r="BV40" s="976" t="n">
        <f aca="false">Посуточная!DZ40</f>
        <v>0</v>
      </c>
      <c r="BW40" s="976" t="n">
        <f aca="false">Посуточная!EA40</f>
        <v>0</v>
      </c>
      <c r="BX40" s="976" t="n">
        <f aca="false">Посуточная!EB40</f>
        <v>0</v>
      </c>
      <c r="BY40" s="976" t="n">
        <f aca="false">Посуточная!EC40</f>
        <v>0</v>
      </c>
      <c r="BZ40" s="1095"/>
      <c r="CA40" s="1096"/>
      <c r="CB40" s="979"/>
      <c r="CC40" s="979"/>
      <c r="CD40" s="1100" t="n">
        <f aca="false">Посуточная!EO40</f>
        <v>0</v>
      </c>
      <c r="CE40" s="1101" t="n">
        <f aca="false">Посуточная!EP40</f>
        <v>0</v>
      </c>
      <c r="CF40" s="1101" t="n">
        <f aca="false">Посуточная!EQ40</f>
        <v>0</v>
      </c>
      <c r="CG40" s="1101" t="n">
        <f aca="false">Посуточная!ER40</f>
        <v>0</v>
      </c>
      <c r="CH40" s="1000" t="n">
        <f aca="false">Посуточная!EZ40</f>
        <v>0</v>
      </c>
      <c r="CI40" s="1000" t="n">
        <f aca="false">Посуточная!FA40</f>
        <v>0</v>
      </c>
      <c r="CJ40" s="1000" t="n">
        <f aca="false">Посуточная!FB40</f>
        <v>0</v>
      </c>
      <c r="CK40" s="1000" t="n">
        <f aca="false">Посуточная!FC40</f>
        <v>0</v>
      </c>
      <c r="CL40" s="1095"/>
      <c r="CM40" s="1096"/>
      <c r="CN40" s="979"/>
      <c r="CO40" s="979"/>
      <c r="CP40" s="1102" t="n">
        <f aca="false">Посуточная!GN40</f>
        <v>0</v>
      </c>
      <c r="CQ40" s="1094" t="n">
        <f aca="false">Посуточная!GO40</f>
        <v>0</v>
      </c>
      <c r="CR40" s="1094" t="n">
        <f aca="false">Посуточная!GP40</f>
        <v>0</v>
      </c>
      <c r="CS40" s="1094" t="n">
        <f aca="false">Посуточная!GQ40</f>
        <v>0</v>
      </c>
      <c r="CT40" s="1094" t="n">
        <f aca="false">Посуточная!GR40</f>
        <v>0</v>
      </c>
      <c r="CU40" s="1094" t="n">
        <f aca="false">Посуточная!GS40</f>
        <v>0</v>
      </c>
      <c r="CV40" s="1094" t="n">
        <f aca="false">Посуточная!GT40</f>
        <v>0</v>
      </c>
      <c r="CW40" s="976" t="n">
        <f aca="false">Посуточная!HP40</f>
        <v>0</v>
      </c>
      <c r="CX40" s="976" t="n">
        <f aca="false">Посуточная!HQ40</f>
        <v>0</v>
      </c>
      <c r="CY40" s="976" t="n">
        <f aca="false">Посуточная!HR40</f>
        <v>0</v>
      </c>
      <c r="CZ40" s="976" t="n">
        <f aca="false">Посуточная!HS40</f>
        <v>0</v>
      </c>
      <c r="DA40" s="976" t="n">
        <f aca="false">Посуточная!HT40</f>
        <v>0</v>
      </c>
      <c r="DB40" s="976" t="n">
        <f aca="false">Посуточная!HU40</f>
        <v>0</v>
      </c>
      <c r="DC40" s="976" t="n">
        <f aca="false">Посуточная!HV40</f>
        <v>0</v>
      </c>
      <c r="DD40" s="1095"/>
      <c r="DE40" s="1096"/>
      <c r="DF40" s="979"/>
      <c r="DG40" s="979"/>
      <c r="DH40" s="1103" t="n">
        <f aca="false">Посуточная!IE40</f>
        <v>0</v>
      </c>
      <c r="DI40" s="1104" t="n">
        <f aca="false">Посуточная!IF40</f>
        <v>0</v>
      </c>
      <c r="DJ40" s="1104" t="n">
        <f aca="false">Посуточная!IG40</f>
        <v>0</v>
      </c>
      <c r="DK40" s="1101" t="n">
        <f aca="false">Посуточная!IH40</f>
        <v>0</v>
      </c>
      <c r="DL40" s="976" t="n">
        <f aca="false">Посуточная!IM40</f>
        <v>0</v>
      </c>
      <c r="DM40" s="993" t="n">
        <f aca="false">Посуточная!IN40</f>
        <v>0</v>
      </c>
      <c r="DN40" s="1105" t="n">
        <f aca="false">Посуточная!IO40</f>
        <v>0</v>
      </c>
      <c r="DO40" s="1105" t="n">
        <f aca="false">Посуточная!IP40</f>
        <v>0</v>
      </c>
      <c r="DP40" s="1106"/>
      <c r="DQ40" s="1096"/>
      <c r="DT40" s="1107"/>
      <c r="DU40" s="1108"/>
      <c r="DV40" s="1108"/>
      <c r="DW40" s="1108"/>
      <c r="DX40" s="1108"/>
      <c r="DY40" s="1108"/>
      <c r="DZ40" s="1108"/>
      <c r="EA40" s="976" t="n">
        <f aca="false">Посуточная!KQ40</f>
        <v>0</v>
      </c>
      <c r="EB40" s="976" t="str">
        <f aca="false">Посуточная!KR40</f>
        <v>Чатылькинское</v>
      </c>
      <c r="EC40" s="976" t="n">
        <f aca="false">Посуточная!KS40</f>
        <v>0</v>
      </c>
      <c r="ED40" s="976" t="n">
        <f aca="false">Посуточная!KT40</f>
        <v>0</v>
      </c>
      <c r="EE40" s="976" t="n">
        <f aca="false">Посуточная!KU40</f>
        <v>0</v>
      </c>
      <c r="EF40" s="976" t="n">
        <f aca="false">Посуточная!KV40</f>
        <v>0</v>
      </c>
      <c r="EG40" s="976" t="n">
        <f aca="false">Посуточная!KW40</f>
        <v>0</v>
      </c>
      <c r="EH40" s="1095"/>
      <c r="EI40" s="1096"/>
      <c r="EJ40" s="979"/>
      <c r="EK40" s="979"/>
      <c r="EL40" s="1097"/>
      <c r="EM40" s="1096"/>
      <c r="EN40" s="979"/>
      <c r="EO40" s="979"/>
      <c r="EP40" s="1098"/>
      <c r="EQ40" s="1099"/>
      <c r="ET40" s="1109"/>
      <c r="EU40" s="1110"/>
      <c r="EX40" s="1111"/>
      <c r="EY40" s="1017"/>
      <c r="FB40" s="1107"/>
      <c r="FC40" s="1108"/>
      <c r="FD40" s="1108"/>
      <c r="FE40" s="1108"/>
      <c r="FF40" s="1108"/>
      <c r="FG40" s="1108"/>
      <c r="FH40" s="1108"/>
      <c r="FI40" s="1000" t="n">
        <f aca="false">Посуточная!NU40</f>
        <v>0</v>
      </c>
      <c r="FJ40" s="1000" t="n">
        <f aca="false">Посуточная!NV40</f>
        <v>0</v>
      </c>
      <c r="FK40" s="1000" t="n">
        <f aca="false">Посуточная!NW40</f>
        <v>0</v>
      </c>
      <c r="FL40" s="1000" t="n">
        <f aca="false">Посуточная!NX40</f>
        <v>0</v>
      </c>
      <c r="FM40" s="1000" t="n">
        <f aca="false">Посуточная!NY40</f>
        <v>0</v>
      </c>
      <c r="FN40" s="1000" t="n">
        <f aca="false">Посуточная!NZ40</f>
        <v>0</v>
      </c>
      <c r="FO40" s="1000" t="n">
        <f aca="false">Посуточная!OA40</f>
        <v>0</v>
      </c>
      <c r="FP40" s="1095"/>
      <c r="FQ40" s="1096"/>
      <c r="FR40" s="979"/>
      <c r="FS40" s="979"/>
      <c r="FT40" s="1112" t="n">
        <f aca="false">Посуточная!OO40</f>
        <v>0</v>
      </c>
      <c r="FU40" s="1113" t="n">
        <f aca="false">Посуточная!OP40</f>
        <v>0</v>
      </c>
      <c r="FV40" s="1113" t="n">
        <f aca="false">Посуточная!OQ40</f>
        <v>0</v>
      </c>
      <c r="FW40" s="1113" t="n">
        <f aca="false">Посуточная!OR40</f>
        <v>0</v>
      </c>
      <c r="FX40" s="1113" t="n">
        <f aca="false">Посуточная!OS40</f>
        <v>0</v>
      </c>
      <c r="FY40" s="1113" t="n">
        <f aca="false">Посуточная!OT40</f>
        <v>0</v>
      </c>
      <c r="FZ40" s="1114" t="n">
        <f aca="false">Посуточная!OU40</f>
        <v>0</v>
      </c>
      <c r="GA40" s="1105" t="n">
        <f aca="false">Посуточная!PP40</f>
        <v>0</v>
      </c>
      <c r="GB40" s="1105" t="n">
        <f aca="false">Посуточная!PQ40</f>
        <v>0</v>
      </c>
      <c r="GC40" s="1105" t="n">
        <f aca="false">Посуточная!PR40</f>
        <v>0</v>
      </c>
      <c r="GD40" s="1105" t="n">
        <f aca="false">Посуточная!PS40</f>
        <v>0</v>
      </c>
      <c r="GE40" s="1105" t="n">
        <f aca="false">Посуточная!PT40</f>
        <v>0</v>
      </c>
      <c r="GF40" s="1105" t="n">
        <f aca="false">Посуточная!PU40</f>
        <v>0</v>
      </c>
      <c r="GG40" s="1105" t="n">
        <f aca="false">Посуточная!PV40</f>
        <v>0</v>
      </c>
      <c r="GH40" s="1095"/>
      <c r="GI40" s="1096"/>
      <c r="GJ40" s="979"/>
      <c r="GK40" s="979"/>
      <c r="GL40" s="1039" t="n">
        <f aca="false">Посуточная!QH40</f>
        <v>0</v>
      </c>
      <c r="GM40" s="1040" t="n">
        <f aca="false">Посуточная!QI40</f>
        <v>0</v>
      </c>
      <c r="GN40" s="1040" t="n">
        <f aca="false">Посуточная!QJ40</f>
        <v>0</v>
      </c>
      <c r="GO40" s="1040" t="n">
        <f aca="false">Посуточная!QK40</f>
        <v>0</v>
      </c>
      <c r="GP40" s="1040" t="n">
        <f aca="false">Посуточная!QL40</f>
        <v>0</v>
      </c>
      <c r="GQ40" s="1040" t="n">
        <f aca="false">Посуточная!QM40</f>
        <v>0</v>
      </c>
      <c r="GR40" s="1040" t="n">
        <f aca="false">Посуточная!QN40</f>
        <v>0</v>
      </c>
      <c r="GS40" s="1006" t="n">
        <f aca="false">Посуточная!QV40</f>
        <v>0</v>
      </c>
      <c r="GT40" s="1006" t="n">
        <f aca="false">Посуточная!QW40</f>
        <v>0</v>
      </c>
      <c r="GU40" s="1006" t="n">
        <f aca="false">Посуточная!QX40</f>
        <v>0</v>
      </c>
      <c r="GV40" s="1006" t="n">
        <f aca="false">Посуточная!QY40</f>
        <v>0</v>
      </c>
      <c r="GW40" s="1006" t="n">
        <f aca="false">Посуточная!QZ40</f>
        <v>0</v>
      </c>
      <c r="GX40" s="1006" t="n">
        <f aca="false">Посуточная!RA40</f>
        <v>0</v>
      </c>
      <c r="GY40" s="1006" t="n">
        <f aca="false">Посуточная!RB40</f>
        <v>0</v>
      </c>
      <c r="GZ40" s="1095"/>
      <c r="HA40" s="1096"/>
      <c r="HB40" s="979"/>
      <c r="HC40" s="979"/>
      <c r="HD40" s="1041" t="n">
        <f aca="false">Посуточная!RN40</f>
        <v>0</v>
      </c>
      <c r="HE40" s="1042" t="n">
        <f aca="false">Посуточная!RO40</f>
        <v>0</v>
      </c>
      <c r="HF40" s="1042" t="n">
        <f aca="false">Посуточная!RP40</f>
        <v>0</v>
      </c>
      <c r="HG40" s="1042" t="n">
        <f aca="false">Посуточная!RQ40</f>
        <v>0</v>
      </c>
      <c r="HH40" s="1042" t="n">
        <f aca="false">Посуточная!RR40</f>
        <v>0</v>
      </c>
      <c r="HI40" s="1042" t="n">
        <f aca="false">Посуточная!RS40</f>
        <v>0</v>
      </c>
      <c r="HJ40" s="1042" t="n">
        <f aca="false">Посуточная!RT40</f>
        <v>0</v>
      </c>
      <c r="HK40" s="993" t="n">
        <f aca="false">Посуточная!SB40</f>
        <v>0</v>
      </c>
      <c r="HL40" s="993" t="n">
        <f aca="false">Посуточная!SC40</f>
        <v>0</v>
      </c>
      <c r="HM40" s="993" t="n">
        <f aca="false">Посуточная!SD40</f>
        <v>0</v>
      </c>
      <c r="HN40" s="993" t="n">
        <f aca="false">Посуточная!SE40</f>
        <v>0</v>
      </c>
      <c r="HO40" s="993" t="n">
        <f aca="false">Посуточная!SF40</f>
        <v>0</v>
      </c>
      <c r="HP40" s="993" t="n">
        <f aca="false">Посуточная!SG40</f>
        <v>0</v>
      </c>
      <c r="HQ40" s="993" t="n">
        <f aca="false">Посуточная!SH40</f>
        <v>0</v>
      </c>
      <c r="HR40" s="1095"/>
      <c r="HS40" s="1096"/>
      <c r="HT40" s="979"/>
      <c r="HU40" s="979"/>
      <c r="HV40" s="1097"/>
      <c r="HW40" s="1096"/>
      <c r="HX40" s="979"/>
      <c r="HY40" s="979"/>
      <c r="HZ40" s="1098"/>
      <c r="IA40" s="1099"/>
      <c r="IB40" s="979"/>
      <c r="IC40" s="979"/>
      <c r="ID40" s="1001" t="n">
        <f aca="false">Посуточная!SY40</f>
        <v>0</v>
      </c>
      <c r="IE40" s="1002" t="n">
        <f aca="false">Посуточная!SZ40</f>
        <v>0</v>
      </c>
      <c r="IF40" s="1002" t="n">
        <f aca="false">Посуточная!TA40</f>
        <v>0</v>
      </c>
      <c r="IG40" s="1002" t="n">
        <f aca="false">Посуточная!TB40</f>
        <v>0</v>
      </c>
      <c r="IH40" s="993" t="n">
        <f aca="false">Посуточная!TG40</f>
        <v>0</v>
      </c>
      <c r="II40" s="993" t="n">
        <f aca="false">Посуточная!TH40</f>
        <v>0</v>
      </c>
      <c r="IJ40" s="993" t="n">
        <f aca="false">Посуточная!TI40</f>
        <v>0</v>
      </c>
      <c r="IK40" s="993" t="n">
        <f aca="false">Посуточная!TJ40</f>
        <v>0</v>
      </c>
      <c r="IL40" s="1095"/>
      <c r="IM40" s="1096"/>
      <c r="IP40" s="1115"/>
      <c r="IQ40" s="1116"/>
      <c r="IT40" s="1115"/>
      <c r="IU40" s="1117"/>
      <c r="IV40" s="1046"/>
      <c r="IW40" s="1046"/>
      <c r="IX40" s="1117"/>
      <c r="IY40" s="1117"/>
      <c r="IZ40" s="1046"/>
      <c r="JA40" s="1046"/>
      <c r="JB40" s="1117"/>
      <c r="JC40" s="1117"/>
      <c r="JD40" s="1046"/>
      <c r="JE40" s="1046"/>
      <c r="JF40" s="1118"/>
      <c r="JG40" s="1017"/>
      <c r="JH40" s="1018"/>
      <c r="JJ40" s="1111"/>
      <c r="JK40" s="1017"/>
      <c r="JN40" s="1111"/>
      <c r="JO40" s="1017"/>
      <c r="JR40" s="1115"/>
      <c r="JS40" s="1116"/>
      <c r="JV40" s="1111"/>
      <c r="JW40" s="1017"/>
      <c r="JZ40" s="1118"/>
      <c r="KA40" s="1118"/>
      <c r="KD40" s="1118"/>
      <c r="KE40" s="1118"/>
      <c r="KG40" s="1020"/>
      <c r="KH40" s="1119"/>
      <c r="KI40" s="1120"/>
      <c r="KJ40" s="1025"/>
      <c r="KL40" s="1118"/>
      <c r="KM40" s="1118"/>
      <c r="KN40" s="1121"/>
      <c r="KO40" s="1119"/>
      <c r="KP40" s="1122"/>
      <c r="KQ40" s="1024"/>
      <c r="KS40" s="924" t="str">
        <f aca="false">IF(KP40=$KS$1,"",KI40-7200)</f>
        <v/>
      </c>
      <c r="KT40" s="1137"/>
      <c r="KY40" s="924"/>
      <c r="LG40" s="924" t="n">
        <f aca="false">IF(R40="",0,R40+LG37)</f>
        <v>0</v>
      </c>
      <c r="LH40" s="924" t="n">
        <f aca="false">IF(S40="",0,S40+LH37)</f>
        <v>0</v>
      </c>
      <c r="LI40" s="924" t="n">
        <f aca="false">IF(AJ40="",0,AJ40+LI37)</f>
        <v>0</v>
      </c>
      <c r="LJ40" s="924" t="n">
        <f aca="false">IF(AK40="",0,AK40+LJ37)</f>
        <v>0</v>
      </c>
      <c r="LK40" s="924" t="n">
        <f aca="false">IF(AV40="",0,AV40+LK37)</f>
        <v>0</v>
      </c>
      <c r="LL40" s="924" t="n">
        <f aca="false">IF(AW40="",0,AW40+LL37)</f>
        <v>0</v>
      </c>
      <c r="LM40" s="924" t="n">
        <f aca="false">IF(BH40="",0,BH40+LM37)</f>
        <v>0</v>
      </c>
      <c r="LN40" s="924" t="n">
        <f aca="false">IF(BI40="",0,BI40+LN37)</f>
        <v>0</v>
      </c>
      <c r="LO40" s="924" t="n">
        <f aca="false">IF(CB40="",0,CB40+LO37)</f>
        <v>0</v>
      </c>
      <c r="LP40" s="924" t="n">
        <f aca="false">IF(CC40="",0,CC40+LP37)</f>
        <v>0</v>
      </c>
      <c r="LQ40" s="924" t="n">
        <f aca="false">IF(CN40="",0,CN40+LQ37)</f>
        <v>0</v>
      </c>
      <c r="LR40" s="924" t="n">
        <f aca="false">IF(CO40="",0,CO40+LR37)</f>
        <v>0</v>
      </c>
      <c r="LS40" s="924" t="n">
        <f aca="false">IF(DR40="",0,DR40+LS37)</f>
        <v>0</v>
      </c>
      <c r="LT40" s="924" t="n">
        <f aca="false">IF(DS40="",0,DS40+LT37)</f>
        <v>0</v>
      </c>
      <c r="LU40" s="924" t="n">
        <f aca="false">IF(DF40="",0,DF40+LU37)</f>
        <v>0</v>
      </c>
      <c r="LV40" s="924" t="n">
        <f aca="false">IF(DG40="",0,DG40+LV37)</f>
        <v>0</v>
      </c>
      <c r="LW40" s="924" t="n">
        <f aca="false">IF(HT40="",0,HT40+LW37)</f>
        <v>0</v>
      </c>
      <c r="LX40" s="924" t="n">
        <f aca="false">IF(HU40="",0,HU40+LX37)</f>
        <v>0</v>
      </c>
      <c r="LY40" s="924" t="n">
        <f aca="false">IF(JN40="",0,JN40)</f>
        <v>0</v>
      </c>
      <c r="LZ40" s="924" t="n">
        <f aca="false">IF(JO40="",0,JO40)</f>
        <v>0</v>
      </c>
      <c r="MA40" s="924" t="n">
        <f aca="false">IF(EV40="",0,EV40+MA37)</f>
        <v>0</v>
      </c>
      <c r="MB40" s="924" t="n">
        <f aca="false">IF(EW40="",0,EW40+MB37)</f>
        <v>0</v>
      </c>
      <c r="MC40" s="924" t="n">
        <f aca="false">IF(JJ40="",0,JJ40+MC37)</f>
        <v>0</v>
      </c>
      <c r="MD40" s="924" t="n">
        <f aca="false">IF(JK40="",0,JK40+MD37)</f>
        <v>0</v>
      </c>
      <c r="ME40" s="924" t="n">
        <f aca="false">IF(KO40="",0,KO40+ME37)</f>
        <v>0</v>
      </c>
      <c r="MF40" s="924" t="n">
        <f aca="false">IF(KP40="",0,KP40+MF37)</f>
        <v>0</v>
      </c>
      <c r="MG40" s="924" t="n">
        <f aca="false">IFERROR(ME40/$A38,0)</f>
        <v>0</v>
      </c>
      <c r="MH40" s="924" t="n">
        <f aca="false">IFERROR(MF40/$A38,0)</f>
        <v>0</v>
      </c>
      <c r="MI40" s="924" t="n">
        <f aca="false">IF(JT40="",0,JT40+MI37)</f>
        <v>0</v>
      </c>
      <c r="MJ40" s="924" t="n">
        <f aca="false">IF(JU40="",0,JU40+MJ37)</f>
        <v>0</v>
      </c>
      <c r="MK40" s="924" t="n">
        <f aca="false">IF(LG40&gt;0,0,P40+MK37)</f>
        <v>0</v>
      </c>
      <c r="ML40" s="924" t="n">
        <f aca="false">IF(LH40&gt;0,0,Q40+ML37)</f>
        <v>0</v>
      </c>
      <c r="MM40" s="924" t="n">
        <f aca="false">IF(LI40&gt;0,0,AH40+MM37)</f>
        <v>0</v>
      </c>
      <c r="MN40" s="924" t="n">
        <f aca="false">IF(LJ40&gt;0,0,AI40+MN37)</f>
        <v>0</v>
      </c>
      <c r="MO40" s="924" t="n">
        <f aca="false">IF(LK40&gt;0,0,AT40+MO37)</f>
        <v>0</v>
      </c>
      <c r="MP40" s="924" t="n">
        <f aca="false">IF(LL40&gt;0,0,AU40+MP37)</f>
        <v>0</v>
      </c>
      <c r="MQ40" s="924" t="n">
        <f aca="false">IF(LM40&gt;0,0,BF40+MQ37)</f>
        <v>0</v>
      </c>
      <c r="MR40" s="924" t="n">
        <f aca="false">IF(LN40&gt;0,0,BG40+MR37)</f>
        <v>0</v>
      </c>
      <c r="MS40" s="924" t="n">
        <f aca="false">IF(LO40&gt;0,0,BZ40+MS37)</f>
        <v>0</v>
      </c>
      <c r="MT40" s="924" t="n">
        <f aca="false">IF(LP40&gt;0,0,CA40+MT37)</f>
        <v>0</v>
      </c>
      <c r="MU40" s="924" t="n">
        <f aca="false">IF(LQ40&gt;0,0,CL40+MU37)</f>
        <v>0</v>
      </c>
      <c r="MV40" s="924" t="n">
        <f aca="false">IF(LR40&gt;0,0,CM40+MV37)</f>
        <v>0</v>
      </c>
      <c r="MW40" s="924" t="n">
        <f aca="false">IF(LS40&gt;0,0,DP40+MW37)</f>
        <v>0</v>
      </c>
      <c r="MX40" s="924" t="n">
        <f aca="false">IF(LT40&gt;0,0,DQ40+MX37)</f>
        <v>0</v>
      </c>
      <c r="MY40" s="924" t="n">
        <f aca="false">IF(LU40&gt;0,0,DD40+MY37)</f>
        <v>0</v>
      </c>
      <c r="MZ40" s="924" t="n">
        <f aca="false">IFERROR(IF(LV40&gt;0,0,DE40+MZ37),0)</f>
        <v>0</v>
      </c>
      <c r="NA40" s="924" t="n">
        <f aca="false">IF(LW40&gt;0,0,HR40+NA37)</f>
        <v>0</v>
      </c>
      <c r="NB40" s="924" t="n">
        <f aca="false">IFERROR(IF(LX40&gt;0,0,HS40+NB37),0)</f>
        <v>0</v>
      </c>
      <c r="NC40" s="924"/>
      <c r="ND40" s="924"/>
      <c r="NE40" s="924"/>
    </row>
    <row r="41" customFormat="false" ht="15" hidden="false" customHeight="false" outlineLevel="0" collapsed="false">
      <c r="A41" s="1092"/>
      <c r="B41" s="974" t="n">
        <f aca="false">Посуточная!J41</f>
        <v>0</v>
      </c>
      <c r="C41" s="975" t="n">
        <f aca="false">Посуточная!K41</f>
        <v>0</v>
      </c>
      <c r="D41" s="975" t="n">
        <f aca="false">Посуточная!L41</f>
        <v>0</v>
      </c>
      <c r="E41" s="975" t="n">
        <f aca="false">Посуточная!M41</f>
        <v>0</v>
      </c>
      <c r="F41" s="975" t="n">
        <f aca="false">Посуточная!N41</f>
        <v>0</v>
      </c>
      <c r="G41" s="975" t="n">
        <f aca="false">Посуточная!O41</f>
        <v>0</v>
      </c>
      <c r="H41" s="975" t="n">
        <f aca="false">Посуточная!P41</f>
        <v>0</v>
      </c>
      <c r="I41" s="976" t="n">
        <f aca="false">Посуточная!AA41</f>
        <v>0</v>
      </c>
      <c r="J41" s="976" t="n">
        <f aca="false">Посуточная!AB41</f>
        <v>0</v>
      </c>
      <c r="K41" s="976" t="n">
        <f aca="false">Посуточная!AC41</f>
        <v>0</v>
      </c>
      <c r="L41" s="976" t="n">
        <f aca="false">Посуточная!AD41</f>
        <v>0</v>
      </c>
      <c r="M41" s="976" t="n">
        <f aca="false">Посуточная!AE41</f>
        <v>0</v>
      </c>
      <c r="N41" s="976" t="n">
        <f aca="false">Посуточная!AF41</f>
        <v>0</v>
      </c>
      <c r="O41" s="976" t="n">
        <f aca="false">Посуточная!AG41</f>
        <v>0</v>
      </c>
      <c r="P41" s="1027" t="n">
        <f aca="false">COUNTIF(B41:H41,"&lt;&gt;0")-COUNTIF(B41:H41,"")</f>
        <v>-7</v>
      </c>
      <c r="Q41" s="1028" t="n">
        <f aca="false">COUNTIF(I41:O41,"&lt;&gt;0")-COUNTIF(I41:O41,"")</f>
        <v>0</v>
      </c>
      <c r="R41" s="979"/>
      <c r="S41" s="979"/>
      <c r="T41" s="990" t="n">
        <f aca="false">Посуточная!AS41</f>
        <v>0</v>
      </c>
      <c r="U41" s="975" t="n">
        <f aca="false">Посуточная!AT41</f>
        <v>0</v>
      </c>
      <c r="V41" s="975" t="n">
        <f aca="false">Посуточная!AU41</f>
        <v>0</v>
      </c>
      <c r="W41" s="975" t="n">
        <f aca="false">Посуточная!AV41</f>
        <v>0</v>
      </c>
      <c r="X41" s="975" t="n">
        <f aca="false">Посуточная!AW41</f>
        <v>0</v>
      </c>
      <c r="Y41" s="975" t="n">
        <f aca="false">Посуточная!AX41</f>
        <v>0</v>
      </c>
      <c r="Z41" s="975" t="n">
        <f aca="false">Посуточная!AY41</f>
        <v>0</v>
      </c>
      <c r="AA41" s="976" t="n">
        <f aca="false">Посуточная!BG41</f>
        <v>0</v>
      </c>
      <c r="AB41" s="976" t="n">
        <f aca="false">Посуточная!BH41</f>
        <v>0</v>
      </c>
      <c r="AC41" s="976" t="n">
        <f aca="false">Посуточная!BI41</f>
        <v>0</v>
      </c>
      <c r="AD41" s="976" t="n">
        <f aca="false">Посуточная!BJ41</f>
        <v>0</v>
      </c>
      <c r="AE41" s="976" t="n">
        <f aca="false">Посуточная!BK41</f>
        <v>0</v>
      </c>
      <c r="AF41" s="976" t="n">
        <f aca="false">Посуточная!BL41</f>
        <v>0</v>
      </c>
      <c r="AG41" s="976" t="n">
        <f aca="false">Посуточная!BM41</f>
        <v>0</v>
      </c>
      <c r="AH41" s="1027" t="n">
        <f aca="false">COUNTIF(T41:Z41,"&lt;&gt;0")-COUNTIF(T41:Z41,"")</f>
        <v>-7</v>
      </c>
      <c r="AI41" s="1028" t="n">
        <f aca="false">COUNTIF(AA41:AG41,"&lt;&gt;0")-COUNTIF(AA41:AG41,"")</f>
        <v>0</v>
      </c>
      <c r="AJ41" s="979"/>
      <c r="AK41" s="979"/>
      <c r="AL41" s="990" t="n">
        <f aca="false">Посуточная!BV41</f>
        <v>0</v>
      </c>
      <c r="AM41" s="975" t="n">
        <f aca="false">Посуточная!BW41</f>
        <v>0</v>
      </c>
      <c r="AN41" s="975" t="n">
        <f aca="false">Посуточная!BX41</f>
        <v>0</v>
      </c>
      <c r="AO41" s="975" t="n">
        <f aca="false">Посуточная!BY41</f>
        <v>0</v>
      </c>
      <c r="AP41" s="976" t="n">
        <f aca="false">Посуточная!CD41</f>
        <v>0</v>
      </c>
      <c r="AQ41" s="976" t="n">
        <f aca="false">Посуточная!CE41</f>
        <v>0</v>
      </c>
      <c r="AR41" s="976" t="n">
        <f aca="false">Посуточная!CF41</f>
        <v>0</v>
      </c>
      <c r="AS41" s="976" t="n">
        <f aca="false">Посуточная!CG41</f>
        <v>0</v>
      </c>
      <c r="AT41" s="1027" t="n">
        <f aca="false">COUNTIF(AL41:AO41,"&lt;&gt;0")-COUNTIF(AL41:AO41,"")</f>
        <v>-4</v>
      </c>
      <c r="AU41" s="1028" t="n">
        <f aca="false">COUNTIF(AP41:AS41,"&lt;&gt;0")-COUNTIF(AP41:AS41,"")</f>
        <v>0</v>
      </c>
      <c r="AV41" s="979"/>
      <c r="AW41" s="979"/>
      <c r="AX41" s="990" t="n">
        <f aca="false">Посуточная!CP41</f>
        <v>0</v>
      </c>
      <c r="AY41" s="975" t="n">
        <f aca="false">Посуточная!CQ41</f>
        <v>0</v>
      </c>
      <c r="AZ41" s="975" t="n">
        <f aca="false">Посуточная!CR41</f>
        <v>0</v>
      </c>
      <c r="BA41" s="975" t="n">
        <f aca="false">Посуточная!CS41</f>
        <v>0</v>
      </c>
      <c r="BB41" s="976" t="n">
        <f aca="false">Посуточная!CX41</f>
        <v>0</v>
      </c>
      <c r="BC41" s="976" t="n">
        <f aca="false">Посуточная!CY41</f>
        <v>0</v>
      </c>
      <c r="BD41" s="976" t="n">
        <f aca="false">Посуточная!CZ41</f>
        <v>0</v>
      </c>
      <c r="BE41" s="976" t="n">
        <f aca="false">Посуточная!DA41</f>
        <v>0</v>
      </c>
      <c r="BF41" s="1027" t="n">
        <f aca="false">COUNTIF(AX41:BA41,"&lt;&gt;0")-COUNTIF(AX41:BA41,"")</f>
        <v>-4</v>
      </c>
      <c r="BG41" s="1028" t="n">
        <f aca="false">COUNTIF(BB41:BE41,"&lt;&gt;0")-COUNTIF(BB41:BE41,"")</f>
        <v>0</v>
      </c>
      <c r="BH41" s="979"/>
      <c r="BI41" s="979"/>
      <c r="BJ41" s="1030" t="n">
        <f aca="false">SUMIF(B6:BI6,"итого гр.",B41:BI41)</f>
        <v>0</v>
      </c>
      <c r="BK41" s="1028" t="n">
        <f aca="false">SUMIF(B6:BI6,"итого фк.",B41:BI41)</f>
        <v>0</v>
      </c>
      <c r="BL41" s="979"/>
      <c r="BM41" s="979"/>
      <c r="BN41" s="1031"/>
      <c r="BO41" s="1032"/>
      <c r="BP41" s="979"/>
      <c r="BQ41" s="979"/>
      <c r="BR41" s="988" t="n">
        <f aca="false">Посуточная!DR41</f>
        <v>0</v>
      </c>
      <c r="BS41" s="989" t="n">
        <f aca="false">Посуточная!DS41</f>
        <v>0</v>
      </c>
      <c r="BT41" s="989" t="n">
        <f aca="false">Посуточная!DT41</f>
        <v>0</v>
      </c>
      <c r="BU41" s="989" t="n">
        <f aca="false">Посуточная!DU41</f>
        <v>0</v>
      </c>
      <c r="BV41" s="976" t="n">
        <f aca="false">Посуточная!DZ41</f>
        <v>0</v>
      </c>
      <c r="BW41" s="976" t="n">
        <f aca="false">Посуточная!EA41</f>
        <v>0</v>
      </c>
      <c r="BX41" s="976" t="n">
        <f aca="false">Посуточная!EB41</f>
        <v>0</v>
      </c>
      <c r="BY41" s="976" t="n">
        <f aca="false">Посуточная!EC41</f>
        <v>0</v>
      </c>
      <c r="BZ41" s="1027" t="n">
        <f aca="false">COUNTIF(BR41:BU41,"&lt;&gt;0")-COUNTIF(BR41:BU41,"")</f>
        <v>-4</v>
      </c>
      <c r="CA41" s="1028" t="n">
        <f aca="false">COUNTIF(BV41:BY41,"&lt;&gt;0")-COUNTIF(BV41:BY41,"")</f>
        <v>0</v>
      </c>
      <c r="CB41" s="979"/>
      <c r="CC41" s="979"/>
      <c r="CD41" s="988" t="n">
        <f aca="false">Посуточная!EO41</f>
        <v>0</v>
      </c>
      <c r="CE41" s="989" t="n">
        <f aca="false">Посуточная!EP41</f>
        <v>0</v>
      </c>
      <c r="CF41" s="989" t="n">
        <f aca="false">Посуточная!EQ41</f>
        <v>0</v>
      </c>
      <c r="CG41" s="989" t="n">
        <f aca="false">Посуточная!ER41</f>
        <v>0</v>
      </c>
      <c r="CH41" s="976" t="n">
        <f aca="false">Посуточная!EZ41</f>
        <v>0</v>
      </c>
      <c r="CI41" s="976" t="n">
        <f aca="false">Посуточная!FA41</f>
        <v>0</v>
      </c>
      <c r="CJ41" s="976" t="n">
        <f aca="false">Посуточная!FB41</f>
        <v>0</v>
      </c>
      <c r="CK41" s="976" t="n">
        <f aca="false">Посуточная!FC41</f>
        <v>0</v>
      </c>
      <c r="CL41" s="1027" t="n">
        <f aca="false">COUNTIF(CD41:CG41,"&lt;&gt;0")-COUNTIF(CD41:CG41,"")</f>
        <v>-4</v>
      </c>
      <c r="CM41" s="1028" t="n">
        <f aca="false">COUNTIF(CH41:CK41,"&lt;&gt;0")-COUNTIF(CH41:CK41,"")</f>
        <v>0</v>
      </c>
      <c r="CN41" s="979"/>
      <c r="CO41" s="979"/>
      <c r="CP41" s="990" t="n">
        <f aca="false">Посуточная!GN41</f>
        <v>0</v>
      </c>
      <c r="CQ41" s="975" t="n">
        <f aca="false">Посуточная!GO41</f>
        <v>0</v>
      </c>
      <c r="CR41" s="975" t="n">
        <f aca="false">Посуточная!GP41</f>
        <v>0</v>
      </c>
      <c r="CS41" s="975" t="n">
        <f aca="false">Посуточная!GQ41</f>
        <v>0</v>
      </c>
      <c r="CT41" s="975" t="n">
        <f aca="false">Посуточная!GR41</f>
        <v>0</v>
      </c>
      <c r="CU41" s="975" t="n">
        <f aca="false">Посуточная!GS41</f>
        <v>0</v>
      </c>
      <c r="CV41" s="975" t="n">
        <f aca="false">Посуточная!GT41</f>
        <v>0</v>
      </c>
      <c r="CW41" s="976" t="n">
        <f aca="false">Посуточная!HP41</f>
        <v>0</v>
      </c>
      <c r="CX41" s="976" t="n">
        <f aca="false">Посуточная!HQ41</f>
        <v>0</v>
      </c>
      <c r="CY41" s="976" t="n">
        <f aca="false">Посуточная!HR41</f>
        <v>0</v>
      </c>
      <c r="CZ41" s="976" t="n">
        <f aca="false">Посуточная!HS41</f>
        <v>0</v>
      </c>
      <c r="DA41" s="976" t="n">
        <f aca="false">Посуточная!HT41</f>
        <v>0</v>
      </c>
      <c r="DB41" s="976" t="n">
        <f aca="false">Посуточная!HU41</f>
        <v>0</v>
      </c>
      <c r="DC41" s="976" t="n">
        <f aca="false">Посуточная!HV41</f>
        <v>0</v>
      </c>
      <c r="DD41" s="1027" t="n">
        <f aca="false">COUNTIF(CP41:CV41,"&lt;&gt;0")-COUNTIF(CP41:CV41,"")</f>
        <v>-7</v>
      </c>
      <c r="DE41" s="1028" t="n">
        <f aca="false">COUNTIF(CW41:DC41,"&lt;&gt;0")-COUNTIF(CW41:DC41,"")</f>
        <v>0</v>
      </c>
      <c r="DF41" s="979"/>
      <c r="DG41" s="979"/>
      <c r="DH41" s="991" t="n">
        <f aca="false">Посуточная!IE41</f>
        <v>0</v>
      </c>
      <c r="DI41" s="992" t="n">
        <f aca="false">Посуточная!IF41</f>
        <v>0</v>
      </c>
      <c r="DJ41" s="992" t="n">
        <f aca="false">Посуточная!IG41</f>
        <v>0</v>
      </c>
      <c r="DK41" s="989" t="n">
        <f aca="false">Посуточная!IH41</f>
        <v>0</v>
      </c>
      <c r="DL41" s="976" t="n">
        <f aca="false">Посуточная!IM41</f>
        <v>0</v>
      </c>
      <c r="DM41" s="993" t="n">
        <f aca="false">Посуточная!IN41</f>
        <v>0</v>
      </c>
      <c r="DN41" s="993" t="n">
        <f aca="false">Посуточная!IO41</f>
        <v>0</v>
      </c>
      <c r="DO41" s="993" t="n">
        <f aca="false">Посуточная!IP41</f>
        <v>0</v>
      </c>
      <c r="DP41" s="1029" t="n">
        <f aca="false">COUNTIF(DH41:DK41,"&lt;&gt;0")-COUNTIF(DH41:DK41,"")</f>
        <v>-4</v>
      </c>
      <c r="DQ41" s="1028" t="n">
        <f aca="false">COUNTIF(DL41:DO41,"&lt;&gt;0")-COUNTIF(DL41:DO41,"")</f>
        <v>0</v>
      </c>
      <c r="DT41" s="1033"/>
      <c r="DU41" s="1034"/>
      <c r="DV41" s="1034"/>
      <c r="DW41" s="1034"/>
      <c r="DX41" s="1034"/>
      <c r="DY41" s="1034"/>
      <c r="DZ41" s="1034"/>
      <c r="EA41" s="976" t="n">
        <f aca="false">Посуточная!KQ41</f>
        <v>0</v>
      </c>
      <c r="EB41" s="976" t="n">
        <f aca="false">Посуточная!KR41</f>
        <v>19</v>
      </c>
      <c r="EC41" s="976" t="n">
        <f aca="false">Посуточная!KS41</f>
        <v>0</v>
      </c>
      <c r="ED41" s="976" t="n">
        <f aca="false">Посуточная!KT41</f>
        <v>0</v>
      </c>
      <c r="EE41" s="976" t="n">
        <f aca="false">Посуточная!KU41</f>
        <v>0</v>
      </c>
      <c r="EF41" s="976" t="n">
        <f aca="false">Посуточная!KV41</f>
        <v>0</v>
      </c>
      <c r="EG41" s="976" t="n">
        <f aca="false">Посуточная!KW41</f>
        <v>0</v>
      </c>
      <c r="EH41" s="1027" t="n">
        <f aca="false">SUBTOTAL(3, DT41:DZ41)</f>
        <v>0</v>
      </c>
      <c r="EI41" s="1028" t="n">
        <f aca="false">COUNTIF(EA41:EG41,"&lt;&gt;0")-COUNTIF(EA41:EG41,"")</f>
        <v>1</v>
      </c>
      <c r="EJ41" s="979"/>
      <c r="EK41" s="979"/>
      <c r="EL41" s="1030" t="n">
        <f aca="false">SUMIF(BR6:EK6,"итого гр.",BR41:EK41)</f>
        <v>0</v>
      </c>
      <c r="EM41" s="1028" t="n">
        <f aca="false">SUMIF(BR6:EK6,"итого фк.",BR41:EK41)</f>
        <v>1</v>
      </c>
      <c r="EN41" s="979"/>
      <c r="EO41" s="979"/>
      <c r="EP41" s="1031"/>
      <c r="EQ41" s="1032"/>
      <c r="ET41" s="1035"/>
      <c r="EU41" s="1036"/>
      <c r="EX41" s="1037"/>
      <c r="EY41" s="1038"/>
      <c r="FB41" s="1033"/>
      <c r="FC41" s="1034"/>
      <c r="FD41" s="1034"/>
      <c r="FE41" s="1034"/>
      <c r="FF41" s="1034"/>
      <c r="FG41" s="1034"/>
      <c r="FH41" s="1034"/>
      <c r="FI41" s="976" t="n">
        <f aca="false">Посуточная!NU41</f>
        <v>0</v>
      </c>
      <c r="FJ41" s="976" t="n">
        <f aca="false">Посуточная!NV41</f>
        <v>0</v>
      </c>
      <c r="FK41" s="976" t="n">
        <f aca="false">Посуточная!NW41</f>
        <v>0</v>
      </c>
      <c r="FL41" s="976" t="n">
        <f aca="false">Посуточная!NX41</f>
        <v>0</v>
      </c>
      <c r="FM41" s="976" t="n">
        <f aca="false">Посуточная!NY41</f>
        <v>0</v>
      </c>
      <c r="FN41" s="976" t="n">
        <f aca="false">Посуточная!NZ41</f>
        <v>0</v>
      </c>
      <c r="FO41" s="976" t="n">
        <f aca="false">Посуточная!OA41</f>
        <v>0</v>
      </c>
      <c r="FP41" s="1027" t="n">
        <f aca="false">COUNTIF(FB41:FH41,"&lt;&gt;0")-COUNTIF(FB41:FH41,"")</f>
        <v>0</v>
      </c>
      <c r="FQ41" s="1028" t="n">
        <f aca="false">COUNTIF(FI41:FO41,"&lt;&gt;0")-COUNTIF(FI41:FO41,"")</f>
        <v>0</v>
      </c>
      <c r="FR41" s="979"/>
      <c r="FS41" s="979"/>
      <c r="FT41" s="1001" t="n">
        <f aca="false">Посуточная!OO41</f>
        <v>0</v>
      </c>
      <c r="FU41" s="1002" t="n">
        <f aca="false">Посуточная!OP41</f>
        <v>0</v>
      </c>
      <c r="FV41" s="1002" t="n">
        <f aca="false">Посуточная!OQ41</f>
        <v>0</v>
      </c>
      <c r="FW41" s="1002" t="n">
        <f aca="false">Посуточная!OR41</f>
        <v>0</v>
      </c>
      <c r="FX41" s="1002" t="n">
        <f aca="false">Посуточная!OS41</f>
        <v>0</v>
      </c>
      <c r="FY41" s="1002" t="n">
        <f aca="false">Посуточная!OT41</f>
        <v>0</v>
      </c>
      <c r="FZ41" s="1003" t="n">
        <f aca="false">Посуточная!OU41</f>
        <v>0</v>
      </c>
      <c r="GA41" s="993" t="n">
        <f aca="false">Посуточная!PP41</f>
        <v>0</v>
      </c>
      <c r="GB41" s="993" t="n">
        <f aca="false">Посуточная!PQ41</f>
        <v>0</v>
      </c>
      <c r="GC41" s="993" t="n">
        <f aca="false">Посуточная!PR41</f>
        <v>0</v>
      </c>
      <c r="GD41" s="993" t="n">
        <f aca="false">Посуточная!PS41</f>
        <v>0</v>
      </c>
      <c r="GE41" s="993" t="n">
        <f aca="false">Посуточная!PT41</f>
        <v>0</v>
      </c>
      <c r="GF41" s="993" t="n">
        <f aca="false">Посуточная!PU41</f>
        <v>0</v>
      </c>
      <c r="GG41" s="993" t="n">
        <f aca="false">Посуточная!PV41</f>
        <v>0</v>
      </c>
      <c r="GH41" s="1027" t="n">
        <f aca="false">COUNTIF(FT41:FZ41,"&lt;&gt;0")-COUNTIF(FT41:FZ41,"")</f>
        <v>-7</v>
      </c>
      <c r="GI41" s="1028" t="n">
        <f aca="false">COUNTIF(GA41:GG41,"&lt;&gt;0")-COUNTIF(GA41:GG41,"")</f>
        <v>0</v>
      </c>
      <c r="GJ41" s="979"/>
      <c r="GK41" s="979"/>
      <c r="GL41" s="1039" t="n">
        <f aca="false">Посуточная!QH41</f>
        <v>0</v>
      </c>
      <c r="GM41" s="1040" t="n">
        <f aca="false">Посуточная!QI41</f>
        <v>0</v>
      </c>
      <c r="GN41" s="1040" t="n">
        <f aca="false">Посуточная!QJ41</f>
        <v>0</v>
      </c>
      <c r="GO41" s="1040" t="n">
        <f aca="false">Посуточная!QK41</f>
        <v>0</v>
      </c>
      <c r="GP41" s="1040" t="n">
        <f aca="false">Посуточная!QL41</f>
        <v>0</v>
      </c>
      <c r="GQ41" s="1040" t="n">
        <f aca="false">Посуточная!QM41</f>
        <v>0</v>
      </c>
      <c r="GR41" s="1040" t="n">
        <f aca="false">Посуточная!QN41</f>
        <v>0</v>
      </c>
      <c r="GS41" s="1006" t="n">
        <f aca="false">Посуточная!QV41</f>
        <v>0</v>
      </c>
      <c r="GT41" s="1006" t="n">
        <f aca="false">Посуточная!QW41</f>
        <v>0</v>
      </c>
      <c r="GU41" s="1006" t="n">
        <f aca="false">Посуточная!QX41</f>
        <v>0</v>
      </c>
      <c r="GV41" s="1006" t="n">
        <f aca="false">Посуточная!QY41</f>
        <v>0</v>
      </c>
      <c r="GW41" s="1006" t="n">
        <f aca="false">Посуточная!QZ41</f>
        <v>0</v>
      </c>
      <c r="GX41" s="1006" t="n">
        <f aca="false">Посуточная!RA41</f>
        <v>0</v>
      </c>
      <c r="GY41" s="1006" t="n">
        <f aca="false">Посуточная!RB41</f>
        <v>0</v>
      </c>
      <c r="GZ41" s="1027" t="n">
        <f aca="false">COUNTIF(GL41:GR41,"&lt;&gt;0")-COUNTIF(GL41:GR41,"")</f>
        <v>-7</v>
      </c>
      <c r="HA41" s="1028" t="n">
        <f aca="false">COUNTIF(GS41:GY41,"&lt;&gt;0")-COUNTIF(GS41:GY41,"")</f>
        <v>0</v>
      </c>
      <c r="HB41" s="979"/>
      <c r="HC41" s="979"/>
      <c r="HD41" s="1041" t="n">
        <f aca="false">Посуточная!RN41</f>
        <v>0</v>
      </c>
      <c r="HE41" s="1042" t="n">
        <f aca="false">Посуточная!RO41</f>
        <v>0</v>
      </c>
      <c r="HF41" s="1042" t="n">
        <f aca="false">Посуточная!RP41</f>
        <v>0</v>
      </c>
      <c r="HG41" s="1042" t="n">
        <f aca="false">Посуточная!RQ41</f>
        <v>0</v>
      </c>
      <c r="HH41" s="1042" t="n">
        <f aca="false">Посуточная!RR41</f>
        <v>0</v>
      </c>
      <c r="HI41" s="1042" t="n">
        <f aca="false">Посуточная!RS41</f>
        <v>0</v>
      </c>
      <c r="HJ41" s="1042" t="n">
        <f aca="false">Посуточная!RT41</f>
        <v>0</v>
      </c>
      <c r="HK41" s="993" t="n">
        <f aca="false">Посуточная!SB41</f>
        <v>0</v>
      </c>
      <c r="HL41" s="993" t="n">
        <f aca="false">Посуточная!SC41</f>
        <v>0</v>
      </c>
      <c r="HM41" s="993" t="n">
        <f aca="false">Посуточная!SD41</f>
        <v>0</v>
      </c>
      <c r="HN41" s="993" t="n">
        <f aca="false">Посуточная!SE41</f>
        <v>0</v>
      </c>
      <c r="HO41" s="993" t="n">
        <f aca="false">Посуточная!SF41</f>
        <v>0</v>
      </c>
      <c r="HP41" s="993" t="n">
        <f aca="false">Посуточная!SG41</f>
        <v>0</v>
      </c>
      <c r="HQ41" s="993" t="n">
        <f aca="false">Посуточная!SH41</f>
        <v>0</v>
      </c>
      <c r="HR41" s="1027" t="n">
        <f aca="false">COUNTIF(HD41:HJ41,"&lt;&gt;0")-COUNTIF(HD41:HJ41,"")</f>
        <v>-7</v>
      </c>
      <c r="HS41" s="1028" t="n">
        <f aca="false">COUNTIF(HK41:HQ41,"&lt;&gt;0")-COUNTIF(HK41:HQ41,"")</f>
        <v>0</v>
      </c>
      <c r="HT41" s="979"/>
      <c r="HU41" s="979"/>
      <c r="HV41" s="1030" t="n">
        <f aca="false">SUMIF(FB6:HU6,"итого гр.",FB41:HU41)</f>
        <v>0</v>
      </c>
      <c r="HW41" s="1028" t="n">
        <f aca="false">SUMIF(FB6:HU6,"итого фк.",FB41:HU41)</f>
        <v>0</v>
      </c>
      <c r="HX41" s="979"/>
      <c r="HY41" s="979"/>
      <c r="HZ41" s="1031"/>
      <c r="IA41" s="1032"/>
      <c r="IB41" s="979"/>
      <c r="IC41" s="979"/>
      <c r="ID41" s="1001" t="n">
        <f aca="false">Посуточная!SY41</f>
        <v>0</v>
      </c>
      <c r="IE41" s="1002" t="n">
        <f aca="false">Посуточная!SZ41</f>
        <v>0</v>
      </c>
      <c r="IF41" s="1002" t="n">
        <f aca="false">Посуточная!TA41</f>
        <v>0</v>
      </c>
      <c r="IG41" s="1002" t="n">
        <f aca="false">Посуточная!TB41</f>
        <v>0</v>
      </c>
      <c r="IH41" s="993" t="n">
        <f aca="false">Посуточная!TG41</f>
        <v>0</v>
      </c>
      <c r="II41" s="993" t="n">
        <f aca="false">Посуточная!TH41</f>
        <v>0</v>
      </c>
      <c r="IJ41" s="993" t="n">
        <f aca="false">Посуточная!TI41</f>
        <v>0</v>
      </c>
      <c r="IK41" s="993" t="n">
        <f aca="false">Посуточная!TJ41</f>
        <v>0</v>
      </c>
      <c r="IL41" s="1027"/>
      <c r="IM41" s="1028"/>
      <c r="IP41" s="1043"/>
      <c r="IQ41" s="1044"/>
      <c r="IT41" s="1043"/>
      <c r="IU41" s="1045"/>
      <c r="IV41" s="1046"/>
      <c r="IW41" s="1046"/>
      <c r="IX41" s="1045"/>
      <c r="IY41" s="1045"/>
      <c r="IZ41" s="1046"/>
      <c r="JA41" s="1046"/>
      <c r="JB41" s="1045"/>
      <c r="JC41" s="1045"/>
      <c r="JD41" s="1046"/>
      <c r="JE41" s="1046"/>
      <c r="JF41" s="1047" t="n">
        <f aca="false">SUMIF(IP6:JE6,"итого гр.",IP41:JE41)</f>
        <v>0</v>
      </c>
      <c r="JG41" s="1038" t="n">
        <f aca="false">SUMIF($IP$6:$JE$6,"итого фк.",IP41:JE41)</f>
        <v>0</v>
      </c>
      <c r="JH41" s="1018"/>
      <c r="JJ41" s="1037"/>
      <c r="JK41" s="1038"/>
      <c r="JN41" s="1037"/>
      <c r="JO41" s="1038"/>
      <c r="JR41" s="1043"/>
      <c r="JS41" s="1044"/>
      <c r="JV41" s="1037"/>
      <c r="JW41" s="1038"/>
      <c r="JZ41" s="1047"/>
      <c r="KA41" s="1047"/>
      <c r="KD41" s="1047"/>
      <c r="KE41" s="1047"/>
      <c r="KH41" s="1123"/>
      <c r="KI41" s="1021"/>
      <c r="KJ41" s="1025"/>
      <c r="KL41" s="1047"/>
      <c r="KM41" s="1047"/>
      <c r="KN41" s="1048"/>
      <c r="KO41" s="1123"/>
      <c r="KP41" s="1023"/>
      <c r="KQ41" s="1024"/>
      <c r="KS41" s="924" t="str">
        <f aca="false">IF(KP41=$KS$1,"",KI41-7200)</f>
        <v/>
      </c>
      <c r="KT41" s="1137"/>
      <c r="KY41" s="924"/>
      <c r="LG41" s="924" t="n">
        <f aca="false">IF(R41="",0,R41+LG38)</f>
        <v>0</v>
      </c>
      <c r="LH41" s="924" t="n">
        <f aca="false">IF(S41="",0,S41+LH38)</f>
        <v>0</v>
      </c>
      <c r="LI41" s="924" t="n">
        <f aca="false">IF(AJ41="",0,AJ41+LI38)</f>
        <v>0</v>
      </c>
      <c r="LJ41" s="924" t="n">
        <f aca="false">IF(AK41="",0,AK41+LJ38)</f>
        <v>0</v>
      </c>
      <c r="LK41" s="924" t="n">
        <f aca="false">IF(AV41="",0,AV41+LK38)</f>
        <v>0</v>
      </c>
      <c r="LL41" s="924" t="n">
        <f aca="false">IF(AW41="",0,AW41+LL38)</f>
        <v>0</v>
      </c>
      <c r="LM41" s="924" t="n">
        <f aca="false">IF(BH41="",0,BH41+LM38)</f>
        <v>0</v>
      </c>
      <c r="LN41" s="924" t="n">
        <f aca="false">IF(BI41="",0,BI41+LN38)</f>
        <v>0</v>
      </c>
      <c r="LO41" s="924" t="n">
        <f aca="false">IF(CB41="",0,CB41+LO38)</f>
        <v>0</v>
      </c>
      <c r="LP41" s="924" t="n">
        <f aca="false">IF(CC41="",0,CC41+LP38)</f>
        <v>0</v>
      </c>
      <c r="LQ41" s="924" t="n">
        <f aca="false">IF(CN41="",0,CN41+LQ38)</f>
        <v>0</v>
      </c>
      <c r="LR41" s="924" t="n">
        <f aca="false">IF(CO41="",0,CO41+LR38)</f>
        <v>0</v>
      </c>
      <c r="LS41" s="924" t="n">
        <f aca="false">IF(DR41="",0,DR41+LS38)</f>
        <v>0</v>
      </c>
      <c r="LT41" s="924" t="n">
        <f aca="false">IF(DS41="",0,DS41+LT38)</f>
        <v>0</v>
      </c>
      <c r="LU41" s="924" t="n">
        <f aca="false">IF(DF41="",0,DF41+LU38)</f>
        <v>0</v>
      </c>
      <c r="LV41" s="924" t="n">
        <f aca="false">IF(DG41="",0,DG41+LV38)</f>
        <v>0</v>
      </c>
      <c r="LW41" s="924" t="n">
        <f aca="false">IF(HT41="",0,HT41+LW38)</f>
        <v>0</v>
      </c>
      <c r="LX41" s="924" t="n">
        <f aca="false">IF(HU41="",0,HU41+LX38)</f>
        <v>0</v>
      </c>
      <c r="LY41" s="924" t="n">
        <f aca="false">IF(JN41="",0,JN41)</f>
        <v>0</v>
      </c>
      <c r="LZ41" s="924" t="n">
        <f aca="false">IF(JO41="",0,JO41)</f>
        <v>0</v>
      </c>
      <c r="MA41" s="924" t="n">
        <f aca="false">IF(EV41="",0,EV41+MA38)</f>
        <v>0</v>
      </c>
      <c r="MB41" s="924" t="n">
        <f aca="false">IF(EW41="",0,EW41+MB38)</f>
        <v>0</v>
      </c>
      <c r="MC41" s="924" t="n">
        <f aca="false">IF(JJ41="",0,JJ41+MC38)</f>
        <v>0</v>
      </c>
      <c r="MD41" s="924" t="n">
        <f aca="false">IF(JK41="",0,JK41+MD38)</f>
        <v>0</v>
      </c>
      <c r="ME41" s="924" t="n">
        <f aca="false">IF(KO41="",0,KO41+ME38)</f>
        <v>0</v>
      </c>
      <c r="MF41" s="924" t="n">
        <f aca="false">IF(KP41="",0,KP41+MF38)</f>
        <v>0</v>
      </c>
      <c r="MG41" s="924" t="n">
        <f aca="false">IFERROR(ME41/$A39,0)</f>
        <v>0</v>
      </c>
      <c r="MH41" s="924" t="n">
        <f aca="false">IFERROR(MF41/$A39,0)</f>
        <v>0</v>
      </c>
      <c r="MI41" s="924" t="n">
        <f aca="false">IF(JT41="",0,JT41+MI38)</f>
        <v>0</v>
      </c>
      <c r="MJ41" s="924" t="n">
        <f aca="false">IF(JU41="",0,JU41+MJ38)</f>
        <v>0</v>
      </c>
      <c r="MK41" s="924" t="n">
        <f aca="false">IF(LG41&gt;0,0,P41+MK38)</f>
        <v>-77</v>
      </c>
      <c r="ML41" s="924" t="n">
        <f aca="false">IF(LH41&gt;0,0,Q41+ML38)</f>
        <v>0</v>
      </c>
      <c r="MM41" s="924" t="n">
        <f aca="false">IF(LI41&gt;0,0,AH41+MM38)</f>
        <v>-84</v>
      </c>
      <c r="MN41" s="924" t="n">
        <f aca="false">IF(LJ41&gt;0,0,AI41+MN38)</f>
        <v>0</v>
      </c>
      <c r="MO41" s="924" t="n">
        <f aca="false">IF(LK41&gt;0,0,AT41+MO38)</f>
        <v>-48</v>
      </c>
      <c r="MP41" s="924" t="n">
        <f aca="false">IF(LL41&gt;0,0,AU41+MP38)</f>
        <v>0</v>
      </c>
      <c r="MQ41" s="924" t="n">
        <f aca="false">IF(LM41&gt;0,0,BF41+MQ38)</f>
        <v>-44</v>
      </c>
      <c r="MR41" s="924" t="n">
        <f aca="false">IF(LN41&gt;0,0,BG41+MR38)</f>
        <v>0</v>
      </c>
      <c r="MS41" s="924" t="n">
        <f aca="false">IF(LO41&gt;0,0,BZ41+MS38)</f>
        <v>-44</v>
      </c>
      <c r="MT41" s="924" t="n">
        <f aca="false">IF(LP41&gt;0,0,CA41+MT38)</f>
        <v>0</v>
      </c>
      <c r="MU41" s="924" t="n">
        <f aca="false">IF(LQ41&gt;0,0,CL41+MU38)</f>
        <v>-44</v>
      </c>
      <c r="MV41" s="924" t="n">
        <f aca="false">IF(LR41&gt;0,0,CM41+MV38)</f>
        <v>0</v>
      </c>
      <c r="MW41" s="924" t="n">
        <f aca="false">IF(LS41&gt;0,0,DP41+MW38)</f>
        <v>-48</v>
      </c>
      <c r="MX41" s="924" t="n">
        <f aca="false">IF(LT41&gt;0,0,DQ41+MX38)</f>
        <v>0</v>
      </c>
      <c r="MY41" s="924" t="n">
        <f aca="false">IF(LU41&gt;0,0,DD41+MY38)</f>
        <v>-77</v>
      </c>
      <c r="MZ41" s="924" t="n">
        <f aca="false">IFERROR(IF(LV41&gt;0,0,DE41+MZ38),0)</f>
        <v>1</v>
      </c>
      <c r="NA41" s="924" t="n">
        <f aca="false">IF(LW41&gt;0,0,HR41+NA38)</f>
        <v>-70</v>
      </c>
      <c r="NB41" s="924" t="n">
        <f aca="false">IFERROR(IF(LX41&gt;0,0,HS41+NB38),0)</f>
        <v>1</v>
      </c>
      <c r="NC41" s="924"/>
      <c r="ND41" s="924"/>
      <c r="NE41" s="924"/>
    </row>
    <row r="42" customFormat="false" ht="15" hidden="false" customHeight="false" outlineLevel="0" collapsed="false">
      <c r="A42" s="1092"/>
      <c r="B42" s="1049" t="n">
        <f aca="false">Посуточная!J42</f>
        <v>0</v>
      </c>
      <c r="C42" s="1050" t="n">
        <f aca="false">Посуточная!K42</f>
        <v>0</v>
      </c>
      <c r="D42" s="1050" t="n">
        <f aca="false">Посуточная!L42</f>
        <v>0</v>
      </c>
      <c r="E42" s="1050" t="n">
        <f aca="false">Посуточная!M42</f>
        <v>0</v>
      </c>
      <c r="F42" s="1050" t="n">
        <f aca="false">Посуточная!N42</f>
        <v>0</v>
      </c>
      <c r="G42" s="1050" t="n">
        <f aca="false">Посуточная!O42</f>
        <v>0</v>
      </c>
      <c r="H42" s="1050" t="n">
        <f aca="false">Посуточная!P42</f>
        <v>0</v>
      </c>
      <c r="I42" s="1051" t="n">
        <f aca="false">Посуточная!AA42</f>
        <v>0</v>
      </c>
      <c r="J42" s="1051" t="n">
        <f aca="false">Посуточная!AB42</f>
        <v>0</v>
      </c>
      <c r="K42" s="1051" t="n">
        <f aca="false">Посуточная!AC42</f>
        <v>0</v>
      </c>
      <c r="L42" s="1051" t="n">
        <f aca="false">Посуточная!AD42</f>
        <v>0</v>
      </c>
      <c r="M42" s="1051" t="n">
        <f aca="false">Посуточная!AE42</f>
        <v>0</v>
      </c>
      <c r="N42" s="1051" t="n">
        <f aca="false">Посуточная!AF42</f>
        <v>0</v>
      </c>
      <c r="O42" s="1051" t="n">
        <f aca="false">Посуточная!AG42</f>
        <v>0</v>
      </c>
      <c r="P42" s="1052" t="n">
        <f aca="false">SUBTOTAL(9, B42:H42)</f>
        <v>0</v>
      </c>
      <c r="Q42" s="1053" t="n">
        <f aca="false">SUBTOTAL(9, I42:O42)</f>
        <v>0</v>
      </c>
      <c r="R42" s="979" t="n">
        <f aca="false">SUM(P42,R39)</f>
        <v>0</v>
      </c>
      <c r="S42" s="979" t="n">
        <f aca="false">SUM(Q42,S39)</f>
        <v>0</v>
      </c>
      <c r="T42" s="1054" t="n">
        <f aca="false">Посуточная!AS42</f>
        <v>0</v>
      </c>
      <c r="U42" s="1050" t="n">
        <f aca="false">Посуточная!AT42</f>
        <v>0</v>
      </c>
      <c r="V42" s="1050" t="n">
        <f aca="false">Посуточная!AU42</f>
        <v>0</v>
      </c>
      <c r="W42" s="1050" t="n">
        <f aca="false">Посуточная!AV42</f>
        <v>0</v>
      </c>
      <c r="X42" s="1050" t="n">
        <f aca="false">Посуточная!AW42</f>
        <v>0</v>
      </c>
      <c r="Y42" s="1050" t="n">
        <f aca="false">Посуточная!AX42</f>
        <v>0</v>
      </c>
      <c r="Z42" s="1050" t="n">
        <f aca="false">Посуточная!AY42</f>
        <v>0</v>
      </c>
      <c r="AA42" s="1051" t="n">
        <f aca="false">Посуточная!BG42</f>
        <v>0</v>
      </c>
      <c r="AB42" s="1051" t="n">
        <f aca="false">Посуточная!BH42</f>
        <v>0</v>
      </c>
      <c r="AC42" s="1051" t="n">
        <f aca="false">Посуточная!BI42</f>
        <v>0</v>
      </c>
      <c r="AD42" s="1051" t="n">
        <f aca="false">Посуточная!BJ42</f>
        <v>0</v>
      </c>
      <c r="AE42" s="1051" t="n">
        <f aca="false">Посуточная!BK42</f>
        <v>0</v>
      </c>
      <c r="AF42" s="1051" t="n">
        <f aca="false">Посуточная!BL42</f>
        <v>0</v>
      </c>
      <c r="AG42" s="1051" t="n">
        <f aca="false">Посуточная!BM42</f>
        <v>0</v>
      </c>
      <c r="AH42" s="1052" t="n">
        <f aca="false">SUBTOTAL(9, T42:Z42)</f>
        <v>0</v>
      </c>
      <c r="AI42" s="1053" t="n">
        <f aca="false">SUBTOTAL(9, AA42:AG42)</f>
        <v>0</v>
      </c>
      <c r="AJ42" s="979" t="n">
        <f aca="false">SUM(AH42,AJ39)</f>
        <v>0</v>
      </c>
      <c r="AK42" s="979" t="n">
        <f aca="false">SUM(AI42,AK39)</f>
        <v>0</v>
      </c>
      <c r="AL42" s="1054" t="n">
        <f aca="false">Посуточная!BV42</f>
        <v>0</v>
      </c>
      <c r="AM42" s="1050" t="n">
        <f aca="false">Посуточная!BW42</f>
        <v>0</v>
      </c>
      <c r="AN42" s="1050" t="n">
        <f aca="false">Посуточная!BX42</f>
        <v>0</v>
      </c>
      <c r="AO42" s="1050" t="n">
        <f aca="false">Посуточная!BY42</f>
        <v>0</v>
      </c>
      <c r="AP42" s="1051" t="n">
        <f aca="false">Посуточная!CD42</f>
        <v>0</v>
      </c>
      <c r="AQ42" s="1051" t="n">
        <f aca="false">Посуточная!CE42</f>
        <v>0</v>
      </c>
      <c r="AR42" s="1051" t="n">
        <f aca="false">Посуточная!CF42</f>
        <v>0</v>
      </c>
      <c r="AS42" s="1051" t="n">
        <f aca="false">Посуточная!CG42</f>
        <v>0</v>
      </c>
      <c r="AT42" s="1052" t="n">
        <f aca="false">SUBTOTAL(9, AL42:AO42)</f>
        <v>0</v>
      </c>
      <c r="AU42" s="1053" t="n">
        <f aca="false">SUBTOTAL(9, AP42:AS42)</f>
        <v>0</v>
      </c>
      <c r="AV42" s="979" t="n">
        <f aca="false">SUM(AT42,AV39)</f>
        <v>0</v>
      </c>
      <c r="AW42" s="979" t="n">
        <f aca="false">SUM(AU42,AW39)</f>
        <v>0</v>
      </c>
      <c r="AX42" s="1054" t="n">
        <f aca="false">Посуточная!CP42</f>
        <v>0</v>
      </c>
      <c r="AY42" s="1050" t="n">
        <f aca="false">Посуточная!CQ42</f>
        <v>0</v>
      </c>
      <c r="AZ42" s="1050" t="n">
        <f aca="false">Посуточная!CR42</f>
        <v>0</v>
      </c>
      <c r="BA42" s="1050" t="n">
        <f aca="false">Посуточная!CS42</f>
        <v>0</v>
      </c>
      <c r="BB42" s="1051" t="n">
        <f aca="false">Посуточная!CX42</f>
        <v>0</v>
      </c>
      <c r="BC42" s="1051" t="n">
        <f aca="false">Посуточная!CY42</f>
        <v>0</v>
      </c>
      <c r="BD42" s="1051" t="n">
        <f aca="false">Посуточная!CZ42</f>
        <v>0</v>
      </c>
      <c r="BE42" s="1051" t="n">
        <f aca="false">Посуточная!DA42</f>
        <v>0</v>
      </c>
      <c r="BF42" s="1052" t="n">
        <f aca="false">SUBTOTAL(9, AX42:BA42)</f>
        <v>0</v>
      </c>
      <c r="BG42" s="1053" t="n">
        <f aca="false">SUBTOTAL(9, BB42:BE42)</f>
        <v>0</v>
      </c>
      <c r="BH42" s="979" t="n">
        <f aca="false">SUM(BF42,BH39)</f>
        <v>0</v>
      </c>
      <c r="BI42" s="979" t="n">
        <f aca="false">SUM(BG42,BI39)</f>
        <v>0</v>
      </c>
      <c r="BJ42" s="1056" t="n">
        <f aca="false">SUMIF(B6:BI6,"итого гр.",B42:BI42)</f>
        <v>0</v>
      </c>
      <c r="BK42" s="1053" t="n">
        <f aca="false">SUMIF(B6:BI6,"итого фк.",B42:BI42)</f>
        <v>0</v>
      </c>
      <c r="BL42" s="979" t="n">
        <f aca="false">SUM(BJ42,BL39)</f>
        <v>0</v>
      </c>
      <c r="BM42" s="979" t="n">
        <f aca="false">SUM(BK42,BM39)</f>
        <v>0</v>
      </c>
      <c r="BN42" s="1057" t="n">
        <f aca="false">BL42</f>
        <v>0</v>
      </c>
      <c r="BO42" s="1058" t="n">
        <f aca="false">BM42</f>
        <v>0</v>
      </c>
      <c r="BP42" s="979"/>
      <c r="BQ42" s="979"/>
      <c r="BR42" s="1059" t="n">
        <f aca="false">Посуточная!DR42</f>
        <v>0</v>
      </c>
      <c r="BS42" s="1060" t="n">
        <f aca="false">Посуточная!DS42</f>
        <v>0</v>
      </c>
      <c r="BT42" s="1060" t="n">
        <f aca="false">Посуточная!DT42</f>
        <v>0</v>
      </c>
      <c r="BU42" s="1060" t="n">
        <f aca="false">Посуточная!DU42</f>
        <v>0</v>
      </c>
      <c r="BV42" s="1051" t="n">
        <f aca="false">Посуточная!DZ42</f>
        <v>0</v>
      </c>
      <c r="BW42" s="1051" t="n">
        <f aca="false">Посуточная!EA42</f>
        <v>0</v>
      </c>
      <c r="BX42" s="1051" t="n">
        <f aca="false">Посуточная!EB42</f>
        <v>0</v>
      </c>
      <c r="BY42" s="1051" t="n">
        <f aca="false">Посуточная!EC42</f>
        <v>0</v>
      </c>
      <c r="BZ42" s="1027" t="n">
        <f aca="false">SUBTOTAL(9, BR42:BU42)</f>
        <v>0</v>
      </c>
      <c r="CA42" s="1053" t="n">
        <f aca="false">SUBTOTAL(9, BV42:BY42)</f>
        <v>0</v>
      </c>
      <c r="CB42" s="979" t="n">
        <f aca="false">SUM(BZ42,CB39)</f>
        <v>0</v>
      </c>
      <c r="CC42" s="979" t="n">
        <f aca="false">SUM(CA42,CC39)</f>
        <v>0</v>
      </c>
      <c r="CD42" s="1059" t="n">
        <f aca="false">Посуточная!EO42</f>
        <v>0</v>
      </c>
      <c r="CE42" s="1060" t="n">
        <f aca="false">Посуточная!EP42</f>
        <v>0</v>
      </c>
      <c r="CF42" s="1060" t="n">
        <f aca="false">Посуточная!EQ42</f>
        <v>0</v>
      </c>
      <c r="CG42" s="1060" t="n">
        <f aca="false">Посуточная!ER42</f>
        <v>0</v>
      </c>
      <c r="CH42" s="1051" t="n">
        <f aca="false">Посуточная!EZ42</f>
        <v>0</v>
      </c>
      <c r="CI42" s="1051" t="n">
        <f aca="false">Посуточная!FA42</f>
        <v>0</v>
      </c>
      <c r="CJ42" s="1051" t="n">
        <f aca="false">Посуточная!FB42</f>
        <v>0</v>
      </c>
      <c r="CK42" s="1051" t="n">
        <f aca="false">Посуточная!FC42</f>
        <v>0</v>
      </c>
      <c r="CL42" s="1052" t="n">
        <f aca="false">SUBTOTAL(9, CD42:CG42)</f>
        <v>0</v>
      </c>
      <c r="CM42" s="1053" t="n">
        <f aca="false">SUBTOTAL(9, CH42:CK42)</f>
        <v>0</v>
      </c>
      <c r="CN42" s="979" t="n">
        <f aca="false">SUM(CL42,CN39)</f>
        <v>0</v>
      </c>
      <c r="CO42" s="979" t="n">
        <f aca="false">SUM(CM42,CO39)</f>
        <v>0</v>
      </c>
      <c r="CP42" s="1054" t="n">
        <f aca="false">Посуточная!GN42</f>
        <v>0</v>
      </c>
      <c r="CQ42" s="1050" t="n">
        <f aca="false">Посуточная!GO42</f>
        <v>0</v>
      </c>
      <c r="CR42" s="1050" t="n">
        <f aca="false">Посуточная!GP42</f>
        <v>0</v>
      </c>
      <c r="CS42" s="1050" t="n">
        <f aca="false">Посуточная!GQ42</f>
        <v>0</v>
      </c>
      <c r="CT42" s="1050" t="n">
        <f aca="false">Посуточная!GR42</f>
        <v>0</v>
      </c>
      <c r="CU42" s="1050" t="n">
        <f aca="false">Посуточная!GS42</f>
        <v>0</v>
      </c>
      <c r="CV42" s="1050" t="n">
        <f aca="false">Посуточная!GT42</f>
        <v>0</v>
      </c>
      <c r="CW42" s="1051" t="n">
        <f aca="false">Посуточная!HP42</f>
        <v>0</v>
      </c>
      <c r="CX42" s="1051" t="n">
        <f aca="false">Посуточная!HQ42</f>
        <v>0</v>
      </c>
      <c r="CY42" s="1051" t="n">
        <f aca="false">Посуточная!HR42</f>
        <v>0</v>
      </c>
      <c r="CZ42" s="1051" t="n">
        <f aca="false">Посуточная!HS42</f>
        <v>0</v>
      </c>
      <c r="DA42" s="1051" t="n">
        <f aca="false">Посуточная!HT42</f>
        <v>0</v>
      </c>
      <c r="DB42" s="1051" t="n">
        <f aca="false">Посуточная!HU42</f>
        <v>0</v>
      </c>
      <c r="DC42" s="1051" t="n">
        <f aca="false">Посуточная!HV42</f>
        <v>0</v>
      </c>
      <c r="DD42" s="1052" t="n">
        <f aca="false">SUBTOTAL(9, CP42:CV42)</f>
        <v>0</v>
      </c>
      <c r="DE42" s="1053" t="n">
        <f aca="false">SUBTOTAL(9, CW42:DC42)</f>
        <v>0</v>
      </c>
      <c r="DF42" s="979" t="n">
        <f aca="false">SUM(DD42,DF39)</f>
        <v>0</v>
      </c>
      <c r="DG42" s="979" t="n">
        <f aca="false">SUM(DE42,DG39)</f>
        <v>15</v>
      </c>
      <c r="DH42" s="1061" t="n">
        <f aca="false">Посуточная!IE42</f>
        <v>0</v>
      </c>
      <c r="DI42" s="1062" t="n">
        <f aca="false">Посуточная!IF42</f>
        <v>0</v>
      </c>
      <c r="DJ42" s="1062" t="n">
        <f aca="false">Посуточная!IG42</f>
        <v>0</v>
      </c>
      <c r="DK42" s="1060" t="n">
        <f aca="false">Посуточная!IH42</f>
        <v>0</v>
      </c>
      <c r="DL42" s="1051" t="n">
        <f aca="false">Посуточная!IM42</f>
        <v>0</v>
      </c>
      <c r="DM42" s="1063" t="n">
        <f aca="false">Посуточная!IN42</f>
        <v>0</v>
      </c>
      <c r="DN42" s="1063" t="n">
        <f aca="false">Посуточная!IO42</f>
        <v>0</v>
      </c>
      <c r="DO42" s="1063" t="n">
        <f aca="false">Посуточная!IP42</f>
        <v>0</v>
      </c>
      <c r="DP42" s="1055" t="n">
        <f aca="false">SUBTOTAL(9, DH42:DK42)</f>
        <v>0</v>
      </c>
      <c r="DQ42" s="1053" t="n">
        <f aca="false">SUBTOTAL(9, DL42:DO42)</f>
        <v>0</v>
      </c>
      <c r="DR42" s="921" t="n">
        <f aca="false">SUM(DP42,DR39)</f>
        <v>0</v>
      </c>
      <c r="DS42" s="921" t="n">
        <f aca="false">SUM(DQ42,DS39)</f>
        <v>0</v>
      </c>
      <c r="DT42" s="1065"/>
      <c r="DU42" s="1066"/>
      <c r="DV42" s="1066"/>
      <c r="DW42" s="1066"/>
      <c r="DX42" s="1066"/>
      <c r="DY42" s="1066"/>
      <c r="DZ42" s="1066"/>
      <c r="EA42" s="1051" t="n">
        <f aca="false">Посуточная!KQ42</f>
        <v>0</v>
      </c>
      <c r="EB42" s="1051" t="n">
        <f aca="false">Посуточная!KR42</f>
        <v>8.684</v>
      </c>
      <c r="EC42" s="1051" t="n">
        <f aca="false">Посуточная!KS42</f>
        <v>0</v>
      </c>
      <c r="ED42" s="1051" t="n">
        <f aca="false">Посуточная!KT42</f>
        <v>0</v>
      </c>
      <c r="EE42" s="1051" t="n">
        <f aca="false">Посуточная!KU42</f>
        <v>0</v>
      </c>
      <c r="EF42" s="1051" t="n">
        <f aca="false">Посуточная!KV42</f>
        <v>0</v>
      </c>
      <c r="EG42" s="1051" t="n">
        <f aca="false">Посуточная!KW42</f>
        <v>0</v>
      </c>
      <c r="EH42" s="1052" t="n">
        <f aca="false">SUBTOTAL(9, DT42:DZ42)</f>
        <v>0</v>
      </c>
      <c r="EI42" s="1124" t="n">
        <f aca="false">SUBTOTAL(9, EA42:EG42)</f>
        <v>8.684</v>
      </c>
      <c r="EJ42" s="979" t="n">
        <f aca="false">SUM(EH42,EJ39)</f>
        <v>0</v>
      </c>
      <c r="EK42" s="1067" t="n">
        <f aca="false">SUM(EI42,EK39)</f>
        <v>37.549</v>
      </c>
      <c r="EL42" s="1056" t="n">
        <f aca="false">SUMIF(BR6:EK6,"итого гр.",BR42:EK42)</f>
        <v>0</v>
      </c>
      <c r="EM42" s="1053" t="n">
        <f aca="false">SUMIF(BR6:EK6,"итого фк.",BR42:EK42)</f>
        <v>8.684</v>
      </c>
      <c r="EN42" s="979" t="n">
        <f aca="false">SUM(EL42,EN39)</f>
        <v>0</v>
      </c>
      <c r="EO42" s="979" t="n">
        <f aca="false">SUM(EM42,EO39)</f>
        <v>52.549</v>
      </c>
      <c r="EP42" s="1057" t="n">
        <f aca="false">EN42</f>
        <v>0</v>
      </c>
      <c r="EQ42" s="1058" t="n">
        <f aca="false">EO42</f>
        <v>52.549</v>
      </c>
      <c r="ES42" s="1068"/>
      <c r="ET42" s="1069" t="n">
        <v>268.3</v>
      </c>
      <c r="EU42" s="1070"/>
      <c r="EV42" s="921" t="n">
        <f aca="false">ET42</f>
        <v>268.3</v>
      </c>
      <c r="EW42" s="921" t="n">
        <f aca="false">EU42</f>
        <v>0</v>
      </c>
      <c r="EX42" s="1071" t="n">
        <f aca="false">SUM(BJ42,EL42,ET42)</f>
        <v>268.3</v>
      </c>
      <c r="EY42" s="1072" t="n">
        <f aca="false">SUM(BK42,EM42,EU42)</f>
        <v>8.684</v>
      </c>
      <c r="EZ42" s="921" t="n">
        <f aca="false">SUM(BL42,EN42,EV42)</f>
        <v>268.3</v>
      </c>
      <c r="FA42" s="921" t="n">
        <f aca="false">SUM(BM42,EO42,EW42)</f>
        <v>52.549</v>
      </c>
      <c r="FB42" s="1065"/>
      <c r="FC42" s="1066"/>
      <c r="FD42" s="1066"/>
      <c r="FE42" s="1066"/>
      <c r="FF42" s="1066"/>
      <c r="FG42" s="1066"/>
      <c r="FH42" s="1066"/>
      <c r="FI42" s="1051" t="n">
        <f aca="false">Посуточная!NU42</f>
        <v>0</v>
      </c>
      <c r="FJ42" s="1051" t="n">
        <f aca="false">Посуточная!NV42</f>
        <v>0</v>
      </c>
      <c r="FK42" s="1051" t="n">
        <f aca="false">Посуточная!NW42</f>
        <v>0</v>
      </c>
      <c r="FL42" s="1051" t="n">
        <f aca="false">Посуточная!NX42</f>
        <v>0</v>
      </c>
      <c r="FM42" s="1051" t="n">
        <f aca="false">Посуточная!NY42</f>
        <v>0</v>
      </c>
      <c r="FN42" s="1051" t="n">
        <f aca="false">Посуточная!NZ42</f>
        <v>0</v>
      </c>
      <c r="FO42" s="1051" t="n">
        <f aca="false">Посуточная!OA42</f>
        <v>0</v>
      </c>
      <c r="FP42" s="1052" t="n">
        <f aca="false">SUBTOTAL(9, FB42:FH42)</f>
        <v>0</v>
      </c>
      <c r="FQ42" s="1139" t="n">
        <f aca="false">SUBTOTAL(9, FI42:FO42)</f>
        <v>0</v>
      </c>
      <c r="FR42" s="979" t="n">
        <f aca="false">SUM(FP42,FR39)</f>
        <v>77.2</v>
      </c>
      <c r="FS42" s="979" t="n">
        <f aca="false">SUM(FQ42,FS39)</f>
        <v>8.888</v>
      </c>
      <c r="FT42" s="1073" t="n">
        <f aca="false">Посуточная!OO42</f>
        <v>0</v>
      </c>
      <c r="FU42" s="1074" t="n">
        <f aca="false">Посуточная!OP42</f>
        <v>0</v>
      </c>
      <c r="FV42" s="1074" t="n">
        <f aca="false">Посуточная!OQ42</f>
        <v>0</v>
      </c>
      <c r="FW42" s="1074" t="n">
        <f aca="false">Посуточная!OR42</f>
        <v>0</v>
      </c>
      <c r="FX42" s="1074" t="n">
        <f aca="false">Посуточная!OS42</f>
        <v>0</v>
      </c>
      <c r="FY42" s="1074" t="n">
        <f aca="false">Посуточная!OT42</f>
        <v>0</v>
      </c>
      <c r="FZ42" s="1075" t="n">
        <f aca="false">Посуточная!OU42</f>
        <v>0</v>
      </c>
      <c r="GA42" s="1063" t="n">
        <f aca="false">Посуточная!PP42</f>
        <v>0</v>
      </c>
      <c r="GB42" s="1063" t="n">
        <f aca="false">Посуточная!PQ42</f>
        <v>0</v>
      </c>
      <c r="GC42" s="1063" t="n">
        <f aca="false">Посуточная!PR42</f>
        <v>0</v>
      </c>
      <c r="GD42" s="1063" t="n">
        <f aca="false">Посуточная!PS42</f>
        <v>0</v>
      </c>
      <c r="GE42" s="1063" t="n">
        <f aca="false">Посуточная!PT42</f>
        <v>0</v>
      </c>
      <c r="GF42" s="1063" t="n">
        <f aca="false">Посуточная!PU42</f>
        <v>0</v>
      </c>
      <c r="GG42" s="1063" t="n">
        <f aca="false">Посуточная!PV42</f>
        <v>0</v>
      </c>
      <c r="GH42" s="1052" t="n">
        <f aca="false">SUBTOTAL(9, FT42:FZ42)</f>
        <v>0</v>
      </c>
      <c r="GI42" s="1053" t="n">
        <f aca="false">SUBTOTAL(9, GA42:GG42)</f>
        <v>0</v>
      </c>
      <c r="GJ42" s="979" t="n">
        <f aca="false">SUM(GH42,GJ39)</f>
        <v>0</v>
      </c>
      <c r="GK42" s="979" t="n">
        <f aca="false">SUM(GI42,GK39)</f>
        <v>0</v>
      </c>
      <c r="GL42" s="1076" t="n">
        <f aca="false">Посуточная!QH42</f>
        <v>0</v>
      </c>
      <c r="GM42" s="1077" t="n">
        <f aca="false">Посуточная!QI42</f>
        <v>0</v>
      </c>
      <c r="GN42" s="1077" t="n">
        <f aca="false">Посуточная!QJ42</f>
        <v>0</v>
      </c>
      <c r="GO42" s="1077" t="n">
        <f aca="false">Посуточная!QK42</f>
        <v>0</v>
      </c>
      <c r="GP42" s="1077" t="n">
        <f aca="false">Посуточная!QL42</f>
        <v>0</v>
      </c>
      <c r="GQ42" s="1077" t="n">
        <f aca="false">Посуточная!QM42</f>
        <v>0</v>
      </c>
      <c r="GR42" s="1077" t="n">
        <f aca="false">Посуточная!QN42</f>
        <v>0</v>
      </c>
      <c r="GS42" s="1078" t="n">
        <f aca="false">Посуточная!QV42</f>
        <v>0</v>
      </c>
      <c r="GT42" s="1078" t="n">
        <f aca="false">Посуточная!QW42</f>
        <v>0</v>
      </c>
      <c r="GU42" s="1078" t="n">
        <f aca="false">Посуточная!QX42</f>
        <v>0</v>
      </c>
      <c r="GV42" s="1078" t="n">
        <f aca="false">Посуточная!QY42</f>
        <v>0</v>
      </c>
      <c r="GW42" s="1078" t="n">
        <f aca="false">Посуточная!QZ42</f>
        <v>0</v>
      </c>
      <c r="GX42" s="1078" t="n">
        <f aca="false">Посуточная!RA42</f>
        <v>0</v>
      </c>
      <c r="GY42" s="1078" t="n">
        <f aca="false">Посуточная!RB42</f>
        <v>0</v>
      </c>
      <c r="GZ42" s="1052" t="n">
        <f aca="false">SUBTOTAL(9, GL42:GR42)</f>
        <v>0</v>
      </c>
      <c r="HA42" s="1053" t="n">
        <f aca="false">SUBTOTAL(9, GS42:GY42)</f>
        <v>0</v>
      </c>
      <c r="HB42" s="979" t="n">
        <f aca="false">SUM(GZ42,HB39)</f>
        <v>0</v>
      </c>
      <c r="HC42" s="979" t="n">
        <f aca="false">SUM(HA42,HC39)</f>
        <v>0</v>
      </c>
      <c r="HD42" s="1079" t="n">
        <f aca="false">Посуточная!RN42</f>
        <v>0</v>
      </c>
      <c r="HE42" s="1080" t="n">
        <f aca="false">Посуточная!RO42</f>
        <v>0</v>
      </c>
      <c r="HF42" s="1080" t="n">
        <f aca="false">Посуточная!RP42</f>
        <v>0</v>
      </c>
      <c r="HG42" s="1080" t="n">
        <f aca="false">Посуточная!RQ42</f>
        <v>0</v>
      </c>
      <c r="HH42" s="1080" t="n">
        <f aca="false">Посуточная!RR42</f>
        <v>0</v>
      </c>
      <c r="HI42" s="1080" t="n">
        <f aca="false">Посуточная!RS42</f>
        <v>0</v>
      </c>
      <c r="HJ42" s="1080" t="n">
        <f aca="false">Посуточная!RT42</f>
        <v>0</v>
      </c>
      <c r="HK42" s="1063" t="n">
        <f aca="false">Посуточная!SB42</f>
        <v>0</v>
      </c>
      <c r="HL42" s="1063" t="n">
        <f aca="false">Посуточная!SC42</f>
        <v>0</v>
      </c>
      <c r="HM42" s="1063" t="n">
        <f aca="false">Посуточная!SD42</f>
        <v>0</v>
      </c>
      <c r="HN42" s="1063" t="n">
        <f aca="false">Посуточная!SE42</f>
        <v>0</v>
      </c>
      <c r="HO42" s="1063" t="n">
        <f aca="false">Посуточная!SF42</f>
        <v>0</v>
      </c>
      <c r="HP42" s="1063" t="n">
        <f aca="false">Посуточная!SG42</f>
        <v>0</v>
      </c>
      <c r="HQ42" s="1063" t="n">
        <f aca="false">Посуточная!SH42</f>
        <v>0</v>
      </c>
      <c r="HR42" s="1052" t="n">
        <f aca="false">SUBTOTAL(9, HD42:HJ42)</f>
        <v>0</v>
      </c>
      <c r="HS42" s="1053" t="n">
        <f aca="false">SUBTOTAL(9, HK42:HQ42)</f>
        <v>0</v>
      </c>
      <c r="HT42" s="979" t="n">
        <f aca="false">SUM(HR42,HT39)</f>
        <v>0</v>
      </c>
      <c r="HU42" s="979" t="n">
        <f aca="false">SUM(HS42,HU39)</f>
        <v>28.865</v>
      </c>
      <c r="HV42" s="1056" t="n">
        <f aca="false">SUMIF(FB6:HU6,"итого гр.",FB42:HU42)</f>
        <v>0</v>
      </c>
      <c r="HW42" s="1053" t="n">
        <f aca="false">SUMIF(FB6:HU6,"итого фк.",FB42:HU42)</f>
        <v>0</v>
      </c>
      <c r="HX42" s="979" t="n">
        <f aca="false">SUM(HV42,HX39)</f>
        <v>77.2</v>
      </c>
      <c r="HY42" s="979" t="n">
        <f aca="false">SUM(HW42,HY39)</f>
        <v>37.753</v>
      </c>
      <c r="HZ42" s="1057" t="n">
        <f aca="false">HX42</f>
        <v>77.2</v>
      </c>
      <c r="IA42" s="1058" t="n">
        <f aca="false">HY42</f>
        <v>37.753</v>
      </c>
      <c r="IB42" s="979"/>
      <c r="IC42" s="1081"/>
      <c r="ID42" s="1073" t="n">
        <f aca="false">Посуточная!SY42</f>
        <v>0</v>
      </c>
      <c r="IE42" s="1074" t="n">
        <f aca="false">Посуточная!SZ42</f>
        <v>0</v>
      </c>
      <c r="IF42" s="1074" t="n">
        <f aca="false">Посуточная!TA42</f>
        <v>0</v>
      </c>
      <c r="IG42" s="1074" t="n">
        <f aca="false">Посуточная!TB42</f>
        <v>0</v>
      </c>
      <c r="IH42" s="1063" t="n">
        <f aca="false">Посуточная!TG42</f>
        <v>0</v>
      </c>
      <c r="II42" s="1063" t="n">
        <f aca="false">Посуточная!TH42</f>
        <v>0</v>
      </c>
      <c r="IJ42" s="1063" t="n">
        <f aca="false">Посуточная!TI42</f>
        <v>0</v>
      </c>
      <c r="IK42" s="1063" t="n">
        <f aca="false">Посуточная!TJ42</f>
        <v>0</v>
      </c>
      <c r="IL42" s="1052" t="n">
        <f aca="false">SUBTOTAL(9, ID42:IG42)</f>
        <v>0</v>
      </c>
      <c r="IM42" s="1053" t="n">
        <f aca="false">SUBTOTAL(9, IH42:IK42)</f>
        <v>0</v>
      </c>
      <c r="IN42" s="1064" t="n">
        <f aca="false">IN39+IL42</f>
        <v>0</v>
      </c>
      <c r="IO42" s="1064" t="n">
        <f aca="false">IO39+IM42</f>
        <v>0</v>
      </c>
      <c r="IP42" s="1082" t="n">
        <v>58.4</v>
      </c>
      <c r="IQ42" s="1083"/>
      <c r="IT42" s="1082"/>
      <c r="IU42" s="1084"/>
      <c r="IV42" s="1046"/>
      <c r="IW42" s="1046"/>
      <c r="IX42" s="1084"/>
      <c r="IY42" s="1084"/>
      <c r="IZ42" s="1046"/>
      <c r="JA42" s="1046"/>
      <c r="JB42" s="1084"/>
      <c r="JC42" s="1084"/>
      <c r="JD42" s="1046" t="n">
        <f aca="false">JB42</f>
        <v>0</v>
      </c>
      <c r="JE42" s="1046" t="n">
        <f aca="false">JC42</f>
        <v>0</v>
      </c>
      <c r="JF42" s="1085" t="n">
        <f aca="false">SUMIF(IP6:JE6,"итого гр.",IP42:JE42)</f>
        <v>58.4</v>
      </c>
      <c r="JG42" s="1072" t="n">
        <f aca="false">SUMIF($IP$6:$JE$6,"итого фк.",IP42:JE42)</f>
        <v>0</v>
      </c>
      <c r="JH42" s="1018" t="n">
        <f aca="false">JF42</f>
        <v>58.4</v>
      </c>
      <c r="JI42" s="921" t="n">
        <f aca="false">JG42</f>
        <v>0</v>
      </c>
      <c r="JJ42" s="1071"/>
      <c r="JK42" s="1072" t="n">
        <f aca="false">13.3998449074074-10</f>
        <v>3.3998449074074</v>
      </c>
      <c r="JN42" s="1071" t="n">
        <f aca="false">$JN$9+JN39</f>
        <v>132.72</v>
      </c>
      <c r="JO42" s="1072" t="n">
        <f aca="false">$JO$9+JO39</f>
        <v>132.72</v>
      </c>
      <c r="JP42" s="921" t="n">
        <f aca="false">JN42</f>
        <v>132.72</v>
      </c>
      <c r="JQ42" s="921" t="n">
        <f aca="false">JO42</f>
        <v>132.72</v>
      </c>
      <c r="JR42" s="1082"/>
      <c r="JS42" s="1083"/>
      <c r="JT42" s="921" t="n">
        <f aca="false">SUM(JR42,JT39)</f>
        <v>0</v>
      </c>
      <c r="JU42" s="921" t="n">
        <f aca="false">SUM(JS42,JU39)</f>
        <v>0</v>
      </c>
      <c r="JV42" s="1071" t="n">
        <f aca="false">SUM(HZ42,JF42,JJ42,JN42,JR42,IN42)</f>
        <v>268.32</v>
      </c>
      <c r="JW42" s="1072" t="n">
        <f aca="false">SUM(IA42,JG42,JK42,JO42,JS42,IO42)</f>
        <v>173.872844907407</v>
      </c>
      <c r="JX42" s="921" t="n">
        <f aca="false">SUM(IB42,JH42,JL42,JP42,JT42)</f>
        <v>191.12</v>
      </c>
      <c r="JY42" s="921" t="n">
        <f aca="false">SUM(IC42,JI42,JM42,JQ42,JU42)</f>
        <v>132.72</v>
      </c>
      <c r="JZ42" s="1085"/>
      <c r="KA42" s="1085"/>
      <c r="KB42" s="921" t="n">
        <f aca="false">JZ42</f>
        <v>0</v>
      </c>
      <c r="KC42" s="921" t="n">
        <f aca="false">KA42</f>
        <v>0</v>
      </c>
      <c r="KD42" s="1085"/>
      <c r="KE42" s="1085"/>
      <c r="KF42" s="921" t="n">
        <f aca="false">KD42</f>
        <v>0</v>
      </c>
      <c r="KH42" s="1088" t="n">
        <v>7199.993</v>
      </c>
      <c r="KI42" s="1089" t="n">
        <f aca="false">IF(A40&lt;=KX$4,VLOOKUP(A40,$KX$6:$LC$37,2,FALSE()),SUM($KY$4,FA42,-JW42)-SUM($LC$4,-$LA$4))-KQ42</f>
        <v>7244.825</v>
      </c>
      <c r="KJ42" s="1025"/>
      <c r="KL42" s="1085"/>
      <c r="KM42" s="1085" t="n">
        <f aca="false">KL42-KL39</f>
        <v>0</v>
      </c>
      <c r="KN42" s="1090"/>
      <c r="KO42" s="1088" t="n">
        <v>97.205</v>
      </c>
      <c r="KP42" s="1091" t="n">
        <f aca="false">IF(A40&lt;=KX$4,VLOOKUP(A40,$KT$6:$KU$37,2,FALSE()),SUM($KP$2,-EK42,FS42,-KQ42))</f>
        <v>31.893</v>
      </c>
      <c r="KQ42" s="1024"/>
      <c r="KR42" s="1068" t="n">
        <f aca="false">KI42-KH42</f>
        <v>44.8319999999994</v>
      </c>
      <c r="KS42" s="924" t="n">
        <f aca="false">IF(KP42=$KS$1,"",KI42-7200)</f>
        <v>44.8249999999998</v>
      </c>
      <c r="KT42" s="1137"/>
      <c r="KY42" s="924"/>
      <c r="LG42" s="924" t="n">
        <f aca="false">IF(R42="",0,R42+LG39)</f>
        <v>0</v>
      </c>
      <c r="LH42" s="924" t="n">
        <f aca="false">IF(S42="",0,S42+LH39)</f>
        <v>0</v>
      </c>
      <c r="LI42" s="924" t="n">
        <f aca="false">IF(AJ42="",0,AJ42+LI39)</f>
        <v>0</v>
      </c>
      <c r="LJ42" s="924" t="n">
        <f aca="false">IF(AK42="",0,AK42+LJ39)</f>
        <v>0</v>
      </c>
      <c r="LK42" s="924" t="n">
        <f aca="false">IF(AV42="",0,AV42+LK39)</f>
        <v>0</v>
      </c>
      <c r="LL42" s="924" t="n">
        <f aca="false">IF(AW42="",0,AW42+LL39)</f>
        <v>0</v>
      </c>
      <c r="LM42" s="924" t="n">
        <f aca="false">IF(BH42="",0,BH42+LM39)</f>
        <v>0</v>
      </c>
      <c r="LN42" s="924" t="n">
        <f aca="false">IF(BI42="",0,BI42+LN39)</f>
        <v>0</v>
      </c>
      <c r="LO42" s="924" t="n">
        <f aca="false">IF(CB42="",0,CB42+LO39)</f>
        <v>0</v>
      </c>
      <c r="LP42" s="924" t="n">
        <f aca="false">IF(CC42="",0,CC42+LP39)</f>
        <v>0</v>
      </c>
      <c r="LQ42" s="924" t="n">
        <f aca="false">IF(CN42="",0,CN42+LQ39)</f>
        <v>0</v>
      </c>
      <c r="LR42" s="924" t="n">
        <f aca="false">IF(CO42="",0,CO42+LR39)</f>
        <v>0</v>
      </c>
      <c r="LS42" s="924" t="n">
        <f aca="false">IF(DR42="",0,DR42+LS39)</f>
        <v>0</v>
      </c>
      <c r="LT42" s="924" t="n">
        <f aca="false">IF(DS42="",0,DS42+LT39)</f>
        <v>0</v>
      </c>
      <c r="LU42" s="924" t="n">
        <f aca="false">IF(DF42="",0,DF42+LU39)</f>
        <v>0</v>
      </c>
      <c r="LV42" s="924" t="n">
        <f aca="false">IF(DG42="",0,DG42+LV39)</f>
        <v>75</v>
      </c>
      <c r="LW42" s="924" t="n">
        <f aca="false">IF(HT42="",0,HT42+LW39)</f>
        <v>0</v>
      </c>
      <c r="LX42" s="924" t="n">
        <f aca="false">IF(HU42="",0,HU42+LX39)</f>
        <v>317.515</v>
      </c>
      <c r="LY42" s="924" t="n">
        <f aca="false">IF(JN42="",0,JN42)</f>
        <v>132.72</v>
      </c>
      <c r="LZ42" s="924" t="n">
        <f aca="false">IF(JO42="",0,JO42)</f>
        <v>132.72</v>
      </c>
      <c r="MA42" s="924" t="n">
        <f aca="false">IF(EV42="",0,EV42+MA39)</f>
        <v>1606.8</v>
      </c>
      <c r="MB42" s="924" t="n">
        <f aca="false">IF(EW42="",0,EW42+MB39)</f>
        <v>0</v>
      </c>
      <c r="MC42" s="924" t="n">
        <f aca="false">IF(JJ42="",0,JJ42+MC39)</f>
        <v>0</v>
      </c>
      <c r="MD42" s="924" t="n">
        <f aca="false">IF(JK42="",0,JK42+MD39)</f>
        <v>-57.0679189814815</v>
      </c>
      <c r="ME42" s="924" t="n">
        <f aca="false">IF(KO42="",0,KO42+ME39)</f>
        <v>780.46</v>
      </c>
      <c r="MF42" s="924" t="n">
        <f aca="false">IF(KP42="",0,KP42+MF39)</f>
        <v>499.063</v>
      </c>
      <c r="MG42" s="924" t="n">
        <f aca="false">IFERROR(ME42/$A40,0)</f>
        <v>65.0383333333333</v>
      </c>
      <c r="MH42" s="924" t="n">
        <f aca="false">IFERROR(MF42/$A40,0)</f>
        <v>41.5885833333333</v>
      </c>
      <c r="MI42" s="924" t="n">
        <f aca="false">IF(JT42="",0,JT42+MI39)</f>
        <v>0</v>
      </c>
      <c r="MJ42" s="924" t="n">
        <f aca="false">IF(JU42="",0,JU42+MJ39)</f>
        <v>0</v>
      </c>
      <c r="MK42" s="924" t="n">
        <f aca="false">IF(LG42&gt;0,0,P42+MK39)</f>
        <v>0</v>
      </c>
      <c r="ML42" s="924" t="n">
        <f aca="false">IF(LH42&gt;0,0,Q42+ML39)</f>
        <v>0</v>
      </c>
      <c r="MM42" s="924" t="n">
        <f aca="false">IF(LI42&gt;0,0,AH42+MM39)</f>
        <v>0</v>
      </c>
      <c r="MN42" s="924" t="n">
        <f aca="false">IF(LJ42&gt;0,0,AI42+MN39)</f>
        <v>0</v>
      </c>
      <c r="MO42" s="924" t="n">
        <f aca="false">IF(LK42&gt;0,0,AT42+MO39)</f>
        <v>0</v>
      </c>
      <c r="MP42" s="924" t="n">
        <f aca="false">IF(LL42&gt;0,0,AU42+MP39)</f>
        <v>0</v>
      </c>
      <c r="MQ42" s="924" t="n">
        <f aca="false">IF(LM42&gt;0,0,BF42+MQ39)</f>
        <v>0</v>
      </c>
      <c r="MR42" s="924" t="n">
        <f aca="false">IF(LN42&gt;0,0,BG42+MR39)</f>
        <v>0</v>
      </c>
      <c r="MS42" s="924" t="n">
        <f aca="false">IF(LO42&gt;0,0,BZ42+MS39)</f>
        <v>0</v>
      </c>
      <c r="MT42" s="924" t="n">
        <f aca="false">IF(LP42&gt;0,0,CA42+MT39)</f>
        <v>0</v>
      </c>
      <c r="MU42" s="924" t="n">
        <f aca="false">IF(LQ42&gt;0,0,CL42+MU39)</f>
        <v>0</v>
      </c>
      <c r="MV42" s="924" t="n">
        <f aca="false">IF(LR42&gt;0,0,CM42+MV39)</f>
        <v>0</v>
      </c>
      <c r="MW42" s="924" t="n">
        <f aca="false">IF(LS42&gt;0,0,DP42+MW39)</f>
        <v>0</v>
      </c>
      <c r="MX42" s="924" t="n">
        <f aca="false">IF(LT42&gt;0,0,DQ42+MX39)</f>
        <v>0</v>
      </c>
      <c r="MY42" s="924" t="n">
        <f aca="false">IF(LU42&gt;0,0,DD42+MY39)</f>
        <v>0</v>
      </c>
      <c r="MZ42" s="924" t="n">
        <f aca="false">IFERROR(IF(LV42&gt;0,0,DE42+MZ39),0)</f>
        <v>0</v>
      </c>
      <c r="NA42" s="924" t="n">
        <f aca="false">IF(LW42&gt;0,0,HR42+NA39)</f>
        <v>0</v>
      </c>
      <c r="NB42" s="924" t="n">
        <f aca="false">IFERROR(IF(LX42&gt;0,0,HS42+NB39),0)</f>
        <v>0</v>
      </c>
      <c r="NC42" s="924"/>
      <c r="ND42" s="924"/>
      <c r="NE42" s="924"/>
    </row>
    <row r="43" customFormat="false" ht="15" hidden="false" customHeight="false" outlineLevel="0" collapsed="false">
      <c r="A43" s="1092" t="n">
        <v>13</v>
      </c>
      <c r="B43" s="1093" t="n">
        <f aca="false">Посуточная!J43</f>
        <v>0</v>
      </c>
      <c r="C43" s="1094" t="n">
        <f aca="false">Посуточная!K43</f>
        <v>0</v>
      </c>
      <c r="D43" s="1094" t="n">
        <f aca="false">Посуточная!L43</f>
        <v>0</v>
      </c>
      <c r="E43" s="1094" t="n">
        <f aca="false">Посуточная!M43</f>
        <v>0</v>
      </c>
      <c r="F43" s="1094" t="n">
        <f aca="false">Посуточная!N43</f>
        <v>0</v>
      </c>
      <c r="G43" s="1094" t="n">
        <f aca="false">Посуточная!O43</f>
        <v>0</v>
      </c>
      <c r="H43" s="1094" t="n">
        <f aca="false">Посуточная!P43</f>
        <v>0</v>
      </c>
      <c r="I43" s="976" t="n">
        <f aca="false">Посуточная!AA43</f>
        <v>0</v>
      </c>
      <c r="J43" s="976" t="n">
        <f aca="false">Посуточная!AB43</f>
        <v>0</v>
      </c>
      <c r="K43" s="976" t="n">
        <f aca="false">Посуточная!AC43</f>
        <v>0</v>
      </c>
      <c r="L43" s="976" t="n">
        <f aca="false">Посуточная!AD43</f>
        <v>0</v>
      </c>
      <c r="M43" s="976" t="n">
        <f aca="false">Посуточная!AE43</f>
        <v>0</v>
      </c>
      <c r="N43" s="976" t="n">
        <f aca="false">Посуточная!AF43</f>
        <v>0</v>
      </c>
      <c r="O43" s="976" t="n">
        <f aca="false">Посуточная!AG43</f>
        <v>0</v>
      </c>
      <c r="P43" s="1095"/>
      <c r="Q43" s="1096"/>
      <c r="R43" s="979"/>
      <c r="S43" s="979"/>
      <c r="T43" s="990" t="n">
        <f aca="false">Посуточная!AS43</f>
        <v>0</v>
      </c>
      <c r="U43" s="975" t="n">
        <f aca="false">Посуточная!AT43</f>
        <v>0</v>
      </c>
      <c r="V43" s="975" t="n">
        <f aca="false">Посуточная!AU43</f>
        <v>0</v>
      </c>
      <c r="W43" s="975" t="n">
        <f aca="false">Посуточная!AV43</f>
        <v>0</v>
      </c>
      <c r="X43" s="975" t="n">
        <f aca="false">Посуточная!AW43</f>
        <v>0</v>
      </c>
      <c r="Y43" s="975" t="n">
        <f aca="false">Посуточная!AX43</f>
        <v>0</v>
      </c>
      <c r="Z43" s="975" t="n">
        <f aca="false">Посуточная!AY43</f>
        <v>0</v>
      </c>
      <c r="AA43" s="976" t="n">
        <f aca="false">Посуточная!BG43</f>
        <v>0</v>
      </c>
      <c r="AB43" s="976" t="n">
        <f aca="false">Посуточная!BH43</f>
        <v>0</v>
      </c>
      <c r="AC43" s="976" t="n">
        <f aca="false">Посуточная!BI43</f>
        <v>0</v>
      </c>
      <c r="AD43" s="976" t="n">
        <f aca="false">Посуточная!BJ43</f>
        <v>0</v>
      </c>
      <c r="AE43" s="976" t="n">
        <f aca="false">Посуточная!BK43</f>
        <v>0</v>
      </c>
      <c r="AF43" s="976" t="n">
        <f aca="false">Посуточная!BL43</f>
        <v>0</v>
      </c>
      <c r="AG43" s="976" t="n">
        <f aca="false">Посуточная!BM43</f>
        <v>0</v>
      </c>
      <c r="AH43" s="1095"/>
      <c r="AI43" s="1096"/>
      <c r="AJ43" s="979"/>
      <c r="AK43" s="979"/>
      <c r="AL43" s="990" t="n">
        <f aca="false">Посуточная!BV43</f>
        <v>0</v>
      </c>
      <c r="AM43" s="975" t="n">
        <f aca="false">Посуточная!BW43</f>
        <v>0</v>
      </c>
      <c r="AN43" s="975" t="n">
        <f aca="false">Посуточная!BX43</f>
        <v>0</v>
      </c>
      <c r="AO43" s="975" t="n">
        <f aca="false">Посуточная!BY43</f>
        <v>0</v>
      </c>
      <c r="AP43" s="976" t="n">
        <f aca="false">Посуточная!CD43</f>
        <v>0</v>
      </c>
      <c r="AQ43" s="976" t="n">
        <f aca="false">Посуточная!CE43</f>
        <v>0</v>
      </c>
      <c r="AR43" s="976" t="n">
        <f aca="false">Посуточная!CF43</f>
        <v>0</v>
      </c>
      <c r="AS43" s="976" t="n">
        <f aca="false">Посуточная!CG43</f>
        <v>0</v>
      </c>
      <c r="AT43" s="1095"/>
      <c r="AU43" s="1096"/>
      <c r="AV43" s="979"/>
      <c r="AW43" s="979"/>
      <c r="AX43" s="990" t="n">
        <f aca="false">Посуточная!CP43</f>
        <v>0</v>
      </c>
      <c r="AY43" s="975" t="n">
        <f aca="false">Посуточная!CQ43</f>
        <v>0</v>
      </c>
      <c r="AZ43" s="975" t="n">
        <f aca="false">Посуточная!CR43</f>
        <v>0</v>
      </c>
      <c r="BA43" s="975" t="n">
        <f aca="false">Посуточная!CS43</f>
        <v>0</v>
      </c>
      <c r="BB43" s="976" t="n">
        <f aca="false">Посуточная!CX43</f>
        <v>0</v>
      </c>
      <c r="BC43" s="976" t="n">
        <f aca="false">Посуточная!CY43</f>
        <v>0</v>
      </c>
      <c r="BD43" s="976" t="n">
        <f aca="false">Посуточная!CZ43</f>
        <v>0</v>
      </c>
      <c r="BE43" s="976" t="n">
        <f aca="false">Посуточная!DA43</f>
        <v>0</v>
      </c>
      <c r="BF43" s="1095"/>
      <c r="BG43" s="1096"/>
      <c r="BH43" s="979"/>
      <c r="BI43" s="979"/>
      <c r="BJ43" s="1097"/>
      <c r="BK43" s="1096"/>
      <c r="BL43" s="979"/>
      <c r="BM43" s="979"/>
      <c r="BN43" s="1098"/>
      <c r="BO43" s="1099"/>
      <c r="BP43" s="979"/>
      <c r="BQ43" s="979"/>
      <c r="BR43" s="988" t="n">
        <f aca="false">Посуточная!DR43</f>
        <v>0</v>
      </c>
      <c r="BS43" s="989" t="n">
        <f aca="false">Посуточная!DS43</f>
        <v>0</v>
      </c>
      <c r="BT43" s="989" t="n">
        <f aca="false">Посуточная!DT43</f>
        <v>0</v>
      </c>
      <c r="BU43" s="989" t="n">
        <f aca="false">Посуточная!DU43</f>
        <v>0</v>
      </c>
      <c r="BV43" s="976" t="n">
        <f aca="false">Посуточная!DZ43</f>
        <v>0</v>
      </c>
      <c r="BW43" s="976" t="n">
        <f aca="false">Посуточная!EA43</f>
        <v>0</v>
      </c>
      <c r="BX43" s="976" t="n">
        <f aca="false">Посуточная!EB43</f>
        <v>0</v>
      </c>
      <c r="BY43" s="976" t="n">
        <f aca="false">Посуточная!EC43</f>
        <v>0</v>
      </c>
      <c r="BZ43" s="1095"/>
      <c r="CA43" s="1096"/>
      <c r="CB43" s="979"/>
      <c r="CC43" s="979"/>
      <c r="CD43" s="988" t="n">
        <f aca="false">Посуточная!EO43</f>
        <v>0</v>
      </c>
      <c r="CE43" s="989" t="n">
        <f aca="false">Посуточная!EP43</f>
        <v>0</v>
      </c>
      <c r="CF43" s="989" t="n">
        <f aca="false">Посуточная!EQ43</f>
        <v>0</v>
      </c>
      <c r="CG43" s="1101" t="n">
        <f aca="false">Посуточная!ER43</f>
        <v>0</v>
      </c>
      <c r="CH43" s="1000" t="n">
        <f aca="false">Посуточная!EZ43</f>
        <v>0</v>
      </c>
      <c r="CI43" s="1000" t="n">
        <f aca="false">Посуточная!FA43</f>
        <v>0</v>
      </c>
      <c r="CJ43" s="976" t="n">
        <f aca="false">Посуточная!FB43</f>
        <v>0</v>
      </c>
      <c r="CK43" s="976" t="n">
        <f aca="false">Посуточная!FC43</f>
        <v>0</v>
      </c>
      <c r="CL43" s="1095"/>
      <c r="CM43" s="1096"/>
      <c r="CN43" s="979"/>
      <c r="CO43" s="979"/>
      <c r="CP43" s="1102" t="n">
        <f aca="false">Посуточная!GN43</f>
        <v>0</v>
      </c>
      <c r="CQ43" s="1094" t="n">
        <f aca="false">Посуточная!GO43</f>
        <v>0</v>
      </c>
      <c r="CR43" s="1094" t="n">
        <f aca="false">Посуточная!GP43</f>
        <v>0</v>
      </c>
      <c r="CS43" s="1094" t="n">
        <f aca="false">Посуточная!GQ43</f>
        <v>0</v>
      </c>
      <c r="CT43" s="1094" t="n">
        <f aca="false">Посуточная!GR43</f>
        <v>0</v>
      </c>
      <c r="CU43" s="1094" t="n">
        <f aca="false">Посуточная!GS43</f>
        <v>0</v>
      </c>
      <c r="CV43" s="1094" t="n">
        <f aca="false">Посуточная!GT43</f>
        <v>0</v>
      </c>
      <c r="CW43" s="976" t="n">
        <f aca="false">Посуточная!HP43</f>
        <v>0</v>
      </c>
      <c r="CX43" s="976" t="n">
        <f aca="false">Посуточная!HQ43</f>
        <v>0</v>
      </c>
      <c r="CY43" s="976" t="n">
        <f aca="false">Посуточная!HR43</f>
        <v>0</v>
      </c>
      <c r="CZ43" s="976" t="n">
        <f aca="false">Посуточная!HS43</f>
        <v>0</v>
      </c>
      <c r="DA43" s="976" t="n">
        <f aca="false">Посуточная!HT43</f>
        <v>0</v>
      </c>
      <c r="DB43" s="976" t="n">
        <f aca="false">Посуточная!HU43</f>
        <v>0</v>
      </c>
      <c r="DC43" s="976" t="n">
        <f aca="false">Посуточная!HV43</f>
        <v>0</v>
      </c>
      <c r="DD43" s="1095"/>
      <c r="DE43" s="1096"/>
      <c r="DF43" s="979"/>
      <c r="DG43" s="979"/>
      <c r="DH43" s="1103" t="n">
        <f aca="false">Посуточная!IE43</f>
        <v>0</v>
      </c>
      <c r="DI43" s="1104" t="n">
        <f aca="false">Посуточная!IF43</f>
        <v>0</v>
      </c>
      <c r="DJ43" s="1104" t="n">
        <f aca="false">Посуточная!IG43</f>
        <v>0</v>
      </c>
      <c r="DK43" s="1101" t="n">
        <f aca="false">Посуточная!IH43</f>
        <v>0</v>
      </c>
      <c r="DL43" s="976" t="n">
        <f aca="false">Посуточная!IM43</f>
        <v>0</v>
      </c>
      <c r="DM43" s="993" t="n">
        <f aca="false">Посуточная!IN43</f>
        <v>0</v>
      </c>
      <c r="DN43" s="976" t="n">
        <f aca="false">Посуточная!IO43</f>
        <v>0</v>
      </c>
      <c r="DO43" s="993" t="n">
        <f aca="false">Посуточная!IP43</f>
        <v>0</v>
      </c>
      <c r="DP43" s="1106"/>
      <c r="DQ43" s="1096"/>
      <c r="DT43" s="1107"/>
      <c r="DU43" s="1108"/>
      <c r="DV43" s="1108"/>
      <c r="DW43" s="1108"/>
      <c r="DX43" s="1108"/>
      <c r="DY43" s="1108"/>
      <c r="DZ43" s="1108"/>
      <c r="EA43" s="976" t="n">
        <f aca="false">Посуточная!KQ43</f>
        <v>0</v>
      </c>
      <c r="EB43" s="976" t="n">
        <f aca="false">Посуточная!KR43</f>
        <v>0</v>
      </c>
      <c r="EC43" s="976" t="n">
        <f aca="false">Посуточная!KS43</f>
        <v>0</v>
      </c>
      <c r="ED43" s="976" t="n">
        <f aca="false">Посуточная!KT43</f>
        <v>0</v>
      </c>
      <c r="EE43" s="976" t="n">
        <f aca="false">Посуточная!KU43</f>
        <v>0</v>
      </c>
      <c r="EF43" s="976" t="n">
        <f aca="false">Посуточная!KV43</f>
        <v>0</v>
      </c>
      <c r="EG43" s="976" t="n">
        <f aca="false">Посуточная!KW43</f>
        <v>0</v>
      </c>
      <c r="EH43" s="1095"/>
      <c r="EI43" s="1096"/>
      <c r="EJ43" s="979"/>
      <c r="EK43" s="979"/>
      <c r="EL43" s="1097"/>
      <c r="EM43" s="1096"/>
      <c r="EN43" s="979"/>
      <c r="EO43" s="979"/>
      <c r="EP43" s="1098"/>
      <c r="EQ43" s="1099"/>
      <c r="ET43" s="1109"/>
      <c r="EU43" s="1110"/>
      <c r="EX43" s="1111"/>
      <c r="EY43" s="1017"/>
      <c r="FB43" s="1107"/>
      <c r="FC43" s="1108"/>
      <c r="FD43" s="1108"/>
      <c r="FE43" s="1108"/>
      <c r="FF43" s="1108"/>
      <c r="FG43" s="1108"/>
      <c r="FH43" s="1108"/>
      <c r="FI43" s="1000" t="n">
        <f aca="false">Посуточная!NU43</f>
        <v>0</v>
      </c>
      <c r="FJ43" s="1000" t="n">
        <f aca="false">Посуточная!NV43</f>
        <v>0</v>
      </c>
      <c r="FK43" s="1000" t="n">
        <f aca="false">Посуточная!NW43</f>
        <v>0</v>
      </c>
      <c r="FL43" s="1000" t="n">
        <f aca="false">Посуточная!NX43</f>
        <v>0</v>
      </c>
      <c r="FM43" s="1000" t="n">
        <f aca="false">Посуточная!NY43</f>
        <v>0</v>
      </c>
      <c r="FN43" s="1000" t="n">
        <f aca="false">Посуточная!NZ43</f>
        <v>0</v>
      </c>
      <c r="FO43" s="1000" t="n">
        <f aca="false">Посуточная!OA43</f>
        <v>0</v>
      </c>
      <c r="FP43" s="1095"/>
      <c r="FQ43" s="1096"/>
      <c r="FR43" s="979"/>
      <c r="FS43" s="979"/>
      <c r="FT43" s="1112" t="n">
        <f aca="false">Посуточная!OO43</f>
        <v>0</v>
      </c>
      <c r="FU43" s="1113" t="n">
        <f aca="false">Посуточная!OP43</f>
        <v>0</v>
      </c>
      <c r="FV43" s="1113" t="n">
        <f aca="false">Посуточная!OQ43</f>
        <v>0</v>
      </c>
      <c r="FW43" s="1113" t="n">
        <f aca="false">Посуточная!OR43</f>
        <v>0</v>
      </c>
      <c r="FX43" s="1113" t="n">
        <f aca="false">Посуточная!OS43</f>
        <v>0</v>
      </c>
      <c r="FY43" s="1113" t="n">
        <f aca="false">Посуточная!OT43</f>
        <v>0</v>
      </c>
      <c r="FZ43" s="1114" t="n">
        <f aca="false">Посуточная!OU43</f>
        <v>0</v>
      </c>
      <c r="GA43" s="1105" t="n">
        <f aca="false">Посуточная!PP43</f>
        <v>0</v>
      </c>
      <c r="GB43" s="1105" t="n">
        <f aca="false">Посуточная!PQ43</f>
        <v>0</v>
      </c>
      <c r="GC43" s="1105" t="n">
        <f aca="false">Посуточная!PR43</f>
        <v>0</v>
      </c>
      <c r="GD43" s="1105" t="n">
        <f aca="false">Посуточная!PS43</f>
        <v>0</v>
      </c>
      <c r="GE43" s="1105" t="n">
        <f aca="false">Посуточная!PT43</f>
        <v>0</v>
      </c>
      <c r="GF43" s="1105" t="n">
        <f aca="false">Посуточная!PU43</f>
        <v>0</v>
      </c>
      <c r="GG43" s="1105" t="n">
        <f aca="false">Посуточная!PV43</f>
        <v>0</v>
      </c>
      <c r="GH43" s="1095"/>
      <c r="GI43" s="1096"/>
      <c r="GJ43" s="979"/>
      <c r="GK43" s="979"/>
      <c r="GL43" s="1039" t="n">
        <f aca="false">Посуточная!QH43</f>
        <v>0</v>
      </c>
      <c r="GM43" s="1040" t="n">
        <f aca="false">Посуточная!QI43</f>
        <v>0</v>
      </c>
      <c r="GN43" s="1040" t="n">
        <f aca="false">Посуточная!QJ43</f>
        <v>0</v>
      </c>
      <c r="GO43" s="1040" t="n">
        <f aca="false">Посуточная!QK43</f>
        <v>0</v>
      </c>
      <c r="GP43" s="1040" t="n">
        <f aca="false">Посуточная!QL43</f>
        <v>0</v>
      </c>
      <c r="GQ43" s="1040" t="n">
        <f aca="false">Посуточная!QM43</f>
        <v>0</v>
      </c>
      <c r="GR43" s="1040" t="n">
        <f aca="false">Посуточная!QN43</f>
        <v>0</v>
      </c>
      <c r="GS43" s="1006" t="n">
        <f aca="false">Посуточная!QV43</f>
        <v>0</v>
      </c>
      <c r="GT43" s="1006" t="n">
        <f aca="false">Посуточная!QW43</f>
        <v>0</v>
      </c>
      <c r="GU43" s="1006" t="n">
        <f aca="false">Посуточная!QX43</f>
        <v>0</v>
      </c>
      <c r="GV43" s="1006" t="n">
        <f aca="false">Посуточная!QY43</f>
        <v>0</v>
      </c>
      <c r="GW43" s="1006" t="n">
        <f aca="false">Посуточная!QZ43</f>
        <v>0</v>
      </c>
      <c r="GX43" s="1006" t="n">
        <f aca="false">Посуточная!RA43</f>
        <v>0</v>
      </c>
      <c r="GY43" s="1006" t="n">
        <f aca="false">Посуточная!RB43</f>
        <v>0</v>
      </c>
      <c r="GZ43" s="1095"/>
      <c r="HA43" s="1096"/>
      <c r="HB43" s="979"/>
      <c r="HC43" s="979"/>
      <c r="HD43" s="1041" t="n">
        <f aca="false">Посуточная!RN43</f>
        <v>0</v>
      </c>
      <c r="HE43" s="1042" t="n">
        <f aca="false">Посуточная!RO43</f>
        <v>0</v>
      </c>
      <c r="HF43" s="1042" t="n">
        <f aca="false">Посуточная!RP43</f>
        <v>0</v>
      </c>
      <c r="HG43" s="1042" t="n">
        <f aca="false">Посуточная!RQ43</f>
        <v>0</v>
      </c>
      <c r="HH43" s="1042" t="n">
        <f aca="false">Посуточная!RR43</f>
        <v>0</v>
      </c>
      <c r="HI43" s="1042" t="n">
        <f aca="false">Посуточная!RS43</f>
        <v>0</v>
      </c>
      <c r="HJ43" s="1042" t="n">
        <f aca="false">Посуточная!RT43</f>
        <v>0</v>
      </c>
      <c r="HK43" s="993" t="n">
        <f aca="false">Посуточная!SB43</f>
        <v>0</v>
      </c>
      <c r="HL43" s="993" t="n">
        <f aca="false">Посуточная!SC43</f>
        <v>0</v>
      </c>
      <c r="HM43" s="993" t="n">
        <f aca="false">Посуточная!SD43</f>
        <v>0</v>
      </c>
      <c r="HN43" s="993" t="n">
        <f aca="false">Посуточная!SE43</f>
        <v>0</v>
      </c>
      <c r="HO43" s="993" t="n">
        <f aca="false">Посуточная!SF43</f>
        <v>0</v>
      </c>
      <c r="HP43" s="993" t="n">
        <f aca="false">Посуточная!SG43</f>
        <v>0</v>
      </c>
      <c r="HQ43" s="993" t="n">
        <f aca="false">Посуточная!SH43</f>
        <v>0</v>
      </c>
      <c r="HR43" s="1095"/>
      <c r="HS43" s="1096"/>
      <c r="HT43" s="979"/>
      <c r="HU43" s="979"/>
      <c r="HV43" s="1097"/>
      <c r="HW43" s="1096"/>
      <c r="HX43" s="979"/>
      <c r="HY43" s="979"/>
      <c r="HZ43" s="1098"/>
      <c r="IA43" s="1099"/>
      <c r="IB43" s="979"/>
      <c r="IC43" s="979"/>
      <c r="ID43" s="1001" t="n">
        <f aca="false">Посуточная!SY43</f>
        <v>0</v>
      </c>
      <c r="IE43" s="1002" t="n">
        <f aca="false">Посуточная!SZ43</f>
        <v>0</v>
      </c>
      <c r="IF43" s="1002" t="n">
        <f aca="false">Посуточная!TA43</f>
        <v>0</v>
      </c>
      <c r="IG43" s="1002" t="n">
        <f aca="false">Посуточная!TB43</f>
        <v>0</v>
      </c>
      <c r="IH43" s="993" t="n">
        <f aca="false">Посуточная!TG43</f>
        <v>0</v>
      </c>
      <c r="II43" s="993" t="n">
        <f aca="false">Посуточная!TH43</f>
        <v>0</v>
      </c>
      <c r="IJ43" s="993" t="n">
        <f aca="false">Посуточная!TI43</f>
        <v>0</v>
      </c>
      <c r="IK43" s="993" t="n">
        <f aca="false">Посуточная!TJ43</f>
        <v>0</v>
      </c>
      <c r="IL43" s="1095"/>
      <c r="IM43" s="1096"/>
      <c r="IP43" s="1115"/>
      <c r="IQ43" s="1116"/>
      <c r="IT43" s="1115"/>
      <c r="IU43" s="1117"/>
      <c r="IV43" s="1046"/>
      <c r="IW43" s="1046"/>
      <c r="IX43" s="1117"/>
      <c r="IY43" s="1117"/>
      <c r="IZ43" s="1046"/>
      <c r="JA43" s="1046"/>
      <c r="JB43" s="1117"/>
      <c r="JC43" s="1117"/>
      <c r="JD43" s="1046"/>
      <c r="JE43" s="1046"/>
      <c r="JF43" s="1118"/>
      <c r="JG43" s="1017"/>
      <c r="JH43" s="1018"/>
      <c r="JJ43" s="1111"/>
      <c r="JK43" s="1017"/>
      <c r="JN43" s="1111"/>
      <c r="JO43" s="1017"/>
      <c r="JR43" s="1115"/>
      <c r="JS43" s="1116"/>
      <c r="JV43" s="1111"/>
      <c r="JW43" s="1017"/>
      <c r="JZ43" s="1118"/>
      <c r="KA43" s="1118"/>
      <c r="KD43" s="1118"/>
      <c r="KE43" s="1118"/>
      <c r="KG43" s="1020"/>
      <c r="KH43" s="1119"/>
      <c r="KI43" s="1120"/>
      <c r="KJ43" s="1025"/>
      <c r="KL43" s="1118"/>
      <c r="KM43" s="1118"/>
      <c r="KN43" s="1121"/>
      <c r="KO43" s="1119"/>
      <c r="KP43" s="1122"/>
      <c r="KQ43" s="1024"/>
      <c r="KS43" s="924" t="str">
        <f aca="false">IF(KP43=$KS$1,"",KI43-7200)</f>
        <v/>
      </c>
      <c r="KT43" s="1137"/>
      <c r="LG43" s="924" t="n">
        <f aca="false">IF(R43="",0,R43+LG40)</f>
        <v>0</v>
      </c>
      <c r="LH43" s="924" t="n">
        <f aca="false">IF(S43="",0,S43+LH40)</f>
        <v>0</v>
      </c>
      <c r="LI43" s="924" t="n">
        <f aca="false">IF(AJ43="",0,AJ43+LI40)</f>
        <v>0</v>
      </c>
      <c r="LJ43" s="924" t="n">
        <f aca="false">IF(AK43="",0,AK43+LJ40)</f>
        <v>0</v>
      </c>
      <c r="LK43" s="924" t="n">
        <f aca="false">IF(AV43="",0,AV43+LK40)</f>
        <v>0</v>
      </c>
      <c r="LL43" s="924" t="n">
        <f aca="false">IF(AW43="",0,AW43+LL40)</f>
        <v>0</v>
      </c>
      <c r="LM43" s="924" t="n">
        <f aca="false">IF(BH43="",0,BH43+LM40)</f>
        <v>0</v>
      </c>
      <c r="LN43" s="924" t="n">
        <f aca="false">IF(BI43="",0,BI43+LN40)</f>
        <v>0</v>
      </c>
      <c r="LO43" s="924" t="n">
        <f aca="false">IF(CB43="",0,CB43+LO40)</f>
        <v>0</v>
      </c>
      <c r="LP43" s="924" t="n">
        <f aca="false">IF(CC43="",0,CC43+LP40)</f>
        <v>0</v>
      </c>
      <c r="LQ43" s="924" t="n">
        <f aca="false">IF(CN43="",0,CN43+LQ40)</f>
        <v>0</v>
      </c>
      <c r="LR43" s="924" t="n">
        <f aca="false">IF(CO43="",0,CO43+LR40)</f>
        <v>0</v>
      </c>
      <c r="LS43" s="924" t="n">
        <f aca="false">IF(DR43="",0,DR43+LS40)</f>
        <v>0</v>
      </c>
      <c r="LT43" s="924" t="n">
        <f aca="false">IF(DS43="",0,DS43+LT40)</f>
        <v>0</v>
      </c>
      <c r="LU43" s="924" t="n">
        <f aca="false">IF(DF43="",0,DF43+LU40)</f>
        <v>0</v>
      </c>
      <c r="LV43" s="924" t="n">
        <f aca="false">IF(DG43="",0,DG43+LV40)</f>
        <v>0</v>
      </c>
      <c r="LW43" s="924" t="n">
        <f aca="false">IF(HT43="",0,HT43+LW40)</f>
        <v>0</v>
      </c>
      <c r="LX43" s="924" t="n">
        <f aca="false">IF(HU43="",0,HU43+LX40)</f>
        <v>0</v>
      </c>
      <c r="LY43" s="924" t="n">
        <f aca="false">IF(JN43="",0,JN43)</f>
        <v>0</v>
      </c>
      <c r="LZ43" s="924" t="n">
        <f aca="false">IF(JO43="",0,JO43)</f>
        <v>0</v>
      </c>
      <c r="MA43" s="924" t="n">
        <f aca="false">IF(EV43="",0,EV43+MA40)</f>
        <v>0</v>
      </c>
      <c r="MB43" s="924" t="n">
        <f aca="false">IF(EW43="",0,EW43+MB40)</f>
        <v>0</v>
      </c>
      <c r="MC43" s="924" t="n">
        <f aca="false">IF(JJ43="",0,JJ43+MC40)</f>
        <v>0</v>
      </c>
      <c r="MD43" s="924" t="n">
        <f aca="false">IF(JK43="",0,JK43+MD40)</f>
        <v>0</v>
      </c>
      <c r="ME43" s="924" t="n">
        <f aca="false">IF(KO43="",0,KO43+ME40)</f>
        <v>0</v>
      </c>
      <c r="MF43" s="924" t="n">
        <f aca="false">IF(KP43="",0,KP43+MF40)</f>
        <v>0</v>
      </c>
      <c r="MG43" s="924" t="n">
        <f aca="false">IFERROR(ME43/$A41,0)</f>
        <v>0</v>
      </c>
      <c r="MH43" s="924" t="n">
        <f aca="false">IFERROR(MF43/$A41,0)</f>
        <v>0</v>
      </c>
      <c r="MI43" s="924" t="n">
        <f aca="false">IF(JT43="",0,JT43+MI40)</f>
        <v>0</v>
      </c>
      <c r="MJ43" s="924" t="n">
        <f aca="false">IF(JU43="",0,JU43+MJ40)</f>
        <v>0</v>
      </c>
      <c r="MK43" s="924" t="n">
        <f aca="false">IF(LG43&gt;0,0,P43+MK40)</f>
        <v>0</v>
      </c>
      <c r="ML43" s="924" t="n">
        <f aca="false">IF(LH43&gt;0,0,Q43+ML40)</f>
        <v>0</v>
      </c>
      <c r="MM43" s="924" t="n">
        <f aca="false">IF(LI43&gt;0,0,AH43+MM40)</f>
        <v>0</v>
      </c>
      <c r="MN43" s="924" t="n">
        <f aca="false">IF(LJ43&gt;0,0,AI43+MN40)</f>
        <v>0</v>
      </c>
      <c r="MO43" s="924" t="n">
        <f aca="false">IF(LK43&gt;0,0,AT43+MO40)</f>
        <v>0</v>
      </c>
      <c r="MP43" s="924" t="n">
        <f aca="false">IF(LL43&gt;0,0,AU43+MP40)</f>
        <v>0</v>
      </c>
      <c r="MQ43" s="924" t="n">
        <f aca="false">IF(LM43&gt;0,0,BF43+MQ40)</f>
        <v>0</v>
      </c>
      <c r="MR43" s="924" t="n">
        <f aca="false">IF(LN43&gt;0,0,BG43+MR40)</f>
        <v>0</v>
      </c>
      <c r="MS43" s="924" t="n">
        <f aca="false">IF(LO43&gt;0,0,BZ43+MS40)</f>
        <v>0</v>
      </c>
      <c r="MT43" s="924" t="n">
        <f aca="false">IF(LP43&gt;0,0,CA43+MT40)</f>
        <v>0</v>
      </c>
      <c r="MU43" s="924" t="n">
        <f aca="false">IF(LQ43&gt;0,0,CL43+MU40)</f>
        <v>0</v>
      </c>
      <c r="MV43" s="924" t="n">
        <f aca="false">IF(LR43&gt;0,0,CM43+MV40)</f>
        <v>0</v>
      </c>
      <c r="MW43" s="924" t="n">
        <f aca="false">IF(LS43&gt;0,0,DP43+MW40)</f>
        <v>0</v>
      </c>
      <c r="MX43" s="924" t="n">
        <f aca="false">IF(LT43&gt;0,0,DQ43+MX40)</f>
        <v>0</v>
      </c>
      <c r="MY43" s="924" t="n">
        <f aca="false">IF(LU43&gt;0,0,DD43+MY40)</f>
        <v>0</v>
      </c>
      <c r="MZ43" s="924" t="n">
        <f aca="false">IFERROR(IF(LV43&gt;0,0,DE43+MZ40),0)</f>
        <v>0</v>
      </c>
      <c r="NA43" s="924" t="n">
        <f aca="false">IF(LW43&gt;0,0,HR43+NA40)</f>
        <v>0</v>
      </c>
      <c r="NB43" s="924" t="n">
        <f aca="false">IFERROR(IF(LX43&gt;0,0,HS43+NB40),0)</f>
        <v>0</v>
      </c>
      <c r="NC43" s="924"/>
      <c r="ND43" s="924"/>
      <c r="NE43" s="924"/>
    </row>
    <row r="44" customFormat="false" ht="15" hidden="false" customHeight="false" outlineLevel="0" collapsed="false">
      <c r="A44" s="1092"/>
      <c r="B44" s="974" t="n">
        <f aca="false">Посуточная!J44</f>
        <v>0</v>
      </c>
      <c r="C44" s="975" t="n">
        <f aca="false">Посуточная!K44</f>
        <v>0</v>
      </c>
      <c r="D44" s="975" t="n">
        <f aca="false">Посуточная!L44</f>
        <v>0</v>
      </c>
      <c r="E44" s="975" t="n">
        <f aca="false">Посуточная!M44</f>
        <v>0</v>
      </c>
      <c r="F44" s="975" t="n">
        <f aca="false">Посуточная!N44</f>
        <v>0</v>
      </c>
      <c r="G44" s="975" t="n">
        <f aca="false">Посуточная!O44</f>
        <v>0</v>
      </c>
      <c r="H44" s="975" t="n">
        <f aca="false">Посуточная!P44</f>
        <v>0</v>
      </c>
      <c r="I44" s="976" t="n">
        <f aca="false">Посуточная!AA44</f>
        <v>0</v>
      </c>
      <c r="J44" s="976" t="n">
        <f aca="false">Посуточная!AB44</f>
        <v>0</v>
      </c>
      <c r="K44" s="976" t="n">
        <f aca="false">Посуточная!AC44</f>
        <v>0</v>
      </c>
      <c r="L44" s="976" t="n">
        <f aca="false">Посуточная!AD44</f>
        <v>0</v>
      </c>
      <c r="M44" s="976" t="n">
        <f aca="false">Посуточная!AE44</f>
        <v>0</v>
      </c>
      <c r="N44" s="976" t="n">
        <f aca="false">Посуточная!AF44</f>
        <v>0</v>
      </c>
      <c r="O44" s="976" t="n">
        <f aca="false">Посуточная!AG44</f>
        <v>0</v>
      </c>
      <c r="P44" s="1027" t="n">
        <f aca="false">COUNTIF(B44:H44,"&lt;&gt;0")-COUNTIF(B44:H44,"")</f>
        <v>-7</v>
      </c>
      <c r="Q44" s="1028" t="n">
        <f aca="false">COUNTIF(I44:O44,"&lt;&gt;0")-COUNTIF(I44:O44,"")</f>
        <v>0</v>
      </c>
      <c r="R44" s="979"/>
      <c r="S44" s="979"/>
      <c r="T44" s="990" t="n">
        <f aca="false">Посуточная!AS44</f>
        <v>0</v>
      </c>
      <c r="U44" s="975" t="n">
        <f aca="false">Посуточная!AT44</f>
        <v>0</v>
      </c>
      <c r="V44" s="975" t="n">
        <f aca="false">Посуточная!AU44</f>
        <v>0</v>
      </c>
      <c r="W44" s="975" t="n">
        <f aca="false">Посуточная!AV44</f>
        <v>0</v>
      </c>
      <c r="X44" s="975" t="n">
        <f aca="false">Посуточная!AW44</f>
        <v>0</v>
      </c>
      <c r="Y44" s="975" t="n">
        <f aca="false">Посуточная!AX44</f>
        <v>0</v>
      </c>
      <c r="Z44" s="975" t="n">
        <f aca="false">Посуточная!AY44</f>
        <v>0</v>
      </c>
      <c r="AA44" s="976" t="n">
        <f aca="false">Посуточная!BG44</f>
        <v>0</v>
      </c>
      <c r="AB44" s="976" t="n">
        <f aca="false">Посуточная!BH44</f>
        <v>0</v>
      </c>
      <c r="AC44" s="976" t="n">
        <f aca="false">Посуточная!BI44</f>
        <v>0</v>
      </c>
      <c r="AD44" s="976" t="n">
        <f aca="false">Посуточная!BJ44</f>
        <v>0</v>
      </c>
      <c r="AE44" s="976" t="n">
        <f aca="false">Посуточная!BK44</f>
        <v>0</v>
      </c>
      <c r="AF44" s="976" t="n">
        <f aca="false">Посуточная!BL44</f>
        <v>0</v>
      </c>
      <c r="AG44" s="976" t="n">
        <f aca="false">Посуточная!BM44</f>
        <v>0</v>
      </c>
      <c r="AH44" s="1027" t="n">
        <f aca="false">COUNTIF(T44:Z44,"&lt;&gt;0")-COUNTIF(T44:Z44,"")</f>
        <v>-7</v>
      </c>
      <c r="AI44" s="1028" t="n">
        <f aca="false">COUNTIF(AA44:AG44,"&lt;&gt;0")-COUNTIF(AA44:AG44,"")</f>
        <v>0</v>
      </c>
      <c r="AJ44" s="979"/>
      <c r="AK44" s="979"/>
      <c r="AL44" s="990" t="n">
        <f aca="false">Посуточная!BV44</f>
        <v>0</v>
      </c>
      <c r="AM44" s="975" t="n">
        <f aca="false">Посуточная!BW44</f>
        <v>0</v>
      </c>
      <c r="AN44" s="975" t="n">
        <f aca="false">Посуточная!BX44</f>
        <v>0</v>
      </c>
      <c r="AO44" s="975" t="n">
        <f aca="false">Посуточная!BY44</f>
        <v>0</v>
      </c>
      <c r="AP44" s="976" t="n">
        <f aca="false">Посуточная!CD44</f>
        <v>0</v>
      </c>
      <c r="AQ44" s="976" t="n">
        <f aca="false">Посуточная!CE44</f>
        <v>0</v>
      </c>
      <c r="AR44" s="976" t="n">
        <f aca="false">Посуточная!CF44</f>
        <v>0</v>
      </c>
      <c r="AS44" s="976" t="n">
        <f aca="false">Посуточная!CG44</f>
        <v>0</v>
      </c>
      <c r="AT44" s="1027" t="n">
        <f aca="false">COUNTIF(AL44:AO44,"&lt;&gt;0")-COUNTIF(AL44:AO44,"")</f>
        <v>-4</v>
      </c>
      <c r="AU44" s="1028" t="n">
        <f aca="false">COUNTIF(AP44:AS44,"&lt;&gt;0")-COUNTIF(AP44:AS44,"")</f>
        <v>0</v>
      </c>
      <c r="AV44" s="979"/>
      <c r="AW44" s="979"/>
      <c r="AX44" s="990" t="n">
        <f aca="false">Посуточная!CP44</f>
        <v>0</v>
      </c>
      <c r="AY44" s="975" t="n">
        <f aca="false">Посуточная!CQ44</f>
        <v>0</v>
      </c>
      <c r="AZ44" s="975" t="n">
        <f aca="false">Посуточная!CR44</f>
        <v>0</v>
      </c>
      <c r="BA44" s="975" t="n">
        <f aca="false">Посуточная!CS44</f>
        <v>0</v>
      </c>
      <c r="BB44" s="976" t="n">
        <f aca="false">Посуточная!CX44</f>
        <v>0</v>
      </c>
      <c r="BC44" s="976" t="n">
        <f aca="false">Посуточная!CY44</f>
        <v>0</v>
      </c>
      <c r="BD44" s="976" t="n">
        <f aca="false">Посуточная!CZ44</f>
        <v>0</v>
      </c>
      <c r="BE44" s="976" t="n">
        <f aca="false">Посуточная!DA44</f>
        <v>0</v>
      </c>
      <c r="BF44" s="1027" t="n">
        <f aca="false">COUNTIF(AX44:BA44,"&lt;&gt;0")-COUNTIF(AX44:BA44,"")</f>
        <v>-4</v>
      </c>
      <c r="BG44" s="1028" t="n">
        <f aca="false">COUNTIF(BB44:BE44,"&lt;&gt;0")-COUNTIF(BB44:BE44,"")</f>
        <v>0</v>
      </c>
      <c r="BH44" s="979"/>
      <c r="BI44" s="979"/>
      <c r="BJ44" s="1030" t="n">
        <f aca="false">SUMIF(B6:BI6,"итого гр.",B44:BI44)</f>
        <v>0</v>
      </c>
      <c r="BK44" s="1028" t="n">
        <f aca="false">SUMIF(B6:BI6,"итого фк.",B44:BI44)</f>
        <v>0</v>
      </c>
      <c r="BL44" s="979"/>
      <c r="BM44" s="979"/>
      <c r="BN44" s="1031"/>
      <c r="BO44" s="1032"/>
      <c r="BP44" s="979"/>
      <c r="BQ44" s="979"/>
      <c r="BR44" s="988" t="n">
        <f aca="false">Посуточная!DR44</f>
        <v>0</v>
      </c>
      <c r="BS44" s="989" t="n">
        <f aca="false">Посуточная!DS44</f>
        <v>0</v>
      </c>
      <c r="BT44" s="989" t="n">
        <f aca="false">Посуточная!DT44</f>
        <v>0</v>
      </c>
      <c r="BU44" s="989" t="n">
        <f aca="false">Посуточная!DU44</f>
        <v>0</v>
      </c>
      <c r="BV44" s="976" t="n">
        <f aca="false">Посуточная!DZ44</f>
        <v>0</v>
      </c>
      <c r="BW44" s="976" t="n">
        <f aca="false">Посуточная!EA44</f>
        <v>0</v>
      </c>
      <c r="BX44" s="976" t="n">
        <f aca="false">Посуточная!EB44</f>
        <v>0</v>
      </c>
      <c r="BY44" s="976" t="n">
        <f aca="false">Посуточная!EC44</f>
        <v>0</v>
      </c>
      <c r="BZ44" s="1027" t="n">
        <f aca="false">COUNTIF(BR44:BU44,"&lt;&gt;0")-COUNTIF(BR44:BU44,"")</f>
        <v>-4</v>
      </c>
      <c r="CA44" s="1028" t="n">
        <f aca="false">COUNTIF(BV44:BY44,"&lt;&gt;0")-COUNTIF(BV44:BY44,"")</f>
        <v>0</v>
      </c>
      <c r="CB44" s="979"/>
      <c r="CC44" s="979"/>
      <c r="CD44" s="988" t="n">
        <f aca="false">Посуточная!EO44</f>
        <v>0</v>
      </c>
      <c r="CE44" s="989" t="n">
        <f aca="false">Посуточная!EP44</f>
        <v>0</v>
      </c>
      <c r="CF44" s="989" t="n">
        <f aca="false">Посуточная!EQ44</f>
        <v>0</v>
      </c>
      <c r="CG44" s="989" t="n">
        <f aca="false">Посуточная!ER44</f>
        <v>0</v>
      </c>
      <c r="CH44" s="976" t="n">
        <f aca="false">Посуточная!EZ44</f>
        <v>0</v>
      </c>
      <c r="CI44" s="976" t="n">
        <f aca="false">Посуточная!FA44</f>
        <v>0</v>
      </c>
      <c r="CJ44" s="976" t="n">
        <f aca="false">Посуточная!FB44</f>
        <v>0</v>
      </c>
      <c r="CK44" s="976" t="n">
        <f aca="false">Посуточная!FC44</f>
        <v>0</v>
      </c>
      <c r="CL44" s="1027" t="n">
        <f aca="false">COUNTIF(CD44:CG44,"&lt;&gt;0")-COUNTIF(CD44:CG44,"")</f>
        <v>-4</v>
      </c>
      <c r="CM44" s="1028" t="n">
        <f aca="false">COUNTIF(CH44:CK44,"&lt;&gt;0")-COUNTIF(CH44:CK44,"")</f>
        <v>0</v>
      </c>
      <c r="CN44" s="979"/>
      <c r="CO44" s="979"/>
      <c r="CP44" s="990" t="n">
        <f aca="false">Посуточная!GN44</f>
        <v>0</v>
      </c>
      <c r="CQ44" s="975" t="n">
        <f aca="false">Посуточная!GO44</f>
        <v>0</v>
      </c>
      <c r="CR44" s="975" t="n">
        <f aca="false">Посуточная!GP44</f>
        <v>0</v>
      </c>
      <c r="CS44" s="975" t="n">
        <f aca="false">Посуточная!GQ44</f>
        <v>0</v>
      </c>
      <c r="CT44" s="975" t="n">
        <f aca="false">Посуточная!GR44</f>
        <v>0</v>
      </c>
      <c r="CU44" s="975" t="n">
        <f aca="false">Посуточная!GS44</f>
        <v>0</v>
      </c>
      <c r="CV44" s="975" t="n">
        <f aca="false">Посуточная!GT44</f>
        <v>0</v>
      </c>
      <c r="CW44" s="976" t="n">
        <f aca="false">Посуточная!HP44</f>
        <v>0</v>
      </c>
      <c r="CX44" s="976" t="n">
        <f aca="false">Посуточная!HQ44</f>
        <v>0</v>
      </c>
      <c r="CY44" s="976" t="n">
        <f aca="false">Посуточная!HR44</f>
        <v>0</v>
      </c>
      <c r="CZ44" s="976" t="n">
        <f aca="false">Посуточная!HS44</f>
        <v>0</v>
      </c>
      <c r="DA44" s="976" t="n">
        <f aca="false">Посуточная!HT44</f>
        <v>0</v>
      </c>
      <c r="DB44" s="976" t="n">
        <f aca="false">Посуточная!HU44</f>
        <v>0</v>
      </c>
      <c r="DC44" s="976" t="n">
        <f aca="false">Посуточная!HV44</f>
        <v>0</v>
      </c>
      <c r="DD44" s="1027" t="n">
        <f aca="false">COUNTIF(CP44:CV44,"&lt;&gt;0")-COUNTIF(CP44:CV44,"")</f>
        <v>-7</v>
      </c>
      <c r="DE44" s="1028" t="n">
        <f aca="false">COUNTIF(CW44:DC44,"&lt;&gt;0")-COUNTIF(CW44:DC44,"")</f>
        <v>0</v>
      </c>
      <c r="DF44" s="979"/>
      <c r="DG44" s="979"/>
      <c r="DH44" s="991" t="n">
        <f aca="false">Посуточная!IE44</f>
        <v>0</v>
      </c>
      <c r="DI44" s="992" t="n">
        <f aca="false">Посуточная!IF44</f>
        <v>0</v>
      </c>
      <c r="DJ44" s="992" t="n">
        <f aca="false">Посуточная!IG44</f>
        <v>0</v>
      </c>
      <c r="DK44" s="989" t="n">
        <f aca="false">Посуточная!IH44</f>
        <v>0</v>
      </c>
      <c r="DL44" s="976" t="n">
        <f aca="false">Посуточная!IM44</f>
        <v>0</v>
      </c>
      <c r="DM44" s="993" t="n">
        <f aca="false">Посуточная!IN44</f>
        <v>0</v>
      </c>
      <c r="DN44" s="976" t="n">
        <f aca="false">Посуточная!IO44</f>
        <v>0</v>
      </c>
      <c r="DO44" s="993" t="n">
        <f aca="false">Посуточная!IP44</f>
        <v>0</v>
      </c>
      <c r="DP44" s="1029" t="n">
        <f aca="false">COUNTIF(DH44:DK44,"&lt;&gt;0")-COUNTIF(DH44:DK44,"")</f>
        <v>-4</v>
      </c>
      <c r="DQ44" s="1028" t="n">
        <f aca="false">COUNTIF(DL44:DO44,"&lt;&gt;0")-COUNTIF(DL44:DO44,"")</f>
        <v>0</v>
      </c>
      <c r="DT44" s="1033"/>
      <c r="DU44" s="1034"/>
      <c r="DV44" s="1034"/>
      <c r="DW44" s="1034"/>
      <c r="DX44" s="1034"/>
      <c r="DY44" s="1034"/>
      <c r="DZ44" s="1034"/>
      <c r="EA44" s="976" t="n">
        <f aca="false">Посуточная!KQ44</f>
        <v>0</v>
      </c>
      <c r="EB44" s="976" t="n">
        <f aca="false">Посуточная!KR44</f>
        <v>0</v>
      </c>
      <c r="EC44" s="976" t="n">
        <f aca="false">Посуточная!KS44</f>
        <v>0</v>
      </c>
      <c r="ED44" s="976" t="n">
        <f aca="false">Посуточная!KT44</f>
        <v>0</v>
      </c>
      <c r="EE44" s="976" t="n">
        <f aca="false">Посуточная!KU44</f>
        <v>0</v>
      </c>
      <c r="EF44" s="976" t="n">
        <f aca="false">Посуточная!KV44</f>
        <v>0</v>
      </c>
      <c r="EG44" s="976" t="n">
        <f aca="false">Посуточная!KW44</f>
        <v>0</v>
      </c>
      <c r="EH44" s="1027" t="n">
        <f aca="false">SUBTOTAL(3, DT44:DZ44)</f>
        <v>0</v>
      </c>
      <c r="EI44" s="1028" t="n">
        <f aca="false">COUNTIF(EA44:EG44,"&lt;&gt;0")-COUNTIF(EA44:EG44,"")</f>
        <v>0</v>
      </c>
      <c r="EJ44" s="979"/>
      <c r="EK44" s="979"/>
      <c r="EL44" s="1030" t="n">
        <f aca="false">SUMIF(BR6:EK6,"итого гр.",BR44:EK44)</f>
        <v>0</v>
      </c>
      <c r="EM44" s="1028" t="n">
        <f aca="false">SUMIF(BR6:EK6,"итого фк.",BR44:EK44)</f>
        <v>0</v>
      </c>
      <c r="EN44" s="979"/>
      <c r="EO44" s="979"/>
      <c r="EP44" s="1031"/>
      <c r="EQ44" s="1032"/>
      <c r="ET44" s="1035"/>
      <c r="EU44" s="1036"/>
      <c r="EX44" s="1037"/>
      <c r="EY44" s="1038"/>
      <c r="FB44" s="1033"/>
      <c r="FC44" s="1034"/>
      <c r="FD44" s="1034"/>
      <c r="FE44" s="1034"/>
      <c r="FF44" s="1034"/>
      <c r="FG44" s="1034"/>
      <c r="FH44" s="1034"/>
      <c r="FI44" s="976" t="n">
        <f aca="false">Посуточная!NU44</f>
        <v>0</v>
      </c>
      <c r="FJ44" s="976" t="n">
        <f aca="false">Посуточная!NV44</f>
        <v>0</v>
      </c>
      <c r="FK44" s="976" t="n">
        <f aca="false">Посуточная!NW44</f>
        <v>0</v>
      </c>
      <c r="FL44" s="976" t="n">
        <f aca="false">Посуточная!NX44</f>
        <v>0</v>
      </c>
      <c r="FM44" s="976" t="n">
        <f aca="false">Посуточная!NY44</f>
        <v>0</v>
      </c>
      <c r="FN44" s="976" t="n">
        <f aca="false">Посуточная!NZ44</f>
        <v>0</v>
      </c>
      <c r="FO44" s="976" t="n">
        <f aca="false">Посуточная!OA44</f>
        <v>0</v>
      </c>
      <c r="FP44" s="1027" t="n">
        <f aca="false">COUNTIF(FB44:FH44,"&lt;&gt;0")-COUNTIF(FB44:FH44,"")</f>
        <v>0</v>
      </c>
      <c r="FQ44" s="1028" t="n">
        <f aca="false">COUNTIF(FI44:FO44,"&lt;&gt;0")-COUNTIF(FI44:FO44,"")</f>
        <v>0</v>
      </c>
      <c r="FR44" s="979"/>
      <c r="FS44" s="979"/>
      <c r="FT44" s="1001" t="n">
        <f aca="false">Посуточная!OO44</f>
        <v>0</v>
      </c>
      <c r="FU44" s="1002" t="n">
        <f aca="false">Посуточная!OP44</f>
        <v>0</v>
      </c>
      <c r="FV44" s="1002" t="n">
        <f aca="false">Посуточная!OQ44</f>
        <v>0</v>
      </c>
      <c r="FW44" s="1002" t="n">
        <f aca="false">Посуточная!OR44</f>
        <v>0</v>
      </c>
      <c r="FX44" s="1002" t="n">
        <f aca="false">Посуточная!OS44</f>
        <v>0</v>
      </c>
      <c r="FY44" s="1002" t="n">
        <f aca="false">Посуточная!OT44</f>
        <v>0</v>
      </c>
      <c r="FZ44" s="1003" t="n">
        <f aca="false">Посуточная!OU44</f>
        <v>0</v>
      </c>
      <c r="GA44" s="993" t="n">
        <f aca="false">Посуточная!PP44</f>
        <v>0</v>
      </c>
      <c r="GB44" s="993" t="n">
        <f aca="false">Посуточная!PQ44</f>
        <v>0</v>
      </c>
      <c r="GC44" s="993" t="n">
        <f aca="false">Посуточная!PR44</f>
        <v>0</v>
      </c>
      <c r="GD44" s="993" t="n">
        <f aca="false">Посуточная!PS44</f>
        <v>0</v>
      </c>
      <c r="GE44" s="993" t="n">
        <f aca="false">Посуточная!PT44</f>
        <v>0</v>
      </c>
      <c r="GF44" s="993" t="n">
        <f aca="false">Посуточная!PU44</f>
        <v>0</v>
      </c>
      <c r="GG44" s="993" t="n">
        <f aca="false">Посуточная!PV44</f>
        <v>0</v>
      </c>
      <c r="GH44" s="1027" t="n">
        <f aca="false">COUNTIF(FT44:FZ44,"&lt;&gt;0")-COUNTIF(FT44:FZ44,"")</f>
        <v>-7</v>
      </c>
      <c r="GI44" s="1028" t="n">
        <f aca="false">COUNTIF(GA44:GG44,"&lt;&gt;0")-COUNTIF(GA44:GG44,"")</f>
        <v>0</v>
      </c>
      <c r="GJ44" s="979"/>
      <c r="GK44" s="979"/>
      <c r="GL44" s="1039" t="n">
        <f aca="false">Посуточная!QH44</f>
        <v>0</v>
      </c>
      <c r="GM44" s="1040" t="n">
        <f aca="false">Посуточная!QI44</f>
        <v>0</v>
      </c>
      <c r="GN44" s="1040" t="n">
        <f aca="false">Посуточная!QJ44</f>
        <v>0</v>
      </c>
      <c r="GO44" s="1040" t="n">
        <f aca="false">Посуточная!QK44</f>
        <v>0</v>
      </c>
      <c r="GP44" s="1040" t="n">
        <f aca="false">Посуточная!QL44</f>
        <v>0</v>
      </c>
      <c r="GQ44" s="1040" t="n">
        <f aca="false">Посуточная!QM44</f>
        <v>0</v>
      </c>
      <c r="GR44" s="1040" t="n">
        <f aca="false">Посуточная!QN44</f>
        <v>0</v>
      </c>
      <c r="GS44" s="1006" t="n">
        <f aca="false">Посуточная!QV44</f>
        <v>0</v>
      </c>
      <c r="GT44" s="1006" t="n">
        <f aca="false">Посуточная!QW44</f>
        <v>0</v>
      </c>
      <c r="GU44" s="1006" t="n">
        <f aca="false">Посуточная!QX44</f>
        <v>0</v>
      </c>
      <c r="GV44" s="1006" t="n">
        <f aca="false">Посуточная!QY44</f>
        <v>0</v>
      </c>
      <c r="GW44" s="1006" t="n">
        <f aca="false">Посуточная!QZ44</f>
        <v>0</v>
      </c>
      <c r="GX44" s="1006" t="n">
        <f aca="false">Посуточная!RA44</f>
        <v>0</v>
      </c>
      <c r="GY44" s="1006" t="n">
        <f aca="false">Посуточная!RB44</f>
        <v>0</v>
      </c>
      <c r="GZ44" s="1027" t="n">
        <f aca="false">COUNTIF(GL44:GR44,"&lt;&gt;0")-COUNTIF(GL44:GR44,"")</f>
        <v>-7</v>
      </c>
      <c r="HA44" s="1028" t="n">
        <f aca="false">COUNTIF(GS44:GY44,"&lt;&gt;0")-COUNTIF(GS44:GY44,"")</f>
        <v>0</v>
      </c>
      <c r="HB44" s="979"/>
      <c r="HC44" s="979"/>
      <c r="HD44" s="1041" t="n">
        <f aca="false">Посуточная!RN44</f>
        <v>0</v>
      </c>
      <c r="HE44" s="1042" t="n">
        <f aca="false">Посуточная!RO44</f>
        <v>0</v>
      </c>
      <c r="HF44" s="1042" t="n">
        <f aca="false">Посуточная!RP44</f>
        <v>0</v>
      </c>
      <c r="HG44" s="1042" t="n">
        <f aca="false">Посуточная!RQ44</f>
        <v>0</v>
      </c>
      <c r="HH44" s="1042" t="n">
        <f aca="false">Посуточная!RR44</f>
        <v>0</v>
      </c>
      <c r="HI44" s="1042" t="n">
        <f aca="false">Посуточная!RS44</f>
        <v>0</v>
      </c>
      <c r="HJ44" s="1042" t="n">
        <f aca="false">Посуточная!RT44</f>
        <v>0</v>
      </c>
      <c r="HK44" s="993" t="n">
        <f aca="false">Посуточная!SB44</f>
        <v>0</v>
      </c>
      <c r="HL44" s="993" t="n">
        <f aca="false">Посуточная!SC44</f>
        <v>0</v>
      </c>
      <c r="HM44" s="993" t="n">
        <f aca="false">Посуточная!SD44</f>
        <v>0</v>
      </c>
      <c r="HN44" s="993" t="n">
        <f aca="false">Посуточная!SE44</f>
        <v>0</v>
      </c>
      <c r="HO44" s="993" t="n">
        <f aca="false">Посуточная!SF44</f>
        <v>0</v>
      </c>
      <c r="HP44" s="993" t="n">
        <f aca="false">Посуточная!SG44</f>
        <v>0</v>
      </c>
      <c r="HQ44" s="993" t="n">
        <f aca="false">Посуточная!SH44</f>
        <v>0</v>
      </c>
      <c r="HR44" s="1027" t="n">
        <f aca="false">COUNTIF(HD44:HJ44,"&lt;&gt;0")-COUNTIF(HD44:HJ44,"")</f>
        <v>-7</v>
      </c>
      <c r="HS44" s="1028" t="n">
        <f aca="false">COUNTIF(HK44:HQ44,"&lt;&gt;0")-COUNTIF(HK44:HQ44,"")</f>
        <v>0</v>
      </c>
      <c r="HT44" s="979"/>
      <c r="HU44" s="979"/>
      <c r="HV44" s="1030" t="n">
        <f aca="false">SUMIF(FB6:HU6,"итого гр.",FB44:HU44)</f>
        <v>0</v>
      </c>
      <c r="HW44" s="1028" t="n">
        <f aca="false">SUMIF($FB$6:$HU$6,"итого фк.",FB44:HU44)</f>
        <v>0</v>
      </c>
      <c r="HX44" s="979"/>
      <c r="HY44" s="979"/>
      <c r="HZ44" s="1031"/>
      <c r="IA44" s="1032"/>
      <c r="IB44" s="979"/>
      <c r="IC44" s="979"/>
      <c r="ID44" s="1001" t="n">
        <f aca="false">Посуточная!SY44</f>
        <v>0</v>
      </c>
      <c r="IE44" s="1002" t="n">
        <f aca="false">Посуточная!SZ44</f>
        <v>0</v>
      </c>
      <c r="IF44" s="1002" t="n">
        <f aca="false">Посуточная!TA44</f>
        <v>0</v>
      </c>
      <c r="IG44" s="1002" t="n">
        <f aca="false">Посуточная!TB44</f>
        <v>0</v>
      </c>
      <c r="IH44" s="993" t="n">
        <f aca="false">Посуточная!TG44</f>
        <v>0</v>
      </c>
      <c r="II44" s="993" t="n">
        <f aca="false">Посуточная!TH44</f>
        <v>0</v>
      </c>
      <c r="IJ44" s="993" t="n">
        <f aca="false">Посуточная!TI44</f>
        <v>0</v>
      </c>
      <c r="IK44" s="993" t="n">
        <f aca="false">Посуточная!TJ44</f>
        <v>0</v>
      </c>
      <c r="IL44" s="1027"/>
      <c r="IM44" s="1028"/>
      <c r="IP44" s="1043"/>
      <c r="IQ44" s="1044"/>
      <c r="IT44" s="1043"/>
      <c r="IU44" s="1045"/>
      <c r="IV44" s="1046"/>
      <c r="IW44" s="1046"/>
      <c r="IX44" s="1045"/>
      <c r="IY44" s="1045"/>
      <c r="IZ44" s="1046"/>
      <c r="JA44" s="1046"/>
      <c r="JB44" s="1045"/>
      <c r="JC44" s="1045"/>
      <c r="JD44" s="1046"/>
      <c r="JE44" s="1046"/>
      <c r="JF44" s="1047" t="n">
        <f aca="false">SUMIF(IP6:JE6,"итого гр.",IP44:JE44)</f>
        <v>0</v>
      </c>
      <c r="JG44" s="1038" t="n">
        <f aca="false">SUMIF($IP$6:$JE$6,"итого фк.",IP44:JE44)</f>
        <v>0</v>
      </c>
      <c r="JH44" s="1018"/>
      <c r="JJ44" s="1037"/>
      <c r="JK44" s="1038"/>
      <c r="JN44" s="1037"/>
      <c r="JO44" s="1038"/>
      <c r="JR44" s="1043"/>
      <c r="JS44" s="1044"/>
      <c r="JV44" s="1037"/>
      <c r="JW44" s="1038"/>
      <c r="JZ44" s="1047"/>
      <c r="KA44" s="1047"/>
      <c r="KD44" s="1047"/>
      <c r="KE44" s="1047"/>
      <c r="KH44" s="1123"/>
      <c r="KI44" s="1021"/>
      <c r="KJ44" s="1025"/>
      <c r="KL44" s="1047"/>
      <c r="KM44" s="1047"/>
      <c r="KN44" s="1048"/>
      <c r="KO44" s="1123"/>
      <c r="KP44" s="1023"/>
      <c r="KQ44" s="1024"/>
      <c r="KS44" s="924" t="str">
        <f aca="false">IF(KP44=$KS$1,"",KI44-7200)</f>
        <v/>
      </c>
      <c r="KT44" s="1137"/>
      <c r="LG44" s="924" t="n">
        <f aca="false">IF(R44="",0,R44+LG41)</f>
        <v>0</v>
      </c>
      <c r="LH44" s="924" t="n">
        <f aca="false">IF(S44="",0,S44+LH41)</f>
        <v>0</v>
      </c>
      <c r="LI44" s="924" t="n">
        <f aca="false">IF(AJ44="",0,AJ44+LI41)</f>
        <v>0</v>
      </c>
      <c r="LJ44" s="924" t="n">
        <f aca="false">IF(AK44="",0,AK44+LJ41)</f>
        <v>0</v>
      </c>
      <c r="LK44" s="924" t="n">
        <f aca="false">IF(AV44="",0,AV44+LK41)</f>
        <v>0</v>
      </c>
      <c r="LL44" s="924" t="n">
        <f aca="false">IF(AW44="",0,AW44+LL41)</f>
        <v>0</v>
      </c>
      <c r="LM44" s="924" t="n">
        <f aca="false">IF(BH44="",0,BH44+LM41)</f>
        <v>0</v>
      </c>
      <c r="LN44" s="924" t="n">
        <f aca="false">IF(BI44="",0,BI44+LN41)</f>
        <v>0</v>
      </c>
      <c r="LO44" s="924" t="n">
        <f aca="false">IF(CB44="",0,CB44+LO41)</f>
        <v>0</v>
      </c>
      <c r="LP44" s="924" t="n">
        <f aca="false">IF(CC44="",0,CC44+LP41)</f>
        <v>0</v>
      </c>
      <c r="LQ44" s="924" t="n">
        <f aca="false">IF(CN44="",0,CN44+LQ41)</f>
        <v>0</v>
      </c>
      <c r="LR44" s="924" t="n">
        <f aca="false">IF(CO44="",0,CO44+LR41)</f>
        <v>0</v>
      </c>
      <c r="LS44" s="924" t="n">
        <f aca="false">IF(DR44="",0,DR44+LS41)</f>
        <v>0</v>
      </c>
      <c r="LT44" s="924" t="n">
        <f aca="false">IF(DS44="",0,DS44+LT41)</f>
        <v>0</v>
      </c>
      <c r="LU44" s="924" t="n">
        <f aca="false">IF(DF44="",0,DF44+LU41)</f>
        <v>0</v>
      </c>
      <c r="LV44" s="924" t="n">
        <f aca="false">IF(DG44="",0,DG44+LV41)</f>
        <v>0</v>
      </c>
      <c r="LW44" s="924" t="n">
        <f aca="false">IF(HT44="",0,HT44+LW41)</f>
        <v>0</v>
      </c>
      <c r="LX44" s="924" t="n">
        <f aca="false">IF(HU44="",0,HU44+LX41)</f>
        <v>0</v>
      </c>
      <c r="LY44" s="924" t="n">
        <f aca="false">IF(JN44="",0,JN44)</f>
        <v>0</v>
      </c>
      <c r="LZ44" s="924" t="n">
        <f aca="false">IF(JO44="",0,JO44)</f>
        <v>0</v>
      </c>
      <c r="MA44" s="924" t="n">
        <f aca="false">IF(EV44="",0,EV44+MA41)</f>
        <v>0</v>
      </c>
      <c r="MB44" s="924" t="n">
        <f aca="false">IF(EW44="",0,EW44+MB41)</f>
        <v>0</v>
      </c>
      <c r="MC44" s="924" t="n">
        <f aca="false">IF(JJ44="",0,JJ44+MC41)</f>
        <v>0</v>
      </c>
      <c r="MD44" s="924" t="n">
        <f aca="false">IF(JK44="",0,JK44+MD41)</f>
        <v>0</v>
      </c>
      <c r="ME44" s="924" t="n">
        <f aca="false">IF(KO44="",0,KO44+ME41)</f>
        <v>0</v>
      </c>
      <c r="MF44" s="924" t="n">
        <f aca="false">IF(KP44="",0,KP44+MF41)</f>
        <v>0</v>
      </c>
      <c r="MG44" s="924" t="n">
        <f aca="false">IFERROR(ME44/$A42,0)</f>
        <v>0</v>
      </c>
      <c r="MH44" s="924" t="n">
        <f aca="false">IFERROR(MF44/$A42,0)</f>
        <v>0</v>
      </c>
      <c r="MI44" s="924" t="n">
        <f aca="false">IF(JT44="",0,JT44+MI41)</f>
        <v>0</v>
      </c>
      <c r="MJ44" s="924" t="n">
        <f aca="false">IF(JU44="",0,JU44+MJ41)</f>
        <v>0</v>
      </c>
      <c r="MK44" s="924" t="n">
        <f aca="false">IF(LG44&gt;0,0,P44+MK41)</f>
        <v>-84</v>
      </c>
      <c r="ML44" s="924" t="n">
        <f aca="false">IF(LH44&gt;0,0,Q44+ML41)</f>
        <v>0</v>
      </c>
      <c r="MM44" s="924" t="n">
        <f aca="false">IF(LI44&gt;0,0,AH44+MM41)</f>
        <v>-91</v>
      </c>
      <c r="MN44" s="924" t="n">
        <f aca="false">IF(LJ44&gt;0,0,AI44+MN41)</f>
        <v>0</v>
      </c>
      <c r="MO44" s="924" t="n">
        <f aca="false">IF(LK44&gt;0,0,AT44+MO41)</f>
        <v>-52</v>
      </c>
      <c r="MP44" s="924" t="n">
        <f aca="false">IF(LL44&gt;0,0,AU44+MP41)</f>
        <v>0</v>
      </c>
      <c r="MQ44" s="924" t="n">
        <f aca="false">IF(LM44&gt;0,0,BF44+MQ41)</f>
        <v>-48</v>
      </c>
      <c r="MR44" s="924" t="n">
        <f aca="false">IF(LN44&gt;0,0,BG44+MR41)</f>
        <v>0</v>
      </c>
      <c r="MS44" s="924" t="n">
        <f aca="false">IF(LO44&gt;0,0,BZ44+MS41)</f>
        <v>-48</v>
      </c>
      <c r="MT44" s="924" t="n">
        <f aca="false">IF(LP44&gt;0,0,CA44+MT41)</f>
        <v>0</v>
      </c>
      <c r="MU44" s="924" t="n">
        <f aca="false">IF(LQ44&gt;0,0,CL44+MU41)</f>
        <v>-48</v>
      </c>
      <c r="MV44" s="924" t="n">
        <f aca="false">IF(LR44&gt;0,0,CM44+MV41)</f>
        <v>0</v>
      </c>
      <c r="MW44" s="924" t="n">
        <f aca="false">IF(LS44&gt;0,0,DP44+MW41)</f>
        <v>-52</v>
      </c>
      <c r="MX44" s="924" t="n">
        <f aca="false">IF(LT44&gt;0,0,DQ44+MX41)</f>
        <v>0</v>
      </c>
      <c r="MY44" s="924" t="n">
        <f aca="false">IF(LU44&gt;0,0,DD44+MY41)</f>
        <v>-84</v>
      </c>
      <c r="MZ44" s="924" t="n">
        <f aca="false">IFERROR(IF(LV44&gt;0,0,DE44+MZ41),0)</f>
        <v>1</v>
      </c>
      <c r="NA44" s="924" t="n">
        <f aca="false">IF(LW44&gt;0,0,HR44+NA41)</f>
        <v>-77</v>
      </c>
      <c r="NB44" s="924" t="n">
        <f aca="false">IFERROR(IF(LX44&gt;0,0,HS44+NB41),0)</f>
        <v>1</v>
      </c>
      <c r="NC44" s="924"/>
      <c r="ND44" s="924"/>
      <c r="NE44" s="924"/>
    </row>
    <row r="45" s="1143" customFormat="true" ht="15" hidden="false" customHeight="false" outlineLevel="0" collapsed="false">
      <c r="A45" s="1092"/>
      <c r="B45" s="1049" t="n">
        <f aca="false">Посуточная!J45</f>
        <v>0</v>
      </c>
      <c r="C45" s="1050" t="n">
        <f aca="false">Посуточная!K45</f>
        <v>0</v>
      </c>
      <c r="D45" s="1050" t="n">
        <f aca="false">Посуточная!L45</f>
        <v>0</v>
      </c>
      <c r="E45" s="1050" t="n">
        <f aca="false">Посуточная!M45</f>
        <v>0</v>
      </c>
      <c r="F45" s="1050" t="n">
        <f aca="false">Посуточная!N45</f>
        <v>0</v>
      </c>
      <c r="G45" s="1050" t="n">
        <f aca="false">Посуточная!O45</f>
        <v>0</v>
      </c>
      <c r="H45" s="1050" t="n">
        <f aca="false">Посуточная!P45</f>
        <v>0</v>
      </c>
      <c r="I45" s="1051" t="n">
        <f aca="false">Посуточная!AA45</f>
        <v>0</v>
      </c>
      <c r="J45" s="1051" t="n">
        <f aca="false">Посуточная!AB45</f>
        <v>0</v>
      </c>
      <c r="K45" s="1051" t="n">
        <f aca="false">Посуточная!AC45</f>
        <v>0</v>
      </c>
      <c r="L45" s="1051" t="n">
        <f aca="false">Посуточная!AD45</f>
        <v>0</v>
      </c>
      <c r="M45" s="1051" t="n">
        <f aca="false">Посуточная!AE45</f>
        <v>0</v>
      </c>
      <c r="N45" s="1051" t="n">
        <f aca="false">Посуточная!AF45</f>
        <v>0</v>
      </c>
      <c r="O45" s="1051" t="n">
        <f aca="false">Посуточная!AG45</f>
        <v>0</v>
      </c>
      <c r="P45" s="1052" t="n">
        <f aca="false">SUBTOTAL(9, B45:H45)</f>
        <v>0</v>
      </c>
      <c r="Q45" s="1053" t="n">
        <f aca="false">SUBTOTAL(9, I45:O45)</f>
        <v>0</v>
      </c>
      <c r="R45" s="979" t="n">
        <f aca="false">SUM(P45,R42)</f>
        <v>0</v>
      </c>
      <c r="S45" s="979" t="n">
        <f aca="false">SUM(Q45,S42)</f>
        <v>0</v>
      </c>
      <c r="T45" s="1054" t="n">
        <f aca="false">Посуточная!AS45</f>
        <v>0</v>
      </c>
      <c r="U45" s="1050" t="n">
        <f aca="false">Посуточная!AT45</f>
        <v>0</v>
      </c>
      <c r="V45" s="1050" t="n">
        <f aca="false">Посуточная!AU45</f>
        <v>0</v>
      </c>
      <c r="W45" s="1050" t="n">
        <f aca="false">Посуточная!AV45</f>
        <v>0</v>
      </c>
      <c r="X45" s="1050" t="n">
        <f aca="false">Посуточная!AW45</f>
        <v>0</v>
      </c>
      <c r="Y45" s="1050" t="n">
        <f aca="false">Посуточная!AX45</f>
        <v>0</v>
      </c>
      <c r="Z45" s="1050" t="n">
        <f aca="false">Посуточная!AY45</f>
        <v>0</v>
      </c>
      <c r="AA45" s="1051" t="n">
        <f aca="false">Посуточная!BG45</f>
        <v>0</v>
      </c>
      <c r="AB45" s="1051" t="n">
        <f aca="false">Посуточная!BH45</f>
        <v>0</v>
      </c>
      <c r="AC45" s="1051" t="n">
        <f aca="false">Посуточная!BI45</f>
        <v>0</v>
      </c>
      <c r="AD45" s="1051" t="n">
        <f aca="false">Посуточная!BJ45</f>
        <v>0</v>
      </c>
      <c r="AE45" s="1051" t="n">
        <f aca="false">Посуточная!BK45</f>
        <v>0</v>
      </c>
      <c r="AF45" s="1051" t="n">
        <f aca="false">Посуточная!BL45</f>
        <v>0</v>
      </c>
      <c r="AG45" s="1051" t="n">
        <f aca="false">Посуточная!BM45</f>
        <v>0</v>
      </c>
      <c r="AH45" s="1052" t="n">
        <f aca="false">SUBTOTAL(9, T45:Z45)</f>
        <v>0</v>
      </c>
      <c r="AI45" s="1053" t="n">
        <f aca="false">SUBTOTAL(9, AA45:AG45)</f>
        <v>0</v>
      </c>
      <c r="AJ45" s="979" t="n">
        <f aca="false">SUM(AH45,AJ42)</f>
        <v>0</v>
      </c>
      <c r="AK45" s="979" t="n">
        <f aca="false">SUM(AI45,AK42)</f>
        <v>0</v>
      </c>
      <c r="AL45" s="1054" t="n">
        <f aca="false">Посуточная!BV45</f>
        <v>0</v>
      </c>
      <c r="AM45" s="1050" t="n">
        <f aca="false">Посуточная!BW45</f>
        <v>0</v>
      </c>
      <c r="AN45" s="1050" t="n">
        <f aca="false">Посуточная!BX45</f>
        <v>0</v>
      </c>
      <c r="AO45" s="1050" t="n">
        <f aca="false">Посуточная!BY45</f>
        <v>0</v>
      </c>
      <c r="AP45" s="1051" t="n">
        <f aca="false">Посуточная!CD45</f>
        <v>0</v>
      </c>
      <c r="AQ45" s="1051" t="n">
        <f aca="false">Посуточная!CE45</f>
        <v>0</v>
      </c>
      <c r="AR45" s="1051" t="n">
        <f aca="false">Посуточная!CF45</f>
        <v>0</v>
      </c>
      <c r="AS45" s="1051" t="n">
        <f aca="false">Посуточная!CG45</f>
        <v>0</v>
      </c>
      <c r="AT45" s="1052" t="n">
        <f aca="false">SUBTOTAL(9, AL45:AO45)</f>
        <v>0</v>
      </c>
      <c r="AU45" s="1053" t="n">
        <f aca="false">SUBTOTAL(9, AP45:AS45)</f>
        <v>0</v>
      </c>
      <c r="AV45" s="979" t="n">
        <f aca="false">SUM(AT45,AV42)</f>
        <v>0</v>
      </c>
      <c r="AW45" s="979" t="n">
        <f aca="false">SUM(AU45,AW42)</f>
        <v>0</v>
      </c>
      <c r="AX45" s="1054" t="n">
        <f aca="false">Посуточная!CP45</f>
        <v>0</v>
      </c>
      <c r="AY45" s="1050" t="n">
        <f aca="false">Посуточная!CQ45</f>
        <v>0</v>
      </c>
      <c r="AZ45" s="1050" t="n">
        <f aca="false">Посуточная!CR45</f>
        <v>0</v>
      </c>
      <c r="BA45" s="1050" t="n">
        <f aca="false">Посуточная!CS45</f>
        <v>0</v>
      </c>
      <c r="BB45" s="1051" t="n">
        <f aca="false">Посуточная!CX45</f>
        <v>0</v>
      </c>
      <c r="BC45" s="1051" t="n">
        <f aca="false">Посуточная!CY45</f>
        <v>0</v>
      </c>
      <c r="BD45" s="1051" t="n">
        <f aca="false">Посуточная!CZ45</f>
        <v>0</v>
      </c>
      <c r="BE45" s="1051" t="n">
        <f aca="false">Посуточная!DA45</f>
        <v>0</v>
      </c>
      <c r="BF45" s="1052" t="n">
        <f aca="false">SUBTOTAL(9, AX45:BA45)</f>
        <v>0</v>
      </c>
      <c r="BG45" s="1053" t="n">
        <f aca="false">SUBTOTAL(9, BB45:BE45)</f>
        <v>0</v>
      </c>
      <c r="BH45" s="979" t="n">
        <f aca="false">SUM(BF45,BH42)</f>
        <v>0</v>
      </c>
      <c r="BI45" s="979" t="n">
        <f aca="false">SUM(BG45,BI42)</f>
        <v>0</v>
      </c>
      <c r="BJ45" s="1056" t="n">
        <f aca="false">SUMIF(B6:BI6,"итого гр.",B45:BI45)</f>
        <v>0</v>
      </c>
      <c r="BK45" s="1053" t="n">
        <f aca="false">SUMIF(B6:BI6,"итого фк.",B45:BI45)</f>
        <v>0</v>
      </c>
      <c r="BL45" s="979" t="n">
        <f aca="false">SUM(BJ45,BL42)</f>
        <v>0</v>
      </c>
      <c r="BM45" s="979" t="n">
        <f aca="false">SUM(BK45,BM42)</f>
        <v>0</v>
      </c>
      <c r="BN45" s="1057" t="n">
        <f aca="false">BL45</f>
        <v>0</v>
      </c>
      <c r="BO45" s="1058" t="n">
        <f aca="false">BM45</f>
        <v>0</v>
      </c>
      <c r="BP45" s="979"/>
      <c r="BQ45" s="979"/>
      <c r="BR45" s="1059" t="n">
        <f aca="false">Посуточная!DR45</f>
        <v>0</v>
      </c>
      <c r="BS45" s="1060" t="n">
        <f aca="false">Посуточная!DS45</f>
        <v>0</v>
      </c>
      <c r="BT45" s="1060" t="n">
        <f aca="false">Посуточная!DT45</f>
        <v>0</v>
      </c>
      <c r="BU45" s="1060" t="n">
        <f aca="false">Посуточная!DU45</f>
        <v>0</v>
      </c>
      <c r="BV45" s="1051" t="n">
        <f aca="false">Посуточная!DZ45</f>
        <v>0</v>
      </c>
      <c r="BW45" s="1051" t="n">
        <f aca="false">Посуточная!EA45</f>
        <v>0</v>
      </c>
      <c r="BX45" s="1051" t="n">
        <f aca="false">Посуточная!EB45</f>
        <v>0</v>
      </c>
      <c r="BY45" s="1051" t="n">
        <f aca="false">Посуточная!EC45</f>
        <v>0</v>
      </c>
      <c r="BZ45" s="1027" t="n">
        <f aca="false">SUBTOTAL(9, BR45:BU45)</f>
        <v>0</v>
      </c>
      <c r="CA45" s="1053" t="n">
        <f aca="false">SUBTOTAL(9, BV45:BY45)</f>
        <v>0</v>
      </c>
      <c r="CB45" s="979" t="n">
        <f aca="false">SUM(BZ45,CB42)</f>
        <v>0</v>
      </c>
      <c r="CC45" s="979" t="n">
        <f aca="false">SUM(CA45,CC42)</f>
        <v>0</v>
      </c>
      <c r="CD45" s="1059" t="n">
        <f aca="false">Посуточная!EO45</f>
        <v>0</v>
      </c>
      <c r="CE45" s="1060" t="n">
        <f aca="false">Посуточная!EP45</f>
        <v>0</v>
      </c>
      <c r="CF45" s="1060" t="n">
        <f aca="false">Посуточная!EQ45</f>
        <v>0</v>
      </c>
      <c r="CG45" s="1060" t="n">
        <f aca="false">Посуточная!ER45</f>
        <v>0</v>
      </c>
      <c r="CH45" s="1051" t="n">
        <f aca="false">Посуточная!EZ45</f>
        <v>0</v>
      </c>
      <c r="CI45" s="1051" t="n">
        <f aca="false">Посуточная!FA45</f>
        <v>0</v>
      </c>
      <c r="CJ45" s="1051" t="n">
        <f aca="false">Посуточная!FB45</f>
        <v>0</v>
      </c>
      <c r="CK45" s="1051" t="n">
        <f aca="false">Посуточная!FC45</f>
        <v>0</v>
      </c>
      <c r="CL45" s="1052" t="n">
        <f aca="false">SUBTOTAL(9, CD45:CG45)</f>
        <v>0</v>
      </c>
      <c r="CM45" s="1053" t="n">
        <f aca="false">SUBTOTAL(9, CH45:CK45)</f>
        <v>0</v>
      </c>
      <c r="CN45" s="979" t="n">
        <f aca="false">SUM(CL45,CN42)</f>
        <v>0</v>
      </c>
      <c r="CO45" s="979" t="n">
        <f aca="false">SUM(CM45,CO42)</f>
        <v>0</v>
      </c>
      <c r="CP45" s="1054" t="n">
        <f aca="false">Посуточная!GN45</f>
        <v>0</v>
      </c>
      <c r="CQ45" s="1050" t="n">
        <f aca="false">Посуточная!GO45</f>
        <v>0</v>
      </c>
      <c r="CR45" s="1050" t="n">
        <f aca="false">Посуточная!GP45</f>
        <v>0</v>
      </c>
      <c r="CS45" s="1050" t="n">
        <f aca="false">Посуточная!GQ45</f>
        <v>0</v>
      </c>
      <c r="CT45" s="1050" t="n">
        <f aca="false">Посуточная!GR45</f>
        <v>0</v>
      </c>
      <c r="CU45" s="1050" t="n">
        <f aca="false">Посуточная!GS45</f>
        <v>0</v>
      </c>
      <c r="CV45" s="1050" t="n">
        <f aca="false">Посуточная!GT45</f>
        <v>0</v>
      </c>
      <c r="CW45" s="1051" t="n">
        <f aca="false">Посуточная!HP45</f>
        <v>0</v>
      </c>
      <c r="CX45" s="1051" t="n">
        <f aca="false">Посуточная!HQ45</f>
        <v>0</v>
      </c>
      <c r="CY45" s="1051" t="n">
        <f aca="false">Посуточная!HR45</f>
        <v>0</v>
      </c>
      <c r="CZ45" s="1051" t="n">
        <f aca="false">Посуточная!HS45</f>
        <v>0</v>
      </c>
      <c r="DA45" s="1051" t="n">
        <f aca="false">Посуточная!HT45</f>
        <v>0</v>
      </c>
      <c r="DB45" s="1051" t="n">
        <f aca="false">Посуточная!HU45</f>
        <v>0</v>
      </c>
      <c r="DC45" s="1051" t="n">
        <f aca="false">Посуточная!HV45</f>
        <v>0</v>
      </c>
      <c r="DD45" s="1052" t="n">
        <f aca="false">SUBTOTAL(9, CP45:CV45)</f>
        <v>0</v>
      </c>
      <c r="DE45" s="1053" t="n">
        <f aca="false">SUBTOTAL(9, CW45:DC45)</f>
        <v>0</v>
      </c>
      <c r="DF45" s="979" t="n">
        <f aca="false">SUM(DD45,DF42)</f>
        <v>0</v>
      </c>
      <c r="DG45" s="979" t="n">
        <f aca="false">SUM(DE45,DG42)</f>
        <v>15</v>
      </c>
      <c r="DH45" s="1061" t="n">
        <f aca="false">Посуточная!IE45</f>
        <v>0</v>
      </c>
      <c r="DI45" s="1062" t="n">
        <f aca="false">Посуточная!IF45</f>
        <v>0</v>
      </c>
      <c r="DJ45" s="1062" t="n">
        <f aca="false">Посуточная!IG45</f>
        <v>0</v>
      </c>
      <c r="DK45" s="1060" t="n">
        <f aca="false">Посуточная!IH45</f>
        <v>0</v>
      </c>
      <c r="DL45" s="1051" t="n">
        <f aca="false">Посуточная!IM45</f>
        <v>0</v>
      </c>
      <c r="DM45" s="1063" t="n">
        <f aca="false">Посуточная!IN45</f>
        <v>0</v>
      </c>
      <c r="DN45" s="1051" t="n">
        <f aca="false">Посуточная!IO45</f>
        <v>0</v>
      </c>
      <c r="DO45" s="1063" t="n">
        <f aca="false">Посуточная!IP45</f>
        <v>0</v>
      </c>
      <c r="DP45" s="1055" t="n">
        <f aca="false">SUBTOTAL(9, DH45:DK45)</f>
        <v>0</v>
      </c>
      <c r="DQ45" s="1053" t="n">
        <f aca="false">SUBTOTAL(9, DL45:DO45)</f>
        <v>0</v>
      </c>
      <c r="DR45" s="921" t="n">
        <f aca="false">SUM(DP45,DR42)</f>
        <v>0</v>
      </c>
      <c r="DS45" s="921" t="n">
        <f aca="false">SUM(DQ45,DS42)</f>
        <v>0</v>
      </c>
      <c r="DT45" s="1065"/>
      <c r="DU45" s="1066"/>
      <c r="DV45" s="1066"/>
      <c r="DW45" s="1066"/>
      <c r="DX45" s="1066"/>
      <c r="DY45" s="1066"/>
      <c r="DZ45" s="1066"/>
      <c r="EA45" s="1051" t="n">
        <f aca="false">Посуточная!KQ45</f>
        <v>0</v>
      </c>
      <c r="EB45" s="1051" t="n">
        <f aca="false">Посуточная!KR45</f>
        <v>0</v>
      </c>
      <c r="EC45" s="1051" t="n">
        <f aca="false">Посуточная!KS45</f>
        <v>0</v>
      </c>
      <c r="ED45" s="1051" t="n">
        <f aca="false">Посуточная!KT45</f>
        <v>0</v>
      </c>
      <c r="EE45" s="1051" t="n">
        <f aca="false">Посуточная!KU45</f>
        <v>0</v>
      </c>
      <c r="EF45" s="1051" t="n">
        <f aca="false">Посуточная!KV45</f>
        <v>0</v>
      </c>
      <c r="EG45" s="1051" t="n">
        <f aca="false">Посуточная!KW45</f>
        <v>0</v>
      </c>
      <c r="EH45" s="1052" t="n">
        <f aca="false">SUBTOTAL(9, DT45:DZ45)</f>
        <v>0</v>
      </c>
      <c r="EI45" s="1124" t="n">
        <f aca="false">SUBTOTAL(9, EA45:EG45)</f>
        <v>0</v>
      </c>
      <c r="EJ45" s="979" t="n">
        <f aca="false">SUM(EH45,EJ42)</f>
        <v>0</v>
      </c>
      <c r="EK45" s="1067" t="n">
        <f aca="false">SUM(EI45,EK42)</f>
        <v>37.549</v>
      </c>
      <c r="EL45" s="1056" t="n">
        <f aca="false">SUMIF(BR6:EK6,"итого гр.",BR45:EK45)</f>
        <v>0</v>
      </c>
      <c r="EM45" s="1053" t="n">
        <f aca="false">SUMIF(BR6:EK6,"итого фк.",BR45:EK45)</f>
        <v>0</v>
      </c>
      <c r="EN45" s="979" t="n">
        <f aca="false">SUM(EL45,EN42)</f>
        <v>0</v>
      </c>
      <c r="EO45" s="979" t="n">
        <f aca="false">SUM(EM45,EO42)</f>
        <v>52.549</v>
      </c>
      <c r="EP45" s="1057" t="n">
        <f aca="false">EN45</f>
        <v>0</v>
      </c>
      <c r="EQ45" s="1058" t="n">
        <f aca="false">EO45</f>
        <v>52.549</v>
      </c>
      <c r="ER45" s="921"/>
      <c r="ES45" s="1068"/>
      <c r="ET45" s="1069" t="n">
        <v>279.4</v>
      </c>
      <c r="EU45" s="1070"/>
      <c r="EV45" s="921" t="n">
        <f aca="false">ET45</f>
        <v>279.4</v>
      </c>
      <c r="EW45" s="921" t="n">
        <f aca="false">EU45</f>
        <v>0</v>
      </c>
      <c r="EX45" s="1071" t="n">
        <f aca="false">SUM(BJ45,EL45,ET45)</f>
        <v>279.4</v>
      </c>
      <c r="EY45" s="1072" t="n">
        <f aca="false">SUM(BK45,EM45,EU45)</f>
        <v>0</v>
      </c>
      <c r="EZ45" s="921" t="n">
        <f aca="false">SUM(BL45,EN45,EV45)</f>
        <v>279.4</v>
      </c>
      <c r="FA45" s="921" t="n">
        <f aca="false">SUM(BM45,EO45,EW45)</f>
        <v>52.549</v>
      </c>
      <c r="FB45" s="1065"/>
      <c r="FC45" s="1066"/>
      <c r="FD45" s="1066"/>
      <c r="FE45" s="1066"/>
      <c r="FF45" s="1066"/>
      <c r="FG45" s="1066"/>
      <c r="FH45" s="1066"/>
      <c r="FI45" s="1051" t="n">
        <f aca="false">Посуточная!NU45</f>
        <v>0</v>
      </c>
      <c r="FJ45" s="1051" t="n">
        <f aca="false">Посуточная!NV45</f>
        <v>0</v>
      </c>
      <c r="FK45" s="1051" t="n">
        <f aca="false">Посуточная!NW45</f>
        <v>0</v>
      </c>
      <c r="FL45" s="1051" t="n">
        <f aca="false">Посуточная!NX45</f>
        <v>0</v>
      </c>
      <c r="FM45" s="1051" t="n">
        <f aca="false">Посуточная!NY45</f>
        <v>0</v>
      </c>
      <c r="FN45" s="1051" t="n">
        <f aca="false">Посуточная!NZ45</f>
        <v>0</v>
      </c>
      <c r="FO45" s="1051" t="n">
        <f aca="false">Посуточная!OA45</f>
        <v>0</v>
      </c>
      <c r="FP45" s="1052" t="n">
        <f aca="false">SUBTOTAL(9, FB45:FH45)</f>
        <v>0</v>
      </c>
      <c r="FQ45" s="1053" t="n">
        <f aca="false">SUBTOTAL(9, FI45:FO45)</f>
        <v>0</v>
      </c>
      <c r="FR45" s="979" t="n">
        <f aca="false">SUM(FP45,FR42)</f>
        <v>77.2</v>
      </c>
      <c r="FS45" s="979" t="n">
        <f aca="false">SUM(FQ45,FS42)</f>
        <v>8.888</v>
      </c>
      <c r="FT45" s="1073" t="n">
        <f aca="false">Посуточная!OO45</f>
        <v>0</v>
      </c>
      <c r="FU45" s="1074" t="n">
        <f aca="false">Посуточная!OP45</f>
        <v>0</v>
      </c>
      <c r="FV45" s="1074" t="n">
        <f aca="false">Посуточная!OQ45</f>
        <v>0</v>
      </c>
      <c r="FW45" s="1074" t="n">
        <f aca="false">Посуточная!OR45</f>
        <v>0</v>
      </c>
      <c r="FX45" s="1074" t="n">
        <f aca="false">Посуточная!OS45</f>
        <v>0</v>
      </c>
      <c r="FY45" s="1074" t="n">
        <f aca="false">Посуточная!OT45</f>
        <v>0</v>
      </c>
      <c r="FZ45" s="1075" t="n">
        <f aca="false">Посуточная!OU45</f>
        <v>0</v>
      </c>
      <c r="GA45" s="1063" t="n">
        <f aca="false">Посуточная!PP45</f>
        <v>0</v>
      </c>
      <c r="GB45" s="1063" t="n">
        <f aca="false">Посуточная!PQ45</f>
        <v>0</v>
      </c>
      <c r="GC45" s="1063" t="n">
        <f aca="false">Посуточная!PR45</f>
        <v>0</v>
      </c>
      <c r="GD45" s="1063" t="n">
        <f aca="false">Посуточная!PS45</f>
        <v>0</v>
      </c>
      <c r="GE45" s="1063" t="n">
        <f aca="false">Посуточная!PT45</f>
        <v>0</v>
      </c>
      <c r="GF45" s="1063" t="n">
        <f aca="false">Посуточная!PU45</f>
        <v>0</v>
      </c>
      <c r="GG45" s="1063" t="n">
        <f aca="false">Посуточная!PV45</f>
        <v>0</v>
      </c>
      <c r="GH45" s="1052" t="n">
        <f aca="false">SUBTOTAL(9, FT45:FZ45)</f>
        <v>0</v>
      </c>
      <c r="GI45" s="1053" t="n">
        <f aca="false">SUBTOTAL(9, GA45:GG45)</f>
        <v>0</v>
      </c>
      <c r="GJ45" s="979" t="n">
        <f aca="false">SUM(GH45,GJ42)</f>
        <v>0</v>
      </c>
      <c r="GK45" s="979" t="n">
        <f aca="false">SUM(GI45,GK42)</f>
        <v>0</v>
      </c>
      <c r="GL45" s="1076" t="n">
        <f aca="false">Посуточная!QH45</f>
        <v>0</v>
      </c>
      <c r="GM45" s="1077" t="n">
        <f aca="false">Посуточная!QI45</f>
        <v>0</v>
      </c>
      <c r="GN45" s="1077" t="n">
        <f aca="false">Посуточная!QJ45</f>
        <v>0</v>
      </c>
      <c r="GO45" s="1077" t="n">
        <f aca="false">Посуточная!QK45</f>
        <v>0</v>
      </c>
      <c r="GP45" s="1077" t="n">
        <f aca="false">Посуточная!QL45</f>
        <v>0</v>
      </c>
      <c r="GQ45" s="1077" t="n">
        <f aca="false">Посуточная!QM45</f>
        <v>0</v>
      </c>
      <c r="GR45" s="1077" t="n">
        <f aca="false">Посуточная!QN45</f>
        <v>0</v>
      </c>
      <c r="GS45" s="1078" t="n">
        <f aca="false">Посуточная!QV45</f>
        <v>0</v>
      </c>
      <c r="GT45" s="1078" t="n">
        <f aca="false">Посуточная!QW45</f>
        <v>0</v>
      </c>
      <c r="GU45" s="1078" t="n">
        <f aca="false">Посуточная!QX45</f>
        <v>0</v>
      </c>
      <c r="GV45" s="1078" t="n">
        <f aca="false">Посуточная!QY45</f>
        <v>0</v>
      </c>
      <c r="GW45" s="1078" t="n">
        <f aca="false">Посуточная!QZ45</f>
        <v>0</v>
      </c>
      <c r="GX45" s="1078" t="n">
        <f aca="false">Посуточная!RA45</f>
        <v>0</v>
      </c>
      <c r="GY45" s="1078" t="n">
        <f aca="false">Посуточная!RB45</f>
        <v>0</v>
      </c>
      <c r="GZ45" s="1052" t="n">
        <f aca="false">SUBTOTAL(9, GL45:GR45)</f>
        <v>0</v>
      </c>
      <c r="HA45" s="1053" t="n">
        <f aca="false">SUBTOTAL(9, GS45:GY45)</f>
        <v>0</v>
      </c>
      <c r="HB45" s="979" t="n">
        <f aca="false">SUM(GZ45,HB42)</f>
        <v>0</v>
      </c>
      <c r="HC45" s="979" t="n">
        <f aca="false">SUM(HA45,HC42)</f>
        <v>0</v>
      </c>
      <c r="HD45" s="1079" t="n">
        <f aca="false">Посуточная!RN45</f>
        <v>0</v>
      </c>
      <c r="HE45" s="1080" t="n">
        <f aca="false">Посуточная!RO45</f>
        <v>0</v>
      </c>
      <c r="HF45" s="1080" t="n">
        <f aca="false">Посуточная!RP45</f>
        <v>0</v>
      </c>
      <c r="HG45" s="1080" t="n">
        <f aca="false">Посуточная!RQ45</f>
        <v>0</v>
      </c>
      <c r="HH45" s="1080" t="n">
        <f aca="false">Посуточная!RR45</f>
        <v>0</v>
      </c>
      <c r="HI45" s="1080" t="n">
        <f aca="false">Посуточная!RS45</f>
        <v>0</v>
      </c>
      <c r="HJ45" s="1080" t="n">
        <f aca="false">Посуточная!RT45</f>
        <v>0</v>
      </c>
      <c r="HK45" s="1063" t="n">
        <f aca="false">Посуточная!SB45</f>
        <v>0</v>
      </c>
      <c r="HL45" s="1063" t="n">
        <f aca="false">Посуточная!SC45</f>
        <v>0</v>
      </c>
      <c r="HM45" s="1063" t="n">
        <f aca="false">Посуточная!SD45</f>
        <v>0</v>
      </c>
      <c r="HN45" s="1063" t="n">
        <f aca="false">Посуточная!SE45</f>
        <v>0</v>
      </c>
      <c r="HO45" s="1063" t="n">
        <f aca="false">Посуточная!SF45</f>
        <v>0</v>
      </c>
      <c r="HP45" s="1063" t="n">
        <f aca="false">Посуточная!SG45</f>
        <v>0</v>
      </c>
      <c r="HQ45" s="1063" t="n">
        <f aca="false">Посуточная!SH45</f>
        <v>0</v>
      </c>
      <c r="HR45" s="1052" t="n">
        <f aca="false">SUBTOTAL(9, HD45:HJ45)</f>
        <v>0</v>
      </c>
      <c r="HS45" s="1053" t="n">
        <f aca="false">SUBTOTAL(9, HK45:HQ45)</f>
        <v>0</v>
      </c>
      <c r="HT45" s="979" t="n">
        <f aca="false">SUM(HR45,HT42)</f>
        <v>0</v>
      </c>
      <c r="HU45" s="979" t="n">
        <f aca="false">SUM(HS45,HU42)</f>
        <v>28.865</v>
      </c>
      <c r="HV45" s="1056" t="n">
        <f aca="false">SUMIF(FB6:HU6,"итого гр.",FB45:HU45)</f>
        <v>0</v>
      </c>
      <c r="HW45" s="1053" t="n">
        <f aca="false">SUMIF($FB$6:$HU$6,"итого фк.",FB45:HU45)</f>
        <v>0</v>
      </c>
      <c r="HX45" s="979" t="n">
        <f aca="false">SUM(HV45,HX42)</f>
        <v>77.2</v>
      </c>
      <c r="HY45" s="979" t="n">
        <f aca="false">SUM(HW45,HY42)</f>
        <v>37.753</v>
      </c>
      <c r="HZ45" s="1057" t="n">
        <f aca="false">HX45</f>
        <v>77.2</v>
      </c>
      <c r="IA45" s="1058" t="n">
        <f aca="false">HY45</f>
        <v>37.753</v>
      </c>
      <c r="IB45" s="979"/>
      <c r="IC45" s="1081"/>
      <c r="ID45" s="1073" t="n">
        <f aca="false">Посуточная!SY45</f>
        <v>0</v>
      </c>
      <c r="IE45" s="1074" t="n">
        <f aca="false">Посуточная!SZ45</f>
        <v>0</v>
      </c>
      <c r="IF45" s="1074" t="n">
        <f aca="false">Посуточная!TA45</f>
        <v>0</v>
      </c>
      <c r="IG45" s="1074" t="n">
        <f aca="false">Посуточная!TB45</f>
        <v>0</v>
      </c>
      <c r="IH45" s="1063" t="n">
        <f aca="false">Посуточная!TG45</f>
        <v>0</v>
      </c>
      <c r="II45" s="1063" t="n">
        <f aca="false">Посуточная!TH45</f>
        <v>0</v>
      </c>
      <c r="IJ45" s="1063" t="n">
        <f aca="false">Посуточная!TI45</f>
        <v>0</v>
      </c>
      <c r="IK45" s="1063" t="n">
        <f aca="false">Посуточная!TJ45</f>
        <v>0</v>
      </c>
      <c r="IL45" s="1052" t="n">
        <f aca="false">SUBTOTAL(9, ID45:IG45)</f>
        <v>0</v>
      </c>
      <c r="IM45" s="1053" t="n">
        <f aca="false">SUBTOTAL(9, IH45:IK45)</f>
        <v>0</v>
      </c>
      <c r="IN45" s="1064" t="n">
        <f aca="false">IN42+IL45</f>
        <v>0</v>
      </c>
      <c r="IO45" s="1064" t="n">
        <f aca="false">IO42+IM45</f>
        <v>0</v>
      </c>
      <c r="IP45" s="1082" t="n">
        <v>58.4</v>
      </c>
      <c r="IQ45" s="1083"/>
      <c r="IR45" s="921"/>
      <c r="IS45" s="921"/>
      <c r="IT45" s="1082"/>
      <c r="IU45" s="1084"/>
      <c r="IV45" s="1046"/>
      <c r="IW45" s="1046"/>
      <c r="IX45" s="1084"/>
      <c r="IY45" s="1084"/>
      <c r="IZ45" s="1046"/>
      <c r="JA45" s="1046"/>
      <c r="JB45" s="1084"/>
      <c r="JC45" s="1084"/>
      <c r="JD45" s="1046" t="n">
        <f aca="false">JB45</f>
        <v>0</v>
      </c>
      <c r="JE45" s="1046" t="n">
        <f aca="false">JC45</f>
        <v>0</v>
      </c>
      <c r="JF45" s="1085" t="n">
        <f aca="false">SUMIF(IP6:JE6,"итого гр.",IP45:JE45)</f>
        <v>58.4</v>
      </c>
      <c r="JG45" s="1072" t="n">
        <f aca="false">SUMIF($IP$6:$JE$6,"итого фк.",IP45:JE45)</f>
        <v>0</v>
      </c>
      <c r="JH45" s="1018" t="n">
        <f aca="false">JF45</f>
        <v>58.4</v>
      </c>
      <c r="JI45" s="921" t="n">
        <f aca="false">JG45</f>
        <v>0</v>
      </c>
      <c r="JJ45" s="1071"/>
      <c r="JK45" s="1072" t="n">
        <f aca="false">13.3998449074074-10</f>
        <v>3.3998449074074</v>
      </c>
      <c r="JL45" s="921"/>
      <c r="JM45" s="921"/>
      <c r="JN45" s="1071" t="n">
        <f aca="false">$JN$9+JN42</f>
        <v>143.78</v>
      </c>
      <c r="JO45" s="1072" t="n">
        <f aca="false">$JO$9+JO42</f>
        <v>143.78</v>
      </c>
      <c r="JP45" s="921" t="n">
        <f aca="false">JN45</f>
        <v>143.78</v>
      </c>
      <c r="JQ45" s="921" t="n">
        <f aca="false">JO45</f>
        <v>143.78</v>
      </c>
      <c r="JR45" s="1082"/>
      <c r="JS45" s="1083"/>
      <c r="JT45" s="921" t="n">
        <f aca="false">SUM(JR45,JT42)</f>
        <v>0</v>
      </c>
      <c r="JU45" s="921" t="n">
        <f aca="false">SUM(JS45,JU42)</f>
        <v>0</v>
      </c>
      <c r="JV45" s="1071" t="n">
        <f aca="false">SUM(HZ45,JF45,JJ45,JN45,JR45,IN45)</f>
        <v>279.38</v>
      </c>
      <c r="JW45" s="1072" t="n">
        <f aca="false">SUM(IA45,JG45,JK45,JO45,JS45,IO45)</f>
        <v>184.932844907407</v>
      </c>
      <c r="JX45" s="921" t="n">
        <f aca="false">SUM(IB45,JH45,JL45,JP45,JT45)</f>
        <v>202.18</v>
      </c>
      <c r="JY45" s="921" t="n">
        <f aca="false">SUM(IC45,JI45,JM45,JQ45,JU45)</f>
        <v>143.78</v>
      </c>
      <c r="JZ45" s="1085"/>
      <c r="KA45" s="1085"/>
      <c r="KB45" s="921" t="n">
        <f aca="false">JZ45</f>
        <v>0</v>
      </c>
      <c r="KC45" s="921" t="n">
        <f aca="false">KA45</f>
        <v>0</v>
      </c>
      <c r="KD45" s="1085"/>
      <c r="KE45" s="1085"/>
      <c r="KF45" s="921" t="n">
        <f aca="false">KD45</f>
        <v>0</v>
      </c>
      <c r="KG45" s="921"/>
      <c r="KH45" s="1088" t="n">
        <v>7200.033</v>
      </c>
      <c r="KI45" s="1089" t="n">
        <f aca="false">IF(A43&lt;=KX$4,VLOOKUP(A43,$KX$6:$LC$37,2,FALSE()),SUM($KY$4,FA45,-JW45)-SUM($LC$4,-$LA$4))-KQ45</f>
        <v>7149.213</v>
      </c>
      <c r="KJ45" s="1025"/>
      <c r="KK45" s="921"/>
      <c r="KL45" s="1085"/>
      <c r="KM45" s="1085" t="n">
        <f aca="false">KL45-KL42</f>
        <v>0</v>
      </c>
      <c r="KN45" s="1090"/>
      <c r="KO45" s="1088" t="n">
        <v>97.205</v>
      </c>
      <c r="KP45" s="1091" t="n">
        <f aca="false">IF(A43&lt;=KX$4,VLOOKUP(A43,$KT$6:$KU$37,2,FALSE()),SUM($KP$2,-EK45,FS45,-KQ45))</f>
        <v>31.893</v>
      </c>
      <c r="KQ45" s="1140"/>
      <c r="KR45" s="1141" t="n">
        <f aca="false">KI45-KH45</f>
        <v>-50.8200000000006</v>
      </c>
      <c r="KS45" s="924" t="n">
        <f aca="false">IF(KP45=$KS$1,"",KI45-7200)</f>
        <v>-50.7870000000003</v>
      </c>
      <c r="KT45" s="1142"/>
      <c r="LG45" s="1144" t="n">
        <f aca="false">IF(R45="",0,R45+LG42)</f>
        <v>0</v>
      </c>
      <c r="LH45" s="1144" t="n">
        <f aca="false">IF(S45="",0,S45+LH42)</f>
        <v>0</v>
      </c>
      <c r="LI45" s="1144" t="n">
        <f aca="false">IF(AJ45="",0,AJ45+LI42)</f>
        <v>0</v>
      </c>
      <c r="LJ45" s="1144" t="n">
        <f aca="false">IF(AK45="",0,AK45+LJ42)</f>
        <v>0</v>
      </c>
      <c r="LK45" s="1144" t="n">
        <f aca="false">IF(AV45="",0,AV45+LK42)</f>
        <v>0</v>
      </c>
      <c r="LL45" s="1144" t="n">
        <f aca="false">IF(AW45="",0,AW45+LL42)</f>
        <v>0</v>
      </c>
      <c r="LM45" s="1144" t="n">
        <f aca="false">IF(BH45="",0,BH45+LM42)</f>
        <v>0</v>
      </c>
      <c r="LN45" s="1144" t="n">
        <f aca="false">IF(BI45="",0,BI45+LN42)</f>
        <v>0</v>
      </c>
      <c r="LO45" s="1144" t="n">
        <f aca="false">IF(CB45="",0,CB45+LO42)</f>
        <v>0</v>
      </c>
      <c r="LP45" s="1144" t="n">
        <f aca="false">IF(CC45="",0,CC45+LP42)</f>
        <v>0</v>
      </c>
      <c r="LQ45" s="1144" t="n">
        <f aca="false">IF(CN45="",0,CN45+LQ42)</f>
        <v>0</v>
      </c>
      <c r="LR45" s="1144" t="n">
        <f aca="false">IF(CO45="",0,CO45+LR42)</f>
        <v>0</v>
      </c>
      <c r="LS45" s="1144" t="n">
        <f aca="false">IF(DR45="",0,DR45+LS42)</f>
        <v>0</v>
      </c>
      <c r="LT45" s="1144" t="n">
        <f aca="false">IF(DS45="",0,DS45+LT42)</f>
        <v>0</v>
      </c>
      <c r="LU45" s="1144" t="n">
        <f aca="false">IF(DF45="",0,DF45+LU42)</f>
        <v>0</v>
      </c>
      <c r="LV45" s="1144" t="n">
        <f aca="false">IF(DG45="",0,DG45+LV42)</f>
        <v>90</v>
      </c>
      <c r="LW45" s="1144" t="n">
        <f aca="false">IF(HT45="",0,HT45+LW42)</f>
        <v>0</v>
      </c>
      <c r="LX45" s="1144" t="n">
        <f aca="false">IF(HU45="",0,HU45+LX42)</f>
        <v>346.38</v>
      </c>
      <c r="LY45" s="1144" t="n">
        <f aca="false">IF(JN45="",0,JN45)</f>
        <v>143.78</v>
      </c>
      <c r="LZ45" s="1144" t="n">
        <f aca="false">IF(JO45="",0,JO45)</f>
        <v>143.78</v>
      </c>
      <c r="MA45" s="1144" t="n">
        <f aca="false">IF(EV45="",0,EV45+MA42)</f>
        <v>1886.2</v>
      </c>
      <c r="MB45" s="1144" t="n">
        <f aca="false">IF(EW45="",0,EW45+MB42)</f>
        <v>0</v>
      </c>
      <c r="MC45" s="1144" t="n">
        <f aca="false">IF(JJ45="",0,JJ45+MC42)</f>
        <v>0</v>
      </c>
      <c r="MD45" s="1144" t="n">
        <f aca="false">IF(JK45="",0,JK45+MD42)</f>
        <v>-53.6680740740741</v>
      </c>
      <c r="ME45" s="1144" t="n">
        <f aca="false">IF(KO45="",0,KO45+ME42)</f>
        <v>877.665</v>
      </c>
      <c r="MF45" s="1144" t="n">
        <f aca="false">IF(KP45="",0,KP45+MF42)</f>
        <v>530.956</v>
      </c>
      <c r="MG45" s="1144" t="n">
        <f aca="false">IFERROR(ME45/$A43,0)</f>
        <v>67.5126923076923</v>
      </c>
      <c r="MH45" s="1144" t="n">
        <f aca="false">IFERROR(MF45/$A43,0)</f>
        <v>40.8427692307692</v>
      </c>
      <c r="MI45" s="1144" t="n">
        <f aca="false">IF(JT45="",0,JT45+MI42)</f>
        <v>0</v>
      </c>
      <c r="MJ45" s="1144" t="n">
        <f aca="false">IF(JU45="",0,JU45+MJ42)</f>
        <v>0</v>
      </c>
      <c r="MK45" s="1144" t="n">
        <f aca="false">IF(LG45&gt;0,0,P45+MK42)</f>
        <v>0</v>
      </c>
      <c r="ML45" s="1144" t="n">
        <f aca="false">IF(LH45&gt;0,0,Q45+ML42)</f>
        <v>0</v>
      </c>
      <c r="MM45" s="1144" t="n">
        <f aca="false">IF(LI45&gt;0,0,AH45+MM42)</f>
        <v>0</v>
      </c>
      <c r="MN45" s="1144" t="n">
        <f aca="false">IF(LJ45&gt;0,0,AI45+MN42)</f>
        <v>0</v>
      </c>
      <c r="MO45" s="1144" t="n">
        <f aca="false">IF(LK45&gt;0,0,AT45+MO42)</f>
        <v>0</v>
      </c>
      <c r="MP45" s="1144" t="n">
        <f aca="false">IF(LL45&gt;0,0,AU45+MP42)</f>
        <v>0</v>
      </c>
      <c r="MQ45" s="1144" t="n">
        <f aca="false">IF(LM45&gt;0,0,BF45+MQ42)</f>
        <v>0</v>
      </c>
      <c r="MR45" s="1144" t="n">
        <f aca="false">IF(LN45&gt;0,0,BG45+MR42)</f>
        <v>0</v>
      </c>
      <c r="MS45" s="1144" t="n">
        <f aca="false">IF(LO45&gt;0,0,BZ45+MS42)</f>
        <v>0</v>
      </c>
      <c r="MT45" s="1144" t="n">
        <f aca="false">IF(LP45&gt;0,0,CA45+MT42)</f>
        <v>0</v>
      </c>
      <c r="MU45" s="1144" t="n">
        <f aca="false">IF(LQ45&gt;0,0,CL45+MU42)</f>
        <v>0</v>
      </c>
      <c r="MV45" s="1144" t="n">
        <f aca="false">IF(LR45&gt;0,0,CM45+MV42)</f>
        <v>0</v>
      </c>
      <c r="MW45" s="1144" t="n">
        <f aca="false">IF(LS45&gt;0,0,DP45+MW42)</f>
        <v>0</v>
      </c>
      <c r="MX45" s="1144" t="n">
        <f aca="false">IF(LT45&gt;0,0,DQ45+MX42)</f>
        <v>0</v>
      </c>
      <c r="MY45" s="1144" t="n">
        <f aca="false">IF(LU45&gt;0,0,DD45+MY42)</f>
        <v>0</v>
      </c>
      <c r="MZ45" s="1144" t="n">
        <f aca="false">IFERROR(IF(LV45&gt;0,0,DE45+MZ42),0)</f>
        <v>0</v>
      </c>
      <c r="NA45" s="1144" t="n">
        <f aca="false">IF(LW45&gt;0,0,HR45+NA42)</f>
        <v>0</v>
      </c>
      <c r="NB45" s="1144" t="n">
        <f aca="false">IFERROR(IF(LX45&gt;0,0,HS45+NB42),0)</f>
        <v>0</v>
      </c>
      <c r="NC45" s="1144"/>
      <c r="ND45" s="1144"/>
      <c r="NE45" s="1144"/>
    </row>
    <row r="46" customFormat="false" ht="15" hidden="false" customHeight="false" outlineLevel="0" collapsed="false">
      <c r="A46" s="1092" t="n">
        <v>14</v>
      </c>
      <c r="B46" s="1093" t="n">
        <f aca="false">Посуточная!J46</f>
        <v>0</v>
      </c>
      <c r="C46" s="1094" t="n">
        <f aca="false">Посуточная!K46</f>
        <v>0</v>
      </c>
      <c r="D46" s="1094" t="n">
        <f aca="false">Посуточная!L46</f>
        <v>0</v>
      </c>
      <c r="E46" s="1094" t="n">
        <f aca="false">Посуточная!M46</f>
        <v>0</v>
      </c>
      <c r="F46" s="1094" t="n">
        <f aca="false">Посуточная!N46</f>
        <v>0</v>
      </c>
      <c r="G46" s="1094" t="n">
        <f aca="false">Посуточная!O46</f>
        <v>0</v>
      </c>
      <c r="H46" s="1094" t="n">
        <f aca="false">Посуточная!P46</f>
        <v>0</v>
      </c>
      <c r="I46" s="976" t="n">
        <f aca="false">Посуточная!AA46</f>
        <v>0</v>
      </c>
      <c r="J46" s="976" t="n">
        <f aca="false">Посуточная!AB46</f>
        <v>0</v>
      </c>
      <c r="K46" s="976" t="n">
        <f aca="false">Посуточная!AC46</f>
        <v>0</v>
      </c>
      <c r="L46" s="976" t="n">
        <f aca="false">Посуточная!AD46</f>
        <v>0</v>
      </c>
      <c r="M46" s="976" t="n">
        <f aca="false">Посуточная!AE46</f>
        <v>0</v>
      </c>
      <c r="N46" s="976" t="n">
        <f aca="false">Посуточная!AF46</f>
        <v>0</v>
      </c>
      <c r="O46" s="976" t="n">
        <f aca="false">Посуточная!AG46</f>
        <v>0</v>
      </c>
      <c r="P46" s="1095"/>
      <c r="Q46" s="1096"/>
      <c r="R46" s="979"/>
      <c r="S46" s="979"/>
      <c r="T46" s="990" t="n">
        <f aca="false">Посуточная!AS46</f>
        <v>0</v>
      </c>
      <c r="U46" s="975" t="n">
        <f aca="false">Посуточная!AT46</f>
        <v>0</v>
      </c>
      <c r="V46" s="975" t="n">
        <f aca="false">Посуточная!AU46</f>
        <v>0</v>
      </c>
      <c r="W46" s="975" t="n">
        <f aca="false">Посуточная!AV46</f>
        <v>0</v>
      </c>
      <c r="X46" s="975" t="n">
        <f aca="false">Посуточная!AW46</f>
        <v>0</v>
      </c>
      <c r="Y46" s="975" t="n">
        <f aca="false">Посуточная!AX46</f>
        <v>0</v>
      </c>
      <c r="Z46" s="975" t="n">
        <f aca="false">Посуточная!AY46</f>
        <v>0</v>
      </c>
      <c r="AA46" s="976" t="n">
        <f aca="false">Посуточная!BG46</f>
        <v>0</v>
      </c>
      <c r="AB46" s="976" t="n">
        <f aca="false">Посуточная!BH46</f>
        <v>0</v>
      </c>
      <c r="AC46" s="976" t="n">
        <f aca="false">Посуточная!BI46</f>
        <v>0</v>
      </c>
      <c r="AD46" s="976" t="n">
        <f aca="false">Посуточная!BJ46</f>
        <v>0</v>
      </c>
      <c r="AE46" s="976" t="n">
        <f aca="false">Посуточная!BK46</f>
        <v>0</v>
      </c>
      <c r="AF46" s="976" t="n">
        <f aca="false">Посуточная!BL46</f>
        <v>0</v>
      </c>
      <c r="AG46" s="976" t="n">
        <f aca="false">Посуточная!BM46</f>
        <v>0</v>
      </c>
      <c r="AH46" s="1095"/>
      <c r="AI46" s="1096"/>
      <c r="AJ46" s="979"/>
      <c r="AK46" s="979"/>
      <c r="AL46" s="990" t="n">
        <f aca="false">Посуточная!BV46</f>
        <v>0</v>
      </c>
      <c r="AM46" s="975" t="n">
        <f aca="false">Посуточная!BW46</f>
        <v>0</v>
      </c>
      <c r="AN46" s="975" t="n">
        <f aca="false">Посуточная!BX46</f>
        <v>0</v>
      </c>
      <c r="AO46" s="975" t="n">
        <f aca="false">Посуточная!BY46</f>
        <v>0</v>
      </c>
      <c r="AP46" s="976" t="n">
        <f aca="false">Посуточная!CD46</f>
        <v>0</v>
      </c>
      <c r="AQ46" s="976" t="n">
        <f aca="false">Посуточная!CE46</f>
        <v>0</v>
      </c>
      <c r="AR46" s="976" t="n">
        <f aca="false">Посуточная!CF46</f>
        <v>0</v>
      </c>
      <c r="AS46" s="976" t="n">
        <f aca="false">Посуточная!CG46</f>
        <v>0</v>
      </c>
      <c r="AT46" s="1095"/>
      <c r="AU46" s="1096"/>
      <c r="AV46" s="979"/>
      <c r="AW46" s="979"/>
      <c r="AX46" s="990" t="n">
        <f aca="false">Посуточная!CP46</f>
        <v>0</v>
      </c>
      <c r="AY46" s="975" t="n">
        <f aca="false">Посуточная!CQ46</f>
        <v>0</v>
      </c>
      <c r="AZ46" s="975" t="n">
        <f aca="false">Посуточная!CR46</f>
        <v>0</v>
      </c>
      <c r="BA46" s="975" t="n">
        <f aca="false">Посуточная!CS46</f>
        <v>0</v>
      </c>
      <c r="BB46" s="976" t="n">
        <f aca="false">Посуточная!CX46</f>
        <v>0</v>
      </c>
      <c r="BC46" s="976" t="n">
        <f aca="false">Посуточная!CY46</f>
        <v>0</v>
      </c>
      <c r="BD46" s="976" t="n">
        <f aca="false">Посуточная!CZ46</f>
        <v>0</v>
      </c>
      <c r="BE46" s="976" t="n">
        <f aca="false">Посуточная!DA46</f>
        <v>0</v>
      </c>
      <c r="BF46" s="1095"/>
      <c r="BG46" s="1096"/>
      <c r="BH46" s="979"/>
      <c r="BI46" s="979"/>
      <c r="BJ46" s="1097"/>
      <c r="BK46" s="1096"/>
      <c r="BL46" s="979"/>
      <c r="BM46" s="979"/>
      <c r="BN46" s="1098"/>
      <c r="BO46" s="1099"/>
      <c r="BP46" s="979"/>
      <c r="BQ46" s="979"/>
      <c r="BR46" s="988" t="n">
        <f aca="false">Посуточная!DR46</f>
        <v>0</v>
      </c>
      <c r="BS46" s="989" t="n">
        <f aca="false">Посуточная!DS46</f>
        <v>0</v>
      </c>
      <c r="BT46" s="989" t="n">
        <f aca="false">Посуточная!DT46</f>
        <v>0</v>
      </c>
      <c r="BU46" s="989" t="n">
        <f aca="false">Посуточная!DU46</f>
        <v>0</v>
      </c>
      <c r="BV46" s="976" t="n">
        <f aca="false">Посуточная!DZ46</f>
        <v>0</v>
      </c>
      <c r="BW46" s="976" t="n">
        <f aca="false">Посуточная!EA46</f>
        <v>0</v>
      </c>
      <c r="BX46" s="976" t="n">
        <f aca="false">Посуточная!EB46</f>
        <v>0</v>
      </c>
      <c r="BY46" s="976" t="n">
        <f aca="false">Посуточная!EC46</f>
        <v>0</v>
      </c>
      <c r="BZ46" s="1095"/>
      <c r="CA46" s="1096"/>
      <c r="CB46" s="979"/>
      <c r="CC46" s="979"/>
      <c r="CD46" s="1100" t="n">
        <f aca="false">Посуточная!EO46</f>
        <v>0</v>
      </c>
      <c r="CE46" s="1101" t="n">
        <f aca="false">Посуточная!EP46</f>
        <v>0</v>
      </c>
      <c r="CF46" s="1101" t="n">
        <f aca="false">Посуточная!EQ46</f>
        <v>0</v>
      </c>
      <c r="CG46" s="1101" t="n">
        <f aca="false">Посуточная!ER46</f>
        <v>0</v>
      </c>
      <c r="CH46" s="1000" t="n">
        <f aca="false">Посуточная!EZ46</f>
        <v>0</v>
      </c>
      <c r="CI46" s="1000" t="n">
        <f aca="false">Посуточная!FA46</f>
        <v>0</v>
      </c>
      <c r="CJ46" s="1000" t="n">
        <f aca="false">Посуточная!FB46</f>
        <v>0</v>
      </c>
      <c r="CK46" s="1000" t="n">
        <f aca="false">Посуточная!FC46</f>
        <v>0</v>
      </c>
      <c r="CL46" s="1095"/>
      <c r="CM46" s="1096"/>
      <c r="CN46" s="979"/>
      <c r="CO46" s="979"/>
      <c r="CP46" s="1102" t="n">
        <f aca="false">Посуточная!GN46</f>
        <v>0</v>
      </c>
      <c r="CQ46" s="1094" t="n">
        <f aca="false">Посуточная!GO46</f>
        <v>0</v>
      </c>
      <c r="CR46" s="1094" t="n">
        <f aca="false">Посуточная!GP46</f>
        <v>0</v>
      </c>
      <c r="CS46" s="1094" t="n">
        <f aca="false">Посуточная!GQ46</f>
        <v>0</v>
      </c>
      <c r="CT46" s="1094" t="n">
        <f aca="false">Посуточная!GR46</f>
        <v>0</v>
      </c>
      <c r="CU46" s="1094" t="n">
        <f aca="false">Посуточная!GS46</f>
        <v>0</v>
      </c>
      <c r="CV46" s="1094" t="n">
        <f aca="false">Посуточная!GT46</f>
        <v>0</v>
      </c>
      <c r="CW46" s="976" t="n">
        <f aca="false">Посуточная!HP46</f>
        <v>0</v>
      </c>
      <c r="CX46" s="976" t="n">
        <f aca="false">Посуточная!HQ46</f>
        <v>0</v>
      </c>
      <c r="CY46" s="976" t="n">
        <f aca="false">Посуточная!HR46</f>
        <v>0</v>
      </c>
      <c r="CZ46" s="976" t="n">
        <f aca="false">Посуточная!HS46</f>
        <v>0</v>
      </c>
      <c r="DA46" s="976" t="n">
        <f aca="false">Посуточная!HT46</f>
        <v>0</v>
      </c>
      <c r="DB46" s="976" t="n">
        <f aca="false">Посуточная!HU46</f>
        <v>0</v>
      </c>
      <c r="DC46" s="976" t="n">
        <f aca="false">Посуточная!HV46</f>
        <v>0</v>
      </c>
      <c r="DD46" s="1095"/>
      <c r="DE46" s="1096"/>
      <c r="DF46" s="979"/>
      <c r="DG46" s="979"/>
      <c r="DH46" s="1103" t="n">
        <f aca="false">Посуточная!IE46</f>
        <v>0</v>
      </c>
      <c r="DI46" s="1104" t="n">
        <f aca="false">Посуточная!IF46</f>
        <v>0</v>
      </c>
      <c r="DJ46" s="1104" t="n">
        <f aca="false">Посуточная!IG46</f>
        <v>0</v>
      </c>
      <c r="DK46" s="1101" t="n">
        <f aca="false">Посуточная!IH46</f>
        <v>0</v>
      </c>
      <c r="DL46" s="976" t="n">
        <f aca="false">Посуточная!IM46</f>
        <v>0</v>
      </c>
      <c r="DM46" s="993" t="n">
        <f aca="false">Посуточная!IN46</f>
        <v>0</v>
      </c>
      <c r="DN46" s="976" t="n">
        <f aca="false">Посуточная!IO46</f>
        <v>0</v>
      </c>
      <c r="DO46" s="993" t="n">
        <f aca="false">Посуточная!IP46</f>
        <v>0</v>
      </c>
      <c r="DP46" s="1106"/>
      <c r="DQ46" s="1096"/>
      <c r="DT46" s="1107"/>
      <c r="DU46" s="1108"/>
      <c r="DV46" s="1108"/>
      <c r="DW46" s="1108"/>
      <c r="DX46" s="1108"/>
      <c r="DY46" s="1108"/>
      <c r="DZ46" s="1108"/>
      <c r="EA46" s="976" t="n">
        <f aca="false">Посуточная!KQ46</f>
        <v>0</v>
      </c>
      <c r="EB46" s="976" t="n">
        <f aca="false">Посуточная!KR46</f>
        <v>0</v>
      </c>
      <c r="EC46" s="976" t="n">
        <f aca="false">Посуточная!KS46</f>
        <v>0</v>
      </c>
      <c r="ED46" s="976" t="n">
        <f aca="false">Посуточная!KT46</f>
        <v>0</v>
      </c>
      <c r="EE46" s="976" t="n">
        <f aca="false">Посуточная!KU46</f>
        <v>0</v>
      </c>
      <c r="EF46" s="976" t="n">
        <f aca="false">Посуточная!KV46</f>
        <v>0</v>
      </c>
      <c r="EG46" s="976" t="n">
        <f aca="false">Посуточная!KW46</f>
        <v>0</v>
      </c>
      <c r="EH46" s="1095"/>
      <c r="EI46" s="1096"/>
      <c r="EJ46" s="979"/>
      <c r="EK46" s="979"/>
      <c r="EL46" s="1097"/>
      <c r="EM46" s="1096"/>
      <c r="EN46" s="979"/>
      <c r="EO46" s="979"/>
      <c r="EP46" s="1098"/>
      <c r="EQ46" s="1099"/>
      <c r="ET46" s="1109"/>
      <c r="EU46" s="1110"/>
      <c r="EX46" s="1111"/>
      <c r="EY46" s="1017"/>
      <c r="FB46" s="1107"/>
      <c r="FC46" s="1108"/>
      <c r="FD46" s="1108"/>
      <c r="FE46" s="1108"/>
      <c r="FF46" s="1108"/>
      <c r="FG46" s="1108"/>
      <c r="FH46" s="1108"/>
      <c r="FI46" s="1000" t="n">
        <f aca="false">Посуточная!NU46</f>
        <v>0</v>
      </c>
      <c r="FJ46" s="1000" t="n">
        <f aca="false">Посуточная!NV46</f>
        <v>0</v>
      </c>
      <c r="FK46" s="1000" t="n">
        <f aca="false">Посуточная!NW46</f>
        <v>0</v>
      </c>
      <c r="FL46" s="1000" t="n">
        <f aca="false">Посуточная!NX46</f>
        <v>0</v>
      </c>
      <c r="FM46" s="1000" t="n">
        <f aca="false">Посуточная!NY46</f>
        <v>0</v>
      </c>
      <c r="FN46" s="1000" t="n">
        <f aca="false">Посуточная!NZ46</f>
        <v>0</v>
      </c>
      <c r="FO46" s="1000" t="n">
        <f aca="false">Посуточная!OA46</f>
        <v>0</v>
      </c>
      <c r="FP46" s="1095"/>
      <c r="FQ46" s="1096"/>
      <c r="FR46" s="979"/>
      <c r="FS46" s="979"/>
      <c r="FT46" s="1112" t="n">
        <f aca="false">Посуточная!OO46</f>
        <v>0</v>
      </c>
      <c r="FU46" s="1113" t="n">
        <f aca="false">Посуточная!OP46</f>
        <v>0</v>
      </c>
      <c r="FV46" s="1113" t="n">
        <f aca="false">Посуточная!OQ46</f>
        <v>0</v>
      </c>
      <c r="FW46" s="1113" t="n">
        <f aca="false">Посуточная!OR46</f>
        <v>0</v>
      </c>
      <c r="FX46" s="1113" t="n">
        <f aca="false">Посуточная!OS46</f>
        <v>0</v>
      </c>
      <c r="FY46" s="1113" t="n">
        <f aca="false">Посуточная!OT46</f>
        <v>0</v>
      </c>
      <c r="FZ46" s="1114" t="n">
        <f aca="false">Посуточная!OU46</f>
        <v>0</v>
      </c>
      <c r="GA46" s="1105" t="n">
        <f aca="false">Посуточная!PP46</f>
        <v>0</v>
      </c>
      <c r="GB46" s="1105" t="n">
        <f aca="false">Посуточная!PQ46</f>
        <v>0</v>
      </c>
      <c r="GC46" s="1105" t="n">
        <f aca="false">Посуточная!PR46</f>
        <v>0</v>
      </c>
      <c r="GD46" s="1105" t="n">
        <f aca="false">Посуточная!PS46</f>
        <v>0</v>
      </c>
      <c r="GE46" s="1105" t="n">
        <f aca="false">Посуточная!PT46</f>
        <v>0</v>
      </c>
      <c r="GF46" s="1105" t="n">
        <f aca="false">Посуточная!PU46</f>
        <v>0</v>
      </c>
      <c r="GG46" s="1105" t="n">
        <f aca="false">Посуточная!PV46</f>
        <v>0</v>
      </c>
      <c r="GH46" s="1095"/>
      <c r="GI46" s="1096"/>
      <c r="GJ46" s="979"/>
      <c r="GK46" s="979"/>
      <c r="GL46" s="1039" t="n">
        <f aca="false">Посуточная!QH46</f>
        <v>0</v>
      </c>
      <c r="GM46" s="1040" t="n">
        <f aca="false">Посуточная!QI46</f>
        <v>0</v>
      </c>
      <c r="GN46" s="1040" t="n">
        <f aca="false">Посуточная!QJ46</f>
        <v>0</v>
      </c>
      <c r="GO46" s="1040" t="n">
        <f aca="false">Посуточная!QK46</f>
        <v>0</v>
      </c>
      <c r="GP46" s="1040" t="n">
        <f aca="false">Посуточная!QL46</f>
        <v>0</v>
      </c>
      <c r="GQ46" s="1040" t="n">
        <f aca="false">Посуточная!QM46</f>
        <v>0</v>
      </c>
      <c r="GR46" s="1040" t="n">
        <f aca="false">Посуточная!QN46</f>
        <v>0</v>
      </c>
      <c r="GS46" s="1006" t="n">
        <f aca="false">Посуточная!QV46</f>
        <v>0</v>
      </c>
      <c r="GT46" s="1006" t="n">
        <f aca="false">Посуточная!QW46</f>
        <v>0</v>
      </c>
      <c r="GU46" s="1006" t="n">
        <f aca="false">Посуточная!QX46</f>
        <v>0</v>
      </c>
      <c r="GV46" s="1006" t="n">
        <f aca="false">Посуточная!QY46</f>
        <v>0</v>
      </c>
      <c r="GW46" s="1006" t="n">
        <f aca="false">Посуточная!QZ46</f>
        <v>0</v>
      </c>
      <c r="GX46" s="1006" t="n">
        <f aca="false">Посуточная!RA46</f>
        <v>0</v>
      </c>
      <c r="GY46" s="1006" t="n">
        <f aca="false">Посуточная!RB46</f>
        <v>0</v>
      </c>
      <c r="GZ46" s="1095"/>
      <c r="HA46" s="1096"/>
      <c r="HB46" s="979"/>
      <c r="HC46" s="979"/>
      <c r="HD46" s="1041" t="n">
        <f aca="false">Посуточная!RN46</f>
        <v>0</v>
      </c>
      <c r="HE46" s="1042" t="n">
        <f aca="false">Посуточная!RO46</f>
        <v>0</v>
      </c>
      <c r="HF46" s="1042" t="n">
        <f aca="false">Посуточная!RP46</f>
        <v>0</v>
      </c>
      <c r="HG46" s="1042" t="n">
        <f aca="false">Посуточная!RQ46</f>
        <v>0</v>
      </c>
      <c r="HH46" s="1042" t="n">
        <f aca="false">Посуточная!RR46</f>
        <v>0</v>
      </c>
      <c r="HI46" s="1042" t="n">
        <f aca="false">Посуточная!RS46</f>
        <v>0</v>
      </c>
      <c r="HJ46" s="1042" t="n">
        <f aca="false">Посуточная!RT46</f>
        <v>0</v>
      </c>
      <c r="HK46" s="993" t="n">
        <f aca="false">Посуточная!SB46</f>
        <v>0</v>
      </c>
      <c r="HL46" s="993" t="n">
        <f aca="false">Посуточная!SC46</f>
        <v>0</v>
      </c>
      <c r="HM46" s="993" t="n">
        <f aca="false">Посуточная!SD46</f>
        <v>0</v>
      </c>
      <c r="HN46" s="993" t="n">
        <f aca="false">Посуточная!SE46</f>
        <v>0</v>
      </c>
      <c r="HO46" s="993" t="n">
        <f aca="false">Посуточная!SF46</f>
        <v>0</v>
      </c>
      <c r="HP46" s="993" t="n">
        <f aca="false">Посуточная!SG46</f>
        <v>0</v>
      </c>
      <c r="HQ46" s="993" t="n">
        <f aca="false">Посуточная!SH46</f>
        <v>0</v>
      </c>
      <c r="HR46" s="1095"/>
      <c r="HS46" s="1096"/>
      <c r="HT46" s="979"/>
      <c r="HU46" s="979"/>
      <c r="HV46" s="1097"/>
      <c r="HW46" s="1096"/>
      <c r="HX46" s="979"/>
      <c r="HY46" s="979"/>
      <c r="HZ46" s="1098"/>
      <c r="IA46" s="1099"/>
      <c r="IB46" s="979"/>
      <c r="IC46" s="979"/>
      <c r="ID46" s="1001" t="n">
        <f aca="false">Посуточная!SY46</f>
        <v>0</v>
      </c>
      <c r="IE46" s="1002" t="n">
        <f aca="false">Посуточная!SZ46</f>
        <v>0</v>
      </c>
      <c r="IF46" s="1002" t="n">
        <f aca="false">Посуточная!TA46</f>
        <v>0</v>
      </c>
      <c r="IG46" s="1002" t="n">
        <f aca="false">Посуточная!TB46</f>
        <v>0</v>
      </c>
      <c r="IH46" s="993" t="n">
        <f aca="false">Посуточная!TG46</f>
        <v>0</v>
      </c>
      <c r="II46" s="993" t="n">
        <f aca="false">Посуточная!TH46</f>
        <v>0</v>
      </c>
      <c r="IJ46" s="993" t="n">
        <f aca="false">Посуточная!TI46</f>
        <v>0</v>
      </c>
      <c r="IK46" s="993" t="n">
        <f aca="false">Посуточная!TJ46</f>
        <v>0</v>
      </c>
      <c r="IL46" s="1095"/>
      <c r="IM46" s="1096"/>
      <c r="IP46" s="1115"/>
      <c r="IQ46" s="1116"/>
      <c r="IT46" s="1115"/>
      <c r="IU46" s="1117"/>
      <c r="IV46" s="1046"/>
      <c r="IW46" s="1046"/>
      <c r="IX46" s="1117"/>
      <c r="IY46" s="1117"/>
      <c r="IZ46" s="1046"/>
      <c r="JA46" s="1046"/>
      <c r="JB46" s="1117"/>
      <c r="JC46" s="1117"/>
      <c r="JD46" s="1046"/>
      <c r="JE46" s="1046"/>
      <c r="JF46" s="1118"/>
      <c r="JG46" s="1017"/>
      <c r="JH46" s="1018"/>
      <c r="JJ46" s="1111"/>
      <c r="JK46" s="1017"/>
      <c r="JN46" s="1111"/>
      <c r="JO46" s="1017"/>
      <c r="JR46" s="1115"/>
      <c r="JS46" s="1116"/>
      <c r="JV46" s="1111"/>
      <c r="JW46" s="1017"/>
      <c r="JZ46" s="1118"/>
      <c r="KA46" s="1118"/>
      <c r="KD46" s="1118"/>
      <c r="KE46" s="1118"/>
      <c r="KG46" s="1020"/>
      <c r="KH46" s="1119"/>
      <c r="KI46" s="1120"/>
      <c r="KJ46" s="1025"/>
      <c r="KL46" s="1118"/>
      <c r="KM46" s="1118"/>
      <c r="KN46" s="1121"/>
      <c r="KO46" s="1119"/>
      <c r="KP46" s="1122"/>
      <c r="KQ46" s="1024"/>
      <c r="KS46" s="924" t="str">
        <f aca="false">IF(KP46=$KS$1,"",KI46-7200)</f>
        <v/>
      </c>
      <c r="KT46" s="1137"/>
      <c r="LG46" s="924" t="n">
        <f aca="false">IF(R46="",0,R46+LG43)</f>
        <v>0</v>
      </c>
      <c r="LH46" s="924" t="n">
        <f aca="false">IF(S46="",0,S46+LH43)</f>
        <v>0</v>
      </c>
      <c r="LI46" s="924" t="n">
        <f aca="false">IF(AJ46="",0,AJ46+LI43)</f>
        <v>0</v>
      </c>
      <c r="LJ46" s="924" t="n">
        <f aca="false">IF(AK46="",0,AK46+LJ43)</f>
        <v>0</v>
      </c>
      <c r="LK46" s="924" t="n">
        <f aca="false">IF(AV46="",0,AV46+LK43)</f>
        <v>0</v>
      </c>
      <c r="LL46" s="924" t="n">
        <f aca="false">IF(AW46="",0,AW46+LL43)</f>
        <v>0</v>
      </c>
      <c r="LM46" s="924" t="n">
        <f aca="false">IF(BH46="",0,BH46+LM43)</f>
        <v>0</v>
      </c>
      <c r="LN46" s="924" t="n">
        <f aca="false">IF(BI46="",0,BI46+LN43)</f>
        <v>0</v>
      </c>
      <c r="LO46" s="924" t="n">
        <f aca="false">IF(CB46="",0,CB46+LO43)</f>
        <v>0</v>
      </c>
      <c r="LP46" s="924" t="n">
        <f aca="false">IF(CC46="",0,CC46+LP43)</f>
        <v>0</v>
      </c>
      <c r="LQ46" s="924" t="n">
        <f aca="false">IF(CN46="",0,CN46+LQ43)</f>
        <v>0</v>
      </c>
      <c r="LR46" s="924" t="n">
        <f aca="false">IF(CO46="",0,CO46+LR43)</f>
        <v>0</v>
      </c>
      <c r="LS46" s="924" t="n">
        <f aca="false">IF(DR46="",0,DR46+LS43)</f>
        <v>0</v>
      </c>
      <c r="LT46" s="924" t="n">
        <f aca="false">IF(DS46="",0,DS46+LT43)</f>
        <v>0</v>
      </c>
      <c r="LU46" s="924" t="n">
        <f aca="false">IF(DF46="",0,DF46+LU43)</f>
        <v>0</v>
      </c>
      <c r="LV46" s="924" t="n">
        <f aca="false">IF(DG46="",0,DG46+LV43)</f>
        <v>0</v>
      </c>
      <c r="LW46" s="924" t="n">
        <f aca="false">IF(HT46="",0,HT46+LW43)</f>
        <v>0</v>
      </c>
      <c r="LX46" s="924" t="n">
        <f aca="false">IF(HU46="",0,HU46+LX43)</f>
        <v>0</v>
      </c>
      <c r="LY46" s="924" t="n">
        <f aca="false">IF(JN46="",0,JN46)</f>
        <v>0</v>
      </c>
      <c r="LZ46" s="924" t="n">
        <f aca="false">IF(JO46="",0,JO46)</f>
        <v>0</v>
      </c>
      <c r="MA46" s="924" t="n">
        <f aca="false">IF(EV46="",0,EV46+MA43)</f>
        <v>0</v>
      </c>
      <c r="MB46" s="924" t="n">
        <f aca="false">IF(EW46="",0,EW46+MB43)</f>
        <v>0</v>
      </c>
      <c r="MC46" s="924" t="n">
        <f aca="false">IF(JJ46="",0,JJ46+MC43)</f>
        <v>0</v>
      </c>
      <c r="MD46" s="924" t="n">
        <f aca="false">IF(JK46="",0,JK46+MD43)</f>
        <v>0</v>
      </c>
      <c r="ME46" s="924" t="n">
        <f aca="false">IF(KO46="",0,KO46+ME43)</f>
        <v>0</v>
      </c>
      <c r="MF46" s="924" t="n">
        <f aca="false">IF(KP46="",0,KP46+MF43)</f>
        <v>0</v>
      </c>
      <c r="MG46" s="924" t="n">
        <f aca="false">IFERROR(ME46/$A44,0)</f>
        <v>0</v>
      </c>
      <c r="MH46" s="924" t="n">
        <f aca="false">IFERROR(MF46/$A44,0)</f>
        <v>0</v>
      </c>
      <c r="MI46" s="924" t="n">
        <f aca="false">IF(JT46="",0,JT46+MI43)</f>
        <v>0</v>
      </c>
      <c r="MJ46" s="924" t="n">
        <f aca="false">IF(JU46="",0,JU46+MJ43)</f>
        <v>0</v>
      </c>
      <c r="MK46" s="924" t="n">
        <f aca="false">IF(LG46&gt;0,0,P46+MK43)</f>
        <v>0</v>
      </c>
      <c r="ML46" s="924" t="n">
        <f aca="false">IF(LH46&gt;0,0,Q46+ML43)</f>
        <v>0</v>
      </c>
      <c r="MM46" s="924" t="n">
        <f aca="false">IF(LI46&gt;0,0,AH46+MM43)</f>
        <v>0</v>
      </c>
      <c r="MN46" s="924" t="n">
        <f aca="false">IF(LJ46&gt;0,0,AI46+MN43)</f>
        <v>0</v>
      </c>
      <c r="MO46" s="924" t="n">
        <f aca="false">IF(LK46&gt;0,0,AT46+MO43)</f>
        <v>0</v>
      </c>
      <c r="MP46" s="924" t="n">
        <f aca="false">IF(LL46&gt;0,0,AU46+MP43)</f>
        <v>0</v>
      </c>
      <c r="MQ46" s="924" t="n">
        <f aca="false">IF(LM46&gt;0,0,BF46+MQ43)</f>
        <v>0</v>
      </c>
      <c r="MR46" s="924" t="n">
        <f aca="false">IF(LN46&gt;0,0,BG46+MR43)</f>
        <v>0</v>
      </c>
      <c r="MS46" s="924" t="n">
        <f aca="false">IF(LO46&gt;0,0,BZ46+MS43)</f>
        <v>0</v>
      </c>
      <c r="MT46" s="924" t="n">
        <f aca="false">IF(LP46&gt;0,0,CA46+MT43)</f>
        <v>0</v>
      </c>
      <c r="MU46" s="924" t="n">
        <f aca="false">IF(LQ46&gt;0,0,CL46+MU43)</f>
        <v>0</v>
      </c>
      <c r="MV46" s="924" t="n">
        <f aca="false">IF(LR46&gt;0,0,CM46+MV43)</f>
        <v>0</v>
      </c>
      <c r="MW46" s="924" t="n">
        <f aca="false">IF(LS46&gt;0,0,DP46+MW43)</f>
        <v>0</v>
      </c>
      <c r="MX46" s="924" t="n">
        <f aca="false">IF(LT46&gt;0,0,DQ46+MX43)</f>
        <v>0</v>
      </c>
      <c r="MY46" s="924" t="n">
        <f aca="false">IF(LU46&gt;0,0,DD46+MY43)</f>
        <v>0</v>
      </c>
      <c r="MZ46" s="924" t="n">
        <f aca="false">IFERROR(IF(LV46&gt;0,0,DE46+MZ43),0)</f>
        <v>0</v>
      </c>
      <c r="NA46" s="924" t="n">
        <f aca="false">IF(LW46&gt;0,0,HR46+NA43)</f>
        <v>0</v>
      </c>
      <c r="NB46" s="924" t="n">
        <f aca="false">IFERROR(IF(LX46&gt;0,0,HS46+NB43),0)</f>
        <v>0</v>
      </c>
      <c r="NC46" s="924"/>
      <c r="ND46" s="924"/>
      <c r="NE46" s="924"/>
    </row>
    <row r="47" customFormat="false" ht="15" hidden="false" customHeight="false" outlineLevel="0" collapsed="false">
      <c r="A47" s="1092"/>
      <c r="B47" s="974" t="n">
        <f aca="false">Посуточная!J47</f>
        <v>0</v>
      </c>
      <c r="C47" s="975" t="n">
        <f aca="false">Посуточная!K47</f>
        <v>0</v>
      </c>
      <c r="D47" s="975" t="n">
        <f aca="false">Посуточная!L47</f>
        <v>0</v>
      </c>
      <c r="E47" s="975" t="n">
        <f aca="false">Посуточная!M47</f>
        <v>0</v>
      </c>
      <c r="F47" s="975" t="n">
        <f aca="false">Посуточная!N47</f>
        <v>0</v>
      </c>
      <c r="G47" s="975" t="n">
        <f aca="false">Посуточная!O47</f>
        <v>0</v>
      </c>
      <c r="H47" s="975" t="n">
        <f aca="false">Посуточная!P47</f>
        <v>0</v>
      </c>
      <c r="I47" s="976" t="n">
        <f aca="false">Посуточная!AA47</f>
        <v>0</v>
      </c>
      <c r="J47" s="976" t="n">
        <f aca="false">Посуточная!AB47</f>
        <v>0</v>
      </c>
      <c r="K47" s="976" t="n">
        <f aca="false">Посуточная!AC47</f>
        <v>0</v>
      </c>
      <c r="L47" s="976" t="n">
        <f aca="false">Посуточная!AD47</f>
        <v>0</v>
      </c>
      <c r="M47" s="976" t="n">
        <f aca="false">Посуточная!AE47</f>
        <v>0</v>
      </c>
      <c r="N47" s="976" t="n">
        <f aca="false">Посуточная!AF47</f>
        <v>0</v>
      </c>
      <c r="O47" s="976" t="n">
        <f aca="false">Посуточная!AG47</f>
        <v>0</v>
      </c>
      <c r="P47" s="1027" t="n">
        <f aca="false">COUNTIF(B47:H47,"&lt;&gt;0")-COUNTIF(B47:H47,"")</f>
        <v>-7</v>
      </c>
      <c r="Q47" s="1028" t="n">
        <f aca="false">COUNTIF(I47:O47,"&lt;&gt;0")-COUNTIF(I47:O47,"")</f>
        <v>0</v>
      </c>
      <c r="R47" s="979"/>
      <c r="S47" s="979"/>
      <c r="T47" s="990" t="n">
        <f aca="false">Посуточная!AS47</f>
        <v>0</v>
      </c>
      <c r="U47" s="975" t="n">
        <f aca="false">Посуточная!AT47</f>
        <v>0</v>
      </c>
      <c r="V47" s="975" t="n">
        <f aca="false">Посуточная!AU47</f>
        <v>0</v>
      </c>
      <c r="W47" s="975" t="n">
        <f aca="false">Посуточная!AV47</f>
        <v>0</v>
      </c>
      <c r="X47" s="975" t="n">
        <f aca="false">Посуточная!AW47</f>
        <v>0</v>
      </c>
      <c r="Y47" s="975" t="n">
        <f aca="false">Посуточная!AX47</f>
        <v>0</v>
      </c>
      <c r="Z47" s="975" t="n">
        <f aca="false">Посуточная!AY47</f>
        <v>0</v>
      </c>
      <c r="AA47" s="976" t="n">
        <f aca="false">Посуточная!BG47</f>
        <v>0</v>
      </c>
      <c r="AB47" s="976" t="n">
        <f aca="false">Посуточная!BH47</f>
        <v>0</v>
      </c>
      <c r="AC47" s="976" t="n">
        <f aca="false">Посуточная!BI47</f>
        <v>0</v>
      </c>
      <c r="AD47" s="976" t="n">
        <f aca="false">Посуточная!BJ47</f>
        <v>0</v>
      </c>
      <c r="AE47" s="976" t="n">
        <f aca="false">Посуточная!BK47</f>
        <v>0</v>
      </c>
      <c r="AF47" s="976" t="n">
        <f aca="false">Посуточная!BL47</f>
        <v>0</v>
      </c>
      <c r="AG47" s="976" t="n">
        <f aca="false">Посуточная!BM47</f>
        <v>0</v>
      </c>
      <c r="AH47" s="1027" t="n">
        <f aca="false">COUNTIF(T47:Z47,"&lt;&gt;0")-COUNTIF(T47:Z47,"")</f>
        <v>-7</v>
      </c>
      <c r="AI47" s="1028" t="n">
        <f aca="false">COUNTIF(AA47:AG47,"&lt;&gt;0")-COUNTIF(AA47:AG47,"")</f>
        <v>0</v>
      </c>
      <c r="AJ47" s="979"/>
      <c r="AK47" s="979"/>
      <c r="AL47" s="990" t="n">
        <f aca="false">Посуточная!BV47</f>
        <v>0</v>
      </c>
      <c r="AM47" s="975" t="n">
        <f aca="false">Посуточная!BW47</f>
        <v>0</v>
      </c>
      <c r="AN47" s="975" t="n">
        <f aca="false">Посуточная!BX47</f>
        <v>0</v>
      </c>
      <c r="AO47" s="975" t="n">
        <f aca="false">Посуточная!BY47</f>
        <v>0</v>
      </c>
      <c r="AP47" s="976" t="n">
        <f aca="false">Посуточная!CD47</f>
        <v>0</v>
      </c>
      <c r="AQ47" s="976" t="n">
        <f aca="false">Посуточная!CE47</f>
        <v>0</v>
      </c>
      <c r="AR47" s="976" t="n">
        <f aca="false">Посуточная!CF47</f>
        <v>0</v>
      </c>
      <c r="AS47" s="976" t="n">
        <f aca="false">Посуточная!CG47</f>
        <v>0</v>
      </c>
      <c r="AT47" s="1027" t="n">
        <f aca="false">COUNTIF(AL47:AO47,"&lt;&gt;0")-COUNTIF(AL47:AO47,"")</f>
        <v>-4</v>
      </c>
      <c r="AU47" s="1028" t="n">
        <f aca="false">COUNTIF(AP47:AS47,"&lt;&gt;0")-COUNTIF(AP47:AS47,"")</f>
        <v>0</v>
      </c>
      <c r="AV47" s="979"/>
      <c r="AW47" s="979"/>
      <c r="AX47" s="990" t="n">
        <f aca="false">Посуточная!CP47</f>
        <v>0</v>
      </c>
      <c r="AY47" s="975" t="n">
        <f aca="false">Посуточная!CQ47</f>
        <v>0</v>
      </c>
      <c r="AZ47" s="975" t="n">
        <f aca="false">Посуточная!CR47</f>
        <v>0</v>
      </c>
      <c r="BA47" s="975" t="n">
        <f aca="false">Посуточная!CS47</f>
        <v>0</v>
      </c>
      <c r="BB47" s="976" t="n">
        <f aca="false">Посуточная!CX47</f>
        <v>0</v>
      </c>
      <c r="BC47" s="976" t="n">
        <f aca="false">Посуточная!CY47</f>
        <v>0</v>
      </c>
      <c r="BD47" s="976" t="n">
        <f aca="false">Посуточная!CZ47</f>
        <v>0</v>
      </c>
      <c r="BE47" s="976" t="n">
        <f aca="false">Посуточная!DA47</f>
        <v>0</v>
      </c>
      <c r="BF47" s="1027" t="n">
        <f aca="false">COUNTIF(AX47:BA47,"&lt;&gt;0")-COUNTIF(AX47:BA47,"")</f>
        <v>-4</v>
      </c>
      <c r="BG47" s="1028" t="n">
        <f aca="false">COUNTIF(BB47:BE47,"&lt;&gt;0")-COUNTIF(BB47:BE47,"")</f>
        <v>0</v>
      </c>
      <c r="BH47" s="979"/>
      <c r="BI47" s="979"/>
      <c r="BJ47" s="1030" t="n">
        <f aca="false">SUMIF(B6:BI6,"итого гр.",B47:BI47)</f>
        <v>0</v>
      </c>
      <c r="BK47" s="1028" t="n">
        <f aca="false">SUMIF(B6:BI6,"итого фк.",B47:BI47)</f>
        <v>0</v>
      </c>
      <c r="BL47" s="979"/>
      <c r="BM47" s="979"/>
      <c r="BN47" s="1031"/>
      <c r="BO47" s="1032"/>
      <c r="BP47" s="979"/>
      <c r="BQ47" s="979"/>
      <c r="BR47" s="988" t="n">
        <f aca="false">Посуточная!DR47</f>
        <v>0</v>
      </c>
      <c r="BS47" s="989" t="n">
        <f aca="false">Посуточная!DS47</f>
        <v>0</v>
      </c>
      <c r="BT47" s="989" t="n">
        <f aca="false">Посуточная!DT47</f>
        <v>0</v>
      </c>
      <c r="BU47" s="989" t="n">
        <f aca="false">Посуточная!DU47</f>
        <v>0</v>
      </c>
      <c r="BV47" s="976" t="n">
        <f aca="false">Посуточная!DZ47</f>
        <v>0</v>
      </c>
      <c r="BW47" s="976" t="n">
        <f aca="false">Посуточная!EA47</f>
        <v>0</v>
      </c>
      <c r="BX47" s="976" t="n">
        <f aca="false">Посуточная!EB47</f>
        <v>0</v>
      </c>
      <c r="BY47" s="976" t="n">
        <f aca="false">Посуточная!EC47</f>
        <v>0</v>
      </c>
      <c r="BZ47" s="1027" t="n">
        <f aca="false">COUNTIF(BR47:BU47,"&lt;&gt;0")-COUNTIF(BR47:BU47,"")</f>
        <v>-4</v>
      </c>
      <c r="CA47" s="1028" t="n">
        <f aca="false">COUNTIF(BV47:BY47,"&lt;&gt;0")-COUNTIF(BV47:BY47,"")</f>
        <v>0</v>
      </c>
      <c r="CB47" s="979"/>
      <c r="CC47" s="979"/>
      <c r="CD47" s="988" t="n">
        <f aca="false">Посуточная!EO47</f>
        <v>0</v>
      </c>
      <c r="CE47" s="989" t="n">
        <f aca="false">Посуточная!EP47</f>
        <v>0</v>
      </c>
      <c r="CF47" s="989" t="n">
        <f aca="false">Посуточная!EQ47</f>
        <v>0</v>
      </c>
      <c r="CG47" s="989" t="n">
        <f aca="false">Посуточная!ER47</f>
        <v>0</v>
      </c>
      <c r="CH47" s="976" t="n">
        <f aca="false">Посуточная!EZ47</f>
        <v>0</v>
      </c>
      <c r="CI47" s="976" t="n">
        <f aca="false">Посуточная!FA47</f>
        <v>0</v>
      </c>
      <c r="CJ47" s="976" t="n">
        <f aca="false">Посуточная!FB47</f>
        <v>0</v>
      </c>
      <c r="CK47" s="976" t="n">
        <f aca="false">Посуточная!FC47</f>
        <v>0</v>
      </c>
      <c r="CL47" s="1027" t="n">
        <f aca="false">COUNTIF(CD47:CG47,"&lt;&gt;0")-COUNTIF(CD47:CG47,"")</f>
        <v>-4</v>
      </c>
      <c r="CM47" s="1028" t="n">
        <f aca="false">COUNTIF(CH47:CK47,"&lt;&gt;0")-COUNTIF(CH47:CK47,"")</f>
        <v>0</v>
      </c>
      <c r="CN47" s="979"/>
      <c r="CO47" s="979"/>
      <c r="CP47" s="990" t="n">
        <f aca="false">Посуточная!GN47</f>
        <v>0</v>
      </c>
      <c r="CQ47" s="975" t="n">
        <f aca="false">Посуточная!GO47</f>
        <v>0</v>
      </c>
      <c r="CR47" s="975" t="n">
        <f aca="false">Посуточная!GP47</f>
        <v>0</v>
      </c>
      <c r="CS47" s="975" t="n">
        <f aca="false">Посуточная!GQ47</f>
        <v>0</v>
      </c>
      <c r="CT47" s="975" t="n">
        <f aca="false">Посуточная!GR47</f>
        <v>0</v>
      </c>
      <c r="CU47" s="975" t="n">
        <f aca="false">Посуточная!GS47</f>
        <v>0</v>
      </c>
      <c r="CV47" s="975" t="n">
        <f aca="false">Посуточная!GT47</f>
        <v>0</v>
      </c>
      <c r="CW47" s="976" t="n">
        <f aca="false">Посуточная!HP47</f>
        <v>0</v>
      </c>
      <c r="CX47" s="976" t="n">
        <f aca="false">Посуточная!HQ47</f>
        <v>0</v>
      </c>
      <c r="CY47" s="976" t="n">
        <f aca="false">Посуточная!HR47</f>
        <v>0</v>
      </c>
      <c r="CZ47" s="976" t="n">
        <f aca="false">Посуточная!HS47</f>
        <v>0</v>
      </c>
      <c r="DA47" s="976" t="n">
        <f aca="false">Посуточная!HT47</f>
        <v>0</v>
      </c>
      <c r="DB47" s="976" t="n">
        <f aca="false">Посуточная!HU47</f>
        <v>0</v>
      </c>
      <c r="DC47" s="976" t="n">
        <f aca="false">Посуточная!HV47</f>
        <v>0</v>
      </c>
      <c r="DD47" s="1027" t="n">
        <f aca="false">COUNTIF(CP47:CV47,"&lt;&gt;0")-COUNTIF(CP47:CV47,"")</f>
        <v>-7</v>
      </c>
      <c r="DE47" s="1028" t="n">
        <f aca="false">COUNTIF(CW47:DC47,"&lt;&gt;0")-COUNTIF(CW47:DC47,"")</f>
        <v>0</v>
      </c>
      <c r="DF47" s="979"/>
      <c r="DG47" s="979"/>
      <c r="DH47" s="991" t="n">
        <f aca="false">Посуточная!IE47</f>
        <v>0</v>
      </c>
      <c r="DI47" s="992" t="n">
        <f aca="false">Посуточная!IF47</f>
        <v>0</v>
      </c>
      <c r="DJ47" s="992" t="n">
        <f aca="false">Посуточная!IG47</f>
        <v>0</v>
      </c>
      <c r="DK47" s="989" t="n">
        <f aca="false">Посуточная!IH47</f>
        <v>0</v>
      </c>
      <c r="DL47" s="976" t="n">
        <f aca="false">Посуточная!IM47</f>
        <v>0</v>
      </c>
      <c r="DM47" s="993" t="n">
        <f aca="false">Посуточная!IN47</f>
        <v>0</v>
      </c>
      <c r="DN47" s="976" t="n">
        <f aca="false">Посуточная!IO47</f>
        <v>0</v>
      </c>
      <c r="DO47" s="993" t="n">
        <f aca="false">Посуточная!IP47</f>
        <v>0</v>
      </c>
      <c r="DP47" s="1029" t="n">
        <f aca="false">COUNTIF(DH47:DK47,"&lt;&gt;0")-COUNTIF(DH47:DK47,"")</f>
        <v>-4</v>
      </c>
      <c r="DQ47" s="1028" t="n">
        <f aca="false">COUNTIF(DL47:DO47,"&lt;&gt;0")-COUNTIF(DL47:DO47,"")</f>
        <v>0</v>
      </c>
      <c r="DT47" s="1033"/>
      <c r="DU47" s="1034"/>
      <c r="DV47" s="1034"/>
      <c r="DW47" s="1034"/>
      <c r="DX47" s="1034"/>
      <c r="DY47" s="1034"/>
      <c r="DZ47" s="1034"/>
      <c r="EA47" s="976" t="n">
        <f aca="false">Посуточная!KQ47</f>
        <v>0</v>
      </c>
      <c r="EB47" s="976" t="n">
        <f aca="false">Посуточная!KR47</f>
        <v>0</v>
      </c>
      <c r="EC47" s="976" t="n">
        <f aca="false">Посуточная!KS47</f>
        <v>0</v>
      </c>
      <c r="ED47" s="976" t="n">
        <f aca="false">Посуточная!KT47</f>
        <v>0</v>
      </c>
      <c r="EE47" s="976" t="n">
        <f aca="false">Посуточная!KU47</f>
        <v>0</v>
      </c>
      <c r="EF47" s="976" t="n">
        <f aca="false">Посуточная!KV47</f>
        <v>0</v>
      </c>
      <c r="EG47" s="976" t="n">
        <f aca="false">Посуточная!KW47</f>
        <v>0</v>
      </c>
      <c r="EH47" s="1027" t="n">
        <f aca="false">SUBTOTAL(3, DT47:DZ47)</f>
        <v>0</v>
      </c>
      <c r="EI47" s="1028" t="n">
        <f aca="false">COUNTIF(EA47:EG47,"&lt;&gt;0")-COUNTIF(EA47:EG47,"")</f>
        <v>0</v>
      </c>
      <c r="EJ47" s="979"/>
      <c r="EK47" s="979"/>
      <c r="EL47" s="1030" t="n">
        <f aca="false">SUMIF(BR6:EK6,"итого гр.",BR47:EK47)</f>
        <v>0</v>
      </c>
      <c r="EM47" s="1028" t="n">
        <f aca="false">SUMIF(BR6:EK6,"итого фк.",BR47:EK47)</f>
        <v>0</v>
      </c>
      <c r="EN47" s="979"/>
      <c r="EO47" s="979"/>
      <c r="EP47" s="1031"/>
      <c r="EQ47" s="1032"/>
      <c r="ET47" s="1035"/>
      <c r="EU47" s="1036"/>
      <c r="EX47" s="1037"/>
      <c r="EY47" s="1038"/>
      <c r="FB47" s="1033"/>
      <c r="FC47" s="1034"/>
      <c r="FD47" s="1034"/>
      <c r="FE47" s="1034"/>
      <c r="FF47" s="1034"/>
      <c r="FG47" s="1034"/>
      <c r="FH47" s="1034"/>
      <c r="FI47" s="976" t="n">
        <f aca="false">Посуточная!NU47</f>
        <v>0</v>
      </c>
      <c r="FJ47" s="976" t="n">
        <f aca="false">Посуточная!NV47</f>
        <v>0</v>
      </c>
      <c r="FK47" s="976" t="n">
        <f aca="false">Посуточная!NW47</f>
        <v>0</v>
      </c>
      <c r="FL47" s="976" t="n">
        <f aca="false">Посуточная!NX47</f>
        <v>0</v>
      </c>
      <c r="FM47" s="976" t="n">
        <f aca="false">Посуточная!NY47</f>
        <v>0</v>
      </c>
      <c r="FN47" s="976" t="n">
        <f aca="false">Посуточная!NZ47</f>
        <v>0</v>
      </c>
      <c r="FO47" s="976" t="n">
        <f aca="false">Посуточная!OA47</f>
        <v>0</v>
      </c>
      <c r="FP47" s="1027" t="n">
        <f aca="false">COUNTIF(FB47:FH47,"&lt;&gt;0")-COUNTIF(FB47:FH47,"")</f>
        <v>0</v>
      </c>
      <c r="FQ47" s="1028" t="n">
        <f aca="false">COUNTIF(FI47:FO47,"&lt;&gt;0")-COUNTIF(FI47:FO47,"")</f>
        <v>0</v>
      </c>
      <c r="FR47" s="979"/>
      <c r="FS47" s="979"/>
      <c r="FT47" s="1001" t="n">
        <f aca="false">Посуточная!OO47</f>
        <v>0</v>
      </c>
      <c r="FU47" s="1002" t="n">
        <f aca="false">Посуточная!OP47</f>
        <v>0</v>
      </c>
      <c r="FV47" s="1002" t="n">
        <f aca="false">Посуточная!OQ47</f>
        <v>0</v>
      </c>
      <c r="FW47" s="1002" t="n">
        <f aca="false">Посуточная!OR47</f>
        <v>0</v>
      </c>
      <c r="FX47" s="1002" t="n">
        <f aca="false">Посуточная!OS47</f>
        <v>0</v>
      </c>
      <c r="FY47" s="1002" t="n">
        <f aca="false">Посуточная!OT47</f>
        <v>0</v>
      </c>
      <c r="FZ47" s="1003" t="n">
        <f aca="false">Посуточная!OU47</f>
        <v>0</v>
      </c>
      <c r="GA47" s="993" t="n">
        <f aca="false">Посуточная!PP47</f>
        <v>0</v>
      </c>
      <c r="GB47" s="993" t="n">
        <f aca="false">Посуточная!PQ47</f>
        <v>0</v>
      </c>
      <c r="GC47" s="993" t="n">
        <f aca="false">Посуточная!PR47</f>
        <v>0</v>
      </c>
      <c r="GD47" s="993" t="n">
        <f aca="false">Посуточная!PS47</f>
        <v>0</v>
      </c>
      <c r="GE47" s="993" t="n">
        <f aca="false">Посуточная!PT47</f>
        <v>0</v>
      </c>
      <c r="GF47" s="993" t="n">
        <f aca="false">Посуточная!PU47</f>
        <v>0</v>
      </c>
      <c r="GG47" s="993" t="n">
        <f aca="false">Посуточная!PV47</f>
        <v>0</v>
      </c>
      <c r="GH47" s="1027" t="n">
        <f aca="false">COUNTIF(FT47:FZ47,"&lt;&gt;0")-COUNTIF(FT47:FZ47,"")</f>
        <v>-7</v>
      </c>
      <c r="GI47" s="1028" t="n">
        <f aca="false">COUNTIF(GA47:GG47,"&lt;&gt;0")-COUNTIF(GA47:GG47,"")</f>
        <v>0</v>
      </c>
      <c r="GJ47" s="979"/>
      <c r="GK47" s="979"/>
      <c r="GL47" s="1039" t="n">
        <f aca="false">Посуточная!QH47</f>
        <v>0</v>
      </c>
      <c r="GM47" s="1040" t="n">
        <f aca="false">Посуточная!QI47</f>
        <v>0</v>
      </c>
      <c r="GN47" s="1040" t="n">
        <f aca="false">Посуточная!QJ47</f>
        <v>0</v>
      </c>
      <c r="GO47" s="1040" t="n">
        <f aca="false">Посуточная!QK47</f>
        <v>0</v>
      </c>
      <c r="GP47" s="1040" t="n">
        <f aca="false">Посуточная!QL47</f>
        <v>0</v>
      </c>
      <c r="GQ47" s="1040" t="n">
        <f aca="false">Посуточная!QM47</f>
        <v>0</v>
      </c>
      <c r="GR47" s="1040" t="n">
        <f aca="false">Посуточная!QN47</f>
        <v>0</v>
      </c>
      <c r="GS47" s="1006" t="n">
        <f aca="false">Посуточная!QV47</f>
        <v>0</v>
      </c>
      <c r="GT47" s="1006" t="n">
        <f aca="false">Посуточная!QW47</f>
        <v>0</v>
      </c>
      <c r="GU47" s="1006" t="n">
        <f aca="false">Посуточная!QX47</f>
        <v>0</v>
      </c>
      <c r="GV47" s="1006" t="n">
        <f aca="false">Посуточная!QY47</f>
        <v>0</v>
      </c>
      <c r="GW47" s="1006" t="n">
        <f aca="false">Посуточная!QZ47</f>
        <v>0</v>
      </c>
      <c r="GX47" s="1006" t="n">
        <f aca="false">Посуточная!RA47</f>
        <v>0</v>
      </c>
      <c r="GY47" s="1006" t="n">
        <f aca="false">Посуточная!RB47</f>
        <v>0</v>
      </c>
      <c r="GZ47" s="1027" t="n">
        <f aca="false">COUNTIF(GL47:GR47,"&lt;&gt;0")-COUNTIF(GL47:GR47,"")</f>
        <v>-7</v>
      </c>
      <c r="HA47" s="1028" t="n">
        <f aca="false">COUNTIF(GS47:GY47,"&lt;&gt;0")-COUNTIF(GS47:GY47,"")</f>
        <v>0</v>
      </c>
      <c r="HB47" s="979"/>
      <c r="HC47" s="979"/>
      <c r="HD47" s="1041" t="n">
        <f aca="false">Посуточная!RN47</f>
        <v>0</v>
      </c>
      <c r="HE47" s="1042" t="n">
        <f aca="false">Посуточная!RO47</f>
        <v>0</v>
      </c>
      <c r="HF47" s="1042" t="n">
        <f aca="false">Посуточная!RP47</f>
        <v>0</v>
      </c>
      <c r="HG47" s="1042" t="n">
        <f aca="false">Посуточная!RQ47</f>
        <v>0</v>
      </c>
      <c r="HH47" s="1042" t="n">
        <f aca="false">Посуточная!RR47</f>
        <v>0</v>
      </c>
      <c r="HI47" s="1042" t="n">
        <f aca="false">Посуточная!RS47</f>
        <v>0</v>
      </c>
      <c r="HJ47" s="1042" t="n">
        <f aca="false">Посуточная!RT47</f>
        <v>0</v>
      </c>
      <c r="HK47" s="993" t="n">
        <f aca="false">Посуточная!SB47</f>
        <v>0</v>
      </c>
      <c r="HL47" s="993" t="n">
        <f aca="false">Посуточная!SC47</f>
        <v>0</v>
      </c>
      <c r="HM47" s="993" t="n">
        <f aca="false">Посуточная!SD47</f>
        <v>0</v>
      </c>
      <c r="HN47" s="993" t="n">
        <f aca="false">Посуточная!SE47</f>
        <v>0</v>
      </c>
      <c r="HO47" s="993" t="n">
        <f aca="false">Посуточная!SF47</f>
        <v>0</v>
      </c>
      <c r="HP47" s="993" t="n">
        <f aca="false">Посуточная!SG47</f>
        <v>0</v>
      </c>
      <c r="HQ47" s="993" t="n">
        <f aca="false">Посуточная!SH47</f>
        <v>0</v>
      </c>
      <c r="HR47" s="1027" t="n">
        <f aca="false">COUNTIF(HD47:HJ47,"&lt;&gt;0")-COUNTIF(HD47:HJ47,"")</f>
        <v>-7</v>
      </c>
      <c r="HS47" s="1028" t="n">
        <f aca="false">COUNTIF(HK47:HQ47,"&lt;&gt;0")-COUNTIF(HK47:HQ47,"")</f>
        <v>0</v>
      </c>
      <c r="HT47" s="979"/>
      <c r="HU47" s="979"/>
      <c r="HV47" s="1030" t="n">
        <f aca="false">SUMIF(FB6:HU6,"итого гр.",FB47:HU47)</f>
        <v>0</v>
      </c>
      <c r="HW47" s="1028" t="n">
        <f aca="false">SUMIF($FB$6:$HU$6,"итого фк.",FB47:HU47)</f>
        <v>0</v>
      </c>
      <c r="HX47" s="979"/>
      <c r="HY47" s="979"/>
      <c r="HZ47" s="1031"/>
      <c r="IA47" s="1032"/>
      <c r="IB47" s="979"/>
      <c r="IC47" s="979"/>
      <c r="ID47" s="1001" t="n">
        <f aca="false">Посуточная!SY47</f>
        <v>0</v>
      </c>
      <c r="IE47" s="1002" t="n">
        <f aca="false">Посуточная!SZ47</f>
        <v>0</v>
      </c>
      <c r="IF47" s="1002" t="n">
        <f aca="false">Посуточная!TA47</f>
        <v>0</v>
      </c>
      <c r="IG47" s="1002" t="n">
        <f aca="false">Посуточная!TB47</f>
        <v>0</v>
      </c>
      <c r="IH47" s="993" t="n">
        <f aca="false">Посуточная!TG47</f>
        <v>0</v>
      </c>
      <c r="II47" s="993" t="n">
        <f aca="false">Посуточная!TH47</f>
        <v>0</v>
      </c>
      <c r="IJ47" s="993" t="n">
        <f aca="false">Посуточная!TI47</f>
        <v>0</v>
      </c>
      <c r="IK47" s="993" t="n">
        <f aca="false">Посуточная!TJ47</f>
        <v>0</v>
      </c>
      <c r="IL47" s="1027"/>
      <c r="IM47" s="1028"/>
      <c r="IP47" s="1043"/>
      <c r="IQ47" s="1044"/>
      <c r="IT47" s="1043"/>
      <c r="IU47" s="1045"/>
      <c r="IV47" s="1046"/>
      <c r="IW47" s="1046"/>
      <c r="IX47" s="1045"/>
      <c r="IY47" s="1045"/>
      <c r="IZ47" s="1046"/>
      <c r="JA47" s="1046"/>
      <c r="JB47" s="1045"/>
      <c r="JC47" s="1045"/>
      <c r="JD47" s="1046"/>
      <c r="JE47" s="1046"/>
      <c r="JF47" s="1047" t="n">
        <f aca="false">SUMIF(IP6:JE6,"итого гр.",IP47:JE47)</f>
        <v>0</v>
      </c>
      <c r="JG47" s="1038" t="n">
        <f aca="false">SUMIF($IP$6:$JE$6,"итого фк.",IP47:JE47)</f>
        <v>0</v>
      </c>
      <c r="JH47" s="1018"/>
      <c r="JJ47" s="1037"/>
      <c r="JK47" s="1038"/>
      <c r="JN47" s="1037"/>
      <c r="JO47" s="1038"/>
      <c r="JR47" s="1127"/>
      <c r="JS47" s="1044"/>
      <c r="JV47" s="1037"/>
      <c r="JW47" s="1038"/>
      <c r="JZ47" s="1047"/>
      <c r="KA47" s="1047"/>
      <c r="KD47" s="1047"/>
      <c r="KE47" s="1047"/>
      <c r="KH47" s="1123"/>
      <c r="KI47" s="1021"/>
      <c r="KJ47" s="1025"/>
      <c r="KL47" s="1047"/>
      <c r="KM47" s="1047"/>
      <c r="KN47" s="1048"/>
      <c r="KO47" s="1123"/>
      <c r="KP47" s="1023"/>
      <c r="KQ47" s="1024"/>
      <c r="KS47" s="924" t="str">
        <f aca="false">IF(KP47=$KS$1,"",KI47-7200)</f>
        <v/>
      </c>
      <c r="KT47" s="1137"/>
      <c r="LG47" s="924" t="n">
        <f aca="false">IF(R47="",0,R47+LG44)</f>
        <v>0</v>
      </c>
      <c r="LH47" s="924" t="n">
        <f aca="false">IF(S47="",0,S47+LH44)</f>
        <v>0</v>
      </c>
      <c r="LI47" s="924" t="n">
        <f aca="false">IF(AJ47="",0,AJ47+LI44)</f>
        <v>0</v>
      </c>
      <c r="LJ47" s="924" t="n">
        <f aca="false">IF(AK47="",0,AK47+LJ44)</f>
        <v>0</v>
      </c>
      <c r="LK47" s="924" t="n">
        <f aca="false">IF(AV47="",0,AV47+LK44)</f>
        <v>0</v>
      </c>
      <c r="LL47" s="924" t="n">
        <f aca="false">IF(AW47="",0,AW47+LL44)</f>
        <v>0</v>
      </c>
      <c r="LM47" s="924" t="n">
        <f aca="false">IF(BH47="",0,BH47+LM44)</f>
        <v>0</v>
      </c>
      <c r="LN47" s="924" t="n">
        <f aca="false">IF(BI47="",0,BI47+LN44)</f>
        <v>0</v>
      </c>
      <c r="LO47" s="924" t="n">
        <f aca="false">IF(CB47="",0,CB47+LO44)</f>
        <v>0</v>
      </c>
      <c r="LP47" s="924" t="n">
        <f aca="false">IF(CC47="",0,CC47+LP44)</f>
        <v>0</v>
      </c>
      <c r="LQ47" s="924" t="n">
        <f aca="false">IF(CN47="",0,CN47+LQ44)</f>
        <v>0</v>
      </c>
      <c r="LR47" s="924" t="n">
        <f aca="false">IF(CO47="",0,CO47+LR44)</f>
        <v>0</v>
      </c>
      <c r="LS47" s="924" t="n">
        <f aca="false">IF(DR47="",0,DR47+LS44)</f>
        <v>0</v>
      </c>
      <c r="LT47" s="924" t="n">
        <f aca="false">IF(DS47="",0,DS47+LT44)</f>
        <v>0</v>
      </c>
      <c r="LU47" s="924" t="n">
        <f aca="false">IF(DF47="",0,DF47+LU44)</f>
        <v>0</v>
      </c>
      <c r="LV47" s="924" t="n">
        <f aca="false">IF(DG47="",0,DG47+LV44)</f>
        <v>0</v>
      </c>
      <c r="LW47" s="924" t="n">
        <f aca="false">IF(HT47="",0,HT47+LW44)</f>
        <v>0</v>
      </c>
      <c r="LX47" s="924" t="n">
        <f aca="false">IF(HU47="",0,HU47+LX44)</f>
        <v>0</v>
      </c>
      <c r="LY47" s="924" t="n">
        <f aca="false">IF(JN47="",0,JN47)</f>
        <v>0</v>
      </c>
      <c r="LZ47" s="924" t="n">
        <f aca="false">IF(JO47="",0,JO47)</f>
        <v>0</v>
      </c>
      <c r="MA47" s="924" t="n">
        <f aca="false">IF(EV47="",0,EV47+MA44)</f>
        <v>0</v>
      </c>
      <c r="MB47" s="924" t="n">
        <f aca="false">IF(EW47="",0,EW47+MB44)</f>
        <v>0</v>
      </c>
      <c r="MC47" s="924" t="n">
        <f aca="false">IF(JJ47="",0,JJ47+MC44)</f>
        <v>0</v>
      </c>
      <c r="MD47" s="924" t="n">
        <f aca="false">IF(JK47="",0,JK47+MD44)</f>
        <v>0</v>
      </c>
      <c r="ME47" s="924" t="n">
        <f aca="false">IF(KO47="",0,KO47+ME44)</f>
        <v>0</v>
      </c>
      <c r="MF47" s="924" t="n">
        <f aca="false">IF(KP47="",0,KP47+MF44)</f>
        <v>0</v>
      </c>
      <c r="MG47" s="924" t="n">
        <f aca="false">IFERROR(ME47/$A45,0)</f>
        <v>0</v>
      </c>
      <c r="MH47" s="924" t="n">
        <f aca="false">IFERROR(MF47/$A45,0)</f>
        <v>0</v>
      </c>
      <c r="MI47" s="924" t="n">
        <f aca="false">IF(JT47="",0,JT47+MI44)</f>
        <v>0</v>
      </c>
      <c r="MJ47" s="924" t="n">
        <f aca="false">IF(JU47="",0,JU47+MJ44)</f>
        <v>0</v>
      </c>
      <c r="MK47" s="924" t="n">
        <f aca="false">IF(LG47&gt;0,0,P47+MK44)</f>
        <v>-91</v>
      </c>
      <c r="ML47" s="924" t="n">
        <f aca="false">IF(LH47&gt;0,0,Q47+ML44)</f>
        <v>0</v>
      </c>
      <c r="MM47" s="924" t="n">
        <f aca="false">IF(LI47&gt;0,0,AH47+MM44)</f>
        <v>-98</v>
      </c>
      <c r="MN47" s="924" t="n">
        <f aca="false">IF(LJ47&gt;0,0,AI47+MN44)</f>
        <v>0</v>
      </c>
      <c r="MO47" s="924" t="n">
        <f aca="false">IF(LK47&gt;0,0,AT47+MO44)</f>
        <v>-56</v>
      </c>
      <c r="MP47" s="924" t="n">
        <f aca="false">IF(LL47&gt;0,0,AU47+MP44)</f>
        <v>0</v>
      </c>
      <c r="MQ47" s="924" t="n">
        <f aca="false">IF(LM47&gt;0,0,BF47+MQ44)</f>
        <v>-52</v>
      </c>
      <c r="MR47" s="924" t="n">
        <f aca="false">IF(LN47&gt;0,0,BG47+MR44)</f>
        <v>0</v>
      </c>
      <c r="MS47" s="924" t="n">
        <f aca="false">IF(LO47&gt;0,0,BZ47+MS44)</f>
        <v>-52</v>
      </c>
      <c r="MT47" s="924" t="n">
        <f aca="false">IF(LP47&gt;0,0,CA47+MT44)</f>
        <v>0</v>
      </c>
      <c r="MU47" s="924" t="n">
        <f aca="false">IF(LQ47&gt;0,0,CL47+MU44)</f>
        <v>-52</v>
      </c>
      <c r="MV47" s="924" t="n">
        <f aca="false">IF(LR47&gt;0,0,CM47+MV44)</f>
        <v>0</v>
      </c>
      <c r="MW47" s="924" t="n">
        <f aca="false">IF(LS47&gt;0,0,DP47+MW44)</f>
        <v>-56</v>
      </c>
      <c r="MX47" s="924" t="n">
        <f aca="false">IF(LT47&gt;0,0,DQ47+MX44)</f>
        <v>0</v>
      </c>
      <c r="MY47" s="924" t="n">
        <f aca="false">IF(LU47&gt;0,0,DD47+MY44)</f>
        <v>-91</v>
      </c>
      <c r="MZ47" s="924" t="n">
        <f aca="false">IFERROR(IF(LV47&gt;0,0,DE47+MZ44),0)</f>
        <v>1</v>
      </c>
      <c r="NA47" s="924" t="n">
        <f aca="false">IF(LW47&gt;0,0,HR47+NA44)</f>
        <v>-84</v>
      </c>
      <c r="NB47" s="924" t="n">
        <f aca="false">IFERROR(IF(LX47&gt;0,0,HS47+NB44),0)</f>
        <v>1</v>
      </c>
      <c r="NC47" s="924"/>
      <c r="ND47" s="924"/>
      <c r="NE47" s="924"/>
    </row>
    <row r="48" customFormat="false" ht="15" hidden="false" customHeight="false" outlineLevel="0" collapsed="false">
      <c r="A48" s="1092"/>
      <c r="B48" s="1049" t="n">
        <f aca="false">Посуточная!J48</f>
        <v>0</v>
      </c>
      <c r="C48" s="1050" t="n">
        <f aca="false">Посуточная!K48</f>
        <v>0</v>
      </c>
      <c r="D48" s="1050" t="n">
        <f aca="false">Посуточная!L48</f>
        <v>0</v>
      </c>
      <c r="E48" s="1050" t="n">
        <f aca="false">Посуточная!M48</f>
        <v>0</v>
      </c>
      <c r="F48" s="1050" t="n">
        <f aca="false">Посуточная!N48</f>
        <v>0</v>
      </c>
      <c r="G48" s="1050" t="n">
        <f aca="false">Посуточная!O48</f>
        <v>0</v>
      </c>
      <c r="H48" s="1050" t="n">
        <f aca="false">Посуточная!P48</f>
        <v>0</v>
      </c>
      <c r="I48" s="1051" t="n">
        <f aca="false">Посуточная!AA48</f>
        <v>0</v>
      </c>
      <c r="J48" s="1051" t="n">
        <f aca="false">Посуточная!AB48</f>
        <v>0</v>
      </c>
      <c r="K48" s="1051" t="n">
        <f aca="false">Посуточная!AC48</f>
        <v>0</v>
      </c>
      <c r="L48" s="1051" t="n">
        <f aca="false">Посуточная!AD48</f>
        <v>0</v>
      </c>
      <c r="M48" s="1051" t="n">
        <f aca="false">Посуточная!AE48</f>
        <v>0</v>
      </c>
      <c r="N48" s="1051" t="n">
        <f aca="false">Посуточная!AF48</f>
        <v>0</v>
      </c>
      <c r="O48" s="1051" t="n">
        <f aca="false">Посуточная!AG48</f>
        <v>0</v>
      </c>
      <c r="P48" s="1052" t="n">
        <f aca="false">SUBTOTAL(9, B48:H48)</f>
        <v>0</v>
      </c>
      <c r="Q48" s="1053" t="n">
        <f aca="false">SUBTOTAL(9, I48:O48)</f>
        <v>0</v>
      </c>
      <c r="R48" s="979" t="n">
        <f aca="false">SUM(P48,R45)</f>
        <v>0</v>
      </c>
      <c r="S48" s="979" t="n">
        <f aca="false">SUM(Q48,S45)</f>
        <v>0</v>
      </c>
      <c r="T48" s="1054" t="n">
        <f aca="false">Посуточная!AS48</f>
        <v>0</v>
      </c>
      <c r="U48" s="1050" t="n">
        <f aca="false">Посуточная!AT48</f>
        <v>0</v>
      </c>
      <c r="V48" s="1050" t="n">
        <f aca="false">Посуточная!AU48</f>
        <v>0</v>
      </c>
      <c r="W48" s="1050" t="n">
        <f aca="false">Посуточная!AV48</f>
        <v>0</v>
      </c>
      <c r="X48" s="1050" t="n">
        <f aca="false">Посуточная!AW48</f>
        <v>0</v>
      </c>
      <c r="Y48" s="1050" t="n">
        <f aca="false">Посуточная!AX48</f>
        <v>0</v>
      </c>
      <c r="Z48" s="1050" t="n">
        <f aca="false">Посуточная!AY48</f>
        <v>0</v>
      </c>
      <c r="AA48" s="1051" t="n">
        <f aca="false">Посуточная!BG48</f>
        <v>0</v>
      </c>
      <c r="AB48" s="1051" t="n">
        <f aca="false">Посуточная!BH48</f>
        <v>0</v>
      </c>
      <c r="AC48" s="1051" t="n">
        <f aca="false">Посуточная!BI48</f>
        <v>0</v>
      </c>
      <c r="AD48" s="1051" t="n">
        <f aca="false">Посуточная!BJ48</f>
        <v>0</v>
      </c>
      <c r="AE48" s="1051" t="n">
        <f aca="false">Посуточная!BK48</f>
        <v>0</v>
      </c>
      <c r="AF48" s="1051" t="n">
        <f aca="false">Посуточная!BL48</f>
        <v>0</v>
      </c>
      <c r="AG48" s="1051" t="n">
        <f aca="false">Посуточная!BM48</f>
        <v>0</v>
      </c>
      <c r="AH48" s="1052" t="n">
        <f aca="false">SUBTOTAL(9, T48:Z48)</f>
        <v>0</v>
      </c>
      <c r="AI48" s="1053" t="n">
        <f aca="false">SUBTOTAL(9, AA48:AG48)</f>
        <v>0</v>
      </c>
      <c r="AJ48" s="979" t="n">
        <f aca="false">SUM(AH48,AJ45)</f>
        <v>0</v>
      </c>
      <c r="AK48" s="979" t="n">
        <f aca="false">SUM(AI48,AK45)</f>
        <v>0</v>
      </c>
      <c r="AL48" s="1054" t="n">
        <f aca="false">Посуточная!BV48</f>
        <v>0</v>
      </c>
      <c r="AM48" s="1050" t="n">
        <f aca="false">Посуточная!BW48</f>
        <v>0</v>
      </c>
      <c r="AN48" s="1050" t="n">
        <f aca="false">Посуточная!BX48</f>
        <v>0</v>
      </c>
      <c r="AO48" s="1050" t="n">
        <f aca="false">Посуточная!BY48</f>
        <v>0</v>
      </c>
      <c r="AP48" s="1051" t="n">
        <f aca="false">Посуточная!CD48</f>
        <v>0</v>
      </c>
      <c r="AQ48" s="1051" t="n">
        <f aca="false">Посуточная!CE48</f>
        <v>0</v>
      </c>
      <c r="AR48" s="1051" t="n">
        <f aca="false">Посуточная!CF48</f>
        <v>0</v>
      </c>
      <c r="AS48" s="1051" t="n">
        <f aca="false">Посуточная!CG48</f>
        <v>0</v>
      </c>
      <c r="AT48" s="1052" t="n">
        <f aca="false">SUBTOTAL(9, AL48:AO48)</f>
        <v>0</v>
      </c>
      <c r="AU48" s="1053" t="n">
        <f aca="false">SUBTOTAL(9, AP48:AS48)</f>
        <v>0</v>
      </c>
      <c r="AV48" s="979" t="n">
        <f aca="false">SUM(AT48,AV45)</f>
        <v>0</v>
      </c>
      <c r="AW48" s="979" t="n">
        <f aca="false">SUM(AU48,AW45)</f>
        <v>0</v>
      </c>
      <c r="AX48" s="1054" t="n">
        <f aca="false">Посуточная!CP48</f>
        <v>0</v>
      </c>
      <c r="AY48" s="1050" t="n">
        <f aca="false">Посуточная!CQ48</f>
        <v>0</v>
      </c>
      <c r="AZ48" s="1050" t="n">
        <f aca="false">Посуточная!CR48</f>
        <v>0</v>
      </c>
      <c r="BA48" s="1050" t="n">
        <f aca="false">Посуточная!CS48</f>
        <v>0</v>
      </c>
      <c r="BB48" s="1051" t="n">
        <f aca="false">Посуточная!CX48</f>
        <v>0</v>
      </c>
      <c r="BC48" s="1051" t="n">
        <f aca="false">Посуточная!CY48</f>
        <v>0</v>
      </c>
      <c r="BD48" s="1051" t="n">
        <f aca="false">Посуточная!CZ48</f>
        <v>0</v>
      </c>
      <c r="BE48" s="1051" t="n">
        <f aca="false">Посуточная!DA48</f>
        <v>0</v>
      </c>
      <c r="BF48" s="1052" t="n">
        <f aca="false">SUBTOTAL(9, AX48:BA48)</f>
        <v>0</v>
      </c>
      <c r="BG48" s="1053" t="n">
        <f aca="false">SUBTOTAL(9, BB48:BE48)</f>
        <v>0</v>
      </c>
      <c r="BH48" s="979" t="n">
        <f aca="false">SUM(BF48,BH45)</f>
        <v>0</v>
      </c>
      <c r="BI48" s="979" t="n">
        <f aca="false">SUM(BG48,BI45)</f>
        <v>0</v>
      </c>
      <c r="BJ48" s="1056" t="n">
        <f aca="false">SUMIF(B6:BI6,"итого гр.",B48:BI48)</f>
        <v>0</v>
      </c>
      <c r="BK48" s="1053" t="n">
        <f aca="false">SUMIF(B6:BI6,"итого фк.",B48:BI48)</f>
        <v>0</v>
      </c>
      <c r="BL48" s="979" t="n">
        <f aca="false">SUM(BJ48,BL45)</f>
        <v>0</v>
      </c>
      <c r="BM48" s="979" t="n">
        <f aca="false">SUM(BK48,BM45)</f>
        <v>0</v>
      </c>
      <c r="BN48" s="1057" t="n">
        <f aca="false">BL48</f>
        <v>0</v>
      </c>
      <c r="BO48" s="1058" t="n">
        <f aca="false">BM48</f>
        <v>0</v>
      </c>
      <c r="BP48" s="979"/>
      <c r="BQ48" s="979"/>
      <c r="BR48" s="1059" t="n">
        <f aca="false">Посуточная!DR48</f>
        <v>0</v>
      </c>
      <c r="BS48" s="1060" t="n">
        <f aca="false">Посуточная!DS48</f>
        <v>0</v>
      </c>
      <c r="BT48" s="1060" t="n">
        <f aca="false">Посуточная!DT48</f>
        <v>0</v>
      </c>
      <c r="BU48" s="1060" t="n">
        <f aca="false">Посуточная!DU48</f>
        <v>0</v>
      </c>
      <c r="BV48" s="1051" t="n">
        <f aca="false">Посуточная!DZ48</f>
        <v>0</v>
      </c>
      <c r="BW48" s="1051" t="n">
        <f aca="false">Посуточная!EA48</f>
        <v>0</v>
      </c>
      <c r="BX48" s="1051" t="n">
        <f aca="false">Посуточная!EB48</f>
        <v>0</v>
      </c>
      <c r="BY48" s="1051" t="n">
        <f aca="false">Посуточная!EC48</f>
        <v>0</v>
      </c>
      <c r="BZ48" s="1027" t="n">
        <f aca="false">SUBTOTAL(9, BR48:BU48)</f>
        <v>0</v>
      </c>
      <c r="CA48" s="1053" t="n">
        <f aca="false">SUBTOTAL(9, BV48:BY48)</f>
        <v>0</v>
      </c>
      <c r="CB48" s="979" t="n">
        <f aca="false">SUM(BZ48,CB45)</f>
        <v>0</v>
      </c>
      <c r="CC48" s="979" t="n">
        <f aca="false">SUM(CA48,CC45)</f>
        <v>0</v>
      </c>
      <c r="CD48" s="1059" t="n">
        <f aca="false">Посуточная!EO48</f>
        <v>0</v>
      </c>
      <c r="CE48" s="1060" t="n">
        <f aca="false">Посуточная!EP48</f>
        <v>0</v>
      </c>
      <c r="CF48" s="1060" t="n">
        <f aca="false">Посуточная!EQ48</f>
        <v>0</v>
      </c>
      <c r="CG48" s="1060" t="n">
        <f aca="false">Посуточная!ER48</f>
        <v>0</v>
      </c>
      <c r="CH48" s="1051" t="n">
        <f aca="false">Посуточная!EZ48</f>
        <v>0</v>
      </c>
      <c r="CI48" s="1051" t="n">
        <f aca="false">Посуточная!FA48</f>
        <v>0</v>
      </c>
      <c r="CJ48" s="1051" t="n">
        <f aca="false">Посуточная!FB48</f>
        <v>0</v>
      </c>
      <c r="CK48" s="1051" t="n">
        <f aca="false">Посуточная!FC48</f>
        <v>0</v>
      </c>
      <c r="CL48" s="1052" t="n">
        <f aca="false">SUBTOTAL(9, CD48:CG48)</f>
        <v>0</v>
      </c>
      <c r="CM48" s="1053" t="n">
        <f aca="false">SUBTOTAL(9, CH48:CK48)</f>
        <v>0</v>
      </c>
      <c r="CN48" s="979" t="n">
        <f aca="false">SUM(CL48,CN45)</f>
        <v>0</v>
      </c>
      <c r="CO48" s="979" t="n">
        <f aca="false">SUM(CM48,CO45)</f>
        <v>0</v>
      </c>
      <c r="CP48" s="1054" t="n">
        <f aca="false">Посуточная!GN48</f>
        <v>0</v>
      </c>
      <c r="CQ48" s="1050" t="n">
        <f aca="false">Посуточная!GO48</f>
        <v>0</v>
      </c>
      <c r="CR48" s="1050" t="n">
        <f aca="false">Посуточная!GP48</f>
        <v>0</v>
      </c>
      <c r="CS48" s="1050" t="n">
        <f aca="false">Посуточная!GQ48</f>
        <v>0</v>
      </c>
      <c r="CT48" s="1050" t="n">
        <f aca="false">Посуточная!GR48</f>
        <v>0</v>
      </c>
      <c r="CU48" s="1050" t="n">
        <f aca="false">Посуточная!GS48</f>
        <v>0</v>
      </c>
      <c r="CV48" s="1050" t="n">
        <f aca="false">Посуточная!GT48</f>
        <v>0</v>
      </c>
      <c r="CW48" s="1051" t="n">
        <f aca="false">Посуточная!HP48</f>
        <v>0</v>
      </c>
      <c r="CX48" s="1051" t="n">
        <f aca="false">Посуточная!HQ48</f>
        <v>0</v>
      </c>
      <c r="CY48" s="1051" t="n">
        <f aca="false">Посуточная!HR48</f>
        <v>0</v>
      </c>
      <c r="CZ48" s="1051" t="n">
        <f aca="false">Посуточная!HS48</f>
        <v>0</v>
      </c>
      <c r="DA48" s="1051" t="n">
        <f aca="false">Посуточная!HT48</f>
        <v>0</v>
      </c>
      <c r="DB48" s="1051" t="n">
        <f aca="false">Посуточная!HU48</f>
        <v>0</v>
      </c>
      <c r="DC48" s="1051" t="n">
        <f aca="false">Посуточная!HV48</f>
        <v>0</v>
      </c>
      <c r="DD48" s="1052" t="n">
        <f aca="false">SUBTOTAL(9, CP48:CV48)</f>
        <v>0</v>
      </c>
      <c r="DE48" s="1053" t="n">
        <f aca="false">SUBTOTAL(9, CW48:DC48)</f>
        <v>0</v>
      </c>
      <c r="DF48" s="979" t="n">
        <f aca="false">SUM(DD48,DF45)</f>
        <v>0</v>
      </c>
      <c r="DG48" s="979" t="n">
        <f aca="false">SUM(DE48,DG45)</f>
        <v>15</v>
      </c>
      <c r="DH48" s="1061" t="n">
        <f aca="false">Посуточная!IE48</f>
        <v>0</v>
      </c>
      <c r="DI48" s="1062" t="n">
        <f aca="false">Посуточная!IF48</f>
        <v>0</v>
      </c>
      <c r="DJ48" s="1062" t="n">
        <f aca="false">Посуточная!IG48</f>
        <v>0</v>
      </c>
      <c r="DK48" s="1060" t="n">
        <f aca="false">Посуточная!IH48</f>
        <v>0</v>
      </c>
      <c r="DL48" s="1051" t="n">
        <f aca="false">Посуточная!IM48</f>
        <v>0</v>
      </c>
      <c r="DM48" s="1063" t="n">
        <f aca="false">Посуточная!IN48</f>
        <v>0</v>
      </c>
      <c r="DN48" s="1051" t="n">
        <f aca="false">Посуточная!IO48</f>
        <v>0</v>
      </c>
      <c r="DO48" s="1063" t="n">
        <f aca="false">Посуточная!IP48</f>
        <v>0</v>
      </c>
      <c r="DP48" s="1055" t="n">
        <f aca="false">SUBTOTAL(9, DH48:DK48)</f>
        <v>0</v>
      </c>
      <c r="DQ48" s="1053" t="n">
        <f aca="false">SUBTOTAL(9, DL48:DO48)</f>
        <v>0</v>
      </c>
      <c r="DR48" s="921" t="n">
        <f aca="false">SUM(DP48,DR45)</f>
        <v>0</v>
      </c>
      <c r="DS48" s="921" t="n">
        <f aca="false">SUM(DQ48,DS45)</f>
        <v>0</v>
      </c>
      <c r="DT48" s="1065"/>
      <c r="DU48" s="1066"/>
      <c r="DV48" s="1066"/>
      <c r="DW48" s="1066"/>
      <c r="DX48" s="1066"/>
      <c r="DY48" s="1066"/>
      <c r="DZ48" s="1066"/>
      <c r="EA48" s="1051" t="n">
        <f aca="false">Посуточная!KQ48</f>
        <v>0</v>
      </c>
      <c r="EB48" s="1051" t="n">
        <f aca="false">Посуточная!KR48</f>
        <v>0</v>
      </c>
      <c r="EC48" s="1051" t="n">
        <f aca="false">Посуточная!KS48</f>
        <v>0</v>
      </c>
      <c r="ED48" s="1051" t="n">
        <f aca="false">Посуточная!KT48</f>
        <v>0</v>
      </c>
      <c r="EE48" s="1051" t="n">
        <f aca="false">Посуточная!KU48</f>
        <v>0</v>
      </c>
      <c r="EF48" s="1051" t="n">
        <f aca="false">Посуточная!KV48</f>
        <v>0</v>
      </c>
      <c r="EG48" s="1051" t="n">
        <f aca="false">Посуточная!KW48</f>
        <v>0</v>
      </c>
      <c r="EH48" s="1052" t="n">
        <f aca="false">SUBTOTAL(9, DT48:DZ48)</f>
        <v>0</v>
      </c>
      <c r="EI48" s="1124" t="n">
        <f aca="false">SUBTOTAL(9, EA48:EG48)</f>
        <v>0</v>
      </c>
      <c r="EJ48" s="979" t="n">
        <f aca="false">SUM(EH48,EJ45)</f>
        <v>0</v>
      </c>
      <c r="EK48" s="1067" t="n">
        <f aca="false">SUM(EI48,EK45)</f>
        <v>37.549</v>
      </c>
      <c r="EL48" s="1056" t="n">
        <f aca="false">SUMIF(BR6:EK6,"итого гр.",BR48:EK48)</f>
        <v>0</v>
      </c>
      <c r="EM48" s="1053" t="n">
        <f aca="false">SUMIF(BR6:EK6,"итого фк.",BR48:EK48)</f>
        <v>0</v>
      </c>
      <c r="EN48" s="979" t="n">
        <f aca="false">SUM(EL48,EN45)</f>
        <v>0</v>
      </c>
      <c r="EO48" s="979" t="n">
        <f aca="false">SUM(EM48,EO45)</f>
        <v>52.549</v>
      </c>
      <c r="EP48" s="1057" t="n">
        <f aca="false">EN48</f>
        <v>0</v>
      </c>
      <c r="EQ48" s="1058" t="n">
        <f aca="false">EO48</f>
        <v>52.549</v>
      </c>
      <c r="ES48" s="1068"/>
      <c r="ET48" s="1069" t="n">
        <v>290.4</v>
      </c>
      <c r="EU48" s="1070"/>
      <c r="EV48" s="921" t="n">
        <f aca="false">ET48</f>
        <v>290.4</v>
      </c>
      <c r="EW48" s="921" t="n">
        <f aca="false">EU48</f>
        <v>0</v>
      </c>
      <c r="EX48" s="1071" t="n">
        <f aca="false">SUM(BJ48,EL48,ET48)</f>
        <v>290.4</v>
      </c>
      <c r="EY48" s="1072" t="n">
        <f aca="false">SUM(BK48,EM48,EU48)</f>
        <v>0</v>
      </c>
      <c r="EZ48" s="921" t="n">
        <f aca="false">SUM(BL48,EN48,EV48)</f>
        <v>290.4</v>
      </c>
      <c r="FA48" s="921" t="n">
        <f aca="false">SUM(BM48,EO48,EW48)</f>
        <v>52.549</v>
      </c>
      <c r="FB48" s="1065"/>
      <c r="FC48" s="1066"/>
      <c r="FD48" s="1066"/>
      <c r="FE48" s="1066"/>
      <c r="FF48" s="1066"/>
      <c r="FG48" s="1066"/>
      <c r="FH48" s="1066"/>
      <c r="FI48" s="1051" t="n">
        <f aca="false">Посуточная!NU48</f>
        <v>0</v>
      </c>
      <c r="FJ48" s="1051" t="n">
        <f aca="false">Посуточная!NV48</f>
        <v>0</v>
      </c>
      <c r="FK48" s="1051" t="n">
        <f aca="false">Посуточная!NW48</f>
        <v>0</v>
      </c>
      <c r="FL48" s="1051" t="n">
        <f aca="false">Посуточная!NX48</f>
        <v>0</v>
      </c>
      <c r="FM48" s="1051" t="n">
        <f aca="false">Посуточная!NY48</f>
        <v>0</v>
      </c>
      <c r="FN48" s="1051" t="n">
        <f aca="false">Посуточная!NZ48</f>
        <v>0</v>
      </c>
      <c r="FO48" s="1051" t="n">
        <f aca="false">Посуточная!OA48</f>
        <v>0</v>
      </c>
      <c r="FP48" s="1052" t="n">
        <f aca="false">SUBTOTAL(9, FB48:FH48)</f>
        <v>0</v>
      </c>
      <c r="FQ48" s="1053" t="n">
        <f aca="false">SUBTOTAL(9, FI48:FO48)</f>
        <v>0</v>
      </c>
      <c r="FR48" s="979" t="n">
        <f aca="false">SUM(FP48,FR45)</f>
        <v>77.2</v>
      </c>
      <c r="FS48" s="979" t="n">
        <f aca="false">SUM(FQ48,FS45)</f>
        <v>8.888</v>
      </c>
      <c r="FT48" s="1073" t="n">
        <f aca="false">Посуточная!OO48</f>
        <v>0</v>
      </c>
      <c r="FU48" s="1074" t="n">
        <f aca="false">Посуточная!OP48</f>
        <v>0</v>
      </c>
      <c r="FV48" s="1074" t="n">
        <f aca="false">Посуточная!OQ48</f>
        <v>0</v>
      </c>
      <c r="FW48" s="1074" t="n">
        <f aca="false">Посуточная!OR48</f>
        <v>0</v>
      </c>
      <c r="FX48" s="1074" t="n">
        <f aca="false">Посуточная!OS48</f>
        <v>0</v>
      </c>
      <c r="FY48" s="1074" t="n">
        <f aca="false">Посуточная!OT48</f>
        <v>0</v>
      </c>
      <c r="FZ48" s="1075" t="n">
        <f aca="false">Посуточная!OU48</f>
        <v>0</v>
      </c>
      <c r="GA48" s="1063" t="n">
        <f aca="false">Посуточная!PP48</f>
        <v>0</v>
      </c>
      <c r="GB48" s="1063" t="n">
        <f aca="false">Посуточная!PQ48</f>
        <v>0</v>
      </c>
      <c r="GC48" s="1063" t="n">
        <f aca="false">Посуточная!PR48</f>
        <v>0</v>
      </c>
      <c r="GD48" s="1063" t="n">
        <f aca="false">Посуточная!PS48</f>
        <v>0</v>
      </c>
      <c r="GE48" s="1063" t="n">
        <f aca="false">Посуточная!PT48</f>
        <v>0</v>
      </c>
      <c r="GF48" s="1063" t="n">
        <f aca="false">Посуточная!PU48</f>
        <v>0</v>
      </c>
      <c r="GG48" s="1063" t="n">
        <f aca="false">Посуточная!PV48</f>
        <v>0</v>
      </c>
      <c r="GH48" s="1052" t="n">
        <f aca="false">SUBTOTAL(9, FT48:FZ48)</f>
        <v>0</v>
      </c>
      <c r="GI48" s="1053" t="n">
        <f aca="false">SUBTOTAL(9, GA48:GG48)</f>
        <v>0</v>
      </c>
      <c r="GJ48" s="979" t="n">
        <f aca="false">SUM(GH48,GJ45)</f>
        <v>0</v>
      </c>
      <c r="GK48" s="979" t="n">
        <f aca="false">SUM(GI48,GK45)</f>
        <v>0</v>
      </c>
      <c r="GL48" s="1076" t="n">
        <f aca="false">Посуточная!QH48</f>
        <v>0</v>
      </c>
      <c r="GM48" s="1077" t="n">
        <f aca="false">Посуточная!QI48</f>
        <v>0</v>
      </c>
      <c r="GN48" s="1077" t="n">
        <f aca="false">Посуточная!QJ48</f>
        <v>0</v>
      </c>
      <c r="GO48" s="1077" t="n">
        <f aca="false">Посуточная!QK48</f>
        <v>0</v>
      </c>
      <c r="GP48" s="1077" t="n">
        <f aca="false">Посуточная!QL48</f>
        <v>0</v>
      </c>
      <c r="GQ48" s="1077" t="n">
        <f aca="false">Посуточная!QM48</f>
        <v>0</v>
      </c>
      <c r="GR48" s="1077" t="n">
        <f aca="false">Посуточная!QN48</f>
        <v>0</v>
      </c>
      <c r="GS48" s="1078" t="n">
        <f aca="false">Посуточная!QV48</f>
        <v>0</v>
      </c>
      <c r="GT48" s="1078" t="n">
        <f aca="false">Посуточная!QW48</f>
        <v>0</v>
      </c>
      <c r="GU48" s="1078" t="n">
        <f aca="false">Посуточная!QX48</f>
        <v>0</v>
      </c>
      <c r="GV48" s="1078" t="n">
        <f aca="false">Посуточная!QY48</f>
        <v>0</v>
      </c>
      <c r="GW48" s="1078" t="n">
        <f aca="false">Посуточная!QZ48</f>
        <v>0</v>
      </c>
      <c r="GX48" s="1078" t="n">
        <f aca="false">Посуточная!RA48</f>
        <v>0</v>
      </c>
      <c r="GY48" s="1078" t="n">
        <f aca="false">Посуточная!RB48</f>
        <v>0</v>
      </c>
      <c r="GZ48" s="1052" t="n">
        <f aca="false">SUBTOTAL(9, GL48:GR48)</f>
        <v>0</v>
      </c>
      <c r="HA48" s="1053" t="n">
        <f aca="false">SUBTOTAL(9, GS48:GY48)</f>
        <v>0</v>
      </c>
      <c r="HB48" s="979" t="n">
        <f aca="false">SUM(GZ48,HB45)</f>
        <v>0</v>
      </c>
      <c r="HC48" s="979" t="n">
        <f aca="false">SUM(HA48,HC45)</f>
        <v>0</v>
      </c>
      <c r="HD48" s="1079" t="n">
        <f aca="false">Посуточная!RN48</f>
        <v>0</v>
      </c>
      <c r="HE48" s="1080" t="n">
        <f aca="false">Посуточная!RO48</f>
        <v>0</v>
      </c>
      <c r="HF48" s="1080" t="n">
        <f aca="false">Посуточная!RP48</f>
        <v>0</v>
      </c>
      <c r="HG48" s="1080" t="n">
        <f aca="false">Посуточная!RQ48</f>
        <v>0</v>
      </c>
      <c r="HH48" s="1080" t="n">
        <f aca="false">Посуточная!RR48</f>
        <v>0</v>
      </c>
      <c r="HI48" s="1080" t="n">
        <f aca="false">Посуточная!RS48</f>
        <v>0</v>
      </c>
      <c r="HJ48" s="1080" t="n">
        <f aca="false">Посуточная!RT48</f>
        <v>0</v>
      </c>
      <c r="HK48" s="1063" t="n">
        <f aca="false">Посуточная!SB48</f>
        <v>0</v>
      </c>
      <c r="HL48" s="1063" t="n">
        <f aca="false">Посуточная!SC48</f>
        <v>0</v>
      </c>
      <c r="HM48" s="1063" t="n">
        <f aca="false">Посуточная!SD48</f>
        <v>0</v>
      </c>
      <c r="HN48" s="1063" t="n">
        <f aca="false">Посуточная!SE48</f>
        <v>0</v>
      </c>
      <c r="HO48" s="1063" t="n">
        <f aca="false">Посуточная!SF48</f>
        <v>0</v>
      </c>
      <c r="HP48" s="1063" t="n">
        <f aca="false">Посуточная!SG48</f>
        <v>0</v>
      </c>
      <c r="HQ48" s="1063" t="n">
        <f aca="false">Посуточная!SH48</f>
        <v>0</v>
      </c>
      <c r="HR48" s="1052" t="n">
        <f aca="false">SUBTOTAL(9, HD48:HJ48)</f>
        <v>0</v>
      </c>
      <c r="HS48" s="1053" t="n">
        <f aca="false">SUBTOTAL(9, HK48:HQ48)</f>
        <v>0</v>
      </c>
      <c r="HT48" s="979" t="n">
        <f aca="false">SUM(HR48,HT45)</f>
        <v>0</v>
      </c>
      <c r="HU48" s="979" t="n">
        <f aca="false">SUM(HS48,HU45)</f>
        <v>28.865</v>
      </c>
      <c r="HV48" s="1056" t="n">
        <f aca="false">SUMIF(FB6:HU6,"итого гр.",FB48:HU48)</f>
        <v>0</v>
      </c>
      <c r="HW48" s="1053" t="n">
        <f aca="false">SUMIF($FB$6:$HU$6,"итого фк.",FB48:HU48)</f>
        <v>0</v>
      </c>
      <c r="HX48" s="979" t="n">
        <f aca="false">SUM(HV48,HX45)</f>
        <v>77.2</v>
      </c>
      <c r="HY48" s="979" t="n">
        <f aca="false">SUM(HW48,HY45)</f>
        <v>37.753</v>
      </c>
      <c r="HZ48" s="1057" t="n">
        <f aca="false">HX48</f>
        <v>77.2</v>
      </c>
      <c r="IA48" s="1058" t="n">
        <f aca="false">HY48</f>
        <v>37.753</v>
      </c>
      <c r="IB48" s="979"/>
      <c r="IC48" s="1081"/>
      <c r="ID48" s="1073" t="n">
        <f aca="false">Посуточная!SY48</f>
        <v>0</v>
      </c>
      <c r="IE48" s="1074" t="n">
        <f aca="false">Посуточная!SZ48</f>
        <v>0</v>
      </c>
      <c r="IF48" s="1074" t="n">
        <f aca="false">Посуточная!TA48</f>
        <v>0</v>
      </c>
      <c r="IG48" s="1074" t="n">
        <f aca="false">Посуточная!TB48</f>
        <v>0</v>
      </c>
      <c r="IH48" s="1063" t="n">
        <f aca="false">Посуточная!TG48</f>
        <v>0</v>
      </c>
      <c r="II48" s="1063" t="n">
        <f aca="false">Посуточная!TH48</f>
        <v>0</v>
      </c>
      <c r="IJ48" s="1063" t="n">
        <f aca="false">Посуточная!TI48</f>
        <v>0</v>
      </c>
      <c r="IK48" s="1063" t="n">
        <f aca="false">Посуточная!TJ48</f>
        <v>0</v>
      </c>
      <c r="IL48" s="1052" t="n">
        <f aca="false">SUBTOTAL(9, ID48:IG48)</f>
        <v>0</v>
      </c>
      <c r="IM48" s="1053" t="n">
        <f aca="false">SUBTOTAL(9, IH48:IK48)</f>
        <v>0</v>
      </c>
      <c r="IN48" s="1064" t="n">
        <f aca="false">IN45+IL48</f>
        <v>0</v>
      </c>
      <c r="IO48" s="1064" t="n">
        <f aca="false">IO45+IM48</f>
        <v>0</v>
      </c>
      <c r="IP48" s="1082" t="n">
        <v>58.4</v>
      </c>
      <c r="IQ48" s="1083"/>
      <c r="IT48" s="1082"/>
      <c r="IU48" s="1084"/>
      <c r="IV48" s="1046"/>
      <c r="IW48" s="1046"/>
      <c r="IX48" s="1084"/>
      <c r="IY48" s="1084"/>
      <c r="IZ48" s="1046"/>
      <c r="JA48" s="1046"/>
      <c r="JB48" s="1084"/>
      <c r="JC48" s="1084"/>
      <c r="JD48" s="1046" t="n">
        <f aca="false">JB48</f>
        <v>0</v>
      </c>
      <c r="JE48" s="1046" t="n">
        <f aca="false">JC48</f>
        <v>0</v>
      </c>
      <c r="JF48" s="1085" t="n">
        <f aca="false">SUMIF(IP6:JE6,"итого гр.",IP48:JE48)</f>
        <v>58.4</v>
      </c>
      <c r="JG48" s="1072" t="n">
        <f aca="false">SUMIF($IP$6:$JE$6,"итого фк.",IP48:JE48)</f>
        <v>0</v>
      </c>
      <c r="JH48" s="1018" t="n">
        <f aca="false">JF48</f>
        <v>58.4</v>
      </c>
      <c r="JI48" s="921" t="n">
        <f aca="false">JG48</f>
        <v>0</v>
      </c>
      <c r="JJ48" s="1071"/>
      <c r="JK48" s="1038" t="n">
        <f aca="false">13.3998449074074-10</f>
        <v>3.3998449074074</v>
      </c>
      <c r="JN48" s="1071" t="n">
        <f aca="false">$JN$9+JN45</f>
        <v>154.84</v>
      </c>
      <c r="JO48" s="1072" t="n">
        <f aca="false">$JO$9+JO45</f>
        <v>154.84</v>
      </c>
      <c r="JP48" s="921" t="n">
        <f aca="false">JN48</f>
        <v>154.84</v>
      </c>
      <c r="JQ48" s="921" t="n">
        <f aca="false">JO48</f>
        <v>154.84</v>
      </c>
      <c r="JR48" s="1082"/>
      <c r="JS48" s="1083"/>
      <c r="JT48" s="921" t="n">
        <f aca="false">SUM(JR48,JT45)</f>
        <v>0</v>
      </c>
      <c r="JU48" s="921" t="n">
        <f aca="false">SUM(JS48,JU45)</f>
        <v>0</v>
      </c>
      <c r="JV48" s="1071" t="n">
        <f aca="false">SUM(HZ48,JF48,JJ48,JN48,JR48,IN48)</f>
        <v>290.44</v>
      </c>
      <c r="JW48" s="1072" t="n">
        <f aca="false">SUM(IA48,JG48,JK48,JO48,JS48,IO48)</f>
        <v>195.992844907407</v>
      </c>
      <c r="JX48" s="921" t="n">
        <f aca="false">SUM(IB48,JH48,JL48,JP48,JT48)</f>
        <v>213.24</v>
      </c>
      <c r="JY48" s="921" t="n">
        <f aca="false">SUM(IC48,JI48,JM48,JQ48,JU48)</f>
        <v>154.84</v>
      </c>
      <c r="JZ48" s="1085"/>
      <c r="KA48" s="1085"/>
      <c r="KB48" s="921" t="n">
        <f aca="false">JZ48</f>
        <v>0</v>
      </c>
      <c r="KC48" s="921" t="n">
        <f aca="false">KA48</f>
        <v>0</v>
      </c>
      <c r="KD48" s="1085"/>
      <c r="KE48" s="1085"/>
      <c r="KF48" s="921" t="n">
        <f aca="false">KD48</f>
        <v>0</v>
      </c>
      <c r="KH48" s="1088" t="n">
        <v>7199.973</v>
      </c>
      <c r="KI48" s="1089" t="n">
        <f aca="false">IF(A46&lt;=KX$4,VLOOKUP(A46,$KX$6:$LC$37,2,FALSE()),SUM($KY$4,FA48,-JW48)-SUM($LC$4,-$LA$4))-KQ48</f>
        <v>7197.722</v>
      </c>
      <c r="KJ48" s="1025"/>
      <c r="KL48" s="1085"/>
      <c r="KM48" s="1085"/>
      <c r="KN48" s="1090"/>
      <c r="KO48" s="1088" t="n">
        <v>97.205</v>
      </c>
      <c r="KP48" s="1091" t="n">
        <f aca="false">IF(A46&lt;=KX$4,VLOOKUP(A46,$KT$6:$KU$37,2,FALSE()),SUM($KP$2,-EK48,FS48,-KQ48))</f>
        <v>31.893</v>
      </c>
      <c r="KQ48" s="1024"/>
      <c r="KR48" s="1068" t="n">
        <f aca="false">KI48-KH48</f>
        <v>-2.2510000000002</v>
      </c>
      <c r="KS48" s="924" t="n">
        <f aca="false">IF(KP48=$KS$1,"",KI48-7200)</f>
        <v>-2.27800000000025</v>
      </c>
      <c r="KT48" s="1137"/>
      <c r="LG48" s="924" t="n">
        <f aca="false">IF(R48="",0,R48+LG45)</f>
        <v>0</v>
      </c>
      <c r="LH48" s="924" t="n">
        <f aca="false">IF(S48="",0,S48+LH45)</f>
        <v>0</v>
      </c>
      <c r="LI48" s="924" t="n">
        <f aca="false">IF(AJ48="",0,AJ48+LI45)</f>
        <v>0</v>
      </c>
      <c r="LJ48" s="924" t="n">
        <f aca="false">IF(AK48="",0,AK48+LJ45)</f>
        <v>0</v>
      </c>
      <c r="LK48" s="924" t="n">
        <f aca="false">IF(AV48="",0,AV48+LK45)</f>
        <v>0</v>
      </c>
      <c r="LL48" s="924" t="n">
        <f aca="false">IF(AW48="",0,AW48+LL45)</f>
        <v>0</v>
      </c>
      <c r="LM48" s="924" t="n">
        <f aca="false">IF(BH48="",0,BH48+LM45)</f>
        <v>0</v>
      </c>
      <c r="LN48" s="924" t="n">
        <f aca="false">IF(BI48="",0,BI48+LN45)</f>
        <v>0</v>
      </c>
      <c r="LO48" s="924" t="n">
        <f aca="false">IF(CB48="",0,CB48+LO45)</f>
        <v>0</v>
      </c>
      <c r="LP48" s="924" t="n">
        <f aca="false">IF(CC48="",0,CC48+LP45)</f>
        <v>0</v>
      </c>
      <c r="LQ48" s="924" t="n">
        <f aca="false">IF(CN48="",0,CN48+LQ45)</f>
        <v>0</v>
      </c>
      <c r="LR48" s="924" t="n">
        <f aca="false">IF(CO48="",0,CO48+LR45)</f>
        <v>0</v>
      </c>
      <c r="LS48" s="924" t="n">
        <f aca="false">IF(DR48="",0,DR48+LS45)</f>
        <v>0</v>
      </c>
      <c r="LT48" s="924" t="n">
        <f aca="false">IF(DS48="",0,DS48+LT45)</f>
        <v>0</v>
      </c>
      <c r="LU48" s="924" t="n">
        <f aca="false">IF(DF48="",0,DF48+LU45)</f>
        <v>0</v>
      </c>
      <c r="LV48" s="924" t="n">
        <f aca="false">IF(DG48="",0,DG48+LV45)</f>
        <v>105</v>
      </c>
      <c r="LW48" s="924" t="n">
        <f aca="false">IF(HT48="",0,HT48+LW45)</f>
        <v>0</v>
      </c>
      <c r="LX48" s="924" t="n">
        <f aca="false">IF(HU48="",0,HU48+LX45)</f>
        <v>375.245</v>
      </c>
      <c r="LY48" s="924" t="n">
        <f aca="false">IF(JN48="",0,JN48)</f>
        <v>154.84</v>
      </c>
      <c r="LZ48" s="924" t="n">
        <f aca="false">IF(JO48="",0,JO48)</f>
        <v>154.84</v>
      </c>
      <c r="MA48" s="924" t="n">
        <f aca="false">IF(EV48="",0,EV48+MA45)</f>
        <v>2176.6</v>
      </c>
      <c r="MB48" s="924" t="n">
        <f aca="false">IF(EW48="",0,EW48+MB45)</f>
        <v>0</v>
      </c>
      <c r="MC48" s="924" t="n">
        <f aca="false">IF(JJ48="",0,JJ48+MC45)</f>
        <v>0</v>
      </c>
      <c r="MD48" s="924" t="n">
        <f aca="false">IF(JK48="",0,JK48+MD45)</f>
        <v>-50.2682291666667</v>
      </c>
      <c r="ME48" s="924" t="n">
        <f aca="false">IF(KO48="",0,KO48+ME45)</f>
        <v>974.87</v>
      </c>
      <c r="MF48" s="924" t="n">
        <f aca="false">IF(KP48="",0,KP48+MF45)</f>
        <v>562.849</v>
      </c>
      <c r="MG48" s="924" t="n">
        <f aca="false">IFERROR(ME48/$A46,0)</f>
        <v>69.6335714285714</v>
      </c>
      <c r="MH48" s="924" t="n">
        <f aca="false">IFERROR(MF48/$A46,0)</f>
        <v>40.2035</v>
      </c>
      <c r="MI48" s="924" t="n">
        <f aca="false">IF(JT48="",0,JT48+MI45)</f>
        <v>0</v>
      </c>
      <c r="MJ48" s="924" t="n">
        <f aca="false">IF(JU48="",0,JU48+MJ45)</f>
        <v>0</v>
      </c>
      <c r="MK48" s="924" t="n">
        <f aca="false">IF(LG48&gt;0,0,P48+MK45)</f>
        <v>0</v>
      </c>
      <c r="ML48" s="924" t="n">
        <f aca="false">IF(LH48&gt;0,0,Q48+ML45)</f>
        <v>0</v>
      </c>
      <c r="MM48" s="924" t="n">
        <f aca="false">IF(LI48&gt;0,0,AH48+MM45)</f>
        <v>0</v>
      </c>
      <c r="MN48" s="924" t="n">
        <f aca="false">IF(LJ48&gt;0,0,AI48+MN45)</f>
        <v>0</v>
      </c>
      <c r="MO48" s="924" t="n">
        <f aca="false">IF(LK48&gt;0,0,AT48+MO45)</f>
        <v>0</v>
      </c>
      <c r="MP48" s="924" t="n">
        <f aca="false">IF(LL48&gt;0,0,AU48+MP45)</f>
        <v>0</v>
      </c>
      <c r="MQ48" s="924" t="n">
        <f aca="false">IF(LM48&gt;0,0,BF48+MQ45)</f>
        <v>0</v>
      </c>
      <c r="MR48" s="924" t="n">
        <f aca="false">IF(LN48&gt;0,0,BG48+MR45)</f>
        <v>0</v>
      </c>
      <c r="MS48" s="924" t="n">
        <f aca="false">IF(LO48&gt;0,0,BZ48+MS45)</f>
        <v>0</v>
      </c>
      <c r="MT48" s="924" t="n">
        <f aca="false">IF(LP48&gt;0,0,CA48+MT45)</f>
        <v>0</v>
      </c>
      <c r="MU48" s="924" t="n">
        <f aca="false">IF(LQ48&gt;0,0,CL48+MU45)</f>
        <v>0</v>
      </c>
      <c r="MV48" s="924" t="n">
        <f aca="false">IF(LR48&gt;0,0,CM48+MV45)</f>
        <v>0</v>
      </c>
      <c r="MW48" s="924" t="n">
        <f aca="false">IF(LS48&gt;0,0,DP48+MW45)</f>
        <v>0</v>
      </c>
      <c r="MX48" s="924" t="n">
        <f aca="false">IF(LT48&gt;0,0,DQ48+MX45)</f>
        <v>0</v>
      </c>
      <c r="MY48" s="924" t="n">
        <f aca="false">IF(LU48&gt;0,0,DD48+MY45)</f>
        <v>0</v>
      </c>
      <c r="MZ48" s="924" t="n">
        <f aca="false">IFERROR(IF(LV48&gt;0,0,DE48+MZ45),0)</f>
        <v>0</v>
      </c>
      <c r="NA48" s="924" t="n">
        <f aca="false">IF(LW48&gt;0,0,HR48+NA45)</f>
        <v>0</v>
      </c>
      <c r="NB48" s="924" t="n">
        <f aca="false">IFERROR(IF(LX48&gt;0,0,HS48+NB45),0)</f>
        <v>0</v>
      </c>
      <c r="NC48" s="924"/>
      <c r="ND48" s="924"/>
      <c r="NE48" s="924"/>
    </row>
    <row r="49" customFormat="false" ht="17.25" hidden="false" customHeight="true" outlineLevel="0" collapsed="false">
      <c r="A49" s="1092" t="n">
        <v>15</v>
      </c>
      <c r="B49" s="1093" t="n">
        <f aca="false">Посуточная!J49</f>
        <v>0</v>
      </c>
      <c r="C49" s="1094" t="n">
        <f aca="false">Посуточная!K49</f>
        <v>0</v>
      </c>
      <c r="D49" s="1094" t="n">
        <f aca="false">Посуточная!L49</f>
        <v>0</v>
      </c>
      <c r="E49" s="1094" t="n">
        <f aca="false">Посуточная!M49</f>
        <v>0</v>
      </c>
      <c r="F49" s="1094" t="n">
        <f aca="false">Посуточная!N49</f>
        <v>0</v>
      </c>
      <c r="G49" s="1094" t="n">
        <f aca="false">Посуточная!O49</f>
        <v>0</v>
      </c>
      <c r="H49" s="1094" t="n">
        <f aca="false">Посуточная!P49</f>
        <v>0</v>
      </c>
      <c r="I49" s="976" t="n">
        <f aca="false">Посуточная!AA49</f>
        <v>0</v>
      </c>
      <c r="J49" s="976" t="n">
        <f aca="false">Посуточная!AB49</f>
        <v>0</v>
      </c>
      <c r="K49" s="976" t="n">
        <f aca="false">Посуточная!AC49</f>
        <v>0</v>
      </c>
      <c r="L49" s="976" t="n">
        <f aca="false">Посуточная!AD49</f>
        <v>0</v>
      </c>
      <c r="M49" s="976" t="n">
        <f aca="false">Посуточная!AE49</f>
        <v>0</v>
      </c>
      <c r="N49" s="976" t="n">
        <f aca="false">Посуточная!AF49</f>
        <v>0</v>
      </c>
      <c r="O49" s="976" t="n">
        <f aca="false">Посуточная!AG49</f>
        <v>0</v>
      </c>
      <c r="P49" s="1095"/>
      <c r="Q49" s="1096"/>
      <c r="R49" s="979"/>
      <c r="S49" s="979"/>
      <c r="T49" s="990" t="n">
        <f aca="false">Посуточная!AS49</f>
        <v>0</v>
      </c>
      <c r="U49" s="975" t="n">
        <f aca="false">Посуточная!AT49</f>
        <v>0</v>
      </c>
      <c r="V49" s="975" t="n">
        <f aca="false">Посуточная!AU49</f>
        <v>0</v>
      </c>
      <c r="W49" s="975" t="n">
        <f aca="false">Посуточная!AV49</f>
        <v>0</v>
      </c>
      <c r="X49" s="975" t="n">
        <f aca="false">Посуточная!AW49</f>
        <v>0</v>
      </c>
      <c r="Y49" s="975" t="n">
        <f aca="false">Посуточная!AX49</f>
        <v>0</v>
      </c>
      <c r="Z49" s="975" t="n">
        <f aca="false">Посуточная!AY49</f>
        <v>0</v>
      </c>
      <c r="AA49" s="976" t="n">
        <f aca="false">Посуточная!BG49</f>
        <v>0</v>
      </c>
      <c r="AB49" s="976" t="n">
        <f aca="false">Посуточная!BH49</f>
        <v>0</v>
      </c>
      <c r="AC49" s="976" t="n">
        <f aca="false">Посуточная!BI49</f>
        <v>0</v>
      </c>
      <c r="AD49" s="976" t="n">
        <f aca="false">Посуточная!BJ49</f>
        <v>0</v>
      </c>
      <c r="AE49" s="976" t="n">
        <f aca="false">Посуточная!BK49</f>
        <v>0</v>
      </c>
      <c r="AF49" s="976" t="n">
        <f aca="false">Посуточная!BL49</f>
        <v>0</v>
      </c>
      <c r="AG49" s="976" t="n">
        <f aca="false">Посуточная!BM49</f>
        <v>0</v>
      </c>
      <c r="AH49" s="1095"/>
      <c r="AI49" s="1096"/>
      <c r="AJ49" s="979"/>
      <c r="AK49" s="979"/>
      <c r="AL49" s="990" t="n">
        <f aca="false">Посуточная!BV49</f>
        <v>0</v>
      </c>
      <c r="AM49" s="975" t="n">
        <f aca="false">Посуточная!BW49</f>
        <v>0</v>
      </c>
      <c r="AN49" s="975" t="n">
        <f aca="false">Посуточная!BX49</f>
        <v>0</v>
      </c>
      <c r="AO49" s="975" t="n">
        <f aca="false">Посуточная!BY49</f>
        <v>0</v>
      </c>
      <c r="AP49" s="976" t="n">
        <f aca="false">Посуточная!CD49</f>
        <v>0</v>
      </c>
      <c r="AQ49" s="976" t="n">
        <f aca="false">Посуточная!CE49</f>
        <v>0</v>
      </c>
      <c r="AR49" s="976" t="n">
        <f aca="false">Посуточная!CF49</f>
        <v>0</v>
      </c>
      <c r="AS49" s="976" t="n">
        <f aca="false">Посуточная!CG49</f>
        <v>0</v>
      </c>
      <c r="AT49" s="1095"/>
      <c r="AU49" s="1096"/>
      <c r="AV49" s="979"/>
      <c r="AW49" s="979"/>
      <c r="AX49" s="990" t="n">
        <f aca="false">Посуточная!CP49</f>
        <v>0</v>
      </c>
      <c r="AY49" s="975" t="n">
        <f aca="false">Посуточная!CQ49</f>
        <v>0</v>
      </c>
      <c r="AZ49" s="975" t="n">
        <f aca="false">Посуточная!CR49</f>
        <v>0</v>
      </c>
      <c r="BA49" s="975" t="n">
        <f aca="false">Посуточная!CS49</f>
        <v>0</v>
      </c>
      <c r="BB49" s="976" t="n">
        <f aca="false">Посуточная!CX49</f>
        <v>0</v>
      </c>
      <c r="BC49" s="976" t="n">
        <f aca="false">Посуточная!CY49</f>
        <v>0</v>
      </c>
      <c r="BD49" s="976" t="n">
        <f aca="false">Посуточная!CZ49</f>
        <v>0</v>
      </c>
      <c r="BE49" s="976" t="n">
        <f aca="false">Посуточная!DA49</f>
        <v>0</v>
      </c>
      <c r="BF49" s="1095"/>
      <c r="BG49" s="1096"/>
      <c r="BH49" s="979"/>
      <c r="BI49" s="979"/>
      <c r="BJ49" s="1097"/>
      <c r="BK49" s="1096"/>
      <c r="BL49" s="979"/>
      <c r="BM49" s="979"/>
      <c r="BN49" s="1098"/>
      <c r="BO49" s="1099"/>
      <c r="BP49" s="979"/>
      <c r="BQ49" s="979"/>
      <c r="BR49" s="988" t="n">
        <f aca="false">Посуточная!DR49</f>
        <v>0</v>
      </c>
      <c r="BS49" s="989" t="n">
        <f aca="false">Посуточная!DS49</f>
        <v>0</v>
      </c>
      <c r="BT49" s="989" t="n">
        <f aca="false">Посуточная!DT49</f>
        <v>0</v>
      </c>
      <c r="BU49" s="989" t="n">
        <f aca="false">Посуточная!DU49</f>
        <v>0</v>
      </c>
      <c r="BV49" s="976" t="n">
        <f aca="false">Посуточная!DZ49</f>
        <v>0</v>
      </c>
      <c r="BW49" s="976" t="n">
        <f aca="false">Посуточная!EA49</f>
        <v>0</v>
      </c>
      <c r="BX49" s="976" t="n">
        <f aca="false">Посуточная!EB49</f>
        <v>0</v>
      </c>
      <c r="BY49" s="976" t="n">
        <f aca="false">Посуточная!EC49</f>
        <v>0</v>
      </c>
      <c r="BZ49" s="1095"/>
      <c r="CA49" s="1096"/>
      <c r="CB49" s="979"/>
      <c r="CC49" s="979"/>
      <c r="CD49" s="1100" t="n">
        <f aca="false">Посуточная!EO49</f>
        <v>0</v>
      </c>
      <c r="CE49" s="1101" t="n">
        <f aca="false">Посуточная!EP49</f>
        <v>0</v>
      </c>
      <c r="CF49" s="1101" t="n">
        <f aca="false">Посуточная!EQ49</f>
        <v>0</v>
      </c>
      <c r="CG49" s="1101" t="n">
        <f aca="false">Посуточная!ER49</f>
        <v>0</v>
      </c>
      <c r="CH49" s="1000" t="n">
        <f aca="false">Посуточная!EZ49</f>
        <v>0</v>
      </c>
      <c r="CI49" s="1000" t="n">
        <f aca="false">Посуточная!FA49</f>
        <v>0</v>
      </c>
      <c r="CJ49" s="1000" t="n">
        <f aca="false">Посуточная!FB49</f>
        <v>0</v>
      </c>
      <c r="CK49" s="1000" t="n">
        <f aca="false">Посуточная!FC49</f>
        <v>0</v>
      </c>
      <c r="CL49" s="1095"/>
      <c r="CM49" s="1096"/>
      <c r="CN49" s="979"/>
      <c r="CO49" s="979"/>
      <c r="CP49" s="1102" t="n">
        <f aca="false">Посуточная!GN49</f>
        <v>0</v>
      </c>
      <c r="CQ49" s="1094" t="n">
        <f aca="false">Посуточная!GO49</f>
        <v>0</v>
      </c>
      <c r="CR49" s="1094" t="n">
        <f aca="false">Посуточная!GP49</f>
        <v>0</v>
      </c>
      <c r="CS49" s="1094" t="n">
        <f aca="false">Посуточная!GQ49</f>
        <v>0</v>
      </c>
      <c r="CT49" s="1094" t="n">
        <f aca="false">Посуточная!GR49</f>
        <v>0</v>
      </c>
      <c r="CU49" s="1094" t="n">
        <f aca="false">Посуточная!GS49</f>
        <v>0</v>
      </c>
      <c r="CV49" s="1094" t="n">
        <f aca="false">Посуточная!GT49</f>
        <v>0</v>
      </c>
      <c r="CW49" s="976" t="str">
        <f aca="false">Посуточная!HP49</f>
        <v>Западно-Чатылькинское</v>
      </c>
      <c r="CX49" s="976" t="n">
        <f aca="false">Посуточная!HQ49</f>
        <v>0</v>
      </c>
      <c r="CY49" s="976" t="n">
        <f aca="false">Посуточная!HR49</f>
        <v>0</v>
      </c>
      <c r="CZ49" s="976" t="n">
        <f aca="false">Посуточная!HS49</f>
        <v>0</v>
      </c>
      <c r="DA49" s="976" t="n">
        <f aca="false">Посуточная!HT49</f>
        <v>0</v>
      </c>
      <c r="DB49" s="976" t="n">
        <f aca="false">Посуточная!HU49</f>
        <v>0</v>
      </c>
      <c r="DC49" s="976" t="n">
        <f aca="false">Посуточная!HV49</f>
        <v>0</v>
      </c>
      <c r="DD49" s="1095"/>
      <c r="DE49" s="1096"/>
      <c r="DF49" s="979"/>
      <c r="DG49" s="979"/>
      <c r="DH49" s="1103" t="n">
        <f aca="false">Посуточная!IE49</f>
        <v>0</v>
      </c>
      <c r="DI49" s="1104" t="n">
        <f aca="false">Посуточная!IF49</f>
        <v>0</v>
      </c>
      <c r="DJ49" s="1104" t="n">
        <f aca="false">Посуточная!IG49</f>
        <v>0</v>
      </c>
      <c r="DK49" s="1101" t="n">
        <f aca="false">Посуточная!IH49</f>
        <v>0</v>
      </c>
      <c r="DL49" s="976" t="n">
        <f aca="false">Посуточная!IM49</f>
        <v>0</v>
      </c>
      <c r="DM49" s="993" t="n">
        <f aca="false">Посуточная!IN49</f>
        <v>0</v>
      </c>
      <c r="DN49" s="976" t="n">
        <f aca="false">Посуточная!IO49</f>
        <v>0</v>
      </c>
      <c r="DO49" s="993" t="n">
        <f aca="false">Посуточная!IP49</f>
        <v>0</v>
      </c>
      <c r="DP49" s="1106"/>
      <c r="DQ49" s="1096"/>
      <c r="DT49" s="1107"/>
      <c r="DU49" s="1108"/>
      <c r="DV49" s="1108"/>
      <c r="DW49" s="1108"/>
      <c r="DX49" s="1108"/>
      <c r="DY49" s="1108"/>
      <c r="DZ49" s="1108"/>
      <c r="EA49" s="976" t="n">
        <f aca="false">Посуточная!KQ49</f>
        <v>0</v>
      </c>
      <c r="EB49" s="976" t="n">
        <f aca="false">Посуточная!KR49</f>
        <v>0</v>
      </c>
      <c r="EC49" s="976" t="n">
        <f aca="false">Посуточная!KS49</f>
        <v>0</v>
      </c>
      <c r="ED49" s="976" t="n">
        <f aca="false">Посуточная!KT49</f>
        <v>0</v>
      </c>
      <c r="EE49" s="976" t="n">
        <f aca="false">Посуточная!KU49</f>
        <v>0</v>
      </c>
      <c r="EF49" s="976" t="n">
        <f aca="false">Посуточная!KV49</f>
        <v>0</v>
      </c>
      <c r="EG49" s="976" t="n">
        <f aca="false">Посуточная!KW49</f>
        <v>0</v>
      </c>
      <c r="EH49" s="1095"/>
      <c r="EI49" s="1096"/>
      <c r="EJ49" s="979"/>
      <c r="EK49" s="979"/>
      <c r="EL49" s="1097"/>
      <c r="EM49" s="1096"/>
      <c r="EN49" s="979"/>
      <c r="EO49" s="979"/>
      <c r="EP49" s="1098"/>
      <c r="EQ49" s="1099"/>
      <c r="ET49" s="1109"/>
      <c r="EU49" s="1110"/>
      <c r="EX49" s="1111"/>
      <c r="EY49" s="1017"/>
      <c r="FB49" s="1107"/>
      <c r="FC49" s="1108"/>
      <c r="FD49" s="1108"/>
      <c r="FE49" s="1108"/>
      <c r="FF49" s="1108"/>
      <c r="FG49" s="1108"/>
      <c r="FH49" s="1108"/>
      <c r="FI49" s="1000" t="n">
        <f aca="false">Посуточная!NU49</f>
        <v>0</v>
      </c>
      <c r="FJ49" s="1000" t="n">
        <f aca="false">Посуточная!NV49</f>
        <v>0</v>
      </c>
      <c r="FK49" s="1000" t="n">
        <f aca="false">Посуточная!NW49</f>
        <v>0</v>
      </c>
      <c r="FL49" s="1000" t="n">
        <f aca="false">Посуточная!NX49</f>
        <v>0</v>
      </c>
      <c r="FM49" s="1000" t="n">
        <f aca="false">Посуточная!NY49</f>
        <v>0</v>
      </c>
      <c r="FN49" s="1000" t="n">
        <f aca="false">Посуточная!NZ49</f>
        <v>0</v>
      </c>
      <c r="FO49" s="1000" t="n">
        <f aca="false">Посуточная!OA49</f>
        <v>0</v>
      </c>
      <c r="FP49" s="1095"/>
      <c r="FQ49" s="1096"/>
      <c r="FR49" s="979"/>
      <c r="FS49" s="979"/>
      <c r="FT49" s="1112" t="n">
        <f aca="false">Посуточная!OO49</f>
        <v>0</v>
      </c>
      <c r="FU49" s="1113" t="n">
        <f aca="false">Посуточная!OP49</f>
        <v>0</v>
      </c>
      <c r="FV49" s="1113" t="n">
        <f aca="false">Посуточная!OQ49</f>
        <v>0</v>
      </c>
      <c r="FW49" s="1113" t="n">
        <f aca="false">Посуточная!OR49</f>
        <v>0</v>
      </c>
      <c r="FX49" s="1113" t="n">
        <f aca="false">Посуточная!OS49</f>
        <v>0</v>
      </c>
      <c r="FY49" s="1113" t="n">
        <f aca="false">Посуточная!OT49</f>
        <v>0</v>
      </c>
      <c r="FZ49" s="1114" t="n">
        <f aca="false">Посуточная!OU49</f>
        <v>0</v>
      </c>
      <c r="GA49" s="1105" t="n">
        <f aca="false">Посуточная!PP49</f>
        <v>0</v>
      </c>
      <c r="GB49" s="1105" t="n">
        <f aca="false">Посуточная!PQ49</f>
        <v>0</v>
      </c>
      <c r="GC49" s="1105" t="n">
        <f aca="false">Посуточная!PR49</f>
        <v>0</v>
      </c>
      <c r="GD49" s="1105" t="n">
        <f aca="false">Посуточная!PS49</f>
        <v>0</v>
      </c>
      <c r="GE49" s="1105" t="n">
        <f aca="false">Посуточная!PT49</f>
        <v>0</v>
      </c>
      <c r="GF49" s="1105" t="n">
        <f aca="false">Посуточная!PU49</f>
        <v>0</v>
      </c>
      <c r="GG49" s="1105" t="n">
        <f aca="false">Посуточная!PV49</f>
        <v>0</v>
      </c>
      <c r="GH49" s="1095"/>
      <c r="GI49" s="1096"/>
      <c r="GJ49" s="979"/>
      <c r="GK49" s="979"/>
      <c r="GL49" s="1039" t="n">
        <f aca="false">Посуточная!QH49</f>
        <v>0</v>
      </c>
      <c r="GM49" s="1040" t="n">
        <f aca="false">Посуточная!QI49</f>
        <v>0</v>
      </c>
      <c r="GN49" s="1040" t="n">
        <f aca="false">Посуточная!QJ49</f>
        <v>0</v>
      </c>
      <c r="GO49" s="1040" t="n">
        <f aca="false">Посуточная!QK49</f>
        <v>0</v>
      </c>
      <c r="GP49" s="1040" t="n">
        <f aca="false">Посуточная!QL49</f>
        <v>0</v>
      </c>
      <c r="GQ49" s="1040" t="n">
        <f aca="false">Посуточная!QM49</f>
        <v>0</v>
      </c>
      <c r="GR49" s="1040" t="n">
        <f aca="false">Посуточная!QN49</f>
        <v>0</v>
      </c>
      <c r="GS49" s="1006" t="n">
        <f aca="false">Посуточная!QV49</f>
        <v>0</v>
      </c>
      <c r="GT49" s="1006" t="n">
        <f aca="false">Посуточная!QW49</f>
        <v>0</v>
      </c>
      <c r="GU49" s="1006" t="n">
        <f aca="false">Посуточная!QX49</f>
        <v>0</v>
      </c>
      <c r="GV49" s="1006" t="n">
        <f aca="false">Посуточная!QY49</f>
        <v>0</v>
      </c>
      <c r="GW49" s="1006" t="n">
        <f aca="false">Посуточная!QZ49</f>
        <v>0</v>
      </c>
      <c r="GX49" s="1006" t="n">
        <f aca="false">Посуточная!RA49</f>
        <v>0</v>
      </c>
      <c r="GY49" s="1006" t="n">
        <f aca="false">Посуточная!RB49</f>
        <v>0</v>
      </c>
      <c r="GZ49" s="1095"/>
      <c r="HA49" s="1096"/>
      <c r="HB49" s="979"/>
      <c r="HC49" s="979"/>
      <c r="HD49" s="1041" t="n">
        <f aca="false">Посуточная!RN49</f>
        <v>0</v>
      </c>
      <c r="HE49" s="1042" t="n">
        <f aca="false">Посуточная!RO49</f>
        <v>0</v>
      </c>
      <c r="HF49" s="1042" t="n">
        <f aca="false">Посуточная!RP49</f>
        <v>0</v>
      </c>
      <c r="HG49" s="1042" t="n">
        <f aca="false">Посуточная!RQ49</f>
        <v>0</v>
      </c>
      <c r="HH49" s="1042" t="n">
        <f aca="false">Посуточная!RR49</f>
        <v>0</v>
      </c>
      <c r="HI49" s="1042" t="n">
        <f aca="false">Посуточная!RS49</f>
        <v>0</v>
      </c>
      <c r="HJ49" s="1042" t="n">
        <f aca="false">Посуточная!RT49</f>
        <v>0</v>
      </c>
      <c r="HK49" s="993" t="n">
        <f aca="false">Посуточная!SB49</f>
        <v>0</v>
      </c>
      <c r="HL49" s="993" t="n">
        <f aca="false">Посуточная!SC49</f>
        <v>0</v>
      </c>
      <c r="HM49" s="993" t="n">
        <f aca="false">Посуточная!SD49</f>
        <v>0</v>
      </c>
      <c r="HN49" s="993" t="n">
        <f aca="false">Посуточная!SE49</f>
        <v>0</v>
      </c>
      <c r="HO49" s="993" t="n">
        <f aca="false">Посуточная!SF49</f>
        <v>0</v>
      </c>
      <c r="HP49" s="993" t="n">
        <f aca="false">Посуточная!SG49</f>
        <v>0</v>
      </c>
      <c r="HQ49" s="993" t="n">
        <f aca="false">Посуточная!SH49</f>
        <v>0</v>
      </c>
      <c r="HR49" s="1095"/>
      <c r="HS49" s="1096"/>
      <c r="HT49" s="979"/>
      <c r="HU49" s="979"/>
      <c r="HV49" s="1097"/>
      <c r="HW49" s="1096"/>
      <c r="HX49" s="979"/>
      <c r="HY49" s="979"/>
      <c r="HZ49" s="1098"/>
      <c r="IA49" s="1099"/>
      <c r="IB49" s="979"/>
      <c r="IC49" s="979"/>
      <c r="ID49" s="1001" t="n">
        <f aca="false">Посуточная!SY49</f>
        <v>0</v>
      </c>
      <c r="IE49" s="1002" t="n">
        <f aca="false">Посуточная!SZ49</f>
        <v>0</v>
      </c>
      <c r="IF49" s="1002" t="n">
        <f aca="false">Посуточная!TA49</f>
        <v>0</v>
      </c>
      <c r="IG49" s="1002" t="n">
        <f aca="false">Посуточная!TB49</f>
        <v>0</v>
      </c>
      <c r="IH49" s="993" t="n">
        <f aca="false">Посуточная!TG49</f>
        <v>0</v>
      </c>
      <c r="II49" s="993" t="n">
        <f aca="false">Посуточная!TH49</f>
        <v>0</v>
      </c>
      <c r="IJ49" s="993" t="n">
        <f aca="false">Посуточная!TI49</f>
        <v>0</v>
      </c>
      <c r="IK49" s="993" t="n">
        <f aca="false">Посуточная!TJ49</f>
        <v>0</v>
      </c>
      <c r="IL49" s="1095"/>
      <c r="IM49" s="1096"/>
      <c r="IP49" s="1115"/>
      <c r="IQ49" s="1116"/>
      <c r="IT49" s="1115"/>
      <c r="IU49" s="1117"/>
      <c r="IV49" s="1046"/>
      <c r="IW49" s="1046"/>
      <c r="IX49" s="1117"/>
      <c r="IY49" s="1117"/>
      <c r="IZ49" s="1046"/>
      <c r="JA49" s="1046"/>
      <c r="JB49" s="1117"/>
      <c r="JC49" s="1117"/>
      <c r="JD49" s="1046"/>
      <c r="JE49" s="1046"/>
      <c r="JF49" s="1118"/>
      <c r="JG49" s="1017"/>
      <c r="JH49" s="1018"/>
      <c r="JJ49" s="1111"/>
      <c r="JK49" s="1017"/>
      <c r="JN49" s="1111"/>
      <c r="JO49" s="1017"/>
      <c r="JR49" s="1115"/>
      <c r="JS49" s="1116"/>
      <c r="JV49" s="1111"/>
      <c r="JW49" s="1017"/>
      <c r="JZ49" s="1118"/>
      <c r="KA49" s="1118"/>
      <c r="KD49" s="1118"/>
      <c r="KE49" s="1118"/>
      <c r="KG49" s="1020"/>
      <c r="KH49" s="1119"/>
      <c r="KI49" s="1120"/>
      <c r="KJ49" s="1025"/>
      <c r="KL49" s="1118"/>
      <c r="KM49" s="1118"/>
      <c r="KN49" s="1121"/>
      <c r="KO49" s="1119"/>
      <c r="KP49" s="1122"/>
      <c r="KQ49" s="1024"/>
      <c r="KS49" s="924" t="str">
        <f aca="false">IF(KP49=$KS$1,"",KI49-7200)</f>
        <v/>
      </c>
      <c r="KT49" s="1137"/>
      <c r="LG49" s="924" t="n">
        <f aca="false">IF(R49="",0,R49+LG46)</f>
        <v>0</v>
      </c>
      <c r="LH49" s="924" t="n">
        <f aca="false">IF(S49="",0,S49+LH46)</f>
        <v>0</v>
      </c>
      <c r="LI49" s="924" t="n">
        <f aca="false">IF(AJ49="",0,AJ49+LI46)</f>
        <v>0</v>
      </c>
      <c r="LJ49" s="924" t="n">
        <f aca="false">IF(AK49="",0,AK49+LJ46)</f>
        <v>0</v>
      </c>
      <c r="LK49" s="924" t="n">
        <f aca="false">IF(AV49="",0,AV49+LK46)</f>
        <v>0</v>
      </c>
      <c r="LL49" s="924" t="n">
        <f aca="false">IF(AW49="",0,AW49+LL46)</f>
        <v>0</v>
      </c>
      <c r="LM49" s="924" t="n">
        <f aca="false">IF(BH49="",0,BH49+LM46)</f>
        <v>0</v>
      </c>
      <c r="LN49" s="924" t="n">
        <f aca="false">IF(BI49="",0,BI49+LN46)</f>
        <v>0</v>
      </c>
      <c r="LO49" s="924" t="n">
        <f aca="false">IF(CB49="",0,CB49+LO46)</f>
        <v>0</v>
      </c>
      <c r="LP49" s="924" t="n">
        <f aca="false">IF(CC49="",0,CC49+LP46)</f>
        <v>0</v>
      </c>
      <c r="LQ49" s="924" t="n">
        <f aca="false">IF(CN49="",0,CN49+LQ46)</f>
        <v>0</v>
      </c>
      <c r="LR49" s="924" t="n">
        <f aca="false">IF(CO49="",0,CO49+LR46)</f>
        <v>0</v>
      </c>
      <c r="LS49" s="924" t="n">
        <f aca="false">IF(DR49="",0,DR49+LS46)</f>
        <v>0</v>
      </c>
      <c r="LT49" s="924" t="n">
        <f aca="false">IF(DS49="",0,DS49+LT46)</f>
        <v>0</v>
      </c>
      <c r="LU49" s="924" t="n">
        <f aca="false">IF(DF49="",0,DF49+LU46)</f>
        <v>0</v>
      </c>
      <c r="LV49" s="924" t="n">
        <f aca="false">IF(DG49="",0,DG49+LV46)</f>
        <v>0</v>
      </c>
      <c r="LW49" s="924" t="n">
        <f aca="false">IF(HT49="",0,HT49+LW46)</f>
        <v>0</v>
      </c>
      <c r="LX49" s="924" t="n">
        <f aca="false">IF(HU49="",0,HU49+LX46)</f>
        <v>0</v>
      </c>
      <c r="LY49" s="924" t="n">
        <f aca="false">IF(JN49="",0,JN49)</f>
        <v>0</v>
      </c>
      <c r="LZ49" s="924" t="n">
        <f aca="false">IF(JO49="",0,JO49)</f>
        <v>0</v>
      </c>
      <c r="MA49" s="924" t="n">
        <f aca="false">IF(EV49="",0,EV49+MA46)</f>
        <v>0</v>
      </c>
      <c r="MB49" s="924" t="n">
        <f aca="false">IF(EW49="",0,EW49+MB46)</f>
        <v>0</v>
      </c>
      <c r="MC49" s="924" t="n">
        <f aca="false">IF(JJ49="",0,JJ49+MC46)</f>
        <v>0</v>
      </c>
      <c r="MD49" s="924" t="n">
        <f aca="false">IF(JK49="",0,JK49+MD46)</f>
        <v>0</v>
      </c>
      <c r="ME49" s="924" t="n">
        <f aca="false">IF(KO49="",0,KO49+ME46)</f>
        <v>0</v>
      </c>
      <c r="MF49" s="924" t="n">
        <f aca="false">IF(KP49="",0,KP49+MF46)</f>
        <v>0</v>
      </c>
      <c r="MG49" s="924" t="n">
        <f aca="false">IFERROR(ME49/$A47,0)</f>
        <v>0</v>
      </c>
      <c r="MH49" s="924" t="n">
        <f aca="false">IFERROR(MF49/$A47,0)</f>
        <v>0</v>
      </c>
      <c r="MI49" s="924" t="n">
        <f aca="false">IF(JT49="",0,JT49+MI46)</f>
        <v>0</v>
      </c>
      <c r="MJ49" s="924" t="n">
        <f aca="false">IF(JU49="",0,JU49+MJ46)</f>
        <v>0</v>
      </c>
      <c r="MK49" s="924" t="n">
        <f aca="false">IF(LG49&gt;0,0,P49+MK46)</f>
        <v>0</v>
      </c>
      <c r="ML49" s="924" t="n">
        <f aca="false">IF(LH49&gt;0,0,Q49+ML46)</f>
        <v>0</v>
      </c>
      <c r="MM49" s="924" t="n">
        <f aca="false">IF(LI49&gt;0,0,AH49+MM46)</f>
        <v>0</v>
      </c>
      <c r="MN49" s="924" t="n">
        <f aca="false">IF(LJ49&gt;0,0,AI49+MN46)</f>
        <v>0</v>
      </c>
      <c r="MO49" s="924" t="n">
        <f aca="false">IF(LK49&gt;0,0,AT49+MO46)</f>
        <v>0</v>
      </c>
      <c r="MP49" s="924" t="n">
        <f aca="false">IF(LL49&gt;0,0,AU49+MP46)</f>
        <v>0</v>
      </c>
      <c r="MQ49" s="924" t="n">
        <f aca="false">IF(LM49&gt;0,0,BF49+MQ46)</f>
        <v>0</v>
      </c>
      <c r="MR49" s="924" t="n">
        <f aca="false">IF(LN49&gt;0,0,BG49+MR46)</f>
        <v>0</v>
      </c>
      <c r="MS49" s="924" t="n">
        <f aca="false">IF(LO49&gt;0,0,BZ49+MS46)</f>
        <v>0</v>
      </c>
      <c r="MT49" s="924" t="n">
        <f aca="false">IF(LP49&gt;0,0,CA49+MT46)</f>
        <v>0</v>
      </c>
      <c r="MU49" s="924" t="n">
        <f aca="false">IF(LQ49&gt;0,0,CL49+MU46)</f>
        <v>0</v>
      </c>
      <c r="MV49" s="924" t="n">
        <f aca="false">IF(LR49&gt;0,0,CM49+MV46)</f>
        <v>0</v>
      </c>
      <c r="MW49" s="924" t="n">
        <f aca="false">IF(LS49&gt;0,0,DP49+MW46)</f>
        <v>0</v>
      </c>
      <c r="MX49" s="924" t="n">
        <f aca="false">IF(LT49&gt;0,0,DQ49+MX46)</f>
        <v>0</v>
      </c>
      <c r="MY49" s="924" t="n">
        <f aca="false">IF(LU49&gt;0,0,DD49+MY46)</f>
        <v>0</v>
      </c>
      <c r="MZ49" s="924" t="n">
        <f aca="false">IFERROR(IF(LV49&gt;0,0,DE49+MZ46),0)</f>
        <v>0</v>
      </c>
      <c r="NA49" s="924" t="n">
        <f aca="false">IF(LW49&gt;0,0,HR49+NA46)</f>
        <v>0</v>
      </c>
      <c r="NB49" s="924" t="n">
        <f aca="false">IFERROR(IF(LX49&gt;0,0,HS49+NB46),0)</f>
        <v>0</v>
      </c>
      <c r="NC49" s="924"/>
      <c r="ND49" s="924"/>
      <c r="NE49" s="924"/>
    </row>
    <row r="50" customFormat="false" ht="15" hidden="false" customHeight="false" outlineLevel="0" collapsed="false">
      <c r="A50" s="1092"/>
      <c r="B50" s="974" t="n">
        <f aca="false">Посуточная!J50</f>
        <v>0</v>
      </c>
      <c r="C50" s="975" t="n">
        <f aca="false">Посуточная!K50</f>
        <v>0</v>
      </c>
      <c r="D50" s="975" t="n">
        <f aca="false">Посуточная!L50</f>
        <v>0</v>
      </c>
      <c r="E50" s="975" t="n">
        <f aca="false">Посуточная!M50</f>
        <v>0</v>
      </c>
      <c r="F50" s="975" t="n">
        <f aca="false">Посуточная!N50</f>
        <v>0</v>
      </c>
      <c r="G50" s="975" t="n">
        <f aca="false">Посуточная!O50</f>
        <v>0</v>
      </c>
      <c r="H50" s="975" t="n">
        <f aca="false">Посуточная!P50</f>
        <v>0</v>
      </c>
      <c r="I50" s="976" t="n">
        <f aca="false">Посуточная!AA50</f>
        <v>0</v>
      </c>
      <c r="J50" s="976" t="n">
        <f aca="false">Посуточная!AB50</f>
        <v>0</v>
      </c>
      <c r="K50" s="976" t="n">
        <f aca="false">Посуточная!AC50</f>
        <v>0</v>
      </c>
      <c r="L50" s="976" t="n">
        <f aca="false">Посуточная!AD50</f>
        <v>0</v>
      </c>
      <c r="M50" s="976" t="n">
        <f aca="false">Посуточная!AE50</f>
        <v>0</v>
      </c>
      <c r="N50" s="976" t="n">
        <f aca="false">Посуточная!AF50</f>
        <v>0</v>
      </c>
      <c r="O50" s="976" t="n">
        <f aca="false">Посуточная!AG50</f>
        <v>0</v>
      </c>
      <c r="P50" s="1027" t="n">
        <f aca="false">COUNTIF(B50:H50,"&lt;&gt;0")-COUNTIF(B50:H50,"")</f>
        <v>-7</v>
      </c>
      <c r="Q50" s="1028" t="n">
        <f aca="false">COUNTIF(I50:O50,"&lt;&gt;0")-COUNTIF(I50:O50,"")</f>
        <v>0</v>
      </c>
      <c r="R50" s="979"/>
      <c r="S50" s="979"/>
      <c r="T50" s="990" t="n">
        <f aca="false">Посуточная!AS50</f>
        <v>0</v>
      </c>
      <c r="U50" s="975" t="n">
        <f aca="false">Посуточная!AT50</f>
        <v>0</v>
      </c>
      <c r="V50" s="975" t="n">
        <f aca="false">Посуточная!AU50</f>
        <v>0</v>
      </c>
      <c r="W50" s="975" t="n">
        <f aca="false">Посуточная!AV50</f>
        <v>0</v>
      </c>
      <c r="X50" s="975" t="n">
        <f aca="false">Посуточная!AW50</f>
        <v>0</v>
      </c>
      <c r="Y50" s="975" t="n">
        <f aca="false">Посуточная!AX50</f>
        <v>0</v>
      </c>
      <c r="Z50" s="975" t="n">
        <f aca="false">Посуточная!AY50</f>
        <v>0</v>
      </c>
      <c r="AA50" s="976" t="n">
        <f aca="false">Посуточная!BG50</f>
        <v>0</v>
      </c>
      <c r="AB50" s="976" t="n">
        <f aca="false">Посуточная!BH50</f>
        <v>0</v>
      </c>
      <c r="AC50" s="976" t="n">
        <f aca="false">Посуточная!BI50</f>
        <v>0</v>
      </c>
      <c r="AD50" s="976" t="n">
        <f aca="false">Посуточная!BJ50</f>
        <v>0</v>
      </c>
      <c r="AE50" s="976" t="n">
        <f aca="false">Посуточная!BK50</f>
        <v>0</v>
      </c>
      <c r="AF50" s="976" t="n">
        <f aca="false">Посуточная!BL50</f>
        <v>0</v>
      </c>
      <c r="AG50" s="976" t="n">
        <f aca="false">Посуточная!BM50</f>
        <v>0</v>
      </c>
      <c r="AH50" s="1027" t="n">
        <f aca="false">COUNTIF(T50:Z50,"&lt;&gt;0")-COUNTIF(T50:Z50,"")</f>
        <v>-7</v>
      </c>
      <c r="AI50" s="1028" t="n">
        <f aca="false">COUNTIF(AA50:AG50,"&lt;&gt;0")-COUNTIF(AA50:AG50,"")</f>
        <v>0</v>
      </c>
      <c r="AJ50" s="979"/>
      <c r="AK50" s="979"/>
      <c r="AL50" s="990" t="n">
        <f aca="false">Посуточная!BV50</f>
        <v>0</v>
      </c>
      <c r="AM50" s="975" t="n">
        <f aca="false">Посуточная!BW50</f>
        <v>0</v>
      </c>
      <c r="AN50" s="975" t="n">
        <f aca="false">Посуточная!BX50</f>
        <v>0</v>
      </c>
      <c r="AO50" s="975" t="n">
        <f aca="false">Посуточная!BY50</f>
        <v>0</v>
      </c>
      <c r="AP50" s="976" t="n">
        <f aca="false">Посуточная!CD50</f>
        <v>0</v>
      </c>
      <c r="AQ50" s="976" t="n">
        <f aca="false">Посуточная!CE50</f>
        <v>0</v>
      </c>
      <c r="AR50" s="976" t="n">
        <f aca="false">Посуточная!CF50</f>
        <v>0</v>
      </c>
      <c r="AS50" s="976" t="n">
        <f aca="false">Посуточная!CG50</f>
        <v>0</v>
      </c>
      <c r="AT50" s="1027" t="n">
        <f aca="false">COUNTIF(AL50:AO50,"&lt;&gt;0")-COUNTIF(AL50:AO50,"")</f>
        <v>-4</v>
      </c>
      <c r="AU50" s="1028" t="n">
        <f aca="false">COUNTIF(AP50:AS50,"&lt;&gt;0")-COUNTIF(AP50:AS50,"")</f>
        <v>0</v>
      </c>
      <c r="AV50" s="979"/>
      <c r="AW50" s="979"/>
      <c r="AX50" s="990" t="n">
        <f aca="false">Посуточная!CP50</f>
        <v>0</v>
      </c>
      <c r="AY50" s="975" t="n">
        <f aca="false">Посуточная!CQ50</f>
        <v>0</v>
      </c>
      <c r="AZ50" s="975" t="n">
        <f aca="false">Посуточная!CR50</f>
        <v>0</v>
      </c>
      <c r="BA50" s="975" t="n">
        <f aca="false">Посуточная!CS50</f>
        <v>0</v>
      </c>
      <c r="BB50" s="976" t="n">
        <f aca="false">Посуточная!CX50</f>
        <v>0</v>
      </c>
      <c r="BC50" s="976" t="n">
        <f aca="false">Посуточная!CY50</f>
        <v>0</v>
      </c>
      <c r="BD50" s="976" t="n">
        <f aca="false">Посуточная!CZ50</f>
        <v>0</v>
      </c>
      <c r="BE50" s="976" t="n">
        <f aca="false">Посуточная!DA50</f>
        <v>0</v>
      </c>
      <c r="BF50" s="1027" t="n">
        <f aca="false">COUNTIF(AX50:BA50,"&lt;&gt;0")-COUNTIF(AX50:BA50,"")</f>
        <v>-4</v>
      </c>
      <c r="BG50" s="1028" t="n">
        <f aca="false">COUNTIF(BB50:BE50,"&lt;&gt;0")-COUNTIF(BB50:BE50,"")</f>
        <v>0</v>
      </c>
      <c r="BH50" s="979"/>
      <c r="BI50" s="979"/>
      <c r="BJ50" s="1030" t="n">
        <f aca="false">SUMIF(B6:BI6,"итого гр.",B50:BI50)</f>
        <v>0</v>
      </c>
      <c r="BK50" s="1028" t="n">
        <f aca="false">SUMIF(B6:BI6,"итого фк.",B50:BI50)</f>
        <v>0</v>
      </c>
      <c r="BL50" s="979"/>
      <c r="BM50" s="979"/>
      <c r="BN50" s="1031"/>
      <c r="BO50" s="1032"/>
      <c r="BP50" s="979"/>
      <c r="BQ50" s="979"/>
      <c r="BR50" s="988" t="n">
        <f aca="false">Посуточная!DR50</f>
        <v>0</v>
      </c>
      <c r="BS50" s="989" t="n">
        <f aca="false">Посуточная!DS50</f>
        <v>0</v>
      </c>
      <c r="BT50" s="989" t="n">
        <f aca="false">Посуточная!DT50</f>
        <v>0</v>
      </c>
      <c r="BU50" s="989" t="n">
        <f aca="false">Посуточная!DU50</f>
        <v>0</v>
      </c>
      <c r="BV50" s="976" t="n">
        <f aca="false">Посуточная!DZ50</f>
        <v>0</v>
      </c>
      <c r="BW50" s="976" t="n">
        <f aca="false">Посуточная!EA50</f>
        <v>0</v>
      </c>
      <c r="BX50" s="976" t="n">
        <f aca="false">Посуточная!EB50</f>
        <v>0</v>
      </c>
      <c r="BY50" s="976" t="n">
        <f aca="false">Посуточная!EC50</f>
        <v>0</v>
      </c>
      <c r="BZ50" s="1027" t="n">
        <f aca="false">COUNTIF(BR50:BU50,"&lt;&gt;0")-COUNTIF(BR50:BU50,"")</f>
        <v>-4</v>
      </c>
      <c r="CA50" s="1028" t="n">
        <f aca="false">COUNTIF(BV50:BY50,"&lt;&gt;0")-COUNTIF(BV50:BY50,"")</f>
        <v>0</v>
      </c>
      <c r="CB50" s="979"/>
      <c r="CC50" s="979"/>
      <c r="CD50" s="988" t="n">
        <f aca="false">Посуточная!EO50</f>
        <v>0</v>
      </c>
      <c r="CE50" s="989" t="n">
        <f aca="false">Посуточная!EP50</f>
        <v>0</v>
      </c>
      <c r="CF50" s="989" t="n">
        <f aca="false">Посуточная!EQ50</f>
        <v>0</v>
      </c>
      <c r="CG50" s="989" t="n">
        <f aca="false">Посуточная!ER50</f>
        <v>0</v>
      </c>
      <c r="CH50" s="976" t="n">
        <f aca="false">Посуточная!EZ50</f>
        <v>0</v>
      </c>
      <c r="CI50" s="976" t="n">
        <f aca="false">Посуточная!FA50</f>
        <v>0</v>
      </c>
      <c r="CJ50" s="976" t="n">
        <f aca="false">Посуточная!FB50</f>
        <v>0</v>
      </c>
      <c r="CK50" s="976" t="n">
        <f aca="false">Посуточная!FC50</f>
        <v>0</v>
      </c>
      <c r="CL50" s="1027" t="n">
        <f aca="false">COUNTIF(CD50:CG50,"&lt;&gt;0")-COUNTIF(CD50:CG50,"")</f>
        <v>-4</v>
      </c>
      <c r="CM50" s="1028" t="n">
        <f aca="false">COUNTIF(CH50:CK50,"&lt;&gt;0")-COUNTIF(CH50:CK50,"")</f>
        <v>0</v>
      </c>
      <c r="CN50" s="979"/>
      <c r="CO50" s="979"/>
      <c r="CP50" s="990" t="n">
        <f aca="false">Посуточная!GN50</f>
        <v>0</v>
      </c>
      <c r="CQ50" s="975" t="n">
        <f aca="false">Посуточная!GO50</f>
        <v>0</v>
      </c>
      <c r="CR50" s="975" t="n">
        <f aca="false">Посуточная!GP50</f>
        <v>0</v>
      </c>
      <c r="CS50" s="975" t="n">
        <f aca="false">Посуточная!GQ50</f>
        <v>0</v>
      </c>
      <c r="CT50" s="975" t="n">
        <f aca="false">Посуточная!GR50</f>
        <v>0</v>
      </c>
      <c r="CU50" s="975" t="n">
        <f aca="false">Посуточная!GS50</f>
        <v>0</v>
      </c>
      <c r="CV50" s="975" t="n">
        <f aca="false">Посуточная!GT50</f>
        <v>0</v>
      </c>
      <c r="CW50" s="976" t="n">
        <f aca="false">Посуточная!HP50</f>
        <v>804</v>
      </c>
      <c r="CX50" s="976" t="n">
        <f aca="false">Посуточная!HQ50</f>
        <v>0</v>
      </c>
      <c r="CY50" s="976" t="n">
        <f aca="false">Посуточная!HR50</f>
        <v>0</v>
      </c>
      <c r="CZ50" s="976" t="n">
        <f aca="false">Посуточная!HS50</f>
        <v>0</v>
      </c>
      <c r="DA50" s="976" t="n">
        <f aca="false">Посуточная!HT50</f>
        <v>0</v>
      </c>
      <c r="DB50" s="976" t="n">
        <f aca="false">Посуточная!HU50</f>
        <v>0</v>
      </c>
      <c r="DC50" s="976" t="n">
        <f aca="false">Посуточная!HV50</f>
        <v>0</v>
      </c>
      <c r="DD50" s="1027" t="n">
        <f aca="false">COUNTIF(CP50:CV50,"&lt;&gt;0")-COUNTIF(CP50:CV50,"")</f>
        <v>-7</v>
      </c>
      <c r="DE50" s="1028" t="n">
        <f aca="false">COUNTIF(CW50:DC50,"&lt;&gt;0")-COUNTIF(CW50:DC50,"")</f>
        <v>1</v>
      </c>
      <c r="DF50" s="979"/>
      <c r="DG50" s="979"/>
      <c r="DH50" s="991" t="n">
        <f aca="false">Посуточная!IE50</f>
        <v>0</v>
      </c>
      <c r="DI50" s="992" t="n">
        <f aca="false">Посуточная!IF50</f>
        <v>0</v>
      </c>
      <c r="DJ50" s="992" t="n">
        <f aca="false">Посуточная!IG50</f>
        <v>0</v>
      </c>
      <c r="DK50" s="989" t="n">
        <f aca="false">Посуточная!IH50</f>
        <v>0</v>
      </c>
      <c r="DL50" s="976" t="n">
        <f aca="false">Посуточная!IM50</f>
        <v>0</v>
      </c>
      <c r="DM50" s="993" t="n">
        <f aca="false">Посуточная!IN50</f>
        <v>0</v>
      </c>
      <c r="DN50" s="976" t="n">
        <f aca="false">Посуточная!IO50</f>
        <v>0</v>
      </c>
      <c r="DO50" s="993" t="n">
        <f aca="false">Посуточная!IP50</f>
        <v>0</v>
      </c>
      <c r="DP50" s="1029" t="n">
        <f aca="false">COUNTIF(DH50:DK50,"&lt;&gt;0")-COUNTIF(DH50:DK50,"")</f>
        <v>-4</v>
      </c>
      <c r="DQ50" s="1028" t="n">
        <f aca="false">COUNTIF(DL50:DO50,"&lt;&gt;0")-COUNTIF(DL50:DO50,"")</f>
        <v>0</v>
      </c>
      <c r="DT50" s="1033"/>
      <c r="DU50" s="1034"/>
      <c r="DV50" s="1034"/>
      <c r="DW50" s="1034"/>
      <c r="DX50" s="1034"/>
      <c r="DY50" s="1034"/>
      <c r="DZ50" s="1034"/>
      <c r="EA50" s="976" t="n">
        <f aca="false">Посуточная!KQ50</f>
        <v>0</v>
      </c>
      <c r="EB50" s="976" t="n">
        <f aca="false">Посуточная!KR50</f>
        <v>0</v>
      </c>
      <c r="EC50" s="976" t="n">
        <f aca="false">Посуточная!KS50</f>
        <v>0</v>
      </c>
      <c r="ED50" s="976" t="n">
        <f aca="false">Посуточная!KT50</f>
        <v>0</v>
      </c>
      <c r="EE50" s="976" t="n">
        <f aca="false">Посуточная!KU50</f>
        <v>0</v>
      </c>
      <c r="EF50" s="976" t="n">
        <f aca="false">Посуточная!KV50</f>
        <v>0</v>
      </c>
      <c r="EG50" s="976" t="n">
        <f aca="false">Посуточная!KW50</f>
        <v>0</v>
      </c>
      <c r="EH50" s="1027" t="n">
        <f aca="false">SUBTOTAL(3, DT50:DZ50)</f>
        <v>0</v>
      </c>
      <c r="EI50" s="1028" t="n">
        <f aca="false">COUNTIF(EA50:EG50,"&lt;&gt;0")-COUNTIF(EA50:EG50,"")</f>
        <v>0</v>
      </c>
      <c r="EJ50" s="979"/>
      <c r="EK50" s="979"/>
      <c r="EL50" s="1030" t="n">
        <f aca="false">SUMIF(BR6:EK6,"итого гр.",BR50:EK50)</f>
        <v>0</v>
      </c>
      <c r="EM50" s="1028" t="n">
        <f aca="false">SUMIF(BR6:EK6,"итого фк.",BR50:EK50)</f>
        <v>1</v>
      </c>
      <c r="EN50" s="979"/>
      <c r="EO50" s="979"/>
      <c r="EP50" s="1031"/>
      <c r="EQ50" s="1032"/>
      <c r="ET50" s="1035"/>
      <c r="EU50" s="1036"/>
      <c r="EX50" s="1037"/>
      <c r="EY50" s="1038"/>
      <c r="FB50" s="1033"/>
      <c r="FC50" s="1034"/>
      <c r="FD50" s="1034"/>
      <c r="FE50" s="1034"/>
      <c r="FF50" s="1034"/>
      <c r="FG50" s="1034"/>
      <c r="FH50" s="1034"/>
      <c r="FI50" s="976" t="n">
        <f aca="false">Посуточная!NU50</f>
        <v>0</v>
      </c>
      <c r="FJ50" s="976" t="n">
        <f aca="false">Посуточная!NV50</f>
        <v>0</v>
      </c>
      <c r="FK50" s="976" t="n">
        <f aca="false">Посуточная!NW50</f>
        <v>0</v>
      </c>
      <c r="FL50" s="976" t="n">
        <f aca="false">Посуточная!NX50</f>
        <v>0</v>
      </c>
      <c r="FM50" s="976" t="n">
        <f aca="false">Посуточная!NY50</f>
        <v>0</v>
      </c>
      <c r="FN50" s="976" t="n">
        <f aca="false">Посуточная!NZ50</f>
        <v>0</v>
      </c>
      <c r="FO50" s="976" t="n">
        <f aca="false">Посуточная!OA50</f>
        <v>0</v>
      </c>
      <c r="FP50" s="1027" t="n">
        <f aca="false">COUNTIF(FB50:FH50,"&lt;&gt;0")-COUNTIF(FB50:FH50,"")</f>
        <v>0</v>
      </c>
      <c r="FQ50" s="1028" t="n">
        <f aca="false">COUNTIF(FI50:FO50,"&lt;&gt;0")-COUNTIF(FI50:FO50,"")</f>
        <v>0</v>
      </c>
      <c r="FR50" s="979"/>
      <c r="FS50" s="979"/>
      <c r="FT50" s="1001" t="n">
        <f aca="false">Посуточная!OO50</f>
        <v>0</v>
      </c>
      <c r="FU50" s="1002" t="n">
        <f aca="false">Посуточная!OP50</f>
        <v>0</v>
      </c>
      <c r="FV50" s="1002" t="n">
        <f aca="false">Посуточная!OQ50</f>
        <v>0</v>
      </c>
      <c r="FW50" s="1002" t="n">
        <f aca="false">Посуточная!OR50</f>
        <v>0</v>
      </c>
      <c r="FX50" s="1002" t="n">
        <f aca="false">Посуточная!OS50</f>
        <v>0</v>
      </c>
      <c r="FY50" s="1002" t="n">
        <f aca="false">Посуточная!OT50</f>
        <v>0</v>
      </c>
      <c r="FZ50" s="1003" t="n">
        <f aca="false">Посуточная!OU50</f>
        <v>0</v>
      </c>
      <c r="GA50" s="993" t="n">
        <f aca="false">Посуточная!PP50</f>
        <v>0</v>
      </c>
      <c r="GB50" s="993" t="n">
        <f aca="false">Посуточная!PQ50</f>
        <v>0</v>
      </c>
      <c r="GC50" s="993" t="n">
        <f aca="false">Посуточная!PR50</f>
        <v>0</v>
      </c>
      <c r="GD50" s="993" t="n">
        <f aca="false">Посуточная!PS50</f>
        <v>0</v>
      </c>
      <c r="GE50" s="993" t="n">
        <f aca="false">Посуточная!PT50</f>
        <v>0</v>
      </c>
      <c r="GF50" s="993" t="n">
        <f aca="false">Посуточная!PU50</f>
        <v>0</v>
      </c>
      <c r="GG50" s="993" t="n">
        <f aca="false">Посуточная!PV50</f>
        <v>0</v>
      </c>
      <c r="GH50" s="1027" t="n">
        <f aca="false">COUNTIF(FT50:FZ50,"&lt;&gt;0")-COUNTIF(FT50:FZ50,"")</f>
        <v>-7</v>
      </c>
      <c r="GI50" s="1028" t="n">
        <f aca="false">COUNTIF(GA50:GG50,"&lt;&gt;0")-COUNTIF(GA50:GG50,"")</f>
        <v>0</v>
      </c>
      <c r="GJ50" s="979"/>
      <c r="GK50" s="979"/>
      <c r="GL50" s="1039" t="n">
        <f aca="false">Посуточная!QH50</f>
        <v>0</v>
      </c>
      <c r="GM50" s="1040" t="n">
        <f aca="false">Посуточная!QI50</f>
        <v>0</v>
      </c>
      <c r="GN50" s="1040" t="n">
        <f aca="false">Посуточная!QJ50</f>
        <v>0</v>
      </c>
      <c r="GO50" s="1040" t="n">
        <f aca="false">Посуточная!QK50</f>
        <v>0</v>
      </c>
      <c r="GP50" s="1040" t="n">
        <f aca="false">Посуточная!QL50</f>
        <v>0</v>
      </c>
      <c r="GQ50" s="1040" t="n">
        <f aca="false">Посуточная!QM50</f>
        <v>0</v>
      </c>
      <c r="GR50" s="1040" t="n">
        <f aca="false">Посуточная!QN50</f>
        <v>0</v>
      </c>
      <c r="GS50" s="1006" t="n">
        <f aca="false">Посуточная!QV50</f>
        <v>0</v>
      </c>
      <c r="GT50" s="1006" t="n">
        <f aca="false">Посуточная!QW50</f>
        <v>0</v>
      </c>
      <c r="GU50" s="1006" t="n">
        <f aca="false">Посуточная!QX50</f>
        <v>0</v>
      </c>
      <c r="GV50" s="1006" t="n">
        <f aca="false">Посуточная!QY50</f>
        <v>0</v>
      </c>
      <c r="GW50" s="1006" t="n">
        <f aca="false">Посуточная!QZ50</f>
        <v>0</v>
      </c>
      <c r="GX50" s="1006" t="n">
        <f aca="false">Посуточная!RA50</f>
        <v>0</v>
      </c>
      <c r="GY50" s="1006" t="n">
        <f aca="false">Посуточная!RB50</f>
        <v>0</v>
      </c>
      <c r="GZ50" s="1027" t="n">
        <f aca="false">COUNTIF(GL50:GR50,"&lt;&gt;0")-COUNTIF(GL50:GR50,"")</f>
        <v>-7</v>
      </c>
      <c r="HA50" s="1028" t="n">
        <f aca="false">COUNTIF(GS50:GY50,"&lt;&gt;0")-COUNTIF(GS50:GY50,"")</f>
        <v>0</v>
      </c>
      <c r="HB50" s="979"/>
      <c r="HC50" s="979"/>
      <c r="HD50" s="1041" t="n">
        <f aca="false">Посуточная!RN50</f>
        <v>0</v>
      </c>
      <c r="HE50" s="1042" t="n">
        <f aca="false">Посуточная!RO50</f>
        <v>0</v>
      </c>
      <c r="HF50" s="1042" t="n">
        <f aca="false">Посуточная!RP50</f>
        <v>0</v>
      </c>
      <c r="HG50" s="1042" t="n">
        <f aca="false">Посуточная!RQ50</f>
        <v>0</v>
      </c>
      <c r="HH50" s="1042" t="n">
        <f aca="false">Посуточная!RR50</f>
        <v>0</v>
      </c>
      <c r="HI50" s="1042" t="n">
        <f aca="false">Посуточная!RS50</f>
        <v>0</v>
      </c>
      <c r="HJ50" s="1042" t="n">
        <f aca="false">Посуточная!RT50</f>
        <v>0</v>
      </c>
      <c r="HK50" s="993" t="n">
        <f aca="false">Посуточная!SB50</f>
        <v>0</v>
      </c>
      <c r="HL50" s="993" t="n">
        <f aca="false">Посуточная!SC50</f>
        <v>0</v>
      </c>
      <c r="HM50" s="993" t="n">
        <f aca="false">Посуточная!SD50</f>
        <v>0</v>
      </c>
      <c r="HN50" s="993" t="n">
        <f aca="false">Посуточная!SE50</f>
        <v>0</v>
      </c>
      <c r="HO50" s="993" t="n">
        <f aca="false">Посуточная!SF50</f>
        <v>0</v>
      </c>
      <c r="HP50" s="993" t="n">
        <f aca="false">Посуточная!SG50</f>
        <v>0</v>
      </c>
      <c r="HQ50" s="993" t="n">
        <f aca="false">Посуточная!SH50</f>
        <v>0</v>
      </c>
      <c r="HR50" s="1027" t="n">
        <f aca="false">COUNTIF(HD50:HJ50,"&lt;&gt;0")-COUNTIF(HD50:HJ50,"")</f>
        <v>-7</v>
      </c>
      <c r="HS50" s="1028" t="n">
        <f aca="false">COUNTIF(HK50:HQ50,"&lt;&gt;0")-COUNTIF(HK50:HQ50,"")</f>
        <v>0</v>
      </c>
      <c r="HT50" s="979"/>
      <c r="HU50" s="979"/>
      <c r="HV50" s="1030" t="n">
        <f aca="false">SUMIF(FB6:HU6,"итого гр.",FB50:HU50)</f>
        <v>0</v>
      </c>
      <c r="HW50" s="1028" t="n">
        <f aca="false">SUMIF($FB$6:$HU$6,"итого фк.",FB50:HU50)</f>
        <v>0</v>
      </c>
      <c r="HX50" s="979"/>
      <c r="HY50" s="979"/>
      <c r="HZ50" s="1031"/>
      <c r="IA50" s="1032"/>
      <c r="IB50" s="979"/>
      <c r="IC50" s="979"/>
      <c r="ID50" s="1001" t="n">
        <f aca="false">Посуточная!SY50</f>
        <v>0</v>
      </c>
      <c r="IE50" s="1002" t="n">
        <f aca="false">Посуточная!SZ50</f>
        <v>0</v>
      </c>
      <c r="IF50" s="1002" t="n">
        <f aca="false">Посуточная!TA50</f>
        <v>0</v>
      </c>
      <c r="IG50" s="1002" t="n">
        <f aca="false">Посуточная!TB50</f>
        <v>0</v>
      </c>
      <c r="IH50" s="993" t="n">
        <f aca="false">Посуточная!TG50</f>
        <v>0</v>
      </c>
      <c r="II50" s="993" t="n">
        <f aca="false">Посуточная!TH50</f>
        <v>0</v>
      </c>
      <c r="IJ50" s="993" t="n">
        <f aca="false">Посуточная!TI50</f>
        <v>0</v>
      </c>
      <c r="IK50" s="993" t="n">
        <f aca="false">Посуточная!TJ50</f>
        <v>0</v>
      </c>
      <c r="IL50" s="1027"/>
      <c r="IM50" s="1028"/>
      <c r="IP50" s="1043"/>
      <c r="IQ50" s="1044"/>
      <c r="IT50" s="1043"/>
      <c r="IU50" s="1045"/>
      <c r="IV50" s="1046"/>
      <c r="IW50" s="1046"/>
      <c r="IX50" s="1045"/>
      <c r="IY50" s="1045"/>
      <c r="IZ50" s="1046"/>
      <c r="JA50" s="1046"/>
      <c r="JB50" s="1045"/>
      <c r="JC50" s="1045"/>
      <c r="JD50" s="1046"/>
      <c r="JE50" s="1046"/>
      <c r="JF50" s="1047" t="n">
        <f aca="false">SUMIF(IP6:JE6,"итого гр.",IP50:JE50)</f>
        <v>0</v>
      </c>
      <c r="JG50" s="1038" t="n">
        <f aca="false">SUMIF($IP$6:$JE$6,"итого фк.",IP50:JE50)</f>
        <v>0</v>
      </c>
      <c r="JH50" s="1018"/>
      <c r="JJ50" s="1037"/>
      <c r="JK50" s="1038"/>
      <c r="JN50" s="1037"/>
      <c r="JO50" s="1038"/>
      <c r="JR50" s="1043"/>
      <c r="JS50" s="1044"/>
      <c r="JV50" s="1037"/>
      <c r="JW50" s="1038"/>
      <c r="JZ50" s="1047"/>
      <c r="KA50" s="1047"/>
      <c r="KD50" s="1047"/>
      <c r="KE50" s="1047"/>
      <c r="KH50" s="1123"/>
      <c r="KI50" s="1021"/>
      <c r="KJ50" s="1025"/>
      <c r="KL50" s="1047"/>
      <c r="KM50" s="1047"/>
      <c r="KN50" s="1048"/>
      <c r="KO50" s="1123"/>
      <c r="KP50" s="1023"/>
      <c r="KQ50" s="1024"/>
      <c r="KS50" s="924" t="str">
        <f aca="false">IF(KP50=$KS$1,"",KI50-7200)</f>
        <v/>
      </c>
      <c r="KT50" s="1137"/>
      <c r="LG50" s="924" t="n">
        <f aca="false">IF(R50="",0,R50+LG47)</f>
        <v>0</v>
      </c>
      <c r="LH50" s="924" t="n">
        <f aca="false">IF(S50="",0,S50+LH47)</f>
        <v>0</v>
      </c>
      <c r="LI50" s="924" t="n">
        <f aca="false">IF(AJ50="",0,AJ50+LI47)</f>
        <v>0</v>
      </c>
      <c r="LJ50" s="924" t="n">
        <f aca="false">IF(AK50="",0,AK50+LJ47)</f>
        <v>0</v>
      </c>
      <c r="LK50" s="924" t="n">
        <f aca="false">IF(AV50="",0,AV50+LK47)</f>
        <v>0</v>
      </c>
      <c r="LL50" s="924" t="n">
        <f aca="false">IF(AW50="",0,AW50+LL47)</f>
        <v>0</v>
      </c>
      <c r="LM50" s="924" t="n">
        <f aca="false">IF(BH50="",0,BH50+LM47)</f>
        <v>0</v>
      </c>
      <c r="LN50" s="924" t="n">
        <f aca="false">IF(BI50="",0,BI50+LN47)</f>
        <v>0</v>
      </c>
      <c r="LO50" s="924" t="n">
        <f aca="false">IF(CB50="",0,CB50+LO47)</f>
        <v>0</v>
      </c>
      <c r="LP50" s="924" t="n">
        <f aca="false">IF(CC50="",0,CC50+LP47)</f>
        <v>0</v>
      </c>
      <c r="LQ50" s="924" t="n">
        <f aca="false">IF(CN50="",0,CN50+LQ47)</f>
        <v>0</v>
      </c>
      <c r="LR50" s="924" t="n">
        <f aca="false">IF(CO50="",0,CO50+LR47)</f>
        <v>0</v>
      </c>
      <c r="LS50" s="924" t="n">
        <f aca="false">IF(DR50="",0,DR50+LS47)</f>
        <v>0</v>
      </c>
      <c r="LT50" s="924" t="n">
        <f aca="false">IF(DS50="",0,DS50+LT47)</f>
        <v>0</v>
      </c>
      <c r="LU50" s="924" t="n">
        <f aca="false">IF(DF50="",0,DF50+LU47)</f>
        <v>0</v>
      </c>
      <c r="LV50" s="924" t="n">
        <f aca="false">IF(DG50="",0,DG50+LV47)</f>
        <v>0</v>
      </c>
      <c r="LW50" s="924" t="n">
        <f aca="false">IF(HT50="",0,HT50+LW47)</f>
        <v>0</v>
      </c>
      <c r="LX50" s="924" t="n">
        <f aca="false">IF(HU50="",0,HU50+LX47)</f>
        <v>0</v>
      </c>
      <c r="LY50" s="924" t="n">
        <f aca="false">IF(JN50="",0,JN50)</f>
        <v>0</v>
      </c>
      <c r="LZ50" s="924" t="n">
        <f aca="false">IF(JO50="",0,JO50)</f>
        <v>0</v>
      </c>
      <c r="MA50" s="924" t="n">
        <f aca="false">IF(EV50="",0,EV50+MA47)</f>
        <v>0</v>
      </c>
      <c r="MB50" s="924" t="n">
        <f aca="false">IF(EW50="",0,EW50+MB47)</f>
        <v>0</v>
      </c>
      <c r="MC50" s="924" t="n">
        <f aca="false">IF(JJ50="",0,JJ50+MC47)</f>
        <v>0</v>
      </c>
      <c r="MD50" s="924" t="n">
        <f aca="false">IF(JK50="",0,JK50+MD47)</f>
        <v>0</v>
      </c>
      <c r="ME50" s="924" t="n">
        <f aca="false">IF(KO50="",0,KO50+ME47)</f>
        <v>0</v>
      </c>
      <c r="MF50" s="924" t="n">
        <f aca="false">IF(KP50="",0,KP50+MF47)</f>
        <v>0</v>
      </c>
      <c r="MG50" s="924" t="n">
        <f aca="false">IFERROR(ME50/$A48,0)</f>
        <v>0</v>
      </c>
      <c r="MH50" s="924" t="n">
        <f aca="false">IFERROR(MF50/$A48,0)</f>
        <v>0</v>
      </c>
      <c r="MI50" s="924" t="n">
        <f aca="false">IF(JT50="",0,JT50+MI47)</f>
        <v>0</v>
      </c>
      <c r="MJ50" s="924" t="n">
        <f aca="false">IF(JU50="",0,JU50+MJ47)</f>
        <v>0</v>
      </c>
      <c r="MK50" s="924" t="n">
        <f aca="false">IF(LG50&gt;0,0,P50+MK47)</f>
        <v>-98</v>
      </c>
      <c r="ML50" s="924" t="n">
        <f aca="false">IF(LH50&gt;0,0,Q50+ML47)</f>
        <v>0</v>
      </c>
      <c r="MM50" s="924" t="n">
        <f aca="false">IF(LI50&gt;0,0,AH50+MM47)</f>
        <v>-105</v>
      </c>
      <c r="MN50" s="924" t="n">
        <f aca="false">IF(LJ50&gt;0,0,AI50+MN47)</f>
        <v>0</v>
      </c>
      <c r="MO50" s="924" t="n">
        <f aca="false">IF(LK50&gt;0,0,AT50+MO47)</f>
        <v>-60</v>
      </c>
      <c r="MP50" s="924" t="n">
        <f aca="false">IF(LL50&gt;0,0,AU50+MP47)</f>
        <v>0</v>
      </c>
      <c r="MQ50" s="924" t="n">
        <f aca="false">IF(LM50&gt;0,0,BF50+MQ47)</f>
        <v>-56</v>
      </c>
      <c r="MR50" s="924" t="n">
        <f aca="false">IF(LN50&gt;0,0,BG50+MR47)</f>
        <v>0</v>
      </c>
      <c r="MS50" s="924" t="n">
        <f aca="false">IF(LO50&gt;0,0,BZ50+MS47)</f>
        <v>-56</v>
      </c>
      <c r="MT50" s="924" t="n">
        <f aca="false">IF(LP50&gt;0,0,CA50+MT47)</f>
        <v>0</v>
      </c>
      <c r="MU50" s="924" t="n">
        <f aca="false">IF(LQ50&gt;0,0,CL50+MU47)</f>
        <v>-56</v>
      </c>
      <c r="MV50" s="924" t="n">
        <f aca="false">IF(LR50&gt;0,0,CM50+MV47)</f>
        <v>0</v>
      </c>
      <c r="MW50" s="924" t="n">
        <f aca="false">IF(LS50&gt;0,0,DP50+MW47)</f>
        <v>-60</v>
      </c>
      <c r="MX50" s="924" t="n">
        <f aca="false">IF(LT50&gt;0,0,DQ50+MX47)</f>
        <v>0</v>
      </c>
      <c r="MY50" s="924" t="n">
        <f aca="false">IF(LU50&gt;0,0,DD50+MY47)</f>
        <v>-98</v>
      </c>
      <c r="MZ50" s="924" t="n">
        <f aca="false">IFERROR(IF(LV50&gt;0,0,DE50+MZ47),0)</f>
        <v>2</v>
      </c>
      <c r="NA50" s="924" t="n">
        <f aca="false">IF(LW50&gt;0,0,HR50+NA47)</f>
        <v>-91</v>
      </c>
      <c r="NB50" s="924" t="n">
        <f aca="false">IFERROR(IF(LX50&gt;0,0,HS50+NB47),0)</f>
        <v>1</v>
      </c>
      <c r="NC50" s="924"/>
      <c r="ND50" s="924"/>
      <c r="NE50" s="924"/>
    </row>
    <row r="51" customFormat="false" ht="15" hidden="false" customHeight="false" outlineLevel="0" collapsed="false">
      <c r="A51" s="1092"/>
      <c r="B51" s="1049" t="n">
        <f aca="false">Посуточная!J51</f>
        <v>0</v>
      </c>
      <c r="C51" s="1050" t="n">
        <f aca="false">Посуточная!K51</f>
        <v>0</v>
      </c>
      <c r="D51" s="1050" t="n">
        <f aca="false">Посуточная!L51</f>
        <v>0</v>
      </c>
      <c r="E51" s="1050" t="n">
        <f aca="false">Посуточная!M51</f>
        <v>0</v>
      </c>
      <c r="F51" s="1050" t="n">
        <f aca="false">Посуточная!N51</f>
        <v>0</v>
      </c>
      <c r="G51" s="1050" t="n">
        <f aca="false">Посуточная!O51</f>
        <v>0</v>
      </c>
      <c r="H51" s="1050" t="n">
        <f aca="false">Посуточная!P51</f>
        <v>0</v>
      </c>
      <c r="I51" s="1051" t="n">
        <f aca="false">Посуточная!AA51</f>
        <v>0</v>
      </c>
      <c r="J51" s="1051" t="n">
        <f aca="false">Посуточная!AB51</f>
        <v>0</v>
      </c>
      <c r="K51" s="1051" t="n">
        <f aca="false">Посуточная!AC51</f>
        <v>0</v>
      </c>
      <c r="L51" s="1051" t="n">
        <f aca="false">Посуточная!AD51</f>
        <v>0</v>
      </c>
      <c r="M51" s="1051" t="n">
        <f aca="false">Посуточная!AE51</f>
        <v>0</v>
      </c>
      <c r="N51" s="1051" t="n">
        <f aca="false">Посуточная!AF51</f>
        <v>0</v>
      </c>
      <c r="O51" s="1051" t="n">
        <f aca="false">Посуточная!AG51</f>
        <v>0</v>
      </c>
      <c r="P51" s="1052" t="n">
        <f aca="false">SUBTOTAL(9, B51:H51)</f>
        <v>0</v>
      </c>
      <c r="Q51" s="1053" t="n">
        <f aca="false">SUBTOTAL(9, I51:O51)</f>
        <v>0</v>
      </c>
      <c r="R51" s="979" t="n">
        <f aca="false">SUM(P51,R48)</f>
        <v>0</v>
      </c>
      <c r="S51" s="979" t="n">
        <f aca="false">SUM(Q51,S48)</f>
        <v>0</v>
      </c>
      <c r="T51" s="1054" t="n">
        <f aca="false">Посуточная!AS51</f>
        <v>0</v>
      </c>
      <c r="U51" s="1050" t="n">
        <f aca="false">Посуточная!AT51</f>
        <v>0</v>
      </c>
      <c r="V51" s="1050" t="n">
        <f aca="false">Посуточная!AU51</f>
        <v>0</v>
      </c>
      <c r="W51" s="1050" t="n">
        <f aca="false">Посуточная!AV51</f>
        <v>0</v>
      </c>
      <c r="X51" s="1050" t="n">
        <f aca="false">Посуточная!AW51</f>
        <v>0</v>
      </c>
      <c r="Y51" s="1050" t="n">
        <f aca="false">Посуточная!AX51</f>
        <v>0</v>
      </c>
      <c r="Z51" s="1050" t="n">
        <f aca="false">Посуточная!AY51</f>
        <v>0</v>
      </c>
      <c r="AA51" s="1051" t="n">
        <f aca="false">Посуточная!BG51</f>
        <v>0</v>
      </c>
      <c r="AB51" s="1051" t="n">
        <f aca="false">Посуточная!BH51</f>
        <v>0</v>
      </c>
      <c r="AC51" s="1051" t="n">
        <f aca="false">Посуточная!BI51</f>
        <v>0</v>
      </c>
      <c r="AD51" s="1051" t="n">
        <f aca="false">Посуточная!BJ51</f>
        <v>0</v>
      </c>
      <c r="AE51" s="1051" t="n">
        <f aca="false">Посуточная!BK51</f>
        <v>0</v>
      </c>
      <c r="AF51" s="1051" t="n">
        <f aca="false">Посуточная!BL51</f>
        <v>0</v>
      </c>
      <c r="AG51" s="1051" t="n">
        <f aca="false">Посуточная!BM51</f>
        <v>0</v>
      </c>
      <c r="AH51" s="1052" t="n">
        <f aca="false">SUBTOTAL(9, T51:Z51)</f>
        <v>0</v>
      </c>
      <c r="AI51" s="1053" t="n">
        <f aca="false">SUBTOTAL(9, AA51:AG51)</f>
        <v>0</v>
      </c>
      <c r="AJ51" s="979" t="n">
        <f aca="false">SUM(AH51,AJ48)</f>
        <v>0</v>
      </c>
      <c r="AK51" s="979" t="n">
        <f aca="false">SUM(AI51,AK48)</f>
        <v>0</v>
      </c>
      <c r="AL51" s="1054" t="n">
        <f aca="false">Посуточная!BV51</f>
        <v>0</v>
      </c>
      <c r="AM51" s="1050" t="n">
        <f aca="false">Посуточная!BW51</f>
        <v>0</v>
      </c>
      <c r="AN51" s="1050" t="n">
        <f aca="false">Посуточная!BX51</f>
        <v>0</v>
      </c>
      <c r="AO51" s="1050" t="n">
        <f aca="false">Посуточная!BY51</f>
        <v>0</v>
      </c>
      <c r="AP51" s="1051" t="n">
        <f aca="false">Посуточная!CD51</f>
        <v>0</v>
      </c>
      <c r="AQ51" s="1051" t="n">
        <f aca="false">Посуточная!CE51</f>
        <v>0</v>
      </c>
      <c r="AR51" s="1051" t="n">
        <f aca="false">Посуточная!CF51</f>
        <v>0</v>
      </c>
      <c r="AS51" s="1051" t="n">
        <f aca="false">Посуточная!CG51</f>
        <v>0</v>
      </c>
      <c r="AT51" s="1052" t="n">
        <f aca="false">SUBTOTAL(9, AL51:AO51)</f>
        <v>0</v>
      </c>
      <c r="AU51" s="1053" t="n">
        <f aca="false">SUBTOTAL(9, AP51:AS51)</f>
        <v>0</v>
      </c>
      <c r="AV51" s="979" t="n">
        <f aca="false">SUM(AT51,AV48)</f>
        <v>0</v>
      </c>
      <c r="AW51" s="979" t="n">
        <f aca="false">SUM(AU51,AW48)</f>
        <v>0</v>
      </c>
      <c r="AX51" s="1054" t="n">
        <f aca="false">Посуточная!CP51</f>
        <v>0</v>
      </c>
      <c r="AY51" s="1050" t="n">
        <f aca="false">Посуточная!CQ51</f>
        <v>0</v>
      </c>
      <c r="AZ51" s="1050" t="n">
        <f aca="false">Посуточная!CR51</f>
        <v>0</v>
      </c>
      <c r="BA51" s="1050" t="n">
        <f aca="false">Посуточная!CS51</f>
        <v>0</v>
      </c>
      <c r="BB51" s="1051" t="n">
        <f aca="false">Посуточная!CX51</f>
        <v>0</v>
      </c>
      <c r="BC51" s="1051" t="n">
        <f aca="false">Посуточная!CY51</f>
        <v>0</v>
      </c>
      <c r="BD51" s="1051" t="n">
        <f aca="false">Посуточная!CZ51</f>
        <v>0</v>
      </c>
      <c r="BE51" s="1051" t="n">
        <f aca="false">Посуточная!DA51</f>
        <v>0</v>
      </c>
      <c r="BF51" s="1052" t="n">
        <f aca="false">SUBTOTAL(9, AX51:BA51)</f>
        <v>0</v>
      </c>
      <c r="BG51" s="1053" t="n">
        <f aca="false">SUBTOTAL(9, BB51:BE51)</f>
        <v>0</v>
      </c>
      <c r="BH51" s="979" t="n">
        <f aca="false">SUM(BF51,BH48)</f>
        <v>0</v>
      </c>
      <c r="BI51" s="979" t="n">
        <f aca="false">SUM(BG51,BI48)</f>
        <v>0</v>
      </c>
      <c r="BJ51" s="1056" t="n">
        <f aca="false">SUMIF(B6:BI6,"итого гр.",B51:BI51)</f>
        <v>0</v>
      </c>
      <c r="BK51" s="1053" t="n">
        <f aca="false">SUMIF(B6:BI6,"итого фк.",B51:BI51)</f>
        <v>0</v>
      </c>
      <c r="BL51" s="979" t="n">
        <f aca="false">SUM(BJ51,BL48)</f>
        <v>0</v>
      </c>
      <c r="BM51" s="979" t="n">
        <f aca="false">SUM(BK51,BM48)</f>
        <v>0</v>
      </c>
      <c r="BN51" s="1057" t="n">
        <f aca="false">BL51</f>
        <v>0</v>
      </c>
      <c r="BO51" s="1058" t="n">
        <f aca="false">BM51</f>
        <v>0</v>
      </c>
      <c r="BP51" s="979"/>
      <c r="BQ51" s="979"/>
      <c r="BR51" s="1059" t="n">
        <f aca="false">Посуточная!DR51</f>
        <v>0</v>
      </c>
      <c r="BS51" s="1060" t="n">
        <f aca="false">Посуточная!DS51</f>
        <v>0</v>
      </c>
      <c r="BT51" s="1060" t="n">
        <f aca="false">Посуточная!DT51</f>
        <v>0</v>
      </c>
      <c r="BU51" s="1060" t="n">
        <f aca="false">Посуточная!DU51</f>
        <v>0</v>
      </c>
      <c r="BV51" s="1051" t="n">
        <f aca="false">Посуточная!DZ51</f>
        <v>0</v>
      </c>
      <c r="BW51" s="1051" t="n">
        <f aca="false">Посуточная!EA51</f>
        <v>0</v>
      </c>
      <c r="BX51" s="1051" t="n">
        <f aca="false">Посуточная!EB51</f>
        <v>0</v>
      </c>
      <c r="BY51" s="1051" t="n">
        <f aca="false">Посуточная!EC51</f>
        <v>0</v>
      </c>
      <c r="BZ51" s="1027" t="n">
        <f aca="false">SUBTOTAL(9, BR51:BU51)</f>
        <v>0</v>
      </c>
      <c r="CA51" s="1053" t="n">
        <f aca="false">SUBTOTAL(9, BV51:BY51)</f>
        <v>0</v>
      </c>
      <c r="CB51" s="979" t="n">
        <f aca="false">SUM(BZ51,CB48)</f>
        <v>0</v>
      </c>
      <c r="CC51" s="979" t="n">
        <f aca="false">SUM(CA51,CC48)</f>
        <v>0</v>
      </c>
      <c r="CD51" s="1059" t="n">
        <f aca="false">Посуточная!EO51</f>
        <v>0</v>
      </c>
      <c r="CE51" s="1060" t="n">
        <f aca="false">Посуточная!EP51</f>
        <v>0</v>
      </c>
      <c r="CF51" s="1060" t="n">
        <f aca="false">Посуточная!EQ51</f>
        <v>0</v>
      </c>
      <c r="CG51" s="1060" t="n">
        <f aca="false">Посуточная!ER51</f>
        <v>0</v>
      </c>
      <c r="CH51" s="1051" t="n">
        <f aca="false">Посуточная!EZ51</f>
        <v>0</v>
      </c>
      <c r="CI51" s="1051" t="n">
        <f aca="false">Посуточная!FA51</f>
        <v>0</v>
      </c>
      <c r="CJ51" s="1051" t="n">
        <f aca="false">Посуточная!FB51</f>
        <v>0</v>
      </c>
      <c r="CK51" s="1051" t="n">
        <f aca="false">Посуточная!FC51</f>
        <v>0</v>
      </c>
      <c r="CL51" s="1052" t="n">
        <f aca="false">SUBTOTAL(9, CD51:CG51)</f>
        <v>0</v>
      </c>
      <c r="CM51" s="1053" t="n">
        <f aca="false">SUBTOTAL(9, CH51:CK51)</f>
        <v>0</v>
      </c>
      <c r="CN51" s="979" t="n">
        <f aca="false">SUM(CL51,CN48)</f>
        <v>0</v>
      </c>
      <c r="CO51" s="979" t="n">
        <f aca="false">SUM(CM51,CO48)</f>
        <v>0</v>
      </c>
      <c r="CP51" s="1054" t="n">
        <f aca="false">Посуточная!GN51</f>
        <v>0</v>
      </c>
      <c r="CQ51" s="1050" t="n">
        <f aca="false">Посуточная!GO51</f>
        <v>0</v>
      </c>
      <c r="CR51" s="1050" t="n">
        <f aca="false">Посуточная!GP51</f>
        <v>0</v>
      </c>
      <c r="CS51" s="1050" t="n">
        <f aca="false">Посуточная!GQ51</f>
        <v>0</v>
      </c>
      <c r="CT51" s="1050" t="n">
        <f aca="false">Посуточная!GR51</f>
        <v>0</v>
      </c>
      <c r="CU51" s="1050" t="n">
        <f aca="false">Посуточная!GS51</f>
        <v>0</v>
      </c>
      <c r="CV51" s="1050" t="n">
        <f aca="false">Посуточная!GT51</f>
        <v>0</v>
      </c>
      <c r="CW51" s="1051" t="n">
        <f aca="false">Посуточная!HP51</f>
        <v>8</v>
      </c>
      <c r="CX51" s="1051" t="n">
        <f aca="false">Посуточная!HQ51</f>
        <v>0</v>
      </c>
      <c r="CY51" s="1051" t="n">
        <f aca="false">Посуточная!HR51</f>
        <v>0</v>
      </c>
      <c r="CZ51" s="1051" t="n">
        <f aca="false">Посуточная!HS51</f>
        <v>0</v>
      </c>
      <c r="DA51" s="1051" t="n">
        <f aca="false">Посуточная!HT51</f>
        <v>0</v>
      </c>
      <c r="DB51" s="1051" t="n">
        <f aca="false">Посуточная!HU51</f>
        <v>0</v>
      </c>
      <c r="DC51" s="1051" t="n">
        <f aca="false">Посуточная!HV51</f>
        <v>0</v>
      </c>
      <c r="DD51" s="1052" t="n">
        <f aca="false">SUBTOTAL(9, CP51:CV51)</f>
        <v>0</v>
      </c>
      <c r="DE51" s="1053" t="n">
        <f aca="false">SUBTOTAL(9, CW51:DC51)</f>
        <v>8</v>
      </c>
      <c r="DF51" s="979" t="n">
        <f aca="false">SUM(DD51,DF48)</f>
        <v>0</v>
      </c>
      <c r="DG51" s="979" t="n">
        <f aca="false">SUM(DE51,DG48)</f>
        <v>23</v>
      </c>
      <c r="DH51" s="1061" t="n">
        <f aca="false">Посуточная!IE51</f>
        <v>0</v>
      </c>
      <c r="DI51" s="1062" t="n">
        <f aca="false">Посуточная!IF51</f>
        <v>0</v>
      </c>
      <c r="DJ51" s="1062" t="n">
        <f aca="false">Посуточная!IG51</f>
        <v>0</v>
      </c>
      <c r="DK51" s="1060" t="n">
        <f aca="false">Посуточная!IH51</f>
        <v>0</v>
      </c>
      <c r="DL51" s="1051" t="n">
        <f aca="false">Посуточная!IM51</f>
        <v>0</v>
      </c>
      <c r="DM51" s="1063" t="n">
        <f aca="false">Посуточная!IN51</f>
        <v>0</v>
      </c>
      <c r="DN51" s="1051" t="n">
        <f aca="false">Посуточная!IO51</f>
        <v>0</v>
      </c>
      <c r="DO51" s="1063" t="n">
        <f aca="false">Посуточная!IP51</f>
        <v>0</v>
      </c>
      <c r="DP51" s="1055" t="n">
        <f aca="false">SUBTOTAL(9, DH51:DK51)</f>
        <v>0</v>
      </c>
      <c r="DQ51" s="1053" t="n">
        <f aca="false">SUBTOTAL(9, DL51:DO51)</f>
        <v>0</v>
      </c>
      <c r="DR51" s="921" t="n">
        <f aca="false">SUM(DP51,DR48)</f>
        <v>0</v>
      </c>
      <c r="DS51" s="921" t="n">
        <f aca="false">SUM(DQ51,DS48)</f>
        <v>0</v>
      </c>
      <c r="DT51" s="1065"/>
      <c r="DU51" s="1066"/>
      <c r="DV51" s="1066"/>
      <c r="DW51" s="1066"/>
      <c r="DX51" s="1066"/>
      <c r="DY51" s="1066"/>
      <c r="DZ51" s="1066"/>
      <c r="EA51" s="1051" t="n">
        <f aca="false">Посуточная!KQ51</f>
        <v>0</v>
      </c>
      <c r="EB51" s="1051" t="n">
        <f aca="false">Посуточная!KR51</f>
        <v>0</v>
      </c>
      <c r="EC51" s="1051" t="n">
        <f aca="false">Посуточная!KS51</f>
        <v>0</v>
      </c>
      <c r="ED51" s="1051" t="n">
        <f aca="false">Посуточная!KT51</f>
        <v>0</v>
      </c>
      <c r="EE51" s="1051" t="n">
        <f aca="false">Посуточная!KU51</f>
        <v>0</v>
      </c>
      <c r="EF51" s="1051" t="n">
        <f aca="false">Посуточная!KV51</f>
        <v>0</v>
      </c>
      <c r="EG51" s="1051" t="n">
        <f aca="false">Посуточная!KW51</f>
        <v>0</v>
      </c>
      <c r="EH51" s="1052" t="n">
        <f aca="false">SUBTOTAL(9, DT51:DZ51)</f>
        <v>0</v>
      </c>
      <c r="EI51" s="1124" t="n">
        <f aca="false">SUBTOTAL(9, EA51:EG51)</f>
        <v>0</v>
      </c>
      <c r="EJ51" s="979" t="n">
        <f aca="false">SUM(EH51,EJ48)</f>
        <v>0</v>
      </c>
      <c r="EK51" s="1067" t="n">
        <f aca="false">SUM(EI51,EK48)</f>
        <v>37.549</v>
      </c>
      <c r="EL51" s="1056" t="n">
        <f aca="false">SUMIF(BR6:EK6,"итого гр.",BR51:EK51)</f>
        <v>0</v>
      </c>
      <c r="EM51" s="1053" t="n">
        <f aca="false">SUMIF(BR6:EK6,"итого фк.",BR51:EK51)</f>
        <v>8</v>
      </c>
      <c r="EN51" s="979" t="n">
        <f aca="false">SUM(EL51,EN48)</f>
        <v>0</v>
      </c>
      <c r="EO51" s="979" t="n">
        <f aca="false">SUM(EM51,EO48)</f>
        <v>60.549</v>
      </c>
      <c r="EP51" s="1057" t="n">
        <f aca="false">EN51</f>
        <v>0</v>
      </c>
      <c r="EQ51" s="1058" t="n">
        <f aca="false">EO51</f>
        <v>60.549</v>
      </c>
      <c r="ES51" s="1068"/>
      <c r="ET51" s="1069" t="n">
        <v>301.5</v>
      </c>
      <c r="EU51" s="1070"/>
      <c r="EV51" s="921" t="n">
        <f aca="false">ET51</f>
        <v>301.5</v>
      </c>
      <c r="EW51" s="921" t="n">
        <f aca="false">EU51</f>
        <v>0</v>
      </c>
      <c r="EX51" s="1071" t="n">
        <f aca="false">SUM(BJ51,EL51,ET51)</f>
        <v>301.5</v>
      </c>
      <c r="EY51" s="1072" t="n">
        <f aca="false">SUM(BK51,EM51,EU51)</f>
        <v>8</v>
      </c>
      <c r="EZ51" s="921" t="n">
        <f aca="false">SUM(BL51,EN51,EV51)</f>
        <v>301.5</v>
      </c>
      <c r="FA51" s="921" t="n">
        <f aca="false">SUM(BM51,EO51,EW51)</f>
        <v>60.549</v>
      </c>
      <c r="FB51" s="1065"/>
      <c r="FC51" s="1066"/>
      <c r="FD51" s="1066"/>
      <c r="FE51" s="1066"/>
      <c r="FF51" s="1066"/>
      <c r="FG51" s="1066"/>
      <c r="FH51" s="1066"/>
      <c r="FI51" s="1051" t="n">
        <f aca="false">Посуточная!NU51</f>
        <v>0</v>
      </c>
      <c r="FJ51" s="1051" t="n">
        <f aca="false">Посуточная!NV51</f>
        <v>0</v>
      </c>
      <c r="FK51" s="1051" t="n">
        <f aca="false">Посуточная!NW51</f>
        <v>0</v>
      </c>
      <c r="FL51" s="1051" t="n">
        <f aca="false">Посуточная!NX51</f>
        <v>0</v>
      </c>
      <c r="FM51" s="1051" t="n">
        <f aca="false">Посуточная!NY51</f>
        <v>0</v>
      </c>
      <c r="FN51" s="1051" t="n">
        <f aca="false">Посуточная!NZ51</f>
        <v>0</v>
      </c>
      <c r="FO51" s="1051" t="n">
        <f aca="false">Посуточная!OA51</f>
        <v>0</v>
      </c>
      <c r="FP51" s="1052" t="n">
        <f aca="false">SUBTOTAL(9, FB51:FH51)</f>
        <v>0</v>
      </c>
      <c r="FQ51" s="1053" t="n">
        <f aca="false">SUBTOTAL(9, FI51:FO51)</f>
        <v>0</v>
      </c>
      <c r="FR51" s="979" t="n">
        <f aca="false">SUM(FP51,FR48)</f>
        <v>77.2</v>
      </c>
      <c r="FS51" s="979" t="n">
        <f aca="false">SUM(FQ51,FS48)</f>
        <v>8.888</v>
      </c>
      <c r="FT51" s="1073" t="n">
        <f aca="false">Посуточная!OO51</f>
        <v>0</v>
      </c>
      <c r="FU51" s="1074" t="n">
        <f aca="false">Посуточная!OP51</f>
        <v>0</v>
      </c>
      <c r="FV51" s="1074" t="n">
        <f aca="false">Посуточная!OQ51</f>
        <v>0</v>
      </c>
      <c r="FW51" s="1074" t="n">
        <f aca="false">Посуточная!OR51</f>
        <v>0</v>
      </c>
      <c r="FX51" s="1074" t="n">
        <f aca="false">Посуточная!OS51</f>
        <v>0</v>
      </c>
      <c r="FY51" s="1074" t="n">
        <f aca="false">Посуточная!OT51</f>
        <v>0</v>
      </c>
      <c r="FZ51" s="1075" t="n">
        <f aca="false">Посуточная!OU51</f>
        <v>0</v>
      </c>
      <c r="GA51" s="1063" t="n">
        <f aca="false">Посуточная!PP51</f>
        <v>0</v>
      </c>
      <c r="GB51" s="1063" t="n">
        <f aca="false">Посуточная!PQ51</f>
        <v>0</v>
      </c>
      <c r="GC51" s="1063" t="n">
        <f aca="false">Посуточная!PR51</f>
        <v>0</v>
      </c>
      <c r="GD51" s="1063" t="n">
        <f aca="false">Посуточная!PS51</f>
        <v>0</v>
      </c>
      <c r="GE51" s="1063" t="n">
        <f aca="false">Посуточная!PT51</f>
        <v>0</v>
      </c>
      <c r="GF51" s="1063" t="n">
        <f aca="false">Посуточная!PU51</f>
        <v>0</v>
      </c>
      <c r="GG51" s="1063" t="n">
        <f aca="false">Посуточная!PV51</f>
        <v>0</v>
      </c>
      <c r="GH51" s="1052" t="n">
        <f aca="false">SUBTOTAL(9, FT51:FZ51)</f>
        <v>0</v>
      </c>
      <c r="GI51" s="1053" t="n">
        <f aca="false">SUBTOTAL(9, GA51:GG51)</f>
        <v>0</v>
      </c>
      <c r="GJ51" s="979" t="n">
        <f aca="false">SUM(GH51,GJ48)</f>
        <v>0</v>
      </c>
      <c r="GK51" s="979" t="n">
        <f aca="false">SUM(GI51,GK48)</f>
        <v>0</v>
      </c>
      <c r="GL51" s="1076" t="n">
        <f aca="false">Посуточная!QH51</f>
        <v>0</v>
      </c>
      <c r="GM51" s="1077" t="n">
        <f aca="false">Посуточная!QI51</f>
        <v>0</v>
      </c>
      <c r="GN51" s="1077" t="n">
        <f aca="false">Посуточная!QJ51</f>
        <v>0</v>
      </c>
      <c r="GO51" s="1077" t="n">
        <f aca="false">Посуточная!QK51</f>
        <v>0</v>
      </c>
      <c r="GP51" s="1077" t="n">
        <f aca="false">Посуточная!QL51</f>
        <v>0</v>
      </c>
      <c r="GQ51" s="1077" t="n">
        <f aca="false">Посуточная!QM51</f>
        <v>0</v>
      </c>
      <c r="GR51" s="1077" t="n">
        <f aca="false">Посуточная!QN51</f>
        <v>0</v>
      </c>
      <c r="GS51" s="1078" t="n">
        <f aca="false">Посуточная!QV51</f>
        <v>0</v>
      </c>
      <c r="GT51" s="1078" t="n">
        <f aca="false">Посуточная!QW51</f>
        <v>0</v>
      </c>
      <c r="GU51" s="1078" t="n">
        <f aca="false">Посуточная!QX51</f>
        <v>0</v>
      </c>
      <c r="GV51" s="1078" t="n">
        <f aca="false">Посуточная!QY51</f>
        <v>0</v>
      </c>
      <c r="GW51" s="1078" t="n">
        <f aca="false">Посуточная!QZ51</f>
        <v>0</v>
      </c>
      <c r="GX51" s="1078" t="n">
        <f aca="false">Посуточная!RA51</f>
        <v>0</v>
      </c>
      <c r="GY51" s="1078" t="n">
        <f aca="false">Посуточная!RB51</f>
        <v>0</v>
      </c>
      <c r="GZ51" s="1052" t="n">
        <f aca="false">SUBTOTAL(9, GL51:GR51)</f>
        <v>0</v>
      </c>
      <c r="HA51" s="1053" t="n">
        <f aca="false">SUBTOTAL(9, GS51:GY51)</f>
        <v>0</v>
      </c>
      <c r="HB51" s="979" t="n">
        <f aca="false">SUM(GZ51,HB48)</f>
        <v>0</v>
      </c>
      <c r="HC51" s="979" t="n">
        <f aca="false">SUM(HA51,HC48)</f>
        <v>0</v>
      </c>
      <c r="HD51" s="1079" t="n">
        <f aca="false">Посуточная!RN51</f>
        <v>0</v>
      </c>
      <c r="HE51" s="1080" t="n">
        <f aca="false">Посуточная!RO51</f>
        <v>0</v>
      </c>
      <c r="HF51" s="1080" t="n">
        <f aca="false">Посуточная!RP51</f>
        <v>0</v>
      </c>
      <c r="HG51" s="1080" t="n">
        <f aca="false">Посуточная!RQ51</f>
        <v>0</v>
      </c>
      <c r="HH51" s="1080" t="n">
        <f aca="false">Посуточная!RR51</f>
        <v>0</v>
      </c>
      <c r="HI51" s="1080" t="n">
        <f aca="false">Посуточная!RS51</f>
        <v>0</v>
      </c>
      <c r="HJ51" s="1080" t="n">
        <f aca="false">Посуточная!RT51</f>
        <v>0</v>
      </c>
      <c r="HK51" s="1063" t="n">
        <f aca="false">Посуточная!SB51</f>
        <v>0</v>
      </c>
      <c r="HL51" s="1063" t="n">
        <f aca="false">Посуточная!SC51</f>
        <v>0</v>
      </c>
      <c r="HM51" s="1063" t="n">
        <f aca="false">Посуточная!SD51</f>
        <v>0</v>
      </c>
      <c r="HN51" s="1063" t="n">
        <f aca="false">Посуточная!SE51</f>
        <v>0</v>
      </c>
      <c r="HO51" s="1063" t="n">
        <f aca="false">Посуточная!SF51</f>
        <v>0</v>
      </c>
      <c r="HP51" s="1063" t="n">
        <f aca="false">Посуточная!SG51</f>
        <v>0</v>
      </c>
      <c r="HQ51" s="1063" t="n">
        <f aca="false">Посуточная!SH51</f>
        <v>0</v>
      </c>
      <c r="HR51" s="1052" t="n">
        <f aca="false">SUBTOTAL(9, HD51:HJ51)</f>
        <v>0</v>
      </c>
      <c r="HS51" s="1053" t="n">
        <f aca="false">SUBTOTAL(9, HK51:HQ51)</f>
        <v>0</v>
      </c>
      <c r="HT51" s="979" t="n">
        <f aca="false">SUM(HR51,HT48)</f>
        <v>0</v>
      </c>
      <c r="HU51" s="979" t="n">
        <f aca="false">SUM(HS51,HU48)</f>
        <v>28.865</v>
      </c>
      <c r="HV51" s="1056" t="n">
        <f aca="false">SUMIF(FB6:HU6,"итого гр.",FB51:HU51)</f>
        <v>0</v>
      </c>
      <c r="HW51" s="1053" t="n">
        <f aca="false">SUMIF($FB$6:$HU$6,"итого фк.",FB51:HU51)</f>
        <v>0</v>
      </c>
      <c r="HX51" s="979" t="n">
        <f aca="false">SUM(HV51,HX48)</f>
        <v>77.2</v>
      </c>
      <c r="HY51" s="979" t="n">
        <f aca="false">SUM(HW51,HY48)</f>
        <v>37.753</v>
      </c>
      <c r="HZ51" s="1057" t="n">
        <f aca="false">HX51</f>
        <v>77.2</v>
      </c>
      <c r="IA51" s="1058" t="n">
        <f aca="false">HY51</f>
        <v>37.753</v>
      </c>
      <c r="IB51" s="979"/>
      <c r="IC51" s="1081"/>
      <c r="ID51" s="1073" t="n">
        <f aca="false">Посуточная!SY51</f>
        <v>0</v>
      </c>
      <c r="IE51" s="1074" t="n">
        <f aca="false">Посуточная!SZ51</f>
        <v>0</v>
      </c>
      <c r="IF51" s="1074" t="n">
        <f aca="false">Посуточная!TA51</f>
        <v>0</v>
      </c>
      <c r="IG51" s="1074" t="n">
        <f aca="false">Посуточная!TB51</f>
        <v>0</v>
      </c>
      <c r="IH51" s="1063" t="n">
        <f aca="false">Посуточная!TG51</f>
        <v>0</v>
      </c>
      <c r="II51" s="1063" t="n">
        <f aca="false">Посуточная!TH51</f>
        <v>0</v>
      </c>
      <c r="IJ51" s="1063" t="n">
        <f aca="false">Посуточная!TI51</f>
        <v>0</v>
      </c>
      <c r="IK51" s="1063" t="n">
        <f aca="false">Посуточная!TJ51</f>
        <v>0</v>
      </c>
      <c r="IL51" s="1052" t="n">
        <f aca="false">SUBTOTAL(9, ID51:IG51)</f>
        <v>0</v>
      </c>
      <c r="IM51" s="1053" t="n">
        <f aca="false">SUBTOTAL(9, IH51:IK51)</f>
        <v>0</v>
      </c>
      <c r="IN51" s="1064" t="n">
        <f aca="false">IN48+IL51</f>
        <v>0</v>
      </c>
      <c r="IO51" s="1064" t="n">
        <f aca="false">IO48+IM51</f>
        <v>0</v>
      </c>
      <c r="IP51" s="1082" t="n">
        <v>58.4</v>
      </c>
      <c r="IQ51" s="1083"/>
      <c r="IT51" s="1082"/>
      <c r="IU51" s="1084"/>
      <c r="IV51" s="1046"/>
      <c r="IW51" s="1046"/>
      <c r="IX51" s="1084"/>
      <c r="IY51" s="1084"/>
      <c r="IZ51" s="1046"/>
      <c r="JA51" s="1046"/>
      <c r="JB51" s="1084"/>
      <c r="JC51" s="1084"/>
      <c r="JD51" s="1046" t="n">
        <f aca="false">JB51</f>
        <v>0</v>
      </c>
      <c r="JE51" s="1046" t="n">
        <f aca="false">JC51</f>
        <v>0</v>
      </c>
      <c r="JF51" s="1085" t="n">
        <f aca="false">SUMIF(IP6:JE6,"итого гр.",IP51:JE51)</f>
        <v>58.4</v>
      </c>
      <c r="JG51" s="1072" t="n">
        <f aca="false">SUMIF($IP$6:$JE$6,"итого фк.",IP51:JE51)</f>
        <v>0</v>
      </c>
      <c r="JH51" s="1018" t="n">
        <f aca="false">JF51</f>
        <v>58.4</v>
      </c>
      <c r="JI51" s="921" t="n">
        <f aca="false">JG51</f>
        <v>0</v>
      </c>
      <c r="JJ51" s="1071"/>
      <c r="JK51" s="1072" t="n">
        <f aca="false">13-10</f>
        <v>3</v>
      </c>
      <c r="JN51" s="1071" t="n">
        <f aca="false">$JN$9+JN48</f>
        <v>165.9</v>
      </c>
      <c r="JO51" s="1072" t="n">
        <f aca="false">$JO$9+JO48</f>
        <v>165.9</v>
      </c>
      <c r="JP51" s="921" t="n">
        <f aca="false">JN51</f>
        <v>165.9</v>
      </c>
      <c r="JQ51" s="921" t="n">
        <f aca="false">JO51</f>
        <v>165.9</v>
      </c>
      <c r="JR51" s="1082"/>
      <c r="JS51" s="1083"/>
      <c r="JT51" s="921" t="n">
        <f aca="false">SUM(JR51,JT48)</f>
        <v>0</v>
      </c>
      <c r="JU51" s="921" t="n">
        <f aca="false">SUM(JS51,JU48)</f>
        <v>0</v>
      </c>
      <c r="JV51" s="1071" t="n">
        <f aca="false">SUM(HZ51,JF51,JJ51,JN51,JR51,IN51)</f>
        <v>301.5</v>
      </c>
      <c r="JW51" s="1072" t="n">
        <f aca="false">SUM(IA51,JG51,JK51,JO51,JS51,IO51)</f>
        <v>206.653</v>
      </c>
      <c r="JX51" s="921" t="n">
        <f aca="false">SUM(IB51,JH51,JL51,JP51,JT51)</f>
        <v>224.3</v>
      </c>
      <c r="JY51" s="921" t="n">
        <f aca="false">SUM(IC51,JI51,JM51,JQ51,JU51)</f>
        <v>165.9</v>
      </c>
      <c r="JZ51" s="1085"/>
      <c r="KA51" s="1085"/>
      <c r="KB51" s="921" t="n">
        <f aca="false">JZ51</f>
        <v>0</v>
      </c>
      <c r="KC51" s="921" t="n">
        <f aca="false">KA51</f>
        <v>0</v>
      </c>
      <c r="KD51" s="1085"/>
      <c r="KE51" s="1085"/>
      <c r="KF51" s="921" t="n">
        <f aca="false">KD51</f>
        <v>0</v>
      </c>
      <c r="KH51" s="1088" t="n">
        <v>7200.013</v>
      </c>
      <c r="KI51" s="1089" t="n">
        <f aca="false">IF(A49&lt;=KX$4,VLOOKUP(A49,$KX$6:$LC$37,2,FALSE()),SUM($KY$4,FA51,-JW51)-SUM($LC$4,-$LA$4))-KQ51</f>
        <v>7218.396</v>
      </c>
      <c r="KJ51" s="1025"/>
      <c r="KL51" s="1085"/>
      <c r="KM51" s="1085"/>
      <c r="KN51" s="1090"/>
      <c r="KO51" s="1088" t="n">
        <v>97.205</v>
      </c>
      <c r="KP51" s="1091" t="n">
        <f aca="false">IF(A49&lt;=KX$4,VLOOKUP(A49,$KT$6:$KU$37,2,FALSE()),SUM($KP$2,-EK51,FS51,-KQ51))</f>
        <v>31.893</v>
      </c>
      <c r="KQ51" s="1024"/>
      <c r="KR51" s="1068" t="n">
        <f aca="false">KI51-KH51</f>
        <v>18.3829999999998</v>
      </c>
      <c r="KS51" s="924" t="n">
        <f aca="false">IF(KP51=$KS$1,"",KI51-7200)</f>
        <v>18.3960000000006</v>
      </c>
      <c r="KT51" s="1137"/>
      <c r="LG51" s="924" t="n">
        <f aca="false">IF(R51="",0,R51+LG48)</f>
        <v>0</v>
      </c>
      <c r="LH51" s="924" t="n">
        <f aca="false">IF(S51="",0,S51+LH48)</f>
        <v>0</v>
      </c>
      <c r="LI51" s="924" t="n">
        <f aca="false">IF(AJ51="",0,AJ51+LI48)</f>
        <v>0</v>
      </c>
      <c r="LJ51" s="924" t="n">
        <f aca="false">IF(AK51="",0,AK51+LJ48)</f>
        <v>0</v>
      </c>
      <c r="LK51" s="924" t="n">
        <f aca="false">IF(AV51="",0,AV51+LK48)</f>
        <v>0</v>
      </c>
      <c r="LL51" s="924" t="n">
        <f aca="false">IF(AW51="",0,AW51+LL48)</f>
        <v>0</v>
      </c>
      <c r="LM51" s="924" t="n">
        <f aca="false">IF(BH51="",0,BH51+LM48)</f>
        <v>0</v>
      </c>
      <c r="LN51" s="924" t="n">
        <f aca="false">IF(BI51="",0,BI51+LN48)</f>
        <v>0</v>
      </c>
      <c r="LO51" s="924" t="n">
        <f aca="false">IF(CB51="",0,CB51+LO48)</f>
        <v>0</v>
      </c>
      <c r="LP51" s="924" t="n">
        <f aca="false">IF(CC51="",0,CC51+LP48)</f>
        <v>0</v>
      </c>
      <c r="LQ51" s="924" t="n">
        <f aca="false">IF(CN51="",0,CN51+LQ48)</f>
        <v>0</v>
      </c>
      <c r="LR51" s="924" t="n">
        <f aca="false">IF(CO51="",0,CO51+LR48)</f>
        <v>0</v>
      </c>
      <c r="LS51" s="924" t="n">
        <f aca="false">IF(DR51="",0,DR51+LS48)</f>
        <v>0</v>
      </c>
      <c r="LT51" s="924" t="n">
        <f aca="false">IF(DS51="",0,DS51+LT48)</f>
        <v>0</v>
      </c>
      <c r="LU51" s="924" t="n">
        <f aca="false">IF(DF51="",0,DF51+LU48)</f>
        <v>0</v>
      </c>
      <c r="LV51" s="924" t="n">
        <f aca="false">IF(DG51="",0,DG51+LV48)</f>
        <v>128</v>
      </c>
      <c r="LW51" s="924" t="n">
        <f aca="false">IF(HT51="",0,HT51+LW48)</f>
        <v>0</v>
      </c>
      <c r="LX51" s="924" t="n">
        <f aca="false">IF(HU51="",0,HU51+LX48)</f>
        <v>404.11</v>
      </c>
      <c r="LY51" s="924" t="n">
        <f aca="false">IF(JN51="",0,JN51)</f>
        <v>165.9</v>
      </c>
      <c r="LZ51" s="924" t="n">
        <f aca="false">IF(JO51="",0,JO51)</f>
        <v>165.9</v>
      </c>
      <c r="MA51" s="924" t="n">
        <f aca="false">IF(EV51="",0,EV51+MA48)</f>
        <v>2478.1</v>
      </c>
      <c r="MB51" s="924" t="n">
        <f aca="false">IF(EW51="",0,EW51+MB48)</f>
        <v>0</v>
      </c>
      <c r="MC51" s="924" t="n">
        <f aca="false">IF(JJ51="",0,JJ51+MC48)</f>
        <v>0</v>
      </c>
      <c r="MD51" s="924" t="n">
        <f aca="false">IF(JK51="",0,JK51+MD48)</f>
        <v>-47.2682291666667</v>
      </c>
      <c r="ME51" s="924" t="n">
        <f aca="false">IF(KO51="",0,KO51+ME48)</f>
        <v>1072.075</v>
      </c>
      <c r="MF51" s="924" t="n">
        <f aca="false">IF(KP51="",0,KP51+MF48)</f>
        <v>594.742</v>
      </c>
      <c r="MG51" s="924" t="n">
        <f aca="false">IFERROR(ME51/$A49,0)</f>
        <v>71.4716666666667</v>
      </c>
      <c r="MH51" s="924" t="n">
        <f aca="false">IFERROR(MF51/$A49,0)</f>
        <v>39.6494666666667</v>
      </c>
      <c r="MI51" s="924" t="n">
        <f aca="false">IF(JT51="",0,JT51+MI48)</f>
        <v>0</v>
      </c>
      <c r="MJ51" s="924" t="n">
        <f aca="false">IF(JU51="",0,JU51+MJ48)</f>
        <v>0</v>
      </c>
      <c r="MK51" s="924" t="n">
        <f aca="false">IF(LG51&gt;0,0,P51+MK48)</f>
        <v>0</v>
      </c>
      <c r="ML51" s="924" t="n">
        <f aca="false">IF(LH51&gt;0,0,Q51+ML48)</f>
        <v>0</v>
      </c>
      <c r="MM51" s="924" t="n">
        <f aca="false">IF(LI51&gt;0,0,AH51+MM48)</f>
        <v>0</v>
      </c>
      <c r="MN51" s="924" t="n">
        <f aca="false">IF(LJ51&gt;0,0,AI51+MN48)</f>
        <v>0</v>
      </c>
      <c r="MO51" s="924" t="n">
        <f aca="false">IF(LK51&gt;0,0,AT51+MO48)</f>
        <v>0</v>
      </c>
      <c r="MP51" s="924" t="n">
        <f aca="false">IF(LL51&gt;0,0,AU51+MP48)</f>
        <v>0</v>
      </c>
      <c r="MQ51" s="924" t="n">
        <f aca="false">IF(LM51&gt;0,0,BF51+MQ48)</f>
        <v>0</v>
      </c>
      <c r="MR51" s="924" t="n">
        <f aca="false">IF(LN51&gt;0,0,BG51+MR48)</f>
        <v>0</v>
      </c>
      <c r="MS51" s="924" t="n">
        <f aca="false">IF(LO51&gt;0,0,BZ51+MS48)</f>
        <v>0</v>
      </c>
      <c r="MT51" s="924" t="n">
        <f aca="false">IF(LP51&gt;0,0,CA51+MT48)</f>
        <v>0</v>
      </c>
      <c r="MU51" s="924" t="n">
        <f aca="false">IF(LQ51&gt;0,0,CL51+MU48)</f>
        <v>0</v>
      </c>
      <c r="MV51" s="924" t="n">
        <f aca="false">IF(LR51&gt;0,0,CM51+MV48)</f>
        <v>0</v>
      </c>
      <c r="MW51" s="924" t="n">
        <f aca="false">IF(LS51&gt;0,0,DP51+MW48)</f>
        <v>0</v>
      </c>
      <c r="MX51" s="924" t="n">
        <f aca="false">IF(LT51&gt;0,0,DQ51+MX48)</f>
        <v>0</v>
      </c>
      <c r="MY51" s="924" t="n">
        <f aca="false">IF(LU51&gt;0,0,DD51+MY48)</f>
        <v>0</v>
      </c>
      <c r="MZ51" s="924" t="n">
        <f aca="false">IFERROR(IF(LV51&gt;0,0,DE51+MZ48),0)</f>
        <v>0</v>
      </c>
      <c r="NA51" s="924" t="n">
        <f aca="false">IF(LW51&gt;0,0,HR51+NA48)</f>
        <v>0</v>
      </c>
      <c r="NB51" s="924" t="n">
        <f aca="false">IFERROR(IF(LX51&gt;0,0,HS51+NB48),0)</f>
        <v>0</v>
      </c>
      <c r="NC51" s="924"/>
      <c r="ND51" s="924"/>
      <c r="NE51" s="924"/>
    </row>
    <row r="52" customFormat="false" ht="15" hidden="false" customHeight="false" outlineLevel="0" collapsed="false">
      <c r="A52" s="1092" t="n">
        <v>16</v>
      </c>
      <c r="B52" s="1093" t="n">
        <f aca="false">Посуточная!J52</f>
        <v>0</v>
      </c>
      <c r="C52" s="1094" t="n">
        <f aca="false">Посуточная!K52</f>
        <v>0</v>
      </c>
      <c r="D52" s="1094" t="n">
        <f aca="false">Посуточная!L52</f>
        <v>0</v>
      </c>
      <c r="E52" s="1094" t="n">
        <f aca="false">Посуточная!M52</f>
        <v>0</v>
      </c>
      <c r="F52" s="1094" t="n">
        <f aca="false">Посуточная!N52</f>
        <v>0</v>
      </c>
      <c r="G52" s="1094" t="n">
        <f aca="false">Посуточная!O52</f>
        <v>0</v>
      </c>
      <c r="H52" s="1094" t="n">
        <f aca="false">Посуточная!P52</f>
        <v>0</v>
      </c>
      <c r="I52" s="976" t="n">
        <f aca="false">Посуточная!AA52</f>
        <v>0</v>
      </c>
      <c r="J52" s="976" t="n">
        <f aca="false">Посуточная!AB52</f>
        <v>0</v>
      </c>
      <c r="K52" s="976" t="n">
        <f aca="false">Посуточная!AC52</f>
        <v>0</v>
      </c>
      <c r="L52" s="976" t="n">
        <f aca="false">Посуточная!AD52</f>
        <v>0</v>
      </c>
      <c r="M52" s="976" t="n">
        <f aca="false">Посуточная!AE52</f>
        <v>0</v>
      </c>
      <c r="N52" s="976" t="n">
        <f aca="false">Посуточная!AF52</f>
        <v>0</v>
      </c>
      <c r="O52" s="976" t="n">
        <f aca="false">Посуточная!AG52</f>
        <v>0</v>
      </c>
      <c r="P52" s="1095"/>
      <c r="Q52" s="1096"/>
      <c r="R52" s="979"/>
      <c r="S52" s="979"/>
      <c r="T52" s="990" t="n">
        <f aca="false">Посуточная!AS52</f>
        <v>0</v>
      </c>
      <c r="U52" s="975" t="n">
        <f aca="false">Посуточная!AT52</f>
        <v>0</v>
      </c>
      <c r="V52" s="975" t="n">
        <f aca="false">Посуточная!AU52</f>
        <v>0</v>
      </c>
      <c r="W52" s="975" t="n">
        <f aca="false">Посуточная!AV52</f>
        <v>0</v>
      </c>
      <c r="X52" s="975" t="n">
        <f aca="false">Посуточная!AW52</f>
        <v>0</v>
      </c>
      <c r="Y52" s="975" t="n">
        <f aca="false">Посуточная!AX52</f>
        <v>0</v>
      </c>
      <c r="Z52" s="975" t="n">
        <f aca="false">Посуточная!AY52</f>
        <v>0</v>
      </c>
      <c r="AA52" s="976" t="n">
        <f aca="false">Посуточная!BG52</f>
        <v>0</v>
      </c>
      <c r="AB52" s="976" t="n">
        <f aca="false">Посуточная!BH52</f>
        <v>0</v>
      </c>
      <c r="AC52" s="976" t="n">
        <f aca="false">Посуточная!BI52</f>
        <v>0</v>
      </c>
      <c r="AD52" s="976" t="n">
        <f aca="false">Посуточная!BJ52</f>
        <v>0</v>
      </c>
      <c r="AE52" s="976" t="n">
        <f aca="false">Посуточная!BK52</f>
        <v>0</v>
      </c>
      <c r="AF52" s="976" t="n">
        <f aca="false">Посуточная!BL52</f>
        <v>0</v>
      </c>
      <c r="AG52" s="976" t="n">
        <f aca="false">Посуточная!BM52</f>
        <v>0</v>
      </c>
      <c r="AH52" s="1095"/>
      <c r="AI52" s="1096"/>
      <c r="AJ52" s="979"/>
      <c r="AK52" s="979"/>
      <c r="AL52" s="990" t="n">
        <f aca="false">Посуточная!BV52</f>
        <v>0</v>
      </c>
      <c r="AM52" s="975" t="n">
        <f aca="false">Посуточная!BW52</f>
        <v>0</v>
      </c>
      <c r="AN52" s="975" t="n">
        <f aca="false">Посуточная!BX52</f>
        <v>0</v>
      </c>
      <c r="AO52" s="975" t="n">
        <f aca="false">Посуточная!BY52</f>
        <v>0</v>
      </c>
      <c r="AP52" s="976" t="n">
        <f aca="false">Посуточная!CD52</f>
        <v>0</v>
      </c>
      <c r="AQ52" s="976" t="n">
        <f aca="false">Посуточная!CE52</f>
        <v>0</v>
      </c>
      <c r="AR52" s="976" t="n">
        <f aca="false">Посуточная!CF52</f>
        <v>0</v>
      </c>
      <c r="AS52" s="976" t="n">
        <f aca="false">Посуточная!CG52</f>
        <v>0</v>
      </c>
      <c r="AT52" s="1095"/>
      <c r="AU52" s="1096"/>
      <c r="AV52" s="979"/>
      <c r="AW52" s="979"/>
      <c r="AX52" s="990" t="n">
        <f aca="false">Посуточная!CP52</f>
        <v>0</v>
      </c>
      <c r="AY52" s="975" t="n">
        <f aca="false">Посуточная!CQ52</f>
        <v>0</v>
      </c>
      <c r="AZ52" s="975" t="n">
        <f aca="false">Посуточная!CR52</f>
        <v>0</v>
      </c>
      <c r="BA52" s="975" t="n">
        <f aca="false">Посуточная!CS52</f>
        <v>0</v>
      </c>
      <c r="BB52" s="976" t="n">
        <f aca="false">Посуточная!CX52</f>
        <v>0</v>
      </c>
      <c r="BC52" s="976" t="n">
        <f aca="false">Посуточная!CY52</f>
        <v>0</v>
      </c>
      <c r="BD52" s="976" t="n">
        <f aca="false">Посуточная!CZ52</f>
        <v>0</v>
      </c>
      <c r="BE52" s="976" t="n">
        <f aca="false">Посуточная!DA52</f>
        <v>0</v>
      </c>
      <c r="BF52" s="1095"/>
      <c r="BG52" s="1096"/>
      <c r="BH52" s="979"/>
      <c r="BI52" s="979"/>
      <c r="BJ52" s="1097"/>
      <c r="BK52" s="1096"/>
      <c r="BL52" s="979"/>
      <c r="BM52" s="979"/>
      <c r="BN52" s="1098"/>
      <c r="BO52" s="1099"/>
      <c r="BP52" s="979"/>
      <c r="BQ52" s="979"/>
      <c r="BR52" s="988" t="n">
        <f aca="false">Посуточная!DR52</f>
        <v>0</v>
      </c>
      <c r="BS52" s="989" t="n">
        <f aca="false">Посуточная!DS52</f>
        <v>0</v>
      </c>
      <c r="BT52" s="989" t="n">
        <f aca="false">Посуточная!DT52</f>
        <v>0</v>
      </c>
      <c r="BU52" s="989" t="n">
        <f aca="false">Посуточная!DU52</f>
        <v>0</v>
      </c>
      <c r="BV52" s="976" t="n">
        <f aca="false">Посуточная!DZ52</f>
        <v>0</v>
      </c>
      <c r="BW52" s="976" t="n">
        <f aca="false">Посуточная!EA52</f>
        <v>0</v>
      </c>
      <c r="BX52" s="976" t="n">
        <f aca="false">Посуточная!EB52</f>
        <v>0</v>
      </c>
      <c r="BY52" s="976" t="n">
        <f aca="false">Посуточная!EC52</f>
        <v>0</v>
      </c>
      <c r="BZ52" s="1095"/>
      <c r="CA52" s="1096"/>
      <c r="CB52" s="979"/>
      <c r="CC52" s="979"/>
      <c r="CD52" s="1100" t="n">
        <f aca="false">Посуточная!EO52</f>
        <v>0</v>
      </c>
      <c r="CE52" s="1101" t="n">
        <f aca="false">Посуточная!EP52</f>
        <v>0</v>
      </c>
      <c r="CF52" s="1101" t="n">
        <f aca="false">Посуточная!EQ52</f>
        <v>0</v>
      </c>
      <c r="CG52" s="1101" t="n">
        <f aca="false">Посуточная!ER52</f>
        <v>0</v>
      </c>
      <c r="CH52" s="1000" t="n">
        <f aca="false">Посуточная!EZ52</f>
        <v>0</v>
      </c>
      <c r="CI52" s="1000" t="n">
        <f aca="false">Посуточная!FA52</f>
        <v>0</v>
      </c>
      <c r="CJ52" s="1000" t="n">
        <f aca="false">Посуточная!FB52</f>
        <v>0</v>
      </c>
      <c r="CK52" s="1000" t="n">
        <f aca="false">Посуточная!FC52</f>
        <v>0</v>
      </c>
      <c r="CL52" s="1095"/>
      <c r="CM52" s="1096"/>
      <c r="CN52" s="979"/>
      <c r="CO52" s="979"/>
      <c r="CP52" s="1102" t="n">
        <f aca="false">Посуточная!GN52</f>
        <v>0</v>
      </c>
      <c r="CQ52" s="1094" t="n">
        <f aca="false">Посуточная!GO52</f>
        <v>0</v>
      </c>
      <c r="CR52" s="1094" t="n">
        <f aca="false">Посуточная!GP52</f>
        <v>0</v>
      </c>
      <c r="CS52" s="1094" t="n">
        <f aca="false">Посуточная!GQ52</f>
        <v>0</v>
      </c>
      <c r="CT52" s="1094" t="n">
        <f aca="false">Посуточная!GR52</f>
        <v>0</v>
      </c>
      <c r="CU52" s="1094" t="n">
        <f aca="false">Посуточная!GS52</f>
        <v>0</v>
      </c>
      <c r="CV52" s="1094" t="n">
        <f aca="false">Посуточная!GT52</f>
        <v>0</v>
      </c>
      <c r="CW52" s="976" t="n">
        <f aca="false">Посуточная!HP52</f>
        <v>0</v>
      </c>
      <c r="CX52" s="976" t="n">
        <f aca="false">Посуточная!HQ52</f>
        <v>0</v>
      </c>
      <c r="CY52" s="976" t="n">
        <f aca="false">Посуточная!HR52</f>
        <v>0</v>
      </c>
      <c r="CZ52" s="976" t="n">
        <f aca="false">Посуточная!HS52</f>
        <v>0</v>
      </c>
      <c r="DA52" s="976" t="n">
        <f aca="false">Посуточная!HT52</f>
        <v>0</v>
      </c>
      <c r="DB52" s="976" t="n">
        <f aca="false">Посуточная!HU52</f>
        <v>0</v>
      </c>
      <c r="DC52" s="976" t="n">
        <f aca="false">Посуточная!HV52</f>
        <v>0</v>
      </c>
      <c r="DD52" s="1095"/>
      <c r="DE52" s="1096"/>
      <c r="DF52" s="979"/>
      <c r="DG52" s="979"/>
      <c r="DH52" s="1103" t="n">
        <f aca="false">Посуточная!IE52</f>
        <v>0</v>
      </c>
      <c r="DI52" s="1104" t="n">
        <f aca="false">Посуточная!IF52</f>
        <v>0</v>
      </c>
      <c r="DJ52" s="1104" t="n">
        <f aca="false">Посуточная!IG52</f>
        <v>0</v>
      </c>
      <c r="DK52" s="1101" t="n">
        <f aca="false">Посуточная!IH52</f>
        <v>0</v>
      </c>
      <c r="DL52" s="976" t="n">
        <f aca="false">Посуточная!IM52</f>
        <v>0</v>
      </c>
      <c r="DM52" s="993" t="n">
        <f aca="false">Посуточная!IN52</f>
        <v>0</v>
      </c>
      <c r="DN52" s="1000" t="n">
        <f aca="false">Посуточная!IO52</f>
        <v>0</v>
      </c>
      <c r="DO52" s="993" t="n">
        <f aca="false">Посуточная!IP52</f>
        <v>0</v>
      </c>
      <c r="DP52" s="1106"/>
      <c r="DQ52" s="1096"/>
      <c r="DT52" s="1107"/>
      <c r="DU52" s="1108"/>
      <c r="DV52" s="1108"/>
      <c r="DW52" s="1108"/>
      <c r="DX52" s="1108"/>
      <c r="DY52" s="1108"/>
      <c r="DZ52" s="1108"/>
      <c r="EA52" s="976" t="n">
        <f aca="false">Посуточная!KQ52</f>
        <v>0</v>
      </c>
      <c r="EB52" s="976" t="n">
        <f aca="false">Посуточная!KR52</f>
        <v>0</v>
      </c>
      <c r="EC52" s="976" t="n">
        <f aca="false">Посуточная!KS52</f>
        <v>0</v>
      </c>
      <c r="ED52" s="976" t="n">
        <f aca="false">Посуточная!KT52</f>
        <v>0</v>
      </c>
      <c r="EE52" s="976" t="n">
        <f aca="false">Посуточная!KU52</f>
        <v>0</v>
      </c>
      <c r="EF52" s="976" t="n">
        <f aca="false">Посуточная!KV52</f>
        <v>0</v>
      </c>
      <c r="EG52" s="976" t="n">
        <f aca="false">Посуточная!KW52</f>
        <v>0</v>
      </c>
      <c r="EH52" s="1095"/>
      <c r="EI52" s="1096"/>
      <c r="EJ52" s="979"/>
      <c r="EK52" s="979"/>
      <c r="EL52" s="1097"/>
      <c r="EM52" s="1096"/>
      <c r="EN52" s="979"/>
      <c r="EO52" s="979"/>
      <c r="EP52" s="1098"/>
      <c r="EQ52" s="1099"/>
      <c r="ET52" s="1109"/>
      <c r="EU52" s="1110"/>
      <c r="EX52" s="1111"/>
      <c r="EY52" s="1017"/>
      <c r="FB52" s="1107"/>
      <c r="FC52" s="1108"/>
      <c r="FD52" s="1108"/>
      <c r="FE52" s="1108"/>
      <c r="FF52" s="1108"/>
      <c r="FG52" s="1108"/>
      <c r="FH52" s="1108"/>
      <c r="FI52" s="1000" t="n">
        <f aca="false">Посуточная!NU52</f>
        <v>0</v>
      </c>
      <c r="FJ52" s="1000" t="n">
        <f aca="false">Посуточная!NV52</f>
        <v>0</v>
      </c>
      <c r="FK52" s="1000" t="n">
        <f aca="false">Посуточная!NW52</f>
        <v>0</v>
      </c>
      <c r="FL52" s="1000" t="n">
        <f aca="false">Посуточная!NX52</f>
        <v>0</v>
      </c>
      <c r="FM52" s="1000" t="n">
        <f aca="false">Посуточная!NY52</f>
        <v>0</v>
      </c>
      <c r="FN52" s="1000" t="n">
        <f aca="false">Посуточная!NZ52</f>
        <v>0</v>
      </c>
      <c r="FO52" s="1000" t="n">
        <f aca="false">Посуточная!OA52</f>
        <v>0</v>
      </c>
      <c r="FP52" s="1095"/>
      <c r="FQ52" s="1096"/>
      <c r="FR52" s="979"/>
      <c r="FS52" s="979"/>
      <c r="FT52" s="1112" t="n">
        <f aca="false">Посуточная!OO52</f>
        <v>0</v>
      </c>
      <c r="FU52" s="1113" t="n">
        <f aca="false">Посуточная!OP52</f>
        <v>0</v>
      </c>
      <c r="FV52" s="1113" t="n">
        <f aca="false">Посуточная!OQ52</f>
        <v>0</v>
      </c>
      <c r="FW52" s="1113" t="n">
        <f aca="false">Посуточная!OR52</f>
        <v>0</v>
      </c>
      <c r="FX52" s="1113" t="n">
        <f aca="false">Посуточная!OS52</f>
        <v>0</v>
      </c>
      <c r="FY52" s="1113" t="n">
        <f aca="false">Посуточная!OT52</f>
        <v>0</v>
      </c>
      <c r="FZ52" s="1114" t="n">
        <f aca="false">Посуточная!OU52</f>
        <v>0</v>
      </c>
      <c r="GA52" s="1105" t="n">
        <f aca="false">Посуточная!PP52</f>
        <v>0</v>
      </c>
      <c r="GB52" s="1105" t="n">
        <f aca="false">Посуточная!PQ52</f>
        <v>0</v>
      </c>
      <c r="GC52" s="1105" t="n">
        <f aca="false">Посуточная!PR52</f>
        <v>0</v>
      </c>
      <c r="GD52" s="1105" t="n">
        <f aca="false">Посуточная!PS52</f>
        <v>0</v>
      </c>
      <c r="GE52" s="1105" t="n">
        <f aca="false">Посуточная!PT52</f>
        <v>0</v>
      </c>
      <c r="GF52" s="1105" t="n">
        <f aca="false">Посуточная!PU52</f>
        <v>0</v>
      </c>
      <c r="GG52" s="1105" t="n">
        <f aca="false">Посуточная!PV52</f>
        <v>0</v>
      </c>
      <c r="GH52" s="1095"/>
      <c r="GI52" s="1096"/>
      <c r="GJ52" s="979"/>
      <c r="GK52" s="979"/>
      <c r="GL52" s="1039" t="n">
        <f aca="false">Посуточная!QH52</f>
        <v>0</v>
      </c>
      <c r="GM52" s="1040" t="n">
        <f aca="false">Посуточная!QI52</f>
        <v>0</v>
      </c>
      <c r="GN52" s="1040" t="n">
        <f aca="false">Посуточная!QJ52</f>
        <v>0</v>
      </c>
      <c r="GO52" s="1040" t="n">
        <f aca="false">Посуточная!QK52</f>
        <v>0</v>
      </c>
      <c r="GP52" s="1040" t="n">
        <f aca="false">Посуточная!QL52</f>
        <v>0</v>
      </c>
      <c r="GQ52" s="1040" t="n">
        <f aca="false">Посуточная!QM52</f>
        <v>0</v>
      </c>
      <c r="GR52" s="1040" t="n">
        <f aca="false">Посуточная!QN52</f>
        <v>0</v>
      </c>
      <c r="GS52" s="1006" t="n">
        <f aca="false">Посуточная!QV52</f>
        <v>0</v>
      </c>
      <c r="GT52" s="1006" t="n">
        <f aca="false">Посуточная!QW52</f>
        <v>0</v>
      </c>
      <c r="GU52" s="1006" t="n">
        <f aca="false">Посуточная!QX52</f>
        <v>0</v>
      </c>
      <c r="GV52" s="1006" t="n">
        <f aca="false">Посуточная!QY52</f>
        <v>0</v>
      </c>
      <c r="GW52" s="1006" t="n">
        <f aca="false">Посуточная!QZ52</f>
        <v>0</v>
      </c>
      <c r="GX52" s="1006" t="n">
        <f aca="false">Посуточная!RA52</f>
        <v>0</v>
      </c>
      <c r="GY52" s="1006" t="n">
        <f aca="false">Посуточная!RB52</f>
        <v>0</v>
      </c>
      <c r="GZ52" s="1095"/>
      <c r="HA52" s="1096"/>
      <c r="HB52" s="979"/>
      <c r="HC52" s="979"/>
      <c r="HD52" s="1041" t="n">
        <f aca="false">Посуточная!RN52</f>
        <v>0</v>
      </c>
      <c r="HE52" s="1042" t="n">
        <f aca="false">Посуточная!RO52</f>
        <v>0</v>
      </c>
      <c r="HF52" s="1042" t="n">
        <f aca="false">Посуточная!RP52</f>
        <v>0</v>
      </c>
      <c r="HG52" s="1042" t="n">
        <f aca="false">Посуточная!RQ52</f>
        <v>0</v>
      </c>
      <c r="HH52" s="1042" t="n">
        <f aca="false">Посуточная!RR52</f>
        <v>0</v>
      </c>
      <c r="HI52" s="1042" t="n">
        <f aca="false">Посуточная!RS52</f>
        <v>0</v>
      </c>
      <c r="HJ52" s="1042" t="n">
        <f aca="false">Посуточная!RT52</f>
        <v>0</v>
      </c>
      <c r="HK52" s="993" t="n">
        <f aca="false">Посуточная!SB52</f>
        <v>0</v>
      </c>
      <c r="HL52" s="993" t="n">
        <f aca="false">Посуточная!SC52</f>
        <v>0</v>
      </c>
      <c r="HM52" s="993" t="n">
        <f aca="false">Посуточная!SD52</f>
        <v>0</v>
      </c>
      <c r="HN52" s="993" t="n">
        <f aca="false">Посуточная!SE52</f>
        <v>0</v>
      </c>
      <c r="HO52" s="993" t="n">
        <f aca="false">Посуточная!SF52</f>
        <v>0</v>
      </c>
      <c r="HP52" s="993" t="n">
        <f aca="false">Посуточная!SG52</f>
        <v>0</v>
      </c>
      <c r="HQ52" s="993" t="n">
        <f aca="false">Посуточная!SH52</f>
        <v>0</v>
      </c>
      <c r="HR52" s="1095"/>
      <c r="HS52" s="1096"/>
      <c r="HT52" s="979"/>
      <c r="HU52" s="979"/>
      <c r="HV52" s="1097"/>
      <c r="HW52" s="1096"/>
      <c r="HX52" s="979"/>
      <c r="HY52" s="979"/>
      <c r="HZ52" s="1098"/>
      <c r="IA52" s="1099"/>
      <c r="IB52" s="979"/>
      <c r="IC52" s="979"/>
      <c r="ID52" s="1001" t="n">
        <f aca="false">Посуточная!SY52</f>
        <v>0</v>
      </c>
      <c r="IE52" s="1002" t="n">
        <f aca="false">Посуточная!SZ52</f>
        <v>0</v>
      </c>
      <c r="IF52" s="1002" t="n">
        <f aca="false">Посуточная!TA52</f>
        <v>0</v>
      </c>
      <c r="IG52" s="1002" t="n">
        <f aca="false">Посуточная!TB52</f>
        <v>0</v>
      </c>
      <c r="IH52" s="993" t="n">
        <f aca="false">Посуточная!TG52</f>
        <v>0</v>
      </c>
      <c r="II52" s="993" t="n">
        <f aca="false">Посуточная!TH52</f>
        <v>0</v>
      </c>
      <c r="IJ52" s="993" t="n">
        <f aca="false">Посуточная!TI52</f>
        <v>0</v>
      </c>
      <c r="IK52" s="993" t="n">
        <f aca="false">Посуточная!TJ52</f>
        <v>0</v>
      </c>
      <c r="IL52" s="1095"/>
      <c r="IM52" s="1096"/>
      <c r="IP52" s="1115"/>
      <c r="IQ52" s="1116"/>
      <c r="IT52" s="1115"/>
      <c r="IU52" s="1117"/>
      <c r="IV52" s="1046"/>
      <c r="IW52" s="1046"/>
      <c r="IX52" s="1117"/>
      <c r="IY52" s="1117"/>
      <c r="IZ52" s="1046"/>
      <c r="JA52" s="1046"/>
      <c r="JB52" s="1117"/>
      <c r="JC52" s="1117"/>
      <c r="JD52" s="1046"/>
      <c r="JE52" s="1046"/>
      <c r="JF52" s="1118"/>
      <c r="JG52" s="1017"/>
      <c r="JH52" s="1018"/>
      <c r="JJ52" s="1111"/>
      <c r="JK52" s="1017"/>
      <c r="JN52" s="1111"/>
      <c r="JO52" s="1017"/>
      <c r="JR52" s="1115"/>
      <c r="JS52" s="1116"/>
      <c r="JV52" s="1111"/>
      <c r="JW52" s="1017"/>
      <c r="JZ52" s="1118"/>
      <c r="KA52" s="1118"/>
      <c r="KD52" s="1118"/>
      <c r="KE52" s="1118"/>
      <c r="KG52" s="1020"/>
      <c r="KH52" s="1119"/>
      <c r="KI52" s="1120"/>
      <c r="KJ52" s="1025"/>
      <c r="KL52" s="1118"/>
      <c r="KM52" s="1118"/>
      <c r="KN52" s="1121"/>
      <c r="KO52" s="1119"/>
      <c r="KP52" s="1122"/>
      <c r="KQ52" s="1024"/>
      <c r="KS52" s="924" t="str">
        <f aca="false">IF(KP52=$KS$1,"",KI52-7200)</f>
        <v/>
      </c>
      <c r="KT52" s="1137"/>
      <c r="LG52" s="924" t="n">
        <f aca="false">IF(R52="",0,R52+LG49)</f>
        <v>0</v>
      </c>
      <c r="LH52" s="924" t="n">
        <f aca="false">IF(S52="",0,S52+LH49)</f>
        <v>0</v>
      </c>
      <c r="LI52" s="924" t="n">
        <f aca="false">IF(AJ52="",0,AJ52+LI49)</f>
        <v>0</v>
      </c>
      <c r="LJ52" s="924" t="n">
        <f aca="false">IF(AK52="",0,AK52+LJ49)</f>
        <v>0</v>
      </c>
      <c r="LK52" s="924" t="n">
        <f aca="false">IF(AV52="",0,AV52+LK49)</f>
        <v>0</v>
      </c>
      <c r="LL52" s="924" t="n">
        <f aca="false">IF(AW52="",0,AW52+LL49)</f>
        <v>0</v>
      </c>
      <c r="LM52" s="924" t="n">
        <f aca="false">IF(BH52="",0,BH52+LM49)</f>
        <v>0</v>
      </c>
      <c r="LN52" s="924" t="n">
        <f aca="false">IF(BI52="",0,BI52+LN49)</f>
        <v>0</v>
      </c>
      <c r="LO52" s="924" t="n">
        <f aca="false">IF(CB52="",0,CB52+LO49)</f>
        <v>0</v>
      </c>
      <c r="LP52" s="924" t="n">
        <f aca="false">IF(CC52="",0,CC52+LP49)</f>
        <v>0</v>
      </c>
      <c r="LQ52" s="924" t="n">
        <f aca="false">IF(CN52="",0,CN52+LQ49)</f>
        <v>0</v>
      </c>
      <c r="LR52" s="924" t="n">
        <f aca="false">IF(CO52="",0,CO52+LR49)</f>
        <v>0</v>
      </c>
      <c r="LS52" s="924" t="n">
        <f aca="false">IF(DR52="",0,DR52+LS49)</f>
        <v>0</v>
      </c>
      <c r="LT52" s="924" t="n">
        <f aca="false">IF(DS52="",0,DS52+LT49)</f>
        <v>0</v>
      </c>
      <c r="LU52" s="924" t="n">
        <f aca="false">IF(DF52="",0,DF52+LU49)</f>
        <v>0</v>
      </c>
      <c r="LV52" s="924" t="n">
        <f aca="false">IF(DG52="",0,DG52+LV49)</f>
        <v>0</v>
      </c>
      <c r="LW52" s="924" t="n">
        <f aca="false">IF(HT52="",0,HT52+LW49)</f>
        <v>0</v>
      </c>
      <c r="LX52" s="924" t="n">
        <f aca="false">IF(HU52="",0,HU52+LX49)</f>
        <v>0</v>
      </c>
      <c r="LY52" s="924" t="n">
        <f aca="false">IF(JN52="",0,JN52)</f>
        <v>0</v>
      </c>
      <c r="LZ52" s="924" t="n">
        <f aca="false">IF(JO52="",0,JO52)</f>
        <v>0</v>
      </c>
      <c r="MA52" s="924" t="n">
        <f aca="false">IF(EV52="",0,EV52+MA49)</f>
        <v>0</v>
      </c>
      <c r="MB52" s="924" t="n">
        <f aca="false">IF(EW52="",0,EW52+MB49)</f>
        <v>0</v>
      </c>
      <c r="MC52" s="924" t="n">
        <f aca="false">IF(JJ52="",0,JJ52+MC49)</f>
        <v>0</v>
      </c>
      <c r="MD52" s="924" t="n">
        <f aca="false">IF(JK52="",0,JK52+MD49)</f>
        <v>0</v>
      </c>
      <c r="ME52" s="924" t="n">
        <f aca="false">IF(KO52="",0,KO52+ME49)</f>
        <v>0</v>
      </c>
      <c r="MF52" s="924" t="n">
        <f aca="false">IF(KP52="",0,KP52+MF49)</f>
        <v>0</v>
      </c>
      <c r="MG52" s="924" t="n">
        <f aca="false">IFERROR(ME52/$A50,0)</f>
        <v>0</v>
      </c>
      <c r="MH52" s="924" t="n">
        <f aca="false">IFERROR(MF52/$A50,0)</f>
        <v>0</v>
      </c>
      <c r="MI52" s="924" t="n">
        <f aca="false">IF(JT52="",0,JT52+MI49)</f>
        <v>0</v>
      </c>
      <c r="MJ52" s="924" t="n">
        <f aca="false">IF(JU52="",0,JU52+MJ49)</f>
        <v>0</v>
      </c>
      <c r="MK52" s="924" t="n">
        <f aca="false">IF(LG52&gt;0,0,P52+MK49)</f>
        <v>0</v>
      </c>
      <c r="ML52" s="924" t="n">
        <f aca="false">IF(LH52&gt;0,0,Q52+ML49)</f>
        <v>0</v>
      </c>
      <c r="MM52" s="924" t="n">
        <f aca="false">IF(LI52&gt;0,0,AH52+MM49)</f>
        <v>0</v>
      </c>
      <c r="MN52" s="924" t="n">
        <f aca="false">IF(LJ52&gt;0,0,AI52+MN49)</f>
        <v>0</v>
      </c>
      <c r="MO52" s="924" t="n">
        <f aca="false">IF(LK52&gt;0,0,AT52+MO49)</f>
        <v>0</v>
      </c>
      <c r="MP52" s="924" t="n">
        <f aca="false">IF(LL52&gt;0,0,AU52+MP49)</f>
        <v>0</v>
      </c>
      <c r="MQ52" s="924" t="n">
        <f aca="false">IF(LM52&gt;0,0,BF52+MQ49)</f>
        <v>0</v>
      </c>
      <c r="MR52" s="924" t="n">
        <f aca="false">IF(LN52&gt;0,0,BG52+MR49)</f>
        <v>0</v>
      </c>
      <c r="MS52" s="924" t="n">
        <f aca="false">IF(LO52&gt;0,0,BZ52+MS49)</f>
        <v>0</v>
      </c>
      <c r="MT52" s="924" t="n">
        <f aca="false">IF(LP52&gt;0,0,CA52+MT49)</f>
        <v>0</v>
      </c>
      <c r="MU52" s="924" t="n">
        <f aca="false">IF(LQ52&gt;0,0,CL52+MU49)</f>
        <v>0</v>
      </c>
      <c r="MV52" s="924" t="n">
        <f aca="false">IF(LR52&gt;0,0,CM52+MV49)</f>
        <v>0</v>
      </c>
      <c r="MW52" s="924" t="n">
        <f aca="false">IF(LS52&gt;0,0,DP52+MW49)</f>
        <v>0</v>
      </c>
      <c r="MX52" s="924" t="n">
        <f aca="false">IF(LT52&gt;0,0,DQ52+MX49)</f>
        <v>0</v>
      </c>
      <c r="MY52" s="924" t="n">
        <f aca="false">IF(LU52&gt;0,0,DD52+MY49)</f>
        <v>0</v>
      </c>
      <c r="MZ52" s="924" t="n">
        <f aca="false">IFERROR(IF(LV52&gt;0,0,DE52+MZ49),0)</f>
        <v>0</v>
      </c>
      <c r="NA52" s="924" t="n">
        <f aca="false">IF(LW52&gt;0,0,HR52+NA49)</f>
        <v>0</v>
      </c>
      <c r="NB52" s="924" t="n">
        <f aca="false">IFERROR(IF(LX52&gt;0,0,HS52+NB49),0)</f>
        <v>0</v>
      </c>
      <c r="NC52" s="924"/>
      <c r="ND52" s="924"/>
      <c r="NE52" s="924"/>
    </row>
    <row r="53" customFormat="false" ht="15" hidden="false" customHeight="false" outlineLevel="0" collapsed="false">
      <c r="A53" s="1092"/>
      <c r="B53" s="974" t="n">
        <f aca="false">Посуточная!J53</f>
        <v>0</v>
      </c>
      <c r="C53" s="975" t="n">
        <f aca="false">Посуточная!K53</f>
        <v>0</v>
      </c>
      <c r="D53" s="975" t="n">
        <f aca="false">Посуточная!L53</f>
        <v>0</v>
      </c>
      <c r="E53" s="975" t="n">
        <f aca="false">Посуточная!M53</f>
        <v>0</v>
      </c>
      <c r="F53" s="975" t="n">
        <f aca="false">Посуточная!N53</f>
        <v>0</v>
      </c>
      <c r="G53" s="975" t="n">
        <f aca="false">Посуточная!O53</f>
        <v>0</v>
      </c>
      <c r="H53" s="975" t="n">
        <f aca="false">Посуточная!P53</f>
        <v>0</v>
      </c>
      <c r="I53" s="976" t="n">
        <f aca="false">Посуточная!AA53</f>
        <v>0</v>
      </c>
      <c r="J53" s="976" t="n">
        <f aca="false">Посуточная!AB53</f>
        <v>0</v>
      </c>
      <c r="K53" s="976" t="n">
        <f aca="false">Посуточная!AC53</f>
        <v>0</v>
      </c>
      <c r="L53" s="976" t="n">
        <f aca="false">Посуточная!AD53</f>
        <v>0</v>
      </c>
      <c r="M53" s="976" t="n">
        <f aca="false">Посуточная!AE53</f>
        <v>0</v>
      </c>
      <c r="N53" s="976" t="n">
        <f aca="false">Посуточная!AF53</f>
        <v>0</v>
      </c>
      <c r="O53" s="976" t="n">
        <f aca="false">Посуточная!AG53</f>
        <v>0</v>
      </c>
      <c r="P53" s="1027" t="n">
        <f aca="false">COUNTIF(B53:H53,"&lt;&gt;0")-COUNTIF(B53:H53,"")</f>
        <v>-7</v>
      </c>
      <c r="Q53" s="1028" t="n">
        <f aca="false">COUNTIF(I53:O53,"&lt;&gt;0")-COUNTIF(I53:O53,"")</f>
        <v>0</v>
      </c>
      <c r="R53" s="979"/>
      <c r="S53" s="979"/>
      <c r="T53" s="990" t="n">
        <f aca="false">Посуточная!AS53</f>
        <v>0</v>
      </c>
      <c r="U53" s="975" t="n">
        <f aca="false">Посуточная!AT53</f>
        <v>0</v>
      </c>
      <c r="V53" s="975" t="n">
        <f aca="false">Посуточная!AU53</f>
        <v>0</v>
      </c>
      <c r="W53" s="975" t="n">
        <f aca="false">Посуточная!AV53</f>
        <v>0</v>
      </c>
      <c r="X53" s="975" t="n">
        <f aca="false">Посуточная!AW53</f>
        <v>0</v>
      </c>
      <c r="Y53" s="975" t="n">
        <f aca="false">Посуточная!AX53</f>
        <v>0</v>
      </c>
      <c r="Z53" s="975" t="n">
        <f aca="false">Посуточная!AY53</f>
        <v>0</v>
      </c>
      <c r="AA53" s="976" t="n">
        <f aca="false">Посуточная!BG53</f>
        <v>0</v>
      </c>
      <c r="AB53" s="976" t="n">
        <f aca="false">Посуточная!BH53</f>
        <v>0</v>
      </c>
      <c r="AC53" s="976" t="n">
        <f aca="false">Посуточная!BI53</f>
        <v>0</v>
      </c>
      <c r="AD53" s="976" t="n">
        <f aca="false">Посуточная!BJ53</f>
        <v>0</v>
      </c>
      <c r="AE53" s="976" t="n">
        <f aca="false">Посуточная!BK53</f>
        <v>0</v>
      </c>
      <c r="AF53" s="976" t="n">
        <f aca="false">Посуточная!BL53</f>
        <v>0</v>
      </c>
      <c r="AG53" s="976" t="n">
        <f aca="false">Посуточная!BM53</f>
        <v>0</v>
      </c>
      <c r="AH53" s="1027" t="n">
        <f aca="false">COUNTIF(T53:Z53,"&lt;&gt;0")-COUNTIF(T53:Z53,"")</f>
        <v>-7</v>
      </c>
      <c r="AI53" s="1028" t="n">
        <f aca="false">COUNTIF(AA53:AG53,"&lt;&gt;0")-COUNTIF(AA53:AG53,"")</f>
        <v>0</v>
      </c>
      <c r="AJ53" s="979"/>
      <c r="AK53" s="979"/>
      <c r="AL53" s="990" t="n">
        <f aca="false">Посуточная!BV53</f>
        <v>0</v>
      </c>
      <c r="AM53" s="975" t="n">
        <f aca="false">Посуточная!BW53</f>
        <v>0</v>
      </c>
      <c r="AN53" s="975" t="n">
        <f aca="false">Посуточная!BX53</f>
        <v>0</v>
      </c>
      <c r="AO53" s="975" t="n">
        <f aca="false">Посуточная!BY53</f>
        <v>0</v>
      </c>
      <c r="AP53" s="976" t="n">
        <f aca="false">Посуточная!CD53</f>
        <v>0</v>
      </c>
      <c r="AQ53" s="976" t="n">
        <f aca="false">Посуточная!CE53</f>
        <v>0</v>
      </c>
      <c r="AR53" s="976" t="n">
        <f aca="false">Посуточная!CF53</f>
        <v>0</v>
      </c>
      <c r="AS53" s="976" t="n">
        <f aca="false">Посуточная!CG53</f>
        <v>0</v>
      </c>
      <c r="AT53" s="1027" t="n">
        <f aca="false">COUNTIF(AL53:AO53,"&lt;&gt;0")-COUNTIF(AL53:AO53,"")</f>
        <v>-4</v>
      </c>
      <c r="AU53" s="1028" t="n">
        <f aca="false">COUNTIF(AP53:AS53,"&lt;&gt;0")-COUNTIF(AP53:AS53,"")</f>
        <v>0</v>
      </c>
      <c r="AV53" s="979"/>
      <c r="AW53" s="979"/>
      <c r="AX53" s="990" t="n">
        <f aca="false">Посуточная!CP53</f>
        <v>0</v>
      </c>
      <c r="AY53" s="975" t="n">
        <f aca="false">Посуточная!CQ53</f>
        <v>0</v>
      </c>
      <c r="AZ53" s="975" t="n">
        <f aca="false">Посуточная!CR53</f>
        <v>0</v>
      </c>
      <c r="BA53" s="975" t="n">
        <f aca="false">Посуточная!CS53</f>
        <v>0</v>
      </c>
      <c r="BB53" s="976" t="n">
        <f aca="false">Посуточная!CX53</f>
        <v>0</v>
      </c>
      <c r="BC53" s="976" t="n">
        <f aca="false">Посуточная!CY53</f>
        <v>0</v>
      </c>
      <c r="BD53" s="976" t="n">
        <f aca="false">Посуточная!CZ53</f>
        <v>0</v>
      </c>
      <c r="BE53" s="976" t="n">
        <f aca="false">Посуточная!DA53</f>
        <v>0</v>
      </c>
      <c r="BF53" s="1027" t="n">
        <f aca="false">COUNTIF(AX53:BA53,"&lt;&gt;0")-COUNTIF(AX53:BA53,"")</f>
        <v>-4</v>
      </c>
      <c r="BG53" s="1028" t="n">
        <f aca="false">COUNTIF(BB53:BE53,"&lt;&gt;0")-COUNTIF(BB53:BE53,"")</f>
        <v>0</v>
      </c>
      <c r="BH53" s="979"/>
      <c r="BI53" s="979"/>
      <c r="BJ53" s="1030" t="n">
        <f aca="false">SUMIF(B6:BI6,"итого гр.",B53:BI53)</f>
        <v>0</v>
      </c>
      <c r="BK53" s="1028" t="n">
        <f aca="false">SUMIF(B6:BI6,"итого фк.",B53:BI53)</f>
        <v>0</v>
      </c>
      <c r="BL53" s="979"/>
      <c r="BM53" s="979"/>
      <c r="BN53" s="1031"/>
      <c r="BO53" s="1032"/>
      <c r="BP53" s="979"/>
      <c r="BQ53" s="979"/>
      <c r="BR53" s="988" t="n">
        <f aca="false">Посуточная!DR53</f>
        <v>0</v>
      </c>
      <c r="BS53" s="989" t="n">
        <f aca="false">Посуточная!DS53</f>
        <v>0</v>
      </c>
      <c r="BT53" s="989" t="n">
        <f aca="false">Посуточная!DT53</f>
        <v>0</v>
      </c>
      <c r="BU53" s="989" t="n">
        <f aca="false">Посуточная!DU53</f>
        <v>0</v>
      </c>
      <c r="BV53" s="976" t="n">
        <f aca="false">Посуточная!DZ53</f>
        <v>0</v>
      </c>
      <c r="BW53" s="976" t="n">
        <f aca="false">Посуточная!EA53</f>
        <v>0</v>
      </c>
      <c r="BX53" s="976" t="n">
        <f aca="false">Посуточная!EB53</f>
        <v>0</v>
      </c>
      <c r="BY53" s="976" t="n">
        <f aca="false">Посуточная!EC53</f>
        <v>0</v>
      </c>
      <c r="BZ53" s="1027" t="n">
        <f aca="false">COUNTIF(BR53:BU53,"&lt;&gt;0")-COUNTIF(BR53:BU53,"")</f>
        <v>-4</v>
      </c>
      <c r="CA53" s="1028" t="n">
        <f aca="false">COUNTIF(BV53:BY53,"&lt;&gt;0")-COUNTIF(BV53:BY53,"")</f>
        <v>0</v>
      </c>
      <c r="CB53" s="979"/>
      <c r="CC53" s="979"/>
      <c r="CD53" s="988" t="n">
        <f aca="false">Посуточная!EO53</f>
        <v>0</v>
      </c>
      <c r="CE53" s="989" t="n">
        <f aca="false">Посуточная!EP53</f>
        <v>0</v>
      </c>
      <c r="CF53" s="989" t="n">
        <f aca="false">Посуточная!EQ53</f>
        <v>0</v>
      </c>
      <c r="CG53" s="989" t="n">
        <f aca="false">Посуточная!ER53</f>
        <v>0</v>
      </c>
      <c r="CH53" s="976" t="n">
        <f aca="false">Посуточная!EZ53</f>
        <v>0</v>
      </c>
      <c r="CI53" s="976" t="n">
        <f aca="false">Посуточная!FA53</f>
        <v>0</v>
      </c>
      <c r="CJ53" s="976" t="n">
        <f aca="false">Посуточная!FB53</f>
        <v>0</v>
      </c>
      <c r="CK53" s="976" t="n">
        <f aca="false">Посуточная!FC53</f>
        <v>0</v>
      </c>
      <c r="CL53" s="1027" t="n">
        <f aca="false">COUNTIF(CD53:CG53,"&lt;&gt;0")-COUNTIF(CD53:CG53,"")</f>
        <v>-4</v>
      </c>
      <c r="CM53" s="1028" t="n">
        <f aca="false">COUNTIF(CH53:CK53,"&lt;&gt;0")-COUNTIF(CH53:CK53,"")</f>
        <v>0</v>
      </c>
      <c r="CN53" s="979"/>
      <c r="CO53" s="979"/>
      <c r="CP53" s="990" t="n">
        <f aca="false">Посуточная!GN53</f>
        <v>0</v>
      </c>
      <c r="CQ53" s="975" t="n">
        <f aca="false">Посуточная!GO53</f>
        <v>0</v>
      </c>
      <c r="CR53" s="975" t="n">
        <f aca="false">Посуточная!GP53</f>
        <v>0</v>
      </c>
      <c r="CS53" s="975" t="n">
        <f aca="false">Посуточная!GQ53</f>
        <v>0</v>
      </c>
      <c r="CT53" s="975" t="n">
        <f aca="false">Посуточная!GR53</f>
        <v>0</v>
      </c>
      <c r="CU53" s="975" t="n">
        <f aca="false">Посуточная!GS53</f>
        <v>0</v>
      </c>
      <c r="CV53" s="975" t="n">
        <f aca="false">Посуточная!GT53</f>
        <v>0</v>
      </c>
      <c r="CW53" s="976" t="n">
        <f aca="false">Посуточная!HP53</f>
        <v>0</v>
      </c>
      <c r="CX53" s="976" t="n">
        <f aca="false">Посуточная!HQ53</f>
        <v>0</v>
      </c>
      <c r="CY53" s="976" t="n">
        <f aca="false">Посуточная!HR53</f>
        <v>0</v>
      </c>
      <c r="CZ53" s="976" t="n">
        <f aca="false">Посуточная!HS53</f>
        <v>0</v>
      </c>
      <c r="DA53" s="976" t="n">
        <f aca="false">Посуточная!HT53</f>
        <v>0</v>
      </c>
      <c r="DB53" s="976" t="n">
        <f aca="false">Посуточная!HU53</f>
        <v>0</v>
      </c>
      <c r="DC53" s="976" t="n">
        <f aca="false">Посуточная!HV53</f>
        <v>0</v>
      </c>
      <c r="DD53" s="1027" t="n">
        <f aca="false">COUNTIF(CP53:CV53,"&lt;&gt;0")-COUNTIF(CP53:CV53,"")</f>
        <v>-7</v>
      </c>
      <c r="DE53" s="1136" t="n">
        <f aca="false">COUNTIF(CW53:DC53,"&lt;&gt;0")-COUNTIF(CW53:DC53,"")</f>
        <v>0</v>
      </c>
      <c r="DF53" s="979"/>
      <c r="DG53" s="979"/>
      <c r="DH53" s="991" t="n">
        <f aca="false">Посуточная!IE53</f>
        <v>0</v>
      </c>
      <c r="DI53" s="992" t="n">
        <f aca="false">Посуточная!IF53</f>
        <v>0</v>
      </c>
      <c r="DJ53" s="992" t="n">
        <f aca="false">Посуточная!IG53</f>
        <v>0</v>
      </c>
      <c r="DK53" s="989" t="n">
        <f aca="false">Посуточная!IH53</f>
        <v>0</v>
      </c>
      <c r="DL53" s="976" t="n">
        <f aca="false">Посуточная!IM53</f>
        <v>0</v>
      </c>
      <c r="DM53" s="993" t="n">
        <f aca="false">Посуточная!IN53</f>
        <v>0</v>
      </c>
      <c r="DN53" s="976" t="n">
        <f aca="false">Посуточная!IO53</f>
        <v>0</v>
      </c>
      <c r="DO53" s="993" t="n">
        <f aca="false">Посуточная!IP53</f>
        <v>0</v>
      </c>
      <c r="DP53" s="1029" t="n">
        <f aca="false">COUNTIF(DH53:DK53,"&lt;&gt;0")-COUNTIF(DH53:DK53,"")</f>
        <v>-4</v>
      </c>
      <c r="DQ53" s="1028" t="n">
        <f aca="false">COUNTIF(DL53:DO53,"&lt;&gt;0")-COUNTIF(DL53:DO53,"")</f>
        <v>0</v>
      </c>
      <c r="DT53" s="1033"/>
      <c r="DU53" s="1034"/>
      <c r="DV53" s="1034"/>
      <c r="DW53" s="1034"/>
      <c r="DX53" s="1034"/>
      <c r="DY53" s="1034"/>
      <c r="DZ53" s="1034"/>
      <c r="EA53" s="976" t="n">
        <f aca="false">Посуточная!KQ53</f>
        <v>0</v>
      </c>
      <c r="EB53" s="976" t="n">
        <f aca="false">Посуточная!KR53</f>
        <v>0</v>
      </c>
      <c r="EC53" s="976" t="n">
        <f aca="false">Посуточная!KS53</f>
        <v>0</v>
      </c>
      <c r="ED53" s="976" t="n">
        <f aca="false">Посуточная!KT53</f>
        <v>0</v>
      </c>
      <c r="EE53" s="976" t="n">
        <f aca="false">Посуточная!KU53</f>
        <v>0</v>
      </c>
      <c r="EF53" s="976" t="n">
        <f aca="false">Посуточная!KV53</f>
        <v>0</v>
      </c>
      <c r="EG53" s="976" t="n">
        <f aca="false">Посуточная!KW53</f>
        <v>0</v>
      </c>
      <c r="EH53" s="1027" t="n">
        <f aca="false">SUBTOTAL(3, DT53:DZ53)</f>
        <v>0</v>
      </c>
      <c r="EI53" s="1028" t="n">
        <f aca="false">COUNTIF(EA53:EG53,"&lt;&gt;0")-COUNTIF(EA53:EG53,"")</f>
        <v>0</v>
      </c>
      <c r="EJ53" s="979"/>
      <c r="EK53" s="979"/>
      <c r="EL53" s="1030" t="n">
        <f aca="false">SUMIF(BR6:EK6,"итого гр.",BR53:EK53)</f>
        <v>0</v>
      </c>
      <c r="EM53" s="1028" t="n">
        <f aca="false">SUMIF(BR6:EK6,"итого фк.",BR53:EK53)</f>
        <v>0</v>
      </c>
      <c r="EN53" s="979"/>
      <c r="EO53" s="979"/>
      <c r="EP53" s="1031"/>
      <c r="EQ53" s="1032"/>
      <c r="ET53" s="1035"/>
      <c r="EU53" s="1036"/>
      <c r="EX53" s="1037"/>
      <c r="EY53" s="1038"/>
      <c r="FB53" s="1033"/>
      <c r="FC53" s="1034"/>
      <c r="FD53" s="1034"/>
      <c r="FE53" s="1034"/>
      <c r="FF53" s="1034"/>
      <c r="FG53" s="1034"/>
      <c r="FH53" s="1034"/>
      <c r="FI53" s="976" t="n">
        <f aca="false">Посуточная!NU53</f>
        <v>0</v>
      </c>
      <c r="FJ53" s="976" t="n">
        <f aca="false">Посуточная!NV53</f>
        <v>0</v>
      </c>
      <c r="FK53" s="976" t="n">
        <f aca="false">Посуточная!NW53</f>
        <v>0</v>
      </c>
      <c r="FL53" s="976" t="n">
        <f aca="false">Посуточная!NX53</f>
        <v>0</v>
      </c>
      <c r="FM53" s="976" t="n">
        <f aca="false">Посуточная!NY53</f>
        <v>0</v>
      </c>
      <c r="FN53" s="976" t="n">
        <f aca="false">Посуточная!NZ53</f>
        <v>0</v>
      </c>
      <c r="FO53" s="976" t="n">
        <f aca="false">Посуточная!OA53</f>
        <v>0</v>
      </c>
      <c r="FP53" s="1027" t="n">
        <f aca="false">COUNTIF(FB53:FH53,"&lt;&gt;0")-COUNTIF(FB53:FH53,"")</f>
        <v>0</v>
      </c>
      <c r="FQ53" s="1028" t="n">
        <f aca="false">COUNTIF(FI53:FO53,"&lt;&gt;0")-COUNTIF(FI53:FO53,"")</f>
        <v>0</v>
      </c>
      <c r="FR53" s="979"/>
      <c r="FS53" s="979"/>
      <c r="FT53" s="1001" t="n">
        <f aca="false">Посуточная!OO53</f>
        <v>0</v>
      </c>
      <c r="FU53" s="1002" t="n">
        <f aca="false">Посуточная!OP53</f>
        <v>0</v>
      </c>
      <c r="FV53" s="1002" t="n">
        <f aca="false">Посуточная!OQ53</f>
        <v>0</v>
      </c>
      <c r="FW53" s="1002" t="n">
        <f aca="false">Посуточная!OR53</f>
        <v>0</v>
      </c>
      <c r="FX53" s="1002" t="n">
        <f aca="false">Посуточная!OS53</f>
        <v>0</v>
      </c>
      <c r="FY53" s="1002" t="n">
        <f aca="false">Посуточная!OT53</f>
        <v>0</v>
      </c>
      <c r="FZ53" s="1003" t="n">
        <f aca="false">Посуточная!OU53</f>
        <v>0</v>
      </c>
      <c r="GA53" s="993" t="n">
        <f aca="false">Посуточная!PP53</f>
        <v>0</v>
      </c>
      <c r="GB53" s="993" t="n">
        <f aca="false">Посуточная!PQ53</f>
        <v>0</v>
      </c>
      <c r="GC53" s="993" t="n">
        <f aca="false">Посуточная!PR53</f>
        <v>0</v>
      </c>
      <c r="GD53" s="993" t="n">
        <f aca="false">Посуточная!PS53</f>
        <v>0</v>
      </c>
      <c r="GE53" s="993" t="n">
        <f aca="false">Посуточная!PT53</f>
        <v>0</v>
      </c>
      <c r="GF53" s="993" t="n">
        <f aca="false">Посуточная!PU53</f>
        <v>0</v>
      </c>
      <c r="GG53" s="993" t="n">
        <f aca="false">Посуточная!PV53</f>
        <v>0</v>
      </c>
      <c r="GH53" s="1027" t="n">
        <f aca="false">COUNTIF(FT53:FZ53,"&lt;&gt;0")-COUNTIF(FT53:FZ53,"")</f>
        <v>-7</v>
      </c>
      <c r="GI53" s="1028" t="n">
        <f aca="false">COUNTIF(GA53:GG53,"&lt;&gt;0")-COUNTIF(GA53:GG53,"")</f>
        <v>0</v>
      </c>
      <c r="GJ53" s="979"/>
      <c r="GK53" s="979"/>
      <c r="GL53" s="1039" t="n">
        <f aca="false">Посуточная!QH53</f>
        <v>0</v>
      </c>
      <c r="GM53" s="1040" t="n">
        <f aca="false">Посуточная!QI53</f>
        <v>0</v>
      </c>
      <c r="GN53" s="1040" t="n">
        <f aca="false">Посуточная!QJ53</f>
        <v>0</v>
      </c>
      <c r="GO53" s="1040" t="n">
        <f aca="false">Посуточная!QK53</f>
        <v>0</v>
      </c>
      <c r="GP53" s="1040" t="n">
        <f aca="false">Посуточная!QL53</f>
        <v>0</v>
      </c>
      <c r="GQ53" s="1040" t="n">
        <f aca="false">Посуточная!QM53</f>
        <v>0</v>
      </c>
      <c r="GR53" s="1040" t="n">
        <f aca="false">Посуточная!QN53</f>
        <v>0</v>
      </c>
      <c r="GS53" s="1006" t="n">
        <f aca="false">Посуточная!QV53</f>
        <v>0</v>
      </c>
      <c r="GT53" s="1006" t="n">
        <f aca="false">Посуточная!QW53</f>
        <v>0</v>
      </c>
      <c r="GU53" s="1006" t="n">
        <f aca="false">Посуточная!QX53</f>
        <v>0</v>
      </c>
      <c r="GV53" s="1006" t="n">
        <f aca="false">Посуточная!QY53</f>
        <v>0</v>
      </c>
      <c r="GW53" s="1006" t="n">
        <f aca="false">Посуточная!QZ53</f>
        <v>0</v>
      </c>
      <c r="GX53" s="1006" t="n">
        <f aca="false">Посуточная!RA53</f>
        <v>0</v>
      </c>
      <c r="GY53" s="1006" t="n">
        <f aca="false">Посуточная!RB53</f>
        <v>0</v>
      </c>
      <c r="GZ53" s="1027" t="n">
        <f aca="false">COUNTIF(GL53:GR53,"&lt;&gt;0")-COUNTIF(GL53:GR53,"")</f>
        <v>-7</v>
      </c>
      <c r="HA53" s="1028" t="n">
        <f aca="false">COUNTIF(GS53:GY53,"&lt;&gt;0")-COUNTIF(GS53:GY53,"")</f>
        <v>0</v>
      </c>
      <c r="HB53" s="979"/>
      <c r="HC53" s="979"/>
      <c r="HD53" s="1041" t="n">
        <f aca="false">Посуточная!RN53</f>
        <v>0</v>
      </c>
      <c r="HE53" s="1042" t="n">
        <f aca="false">Посуточная!RO53</f>
        <v>0</v>
      </c>
      <c r="HF53" s="1042" t="n">
        <f aca="false">Посуточная!RP53</f>
        <v>0</v>
      </c>
      <c r="HG53" s="1042" t="n">
        <f aca="false">Посуточная!RQ53</f>
        <v>0</v>
      </c>
      <c r="HH53" s="1042" t="n">
        <f aca="false">Посуточная!RR53</f>
        <v>0</v>
      </c>
      <c r="HI53" s="1042" t="n">
        <f aca="false">Посуточная!RS53</f>
        <v>0</v>
      </c>
      <c r="HJ53" s="1042" t="n">
        <f aca="false">Посуточная!RT53</f>
        <v>0</v>
      </c>
      <c r="HK53" s="993" t="n">
        <f aca="false">Посуточная!SB53</f>
        <v>0</v>
      </c>
      <c r="HL53" s="993" t="n">
        <f aca="false">Посуточная!SC53</f>
        <v>0</v>
      </c>
      <c r="HM53" s="993" t="n">
        <f aca="false">Посуточная!SD53</f>
        <v>0</v>
      </c>
      <c r="HN53" s="993" t="n">
        <f aca="false">Посуточная!SE53</f>
        <v>0</v>
      </c>
      <c r="HO53" s="993" t="n">
        <f aca="false">Посуточная!SF53</f>
        <v>0</v>
      </c>
      <c r="HP53" s="993" t="n">
        <f aca="false">Посуточная!SG53</f>
        <v>0</v>
      </c>
      <c r="HQ53" s="993" t="n">
        <f aca="false">Посуточная!SH53</f>
        <v>0</v>
      </c>
      <c r="HR53" s="1027" t="n">
        <f aca="false">COUNTIF(HD53:HJ53,"&lt;&gt;0")-COUNTIF(HD53:HJ53,"")</f>
        <v>-7</v>
      </c>
      <c r="HS53" s="1028" t="n">
        <f aca="false">COUNTIF(HK53:HQ53,"&lt;&gt;0")-COUNTIF(HK53:HQ53,"")</f>
        <v>0</v>
      </c>
      <c r="HT53" s="979"/>
      <c r="HU53" s="979"/>
      <c r="HV53" s="1030" t="n">
        <f aca="false">SUMIF(FB6:HU6,"итого гр.",FB53:HU53)</f>
        <v>0</v>
      </c>
      <c r="HW53" s="1028" t="n">
        <f aca="false">SUMIF($FB$6:$HU$6,"итого фк.",FB53:HU53)</f>
        <v>0</v>
      </c>
      <c r="HX53" s="979"/>
      <c r="HY53" s="979"/>
      <c r="HZ53" s="1031"/>
      <c r="IA53" s="1032"/>
      <c r="IB53" s="979"/>
      <c r="IC53" s="979"/>
      <c r="ID53" s="1001" t="n">
        <f aca="false">Посуточная!SY53</f>
        <v>0</v>
      </c>
      <c r="IE53" s="1002" t="n">
        <f aca="false">Посуточная!SZ53</f>
        <v>0</v>
      </c>
      <c r="IF53" s="1002" t="n">
        <f aca="false">Посуточная!TA53</f>
        <v>0</v>
      </c>
      <c r="IG53" s="1002" t="n">
        <f aca="false">Посуточная!TB53</f>
        <v>0</v>
      </c>
      <c r="IH53" s="993" t="n">
        <f aca="false">Посуточная!TG53</f>
        <v>0</v>
      </c>
      <c r="II53" s="993" t="n">
        <f aca="false">Посуточная!TH53</f>
        <v>0</v>
      </c>
      <c r="IJ53" s="993" t="n">
        <f aca="false">Посуточная!TI53</f>
        <v>0</v>
      </c>
      <c r="IK53" s="993" t="n">
        <f aca="false">Посуточная!TJ53</f>
        <v>0</v>
      </c>
      <c r="IL53" s="1027"/>
      <c r="IM53" s="1028"/>
      <c r="IP53" s="1043"/>
      <c r="IQ53" s="1044"/>
      <c r="IT53" s="1043"/>
      <c r="IU53" s="1045"/>
      <c r="IV53" s="1046"/>
      <c r="IW53" s="1046"/>
      <c r="IX53" s="1045"/>
      <c r="IY53" s="1045"/>
      <c r="IZ53" s="1046"/>
      <c r="JA53" s="1046"/>
      <c r="JB53" s="1045"/>
      <c r="JC53" s="1045"/>
      <c r="JD53" s="1046"/>
      <c r="JE53" s="1046"/>
      <c r="JF53" s="1047" t="n">
        <f aca="false">SUMIF(IP6:JE6,"итого гр.",IP53:JE53)</f>
        <v>0</v>
      </c>
      <c r="JG53" s="1038" t="n">
        <f aca="false">SUMIF($IP$6:$JE$6,"итого фк.",IP53:JE53)</f>
        <v>0</v>
      </c>
      <c r="JH53" s="1018"/>
      <c r="JJ53" s="1037"/>
      <c r="JK53" s="1038"/>
      <c r="JN53" s="1037"/>
      <c r="JO53" s="1038"/>
      <c r="JR53" s="1043"/>
      <c r="JS53" s="1044"/>
      <c r="JV53" s="1037"/>
      <c r="JW53" s="1038"/>
      <c r="JZ53" s="1047"/>
      <c r="KA53" s="1047"/>
      <c r="KD53" s="1047"/>
      <c r="KE53" s="1047"/>
      <c r="KH53" s="1123"/>
      <c r="KI53" s="1021"/>
      <c r="KJ53" s="1025"/>
      <c r="KL53" s="1047"/>
      <c r="KM53" s="1047"/>
      <c r="KN53" s="1048"/>
      <c r="KO53" s="1123"/>
      <c r="KP53" s="1023"/>
      <c r="KQ53" s="1024"/>
      <c r="KS53" s="924" t="str">
        <f aca="false">IF(KP53=$KS$1,"",KI53-7200)</f>
        <v/>
      </c>
      <c r="KT53" s="1137"/>
      <c r="LG53" s="924" t="n">
        <f aca="false">IF(R53="",0,R53+LG50)</f>
        <v>0</v>
      </c>
      <c r="LH53" s="924" t="n">
        <f aca="false">IF(S53="",0,S53+LH50)</f>
        <v>0</v>
      </c>
      <c r="LI53" s="924" t="n">
        <f aca="false">IF(AJ53="",0,AJ53+LI50)</f>
        <v>0</v>
      </c>
      <c r="LJ53" s="924" t="n">
        <f aca="false">IF(AK53="",0,AK53+LJ50)</f>
        <v>0</v>
      </c>
      <c r="LK53" s="924" t="n">
        <f aca="false">IF(AV53="",0,AV53+LK50)</f>
        <v>0</v>
      </c>
      <c r="LL53" s="924" t="n">
        <f aca="false">IF(AW53="",0,AW53+LL50)</f>
        <v>0</v>
      </c>
      <c r="LM53" s="924" t="n">
        <f aca="false">IF(BH53="",0,BH53+LM50)</f>
        <v>0</v>
      </c>
      <c r="LN53" s="924" t="n">
        <f aca="false">IF(BI53="",0,BI53+LN50)</f>
        <v>0</v>
      </c>
      <c r="LO53" s="924" t="n">
        <f aca="false">IF(CB53="",0,CB53+LO50)</f>
        <v>0</v>
      </c>
      <c r="LP53" s="924" t="n">
        <f aca="false">IF(CC53="",0,CC53+LP50)</f>
        <v>0</v>
      </c>
      <c r="LQ53" s="924" t="n">
        <f aca="false">IF(CN53="",0,CN53+LQ50)</f>
        <v>0</v>
      </c>
      <c r="LR53" s="924" t="n">
        <f aca="false">IF(CO53="",0,CO53+LR50)</f>
        <v>0</v>
      </c>
      <c r="LS53" s="924" t="n">
        <f aca="false">IF(DR53="",0,DR53+LS50)</f>
        <v>0</v>
      </c>
      <c r="LT53" s="924" t="n">
        <f aca="false">IF(DS53="",0,DS53+LT50)</f>
        <v>0</v>
      </c>
      <c r="LU53" s="924" t="n">
        <f aca="false">IF(DF53="",0,DF53+LU50)</f>
        <v>0</v>
      </c>
      <c r="LV53" s="924" t="n">
        <f aca="false">IF(DG53="",0,DG53+LV50)</f>
        <v>0</v>
      </c>
      <c r="LW53" s="924" t="n">
        <f aca="false">IF(HT53="",0,HT53+LW50)</f>
        <v>0</v>
      </c>
      <c r="LX53" s="924" t="n">
        <f aca="false">IF(HU53="",0,HU53+LX50)</f>
        <v>0</v>
      </c>
      <c r="LY53" s="924" t="n">
        <f aca="false">IF(JN53="",0,JN53)</f>
        <v>0</v>
      </c>
      <c r="LZ53" s="924" t="n">
        <f aca="false">IF(JO53="",0,JO53)</f>
        <v>0</v>
      </c>
      <c r="MA53" s="924" t="n">
        <f aca="false">IF(EV53="",0,EV53+MA50)</f>
        <v>0</v>
      </c>
      <c r="MB53" s="924" t="n">
        <f aca="false">IF(EW53="",0,EW53+MB50)</f>
        <v>0</v>
      </c>
      <c r="MC53" s="924" t="n">
        <f aca="false">IF(JJ53="",0,JJ53+MC50)</f>
        <v>0</v>
      </c>
      <c r="MD53" s="924" t="n">
        <f aca="false">IF(JK53="",0,JK53+MD50)</f>
        <v>0</v>
      </c>
      <c r="ME53" s="924" t="n">
        <f aca="false">IF(KO53="",0,KO53+ME50)</f>
        <v>0</v>
      </c>
      <c r="MF53" s="924" t="n">
        <f aca="false">IF(KP53="",0,KP53+MF50)</f>
        <v>0</v>
      </c>
      <c r="MG53" s="924" t="n">
        <f aca="false">IFERROR(ME53/$A51,0)</f>
        <v>0</v>
      </c>
      <c r="MH53" s="924" t="n">
        <f aca="false">IFERROR(MF53/$A51,0)</f>
        <v>0</v>
      </c>
      <c r="MI53" s="924" t="n">
        <f aca="false">IF(JT53="",0,JT53+MI50)</f>
        <v>0</v>
      </c>
      <c r="MJ53" s="924" t="n">
        <f aca="false">IF(JU53="",0,JU53+MJ50)</f>
        <v>0</v>
      </c>
      <c r="MK53" s="924" t="n">
        <f aca="false">IF(LG53&gt;0,0,P53+MK50)</f>
        <v>-105</v>
      </c>
      <c r="ML53" s="924" t="n">
        <f aca="false">IF(LH53&gt;0,0,Q53+ML50)</f>
        <v>0</v>
      </c>
      <c r="MM53" s="924" t="n">
        <f aca="false">IF(LI53&gt;0,0,AH53+MM50)</f>
        <v>-112</v>
      </c>
      <c r="MN53" s="924" t="n">
        <f aca="false">IF(LJ53&gt;0,0,AI53+MN50)</f>
        <v>0</v>
      </c>
      <c r="MO53" s="924" t="n">
        <f aca="false">IF(LK53&gt;0,0,AT53+MO50)</f>
        <v>-64</v>
      </c>
      <c r="MP53" s="924" t="n">
        <f aca="false">IF(LL53&gt;0,0,AU53+MP50)</f>
        <v>0</v>
      </c>
      <c r="MQ53" s="924" t="n">
        <f aca="false">IF(LM53&gt;0,0,BF53+MQ50)</f>
        <v>-60</v>
      </c>
      <c r="MR53" s="924" t="n">
        <f aca="false">IF(LN53&gt;0,0,BG53+MR50)</f>
        <v>0</v>
      </c>
      <c r="MS53" s="924" t="n">
        <f aca="false">IF(LO53&gt;0,0,BZ53+MS50)</f>
        <v>-60</v>
      </c>
      <c r="MT53" s="924" t="n">
        <f aca="false">IF(LP53&gt;0,0,CA53+MT50)</f>
        <v>0</v>
      </c>
      <c r="MU53" s="924" t="n">
        <f aca="false">IF(LQ53&gt;0,0,CL53+MU50)</f>
        <v>-60</v>
      </c>
      <c r="MV53" s="924" t="n">
        <f aca="false">IF(LR53&gt;0,0,CM53+MV50)</f>
        <v>0</v>
      </c>
      <c r="MW53" s="924" t="n">
        <f aca="false">IF(LS53&gt;0,0,DP53+MW50)</f>
        <v>-64</v>
      </c>
      <c r="MX53" s="924" t="n">
        <f aca="false">IF(LT53&gt;0,0,DQ53+MX50)</f>
        <v>0</v>
      </c>
      <c r="MY53" s="924" t="n">
        <f aca="false">IF(LU53&gt;0,0,DD53+MY50)</f>
        <v>-105</v>
      </c>
      <c r="MZ53" s="924" t="n">
        <f aca="false">IFERROR(IF(LV53&gt;0,0,DE53+MZ50),0)</f>
        <v>2</v>
      </c>
      <c r="NA53" s="924" t="n">
        <f aca="false">IF(LW53&gt;0,0,HR53+NA50)</f>
        <v>-98</v>
      </c>
      <c r="NB53" s="924" t="n">
        <f aca="false">IFERROR(IF(LX53&gt;0,0,HS53+NB50),0)</f>
        <v>1</v>
      </c>
      <c r="NC53" s="924"/>
      <c r="ND53" s="924"/>
      <c r="NE53" s="924"/>
    </row>
    <row r="54" customFormat="false" ht="15" hidden="false" customHeight="false" outlineLevel="0" collapsed="false">
      <c r="A54" s="1092"/>
      <c r="B54" s="1049" t="n">
        <f aca="false">Посуточная!J54</f>
        <v>0</v>
      </c>
      <c r="C54" s="1050" t="n">
        <f aca="false">Посуточная!K54</f>
        <v>0</v>
      </c>
      <c r="D54" s="1050" t="n">
        <f aca="false">Посуточная!L54</f>
        <v>0</v>
      </c>
      <c r="E54" s="1050" t="n">
        <f aca="false">Посуточная!M54</f>
        <v>0</v>
      </c>
      <c r="F54" s="1050" t="n">
        <f aca="false">Посуточная!N54</f>
        <v>0</v>
      </c>
      <c r="G54" s="1050" t="n">
        <f aca="false">Посуточная!O54</f>
        <v>0</v>
      </c>
      <c r="H54" s="1050" t="n">
        <f aca="false">Посуточная!P54</f>
        <v>0</v>
      </c>
      <c r="I54" s="1051" t="n">
        <f aca="false">Посуточная!AA54</f>
        <v>0</v>
      </c>
      <c r="J54" s="1051" t="n">
        <f aca="false">Посуточная!AB54</f>
        <v>0</v>
      </c>
      <c r="K54" s="1051" t="n">
        <f aca="false">Посуточная!AC54</f>
        <v>0</v>
      </c>
      <c r="L54" s="1051" t="n">
        <f aca="false">Посуточная!AD54</f>
        <v>0</v>
      </c>
      <c r="M54" s="1051" t="n">
        <f aca="false">Посуточная!AE54</f>
        <v>0</v>
      </c>
      <c r="N54" s="1051" t="n">
        <f aca="false">Посуточная!AF54</f>
        <v>0</v>
      </c>
      <c r="O54" s="1051" t="n">
        <f aca="false">Посуточная!AG54</f>
        <v>0</v>
      </c>
      <c r="P54" s="1052" t="n">
        <f aca="false">SUBTOTAL(9, B54:H54)</f>
        <v>0</v>
      </c>
      <c r="Q54" s="1053" t="n">
        <f aca="false">SUBTOTAL(9, I54:O54)</f>
        <v>0</v>
      </c>
      <c r="R54" s="979" t="n">
        <f aca="false">SUM(P54,R51)</f>
        <v>0</v>
      </c>
      <c r="S54" s="979" t="n">
        <f aca="false">SUM(Q54,S51)</f>
        <v>0</v>
      </c>
      <c r="T54" s="1054" t="n">
        <f aca="false">Посуточная!AS54</f>
        <v>0</v>
      </c>
      <c r="U54" s="1050" t="n">
        <f aca="false">Посуточная!AT54</f>
        <v>0</v>
      </c>
      <c r="V54" s="1050" t="n">
        <f aca="false">Посуточная!AU54</f>
        <v>0</v>
      </c>
      <c r="W54" s="1050" t="n">
        <f aca="false">Посуточная!AV54</f>
        <v>0</v>
      </c>
      <c r="X54" s="1050" t="n">
        <f aca="false">Посуточная!AW54</f>
        <v>0</v>
      </c>
      <c r="Y54" s="1050" t="n">
        <f aca="false">Посуточная!AX54</f>
        <v>0</v>
      </c>
      <c r="Z54" s="1050" t="n">
        <f aca="false">Посуточная!AY54</f>
        <v>0</v>
      </c>
      <c r="AA54" s="1051" t="n">
        <f aca="false">Посуточная!BG54</f>
        <v>0</v>
      </c>
      <c r="AB54" s="1051" t="n">
        <f aca="false">Посуточная!BH54</f>
        <v>0</v>
      </c>
      <c r="AC54" s="1051" t="n">
        <f aca="false">Посуточная!BI54</f>
        <v>0</v>
      </c>
      <c r="AD54" s="1051" t="n">
        <f aca="false">Посуточная!BJ54</f>
        <v>0</v>
      </c>
      <c r="AE54" s="1051" t="n">
        <f aca="false">Посуточная!BK54</f>
        <v>0</v>
      </c>
      <c r="AF54" s="1051" t="n">
        <f aca="false">Посуточная!BL54</f>
        <v>0</v>
      </c>
      <c r="AG54" s="1051" t="n">
        <f aca="false">Посуточная!BM54</f>
        <v>0</v>
      </c>
      <c r="AH54" s="1052" t="n">
        <f aca="false">SUBTOTAL(9, T54:Z54)</f>
        <v>0</v>
      </c>
      <c r="AI54" s="1053" t="n">
        <f aca="false">SUBTOTAL(9, AA54:AG54)</f>
        <v>0</v>
      </c>
      <c r="AJ54" s="979" t="n">
        <f aca="false">SUM(AH54,AJ51)</f>
        <v>0</v>
      </c>
      <c r="AK54" s="979" t="n">
        <f aca="false">SUM(AI54,AK51)</f>
        <v>0</v>
      </c>
      <c r="AL54" s="1054" t="n">
        <f aca="false">Посуточная!BV54</f>
        <v>0</v>
      </c>
      <c r="AM54" s="1050" t="n">
        <f aca="false">Посуточная!BW54</f>
        <v>0</v>
      </c>
      <c r="AN54" s="1050" t="n">
        <f aca="false">Посуточная!BX54</f>
        <v>0</v>
      </c>
      <c r="AO54" s="1050" t="n">
        <f aca="false">Посуточная!BY54</f>
        <v>0</v>
      </c>
      <c r="AP54" s="1051" t="n">
        <f aca="false">Посуточная!CD54</f>
        <v>0</v>
      </c>
      <c r="AQ54" s="1051" t="n">
        <f aca="false">Посуточная!CE54</f>
        <v>0</v>
      </c>
      <c r="AR54" s="1051" t="n">
        <f aca="false">Посуточная!CF54</f>
        <v>0</v>
      </c>
      <c r="AS54" s="1051" t="n">
        <f aca="false">Посуточная!CG54</f>
        <v>0</v>
      </c>
      <c r="AT54" s="1052" t="n">
        <f aca="false">SUBTOTAL(9, AL54:AO54)</f>
        <v>0</v>
      </c>
      <c r="AU54" s="1053" t="n">
        <f aca="false">SUBTOTAL(9, AP54:AS54)</f>
        <v>0</v>
      </c>
      <c r="AV54" s="979" t="n">
        <f aca="false">SUM(AT54,AV51)</f>
        <v>0</v>
      </c>
      <c r="AW54" s="979" t="n">
        <f aca="false">SUM(AU54,AW51)</f>
        <v>0</v>
      </c>
      <c r="AX54" s="1054" t="n">
        <f aca="false">Посуточная!CP54</f>
        <v>0</v>
      </c>
      <c r="AY54" s="1050" t="n">
        <f aca="false">Посуточная!CQ54</f>
        <v>0</v>
      </c>
      <c r="AZ54" s="1050" t="n">
        <f aca="false">Посуточная!CR54</f>
        <v>0</v>
      </c>
      <c r="BA54" s="1050" t="n">
        <f aca="false">Посуточная!CS54</f>
        <v>0</v>
      </c>
      <c r="BB54" s="1051" t="n">
        <f aca="false">Посуточная!CX54</f>
        <v>0</v>
      </c>
      <c r="BC54" s="1051" t="n">
        <f aca="false">Посуточная!CY54</f>
        <v>0</v>
      </c>
      <c r="BD54" s="1051" t="n">
        <f aca="false">Посуточная!CZ54</f>
        <v>0</v>
      </c>
      <c r="BE54" s="1051" t="n">
        <f aca="false">Посуточная!DA54</f>
        <v>0</v>
      </c>
      <c r="BF54" s="1052" t="n">
        <f aca="false">SUBTOTAL(9, AX54:BA54)</f>
        <v>0</v>
      </c>
      <c r="BG54" s="1053" t="n">
        <f aca="false">SUBTOTAL(9, BB54:BE54)</f>
        <v>0</v>
      </c>
      <c r="BH54" s="979" t="n">
        <f aca="false">SUM(BF54,BH51)</f>
        <v>0</v>
      </c>
      <c r="BI54" s="979" t="n">
        <f aca="false">SUM(BG54,BI51)</f>
        <v>0</v>
      </c>
      <c r="BJ54" s="1056" t="n">
        <f aca="false">SUMIF(B6:BI6,"итого гр.",B54:BI54)</f>
        <v>0</v>
      </c>
      <c r="BK54" s="1053" t="n">
        <f aca="false">SUMIF(B6:BI6,"итого фк.",B54:BI54)</f>
        <v>0</v>
      </c>
      <c r="BL54" s="979" t="n">
        <f aca="false">SUM(BJ54,BL51)</f>
        <v>0</v>
      </c>
      <c r="BM54" s="979" t="n">
        <f aca="false">SUM(BK54,BM51)</f>
        <v>0</v>
      </c>
      <c r="BN54" s="1057" t="n">
        <f aca="false">BL54</f>
        <v>0</v>
      </c>
      <c r="BO54" s="1058" t="n">
        <f aca="false">BM54</f>
        <v>0</v>
      </c>
      <c r="BP54" s="979"/>
      <c r="BQ54" s="979"/>
      <c r="BR54" s="1059" t="n">
        <f aca="false">Посуточная!DR54</f>
        <v>0</v>
      </c>
      <c r="BS54" s="1060" t="n">
        <f aca="false">Посуточная!DS54</f>
        <v>0</v>
      </c>
      <c r="BT54" s="1060" t="n">
        <f aca="false">Посуточная!DT54</f>
        <v>0</v>
      </c>
      <c r="BU54" s="1060" t="n">
        <f aca="false">Посуточная!DU54</f>
        <v>0</v>
      </c>
      <c r="BV54" s="1051" t="n">
        <f aca="false">Посуточная!DZ54</f>
        <v>0</v>
      </c>
      <c r="BW54" s="1051" t="n">
        <f aca="false">Посуточная!EA54</f>
        <v>0</v>
      </c>
      <c r="BX54" s="1051" t="n">
        <f aca="false">Посуточная!EB54</f>
        <v>0</v>
      </c>
      <c r="BY54" s="1051" t="n">
        <f aca="false">Посуточная!EC54</f>
        <v>0</v>
      </c>
      <c r="BZ54" s="1027" t="n">
        <f aca="false">SUBTOTAL(9, BR54:BU54)</f>
        <v>0</v>
      </c>
      <c r="CA54" s="1053" t="n">
        <f aca="false">SUBTOTAL(9, BV54:BY54)</f>
        <v>0</v>
      </c>
      <c r="CB54" s="979" t="n">
        <f aca="false">SUM(BZ54,CB51)</f>
        <v>0</v>
      </c>
      <c r="CC54" s="979" t="n">
        <f aca="false">SUM(CA54,CC51)</f>
        <v>0</v>
      </c>
      <c r="CD54" s="1059" t="n">
        <f aca="false">Посуточная!EO54</f>
        <v>0</v>
      </c>
      <c r="CE54" s="1060" t="n">
        <f aca="false">Посуточная!EP54</f>
        <v>0</v>
      </c>
      <c r="CF54" s="1060" t="n">
        <f aca="false">Посуточная!EQ54</f>
        <v>0</v>
      </c>
      <c r="CG54" s="1060" t="n">
        <f aca="false">Посуточная!ER54</f>
        <v>0</v>
      </c>
      <c r="CH54" s="1051" t="n">
        <f aca="false">Посуточная!EZ54</f>
        <v>0</v>
      </c>
      <c r="CI54" s="1051" t="n">
        <f aca="false">Посуточная!FA54</f>
        <v>0</v>
      </c>
      <c r="CJ54" s="1051" t="n">
        <f aca="false">Посуточная!FB54</f>
        <v>0</v>
      </c>
      <c r="CK54" s="1051" t="n">
        <f aca="false">Посуточная!FC54</f>
        <v>0</v>
      </c>
      <c r="CL54" s="1052" t="n">
        <f aca="false">SUBTOTAL(9, CD54:CG54)</f>
        <v>0</v>
      </c>
      <c r="CM54" s="1053" t="n">
        <f aca="false">SUBTOTAL(9, CH54:CK54)</f>
        <v>0</v>
      </c>
      <c r="CN54" s="979" t="n">
        <f aca="false">SUM(CL54,CN51)</f>
        <v>0</v>
      </c>
      <c r="CO54" s="979" t="n">
        <f aca="false">SUM(CM54,CO51)</f>
        <v>0</v>
      </c>
      <c r="CP54" s="1054" t="n">
        <f aca="false">Посуточная!GN54</f>
        <v>0</v>
      </c>
      <c r="CQ54" s="1050" t="n">
        <f aca="false">Посуточная!GO54</f>
        <v>0</v>
      </c>
      <c r="CR54" s="1050" t="n">
        <f aca="false">Посуточная!GP54</f>
        <v>0</v>
      </c>
      <c r="CS54" s="1050" t="n">
        <f aca="false">Посуточная!GQ54</f>
        <v>0</v>
      </c>
      <c r="CT54" s="1050" t="n">
        <f aca="false">Посуточная!GR54</f>
        <v>0</v>
      </c>
      <c r="CU54" s="1050" t="n">
        <f aca="false">Посуточная!GS54</f>
        <v>0</v>
      </c>
      <c r="CV54" s="1050" t="n">
        <f aca="false">Посуточная!GT54</f>
        <v>0</v>
      </c>
      <c r="CW54" s="1051" t="n">
        <f aca="false">Посуточная!HP54</f>
        <v>0</v>
      </c>
      <c r="CX54" s="1051" t="n">
        <f aca="false">Посуточная!HQ54</f>
        <v>0</v>
      </c>
      <c r="CY54" s="1051" t="n">
        <f aca="false">Посуточная!HR54</f>
        <v>0</v>
      </c>
      <c r="CZ54" s="1051" t="n">
        <f aca="false">Посуточная!HS54</f>
        <v>0</v>
      </c>
      <c r="DA54" s="1051" t="n">
        <f aca="false">Посуточная!HT54</f>
        <v>0</v>
      </c>
      <c r="DB54" s="1051" t="n">
        <f aca="false">Посуточная!HU54</f>
        <v>0</v>
      </c>
      <c r="DC54" s="1051" t="n">
        <f aca="false">Посуточная!HV54</f>
        <v>0</v>
      </c>
      <c r="DD54" s="1052" t="n">
        <f aca="false">SUBTOTAL(9, CP54:CV54)</f>
        <v>0</v>
      </c>
      <c r="DE54" s="1053" t="n">
        <f aca="false">SUBTOTAL(9, CW54:DC54)</f>
        <v>0</v>
      </c>
      <c r="DF54" s="979" t="n">
        <f aca="false">SUM(DD54,DF51)</f>
        <v>0</v>
      </c>
      <c r="DG54" s="979" t="n">
        <f aca="false">SUM(DE54,DG51)</f>
        <v>23</v>
      </c>
      <c r="DH54" s="1061" t="n">
        <f aca="false">Посуточная!IE54</f>
        <v>0</v>
      </c>
      <c r="DI54" s="1062" t="n">
        <f aca="false">Посуточная!IF54</f>
        <v>0</v>
      </c>
      <c r="DJ54" s="1062" t="n">
        <f aca="false">Посуточная!IG54</f>
        <v>0</v>
      </c>
      <c r="DK54" s="1060" t="n">
        <f aca="false">Посуточная!IH54</f>
        <v>0</v>
      </c>
      <c r="DL54" s="1051" t="n">
        <f aca="false">Посуточная!IM54</f>
        <v>0</v>
      </c>
      <c r="DM54" s="1063" t="n">
        <f aca="false">Посуточная!IN54</f>
        <v>0</v>
      </c>
      <c r="DN54" s="1051" t="n">
        <f aca="false">Посуточная!IO54</f>
        <v>0</v>
      </c>
      <c r="DO54" s="1063" t="n">
        <f aca="false">Посуточная!IP54</f>
        <v>0</v>
      </c>
      <c r="DP54" s="1055" t="n">
        <f aca="false">SUBTOTAL(9, DH54:DK54)</f>
        <v>0</v>
      </c>
      <c r="DQ54" s="1053" t="n">
        <f aca="false">SUBTOTAL(9, DL54:DO54)</f>
        <v>0</v>
      </c>
      <c r="DR54" s="921" t="n">
        <f aca="false">SUM(DP54,DR51)</f>
        <v>0</v>
      </c>
      <c r="DS54" s="921" t="n">
        <f aca="false">SUM(DQ54,DS51)</f>
        <v>0</v>
      </c>
      <c r="DT54" s="1065"/>
      <c r="DU54" s="1066"/>
      <c r="DV54" s="1066"/>
      <c r="DW54" s="1066"/>
      <c r="DX54" s="1066"/>
      <c r="DY54" s="1066"/>
      <c r="DZ54" s="1066"/>
      <c r="EA54" s="1051" t="n">
        <f aca="false">Посуточная!KQ54</f>
        <v>0</v>
      </c>
      <c r="EB54" s="1051" t="n">
        <f aca="false">Посуточная!KR54</f>
        <v>0</v>
      </c>
      <c r="EC54" s="1051" t="n">
        <f aca="false">Посуточная!KS54</f>
        <v>0</v>
      </c>
      <c r="ED54" s="1051" t="n">
        <f aca="false">Посуточная!KT54</f>
        <v>0</v>
      </c>
      <c r="EE54" s="1051" t="n">
        <f aca="false">Посуточная!KU54</f>
        <v>0</v>
      </c>
      <c r="EF54" s="1051" t="n">
        <f aca="false">Посуточная!KV54</f>
        <v>0</v>
      </c>
      <c r="EG54" s="1051" t="n">
        <f aca="false">Посуточная!KW54</f>
        <v>0</v>
      </c>
      <c r="EH54" s="1052" t="n">
        <f aca="false">SUBTOTAL(9, DT54:DZ54)</f>
        <v>0</v>
      </c>
      <c r="EI54" s="1124" t="n">
        <f aca="false">SUBTOTAL(9, EA54:EG54)</f>
        <v>0</v>
      </c>
      <c r="EJ54" s="979" t="n">
        <f aca="false">SUM(EH54,EJ51)</f>
        <v>0</v>
      </c>
      <c r="EK54" s="1067" t="n">
        <f aca="false">SUM(EI54,EK51)</f>
        <v>37.549</v>
      </c>
      <c r="EL54" s="1056" t="n">
        <f aca="false">SUMIF(BR6:EK6,"итого гр.",BR54:EK54)</f>
        <v>0</v>
      </c>
      <c r="EM54" s="1053" t="n">
        <f aca="false">SUMIF(BR6:EK6,"итого фк.",BR54:EK54)</f>
        <v>0</v>
      </c>
      <c r="EN54" s="979" t="n">
        <f aca="false">SUM(EL54,EN51)</f>
        <v>0</v>
      </c>
      <c r="EO54" s="979" t="n">
        <f aca="false">SUM(EM54,EO51)</f>
        <v>60.549</v>
      </c>
      <c r="EP54" s="1057" t="n">
        <f aca="false">EN54</f>
        <v>0</v>
      </c>
      <c r="EQ54" s="1058" t="n">
        <f aca="false">EO54</f>
        <v>60.549</v>
      </c>
      <c r="ES54" s="1068"/>
      <c r="ET54" s="1069" t="n">
        <v>312.5</v>
      </c>
      <c r="EU54" s="1070"/>
      <c r="EV54" s="921" t="n">
        <f aca="false">ET54</f>
        <v>312.5</v>
      </c>
      <c r="EW54" s="921" t="n">
        <f aca="false">EU54</f>
        <v>0</v>
      </c>
      <c r="EX54" s="1071" t="n">
        <f aca="false">SUM(BJ54,EL54,ET54)</f>
        <v>312.5</v>
      </c>
      <c r="EY54" s="1072" t="n">
        <f aca="false">SUM(BK54,EM54,EU54)</f>
        <v>0</v>
      </c>
      <c r="EZ54" s="921" t="n">
        <f aca="false">SUM(BL54,EN54,EV54)</f>
        <v>312.5</v>
      </c>
      <c r="FA54" s="921" t="n">
        <f aca="false">SUM(BM54,EO54,EW54)</f>
        <v>60.549</v>
      </c>
      <c r="FB54" s="1065"/>
      <c r="FC54" s="1066"/>
      <c r="FD54" s="1066"/>
      <c r="FE54" s="1066"/>
      <c r="FF54" s="1066"/>
      <c r="FG54" s="1066"/>
      <c r="FH54" s="1066"/>
      <c r="FI54" s="1051" t="n">
        <f aca="false">Посуточная!NU54</f>
        <v>0</v>
      </c>
      <c r="FJ54" s="1051" t="n">
        <f aca="false">Посуточная!NV54</f>
        <v>0</v>
      </c>
      <c r="FK54" s="1051" t="n">
        <f aca="false">Посуточная!NW54</f>
        <v>0</v>
      </c>
      <c r="FL54" s="1051" t="n">
        <f aca="false">Посуточная!NX54</f>
        <v>0</v>
      </c>
      <c r="FM54" s="1051" t="n">
        <f aca="false">Посуточная!NY54</f>
        <v>0</v>
      </c>
      <c r="FN54" s="1051" t="n">
        <f aca="false">Посуточная!NZ54</f>
        <v>0</v>
      </c>
      <c r="FO54" s="1051" t="n">
        <f aca="false">Посуточная!OA54</f>
        <v>0</v>
      </c>
      <c r="FP54" s="1052" t="n">
        <f aca="false">SUBTOTAL(9, FB54:FH54)</f>
        <v>0</v>
      </c>
      <c r="FQ54" s="1053" t="n">
        <f aca="false">SUBTOTAL(9, FI54:FO54)</f>
        <v>0</v>
      </c>
      <c r="FR54" s="979" t="n">
        <f aca="false">SUM(FP54,FR51)</f>
        <v>77.2</v>
      </c>
      <c r="FS54" s="979" t="n">
        <f aca="false">SUM(FQ54,FS51)</f>
        <v>8.888</v>
      </c>
      <c r="FT54" s="1073" t="n">
        <f aca="false">Посуточная!OO54</f>
        <v>0</v>
      </c>
      <c r="FU54" s="1074" t="n">
        <f aca="false">Посуточная!OP54</f>
        <v>0</v>
      </c>
      <c r="FV54" s="1074" t="n">
        <f aca="false">Посуточная!OQ54</f>
        <v>0</v>
      </c>
      <c r="FW54" s="1074" t="n">
        <f aca="false">Посуточная!OR54</f>
        <v>0</v>
      </c>
      <c r="FX54" s="1074" t="n">
        <f aca="false">Посуточная!OS54</f>
        <v>0</v>
      </c>
      <c r="FY54" s="1074" t="n">
        <f aca="false">Посуточная!OT54</f>
        <v>0</v>
      </c>
      <c r="FZ54" s="1075" t="n">
        <f aca="false">Посуточная!OU54</f>
        <v>0</v>
      </c>
      <c r="GA54" s="1063" t="n">
        <f aca="false">Посуточная!PP54</f>
        <v>0</v>
      </c>
      <c r="GB54" s="1063" t="n">
        <f aca="false">Посуточная!PQ54</f>
        <v>0</v>
      </c>
      <c r="GC54" s="1063" t="n">
        <f aca="false">Посуточная!PR54</f>
        <v>0</v>
      </c>
      <c r="GD54" s="1063" t="n">
        <f aca="false">Посуточная!PS54</f>
        <v>0</v>
      </c>
      <c r="GE54" s="1063" t="n">
        <f aca="false">Посуточная!PT54</f>
        <v>0</v>
      </c>
      <c r="GF54" s="1063" t="n">
        <f aca="false">Посуточная!PU54</f>
        <v>0</v>
      </c>
      <c r="GG54" s="1063" t="n">
        <f aca="false">Посуточная!PV54</f>
        <v>0</v>
      </c>
      <c r="GH54" s="1052" t="n">
        <f aca="false">SUBTOTAL(9, FT54:FZ54)</f>
        <v>0</v>
      </c>
      <c r="GI54" s="1053" t="n">
        <f aca="false">SUBTOTAL(9, GA54:GG54)</f>
        <v>0</v>
      </c>
      <c r="GJ54" s="979" t="n">
        <f aca="false">SUM(GH54,GJ51)</f>
        <v>0</v>
      </c>
      <c r="GK54" s="979" t="n">
        <f aca="false">SUM(GI54,GK51)</f>
        <v>0</v>
      </c>
      <c r="GL54" s="1076" t="n">
        <f aca="false">Посуточная!QH54</f>
        <v>0</v>
      </c>
      <c r="GM54" s="1077" t="n">
        <f aca="false">Посуточная!QI54</f>
        <v>0</v>
      </c>
      <c r="GN54" s="1077" t="n">
        <f aca="false">Посуточная!QJ54</f>
        <v>0</v>
      </c>
      <c r="GO54" s="1077" t="n">
        <f aca="false">Посуточная!QK54</f>
        <v>0</v>
      </c>
      <c r="GP54" s="1077" t="n">
        <f aca="false">Посуточная!QL54</f>
        <v>0</v>
      </c>
      <c r="GQ54" s="1077" t="n">
        <f aca="false">Посуточная!QM54</f>
        <v>0</v>
      </c>
      <c r="GR54" s="1077" t="n">
        <f aca="false">Посуточная!QN54</f>
        <v>0</v>
      </c>
      <c r="GS54" s="1078" t="n">
        <f aca="false">Посуточная!QV54</f>
        <v>0</v>
      </c>
      <c r="GT54" s="1078" t="n">
        <f aca="false">Посуточная!QW54</f>
        <v>0</v>
      </c>
      <c r="GU54" s="1078" t="n">
        <f aca="false">Посуточная!QX54</f>
        <v>0</v>
      </c>
      <c r="GV54" s="1078" t="n">
        <f aca="false">Посуточная!QY54</f>
        <v>0</v>
      </c>
      <c r="GW54" s="1078" t="n">
        <f aca="false">Посуточная!QZ54</f>
        <v>0</v>
      </c>
      <c r="GX54" s="1078" t="n">
        <f aca="false">Посуточная!RA54</f>
        <v>0</v>
      </c>
      <c r="GY54" s="1078" t="n">
        <f aca="false">Посуточная!RB54</f>
        <v>0</v>
      </c>
      <c r="GZ54" s="1052" t="n">
        <f aca="false">SUBTOTAL(9, GL54:GR54)</f>
        <v>0</v>
      </c>
      <c r="HA54" s="1053" t="n">
        <f aca="false">SUBTOTAL(9, GS54:GY54)</f>
        <v>0</v>
      </c>
      <c r="HB54" s="979" t="n">
        <f aca="false">SUM(GZ54,HB51)</f>
        <v>0</v>
      </c>
      <c r="HC54" s="979" t="n">
        <f aca="false">SUM(HA54,HC51)</f>
        <v>0</v>
      </c>
      <c r="HD54" s="1079" t="n">
        <f aca="false">Посуточная!RN54</f>
        <v>0</v>
      </c>
      <c r="HE54" s="1080" t="n">
        <f aca="false">Посуточная!RO54</f>
        <v>0</v>
      </c>
      <c r="HF54" s="1080" t="n">
        <f aca="false">Посуточная!RP54</f>
        <v>0</v>
      </c>
      <c r="HG54" s="1080" t="n">
        <f aca="false">Посуточная!RQ54</f>
        <v>0</v>
      </c>
      <c r="HH54" s="1080" t="n">
        <f aca="false">Посуточная!RR54</f>
        <v>0</v>
      </c>
      <c r="HI54" s="1080" t="n">
        <f aca="false">Посуточная!RS54</f>
        <v>0</v>
      </c>
      <c r="HJ54" s="1080" t="n">
        <f aca="false">Посуточная!RT54</f>
        <v>0</v>
      </c>
      <c r="HK54" s="1063" t="n">
        <f aca="false">Посуточная!SB54</f>
        <v>0</v>
      </c>
      <c r="HL54" s="1063" t="n">
        <f aca="false">Посуточная!SC54</f>
        <v>0</v>
      </c>
      <c r="HM54" s="1063" t="n">
        <f aca="false">Посуточная!SD54</f>
        <v>0</v>
      </c>
      <c r="HN54" s="1063" t="n">
        <f aca="false">Посуточная!SE54</f>
        <v>0</v>
      </c>
      <c r="HO54" s="1063" t="n">
        <f aca="false">Посуточная!SF54</f>
        <v>0</v>
      </c>
      <c r="HP54" s="1063" t="n">
        <f aca="false">Посуточная!SG54</f>
        <v>0</v>
      </c>
      <c r="HQ54" s="1063" t="n">
        <f aca="false">Посуточная!SH54</f>
        <v>0</v>
      </c>
      <c r="HR54" s="1052" t="n">
        <f aca="false">SUBTOTAL(9, HD54:HJ54)</f>
        <v>0</v>
      </c>
      <c r="HS54" s="1053" t="n">
        <f aca="false">SUBTOTAL(9, HK54:HQ54)</f>
        <v>0</v>
      </c>
      <c r="HT54" s="979" t="n">
        <f aca="false">SUM(HR54,HT51)</f>
        <v>0</v>
      </c>
      <c r="HU54" s="979" t="n">
        <f aca="false">SUM(HS54,HU51)</f>
        <v>28.865</v>
      </c>
      <c r="HV54" s="1056" t="n">
        <f aca="false">SUMIF(FB6:HU6,"итого гр.",FB54:HU54)</f>
        <v>0</v>
      </c>
      <c r="HW54" s="1053" t="n">
        <f aca="false">SUMIF($FB$6:$HU$6,"итого фк.",FB54:HU54)</f>
        <v>0</v>
      </c>
      <c r="HX54" s="979" t="n">
        <f aca="false">SUM(HV54,HX51)</f>
        <v>77.2</v>
      </c>
      <c r="HY54" s="979" t="n">
        <f aca="false">SUM(HW54,HY51)</f>
        <v>37.753</v>
      </c>
      <c r="HZ54" s="1057" t="n">
        <f aca="false">HX54</f>
        <v>77.2</v>
      </c>
      <c r="IA54" s="1058" t="n">
        <f aca="false">HY54</f>
        <v>37.753</v>
      </c>
      <c r="IB54" s="979"/>
      <c r="IC54" s="1081"/>
      <c r="ID54" s="1073" t="n">
        <f aca="false">Посуточная!SY54</f>
        <v>0</v>
      </c>
      <c r="IE54" s="1074" t="n">
        <f aca="false">Посуточная!SZ54</f>
        <v>0</v>
      </c>
      <c r="IF54" s="1074" t="n">
        <f aca="false">Посуточная!TA54</f>
        <v>0</v>
      </c>
      <c r="IG54" s="1074" t="n">
        <f aca="false">Посуточная!TB54</f>
        <v>0</v>
      </c>
      <c r="IH54" s="1063" t="n">
        <f aca="false">Посуточная!TG54</f>
        <v>0</v>
      </c>
      <c r="II54" s="1063" t="n">
        <f aca="false">Посуточная!TH54</f>
        <v>0</v>
      </c>
      <c r="IJ54" s="1063" t="n">
        <f aca="false">Посуточная!TI54</f>
        <v>0</v>
      </c>
      <c r="IK54" s="1063" t="n">
        <f aca="false">Посуточная!TJ54</f>
        <v>0</v>
      </c>
      <c r="IL54" s="1052" t="n">
        <f aca="false">SUBTOTAL(9, ID54:IG54)</f>
        <v>0</v>
      </c>
      <c r="IM54" s="1053" t="n">
        <f aca="false">SUBTOTAL(9, IH54:IK54)</f>
        <v>0</v>
      </c>
      <c r="IN54" s="1064" t="n">
        <f aca="false">IN51+IL54</f>
        <v>0</v>
      </c>
      <c r="IO54" s="1064" t="n">
        <f aca="false">IO51+IM54</f>
        <v>0</v>
      </c>
      <c r="IP54" s="1082" t="n">
        <v>58.4</v>
      </c>
      <c r="IQ54" s="1083"/>
      <c r="IT54" s="1082"/>
      <c r="IU54" s="1084"/>
      <c r="IV54" s="1046"/>
      <c r="IW54" s="1046"/>
      <c r="IX54" s="1084"/>
      <c r="IY54" s="1084"/>
      <c r="IZ54" s="1046"/>
      <c r="JA54" s="1046"/>
      <c r="JB54" s="1084"/>
      <c r="JC54" s="1084"/>
      <c r="JD54" s="1046" t="n">
        <f aca="false">JB54</f>
        <v>0</v>
      </c>
      <c r="JE54" s="1046" t="n">
        <f aca="false">JC54</f>
        <v>0</v>
      </c>
      <c r="JF54" s="1085" t="n">
        <f aca="false">SUMIF(IP6:JE6,"итого гр.",IP54:JE54)</f>
        <v>58.4</v>
      </c>
      <c r="JG54" s="1072" t="n">
        <f aca="false">SUMIF($IP$6:$JE$6,"итого фк.",IP54:JE54)</f>
        <v>0</v>
      </c>
      <c r="JH54" s="1018" t="n">
        <f aca="false">JF54</f>
        <v>58.4</v>
      </c>
      <c r="JI54" s="921" t="n">
        <f aca="false">JG54</f>
        <v>0</v>
      </c>
      <c r="JJ54" s="1071"/>
      <c r="JK54" s="1072" t="n">
        <f aca="false">13-10</f>
        <v>3</v>
      </c>
      <c r="JN54" s="1071" t="n">
        <f aca="false">$JN$9+JN51</f>
        <v>176.96</v>
      </c>
      <c r="JO54" s="1072" t="n">
        <f aca="false">$JO$9+JO51</f>
        <v>176.96</v>
      </c>
      <c r="JP54" s="921" t="n">
        <f aca="false">JN54</f>
        <v>176.96</v>
      </c>
      <c r="JQ54" s="921" t="n">
        <f aca="false">JO54</f>
        <v>176.96</v>
      </c>
      <c r="JR54" s="1082"/>
      <c r="JS54" s="1083"/>
      <c r="JT54" s="921" t="n">
        <f aca="false">SUM(JR54,JT51)</f>
        <v>0</v>
      </c>
      <c r="JU54" s="921" t="n">
        <f aca="false">SUM(JS54,JU51)</f>
        <v>0</v>
      </c>
      <c r="JV54" s="1071" t="n">
        <f aca="false">SUM(HZ54,JF54,JJ54,JN54,JR54,IN54)</f>
        <v>312.56</v>
      </c>
      <c r="JW54" s="1072" t="n">
        <f aca="false">SUM(IA54,JG54,JK54,JO54,JS54,IO54)</f>
        <v>217.713</v>
      </c>
      <c r="JX54" s="921" t="n">
        <f aca="false">SUM(IB54,JH54,JL54,JP54,JT54)</f>
        <v>235.36</v>
      </c>
      <c r="JY54" s="921" t="n">
        <f aca="false">SUM(IC54,JI54,JM54,JQ54,JU54)</f>
        <v>176.96</v>
      </c>
      <c r="JZ54" s="1085"/>
      <c r="KA54" s="1085"/>
      <c r="KB54" s="921" t="n">
        <f aca="false">JZ54</f>
        <v>0</v>
      </c>
      <c r="KC54" s="921" t="n">
        <f aca="false">KA54</f>
        <v>0</v>
      </c>
      <c r="KD54" s="1085"/>
      <c r="KE54" s="1085"/>
      <c r="KF54" s="921" t="n">
        <f aca="false">KD54</f>
        <v>0</v>
      </c>
      <c r="KH54" s="1088" t="n">
        <v>7199.953</v>
      </c>
      <c r="KI54" s="1089" t="n">
        <f aca="false">IF(A52&lt;=KX$4,VLOOKUP(A52,$KX$6:$LC$37,2,FALSE()),SUM($KY$4,FA54,-JW54)-SUM($LC$4,-$LA$4))-KQ54</f>
        <v>7233.381</v>
      </c>
      <c r="KJ54" s="1025"/>
      <c r="KL54" s="1085"/>
      <c r="KM54" s="1085"/>
      <c r="KN54" s="1090"/>
      <c r="KO54" s="1088" t="n">
        <v>97.205</v>
      </c>
      <c r="KP54" s="1091" t="n">
        <f aca="false">IF(A52&lt;=KX$4,VLOOKUP(A52,$KT$6:$KU$37,2,FALSE()),SUM($KP$2,-EK54,FS54,-KQ54))</f>
        <v>31.893</v>
      </c>
      <c r="KQ54" s="1024"/>
      <c r="KR54" s="1068" t="n">
        <f aca="false">KI54-KH54</f>
        <v>33.427999999999</v>
      </c>
      <c r="KS54" s="924" t="n">
        <f aca="false">IF(KP54=$KS$1,"",KI54-7200)</f>
        <v>33.3809999999994</v>
      </c>
      <c r="KT54" s="1137"/>
      <c r="LG54" s="924" t="n">
        <f aca="false">IF(R54="",0,R54+LG51)</f>
        <v>0</v>
      </c>
      <c r="LH54" s="924" t="n">
        <f aca="false">IF(S54="",0,S54+LH51)</f>
        <v>0</v>
      </c>
      <c r="LI54" s="924" t="n">
        <f aca="false">IF(AJ54="",0,AJ54+LI51)</f>
        <v>0</v>
      </c>
      <c r="LJ54" s="924" t="n">
        <f aca="false">IF(AK54="",0,AK54+LJ51)</f>
        <v>0</v>
      </c>
      <c r="LK54" s="924" t="n">
        <f aca="false">IF(AV54="",0,AV54+LK51)</f>
        <v>0</v>
      </c>
      <c r="LL54" s="924" t="n">
        <f aca="false">IF(AW54="",0,AW54+LL51)</f>
        <v>0</v>
      </c>
      <c r="LM54" s="924" t="n">
        <f aca="false">IF(BH54="",0,BH54+LM51)</f>
        <v>0</v>
      </c>
      <c r="LN54" s="924" t="n">
        <f aca="false">IF(BI54="",0,BI54+LN51)</f>
        <v>0</v>
      </c>
      <c r="LO54" s="924" t="n">
        <f aca="false">IF(CB54="",0,CB54+LO51)</f>
        <v>0</v>
      </c>
      <c r="LP54" s="924" t="n">
        <f aca="false">IF(CC54="",0,CC54+LP51)</f>
        <v>0</v>
      </c>
      <c r="LQ54" s="924" t="n">
        <f aca="false">IF(CN54="",0,CN54+LQ51)</f>
        <v>0</v>
      </c>
      <c r="LR54" s="924" t="n">
        <f aca="false">IF(CO54="",0,CO54+LR51)</f>
        <v>0</v>
      </c>
      <c r="LS54" s="924" t="n">
        <f aca="false">IF(DR54="",0,DR54+LS51)</f>
        <v>0</v>
      </c>
      <c r="LT54" s="924" t="n">
        <f aca="false">IF(DS54="",0,DS54+LT51)</f>
        <v>0</v>
      </c>
      <c r="LU54" s="924" t="n">
        <f aca="false">IF(DF54="",0,DF54+LU51)</f>
        <v>0</v>
      </c>
      <c r="LV54" s="924" t="n">
        <f aca="false">IF(DG54="",0,DG54+LV51)</f>
        <v>151</v>
      </c>
      <c r="LW54" s="924" t="n">
        <f aca="false">IF(HT54="",0,HT54+LW51)</f>
        <v>0</v>
      </c>
      <c r="LX54" s="924" t="n">
        <f aca="false">IF(HU54="",0,HU54+LX51)</f>
        <v>432.975</v>
      </c>
      <c r="LY54" s="924" t="n">
        <f aca="false">IF(JN54="",0,JN54)</f>
        <v>176.96</v>
      </c>
      <c r="LZ54" s="924" t="n">
        <f aca="false">IF(JO54="",0,JO54)</f>
        <v>176.96</v>
      </c>
      <c r="MA54" s="924" t="n">
        <f aca="false">IF(EV54="",0,EV54+MA51)</f>
        <v>2790.6</v>
      </c>
      <c r="MB54" s="924" t="n">
        <f aca="false">IF(EW54="",0,EW54+MB51)</f>
        <v>0</v>
      </c>
      <c r="MC54" s="924" t="n">
        <f aca="false">IF(JJ54="",0,JJ54+MC51)</f>
        <v>0</v>
      </c>
      <c r="MD54" s="924" t="n">
        <f aca="false">IF(JK54="",0,JK54+MD51)</f>
        <v>-44.2682291666667</v>
      </c>
      <c r="ME54" s="924" t="n">
        <f aca="false">IF(KO54="",0,KO54+ME51)</f>
        <v>1169.28</v>
      </c>
      <c r="MF54" s="924" t="n">
        <f aca="false">IF(KP54="",0,KP54+MF51)</f>
        <v>626.635</v>
      </c>
      <c r="MG54" s="924" t="n">
        <f aca="false">IFERROR(ME54/$A52,0)</f>
        <v>73.08</v>
      </c>
      <c r="MH54" s="924" t="n">
        <f aca="false">IFERROR(MF54/$A52,0)</f>
        <v>39.1646875</v>
      </c>
      <c r="MI54" s="924" t="n">
        <f aca="false">IF(JT54="",0,JT54+MI51)</f>
        <v>0</v>
      </c>
      <c r="MJ54" s="924" t="n">
        <f aca="false">IF(JU54="",0,JU54+MJ51)</f>
        <v>0</v>
      </c>
      <c r="MK54" s="924" t="n">
        <f aca="false">IF(LG54&gt;0,0,P54+MK51)</f>
        <v>0</v>
      </c>
      <c r="ML54" s="924" t="n">
        <f aca="false">IF(LH54&gt;0,0,Q54+ML51)</f>
        <v>0</v>
      </c>
      <c r="MM54" s="924" t="n">
        <f aca="false">IF(LI54&gt;0,0,AH54+MM51)</f>
        <v>0</v>
      </c>
      <c r="MN54" s="924" t="n">
        <f aca="false">IF(LJ54&gt;0,0,AI54+MN51)</f>
        <v>0</v>
      </c>
      <c r="MO54" s="924" t="n">
        <f aca="false">IF(LK54&gt;0,0,AT54+MO51)</f>
        <v>0</v>
      </c>
      <c r="MP54" s="924" t="n">
        <f aca="false">IF(LL54&gt;0,0,AU54+MP51)</f>
        <v>0</v>
      </c>
      <c r="MQ54" s="924" t="n">
        <f aca="false">IF(LM54&gt;0,0,BF54+MQ51)</f>
        <v>0</v>
      </c>
      <c r="MR54" s="924" t="n">
        <f aca="false">IF(LN54&gt;0,0,BG54+MR51)</f>
        <v>0</v>
      </c>
      <c r="MS54" s="924" t="n">
        <f aca="false">IF(LO54&gt;0,0,BZ54+MS51)</f>
        <v>0</v>
      </c>
      <c r="MT54" s="924" t="n">
        <f aca="false">IF(LP54&gt;0,0,CA54+MT51)</f>
        <v>0</v>
      </c>
      <c r="MU54" s="924" t="n">
        <f aca="false">IF(LQ54&gt;0,0,CL54+MU51)</f>
        <v>0</v>
      </c>
      <c r="MV54" s="924" t="n">
        <f aca="false">IF(LR54&gt;0,0,CM54+MV51)</f>
        <v>0</v>
      </c>
      <c r="MW54" s="924" t="n">
        <f aca="false">IF(LS54&gt;0,0,DP54+MW51)</f>
        <v>0</v>
      </c>
      <c r="MX54" s="924" t="n">
        <f aca="false">IF(LT54&gt;0,0,DQ54+MX51)</f>
        <v>0</v>
      </c>
      <c r="MY54" s="924" t="n">
        <f aca="false">IF(LU54&gt;0,0,DD54+MY51)</f>
        <v>0</v>
      </c>
      <c r="MZ54" s="924" t="n">
        <f aca="false">IFERROR(IF(LV54&gt;0,0,DE54+MZ51),0)</f>
        <v>0</v>
      </c>
      <c r="NA54" s="924" t="n">
        <f aca="false">IF(LW54&gt;0,0,HR54+NA51)</f>
        <v>0</v>
      </c>
      <c r="NB54" s="924" t="n">
        <f aca="false">IFERROR(IF(LX54&gt;0,0,HS54+NB51),0)</f>
        <v>0</v>
      </c>
      <c r="NC54" s="924"/>
      <c r="ND54" s="924"/>
      <c r="NE54" s="924"/>
    </row>
    <row r="55" customFormat="false" ht="15" hidden="false" customHeight="false" outlineLevel="0" collapsed="false">
      <c r="A55" s="1092" t="n">
        <v>17</v>
      </c>
      <c r="B55" s="1093" t="n">
        <f aca="false">Посуточная!J55</f>
        <v>0</v>
      </c>
      <c r="C55" s="1094" t="n">
        <f aca="false">Посуточная!K55</f>
        <v>0</v>
      </c>
      <c r="D55" s="1094" t="n">
        <f aca="false">Посуточная!L55</f>
        <v>0</v>
      </c>
      <c r="E55" s="1094" t="n">
        <f aca="false">Посуточная!M55</f>
        <v>0</v>
      </c>
      <c r="F55" s="1094" t="n">
        <f aca="false">Посуточная!N55</f>
        <v>0</v>
      </c>
      <c r="G55" s="1094" t="n">
        <f aca="false">Посуточная!O55</f>
        <v>0</v>
      </c>
      <c r="H55" s="1094" t="n">
        <f aca="false">Посуточная!P55</f>
        <v>0</v>
      </c>
      <c r="I55" s="976" t="n">
        <f aca="false">Посуточная!AA55</f>
        <v>0</v>
      </c>
      <c r="J55" s="976" t="n">
        <f aca="false">Посуточная!AB55</f>
        <v>0</v>
      </c>
      <c r="K55" s="976" t="n">
        <f aca="false">Посуточная!AC55</f>
        <v>0</v>
      </c>
      <c r="L55" s="976" t="n">
        <f aca="false">Посуточная!AD55</f>
        <v>0</v>
      </c>
      <c r="M55" s="976" t="n">
        <f aca="false">Посуточная!AE55</f>
        <v>0</v>
      </c>
      <c r="N55" s="976" t="n">
        <f aca="false">Посуточная!AF55</f>
        <v>0</v>
      </c>
      <c r="O55" s="976" t="n">
        <f aca="false">Посуточная!AG55</f>
        <v>0</v>
      </c>
      <c r="P55" s="1095"/>
      <c r="Q55" s="1096"/>
      <c r="R55" s="979"/>
      <c r="S55" s="979"/>
      <c r="T55" s="990" t="n">
        <f aca="false">Посуточная!AS55</f>
        <v>0</v>
      </c>
      <c r="U55" s="975" t="n">
        <f aca="false">Посуточная!AT55</f>
        <v>0</v>
      </c>
      <c r="V55" s="975" t="n">
        <f aca="false">Посуточная!AU55</f>
        <v>0</v>
      </c>
      <c r="W55" s="975" t="n">
        <f aca="false">Посуточная!AV55</f>
        <v>0</v>
      </c>
      <c r="X55" s="975" t="n">
        <f aca="false">Посуточная!AW55</f>
        <v>0</v>
      </c>
      <c r="Y55" s="975" t="n">
        <f aca="false">Посуточная!AX55</f>
        <v>0</v>
      </c>
      <c r="Z55" s="975" t="n">
        <f aca="false">Посуточная!AY55</f>
        <v>0</v>
      </c>
      <c r="AA55" s="976" t="n">
        <f aca="false">Посуточная!BG55</f>
        <v>0</v>
      </c>
      <c r="AB55" s="976" t="n">
        <f aca="false">Посуточная!BH55</f>
        <v>0</v>
      </c>
      <c r="AC55" s="976" t="n">
        <f aca="false">Посуточная!BI55</f>
        <v>0</v>
      </c>
      <c r="AD55" s="976" t="n">
        <f aca="false">Посуточная!BJ55</f>
        <v>0</v>
      </c>
      <c r="AE55" s="976" t="n">
        <f aca="false">Посуточная!BK55</f>
        <v>0</v>
      </c>
      <c r="AF55" s="976" t="n">
        <f aca="false">Посуточная!BL55</f>
        <v>0</v>
      </c>
      <c r="AG55" s="976" t="n">
        <f aca="false">Посуточная!BM55</f>
        <v>0</v>
      </c>
      <c r="AH55" s="1095"/>
      <c r="AI55" s="1096"/>
      <c r="AJ55" s="979"/>
      <c r="AK55" s="979"/>
      <c r="AL55" s="990" t="n">
        <f aca="false">Посуточная!BV55</f>
        <v>0</v>
      </c>
      <c r="AM55" s="975" t="n">
        <f aca="false">Посуточная!BW55</f>
        <v>0</v>
      </c>
      <c r="AN55" s="975" t="n">
        <f aca="false">Посуточная!BX55</f>
        <v>0</v>
      </c>
      <c r="AO55" s="975" t="n">
        <f aca="false">Посуточная!BY55</f>
        <v>0</v>
      </c>
      <c r="AP55" s="976" t="n">
        <f aca="false">Посуточная!CD55</f>
        <v>0</v>
      </c>
      <c r="AQ55" s="976" t="n">
        <f aca="false">Посуточная!CE55</f>
        <v>0</v>
      </c>
      <c r="AR55" s="976" t="n">
        <f aca="false">Посуточная!CF55</f>
        <v>0</v>
      </c>
      <c r="AS55" s="976" t="n">
        <f aca="false">Посуточная!CG55</f>
        <v>0</v>
      </c>
      <c r="AT55" s="1095"/>
      <c r="AU55" s="1096"/>
      <c r="AV55" s="979"/>
      <c r="AW55" s="979"/>
      <c r="AX55" s="990" t="n">
        <f aca="false">Посуточная!CP55</f>
        <v>0</v>
      </c>
      <c r="AY55" s="975" t="n">
        <f aca="false">Посуточная!CQ55</f>
        <v>0</v>
      </c>
      <c r="AZ55" s="975" t="n">
        <f aca="false">Посуточная!CR55</f>
        <v>0</v>
      </c>
      <c r="BA55" s="975" t="n">
        <f aca="false">Посуточная!CS55</f>
        <v>0</v>
      </c>
      <c r="BB55" s="976" t="n">
        <f aca="false">Посуточная!CX55</f>
        <v>0</v>
      </c>
      <c r="BC55" s="976" t="n">
        <f aca="false">Посуточная!CY55</f>
        <v>0</v>
      </c>
      <c r="BD55" s="976" t="n">
        <f aca="false">Посуточная!CZ55</f>
        <v>0</v>
      </c>
      <c r="BE55" s="976" t="n">
        <f aca="false">Посуточная!DA55</f>
        <v>0</v>
      </c>
      <c r="BF55" s="1095"/>
      <c r="BG55" s="1096"/>
      <c r="BH55" s="979"/>
      <c r="BI55" s="979"/>
      <c r="BJ55" s="1097"/>
      <c r="BK55" s="1096"/>
      <c r="BL55" s="979"/>
      <c r="BM55" s="979"/>
      <c r="BN55" s="1098"/>
      <c r="BO55" s="1099"/>
      <c r="BP55" s="979"/>
      <c r="BQ55" s="979"/>
      <c r="BR55" s="988" t="n">
        <f aca="false">Посуточная!DR55</f>
        <v>0</v>
      </c>
      <c r="BS55" s="989" t="n">
        <f aca="false">Посуточная!DS55</f>
        <v>0</v>
      </c>
      <c r="BT55" s="989" t="n">
        <f aca="false">Посуточная!DT55</f>
        <v>0</v>
      </c>
      <c r="BU55" s="989" t="n">
        <f aca="false">Посуточная!DU55</f>
        <v>0</v>
      </c>
      <c r="BV55" s="976" t="n">
        <f aca="false">Посуточная!DZ55</f>
        <v>0</v>
      </c>
      <c r="BW55" s="976" t="n">
        <f aca="false">Посуточная!EA55</f>
        <v>0</v>
      </c>
      <c r="BX55" s="976" t="n">
        <f aca="false">Посуточная!EB55</f>
        <v>0</v>
      </c>
      <c r="BY55" s="976" t="n">
        <f aca="false">Посуточная!EC55</f>
        <v>0</v>
      </c>
      <c r="BZ55" s="1095"/>
      <c r="CA55" s="1096"/>
      <c r="CB55" s="979"/>
      <c r="CC55" s="979"/>
      <c r="CD55" s="1100" t="n">
        <f aca="false">Посуточная!EO55</f>
        <v>0</v>
      </c>
      <c r="CE55" s="1101" t="n">
        <f aca="false">Посуточная!EP55</f>
        <v>0</v>
      </c>
      <c r="CF55" s="1101" t="n">
        <f aca="false">Посуточная!EQ55</f>
        <v>0</v>
      </c>
      <c r="CG55" s="1101" t="n">
        <f aca="false">Посуточная!ER55</f>
        <v>0</v>
      </c>
      <c r="CH55" s="1000" t="n">
        <f aca="false">Посуточная!EZ55</f>
        <v>0</v>
      </c>
      <c r="CI55" s="1000" t="n">
        <f aca="false">Посуточная!FA55</f>
        <v>0</v>
      </c>
      <c r="CJ55" s="1000" t="n">
        <f aca="false">Посуточная!FB55</f>
        <v>0</v>
      </c>
      <c r="CK55" s="1000" t="n">
        <f aca="false">Посуточная!FC55</f>
        <v>0</v>
      </c>
      <c r="CL55" s="1095"/>
      <c r="CM55" s="1096"/>
      <c r="CN55" s="979"/>
      <c r="CO55" s="979"/>
      <c r="CP55" s="1102" t="n">
        <f aca="false">Посуточная!GN55</f>
        <v>0</v>
      </c>
      <c r="CQ55" s="1094" t="n">
        <f aca="false">Посуточная!GO55</f>
        <v>0</v>
      </c>
      <c r="CR55" s="1094" t="n">
        <f aca="false">Посуточная!GP55</f>
        <v>0</v>
      </c>
      <c r="CS55" s="1094" t="n">
        <f aca="false">Посуточная!GQ55</f>
        <v>0</v>
      </c>
      <c r="CT55" s="1094" t="n">
        <f aca="false">Посуточная!GR55</f>
        <v>0</v>
      </c>
      <c r="CU55" s="1094" t="n">
        <f aca="false">Посуточная!GS55</f>
        <v>0</v>
      </c>
      <c r="CV55" s="1094" t="n">
        <f aca="false">Посуточная!GT55</f>
        <v>0</v>
      </c>
      <c r="CW55" s="976" t="n">
        <f aca="false">Посуточная!HP55</f>
        <v>0</v>
      </c>
      <c r="CX55" s="976" t="n">
        <f aca="false">Посуточная!HQ55</f>
        <v>0</v>
      </c>
      <c r="CY55" s="976" t="n">
        <f aca="false">Посуточная!HR55</f>
        <v>0</v>
      </c>
      <c r="CZ55" s="976" t="n">
        <f aca="false">Посуточная!HS55</f>
        <v>0</v>
      </c>
      <c r="DA55" s="976" t="n">
        <f aca="false">Посуточная!HT55</f>
        <v>0</v>
      </c>
      <c r="DB55" s="976" t="n">
        <f aca="false">Посуточная!HU55</f>
        <v>0</v>
      </c>
      <c r="DC55" s="976" t="n">
        <f aca="false">Посуточная!HV55</f>
        <v>0</v>
      </c>
      <c r="DD55" s="1095"/>
      <c r="DE55" s="1096"/>
      <c r="DF55" s="979"/>
      <c r="DG55" s="979"/>
      <c r="DH55" s="1103" t="n">
        <f aca="false">Посуточная!IE55</f>
        <v>0</v>
      </c>
      <c r="DI55" s="1104" t="n">
        <f aca="false">Посуточная!IF55</f>
        <v>0</v>
      </c>
      <c r="DJ55" s="1104" t="n">
        <f aca="false">Посуточная!IG55</f>
        <v>0</v>
      </c>
      <c r="DK55" s="1101" t="n">
        <f aca="false">Посуточная!IH55</f>
        <v>0</v>
      </c>
      <c r="DL55" s="976" t="n">
        <f aca="false">Посуточная!IM55</f>
        <v>0</v>
      </c>
      <c r="DM55" s="993" t="n">
        <f aca="false">Посуточная!IN55</f>
        <v>0</v>
      </c>
      <c r="DN55" s="1145" t="n">
        <f aca="false">Посуточная!IO55</f>
        <v>0</v>
      </c>
      <c r="DO55" s="993" t="n">
        <f aca="false">Посуточная!IP55</f>
        <v>0</v>
      </c>
      <c r="DP55" s="1106"/>
      <c r="DQ55" s="1096"/>
      <c r="DT55" s="1107"/>
      <c r="DU55" s="1108"/>
      <c r="DV55" s="1108"/>
      <c r="DW55" s="1108"/>
      <c r="DX55" s="1108"/>
      <c r="DY55" s="1108"/>
      <c r="DZ55" s="1108"/>
      <c r="EA55" s="976" t="n">
        <f aca="false">Посуточная!KQ55</f>
        <v>0</v>
      </c>
      <c r="EB55" s="976" t="n">
        <f aca="false">Посуточная!KR55</f>
        <v>0</v>
      </c>
      <c r="EC55" s="976" t="n">
        <f aca="false">Посуточная!KS55</f>
        <v>0</v>
      </c>
      <c r="ED55" s="976" t="n">
        <f aca="false">Посуточная!KT55</f>
        <v>0</v>
      </c>
      <c r="EE55" s="976" t="n">
        <f aca="false">Посуточная!KU55</f>
        <v>0</v>
      </c>
      <c r="EF55" s="976" t="n">
        <f aca="false">Посуточная!KV55</f>
        <v>0</v>
      </c>
      <c r="EG55" s="976" t="n">
        <f aca="false">Посуточная!KW55</f>
        <v>0</v>
      </c>
      <c r="EH55" s="1095"/>
      <c r="EI55" s="1096"/>
      <c r="EJ55" s="979"/>
      <c r="EK55" s="979"/>
      <c r="EL55" s="1097"/>
      <c r="EM55" s="1096"/>
      <c r="EN55" s="979"/>
      <c r="EO55" s="979"/>
      <c r="EP55" s="1098"/>
      <c r="EQ55" s="1099"/>
      <c r="ET55" s="1109"/>
      <c r="EU55" s="1110"/>
      <c r="EX55" s="1111"/>
      <c r="EY55" s="1017"/>
      <c r="FB55" s="1107"/>
      <c r="FC55" s="1108"/>
      <c r="FD55" s="1108"/>
      <c r="FE55" s="1108"/>
      <c r="FF55" s="1108"/>
      <c r="FG55" s="1108"/>
      <c r="FH55" s="1108"/>
      <c r="FI55" s="1000" t="n">
        <f aca="false">Посуточная!NU55</f>
        <v>0</v>
      </c>
      <c r="FJ55" s="1000" t="n">
        <f aca="false">Посуточная!NV55</f>
        <v>0</v>
      </c>
      <c r="FK55" s="1000" t="n">
        <f aca="false">Посуточная!NW55</f>
        <v>0</v>
      </c>
      <c r="FL55" s="1000" t="n">
        <f aca="false">Посуточная!NX55</f>
        <v>0</v>
      </c>
      <c r="FM55" s="1000" t="n">
        <f aca="false">Посуточная!NY55</f>
        <v>0</v>
      </c>
      <c r="FN55" s="1000" t="n">
        <f aca="false">Посуточная!NZ55</f>
        <v>0</v>
      </c>
      <c r="FO55" s="1000" t="n">
        <f aca="false">Посуточная!OA55</f>
        <v>0</v>
      </c>
      <c r="FP55" s="1095"/>
      <c r="FQ55" s="1096"/>
      <c r="FR55" s="979"/>
      <c r="FS55" s="979"/>
      <c r="FT55" s="1112" t="n">
        <f aca="false">Посуточная!OO55</f>
        <v>0</v>
      </c>
      <c r="FU55" s="1113" t="n">
        <f aca="false">Посуточная!OP55</f>
        <v>0</v>
      </c>
      <c r="FV55" s="1113" t="n">
        <f aca="false">Посуточная!OQ55</f>
        <v>0</v>
      </c>
      <c r="FW55" s="1113" t="n">
        <f aca="false">Посуточная!OR55</f>
        <v>0</v>
      </c>
      <c r="FX55" s="1113" t="n">
        <f aca="false">Посуточная!OS55</f>
        <v>0</v>
      </c>
      <c r="FY55" s="1113" t="n">
        <f aca="false">Посуточная!OT55</f>
        <v>0</v>
      </c>
      <c r="FZ55" s="1114" t="n">
        <f aca="false">Посуточная!OU55</f>
        <v>0</v>
      </c>
      <c r="GA55" s="1105" t="n">
        <f aca="false">Посуточная!PP55</f>
        <v>0</v>
      </c>
      <c r="GB55" s="1105" t="n">
        <f aca="false">Посуточная!PQ55</f>
        <v>0</v>
      </c>
      <c r="GC55" s="1105" t="n">
        <f aca="false">Посуточная!PR55</f>
        <v>0</v>
      </c>
      <c r="GD55" s="1105" t="n">
        <f aca="false">Посуточная!PS55</f>
        <v>0</v>
      </c>
      <c r="GE55" s="1105" t="n">
        <f aca="false">Посуточная!PT55</f>
        <v>0</v>
      </c>
      <c r="GF55" s="1105" t="n">
        <f aca="false">Посуточная!PU55</f>
        <v>0</v>
      </c>
      <c r="GG55" s="1105" t="n">
        <f aca="false">Посуточная!PV55</f>
        <v>0</v>
      </c>
      <c r="GH55" s="1095"/>
      <c r="GI55" s="1096"/>
      <c r="GJ55" s="979"/>
      <c r="GK55" s="979"/>
      <c r="GL55" s="1039" t="n">
        <f aca="false">Посуточная!QH55</f>
        <v>0</v>
      </c>
      <c r="GM55" s="1040" t="n">
        <f aca="false">Посуточная!QI55</f>
        <v>0</v>
      </c>
      <c r="GN55" s="1040" t="n">
        <f aca="false">Посуточная!QJ55</f>
        <v>0</v>
      </c>
      <c r="GO55" s="1040" t="n">
        <f aca="false">Посуточная!QK55</f>
        <v>0</v>
      </c>
      <c r="GP55" s="1040" t="n">
        <f aca="false">Посуточная!QL55</f>
        <v>0</v>
      </c>
      <c r="GQ55" s="1040" t="n">
        <f aca="false">Посуточная!QM55</f>
        <v>0</v>
      </c>
      <c r="GR55" s="1040" t="n">
        <f aca="false">Посуточная!QN55</f>
        <v>0</v>
      </c>
      <c r="GS55" s="1006" t="n">
        <f aca="false">Посуточная!QV55</f>
        <v>0</v>
      </c>
      <c r="GT55" s="1006" t="n">
        <f aca="false">Посуточная!QW55</f>
        <v>0</v>
      </c>
      <c r="GU55" s="1006" t="n">
        <f aca="false">Посуточная!QX55</f>
        <v>0</v>
      </c>
      <c r="GV55" s="1006" t="n">
        <f aca="false">Посуточная!QY55</f>
        <v>0</v>
      </c>
      <c r="GW55" s="1006" t="n">
        <f aca="false">Посуточная!QZ55</f>
        <v>0</v>
      </c>
      <c r="GX55" s="1006" t="n">
        <f aca="false">Посуточная!RA55</f>
        <v>0</v>
      </c>
      <c r="GY55" s="1006" t="n">
        <f aca="false">Посуточная!RB55</f>
        <v>0</v>
      </c>
      <c r="GZ55" s="1095"/>
      <c r="HA55" s="1096"/>
      <c r="HB55" s="979"/>
      <c r="HC55" s="979"/>
      <c r="HD55" s="1041" t="n">
        <f aca="false">Посуточная!RN55</f>
        <v>0</v>
      </c>
      <c r="HE55" s="1042" t="n">
        <f aca="false">Посуточная!RO55</f>
        <v>0</v>
      </c>
      <c r="HF55" s="1042" t="n">
        <f aca="false">Посуточная!RP55</f>
        <v>0</v>
      </c>
      <c r="HG55" s="1042" t="n">
        <f aca="false">Посуточная!RQ55</f>
        <v>0</v>
      </c>
      <c r="HH55" s="1042" t="n">
        <f aca="false">Посуточная!RR55</f>
        <v>0</v>
      </c>
      <c r="HI55" s="1042" t="n">
        <f aca="false">Посуточная!RS55</f>
        <v>0</v>
      </c>
      <c r="HJ55" s="1042" t="n">
        <f aca="false">Посуточная!RT55</f>
        <v>0</v>
      </c>
      <c r="HK55" s="993" t="n">
        <f aca="false">Посуточная!SB55</f>
        <v>0</v>
      </c>
      <c r="HL55" s="993" t="n">
        <f aca="false">Посуточная!SC55</f>
        <v>0</v>
      </c>
      <c r="HM55" s="993" t="n">
        <f aca="false">Посуточная!SD55</f>
        <v>0</v>
      </c>
      <c r="HN55" s="993" t="n">
        <f aca="false">Посуточная!SE55</f>
        <v>0</v>
      </c>
      <c r="HO55" s="993" t="n">
        <f aca="false">Посуточная!SF55</f>
        <v>0</v>
      </c>
      <c r="HP55" s="993" t="n">
        <f aca="false">Посуточная!SG55</f>
        <v>0</v>
      </c>
      <c r="HQ55" s="993" t="n">
        <f aca="false">Посуточная!SH55</f>
        <v>0</v>
      </c>
      <c r="HR55" s="1095"/>
      <c r="HS55" s="1096"/>
      <c r="HT55" s="979"/>
      <c r="HU55" s="979"/>
      <c r="HV55" s="1097"/>
      <c r="HW55" s="1096"/>
      <c r="HX55" s="979"/>
      <c r="HY55" s="979"/>
      <c r="HZ55" s="1098"/>
      <c r="IA55" s="1099"/>
      <c r="IB55" s="979"/>
      <c r="IC55" s="979"/>
      <c r="ID55" s="1001" t="n">
        <f aca="false">Посуточная!SY55</f>
        <v>0</v>
      </c>
      <c r="IE55" s="1002" t="n">
        <f aca="false">Посуточная!SZ55</f>
        <v>0</v>
      </c>
      <c r="IF55" s="1002" t="n">
        <f aca="false">Посуточная!TA55</f>
        <v>0</v>
      </c>
      <c r="IG55" s="1002" t="n">
        <f aca="false">Посуточная!TB55</f>
        <v>0</v>
      </c>
      <c r="IH55" s="993" t="n">
        <f aca="false">Посуточная!TG55</f>
        <v>0</v>
      </c>
      <c r="II55" s="993" t="n">
        <f aca="false">Посуточная!TH55</f>
        <v>0</v>
      </c>
      <c r="IJ55" s="993" t="n">
        <f aca="false">Посуточная!TI55</f>
        <v>0</v>
      </c>
      <c r="IK55" s="993" t="n">
        <f aca="false">Посуточная!TJ55</f>
        <v>0</v>
      </c>
      <c r="IL55" s="1095"/>
      <c r="IM55" s="1096"/>
      <c r="IP55" s="1115"/>
      <c r="IQ55" s="1116"/>
      <c r="IT55" s="1115"/>
      <c r="IU55" s="1117"/>
      <c r="IV55" s="1046"/>
      <c r="IW55" s="1046"/>
      <c r="IX55" s="1117"/>
      <c r="IY55" s="1117"/>
      <c r="IZ55" s="1046"/>
      <c r="JA55" s="1046"/>
      <c r="JB55" s="1117"/>
      <c r="JC55" s="1117"/>
      <c r="JD55" s="1046"/>
      <c r="JE55" s="1046"/>
      <c r="JF55" s="1118"/>
      <c r="JG55" s="1017"/>
      <c r="JH55" s="1018"/>
      <c r="JJ55" s="1111"/>
      <c r="JK55" s="1017"/>
      <c r="JN55" s="1111"/>
      <c r="JO55" s="1017"/>
      <c r="JR55" s="1115"/>
      <c r="JS55" s="1116"/>
      <c r="JV55" s="1111"/>
      <c r="JW55" s="1017"/>
      <c r="JZ55" s="1118"/>
      <c r="KA55" s="1118"/>
      <c r="KD55" s="1118"/>
      <c r="KE55" s="1118"/>
      <c r="KG55" s="1020"/>
      <c r="KH55" s="1119"/>
      <c r="KI55" s="1120"/>
      <c r="KJ55" s="1025"/>
      <c r="KL55" s="1118"/>
      <c r="KM55" s="1118"/>
      <c r="KN55" s="1121"/>
      <c r="KO55" s="1119"/>
      <c r="KP55" s="1122"/>
      <c r="KQ55" s="1024"/>
      <c r="KS55" s="924" t="str">
        <f aca="false">IF(KP55=$KS$1,"",KI55-7200)</f>
        <v/>
      </c>
      <c r="KT55" s="1137"/>
      <c r="KV55" s="946"/>
      <c r="LG55" s="924" t="n">
        <f aca="false">IF(R55="",0,R55+LG52)</f>
        <v>0</v>
      </c>
      <c r="LH55" s="924" t="n">
        <f aca="false">IF(S55="",0,S55+LH52)</f>
        <v>0</v>
      </c>
      <c r="LI55" s="924" t="n">
        <f aca="false">IF(AJ55="",0,AJ55+LI52)</f>
        <v>0</v>
      </c>
      <c r="LJ55" s="924" t="n">
        <f aca="false">IF(AK55="",0,AK55+LJ52)</f>
        <v>0</v>
      </c>
      <c r="LK55" s="924" t="n">
        <f aca="false">IF(AV55="",0,AV55+LK52)</f>
        <v>0</v>
      </c>
      <c r="LL55" s="924" t="n">
        <f aca="false">IF(AW55="",0,AW55+LL52)</f>
        <v>0</v>
      </c>
      <c r="LM55" s="924" t="n">
        <f aca="false">IF(BH55="",0,BH55+LM52)</f>
        <v>0</v>
      </c>
      <c r="LN55" s="924" t="n">
        <f aca="false">IF(BI55="",0,BI55+LN52)</f>
        <v>0</v>
      </c>
      <c r="LO55" s="924" t="n">
        <f aca="false">IF(CB55="",0,CB55+LO52)</f>
        <v>0</v>
      </c>
      <c r="LP55" s="924" t="n">
        <f aca="false">IF(CC55="",0,CC55+LP52)</f>
        <v>0</v>
      </c>
      <c r="LQ55" s="924" t="n">
        <f aca="false">IF(CN55="",0,CN55+LQ52)</f>
        <v>0</v>
      </c>
      <c r="LR55" s="924" t="n">
        <f aca="false">IF(CO55="",0,CO55+LR52)</f>
        <v>0</v>
      </c>
      <c r="LS55" s="924" t="n">
        <f aca="false">IF(DR55="",0,DR55+LS52)</f>
        <v>0</v>
      </c>
      <c r="LT55" s="924" t="n">
        <f aca="false">IF(DS55="",0,DS55+LT52)</f>
        <v>0</v>
      </c>
      <c r="LU55" s="924" t="n">
        <f aca="false">IF(DF55="",0,DF55+LU52)</f>
        <v>0</v>
      </c>
      <c r="LV55" s="924" t="n">
        <f aca="false">IF(DG55="",0,DG55+LV52)</f>
        <v>0</v>
      </c>
      <c r="LW55" s="924" t="n">
        <f aca="false">IF(HT55="",0,HT55+LW52)</f>
        <v>0</v>
      </c>
      <c r="LX55" s="924" t="n">
        <f aca="false">IF(HU55="",0,HU55+LX52)</f>
        <v>0</v>
      </c>
      <c r="LY55" s="924" t="n">
        <f aca="false">IF(JN55="",0,JN55)</f>
        <v>0</v>
      </c>
      <c r="LZ55" s="924" t="n">
        <f aca="false">IF(JO55="",0,JO55)</f>
        <v>0</v>
      </c>
      <c r="MA55" s="924" t="n">
        <f aca="false">IF(EV55="",0,EV55+MA52)</f>
        <v>0</v>
      </c>
      <c r="MB55" s="924" t="n">
        <f aca="false">IF(EW55="",0,EW55+MB52)</f>
        <v>0</v>
      </c>
      <c r="MC55" s="924" t="n">
        <f aca="false">IF(JJ55="",0,JJ55+MC52)</f>
        <v>0</v>
      </c>
      <c r="MD55" s="924" t="n">
        <f aca="false">IF(JK55="",0,JK55+MD52)</f>
        <v>0</v>
      </c>
      <c r="ME55" s="924" t="n">
        <f aca="false">IF(KO55="",0,KO55+ME52)</f>
        <v>0</v>
      </c>
      <c r="MF55" s="924" t="n">
        <f aca="false">IF(KP55="",0,KP55+MF52)</f>
        <v>0</v>
      </c>
      <c r="MG55" s="924" t="n">
        <f aca="false">IFERROR(ME55/$A53,0)</f>
        <v>0</v>
      </c>
      <c r="MH55" s="924" t="n">
        <f aca="false">IFERROR(MF55/$A53,0)</f>
        <v>0</v>
      </c>
      <c r="MI55" s="924" t="n">
        <f aca="false">IF(JT55="",0,JT55+MI52)</f>
        <v>0</v>
      </c>
      <c r="MJ55" s="924" t="n">
        <f aca="false">IF(JU55="",0,JU55+MJ52)</f>
        <v>0</v>
      </c>
      <c r="MK55" s="924" t="n">
        <f aca="false">IF(LG55&gt;0,0,P55+MK52)</f>
        <v>0</v>
      </c>
      <c r="ML55" s="924" t="n">
        <f aca="false">IF(LH55&gt;0,0,Q55+ML52)</f>
        <v>0</v>
      </c>
      <c r="MM55" s="924" t="n">
        <f aca="false">IF(LI55&gt;0,0,AH55+MM52)</f>
        <v>0</v>
      </c>
      <c r="MN55" s="924" t="n">
        <f aca="false">IF(LJ55&gt;0,0,AI55+MN52)</f>
        <v>0</v>
      </c>
      <c r="MO55" s="924" t="n">
        <f aca="false">IF(LK55&gt;0,0,AT55+MO52)</f>
        <v>0</v>
      </c>
      <c r="MP55" s="924" t="n">
        <f aca="false">IF(LL55&gt;0,0,AU55+MP52)</f>
        <v>0</v>
      </c>
      <c r="MQ55" s="924" t="n">
        <f aca="false">IF(LM55&gt;0,0,BF55+MQ52)</f>
        <v>0</v>
      </c>
      <c r="MR55" s="924" t="n">
        <f aca="false">IF(LN55&gt;0,0,BG55+MR52)</f>
        <v>0</v>
      </c>
      <c r="MS55" s="924" t="n">
        <f aca="false">IF(LO55&gt;0,0,BZ55+MS52)</f>
        <v>0</v>
      </c>
      <c r="MT55" s="924" t="n">
        <f aca="false">IF(LP55&gt;0,0,CA55+MT52)</f>
        <v>0</v>
      </c>
      <c r="MU55" s="924" t="n">
        <f aca="false">IF(LQ55&gt;0,0,CL55+MU52)</f>
        <v>0</v>
      </c>
      <c r="MV55" s="924" t="n">
        <f aca="false">IF(LR55&gt;0,0,CM55+MV52)</f>
        <v>0</v>
      </c>
      <c r="MW55" s="924" t="n">
        <f aca="false">IF(LS55&gt;0,0,DP55+MW52)</f>
        <v>0</v>
      </c>
      <c r="MX55" s="924" t="n">
        <f aca="false">IF(LT55&gt;0,0,DQ55+MX52)</f>
        <v>0</v>
      </c>
      <c r="MY55" s="924" t="n">
        <f aca="false">IF(LU55&gt;0,0,DD55+MY52)</f>
        <v>0</v>
      </c>
      <c r="MZ55" s="924" t="n">
        <f aca="false">IFERROR(IF(LV55&gt;0,0,DE55+MZ52),0)</f>
        <v>0</v>
      </c>
      <c r="NA55" s="924" t="n">
        <f aca="false">IF(LW55&gt;0,0,HR55+NA52)</f>
        <v>0</v>
      </c>
      <c r="NB55" s="924" t="n">
        <f aca="false">IFERROR(IF(LX55&gt;0,0,HS55+NB52),0)</f>
        <v>0</v>
      </c>
      <c r="NC55" s="924"/>
      <c r="ND55" s="924"/>
      <c r="NE55" s="924"/>
    </row>
    <row r="56" customFormat="false" ht="15" hidden="false" customHeight="false" outlineLevel="0" collapsed="false">
      <c r="A56" s="1092"/>
      <c r="B56" s="974" t="n">
        <f aca="false">Посуточная!J56</f>
        <v>0</v>
      </c>
      <c r="C56" s="975" t="n">
        <f aca="false">Посуточная!K56</f>
        <v>0</v>
      </c>
      <c r="D56" s="975" t="n">
        <f aca="false">Посуточная!L56</f>
        <v>0</v>
      </c>
      <c r="E56" s="975" t="n">
        <f aca="false">Посуточная!M56</f>
        <v>0</v>
      </c>
      <c r="F56" s="975" t="n">
        <f aca="false">Посуточная!N56</f>
        <v>0</v>
      </c>
      <c r="G56" s="975" t="n">
        <f aca="false">Посуточная!O56</f>
        <v>0</v>
      </c>
      <c r="H56" s="975" t="n">
        <f aca="false">Посуточная!P56</f>
        <v>0</v>
      </c>
      <c r="I56" s="976" t="n">
        <f aca="false">Посуточная!AA56</f>
        <v>0</v>
      </c>
      <c r="J56" s="976" t="n">
        <f aca="false">Посуточная!AB56</f>
        <v>0</v>
      </c>
      <c r="K56" s="976" t="n">
        <f aca="false">Посуточная!AC56</f>
        <v>0</v>
      </c>
      <c r="L56" s="976" t="n">
        <f aca="false">Посуточная!AD56</f>
        <v>0</v>
      </c>
      <c r="M56" s="976" t="n">
        <f aca="false">Посуточная!AE56</f>
        <v>0</v>
      </c>
      <c r="N56" s="976" t="n">
        <f aca="false">Посуточная!AF56</f>
        <v>0</v>
      </c>
      <c r="O56" s="976" t="n">
        <f aca="false">Посуточная!AG56</f>
        <v>0</v>
      </c>
      <c r="P56" s="1027" t="n">
        <f aca="false">COUNTIF(B56:H56,"&lt;&gt;0")-COUNTIF(B56:H56,"")</f>
        <v>-7</v>
      </c>
      <c r="Q56" s="1028" t="n">
        <f aca="false">COUNTIF(I56:O56,"&lt;&gt;0")-COUNTIF(I56:O56,"")</f>
        <v>0</v>
      </c>
      <c r="R56" s="979"/>
      <c r="S56" s="979"/>
      <c r="T56" s="990" t="n">
        <f aca="false">Посуточная!AS56</f>
        <v>0</v>
      </c>
      <c r="U56" s="975" t="n">
        <f aca="false">Посуточная!AT56</f>
        <v>0</v>
      </c>
      <c r="V56" s="975" t="n">
        <f aca="false">Посуточная!AU56</f>
        <v>0</v>
      </c>
      <c r="W56" s="975" t="n">
        <f aca="false">Посуточная!AV56</f>
        <v>0</v>
      </c>
      <c r="X56" s="975" t="n">
        <f aca="false">Посуточная!AW56</f>
        <v>0</v>
      </c>
      <c r="Y56" s="975" t="n">
        <f aca="false">Посуточная!AX56</f>
        <v>0</v>
      </c>
      <c r="Z56" s="975" t="n">
        <f aca="false">Посуточная!AY56</f>
        <v>0</v>
      </c>
      <c r="AA56" s="976" t="n">
        <f aca="false">Посуточная!BG56</f>
        <v>0</v>
      </c>
      <c r="AB56" s="976" t="n">
        <f aca="false">Посуточная!BH56</f>
        <v>0</v>
      </c>
      <c r="AC56" s="976" t="n">
        <f aca="false">Посуточная!BI56</f>
        <v>0</v>
      </c>
      <c r="AD56" s="976" t="n">
        <f aca="false">Посуточная!BJ56</f>
        <v>0</v>
      </c>
      <c r="AE56" s="976" t="n">
        <f aca="false">Посуточная!BK56</f>
        <v>0</v>
      </c>
      <c r="AF56" s="976" t="n">
        <f aca="false">Посуточная!BL56</f>
        <v>0</v>
      </c>
      <c r="AG56" s="976" t="n">
        <f aca="false">Посуточная!BM56</f>
        <v>0</v>
      </c>
      <c r="AH56" s="1027" t="n">
        <f aca="false">COUNTIF(T56:Z56,"&lt;&gt;0")-COUNTIF(T56:Z56,"")</f>
        <v>-7</v>
      </c>
      <c r="AI56" s="1028" t="n">
        <f aca="false">COUNTIF(AA56:AG56,"&lt;&gt;0")-COUNTIF(AA56:AG56,"")</f>
        <v>0</v>
      </c>
      <c r="AJ56" s="979"/>
      <c r="AK56" s="979"/>
      <c r="AL56" s="990" t="n">
        <f aca="false">Посуточная!BV56</f>
        <v>0</v>
      </c>
      <c r="AM56" s="975" t="n">
        <f aca="false">Посуточная!BW56</f>
        <v>0</v>
      </c>
      <c r="AN56" s="975" t="n">
        <f aca="false">Посуточная!BX56</f>
        <v>0</v>
      </c>
      <c r="AO56" s="975" t="n">
        <f aca="false">Посуточная!BY56</f>
        <v>0</v>
      </c>
      <c r="AP56" s="976" t="n">
        <f aca="false">Посуточная!CD56</f>
        <v>0</v>
      </c>
      <c r="AQ56" s="976" t="n">
        <f aca="false">Посуточная!CE56</f>
        <v>0</v>
      </c>
      <c r="AR56" s="976" t="n">
        <f aca="false">Посуточная!CF56</f>
        <v>0</v>
      </c>
      <c r="AS56" s="976" t="n">
        <f aca="false">Посуточная!CG56</f>
        <v>0</v>
      </c>
      <c r="AT56" s="1027" t="n">
        <f aca="false">COUNTIF(AL56:AO56,"&lt;&gt;0")-COUNTIF(AL56:AO56,"")</f>
        <v>-4</v>
      </c>
      <c r="AU56" s="1028" t="n">
        <f aca="false">COUNTIF(AP56:AS56,"&lt;&gt;0")-COUNTIF(AP56:AS56,"")</f>
        <v>0</v>
      </c>
      <c r="AV56" s="979"/>
      <c r="AW56" s="979"/>
      <c r="AX56" s="990" t="n">
        <f aca="false">Посуточная!CP56</f>
        <v>0</v>
      </c>
      <c r="AY56" s="975" t="n">
        <f aca="false">Посуточная!CQ56</f>
        <v>0</v>
      </c>
      <c r="AZ56" s="975" t="n">
        <f aca="false">Посуточная!CR56</f>
        <v>0</v>
      </c>
      <c r="BA56" s="975" t="n">
        <f aca="false">Посуточная!CS56</f>
        <v>0</v>
      </c>
      <c r="BB56" s="976" t="n">
        <f aca="false">Посуточная!CX56</f>
        <v>0</v>
      </c>
      <c r="BC56" s="976" t="n">
        <f aca="false">Посуточная!CY56</f>
        <v>0</v>
      </c>
      <c r="BD56" s="976" t="n">
        <f aca="false">Посуточная!CZ56</f>
        <v>0</v>
      </c>
      <c r="BE56" s="976" t="n">
        <f aca="false">Посуточная!DA56</f>
        <v>0</v>
      </c>
      <c r="BF56" s="1027" t="n">
        <f aca="false">COUNTIF(AX56:BA56,"&lt;&gt;0")-COUNTIF(AX56:BA56,"")</f>
        <v>-4</v>
      </c>
      <c r="BG56" s="1028" t="n">
        <f aca="false">COUNTIF(BB56:BE56,"&lt;&gt;0")-COUNTIF(BB56:BE56,"")</f>
        <v>0</v>
      </c>
      <c r="BH56" s="979"/>
      <c r="BI56" s="979"/>
      <c r="BJ56" s="1030" t="n">
        <f aca="false">SUMIF(B6:BI6,"итого гр.",B56:BI56)</f>
        <v>0</v>
      </c>
      <c r="BK56" s="1028" t="n">
        <f aca="false">SUMIF(B6:BI6,"итого фк.",B56:BI56)</f>
        <v>0</v>
      </c>
      <c r="BL56" s="979"/>
      <c r="BM56" s="979"/>
      <c r="BN56" s="1031"/>
      <c r="BO56" s="1032"/>
      <c r="BP56" s="979"/>
      <c r="BQ56" s="979"/>
      <c r="BR56" s="988" t="n">
        <f aca="false">Посуточная!DR56</f>
        <v>0</v>
      </c>
      <c r="BS56" s="989" t="n">
        <f aca="false">Посуточная!DS56</f>
        <v>0</v>
      </c>
      <c r="BT56" s="989" t="n">
        <f aca="false">Посуточная!DT56</f>
        <v>0</v>
      </c>
      <c r="BU56" s="989" t="n">
        <f aca="false">Посуточная!DU56</f>
        <v>0</v>
      </c>
      <c r="BV56" s="976" t="n">
        <f aca="false">Посуточная!DZ56</f>
        <v>0</v>
      </c>
      <c r="BW56" s="976" t="n">
        <f aca="false">Посуточная!EA56</f>
        <v>0</v>
      </c>
      <c r="BX56" s="976" t="n">
        <f aca="false">Посуточная!EB56</f>
        <v>0</v>
      </c>
      <c r="BY56" s="976" t="n">
        <f aca="false">Посуточная!EC56</f>
        <v>0</v>
      </c>
      <c r="BZ56" s="1027" t="n">
        <f aca="false">COUNTIF(BR56:BU56,"&lt;&gt;0")-COUNTIF(BR56:BU56,"")</f>
        <v>-4</v>
      </c>
      <c r="CA56" s="1028" t="n">
        <f aca="false">COUNTIF(BV56:BY56,"&lt;&gt;0")-COUNTIF(BV56:BY56,"")</f>
        <v>0</v>
      </c>
      <c r="CB56" s="979"/>
      <c r="CC56" s="979"/>
      <c r="CD56" s="988" t="n">
        <f aca="false">Посуточная!EO56</f>
        <v>0</v>
      </c>
      <c r="CE56" s="989" t="n">
        <f aca="false">Посуточная!EP56</f>
        <v>0</v>
      </c>
      <c r="CF56" s="989" t="n">
        <f aca="false">Посуточная!EQ56</f>
        <v>0</v>
      </c>
      <c r="CG56" s="989" t="n">
        <f aca="false">Посуточная!ER56</f>
        <v>0</v>
      </c>
      <c r="CH56" s="976" t="n">
        <f aca="false">Посуточная!EZ56</f>
        <v>0</v>
      </c>
      <c r="CI56" s="976" t="n">
        <f aca="false">Посуточная!FA56</f>
        <v>0</v>
      </c>
      <c r="CJ56" s="976" t="n">
        <f aca="false">Посуточная!FB56</f>
        <v>0</v>
      </c>
      <c r="CK56" s="976" t="n">
        <f aca="false">Посуточная!FC56</f>
        <v>0</v>
      </c>
      <c r="CL56" s="1027" t="n">
        <f aca="false">COUNTIF(CD56:CG56,"&lt;&gt;0")-COUNTIF(CD56:CG56,"")</f>
        <v>-4</v>
      </c>
      <c r="CM56" s="1028" t="n">
        <f aca="false">COUNTIF(CH56:CK56,"&lt;&gt;0")-COUNTIF(CH56:CK56,"")</f>
        <v>0</v>
      </c>
      <c r="CN56" s="979"/>
      <c r="CO56" s="979"/>
      <c r="CP56" s="990" t="n">
        <f aca="false">Посуточная!GN56</f>
        <v>0</v>
      </c>
      <c r="CQ56" s="975" t="n">
        <f aca="false">Посуточная!GO56</f>
        <v>0</v>
      </c>
      <c r="CR56" s="975" t="n">
        <f aca="false">Посуточная!GP56</f>
        <v>0</v>
      </c>
      <c r="CS56" s="975" t="n">
        <f aca="false">Посуточная!GQ56</f>
        <v>0</v>
      </c>
      <c r="CT56" s="975" t="n">
        <f aca="false">Посуточная!GR56</f>
        <v>0</v>
      </c>
      <c r="CU56" s="975" t="n">
        <f aca="false">Посуточная!GS56</f>
        <v>0</v>
      </c>
      <c r="CV56" s="975" t="n">
        <f aca="false">Посуточная!GT56</f>
        <v>0</v>
      </c>
      <c r="CW56" s="976" t="n">
        <f aca="false">Посуточная!HP56</f>
        <v>0</v>
      </c>
      <c r="CX56" s="976" t="n">
        <f aca="false">Посуточная!HQ56</f>
        <v>0</v>
      </c>
      <c r="CY56" s="976" t="n">
        <f aca="false">Посуточная!HR56</f>
        <v>0</v>
      </c>
      <c r="CZ56" s="976" t="n">
        <f aca="false">Посуточная!HS56</f>
        <v>0</v>
      </c>
      <c r="DA56" s="976" t="n">
        <f aca="false">Посуточная!HT56</f>
        <v>0</v>
      </c>
      <c r="DB56" s="976" t="n">
        <f aca="false">Посуточная!HU56</f>
        <v>0</v>
      </c>
      <c r="DC56" s="976" t="n">
        <f aca="false">Посуточная!HV56</f>
        <v>0</v>
      </c>
      <c r="DD56" s="1027" t="n">
        <f aca="false">COUNTIF(CP56:CV56,"&lt;&gt;0")-COUNTIF(CP56:CV56,"")</f>
        <v>-7</v>
      </c>
      <c r="DE56" s="1028" t="n">
        <f aca="false">COUNTIF(CW56:DC56,"&lt;&gt;0")-COUNTIF(CW56:DC56,"")</f>
        <v>0</v>
      </c>
      <c r="DF56" s="979"/>
      <c r="DG56" s="979"/>
      <c r="DH56" s="991" t="n">
        <f aca="false">Посуточная!IE56</f>
        <v>0</v>
      </c>
      <c r="DI56" s="992" t="n">
        <f aca="false">Посуточная!IF56</f>
        <v>0</v>
      </c>
      <c r="DJ56" s="992" t="n">
        <f aca="false">Посуточная!IG56</f>
        <v>0</v>
      </c>
      <c r="DK56" s="989" t="n">
        <f aca="false">Посуточная!IH56</f>
        <v>0</v>
      </c>
      <c r="DL56" s="976" t="n">
        <f aca="false">Посуточная!IM56</f>
        <v>0</v>
      </c>
      <c r="DM56" s="993" t="n">
        <f aca="false">Посуточная!IN56</f>
        <v>0</v>
      </c>
      <c r="DN56" s="1145" t="n">
        <f aca="false">Посуточная!IO56</f>
        <v>0</v>
      </c>
      <c r="DO56" s="993" t="n">
        <f aca="false">Посуточная!IP56</f>
        <v>0</v>
      </c>
      <c r="DP56" s="1029" t="n">
        <f aca="false">COUNTIF(DH56:DK56,"&lt;&gt;0")-COUNTIF(DH56:DK56,"")</f>
        <v>-4</v>
      </c>
      <c r="DQ56" s="1028" t="n">
        <f aca="false">COUNTIF(DL56:DO56,"&lt;&gt;0")-COUNTIF(DL56:DO56,"")</f>
        <v>0</v>
      </c>
      <c r="DT56" s="1033"/>
      <c r="DU56" s="1034"/>
      <c r="DV56" s="1034"/>
      <c r="DW56" s="1034"/>
      <c r="DX56" s="1034"/>
      <c r="DY56" s="1034"/>
      <c r="DZ56" s="1034"/>
      <c r="EA56" s="976" t="n">
        <f aca="false">Посуточная!KQ56</f>
        <v>0</v>
      </c>
      <c r="EB56" s="976" t="n">
        <f aca="false">Посуточная!KR56</f>
        <v>0</v>
      </c>
      <c r="EC56" s="976" t="n">
        <f aca="false">Посуточная!KS56</f>
        <v>0</v>
      </c>
      <c r="ED56" s="976" t="n">
        <f aca="false">Посуточная!KT56</f>
        <v>0</v>
      </c>
      <c r="EE56" s="976" t="n">
        <f aca="false">Посуточная!KU56</f>
        <v>0</v>
      </c>
      <c r="EF56" s="976" t="n">
        <f aca="false">Посуточная!KV56</f>
        <v>0</v>
      </c>
      <c r="EG56" s="976" t="n">
        <f aca="false">Посуточная!KW56</f>
        <v>0</v>
      </c>
      <c r="EH56" s="1027" t="n">
        <f aca="false">SUBTOTAL(3, DT56:DZ56)</f>
        <v>0</v>
      </c>
      <c r="EI56" s="1028" t="n">
        <f aca="false">COUNTIF(EA56:EG56,"&lt;&gt;0")-COUNTIF(EA56:EG56,"")</f>
        <v>0</v>
      </c>
      <c r="EJ56" s="979"/>
      <c r="EK56" s="979"/>
      <c r="EL56" s="1030" t="n">
        <f aca="false">SUMIF(BR6:EK6,"итого гр.",BR56:EK56)</f>
        <v>0</v>
      </c>
      <c r="EM56" s="1028" t="n">
        <f aca="false">SUMIF(BR6:EK6,"итого фк.",BR56:EK56)</f>
        <v>0</v>
      </c>
      <c r="EN56" s="979"/>
      <c r="EO56" s="979"/>
      <c r="EP56" s="1031"/>
      <c r="EQ56" s="1032"/>
      <c r="ET56" s="1035"/>
      <c r="EU56" s="1036"/>
      <c r="EX56" s="1037"/>
      <c r="EY56" s="1038"/>
      <c r="FB56" s="1033"/>
      <c r="FC56" s="1034"/>
      <c r="FD56" s="1034"/>
      <c r="FE56" s="1034"/>
      <c r="FF56" s="1034"/>
      <c r="FG56" s="1034"/>
      <c r="FH56" s="1034"/>
      <c r="FI56" s="976" t="n">
        <f aca="false">Посуточная!NU56</f>
        <v>0</v>
      </c>
      <c r="FJ56" s="976" t="n">
        <f aca="false">Посуточная!NV56</f>
        <v>0</v>
      </c>
      <c r="FK56" s="976" t="n">
        <f aca="false">Посуточная!NW56</f>
        <v>0</v>
      </c>
      <c r="FL56" s="976" t="n">
        <f aca="false">Посуточная!NX56</f>
        <v>0</v>
      </c>
      <c r="FM56" s="976" t="n">
        <f aca="false">Посуточная!NY56</f>
        <v>0</v>
      </c>
      <c r="FN56" s="976" t="n">
        <f aca="false">Посуточная!NZ56</f>
        <v>0</v>
      </c>
      <c r="FO56" s="976" t="n">
        <f aca="false">Посуточная!OA56</f>
        <v>0</v>
      </c>
      <c r="FP56" s="1027" t="n">
        <f aca="false">COUNTIF(FB56:FH56,"&lt;&gt;0")-COUNTIF(FB56:FH56,"")</f>
        <v>0</v>
      </c>
      <c r="FQ56" s="1028" t="n">
        <f aca="false">COUNTIF(FI56:FO56,"&lt;&gt;0")-COUNTIF(FI56:FO56,"")</f>
        <v>0</v>
      </c>
      <c r="FR56" s="979"/>
      <c r="FS56" s="979"/>
      <c r="FT56" s="1001" t="n">
        <f aca="false">Посуточная!OO56</f>
        <v>0</v>
      </c>
      <c r="FU56" s="1002" t="n">
        <f aca="false">Посуточная!OP56</f>
        <v>0</v>
      </c>
      <c r="FV56" s="1002" t="n">
        <f aca="false">Посуточная!OQ56</f>
        <v>0</v>
      </c>
      <c r="FW56" s="1002" t="n">
        <f aca="false">Посуточная!OR56</f>
        <v>0</v>
      </c>
      <c r="FX56" s="1002" t="n">
        <f aca="false">Посуточная!OS56</f>
        <v>0</v>
      </c>
      <c r="FY56" s="1002" t="n">
        <f aca="false">Посуточная!OT56</f>
        <v>0</v>
      </c>
      <c r="FZ56" s="1003" t="n">
        <f aca="false">Посуточная!OU56</f>
        <v>0</v>
      </c>
      <c r="GA56" s="993" t="n">
        <f aca="false">Посуточная!PP56</f>
        <v>0</v>
      </c>
      <c r="GB56" s="993" t="n">
        <f aca="false">Посуточная!PQ56</f>
        <v>0</v>
      </c>
      <c r="GC56" s="993" t="n">
        <f aca="false">Посуточная!PR56</f>
        <v>0</v>
      </c>
      <c r="GD56" s="993" t="n">
        <f aca="false">Посуточная!PS56</f>
        <v>0</v>
      </c>
      <c r="GE56" s="993" t="n">
        <f aca="false">Посуточная!PT56</f>
        <v>0</v>
      </c>
      <c r="GF56" s="993" t="n">
        <f aca="false">Посуточная!PU56</f>
        <v>0</v>
      </c>
      <c r="GG56" s="993" t="n">
        <f aca="false">Посуточная!PV56</f>
        <v>0</v>
      </c>
      <c r="GH56" s="1027" t="n">
        <f aca="false">COUNTIF(FT56:FZ56,"&lt;&gt;0")-COUNTIF(FT56:FZ56,"")</f>
        <v>-7</v>
      </c>
      <c r="GI56" s="1028" t="n">
        <f aca="false">COUNTIF(GA56:GG56,"&lt;&gt;0")-COUNTIF(GA56:GG56,"")</f>
        <v>0</v>
      </c>
      <c r="GJ56" s="979"/>
      <c r="GK56" s="979"/>
      <c r="GL56" s="1039" t="n">
        <f aca="false">Посуточная!QH56</f>
        <v>0</v>
      </c>
      <c r="GM56" s="1040" t="n">
        <f aca="false">Посуточная!QI56</f>
        <v>0</v>
      </c>
      <c r="GN56" s="1040" t="n">
        <f aca="false">Посуточная!QJ56</f>
        <v>0</v>
      </c>
      <c r="GO56" s="1040" t="n">
        <f aca="false">Посуточная!QK56</f>
        <v>0</v>
      </c>
      <c r="GP56" s="1040" t="n">
        <f aca="false">Посуточная!QL56</f>
        <v>0</v>
      </c>
      <c r="GQ56" s="1040" t="n">
        <f aca="false">Посуточная!QM56</f>
        <v>0</v>
      </c>
      <c r="GR56" s="1040" t="n">
        <f aca="false">Посуточная!QN56</f>
        <v>0</v>
      </c>
      <c r="GS56" s="1006" t="n">
        <f aca="false">Посуточная!QV56</f>
        <v>0</v>
      </c>
      <c r="GT56" s="1006" t="n">
        <f aca="false">Посуточная!QW56</f>
        <v>0</v>
      </c>
      <c r="GU56" s="1006" t="n">
        <f aca="false">Посуточная!QX56</f>
        <v>0</v>
      </c>
      <c r="GV56" s="1006" t="n">
        <f aca="false">Посуточная!QY56</f>
        <v>0</v>
      </c>
      <c r="GW56" s="1006" t="n">
        <f aca="false">Посуточная!QZ56</f>
        <v>0</v>
      </c>
      <c r="GX56" s="1006" t="n">
        <f aca="false">Посуточная!RA56</f>
        <v>0</v>
      </c>
      <c r="GY56" s="1006" t="n">
        <f aca="false">Посуточная!RB56</f>
        <v>0</v>
      </c>
      <c r="GZ56" s="1027" t="n">
        <f aca="false">COUNTIF(GL56:GR56,"&lt;&gt;0")-COUNTIF(GL56:GR56,"")</f>
        <v>-7</v>
      </c>
      <c r="HA56" s="1028" t="n">
        <f aca="false">COUNTIF(GS56:GY56,"&lt;&gt;0")-COUNTIF(GS56:GY56,"")</f>
        <v>0</v>
      </c>
      <c r="HB56" s="979"/>
      <c r="HC56" s="979"/>
      <c r="HD56" s="1041" t="n">
        <f aca="false">Посуточная!RN56</f>
        <v>0</v>
      </c>
      <c r="HE56" s="1042" t="n">
        <f aca="false">Посуточная!RO56</f>
        <v>0</v>
      </c>
      <c r="HF56" s="1042" t="n">
        <f aca="false">Посуточная!RP56</f>
        <v>0</v>
      </c>
      <c r="HG56" s="1042" t="n">
        <f aca="false">Посуточная!RQ56</f>
        <v>0</v>
      </c>
      <c r="HH56" s="1042" t="n">
        <f aca="false">Посуточная!RR56</f>
        <v>0</v>
      </c>
      <c r="HI56" s="1042" t="n">
        <f aca="false">Посуточная!RS56</f>
        <v>0</v>
      </c>
      <c r="HJ56" s="1042" t="n">
        <f aca="false">Посуточная!RT56</f>
        <v>0</v>
      </c>
      <c r="HK56" s="993" t="n">
        <f aca="false">Посуточная!SB56</f>
        <v>0</v>
      </c>
      <c r="HL56" s="993" t="n">
        <f aca="false">Посуточная!SC56</f>
        <v>0</v>
      </c>
      <c r="HM56" s="993" t="n">
        <f aca="false">Посуточная!SD56</f>
        <v>0</v>
      </c>
      <c r="HN56" s="993" t="n">
        <f aca="false">Посуточная!SE56</f>
        <v>0</v>
      </c>
      <c r="HO56" s="993" t="n">
        <f aca="false">Посуточная!SF56</f>
        <v>0</v>
      </c>
      <c r="HP56" s="993" t="n">
        <f aca="false">Посуточная!SG56</f>
        <v>0</v>
      </c>
      <c r="HQ56" s="993" t="n">
        <f aca="false">Посуточная!SH56</f>
        <v>0</v>
      </c>
      <c r="HR56" s="1027" t="n">
        <f aca="false">COUNTIF(HD56:HJ56,"&lt;&gt;0")-COUNTIF(HD56:HJ56,"")</f>
        <v>-7</v>
      </c>
      <c r="HS56" s="1028" t="n">
        <f aca="false">COUNTIF(HK56:HQ56,"&lt;&gt;0")-COUNTIF(HK56:HQ56,"")</f>
        <v>0</v>
      </c>
      <c r="HT56" s="979"/>
      <c r="HU56" s="979"/>
      <c r="HV56" s="1030" t="n">
        <f aca="false">SUMIF(FB6:HU6,"итого гр.",FB56:HU56)</f>
        <v>0</v>
      </c>
      <c r="HW56" s="1028" t="n">
        <f aca="false">SUMIF($FB$6:$HU$6,"итого фк.",FB56:HU56)</f>
        <v>0</v>
      </c>
      <c r="HX56" s="979"/>
      <c r="HY56" s="979"/>
      <c r="HZ56" s="1031"/>
      <c r="IA56" s="1032"/>
      <c r="IB56" s="979"/>
      <c r="IC56" s="979"/>
      <c r="ID56" s="1001" t="n">
        <f aca="false">Посуточная!SY56</f>
        <v>0</v>
      </c>
      <c r="IE56" s="1002" t="n">
        <f aca="false">Посуточная!SZ56</f>
        <v>0</v>
      </c>
      <c r="IF56" s="1002" t="n">
        <f aca="false">Посуточная!TA56</f>
        <v>0</v>
      </c>
      <c r="IG56" s="1002" t="n">
        <f aca="false">Посуточная!TB56</f>
        <v>0</v>
      </c>
      <c r="IH56" s="993" t="n">
        <f aca="false">Посуточная!TG56</f>
        <v>0</v>
      </c>
      <c r="II56" s="993" t="n">
        <f aca="false">Посуточная!TH56</f>
        <v>0</v>
      </c>
      <c r="IJ56" s="993" t="n">
        <f aca="false">Посуточная!TI56</f>
        <v>0</v>
      </c>
      <c r="IK56" s="993" t="n">
        <f aca="false">Посуточная!TJ56</f>
        <v>0</v>
      </c>
      <c r="IL56" s="1027"/>
      <c r="IM56" s="1028"/>
      <c r="IP56" s="1043"/>
      <c r="IQ56" s="1044"/>
      <c r="IT56" s="1043"/>
      <c r="IU56" s="1045"/>
      <c r="IV56" s="1046"/>
      <c r="IW56" s="1046"/>
      <c r="IX56" s="1045"/>
      <c r="IY56" s="1045"/>
      <c r="IZ56" s="1046"/>
      <c r="JA56" s="1046"/>
      <c r="JB56" s="1045"/>
      <c r="JC56" s="1045"/>
      <c r="JD56" s="1046"/>
      <c r="JE56" s="1046"/>
      <c r="JF56" s="1047" t="n">
        <f aca="false">SUMIF(IP6:JE6,"итого гр.",IP56:JE56)</f>
        <v>0</v>
      </c>
      <c r="JG56" s="1038" t="n">
        <f aca="false">SUMIF($IP$6:$JE$6,"итого фк.",IP56:JE56)</f>
        <v>0</v>
      </c>
      <c r="JH56" s="1018"/>
      <c r="JJ56" s="1037"/>
      <c r="JK56" s="1038"/>
      <c r="JN56" s="1037"/>
      <c r="JO56" s="1038"/>
      <c r="JR56" s="1043"/>
      <c r="JS56" s="1044"/>
      <c r="JV56" s="1037"/>
      <c r="JW56" s="1038"/>
      <c r="JZ56" s="1047"/>
      <c r="KA56" s="1047"/>
      <c r="KD56" s="1047"/>
      <c r="KE56" s="1047"/>
      <c r="KH56" s="1123"/>
      <c r="KI56" s="1021"/>
      <c r="KJ56" s="1025"/>
      <c r="KL56" s="1047"/>
      <c r="KM56" s="1047"/>
      <c r="KN56" s="1048"/>
      <c r="KO56" s="1123"/>
      <c r="KP56" s="1023"/>
      <c r="KQ56" s="1024"/>
      <c r="KS56" s="924" t="str">
        <f aca="false">IF(KP56=$KS$1,"",KI56-7200)</f>
        <v/>
      </c>
      <c r="KT56" s="1137"/>
      <c r="KV56" s="946"/>
      <c r="LG56" s="924" t="n">
        <f aca="false">IF(R56="",0,R56+LG53)</f>
        <v>0</v>
      </c>
      <c r="LH56" s="924" t="n">
        <f aca="false">IF(S56="",0,S56+LH53)</f>
        <v>0</v>
      </c>
      <c r="LI56" s="924" t="n">
        <f aca="false">IF(AJ56="",0,AJ56+LI53)</f>
        <v>0</v>
      </c>
      <c r="LJ56" s="924" t="n">
        <f aca="false">IF(AK56="",0,AK56+LJ53)</f>
        <v>0</v>
      </c>
      <c r="LK56" s="924" t="n">
        <f aca="false">IF(AV56="",0,AV56+LK53)</f>
        <v>0</v>
      </c>
      <c r="LL56" s="924" t="n">
        <f aca="false">IF(AW56="",0,AW56+LL53)</f>
        <v>0</v>
      </c>
      <c r="LM56" s="924" t="n">
        <f aca="false">IF(BH56="",0,BH56+LM53)</f>
        <v>0</v>
      </c>
      <c r="LN56" s="924" t="n">
        <f aca="false">IF(BI56="",0,BI56+LN53)</f>
        <v>0</v>
      </c>
      <c r="LO56" s="924" t="n">
        <f aca="false">IF(CB56="",0,CB56+LO53)</f>
        <v>0</v>
      </c>
      <c r="LP56" s="924" t="n">
        <f aca="false">IF(CC56="",0,CC56+LP53)</f>
        <v>0</v>
      </c>
      <c r="LQ56" s="924" t="n">
        <f aca="false">IF(CN56="",0,CN56+LQ53)</f>
        <v>0</v>
      </c>
      <c r="LR56" s="924" t="n">
        <f aca="false">IF(CO56="",0,CO56+LR53)</f>
        <v>0</v>
      </c>
      <c r="LS56" s="924" t="n">
        <f aca="false">IF(DR56="",0,DR56+LS53)</f>
        <v>0</v>
      </c>
      <c r="LT56" s="924" t="n">
        <f aca="false">IF(DS56="",0,DS56+LT53)</f>
        <v>0</v>
      </c>
      <c r="LU56" s="924" t="n">
        <f aca="false">IF(DF56="",0,DF56+LU53)</f>
        <v>0</v>
      </c>
      <c r="LV56" s="924" t="n">
        <f aca="false">IF(DG56="",0,DG56+LV53)</f>
        <v>0</v>
      </c>
      <c r="LW56" s="924" t="n">
        <f aca="false">IF(HT56="",0,HT56+LW53)</f>
        <v>0</v>
      </c>
      <c r="LX56" s="924" t="n">
        <f aca="false">IF(HU56="",0,HU56+LX53)</f>
        <v>0</v>
      </c>
      <c r="LY56" s="924" t="n">
        <f aca="false">IF(JN56="",0,JN56)</f>
        <v>0</v>
      </c>
      <c r="LZ56" s="924" t="n">
        <f aca="false">IF(JO56="",0,JO56)</f>
        <v>0</v>
      </c>
      <c r="MA56" s="924" t="n">
        <f aca="false">IF(EV56="",0,EV56+MA53)</f>
        <v>0</v>
      </c>
      <c r="MB56" s="924" t="n">
        <f aca="false">IF(EW56="",0,EW56+MB53)</f>
        <v>0</v>
      </c>
      <c r="MC56" s="924" t="n">
        <f aca="false">IF(JJ56="",0,JJ56+MC53)</f>
        <v>0</v>
      </c>
      <c r="MD56" s="924" t="n">
        <f aca="false">IF(JK56="",0,JK56+MD53)</f>
        <v>0</v>
      </c>
      <c r="ME56" s="924" t="n">
        <f aca="false">IF(KO56="",0,KO56+ME53)</f>
        <v>0</v>
      </c>
      <c r="MF56" s="924" t="n">
        <f aca="false">IF(KP56="",0,KP56+MF53)</f>
        <v>0</v>
      </c>
      <c r="MG56" s="924" t="n">
        <f aca="false">IFERROR(ME56/$A54,0)</f>
        <v>0</v>
      </c>
      <c r="MH56" s="924" t="n">
        <f aca="false">IFERROR(MF56/$A54,0)</f>
        <v>0</v>
      </c>
      <c r="MI56" s="924" t="n">
        <f aca="false">IF(JT56="",0,JT56+MI53)</f>
        <v>0</v>
      </c>
      <c r="MJ56" s="924" t="n">
        <f aca="false">IF(JU56="",0,JU56+MJ53)</f>
        <v>0</v>
      </c>
      <c r="MK56" s="924" t="n">
        <f aca="false">IF(LG56&gt;0,0,P56+MK53)</f>
        <v>-112</v>
      </c>
      <c r="ML56" s="924" t="n">
        <f aca="false">IF(LH56&gt;0,0,Q56+ML53)</f>
        <v>0</v>
      </c>
      <c r="MM56" s="924" t="n">
        <f aca="false">IF(LI56&gt;0,0,AH56+MM53)</f>
        <v>-119</v>
      </c>
      <c r="MN56" s="924" t="n">
        <f aca="false">IF(LJ56&gt;0,0,AI56+MN53)</f>
        <v>0</v>
      </c>
      <c r="MO56" s="924" t="n">
        <f aca="false">IF(LK56&gt;0,0,AT56+MO53)</f>
        <v>-68</v>
      </c>
      <c r="MP56" s="924" t="n">
        <f aca="false">IF(LL56&gt;0,0,AU56+MP53)</f>
        <v>0</v>
      </c>
      <c r="MQ56" s="924" t="n">
        <f aca="false">IF(LM56&gt;0,0,BF56+MQ53)</f>
        <v>-64</v>
      </c>
      <c r="MR56" s="924" t="n">
        <f aca="false">IF(LN56&gt;0,0,BG56+MR53)</f>
        <v>0</v>
      </c>
      <c r="MS56" s="924" t="n">
        <f aca="false">IF(LO56&gt;0,0,BZ56+MS53)</f>
        <v>-64</v>
      </c>
      <c r="MT56" s="924" t="n">
        <f aca="false">IF(LP56&gt;0,0,CA56+MT53)</f>
        <v>0</v>
      </c>
      <c r="MU56" s="924" t="n">
        <f aca="false">IF(LQ56&gt;0,0,CL56+MU53)</f>
        <v>-64</v>
      </c>
      <c r="MV56" s="924" t="n">
        <f aca="false">IF(LR56&gt;0,0,CM56+MV53)</f>
        <v>0</v>
      </c>
      <c r="MW56" s="924" t="n">
        <f aca="false">IF(LS56&gt;0,0,DP56+MW53)</f>
        <v>-68</v>
      </c>
      <c r="MX56" s="924" t="n">
        <f aca="false">IF(LT56&gt;0,0,DQ56+MX53)</f>
        <v>0</v>
      </c>
      <c r="MY56" s="924" t="n">
        <f aca="false">IF(LU56&gt;0,0,DD56+MY53)</f>
        <v>-112</v>
      </c>
      <c r="MZ56" s="924" t="n">
        <f aca="false">IFERROR(IF(LV56&gt;0,0,DE56+MZ53),0)</f>
        <v>2</v>
      </c>
      <c r="NA56" s="924" t="n">
        <f aca="false">IF(LW56&gt;0,0,HR56+NA53)</f>
        <v>-105</v>
      </c>
      <c r="NB56" s="924" t="n">
        <f aca="false">IFERROR(IF(LX56&gt;0,0,HS56+NB53),0)</f>
        <v>1</v>
      </c>
      <c r="NC56" s="924"/>
      <c r="ND56" s="924"/>
      <c r="NE56" s="924"/>
    </row>
    <row r="57" customFormat="false" ht="15" hidden="false" customHeight="false" outlineLevel="0" collapsed="false">
      <c r="A57" s="1092"/>
      <c r="B57" s="1049" t="n">
        <f aca="false">Посуточная!J57</f>
        <v>0</v>
      </c>
      <c r="C57" s="1050" t="n">
        <f aca="false">Посуточная!K57</f>
        <v>0</v>
      </c>
      <c r="D57" s="1050" t="n">
        <f aca="false">Посуточная!L57</f>
        <v>0</v>
      </c>
      <c r="E57" s="1050" t="n">
        <f aca="false">Посуточная!M57</f>
        <v>0</v>
      </c>
      <c r="F57" s="1050" t="n">
        <f aca="false">Посуточная!N57</f>
        <v>0</v>
      </c>
      <c r="G57" s="1050" t="n">
        <f aca="false">Посуточная!O57</f>
        <v>0</v>
      </c>
      <c r="H57" s="1050" t="n">
        <f aca="false">Посуточная!P57</f>
        <v>0</v>
      </c>
      <c r="I57" s="1051" t="n">
        <f aca="false">Посуточная!AA57</f>
        <v>0</v>
      </c>
      <c r="J57" s="1051" t="n">
        <f aca="false">Посуточная!AB57</f>
        <v>0</v>
      </c>
      <c r="K57" s="1051" t="n">
        <f aca="false">Посуточная!AC57</f>
        <v>0</v>
      </c>
      <c r="L57" s="1051" t="n">
        <f aca="false">Посуточная!AD57</f>
        <v>0</v>
      </c>
      <c r="M57" s="1051" t="n">
        <f aca="false">Посуточная!AE57</f>
        <v>0</v>
      </c>
      <c r="N57" s="1051" t="n">
        <f aca="false">Посуточная!AF57</f>
        <v>0</v>
      </c>
      <c r="O57" s="1051" t="n">
        <f aca="false">Посуточная!AG57</f>
        <v>0</v>
      </c>
      <c r="P57" s="1052" t="n">
        <f aca="false">SUBTOTAL(9, B57:H57)</f>
        <v>0</v>
      </c>
      <c r="Q57" s="1053" t="n">
        <f aca="false">SUBTOTAL(9, I57:O57)</f>
        <v>0</v>
      </c>
      <c r="R57" s="979" t="n">
        <f aca="false">SUM(P57,R54)</f>
        <v>0</v>
      </c>
      <c r="S57" s="979" t="n">
        <f aca="false">SUM(Q57,S54)</f>
        <v>0</v>
      </c>
      <c r="T57" s="1054" t="n">
        <f aca="false">Посуточная!AS57</f>
        <v>0</v>
      </c>
      <c r="U57" s="1050" t="n">
        <f aca="false">Посуточная!AT57</f>
        <v>0</v>
      </c>
      <c r="V57" s="1050" t="n">
        <f aca="false">Посуточная!AU57</f>
        <v>0</v>
      </c>
      <c r="W57" s="1050" t="n">
        <f aca="false">Посуточная!AV57</f>
        <v>0</v>
      </c>
      <c r="X57" s="1050" t="n">
        <f aca="false">Посуточная!AW57</f>
        <v>0</v>
      </c>
      <c r="Y57" s="1050" t="n">
        <f aca="false">Посуточная!AX57</f>
        <v>0</v>
      </c>
      <c r="Z57" s="1050" t="n">
        <f aca="false">Посуточная!AY57</f>
        <v>0</v>
      </c>
      <c r="AA57" s="1051" t="n">
        <f aca="false">Посуточная!BG57</f>
        <v>0</v>
      </c>
      <c r="AB57" s="1051" t="n">
        <f aca="false">Посуточная!BH57</f>
        <v>0</v>
      </c>
      <c r="AC57" s="1051" t="n">
        <f aca="false">Посуточная!BI57</f>
        <v>0</v>
      </c>
      <c r="AD57" s="1051" t="n">
        <f aca="false">Посуточная!BJ57</f>
        <v>0</v>
      </c>
      <c r="AE57" s="1051" t="n">
        <f aca="false">Посуточная!BK57</f>
        <v>0</v>
      </c>
      <c r="AF57" s="1051" t="n">
        <f aca="false">Посуточная!BL57</f>
        <v>0</v>
      </c>
      <c r="AG57" s="1051" t="n">
        <f aca="false">Посуточная!BM57</f>
        <v>0</v>
      </c>
      <c r="AH57" s="1052" t="n">
        <f aca="false">SUBTOTAL(9, T57:Z57)</f>
        <v>0</v>
      </c>
      <c r="AI57" s="1053" t="n">
        <f aca="false">SUBTOTAL(9, AA57:AG57)</f>
        <v>0</v>
      </c>
      <c r="AJ57" s="979" t="n">
        <f aca="false">SUM(AH57,AJ54)</f>
        <v>0</v>
      </c>
      <c r="AK57" s="979" t="n">
        <f aca="false">SUM(AI57,AK54)</f>
        <v>0</v>
      </c>
      <c r="AL57" s="1054" t="n">
        <f aca="false">Посуточная!BV57</f>
        <v>0</v>
      </c>
      <c r="AM57" s="1050" t="n">
        <f aca="false">Посуточная!BW57</f>
        <v>0</v>
      </c>
      <c r="AN57" s="1050" t="n">
        <f aca="false">Посуточная!BX57</f>
        <v>0</v>
      </c>
      <c r="AO57" s="1050" t="n">
        <f aca="false">Посуточная!BY57</f>
        <v>0</v>
      </c>
      <c r="AP57" s="1051" t="n">
        <f aca="false">Посуточная!CD57</f>
        <v>0</v>
      </c>
      <c r="AQ57" s="1051" t="n">
        <f aca="false">Посуточная!CE57</f>
        <v>0</v>
      </c>
      <c r="AR57" s="1051" t="n">
        <f aca="false">Посуточная!CF57</f>
        <v>0</v>
      </c>
      <c r="AS57" s="1051" t="n">
        <f aca="false">Посуточная!CG57</f>
        <v>0</v>
      </c>
      <c r="AT57" s="1052" t="n">
        <f aca="false">SUBTOTAL(9, AL57:AO57)</f>
        <v>0</v>
      </c>
      <c r="AU57" s="1053" t="n">
        <f aca="false">SUBTOTAL(9, AP57:AS57)</f>
        <v>0</v>
      </c>
      <c r="AV57" s="979" t="n">
        <f aca="false">SUM(AT57,AV54)</f>
        <v>0</v>
      </c>
      <c r="AW57" s="979" t="n">
        <f aca="false">SUM(AU57,AW54)</f>
        <v>0</v>
      </c>
      <c r="AX57" s="1054" t="n">
        <f aca="false">Посуточная!CP57</f>
        <v>0</v>
      </c>
      <c r="AY57" s="1050" t="n">
        <f aca="false">Посуточная!CQ57</f>
        <v>0</v>
      </c>
      <c r="AZ57" s="1050" t="n">
        <f aca="false">Посуточная!CR57</f>
        <v>0</v>
      </c>
      <c r="BA57" s="1050" t="n">
        <f aca="false">Посуточная!CS57</f>
        <v>0</v>
      </c>
      <c r="BB57" s="1051" t="n">
        <f aca="false">Посуточная!CX57</f>
        <v>0</v>
      </c>
      <c r="BC57" s="1051" t="n">
        <f aca="false">Посуточная!CY57</f>
        <v>0</v>
      </c>
      <c r="BD57" s="1051" t="n">
        <f aca="false">Посуточная!CZ57</f>
        <v>0</v>
      </c>
      <c r="BE57" s="1051" t="n">
        <f aca="false">Посуточная!DA57</f>
        <v>0</v>
      </c>
      <c r="BF57" s="1052" t="n">
        <f aca="false">SUBTOTAL(9, AX57:BA57)</f>
        <v>0</v>
      </c>
      <c r="BG57" s="1053" t="n">
        <f aca="false">SUBTOTAL(9, BB57:BE57)</f>
        <v>0</v>
      </c>
      <c r="BH57" s="979" t="n">
        <f aca="false">SUM(BF57,BH54)</f>
        <v>0</v>
      </c>
      <c r="BI57" s="979" t="n">
        <f aca="false">SUM(BG57,BI54)</f>
        <v>0</v>
      </c>
      <c r="BJ57" s="1056" t="n">
        <f aca="false">SUMIF(B6:BI6,"итого гр.",B57:BI57)</f>
        <v>0</v>
      </c>
      <c r="BK57" s="1053" t="n">
        <f aca="false">SUMIF(B6:BI6,"итого фк.",B57:BI57)</f>
        <v>0</v>
      </c>
      <c r="BL57" s="979" t="n">
        <f aca="false">SUM(BJ57,BL54)</f>
        <v>0</v>
      </c>
      <c r="BM57" s="979" t="n">
        <f aca="false">SUM(BK57,BM54)</f>
        <v>0</v>
      </c>
      <c r="BN57" s="1057" t="n">
        <f aca="false">BL57</f>
        <v>0</v>
      </c>
      <c r="BO57" s="1058" t="n">
        <f aca="false">BM57</f>
        <v>0</v>
      </c>
      <c r="BP57" s="979"/>
      <c r="BQ57" s="979"/>
      <c r="BR57" s="1059" t="n">
        <f aca="false">Посуточная!DR57</f>
        <v>0</v>
      </c>
      <c r="BS57" s="1060" t="n">
        <f aca="false">Посуточная!DS57</f>
        <v>0</v>
      </c>
      <c r="BT57" s="1060" t="n">
        <f aca="false">Посуточная!DT57</f>
        <v>0</v>
      </c>
      <c r="BU57" s="1060" t="n">
        <f aca="false">Посуточная!DU57</f>
        <v>0</v>
      </c>
      <c r="BV57" s="1051" t="n">
        <f aca="false">Посуточная!DZ57</f>
        <v>0</v>
      </c>
      <c r="BW57" s="1051" t="n">
        <f aca="false">Посуточная!EA57</f>
        <v>0</v>
      </c>
      <c r="BX57" s="1051" t="n">
        <f aca="false">Посуточная!EB57</f>
        <v>0</v>
      </c>
      <c r="BY57" s="1051" t="n">
        <f aca="false">Посуточная!EC57</f>
        <v>0</v>
      </c>
      <c r="BZ57" s="1027" t="n">
        <f aca="false">SUBTOTAL(9, BR57:BU57)</f>
        <v>0</v>
      </c>
      <c r="CA57" s="1053" t="n">
        <f aca="false">SUBTOTAL(9, BV57:BY57)</f>
        <v>0</v>
      </c>
      <c r="CB57" s="979" t="n">
        <f aca="false">SUM(BZ57,CB54)</f>
        <v>0</v>
      </c>
      <c r="CC57" s="979" t="n">
        <f aca="false">SUM(CA57,CC54)</f>
        <v>0</v>
      </c>
      <c r="CD57" s="1059" t="n">
        <f aca="false">Посуточная!EO57</f>
        <v>0</v>
      </c>
      <c r="CE57" s="1060" t="n">
        <f aca="false">Посуточная!EP57</f>
        <v>0</v>
      </c>
      <c r="CF57" s="1060" t="n">
        <f aca="false">Посуточная!EQ57</f>
        <v>0</v>
      </c>
      <c r="CG57" s="1060" t="n">
        <f aca="false">Посуточная!ER57</f>
        <v>0</v>
      </c>
      <c r="CH57" s="1051" t="n">
        <f aca="false">Посуточная!EZ57</f>
        <v>0</v>
      </c>
      <c r="CI57" s="1051" t="n">
        <f aca="false">Посуточная!FA57</f>
        <v>0</v>
      </c>
      <c r="CJ57" s="1051" t="n">
        <f aca="false">Посуточная!FB57</f>
        <v>0</v>
      </c>
      <c r="CK57" s="1051" t="n">
        <f aca="false">Посуточная!FC57</f>
        <v>0</v>
      </c>
      <c r="CL57" s="1052" t="n">
        <f aca="false">SUBTOTAL(9, CD57:CG57)</f>
        <v>0</v>
      </c>
      <c r="CM57" s="1053" t="n">
        <f aca="false">SUBTOTAL(9, CH57:CK57)</f>
        <v>0</v>
      </c>
      <c r="CN57" s="979" t="n">
        <f aca="false">SUM(CL57,CN54)</f>
        <v>0</v>
      </c>
      <c r="CO57" s="979" t="n">
        <f aca="false">SUM(CM57,CO54)</f>
        <v>0</v>
      </c>
      <c r="CP57" s="1054" t="n">
        <f aca="false">Посуточная!GN57</f>
        <v>0</v>
      </c>
      <c r="CQ57" s="1050" t="n">
        <f aca="false">Посуточная!GO57</f>
        <v>0</v>
      </c>
      <c r="CR57" s="1050" t="n">
        <f aca="false">Посуточная!GP57</f>
        <v>0</v>
      </c>
      <c r="CS57" s="1050" t="n">
        <f aca="false">Посуточная!GQ57</f>
        <v>0</v>
      </c>
      <c r="CT57" s="1050" t="n">
        <f aca="false">Посуточная!GR57</f>
        <v>0</v>
      </c>
      <c r="CU57" s="1050" t="n">
        <f aca="false">Посуточная!GS57</f>
        <v>0</v>
      </c>
      <c r="CV57" s="1050" t="n">
        <f aca="false">Посуточная!GT57</f>
        <v>0</v>
      </c>
      <c r="CW57" s="1051" t="n">
        <f aca="false">Посуточная!HP57</f>
        <v>0</v>
      </c>
      <c r="CX57" s="1051" t="n">
        <f aca="false">Посуточная!HQ57</f>
        <v>0</v>
      </c>
      <c r="CY57" s="1051" t="n">
        <f aca="false">Посуточная!HR57</f>
        <v>0</v>
      </c>
      <c r="CZ57" s="1051" t="n">
        <f aca="false">Посуточная!HS57</f>
        <v>0</v>
      </c>
      <c r="DA57" s="1051" t="n">
        <f aca="false">Посуточная!HT57</f>
        <v>0</v>
      </c>
      <c r="DB57" s="1051" t="n">
        <f aca="false">Посуточная!HU57</f>
        <v>0</v>
      </c>
      <c r="DC57" s="1051" t="n">
        <f aca="false">Посуточная!HV57</f>
        <v>0</v>
      </c>
      <c r="DD57" s="1052" t="n">
        <f aca="false">SUBTOTAL(9, CP57:CV57)</f>
        <v>0</v>
      </c>
      <c r="DE57" s="1053" t="n">
        <f aca="false">SUBTOTAL(9, CW57:DC57)</f>
        <v>0</v>
      </c>
      <c r="DF57" s="979" t="n">
        <f aca="false">SUM(DD57,DF54)</f>
        <v>0</v>
      </c>
      <c r="DG57" s="979" t="n">
        <f aca="false">SUM(DE57,DG54)</f>
        <v>23</v>
      </c>
      <c r="DH57" s="1061" t="n">
        <f aca="false">Посуточная!IE57</f>
        <v>0</v>
      </c>
      <c r="DI57" s="1062" t="n">
        <f aca="false">Посуточная!IF57</f>
        <v>0</v>
      </c>
      <c r="DJ57" s="1062" t="n">
        <f aca="false">Посуточная!IG57</f>
        <v>0</v>
      </c>
      <c r="DK57" s="1060" t="n">
        <f aca="false">Посуточная!IH57</f>
        <v>0</v>
      </c>
      <c r="DL57" s="1051" t="n">
        <f aca="false">Посуточная!IM57</f>
        <v>0</v>
      </c>
      <c r="DM57" s="1063" t="n">
        <f aca="false">Посуточная!IN57</f>
        <v>0</v>
      </c>
      <c r="DN57" s="1146" t="n">
        <f aca="false">Посуточная!IO57</f>
        <v>0</v>
      </c>
      <c r="DO57" s="1063" t="n">
        <f aca="false">Посуточная!IP57</f>
        <v>0</v>
      </c>
      <c r="DP57" s="1055" t="n">
        <f aca="false">SUBTOTAL(9, DH57:DK57)</f>
        <v>0</v>
      </c>
      <c r="DQ57" s="1053" t="n">
        <f aca="false">SUBTOTAL(9, DL57:DO57)</f>
        <v>0</v>
      </c>
      <c r="DR57" s="921" t="n">
        <f aca="false">SUM(DP57,DR54)</f>
        <v>0</v>
      </c>
      <c r="DS57" s="921" t="n">
        <f aca="false">SUM(DQ57,DS54)</f>
        <v>0</v>
      </c>
      <c r="DT57" s="1065"/>
      <c r="DU57" s="1066"/>
      <c r="DV57" s="1066"/>
      <c r="DW57" s="1066"/>
      <c r="DX57" s="1066"/>
      <c r="DY57" s="1066"/>
      <c r="DZ57" s="1066"/>
      <c r="EA57" s="1051" t="n">
        <f aca="false">Посуточная!KQ57</f>
        <v>0</v>
      </c>
      <c r="EB57" s="1051" t="n">
        <f aca="false">Посуточная!KR57</f>
        <v>0</v>
      </c>
      <c r="EC57" s="1051" t="n">
        <f aca="false">Посуточная!KS57</f>
        <v>0</v>
      </c>
      <c r="ED57" s="1051" t="n">
        <f aca="false">Посуточная!KT57</f>
        <v>0</v>
      </c>
      <c r="EE57" s="1051" t="n">
        <f aca="false">Посуточная!KU57</f>
        <v>0</v>
      </c>
      <c r="EF57" s="1051" t="n">
        <f aca="false">Посуточная!KV57</f>
        <v>0</v>
      </c>
      <c r="EG57" s="1051" t="n">
        <f aca="false">Посуточная!KW57</f>
        <v>0</v>
      </c>
      <c r="EH57" s="1052" t="n">
        <f aca="false">SUBTOTAL(9, DT57:DZ57)</f>
        <v>0</v>
      </c>
      <c r="EI57" s="1124" t="n">
        <f aca="false">SUBTOTAL(9, EA57:EG57)</f>
        <v>0</v>
      </c>
      <c r="EJ57" s="979" t="n">
        <f aca="false">SUM(EH57,EJ54)</f>
        <v>0</v>
      </c>
      <c r="EK57" s="1067" t="n">
        <f aca="false">SUM(EI57,EK54)</f>
        <v>37.549</v>
      </c>
      <c r="EL57" s="1056" t="n">
        <f aca="false">SUMIF(BR6:EK6,"итого гр.",BR57:EK57)</f>
        <v>0</v>
      </c>
      <c r="EM57" s="1053" t="n">
        <f aca="false">SUMIF(BR6:EK6,"итого фк.",BR57:EK57)</f>
        <v>0</v>
      </c>
      <c r="EN57" s="979" t="n">
        <f aca="false">SUM(EL57,EN54)</f>
        <v>0</v>
      </c>
      <c r="EO57" s="979" t="n">
        <f aca="false">SUM(EM57,EO54)</f>
        <v>60.549</v>
      </c>
      <c r="EP57" s="1057" t="n">
        <f aca="false">EN57</f>
        <v>0</v>
      </c>
      <c r="EQ57" s="1058" t="n">
        <f aca="false">EO57</f>
        <v>60.549</v>
      </c>
      <c r="ES57" s="1068"/>
      <c r="ET57" s="1069" t="n">
        <v>389.1</v>
      </c>
      <c r="EU57" s="1070"/>
      <c r="EV57" s="921" t="n">
        <f aca="false">ET57</f>
        <v>389.1</v>
      </c>
      <c r="EW57" s="921" t="n">
        <f aca="false">EU57</f>
        <v>0</v>
      </c>
      <c r="EX57" s="1071" t="n">
        <f aca="false">SUM(BJ57,EL57,ET57)</f>
        <v>389.1</v>
      </c>
      <c r="EY57" s="1072" t="n">
        <f aca="false">SUM(BK57,EM57,EU57)</f>
        <v>0</v>
      </c>
      <c r="EZ57" s="921" t="n">
        <f aca="false">SUM(BL57,EN57,EV57)</f>
        <v>389.1</v>
      </c>
      <c r="FA57" s="921" t="n">
        <f aca="false">SUM(BM57,EO57,EW57)</f>
        <v>60.549</v>
      </c>
      <c r="FB57" s="1065"/>
      <c r="FC57" s="1066"/>
      <c r="FD57" s="1066"/>
      <c r="FE57" s="1066"/>
      <c r="FF57" s="1066"/>
      <c r="FG57" s="1066"/>
      <c r="FH57" s="1066"/>
      <c r="FI57" s="1051" t="n">
        <f aca="false">Посуточная!NU57</f>
        <v>0</v>
      </c>
      <c r="FJ57" s="1051" t="n">
        <f aca="false">Посуточная!NV57</f>
        <v>0</v>
      </c>
      <c r="FK57" s="1051" t="n">
        <f aca="false">Посуточная!NW57</f>
        <v>0</v>
      </c>
      <c r="FL57" s="1051" t="n">
        <f aca="false">Посуточная!NX57</f>
        <v>0</v>
      </c>
      <c r="FM57" s="1051" t="n">
        <f aca="false">Посуточная!NY57</f>
        <v>0</v>
      </c>
      <c r="FN57" s="1051" t="n">
        <f aca="false">Посуточная!NZ57</f>
        <v>0</v>
      </c>
      <c r="FO57" s="1051" t="n">
        <f aca="false">Посуточная!OA57</f>
        <v>0</v>
      </c>
      <c r="FP57" s="1052" t="n">
        <f aca="false">SUBTOTAL(9, FB57:FH57)</f>
        <v>0</v>
      </c>
      <c r="FQ57" s="1053" t="n">
        <f aca="false">SUBTOTAL(9, FI57:FO57)</f>
        <v>0</v>
      </c>
      <c r="FR57" s="979" t="n">
        <f aca="false">SUM(FP57,FR54)</f>
        <v>77.2</v>
      </c>
      <c r="FS57" s="979" t="n">
        <f aca="false">SUM(FQ57,FS54)</f>
        <v>8.888</v>
      </c>
      <c r="FT57" s="1073" t="n">
        <f aca="false">Посуточная!OO57</f>
        <v>0</v>
      </c>
      <c r="FU57" s="1074" t="n">
        <f aca="false">Посуточная!OP57</f>
        <v>0</v>
      </c>
      <c r="FV57" s="1074" t="n">
        <f aca="false">Посуточная!OQ57</f>
        <v>0</v>
      </c>
      <c r="FW57" s="1074" t="n">
        <f aca="false">Посуточная!OR57</f>
        <v>0</v>
      </c>
      <c r="FX57" s="1074" t="n">
        <f aca="false">Посуточная!OS57</f>
        <v>0</v>
      </c>
      <c r="FY57" s="1074" t="n">
        <f aca="false">Посуточная!OT57</f>
        <v>0</v>
      </c>
      <c r="FZ57" s="1075" t="n">
        <f aca="false">Посуточная!OU57</f>
        <v>0</v>
      </c>
      <c r="GA57" s="1063" t="n">
        <f aca="false">Посуточная!PP57</f>
        <v>0</v>
      </c>
      <c r="GB57" s="1063" t="n">
        <f aca="false">Посуточная!PQ57</f>
        <v>0</v>
      </c>
      <c r="GC57" s="1063" t="n">
        <f aca="false">Посуточная!PR57</f>
        <v>0</v>
      </c>
      <c r="GD57" s="1063" t="n">
        <f aca="false">Посуточная!PS57</f>
        <v>0</v>
      </c>
      <c r="GE57" s="1063" t="n">
        <f aca="false">Посуточная!PT57</f>
        <v>0</v>
      </c>
      <c r="GF57" s="1063" t="n">
        <f aca="false">Посуточная!PU57</f>
        <v>0</v>
      </c>
      <c r="GG57" s="1063" t="n">
        <f aca="false">Посуточная!PV57</f>
        <v>0</v>
      </c>
      <c r="GH57" s="1052" t="n">
        <f aca="false">SUBTOTAL(9, FT57:FZ57)</f>
        <v>0</v>
      </c>
      <c r="GI57" s="1053" t="n">
        <f aca="false">SUBTOTAL(9, GA57:GG57)</f>
        <v>0</v>
      </c>
      <c r="GJ57" s="979" t="n">
        <f aca="false">SUM(GH57,GJ54)</f>
        <v>0</v>
      </c>
      <c r="GK57" s="979" t="n">
        <f aca="false">SUM(GI57,GK54)</f>
        <v>0</v>
      </c>
      <c r="GL57" s="1076" t="n">
        <f aca="false">Посуточная!QH57</f>
        <v>0</v>
      </c>
      <c r="GM57" s="1077" t="n">
        <f aca="false">Посуточная!QI57</f>
        <v>0</v>
      </c>
      <c r="GN57" s="1077" t="n">
        <f aca="false">Посуточная!QJ57</f>
        <v>0</v>
      </c>
      <c r="GO57" s="1077" t="n">
        <f aca="false">Посуточная!QK57</f>
        <v>0</v>
      </c>
      <c r="GP57" s="1077" t="n">
        <f aca="false">Посуточная!QL57</f>
        <v>0</v>
      </c>
      <c r="GQ57" s="1077" t="n">
        <f aca="false">Посуточная!QM57</f>
        <v>0</v>
      </c>
      <c r="GR57" s="1077" t="n">
        <f aca="false">Посуточная!QN57</f>
        <v>0</v>
      </c>
      <c r="GS57" s="1078" t="n">
        <f aca="false">Посуточная!QV57</f>
        <v>0</v>
      </c>
      <c r="GT57" s="1078" t="n">
        <f aca="false">Посуточная!QW57</f>
        <v>0</v>
      </c>
      <c r="GU57" s="1078" t="n">
        <f aca="false">Посуточная!QX57</f>
        <v>0</v>
      </c>
      <c r="GV57" s="1078" t="n">
        <f aca="false">Посуточная!QY57</f>
        <v>0</v>
      </c>
      <c r="GW57" s="1078" t="n">
        <f aca="false">Посуточная!QZ57</f>
        <v>0</v>
      </c>
      <c r="GX57" s="1078" t="n">
        <f aca="false">Посуточная!RA57</f>
        <v>0</v>
      </c>
      <c r="GY57" s="1078" t="n">
        <f aca="false">Посуточная!RB57</f>
        <v>0</v>
      </c>
      <c r="GZ57" s="1052" t="n">
        <f aca="false">SUBTOTAL(9, GL57:GR57)</f>
        <v>0</v>
      </c>
      <c r="HA57" s="1053" t="n">
        <f aca="false">SUBTOTAL(9, GS57:GY57)</f>
        <v>0</v>
      </c>
      <c r="HB57" s="979" t="n">
        <f aca="false">SUM(GZ57,HB54)</f>
        <v>0</v>
      </c>
      <c r="HC57" s="979" t="n">
        <f aca="false">SUM(HA57,HC54)</f>
        <v>0</v>
      </c>
      <c r="HD57" s="1079" t="n">
        <f aca="false">Посуточная!RN57</f>
        <v>0</v>
      </c>
      <c r="HE57" s="1080" t="n">
        <f aca="false">Посуточная!RO57</f>
        <v>0</v>
      </c>
      <c r="HF57" s="1080" t="n">
        <f aca="false">Посуточная!RP57</f>
        <v>0</v>
      </c>
      <c r="HG57" s="1080" t="n">
        <f aca="false">Посуточная!RQ57</f>
        <v>0</v>
      </c>
      <c r="HH57" s="1080" t="n">
        <f aca="false">Посуточная!RR57</f>
        <v>0</v>
      </c>
      <c r="HI57" s="1080" t="n">
        <f aca="false">Посуточная!RS57</f>
        <v>0</v>
      </c>
      <c r="HJ57" s="1080" t="n">
        <f aca="false">Посуточная!RT57</f>
        <v>0</v>
      </c>
      <c r="HK57" s="1063" t="n">
        <f aca="false">Посуточная!SB57</f>
        <v>0</v>
      </c>
      <c r="HL57" s="1063" t="n">
        <f aca="false">Посуточная!SC57</f>
        <v>0</v>
      </c>
      <c r="HM57" s="1063" t="n">
        <f aca="false">Посуточная!SD57</f>
        <v>0</v>
      </c>
      <c r="HN57" s="1063" t="n">
        <f aca="false">Посуточная!SE57</f>
        <v>0</v>
      </c>
      <c r="HO57" s="1063" t="n">
        <f aca="false">Посуточная!SF57</f>
        <v>0</v>
      </c>
      <c r="HP57" s="1063" t="n">
        <f aca="false">Посуточная!SG57</f>
        <v>0</v>
      </c>
      <c r="HQ57" s="1063" t="n">
        <f aca="false">Посуточная!SH57</f>
        <v>0</v>
      </c>
      <c r="HR57" s="1052" t="n">
        <f aca="false">SUBTOTAL(9, HD57:HJ57)</f>
        <v>0</v>
      </c>
      <c r="HS57" s="1053" t="n">
        <f aca="false">SUBTOTAL(9, HK57:HQ57)</f>
        <v>0</v>
      </c>
      <c r="HT57" s="979" t="n">
        <f aca="false">SUM(HR57,HT54)</f>
        <v>0</v>
      </c>
      <c r="HU57" s="979" t="n">
        <f aca="false">SUM(HS57,HU54)</f>
        <v>28.865</v>
      </c>
      <c r="HV57" s="1056" t="n">
        <f aca="false">SUMIF(FB6:HU6,"итого гр.",FB57:HU57)</f>
        <v>0</v>
      </c>
      <c r="HW57" s="1053" t="n">
        <f aca="false">SUMIF($FB$6:$HU$6,"итого фк.",FB57:HU57)</f>
        <v>0</v>
      </c>
      <c r="HX57" s="979" t="n">
        <f aca="false">SUM(HV57,HX54)</f>
        <v>77.2</v>
      </c>
      <c r="HY57" s="979" t="n">
        <f aca="false">SUM(HW57,HY54)</f>
        <v>37.753</v>
      </c>
      <c r="HZ57" s="1057" t="n">
        <f aca="false">HX57</f>
        <v>77.2</v>
      </c>
      <c r="IA57" s="1058" t="n">
        <f aca="false">HY57</f>
        <v>37.753</v>
      </c>
      <c r="IB57" s="979"/>
      <c r="IC57" s="1081"/>
      <c r="ID57" s="1073" t="n">
        <f aca="false">Посуточная!SY57</f>
        <v>0</v>
      </c>
      <c r="IE57" s="1074" t="n">
        <f aca="false">Посуточная!SZ57</f>
        <v>0</v>
      </c>
      <c r="IF57" s="1074" t="n">
        <f aca="false">Посуточная!TA57</f>
        <v>0</v>
      </c>
      <c r="IG57" s="1074" t="n">
        <f aca="false">Посуточная!TB57</f>
        <v>0</v>
      </c>
      <c r="IH57" s="1063" t="n">
        <f aca="false">Посуточная!TG57</f>
        <v>0</v>
      </c>
      <c r="II57" s="1063" t="n">
        <f aca="false">Посуточная!TH57</f>
        <v>0</v>
      </c>
      <c r="IJ57" s="1063" t="n">
        <f aca="false">Посуточная!TI57</f>
        <v>0</v>
      </c>
      <c r="IK57" s="1063" t="n">
        <f aca="false">Посуточная!TJ57</f>
        <v>0</v>
      </c>
      <c r="IL57" s="1052" t="n">
        <f aca="false">SUBTOTAL(9, ID57:IG57)</f>
        <v>0</v>
      </c>
      <c r="IM57" s="1053" t="n">
        <f aca="false">SUBTOTAL(9, IH57:IK57)</f>
        <v>0</v>
      </c>
      <c r="IN57" s="1064" t="n">
        <f aca="false">IN54+IL57</f>
        <v>0</v>
      </c>
      <c r="IO57" s="1064" t="n">
        <f aca="false">IO54+IM57</f>
        <v>0</v>
      </c>
      <c r="IP57" s="1082"/>
      <c r="IQ57" s="1083"/>
      <c r="IT57" s="1082"/>
      <c r="IU57" s="1084"/>
      <c r="IV57" s="1046"/>
      <c r="IW57" s="1046"/>
      <c r="IX57" s="1084"/>
      <c r="IY57" s="1084"/>
      <c r="IZ57" s="1046"/>
      <c r="JA57" s="1046"/>
      <c r="JB57" s="1084" t="n">
        <v>123.876391129032</v>
      </c>
      <c r="JC57" s="1084"/>
      <c r="JD57" s="1046" t="n">
        <f aca="false">JB57</f>
        <v>123.876391129032</v>
      </c>
      <c r="JE57" s="1046" t="n">
        <f aca="false">JC57</f>
        <v>0</v>
      </c>
      <c r="JF57" s="1085" t="n">
        <f aca="false">SUMIF(IP6:JE6,"итого гр.",IP57:JE57)</f>
        <v>123.876391129032</v>
      </c>
      <c r="JG57" s="1072" t="n">
        <f aca="false">SUMIF($IP$6:$JE$6,"итого фк.",IP57:JE57)</f>
        <v>0</v>
      </c>
      <c r="JH57" s="1018" t="n">
        <f aca="false">JF57</f>
        <v>123.876391129032</v>
      </c>
      <c r="JI57" s="921" t="n">
        <f aca="false">JG57</f>
        <v>0</v>
      </c>
      <c r="JJ57" s="1071"/>
      <c r="JK57" s="1072" t="n">
        <f aca="false">6-10</f>
        <v>-4</v>
      </c>
      <c r="JN57" s="1071" t="n">
        <f aca="false">$JN$9+JN54</f>
        <v>188.02</v>
      </c>
      <c r="JO57" s="1072" t="n">
        <f aca="false">$JO$9+JO54</f>
        <v>188.02</v>
      </c>
      <c r="JP57" s="921" t="n">
        <f aca="false">JN57</f>
        <v>188.02</v>
      </c>
      <c r="JQ57" s="921" t="n">
        <f aca="false">JO57</f>
        <v>188.02</v>
      </c>
      <c r="JR57" s="1082"/>
      <c r="JS57" s="1083"/>
      <c r="JT57" s="921" t="n">
        <f aca="false">SUM(JR57,JT54)</f>
        <v>0</v>
      </c>
      <c r="JU57" s="921" t="n">
        <f aca="false">SUM(JS57,JU54)</f>
        <v>0</v>
      </c>
      <c r="JV57" s="1071" t="n">
        <f aca="false">SUM(HZ57,JF57,JJ57,JN57,JR57,IN57)</f>
        <v>389.096391129032</v>
      </c>
      <c r="JW57" s="1072" t="n">
        <f aca="false">SUM(IA57,JG57,JK57,JO57,JS57,IO57)</f>
        <v>221.773</v>
      </c>
      <c r="JX57" s="921" t="n">
        <f aca="false">SUM(IB57,JH57,JL57,JP57,JT57)</f>
        <v>311.896391129032</v>
      </c>
      <c r="JY57" s="921" t="n">
        <f aca="false">SUM(IC57,JI57,JM57,JQ57,JU57)</f>
        <v>188.02</v>
      </c>
      <c r="JZ57" s="1085"/>
      <c r="KA57" s="1085"/>
      <c r="KB57" s="921" t="n">
        <f aca="false">JZ57</f>
        <v>0</v>
      </c>
      <c r="KC57" s="921" t="n">
        <f aca="false">KA57</f>
        <v>0</v>
      </c>
      <c r="KD57" s="1085"/>
      <c r="KE57" s="1085"/>
      <c r="KF57" s="921" t="n">
        <f aca="false">KD57</f>
        <v>0</v>
      </c>
      <c r="KH57" s="1088" t="n">
        <v>7200.01660887097</v>
      </c>
      <c r="KI57" s="1089" t="n">
        <f aca="false">IF(A55&lt;=KX$4,VLOOKUP(A55,$KX$6:$LC$37,2,FALSE()),SUM($KY$4,FA57,-JW57)-SUM($LC$4,-$LA$4))-KQ57</f>
        <v>7181.457</v>
      </c>
      <c r="KJ57" s="1025"/>
      <c r="KL57" s="1085"/>
      <c r="KM57" s="1085"/>
      <c r="KN57" s="1090"/>
      <c r="KO57" s="1088" t="n">
        <v>97.205</v>
      </c>
      <c r="KP57" s="1091" t="n">
        <f aca="false">IF(A55&lt;=KX$4,VLOOKUP(A55,$KT$6:$KU$37,2,FALSE()),SUM($KP$2,-EK57,FS57,-KQ57))</f>
        <v>31.893</v>
      </c>
      <c r="KQ57" s="1024"/>
      <c r="KR57" s="1068" t="n">
        <f aca="false">KI57-KH57</f>
        <v>-18.5596088709681</v>
      </c>
      <c r="KS57" s="924" t="n">
        <f aca="false">IF(KP57=$KS$1,"",KI57-7200)</f>
        <v>-18.5429999999997</v>
      </c>
      <c r="KT57" s="1137"/>
      <c r="KV57" s="1147"/>
      <c r="LG57" s="924" t="n">
        <f aca="false">IF(R57="",0,R57+LG54)</f>
        <v>0</v>
      </c>
      <c r="LH57" s="924" t="n">
        <f aca="false">IF(S57="",0,S57+LH54)</f>
        <v>0</v>
      </c>
      <c r="LI57" s="924" t="n">
        <f aca="false">IF(AJ57="",0,AJ57+LI54)</f>
        <v>0</v>
      </c>
      <c r="LJ57" s="924" t="n">
        <f aca="false">IF(AK57="",0,AK57+LJ54)</f>
        <v>0</v>
      </c>
      <c r="LK57" s="924" t="n">
        <f aca="false">IF(AV57="",0,AV57+LK54)</f>
        <v>0</v>
      </c>
      <c r="LL57" s="924" t="n">
        <f aca="false">IF(AW57="",0,AW57+LL54)</f>
        <v>0</v>
      </c>
      <c r="LM57" s="924" t="n">
        <f aca="false">IF(BH57="",0,BH57+LM54)</f>
        <v>0</v>
      </c>
      <c r="LN57" s="924" t="n">
        <f aca="false">IF(BI57="",0,BI57+LN54)</f>
        <v>0</v>
      </c>
      <c r="LO57" s="924" t="n">
        <f aca="false">IF(CB57="",0,CB57+LO54)</f>
        <v>0</v>
      </c>
      <c r="LP57" s="924" t="n">
        <f aca="false">IF(CC57="",0,CC57+LP54)</f>
        <v>0</v>
      </c>
      <c r="LQ57" s="924" t="n">
        <f aca="false">IF(CN57="",0,CN57+LQ54)</f>
        <v>0</v>
      </c>
      <c r="LR57" s="924" t="n">
        <f aca="false">IF(CO57="",0,CO57+LR54)</f>
        <v>0</v>
      </c>
      <c r="LS57" s="924" t="n">
        <f aca="false">IF(DR57="",0,DR57+LS54)</f>
        <v>0</v>
      </c>
      <c r="LT57" s="924" t="n">
        <f aca="false">IF(DS57="",0,DS57+LT54)</f>
        <v>0</v>
      </c>
      <c r="LU57" s="924" t="n">
        <f aca="false">IF(DF57="",0,DF57+LU54)</f>
        <v>0</v>
      </c>
      <c r="LV57" s="924" t="n">
        <f aca="false">IF(DG57="",0,DG57+LV54)</f>
        <v>174</v>
      </c>
      <c r="LW57" s="924" t="n">
        <f aca="false">IF(HT57="",0,HT57+LW54)</f>
        <v>0</v>
      </c>
      <c r="LX57" s="924" t="n">
        <f aca="false">IF(HU57="",0,HU57+LX54)</f>
        <v>461.84</v>
      </c>
      <c r="LY57" s="924" t="n">
        <f aca="false">IF(JN57="",0,JN57)</f>
        <v>188.02</v>
      </c>
      <c r="LZ57" s="924" t="n">
        <f aca="false">IF(JO57="",0,JO57)</f>
        <v>188.02</v>
      </c>
      <c r="MA57" s="924" t="n">
        <f aca="false">IF(EV57="",0,EV57+MA54)</f>
        <v>3179.7</v>
      </c>
      <c r="MB57" s="924" t="n">
        <f aca="false">IF(EW57="",0,EW57+MB54)</f>
        <v>0</v>
      </c>
      <c r="MC57" s="924" t="n">
        <f aca="false">IF(JJ57="",0,JJ57+MC54)</f>
        <v>0</v>
      </c>
      <c r="MD57" s="924" t="n">
        <f aca="false">IF(JK57="",0,JK57+MD54)</f>
        <v>-48.2682291666667</v>
      </c>
      <c r="ME57" s="924" t="n">
        <f aca="false">IF(KO57="",0,KO57+ME54)</f>
        <v>1266.485</v>
      </c>
      <c r="MF57" s="924" t="n">
        <f aca="false">IF(KP57="",0,KP57+MF54)</f>
        <v>658.528</v>
      </c>
      <c r="MG57" s="924" t="n">
        <f aca="false">IFERROR(ME57/$A55,0)</f>
        <v>74.4991176470588</v>
      </c>
      <c r="MH57" s="924" t="n">
        <f aca="false">IFERROR(MF57/$A55,0)</f>
        <v>38.7369411764706</v>
      </c>
      <c r="MI57" s="924" t="n">
        <f aca="false">IF(JT57="",0,JT57+MI54)</f>
        <v>0</v>
      </c>
      <c r="MJ57" s="924" t="n">
        <f aca="false">IF(JU57="",0,JU57+MJ54)</f>
        <v>0</v>
      </c>
      <c r="MK57" s="924" t="n">
        <f aca="false">IF(LG57&gt;0,0,P57+MK54)</f>
        <v>0</v>
      </c>
      <c r="ML57" s="924" t="n">
        <f aca="false">IF(LH57&gt;0,0,Q57+ML54)</f>
        <v>0</v>
      </c>
      <c r="MM57" s="924" t="n">
        <f aca="false">IF(LI57&gt;0,0,AH57+MM54)</f>
        <v>0</v>
      </c>
      <c r="MN57" s="924" t="n">
        <f aca="false">IF(LJ57&gt;0,0,AI57+MN54)</f>
        <v>0</v>
      </c>
      <c r="MO57" s="924" t="n">
        <f aca="false">IF(LK57&gt;0,0,AT57+MO54)</f>
        <v>0</v>
      </c>
      <c r="MP57" s="924" t="n">
        <f aca="false">IF(LL57&gt;0,0,AU57+MP54)</f>
        <v>0</v>
      </c>
      <c r="MQ57" s="924" t="n">
        <f aca="false">IF(LM57&gt;0,0,BF57+MQ54)</f>
        <v>0</v>
      </c>
      <c r="MR57" s="924" t="n">
        <f aca="false">IF(LN57&gt;0,0,BG57+MR54)</f>
        <v>0</v>
      </c>
      <c r="MS57" s="924" t="n">
        <f aca="false">IF(LO57&gt;0,0,BZ57+MS54)</f>
        <v>0</v>
      </c>
      <c r="MT57" s="924" t="n">
        <f aca="false">IF(LP57&gt;0,0,CA57+MT54)</f>
        <v>0</v>
      </c>
      <c r="MU57" s="924" t="n">
        <f aca="false">IF(LQ57&gt;0,0,CL57+MU54)</f>
        <v>0</v>
      </c>
      <c r="MV57" s="924" t="n">
        <f aca="false">IF(LR57&gt;0,0,CM57+MV54)</f>
        <v>0</v>
      </c>
      <c r="MW57" s="924" t="n">
        <f aca="false">IF(LS57&gt;0,0,DP57+MW54)</f>
        <v>0</v>
      </c>
      <c r="MX57" s="924" t="n">
        <f aca="false">IF(LT57&gt;0,0,DQ57+MX54)</f>
        <v>0</v>
      </c>
      <c r="MY57" s="924" t="n">
        <f aca="false">IF(LU57&gt;0,0,DD57+MY54)</f>
        <v>0</v>
      </c>
      <c r="MZ57" s="924" t="n">
        <f aca="false">IFERROR(IF(LV57&gt;0,0,DE57+MZ54),0)</f>
        <v>0</v>
      </c>
      <c r="NA57" s="924" t="n">
        <f aca="false">IF(LW57&gt;0,0,HR57+NA54)</f>
        <v>0</v>
      </c>
      <c r="NB57" s="924" t="n">
        <f aca="false">IFERROR(IF(LX57&gt;0,0,HS57+NB54),0)</f>
        <v>0</v>
      </c>
      <c r="NC57" s="924"/>
      <c r="ND57" s="924"/>
      <c r="NE57" s="924"/>
    </row>
    <row r="58" customFormat="false" ht="15" hidden="false" customHeight="false" outlineLevel="0" collapsed="false">
      <c r="A58" s="1092" t="n">
        <v>18</v>
      </c>
      <c r="B58" s="1093" t="n">
        <f aca="false">Посуточная!J58</f>
        <v>0</v>
      </c>
      <c r="C58" s="1094" t="n">
        <f aca="false">Посуточная!K58</f>
        <v>0</v>
      </c>
      <c r="D58" s="1094" t="n">
        <f aca="false">Посуточная!L58</f>
        <v>0</v>
      </c>
      <c r="E58" s="1094" t="n">
        <f aca="false">Посуточная!M58</f>
        <v>0</v>
      </c>
      <c r="F58" s="1094" t="n">
        <f aca="false">Посуточная!N58</f>
        <v>0</v>
      </c>
      <c r="G58" s="1094" t="n">
        <f aca="false">Посуточная!O58</f>
        <v>0</v>
      </c>
      <c r="H58" s="1094" t="n">
        <f aca="false">Посуточная!P58</f>
        <v>0</v>
      </c>
      <c r="I58" s="976" t="n">
        <f aca="false">Посуточная!AA58</f>
        <v>0</v>
      </c>
      <c r="J58" s="976" t="n">
        <f aca="false">Посуточная!AB58</f>
        <v>0</v>
      </c>
      <c r="K58" s="976" t="n">
        <f aca="false">Посуточная!AC58</f>
        <v>0</v>
      </c>
      <c r="L58" s="976" t="n">
        <f aca="false">Посуточная!AD58</f>
        <v>0</v>
      </c>
      <c r="M58" s="976" t="n">
        <f aca="false">Посуточная!AE58</f>
        <v>0</v>
      </c>
      <c r="N58" s="976" t="n">
        <f aca="false">Посуточная!AF58</f>
        <v>0</v>
      </c>
      <c r="O58" s="976" t="n">
        <f aca="false">Посуточная!AG58</f>
        <v>0</v>
      </c>
      <c r="P58" s="1095"/>
      <c r="Q58" s="1096"/>
      <c r="R58" s="979"/>
      <c r="S58" s="979"/>
      <c r="T58" s="990" t="n">
        <f aca="false">Посуточная!AS58</f>
        <v>0</v>
      </c>
      <c r="U58" s="975" t="n">
        <f aca="false">Посуточная!AT58</f>
        <v>0</v>
      </c>
      <c r="V58" s="975" t="n">
        <f aca="false">Посуточная!AU58</f>
        <v>0</v>
      </c>
      <c r="W58" s="975" t="n">
        <f aca="false">Посуточная!AV58</f>
        <v>0</v>
      </c>
      <c r="X58" s="975" t="n">
        <f aca="false">Посуточная!AW58</f>
        <v>0</v>
      </c>
      <c r="Y58" s="975" t="n">
        <f aca="false">Посуточная!AX58</f>
        <v>0</v>
      </c>
      <c r="Z58" s="975" t="n">
        <f aca="false">Посуточная!AY58</f>
        <v>0</v>
      </c>
      <c r="AA58" s="976" t="n">
        <f aca="false">Посуточная!BG58</f>
        <v>0</v>
      </c>
      <c r="AB58" s="976" t="n">
        <f aca="false">Посуточная!BH58</f>
        <v>0</v>
      </c>
      <c r="AC58" s="976" t="n">
        <f aca="false">Посуточная!BI58</f>
        <v>0</v>
      </c>
      <c r="AD58" s="976" t="n">
        <f aca="false">Посуточная!BJ58</f>
        <v>0</v>
      </c>
      <c r="AE58" s="976" t="n">
        <f aca="false">Посуточная!BK58</f>
        <v>0</v>
      </c>
      <c r="AF58" s="976" t="n">
        <f aca="false">Посуточная!BL58</f>
        <v>0</v>
      </c>
      <c r="AG58" s="976" t="n">
        <f aca="false">Посуточная!BM58</f>
        <v>0</v>
      </c>
      <c r="AH58" s="1095"/>
      <c r="AI58" s="1096"/>
      <c r="AJ58" s="979"/>
      <c r="AK58" s="979"/>
      <c r="AL58" s="990" t="n">
        <f aca="false">Посуточная!BV58</f>
        <v>0</v>
      </c>
      <c r="AM58" s="975" t="n">
        <f aca="false">Посуточная!BW58</f>
        <v>0</v>
      </c>
      <c r="AN58" s="975" t="n">
        <f aca="false">Посуточная!BX58</f>
        <v>0</v>
      </c>
      <c r="AO58" s="975" t="n">
        <f aca="false">Посуточная!BY58</f>
        <v>0</v>
      </c>
      <c r="AP58" s="976" t="n">
        <f aca="false">Посуточная!CD58</f>
        <v>0</v>
      </c>
      <c r="AQ58" s="976" t="n">
        <f aca="false">Посуточная!CE58</f>
        <v>0</v>
      </c>
      <c r="AR58" s="976" t="n">
        <f aca="false">Посуточная!CF58</f>
        <v>0</v>
      </c>
      <c r="AS58" s="976" t="n">
        <f aca="false">Посуточная!CG58</f>
        <v>0</v>
      </c>
      <c r="AT58" s="1095"/>
      <c r="AU58" s="1096"/>
      <c r="AV58" s="979"/>
      <c r="AW58" s="979"/>
      <c r="AX58" s="990" t="n">
        <f aca="false">Посуточная!CP58</f>
        <v>0</v>
      </c>
      <c r="AY58" s="975" t="n">
        <f aca="false">Посуточная!CQ58</f>
        <v>0</v>
      </c>
      <c r="AZ58" s="975" t="n">
        <f aca="false">Посуточная!CR58</f>
        <v>0</v>
      </c>
      <c r="BA58" s="975" t="n">
        <f aca="false">Посуточная!CS58</f>
        <v>0</v>
      </c>
      <c r="BB58" s="976" t="n">
        <f aca="false">Посуточная!CX58</f>
        <v>0</v>
      </c>
      <c r="BC58" s="976" t="n">
        <f aca="false">Посуточная!CY58</f>
        <v>0</v>
      </c>
      <c r="BD58" s="976" t="n">
        <f aca="false">Посуточная!CZ58</f>
        <v>0</v>
      </c>
      <c r="BE58" s="976" t="n">
        <f aca="false">Посуточная!DA58</f>
        <v>0</v>
      </c>
      <c r="BF58" s="1095"/>
      <c r="BG58" s="1096"/>
      <c r="BH58" s="979"/>
      <c r="BI58" s="979"/>
      <c r="BJ58" s="1097"/>
      <c r="BK58" s="1096"/>
      <c r="BL58" s="979"/>
      <c r="BM58" s="979"/>
      <c r="BN58" s="1098"/>
      <c r="BO58" s="1099"/>
      <c r="BP58" s="979"/>
      <c r="BQ58" s="979"/>
      <c r="BR58" s="988" t="n">
        <f aca="false">Посуточная!DR58</f>
        <v>0</v>
      </c>
      <c r="BS58" s="989" t="n">
        <f aca="false">Посуточная!DS58</f>
        <v>0</v>
      </c>
      <c r="BT58" s="989" t="n">
        <f aca="false">Посуточная!DT58</f>
        <v>0</v>
      </c>
      <c r="BU58" s="989" t="n">
        <f aca="false">Посуточная!DU58</f>
        <v>0</v>
      </c>
      <c r="BV58" s="976" t="n">
        <f aca="false">Посуточная!DZ58</f>
        <v>0</v>
      </c>
      <c r="BW58" s="976" t="n">
        <f aca="false">Посуточная!EA58</f>
        <v>0</v>
      </c>
      <c r="BX58" s="976" t="n">
        <f aca="false">Посуточная!EB58</f>
        <v>0</v>
      </c>
      <c r="BY58" s="976" t="n">
        <f aca="false">Посуточная!EC58</f>
        <v>0</v>
      </c>
      <c r="BZ58" s="1095"/>
      <c r="CA58" s="1096"/>
      <c r="CB58" s="979"/>
      <c r="CC58" s="979"/>
      <c r="CD58" s="1100" t="n">
        <f aca="false">Посуточная!EO58</f>
        <v>0</v>
      </c>
      <c r="CE58" s="1101" t="n">
        <f aca="false">Посуточная!EP58</f>
        <v>0</v>
      </c>
      <c r="CF58" s="1101" t="n">
        <f aca="false">Посуточная!EQ58</f>
        <v>0</v>
      </c>
      <c r="CG58" s="1101" t="n">
        <f aca="false">Посуточная!ER58</f>
        <v>0</v>
      </c>
      <c r="CH58" s="1000" t="n">
        <f aca="false">Посуточная!EZ58</f>
        <v>0</v>
      </c>
      <c r="CI58" s="1000" t="n">
        <f aca="false">Посуточная!FA58</f>
        <v>0</v>
      </c>
      <c r="CJ58" s="1000" t="n">
        <f aca="false">Посуточная!FB58</f>
        <v>0</v>
      </c>
      <c r="CK58" s="1000" t="n">
        <f aca="false">Посуточная!FC58</f>
        <v>0</v>
      </c>
      <c r="CL58" s="1095"/>
      <c r="CM58" s="1096"/>
      <c r="CN58" s="979"/>
      <c r="CO58" s="979"/>
      <c r="CP58" s="1102" t="n">
        <f aca="false">Посуточная!GN58</f>
        <v>0</v>
      </c>
      <c r="CQ58" s="1094" t="n">
        <f aca="false">Посуточная!GO58</f>
        <v>0</v>
      </c>
      <c r="CR58" s="1094" t="n">
        <f aca="false">Посуточная!GP58</f>
        <v>0</v>
      </c>
      <c r="CS58" s="1094" t="n">
        <f aca="false">Посуточная!GQ58</f>
        <v>0</v>
      </c>
      <c r="CT58" s="1094" t="n">
        <f aca="false">Посуточная!GR58</f>
        <v>0</v>
      </c>
      <c r="CU58" s="1094" t="n">
        <f aca="false">Посуточная!GS58</f>
        <v>0</v>
      </c>
      <c r="CV58" s="1094" t="n">
        <f aca="false">Посуточная!GT58</f>
        <v>0</v>
      </c>
      <c r="CW58" s="976" t="n">
        <f aca="false">Посуточная!HP58</f>
        <v>0</v>
      </c>
      <c r="CX58" s="976" t="n">
        <f aca="false">Посуточная!HQ58</f>
        <v>0</v>
      </c>
      <c r="CY58" s="976" t="n">
        <f aca="false">Посуточная!HR58</f>
        <v>0</v>
      </c>
      <c r="CZ58" s="976" t="n">
        <f aca="false">Посуточная!HS58</f>
        <v>0</v>
      </c>
      <c r="DA58" s="976" t="n">
        <f aca="false">Посуточная!HT58</f>
        <v>0</v>
      </c>
      <c r="DB58" s="976" t="n">
        <f aca="false">Посуточная!HU58</f>
        <v>0</v>
      </c>
      <c r="DC58" s="976" t="n">
        <f aca="false">Посуточная!HV58</f>
        <v>0</v>
      </c>
      <c r="DD58" s="1095"/>
      <c r="DE58" s="1096"/>
      <c r="DF58" s="979"/>
      <c r="DG58" s="979"/>
      <c r="DH58" s="1103" t="n">
        <f aca="false">Посуточная!IE58</f>
        <v>0</v>
      </c>
      <c r="DI58" s="1104" t="n">
        <f aca="false">Посуточная!IF58</f>
        <v>0</v>
      </c>
      <c r="DJ58" s="1104" t="n">
        <f aca="false">Посуточная!IG58</f>
        <v>0</v>
      </c>
      <c r="DK58" s="1101" t="n">
        <f aca="false">Посуточная!IH58</f>
        <v>0</v>
      </c>
      <c r="DL58" s="976" t="n">
        <f aca="false">Посуточная!IM58</f>
        <v>0</v>
      </c>
      <c r="DM58" s="1134" t="n">
        <f aca="false">Посуточная!IN58</f>
        <v>0</v>
      </c>
      <c r="DN58" s="1145" t="n">
        <f aca="false">Посуточная!IO58</f>
        <v>0</v>
      </c>
      <c r="DO58" s="993" t="n">
        <f aca="false">Посуточная!IP58</f>
        <v>0</v>
      </c>
      <c r="DP58" s="1106"/>
      <c r="DQ58" s="1096"/>
      <c r="DT58" s="1107"/>
      <c r="DU58" s="1108"/>
      <c r="DV58" s="1108"/>
      <c r="DW58" s="1108"/>
      <c r="DX58" s="1108"/>
      <c r="DY58" s="1108"/>
      <c r="DZ58" s="1108"/>
      <c r="EA58" s="976" t="n">
        <f aca="false">Посуточная!KQ58</f>
        <v>0</v>
      </c>
      <c r="EB58" s="976" t="n">
        <f aca="false">Посуточная!KR58</f>
        <v>0</v>
      </c>
      <c r="EC58" s="976" t="n">
        <f aca="false">Посуточная!KS58</f>
        <v>0</v>
      </c>
      <c r="ED58" s="976" t="n">
        <f aca="false">Посуточная!KT58</f>
        <v>0</v>
      </c>
      <c r="EE58" s="976" t="n">
        <f aca="false">Посуточная!KU58</f>
        <v>0</v>
      </c>
      <c r="EF58" s="976" t="n">
        <f aca="false">Посуточная!KV58</f>
        <v>0</v>
      </c>
      <c r="EG58" s="976" t="n">
        <f aca="false">Посуточная!KW58</f>
        <v>0</v>
      </c>
      <c r="EH58" s="1095"/>
      <c r="EI58" s="1096"/>
      <c r="EJ58" s="979"/>
      <c r="EK58" s="979"/>
      <c r="EL58" s="1097"/>
      <c r="EM58" s="1096"/>
      <c r="EN58" s="979"/>
      <c r="EO58" s="979"/>
      <c r="EP58" s="1098"/>
      <c r="EQ58" s="1099"/>
      <c r="ET58" s="1109"/>
      <c r="EU58" s="1110"/>
      <c r="EX58" s="1111"/>
      <c r="EY58" s="1017"/>
      <c r="FB58" s="1107"/>
      <c r="FC58" s="1108"/>
      <c r="FD58" s="1108"/>
      <c r="FE58" s="1108"/>
      <c r="FF58" s="1108"/>
      <c r="FG58" s="1108"/>
      <c r="FH58" s="1108"/>
      <c r="FI58" s="1000" t="n">
        <f aca="false">Посуточная!NU58</f>
        <v>0</v>
      </c>
      <c r="FJ58" s="1000" t="n">
        <f aca="false">Посуточная!NV58</f>
        <v>0</v>
      </c>
      <c r="FK58" s="1000" t="n">
        <f aca="false">Посуточная!NW58</f>
        <v>0</v>
      </c>
      <c r="FL58" s="1000" t="n">
        <f aca="false">Посуточная!NX58</f>
        <v>0</v>
      </c>
      <c r="FM58" s="1000" t="n">
        <f aca="false">Посуточная!NY58</f>
        <v>0</v>
      </c>
      <c r="FN58" s="1000" t="n">
        <f aca="false">Посуточная!NZ58</f>
        <v>0</v>
      </c>
      <c r="FO58" s="1000" t="n">
        <f aca="false">Посуточная!OA58</f>
        <v>0</v>
      </c>
      <c r="FP58" s="1095"/>
      <c r="FQ58" s="1096"/>
      <c r="FR58" s="979"/>
      <c r="FS58" s="979"/>
      <c r="FT58" s="1112" t="n">
        <f aca="false">Посуточная!OO58</f>
        <v>0</v>
      </c>
      <c r="FU58" s="1113" t="n">
        <f aca="false">Посуточная!OP58</f>
        <v>0</v>
      </c>
      <c r="FV58" s="1113" t="n">
        <f aca="false">Посуточная!OQ58</f>
        <v>0</v>
      </c>
      <c r="FW58" s="1113" t="n">
        <f aca="false">Посуточная!OR58</f>
        <v>0</v>
      </c>
      <c r="FX58" s="1113" t="n">
        <f aca="false">Посуточная!OS58</f>
        <v>0</v>
      </c>
      <c r="FY58" s="1113" t="n">
        <f aca="false">Посуточная!OT58</f>
        <v>0</v>
      </c>
      <c r="FZ58" s="1114" t="n">
        <f aca="false">Посуточная!OU58</f>
        <v>0</v>
      </c>
      <c r="GA58" s="1105" t="n">
        <f aca="false">Посуточная!PP58</f>
        <v>0</v>
      </c>
      <c r="GB58" s="1105" t="n">
        <f aca="false">Посуточная!PQ58</f>
        <v>0</v>
      </c>
      <c r="GC58" s="1105" t="n">
        <f aca="false">Посуточная!PR58</f>
        <v>0</v>
      </c>
      <c r="GD58" s="1105" t="n">
        <f aca="false">Посуточная!PS58</f>
        <v>0</v>
      </c>
      <c r="GE58" s="1105" t="n">
        <f aca="false">Посуточная!PT58</f>
        <v>0</v>
      </c>
      <c r="GF58" s="1105" t="n">
        <f aca="false">Посуточная!PU58</f>
        <v>0</v>
      </c>
      <c r="GG58" s="1105" t="n">
        <f aca="false">Посуточная!PV58</f>
        <v>0</v>
      </c>
      <c r="GH58" s="1095"/>
      <c r="GI58" s="1096"/>
      <c r="GJ58" s="979"/>
      <c r="GK58" s="979"/>
      <c r="GL58" s="1039" t="n">
        <f aca="false">Посуточная!QH58</f>
        <v>0</v>
      </c>
      <c r="GM58" s="1040" t="n">
        <f aca="false">Посуточная!QI58</f>
        <v>0</v>
      </c>
      <c r="GN58" s="1040" t="n">
        <f aca="false">Посуточная!QJ58</f>
        <v>0</v>
      </c>
      <c r="GO58" s="1040" t="n">
        <f aca="false">Посуточная!QK58</f>
        <v>0</v>
      </c>
      <c r="GP58" s="1040" t="n">
        <f aca="false">Посуточная!QL58</f>
        <v>0</v>
      </c>
      <c r="GQ58" s="1040" t="n">
        <f aca="false">Посуточная!QM58</f>
        <v>0</v>
      </c>
      <c r="GR58" s="1040" t="n">
        <f aca="false">Посуточная!QN58</f>
        <v>0</v>
      </c>
      <c r="GS58" s="1006" t="n">
        <f aca="false">Посуточная!QV58</f>
        <v>0</v>
      </c>
      <c r="GT58" s="1006" t="n">
        <f aca="false">Посуточная!QW58</f>
        <v>0</v>
      </c>
      <c r="GU58" s="1006" t="n">
        <f aca="false">Посуточная!QX58</f>
        <v>0</v>
      </c>
      <c r="GV58" s="1006" t="n">
        <f aca="false">Посуточная!QY58</f>
        <v>0</v>
      </c>
      <c r="GW58" s="1006" t="n">
        <f aca="false">Посуточная!QZ58</f>
        <v>0</v>
      </c>
      <c r="GX58" s="1006" t="n">
        <f aca="false">Посуточная!RA58</f>
        <v>0</v>
      </c>
      <c r="GY58" s="1006" t="n">
        <f aca="false">Посуточная!RB58</f>
        <v>0</v>
      </c>
      <c r="GZ58" s="1095"/>
      <c r="HA58" s="1096"/>
      <c r="HB58" s="979"/>
      <c r="HC58" s="979"/>
      <c r="HD58" s="1041" t="n">
        <f aca="false">Посуточная!RN58</f>
        <v>0</v>
      </c>
      <c r="HE58" s="1042" t="n">
        <f aca="false">Посуточная!RO58</f>
        <v>0</v>
      </c>
      <c r="HF58" s="1042" t="n">
        <f aca="false">Посуточная!RP58</f>
        <v>0</v>
      </c>
      <c r="HG58" s="1042" t="n">
        <f aca="false">Посуточная!RQ58</f>
        <v>0</v>
      </c>
      <c r="HH58" s="1042" t="n">
        <f aca="false">Посуточная!RR58</f>
        <v>0</v>
      </c>
      <c r="HI58" s="1042" t="n">
        <f aca="false">Посуточная!RS58</f>
        <v>0</v>
      </c>
      <c r="HJ58" s="1042" t="n">
        <f aca="false">Посуточная!RT58</f>
        <v>0</v>
      </c>
      <c r="HK58" s="993" t="n">
        <f aca="false">Посуточная!SB58</f>
        <v>0</v>
      </c>
      <c r="HL58" s="993" t="n">
        <f aca="false">Посуточная!SC58</f>
        <v>0</v>
      </c>
      <c r="HM58" s="993" t="n">
        <f aca="false">Посуточная!SD58</f>
        <v>0</v>
      </c>
      <c r="HN58" s="993" t="n">
        <f aca="false">Посуточная!SE58</f>
        <v>0</v>
      </c>
      <c r="HO58" s="993" t="n">
        <f aca="false">Посуточная!SF58</f>
        <v>0</v>
      </c>
      <c r="HP58" s="993" t="n">
        <f aca="false">Посуточная!SG58</f>
        <v>0</v>
      </c>
      <c r="HQ58" s="993" t="n">
        <f aca="false">Посуточная!SH58</f>
        <v>0</v>
      </c>
      <c r="HR58" s="1095"/>
      <c r="HS58" s="1096"/>
      <c r="HT58" s="979"/>
      <c r="HU58" s="979"/>
      <c r="HV58" s="1097"/>
      <c r="HW58" s="1096"/>
      <c r="HX58" s="979"/>
      <c r="HY58" s="979"/>
      <c r="HZ58" s="1098"/>
      <c r="IA58" s="1099"/>
      <c r="IB58" s="979"/>
      <c r="IC58" s="979"/>
      <c r="ID58" s="1001" t="n">
        <f aca="false">Посуточная!SY58</f>
        <v>0</v>
      </c>
      <c r="IE58" s="1002" t="n">
        <f aca="false">Посуточная!SZ58</f>
        <v>0</v>
      </c>
      <c r="IF58" s="1002" t="n">
        <f aca="false">Посуточная!TA58</f>
        <v>0</v>
      </c>
      <c r="IG58" s="1002" t="n">
        <f aca="false">Посуточная!TB58</f>
        <v>0</v>
      </c>
      <c r="IH58" s="993" t="n">
        <f aca="false">Посуточная!TG58</f>
        <v>0</v>
      </c>
      <c r="II58" s="993" t="n">
        <f aca="false">Посуточная!TH58</f>
        <v>0</v>
      </c>
      <c r="IJ58" s="993" t="n">
        <f aca="false">Посуточная!TI58</f>
        <v>0</v>
      </c>
      <c r="IK58" s="993" t="n">
        <f aca="false">Посуточная!TJ58</f>
        <v>0</v>
      </c>
      <c r="IL58" s="1095"/>
      <c r="IM58" s="1096"/>
      <c r="IP58" s="1115"/>
      <c r="IQ58" s="1116"/>
      <c r="IT58" s="1115"/>
      <c r="IU58" s="1117"/>
      <c r="IV58" s="1046"/>
      <c r="IW58" s="1046"/>
      <c r="IX58" s="1117"/>
      <c r="IY58" s="1117"/>
      <c r="IZ58" s="1046"/>
      <c r="JA58" s="1046"/>
      <c r="JB58" s="1117"/>
      <c r="JC58" s="1117"/>
      <c r="JD58" s="1046"/>
      <c r="JE58" s="1046"/>
      <c r="JF58" s="1118"/>
      <c r="JG58" s="1017"/>
      <c r="JH58" s="1018"/>
      <c r="JJ58" s="1111"/>
      <c r="JK58" s="1017"/>
      <c r="JN58" s="1111"/>
      <c r="JO58" s="1017"/>
      <c r="JR58" s="1115"/>
      <c r="JS58" s="1116"/>
      <c r="JV58" s="1111"/>
      <c r="JW58" s="1017"/>
      <c r="JZ58" s="1118"/>
      <c r="KA58" s="1118"/>
      <c r="KD58" s="1118"/>
      <c r="KE58" s="1118"/>
      <c r="KG58" s="1020"/>
      <c r="KH58" s="1119"/>
      <c r="KI58" s="1120"/>
      <c r="KJ58" s="1025"/>
      <c r="KL58" s="1118"/>
      <c r="KM58" s="1118"/>
      <c r="KN58" s="1121"/>
      <c r="KO58" s="1119"/>
      <c r="KP58" s="1122"/>
      <c r="KQ58" s="1024"/>
      <c r="KS58" s="924" t="str">
        <f aca="false">IF(KP58=$KS$1,"",KI58-7200)</f>
        <v/>
      </c>
      <c r="KT58" s="1137"/>
      <c r="KV58" s="1147"/>
      <c r="LG58" s="924" t="n">
        <f aca="false">IF(R58="",0,R58+LG55)</f>
        <v>0</v>
      </c>
      <c r="LH58" s="924" t="n">
        <f aca="false">IF(S58="",0,S58+LH55)</f>
        <v>0</v>
      </c>
      <c r="LI58" s="924" t="n">
        <f aca="false">IF(AJ58="",0,AJ58+LI55)</f>
        <v>0</v>
      </c>
      <c r="LJ58" s="924" t="n">
        <f aca="false">IF(AK58="",0,AK58+LJ55)</f>
        <v>0</v>
      </c>
      <c r="LK58" s="924" t="n">
        <f aca="false">IF(AV58="",0,AV58+LK55)</f>
        <v>0</v>
      </c>
      <c r="LL58" s="924" t="n">
        <f aca="false">IF(AW58="",0,AW58+LL55)</f>
        <v>0</v>
      </c>
      <c r="LM58" s="924" t="n">
        <f aca="false">IF(BH58="",0,BH58+LM55)</f>
        <v>0</v>
      </c>
      <c r="LN58" s="924" t="n">
        <f aca="false">IF(BI58="",0,BI58+LN55)</f>
        <v>0</v>
      </c>
      <c r="LO58" s="924" t="n">
        <f aca="false">IF(CB58="",0,CB58+LO55)</f>
        <v>0</v>
      </c>
      <c r="LP58" s="924" t="n">
        <f aca="false">IF(CC58="",0,CC58+LP55)</f>
        <v>0</v>
      </c>
      <c r="LQ58" s="924" t="n">
        <f aca="false">IF(CN58="",0,CN58+LQ55)</f>
        <v>0</v>
      </c>
      <c r="LR58" s="924" t="n">
        <f aca="false">IF(CO58="",0,CO58+LR55)</f>
        <v>0</v>
      </c>
      <c r="LS58" s="924" t="n">
        <f aca="false">IF(DR58="",0,DR58+LS55)</f>
        <v>0</v>
      </c>
      <c r="LT58" s="924" t="n">
        <f aca="false">IF(DS58="",0,DS58+LT55)</f>
        <v>0</v>
      </c>
      <c r="LU58" s="924" t="n">
        <f aca="false">IF(DF58="",0,DF58+LU55)</f>
        <v>0</v>
      </c>
      <c r="LV58" s="924" t="n">
        <f aca="false">IF(DG58="",0,DG58+LV55)</f>
        <v>0</v>
      </c>
      <c r="LW58" s="924" t="n">
        <f aca="false">IF(HT58="",0,HT58+LW55)</f>
        <v>0</v>
      </c>
      <c r="LX58" s="924" t="n">
        <f aca="false">IF(HU58="",0,HU58+LX55)</f>
        <v>0</v>
      </c>
      <c r="LY58" s="924" t="n">
        <f aca="false">IF(JN58="",0,JN58)</f>
        <v>0</v>
      </c>
      <c r="LZ58" s="924" t="n">
        <f aca="false">IF(JO58="",0,JO58)</f>
        <v>0</v>
      </c>
      <c r="MA58" s="924" t="n">
        <f aca="false">IF(EV58="",0,EV58+MA55)</f>
        <v>0</v>
      </c>
      <c r="MB58" s="924" t="n">
        <f aca="false">IF(EW58="",0,EW58+MB55)</f>
        <v>0</v>
      </c>
      <c r="MC58" s="924" t="n">
        <f aca="false">IF(JJ58="",0,JJ58+MC55)</f>
        <v>0</v>
      </c>
      <c r="MD58" s="924" t="n">
        <f aca="false">IF(JK58="",0,JK58+MD55)</f>
        <v>0</v>
      </c>
      <c r="ME58" s="924" t="n">
        <f aca="false">IF(KO58="",0,KO58+ME55)</f>
        <v>0</v>
      </c>
      <c r="MF58" s="924" t="n">
        <f aca="false">IF(KP58="",0,KP58+MF55)</f>
        <v>0</v>
      </c>
      <c r="MG58" s="924" t="n">
        <f aca="false">IFERROR(ME58/$A56,0)</f>
        <v>0</v>
      </c>
      <c r="MH58" s="924" t="n">
        <f aca="false">IFERROR(MF58/$A56,0)</f>
        <v>0</v>
      </c>
      <c r="MI58" s="924" t="n">
        <f aca="false">IF(JT58="",0,JT58+MI55)</f>
        <v>0</v>
      </c>
      <c r="MJ58" s="924" t="n">
        <f aca="false">IF(JU58="",0,JU58+MJ55)</f>
        <v>0</v>
      </c>
      <c r="MK58" s="924" t="n">
        <f aca="false">IF(LG58&gt;0,0,P58+MK55)</f>
        <v>0</v>
      </c>
      <c r="ML58" s="924" t="n">
        <f aca="false">IF(LH58&gt;0,0,Q58+ML55)</f>
        <v>0</v>
      </c>
      <c r="MM58" s="924" t="n">
        <f aca="false">IF(LI58&gt;0,0,AH58+MM55)</f>
        <v>0</v>
      </c>
      <c r="MN58" s="924" t="n">
        <f aca="false">IF(LJ58&gt;0,0,AI58+MN55)</f>
        <v>0</v>
      </c>
      <c r="MO58" s="924" t="n">
        <f aca="false">IF(LK58&gt;0,0,AT58+MO55)</f>
        <v>0</v>
      </c>
      <c r="MP58" s="924" t="n">
        <f aca="false">IF(LL58&gt;0,0,AU58+MP55)</f>
        <v>0</v>
      </c>
      <c r="MQ58" s="924" t="n">
        <f aca="false">IF(LM58&gt;0,0,BF58+MQ55)</f>
        <v>0</v>
      </c>
      <c r="MR58" s="924" t="n">
        <f aca="false">IF(LN58&gt;0,0,BG58+MR55)</f>
        <v>0</v>
      </c>
      <c r="MS58" s="924" t="n">
        <f aca="false">IF(LO58&gt;0,0,BZ58+MS55)</f>
        <v>0</v>
      </c>
      <c r="MT58" s="924" t="n">
        <f aca="false">IF(LP58&gt;0,0,CA58+MT55)</f>
        <v>0</v>
      </c>
      <c r="MU58" s="924" t="n">
        <f aca="false">IF(LQ58&gt;0,0,CL58+MU55)</f>
        <v>0</v>
      </c>
      <c r="MV58" s="924" t="n">
        <f aca="false">IF(LR58&gt;0,0,CM58+MV55)</f>
        <v>0</v>
      </c>
      <c r="MW58" s="924" t="n">
        <f aca="false">IF(LS58&gt;0,0,DP58+MW55)</f>
        <v>0</v>
      </c>
      <c r="MX58" s="924" t="n">
        <f aca="false">IF(LT58&gt;0,0,DQ58+MX55)</f>
        <v>0</v>
      </c>
      <c r="MY58" s="924" t="n">
        <f aca="false">IF(LU58&gt;0,0,DD58+MY55)</f>
        <v>0</v>
      </c>
      <c r="MZ58" s="924" t="n">
        <f aca="false">IFERROR(IF(LV58&gt;0,0,DE58+MZ55),0)</f>
        <v>0</v>
      </c>
      <c r="NA58" s="924" t="n">
        <f aca="false">IF(LW58&gt;0,0,HR58+NA55)</f>
        <v>0</v>
      </c>
      <c r="NB58" s="924" t="n">
        <f aca="false">IFERROR(IF(LX58&gt;0,0,HS58+NB55),0)</f>
        <v>0</v>
      </c>
      <c r="NC58" s="924"/>
      <c r="ND58" s="924"/>
      <c r="NE58" s="924"/>
    </row>
    <row r="59" customFormat="false" ht="15" hidden="false" customHeight="false" outlineLevel="0" collapsed="false">
      <c r="A59" s="1092"/>
      <c r="B59" s="974" t="n">
        <f aca="false">Посуточная!J59</f>
        <v>0</v>
      </c>
      <c r="C59" s="975" t="n">
        <f aca="false">Посуточная!K59</f>
        <v>0</v>
      </c>
      <c r="D59" s="975" t="n">
        <f aca="false">Посуточная!L59</f>
        <v>0</v>
      </c>
      <c r="E59" s="975" t="n">
        <f aca="false">Посуточная!M59</f>
        <v>0</v>
      </c>
      <c r="F59" s="975" t="n">
        <f aca="false">Посуточная!N59</f>
        <v>0</v>
      </c>
      <c r="G59" s="975" t="n">
        <f aca="false">Посуточная!O59</f>
        <v>0</v>
      </c>
      <c r="H59" s="975" t="n">
        <f aca="false">Посуточная!P59</f>
        <v>0</v>
      </c>
      <c r="I59" s="976" t="n">
        <f aca="false">Посуточная!AA59</f>
        <v>0</v>
      </c>
      <c r="J59" s="976" t="n">
        <f aca="false">Посуточная!AB59</f>
        <v>0</v>
      </c>
      <c r="K59" s="976" t="n">
        <f aca="false">Посуточная!AC59</f>
        <v>0</v>
      </c>
      <c r="L59" s="976" t="n">
        <f aca="false">Посуточная!AD59</f>
        <v>0</v>
      </c>
      <c r="M59" s="976" t="n">
        <f aca="false">Посуточная!AE59</f>
        <v>0</v>
      </c>
      <c r="N59" s="976" t="n">
        <f aca="false">Посуточная!AF59</f>
        <v>0</v>
      </c>
      <c r="O59" s="976" t="n">
        <f aca="false">Посуточная!AG59</f>
        <v>0</v>
      </c>
      <c r="P59" s="1027" t="n">
        <f aca="false">COUNTIF(B59:H59,"&lt;&gt;0")-COUNTIF(B59:H59,"")</f>
        <v>-7</v>
      </c>
      <c r="Q59" s="1028" t="n">
        <f aca="false">COUNTIF(I59:O59,"&lt;&gt;0")-COUNTIF(I59:O59,"")</f>
        <v>0</v>
      </c>
      <c r="R59" s="979"/>
      <c r="S59" s="979"/>
      <c r="T59" s="990" t="n">
        <f aca="false">Посуточная!AS59</f>
        <v>0</v>
      </c>
      <c r="U59" s="975" t="n">
        <f aca="false">Посуточная!AT59</f>
        <v>0</v>
      </c>
      <c r="V59" s="975" t="n">
        <f aca="false">Посуточная!AU59</f>
        <v>0</v>
      </c>
      <c r="W59" s="975" t="n">
        <f aca="false">Посуточная!AV59</f>
        <v>0</v>
      </c>
      <c r="X59" s="975" t="n">
        <f aca="false">Посуточная!AW59</f>
        <v>0</v>
      </c>
      <c r="Y59" s="975" t="n">
        <f aca="false">Посуточная!AX59</f>
        <v>0</v>
      </c>
      <c r="Z59" s="975" t="n">
        <f aca="false">Посуточная!AY59</f>
        <v>0</v>
      </c>
      <c r="AA59" s="976" t="n">
        <f aca="false">Посуточная!BG59</f>
        <v>0</v>
      </c>
      <c r="AB59" s="976" t="n">
        <f aca="false">Посуточная!BH59</f>
        <v>0</v>
      </c>
      <c r="AC59" s="976" t="n">
        <f aca="false">Посуточная!BI59</f>
        <v>0</v>
      </c>
      <c r="AD59" s="976" t="n">
        <f aca="false">Посуточная!BJ59</f>
        <v>0</v>
      </c>
      <c r="AE59" s="976" t="n">
        <f aca="false">Посуточная!BK59</f>
        <v>0</v>
      </c>
      <c r="AF59" s="976" t="n">
        <f aca="false">Посуточная!BL59</f>
        <v>0</v>
      </c>
      <c r="AG59" s="976" t="n">
        <f aca="false">Посуточная!BM59</f>
        <v>0</v>
      </c>
      <c r="AH59" s="1027" t="n">
        <f aca="false">COUNTIF(T59:Z59,"&lt;&gt;0")-COUNTIF(T59:Z59,"")</f>
        <v>-7</v>
      </c>
      <c r="AI59" s="1136" t="n">
        <f aca="false">COUNTIF(AA59:AG59,"&lt;&gt;0")-COUNTIF(AA59:AG59,"")</f>
        <v>0</v>
      </c>
      <c r="AJ59" s="979"/>
      <c r="AK59" s="979"/>
      <c r="AL59" s="990" t="n">
        <f aca="false">Посуточная!BV59</f>
        <v>0</v>
      </c>
      <c r="AM59" s="975" t="n">
        <f aca="false">Посуточная!BW59</f>
        <v>0</v>
      </c>
      <c r="AN59" s="975" t="n">
        <f aca="false">Посуточная!BX59</f>
        <v>0</v>
      </c>
      <c r="AO59" s="975" t="n">
        <f aca="false">Посуточная!BY59</f>
        <v>0</v>
      </c>
      <c r="AP59" s="976" t="n">
        <f aca="false">Посуточная!CD59</f>
        <v>0</v>
      </c>
      <c r="AQ59" s="976" t="n">
        <f aca="false">Посуточная!CE59</f>
        <v>0</v>
      </c>
      <c r="AR59" s="976" t="n">
        <f aca="false">Посуточная!CF59</f>
        <v>0</v>
      </c>
      <c r="AS59" s="976" t="n">
        <f aca="false">Посуточная!CG59</f>
        <v>0</v>
      </c>
      <c r="AT59" s="1027" t="n">
        <f aca="false">COUNTIF(AL59:AO59,"&lt;&gt;0")-COUNTIF(AL59:AO59,"")</f>
        <v>-4</v>
      </c>
      <c r="AU59" s="1028" t="n">
        <f aca="false">COUNTIF(AP59:AS59,"&lt;&gt;0")-COUNTIF(AP59:AS59,"")</f>
        <v>0</v>
      </c>
      <c r="AV59" s="979"/>
      <c r="AW59" s="979"/>
      <c r="AX59" s="990" t="n">
        <f aca="false">Посуточная!CP59</f>
        <v>0</v>
      </c>
      <c r="AY59" s="975" t="n">
        <f aca="false">Посуточная!CQ59</f>
        <v>0</v>
      </c>
      <c r="AZ59" s="975" t="n">
        <f aca="false">Посуточная!CR59</f>
        <v>0</v>
      </c>
      <c r="BA59" s="975" t="n">
        <f aca="false">Посуточная!CS59</f>
        <v>0</v>
      </c>
      <c r="BB59" s="976" t="n">
        <f aca="false">Посуточная!CX59</f>
        <v>0</v>
      </c>
      <c r="BC59" s="976" t="n">
        <f aca="false">Посуточная!CY59</f>
        <v>0</v>
      </c>
      <c r="BD59" s="976" t="n">
        <f aca="false">Посуточная!CZ59</f>
        <v>0</v>
      </c>
      <c r="BE59" s="976" t="n">
        <f aca="false">Посуточная!DA59</f>
        <v>0</v>
      </c>
      <c r="BF59" s="1027" t="n">
        <f aca="false">COUNTIF(AX59:BA59,"&lt;&gt;0")-COUNTIF(AX59:BA59,"")</f>
        <v>-4</v>
      </c>
      <c r="BG59" s="1028" t="n">
        <f aca="false">COUNTIF(BB59:BE59,"&lt;&gt;0")-COUNTIF(BB59:BE59,"")</f>
        <v>0</v>
      </c>
      <c r="BH59" s="979"/>
      <c r="BI59" s="979"/>
      <c r="BJ59" s="1030" t="n">
        <f aca="false">SUMIF(B6:BI6,"итого гр.",B59:BI59)</f>
        <v>0</v>
      </c>
      <c r="BK59" s="1028" t="n">
        <f aca="false">SUMIF(B6:BI6,"итого фк.",B59:BI59)</f>
        <v>0</v>
      </c>
      <c r="BL59" s="979"/>
      <c r="BM59" s="979"/>
      <c r="BN59" s="1031"/>
      <c r="BO59" s="1032"/>
      <c r="BP59" s="979"/>
      <c r="BQ59" s="979"/>
      <c r="BR59" s="988" t="n">
        <f aca="false">Посуточная!DR59</f>
        <v>0</v>
      </c>
      <c r="BS59" s="989" t="n">
        <f aca="false">Посуточная!DS59</f>
        <v>0</v>
      </c>
      <c r="BT59" s="989" t="n">
        <f aca="false">Посуточная!DT59</f>
        <v>0</v>
      </c>
      <c r="BU59" s="989" t="n">
        <f aca="false">Посуточная!DU59</f>
        <v>0</v>
      </c>
      <c r="BV59" s="976" t="n">
        <f aca="false">Посуточная!DZ59</f>
        <v>0</v>
      </c>
      <c r="BW59" s="976" t="n">
        <f aca="false">Посуточная!EA59</f>
        <v>0</v>
      </c>
      <c r="BX59" s="976" t="n">
        <f aca="false">Посуточная!EB59</f>
        <v>0</v>
      </c>
      <c r="BY59" s="976" t="n">
        <f aca="false">Посуточная!EC59</f>
        <v>0</v>
      </c>
      <c r="BZ59" s="1027" t="n">
        <f aca="false">COUNTIF(BR59:BU59,"&lt;&gt;0")-COUNTIF(BR59:BU59,"")</f>
        <v>-4</v>
      </c>
      <c r="CA59" s="1028" t="n">
        <f aca="false">COUNTIF(BV59:BY59,"&lt;&gt;0")-COUNTIF(BV59:BY59,"")</f>
        <v>0</v>
      </c>
      <c r="CB59" s="979"/>
      <c r="CC59" s="979"/>
      <c r="CD59" s="988" t="n">
        <f aca="false">Посуточная!EO59</f>
        <v>0</v>
      </c>
      <c r="CE59" s="989" t="n">
        <f aca="false">Посуточная!EP59</f>
        <v>0</v>
      </c>
      <c r="CF59" s="989" t="n">
        <f aca="false">Посуточная!EQ59</f>
        <v>0</v>
      </c>
      <c r="CG59" s="989" t="n">
        <f aca="false">Посуточная!ER59</f>
        <v>0</v>
      </c>
      <c r="CH59" s="976" t="n">
        <f aca="false">Посуточная!EZ59</f>
        <v>0</v>
      </c>
      <c r="CI59" s="976" t="n">
        <f aca="false">Посуточная!FA59</f>
        <v>0</v>
      </c>
      <c r="CJ59" s="976" t="n">
        <f aca="false">Посуточная!FB59</f>
        <v>0</v>
      </c>
      <c r="CK59" s="976" t="n">
        <f aca="false">Посуточная!FC59</f>
        <v>0</v>
      </c>
      <c r="CL59" s="1027" t="n">
        <f aca="false">COUNTIF(CD59:CG59,"&lt;&gt;0")-COUNTIF(CD59:CG59,"")</f>
        <v>-4</v>
      </c>
      <c r="CM59" s="1028" t="n">
        <f aca="false">COUNTIF(CH59:CK59,"&lt;&gt;0")-COUNTIF(CH59:CK59,"")</f>
        <v>0</v>
      </c>
      <c r="CN59" s="979"/>
      <c r="CO59" s="979"/>
      <c r="CP59" s="990" t="n">
        <f aca="false">Посуточная!GN59</f>
        <v>0</v>
      </c>
      <c r="CQ59" s="975" t="n">
        <f aca="false">Посуточная!GO59</f>
        <v>0</v>
      </c>
      <c r="CR59" s="975" t="n">
        <f aca="false">Посуточная!GP59</f>
        <v>0</v>
      </c>
      <c r="CS59" s="975" t="n">
        <f aca="false">Посуточная!GQ59</f>
        <v>0</v>
      </c>
      <c r="CT59" s="975" t="n">
        <f aca="false">Посуточная!GR59</f>
        <v>0</v>
      </c>
      <c r="CU59" s="975" t="n">
        <f aca="false">Посуточная!GS59</f>
        <v>0</v>
      </c>
      <c r="CV59" s="975" t="n">
        <f aca="false">Посуточная!GT59</f>
        <v>0</v>
      </c>
      <c r="CW59" s="976" t="n">
        <f aca="false">Посуточная!HP59</f>
        <v>0</v>
      </c>
      <c r="CX59" s="976" t="n">
        <f aca="false">Посуточная!HQ59</f>
        <v>0</v>
      </c>
      <c r="CY59" s="976" t="n">
        <f aca="false">Посуточная!HR59</f>
        <v>0</v>
      </c>
      <c r="CZ59" s="976" t="n">
        <f aca="false">Посуточная!HS59</f>
        <v>0</v>
      </c>
      <c r="DA59" s="976" t="n">
        <f aca="false">Посуточная!HT59</f>
        <v>0</v>
      </c>
      <c r="DB59" s="976" t="n">
        <f aca="false">Посуточная!HU59</f>
        <v>0</v>
      </c>
      <c r="DC59" s="976" t="n">
        <f aca="false">Посуточная!HV59</f>
        <v>0</v>
      </c>
      <c r="DD59" s="1027" t="n">
        <f aca="false">COUNTIF(CP59:CV59,"&lt;&gt;0")-COUNTIF(CP59:CV59,"")</f>
        <v>-7</v>
      </c>
      <c r="DE59" s="1028" t="n">
        <f aca="false">COUNTIF(CW59:DC59,"&lt;&gt;0")-COUNTIF(CW59:DC59,"")</f>
        <v>0</v>
      </c>
      <c r="DF59" s="979"/>
      <c r="DG59" s="979"/>
      <c r="DH59" s="991" t="n">
        <f aca="false">Посуточная!IE59</f>
        <v>0</v>
      </c>
      <c r="DI59" s="992" t="n">
        <f aca="false">Посуточная!IF59</f>
        <v>0</v>
      </c>
      <c r="DJ59" s="992" t="n">
        <f aca="false">Посуточная!IG59</f>
        <v>0</v>
      </c>
      <c r="DK59" s="989" t="n">
        <f aca="false">Посуточная!IH59</f>
        <v>0</v>
      </c>
      <c r="DL59" s="976" t="n">
        <f aca="false">Посуточная!IM59</f>
        <v>0</v>
      </c>
      <c r="DM59" s="1134" t="n">
        <f aca="false">Посуточная!IN59</f>
        <v>0</v>
      </c>
      <c r="DN59" s="1145" t="n">
        <f aca="false">Посуточная!IO59</f>
        <v>0</v>
      </c>
      <c r="DO59" s="993" t="n">
        <f aca="false">Посуточная!IP59</f>
        <v>0</v>
      </c>
      <c r="DP59" s="1029" t="n">
        <f aca="false">COUNTIF(DH59:DK59,"&lt;&gt;0")-COUNTIF(DH59:DK59,"")</f>
        <v>-4</v>
      </c>
      <c r="DQ59" s="1028" t="n">
        <f aca="false">COUNTIF(DL59:DO59,"&lt;&gt;0")-COUNTIF(DL59:DO59,"")</f>
        <v>0</v>
      </c>
      <c r="DT59" s="1033"/>
      <c r="DU59" s="1034"/>
      <c r="DV59" s="1034"/>
      <c r="DW59" s="1034"/>
      <c r="DX59" s="1034"/>
      <c r="DY59" s="1034"/>
      <c r="DZ59" s="1034"/>
      <c r="EA59" s="976" t="n">
        <f aca="false">Посуточная!KQ59</f>
        <v>0</v>
      </c>
      <c r="EB59" s="976" t="n">
        <f aca="false">Посуточная!KR59</f>
        <v>0</v>
      </c>
      <c r="EC59" s="976" t="n">
        <f aca="false">Посуточная!KS59</f>
        <v>0</v>
      </c>
      <c r="ED59" s="976" t="n">
        <f aca="false">Посуточная!KT59</f>
        <v>0</v>
      </c>
      <c r="EE59" s="976" t="n">
        <f aca="false">Посуточная!KU59</f>
        <v>0</v>
      </c>
      <c r="EF59" s="976" t="n">
        <f aca="false">Посуточная!KV59</f>
        <v>0</v>
      </c>
      <c r="EG59" s="976" t="n">
        <f aca="false">Посуточная!KW59</f>
        <v>0</v>
      </c>
      <c r="EH59" s="1027" t="n">
        <f aca="false">SUBTOTAL(3, DT59:DZ59)</f>
        <v>0</v>
      </c>
      <c r="EI59" s="1028" t="n">
        <f aca="false">COUNTIF(EA59:EG59,"&lt;&gt;0")-COUNTIF(EA59:EG59,"")</f>
        <v>0</v>
      </c>
      <c r="EJ59" s="979"/>
      <c r="EK59" s="979"/>
      <c r="EL59" s="1030" t="n">
        <f aca="false">SUMIF(BR6:EK6,"итого гр.",BR59:EK59)</f>
        <v>0</v>
      </c>
      <c r="EM59" s="1028" t="n">
        <f aca="false">SUMIF(BR6:EK6,"итого фк.",BR59:EK59)</f>
        <v>0</v>
      </c>
      <c r="EN59" s="979"/>
      <c r="EO59" s="979"/>
      <c r="EP59" s="1031"/>
      <c r="EQ59" s="1032"/>
      <c r="ET59" s="1035"/>
      <c r="EU59" s="1036"/>
      <c r="EX59" s="1037"/>
      <c r="EY59" s="1038"/>
      <c r="FB59" s="1033"/>
      <c r="FC59" s="1034"/>
      <c r="FD59" s="1034"/>
      <c r="FE59" s="1034"/>
      <c r="FF59" s="1034"/>
      <c r="FG59" s="1034"/>
      <c r="FH59" s="1034"/>
      <c r="FI59" s="976" t="n">
        <f aca="false">Посуточная!NU59</f>
        <v>0</v>
      </c>
      <c r="FJ59" s="976" t="n">
        <f aca="false">Посуточная!NV59</f>
        <v>0</v>
      </c>
      <c r="FK59" s="976" t="n">
        <f aca="false">Посуточная!NW59</f>
        <v>0</v>
      </c>
      <c r="FL59" s="976" t="n">
        <f aca="false">Посуточная!NX59</f>
        <v>0</v>
      </c>
      <c r="FM59" s="976" t="n">
        <f aca="false">Посуточная!NY59</f>
        <v>0</v>
      </c>
      <c r="FN59" s="976" t="n">
        <f aca="false">Посуточная!NZ59</f>
        <v>0</v>
      </c>
      <c r="FO59" s="976" t="n">
        <f aca="false">Посуточная!OA59</f>
        <v>0</v>
      </c>
      <c r="FP59" s="1027" t="n">
        <f aca="false">COUNTIF(FB59:FH59,"&lt;&gt;0")-COUNTIF(FB59:FH59,"")</f>
        <v>0</v>
      </c>
      <c r="FQ59" s="1028" t="n">
        <f aca="false">COUNTIF(FI59:FO59,"&lt;&gt;0")-COUNTIF(FI59:FO59,"")</f>
        <v>0</v>
      </c>
      <c r="FR59" s="979"/>
      <c r="FS59" s="979"/>
      <c r="FT59" s="1001" t="n">
        <f aca="false">Посуточная!OO59</f>
        <v>0</v>
      </c>
      <c r="FU59" s="1002" t="n">
        <f aca="false">Посуточная!OP59</f>
        <v>0</v>
      </c>
      <c r="FV59" s="1002" t="n">
        <f aca="false">Посуточная!OQ59</f>
        <v>0</v>
      </c>
      <c r="FW59" s="1002" t="n">
        <f aca="false">Посуточная!OR59</f>
        <v>0</v>
      </c>
      <c r="FX59" s="1002" t="n">
        <f aca="false">Посуточная!OS59</f>
        <v>0</v>
      </c>
      <c r="FY59" s="1002" t="n">
        <f aca="false">Посуточная!OT59</f>
        <v>0</v>
      </c>
      <c r="FZ59" s="1003" t="n">
        <f aca="false">Посуточная!OU59</f>
        <v>0</v>
      </c>
      <c r="GA59" s="993" t="n">
        <f aca="false">Посуточная!PP59</f>
        <v>0</v>
      </c>
      <c r="GB59" s="993" t="n">
        <f aca="false">Посуточная!PQ59</f>
        <v>0</v>
      </c>
      <c r="GC59" s="993" t="n">
        <f aca="false">Посуточная!PR59</f>
        <v>0</v>
      </c>
      <c r="GD59" s="993" t="n">
        <f aca="false">Посуточная!PS59</f>
        <v>0</v>
      </c>
      <c r="GE59" s="993" t="n">
        <f aca="false">Посуточная!PT59</f>
        <v>0</v>
      </c>
      <c r="GF59" s="993" t="n">
        <f aca="false">Посуточная!PU59</f>
        <v>0</v>
      </c>
      <c r="GG59" s="993" t="n">
        <f aca="false">Посуточная!PV59</f>
        <v>0</v>
      </c>
      <c r="GH59" s="1027" t="n">
        <f aca="false">COUNTIF(FT59:FZ59,"&lt;&gt;0")-COUNTIF(FT59:FZ59,"")</f>
        <v>-7</v>
      </c>
      <c r="GI59" s="1028" t="n">
        <f aca="false">COUNTIF(GA59:GG59,"&lt;&gt;0")-COUNTIF(GA59:GG59,"")</f>
        <v>0</v>
      </c>
      <c r="GJ59" s="979"/>
      <c r="GK59" s="979"/>
      <c r="GL59" s="1039" t="n">
        <f aca="false">Посуточная!QH59</f>
        <v>0</v>
      </c>
      <c r="GM59" s="1040" t="n">
        <f aca="false">Посуточная!QI59</f>
        <v>0</v>
      </c>
      <c r="GN59" s="1040" t="n">
        <f aca="false">Посуточная!QJ59</f>
        <v>0</v>
      </c>
      <c r="GO59" s="1040" t="n">
        <f aca="false">Посуточная!QK59</f>
        <v>0</v>
      </c>
      <c r="GP59" s="1040" t="n">
        <f aca="false">Посуточная!QL59</f>
        <v>0</v>
      </c>
      <c r="GQ59" s="1040" t="n">
        <f aca="false">Посуточная!QM59</f>
        <v>0</v>
      </c>
      <c r="GR59" s="1040" t="n">
        <f aca="false">Посуточная!QN59</f>
        <v>0</v>
      </c>
      <c r="GS59" s="1006" t="n">
        <f aca="false">Посуточная!QV59</f>
        <v>0</v>
      </c>
      <c r="GT59" s="1006" t="n">
        <f aca="false">Посуточная!QW59</f>
        <v>0</v>
      </c>
      <c r="GU59" s="1006" t="n">
        <f aca="false">Посуточная!QX59</f>
        <v>0</v>
      </c>
      <c r="GV59" s="1006" t="n">
        <f aca="false">Посуточная!QY59</f>
        <v>0</v>
      </c>
      <c r="GW59" s="1006" t="n">
        <f aca="false">Посуточная!QZ59</f>
        <v>0</v>
      </c>
      <c r="GX59" s="1006" t="n">
        <f aca="false">Посуточная!RA59</f>
        <v>0</v>
      </c>
      <c r="GY59" s="1006" t="n">
        <f aca="false">Посуточная!RB59</f>
        <v>0</v>
      </c>
      <c r="GZ59" s="1027" t="n">
        <f aca="false">COUNTIF(GL59:GR59,"&lt;&gt;0")-COUNTIF(GL59:GR59,"")</f>
        <v>-7</v>
      </c>
      <c r="HA59" s="1028" t="n">
        <f aca="false">COUNTIF(GS59:GY59,"&lt;&gt;0")-COUNTIF(GS59:GY59,"")</f>
        <v>0</v>
      </c>
      <c r="HB59" s="979"/>
      <c r="HC59" s="979"/>
      <c r="HD59" s="1041" t="n">
        <f aca="false">Посуточная!RN59</f>
        <v>0</v>
      </c>
      <c r="HE59" s="1042" t="n">
        <f aca="false">Посуточная!RO59</f>
        <v>0</v>
      </c>
      <c r="HF59" s="1042" t="n">
        <f aca="false">Посуточная!RP59</f>
        <v>0</v>
      </c>
      <c r="HG59" s="1042" t="n">
        <f aca="false">Посуточная!RQ59</f>
        <v>0</v>
      </c>
      <c r="HH59" s="1042" t="n">
        <f aca="false">Посуточная!RR59</f>
        <v>0</v>
      </c>
      <c r="HI59" s="1042" t="n">
        <f aca="false">Посуточная!RS59</f>
        <v>0</v>
      </c>
      <c r="HJ59" s="1042" t="n">
        <f aca="false">Посуточная!RT59</f>
        <v>0</v>
      </c>
      <c r="HK59" s="993" t="n">
        <f aca="false">Посуточная!SB59</f>
        <v>0</v>
      </c>
      <c r="HL59" s="993" t="n">
        <f aca="false">Посуточная!SC59</f>
        <v>0</v>
      </c>
      <c r="HM59" s="993" t="n">
        <f aca="false">Посуточная!SD59</f>
        <v>0</v>
      </c>
      <c r="HN59" s="993" t="n">
        <f aca="false">Посуточная!SE59</f>
        <v>0</v>
      </c>
      <c r="HO59" s="993" t="n">
        <f aca="false">Посуточная!SF59</f>
        <v>0</v>
      </c>
      <c r="HP59" s="993" t="n">
        <f aca="false">Посуточная!SG59</f>
        <v>0</v>
      </c>
      <c r="HQ59" s="993" t="n">
        <f aca="false">Посуточная!SH59</f>
        <v>0</v>
      </c>
      <c r="HR59" s="1027" t="n">
        <f aca="false">COUNTIF(HD59:HJ59,"&lt;&gt;0")-COUNTIF(HD59:HJ59,"")</f>
        <v>-7</v>
      </c>
      <c r="HS59" s="1028" t="n">
        <f aca="false">COUNTIF(HK59:HQ59,"&lt;&gt;0")-COUNTIF(HK59:HQ59,"")</f>
        <v>0</v>
      </c>
      <c r="HT59" s="979"/>
      <c r="HU59" s="979"/>
      <c r="HV59" s="1030" t="n">
        <f aca="false">SUMIF(FB6:HU6,"итого гр.",FB59:HU59)</f>
        <v>0</v>
      </c>
      <c r="HW59" s="1028" t="n">
        <f aca="false">SUMIF($FB$6:$HU$6,"итого фк.",FB59:HU59)</f>
        <v>0</v>
      </c>
      <c r="HX59" s="979"/>
      <c r="HY59" s="979"/>
      <c r="HZ59" s="1031"/>
      <c r="IA59" s="1032"/>
      <c r="IB59" s="979"/>
      <c r="IC59" s="979"/>
      <c r="ID59" s="1001" t="n">
        <f aca="false">Посуточная!SY59</f>
        <v>0</v>
      </c>
      <c r="IE59" s="1002" t="n">
        <f aca="false">Посуточная!SZ59</f>
        <v>0</v>
      </c>
      <c r="IF59" s="1002" t="n">
        <f aca="false">Посуточная!TA59</f>
        <v>0</v>
      </c>
      <c r="IG59" s="1002" t="n">
        <f aca="false">Посуточная!TB59</f>
        <v>0</v>
      </c>
      <c r="IH59" s="993" t="n">
        <f aca="false">Посуточная!TG59</f>
        <v>0</v>
      </c>
      <c r="II59" s="993" t="n">
        <f aca="false">Посуточная!TH59</f>
        <v>0</v>
      </c>
      <c r="IJ59" s="993" t="n">
        <f aca="false">Посуточная!TI59</f>
        <v>0</v>
      </c>
      <c r="IK59" s="993" t="n">
        <f aca="false">Посуточная!TJ59</f>
        <v>0</v>
      </c>
      <c r="IL59" s="1027"/>
      <c r="IM59" s="1028"/>
      <c r="IP59" s="1043"/>
      <c r="IQ59" s="1044"/>
      <c r="IT59" s="1043"/>
      <c r="IU59" s="1045"/>
      <c r="IV59" s="1046"/>
      <c r="IW59" s="1046"/>
      <c r="IX59" s="1045"/>
      <c r="IY59" s="1045"/>
      <c r="IZ59" s="1046"/>
      <c r="JA59" s="1046"/>
      <c r="JB59" s="1045"/>
      <c r="JC59" s="1045"/>
      <c r="JD59" s="1046"/>
      <c r="JE59" s="1046"/>
      <c r="JF59" s="1047" t="n">
        <f aca="false">SUMIF(IP6:JE6,"итого гр.",IP59:JE59)</f>
        <v>0</v>
      </c>
      <c r="JG59" s="1038" t="n">
        <f aca="false">SUMIF($IP$6:$JE$6,"итого фк.",IP59:JE59)</f>
        <v>0</v>
      </c>
      <c r="JH59" s="1018"/>
      <c r="JJ59" s="1037"/>
      <c r="JK59" s="1038"/>
      <c r="JN59" s="1037"/>
      <c r="JO59" s="1038"/>
      <c r="JR59" s="1043"/>
      <c r="JS59" s="1044"/>
      <c r="JV59" s="1037"/>
      <c r="JW59" s="1038"/>
      <c r="JZ59" s="1047"/>
      <c r="KA59" s="1047"/>
      <c r="KD59" s="1047"/>
      <c r="KE59" s="1047"/>
      <c r="KH59" s="1123"/>
      <c r="KI59" s="1021"/>
      <c r="KJ59" s="1025"/>
      <c r="KL59" s="1047"/>
      <c r="KM59" s="1047"/>
      <c r="KN59" s="1048"/>
      <c r="KO59" s="1123"/>
      <c r="KP59" s="1023"/>
      <c r="KQ59" s="1024"/>
      <c r="KS59" s="924" t="str">
        <f aca="false">IF(KP59=$KS$1,"",KI59-7200)</f>
        <v/>
      </c>
      <c r="KT59" s="1137"/>
      <c r="KV59" s="1147"/>
      <c r="LG59" s="924" t="n">
        <f aca="false">IF(R59="",0,R59+LG56)</f>
        <v>0</v>
      </c>
      <c r="LH59" s="924" t="n">
        <f aca="false">IF(S59="",0,S59+LH56)</f>
        <v>0</v>
      </c>
      <c r="LI59" s="924" t="n">
        <f aca="false">IF(AJ59="",0,AJ59+LI56)</f>
        <v>0</v>
      </c>
      <c r="LJ59" s="924" t="n">
        <f aca="false">IF(AK59="",0,AK59+LJ56)</f>
        <v>0</v>
      </c>
      <c r="LK59" s="924" t="n">
        <f aca="false">IF(AV59="",0,AV59+LK56)</f>
        <v>0</v>
      </c>
      <c r="LL59" s="924" t="n">
        <f aca="false">IF(AW59="",0,AW59+LL56)</f>
        <v>0</v>
      </c>
      <c r="LM59" s="924" t="n">
        <f aca="false">IF(BH59="",0,BH59+LM56)</f>
        <v>0</v>
      </c>
      <c r="LN59" s="924" t="n">
        <f aca="false">IF(BI59="",0,BI59+LN56)</f>
        <v>0</v>
      </c>
      <c r="LO59" s="924" t="n">
        <f aca="false">IF(CB59="",0,CB59+LO56)</f>
        <v>0</v>
      </c>
      <c r="LP59" s="924" t="n">
        <f aca="false">IF(CC59="",0,CC59+LP56)</f>
        <v>0</v>
      </c>
      <c r="LQ59" s="924" t="n">
        <f aca="false">IF(CN59="",0,CN59+LQ56)</f>
        <v>0</v>
      </c>
      <c r="LR59" s="924" t="n">
        <f aca="false">IF(CO59="",0,CO59+LR56)</f>
        <v>0</v>
      </c>
      <c r="LS59" s="924" t="n">
        <f aca="false">IF(DR59="",0,DR59+LS56)</f>
        <v>0</v>
      </c>
      <c r="LT59" s="924" t="n">
        <f aca="false">IF(DS59="",0,DS59+LT56)</f>
        <v>0</v>
      </c>
      <c r="LU59" s="924" t="n">
        <f aca="false">IF(DF59="",0,DF59+LU56)</f>
        <v>0</v>
      </c>
      <c r="LV59" s="924" t="n">
        <f aca="false">IF(DG59="",0,DG59+LV56)</f>
        <v>0</v>
      </c>
      <c r="LW59" s="924" t="n">
        <f aca="false">IF(HT59="",0,HT59+LW56)</f>
        <v>0</v>
      </c>
      <c r="LX59" s="924" t="n">
        <f aca="false">IF(HU59="",0,HU59+LX56)</f>
        <v>0</v>
      </c>
      <c r="LY59" s="924" t="n">
        <f aca="false">IF(JN59="",0,JN59)</f>
        <v>0</v>
      </c>
      <c r="LZ59" s="924" t="n">
        <f aca="false">IF(JO59="",0,JO59)</f>
        <v>0</v>
      </c>
      <c r="MA59" s="924" t="n">
        <f aca="false">IF(EV59="",0,EV59+MA56)</f>
        <v>0</v>
      </c>
      <c r="MB59" s="924" t="n">
        <f aca="false">IF(EW59="",0,EW59+MB56)</f>
        <v>0</v>
      </c>
      <c r="MC59" s="924" t="n">
        <f aca="false">IF(JJ59="",0,JJ59+MC56)</f>
        <v>0</v>
      </c>
      <c r="MD59" s="924" t="n">
        <f aca="false">IF(JK59="",0,JK59+MD56)</f>
        <v>0</v>
      </c>
      <c r="ME59" s="924" t="n">
        <f aca="false">IF(KO59="",0,KO59+ME56)</f>
        <v>0</v>
      </c>
      <c r="MF59" s="924" t="n">
        <f aca="false">IF(KP59="",0,KP59+MF56)</f>
        <v>0</v>
      </c>
      <c r="MG59" s="924" t="n">
        <f aca="false">IFERROR(ME59/$A57,0)</f>
        <v>0</v>
      </c>
      <c r="MH59" s="924" t="n">
        <f aca="false">IFERROR(MF59/$A57,0)</f>
        <v>0</v>
      </c>
      <c r="MI59" s="924" t="n">
        <f aca="false">IF(JT59="",0,JT59+MI56)</f>
        <v>0</v>
      </c>
      <c r="MJ59" s="924" t="n">
        <f aca="false">IF(JU59="",0,JU59+MJ56)</f>
        <v>0</v>
      </c>
      <c r="MK59" s="924" t="n">
        <f aca="false">IF(LG59&gt;0,0,P59+MK56)</f>
        <v>-119</v>
      </c>
      <c r="ML59" s="924" t="n">
        <f aca="false">IF(LH59&gt;0,0,Q59+ML56)</f>
        <v>0</v>
      </c>
      <c r="MM59" s="924" t="n">
        <f aca="false">IF(LI59&gt;0,0,AH59+MM56)</f>
        <v>-126</v>
      </c>
      <c r="MN59" s="924" t="n">
        <f aca="false">IF(LJ59&gt;0,0,AI59+MN56)</f>
        <v>0</v>
      </c>
      <c r="MO59" s="924" t="n">
        <f aca="false">IF(LK59&gt;0,0,AT59+MO56)</f>
        <v>-72</v>
      </c>
      <c r="MP59" s="924" t="n">
        <f aca="false">IF(LL59&gt;0,0,AU59+MP56)</f>
        <v>0</v>
      </c>
      <c r="MQ59" s="924" t="n">
        <f aca="false">IF(LM59&gt;0,0,BF59+MQ56)</f>
        <v>-68</v>
      </c>
      <c r="MR59" s="924" t="n">
        <f aca="false">IF(LN59&gt;0,0,BG59+MR56)</f>
        <v>0</v>
      </c>
      <c r="MS59" s="924" t="n">
        <f aca="false">IF(LO59&gt;0,0,BZ59+MS56)</f>
        <v>-68</v>
      </c>
      <c r="MT59" s="924" t="n">
        <f aca="false">IF(LP59&gt;0,0,CA59+MT56)</f>
        <v>0</v>
      </c>
      <c r="MU59" s="924" t="n">
        <f aca="false">IF(LQ59&gt;0,0,CL59+MU56)</f>
        <v>-68</v>
      </c>
      <c r="MV59" s="924" t="n">
        <f aca="false">IF(LR59&gt;0,0,CM59+MV56)</f>
        <v>0</v>
      </c>
      <c r="MW59" s="924" t="n">
        <f aca="false">IF(LS59&gt;0,0,DP59+MW56)</f>
        <v>-72</v>
      </c>
      <c r="MX59" s="924" t="n">
        <f aca="false">IF(LT59&gt;0,0,DQ59+MX56)</f>
        <v>0</v>
      </c>
      <c r="MY59" s="924" t="n">
        <f aca="false">IF(LU59&gt;0,0,DD59+MY56)</f>
        <v>-119</v>
      </c>
      <c r="MZ59" s="924" t="n">
        <f aca="false">IFERROR(IF(LV59&gt;0,0,DE59+MZ56),0)</f>
        <v>2</v>
      </c>
      <c r="NA59" s="924" t="n">
        <f aca="false">IF(LW59&gt;0,0,HR59+NA56)</f>
        <v>-112</v>
      </c>
      <c r="NB59" s="924" t="n">
        <f aca="false">IFERROR(IF(LX59&gt;0,0,HS59+NB56),0)</f>
        <v>1</v>
      </c>
      <c r="NC59" s="924"/>
      <c r="ND59" s="924"/>
      <c r="NE59" s="924"/>
    </row>
    <row r="60" customFormat="false" ht="15" hidden="false" customHeight="false" outlineLevel="0" collapsed="false">
      <c r="A60" s="1092"/>
      <c r="B60" s="1049" t="n">
        <f aca="false">Посуточная!J60</f>
        <v>0</v>
      </c>
      <c r="C60" s="1050" t="n">
        <f aca="false">Посуточная!K60</f>
        <v>0</v>
      </c>
      <c r="D60" s="1050" t="n">
        <f aca="false">Посуточная!L60</f>
        <v>0</v>
      </c>
      <c r="E60" s="1050" t="n">
        <f aca="false">Посуточная!M60</f>
        <v>0</v>
      </c>
      <c r="F60" s="1050" t="n">
        <f aca="false">Посуточная!N60</f>
        <v>0</v>
      </c>
      <c r="G60" s="1050" t="n">
        <f aca="false">Посуточная!O60</f>
        <v>0</v>
      </c>
      <c r="H60" s="1050" t="n">
        <f aca="false">Посуточная!P60</f>
        <v>0</v>
      </c>
      <c r="I60" s="1051" t="n">
        <f aca="false">Посуточная!AA60</f>
        <v>0</v>
      </c>
      <c r="J60" s="1051" t="n">
        <f aca="false">Посуточная!AB60</f>
        <v>0</v>
      </c>
      <c r="K60" s="1051" t="n">
        <f aca="false">Посуточная!AC60</f>
        <v>0</v>
      </c>
      <c r="L60" s="1051" t="n">
        <f aca="false">Посуточная!AD60</f>
        <v>0</v>
      </c>
      <c r="M60" s="1051" t="n">
        <f aca="false">Посуточная!AE60</f>
        <v>0</v>
      </c>
      <c r="N60" s="1051" t="n">
        <f aca="false">Посуточная!AF60</f>
        <v>0</v>
      </c>
      <c r="O60" s="1051" t="n">
        <f aca="false">Посуточная!AG60</f>
        <v>0</v>
      </c>
      <c r="P60" s="1052" t="n">
        <f aca="false">SUBTOTAL(9, B60:H60)</f>
        <v>0</v>
      </c>
      <c r="Q60" s="1053" t="n">
        <f aca="false">SUBTOTAL(9, I60:O60)</f>
        <v>0</v>
      </c>
      <c r="R60" s="979" t="n">
        <f aca="false">SUM(P60,R57)</f>
        <v>0</v>
      </c>
      <c r="S60" s="979" t="n">
        <f aca="false">SUM(Q60,S57)</f>
        <v>0</v>
      </c>
      <c r="T60" s="1054" t="n">
        <f aca="false">Посуточная!AS60</f>
        <v>0</v>
      </c>
      <c r="U60" s="1050" t="n">
        <f aca="false">Посуточная!AT60</f>
        <v>0</v>
      </c>
      <c r="V60" s="1050" t="n">
        <f aca="false">Посуточная!AU60</f>
        <v>0</v>
      </c>
      <c r="W60" s="1050" t="n">
        <f aca="false">Посуточная!AV60</f>
        <v>0</v>
      </c>
      <c r="X60" s="1050" t="n">
        <f aca="false">Посуточная!AW60</f>
        <v>0</v>
      </c>
      <c r="Y60" s="1050" t="n">
        <f aca="false">Посуточная!AX60</f>
        <v>0</v>
      </c>
      <c r="Z60" s="1050" t="n">
        <f aca="false">Посуточная!AY60</f>
        <v>0</v>
      </c>
      <c r="AA60" s="1051" t="n">
        <f aca="false">Посуточная!BG60</f>
        <v>0</v>
      </c>
      <c r="AB60" s="1051" t="n">
        <f aca="false">Посуточная!BH60</f>
        <v>0</v>
      </c>
      <c r="AC60" s="1051" t="n">
        <f aca="false">Посуточная!BI60</f>
        <v>0</v>
      </c>
      <c r="AD60" s="1051" t="n">
        <f aca="false">Посуточная!BJ60</f>
        <v>0</v>
      </c>
      <c r="AE60" s="1051" t="n">
        <f aca="false">Посуточная!BK60</f>
        <v>0</v>
      </c>
      <c r="AF60" s="1051" t="n">
        <f aca="false">Посуточная!BL60</f>
        <v>0</v>
      </c>
      <c r="AG60" s="1051" t="n">
        <f aca="false">Посуточная!BM60</f>
        <v>0</v>
      </c>
      <c r="AH60" s="1052" t="n">
        <f aca="false">SUBTOTAL(9, T60:Z60)</f>
        <v>0</v>
      </c>
      <c r="AI60" s="1053" t="n">
        <f aca="false">SUBTOTAL(9, AA60:AG60)</f>
        <v>0</v>
      </c>
      <c r="AJ60" s="979" t="n">
        <f aca="false">SUM(AH60,AJ57)</f>
        <v>0</v>
      </c>
      <c r="AK60" s="979" t="n">
        <f aca="false">SUM(AI60,AK57)</f>
        <v>0</v>
      </c>
      <c r="AL60" s="1054" t="n">
        <f aca="false">Посуточная!BV60</f>
        <v>0</v>
      </c>
      <c r="AM60" s="1050" t="n">
        <f aca="false">Посуточная!BW60</f>
        <v>0</v>
      </c>
      <c r="AN60" s="1050" t="n">
        <f aca="false">Посуточная!BX60</f>
        <v>0</v>
      </c>
      <c r="AO60" s="1050" t="n">
        <f aca="false">Посуточная!BY60</f>
        <v>0</v>
      </c>
      <c r="AP60" s="1051" t="n">
        <f aca="false">Посуточная!CD60</f>
        <v>0</v>
      </c>
      <c r="AQ60" s="1051" t="n">
        <f aca="false">Посуточная!CE60</f>
        <v>0</v>
      </c>
      <c r="AR60" s="1051" t="n">
        <f aca="false">Посуточная!CF60</f>
        <v>0</v>
      </c>
      <c r="AS60" s="1051" t="n">
        <f aca="false">Посуточная!CG60</f>
        <v>0</v>
      </c>
      <c r="AT60" s="1052" t="n">
        <f aca="false">SUBTOTAL(9, AL60:AO60)</f>
        <v>0</v>
      </c>
      <c r="AU60" s="1053" t="n">
        <f aca="false">SUBTOTAL(9, AP60:AS60)</f>
        <v>0</v>
      </c>
      <c r="AV60" s="979" t="n">
        <f aca="false">SUM(AT60,AV57)</f>
        <v>0</v>
      </c>
      <c r="AW60" s="979" t="n">
        <f aca="false">SUM(AU60,AW57)</f>
        <v>0</v>
      </c>
      <c r="AX60" s="1054" t="n">
        <f aca="false">Посуточная!CP60</f>
        <v>0</v>
      </c>
      <c r="AY60" s="1050" t="n">
        <f aca="false">Посуточная!CQ60</f>
        <v>0</v>
      </c>
      <c r="AZ60" s="1050" t="n">
        <f aca="false">Посуточная!CR60</f>
        <v>0</v>
      </c>
      <c r="BA60" s="1050" t="n">
        <f aca="false">Посуточная!CS60</f>
        <v>0</v>
      </c>
      <c r="BB60" s="1051" t="n">
        <f aca="false">Посуточная!CX60</f>
        <v>0</v>
      </c>
      <c r="BC60" s="1051" t="n">
        <f aca="false">Посуточная!CY60</f>
        <v>0</v>
      </c>
      <c r="BD60" s="1051" t="n">
        <f aca="false">Посуточная!CZ60</f>
        <v>0</v>
      </c>
      <c r="BE60" s="1051" t="n">
        <f aca="false">Посуточная!DA60</f>
        <v>0</v>
      </c>
      <c r="BF60" s="1052" t="n">
        <f aca="false">SUBTOTAL(9, AX60:BA60)</f>
        <v>0</v>
      </c>
      <c r="BG60" s="1053" t="n">
        <f aca="false">SUBTOTAL(9, BB60:BE60)</f>
        <v>0</v>
      </c>
      <c r="BH60" s="979" t="n">
        <f aca="false">SUM(BF60,BH57)</f>
        <v>0</v>
      </c>
      <c r="BI60" s="979" t="n">
        <f aca="false">SUM(BG60,BI57)</f>
        <v>0</v>
      </c>
      <c r="BJ60" s="1056" t="n">
        <f aca="false">SUMIF(B6:BI6,"итого гр.",B60:BI60)</f>
        <v>0</v>
      </c>
      <c r="BK60" s="1053" t="n">
        <f aca="false">SUMIF(B6:BI6,"итого фк.",B60:BI60)</f>
        <v>0</v>
      </c>
      <c r="BL60" s="979" t="n">
        <f aca="false">SUM(BJ60,BL57)</f>
        <v>0</v>
      </c>
      <c r="BM60" s="979" t="n">
        <f aca="false">SUM(BK60,BM57)</f>
        <v>0</v>
      </c>
      <c r="BN60" s="1057" t="n">
        <f aca="false">BL60</f>
        <v>0</v>
      </c>
      <c r="BO60" s="1058" t="n">
        <f aca="false">BM60</f>
        <v>0</v>
      </c>
      <c r="BP60" s="979"/>
      <c r="BQ60" s="979"/>
      <c r="BR60" s="1059" t="n">
        <f aca="false">Посуточная!DR60</f>
        <v>0</v>
      </c>
      <c r="BS60" s="1060" t="n">
        <f aca="false">Посуточная!DS60</f>
        <v>0</v>
      </c>
      <c r="BT60" s="1060" t="n">
        <f aca="false">Посуточная!DT60</f>
        <v>0</v>
      </c>
      <c r="BU60" s="1060" t="n">
        <f aca="false">Посуточная!DU60</f>
        <v>0</v>
      </c>
      <c r="BV60" s="1051" t="n">
        <f aca="false">Посуточная!DZ60</f>
        <v>0</v>
      </c>
      <c r="BW60" s="1051" t="n">
        <f aca="false">Посуточная!EA60</f>
        <v>0</v>
      </c>
      <c r="BX60" s="1051" t="n">
        <f aca="false">Посуточная!EB60</f>
        <v>0</v>
      </c>
      <c r="BY60" s="1051" t="n">
        <f aca="false">Посуточная!EC60</f>
        <v>0</v>
      </c>
      <c r="BZ60" s="1027" t="n">
        <f aca="false">SUBTOTAL(9, BR60:BU60)</f>
        <v>0</v>
      </c>
      <c r="CA60" s="1053" t="n">
        <f aca="false">SUBTOTAL(9, BV60:BY60)</f>
        <v>0</v>
      </c>
      <c r="CB60" s="979" t="n">
        <f aca="false">SUM(BZ60,CB57)</f>
        <v>0</v>
      </c>
      <c r="CC60" s="979" t="n">
        <f aca="false">SUM(CA60,CC57)</f>
        <v>0</v>
      </c>
      <c r="CD60" s="1059" t="n">
        <f aca="false">Посуточная!EO60</f>
        <v>0</v>
      </c>
      <c r="CE60" s="1060" t="n">
        <f aca="false">Посуточная!EP60</f>
        <v>0</v>
      </c>
      <c r="CF60" s="1060" t="n">
        <f aca="false">Посуточная!EQ60</f>
        <v>0</v>
      </c>
      <c r="CG60" s="1060" t="n">
        <f aca="false">Посуточная!ER60</f>
        <v>0</v>
      </c>
      <c r="CH60" s="1051" t="n">
        <f aca="false">Посуточная!EZ60</f>
        <v>0</v>
      </c>
      <c r="CI60" s="1051" t="n">
        <f aca="false">Посуточная!FA60</f>
        <v>0</v>
      </c>
      <c r="CJ60" s="1051" t="n">
        <f aca="false">Посуточная!FB60</f>
        <v>0</v>
      </c>
      <c r="CK60" s="1051" t="n">
        <f aca="false">Посуточная!FC60</f>
        <v>0</v>
      </c>
      <c r="CL60" s="1052" t="n">
        <f aca="false">SUBTOTAL(9, CD60:CG60)</f>
        <v>0</v>
      </c>
      <c r="CM60" s="1053" t="n">
        <f aca="false">SUBTOTAL(9, CH60:CK60)</f>
        <v>0</v>
      </c>
      <c r="CN60" s="979" t="n">
        <f aca="false">SUM(CL60,CN57)</f>
        <v>0</v>
      </c>
      <c r="CO60" s="979" t="n">
        <f aca="false">SUM(CM60,CO57)</f>
        <v>0</v>
      </c>
      <c r="CP60" s="1054" t="n">
        <f aca="false">Посуточная!GN60</f>
        <v>0</v>
      </c>
      <c r="CQ60" s="1050" t="n">
        <f aca="false">Посуточная!GO60</f>
        <v>0</v>
      </c>
      <c r="CR60" s="1050" t="n">
        <f aca="false">Посуточная!GP60</f>
        <v>0</v>
      </c>
      <c r="CS60" s="1050" t="n">
        <f aca="false">Посуточная!GQ60</f>
        <v>0</v>
      </c>
      <c r="CT60" s="1050" t="n">
        <f aca="false">Посуточная!GR60</f>
        <v>0</v>
      </c>
      <c r="CU60" s="1050" t="n">
        <f aca="false">Посуточная!GS60</f>
        <v>0</v>
      </c>
      <c r="CV60" s="1050" t="n">
        <f aca="false">Посуточная!GT60</f>
        <v>0</v>
      </c>
      <c r="CW60" s="1051" t="n">
        <f aca="false">Посуточная!HP60</f>
        <v>0</v>
      </c>
      <c r="CX60" s="1051" t="n">
        <f aca="false">Посуточная!HQ60</f>
        <v>0</v>
      </c>
      <c r="CY60" s="1051" t="n">
        <f aca="false">Посуточная!HR60</f>
        <v>0</v>
      </c>
      <c r="CZ60" s="1051" t="n">
        <f aca="false">Посуточная!HS60</f>
        <v>0</v>
      </c>
      <c r="DA60" s="1051" t="n">
        <f aca="false">Посуточная!HT60</f>
        <v>0</v>
      </c>
      <c r="DB60" s="1051" t="n">
        <f aca="false">Посуточная!HU60</f>
        <v>0</v>
      </c>
      <c r="DC60" s="1051" t="n">
        <f aca="false">Посуточная!HV60</f>
        <v>0</v>
      </c>
      <c r="DD60" s="1052" t="n">
        <f aca="false">SUBTOTAL(9, CP60:CV60)</f>
        <v>0</v>
      </c>
      <c r="DE60" s="1053" t="n">
        <f aca="false">SUBTOTAL(9, CW60:DC60)</f>
        <v>0</v>
      </c>
      <c r="DF60" s="979" t="n">
        <f aca="false">SUM(DD60,DF57)</f>
        <v>0</v>
      </c>
      <c r="DG60" s="979" t="n">
        <f aca="false">SUM(DE60,DG57)</f>
        <v>23</v>
      </c>
      <c r="DH60" s="1061" t="n">
        <f aca="false">Посуточная!IE60</f>
        <v>0</v>
      </c>
      <c r="DI60" s="1062" t="n">
        <f aca="false">Посуточная!IF60</f>
        <v>0</v>
      </c>
      <c r="DJ60" s="1062" t="n">
        <f aca="false">Посуточная!IG60</f>
        <v>0</v>
      </c>
      <c r="DK60" s="1060" t="n">
        <f aca="false">Посуточная!IH60</f>
        <v>0</v>
      </c>
      <c r="DL60" s="1051" t="n">
        <f aca="false">Посуточная!IM60</f>
        <v>0</v>
      </c>
      <c r="DM60" s="1135" t="n">
        <f aca="false">Посуточная!IN60</f>
        <v>0</v>
      </c>
      <c r="DN60" s="1146" t="n">
        <f aca="false">Посуточная!IO60</f>
        <v>0</v>
      </c>
      <c r="DO60" s="1063" t="n">
        <f aca="false">Посуточная!IP60</f>
        <v>0</v>
      </c>
      <c r="DP60" s="1055" t="n">
        <f aca="false">SUBTOTAL(9, DH60:DK60)</f>
        <v>0</v>
      </c>
      <c r="DQ60" s="1053" t="n">
        <f aca="false">SUBTOTAL(9, DL60:DO60)</f>
        <v>0</v>
      </c>
      <c r="DR60" s="921" t="n">
        <f aca="false">SUM(DP60,DR57)</f>
        <v>0</v>
      </c>
      <c r="DS60" s="921" t="n">
        <f aca="false">SUM(DQ60,DS57)</f>
        <v>0</v>
      </c>
      <c r="DT60" s="1065"/>
      <c r="DU60" s="1066"/>
      <c r="DV60" s="1066"/>
      <c r="DW60" s="1066"/>
      <c r="DX60" s="1066"/>
      <c r="DY60" s="1066"/>
      <c r="DZ60" s="1066"/>
      <c r="EA60" s="1051" t="n">
        <f aca="false">Посуточная!KQ60</f>
        <v>0</v>
      </c>
      <c r="EB60" s="1051" t="n">
        <f aca="false">Посуточная!KR60</f>
        <v>0</v>
      </c>
      <c r="EC60" s="1051" t="n">
        <f aca="false">Посуточная!KS60</f>
        <v>0</v>
      </c>
      <c r="ED60" s="1051" t="n">
        <f aca="false">Посуточная!KT60</f>
        <v>0</v>
      </c>
      <c r="EE60" s="1051" t="n">
        <f aca="false">Посуточная!KU60</f>
        <v>0</v>
      </c>
      <c r="EF60" s="1051" t="n">
        <f aca="false">Посуточная!KV60</f>
        <v>0</v>
      </c>
      <c r="EG60" s="1051" t="n">
        <f aca="false">Посуточная!KW60</f>
        <v>0</v>
      </c>
      <c r="EH60" s="1052" t="n">
        <f aca="false">SUBTOTAL(9, DT60:DZ60)</f>
        <v>0</v>
      </c>
      <c r="EI60" s="1124" t="n">
        <f aca="false">SUBTOTAL(9, EA60:EG60)</f>
        <v>0</v>
      </c>
      <c r="EJ60" s="979" t="n">
        <f aca="false">SUM(EH60,EJ57)</f>
        <v>0</v>
      </c>
      <c r="EK60" s="1067" t="n">
        <f aca="false">SUM(EI60,EK57)</f>
        <v>37.549</v>
      </c>
      <c r="EL60" s="1056" t="n">
        <f aca="false">SUMIF(BR6:EK6,"итого гр.",BR60:EK60)</f>
        <v>0</v>
      </c>
      <c r="EM60" s="1053" t="n">
        <f aca="false">SUMIF(BR6:EK6,"итого фк.",BR60:EK60)</f>
        <v>0</v>
      </c>
      <c r="EN60" s="979" t="n">
        <f aca="false">SUM(EL60,EN57)</f>
        <v>0</v>
      </c>
      <c r="EO60" s="979" t="n">
        <f aca="false">SUM(EM60,EO57)</f>
        <v>60.549</v>
      </c>
      <c r="EP60" s="1057" t="n">
        <f aca="false">EN60</f>
        <v>0</v>
      </c>
      <c r="EQ60" s="1058" t="n">
        <f aca="false">EO60</f>
        <v>60.549</v>
      </c>
      <c r="ES60" s="1068"/>
      <c r="ET60" s="1069" t="n">
        <v>276.3</v>
      </c>
      <c r="EU60" s="1070"/>
      <c r="EV60" s="921" t="n">
        <f aca="false">ET60</f>
        <v>276.3</v>
      </c>
      <c r="EW60" s="921" t="n">
        <f aca="false">EU60</f>
        <v>0</v>
      </c>
      <c r="EX60" s="1071" t="n">
        <f aca="false">SUM(BJ60,EL60,ET60)</f>
        <v>276.3</v>
      </c>
      <c r="EY60" s="1072" t="n">
        <f aca="false">SUM(BK60,EM60,EU60)</f>
        <v>0</v>
      </c>
      <c r="EZ60" s="921" t="n">
        <f aca="false">SUM(BL60,EN60,EV60)</f>
        <v>276.3</v>
      </c>
      <c r="FA60" s="921" t="n">
        <f aca="false">SUM(BM60,EO60,EW60)</f>
        <v>60.549</v>
      </c>
      <c r="FB60" s="1065"/>
      <c r="FC60" s="1066"/>
      <c r="FD60" s="1066"/>
      <c r="FE60" s="1066"/>
      <c r="FF60" s="1066"/>
      <c r="FG60" s="1066"/>
      <c r="FH60" s="1066"/>
      <c r="FI60" s="1051" t="n">
        <f aca="false">Посуточная!NU60</f>
        <v>0</v>
      </c>
      <c r="FJ60" s="1051" t="n">
        <f aca="false">Посуточная!NV60</f>
        <v>0</v>
      </c>
      <c r="FK60" s="1051" t="n">
        <f aca="false">Посуточная!NW60</f>
        <v>0</v>
      </c>
      <c r="FL60" s="1051" t="n">
        <f aca="false">Посуточная!NX60</f>
        <v>0</v>
      </c>
      <c r="FM60" s="1051" t="n">
        <f aca="false">Посуточная!NY60</f>
        <v>0</v>
      </c>
      <c r="FN60" s="1051" t="n">
        <f aca="false">Посуточная!NZ60</f>
        <v>0</v>
      </c>
      <c r="FO60" s="1051" t="n">
        <f aca="false">Посуточная!OA60</f>
        <v>0</v>
      </c>
      <c r="FP60" s="1052" t="n">
        <f aca="false">SUBTOTAL(9, FB60:FH60)</f>
        <v>0</v>
      </c>
      <c r="FQ60" s="1053" t="n">
        <f aca="false">SUBTOTAL(9, FI60:FO60)</f>
        <v>0</v>
      </c>
      <c r="FR60" s="979" t="n">
        <f aca="false">SUM(FP60,FR57)</f>
        <v>77.2</v>
      </c>
      <c r="FS60" s="979" t="n">
        <f aca="false">SUM(FQ60,FS57)</f>
        <v>8.888</v>
      </c>
      <c r="FT60" s="1073" t="n">
        <f aca="false">Посуточная!OO60</f>
        <v>0</v>
      </c>
      <c r="FU60" s="1074" t="n">
        <f aca="false">Посуточная!OP60</f>
        <v>0</v>
      </c>
      <c r="FV60" s="1074" t="n">
        <f aca="false">Посуточная!OQ60</f>
        <v>0</v>
      </c>
      <c r="FW60" s="1074" t="n">
        <f aca="false">Посуточная!OR60</f>
        <v>0</v>
      </c>
      <c r="FX60" s="1074" t="n">
        <f aca="false">Посуточная!OS60</f>
        <v>0</v>
      </c>
      <c r="FY60" s="1074" t="n">
        <f aca="false">Посуточная!OT60</f>
        <v>0</v>
      </c>
      <c r="FZ60" s="1075" t="n">
        <f aca="false">Посуточная!OU60</f>
        <v>0</v>
      </c>
      <c r="GA60" s="1063" t="n">
        <f aca="false">Посуточная!PP60</f>
        <v>0</v>
      </c>
      <c r="GB60" s="1063" t="n">
        <f aca="false">Посуточная!PQ60</f>
        <v>0</v>
      </c>
      <c r="GC60" s="1063" t="n">
        <f aca="false">Посуточная!PR60</f>
        <v>0</v>
      </c>
      <c r="GD60" s="1063" t="n">
        <f aca="false">Посуточная!PS60</f>
        <v>0</v>
      </c>
      <c r="GE60" s="1063" t="n">
        <f aca="false">Посуточная!PT60</f>
        <v>0</v>
      </c>
      <c r="GF60" s="1063" t="n">
        <f aca="false">Посуточная!PU60</f>
        <v>0</v>
      </c>
      <c r="GG60" s="1063" t="n">
        <f aca="false">Посуточная!PV60</f>
        <v>0</v>
      </c>
      <c r="GH60" s="1052" t="n">
        <f aca="false">SUBTOTAL(9, FT60:FZ60)</f>
        <v>0</v>
      </c>
      <c r="GI60" s="1053" t="n">
        <f aca="false">SUBTOTAL(9, GA60:GG60)</f>
        <v>0</v>
      </c>
      <c r="GJ60" s="979" t="n">
        <f aca="false">SUM(GH60,GJ57)</f>
        <v>0</v>
      </c>
      <c r="GK60" s="979" t="n">
        <f aca="false">SUM(GI60,GK57)</f>
        <v>0</v>
      </c>
      <c r="GL60" s="1076" t="n">
        <f aca="false">Посуточная!QH60</f>
        <v>0</v>
      </c>
      <c r="GM60" s="1077" t="n">
        <f aca="false">Посуточная!QI60</f>
        <v>0</v>
      </c>
      <c r="GN60" s="1077" t="n">
        <f aca="false">Посуточная!QJ60</f>
        <v>0</v>
      </c>
      <c r="GO60" s="1077" t="n">
        <f aca="false">Посуточная!QK60</f>
        <v>0</v>
      </c>
      <c r="GP60" s="1077" t="n">
        <f aca="false">Посуточная!QL60</f>
        <v>0</v>
      </c>
      <c r="GQ60" s="1077" t="n">
        <f aca="false">Посуточная!QM60</f>
        <v>0</v>
      </c>
      <c r="GR60" s="1077" t="n">
        <f aca="false">Посуточная!QN60</f>
        <v>0</v>
      </c>
      <c r="GS60" s="1078" t="n">
        <f aca="false">Посуточная!QV60</f>
        <v>0</v>
      </c>
      <c r="GT60" s="1078" t="n">
        <f aca="false">Посуточная!QW60</f>
        <v>0</v>
      </c>
      <c r="GU60" s="1078" t="n">
        <f aca="false">Посуточная!QX60</f>
        <v>0</v>
      </c>
      <c r="GV60" s="1078" t="n">
        <f aca="false">Посуточная!QY60</f>
        <v>0</v>
      </c>
      <c r="GW60" s="1078" t="n">
        <f aca="false">Посуточная!QZ60</f>
        <v>0</v>
      </c>
      <c r="GX60" s="1078" t="n">
        <f aca="false">Посуточная!RA60</f>
        <v>0</v>
      </c>
      <c r="GY60" s="1078" t="n">
        <f aca="false">Посуточная!RB60</f>
        <v>0</v>
      </c>
      <c r="GZ60" s="1052" t="n">
        <f aca="false">SUBTOTAL(9, GL60:GR60)</f>
        <v>0</v>
      </c>
      <c r="HA60" s="1053" t="n">
        <f aca="false">SUBTOTAL(9, GS60:GY60)</f>
        <v>0</v>
      </c>
      <c r="HB60" s="979" t="n">
        <f aca="false">SUM(GZ60,HB57)</f>
        <v>0</v>
      </c>
      <c r="HC60" s="979" t="n">
        <f aca="false">SUM(HA60,HC57)</f>
        <v>0</v>
      </c>
      <c r="HD60" s="1079" t="n">
        <f aca="false">Посуточная!RN60</f>
        <v>0</v>
      </c>
      <c r="HE60" s="1080" t="n">
        <f aca="false">Посуточная!RO60</f>
        <v>0</v>
      </c>
      <c r="HF60" s="1080" t="n">
        <f aca="false">Посуточная!RP60</f>
        <v>0</v>
      </c>
      <c r="HG60" s="1080" t="n">
        <f aca="false">Посуточная!RQ60</f>
        <v>0</v>
      </c>
      <c r="HH60" s="1080" t="n">
        <f aca="false">Посуточная!RR60</f>
        <v>0</v>
      </c>
      <c r="HI60" s="1080" t="n">
        <f aca="false">Посуточная!RS60</f>
        <v>0</v>
      </c>
      <c r="HJ60" s="1080" t="n">
        <f aca="false">Посуточная!RT60</f>
        <v>0</v>
      </c>
      <c r="HK60" s="1063" t="n">
        <f aca="false">Посуточная!SB60</f>
        <v>0</v>
      </c>
      <c r="HL60" s="1063" t="n">
        <f aca="false">Посуточная!SC60</f>
        <v>0</v>
      </c>
      <c r="HM60" s="1063" t="n">
        <f aca="false">Посуточная!SD60</f>
        <v>0</v>
      </c>
      <c r="HN60" s="1063" t="n">
        <f aca="false">Посуточная!SE60</f>
        <v>0</v>
      </c>
      <c r="HO60" s="1063" t="n">
        <f aca="false">Посуточная!SF60</f>
        <v>0</v>
      </c>
      <c r="HP60" s="1063" t="n">
        <f aca="false">Посуточная!SG60</f>
        <v>0</v>
      </c>
      <c r="HQ60" s="1063" t="n">
        <f aca="false">Посуточная!SH60</f>
        <v>0</v>
      </c>
      <c r="HR60" s="1052" t="n">
        <f aca="false">SUBTOTAL(9, HD60:HJ60)</f>
        <v>0</v>
      </c>
      <c r="HS60" s="1053" t="n">
        <f aca="false">SUBTOTAL(9, HK60:HQ60)</f>
        <v>0</v>
      </c>
      <c r="HT60" s="979" t="n">
        <f aca="false">SUM(HR60,HT57)</f>
        <v>0</v>
      </c>
      <c r="HU60" s="979" t="n">
        <f aca="false">SUM(HS60,HU57)</f>
        <v>28.865</v>
      </c>
      <c r="HV60" s="1056" t="n">
        <f aca="false">SUMIF(FB6:HU6,"итого гр.",FB60:HU60)</f>
        <v>0</v>
      </c>
      <c r="HW60" s="1053" t="n">
        <f aca="false">SUMIF($FB$6:$HU$6,"итого фк.",FB60:HU60)</f>
        <v>0</v>
      </c>
      <c r="HX60" s="979" t="n">
        <f aca="false">SUM(HV60,HX57)</f>
        <v>77.2</v>
      </c>
      <c r="HY60" s="979" t="n">
        <f aca="false">SUM(HW60,HY57)</f>
        <v>37.753</v>
      </c>
      <c r="HZ60" s="1057" t="n">
        <f aca="false">HX60</f>
        <v>77.2</v>
      </c>
      <c r="IA60" s="1058" t="n">
        <f aca="false">HY60</f>
        <v>37.753</v>
      </c>
      <c r="IB60" s="979"/>
      <c r="IC60" s="1081"/>
      <c r="ID60" s="1073" t="n">
        <f aca="false">Посуточная!SY60</f>
        <v>0</v>
      </c>
      <c r="IE60" s="1074" t="n">
        <f aca="false">Посуточная!SZ60</f>
        <v>0</v>
      </c>
      <c r="IF60" s="1074" t="n">
        <f aca="false">Посуточная!TA60</f>
        <v>0</v>
      </c>
      <c r="IG60" s="1074" t="n">
        <f aca="false">Посуточная!TB60</f>
        <v>0</v>
      </c>
      <c r="IH60" s="1063" t="n">
        <f aca="false">Посуточная!TG60</f>
        <v>0</v>
      </c>
      <c r="II60" s="1063" t="n">
        <f aca="false">Посуточная!TH60</f>
        <v>0</v>
      </c>
      <c r="IJ60" s="1063" t="n">
        <f aca="false">Посуточная!TI60</f>
        <v>0</v>
      </c>
      <c r="IK60" s="1063" t="n">
        <f aca="false">Посуточная!TJ60</f>
        <v>0</v>
      </c>
      <c r="IL60" s="1052" t="n">
        <f aca="false">SUBTOTAL(9, ID60:IG60)</f>
        <v>0</v>
      </c>
      <c r="IM60" s="1053" t="n">
        <f aca="false">SUBTOTAL(9, IH60:IK60)</f>
        <v>0</v>
      </c>
      <c r="IN60" s="1064" t="n">
        <f aca="false">IN57+IL60</f>
        <v>0</v>
      </c>
      <c r="IO60" s="1064" t="n">
        <f aca="false">IO57+IM60</f>
        <v>0</v>
      </c>
      <c r="IP60" s="1082"/>
      <c r="IQ60" s="1083"/>
      <c r="IT60" s="1082"/>
      <c r="IU60" s="1084"/>
      <c r="IV60" s="1046"/>
      <c r="IW60" s="1046"/>
      <c r="IX60" s="1084"/>
      <c r="IY60" s="1084"/>
      <c r="IZ60" s="1046"/>
      <c r="JA60" s="1046"/>
      <c r="JB60" s="1084"/>
      <c r="JC60" s="1084"/>
      <c r="JD60" s="1046" t="n">
        <f aca="false">JB60</f>
        <v>0</v>
      </c>
      <c r="JE60" s="1046" t="n">
        <f aca="false">JC60</f>
        <v>0</v>
      </c>
      <c r="JF60" s="1085" t="n">
        <f aca="false">SUMIF(IP6:JE6,"итого гр.",IP60:JE60)</f>
        <v>0</v>
      </c>
      <c r="JG60" s="1072" t="n">
        <f aca="false">SUMIF($IP$6:$JE$6,"итого фк.",IP60:JE60)</f>
        <v>0</v>
      </c>
      <c r="JH60" s="1018" t="n">
        <f aca="false">JF60</f>
        <v>0</v>
      </c>
      <c r="JI60" s="921" t="n">
        <f aca="false">JG60</f>
        <v>0</v>
      </c>
      <c r="JJ60" s="1071"/>
      <c r="JK60" s="1072" t="n">
        <f aca="false">1-10</f>
        <v>-9</v>
      </c>
      <c r="JN60" s="1071" t="n">
        <f aca="false">$JN$9+JN57</f>
        <v>199.08</v>
      </c>
      <c r="JO60" s="1072" t="n">
        <f aca="false">$JO$9+JO57</f>
        <v>199.08</v>
      </c>
      <c r="JP60" s="921" t="n">
        <f aca="false">JN60</f>
        <v>199.08</v>
      </c>
      <c r="JQ60" s="921" t="n">
        <f aca="false">JO60</f>
        <v>199.08</v>
      </c>
      <c r="JR60" s="1082"/>
      <c r="JS60" s="1083"/>
      <c r="JT60" s="921" t="n">
        <f aca="false">SUM(JR60,JT57)</f>
        <v>0</v>
      </c>
      <c r="JU60" s="921" t="n">
        <f aca="false">SUM(JS60,JU57)</f>
        <v>0</v>
      </c>
      <c r="JV60" s="1071" t="n">
        <f aca="false">SUM(HZ60,JF60,JJ60,JN60,JR60,IN60)</f>
        <v>276.28</v>
      </c>
      <c r="JW60" s="1072" t="n">
        <f aca="false">SUM(IA60,JG60,JK60,JO60,JS60,IO60)</f>
        <v>227.833</v>
      </c>
      <c r="JX60" s="921" t="n">
        <f aca="false">SUM(IB60,JH60,JL60,JP60,JT60)</f>
        <v>199.08</v>
      </c>
      <c r="JY60" s="921" t="n">
        <f aca="false">SUM(IC60,JI60,JM60,JQ60,JU60)</f>
        <v>199.08</v>
      </c>
      <c r="JZ60" s="1085"/>
      <c r="KA60" s="1085"/>
      <c r="KB60" s="921" t="n">
        <f aca="false">JZ60</f>
        <v>0</v>
      </c>
      <c r="KC60" s="921" t="n">
        <f aca="false">KA60</f>
        <v>0</v>
      </c>
      <c r="KD60" s="1085"/>
      <c r="KE60" s="1085"/>
      <c r="KF60" s="921" t="n">
        <f aca="false">KD60</f>
        <v>0</v>
      </c>
      <c r="KH60" s="1088" t="n">
        <v>7200.033</v>
      </c>
      <c r="KI60" s="1089" t="n">
        <f aca="false">IF(A58&lt;=KX$4,VLOOKUP(A58,$KX$6:$LC$37,2,FALSE()),SUM($KY$4,FA60,-JW60)-SUM($LC$4,-$LA$4))-KQ60</f>
        <v>7127.697</v>
      </c>
      <c r="KJ60" s="1025"/>
      <c r="KL60" s="1085"/>
      <c r="KM60" s="1085"/>
      <c r="KN60" s="1090"/>
      <c r="KO60" s="1088" t="n">
        <v>97.205</v>
      </c>
      <c r="KP60" s="1091" t="n">
        <f aca="false">IF(A58&lt;=KX$4,VLOOKUP(A58,$KT$6:$KU$37,2,FALSE()),SUM($KP$2,-EK60,FS60,-KQ60))</f>
        <v>31.893</v>
      </c>
      <c r="KQ60" s="1024"/>
      <c r="KR60" s="1068" t="n">
        <f aca="false">KI60-KH60</f>
        <v>-72.3360000000002</v>
      </c>
      <c r="KS60" s="924" t="n">
        <f aca="false">IF(KP60=$KS$1,"",KI60-7200)</f>
        <v>-72.3029999999999</v>
      </c>
      <c r="KT60" s="1137"/>
      <c r="KV60" s="946"/>
      <c r="LG60" s="924" t="n">
        <f aca="false">IF(R60="",0,R60+LG57)</f>
        <v>0</v>
      </c>
      <c r="LH60" s="924" t="n">
        <f aca="false">IF(S60="",0,S60+LH57)</f>
        <v>0</v>
      </c>
      <c r="LI60" s="924" t="n">
        <f aca="false">IF(AJ60="",0,AJ60+LI57)</f>
        <v>0</v>
      </c>
      <c r="LJ60" s="924" t="n">
        <f aca="false">IF(AK60="",0,AK60+LJ57)</f>
        <v>0</v>
      </c>
      <c r="LK60" s="924" t="n">
        <f aca="false">IF(AV60="",0,AV60+LK57)</f>
        <v>0</v>
      </c>
      <c r="LL60" s="924" t="n">
        <f aca="false">IF(AW60="",0,AW60+LL57)</f>
        <v>0</v>
      </c>
      <c r="LM60" s="924" t="n">
        <f aca="false">IF(BH60="",0,BH60+LM57)</f>
        <v>0</v>
      </c>
      <c r="LN60" s="924" t="n">
        <f aca="false">IF(BI60="",0,BI60+LN57)</f>
        <v>0</v>
      </c>
      <c r="LO60" s="924" t="n">
        <f aca="false">IF(CB60="",0,CB60+LO57)</f>
        <v>0</v>
      </c>
      <c r="LP60" s="924" t="n">
        <f aca="false">IF(CC60="",0,CC60+LP57)</f>
        <v>0</v>
      </c>
      <c r="LQ60" s="924" t="n">
        <f aca="false">IF(CN60="",0,CN60+LQ57)</f>
        <v>0</v>
      </c>
      <c r="LR60" s="924" t="n">
        <f aca="false">IF(CO60="",0,CO60+LR57)</f>
        <v>0</v>
      </c>
      <c r="LS60" s="924" t="n">
        <f aca="false">IF(DR60="",0,DR60+LS57)</f>
        <v>0</v>
      </c>
      <c r="LT60" s="924" t="n">
        <f aca="false">IF(DS60="",0,DS60+LT57)</f>
        <v>0</v>
      </c>
      <c r="LU60" s="924" t="n">
        <f aca="false">IF(DF60="",0,DF60+LU57)</f>
        <v>0</v>
      </c>
      <c r="LV60" s="924" t="n">
        <f aca="false">IF(DG60="",0,DG60+LV57)</f>
        <v>197</v>
      </c>
      <c r="LW60" s="924" t="n">
        <f aca="false">IF(HT60="",0,HT60+LW57)</f>
        <v>0</v>
      </c>
      <c r="LX60" s="924" t="n">
        <f aca="false">IF(HU60="",0,HU60+LX57)</f>
        <v>490.705</v>
      </c>
      <c r="LY60" s="924" t="n">
        <f aca="false">IF(JN60="",0,JN60)</f>
        <v>199.08</v>
      </c>
      <c r="LZ60" s="924" t="n">
        <f aca="false">IF(JO60="",0,JO60)</f>
        <v>199.08</v>
      </c>
      <c r="MA60" s="924" t="n">
        <f aca="false">IF(EV60="",0,EV60+MA57)</f>
        <v>3456</v>
      </c>
      <c r="MB60" s="924" t="n">
        <f aca="false">IF(EW60="",0,EW60+MB57)</f>
        <v>0</v>
      </c>
      <c r="MC60" s="924" t="n">
        <f aca="false">IF(JJ60="",0,JJ60+MC57)</f>
        <v>0</v>
      </c>
      <c r="MD60" s="924" t="n">
        <f aca="false">IF(JK60="",0,JK60+MD57)</f>
        <v>-57.2682291666667</v>
      </c>
      <c r="ME60" s="924" t="n">
        <f aca="false">IF(KO60="",0,KO60+ME57)</f>
        <v>1363.69</v>
      </c>
      <c r="MF60" s="924" t="n">
        <f aca="false">IF(KP60="",0,KP60+MF57)</f>
        <v>690.421</v>
      </c>
      <c r="MG60" s="924" t="n">
        <f aca="false">IFERROR(ME60/$A58,0)</f>
        <v>75.7605555555556</v>
      </c>
      <c r="MH60" s="924" t="n">
        <f aca="false">IFERROR(MF60/$A58,0)</f>
        <v>38.3567222222222</v>
      </c>
      <c r="MI60" s="924" t="n">
        <f aca="false">IF(JT60="",0,JT60+MI57)</f>
        <v>0</v>
      </c>
      <c r="MJ60" s="924" t="n">
        <f aca="false">IF(JU60="",0,JU60+MJ57)</f>
        <v>0</v>
      </c>
      <c r="MK60" s="924" t="n">
        <f aca="false">IF(LG60&gt;0,0,P60+MK57)</f>
        <v>0</v>
      </c>
      <c r="ML60" s="924" t="n">
        <f aca="false">IF(LH60&gt;0,0,Q60+ML57)</f>
        <v>0</v>
      </c>
      <c r="MM60" s="924" t="n">
        <f aca="false">IF(LI60&gt;0,0,AH60+MM57)</f>
        <v>0</v>
      </c>
      <c r="MN60" s="924" t="n">
        <f aca="false">IF(LJ60&gt;0,0,AI60+MN57)</f>
        <v>0</v>
      </c>
      <c r="MO60" s="924" t="n">
        <f aca="false">IF(LK60&gt;0,0,AT60+MO57)</f>
        <v>0</v>
      </c>
      <c r="MP60" s="924" t="n">
        <f aca="false">IF(LL60&gt;0,0,AU60+MP57)</f>
        <v>0</v>
      </c>
      <c r="MQ60" s="924" t="n">
        <f aca="false">IF(LM60&gt;0,0,BF60+MQ57)</f>
        <v>0</v>
      </c>
      <c r="MR60" s="924" t="n">
        <f aca="false">IF(LN60&gt;0,0,BG60+MR57)</f>
        <v>0</v>
      </c>
      <c r="MS60" s="924" t="n">
        <f aca="false">IF(LO60&gt;0,0,BZ60+MS57)</f>
        <v>0</v>
      </c>
      <c r="MT60" s="924" t="n">
        <f aca="false">IF(LP60&gt;0,0,CA60+MT57)</f>
        <v>0</v>
      </c>
      <c r="MU60" s="924" t="n">
        <f aca="false">IF(LQ60&gt;0,0,CL60+MU57)</f>
        <v>0</v>
      </c>
      <c r="MV60" s="924" t="n">
        <f aca="false">IF(LR60&gt;0,0,CM60+MV57)</f>
        <v>0</v>
      </c>
      <c r="MW60" s="924" t="n">
        <f aca="false">IF(LS60&gt;0,0,DP60+MW57)</f>
        <v>0</v>
      </c>
      <c r="MX60" s="924" t="n">
        <f aca="false">IF(LT60&gt;0,0,DQ60+MX57)</f>
        <v>0</v>
      </c>
      <c r="MY60" s="924" t="n">
        <f aca="false">IF(LU60&gt;0,0,DD60+MY57)</f>
        <v>0</v>
      </c>
      <c r="MZ60" s="924" t="n">
        <f aca="false">IFERROR(IF(LV60&gt;0,0,DE60+MZ57),0)</f>
        <v>0</v>
      </c>
      <c r="NA60" s="924" t="n">
        <f aca="false">IF(LW60&gt;0,0,HR60+NA57)</f>
        <v>0</v>
      </c>
      <c r="NB60" s="924" t="n">
        <f aca="false">IFERROR(IF(LX60&gt;0,0,HS60+NB57),0)</f>
        <v>0</v>
      </c>
      <c r="NC60" s="924"/>
      <c r="ND60" s="924"/>
      <c r="NE60" s="924"/>
    </row>
    <row r="61" customFormat="false" ht="15" hidden="false" customHeight="false" outlineLevel="0" collapsed="false">
      <c r="A61" s="1092" t="n">
        <v>19</v>
      </c>
      <c r="B61" s="1093" t="n">
        <f aca="false">Посуточная!J61</f>
        <v>0</v>
      </c>
      <c r="C61" s="1094" t="n">
        <f aca="false">Посуточная!K61</f>
        <v>0</v>
      </c>
      <c r="D61" s="1094" t="n">
        <f aca="false">Посуточная!L61</f>
        <v>0</v>
      </c>
      <c r="E61" s="1094" t="n">
        <f aca="false">Посуточная!M61</f>
        <v>0</v>
      </c>
      <c r="F61" s="1094" t="n">
        <f aca="false">Посуточная!N61</f>
        <v>0</v>
      </c>
      <c r="G61" s="1094" t="n">
        <f aca="false">Посуточная!O61</f>
        <v>0</v>
      </c>
      <c r="H61" s="1094" t="n">
        <f aca="false">Посуточная!P61</f>
        <v>0</v>
      </c>
      <c r="I61" s="976" t="n">
        <f aca="false">Посуточная!AA61</f>
        <v>0</v>
      </c>
      <c r="J61" s="976" t="n">
        <f aca="false">Посуточная!AB61</f>
        <v>0</v>
      </c>
      <c r="K61" s="976" t="n">
        <f aca="false">Посуточная!AC61</f>
        <v>0</v>
      </c>
      <c r="L61" s="976" t="n">
        <f aca="false">Посуточная!AD61</f>
        <v>0</v>
      </c>
      <c r="M61" s="976" t="n">
        <f aca="false">Посуточная!AE61</f>
        <v>0</v>
      </c>
      <c r="N61" s="976" t="n">
        <f aca="false">Посуточная!AF61</f>
        <v>0</v>
      </c>
      <c r="O61" s="976" t="n">
        <f aca="false">Посуточная!AG61</f>
        <v>0</v>
      </c>
      <c r="P61" s="1095"/>
      <c r="Q61" s="1096"/>
      <c r="R61" s="979"/>
      <c r="S61" s="979"/>
      <c r="T61" s="990" t="n">
        <f aca="false">Посуточная!AS61</f>
        <v>0</v>
      </c>
      <c r="U61" s="975" t="n">
        <f aca="false">Посуточная!AT61</f>
        <v>0</v>
      </c>
      <c r="V61" s="975" t="n">
        <f aca="false">Посуточная!AU61</f>
        <v>0</v>
      </c>
      <c r="W61" s="975" t="n">
        <f aca="false">Посуточная!AV61</f>
        <v>0</v>
      </c>
      <c r="X61" s="975" t="n">
        <f aca="false">Посуточная!AW61</f>
        <v>0</v>
      </c>
      <c r="Y61" s="975" t="n">
        <f aca="false">Посуточная!AX61</f>
        <v>0</v>
      </c>
      <c r="Z61" s="975" t="n">
        <f aca="false">Посуточная!AY61</f>
        <v>0</v>
      </c>
      <c r="AA61" s="976" t="n">
        <f aca="false">Посуточная!BG61</f>
        <v>0</v>
      </c>
      <c r="AB61" s="976" t="n">
        <f aca="false">Посуточная!BH61</f>
        <v>0</v>
      </c>
      <c r="AC61" s="976" t="n">
        <f aca="false">Посуточная!BI61</f>
        <v>0</v>
      </c>
      <c r="AD61" s="976" t="n">
        <f aca="false">Посуточная!BJ61</f>
        <v>0</v>
      </c>
      <c r="AE61" s="976" t="n">
        <f aca="false">Посуточная!BK61</f>
        <v>0</v>
      </c>
      <c r="AF61" s="976" t="n">
        <f aca="false">Посуточная!BL61</f>
        <v>0</v>
      </c>
      <c r="AG61" s="976" t="n">
        <f aca="false">Посуточная!BM61</f>
        <v>0</v>
      </c>
      <c r="AH61" s="1095"/>
      <c r="AI61" s="1096"/>
      <c r="AJ61" s="979"/>
      <c r="AK61" s="979"/>
      <c r="AL61" s="990" t="n">
        <f aca="false">Посуточная!BV61</f>
        <v>0</v>
      </c>
      <c r="AM61" s="975" t="n">
        <f aca="false">Посуточная!BW61</f>
        <v>0</v>
      </c>
      <c r="AN61" s="975" t="n">
        <f aca="false">Посуточная!BX61</f>
        <v>0</v>
      </c>
      <c r="AO61" s="975" t="n">
        <f aca="false">Посуточная!BY61</f>
        <v>0</v>
      </c>
      <c r="AP61" s="976" t="n">
        <f aca="false">Посуточная!CD61</f>
        <v>0</v>
      </c>
      <c r="AQ61" s="976" t="n">
        <f aca="false">Посуточная!CE61</f>
        <v>0</v>
      </c>
      <c r="AR61" s="976" t="n">
        <f aca="false">Посуточная!CF61</f>
        <v>0</v>
      </c>
      <c r="AS61" s="976" t="n">
        <f aca="false">Посуточная!CG61</f>
        <v>0</v>
      </c>
      <c r="AT61" s="1095"/>
      <c r="AU61" s="1096"/>
      <c r="AV61" s="979"/>
      <c r="AW61" s="979"/>
      <c r="AX61" s="990" t="n">
        <f aca="false">Посуточная!CP61</f>
        <v>0</v>
      </c>
      <c r="AY61" s="975" t="n">
        <f aca="false">Посуточная!CQ61</f>
        <v>0</v>
      </c>
      <c r="AZ61" s="975" t="n">
        <f aca="false">Посуточная!CR61</f>
        <v>0</v>
      </c>
      <c r="BA61" s="975" t="n">
        <f aca="false">Посуточная!CS61</f>
        <v>0</v>
      </c>
      <c r="BB61" s="976" t="n">
        <f aca="false">Посуточная!CX61</f>
        <v>0</v>
      </c>
      <c r="BC61" s="976" t="n">
        <f aca="false">Посуточная!CY61</f>
        <v>0</v>
      </c>
      <c r="BD61" s="976" t="n">
        <f aca="false">Посуточная!CZ61</f>
        <v>0</v>
      </c>
      <c r="BE61" s="976" t="n">
        <f aca="false">Посуточная!DA61</f>
        <v>0</v>
      </c>
      <c r="BF61" s="1095"/>
      <c r="BG61" s="1096"/>
      <c r="BH61" s="979"/>
      <c r="BI61" s="979"/>
      <c r="BJ61" s="1097"/>
      <c r="BK61" s="1096"/>
      <c r="BL61" s="979"/>
      <c r="BM61" s="979"/>
      <c r="BN61" s="1098"/>
      <c r="BO61" s="1099"/>
      <c r="BP61" s="979"/>
      <c r="BQ61" s="979"/>
      <c r="BR61" s="988" t="n">
        <f aca="false">Посуточная!DR61</f>
        <v>0</v>
      </c>
      <c r="BS61" s="989" t="n">
        <f aca="false">Посуточная!DS61</f>
        <v>0</v>
      </c>
      <c r="BT61" s="989" t="n">
        <f aca="false">Посуточная!DT61</f>
        <v>0</v>
      </c>
      <c r="BU61" s="989" t="n">
        <f aca="false">Посуточная!DU61</f>
        <v>0</v>
      </c>
      <c r="BV61" s="976" t="n">
        <f aca="false">Посуточная!DZ61</f>
        <v>0</v>
      </c>
      <c r="BW61" s="976" t="n">
        <f aca="false">Посуточная!EA61</f>
        <v>0</v>
      </c>
      <c r="BX61" s="976" t="n">
        <f aca="false">Посуточная!EB61</f>
        <v>0</v>
      </c>
      <c r="BY61" s="976" t="n">
        <f aca="false">Посуточная!EC61</f>
        <v>0</v>
      </c>
      <c r="BZ61" s="1095"/>
      <c r="CA61" s="1096"/>
      <c r="CB61" s="979"/>
      <c r="CC61" s="979"/>
      <c r="CD61" s="1100" t="n">
        <f aca="false">Посуточная!EO61</f>
        <v>0</v>
      </c>
      <c r="CE61" s="1101" t="n">
        <f aca="false">Посуточная!EP61</f>
        <v>0</v>
      </c>
      <c r="CF61" s="1101" t="n">
        <f aca="false">Посуточная!EQ61</f>
        <v>0</v>
      </c>
      <c r="CG61" s="1101" t="n">
        <f aca="false">Посуточная!ER61</f>
        <v>0</v>
      </c>
      <c r="CH61" s="1000" t="n">
        <f aca="false">Посуточная!EZ61</f>
        <v>0</v>
      </c>
      <c r="CI61" s="1000" t="n">
        <f aca="false">Посуточная!FA61</f>
        <v>0</v>
      </c>
      <c r="CJ61" s="1000" t="n">
        <f aca="false">Посуточная!FB61</f>
        <v>0</v>
      </c>
      <c r="CK61" s="1000" t="n">
        <f aca="false">Посуточная!FC61</f>
        <v>0</v>
      </c>
      <c r="CL61" s="1095"/>
      <c r="CM61" s="1096"/>
      <c r="CN61" s="979"/>
      <c r="CO61" s="979"/>
      <c r="CP61" s="1102" t="n">
        <f aca="false">Посуточная!GN61</f>
        <v>0</v>
      </c>
      <c r="CQ61" s="1094" t="n">
        <f aca="false">Посуточная!GO61</f>
        <v>0</v>
      </c>
      <c r="CR61" s="1094" t="n">
        <f aca="false">Посуточная!GP61</f>
        <v>0</v>
      </c>
      <c r="CS61" s="1094" t="n">
        <f aca="false">Посуточная!GQ61</f>
        <v>0</v>
      </c>
      <c r="CT61" s="1094" t="n">
        <f aca="false">Посуточная!GR61</f>
        <v>0</v>
      </c>
      <c r="CU61" s="1094" t="n">
        <f aca="false">Посуточная!GS61</f>
        <v>0</v>
      </c>
      <c r="CV61" s="1094" t="n">
        <f aca="false">Посуточная!GT61</f>
        <v>0</v>
      </c>
      <c r="CW61" s="976" t="n">
        <f aca="false">Посуточная!HP61</f>
        <v>0</v>
      </c>
      <c r="CX61" s="976" t="n">
        <f aca="false">Посуточная!HQ61</f>
        <v>0</v>
      </c>
      <c r="CY61" s="976" t="n">
        <f aca="false">Посуточная!HR61</f>
        <v>0</v>
      </c>
      <c r="CZ61" s="976" t="n">
        <f aca="false">Посуточная!HS61</f>
        <v>0</v>
      </c>
      <c r="DA61" s="976" t="n">
        <f aca="false">Посуточная!HT61</f>
        <v>0</v>
      </c>
      <c r="DB61" s="976" t="n">
        <f aca="false">Посуточная!HU61</f>
        <v>0</v>
      </c>
      <c r="DC61" s="976" t="n">
        <f aca="false">Посуточная!HV61</f>
        <v>0</v>
      </c>
      <c r="DD61" s="1095"/>
      <c r="DE61" s="1096"/>
      <c r="DF61" s="979"/>
      <c r="DG61" s="979"/>
      <c r="DH61" s="1103" t="n">
        <f aca="false">Посуточная!IE61</f>
        <v>0</v>
      </c>
      <c r="DI61" s="1104" t="n">
        <f aca="false">Посуточная!IF61</f>
        <v>0</v>
      </c>
      <c r="DJ61" s="1104" t="n">
        <f aca="false">Посуточная!IG61</f>
        <v>0</v>
      </c>
      <c r="DK61" s="1101" t="n">
        <f aca="false">Посуточная!IH61</f>
        <v>0</v>
      </c>
      <c r="DL61" s="976" t="n">
        <f aca="false">Посуточная!IM61</f>
        <v>0</v>
      </c>
      <c r="DM61" s="993" t="n">
        <f aca="false">Посуточная!IN61</f>
        <v>0</v>
      </c>
      <c r="DN61" s="976" t="n">
        <f aca="false">Посуточная!IO61</f>
        <v>0</v>
      </c>
      <c r="DO61" s="993" t="n">
        <f aca="false">Посуточная!IP61</f>
        <v>0</v>
      </c>
      <c r="DP61" s="1106"/>
      <c r="DQ61" s="1096"/>
      <c r="DT61" s="1107"/>
      <c r="DU61" s="1108"/>
      <c r="DV61" s="1108"/>
      <c r="DW61" s="1108"/>
      <c r="DX61" s="1108"/>
      <c r="DY61" s="1108"/>
      <c r="DZ61" s="1108"/>
      <c r="EA61" s="976" t="n">
        <f aca="false">Посуточная!KQ61</f>
        <v>0</v>
      </c>
      <c r="EB61" s="976" t="n">
        <f aca="false">Посуточная!KR61</f>
        <v>0</v>
      </c>
      <c r="EC61" s="976" t="n">
        <f aca="false">Посуточная!KS61</f>
        <v>0</v>
      </c>
      <c r="ED61" s="976" t="n">
        <f aca="false">Посуточная!KT61</f>
        <v>0</v>
      </c>
      <c r="EE61" s="976" t="n">
        <f aca="false">Посуточная!KU61</f>
        <v>0</v>
      </c>
      <c r="EF61" s="976" t="n">
        <f aca="false">Посуточная!KV61</f>
        <v>0</v>
      </c>
      <c r="EG61" s="976" t="n">
        <f aca="false">Посуточная!KW61</f>
        <v>0</v>
      </c>
      <c r="EH61" s="1095"/>
      <c r="EI61" s="1096"/>
      <c r="EJ61" s="979"/>
      <c r="EK61" s="979"/>
      <c r="EL61" s="1097"/>
      <c r="EM61" s="1096"/>
      <c r="EN61" s="979"/>
      <c r="EO61" s="979"/>
      <c r="EP61" s="1098"/>
      <c r="EQ61" s="1099"/>
      <c r="ET61" s="1109"/>
      <c r="EU61" s="1110"/>
      <c r="EX61" s="1111"/>
      <c r="EY61" s="1017"/>
      <c r="FB61" s="1107"/>
      <c r="FC61" s="1108"/>
      <c r="FD61" s="1108"/>
      <c r="FE61" s="1108"/>
      <c r="FF61" s="1108"/>
      <c r="FG61" s="1108"/>
      <c r="FH61" s="1108"/>
      <c r="FI61" s="1000" t="n">
        <f aca="false">Посуточная!NU61</f>
        <v>0</v>
      </c>
      <c r="FJ61" s="1000" t="n">
        <f aca="false">Посуточная!NV61</f>
        <v>0</v>
      </c>
      <c r="FK61" s="1000" t="n">
        <f aca="false">Посуточная!NW61</f>
        <v>0</v>
      </c>
      <c r="FL61" s="1000" t="n">
        <f aca="false">Посуточная!NX61</f>
        <v>0</v>
      </c>
      <c r="FM61" s="1000" t="n">
        <f aca="false">Посуточная!NY61</f>
        <v>0</v>
      </c>
      <c r="FN61" s="1000" t="n">
        <f aca="false">Посуточная!NZ61</f>
        <v>0</v>
      </c>
      <c r="FO61" s="1000" t="n">
        <f aca="false">Посуточная!OA61</f>
        <v>0</v>
      </c>
      <c r="FP61" s="1095"/>
      <c r="FQ61" s="1096"/>
      <c r="FR61" s="979"/>
      <c r="FS61" s="979"/>
      <c r="FT61" s="1112" t="n">
        <f aca="false">Посуточная!OO61</f>
        <v>0</v>
      </c>
      <c r="FU61" s="1113" t="n">
        <f aca="false">Посуточная!OP61</f>
        <v>0</v>
      </c>
      <c r="FV61" s="1113" t="n">
        <f aca="false">Посуточная!OQ61</f>
        <v>0</v>
      </c>
      <c r="FW61" s="1113" t="n">
        <f aca="false">Посуточная!OR61</f>
        <v>0</v>
      </c>
      <c r="FX61" s="1113" t="n">
        <f aca="false">Посуточная!OS61</f>
        <v>0</v>
      </c>
      <c r="FY61" s="1113" t="n">
        <f aca="false">Посуточная!OT61</f>
        <v>0</v>
      </c>
      <c r="FZ61" s="1114" t="n">
        <f aca="false">Посуточная!OU61</f>
        <v>0</v>
      </c>
      <c r="GA61" s="1105" t="n">
        <f aca="false">Посуточная!PP61</f>
        <v>0</v>
      </c>
      <c r="GB61" s="1105" t="n">
        <f aca="false">Посуточная!PQ61</f>
        <v>0</v>
      </c>
      <c r="GC61" s="1105" t="n">
        <f aca="false">Посуточная!PR61</f>
        <v>0</v>
      </c>
      <c r="GD61" s="1105" t="n">
        <f aca="false">Посуточная!PS61</f>
        <v>0</v>
      </c>
      <c r="GE61" s="1105" t="n">
        <f aca="false">Посуточная!PT61</f>
        <v>0</v>
      </c>
      <c r="GF61" s="1105" t="n">
        <f aca="false">Посуточная!PU61</f>
        <v>0</v>
      </c>
      <c r="GG61" s="1105" t="n">
        <f aca="false">Посуточная!PV61</f>
        <v>0</v>
      </c>
      <c r="GH61" s="1095"/>
      <c r="GI61" s="1096"/>
      <c r="GJ61" s="979"/>
      <c r="GK61" s="979"/>
      <c r="GL61" s="1039" t="n">
        <f aca="false">Посуточная!QH61</f>
        <v>0</v>
      </c>
      <c r="GM61" s="1040" t="n">
        <f aca="false">Посуточная!QI61</f>
        <v>0</v>
      </c>
      <c r="GN61" s="1040" t="n">
        <f aca="false">Посуточная!QJ61</f>
        <v>0</v>
      </c>
      <c r="GO61" s="1040" t="n">
        <f aca="false">Посуточная!QK61</f>
        <v>0</v>
      </c>
      <c r="GP61" s="1040" t="n">
        <f aca="false">Посуточная!QL61</f>
        <v>0</v>
      </c>
      <c r="GQ61" s="1040" t="n">
        <f aca="false">Посуточная!QM61</f>
        <v>0</v>
      </c>
      <c r="GR61" s="1040" t="n">
        <f aca="false">Посуточная!QN61</f>
        <v>0</v>
      </c>
      <c r="GS61" s="1006" t="n">
        <f aca="false">Посуточная!QV61</f>
        <v>0</v>
      </c>
      <c r="GT61" s="1006" t="n">
        <f aca="false">Посуточная!QW61</f>
        <v>0</v>
      </c>
      <c r="GU61" s="1006" t="n">
        <f aca="false">Посуточная!QX61</f>
        <v>0</v>
      </c>
      <c r="GV61" s="1006" t="n">
        <f aca="false">Посуточная!QY61</f>
        <v>0</v>
      </c>
      <c r="GW61" s="1006" t="n">
        <f aca="false">Посуточная!QZ61</f>
        <v>0</v>
      </c>
      <c r="GX61" s="1006" t="n">
        <f aca="false">Посуточная!RA61</f>
        <v>0</v>
      </c>
      <c r="GY61" s="1006" t="n">
        <f aca="false">Посуточная!RB61</f>
        <v>0</v>
      </c>
      <c r="GZ61" s="1095"/>
      <c r="HA61" s="1096"/>
      <c r="HB61" s="979"/>
      <c r="HC61" s="979"/>
      <c r="HD61" s="1041" t="n">
        <f aca="false">Посуточная!RN61</f>
        <v>0</v>
      </c>
      <c r="HE61" s="1042" t="n">
        <f aca="false">Посуточная!RO61</f>
        <v>0</v>
      </c>
      <c r="HF61" s="1042" t="n">
        <f aca="false">Посуточная!RP61</f>
        <v>0</v>
      </c>
      <c r="HG61" s="1042" t="n">
        <f aca="false">Посуточная!RQ61</f>
        <v>0</v>
      </c>
      <c r="HH61" s="1042" t="n">
        <f aca="false">Посуточная!RR61</f>
        <v>0</v>
      </c>
      <c r="HI61" s="1042" t="n">
        <f aca="false">Посуточная!RS61</f>
        <v>0</v>
      </c>
      <c r="HJ61" s="1042" t="n">
        <f aca="false">Посуточная!RT61</f>
        <v>0</v>
      </c>
      <c r="HK61" s="993" t="n">
        <f aca="false">Посуточная!SB61</f>
        <v>0</v>
      </c>
      <c r="HL61" s="993" t="n">
        <f aca="false">Посуточная!SC61</f>
        <v>0</v>
      </c>
      <c r="HM61" s="993" t="n">
        <f aca="false">Посуточная!SD61</f>
        <v>0</v>
      </c>
      <c r="HN61" s="993" t="n">
        <f aca="false">Посуточная!SE61</f>
        <v>0</v>
      </c>
      <c r="HO61" s="993" t="n">
        <f aca="false">Посуточная!SF61</f>
        <v>0</v>
      </c>
      <c r="HP61" s="993" t="n">
        <f aca="false">Посуточная!SG61</f>
        <v>0</v>
      </c>
      <c r="HQ61" s="993" t="n">
        <f aca="false">Посуточная!SH61</f>
        <v>0</v>
      </c>
      <c r="HR61" s="1095"/>
      <c r="HS61" s="1096"/>
      <c r="HT61" s="979"/>
      <c r="HU61" s="979"/>
      <c r="HV61" s="1097"/>
      <c r="HW61" s="1096"/>
      <c r="HX61" s="979"/>
      <c r="HY61" s="979"/>
      <c r="HZ61" s="1098"/>
      <c r="IA61" s="1099"/>
      <c r="IB61" s="979"/>
      <c r="IC61" s="979"/>
      <c r="ID61" s="1001" t="n">
        <f aca="false">Посуточная!SY61</f>
        <v>0</v>
      </c>
      <c r="IE61" s="1002" t="n">
        <f aca="false">Посуточная!SZ61</f>
        <v>0</v>
      </c>
      <c r="IF61" s="1002" t="n">
        <f aca="false">Посуточная!TA61</f>
        <v>0</v>
      </c>
      <c r="IG61" s="1002" t="n">
        <f aca="false">Посуточная!TB61</f>
        <v>0</v>
      </c>
      <c r="IH61" s="993" t="n">
        <f aca="false">Посуточная!TG61</f>
        <v>0</v>
      </c>
      <c r="II61" s="993" t="n">
        <f aca="false">Посуточная!TH61</f>
        <v>0</v>
      </c>
      <c r="IJ61" s="993" t="n">
        <f aca="false">Посуточная!TI61</f>
        <v>0</v>
      </c>
      <c r="IK61" s="993" t="n">
        <f aca="false">Посуточная!TJ61</f>
        <v>0</v>
      </c>
      <c r="IL61" s="1095"/>
      <c r="IM61" s="1096"/>
      <c r="IP61" s="1115"/>
      <c r="IQ61" s="1116"/>
      <c r="IT61" s="1115"/>
      <c r="IU61" s="1117"/>
      <c r="IV61" s="1046"/>
      <c r="IW61" s="1046"/>
      <c r="IX61" s="1117"/>
      <c r="IY61" s="1117"/>
      <c r="IZ61" s="1046"/>
      <c r="JA61" s="1046"/>
      <c r="JB61" s="1117"/>
      <c r="JC61" s="1117"/>
      <c r="JD61" s="1046"/>
      <c r="JE61" s="1046"/>
      <c r="JF61" s="1118"/>
      <c r="JG61" s="1017"/>
      <c r="JH61" s="1018"/>
      <c r="JJ61" s="1111"/>
      <c r="JK61" s="1017"/>
      <c r="JN61" s="1111"/>
      <c r="JO61" s="1017"/>
      <c r="JR61" s="1115"/>
      <c r="JS61" s="1116"/>
      <c r="JV61" s="1111"/>
      <c r="JW61" s="1017"/>
      <c r="JZ61" s="1118"/>
      <c r="KA61" s="1118"/>
      <c r="KD61" s="1118"/>
      <c r="KE61" s="1118"/>
      <c r="KG61" s="1020"/>
      <c r="KH61" s="1119"/>
      <c r="KI61" s="1120"/>
      <c r="KJ61" s="1025"/>
      <c r="KL61" s="1118"/>
      <c r="KM61" s="1118"/>
      <c r="KN61" s="1121"/>
      <c r="KO61" s="1119"/>
      <c r="KP61" s="1122"/>
      <c r="KQ61" s="1024"/>
      <c r="KS61" s="924" t="str">
        <f aca="false">IF(KP61=$KS$1,"",KI61-7200)</f>
        <v/>
      </c>
      <c r="KT61" s="1137"/>
      <c r="KV61" s="946"/>
      <c r="LG61" s="924" t="n">
        <f aca="false">IF(R61="",0,R61+LG58)</f>
        <v>0</v>
      </c>
      <c r="LH61" s="924" t="n">
        <f aca="false">IF(S61="",0,S61+LH58)</f>
        <v>0</v>
      </c>
      <c r="LI61" s="924" t="n">
        <f aca="false">IF(AJ61="",0,AJ61+LI58)</f>
        <v>0</v>
      </c>
      <c r="LJ61" s="924" t="n">
        <f aca="false">IF(AK61="",0,AK61+LJ58)</f>
        <v>0</v>
      </c>
      <c r="LK61" s="924" t="n">
        <f aca="false">IF(AV61="",0,AV61+LK58)</f>
        <v>0</v>
      </c>
      <c r="LL61" s="924" t="n">
        <f aca="false">IF(AW61="",0,AW61+LL58)</f>
        <v>0</v>
      </c>
      <c r="LM61" s="924" t="n">
        <f aca="false">IF(BH61="",0,BH61+LM58)</f>
        <v>0</v>
      </c>
      <c r="LN61" s="924" t="n">
        <f aca="false">IF(BI61="",0,BI61+LN58)</f>
        <v>0</v>
      </c>
      <c r="LO61" s="924" t="n">
        <f aca="false">IF(CB61="",0,CB61+LO58)</f>
        <v>0</v>
      </c>
      <c r="LP61" s="924" t="n">
        <f aca="false">IF(CC61="",0,CC61+LP58)</f>
        <v>0</v>
      </c>
      <c r="LQ61" s="924" t="n">
        <f aca="false">IF(CN61="",0,CN61+LQ58)</f>
        <v>0</v>
      </c>
      <c r="LR61" s="924" t="n">
        <f aca="false">IF(CO61="",0,CO61+LR58)</f>
        <v>0</v>
      </c>
      <c r="LS61" s="924" t="n">
        <f aca="false">IF(DR61="",0,DR61+LS58)</f>
        <v>0</v>
      </c>
      <c r="LT61" s="924" t="n">
        <f aca="false">IF(DS61="",0,DS61+LT58)</f>
        <v>0</v>
      </c>
      <c r="LU61" s="924" t="n">
        <f aca="false">IF(DF61="",0,DF61+LU58)</f>
        <v>0</v>
      </c>
      <c r="LV61" s="924" t="n">
        <f aca="false">IF(DG61="",0,DG61+LV58)</f>
        <v>0</v>
      </c>
      <c r="LW61" s="924" t="n">
        <f aca="false">IF(HT61="",0,HT61+LW58)</f>
        <v>0</v>
      </c>
      <c r="LX61" s="924" t="n">
        <f aca="false">IF(HU61="",0,HU61+LX58)</f>
        <v>0</v>
      </c>
      <c r="LY61" s="924" t="n">
        <f aca="false">IF(JN61="",0,JN61)</f>
        <v>0</v>
      </c>
      <c r="LZ61" s="924" t="n">
        <f aca="false">IF(JO61="",0,JO61)</f>
        <v>0</v>
      </c>
      <c r="MA61" s="924" t="n">
        <f aca="false">IF(EV61="",0,EV61+MA58)</f>
        <v>0</v>
      </c>
      <c r="MB61" s="924" t="n">
        <f aca="false">IF(EW61="",0,EW61+MB58)</f>
        <v>0</v>
      </c>
      <c r="MC61" s="924" t="n">
        <f aca="false">IF(JJ61="",0,JJ61+MC58)</f>
        <v>0</v>
      </c>
      <c r="MD61" s="924" t="n">
        <f aca="false">IF(JK61="",0,JK61+MD58)</f>
        <v>0</v>
      </c>
      <c r="ME61" s="924" t="n">
        <f aca="false">IF(KO61="",0,KO61+ME58)</f>
        <v>0</v>
      </c>
      <c r="MF61" s="924" t="n">
        <f aca="false">IF(KP61="",0,KP61+MF58)</f>
        <v>0</v>
      </c>
      <c r="MG61" s="924" t="n">
        <f aca="false">IFERROR(ME61/$A59,0)</f>
        <v>0</v>
      </c>
      <c r="MH61" s="924" t="n">
        <f aca="false">IFERROR(MF61/$A59,0)</f>
        <v>0</v>
      </c>
      <c r="MI61" s="924" t="n">
        <f aca="false">IF(JT61="",0,JT61+MI58)</f>
        <v>0</v>
      </c>
      <c r="MJ61" s="924" t="n">
        <f aca="false">IF(JU61="",0,JU61+MJ58)</f>
        <v>0</v>
      </c>
      <c r="MK61" s="924" t="n">
        <f aca="false">IF(LG61&gt;0,0,P61+MK58)</f>
        <v>0</v>
      </c>
      <c r="ML61" s="924" t="n">
        <f aca="false">IF(LH61&gt;0,0,Q61+ML58)</f>
        <v>0</v>
      </c>
      <c r="MM61" s="924" t="n">
        <f aca="false">IF(LI61&gt;0,0,AH61+MM58)</f>
        <v>0</v>
      </c>
      <c r="MN61" s="924" t="n">
        <f aca="false">IF(LJ61&gt;0,0,AI61+MN58)</f>
        <v>0</v>
      </c>
      <c r="MO61" s="924" t="n">
        <f aca="false">IF(LK61&gt;0,0,AT61+MO58)</f>
        <v>0</v>
      </c>
      <c r="MP61" s="924" t="n">
        <f aca="false">IF(LL61&gt;0,0,AU61+MP58)</f>
        <v>0</v>
      </c>
      <c r="MQ61" s="924" t="n">
        <f aca="false">IF(LM61&gt;0,0,BF61+MQ58)</f>
        <v>0</v>
      </c>
      <c r="MR61" s="924" t="n">
        <f aca="false">IF(LN61&gt;0,0,BG61+MR58)</f>
        <v>0</v>
      </c>
      <c r="MS61" s="924" t="n">
        <f aca="false">IF(LO61&gt;0,0,BZ61+MS58)</f>
        <v>0</v>
      </c>
      <c r="MT61" s="924" t="n">
        <f aca="false">IF(LP61&gt;0,0,CA61+MT58)</f>
        <v>0</v>
      </c>
      <c r="MU61" s="924" t="n">
        <f aca="false">IF(LQ61&gt;0,0,CL61+MU58)</f>
        <v>0</v>
      </c>
      <c r="MV61" s="924" t="n">
        <f aca="false">IF(LR61&gt;0,0,CM61+MV58)</f>
        <v>0</v>
      </c>
      <c r="MW61" s="924" t="n">
        <f aca="false">IF(LS61&gt;0,0,DP61+MW58)</f>
        <v>0</v>
      </c>
      <c r="MX61" s="924" t="n">
        <f aca="false">IF(LT61&gt;0,0,DQ61+MX58)</f>
        <v>0</v>
      </c>
      <c r="MY61" s="924" t="n">
        <f aca="false">IF(LU61&gt;0,0,DD61+MY58)</f>
        <v>0</v>
      </c>
      <c r="MZ61" s="924" t="n">
        <f aca="false">IFERROR(IF(LV61&gt;0,0,DE61+MZ58),0)</f>
        <v>0</v>
      </c>
      <c r="NA61" s="924" t="n">
        <f aca="false">IF(LW61&gt;0,0,HR61+NA58)</f>
        <v>0</v>
      </c>
      <c r="NB61" s="924" t="n">
        <f aca="false">IFERROR(IF(LX61&gt;0,0,HS61+NB58),0)</f>
        <v>0</v>
      </c>
      <c r="NC61" s="924"/>
      <c r="ND61" s="924"/>
      <c r="NE61" s="924"/>
    </row>
    <row r="62" customFormat="false" ht="15" hidden="false" customHeight="false" outlineLevel="0" collapsed="false">
      <c r="A62" s="1092"/>
      <c r="B62" s="974" t="n">
        <f aca="false">Посуточная!J62</f>
        <v>0</v>
      </c>
      <c r="C62" s="975" t="n">
        <f aca="false">Посуточная!K62</f>
        <v>0</v>
      </c>
      <c r="D62" s="975" t="n">
        <f aca="false">Посуточная!L62</f>
        <v>0</v>
      </c>
      <c r="E62" s="975" t="n">
        <f aca="false">Посуточная!M62</f>
        <v>0</v>
      </c>
      <c r="F62" s="975" t="n">
        <f aca="false">Посуточная!N62</f>
        <v>0</v>
      </c>
      <c r="G62" s="975" t="n">
        <f aca="false">Посуточная!O62</f>
        <v>0</v>
      </c>
      <c r="H62" s="975" t="n">
        <f aca="false">Посуточная!P62</f>
        <v>0</v>
      </c>
      <c r="I62" s="976" t="n">
        <f aca="false">Посуточная!AA62</f>
        <v>0</v>
      </c>
      <c r="J62" s="976" t="n">
        <f aca="false">Посуточная!AB62</f>
        <v>0</v>
      </c>
      <c r="K62" s="976" t="n">
        <f aca="false">Посуточная!AC62</f>
        <v>0</v>
      </c>
      <c r="L62" s="976" t="n">
        <f aca="false">Посуточная!AD62</f>
        <v>0</v>
      </c>
      <c r="M62" s="976" t="n">
        <f aca="false">Посуточная!AE62</f>
        <v>0</v>
      </c>
      <c r="N62" s="976" t="n">
        <f aca="false">Посуточная!AF62</f>
        <v>0</v>
      </c>
      <c r="O62" s="976" t="n">
        <f aca="false">Посуточная!AG62</f>
        <v>0</v>
      </c>
      <c r="P62" s="1027" t="n">
        <f aca="false">COUNTIF(B62:H62,"&lt;&gt;0")-COUNTIF(B62:H62,"")</f>
        <v>-7</v>
      </c>
      <c r="Q62" s="1028" t="n">
        <f aca="false">COUNTIF(I62:O62,"&lt;&gt;0")-COUNTIF(I62:O62,"")</f>
        <v>0</v>
      </c>
      <c r="R62" s="979"/>
      <c r="S62" s="979"/>
      <c r="T62" s="990" t="n">
        <f aca="false">Посуточная!AS62</f>
        <v>0</v>
      </c>
      <c r="U62" s="975" t="n">
        <f aca="false">Посуточная!AT62</f>
        <v>0</v>
      </c>
      <c r="V62" s="975" t="n">
        <f aca="false">Посуточная!AU62</f>
        <v>0</v>
      </c>
      <c r="W62" s="975" t="n">
        <f aca="false">Посуточная!AV62</f>
        <v>0</v>
      </c>
      <c r="X62" s="975" t="n">
        <f aca="false">Посуточная!AW62</f>
        <v>0</v>
      </c>
      <c r="Y62" s="975" t="n">
        <f aca="false">Посуточная!AX62</f>
        <v>0</v>
      </c>
      <c r="Z62" s="975" t="n">
        <f aca="false">Посуточная!AY62</f>
        <v>0</v>
      </c>
      <c r="AA62" s="976" t="n">
        <f aca="false">Посуточная!BG62</f>
        <v>0</v>
      </c>
      <c r="AB62" s="976" t="n">
        <f aca="false">Посуточная!BH62</f>
        <v>0</v>
      </c>
      <c r="AC62" s="976" t="n">
        <f aca="false">Посуточная!BI62</f>
        <v>0</v>
      </c>
      <c r="AD62" s="976" t="n">
        <f aca="false">Посуточная!BJ62</f>
        <v>0</v>
      </c>
      <c r="AE62" s="976" t="n">
        <f aca="false">Посуточная!BK62</f>
        <v>0</v>
      </c>
      <c r="AF62" s="976" t="n">
        <f aca="false">Посуточная!BL62</f>
        <v>0</v>
      </c>
      <c r="AG62" s="976" t="n">
        <f aca="false">Посуточная!BM62</f>
        <v>0</v>
      </c>
      <c r="AH62" s="1027" t="n">
        <f aca="false">COUNTIF(T62:Z62,"&lt;&gt;0")-COUNTIF(T62:Z62,"")</f>
        <v>-7</v>
      </c>
      <c r="AI62" s="1028" t="n">
        <f aca="false">COUNTIF(AA62:AG62,"&lt;&gt;0")-COUNTIF(AA62:AG62,"")</f>
        <v>0</v>
      </c>
      <c r="AJ62" s="979"/>
      <c r="AK62" s="979"/>
      <c r="AL62" s="990" t="n">
        <f aca="false">Посуточная!BV62</f>
        <v>0</v>
      </c>
      <c r="AM62" s="975" t="n">
        <f aca="false">Посуточная!BW62</f>
        <v>0</v>
      </c>
      <c r="AN62" s="975" t="n">
        <f aca="false">Посуточная!BX62</f>
        <v>0</v>
      </c>
      <c r="AO62" s="975" t="n">
        <f aca="false">Посуточная!BY62</f>
        <v>0</v>
      </c>
      <c r="AP62" s="976" t="n">
        <f aca="false">Посуточная!CD62</f>
        <v>0</v>
      </c>
      <c r="AQ62" s="976" t="n">
        <f aca="false">Посуточная!CE62</f>
        <v>0</v>
      </c>
      <c r="AR62" s="976" t="n">
        <f aca="false">Посуточная!CF62</f>
        <v>0</v>
      </c>
      <c r="AS62" s="976" t="n">
        <f aca="false">Посуточная!CG62</f>
        <v>0</v>
      </c>
      <c r="AT62" s="1027" t="n">
        <f aca="false">COUNTIF(AL62:AO62,"&lt;&gt;0")-COUNTIF(AL62:AO62,"")</f>
        <v>-4</v>
      </c>
      <c r="AU62" s="1028" t="n">
        <f aca="false">COUNTIF(AP62:AS62,"&lt;&gt;0")-COUNTIF(AP62:AS62,"")</f>
        <v>0</v>
      </c>
      <c r="AV62" s="979"/>
      <c r="AW62" s="979"/>
      <c r="AX62" s="990" t="n">
        <f aca="false">Посуточная!CP62</f>
        <v>0</v>
      </c>
      <c r="AY62" s="975" t="n">
        <f aca="false">Посуточная!CQ62</f>
        <v>0</v>
      </c>
      <c r="AZ62" s="975" t="n">
        <f aca="false">Посуточная!CR62</f>
        <v>0</v>
      </c>
      <c r="BA62" s="975" t="n">
        <f aca="false">Посуточная!CS62</f>
        <v>0</v>
      </c>
      <c r="BB62" s="976" t="n">
        <f aca="false">Посуточная!CX62</f>
        <v>0</v>
      </c>
      <c r="BC62" s="976" t="n">
        <f aca="false">Посуточная!CY62</f>
        <v>0</v>
      </c>
      <c r="BD62" s="976" t="n">
        <f aca="false">Посуточная!CZ62</f>
        <v>0</v>
      </c>
      <c r="BE62" s="976" t="n">
        <f aca="false">Посуточная!DA62</f>
        <v>0</v>
      </c>
      <c r="BF62" s="1027" t="n">
        <f aca="false">COUNTIF(AX62:BA62,"&lt;&gt;0")-COUNTIF(AX62:BA62,"")</f>
        <v>-4</v>
      </c>
      <c r="BG62" s="1028" t="n">
        <f aca="false">COUNTIF(BB62:BE62,"&lt;&gt;0")-COUNTIF(BB62:BE62,"")</f>
        <v>0</v>
      </c>
      <c r="BH62" s="979"/>
      <c r="BI62" s="979"/>
      <c r="BJ62" s="1030" t="n">
        <f aca="false">SUMIF(B6:BI6,"итого гр.",B62:BI62)</f>
        <v>0</v>
      </c>
      <c r="BK62" s="1028" t="n">
        <f aca="false">SUMIF(B6:BI6,"итого фк.",B62:BI62)</f>
        <v>0</v>
      </c>
      <c r="BL62" s="979"/>
      <c r="BM62" s="979"/>
      <c r="BN62" s="1031"/>
      <c r="BO62" s="1032"/>
      <c r="BP62" s="979"/>
      <c r="BQ62" s="979"/>
      <c r="BR62" s="988" t="n">
        <f aca="false">Посуточная!DR62</f>
        <v>0</v>
      </c>
      <c r="BS62" s="989" t="n">
        <f aca="false">Посуточная!DS62</f>
        <v>0</v>
      </c>
      <c r="BT62" s="989" t="n">
        <f aca="false">Посуточная!DT62</f>
        <v>0</v>
      </c>
      <c r="BU62" s="989" t="n">
        <f aca="false">Посуточная!DU62</f>
        <v>0</v>
      </c>
      <c r="BV62" s="976" t="n">
        <f aca="false">Посуточная!DZ62</f>
        <v>0</v>
      </c>
      <c r="BW62" s="976" t="n">
        <f aca="false">Посуточная!EA62</f>
        <v>0</v>
      </c>
      <c r="BX62" s="976" t="n">
        <f aca="false">Посуточная!EB62</f>
        <v>0</v>
      </c>
      <c r="BY62" s="976" t="n">
        <f aca="false">Посуточная!EC62</f>
        <v>0</v>
      </c>
      <c r="BZ62" s="1027" t="n">
        <f aca="false">COUNTIF(BR62:BU62,"&lt;&gt;0")-COUNTIF(BR62:BU62,"")</f>
        <v>-4</v>
      </c>
      <c r="CA62" s="1028" t="n">
        <f aca="false">COUNTIF(BV62:BY62,"&lt;&gt;0")-COUNTIF(BV62:BY62,"")</f>
        <v>0</v>
      </c>
      <c r="CB62" s="979"/>
      <c r="CC62" s="979"/>
      <c r="CD62" s="988" t="n">
        <f aca="false">Посуточная!EO62</f>
        <v>0</v>
      </c>
      <c r="CE62" s="989" t="n">
        <f aca="false">Посуточная!EP62</f>
        <v>0</v>
      </c>
      <c r="CF62" s="989" t="n">
        <f aca="false">Посуточная!EQ62</f>
        <v>0</v>
      </c>
      <c r="CG62" s="989" t="n">
        <f aca="false">Посуточная!ER62</f>
        <v>0</v>
      </c>
      <c r="CH62" s="976" t="n">
        <f aca="false">Посуточная!EZ62</f>
        <v>0</v>
      </c>
      <c r="CI62" s="976" t="n">
        <f aca="false">Посуточная!FA62</f>
        <v>0</v>
      </c>
      <c r="CJ62" s="976" t="n">
        <f aca="false">Посуточная!FB62</f>
        <v>0</v>
      </c>
      <c r="CK62" s="976" t="n">
        <f aca="false">Посуточная!FC62</f>
        <v>0</v>
      </c>
      <c r="CL62" s="1027" t="n">
        <f aca="false">COUNTIF(CD62:CG62,"&lt;&gt;0")-COUNTIF(CD62:CG62,"")</f>
        <v>-4</v>
      </c>
      <c r="CM62" s="1028" t="n">
        <f aca="false">COUNTIF(CH62:CK62,"&lt;&gt;0")-COUNTIF(CH62:CK62,"")</f>
        <v>0</v>
      </c>
      <c r="CN62" s="979"/>
      <c r="CO62" s="979"/>
      <c r="CP62" s="990" t="n">
        <f aca="false">Посуточная!GN62</f>
        <v>0</v>
      </c>
      <c r="CQ62" s="975" t="n">
        <f aca="false">Посуточная!GO62</f>
        <v>0</v>
      </c>
      <c r="CR62" s="975" t="n">
        <f aca="false">Посуточная!GP62</f>
        <v>0</v>
      </c>
      <c r="CS62" s="975" t="n">
        <f aca="false">Посуточная!GQ62</f>
        <v>0</v>
      </c>
      <c r="CT62" s="975" t="n">
        <f aca="false">Посуточная!GR62</f>
        <v>0</v>
      </c>
      <c r="CU62" s="975" t="n">
        <f aca="false">Посуточная!GS62</f>
        <v>0</v>
      </c>
      <c r="CV62" s="975" t="n">
        <f aca="false">Посуточная!GT62</f>
        <v>0</v>
      </c>
      <c r="CW62" s="976" t="n">
        <f aca="false">Посуточная!HP62</f>
        <v>0</v>
      </c>
      <c r="CX62" s="976" t="n">
        <f aca="false">Посуточная!HQ62</f>
        <v>0</v>
      </c>
      <c r="CY62" s="976" t="n">
        <f aca="false">Посуточная!HR62</f>
        <v>0</v>
      </c>
      <c r="CZ62" s="976" t="n">
        <f aca="false">Посуточная!HS62</f>
        <v>0</v>
      </c>
      <c r="DA62" s="976" t="n">
        <f aca="false">Посуточная!HT62</f>
        <v>0</v>
      </c>
      <c r="DB62" s="976" t="n">
        <f aca="false">Посуточная!HU62</f>
        <v>0</v>
      </c>
      <c r="DC62" s="976" t="n">
        <f aca="false">Посуточная!HV62</f>
        <v>0</v>
      </c>
      <c r="DD62" s="1027" t="n">
        <f aca="false">COUNTIF(CP62:CV62,"&lt;&gt;0")-COUNTIF(CP62:CV62,"")</f>
        <v>-7</v>
      </c>
      <c r="DE62" s="1028" t="n">
        <f aca="false">COUNTIF(CW62:DC62,"&lt;&gt;0")-COUNTIF(CW62:DC62,"")</f>
        <v>0</v>
      </c>
      <c r="DF62" s="979"/>
      <c r="DG62" s="979"/>
      <c r="DH62" s="991" t="n">
        <f aca="false">Посуточная!IE62</f>
        <v>0</v>
      </c>
      <c r="DI62" s="992" t="n">
        <f aca="false">Посуточная!IF62</f>
        <v>0</v>
      </c>
      <c r="DJ62" s="992" t="n">
        <f aca="false">Посуточная!IG62</f>
        <v>0</v>
      </c>
      <c r="DK62" s="989" t="n">
        <f aca="false">Посуточная!IH62</f>
        <v>0</v>
      </c>
      <c r="DL62" s="976" t="n">
        <f aca="false">Посуточная!IM62</f>
        <v>0</v>
      </c>
      <c r="DM62" s="993" t="n">
        <f aca="false">Посуточная!IN62</f>
        <v>0</v>
      </c>
      <c r="DN62" s="976" t="n">
        <f aca="false">Посуточная!IO62</f>
        <v>0</v>
      </c>
      <c r="DO62" s="993" t="n">
        <f aca="false">Посуточная!IP62</f>
        <v>0</v>
      </c>
      <c r="DP62" s="1029" t="n">
        <f aca="false">COUNTIF(DH62:DK62,"&lt;&gt;0")-COUNTIF(DH62:DK62,"")</f>
        <v>-4</v>
      </c>
      <c r="DQ62" s="1028" t="n">
        <f aca="false">COUNTIF(DL62:DO62,"&lt;&gt;0")-COUNTIF(DL62:DO62,"")</f>
        <v>0</v>
      </c>
      <c r="DT62" s="1033"/>
      <c r="DU62" s="1034"/>
      <c r="DV62" s="1034"/>
      <c r="DW62" s="1034"/>
      <c r="DX62" s="1034"/>
      <c r="DY62" s="1034"/>
      <c r="DZ62" s="1034"/>
      <c r="EA62" s="976" t="n">
        <f aca="false">Посуточная!KQ62</f>
        <v>0</v>
      </c>
      <c r="EB62" s="976" t="n">
        <f aca="false">Посуточная!KR62</f>
        <v>0</v>
      </c>
      <c r="EC62" s="976" t="n">
        <f aca="false">Посуточная!KS62</f>
        <v>0</v>
      </c>
      <c r="ED62" s="976" t="n">
        <f aca="false">Посуточная!KT62</f>
        <v>0</v>
      </c>
      <c r="EE62" s="976" t="n">
        <f aca="false">Посуточная!KU62</f>
        <v>0</v>
      </c>
      <c r="EF62" s="976" t="n">
        <f aca="false">Посуточная!KV62</f>
        <v>0</v>
      </c>
      <c r="EG62" s="976" t="n">
        <f aca="false">Посуточная!KW62</f>
        <v>0</v>
      </c>
      <c r="EH62" s="1027" t="n">
        <f aca="false">SUBTOTAL(3, DT62:DZ62)</f>
        <v>0</v>
      </c>
      <c r="EI62" s="1028" t="n">
        <f aca="false">COUNTIF(EA62:EG62,"&lt;&gt;0")-COUNTIF(EA62:EG62,"")</f>
        <v>0</v>
      </c>
      <c r="EJ62" s="979"/>
      <c r="EK62" s="979"/>
      <c r="EL62" s="1030" t="n">
        <f aca="false">SUMIF(BR6:EK6,"итого гр.",BR62:EK62)</f>
        <v>0</v>
      </c>
      <c r="EM62" s="1028" t="n">
        <f aca="false">SUMIF(BR6:EK6,"итого фк.",BR62:EK62)</f>
        <v>0</v>
      </c>
      <c r="EN62" s="979"/>
      <c r="EO62" s="979"/>
      <c r="EP62" s="1031"/>
      <c r="EQ62" s="1032"/>
      <c r="ET62" s="1035"/>
      <c r="EU62" s="1036"/>
      <c r="EX62" s="1037"/>
      <c r="EY62" s="1038"/>
      <c r="FB62" s="1033"/>
      <c r="FC62" s="1034"/>
      <c r="FD62" s="1034"/>
      <c r="FE62" s="1034"/>
      <c r="FF62" s="1034"/>
      <c r="FG62" s="1034"/>
      <c r="FH62" s="1034"/>
      <c r="FI62" s="976" t="n">
        <f aca="false">Посуточная!NU62</f>
        <v>0</v>
      </c>
      <c r="FJ62" s="976" t="n">
        <f aca="false">Посуточная!NV62</f>
        <v>0</v>
      </c>
      <c r="FK62" s="976" t="n">
        <f aca="false">Посуточная!NW62</f>
        <v>0</v>
      </c>
      <c r="FL62" s="976" t="n">
        <f aca="false">Посуточная!NX62</f>
        <v>0</v>
      </c>
      <c r="FM62" s="976" t="n">
        <f aca="false">Посуточная!NY62</f>
        <v>0</v>
      </c>
      <c r="FN62" s="976" t="n">
        <f aca="false">Посуточная!NZ62</f>
        <v>0</v>
      </c>
      <c r="FO62" s="976" t="n">
        <f aca="false">Посуточная!OA62</f>
        <v>0</v>
      </c>
      <c r="FP62" s="1027" t="n">
        <f aca="false">COUNTIF(FB62:FH62,"&lt;&gt;0")-COUNTIF(FB62:FH62,"")</f>
        <v>0</v>
      </c>
      <c r="FQ62" s="1028" t="n">
        <f aca="false">COUNTIF(FI62:FO62,"&lt;&gt;0")-COUNTIF(FI62:FO62,"")</f>
        <v>0</v>
      </c>
      <c r="FR62" s="979"/>
      <c r="FS62" s="979"/>
      <c r="FT62" s="1001" t="n">
        <f aca="false">Посуточная!OO62</f>
        <v>0</v>
      </c>
      <c r="FU62" s="1002" t="n">
        <f aca="false">Посуточная!OP62</f>
        <v>0</v>
      </c>
      <c r="FV62" s="1002" t="n">
        <f aca="false">Посуточная!OQ62</f>
        <v>0</v>
      </c>
      <c r="FW62" s="1002" t="n">
        <f aca="false">Посуточная!OR62</f>
        <v>0</v>
      </c>
      <c r="FX62" s="1002" t="n">
        <f aca="false">Посуточная!OS62</f>
        <v>0</v>
      </c>
      <c r="FY62" s="1002" t="n">
        <f aca="false">Посуточная!OT62</f>
        <v>0</v>
      </c>
      <c r="FZ62" s="1003" t="n">
        <f aca="false">Посуточная!OU62</f>
        <v>0</v>
      </c>
      <c r="GA62" s="993" t="n">
        <f aca="false">Посуточная!PP62</f>
        <v>0</v>
      </c>
      <c r="GB62" s="993" t="n">
        <f aca="false">Посуточная!PQ62</f>
        <v>0</v>
      </c>
      <c r="GC62" s="993" t="n">
        <f aca="false">Посуточная!PR62</f>
        <v>0</v>
      </c>
      <c r="GD62" s="993" t="n">
        <f aca="false">Посуточная!PS62</f>
        <v>0</v>
      </c>
      <c r="GE62" s="993" t="n">
        <f aca="false">Посуточная!PT62</f>
        <v>0</v>
      </c>
      <c r="GF62" s="993" t="n">
        <f aca="false">Посуточная!PU62</f>
        <v>0</v>
      </c>
      <c r="GG62" s="993" t="n">
        <f aca="false">Посуточная!PV62</f>
        <v>0</v>
      </c>
      <c r="GH62" s="1027" t="n">
        <f aca="false">COUNTIF(FT62:FZ62,"&lt;&gt;0")-COUNTIF(FT62:FZ62,"")</f>
        <v>-7</v>
      </c>
      <c r="GI62" s="1028" t="n">
        <f aca="false">COUNTIF(GA62:GG62,"&lt;&gt;0")-COUNTIF(GA62:GG62,"")</f>
        <v>0</v>
      </c>
      <c r="GJ62" s="979"/>
      <c r="GK62" s="979"/>
      <c r="GL62" s="1039" t="n">
        <f aca="false">Посуточная!QH62</f>
        <v>0</v>
      </c>
      <c r="GM62" s="1040" t="n">
        <f aca="false">Посуточная!QI62</f>
        <v>0</v>
      </c>
      <c r="GN62" s="1040" t="n">
        <f aca="false">Посуточная!QJ62</f>
        <v>0</v>
      </c>
      <c r="GO62" s="1040" t="n">
        <f aca="false">Посуточная!QK62</f>
        <v>0</v>
      </c>
      <c r="GP62" s="1040" t="n">
        <f aca="false">Посуточная!QL62</f>
        <v>0</v>
      </c>
      <c r="GQ62" s="1040" t="n">
        <f aca="false">Посуточная!QM62</f>
        <v>0</v>
      </c>
      <c r="GR62" s="1040" t="n">
        <f aca="false">Посуточная!QN62</f>
        <v>0</v>
      </c>
      <c r="GS62" s="1006" t="n">
        <f aca="false">Посуточная!QV62</f>
        <v>0</v>
      </c>
      <c r="GT62" s="1006" t="n">
        <f aca="false">Посуточная!QW62</f>
        <v>0</v>
      </c>
      <c r="GU62" s="1006" t="n">
        <f aca="false">Посуточная!QX62</f>
        <v>0</v>
      </c>
      <c r="GV62" s="1006" t="n">
        <f aca="false">Посуточная!QY62</f>
        <v>0</v>
      </c>
      <c r="GW62" s="1006" t="n">
        <f aca="false">Посуточная!QZ62</f>
        <v>0</v>
      </c>
      <c r="GX62" s="1006" t="n">
        <f aca="false">Посуточная!RA62</f>
        <v>0</v>
      </c>
      <c r="GY62" s="1006" t="n">
        <f aca="false">Посуточная!RB62</f>
        <v>0</v>
      </c>
      <c r="GZ62" s="1027" t="n">
        <f aca="false">COUNTIF(GL62:GR62,"&lt;&gt;0")-COUNTIF(GL62:GR62,"")</f>
        <v>-7</v>
      </c>
      <c r="HA62" s="1028" t="n">
        <f aca="false">COUNTIF(GS62:GY62,"&lt;&gt;0")-COUNTIF(GS62:GY62,"")</f>
        <v>0</v>
      </c>
      <c r="HB62" s="979"/>
      <c r="HC62" s="979"/>
      <c r="HD62" s="1041" t="n">
        <f aca="false">Посуточная!RN62</f>
        <v>0</v>
      </c>
      <c r="HE62" s="1042" t="n">
        <f aca="false">Посуточная!RO62</f>
        <v>0</v>
      </c>
      <c r="HF62" s="1042" t="n">
        <f aca="false">Посуточная!RP62</f>
        <v>0</v>
      </c>
      <c r="HG62" s="1042" t="n">
        <f aca="false">Посуточная!RQ62</f>
        <v>0</v>
      </c>
      <c r="HH62" s="1042" t="n">
        <f aca="false">Посуточная!RR62</f>
        <v>0</v>
      </c>
      <c r="HI62" s="1042" t="n">
        <f aca="false">Посуточная!RS62</f>
        <v>0</v>
      </c>
      <c r="HJ62" s="1042" t="n">
        <f aca="false">Посуточная!RT62</f>
        <v>0</v>
      </c>
      <c r="HK62" s="993" t="n">
        <f aca="false">Посуточная!SB62</f>
        <v>0</v>
      </c>
      <c r="HL62" s="993" t="n">
        <f aca="false">Посуточная!SC62</f>
        <v>0</v>
      </c>
      <c r="HM62" s="993" t="n">
        <f aca="false">Посуточная!SD62</f>
        <v>0</v>
      </c>
      <c r="HN62" s="993" t="n">
        <f aca="false">Посуточная!SE62</f>
        <v>0</v>
      </c>
      <c r="HO62" s="993" t="n">
        <f aca="false">Посуточная!SF62</f>
        <v>0</v>
      </c>
      <c r="HP62" s="993" t="n">
        <f aca="false">Посуточная!SG62</f>
        <v>0</v>
      </c>
      <c r="HQ62" s="993" t="n">
        <f aca="false">Посуточная!SH62</f>
        <v>0</v>
      </c>
      <c r="HR62" s="1027" t="n">
        <f aca="false">COUNTIF(HD62:HJ62,"&lt;&gt;0")-COUNTIF(HD62:HJ62,"")</f>
        <v>-7</v>
      </c>
      <c r="HS62" s="1028" t="n">
        <f aca="false">COUNTIF(HK62:HQ62,"&lt;&gt;0")-COUNTIF(HK62:HQ62,"")</f>
        <v>0</v>
      </c>
      <c r="HT62" s="979"/>
      <c r="HU62" s="979"/>
      <c r="HV62" s="1030" t="n">
        <f aca="false">SUMIF(FB6:HU6,"итого гр.",FB62:HU62)</f>
        <v>0</v>
      </c>
      <c r="HW62" s="1028" t="n">
        <f aca="false">SUMIF($FB$6:$HU$6,"итого фк.",FB62:HU62)</f>
        <v>0</v>
      </c>
      <c r="HX62" s="979"/>
      <c r="HY62" s="979"/>
      <c r="HZ62" s="1031"/>
      <c r="IA62" s="1032"/>
      <c r="IB62" s="979"/>
      <c r="IC62" s="979"/>
      <c r="ID62" s="1001" t="n">
        <f aca="false">Посуточная!SY62</f>
        <v>0</v>
      </c>
      <c r="IE62" s="1002" t="n">
        <f aca="false">Посуточная!SZ62</f>
        <v>0</v>
      </c>
      <c r="IF62" s="1002" t="n">
        <f aca="false">Посуточная!TA62</f>
        <v>0</v>
      </c>
      <c r="IG62" s="1002" t="n">
        <f aca="false">Посуточная!TB62</f>
        <v>0</v>
      </c>
      <c r="IH62" s="993" t="n">
        <f aca="false">Посуточная!TG62</f>
        <v>0</v>
      </c>
      <c r="II62" s="993" t="n">
        <f aca="false">Посуточная!TH62</f>
        <v>0</v>
      </c>
      <c r="IJ62" s="993" t="n">
        <f aca="false">Посуточная!TI62</f>
        <v>0</v>
      </c>
      <c r="IK62" s="993" t="n">
        <f aca="false">Посуточная!TJ62</f>
        <v>0</v>
      </c>
      <c r="IL62" s="1027"/>
      <c r="IM62" s="1028"/>
      <c r="IP62" s="1043"/>
      <c r="IQ62" s="1044"/>
      <c r="IT62" s="1043"/>
      <c r="IU62" s="1045"/>
      <c r="IV62" s="1046"/>
      <c r="IW62" s="1046"/>
      <c r="IX62" s="1045"/>
      <c r="IY62" s="1045"/>
      <c r="IZ62" s="1046"/>
      <c r="JA62" s="1046"/>
      <c r="JB62" s="1045"/>
      <c r="JC62" s="1045"/>
      <c r="JD62" s="1046"/>
      <c r="JE62" s="1046"/>
      <c r="JF62" s="1047" t="n">
        <f aca="false">SUMIF(IP6:JE6,"итого гр.",IP62:JE62)</f>
        <v>0</v>
      </c>
      <c r="JG62" s="1038" t="n">
        <f aca="false">SUMIF($IP$6:$JE$6,"итого фк.",IP62:JE62)</f>
        <v>0</v>
      </c>
      <c r="JH62" s="1018"/>
      <c r="JJ62" s="1037"/>
      <c r="JK62" s="1038"/>
      <c r="JN62" s="1037"/>
      <c r="JO62" s="1038"/>
      <c r="JR62" s="1127"/>
      <c r="JS62" s="1044"/>
      <c r="JV62" s="1037"/>
      <c r="JW62" s="1038"/>
      <c r="JZ62" s="1047"/>
      <c r="KA62" s="1047"/>
      <c r="KD62" s="1047"/>
      <c r="KE62" s="1047"/>
      <c r="KH62" s="1123"/>
      <c r="KI62" s="1021"/>
      <c r="KJ62" s="1025"/>
      <c r="KL62" s="1047"/>
      <c r="KM62" s="1047"/>
      <c r="KN62" s="1048"/>
      <c r="KO62" s="1123"/>
      <c r="KP62" s="1023"/>
      <c r="KQ62" s="1024"/>
      <c r="KS62" s="924" t="str">
        <f aca="false">IF(KP62=$KS$1,"",KI62-7200)</f>
        <v/>
      </c>
      <c r="KT62" s="1137"/>
      <c r="KV62" s="946"/>
      <c r="LG62" s="924" t="n">
        <f aca="false">IF(R62="",0,R62+LG59)</f>
        <v>0</v>
      </c>
      <c r="LH62" s="924" t="n">
        <f aca="false">IF(S62="",0,S62+LH59)</f>
        <v>0</v>
      </c>
      <c r="LI62" s="924" t="n">
        <f aca="false">IF(AJ62="",0,AJ62+LI59)</f>
        <v>0</v>
      </c>
      <c r="LJ62" s="924" t="n">
        <f aca="false">IF(AK62="",0,AK62+LJ59)</f>
        <v>0</v>
      </c>
      <c r="LK62" s="924" t="n">
        <f aca="false">IF(AV62="",0,AV62+LK59)</f>
        <v>0</v>
      </c>
      <c r="LL62" s="924" t="n">
        <f aca="false">IF(AW62="",0,AW62+LL59)</f>
        <v>0</v>
      </c>
      <c r="LM62" s="924" t="n">
        <f aca="false">IF(BH62="",0,BH62+LM59)</f>
        <v>0</v>
      </c>
      <c r="LN62" s="924" t="n">
        <f aca="false">IF(BI62="",0,BI62+LN59)</f>
        <v>0</v>
      </c>
      <c r="LO62" s="924" t="n">
        <f aca="false">IF(CB62="",0,CB62+LO59)</f>
        <v>0</v>
      </c>
      <c r="LP62" s="924" t="n">
        <f aca="false">IF(CC62="",0,CC62+LP59)</f>
        <v>0</v>
      </c>
      <c r="LQ62" s="924" t="n">
        <f aca="false">IF(CN62="",0,CN62+LQ59)</f>
        <v>0</v>
      </c>
      <c r="LR62" s="924" t="n">
        <f aca="false">IF(CO62="",0,CO62+LR59)</f>
        <v>0</v>
      </c>
      <c r="LS62" s="924" t="n">
        <f aca="false">IF(DR62="",0,DR62+LS59)</f>
        <v>0</v>
      </c>
      <c r="LT62" s="924" t="n">
        <f aca="false">IF(DS62="",0,DS62+LT59)</f>
        <v>0</v>
      </c>
      <c r="LU62" s="924" t="n">
        <f aca="false">IF(DF62="",0,DF62+LU59)</f>
        <v>0</v>
      </c>
      <c r="LV62" s="924" t="n">
        <f aca="false">IF(DG62="",0,DG62+LV59)</f>
        <v>0</v>
      </c>
      <c r="LW62" s="924" t="n">
        <f aca="false">IF(HT62="",0,HT62+LW59)</f>
        <v>0</v>
      </c>
      <c r="LX62" s="924" t="n">
        <f aca="false">IF(HU62="",0,HU62+LX59)</f>
        <v>0</v>
      </c>
      <c r="LY62" s="924" t="n">
        <f aca="false">IF(JN62="",0,JN62)</f>
        <v>0</v>
      </c>
      <c r="LZ62" s="924" t="n">
        <f aca="false">IF(JO62="",0,JO62)</f>
        <v>0</v>
      </c>
      <c r="MA62" s="924" t="n">
        <f aca="false">IF(EV62="",0,EV62+MA59)</f>
        <v>0</v>
      </c>
      <c r="MB62" s="924" t="n">
        <f aca="false">IF(EW62="",0,EW62+MB59)</f>
        <v>0</v>
      </c>
      <c r="MC62" s="924" t="n">
        <f aca="false">IF(JJ62="",0,JJ62+MC59)</f>
        <v>0</v>
      </c>
      <c r="MD62" s="924" t="n">
        <f aca="false">IF(JK62="",0,JK62+MD59)</f>
        <v>0</v>
      </c>
      <c r="ME62" s="924" t="n">
        <f aca="false">IF(KO62="",0,KO62+ME59)</f>
        <v>0</v>
      </c>
      <c r="MF62" s="924" t="n">
        <f aca="false">IF(KP62="",0,KP62+MF59)</f>
        <v>0</v>
      </c>
      <c r="MG62" s="924" t="n">
        <f aca="false">IFERROR(ME62/$A60,0)</f>
        <v>0</v>
      </c>
      <c r="MH62" s="924" t="n">
        <f aca="false">IFERROR(MF62/$A60,0)</f>
        <v>0</v>
      </c>
      <c r="MI62" s="924" t="n">
        <f aca="false">IF(JT62="",0,JT62+MI59)</f>
        <v>0</v>
      </c>
      <c r="MJ62" s="924" t="n">
        <f aca="false">IF(JU62="",0,JU62+MJ59)</f>
        <v>0</v>
      </c>
      <c r="MK62" s="924" t="n">
        <f aca="false">IF(LG62&gt;0,0,P62+MK59)</f>
        <v>-126</v>
      </c>
      <c r="ML62" s="924" t="n">
        <f aca="false">IF(LH62&gt;0,0,Q62+ML59)</f>
        <v>0</v>
      </c>
      <c r="MM62" s="924" t="n">
        <f aca="false">IF(LI62&gt;0,0,AH62+MM59)</f>
        <v>-133</v>
      </c>
      <c r="MN62" s="924" t="n">
        <f aca="false">IF(LJ62&gt;0,0,AI62+MN59)</f>
        <v>0</v>
      </c>
      <c r="MO62" s="924" t="n">
        <f aca="false">IF(LK62&gt;0,0,AT62+MO59)</f>
        <v>-76</v>
      </c>
      <c r="MP62" s="924" t="n">
        <f aca="false">IF(LL62&gt;0,0,AU62+MP59)</f>
        <v>0</v>
      </c>
      <c r="MQ62" s="924" t="n">
        <f aca="false">IF(LM62&gt;0,0,BF62+MQ59)</f>
        <v>-72</v>
      </c>
      <c r="MR62" s="924" t="n">
        <f aca="false">IF(LN62&gt;0,0,BG62+MR59)</f>
        <v>0</v>
      </c>
      <c r="MS62" s="924" t="n">
        <f aca="false">IF(LO62&gt;0,0,BZ62+MS59)</f>
        <v>-72</v>
      </c>
      <c r="MT62" s="924" t="n">
        <f aca="false">IF(LP62&gt;0,0,CA62+MT59)</f>
        <v>0</v>
      </c>
      <c r="MU62" s="924" t="n">
        <f aca="false">IF(LQ62&gt;0,0,CL62+MU59)</f>
        <v>-72</v>
      </c>
      <c r="MV62" s="924" t="n">
        <f aca="false">IF(LR62&gt;0,0,CM62+MV59)</f>
        <v>0</v>
      </c>
      <c r="MW62" s="924" t="n">
        <f aca="false">IF(LS62&gt;0,0,DP62+MW59)</f>
        <v>-76</v>
      </c>
      <c r="MX62" s="924" t="n">
        <f aca="false">IF(LT62&gt;0,0,DQ62+MX59)</f>
        <v>0</v>
      </c>
      <c r="MY62" s="924" t="n">
        <f aca="false">IF(LU62&gt;0,0,DD62+MY59)</f>
        <v>-126</v>
      </c>
      <c r="MZ62" s="924" t="n">
        <f aca="false">IFERROR(IF(LV62&gt;0,0,DE62+MZ59),0)</f>
        <v>2</v>
      </c>
      <c r="NA62" s="924" t="n">
        <f aca="false">IF(LW62&gt;0,0,HR62+NA59)</f>
        <v>-119</v>
      </c>
      <c r="NB62" s="924" t="n">
        <f aca="false">IFERROR(IF(LX62&gt;0,0,HS62+NB59),0)</f>
        <v>1</v>
      </c>
      <c r="NC62" s="924"/>
      <c r="ND62" s="924"/>
      <c r="NE62" s="924"/>
    </row>
    <row r="63" customFormat="false" ht="15" hidden="false" customHeight="false" outlineLevel="0" collapsed="false">
      <c r="A63" s="1092"/>
      <c r="B63" s="1049" t="n">
        <f aca="false">Посуточная!J63</f>
        <v>0</v>
      </c>
      <c r="C63" s="1050" t="n">
        <f aca="false">Посуточная!K63</f>
        <v>0</v>
      </c>
      <c r="D63" s="1050" t="n">
        <f aca="false">Посуточная!L63</f>
        <v>0</v>
      </c>
      <c r="E63" s="1050" t="n">
        <f aca="false">Посуточная!M63</f>
        <v>0</v>
      </c>
      <c r="F63" s="1050" t="n">
        <f aca="false">Посуточная!N63</f>
        <v>0</v>
      </c>
      <c r="G63" s="1050" t="n">
        <f aca="false">Посуточная!O63</f>
        <v>0</v>
      </c>
      <c r="H63" s="1050" t="n">
        <f aca="false">Посуточная!P63</f>
        <v>0</v>
      </c>
      <c r="I63" s="1051" t="n">
        <f aca="false">Посуточная!AA63</f>
        <v>0</v>
      </c>
      <c r="J63" s="1051" t="n">
        <f aca="false">Посуточная!AB63</f>
        <v>0</v>
      </c>
      <c r="K63" s="1051" t="n">
        <f aca="false">Посуточная!AC63</f>
        <v>0</v>
      </c>
      <c r="L63" s="1051" t="n">
        <f aca="false">Посуточная!AD63</f>
        <v>0</v>
      </c>
      <c r="M63" s="1051" t="n">
        <f aca="false">Посуточная!AE63</f>
        <v>0</v>
      </c>
      <c r="N63" s="1051" t="n">
        <f aca="false">Посуточная!AF63</f>
        <v>0</v>
      </c>
      <c r="O63" s="1051" t="n">
        <f aca="false">Посуточная!AG63</f>
        <v>0</v>
      </c>
      <c r="P63" s="1052" t="n">
        <f aca="false">SUBTOTAL(9, B63:H63)</f>
        <v>0</v>
      </c>
      <c r="Q63" s="1053" t="n">
        <f aca="false">SUBTOTAL(9, I63:O63)</f>
        <v>0</v>
      </c>
      <c r="R63" s="979" t="n">
        <f aca="false">SUM(P63,R60)</f>
        <v>0</v>
      </c>
      <c r="S63" s="979" t="n">
        <f aca="false">SUM(Q63,S60)</f>
        <v>0</v>
      </c>
      <c r="T63" s="1054" t="n">
        <f aca="false">Посуточная!AS63</f>
        <v>0</v>
      </c>
      <c r="U63" s="1050" t="n">
        <f aca="false">Посуточная!AT63</f>
        <v>0</v>
      </c>
      <c r="V63" s="1050" t="n">
        <f aca="false">Посуточная!AU63</f>
        <v>0</v>
      </c>
      <c r="W63" s="1050" t="n">
        <f aca="false">Посуточная!AV63</f>
        <v>0</v>
      </c>
      <c r="X63" s="1050" t="n">
        <f aca="false">Посуточная!AW63</f>
        <v>0</v>
      </c>
      <c r="Y63" s="1050" t="n">
        <f aca="false">Посуточная!AX63</f>
        <v>0</v>
      </c>
      <c r="Z63" s="1050" t="n">
        <f aca="false">Посуточная!AY63</f>
        <v>0</v>
      </c>
      <c r="AA63" s="1051" t="n">
        <f aca="false">Посуточная!BG63</f>
        <v>0</v>
      </c>
      <c r="AB63" s="1051" t="n">
        <f aca="false">Посуточная!BH63</f>
        <v>0</v>
      </c>
      <c r="AC63" s="1051" t="n">
        <f aca="false">Посуточная!BI63</f>
        <v>0</v>
      </c>
      <c r="AD63" s="1051" t="n">
        <f aca="false">Посуточная!BJ63</f>
        <v>0</v>
      </c>
      <c r="AE63" s="1051" t="n">
        <f aca="false">Посуточная!BK63</f>
        <v>0</v>
      </c>
      <c r="AF63" s="1051" t="n">
        <f aca="false">Посуточная!BL63</f>
        <v>0</v>
      </c>
      <c r="AG63" s="1051" t="n">
        <f aca="false">Посуточная!BM63</f>
        <v>0</v>
      </c>
      <c r="AH63" s="1052" t="n">
        <f aca="false">SUBTOTAL(9, T63:Z63)</f>
        <v>0</v>
      </c>
      <c r="AI63" s="1053" t="n">
        <f aca="false">SUBTOTAL(9, AA63:AG63)</f>
        <v>0</v>
      </c>
      <c r="AJ63" s="979" t="n">
        <f aca="false">SUM(AH63,AJ60)</f>
        <v>0</v>
      </c>
      <c r="AK63" s="979" t="n">
        <f aca="false">SUM(AI63,AK60)</f>
        <v>0</v>
      </c>
      <c r="AL63" s="1054" t="n">
        <f aca="false">Посуточная!BV63</f>
        <v>0</v>
      </c>
      <c r="AM63" s="1050" t="n">
        <f aca="false">Посуточная!BW63</f>
        <v>0</v>
      </c>
      <c r="AN63" s="1050" t="n">
        <f aca="false">Посуточная!BX63</f>
        <v>0</v>
      </c>
      <c r="AO63" s="1050" t="n">
        <f aca="false">Посуточная!BY63</f>
        <v>0</v>
      </c>
      <c r="AP63" s="1051" t="n">
        <f aca="false">Посуточная!CD63</f>
        <v>0</v>
      </c>
      <c r="AQ63" s="1051" t="n">
        <f aca="false">Посуточная!CE63</f>
        <v>0</v>
      </c>
      <c r="AR63" s="1051" t="n">
        <f aca="false">Посуточная!CF63</f>
        <v>0</v>
      </c>
      <c r="AS63" s="1051" t="n">
        <f aca="false">Посуточная!CG63</f>
        <v>0</v>
      </c>
      <c r="AT63" s="1052" t="n">
        <f aca="false">SUBTOTAL(9, AL63:AO63)</f>
        <v>0</v>
      </c>
      <c r="AU63" s="1053" t="n">
        <f aca="false">SUBTOTAL(9, AP63:AS63)</f>
        <v>0</v>
      </c>
      <c r="AV63" s="979" t="n">
        <f aca="false">SUM(AT63,AV60)</f>
        <v>0</v>
      </c>
      <c r="AW63" s="979" t="n">
        <f aca="false">SUM(AU63,AW60)</f>
        <v>0</v>
      </c>
      <c r="AX63" s="1054" t="n">
        <f aca="false">Посуточная!CP63</f>
        <v>0</v>
      </c>
      <c r="AY63" s="1050" t="n">
        <f aca="false">Посуточная!CQ63</f>
        <v>0</v>
      </c>
      <c r="AZ63" s="1050" t="n">
        <f aca="false">Посуточная!CR63</f>
        <v>0</v>
      </c>
      <c r="BA63" s="1050" t="n">
        <f aca="false">Посуточная!CS63</f>
        <v>0</v>
      </c>
      <c r="BB63" s="1051" t="n">
        <f aca="false">Посуточная!CX63</f>
        <v>0</v>
      </c>
      <c r="BC63" s="1051" t="n">
        <f aca="false">Посуточная!CY63</f>
        <v>0</v>
      </c>
      <c r="BD63" s="1051" t="n">
        <f aca="false">Посуточная!CZ63</f>
        <v>0</v>
      </c>
      <c r="BE63" s="1051" t="n">
        <f aca="false">Посуточная!DA63</f>
        <v>0</v>
      </c>
      <c r="BF63" s="1052" t="n">
        <f aca="false">SUBTOTAL(9, AX63:BA63)</f>
        <v>0</v>
      </c>
      <c r="BG63" s="1053" t="n">
        <f aca="false">SUBTOTAL(9, BB63:BE63)</f>
        <v>0</v>
      </c>
      <c r="BH63" s="979" t="n">
        <f aca="false">SUM(BF63,BH60)</f>
        <v>0</v>
      </c>
      <c r="BI63" s="979" t="n">
        <f aca="false">SUM(BG63,BI60)</f>
        <v>0</v>
      </c>
      <c r="BJ63" s="1056" t="n">
        <f aca="false">SUMIF(B6:BI6,"итого гр.",B63:BI63)</f>
        <v>0</v>
      </c>
      <c r="BK63" s="1053" t="n">
        <f aca="false">SUMIF(B6:BI6,"итого фк.",B63:BI63)</f>
        <v>0</v>
      </c>
      <c r="BL63" s="979" t="n">
        <f aca="false">SUM(BJ63,BL60)</f>
        <v>0</v>
      </c>
      <c r="BM63" s="979" t="n">
        <f aca="false">SUM(BK63,BM60)</f>
        <v>0</v>
      </c>
      <c r="BN63" s="1057" t="n">
        <f aca="false">BL63</f>
        <v>0</v>
      </c>
      <c r="BO63" s="1058" t="n">
        <f aca="false">BM63</f>
        <v>0</v>
      </c>
      <c r="BP63" s="979"/>
      <c r="BQ63" s="979"/>
      <c r="BR63" s="1059" t="n">
        <f aca="false">Посуточная!DR63</f>
        <v>0</v>
      </c>
      <c r="BS63" s="1060" t="n">
        <f aca="false">Посуточная!DS63</f>
        <v>0</v>
      </c>
      <c r="BT63" s="1060" t="n">
        <f aca="false">Посуточная!DT63</f>
        <v>0</v>
      </c>
      <c r="BU63" s="1060" t="n">
        <f aca="false">Посуточная!DU63</f>
        <v>0</v>
      </c>
      <c r="BV63" s="1051" t="n">
        <f aca="false">Посуточная!DZ63</f>
        <v>0</v>
      </c>
      <c r="BW63" s="1051" t="n">
        <f aca="false">Посуточная!EA63</f>
        <v>0</v>
      </c>
      <c r="BX63" s="1051" t="n">
        <f aca="false">Посуточная!EB63</f>
        <v>0</v>
      </c>
      <c r="BY63" s="1051" t="n">
        <f aca="false">Посуточная!EC63</f>
        <v>0</v>
      </c>
      <c r="BZ63" s="1027" t="n">
        <f aca="false">SUBTOTAL(9, BR63:BU63)</f>
        <v>0</v>
      </c>
      <c r="CA63" s="1053" t="n">
        <f aca="false">SUBTOTAL(9, BV63:BY63)</f>
        <v>0</v>
      </c>
      <c r="CB63" s="979" t="n">
        <f aca="false">SUM(BZ63,CB60)</f>
        <v>0</v>
      </c>
      <c r="CC63" s="979" t="n">
        <f aca="false">SUM(CA63,CC60)</f>
        <v>0</v>
      </c>
      <c r="CD63" s="1059" t="n">
        <f aca="false">Посуточная!EO63</f>
        <v>0</v>
      </c>
      <c r="CE63" s="1060" t="n">
        <f aca="false">Посуточная!EP63</f>
        <v>0</v>
      </c>
      <c r="CF63" s="1060" t="n">
        <f aca="false">Посуточная!EQ63</f>
        <v>0</v>
      </c>
      <c r="CG63" s="1060" t="n">
        <f aca="false">Посуточная!ER63</f>
        <v>0</v>
      </c>
      <c r="CH63" s="1051" t="n">
        <f aca="false">Посуточная!EZ63</f>
        <v>0</v>
      </c>
      <c r="CI63" s="1051" t="n">
        <f aca="false">Посуточная!FA63</f>
        <v>0</v>
      </c>
      <c r="CJ63" s="1051" t="n">
        <f aca="false">Посуточная!FB63</f>
        <v>0</v>
      </c>
      <c r="CK63" s="1051" t="n">
        <f aca="false">Посуточная!FC63</f>
        <v>0</v>
      </c>
      <c r="CL63" s="1052" t="n">
        <f aca="false">SUBTOTAL(9, CD63:CG63)</f>
        <v>0</v>
      </c>
      <c r="CM63" s="1053" t="n">
        <f aca="false">SUBTOTAL(9, CH63:CK63)</f>
        <v>0</v>
      </c>
      <c r="CN63" s="979" t="n">
        <f aca="false">SUM(CL63,CN60)</f>
        <v>0</v>
      </c>
      <c r="CO63" s="979" t="n">
        <f aca="false">SUM(CM63,CO60)</f>
        <v>0</v>
      </c>
      <c r="CP63" s="1054" t="n">
        <f aca="false">Посуточная!GN63</f>
        <v>0</v>
      </c>
      <c r="CQ63" s="1050" t="n">
        <f aca="false">Посуточная!GO63</f>
        <v>0</v>
      </c>
      <c r="CR63" s="1050" t="n">
        <f aca="false">Посуточная!GP63</f>
        <v>0</v>
      </c>
      <c r="CS63" s="1050" t="n">
        <f aca="false">Посуточная!GQ63</f>
        <v>0</v>
      </c>
      <c r="CT63" s="1050" t="n">
        <f aca="false">Посуточная!GR63</f>
        <v>0</v>
      </c>
      <c r="CU63" s="1050" t="n">
        <f aca="false">Посуточная!GS63</f>
        <v>0</v>
      </c>
      <c r="CV63" s="1050" t="n">
        <f aca="false">Посуточная!GT63</f>
        <v>0</v>
      </c>
      <c r="CW63" s="1051" t="n">
        <f aca="false">Посуточная!HP63</f>
        <v>0</v>
      </c>
      <c r="CX63" s="1051" t="n">
        <f aca="false">Посуточная!HQ63</f>
        <v>0</v>
      </c>
      <c r="CY63" s="1051" t="n">
        <f aca="false">Посуточная!HR63</f>
        <v>0</v>
      </c>
      <c r="CZ63" s="1051" t="n">
        <f aca="false">Посуточная!HS63</f>
        <v>0</v>
      </c>
      <c r="DA63" s="1051" t="n">
        <f aca="false">Посуточная!HT63</f>
        <v>0</v>
      </c>
      <c r="DB63" s="1051" t="n">
        <f aca="false">Посуточная!HU63</f>
        <v>0</v>
      </c>
      <c r="DC63" s="1051" t="n">
        <f aca="false">Посуточная!HV63</f>
        <v>0</v>
      </c>
      <c r="DD63" s="1052" t="n">
        <f aca="false">SUBTOTAL(9, CP63:CV63)</f>
        <v>0</v>
      </c>
      <c r="DE63" s="1053" t="n">
        <f aca="false">SUBTOTAL(9, CW63:DC63)</f>
        <v>0</v>
      </c>
      <c r="DF63" s="979" t="n">
        <f aca="false">SUM(DD63,DF60)</f>
        <v>0</v>
      </c>
      <c r="DG63" s="979" t="n">
        <f aca="false">SUM(DE63,DG60)</f>
        <v>23</v>
      </c>
      <c r="DH63" s="1061" t="n">
        <f aca="false">Посуточная!IE63</f>
        <v>0</v>
      </c>
      <c r="DI63" s="1062" t="n">
        <f aca="false">Посуточная!IF63</f>
        <v>0</v>
      </c>
      <c r="DJ63" s="1062" t="n">
        <f aca="false">Посуточная!IG63</f>
        <v>0</v>
      </c>
      <c r="DK63" s="1060" t="n">
        <f aca="false">Посуточная!IH63</f>
        <v>0</v>
      </c>
      <c r="DL63" s="1051" t="n">
        <f aca="false">Посуточная!IM63</f>
        <v>0</v>
      </c>
      <c r="DM63" s="1063" t="n">
        <f aca="false">Посуточная!IN63</f>
        <v>0</v>
      </c>
      <c r="DN63" s="1051" t="n">
        <f aca="false">Посуточная!IO63</f>
        <v>0</v>
      </c>
      <c r="DO63" s="1063" t="n">
        <f aca="false">Посуточная!IP63</f>
        <v>0</v>
      </c>
      <c r="DP63" s="1055" t="n">
        <f aca="false">SUBTOTAL(9, DH63:DK63)</f>
        <v>0</v>
      </c>
      <c r="DQ63" s="1053" t="n">
        <f aca="false">SUBTOTAL(9, DL63:DO63)</f>
        <v>0</v>
      </c>
      <c r="DR63" s="921" t="n">
        <f aca="false">SUM(DP63,DR60)</f>
        <v>0</v>
      </c>
      <c r="DS63" s="921" t="n">
        <f aca="false">SUM(DQ63,DS60)</f>
        <v>0</v>
      </c>
      <c r="DT63" s="1065"/>
      <c r="DU63" s="1066"/>
      <c r="DV63" s="1066"/>
      <c r="DW63" s="1066"/>
      <c r="DX63" s="1066"/>
      <c r="DY63" s="1066"/>
      <c r="DZ63" s="1066"/>
      <c r="EA63" s="1051" t="n">
        <f aca="false">Посуточная!KQ63</f>
        <v>0</v>
      </c>
      <c r="EB63" s="1051" t="n">
        <f aca="false">Посуточная!KR63</f>
        <v>0</v>
      </c>
      <c r="EC63" s="1051" t="n">
        <f aca="false">Посуточная!KS63</f>
        <v>0</v>
      </c>
      <c r="ED63" s="1051" t="n">
        <f aca="false">Посуточная!KT63</f>
        <v>0</v>
      </c>
      <c r="EE63" s="1051" t="n">
        <f aca="false">Посуточная!KU63</f>
        <v>0</v>
      </c>
      <c r="EF63" s="1051" t="n">
        <f aca="false">Посуточная!KV63</f>
        <v>0</v>
      </c>
      <c r="EG63" s="1051" t="n">
        <f aca="false">Посуточная!KW63</f>
        <v>0</v>
      </c>
      <c r="EH63" s="1052" t="n">
        <f aca="false">SUBTOTAL(9, DT63:DZ63)</f>
        <v>0</v>
      </c>
      <c r="EI63" s="1124" t="n">
        <f aca="false">SUBTOTAL(9, EA63:EG63)</f>
        <v>0</v>
      </c>
      <c r="EJ63" s="979" t="n">
        <f aca="false">SUM(EH63,EJ60)</f>
        <v>0</v>
      </c>
      <c r="EK63" s="1067" t="n">
        <f aca="false">SUM(EI63,EK60)</f>
        <v>37.549</v>
      </c>
      <c r="EL63" s="1056" t="n">
        <f aca="false">SUMIF(BR6:EK6,"итого гр.",BR63:EK63)</f>
        <v>0</v>
      </c>
      <c r="EM63" s="1053" t="n">
        <f aca="false">SUMIF(BR6:EK6,"итого фк.",BR63:EK63)</f>
        <v>0</v>
      </c>
      <c r="EN63" s="979" t="n">
        <f aca="false">SUM(EL63,EN60)</f>
        <v>0</v>
      </c>
      <c r="EO63" s="979" t="n">
        <f aca="false">SUM(EM63,EO60)</f>
        <v>60.549</v>
      </c>
      <c r="EP63" s="1057" t="n">
        <f aca="false">EN63</f>
        <v>0</v>
      </c>
      <c r="EQ63" s="1058" t="n">
        <f aca="false">EO63</f>
        <v>60.549</v>
      </c>
      <c r="ES63" s="1068"/>
      <c r="ET63" s="1069" t="n">
        <v>287.3</v>
      </c>
      <c r="EU63" s="1070"/>
      <c r="EV63" s="921" t="n">
        <f aca="false">ET63</f>
        <v>287.3</v>
      </c>
      <c r="EW63" s="921" t="n">
        <f aca="false">EU63</f>
        <v>0</v>
      </c>
      <c r="EX63" s="1071" t="n">
        <f aca="false">SUM(BJ63,EL63,ET63)</f>
        <v>287.3</v>
      </c>
      <c r="EY63" s="1072" t="n">
        <f aca="false">SUM(BK63,EM63,EU63)</f>
        <v>0</v>
      </c>
      <c r="EZ63" s="921" t="n">
        <f aca="false">SUM(BL63,EN63,EV63)</f>
        <v>287.3</v>
      </c>
      <c r="FA63" s="921" t="n">
        <f aca="false">SUM(BM63,EO63,EW63)</f>
        <v>60.549</v>
      </c>
      <c r="FB63" s="1065"/>
      <c r="FC63" s="1066"/>
      <c r="FD63" s="1066"/>
      <c r="FE63" s="1066"/>
      <c r="FF63" s="1066"/>
      <c r="FG63" s="1066"/>
      <c r="FH63" s="1066"/>
      <c r="FI63" s="1051" t="n">
        <f aca="false">Посуточная!NU63</f>
        <v>0</v>
      </c>
      <c r="FJ63" s="1051" t="n">
        <f aca="false">Посуточная!NV63</f>
        <v>0</v>
      </c>
      <c r="FK63" s="1051" t="n">
        <f aca="false">Посуточная!NW63</f>
        <v>0</v>
      </c>
      <c r="FL63" s="1051" t="n">
        <f aca="false">Посуточная!NX63</f>
        <v>0</v>
      </c>
      <c r="FM63" s="1051" t="n">
        <f aca="false">Посуточная!NY63</f>
        <v>0</v>
      </c>
      <c r="FN63" s="1051" t="n">
        <f aca="false">Посуточная!NZ63</f>
        <v>0</v>
      </c>
      <c r="FO63" s="1051" t="n">
        <f aca="false">Посуточная!OA63</f>
        <v>0</v>
      </c>
      <c r="FP63" s="1052" t="n">
        <f aca="false">SUBTOTAL(9, FB63:FH63)</f>
        <v>0</v>
      </c>
      <c r="FQ63" s="1053" t="n">
        <f aca="false">SUBTOTAL(9, FI63:FO63)</f>
        <v>0</v>
      </c>
      <c r="FR63" s="979" t="n">
        <f aca="false">SUM(FP63,FR60)</f>
        <v>77.2</v>
      </c>
      <c r="FS63" s="979" t="n">
        <f aca="false">SUM(FQ63,FS60)</f>
        <v>8.888</v>
      </c>
      <c r="FT63" s="1073" t="n">
        <f aca="false">Посуточная!OO63</f>
        <v>0</v>
      </c>
      <c r="FU63" s="1074" t="n">
        <f aca="false">Посуточная!OP63</f>
        <v>0</v>
      </c>
      <c r="FV63" s="1074" t="n">
        <f aca="false">Посуточная!OQ63</f>
        <v>0</v>
      </c>
      <c r="FW63" s="1074" t="n">
        <f aca="false">Посуточная!OR63</f>
        <v>0</v>
      </c>
      <c r="FX63" s="1074" t="n">
        <f aca="false">Посуточная!OS63</f>
        <v>0</v>
      </c>
      <c r="FY63" s="1074" t="n">
        <f aca="false">Посуточная!OT63</f>
        <v>0</v>
      </c>
      <c r="FZ63" s="1075" t="n">
        <f aca="false">Посуточная!OU63</f>
        <v>0</v>
      </c>
      <c r="GA63" s="1063" t="n">
        <f aca="false">Посуточная!PP63</f>
        <v>0</v>
      </c>
      <c r="GB63" s="1063" t="n">
        <f aca="false">Посуточная!PQ63</f>
        <v>0</v>
      </c>
      <c r="GC63" s="1063" t="n">
        <f aca="false">Посуточная!PR63</f>
        <v>0</v>
      </c>
      <c r="GD63" s="1063" t="n">
        <f aca="false">Посуточная!PS63</f>
        <v>0</v>
      </c>
      <c r="GE63" s="1063" t="n">
        <f aca="false">Посуточная!PT63</f>
        <v>0</v>
      </c>
      <c r="GF63" s="1063" t="n">
        <f aca="false">Посуточная!PU63</f>
        <v>0</v>
      </c>
      <c r="GG63" s="1063" t="n">
        <f aca="false">Посуточная!PV63</f>
        <v>0</v>
      </c>
      <c r="GH63" s="1052" t="n">
        <f aca="false">SUBTOTAL(9, FT63:FZ63)</f>
        <v>0</v>
      </c>
      <c r="GI63" s="1053" t="n">
        <f aca="false">SUBTOTAL(9, GA63:GG63)</f>
        <v>0</v>
      </c>
      <c r="GJ63" s="979" t="n">
        <f aca="false">SUM(GH63,GJ60)</f>
        <v>0</v>
      </c>
      <c r="GK63" s="979" t="n">
        <f aca="false">SUM(GI63,GK60)</f>
        <v>0</v>
      </c>
      <c r="GL63" s="1076" t="n">
        <f aca="false">Посуточная!QH63</f>
        <v>0</v>
      </c>
      <c r="GM63" s="1077" t="n">
        <f aca="false">Посуточная!QI63</f>
        <v>0</v>
      </c>
      <c r="GN63" s="1077" t="n">
        <f aca="false">Посуточная!QJ63</f>
        <v>0</v>
      </c>
      <c r="GO63" s="1077" t="n">
        <f aca="false">Посуточная!QK63</f>
        <v>0</v>
      </c>
      <c r="GP63" s="1077" t="n">
        <f aca="false">Посуточная!QL63</f>
        <v>0</v>
      </c>
      <c r="GQ63" s="1077" t="n">
        <f aca="false">Посуточная!QM63</f>
        <v>0</v>
      </c>
      <c r="GR63" s="1077" t="n">
        <f aca="false">Посуточная!QN63</f>
        <v>0</v>
      </c>
      <c r="GS63" s="1078" t="n">
        <f aca="false">Посуточная!QV63</f>
        <v>0</v>
      </c>
      <c r="GT63" s="1078" t="n">
        <f aca="false">Посуточная!QW63</f>
        <v>0</v>
      </c>
      <c r="GU63" s="1078" t="n">
        <f aca="false">Посуточная!QX63</f>
        <v>0</v>
      </c>
      <c r="GV63" s="1078" t="n">
        <f aca="false">Посуточная!QY63</f>
        <v>0</v>
      </c>
      <c r="GW63" s="1078" t="n">
        <f aca="false">Посуточная!QZ63</f>
        <v>0</v>
      </c>
      <c r="GX63" s="1078" t="n">
        <f aca="false">Посуточная!RA63</f>
        <v>0</v>
      </c>
      <c r="GY63" s="1078" t="n">
        <f aca="false">Посуточная!RB63</f>
        <v>0</v>
      </c>
      <c r="GZ63" s="1052" t="n">
        <f aca="false">SUBTOTAL(9, GL63:GR63)</f>
        <v>0</v>
      </c>
      <c r="HA63" s="1053" t="n">
        <f aca="false">SUBTOTAL(9, GS63:GY63)</f>
        <v>0</v>
      </c>
      <c r="HB63" s="979" t="n">
        <f aca="false">SUM(GZ63,HB60)</f>
        <v>0</v>
      </c>
      <c r="HC63" s="979" t="n">
        <f aca="false">SUM(HA63,HC60)</f>
        <v>0</v>
      </c>
      <c r="HD63" s="1079" t="n">
        <f aca="false">Посуточная!RN63</f>
        <v>0</v>
      </c>
      <c r="HE63" s="1080" t="n">
        <f aca="false">Посуточная!RO63</f>
        <v>0</v>
      </c>
      <c r="HF63" s="1080" t="n">
        <f aca="false">Посуточная!RP63</f>
        <v>0</v>
      </c>
      <c r="HG63" s="1080" t="n">
        <f aca="false">Посуточная!RQ63</f>
        <v>0</v>
      </c>
      <c r="HH63" s="1080" t="n">
        <f aca="false">Посуточная!RR63</f>
        <v>0</v>
      </c>
      <c r="HI63" s="1080" t="n">
        <f aca="false">Посуточная!RS63</f>
        <v>0</v>
      </c>
      <c r="HJ63" s="1080" t="n">
        <f aca="false">Посуточная!RT63</f>
        <v>0</v>
      </c>
      <c r="HK63" s="1063" t="n">
        <f aca="false">Посуточная!SB63</f>
        <v>0</v>
      </c>
      <c r="HL63" s="1063" t="n">
        <f aca="false">Посуточная!SC63</f>
        <v>0</v>
      </c>
      <c r="HM63" s="1063" t="n">
        <f aca="false">Посуточная!SD63</f>
        <v>0</v>
      </c>
      <c r="HN63" s="1063" t="n">
        <f aca="false">Посуточная!SE63</f>
        <v>0</v>
      </c>
      <c r="HO63" s="1063" t="n">
        <f aca="false">Посуточная!SF63</f>
        <v>0</v>
      </c>
      <c r="HP63" s="1063" t="n">
        <f aca="false">Посуточная!SG63</f>
        <v>0</v>
      </c>
      <c r="HQ63" s="1063" t="n">
        <f aca="false">Посуточная!SH63</f>
        <v>0</v>
      </c>
      <c r="HR63" s="1052" t="n">
        <f aca="false">SUBTOTAL(9, HD63:HJ63)</f>
        <v>0</v>
      </c>
      <c r="HS63" s="1053" t="n">
        <f aca="false">SUBTOTAL(9, HK63:HQ63)</f>
        <v>0</v>
      </c>
      <c r="HT63" s="979" t="n">
        <f aca="false">SUM(HR63,HT60)</f>
        <v>0</v>
      </c>
      <c r="HU63" s="979" t="n">
        <f aca="false">SUM(HS63,HU60)</f>
        <v>28.865</v>
      </c>
      <c r="HV63" s="1056" t="n">
        <f aca="false">SUMIF(FB6:HU6,"итого гр.",FB63:HU63)</f>
        <v>0</v>
      </c>
      <c r="HW63" s="1053" t="n">
        <f aca="false">SUMIF($FB$6:$HU$6,"итого фк.",FB63:HU63)</f>
        <v>0</v>
      </c>
      <c r="HX63" s="979" t="n">
        <f aca="false">SUM(HV63,HX60)</f>
        <v>77.2</v>
      </c>
      <c r="HY63" s="979" t="n">
        <f aca="false">SUM(HW63,HY60)</f>
        <v>37.753</v>
      </c>
      <c r="HZ63" s="1057" t="n">
        <f aca="false">HX63</f>
        <v>77.2</v>
      </c>
      <c r="IA63" s="1058" t="n">
        <f aca="false">HY63</f>
        <v>37.753</v>
      </c>
      <c r="IB63" s="979"/>
      <c r="IC63" s="1081"/>
      <c r="ID63" s="1073" t="n">
        <f aca="false">Посуточная!SY63</f>
        <v>0</v>
      </c>
      <c r="IE63" s="1074" t="n">
        <f aca="false">Посуточная!SZ63</f>
        <v>0</v>
      </c>
      <c r="IF63" s="1074" t="n">
        <f aca="false">Посуточная!TA63</f>
        <v>0</v>
      </c>
      <c r="IG63" s="1074" t="n">
        <f aca="false">Посуточная!TB63</f>
        <v>0</v>
      </c>
      <c r="IH63" s="1063" t="n">
        <f aca="false">Посуточная!TG63</f>
        <v>0</v>
      </c>
      <c r="II63" s="1063" t="n">
        <f aca="false">Посуточная!TH63</f>
        <v>0</v>
      </c>
      <c r="IJ63" s="1063" t="n">
        <f aca="false">Посуточная!TI63</f>
        <v>0</v>
      </c>
      <c r="IK63" s="1063" t="n">
        <f aca="false">Посуточная!TJ63</f>
        <v>0</v>
      </c>
      <c r="IL63" s="1052" t="n">
        <f aca="false">SUBTOTAL(9, ID63:IG63)</f>
        <v>0</v>
      </c>
      <c r="IM63" s="1053" t="n">
        <f aca="false">SUBTOTAL(9, IH63:IK63)</f>
        <v>0</v>
      </c>
      <c r="IN63" s="1064" t="n">
        <f aca="false">IN60+IL63</f>
        <v>0</v>
      </c>
      <c r="IO63" s="1064" t="n">
        <f aca="false">IO60+IM63</f>
        <v>0</v>
      </c>
      <c r="IP63" s="1082"/>
      <c r="IQ63" s="1083"/>
      <c r="IT63" s="1082"/>
      <c r="IU63" s="1084"/>
      <c r="IV63" s="1046"/>
      <c r="IW63" s="1046"/>
      <c r="IX63" s="1084"/>
      <c r="IY63" s="1084"/>
      <c r="IZ63" s="1046"/>
      <c r="JA63" s="1046"/>
      <c r="JB63" s="1084"/>
      <c r="JC63" s="1084"/>
      <c r="JD63" s="1046" t="n">
        <f aca="false">JB63</f>
        <v>0</v>
      </c>
      <c r="JE63" s="1046" t="n">
        <f aca="false">JC63</f>
        <v>0</v>
      </c>
      <c r="JF63" s="1085" t="n">
        <f aca="false">SUMIF(IP6:JE6,"итого гр.",IP63:JE63)</f>
        <v>0</v>
      </c>
      <c r="JG63" s="1072" t="n">
        <f aca="false">SUMIF($IP$6:$JE$6,"итого фк.",IP63:JE63)</f>
        <v>0</v>
      </c>
      <c r="JH63" s="1018" t="n">
        <f aca="false">JF63</f>
        <v>0</v>
      </c>
      <c r="JI63" s="921" t="n">
        <f aca="false">JG63</f>
        <v>0</v>
      </c>
      <c r="JJ63" s="1071"/>
      <c r="JK63" s="1072" t="n">
        <f aca="false">2-10</f>
        <v>-8</v>
      </c>
      <c r="JN63" s="1071" t="n">
        <f aca="false">$JN$9+JN60</f>
        <v>210.14</v>
      </c>
      <c r="JO63" s="1072" t="n">
        <f aca="false">$JO$9+JO60</f>
        <v>210.14</v>
      </c>
      <c r="JP63" s="921" t="n">
        <f aca="false">JN63</f>
        <v>210.14</v>
      </c>
      <c r="JQ63" s="921" t="n">
        <f aca="false">JO63</f>
        <v>210.14</v>
      </c>
      <c r="JR63" s="1082"/>
      <c r="JS63" s="1083"/>
      <c r="JT63" s="921" t="n">
        <f aca="false">SUM(JR63,JT60)</f>
        <v>0</v>
      </c>
      <c r="JU63" s="921" t="n">
        <f aca="false">SUM(JS63,JU60)</f>
        <v>0</v>
      </c>
      <c r="JV63" s="1071" t="n">
        <f aca="false">SUM(HZ63,JF63,JJ63,JN63,JR63,IN63)</f>
        <v>287.34</v>
      </c>
      <c r="JW63" s="1072" t="n">
        <f aca="false">SUM(IA63,JG63,JK63,JO63,JS63,IO63)</f>
        <v>239.893</v>
      </c>
      <c r="JX63" s="921" t="n">
        <f aca="false">SUM(IB63,JH63,JL63,JP63,JT63)</f>
        <v>210.14</v>
      </c>
      <c r="JY63" s="921" t="n">
        <f aca="false">SUM(IC63,JI63,JM63,JQ63,JU63)</f>
        <v>210.14</v>
      </c>
      <c r="JZ63" s="1085"/>
      <c r="KA63" s="1085"/>
      <c r="KB63" s="921" t="n">
        <f aca="false">JZ63</f>
        <v>0</v>
      </c>
      <c r="KC63" s="921" t="n">
        <f aca="false">KA63</f>
        <v>0</v>
      </c>
      <c r="KD63" s="1085"/>
      <c r="KE63" s="1085"/>
      <c r="KF63" s="921" t="n">
        <f aca="false">KD63</f>
        <v>0</v>
      </c>
      <c r="KH63" s="1088" t="n">
        <v>7199.973</v>
      </c>
      <c r="KI63" s="1089" t="n">
        <f aca="false">IF(A61&lt;=KX$4,VLOOKUP(A61,$KX$6:$LC$37,2,FALSE()),SUM($KY$4,FA63,-JW63)-SUM($LC$4,-$LA$4))-KQ63</f>
        <v>7182.264</v>
      </c>
      <c r="KJ63" s="1025"/>
      <c r="KL63" s="1085"/>
      <c r="KM63" s="1085"/>
      <c r="KN63" s="1090"/>
      <c r="KO63" s="1088" t="n">
        <v>97.205</v>
      </c>
      <c r="KP63" s="1091" t="n">
        <f aca="false">IF(A61&lt;=KX$4,VLOOKUP(A61,$KT$6:$KU$37,2,FALSE()),SUM($KP$2,-EK63,FS63,-KQ63))</f>
        <v>31.893</v>
      </c>
      <c r="KQ63" s="1024"/>
      <c r="KR63" s="1068" t="n">
        <f aca="false">KI63-KH63</f>
        <v>-17.7089999999998</v>
      </c>
      <c r="KS63" s="924" t="n">
        <f aca="false">IF(KP63=$KS$1,"",KI63-7200)</f>
        <v>-17.7359999999999</v>
      </c>
      <c r="KT63" s="1137"/>
      <c r="KV63" s="946"/>
      <c r="LG63" s="924" t="n">
        <f aca="false">IF(R63="",0,R63+LG60)</f>
        <v>0</v>
      </c>
      <c r="LH63" s="924" t="n">
        <f aca="false">IF(S63="",0,S63+LH60)</f>
        <v>0</v>
      </c>
      <c r="LI63" s="924" t="n">
        <f aca="false">IF(AJ63="",0,AJ63+LI60)</f>
        <v>0</v>
      </c>
      <c r="LJ63" s="924" t="n">
        <f aca="false">IF(AK63="",0,AK63+LJ60)</f>
        <v>0</v>
      </c>
      <c r="LK63" s="924" t="n">
        <f aca="false">IF(AV63="",0,AV63+LK60)</f>
        <v>0</v>
      </c>
      <c r="LL63" s="924" t="n">
        <f aca="false">IF(AW63="",0,AW63+LL60)</f>
        <v>0</v>
      </c>
      <c r="LM63" s="924" t="n">
        <f aca="false">IF(BH63="",0,BH63+LM60)</f>
        <v>0</v>
      </c>
      <c r="LN63" s="924" t="n">
        <f aca="false">IF(BI63="",0,BI63+LN60)</f>
        <v>0</v>
      </c>
      <c r="LO63" s="924" t="n">
        <f aca="false">IF(CB63="",0,CB63+LO60)</f>
        <v>0</v>
      </c>
      <c r="LP63" s="924" t="n">
        <f aca="false">IF(CC63="",0,CC63+LP60)</f>
        <v>0</v>
      </c>
      <c r="LQ63" s="924" t="n">
        <f aca="false">IF(CN63="",0,CN63+LQ60)</f>
        <v>0</v>
      </c>
      <c r="LR63" s="924" t="n">
        <f aca="false">IF(CO63="",0,CO63+LR60)</f>
        <v>0</v>
      </c>
      <c r="LS63" s="924" t="n">
        <f aca="false">IF(DR63="",0,DR63+LS60)</f>
        <v>0</v>
      </c>
      <c r="LT63" s="924" t="n">
        <f aca="false">IF(DS63="",0,DS63+LT60)</f>
        <v>0</v>
      </c>
      <c r="LU63" s="924" t="n">
        <f aca="false">IF(DF63="",0,DF63+LU60)</f>
        <v>0</v>
      </c>
      <c r="LV63" s="924" t="n">
        <f aca="false">IF(DG63="",0,DG63+LV60)</f>
        <v>220</v>
      </c>
      <c r="LW63" s="924" t="n">
        <f aca="false">IF(HT63="",0,HT63+LW60)</f>
        <v>0</v>
      </c>
      <c r="LX63" s="924" t="n">
        <f aca="false">IF(HU63="",0,HU63+LX60)</f>
        <v>519.57</v>
      </c>
      <c r="LY63" s="924" t="n">
        <f aca="false">IF(JN63="",0,JN63)</f>
        <v>210.14</v>
      </c>
      <c r="LZ63" s="924" t="n">
        <f aca="false">IF(JO63="",0,JO63)</f>
        <v>210.14</v>
      </c>
      <c r="MA63" s="924" t="n">
        <f aca="false">IF(EV63="",0,EV63+MA60)</f>
        <v>3743.3</v>
      </c>
      <c r="MB63" s="924" t="n">
        <f aca="false">IF(EW63="",0,EW63+MB60)</f>
        <v>0</v>
      </c>
      <c r="MC63" s="924" t="n">
        <f aca="false">IF(JJ63="",0,JJ63+MC60)</f>
        <v>0</v>
      </c>
      <c r="MD63" s="924" t="n">
        <f aca="false">IF(JK63="",0,JK63+MD60)</f>
        <v>-65.2682291666667</v>
      </c>
      <c r="ME63" s="924" t="n">
        <f aca="false">IF(KO63="",0,KO63+ME60)</f>
        <v>1460.895</v>
      </c>
      <c r="MF63" s="924" t="n">
        <f aca="false">IF(KP63="",0,KP63+MF60)</f>
        <v>722.314</v>
      </c>
      <c r="MG63" s="924" t="n">
        <f aca="false">IFERROR(ME63/$A61,0)</f>
        <v>76.8892105263158</v>
      </c>
      <c r="MH63" s="924" t="n">
        <f aca="false">IFERROR(MF63/$A61,0)</f>
        <v>38.0165263157895</v>
      </c>
      <c r="MI63" s="924" t="n">
        <f aca="false">IF(JT63="",0,JT63+MI60)</f>
        <v>0</v>
      </c>
      <c r="MJ63" s="924" t="n">
        <f aca="false">IF(JU63="",0,JU63+MJ60)</f>
        <v>0</v>
      </c>
      <c r="MK63" s="924" t="n">
        <f aca="false">IF(LG63&gt;0,0,P63+MK60)</f>
        <v>0</v>
      </c>
      <c r="ML63" s="924" t="n">
        <f aca="false">IF(LH63&gt;0,0,Q63+ML60)</f>
        <v>0</v>
      </c>
      <c r="MM63" s="924" t="n">
        <f aca="false">IF(LI63&gt;0,0,AH63+MM60)</f>
        <v>0</v>
      </c>
      <c r="MN63" s="924" t="n">
        <f aca="false">IF(LJ63&gt;0,0,AI63+MN60)</f>
        <v>0</v>
      </c>
      <c r="MO63" s="924" t="n">
        <f aca="false">IF(LK63&gt;0,0,AT63+MO60)</f>
        <v>0</v>
      </c>
      <c r="MP63" s="924" t="n">
        <f aca="false">IF(LL63&gt;0,0,AU63+MP60)</f>
        <v>0</v>
      </c>
      <c r="MQ63" s="924" t="n">
        <f aca="false">IF(LM63&gt;0,0,BF63+MQ60)</f>
        <v>0</v>
      </c>
      <c r="MR63" s="924" t="n">
        <f aca="false">IF(LN63&gt;0,0,BG63+MR60)</f>
        <v>0</v>
      </c>
      <c r="MS63" s="924" t="n">
        <f aca="false">IF(LO63&gt;0,0,BZ63+MS60)</f>
        <v>0</v>
      </c>
      <c r="MT63" s="924" t="n">
        <f aca="false">IF(LP63&gt;0,0,CA63+MT60)</f>
        <v>0</v>
      </c>
      <c r="MU63" s="924" t="n">
        <f aca="false">IF(LQ63&gt;0,0,CL63+MU60)</f>
        <v>0</v>
      </c>
      <c r="MV63" s="924" t="n">
        <f aca="false">IF(LR63&gt;0,0,CM63+MV60)</f>
        <v>0</v>
      </c>
      <c r="MW63" s="924" t="n">
        <f aca="false">IF(LS63&gt;0,0,DP63+MW60)</f>
        <v>0</v>
      </c>
      <c r="MX63" s="924" t="n">
        <f aca="false">IF(LT63&gt;0,0,DQ63+MX60)</f>
        <v>0</v>
      </c>
      <c r="MY63" s="924" t="n">
        <f aca="false">IF(LU63&gt;0,0,DD63+MY60)</f>
        <v>0</v>
      </c>
      <c r="MZ63" s="924" t="n">
        <f aca="false">IFERROR(IF(LV63&gt;0,0,DE63+MZ60),0)</f>
        <v>0</v>
      </c>
      <c r="NA63" s="924" t="n">
        <f aca="false">IF(LW63&gt;0,0,HR63+NA60)</f>
        <v>0</v>
      </c>
      <c r="NB63" s="924" t="n">
        <f aca="false">IFERROR(IF(LX63&gt;0,0,HS63+NB60),0)</f>
        <v>0</v>
      </c>
      <c r="NC63" s="924"/>
      <c r="ND63" s="924"/>
      <c r="NE63" s="924"/>
    </row>
    <row r="64" customFormat="false" ht="15" hidden="false" customHeight="false" outlineLevel="0" collapsed="false">
      <c r="A64" s="1092" t="n">
        <v>20</v>
      </c>
      <c r="B64" s="1093" t="str">
        <f aca="false">Посуточная!J64</f>
        <v>Западно-Чатылькинское</v>
      </c>
      <c r="C64" s="1094" t="n">
        <f aca="false">Посуточная!K64</f>
        <v>0</v>
      </c>
      <c r="D64" s="1094" t="n">
        <f aca="false">Посуточная!L64</f>
        <v>0</v>
      </c>
      <c r="E64" s="1094" t="n">
        <f aca="false">Посуточная!M64</f>
        <v>0</v>
      </c>
      <c r="F64" s="1094" t="n">
        <f aca="false">Посуточная!N64</f>
        <v>0</v>
      </c>
      <c r="G64" s="1094" t="n">
        <f aca="false">Посуточная!O64</f>
        <v>0</v>
      </c>
      <c r="H64" s="1094" t="n">
        <f aca="false">Посуточная!P64</f>
        <v>0</v>
      </c>
      <c r="I64" s="976" t="n">
        <f aca="false">Посуточная!AA64</f>
        <v>0</v>
      </c>
      <c r="J64" s="976" t="n">
        <f aca="false">Посуточная!AB64</f>
        <v>0</v>
      </c>
      <c r="K64" s="976" t="n">
        <f aca="false">Посуточная!AC64</f>
        <v>0</v>
      </c>
      <c r="L64" s="976" t="n">
        <f aca="false">Посуточная!AD64</f>
        <v>0</v>
      </c>
      <c r="M64" s="976" t="n">
        <f aca="false">Посуточная!AE64</f>
        <v>0</v>
      </c>
      <c r="N64" s="976" t="n">
        <f aca="false">Посуточная!AF64</f>
        <v>0</v>
      </c>
      <c r="O64" s="976" t="n">
        <f aca="false">Посуточная!AG64</f>
        <v>0</v>
      </c>
      <c r="P64" s="1095"/>
      <c r="Q64" s="1096"/>
      <c r="R64" s="979"/>
      <c r="S64" s="979"/>
      <c r="T64" s="990" t="n">
        <f aca="false">Посуточная!AS64</f>
        <v>0</v>
      </c>
      <c r="U64" s="975" t="n">
        <f aca="false">Посуточная!AT64</f>
        <v>0</v>
      </c>
      <c r="V64" s="975" t="n">
        <f aca="false">Посуточная!AU64</f>
        <v>0</v>
      </c>
      <c r="W64" s="975" t="n">
        <f aca="false">Посуточная!AV64</f>
        <v>0</v>
      </c>
      <c r="X64" s="975" t="n">
        <f aca="false">Посуточная!AW64</f>
        <v>0</v>
      </c>
      <c r="Y64" s="975" t="n">
        <f aca="false">Посуточная!AX64</f>
        <v>0</v>
      </c>
      <c r="Z64" s="975" t="n">
        <f aca="false">Посуточная!AY64</f>
        <v>0</v>
      </c>
      <c r="AA64" s="976" t="n">
        <f aca="false">Посуточная!BG64</f>
        <v>0</v>
      </c>
      <c r="AB64" s="976" t="n">
        <f aca="false">Посуточная!BH64</f>
        <v>0</v>
      </c>
      <c r="AC64" s="976" t="n">
        <f aca="false">Посуточная!BI64</f>
        <v>0</v>
      </c>
      <c r="AD64" s="976" t="n">
        <f aca="false">Посуточная!BJ64</f>
        <v>0</v>
      </c>
      <c r="AE64" s="976" t="n">
        <f aca="false">Посуточная!BK64</f>
        <v>0</v>
      </c>
      <c r="AF64" s="976" t="n">
        <f aca="false">Посуточная!BL64</f>
        <v>0</v>
      </c>
      <c r="AG64" s="976" t="n">
        <f aca="false">Посуточная!BM64</f>
        <v>0</v>
      </c>
      <c r="AH64" s="1095"/>
      <c r="AI64" s="1096"/>
      <c r="AJ64" s="979"/>
      <c r="AK64" s="979"/>
      <c r="AL64" s="990" t="n">
        <f aca="false">Посуточная!BV64</f>
        <v>0</v>
      </c>
      <c r="AM64" s="975" t="n">
        <f aca="false">Посуточная!BW64</f>
        <v>0</v>
      </c>
      <c r="AN64" s="975" t="n">
        <f aca="false">Посуточная!BX64</f>
        <v>0</v>
      </c>
      <c r="AO64" s="975" t="n">
        <f aca="false">Посуточная!BY64</f>
        <v>0</v>
      </c>
      <c r="AP64" s="976" t="n">
        <f aca="false">Посуточная!CD64</f>
        <v>0</v>
      </c>
      <c r="AQ64" s="976" t="n">
        <f aca="false">Посуточная!CE64</f>
        <v>0</v>
      </c>
      <c r="AR64" s="976" t="n">
        <f aca="false">Посуточная!CF64</f>
        <v>0</v>
      </c>
      <c r="AS64" s="976" t="n">
        <f aca="false">Посуточная!CG64</f>
        <v>0</v>
      </c>
      <c r="AT64" s="1095"/>
      <c r="AU64" s="1096"/>
      <c r="AV64" s="979"/>
      <c r="AW64" s="979"/>
      <c r="AX64" s="990" t="n">
        <f aca="false">Посуточная!CP64</f>
        <v>0</v>
      </c>
      <c r="AY64" s="975" t="n">
        <f aca="false">Посуточная!CQ64</f>
        <v>0</v>
      </c>
      <c r="AZ64" s="975" t="n">
        <f aca="false">Посуточная!CR64</f>
        <v>0</v>
      </c>
      <c r="BA64" s="975" t="n">
        <f aca="false">Посуточная!CS64</f>
        <v>0</v>
      </c>
      <c r="BB64" s="976" t="n">
        <f aca="false">Посуточная!CX64</f>
        <v>0</v>
      </c>
      <c r="BC64" s="976" t="n">
        <f aca="false">Посуточная!CY64</f>
        <v>0</v>
      </c>
      <c r="BD64" s="976" t="n">
        <f aca="false">Посуточная!CZ64</f>
        <v>0</v>
      </c>
      <c r="BE64" s="976" t="n">
        <f aca="false">Посуточная!DA64</f>
        <v>0</v>
      </c>
      <c r="BF64" s="1095"/>
      <c r="BG64" s="1096"/>
      <c r="BH64" s="979"/>
      <c r="BI64" s="979"/>
      <c r="BJ64" s="1097"/>
      <c r="BK64" s="1096"/>
      <c r="BL64" s="979"/>
      <c r="BM64" s="979"/>
      <c r="BN64" s="1098"/>
      <c r="BO64" s="1099"/>
      <c r="BP64" s="979"/>
      <c r="BQ64" s="979"/>
      <c r="BR64" s="988" t="n">
        <f aca="false">Посуточная!DR64</f>
        <v>0</v>
      </c>
      <c r="BS64" s="989" t="n">
        <f aca="false">Посуточная!DS64</f>
        <v>0</v>
      </c>
      <c r="BT64" s="989" t="n">
        <f aca="false">Посуточная!DT64</f>
        <v>0</v>
      </c>
      <c r="BU64" s="989" t="n">
        <f aca="false">Посуточная!DU64</f>
        <v>0</v>
      </c>
      <c r="BV64" s="976" t="n">
        <f aca="false">Посуточная!DZ64</f>
        <v>0</v>
      </c>
      <c r="BW64" s="976" t="n">
        <f aca="false">Посуточная!EA64</f>
        <v>0</v>
      </c>
      <c r="BX64" s="976" t="n">
        <f aca="false">Посуточная!EB64</f>
        <v>0</v>
      </c>
      <c r="BY64" s="976" t="n">
        <f aca="false">Посуточная!EC64</f>
        <v>0</v>
      </c>
      <c r="BZ64" s="1095"/>
      <c r="CA64" s="1096"/>
      <c r="CB64" s="979"/>
      <c r="CC64" s="979"/>
      <c r="CD64" s="1100" t="n">
        <f aca="false">Посуточная!EO64</f>
        <v>0</v>
      </c>
      <c r="CE64" s="1101" t="n">
        <f aca="false">Посуточная!EP64</f>
        <v>0</v>
      </c>
      <c r="CF64" s="1101" t="n">
        <f aca="false">Посуточная!EQ64</f>
        <v>0</v>
      </c>
      <c r="CG64" s="1101" t="n">
        <f aca="false">Посуточная!ER64</f>
        <v>0</v>
      </c>
      <c r="CH64" s="1000" t="n">
        <f aca="false">Посуточная!EZ64</f>
        <v>0</v>
      </c>
      <c r="CI64" s="1000" t="n">
        <f aca="false">Посуточная!FA64</f>
        <v>0</v>
      </c>
      <c r="CJ64" s="1000" t="n">
        <f aca="false">Посуточная!FB64</f>
        <v>0</v>
      </c>
      <c r="CK64" s="1000" t="n">
        <f aca="false">Посуточная!FC64</f>
        <v>0</v>
      </c>
      <c r="CL64" s="1095"/>
      <c r="CM64" s="1096"/>
      <c r="CN64" s="979"/>
      <c r="CO64" s="979"/>
      <c r="CP64" s="1102" t="n">
        <f aca="false">Посуточная!GN64</f>
        <v>0</v>
      </c>
      <c r="CQ64" s="1094" t="n">
        <f aca="false">Посуточная!GO64</f>
        <v>0</v>
      </c>
      <c r="CR64" s="1094" t="n">
        <f aca="false">Посуточная!GP64</f>
        <v>0</v>
      </c>
      <c r="CS64" s="1094" t="n">
        <f aca="false">Посуточная!GQ64</f>
        <v>0</v>
      </c>
      <c r="CT64" s="1094" t="n">
        <f aca="false">Посуточная!GR64</f>
        <v>0</v>
      </c>
      <c r="CU64" s="1094" t="n">
        <f aca="false">Посуточная!GS64</f>
        <v>0</v>
      </c>
      <c r="CV64" s="1094" t="n">
        <f aca="false">Посуточная!GT64</f>
        <v>0</v>
      </c>
      <c r="CW64" s="976" t="n">
        <f aca="false">Посуточная!HP64</f>
        <v>0</v>
      </c>
      <c r="CX64" s="976" t="n">
        <f aca="false">Посуточная!HQ64</f>
        <v>0</v>
      </c>
      <c r="CY64" s="976" t="n">
        <f aca="false">Посуточная!HR64</f>
        <v>0</v>
      </c>
      <c r="CZ64" s="976" t="n">
        <f aca="false">Посуточная!HS64</f>
        <v>0</v>
      </c>
      <c r="DA64" s="976" t="n">
        <f aca="false">Посуточная!HT64</f>
        <v>0</v>
      </c>
      <c r="DB64" s="976" t="n">
        <f aca="false">Посуточная!HU64</f>
        <v>0</v>
      </c>
      <c r="DC64" s="976" t="n">
        <f aca="false">Посуточная!HV64</f>
        <v>0</v>
      </c>
      <c r="DD64" s="1095"/>
      <c r="DE64" s="1096"/>
      <c r="DF64" s="979"/>
      <c r="DG64" s="979"/>
      <c r="DH64" s="1103" t="n">
        <f aca="false">Посуточная!IE64</f>
        <v>0</v>
      </c>
      <c r="DI64" s="1104" t="n">
        <f aca="false">Посуточная!IF64</f>
        <v>0</v>
      </c>
      <c r="DJ64" s="1104" t="n">
        <f aca="false">Посуточная!IG64</f>
        <v>0</v>
      </c>
      <c r="DK64" s="1101" t="n">
        <f aca="false">Посуточная!IH64</f>
        <v>0</v>
      </c>
      <c r="DL64" s="976" t="n">
        <f aca="false">Посуточная!IM64</f>
        <v>0</v>
      </c>
      <c r="DM64" s="1134" t="n">
        <f aca="false">Посуточная!IN64</f>
        <v>0</v>
      </c>
      <c r="DN64" s="993" t="n">
        <f aca="false">Посуточная!IO64</f>
        <v>0</v>
      </c>
      <c r="DO64" s="993" t="n">
        <f aca="false">Посуточная!IP64</f>
        <v>0</v>
      </c>
      <c r="DP64" s="1106"/>
      <c r="DQ64" s="1096"/>
      <c r="DT64" s="1107"/>
      <c r="DU64" s="1108"/>
      <c r="DV64" s="1108"/>
      <c r="DW64" s="1108"/>
      <c r="DX64" s="1108"/>
      <c r="DY64" s="1108"/>
      <c r="DZ64" s="1108"/>
      <c r="EA64" s="976" t="n">
        <f aca="false">Посуточная!KQ64</f>
        <v>0</v>
      </c>
      <c r="EB64" s="976" t="n">
        <f aca="false">Посуточная!KR64</f>
        <v>0</v>
      </c>
      <c r="EC64" s="976" t="n">
        <f aca="false">Посуточная!KS64</f>
        <v>0</v>
      </c>
      <c r="ED64" s="976" t="n">
        <f aca="false">Посуточная!KT64</f>
        <v>0</v>
      </c>
      <c r="EE64" s="976" t="n">
        <f aca="false">Посуточная!KU64</f>
        <v>0</v>
      </c>
      <c r="EF64" s="976" t="n">
        <f aca="false">Посуточная!KV64</f>
        <v>0</v>
      </c>
      <c r="EG64" s="976" t="n">
        <f aca="false">Посуточная!KW64</f>
        <v>0</v>
      </c>
      <c r="EH64" s="1095"/>
      <c r="EI64" s="1096"/>
      <c r="EJ64" s="979"/>
      <c r="EK64" s="979"/>
      <c r="EL64" s="1097"/>
      <c r="EM64" s="1096"/>
      <c r="EN64" s="979"/>
      <c r="EO64" s="979"/>
      <c r="EP64" s="1098"/>
      <c r="EQ64" s="1099"/>
      <c r="ET64" s="1109"/>
      <c r="EU64" s="1110"/>
      <c r="EX64" s="1111"/>
      <c r="EY64" s="1017"/>
      <c r="FB64" s="1107"/>
      <c r="FC64" s="1108"/>
      <c r="FD64" s="1108"/>
      <c r="FE64" s="1108"/>
      <c r="FF64" s="1108"/>
      <c r="FG64" s="1108"/>
      <c r="FH64" s="1108"/>
      <c r="FI64" s="1000" t="n">
        <f aca="false">Посуточная!NU64</f>
        <v>0</v>
      </c>
      <c r="FJ64" s="1000" t="n">
        <f aca="false">Посуточная!NV64</f>
        <v>0</v>
      </c>
      <c r="FK64" s="1000" t="n">
        <f aca="false">Посуточная!NW64</f>
        <v>0</v>
      </c>
      <c r="FL64" s="1000" t="n">
        <f aca="false">Посуточная!NX64</f>
        <v>0</v>
      </c>
      <c r="FM64" s="1000" t="n">
        <f aca="false">Посуточная!NY64</f>
        <v>0</v>
      </c>
      <c r="FN64" s="1000" t="n">
        <f aca="false">Посуточная!NZ64</f>
        <v>0</v>
      </c>
      <c r="FO64" s="1000" t="n">
        <f aca="false">Посуточная!OA64</f>
        <v>0</v>
      </c>
      <c r="FP64" s="1095"/>
      <c r="FQ64" s="1096"/>
      <c r="FR64" s="979"/>
      <c r="FS64" s="979"/>
      <c r="FT64" s="1112" t="n">
        <f aca="false">Посуточная!OO64</f>
        <v>0</v>
      </c>
      <c r="FU64" s="1113" t="n">
        <f aca="false">Посуточная!OP64</f>
        <v>0</v>
      </c>
      <c r="FV64" s="1113" t="n">
        <f aca="false">Посуточная!OQ64</f>
        <v>0</v>
      </c>
      <c r="FW64" s="1113" t="n">
        <f aca="false">Посуточная!OR64</f>
        <v>0</v>
      </c>
      <c r="FX64" s="1113" t="n">
        <f aca="false">Посуточная!OS64</f>
        <v>0</v>
      </c>
      <c r="FY64" s="1113" t="n">
        <f aca="false">Посуточная!OT64</f>
        <v>0</v>
      </c>
      <c r="FZ64" s="1114" t="n">
        <f aca="false">Посуточная!OU64</f>
        <v>0</v>
      </c>
      <c r="GA64" s="1105" t="n">
        <f aca="false">Посуточная!PP64</f>
        <v>0</v>
      </c>
      <c r="GB64" s="1105" t="n">
        <f aca="false">Посуточная!PQ64</f>
        <v>0</v>
      </c>
      <c r="GC64" s="1105" t="n">
        <f aca="false">Посуточная!PR64</f>
        <v>0</v>
      </c>
      <c r="GD64" s="1105" t="n">
        <f aca="false">Посуточная!PS64</f>
        <v>0</v>
      </c>
      <c r="GE64" s="1105" t="n">
        <f aca="false">Посуточная!PT64</f>
        <v>0</v>
      </c>
      <c r="GF64" s="1105" t="n">
        <f aca="false">Посуточная!PU64</f>
        <v>0</v>
      </c>
      <c r="GG64" s="1105" t="n">
        <f aca="false">Посуточная!PV64</f>
        <v>0</v>
      </c>
      <c r="GH64" s="1095"/>
      <c r="GI64" s="1096"/>
      <c r="GJ64" s="979"/>
      <c r="GK64" s="979"/>
      <c r="GL64" s="1039" t="n">
        <f aca="false">Посуточная!QH64</f>
        <v>0</v>
      </c>
      <c r="GM64" s="1040" t="n">
        <f aca="false">Посуточная!QI64</f>
        <v>0</v>
      </c>
      <c r="GN64" s="1040" t="n">
        <f aca="false">Посуточная!QJ64</f>
        <v>0</v>
      </c>
      <c r="GO64" s="1040" t="n">
        <f aca="false">Посуточная!QK64</f>
        <v>0</v>
      </c>
      <c r="GP64" s="1040" t="n">
        <f aca="false">Посуточная!QL64</f>
        <v>0</v>
      </c>
      <c r="GQ64" s="1040" t="n">
        <f aca="false">Посуточная!QM64</f>
        <v>0</v>
      </c>
      <c r="GR64" s="1040" t="n">
        <f aca="false">Посуточная!QN64</f>
        <v>0</v>
      </c>
      <c r="GS64" s="1006" t="n">
        <f aca="false">Посуточная!QV64</f>
        <v>0</v>
      </c>
      <c r="GT64" s="1006" t="n">
        <f aca="false">Посуточная!QW64</f>
        <v>0</v>
      </c>
      <c r="GU64" s="1006" t="n">
        <f aca="false">Посуточная!QX64</f>
        <v>0</v>
      </c>
      <c r="GV64" s="1006" t="n">
        <f aca="false">Посуточная!QY64</f>
        <v>0</v>
      </c>
      <c r="GW64" s="1006" t="n">
        <f aca="false">Посуточная!QZ64</f>
        <v>0</v>
      </c>
      <c r="GX64" s="1006" t="n">
        <f aca="false">Посуточная!RA64</f>
        <v>0</v>
      </c>
      <c r="GY64" s="1006" t="n">
        <f aca="false">Посуточная!RB64</f>
        <v>0</v>
      </c>
      <c r="GZ64" s="1095"/>
      <c r="HA64" s="1096"/>
      <c r="HB64" s="979"/>
      <c r="HC64" s="979"/>
      <c r="HD64" s="1041" t="n">
        <f aca="false">Посуточная!RN64</f>
        <v>0</v>
      </c>
      <c r="HE64" s="1042" t="n">
        <f aca="false">Посуточная!RO64</f>
        <v>0</v>
      </c>
      <c r="HF64" s="1042" t="n">
        <f aca="false">Посуточная!RP64</f>
        <v>0</v>
      </c>
      <c r="HG64" s="1042" t="n">
        <f aca="false">Посуточная!RQ64</f>
        <v>0</v>
      </c>
      <c r="HH64" s="1042" t="n">
        <f aca="false">Посуточная!RR64</f>
        <v>0</v>
      </c>
      <c r="HI64" s="1042" t="n">
        <f aca="false">Посуточная!RS64</f>
        <v>0</v>
      </c>
      <c r="HJ64" s="1042" t="n">
        <f aca="false">Посуточная!RT64</f>
        <v>0</v>
      </c>
      <c r="HK64" s="993" t="n">
        <f aca="false">Посуточная!SB64</f>
        <v>0</v>
      </c>
      <c r="HL64" s="993" t="n">
        <f aca="false">Посуточная!SC64</f>
        <v>0</v>
      </c>
      <c r="HM64" s="993" t="n">
        <f aca="false">Посуточная!SD64</f>
        <v>0</v>
      </c>
      <c r="HN64" s="993" t="n">
        <f aca="false">Посуточная!SE64</f>
        <v>0</v>
      </c>
      <c r="HO64" s="993" t="n">
        <f aca="false">Посуточная!SF64</f>
        <v>0</v>
      </c>
      <c r="HP64" s="993" t="n">
        <f aca="false">Посуточная!SG64</f>
        <v>0</v>
      </c>
      <c r="HQ64" s="993" t="n">
        <f aca="false">Посуточная!SH64</f>
        <v>0</v>
      </c>
      <c r="HR64" s="1095"/>
      <c r="HS64" s="1096"/>
      <c r="HT64" s="979"/>
      <c r="HU64" s="979"/>
      <c r="HV64" s="1097"/>
      <c r="HW64" s="1096"/>
      <c r="HX64" s="979"/>
      <c r="HY64" s="979"/>
      <c r="HZ64" s="1098"/>
      <c r="IA64" s="1099"/>
      <c r="IB64" s="979"/>
      <c r="IC64" s="979"/>
      <c r="ID64" s="1001" t="n">
        <f aca="false">Посуточная!SY64</f>
        <v>0</v>
      </c>
      <c r="IE64" s="1002" t="n">
        <f aca="false">Посуточная!SZ64</f>
        <v>0</v>
      </c>
      <c r="IF64" s="1002" t="n">
        <f aca="false">Посуточная!TA64</f>
        <v>0</v>
      </c>
      <c r="IG64" s="1002" t="n">
        <f aca="false">Посуточная!TB64</f>
        <v>0</v>
      </c>
      <c r="IH64" s="993" t="n">
        <f aca="false">Посуточная!TG64</f>
        <v>0</v>
      </c>
      <c r="II64" s="993" t="n">
        <f aca="false">Посуточная!TH64</f>
        <v>0</v>
      </c>
      <c r="IJ64" s="993" t="n">
        <f aca="false">Посуточная!TI64</f>
        <v>0</v>
      </c>
      <c r="IK64" s="993" t="n">
        <f aca="false">Посуточная!TJ64</f>
        <v>0</v>
      </c>
      <c r="IL64" s="1095"/>
      <c r="IM64" s="1096"/>
      <c r="IP64" s="1115"/>
      <c r="IQ64" s="1116"/>
      <c r="IT64" s="1115"/>
      <c r="IU64" s="1117"/>
      <c r="IV64" s="1046"/>
      <c r="IW64" s="1046"/>
      <c r="IX64" s="1117"/>
      <c r="IY64" s="1117"/>
      <c r="IZ64" s="1046"/>
      <c r="JA64" s="1046"/>
      <c r="JB64" s="1117"/>
      <c r="JC64" s="1117"/>
      <c r="JD64" s="1046"/>
      <c r="JE64" s="1046"/>
      <c r="JF64" s="1118"/>
      <c r="JG64" s="1017"/>
      <c r="JH64" s="1018"/>
      <c r="JJ64" s="1111"/>
      <c r="JK64" s="1017"/>
      <c r="JN64" s="1111"/>
      <c r="JO64" s="1017"/>
      <c r="JR64" s="1115"/>
      <c r="JS64" s="1116"/>
      <c r="JV64" s="1111"/>
      <c r="JW64" s="1017"/>
      <c r="JZ64" s="1118"/>
      <c r="KA64" s="1118"/>
      <c r="KD64" s="1118"/>
      <c r="KE64" s="1118"/>
      <c r="KG64" s="1020"/>
      <c r="KH64" s="1119"/>
      <c r="KI64" s="1120"/>
      <c r="KJ64" s="1025"/>
      <c r="KL64" s="1118"/>
      <c r="KM64" s="1118"/>
      <c r="KN64" s="1121"/>
      <c r="KO64" s="1119"/>
      <c r="KP64" s="1122"/>
      <c r="KQ64" s="1024"/>
      <c r="KS64" s="924" t="str">
        <f aca="false">IF(KP64=$KS$1,"",KI64-7200)</f>
        <v/>
      </c>
      <c r="KT64" s="1148"/>
      <c r="LG64" s="924" t="n">
        <f aca="false">IF(R64="",0,R64+LG61)</f>
        <v>0</v>
      </c>
      <c r="LH64" s="924" t="n">
        <f aca="false">IF(S64="",0,S64+LH61)</f>
        <v>0</v>
      </c>
      <c r="LI64" s="924" t="n">
        <f aca="false">IF(AJ64="",0,AJ64+LI61)</f>
        <v>0</v>
      </c>
      <c r="LJ64" s="924" t="n">
        <f aca="false">IF(AK64="",0,AK64+LJ61)</f>
        <v>0</v>
      </c>
      <c r="LK64" s="924" t="n">
        <f aca="false">IF(AV64="",0,AV64+LK61)</f>
        <v>0</v>
      </c>
      <c r="LL64" s="924" t="n">
        <f aca="false">IF(AW64="",0,AW64+LL61)</f>
        <v>0</v>
      </c>
      <c r="LM64" s="924" t="n">
        <f aca="false">IF(BH64="",0,BH64+LM61)</f>
        <v>0</v>
      </c>
      <c r="LN64" s="924" t="n">
        <f aca="false">IF(BI64="",0,BI64+LN61)</f>
        <v>0</v>
      </c>
      <c r="LO64" s="924" t="n">
        <f aca="false">IF(CB64="",0,CB64+LO61)</f>
        <v>0</v>
      </c>
      <c r="LP64" s="924" t="n">
        <f aca="false">IF(CC64="",0,CC64+LP61)</f>
        <v>0</v>
      </c>
      <c r="LQ64" s="924" t="n">
        <f aca="false">IF(CN64="",0,CN64+LQ61)</f>
        <v>0</v>
      </c>
      <c r="LR64" s="924" t="n">
        <f aca="false">IF(CO64="",0,CO64+LR61)</f>
        <v>0</v>
      </c>
      <c r="LS64" s="924" t="n">
        <f aca="false">IF(DR64="",0,DR64+LS61)</f>
        <v>0</v>
      </c>
      <c r="LT64" s="924" t="n">
        <f aca="false">IF(DS64="",0,DS64+LT61)</f>
        <v>0</v>
      </c>
      <c r="LU64" s="924" t="n">
        <f aca="false">IF(DF64="",0,DF64+LU61)</f>
        <v>0</v>
      </c>
      <c r="LV64" s="924" t="n">
        <f aca="false">IF(DG64="",0,DG64+LV61)</f>
        <v>0</v>
      </c>
      <c r="LW64" s="924" t="n">
        <f aca="false">IF(HT64="",0,HT64+LW61)</f>
        <v>0</v>
      </c>
      <c r="LX64" s="924" t="n">
        <f aca="false">IF(HU64="",0,HU64+LX61)</f>
        <v>0</v>
      </c>
      <c r="LY64" s="924" t="n">
        <f aca="false">IF(JN64="",0,JN64)</f>
        <v>0</v>
      </c>
      <c r="LZ64" s="924" t="n">
        <f aca="false">IF(JO64="",0,JO64)</f>
        <v>0</v>
      </c>
      <c r="MA64" s="924" t="n">
        <f aca="false">IF(EV64="",0,EV64+MA61)</f>
        <v>0</v>
      </c>
      <c r="MB64" s="924" t="n">
        <f aca="false">IF(EW64="",0,EW64+MB61)</f>
        <v>0</v>
      </c>
      <c r="MC64" s="924" t="n">
        <f aca="false">IF(JJ64="",0,JJ64+MC61)</f>
        <v>0</v>
      </c>
      <c r="MD64" s="924" t="n">
        <f aca="false">IF(JK64="",0,JK64+MD61)</f>
        <v>0</v>
      </c>
      <c r="ME64" s="924" t="n">
        <f aca="false">IF(KO64="",0,KO64+ME61)</f>
        <v>0</v>
      </c>
      <c r="MF64" s="924" t="n">
        <f aca="false">IF(KP64="",0,KP64+MF61)</f>
        <v>0</v>
      </c>
      <c r="MG64" s="924" t="n">
        <f aca="false">IFERROR(ME64/$A62,0)</f>
        <v>0</v>
      </c>
      <c r="MH64" s="924" t="n">
        <f aca="false">IFERROR(MF64/$A62,0)</f>
        <v>0</v>
      </c>
      <c r="MI64" s="924" t="n">
        <f aca="false">IF(JT64="",0,JT64+MI61)</f>
        <v>0</v>
      </c>
      <c r="MJ64" s="924" t="n">
        <f aca="false">IF(JU64="",0,JU64+MJ61)</f>
        <v>0</v>
      </c>
      <c r="MK64" s="924" t="n">
        <f aca="false">IF(LG64&gt;0,0,P64+MK61)</f>
        <v>0</v>
      </c>
      <c r="ML64" s="924" t="n">
        <f aca="false">IF(LH64&gt;0,0,Q64+ML61)</f>
        <v>0</v>
      </c>
      <c r="MM64" s="924" t="n">
        <f aca="false">IF(LI64&gt;0,0,AH64+MM61)</f>
        <v>0</v>
      </c>
      <c r="MN64" s="924" t="n">
        <f aca="false">IF(LJ64&gt;0,0,AI64+MN61)</f>
        <v>0</v>
      </c>
      <c r="MO64" s="924" t="n">
        <f aca="false">IF(LK64&gt;0,0,AT64+MO61)</f>
        <v>0</v>
      </c>
      <c r="MP64" s="924" t="n">
        <f aca="false">IF(LL64&gt;0,0,AU64+MP61)</f>
        <v>0</v>
      </c>
      <c r="MQ64" s="924" t="n">
        <f aca="false">IF(LM64&gt;0,0,BF64+MQ61)</f>
        <v>0</v>
      </c>
      <c r="MR64" s="924" t="n">
        <f aca="false">IF(LN64&gt;0,0,BG64+MR61)</f>
        <v>0</v>
      </c>
      <c r="MS64" s="924" t="n">
        <f aca="false">IF(LO64&gt;0,0,BZ64+MS61)</f>
        <v>0</v>
      </c>
      <c r="MT64" s="924" t="n">
        <f aca="false">IF(LP64&gt;0,0,CA64+MT61)</f>
        <v>0</v>
      </c>
      <c r="MU64" s="924" t="n">
        <f aca="false">IF(LQ64&gt;0,0,CL64+MU61)</f>
        <v>0</v>
      </c>
      <c r="MV64" s="924" t="n">
        <f aca="false">IF(LR64&gt;0,0,CM64+MV61)</f>
        <v>0</v>
      </c>
      <c r="MW64" s="924" t="n">
        <f aca="false">IF(LS64&gt;0,0,DP64+MW61)</f>
        <v>0</v>
      </c>
      <c r="MX64" s="924" t="n">
        <f aca="false">IF(LT64&gt;0,0,DQ64+MX61)</f>
        <v>0</v>
      </c>
      <c r="MY64" s="924" t="n">
        <f aca="false">IF(LU64&gt;0,0,DD64+MY61)</f>
        <v>0</v>
      </c>
      <c r="MZ64" s="924" t="n">
        <f aca="false">IFERROR(IF(LV64&gt;0,0,DE64+MZ61),0)</f>
        <v>0</v>
      </c>
      <c r="NA64" s="924" t="n">
        <f aca="false">IF(LW64&gt;0,0,HR64+NA61)</f>
        <v>0</v>
      </c>
      <c r="NB64" s="924" t="n">
        <f aca="false">IFERROR(IF(LX64&gt;0,0,HS64+NB61),0)</f>
        <v>0</v>
      </c>
      <c r="NC64" s="924"/>
      <c r="ND64" s="924"/>
      <c r="NE64" s="924"/>
    </row>
    <row r="65" customFormat="false" ht="15" hidden="false" customHeight="false" outlineLevel="0" collapsed="false">
      <c r="A65" s="1092"/>
      <c r="B65" s="974" t="str">
        <f aca="false">Посуточная!J65</f>
        <v>508</v>
      </c>
      <c r="C65" s="975" t="n">
        <f aca="false">Посуточная!K65</f>
        <v>0</v>
      </c>
      <c r="D65" s="975" t="n">
        <f aca="false">Посуточная!L65</f>
        <v>0</v>
      </c>
      <c r="E65" s="975" t="n">
        <f aca="false">Посуточная!M65</f>
        <v>0</v>
      </c>
      <c r="F65" s="975" t="n">
        <f aca="false">Посуточная!N65</f>
        <v>0</v>
      </c>
      <c r="G65" s="975" t="n">
        <f aca="false">Посуточная!O65</f>
        <v>0</v>
      </c>
      <c r="H65" s="975" t="n">
        <f aca="false">Посуточная!P65</f>
        <v>0</v>
      </c>
      <c r="I65" s="976" t="n">
        <f aca="false">Посуточная!AA65</f>
        <v>0</v>
      </c>
      <c r="J65" s="976" t="n">
        <f aca="false">Посуточная!AB65</f>
        <v>0</v>
      </c>
      <c r="K65" s="976" t="n">
        <f aca="false">Посуточная!AC65</f>
        <v>0</v>
      </c>
      <c r="L65" s="976" t="n">
        <f aca="false">Посуточная!AD65</f>
        <v>0</v>
      </c>
      <c r="M65" s="976" t="n">
        <f aca="false">Посуточная!AE65</f>
        <v>0</v>
      </c>
      <c r="N65" s="976" t="n">
        <f aca="false">Посуточная!AF65</f>
        <v>0</v>
      </c>
      <c r="O65" s="976" t="n">
        <f aca="false">Посуточная!AG65</f>
        <v>0</v>
      </c>
      <c r="P65" s="1027" t="n">
        <f aca="false">COUNTIF(B65:H65,"&lt;&gt;0")-COUNTIF(B65:H65,"")</f>
        <v>-5</v>
      </c>
      <c r="Q65" s="1028" t="n">
        <f aca="false">COUNTIF(I65:O65,"&lt;&gt;0")-COUNTIF(I65:O65,"")</f>
        <v>0</v>
      </c>
      <c r="R65" s="979"/>
      <c r="S65" s="979"/>
      <c r="T65" s="990" t="n">
        <f aca="false">Посуточная!AS65</f>
        <v>0</v>
      </c>
      <c r="U65" s="975" t="n">
        <f aca="false">Посуточная!AT65</f>
        <v>0</v>
      </c>
      <c r="V65" s="975" t="n">
        <f aca="false">Посуточная!AU65</f>
        <v>0</v>
      </c>
      <c r="W65" s="975" t="n">
        <f aca="false">Посуточная!AV65</f>
        <v>0</v>
      </c>
      <c r="X65" s="975" t="n">
        <f aca="false">Посуточная!AW65</f>
        <v>0</v>
      </c>
      <c r="Y65" s="975" t="n">
        <f aca="false">Посуточная!AX65</f>
        <v>0</v>
      </c>
      <c r="Z65" s="975" t="n">
        <f aca="false">Посуточная!AY65</f>
        <v>0</v>
      </c>
      <c r="AA65" s="976" t="n">
        <f aca="false">Посуточная!BG65</f>
        <v>0</v>
      </c>
      <c r="AB65" s="976" t="n">
        <f aca="false">Посуточная!BH65</f>
        <v>0</v>
      </c>
      <c r="AC65" s="976" t="n">
        <f aca="false">Посуточная!BI65</f>
        <v>0</v>
      </c>
      <c r="AD65" s="976" t="n">
        <f aca="false">Посуточная!BJ65</f>
        <v>0</v>
      </c>
      <c r="AE65" s="976" t="n">
        <f aca="false">Посуточная!BK65</f>
        <v>0</v>
      </c>
      <c r="AF65" s="976" t="n">
        <f aca="false">Посуточная!BL65</f>
        <v>0</v>
      </c>
      <c r="AG65" s="976" t="n">
        <f aca="false">Посуточная!BM65</f>
        <v>0</v>
      </c>
      <c r="AH65" s="1027" t="n">
        <f aca="false">COUNTIF(T65:Z65,"&lt;&gt;0")-COUNTIF(T65:Z65,"")</f>
        <v>-7</v>
      </c>
      <c r="AI65" s="1028" t="n">
        <f aca="false">COUNTIF(AA65:AG65,"&lt;&gt;0")-COUNTIF(AA65:AG65,"")</f>
        <v>0</v>
      </c>
      <c r="AJ65" s="979"/>
      <c r="AK65" s="979"/>
      <c r="AL65" s="990" t="n">
        <f aca="false">Посуточная!BV65</f>
        <v>0</v>
      </c>
      <c r="AM65" s="975" t="n">
        <f aca="false">Посуточная!BW65</f>
        <v>0</v>
      </c>
      <c r="AN65" s="975" t="n">
        <f aca="false">Посуточная!BX65</f>
        <v>0</v>
      </c>
      <c r="AO65" s="975" t="n">
        <f aca="false">Посуточная!BY65</f>
        <v>0</v>
      </c>
      <c r="AP65" s="976" t="n">
        <f aca="false">Посуточная!CD65</f>
        <v>0</v>
      </c>
      <c r="AQ65" s="976" t="n">
        <f aca="false">Посуточная!CE65</f>
        <v>0</v>
      </c>
      <c r="AR65" s="976" t="n">
        <f aca="false">Посуточная!CF65</f>
        <v>0</v>
      </c>
      <c r="AS65" s="976" t="n">
        <f aca="false">Посуточная!CG65</f>
        <v>0</v>
      </c>
      <c r="AT65" s="1027" t="n">
        <f aca="false">COUNTIF(AL65:AO65,"&lt;&gt;0")-COUNTIF(AL65:AO65,"")</f>
        <v>-4</v>
      </c>
      <c r="AU65" s="1028" t="n">
        <f aca="false">COUNTIF(AP65:AS65,"&lt;&gt;0")-COUNTIF(AP65:AS65,"")</f>
        <v>0</v>
      </c>
      <c r="AV65" s="979"/>
      <c r="AW65" s="979"/>
      <c r="AX65" s="990" t="n">
        <f aca="false">Посуточная!CP65</f>
        <v>0</v>
      </c>
      <c r="AY65" s="975" t="n">
        <f aca="false">Посуточная!CQ65</f>
        <v>0</v>
      </c>
      <c r="AZ65" s="975" t="n">
        <f aca="false">Посуточная!CR65</f>
        <v>0</v>
      </c>
      <c r="BA65" s="975" t="n">
        <f aca="false">Посуточная!CS65</f>
        <v>0</v>
      </c>
      <c r="BB65" s="976" t="n">
        <f aca="false">Посуточная!CX65</f>
        <v>0</v>
      </c>
      <c r="BC65" s="976" t="n">
        <f aca="false">Посуточная!CY65</f>
        <v>0</v>
      </c>
      <c r="BD65" s="976" t="n">
        <f aca="false">Посуточная!CZ65</f>
        <v>0</v>
      </c>
      <c r="BE65" s="976" t="n">
        <f aca="false">Посуточная!DA65</f>
        <v>0</v>
      </c>
      <c r="BF65" s="1027" t="n">
        <f aca="false">COUNTIF(AX65:BA65,"&lt;&gt;0")-COUNTIF(AX65:BA65,"")</f>
        <v>-4</v>
      </c>
      <c r="BG65" s="1028" t="n">
        <f aca="false">COUNTIF(BB65:BE65,"&lt;&gt;0")-COUNTIF(BB65:BE65,"")</f>
        <v>0</v>
      </c>
      <c r="BH65" s="979"/>
      <c r="BI65" s="979"/>
      <c r="BJ65" s="1030" t="n">
        <f aca="false">SUMIF(B6:BI6,"итого гр.",B65:BI65)</f>
        <v>1</v>
      </c>
      <c r="BK65" s="1028" t="n">
        <f aca="false">SUMIF(B6:BI6,"итого фк.",B65:BI65)</f>
        <v>0</v>
      </c>
      <c r="BL65" s="979"/>
      <c r="BM65" s="979"/>
      <c r="BN65" s="1031"/>
      <c r="BO65" s="1032"/>
      <c r="BP65" s="979"/>
      <c r="BQ65" s="979"/>
      <c r="BR65" s="988" t="n">
        <f aca="false">Посуточная!DR65</f>
        <v>0</v>
      </c>
      <c r="BS65" s="989" t="n">
        <f aca="false">Посуточная!DS65</f>
        <v>0</v>
      </c>
      <c r="BT65" s="989" t="n">
        <f aca="false">Посуточная!DT65</f>
        <v>0</v>
      </c>
      <c r="BU65" s="989" t="n">
        <f aca="false">Посуточная!DU65</f>
        <v>0</v>
      </c>
      <c r="BV65" s="976" t="n">
        <f aca="false">Посуточная!DZ65</f>
        <v>0</v>
      </c>
      <c r="BW65" s="976" t="n">
        <f aca="false">Посуточная!EA65</f>
        <v>0</v>
      </c>
      <c r="BX65" s="976" t="n">
        <f aca="false">Посуточная!EB65</f>
        <v>0</v>
      </c>
      <c r="BY65" s="976" t="n">
        <f aca="false">Посуточная!EC65</f>
        <v>0</v>
      </c>
      <c r="BZ65" s="1027" t="n">
        <f aca="false">COUNTIF(BR65:BU65,"&lt;&gt;0")-COUNTIF(BR65:BU65,"")</f>
        <v>-4</v>
      </c>
      <c r="CA65" s="1028" t="n">
        <f aca="false">COUNTIF(BV65:BY65,"&lt;&gt;0")-COUNTIF(BV65:BY65,"")</f>
        <v>0</v>
      </c>
      <c r="CB65" s="979"/>
      <c r="CC65" s="979"/>
      <c r="CD65" s="988" t="n">
        <f aca="false">Посуточная!EO65</f>
        <v>0</v>
      </c>
      <c r="CE65" s="989" t="n">
        <f aca="false">Посуточная!EP65</f>
        <v>0</v>
      </c>
      <c r="CF65" s="989" t="n">
        <f aca="false">Посуточная!EQ65</f>
        <v>0</v>
      </c>
      <c r="CG65" s="989" t="n">
        <f aca="false">Посуточная!ER65</f>
        <v>0</v>
      </c>
      <c r="CH65" s="976" t="n">
        <f aca="false">Посуточная!EZ65</f>
        <v>0</v>
      </c>
      <c r="CI65" s="976" t="n">
        <f aca="false">Посуточная!FA65</f>
        <v>0</v>
      </c>
      <c r="CJ65" s="976" t="n">
        <f aca="false">Посуточная!FB65</f>
        <v>0</v>
      </c>
      <c r="CK65" s="976" t="n">
        <f aca="false">Посуточная!FC65</f>
        <v>0</v>
      </c>
      <c r="CL65" s="1027" t="n">
        <f aca="false">COUNTIF(CD65:CG65,"&lt;&gt;0")-COUNTIF(CD65:CG65,"")</f>
        <v>-4</v>
      </c>
      <c r="CM65" s="1028" t="n">
        <f aca="false">COUNTIF(CH65:CK65,"&lt;&gt;0")-COUNTIF(CH65:CK65,"")</f>
        <v>0</v>
      </c>
      <c r="CN65" s="979"/>
      <c r="CO65" s="979"/>
      <c r="CP65" s="990" t="n">
        <f aca="false">Посуточная!GN65</f>
        <v>0</v>
      </c>
      <c r="CQ65" s="975" t="n">
        <f aca="false">Посуточная!GO65</f>
        <v>0</v>
      </c>
      <c r="CR65" s="975" t="n">
        <f aca="false">Посуточная!GP65</f>
        <v>0</v>
      </c>
      <c r="CS65" s="975" t="n">
        <f aca="false">Посуточная!GQ65</f>
        <v>0</v>
      </c>
      <c r="CT65" s="975" t="n">
        <f aca="false">Посуточная!GR65</f>
        <v>0</v>
      </c>
      <c r="CU65" s="975" t="n">
        <f aca="false">Посуточная!GS65</f>
        <v>0</v>
      </c>
      <c r="CV65" s="975" t="n">
        <f aca="false">Посуточная!GT65</f>
        <v>0</v>
      </c>
      <c r="CW65" s="976" t="n">
        <f aca="false">Посуточная!HP65</f>
        <v>0</v>
      </c>
      <c r="CX65" s="976" t="n">
        <f aca="false">Посуточная!HQ65</f>
        <v>0</v>
      </c>
      <c r="CY65" s="976" t="n">
        <f aca="false">Посуточная!HR65</f>
        <v>0</v>
      </c>
      <c r="CZ65" s="976" t="n">
        <f aca="false">Посуточная!HS65</f>
        <v>0</v>
      </c>
      <c r="DA65" s="976" t="n">
        <f aca="false">Посуточная!HT65</f>
        <v>0</v>
      </c>
      <c r="DB65" s="976" t="n">
        <f aca="false">Посуточная!HU65</f>
        <v>0</v>
      </c>
      <c r="DC65" s="976" t="n">
        <f aca="false">Посуточная!HV65</f>
        <v>0</v>
      </c>
      <c r="DD65" s="1027" t="n">
        <f aca="false">COUNTIF(CP65:CV65,"&lt;&gt;0")-COUNTIF(CP65:CV65,"")</f>
        <v>-7</v>
      </c>
      <c r="DE65" s="1028" t="n">
        <f aca="false">COUNTIF(CW65:DC65,"&lt;&gt;0")-COUNTIF(CW65:DC65,"")</f>
        <v>0</v>
      </c>
      <c r="DF65" s="979"/>
      <c r="DG65" s="979"/>
      <c r="DH65" s="991" t="n">
        <f aca="false">Посуточная!IE65</f>
        <v>0</v>
      </c>
      <c r="DI65" s="992" t="n">
        <f aca="false">Посуточная!IF65</f>
        <v>0</v>
      </c>
      <c r="DJ65" s="992" t="n">
        <f aca="false">Посуточная!IG65</f>
        <v>0</v>
      </c>
      <c r="DK65" s="989" t="n">
        <f aca="false">Посуточная!IH65</f>
        <v>0</v>
      </c>
      <c r="DL65" s="976" t="n">
        <f aca="false">Посуточная!IM65</f>
        <v>0</v>
      </c>
      <c r="DM65" s="1134" t="n">
        <f aca="false">Посуточная!IN65</f>
        <v>0</v>
      </c>
      <c r="DN65" s="993" t="n">
        <f aca="false">Посуточная!IO65</f>
        <v>0</v>
      </c>
      <c r="DO65" s="993" t="n">
        <f aca="false">Посуточная!IP65</f>
        <v>0</v>
      </c>
      <c r="DP65" s="1029" t="n">
        <f aca="false">COUNTIF(DH65:DK65,"&lt;&gt;0")-COUNTIF(DH65:DK65,"")</f>
        <v>-4</v>
      </c>
      <c r="DQ65" s="1028" t="n">
        <f aca="false">COUNTIF(DL65:DO65,"&lt;&gt;0")-COUNTIF(DL65:DO65,"")</f>
        <v>0</v>
      </c>
      <c r="DT65" s="1033"/>
      <c r="DU65" s="1034"/>
      <c r="DV65" s="1034"/>
      <c r="DW65" s="1034"/>
      <c r="DX65" s="1034"/>
      <c r="DY65" s="1034"/>
      <c r="DZ65" s="1034"/>
      <c r="EA65" s="976" t="n">
        <f aca="false">Посуточная!KQ65</f>
        <v>0</v>
      </c>
      <c r="EB65" s="976" t="n">
        <f aca="false">Посуточная!KR65</f>
        <v>0</v>
      </c>
      <c r="EC65" s="976" t="n">
        <f aca="false">Посуточная!KS65</f>
        <v>0</v>
      </c>
      <c r="ED65" s="976" t="n">
        <f aca="false">Посуточная!KT65</f>
        <v>0</v>
      </c>
      <c r="EE65" s="976" t="n">
        <f aca="false">Посуточная!KU65</f>
        <v>0</v>
      </c>
      <c r="EF65" s="976" t="n">
        <f aca="false">Посуточная!KV65</f>
        <v>0</v>
      </c>
      <c r="EG65" s="976" t="n">
        <f aca="false">Посуточная!KW65</f>
        <v>0</v>
      </c>
      <c r="EH65" s="1027" t="n">
        <f aca="false">SUBTOTAL(3, DT65:DZ65)</f>
        <v>0</v>
      </c>
      <c r="EI65" s="1028" t="n">
        <f aca="false">COUNTIF(EA65:EG65,"&lt;&gt;0")-COUNTIF(EA65:EG65,"")</f>
        <v>0</v>
      </c>
      <c r="EJ65" s="979"/>
      <c r="EK65" s="979"/>
      <c r="EL65" s="1030" t="n">
        <f aca="false">SUMIF(BR6:EK6,"итого гр.",BR65:EK65)</f>
        <v>0</v>
      </c>
      <c r="EM65" s="1028" t="n">
        <f aca="false">SUMIF(BR6:EK6,"итого фк.",BR65:EK65)</f>
        <v>0</v>
      </c>
      <c r="EN65" s="979"/>
      <c r="EO65" s="979"/>
      <c r="EP65" s="1031"/>
      <c r="EQ65" s="1032"/>
      <c r="ET65" s="1035"/>
      <c r="EU65" s="1036"/>
      <c r="EX65" s="1037"/>
      <c r="EY65" s="1038"/>
      <c r="FB65" s="1033"/>
      <c r="FC65" s="1034"/>
      <c r="FD65" s="1034"/>
      <c r="FE65" s="1034"/>
      <c r="FF65" s="1034"/>
      <c r="FG65" s="1034"/>
      <c r="FH65" s="1034"/>
      <c r="FI65" s="976" t="n">
        <f aca="false">Посуточная!NU65</f>
        <v>0</v>
      </c>
      <c r="FJ65" s="976" t="n">
        <f aca="false">Посуточная!NV65</f>
        <v>0</v>
      </c>
      <c r="FK65" s="976" t="n">
        <f aca="false">Посуточная!NW65</f>
        <v>0</v>
      </c>
      <c r="FL65" s="976" t="n">
        <f aca="false">Посуточная!NX65</f>
        <v>0</v>
      </c>
      <c r="FM65" s="976" t="n">
        <f aca="false">Посуточная!NY65</f>
        <v>0</v>
      </c>
      <c r="FN65" s="976" t="n">
        <f aca="false">Посуточная!NZ65</f>
        <v>0</v>
      </c>
      <c r="FO65" s="976" t="n">
        <f aca="false">Посуточная!OA65</f>
        <v>0</v>
      </c>
      <c r="FP65" s="1027" t="n">
        <f aca="false">COUNTIF(FB65:FH65,"&lt;&gt;0")-COUNTIF(FB65:FH65,"")</f>
        <v>0</v>
      </c>
      <c r="FQ65" s="1028" t="n">
        <f aca="false">COUNTIF(FI65:FO65,"&lt;&gt;0")-COUNTIF(FI65:FO65,"")</f>
        <v>0</v>
      </c>
      <c r="FR65" s="979"/>
      <c r="FS65" s="979"/>
      <c r="FT65" s="1001" t="n">
        <f aca="false">Посуточная!OO65</f>
        <v>0</v>
      </c>
      <c r="FU65" s="1002" t="n">
        <f aca="false">Посуточная!OP65</f>
        <v>0</v>
      </c>
      <c r="FV65" s="1002" t="n">
        <f aca="false">Посуточная!OQ65</f>
        <v>0</v>
      </c>
      <c r="FW65" s="1002" t="n">
        <f aca="false">Посуточная!OR65</f>
        <v>0</v>
      </c>
      <c r="FX65" s="1002" t="n">
        <f aca="false">Посуточная!OS65</f>
        <v>0</v>
      </c>
      <c r="FY65" s="1002" t="n">
        <f aca="false">Посуточная!OT65</f>
        <v>0</v>
      </c>
      <c r="FZ65" s="1003" t="n">
        <f aca="false">Посуточная!OU65</f>
        <v>0</v>
      </c>
      <c r="GA65" s="993" t="n">
        <f aca="false">Посуточная!PP65</f>
        <v>0</v>
      </c>
      <c r="GB65" s="993" t="n">
        <f aca="false">Посуточная!PQ65</f>
        <v>0</v>
      </c>
      <c r="GC65" s="993" t="n">
        <f aca="false">Посуточная!PR65</f>
        <v>0</v>
      </c>
      <c r="GD65" s="993" t="n">
        <f aca="false">Посуточная!PS65</f>
        <v>0</v>
      </c>
      <c r="GE65" s="993" t="n">
        <f aca="false">Посуточная!PT65</f>
        <v>0</v>
      </c>
      <c r="GF65" s="993" t="n">
        <f aca="false">Посуточная!PU65</f>
        <v>0</v>
      </c>
      <c r="GG65" s="993" t="n">
        <f aca="false">Посуточная!PV65</f>
        <v>0</v>
      </c>
      <c r="GH65" s="1027" t="n">
        <f aca="false">COUNTIF(FT65:FZ65,"&lt;&gt;0")-COUNTIF(FT65:FZ65,"")</f>
        <v>-7</v>
      </c>
      <c r="GI65" s="1028" t="n">
        <f aca="false">COUNTIF(GA65:GG65,"&lt;&gt;0")-COUNTIF(GA65:GG65,"")</f>
        <v>0</v>
      </c>
      <c r="GJ65" s="979"/>
      <c r="GK65" s="979"/>
      <c r="GL65" s="1039" t="n">
        <f aca="false">Посуточная!QH65</f>
        <v>0</v>
      </c>
      <c r="GM65" s="1040" t="n">
        <f aca="false">Посуточная!QI65</f>
        <v>0</v>
      </c>
      <c r="GN65" s="1040" t="n">
        <f aca="false">Посуточная!QJ65</f>
        <v>0</v>
      </c>
      <c r="GO65" s="1040" t="n">
        <f aca="false">Посуточная!QK65</f>
        <v>0</v>
      </c>
      <c r="GP65" s="1040" t="n">
        <f aca="false">Посуточная!QL65</f>
        <v>0</v>
      </c>
      <c r="GQ65" s="1040" t="n">
        <f aca="false">Посуточная!QM65</f>
        <v>0</v>
      </c>
      <c r="GR65" s="1040" t="n">
        <f aca="false">Посуточная!QN65</f>
        <v>0</v>
      </c>
      <c r="GS65" s="1006" t="n">
        <f aca="false">Посуточная!QV65</f>
        <v>0</v>
      </c>
      <c r="GT65" s="1006" t="n">
        <f aca="false">Посуточная!QW65</f>
        <v>0</v>
      </c>
      <c r="GU65" s="1006" t="n">
        <f aca="false">Посуточная!QX65</f>
        <v>0</v>
      </c>
      <c r="GV65" s="1006" t="n">
        <f aca="false">Посуточная!QY65</f>
        <v>0</v>
      </c>
      <c r="GW65" s="1006" t="n">
        <f aca="false">Посуточная!QZ65</f>
        <v>0</v>
      </c>
      <c r="GX65" s="1006" t="n">
        <f aca="false">Посуточная!RA65</f>
        <v>0</v>
      </c>
      <c r="GY65" s="1006" t="n">
        <f aca="false">Посуточная!RB65</f>
        <v>0</v>
      </c>
      <c r="GZ65" s="1027" t="n">
        <f aca="false">COUNTIF(GL65:GR65,"&lt;&gt;0")-COUNTIF(GL65:GR65,"")</f>
        <v>-7</v>
      </c>
      <c r="HA65" s="1028" t="n">
        <f aca="false">COUNTIF(GS65:GY65,"&lt;&gt;0")-COUNTIF(GS65:GY65,"")</f>
        <v>0</v>
      </c>
      <c r="HB65" s="979"/>
      <c r="HC65" s="979"/>
      <c r="HD65" s="1041" t="n">
        <f aca="false">Посуточная!RN65</f>
        <v>0</v>
      </c>
      <c r="HE65" s="1042" t="n">
        <f aca="false">Посуточная!RO65</f>
        <v>0</v>
      </c>
      <c r="HF65" s="1042" t="n">
        <f aca="false">Посуточная!RP65</f>
        <v>0</v>
      </c>
      <c r="HG65" s="1042" t="n">
        <f aca="false">Посуточная!RQ65</f>
        <v>0</v>
      </c>
      <c r="HH65" s="1042" t="n">
        <f aca="false">Посуточная!RR65</f>
        <v>0</v>
      </c>
      <c r="HI65" s="1042" t="n">
        <f aca="false">Посуточная!RS65</f>
        <v>0</v>
      </c>
      <c r="HJ65" s="1042" t="n">
        <f aca="false">Посуточная!RT65</f>
        <v>0</v>
      </c>
      <c r="HK65" s="993" t="n">
        <f aca="false">Посуточная!SB65</f>
        <v>0</v>
      </c>
      <c r="HL65" s="993" t="n">
        <f aca="false">Посуточная!SC65</f>
        <v>0</v>
      </c>
      <c r="HM65" s="993" t="n">
        <f aca="false">Посуточная!SD65</f>
        <v>0</v>
      </c>
      <c r="HN65" s="993" t="n">
        <f aca="false">Посуточная!SE65</f>
        <v>0</v>
      </c>
      <c r="HO65" s="993" t="n">
        <f aca="false">Посуточная!SF65</f>
        <v>0</v>
      </c>
      <c r="HP65" s="993" t="n">
        <f aca="false">Посуточная!SG65</f>
        <v>0</v>
      </c>
      <c r="HQ65" s="993" t="n">
        <f aca="false">Посуточная!SH65</f>
        <v>0</v>
      </c>
      <c r="HR65" s="1027" t="n">
        <f aca="false">COUNTIF(HD65:HJ65,"&lt;&gt;0")-COUNTIF(HD65:HJ65,"")</f>
        <v>-7</v>
      </c>
      <c r="HS65" s="1028" t="n">
        <f aca="false">COUNTIF(HK65:HQ65,"&lt;&gt;0")-COUNTIF(HK65:HQ65,"")</f>
        <v>0</v>
      </c>
      <c r="HT65" s="979"/>
      <c r="HU65" s="979"/>
      <c r="HV65" s="1030" t="n">
        <f aca="false">SUMIF(FB6:HU6,"итого гр.",FB65:HU65)</f>
        <v>0</v>
      </c>
      <c r="HW65" s="1028" t="n">
        <f aca="false">SUMIF($FB$6:$HU$6,"итого фк.",FB65:HU65)</f>
        <v>0</v>
      </c>
      <c r="HX65" s="979"/>
      <c r="HY65" s="979"/>
      <c r="HZ65" s="1031"/>
      <c r="IA65" s="1032"/>
      <c r="IB65" s="979"/>
      <c r="IC65" s="979"/>
      <c r="ID65" s="1001" t="n">
        <f aca="false">Посуточная!SY65</f>
        <v>0</v>
      </c>
      <c r="IE65" s="1002" t="n">
        <f aca="false">Посуточная!SZ65</f>
        <v>0</v>
      </c>
      <c r="IF65" s="1002" t="n">
        <f aca="false">Посуточная!TA65</f>
        <v>0</v>
      </c>
      <c r="IG65" s="1002" t="n">
        <f aca="false">Посуточная!TB65</f>
        <v>0</v>
      </c>
      <c r="IH65" s="993" t="n">
        <f aca="false">Посуточная!TG65</f>
        <v>0</v>
      </c>
      <c r="II65" s="993" t="n">
        <f aca="false">Посуточная!TH65</f>
        <v>0</v>
      </c>
      <c r="IJ65" s="993" t="n">
        <f aca="false">Посуточная!TI65</f>
        <v>0</v>
      </c>
      <c r="IK65" s="993" t="n">
        <f aca="false">Посуточная!TJ65</f>
        <v>0</v>
      </c>
      <c r="IL65" s="1027"/>
      <c r="IM65" s="1028"/>
      <c r="IP65" s="1043"/>
      <c r="IQ65" s="1044"/>
      <c r="IT65" s="1043"/>
      <c r="IU65" s="1045"/>
      <c r="IV65" s="1046"/>
      <c r="IW65" s="1046"/>
      <c r="IX65" s="1045"/>
      <c r="IY65" s="1045"/>
      <c r="IZ65" s="1046"/>
      <c r="JA65" s="1046"/>
      <c r="JB65" s="1045"/>
      <c r="JC65" s="1045"/>
      <c r="JD65" s="1046"/>
      <c r="JE65" s="1046"/>
      <c r="JF65" s="1047" t="n">
        <f aca="false">SUMIF(IP6:JE6,"итого гр.",IP65:JE65)</f>
        <v>0</v>
      </c>
      <c r="JG65" s="1038" t="n">
        <f aca="false">SUMIF($IP$6:$JE$6,"итого фк.",IP65:JE65)</f>
        <v>0</v>
      </c>
      <c r="JH65" s="1018"/>
      <c r="JJ65" s="1037"/>
      <c r="JK65" s="1038"/>
      <c r="JN65" s="1037"/>
      <c r="JO65" s="1038"/>
      <c r="JR65" s="1043"/>
      <c r="JS65" s="1044"/>
      <c r="JV65" s="1037"/>
      <c r="JW65" s="1038"/>
      <c r="JZ65" s="1047"/>
      <c r="KA65" s="1047"/>
      <c r="KD65" s="1047"/>
      <c r="KE65" s="1047"/>
      <c r="KH65" s="1123"/>
      <c r="KI65" s="1021"/>
      <c r="KJ65" s="1025"/>
      <c r="KL65" s="1047"/>
      <c r="KM65" s="1047"/>
      <c r="KN65" s="1048"/>
      <c r="KO65" s="1123"/>
      <c r="KP65" s="1023"/>
      <c r="KQ65" s="1024"/>
      <c r="KS65" s="924" t="str">
        <f aca="false">IF(KP65=$KS$1,"",KI65-7200)</f>
        <v/>
      </c>
      <c r="KT65" s="1137"/>
      <c r="LG65" s="924" t="n">
        <f aca="false">IF(R65="",0,R65+LG62)</f>
        <v>0</v>
      </c>
      <c r="LH65" s="924" t="n">
        <f aca="false">IF(S65="",0,S65+LH62)</f>
        <v>0</v>
      </c>
      <c r="LI65" s="924" t="n">
        <f aca="false">IF(AJ65="",0,AJ65+LI62)</f>
        <v>0</v>
      </c>
      <c r="LJ65" s="924" t="n">
        <f aca="false">IF(AK65="",0,AK65+LJ62)</f>
        <v>0</v>
      </c>
      <c r="LK65" s="924" t="n">
        <f aca="false">IF(AV65="",0,AV65+LK62)</f>
        <v>0</v>
      </c>
      <c r="LL65" s="924" t="n">
        <f aca="false">IF(AW65="",0,AW65+LL62)</f>
        <v>0</v>
      </c>
      <c r="LM65" s="924" t="n">
        <f aca="false">IF(BH65="",0,BH65+LM62)</f>
        <v>0</v>
      </c>
      <c r="LN65" s="924" t="n">
        <f aca="false">IF(BI65="",0,BI65+LN62)</f>
        <v>0</v>
      </c>
      <c r="LO65" s="924" t="n">
        <f aca="false">IF(CB65="",0,CB65+LO62)</f>
        <v>0</v>
      </c>
      <c r="LP65" s="924" t="n">
        <f aca="false">IF(CC65="",0,CC65+LP62)</f>
        <v>0</v>
      </c>
      <c r="LQ65" s="924" t="n">
        <f aca="false">IF(CN65="",0,CN65+LQ62)</f>
        <v>0</v>
      </c>
      <c r="LR65" s="924" t="n">
        <f aca="false">IF(CO65="",0,CO65+LR62)</f>
        <v>0</v>
      </c>
      <c r="LS65" s="924" t="n">
        <f aca="false">IF(DR65="",0,DR65+LS62)</f>
        <v>0</v>
      </c>
      <c r="LT65" s="924" t="n">
        <f aca="false">IF(DS65="",0,DS65+LT62)</f>
        <v>0</v>
      </c>
      <c r="LU65" s="924" t="n">
        <f aca="false">IF(DF65="",0,DF65+LU62)</f>
        <v>0</v>
      </c>
      <c r="LV65" s="924" t="n">
        <f aca="false">IF(DG65="",0,DG65+LV62)</f>
        <v>0</v>
      </c>
      <c r="LW65" s="924" t="n">
        <f aca="false">IF(HT65="",0,HT65+LW62)</f>
        <v>0</v>
      </c>
      <c r="LX65" s="924" t="n">
        <f aca="false">IF(HU65="",0,HU65+LX62)</f>
        <v>0</v>
      </c>
      <c r="LY65" s="924" t="n">
        <f aca="false">IF(JN65="",0,JN65)</f>
        <v>0</v>
      </c>
      <c r="LZ65" s="924" t="n">
        <f aca="false">IF(JO65="",0,JO65)</f>
        <v>0</v>
      </c>
      <c r="MA65" s="924" t="n">
        <f aca="false">IF(EV65="",0,EV65+MA62)</f>
        <v>0</v>
      </c>
      <c r="MB65" s="924" t="n">
        <f aca="false">IF(EW65="",0,EW65+MB62)</f>
        <v>0</v>
      </c>
      <c r="MC65" s="924" t="n">
        <f aca="false">IF(JJ65="",0,JJ65+MC62)</f>
        <v>0</v>
      </c>
      <c r="MD65" s="924" t="n">
        <f aca="false">IF(JK65="",0,JK65+MD62)</f>
        <v>0</v>
      </c>
      <c r="ME65" s="924" t="n">
        <f aca="false">IF(KO65="",0,KO65+ME62)</f>
        <v>0</v>
      </c>
      <c r="MF65" s="924" t="n">
        <f aca="false">IF(KP65="",0,KP65+MF62)</f>
        <v>0</v>
      </c>
      <c r="MG65" s="924" t="n">
        <f aca="false">IFERROR(ME65/$A63,0)</f>
        <v>0</v>
      </c>
      <c r="MH65" s="924" t="n">
        <f aca="false">IFERROR(MF65/$A63,0)</f>
        <v>0</v>
      </c>
      <c r="MI65" s="924" t="n">
        <f aca="false">IF(JT65="",0,JT65+MI62)</f>
        <v>0</v>
      </c>
      <c r="MJ65" s="924" t="n">
        <f aca="false">IF(JU65="",0,JU65+MJ62)</f>
        <v>0</v>
      </c>
      <c r="MK65" s="924" t="n">
        <f aca="false">IF(LG65&gt;0,0,P65+MK62)</f>
        <v>-131</v>
      </c>
      <c r="ML65" s="924" t="n">
        <f aca="false">IF(LH65&gt;0,0,Q65+ML62)</f>
        <v>0</v>
      </c>
      <c r="MM65" s="924" t="n">
        <f aca="false">IF(LI65&gt;0,0,AH65+MM62)</f>
        <v>-140</v>
      </c>
      <c r="MN65" s="924" t="n">
        <f aca="false">IF(LJ65&gt;0,0,AI65+MN62)</f>
        <v>0</v>
      </c>
      <c r="MO65" s="924" t="n">
        <f aca="false">IF(LK65&gt;0,0,AT65+MO62)</f>
        <v>-80</v>
      </c>
      <c r="MP65" s="924" t="n">
        <f aca="false">IF(LL65&gt;0,0,AU65+MP62)</f>
        <v>0</v>
      </c>
      <c r="MQ65" s="924" t="n">
        <f aca="false">IF(LM65&gt;0,0,BF65+MQ62)</f>
        <v>-76</v>
      </c>
      <c r="MR65" s="924" t="n">
        <f aca="false">IF(LN65&gt;0,0,BG65+MR62)</f>
        <v>0</v>
      </c>
      <c r="MS65" s="924" t="n">
        <f aca="false">IF(LO65&gt;0,0,BZ65+MS62)</f>
        <v>-76</v>
      </c>
      <c r="MT65" s="924" t="n">
        <f aca="false">IF(LP65&gt;0,0,CA65+MT62)</f>
        <v>0</v>
      </c>
      <c r="MU65" s="924" t="n">
        <f aca="false">IF(LQ65&gt;0,0,CL65+MU62)</f>
        <v>-76</v>
      </c>
      <c r="MV65" s="924" t="n">
        <f aca="false">IF(LR65&gt;0,0,CM65+MV62)</f>
        <v>0</v>
      </c>
      <c r="MW65" s="924" t="n">
        <f aca="false">IF(LS65&gt;0,0,DP65+MW62)</f>
        <v>-80</v>
      </c>
      <c r="MX65" s="924" t="n">
        <f aca="false">IF(LT65&gt;0,0,DQ65+MX62)</f>
        <v>0</v>
      </c>
      <c r="MY65" s="924" t="n">
        <f aca="false">IF(LU65&gt;0,0,DD65+MY62)</f>
        <v>-133</v>
      </c>
      <c r="MZ65" s="924" t="n">
        <f aca="false">IFERROR(IF(LV65&gt;0,0,DE65+MZ62),0)</f>
        <v>2</v>
      </c>
      <c r="NA65" s="924" t="n">
        <f aca="false">IF(LW65&gt;0,0,HR65+NA62)</f>
        <v>-126</v>
      </c>
      <c r="NB65" s="924" t="n">
        <f aca="false">IFERROR(IF(LX65&gt;0,0,HS65+NB62),0)</f>
        <v>1</v>
      </c>
      <c r="NC65" s="924"/>
      <c r="ND65" s="924"/>
      <c r="NE65" s="924"/>
    </row>
    <row r="66" customFormat="false" ht="15" hidden="false" customHeight="false" outlineLevel="0" collapsed="false">
      <c r="A66" s="1092"/>
      <c r="B66" s="1049" t="n">
        <f aca="false">Посуточная!J66</f>
        <v>350</v>
      </c>
      <c r="C66" s="1050" t="n">
        <f aca="false">Посуточная!K66</f>
        <v>0</v>
      </c>
      <c r="D66" s="1050" t="n">
        <f aca="false">Посуточная!L66</f>
        <v>0</v>
      </c>
      <c r="E66" s="1050" t="n">
        <f aca="false">Посуточная!M66</f>
        <v>0</v>
      </c>
      <c r="F66" s="1050" t="n">
        <f aca="false">Посуточная!N66</f>
        <v>0</v>
      </c>
      <c r="G66" s="1050" t="n">
        <f aca="false">Посуточная!O66</f>
        <v>0</v>
      </c>
      <c r="H66" s="1050" t="n">
        <f aca="false">Посуточная!P66</f>
        <v>0</v>
      </c>
      <c r="I66" s="1051" t="n">
        <f aca="false">Посуточная!AA66</f>
        <v>0</v>
      </c>
      <c r="J66" s="1051" t="n">
        <f aca="false">Посуточная!AB66</f>
        <v>0</v>
      </c>
      <c r="K66" s="1051" t="n">
        <f aca="false">Посуточная!AC66</f>
        <v>0</v>
      </c>
      <c r="L66" s="1051" t="n">
        <f aca="false">Посуточная!AD66</f>
        <v>0</v>
      </c>
      <c r="M66" s="1051" t="n">
        <f aca="false">Посуточная!AE66</f>
        <v>0</v>
      </c>
      <c r="N66" s="1051" t="n">
        <f aca="false">Посуточная!AF66</f>
        <v>0</v>
      </c>
      <c r="O66" s="1051" t="n">
        <f aca="false">Посуточная!AG66</f>
        <v>0</v>
      </c>
      <c r="P66" s="1052" t="n">
        <f aca="false">SUBTOTAL(9, B66:H66)</f>
        <v>350</v>
      </c>
      <c r="Q66" s="1053" t="n">
        <f aca="false">SUBTOTAL(9, I66:O66)</f>
        <v>0</v>
      </c>
      <c r="R66" s="979" t="n">
        <f aca="false">SUM(P66,R63)</f>
        <v>350</v>
      </c>
      <c r="S66" s="979" t="n">
        <f aca="false">SUM(Q66,S63)</f>
        <v>0</v>
      </c>
      <c r="T66" s="1054" t="n">
        <f aca="false">Посуточная!AS66</f>
        <v>0</v>
      </c>
      <c r="U66" s="1050" t="n">
        <f aca="false">Посуточная!AT66</f>
        <v>0</v>
      </c>
      <c r="V66" s="1050" t="n">
        <f aca="false">Посуточная!AU66</f>
        <v>0</v>
      </c>
      <c r="W66" s="1050" t="n">
        <f aca="false">Посуточная!AV66</f>
        <v>0</v>
      </c>
      <c r="X66" s="1050" t="n">
        <f aca="false">Посуточная!AW66</f>
        <v>0</v>
      </c>
      <c r="Y66" s="1050" t="n">
        <f aca="false">Посуточная!AX66</f>
        <v>0</v>
      </c>
      <c r="Z66" s="1050" t="n">
        <f aca="false">Посуточная!AY66</f>
        <v>0</v>
      </c>
      <c r="AA66" s="1051" t="n">
        <f aca="false">Посуточная!BG66</f>
        <v>0</v>
      </c>
      <c r="AB66" s="1051" t="n">
        <f aca="false">Посуточная!BH66</f>
        <v>0</v>
      </c>
      <c r="AC66" s="1051" t="n">
        <f aca="false">Посуточная!BI66</f>
        <v>0</v>
      </c>
      <c r="AD66" s="1051" t="n">
        <f aca="false">Посуточная!BJ66</f>
        <v>0</v>
      </c>
      <c r="AE66" s="1051" t="n">
        <f aca="false">Посуточная!BK66</f>
        <v>0</v>
      </c>
      <c r="AF66" s="1051" t="n">
        <f aca="false">Посуточная!BL66</f>
        <v>0</v>
      </c>
      <c r="AG66" s="1051" t="n">
        <f aca="false">Посуточная!BM66</f>
        <v>0</v>
      </c>
      <c r="AH66" s="1052" t="n">
        <f aca="false">SUBTOTAL(9, T66:Z66)</f>
        <v>0</v>
      </c>
      <c r="AI66" s="1053" t="n">
        <f aca="false">SUBTOTAL(9, AA66:AG66)</f>
        <v>0</v>
      </c>
      <c r="AJ66" s="979" t="n">
        <f aca="false">SUM(AH66,AJ63)</f>
        <v>0</v>
      </c>
      <c r="AK66" s="979" t="n">
        <f aca="false">SUM(AI66,AK63)</f>
        <v>0</v>
      </c>
      <c r="AL66" s="1054" t="n">
        <f aca="false">Посуточная!BV66</f>
        <v>0</v>
      </c>
      <c r="AM66" s="1050" t="n">
        <f aca="false">Посуточная!BW66</f>
        <v>0</v>
      </c>
      <c r="AN66" s="1050" t="n">
        <f aca="false">Посуточная!BX66</f>
        <v>0</v>
      </c>
      <c r="AO66" s="1050" t="n">
        <f aca="false">Посуточная!BY66</f>
        <v>0</v>
      </c>
      <c r="AP66" s="1051" t="n">
        <f aca="false">Посуточная!CD66</f>
        <v>0</v>
      </c>
      <c r="AQ66" s="1051" t="n">
        <f aca="false">Посуточная!CE66</f>
        <v>0</v>
      </c>
      <c r="AR66" s="1051" t="n">
        <f aca="false">Посуточная!CF66</f>
        <v>0</v>
      </c>
      <c r="AS66" s="1051" t="n">
        <f aca="false">Посуточная!CG66</f>
        <v>0</v>
      </c>
      <c r="AT66" s="1052" t="n">
        <f aca="false">SUBTOTAL(9, AL66:AO66)</f>
        <v>0</v>
      </c>
      <c r="AU66" s="1053" t="n">
        <f aca="false">SUBTOTAL(9, AP66:AS66)</f>
        <v>0</v>
      </c>
      <c r="AV66" s="979" t="n">
        <f aca="false">SUM(AT66,AV63)</f>
        <v>0</v>
      </c>
      <c r="AW66" s="979" t="n">
        <f aca="false">SUM(AU66,AW63)</f>
        <v>0</v>
      </c>
      <c r="AX66" s="1054" t="n">
        <f aca="false">Посуточная!CP66</f>
        <v>0</v>
      </c>
      <c r="AY66" s="1050" t="n">
        <f aca="false">Посуточная!CQ66</f>
        <v>0</v>
      </c>
      <c r="AZ66" s="1050" t="n">
        <f aca="false">Посуточная!CR66</f>
        <v>0</v>
      </c>
      <c r="BA66" s="1050" t="n">
        <f aca="false">Посуточная!CS66</f>
        <v>0</v>
      </c>
      <c r="BB66" s="1051" t="n">
        <f aca="false">Посуточная!CX66</f>
        <v>0</v>
      </c>
      <c r="BC66" s="1051" t="n">
        <f aca="false">Посуточная!CY66</f>
        <v>0</v>
      </c>
      <c r="BD66" s="1051" t="n">
        <f aca="false">Посуточная!CZ66</f>
        <v>0</v>
      </c>
      <c r="BE66" s="1051" t="n">
        <f aca="false">Посуточная!DA66</f>
        <v>0</v>
      </c>
      <c r="BF66" s="1052" t="n">
        <f aca="false">SUBTOTAL(9, AX66:BA66)</f>
        <v>0</v>
      </c>
      <c r="BG66" s="1053" t="n">
        <f aca="false">SUBTOTAL(9, BB66:BE66)</f>
        <v>0</v>
      </c>
      <c r="BH66" s="979" t="n">
        <f aca="false">SUM(BF66,BH63)</f>
        <v>0</v>
      </c>
      <c r="BI66" s="979" t="n">
        <f aca="false">SUM(BG66,BI63)</f>
        <v>0</v>
      </c>
      <c r="BJ66" s="1056" t="n">
        <f aca="false">SUMIF(B6:BI6,"итого гр.",B66:BI66)</f>
        <v>350</v>
      </c>
      <c r="BK66" s="1053" t="n">
        <f aca="false">SUMIF(B6:BI6,"итого фк.",B66:BI66)</f>
        <v>0</v>
      </c>
      <c r="BL66" s="979" t="n">
        <f aca="false">SUM(BJ66,BL63)</f>
        <v>350</v>
      </c>
      <c r="BM66" s="979" t="n">
        <f aca="false">SUM(BK66,BM63)</f>
        <v>0</v>
      </c>
      <c r="BN66" s="1057" t="n">
        <f aca="false">BL66</f>
        <v>350</v>
      </c>
      <c r="BO66" s="1058" t="n">
        <f aca="false">BM66</f>
        <v>0</v>
      </c>
      <c r="BP66" s="979"/>
      <c r="BQ66" s="979"/>
      <c r="BR66" s="1059" t="n">
        <f aca="false">Посуточная!DR66</f>
        <v>0</v>
      </c>
      <c r="BS66" s="1060" t="n">
        <f aca="false">Посуточная!DS66</f>
        <v>0</v>
      </c>
      <c r="BT66" s="1060" t="n">
        <f aca="false">Посуточная!DT66</f>
        <v>0</v>
      </c>
      <c r="BU66" s="1060" t="n">
        <f aca="false">Посуточная!DU66</f>
        <v>0</v>
      </c>
      <c r="BV66" s="1051" t="n">
        <f aca="false">Посуточная!DZ66</f>
        <v>0</v>
      </c>
      <c r="BW66" s="1051" t="n">
        <f aca="false">Посуточная!EA66</f>
        <v>0</v>
      </c>
      <c r="BX66" s="1051" t="n">
        <f aca="false">Посуточная!EB66</f>
        <v>0</v>
      </c>
      <c r="BY66" s="1051" t="n">
        <f aca="false">Посуточная!EC66</f>
        <v>0</v>
      </c>
      <c r="BZ66" s="1027" t="n">
        <f aca="false">SUBTOTAL(9, BR66:BU66)</f>
        <v>0</v>
      </c>
      <c r="CA66" s="1053" t="n">
        <f aca="false">SUBTOTAL(9, BV66:BY66)</f>
        <v>0</v>
      </c>
      <c r="CB66" s="979" t="n">
        <f aca="false">SUM(BZ66,CB63)</f>
        <v>0</v>
      </c>
      <c r="CC66" s="979" t="n">
        <f aca="false">SUM(CA66,CC63)</f>
        <v>0</v>
      </c>
      <c r="CD66" s="1059" t="n">
        <f aca="false">Посуточная!EO66</f>
        <v>0</v>
      </c>
      <c r="CE66" s="1060" t="n">
        <f aca="false">Посуточная!EP66</f>
        <v>0</v>
      </c>
      <c r="CF66" s="1060" t="n">
        <f aca="false">Посуточная!EQ66</f>
        <v>0</v>
      </c>
      <c r="CG66" s="1060" t="n">
        <f aca="false">Посуточная!ER66</f>
        <v>0</v>
      </c>
      <c r="CH66" s="1051" t="n">
        <f aca="false">Посуточная!EZ66</f>
        <v>0</v>
      </c>
      <c r="CI66" s="1051" t="n">
        <f aca="false">Посуточная!FA66</f>
        <v>0</v>
      </c>
      <c r="CJ66" s="1051" t="n">
        <f aca="false">Посуточная!FB66</f>
        <v>0</v>
      </c>
      <c r="CK66" s="1051" t="n">
        <f aca="false">Посуточная!FC66</f>
        <v>0</v>
      </c>
      <c r="CL66" s="1052" t="n">
        <f aca="false">SUBTOTAL(9, CD66:CG66)</f>
        <v>0</v>
      </c>
      <c r="CM66" s="1053" t="n">
        <f aca="false">SUBTOTAL(9, CH66:CK66)</f>
        <v>0</v>
      </c>
      <c r="CN66" s="979" t="n">
        <f aca="false">SUM(CL66,CN63)</f>
        <v>0</v>
      </c>
      <c r="CO66" s="979" t="n">
        <f aca="false">SUM(CM66,CO63)</f>
        <v>0</v>
      </c>
      <c r="CP66" s="1054" t="n">
        <f aca="false">Посуточная!GN66</f>
        <v>0</v>
      </c>
      <c r="CQ66" s="1050" t="n">
        <f aca="false">Посуточная!GO66</f>
        <v>0</v>
      </c>
      <c r="CR66" s="1050" t="n">
        <f aca="false">Посуточная!GP66</f>
        <v>0</v>
      </c>
      <c r="CS66" s="1050" t="n">
        <f aca="false">Посуточная!GQ66</f>
        <v>0</v>
      </c>
      <c r="CT66" s="1050" t="n">
        <f aca="false">Посуточная!GR66</f>
        <v>0</v>
      </c>
      <c r="CU66" s="1050" t="n">
        <f aca="false">Посуточная!GS66</f>
        <v>0</v>
      </c>
      <c r="CV66" s="1050" t="n">
        <f aca="false">Посуточная!GT66</f>
        <v>0</v>
      </c>
      <c r="CW66" s="1051" t="n">
        <f aca="false">Посуточная!HP66</f>
        <v>0</v>
      </c>
      <c r="CX66" s="1051" t="n">
        <f aca="false">Посуточная!HQ66</f>
        <v>0</v>
      </c>
      <c r="CY66" s="1051" t="n">
        <f aca="false">Посуточная!HR66</f>
        <v>0</v>
      </c>
      <c r="CZ66" s="1051" t="n">
        <f aca="false">Посуточная!HS66</f>
        <v>0</v>
      </c>
      <c r="DA66" s="1051" t="n">
        <f aca="false">Посуточная!HT66</f>
        <v>0</v>
      </c>
      <c r="DB66" s="1051" t="n">
        <f aca="false">Посуточная!HU66</f>
        <v>0</v>
      </c>
      <c r="DC66" s="1051" t="n">
        <f aca="false">Посуточная!HV66</f>
        <v>0</v>
      </c>
      <c r="DD66" s="1052" t="n">
        <f aca="false">SUBTOTAL(9, CP66:CV66)</f>
        <v>0</v>
      </c>
      <c r="DE66" s="1053" t="n">
        <f aca="false">SUBTOTAL(9, CW66:DC66)</f>
        <v>0</v>
      </c>
      <c r="DF66" s="979" t="n">
        <f aca="false">SUM(DD66,DF63)</f>
        <v>0</v>
      </c>
      <c r="DG66" s="979" t="n">
        <f aca="false">SUM(DE66,DG63)</f>
        <v>23</v>
      </c>
      <c r="DH66" s="1061" t="n">
        <f aca="false">Посуточная!IE66</f>
        <v>0</v>
      </c>
      <c r="DI66" s="1062" t="n">
        <f aca="false">Посуточная!IF66</f>
        <v>0</v>
      </c>
      <c r="DJ66" s="1062" t="n">
        <f aca="false">Посуточная!IG66</f>
        <v>0</v>
      </c>
      <c r="DK66" s="1060" t="n">
        <f aca="false">Посуточная!IH66</f>
        <v>0</v>
      </c>
      <c r="DL66" s="1051" t="n">
        <f aca="false">Посуточная!IM66</f>
        <v>0</v>
      </c>
      <c r="DM66" s="1135" t="n">
        <f aca="false">Посуточная!IN66</f>
        <v>0</v>
      </c>
      <c r="DN66" s="1063" t="n">
        <f aca="false">Посуточная!IO66</f>
        <v>0</v>
      </c>
      <c r="DO66" s="1063" t="n">
        <f aca="false">Посуточная!IP66</f>
        <v>0</v>
      </c>
      <c r="DP66" s="1055" t="n">
        <f aca="false">SUBTOTAL(9, DH66:DK66)</f>
        <v>0</v>
      </c>
      <c r="DQ66" s="1053" t="n">
        <f aca="false">SUBTOTAL(9, DL66:DO66)</f>
        <v>0</v>
      </c>
      <c r="DR66" s="921" t="n">
        <f aca="false">SUM(DP66,DR63)</f>
        <v>0</v>
      </c>
      <c r="DS66" s="921" t="n">
        <f aca="false">SUM(DQ66,DS63)</f>
        <v>0</v>
      </c>
      <c r="DT66" s="1065"/>
      <c r="DU66" s="1066"/>
      <c r="DV66" s="1066"/>
      <c r="DW66" s="1066"/>
      <c r="DX66" s="1066"/>
      <c r="DY66" s="1066"/>
      <c r="DZ66" s="1066"/>
      <c r="EA66" s="1051" t="n">
        <f aca="false">Посуточная!KQ66</f>
        <v>0</v>
      </c>
      <c r="EB66" s="1051" t="n">
        <f aca="false">Посуточная!KR66</f>
        <v>0</v>
      </c>
      <c r="EC66" s="1051" t="n">
        <f aca="false">Посуточная!KS66</f>
        <v>0</v>
      </c>
      <c r="ED66" s="1051" t="n">
        <f aca="false">Посуточная!KT66</f>
        <v>0</v>
      </c>
      <c r="EE66" s="1051" t="n">
        <f aca="false">Посуточная!KU66</f>
        <v>0</v>
      </c>
      <c r="EF66" s="1051" t="n">
        <f aca="false">Посуточная!KV66</f>
        <v>0</v>
      </c>
      <c r="EG66" s="1051" t="n">
        <f aca="false">Посуточная!KW66</f>
        <v>0</v>
      </c>
      <c r="EH66" s="1052" t="n">
        <f aca="false">SUBTOTAL(9, DT66:DZ66)</f>
        <v>0</v>
      </c>
      <c r="EI66" s="1124" t="n">
        <f aca="false">SUBTOTAL(9, EA66:EG66)</f>
        <v>0</v>
      </c>
      <c r="EJ66" s="979" t="n">
        <f aca="false">SUM(EH66,EJ63)</f>
        <v>0</v>
      </c>
      <c r="EK66" s="1067" t="n">
        <f aca="false">SUM(EI66,EK63)</f>
        <v>37.549</v>
      </c>
      <c r="EL66" s="1056" t="n">
        <f aca="false">SUMIF(BR6:EK6,"итого гр.",BR66:EK66)</f>
        <v>0</v>
      </c>
      <c r="EM66" s="1053" t="n">
        <f aca="false">SUMIF(BR6:EK6,"итого фк.",BR66:EK66)</f>
        <v>0</v>
      </c>
      <c r="EN66" s="979" t="n">
        <f aca="false">SUM(EL66,EN63)</f>
        <v>0</v>
      </c>
      <c r="EO66" s="979" t="n">
        <f aca="false">SUM(EM66,EO63)</f>
        <v>60.549</v>
      </c>
      <c r="EP66" s="1057" t="n">
        <f aca="false">EN66</f>
        <v>0</v>
      </c>
      <c r="EQ66" s="1058" t="n">
        <f aca="false">EO66</f>
        <v>60.549</v>
      </c>
      <c r="ES66" s="1068"/>
      <c r="ET66" s="1069"/>
      <c r="EU66" s="1070"/>
      <c r="EV66" s="921" t="n">
        <f aca="false">ET66</f>
        <v>0</v>
      </c>
      <c r="EW66" s="921" t="n">
        <f aca="false">EU66</f>
        <v>0</v>
      </c>
      <c r="EX66" s="1071" t="n">
        <f aca="false">SUM(BJ66,EL66,ET66)</f>
        <v>350</v>
      </c>
      <c r="EY66" s="1072" t="n">
        <f aca="false">SUM(BK66,EM66,EU66)</f>
        <v>0</v>
      </c>
      <c r="EZ66" s="921" t="n">
        <f aca="false">SUM(BL66,EN66,EV66)</f>
        <v>350</v>
      </c>
      <c r="FA66" s="921" t="n">
        <f aca="false">SUM(BM66,EO66,EW66)</f>
        <v>60.549</v>
      </c>
      <c r="FB66" s="1065"/>
      <c r="FC66" s="1066"/>
      <c r="FD66" s="1066"/>
      <c r="FE66" s="1066"/>
      <c r="FF66" s="1066"/>
      <c r="FG66" s="1066"/>
      <c r="FH66" s="1066"/>
      <c r="FI66" s="1051" t="n">
        <f aca="false">Посуточная!NU66</f>
        <v>0</v>
      </c>
      <c r="FJ66" s="1051" t="n">
        <f aca="false">Посуточная!NV66</f>
        <v>0</v>
      </c>
      <c r="FK66" s="1051" t="n">
        <f aca="false">Посуточная!NW66</f>
        <v>0</v>
      </c>
      <c r="FL66" s="1051" t="n">
        <f aca="false">Посуточная!NX66</f>
        <v>0</v>
      </c>
      <c r="FM66" s="1051" t="n">
        <f aca="false">Посуточная!NY66</f>
        <v>0</v>
      </c>
      <c r="FN66" s="1051" t="n">
        <f aca="false">Посуточная!NZ66</f>
        <v>0</v>
      </c>
      <c r="FO66" s="1051" t="n">
        <f aca="false">Посуточная!OA66</f>
        <v>0</v>
      </c>
      <c r="FP66" s="1052" t="n">
        <f aca="false">SUBTOTAL(9, FB66:FH66)</f>
        <v>0</v>
      </c>
      <c r="FQ66" s="1139" t="n">
        <f aca="false">SUBTOTAL(9, FI66:FO66)</f>
        <v>0</v>
      </c>
      <c r="FR66" s="979" t="n">
        <f aca="false">SUM(FP66,FR63)</f>
        <v>77.2</v>
      </c>
      <c r="FS66" s="979" t="n">
        <f aca="false">SUM(FQ66,FS63)</f>
        <v>8.888</v>
      </c>
      <c r="FT66" s="1073" t="n">
        <f aca="false">Посуточная!OO66</f>
        <v>0</v>
      </c>
      <c r="FU66" s="1002" t="n">
        <f aca="false">Посуточная!OP66</f>
        <v>0</v>
      </c>
      <c r="FV66" s="1002" t="n">
        <f aca="false">Посуточная!OQ66</f>
        <v>0</v>
      </c>
      <c r="FW66" s="1002" t="n">
        <f aca="false">Посуточная!OR66</f>
        <v>0</v>
      </c>
      <c r="FX66" s="1002" t="n">
        <f aca="false">Посуточная!OS66</f>
        <v>0</v>
      </c>
      <c r="FY66" s="1002" t="n">
        <f aca="false">Посуточная!OT66</f>
        <v>0</v>
      </c>
      <c r="FZ66" s="1003" t="n">
        <f aca="false">Посуточная!OU66</f>
        <v>0</v>
      </c>
      <c r="GA66" s="1063" t="n">
        <f aca="false">Посуточная!PP66</f>
        <v>0</v>
      </c>
      <c r="GB66" s="1063" t="n">
        <f aca="false">Посуточная!PQ66</f>
        <v>0</v>
      </c>
      <c r="GC66" s="1063" t="n">
        <f aca="false">Посуточная!PR66</f>
        <v>0</v>
      </c>
      <c r="GD66" s="1063" t="n">
        <f aca="false">Посуточная!PS66</f>
        <v>0</v>
      </c>
      <c r="GE66" s="1063" t="n">
        <f aca="false">Посуточная!PT66</f>
        <v>0</v>
      </c>
      <c r="GF66" s="1063" t="n">
        <f aca="false">Посуточная!PU66</f>
        <v>0</v>
      </c>
      <c r="GG66" s="1063" t="n">
        <f aca="false">Посуточная!PV66</f>
        <v>0</v>
      </c>
      <c r="GH66" s="1052" t="n">
        <f aca="false">SUBTOTAL(9, FT66:FZ66)</f>
        <v>0</v>
      </c>
      <c r="GI66" s="1053" t="n">
        <f aca="false">SUBTOTAL(9, GA66:GG66)</f>
        <v>0</v>
      </c>
      <c r="GJ66" s="979" t="n">
        <f aca="false">SUM(GH66,GJ63)</f>
        <v>0</v>
      </c>
      <c r="GK66" s="979" t="n">
        <f aca="false">SUM(GI66,GK63)</f>
        <v>0</v>
      </c>
      <c r="GL66" s="1076" t="n">
        <f aca="false">Посуточная!QH66</f>
        <v>0</v>
      </c>
      <c r="GM66" s="1077" t="n">
        <f aca="false">Посуточная!QI66</f>
        <v>0</v>
      </c>
      <c r="GN66" s="1077" t="n">
        <f aca="false">Посуточная!QJ66</f>
        <v>0</v>
      </c>
      <c r="GO66" s="1077" t="n">
        <f aca="false">Посуточная!QK66</f>
        <v>0</v>
      </c>
      <c r="GP66" s="1077" t="n">
        <f aca="false">Посуточная!QL66</f>
        <v>0</v>
      </c>
      <c r="GQ66" s="1077" t="n">
        <f aca="false">Посуточная!QM66</f>
        <v>0</v>
      </c>
      <c r="GR66" s="1077" t="n">
        <f aca="false">Посуточная!QN66</f>
        <v>0</v>
      </c>
      <c r="GS66" s="1078" t="n">
        <f aca="false">Посуточная!QV66</f>
        <v>0</v>
      </c>
      <c r="GT66" s="1078" t="n">
        <f aca="false">Посуточная!QW66</f>
        <v>0</v>
      </c>
      <c r="GU66" s="1078" t="n">
        <f aca="false">Посуточная!QX66</f>
        <v>0</v>
      </c>
      <c r="GV66" s="1078" t="n">
        <f aca="false">Посуточная!QY66</f>
        <v>0</v>
      </c>
      <c r="GW66" s="1078" t="n">
        <f aca="false">Посуточная!QZ66</f>
        <v>0</v>
      </c>
      <c r="GX66" s="1078" t="n">
        <f aca="false">Посуточная!RA66</f>
        <v>0</v>
      </c>
      <c r="GY66" s="1078" t="n">
        <f aca="false">Посуточная!RB66</f>
        <v>0</v>
      </c>
      <c r="GZ66" s="1052" t="n">
        <f aca="false">SUBTOTAL(9, GL66:GR66)</f>
        <v>0</v>
      </c>
      <c r="HA66" s="1053" t="n">
        <f aca="false">SUBTOTAL(9, GS66:GY66)</f>
        <v>0</v>
      </c>
      <c r="HB66" s="979" t="n">
        <f aca="false">SUM(GZ66,HB63)</f>
        <v>0</v>
      </c>
      <c r="HC66" s="979" t="n">
        <f aca="false">SUM(HA66,HC63)</f>
        <v>0</v>
      </c>
      <c r="HD66" s="1079" t="n">
        <f aca="false">Посуточная!RN66</f>
        <v>0</v>
      </c>
      <c r="HE66" s="1080" t="n">
        <f aca="false">Посуточная!RO66</f>
        <v>0</v>
      </c>
      <c r="HF66" s="1080" t="n">
        <f aca="false">Посуточная!RP66</f>
        <v>0</v>
      </c>
      <c r="HG66" s="1080" t="n">
        <f aca="false">Посуточная!RQ66</f>
        <v>0</v>
      </c>
      <c r="HH66" s="1080" t="n">
        <f aca="false">Посуточная!RR66</f>
        <v>0</v>
      </c>
      <c r="HI66" s="1080" t="n">
        <f aca="false">Посуточная!RS66</f>
        <v>0</v>
      </c>
      <c r="HJ66" s="1080" t="n">
        <f aca="false">Посуточная!RT66</f>
        <v>0</v>
      </c>
      <c r="HK66" s="1063" t="n">
        <f aca="false">Посуточная!SB66</f>
        <v>0</v>
      </c>
      <c r="HL66" s="1063" t="n">
        <f aca="false">Посуточная!SC66</f>
        <v>0</v>
      </c>
      <c r="HM66" s="1063" t="n">
        <f aca="false">Посуточная!SD66</f>
        <v>0</v>
      </c>
      <c r="HN66" s="1063" t="n">
        <f aca="false">Посуточная!SE66</f>
        <v>0</v>
      </c>
      <c r="HO66" s="1063" t="n">
        <f aca="false">Посуточная!SF66</f>
        <v>0</v>
      </c>
      <c r="HP66" s="1063" t="n">
        <f aca="false">Посуточная!SG66</f>
        <v>0</v>
      </c>
      <c r="HQ66" s="1063" t="n">
        <f aca="false">Посуточная!SH66</f>
        <v>0</v>
      </c>
      <c r="HR66" s="1052" t="n">
        <f aca="false">SUBTOTAL(9, HD66:HJ66)</f>
        <v>0</v>
      </c>
      <c r="HS66" s="1053" t="n">
        <f aca="false">SUBTOTAL(9, HK66:HQ66)</f>
        <v>0</v>
      </c>
      <c r="HT66" s="979" t="n">
        <f aca="false">SUM(HR66,HT63)</f>
        <v>0</v>
      </c>
      <c r="HU66" s="979" t="n">
        <f aca="false">SUM(HS66,HU63)</f>
        <v>28.865</v>
      </c>
      <c r="HV66" s="1056" t="n">
        <f aca="false">SUMIF(FB6:HU6,"итого гр.",FB66:HU66)</f>
        <v>0</v>
      </c>
      <c r="HW66" s="1053" t="n">
        <f aca="false">SUMIF($FB$6:$HU$6,"итого фк.",FB66:HU66)</f>
        <v>0</v>
      </c>
      <c r="HX66" s="979" t="n">
        <f aca="false">SUM(HV66,HX63)</f>
        <v>77.2</v>
      </c>
      <c r="HY66" s="979" t="n">
        <f aca="false">SUM(HW66,HY63)</f>
        <v>37.753</v>
      </c>
      <c r="HZ66" s="1057" t="n">
        <f aca="false">HX66</f>
        <v>77.2</v>
      </c>
      <c r="IA66" s="1058" t="n">
        <f aca="false">HY66</f>
        <v>37.753</v>
      </c>
      <c r="IB66" s="979"/>
      <c r="IC66" s="1081"/>
      <c r="ID66" s="1073" t="n">
        <f aca="false">Посуточная!SY66</f>
        <v>0</v>
      </c>
      <c r="IE66" s="1074" t="n">
        <f aca="false">Посуточная!SZ66</f>
        <v>0</v>
      </c>
      <c r="IF66" s="1074" t="n">
        <f aca="false">Посуточная!TA66</f>
        <v>0</v>
      </c>
      <c r="IG66" s="1074" t="n">
        <f aca="false">Посуточная!TB66</f>
        <v>0</v>
      </c>
      <c r="IH66" s="1063" t="n">
        <f aca="false">Посуточная!TG66</f>
        <v>0</v>
      </c>
      <c r="II66" s="1063" t="n">
        <f aca="false">Посуточная!TH66</f>
        <v>0</v>
      </c>
      <c r="IJ66" s="1063" t="n">
        <f aca="false">Посуточная!TI66</f>
        <v>0</v>
      </c>
      <c r="IK66" s="1063" t="n">
        <f aca="false">Посуточная!TJ66</f>
        <v>0</v>
      </c>
      <c r="IL66" s="1052" t="n">
        <f aca="false">SUBTOTAL(9, ID66:IG66)</f>
        <v>0</v>
      </c>
      <c r="IM66" s="1053" t="n">
        <f aca="false">SUBTOTAL(9, IH66:IK66)</f>
        <v>0</v>
      </c>
      <c r="IN66" s="1064" t="n">
        <f aca="false">IN63+IL66</f>
        <v>0</v>
      </c>
      <c r="IO66" s="1064" t="n">
        <f aca="false">IO63+IM66</f>
        <v>0</v>
      </c>
      <c r="IP66" s="1082"/>
      <c r="IQ66" s="1083"/>
      <c r="IT66" s="1082"/>
      <c r="IU66" s="1084"/>
      <c r="IV66" s="1046"/>
      <c r="IW66" s="1046"/>
      <c r="IX66" s="1084"/>
      <c r="IY66" s="1084"/>
      <c r="IZ66" s="1046"/>
      <c r="JA66" s="1046"/>
      <c r="JB66" s="1084" t="n">
        <v>0.142859195402299</v>
      </c>
      <c r="JC66" s="1084"/>
      <c r="JD66" s="1046" t="n">
        <f aca="false">JB66</f>
        <v>0.142859195402299</v>
      </c>
      <c r="JE66" s="1046" t="n">
        <f aca="false">JC66</f>
        <v>0</v>
      </c>
      <c r="JF66" s="1085" t="n">
        <f aca="false">SUMIF(IP6:JE6,"итого гр.",IP66:JE66)</f>
        <v>0.142859195402299</v>
      </c>
      <c r="JG66" s="1072" t="n">
        <f aca="false">SUMIF($IP$6:$JE$6,"итого фк.",IP66:JE66)</f>
        <v>0</v>
      </c>
      <c r="JH66" s="1018" t="n">
        <f aca="false">JF66</f>
        <v>0.142859195402299</v>
      </c>
      <c r="JI66" s="921" t="n">
        <f aca="false">JG66</f>
        <v>0</v>
      </c>
      <c r="JJ66" s="1071"/>
      <c r="JK66" s="1072"/>
      <c r="JN66" s="1071" t="n">
        <f aca="false">$JN$9+JN63</f>
        <v>221.2</v>
      </c>
      <c r="JO66" s="1072" t="n">
        <f aca="false">$JO$9+JO63</f>
        <v>221.2</v>
      </c>
      <c r="JP66" s="921" t="n">
        <f aca="false">JN66</f>
        <v>221.2</v>
      </c>
      <c r="JQ66" s="921" t="n">
        <f aca="false">JO66</f>
        <v>221.2</v>
      </c>
      <c r="JR66" s="1082" t="n">
        <v>51.5</v>
      </c>
      <c r="JS66" s="1083"/>
      <c r="JT66" s="921" t="n">
        <f aca="false">SUM(JR66,JT63)</f>
        <v>51.5</v>
      </c>
      <c r="JU66" s="921" t="n">
        <f aca="false">SUM(JS66,JU63)</f>
        <v>0</v>
      </c>
      <c r="JV66" s="1071" t="n">
        <f aca="false">SUM(HZ66,JF66,JJ66,JN66,JR66,IN66)</f>
        <v>350.042859195402</v>
      </c>
      <c r="JW66" s="1072" t="n">
        <f aca="false">SUM(IA66,JG66,JK66,JO66,JS66,IO66)</f>
        <v>258.953</v>
      </c>
      <c r="JX66" s="921" t="n">
        <f aca="false">SUM(IB66,JH66,JL66,JP66,JT66)</f>
        <v>272.842859195402</v>
      </c>
      <c r="JY66" s="921" t="n">
        <f aca="false">SUM(IC66,JI66,JM66,JQ66,JU66)</f>
        <v>221.2</v>
      </c>
      <c r="JZ66" s="1085"/>
      <c r="KA66" s="1085"/>
      <c r="KB66" s="921" t="n">
        <f aca="false">JZ66</f>
        <v>0</v>
      </c>
      <c r="KC66" s="921" t="n">
        <f aca="false">KA66</f>
        <v>0</v>
      </c>
      <c r="KD66" s="1085"/>
      <c r="KE66" s="1085"/>
      <c r="KF66" s="921" t="n">
        <f aca="false">KD66</f>
        <v>0</v>
      </c>
      <c r="KH66" s="1088" t="n">
        <v>7199.9701408046</v>
      </c>
      <c r="KI66" s="1089" t="n">
        <f aca="false">IF(A64&lt;=KX$4,VLOOKUP(A64,$KX$6:$LC$37,2,FALSE()),SUM($KY$4,FA66,-JW66)-SUM($LC$4,-$LA$4))-KQ66</f>
        <v>7197.332</v>
      </c>
      <c r="KJ66" s="1025"/>
      <c r="KL66" s="1085"/>
      <c r="KM66" s="1085"/>
      <c r="KN66" s="1090"/>
      <c r="KO66" s="1088" t="n">
        <v>97.205</v>
      </c>
      <c r="KP66" s="1091" t="n">
        <f aca="false">IF(A64&lt;=KX$4,VLOOKUP(A64,$KT$6:$KU$37,2,FALSE()),SUM($KP$2,-EK66,FS66,-KQ66))</f>
        <v>31.893</v>
      </c>
      <c r="KQ66" s="1024"/>
      <c r="KR66" s="1068" t="n">
        <f aca="false">KI66-KH66</f>
        <v>-2.63814080459815</v>
      </c>
      <c r="KS66" s="924" t="n">
        <f aca="false">IF(KP66=$KS$1,"",KI66-7200)</f>
        <v>-2.66800000000058</v>
      </c>
      <c r="KT66" s="1137"/>
      <c r="LG66" s="924" t="n">
        <f aca="false">IF(R66="",0,R66+LG63)</f>
        <v>350</v>
      </c>
      <c r="LH66" s="924" t="n">
        <f aca="false">IF(S66="",0,S66+LH63)</f>
        <v>0</v>
      </c>
      <c r="LI66" s="924" t="n">
        <f aca="false">IF(AJ66="",0,AJ66+LI63)</f>
        <v>0</v>
      </c>
      <c r="LJ66" s="924" t="n">
        <f aca="false">IF(AK66="",0,AK66+LJ63)</f>
        <v>0</v>
      </c>
      <c r="LK66" s="924" t="n">
        <f aca="false">IF(AV66="",0,AV66+LK63)</f>
        <v>0</v>
      </c>
      <c r="LL66" s="924" t="n">
        <f aca="false">IF(AW66="",0,AW66+LL63)</f>
        <v>0</v>
      </c>
      <c r="LM66" s="924" t="n">
        <f aca="false">IF(BH66="",0,BH66+LM63)</f>
        <v>0</v>
      </c>
      <c r="LN66" s="924" t="n">
        <f aca="false">IF(BI66="",0,BI66+LN63)</f>
        <v>0</v>
      </c>
      <c r="LO66" s="924" t="n">
        <f aca="false">IF(CB66="",0,CB66+LO63)</f>
        <v>0</v>
      </c>
      <c r="LP66" s="924" t="n">
        <f aca="false">IF(CC66="",0,CC66+LP63)</f>
        <v>0</v>
      </c>
      <c r="LQ66" s="924" t="n">
        <f aca="false">IF(CN66="",0,CN66+LQ63)</f>
        <v>0</v>
      </c>
      <c r="LR66" s="924" t="n">
        <f aca="false">IF(CO66="",0,CO66+LR63)</f>
        <v>0</v>
      </c>
      <c r="LS66" s="924" t="n">
        <f aca="false">IF(DR66="",0,DR66+LS63)</f>
        <v>0</v>
      </c>
      <c r="LT66" s="924" t="n">
        <f aca="false">IF(DS66="",0,DS66+LT63)</f>
        <v>0</v>
      </c>
      <c r="LU66" s="924" t="n">
        <f aca="false">IF(DF66="",0,DF66+LU63)</f>
        <v>0</v>
      </c>
      <c r="LV66" s="924" t="n">
        <f aca="false">IF(DG66="",0,DG66+LV63)</f>
        <v>243</v>
      </c>
      <c r="LW66" s="924" t="n">
        <f aca="false">IF(HT66="",0,HT66+LW63)</f>
        <v>0</v>
      </c>
      <c r="LX66" s="924" t="n">
        <f aca="false">IF(HU66="",0,HU66+LX63)</f>
        <v>548.435</v>
      </c>
      <c r="LY66" s="924" t="n">
        <f aca="false">IF(JN66="",0,JN66)</f>
        <v>221.2</v>
      </c>
      <c r="LZ66" s="924" t="n">
        <f aca="false">IF(JO66="",0,JO66)</f>
        <v>221.2</v>
      </c>
      <c r="MA66" s="924" t="n">
        <f aca="false">IF(EV66="",0,EV66+MA63)</f>
        <v>3743.3</v>
      </c>
      <c r="MB66" s="924" t="n">
        <f aca="false">IF(EW66="",0,EW66+MB63)</f>
        <v>0</v>
      </c>
      <c r="MC66" s="924" t="n">
        <f aca="false">IF(JJ66="",0,JJ66+MC63)</f>
        <v>0</v>
      </c>
      <c r="MD66" s="924" t="n">
        <f aca="false">IF(JK66="",0,JK66+MD63)</f>
        <v>0</v>
      </c>
      <c r="ME66" s="924" t="n">
        <f aca="false">IF(KO66="",0,KO66+ME63)</f>
        <v>1558.1</v>
      </c>
      <c r="MF66" s="924" t="n">
        <f aca="false">IF(KP66="",0,KP66+MF63)</f>
        <v>754.207</v>
      </c>
      <c r="MG66" s="924" t="n">
        <f aca="false">IFERROR(ME66/$A64,0)</f>
        <v>77.905</v>
      </c>
      <c r="MH66" s="924" t="n">
        <f aca="false">IFERROR(MF66/$A64,0)</f>
        <v>37.71035</v>
      </c>
      <c r="MI66" s="924" t="n">
        <f aca="false">IF(JT66="",0,JT66+MI63)</f>
        <v>51.5</v>
      </c>
      <c r="MJ66" s="924" t="n">
        <f aca="false">IF(JU66="",0,JU66+MJ63)</f>
        <v>0</v>
      </c>
      <c r="MK66" s="924" t="n">
        <f aca="false">IF(LG66&gt;0,0,P66+MK63)</f>
        <v>0</v>
      </c>
      <c r="ML66" s="924" t="n">
        <f aca="false">IF(LH66&gt;0,0,Q66+ML63)</f>
        <v>0</v>
      </c>
      <c r="MM66" s="924" t="n">
        <f aca="false">IF(LI66&gt;0,0,AH66+MM63)</f>
        <v>0</v>
      </c>
      <c r="MN66" s="924" t="n">
        <f aca="false">IF(LJ66&gt;0,0,AI66+MN63)</f>
        <v>0</v>
      </c>
      <c r="MO66" s="924" t="n">
        <f aca="false">IF(LK66&gt;0,0,AT66+MO63)</f>
        <v>0</v>
      </c>
      <c r="MP66" s="924" t="n">
        <f aca="false">IF(LL66&gt;0,0,AU66+MP63)</f>
        <v>0</v>
      </c>
      <c r="MQ66" s="924" t="n">
        <f aca="false">IF(LM66&gt;0,0,BF66+MQ63)</f>
        <v>0</v>
      </c>
      <c r="MR66" s="924" t="n">
        <f aca="false">IF(LN66&gt;0,0,BG66+MR63)</f>
        <v>0</v>
      </c>
      <c r="MS66" s="924" t="n">
        <f aca="false">IF(LO66&gt;0,0,BZ66+MS63)</f>
        <v>0</v>
      </c>
      <c r="MT66" s="924" t="n">
        <f aca="false">IF(LP66&gt;0,0,CA66+MT63)</f>
        <v>0</v>
      </c>
      <c r="MU66" s="924" t="n">
        <f aca="false">IF(LQ66&gt;0,0,CL66+MU63)</f>
        <v>0</v>
      </c>
      <c r="MV66" s="924" t="n">
        <f aca="false">IF(LR66&gt;0,0,CM66+MV63)</f>
        <v>0</v>
      </c>
      <c r="MW66" s="924" t="n">
        <f aca="false">IF(LS66&gt;0,0,DP66+MW63)</f>
        <v>0</v>
      </c>
      <c r="MX66" s="924" t="n">
        <f aca="false">IF(LT66&gt;0,0,DQ66+MX63)</f>
        <v>0</v>
      </c>
      <c r="MY66" s="924" t="n">
        <f aca="false">IF(LU66&gt;0,0,DD66+MY63)</f>
        <v>0</v>
      </c>
      <c r="MZ66" s="924" t="n">
        <f aca="false">IFERROR(IF(LV66&gt;0,0,DE66+MZ63),0)</f>
        <v>0</v>
      </c>
      <c r="NA66" s="924" t="n">
        <f aca="false">IF(LW66&gt;0,0,HR66+NA63)</f>
        <v>0</v>
      </c>
      <c r="NB66" s="924" t="n">
        <f aca="false">IFERROR(IF(LX66&gt;0,0,HS66+NB63),0)</f>
        <v>0</v>
      </c>
      <c r="NC66" s="924"/>
      <c r="ND66" s="924"/>
      <c r="NE66" s="924"/>
    </row>
    <row r="67" customFormat="false" ht="15" hidden="false" customHeight="false" outlineLevel="0" collapsed="false">
      <c r="A67" s="1092" t="n">
        <v>21</v>
      </c>
      <c r="B67" s="1093" t="n">
        <f aca="false">Посуточная!J67</f>
        <v>0</v>
      </c>
      <c r="C67" s="1094" t="n">
        <f aca="false">Посуточная!K67</f>
        <v>0</v>
      </c>
      <c r="D67" s="1094" t="n">
        <f aca="false">Посуточная!L67</f>
        <v>0</v>
      </c>
      <c r="E67" s="1094" t="n">
        <f aca="false">Посуточная!M67</f>
        <v>0</v>
      </c>
      <c r="F67" s="1094" t="n">
        <f aca="false">Посуточная!N67</f>
        <v>0</v>
      </c>
      <c r="G67" s="1094" t="n">
        <f aca="false">Посуточная!O67</f>
        <v>0</v>
      </c>
      <c r="H67" s="1094" t="n">
        <f aca="false">Посуточная!P67</f>
        <v>0</v>
      </c>
      <c r="I67" s="976" t="n">
        <f aca="false">Посуточная!AA67</f>
        <v>0</v>
      </c>
      <c r="J67" s="976" t="n">
        <f aca="false">Посуточная!AB67</f>
        <v>0</v>
      </c>
      <c r="K67" s="976" t="n">
        <f aca="false">Посуточная!AC67</f>
        <v>0</v>
      </c>
      <c r="L67" s="976" t="n">
        <f aca="false">Посуточная!AD67</f>
        <v>0</v>
      </c>
      <c r="M67" s="976" t="n">
        <f aca="false">Посуточная!AE67</f>
        <v>0</v>
      </c>
      <c r="N67" s="976" t="n">
        <f aca="false">Посуточная!AF67</f>
        <v>0</v>
      </c>
      <c r="O67" s="976" t="n">
        <f aca="false">Посуточная!AG67</f>
        <v>0</v>
      </c>
      <c r="P67" s="1095"/>
      <c r="Q67" s="1096"/>
      <c r="R67" s="979"/>
      <c r="S67" s="979"/>
      <c r="T67" s="990" t="n">
        <f aca="false">Посуточная!AS67</f>
        <v>0</v>
      </c>
      <c r="U67" s="975" t="n">
        <f aca="false">Посуточная!AT67</f>
        <v>0</v>
      </c>
      <c r="V67" s="975" t="n">
        <f aca="false">Посуточная!AU67</f>
        <v>0</v>
      </c>
      <c r="W67" s="975" t="n">
        <f aca="false">Посуточная!AV67</f>
        <v>0</v>
      </c>
      <c r="X67" s="975" t="n">
        <f aca="false">Посуточная!AW67</f>
        <v>0</v>
      </c>
      <c r="Y67" s="975" t="n">
        <f aca="false">Посуточная!AX67</f>
        <v>0</v>
      </c>
      <c r="Z67" s="975" t="n">
        <f aca="false">Посуточная!AY67</f>
        <v>0</v>
      </c>
      <c r="AA67" s="976" t="n">
        <f aca="false">Посуточная!BG67</f>
        <v>0</v>
      </c>
      <c r="AB67" s="976" t="n">
        <f aca="false">Посуточная!BH67</f>
        <v>0</v>
      </c>
      <c r="AC67" s="976" t="n">
        <f aca="false">Посуточная!BI67</f>
        <v>0</v>
      </c>
      <c r="AD67" s="976" t="n">
        <f aca="false">Посуточная!BJ67</f>
        <v>0</v>
      </c>
      <c r="AE67" s="976" t="n">
        <f aca="false">Посуточная!BK67</f>
        <v>0</v>
      </c>
      <c r="AF67" s="976" t="n">
        <f aca="false">Посуточная!BL67</f>
        <v>0</v>
      </c>
      <c r="AG67" s="976" t="n">
        <f aca="false">Посуточная!BM67</f>
        <v>0</v>
      </c>
      <c r="AH67" s="1095"/>
      <c r="AI67" s="1096"/>
      <c r="AJ67" s="979"/>
      <c r="AK67" s="979"/>
      <c r="AL67" s="990" t="n">
        <f aca="false">Посуточная!BV67</f>
        <v>0</v>
      </c>
      <c r="AM67" s="975" t="n">
        <f aca="false">Посуточная!BW67</f>
        <v>0</v>
      </c>
      <c r="AN67" s="975" t="n">
        <f aca="false">Посуточная!BX67</f>
        <v>0</v>
      </c>
      <c r="AO67" s="975" t="n">
        <f aca="false">Посуточная!BY67</f>
        <v>0</v>
      </c>
      <c r="AP67" s="976" t="n">
        <f aca="false">Посуточная!CD67</f>
        <v>0</v>
      </c>
      <c r="AQ67" s="976" t="n">
        <f aca="false">Посуточная!CE67</f>
        <v>0</v>
      </c>
      <c r="AR67" s="976" t="n">
        <f aca="false">Посуточная!CF67</f>
        <v>0</v>
      </c>
      <c r="AS67" s="976" t="n">
        <f aca="false">Посуточная!CG67</f>
        <v>0</v>
      </c>
      <c r="AT67" s="1095"/>
      <c r="AU67" s="1096"/>
      <c r="AV67" s="979"/>
      <c r="AW67" s="979"/>
      <c r="AX67" s="990" t="n">
        <f aca="false">Посуточная!CP67</f>
        <v>0</v>
      </c>
      <c r="AY67" s="975" t="n">
        <f aca="false">Посуточная!CQ67</f>
        <v>0</v>
      </c>
      <c r="AZ67" s="975" t="n">
        <f aca="false">Посуточная!CR67</f>
        <v>0</v>
      </c>
      <c r="BA67" s="975" t="n">
        <f aca="false">Посуточная!CS67</f>
        <v>0</v>
      </c>
      <c r="BB67" s="976" t="n">
        <f aca="false">Посуточная!CX67</f>
        <v>0</v>
      </c>
      <c r="BC67" s="976" t="n">
        <f aca="false">Посуточная!CY67</f>
        <v>0</v>
      </c>
      <c r="BD67" s="976" t="n">
        <f aca="false">Посуточная!CZ67</f>
        <v>0</v>
      </c>
      <c r="BE67" s="976" t="n">
        <f aca="false">Посуточная!DA67</f>
        <v>0</v>
      </c>
      <c r="BF67" s="1095"/>
      <c r="BG67" s="1096"/>
      <c r="BH67" s="979"/>
      <c r="BI67" s="979"/>
      <c r="BJ67" s="1097"/>
      <c r="BK67" s="1096"/>
      <c r="BL67" s="979"/>
      <c r="BM67" s="979"/>
      <c r="BN67" s="1098"/>
      <c r="BO67" s="1099"/>
      <c r="BP67" s="979"/>
      <c r="BQ67" s="979"/>
      <c r="BR67" s="988" t="n">
        <f aca="false">Посуточная!DR67</f>
        <v>0</v>
      </c>
      <c r="BS67" s="989" t="n">
        <f aca="false">Посуточная!DS67</f>
        <v>0</v>
      </c>
      <c r="BT67" s="989" t="n">
        <f aca="false">Посуточная!DT67</f>
        <v>0</v>
      </c>
      <c r="BU67" s="989" t="n">
        <f aca="false">Посуточная!DU67</f>
        <v>0</v>
      </c>
      <c r="BV67" s="976" t="n">
        <f aca="false">Посуточная!DZ67</f>
        <v>0</v>
      </c>
      <c r="BW67" s="976" t="n">
        <f aca="false">Посуточная!EA67</f>
        <v>0</v>
      </c>
      <c r="BX67" s="976" t="n">
        <f aca="false">Посуточная!EB67</f>
        <v>0</v>
      </c>
      <c r="BY67" s="976" t="n">
        <f aca="false">Посуточная!EC67</f>
        <v>0</v>
      </c>
      <c r="BZ67" s="1095"/>
      <c r="CA67" s="1096"/>
      <c r="CB67" s="979"/>
      <c r="CC67" s="979"/>
      <c r="CD67" s="1100" t="n">
        <f aca="false">Посуточная!EO67</f>
        <v>0</v>
      </c>
      <c r="CE67" s="1101" t="n">
        <f aca="false">Посуточная!EP67</f>
        <v>0</v>
      </c>
      <c r="CF67" s="1101" t="n">
        <f aca="false">Посуточная!EQ67</f>
        <v>0</v>
      </c>
      <c r="CG67" s="1101" t="n">
        <f aca="false">Посуточная!ER67</f>
        <v>0</v>
      </c>
      <c r="CH67" s="1000" t="n">
        <f aca="false">Посуточная!EZ67</f>
        <v>0</v>
      </c>
      <c r="CI67" s="1000" t="n">
        <f aca="false">Посуточная!FA67</f>
        <v>0</v>
      </c>
      <c r="CJ67" s="1000" t="n">
        <f aca="false">Посуточная!FB67</f>
        <v>0</v>
      </c>
      <c r="CK67" s="1149" t="n">
        <f aca="false">Посуточная!FC67</f>
        <v>0</v>
      </c>
      <c r="CL67" s="1095"/>
      <c r="CM67" s="1096"/>
      <c r="CN67" s="979"/>
      <c r="CO67" s="979"/>
      <c r="CP67" s="1102" t="n">
        <f aca="false">Посуточная!GN67</f>
        <v>0</v>
      </c>
      <c r="CQ67" s="1094" t="n">
        <f aca="false">Посуточная!GO67</f>
        <v>0</v>
      </c>
      <c r="CR67" s="1094" t="n">
        <f aca="false">Посуточная!GP67</f>
        <v>0</v>
      </c>
      <c r="CS67" s="1094" t="n">
        <f aca="false">Посуточная!GQ67</f>
        <v>0</v>
      </c>
      <c r="CT67" s="1094" t="n">
        <f aca="false">Посуточная!GR67</f>
        <v>0</v>
      </c>
      <c r="CU67" s="1094" t="n">
        <f aca="false">Посуточная!GS67</f>
        <v>0</v>
      </c>
      <c r="CV67" s="1094" t="n">
        <f aca="false">Посуточная!GT67</f>
        <v>0</v>
      </c>
      <c r="CW67" s="976" t="n">
        <f aca="false">Посуточная!HP67</f>
        <v>0</v>
      </c>
      <c r="CX67" s="976" t="n">
        <f aca="false">Посуточная!HQ67</f>
        <v>0</v>
      </c>
      <c r="CY67" s="976" t="n">
        <f aca="false">Посуточная!HR67</f>
        <v>0</v>
      </c>
      <c r="CZ67" s="976" t="n">
        <f aca="false">Посуточная!HS67</f>
        <v>0</v>
      </c>
      <c r="DA67" s="976" t="n">
        <f aca="false">Посуточная!HT67</f>
        <v>0</v>
      </c>
      <c r="DB67" s="976" t="n">
        <f aca="false">Посуточная!HU67</f>
        <v>0</v>
      </c>
      <c r="DC67" s="976" t="n">
        <f aca="false">Посуточная!HV67</f>
        <v>0</v>
      </c>
      <c r="DD67" s="1095"/>
      <c r="DE67" s="1096"/>
      <c r="DF67" s="979"/>
      <c r="DG67" s="979"/>
      <c r="DH67" s="1103" t="n">
        <f aca="false">Посуточная!IE67</f>
        <v>0</v>
      </c>
      <c r="DI67" s="1104" t="n">
        <f aca="false">Посуточная!IF67</f>
        <v>0</v>
      </c>
      <c r="DJ67" s="1104" t="n">
        <f aca="false">Посуточная!IG67</f>
        <v>0</v>
      </c>
      <c r="DK67" s="1101" t="n">
        <f aca="false">Посуточная!IH67</f>
        <v>0</v>
      </c>
      <c r="DL67" s="976" t="n">
        <f aca="false">Посуточная!IM67</f>
        <v>0</v>
      </c>
      <c r="DM67" s="993" t="n">
        <f aca="false">Посуточная!IN67</f>
        <v>0</v>
      </c>
      <c r="DN67" s="993" t="n">
        <f aca="false">Посуточная!IO67</f>
        <v>0</v>
      </c>
      <c r="DO67" s="993" t="n">
        <f aca="false">Посуточная!IP67</f>
        <v>0</v>
      </c>
      <c r="DP67" s="1106"/>
      <c r="DQ67" s="1096"/>
      <c r="DT67" s="1107"/>
      <c r="DU67" s="1108"/>
      <c r="DV67" s="1108"/>
      <c r="DW67" s="1108"/>
      <c r="DX67" s="1108"/>
      <c r="DY67" s="1108"/>
      <c r="DZ67" s="1108"/>
      <c r="EA67" s="976" t="n">
        <f aca="false">Посуточная!KQ67</f>
        <v>0</v>
      </c>
      <c r="EB67" s="976" t="n">
        <f aca="false">Посуточная!KR67</f>
        <v>0</v>
      </c>
      <c r="EC67" s="976" t="n">
        <f aca="false">Посуточная!KS67</f>
        <v>0</v>
      </c>
      <c r="ED67" s="976" t="n">
        <f aca="false">Посуточная!KT67</f>
        <v>0</v>
      </c>
      <c r="EE67" s="976" t="n">
        <f aca="false">Посуточная!KU67</f>
        <v>0</v>
      </c>
      <c r="EF67" s="976" t="n">
        <f aca="false">Посуточная!KV67</f>
        <v>0</v>
      </c>
      <c r="EG67" s="976" t="n">
        <f aca="false">Посуточная!KW67</f>
        <v>0</v>
      </c>
      <c r="EH67" s="1095"/>
      <c r="EI67" s="1096"/>
      <c r="EJ67" s="979"/>
      <c r="EK67" s="979"/>
      <c r="EL67" s="1097"/>
      <c r="EM67" s="1096"/>
      <c r="EN67" s="979"/>
      <c r="EO67" s="979"/>
      <c r="EP67" s="1098"/>
      <c r="EQ67" s="1099"/>
      <c r="ET67" s="1109"/>
      <c r="EU67" s="1110"/>
      <c r="EX67" s="1111"/>
      <c r="EY67" s="1017"/>
      <c r="FB67" s="1107"/>
      <c r="FC67" s="1108"/>
      <c r="FD67" s="1108"/>
      <c r="FE67" s="1108"/>
      <c r="FF67" s="1108"/>
      <c r="FG67" s="1108"/>
      <c r="FH67" s="1108"/>
      <c r="FI67" s="1000" t="n">
        <f aca="false">Посуточная!NU67</f>
        <v>0</v>
      </c>
      <c r="FJ67" s="1000" t="n">
        <f aca="false">Посуточная!NV67</f>
        <v>0</v>
      </c>
      <c r="FK67" s="1000" t="n">
        <f aca="false">Посуточная!NW67</f>
        <v>0</v>
      </c>
      <c r="FL67" s="1000" t="n">
        <f aca="false">Посуточная!NX67</f>
        <v>0</v>
      </c>
      <c r="FM67" s="1000" t="n">
        <f aca="false">Посуточная!NY67</f>
        <v>0</v>
      </c>
      <c r="FN67" s="1000" t="n">
        <f aca="false">Посуточная!NZ67</f>
        <v>0</v>
      </c>
      <c r="FO67" s="1000" t="n">
        <f aca="false">Посуточная!OA67</f>
        <v>0</v>
      </c>
      <c r="FP67" s="1095"/>
      <c r="FQ67" s="1096"/>
      <c r="FR67" s="979"/>
      <c r="FS67" s="979"/>
      <c r="FT67" s="1150" t="n">
        <f aca="false">Посуточная!OO67</f>
        <v>0</v>
      </c>
      <c r="FU67" s="1151" t="n">
        <f aca="false">Посуточная!OP67</f>
        <v>0</v>
      </c>
      <c r="FV67" s="1151" t="n">
        <f aca="false">Посуточная!OQ67</f>
        <v>0</v>
      </c>
      <c r="FW67" s="1151" t="n">
        <f aca="false">Посуточная!OR67</f>
        <v>0</v>
      </c>
      <c r="FX67" s="1151" t="n">
        <f aca="false">Посуточная!OS67</f>
        <v>0</v>
      </c>
      <c r="FY67" s="1151" t="n">
        <f aca="false">Посуточная!OT67</f>
        <v>0</v>
      </c>
      <c r="FZ67" s="1114" t="n">
        <f aca="false">Посуточная!OU67</f>
        <v>0</v>
      </c>
      <c r="GA67" s="1105" t="n">
        <f aca="false">Посуточная!PP67</f>
        <v>0</v>
      </c>
      <c r="GB67" s="1133" t="n">
        <f aca="false">Посуточная!PQ67</f>
        <v>0</v>
      </c>
      <c r="GC67" s="1105" t="n">
        <f aca="false">Посуточная!PR67</f>
        <v>0</v>
      </c>
      <c r="GD67" s="1105" t="n">
        <f aca="false">Посуточная!PS67</f>
        <v>0</v>
      </c>
      <c r="GE67" s="1105" t="n">
        <f aca="false">Посуточная!PT67</f>
        <v>0</v>
      </c>
      <c r="GF67" s="1105" t="n">
        <f aca="false">Посуточная!PU67</f>
        <v>0</v>
      </c>
      <c r="GG67" s="1105" t="n">
        <f aca="false">Посуточная!PV67</f>
        <v>0</v>
      </c>
      <c r="GH67" s="1095"/>
      <c r="GI67" s="1096"/>
      <c r="GJ67" s="979"/>
      <c r="GK67" s="979"/>
      <c r="GL67" s="1039" t="n">
        <f aca="false">Посуточная!QH67</f>
        <v>0</v>
      </c>
      <c r="GM67" s="1040" t="n">
        <f aca="false">Посуточная!QI67</f>
        <v>0</v>
      </c>
      <c r="GN67" s="1040" t="n">
        <f aca="false">Посуточная!QJ67</f>
        <v>0</v>
      </c>
      <c r="GO67" s="1040" t="n">
        <f aca="false">Посуточная!QK67</f>
        <v>0</v>
      </c>
      <c r="GP67" s="1040" t="n">
        <f aca="false">Посуточная!QL67</f>
        <v>0</v>
      </c>
      <c r="GQ67" s="1040" t="n">
        <f aca="false">Посуточная!QM67</f>
        <v>0</v>
      </c>
      <c r="GR67" s="1040" t="n">
        <f aca="false">Посуточная!QN67</f>
        <v>0</v>
      </c>
      <c r="GS67" s="1006" t="n">
        <f aca="false">Посуточная!QV67</f>
        <v>0</v>
      </c>
      <c r="GT67" s="1006" t="n">
        <f aca="false">Посуточная!QW67</f>
        <v>0</v>
      </c>
      <c r="GU67" s="1006" t="n">
        <f aca="false">Посуточная!QX67</f>
        <v>0</v>
      </c>
      <c r="GV67" s="1006" t="n">
        <f aca="false">Посуточная!QY67</f>
        <v>0</v>
      </c>
      <c r="GW67" s="1006" t="n">
        <f aca="false">Посуточная!QZ67</f>
        <v>0</v>
      </c>
      <c r="GX67" s="1006" t="n">
        <f aca="false">Посуточная!RA67</f>
        <v>0</v>
      </c>
      <c r="GY67" s="1006" t="n">
        <f aca="false">Посуточная!RB67</f>
        <v>0</v>
      </c>
      <c r="GZ67" s="1095"/>
      <c r="HA67" s="1096"/>
      <c r="HB67" s="979"/>
      <c r="HC67" s="979"/>
      <c r="HD67" s="1041" t="n">
        <f aca="false">Посуточная!RN67</f>
        <v>0</v>
      </c>
      <c r="HE67" s="1042" t="n">
        <f aca="false">Посуточная!RO67</f>
        <v>0</v>
      </c>
      <c r="HF67" s="1042" t="n">
        <f aca="false">Посуточная!RP67</f>
        <v>0</v>
      </c>
      <c r="HG67" s="1042" t="n">
        <f aca="false">Посуточная!RQ67</f>
        <v>0</v>
      </c>
      <c r="HH67" s="1042" t="n">
        <f aca="false">Посуточная!RR67</f>
        <v>0</v>
      </c>
      <c r="HI67" s="1042" t="n">
        <f aca="false">Посуточная!RS67</f>
        <v>0</v>
      </c>
      <c r="HJ67" s="1042" t="n">
        <f aca="false">Посуточная!RT67</f>
        <v>0</v>
      </c>
      <c r="HK67" s="993" t="n">
        <f aca="false">Посуточная!SB67</f>
        <v>0</v>
      </c>
      <c r="HL67" s="993" t="n">
        <f aca="false">Посуточная!SC67</f>
        <v>0</v>
      </c>
      <c r="HM67" s="993" t="n">
        <f aca="false">Посуточная!SD67</f>
        <v>0</v>
      </c>
      <c r="HN67" s="993" t="n">
        <f aca="false">Посуточная!SE67</f>
        <v>0</v>
      </c>
      <c r="HO67" s="993" t="n">
        <f aca="false">Посуточная!SF67</f>
        <v>0</v>
      </c>
      <c r="HP67" s="993" t="n">
        <f aca="false">Посуточная!SG67</f>
        <v>0</v>
      </c>
      <c r="HQ67" s="993" t="n">
        <f aca="false">Посуточная!SH67</f>
        <v>0</v>
      </c>
      <c r="HR67" s="1095"/>
      <c r="HS67" s="1096"/>
      <c r="HT67" s="979"/>
      <c r="HU67" s="979"/>
      <c r="HV67" s="1097"/>
      <c r="HW67" s="1096"/>
      <c r="HX67" s="979"/>
      <c r="HY67" s="979"/>
      <c r="HZ67" s="1098"/>
      <c r="IA67" s="1099"/>
      <c r="IB67" s="979"/>
      <c r="IC67" s="979"/>
      <c r="ID67" s="1001" t="n">
        <f aca="false">Посуточная!SY67</f>
        <v>0</v>
      </c>
      <c r="IE67" s="1002" t="n">
        <f aca="false">Посуточная!SZ67</f>
        <v>0</v>
      </c>
      <c r="IF67" s="1002" t="n">
        <f aca="false">Посуточная!TA67</f>
        <v>0</v>
      </c>
      <c r="IG67" s="1002" t="n">
        <f aca="false">Посуточная!TB67</f>
        <v>0</v>
      </c>
      <c r="IH67" s="993" t="n">
        <f aca="false">Посуточная!TG67</f>
        <v>0</v>
      </c>
      <c r="II67" s="993" t="n">
        <f aca="false">Посуточная!TH67</f>
        <v>0</v>
      </c>
      <c r="IJ67" s="993" t="n">
        <f aca="false">Посуточная!TI67</f>
        <v>0</v>
      </c>
      <c r="IK67" s="993" t="n">
        <f aca="false">Посуточная!TJ67</f>
        <v>0</v>
      </c>
      <c r="IL67" s="1095"/>
      <c r="IM67" s="1096"/>
      <c r="IP67" s="1115"/>
      <c r="IQ67" s="1116"/>
      <c r="IT67" s="1115"/>
      <c r="IU67" s="1117"/>
      <c r="IV67" s="1046"/>
      <c r="IW67" s="1046"/>
      <c r="IX67" s="1117"/>
      <c r="IY67" s="1117"/>
      <c r="IZ67" s="1046"/>
      <c r="JA67" s="1046"/>
      <c r="JB67" s="1117"/>
      <c r="JC67" s="1117"/>
      <c r="JD67" s="1046"/>
      <c r="JE67" s="1046"/>
      <c r="JF67" s="1118"/>
      <c r="JG67" s="1017"/>
      <c r="JH67" s="1018"/>
      <c r="JJ67" s="1111"/>
      <c r="JK67" s="1017"/>
      <c r="JN67" s="1111"/>
      <c r="JO67" s="1017"/>
      <c r="JR67" s="1115"/>
      <c r="JS67" s="1116"/>
      <c r="JV67" s="1111"/>
      <c r="JW67" s="1017"/>
      <c r="JZ67" s="1118"/>
      <c r="KA67" s="1118"/>
      <c r="KD67" s="1118"/>
      <c r="KE67" s="1118"/>
      <c r="KG67" s="1020"/>
      <c r="KH67" s="1119"/>
      <c r="KI67" s="1120"/>
      <c r="KJ67" s="1025"/>
      <c r="KL67" s="1118"/>
      <c r="KM67" s="1118"/>
      <c r="KN67" s="1121"/>
      <c r="KO67" s="1119"/>
      <c r="KP67" s="1122"/>
      <c r="KQ67" s="1024"/>
      <c r="KS67" s="924" t="str">
        <f aca="false">IF(KP67=$KS$1,"",KI67-7200)</f>
        <v/>
      </c>
      <c r="KT67" s="1137"/>
      <c r="LG67" s="924" t="n">
        <f aca="false">IF(R67="",0,R67+LG64)</f>
        <v>0</v>
      </c>
      <c r="LH67" s="924" t="n">
        <f aca="false">IF(S67="",0,S67+LH64)</f>
        <v>0</v>
      </c>
      <c r="LI67" s="924" t="n">
        <f aca="false">IF(AJ67="",0,AJ67+LI64)</f>
        <v>0</v>
      </c>
      <c r="LJ67" s="924" t="n">
        <f aca="false">IF(AK67="",0,AK67+LJ64)</f>
        <v>0</v>
      </c>
      <c r="LK67" s="924" t="n">
        <f aca="false">IF(AV67="",0,AV67+LK64)</f>
        <v>0</v>
      </c>
      <c r="LL67" s="924" t="n">
        <f aca="false">IF(AW67="",0,AW67+LL64)</f>
        <v>0</v>
      </c>
      <c r="LM67" s="924" t="n">
        <f aca="false">IF(BH67="",0,BH67+LM64)</f>
        <v>0</v>
      </c>
      <c r="LN67" s="924" t="n">
        <f aca="false">IF(BI67="",0,BI67+LN64)</f>
        <v>0</v>
      </c>
      <c r="LO67" s="924" t="n">
        <f aca="false">IF(CB67="",0,CB67+LO64)</f>
        <v>0</v>
      </c>
      <c r="LP67" s="924" t="n">
        <f aca="false">IF(CC67="",0,CC67+LP64)</f>
        <v>0</v>
      </c>
      <c r="LQ67" s="924" t="n">
        <f aca="false">IF(CN67="",0,CN67+LQ64)</f>
        <v>0</v>
      </c>
      <c r="LR67" s="924" t="n">
        <f aca="false">IF(CO67="",0,CO67+LR64)</f>
        <v>0</v>
      </c>
      <c r="LS67" s="924" t="n">
        <f aca="false">IF(DR67="",0,DR67+LS64)</f>
        <v>0</v>
      </c>
      <c r="LT67" s="924" t="n">
        <f aca="false">IF(DS67="",0,DS67+LT64)</f>
        <v>0</v>
      </c>
      <c r="LU67" s="924" t="n">
        <f aca="false">IF(DF67="",0,DF67+LU64)</f>
        <v>0</v>
      </c>
      <c r="LV67" s="924" t="n">
        <f aca="false">IF(DG67="",0,DG67+LV64)</f>
        <v>0</v>
      </c>
      <c r="LW67" s="924" t="n">
        <f aca="false">IF(HT67="",0,HT67+LW64)</f>
        <v>0</v>
      </c>
      <c r="LX67" s="924" t="n">
        <f aca="false">IF(HU67="",0,HU67+LX64)</f>
        <v>0</v>
      </c>
      <c r="LY67" s="924" t="n">
        <f aca="false">IF(JN67="",0,JN67)</f>
        <v>0</v>
      </c>
      <c r="LZ67" s="924" t="n">
        <f aca="false">IF(JO67="",0,JO67)</f>
        <v>0</v>
      </c>
      <c r="MA67" s="924" t="n">
        <f aca="false">IF(EV67="",0,EV67+MA64)</f>
        <v>0</v>
      </c>
      <c r="MB67" s="924" t="n">
        <f aca="false">IF(EW67="",0,EW67+MB64)</f>
        <v>0</v>
      </c>
      <c r="MC67" s="924" t="n">
        <f aca="false">IF(JJ67="",0,JJ67+MC64)</f>
        <v>0</v>
      </c>
      <c r="MD67" s="924" t="n">
        <f aca="false">IF(JK67="",0,JK67+MD64)</f>
        <v>0</v>
      </c>
      <c r="ME67" s="924" t="n">
        <f aca="false">IF(KO67="",0,KO67+ME64)</f>
        <v>0</v>
      </c>
      <c r="MF67" s="924" t="n">
        <f aca="false">IF(KP67="",0,KP67+MF64)</f>
        <v>0</v>
      </c>
      <c r="MG67" s="924" t="n">
        <f aca="false">IFERROR(ME67/$A65,0)</f>
        <v>0</v>
      </c>
      <c r="MH67" s="924" t="n">
        <f aca="false">IFERROR(MF67/$A65,0)</f>
        <v>0</v>
      </c>
      <c r="MI67" s="924" t="n">
        <f aca="false">IF(JT67="",0,JT67+MI64)</f>
        <v>0</v>
      </c>
      <c r="MJ67" s="924" t="n">
        <f aca="false">IF(JU67="",0,JU67+MJ64)</f>
        <v>0</v>
      </c>
      <c r="MK67" s="924" t="n">
        <f aca="false">IF(LG67&gt;0,0,P67+MK64)</f>
        <v>0</v>
      </c>
      <c r="ML67" s="924" t="n">
        <f aca="false">IF(LH67&gt;0,0,Q67+ML64)</f>
        <v>0</v>
      </c>
      <c r="MM67" s="924" t="n">
        <f aca="false">IF(LI67&gt;0,0,AH67+MM64)</f>
        <v>0</v>
      </c>
      <c r="MN67" s="924" t="n">
        <f aca="false">IF(LJ67&gt;0,0,AI67+MN64)</f>
        <v>0</v>
      </c>
      <c r="MO67" s="924" t="n">
        <f aca="false">IF(LK67&gt;0,0,AT67+MO64)</f>
        <v>0</v>
      </c>
      <c r="MP67" s="924" t="n">
        <f aca="false">IF(LL67&gt;0,0,AU67+MP64)</f>
        <v>0</v>
      </c>
      <c r="MQ67" s="924" t="n">
        <f aca="false">IF(LM67&gt;0,0,BF67+MQ64)</f>
        <v>0</v>
      </c>
      <c r="MR67" s="924" t="n">
        <f aca="false">IF(LN67&gt;0,0,BG67+MR64)</f>
        <v>0</v>
      </c>
      <c r="MS67" s="924" t="n">
        <f aca="false">IF(LO67&gt;0,0,BZ67+MS64)</f>
        <v>0</v>
      </c>
      <c r="MT67" s="924" t="n">
        <f aca="false">IF(LP67&gt;0,0,CA67+MT64)</f>
        <v>0</v>
      </c>
      <c r="MU67" s="924" t="n">
        <f aca="false">IF(LQ67&gt;0,0,CL67+MU64)</f>
        <v>0</v>
      </c>
      <c r="MV67" s="924" t="n">
        <f aca="false">IF(LR67&gt;0,0,CM67+MV64)</f>
        <v>0</v>
      </c>
      <c r="MW67" s="924" t="n">
        <f aca="false">IF(LS67&gt;0,0,DP67+MW64)</f>
        <v>0</v>
      </c>
      <c r="MX67" s="924" t="n">
        <f aca="false">IF(LT67&gt;0,0,DQ67+MX64)</f>
        <v>0</v>
      </c>
      <c r="MY67" s="924" t="n">
        <f aca="false">IF(LU67&gt;0,0,DD67+MY64)</f>
        <v>0</v>
      </c>
      <c r="MZ67" s="924" t="n">
        <f aca="false">IFERROR(IF(LV67&gt;0,0,DE67+MZ64),0)</f>
        <v>0</v>
      </c>
      <c r="NA67" s="924" t="n">
        <f aca="false">IF(LW67&gt;0,0,HR67+NA64)</f>
        <v>0</v>
      </c>
      <c r="NB67" s="924" t="n">
        <f aca="false">IFERROR(IF(LX67&gt;0,0,HS67+NB64),0)</f>
        <v>0</v>
      </c>
      <c r="NC67" s="924"/>
      <c r="ND67" s="924"/>
      <c r="NE67" s="924"/>
    </row>
    <row r="68" customFormat="false" ht="15" hidden="false" customHeight="false" outlineLevel="0" collapsed="false">
      <c r="A68" s="1092"/>
      <c r="B68" s="974" t="n">
        <f aca="false">Посуточная!J68</f>
        <v>0</v>
      </c>
      <c r="C68" s="975" t="n">
        <f aca="false">Посуточная!K68</f>
        <v>0</v>
      </c>
      <c r="D68" s="975" t="n">
        <f aca="false">Посуточная!L68</f>
        <v>0</v>
      </c>
      <c r="E68" s="975" t="n">
        <f aca="false">Посуточная!M68</f>
        <v>0</v>
      </c>
      <c r="F68" s="975" t="n">
        <f aca="false">Посуточная!N68</f>
        <v>0</v>
      </c>
      <c r="G68" s="975" t="n">
        <f aca="false">Посуточная!O68</f>
        <v>0</v>
      </c>
      <c r="H68" s="975" t="n">
        <f aca="false">Посуточная!P68</f>
        <v>0</v>
      </c>
      <c r="I68" s="976" t="n">
        <f aca="false">Посуточная!AA68</f>
        <v>0</v>
      </c>
      <c r="J68" s="976" t="n">
        <f aca="false">Посуточная!AB68</f>
        <v>0</v>
      </c>
      <c r="K68" s="976" t="n">
        <f aca="false">Посуточная!AC68</f>
        <v>0</v>
      </c>
      <c r="L68" s="976" t="n">
        <f aca="false">Посуточная!AD68</f>
        <v>0</v>
      </c>
      <c r="M68" s="976" t="n">
        <f aca="false">Посуточная!AE68</f>
        <v>0</v>
      </c>
      <c r="N68" s="976" t="n">
        <f aca="false">Посуточная!AF68</f>
        <v>0</v>
      </c>
      <c r="O68" s="976" t="n">
        <f aca="false">Посуточная!AG68</f>
        <v>0</v>
      </c>
      <c r="P68" s="1027" t="n">
        <f aca="false">COUNTIF(B68:H68,"&lt;&gt;0")-COUNTIF(B68:H68,"")</f>
        <v>-7</v>
      </c>
      <c r="Q68" s="1028" t="n">
        <f aca="false">COUNTIF(I68:O68,"&lt;&gt;0")-COUNTIF(I68:O68,"")</f>
        <v>0</v>
      </c>
      <c r="R68" s="979"/>
      <c r="S68" s="979"/>
      <c r="T68" s="990" t="n">
        <f aca="false">Посуточная!AS68</f>
        <v>0</v>
      </c>
      <c r="U68" s="975" t="n">
        <f aca="false">Посуточная!AT68</f>
        <v>0</v>
      </c>
      <c r="V68" s="975" t="n">
        <f aca="false">Посуточная!AU68</f>
        <v>0</v>
      </c>
      <c r="W68" s="975" t="n">
        <f aca="false">Посуточная!AV68</f>
        <v>0</v>
      </c>
      <c r="X68" s="975" t="n">
        <f aca="false">Посуточная!AW68</f>
        <v>0</v>
      </c>
      <c r="Y68" s="975" t="n">
        <f aca="false">Посуточная!AX68</f>
        <v>0</v>
      </c>
      <c r="Z68" s="975" t="n">
        <f aca="false">Посуточная!AY68</f>
        <v>0</v>
      </c>
      <c r="AA68" s="976" t="n">
        <f aca="false">Посуточная!BG68</f>
        <v>0</v>
      </c>
      <c r="AB68" s="976" t="n">
        <f aca="false">Посуточная!BH68</f>
        <v>0</v>
      </c>
      <c r="AC68" s="976" t="n">
        <f aca="false">Посуточная!BI68</f>
        <v>0</v>
      </c>
      <c r="AD68" s="976" t="n">
        <f aca="false">Посуточная!BJ68</f>
        <v>0</v>
      </c>
      <c r="AE68" s="976" t="n">
        <f aca="false">Посуточная!BK68</f>
        <v>0</v>
      </c>
      <c r="AF68" s="976" t="n">
        <f aca="false">Посуточная!BL68</f>
        <v>0</v>
      </c>
      <c r="AG68" s="976" t="n">
        <f aca="false">Посуточная!BM68</f>
        <v>0</v>
      </c>
      <c r="AH68" s="1027" t="n">
        <f aca="false">COUNTIF(T68:Z68,"&lt;&gt;0")-COUNTIF(T68:Z68,"")</f>
        <v>-7</v>
      </c>
      <c r="AI68" s="1028" t="n">
        <f aca="false">COUNTIF(AA68:AG68,"&lt;&gt;0")-COUNTIF(AA68:AG68,"")</f>
        <v>0</v>
      </c>
      <c r="AJ68" s="979"/>
      <c r="AK68" s="979"/>
      <c r="AL68" s="990" t="n">
        <f aca="false">Посуточная!BV68</f>
        <v>0</v>
      </c>
      <c r="AM68" s="975" t="n">
        <f aca="false">Посуточная!BW68</f>
        <v>0</v>
      </c>
      <c r="AN68" s="975" t="n">
        <f aca="false">Посуточная!BX68</f>
        <v>0</v>
      </c>
      <c r="AO68" s="975" t="n">
        <f aca="false">Посуточная!BY68</f>
        <v>0</v>
      </c>
      <c r="AP68" s="976" t="n">
        <f aca="false">Посуточная!CD68</f>
        <v>0</v>
      </c>
      <c r="AQ68" s="976" t="n">
        <f aca="false">Посуточная!CE68</f>
        <v>0</v>
      </c>
      <c r="AR68" s="976" t="n">
        <f aca="false">Посуточная!CF68</f>
        <v>0</v>
      </c>
      <c r="AS68" s="976" t="n">
        <f aca="false">Посуточная!CG68</f>
        <v>0</v>
      </c>
      <c r="AT68" s="1027" t="n">
        <f aca="false">COUNTIF(AL68:AO68,"&lt;&gt;0")-COUNTIF(AL68:AO68,"")</f>
        <v>-4</v>
      </c>
      <c r="AU68" s="1028" t="n">
        <f aca="false">COUNTIF(AP68:AS68,"&lt;&gt;0")-COUNTIF(AP68:AS68,"")</f>
        <v>0</v>
      </c>
      <c r="AV68" s="979"/>
      <c r="AW68" s="979"/>
      <c r="AX68" s="990" t="n">
        <f aca="false">Посуточная!CP68</f>
        <v>0</v>
      </c>
      <c r="AY68" s="975" t="n">
        <f aca="false">Посуточная!CQ68</f>
        <v>0</v>
      </c>
      <c r="AZ68" s="975" t="n">
        <f aca="false">Посуточная!CR68</f>
        <v>0</v>
      </c>
      <c r="BA68" s="975" t="n">
        <f aca="false">Посуточная!CS68</f>
        <v>0</v>
      </c>
      <c r="BB68" s="976" t="n">
        <f aca="false">Посуточная!CX68</f>
        <v>0</v>
      </c>
      <c r="BC68" s="976" t="n">
        <f aca="false">Посуточная!CY68</f>
        <v>0</v>
      </c>
      <c r="BD68" s="976" t="n">
        <f aca="false">Посуточная!CZ68</f>
        <v>0</v>
      </c>
      <c r="BE68" s="976" t="n">
        <f aca="false">Посуточная!DA68</f>
        <v>0</v>
      </c>
      <c r="BF68" s="1027" t="n">
        <f aca="false">COUNTIF(AX68:BA68,"&lt;&gt;0")-COUNTIF(AX68:BA68,"")</f>
        <v>-4</v>
      </c>
      <c r="BG68" s="1028" t="n">
        <f aca="false">COUNTIF(BB68:BE68,"&lt;&gt;0")-COUNTIF(BB68:BE68,"")</f>
        <v>0</v>
      </c>
      <c r="BH68" s="979"/>
      <c r="BI68" s="979"/>
      <c r="BJ68" s="1030" t="n">
        <f aca="false">SUMIF(B6:BI6,"итого гр.",B68:BI68)</f>
        <v>0</v>
      </c>
      <c r="BK68" s="1028" t="n">
        <f aca="false">SUMIF(B6:BI6,"итого фк.",B68:BI68)</f>
        <v>0</v>
      </c>
      <c r="BL68" s="979"/>
      <c r="BM68" s="979"/>
      <c r="BN68" s="1031"/>
      <c r="BO68" s="1032"/>
      <c r="BP68" s="979"/>
      <c r="BQ68" s="979"/>
      <c r="BR68" s="988" t="n">
        <f aca="false">Посуточная!DR68</f>
        <v>0</v>
      </c>
      <c r="BS68" s="989" t="n">
        <f aca="false">Посуточная!DS68</f>
        <v>0</v>
      </c>
      <c r="BT68" s="989" t="n">
        <f aca="false">Посуточная!DT68</f>
        <v>0</v>
      </c>
      <c r="BU68" s="989" t="n">
        <f aca="false">Посуточная!DU68</f>
        <v>0</v>
      </c>
      <c r="BV68" s="976" t="n">
        <f aca="false">Посуточная!DZ68</f>
        <v>0</v>
      </c>
      <c r="BW68" s="976" t="n">
        <f aca="false">Посуточная!EA68</f>
        <v>0</v>
      </c>
      <c r="BX68" s="976" t="n">
        <f aca="false">Посуточная!EB68</f>
        <v>0</v>
      </c>
      <c r="BY68" s="976" t="n">
        <f aca="false">Посуточная!EC68</f>
        <v>0</v>
      </c>
      <c r="BZ68" s="1027" t="n">
        <f aca="false">COUNTIF(BR68:BU68,"&lt;&gt;0")-COUNTIF(BR68:BU68,"")</f>
        <v>-4</v>
      </c>
      <c r="CA68" s="1028" t="n">
        <f aca="false">COUNTIF(BV68:BY68,"&lt;&gt;0")-COUNTIF(BV68:BY68,"")</f>
        <v>0</v>
      </c>
      <c r="CB68" s="979"/>
      <c r="CC68" s="979"/>
      <c r="CD68" s="988" t="n">
        <f aca="false">Посуточная!EO68</f>
        <v>0</v>
      </c>
      <c r="CE68" s="989" t="n">
        <f aca="false">Посуточная!EP68</f>
        <v>0</v>
      </c>
      <c r="CF68" s="989" t="n">
        <f aca="false">Посуточная!EQ68</f>
        <v>0</v>
      </c>
      <c r="CG68" s="989" t="n">
        <f aca="false">Посуточная!ER68</f>
        <v>0</v>
      </c>
      <c r="CH68" s="976" t="n">
        <f aca="false">Посуточная!EZ68</f>
        <v>0</v>
      </c>
      <c r="CI68" s="976" t="n">
        <f aca="false">Посуточная!FA68</f>
        <v>0</v>
      </c>
      <c r="CJ68" s="976" t="n">
        <f aca="false">Посуточная!FB68</f>
        <v>0</v>
      </c>
      <c r="CK68" s="1149" t="n">
        <f aca="false">Посуточная!FC68</f>
        <v>0</v>
      </c>
      <c r="CL68" s="1027" t="n">
        <f aca="false">COUNTIF(CD68:CG68,"&lt;&gt;0")-COUNTIF(CD68:CG68,"")</f>
        <v>-4</v>
      </c>
      <c r="CM68" s="1028" t="n">
        <f aca="false">COUNTIF(CH68:CK68,"&lt;&gt;0")-COUNTIF(CH68:CK68,"")</f>
        <v>0</v>
      </c>
      <c r="CN68" s="979"/>
      <c r="CO68" s="979"/>
      <c r="CP68" s="990" t="n">
        <f aca="false">Посуточная!GN68</f>
        <v>0</v>
      </c>
      <c r="CQ68" s="975" t="n">
        <f aca="false">Посуточная!GO68</f>
        <v>0</v>
      </c>
      <c r="CR68" s="975" t="n">
        <f aca="false">Посуточная!GP68</f>
        <v>0</v>
      </c>
      <c r="CS68" s="975" t="n">
        <f aca="false">Посуточная!GQ68</f>
        <v>0</v>
      </c>
      <c r="CT68" s="975" t="n">
        <f aca="false">Посуточная!GR68</f>
        <v>0</v>
      </c>
      <c r="CU68" s="975" t="n">
        <f aca="false">Посуточная!GS68</f>
        <v>0</v>
      </c>
      <c r="CV68" s="975" t="n">
        <f aca="false">Посуточная!GT68</f>
        <v>0</v>
      </c>
      <c r="CW68" s="976" t="n">
        <f aca="false">Посуточная!HP68</f>
        <v>0</v>
      </c>
      <c r="CX68" s="976" t="n">
        <f aca="false">Посуточная!HQ68</f>
        <v>0</v>
      </c>
      <c r="CY68" s="976" t="n">
        <f aca="false">Посуточная!HR68</f>
        <v>0</v>
      </c>
      <c r="CZ68" s="976" t="n">
        <f aca="false">Посуточная!HS68</f>
        <v>0</v>
      </c>
      <c r="DA68" s="976" t="n">
        <f aca="false">Посуточная!HT68</f>
        <v>0</v>
      </c>
      <c r="DB68" s="976" t="n">
        <f aca="false">Посуточная!HU68</f>
        <v>0</v>
      </c>
      <c r="DC68" s="976" t="n">
        <f aca="false">Посуточная!HV68</f>
        <v>0</v>
      </c>
      <c r="DD68" s="1027" t="n">
        <f aca="false">COUNTIF(CP68:CV68,"&lt;&gt;0")-COUNTIF(CP68:CV68,"")</f>
        <v>-7</v>
      </c>
      <c r="DE68" s="1028" t="n">
        <f aca="false">COUNTIF(CW68:DC68,"&lt;&gt;0")-COUNTIF(CW68:DC68,"")</f>
        <v>0</v>
      </c>
      <c r="DF68" s="979"/>
      <c r="DG68" s="979"/>
      <c r="DH68" s="991" t="n">
        <f aca="false">Посуточная!IE68</f>
        <v>0</v>
      </c>
      <c r="DI68" s="992" t="n">
        <f aca="false">Посуточная!IF68</f>
        <v>0</v>
      </c>
      <c r="DJ68" s="992" t="n">
        <f aca="false">Посуточная!IG68</f>
        <v>0</v>
      </c>
      <c r="DK68" s="989" t="n">
        <f aca="false">Посуточная!IH68</f>
        <v>0</v>
      </c>
      <c r="DL68" s="976" t="n">
        <f aca="false">Посуточная!IM68</f>
        <v>0</v>
      </c>
      <c r="DM68" s="993" t="n">
        <f aca="false">Посуточная!IN68</f>
        <v>0</v>
      </c>
      <c r="DN68" s="993" t="n">
        <f aca="false">Посуточная!IO68</f>
        <v>0</v>
      </c>
      <c r="DO68" s="993" t="n">
        <f aca="false">Посуточная!IP68</f>
        <v>0</v>
      </c>
      <c r="DP68" s="1029" t="n">
        <f aca="false">COUNTIF(DH68:DK68,"&lt;&gt;0")-COUNTIF(DH68:DK68,"")</f>
        <v>-4</v>
      </c>
      <c r="DQ68" s="1028" t="n">
        <f aca="false">COUNTIF(DL68:DO68,"&lt;&gt;0")-COUNTIF(DL68:DO68,"")</f>
        <v>0</v>
      </c>
      <c r="DT68" s="1033"/>
      <c r="DU68" s="1034"/>
      <c r="DV68" s="1034"/>
      <c r="DW68" s="1034"/>
      <c r="DX68" s="1034"/>
      <c r="DY68" s="1034"/>
      <c r="DZ68" s="1034"/>
      <c r="EA68" s="976" t="n">
        <f aca="false">Посуточная!KQ68</f>
        <v>0</v>
      </c>
      <c r="EB68" s="976" t="n">
        <f aca="false">Посуточная!KR68</f>
        <v>0</v>
      </c>
      <c r="EC68" s="976" t="n">
        <f aca="false">Посуточная!KS68</f>
        <v>0</v>
      </c>
      <c r="ED68" s="976" t="n">
        <f aca="false">Посуточная!KT68</f>
        <v>0</v>
      </c>
      <c r="EE68" s="976" t="n">
        <f aca="false">Посуточная!KU68</f>
        <v>0</v>
      </c>
      <c r="EF68" s="976" t="n">
        <f aca="false">Посуточная!KV68</f>
        <v>0</v>
      </c>
      <c r="EG68" s="976" t="n">
        <f aca="false">Посуточная!KW68</f>
        <v>0</v>
      </c>
      <c r="EH68" s="1027" t="n">
        <f aca="false">SUBTOTAL(3, DT68:DZ68)</f>
        <v>0</v>
      </c>
      <c r="EI68" s="1028" t="n">
        <f aca="false">COUNTIF(EA68:EG68,"&lt;&gt;0")-COUNTIF(EA68:EG68,"")</f>
        <v>0</v>
      </c>
      <c r="EJ68" s="979"/>
      <c r="EK68" s="979"/>
      <c r="EL68" s="1030" t="n">
        <f aca="false">SUMIF(BR6:EK6,"итого гр.",BR68:EK68)</f>
        <v>0</v>
      </c>
      <c r="EM68" s="1028" t="n">
        <f aca="false">SUMIF(BR6:EK6,"итого фк.",BR68:EK68)</f>
        <v>0</v>
      </c>
      <c r="EN68" s="979"/>
      <c r="EO68" s="979"/>
      <c r="EP68" s="1031"/>
      <c r="EQ68" s="1032"/>
      <c r="ET68" s="1035"/>
      <c r="EU68" s="1036"/>
      <c r="EX68" s="1037"/>
      <c r="EY68" s="1038"/>
      <c r="FB68" s="1033"/>
      <c r="FC68" s="1034"/>
      <c r="FD68" s="1034"/>
      <c r="FE68" s="1034"/>
      <c r="FF68" s="1034"/>
      <c r="FG68" s="1034"/>
      <c r="FH68" s="1034"/>
      <c r="FI68" s="976" t="n">
        <f aca="false">Посуточная!NU68</f>
        <v>0</v>
      </c>
      <c r="FJ68" s="976" t="n">
        <f aca="false">Посуточная!NV68</f>
        <v>0</v>
      </c>
      <c r="FK68" s="976" t="n">
        <f aca="false">Посуточная!NW68</f>
        <v>0</v>
      </c>
      <c r="FL68" s="976" t="n">
        <f aca="false">Посуточная!NX68</f>
        <v>0</v>
      </c>
      <c r="FM68" s="976" t="n">
        <f aca="false">Посуточная!NY68</f>
        <v>0</v>
      </c>
      <c r="FN68" s="976" t="n">
        <f aca="false">Посуточная!NZ68</f>
        <v>0</v>
      </c>
      <c r="FO68" s="976" t="n">
        <f aca="false">Посуточная!OA68</f>
        <v>0</v>
      </c>
      <c r="FP68" s="1027" t="n">
        <f aca="false">COUNTIF(FB68:FH68,"&lt;&gt;0")-COUNTIF(FB68:FH68,"")</f>
        <v>0</v>
      </c>
      <c r="FQ68" s="1028" t="n">
        <f aca="false">COUNTIF(FI68:FO68,"&lt;&gt;0")-COUNTIF(FI68:FO68,"")</f>
        <v>0</v>
      </c>
      <c r="FR68" s="979"/>
      <c r="FS68" s="979"/>
      <c r="FT68" s="1152" t="n">
        <f aca="false">Посуточная!OO68</f>
        <v>0</v>
      </c>
      <c r="FU68" s="1153" t="n">
        <f aca="false">Посуточная!OP68</f>
        <v>0</v>
      </c>
      <c r="FV68" s="1153" t="n">
        <f aca="false">Посуточная!OQ68</f>
        <v>0</v>
      </c>
      <c r="FW68" s="1153" t="n">
        <f aca="false">Посуточная!OR68</f>
        <v>0</v>
      </c>
      <c r="FX68" s="1153" t="n">
        <f aca="false">Посуточная!OS68</f>
        <v>0</v>
      </c>
      <c r="FY68" s="1153" t="n">
        <f aca="false">Посуточная!OT68</f>
        <v>0</v>
      </c>
      <c r="FZ68" s="1003" t="n">
        <f aca="false">Посуточная!OU68</f>
        <v>0</v>
      </c>
      <c r="GA68" s="993" t="n">
        <f aca="false">Посуточная!PP68</f>
        <v>0</v>
      </c>
      <c r="GB68" s="1134" t="n">
        <f aca="false">Посуточная!PQ68</f>
        <v>0</v>
      </c>
      <c r="GC68" s="993" t="n">
        <f aca="false">Посуточная!PR68</f>
        <v>0</v>
      </c>
      <c r="GD68" s="993" t="n">
        <f aca="false">Посуточная!PS68</f>
        <v>0</v>
      </c>
      <c r="GE68" s="993" t="n">
        <f aca="false">Посуточная!PT68</f>
        <v>0</v>
      </c>
      <c r="GF68" s="993" t="n">
        <f aca="false">Посуточная!PU68</f>
        <v>0</v>
      </c>
      <c r="GG68" s="993" t="n">
        <f aca="false">Посуточная!PV68</f>
        <v>0</v>
      </c>
      <c r="GH68" s="1027" t="n">
        <f aca="false">COUNTIF(FT68:FZ68,"&lt;&gt;0")-COUNTIF(FT68:FZ68,"")</f>
        <v>-7</v>
      </c>
      <c r="GI68" s="1028" t="n">
        <f aca="false">COUNTIF(GA68:GG68,"&lt;&gt;0")-COUNTIF(GA68:GG68,"")</f>
        <v>0</v>
      </c>
      <c r="GJ68" s="979"/>
      <c r="GK68" s="979"/>
      <c r="GL68" s="1039" t="n">
        <f aca="false">Посуточная!QH68</f>
        <v>0</v>
      </c>
      <c r="GM68" s="1040" t="n">
        <f aca="false">Посуточная!QI68</f>
        <v>0</v>
      </c>
      <c r="GN68" s="1040" t="n">
        <f aca="false">Посуточная!QJ68</f>
        <v>0</v>
      </c>
      <c r="GO68" s="1040" t="n">
        <f aca="false">Посуточная!QK68</f>
        <v>0</v>
      </c>
      <c r="GP68" s="1040" t="n">
        <f aca="false">Посуточная!QL68</f>
        <v>0</v>
      </c>
      <c r="GQ68" s="1040" t="n">
        <f aca="false">Посуточная!QM68</f>
        <v>0</v>
      </c>
      <c r="GR68" s="1040" t="n">
        <f aca="false">Посуточная!QN68</f>
        <v>0</v>
      </c>
      <c r="GS68" s="1006" t="n">
        <f aca="false">Посуточная!QV68</f>
        <v>0</v>
      </c>
      <c r="GT68" s="1006" t="n">
        <f aca="false">Посуточная!QW68</f>
        <v>0</v>
      </c>
      <c r="GU68" s="1006" t="n">
        <f aca="false">Посуточная!QX68</f>
        <v>0</v>
      </c>
      <c r="GV68" s="1006" t="n">
        <f aca="false">Посуточная!QY68</f>
        <v>0</v>
      </c>
      <c r="GW68" s="1006" t="n">
        <f aca="false">Посуточная!QZ68</f>
        <v>0</v>
      </c>
      <c r="GX68" s="1006" t="n">
        <f aca="false">Посуточная!RA68</f>
        <v>0</v>
      </c>
      <c r="GY68" s="1006" t="n">
        <f aca="false">Посуточная!RB68</f>
        <v>0</v>
      </c>
      <c r="GZ68" s="1027" t="n">
        <f aca="false">COUNTIF(GL68:GR68,"&lt;&gt;0")-COUNTIF(GL68:GR68,"")</f>
        <v>-7</v>
      </c>
      <c r="HA68" s="1028" t="n">
        <f aca="false">COUNTIF(GS68:GY68,"&lt;&gt;0")-COUNTIF(GS68:GY68,"")</f>
        <v>0</v>
      </c>
      <c r="HB68" s="979"/>
      <c r="HC68" s="979"/>
      <c r="HD68" s="1041" t="n">
        <f aca="false">Посуточная!RN68</f>
        <v>0</v>
      </c>
      <c r="HE68" s="1042" t="n">
        <f aca="false">Посуточная!RO68</f>
        <v>0</v>
      </c>
      <c r="HF68" s="1042" t="n">
        <f aca="false">Посуточная!RP68</f>
        <v>0</v>
      </c>
      <c r="HG68" s="1042" t="n">
        <f aca="false">Посуточная!RQ68</f>
        <v>0</v>
      </c>
      <c r="HH68" s="1042" t="n">
        <f aca="false">Посуточная!RR68</f>
        <v>0</v>
      </c>
      <c r="HI68" s="1042" t="n">
        <f aca="false">Посуточная!RS68</f>
        <v>0</v>
      </c>
      <c r="HJ68" s="1042" t="n">
        <f aca="false">Посуточная!RT68</f>
        <v>0</v>
      </c>
      <c r="HK68" s="993" t="n">
        <f aca="false">Посуточная!SB68</f>
        <v>0</v>
      </c>
      <c r="HL68" s="993" t="n">
        <f aca="false">Посуточная!SC68</f>
        <v>0</v>
      </c>
      <c r="HM68" s="993" t="n">
        <f aca="false">Посуточная!SD68</f>
        <v>0</v>
      </c>
      <c r="HN68" s="993" t="n">
        <f aca="false">Посуточная!SE68</f>
        <v>0</v>
      </c>
      <c r="HO68" s="993" t="n">
        <f aca="false">Посуточная!SF68</f>
        <v>0</v>
      </c>
      <c r="HP68" s="993" t="n">
        <f aca="false">Посуточная!SG68</f>
        <v>0</v>
      </c>
      <c r="HQ68" s="993" t="n">
        <f aca="false">Посуточная!SH68</f>
        <v>0</v>
      </c>
      <c r="HR68" s="1027" t="n">
        <f aca="false">COUNTIF(HD68:HJ68,"&lt;&gt;0")-COUNTIF(HD68:HJ68,"")</f>
        <v>-7</v>
      </c>
      <c r="HS68" s="1028" t="n">
        <f aca="false">COUNTIF(HK68:HQ68,"&lt;&gt;0")-COUNTIF(HK68:HQ68,"")</f>
        <v>0</v>
      </c>
      <c r="HT68" s="979"/>
      <c r="HU68" s="979"/>
      <c r="HV68" s="1030" t="n">
        <f aca="false">SUMIF(FB6:HU6,"итого гр.",FB68:HU68)</f>
        <v>0</v>
      </c>
      <c r="HW68" s="1028" t="n">
        <f aca="false">SUMIF($FB$6:$HU$6,"итого фк.",FB68:HU68)</f>
        <v>0</v>
      </c>
      <c r="HX68" s="979"/>
      <c r="HY68" s="979"/>
      <c r="HZ68" s="1031"/>
      <c r="IA68" s="1032"/>
      <c r="IB68" s="979"/>
      <c r="IC68" s="979"/>
      <c r="ID68" s="1001" t="n">
        <f aca="false">Посуточная!SY68</f>
        <v>0</v>
      </c>
      <c r="IE68" s="1002" t="n">
        <f aca="false">Посуточная!SZ68</f>
        <v>0</v>
      </c>
      <c r="IF68" s="1002" t="n">
        <f aca="false">Посуточная!TA68</f>
        <v>0</v>
      </c>
      <c r="IG68" s="1002" t="n">
        <f aca="false">Посуточная!TB68</f>
        <v>0</v>
      </c>
      <c r="IH68" s="993" t="n">
        <f aca="false">Посуточная!TG68</f>
        <v>0</v>
      </c>
      <c r="II68" s="993" t="n">
        <f aca="false">Посуточная!TH68</f>
        <v>0</v>
      </c>
      <c r="IJ68" s="993" t="n">
        <f aca="false">Посуточная!TI68</f>
        <v>0</v>
      </c>
      <c r="IK68" s="993" t="n">
        <f aca="false">Посуточная!TJ68</f>
        <v>0</v>
      </c>
      <c r="IL68" s="1027"/>
      <c r="IM68" s="1028"/>
      <c r="IP68" s="1043"/>
      <c r="IQ68" s="1044"/>
      <c r="IT68" s="1043"/>
      <c r="IU68" s="1045"/>
      <c r="IV68" s="1046"/>
      <c r="IW68" s="1046"/>
      <c r="IX68" s="1045"/>
      <c r="IY68" s="1045"/>
      <c r="IZ68" s="1046"/>
      <c r="JA68" s="1046"/>
      <c r="JB68" s="1045"/>
      <c r="JC68" s="1045"/>
      <c r="JD68" s="1046"/>
      <c r="JE68" s="1046"/>
      <c r="JF68" s="1047" t="n">
        <f aca="false">SUMIF(IP6:JE6,"итого гр.",IP68:JE68)</f>
        <v>0</v>
      </c>
      <c r="JG68" s="1038" t="n">
        <f aca="false">SUMIF($IP$6:$JE$6,"итого фк.",IP68:JE68)</f>
        <v>0</v>
      </c>
      <c r="JH68" s="1018"/>
      <c r="JJ68" s="1037"/>
      <c r="JK68" s="1038"/>
      <c r="JN68" s="1037"/>
      <c r="JO68" s="1038"/>
      <c r="JR68" s="1043"/>
      <c r="JS68" s="1044"/>
      <c r="JV68" s="1037"/>
      <c r="JW68" s="1038"/>
      <c r="JZ68" s="1047"/>
      <c r="KA68" s="1047"/>
      <c r="KD68" s="1047"/>
      <c r="KE68" s="1047"/>
      <c r="KH68" s="1123"/>
      <c r="KI68" s="1021"/>
      <c r="KJ68" s="1025"/>
      <c r="KL68" s="1047"/>
      <c r="KM68" s="1047"/>
      <c r="KN68" s="1048"/>
      <c r="KO68" s="1123"/>
      <c r="KP68" s="1023"/>
      <c r="KQ68" s="1024"/>
      <c r="KS68" s="924" t="str">
        <f aca="false">IF(KP68=$KS$1,"",KI68-7200)</f>
        <v/>
      </c>
      <c r="KT68" s="1137"/>
      <c r="LG68" s="924" t="n">
        <f aca="false">IF(R68="",0,R68+LG65)</f>
        <v>0</v>
      </c>
      <c r="LH68" s="924" t="n">
        <f aca="false">IF(S68="",0,S68+LH65)</f>
        <v>0</v>
      </c>
      <c r="LI68" s="924" t="n">
        <f aca="false">IF(AJ68="",0,AJ68+LI65)</f>
        <v>0</v>
      </c>
      <c r="LJ68" s="924" t="n">
        <f aca="false">IF(AK68="",0,AK68+LJ65)</f>
        <v>0</v>
      </c>
      <c r="LK68" s="924" t="n">
        <f aca="false">IF(AV68="",0,AV68+LK65)</f>
        <v>0</v>
      </c>
      <c r="LL68" s="924" t="n">
        <f aca="false">IF(AW68="",0,AW68+LL65)</f>
        <v>0</v>
      </c>
      <c r="LM68" s="924" t="n">
        <f aca="false">IF(BH68="",0,BH68+LM65)</f>
        <v>0</v>
      </c>
      <c r="LN68" s="924" t="n">
        <f aca="false">IF(BI68="",0,BI68+LN65)</f>
        <v>0</v>
      </c>
      <c r="LO68" s="924" t="n">
        <f aca="false">IF(CB68="",0,CB68+LO65)</f>
        <v>0</v>
      </c>
      <c r="LP68" s="924" t="n">
        <f aca="false">IF(CC68="",0,CC68+LP65)</f>
        <v>0</v>
      </c>
      <c r="LQ68" s="924" t="n">
        <f aca="false">IF(CN68="",0,CN68+LQ65)</f>
        <v>0</v>
      </c>
      <c r="LR68" s="924" t="n">
        <f aca="false">IF(CO68="",0,CO68+LR65)</f>
        <v>0</v>
      </c>
      <c r="LS68" s="924" t="n">
        <f aca="false">IF(DR68="",0,DR68+LS65)</f>
        <v>0</v>
      </c>
      <c r="LT68" s="924" t="n">
        <f aca="false">IF(DS68="",0,DS68+LT65)</f>
        <v>0</v>
      </c>
      <c r="LU68" s="924" t="n">
        <f aca="false">IF(DF68="",0,DF68+LU65)</f>
        <v>0</v>
      </c>
      <c r="LV68" s="924" t="n">
        <f aca="false">IF(DG68="",0,DG68+LV65)</f>
        <v>0</v>
      </c>
      <c r="LW68" s="924" t="n">
        <f aca="false">IF(HT68="",0,HT68+LW65)</f>
        <v>0</v>
      </c>
      <c r="LX68" s="924" t="n">
        <f aca="false">IF(HU68="",0,HU68+LX65)</f>
        <v>0</v>
      </c>
      <c r="LY68" s="924" t="n">
        <f aca="false">IF(JN68="",0,JN68)</f>
        <v>0</v>
      </c>
      <c r="LZ68" s="924" t="n">
        <f aca="false">IF(JO68="",0,JO68)</f>
        <v>0</v>
      </c>
      <c r="MA68" s="924" t="n">
        <f aca="false">IF(EV68="",0,EV68+MA65)</f>
        <v>0</v>
      </c>
      <c r="MB68" s="924" t="n">
        <f aca="false">IF(EW68="",0,EW68+MB65)</f>
        <v>0</v>
      </c>
      <c r="MC68" s="924" t="n">
        <f aca="false">IF(JJ68="",0,JJ68+MC65)</f>
        <v>0</v>
      </c>
      <c r="MD68" s="924" t="n">
        <f aca="false">IF(JK68="",0,JK68+MD65)</f>
        <v>0</v>
      </c>
      <c r="ME68" s="924" t="n">
        <f aca="false">IF(KO68="",0,KO68+ME65)</f>
        <v>0</v>
      </c>
      <c r="MF68" s="924" t="n">
        <f aca="false">IF(KP68="",0,KP68+MF65)</f>
        <v>0</v>
      </c>
      <c r="MG68" s="924" t="n">
        <f aca="false">IFERROR(ME68/$A66,0)</f>
        <v>0</v>
      </c>
      <c r="MH68" s="924" t="n">
        <f aca="false">IFERROR(MF68/$A66,0)</f>
        <v>0</v>
      </c>
      <c r="MI68" s="924" t="n">
        <f aca="false">IF(JT68="",0,JT68+MI65)</f>
        <v>0</v>
      </c>
      <c r="MJ68" s="924" t="n">
        <f aca="false">IF(JU68="",0,JU68+MJ65)</f>
        <v>0</v>
      </c>
      <c r="MK68" s="924" t="n">
        <f aca="false">IF(LG68&gt;0,0,P68+MK65)</f>
        <v>-138</v>
      </c>
      <c r="ML68" s="924" t="n">
        <f aca="false">IF(LH68&gt;0,0,Q68+ML65)</f>
        <v>0</v>
      </c>
      <c r="MM68" s="924" t="n">
        <f aca="false">IF(LI68&gt;0,0,AH68+MM65)</f>
        <v>-147</v>
      </c>
      <c r="MN68" s="924" t="n">
        <f aca="false">IF(LJ68&gt;0,0,AI68+MN65)</f>
        <v>0</v>
      </c>
      <c r="MO68" s="924" t="n">
        <f aca="false">IF(LK68&gt;0,0,AT68+MO65)</f>
        <v>-84</v>
      </c>
      <c r="MP68" s="924" t="n">
        <f aca="false">IF(LL68&gt;0,0,AU68+MP65)</f>
        <v>0</v>
      </c>
      <c r="MQ68" s="924" t="n">
        <f aca="false">IF(LM68&gt;0,0,BF68+MQ65)</f>
        <v>-80</v>
      </c>
      <c r="MR68" s="924" t="n">
        <f aca="false">IF(LN68&gt;0,0,BG68+MR65)</f>
        <v>0</v>
      </c>
      <c r="MS68" s="924" t="n">
        <f aca="false">IF(LO68&gt;0,0,BZ68+MS65)</f>
        <v>-80</v>
      </c>
      <c r="MT68" s="924" t="n">
        <f aca="false">IF(LP68&gt;0,0,CA68+MT65)</f>
        <v>0</v>
      </c>
      <c r="MU68" s="924" t="n">
        <f aca="false">IF(LQ68&gt;0,0,CL68+MU65)</f>
        <v>-80</v>
      </c>
      <c r="MV68" s="924" t="n">
        <f aca="false">IF(LR68&gt;0,0,CM68+MV65)</f>
        <v>0</v>
      </c>
      <c r="MW68" s="924" t="n">
        <f aca="false">IF(LS68&gt;0,0,DP68+MW65)</f>
        <v>-84</v>
      </c>
      <c r="MX68" s="924" t="n">
        <f aca="false">IF(LT68&gt;0,0,DQ68+MX65)</f>
        <v>0</v>
      </c>
      <c r="MY68" s="924" t="n">
        <f aca="false">IF(LU68&gt;0,0,DD68+MY65)</f>
        <v>-140</v>
      </c>
      <c r="MZ68" s="924" t="n">
        <f aca="false">IFERROR(IF(LV68&gt;0,0,DE68+MZ65),0)</f>
        <v>2</v>
      </c>
      <c r="NA68" s="924" t="n">
        <f aca="false">IF(LW68&gt;0,0,HR68+NA65)</f>
        <v>-133</v>
      </c>
      <c r="NB68" s="924" t="n">
        <f aca="false">IFERROR(IF(LX68&gt;0,0,HS68+NB65),0)</f>
        <v>1</v>
      </c>
      <c r="NC68" s="924"/>
      <c r="ND68" s="924"/>
      <c r="NE68" s="924"/>
    </row>
    <row r="69" customFormat="false" ht="15" hidden="false" customHeight="false" outlineLevel="0" collapsed="false">
      <c r="A69" s="1092"/>
      <c r="B69" s="1049" t="n">
        <f aca="false">Посуточная!J69</f>
        <v>0</v>
      </c>
      <c r="C69" s="1050" t="n">
        <f aca="false">Посуточная!K69</f>
        <v>0</v>
      </c>
      <c r="D69" s="1050" t="n">
        <f aca="false">Посуточная!L69</f>
        <v>0</v>
      </c>
      <c r="E69" s="1050" t="n">
        <f aca="false">Посуточная!M69</f>
        <v>0</v>
      </c>
      <c r="F69" s="1050" t="n">
        <f aca="false">Посуточная!N69</f>
        <v>0</v>
      </c>
      <c r="G69" s="1050" t="n">
        <f aca="false">Посуточная!O69</f>
        <v>0</v>
      </c>
      <c r="H69" s="1050" t="n">
        <f aca="false">Посуточная!P69</f>
        <v>0</v>
      </c>
      <c r="I69" s="1051" t="n">
        <f aca="false">Посуточная!AA69</f>
        <v>0</v>
      </c>
      <c r="J69" s="1051" t="n">
        <f aca="false">Посуточная!AB69</f>
        <v>0</v>
      </c>
      <c r="K69" s="1051" t="n">
        <f aca="false">Посуточная!AC69</f>
        <v>0</v>
      </c>
      <c r="L69" s="1051" t="n">
        <f aca="false">Посуточная!AD69</f>
        <v>0</v>
      </c>
      <c r="M69" s="1051" t="n">
        <f aca="false">Посуточная!AE69</f>
        <v>0</v>
      </c>
      <c r="N69" s="1051" t="n">
        <f aca="false">Посуточная!AF69</f>
        <v>0</v>
      </c>
      <c r="O69" s="1051" t="n">
        <f aca="false">Посуточная!AG69</f>
        <v>0</v>
      </c>
      <c r="P69" s="1052" t="n">
        <f aca="false">SUBTOTAL(9, B69:H69)</f>
        <v>0</v>
      </c>
      <c r="Q69" s="1053" t="n">
        <f aca="false">SUBTOTAL(9, I69:O69)</f>
        <v>0</v>
      </c>
      <c r="R69" s="979" t="n">
        <f aca="false">SUM(P69,R66)</f>
        <v>350</v>
      </c>
      <c r="S69" s="979" t="n">
        <f aca="false">SUM(Q69,S66)</f>
        <v>0</v>
      </c>
      <c r="T69" s="1054" t="n">
        <f aca="false">Посуточная!AS69</f>
        <v>0</v>
      </c>
      <c r="U69" s="1050" t="n">
        <f aca="false">Посуточная!AT69</f>
        <v>0</v>
      </c>
      <c r="V69" s="1050" t="n">
        <f aca="false">Посуточная!AU69</f>
        <v>0</v>
      </c>
      <c r="W69" s="1050" t="n">
        <f aca="false">Посуточная!AV69</f>
        <v>0</v>
      </c>
      <c r="X69" s="1050" t="n">
        <f aca="false">Посуточная!AW69</f>
        <v>0</v>
      </c>
      <c r="Y69" s="1050" t="n">
        <f aca="false">Посуточная!AX69</f>
        <v>0</v>
      </c>
      <c r="Z69" s="1050" t="n">
        <f aca="false">Посуточная!AY69</f>
        <v>0</v>
      </c>
      <c r="AA69" s="1051" t="n">
        <f aca="false">Посуточная!BG69</f>
        <v>0</v>
      </c>
      <c r="AB69" s="1051" t="n">
        <f aca="false">Посуточная!BH69</f>
        <v>0</v>
      </c>
      <c r="AC69" s="1051" t="n">
        <f aca="false">Посуточная!BI69</f>
        <v>0</v>
      </c>
      <c r="AD69" s="1051" t="n">
        <f aca="false">Посуточная!BJ69</f>
        <v>0</v>
      </c>
      <c r="AE69" s="1051" t="n">
        <f aca="false">Посуточная!BK69</f>
        <v>0</v>
      </c>
      <c r="AF69" s="1051" t="n">
        <f aca="false">Посуточная!BL69</f>
        <v>0</v>
      </c>
      <c r="AG69" s="1051" t="n">
        <f aca="false">Посуточная!BM69</f>
        <v>0</v>
      </c>
      <c r="AH69" s="1052" t="n">
        <f aca="false">SUBTOTAL(9, T69:Z69)</f>
        <v>0</v>
      </c>
      <c r="AI69" s="1053" t="n">
        <f aca="false">SUBTOTAL(9, AA69:AG69)</f>
        <v>0</v>
      </c>
      <c r="AJ69" s="979" t="n">
        <f aca="false">SUM(AH69,AJ66)</f>
        <v>0</v>
      </c>
      <c r="AK69" s="979" t="n">
        <f aca="false">SUM(AI69,AK66)</f>
        <v>0</v>
      </c>
      <c r="AL69" s="1054" t="n">
        <f aca="false">Посуточная!BV69</f>
        <v>0</v>
      </c>
      <c r="AM69" s="1050" t="n">
        <f aca="false">Посуточная!BW69</f>
        <v>0</v>
      </c>
      <c r="AN69" s="1050" t="n">
        <f aca="false">Посуточная!BX69</f>
        <v>0</v>
      </c>
      <c r="AO69" s="1050" t="n">
        <f aca="false">Посуточная!BY69</f>
        <v>0</v>
      </c>
      <c r="AP69" s="1051" t="n">
        <f aca="false">Посуточная!CD69</f>
        <v>0</v>
      </c>
      <c r="AQ69" s="1051" t="n">
        <f aca="false">Посуточная!CE69</f>
        <v>0</v>
      </c>
      <c r="AR69" s="1051" t="n">
        <f aca="false">Посуточная!CF69</f>
        <v>0</v>
      </c>
      <c r="AS69" s="1051" t="n">
        <f aca="false">Посуточная!CG69</f>
        <v>0</v>
      </c>
      <c r="AT69" s="1052" t="n">
        <f aca="false">SUBTOTAL(9, AL69:AO69)</f>
        <v>0</v>
      </c>
      <c r="AU69" s="1053" t="n">
        <f aca="false">SUBTOTAL(9, AP69:AS69)</f>
        <v>0</v>
      </c>
      <c r="AV69" s="979" t="n">
        <f aca="false">SUM(AT69,AV66)</f>
        <v>0</v>
      </c>
      <c r="AW69" s="979" t="n">
        <f aca="false">SUM(AU69,AW66)</f>
        <v>0</v>
      </c>
      <c r="AX69" s="1054" t="n">
        <f aca="false">Посуточная!CP69</f>
        <v>0</v>
      </c>
      <c r="AY69" s="1050" t="n">
        <f aca="false">Посуточная!CQ69</f>
        <v>0</v>
      </c>
      <c r="AZ69" s="1050" t="n">
        <f aca="false">Посуточная!CR69</f>
        <v>0</v>
      </c>
      <c r="BA69" s="1050" t="n">
        <f aca="false">Посуточная!CS69</f>
        <v>0</v>
      </c>
      <c r="BB69" s="1051" t="n">
        <f aca="false">Посуточная!CX69</f>
        <v>0</v>
      </c>
      <c r="BC69" s="1051" t="n">
        <f aca="false">Посуточная!CY69</f>
        <v>0</v>
      </c>
      <c r="BD69" s="1051" t="n">
        <f aca="false">Посуточная!CZ69</f>
        <v>0</v>
      </c>
      <c r="BE69" s="1051" t="n">
        <f aca="false">Посуточная!DA69</f>
        <v>0</v>
      </c>
      <c r="BF69" s="1052" t="n">
        <f aca="false">SUBTOTAL(9, AX69:BA69)</f>
        <v>0</v>
      </c>
      <c r="BG69" s="1053" t="n">
        <f aca="false">SUBTOTAL(9, BB69:BE69)</f>
        <v>0</v>
      </c>
      <c r="BH69" s="979" t="n">
        <f aca="false">SUM(BF69,BH66)</f>
        <v>0</v>
      </c>
      <c r="BI69" s="979" t="n">
        <f aca="false">SUM(BG69,BI66)</f>
        <v>0</v>
      </c>
      <c r="BJ69" s="1056" t="n">
        <f aca="false">SUMIF(B6:BI6,"итого гр.",B69:BI69)</f>
        <v>0</v>
      </c>
      <c r="BK69" s="1053" t="n">
        <f aca="false">SUMIF(B6:BI6,"итого фк.",B69:BI69)</f>
        <v>0</v>
      </c>
      <c r="BL69" s="979" t="n">
        <f aca="false">SUM(BJ69,BL66)</f>
        <v>350</v>
      </c>
      <c r="BM69" s="979" t="n">
        <f aca="false">SUM(BK69,BM66)</f>
        <v>0</v>
      </c>
      <c r="BN69" s="1057" t="n">
        <f aca="false">BL69</f>
        <v>350</v>
      </c>
      <c r="BO69" s="1058" t="n">
        <f aca="false">BM69</f>
        <v>0</v>
      </c>
      <c r="BP69" s="979"/>
      <c r="BQ69" s="979"/>
      <c r="BR69" s="1059" t="n">
        <f aca="false">Посуточная!DR69</f>
        <v>0</v>
      </c>
      <c r="BS69" s="1060" t="n">
        <f aca="false">Посуточная!DS69</f>
        <v>0</v>
      </c>
      <c r="BT69" s="1060" t="n">
        <f aca="false">Посуточная!DT69</f>
        <v>0</v>
      </c>
      <c r="BU69" s="1060" t="n">
        <f aca="false">Посуточная!DU69</f>
        <v>0</v>
      </c>
      <c r="BV69" s="1051" t="n">
        <f aca="false">Посуточная!DZ69</f>
        <v>0</v>
      </c>
      <c r="BW69" s="1051" t="n">
        <f aca="false">Посуточная!EA69</f>
        <v>0</v>
      </c>
      <c r="BX69" s="1051" t="n">
        <f aca="false">Посуточная!EB69</f>
        <v>0</v>
      </c>
      <c r="BY69" s="1051" t="n">
        <f aca="false">Посуточная!EC69</f>
        <v>0</v>
      </c>
      <c r="BZ69" s="1027" t="n">
        <f aca="false">SUBTOTAL(9, BR69:BU69)</f>
        <v>0</v>
      </c>
      <c r="CA69" s="1053" t="n">
        <f aca="false">SUBTOTAL(9, BV69:BY69)</f>
        <v>0</v>
      </c>
      <c r="CB69" s="979" t="n">
        <f aca="false">SUM(BZ69,CB66)</f>
        <v>0</v>
      </c>
      <c r="CC69" s="979" t="n">
        <f aca="false">SUM(CA69,CC66)</f>
        <v>0</v>
      </c>
      <c r="CD69" s="1059" t="n">
        <f aca="false">Посуточная!EO69</f>
        <v>0</v>
      </c>
      <c r="CE69" s="1060" t="n">
        <f aca="false">Посуточная!EP69</f>
        <v>0</v>
      </c>
      <c r="CF69" s="1060" t="n">
        <f aca="false">Посуточная!EQ69</f>
        <v>0</v>
      </c>
      <c r="CG69" s="1060" t="n">
        <f aca="false">Посуточная!ER69</f>
        <v>0</v>
      </c>
      <c r="CH69" s="1051" t="n">
        <f aca="false">Посуточная!EZ69</f>
        <v>0</v>
      </c>
      <c r="CI69" s="1051" t="n">
        <f aca="false">Посуточная!FA69</f>
        <v>0</v>
      </c>
      <c r="CJ69" s="1051" t="n">
        <f aca="false">Посуточная!FB69</f>
        <v>0</v>
      </c>
      <c r="CK69" s="1149" t="n">
        <f aca="false">Посуточная!FC69</f>
        <v>0</v>
      </c>
      <c r="CL69" s="1052" t="n">
        <f aca="false">SUBTOTAL(9, CD69:CG69)</f>
        <v>0</v>
      </c>
      <c r="CM69" s="1053" t="n">
        <f aca="false">SUBTOTAL(9, CH69:CK69)</f>
        <v>0</v>
      </c>
      <c r="CN69" s="979" t="n">
        <f aca="false">SUM(CL69,CN66)</f>
        <v>0</v>
      </c>
      <c r="CO69" s="979" t="n">
        <f aca="false">SUM(CM69,CO66)</f>
        <v>0</v>
      </c>
      <c r="CP69" s="1054" t="n">
        <f aca="false">Посуточная!GN69</f>
        <v>0</v>
      </c>
      <c r="CQ69" s="1050" t="n">
        <f aca="false">Посуточная!GO69</f>
        <v>0</v>
      </c>
      <c r="CR69" s="1050" t="n">
        <f aca="false">Посуточная!GP69</f>
        <v>0</v>
      </c>
      <c r="CS69" s="1050" t="n">
        <f aca="false">Посуточная!GQ69</f>
        <v>0</v>
      </c>
      <c r="CT69" s="1050" t="n">
        <f aca="false">Посуточная!GR69</f>
        <v>0</v>
      </c>
      <c r="CU69" s="1050" t="n">
        <f aca="false">Посуточная!GS69</f>
        <v>0</v>
      </c>
      <c r="CV69" s="1050" t="n">
        <f aca="false">Посуточная!GT69</f>
        <v>0</v>
      </c>
      <c r="CW69" s="1051" t="n">
        <f aca="false">Посуточная!HP69</f>
        <v>0</v>
      </c>
      <c r="CX69" s="1051" t="n">
        <f aca="false">Посуточная!HQ69</f>
        <v>0</v>
      </c>
      <c r="CY69" s="1051" t="n">
        <f aca="false">Посуточная!HR69</f>
        <v>0</v>
      </c>
      <c r="CZ69" s="1051" t="n">
        <f aca="false">Посуточная!HS69</f>
        <v>0</v>
      </c>
      <c r="DA69" s="1051" t="n">
        <f aca="false">Посуточная!HT69</f>
        <v>0</v>
      </c>
      <c r="DB69" s="1051" t="n">
        <f aca="false">Посуточная!HU69</f>
        <v>0</v>
      </c>
      <c r="DC69" s="1051" t="n">
        <f aca="false">Посуточная!HV69</f>
        <v>0</v>
      </c>
      <c r="DD69" s="1052" t="n">
        <f aca="false">SUBTOTAL(9, CP69:CV69)</f>
        <v>0</v>
      </c>
      <c r="DE69" s="1053" t="n">
        <f aca="false">SUBTOTAL(9, CW69:DC69)</f>
        <v>0</v>
      </c>
      <c r="DF69" s="979" t="n">
        <f aca="false">SUM(DD69,DF66)</f>
        <v>0</v>
      </c>
      <c r="DG69" s="979" t="n">
        <f aca="false">SUM(DE69,DG66)</f>
        <v>23</v>
      </c>
      <c r="DH69" s="1061" t="n">
        <f aca="false">Посуточная!IE69</f>
        <v>0</v>
      </c>
      <c r="DI69" s="1062" t="n">
        <f aca="false">Посуточная!IF69</f>
        <v>0</v>
      </c>
      <c r="DJ69" s="1062" t="n">
        <f aca="false">Посуточная!IG69</f>
        <v>0</v>
      </c>
      <c r="DK69" s="1060" t="n">
        <f aca="false">Посуточная!IH69</f>
        <v>0</v>
      </c>
      <c r="DL69" s="1051" t="n">
        <f aca="false">Посуточная!IM69</f>
        <v>0</v>
      </c>
      <c r="DM69" s="1063" t="n">
        <f aca="false">Посуточная!IN69</f>
        <v>0</v>
      </c>
      <c r="DN69" s="1063" t="n">
        <f aca="false">Посуточная!IO69</f>
        <v>0</v>
      </c>
      <c r="DO69" s="1063" t="n">
        <f aca="false">Посуточная!IP69</f>
        <v>0</v>
      </c>
      <c r="DP69" s="1055" t="n">
        <f aca="false">SUBTOTAL(9, DH69:DK69)</f>
        <v>0</v>
      </c>
      <c r="DQ69" s="1053" t="n">
        <f aca="false">SUBTOTAL(9, DL69:DO69)</f>
        <v>0</v>
      </c>
      <c r="DR69" s="921" t="n">
        <f aca="false">SUM(DP69,DR66)</f>
        <v>0</v>
      </c>
      <c r="DS69" s="921" t="n">
        <f aca="false">SUM(DQ69,DS66)</f>
        <v>0</v>
      </c>
      <c r="DT69" s="1065"/>
      <c r="DU69" s="1066"/>
      <c r="DV69" s="1066"/>
      <c r="DW69" s="1066"/>
      <c r="DX69" s="1066"/>
      <c r="DY69" s="1066"/>
      <c r="DZ69" s="1066"/>
      <c r="EA69" s="1051" t="n">
        <f aca="false">Посуточная!KQ69</f>
        <v>0</v>
      </c>
      <c r="EB69" s="1051" t="n">
        <f aca="false">Посуточная!KR69</f>
        <v>0</v>
      </c>
      <c r="EC69" s="1051" t="n">
        <f aca="false">Посуточная!KS69</f>
        <v>0</v>
      </c>
      <c r="ED69" s="1051" t="n">
        <f aca="false">Посуточная!KT69</f>
        <v>0</v>
      </c>
      <c r="EE69" s="1051" t="n">
        <f aca="false">Посуточная!KU69</f>
        <v>0</v>
      </c>
      <c r="EF69" s="1051" t="n">
        <f aca="false">Посуточная!KV69</f>
        <v>0</v>
      </c>
      <c r="EG69" s="1051" t="n">
        <f aca="false">Посуточная!KW69</f>
        <v>0</v>
      </c>
      <c r="EH69" s="1052" t="n">
        <f aca="false">SUBTOTAL(9, DT69:DZ69)</f>
        <v>0</v>
      </c>
      <c r="EI69" s="1124" t="n">
        <f aca="false">SUBTOTAL(9, EA69:EG69)</f>
        <v>0</v>
      </c>
      <c r="EJ69" s="979" t="n">
        <f aca="false">SUM(EH69,EJ66)</f>
        <v>0</v>
      </c>
      <c r="EK69" s="1067" t="n">
        <f aca="false">SUM(EI69,EK66)</f>
        <v>37.549</v>
      </c>
      <c r="EL69" s="1056" t="n">
        <f aca="false">SUMIF(BR6:EK6,"итого гр.",BR69:EK69)</f>
        <v>0</v>
      </c>
      <c r="EM69" s="1053" t="n">
        <f aca="false">SUMIF(BR6:EK6,"итого фк.",BR69:EK69)</f>
        <v>0</v>
      </c>
      <c r="EN69" s="979" t="n">
        <f aca="false">SUM(EL69,EN66)</f>
        <v>0</v>
      </c>
      <c r="EO69" s="979" t="n">
        <f aca="false">SUM(EM69,EO66)</f>
        <v>60.549</v>
      </c>
      <c r="EP69" s="1057" t="n">
        <f aca="false">EN69</f>
        <v>0</v>
      </c>
      <c r="EQ69" s="1058" t="n">
        <f aca="false">EO69</f>
        <v>60.549</v>
      </c>
      <c r="ES69" s="1068"/>
      <c r="ET69" s="1069"/>
      <c r="EU69" s="1070"/>
      <c r="EV69" s="921" t="n">
        <f aca="false">ET69</f>
        <v>0</v>
      </c>
      <c r="EW69" s="921" t="n">
        <f aca="false">EU69</f>
        <v>0</v>
      </c>
      <c r="EX69" s="1071" t="n">
        <f aca="false">SUM(BJ69,EL69,ET69)</f>
        <v>0</v>
      </c>
      <c r="EY69" s="1072" t="n">
        <f aca="false">SUM(BK69,EM69,EU69)</f>
        <v>0</v>
      </c>
      <c r="EZ69" s="921" t="n">
        <f aca="false">SUM(BL69,EN69,EV69)</f>
        <v>350</v>
      </c>
      <c r="FA69" s="921" t="n">
        <f aca="false">SUM(BM69,EO69,EW69)</f>
        <v>60.549</v>
      </c>
      <c r="FB69" s="1065"/>
      <c r="FC69" s="1066"/>
      <c r="FD69" s="1066"/>
      <c r="FE69" s="1066"/>
      <c r="FF69" s="1066"/>
      <c r="FG69" s="1066"/>
      <c r="FH69" s="1066"/>
      <c r="FI69" s="1051" t="n">
        <f aca="false">Посуточная!NU69</f>
        <v>0</v>
      </c>
      <c r="FJ69" s="1051" t="n">
        <f aca="false">Посуточная!NV69</f>
        <v>0</v>
      </c>
      <c r="FK69" s="1051" t="n">
        <f aca="false">Посуточная!NW69</f>
        <v>0</v>
      </c>
      <c r="FL69" s="1051" t="n">
        <f aca="false">Посуточная!NX69</f>
        <v>0</v>
      </c>
      <c r="FM69" s="1051" t="n">
        <f aca="false">Посуточная!NY69</f>
        <v>0</v>
      </c>
      <c r="FN69" s="1051" t="n">
        <f aca="false">Посуточная!NZ69</f>
        <v>0</v>
      </c>
      <c r="FO69" s="1051" t="n">
        <f aca="false">Посуточная!OA69</f>
        <v>0</v>
      </c>
      <c r="FP69" s="1052" t="n">
        <f aca="false">SUBTOTAL(9, FB69:FH69)</f>
        <v>0</v>
      </c>
      <c r="FQ69" s="1053" t="n">
        <f aca="false">SUBTOTAL(9, FI69:FO69)</f>
        <v>0</v>
      </c>
      <c r="FR69" s="979" t="n">
        <f aca="false">SUM(FP69,FR66)</f>
        <v>77.2</v>
      </c>
      <c r="FS69" s="979" t="n">
        <f aca="false">SUM(FQ69,FS66)</f>
        <v>8.888</v>
      </c>
      <c r="FT69" s="1154" t="n">
        <f aca="false">Посуточная!OO69</f>
        <v>0</v>
      </c>
      <c r="FU69" s="1155" t="n">
        <f aca="false">Посуточная!OP69</f>
        <v>0</v>
      </c>
      <c r="FV69" s="1155" t="n">
        <f aca="false">Посуточная!OQ69</f>
        <v>0</v>
      </c>
      <c r="FW69" s="1155" t="n">
        <f aca="false">Посуточная!OR69</f>
        <v>0</v>
      </c>
      <c r="FX69" s="1155" t="n">
        <f aca="false">Посуточная!OS69</f>
        <v>0</v>
      </c>
      <c r="FY69" s="1155" t="n">
        <f aca="false">Посуточная!OT69</f>
        <v>0</v>
      </c>
      <c r="FZ69" s="1075" t="n">
        <f aca="false">Посуточная!OU69</f>
        <v>0</v>
      </c>
      <c r="GA69" s="1063" t="n">
        <f aca="false">Посуточная!PP69</f>
        <v>0</v>
      </c>
      <c r="GB69" s="1135" t="n">
        <f aca="false">Посуточная!PQ69</f>
        <v>0</v>
      </c>
      <c r="GC69" s="1063" t="n">
        <f aca="false">Посуточная!PR69</f>
        <v>0</v>
      </c>
      <c r="GD69" s="1063" t="n">
        <f aca="false">Посуточная!PS69</f>
        <v>0</v>
      </c>
      <c r="GE69" s="1063" t="n">
        <f aca="false">Посуточная!PT69</f>
        <v>0</v>
      </c>
      <c r="GF69" s="1063" t="n">
        <f aca="false">Посуточная!PU69</f>
        <v>0</v>
      </c>
      <c r="GG69" s="1063" t="n">
        <f aca="false">Посуточная!PV69</f>
        <v>0</v>
      </c>
      <c r="GH69" s="1052" t="n">
        <f aca="false">SUBTOTAL(9, FT69:FZ69)</f>
        <v>0</v>
      </c>
      <c r="GI69" s="1053" t="n">
        <f aca="false">SUBTOTAL(9, GA69:GG69)</f>
        <v>0</v>
      </c>
      <c r="GJ69" s="979" t="n">
        <f aca="false">SUM(GH69,GJ66)</f>
        <v>0</v>
      </c>
      <c r="GK69" s="979" t="n">
        <f aca="false">SUM(GI69,GK66)</f>
        <v>0</v>
      </c>
      <c r="GL69" s="1076" t="n">
        <f aca="false">Посуточная!QH69</f>
        <v>0</v>
      </c>
      <c r="GM69" s="1077" t="n">
        <f aca="false">Посуточная!QI69</f>
        <v>0</v>
      </c>
      <c r="GN69" s="1077" t="n">
        <f aca="false">Посуточная!QJ69</f>
        <v>0</v>
      </c>
      <c r="GO69" s="1077" t="n">
        <f aca="false">Посуточная!QK69</f>
        <v>0</v>
      </c>
      <c r="GP69" s="1077" t="n">
        <f aca="false">Посуточная!QL69</f>
        <v>0</v>
      </c>
      <c r="GQ69" s="1077" t="n">
        <f aca="false">Посуточная!QM69</f>
        <v>0</v>
      </c>
      <c r="GR69" s="1077" t="n">
        <f aca="false">Посуточная!QN69</f>
        <v>0</v>
      </c>
      <c r="GS69" s="1078" t="n">
        <f aca="false">Посуточная!QV69</f>
        <v>0</v>
      </c>
      <c r="GT69" s="1078" t="n">
        <f aca="false">Посуточная!QW69</f>
        <v>0</v>
      </c>
      <c r="GU69" s="1078" t="n">
        <f aca="false">Посуточная!QX69</f>
        <v>0</v>
      </c>
      <c r="GV69" s="1078" t="n">
        <f aca="false">Посуточная!QY69</f>
        <v>0</v>
      </c>
      <c r="GW69" s="1078" t="n">
        <f aca="false">Посуточная!QZ69</f>
        <v>0</v>
      </c>
      <c r="GX69" s="1078" t="n">
        <f aca="false">Посуточная!RA69</f>
        <v>0</v>
      </c>
      <c r="GY69" s="1078" t="n">
        <f aca="false">Посуточная!RB69</f>
        <v>0</v>
      </c>
      <c r="GZ69" s="1052" t="n">
        <f aca="false">SUBTOTAL(9, GL69:GR69)</f>
        <v>0</v>
      </c>
      <c r="HA69" s="1053" t="n">
        <f aca="false">SUBTOTAL(9, GS69:GY69)</f>
        <v>0</v>
      </c>
      <c r="HB69" s="979" t="n">
        <f aca="false">SUM(GZ69,HB66)</f>
        <v>0</v>
      </c>
      <c r="HC69" s="979" t="n">
        <f aca="false">SUM(HA69,HC66)</f>
        <v>0</v>
      </c>
      <c r="HD69" s="1079" t="n">
        <f aca="false">Посуточная!RN69</f>
        <v>0</v>
      </c>
      <c r="HE69" s="1080" t="n">
        <f aca="false">Посуточная!RO69</f>
        <v>0</v>
      </c>
      <c r="HF69" s="1080" t="n">
        <f aca="false">Посуточная!RP69</f>
        <v>0</v>
      </c>
      <c r="HG69" s="1080" t="n">
        <f aca="false">Посуточная!RQ69</f>
        <v>0</v>
      </c>
      <c r="HH69" s="1080" t="n">
        <f aca="false">Посуточная!RR69</f>
        <v>0</v>
      </c>
      <c r="HI69" s="1080" t="n">
        <f aca="false">Посуточная!RS69</f>
        <v>0</v>
      </c>
      <c r="HJ69" s="1080" t="n">
        <f aca="false">Посуточная!RT69</f>
        <v>0</v>
      </c>
      <c r="HK69" s="1063" t="n">
        <f aca="false">Посуточная!SB69</f>
        <v>0</v>
      </c>
      <c r="HL69" s="1063" t="n">
        <f aca="false">Посуточная!SC69</f>
        <v>0</v>
      </c>
      <c r="HM69" s="1063" t="n">
        <f aca="false">Посуточная!SD69</f>
        <v>0</v>
      </c>
      <c r="HN69" s="1063" t="n">
        <f aca="false">Посуточная!SE69</f>
        <v>0</v>
      </c>
      <c r="HO69" s="1063" t="n">
        <f aca="false">Посуточная!SF69</f>
        <v>0</v>
      </c>
      <c r="HP69" s="1063" t="n">
        <f aca="false">Посуточная!SG69</f>
        <v>0</v>
      </c>
      <c r="HQ69" s="1063" t="n">
        <f aca="false">Посуточная!SH69</f>
        <v>0</v>
      </c>
      <c r="HR69" s="1052" t="n">
        <f aca="false">SUBTOTAL(9, HD69:HJ69)</f>
        <v>0</v>
      </c>
      <c r="HS69" s="1053" t="n">
        <f aca="false">SUBTOTAL(9, HK69:HQ69)</f>
        <v>0</v>
      </c>
      <c r="HT69" s="979" t="n">
        <f aca="false">SUM(HR69,HT66)</f>
        <v>0</v>
      </c>
      <c r="HU69" s="979" t="n">
        <f aca="false">SUM(HS69,HU66)</f>
        <v>28.865</v>
      </c>
      <c r="HV69" s="1056" t="n">
        <f aca="false">SUMIF(FB6:HU6,"итого гр.",FB69:HU69)</f>
        <v>0</v>
      </c>
      <c r="HW69" s="1053" t="n">
        <f aca="false">SUMIF($FB$6:$HU$6,"итого фк.",FB69:HU69)</f>
        <v>0</v>
      </c>
      <c r="HX69" s="979" t="n">
        <f aca="false">SUM(HV69,HX66)</f>
        <v>77.2</v>
      </c>
      <c r="HY69" s="979" t="n">
        <f aca="false">SUM(HW69,HY66)</f>
        <v>37.753</v>
      </c>
      <c r="HZ69" s="1057" t="n">
        <f aca="false">HX69</f>
        <v>77.2</v>
      </c>
      <c r="IA69" s="1058" t="n">
        <f aca="false">HY69</f>
        <v>37.753</v>
      </c>
      <c r="IB69" s="979"/>
      <c r="IC69" s="1081"/>
      <c r="ID69" s="1073" t="n">
        <f aca="false">Посуточная!SY69</f>
        <v>0</v>
      </c>
      <c r="IE69" s="1074" t="n">
        <f aca="false">Посуточная!SZ69</f>
        <v>0</v>
      </c>
      <c r="IF69" s="1074" t="n">
        <f aca="false">Посуточная!TA69</f>
        <v>0</v>
      </c>
      <c r="IG69" s="1074" t="n">
        <f aca="false">Посуточная!TB69</f>
        <v>0</v>
      </c>
      <c r="IH69" s="1063" t="n">
        <f aca="false">Посуточная!TG69</f>
        <v>0</v>
      </c>
      <c r="II69" s="1063" t="n">
        <f aca="false">Посуточная!TH69</f>
        <v>0</v>
      </c>
      <c r="IJ69" s="1063" t="n">
        <f aca="false">Посуточная!TI69</f>
        <v>0</v>
      </c>
      <c r="IK69" s="1063" t="n">
        <f aca="false">Посуточная!TJ69</f>
        <v>0</v>
      </c>
      <c r="IL69" s="1052" t="n">
        <f aca="false">SUBTOTAL(9, ID69:IG69)</f>
        <v>0</v>
      </c>
      <c r="IM69" s="1053" t="n">
        <f aca="false">SUBTOTAL(9, IH69:IK69)</f>
        <v>0</v>
      </c>
      <c r="IN69" s="1064" t="n">
        <f aca="false">IN66+IL69</f>
        <v>0</v>
      </c>
      <c r="IO69" s="1064" t="n">
        <f aca="false">IO66+IM69</f>
        <v>0</v>
      </c>
      <c r="IP69" s="1082"/>
      <c r="IQ69" s="1083"/>
      <c r="IT69" s="1082"/>
      <c r="IU69" s="1084"/>
      <c r="IV69" s="1046"/>
      <c r="IW69" s="1046"/>
      <c r="IX69" s="1084"/>
      <c r="IY69" s="1084"/>
      <c r="IZ69" s="1046"/>
      <c r="JA69" s="1046"/>
      <c r="JB69" s="1084"/>
      <c r="JC69" s="1084"/>
      <c r="JD69" s="1046" t="n">
        <f aca="false">JB69</f>
        <v>0</v>
      </c>
      <c r="JE69" s="1046" t="n">
        <f aca="false">JC69</f>
        <v>0</v>
      </c>
      <c r="JF69" s="1085" t="n">
        <f aca="false">SUMIF(IP6:JE6,"итого гр.",IP69:JE69)</f>
        <v>0</v>
      </c>
      <c r="JG69" s="1072" t="n">
        <f aca="false">SUMIF($IP$6:$JE$6,"итого фк.",IP69:JE69)</f>
        <v>0</v>
      </c>
      <c r="JH69" s="1018" t="n">
        <f aca="false">JF69</f>
        <v>0</v>
      </c>
      <c r="JI69" s="921" t="n">
        <f aca="false">JG69</f>
        <v>0</v>
      </c>
      <c r="JJ69" s="1071"/>
      <c r="JK69" s="1072" t="n">
        <f aca="false">5-10</f>
        <v>-5</v>
      </c>
      <c r="JN69" s="1071" t="n">
        <f aca="false">$JN$9+JN66</f>
        <v>232.26</v>
      </c>
      <c r="JO69" s="1072" t="n">
        <f aca="false">$JO$9+JO66</f>
        <v>232.26</v>
      </c>
      <c r="JP69" s="921" t="n">
        <f aca="false">JN69</f>
        <v>232.26</v>
      </c>
      <c r="JQ69" s="921" t="n">
        <f aca="false">JO69</f>
        <v>232.26</v>
      </c>
      <c r="JR69" s="1082" t="n">
        <v>40.6</v>
      </c>
      <c r="JS69" s="1083"/>
      <c r="JT69" s="921" t="n">
        <f aca="false">SUM(JR69,JT66)</f>
        <v>92.1</v>
      </c>
      <c r="JU69" s="921" t="n">
        <f aca="false">SUM(JS69,JU66)</f>
        <v>0</v>
      </c>
      <c r="JV69" s="1071" t="n">
        <f aca="false">SUM(HZ69,JF69,JJ69,JN69,JR69,IN69)</f>
        <v>350.06</v>
      </c>
      <c r="JW69" s="1072" t="n">
        <f aca="false">SUM(IA69,JG69,JK69,JO69,JS69,IO69)</f>
        <v>265.013</v>
      </c>
      <c r="JX69" s="921" t="n">
        <f aca="false">SUM(IB69,JH69,JL69,JP69,JT69)</f>
        <v>324.36</v>
      </c>
      <c r="JY69" s="921" t="n">
        <f aca="false">SUM(IC69,JI69,JM69,JQ69,JU69)</f>
        <v>232.26</v>
      </c>
      <c r="JZ69" s="1085"/>
      <c r="KA69" s="1085"/>
      <c r="KB69" s="921" t="n">
        <f aca="false">JZ69</f>
        <v>0</v>
      </c>
      <c r="KC69" s="921" t="n">
        <f aca="false">KA69</f>
        <v>0</v>
      </c>
      <c r="KD69" s="1085"/>
      <c r="KE69" s="1085"/>
      <c r="KF69" s="921" t="n">
        <f aca="false">KD69</f>
        <v>0</v>
      </c>
      <c r="KH69" s="1088" t="n">
        <v>7199.953</v>
      </c>
      <c r="KI69" s="1089" t="n">
        <f aca="false">IF(A67&lt;=KX$4,VLOOKUP(A67,$KX$6:$LC$37,2,FALSE()),SUM($KY$4,FA69,-JW69)-SUM($LC$4,-$LA$4))-KQ69</f>
        <v>7211</v>
      </c>
      <c r="KJ69" s="1025"/>
      <c r="KL69" s="1085"/>
      <c r="KM69" s="1085"/>
      <c r="KN69" s="1090"/>
      <c r="KO69" s="1088" t="n">
        <v>97.205</v>
      </c>
      <c r="KP69" s="1091" t="n">
        <f aca="false">IF(A67&lt;=KX$4,VLOOKUP(A67,$KT$6:$KU$37,2,FALSE()),SUM($KP$2,-EK69,FS69,-KQ69))</f>
        <v>32</v>
      </c>
      <c r="KQ69" s="1024"/>
      <c r="KR69" s="1068" t="n">
        <f aca="false">KI69-KH69</f>
        <v>11.0470000000005</v>
      </c>
      <c r="KS69" s="924" t="n">
        <f aca="false">IF(KP69=$KS$1,"",KI69-7200)</f>
        <v>11</v>
      </c>
      <c r="KT69" s="1137"/>
      <c r="LG69" s="924" t="n">
        <f aca="false">IF(R69="",0,R69+LG66)</f>
        <v>700</v>
      </c>
      <c r="LH69" s="924" t="n">
        <f aca="false">IF(S69="",0,S69+LH66)</f>
        <v>0</v>
      </c>
      <c r="LI69" s="924" t="n">
        <f aca="false">IF(AJ69="",0,AJ69+LI66)</f>
        <v>0</v>
      </c>
      <c r="LJ69" s="924" t="n">
        <f aca="false">IF(AK69="",0,AK69+LJ66)</f>
        <v>0</v>
      </c>
      <c r="LK69" s="924" t="n">
        <f aca="false">IF(AV69="",0,AV69+LK66)</f>
        <v>0</v>
      </c>
      <c r="LL69" s="924" t="n">
        <f aca="false">IF(AW69="",0,AW69+LL66)</f>
        <v>0</v>
      </c>
      <c r="LM69" s="924" t="n">
        <f aca="false">IF(BH69="",0,BH69+LM66)</f>
        <v>0</v>
      </c>
      <c r="LN69" s="924" t="n">
        <f aca="false">IF(BI69="",0,BI69+LN66)</f>
        <v>0</v>
      </c>
      <c r="LO69" s="924" t="n">
        <f aca="false">IF(CB69="",0,CB69+LO66)</f>
        <v>0</v>
      </c>
      <c r="LP69" s="924" t="n">
        <f aca="false">IF(CC69="",0,CC69+LP66)</f>
        <v>0</v>
      </c>
      <c r="LQ69" s="924" t="n">
        <f aca="false">IF(CN69="",0,CN69+LQ66)</f>
        <v>0</v>
      </c>
      <c r="LR69" s="924" t="n">
        <f aca="false">IF(CO69="",0,CO69+LR66)</f>
        <v>0</v>
      </c>
      <c r="LS69" s="924" t="n">
        <f aca="false">IF(DR69="",0,DR69+LS66)</f>
        <v>0</v>
      </c>
      <c r="LT69" s="924" t="n">
        <f aca="false">IF(DS69="",0,DS69+LT66)</f>
        <v>0</v>
      </c>
      <c r="LU69" s="924" t="n">
        <f aca="false">IF(DF69="",0,DF69+LU66)</f>
        <v>0</v>
      </c>
      <c r="LV69" s="924" t="n">
        <f aca="false">IF(DG69="",0,DG69+LV66)</f>
        <v>266</v>
      </c>
      <c r="LW69" s="924" t="n">
        <f aca="false">IF(HT69="",0,HT69+LW66)</f>
        <v>0</v>
      </c>
      <c r="LX69" s="924" t="n">
        <f aca="false">IF(HU69="",0,HU69+LX66)</f>
        <v>577.3</v>
      </c>
      <c r="LY69" s="924" t="n">
        <f aca="false">IF(JN69="",0,JN69)</f>
        <v>232.26</v>
      </c>
      <c r="LZ69" s="924" t="n">
        <f aca="false">IF(JO69="",0,JO69)</f>
        <v>232.26</v>
      </c>
      <c r="MA69" s="924" t="n">
        <f aca="false">IF(EV69="",0,EV69+MA66)</f>
        <v>3743.3</v>
      </c>
      <c r="MB69" s="924" t="n">
        <f aca="false">IF(EW69="",0,EW69+MB66)</f>
        <v>0</v>
      </c>
      <c r="MC69" s="924" t="n">
        <f aca="false">IF(JJ69="",0,JJ69+MC66)</f>
        <v>0</v>
      </c>
      <c r="MD69" s="924" t="n">
        <f aca="false">IF(JK69="",0,JK69+MD66)</f>
        <v>-5</v>
      </c>
      <c r="ME69" s="924" t="n">
        <f aca="false">IF(KO69="",0,KO69+ME66)</f>
        <v>1655.305</v>
      </c>
      <c r="MF69" s="924" t="n">
        <f aca="false">IF(KP69="",0,KP69+MF66)</f>
        <v>786.207</v>
      </c>
      <c r="MG69" s="924" t="n">
        <f aca="false">IFERROR(ME69/$A67,0)</f>
        <v>78.8240476190476</v>
      </c>
      <c r="MH69" s="924" t="n">
        <f aca="false">IFERROR(MF69/$A67,0)</f>
        <v>37.4384285714286</v>
      </c>
      <c r="MI69" s="924" t="n">
        <f aca="false">IF(JT69="",0,JT69+MI66)</f>
        <v>143.6</v>
      </c>
      <c r="MJ69" s="924" t="n">
        <f aca="false">IF(JU69="",0,JU69+MJ66)</f>
        <v>0</v>
      </c>
      <c r="MK69" s="924" t="n">
        <f aca="false">IF(LG69&gt;0,0,P69+MK66)</f>
        <v>0</v>
      </c>
      <c r="ML69" s="924" t="n">
        <f aca="false">IF(LH69&gt;0,0,Q69+ML66)</f>
        <v>0</v>
      </c>
      <c r="MM69" s="924" t="n">
        <f aca="false">IF(LI69&gt;0,0,AH69+MM66)</f>
        <v>0</v>
      </c>
      <c r="MN69" s="924" t="n">
        <f aca="false">IF(LJ69&gt;0,0,AI69+MN66)</f>
        <v>0</v>
      </c>
      <c r="MO69" s="924" t="n">
        <f aca="false">IF(LK69&gt;0,0,AT69+MO66)</f>
        <v>0</v>
      </c>
      <c r="MP69" s="924" t="n">
        <f aca="false">IF(LL69&gt;0,0,AU69+MP66)</f>
        <v>0</v>
      </c>
      <c r="MQ69" s="924" t="n">
        <f aca="false">IF(LM69&gt;0,0,BF69+MQ66)</f>
        <v>0</v>
      </c>
      <c r="MR69" s="924" t="n">
        <f aca="false">IF(LN69&gt;0,0,BG69+MR66)</f>
        <v>0</v>
      </c>
      <c r="MS69" s="924" t="n">
        <f aca="false">IF(LO69&gt;0,0,BZ69+MS66)</f>
        <v>0</v>
      </c>
      <c r="MT69" s="924" t="n">
        <f aca="false">IF(LP69&gt;0,0,CA69+MT66)</f>
        <v>0</v>
      </c>
      <c r="MU69" s="924" t="n">
        <f aca="false">IF(LQ69&gt;0,0,CL69+MU66)</f>
        <v>0</v>
      </c>
      <c r="MV69" s="924" t="n">
        <f aca="false">IF(LR69&gt;0,0,CM69+MV66)</f>
        <v>0</v>
      </c>
      <c r="MW69" s="924" t="n">
        <f aca="false">IF(LS69&gt;0,0,DP69+MW66)</f>
        <v>0</v>
      </c>
      <c r="MX69" s="924" t="n">
        <f aca="false">IF(LT69&gt;0,0,DQ69+MX66)</f>
        <v>0</v>
      </c>
      <c r="MY69" s="924" t="n">
        <f aca="false">IF(LU69&gt;0,0,DD69+MY66)</f>
        <v>0</v>
      </c>
      <c r="MZ69" s="924" t="n">
        <f aca="false">IFERROR(IF(LV69&gt;0,0,DE69+MZ66),0)</f>
        <v>0</v>
      </c>
      <c r="NA69" s="924" t="n">
        <f aca="false">IF(LW69&gt;0,0,HR69+NA66)</f>
        <v>0</v>
      </c>
      <c r="NB69" s="924" t="n">
        <f aca="false">IFERROR(IF(LX69&gt;0,0,HS69+NB66),0)</f>
        <v>0</v>
      </c>
      <c r="NC69" s="924"/>
      <c r="ND69" s="924"/>
      <c r="NE69" s="924"/>
    </row>
    <row r="70" customFormat="false" ht="15" hidden="false" customHeight="false" outlineLevel="0" collapsed="false">
      <c r="A70" s="1156" t="n">
        <v>22</v>
      </c>
      <c r="B70" s="1093" t="n">
        <f aca="false">Посуточная!J70</f>
        <v>0</v>
      </c>
      <c r="C70" s="1094" t="n">
        <f aca="false">Посуточная!K70</f>
        <v>0</v>
      </c>
      <c r="D70" s="1094" t="n">
        <f aca="false">Посуточная!L70</f>
        <v>0</v>
      </c>
      <c r="E70" s="1094" t="n">
        <f aca="false">Посуточная!M70</f>
        <v>0</v>
      </c>
      <c r="F70" s="1094" t="n">
        <f aca="false">Посуточная!N70</f>
        <v>0</v>
      </c>
      <c r="G70" s="1094" t="n">
        <f aca="false">Посуточная!O70</f>
        <v>0</v>
      </c>
      <c r="H70" s="1094" t="n">
        <f aca="false">Посуточная!P70</f>
        <v>0</v>
      </c>
      <c r="I70" s="976" t="n">
        <f aca="false">Посуточная!AA70</f>
        <v>0</v>
      </c>
      <c r="J70" s="976" t="n">
        <f aca="false">Посуточная!AB70</f>
        <v>0</v>
      </c>
      <c r="K70" s="976" t="n">
        <f aca="false">Посуточная!AC70</f>
        <v>0</v>
      </c>
      <c r="L70" s="976" t="n">
        <f aca="false">Посуточная!AD70</f>
        <v>0</v>
      </c>
      <c r="M70" s="976" t="n">
        <f aca="false">Посуточная!AE70</f>
        <v>0</v>
      </c>
      <c r="N70" s="976" t="n">
        <f aca="false">Посуточная!AF70</f>
        <v>0</v>
      </c>
      <c r="O70" s="976" t="n">
        <f aca="false">Посуточная!AG70</f>
        <v>0</v>
      </c>
      <c r="P70" s="1095"/>
      <c r="Q70" s="1096"/>
      <c r="R70" s="979"/>
      <c r="S70" s="979"/>
      <c r="T70" s="990" t="n">
        <f aca="false">Посуточная!AS70</f>
        <v>0</v>
      </c>
      <c r="U70" s="975" t="n">
        <f aca="false">Посуточная!AT70</f>
        <v>0</v>
      </c>
      <c r="V70" s="975" t="n">
        <f aca="false">Посуточная!AU70</f>
        <v>0</v>
      </c>
      <c r="W70" s="975" t="n">
        <f aca="false">Посуточная!AV70</f>
        <v>0</v>
      </c>
      <c r="X70" s="975" t="n">
        <f aca="false">Посуточная!AW70</f>
        <v>0</v>
      </c>
      <c r="Y70" s="975" t="n">
        <f aca="false">Посуточная!AX70</f>
        <v>0</v>
      </c>
      <c r="Z70" s="975" t="n">
        <f aca="false">Посуточная!AY70</f>
        <v>0</v>
      </c>
      <c r="AA70" s="976" t="n">
        <f aca="false">Посуточная!BG70</f>
        <v>0</v>
      </c>
      <c r="AB70" s="976" t="n">
        <f aca="false">Посуточная!BH70</f>
        <v>0</v>
      </c>
      <c r="AC70" s="976" t="n">
        <f aca="false">Посуточная!BI70</f>
        <v>0</v>
      </c>
      <c r="AD70" s="976" t="n">
        <f aca="false">Посуточная!BJ70</f>
        <v>0</v>
      </c>
      <c r="AE70" s="976" t="n">
        <f aca="false">Посуточная!BK70</f>
        <v>0</v>
      </c>
      <c r="AF70" s="976" t="n">
        <f aca="false">Посуточная!BL70</f>
        <v>0</v>
      </c>
      <c r="AG70" s="976" t="n">
        <f aca="false">Посуточная!BM70</f>
        <v>0</v>
      </c>
      <c r="AH70" s="1095"/>
      <c r="AI70" s="1096"/>
      <c r="AJ70" s="979"/>
      <c r="AK70" s="979"/>
      <c r="AL70" s="990" t="n">
        <f aca="false">Посуточная!BV70</f>
        <v>0</v>
      </c>
      <c r="AM70" s="975" t="n">
        <f aca="false">Посуточная!BW70</f>
        <v>0</v>
      </c>
      <c r="AN70" s="975" t="n">
        <f aca="false">Посуточная!BX70</f>
        <v>0</v>
      </c>
      <c r="AO70" s="975" t="n">
        <f aca="false">Посуточная!BY70</f>
        <v>0</v>
      </c>
      <c r="AP70" s="976" t="n">
        <f aca="false">Посуточная!CD70</f>
        <v>0</v>
      </c>
      <c r="AQ70" s="976" t="n">
        <f aca="false">Посуточная!CE70</f>
        <v>0</v>
      </c>
      <c r="AR70" s="976" t="n">
        <f aca="false">Посуточная!CF70</f>
        <v>0</v>
      </c>
      <c r="AS70" s="976" t="n">
        <f aca="false">Посуточная!CG70</f>
        <v>0</v>
      </c>
      <c r="AT70" s="1095"/>
      <c r="AU70" s="1096"/>
      <c r="AV70" s="979"/>
      <c r="AW70" s="979"/>
      <c r="AX70" s="990" t="n">
        <f aca="false">Посуточная!CP70</f>
        <v>0</v>
      </c>
      <c r="AY70" s="975" t="n">
        <f aca="false">Посуточная!CQ70</f>
        <v>0</v>
      </c>
      <c r="AZ70" s="975" t="n">
        <f aca="false">Посуточная!CR70</f>
        <v>0</v>
      </c>
      <c r="BA70" s="975" t="n">
        <f aca="false">Посуточная!CS70</f>
        <v>0</v>
      </c>
      <c r="BB70" s="976" t="n">
        <f aca="false">Посуточная!CX70</f>
        <v>0</v>
      </c>
      <c r="BC70" s="976" t="n">
        <f aca="false">Посуточная!CY70</f>
        <v>0</v>
      </c>
      <c r="BD70" s="976" t="n">
        <f aca="false">Посуточная!CZ70</f>
        <v>0</v>
      </c>
      <c r="BE70" s="976" t="n">
        <f aca="false">Посуточная!DA70</f>
        <v>0</v>
      </c>
      <c r="BF70" s="1095"/>
      <c r="BG70" s="1096"/>
      <c r="BH70" s="979"/>
      <c r="BI70" s="979"/>
      <c r="BJ70" s="1097"/>
      <c r="BK70" s="1096"/>
      <c r="BL70" s="979"/>
      <c r="BM70" s="979"/>
      <c r="BN70" s="1098"/>
      <c r="BO70" s="1099"/>
      <c r="BP70" s="979"/>
      <c r="BQ70" s="979"/>
      <c r="BR70" s="988" t="n">
        <f aca="false">Посуточная!DR70</f>
        <v>0</v>
      </c>
      <c r="BS70" s="989" t="n">
        <f aca="false">Посуточная!DS70</f>
        <v>0</v>
      </c>
      <c r="BT70" s="989" t="n">
        <f aca="false">Посуточная!DT70</f>
        <v>0</v>
      </c>
      <c r="BU70" s="989" t="n">
        <f aca="false">Посуточная!DU70</f>
        <v>0</v>
      </c>
      <c r="BV70" s="976" t="n">
        <f aca="false">Посуточная!DZ70</f>
        <v>0</v>
      </c>
      <c r="BW70" s="976" t="n">
        <f aca="false">Посуточная!EA70</f>
        <v>0</v>
      </c>
      <c r="BX70" s="976" t="n">
        <f aca="false">Посуточная!EB70</f>
        <v>0</v>
      </c>
      <c r="BY70" s="976" t="n">
        <f aca="false">Посуточная!EC70</f>
        <v>0</v>
      </c>
      <c r="BZ70" s="1095"/>
      <c r="CA70" s="1096"/>
      <c r="CB70" s="979"/>
      <c r="CC70" s="979"/>
      <c r="CD70" s="1100" t="n">
        <f aca="false">Посуточная!EO70</f>
        <v>0</v>
      </c>
      <c r="CE70" s="1101" t="n">
        <f aca="false">Посуточная!EP70</f>
        <v>0</v>
      </c>
      <c r="CF70" s="1101" t="n">
        <f aca="false">Посуточная!EQ70</f>
        <v>0</v>
      </c>
      <c r="CG70" s="1101" t="n">
        <f aca="false">Посуточная!ER70</f>
        <v>0</v>
      </c>
      <c r="CH70" s="1000" t="n">
        <f aca="false">Посуточная!EZ70</f>
        <v>0</v>
      </c>
      <c r="CI70" s="1000" t="n">
        <f aca="false">Посуточная!FA70</f>
        <v>0</v>
      </c>
      <c r="CJ70" s="1000" t="n">
        <f aca="false">Посуточная!FB70</f>
        <v>0</v>
      </c>
      <c r="CK70" s="1000" t="n">
        <f aca="false">Посуточная!FC70</f>
        <v>0</v>
      </c>
      <c r="CL70" s="1095"/>
      <c r="CM70" s="1096"/>
      <c r="CN70" s="979"/>
      <c r="CO70" s="979"/>
      <c r="CP70" s="1102" t="n">
        <f aca="false">Посуточная!GN70</f>
        <v>0</v>
      </c>
      <c r="CQ70" s="1094" t="n">
        <f aca="false">Посуточная!GO70</f>
        <v>0</v>
      </c>
      <c r="CR70" s="1094" t="n">
        <f aca="false">Посуточная!GP70</f>
        <v>0</v>
      </c>
      <c r="CS70" s="1094" t="n">
        <f aca="false">Посуточная!GQ70</f>
        <v>0</v>
      </c>
      <c r="CT70" s="1094" t="n">
        <f aca="false">Посуточная!GR70</f>
        <v>0</v>
      </c>
      <c r="CU70" s="1094" t="n">
        <f aca="false">Посуточная!GS70</f>
        <v>0</v>
      </c>
      <c r="CV70" s="1094" t="n">
        <f aca="false">Посуточная!GT70</f>
        <v>0</v>
      </c>
      <c r="CW70" s="976" t="n">
        <f aca="false">Посуточная!HP70</f>
        <v>0</v>
      </c>
      <c r="CX70" s="976" t="n">
        <f aca="false">Посуточная!HQ70</f>
        <v>0</v>
      </c>
      <c r="CY70" s="976" t="n">
        <f aca="false">Посуточная!HR70</f>
        <v>0</v>
      </c>
      <c r="CZ70" s="976" t="n">
        <f aca="false">Посуточная!HS70</f>
        <v>0</v>
      </c>
      <c r="DA70" s="976" t="n">
        <f aca="false">Посуточная!HT70</f>
        <v>0</v>
      </c>
      <c r="DB70" s="976" t="n">
        <f aca="false">Посуточная!HU70</f>
        <v>0</v>
      </c>
      <c r="DC70" s="976" t="n">
        <f aca="false">Посуточная!HV70</f>
        <v>0</v>
      </c>
      <c r="DD70" s="1095"/>
      <c r="DE70" s="1096"/>
      <c r="DF70" s="979"/>
      <c r="DG70" s="979"/>
      <c r="DH70" s="1103" t="n">
        <f aca="false">Посуточная!IE70</f>
        <v>0</v>
      </c>
      <c r="DI70" s="1104" t="n">
        <f aca="false">Посуточная!IF70</f>
        <v>0</v>
      </c>
      <c r="DJ70" s="1104" t="n">
        <f aca="false">Посуточная!IG70</f>
        <v>0</v>
      </c>
      <c r="DK70" s="1101" t="n">
        <f aca="false">Посуточная!IH70</f>
        <v>0</v>
      </c>
      <c r="DL70" s="976" t="n">
        <f aca="false">Посуточная!IM70</f>
        <v>0</v>
      </c>
      <c r="DM70" s="993" t="n">
        <f aca="false">Посуточная!IN70</f>
        <v>0</v>
      </c>
      <c r="DN70" s="993" t="n">
        <f aca="false">Посуточная!IO70</f>
        <v>0</v>
      </c>
      <c r="DO70" s="993" t="n">
        <f aca="false">Посуточная!IP70</f>
        <v>0</v>
      </c>
      <c r="DP70" s="1106"/>
      <c r="DQ70" s="1096"/>
      <c r="DT70" s="1107"/>
      <c r="DU70" s="1108"/>
      <c r="DV70" s="1108"/>
      <c r="DW70" s="1108"/>
      <c r="DX70" s="1108"/>
      <c r="DY70" s="1108"/>
      <c r="DZ70" s="1108"/>
      <c r="EA70" s="976" t="n">
        <f aca="false">Посуточная!KQ70</f>
        <v>0</v>
      </c>
      <c r="EB70" s="976" t="n">
        <f aca="false">Посуточная!KR70</f>
        <v>0</v>
      </c>
      <c r="EC70" s="976" t="n">
        <f aca="false">Посуточная!KS70</f>
        <v>0</v>
      </c>
      <c r="ED70" s="976" t="n">
        <f aca="false">Посуточная!KT70</f>
        <v>0</v>
      </c>
      <c r="EE70" s="976" t="n">
        <f aca="false">Посуточная!KU70</f>
        <v>0</v>
      </c>
      <c r="EF70" s="976" t="n">
        <f aca="false">Посуточная!KV70</f>
        <v>0</v>
      </c>
      <c r="EG70" s="976" t="n">
        <f aca="false">Посуточная!KW70</f>
        <v>0</v>
      </c>
      <c r="EH70" s="1095"/>
      <c r="EI70" s="1096"/>
      <c r="EJ70" s="979"/>
      <c r="EK70" s="979"/>
      <c r="EL70" s="1097"/>
      <c r="EM70" s="1096"/>
      <c r="EN70" s="979"/>
      <c r="EO70" s="979"/>
      <c r="EP70" s="1098"/>
      <c r="EQ70" s="1099"/>
      <c r="ET70" s="1109"/>
      <c r="EU70" s="1110"/>
      <c r="EX70" s="1111"/>
      <c r="EY70" s="1017"/>
      <c r="FB70" s="1107"/>
      <c r="FC70" s="1108"/>
      <c r="FD70" s="1108"/>
      <c r="FE70" s="1108"/>
      <c r="FF70" s="1108"/>
      <c r="FG70" s="1108"/>
      <c r="FH70" s="1108"/>
      <c r="FI70" s="1000" t="n">
        <f aca="false">Посуточная!NU70</f>
        <v>0</v>
      </c>
      <c r="FJ70" s="1000" t="n">
        <f aca="false">Посуточная!NV70</f>
        <v>0</v>
      </c>
      <c r="FK70" s="1000" t="n">
        <f aca="false">Посуточная!NW70</f>
        <v>0</v>
      </c>
      <c r="FL70" s="1000" t="n">
        <f aca="false">Посуточная!NX70</f>
        <v>0</v>
      </c>
      <c r="FM70" s="1000" t="n">
        <f aca="false">Посуточная!NY70</f>
        <v>0</v>
      </c>
      <c r="FN70" s="1000" t="n">
        <f aca="false">Посуточная!NZ70</f>
        <v>0</v>
      </c>
      <c r="FO70" s="1000" t="n">
        <f aca="false">Посуточная!OA70</f>
        <v>0</v>
      </c>
      <c r="FP70" s="1095"/>
      <c r="FQ70" s="1096"/>
      <c r="FR70" s="979"/>
      <c r="FS70" s="979"/>
      <c r="FT70" s="1112" t="n">
        <f aca="false">Посуточная!OO70</f>
        <v>0</v>
      </c>
      <c r="FU70" s="1002" t="n">
        <f aca="false">Посуточная!OP70</f>
        <v>0</v>
      </c>
      <c r="FV70" s="1002" t="n">
        <f aca="false">Посуточная!OQ70</f>
        <v>0</v>
      </c>
      <c r="FW70" s="1002" t="n">
        <f aca="false">Посуточная!OR70</f>
        <v>0</v>
      </c>
      <c r="FX70" s="1002" t="n">
        <f aca="false">Посуточная!OS70</f>
        <v>0</v>
      </c>
      <c r="FY70" s="1002" t="n">
        <f aca="false">Посуточная!OT70</f>
        <v>0</v>
      </c>
      <c r="FZ70" s="1003" t="n">
        <f aca="false">Посуточная!OU70</f>
        <v>0</v>
      </c>
      <c r="GA70" s="993" t="n">
        <f aca="false">Посуточная!PP70</f>
        <v>0</v>
      </c>
      <c r="GB70" s="1105" t="n">
        <f aca="false">Посуточная!PQ70</f>
        <v>0</v>
      </c>
      <c r="GC70" s="1105" t="n">
        <f aca="false">Посуточная!PR70</f>
        <v>0</v>
      </c>
      <c r="GD70" s="1105" t="n">
        <f aca="false">Посуточная!PS70</f>
        <v>0</v>
      </c>
      <c r="GE70" s="1105" t="n">
        <f aca="false">Посуточная!PT70</f>
        <v>0</v>
      </c>
      <c r="GF70" s="1105" t="n">
        <f aca="false">Посуточная!PU70</f>
        <v>0</v>
      </c>
      <c r="GG70" s="1105" t="n">
        <f aca="false">Посуточная!PV70</f>
        <v>0</v>
      </c>
      <c r="GH70" s="1095"/>
      <c r="GI70" s="1096"/>
      <c r="GJ70" s="979"/>
      <c r="GK70" s="979"/>
      <c r="GL70" s="1039" t="n">
        <f aca="false">Посуточная!QH70</f>
        <v>0</v>
      </c>
      <c r="GM70" s="1040" t="n">
        <f aca="false">Посуточная!QI70</f>
        <v>0</v>
      </c>
      <c r="GN70" s="1040" t="n">
        <f aca="false">Посуточная!QJ70</f>
        <v>0</v>
      </c>
      <c r="GO70" s="1040" t="n">
        <f aca="false">Посуточная!QK70</f>
        <v>0</v>
      </c>
      <c r="GP70" s="1040" t="n">
        <f aca="false">Посуточная!QL70</f>
        <v>0</v>
      </c>
      <c r="GQ70" s="1040" t="n">
        <f aca="false">Посуточная!QM70</f>
        <v>0</v>
      </c>
      <c r="GR70" s="1040" t="n">
        <f aca="false">Посуточная!QN70</f>
        <v>0</v>
      </c>
      <c r="GS70" s="1006" t="n">
        <f aca="false">Посуточная!QV70</f>
        <v>0</v>
      </c>
      <c r="GT70" s="1006" t="n">
        <f aca="false">Посуточная!QW70</f>
        <v>0</v>
      </c>
      <c r="GU70" s="1006" t="n">
        <f aca="false">Посуточная!QX70</f>
        <v>0</v>
      </c>
      <c r="GV70" s="1006" t="n">
        <f aca="false">Посуточная!QY70</f>
        <v>0</v>
      </c>
      <c r="GW70" s="1006" t="n">
        <f aca="false">Посуточная!QZ70</f>
        <v>0</v>
      </c>
      <c r="GX70" s="1006" t="n">
        <f aca="false">Посуточная!RA70</f>
        <v>0</v>
      </c>
      <c r="GY70" s="1006" t="n">
        <f aca="false">Посуточная!RB70</f>
        <v>0</v>
      </c>
      <c r="GZ70" s="1095"/>
      <c r="HA70" s="1096"/>
      <c r="HB70" s="979"/>
      <c r="HC70" s="979"/>
      <c r="HD70" s="1041" t="n">
        <f aca="false">Посуточная!RN70</f>
        <v>0</v>
      </c>
      <c r="HE70" s="1042" t="n">
        <f aca="false">Посуточная!RO70</f>
        <v>0</v>
      </c>
      <c r="HF70" s="1042" t="n">
        <f aca="false">Посуточная!RP70</f>
        <v>0</v>
      </c>
      <c r="HG70" s="1042" t="n">
        <f aca="false">Посуточная!RQ70</f>
        <v>0</v>
      </c>
      <c r="HH70" s="1042" t="n">
        <f aca="false">Посуточная!RR70</f>
        <v>0</v>
      </c>
      <c r="HI70" s="1042" t="n">
        <f aca="false">Посуточная!RS70</f>
        <v>0</v>
      </c>
      <c r="HJ70" s="1042" t="n">
        <f aca="false">Посуточная!RT70</f>
        <v>0</v>
      </c>
      <c r="HK70" s="993" t="n">
        <f aca="false">Посуточная!SB70</f>
        <v>0</v>
      </c>
      <c r="HL70" s="993" t="n">
        <f aca="false">Посуточная!SC70</f>
        <v>0</v>
      </c>
      <c r="HM70" s="993" t="n">
        <f aca="false">Посуточная!SD70</f>
        <v>0</v>
      </c>
      <c r="HN70" s="993" t="n">
        <f aca="false">Посуточная!SE70</f>
        <v>0</v>
      </c>
      <c r="HO70" s="993" t="n">
        <f aca="false">Посуточная!SF70</f>
        <v>0</v>
      </c>
      <c r="HP70" s="993" t="n">
        <f aca="false">Посуточная!SG70</f>
        <v>0</v>
      </c>
      <c r="HQ70" s="993" t="n">
        <f aca="false">Посуточная!SH70</f>
        <v>0</v>
      </c>
      <c r="HR70" s="1095"/>
      <c r="HS70" s="1096"/>
      <c r="HT70" s="979"/>
      <c r="HU70" s="979"/>
      <c r="HV70" s="1097"/>
      <c r="HW70" s="1096"/>
      <c r="HX70" s="979"/>
      <c r="HY70" s="979"/>
      <c r="HZ70" s="1098"/>
      <c r="IA70" s="1099"/>
      <c r="IB70" s="979"/>
      <c r="IC70" s="979"/>
      <c r="ID70" s="1001" t="n">
        <f aca="false">Посуточная!SY70</f>
        <v>0</v>
      </c>
      <c r="IE70" s="1002" t="n">
        <f aca="false">Посуточная!SZ70</f>
        <v>0</v>
      </c>
      <c r="IF70" s="1002" t="n">
        <f aca="false">Посуточная!TA70</f>
        <v>0</v>
      </c>
      <c r="IG70" s="1002" t="n">
        <f aca="false">Посуточная!TB70</f>
        <v>0</v>
      </c>
      <c r="IH70" s="993" t="n">
        <f aca="false">Посуточная!TG70</f>
        <v>0</v>
      </c>
      <c r="II70" s="993" t="n">
        <f aca="false">Посуточная!TH70</f>
        <v>0</v>
      </c>
      <c r="IJ70" s="993" t="n">
        <f aca="false">Посуточная!TI70</f>
        <v>0</v>
      </c>
      <c r="IK70" s="993" t="n">
        <f aca="false">Посуточная!TJ70</f>
        <v>0</v>
      </c>
      <c r="IL70" s="1095"/>
      <c r="IM70" s="1096"/>
      <c r="IP70" s="1115"/>
      <c r="IQ70" s="1116"/>
      <c r="IT70" s="1115"/>
      <c r="IU70" s="1117"/>
      <c r="IV70" s="1046"/>
      <c r="IW70" s="1046"/>
      <c r="IX70" s="1117"/>
      <c r="IY70" s="1117"/>
      <c r="IZ70" s="1046"/>
      <c r="JA70" s="1046"/>
      <c r="JB70" s="1117"/>
      <c r="JC70" s="1117"/>
      <c r="JD70" s="1046"/>
      <c r="JE70" s="1046"/>
      <c r="JF70" s="1118"/>
      <c r="JG70" s="1017"/>
      <c r="JH70" s="1018"/>
      <c r="JJ70" s="1111"/>
      <c r="JK70" s="1017"/>
      <c r="JN70" s="1111"/>
      <c r="JO70" s="1017"/>
      <c r="JR70" s="1115"/>
      <c r="JS70" s="1116"/>
      <c r="JV70" s="1111"/>
      <c r="JW70" s="1017"/>
      <c r="JZ70" s="1118"/>
      <c r="KA70" s="1118"/>
      <c r="KD70" s="1118"/>
      <c r="KE70" s="1118"/>
      <c r="KG70" s="1020"/>
      <c r="KH70" s="1119"/>
      <c r="KI70" s="1120"/>
      <c r="KJ70" s="1025"/>
      <c r="KL70" s="1118"/>
      <c r="KM70" s="1118"/>
      <c r="KN70" s="1121"/>
      <c r="KO70" s="1119"/>
      <c r="KP70" s="1122"/>
      <c r="KQ70" s="1024"/>
      <c r="KS70" s="924" t="str">
        <f aca="false">IF(KP70=$KS$1,"",KI70-7200)</f>
        <v/>
      </c>
      <c r="KT70" s="1137"/>
      <c r="LG70" s="924" t="n">
        <f aca="false">IF(R70="",0,R70+LG67)</f>
        <v>0</v>
      </c>
      <c r="LH70" s="924" t="n">
        <f aca="false">IF(S70="",0,S70+LH67)</f>
        <v>0</v>
      </c>
      <c r="LI70" s="924" t="n">
        <f aca="false">IF(AJ70="",0,AJ70+LI67)</f>
        <v>0</v>
      </c>
      <c r="LJ70" s="924" t="n">
        <f aca="false">IF(AK70="",0,AK70+LJ67)</f>
        <v>0</v>
      </c>
      <c r="LK70" s="924" t="n">
        <f aca="false">IF(AV70="",0,AV70+LK67)</f>
        <v>0</v>
      </c>
      <c r="LL70" s="924" t="n">
        <f aca="false">IF(AW70="",0,AW70+LL67)</f>
        <v>0</v>
      </c>
      <c r="LM70" s="924" t="n">
        <f aca="false">IF(BH70="",0,BH70+LM67)</f>
        <v>0</v>
      </c>
      <c r="LN70" s="924" t="n">
        <f aca="false">IF(BI70="",0,BI70+LN67)</f>
        <v>0</v>
      </c>
      <c r="LO70" s="924" t="n">
        <f aca="false">IF(CB70="",0,CB70+LO67)</f>
        <v>0</v>
      </c>
      <c r="LP70" s="924" t="n">
        <f aca="false">IF(CC70="",0,CC70+LP67)</f>
        <v>0</v>
      </c>
      <c r="LQ70" s="924" t="n">
        <f aca="false">IF(CN70="",0,CN70+LQ67)</f>
        <v>0</v>
      </c>
      <c r="LR70" s="924" t="n">
        <f aca="false">IF(CO70="",0,CO70+LR67)</f>
        <v>0</v>
      </c>
      <c r="LS70" s="924" t="n">
        <f aca="false">IF(DR70="",0,DR70+LS67)</f>
        <v>0</v>
      </c>
      <c r="LT70" s="924" t="n">
        <f aca="false">IF(DS70="",0,DS70+LT67)</f>
        <v>0</v>
      </c>
      <c r="LU70" s="924" t="n">
        <f aca="false">IF(DF70="",0,DF70+LU67)</f>
        <v>0</v>
      </c>
      <c r="LV70" s="924" t="n">
        <f aca="false">IF(DG70="",0,DG70+LV67)</f>
        <v>0</v>
      </c>
      <c r="LW70" s="924" t="n">
        <f aca="false">IF(HT70="",0,HT70+LW67)</f>
        <v>0</v>
      </c>
      <c r="LX70" s="924" t="n">
        <f aca="false">IF(HU70="",0,HU70+LX67)</f>
        <v>0</v>
      </c>
      <c r="LY70" s="924" t="n">
        <f aca="false">IF(JN70="",0,JN70)</f>
        <v>0</v>
      </c>
      <c r="LZ70" s="924" t="n">
        <f aca="false">IF(JO70="",0,JO70)</f>
        <v>0</v>
      </c>
      <c r="MA70" s="924" t="n">
        <f aca="false">IF(EV70="",0,EV70+MA67)</f>
        <v>0</v>
      </c>
      <c r="MB70" s="924" t="n">
        <f aca="false">IF(EW70="",0,EW70+MB67)</f>
        <v>0</v>
      </c>
      <c r="MC70" s="924" t="n">
        <f aca="false">IF(JJ70="",0,JJ70+MC67)</f>
        <v>0</v>
      </c>
      <c r="MD70" s="924" t="n">
        <f aca="false">IF(JK70="",0,JK70+MD67)</f>
        <v>0</v>
      </c>
      <c r="ME70" s="924" t="n">
        <f aca="false">IF(KO70="",0,KO70+ME67)</f>
        <v>0</v>
      </c>
      <c r="MF70" s="924" t="n">
        <f aca="false">IF(KP70="",0,KP70+MF67)</f>
        <v>0</v>
      </c>
      <c r="MG70" s="924" t="n">
        <f aca="false">IFERROR(ME70/$A68,0)</f>
        <v>0</v>
      </c>
      <c r="MH70" s="924" t="n">
        <f aca="false">IFERROR(MF70/$A68,0)</f>
        <v>0</v>
      </c>
      <c r="MI70" s="924" t="n">
        <f aca="false">IF(JT70="",0,JT70+MI67)</f>
        <v>0</v>
      </c>
      <c r="MJ70" s="924" t="n">
        <f aca="false">IF(JU70="",0,JU70+MJ67)</f>
        <v>0</v>
      </c>
      <c r="MK70" s="924" t="n">
        <f aca="false">IF(LG70&gt;0,0,P70+MK67)</f>
        <v>0</v>
      </c>
      <c r="ML70" s="924" t="n">
        <f aca="false">IF(LH70&gt;0,0,Q70+ML67)</f>
        <v>0</v>
      </c>
      <c r="MM70" s="924" t="n">
        <f aca="false">IF(LI70&gt;0,0,AH70+MM67)</f>
        <v>0</v>
      </c>
      <c r="MN70" s="924" t="n">
        <f aca="false">IF(LJ70&gt;0,0,AI70+MN67)</f>
        <v>0</v>
      </c>
      <c r="MO70" s="924" t="n">
        <f aca="false">IF(LK70&gt;0,0,AT70+MO67)</f>
        <v>0</v>
      </c>
      <c r="MP70" s="924" t="n">
        <f aca="false">IF(LL70&gt;0,0,AU70+MP67)</f>
        <v>0</v>
      </c>
      <c r="MQ70" s="924" t="n">
        <f aca="false">IF(LM70&gt;0,0,BF70+MQ67)</f>
        <v>0</v>
      </c>
      <c r="MR70" s="924" t="n">
        <f aca="false">IF(LN70&gt;0,0,BG70+MR67)</f>
        <v>0</v>
      </c>
      <c r="MS70" s="924" t="n">
        <f aca="false">IF(LO70&gt;0,0,BZ70+MS67)</f>
        <v>0</v>
      </c>
      <c r="MT70" s="924" t="n">
        <f aca="false">IF(LP70&gt;0,0,CA70+MT67)</f>
        <v>0</v>
      </c>
      <c r="MU70" s="924" t="n">
        <f aca="false">IF(LQ70&gt;0,0,CL70+MU67)</f>
        <v>0</v>
      </c>
      <c r="MV70" s="924" t="n">
        <f aca="false">IF(LR70&gt;0,0,CM70+MV67)</f>
        <v>0</v>
      </c>
      <c r="MW70" s="924" t="n">
        <f aca="false">IF(LS70&gt;0,0,DP70+MW67)</f>
        <v>0</v>
      </c>
      <c r="MX70" s="924" t="n">
        <f aca="false">IF(LT70&gt;0,0,DQ70+MX67)</f>
        <v>0</v>
      </c>
      <c r="MY70" s="924" t="n">
        <f aca="false">IF(LU70&gt;0,0,DD70+MY67)</f>
        <v>0</v>
      </c>
      <c r="MZ70" s="924" t="n">
        <f aca="false">IFERROR(IF(LV70&gt;0,0,DE70+MZ67),0)</f>
        <v>0</v>
      </c>
      <c r="NA70" s="924" t="n">
        <f aca="false">IF(LW70&gt;0,0,HR70+NA67)</f>
        <v>0</v>
      </c>
      <c r="NB70" s="924" t="n">
        <f aca="false">IFERROR(IF(LX70&gt;0,0,HS70+NB67),0)</f>
        <v>0</v>
      </c>
      <c r="NC70" s="924"/>
      <c r="ND70" s="924"/>
      <c r="NE70" s="924"/>
    </row>
    <row r="71" customFormat="false" ht="15" hidden="false" customHeight="false" outlineLevel="0" collapsed="false">
      <c r="A71" s="1156"/>
      <c r="B71" s="974" t="n">
        <f aca="false">Посуточная!J71</f>
        <v>0</v>
      </c>
      <c r="C71" s="975" t="n">
        <f aca="false">Посуточная!K71</f>
        <v>0</v>
      </c>
      <c r="D71" s="975" t="n">
        <f aca="false">Посуточная!L71</f>
        <v>0</v>
      </c>
      <c r="E71" s="975" t="n">
        <f aca="false">Посуточная!M71</f>
        <v>0</v>
      </c>
      <c r="F71" s="975" t="n">
        <f aca="false">Посуточная!N71</f>
        <v>0</v>
      </c>
      <c r="G71" s="975" t="n">
        <f aca="false">Посуточная!O71</f>
        <v>0</v>
      </c>
      <c r="H71" s="975" t="n">
        <f aca="false">Посуточная!P71</f>
        <v>0</v>
      </c>
      <c r="I71" s="976" t="n">
        <f aca="false">Посуточная!AA71</f>
        <v>0</v>
      </c>
      <c r="J71" s="976" t="n">
        <f aca="false">Посуточная!AB71</f>
        <v>0</v>
      </c>
      <c r="K71" s="976" t="n">
        <f aca="false">Посуточная!AC71</f>
        <v>0</v>
      </c>
      <c r="L71" s="976" t="n">
        <f aca="false">Посуточная!AD71</f>
        <v>0</v>
      </c>
      <c r="M71" s="976" t="n">
        <f aca="false">Посуточная!AE71</f>
        <v>0</v>
      </c>
      <c r="N71" s="976" t="n">
        <f aca="false">Посуточная!AF71</f>
        <v>0</v>
      </c>
      <c r="O71" s="976" t="n">
        <f aca="false">Посуточная!AG71</f>
        <v>0</v>
      </c>
      <c r="P71" s="1027" t="n">
        <f aca="false">COUNTIF(B71:H71,"&lt;&gt;0")-COUNTIF(B71:H71,"")</f>
        <v>-7</v>
      </c>
      <c r="Q71" s="1028" t="n">
        <f aca="false">COUNTIF(I71:O71,"&lt;&gt;0")-COUNTIF(I71:O71,"")</f>
        <v>0</v>
      </c>
      <c r="R71" s="979"/>
      <c r="S71" s="979"/>
      <c r="T71" s="990" t="n">
        <f aca="false">Посуточная!AS71</f>
        <v>0</v>
      </c>
      <c r="U71" s="975" t="n">
        <f aca="false">Посуточная!AT71</f>
        <v>0</v>
      </c>
      <c r="V71" s="975" t="n">
        <f aca="false">Посуточная!AU71</f>
        <v>0</v>
      </c>
      <c r="W71" s="975" t="n">
        <f aca="false">Посуточная!AV71</f>
        <v>0</v>
      </c>
      <c r="X71" s="975" t="n">
        <f aca="false">Посуточная!AW71</f>
        <v>0</v>
      </c>
      <c r="Y71" s="975" t="n">
        <f aca="false">Посуточная!AX71</f>
        <v>0</v>
      </c>
      <c r="Z71" s="975" t="n">
        <f aca="false">Посуточная!AY71</f>
        <v>0</v>
      </c>
      <c r="AA71" s="976" t="n">
        <f aca="false">Посуточная!BG71</f>
        <v>0</v>
      </c>
      <c r="AB71" s="976" t="n">
        <f aca="false">Посуточная!BH71</f>
        <v>0</v>
      </c>
      <c r="AC71" s="976" t="n">
        <f aca="false">Посуточная!BI71</f>
        <v>0</v>
      </c>
      <c r="AD71" s="976" t="n">
        <f aca="false">Посуточная!BJ71</f>
        <v>0</v>
      </c>
      <c r="AE71" s="976" t="n">
        <f aca="false">Посуточная!BK71</f>
        <v>0</v>
      </c>
      <c r="AF71" s="976" t="n">
        <f aca="false">Посуточная!BL71</f>
        <v>0</v>
      </c>
      <c r="AG71" s="976" t="n">
        <f aca="false">Посуточная!BM71</f>
        <v>0</v>
      </c>
      <c r="AH71" s="1027" t="n">
        <f aca="false">COUNTIF(T71:Z71,"&lt;&gt;0")-COUNTIF(T71:Z71,"")</f>
        <v>-7</v>
      </c>
      <c r="AI71" s="1028" t="n">
        <f aca="false">COUNTIF(AA71:AG71,"&lt;&gt;0")-COUNTIF(AA71:AG71,"")</f>
        <v>0</v>
      </c>
      <c r="AJ71" s="979"/>
      <c r="AK71" s="979"/>
      <c r="AL71" s="990" t="n">
        <f aca="false">Посуточная!BV71</f>
        <v>0</v>
      </c>
      <c r="AM71" s="975" t="n">
        <f aca="false">Посуточная!BW71</f>
        <v>0</v>
      </c>
      <c r="AN71" s="975" t="n">
        <f aca="false">Посуточная!BX71</f>
        <v>0</v>
      </c>
      <c r="AO71" s="975" t="n">
        <f aca="false">Посуточная!BY71</f>
        <v>0</v>
      </c>
      <c r="AP71" s="976" t="n">
        <f aca="false">Посуточная!CD71</f>
        <v>0</v>
      </c>
      <c r="AQ71" s="976" t="n">
        <f aca="false">Посуточная!CE71</f>
        <v>0</v>
      </c>
      <c r="AR71" s="976" t="n">
        <f aca="false">Посуточная!CF71</f>
        <v>0</v>
      </c>
      <c r="AS71" s="976" t="n">
        <f aca="false">Посуточная!CG71</f>
        <v>0</v>
      </c>
      <c r="AT71" s="1027" t="n">
        <f aca="false">COUNTIF(AL71:AO71,"&lt;&gt;0")-COUNTIF(AL71:AO71,"")</f>
        <v>-4</v>
      </c>
      <c r="AU71" s="1028" t="n">
        <f aca="false">COUNTIF(AP71:AS71,"&lt;&gt;0")-COUNTIF(AP71:AS71,"")</f>
        <v>0</v>
      </c>
      <c r="AV71" s="979"/>
      <c r="AW71" s="979"/>
      <c r="AX71" s="990" t="n">
        <f aca="false">Посуточная!CP71</f>
        <v>0</v>
      </c>
      <c r="AY71" s="975" t="n">
        <f aca="false">Посуточная!CQ71</f>
        <v>0</v>
      </c>
      <c r="AZ71" s="975" t="n">
        <f aca="false">Посуточная!CR71</f>
        <v>0</v>
      </c>
      <c r="BA71" s="975" t="n">
        <f aca="false">Посуточная!CS71</f>
        <v>0</v>
      </c>
      <c r="BB71" s="976" t="n">
        <f aca="false">Посуточная!CX71</f>
        <v>0</v>
      </c>
      <c r="BC71" s="976" t="n">
        <f aca="false">Посуточная!CY71</f>
        <v>0</v>
      </c>
      <c r="BD71" s="976" t="n">
        <f aca="false">Посуточная!CZ71</f>
        <v>0</v>
      </c>
      <c r="BE71" s="976" t="n">
        <f aca="false">Посуточная!DA71</f>
        <v>0</v>
      </c>
      <c r="BF71" s="1027" t="n">
        <f aca="false">COUNTIF(AX71:BA71,"&lt;&gt;0")-COUNTIF(AX71:BA71,"")</f>
        <v>-4</v>
      </c>
      <c r="BG71" s="1028" t="n">
        <f aca="false">COUNTIF(BB71:BE71,"&lt;&gt;0")-COUNTIF(BB71:BE71,"")</f>
        <v>0</v>
      </c>
      <c r="BH71" s="979"/>
      <c r="BI71" s="979"/>
      <c r="BJ71" s="1030" t="n">
        <f aca="false">SUMIF(B6:BI6,"итого гр.",B71:BI71)</f>
        <v>0</v>
      </c>
      <c r="BK71" s="1028" t="n">
        <f aca="false">SUMIF(B6:BI6,"итого фк.",B71:BI71)</f>
        <v>0</v>
      </c>
      <c r="BL71" s="979"/>
      <c r="BM71" s="979"/>
      <c r="BN71" s="1031"/>
      <c r="BO71" s="1032"/>
      <c r="BP71" s="979"/>
      <c r="BQ71" s="979"/>
      <c r="BR71" s="988" t="n">
        <f aca="false">Посуточная!DR71</f>
        <v>0</v>
      </c>
      <c r="BS71" s="989" t="n">
        <f aca="false">Посуточная!DS71</f>
        <v>0</v>
      </c>
      <c r="BT71" s="989" t="n">
        <f aca="false">Посуточная!DT71</f>
        <v>0</v>
      </c>
      <c r="BU71" s="989" t="n">
        <f aca="false">Посуточная!DU71</f>
        <v>0</v>
      </c>
      <c r="BV71" s="976" t="n">
        <f aca="false">Посуточная!DZ71</f>
        <v>0</v>
      </c>
      <c r="BW71" s="976" t="n">
        <f aca="false">Посуточная!EA71</f>
        <v>0</v>
      </c>
      <c r="BX71" s="976" t="n">
        <f aca="false">Посуточная!EB71</f>
        <v>0</v>
      </c>
      <c r="BY71" s="976" t="n">
        <f aca="false">Посуточная!EC71</f>
        <v>0</v>
      </c>
      <c r="BZ71" s="1027" t="n">
        <f aca="false">COUNTIF(BR71:BU71,"&lt;&gt;0")-COUNTIF(BR71:BU71,"")</f>
        <v>-4</v>
      </c>
      <c r="CA71" s="1028" t="n">
        <f aca="false">COUNTIF(BV71:BY71,"&lt;&gt;0")-COUNTIF(BV71:BY71,"")</f>
        <v>0</v>
      </c>
      <c r="CB71" s="979"/>
      <c r="CC71" s="979"/>
      <c r="CD71" s="988" t="n">
        <f aca="false">Посуточная!EO71</f>
        <v>0</v>
      </c>
      <c r="CE71" s="989" t="n">
        <f aca="false">Посуточная!EP71</f>
        <v>0</v>
      </c>
      <c r="CF71" s="989" t="n">
        <f aca="false">Посуточная!EQ71</f>
        <v>0</v>
      </c>
      <c r="CG71" s="989" t="n">
        <f aca="false">Посуточная!ER71</f>
        <v>0</v>
      </c>
      <c r="CH71" s="976" t="n">
        <f aca="false">Посуточная!EZ71</f>
        <v>0</v>
      </c>
      <c r="CI71" s="976" t="n">
        <f aca="false">Посуточная!FA71</f>
        <v>0</v>
      </c>
      <c r="CJ71" s="976" t="n">
        <f aca="false">Посуточная!FB71</f>
        <v>0</v>
      </c>
      <c r="CK71" s="976" t="n">
        <f aca="false">Посуточная!FC71</f>
        <v>0</v>
      </c>
      <c r="CL71" s="1027" t="n">
        <f aca="false">COUNTIF(CD71:CG71,"&lt;&gt;0")-COUNTIF(CD71:CG71,"")</f>
        <v>-4</v>
      </c>
      <c r="CM71" s="1028" t="n">
        <f aca="false">COUNTIF(CH71:CK71,"&lt;&gt;0")-COUNTIF(CH71:CK71,"")</f>
        <v>0</v>
      </c>
      <c r="CN71" s="979"/>
      <c r="CO71" s="979"/>
      <c r="CP71" s="990" t="n">
        <f aca="false">Посуточная!GN71</f>
        <v>0</v>
      </c>
      <c r="CQ71" s="975" t="n">
        <f aca="false">Посуточная!GO71</f>
        <v>0</v>
      </c>
      <c r="CR71" s="975" t="n">
        <f aca="false">Посуточная!GP71</f>
        <v>0</v>
      </c>
      <c r="CS71" s="975" t="n">
        <f aca="false">Посуточная!GQ71</f>
        <v>0</v>
      </c>
      <c r="CT71" s="975" t="n">
        <f aca="false">Посуточная!GR71</f>
        <v>0</v>
      </c>
      <c r="CU71" s="975" t="n">
        <f aca="false">Посуточная!GS71</f>
        <v>0</v>
      </c>
      <c r="CV71" s="975" t="n">
        <f aca="false">Посуточная!GT71</f>
        <v>0</v>
      </c>
      <c r="CW71" s="976" t="n">
        <f aca="false">Посуточная!HP71</f>
        <v>0</v>
      </c>
      <c r="CX71" s="976" t="n">
        <f aca="false">Посуточная!HQ71</f>
        <v>0</v>
      </c>
      <c r="CY71" s="976" t="n">
        <f aca="false">Посуточная!HR71</f>
        <v>0</v>
      </c>
      <c r="CZ71" s="976" t="n">
        <f aca="false">Посуточная!HS71</f>
        <v>0</v>
      </c>
      <c r="DA71" s="976" t="n">
        <f aca="false">Посуточная!HT71</f>
        <v>0</v>
      </c>
      <c r="DB71" s="976" t="n">
        <f aca="false">Посуточная!HU71</f>
        <v>0</v>
      </c>
      <c r="DC71" s="976" t="n">
        <f aca="false">Посуточная!HV71</f>
        <v>0</v>
      </c>
      <c r="DD71" s="1027" t="n">
        <f aca="false">COUNTIF(CP71:CV71,"&lt;&gt;0")-COUNTIF(CP71:CV71,"")</f>
        <v>-7</v>
      </c>
      <c r="DE71" s="1028" t="n">
        <f aca="false">COUNTIF(CW71:DC71,"&lt;&gt;0")-COUNTIF(CW71:DC71,"")</f>
        <v>0</v>
      </c>
      <c r="DF71" s="979"/>
      <c r="DG71" s="979"/>
      <c r="DH71" s="991" t="n">
        <f aca="false">Посуточная!IE71</f>
        <v>0</v>
      </c>
      <c r="DI71" s="992" t="n">
        <f aca="false">Посуточная!IF71</f>
        <v>0</v>
      </c>
      <c r="DJ71" s="992" t="n">
        <f aca="false">Посуточная!IG71</f>
        <v>0</v>
      </c>
      <c r="DK71" s="989" t="n">
        <f aca="false">Посуточная!IH71</f>
        <v>0</v>
      </c>
      <c r="DL71" s="976" t="n">
        <f aca="false">Посуточная!IM71</f>
        <v>0</v>
      </c>
      <c r="DM71" s="993" t="n">
        <f aca="false">Посуточная!IN71</f>
        <v>0</v>
      </c>
      <c r="DN71" s="993" t="n">
        <f aca="false">Посуточная!IO71</f>
        <v>0</v>
      </c>
      <c r="DO71" s="993" t="n">
        <f aca="false">Посуточная!IP71</f>
        <v>0</v>
      </c>
      <c r="DP71" s="1029" t="n">
        <f aca="false">COUNTIF(DH71:DK71,"&lt;&gt;0")-COUNTIF(DH71:DK71,"")</f>
        <v>-4</v>
      </c>
      <c r="DQ71" s="1028" t="n">
        <f aca="false">COUNTIF(DL71:DO71,"&lt;&gt;0")-COUNTIF(DL71:DO71,"")</f>
        <v>0</v>
      </c>
      <c r="DT71" s="1033"/>
      <c r="DU71" s="1034"/>
      <c r="DV71" s="1034"/>
      <c r="DW71" s="1034"/>
      <c r="DX71" s="1034"/>
      <c r="DY71" s="1034"/>
      <c r="DZ71" s="1034"/>
      <c r="EA71" s="976" t="n">
        <f aca="false">Посуточная!KQ71</f>
        <v>0</v>
      </c>
      <c r="EB71" s="976" t="n">
        <f aca="false">Посуточная!KR71</f>
        <v>0</v>
      </c>
      <c r="EC71" s="976" t="n">
        <f aca="false">Посуточная!KS71</f>
        <v>0</v>
      </c>
      <c r="ED71" s="976" t="n">
        <f aca="false">Посуточная!KT71</f>
        <v>0</v>
      </c>
      <c r="EE71" s="976" t="n">
        <f aca="false">Посуточная!KU71</f>
        <v>0</v>
      </c>
      <c r="EF71" s="976" t="n">
        <f aca="false">Посуточная!KV71</f>
        <v>0</v>
      </c>
      <c r="EG71" s="976" t="n">
        <f aca="false">Посуточная!KW71</f>
        <v>0</v>
      </c>
      <c r="EH71" s="1027" t="n">
        <f aca="false">SUBTOTAL(3, DT71:DZ71)</f>
        <v>0</v>
      </c>
      <c r="EI71" s="1028" t="n">
        <f aca="false">COUNTIF(EA71:EG71,"&lt;&gt;0")-COUNTIF(EA71:EG71,"")</f>
        <v>0</v>
      </c>
      <c r="EJ71" s="979"/>
      <c r="EK71" s="979"/>
      <c r="EL71" s="1030" t="n">
        <f aca="false">SUMIF(BR6:EK6,"итого гр.",BR71:EK71)</f>
        <v>0</v>
      </c>
      <c r="EM71" s="1028" t="n">
        <f aca="false">SUMIF(BR6:EK6,"итого фк.",BR71:EK71)</f>
        <v>0</v>
      </c>
      <c r="EN71" s="979"/>
      <c r="EO71" s="979"/>
      <c r="EP71" s="1031"/>
      <c r="EQ71" s="1032"/>
      <c r="ET71" s="1035"/>
      <c r="EU71" s="1036"/>
      <c r="EX71" s="1037"/>
      <c r="EY71" s="1038"/>
      <c r="FB71" s="1033"/>
      <c r="FC71" s="1034"/>
      <c r="FD71" s="1034"/>
      <c r="FE71" s="1034"/>
      <c r="FF71" s="1034"/>
      <c r="FG71" s="1034"/>
      <c r="FH71" s="1034"/>
      <c r="FI71" s="976" t="n">
        <f aca="false">Посуточная!NU71</f>
        <v>0</v>
      </c>
      <c r="FJ71" s="976" t="n">
        <f aca="false">Посуточная!NV71</f>
        <v>0</v>
      </c>
      <c r="FK71" s="976" t="n">
        <f aca="false">Посуточная!NW71</f>
        <v>0</v>
      </c>
      <c r="FL71" s="976" t="n">
        <f aca="false">Посуточная!NX71</f>
        <v>0</v>
      </c>
      <c r="FM71" s="976" t="n">
        <f aca="false">Посуточная!NY71</f>
        <v>0</v>
      </c>
      <c r="FN71" s="976" t="n">
        <f aca="false">Посуточная!NZ71</f>
        <v>0</v>
      </c>
      <c r="FO71" s="976" t="n">
        <f aca="false">Посуточная!OA71</f>
        <v>0</v>
      </c>
      <c r="FP71" s="1027" t="n">
        <f aca="false">COUNTIF(FB71:FH71,"&lt;&gt;0")-COUNTIF(FB71:FH71,"")</f>
        <v>0</v>
      </c>
      <c r="FQ71" s="1028" t="n">
        <f aca="false">COUNTIF(FI71:FO71,"&lt;&gt;0")-COUNTIF(FI71:FO71,"")</f>
        <v>0</v>
      </c>
      <c r="FR71" s="979"/>
      <c r="FS71" s="979"/>
      <c r="FT71" s="1001" t="n">
        <f aca="false">Посуточная!OO71</f>
        <v>0</v>
      </c>
      <c r="FU71" s="1002" t="n">
        <f aca="false">Посуточная!OP71</f>
        <v>0</v>
      </c>
      <c r="FV71" s="1002" t="n">
        <f aca="false">Посуточная!OQ71</f>
        <v>0</v>
      </c>
      <c r="FW71" s="1002" t="n">
        <f aca="false">Посуточная!OR71</f>
        <v>0</v>
      </c>
      <c r="FX71" s="1002" t="n">
        <f aca="false">Посуточная!OS71</f>
        <v>0</v>
      </c>
      <c r="FY71" s="1002" t="n">
        <f aca="false">Посуточная!OT71</f>
        <v>0</v>
      </c>
      <c r="FZ71" s="1003" t="n">
        <f aca="false">Посуточная!OU71</f>
        <v>0</v>
      </c>
      <c r="GA71" s="993" t="n">
        <f aca="false">Посуточная!PP71</f>
        <v>0</v>
      </c>
      <c r="GB71" s="993" t="n">
        <f aca="false">Посуточная!PQ71</f>
        <v>0</v>
      </c>
      <c r="GC71" s="993" t="n">
        <f aca="false">Посуточная!PR71</f>
        <v>0</v>
      </c>
      <c r="GD71" s="993" t="n">
        <f aca="false">Посуточная!PS71</f>
        <v>0</v>
      </c>
      <c r="GE71" s="993" t="n">
        <f aca="false">Посуточная!PT71</f>
        <v>0</v>
      </c>
      <c r="GF71" s="993" t="n">
        <f aca="false">Посуточная!PU71</f>
        <v>0</v>
      </c>
      <c r="GG71" s="993" t="n">
        <f aca="false">Посуточная!PV71</f>
        <v>0</v>
      </c>
      <c r="GH71" s="1027" t="n">
        <f aca="false">COUNTIF(FT71:FZ71,"&lt;&gt;0")-COUNTIF(FT71:FZ71,"")</f>
        <v>-7</v>
      </c>
      <c r="GI71" s="1028" t="n">
        <f aca="false">COUNTIF(GA71:GG71,"&lt;&gt;0")-COUNTIF(GA71:GG71,"")</f>
        <v>0</v>
      </c>
      <c r="GJ71" s="979"/>
      <c r="GK71" s="979"/>
      <c r="GL71" s="1039" t="n">
        <f aca="false">Посуточная!QH71</f>
        <v>0</v>
      </c>
      <c r="GM71" s="1040" t="n">
        <f aca="false">Посуточная!QI71</f>
        <v>0</v>
      </c>
      <c r="GN71" s="1040" t="n">
        <f aca="false">Посуточная!QJ71</f>
        <v>0</v>
      </c>
      <c r="GO71" s="1040" t="n">
        <f aca="false">Посуточная!QK71</f>
        <v>0</v>
      </c>
      <c r="GP71" s="1040" t="n">
        <f aca="false">Посуточная!QL71</f>
        <v>0</v>
      </c>
      <c r="GQ71" s="1040" t="n">
        <f aca="false">Посуточная!QM71</f>
        <v>0</v>
      </c>
      <c r="GR71" s="1040" t="n">
        <f aca="false">Посуточная!QN71</f>
        <v>0</v>
      </c>
      <c r="GS71" s="1006" t="n">
        <f aca="false">Посуточная!QV71</f>
        <v>0</v>
      </c>
      <c r="GT71" s="1006" t="n">
        <f aca="false">Посуточная!QW71</f>
        <v>0</v>
      </c>
      <c r="GU71" s="1006" t="n">
        <f aca="false">Посуточная!QX71</f>
        <v>0</v>
      </c>
      <c r="GV71" s="1006" t="n">
        <f aca="false">Посуточная!QY71</f>
        <v>0</v>
      </c>
      <c r="GW71" s="1006" t="n">
        <f aca="false">Посуточная!QZ71</f>
        <v>0</v>
      </c>
      <c r="GX71" s="1006" t="n">
        <f aca="false">Посуточная!RA71</f>
        <v>0</v>
      </c>
      <c r="GY71" s="1006" t="n">
        <f aca="false">Посуточная!RB71</f>
        <v>0</v>
      </c>
      <c r="GZ71" s="1027" t="n">
        <f aca="false">COUNTIF(GL71:GR71,"&lt;&gt;0")-COUNTIF(GL71:GR71,"")</f>
        <v>-7</v>
      </c>
      <c r="HA71" s="1028" t="n">
        <f aca="false">COUNTIF(GS71:GY71,"&lt;&gt;0")-COUNTIF(GS71:GY71,"")</f>
        <v>0</v>
      </c>
      <c r="HB71" s="979"/>
      <c r="HC71" s="979"/>
      <c r="HD71" s="1041" t="n">
        <f aca="false">Посуточная!RN71</f>
        <v>0</v>
      </c>
      <c r="HE71" s="1042" t="n">
        <f aca="false">Посуточная!RO71</f>
        <v>0</v>
      </c>
      <c r="HF71" s="1042" t="n">
        <f aca="false">Посуточная!RP71</f>
        <v>0</v>
      </c>
      <c r="HG71" s="1042" t="n">
        <f aca="false">Посуточная!RQ71</f>
        <v>0</v>
      </c>
      <c r="HH71" s="1042" t="n">
        <f aca="false">Посуточная!RR71</f>
        <v>0</v>
      </c>
      <c r="HI71" s="1042" t="n">
        <f aca="false">Посуточная!RS71</f>
        <v>0</v>
      </c>
      <c r="HJ71" s="1042" t="n">
        <f aca="false">Посуточная!RT71</f>
        <v>0</v>
      </c>
      <c r="HK71" s="993" t="n">
        <f aca="false">Посуточная!SB71</f>
        <v>0</v>
      </c>
      <c r="HL71" s="993" t="n">
        <f aca="false">Посуточная!SC71</f>
        <v>0</v>
      </c>
      <c r="HM71" s="993" t="n">
        <f aca="false">Посуточная!SD71</f>
        <v>0</v>
      </c>
      <c r="HN71" s="993" t="n">
        <f aca="false">Посуточная!SE71</f>
        <v>0</v>
      </c>
      <c r="HO71" s="993" t="n">
        <f aca="false">Посуточная!SF71</f>
        <v>0</v>
      </c>
      <c r="HP71" s="993" t="n">
        <f aca="false">Посуточная!SG71</f>
        <v>0</v>
      </c>
      <c r="HQ71" s="993" t="n">
        <f aca="false">Посуточная!SH71</f>
        <v>0</v>
      </c>
      <c r="HR71" s="1027" t="n">
        <f aca="false">COUNTIF(HD71:HJ71,"&lt;&gt;0")-COUNTIF(HD71:HJ71,"")</f>
        <v>-7</v>
      </c>
      <c r="HS71" s="1028" t="n">
        <f aca="false">COUNTIF(HK71:HQ71,"&lt;&gt;0")-COUNTIF(HK71:HQ71,"")</f>
        <v>0</v>
      </c>
      <c r="HT71" s="979"/>
      <c r="HU71" s="979"/>
      <c r="HV71" s="1030" t="n">
        <f aca="false">SUMIF(FB6:HU6,"итого гр.",FB71:HU71)</f>
        <v>0</v>
      </c>
      <c r="HW71" s="1028" t="n">
        <f aca="false">SUMIF($FB$6:$HU$6,"итого фк.",FB71:HU71)</f>
        <v>0</v>
      </c>
      <c r="HX71" s="979"/>
      <c r="HY71" s="979"/>
      <c r="HZ71" s="1031"/>
      <c r="IA71" s="1032"/>
      <c r="IB71" s="979"/>
      <c r="IC71" s="979"/>
      <c r="ID71" s="1001" t="n">
        <f aca="false">Посуточная!SY71</f>
        <v>0</v>
      </c>
      <c r="IE71" s="1002" t="n">
        <f aca="false">Посуточная!SZ71</f>
        <v>0</v>
      </c>
      <c r="IF71" s="1002" t="n">
        <f aca="false">Посуточная!TA71</f>
        <v>0</v>
      </c>
      <c r="IG71" s="1002" t="n">
        <f aca="false">Посуточная!TB71</f>
        <v>0</v>
      </c>
      <c r="IH71" s="993" t="n">
        <f aca="false">Посуточная!TG71</f>
        <v>0</v>
      </c>
      <c r="II71" s="993" t="n">
        <f aca="false">Посуточная!TH71</f>
        <v>0</v>
      </c>
      <c r="IJ71" s="993" t="n">
        <f aca="false">Посуточная!TI71</f>
        <v>0</v>
      </c>
      <c r="IK71" s="993" t="n">
        <f aca="false">Посуточная!TJ71</f>
        <v>0</v>
      </c>
      <c r="IL71" s="1027"/>
      <c r="IM71" s="1028"/>
      <c r="IP71" s="1043"/>
      <c r="IQ71" s="1044"/>
      <c r="IT71" s="1043"/>
      <c r="IU71" s="1045"/>
      <c r="IV71" s="1046"/>
      <c r="IW71" s="1046"/>
      <c r="IX71" s="1045"/>
      <c r="IY71" s="1045"/>
      <c r="IZ71" s="1046"/>
      <c r="JA71" s="1046"/>
      <c r="JB71" s="1045"/>
      <c r="JC71" s="1045"/>
      <c r="JD71" s="1046"/>
      <c r="JE71" s="1046"/>
      <c r="JF71" s="1047" t="n">
        <f aca="false">SUMIF(IP6:JE6,"итого гр.",IP71:JE71)</f>
        <v>0</v>
      </c>
      <c r="JG71" s="1038" t="n">
        <f aca="false">SUMIF($IP$6:$JE$6,"итого фк.",IP71:JE71)</f>
        <v>0</v>
      </c>
      <c r="JH71" s="1018"/>
      <c r="JJ71" s="1037"/>
      <c r="JK71" s="1038"/>
      <c r="JN71" s="1037"/>
      <c r="JO71" s="1038"/>
      <c r="JR71" s="1043"/>
      <c r="JS71" s="1044"/>
      <c r="JV71" s="1037"/>
      <c r="JW71" s="1038"/>
      <c r="JZ71" s="1047"/>
      <c r="KA71" s="1047"/>
      <c r="KD71" s="1047"/>
      <c r="KE71" s="1047"/>
      <c r="KH71" s="1123"/>
      <c r="KI71" s="1021"/>
      <c r="KJ71" s="1025"/>
      <c r="KL71" s="1047"/>
      <c r="KM71" s="1047"/>
      <c r="KN71" s="1048"/>
      <c r="KO71" s="1123"/>
      <c r="KP71" s="1023"/>
      <c r="KQ71" s="1024"/>
      <c r="KS71" s="924" t="str">
        <f aca="false">IF(KP71=$KS$1,"",KI71-7200)</f>
        <v/>
      </c>
      <c r="KT71" s="1137"/>
      <c r="LG71" s="924" t="n">
        <f aca="false">IF(R71="",0,R71+LG68)</f>
        <v>0</v>
      </c>
      <c r="LH71" s="924" t="n">
        <f aca="false">IF(S71="",0,S71+LH68)</f>
        <v>0</v>
      </c>
      <c r="LI71" s="924" t="n">
        <f aca="false">IF(AJ71="",0,AJ71+LI68)</f>
        <v>0</v>
      </c>
      <c r="LJ71" s="924" t="n">
        <f aca="false">IF(AK71="",0,AK71+LJ68)</f>
        <v>0</v>
      </c>
      <c r="LK71" s="924" t="n">
        <f aca="false">IF(AV71="",0,AV71+LK68)</f>
        <v>0</v>
      </c>
      <c r="LL71" s="924" t="n">
        <f aca="false">IF(AW71="",0,AW71+LL68)</f>
        <v>0</v>
      </c>
      <c r="LM71" s="924" t="n">
        <f aca="false">IF(BH71="",0,BH71+LM68)</f>
        <v>0</v>
      </c>
      <c r="LN71" s="924" t="n">
        <f aca="false">IF(BI71="",0,BI71+LN68)</f>
        <v>0</v>
      </c>
      <c r="LO71" s="924" t="n">
        <f aca="false">IF(CB71="",0,CB71+LO68)</f>
        <v>0</v>
      </c>
      <c r="LP71" s="924" t="n">
        <f aca="false">IF(CC71="",0,CC71+LP68)</f>
        <v>0</v>
      </c>
      <c r="LQ71" s="924" t="n">
        <f aca="false">IF(CN71="",0,CN71+LQ68)</f>
        <v>0</v>
      </c>
      <c r="LR71" s="924" t="n">
        <f aca="false">IF(CO71="",0,CO71+LR68)</f>
        <v>0</v>
      </c>
      <c r="LS71" s="924" t="n">
        <f aca="false">IF(DR71="",0,DR71+LS68)</f>
        <v>0</v>
      </c>
      <c r="LT71" s="924" t="n">
        <f aca="false">IF(DS71="",0,DS71+LT68)</f>
        <v>0</v>
      </c>
      <c r="LU71" s="924" t="n">
        <f aca="false">IF(DF71="",0,DF71+LU68)</f>
        <v>0</v>
      </c>
      <c r="LV71" s="924" t="n">
        <f aca="false">IF(DG71="",0,DG71+LV68)</f>
        <v>0</v>
      </c>
      <c r="LW71" s="924" t="n">
        <f aca="false">IF(HT71="",0,HT71+LW68)</f>
        <v>0</v>
      </c>
      <c r="LX71" s="924" t="n">
        <f aca="false">IF(HU71="",0,HU71+LX68)</f>
        <v>0</v>
      </c>
      <c r="LY71" s="924" t="n">
        <f aca="false">IF(JN71="",0,JN71)</f>
        <v>0</v>
      </c>
      <c r="LZ71" s="924" t="n">
        <f aca="false">IF(JO71="",0,JO71)</f>
        <v>0</v>
      </c>
      <c r="MA71" s="924" t="n">
        <f aca="false">IF(EV71="",0,EV71+MA68)</f>
        <v>0</v>
      </c>
      <c r="MB71" s="924" t="n">
        <f aca="false">IF(EW71="",0,EW71+MB68)</f>
        <v>0</v>
      </c>
      <c r="MC71" s="924" t="n">
        <f aca="false">IF(JJ71="",0,JJ71+MC68)</f>
        <v>0</v>
      </c>
      <c r="MD71" s="924" t="n">
        <f aca="false">IF(JK71="",0,JK71+MD68)</f>
        <v>0</v>
      </c>
      <c r="ME71" s="924" t="n">
        <f aca="false">IF(KO71="",0,KO71+ME68)</f>
        <v>0</v>
      </c>
      <c r="MF71" s="924" t="n">
        <f aca="false">IF(KP71="",0,KP71+MF68)</f>
        <v>0</v>
      </c>
      <c r="MG71" s="924" t="n">
        <f aca="false">IFERROR(ME71/$A69,0)</f>
        <v>0</v>
      </c>
      <c r="MH71" s="924" t="n">
        <f aca="false">IFERROR(MF71/$A69,0)</f>
        <v>0</v>
      </c>
      <c r="MI71" s="924" t="n">
        <f aca="false">IF(JT71="",0,JT71+MI68)</f>
        <v>0</v>
      </c>
      <c r="MJ71" s="924" t="n">
        <f aca="false">IF(JU71="",0,JU71+MJ68)</f>
        <v>0</v>
      </c>
      <c r="MK71" s="924" t="n">
        <f aca="false">IF(LG71&gt;0,0,P71+MK68)</f>
        <v>-145</v>
      </c>
      <c r="ML71" s="924" t="n">
        <f aca="false">IF(LH71&gt;0,0,Q71+ML68)</f>
        <v>0</v>
      </c>
      <c r="MM71" s="924" t="n">
        <f aca="false">IF(LI71&gt;0,0,AH71+MM68)</f>
        <v>-154</v>
      </c>
      <c r="MN71" s="924" t="n">
        <f aca="false">IF(LJ71&gt;0,0,AI71+MN68)</f>
        <v>0</v>
      </c>
      <c r="MO71" s="924" t="n">
        <f aca="false">IF(LK71&gt;0,0,AT71+MO68)</f>
        <v>-88</v>
      </c>
      <c r="MP71" s="924" t="n">
        <f aca="false">IF(LL71&gt;0,0,AU71+MP68)</f>
        <v>0</v>
      </c>
      <c r="MQ71" s="924" t="n">
        <f aca="false">IF(LM71&gt;0,0,BF71+MQ68)</f>
        <v>-84</v>
      </c>
      <c r="MR71" s="924" t="n">
        <f aca="false">IF(LN71&gt;0,0,BG71+MR68)</f>
        <v>0</v>
      </c>
      <c r="MS71" s="924" t="n">
        <f aca="false">IF(LO71&gt;0,0,BZ71+MS68)</f>
        <v>-84</v>
      </c>
      <c r="MT71" s="924" t="n">
        <f aca="false">IF(LP71&gt;0,0,CA71+MT68)</f>
        <v>0</v>
      </c>
      <c r="MU71" s="924" t="n">
        <f aca="false">IF(LQ71&gt;0,0,CL71+MU68)</f>
        <v>-84</v>
      </c>
      <c r="MV71" s="924" t="n">
        <f aca="false">IF(LR71&gt;0,0,CM71+MV68)</f>
        <v>0</v>
      </c>
      <c r="MW71" s="924" t="n">
        <f aca="false">IF(LS71&gt;0,0,DP71+MW68)</f>
        <v>-88</v>
      </c>
      <c r="MX71" s="924" t="n">
        <f aca="false">IF(LT71&gt;0,0,DQ71+MX68)</f>
        <v>0</v>
      </c>
      <c r="MY71" s="924" t="n">
        <f aca="false">IF(LU71&gt;0,0,DD71+MY68)</f>
        <v>-147</v>
      </c>
      <c r="MZ71" s="924" t="n">
        <f aca="false">IFERROR(IF(LV71&gt;0,0,DE71+MZ68),0)</f>
        <v>2</v>
      </c>
      <c r="NA71" s="924" t="n">
        <f aca="false">IF(LW71&gt;0,0,HR71+NA68)</f>
        <v>-140</v>
      </c>
      <c r="NB71" s="924" t="n">
        <f aca="false">IFERROR(IF(LX71&gt;0,0,HS71+NB68),0)</f>
        <v>1</v>
      </c>
      <c r="NC71" s="924"/>
      <c r="ND71" s="924"/>
      <c r="NE71" s="924"/>
    </row>
    <row r="72" customFormat="false" ht="15" hidden="false" customHeight="false" outlineLevel="0" collapsed="false">
      <c r="A72" s="1156"/>
      <c r="B72" s="1049" t="n">
        <f aca="false">Посуточная!J72</f>
        <v>0</v>
      </c>
      <c r="C72" s="1050" t="n">
        <f aca="false">Посуточная!K72</f>
        <v>0</v>
      </c>
      <c r="D72" s="1050" t="n">
        <f aca="false">Посуточная!L72</f>
        <v>0</v>
      </c>
      <c r="E72" s="1050" t="n">
        <f aca="false">Посуточная!M72</f>
        <v>0</v>
      </c>
      <c r="F72" s="1050" t="n">
        <f aca="false">Посуточная!N72</f>
        <v>0</v>
      </c>
      <c r="G72" s="1050" t="n">
        <f aca="false">Посуточная!O72</f>
        <v>0</v>
      </c>
      <c r="H72" s="1050" t="n">
        <f aca="false">Посуточная!P72</f>
        <v>0</v>
      </c>
      <c r="I72" s="1051" t="n">
        <f aca="false">Посуточная!AA72</f>
        <v>0</v>
      </c>
      <c r="J72" s="1051" t="n">
        <f aca="false">Посуточная!AB72</f>
        <v>0</v>
      </c>
      <c r="K72" s="1051" t="n">
        <f aca="false">Посуточная!AC72</f>
        <v>0</v>
      </c>
      <c r="L72" s="1051" t="n">
        <f aca="false">Посуточная!AD72</f>
        <v>0</v>
      </c>
      <c r="M72" s="1051" t="n">
        <f aca="false">Посуточная!AE72</f>
        <v>0</v>
      </c>
      <c r="N72" s="1051" t="n">
        <f aca="false">Посуточная!AF72</f>
        <v>0</v>
      </c>
      <c r="O72" s="1051" t="n">
        <f aca="false">Посуточная!AG72</f>
        <v>0</v>
      </c>
      <c r="P72" s="1157" t="n">
        <f aca="false">SUBTOTAL(9, B72:H72)</f>
        <v>0</v>
      </c>
      <c r="Q72" s="1139" t="n">
        <f aca="false">SUBTOTAL(9, I72:O72)</f>
        <v>0</v>
      </c>
      <c r="R72" s="979" t="n">
        <f aca="false">SUM(P72,R69)</f>
        <v>350</v>
      </c>
      <c r="S72" s="979" t="n">
        <f aca="false">SUM(Q72,S69)</f>
        <v>0</v>
      </c>
      <c r="T72" s="1054" t="n">
        <f aca="false">Посуточная!AS72</f>
        <v>0</v>
      </c>
      <c r="U72" s="1050" t="n">
        <f aca="false">Посуточная!AT72</f>
        <v>0</v>
      </c>
      <c r="V72" s="1050" t="n">
        <f aca="false">Посуточная!AU72</f>
        <v>0</v>
      </c>
      <c r="W72" s="1050" t="n">
        <f aca="false">Посуточная!AV72</f>
        <v>0</v>
      </c>
      <c r="X72" s="1050" t="n">
        <f aca="false">Посуточная!AW72</f>
        <v>0</v>
      </c>
      <c r="Y72" s="1050" t="n">
        <f aca="false">Посуточная!AX72</f>
        <v>0</v>
      </c>
      <c r="Z72" s="1050" t="n">
        <f aca="false">Посуточная!AY72</f>
        <v>0</v>
      </c>
      <c r="AA72" s="1051" t="n">
        <f aca="false">Посуточная!BG72</f>
        <v>0</v>
      </c>
      <c r="AB72" s="1051" t="n">
        <f aca="false">Посуточная!BH72</f>
        <v>0</v>
      </c>
      <c r="AC72" s="1051" t="n">
        <f aca="false">Посуточная!BI72</f>
        <v>0</v>
      </c>
      <c r="AD72" s="1051" t="n">
        <f aca="false">Посуточная!BJ72</f>
        <v>0</v>
      </c>
      <c r="AE72" s="1051" t="n">
        <f aca="false">Посуточная!BK72</f>
        <v>0</v>
      </c>
      <c r="AF72" s="1051" t="n">
        <f aca="false">Посуточная!BL72</f>
        <v>0</v>
      </c>
      <c r="AG72" s="1051" t="n">
        <f aca="false">Посуточная!BM72</f>
        <v>0</v>
      </c>
      <c r="AH72" s="1157" t="n">
        <f aca="false">SUBTOTAL(9, T72:Z72)</f>
        <v>0</v>
      </c>
      <c r="AI72" s="1139" t="n">
        <f aca="false">SUBTOTAL(9, AA72:AG72)</f>
        <v>0</v>
      </c>
      <c r="AJ72" s="979" t="n">
        <f aca="false">SUM(AH72,AJ69)</f>
        <v>0</v>
      </c>
      <c r="AK72" s="979" t="n">
        <f aca="false">SUM(AI72,AK69)</f>
        <v>0</v>
      </c>
      <c r="AL72" s="1054" t="n">
        <f aca="false">Посуточная!BV72</f>
        <v>0</v>
      </c>
      <c r="AM72" s="1050" t="n">
        <f aca="false">Посуточная!BW72</f>
        <v>0</v>
      </c>
      <c r="AN72" s="1050" t="n">
        <f aca="false">Посуточная!BX72</f>
        <v>0</v>
      </c>
      <c r="AO72" s="1050" t="n">
        <f aca="false">Посуточная!BY72</f>
        <v>0</v>
      </c>
      <c r="AP72" s="1051" t="n">
        <f aca="false">Посуточная!CD72</f>
        <v>0</v>
      </c>
      <c r="AQ72" s="1051" t="n">
        <f aca="false">Посуточная!CE72</f>
        <v>0</v>
      </c>
      <c r="AR72" s="1051" t="n">
        <f aca="false">Посуточная!CF72</f>
        <v>0</v>
      </c>
      <c r="AS72" s="1051" t="n">
        <f aca="false">Посуточная!CG72</f>
        <v>0</v>
      </c>
      <c r="AT72" s="1157" t="n">
        <f aca="false">SUBTOTAL(9, AL72:AO72)</f>
        <v>0</v>
      </c>
      <c r="AU72" s="1139" t="n">
        <f aca="false">SUBTOTAL(9, AP72:AS72)</f>
        <v>0</v>
      </c>
      <c r="AV72" s="979" t="n">
        <f aca="false">SUM(AT72,AV69)</f>
        <v>0</v>
      </c>
      <c r="AW72" s="979" t="n">
        <f aca="false">SUM(AU72,AW69)</f>
        <v>0</v>
      </c>
      <c r="AX72" s="1054" t="n">
        <f aca="false">Посуточная!CP72</f>
        <v>0</v>
      </c>
      <c r="AY72" s="1050" t="n">
        <f aca="false">Посуточная!CQ72</f>
        <v>0</v>
      </c>
      <c r="AZ72" s="1050" t="n">
        <f aca="false">Посуточная!CR72</f>
        <v>0</v>
      </c>
      <c r="BA72" s="1050" t="n">
        <f aca="false">Посуточная!CS72</f>
        <v>0</v>
      </c>
      <c r="BB72" s="1051" t="n">
        <f aca="false">Посуточная!CX72</f>
        <v>0</v>
      </c>
      <c r="BC72" s="1051" t="n">
        <f aca="false">Посуточная!CY72</f>
        <v>0</v>
      </c>
      <c r="BD72" s="1051" t="n">
        <f aca="false">Посуточная!CZ72</f>
        <v>0</v>
      </c>
      <c r="BE72" s="1051" t="n">
        <f aca="false">Посуточная!DA72</f>
        <v>0</v>
      </c>
      <c r="BF72" s="1157" t="n">
        <f aca="false">SUBTOTAL(9, AX72:BA72)</f>
        <v>0</v>
      </c>
      <c r="BG72" s="1139" t="n">
        <f aca="false">SUBTOTAL(9, BB72:BE72)</f>
        <v>0</v>
      </c>
      <c r="BH72" s="979" t="n">
        <f aca="false">SUM(BF72,BH69)</f>
        <v>0</v>
      </c>
      <c r="BI72" s="979" t="n">
        <f aca="false">SUM(BG72,BI69)</f>
        <v>0</v>
      </c>
      <c r="BJ72" s="1158" t="n">
        <f aca="false">SUMIF(B6:BI6,"итого гр.",B72:BI72)</f>
        <v>0</v>
      </c>
      <c r="BK72" s="1139" t="n">
        <f aca="false">SUMIF(B6:BI6,"итого фк.",B72:BI72)</f>
        <v>0</v>
      </c>
      <c r="BL72" s="979" t="n">
        <f aca="false">SUM(BJ72,BL69)</f>
        <v>350</v>
      </c>
      <c r="BM72" s="979" t="n">
        <f aca="false">SUM(BK72,BM69)</f>
        <v>0</v>
      </c>
      <c r="BN72" s="1159" t="n">
        <f aca="false">BL72</f>
        <v>350</v>
      </c>
      <c r="BO72" s="1160" t="n">
        <f aca="false">BM72</f>
        <v>0</v>
      </c>
      <c r="BP72" s="979"/>
      <c r="BQ72" s="979"/>
      <c r="BR72" s="1059" t="n">
        <f aca="false">Посуточная!DR72</f>
        <v>0</v>
      </c>
      <c r="BS72" s="1060" t="n">
        <f aca="false">Посуточная!DS72</f>
        <v>0</v>
      </c>
      <c r="BT72" s="1060" t="n">
        <f aca="false">Посуточная!DT72</f>
        <v>0</v>
      </c>
      <c r="BU72" s="1060" t="n">
        <f aca="false">Посуточная!DU72</f>
        <v>0</v>
      </c>
      <c r="BV72" s="1051" t="n">
        <f aca="false">Посуточная!DZ72</f>
        <v>0</v>
      </c>
      <c r="BW72" s="1051" t="n">
        <f aca="false">Посуточная!EA72</f>
        <v>0</v>
      </c>
      <c r="BX72" s="1051" t="n">
        <f aca="false">Посуточная!EB72</f>
        <v>0</v>
      </c>
      <c r="BY72" s="1051" t="n">
        <f aca="false">Посуточная!EC72</f>
        <v>0</v>
      </c>
      <c r="BZ72" s="1027" t="n">
        <f aca="false">SUBTOTAL(9, BR72:BU72)</f>
        <v>0</v>
      </c>
      <c r="CA72" s="1139" t="n">
        <f aca="false">SUBTOTAL(9, BV72:BY72)</f>
        <v>0</v>
      </c>
      <c r="CB72" s="979" t="n">
        <f aca="false">SUM(BZ72,CB69)</f>
        <v>0</v>
      </c>
      <c r="CC72" s="979" t="n">
        <f aca="false">SUM(CA72,CC69)</f>
        <v>0</v>
      </c>
      <c r="CD72" s="988" t="n">
        <f aca="false">Посуточная!EO72</f>
        <v>0</v>
      </c>
      <c r="CE72" s="989" t="n">
        <f aca="false">Посуточная!EP72</f>
        <v>0</v>
      </c>
      <c r="CF72" s="989" t="n">
        <f aca="false">Посуточная!EQ72</f>
        <v>0</v>
      </c>
      <c r="CG72" s="989" t="n">
        <f aca="false">Посуточная!ER72</f>
        <v>0</v>
      </c>
      <c r="CH72" s="976" t="n">
        <f aca="false">Посуточная!EZ72</f>
        <v>0</v>
      </c>
      <c r="CI72" s="976" t="n">
        <f aca="false">Посуточная!FA72</f>
        <v>0</v>
      </c>
      <c r="CJ72" s="976" t="n">
        <f aca="false">Посуточная!FB72</f>
        <v>0</v>
      </c>
      <c r="CK72" s="976" t="n">
        <f aca="false">Посуточная!FC72</f>
        <v>0</v>
      </c>
      <c r="CL72" s="1157" t="n">
        <f aca="false">SUBTOTAL(9, CD72:CG72)</f>
        <v>0</v>
      </c>
      <c r="CM72" s="1139" t="n">
        <f aca="false">SUBTOTAL(9, CH72:CK72)</f>
        <v>0</v>
      </c>
      <c r="CN72" s="979" t="n">
        <f aca="false">SUM(CL72,CN69)</f>
        <v>0</v>
      </c>
      <c r="CO72" s="979" t="n">
        <f aca="false">SUM(CM72,CO69)</f>
        <v>0</v>
      </c>
      <c r="CP72" s="1054" t="n">
        <f aca="false">Посуточная!GN72</f>
        <v>0</v>
      </c>
      <c r="CQ72" s="1050" t="n">
        <f aca="false">Посуточная!GO72</f>
        <v>0</v>
      </c>
      <c r="CR72" s="1050" t="n">
        <f aca="false">Посуточная!GP72</f>
        <v>0</v>
      </c>
      <c r="CS72" s="1050" t="n">
        <f aca="false">Посуточная!GQ72</f>
        <v>0</v>
      </c>
      <c r="CT72" s="1050" t="n">
        <f aca="false">Посуточная!GR72</f>
        <v>0</v>
      </c>
      <c r="CU72" s="1050" t="n">
        <f aca="false">Посуточная!GS72</f>
        <v>0</v>
      </c>
      <c r="CV72" s="1050" t="n">
        <f aca="false">Посуточная!GT72</f>
        <v>0</v>
      </c>
      <c r="CW72" s="1051" t="n">
        <f aca="false">Посуточная!HP72</f>
        <v>0</v>
      </c>
      <c r="CX72" s="1051" t="n">
        <f aca="false">Посуточная!HQ72</f>
        <v>0</v>
      </c>
      <c r="CY72" s="1051" t="n">
        <f aca="false">Посуточная!HR72</f>
        <v>0</v>
      </c>
      <c r="CZ72" s="1051" t="n">
        <f aca="false">Посуточная!HS72</f>
        <v>0</v>
      </c>
      <c r="DA72" s="1051" t="n">
        <f aca="false">Посуточная!HT72</f>
        <v>0</v>
      </c>
      <c r="DB72" s="1051" t="n">
        <f aca="false">Посуточная!HU72</f>
        <v>0</v>
      </c>
      <c r="DC72" s="1051" t="n">
        <f aca="false">Посуточная!HV72</f>
        <v>0</v>
      </c>
      <c r="DD72" s="1157" t="n">
        <f aca="false">SUBTOTAL(9, CP72:CV72)</f>
        <v>0</v>
      </c>
      <c r="DE72" s="1139" t="n">
        <f aca="false">SUBTOTAL(9, CW72:DC72)</f>
        <v>0</v>
      </c>
      <c r="DF72" s="979" t="n">
        <f aca="false">SUM(DD72,DF69)</f>
        <v>0</v>
      </c>
      <c r="DG72" s="979" t="n">
        <f aca="false">SUM(DE72,DG69)</f>
        <v>23</v>
      </c>
      <c r="DH72" s="991" t="n">
        <f aca="false">Посуточная!IE72</f>
        <v>0</v>
      </c>
      <c r="DI72" s="992" t="n">
        <f aca="false">Посуточная!IF72</f>
        <v>0</v>
      </c>
      <c r="DJ72" s="992" t="n">
        <f aca="false">Посуточная!IG72</f>
        <v>0</v>
      </c>
      <c r="DK72" s="989" t="n">
        <f aca="false">Посуточная!IH72</f>
        <v>0</v>
      </c>
      <c r="DL72" s="976" t="n">
        <f aca="false">Посуточная!IM72</f>
        <v>0</v>
      </c>
      <c r="DM72" s="993" t="n">
        <f aca="false">Посуточная!IN72</f>
        <v>0</v>
      </c>
      <c r="DN72" s="993" t="n">
        <f aca="false">Посуточная!IO72</f>
        <v>0</v>
      </c>
      <c r="DO72" s="993" t="n">
        <f aca="false">Посуточная!IP72</f>
        <v>0</v>
      </c>
      <c r="DP72" s="1161" t="n">
        <f aca="false">SUBTOTAL(9, DH72:DK72)</f>
        <v>0</v>
      </c>
      <c r="DQ72" s="1139" t="n">
        <f aca="false">SUBTOTAL(9, DL72:DO72)</f>
        <v>0</v>
      </c>
      <c r="DR72" s="921" t="n">
        <f aca="false">SUM(DP72,DR69)</f>
        <v>0</v>
      </c>
      <c r="DS72" s="921" t="n">
        <f aca="false">SUM(DQ72,DS69)</f>
        <v>0</v>
      </c>
      <c r="DT72" s="1065"/>
      <c r="DU72" s="1066"/>
      <c r="DV72" s="1066"/>
      <c r="DW72" s="1066"/>
      <c r="DX72" s="1066"/>
      <c r="DY72" s="1066"/>
      <c r="DZ72" s="1066"/>
      <c r="EA72" s="1051" t="n">
        <f aca="false">Посуточная!KQ72</f>
        <v>0</v>
      </c>
      <c r="EB72" s="1051" t="n">
        <f aca="false">Посуточная!KR72</f>
        <v>0</v>
      </c>
      <c r="EC72" s="1051" t="n">
        <f aca="false">Посуточная!KS72</f>
        <v>0</v>
      </c>
      <c r="ED72" s="1051" t="n">
        <f aca="false">Посуточная!KT72</f>
        <v>0</v>
      </c>
      <c r="EE72" s="1051" t="n">
        <f aca="false">Посуточная!KU72</f>
        <v>0</v>
      </c>
      <c r="EF72" s="1051" t="n">
        <f aca="false">Посуточная!KV72</f>
        <v>0</v>
      </c>
      <c r="EG72" s="1051" t="n">
        <f aca="false">Посуточная!KW72</f>
        <v>0</v>
      </c>
      <c r="EH72" s="1157" t="n">
        <f aca="false">SUBTOTAL(9, DT72:DZ72)</f>
        <v>0</v>
      </c>
      <c r="EI72" s="1162" t="n">
        <f aca="false">SUBTOTAL(9, EA72:EG72)</f>
        <v>0</v>
      </c>
      <c r="EJ72" s="979" t="n">
        <f aca="false">SUM(EH72,EJ69)</f>
        <v>0</v>
      </c>
      <c r="EK72" s="1067" t="n">
        <f aca="false">SUM(EI72,EK69)</f>
        <v>37.549</v>
      </c>
      <c r="EL72" s="1158" t="n">
        <f aca="false">SUMIF(BR6:EK6,"итого гр.",BR72:EK72)</f>
        <v>0</v>
      </c>
      <c r="EM72" s="1139" t="n">
        <f aca="false">SUMIF(BR6:EK6,"итого фк.",BR72:EK72)</f>
        <v>0</v>
      </c>
      <c r="EN72" s="979" t="n">
        <f aca="false">SUM(EL72,EN69)</f>
        <v>0</v>
      </c>
      <c r="EO72" s="1067" t="n">
        <f aca="false">SUM(EM72,EO69)</f>
        <v>60.549</v>
      </c>
      <c r="EP72" s="1159" t="n">
        <f aca="false">EN72</f>
        <v>0</v>
      </c>
      <c r="EQ72" s="1160" t="n">
        <f aca="false">EO72</f>
        <v>60.549</v>
      </c>
      <c r="ES72" s="1068"/>
      <c r="ET72" s="1069"/>
      <c r="EU72" s="1070"/>
      <c r="EV72" s="921" t="n">
        <f aca="false">ET72</f>
        <v>0</v>
      </c>
      <c r="EW72" s="1064" t="n">
        <f aca="false">EU72</f>
        <v>0</v>
      </c>
      <c r="EX72" s="1163" t="n">
        <f aca="false">SUM(BJ72,EL72,ET72)</f>
        <v>0</v>
      </c>
      <c r="EY72" s="1130" t="n">
        <f aca="false">SUM(BK72,EM72,EU72)</f>
        <v>0</v>
      </c>
      <c r="EZ72" s="921" t="n">
        <f aca="false">SUM(BL72,EN72,EV72)</f>
        <v>350</v>
      </c>
      <c r="FA72" s="1064" t="n">
        <f aca="false">SUM(BM72,EO72,EW72)</f>
        <v>60.549</v>
      </c>
      <c r="FB72" s="1065"/>
      <c r="FC72" s="1066"/>
      <c r="FD72" s="1066"/>
      <c r="FE72" s="1066"/>
      <c r="FF72" s="1066"/>
      <c r="FG72" s="1066"/>
      <c r="FH72" s="1066"/>
      <c r="FI72" s="1051" t="n">
        <f aca="false">Посуточная!NU72</f>
        <v>0</v>
      </c>
      <c r="FJ72" s="1051" t="n">
        <f aca="false">Посуточная!NV72</f>
        <v>0</v>
      </c>
      <c r="FK72" s="1051" t="n">
        <f aca="false">Посуточная!NW72</f>
        <v>0</v>
      </c>
      <c r="FL72" s="1051" t="n">
        <f aca="false">Посуточная!NX72</f>
        <v>0</v>
      </c>
      <c r="FM72" s="1051" t="n">
        <f aca="false">Посуточная!NY72</f>
        <v>0</v>
      </c>
      <c r="FN72" s="1051" t="n">
        <f aca="false">Посуточная!NZ72</f>
        <v>0</v>
      </c>
      <c r="FO72" s="1051" t="n">
        <f aca="false">Посуточная!OA72</f>
        <v>0</v>
      </c>
      <c r="FP72" s="1157" t="n">
        <f aca="false">SUBTOTAL(9, FB72:FH72)</f>
        <v>0</v>
      </c>
      <c r="FQ72" s="1053" t="n">
        <f aca="false">SUBTOTAL(9, FI72:FO72)</f>
        <v>0</v>
      </c>
      <c r="FR72" s="979" t="n">
        <f aca="false">SUM(FP72,FR69)</f>
        <v>77.2</v>
      </c>
      <c r="FS72" s="979" t="n">
        <f aca="false">SUM(FQ72,FS69)</f>
        <v>8.888</v>
      </c>
      <c r="FT72" s="1001" t="n">
        <f aca="false">Посуточная!OO72</f>
        <v>0</v>
      </c>
      <c r="FU72" s="1002" t="n">
        <f aca="false">Посуточная!OP72</f>
        <v>0</v>
      </c>
      <c r="FV72" s="1002" t="n">
        <f aca="false">Посуточная!OQ72</f>
        <v>0</v>
      </c>
      <c r="FW72" s="1002" t="n">
        <f aca="false">Посуточная!OR72</f>
        <v>0</v>
      </c>
      <c r="FX72" s="1002" t="n">
        <f aca="false">Посуточная!OS72</f>
        <v>0</v>
      </c>
      <c r="FY72" s="1002" t="n">
        <f aca="false">Посуточная!OT72</f>
        <v>0</v>
      </c>
      <c r="FZ72" s="1003" t="n">
        <f aca="false">Посуточная!OU72</f>
        <v>0</v>
      </c>
      <c r="GA72" s="993" t="n">
        <f aca="false">Посуточная!PP72</f>
        <v>0</v>
      </c>
      <c r="GB72" s="993" t="n">
        <f aca="false">Посуточная!PQ72</f>
        <v>0</v>
      </c>
      <c r="GC72" s="993" t="n">
        <f aca="false">Посуточная!PR72</f>
        <v>0</v>
      </c>
      <c r="GD72" s="993" t="n">
        <f aca="false">Посуточная!PS72</f>
        <v>0</v>
      </c>
      <c r="GE72" s="993" t="n">
        <f aca="false">Посуточная!PT72</f>
        <v>0</v>
      </c>
      <c r="GF72" s="993" t="n">
        <f aca="false">Посуточная!PU72</f>
        <v>0</v>
      </c>
      <c r="GG72" s="993" t="n">
        <f aca="false">Посуточная!PV72</f>
        <v>0</v>
      </c>
      <c r="GH72" s="1157" t="n">
        <f aca="false">SUBTOTAL(9, FT72:FZ72)</f>
        <v>0</v>
      </c>
      <c r="GI72" s="1139" t="n">
        <f aca="false">SUBTOTAL(9, GA72:GG72)</f>
        <v>0</v>
      </c>
      <c r="GJ72" s="979" t="n">
        <f aca="false">SUM(GH72,GJ69)</f>
        <v>0</v>
      </c>
      <c r="GK72" s="979" t="n">
        <f aca="false">SUM(GI72,GK69)</f>
        <v>0</v>
      </c>
      <c r="GL72" s="1076" t="n">
        <f aca="false">Посуточная!QH72</f>
        <v>0</v>
      </c>
      <c r="GM72" s="1077" t="n">
        <f aca="false">Посуточная!QI72</f>
        <v>0</v>
      </c>
      <c r="GN72" s="1077" t="n">
        <f aca="false">Посуточная!QJ72</f>
        <v>0</v>
      </c>
      <c r="GO72" s="1077" t="n">
        <f aca="false">Посуточная!QK72</f>
        <v>0</v>
      </c>
      <c r="GP72" s="1077" t="n">
        <f aca="false">Посуточная!QL72</f>
        <v>0</v>
      </c>
      <c r="GQ72" s="1077" t="n">
        <f aca="false">Посуточная!QM72</f>
        <v>0</v>
      </c>
      <c r="GR72" s="1077" t="n">
        <f aca="false">Посуточная!QN72</f>
        <v>0</v>
      </c>
      <c r="GS72" s="1078" t="n">
        <f aca="false">Посуточная!QV72</f>
        <v>0</v>
      </c>
      <c r="GT72" s="1078" t="n">
        <f aca="false">Посуточная!QW72</f>
        <v>0</v>
      </c>
      <c r="GU72" s="1078" t="n">
        <f aca="false">Посуточная!QX72</f>
        <v>0</v>
      </c>
      <c r="GV72" s="1078" t="n">
        <f aca="false">Посуточная!QY72</f>
        <v>0</v>
      </c>
      <c r="GW72" s="1078" t="n">
        <f aca="false">Посуточная!QZ72</f>
        <v>0</v>
      </c>
      <c r="GX72" s="1078" t="n">
        <f aca="false">Посуточная!RA72</f>
        <v>0</v>
      </c>
      <c r="GY72" s="1078" t="n">
        <f aca="false">Посуточная!RB72</f>
        <v>0</v>
      </c>
      <c r="GZ72" s="1157" t="n">
        <f aca="false">SUBTOTAL(9, GL72:GR72)</f>
        <v>0</v>
      </c>
      <c r="HA72" s="1139" t="n">
        <f aca="false">SUBTOTAL(9, GS72:GY72)</f>
        <v>0</v>
      </c>
      <c r="HB72" s="979" t="n">
        <f aca="false">SUM(GZ72,HB69)</f>
        <v>0</v>
      </c>
      <c r="HC72" s="979" t="n">
        <f aca="false">SUM(HA72,HC69)</f>
        <v>0</v>
      </c>
      <c r="HD72" s="1079" t="n">
        <f aca="false">Посуточная!RN72</f>
        <v>0</v>
      </c>
      <c r="HE72" s="1080" t="n">
        <f aca="false">Посуточная!RO72</f>
        <v>0</v>
      </c>
      <c r="HF72" s="1080" t="n">
        <f aca="false">Посуточная!RP72</f>
        <v>0</v>
      </c>
      <c r="HG72" s="1080" t="n">
        <f aca="false">Посуточная!RQ72</f>
        <v>0</v>
      </c>
      <c r="HH72" s="1080" t="n">
        <f aca="false">Посуточная!RR72</f>
        <v>0</v>
      </c>
      <c r="HI72" s="1080" t="n">
        <f aca="false">Посуточная!RS72</f>
        <v>0</v>
      </c>
      <c r="HJ72" s="1080" t="n">
        <f aca="false">Посуточная!RT72</f>
        <v>0</v>
      </c>
      <c r="HK72" s="1063" t="n">
        <f aca="false">Посуточная!SB72</f>
        <v>0</v>
      </c>
      <c r="HL72" s="1063" t="n">
        <f aca="false">Посуточная!SC72</f>
        <v>0</v>
      </c>
      <c r="HM72" s="1063" t="n">
        <f aca="false">Посуточная!SD72</f>
        <v>0</v>
      </c>
      <c r="HN72" s="1063" t="n">
        <f aca="false">Посуточная!SE72</f>
        <v>0</v>
      </c>
      <c r="HO72" s="1063" t="n">
        <f aca="false">Посуточная!SF72</f>
        <v>0</v>
      </c>
      <c r="HP72" s="1063" t="n">
        <f aca="false">Посуточная!SG72</f>
        <v>0</v>
      </c>
      <c r="HQ72" s="1063" t="n">
        <f aca="false">Посуточная!SH72</f>
        <v>0</v>
      </c>
      <c r="HR72" s="1157" t="n">
        <f aca="false">SUBTOTAL(9, HD72:HJ72)</f>
        <v>0</v>
      </c>
      <c r="HS72" s="1139" t="n">
        <f aca="false">SUBTOTAL(9, HK72:HQ72)</f>
        <v>0</v>
      </c>
      <c r="HT72" s="979" t="n">
        <f aca="false">SUM(HR72,HT69)</f>
        <v>0</v>
      </c>
      <c r="HU72" s="979" t="n">
        <f aca="false">SUM(HS72,HU69)</f>
        <v>28.865</v>
      </c>
      <c r="HV72" s="1158" t="n">
        <f aca="false">SUMIF(FB6:HU6,"итого гр.",FB72:HU72)</f>
        <v>0</v>
      </c>
      <c r="HW72" s="1139" t="n">
        <f aca="false">SUMIF($FB$6:$HU$6,"итого фк.",FB72:HU72)</f>
        <v>0</v>
      </c>
      <c r="HX72" s="979" t="n">
        <f aca="false">SUM(HV72,HX69)</f>
        <v>77.2</v>
      </c>
      <c r="HY72" s="979" t="n">
        <f aca="false">SUM(HW72,HY69)</f>
        <v>37.753</v>
      </c>
      <c r="HZ72" s="1159" t="n">
        <f aca="false">HX72</f>
        <v>77.2</v>
      </c>
      <c r="IA72" s="1160" t="n">
        <f aca="false">HY72</f>
        <v>37.753</v>
      </c>
      <c r="IB72" s="979"/>
      <c r="IC72" s="1081"/>
      <c r="ID72" s="1073" t="n">
        <f aca="false">Посуточная!SY72</f>
        <v>0</v>
      </c>
      <c r="IE72" s="1074" t="n">
        <f aca="false">Посуточная!SZ72</f>
        <v>0</v>
      </c>
      <c r="IF72" s="1074" t="n">
        <f aca="false">Посуточная!TA72</f>
        <v>0</v>
      </c>
      <c r="IG72" s="1074" t="n">
        <f aca="false">Посуточная!TB72</f>
        <v>0</v>
      </c>
      <c r="IH72" s="1063" t="n">
        <f aca="false">Посуточная!TG72</f>
        <v>0</v>
      </c>
      <c r="II72" s="1063" t="n">
        <f aca="false">Посуточная!TH72</f>
        <v>0</v>
      </c>
      <c r="IJ72" s="1063" t="n">
        <f aca="false">Посуточная!TI72</f>
        <v>0</v>
      </c>
      <c r="IK72" s="1063" t="n">
        <f aca="false">Посуточная!TJ72</f>
        <v>0</v>
      </c>
      <c r="IL72" s="1157" t="n">
        <f aca="false">SUBTOTAL(9, ID72:IG72)</f>
        <v>0</v>
      </c>
      <c r="IM72" s="1139" t="n">
        <f aca="false">SUBTOTAL(9, IH72:IK72)</f>
        <v>0</v>
      </c>
      <c r="IN72" s="1064" t="n">
        <f aca="false">IN69+IL72</f>
        <v>0</v>
      </c>
      <c r="IO72" s="1064" t="n">
        <f aca="false">IO69+IM72</f>
        <v>0</v>
      </c>
      <c r="IP72" s="1164"/>
      <c r="IQ72" s="1165"/>
      <c r="IT72" s="1164"/>
      <c r="IU72" s="1166"/>
      <c r="IV72" s="1046"/>
      <c r="IW72" s="1046"/>
      <c r="IX72" s="1166"/>
      <c r="IY72" s="1166"/>
      <c r="IZ72" s="1046"/>
      <c r="JA72" s="1046"/>
      <c r="JB72" s="1166"/>
      <c r="JC72" s="1166"/>
      <c r="JD72" s="1046" t="n">
        <f aca="false">JB72</f>
        <v>0</v>
      </c>
      <c r="JE72" s="1046" t="n">
        <f aca="false">JC72</f>
        <v>0</v>
      </c>
      <c r="JF72" s="1167" t="n">
        <f aca="false">SUMIF(IP6:JE6,"итого гр.",IP72:JE72)</f>
        <v>0</v>
      </c>
      <c r="JG72" s="1072" t="n">
        <f aca="false">SUMIF($IP$6:$JE$6,"итого фк.",IP72:JE72)</f>
        <v>0</v>
      </c>
      <c r="JH72" s="1018" t="n">
        <f aca="false">JF72</f>
        <v>0</v>
      </c>
      <c r="JI72" s="921" t="n">
        <f aca="false">JG72</f>
        <v>0</v>
      </c>
      <c r="JJ72" s="1163"/>
      <c r="JK72" s="1072"/>
      <c r="JN72" s="1071" t="n">
        <f aca="false">$JN$9+JN69</f>
        <v>243.32</v>
      </c>
      <c r="JO72" s="1072" t="n">
        <f aca="false">$JO$9+JO69</f>
        <v>243.32</v>
      </c>
      <c r="JP72" s="921" t="n">
        <f aca="false">JN72</f>
        <v>243.32</v>
      </c>
      <c r="JQ72" s="921" t="n">
        <f aca="false">JO72</f>
        <v>243.32</v>
      </c>
      <c r="JR72" s="1164" t="n">
        <v>29.5</v>
      </c>
      <c r="JS72" s="1165"/>
      <c r="JT72" s="921" t="n">
        <f aca="false">SUM(JR72,JT69)</f>
        <v>121.6</v>
      </c>
      <c r="JU72" s="921" t="n">
        <f aca="false">SUM(JS72,JU69)</f>
        <v>0</v>
      </c>
      <c r="JV72" s="1163" t="n">
        <f aca="false">SUM(HZ72,JF72,JJ72,JN72,JR72,IN72)</f>
        <v>350.02</v>
      </c>
      <c r="JW72" s="1072" t="n">
        <f aca="false">SUM(IA72,JG72,JK72,JO72,JS72,IO72)</f>
        <v>281.073</v>
      </c>
      <c r="JX72" s="921" t="n">
        <f aca="false">SUM(IB72,JH72,JL72,JP72,JT72)</f>
        <v>364.92</v>
      </c>
      <c r="JY72" s="921" t="n">
        <f aca="false">SUM(IC72,JI72,JM72,JQ72,JU72)</f>
        <v>243.32</v>
      </c>
      <c r="JZ72" s="1167"/>
      <c r="KA72" s="1167"/>
      <c r="KB72" s="921" t="n">
        <f aca="false">JZ72</f>
        <v>0</v>
      </c>
      <c r="KC72" s="921" t="n">
        <f aca="false">KA72</f>
        <v>0</v>
      </c>
      <c r="KD72" s="1167"/>
      <c r="KE72" s="1167"/>
      <c r="KF72" s="921" t="n">
        <f aca="false">KD72</f>
        <v>0</v>
      </c>
      <c r="KH72" s="1123" t="n">
        <v>7199.993</v>
      </c>
      <c r="KI72" s="1089" t="n">
        <f aca="false">IF(A70&lt;=KX$4,VLOOKUP(A70,$KX$6:$LC$37,2,FALSE()),SUM($KY$4,FA72,-JW72)-SUM($LC$4,-$LA$4))-KQ72</f>
        <v>7148</v>
      </c>
      <c r="KJ72" s="1025"/>
      <c r="KL72" s="1167"/>
      <c r="KM72" s="1167"/>
      <c r="KN72" s="1168"/>
      <c r="KO72" s="1123" t="n">
        <v>97.205</v>
      </c>
      <c r="KP72" s="1091" t="n">
        <f aca="false">IF(A70&lt;=KX$4,VLOOKUP(A70,$KT$6:$KU$37,2,FALSE()),SUM($KP$2,-EK72,FS72,-KQ72))</f>
        <v>32</v>
      </c>
      <c r="KQ72" s="1024"/>
      <c r="KR72" s="1068" t="n">
        <f aca="false">KI72-KH72</f>
        <v>-51.9930000000004</v>
      </c>
      <c r="KS72" s="924" t="n">
        <f aca="false">IF(KP72=$KS$1,"",KI72-7200)</f>
        <v>-52</v>
      </c>
      <c r="KT72" s="1137"/>
      <c r="LG72" s="924" t="n">
        <f aca="false">IF(R72="",0,R72+LG69)</f>
        <v>1050</v>
      </c>
      <c r="LH72" s="924" t="n">
        <f aca="false">IF(S72="",0,S72+LH69)</f>
        <v>0</v>
      </c>
      <c r="LI72" s="924" t="n">
        <f aca="false">IF(AJ72="",0,AJ72+LI69)</f>
        <v>0</v>
      </c>
      <c r="LJ72" s="924" t="n">
        <f aca="false">IF(AK72="",0,AK72+LJ69)</f>
        <v>0</v>
      </c>
      <c r="LK72" s="924" t="n">
        <f aca="false">IF(AV72="",0,AV72+LK69)</f>
        <v>0</v>
      </c>
      <c r="LL72" s="924" t="n">
        <f aca="false">IF(AW72="",0,AW72+LL69)</f>
        <v>0</v>
      </c>
      <c r="LM72" s="924" t="n">
        <f aca="false">IF(BH72="",0,BH72+LM69)</f>
        <v>0</v>
      </c>
      <c r="LN72" s="924" t="n">
        <f aca="false">IF(BI72="",0,BI72+LN69)</f>
        <v>0</v>
      </c>
      <c r="LO72" s="924" t="n">
        <f aca="false">IF(CB72="",0,CB72+LO69)</f>
        <v>0</v>
      </c>
      <c r="LP72" s="924" t="n">
        <f aca="false">IF(CC72="",0,CC72+LP69)</f>
        <v>0</v>
      </c>
      <c r="LQ72" s="924" t="n">
        <f aca="false">IF(CN72="",0,CN72+LQ69)</f>
        <v>0</v>
      </c>
      <c r="LR72" s="924" t="n">
        <f aca="false">IF(CO72="",0,CO72+LR69)</f>
        <v>0</v>
      </c>
      <c r="LS72" s="924" t="n">
        <f aca="false">IF(DR72="",0,DR72+LS69)</f>
        <v>0</v>
      </c>
      <c r="LT72" s="924" t="n">
        <f aca="false">IF(DS72="",0,DS72+LT69)</f>
        <v>0</v>
      </c>
      <c r="LU72" s="924" t="n">
        <f aca="false">IF(DF72="",0,DF72+LU69)</f>
        <v>0</v>
      </c>
      <c r="LV72" s="924" t="n">
        <f aca="false">IF(DG72="",0,DG72+LV69)</f>
        <v>289</v>
      </c>
      <c r="LW72" s="924" t="n">
        <f aca="false">IF(HT72="",0,HT72+LW69)</f>
        <v>0</v>
      </c>
      <c r="LX72" s="924" t="n">
        <f aca="false">IF(HU72="",0,HU72+LX69)</f>
        <v>606.165</v>
      </c>
      <c r="LY72" s="924" t="n">
        <f aca="false">IF(JN72="",0,JN72)</f>
        <v>243.32</v>
      </c>
      <c r="LZ72" s="924" t="n">
        <f aca="false">IF(JO72="",0,JO72)</f>
        <v>243.32</v>
      </c>
      <c r="MA72" s="924" t="n">
        <f aca="false">IF(EV72="",0,EV72+MA69)</f>
        <v>3743.3</v>
      </c>
      <c r="MB72" s="924" t="n">
        <f aca="false">IF(EW72="",0,EW72+MB69)</f>
        <v>0</v>
      </c>
      <c r="MC72" s="924" t="n">
        <f aca="false">IF(JJ72="",0,JJ72+MC69)</f>
        <v>0</v>
      </c>
      <c r="MD72" s="924" t="n">
        <f aca="false">IF(JK72="",0,JK72+MD69)</f>
        <v>0</v>
      </c>
      <c r="ME72" s="924" t="n">
        <f aca="false">IF(KO72="",0,KO72+ME69)</f>
        <v>1752.51</v>
      </c>
      <c r="MF72" s="924" t="n">
        <f aca="false">IF(KP72="",0,KP72+MF69)</f>
        <v>818.207</v>
      </c>
      <c r="MG72" s="924" t="n">
        <f aca="false">IFERROR(ME72/$A70,0)</f>
        <v>79.6595454545454</v>
      </c>
      <c r="MH72" s="924" t="n">
        <f aca="false">IFERROR(MF72/$A70,0)</f>
        <v>37.1912272727273</v>
      </c>
      <c r="MI72" s="924" t="n">
        <f aca="false">IF(JT72="",0,JT72+MI69)</f>
        <v>265.2</v>
      </c>
      <c r="MJ72" s="924" t="n">
        <f aca="false">IF(JU72="",0,JU72+MJ69)</f>
        <v>0</v>
      </c>
      <c r="MK72" s="924" t="n">
        <f aca="false">IF(LG72&gt;0,0,P72+MK69)</f>
        <v>0</v>
      </c>
      <c r="ML72" s="924" t="n">
        <f aca="false">IF(LH72&gt;0,0,Q72+ML69)</f>
        <v>0</v>
      </c>
      <c r="MM72" s="924" t="n">
        <f aca="false">IF(LI72&gt;0,0,AH72+MM69)</f>
        <v>0</v>
      </c>
      <c r="MN72" s="924" t="n">
        <f aca="false">IF(LJ72&gt;0,0,AI72+MN69)</f>
        <v>0</v>
      </c>
      <c r="MO72" s="924" t="n">
        <f aca="false">IF(LK72&gt;0,0,AT72+MO69)</f>
        <v>0</v>
      </c>
      <c r="MP72" s="924" t="n">
        <f aca="false">IF(LL72&gt;0,0,AU72+MP69)</f>
        <v>0</v>
      </c>
      <c r="MQ72" s="924" t="n">
        <f aca="false">IF(LM72&gt;0,0,BF72+MQ69)</f>
        <v>0</v>
      </c>
      <c r="MR72" s="924" t="n">
        <f aca="false">IF(LN72&gt;0,0,BG72+MR69)</f>
        <v>0</v>
      </c>
      <c r="MS72" s="924" t="n">
        <f aca="false">IF(LO72&gt;0,0,BZ72+MS69)</f>
        <v>0</v>
      </c>
      <c r="MT72" s="924" t="n">
        <f aca="false">IF(LP72&gt;0,0,CA72+MT69)</f>
        <v>0</v>
      </c>
      <c r="MU72" s="924" t="n">
        <f aca="false">IF(LQ72&gt;0,0,CL72+MU69)</f>
        <v>0</v>
      </c>
      <c r="MV72" s="924" t="n">
        <f aca="false">IF(LR72&gt;0,0,CM72+MV69)</f>
        <v>0</v>
      </c>
      <c r="MW72" s="924" t="n">
        <f aca="false">IF(LS72&gt;0,0,DP72+MW69)</f>
        <v>0</v>
      </c>
      <c r="MX72" s="924" t="n">
        <f aca="false">IF(LT72&gt;0,0,DQ72+MX69)</f>
        <v>0</v>
      </c>
      <c r="MY72" s="924" t="n">
        <f aca="false">IF(LU72&gt;0,0,DD72+MY69)</f>
        <v>0</v>
      </c>
      <c r="MZ72" s="924" t="n">
        <f aca="false">IFERROR(IF(LV72&gt;0,0,DE72+MZ69),0)</f>
        <v>0</v>
      </c>
      <c r="NA72" s="924" t="n">
        <f aca="false">IF(LW72&gt;0,0,HR72+NA69)</f>
        <v>0</v>
      </c>
      <c r="NB72" s="924" t="n">
        <f aca="false">IFERROR(IF(LX72&gt;0,0,HS72+NB69),0)</f>
        <v>0</v>
      </c>
      <c r="NC72" s="924"/>
      <c r="ND72" s="924"/>
      <c r="NE72" s="924"/>
    </row>
    <row r="73" customFormat="false" ht="15" hidden="false" customHeight="false" outlineLevel="0" collapsed="false">
      <c r="A73" s="1092" t="n">
        <v>23</v>
      </c>
      <c r="B73" s="1093" t="n">
        <f aca="false">Посуточная!J73</f>
        <v>0</v>
      </c>
      <c r="C73" s="1094" t="n">
        <f aca="false">Посуточная!K73</f>
        <v>0</v>
      </c>
      <c r="D73" s="1094" t="n">
        <f aca="false">Посуточная!L73</f>
        <v>0</v>
      </c>
      <c r="E73" s="1094" t="n">
        <f aca="false">Посуточная!M73</f>
        <v>0</v>
      </c>
      <c r="F73" s="1094" t="n">
        <f aca="false">Посуточная!N73</f>
        <v>0</v>
      </c>
      <c r="G73" s="1094" t="n">
        <f aca="false">Посуточная!O73</f>
        <v>0</v>
      </c>
      <c r="H73" s="1094" t="n">
        <f aca="false">Посуточная!P73</f>
        <v>0</v>
      </c>
      <c r="I73" s="976" t="str">
        <f aca="false">Посуточная!AA73</f>
        <v>Западно-Чатылькинское</v>
      </c>
      <c r="J73" s="976" t="n">
        <f aca="false">Посуточная!AB73</f>
        <v>0</v>
      </c>
      <c r="K73" s="976" t="n">
        <f aca="false">Посуточная!AC73</f>
        <v>0</v>
      </c>
      <c r="L73" s="976" t="n">
        <f aca="false">Посуточная!AD73</f>
        <v>0</v>
      </c>
      <c r="M73" s="976" t="n">
        <f aca="false">Посуточная!AE73</f>
        <v>0</v>
      </c>
      <c r="N73" s="976" t="n">
        <f aca="false">Посуточная!AF73</f>
        <v>0</v>
      </c>
      <c r="O73" s="976" t="n">
        <f aca="false">Посуточная!AG73</f>
        <v>0</v>
      </c>
      <c r="P73" s="1095"/>
      <c r="Q73" s="1096"/>
      <c r="R73" s="1169"/>
      <c r="S73" s="1169"/>
      <c r="T73" s="990" t="n">
        <f aca="false">Посуточная!AS73</f>
        <v>0</v>
      </c>
      <c r="U73" s="975" t="n">
        <f aca="false">Посуточная!AT73</f>
        <v>0</v>
      </c>
      <c r="V73" s="975" t="n">
        <f aca="false">Посуточная!AU73</f>
        <v>0</v>
      </c>
      <c r="W73" s="975" t="n">
        <f aca="false">Посуточная!AV73</f>
        <v>0</v>
      </c>
      <c r="X73" s="975" t="n">
        <f aca="false">Посуточная!AW73</f>
        <v>0</v>
      </c>
      <c r="Y73" s="975" t="n">
        <f aca="false">Посуточная!AX73</f>
        <v>0</v>
      </c>
      <c r="Z73" s="975" t="n">
        <f aca="false">Посуточная!AY73</f>
        <v>0</v>
      </c>
      <c r="AA73" s="976" t="n">
        <f aca="false">Посуточная!BG73</f>
        <v>0</v>
      </c>
      <c r="AB73" s="976" t="n">
        <f aca="false">Посуточная!BH73</f>
        <v>0</v>
      </c>
      <c r="AC73" s="976" t="n">
        <f aca="false">Посуточная!BI73</f>
        <v>0</v>
      </c>
      <c r="AD73" s="976" t="n">
        <f aca="false">Посуточная!BJ73</f>
        <v>0</v>
      </c>
      <c r="AE73" s="976" t="n">
        <f aca="false">Посуточная!BK73</f>
        <v>0</v>
      </c>
      <c r="AF73" s="976" t="n">
        <f aca="false">Посуточная!BL73</f>
        <v>0</v>
      </c>
      <c r="AG73" s="976" t="n">
        <f aca="false">Посуточная!BM73</f>
        <v>0</v>
      </c>
      <c r="AH73" s="1095"/>
      <c r="AI73" s="1096"/>
      <c r="AJ73" s="1169"/>
      <c r="AK73" s="1169"/>
      <c r="AL73" s="990" t="n">
        <f aca="false">Посуточная!BV73</f>
        <v>0</v>
      </c>
      <c r="AM73" s="975" t="n">
        <f aca="false">Посуточная!BW73</f>
        <v>0</v>
      </c>
      <c r="AN73" s="975" t="n">
        <f aca="false">Посуточная!BX73</f>
        <v>0</v>
      </c>
      <c r="AO73" s="975" t="n">
        <f aca="false">Посуточная!BY73</f>
        <v>0</v>
      </c>
      <c r="AP73" s="976" t="n">
        <f aca="false">Посуточная!CD73</f>
        <v>0</v>
      </c>
      <c r="AQ73" s="976" t="n">
        <f aca="false">Посуточная!CE73</f>
        <v>0</v>
      </c>
      <c r="AR73" s="976" t="n">
        <f aca="false">Посуточная!CF73</f>
        <v>0</v>
      </c>
      <c r="AS73" s="976" t="n">
        <f aca="false">Посуточная!CG73</f>
        <v>0</v>
      </c>
      <c r="AT73" s="1095"/>
      <c r="AU73" s="1096"/>
      <c r="AV73" s="1169"/>
      <c r="AW73" s="1169"/>
      <c r="AX73" s="990" t="n">
        <f aca="false">Посуточная!CP73</f>
        <v>0</v>
      </c>
      <c r="AY73" s="975" t="n">
        <f aca="false">Посуточная!CQ73</f>
        <v>0</v>
      </c>
      <c r="AZ73" s="975" t="n">
        <f aca="false">Посуточная!CR73</f>
        <v>0</v>
      </c>
      <c r="BA73" s="975" t="n">
        <f aca="false">Посуточная!CS73</f>
        <v>0</v>
      </c>
      <c r="BB73" s="976" t="n">
        <f aca="false">Посуточная!CX73</f>
        <v>0</v>
      </c>
      <c r="BC73" s="976" t="n">
        <f aca="false">Посуточная!CY73</f>
        <v>0</v>
      </c>
      <c r="BD73" s="976" t="n">
        <f aca="false">Посуточная!CZ73</f>
        <v>0</v>
      </c>
      <c r="BE73" s="976" t="n">
        <f aca="false">Посуточная!DA73</f>
        <v>0</v>
      </c>
      <c r="BF73" s="1095"/>
      <c r="BG73" s="1096"/>
      <c r="BH73" s="1169"/>
      <c r="BI73" s="1169"/>
      <c r="BJ73" s="1097"/>
      <c r="BK73" s="1096"/>
      <c r="BL73" s="1169"/>
      <c r="BM73" s="1169"/>
      <c r="BN73" s="1098"/>
      <c r="BO73" s="1099"/>
      <c r="BP73" s="1169"/>
      <c r="BQ73" s="1169"/>
      <c r="BR73" s="988" t="n">
        <f aca="false">Посуточная!DR73</f>
        <v>0</v>
      </c>
      <c r="BS73" s="989" t="n">
        <f aca="false">Посуточная!DS73</f>
        <v>0</v>
      </c>
      <c r="BT73" s="989" t="n">
        <f aca="false">Посуточная!DT73</f>
        <v>0</v>
      </c>
      <c r="BU73" s="989" t="n">
        <f aca="false">Посуточная!DU73</f>
        <v>0</v>
      </c>
      <c r="BV73" s="976" t="n">
        <f aca="false">Посуточная!DZ73</f>
        <v>0</v>
      </c>
      <c r="BW73" s="976" t="n">
        <f aca="false">Посуточная!EA73</f>
        <v>0</v>
      </c>
      <c r="BX73" s="976" t="n">
        <f aca="false">Посуточная!EB73</f>
        <v>0</v>
      </c>
      <c r="BY73" s="976" t="n">
        <f aca="false">Посуточная!EC73</f>
        <v>0</v>
      </c>
      <c r="BZ73" s="1095"/>
      <c r="CA73" s="1096"/>
      <c r="CB73" s="1169"/>
      <c r="CC73" s="1169"/>
      <c r="CD73" s="1100" t="n">
        <f aca="false">Посуточная!EO73</f>
        <v>0</v>
      </c>
      <c r="CE73" s="1101" t="n">
        <f aca="false">Посуточная!EP73</f>
        <v>0</v>
      </c>
      <c r="CF73" s="1101" t="n">
        <f aca="false">Посуточная!EQ73</f>
        <v>0</v>
      </c>
      <c r="CG73" s="1101" t="n">
        <f aca="false">Посуточная!ER73</f>
        <v>0</v>
      </c>
      <c r="CH73" s="1000" t="n">
        <f aca="false">Посуточная!EZ73</f>
        <v>0</v>
      </c>
      <c r="CI73" s="1000" t="n">
        <f aca="false">Посуточная!FA73</f>
        <v>0</v>
      </c>
      <c r="CJ73" s="1000" t="n">
        <f aca="false">Посуточная!FB73</f>
        <v>0</v>
      </c>
      <c r="CK73" s="1000" t="n">
        <f aca="false">Посуточная!FC73</f>
        <v>0</v>
      </c>
      <c r="CL73" s="1095"/>
      <c r="CM73" s="1096"/>
      <c r="CN73" s="1169"/>
      <c r="CO73" s="1169"/>
      <c r="CP73" s="1102" t="n">
        <f aca="false">Посуточная!GN73</f>
        <v>0</v>
      </c>
      <c r="CQ73" s="1094" t="n">
        <f aca="false">Посуточная!GO73</f>
        <v>0</v>
      </c>
      <c r="CR73" s="1094" t="n">
        <f aca="false">Посуточная!GP73</f>
        <v>0</v>
      </c>
      <c r="CS73" s="1094" t="n">
        <f aca="false">Посуточная!GQ73</f>
        <v>0</v>
      </c>
      <c r="CT73" s="1094" t="n">
        <f aca="false">Посуточная!GR73</f>
        <v>0</v>
      </c>
      <c r="CU73" s="1094" t="n">
        <f aca="false">Посуточная!GS73</f>
        <v>0</v>
      </c>
      <c r="CV73" s="1094" t="n">
        <f aca="false">Посуточная!GT73</f>
        <v>0</v>
      </c>
      <c r="CW73" s="976" t="str">
        <f aca="false">Посуточная!HP73</f>
        <v>Западно-Чатылькинское 804</v>
      </c>
      <c r="CX73" s="976" t="n">
        <f aca="false">Посуточная!HQ73</f>
        <v>0</v>
      </c>
      <c r="CY73" s="976" t="n">
        <f aca="false">Посуточная!HR73</f>
        <v>0</v>
      </c>
      <c r="CZ73" s="976" t="n">
        <f aca="false">Посуточная!HS73</f>
        <v>0</v>
      </c>
      <c r="DA73" s="976" t="n">
        <f aca="false">Посуточная!HT73</f>
        <v>0</v>
      </c>
      <c r="DB73" s="976" t="n">
        <f aca="false">Посуточная!HU73</f>
        <v>0</v>
      </c>
      <c r="DC73" s="976" t="n">
        <f aca="false">Посуточная!HV73</f>
        <v>0</v>
      </c>
      <c r="DD73" s="1095"/>
      <c r="DE73" s="1096"/>
      <c r="DF73" s="1169"/>
      <c r="DG73" s="1169"/>
      <c r="DH73" s="1103" t="n">
        <f aca="false">Посуточная!IE73</f>
        <v>0</v>
      </c>
      <c r="DI73" s="1104" t="n">
        <f aca="false">Посуточная!IF73</f>
        <v>0</v>
      </c>
      <c r="DJ73" s="1104" t="n">
        <f aca="false">Посуточная!IG73</f>
        <v>0</v>
      </c>
      <c r="DK73" s="1101" t="n">
        <f aca="false">Посуточная!IH73</f>
        <v>0</v>
      </c>
      <c r="DL73" s="1000" t="n">
        <f aca="false">Посуточная!IM73</f>
        <v>0</v>
      </c>
      <c r="DM73" s="1105" t="n">
        <f aca="false">Посуточная!IN73</f>
        <v>0</v>
      </c>
      <c r="DN73" s="1105" t="n">
        <f aca="false">Посуточная!IO73</f>
        <v>0</v>
      </c>
      <c r="DO73" s="1105" t="n">
        <f aca="false">Посуточная!IP73</f>
        <v>0</v>
      </c>
      <c r="DP73" s="1106"/>
      <c r="DQ73" s="1096"/>
      <c r="DR73" s="1170"/>
      <c r="DS73" s="1170"/>
      <c r="DT73" s="1107"/>
      <c r="DU73" s="1108"/>
      <c r="DV73" s="1108"/>
      <c r="DW73" s="1108"/>
      <c r="DX73" s="1108"/>
      <c r="DY73" s="1108"/>
      <c r="DZ73" s="1108"/>
      <c r="EA73" s="976" t="n">
        <f aca="false">Посуточная!KQ73</f>
        <v>0</v>
      </c>
      <c r="EB73" s="976" t="n">
        <f aca="false">Посуточная!KR73</f>
        <v>0</v>
      </c>
      <c r="EC73" s="976" t="n">
        <f aca="false">Посуточная!KS73</f>
        <v>0</v>
      </c>
      <c r="ED73" s="976" t="n">
        <f aca="false">Посуточная!KT73</f>
        <v>0</v>
      </c>
      <c r="EE73" s="976" t="n">
        <f aca="false">Посуточная!KU73</f>
        <v>0</v>
      </c>
      <c r="EF73" s="976" t="n">
        <f aca="false">Посуточная!KV73</f>
        <v>0</v>
      </c>
      <c r="EG73" s="976" t="n">
        <f aca="false">Посуточная!KW73</f>
        <v>0</v>
      </c>
      <c r="EH73" s="1095"/>
      <c r="EI73" s="1096"/>
      <c r="EJ73" s="1169"/>
      <c r="EK73" s="1169"/>
      <c r="EL73" s="1097"/>
      <c r="EM73" s="1096"/>
      <c r="EN73" s="1169"/>
      <c r="EO73" s="1169"/>
      <c r="EP73" s="1098"/>
      <c r="EQ73" s="1099"/>
      <c r="ER73" s="1170"/>
      <c r="ES73" s="1170"/>
      <c r="ET73" s="1109"/>
      <c r="EU73" s="1110"/>
      <c r="EV73" s="1170"/>
      <c r="EW73" s="1170"/>
      <c r="EX73" s="1111"/>
      <c r="EY73" s="1017"/>
      <c r="EZ73" s="1170"/>
      <c r="FA73" s="1170"/>
      <c r="FB73" s="1107"/>
      <c r="FC73" s="1108"/>
      <c r="FD73" s="1108"/>
      <c r="FE73" s="1108"/>
      <c r="FF73" s="1108"/>
      <c r="FG73" s="1108"/>
      <c r="FH73" s="1108"/>
      <c r="FI73" s="1000" t="n">
        <f aca="false">Посуточная!NU73</f>
        <v>0</v>
      </c>
      <c r="FJ73" s="1000" t="n">
        <f aca="false">Посуточная!NV73</f>
        <v>0</v>
      </c>
      <c r="FK73" s="1000" t="n">
        <f aca="false">Посуточная!NW73</f>
        <v>0</v>
      </c>
      <c r="FL73" s="1000" t="n">
        <f aca="false">Посуточная!NX73</f>
        <v>0</v>
      </c>
      <c r="FM73" s="1000" t="n">
        <f aca="false">Посуточная!NY73</f>
        <v>0</v>
      </c>
      <c r="FN73" s="1000" t="n">
        <f aca="false">Посуточная!NZ73</f>
        <v>0</v>
      </c>
      <c r="FO73" s="1000" t="n">
        <f aca="false">Посуточная!OA73</f>
        <v>0</v>
      </c>
      <c r="FP73" s="1095"/>
      <c r="FQ73" s="1096"/>
      <c r="FR73" s="1169"/>
      <c r="FS73" s="1169"/>
      <c r="FT73" s="1112" t="n">
        <f aca="false">Посуточная!OO73</f>
        <v>0</v>
      </c>
      <c r="FU73" s="1113" t="n">
        <f aca="false">Посуточная!OP73</f>
        <v>0</v>
      </c>
      <c r="FV73" s="1113" t="n">
        <f aca="false">Посуточная!OQ73</f>
        <v>0</v>
      </c>
      <c r="FW73" s="1113" t="n">
        <f aca="false">Посуточная!OR73</f>
        <v>0</v>
      </c>
      <c r="FX73" s="1113" t="n">
        <f aca="false">Посуточная!OS73</f>
        <v>0</v>
      </c>
      <c r="FY73" s="1113" t="n">
        <f aca="false">Посуточная!OT73</f>
        <v>0</v>
      </c>
      <c r="FZ73" s="1114" t="n">
        <f aca="false">Посуточная!OU73</f>
        <v>0</v>
      </c>
      <c r="GA73" s="1105" t="n">
        <f aca="false">Посуточная!PP73</f>
        <v>0</v>
      </c>
      <c r="GB73" s="1105" t="n">
        <f aca="false">Посуточная!PQ73</f>
        <v>0</v>
      </c>
      <c r="GC73" s="1105" t="n">
        <f aca="false">Посуточная!PR73</f>
        <v>0</v>
      </c>
      <c r="GD73" s="1105" t="n">
        <f aca="false">Посуточная!PS73</f>
        <v>0</v>
      </c>
      <c r="GE73" s="1105" t="n">
        <f aca="false">Посуточная!PT73</f>
        <v>0</v>
      </c>
      <c r="GF73" s="1105" t="n">
        <f aca="false">Посуточная!PU73</f>
        <v>0</v>
      </c>
      <c r="GG73" s="1105" t="n">
        <f aca="false">Посуточная!PV73</f>
        <v>0</v>
      </c>
      <c r="GH73" s="1095"/>
      <c r="GI73" s="1096"/>
      <c r="GJ73" s="1169"/>
      <c r="GK73" s="1169"/>
      <c r="GL73" s="1039" t="n">
        <f aca="false">Посуточная!QH73</f>
        <v>0</v>
      </c>
      <c r="GM73" s="1040" t="n">
        <f aca="false">Посуточная!QI73</f>
        <v>0</v>
      </c>
      <c r="GN73" s="1040" t="n">
        <f aca="false">Посуточная!QJ73</f>
        <v>0</v>
      </c>
      <c r="GO73" s="1040" t="n">
        <f aca="false">Посуточная!QK73</f>
        <v>0</v>
      </c>
      <c r="GP73" s="1040" t="n">
        <f aca="false">Посуточная!QL73</f>
        <v>0</v>
      </c>
      <c r="GQ73" s="1040" t="n">
        <f aca="false">Посуточная!QM73</f>
        <v>0</v>
      </c>
      <c r="GR73" s="1040" t="n">
        <f aca="false">Посуточная!QN73</f>
        <v>0</v>
      </c>
      <c r="GS73" s="1006" t="n">
        <f aca="false">Посуточная!QV73</f>
        <v>0</v>
      </c>
      <c r="GT73" s="1006" t="n">
        <f aca="false">Посуточная!QW73</f>
        <v>0</v>
      </c>
      <c r="GU73" s="1006" t="n">
        <f aca="false">Посуточная!QX73</f>
        <v>0</v>
      </c>
      <c r="GV73" s="1006" t="n">
        <f aca="false">Посуточная!QY73</f>
        <v>0</v>
      </c>
      <c r="GW73" s="1006" t="n">
        <f aca="false">Посуточная!QZ73</f>
        <v>0</v>
      </c>
      <c r="GX73" s="1006" t="n">
        <f aca="false">Посуточная!RA73</f>
        <v>0</v>
      </c>
      <c r="GY73" s="1006" t="n">
        <f aca="false">Посуточная!RB73</f>
        <v>0</v>
      </c>
      <c r="GZ73" s="1095"/>
      <c r="HA73" s="1096"/>
      <c r="HB73" s="1169"/>
      <c r="HC73" s="1169"/>
      <c r="HD73" s="1041" t="n">
        <f aca="false">Посуточная!RN73</f>
        <v>0</v>
      </c>
      <c r="HE73" s="1042" t="n">
        <f aca="false">Посуточная!RO73</f>
        <v>0</v>
      </c>
      <c r="HF73" s="1042" t="n">
        <f aca="false">Посуточная!RP73</f>
        <v>0</v>
      </c>
      <c r="HG73" s="1042" t="n">
        <f aca="false">Посуточная!RQ73</f>
        <v>0</v>
      </c>
      <c r="HH73" s="1042" t="n">
        <f aca="false">Посуточная!RR73</f>
        <v>0</v>
      </c>
      <c r="HI73" s="1042" t="n">
        <f aca="false">Посуточная!RS73</f>
        <v>0</v>
      </c>
      <c r="HJ73" s="1042" t="n">
        <f aca="false">Посуточная!RT73</f>
        <v>0</v>
      </c>
      <c r="HK73" s="993" t="n">
        <f aca="false">Посуточная!SB73</f>
        <v>0</v>
      </c>
      <c r="HL73" s="993" t="n">
        <f aca="false">Посуточная!SC73</f>
        <v>0</v>
      </c>
      <c r="HM73" s="993" t="n">
        <f aca="false">Посуточная!SD73</f>
        <v>0</v>
      </c>
      <c r="HN73" s="993" t="n">
        <f aca="false">Посуточная!SE73</f>
        <v>0</v>
      </c>
      <c r="HO73" s="993" t="n">
        <f aca="false">Посуточная!SF73</f>
        <v>0</v>
      </c>
      <c r="HP73" s="993" t="n">
        <f aca="false">Посуточная!SG73</f>
        <v>0</v>
      </c>
      <c r="HQ73" s="993" t="n">
        <f aca="false">Посуточная!SH73</f>
        <v>0</v>
      </c>
      <c r="HR73" s="1095"/>
      <c r="HS73" s="1096"/>
      <c r="HT73" s="1169"/>
      <c r="HU73" s="1169"/>
      <c r="HV73" s="1097"/>
      <c r="HW73" s="1096"/>
      <c r="HX73" s="1169"/>
      <c r="HY73" s="1169"/>
      <c r="HZ73" s="1098"/>
      <c r="IA73" s="1099"/>
      <c r="IB73" s="1169"/>
      <c r="IC73" s="1169"/>
      <c r="ID73" s="1001" t="n">
        <f aca="false">Посуточная!SY73</f>
        <v>0</v>
      </c>
      <c r="IE73" s="1002" t="n">
        <f aca="false">Посуточная!SZ73</f>
        <v>0</v>
      </c>
      <c r="IF73" s="1002" t="n">
        <f aca="false">Посуточная!TA73</f>
        <v>0</v>
      </c>
      <c r="IG73" s="1002" t="n">
        <f aca="false">Посуточная!TB73</f>
        <v>0</v>
      </c>
      <c r="IH73" s="993" t="n">
        <f aca="false">Посуточная!TG73</f>
        <v>0</v>
      </c>
      <c r="II73" s="993" t="n">
        <f aca="false">Посуточная!TH73</f>
        <v>0</v>
      </c>
      <c r="IJ73" s="993" t="n">
        <f aca="false">Посуточная!TI73</f>
        <v>0</v>
      </c>
      <c r="IK73" s="993" t="n">
        <f aca="false">Посуточная!TJ73</f>
        <v>0</v>
      </c>
      <c r="IL73" s="1095"/>
      <c r="IM73" s="1096"/>
      <c r="IN73" s="1170"/>
      <c r="IO73" s="1170"/>
      <c r="IP73" s="1115"/>
      <c r="IQ73" s="1116"/>
      <c r="IR73" s="1170"/>
      <c r="IS73" s="1170"/>
      <c r="IT73" s="1115"/>
      <c r="IU73" s="1117"/>
      <c r="IV73" s="1171"/>
      <c r="IW73" s="1171"/>
      <c r="IX73" s="1117"/>
      <c r="IY73" s="1117"/>
      <c r="IZ73" s="1171"/>
      <c r="JA73" s="1171"/>
      <c r="JB73" s="1117"/>
      <c r="JC73" s="1117"/>
      <c r="JD73" s="1171"/>
      <c r="JE73" s="1171"/>
      <c r="JF73" s="1118"/>
      <c r="JG73" s="1017"/>
      <c r="JH73" s="1172"/>
      <c r="JI73" s="1170"/>
      <c r="JJ73" s="1111"/>
      <c r="JK73" s="1017"/>
      <c r="JL73" s="1170"/>
      <c r="JM73" s="1170"/>
      <c r="JN73" s="1111"/>
      <c r="JO73" s="1017"/>
      <c r="JP73" s="1170"/>
      <c r="JQ73" s="1170"/>
      <c r="JR73" s="1115"/>
      <c r="JS73" s="1116"/>
      <c r="JT73" s="1170"/>
      <c r="JU73" s="1170"/>
      <c r="JV73" s="1111"/>
      <c r="JW73" s="1017"/>
      <c r="JX73" s="1170"/>
      <c r="JY73" s="1170"/>
      <c r="JZ73" s="1118"/>
      <c r="KA73" s="1118"/>
      <c r="KB73" s="1170"/>
      <c r="KC73" s="1170"/>
      <c r="KD73" s="1118"/>
      <c r="KE73" s="1118"/>
      <c r="KF73" s="1170"/>
      <c r="KG73" s="1173"/>
      <c r="KH73" s="1119"/>
      <c r="KI73" s="1120"/>
      <c r="KJ73" s="1174"/>
      <c r="KK73" s="1170"/>
      <c r="KL73" s="1118"/>
      <c r="KM73" s="1118"/>
      <c r="KN73" s="1121"/>
      <c r="KO73" s="1119"/>
      <c r="KP73" s="1122"/>
      <c r="KQ73" s="1024"/>
      <c r="KS73" s="924" t="str">
        <f aca="false">IF(KP73=$KS$1,"",KI73-7200)</f>
        <v/>
      </c>
      <c r="KT73" s="1137"/>
      <c r="LG73" s="924" t="n">
        <f aca="false">IF(R73="",0,R73+LG70)</f>
        <v>0</v>
      </c>
      <c r="LH73" s="924" t="n">
        <f aca="false">IF(S73="",0,S73+LH70)</f>
        <v>0</v>
      </c>
      <c r="LI73" s="924" t="n">
        <f aca="false">IF(AJ73="",0,AJ73+LI70)</f>
        <v>0</v>
      </c>
      <c r="LJ73" s="924" t="n">
        <f aca="false">IF(AK73="",0,AK73+LJ70)</f>
        <v>0</v>
      </c>
      <c r="LK73" s="924" t="n">
        <f aca="false">IF(AV73="",0,AV73+LK70)</f>
        <v>0</v>
      </c>
      <c r="LL73" s="924" t="n">
        <f aca="false">IF(AW73="",0,AW73+LL70)</f>
        <v>0</v>
      </c>
      <c r="LM73" s="924" t="n">
        <f aca="false">IF(BH73="",0,BH73+LM70)</f>
        <v>0</v>
      </c>
      <c r="LN73" s="924" t="n">
        <f aca="false">IF(BI73="",0,BI73+LN70)</f>
        <v>0</v>
      </c>
      <c r="LO73" s="924" t="n">
        <f aca="false">IF(CB73="",0,CB73+LO70)</f>
        <v>0</v>
      </c>
      <c r="LP73" s="924" t="n">
        <f aca="false">IF(CC73="",0,CC73+LP70)</f>
        <v>0</v>
      </c>
      <c r="LQ73" s="924" t="n">
        <f aca="false">IF(CN73="",0,CN73+LQ70)</f>
        <v>0</v>
      </c>
      <c r="LR73" s="924" t="n">
        <f aca="false">IF(CO73="",0,CO73+LR70)</f>
        <v>0</v>
      </c>
      <c r="LS73" s="924" t="n">
        <f aca="false">IF(DR73="",0,DR73+LS70)</f>
        <v>0</v>
      </c>
      <c r="LT73" s="924" t="n">
        <f aca="false">IF(DS73="",0,DS73+LT70)</f>
        <v>0</v>
      </c>
      <c r="LU73" s="924" t="n">
        <f aca="false">IF(DF73="",0,DF73+LU70)</f>
        <v>0</v>
      </c>
      <c r="LV73" s="924" t="n">
        <f aca="false">IF(DG73="",0,DG73+LV70)</f>
        <v>0</v>
      </c>
      <c r="LW73" s="924" t="n">
        <f aca="false">IF(HT73="",0,HT73+LW70)</f>
        <v>0</v>
      </c>
      <c r="LX73" s="924" t="n">
        <f aca="false">IF(HU73="",0,HU73+LX70)</f>
        <v>0</v>
      </c>
      <c r="LY73" s="924" t="n">
        <f aca="false">IF(JN73="",0,JN73)</f>
        <v>0</v>
      </c>
      <c r="LZ73" s="924" t="n">
        <f aca="false">IF(JO73="",0,JO73)</f>
        <v>0</v>
      </c>
      <c r="MA73" s="924" t="n">
        <f aca="false">IF(EV73="",0,EV73+MA70)</f>
        <v>0</v>
      </c>
      <c r="MB73" s="924" t="n">
        <f aca="false">IF(EW73="",0,EW73+MB70)</f>
        <v>0</v>
      </c>
      <c r="MC73" s="924" t="n">
        <f aca="false">IF(JJ73="",0,JJ73+MC70)</f>
        <v>0</v>
      </c>
      <c r="MD73" s="924" t="n">
        <f aca="false">IF(JK73="",0,JK73+MD70)</f>
        <v>0</v>
      </c>
      <c r="ME73" s="924" t="n">
        <f aca="false">IF(KO73="",0,KO73+ME70)</f>
        <v>0</v>
      </c>
      <c r="MF73" s="924" t="n">
        <f aca="false">IF(KP73="",0,KP73+MF70)</f>
        <v>0</v>
      </c>
      <c r="MG73" s="924" t="n">
        <f aca="false">IFERROR(ME73/$A71,0)</f>
        <v>0</v>
      </c>
      <c r="MH73" s="924" t="n">
        <f aca="false">IFERROR(MF73/$A71,0)</f>
        <v>0</v>
      </c>
      <c r="MI73" s="924" t="n">
        <f aca="false">IF(JT73="",0,JT73+MI70)</f>
        <v>0</v>
      </c>
      <c r="MJ73" s="924" t="n">
        <f aca="false">IF(JU73="",0,JU73+MJ70)</f>
        <v>0</v>
      </c>
      <c r="MK73" s="924" t="n">
        <f aca="false">IF(LG73&gt;0,0,P73+MK70)</f>
        <v>0</v>
      </c>
      <c r="ML73" s="924" t="n">
        <f aca="false">IF(LH73&gt;0,0,Q73+ML70)</f>
        <v>0</v>
      </c>
      <c r="MM73" s="924" t="n">
        <f aca="false">IF(LI73&gt;0,0,AH73+MM70)</f>
        <v>0</v>
      </c>
      <c r="MN73" s="924" t="n">
        <f aca="false">IF(LJ73&gt;0,0,AI73+MN70)</f>
        <v>0</v>
      </c>
      <c r="MO73" s="924" t="n">
        <f aca="false">IF(LK73&gt;0,0,AT73+MO70)</f>
        <v>0</v>
      </c>
      <c r="MP73" s="924" t="n">
        <f aca="false">IF(LL73&gt;0,0,AU73+MP70)</f>
        <v>0</v>
      </c>
      <c r="MQ73" s="924" t="n">
        <f aca="false">IF(LM73&gt;0,0,BF73+MQ70)</f>
        <v>0</v>
      </c>
      <c r="MR73" s="924" t="n">
        <f aca="false">IF(LN73&gt;0,0,BG73+MR70)</f>
        <v>0</v>
      </c>
      <c r="MS73" s="924" t="n">
        <f aca="false">IF(LO73&gt;0,0,BZ73+MS70)</f>
        <v>0</v>
      </c>
      <c r="MT73" s="924" t="n">
        <f aca="false">IF(LP73&gt;0,0,CA73+MT70)</f>
        <v>0</v>
      </c>
      <c r="MU73" s="924" t="n">
        <f aca="false">IF(LQ73&gt;0,0,CL73+MU70)</f>
        <v>0</v>
      </c>
      <c r="MV73" s="924" t="n">
        <f aca="false">IF(LR73&gt;0,0,CM73+MV70)</f>
        <v>0</v>
      </c>
      <c r="MW73" s="924" t="n">
        <f aca="false">IF(LS73&gt;0,0,DP73+MW70)</f>
        <v>0</v>
      </c>
      <c r="MX73" s="924" t="n">
        <f aca="false">IF(LT73&gt;0,0,DQ73+MX70)</f>
        <v>0</v>
      </c>
      <c r="MY73" s="924" t="n">
        <f aca="false">IF(LU73&gt;0,0,DD73+MY70)</f>
        <v>0</v>
      </c>
      <c r="MZ73" s="924" t="n">
        <f aca="false">IFERROR(IF(LV73&gt;0,0,DE73+MZ70),0)</f>
        <v>0</v>
      </c>
      <c r="NA73" s="924" t="n">
        <f aca="false">IF(LW73&gt;0,0,HR73+NA70)</f>
        <v>0</v>
      </c>
      <c r="NB73" s="924" t="n">
        <f aca="false">IFERROR(IF(LX73&gt;0,0,HS73+NB70),0)</f>
        <v>0</v>
      </c>
      <c r="NC73" s="924"/>
      <c r="ND73" s="924"/>
      <c r="NE73" s="924"/>
    </row>
    <row r="74" customFormat="false" ht="15" hidden="false" customHeight="false" outlineLevel="0" collapsed="false">
      <c r="A74" s="1092"/>
      <c r="B74" s="974" t="n">
        <f aca="false">Посуточная!J74</f>
        <v>0</v>
      </c>
      <c r="C74" s="975" t="n">
        <f aca="false">Посуточная!K74</f>
        <v>0</v>
      </c>
      <c r="D74" s="975" t="n">
        <f aca="false">Посуточная!L74</f>
        <v>0</v>
      </c>
      <c r="E74" s="975" t="n">
        <f aca="false">Посуточная!M74</f>
        <v>0</v>
      </c>
      <c r="F74" s="975" t="n">
        <f aca="false">Посуточная!N74</f>
        <v>0</v>
      </c>
      <c r="G74" s="975" t="n">
        <f aca="false">Посуточная!O74</f>
        <v>0</v>
      </c>
      <c r="H74" s="975" t="n">
        <f aca="false">Посуточная!P74</f>
        <v>0</v>
      </c>
      <c r="I74" s="976" t="str">
        <f aca="false">Посуточная!AA74</f>
        <v>508</v>
      </c>
      <c r="J74" s="976" t="n">
        <f aca="false">Посуточная!AB74</f>
        <v>0</v>
      </c>
      <c r="K74" s="976" t="n">
        <f aca="false">Посуточная!AC74</f>
        <v>0</v>
      </c>
      <c r="L74" s="976" t="n">
        <f aca="false">Посуточная!AD74</f>
        <v>0</v>
      </c>
      <c r="M74" s="976" t="n">
        <f aca="false">Посуточная!AE74</f>
        <v>0</v>
      </c>
      <c r="N74" s="976" t="n">
        <f aca="false">Посуточная!AF74</f>
        <v>0</v>
      </c>
      <c r="O74" s="976" t="n">
        <f aca="false">Посуточная!AG74</f>
        <v>0</v>
      </c>
      <c r="P74" s="1027" t="n">
        <f aca="false">COUNTIF(B74:H74,"&lt;&gt;0")-COUNTIF(B74:H74,"")</f>
        <v>-7</v>
      </c>
      <c r="Q74" s="1028" t="n">
        <f aca="false">COUNTIF(I74:O74,"&lt;&gt;0")-COUNTIF(I74:O74,"")</f>
        <v>1</v>
      </c>
      <c r="R74" s="945"/>
      <c r="S74" s="945"/>
      <c r="T74" s="990" t="n">
        <f aca="false">Посуточная!AS74</f>
        <v>0</v>
      </c>
      <c r="U74" s="975" t="n">
        <f aca="false">Посуточная!AT74</f>
        <v>0</v>
      </c>
      <c r="V74" s="975" t="n">
        <f aca="false">Посуточная!AU74</f>
        <v>0</v>
      </c>
      <c r="W74" s="975" t="n">
        <f aca="false">Посуточная!AV74</f>
        <v>0</v>
      </c>
      <c r="X74" s="975" t="n">
        <f aca="false">Посуточная!AW74</f>
        <v>0</v>
      </c>
      <c r="Y74" s="975" t="n">
        <f aca="false">Посуточная!AX74</f>
        <v>0</v>
      </c>
      <c r="Z74" s="975" t="n">
        <f aca="false">Посуточная!AY74</f>
        <v>0</v>
      </c>
      <c r="AA74" s="976" t="n">
        <f aca="false">Посуточная!BG74</f>
        <v>0</v>
      </c>
      <c r="AB74" s="976" t="n">
        <f aca="false">Посуточная!BH74</f>
        <v>0</v>
      </c>
      <c r="AC74" s="976" t="n">
        <f aca="false">Посуточная!BI74</f>
        <v>0</v>
      </c>
      <c r="AD74" s="976" t="n">
        <f aca="false">Посуточная!BJ74</f>
        <v>0</v>
      </c>
      <c r="AE74" s="976" t="n">
        <f aca="false">Посуточная!BK74</f>
        <v>0</v>
      </c>
      <c r="AF74" s="976" t="n">
        <f aca="false">Посуточная!BL74</f>
        <v>0</v>
      </c>
      <c r="AG74" s="976" t="n">
        <f aca="false">Посуточная!BM74</f>
        <v>0</v>
      </c>
      <c r="AH74" s="1027" t="n">
        <f aca="false">COUNTIF(T74:Z74,"&lt;&gt;0")-COUNTIF(T74:Z74,"")</f>
        <v>-7</v>
      </c>
      <c r="AI74" s="1028" t="n">
        <f aca="false">COUNTIF(AA74:AG74,"&lt;&gt;0")-COUNTIF(AA74:AG74,"")</f>
        <v>0</v>
      </c>
      <c r="AJ74" s="945"/>
      <c r="AK74" s="945"/>
      <c r="AL74" s="990" t="n">
        <f aca="false">Посуточная!BV74</f>
        <v>0</v>
      </c>
      <c r="AM74" s="975" t="n">
        <f aca="false">Посуточная!BW74</f>
        <v>0</v>
      </c>
      <c r="AN74" s="975" t="n">
        <f aca="false">Посуточная!BX74</f>
        <v>0</v>
      </c>
      <c r="AO74" s="975" t="n">
        <f aca="false">Посуточная!BY74</f>
        <v>0</v>
      </c>
      <c r="AP74" s="976" t="n">
        <f aca="false">Посуточная!CD74</f>
        <v>0</v>
      </c>
      <c r="AQ74" s="976" t="n">
        <f aca="false">Посуточная!CE74</f>
        <v>0</v>
      </c>
      <c r="AR74" s="976" t="n">
        <f aca="false">Посуточная!CF74</f>
        <v>0</v>
      </c>
      <c r="AS74" s="976" t="n">
        <f aca="false">Посуточная!CG74</f>
        <v>0</v>
      </c>
      <c r="AT74" s="1027" t="n">
        <f aca="false">COUNTIF(AL74:AO74,"&lt;&gt;0")-COUNTIF(AL74:AO74,"")</f>
        <v>-4</v>
      </c>
      <c r="AU74" s="1028" t="n">
        <f aca="false">COUNTIF(AP74:AS74,"&lt;&gt;0")-COUNTIF(AP74:AS74,"")</f>
        <v>0</v>
      </c>
      <c r="AV74" s="945"/>
      <c r="AW74" s="945"/>
      <c r="AX74" s="990" t="n">
        <f aca="false">Посуточная!CP74</f>
        <v>0</v>
      </c>
      <c r="AY74" s="975" t="n">
        <f aca="false">Посуточная!CQ74</f>
        <v>0</v>
      </c>
      <c r="AZ74" s="975" t="n">
        <f aca="false">Посуточная!CR74</f>
        <v>0</v>
      </c>
      <c r="BA74" s="975" t="n">
        <f aca="false">Посуточная!CS74</f>
        <v>0</v>
      </c>
      <c r="BB74" s="976" t="n">
        <f aca="false">Посуточная!CX74</f>
        <v>0</v>
      </c>
      <c r="BC74" s="976" t="n">
        <f aca="false">Посуточная!CY74</f>
        <v>0</v>
      </c>
      <c r="BD74" s="976" t="n">
        <f aca="false">Посуточная!CZ74</f>
        <v>0</v>
      </c>
      <c r="BE74" s="976" t="n">
        <f aca="false">Посуточная!DA74</f>
        <v>0</v>
      </c>
      <c r="BF74" s="1027" t="n">
        <f aca="false">COUNTIF(AX74:BA74,"&lt;&gt;0")-COUNTIF(AX74:BA74,"")</f>
        <v>-4</v>
      </c>
      <c r="BG74" s="1028" t="n">
        <f aca="false">COUNTIF(BB74:BE74,"&lt;&gt;0")-COUNTIF(BB74:BE74,"")</f>
        <v>0</v>
      </c>
      <c r="BH74" s="945"/>
      <c r="BI74" s="945"/>
      <c r="BJ74" s="1030" t="n">
        <f aca="false">SUMIF(B6:BI6,"итого гр.",B74:BI74)</f>
        <v>0</v>
      </c>
      <c r="BK74" s="1028" t="n">
        <f aca="false">SUMIF(B6:BI6,"итого фк.",B74:BI74)</f>
        <v>1</v>
      </c>
      <c r="BL74" s="945"/>
      <c r="BM74" s="945"/>
      <c r="BN74" s="1031"/>
      <c r="BO74" s="1032"/>
      <c r="BP74" s="945"/>
      <c r="BQ74" s="945"/>
      <c r="BR74" s="988" t="n">
        <f aca="false">Посуточная!DR74</f>
        <v>0</v>
      </c>
      <c r="BS74" s="989" t="n">
        <f aca="false">Посуточная!DS74</f>
        <v>0</v>
      </c>
      <c r="BT74" s="989" t="n">
        <f aca="false">Посуточная!DT74</f>
        <v>0</v>
      </c>
      <c r="BU74" s="989" t="n">
        <f aca="false">Посуточная!DU74</f>
        <v>0</v>
      </c>
      <c r="BV74" s="976" t="n">
        <f aca="false">Посуточная!DZ74</f>
        <v>0</v>
      </c>
      <c r="BW74" s="976" t="n">
        <f aca="false">Посуточная!EA74</f>
        <v>0</v>
      </c>
      <c r="BX74" s="976" t="n">
        <f aca="false">Посуточная!EB74</f>
        <v>0</v>
      </c>
      <c r="BY74" s="976" t="n">
        <f aca="false">Посуточная!EC74</f>
        <v>0</v>
      </c>
      <c r="BZ74" s="1027" t="n">
        <f aca="false">COUNTIF(BR74:BU74,"&lt;&gt;0")-COUNTIF(BR74:BU74,"")</f>
        <v>-4</v>
      </c>
      <c r="CA74" s="1028" t="n">
        <f aca="false">COUNTIF(BV74:BY74,"&lt;&gt;0")-COUNTIF(BV74:BY74,"")</f>
        <v>0</v>
      </c>
      <c r="CB74" s="945"/>
      <c r="CC74" s="945"/>
      <c r="CD74" s="988" t="n">
        <f aca="false">Посуточная!EO74</f>
        <v>0</v>
      </c>
      <c r="CE74" s="989" t="n">
        <f aca="false">Посуточная!EP74</f>
        <v>0</v>
      </c>
      <c r="CF74" s="989" t="n">
        <f aca="false">Посуточная!EQ74</f>
        <v>0</v>
      </c>
      <c r="CG74" s="989" t="n">
        <f aca="false">Посуточная!ER74</f>
        <v>0</v>
      </c>
      <c r="CH74" s="976" t="n">
        <f aca="false">Посуточная!EZ74</f>
        <v>0</v>
      </c>
      <c r="CI74" s="976" t="n">
        <f aca="false">Посуточная!FA74</f>
        <v>0</v>
      </c>
      <c r="CJ74" s="976" t="n">
        <f aca="false">Посуточная!FB74</f>
        <v>0</v>
      </c>
      <c r="CK74" s="976" t="n">
        <f aca="false">Посуточная!FC74</f>
        <v>0</v>
      </c>
      <c r="CL74" s="1027" t="n">
        <f aca="false">COUNTIF(CD74:CG74,"&lt;&gt;0")-COUNTIF(CD74:CG74,"")</f>
        <v>-4</v>
      </c>
      <c r="CM74" s="1028" t="n">
        <f aca="false">COUNTIF(CH74:CK74,"&lt;&gt;0")-COUNTIF(CH74:CK74,"")</f>
        <v>0</v>
      </c>
      <c r="CN74" s="945"/>
      <c r="CO74" s="945"/>
      <c r="CP74" s="990" t="n">
        <f aca="false">Посуточная!GN74</f>
        <v>0</v>
      </c>
      <c r="CQ74" s="975" t="n">
        <f aca="false">Посуточная!GO74</f>
        <v>0</v>
      </c>
      <c r="CR74" s="975" t="n">
        <f aca="false">Посуточная!GP74</f>
        <v>0</v>
      </c>
      <c r="CS74" s="975" t="n">
        <f aca="false">Посуточная!GQ74</f>
        <v>0</v>
      </c>
      <c r="CT74" s="975" t="n">
        <f aca="false">Посуточная!GR74</f>
        <v>0</v>
      </c>
      <c r="CU74" s="975" t="n">
        <f aca="false">Посуточная!GS74</f>
        <v>0</v>
      </c>
      <c r="CV74" s="975" t="n">
        <f aca="false">Посуточная!GT74</f>
        <v>0</v>
      </c>
      <c r="CW74" s="976" t="n">
        <f aca="false">Посуточная!HP74</f>
        <v>0</v>
      </c>
      <c r="CX74" s="976" t="n">
        <f aca="false">Посуточная!HQ74</f>
        <v>0</v>
      </c>
      <c r="CY74" s="976" t="n">
        <f aca="false">Посуточная!HR74</f>
        <v>0</v>
      </c>
      <c r="CZ74" s="976" t="n">
        <f aca="false">Посуточная!HS74</f>
        <v>0</v>
      </c>
      <c r="DA74" s="976" t="n">
        <f aca="false">Посуточная!HT74</f>
        <v>0</v>
      </c>
      <c r="DB74" s="976" t="n">
        <f aca="false">Посуточная!HU74</f>
        <v>0</v>
      </c>
      <c r="DC74" s="976" t="n">
        <f aca="false">Посуточная!HV74</f>
        <v>0</v>
      </c>
      <c r="DD74" s="1027" t="n">
        <f aca="false">COUNTIF(CP74:CV74,"&lt;&gt;0")-COUNTIF(CP74:CV74,"")</f>
        <v>-7</v>
      </c>
      <c r="DE74" s="1028" t="n">
        <f aca="false">COUNTIF(CW74:DC74,"&lt;&gt;0")-COUNTIF(CW74:DC74,"")</f>
        <v>0</v>
      </c>
      <c r="DF74" s="945"/>
      <c r="DG74" s="945"/>
      <c r="DH74" s="991" t="n">
        <f aca="false">Посуточная!IE74</f>
        <v>0</v>
      </c>
      <c r="DI74" s="992" t="n">
        <f aca="false">Посуточная!IF74</f>
        <v>0</v>
      </c>
      <c r="DJ74" s="992" t="n">
        <f aca="false">Посуточная!IG74</f>
        <v>0</v>
      </c>
      <c r="DK74" s="989" t="n">
        <f aca="false">Посуточная!IH74</f>
        <v>0</v>
      </c>
      <c r="DL74" s="976" t="n">
        <f aca="false">Посуточная!IM74</f>
        <v>0</v>
      </c>
      <c r="DM74" s="993" t="n">
        <f aca="false">Посуточная!IN74</f>
        <v>0</v>
      </c>
      <c r="DN74" s="993" t="n">
        <f aca="false">Посуточная!IO74</f>
        <v>0</v>
      </c>
      <c r="DO74" s="993" t="n">
        <f aca="false">Посуточная!IP74</f>
        <v>0</v>
      </c>
      <c r="DP74" s="1029" t="n">
        <f aca="false">COUNTIF(DH74:DK74,"&lt;&gt;0")-COUNTIF(DH74:DK74,"")</f>
        <v>-4</v>
      </c>
      <c r="DQ74" s="1028" t="n">
        <f aca="false">COUNTIF(DL74:DO74,"&lt;&gt;0")-COUNTIF(DL74:DO74,"")</f>
        <v>0</v>
      </c>
      <c r="DR74" s="946"/>
      <c r="DS74" s="946"/>
      <c r="DT74" s="1033"/>
      <c r="DU74" s="1034"/>
      <c r="DV74" s="1034"/>
      <c r="DW74" s="1034"/>
      <c r="DX74" s="1034"/>
      <c r="DY74" s="1034"/>
      <c r="DZ74" s="1034"/>
      <c r="EA74" s="976" t="n">
        <f aca="false">Посуточная!KQ74</f>
        <v>0</v>
      </c>
      <c r="EB74" s="976" t="n">
        <f aca="false">Посуточная!KR74</f>
        <v>0</v>
      </c>
      <c r="EC74" s="976" t="n">
        <f aca="false">Посуточная!KS74</f>
        <v>0</v>
      </c>
      <c r="ED74" s="976" t="n">
        <f aca="false">Посуточная!KT74</f>
        <v>0</v>
      </c>
      <c r="EE74" s="976" t="n">
        <f aca="false">Посуточная!KU74</f>
        <v>0</v>
      </c>
      <c r="EF74" s="976" t="n">
        <f aca="false">Посуточная!KV74</f>
        <v>0</v>
      </c>
      <c r="EG74" s="976" t="n">
        <f aca="false">Посуточная!KW74</f>
        <v>0</v>
      </c>
      <c r="EH74" s="1027" t="n">
        <f aca="false">SUBTOTAL(3, DT74:DZ74)</f>
        <v>0</v>
      </c>
      <c r="EI74" s="1028" t="n">
        <f aca="false">COUNTIF(EA74:EG74,"&lt;&gt;0")-COUNTIF(EA74:EG74,"")</f>
        <v>0</v>
      </c>
      <c r="EJ74" s="945"/>
      <c r="EK74" s="945"/>
      <c r="EL74" s="1030" t="n">
        <f aca="false">SUMIF(BR6:EK6,"итого гр.",BR74:EK74)</f>
        <v>0</v>
      </c>
      <c r="EM74" s="1028" t="n">
        <f aca="false">SUMIF(BR6:EK6,"итого фк.",BR74:EK74)</f>
        <v>0</v>
      </c>
      <c r="EN74" s="945"/>
      <c r="EO74" s="945"/>
      <c r="EP74" s="1031"/>
      <c r="EQ74" s="1032"/>
      <c r="ER74" s="946"/>
      <c r="ES74" s="946"/>
      <c r="ET74" s="1035"/>
      <c r="EU74" s="1036"/>
      <c r="EV74" s="946"/>
      <c r="EW74" s="946"/>
      <c r="EX74" s="1037"/>
      <c r="EY74" s="1038"/>
      <c r="EZ74" s="946"/>
      <c r="FA74" s="946"/>
      <c r="FB74" s="1033"/>
      <c r="FC74" s="1034"/>
      <c r="FD74" s="1034"/>
      <c r="FE74" s="1034"/>
      <c r="FF74" s="1034"/>
      <c r="FG74" s="1034"/>
      <c r="FH74" s="1034"/>
      <c r="FI74" s="976" t="n">
        <f aca="false">Посуточная!NU74</f>
        <v>0</v>
      </c>
      <c r="FJ74" s="976" t="n">
        <f aca="false">Посуточная!NV74</f>
        <v>0</v>
      </c>
      <c r="FK74" s="976" t="n">
        <f aca="false">Посуточная!NW74</f>
        <v>0</v>
      </c>
      <c r="FL74" s="976" t="n">
        <f aca="false">Посуточная!NX74</f>
        <v>0</v>
      </c>
      <c r="FM74" s="976" t="n">
        <f aca="false">Посуточная!NY74</f>
        <v>0</v>
      </c>
      <c r="FN74" s="976" t="n">
        <f aca="false">Посуточная!NZ74</f>
        <v>0</v>
      </c>
      <c r="FO74" s="976" t="n">
        <f aca="false">Посуточная!OA74</f>
        <v>0</v>
      </c>
      <c r="FP74" s="1027" t="n">
        <f aca="false">COUNTIF(FB74:FH74,"&lt;&gt;0")-COUNTIF(FB74:FH74,"")</f>
        <v>0</v>
      </c>
      <c r="FQ74" s="1028" t="n">
        <f aca="false">COUNTIF(FI74:FO74,"&lt;&gt;0")-COUNTIF(FI74:FO74,"")</f>
        <v>0</v>
      </c>
      <c r="FR74" s="945"/>
      <c r="FS74" s="945"/>
      <c r="FT74" s="1001" t="n">
        <f aca="false">Посуточная!OO74</f>
        <v>0</v>
      </c>
      <c r="FU74" s="1002" t="n">
        <f aca="false">Посуточная!OP74</f>
        <v>0</v>
      </c>
      <c r="FV74" s="1002" t="n">
        <f aca="false">Посуточная!OQ74</f>
        <v>0</v>
      </c>
      <c r="FW74" s="1002" t="n">
        <f aca="false">Посуточная!OR74</f>
        <v>0</v>
      </c>
      <c r="FX74" s="1002" t="n">
        <f aca="false">Посуточная!OS74</f>
        <v>0</v>
      </c>
      <c r="FY74" s="1002" t="n">
        <f aca="false">Посуточная!OT74</f>
        <v>0</v>
      </c>
      <c r="FZ74" s="1003" t="n">
        <f aca="false">Посуточная!OU74</f>
        <v>0</v>
      </c>
      <c r="GA74" s="993" t="n">
        <f aca="false">Посуточная!PP74</f>
        <v>0</v>
      </c>
      <c r="GB74" s="993" t="n">
        <f aca="false">Посуточная!PQ74</f>
        <v>0</v>
      </c>
      <c r="GC74" s="993" t="n">
        <f aca="false">Посуточная!PR74</f>
        <v>0</v>
      </c>
      <c r="GD74" s="993" t="n">
        <f aca="false">Посуточная!PS74</f>
        <v>0</v>
      </c>
      <c r="GE74" s="993" t="n">
        <f aca="false">Посуточная!PT74</f>
        <v>0</v>
      </c>
      <c r="GF74" s="993" t="n">
        <f aca="false">Посуточная!PU74</f>
        <v>0</v>
      </c>
      <c r="GG74" s="993" t="n">
        <f aca="false">Посуточная!PV74</f>
        <v>0</v>
      </c>
      <c r="GH74" s="1027" t="n">
        <f aca="false">COUNTIF(FT74:FZ74,"&lt;&gt;0")-COUNTIF(FT74:FZ74,"")</f>
        <v>-7</v>
      </c>
      <c r="GI74" s="1028" t="n">
        <f aca="false">COUNTIF(GA74:GG74,"&lt;&gt;0")-COUNTIF(GA74:GG74,"")</f>
        <v>0</v>
      </c>
      <c r="GJ74" s="945"/>
      <c r="GK74" s="945"/>
      <c r="GL74" s="1039" t="n">
        <f aca="false">Посуточная!QH74</f>
        <v>0</v>
      </c>
      <c r="GM74" s="1040" t="n">
        <f aca="false">Посуточная!QI74</f>
        <v>0</v>
      </c>
      <c r="GN74" s="1040" t="n">
        <f aca="false">Посуточная!QJ74</f>
        <v>0</v>
      </c>
      <c r="GO74" s="1040" t="n">
        <f aca="false">Посуточная!QK74</f>
        <v>0</v>
      </c>
      <c r="GP74" s="1040" t="n">
        <f aca="false">Посуточная!QL74</f>
        <v>0</v>
      </c>
      <c r="GQ74" s="1040" t="n">
        <f aca="false">Посуточная!QM74</f>
        <v>0</v>
      </c>
      <c r="GR74" s="1040" t="n">
        <f aca="false">Посуточная!QN74</f>
        <v>0</v>
      </c>
      <c r="GS74" s="1006" t="n">
        <f aca="false">Посуточная!QV74</f>
        <v>0</v>
      </c>
      <c r="GT74" s="1006" t="n">
        <f aca="false">Посуточная!QW74</f>
        <v>0</v>
      </c>
      <c r="GU74" s="1006" t="n">
        <f aca="false">Посуточная!QX74</f>
        <v>0</v>
      </c>
      <c r="GV74" s="1006" t="n">
        <f aca="false">Посуточная!QY74</f>
        <v>0</v>
      </c>
      <c r="GW74" s="1006" t="n">
        <f aca="false">Посуточная!QZ74</f>
        <v>0</v>
      </c>
      <c r="GX74" s="1006" t="n">
        <f aca="false">Посуточная!RA74</f>
        <v>0</v>
      </c>
      <c r="GY74" s="1006" t="n">
        <f aca="false">Посуточная!RB74</f>
        <v>0</v>
      </c>
      <c r="GZ74" s="1027" t="n">
        <f aca="false">COUNTIF(GL74:GR74,"&lt;&gt;0")-COUNTIF(GL74:GR74,"")</f>
        <v>-7</v>
      </c>
      <c r="HA74" s="1028" t="n">
        <f aca="false">COUNTIF(GS74:GY74,"&lt;&gt;0")-COUNTIF(GS74:GY74,"")</f>
        <v>0</v>
      </c>
      <c r="HB74" s="945"/>
      <c r="HC74" s="945"/>
      <c r="HD74" s="1041" t="n">
        <f aca="false">Посуточная!RN74</f>
        <v>0</v>
      </c>
      <c r="HE74" s="1042" t="n">
        <f aca="false">Посуточная!RO74</f>
        <v>0</v>
      </c>
      <c r="HF74" s="1042" t="n">
        <f aca="false">Посуточная!RP74</f>
        <v>0</v>
      </c>
      <c r="HG74" s="1042" t="n">
        <f aca="false">Посуточная!RQ74</f>
        <v>0</v>
      </c>
      <c r="HH74" s="1042" t="n">
        <f aca="false">Посуточная!RR74</f>
        <v>0</v>
      </c>
      <c r="HI74" s="1042" t="n">
        <f aca="false">Посуточная!RS74</f>
        <v>0</v>
      </c>
      <c r="HJ74" s="1042" t="n">
        <f aca="false">Посуточная!RT74</f>
        <v>0</v>
      </c>
      <c r="HK74" s="993" t="n">
        <f aca="false">Посуточная!SB74</f>
        <v>0</v>
      </c>
      <c r="HL74" s="993" t="n">
        <f aca="false">Посуточная!SC74</f>
        <v>0</v>
      </c>
      <c r="HM74" s="993" t="n">
        <f aca="false">Посуточная!SD74</f>
        <v>0</v>
      </c>
      <c r="HN74" s="993" t="n">
        <f aca="false">Посуточная!SE74</f>
        <v>0</v>
      </c>
      <c r="HO74" s="993" t="n">
        <f aca="false">Посуточная!SF74</f>
        <v>0</v>
      </c>
      <c r="HP74" s="993" t="n">
        <f aca="false">Посуточная!SG74</f>
        <v>0</v>
      </c>
      <c r="HQ74" s="993" t="n">
        <f aca="false">Посуточная!SH74</f>
        <v>0</v>
      </c>
      <c r="HR74" s="1027" t="n">
        <f aca="false">COUNTIF(HD74:HJ74,"&lt;&gt;0")-COUNTIF(HD74:HJ74,"")</f>
        <v>-7</v>
      </c>
      <c r="HS74" s="1028" t="n">
        <f aca="false">COUNTIF(HK74:HQ74,"&lt;&gt;0")-COUNTIF(HK74:HQ74,"")</f>
        <v>0</v>
      </c>
      <c r="HT74" s="945"/>
      <c r="HU74" s="945"/>
      <c r="HV74" s="1030" t="n">
        <f aca="false">SUMIF(FB6:HU6,"итого гр.",FB74:HU74)</f>
        <v>0</v>
      </c>
      <c r="HW74" s="1028" t="n">
        <f aca="false">SUMIF($FB$6:$HU$6,"итого фк.",FB74:HU74)</f>
        <v>0</v>
      </c>
      <c r="HX74" s="945"/>
      <c r="HY74" s="945"/>
      <c r="HZ74" s="1031"/>
      <c r="IA74" s="1032"/>
      <c r="IB74" s="945"/>
      <c r="IC74" s="945"/>
      <c r="ID74" s="1001" t="n">
        <f aca="false">Посуточная!SY74</f>
        <v>0</v>
      </c>
      <c r="IE74" s="1002" t="n">
        <f aca="false">Посуточная!SZ74</f>
        <v>0</v>
      </c>
      <c r="IF74" s="1002" t="n">
        <f aca="false">Посуточная!TA74</f>
        <v>0</v>
      </c>
      <c r="IG74" s="1002" t="n">
        <f aca="false">Посуточная!TB74</f>
        <v>0</v>
      </c>
      <c r="IH74" s="993" t="n">
        <f aca="false">Посуточная!TG74</f>
        <v>0</v>
      </c>
      <c r="II74" s="993" t="n">
        <f aca="false">Посуточная!TH74</f>
        <v>0</v>
      </c>
      <c r="IJ74" s="993" t="n">
        <f aca="false">Посуточная!TI74</f>
        <v>0</v>
      </c>
      <c r="IK74" s="993" t="n">
        <f aca="false">Посуточная!TJ74</f>
        <v>0</v>
      </c>
      <c r="IL74" s="1027"/>
      <c r="IM74" s="1028"/>
      <c r="IN74" s="946"/>
      <c r="IO74" s="946"/>
      <c r="IP74" s="1043"/>
      <c r="IQ74" s="1044"/>
      <c r="IR74" s="946"/>
      <c r="IS74" s="946"/>
      <c r="IT74" s="1043"/>
      <c r="IU74" s="1045"/>
      <c r="IV74" s="1046"/>
      <c r="IW74" s="1046"/>
      <c r="IX74" s="1045"/>
      <c r="IY74" s="1045"/>
      <c r="IZ74" s="1046"/>
      <c r="JA74" s="1046"/>
      <c r="JB74" s="1045"/>
      <c r="JC74" s="1045"/>
      <c r="JD74" s="1046"/>
      <c r="JE74" s="1046"/>
      <c r="JF74" s="1047" t="n">
        <f aca="false">SUMIF(IP6:JE6,"итого гр.",IP74:JE74)</f>
        <v>0</v>
      </c>
      <c r="JG74" s="1038" t="n">
        <f aca="false">SUMIF($IP$6:$JE$6,"итого фк.",IP74:JE74)</f>
        <v>0</v>
      </c>
      <c r="JH74" s="1175"/>
      <c r="JI74" s="946"/>
      <c r="JJ74" s="1037"/>
      <c r="JK74" s="1038"/>
      <c r="JL74" s="946"/>
      <c r="JM74" s="946"/>
      <c r="JN74" s="1037"/>
      <c r="JO74" s="1038"/>
      <c r="JP74" s="946"/>
      <c r="JQ74" s="946"/>
      <c r="JR74" s="1043"/>
      <c r="JS74" s="1044"/>
      <c r="JT74" s="946"/>
      <c r="JU74" s="946"/>
      <c r="JV74" s="1037"/>
      <c r="JW74" s="1038"/>
      <c r="JX74" s="946"/>
      <c r="JY74" s="946"/>
      <c r="JZ74" s="1047"/>
      <c r="KA74" s="1047"/>
      <c r="KB74" s="946"/>
      <c r="KC74" s="946"/>
      <c r="KD74" s="1047"/>
      <c r="KE74" s="1047"/>
      <c r="KF74" s="946"/>
      <c r="KG74" s="946"/>
      <c r="KH74" s="1123"/>
      <c r="KI74" s="1021"/>
      <c r="KJ74" s="1176"/>
      <c r="KK74" s="946"/>
      <c r="KL74" s="1047"/>
      <c r="KM74" s="1047"/>
      <c r="KN74" s="1048"/>
      <c r="KO74" s="1123"/>
      <c r="KP74" s="1023"/>
      <c r="KQ74" s="1024"/>
      <c r="KS74" s="924" t="str">
        <f aca="false">IF(KP74=$KS$1,"",KI74-7200)</f>
        <v/>
      </c>
      <c r="KT74" s="1137"/>
      <c r="LG74" s="924" t="n">
        <f aca="false">IF(R74="",0,R74+LG71)</f>
        <v>0</v>
      </c>
      <c r="LH74" s="924" t="n">
        <f aca="false">IF(S74="",0,S74+LH71)</f>
        <v>0</v>
      </c>
      <c r="LI74" s="924" t="n">
        <f aca="false">IF(AJ74="",0,AJ74+LI71)</f>
        <v>0</v>
      </c>
      <c r="LJ74" s="924" t="n">
        <f aca="false">IF(AK74="",0,AK74+LJ71)</f>
        <v>0</v>
      </c>
      <c r="LK74" s="924" t="n">
        <f aca="false">IF(AV74="",0,AV74+LK71)</f>
        <v>0</v>
      </c>
      <c r="LL74" s="924" t="n">
        <f aca="false">IF(AW74="",0,AW74+LL71)</f>
        <v>0</v>
      </c>
      <c r="LM74" s="924" t="n">
        <f aca="false">IF(BH74="",0,BH74+LM71)</f>
        <v>0</v>
      </c>
      <c r="LN74" s="924" t="n">
        <f aca="false">IF(BI74="",0,BI74+LN71)</f>
        <v>0</v>
      </c>
      <c r="LO74" s="924" t="n">
        <f aca="false">IF(CB74="",0,CB74+LO71)</f>
        <v>0</v>
      </c>
      <c r="LP74" s="924" t="n">
        <f aca="false">IF(CC74="",0,CC74+LP71)</f>
        <v>0</v>
      </c>
      <c r="LQ74" s="924" t="n">
        <f aca="false">IF(CN74="",0,CN74+LQ71)</f>
        <v>0</v>
      </c>
      <c r="LR74" s="924" t="n">
        <f aca="false">IF(CO74="",0,CO74+LR71)</f>
        <v>0</v>
      </c>
      <c r="LS74" s="924" t="n">
        <f aca="false">IF(DR74="",0,DR74+LS71)</f>
        <v>0</v>
      </c>
      <c r="LT74" s="924" t="n">
        <f aca="false">IF(DS74="",0,DS74+LT71)</f>
        <v>0</v>
      </c>
      <c r="LU74" s="924" t="n">
        <f aca="false">IF(DF74="",0,DF74+LU71)</f>
        <v>0</v>
      </c>
      <c r="LV74" s="924" t="n">
        <f aca="false">IF(DG74="",0,DG74+LV71)</f>
        <v>0</v>
      </c>
      <c r="LW74" s="924" t="n">
        <f aca="false">IF(HT74="",0,HT74+LW71)</f>
        <v>0</v>
      </c>
      <c r="LX74" s="924" t="n">
        <f aca="false">IF(HU74="",0,HU74+LX71)</f>
        <v>0</v>
      </c>
      <c r="LY74" s="924" t="n">
        <f aca="false">IF(JN74="",0,JN74)</f>
        <v>0</v>
      </c>
      <c r="LZ74" s="924" t="n">
        <f aca="false">IF(JO74="",0,JO74)</f>
        <v>0</v>
      </c>
      <c r="MA74" s="924" t="n">
        <f aca="false">IF(EV74="",0,EV74+MA71)</f>
        <v>0</v>
      </c>
      <c r="MB74" s="924" t="n">
        <f aca="false">IF(EW74="",0,EW74+MB71)</f>
        <v>0</v>
      </c>
      <c r="MC74" s="924" t="n">
        <f aca="false">IF(JJ74="",0,JJ74+MC71)</f>
        <v>0</v>
      </c>
      <c r="MD74" s="924" t="n">
        <f aca="false">IF(JK74="",0,JK74+MD71)</f>
        <v>0</v>
      </c>
      <c r="ME74" s="924" t="n">
        <f aca="false">IF(KO74="",0,KO74+ME71)</f>
        <v>0</v>
      </c>
      <c r="MF74" s="924" t="n">
        <f aca="false">IF(KP74="",0,KP74+MF71)</f>
        <v>0</v>
      </c>
      <c r="MG74" s="924" t="n">
        <f aca="false">IFERROR(ME74/$A72,0)</f>
        <v>0</v>
      </c>
      <c r="MH74" s="924" t="n">
        <f aca="false">IFERROR(MF74/$A72,0)</f>
        <v>0</v>
      </c>
      <c r="MI74" s="924" t="n">
        <f aca="false">IF(JT74="",0,JT74+MI71)</f>
        <v>0</v>
      </c>
      <c r="MJ74" s="924" t="n">
        <f aca="false">IF(JU74="",0,JU74+MJ71)</f>
        <v>0</v>
      </c>
      <c r="MK74" s="924" t="n">
        <f aca="false">IF(LG74&gt;0,0,P74+MK71)</f>
        <v>-152</v>
      </c>
      <c r="ML74" s="924" t="n">
        <f aca="false">IF(LH74&gt;0,0,Q74+ML71)</f>
        <v>1</v>
      </c>
      <c r="MM74" s="924" t="n">
        <f aca="false">IF(LI74&gt;0,0,AH74+MM71)</f>
        <v>-161</v>
      </c>
      <c r="MN74" s="924" t="n">
        <f aca="false">IF(LJ74&gt;0,0,AI74+MN71)</f>
        <v>0</v>
      </c>
      <c r="MO74" s="924" t="n">
        <f aca="false">IF(LK74&gt;0,0,AT74+MO71)</f>
        <v>-92</v>
      </c>
      <c r="MP74" s="924" t="n">
        <f aca="false">IF(LL74&gt;0,0,AU74+MP71)</f>
        <v>0</v>
      </c>
      <c r="MQ74" s="924" t="n">
        <f aca="false">IF(LM74&gt;0,0,BF74+MQ71)</f>
        <v>-88</v>
      </c>
      <c r="MR74" s="924" t="n">
        <f aca="false">IF(LN74&gt;0,0,BG74+MR71)</f>
        <v>0</v>
      </c>
      <c r="MS74" s="924" t="n">
        <f aca="false">IF(LO74&gt;0,0,BZ74+MS71)</f>
        <v>-88</v>
      </c>
      <c r="MT74" s="924" t="n">
        <f aca="false">IF(LP74&gt;0,0,CA74+MT71)</f>
        <v>0</v>
      </c>
      <c r="MU74" s="924" t="n">
        <f aca="false">IF(LQ74&gt;0,0,CL74+MU71)</f>
        <v>-88</v>
      </c>
      <c r="MV74" s="924" t="n">
        <f aca="false">IF(LR74&gt;0,0,CM74+MV71)</f>
        <v>0</v>
      </c>
      <c r="MW74" s="924" t="n">
        <f aca="false">IF(LS74&gt;0,0,DP74+MW71)</f>
        <v>-92</v>
      </c>
      <c r="MX74" s="924" t="n">
        <f aca="false">IF(LT74&gt;0,0,DQ74+MX71)</f>
        <v>0</v>
      </c>
      <c r="MY74" s="924" t="n">
        <f aca="false">IF(LU74&gt;0,0,DD74+MY71)</f>
        <v>-154</v>
      </c>
      <c r="MZ74" s="924" t="n">
        <f aca="false">IFERROR(IF(LV74&gt;0,0,DE74+MZ71),0)</f>
        <v>2</v>
      </c>
      <c r="NA74" s="924" t="n">
        <f aca="false">IF(LW74&gt;0,0,HR74+NA71)</f>
        <v>-147</v>
      </c>
      <c r="NB74" s="924" t="n">
        <f aca="false">IFERROR(IF(LX74&gt;0,0,HS74+NB71),0)</f>
        <v>1</v>
      </c>
      <c r="NC74" s="924"/>
      <c r="ND74" s="924"/>
      <c r="NE74" s="924"/>
    </row>
    <row r="75" customFormat="false" ht="15" hidden="false" customHeight="false" outlineLevel="0" collapsed="false">
      <c r="A75" s="1092"/>
      <c r="B75" s="1049" t="n">
        <f aca="false">Посуточная!J75</f>
        <v>0</v>
      </c>
      <c r="C75" s="1050" t="n">
        <f aca="false">Посуточная!K75</f>
        <v>0</v>
      </c>
      <c r="D75" s="1050" t="n">
        <f aca="false">Посуточная!L75</f>
        <v>0</v>
      </c>
      <c r="E75" s="1050" t="n">
        <f aca="false">Посуточная!M75</f>
        <v>0</v>
      </c>
      <c r="F75" s="1050" t="n">
        <f aca="false">Посуточная!N75</f>
        <v>0</v>
      </c>
      <c r="G75" s="1050" t="n">
        <f aca="false">Посуточная!O75</f>
        <v>0</v>
      </c>
      <c r="H75" s="1050" t="n">
        <f aca="false">Посуточная!P75</f>
        <v>0</v>
      </c>
      <c r="I75" s="1051" t="n">
        <f aca="false">Посуточная!AA75</f>
        <v>350</v>
      </c>
      <c r="J75" s="1051" t="n">
        <f aca="false">Посуточная!AB75</f>
        <v>0</v>
      </c>
      <c r="K75" s="1051" t="n">
        <f aca="false">Посуточная!AC75</f>
        <v>0</v>
      </c>
      <c r="L75" s="1051" t="n">
        <f aca="false">Посуточная!AD75</f>
        <v>0</v>
      </c>
      <c r="M75" s="1051" t="n">
        <f aca="false">Посуточная!AE75</f>
        <v>0</v>
      </c>
      <c r="N75" s="1051" t="n">
        <f aca="false">Посуточная!AF75</f>
        <v>0</v>
      </c>
      <c r="O75" s="1051" t="n">
        <f aca="false">Посуточная!AG75</f>
        <v>0</v>
      </c>
      <c r="P75" s="1052" t="n">
        <f aca="false">SUBTOTAL(9, B75:H75)</f>
        <v>0</v>
      </c>
      <c r="Q75" s="1053" t="n">
        <f aca="false">SUBTOTAL(9, I75:O75)</f>
        <v>350</v>
      </c>
      <c r="R75" s="945" t="n">
        <f aca="false">SUM(P75,R72)</f>
        <v>350</v>
      </c>
      <c r="S75" s="945" t="n">
        <f aca="false">SUM(Q75,S72)</f>
        <v>350</v>
      </c>
      <c r="T75" s="1054" t="n">
        <f aca="false">Посуточная!AS75</f>
        <v>0</v>
      </c>
      <c r="U75" s="1050" t="n">
        <f aca="false">Посуточная!AT75</f>
        <v>0</v>
      </c>
      <c r="V75" s="1050" t="n">
        <f aca="false">Посуточная!AU75</f>
        <v>0</v>
      </c>
      <c r="W75" s="1050" t="n">
        <f aca="false">Посуточная!AV75</f>
        <v>0</v>
      </c>
      <c r="X75" s="1050" t="n">
        <f aca="false">Посуточная!AW75</f>
        <v>0</v>
      </c>
      <c r="Y75" s="1050" t="n">
        <f aca="false">Посуточная!AX75</f>
        <v>0</v>
      </c>
      <c r="Z75" s="1050" t="n">
        <f aca="false">Посуточная!AY75</f>
        <v>0</v>
      </c>
      <c r="AA75" s="1051" t="n">
        <f aca="false">Посуточная!BG75</f>
        <v>0</v>
      </c>
      <c r="AB75" s="1051" t="n">
        <f aca="false">Посуточная!BH75</f>
        <v>0</v>
      </c>
      <c r="AC75" s="1051" t="n">
        <f aca="false">Посуточная!BI75</f>
        <v>0</v>
      </c>
      <c r="AD75" s="1051" t="n">
        <f aca="false">Посуточная!BJ75</f>
        <v>0</v>
      </c>
      <c r="AE75" s="1051" t="n">
        <f aca="false">Посуточная!BK75</f>
        <v>0</v>
      </c>
      <c r="AF75" s="1051" t="n">
        <f aca="false">Посуточная!BL75</f>
        <v>0</v>
      </c>
      <c r="AG75" s="1051" t="n">
        <f aca="false">Посуточная!BM75</f>
        <v>0</v>
      </c>
      <c r="AH75" s="1052" t="n">
        <f aca="false">SUBTOTAL(9, T75:Z75)</f>
        <v>0</v>
      </c>
      <c r="AI75" s="1053" t="n">
        <f aca="false">SUBTOTAL(9, AA75:AG75)</f>
        <v>0</v>
      </c>
      <c r="AJ75" s="945" t="n">
        <f aca="false">SUM(AH75,AJ72)</f>
        <v>0</v>
      </c>
      <c r="AK75" s="945" t="n">
        <f aca="false">SUM(AI75,AK72)</f>
        <v>0</v>
      </c>
      <c r="AL75" s="1054" t="n">
        <f aca="false">Посуточная!BV75</f>
        <v>0</v>
      </c>
      <c r="AM75" s="1050" t="n">
        <f aca="false">Посуточная!BW75</f>
        <v>0</v>
      </c>
      <c r="AN75" s="1050" t="n">
        <f aca="false">Посуточная!BX75</f>
        <v>0</v>
      </c>
      <c r="AO75" s="1050" t="n">
        <f aca="false">Посуточная!BY75</f>
        <v>0</v>
      </c>
      <c r="AP75" s="1051" t="n">
        <f aca="false">Посуточная!CD75</f>
        <v>0</v>
      </c>
      <c r="AQ75" s="1051" t="n">
        <f aca="false">Посуточная!CE75</f>
        <v>0</v>
      </c>
      <c r="AR75" s="1051" t="n">
        <f aca="false">Посуточная!CF75</f>
        <v>0</v>
      </c>
      <c r="AS75" s="1051" t="n">
        <f aca="false">Посуточная!CG75</f>
        <v>0</v>
      </c>
      <c r="AT75" s="1052" t="n">
        <f aca="false">SUBTOTAL(9, AL75:AO75)</f>
        <v>0</v>
      </c>
      <c r="AU75" s="1053" t="n">
        <f aca="false">SUBTOTAL(9, AP75:AS75)</f>
        <v>0</v>
      </c>
      <c r="AV75" s="945" t="n">
        <f aca="false">SUM(AT75,AV72)</f>
        <v>0</v>
      </c>
      <c r="AW75" s="945" t="n">
        <f aca="false">SUM(AU75,AW72)</f>
        <v>0</v>
      </c>
      <c r="AX75" s="1054" t="n">
        <f aca="false">Посуточная!CP75</f>
        <v>0</v>
      </c>
      <c r="AY75" s="1050" t="n">
        <f aca="false">Посуточная!CQ75</f>
        <v>0</v>
      </c>
      <c r="AZ75" s="1050" t="n">
        <f aca="false">Посуточная!CR75</f>
        <v>0</v>
      </c>
      <c r="BA75" s="1050" t="n">
        <f aca="false">Посуточная!CS75</f>
        <v>0</v>
      </c>
      <c r="BB75" s="1051" t="n">
        <f aca="false">Посуточная!CX75</f>
        <v>0</v>
      </c>
      <c r="BC75" s="1051" t="n">
        <f aca="false">Посуточная!CY75</f>
        <v>0</v>
      </c>
      <c r="BD75" s="1051" t="n">
        <f aca="false">Посуточная!CZ75</f>
        <v>0</v>
      </c>
      <c r="BE75" s="1051" t="n">
        <f aca="false">Посуточная!DA75</f>
        <v>0</v>
      </c>
      <c r="BF75" s="1052" t="n">
        <f aca="false">SUBTOTAL(9, AX75:BA75)</f>
        <v>0</v>
      </c>
      <c r="BG75" s="1053" t="n">
        <f aca="false">SUBTOTAL(9, BB75:BE75)</f>
        <v>0</v>
      </c>
      <c r="BH75" s="945" t="n">
        <f aca="false">SUM(BF75,BH72)</f>
        <v>0</v>
      </c>
      <c r="BI75" s="945" t="n">
        <f aca="false">SUM(BG75,BI72)</f>
        <v>0</v>
      </c>
      <c r="BJ75" s="1056" t="n">
        <f aca="false">SUMIF(B6:BI6,"итого гр.",B75:BI75)</f>
        <v>0</v>
      </c>
      <c r="BK75" s="1053" t="n">
        <f aca="false">SUMIF(B6:BI6,"итого фк.",B75:BI75)</f>
        <v>350</v>
      </c>
      <c r="BL75" s="945" t="n">
        <f aca="false">SUM(BJ75,BL72)</f>
        <v>350</v>
      </c>
      <c r="BM75" s="945" t="n">
        <f aca="false">SUM(BK75,BM72)</f>
        <v>350</v>
      </c>
      <c r="BN75" s="1057" t="n">
        <f aca="false">BL75</f>
        <v>350</v>
      </c>
      <c r="BO75" s="1058" t="n">
        <f aca="false">BM75</f>
        <v>350</v>
      </c>
      <c r="BP75" s="945"/>
      <c r="BQ75" s="945"/>
      <c r="BR75" s="1059" t="n">
        <f aca="false">Посуточная!DR75</f>
        <v>0</v>
      </c>
      <c r="BS75" s="1060" t="n">
        <f aca="false">Посуточная!DS75</f>
        <v>0</v>
      </c>
      <c r="BT75" s="1060" t="n">
        <f aca="false">Посуточная!DT75</f>
        <v>0</v>
      </c>
      <c r="BU75" s="1060" t="n">
        <f aca="false">Посуточная!DU75</f>
        <v>0</v>
      </c>
      <c r="BV75" s="1051" t="n">
        <f aca="false">Посуточная!DZ75</f>
        <v>0</v>
      </c>
      <c r="BW75" s="1051" t="n">
        <f aca="false">Посуточная!EA75</f>
        <v>0</v>
      </c>
      <c r="BX75" s="1051" t="n">
        <f aca="false">Посуточная!EB75</f>
        <v>0</v>
      </c>
      <c r="BY75" s="1051" t="n">
        <f aca="false">Посуточная!EC75</f>
        <v>0</v>
      </c>
      <c r="BZ75" s="1027" t="n">
        <f aca="false">SUBTOTAL(9, BR75:BU75)</f>
        <v>0</v>
      </c>
      <c r="CA75" s="1053" t="n">
        <f aca="false">SUBTOTAL(9, BV75:BY75)</f>
        <v>0</v>
      </c>
      <c r="CB75" s="945" t="n">
        <f aca="false">SUM(BZ75,CB72)</f>
        <v>0</v>
      </c>
      <c r="CC75" s="945" t="n">
        <f aca="false">SUM(CA75,CC72)</f>
        <v>0</v>
      </c>
      <c r="CD75" s="1059" t="n">
        <f aca="false">Посуточная!EO75</f>
        <v>0</v>
      </c>
      <c r="CE75" s="1060" t="n">
        <f aca="false">Посуточная!EP75</f>
        <v>0</v>
      </c>
      <c r="CF75" s="1060" t="n">
        <f aca="false">Посуточная!EQ75</f>
        <v>0</v>
      </c>
      <c r="CG75" s="1060" t="n">
        <f aca="false">Посуточная!ER75</f>
        <v>0</v>
      </c>
      <c r="CH75" s="1051" t="n">
        <f aca="false">Посуточная!EZ75</f>
        <v>0</v>
      </c>
      <c r="CI75" s="1051" t="n">
        <f aca="false">Посуточная!FA75</f>
        <v>0</v>
      </c>
      <c r="CJ75" s="1051" t="n">
        <f aca="false">Посуточная!FB75</f>
        <v>0</v>
      </c>
      <c r="CK75" s="1051" t="n">
        <f aca="false">Посуточная!FC75</f>
        <v>0</v>
      </c>
      <c r="CL75" s="1052" t="n">
        <f aca="false">SUBTOTAL(9, CD75:CG75)</f>
        <v>0</v>
      </c>
      <c r="CM75" s="1053" t="n">
        <f aca="false">SUBTOTAL(9, CH75:CK75)</f>
        <v>0</v>
      </c>
      <c r="CN75" s="945" t="n">
        <f aca="false">SUM(CL75,CN72)</f>
        <v>0</v>
      </c>
      <c r="CO75" s="945" t="n">
        <f aca="false">SUM(CM75,CO72)</f>
        <v>0</v>
      </c>
      <c r="CP75" s="1054" t="n">
        <f aca="false">Посуточная!GN75</f>
        <v>0</v>
      </c>
      <c r="CQ75" s="1050" t="n">
        <f aca="false">Посуточная!GO75</f>
        <v>0</v>
      </c>
      <c r="CR75" s="1050" t="n">
        <f aca="false">Посуточная!GP75</f>
        <v>0</v>
      </c>
      <c r="CS75" s="1050" t="n">
        <f aca="false">Посуточная!GQ75</f>
        <v>0</v>
      </c>
      <c r="CT75" s="1050" t="n">
        <f aca="false">Посуточная!GR75</f>
        <v>0</v>
      </c>
      <c r="CU75" s="1050" t="n">
        <f aca="false">Посуточная!GS75</f>
        <v>0</v>
      </c>
      <c r="CV75" s="1050" t="n">
        <f aca="false">Посуточная!GT75</f>
        <v>0</v>
      </c>
      <c r="CW75" s="1051" t="n">
        <f aca="false">Посуточная!HP75</f>
        <v>5</v>
      </c>
      <c r="CX75" s="1051" t="n">
        <f aca="false">Посуточная!HQ75</f>
        <v>0</v>
      </c>
      <c r="CY75" s="1051" t="n">
        <f aca="false">Посуточная!HR75</f>
        <v>0</v>
      </c>
      <c r="CZ75" s="1051" t="n">
        <f aca="false">Посуточная!HS75</f>
        <v>0</v>
      </c>
      <c r="DA75" s="1051" t="n">
        <f aca="false">Посуточная!HT75</f>
        <v>0</v>
      </c>
      <c r="DB75" s="1051" t="n">
        <f aca="false">Посуточная!HU75</f>
        <v>0</v>
      </c>
      <c r="DC75" s="1051" t="n">
        <f aca="false">Посуточная!HV75</f>
        <v>0</v>
      </c>
      <c r="DD75" s="1052" t="n">
        <f aca="false">SUBTOTAL(9, CP75:CV75)</f>
        <v>0</v>
      </c>
      <c r="DE75" s="1053" t="n">
        <f aca="false">SUBTOTAL(9, CW75:DC75)</f>
        <v>5</v>
      </c>
      <c r="DF75" s="945" t="n">
        <f aca="false">SUM(DD75,DF72)</f>
        <v>0</v>
      </c>
      <c r="DG75" s="945" t="n">
        <f aca="false">SUM(DE75,DG72)</f>
        <v>28</v>
      </c>
      <c r="DH75" s="1061" t="n">
        <f aca="false">Посуточная!IE75</f>
        <v>0</v>
      </c>
      <c r="DI75" s="1062" t="n">
        <f aca="false">Посуточная!IF75</f>
        <v>0</v>
      </c>
      <c r="DJ75" s="1062" t="n">
        <f aca="false">Посуточная!IG75</f>
        <v>0</v>
      </c>
      <c r="DK75" s="1060" t="n">
        <f aca="false">Посуточная!IH75</f>
        <v>0</v>
      </c>
      <c r="DL75" s="1051" t="n">
        <f aca="false">Посуточная!IM75</f>
        <v>0</v>
      </c>
      <c r="DM75" s="1063" t="n">
        <f aca="false">Посуточная!IN75</f>
        <v>0</v>
      </c>
      <c r="DN75" s="1063" t="n">
        <f aca="false">Посуточная!IO75</f>
        <v>0</v>
      </c>
      <c r="DO75" s="1063" t="n">
        <f aca="false">Посуточная!IP75</f>
        <v>0</v>
      </c>
      <c r="DP75" s="1055" t="n">
        <f aca="false">SUBTOTAL(9, DH75:DK75)</f>
        <v>0</v>
      </c>
      <c r="DQ75" s="1053" t="n">
        <f aca="false">SUBTOTAL(9, DL75:DO75)</f>
        <v>0</v>
      </c>
      <c r="DR75" s="946" t="n">
        <f aca="false">SUM(DP75,DR72)</f>
        <v>0</v>
      </c>
      <c r="DS75" s="946" t="n">
        <f aca="false">SUM(DQ75,DS72)</f>
        <v>0</v>
      </c>
      <c r="DT75" s="1065"/>
      <c r="DU75" s="1066"/>
      <c r="DV75" s="1066"/>
      <c r="DW75" s="1066"/>
      <c r="DX75" s="1066"/>
      <c r="DY75" s="1066"/>
      <c r="DZ75" s="1066"/>
      <c r="EA75" s="1051" t="n">
        <f aca="false">Посуточная!KQ75</f>
        <v>0</v>
      </c>
      <c r="EB75" s="1051" t="n">
        <f aca="false">Посуточная!KR75</f>
        <v>0</v>
      </c>
      <c r="EC75" s="1051" t="n">
        <f aca="false">Посуточная!KS75</f>
        <v>0</v>
      </c>
      <c r="ED75" s="1051" t="n">
        <f aca="false">Посуточная!KT75</f>
        <v>0</v>
      </c>
      <c r="EE75" s="1051" t="n">
        <f aca="false">Посуточная!KU75</f>
        <v>0</v>
      </c>
      <c r="EF75" s="1051" t="n">
        <f aca="false">Посуточная!KV75</f>
        <v>0</v>
      </c>
      <c r="EG75" s="1051" t="n">
        <f aca="false">Посуточная!KW75</f>
        <v>0</v>
      </c>
      <c r="EH75" s="1052" t="n">
        <f aca="false">SUBTOTAL(9, DT75:DZ75)</f>
        <v>0</v>
      </c>
      <c r="EI75" s="1053" t="n">
        <f aca="false">SUBTOTAL(9, EA75:EG75)</f>
        <v>0</v>
      </c>
      <c r="EJ75" s="945" t="n">
        <f aca="false">SUM(EH75,EJ72)</f>
        <v>0</v>
      </c>
      <c r="EK75" s="1177" t="n">
        <f aca="false">SUM(EI75,EK72)</f>
        <v>37.549</v>
      </c>
      <c r="EL75" s="1056" t="n">
        <f aca="false">SUMIF(BR6:EK6,"итого гр.",BR75:EK75)</f>
        <v>0</v>
      </c>
      <c r="EM75" s="1053" t="n">
        <f aca="false">SUMIF(BR6:EK6,"итого фк.",BR75:EK75)</f>
        <v>5</v>
      </c>
      <c r="EN75" s="945" t="n">
        <f aca="false">SUM(EL75,EN72)</f>
        <v>0</v>
      </c>
      <c r="EO75" s="945" t="n">
        <f aca="false">SUM(EM75,EO72)</f>
        <v>65.549</v>
      </c>
      <c r="EP75" s="1057" t="n">
        <f aca="false">EN75</f>
        <v>0</v>
      </c>
      <c r="EQ75" s="1058" t="n">
        <f aca="false">EO75</f>
        <v>65.549</v>
      </c>
      <c r="ER75" s="946"/>
      <c r="ES75" s="1178"/>
      <c r="ET75" s="1069"/>
      <c r="EU75" s="1070"/>
      <c r="EV75" s="946" t="n">
        <f aca="false">ET75</f>
        <v>0</v>
      </c>
      <c r="EW75" s="946" t="n">
        <f aca="false">EU75</f>
        <v>0</v>
      </c>
      <c r="EX75" s="1071" t="n">
        <f aca="false">SUM(BJ75,EL75,ET75)</f>
        <v>0</v>
      </c>
      <c r="EY75" s="1072" t="n">
        <f aca="false">SUM(BK75,EM75,EU75)</f>
        <v>355</v>
      </c>
      <c r="EZ75" s="946" t="n">
        <f aca="false">SUM(BL75,EN75,EV75)</f>
        <v>350</v>
      </c>
      <c r="FA75" s="946" t="n">
        <f aca="false">SUM(BM75,EO75,EW75)</f>
        <v>415.549</v>
      </c>
      <c r="FB75" s="1065"/>
      <c r="FC75" s="1066"/>
      <c r="FD75" s="1066"/>
      <c r="FE75" s="1066"/>
      <c r="FF75" s="1066"/>
      <c r="FG75" s="1066"/>
      <c r="FH75" s="1066"/>
      <c r="FI75" s="1051" t="n">
        <f aca="false">Посуточная!NU75</f>
        <v>0</v>
      </c>
      <c r="FJ75" s="1051" t="n">
        <f aca="false">Посуточная!NV75</f>
        <v>0</v>
      </c>
      <c r="FK75" s="1051" t="n">
        <f aca="false">Посуточная!NW75</f>
        <v>0</v>
      </c>
      <c r="FL75" s="1051" t="n">
        <f aca="false">Посуточная!NX75</f>
        <v>0</v>
      </c>
      <c r="FM75" s="1051" t="n">
        <f aca="false">Посуточная!NY75</f>
        <v>0</v>
      </c>
      <c r="FN75" s="1051" t="n">
        <f aca="false">Посуточная!NZ75</f>
        <v>0</v>
      </c>
      <c r="FO75" s="1051" t="n">
        <f aca="false">Посуточная!OA75</f>
        <v>0</v>
      </c>
      <c r="FP75" s="1052" t="n">
        <f aca="false">SUBTOTAL(9, FB75:FH75)</f>
        <v>0</v>
      </c>
      <c r="FQ75" s="1053" t="n">
        <f aca="false">SUBTOTAL(9, FI75:FO75)</f>
        <v>0</v>
      </c>
      <c r="FR75" s="945" t="n">
        <f aca="false">SUM(FP75,FR72)</f>
        <v>77.2</v>
      </c>
      <c r="FS75" s="945" t="n">
        <f aca="false">SUM(FQ75,FS72)</f>
        <v>8.888</v>
      </c>
      <c r="FT75" s="1073" t="n">
        <f aca="false">Посуточная!OO75</f>
        <v>0</v>
      </c>
      <c r="FU75" s="1074" t="n">
        <f aca="false">Посуточная!OP75</f>
        <v>0</v>
      </c>
      <c r="FV75" s="1074" t="n">
        <f aca="false">Посуточная!OQ75</f>
        <v>0</v>
      </c>
      <c r="FW75" s="1074" t="n">
        <f aca="false">Посуточная!OR75</f>
        <v>0</v>
      </c>
      <c r="FX75" s="1074" t="n">
        <f aca="false">Посуточная!OS75</f>
        <v>0</v>
      </c>
      <c r="FY75" s="1074" t="n">
        <f aca="false">Посуточная!OT75</f>
        <v>0</v>
      </c>
      <c r="FZ75" s="1075" t="n">
        <f aca="false">Посуточная!OU75</f>
        <v>0</v>
      </c>
      <c r="GA75" s="1063" t="n">
        <f aca="false">Посуточная!PP75</f>
        <v>0</v>
      </c>
      <c r="GB75" s="1063" t="n">
        <f aca="false">Посуточная!PQ75</f>
        <v>0</v>
      </c>
      <c r="GC75" s="1063" t="n">
        <f aca="false">Посуточная!PR75</f>
        <v>0</v>
      </c>
      <c r="GD75" s="1063" t="n">
        <f aca="false">Посуточная!PS75</f>
        <v>0</v>
      </c>
      <c r="GE75" s="1063" t="n">
        <f aca="false">Посуточная!PT75</f>
        <v>0</v>
      </c>
      <c r="GF75" s="1063" t="n">
        <f aca="false">Посуточная!PU75</f>
        <v>0</v>
      </c>
      <c r="GG75" s="1063" t="n">
        <f aca="false">Посуточная!PV75</f>
        <v>0</v>
      </c>
      <c r="GH75" s="1052" t="n">
        <f aca="false">SUBTOTAL(9, FT75:FZ75)</f>
        <v>0</v>
      </c>
      <c r="GI75" s="1053" t="n">
        <f aca="false">SUBTOTAL(9, GA75:GG75)</f>
        <v>0</v>
      </c>
      <c r="GJ75" s="945" t="n">
        <f aca="false">SUM(GH75,GJ72)</f>
        <v>0</v>
      </c>
      <c r="GK75" s="945" t="n">
        <f aca="false">SUM(GI75,GK72)</f>
        <v>0</v>
      </c>
      <c r="GL75" s="1076" t="n">
        <f aca="false">Посуточная!QH75</f>
        <v>0</v>
      </c>
      <c r="GM75" s="1077" t="n">
        <f aca="false">Посуточная!QI75</f>
        <v>0</v>
      </c>
      <c r="GN75" s="1077" t="n">
        <f aca="false">Посуточная!QJ75</f>
        <v>0</v>
      </c>
      <c r="GO75" s="1077" t="n">
        <f aca="false">Посуточная!QK75</f>
        <v>0</v>
      </c>
      <c r="GP75" s="1077" t="n">
        <f aca="false">Посуточная!QL75</f>
        <v>0</v>
      </c>
      <c r="GQ75" s="1077" t="n">
        <f aca="false">Посуточная!QM75</f>
        <v>0</v>
      </c>
      <c r="GR75" s="1077" t="n">
        <f aca="false">Посуточная!QN75</f>
        <v>0</v>
      </c>
      <c r="GS75" s="1078" t="n">
        <f aca="false">Посуточная!QV75</f>
        <v>0</v>
      </c>
      <c r="GT75" s="1078" t="n">
        <f aca="false">Посуточная!QW75</f>
        <v>0</v>
      </c>
      <c r="GU75" s="1078" t="n">
        <f aca="false">Посуточная!QX75</f>
        <v>0</v>
      </c>
      <c r="GV75" s="1078" t="n">
        <f aca="false">Посуточная!QY75</f>
        <v>0</v>
      </c>
      <c r="GW75" s="1078" t="n">
        <f aca="false">Посуточная!QZ75</f>
        <v>0</v>
      </c>
      <c r="GX75" s="1078" t="n">
        <f aca="false">Посуточная!RA75</f>
        <v>0</v>
      </c>
      <c r="GY75" s="1078" t="n">
        <f aca="false">Посуточная!RB75</f>
        <v>0</v>
      </c>
      <c r="GZ75" s="1052" t="n">
        <f aca="false">SUBTOTAL(9, GL75:GR75)</f>
        <v>0</v>
      </c>
      <c r="HA75" s="1053" t="n">
        <f aca="false">SUBTOTAL(9, GS75:GY75)</f>
        <v>0</v>
      </c>
      <c r="HB75" s="945" t="n">
        <f aca="false">SUM(GZ75,HB72)</f>
        <v>0</v>
      </c>
      <c r="HC75" s="945" t="n">
        <f aca="false">SUM(HA75,HC72)</f>
        <v>0</v>
      </c>
      <c r="HD75" s="1079" t="n">
        <f aca="false">Посуточная!RN75</f>
        <v>0</v>
      </c>
      <c r="HE75" s="1080" t="n">
        <f aca="false">Посуточная!RO75</f>
        <v>0</v>
      </c>
      <c r="HF75" s="1080" t="n">
        <f aca="false">Посуточная!RP75</f>
        <v>0</v>
      </c>
      <c r="HG75" s="1080" t="n">
        <f aca="false">Посуточная!RQ75</f>
        <v>0</v>
      </c>
      <c r="HH75" s="1080" t="n">
        <f aca="false">Посуточная!RR75</f>
        <v>0</v>
      </c>
      <c r="HI75" s="1080" t="n">
        <f aca="false">Посуточная!RS75</f>
        <v>0</v>
      </c>
      <c r="HJ75" s="1080" t="n">
        <f aca="false">Посуточная!RT75</f>
        <v>0</v>
      </c>
      <c r="HK75" s="1063" t="n">
        <f aca="false">Посуточная!SB75</f>
        <v>0</v>
      </c>
      <c r="HL75" s="1063" t="n">
        <f aca="false">Посуточная!SC75</f>
        <v>0</v>
      </c>
      <c r="HM75" s="1063" t="n">
        <f aca="false">Посуточная!SD75</f>
        <v>0</v>
      </c>
      <c r="HN75" s="1063" t="n">
        <f aca="false">Посуточная!SE75</f>
        <v>0</v>
      </c>
      <c r="HO75" s="1063" t="n">
        <f aca="false">Посуточная!SF75</f>
        <v>0</v>
      </c>
      <c r="HP75" s="1063" t="n">
        <f aca="false">Посуточная!SG75</f>
        <v>0</v>
      </c>
      <c r="HQ75" s="1063" t="n">
        <f aca="false">Посуточная!SH75</f>
        <v>0</v>
      </c>
      <c r="HR75" s="1052" t="n">
        <f aca="false">SUBTOTAL(9, HD75:HJ75)</f>
        <v>0</v>
      </c>
      <c r="HS75" s="1053" t="n">
        <f aca="false">SUBTOTAL(9, HK75:HQ75)</f>
        <v>0</v>
      </c>
      <c r="HT75" s="945" t="n">
        <f aca="false">SUM(HR75,HT72)</f>
        <v>0</v>
      </c>
      <c r="HU75" s="945" t="n">
        <f aca="false">SUM(HS75,HU72)</f>
        <v>28.865</v>
      </c>
      <c r="HV75" s="1056" t="n">
        <f aca="false">SUMIF(FB6:HU6,"итого гр.",FB75:HU75)</f>
        <v>0</v>
      </c>
      <c r="HW75" s="1053" t="n">
        <f aca="false">SUMIF($FB$6:$HU$6,"итого фк.",FB75:HU75)</f>
        <v>0</v>
      </c>
      <c r="HX75" s="945" t="n">
        <f aca="false">SUM(HV75,HX72)</f>
        <v>77.2</v>
      </c>
      <c r="HY75" s="945" t="n">
        <f aca="false">SUM(HW75,HY72)</f>
        <v>37.753</v>
      </c>
      <c r="HZ75" s="1057" t="n">
        <f aca="false">HX75</f>
        <v>77.2</v>
      </c>
      <c r="IA75" s="1058" t="n">
        <f aca="false">HY75</f>
        <v>37.753</v>
      </c>
      <c r="IB75" s="945"/>
      <c r="IC75" s="1179"/>
      <c r="ID75" s="1073" t="n">
        <f aca="false">Посуточная!SY75</f>
        <v>0</v>
      </c>
      <c r="IE75" s="1074" t="n">
        <f aca="false">Посуточная!SZ75</f>
        <v>0</v>
      </c>
      <c r="IF75" s="1074" t="n">
        <f aca="false">Посуточная!TA75</f>
        <v>0</v>
      </c>
      <c r="IG75" s="1074" t="n">
        <f aca="false">Посуточная!TB75</f>
        <v>0</v>
      </c>
      <c r="IH75" s="1063" t="n">
        <f aca="false">Посуточная!TG75</f>
        <v>0</v>
      </c>
      <c r="II75" s="1063" t="n">
        <f aca="false">Посуточная!TH75</f>
        <v>0</v>
      </c>
      <c r="IJ75" s="1063" t="n">
        <f aca="false">Посуточная!TI75</f>
        <v>0</v>
      </c>
      <c r="IK75" s="1063" t="n">
        <f aca="false">Посуточная!TJ75</f>
        <v>0</v>
      </c>
      <c r="IL75" s="1052" t="n">
        <f aca="false">SUBTOTAL(9, ID75:IG75)</f>
        <v>0</v>
      </c>
      <c r="IM75" s="1053" t="n">
        <f aca="false">SUBTOTAL(9, IH75:IK75)</f>
        <v>0</v>
      </c>
      <c r="IN75" s="1180" t="n">
        <f aca="false">IN72+IL75</f>
        <v>0</v>
      </c>
      <c r="IO75" s="1180" t="n">
        <f aca="false">IO72+IM75</f>
        <v>0</v>
      </c>
      <c r="IP75" s="1082"/>
      <c r="IQ75" s="1083"/>
      <c r="IR75" s="946"/>
      <c r="IS75" s="946"/>
      <c r="IT75" s="1082"/>
      <c r="IU75" s="1084"/>
      <c r="IV75" s="1046"/>
      <c r="IW75" s="1046"/>
      <c r="IX75" s="1084"/>
      <c r="IY75" s="1084"/>
      <c r="IZ75" s="1046"/>
      <c r="JA75" s="1046"/>
      <c r="JB75" s="1084"/>
      <c r="JC75" s="1084"/>
      <c r="JD75" s="1046" t="n">
        <f aca="false">JB75</f>
        <v>0</v>
      </c>
      <c r="JE75" s="1046" t="n">
        <f aca="false">JC75</f>
        <v>0</v>
      </c>
      <c r="JF75" s="1085" t="n">
        <f aca="false">SUMIF(IP6:JE6,"итого гр.",IP75:JE75)</f>
        <v>0</v>
      </c>
      <c r="JG75" s="1072" t="n">
        <f aca="false">SUMIF($IP$6:$JE$6,"итого фк.",IP75:JE75)</f>
        <v>0</v>
      </c>
      <c r="JH75" s="1175" t="n">
        <f aca="false">JF75</f>
        <v>0</v>
      </c>
      <c r="JI75" s="946" t="n">
        <f aca="false">JG75</f>
        <v>0</v>
      </c>
      <c r="JJ75" s="1071"/>
      <c r="JK75" s="1072" t="n">
        <f aca="false">0-10</f>
        <v>-10</v>
      </c>
      <c r="JL75" s="946"/>
      <c r="JM75" s="946"/>
      <c r="JN75" s="1071" t="n">
        <f aca="false">$JN$9+JN72</f>
        <v>254.38</v>
      </c>
      <c r="JO75" s="1072" t="n">
        <f aca="false">$JO$9+JO72</f>
        <v>254.38</v>
      </c>
      <c r="JP75" s="946" t="n">
        <f aca="false">JN75</f>
        <v>254.38</v>
      </c>
      <c r="JQ75" s="946" t="n">
        <f aca="false">JO75</f>
        <v>254.38</v>
      </c>
      <c r="JR75" s="1082" t="n">
        <v>18.4</v>
      </c>
      <c r="JS75" s="1083"/>
      <c r="JT75" s="946" t="n">
        <f aca="false">SUM(JR75,JT72)</f>
        <v>140</v>
      </c>
      <c r="JU75" s="946" t="n">
        <f aca="false">SUM(JS75,JU72)</f>
        <v>0</v>
      </c>
      <c r="JV75" s="1071" t="n">
        <f aca="false">SUM(HZ75,JF75,JJ75,JN75,JR75,IN75)</f>
        <v>349.98</v>
      </c>
      <c r="JW75" s="1072" t="n">
        <f aca="false">SUM(IA75,JG75,JK75,JO75,JS75,IO75)</f>
        <v>282.133</v>
      </c>
      <c r="JX75" s="946" t="n">
        <f aca="false">SUM(IB75,JH75,JL75,JP75,JT75)</f>
        <v>394.38</v>
      </c>
      <c r="JY75" s="946" t="n">
        <f aca="false">SUM(IC75,JI75,JM75,JQ75,JU75)</f>
        <v>254.38</v>
      </c>
      <c r="JZ75" s="1085"/>
      <c r="KA75" s="1085"/>
      <c r="KB75" s="946" t="n">
        <f aca="false">JZ75</f>
        <v>0</v>
      </c>
      <c r="KC75" s="946" t="n">
        <f aca="false">KA75</f>
        <v>0</v>
      </c>
      <c r="KD75" s="1085"/>
      <c r="KE75" s="1085"/>
      <c r="KF75" s="946" t="n">
        <f aca="false">KD75</f>
        <v>0</v>
      </c>
      <c r="KG75" s="946"/>
      <c r="KH75" s="1088" t="n">
        <v>7200.033</v>
      </c>
      <c r="KI75" s="1089" t="n">
        <f aca="false">IF(A73&lt;=KX$4,VLOOKUP(A73,$KX$6:$LC$37,2,FALSE()),SUM($KY$4,FA75,-JW75)-SUM($LC$4,-$LA$4))-KQ75</f>
        <v>7447.389</v>
      </c>
      <c r="KJ75" s="1176"/>
      <c r="KK75" s="946"/>
      <c r="KL75" s="1085"/>
      <c r="KM75" s="1085"/>
      <c r="KN75" s="1090"/>
      <c r="KO75" s="1088" t="n">
        <v>97.205</v>
      </c>
      <c r="KP75" s="1091" t="n">
        <f aca="false">IF(A73&lt;=KX$4,VLOOKUP(A73,$KT$6:$KU$37,2,FALSE()),SUM($KP$2,-EK75,FS75,-KQ75))</f>
        <v>32</v>
      </c>
      <c r="KQ75" s="1024"/>
      <c r="KR75" s="1068" t="n">
        <f aca="false">KI75-KH75</f>
        <v>247.356</v>
      </c>
      <c r="KS75" s="924" t="n">
        <f aca="false">IF(KP75=$KS$1,"",KI75-7200)</f>
        <v>247.389</v>
      </c>
      <c r="KT75" s="1137"/>
      <c r="LG75" s="924" t="n">
        <f aca="false">IF(R75="",0,R75+LG72)</f>
        <v>1400</v>
      </c>
      <c r="LH75" s="924" t="n">
        <f aca="false">IF(S75="",0,S75+LH72)</f>
        <v>350</v>
      </c>
      <c r="LI75" s="924" t="n">
        <f aca="false">IF(AJ75="",0,AJ75+LI72)</f>
        <v>0</v>
      </c>
      <c r="LJ75" s="924" t="n">
        <f aca="false">IF(AK75="",0,AK75+LJ72)</f>
        <v>0</v>
      </c>
      <c r="LK75" s="924" t="n">
        <f aca="false">IF(AV75="",0,AV75+LK72)</f>
        <v>0</v>
      </c>
      <c r="LL75" s="924" t="n">
        <f aca="false">IF(AW75="",0,AW75+LL72)</f>
        <v>0</v>
      </c>
      <c r="LM75" s="924" t="n">
        <f aca="false">IF(BH75="",0,BH75+LM72)</f>
        <v>0</v>
      </c>
      <c r="LN75" s="924" t="n">
        <f aca="false">IF(BI75="",0,BI75+LN72)</f>
        <v>0</v>
      </c>
      <c r="LO75" s="924" t="n">
        <f aca="false">IF(CB75="",0,CB75+LO72)</f>
        <v>0</v>
      </c>
      <c r="LP75" s="924" t="n">
        <f aca="false">IF(CC75="",0,CC75+LP72)</f>
        <v>0</v>
      </c>
      <c r="LQ75" s="924" t="n">
        <f aca="false">IF(CN75="",0,CN75+LQ72)</f>
        <v>0</v>
      </c>
      <c r="LR75" s="924" t="n">
        <f aca="false">IF(CO75="",0,CO75+LR72)</f>
        <v>0</v>
      </c>
      <c r="LS75" s="924" t="n">
        <f aca="false">IF(DR75="",0,DR75+LS72)</f>
        <v>0</v>
      </c>
      <c r="LT75" s="924" t="n">
        <f aca="false">IF(DS75="",0,DS75+LT72)</f>
        <v>0</v>
      </c>
      <c r="LU75" s="924" t="n">
        <f aca="false">IF(DF75="",0,DF75+LU72)</f>
        <v>0</v>
      </c>
      <c r="LV75" s="924" t="n">
        <f aca="false">IF(DG75="",0,DG75+LV72)</f>
        <v>317</v>
      </c>
      <c r="LW75" s="924" t="n">
        <f aca="false">IF(HT75="",0,HT75+LW72)</f>
        <v>0</v>
      </c>
      <c r="LX75" s="924" t="n">
        <f aca="false">IF(HU75="",0,HU75+LX72)</f>
        <v>635.03</v>
      </c>
      <c r="LY75" s="924" t="n">
        <f aca="false">IF(JN75="",0,JN75)</f>
        <v>254.38</v>
      </c>
      <c r="LZ75" s="924" t="n">
        <f aca="false">IF(JO75="",0,JO75)</f>
        <v>254.38</v>
      </c>
      <c r="MA75" s="924" t="n">
        <f aca="false">IF(EV75="",0,EV75+MA72)</f>
        <v>3743.3</v>
      </c>
      <c r="MB75" s="924" t="n">
        <f aca="false">IF(EW75="",0,EW75+MB72)</f>
        <v>0</v>
      </c>
      <c r="MC75" s="924" t="n">
        <f aca="false">IF(JJ75="",0,JJ75+MC72)</f>
        <v>0</v>
      </c>
      <c r="MD75" s="924" t="n">
        <f aca="false">IF(JK75="",0,JK75+MD72)</f>
        <v>-10</v>
      </c>
      <c r="ME75" s="924" t="n">
        <f aca="false">IF(KO75="",0,KO75+ME72)</f>
        <v>1849.715</v>
      </c>
      <c r="MF75" s="924" t="n">
        <f aca="false">IF(KP75="",0,KP75+MF72)</f>
        <v>850.207</v>
      </c>
      <c r="MG75" s="924" t="n">
        <f aca="false">IFERROR(ME75/$A73,0)</f>
        <v>80.4223913043478</v>
      </c>
      <c r="MH75" s="924" t="n">
        <f aca="false">IFERROR(MF75/$A73,0)</f>
        <v>36.9655217391304</v>
      </c>
      <c r="MI75" s="924" t="n">
        <f aca="false">IF(JT75="",0,JT75+MI72)</f>
        <v>405.2</v>
      </c>
      <c r="MJ75" s="924" t="n">
        <f aca="false">IF(JU75="",0,JU75+MJ72)</f>
        <v>0</v>
      </c>
      <c r="MK75" s="924" t="n">
        <f aca="false">IF(LG75&gt;0,0,P75+MK72)</f>
        <v>0</v>
      </c>
      <c r="ML75" s="924" t="n">
        <f aca="false">IF(LH75&gt;0,0,Q75+ML72)</f>
        <v>0</v>
      </c>
      <c r="MM75" s="924" t="n">
        <f aca="false">IF(LI75&gt;0,0,AH75+MM72)</f>
        <v>0</v>
      </c>
      <c r="MN75" s="924" t="n">
        <f aca="false">IF(LJ75&gt;0,0,AI75+MN72)</f>
        <v>0</v>
      </c>
      <c r="MO75" s="924" t="n">
        <f aca="false">IF(LK75&gt;0,0,AT75+MO72)</f>
        <v>0</v>
      </c>
      <c r="MP75" s="924" t="n">
        <f aca="false">IF(LL75&gt;0,0,AU75+MP72)</f>
        <v>0</v>
      </c>
      <c r="MQ75" s="924" t="n">
        <f aca="false">IF(LM75&gt;0,0,BF75+MQ72)</f>
        <v>0</v>
      </c>
      <c r="MR75" s="924" t="n">
        <f aca="false">IF(LN75&gt;0,0,BG75+MR72)</f>
        <v>0</v>
      </c>
      <c r="MS75" s="924" t="n">
        <f aca="false">IF(LO75&gt;0,0,BZ75+MS72)</f>
        <v>0</v>
      </c>
      <c r="MT75" s="924" t="n">
        <f aca="false">IF(LP75&gt;0,0,CA75+MT72)</f>
        <v>0</v>
      </c>
      <c r="MU75" s="924" t="n">
        <f aca="false">IF(LQ75&gt;0,0,CL75+MU72)</f>
        <v>0</v>
      </c>
      <c r="MV75" s="924" t="n">
        <f aca="false">IF(LR75&gt;0,0,CM75+MV72)</f>
        <v>0</v>
      </c>
      <c r="MW75" s="924" t="n">
        <f aca="false">IF(LS75&gt;0,0,DP75+MW72)</f>
        <v>0</v>
      </c>
      <c r="MX75" s="924" t="n">
        <f aca="false">IF(LT75&gt;0,0,DQ75+MX72)</f>
        <v>0</v>
      </c>
      <c r="MY75" s="924" t="n">
        <f aca="false">IF(LU75&gt;0,0,DD75+MY72)</f>
        <v>0</v>
      </c>
      <c r="MZ75" s="924" t="n">
        <f aca="false">IFERROR(IF(LV75&gt;0,0,DE75+MZ72),0)</f>
        <v>0</v>
      </c>
      <c r="NA75" s="924" t="n">
        <f aca="false">IF(LW75&gt;0,0,HR75+NA72)</f>
        <v>0</v>
      </c>
      <c r="NB75" s="924" t="n">
        <f aca="false">IFERROR(IF(LX75&gt;0,0,HS75+NB72),0)</f>
        <v>0</v>
      </c>
      <c r="NC75" s="924"/>
      <c r="ND75" s="924"/>
      <c r="NE75" s="924"/>
    </row>
    <row r="76" customFormat="false" ht="15" hidden="false" customHeight="false" outlineLevel="0" collapsed="false">
      <c r="A76" s="1181" t="n">
        <v>24</v>
      </c>
      <c r="B76" s="1093" t="n">
        <f aca="false">Посуточная!J76</f>
        <v>0</v>
      </c>
      <c r="C76" s="1094" t="n">
        <f aca="false">Посуточная!K76</f>
        <v>0</v>
      </c>
      <c r="D76" s="1094" t="n">
        <f aca="false">Посуточная!L76</f>
        <v>0</v>
      </c>
      <c r="E76" s="1094" t="n">
        <f aca="false">Посуточная!M76</f>
        <v>0</v>
      </c>
      <c r="F76" s="1094" t="n">
        <f aca="false">Посуточная!N76</f>
        <v>0</v>
      </c>
      <c r="G76" s="1094" t="n">
        <f aca="false">Посуточная!O76</f>
        <v>0</v>
      </c>
      <c r="H76" s="1094" t="n">
        <f aca="false">Посуточная!P76</f>
        <v>0</v>
      </c>
      <c r="I76" s="976" t="n">
        <f aca="false">Посуточная!AA76</f>
        <v>0</v>
      </c>
      <c r="J76" s="976" t="n">
        <f aca="false">Посуточная!AB76</f>
        <v>0</v>
      </c>
      <c r="K76" s="976" t="n">
        <f aca="false">Посуточная!AC76</f>
        <v>0</v>
      </c>
      <c r="L76" s="976" t="n">
        <f aca="false">Посуточная!AD76</f>
        <v>0</v>
      </c>
      <c r="M76" s="976" t="n">
        <f aca="false">Посуточная!AE76</f>
        <v>0</v>
      </c>
      <c r="N76" s="976" t="n">
        <f aca="false">Посуточная!AF76</f>
        <v>0</v>
      </c>
      <c r="O76" s="976" t="n">
        <f aca="false">Посуточная!AG76</f>
        <v>0</v>
      </c>
      <c r="P76" s="1095"/>
      <c r="Q76" s="1096"/>
      <c r="R76" s="945"/>
      <c r="S76" s="945"/>
      <c r="T76" s="990" t="n">
        <f aca="false">Посуточная!AS76</f>
        <v>0</v>
      </c>
      <c r="U76" s="975" t="n">
        <f aca="false">Посуточная!AT76</f>
        <v>0</v>
      </c>
      <c r="V76" s="975" t="n">
        <f aca="false">Посуточная!AU76</f>
        <v>0</v>
      </c>
      <c r="W76" s="975" t="n">
        <f aca="false">Посуточная!AV76</f>
        <v>0</v>
      </c>
      <c r="X76" s="975" t="n">
        <f aca="false">Посуточная!AW76</f>
        <v>0</v>
      </c>
      <c r="Y76" s="975" t="n">
        <f aca="false">Посуточная!AX76</f>
        <v>0</v>
      </c>
      <c r="Z76" s="975" t="n">
        <f aca="false">Посуточная!AY76</f>
        <v>0</v>
      </c>
      <c r="AA76" s="976" t="n">
        <f aca="false">Посуточная!BG76</f>
        <v>0</v>
      </c>
      <c r="AB76" s="976" t="n">
        <f aca="false">Посуточная!BH76</f>
        <v>0</v>
      </c>
      <c r="AC76" s="976" t="n">
        <f aca="false">Посуточная!BI76</f>
        <v>0</v>
      </c>
      <c r="AD76" s="976" t="n">
        <f aca="false">Посуточная!BJ76</f>
        <v>0</v>
      </c>
      <c r="AE76" s="976" t="n">
        <f aca="false">Посуточная!BK76</f>
        <v>0</v>
      </c>
      <c r="AF76" s="976" t="n">
        <f aca="false">Посуточная!BL76</f>
        <v>0</v>
      </c>
      <c r="AG76" s="976" t="n">
        <f aca="false">Посуточная!BM76</f>
        <v>0</v>
      </c>
      <c r="AH76" s="1095"/>
      <c r="AI76" s="1096"/>
      <c r="AJ76" s="945"/>
      <c r="AK76" s="945"/>
      <c r="AL76" s="990" t="n">
        <f aca="false">Посуточная!BV76</f>
        <v>0</v>
      </c>
      <c r="AM76" s="975" t="n">
        <f aca="false">Посуточная!BW76</f>
        <v>0</v>
      </c>
      <c r="AN76" s="975" t="n">
        <f aca="false">Посуточная!BX76</f>
        <v>0</v>
      </c>
      <c r="AO76" s="975" t="n">
        <f aca="false">Посуточная!BY76</f>
        <v>0</v>
      </c>
      <c r="AP76" s="976" t="n">
        <f aca="false">Посуточная!CD76</f>
        <v>0</v>
      </c>
      <c r="AQ76" s="976" t="n">
        <f aca="false">Посуточная!CE76</f>
        <v>0</v>
      </c>
      <c r="AR76" s="976" t="n">
        <f aca="false">Посуточная!CF76</f>
        <v>0</v>
      </c>
      <c r="AS76" s="976" t="n">
        <f aca="false">Посуточная!CG76</f>
        <v>0</v>
      </c>
      <c r="AT76" s="1095"/>
      <c r="AU76" s="1096"/>
      <c r="AV76" s="945"/>
      <c r="AW76" s="945"/>
      <c r="AX76" s="990" t="n">
        <f aca="false">Посуточная!CP76</f>
        <v>0</v>
      </c>
      <c r="AY76" s="975" t="n">
        <f aca="false">Посуточная!CQ76</f>
        <v>0</v>
      </c>
      <c r="AZ76" s="975" t="n">
        <f aca="false">Посуточная!CR76</f>
        <v>0</v>
      </c>
      <c r="BA76" s="975" t="n">
        <f aca="false">Посуточная!CS76</f>
        <v>0</v>
      </c>
      <c r="BB76" s="976" t="n">
        <f aca="false">Посуточная!CX76</f>
        <v>0</v>
      </c>
      <c r="BC76" s="976" t="n">
        <f aca="false">Посуточная!CY76</f>
        <v>0</v>
      </c>
      <c r="BD76" s="976" t="n">
        <f aca="false">Посуточная!CZ76</f>
        <v>0</v>
      </c>
      <c r="BE76" s="976" t="n">
        <f aca="false">Посуточная!DA76</f>
        <v>0</v>
      </c>
      <c r="BF76" s="1095"/>
      <c r="BG76" s="1096"/>
      <c r="BH76" s="945"/>
      <c r="BI76" s="945"/>
      <c r="BJ76" s="1097"/>
      <c r="BK76" s="1096"/>
      <c r="BL76" s="945"/>
      <c r="BM76" s="945"/>
      <c r="BN76" s="1098"/>
      <c r="BO76" s="1099"/>
      <c r="BP76" s="945"/>
      <c r="BQ76" s="945"/>
      <c r="BR76" s="988" t="n">
        <f aca="false">Посуточная!DR76</f>
        <v>0</v>
      </c>
      <c r="BS76" s="989" t="n">
        <f aca="false">Посуточная!DS76</f>
        <v>0</v>
      </c>
      <c r="BT76" s="989" t="n">
        <f aca="false">Посуточная!DT76</f>
        <v>0</v>
      </c>
      <c r="BU76" s="989" t="n">
        <f aca="false">Посуточная!DU76</f>
        <v>0</v>
      </c>
      <c r="BV76" s="976" t="n">
        <f aca="false">Посуточная!DZ76</f>
        <v>0</v>
      </c>
      <c r="BW76" s="976" t="n">
        <f aca="false">Посуточная!EA76</f>
        <v>0</v>
      </c>
      <c r="BX76" s="976" t="n">
        <f aca="false">Посуточная!EB76</f>
        <v>0</v>
      </c>
      <c r="BY76" s="976" t="n">
        <f aca="false">Посуточная!EC76</f>
        <v>0</v>
      </c>
      <c r="BZ76" s="1095"/>
      <c r="CA76" s="1096"/>
      <c r="CB76" s="945"/>
      <c r="CC76" s="945"/>
      <c r="CD76" s="1100" t="n">
        <f aca="false">Посуточная!EO76</f>
        <v>0</v>
      </c>
      <c r="CE76" s="1101" t="n">
        <f aca="false">Посуточная!EP76</f>
        <v>0</v>
      </c>
      <c r="CF76" s="1101" t="n">
        <f aca="false">Посуточная!EQ76</f>
        <v>0</v>
      </c>
      <c r="CG76" s="1101" t="n">
        <f aca="false">Посуточная!ER76</f>
        <v>0</v>
      </c>
      <c r="CH76" s="1000" t="n">
        <f aca="false">Посуточная!EZ76</f>
        <v>0</v>
      </c>
      <c r="CI76" s="1000" t="n">
        <f aca="false">Посуточная!FA76</f>
        <v>0</v>
      </c>
      <c r="CJ76" s="1000" t="n">
        <f aca="false">Посуточная!FB76</f>
        <v>0</v>
      </c>
      <c r="CK76" s="1000" t="n">
        <f aca="false">Посуточная!FC76</f>
        <v>0</v>
      </c>
      <c r="CL76" s="1095"/>
      <c r="CM76" s="1096"/>
      <c r="CN76" s="945"/>
      <c r="CO76" s="945"/>
      <c r="CP76" s="1102" t="n">
        <f aca="false">Посуточная!GN76</f>
        <v>0</v>
      </c>
      <c r="CQ76" s="1094" t="n">
        <f aca="false">Посуточная!GO76</f>
        <v>0</v>
      </c>
      <c r="CR76" s="1094" t="n">
        <f aca="false">Посуточная!GP76</f>
        <v>0</v>
      </c>
      <c r="CS76" s="1094" t="n">
        <f aca="false">Посуточная!GQ76</f>
        <v>0</v>
      </c>
      <c r="CT76" s="1094" t="n">
        <f aca="false">Посуточная!GR76</f>
        <v>0</v>
      </c>
      <c r="CU76" s="1094" t="n">
        <f aca="false">Посуточная!GS76</f>
        <v>0</v>
      </c>
      <c r="CV76" s="1094" t="n">
        <f aca="false">Посуточная!GT76</f>
        <v>0</v>
      </c>
      <c r="CW76" s="976" t="str">
        <f aca="false">Посуточная!HP76</f>
        <v>Западно-Чатылькинское 811</v>
      </c>
      <c r="CX76" s="976" t="n">
        <f aca="false">Посуточная!HQ76</f>
        <v>0</v>
      </c>
      <c r="CY76" s="976" t="n">
        <f aca="false">Посуточная!HR76</f>
        <v>0</v>
      </c>
      <c r="CZ76" s="976" t="n">
        <f aca="false">Посуточная!HS76</f>
        <v>0</v>
      </c>
      <c r="DA76" s="976" t="n">
        <f aca="false">Посуточная!HT76</f>
        <v>0</v>
      </c>
      <c r="DB76" s="976" t="n">
        <f aca="false">Посуточная!HU76</f>
        <v>0</v>
      </c>
      <c r="DC76" s="976" t="n">
        <f aca="false">Посуточная!HV76</f>
        <v>0</v>
      </c>
      <c r="DD76" s="1095"/>
      <c r="DE76" s="1096"/>
      <c r="DF76" s="945"/>
      <c r="DG76" s="945"/>
      <c r="DH76" s="1103" t="n">
        <f aca="false">Посуточная!IE76</f>
        <v>0</v>
      </c>
      <c r="DI76" s="1104" t="n">
        <f aca="false">Посуточная!IF76</f>
        <v>0</v>
      </c>
      <c r="DJ76" s="1104" t="n">
        <f aca="false">Посуточная!IG76</f>
        <v>0</v>
      </c>
      <c r="DK76" s="1101" t="n">
        <f aca="false">Посуточная!IH76</f>
        <v>0</v>
      </c>
      <c r="DL76" s="976" t="n">
        <f aca="false">Посуточная!IM76</f>
        <v>0</v>
      </c>
      <c r="DM76" s="993" t="n">
        <f aca="false">Посуточная!IN76</f>
        <v>0</v>
      </c>
      <c r="DN76" s="1134" t="n">
        <f aca="false">Посуточная!IO76</f>
        <v>0</v>
      </c>
      <c r="DO76" s="993" t="n">
        <f aca="false">Посуточная!IP76</f>
        <v>0</v>
      </c>
      <c r="DP76" s="1106"/>
      <c r="DQ76" s="1096"/>
      <c r="DR76" s="946"/>
      <c r="DS76" s="946"/>
      <c r="DT76" s="1107"/>
      <c r="DU76" s="1108"/>
      <c r="DV76" s="1108"/>
      <c r="DW76" s="1108"/>
      <c r="DX76" s="1108"/>
      <c r="DY76" s="1108"/>
      <c r="DZ76" s="1108"/>
      <c r="EA76" s="976" t="n">
        <f aca="false">Посуточная!KQ76</f>
        <v>0</v>
      </c>
      <c r="EB76" s="976" t="n">
        <f aca="false">Посуточная!KR76</f>
        <v>0</v>
      </c>
      <c r="EC76" s="976" t="n">
        <f aca="false">Посуточная!KS76</f>
        <v>0</v>
      </c>
      <c r="ED76" s="976" t="n">
        <f aca="false">Посуточная!KT76</f>
        <v>0</v>
      </c>
      <c r="EE76" s="976" t="n">
        <f aca="false">Посуточная!KU76</f>
        <v>0</v>
      </c>
      <c r="EF76" s="976" t="n">
        <f aca="false">Посуточная!KV76</f>
        <v>0</v>
      </c>
      <c r="EG76" s="976" t="n">
        <f aca="false">Посуточная!KW76</f>
        <v>0</v>
      </c>
      <c r="EH76" s="1095"/>
      <c r="EI76" s="1096"/>
      <c r="EJ76" s="945"/>
      <c r="EK76" s="945"/>
      <c r="EL76" s="1097"/>
      <c r="EM76" s="1096"/>
      <c r="EN76" s="945"/>
      <c r="EO76" s="945"/>
      <c r="EP76" s="1098"/>
      <c r="EQ76" s="1099"/>
      <c r="ER76" s="946"/>
      <c r="ES76" s="946"/>
      <c r="ET76" s="1109"/>
      <c r="EU76" s="1110"/>
      <c r="EV76" s="946"/>
      <c r="EW76" s="946"/>
      <c r="EX76" s="1111"/>
      <c r="EY76" s="1017"/>
      <c r="EZ76" s="946"/>
      <c r="FA76" s="946"/>
      <c r="FB76" s="1107"/>
      <c r="FC76" s="1108"/>
      <c r="FD76" s="1108"/>
      <c r="FE76" s="1108"/>
      <c r="FF76" s="1108"/>
      <c r="FG76" s="1108"/>
      <c r="FH76" s="1108"/>
      <c r="FI76" s="1000" t="n">
        <f aca="false">Посуточная!NU76</f>
        <v>0</v>
      </c>
      <c r="FJ76" s="1000" t="n">
        <f aca="false">Посуточная!NV76</f>
        <v>0</v>
      </c>
      <c r="FK76" s="1000" t="n">
        <f aca="false">Посуточная!NW76</f>
        <v>0</v>
      </c>
      <c r="FL76" s="1000" t="n">
        <f aca="false">Посуточная!NX76</f>
        <v>0</v>
      </c>
      <c r="FM76" s="1000" t="n">
        <f aca="false">Посуточная!NY76</f>
        <v>0</v>
      </c>
      <c r="FN76" s="1000" t="n">
        <f aca="false">Посуточная!NZ76</f>
        <v>0</v>
      </c>
      <c r="FO76" s="1000" t="n">
        <f aca="false">Посуточная!OA76</f>
        <v>0</v>
      </c>
      <c r="FP76" s="1095"/>
      <c r="FQ76" s="1096"/>
      <c r="FR76" s="945"/>
      <c r="FS76" s="945"/>
      <c r="FT76" s="1112" t="n">
        <f aca="false">Посуточная!OO76</f>
        <v>0</v>
      </c>
      <c r="FU76" s="1113" t="n">
        <f aca="false">Посуточная!OP76</f>
        <v>0</v>
      </c>
      <c r="FV76" s="1113" t="n">
        <f aca="false">Посуточная!OQ76</f>
        <v>0</v>
      </c>
      <c r="FW76" s="1113" t="n">
        <f aca="false">Посуточная!OR76</f>
        <v>0</v>
      </c>
      <c r="FX76" s="1113" t="n">
        <f aca="false">Посуточная!OS76</f>
        <v>0</v>
      </c>
      <c r="FY76" s="1113" t="n">
        <f aca="false">Посуточная!OT76</f>
        <v>0</v>
      </c>
      <c r="FZ76" s="1114" t="n">
        <f aca="false">Посуточная!OU76</f>
        <v>0</v>
      </c>
      <c r="GA76" s="1105" t="n">
        <f aca="false">Посуточная!PP76</f>
        <v>0</v>
      </c>
      <c r="GB76" s="1105" t="n">
        <f aca="false">Посуточная!PQ76</f>
        <v>0</v>
      </c>
      <c r="GC76" s="1105" t="n">
        <f aca="false">Посуточная!PR76</f>
        <v>0</v>
      </c>
      <c r="GD76" s="1105" t="n">
        <f aca="false">Посуточная!PS76</f>
        <v>0</v>
      </c>
      <c r="GE76" s="1105" t="n">
        <f aca="false">Посуточная!PT76</f>
        <v>0</v>
      </c>
      <c r="GF76" s="1105" t="n">
        <f aca="false">Посуточная!PU76</f>
        <v>0</v>
      </c>
      <c r="GG76" s="1105" t="n">
        <f aca="false">Посуточная!PV76</f>
        <v>0</v>
      </c>
      <c r="GH76" s="1095"/>
      <c r="GI76" s="1096"/>
      <c r="GJ76" s="945"/>
      <c r="GK76" s="945"/>
      <c r="GL76" s="1039" t="n">
        <f aca="false">Посуточная!QH76</f>
        <v>0</v>
      </c>
      <c r="GM76" s="1040" t="n">
        <f aca="false">Посуточная!QI76</f>
        <v>0</v>
      </c>
      <c r="GN76" s="1040" t="n">
        <f aca="false">Посуточная!QJ76</f>
        <v>0</v>
      </c>
      <c r="GO76" s="1040" t="n">
        <f aca="false">Посуточная!QK76</f>
        <v>0</v>
      </c>
      <c r="GP76" s="1040" t="n">
        <f aca="false">Посуточная!QL76</f>
        <v>0</v>
      </c>
      <c r="GQ76" s="1040" t="n">
        <f aca="false">Посуточная!QM76</f>
        <v>0</v>
      </c>
      <c r="GR76" s="1040" t="n">
        <f aca="false">Посуточная!QN76</f>
        <v>0</v>
      </c>
      <c r="GS76" s="1006" t="n">
        <f aca="false">Посуточная!QV76</f>
        <v>0</v>
      </c>
      <c r="GT76" s="1006" t="n">
        <f aca="false">Посуточная!QW76</f>
        <v>0</v>
      </c>
      <c r="GU76" s="1006" t="n">
        <f aca="false">Посуточная!QX76</f>
        <v>0</v>
      </c>
      <c r="GV76" s="1006" t="n">
        <f aca="false">Посуточная!QY76</f>
        <v>0</v>
      </c>
      <c r="GW76" s="1006" t="n">
        <f aca="false">Посуточная!QZ76</f>
        <v>0</v>
      </c>
      <c r="GX76" s="1006" t="n">
        <f aca="false">Посуточная!RA76</f>
        <v>0</v>
      </c>
      <c r="GY76" s="1006" t="n">
        <f aca="false">Посуточная!RB76</f>
        <v>0</v>
      </c>
      <c r="GZ76" s="1095"/>
      <c r="HA76" s="1096"/>
      <c r="HB76" s="945"/>
      <c r="HC76" s="945"/>
      <c r="HD76" s="1041" t="n">
        <f aca="false">Посуточная!RN76</f>
        <v>0</v>
      </c>
      <c r="HE76" s="1042" t="n">
        <f aca="false">Посуточная!RO76</f>
        <v>0</v>
      </c>
      <c r="HF76" s="1042" t="n">
        <f aca="false">Посуточная!RP76</f>
        <v>0</v>
      </c>
      <c r="HG76" s="1042" t="n">
        <f aca="false">Посуточная!RQ76</f>
        <v>0</v>
      </c>
      <c r="HH76" s="1042" t="n">
        <f aca="false">Посуточная!RR76</f>
        <v>0</v>
      </c>
      <c r="HI76" s="1042" t="n">
        <f aca="false">Посуточная!RS76</f>
        <v>0</v>
      </c>
      <c r="HJ76" s="1042" t="n">
        <f aca="false">Посуточная!RT76</f>
        <v>0</v>
      </c>
      <c r="HK76" s="993" t="n">
        <f aca="false">Посуточная!SB76</f>
        <v>0</v>
      </c>
      <c r="HL76" s="993" t="n">
        <f aca="false">Посуточная!SC76</f>
        <v>0</v>
      </c>
      <c r="HM76" s="993" t="n">
        <f aca="false">Посуточная!SD76</f>
        <v>0</v>
      </c>
      <c r="HN76" s="993" t="n">
        <f aca="false">Посуточная!SE76</f>
        <v>0</v>
      </c>
      <c r="HO76" s="993" t="n">
        <f aca="false">Посуточная!SF76</f>
        <v>0</v>
      </c>
      <c r="HP76" s="993" t="n">
        <f aca="false">Посуточная!SG76</f>
        <v>0</v>
      </c>
      <c r="HQ76" s="993" t="n">
        <f aca="false">Посуточная!SH76</f>
        <v>0</v>
      </c>
      <c r="HR76" s="1095"/>
      <c r="HS76" s="1096"/>
      <c r="HT76" s="945"/>
      <c r="HU76" s="945"/>
      <c r="HV76" s="1097"/>
      <c r="HW76" s="1096"/>
      <c r="HX76" s="945"/>
      <c r="HY76" s="945"/>
      <c r="HZ76" s="1098"/>
      <c r="IA76" s="1099"/>
      <c r="IB76" s="945"/>
      <c r="IC76" s="945"/>
      <c r="ID76" s="1001" t="n">
        <f aca="false">Посуточная!SY76</f>
        <v>0</v>
      </c>
      <c r="IE76" s="1002" t="n">
        <f aca="false">Посуточная!SZ76</f>
        <v>0</v>
      </c>
      <c r="IF76" s="1002" t="n">
        <f aca="false">Посуточная!TA76</f>
        <v>0</v>
      </c>
      <c r="IG76" s="1002" t="n">
        <f aca="false">Посуточная!TB76</f>
        <v>0</v>
      </c>
      <c r="IH76" s="993" t="n">
        <f aca="false">Посуточная!TG76</f>
        <v>0</v>
      </c>
      <c r="II76" s="993" t="n">
        <f aca="false">Посуточная!TH76</f>
        <v>0</v>
      </c>
      <c r="IJ76" s="993" t="n">
        <f aca="false">Посуточная!TI76</f>
        <v>0</v>
      </c>
      <c r="IK76" s="993" t="n">
        <f aca="false">Посуточная!TJ76</f>
        <v>0</v>
      </c>
      <c r="IL76" s="1095"/>
      <c r="IM76" s="1096"/>
      <c r="IN76" s="946"/>
      <c r="IO76" s="946"/>
      <c r="IP76" s="1115"/>
      <c r="IQ76" s="1116"/>
      <c r="IR76" s="946"/>
      <c r="IS76" s="946"/>
      <c r="IT76" s="1115"/>
      <c r="IU76" s="1117"/>
      <c r="IV76" s="1046"/>
      <c r="IW76" s="1046"/>
      <c r="IX76" s="1117"/>
      <c r="IY76" s="1117"/>
      <c r="IZ76" s="1046"/>
      <c r="JA76" s="1046"/>
      <c r="JB76" s="1117"/>
      <c r="JC76" s="1117"/>
      <c r="JD76" s="1046"/>
      <c r="JE76" s="1046"/>
      <c r="JF76" s="1118"/>
      <c r="JG76" s="1017"/>
      <c r="JH76" s="1175"/>
      <c r="JI76" s="946"/>
      <c r="JJ76" s="1111"/>
      <c r="JK76" s="1017"/>
      <c r="JL76" s="946"/>
      <c r="JM76" s="946"/>
      <c r="JN76" s="1111"/>
      <c r="JO76" s="1017"/>
      <c r="JP76" s="946"/>
      <c r="JQ76" s="946"/>
      <c r="JR76" s="1115"/>
      <c r="JS76" s="1116"/>
      <c r="JT76" s="946"/>
      <c r="JU76" s="946"/>
      <c r="JV76" s="1111"/>
      <c r="JW76" s="1017"/>
      <c r="JX76" s="946"/>
      <c r="JY76" s="946"/>
      <c r="JZ76" s="1118"/>
      <c r="KA76" s="1118"/>
      <c r="KB76" s="946"/>
      <c r="KC76" s="946"/>
      <c r="KD76" s="1118"/>
      <c r="KE76" s="1118"/>
      <c r="KF76" s="946"/>
      <c r="KG76" s="1182"/>
      <c r="KH76" s="1119"/>
      <c r="KI76" s="1120"/>
      <c r="KJ76" s="1176"/>
      <c r="KK76" s="946"/>
      <c r="KL76" s="1118"/>
      <c r="KM76" s="1118"/>
      <c r="KN76" s="1121"/>
      <c r="KO76" s="1119"/>
      <c r="KP76" s="1122"/>
      <c r="KQ76" s="1024"/>
      <c r="KS76" s="924" t="str">
        <f aca="false">IF(KP76=$KS$1,"",KI76-7200)</f>
        <v/>
      </c>
      <c r="KT76" s="1137"/>
      <c r="LG76" s="924" t="n">
        <f aca="false">IF(R76="",0,R76+LG73)</f>
        <v>0</v>
      </c>
      <c r="LH76" s="924" t="n">
        <f aca="false">IF(S76="",0,S76+LH73)</f>
        <v>0</v>
      </c>
      <c r="LI76" s="924" t="n">
        <f aca="false">IF(AJ76="",0,AJ76+LI73)</f>
        <v>0</v>
      </c>
      <c r="LJ76" s="924" t="n">
        <f aca="false">IF(AK76="",0,AK76+LJ73)</f>
        <v>0</v>
      </c>
      <c r="LK76" s="924" t="n">
        <f aca="false">IF(AV76="",0,AV76+LK73)</f>
        <v>0</v>
      </c>
      <c r="LL76" s="924" t="n">
        <f aca="false">IF(AW76="",0,AW76+LL73)</f>
        <v>0</v>
      </c>
      <c r="LM76" s="924" t="n">
        <f aca="false">IF(BH76="",0,BH76+LM73)</f>
        <v>0</v>
      </c>
      <c r="LN76" s="924" t="n">
        <f aca="false">IF(BI76="",0,BI76+LN73)</f>
        <v>0</v>
      </c>
      <c r="LO76" s="924" t="n">
        <f aca="false">IF(CB76="",0,CB76+LO73)</f>
        <v>0</v>
      </c>
      <c r="LP76" s="924" t="n">
        <f aca="false">IF(CC76="",0,CC76+LP73)</f>
        <v>0</v>
      </c>
      <c r="LQ76" s="924" t="n">
        <f aca="false">IF(CN76="",0,CN76+LQ73)</f>
        <v>0</v>
      </c>
      <c r="LR76" s="924" t="n">
        <f aca="false">IF(CO76="",0,CO76+LR73)</f>
        <v>0</v>
      </c>
      <c r="LS76" s="924" t="n">
        <f aca="false">IF(DR76="",0,DR76+LS73)</f>
        <v>0</v>
      </c>
      <c r="LT76" s="924" t="n">
        <f aca="false">IF(DS76="",0,DS76+LT73)</f>
        <v>0</v>
      </c>
      <c r="LU76" s="924" t="n">
        <f aca="false">IF(DF76="",0,DF76+LU73)</f>
        <v>0</v>
      </c>
      <c r="LV76" s="924" t="n">
        <f aca="false">IF(DG76="",0,DG76+LV73)</f>
        <v>0</v>
      </c>
      <c r="LW76" s="924" t="n">
        <f aca="false">IF(HT76="",0,HT76+LW73)</f>
        <v>0</v>
      </c>
      <c r="LX76" s="924" t="n">
        <f aca="false">IF(HU76="",0,HU76+LX73)</f>
        <v>0</v>
      </c>
      <c r="LY76" s="924" t="n">
        <f aca="false">IF(JN76="",0,JN76)</f>
        <v>0</v>
      </c>
      <c r="LZ76" s="924" t="n">
        <f aca="false">IF(JO76="",0,JO76)</f>
        <v>0</v>
      </c>
      <c r="MA76" s="924" t="n">
        <f aca="false">IF(EV76="",0,EV76+MA73)</f>
        <v>0</v>
      </c>
      <c r="MB76" s="924" t="n">
        <f aca="false">IF(EW76="",0,EW76+MB73)</f>
        <v>0</v>
      </c>
      <c r="MC76" s="924" t="n">
        <f aca="false">IF(JJ76="",0,JJ76+MC73)</f>
        <v>0</v>
      </c>
      <c r="MD76" s="924" t="n">
        <f aca="false">IF(JK76="",0,JK76+MD73)</f>
        <v>0</v>
      </c>
      <c r="ME76" s="924" t="n">
        <f aca="false">IF(KO76="",0,KO76+ME73)</f>
        <v>0</v>
      </c>
      <c r="MF76" s="924" t="n">
        <f aca="false">IF(KP76="",0,KP76+MF73)</f>
        <v>0</v>
      </c>
      <c r="MG76" s="924" t="n">
        <f aca="false">IFERROR(ME76/$A74,0)</f>
        <v>0</v>
      </c>
      <c r="MH76" s="924" t="n">
        <f aca="false">IFERROR(MF76/$A74,0)</f>
        <v>0</v>
      </c>
      <c r="MI76" s="924" t="n">
        <f aca="false">IF(JT76="",0,JT76+MI73)</f>
        <v>0</v>
      </c>
      <c r="MJ76" s="924" t="n">
        <f aca="false">IF(JU76="",0,JU76+MJ73)</f>
        <v>0</v>
      </c>
      <c r="MK76" s="924" t="n">
        <f aca="false">IF(LG76&gt;0,0,P76+MK73)</f>
        <v>0</v>
      </c>
      <c r="ML76" s="924" t="n">
        <f aca="false">IF(LH76&gt;0,0,Q76+ML73)</f>
        <v>0</v>
      </c>
      <c r="MM76" s="924" t="n">
        <f aca="false">IF(LI76&gt;0,0,AH76+MM73)</f>
        <v>0</v>
      </c>
      <c r="MN76" s="924" t="n">
        <f aca="false">IF(LJ76&gt;0,0,AI76+MN73)</f>
        <v>0</v>
      </c>
      <c r="MO76" s="924" t="n">
        <f aca="false">IF(LK76&gt;0,0,AT76+MO73)</f>
        <v>0</v>
      </c>
      <c r="MP76" s="924" t="n">
        <f aca="false">IF(LL76&gt;0,0,AU76+MP73)</f>
        <v>0</v>
      </c>
      <c r="MQ76" s="924" t="n">
        <f aca="false">IF(LM76&gt;0,0,BF76+MQ73)</f>
        <v>0</v>
      </c>
      <c r="MR76" s="924" t="n">
        <f aca="false">IF(LN76&gt;0,0,BG76+MR73)</f>
        <v>0</v>
      </c>
      <c r="MS76" s="924" t="n">
        <f aca="false">IF(LO76&gt;0,0,BZ76+MS73)</f>
        <v>0</v>
      </c>
      <c r="MT76" s="924" t="n">
        <f aca="false">IF(LP76&gt;0,0,CA76+MT73)</f>
        <v>0</v>
      </c>
      <c r="MU76" s="924" t="n">
        <f aca="false">IF(LQ76&gt;0,0,CL76+MU73)</f>
        <v>0</v>
      </c>
      <c r="MV76" s="924" t="n">
        <f aca="false">IF(LR76&gt;0,0,CM76+MV73)</f>
        <v>0</v>
      </c>
      <c r="MW76" s="924" t="n">
        <f aca="false">IF(LS76&gt;0,0,DP76+MW73)</f>
        <v>0</v>
      </c>
      <c r="MX76" s="924" t="n">
        <f aca="false">IF(LT76&gt;0,0,DQ76+MX73)</f>
        <v>0</v>
      </c>
      <c r="MY76" s="924" t="n">
        <f aca="false">IF(LU76&gt;0,0,DD76+MY73)</f>
        <v>0</v>
      </c>
      <c r="MZ76" s="924" t="n">
        <f aca="false">IFERROR(IF(LV76&gt;0,0,DE76+MZ73),0)</f>
        <v>0</v>
      </c>
      <c r="NA76" s="924" t="n">
        <f aca="false">IF(LW76&gt;0,0,HR76+NA73)</f>
        <v>0</v>
      </c>
      <c r="NB76" s="924" t="n">
        <f aca="false">IFERROR(IF(LX76&gt;0,0,HS76+NB73),0)</f>
        <v>0</v>
      </c>
      <c r="NC76" s="924"/>
      <c r="ND76" s="924"/>
      <c r="NE76" s="924"/>
    </row>
    <row r="77" customFormat="false" ht="15" hidden="false" customHeight="false" outlineLevel="0" collapsed="false">
      <c r="A77" s="1181"/>
      <c r="B77" s="974" t="n">
        <f aca="false">Посуточная!J77</f>
        <v>0</v>
      </c>
      <c r="C77" s="975" t="n">
        <f aca="false">Посуточная!K77</f>
        <v>0</v>
      </c>
      <c r="D77" s="975" t="n">
        <f aca="false">Посуточная!L77</f>
        <v>0</v>
      </c>
      <c r="E77" s="975" t="n">
        <f aca="false">Посуточная!M77</f>
        <v>0</v>
      </c>
      <c r="F77" s="975" t="n">
        <f aca="false">Посуточная!N77</f>
        <v>0</v>
      </c>
      <c r="G77" s="975" t="n">
        <f aca="false">Посуточная!O77</f>
        <v>0</v>
      </c>
      <c r="H77" s="975" t="n">
        <f aca="false">Посуточная!P77</f>
        <v>0</v>
      </c>
      <c r="I77" s="976" t="n">
        <f aca="false">Посуточная!AA77</f>
        <v>0</v>
      </c>
      <c r="J77" s="976" t="n">
        <f aca="false">Посуточная!AB77</f>
        <v>0</v>
      </c>
      <c r="K77" s="976" t="n">
        <f aca="false">Посуточная!AC77</f>
        <v>0</v>
      </c>
      <c r="L77" s="976" t="n">
        <f aca="false">Посуточная!AD77</f>
        <v>0</v>
      </c>
      <c r="M77" s="976" t="n">
        <f aca="false">Посуточная!AE77</f>
        <v>0</v>
      </c>
      <c r="N77" s="976" t="n">
        <f aca="false">Посуточная!AF77</f>
        <v>0</v>
      </c>
      <c r="O77" s="976" t="n">
        <f aca="false">Посуточная!AG77</f>
        <v>0</v>
      </c>
      <c r="P77" s="1027" t="n">
        <f aca="false">COUNTIF(B77:H77,"&lt;&gt;0")-COUNTIF(B77:H77,"")</f>
        <v>-7</v>
      </c>
      <c r="Q77" s="1028" t="n">
        <f aca="false">COUNTIF(I77:O77,"&lt;&gt;0")-COUNTIF(I77:O77,"")</f>
        <v>0</v>
      </c>
      <c r="R77" s="945"/>
      <c r="S77" s="945"/>
      <c r="T77" s="990" t="n">
        <f aca="false">Посуточная!AS77</f>
        <v>0</v>
      </c>
      <c r="U77" s="975" t="n">
        <f aca="false">Посуточная!AT77</f>
        <v>0</v>
      </c>
      <c r="V77" s="975" t="n">
        <f aca="false">Посуточная!AU77</f>
        <v>0</v>
      </c>
      <c r="W77" s="975" t="n">
        <f aca="false">Посуточная!AV77</f>
        <v>0</v>
      </c>
      <c r="X77" s="975" t="n">
        <f aca="false">Посуточная!AW77</f>
        <v>0</v>
      </c>
      <c r="Y77" s="975" t="n">
        <f aca="false">Посуточная!AX77</f>
        <v>0</v>
      </c>
      <c r="Z77" s="975" t="n">
        <f aca="false">Посуточная!AY77</f>
        <v>0</v>
      </c>
      <c r="AA77" s="976" t="n">
        <f aca="false">Посуточная!BG77</f>
        <v>0</v>
      </c>
      <c r="AB77" s="976" t="n">
        <f aca="false">Посуточная!BH77</f>
        <v>0</v>
      </c>
      <c r="AC77" s="976" t="n">
        <f aca="false">Посуточная!BI77</f>
        <v>0</v>
      </c>
      <c r="AD77" s="976" t="n">
        <f aca="false">Посуточная!BJ77</f>
        <v>0</v>
      </c>
      <c r="AE77" s="976" t="n">
        <f aca="false">Посуточная!BK77</f>
        <v>0</v>
      </c>
      <c r="AF77" s="976" t="n">
        <f aca="false">Посуточная!BL77</f>
        <v>0</v>
      </c>
      <c r="AG77" s="976" t="n">
        <f aca="false">Посуточная!BM77</f>
        <v>0</v>
      </c>
      <c r="AH77" s="1027" t="n">
        <f aca="false">COUNTIF(T77:Z77,"&lt;&gt;0")-COUNTIF(T77:Z77,"")</f>
        <v>-7</v>
      </c>
      <c r="AI77" s="1028" t="n">
        <f aca="false">COUNTIF(AA77:AG77,"&lt;&gt;0")-COUNTIF(AA77:AG77,"")</f>
        <v>0</v>
      </c>
      <c r="AJ77" s="945"/>
      <c r="AK77" s="945"/>
      <c r="AL77" s="990" t="n">
        <f aca="false">Посуточная!BV77</f>
        <v>0</v>
      </c>
      <c r="AM77" s="975" t="n">
        <f aca="false">Посуточная!BW77</f>
        <v>0</v>
      </c>
      <c r="AN77" s="975" t="n">
        <f aca="false">Посуточная!BX77</f>
        <v>0</v>
      </c>
      <c r="AO77" s="975" t="n">
        <f aca="false">Посуточная!BY77</f>
        <v>0</v>
      </c>
      <c r="AP77" s="976" t="n">
        <f aca="false">Посуточная!CD77</f>
        <v>0</v>
      </c>
      <c r="AQ77" s="976" t="n">
        <f aca="false">Посуточная!CE77</f>
        <v>0</v>
      </c>
      <c r="AR77" s="976" t="n">
        <f aca="false">Посуточная!CF77</f>
        <v>0</v>
      </c>
      <c r="AS77" s="976" t="n">
        <f aca="false">Посуточная!CG77</f>
        <v>0</v>
      </c>
      <c r="AT77" s="1027" t="n">
        <f aca="false">COUNTIF(AL77:AO77,"&lt;&gt;0")-COUNTIF(AL77:AO77,"")</f>
        <v>-4</v>
      </c>
      <c r="AU77" s="1028" t="n">
        <f aca="false">COUNTIF(AP77:AS77,"&lt;&gt;0")-COUNTIF(AP77:AS77,"")</f>
        <v>0</v>
      </c>
      <c r="AV77" s="945"/>
      <c r="AW77" s="945"/>
      <c r="AX77" s="990" t="n">
        <f aca="false">Посуточная!CP77</f>
        <v>0</v>
      </c>
      <c r="AY77" s="975" t="n">
        <f aca="false">Посуточная!CQ77</f>
        <v>0</v>
      </c>
      <c r="AZ77" s="975" t="n">
        <f aca="false">Посуточная!CR77</f>
        <v>0</v>
      </c>
      <c r="BA77" s="975" t="n">
        <f aca="false">Посуточная!CS77</f>
        <v>0</v>
      </c>
      <c r="BB77" s="976" t="n">
        <f aca="false">Посуточная!CX77</f>
        <v>0</v>
      </c>
      <c r="BC77" s="976" t="n">
        <f aca="false">Посуточная!CY77</f>
        <v>0</v>
      </c>
      <c r="BD77" s="976" t="n">
        <f aca="false">Посуточная!CZ77</f>
        <v>0</v>
      </c>
      <c r="BE77" s="976" t="n">
        <f aca="false">Посуточная!DA77</f>
        <v>0</v>
      </c>
      <c r="BF77" s="1027" t="n">
        <f aca="false">COUNTIF(AX77:BA77,"&lt;&gt;0")-COUNTIF(AX77:BA77,"")</f>
        <v>-4</v>
      </c>
      <c r="BG77" s="1028" t="n">
        <f aca="false">COUNTIF(BB77:BE77,"&lt;&gt;0")-COUNTIF(BB77:BE77,"")</f>
        <v>0</v>
      </c>
      <c r="BH77" s="945"/>
      <c r="BI77" s="945"/>
      <c r="BJ77" s="1030" t="n">
        <f aca="false">SUMIF(B6:BI6,"итого гр.",B77:BI77)</f>
        <v>0</v>
      </c>
      <c r="BK77" s="1028" t="n">
        <f aca="false">SUMIF(B6:BI6,"итого фк.",B77:BI77)</f>
        <v>0</v>
      </c>
      <c r="BL77" s="945"/>
      <c r="BM77" s="945"/>
      <c r="BN77" s="1031"/>
      <c r="BO77" s="1032"/>
      <c r="BP77" s="945"/>
      <c r="BQ77" s="945"/>
      <c r="BR77" s="988" t="n">
        <f aca="false">Посуточная!DR77</f>
        <v>0</v>
      </c>
      <c r="BS77" s="989" t="n">
        <f aca="false">Посуточная!DS77</f>
        <v>0</v>
      </c>
      <c r="BT77" s="989" t="n">
        <f aca="false">Посуточная!DT77</f>
        <v>0</v>
      </c>
      <c r="BU77" s="989" t="n">
        <f aca="false">Посуточная!DU77</f>
        <v>0</v>
      </c>
      <c r="BV77" s="976" t="n">
        <f aca="false">Посуточная!DZ77</f>
        <v>0</v>
      </c>
      <c r="BW77" s="976" t="n">
        <f aca="false">Посуточная!EA77</f>
        <v>0</v>
      </c>
      <c r="BX77" s="976" t="n">
        <f aca="false">Посуточная!EB77</f>
        <v>0</v>
      </c>
      <c r="BY77" s="976" t="n">
        <f aca="false">Посуточная!EC77</f>
        <v>0</v>
      </c>
      <c r="BZ77" s="1027" t="n">
        <f aca="false">COUNTIF(BR77:BU77,"&lt;&gt;0")-COUNTIF(BR77:BU77,"")</f>
        <v>-4</v>
      </c>
      <c r="CA77" s="1028" t="n">
        <f aca="false">COUNTIF(BV77:BY77,"&lt;&gt;0")-COUNTIF(BV77:BY77,"")</f>
        <v>0</v>
      </c>
      <c r="CB77" s="945"/>
      <c r="CC77" s="945"/>
      <c r="CD77" s="988" t="n">
        <f aca="false">Посуточная!EO77</f>
        <v>0</v>
      </c>
      <c r="CE77" s="989" t="n">
        <f aca="false">Посуточная!EP77</f>
        <v>0</v>
      </c>
      <c r="CF77" s="989" t="n">
        <f aca="false">Посуточная!EQ77</f>
        <v>0</v>
      </c>
      <c r="CG77" s="989" t="n">
        <f aca="false">Посуточная!ER77</f>
        <v>0</v>
      </c>
      <c r="CH77" s="976" t="n">
        <f aca="false">Посуточная!EZ77</f>
        <v>0</v>
      </c>
      <c r="CI77" s="976" t="n">
        <f aca="false">Посуточная!FA77</f>
        <v>0</v>
      </c>
      <c r="CJ77" s="976" t="n">
        <f aca="false">Посуточная!FB77</f>
        <v>0</v>
      </c>
      <c r="CK77" s="976" t="n">
        <f aca="false">Посуточная!FC77</f>
        <v>0</v>
      </c>
      <c r="CL77" s="1027" t="n">
        <f aca="false">COUNTIF(CD77:CG77,"&lt;&gt;0")-COUNTIF(CD77:CG77,"")</f>
        <v>-4</v>
      </c>
      <c r="CM77" s="1028" t="n">
        <f aca="false">COUNTIF(CH77:CK77,"&lt;&gt;0")-COUNTIF(CH77:CK77,"")</f>
        <v>0</v>
      </c>
      <c r="CN77" s="945"/>
      <c r="CO77" s="945"/>
      <c r="CP77" s="990" t="n">
        <f aca="false">Посуточная!GN77</f>
        <v>0</v>
      </c>
      <c r="CQ77" s="975" t="n">
        <f aca="false">Посуточная!GO77</f>
        <v>0</v>
      </c>
      <c r="CR77" s="975" t="n">
        <f aca="false">Посуточная!GP77</f>
        <v>0</v>
      </c>
      <c r="CS77" s="975" t="n">
        <f aca="false">Посуточная!GQ77</f>
        <v>0</v>
      </c>
      <c r="CT77" s="975" t="n">
        <f aca="false">Посуточная!GR77</f>
        <v>0</v>
      </c>
      <c r="CU77" s="975" t="n">
        <f aca="false">Посуточная!GS77</f>
        <v>0</v>
      </c>
      <c r="CV77" s="975" t="n">
        <f aca="false">Посуточная!GT77</f>
        <v>0</v>
      </c>
      <c r="CW77" s="976" t="n">
        <f aca="false">Посуточная!HP77</f>
        <v>0</v>
      </c>
      <c r="CX77" s="976" t="n">
        <f aca="false">Посуточная!HQ77</f>
        <v>0</v>
      </c>
      <c r="CY77" s="976" t="n">
        <f aca="false">Посуточная!HR77</f>
        <v>0</v>
      </c>
      <c r="CZ77" s="976" t="n">
        <f aca="false">Посуточная!HS77</f>
        <v>0</v>
      </c>
      <c r="DA77" s="976" t="n">
        <f aca="false">Посуточная!HT77</f>
        <v>0</v>
      </c>
      <c r="DB77" s="976" t="n">
        <f aca="false">Посуточная!HU77</f>
        <v>0</v>
      </c>
      <c r="DC77" s="976" t="n">
        <f aca="false">Посуточная!HV77</f>
        <v>0</v>
      </c>
      <c r="DD77" s="1027" t="n">
        <f aca="false">COUNTIF(CP77:CV77,"&lt;&gt;0")-COUNTIF(CP77:CV77,"")</f>
        <v>-7</v>
      </c>
      <c r="DE77" s="1028" t="n">
        <f aca="false">COUNTIF(CW77:DC77,"&lt;&gt;0")-COUNTIF(CW77:DC77,"")</f>
        <v>0</v>
      </c>
      <c r="DF77" s="945"/>
      <c r="DG77" s="945"/>
      <c r="DH77" s="991" t="n">
        <f aca="false">Посуточная!IE77</f>
        <v>0</v>
      </c>
      <c r="DI77" s="992" t="n">
        <f aca="false">Посуточная!IF77</f>
        <v>0</v>
      </c>
      <c r="DJ77" s="992" t="n">
        <f aca="false">Посуточная!IG77</f>
        <v>0</v>
      </c>
      <c r="DK77" s="989" t="n">
        <f aca="false">Посуточная!IH77</f>
        <v>0</v>
      </c>
      <c r="DL77" s="976" t="n">
        <f aca="false">Посуточная!IM77</f>
        <v>0</v>
      </c>
      <c r="DM77" s="993" t="n">
        <f aca="false">Посуточная!IN77</f>
        <v>0</v>
      </c>
      <c r="DN77" s="1134" t="n">
        <f aca="false">Посуточная!IO77</f>
        <v>0</v>
      </c>
      <c r="DO77" s="993" t="n">
        <f aca="false">Посуточная!IP77</f>
        <v>0</v>
      </c>
      <c r="DP77" s="1029" t="n">
        <f aca="false">COUNTIF(DH77:DK77,"&lt;&gt;0")-COUNTIF(DH77:DK77,"")</f>
        <v>-4</v>
      </c>
      <c r="DQ77" s="1028" t="n">
        <f aca="false">COUNTIF(DL77:DO77,"&lt;&gt;0")-COUNTIF(DL77:DO77,"")</f>
        <v>0</v>
      </c>
      <c r="DR77" s="946"/>
      <c r="DS77" s="946"/>
      <c r="DT77" s="1033"/>
      <c r="DU77" s="1034"/>
      <c r="DV77" s="1034"/>
      <c r="DW77" s="1034"/>
      <c r="DX77" s="1034"/>
      <c r="DY77" s="1034"/>
      <c r="DZ77" s="1034"/>
      <c r="EA77" s="976" t="n">
        <f aca="false">Посуточная!KQ77</f>
        <v>0</v>
      </c>
      <c r="EB77" s="976" t="n">
        <f aca="false">Посуточная!KR77</f>
        <v>0</v>
      </c>
      <c r="EC77" s="976" t="n">
        <f aca="false">Посуточная!KS77</f>
        <v>0</v>
      </c>
      <c r="ED77" s="976" t="n">
        <f aca="false">Посуточная!KT77</f>
        <v>0</v>
      </c>
      <c r="EE77" s="976" t="n">
        <f aca="false">Посуточная!KU77</f>
        <v>0</v>
      </c>
      <c r="EF77" s="976" t="n">
        <f aca="false">Посуточная!KV77</f>
        <v>0</v>
      </c>
      <c r="EG77" s="976" t="n">
        <f aca="false">Посуточная!KW77</f>
        <v>0</v>
      </c>
      <c r="EH77" s="1027" t="n">
        <f aca="false">SUBTOTAL(3, DT77:DZ77)</f>
        <v>0</v>
      </c>
      <c r="EI77" s="1028" t="n">
        <f aca="false">COUNTIF(EA77:EG77,"&lt;&gt;0")-COUNTIF(EA77:EG77,"")</f>
        <v>0</v>
      </c>
      <c r="EJ77" s="945"/>
      <c r="EK77" s="945"/>
      <c r="EL77" s="1030" t="n">
        <f aca="false">SUMIF(BR6:EK6,"итого гр.",BR77:EK77)</f>
        <v>0</v>
      </c>
      <c r="EM77" s="1028" t="n">
        <f aca="false">SUMIF(BR6:EK6,"итого фк.",BR77:EK77)</f>
        <v>0</v>
      </c>
      <c r="EN77" s="945"/>
      <c r="EO77" s="945"/>
      <c r="EP77" s="1031"/>
      <c r="EQ77" s="1032"/>
      <c r="ER77" s="946"/>
      <c r="ES77" s="946"/>
      <c r="ET77" s="1035"/>
      <c r="EU77" s="1036"/>
      <c r="EV77" s="946"/>
      <c r="EW77" s="946"/>
      <c r="EX77" s="1037"/>
      <c r="EY77" s="1038"/>
      <c r="EZ77" s="946"/>
      <c r="FA77" s="946"/>
      <c r="FB77" s="1033"/>
      <c r="FC77" s="1034"/>
      <c r="FD77" s="1034"/>
      <c r="FE77" s="1034"/>
      <c r="FF77" s="1034"/>
      <c r="FG77" s="1034"/>
      <c r="FH77" s="1034"/>
      <c r="FI77" s="976" t="n">
        <f aca="false">Посуточная!NU77</f>
        <v>0</v>
      </c>
      <c r="FJ77" s="976" t="n">
        <f aca="false">Посуточная!NV77</f>
        <v>0</v>
      </c>
      <c r="FK77" s="976" t="n">
        <f aca="false">Посуточная!NW77</f>
        <v>0</v>
      </c>
      <c r="FL77" s="976" t="n">
        <f aca="false">Посуточная!NX77</f>
        <v>0</v>
      </c>
      <c r="FM77" s="976" t="n">
        <f aca="false">Посуточная!NY77</f>
        <v>0</v>
      </c>
      <c r="FN77" s="976" t="n">
        <f aca="false">Посуточная!NZ77</f>
        <v>0</v>
      </c>
      <c r="FO77" s="976" t="n">
        <f aca="false">Посуточная!OA77</f>
        <v>0</v>
      </c>
      <c r="FP77" s="1027" t="n">
        <f aca="false">COUNTIF(FB77:FH77,"&lt;&gt;0")-COUNTIF(FB77:FH77,"")</f>
        <v>0</v>
      </c>
      <c r="FQ77" s="1028" t="n">
        <f aca="false">COUNTIF(FI77:FO77,"&lt;&gt;0")-COUNTIF(FI77:FO77,"")</f>
        <v>0</v>
      </c>
      <c r="FR77" s="945"/>
      <c r="FS77" s="945"/>
      <c r="FT77" s="1001" t="n">
        <f aca="false">Посуточная!OO77</f>
        <v>0</v>
      </c>
      <c r="FU77" s="1002" t="n">
        <f aca="false">Посуточная!OP77</f>
        <v>0</v>
      </c>
      <c r="FV77" s="1002" t="n">
        <f aca="false">Посуточная!OQ77</f>
        <v>0</v>
      </c>
      <c r="FW77" s="1002" t="n">
        <f aca="false">Посуточная!OR77</f>
        <v>0</v>
      </c>
      <c r="FX77" s="1002" t="n">
        <f aca="false">Посуточная!OS77</f>
        <v>0</v>
      </c>
      <c r="FY77" s="1002" t="n">
        <f aca="false">Посуточная!OT77</f>
        <v>0</v>
      </c>
      <c r="FZ77" s="1003" t="n">
        <f aca="false">Посуточная!OU77</f>
        <v>0</v>
      </c>
      <c r="GA77" s="993" t="n">
        <f aca="false">Посуточная!PP77</f>
        <v>0</v>
      </c>
      <c r="GB77" s="993" t="n">
        <f aca="false">Посуточная!PQ77</f>
        <v>0</v>
      </c>
      <c r="GC77" s="993" t="n">
        <f aca="false">Посуточная!PR77</f>
        <v>0</v>
      </c>
      <c r="GD77" s="993" t="n">
        <f aca="false">Посуточная!PS77</f>
        <v>0</v>
      </c>
      <c r="GE77" s="993" t="n">
        <f aca="false">Посуточная!PT77</f>
        <v>0</v>
      </c>
      <c r="GF77" s="993" t="n">
        <f aca="false">Посуточная!PU77</f>
        <v>0</v>
      </c>
      <c r="GG77" s="993" t="n">
        <f aca="false">Посуточная!PV77</f>
        <v>0</v>
      </c>
      <c r="GH77" s="1027" t="n">
        <f aca="false">COUNTIF(FT77:FZ77,"&lt;&gt;0")-COUNTIF(FT77:FZ77,"")</f>
        <v>-7</v>
      </c>
      <c r="GI77" s="1028" t="n">
        <f aca="false">COUNTIF(GA77:GG77,"&lt;&gt;0")-COUNTIF(GA77:GG77,"")</f>
        <v>0</v>
      </c>
      <c r="GJ77" s="945"/>
      <c r="GK77" s="945"/>
      <c r="GL77" s="1039" t="n">
        <f aca="false">Посуточная!QH77</f>
        <v>0</v>
      </c>
      <c r="GM77" s="1040" t="n">
        <f aca="false">Посуточная!QI77</f>
        <v>0</v>
      </c>
      <c r="GN77" s="1040" t="n">
        <f aca="false">Посуточная!QJ77</f>
        <v>0</v>
      </c>
      <c r="GO77" s="1040" t="n">
        <f aca="false">Посуточная!QK77</f>
        <v>0</v>
      </c>
      <c r="GP77" s="1040" t="n">
        <f aca="false">Посуточная!QL77</f>
        <v>0</v>
      </c>
      <c r="GQ77" s="1040" t="n">
        <f aca="false">Посуточная!QM77</f>
        <v>0</v>
      </c>
      <c r="GR77" s="1040" t="n">
        <f aca="false">Посуточная!QN77</f>
        <v>0</v>
      </c>
      <c r="GS77" s="1006" t="n">
        <f aca="false">Посуточная!QV77</f>
        <v>0</v>
      </c>
      <c r="GT77" s="1006" t="n">
        <f aca="false">Посуточная!QW77</f>
        <v>0</v>
      </c>
      <c r="GU77" s="1006" t="n">
        <f aca="false">Посуточная!QX77</f>
        <v>0</v>
      </c>
      <c r="GV77" s="1006" t="n">
        <f aca="false">Посуточная!QY77</f>
        <v>0</v>
      </c>
      <c r="GW77" s="1006" t="n">
        <f aca="false">Посуточная!QZ77</f>
        <v>0</v>
      </c>
      <c r="GX77" s="1006" t="n">
        <f aca="false">Посуточная!RA77</f>
        <v>0</v>
      </c>
      <c r="GY77" s="1006" t="n">
        <f aca="false">Посуточная!RB77</f>
        <v>0</v>
      </c>
      <c r="GZ77" s="1027" t="n">
        <f aca="false">COUNTIF(GL77:GR77,"&lt;&gt;0")-COUNTIF(GL77:GR77,"")</f>
        <v>-7</v>
      </c>
      <c r="HA77" s="1028" t="n">
        <f aca="false">COUNTIF(GS77:GY77,"&lt;&gt;0")-COUNTIF(GS77:GY77,"")</f>
        <v>0</v>
      </c>
      <c r="HB77" s="945"/>
      <c r="HC77" s="945"/>
      <c r="HD77" s="1041" t="n">
        <f aca="false">Посуточная!RN77</f>
        <v>0</v>
      </c>
      <c r="HE77" s="1042" t="n">
        <f aca="false">Посуточная!RO77</f>
        <v>0</v>
      </c>
      <c r="HF77" s="1042" t="n">
        <f aca="false">Посуточная!RP77</f>
        <v>0</v>
      </c>
      <c r="HG77" s="1042" t="n">
        <f aca="false">Посуточная!RQ77</f>
        <v>0</v>
      </c>
      <c r="HH77" s="1042" t="n">
        <f aca="false">Посуточная!RR77</f>
        <v>0</v>
      </c>
      <c r="HI77" s="1042" t="n">
        <f aca="false">Посуточная!RS77</f>
        <v>0</v>
      </c>
      <c r="HJ77" s="1042" t="n">
        <f aca="false">Посуточная!RT77</f>
        <v>0</v>
      </c>
      <c r="HK77" s="993" t="n">
        <f aca="false">Посуточная!SB77</f>
        <v>0</v>
      </c>
      <c r="HL77" s="993" t="n">
        <f aca="false">Посуточная!SC77</f>
        <v>0</v>
      </c>
      <c r="HM77" s="993" t="n">
        <f aca="false">Посуточная!SD77</f>
        <v>0</v>
      </c>
      <c r="HN77" s="993" t="n">
        <f aca="false">Посуточная!SE77</f>
        <v>0</v>
      </c>
      <c r="HO77" s="993" t="n">
        <f aca="false">Посуточная!SF77</f>
        <v>0</v>
      </c>
      <c r="HP77" s="993" t="n">
        <f aca="false">Посуточная!SG77</f>
        <v>0</v>
      </c>
      <c r="HQ77" s="993" t="n">
        <f aca="false">Посуточная!SH77</f>
        <v>0</v>
      </c>
      <c r="HR77" s="1027" t="n">
        <f aca="false">COUNTIF(HD77:HJ77,"&lt;&gt;0")-COUNTIF(HD77:HJ77,"")</f>
        <v>-7</v>
      </c>
      <c r="HS77" s="1028" t="n">
        <f aca="false">COUNTIF(HK77:HQ77,"&lt;&gt;0")-COUNTIF(HK77:HQ77,"")</f>
        <v>0</v>
      </c>
      <c r="HT77" s="945"/>
      <c r="HU77" s="945"/>
      <c r="HV77" s="1030" t="n">
        <f aca="false">SUMIF(FB6:HU6,"итого гр.",FB77:HU77)</f>
        <v>0</v>
      </c>
      <c r="HW77" s="1028" t="n">
        <f aca="false">SUMIF($FB$6:$HU$6,"итого фк.",FB77:HU77)</f>
        <v>0</v>
      </c>
      <c r="HX77" s="945"/>
      <c r="HY77" s="945"/>
      <c r="HZ77" s="1031"/>
      <c r="IA77" s="1032"/>
      <c r="IB77" s="945"/>
      <c r="IC77" s="945"/>
      <c r="ID77" s="1001" t="n">
        <f aca="false">Посуточная!SY77</f>
        <v>0</v>
      </c>
      <c r="IE77" s="1002" t="n">
        <f aca="false">Посуточная!SZ77</f>
        <v>0</v>
      </c>
      <c r="IF77" s="1002" t="n">
        <f aca="false">Посуточная!TA77</f>
        <v>0</v>
      </c>
      <c r="IG77" s="1002" t="n">
        <f aca="false">Посуточная!TB77</f>
        <v>0</v>
      </c>
      <c r="IH77" s="993" t="n">
        <f aca="false">Посуточная!TG77</f>
        <v>0</v>
      </c>
      <c r="II77" s="993" t="n">
        <f aca="false">Посуточная!TH77</f>
        <v>0</v>
      </c>
      <c r="IJ77" s="993" t="n">
        <f aca="false">Посуточная!TI77</f>
        <v>0</v>
      </c>
      <c r="IK77" s="993" t="n">
        <f aca="false">Посуточная!TJ77</f>
        <v>0</v>
      </c>
      <c r="IL77" s="1027"/>
      <c r="IM77" s="1028"/>
      <c r="IN77" s="946"/>
      <c r="IO77" s="946"/>
      <c r="IP77" s="1043"/>
      <c r="IQ77" s="1044"/>
      <c r="IR77" s="946"/>
      <c r="IS77" s="946"/>
      <c r="IT77" s="1043"/>
      <c r="IU77" s="1045"/>
      <c r="IV77" s="1046"/>
      <c r="IW77" s="1046"/>
      <c r="IX77" s="1045"/>
      <c r="IY77" s="1045"/>
      <c r="IZ77" s="1046"/>
      <c r="JA77" s="1046"/>
      <c r="JB77" s="1045"/>
      <c r="JC77" s="1045"/>
      <c r="JD77" s="1046"/>
      <c r="JE77" s="1046"/>
      <c r="JF77" s="1047" t="n">
        <f aca="false">SUMIF(IP6:JE6,"итого гр.",IP77:JE77)</f>
        <v>0</v>
      </c>
      <c r="JG77" s="1038" t="n">
        <f aca="false">SUMIF($IP$6:$JE$6,"итого фк.",IP77:JE77)</f>
        <v>0</v>
      </c>
      <c r="JH77" s="1175"/>
      <c r="JI77" s="946"/>
      <c r="JJ77" s="1037"/>
      <c r="JK77" s="1038"/>
      <c r="JL77" s="946"/>
      <c r="JM77" s="946"/>
      <c r="JN77" s="1037"/>
      <c r="JO77" s="1038"/>
      <c r="JP77" s="946"/>
      <c r="JQ77" s="946"/>
      <c r="JR77" s="1043"/>
      <c r="JS77" s="1044"/>
      <c r="JT77" s="946"/>
      <c r="JU77" s="946"/>
      <c r="JV77" s="1037"/>
      <c r="JW77" s="1038"/>
      <c r="JX77" s="946"/>
      <c r="JY77" s="946"/>
      <c r="JZ77" s="1047"/>
      <c r="KA77" s="1047"/>
      <c r="KB77" s="946"/>
      <c r="KC77" s="946"/>
      <c r="KD77" s="1047"/>
      <c r="KE77" s="1047"/>
      <c r="KF77" s="946"/>
      <c r="KG77" s="946"/>
      <c r="KH77" s="1123"/>
      <c r="KI77" s="1021"/>
      <c r="KJ77" s="1176"/>
      <c r="KK77" s="946"/>
      <c r="KL77" s="1047"/>
      <c r="KM77" s="1047"/>
      <c r="KN77" s="1048"/>
      <c r="KO77" s="1123"/>
      <c r="KP77" s="1023"/>
      <c r="KQ77" s="1024"/>
      <c r="KS77" s="924" t="str">
        <f aca="false">IF(KP77=$KS$1,"",KI77-7200)</f>
        <v/>
      </c>
      <c r="KT77" s="1137"/>
      <c r="LG77" s="924" t="n">
        <f aca="false">IF(R77="",0,R77+LG74)</f>
        <v>0</v>
      </c>
      <c r="LH77" s="924" t="n">
        <f aca="false">IF(S77="",0,S77+LH74)</f>
        <v>0</v>
      </c>
      <c r="LI77" s="924" t="n">
        <f aca="false">IF(AJ77="",0,AJ77+LI74)</f>
        <v>0</v>
      </c>
      <c r="LJ77" s="924" t="n">
        <f aca="false">IF(AK77="",0,AK77+LJ74)</f>
        <v>0</v>
      </c>
      <c r="LK77" s="924" t="n">
        <f aca="false">IF(AV77="",0,AV77+LK74)</f>
        <v>0</v>
      </c>
      <c r="LL77" s="924" t="n">
        <f aca="false">IF(AW77="",0,AW77+LL74)</f>
        <v>0</v>
      </c>
      <c r="LM77" s="924" t="n">
        <f aca="false">IF(BH77="",0,BH77+LM74)</f>
        <v>0</v>
      </c>
      <c r="LN77" s="924" t="n">
        <f aca="false">IF(BI77="",0,BI77+LN74)</f>
        <v>0</v>
      </c>
      <c r="LO77" s="924" t="n">
        <f aca="false">IF(CB77="",0,CB77+LO74)</f>
        <v>0</v>
      </c>
      <c r="LP77" s="924" t="n">
        <f aca="false">IF(CC77="",0,CC77+LP74)</f>
        <v>0</v>
      </c>
      <c r="LQ77" s="924" t="n">
        <f aca="false">IF(CN77="",0,CN77+LQ74)</f>
        <v>0</v>
      </c>
      <c r="LR77" s="924" t="n">
        <f aca="false">IF(CO77="",0,CO77+LR74)</f>
        <v>0</v>
      </c>
      <c r="LS77" s="924" t="n">
        <f aca="false">IF(DR77="",0,DR77+LS74)</f>
        <v>0</v>
      </c>
      <c r="LT77" s="924" t="n">
        <f aca="false">IF(DS77="",0,DS77+LT74)</f>
        <v>0</v>
      </c>
      <c r="LU77" s="924" t="n">
        <f aca="false">IF(DF77="",0,DF77+LU74)</f>
        <v>0</v>
      </c>
      <c r="LV77" s="924" t="n">
        <f aca="false">IF(DG77="",0,DG77+LV74)</f>
        <v>0</v>
      </c>
      <c r="LW77" s="924" t="n">
        <f aca="false">IF(HT77="",0,HT77+LW74)</f>
        <v>0</v>
      </c>
      <c r="LX77" s="924" t="n">
        <f aca="false">IF(HU77="",0,HU77+LX74)</f>
        <v>0</v>
      </c>
      <c r="LY77" s="924" t="n">
        <f aca="false">IF(JN77="",0,JN77)</f>
        <v>0</v>
      </c>
      <c r="LZ77" s="924" t="n">
        <f aca="false">IF(JO77="",0,JO77)</f>
        <v>0</v>
      </c>
      <c r="MA77" s="924" t="n">
        <f aca="false">IF(EV77="",0,EV77+MA74)</f>
        <v>0</v>
      </c>
      <c r="MB77" s="924" t="n">
        <f aca="false">IF(EW77="",0,EW77+MB74)</f>
        <v>0</v>
      </c>
      <c r="MC77" s="924" t="n">
        <f aca="false">IF(JJ77="",0,JJ77+MC74)</f>
        <v>0</v>
      </c>
      <c r="MD77" s="924" t="n">
        <f aca="false">IF(JK77="",0,JK77+MD74)</f>
        <v>0</v>
      </c>
      <c r="ME77" s="924" t="n">
        <f aca="false">IF(KO77="",0,KO77+ME74)</f>
        <v>0</v>
      </c>
      <c r="MF77" s="924" t="n">
        <f aca="false">IF(KP77="",0,KP77+MF74)</f>
        <v>0</v>
      </c>
      <c r="MG77" s="924" t="n">
        <f aca="false">IFERROR(ME77/$A75,0)</f>
        <v>0</v>
      </c>
      <c r="MH77" s="924" t="n">
        <f aca="false">IFERROR(MF77/$A75,0)</f>
        <v>0</v>
      </c>
      <c r="MI77" s="924" t="n">
        <f aca="false">IF(JT77="",0,JT77+MI74)</f>
        <v>0</v>
      </c>
      <c r="MJ77" s="924" t="n">
        <f aca="false">IF(JU77="",0,JU77+MJ74)</f>
        <v>0</v>
      </c>
      <c r="MK77" s="924" t="n">
        <f aca="false">IF(LG77&gt;0,0,P77+MK74)</f>
        <v>-159</v>
      </c>
      <c r="ML77" s="924" t="n">
        <f aca="false">IF(LH77&gt;0,0,Q77+ML74)</f>
        <v>1</v>
      </c>
      <c r="MM77" s="924" t="n">
        <f aca="false">IF(LI77&gt;0,0,AH77+MM74)</f>
        <v>-168</v>
      </c>
      <c r="MN77" s="924" t="n">
        <f aca="false">IF(LJ77&gt;0,0,AI77+MN74)</f>
        <v>0</v>
      </c>
      <c r="MO77" s="924" t="n">
        <f aca="false">IF(LK77&gt;0,0,AT77+MO74)</f>
        <v>-96</v>
      </c>
      <c r="MP77" s="924" t="n">
        <f aca="false">IF(LL77&gt;0,0,AU77+MP74)</f>
        <v>0</v>
      </c>
      <c r="MQ77" s="924" t="n">
        <f aca="false">IF(LM77&gt;0,0,BF77+MQ74)</f>
        <v>-92</v>
      </c>
      <c r="MR77" s="924" t="n">
        <f aca="false">IF(LN77&gt;0,0,BG77+MR74)</f>
        <v>0</v>
      </c>
      <c r="MS77" s="924" t="n">
        <f aca="false">IF(LO77&gt;0,0,BZ77+MS74)</f>
        <v>-92</v>
      </c>
      <c r="MT77" s="924" t="n">
        <f aca="false">IF(LP77&gt;0,0,CA77+MT74)</f>
        <v>0</v>
      </c>
      <c r="MU77" s="924" t="n">
        <f aca="false">IF(LQ77&gt;0,0,CL77+MU74)</f>
        <v>-92</v>
      </c>
      <c r="MV77" s="924" t="n">
        <f aca="false">IF(LR77&gt;0,0,CM77+MV74)</f>
        <v>0</v>
      </c>
      <c r="MW77" s="924" t="n">
        <f aca="false">IF(LS77&gt;0,0,DP77+MW74)</f>
        <v>-96</v>
      </c>
      <c r="MX77" s="924" t="n">
        <f aca="false">IF(LT77&gt;0,0,DQ77+MX74)</f>
        <v>0</v>
      </c>
      <c r="MY77" s="924" t="n">
        <f aca="false">IF(LU77&gt;0,0,DD77+MY74)</f>
        <v>-161</v>
      </c>
      <c r="MZ77" s="924" t="n">
        <f aca="false">IFERROR(IF(LV77&gt;0,0,DE77+MZ74),0)</f>
        <v>2</v>
      </c>
      <c r="NA77" s="924" t="n">
        <f aca="false">IF(LW77&gt;0,0,HR77+NA74)</f>
        <v>-154</v>
      </c>
      <c r="NB77" s="924" t="n">
        <f aca="false">IFERROR(IF(LX77&gt;0,0,HS77+NB74),0)</f>
        <v>1</v>
      </c>
      <c r="NC77" s="924"/>
      <c r="ND77" s="924"/>
      <c r="NE77" s="924"/>
    </row>
    <row r="78" customFormat="false" ht="15" hidden="false" customHeight="false" outlineLevel="0" collapsed="false">
      <c r="A78" s="1181"/>
      <c r="B78" s="1049" t="n">
        <f aca="false">Посуточная!J78</f>
        <v>0</v>
      </c>
      <c r="C78" s="1050" t="n">
        <f aca="false">Посуточная!K78</f>
        <v>0</v>
      </c>
      <c r="D78" s="1050" t="n">
        <f aca="false">Посуточная!L78</f>
        <v>0</v>
      </c>
      <c r="E78" s="1050" t="n">
        <f aca="false">Посуточная!M78</f>
        <v>0</v>
      </c>
      <c r="F78" s="1050" t="n">
        <f aca="false">Посуточная!N78</f>
        <v>0</v>
      </c>
      <c r="G78" s="1050" t="n">
        <f aca="false">Посуточная!O78</f>
        <v>0</v>
      </c>
      <c r="H78" s="1050" t="n">
        <f aca="false">Посуточная!P78</f>
        <v>0</v>
      </c>
      <c r="I78" s="1051" t="n">
        <f aca="false">Посуточная!AA78</f>
        <v>0</v>
      </c>
      <c r="J78" s="1051" t="n">
        <f aca="false">Посуточная!AB78</f>
        <v>0</v>
      </c>
      <c r="K78" s="1051" t="n">
        <f aca="false">Посуточная!AC78</f>
        <v>0</v>
      </c>
      <c r="L78" s="1051" t="n">
        <f aca="false">Посуточная!AD78</f>
        <v>0</v>
      </c>
      <c r="M78" s="1051" t="n">
        <f aca="false">Посуточная!AE78</f>
        <v>0</v>
      </c>
      <c r="N78" s="1051" t="n">
        <f aca="false">Посуточная!AF78</f>
        <v>0</v>
      </c>
      <c r="O78" s="1051" t="n">
        <f aca="false">Посуточная!AG78</f>
        <v>0</v>
      </c>
      <c r="P78" s="1052" t="n">
        <f aca="false">SUBTOTAL(9, B78:H78)</f>
        <v>0</v>
      </c>
      <c r="Q78" s="1053" t="n">
        <f aca="false">SUBTOTAL(9, I78:O78)</f>
        <v>0</v>
      </c>
      <c r="R78" s="945" t="n">
        <f aca="false">SUM(P78,R75)</f>
        <v>350</v>
      </c>
      <c r="S78" s="945" t="n">
        <f aca="false">SUM(Q78,S75)</f>
        <v>350</v>
      </c>
      <c r="T78" s="1054" t="n">
        <f aca="false">Посуточная!AS78</f>
        <v>0</v>
      </c>
      <c r="U78" s="1050" t="n">
        <f aca="false">Посуточная!AT78</f>
        <v>0</v>
      </c>
      <c r="V78" s="1050" t="n">
        <f aca="false">Посуточная!AU78</f>
        <v>0</v>
      </c>
      <c r="W78" s="1050" t="n">
        <f aca="false">Посуточная!AV78</f>
        <v>0</v>
      </c>
      <c r="X78" s="1050" t="n">
        <f aca="false">Посуточная!AW78</f>
        <v>0</v>
      </c>
      <c r="Y78" s="1050" t="n">
        <f aca="false">Посуточная!AX78</f>
        <v>0</v>
      </c>
      <c r="Z78" s="1050" t="n">
        <f aca="false">Посуточная!AY78</f>
        <v>0</v>
      </c>
      <c r="AA78" s="1051" t="n">
        <f aca="false">Посуточная!BG78</f>
        <v>0</v>
      </c>
      <c r="AB78" s="1051" t="n">
        <f aca="false">Посуточная!BH78</f>
        <v>0</v>
      </c>
      <c r="AC78" s="1051" t="n">
        <f aca="false">Посуточная!BI78</f>
        <v>0</v>
      </c>
      <c r="AD78" s="1051" t="n">
        <f aca="false">Посуточная!BJ78</f>
        <v>0</v>
      </c>
      <c r="AE78" s="1051" t="n">
        <f aca="false">Посуточная!BK78</f>
        <v>0</v>
      </c>
      <c r="AF78" s="1051" t="n">
        <f aca="false">Посуточная!BL78</f>
        <v>0</v>
      </c>
      <c r="AG78" s="1051" t="n">
        <f aca="false">Посуточная!BM78</f>
        <v>0</v>
      </c>
      <c r="AH78" s="1052" t="n">
        <f aca="false">SUBTOTAL(9, T78:Z78)</f>
        <v>0</v>
      </c>
      <c r="AI78" s="1053" t="n">
        <f aca="false">SUBTOTAL(9, AA78:AG78)</f>
        <v>0</v>
      </c>
      <c r="AJ78" s="945" t="n">
        <f aca="false">SUM(AH78,AJ75)</f>
        <v>0</v>
      </c>
      <c r="AK78" s="945" t="n">
        <f aca="false">SUM(AI78,AK75)</f>
        <v>0</v>
      </c>
      <c r="AL78" s="1054" t="n">
        <f aca="false">Посуточная!BV78</f>
        <v>0</v>
      </c>
      <c r="AM78" s="1050" t="n">
        <f aca="false">Посуточная!BW78</f>
        <v>0</v>
      </c>
      <c r="AN78" s="1050" t="n">
        <f aca="false">Посуточная!BX78</f>
        <v>0</v>
      </c>
      <c r="AO78" s="1050" t="n">
        <f aca="false">Посуточная!BY78</f>
        <v>0</v>
      </c>
      <c r="AP78" s="1051" t="n">
        <f aca="false">Посуточная!CD78</f>
        <v>0</v>
      </c>
      <c r="AQ78" s="1051" t="n">
        <f aca="false">Посуточная!CE78</f>
        <v>0</v>
      </c>
      <c r="AR78" s="1051" t="n">
        <f aca="false">Посуточная!CF78</f>
        <v>0</v>
      </c>
      <c r="AS78" s="1051" t="n">
        <f aca="false">Посуточная!CG78</f>
        <v>0</v>
      </c>
      <c r="AT78" s="1052" t="n">
        <f aca="false">SUBTOTAL(9, AL78:AO78)</f>
        <v>0</v>
      </c>
      <c r="AU78" s="1053" t="n">
        <f aca="false">SUBTOTAL(9, AP78:AS78)</f>
        <v>0</v>
      </c>
      <c r="AV78" s="945" t="n">
        <f aca="false">SUM(AT78,AV75)</f>
        <v>0</v>
      </c>
      <c r="AW78" s="945" t="n">
        <f aca="false">SUM(AU78,AW75)</f>
        <v>0</v>
      </c>
      <c r="AX78" s="1054" t="n">
        <f aca="false">Посуточная!CP78</f>
        <v>0</v>
      </c>
      <c r="AY78" s="1050" t="n">
        <f aca="false">Посуточная!CQ78</f>
        <v>0</v>
      </c>
      <c r="AZ78" s="1050" t="n">
        <f aca="false">Посуточная!CR78</f>
        <v>0</v>
      </c>
      <c r="BA78" s="1050" t="n">
        <f aca="false">Посуточная!CS78</f>
        <v>0</v>
      </c>
      <c r="BB78" s="1051" t="n">
        <f aca="false">Посуточная!CX78</f>
        <v>0</v>
      </c>
      <c r="BC78" s="1051" t="n">
        <f aca="false">Посуточная!CY78</f>
        <v>0</v>
      </c>
      <c r="BD78" s="1051" t="n">
        <f aca="false">Посуточная!CZ78</f>
        <v>0</v>
      </c>
      <c r="BE78" s="1051" t="n">
        <f aca="false">Посуточная!DA78</f>
        <v>0</v>
      </c>
      <c r="BF78" s="1052" t="n">
        <f aca="false">SUBTOTAL(9, AX78:BA78)</f>
        <v>0</v>
      </c>
      <c r="BG78" s="1053" t="n">
        <f aca="false">SUBTOTAL(9, BB78:BE78)</f>
        <v>0</v>
      </c>
      <c r="BH78" s="945" t="n">
        <f aca="false">SUM(BF78,BH75)</f>
        <v>0</v>
      </c>
      <c r="BI78" s="945" t="n">
        <f aca="false">SUM(BG78,BI75)</f>
        <v>0</v>
      </c>
      <c r="BJ78" s="1056" t="n">
        <f aca="false">SUMIF(B6:BI6,"итого гр.",B78:BI78)</f>
        <v>0</v>
      </c>
      <c r="BK78" s="1053" t="n">
        <f aca="false">SUMIF(B6:BI6,"итого фк.",B78:BI78)</f>
        <v>0</v>
      </c>
      <c r="BL78" s="945" t="n">
        <f aca="false">SUM(BJ78,BL75)</f>
        <v>350</v>
      </c>
      <c r="BM78" s="945" t="n">
        <f aca="false">SUM(BK78,BM75)</f>
        <v>350</v>
      </c>
      <c r="BN78" s="1057" t="n">
        <f aca="false">BL78</f>
        <v>350</v>
      </c>
      <c r="BO78" s="1058" t="n">
        <f aca="false">BM78</f>
        <v>350</v>
      </c>
      <c r="BP78" s="945"/>
      <c r="BQ78" s="945"/>
      <c r="BR78" s="1059" t="n">
        <f aca="false">Посуточная!DR78</f>
        <v>0</v>
      </c>
      <c r="BS78" s="1060" t="n">
        <f aca="false">Посуточная!DS78</f>
        <v>0</v>
      </c>
      <c r="BT78" s="1060" t="n">
        <f aca="false">Посуточная!DT78</f>
        <v>0</v>
      </c>
      <c r="BU78" s="1060" t="n">
        <f aca="false">Посуточная!DU78</f>
        <v>0</v>
      </c>
      <c r="BV78" s="1051" t="n">
        <f aca="false">Посуточная!DZ78</f>
        <v>0</v>
      </c>
      <c r="BW78" s="1051" t="n">
        <f aca="false">Посуточная!EA78</f>
        <v>0</v>
      </c>
      <c r="BX78" s="1051" t="n">
        <f aca="false">Посуточная!EB78</f>
        <v>0</v>
      </c>
      <c r="BY78" s="1051" t="n">
        <f aca="false">Посуточная!EC78</f>
        <v>0</v>
      </c>
      <c r="BZ78" s="1027" t="n">
        <f aca="false">SUBTOTAL(9, BR78:BU78)</f>
        <v>0</v>
      </c>
      <c r="CA78" s="1053" t="n">
        <f aca="false">SUBTOTAL(9, BV78:BY78)</f>
        <v>0</v>
      </c>
      <c r="CB78" s="945" t="n">
        <f aca="false">SUM(BZ78,CB75)</f>
        <v>0</v>
      </c>
      <c r="CC78" s="945" t="n">
        <f aca="false">SUM(CA78,CC75)</f>
        <v>0</v>
      </c>
      <c r="CD78" s="1059" t="n">
        <f aca="false">Посуточная!EO78</f>
        <v>0</v>
      </c>
      <c r="CE78" s="1060" t="n">
        <f aca="false">Посуточная!EP78</f>
        <v>0</v>
      </c>
      <c r="CF78" s="1060" t="n">
        <f aca="false">Посуточная!EQ78</f>
        <v>0</v>
      </c>
      <c r="CG78" s="1060" t="n">
        <f aca="false">Посуточная!ER78</f>
        <v>0</v>
      </c>
      <c r="CH78" s="976" t="n">
        <f aca="false">Посуточная!EZ78</f>
        <v>0</v>
      </c>
      <c r="CI78" s="1051" t="n">
        <f aca="false">Посуточная!FA78</f>
        <v>0</v>
      </c>
      <c r="CJ78" s="1051" t="n">
        <f aca="false">Посуточная!FB78</f>
        <v>0</v>
      </c>
      <c r="CK78" s="1051" t="n">
        <f aca="false">Посуточная!FC78</f>
        <v>0</v>
      </c>
      <c r="CL78" s="1052" t="n">
        <f aca="false">SUBTOTAL(9, CD78:CG78)</f>
        <v>0</v>
      </c>
      <c r="CM78" s="1053" t="n">
        <f aca="false">SUBTOTAL(9, CH78:CK78)</f>
        <v>0</v>
      </c>
      <c r="CN78" s="945" t="n">
        <f aca="false">SUM(CL78,CN75)</f>
        <v>0</v>
      </c>
      <c r="CO78" s="945" t="n">
        <f aca="false">SUM(CM78,CO75)</f>
        <v>0</v>
      </c>
      <c r="CP78" s="1054" t="n">
        <f aca="false">Посуточная!GN78</f>
        <v>0</v>
      </c>
      <c r="CQ78" s="1050" t="n">
        <f aca="false">Посуточная!GO78</f>
        <v>0</v>
      </c>
      <c r="CR78" s="1050" t="n">
        <f aca="false">Посуточная!GP78</f>
        <v>0</v>
      </c>
      <c r="CS78" s="1050" t="n">
        <f aca="false">Посуточная!GQ78</f>
        <v>0</v>
      </c>
      <c r="CT78" s="1050" t="n">
        <f aca="false">Посуточная!GR78</f>
        <v>0</v>
      </c>
      <c r="CU78" s="1050" t="n">
        <f aca="false">Посуточная!GS78</f>
        <v>0</v>
      </c>
      <c r="CV78" s="1050" t="n">
        <f aca="false">Посуточная!GT78</f>
        <v>0</v>
      </c>
      <c r="CW78" s="1051" t="n">
        <f aca="false">Посуточная!HP78</f>
        <v>3</v>
      </c>
      <c r="CX78" s="1051" t="n">
        <f aca="false">Посуточная!HQ78</f>
        <v>0</v>
      </c>
      <c r="CY78" s="1051" t="n">
        <f aca="false">Посуточная!HR78</f>
        <v>0</v>
      </c>
      <c r="CZ78" s="1051" t="n">
        <f aca="false">Посуточная!HS78</f>
        <v>0</v>
      </c>
      <c r="DA78" s="1051" t="n">
        <f aca="false">Посуточная!HT78</f>
        <v>0</v>
      </c>
      <c r="DB78" s="1051" t="n">
        <f aca="false">Посуточная!HU78</f>
        <v>0</v>
      </c>
      <c r="DC78" s="1051" t="n">
        <f aca="false">Посуточная!HV78</f>
        <v>0</v>
      </c>
      <c r="DD78" s="1052" t="n">
        <f aca="false">SUBTOTAL(9, CP78:CV78)</f>
        <v>0</v>
      </c>
      <c r="DE78" s="1053" t="n">
        <f aca="false">SUBTOTAL(9, CW78:DC78)</f>
        <v>3</v>
      </c>
      <c r="DF78" s="945" t="n">
        <f aca="false">SUM(DD78,DF75)</f>
        <v>0</v>
      </c>
      <c r="DG78" s="945" t="n">
        <f aca="false">SUM(DE78,DG75)</f>
        <v>31</v>
      </c>
      <c r="DH78" s="1061" t="n">
        <f aca="false">Посуточная!IE78</f>
        <v>0</v>
      </c>
      <c r="DI78" s="1062" t="n">
        <f aca="false">Посуточная!IF78</f>
        <v>0</v>
      </c>
      <c r="DJ78" s="1062" t="n">
        <f aca="false">Посуточная!IG78</f>
        <v>0</v>
      </c>
      <c r="DK78" s="1060" t="n">
        <f aca="false">Посуточная!IH78</f>
        <v>0</v>
      </c>
      <c r="DL78" s="1051" t="n">
        <f aca="false">Посуточная!IM78</f>
        <v>0</v>
      </c>
      <c r="DM78" s="1063" t="n">
        <f aca="false">Посуточная!IN78</f>
        <v>0</v>
      </c>
      <c r="DN78" s="1135" t="n">
        <f aca="false">Посуточная!IO78</f>
        <v>0</v>
      </c>
      <c r="DO78" s="1063" t="n">
        <f aca="false">Посуточная!IP78</f>
        <v>0</v>
      </c>
      <c r="DP78" s="1055" t="n">
        <f aca="false">SUBTOTAL(9, DH78:DK78)</f>
        <v>0</v>
      </c>
      <c r="DQ78" s="1053" t="n">
        <f aca="false">SUBTOTAL(9, DL78:DO78)</f>
        <v>0</v>
      </c>
      <c r="DR78" s="946" t="n">
        <f aca="false">SUM(DP78,DR75)</f>
        <v>0</v>
      </c>
      <c r="DS78" s="946" t="n">
        <f aca="false">SUM(DQ78,DS75)</f>
        <v>0</v>
      </c>
      <c r="DT78" s="1065"/>
      <c r="DU78" s="1066"/>
      <c r="DV78" s="1066"/>
      <c r="DW78" s="1066"/>
      <c r="DX78" s="1066"/>
      <c r="DY78" s="1066"/>
      <c r="DZ78" s="1066"/>
      <c r="EA78" s="1051" t="n">
        <f aca="false">Посуточная!KQ78</f>
        <v>0</v>
      </c>
      <c r="EB78" s="1051" t="n">
        <f aca="false">Посуточная!KR78</f>
        <v>0</v>
      </c>
      <c r="EC78" s="1051" t="n">
        <f aca="false">Посуточная!KS78</f>
        <v>0</v>
      </c>
      <c r="ED78" s="1051" t="n">
        <f aca="false">Посуточная!KT78</f>
        <v>0</v>
      </c>
      <c r="EE78" s="1051" t="n">
        <f aca="false">Посуточная!KU78</f>
        <v>0</v>
      </c>
      <c r="EF78" s="1051" t="n">
        <f aca="false">Посуточная!KV78</f>
        <v>0</v>
      </c>
      <c r="EG78" s="1051" t="n">
        <f aca="false">Посуточная!KW78</f>
        <v>0</v>
      </c>
      <c r="EH78" s="1052" t="n">
        <f aca="false">SUBTOTAL(9, DT78:DZ78)</f>
        <v>0</v>
      </c>
      <c r="EI78" s="1053" t="n">
        <f aca="false">SUBTOTAL(9, EA78:EG78)</f>
        <v>0</v>
      </c>
      <c r="EJ78" s="945" t="n">
        <f aca="false">SUM(EH78,EJ75)</f>
        <v>0</v>
      </c>
      <c r="EK78" s="1177" t="n">
        <f aca="false">SUM(EI78,EK75)</f>
        <v>37.549</v>
      </c>
      <c r="EL78" s="1056" t="n">
        <f aca="false">SUMIF(BR6:EK6,"итого гр.",BR78:EK78)</f>
        <v>0</v>
      </c>
      <c r="EM78" s="1053" t="n">
        <f aca="false">SUMIF(BR6:EK6,"итого фк.",BR78:EK78)</f>
        <v>3</v>
      </c>
      <c r="EN78" s="945" t="n">
        <f aca="false">SUM(EL78,EN75)</f>
        <v>0</v>
      </c>
      <c r="EO78" s="945" t="n">
        <f aca="false">SUM(EM78,EO75)</f>
        <v>68.549</v>
      </c>
      <c r="EP78" s="1057" t="n">
        <f aca="false">EN78</f>
        <v>0</v>
      </c>
      <c r="EQ78" s="1058" t="n">
        <f aca="false">EO78</f>
        <v>68.549</v>
      </c>
      <c r="ER78" s="946"/>
      <c r="ES78" s="1178"/>
      <c r="ET78" s="1069"/>
      <c r="EU78" s="1070"/>
      <c r="EV78" s="946" t="n">
        <f aca="false">ET78</f>
        <v>0</v>
      </c>
      <c r="EW78" s="946" t="n">
        <f aca="false">EU78</f>
        <v>0</v>
      </c>
      <c r="EX78" s="1071" t="n">
        <f aca="false">SUM(BJ78,EL78,ET78)</f>
        <v>0</v>
      </c>
      <c r="EY78" s="1072" t="n">
        <f aca="false">SUM(BK78,EM78,EU78)</f>
        <v>3</v>
      </c>
      <c r="EZ78" s="946" t="n">
        <f aca="false">SUM(BL78,EN78,EV78)</f>
        <v>350</v>
      </c>
      <c r="FA78" s="946" t="n">
        <f aca="false">SUM(BM78,EO78,EW78)</f>
        <v>418.549</v>
      </c>
      <c r="FB78" s="1065"/>
      <c r="FC78" s="1066"/>
      <c r="FD78" s="1066"/>
      <c r="FE78" s="1066"/>
      <c r="FF78" s="1066"/>
      <c r="FG78" s="1066"/>
      <c r="FH78" s="1066"/>
      <c r="FI78" s="1051" t="n">
        <f aca="false">Посуточная!NU78</f>
        <v>0</v>
      </c>
      <c r="FJ78" s="1051" t="n">
        <f aca="false">Посуточная!NV78</f>
        <v>0</v>
      </c>
      <c r="FK78" s="1051" t="n">
        <f aca="false">Посуточная!NW78</f>
        <v>0</v>
      </c>
      <c r="FL78" s="1051" t="n">
        <f aca="false">Посуточная!NX78</f>
        <v>0</v>
      </c>
      <c r="FM78" s="1051" t="n">
        <f aca="false">Посуточная!NY78</f>
        <v>0</v>
      </c>
      <c r="FN78" s="1051" t="n">
        <f aca="false">Посуточная!NZ78</f>
        <v>0</v>
      </c>
      <c r="FO78" s="1051" t="n">
        <f aca="false">Посуточная!OA78</f>
        <v>0</v>
      </c>
      <c r="FP78" s="1052" t="n">
        <f aca="false">SUBTOTAL(9, FB78:FH78)</f>
        <v>0</v>
      </c>
      <c r="FQ78" s="1053" t="n">
        <f aca="false">SUBTOTAL(9, FI78:FO78)</f>
        <v>0</v>
      </c>
      <c r="FR78" s="945" t="n">
        <f aca="false">SUM(FP78,FR75)</f>
        <v>77.2</v>
      </c>
      <c r="FS78" s="945" t="n">
        <f aca="false">SUM(FQ78,FS75)</f>
        <v>8.888</v>
      </c>
      <c r="FT78" s="1073" t="n">
        <f aca="false">Посуточная!OO78</f>
        <v>0</v>
      </c>
      <c r="FU78" s="1074" t="n">
        <f aca="false">Посуточная!OP78</f>
        <v>0</v>
      </c>
      <c r="FV78" s="1074" t="n">
        <f aca="false">Посуточная!OQ78</f>
        <v>0</v>
      </c>
      <c r="FW78" s="1074" t="n">
        <f aca="false">Посуточная!OR78</f>
        <v>0</v>
      </c>
      <c r="FX78" s="1074" t="n">
        <f aca="false">Посуточная!OS78</f>
        <v>0</v>
      </c>
      <c r="FY78" s="1074" t="n">
        <f aca="false">Посуточная!OT78</f>
        <v>0</v>
      </c>
      <c r="FZ78" s="1075" t="n">
        <f aca="false">Посуточная!OU78</f>
        <v>0</v>
      </c>
      <c r="GA78" s="1063" t="n">
        <f aca="false">Посуточная!PP78</f>
        <v>0</v>
      </c>
      <c r="GB78" s="1063" t="n">
        <f aca="false">Посуточная!PQ78</f>
        <v>0</v>
      </c>
      <c r="GC78" s="1063" t="n">
        <f aca="false">Посуточная!PR78</f>
        <v>0</v>
      </c>
      <c r="GD78" s="1063" t="n">
        <f aca="false">Посуточная!PS78</f>
        <v>0</v>
      </c>
      <c r="GE78" s="1063" t="n">
        <f aca="false">Посуточная!PT78</f>
        <v>0</v>
      </c>
      <c r="GF78" s="1063" t="n">
        <f aca="false">Посуточная!PU78</f>
        <v>0</v>
      </c>
      <c r="GG78" s="1063" t="n">
        <f aca="false">Посуточная!PV78</f>
        <v>0</v>
      </c>
      <c r="GH78" s="1052" t="n">
        <f aca="false">SUBTOTAL(9, FT78:FZ78)</f>
        <v>0</v>
      </c>
      <c r="GI78" s="1053" t="n">
        <f aca="false">SUBTOTAL(9, GA78:GG78)</f>
        <v>0</v>
      </c>
      <c r="GJ78" s="945" t="n">
        <f aca="false">SUM(GH78,GJ75)</f>
        <v>0</v>
      </c>
      <c r="GK78" s="945" t="n">
        <f aca="false">SUM(GI78,GK75)</f>
        <v>0</v>
      </c>
      <c r="GL78" s="1076" t="n">
        <f aca="false">Посуточная!QH78</f>
        <v>0</v>
      </c>
      <c r="GM78" s="1077" t="n">
        <f aca="false">Посуточная!QI78</f>
        <v>0</v>
      </c>
      <c r="GN78" s="1077" t="n">
        <f aca="false">Посуточная!QJ78</f>
        <v>0</v>
      </c>
      <c r="GO78" s="1077" t="n">
        <f aca="false">Посуточная!QK78</f>
        <v>0</v>
      </c>
      <c r="GP78" s="1077" t="n">
        <f aca="false">Посуточная!QL78</f>
        <v>0</v>
      </c>
      <c r="GQ78" s="1077" t="n">
        <f aca="false">Посуточная!QM78</f>
        <v>0</v>
      </c>
      <c r="GR78" s="1077" t="n">
        <f aca="false">Посуточная!QN78</f>
        <v>0</v>
      </c>
      <c r="GS78" s="1078" t="n">
        <f aca="false">Посуточная!QV78</f>
        <v>0</v>
      </c>
      <c r="GT78" s="1078" t="n">
        <f aca="false">Посуточная!QW78</f>
        <v>0</v>
      </c>
      <c r="GU78" s="1078" t="n">
        <f aca="false">Посуточная!QX78</f>
        <v>0</v>
      </c>
      <c r="GV78" s="1078" t="n">
        <f aca="false">Посуточная!QY78</f>
        <v>0</v>
      </c>
      <c r="GW78" s="1078" t="n">
        <f aca="false">Посуточная!QZ78</f>
        <v>0</v>
      </c>
      <c r="GX78" s="1078" t="n">
        <f aca="false">Посуточная!RA78</f>
        <v>0</v>
      </c>
      <c r="GY78" s="1078" t="n">
        <f aca="false">Посуточная!RB78</f>
        <v>0</v>
      </c>
      <c r="GZ78" s="1052" t="n">
        <f aca="false">SUBTOTAL(9, GL78:GR78)</f>
        <v>0</v>
      </c>
      <c r="HA78" s="1053" t="n">
        <f aca="false">SUBTOTAL(9, GS78:GY78)</f>
        <v>0</v>
      </c>
      <c r="HB78" s="945" t="n">
        <f aca="false">SUM(GZ78,HB75)</f>
        <v>0</v>
      </c>
      <c r="HC78" s="945" t="n">
        <f aca="false">SUM(HA78,HC75)</f>
        <v>0</v>
      </c>
      <c r="HD78" s="1079" t="n">
        <f aca="false">Посуточная!RN78</f>
        <v>0</v>
      </c>
      <c r="HE78" s="1080" t="n">
        <f aca="false">Посуточная!RO78</f>
        <v>0</v>
      </c>
      <c r="HF78" s="1080" t="n">
        <f aca="false">Посуточная!RP78</f>
        <v>0</v>
      </c>
      <c r="HG78" s="1080" t="n">
        <f aca="false">Посуточная!RQ78</f>
        <v>0</v>
      </c>
      <c r="HH78" s="1080" t="n">
        <f aca="false">Посуточная!RR78</f>
        <v>0</v>
      </c>
      <c r="HI78" s="1080" t="n">
        <f aca="false">Посуточная!RS78</f>
        <v>0</v>
      </c>
      <c r="HJ78" s="1080" t="n">
        <f aca="false">Посуточная!RT78</f>
        <v>0</v>
      </c>
      <c r="HK78" s="1063" t="n">
        <f aca="false">Посуточная!SB78</f>
        <v>0</v>
      </c>
      <c r="HL78" s="1063" t="n">
        <f aca="false">Посуточная!SC78</f>
        <v>0</v>
      </c>
      <c r="HM78" s="1063" t="n">
        <f aca="false">Посуточная!SD78</f>
        <v>0</v>
      </c>
      <c r="HN78" s="1063" t="n">
        <f aca="false">Посуточная!SE78</f>
        <v>0</v>
      </c>
      <c r="HO78" s="1063" t="n">
        <f aca="false">Посуточная!SF78</f>
        <v>0</v>
      </c>
      <c r="HP78" s="1063" t="n">
        <f aca="false">Посуточная!SG78</f>
        <v>0</v>
      </c>
      <c r="HQ78" s="1063" t="n">
        <f aca="false">Посуточная!SH78</f>
        <v>0</v>
      </c>
      <c r="HR78" s="1052" t="n">
        <f aca="false">SUBTOTAL(9, HD78:HJ78)</f>
        <v>0</v>
      </c>
      <c r="HS78" s="1053" t="n">
        <f aca="false">SUBTOTAL(9, HK78:HQ78)</f>
        <v>0</v>
      </c>
      <c r="HT78" s="945" t="n">
        <f aca="false">SUM(HR78,HT75)</f>
        <v>0</v>
      </c>
      <c r="HU78" s="945" t="n">
        <f aca="false">SUM(HS78,HU75)</f>
        <v>28.865</v>
      </c>
      <c r="HV78" s="1056" t="n">
        <f aca="false">SUMIF(FB6:HU6,"итого гр.",FB78:HU78)</f>
        <v>0</v>
      </c>
      <c r="HW78" s="1053" t="n">
        <f aca="false">SUMIF($FB$6:$HU$6,"итого фк.",FB78:HU78)</f>
        <v>0</v>
      </c>
      <c r="HX78" s="945" t="n">
        <f aca="false">SUM(HV78,HX75)</f>
        <v>77.2</v>
      </c>
      <c r="HY78" s="945" t="n">
        <f aca="false">SUM(HW78,HY75)</f>
        <v>37.753</v>
      </c>
      <c r="HZ78" s="1057" t="n">
        <f aca="false">HX78</f>
        <v>77.2</v>
      </c>
      <c r="IA78" s="1058" t="n">
        <f aca="false">HY78</f>
        <v>37.753</v>
      </c>
      <c r="IB78" s="945"/>
      <c r="IC78" s="1179"/>
      <c r="ID78" s="1073" t="n">
        <f aca="false">Посуточная!SY78</f>
        <v>0</v>
      </c>
      <c r="IE78" s="1074" t="n">
        <f aca="false">Посуточная!SZ78</f>
        <v>0</v>
      </c>
      <c r="IF78" s="1074" t="n">
        <f aca="false">Посуточная!TA78</f>
        <v>0</v>
      </c>
      <c r="IG78" s="1074" t="n">
        <f aca="false">Посуточная!TB78</f>
        <v>0</v>
      </c>
      <c r="IH78" s="1063" t="n">
        <f aca="false">Посуточная!TG78</f>
        <v>0</v>
      </c>
      <c r="II78" s="1063" t="n">
        <f aca="false">Посуточная!TH78</f>
        <v>0</v>
      </c>
      <c r="IJ78" s="1063" t="n">
        <f aca="false">Посуточная!TI78</f>
        <v>0</v>
      </c>
      <c r="IK78" s="1063" t="n">
        <f aca="false">Посуточная!TJ78</f>
        <v>0</v>
      </c>
      <c r="IL78" s="1052" t="n">
        <f aca="false">SUBTOTAL(9, ID78:IG78)</f>
        <v>0</v>
      </c>
      <c r="IM78" s="1053" t="n">
        <f aca="false">SUBTOTAL(9, IH78:IK78)</f>
        <v>0</v>
      </c>
      <c r="IN78" s="1180" t="n">
        <f aca="false">IN75+IL78</f>
        <v>0</v>
      </c>
      <c r="IO78" s="1180" t="n">
        <f aca="false">IO75+IM78</f>
        <v>0</v>
      </c>
      <c r="IP78" s="1082"/>
      <c r="IQ78" s="1083"/>
      <c r="IR78" s="946"/>
      <c r="IS78" s="946"/>
      <c r="IT78" s="1082"/>
      <c r="IU78" s="1084"/>
      <c r="IV78" s="1046"/>
      <c r="IW78" s="1046"/>
      <c r="IX78" s="1084"/>
      <c r="IY78" s="1084"/>
      <c r="IZ78" s="1046"/>
      <c r="JA78" s="1046"/>
      <c r="JB78" s="1084"/>
      <c r="JC78" s="1084"/>
      <c r="JD78" s="1046" t="n">
        <f aca="false">JB78</f>
        <v>0</v>
      </c>
      <c r="JE78" s="1046" t="n">
        <f aca="false">JC78</f>
        <v>0</v>
      </c>
      <c r="JF78" s="1085" t="n">
        <f aca="false">SUMIF(IP6:JE6,"итого гр.",IP78:JE78)</f>
        <v>0</v>
      </c>
      <c r="JG78" s="1072" t="n">
        <f aca="false">SUMIF($IP$6:$JE$6,"итого фк.",IP78:JE78)</f>
        <v>0</v>
      </c>
      <c r="JH78" s="1175" t="n">
        <f aca="false">JF78</f>
        <v>0</v>
      </c>
      <c r="JI78" s="946" t="n">
        <f aca="false">JG78</f>
        <v>0</v>
      </c>
      <c r="JJ78" s="1071"/>
      <c r="JK78" s="1072"/>
      <c r="JL78" s="946"/>
      <c r="JM78" s="946"/>
      <c r="JN78" s="1071" t="n">
        <f aca="false">$JN$9+JN75</f>
        <v>265.44</v>
      </c>
      <c r="JO78" s="1072" t="n">
        <f aca="false">$JO$9+JO75</f>
        <v>265.44</v>
      </c>
      <c r="JP78" s="946" t="n">
        <f aca="false">JN78</f>
        <v>265.44</v>
      </c>
      <c r="JQ78" s="946" t="n">
        <f aca="false">JO78</f>
        <v>265.44</v>
      </c>
      <c r="JR78" s="1082" t="n">
        <v>7.4</v>
      </c>
      <c r="JS78" s="1083"/>
      <c r="JT78" s="946" t="n">
        <f aca="false">SUM(JR78,JT75)</f>
        <v>147.4</v>
      </c>
      <c r="JU78" s="946" t="n">
        <f aca="false">SUM(JS78,JU75)</f>
        <v>0</v>
      </c>
      <c r="JV78" s="1071" t="n">
        <f aca="false">SUM(HZ78,JF78,JJ78,JN78,JR78,IN78)</f>
        <v>350.04</v>
      </c>
      <c r="JW78" s="1072" t="n">
        <f aca="false">SUM(IA78,JG78,JK78,JO78,JS78,IO78)</f>
        <v>303.193</v>
      </c>
      <c r="JX78" s="946" t="n">
        <f aca="false">SUM(IB78,JH78,JL78,JP78,JT78)</f>
        <v>412.84</v>
      </c>
      <c r="JY78" s="946" t="n">
        <f aca="false">SUM(IC78,JI78,JM78,JQ78,JU78)</f>
        <v>265.44</v>
      </c>
      <c r="JZ78" s="1085"/>
      <c r="KA78" s="1085"/>
      <c r="KB78" s="946" t="n">
        <f aca="false">JZ78</f>
        <v>0</v>
      </c>
      <c r="KC78" s="946" t="n">
        <f aca="false">KA78</f>
        <v>0</v>
      </c>
      <c r="KD78" s="1085"/>
      <c r="KE78" s="1085"/>
      <c r="KF78" s="946" t="n">
        <f aca="false">KD78</f>
        <v>0</v>
      </c>
      <c r="KG78" s="946"/>
      <c r="KH78" s="1088" t="n">
        <v>7199.973</v>
      </c>
      <c r="KI78" s="1089" t="n">
        <f aca="false">IF(A76&lt;=KX$4,VLOOKUP(A76,$KX$6:$LC$37,2,FALSE()),SUM($KY$4,FA78,-JW78)-SUM($LC$4,-$LA$4))-KQ78</f>
        <v>7429.329</v>
      </c>
      <c r="KJ78" s="1176"/>
      <c r="KK78" s="946"/>
      <c r="KL78" s="1085"/>
      <c r="KM78" s="1085"/>
      <c r="KN78" s="1090"/>
      <c r="KO78" s="1088" t="n">
        <v>97.205</v>
      </c>
      <c r="KP78" s="1091" t="n">
        <f aca="false">IF(A76&lt;=KX$4,VLOOKUP(A76,$KT$6:$KU$37,2,FALSE()),SUM($KP$2,-EK78,FS78,-KQ78))</f>
        <v>31.893</v>
      </c>
      <c r="KQ78" s="1024"/>
      <c r="KR78" s="1068" t="n">
        <f aca="false">KI78-KH78</f>
        <v>229.355999999999</v>
      </c>
      <c r="KS78" s="924" t="n">
        <f aca="false">IF(KP78=$KS$1,"",KI78-7200)</f>
        <v>229.329</v>
      </c>
      <c r="KT78" s="1137"/>
      <c r="LG78" s="924" t="n">
        <f aca="false">IF(R78="",0,R78+LG75)</f>
        <v>1750</v>
      </c>
      <c r="LH78" s="924" t="n">
        <f aca="false">IF(S78="",0,S78+LH75)</f>
        <v>700</v>
      </c>
      <c r="LI78" s="924" t="n">
        <f aca="false">IF(AJ78="",0,AJ78+LI75)</f>
        <v>0</v>
      </c>
      <c r="LJ78" s="924" t="n">
        <f aca="false">IF(AK78="",0,AK78+LJ75)</f>
        <v>0</v>
      </c>
      <c r="LK78" s="924" t="n">
        <f aca="false">IF(AV78="",0,AV78+LK75)</f>
        <v>0</v>
      </c>
      <c r="LL78" s="924" t="n">
        <f aca="false">IF(AW78="",0,AW78+LL75)</f>
        <v>0</v>
      </c>
      <c r="LM78" s="924" t="n">
        <f aca="false">IF(BH78="",0,BH78+LM75)</f>
        <v>0</v>
      </c>
      <c r="LN78" s="924" t="n">
        <f aca="false">IF(BI78="",0,BI78+LN75)</f>
        <v>0</v>
      </c>
      <c r="LO78" s="924" t="n">
        <f aca="false">IF(CB78="",0,CB78+LO75)</f>
        <v>0</v>
      </c>
      <c r="LP78" s="924" t="n">
        <f aca="false">IF(CC78="",0,CC78+LP75)</f>
        <v>0</v>
      </c>
      <c r="LQ78" s="924" t="n">
        <f aca="false">IF(CN78="",0,CN78+LQ75)</f>
        <v>0</v>
      </c>
      <c r="LR78" s="924" t="n">
        <f aca="false">IF(CO78="",0,CO78+LR75)</f>
        <v>0</v>
      </c>
      <c r="LS78" s="924" t="n">
        <f aca="false">IF(DR78="",0,DR78+LS75)</f>
        <v>0</v>
      </c>
      <c r="LT78" s="924" t="n">
        <f aca="false">IF(DS78="",0,DS78+LT75)</f>
        <v>0</v>
      </c>
      <c r="LU78" s="924" t="n">
        <f aca="false">IF(DF78="",0,DF78+LU75)</f>
        <v>0</v>
      </c>
      <c r="LV78" s="924" t="n">
        <f aca="false">IF(DG78="",0,DG78+LV75)</f>
        <v>348</v>
      </c>
      <c r="LW78" s="924" t="n">
        <f aca="false">IF(HT78="",0,HT78+LW75)</f>
        <v>0</v>
      </c>
      <c r="LX78" s="924" t="n">
        <f aca="false">IF(HU78="",0,HU78+LX75)</f>
        <v>663.895</v>
      </c>
      <c r="LY78" s="924" t="n">
        <f aca="false">IF(JN78="",0,JN78)</f>
        <v>265.44</v>
      </c>
      <c r="LZ78" s="924" t="n">
        <f aca="false">IF(JO78="",0,JO78)</f>
        <v>265.44</v>
      </c>
      <c r="MA78" s="924" t="n">
        <f aca="false">IF(EV78="",0,EV78+MA75)</f>
        <v>3743.3</v>
      </c>
      <c r="MB78" s="924" t="n">
        <f aca="false">IF(EW78="",0,EW78+MB75)</f>
        <v>0</v>
      </c>
      <c r="MC78" s="924" t="n">
        <f aca="false">IF(JJ78="",0,JJ78+MC75)</f>
        <v>0</v>
      </c>
      <c r="MD78" s="924" t="n">
        <f aca="false">IF(JK78="",0,JK78+MD75)</f>
        <v>0</v>
      </c>
      <c r="ME78" s="924" t="n">
        <f aca="false">IF(KO78="",0,KO78+ME75)</f>
        <v>1946.92</v>
      </c>
      <c r="MF78" s="924" t="n">
        <f aca="false">IF(KP78="",0,KP78+MF75)</f>
        <v>882.1</v>
      </c>
      <c r="MG78" s="924" t="n">
        <f aca="false">IFERROR(ME78/$A76,0)</f>
        <v>81.1216666666667</v>
      </c>
      <c r="MH78" s="924" t="n">
        <f aca="false">IFERROR(MF78/$A76,0)</f>
        <v>36.7541666666667</v>
      </c>
      <c r="MI78" s="924" t="n">
        <f aca="false">IF(JT78="",0,JT78+MI75)</f>
        <v>552.6</v>
      </c>
      <c r="MJ78" s="924" t="n">
        <f aca="false">IF(JU78="",0,JU78+MJ75)</f>
        <v>0</v>
      </c>
      <c r="MK78" s="924" t="n">
        <f aca="false">IF(LG78&gt;0,0,P78+MK75)</f>
        <v>0</v>
      </c>
      <c r="ML78" s="924" t="n">
        <f aca="false">IF(LH78&gt;0,0,Q78+ML75)</f>
        <v>0</v>
      </c>
      <c r="MM78" s="924" t="n">
        <f aca="false">IF(LI78&gt;0,0,AH78+MM75)</f>
        <v>0</v>
      </c>
      <c r="MN78" s="924" t="n">
        <f aca="false">IF(LJ78&gt;0,0,AI78+MN75)</f>
        <v>0</v>
      </c>
      <c r="MO78" s="924" t="n">
        <f aca="false">IF(LK78&gt;0,0,AT78+MO75)</f>
        <v>0</v>
      </c>
      <c r="MP78" s="924" t="n">
        <f aca="false">IF(LL78&gt;0,0,AU78+MP75)</f>
        <v>0</v>
      </c>
      <c r="MQ78" s="924" t="n">
        <f aca="false">IF(LM78&gt;0,0,BF78+MQ75)</f>
        <v>0</v>
      </c>
      <c r="MR78" s="924" t="n">
        <f aca="false">IF(LN78&gt;0,0,BG78+MR75)</f>
        <v>0</v>
      </c>
      <c r="MS78" s="924" t="n">
        <f aca="false">IF(LO78&gt;0,0,BZ78+MS75)</f>
        <v>0</v>
      </c>
      <c r="MT78" s="924" t="n">
        <f aca="false">IF(LP78&gt;0,0,CA78+MT75)</f>
        <v>0</v>
      </c>
      <c r="MU78" s="924" t="n">
        <f aca="false">IF(LQ78&gt;0,0,CL78+MU75)</f>
        <v>0</v>
      </c>
      <c r="MV78" s="924" t="n">
        <f aca="false">IF(LR78&gt;0,0,CM78+MV75)</f>
        <v>0</v>
      </c>
      <c r="MW78" s="924" t="n">
        <f aca="false">IF(LS78&gt;0,0,DP78+MW75)</f>
        <v>0</v>
      </c>
      <c r="MX78" s="924" t="n">
        <f aca="false">IF(LT78&gt;0,0,DQ78+MX75)</f>
        <v>0</v>
      </c>
      <c r="MY78" s="924" t="n">
        <f aca="false">IF(LU78&gt;0,0,DD78+MY75)</f>
        <v>0</v>
      </c>
      <c r="MZ78" s="924" t="n">
        <f aca="false">IFERROR(IF(LV78&gt;0,0,DE78+MZ75),0)</f>
        <v>0</v>
      </c>
      <c r="NA78" s="924" t="n">
        <f aca="false">IF(LW78&gt;0,0,HR78+NA75)</f>
        <v>0</v>
      </c>
      <c r="NB78" s="924" t="n">
        <f aca="false">IFERROR(IF(LX78&gt;0,0,HS78+NB75),0)</f>
        <v>0</v>
      </c>
      <c r="NC78" s="924"/>
      <c r="ND78" s="924"/>
      <c r="NE78" s="924"/>
    </row>
    <row r="79" customFormat="false" ht="15" hidden="false" customHeight="false" outlineLevel="0" collapsed="false">
      <c r="A79" s="1181" t="n">
        <v>25</v>
      </c>
      <c r="B79" s="1093" t="n">
        <f aca="false">Посуточная!J79</f>
        <v>0</v>
      </c>
      <c r="C79" s="1094" t="n">
        <f aca="false">Посуточная!K79</f>
        <v>0</v>
      </c>
      <c r="D79" s="1094" t="n">
        <f aca="false">Посуточная!L79</f>
        <v>0</v>
      </c>
      <c r="E79" s="1094" t="n">
        <f aca="false">Посуточная!M79</f>
        <v>0</v>
      </c>
      <c r="F79" s="1094" t="n">
        <f aca="false">Посуточная!N79</f>
        <v>0</v>
      </c>
      <c r="G79" s="1094" t="n">
        <f aca="false">Посуточная!O79</f>
        <v>0</v>
      </c>
      <c r="H79" s="1094" t="n">
        <f aca="false">Посуточная!P79</f>
        <v>0</v>
      </c>
      <c r="I79" s="976" t="n">
        <f aca="false">Посуточная!AA79</f>
        <v>0</v>
      </c>
      <c r="J79" s="976" t="n">
        <f aca="false">Посуточная!AB79</f>
        <v>0</v>
      </c>
      <c r="K79" s="976" t="n">
        <f aca="false">Посуточная!AC79</f>
        <v>0</v>
      </c>
      <c r="L79" s="976" t="n">
        <f aca="false">Посуточная!AD79</f>
        <v>0</v>
      </c>
      <c r="M79" s="976" t="n">
        <f aca="false">Посуточная!AE79</f>
        <v>0</v>
      </c>
      <c r="N79" s="976" t="n">
        <f aca="false">Посуточная!AF79</f>
        <v>0</v>
      </c>
      <c r="O79" s="976" t="n">
        <f aca="false">Посуточная!AG79</f>
        <v>0</v>
      </c>
      <c r="P79" s="1095"/>
      <c r="Q79" s="1096"/>
      <c r="R79" s="945"/>
      <c r="S79" s="945"/>
      <c r="T79" s="990" t="n">
        <f aca="false">Посуточная!AS79</f>
        <v>0</v>
      </c>
      <c r="U79" s="975" t="n">
        <f aca="false">Посуточная!AT79</f>
        <v>0</v>
      </c>
      <c r="V79" s="975" t="n">
        <f aca="false">Посуточная!AU79</f>
        <v>0</v>
      </c>
      <c r="W79" s="975" t="n">
        <f aca="false">Посуточная!AV79</f>
        <v>0</v>
      </c>
      <c r="X79" s="975" t="n">
        <f aca="false">Посуточная!AW79</f>
        <v>0</v>
      </c>
      <c r="Y79" s="975" t="n">
        <f aca="false">Посуточная!AX79</f>
        <v>0</v>
      </c>
      <c r="Z79" s="975" t="n">
        <f aca="false">Посуточная!AY79</f>
        <v>0</v>
      </c>
      <c r="AA79" s="976" t="n">
        <f aca="false">Посуточная!BG79</f>
        <v>0</v>
      </c>
      <c r="AB79" s="976" t="n">
        <f aca="false">Посуточная!BH79</f>
        <v>0</v>
      </c>
      <c r="AC79" s="976" t="n">
        <f aca="false">Посуточная!BI79</f>
        <v>0</v>
      </c>
      <c r="AD79" s="976" t="n">
        <f aca="false">Посуточная!BJ79</f>
        <v>0</v>
      </c>
      <c r="AE79" s="976" t="n">
        <f aca="false">Посуточная!BK79</f>
        <v>0</v>
      </c>
      <c r="AF79" s="976" t="n">
        <f aca="false">Посуточная!BL79</f>
        <v>0</v>
      </c>
      <c r="AG79" s="976" t="n">
        <f aca="false">Посуточная!BM79</f>
        <v>0</v>
      </c>
      <c r="AH79" s="1095"/>
      <c r="AI79" s="1096"/>
      <c r="AJ79" s="945"/>
      <c r="AK79" s="945"/>
      <c r="AL79" s="990" t="n">
        <f aca="false">Посуточная!BV79</f>
        <v>0</v>
      </c>
      <c r="AM79" s="975" t="n">
        <f aca="false">Посуточная!BW79</f>
        <v>0</v>
      </c>
      <c r="AN79" s="975" t="n">
        <f aca="false">Посуточная!BX79</f>
        <v>0</v>
      </c>
      <c r="AO79" s="975" t="n">
        <f aca="false">Посуточная!BY79</f>
        <v>0</v>
      </c>
      <c r="AP79" s="976" t="n">
        <f aca="false">Посуточная!CD79</f>
        <v>0</v>
      </c>
      <c r="AQ79" s="976" t="n">
        <f aca="false">Посуточная!CE79</f>
        <v>0</v>
      </c>
      <c r="AR79" s="976" t="n">
        <f aca="false">Посуточная!CF79</f>
        <v>0</v>
      </c>
      <c r="AS79" s="976" t="n">
        <f aca="false">Посуточная!CG79</f>
        <v>0</v>
      </c>
      <c r="AT79" s="1095"/>
      <c r="AU79" s="1096"/>
      <c r="AV79" s="945"/>
      <c r="AW79" s="945"/>
      <c r="AX79" s="990" t="n">
        <f aca="false">Посуточная!CP79</f>
        <v>0</v>
      </c>
      <c r="AY79" s="975" t="n">
        <f aca="false">Посуточная!CQ79</f>
        <v>0</v>
      </c>
      <c r="AZ79" s="975" t="n">
        <f aca="false">Посуточная!CR79</f>
        <v>0</v>
      </c>
      <c r="BA79" s="975" t="n">
        <f aca="false">Посуточная!CS79</f>
        <v>0</v>
      </c>
      <c r="BB79" s="976" t="n">
        <f aca="false">Посуточная!CX79</f>
        <v>0</v>
      </c>
      <c r="BC79" s="976" t="n">
        <f aca="false">Посуточная!CY79</f>
        <v>0</v>
      </c>
      <c r="BD79" s="976" t="n">
        <f aca="false">Посуточная!CZ79</f>
        <v>0</v>
      </c>
      <c r="BE79" s="976" t="n">
        <f aca="false">Посуточная!DA79</f>
        <v>0</v>
      </c>
      <c r="BF79" s="1095"/>
      <c r="BG79" s="1096"/>
      <c r="BH79" s="945"/>
      <c r="BI79" s="945"/>
      <c r="BJ79" s="1097"/>
      <c r="BK79" s="1096"/>
      <c r="BL79" s="945"/>
      <c r="BM79" s="945"/>
      <c r="BN79" s="1098"/>
      <c r="BO79" s="1099"/>
      <c r="BP79" s="945"/>
      <c r="BQ79" s="945"/>
      <c r="BR79" s="988" t="n">
        <f aca="false">Посуточная!DR79</f>
        <v>0</v>
      </c>
      <c r="BS79" s="989" t="n">
        <f aca="false">Посуточная!DS79</f>
        <v>0</v>
      </c>
      <c r="BT79" s="989" t="n">
        <f aca="false">Посуточная!DT79</f>
        <v>0</v>
      </c>
      <c r="BU79" s="989" t="n">
        <f aca="false">Посуточная!DU79</f>
        <v>0</v>
      </c>
      <c r="BV79" s="976" t="n">
        <f aca="false">Посуточная!DZ79</f>
        <v>0</v>
      </c>
      <c r="BW79" s="976" t="n">
        <f aca="false">Посуточная!EA79</f>
        <v>0</v>
      </c>
      <c r="BX79" s="976" t="n">
        <f aca="false">Посуточная!EB79</f>
        <v>0</v>
      </c>
      <c r="BY79" s="976" t="n">
        <f aca="false">Посуточная!EC79</f>
        <v>0</v>
      </c>
      <c r="BZ79" s="1095"/>
      <c r="CA79" s="1096"/>
      <c r="CB79" s="945"/>
      <c r="CC79" s="945"/>
      <c r="CD79" s="1100" t="n">
        <f aca="false">Посуточная!EO79</f>
        <v>0</v>
      </c>
      <c r="CE79" s="1101" t="n">
        <f aca="false">Посуточная!EP79</f>
        <v>0</v>
      </c>
      <c r="CF79" s="1101" t="n">
        <f aca="false">Посуточная!EQ79</f>
        <v>0</v>
      </c>
      <c r="CG79" s="1101" t="n">
        <f aca="false">Посуточная!ER79</f>
        <v>0</v>
      </c>
      <c r="CH79" s="1000" t="n">
        <f aca="false">Посуточная!EZ79</f>
        <v>0</v>
      </c>
      <c r="CI79" s="1000" t="n">
        <f aca="false">Посуточная!FA79</f>
        <v>0</v>
      </c>
      <c r="CJ79" s="1000" t="n">
        <f aca="false">Посуточная!FB79</f>
        <v>0</v>
      </c>
      <c r="CK79" s="1000" t="n">
        <f aca="false">Посуточная!FC79</f>
        <v>0</v>
      </c>
      <c r="CL79" s="1095"/>
      <c r="CM79" s="1096"/>
      <c r="CN79" s="945"/>
      <c r="CO79" s="945"/>
      <c r="CP79" s="1102" t="n">
        <f aca="false">Посуточная!GN79</f>
        <v>0</v>
      </c>
      <c r="CQ79" s="1094" t="n">
        <f aca="false">Посуточная!GO79</f>
        <v>0</v>
      </c>
      <c r="CR79" s="1094" t="n">
        <f aca="false">Посуточная!GP79</f>
        <v>0</v>
      </c>
      <c r="CS79" s="1094" t="n">
        <f aca="false">Посуточная!GQ79</f>
        <v>0</v>
      </c>
      <c r="CT79" s="1094" t="n">
        <f aca="false">Посуточная!GR79</f>
        <v>0</v>
      </c>
      <c r="CU79" s="1094" t="n">
        <f aca="false">Посуточная!GS79</f>
        <v>0</v>
      </c>
      <c r="CV79" s="1094" t="n">
        <f aca="false">Посуточная!GT79</f>
        <v>0</v>
      </c>
      <c r="CW79" s="976" t="n">
        <f aca="false">Посуточная!HP79</f>
        <v>0</v>
      </c>
      <c r="CX79" s="976" t="n">
        <f aca="false">Посуточная!HQ79</f>
        <v>0</v>
      </c>
      <c r="CY79" s="976" t="n">
        <f aca="false">Посуточная!HR79</f>
        <v>0</v>
      </c>
      <c r="CZ79" s="976" t="n">
        <f aca="false">Посуточная!HS79</f>
        <v>0</v>
      </c>
      <c r="DA79" s="976" t="n">
        <f aca="false">Посуточная!HT79</f>
        <v>0</v>
      </c>
      <c r="DB79" s="976" t="n">
        <f aca="false">Посуточная!HU79</f>
        <v>0</v>
      </c>
      <c r="DC79" s="976" t="n">
        <f aca="false">Посуточная!HV79</f>
        <v>0</v>
      </c>
      <c r="DD79" s="1095"/>
      <c r="DE79" s="1096"/>
      <c r="DF79" s="945"/>
      <c r="DG79" s="945"/>
      <c r="DH79" s="1103" t="n">
        <f aca="false">Посуточная!IE79</f>
        <v>0</v>
      </c>
      <c r="DI79" s="1104" t="n">
        <f aca="false">Посуточная!IF79</f>
        <v>0</v>
      </c>
      <c r="DJ79" s="1104" t="n">
        <f aca="false">Посуточная!IG79</f>
        <v>0</v>
      </c>
      <c r="DK79" s="1101" t="n">
        <f aca="false">Посуточная!IH79</f>
        <v>0</v>
      </c>
      <c r="DL79" s="976" t="n">
        <f aca="false">Посуточная!IM79</f>
        <v>0</v>
      </c>
      <c r="DM79" s="993" t="n">
        <f aca="false">Посуточная!IN79</f>
        <v>0</v>
      </c>
      <c r="DN79" s="993" t="n">
        <f aca="false">Посуточная!IO79</f>
        <v>0</v>
      </c>
      <c r="DO79" s="993" t="n">
        <f aca="false">Посуточная!IP79</f>
        <v>0</v>
      </c>
      <c r="DP79" s="1106"/>
      <c r="DQ79" s="1096"/>
      <c r="DR79" s="946"/>
      <c r="DS79" s="946"/>
      <c r="DT79" s="1107"/>
      <c r="DU79" s="1108"/>
      <c r="DV79" s="1108"/>
      <c r="DW79" s="1108"/>
      <c r="DX79" s="1108"/>
      <c r="DY79" s="1108"/>
      <c r="DZ79" s="1108"/>
      <c r="EA79" s="976" t="n">
        <f aca="false">Посуточная!KQ79</f>
        <v>0</v>
      </c>
      <c r="EB79" s="976" t="n">
        <f aca="false">Посуточная!KR79</f>
        <v>0</v>
      </c>
      <c r="EC79" s="976" t="n">
        <f aca="false">Посуточная!KS79</f>
        <v>0</v>
      </c>
      <c r="ED79" s="976" t="n">
        <f aca="false">Посуточная!KT79</f>
        <v>0</v>
      </c>
      <c r="EE79" s="976" t="n">
        <f aca="false">Посуточная!KU79</f>
        <v>0</v>
      </c>
      <c r="EF79" s="976" t="n">
        <f aca="false">Посуточная!KV79</f>
        <v>0</v>
      </c>
      <c r="EG79" s="976" t="n">
        <f aca="false">Посуточная!KW79</f>
        <v>0</v>
      </c>
      <c r="EH79" s="1095"/>
      <c r="EI79" s="1096"/>
      <c r="EJ79" s="945"/>
      <c r="EK79" s="945"/>
      <c r="EL79" s="1097"/>
      <c r="EM79" s="1096"/>
      <c r="EN79" s="945"/>
      <c r="EO79" s="945"/>
      <c r="EP79" s="1098"/>
      <c r="EQ79" s="1099"/>
      <c r="ER79" s="946"/>
      <c r="ES79" s="946"/>
      <c r="ET79" s="1109"/>
      <c r="EU79" s="1110"/>
      <c r="EV79" s="946"/>
      <c r="EW79" s="946"/>
      <c r="EX79" s="1111"/>
      <c r="EY79" s="1017"/>
      <c r="EZ79" s="946"/>
      <c r="FA79" s="946"/>
      <c r="FB79" s="1107"/>
      <c r="FC79" s="1108"/>
      <c r="FD79" s="1108"/>
      <c r="FE79" s="1108"/>
      <c r="FF79" s="1108"/>
      <c r="FG79" s="1108"/>
      <c r="FH79" s="1108"/>
      <c r="FI79" s="1000" t="n">
        <f aca="false">Посуточная!NU79</f>
        <v>0</v>
      </c>
      <c r="FJ79" s="1000" t="n">
        <f aca="false">Посуточная!NV79</f>
        <v>0</v>
      </c>
      <c r="FK79" s="1000" t="n">
        <f aca="false">Посуточная!NW79</f>
        <v>0</v>
      </c>
      <c r="FL79" s="1000" t="n">
        <f aca="false">Посуточная!NX79</f>
        <v>0</v>
      </c>
      <c r="FM79" s="1000" t="n">
        <f aca="false">Посуточная!NY79</f>
        <v>0</v>
      </c>
      <c r="FN79" s="1000" t="n">
        <f aca="false">Посуточная!NZ79</f>
        <v>0</v>
      </c>
      <c r="FO79" s="1000" t="n">
        <f aca="false">Посуточная!OA79</f>
        <v>0</v>
      </c>
      <c r="FP79" s="1095"/>
      <c r="FQ79" s="1096"/>
      <c r="FR79" s="945"/>
      <c r="FS79" s="945"/>
      <c r="FT79" s="1112" t="n">
        <f aca="false">Посуточная!OO79</f>
        <v>0</v>
      </c>
      <c r="FU79" s="1113" t="n">
        <f aca="false">Посуточная!OP79</f>
        <v>0</v>
      </c>
      <c r="FV79" s="1113" t="n">
        <f aca="false">Посуточная!OQ79</f>
        <v>0</v>
      </c>
      <c r="FW79" s="1113" t="n">
        <f aca="false">Посуточная!OR79</f>
        <v>0</v>
      </c>
      <c r="FX79" s="1113" t="n">
        <f aca="false">Посуточная!OS79</f>
        <v>0</v>
      </c>
      <c r="FY79" s="1113" t="n">
        <f aca="false">Посуточная!OT79</f>
        <v>0</v>
      </c>
      <c r="FZ79" s="1114" t="n">
        <f aca="false">Посуточная!OU79</f>
        <v>0</v>
      </c>
      <c r="GA79" s="1105" t="n">
        <f aca="false">Посуточная!PP79</f>
        <v>0</v>
      </c>
      <c r="GB79" s="1105" t="n">
        <f aca="false">Посуточная!PQ79</f>
        <v>0</v>
      </c>
      <c r="GC79" s="1105" t="n">
        <f aca="false">Посуточная!PR79</f>
        <v>0</v>
      </c>
      <c r="GD79" s="1105" t="n">
        <f aca="false">Посуточная!PS79</f>
        <v>0</v>
      </c>
      <c r="GE79" s="1105" t="n">
        <f aca="false">Посуточная!PT79</f>
        <v>0</v>
      </c>
      <c r="GF79" s="1105" t="n">
        <f aca="false">Посуточная!PU79</f>
        <v>0</v>
      </c>
      <c r="GG79" s="1105" t="n">
        <f aca="false">Посуточная!PV79</f>
        <v>0</v>
      </c>
      <c r="GH79" s="1095"/>
      <c r="GI79" s="1096"/>
      <c r="GJ79" s="945"/>
      <c r="GK79" s="945"/>
      <c r="GL79" s="1039" t="n">
        <f aca="false">Посуточная!QH79</f>
        <v>0</v>
      </c>
      <c r="GM79" s="1040" t="n">
        <f aca="false">Посуточная!QI79</f>
        <v>0</v>
      </c>
      <c r="GN79" s="1040" t="n">
        <f aca="false">Посуточная!QJ79</f>
        <v>0</v>
      </c>
      <c r="GO79" s="1040" t="n">
        <f aca="false">Посуточная!QK79</f>
        <v>0</v>
      </c>
      <c r="GP79" s="1040" t="n">
        <f aca="false">Посуточная!QL79</f>
        <v>0</v>
      </c>
      <c r="GQ79" s="1040" t="n">
        <f aca="false">Посуточная!QM79</f>
        <v>0</v>
      </c>
      <c r="GR79" s="1040" t="n">
        <f aca="false">Посуточная!QN79</f>
        <v>0</v>
      </c>
      <c r="GS79" s="1006" t="n">
        <f aca="false">Посуточная!QV79</f>
        <v>0</v>
      </c>
      <c r="GT79" s="1006" t="n">
        <f aca="false">Посуточная!QW79</f>
        <v>0</v>
      </c>
      <c r="GU79" s="1006" t="n">
        <f aca="false">Посуточная!QX79</f>
        <v>0</v>
      </c>
      <c r="GV79" s="1006" t="n">
        <f aca="false">Посуточная!QY79</f>
        <v>0</v>
      </c>
      <c r="GW79" s="1006" t="n">
        <f aca="false">Посуточная!QZ79</f>
        <v>0</v>
      </c>
      <c r="GX79" s="1006" t="n">
        <f aca="false">Посуточная!RA79</f>
        <v>0</v>
      </c>
      <c r="GY79" s="1006" t="n">
        <f aca="false">Посуточная!RB79</f>
        <v>0</v>
      </c>
      <c r="GZ79" s="1095"/>
      <c r="HA79" s="1096"/>
      <c r="HB79" s="945"/>
      <c r="HC79" s="945"/>
      <c r="HD79" s="1041" t="n">
        <f aca="false">Посуточная!RN79</f>
        <v>0</v>
      </c>
      <c r="HE79" s="1042" t="n">
        <f aca="false">Посуточная!RO79</f>
        <v>0</v>
      </c>
      <c r="HF79" s="1042" t="n">
        <f aca="false">Посуточная!RP79</f>
        <v>0</v>
      </c>
      <c r="HG79" s="1042" t="n">
        <f aca="false">Посуточная!RQ79</f>
        <v>0</v>
      </c>
      <c r="HH79" s="1042" t="n">
        <f aca="false">Посуточная!RR79</f>
        <v>0</v>
      </c>
      <c r="HI79" s="1042" t="n">
        <f aca="false">Посуточная!RS79</f>
        <v>0</v>
      </c>
      <c r="HJ79" s="1042" t="n">
        <f aca="false">Посуточная!RT79</f>
        <v>0</v>
      </c>
      <c r="HK79" s="993" t="n">
        <f aca="false">Посуточная!SB79</f>
        <v>0</v>
      </c>
      <c r="HL79" s="993" t="n">
        <f aca="false">Посуточная!SC79</f>
        <v>0</v>
      </c>
      <c r="HM79" s="993" t="n">
        <f aca="false">Посуточная!SD79</f>
        <v>0</v>
      </c>
      <c r="HN79" s="993" t="n">
        <f aca="false">Посуточная!SE79</f>
        <v>0</v>
      </c>
      <c r="HO79" s="993" t="n">
        <f aca="false">Посуточная!SF79</f>
        <v>0</v>
      </c>
      <c r="HP79" s="993" t="n">
        <f aca="false">Посуточная!SG79</f>
        <v>0</v>
      </c>
      <c r="HQ79" s="993" t="n">
        <f aca="false">Посуточная!SH79</f>
        <v>0</v>
      </c>
      <c r="HR79" s="1095"/>
      <c r="HS79" s="1096"/>
      <c r="HT79" s="945"/>
      <c r="HU79" s="945"/>
      <c r="HV79" s="1097"/>
      <c r="HW79" s="1096"/>
      <c r="HX79" s="945"/>
      <c r="HY79" s="945"/>
      <c r="HZ79" s="1098"/>
      <c r="IA79" s="1099"/>
      <c r="IB79" s="945"/>
      <c r="IC79" s="945"/>
      <c r="ID79" s="1001" t="n">
        <f aca="false">Посуточная!SY79</f>
        <v>0</v>
      </c>
      <c r="IE79" s="1002" t="n">
        <f aca="false">Посуточная!SZ79</f>
        <v>0</v>
      </c>
      <c r="IF79" s="1002" t="n">
        <f aca="false">Посуточная!TA79</f>
        <v>0</v>
      </c>
      <c r="IG79" s="1002" t="n">
        <f aca="false">Посуточная!TB79</f>
        <v>0</v>
      </c>
      <c r="IH79" s="993" t="n">
        <f aca="false">Посуточная!TG79</f>
        <v>0</v>
      </c>
      <c r="II79" s="993" t="n">
        <f aca="false">Посуточная!TH79</f>
        <v>0</v>
      </c>
      <c r="IJ79" s="993" t="n">
        <f aca="false">Посуточная!TI79</f>
        <v>0</v>
      </c>
      <c r="IK79" s="993" t="n">
        <f aca="false">Посуточная!TJ79</f>
        <v>0</v>
      </c>
      <c r="IL79" s="1095"/>
      <c r="IM79" s="1096"/>
      <c r="IN79" s="946"/>
      <c r="IO79" s="946"/>
      <c r="IP79" s="1115"/>
      <c r="IQ79" s="1116"/>
      <c r="IR79" s="946"/>
      <c r="IS79" s="946"/>
      <c r="IT79" s="1115"/>
      <c r="IU79" s="1117"/>
      <c r="IV79" s="1046"/>
      <c r="IW79" s="1046"/>
      <c r="IX79" s="1117"/>
      <c r="IY79" s="1117"/>
      <c r="IZ79" s="1046"/>
      <c r="JA79" s="1046"/>
      <c r="JB79" s="1117"/>
      <c r="JC79" s="1117"/>
      <c r="JD79" s="1046"/>
      <c r="JE79" s="1046"/>
      <c r="JF79" s="1118"/>
      <c r="JG79" s="1017"/>
      <c r="JH79" s="1175"/>
      <c r="JI79" s="946"/>
      <c r="JJ79" s="1111"/>
      <c r="JK79" s="1017"/>
      <c r="JL79" s="946"/>
      <c r="JM79" s="946"/>
      <c r="JN79" s="1111"/>
      <c r="JO79" s="1017"/>
      <c r="JP79" s="946"/>
      <c r="JQ79" s="946"/>
      <c r="JR79" s="1115"/>
      <c r="JS79" s="1116"/>
      <c r="JT79" s="946"/>
      <c r="JU79" s="946"/>
      <c r="JV79" s="1111"/>
      <c r="JW79" s="1017"/>
      <c r="JX79" s="946"/>
      <c r="JY79" s="946"/>
      <c r="JZ79" s="1118"/>
      <c r="KA79" s="1118"/>
      <c r="KB79" s="946"/>
      <c r="KC79" s="946"/>
      <c r="KD79" s="1118"/>
      <c r="KE79" s="1118"/>
      <c r="KF79" s="946"/>
      <c r="KG79" s="1182"/>
      <c r="KH79" s="1119"/>
      <c r="KI79" s="1120"/>
      <c r="KJ79" s="1176"/>
      <c r="KK79" s="946"/>
      <c r="KL79" s="1118"/>
      <c r="KM79" s="1118"/>
      <c r="KN79" s="1121"/>
      <c r="KO79" s="1119"/>
      <c r="KP79" s="1122"/>
      <c r="KQ79" s="1024"/>
      <c r="KS79" s="924" t="str">
        <f aca="false">IF(KP79=$KS$1,"",KI79-7200)</f>
        <v/>
      </c>
      <c r="KT79" s="1137"/>
      <c r="LG79" s="924" t="n">
        <f aca="false">IF(R79="",0,R79+LG76)</f>
        <v>0</v>
      </c>
      <c r="LH79" s="924" t="n">
        <f aca="false">IF(S79="",0,S79+LH76)</f>
        <v>0</v>
      </c>
      <c r="LI79" s="924" t="n">
        <f aca="false">IF(AJ79="",0,AJ79+LI76)</f>
        <v>0</v>
      </c>
      <c r="LJ79" s="924" t="n">
        <f aca="false">IF(AK79="",0,AK79+LJ76)</f>
        <v>0</v>
      </c>
      <c r="LK79" s="924" t="n">
        <f aca="false">IF(AV79="",0,AV79+LK76)</f>
        <v>0</v>
      </c>
      <c r="LL79" s="924" t="n">
        <f aca="false">IF(AW79="",0,AW79+LL76)</f>
        <v>0</v>
      </c>
      <c r="LM79" s="924" t="n">
        <f aca="false">IF(BH79="",0,BH79+LM76)</f>
        <v>0</v>
      </c>
      <c r="LN79" s="924" t="n">
        <f aca="false">IF(BI79="",0,BI79+LN76)</f>
        <v>0</v>
      </c>
      <c r="LO79" s="924" t="n">
        <f aca="false">IF(CB79="",0,CB79+LO76)</f>
        <v>0</v>
      </c>
      <c r="LP79" s="924" t="n">
        <f aca="false">IF(CC79="",0,CC79+LP76)</f>
        <v>0</v>
      </c>
      <c r="LQ79" s="924" t="n">
        <f aca="false">IF(CN79="",0,CN79+LQ76)</f>
        <v>0</v>
      </c>
      <c r="LR79" s="924" t="n">
        <f aca="false">IF(CO79="",0,CO79+LR76)</f>
        <v>0</v>
      </c>
      <c r="LS79" s="924" t="n">
        <f aca="false">IF(DR79="",0,DR79+LS76)</f>
        <v>0</v>
      </c>
      <c r="LT79" s="924" t="n">
        <f aca="false">IF(DS79="",0,DS79+LT76)</f>
        <v>0</v>
      </c>
      <c r="LU79" s="924" t="n">
        <f aca="false">IF(DF79="",0,DF79+LU76)</f>
        <v>0</v>
      </c>
      <c r="LV79" s="924" t="n">
        <f aca="false">IF(DG79="",0,DG79+LV76)</f>
        <v>0</v>
      </c>
      <c r="LW79" s="924" t="n">
        <f aca="false">IF(HT79="",0,HT79+LW76)</f>
        <v>0</v>
      </c>
      <c r="LX79" s="924" t="n">
        <f aca="false">IF(HU79="",0,HU79+LX76)</f>
        <v>0</v>
      </c>
      <c r="LY79" s="924" t="n">
        <f aca="false">IF(JN79="",0,JN79)</f>
        <v>0</v>
      </c>
      <c r="LZ79" s="924" t="n">
        <f aca="false">IF(JO79="",0,JO79)</f>
        <v>0</v>
      </c>
      <c r="MA79" s="924" t="n">
        <f aca="false">IF(EV79="",0,EV79+MA76)</f>
        <v>0</v>
      </c>
      <c r="MB79" s="924" t="n">
        <f aca="false">IF(EW79="",0,EW79+MB76)</f>
        <v>0</v>
      </c>
      <c r="MC79" s="924" t="n">
        <f aca="false">IF(JJ79="",0,JJ79+MC76)</f>
        <v>0</v>
      </c>
      <c r="MD79" s="924" t="n">
        <f aca="false">IF(JK79="",0,JK79+MD76)</f>
        <v>0</v>
      </c>
      <c r="ME79" s="924" t="n">
        <f aca="false">IF(KO79="",0,KO79+ME76)</f>
        <v>0</v>
      </c>
      <c r="MF79" s="924" t="n">
        <f aca="false">IF(KP79="",0,KP79+MF76)</f>
        <v>0</v>
      </c>
      <c r="MG79" s="924" t="n">
        <f aca="false">IFERROR(ME79/$A77,0)</f>
        <v>0</v>
      </c>
      <c r="MH79" s="924" t="n">
        <f aca="false">IFERROR(MF79/$A77,0)</f>
        <v>0</v>
      </c>
      <c r="MI79" s="924" t="n">
        <f aca="false">IF(JT79="",0,JT79+MI76)</f>
        <v>0</v>
      </c>
      <c r="MJ79" s="924" t="n">
        <f aca="false">IF(JU79="",0,JU79+MJ76)</f>
        <v>0</v>
      </c>
      <c r="MK79" s="924" t="n">
        <f aca="false">IF(LG79&gt;0,0,P79+MK76)</f>
        <v>0</v>
      </c>
      <c r="ML79" s="924" t="n">
        <f aca="false">IF(LH79&gt;0,0,Q79+ML76)</f>
        <v>0</v>
      </c>
      <c r="MM79" s="924" t="n">
        <f aca="false">IF(LI79&gt;0,0,AH79+MM76)</f>
        <v>0</v>
      </c>
      <c r="MN79" s="924" t="n">
        <f aca="false">IF(LJ79&gt;0,0,AI79+MN76)</f>
        <v>0</v>
      </c>
      <c r="MO79" s="924" t="n">
        <f aca="false">IF(LK79&gt;0,0,AT79+MO76)</f>
        <v>0</v>
      </c>
      <c r="MP79" s="924" t="n">
        <f aca="false">IF(LL79&gt;0,0,AU79+MP76)</f>
        <v>0</v>
      </c>
      <c r="MQ79" s="924" t="n">
        <f aca="false">IF(LM79&gt;0,0,BF79+MQ76)</f>
        <v>0</v>
      </c>
      <c r="MR79" s="924" t="n">
        <f aca="false">IF(LN79&gt;0,0,BG79+MR76)</f>
        <v>0</v>
      </c>
      <c r="MS79" s="924" t="n">
        <f aca="false">IF(LO79&gt;0,0,BZ79+MS76)</f>
        <v>0</v>
      </c>
      <c r="MT79" s="924" t="n">
        <f aca="false">IF(LP79&gt;0,0,CA79+MT76)</f>
        <v>0</v>
      </c>
      <c r="MU79" s="924" t="n">
        <f aca="false">IF(LQ79&gt;0,0,CL79+MU76)</f>
        <v>0</v>
      </c>
      <c r="MV79" s="924" t="n">
        <f aca="false">IF(LR79&gt;0,0,CM79+MV76)</f>
        <v>0</v>
      </c>
      <c r="MW79" s="924" t="n">
        <f aca="false">IF(LS79&gt;0,0,DP79+MW76)</f>
        <v>0</v>
      </c>
      <c r="MX79" s="924" t="n">
        <f aca="false">IF(LT79&gt;0,0,DQ79+MX76)</f>
        <v>0</v>
      </c>
      <c r="MY79" s="924" t="n">
        <f aca="false">IF(LU79&gt;0,0,DD79+MY76)</f>
        <v>0</v>
      </c>
      <c r="MZ79" s="924" t="n">
        <f aca="false">IFERROR(IF(LV79&gt;0,0,DE79+MZ76),0)</f>
        <v>0</v>
      </c>
      <c r="NA79" s="924" t="n">
        <f aca="false">IF(LW79&gt;0,0,HR79+NA76)</f>
        <v>0</v>
      </c>
      <c r="NB79" s="924" t="n">
        <f aca="false">IFERROR(IF(LX79&gt;0,0,HS79+NB76),0)</f>
        <v>0</v>
      </c>
      <c r="NC79" s="924"/>
      <c r="ND79" s="924"/>
      <c r="NE79" s="924"/>
    </row>
    <row r="80" customFormat="false" ht="15" hidden="false" customHeight="false" outlineLevel="0" collapsed="false">
      <c r="A80" s="1181"/>
      <c r="B80" s="974" t="n">
        <f aca="false">Посуточная!J80</f>
        <v>0</v>
      </c>
      <c r="C80" s="975" t="n">
        <f aca="false">Посуточная!K80</f>
        <v>0</v>
      </c>
      <c r="D80" s="975" t="n">
        <f aca="false">Посуточная!L80</f>
        <v>0</v>
      </c>
      <c r="E80" s="975" t="n">
        <f aca="false">Посуточная!M80</f>
        <v>0</v>
      </c>
      <c r="F80" s="975" t="n">
        <f aca="false">Посуточная!N80</f>
        <v>0</v>
      </c>
      <c r="G80" s="975" t="n">
        <f aca="false">Посуточная!O80</f>
        <v>0</v>
      </c>
      <c r="H80" s="975" t="n">
        <f aca="false">Посуточная!P80</f>
        <v>0</v>
      </c>
      <c r="I80" s="976" t="n">
        <f aca="false">Посуточная!AA80</f>
        <v>0</v>
      </c>
      <c r="J80" s="976" t="n">
        <f aca="false">Посуточная!AB80</f>
        <v>0</v>
      </c>
      <c r="K80" s="976" t="n">
        <f aca="false">Посуточная!AC80</f>
        <v>0</v>
      </c>
      <c r="L80" s="976" t="n">
        <f aca="false">Посуточная!AD80</f>
        <v>0</v>
      </c>
      <c r="M80" s="976" t="n">
        <f aca="false">Посуточная!AE80</f>
        <v>0</v>
      </c>
      <c r="N80" s="976" t="n">
        <f aca="false">Посуточная!AF80</f>
        <v>0</v>
      </c>
      <c r="O80" s="976" t="n">
        <f aca="false">Посуточная!AG80</f>
        <v>0</v>
      </c>
      <c r="P80" s="1027" t="n">
        <f aca="false">COUNTIF(B80:H80,"&lt;&gt;0")-COUNTIF(B80:H80,"")</f>
        <v>-7</v>
      </c>
      <c r="Q80" s="1028" t="n">
        <f aca="false">COUNTIF(I80:O80,"&lt;&gt;0")-COUNTIF(I80:O80,"")</f>
        <v>0</v>
      </c>
      <c r="R80" s="945"/>
      <c r="S80" s="945"/>
      <c r="T80" s="990" t="n">
        <f aca="false">Посуточная!AS80</f>
        <v>0</v>
      </c>
      <c r="U80" s="975" t="n">
        <f aca="false">Посуточная!AT80</f>
        <v>0</v>
      </c>
      <c r="V80" s="975" t="n">
        <f aca="false">Посуточная!AU80</f>
        <v>0</v>
      </c>
      <c r="W80" s="975" t="n">
        <f aca="false">Посуточная!AV80</f>
        <v>0</v>
      </c>
      <c r="X80" s="975" t="n">
        <f aca="false">Посуточная!AW80</f>
        <v>0</v>
      </c>
      <c r="Y80" s="975" t="n">
        <f aca="false">Посуточная!AX80</f>
        <v>0</v>
      </c>
      <c r="Z80" s="975" t="n">
        <f aca="false">Посуточная!AY80</f>
        <v>0</v>
      </c>
      <c r="AA80" s="976" t="n">
        <f aca="false">Посуточная!BG80</f>
        <v>0</v>
      </c>
      <c r="AB80" s="976" t="n">
        <f aca="false">Посуточная!BH80</f>
        <v>0</v>
      </c>
      <c r="AC80" s="976" t="n">
        <f aca="false">Посуточная!BI80</f>
        <v>0</v>
      </c>
      <c r="AD80" s="976" t="n">
        <f aca="false">Посуточная!BJ80</f>
        <v>0</v>
      </c>
      <c r="AE80" s="976" t="n">
        <f aca="false">Посуточная!BK80</f>
        <v>0</v>
      </c>
      <c r="AF80" s="976" t="n">
        <f aca="false">Посуточная!BL80</f>
        <v>0</v>
      </c>
      <c r="AG80" s="976" t="n">
        <f aca="false">Посуточная!BM80</f>
        <v>0</v>
      </c>
      <c r="AH80" s="1027" t="n">
        <f aca="false">COUNTIF(T80:Z80,"&lt;&gt;0")-COUNTIF(T80:Z80,"")</f>
        <v>-7</v>
      </c>
      <c r="AI80" s="1028" t="n">
        <f aca="false">COUNTIF(AA80:AG80,"&lt;&gt;0")-COUNTIF(AA80:AG80,"")</f>
        <v>0</v>
      </c>
      <c r="AJ80" s="945"/>
      <c r="AK80" s="945"/>
      <c r="AL80" s="990" t="n">
        <f aca="false">Посуточная!BV80</f>
        <v>0</v>
      </c>
      <c r="AM80" s="975" t="n">
        <f aca="false">Посуточная!BW80</f>
        <v>0</v>
      </c>
      <c r="AN80" s="975" t="n">
        <f aca="false">Посуточная!BX80</f>
        <v>0</v>
      </c>
      <c r="AO80" s="975" t="n">
        <f aca="false">Посуточная!BY80</f>
        <v>0</v>
      </c>
      <c r="AP80" s="976" t="n">
        <f aca="false">Посуточная!CD80</f>
        <v>0</v>
      </c>
      <c r="AQ80" s="976" t="n">
        <f aca="false">Посуточная!CE80</f>
        <v>0</v>
      </c>
      <c r="AR80" s="976" t="n">
        <f aca="false">Посуточная!CF80</f>
        <v>0</v>
      </c>
      <c r="AS80" s="976" t="n">
        <f aca="false">Посуточная!CG80</f>
        <v>0</v>
      </c>
      <c r="AT80" s="1027" t="n">
        <f aca="false">COUNTIF(AL80:AO80,"&lt;&gt;0")-COUNTIF(AL80:AO80,"")</f>
        <v>-4</v>
      </c>
      <c r="AU80" s="1028" t="n">
        <f aca="false">COUNTIF(AP80:AS80,"&lt;&gt;0")-COUNTIF(AP80:AS80,"")</f>
        <v>0</v>
      </c>
      <c r="AV80" s="945"/>
      <c r="AW80" s="945"/>
      <c r="AX80" s="990" t="n">
        <f aca="false">Посуточная!CP80</f>
        <v>0</v>
      </c>
      <c r="AY80" s="975" t="n">
        <f aca="false">Посуточная!CQ80</f>
        <v>0</v>
      </c>
      <c r="AZ80" s="975" t="n">
        <f aca="false">Посуточная!CR80</f>
        <v>0</v>
      </c>
      <c r="BA80" s="975" t="n">
        <f aca="false">Посуточная!CS80</f>
        <v>0</v>
      </c>
      <c r="BB80" s="976" t="n">
        <f aca="false">Посуточная!CX80</f>
        <v>0</v>
      </c>
      <c r="BC80" s="976" t="n">
        <f aca="false">Посуточная!CY80</f>
        <v>0</v>
      </c>
      <c r="BD80" s="976" t="n">
        <f aca="false">Посуточная!CZ80</f>
        <v>0</v>
      </c>
      <c r="BE80" s="976" t="n">
        <f aca="false">Посуточная!DA80</f>
        <v>0</v>
      </c>
      <c r="BF80" s="1027" t="n">
        <f aca="false">COUNTIF(AX80:BA80,"&lt;&gt;0")-COUNTIF(AX80:BA80,"")</f>
        <v>-4</v>
      </c>
      <c r="BG80" s="1028" t="n">
        <f aca="false">COUNTIF(BB80:BE80,"&lt;&gt;0")-COUNTIF(BB80:BE80,"")</f>
        <v>0</v>
      </c>
      <c r="BH80" s="945"/>
      <c r="BI80" s="945"/>
      <c r="BJ80" s="1030" t="n">
        <f aca="false">SUMIF(B6:BI6,"итого гр.",B80:BI80)</f>
        <v>0</v>
      </c>
      <c r="BK80" s="1028" t="n">
        <f aca="false">SUMIF(B6:BI6,"итого фк.",B80:BI80)</f>
        <v>0</v>
      </c>
      <c r="BL80" s="945"/>
      <c r="BM80" s="945"/>
      <c r="BN80" s="1031"/>
      <c r="BO80" s="1032"/>
      <c r="BP80" s="945"/>
      <c r="BQ80" s="945"/>
      <c r="BR80" s="988" t="n">
        <f aca="false">Посуточная!DR80</f>
        <v>0</v>
      </c>
      <c r="BS80" s="989" t="n">
        <f aca="false">Посуточная!DS80</f>
        <v>0</v>
      </c>
      <c r="BT80" s="989" t="n">
        <f aca="false">Посуточная!DT80</f>
        <v>0</v>
      </c>
      <c r="BU80" s="989" t="n">
        <f aca="false">Посуточная!DU80</f>
        <v>0</v>
      </c>
      <c r="BV80" s="976" t="n">
        <f aca="false">Посуточная!DZ80</f>
        <v>0</v>
      </c>
      <c r="BW80" s="976" t="n">
        <f aca="false">Посуточная!EA80</f>
        <v>0</v>
      </c>
      <c r="BX80" s="976" t="n">
        <f aca="false">Посуточная!EB80</f>
        <v>0</v>
      </c>
      <c r="BY80" s="976" t="n">
        <f aca="false">Посуточная!EC80</f>
        <v>0</v>
      </c>
      <c r="BZ80" s="1027" t="n">
        <f aca="false">COUNTIF(BR80:BU80,"&lt;&gt;0")-COUNTIF(BR80:BU80,"")</f>
        <v>-4</v>
      </c>
      <c r="CA80" s="1028" t="n">
        <f aca="false">COUNTIF(BV80:BY80,"&lt;&gt;0")-COUNTIF(BV80:BY80,"")</f>
        <v>0</v>
      </c>
      <c r="CB80" s="945"/>
      <c r="CC80" s="945"/>
      <c r="CD80" s="988" t="n">
        <f aca="false">Посуточная!EO80</f>
        <v>0</v>
      </c>
      <c r="CE80" s="989" t="n">
        <f aca="false">Посуточная!EP80</f>
        <v>0</v>
      </c>
      <c r="CF80" s="989" t="n">
        <f aca="false">Посуточная!EQ80</f>
        <v>0</v>
      </c>
      <c r="CG80" s="989" t="n">
        <f aca="false">Посуточная!ER80</f>
        <v>0</v>
      </c>
      <c r="CH80" s="976" t="n">
        <f aca="false">Посуточная!EZ80</f>
        <v>0</v>
      </c>
      <c r="CI80" s="976" t="n">
        <f aca="false">Посуточная!FA80</f>
        <v>0</v>
      </c>
      <c r="CJ80" s="976" t="n">
        <f aca="false">Посуточная!FB80</f>
        <v>0</v>
      </c>
      <c r="CK80" s="976" t="n">
        <f aca="false">Посуточная!FC80</f>
        <v>0</v>
      </c>
      <c r="CL80" s="1027" t="n">
        <f aca="false">COUNTIF(CD80:CG80,"&lt;&gt;0")-COUNTIF(CD80:CG80,"")</f>
        <v>-4</v>
      </c>
      <c r="CM80" s="1028" t="n">
        <f aca="false">COUNTIF(CH80:CK80,"&lt;&gt;0")-COUNTIF(CH80:CK80,"")</f>
        <v>0</v>
      </c>
      <c r="CN80" s="945"/>
      <c r="CO80" s="945"/>
      <c r="CP80" s="990" t="n">
        <f aca="false">Посуточная!GN80</f>
        <v>0</v>
      </c>
      <c r="CQ80" s="975" t="n">
        <f aca="false">Посуточная!GO80</f>
        <v>0</v>
      </c>
      <c r="CR80" s="975" t="n">
        <f aca="false">Посуточная!GP80</f>
        <v>0</v>
      </c>
      <c r="CS80" s="975" t="n">
        <f aca="false">Посуточная!GQ80</f>
        <v>0</v>
      </c>
      <c r="CT80" s="975" t="n">
        <f aca="false">Посуточная!GR80</f>
        <v>0</v>
      </c>
      <c r="CU80" s="975" t="n">
        <f aca="false">Посуточная!GS80</f>
        <v>0</v>
      </c>
      <c r="CV80" s="975" t="n">
        <f aca="false">Посуточная!GT80</f>
        <v>0</v>
      </c>
      <c r="CW80" s="976" t="n">
        <f aca="false">Посуточная!HP80</f>
        <v>0</v>
      </c>
      <c r="CX80" s="976" t="n">
        <f aca="false">Посуточная!HQ80</f>
        <v>0</v>
      </c>
      <c r="CY80" s="976" t="n">
        <f aca="false">Посуточная!HR80</f>
        <v>0</v>
      </c>
      <c r="CZ80" s="976" t="n">
        <f aca="false">Посуточная!HS80</f>
        <v>0</v>
      </c>
      <c r="DA80" s="976" t="n">
        <f aca="false">Посуточная!HT80</f>
        <v>0</v>
      </c>
      <c r="DB80" s="976" t="n">
        <f aca="false">Посуточная!HU80</f>
        <v>0</v>
      </c>
      <c r="DC80" s="976" t="n">
        <f aca="false">Посуточная!HV80</f>
        <v>0</v>
      </c>
      <c r="DD80" s="1027" t="n">
        <f aca="false">COUNTIF(CP80:CV80,"&lt;&gt;0")-COUNTIF(CP80:CV80,"")</f>
        <v>-7</v>
      </c>
      <c r="DE80" s="1028" t="n">
        <f aca="false">COUNTIF(CW80:DC80,"&lt;&gt;0")-COUNTIF(CW80:DC80,"")</f>
        <v>0</v>
      </c>
      <c r="DF80" s="945"/>
      <c r="DG80" s="945"/>
      <c r="DH80" s="991" t="n">
        <f aca="false">Посуточная!IE80</f>
        <v>0</v>
      </c>
      <c r="DI80" s="992" t="n">
        <f aca="false">Посуточная!IF80</f>
        <v>0</v>
      </c>
      <c r="DJ80" s="992" t="n">
        <f aca="false">Посуточная!IG80</f>
        <v>0</v>
      </c>
      <c r="DK80" s="989" t="n">
        <f aca="false">Посуточная!IH80</f>
        <v>0</v>
      </c>
      <c r="DL80" s="976" t="n">
        <f aca="false">Посуточная!IM80</f>
        <v>0</v>
      </c>
      <c r="DM80" s="993" t="n">
        <f aca="false">Посуточная!IN80</f>
        <v>0</v>
      </c>
      <c r="DN80" s="993" t="n">
        <f aca="false">Посуточная!IO80</f>
        <v>0</v>
      </c>
      <c r="DO80" s="993" t="n">
        <f aca="false">Посуточная!IP80</f>
        <v>0</v>
      </c>
      <c r="DP80" s="1029" t="n">
        <f aca="false">COUNTIF(DH80:DK80,"&lt;&gt;0")-COUNTIF(DH80:DK80,"")</f>
        <v>-4</v>
      </c>
      <c r="DQ80" s="1028" t="n">
        <f aca="false">COUNTIF(DL80:DO80,"&lt;&gt;0")-COUNTIF(DL80:DO80,"")</f>
        <v>0</v>
      </c>
      <c r="DR80" s="946"/>
      <c r="DS80" s="946"/>
      <c r="DT80" s="1033"/>
      <c r="DU80" s="1034"/>
      <c r="DV80" s="1034"/>
      <c r="DW80" s="1034"/>
      <c r="DX80" s="1034"/>
      <c r="DY80" s="1034"/>
      <c r="DZ80" s="1034"/>
      <c r="EA80" s="976" t="n">
        <f aca="false">Посуточная!KQ80</f>
        <v>0</v>
      </c>
      <c r="EB80" s="976" t="n">
        <f aca="false">Посуточная!KR80</f>
        <v>0</v>
      </c>
      <c r="EC80" s="976" t="n">
        <f aca="false">Посуточная!KS80</f>
        <v>0</v>
      </c>
      <c r="ED80" s="976" t="n">
        <f aca="false">Посуточная!KT80</f>
        <v>0</v>
      </c>
      <c r="EE80" s="976" t="n">
        <f aca="false">Посуточная!KU80</f>
        <v>0</v>
      </c>
      <c r="EF80" s="976" t="n">
        <f aca="false">Посуточная!KV80</f>
        <v>0</v>
      </c>
      <c r="EG80" s="976" t="n">
        <f aca="false">Посуточная!KW80</f>
        <v>0</v>
      </c>
      <c r="EH80" s="1027" t="n">
        <f aca="false">SUBTOTAL(3, DT80:DZ80)</f>
        <v>0</v>
      </c>
      <c r="EI80" s="1028" t="n">
        <f aca="false">COUNTIF(EA80:EG80,"&lt;&gt;0")-COUNTIF(EA80:EG80,"")</f>
        <v>0</v>
      </c>
      <c r="EJ80" s="945"/>
      <c r="EK80" s="945"/>
      <c r="EL80" s="1030" t="n">
        <f aca="false">SUMIF(BR6:EK6,"итого гр.",BR80:EK80)</f>
        <v>0</v>
      </c>
      <c r="EM80" s="1028" t="n">
        <f aca="false">SUMIF(BR6:EK6,"итого фк.",BR80:EK80)</f>
        <v>0</v>
      </c>
      <c r="EN80" s="945"/>
      <c r="EO80" s="945"/>
      <c r="EP80" s="1031"/>
      <c r="EQ80" s="1032"/>
      <c r="ER80" s="946"/>
      <c r="ES80" s="946"/>
      <c r="ET80" s="1035"/>
      <c r="EU80" s="1036"/>
      <c r="EV80" s="946"/>
      <c r="EW80" s="946"/>
      <c r="EX80" s="1037"/>
      <c r="EY80" s="1038"/>
      <c r="EZ80" s="946"/>
      <c r="FA80" s="946"/>
      <c r="FB80" s="1033"/>
      <c r="FC80" s="1034"/>
      <c r="FD80" s="1034"/>
      <c r="FE80" s="1034"/>
      <c r="FF80" s="1034"/>
      <c r="FG80" s="1034"/>
      <c r="FH80" s="1034"/>
      <c r="FI80" s="976" t="n">
        <f aca="false">Посуточная!NU80</f>
        <v>0</v>
      </c>
      <c r="FJ80" s="976" t="n">
        <f aca="false">Посуточная!NV80</f>
        <v>0</v>
      </c>
      <c r="FK80" s="976" t="n">
        <f aca="false">Посуточная!NW80</f>
        <v>0</v>
      </c>
      <c r="FL80" s="976" t="n">
        <f aca="false">Посуточная!NX80</f>
        <v>0</v>
      </c>
      <c r="FM80" s="976" t="n">
        <f aca="false">Посуточная!NY80</f>
        <v>0</v>
      </c>
      <c r="FN80" s="976" t="n">
        <f aca="false">Посуточная!NZ80</f>
        <v>0</v>
      </c>
      <c r="FO80" s="976" t="n">
        <f aca="false">Посуточная!OA80</f>
        <v>0</v>
      </c>
      <c r="FP80" s="1027" t="n">
        <f aca="false">COUNTIF(FB80:FH80,"&lt;&gt;0")-COUNTIF(FB80:FH80,"")</f>
        <v>0</v>
      </c>
      <c r="FQ80" s="1028" t="n">
        <f aca="false">COUNTIF(FI80:FO80,"&lt;&gt;0")-COUNTIF(FI80:FO80,"")</f>
        <v>0</v>
      </c>
      <c r="FR80" s="945"/>
      <c r="FS80" s="945"/>
      <c r="FT80" s="1001" t="n">
        <f aca="false">Посуточная!OO80</f>
        <v>0</v>
      </c>
      <c r="FU80" s="1002" t="n">
        <f aca="false">Посуточная!OP80</f>
        <v>0</v>
      </c>
      <c r="FV80" s="1002" t="n">
        <f aca="false">Посуточная!OQ80</f>
        <v>0</v>
      </c>
      <c r="FW80" s="1002" t="n">
        <f aca="false">Посуточная!OR80</f>
        <v>0</v>
      </c>
      <c r="FX80" s="1002" t="n">
        <f aca="false">Посуточная!OS80</f>
        <v>0</v>
      </c>
      <c r="FY80" s="1002" t="n">
        <f aca="false">Посуточная!OT80</f>
        <v>0</v>
      </c>
      <c r="FZ80" s="1003" t="n">
        <f aca="false">Посуточная!OU80</f>
        <v>0</v>
      </c>
      <c r="GA80" s="993" t="n">
        <f aca="false">Посуточная!PP80</f>
        <v>0</v>
      </c>
      <c r="GB80" s="993" t="n">
        <f aca="false">Посуточная!PQ80</f>
        <v>0</v>
      </c>
      <c r="GC80" s="993" t="n">
        <f aca="false">Посуточная!PR80</f>
        <v>0</v>
      </c>
      <c r="GD80" s="993" t="n">
        <f aca="false">Посуточная!PS80</f>
        <v>0</v>
      </c>
      <c r="GE80" s="993" t="n">
        <f aca="false">Посуточная!PT80</f>
        <v>0</v>
      </c>
      <c r="GF80" s="993" t="n">
        <f aca="false">Посуточная!PU80</f>
        <v>0</v>
      </c>
      <c r="GG80" s="993" t="n">
        <f aca="false">Посуточная!PV80</f>
        <v>0</v>
      </c>
      <c r="GH80" s="1027" t="n">
        <f aca="false">COUNTIF(FT80:FZ80,"&lt;&gt;0")-COUNTIF(FT80:FZ80,"")</f>
        <v>-7</v>
      </c>
      <c r="GI80" s="1028" t="n">
        <f aca="false">COUNTIF(GA80:GG80,"&lt;&gt;0")-COUNTIF(GA80:GG80,"")</f>
        <v>0</v>
      </c>
      <c r="GJ80" s="945"/>
      <c r="GK80" s="945"/>
      <c r="GL80" s="1039" t="n">
        <f aca="false">Посуточная!QH80</f>
        <v>0</v>
      </c>
      <c r="GM80" s="1040" t="n">
        <f aca="false">Посуточная!QI80</f>
        <v>0</v>
      </c>
      <c r="GN80" s="1040" t="n">
        <f aca="false">Посуточная!QJ80</f>
        <v>0</v>
      </c>
      <c r="GO80" s="1040" t="n">
        <f aca="false">Посуточная!QK80</f>
        <v>0</v>
      </c>
      <c r="GP80" s="1040" t="n">
        <f aca="false">Посуточная!QL80</f>
        <v>0</v>
      </c>
      <c r="GQ80" s="1040" t="n">
        <f aca="false">Посуточная!QM80</f>
        <v>0</v>
      </c>
      <c r="GR80" s="1040" t="n">
        <f aca="false">Посуточная!QN80</f>
        <v>0</v>
      </c>
      <c r="GS80" s="1006" t="n">
        <f aca="false">Посуточная!QV80</f>
        <v>0</v>
      </c>
      <c r="GT80" s="1006" t="n">
        <f aca="false">Посуточная!QW80</f>
        <v>0</v>
      </c>
      <c r="GU80" s="1006" t="n">
        <f aca="false">Посуточная!QX80</f>
        <v>0</v>
      </c>
      <c r="GV80" s="1006" t="n">
        <f aca="false">Посуточная!QY80</f>
        <v>0</v>
      </c>
      <c r="GW80" s="1006" t="n">
        <f aca="false">Посуточная!QZ80</f>
        <v>0</v>
      </c>
      <c r="GX80" s="1006" t="n">
        <f aca="false">Посуточная!RA80</f>
        <v>0</v>
      </c>
      <c r="GY80" s="1006" t="n">
        <f aca="false">Посуточная!RB80</f>
        <v>0</v>
      </c>
      <c r="GZ80" s="1027" t="n">
        <f aca="false">COUNTIF(GL80:GR80,"&lt;&gt;0")-COUNTIF(GL80:GR80,"")</f>
        <v>-7</v>
      </c>
      <c r="HA80" s="1028" t="n">
        <f aca="false">COUNTIF(GS80:GY80,"&lt;&gt;0")-COUNTIF(GS80:GY80,"")</f>
        <v>0</v>
      </c>
      <c r="HB80" s="945"/>
      <c r="HC80" s="945"/>
      <c r="HD80" s="1041" t="n">
        <f aca="false">Посуточная!RN80</f>
        <v>0</v>
      </c>
      <c r="HE80" s="1042" t="n">
        <f aca="false">Посуточная!RO80</f>
        <v>0</v>
      </c>
      <c r="HF80" s="1042" t="n">
        <f aca="false">Посуточная!RP80</f>
        <v>0</v>
      </c>
      <c r="HG80" s="1042" t="n">
        <f aca="false">Посуточная!RQ80</f>
        <v>0</v>
      </c>
      <c r="HH80" s="1042" t="n">
        <f aca="false">Посуточная!RR80</f>
        <v>0</v>
      </c>
      <c r="HI80" s="1042" t="n">
        <f aca="false">Посуточная!RS80</f>
        <v>0</v>
      </c>
      <c r="HJ80" s="1042" t="n">
        <f aca="false">Посуточная!RT80</f>
        <v>0</v>
      </c>
      <c r="HK80" s="993" t="n">
        <f aca="false">Посуточная!SB80</f>
        <v>0</v>
      </c>
      <c r="HL80" s="993" t="n">
        <f aca="false">Посуточная!SC80</f>
        <v>0</v>
      </c>
      <c r="HM80" s="993" t="n">
        <f aca="false">Посуточная!SD80</f>
        <v>0</v>
      </c>
      <c r="HN80" s="993" t="n">
        <f aca="false">Посуточная!SE80</f>
        <v>0</v>
      </c>
      <c r="HO80" s="993" t="n">
        <f aca="false">Посуточная!SF80</f>
        <v>0</v>
      </c>
      <c r="HP80" s="993" t="n">
        <f aca="false">Посуточная!SG80</f>
        <v>0</v>
      </c>
      <c r="HQ80" s="993" t="n">
        <f aca="false">Посуточная!SH80</f>
        <v>0</v>
      </c>
      <c r="HR80" s="1027" t="n">
        <f aca="false">COUNTIF(HD80:HJ80,"&lt;&gt;0")-COUNTIF(HD80:HJ80,"")</f>
        <v>-7</v>
      </c>
      <c r="HS80" s="1028" t="n">
        <f aca="false">COUNTIF(HK80:HQ80,"&lt;&gt;0")-COUNTIF(HK80:HQ80,"")</f>
        <v>0</v>
      </c>
      <c r="HT80" s="945"/>
      <c r="HU80" s="945"/>
      <c r="HV80" s="1030" t="n">
        <f aca="false">SUMIF(FB6:HU6,"итого гр.",FB80:HU80)</f>
        <v>0</v>
      </c>
      <c r="HW80" s="1028" t="n">
        <f aca="false">SUMIF($FB$6:$HU$6,"итого фк.",FB80:HU80)</f>
        <v>0</v>
      </c>
      <c r="HX80" s="945"/>
      <c r="HY80" s="945"/>
      <c r="HZ80" s="1031"/>
      <c r="IA80" s="1032"/>
      <c r="IB80" s="945"/>
      <c r="IC80" s="945"/>
      <c r="ID80" s="1001" t="n">
        <f aca="false">Посуточная!SY80</f>
        <v>0</v>
      </c>
      <c r="IE80" s="1002" t="n">
        <f aca="false">Посуточная!SZ80</f>
        <v>0</v>
      </c>
      <c r="IF80" s="1002" t="n">
        <f aca="false">Посуточная!TA80</f>
        <v>0</v>
      </c>
      <c r="IG80" s="1002" t="n">
        <f aca="false">Посуточная!TB80</f>
        <v>0</v>
      </c>
      <c r="IH80" s="993" t="n">
        <f aca="false">Посуточная!TG80</f>
        <v>0</v>
      </c>
      <c r="II80" s="993" t="n">
        <f aca="false">Посуточная!TH80</f>
        <v>0</v>
      </c>
      <c r="IJ80" s="993" t="n">
        <f aca="false">Посуточная!TI80</f>
        <v>0</v>
      </c>
      <c r="IK80" s="993" t="n">
        <f aca="false">Посуточная!TJ80</f>
        <v>0</v>
      </c>
      <c r="IL80" s="1027"/>
      <c r="IM80" s="1028"/>
      <c r="IN80" s="946"/>
      <c r="IO80" s="946"/>
      <c r="IP80" s="1043"/>
      <c r="IQ80" s="1044"/>
      <c r="IR80" s="946"/>
      <c r="IS80" s="946"/>
      <c r="IT80" s="1043"/>
      <c r="IU80" s="1045"/>
      <c r="IV80" s="1046"/>
      <c r="IW80" s="1046"/>
      <c r="IX80" s="1045"/>
      <c r="IY80" s="1045"/>
      <c r="IZ80" s="1046"/>
      <c r="JA80" s="1046"/>
      <c r="JB80" s="1045"/>
      <c r="JC80" s="1045"/>
      <c r="JD80" s="1046"/>
      <c r="JE80" s="1046"/>
      <c r="JF80" s="1047" t="n">
        <f aca="false">SUMIF(IP6:JE6,"итого гр.",IP80:JE80)</f>
        <v>0</v>
      </c>
      <c r="JG80" s="1038" t="n">
        <f aca="false">SUMIF($IP$6:$JE$6,"итого фк.",IP80:JE80)</f>
        <v>0</v>
      </c>
      <c r="JH80" s="1175"/>
      <c r="JI80" s="946"/>
      <c r="JJ80" s="1037"/>
      <c r="JK80" s="1038"/>
      <c r="JL80" s="946"/>
      <c r="JM80" s="946"/>
      <c r="JN80" s="1037"/>
      <c r="JO80" s="1038"/>
      <c r="JP80" s="946"/>
      <c r="JQ80" s="946"/>
      <c r="JR80" s="1127"/>
      <c r="JS80" s="1044"/>
      <c r="JT80" s="946"/>
      <c r="JU80" s="946"/>
      <c r="JV80" s="1037"/>
      <c r="JW80" s="1038"/>
      <c r="JX80" s="946"/>
      <c r="JY80" s="946"/>
      <c r="JZ80" s="1047"/>
      <c r="KA80" s="1047"/>
      <c r="KB80" s="946"/>
      <c r="KC80" s="946"/>
      <c r="KD80" s="1047"/>
      <c r="KE80" s="1047"/>
      <c r="KF80" s="946"/>
      <c r="KG80" s="946"/>
      <c r="KH80" s="1123"/>
      <c r="KI80" s="1021"/>
      <c r="KJ80" s="1176"/>
      <c r="KK80" s="946"/>
      <c r="KL80" s="1047"/>
      <c r="KM80" s="1047"/>
      <c r="KN80" s="1048"/>
      <c r="KO80" s="1123"/>
      <c r="KP80" s="1023"/>
      <c r="KQ80" s="1024"/>
      <c r="KS80" s="924" t="str">
        <f aca="false">IF(KP80=$KS$1,"",KI80-7200)</f>
        <v/>
      </c>
      <c r="KT80" s="1137"/>
      <c r="LG80" s="924" t="n">
        <f aca="false">IF(R80="",0,R80+LG77)</f>
        <v>0</v>
      </c>
      <c r="LH80" s="924" t="n">
        <f aca="false">IF(S80="",0,S80+LH77)</f>
        <v>0</v>
      </c>
      <c r="LI80" s="924" t="n">
        <f aca="false">IF(AJ80="",0,AJ80+LI77)</f>
        <v>0</v>
      </c>
      <c r="LJ80" s="924" t="n">
        <f aca="false">IF(AK80="",0,AK80+LJ77)</f>
        <v>0</v>
      </c>
      <c r="LK80" s="924" t="n">
        <f aca="false">IF(AV80="",0,AV80+LK77)</f>
        <v>0</v>
      </c>
      <c r="LL80" s="924" t="n">
        <f aca="false">IF(AW80="",0,AW80+LL77)</f>
        <v>0</v>
      </c>
      <c r="LM80" s="924" t="n">
        <f aca="false">IF(BH80="",0,BH80+LM77)</f>
        <v>0</v>
      </c>
      <c r="LN80" s="924" t="n">
        <f aca="false">IF(BI80="",0,BI80+LN77)</f>
        <v>0</v>
      </c>
      <c r="LO80" s="924" t="n">
        <f aca="false">IF(CB80="",0,CB80+LO77)</f>
        <v>0</v>
      </c>
      <c r="LP80" s="924" t="n">
        <f aca="false">IF(CC80="",0,CC80+LP77)</f>
        <v>0</v>
      </c>
      <c r="LQ80" s="924" t="n">
        <f aca="false">IF(CN80="",0,CN80+LQ77)</f>
        <v>0</v>
      </c>
      <c r="LR80" s="924" t="n">
        <f aca="false">IF(CO80="",0,CO80+LR77)</f>
        <v>0</v>
      </c>
      <c r="LS80" s="924" t="n">
        <f aca="false">IF(DR80="",0,DR80+LS77)</f>
        <v>0</v>
      </c>
      <c r="LT80" s="924" t="n">
        <f aca="false">IF(DS80="",0,DS80+LT77)</f>
        <v>0</v>
      </c>
      <c r="LU80" s="924" t="n">
        <f aca="false">IF(DF80="",0,DF80+LU77)</f>
        <v>0</v>
      </c>
      <c r="LV80" s="924" t="n">
        <f aca="false">IF(DG80="",0,DG80+LV77)</f>
        <v>0</v>
      </c>
      <c r="LW80" s="924" t="n">
        <f aca="false">IF(HT80="",0,HT80+LW77)</f>
        <v>0</v>
      </c>
      <c r="LX80" s="924" t="n">
        <f aca="false">IF(HU80="",0,HU80+LX77)</f>
        <v>0</v>
      </c>
      <c r="LY80" s="924" t="n">
        <f aca="false">IF(JN80="",0,JN80)</f>
        <v>0</v>
      </c>
      <c r="LZ80" s="924" t="n">
        <f aca="false">IF(JO80="",0,JO80)</f>
        <v>0</v>
      </c>
      <c r="MA80" s="924" t="n">
        <f aca="false">IF(EV80="",0,EV80+MA77)</f>
        <v>0</v>
      </c>
      <c r="MB80" s="924" t="n">
        <f aca="false">IF(EW80="",0,EW80+MB77)</f>
        <v>0</v>
      </c>
      <c r="MC80" s="924" t="n">
        <f aca="false">IF(JJ80="",0,JJ80+MC77)</f>
        <v>0</v>
      </c>
      <c r="MD80" s="924" t="n">
        <f aca="false">IF(JK80="",0,JK80+MD77)</f>
        <v>0</v>
      </c>
      <c r="ME80" s="924" t="n">
        <f aca="false">IF(KO80="",0,KO80+ME77)</f>
        <v>0</v>
      </c>
      <c r="MF80" s="924" t="n">
        <f aca="false">IF(KP80="",0,KP80+MF77)</f>
        <v>0</v>
      </c>
      <c r="MG80" s="924" t="n">
        <f aca="false">IFERROR(ME80/$A78,0)</f>
        <v>0</v>
      </c>
      <c r="MH80" s="924" t="n">
        <f aca="false">IFERROR(MF80/$A78,0)</f>
        <v>0</v>
      </c>
      <c r="MI80" s="924" t="n">
        <f aca="false">IF(JT80="",0,JT80+MI77)</f>
        <v>0</v>
      </c>
      <c r="MJ80" s="924" t="n">
        <f aca="false">IF(JU80="",0,JU80+MJ77)</f>
        <v>0</v>
      </c>
      <c r="MK80" s="924" t="n">
        <f aca="false">IF(LG80&gt;0,0,P80+MK77)</f>
        <v>-166</v>
      </c>
      <c r="ML80" s="924" t="n">
        <f aca="false">IF(LH80&gt;0,0,Q80+ML77)</f>
        <v>1</v>
      </c>
      <c r="MM80" s="924" t="n">
        <f aca="false">IF(LI80&gt;0,0,AH80+MM77)</f>
        <v>-175</v>
      </c>
      <c r="MN80" s="924" t="n">
        <f aca="false">IF(LJ80&gt;0,0,AI80+MN77)</f>
        <v>0</v>
      </c>
      <c r="MO80" s="924" t="n">
        <f aca="false">IF(LK80&gt;0,0,AT80+MO77)</f>
        <v>-100</v>
      </c>
      <c r="MP80" s="924" t="n">
        <f aca="false">IF(LL80&gt;0,0,AU80+MP77)</f>
        <v>0</v>
      </c>
      <c r="MQ80" s="924" t="n">
        <f aca="false">IF(LM80&gt;0,0,BF80+MQ77)</f>
        <v>-96</v>
      </c>
      <c r="MR80" s="924" t="n">
        <f aca="false">IF(LN80&gt;0,0,BG80+MR77)</f>
        <v>0</v>
      </c>
      <c r="MS80" s="924" t="n">
        <f aca="false">IF(LO80&gt;0,0,BZ80+MS77)</f>
        <v>-96</v>
      </c>
      <c r="MT80" s="924" t="n">
        <f aca="false">IF(LP80&gt;0,0,CA80+MT77)</f>
        <v>0</v>
      </c>
      <c r="MU80" s="924" t="n">
        <f aca="false">IF(LQ80&gt;0,0,CL80+MU77)</f>
        <v>-96</v>
      </c>
      <c r="MV80" s="924" t="n">
        <f aca="false">IF(LR80&gt;0,0,CM80+MV77)</f>
        <v>0</v>
      </c>
      <c r="MW80" s="924" t="n">
        <f aca="false">IF(LS80&gt;0,0,DP80+MW77)</f>
        <v>-100</v>
      </c>
      <c r="MX80" s="924" t="n">
        <f aca="false">IF(LT80&gt;0,0,DQ80+MX77)</f>
        <v>0</v>
      </c>
      <c r="MY80" s="924" t="n">
        <f aca="false">IF(LU80&gt;0,0,DD80+MY77)</f>
        <v>-168</v>
      </c>
      <c r="MZ80" s="924" t="n">
        <f aca="false">IFERROR(IF(LV80&gt;0,0,DE80+MZ77),0)</f>
        <v>2</v>
      </c>
      <c r="NA80" s="924" t="n">
        <f aca="false">IF(LW80&gt;0,0,HR80+NA77)</f>
        <v>-161</v>
      </c>
      <c r="NB80" s="924" t="n">
        <f aca="false">IFERROR(IF(LX80&gt;0,0,HS80+NB77),0)</f>
        <v>1</v>
      </c>
      <c r="NC80" s="924"/>
      <c r="ND80" s="924"/>
      <c r="NE80" s="924"/>
    </row>
    <row r="81" customFormat="false" ht="15" hidden="false" customHeight="false" outlineLevel="0" collapsed="false">
      <c r="A81" s="1181"/>
      <c r="B81" s="1049" t="n">
        <f aca="false">Посуточная!J81</f>
        <v>0</v>
      </c>
      <c r="C81" s="1050" t="n">
        <f aca="false">Посуточная!K81</f>
        <v>0</v>
      </c>
      <c r="D81" s="1050" t="n">
        <f aca="false">Посуточная!L81</f>
        <v>0</v>
      </c>
      <c r="E81" s="1050" t="n">
        <f aca="false">Посуточная!M81</f>
        <v>0</v>
      </c>
      <c r="F81" s="1050" t="n">
        <f aca="false">Посуточная!N81</f>
        <v>0</v>
      </c>
      <c r="G81" s="1050" t="n">
        <f aca="false">Посуточная!O81</f>
        <v>0</v>
      </c>
      <c r="H81" s="1050" t="n">
        <f aca="false">Посуточная!P81</f>
        <v>0</v>
      </c>
      <c r="I81" s="1051" t="n">
        <f aca="false">Посуточная!AA81</f>
        <v>0</v>
      </c>
      <c r="J81" s="1051" t="n">
        <f aca="false">Посуточная!AB81</f>
        <v>0</v>
      </c>
      <c r="K81" s="1051" t="n">
        <f aca="false">Посуточная!AC81</f>
        <v>0</v>
      </c>
      <c r="L81" s="1051" t="n">
        <f aca="false">Посуточная!AD81</f>
        <v>0</v>
      </c>
      <c r="M81" s="1051" t="n">
        <f aca="false">Посуточная!AE81</f>
        <v>0</v>
      </c>
      <c r="N81" s="1051" t="n">
        <f aca="false">Посуточная!AF81</f>
        <v>0</v>
      </c>
      <c r="O81" s="1051" t="n">
        <f aca="false">Посуточная!AG81</f>
        <v>0</v>
      </c>
      <c r="P81" s="1052" t="n">
        <f aca="false">SUBTOTAL(9, B81:H81)</f>
        <v>0</v>
      </c>
      <c r="Q81" s="1053" t="n">
        <f aca="false">SUBTOTAL(9, I81:O81)</f>
        <v>0</v>
      </c>
      <c r="R81" s="945" t="n">
        <f aca="false">SUM(P81,R78)</f>
        <v>350</v>
      </c>
      <c r="S81" s="945" t="n">
        <f aca="false">SUM(Q81,S78)</f>
        <v>350</v>
      </c>
      <c r="T81" s="1054" t="n">
        <f aca="false">Посуточная!AS81</f>
        <v>0</v>
      </c>
      <c r="U81" s="1050" t="n">
        <f aca="false">Посуточная!AT81</f>
        <v>0</v>
      </c>
      <c r="V81" s="1050" t="n">
        <f aca="false">Посуточная!AU81</f>
        <v>0</v>
      </c>
      <c r="W81" s="1050" t="n">
        <f aca="false">Посуточная!AV81</f>
        <v>0</v>
      </c>
      <c r="X81" s="1050" t="n">
        <f aca="false">Посуточная!AW81</f>
        <v>0</v>
      </c>
      <c r="Y81" s="1050" t="n">
        <f aca="false">Посуточная!AX81</f>
        <v>0</v>
      </c>
      <c r="Z81" s="1050" t="n">
        <f aca="false">Посуточная!AY81</f>
        <v>0</v>
      </c>
      <c r="AA81" s="1051" t="n">
        <f aca="false">Посуточная!BG81</f>
        <v>0</v>
      </c>
      <c r="AB81" s="1051" t="n">
        <f aca="false">Посуточная!BH81</f>
        <v>0</v>
      </c>
      <c r="AC81" s="1051" t="n">
        <f aca="false">Посуточная!BI81</f>
        <v>0</v>
      </c>
      <c r="AD81" s="1051" t="n">
        <f aca="false">Посуточная!BJ81</f>
        <v>0</v>
      </c>
      <c r="AE81" s="1051" t="n">
        <f aca="false">Посуточная!BK81</f>
        <v>0</v>
      </c>
      <c r="AF81" s="1051" t="n">
        <f aca="false">Посуточная!BL81</f>
        <v>0</v>
      </c>
      <c r="AG81" s="1051" t="n">
        <f aca="false">Посуточная!BM81</f>
        <v>0</v>
      </c>
      <c r="AH81" s="1052" t="n">
        <f aca="false">SUBTOTAL(9, T81:Z81)</f>
        <v>0</v>
      </c>
      <c r="AI81" s="1053" t="n">
        <f aca="false">SUBTOTAL(9, AA81:AG81)</f>
        <v>0</v>
      </c>
      <c r="AJ81" s="945" t="n">
        <f aca="false">SUM(AH81,AJ78)</f>
        <v>0</v>
      </c>
      <c r="AK81" s="945" t="n">
        <f aca="false">SUM(AI81,AK78)</f>
        <v>0</v>
      </c>
      <c r="AL81" s="1054" t="n">
        <f aca="false">Посуточная!BV81</f>
        <v>0</v>
      </c>
      <c r="AM81" s="1050" t="n">
        <f aca="false">Посуточная!BW81</f>
        <v>0</v>
      </c>
      <c r="AN81" s="1050" t="n">
        <f aca="false">Посуточная!BX81</f>
        <v>0</v>
      </c>
      <c r="AO81" s="1050" t="n">
        <f aca="false">Посуточная!BY81</f>
        <v>0</v>
      </c>
      <c r="AP81" s="1051" t="n">
        <f aca="false">Посуточная!CD81</f>
        <v>0</v>
      </c>
      <c r="AQ81" s="1051" t="n">
        <f aca="false">Посуточная!CE81</f>
        <v>0</v>
      </c>
      <c r="AR81" s="1051" t="n">
        <f aca="false">Посуточная!CF81</f>
        <v>0</v>
      </c>
      <c r="AS81" s="1051" t="n">
        <f aca="false">Посуточная!CG81</f>
        <v>0</v>
      </c>
      <c r="AT81" s="1052" t="n">
        <f aca="false">SUBTOTAL(9, AL81:AO81)</f>
        <v>0</v>
      </c>
      <c r="AU81" s="1053" t="n">
        <f aca="false">SUBTOTAL(9, AP81:AS81)</f>
        <v>0</v>
      </c>
      <c r="AV81" s="945" t="n">
        <f aca="false">SUM(AT81,AV78)</f>
        <v>0</v>
      </c>
      <c r="AW81" s="945" t="n">
        <f aca="false">SUM(AU81,AW78)</f>
        <v>0</v>
      </c>
      <c r="AX81" s="1054" t="n">
        <f aca="false">Посуточная!CP81</f>
        <v>0</v>
      </c>
      <c r="AY81" s="1050" t="n">
        <f aca="false">Посуточная!CQ81</f>
        <v>0</v>
      </c>
      <c r="AZ81" s="1050" t="n">
        <f aca="false">Посуточная!CR81</f>
        <v>0</v>
      </c>
      <c r="BA81" s="1050" t="n">
        <f aca="false">Посуточная!CS81</f>
        <v>0</v>
      </c>
      <c r="BB81" s="1051" t="n">
        <f aca="false">Посуточная!CX81</f>
        <v>0</v>
      </c>
      <c r="BC81" s="1051" t="n">
        <f aca="false">Посуточная!CY81</f>
        <v>0</v>
      </c>
      <c r="BD81" s="1051" t="n">
        <f aca="false">Посуточная!CZ81</f>
        <v>0</v>
      </c>
      <c r="BE81" s="1051" t="n">
        <f aca="false">Посуточная!DA81</f>
        <v>0</v>
      </c>
      <c r="BF81" s="1052" t="n">
        <f aca="false">SUBTOTAL(9, AX81:BA81)</f>
        <v>0</v>
      </c>
      <c r="BG81" s="1053" t="n">
        <f aca="false">SUBTOTAL(9, BB81:BE81)</f>
        <v>0</v>
      </c>
      <c r="BH81" s="945" t="n">
        <f aca="false">SUM(BF81,BH78)</f>
        <v>0</v>
      </c>
      <c r="BI81" s="945" t="n">
        <f aca="false">SUM(BG81,BI78)</f>
        <v>0</v>
      </c>
      <c r="BJ81" s="1056" t="n">
        <f aca="false">SUMIF(B6:BI6,"итого гр.",B81:BI81)</f>
        <v>0</v>
      </c>
      <c r="BK81" s="1053" t="n">
        <f aca="false">SUMIF(B6:BI6,"итого фк.",B81:BI81)</f>
        <v>0</v>
      </c>
      <c r="BL81" s="945" t="n">
        <f aca="false">SUM(BJ81,BL78)</f>
        <v>350</v>
      </c>
      <c r="BM81" s="945" t="n">
        <f aca="false">SUM(BK81,BM78)</f>
        <v>350</v>
      </c>
      <c r="BN81" s="1057" t="n">
        <f aca="false">BL81</f>
        <v>350</v>
      </c>
      <c r="BO81" s="1058" t="n">
        <f aca="false">BM81</f>
        <v>350</v>
      </c>
      <c r="BP81" s="945"/>
      <c r="BQ81" s="945"/>
      <c r="BR81" s="1059" t="n">
        <f aca="false">Посуточная!DR81</f>
        <v>0</v>
      </c>
      <c r="BS81" s="1060" t="n">
        <f aca="false">Посуточная!DS81</f>
        <v>0</v>
      </c>
      <c r="BT81" s="1060" t="n">
        <f aca="false">Посуточная!DT81</f>
        <v>0</v>
      </c>
      <c r="BU81" s="1060" t="n">
        <f aca="false">Посуточная!DU81</f>
        <v>0</v>
      </c>
      <c r="BV81" s="1051" t="n">
        <f aca="false">Посуточная!DZ81</f>
        <v>0</v>
      </c>
      <c r="BW81" s="1051" t="n">
        <f aca="false">Посуточная!EA81</f>
        <v>0</v>
      </c>
      <c r="BX81" s="1051" t="n">
        <f aca="false">Посуточная!EB81</f>
        <v>0</v>
      </c>
      <c r="BY81" s="1051" t="n">
        <f aca="false">Посуточная!EC81</f>
        <v>0</v>
      </c>
      <c r="BZ81" s="1027" t="n">
        <f aca="false">SUBTOTAL(9, BR81:BU81)</f>
        <v>0</v>
      </c>
      <c r="CA81" s="1053" t="n">
        <f aca="false">SUBTOTAL(9, BV81:BY81)</f>
        <v>0</v>
      </c>
      <c r="CB81" s="945" t="n">
        <f aca="false">SUM(BZ81,CB78)</f>
        <v>0</v>
      </c>
      <c r="CC81" s="945" t="n">
        <f aca="false">SUM(CA81,CC78)</f>
        <v>0</v>
      </c>
      <c r="CD81" s="1059" t="n">
        <f aca="false">Посуточная!EO81</f>
        <v>0</v>
      </c>
      <c r="CE81" s="1060" t="n">
        <f aca="false">Посуточная!EP81</f>
        <v>0</v>
      </c>
      <c r="CF81" s="1060" t="n">
        <f aca="false">Посуточная!EQ81</f>
        <v>0</v>
      </c>
      <c r="CG81" s="1060" t="n">
        <f aca="false">Посуточная!ER81</f>
        <v>0</v>
      </c>
      <c r="CH81" s="1051" t="n">
        <f aca="false">Посуточная!EZ81</f>
        <v>0</v>
      </c>
      <c r="CI81" s="1051" t="n">
        <f aca="false">Посуточная!FA81</f>
        <v>0</v>
      </c>
      <c r="CJ81" s="1051" t="n">
        <f aca="false">Посуточная!FB81</f>
        <v>0</v>
      </c>
      <c r="CK81" s="1051" t="n">
        <f aca="false">Посуточная!FC81</f>
        <v>0</v>
      </c>
      <c r="CL81" s="1052" t="n">
        <f aca="false">SUBTOTAL(9, CD81:CG81)</f>
        <v>0</v>
      </c>
      <c r="CM81" s="1053" t="n">
        <f aca="false">SUBTOTAL(9, CH81:CK81)</f>
        <v>0</v>
      </c>
      <c r="CN81" s="945" t="n">
        <f aca="false">SUM(CL81,CN78)</f>
        <v>0</v>
      </c>
      <c r="CO81" s="945" t="n">
        <f aca="false">SUM(CM81,CO78)</f>
        <v>0</v>
      </c>
      <c r="CP81" s="1054" t="n">
        <f aca="false">Посуточная!GN81</f>
        <v>0</v>
      </c>
      <c r="CQ81" s="1050" t="n">
        <f aca="false">Посуточная!GO81</f>
        <v>0</v>
      </c>
      <c r="CR81" s="1050" t="n">
        <f aca="false">Посуточная!GP81</f>
        <v>0</v>
      </c>
      <c r="CS81" s="1050" t="n">
        <f aca="false">Посуточная!GQ81</f>
        <v>0</v>
      </c>
      <c r="CT81" s="1050" t="n">
        <f aca="false">Посуточная!GR81</f>
        <v>0</v>
      </c>
      <c r="CU81" s="1050" t="n">
        <f aca="false">Посуточная!GS81</f>
        <v>0</v>
      </c>
      <c r="CV81" s="1050" t="n">
        <f aca="false">Посуточная!GT81</f>
        <v>0</v>
      </c>
      <c r="CW81" s="1051" t="n">
        <f aca="false">Посуточная!HP81</f>
        <v>0</v>
      </c>
      <c r="CX81" s="1051" t="n">
        <f aca="false">Посуточная!HQ81</f>
        <v>0</v>
      </c>
      <c r="CY81" s="1051" t="n">
        <f aca="false">Посуточная!HR81</f>
        <v>0</v>
      </c>
      <c r="CZ81" s="1051" t="n">
        <f aca="false">Посуточная!HS81</f>
        <v>0</v>
      </c>
      <c r="DA81" s="1051" t="n">
        <f aca="false">Посуточная!HT81</f>
        <v>0</v>
      </c>
      <c r="DB81" s="1051" t="n">
        <f aca="false">Посуточная!HU81</f>
        <v>0</v>
      </c>
      <c r="DC81" s="1051" t="n">
        <f aca="false">Посуточная!HV81</f>
        <v>0</v>
      </c>
      <c r="DD81" s="1052" t="n">
        <f aca="false">SUBTOTAL(9, CP81:CV81)</f>
        <v>0</v>
      </c>
      <c r="DE81" s="1053" t="n">
        <f aca="false">SUBTOTAL(9, CW81:DC81)</f>
        <v>0</v>
      </c>
      <c r="DF81" s="945" t="n">
        <f aca="false">SUM(DD81,DF78)</f>
        <v>0</v>
      </c>
      <c r="DG81" s="945" t="n">
        <f aca="false">SUM(DE81,DG78)</f>
        <v>31</v>
      </c>
      <c r="DH81" s="1061" t="n">
        <f aca="false">Посуточная!IE81</f>
        <v>0</v>
      </c>
      <c r="DI81" s="1062" t="n">
        <f aca="false">Посуточная!IF81</f>
        <v>0</v>
      </c>
      <c r="DJ81" s="1062" t="n">
        <f aca="false">Посуточная!IG81</f>
        <v>0</v>
      </c>
      <c r="DK81" s="1060" t="n">
        <f aca="false">Посуточная!IH81</f>
        <v>0</v>
      </c>
      <c r="DL81" s="1051" t="n">
        <f aca="false">Посуточная!IM81</f>
        <v>0</v>
      </c>
      <c r="DM81" s="1063" t="n">
        <f aca="false">Посуточная!IN81</f>
        <v>0</v>
      </c>
      <c r="DN81" s="1063" t="n">
        <f aca="false">Посуточная!IO81</f>
        <v>0</v>
      </c>
      <c r="DO81" s="1063" t="n">
        <f aca="false">Посуточная!IP81</f>
        <v>0</v>
      </c>
      <c r="DP81" s="1055" t="n">
        <f aca="false">SUBTOTAL(9, DH81:DK81)</f>
        <v>0</v>
      </c>
      <c r="DQ81" s="1053" t="n">
        <f aca="false">SUBTOTAL(9, DL81:DO81)</f>
        <v>0</v>
      </c>
      <c r="DR81" s="946" t="n">
        <f aca="false">SUM(DP81,DR78)</f>
        <v>0</v>
      </c>
      <c r="DS81" s="946" t="n">
        <f aca="false">SUM(DQ81,DS78)</f>
        <v>0</v>
      </c>
      <c r="DT81" s="1065"/>
      <c r="DU81" s="1066"/>
      <c r="DV81" s="1066"/>
      <c r="DW81" s="1066"/>
      <c r="DX81" s="1066"/>
      <c r="DY81" s="1066"/>
      <c r="DZ81" s="1066"/>
      <c r="EA81" s="1051" t="n">
        <f aca="false">Посуточная!KQ81</f>
        <v>0</v>
      </c>
      <c r="EB81" s="1051" t="n">
        <f aca="false">Посуточная!KR81</f>
        <v>0</v>
      </c>
      <c r="EC81" s="1051" t="n">
        <f aca="false">Посуточная!KS81</f>
        <v>0</v>
      </c>
      <c r="ED81" s="1051" t="n">
        <f aca="false">Посуточная!KT81</f>
        <v>0</v>
      </c>
      <c r="EE81" s="1051" t="n">
        <f aca="false">Посуточная!KU81</f>
        <v>0</v>
      </c>
      <c r="EF81" s="1051" t="n">
        <f aca="false">Посуточная!KV81</f>
        <v>0</v>
      </c>
      <c r="EG81" s="1051" t="n">
        <f aca="false">Посуточная!KW81</f>
        <v>0</v>
      </c>
      <c r="EH81" s="1052" t="n">
        <f aca="false">SUBTOTAL(9, DT81:DZ81)</f>
        <v>0</v>
      </c>
      <c r="EI81" s="1053" t="n">
        <f aca="false">SUBTOTAL(9, EA81:EG81)</f>
        <v>0</v>
      </c>
      <c r="EJ81" s="945" t="n">
        <f aca="false">SUM(EH81,EJ78)</f>
        <v>0</v>
      </c>
      <c r="EK81" s="1177" t="n">
        <f aca="false">SUM(EI81,EK78)</f>
        <v>37.549</v>
      </c>
      <c r="EL81" s="1056" t="n">
        <f aca="false">SUMIF(BR6:EK6,"итого гр.",BR81:EK81)</f>
        <v>0</v>
      </c>
      <c r="EM81" s="1053" t="n">
        <f aca="false">SUMIF(BR6:EK6,"итого фк.",BR81:EK81)</f>
        <v>0</v>
      </c>
      <c r="EN81" s="945" t="n">
        <f aca="false">SUM(EL81,EN78)</f>
        <v>0</v>
      </c>
      <c r="EO81" s="945" t="n">
        <f aca="false">SUM(EM81,EO78)</f>
        <v>68.549</v>
      </c>
      <c r="EP81" s="1057" t="n">
        <f aca="false">EN81</f>
        <v>0</v>
      </c>
      <c r="EQ81" s="1058" t="n">
        <f aca="false">EO81</f>
        <v>68.549</v>
      </c>
      <c r="ER81" s="946"/>
      <c r="ES81" s="1178"/>
      <c r="ET81" s="1069" t="n">
        <v>12</v>
      </c>
      <c r="EU81" s="1070"/>
      <c r="EV81" s="946" t="n">
        <f aca="false">ET81</f>
        <v>12</v>
      </c>
      <c r="EW81" s="946" t="n">
        <f aca="false">EU81</f>
        <v>0</v>
      </c>
      <c r="EX81" s="1071" t="n">
        <f aca="false">SUM(BJ81,EL81,ET81)</f>
        <v>12</v>
      </c>
      <c r="EY81" s="1072" t="n">
        <f aca="false">SUM(BK81,EM81,EU81)</f>
        <v>0</v>
      </c>
      <c r="EZ81" s="946" t="n">
        <f aca="false">SUM(BL81,EN81,EV81)</f>
        <v>362</v>
      </c>
      <c r="FA81" s="946" t="n">
        <f aca="false">SUM(BM81,EO81,EW81)</f>
        <v>418.549</v>
      </c>
      <c r="FB81" s="1065"/>
      <c r="FC81" s="1066"/>
      <c r="FD81" s="1066"/>
      <c r="FE81" s="1066"/>
      <c r="FF81" s="1066"/>
      <c r="FG81" s="1066"/>
      <c r="FH81" s="1066"/>
      <c r="FI81" s="1051" t="n">
        <f aca="false">Посуточная!NU81</f>
        <v>0</v>
      </c>
      <c r="FJ81" s="1051" t="n">
        <f aca="false">Посуточная!NV81</f>
        <v>0</v>
      </c>
      <c r="FK81" s="1051" t="n">
        <f aca="false">Посуточная!NW81</f>
        <v>0</v>
      </c>
      <c r="FL81" s="1051" t="n">
        <f aca="false">Посуточная!NX81</f>
        <v>0</v>
      </c>
      <c r="FM81" s="1051" t="n">
        <f aca="false">Посуточная!NY81</f>
        <v>0</v>
      </c>
      <c r="FN81" s="1051" t="n">
        <f aca="false">Посуточная!NZ81</f>
        <v>0</v>
      </c>
      <c r="FO81" s="1051" t="n">
        <f aca="false">Посуточная!OA81</f>
        <v>0</v>
      </c>
      <c r="FP81" s="1052" t="n">
        <f aca="false">SUBTOTAL(9, FB81:FH81)</f>
        <v>0</v>
      </c>
      <c r="FQ81" s="1053" t="n">
        <f aca="false">SUBTOTAL(9, FI81:FO81)</f>
        <v>0</v>
      </c>
      <c r="FR81" s="945" t="n">
        <f aca="false">SUM(FP81,FR78)</f>
        <v>77.2</v>
      </c>
      <c r="FS81" s="945" t="n">
        <f aca="false">SUM(FQ81,FS78)</f>
        <v>8.888</v>
      </c>
      <c r="FT81" s="1073" t="n">
        <f aca="false">Посуточная!OO81</f>
        <v>0</v>
      </c>
      <c r="FU81" s="1074" t="n">
        <f aca="false">Посуточная!OP81</f>
        <v>0</v>
      </c>
      <c r="FV81" s="1074" t="n">
        <f aca="false">Посуточная!OQ81</f>
        <v>0</v>
      </c>
      <c r="FW81" s="1074" t="n">
        <f aca="false">Посуточная!OR81</f>
        <v>0</v>
      </c>
      <c r="FX81" s="1074" t="n">
        <f aca="false">Посуточная!OS81</f>
        <v>0</v>
      </c>
      <c r="FY81" s="1074" t="n">
        <f aca="false">Посуточная!OT81</f>
        <v>0</v>
      </c>
      <c r="FZ81" s="1075" t="n">
        <f aca="false">Посуточная!OU81</f>
        <v>0</v>
      </c>
      <c r="GA81" s="1063" t="n">
        <f aca="false">Посуточная!PP81</f>
        <v>0</v>
      </c>
      <c r="GB81" s="1063" t="n">
        <f aca="false">Посуточная!PQ81</f>
        <v>0</v>
      </c>
      <c r="GC81" s="1063" t="n">
        <f aca="false">Посуточная!PR81</f>
        <v>0</v>
      </c>
      <c r="GD81" s="1063" t="n">
        <f aca="false">Посуточная!PS81</f>
        <v>0</v>
      </c>
      <c r="GE81" s="1063" t="n">
        <f aca="false">Посуточная!PT81</f>
        <v>0</v>
      </c>
      <c r="GF81" s="1063" t="n">
        <f aca="false">Посуточная!PU81</f>
        <v>0</v>
      </c>
      <c r="GG81" s="1063" t="n">
        <f aca="false">Посуточная!PV81</f>
        <v>0</v>
      </c>
      <c r="GH81" s="1052" t="n">
        <f aca="false">SUBTOTAL(9, FT81:FZ81)</f>
        <v>0</v>
      </c>
      <c r="GI81" s="1053" t="n">
        <f aca="false">SUBTOTAL(9, GA81:GG81)</f>
        <v>0</v>
      </c>
      <c r="GJ81" s="945" t="n">
        <f aca="false">SUM(GH81,GJ78)</f>
        <v>0</v>
      </c>
      <c r="GK81" s="945" t="n">
        <f aca="false">SUM(GI81,GK78)</f>
        <v>0</v>
      </c>
      <c r="GL81" s="1076" t="n">
        <f aca="false">Посуточная!QH81</f>
        <v>0</v>
      </c>
      <c r="GM81" s="1077" t="n">
        <f aca="false">Посуточная!QI81</f>
        <v>0</v>
      </c>
      <c r="GN81" s="1077" t="n">
        <f aca="false">Посуточная!QJ81</f>
        <v>0</v>
      </c>
      <c r="GO81" s="1077" t="n">
        <f aca="false">Посуточная!QK81</f>
        <v>0</v>
      </c>
      <c r="GP81" s="1077" t="n">
        <f aca="false">Посуточная!QL81</f>
        <v>0</v>
      </c>
      <c r="GQ81" s="1077" t="n">
        <f aca="false">Посуточная!QM81</f>
        <v>0</v>
      </c>
      <c r="GR81" s="1077" t="n">
        <f aca="false">Посуточная!QN81</f>
        <v>0</v>
      </c>
      <c r="GS81" s="1078" t="n">
        <f aca="false">Посуточная!QV81</f>
        <v>0</v>
      </c>
      <c r="GT81" s="1078" t="n">
        <f aca="false">Посуточная!QW81</f>
        <v>0</v>
      </c>
      <c r="GU81" s="1078" t="n">
        <f aca="false">Посуточная!QX81</f>
        <v>0</v>
      </c>
      <c r="GV81" s="1078" t="n">
        <f aca="false">Посуточная!QY81</f>
        <v>0</v>
      </c>
      <c r="GW81" s="1078" t="n">
        <f aca="false">Посуточная!QZ81</f>
        <v>0</v>
      </c>
      <c r="GX81" s="1078" t="n">
        <f aca="false">Посуточная!RA81</f>
        <v>0</v>
      </c>
      <c r="GY81" s="1078" t="n">
        <f aca="false">Посуточная!RB81</f>
        <v>0</v>
      </c>
      <c r="GZ81" s="1052" t="n">
        <f aca="false">SUBTOTAL(9, GL81:GR81)</f>
        <v>0</v>
      </c>
      <c r="HA81" s="1053" t="n">
        <f aca="false">SUBTOTAL(9, GS81:GY81)</f>
        <v>0</v>
      </c>
      <c r="HB81" s="945" t="n">
        <f aca="false">SUM(GZ81,HB78)</f>
        <v>0</v>
      </c>
      <c r="HC81" s="945" t="n">
        <f aca="false">SUM(HA81,HC78)</f>
        <v>0</v>
      </c>
      <c r="HD81" s="1079" t="n">
        <f aca="false">Посуточная!RN81</f>
        <v>0</v>
      </c>
      <c r="HE81" s="1080" t="n">
        <f aca="false">Посуточная!RO81</f>
        <v>0</v>
      </c>
      <c r="HF81" s="1080" t="n">
        <f aca="false">Посуточная!RP81</f>
        <v>0</v>
      </c>
      <c r="HG81" s="1080" t="n">
        <f aca="false">Посуточная!RQ81</f>
        <v>0</v>
      </c>
      <c r="HH81" s="1080" t="n">
        <f aca="false">Посуточная!RR81</f>
        <v>0</v>
      </c>
      <c r="HI81" s="1080" t="n">
        <f aca="false">Посуточная!RS81</f>
        <v>0</v>
      </c>
      <c r="HJ81" s="1080" t="n">
        <f aca="false">Посуточная!RT81</f>
        <v>0</v>
      </c>
      <c r="HK81" s="1063" t="n">
        <f aca="false">Посуточная!SB81</f>
        <v>0</v>
      </c>
      <c r="HL81" s="1063" t="n">
        <f aca="false">Посуточная!SC81</f>
        <v>0</v>
      </c>
      <c r="HM81" s="1063" t="n">
        <f aca="false">Посуточная!SD81</f>
        <v>0</v>
      </c>
      <c r="HN81" s="1063" t="n">
        <f aca="false">Посуточная!SE81</f>
        <v>0</v>
      </c>
      <c r="HO81" s="1063" t="n">
        <f aca="false">Посуточная!SF81</f>
        <v>0</v>
      </c>
      <c r="HP81" s="1063" t="n">
        <f aca="false">Посуточная!SG81</f>
        <v>0</v>
      </c>
      <c r="HQ81" s="1063" t="n">
        <f aca="false">Посуточная!SH81</f>
        <v>0</v>
      </c>
      <c r="HR81" s="1052" t="n">
        <f aca="false">SUBTOTAL(9, HD81:HJ81)</f>
        <v>0</v>
      </c>
      <c r="HS81" s="1053" t="n">
        <f aca="false">SUBTOTAL(9, HK81:HQ81)</f>
        <v>0</v>
      </c>
      <c r="HT81" s="945" t="n">
        <f aca="false">SUM(HR81,HT78)</f>
        <v>0</v>
      </c>
      <c r="HU81" s="945" t="n">
        <f aca="false">SUM(HS81,HU78)</f>
        <v>28.865</v>
      </c>
      <c r="HV81" s="1056" t="n">
        <f aca="false">SUMIF(FB6:HU6,"итого гр.",FB81:HU81)</f>
        <v>0</v>
      </c>
      <c r="HW81" s="1053" t="n">
        <f aca="false">SUMIF($FB$6:$HU$6,"итого фк.",FB81:HU81)</f>
        <v>0</v>
      </c>
      <c r="HX81" s="945" t="n">
        <f aca="false">SUM(HV81,HX78)</f>
        <v>77.2</v>
      </c>
      <c r="HY81" s="945" t="n">
        <f aca="false">SUM(HW81,HY78)</f>
        <v>37.753</v>
      </c>
      <c r="HZ81" s="1057" t="n">
        <f aca="false">HX81</f>
        <v>77.2</v>
      </c>
      <c r="IA81" s="1058" t="n">
        <f aca="false">HY81</f>
        <v>37.753</v>
      </c>
      <c r="IB81" s="945"/>
      <c r="IC81" s="1179"/>
      <c r="ID81" s="1073" t="n">
        <f aca="false">Посуточная!SY81</f>
        <v>0</v>
      </c>
      <c r="IE81" s="1074" t="n">
        <f aca="false">Посуточная!SZ81</f>
        <v>0</v>
      </c>
      <c r="IF81" s="1074" t="n">
        <f aca="false">Посуточная!TA81</f>
        <v>0</v>
      </c>
      <c r="IG81" s="1074" t="n">
        <f aca="false">Посуточная!TB81</f>
        <v>0</v>
      </c>
      <c r="IH81" s="1063" t="n">
        <f aca="false">Посуточная!TG81</f>
        <v>0</v>
      </c>
      <c r="II81" s="1063" t="n">
        <f aca="false">Посуточная!TH81</f>
        <v>0</v>
      </c>
      <c r="IJ81" s="1063" t="n">
        <f aca="false">Посуточная!TI81</f>
        <v>0</v>
      </c>
      <c r="IK81" s="1063" t="n">
        <f aca="false">Посуточная!TJ81</f>
        <v>0</v>
      </c>
      <c r="IL81" s="1052" t="n">
        <f aca="false">SUBTOTAL(9, ID81:IG81)</f>
        <v>0</v>
      </c>
      <c r="IM81" s="1053" t="n">
        <f aca="false">SUBTOTAL(9, IH81:IK81)</f>
        <v>0</v>
      </c>
      <c r="IN81" s="1180" t="n">
        <f aca="false">IN78+IL81</f>
        <v>0</v>
      </c>
      <c r="IO81" s="1180" t="n">
        <f aca="false">IO78+IM81</f>
        <v>0</v>
      </c>
      <c r="IP81" s="1082"/>
      <c r="IQ81" s="1083"/>
      <c r="IR81" s="946"/>
      <c r="IS81" s="946"/>
      <c r="IT81" s="1082"/>
      <c r="IU81" s="1084"/>
      <c r="IV81" s="1046"/>
      <c r="IW81" s="1046"/>
      <c r="IX81" s="1084"/>
      <c r="IY81" s="1084"/>
      <c r="IZ81" s="1046"/>
      <c r="JA81" s="1046"/>
      <c r="JB81" s="1084" t="n">
        <v>8.33333333333333</v>
      </c>
      <c r="JC81" s="1084"/>
      <c r="JD81" s="1046" t="n">
        <f aca="false">JB81</f>
        <v>8.33333333333333</v>
      </c>
      <c r="JE81" s="1046" t="n">
        <f aca="false">JC81</f>
        <v>0</v>
      </c>
      <c r="JF81" s="1085" t="n">
        <f aca="false">SUMIF(IP6:JE6,"итого гр.",IP81:JE81)</f>
        <v>8.33333333333333</v>
      </c>
      <c r="JG81" s="1072" t="n">
        <f aca="false">SUMIF($IP$6:$JE$6,"итого фк.",IP81:JE81)</f>
        <v>0</v>
      </c>
      <c r="JH81" s="1175" t="n">
        <f aca="false">JF81</f>
        <v>8.33333333333333</v>
      </c>
      <c r="JI81" s="946" t="n">
        <f aca="false">JG81</f>
        <v>0</v>
      </c>
      <c r="JJ81" s="1071"/>
      <c r="JK81" s="1072"/>
      <c r="JL81" s="946"/>
      <c r="JM81" s="946"/>
      <c r="JN81" s="1071" t="n">
        <f aca="false">$JN$9+JN78</f>
        <v>276.5</v>
      </c>
      <c r="JO81" s="1072" t="n">
        <f aca="false">$JO$9+JO78</f>
        <v>276.5</v>
      </c>
      <c r="JP81" s="946" t="n">
        <f aca="false">JN81</f>
        <v>276.5</v>
      </c>
      <c r="JQ81" s="946" t="n">
        <f aca="false">JO81</f>
        <v>276.5</v>
      </c>
      <c r="JR81" s="1082"/>
      <c r="JS81" s="1083" t="n">
        <v>218.269</v>
      </c>
      <c r="JT81" s="946" t="n">
        <f aca="false">SUM(JR81,JT78)</f>
        <v>147.4</v>
      </c>
      <c r="JU81" s="946" t="n">
        <f aca="false">SUM(JS81,JU78)</f>
        <v>218.269</v>
      </c>
      <c r="JV81" s="1071" t="n">
        <f aca="false">SUM(HZ81,JF81,JJ81,JN81,JR81,IN81)</f>
        <v>362.033333333333</v>
      </c>
      <c r="JW81" s="1072" t="n">
        <f aca="false">SUM(IA81,JG81,JK81,JO81,JS81,IO81)</f>
        <v>532.522</v>
      </c>
      <c r="JX81" s="946" t="n">
        <f aca="false">SUM(IB81,JH81,JL81,JP81,JT81)</f>
        <v>432.233333333333</v>
      </c>
      <c r="JY81" s="946" t="n">
        <f aca="false">SUM(IC81,JI81,JM81,JQ81,JU81)</f>
        <v>494.769</v>
      </c>
      <c r="JZ81" s="1085"/>
      <c r="KA81" s="1085"/>
      <c r="KB81" s="946" t="n">
        <f aca="false">JZ81</f>
        <v>0</v>
      </c>
      <c r="KC81" s="946" t="n">
        <f aca="false">KA81</f>
        <v>0</v>
      </c>
      <c r="KD81" s="1085"/>
      <c r="KE81" s="1085"/>
      <c r="KF81" s="946" t="n">
        <f aca="false">KD81</f>
        <v>0</v>
      </c>
      <c r="KG81" s="946"/>
      <c r="KH81" s="1088" t="n">
        <v>7199.97966666667</v>
      </c>
      <c r="KI81" s="1089" t="n">
        <f aca="false">IF(A79&lt;=KX$4,VLOOKUP(A79,$KX$6:$LC$37,2,FALSE()),SUM($KY$4,FA81,-JW81)-SUM($LC$4,-$LA$4))-KQ81</f>
        <v>7200</v>
      </c>
      <c r="KJ81" s="1176"/>
      <c r="KK81" s="946"/>
      <c r="KL81" s="1085"/>
      <c r="KM81" s="1085"/>
      <c r="KN81" s="1090"/>
      <c r="KO81" s="1088" t="n">
        <v>97.205</v>
      </c>
      <c r="KP81" s="1091" t="n">
        <f aca="false">IF(A79&lt;=KX$4,VLOOKUP(A79,$KT$6:$KU$37,2,FALSE()),SUM($KP$2,-EK81,FS81,-KQ81))</f>
        <v>31.893</v>
      </c>
      <c r="KQ81" s="1024"/>
      <c r="KR81" s="1068" t="n">
        <f aca="false">KI81-KH81</f>
        <v>0.0203333333329283</v>
      </c>
      <c r="KS81" s="924" t="n">
        <f aca="false">IF(KP81=$KS$1,"",KI81-7200)</f>
        <v>0</v>
      </c>
      <c r="KT81" s="1137"/>
      <c r="KU81" s="1026"/>
      <c r="LG81" s="924" t="n">
        <f aca="false">IF(R81="",0,R81+LG78)</f>
        <v>2100</v>
      </c>
      <c r="LH81" s="924" t="n">
        <f aca="false">IF(S81="",0,S81+LH78)</f>
        <v>1050</v>
      </c>
      <c r="LI81" s="924" t="n">
        <f aca="false">IF(AJ81="",0,AJ81+LI78)</f>
        <v>0</v>
      </c>
      <c r="LJ81" s="924" t="n">
        <f aca="false">IF(AK81="",0,AK81+LJ78)</f>
        <v>0</v>
      </c>
      <c r="LK81" s="924" t="n">
        <f aca="false">IF(AV81="",0,AV81+LK78)</f>
        <v>0</v>
      </c>
      <c r="LL81" s="924" t="n">
        <f aca="false">IF(AW81="",0,AW81+LL78)</f>
        <v>0</v>
      </c>
      <c r="LM81" s="924" t="n">
        <f aca="false">IF(BH81="",0,BH81+LM78)</f>
        <v>0</v>
      </c>
      <c r="LN81" s="924" t="n">
        <f aca="false">IF(BI81="",0,BI81+LN78)</f>
        <v>0</v>
      </c>
      <c r="LO81" s="924" t="n">
        <f aca="false">IF(CB81="",0,CB81+LO78)</f>
        <v>0</v>
      </c>
      <c r="LP81" s="924" t="n">
        <f aca="false">IF(CC81="",0,CC81+LP78)</f>
        <v>0</v>
      </c>
      <c r="LQ81" s="924" t="n">
        <f aca="false">IF(CN81="",0,CN81+LQ78)</f>
        <v>0</v>
      </c>
      <c r="LR81" s="924" t="n">
        <f aca="false">IF(CO81="",0,CO81+LR78)</f>
        <v>0</v>
      </c>
      <c r="LS81" s="924" t="n">
        <f aca="false">IF(DR81="",0,DR81+LS78)</f>
        <v>0</v>
      </c>
      <c r="LT81" s="924" t="n">
        <f aca="false">IF(DS81="",0,DS81+LT78)</f>
        <v>0</v>
      </c>
      <c r="LU81" s="924" t="n">
        <f aca="false">IF(DF81="",0,DF81+LU78)</f>
        <v>0</v>
      </c>
      <c r="LV81" s="924" t="n">
        <f aca="false">IF(DG81="",0,DG81+LV78)</f>
        <v>379</v>
      </c>
      <c r="LW81" s="924" t="n">
        <f aca="false">IF(HT81="",0,HT81+LW78)</f>
        <v>0</v>
      </c>
      <c r="LX81" s="924" t="n">
        <f aca="false">IF(HU81="",0,HU81+LX78)</f>
        <v>692.76</v>
      </c>
      <c r="LY81" s="924" t="n">
        <f aca="false">IF(JN81="",0,JN81)</f>
        <v>276.5</v>
      </c>
      <c r="LZ81" s="924" t="n">
        <f aca="false">IF(JO81="",0,JO81)</f>
        <v>276.5</v>
      </c>
      <c r="MA81" s="924" t="n">
        <f aca="false">IF(EV81="",0,EV81+MA78)</f>
        <v>3755.3</v>
      </c>
      <c r="MB81" s="924" t="n">
        <f aca="false">IF(EW81="",0,EW81+MB78)</f>
        <v>0</v>
      </c>
      <c r="MC81" s="924" t="n">
        <f aca="false">IF(JJ81="",0,JJ81+MC78)</f>
        <v>0</v>
      </c>
      <c r="MD81" s="924" t="n">
        <f aca="false">IF(JK81="",0,JK81+MD78)</f>
        <v>0</v>
      </c>
      <c r="ME81" s="924" t="n">
        <f aca="false">IF(KO81="",0,KO81+ME78)</f>
        <v>2044.125</v>
      </c>
      <c r="MF81" s="924" t="n">
        <f aca="false">IF(KP81="",0,KP81+MF78)</f>
        <v>913.993</v>
      </c>
      <c r="MG81" s="924" t="n">
        <f aca="false">IFERROR(ME81/$A79,0)</f>
        <v>81.765</v>
      </c>
      <c r="MH81" s="924" t="n">
        <f aca="false">IFERROR(MF81/$A79,0)</f>
        <v>36.55972</v>
      </c>
      <c r="MI81" s="924" t="n">
        <f aca="false">IF(JT81="",0,JT81+MI78)</f>
        <v>700</v>
      </c>
      <c r="MJ81" s="924" t="n">
        <f aca="false">IF(JU81="",0,JU81+MJ78)</f>
        <v>218.269</v>
      </c>
      <c r="MK81" s="924" t="n">
        <f aca="false">IF(LG81&gt;0,0,P81+MK78)</f>
        <v>0</v>
      </c>
      <c r="ML81" s="924" t="n">
        <f aca="false">IF(LH81&gt;0,0,Q81+ML78)</f>
        <v>0</v>
      </c>
      <c r="MM81" s="924" t="n">
        <f aca="false">IF(LI81&gt;0,0,AH81+MM78)</f>
        <v>0</v>
      </c>
      <c r="MN81" s="924" t="n">
        <f aca="false">IF(LJ81&gt;0,0,AI81+MN78)</f>
        <v>0</v>
      </c>
      <c r="MO81" s="924" t="n">
        <f aca="false">IF(LK81&gt;0,0,AT81+MO78)</f>
        <v>0</v>
      </c>
      <c r="MP81" s="924" t="n">
        <f aca="false">IF(LL81&gt;0,0,AU81+MP78)</f>
        <v>0</v>
      </c>
      <c r="MQ81" s="924" t="n">
        <f aca="false">IF(LM81&gt;0,0,BF81+MQ78)</f>
        <v>0</v>
      </c>
      <c r="MR81" s="924" t="n">
        <f aca="false">IF(LN81&gt;0,0,BG81+MR78)</f>
        <v>0</v>
      </c>
      <c r="MS81" s="924" t="n">
        <f aca="false">IF(LO81&gt;0,0,BZ81+MS78)</f>
        <v>0</v>
      </c>
      <c r="MT81" s="924" t="n">
        <f aca="false">IF(LP81&gt;0,0,CA81+MT78)</f>
        <v>0</v>
      </c>
      <c r="MU81" s="924" t="n">
        <f aca="false">IF(LQ81&gt;0,0,CL81+MU78)</f>
        <v>0</v>
      </c>
      <c r="MV81" s="924" t="n">
        <f aca="false">IF(LR81&gt;0,0,CM81+MV78)</f>
        <v>0</v>
      </c>
      <c r="MW81" s="924" t="n">
        <f aca="false">IF(LS81&gt;0,0,DP81+MW78)</f>
        <v>0</v>
      </c>
      <c r="MX81" s="924" t="n">
        <f aca="false">IF(LT81&gt;0,0,DQ81+MX78)</f>
        <v>0</v>
      </c>
      <c r="MY81" s="924" t="n">
        <f aca="false">IF(LU81&gt;0,0,DD81+MY78)</f>
        <v>0</v>
      </c>
      <c r="MZ81" s="924" t="n">
        <f aca="false">IFERROR(IF(LV81&gt;0,0,DE81+MZ78),0)</f>
        <v>0</v>
      </c>
      <c r="NA81" s="924" t="n">
        <f aca="false">IF(LW81&gt;0,0,HR81+NA78)</f>
        <v>0</v>
      </c>
      <c r="NB81" s="924" t="n">
        <f aca="false">IFERROR(IF(LX81&gt;0,0,HS81+NB78),0)</f>
        <v>0</v>
      </c>
      <c r="NC81" s="924"/>
      <c r="ND81" s="924"/>
      <c r="NE81" s="924"/>
    </row>
    <row r="82" customFormat="false" ht="15" hidden="false" customHeight="false" outlineLevel="0" collapsed="false">
      <c r="A82" s="1181" t="n">
        <v>26</v>
      </c>
      <c r="B82" s="1093" t="n">
        <f aca="false">Посуточная!J82</f>
        <v>0</v>
      </c>
      <c r="C82" s="1094" t="n">
        <f aca="false">Посуточная!K82</f>
        <v>0</v>
      </c>
      <c r="D82" s="1094" t="n">
        <f aca="false">Посуточная!L82</f>
        <v>0</v>
      </c>
      <c r="E82" s="1094" t="n">
        <f aca="false">Посуточная!M82</f>
        <v>0</v>
      </c>
      <c r="F82" s="1094" t="n">
        <f aca="false">Посуточная!N82</f>
        <v>0</v>
      </c>
      <c r="G82" s="1094" t="n">
        <f aca="false">Посуточная!O82</f>
        <v>0</v>
      </c>
      <c r="H82" s="1094" t="n">
        <f aca="false">Посуточная!P82</f>
        <v>0</v>
      </c>
      <c r="I82" s="976" t="n">
        <f aca="false">Посуточная!AA82</f>
        <v>0</v>
      </c>
      <c r="J82" s="976" t="n">
        <f aca="false">Посуточная!AB82</f>
        <v>0</v>
      </c>
      <c r="K82" s="976" t="n">
        <f aca="false">Посуточная!AC82</f>
        <v>0</v>
      </c>
      <c r="L82" s="976" t="n">
        <f aca="false">Посуточная!AD82</f>
        <v>0</v>
      </c>
      <c r="M82" s="976" t="n">
        <f aca="false">Посуточная!AE82</f>
        <v>0</v>
      </c>
      <c r="N82" s="976" t="n">
        <f aca="false">Посуточная!AF82</f>
        <v>0</v>
      </c>
      <c r="O82" s="976" t="n">
        <f aca="false">Посуточная!AG82</f>
        <v>0</v>
      </c>
      <c r="P82" s="1095"/>
      <c r="Q82" s="1096"/>
      <c r="R82" s="945"/>
      <c r="S82" s="945"/>
      <c r="T82" s="990" t="n">
        <f aca="false">Посуточная!AS82</f>
        <v>0</v>
      </c>
      <c r="U82" s="975" t="n">
        <f aca="false">Посуточная!AT82</f>
        <v>0</v>
      </c>
      <c r="V82" s="975" t="n">
        <f aca="false">Посуточная!AU82</f>
        <v>0</v>
      </c>
      <c r="W82" s="975" t="n">
        <f aca="false">Посуточная!AV82</f>
        <v>0</v>
      </c>
      <c r="X82" s="975" t="n">
        <f aca="false">Посуточная!AW82</f>
        <v>0</v>
      </c>
      <c r="Y82" s="975" t="n">
        <f aca="false">Посуточная!AX82</f>
        <v>0</v>
      </c>
      <c r="Z82" s="975" t="n">
        <f aca="false">Посуточная!AY82</f>
        <v>0</v>
      </c>
      <c r="AA82" s="976" t="n">
        <f aca="false">Посуточная!BG82</f>
        <v>0</v>
      </c>
      <c r="AB82" s="976" t="n">
        <f aca="false">Посуточная!BH82</f>
        <v>0</v>
      </c>
      <c r="AC82" s="976" t="n">
        <f aca="false">Посуточная!BI82</f>
        <v>0</v>
      </c>
      <c r="AD82" s="976" t="n">
        <f aca="false">Посуточная!BJ82</f>
        <v>0</v>
      </c>
      <c r="AE82" s="976" t="n">
        <f aca="false">Посуточная!BK82</f>
        <v>0</v>
      </c>
      <c r="AF82" s="976" t="n">
        <f aca="false">Посуточная!BL82</f>
        <v>0</v>
      </c>
      <c r="AG82" s="976" t="n">
        <f aca="false">Посуточная!BM82</f>
        <v>0</v>
      </c>
      <c r="AH82" s="1095"/>
      <c r="AI82" s="1096"/>
      <c r="AJ82" s="945"/>
      <c r="AK82" s="945"/>
      <c r="AL82" s="990" t="n">
        <f aca="false">Посуточная!BV82</f>
        <v>0</v>
      </c>
      <c r="AM82" s="975" t="n">
        <f aca="false">Посуточная!BW82</f>
        <v>0</v>
      </c>
      <c r="AN82" s="975" t="n">
        <f aca="false">Посуточная!BX82</f>
        <v>0</v>
      </c>
      <c r="AO82" s="975" t="n">
        <f aca="false">Посуточная!BY82</f>
        <v>0</v>
      </c>
      <c r="AP82" s="976" t="n">
        <f aca="false">Посуточная!CD82</f>
        <v>0</v>
      </c>
      <c r="AQ82" s="976" t="n">
        <f aca="false">Посуточная!CE82</f>
        <v>0</v>
      </c>
      <c r="AR82" s="976" t="n">
        <f aca="false">Посуточная!CF82</f>
        <v>0</v>
      </c>
      <c r="AS82" s="976" t="n">
        <f aca="false">Посуточная!CG82</f>
        <v>0</v>
      </c>
      <c r="AT82" s="1095"/>
      <c r="AU82" s="1096"/>
      <c r="AV82" s="945"/>
      <c r="AW82" s="945"/>
      <c r="AX82" s="990" t="n">
        <f aca="false">Посуточная!CP82</f>
        <v>0</v>
      </c>
      <c r="AY82" s="975" t="n">
        <f aca="false">Посуточная!CQ82</f>
        <v>0</v>
      </c>
      <c r="AZ82" s="975" t="n">
        <f aca="false">Посуточная!CR82</f>
        <v>0</v>
      </c>
      <c r="BA82" s="975" t="n">
        <f aca="false">Посуточная!CS82</f>
        <v>0</v>
      </c>
      <c r="BB82" s="976" t="n">
        <f aca="false">Посуточная!CX82</f>
        <v>0</v>
      </c>
      <c r="BC82" s="976" t="n">
        <f aca="false">Посуточная!CY82</f>
        <v>0</v>
      </c>
      <c r="BD82" s="976" t="n">
        <f aca="false">Посуточная!CZ82</f>
        <v>0</v>
      </c>
      <c r="BE82" s="976" t="n">
        <f aca="false">Посуточная!DA82</f>
        <v>0</v>
      </c>
      <c r="BF82" s="1095"/>
      <c r="BG82" s="1096"/>
      <c r="BH82" s="945"/>
      <c r="BI82" s="945"/>
      <c r="BJ82" s="1097"/>
      <c r="BK82" s="1096"/>
      <c r="BL82" s="945"/>
      <c r="BM82" s="945"/>
      <c r="BN82" s="1098"/>
      <c r="BO82" s="1099"/>
      <c r="BP82" s="945"/>
      <c r="BQ82" s="945"/>
      <c r="BR82" s="988" t="n">
        <f aca="false">Посуточная!DR82</f>
        <v>0</v>
      </c>
      <c r="BS82" s="989" t="n">
        <f aca="false">Посуточная!DS82</f>
        <v>0</v>
      </c>
      <c r="BT82" s="989" t="n">
        <f aca="false">Посуточная!DT82</f>
        <v>0</v>
      </c>
      <c r="BU82" s="989" t="n">
        <f aca="false">Посуточная!DU82</f>
        <v>0</v>
      </c>
      <c r="BV82" s="976" t="n">
        <f aca="false">Посуточная!DZ82</f>
        <v>0</v>
      </c>
      <c r="BW82" s="976" t="n">
        <f aca="false">Посуточная!EA82</f>
        <v>0</v>
      </c>
      <c r="BX82" s="976" t="n">
        <f aca="false">Посуточная!EB82</f>
        <v>0</v>
      </c>
      <c r="BY82" s="976" t="n">
        <f aca="false">Посуточная!EC82</f>
        <v>0</v>
      </c>
      <c r="BZ82" s="1095"/>
      <c r="CA82" s="1096"/>
      <c r="CB82" s="945"/>
      <c r="CC82" s="945"/>
      <c r="CD82" s="1100" t="n">
        <f aca="false">Посуточная!EO82</f>
        <v>0</v>
      </c>
      <c r="CE82" s="1101" t="n">
        <f aca="false">Посуточная!EP82</f>
        <v>0</v>
      </c>
      <c r="CF82" s="1101" t="n">
        <f aca="false">Посуточная!EQ82</f>
        <v>0</v>
      </c>
      <c r="CG82" s="1101" t="n">
        <f aca="false">Посуточная!ER82</f>
        <v>0</v>
      </c>
      <c r="CH82" s="1000" t="n">
        <f aca="false">Посуточная!EZ82</f>
        <v>0</v>
      </c>
      <c r="CI82" s="1000" t="n">
        <f aca="false">Посуточная!FA82</f>
        <v>0</v>
      </c>
      <c r="CJ82" s="1000" t="n">
        <f aca="false">Посуточная!FB82</f>
        <v>0</v>
      </c>
      <c r="CK82" s="1000" t="n">
        <f aca="false">Посуточная!FC82</f>
        <v>0</v>
      </c>
      <c r="CL82" s="1095"/>
      <c r="CM82" s="1096"/>
      <c r="CN82" s="945"/>
      <c r="CO82" s="945"/>
      <c r="CP82" s="1102" t="n">
        <f aca="false">Посуточная!GN82</f>
        <v>0</v>
      </c>
      <c r="CQ82" s="1094" t="n">
        <f aca="false">Посуточная!GO82</f>
        <v>0</v>
      </c>
      <c r="CR82" s="1094" t="n">
        <f aca="false">Посуточная!GP82</f>
        <v>0</v>
      </c>
      <c r="CS82" s="1094" t="n">
        <f aca="false">Посуточная!GQ82</f>
        <v>0</v>
      </c>
      <c r="CT82" s="1094" t="n">
        <f aca="false">Посуточная!GR82</f>
        <v>0</v>
      </c>
      <c r="CU82" s="1094" t="n">
        <f aca="false">Посуточная!GS82</f>
        <v>0</v>
      </c>
      <c r="CV82" s="1094" t="n">
        <f aca="false">Посуточная!GT82</f>
        <v>0</v>
      </c>
      <c r="CW82" s="976" t="n">
        <f aca="false">Посуточная!HP82</f>
        <v>0</v>
      </c>
      <c r="CX82" s="976" t="n">
        <f aca="false">Посуточная!HQ82</f>
        <v>0</v>
      </c>
      <c r="CY82" s="976" t="n">
        <f aca="false">Посуточная!HR82</f>
        <v>0</v>
      </c>
      <c r="CZ82" s="976" t="n">
        <f aca="false">Посуточная!HS82</f>
        <v>0</v>
      </c>
      <c r="DA82" s="976" t="n">
        <f aca="false">Посуточная!HT82</f>
        <v>0</v>
      </c>
      <c r="DB82" s="976" t="n">
        <f aca="false">Посуточная!HU82</f>
        <v>0</v>
      </c>
      <c r="DC82" s="976" t="n">
        <f aca="false">Посуточная!HV82</f>
        <v>0</v>
      </c>
      <c r="DD82" s="1095"/>
      <c r="DE82" s="1096"/>
      <c r="DF82" s="945"/>
      <c r="DG82" s="945"/>
      <c r="DH82" s="1103" t="n">
        <f aca="false">Посуточная!IE82</f>
        <v>0</v>
      </c>
      <c r="DI82" s="1104" t="n">
        <f aca="false">Посуточная!IF82</f>
        <v>0</v>
      </c>
      <c r="DJ82" s="1104" t="n">
        <f aca="false">Посуточная!IG82</f>
        <v>0</v>
      </c>
      <c r="DK82" s="1101" t="n">
        <f aca="false">Посуточная!IH82</f>
        <v>0</v>
      </c>
      <c r="DL82" s="976" t="n">
        <f aca="false">Посуточная!IM82</f>
        <v>0</v>
      </c>
      <c r="DM82" s="993" t="n">
        <f aca="false">Посуточная!IN82</f>
        <v>0</v>
      </c>
      <c r="DN82" s="993" t="n">
        <f aca="false">Посуточная!IO82</f>
        <v>0</v>
      </c>
      <c r="DO82" s="993" t="n">
        <f aca="false">Посуточная!IP82</f>
        <v>0</v>
      </c>
      <c r="DP82" s="1106"/>
      <c r="DQ82" s="1096"/>
      <c r="DR82" s="946"/>
      <c r="DS82" s="946"/>
      <c r="DT82" s="1107"/>
      <c r="DU82" s="1108"/>
      <c r="DV82" s="1108"/>
      <c r="DW82" s="1108"/>
      <c r="DX82" s="1108"/>
      <c r="DY82" s="1108"/>
      <c r="DZ82" s="1108"/>
      <c r="EA82" s="976" t="n">
        <f aca="false">Посуточная!KQ82</f>
        <v>0</v>
      </c>
      <c r="EB82" s="976" t="n">
        <f aca="false">Посуточная!KR82</f>
        <v>0</v>
      </c>
      <c r="EC82" s="976" t="n">
        <f aca="false">Посуточная!KS82</f>
        <v>0</v>
      </c>
      <c r="ED82" s="976" t="n">
        <f aca="false">Посуточная!KT82</f>
        <v>0</v>
      </c>
      <c r="EE82" s="976" t="n">
        <f aca="false">Посуточная!KU82</f>
        <v>0</v>
      </c>
      <c r="EF82" s="976" t="n">
        <f aca="false">Посуточная!KV82</f>
        <v>0</v>
      </c>
      <c r="EG82" s="976" t="n">
        <f aca="false">Посуточная!KW82</f>
        <v>0</v>
      </c>
      <c r="EH82" s="1095"/>
      <c r="EI82" s="1096"/>
      <c r="EJ82" s="945"/>
      <c r="EK82" s="945"/>
      <c r="EL82" s="1097"/>
      <c r="EM82" s="1096"/>
      <c r="EN82" s="945"/>
      <c r="EO82" s="945"/>
      <c r="EP82" s="1098"/>
      <c r="EQ82" s="1099"/>
      <c r="ER82" s="946"/>
      <c r="ES82" s="946"/>
      <c r="ET82" s="1109"/>
      <c r="EU82" s="1110"/>
      <c r="EV82" s="946"/>
      <c r="EW82" s="946"/>
      <c r="EX82" s="1111"/>
      <c r="EY82" s="1017"/>
      <c r="EZ82" s="946"/>
      <c r="FA82" s="946"/>
      <c r="FB82" s="1107"/>
      <c r="FC82" s="1108"/>
      <c r="FD82" s="1108"/>
      <c r="FE82" s="1108"/>
      <c r="FF82" s="1108"/>
      <c r="FG82" s="1108"/>
      <c r="FH82" s="1108"/>
      <c r="FI82" s="1000" t="n">
        <f aca="false">Посуточная!NU82</f>
        <v>0</v>
      </c>
      <c r="FJ82" s="1000" t="n">
        <f aca="false">Посуточная!NV82</f>
        <v>0</v>
      </c>
      <c r="FK82" s="1000" t="n">
        <f aca="false">Посуточная!NW82</f>
        <v>0</v>
      </c>
      <c r="FL82" s="1000" t="n">
        <f aca="false">Посуточная!NX82</f>
        <v>0</v>
      </c>
      <c r="FM82" s="1000" t="n">
        <f aca="false">Посуточная!NY82</f>
        <v>0</v>
      </c>
      <c r="FN82" s="1000" t="n">
        <f aca="false">Посуточная!NZ82</f>
        <v>0</v>
      </c>
      <c r="FO82" s="1000" t="n">
        <f aca="false">Посуточная!OA82</f>
        <v>0</v>
      </c>
      <c r="FP82" s="1095"/>
      <c r="FQ82" s="1096"/>
      <c r="FR82" s="945"/>
      <c r="FS82" s="945"/>
      <c r="FT82" s="1112" t="n">
        <f aca="false">Посуточная!OO82</f>
        <v>0</v>
      </c>
      <c r="FU82" s="1113" t="n">
        <f aca="false">Посуточная!OP82</f>
        <v>0</v>
      </c>
      <c r="FV82" s="1113" t="n">
        <f aca="false">Посуточная!OQ82</f>
        <v>0</v>
      </c>
      <c r="FW82" s="1113" t="n">
        <f aca="false">Посуточная!OR82</f>
        <v>0</v>
      </c>
      <c r="FX82" s="1113" t="n">
        <f aca="false">Посуточная!OS82</f>
        <v>0</v>
      </c>
      <c r="FY82" s="1113" t="n">
        <f aca="false">Посуточная!OT82</f>
        <v>0</v>
      </c>
      <c r="FZ82" s="1114" t="n">
        <f aca="false">Посуточная!OU82</f>
        <v>0</v>
      </c>
      <c r="GA82" s="1105" t="n">
        <f aca="false">Посуточная!PP82</f>
        <v>0</v>
      </c>
      <c r="GB82" s="1105" t="n">
        <f aca="false">Посуточная!PQ82</f>
        <v>0</v>
      </c>
      <c r="GC82" s="1105" t="n">
        <f aca="false">Посуточная!PR82</f>
        <v>0</v>
      </c>
      <c r="GD82" s="1105" t="n">
        <f aca="false">Посуточная!PS82</f>
        <v>0</v>
      </c>
      <c r="GE82" s="1105" t="n">
        <f aca="false">Посуточная!PT82</f>
        <v>0</v>
      </c>
      <c r="GF82" s="1105" t="n">
        <f aca="false">Посуточная!PU82</f>
        <v>0</v>
      </c>
      <c r="GG82" s="1105" t="n">
        <f aca="false">Посуточная!PV82</f>
        <v>0</v>
      </c>
      <c r="GH82" s="1095"/>
      <c r="GI82" s="1096"/>
      <c r="GJ82" s="945"/>
      <c r="GK82" s="945"/>
      <c r="GL82" s="1039" t="n">
        <f aca="false">Посуточная!QH82</f>
        <v>0</v>
      </c>
      <c r="GM82" s="1040" t="n">
        <f aca="false">Посуточная!QI82</f>
        <v>0</v>
      </c>
      <c r="GN82" s="1040" t="n">
        <f aca="false">Посуточная!QJ82</f>
        <v>0</v>
      </c>
      <c r="GO82" s="1040" t="n">
        <f aca="false">Посуточная!QK82</f>
        <v>0</v>
      </c>
      <c r="GP82" s="1040" t="n">
        <f aca="false">Посуточная!QL82</f>
        <v>0</v>
      </c>
      <c r="GQ82" s="1040" t="n">
        <f aca="false">Посуточная!QM82</f>
        <v>0</v>
      </c>
      <c r="GR82" s="1040" t="n">
        <f aca="false">Посуточная!QN82</f>
        <v>0</v>
      </c>
      <c r="GS82" s="1006" t="n">
        <f aca="false">Посуточная!QV82</f>
        <v>0</v>
      </c>
      <c r="GT82" s="1006" t="n">
        <f aca="false">Посуточная!QW82</f>
        <v>0</v>
      </c>
      <c r="GU82" s="1006" t="n">
        <f aca="false">Посуточная!QX82</f>
        <v>0</v>
      </c>
      <c r="GV82" s="1006" t="n">
        <f aca="false">Посуточная!QY82</f>
        <v>0</v>
      </c>
      <c r="GW82" s="1006" t="n">
        <f aca="false">Посуточная!QZ82</f>
        <v>0</v>
      </c>
      <c r="GX82" s="1006" t="n">
        <f aca="false">Посуточная!RA82</f>
        <v>0</v>
      </c>
      <c r="GY82" s="1006" t="n">
        <f aca="false">Посуточная!RB82</f>
        <v>0</v>
      </c>
      <c r="GZ82" s="1095"/>
      <c r="HA82" s="1096"/>
      <c r="HB82" s="945"/>
      <c r="HC82" s="945"/>
      <c r="HD82" s="1041" t="n">
        <f aca="false">Посуточная!RN82</f>
        <v>0</v>
      </c>
      <c r="HE82" s="1042" t="n">
        <f aca="false">Посуточная!RO82</f>
        <v>0</v>
      </c>
      <c r="HF82" s="1042" t="n">
        <f aca="false">Посуточная!RP82</f>
        <v>0</v>
      </c>
      <c r="HG82" s="1042" t="n">
        <f aca="false">Посуточная!RQ82</f>
        <v>0</v>
      </c>
      <c r="HH82" s="1042" t="n">
        <f aca="false">Посуточная!RR82</f>
        <v>0</v>
      </c>
      <c r="HI82" s="1042" t="n">
        <f aca="false">Посуточная!RS82</f>
        <v>0</v>
      </c>
      <c r="HJ82" s="1042" t="n">
        <f aca="false">Посуточная!RT82</f>
        <v>0</v>
      </c>
      <c r="HK82" s="993" t="n">
        <f aca="false">Посуточная!SB82</f>
        <v>0</v>
      </c>
      <c r="HL82" s="993" t="n">
        <f aca="false">Посуточная!SC82</f>
        <v>0</v>
      </c>
      <c r="HM82" s="993" t="n">
        <f aca="false">Посуточная!SD82</f>
        <v>0</v>
      </c>
      <c r="HN82" s="993" t="n">
        <f aca="false">Посуточная!SE82</f>
        <v>0</v>
      </c>
      <c r="HO82" s="993" t="n">
        <f aca="false">Посуточная!SF82</f>
        <v>0</v>
      </c>
      <c r="HP82" s="993" t="n">
        <f aca="false">Посуточная!SG82</f>
        <v>0</v>
      </c>
      <c r="HQ82" s="993" t="n">
        <f aca="false">Посуточная!SH82</f>
        <v>0</v>
      </c>
      <c r="HR82" s="1095"/>
      <c r="HS82" s="1096"/>
      <c r="HT82" s="945"/>
      <c r="HU82" s="945"/>
      <c r="HV82" s="1097"/>
      <c r="HW82" s="1096"/>
      <c r="HX82" s="945"/>
      <c r="HY82" s="945"/>
      <c r="HZ82" s="1098"/>
      <c r="IA82" s="1099"/>
      <c r="IB82" s="945"/>
      <c r="IC82" s="945"/>
      <c r="ID82" s="1001" t="n">
        <f aca="false">Посуточная!SY82</f>
        <v>0</v>
      </c>
      <c r="IE82" s="1002" t="n">
        <f aca="false">Посуточная!SZ82</f>
        <v>0</v>
      </c>
      <c r="IF82" s="1002" t="n">
        <f aca="false">Посуточная!TA82</f>
        <v>0</v>
      </c>
      <c r="IG82" s="1002" t="n">
        <f aca="false">Посуточная!TB82</f>
        <v>0</v>
      </c>
      <c r="IH82" s="993" t="n">
        <f aca="false">Посуточная!TG82</f>
        <v>0</v>
      </c>
      <c r="II82" s="993" t="n">
        <f aca="false">Посуточная!TH82</f>
        <v>0</v>
      </c>
      <c r="IJ82" s="993" t="n">
        <f aca="false">Посуточная!TI82</f>
        <v>0</v>
      </c>
      <c r="IK82" s="993" t="n">
        <f aca="false">Посуточная!TJ82</f>
        <v>0</v>
      </c>
      <c r="IL82" s="1095"/>
      <c r="IM82" s="1096"/>
      <c r="IN82" s="946"/>
      <c r="IO82" s="946"/>
      <c r="IP82" s="1115"/>
      <c r="IQ82" s="1116"/>
      <c r="IR82" s="946"/>
      <c r="IS82" s="946"/>
      <c r="IT82" s="1115"/>
      <c r="IU82" s="1117"/>
      <c r="IV82" s="1046"/>
      <c r="IW82" s="1046"/>
      <c r="IX82" s="1117"/>
      <c r="IY82" s="1117"/>
      <c r="IZ82" s="1046"/>
      <c r="JA82" s="1046"/>
      <c r="JB82" s="1117"/>
      <c r="JC82" s="1117"/>
      <c r="JD82" s="1046"/>
      <c r="JE82" s="1046"/>
      <c r="JF82" s="1118"/>
      <c r="JG82" s="1017"/>
      <c r="JH82" s="1175"/>
      <c r="JI82" s="946"/>
      <c r="JJ82" s="1111"/>
      <c r="JK82" s="1017"/>
      <c r="JL82" s="946"/>
      <c r="JM82" s="946"/>
      <c r="JN82" s="1111"/>
      <c r="JO82" s="1017"/>
      <c r="JP82" s="946"/>
      <c r="JQ82" s="946"/>
      <c r="JR82" s="1115"/>
      <c r="JS82" s="1116"/>
      <c r="JT82" s="946"/>
      <c r="JU82" s="946"/>
      <c r="JV82" s="1111"/>
      <c r="JW82" s="1017"/>
      <c r="JX82" s="946"/>
      <c r="JY82" s="946"/>
      <c r="JZ82" s="1118"/>
      <c r="KA82" s="1118"/>
      <c r="KB82" s="946"/>
      <c r="KC82" s="946"/>
      <c r="KD82" s="1118"/>
      <c r="KE82" s="1118"/>
      <c r="KF82" s="946"/>
      <c r="KG82" s="1182"/>
      <c r="KH82" s="1119"/>
      <c r="KI82" s="1120"/>
      <c r="KJ82" s="1176"/>
      <c r="KK82" s="946"/>
      <c r="KL82" s="1118"/>
      <c r="KM82" s="1118"/>
      <c r="KN82" s="1121"/>
      <c r="KO82" s="1119"/>
      <c r="KP82" s="1122"/>
      <c r="KQ82" s="1024"/>
      <c r="KS82" s="924" t="str">
        <f aca="false">IF(KP82=$KS$1,"",KI82-7200)</f>
        <v/>
      </c>
      <c r="KT82" s="1137"/>
      <c r="LG82" s="924" t="n">
        <f aca="false">IF(R82="",0,R82+LG79)</f>
        <v>0</v>
      </c>
      <c r="LH82" s="924" t="n">
        <f aca="false">IF(S82="",0,S82+LH79)</f>
        <v>0</v>
      </c>
      <c r="LI82" s="924" t="n">
        <f aca="false">IF(AJ82="",0,AJ82+LI79)</f>
        <v>0</v>
      </c>
      <c r="LJ82" s="924" t="n">
        <f aca="false">IF(AK82="",0,AK82+LJ79)</f>
        <v>0</v>
      </c>
      <c r="LK82" s="924" t="n">
        <f aca="false">IF(AV82="",0,AV82+LK79)</f>
        <v>0</v>
      </c>
      <c r="LL82" s="924" t="n">
        <f aca="false">IF(AW82="",0,AW82+LL79)</f>
        <v>0</v>
      </c>
      <c r="LM82" s="924" t="n">
        <f aca="false">IF(BH82="",0,BH82+LM79)</f>
        <v>0</v>
      </c>
      <c r="LN82" s="924" t="n">
        <f aca="false">IF(BI82="",0,BI82+LN79)</f>
        <v>0</v>
      </c>
      <c r="LO82" s="924" t="n">
        <f aca="false">IF(CB82="",0,CB82+LO79)</f>
        <v>0</v>
      </c>
      <c r="LP82" s="924" t="n">
        <f aca="false">IF(CC82="",0,CC82+LP79)</f>
        <v>0</v>
      </c>
      <c r="LQ82" s="924" t="n">
        <f aca="false">IF(CN82="",0,CN82+LQ79)</f>
        <v>0</v>
      </c>
      <c r="LR82" s="924" t="n">
        <f aca="false">IF(CO82="",0,CO82+LR79)</f>
        <v>0</v>
      </c>
      <c r="LS82" s="924" t="n">
        <f aca="false">IF(DR82="",0,DR82+LS79)</f>
        <v>0</v>
      </c>
      <c r="LT82" s="924" t="n">
        <f aca="false">IF(DS82="",0,DS82+LT79)</f>
        <v>0</v>
      </c>
      <c r="LU82" s="924" t="n">
        <f aca="false">IF(DF82="",0,DF82+LU79)</f>
        <v>0</v>
      </c>
      <c r="LV82" s="924" t="n">
        <f aca="false">IF(DG82="",0,DG82+LV79)</f>
        <v>0</v>
      </c>
      <c r="LW82" s="924" t="n">
        <f aca="false">IF(HT82="",0,HT82+LW79)</f>
        <v>0</v>
      </c>
      <c r="LX82" s="924" t="n">
        <f aca="false">IF(HU82="",0,HU82+LX79)</f>
        <v>0</v>
      </c>
      <c r="LY82" s="924" t="n">
        <f aca="false">IF(JN82="",0,JN82)</f>
        <v>0</v>
      </c>
      <c r="LZ82" s="924" t="n">
        <f aca="false">IF(JO82="",0,JO82)</f>
        <v>0</v>
      </c>
      <c r="MA82" s="924" t="n">
        <f aca="false">IF(EV82="",0,EV82+MA79)</f>
        <v>0</v>
      </c>
      <c r="MB82" s="924" t="n">
        <f aca="false">IF(EW82="",0,EW82+MB79)</f>
        <v>0</v>
      </c>
      <c r="MC82" s="924" t="n">
        <f aca="false">IF(JJ82="",0,JJ82+MC79)</f>
        <v>0</v>
      </c>
      <c r="MD82" s="924" t="n">
        <f aca="false">IF(JK82="",0,JK82+MD79)</f>
        <v>0</v>
      </c>
      <c r="ME82" s="924" t="n">
        <f aca="false">IF(KO82="",0,KO82+ME79)</f>
        <v>0</v>
      </c>
      <c r="MF82" s="924" t="n">
        <f aca="false">IF(KP82="",0,KP82+MF79)</f>
        <v>0</v>
      </c>
      <c r="MG82" s="924" t="n">
        <f aca="false">IFERROR(ME82/$A80,0)</f>
        <v>0</v>
      </c>
      <c r="MH82" s="924" t="n">
        <f aca="false">IFERROR(MF82/$A80,0)</f>
        <v>0</v>
      </c>
      <c r="MI82" s="924" t="n">
        <f aca="false">IF(JT82="",0,JT82+MI79)</f>
        <v>0</v>
      </c>
      <c r="MJ82" s="924" t="n">
        <f aca="false">IF(JU82="",0,JU82+MJ79)</f>
        <v>0</v>
      </c>
      <c r="MK82" s="924" t="n">
        <f aca="false">IF(LG82&gt;0,0,P82+MK79)</f>
        <v>0</v>
      </c>
      <c r="ML82" s="924" t="n">
        <f aca="false">IF(LH82&gt;0,0,Q82+ML79)</f>
        <v>0</v>
      </c>
      <c r="MM82" s="924" t="n">
        <f aca="false">IF(LI82&gt;0,0,AH82+MM79)</f>
        <v>0</v>
      </c>
      <c r="MN82" s="924" t="n">
        <f aca="false">IF(LJ82&gt;0,0,AI82+MN79)</f>
        <v>0</v>
      </c>
      <c r="MO82" s="924" t="n">
        <f aca="false">IF(LK82&gt;0,0,AT82+MO79)</f>
        <v>0</v>
      </c>
      <c r="MP82" s="924" t="n">
        <f aca="false">IF(LL82&gt;0,0,AU82+MP79)</f>
        <v>0</v>
      </c>
      <c r="MQ82" s="924" t="n">
        <f aca="false">IF(LM82&gt;0,0,BF82+MQ79)</f>
        <v>0</v>
      </c>
      <c r="MR82" s="924" t="n">
        <f aca="false">IF(LN82&gt;0,0,BG82+MR79)</f>
        <v>0</v>
      </c>
      <c r="MS82" s="924" t="n">
        <f aca="false">IF(LO82&gt;0,0,BZ82+MS79)</f>
        <v>0</v>
      </c>
      <c r="MT82" s="924" t="n">
        <f aca="false">IF(LP82&gt;0,0,CA82+MT79)</f>
        <v>0</v>
      </c>
      <c r="MU82" s="924" t="n">
        <f aca="false">IF(LQ82&gt;0,0,CL82+MU79)</f>
        <v>0</v>
      </c>
      <c r="MV82" s="924" t="n">
        <f aca="false">IF(LR82&gt;0,0,CM82+MV79)</f>
        <v>0</v>
      </c>
      <c r="MW82" s="924" t="n">
        <f aca="false">IF(LS82&gt;0,0,DP82+MW79)</f>
        <v>0</v>
      </c>
      <c r="MX82" s="924" t="n">
        <f aca="false">IF(LT82&gt;0,0,DQ82+MX79)</f>
        <v>0</v>
      </c>
      <c r="MY82" s="924" t="n">
        <f aca="false">IF(LU82&gt;0,0,DD82+MY79)</f>
        <v>0</v>
      </c>
      <c r="MZ82" s="924" t="n">
        <f aca="false">IFERROR(IF(LV82&gt;0,0,DE82+MZ79),0)</f>
        <v>0</v>
      </c>
      <c r="NA82" s="924" t="n">
        <f aca="false">IF(LW82&gt;0,0,HR82+NA79)</f>
        <v>0</v>
      </c>
      <c r="NB82" s="924" t="n">
        <f aca="false">IFERROR(IF(LX82&gt;0,0,HS82+NB79),0)</f>
        <v>0</v>
      </c>
      <c r="NC82" s="924"/>
      <c r="ND82" s="924"/>
      <c r="NE82" s="924"/>
    </row>
    <row r="83" customFormat="false" ht="15" hidden="false" customHeight="false" outlineLevel="0" collapsed="false">
      <c r="A83" s="1181"/>
      <c r="B83" s="974" t="n">
        <f aca="false">Посуточная!J83</f>
        <v>0</v>
      </c>
      <c r="C83" s="975" t="n">
        <f aca="false">Посуточная!K83</f>
        <v>0</v>
      </c>
      <c r="D83" s="975" t="n">
        <f aca="false">Посуточная!L83</f>
        <v>0</v>
      </c>
      <c r="E83" s="975" t="n">
        <f aca="false">Посуточная!M83</f>
        <v>0</v>
      </c>
      <c r="F83" s="975" t="n">
        <f aca="false">Посуточная!N83</f>
        <v>0</v>
      </c>
      <c r="G83" s="975" t="n">
        <f aca="false">Посуточная!O83</f>
        <v>0</v>
      </c>
      <c r="H83" s="975" t="n">
        <f aca="false">Посуточная!P83</f>
        <v>0</v>
      </c>
      <c r="I83" s="976" t="n">
        <f aca="false">Посуточная!AA83</f>
        <v>0</v>
      </c>
      <c r="J83" s="976" t="n">
        <f aca="false">Посуточная!AB83</f>
        <v>0</v>
      </c>
      <c r="K83" s="976" t="n">
        <f aca="false">Посуточная!AC83</f>
        <v>0</v>
      </c>
      <c r="L83" s="976" t="n">
        <f aca="false">Посуточная!AD83</f>
        <v>0</v>
      </c>
      <c r="M83" s="976" t="n">
        <f aca="false">Посуточная!AE83</f>
        <v>0</v>
      </c>
      <c r="N83" s="976" t="n">
        <f aca="false">Посуточная!AF83</f>
        <v>0</v>
      </c>
      <c r="O83" s="976" t="n">
        <f aca="false">Посуточная!AG83</f>
        <v>0</v>
      </c>
      <c r="P83" s="1027" t="n">
        <f aca="false">COUNTIF(B83:H83,"&lt;&gt;0")-COUNTIF(B83:H83,"")</f>
        <v>-7</v>
      </c>
      <c r="Q83" s="1028" t="n">
        <f aca="false">COUNTIF(I83:O83,"&lt;&gt;0")-COUNTIF(I83:O83,"")</f>
        <v>0</v>
      </c>
      <c r="R83" s="945"/>
      <c r="S83" s="945"/>
      <c r="T83" s="990" t="n">
        <f aca="false">Посуточная!AS83</f>
        <v>0</v>
      </c>
      <c r="U83" s="975" t="n">
        <f aca="false">Посуточная!AT83</f>
        <v>0</v>
      </c>
      <c r="V83" s="975" t="n">
        <f aca="false">Посуточная!AU83</f>
        <v>0</v>
      </c>
      <c r="W83" s="975" t="n">
        <f aca="false">Посуточная!AV83</f>
        <v>0</v>
      </c>
      <c r="X83" s="975" t="n">
        <f aca="false">Посуточная!AW83</f>
        <v>0</v>
      </c>
      <c r="Y83" s="975" t="n">
        <f aca="false">Посуточная!AX83</f>
        <v>0</v>
      </c>
      <c r="Z83" s="975" t="n">
        <f aca="false">Посуточная!AY83</f>
        <v>0</v>
      </c>
      <c r="AA83" s="976" t="n">
        <f aca="false">Посуточная!BG83</f>
        <v>0</v>
      </c>
      <c r="AB83" s="976" t="n">
        <f aca="false">Посуточная!BH83</f>
        <v>0</v>
      </c>
      <c r="AC83" s="976" t="n">
        <f aca="false">Посуточная!BI83</f>
        <v>0</v>
      </c>
      <c r="AD83" s="976" t="n">
        <f aca="false">Посуточная!BJ83</f>
        <v>0</v>
      </c>
      <c r="AE83" s="976" t="n">
        <f aca="false">Посуточная!BK83</f>
        <v>0</v>
      </c>
      <c r="AF83" s="976" t="n">
        <f aca="false">Посуточная!BL83</f>
        <v>0</v>
      </c>
      <c r="AG83" s="976" t="n">
        <f aca="false">Посуточная!BM83</f>
        <v>0</v>
      </c>
      <c r="AH83" s="1027" t="n">
        <f aca="false">COUNTIF(T83:Z83,"&lt;&gt;0")-COUNTIF(T83:Z83,"")</f>
        <v>-7</v>
      </c>
      <c r="AI83" s="1028" t="n">
        <f aca="false">COUNTIF(AA83:AG83,"&lt;&gt;0")-COUNTIF(AA83:AG83,"")</f>
        <v>0</v>
      </c>
      <c r="AJ83" s="945"/>
      <c r="AK83" s="945"/>
      <c r="AL83" s="990" t="n">
        <f aca="false">Посуточная!BV83</f>
        <v>0</v>
      </c>
      <c r="AM83" s="975" t="n">
        <f aca="false">Посуточная!BW83</f>
        <v>0</v>
      </c>
      <c r="AN83" s="975" t="n">
        <f aca="false">Посуточная!BX83</f>
        <v>0</v>
      </c>
      <c r="AO83" s="975" t="n">
        <f aca="false">Посуточная!BY83</f>
        <v>0</v>
      </c>
      <c r="AP83" s="976" t="n">
        <f aca="false">Посуточная!CD83</f>
        <v>0</v>
      </c>
      <c r="AQ83" s="976" t="n">
        <f aca="false">Посуточная!CE83</f>
        <v>0</v>
      </c>
      <c r="AR83" s="976" t="n">
        <f aca="false">Посуточная!CF83</f>
        <v>0</v>
      </c>
      <c r="AS83" s="976" t="n">
        <f aca="false">Посуточная!CG83</f>
        <v>0</v>
      </c>
      <c r="AT83" s="1027" t="n">
        <f aca="false">COUNTIF(AL83:AO83,"&lt;&gt;0")-COUNTIF(AL83:AO83,"")</f>
        <v>-4</v>
      </c>
      <c r="AU83" s="1028" t="n">
        <f aca="false">COUNTIF(AP83:AS83,"&lt;&gt;0")-COUNTIF(AP83:AS83,"")</f>
        <v>0</v>
      </c>
      <c r="AV83" s="945"/>
      <c r="AW83" s="945"/>
      <c r="AX83" s="990" t="n">
        <f aca="false">Посуточная!CP83</f>
        <v>0</v>
      </c>
      <c r="AY83" s="975" t="n">
        <f aca="false">Посуточная!CQ83</f>
        <v>0</v>
      </c>
      <c r="AZ83" s="975" t="n">
        <f aca="false">Посуточная!CR83</f>
        <v>0</v>
      </c>
      <c r="BA83" s="975" t="n">
        <f aca="false">Посуточная!CS83</f>
        <v>0</v>
      </c>
      <c r="BB83" s="976" t="n">
        <f aca="false">Посуточная!CX83</f>
        <v>0</v>
      </c>
      <c r="BC83" s="976" t="n">
        <f aca="false">Посуточная!CY83</f>
        <v>0</v>
      </c>
      <c r="BD83" s="976" t="n">
        <f aca="false">Посуточная!CZ83</f>
        <v>0</v>
      </c>
      <c r="BE83" s="976" t="n">
        <f aca="false">Посуточная!DA83</f>
        <v>0</v>
      </c>
      <c r="BF83" s="1027" t="n">
        <f aca="false">COUNTIF(AX83:BA83,"&lt;&gt;0")-COUNTIF(AX83:BA83,"")</f>
        <v>-4</v>
      </c>
      <c r="BG83" s="1028" t="n">
        <f aca="false">COUNTIF(BB83:BE83,"&lt;&gt;0")-COUNTIF(BB83:BE83,"")</f>
        <v>0</v>
      </c>
      <c r="BH83" s="945"/>
      <c r="BI83" s="945"/>
      <c r="BJ83" s="1030" t="n">
        <f aca="false">SUMIF(B6:BI6,"итого гр.",B83:BI83)</f>
        <v>0</v>
      </c>
      <c r="BK83" s="1028" t="n">
        <f aca="false">SUMIF(B6:BI6,"итого фк.",B83:BI83)</f>
        <v>0</v>
      </c>
      <c r="BL83" s="945"/>
      <c r="BM83" s="945"/>
      <c r="BN83" s="1031"/>
      <c r="BO83" s="1032"/>
      <c r="BP83" s="945"/>
      <c r="BQ83" s="945"/>
      <c r="BR83" s="988" t="n">
        <f aca="false">Посуточная!DR83</f>
        <v>0</v>
      </c>
      <c r="BS83" s="989" t="n">
        <f aca="false">Посуточная!DS83</f>
        <v>0</v>
      </c>
      <c r="BT83" s="989" t="n">
        <f aca="false">Посуточная!DT83</f>
        <v>0</v>
      </c>
      <c r="BU83" s="989" t="n">
        <f aca="false">Посуточная!DU83</f>
        <v>0</v>
      </c>
      <c r="BV83" s="976" t="n">
        <f aca="false">Посуточная!DZ83</f>
        <v>0</v>
      </c>
      <c r="BW83" s="976" t="n">
        <f aca="false">Посуточная!EA83</f>
        <v>0</v>
      </c>
      <c r="BX83" s="976" t="n">
        <f aca="false">Посуточная!EB83</f>
        <v>0</v>
      </c>
      <c r="BY83" s="976" t="n">
        <f aca="false">Посуточная!EC83</f>
        <v>0</v>
      </c>
      <c r="BZ83" s="1027" t="n">
        <f aca="false">COUNTIF(BR83:BU83,"&lt;&gt;0")-COUNTIF(BR83:BU83,"")</f>
        <v>-4</v>
      </c>
      <c r="CA83" s="1028" t="n">
        <f aca="false">COUNTIF(BV83:BY83,"&lt;&gt;0")-COUNTIF(BV83:BY83,"")</f>
        <v>0</v>
      </c>
      <c r="CB83" s="945"/>
      <c r="CC83" s="945"/>
      <c r="CD83" s="988" t="n">
        <f aca="false">Посуточная!EO83</f>
        <v>0</v>
      </c>
      <c r="CE83" s="989" t="n">
        <f aca="false">Посуточная!EP83</f>
        <v>0</v>
      </c>
      <c r="CF83" s="989" t="n">
        <f aca="false">Посуточная!EQ83</f>
        <v>0</v>
      </c>
      <c r="CG83" s="989" t="n">
        <f aca="false">Посуточная!ER83</f>
        <v>0</v>
      </c>
      <c r="CH83" s="976" t="n">
        <f aca="false">Посуточная!EZ83</f>
        <v>0</v>
      </c>
      <c r="CI83" s="976" t="n">
        <f aca="false">Посуточная!FA83</f>
        <v>0</v>
      </c>
      <c r="CJ83" s="976" t="n">
        <f aca="false">Посуточная!FB83</f>
        <v>0</v>
      </c>
      <c r="CK83" s="976" t="n">
        <f aca="false">Посуточная!FC83</f>
        <v>0</v>
      </c>
      <c r="CL83" s="1027" t="n">
        <f aca="false">COUNTIF(CD83:CG83,"&lt;&gt;0")-COUNTIF(CD83:CG83,"")</f>
        <v>-4</v>
      </c>
      <c r="CM83" s="1028" t="n">
        <f aca="false">COUNTIF(CH83:CK83,"&lt;&gt;0")-COUNTIF(CH83:CK83,"")</f>
        <v>0</v>
      </c>
      <c r="CN83" s="945"/>
      <c r="CO83" s="945"/>
      <c r="CP83" s="990" t="n">
        <f aca="false">Посуточная!GN83</f>
        <v>0</v>
      </c>
      <c r="CQ83" s="975" t="n">
        <f aca="false">Посуточная!GO83</f>
        <v>0</v>
      </c>
      <c r="CR83" s="975" t="n">
        <f aca="false">Посуточная!GP83</f>
        <v>0</v>
      </c>
      <c r="CS83" s="975" t="n">
        <f aca="false">Посуточная!GQ83</f>
        <v>0</v>
      </c>
      <c r="CT83" s="975" t="n">
        <f aca="false">Посуточная!GR83</f>
        <v>0</v>
      </c>
      <c r="CU83" s="975" t="n">
        <f aca="false">Посуточная!GS83</f>
        <v>0</v>
      </c>
      <c r="CV83" s="975" t="n">
        <f aca="false">Посуточная!GT83</f>
        <v>0</v>
      </c>
      <c r="CW83" s="976" t="n">
        <f aca="false">Посуточная!HP83</f>
        <v>0</v>
      </c>
      <c r="CX83" s="976" t="n">
        <f aca="false">Посуточная!HQ83</f>
        <v>0</v>
      </c>
      <c r="CY83" s="976" t="n">
        <f aca="false">Посуточная!HR83</f>
        <v>0</v>
      </c>
      <c r="CZ83" s="976" t="n">
        <f aca="false">Посуточная!HS83</f>
        <v>0</v>
      </c>
      <c r="DA83" s="976" t="n">
        <f aca="false">Посуточная!HT83</f>
        <v>0</v>
      </c>
      <c r="DB83" s="976" t="n">
        <f aca="false">Посуточная!HU83</f>
        <v>0</v>
      </c>
      <c r="DC83" s="976" t="n">
        <f aca="false">Посуточная!HV83</f>
        <v>0</v>
      </c>
      <c r="DD83" s="1027" t="n">
        <f aca="false">COUNTIF(CP83:CV83,"&lt;&gt;0")-COUNTIF(CP83:CV83,"")</f>
        <v>-7</v>
      </c>
      <c r="DE83" s="1028" t="n">
        <f aca="false">COUNTIF(CW83:DC83,"&lt;&gt;0")-COUNTIF(CW83:DC83,"")</f>
        <v>0</v>
      </c>
      <c r="DF83" s="945"/>
      <c r="DG83" s="945"/>
      <c r="DH83" s="991" t="n">
        <f aca="false">Посуточная!IE83</f>
        <v>0</v>
      </c>
      <c r="DI83" s="992" t="n">
        <f aca="false">Посуточная!IF83</f>
        <v>0</v>
      </c>
      <c r="DJ83" s="992" t="n">
        <f aca="false">Посуточная!IG83</f>
        <v>0</v>
      </c>
      <c r="DK83" s="989" t="n">
        <f aca="false">Посуточная!IH83</f>
        <v>0</v>
      </c>
      <c r="DL83" s="976" t="n">
        <f aca="false">Посуточная!IM83</f>
        <v>0</v>
      </c>
      <c r="DM83" s="993" t="n">
        <f aca="false">Посуточная!IN83</f>
        <v>0</v>
      </c>
      <c r="DN83" s="993" t="n">
        <f aca="false">Посуточная!IO83</f>
        <v>0</v>
      </c>
      <c r="DO83" s="993" t="n">
        <f aca="false">Посуточная!IP83</f>
        <v>0</v>
      </c>
      <c r="DP83" s="1029" t="n">
        <f aca="false">COUNTIF(DH83:DK83,"&lt;&gt;0")-COUNTIF(DH83:DK83,"")</f>
        <v>-4</v>
      </c>
      <c r="DQ83" s="1028" t="n">
        <f aca="false">COUNTIF(DL83:DO83,"&lt;&gt;0")-COUNTIF(DL83:DO83,"")</f>
        <v>0</v>
      </c>
      <c r="DR83" s="946"/>
      <c r="DS83" s="946"/>
      <c r="DT83" s="1033"/>
      <c r="DU83" s="1034"/>
      <c r="DV83" s="1034"/>
      <c r="DW83" s="1034"/>
      <c r="DX83" s="1034"/>
      <c r="DY83" s="1034"/>
      <c r="DZ83" s="1034"/>
      <c r="EA83" s="976" t="n">
        <f aca="false">Посуточная!KQ83</f>
        <v>0</v>
      </c>
      <c r="EB83" s="976" t="n">
        <f aca="false">Посуточная!KR83</f>
        <v>0</v>
      </c>
      <c r="EC83" s="976" t="n">
        <f aca="false">Посуточная!KS83</f>
        <v>0</v>
      </c>
      <c r="ED83" s="976" t="n">
        <f aca="false">Посуточная!KT83</f>
        <v>0</v>
      </c>
      <c r="EE83" s="976" t="n">
        <f aca="false">Посуточная!KU83</f>
        <v>0</v>
      </c>
      <c r="EF83" s="976" t="n">
        <f aca="false">Посуточная!KV83</f>
        <v>0</v>
      </c>
      <c r="EG83" s="976" t="n">
        <f aca="false">Посуточная!KW83</f>
        <v>0</v>
      </c>
      <c r="EH83" s="1027" t="n">
        <f aca="false">SUBTOTAL(3, DT83:DZ83)</f>
        <v>0</v>
      </c>
      <c r="EI83" s="1028" t="n">
        <f aca="false">COUNTIF(EA83:EG83,"&lt;&gt;0")-COUNTIF(EA83:EG83,"")</f>
        <v>0</v>
      </c>
      <c r="EJ83" s="945"/>
      <c r="EK83" s="945"/>
      <c r="EL83" s="1030" t="n">
        <f aca="false">SUMIF(BR6:EK6,"итого гр.",BR83:EK83)</f>
        <v>0</v>
      </c>
      <c r="EM83" s="1028" t="n">
        <f aca="false">SUMIF(BR6:EK6,"итого фк.",BR83:EK83)</f>
        <v>0</v>
      </c>
      <c r="EN83" s="945"/>
      <c r="EO83" s="945"/>
      <c r="EP83" s="1031"/>
      <c r="EQ83" s="1032"/>
      <c r="ER83" s="946"/>
      <c r="ES83" s="946"/>
      <c r="ET83" s="1035"/>
      <c r="EU83" s="1036"/>
      <c r="EV83" s="946"/>
      <c r="EW83" s="946"/>
      <c r="EX83" s="1037"/>
      <c r="EY83" s="1038"/>
      <c r="EZ83" s="946"/>
      <c r="FA83" s="946"/>
      <c r="FB83" s="1033"/>
      <c r="FC83" s="1034"/>
      <c r="FD83" s="1034"/>
      <c r="FE83" s="1034"/>
      <c r="FF83" s="1034"/>
      <c r="FG83" s="1034"/>
      <c r="FH83" s="1034"/>
      <c r="FI83" s="976" t="n">
        <f aca="false">Посуточная!NU83</f>
        <v>0</v>
      </c>
      <c r="FJ83" s="976" t="n">
        <f aca="false">Посуточная!NV83</f>
        <v>0</v>
      </c>
      <c r="FK83" s="976" t="n">
        <f aca="false">Посуточная!NW83</f>
        <v>0</v>
      </c>
      <c r="FL83" s="976" t="n">
        <f aca="false">Посуточная!NX83</f>
        <v>0</v>
      </c>
      <c r="FM83" s="976" t="n">
        <f aca="false">Посуточная!NY83</f>
        <v>0</v>
      </c>
      <c r="FN83" s="976" t="n">
        <f aca="false">Посуточная!NZ83</f>
        <v>0</v>
      </c>
      <c r="FO83" s="976" t="n">
        <f aca="false">Посуточная!OA83</f>
        <v>0</v>
      </c>
      <c r="FP83" s="1027" t="n">
        <f aca="false">COUNTIF(FB83:FH83,"&lt;&gt;0")-COUNTIF(FB83:FH83,"")</f>
        <v>0</v>
      </c>
      <c r="FQ83" s="1028" t="n">
        <f aca="false">COUNTIF(FI83:FO83,"&lt;&gt;0")-COUNTIF(FI83:FO83,"")</f>
        <v>0</v>
      </c>
      <c r="FR83" s="945"/>
      <c r="FS83" s="945"/>
      <c r="FT83" s="1001" t="n">
        <f aca="false">Посуточная!OO83</f>
        <v>0</v>
      </c>
      <c r="FU83" s="1002" t="n">
        <f aca="false">Посуточная!OP83</f>
        <v>0</v>
      </c>
      <c r="FV83" s="1002" t="n">
        <f aca="false">Посуточная!OQ83</f>
        <v>0</v>
      </c>
      <c r="FW83" s="1002" t="n">
        <f aca="false">Посуточная!OR83</f>
        <v>0</v>
      </c>
      <c r="FX83" s="1002" t="n">
        <f aca="false">Посуточная!OS83</f>
        <v>0</v>
      </c>
      <c r="FY83" s="1002" t="n">
        <f aca="false">Посуточная!OT83</f>
        <v>0</v>
      </c>
      <c r="FZ83" s="1003" t="n">
        <f aca="false">Посуточная!OU83</f>
        <v>0</v>
      </c>
      <c r="GA83" s="993" t="n">
        <f aca="false">Посуточная!PP83</f>
        <v>0</v>
      </c>
      <c r="GB83" s="993" t="n">
        <f aca="false">Посуточная!PQ83</f>
        <v>0</v>
      </c>
      <c r="GC83" s="993" t="n">
        <f aca="false">Посуточная!PR83</f>
        <v>0</v>
      </c>
      <c r="GD83" s="993" t="n">
        <f aca="false">Посуточная!PS83</f>
        <v>0</v>
      </c>
      <c r="GE83" s="993" t="n">
        <f aca="false">Посуточная!PT83</f>
        <v>0</v>
      </c>
      <c r="GF83" s="993" t="n">
        <f aca="false">Посуточная!PU83</f>
        <v>0</v>
      </c>
      <c r="GG83" s="993" t="n">
        <f aca="false">Посуточная!PV83</f>
        <v>0</v>
      </c>
      <c r="GH83" s="1027" t="n">
        <f aca="false">COUNTIF(FT83:FZ83,"&lt;&gt;0")-COUNTIF(FT83:FZ83,"")</f>
        <v>-7</v>
      </c>
      <c r="GI83" s="1028" t="n">
        <f aca="false">COUNTIF(GA83:GG83,"&lt;&gt;0")-COUNTIF(GA83:GG83,"")</f>
        <v>0</v>
      </c>
      <c r="GJ83" s="945"/>
      <c r="GK83" s="945"/>
      <c r="GL83" s="1039" t="n">
        <f aca="false">Посуточная!QH83</f>
        <v>0</v>
      </c>
      <c r="GM83" s="1040" t="n">
        <f aca="false">Посуточная!QI83</f>
        <v>0</v>
      </c>
      <c r="GN83" s="1040" t="n">
        <f aca="false">Посуточная!QJ83</f>
        <v>0</v>
      </c>
      <c r="GO83" s="1040" t="n">
        <f aca="false">Посуточная!QK83</f>
        <v>0</v>
      </c>
      <c r="GP83" s="1040" t="n">
        <f aca="false">Посуточная!QL83</f>
        <v>0</v>
      </c>
      <c r="GQ83" s="1040" t="n">
        <f aca="false">Посуточная!QM83</f>
        <v>0</v>
      </c>
      <c r="GR83" s="1040" t="n">
        <f aca="false">Посуточная!QN83</f>
        <v>0</v>
      </c>
      <c r="GS83" s="1006" t="n">
        <f aca="false">Посуточная!QV83</f>
        <v>0</v>
      </c>
      <c r="GT83" s="1006" t="n">
        <f aca="false">Посуточная!QW83</f>
        <v>0</v>
      </c>
      <c r="GU83" s="1006" t="n">
        <f aca="false">Посуточная!QX83</f>
        <v>0</v>
      </c>
      <c r="GV83" s="1006" t="n">
        <f aca="false">Посуточная!QY83</f>
        <v>0</v>
      </c>
      <c r="GW83" s="1006" t="n">
        <f aca="false">Посуточная!QZ83</f>
        <v>0</v>
      </c>
      <c r="GX83" s="1006" t="n">
        <f aca="false">Посуточная!RA83</f>
        <v>0</v>
      </c>
      <c r="GY83" s="1006" t="n">
        <f aca="false">Посуточная!RB83</f>
        <v>0</v>
      </c>
      <c r="GZ83" s="1027" t="n">
        <f aca="false">COUNTIF(GL83:GR83,"&lt;&gt;0")-COUNTIF(GL83:GR83,"")</f>
        <v>-7</v>
      </c>
      <c r="HA83" s="1028" t="n">
        <f aca="false">COUNTIF(GS83:GY83,"&lt;&gt;0")-COUNTIF(GS83:GY83,"")</f>
        <v>0</v>
      </c>
      <c r="HB83" s="945"/>
      <c r="HC83" s="945"/>
      <c r="HD83" s="1041" t="n">
        <f aca="false">Посуточная!RN83</f>
        <v>0</v>
      </c>
      <c r="HE83" s="1042" t="n">
        <f aca="false">Посуточная!RO83</f>
        <v>0</v>
      </c>
      <c r="HF83" s="1042" t="n">
        <f aca="false">Посуточная!RP83</f>
        <v>0</v>
      </c>
      <c r="HG83" s="1042" t="n">
        <f aca="false">Посуточная!RQ83</f>
        <v>0</v>
      </c>
      <c r="HH83" s="1042" t="n">
        <f aca="false">Посуточная!RR83</f>
        <v>0</v>
      </c>
      <c r="HI83" s="1042" t="n">
        <f aca="false">Посуточная!RS83</f>
        <v>0</v>
      </c>
      <c r="HJ83" s="1042" t="n">
        <f aca="false">Посуточная!RT83</f>
        <v>0</v>
      </c>
      <c r="HK83" s="993" t="n">
        <f aca="false">Посуточная!SB83</f>
        <v>0</v>
      </c>
      <c r="HL83" s="993" t="n">
        <f aca="false">Посуточная!SC83</f>
        <v>0</v>
      </c>
      <c r="HM83" s="993" t="n">
        <f aca="false">Посуточная!SD83</f>
        <v>0</v>
      </c>
      <c r="HN83" s="993" t="n">
        <f aca="false">Посуточная!SE83</f>
        <v>0</v>
      </c>
      <c r="HO83" s="993" t="n">
        <f aca="false">Посуточная!SF83</f>
        <v>0</v>
      </c>
      <c r="HP83" s="993" t="n">
        <f aca="false">Посуточная!SG83</f>
        <v>0</v>
      </c>
      <c r="HQ83" s="993" t="n">
        <f aca="false">Посуточная!SH83</f>
        <v>0</v>
      </c>
      <c r="HR83" s="1027" t="n">
        <f aca="false">COUNTIF(HD83:HJ83,"&lt;&gt;0")-COUNTIF(HD83:HJ83,"")</f>
        <v>-7</v>
      </c>
      <c r="HS83" s="1028" t="n">
        <f aca="false">COUNTIF(HK83:HQ83,"&lt;&gt;0")-COUNTIF(HK83:HQ83,"")</f>
        <v>0</v>
      </c>
      <c r="HT83" s="945"/>
      <c r="HU83" s="945"/>
      <c r="HV83" s="1030" t="n">
        <f aca="false">SUMIF(FB6:HU6,"итого гр.",FB83:HU83)</f>
        <v>0</v>
      </c>
      <c r="HW83" s="1028" t="n">
        <f aca="false">SUMIF($FB$6:$HU$6,"итого фк.",FB83:HU83)</f>
        <v>0</v>
      </c>
      <c r="HX83" s="945"/>
      <c r="HY83" s="945"/>
      <c r="HZ83" s="1031"/>
      <c r="IA83" s="1032"/>
      <c r="IB83" s="945"/>
      <c r="IC83" s="945"/>
      <c r="ID83" s="1001" t="n">
        <f aca="false">Посуточная!SY83</f>
        <v>0</v>
      </c>
      <c r="IE83" s="1002" t="n">
        <f aca="false">Посуточная!SZ83</f>
        <v>0</v>
      </c>
      <c r="IF83" s="1002" t="n">
        <f aca="false">Посуточная!TA83</f>
        <v>0</v>
      </c>
      <c r="IG83" s="1002" t="n">
        <f aca="false">Посуточная!TB83</f>
        <v>0</v>
      </c>
      <c r="IH83" s="993" t="n">
        <f aca="false">Посуточная!TG83</f>
        <v>0</v>
      </c>
      <c r="II83" s="993" t="n">
        <f aca="false">Посуточная!TH83</f>
        <v>0</v>
      </c>
      <c r="IJ83" s="993" t="n">
        <f aca="false">Посуточная!TI83</f>
        <v>0</v>
      </c>
      <c r="IK83" s="993" t="n">
        <f aca="false">Посуточная!TJ83</f>
        <v>0</v>
      </c>
      <c r="IL83" s="1027"/>
      <c r="IM83" s="1028"/>
      <c r="IN83" s="946"/>
      <c r="IO83" s="946"/>
      <c r="IP83" s="1043"/>
      <c r="IQ83" s="1044"/>
      <c r="IR83" s="946"/>
      <c r="IS83" s="946"/>
      <c r="IT83" s="1043"/>
      <c r="IU83" s="1045"/>
      <c r="IV83" s="1046"/>
      <c r="IW83" s="1046"/>
      <c r="IX83" s="1045"/>
      <c r="IY83" s="1045"/>
      <c r="IZ83" s="1046"/>
      <c r="JA83" s="1046"/>
      <c r="JB83" s="1045"/>
      <c r="JC83" s="1045"/>
      <c r="JD83" s="1046"/>
      <c r="JE83" s="1046"/>
      <c r="JF83" s="1047" t="n">
        <f aca="false">SUMIF(IP6:JE6,"итого гр.",IP83:JE83)</f>
        <v>0</v>
      </c>
      <c r="JG83" s="1038" t="n">
        <f aca="false">SUMIF($IP$6:$JE$6,"итого фк.",IP83:JE83)</f>
        <v>0</v>
      </c>
      <c r="JH83" s="1175"/>
      <c r="JI83" s="946"/>
      <c r="JJ83" s="1037"/>
      <c r="JK83" s="1038"/>
      <c r="JL83" s="946"/>
      <c r="JM83" s="946"/>
      <c r="JN83" s="1037"/>
      <c r="JO83" s="1038"/>
      <c r="JP83" s="946"/>
      <c r="JQ83" s="946"/>
      <c r="JR83" s="1043"/>
      <c r="JS83" s="1044"/>
      <c r="JT83" s="946"/>
      <c r="JU83" s="946"/>
      <c r="JV83" s="1037"/>
      <c r="JW83" s="1038"/>
      <c r="JX83" s="946"/>
      <c r="JY83" s="946"/>
      <c r="JZ83" s="1047"/>
      <c r="KA83" s="1047"/>
      <c r="KB83" s="946"/>
      <c r="KC83" s="946"/>
      <c r="KD83" s="1047"/>
      <c r="KE83" s="1047"/>
      <c r="KF83" s="946"/>
      <c r="KG83" s="946"/>
      <c r="KH83" s="1123"/>
      <c r="KI83" s="1021"/>
      <c r="KJ83" s="1176"/>
      <c r="KK83" s="946"/>
      <c r="KL83" s="1047"/>
      <c r="KM83" s="1047"/>
      <c r="KN83" s="1048"/>
      <c r="KO83" s="1123"/>
      <c r="KP83" s="1023"/>
      <c r="KQ83" s="1024"/>
      <c r="KS83" s="924" t="str">
        <f aca="false">IF(KP83=$KS$1,"",KI83-7200)</f>
        <v/>
      </c>
      <c r="KT83" s="1137"/>
      <c r="LG83" s="924" t="n">
        <f aca="false">IF(R83="",0,R83+LG80)</f>
        <v>0</v>
      </c>
      <c r="LH83" s="924" t="n">
        <f aca="false">IF(S83="",0,S83+LH80)</f>
        <v>0</v>
      </c>
      <c r="LI83" s="924" t="n">
        <f aca="false">IF(AJ83="",0,AJ83+LI80)</f>
        <v>0</v>
      </c>
      <c r="LJ83" s="924" t="n">
        <f aca="false">IF(AK83="",0,AK83+LJ80)</f>
        <v>0</v>
      </c>
      <c r="LK83" s="924" t="n">
        <f aca="false">IF(AV83="",0,AV83+LK80)</f>
        <v>0</v>
      </c>
      <c r="LL83" s="924" t="n">
        <f aca="false">IF(AW83="",0,AW83+LL80)</f>
        <v>0</v>
      </c>
      <c r="LM83" s="924" t="n">
        <f aca="false">IF(BH83="",0,BH83+LM80)</f>
        <v>0</v>
      </c>
      <c r="LN83" s="924" t="n">
        <f aca="false">IF(BI83="",0,BI83+LN80)</f>
        <v>0</v>
      </c>
      <c r="LO83" s="924" t="n">
        <f aca="false">IF(CB83="",0,CB83+LO80)</f>
        <v>0</v>
      </c>
      <c r="LP83" s="924" t="n">
        <f aca="false">IF(CC83="",0,CC83+LP80)</f>
        <v>0</v>
      </c>
      <c r="LQ83" s="924" t="n">
        <f aca="false">IF(CN83="",0,CN83+LQ80)</f>
        <v>0</v>
      </c>
      <c r="LR83" s="924" t="n">
        <f aca="false">IF(CO83="",0,CO83+LR80)</f>
        <v>0</v>
      </c>
      <c r="LS83" s="924" t="n">
        <f aca="false">IF(DR83="",0,DR83+LS80)</f>
        <v>0</v>
      </c>
      <c r="LT83" s="924" t="n">
        <f aca="false">IF(DS83="",0,DS83+LT80)</f>
        <v>0</v>
      </c>
      <c r="LU83" s="924" t="n">
        <f aca="false">IF(DF83="",0,DF83+LU80)</f>
        <v>0</v>
      </c>
      <c r="LV83" s="924" t="n">
        <f aca="false">IF(DG83="",0,DG83+LV80)</f>
        <v>0</v>
      </c>
      <c r="LW83" s="924" t="n">
        <f aca="false">IF(HT83="",0,HT83+LW80)</f>
        <v>0</v>
      </c>
      <c r="LX83" s="924" t="n">
        <f aca="false">IF(HU83="",0,HU83+LX80)</f>
        <v>0</v>
      </c>
      <c r="LY83" s="924" t="n">
        <f aca="false">IF(JN83="",0,JN83)</f>
        <v>0</v>
      </c>
      <c r="LZ83" s="924" t="n">
        <f aca="false">IF(JO83="",0,JO83)</f>
        <v>0</v>
      </c>
      <c r="MA83" s="924" t="n">
        <f aca="false">IF(EV83="",0,EV83+MA80)</f>
        <v>0</v>
      </c>
      <c r="MB83" s="924" t="n">
        <f aca="false">IF(EW83="",0,EW83+MB80)</f>
        <v>0</v>
      </c>
      <c r="MC83" s="924" t="n">
        <f aca="false">IF(JJ83="",0,JJ83+MC80)</f>
        <v>0</v>
      </c>
      <c r="MD83" s="924" t="n">
        <f aca="false">IF(JK83="",0,JK83+MD80)</f>
        <v>0</v>
      </c>
      <c r="ME83" s="924" t="n">
        <f aca="false">IF(KO83="",0,KO83+ME80)</f>
        <v>0</v>
      </c>
      <c r="MF83" s="924" t="n">
        <f aca="false">IF(KP83="",0,KP83+MF80)</f>
        <v>0</v>
      </c>
      <c r="MG83" s="924" t="n">
        <f aca="false">IFERROR(ME83/$A81,0)</f>
        <v>0</v>
      </c>
      <c r="MH83" s="924" t="n">
        <f aca="false">IFERROR(MF83/$A81,0)</f>
        <v>0</v>
      </c>
      <c r="MI83" s="924" t="n">
        <f aca="false">IF(JT83="",0,JT83+MI80)</f>
        <v>0</v>
      </c>
      <c r="MJ83" s="924" t="n">
        <f aca="false">IF(JU83="",0,JU83+MJ80)</f>
        <v>0</v>
      </c>
      <c r="MK83" s="924" t="n">
        <f aca="false">IF(LG83&gt;0,0,P83+MK80)</f>
        <v>-173</v>
      </c>
      <c r="ML83" s="924" t="n">
        <f aca="false">IF(LH83&gt;0,0,Q83+ML80)</f>
        <v>1</v>
      </c>
      <c r="MM83" s="924" t="n">
        <f aca="false">IF(LI83&gt;0,0,AH83+MM80)</f>
        <v>-182</v>
      </c>
      <c r="MN83" s="924" t="n">
        <f aca="false">IF(LJ83&gt;0,0,AI83+MN80)</f>
        <v>0</v>
      </c>
      <c r="MO83" s="924" t="n">
        <f aca="false">IF(LK83&gt;0,0,AT83+MO80)</f>
        <v>-104</v>
      </c>
      <c r="MP83" s="924" t="n">
        <f aca="false">IF(LL83&gt;0,0,AU83+MP80)</f>
        <v>0</v>
      </c>
      <c r="MQ83" s="924" t="n">
        <f aca="false">IF(LM83&gt;0,0,BF83+MQ80)</f>
        <v>-100</v>
      </c>
      <c r="MR83" s="924" t="n">
        <f aca="false">IF(LN83&gt;0,0,BG83+MR80)</f>
        <v>0</v>
      </c>
      <c r="MS83" s="924" t="n">
        <f aca="false">IF(LO83&gt;0,0,BZ83+MS80)</f>
        <v>-100</v>
      </c>
      <c r="MT83" s="924" t="n">
        <f aca="false">IF(LP83&gt;0,0,CA83+MT80)</f>
        <v>0</v>
      </c>
      <c r="MU83" s="924" t="n">
        <f aca="false">IF(LQ83&gt;0,0,CL83+MU80)</f>
        <v>-100</v>
      </c>
      <c r="MV83" s="924" t="n">
        <f aca="false">IF(LR83&gt;0,0,CM83+MV80)</f>
        <v>0</v>
      </c>
      <c r="MW83" s="924" t="n">
        <f aca="false">IF(LS83&gt;0,0,DP83+MW80)</f>
        <v>-104</v>
      </c>
      <c r="MX83" s="924" t="n">
        <f aca="false">IF(LT83&gt;0,0,DQ83+MX80)</f>
        <v>0</v>
      </c>
      <c r="MY83" s="924" t="n">
        <f aca="false">IF(LU83&gt;0,0,DD83+MY80)</f>
        <v>-175</v>
      </c>
      <c r="MZ83" s="924" t="n">
        <f aca="false">IFERROR(IF(LV83&gt;0,0,DE83+MZ80),0)</f>
        <v>2</v>
      </c>
      <c r="NA83" s="924" t="n">
        <f aca="false">IF(LW83&gt;0,0,HR83+NA80)</f>
        <v>-168</v>
      </c>
      <c r="NB83" s="924" t="n">
        <f aca="false">IFERROR(IF(LX83&gt;0,0,HS83+NB80),0)</f>
        <v>1</v>
      </c>
      <c r="NC83" s="924"/>
      <c r="ND83" s="924"/>
      <c r="NE83" s="924"/>
    </row>
    <row r="84" customFormat="false" ht="15" hidden="false" customHeight="false" outlineLevel="0" collapsed="false">
      <c r="A84" s="1181"/>
      <c r="B84" s="1049" t="n">
        <f aca="false">Посуточная!J84</f>
        <v>0</v>
      </c>
      <c r="C84" s="1050" t="n">
        <f aca="false">Посуточная!K84</f>
        <v>0</v>
      </c>
      <c r="D84" s="1050" t="n">
        <f aca="false">Посуточная!L84</f>
        <v>0</v>
      </c>
      <c r="E84" s="1050" t="n">
        <f aca="false">Посуточная!M84</f>
        <v>0</v>
      </c>
      <c r="F84" s="1050" t="n">
        <f aca="false">Посуточная!N84</f>
        <v>0</v>
      </c>
      <c r="G84" s="1050" t="n">
        <f aca="false">Посуточная!O84</f>
        <v>0</v>
      </c>
      <c r="H84" s="1050" t="n">
        <f aca="false">Посуточная!P84</f>
        <v>0</v>
      </c>
      <c r="I84" s="1051" t="n">
        <f aca="false">Посуточная!AA84</f>
        <v>0</v>
      </c>
      <c r="J84" s="1051" t="n">
        <f aca="false">Посуточная!AB84</f>
        <v>0</v>
      </c>
      <c r="K84" s="1051" t="n">
        <f aca="false">Посуточная!AC84</f>
        <v>0</v>
      </c>
      <c r="L84" s="1051" t="n">
        <f aca="false">Посуточная!AD84</f>
        <v>0</v>
      </c>
      <c r="M84" s="1051" t="n">
        <f aca="false">Посуточная!AE84</f>
        <v>0</v>
      </c>
      <c r="N84" s="1051" t="n">
        <f aca="false">Посуточная!AF84</f>
        <v>0</v>
      </c>
      <c r="O84" s="1051" t="n">
        <f aca="false">Посуточная!AG84</f>
        <v>0</v>
      </c>
      <c r="P84" s="1052" t="n">
        <f aca="false">SUBTOTAL(9, B84:H84)</f>
        <v>0</v>
      </c>
      <c r="Q84" s="1053" t="n">
        <f aca="false">SUBTOTAL(9, I84:O84)</f>
        <v>0</v>
      </c>
      <c r="R84" s="945" t="n">
        <f aca="false">SUM(P84,R81)</f>
        <v>350</v>
      </c>
      <c r="S84" s="945" t="n">
        <f aca="false">SUM(Q84,S81)</f>
        <v>350</v>
      </c>
      <c r="T84" s="1054" t="n">
        <f aca="false">Посуточная!AS84</f>
        <v>0</v>
      </c>
      <c r="U84" s="1050" t="n">
        <f aca="false">Посуточная!AT84</f>
        <v>0</v>
      </c>
      <c r="V84" s="1050" t="n">
        <f aca="false">Посуточная!AU84</f>
        <v>0</v>
      </c>
      <c r="W84" s="1050" t="n">
        <f aca="false">Посуточная!AV84</f>
        <v>0</v>
      </c>
      <c r="X84" s="1050" t="n">
        <f aca="false">Посуточная!AW84</f>
        <v>0</v>
      </c>
      <c r="Y84" s="1050" t="n">
        <f aca="false">Посуточная!AX84</f>
        <v>0</v>
      </c>
      <c r="Z84" s="1050" t="n">
        <f aca="false">Посуточная!AY84</f>
        <v>0</v>
      </c>
      <c r="AA84" s="1051" t="n">
        <f aca="false">Посуточная!BG84</f>
        <v>0</v>
      </c>
      <c r="AB84" s="1051" t="n">
        <f aca="false">Посуточная!BH84</f>
        <v>0</v>
      </c>
      <c r="AC84" s="1051" t="n">
        <f aca="false">Посуточная!BI84</f>
        <v>0</v>
      </c>
      <c r="AD84" s="1051" t="n">
        <f aca="false">Посуточная!BJ84</f>
        <v>0</v>
      </c>
      <c r="AE84" s="1051" t="n">
        <f aca="false">Посуточная!BK84</f>
        <v>0</v>
      </c>
      <c r="AF84" s="1051" t="n">
        <f aca="false">Посуточная!BL84</f>
        <v>0</v>
      </c>
      <c r="AG84" s="1051" t="n">
        <f aca="false">Посуточная!BM84</f>
        <v>0</v>
      </c>
      <c r="AH84" s="1052" t="n">
        <f aca="false">SUBTOTAL(9, T84:Z84)</f>
        <v>0</v>
      </c>
      <c r="AI84" s="1053" t="n">
        <f aca="false">SUBTOTAL(9, AA84:AG84)</f>
        <v>0</v>
      </c>
      <c r="AJ84" s="945" t="n">
        <f aca="false">SUM(AH84,AJ81)</f>
        <v>0</v>
      </c>
      <c r="AK84" s="945" t="n">
        <f aca="false">SUM(AI84,AK81)</f>
        <v>0</v>
      </c>
      <c r="AL84" s="1054" t="n">
        <f aca="false">Посуточная!BV84</f>
        <v>0</v>
      </c>
      <c r="AM84" s="1050" t="n">
        <f aca="false">Посуточная!BW84</f>
        <v>0</v>
      </c>
      <c r="AN84" s="1050" t="n">
        <f aca="false">Посуточная!BX84</f>
        <v>0</v>
      </c>
      <c r="AO84" s="1050" t="n">
        <f aca="false">Посуточная!BY84</f>
        <v>0</v>
      </c>
      <c r="AP84" s="1051" t="n">
        <f aca="false">Посуточная!CD84</f>
        <v>0</v>
      </c>
      <c r="AQ84" s="1051" t="n">
        <f aca="false">Посуточная!CE84</f>
        <v>0</v>
      </c>
      <c r="AR84" s="1051" t="n">
        <f aca="false">Посуточная!CF84</f>
        <v>0</v>
      </c>
      <c r="AS84" s="1051" t="n">
        <f aca="false">Посуточная!CG84</f>
        <v>0</v>
      </c>
      <c r="AT84" s="1052" t="n">
        <f aca="false">SUBTOTAL(9, AL84:AO84)</f>
        <v>0</v>
      </c>
      <c r="AU84" s="1053" t="n">
        <f aca="false">SUBTOTAL(9, AP84:AS84)</f>
        <v>0</v>
      </c>
      <c r="AV84" s="945" t="n">
        <f aca="false">SUM(AT84,AV81)</f>
        <v>0</v>
      </c>
      <c r="AW84" s="945" t="n">
        <f aca="false">SUM(AU84,AW81)</f>
        <v>0</v>
      </c>
      <c r="AX84" s="1054" t="n">
        <f aca="false">Посуточная!CP84</f>
        <v>0</v>
      </c>
      <c r="AY84" s="1050" t="n">
        <f aca="false">Посуточная!CQ84</f>
        <v>0</v>
      </c>
      <c r="AZ84" s="1050" t="n">
        <f aca="false">Посуточная!CR84</f>
        <v>0</v>
      </c>
      <c r="BA84" s="1050" t="n">
        <f aca="false">Посуточная!CS84</f>
        <v>0</v>
      </c>
      <c r="BB84" s="1051" t="n">
        <f aca="false">Посуточная!CX84</f>
        <v>0</v>
      </c>
      <c r="BC84" s="1051" t="n">
        <f aca="false">Посуточная!CY84</f>
        <v>0</v>
      </c>
      <c r="BD84" s="1051" t="n">
        <f aca="false">Посуточная!CZ84</f>
        <v>0</v>
      </c>
      <c r="BE84" s="1051" t="n">
        <f aca="false">Посуточная!DA84</f>
        <v>0</v>
      </c>
      <c r="BF84" s="1052" t="n">
        <f aca="false">SUBTOTAL(9, AX84:BA84)</f>
        <v>0</v>
      </c>
      <c r="BG84" s="1053" t="n">
        <f aca="false">SUBTOTAL(9, BB84:BE84)</f>
        <v>0</v>
      </c>
      <c r="BH84" s="945" t="n">
        <f aca="false">SUM(BF84,BH81)</f>
        <v>0</v>
      </c>
      <c r="BI84" s="945" t="n">
        <f aca="false">SUM(BG84,BI81)</f>
        <v>0</v>
      </c>
      <c r="BJ84" s="1056" t="n">
        <f aca="false">SUMIF(B6:BI6,"итого гр.",B84:BI84)</f>
        <v>0</v>
      </c>
      <c r="BK84" s="1053" t="n">
        <f aca="false">SUMIF(B6:BI6,"итого фк.",B84:BI84)</f>
        <v>0</v>
      </c>
      <c r="BL84" s="945" t="n">
        <f aca="false">SUM(BJ84,BL81)</f>
        <v>350</v>
      </c>
      <c r="BM84" s="945" t="n">
        <f aca="false">SUM(BK84,BM81)</f>
        <v>350</v>
      </c>
      <c r="BN84" s="1057" t="n">
        <f aca="false">BL84</f>
        <v>350</v>
      </c>
      <c r="BO84" s="1058" t="n">
        <f aca="false">BM84</f>
        <v>350</v>
      </c>
      <c r="BP84" s="945"/>
      <c r="BQ84" s="945"/>
      <c r="BR84" s="1059" t="n">
        <f aca="false">Посуточная!DR84</f>
        <v>0</v>
      </c>
      <c r="BS84" s="1060" t="n">
        <f aca="false">Посуточная!DS84</f>
        <v>0</v>
      </c>
      <c r="BT84" s="1060" t="n">
        <f aca="false">Посуточная!DT84</f>
        <v>0</v>
      </c>
      <c r="BU84" s="1060" t="n">
        <f aca="false">Посуточная!DU84</f>
        <v>0</v>
      </c>
      <c r="BV84" s="1051" t="n">
        <f aca="false">Посуточная!DZ84</f>
        <v>0</v>
      </c>
      <c r="BW84" s="1051" t="n">
        <f aca="false">Посуточная!EA84</f>
        <v>0</v>
      </c>
      <c r="BX84" s="1051" t="n">
        <f aca="false">Посуточная!EB84</f>
        <v>0</v>
      </c>
      <c r="BY84" s="1051" t="n">
        <f aca="false">Посуточная!EC84</f>
        <v>0</v>
      </c>
      <c r="BZ84" s="1027" t="n">
        <f aca="false">SUBTOTAL(9, BR84:BU84)</f>
        <v>0</v>
      </c>
      <c r="CA84" s="1053" t="n">
        <f aca="false">SUBTOTAL(9, BV84:BY84)</f>
        <v>0</v>
      </c>
      <c r="CB84" s="945" t="n">
        <f aca="false">SUM(BZ84,CB81)</f>
        <v>0</v>
      </c>
      <c r="CC84" s="945" t="n">
        <f aca="false">SUM(CA84,CC81)</f>
        <v>0</v>
      </c>
      <c r="CD84" s="1059" t="n">
        <f aca="false">Посуточная!EO84</f>
        <v>0</v>
      </c>
      <c r="CE84" s="1060" t="n">
        <f aca="false">Посуточная!EP84</f>
        <v>0</v>
      </c>
      <c r="CF84" s="1060" t="n">
        <f aca="false">Посуточная!EQ84</f>
        <v>0</v>
      </c>
      <c r="CG84" s="1060" t="n">
        <f aca="false">Посуточная!ER84</f>
        <v>0</v>
      </c>
      <c r="CH84" s="1051" t="n">
        <f aca="false">Посуточная!EZ84</f>
        <v>0</v>
      </c>
      <c r="CI84" s="1051" t="n">
        <f aca="false">Посуточная!FA84</f>
        <v>0</v>
      </c>
      <c r="CJ84" s="1051" t="n">
        <f aca="false">Посуточная!FB84</f>
        <v>0</v>
      </c>
      <c r="CK84" s="1051" t="n">
        <f aca="false">Посуточная!FC84</f>
        <v>0</v>
      </c>
      <c r="CL84" s="1052" t="n">
        <f aca="false">SUBTOTAL(9, CD84:CG84)</f>
        <v>0</v>
      </c>
      <c r="CM84" s="1053" t="n">
        <f aca="false">SUBTOTAL(9, CH84:CK84)</f>
        <v>0</v>
      </c>
      <c r="CN84" s="945" t="n">
        <f aca="false">SUM(CL84,CN81)</f>
        <v>0</v>
      </c>
      <c r="CO84" s="945" t="n">
        <f aca="false">SUM(CM84,CO81)</f>
        <v>0</v>
      </c>
      <c r="CP84" s="1054" t="n">
        <f aca="false">Посуточная!GN84</f>
        <v>0</v>
      </c>
      <c r="CQ84" s="1050" t="n">
        <f aca="false">Посуточная!GO84</f>
        <v>0</v>
      </c>
      <c r="CR84" s="1050" t="n">
        <f aca="false">Посуточная!GP84</f>
        <v>0</v>
      </c>
      <c r="CS84" s="1050" t="n">
        <f aca="false">Посуточная!GQ84</f>
        <v>0</v>
      </c>
      <c r="CT84" s="1050" t="n">
        <f aca="false">Посуточная!GR84</f>
        <v>0</v>
      </c>
      <c r="CU84" s="1050" t="n">
        <f aca="false">Посуточная!GS84</f>
        <v>0</v>
      </c>
      <c r="CV84" s="1050" t="n">
        <f aca="false">Посуточная!GT84</f>
        <v>0</v>
      </c>
      <c r="CW84" s="1051" t="n">
        <f aca="false">Посуточная!HP84</f>
        <v>0</v>
      </c>
      <c r="CX84" s="1051" t="n">
        <f aca="false">Посуточная!HQ84</f>
        <v>0</v>
      </c>
      <c r="CY84" s="1051" t="n">
        <f aca="false">Посуточная!HR84</f>
        <v>0</v>
      </c>
      <c r="CZ84" s="1051" t="n">
        <f aca="false">Посуточная!HS84</f>
        <v>0</v>
      </c>
      <c r="DA84" s="1051" t="n">
        <f aca="false">Посуточная!HT84</f>
        <v>0</v>
      </c>
      <c r="DB84" s="1051" t="n">
        <f aca="false">Посуточная!HU84</f>
        <v>0</v>
      </c>
      <c r="DC84" s="1051" t="n">
        <f aca="false">Посуточная!HV84</f>
        <v>0</v>
      </c>
      <c r="DD84" s="1052" t="n">
        <f aca="false">SUBTOTAL(9, CP84:CV84)</f>
        <v>0</v>
      </c>
      <c r="DE84" s="1053" t="n">
        <f aca="false">SUBTOTAL(9, CW84:DC84)</f>
        <v>0</v>
      </c>
      <c r="DF84" s="945" t="n">
        <f aca="false">SUM(DD84,DF81)</f>
        <v>0</v>
      </c>
      <c r="DG84" s="945" t="n">
        <f aca="false">SUM(DE84,DG81)</f>
        <v>31</v>
      </c>
      <c r="DH84" s="1061" t="n">
        <f aca="false">Посуточная!IE84</f>
        <v>0</v>
      </c>
      <c r="DI84" s="1062" t="n">
        <f aca="false">Посуточная!IF84</f>
        <v>0</v>
      </c>
      <c r="DJ84" s="1062" t="n">
        <f aca="false">Посуточная!IG84</f>
        <v>0</v>
      </c>
      <c r="DK84" s="1060" t="n">
        <f aca="false">Посуточная!IH84</f>
        <v>0</v>
      </c>
      <c r="DL84" s="1051" t="n">
        <f aca="false">Посуточная!IM84</f>
        <v>0</v>
      </c>
      <c r="DM84" s="1063" t="n">
        <f aca="false">Посуточная!IN84</f>
        <v>0</v>
      </c>
      <c r="DN84" s="1063" t="n">
        <f aca="false">Посуточная!IO84</f>
        <v>0</v>
      </c>
      <c r="DO84" s="1063" t="n">
        <f aca="false">Посуточная!IP84</f>
        <v>0</v>
      </c>
      <c r="DP84" s="1055" t="n">
        <f aca="false">SUBTOTAL(9, DH84:DK84)</f>
        <v>0</v>
      </c>
      <c r="DQ84" s="1053" t="n">
        <f aca="false">SUBTOTAL(9, DL84:DO84)</f>
        <v>0</v>
      </c>
      <c r="DR84" s="946" t="n">
        <f aca="false">SUM(DP84,DR81)</f>
        <v>0</v>
      </c>
      <c r="DS84" s="946" t="n">
        <f aca="false">SUM(DQ84,DS81)</f>
        <v>0</v>
      </c>
      <c r="DT84" s="1065"/>
      <c r="DU84" s="1066"/>
      <c r="DV84" s="1066"/>
      <c r="DW84" s="1066"/>
      <c r="DX84" s="1066"/>
      <c r="DY84" s="1066"/>
      <c r="DZ84" s="1066"/>
      <c r="EA84" s="1051" t="n">
        <f aca="false">Посуточная!KQ84</f>
        <v>0</v>
      </c>
      <c r="EB84" s="1051" t="n">
        <f aca="false">Посуточная!KR84</f>
        <v>0</v>
      </c>
      <c r="EC84" s="1051" t="n">
        <f aca="false">Посуточная!KS84</f>
        <v>0</v>
      </c>
      <c r="ED84" s="1051" t="n">
        <f aca="false">Посуточная!KT84</f>
        <v>0</v>
      </c>
      <c r="EE84" s="1051" t="n">
        <f aca="false">Посуточная!KU84</f>
        <v>0</v>
      </c>
      <c r="EF84" s="1051" t="n">
        <f aca="false">Посуточная!KV84</f>
        <v>0</v>
      </c>
      <c r="EG84" s="1051" t="n">
        <f aca="false">Посуточная!KW84</f>
        <v>0</v>
      </c>
      <c r="EH84" s="1052" t="n">
        <f aca="false">SUBTOTAL(9, DT84:DZ84)</f>
        <v>0</v>
      </c>
      <c r="EI84" s="1053" t="n">
        <f aca="false">SUBTOTAL(9, EA84:EG84)</f>
        <v>0</v>
      </c>
      <c r="EJ84" s="945" t="n">
        <f aca="false">SUM(EH84,EJ81)</f>
        <v>0</v>
      </c>
      <c r="EK84" s="1177" t="n">
        <f aca="false">SUM(EI84,EK81)</f>
        <v>37.549</v>
      </c>
      <c r="EL84" s="1056" t="n">
        <f aca="false">SUMIF(BR6:EK6,"итого гр.",BR84:EK84)</f>
        <v>0</v>
      </c>
      <c r="EM84" s="1053" t="n">
        <f aca="false">SUMIF(BR6:EK6,"итого фк.",BR84:EK84)</f>
        <v>0</v>
      </c>
      <c r="EN84" s="945" t="n">
        <f aca="false">SUM(EL84,EN81)</f>
        <v>0</v>
      </c>
      <c r="EO84" s="945" t="n">
        <f aca="false">SUM(EM84,EO81)</f>
        <v>68.549</v>
      </c>
      <c r="EP84" s="1057" t="n">
        <f aca="false">EN84</f>
        <v>0</v>
      </c>
      <c r="EQ84" s="1058" t="n">
        <f aca="false">EO84</f>
        <v>68.549</v>
      </c>
      <c r="ER84" s="946"/>
      <c r="ES84" s="1178"/>
      <c r="ET84" s="1069" t="n">
        <v>14.7</v>
      </c>
      <c r="EU84" s="1070"/>
      <c r="EV84" s="946" t="n">
        <f aca="false">ET84</f>
        <v>14.7</v>
      </c>
      <c r="EW84" s="946" t="n">
        <f aca="false">EU84</f>
        <v>0</v>
      </c>
      <c r="EX84" s="1071" t="n">
        <f aca="false">SUM(BJ84,EL84,ET84)</f>
        <v>14.7</v>
      </c>
      <c r="EY84" s="1072" t="n">
        <f aca="false">SUM(BK84,EM84,EU84)</f>
        <v>0</v>
      </c>
      <c r="EZ84" s="946" t="n">
        <f aca="false">SUM(BL84,EN84,EV84)</f>
        <v>364.7</v>
      </c>
      <c r="FA84" s="946" t="n">
        <f aca="false">SUM(BM84,EO84,EW84)</f>
        <v>418.549</v>
      </c>
      <c r="FB84" s="1065"/>
      <c r="FC84" s="1066"/>
      <c r="FD84" s="1066"/>
      <c r="FE84" s="1066"/>
      <c r="FF84" s="1066"/>
      <c r="FG84" s="1066"/>
      <c r="FH84" s="1066"/>
      <c r="FI84" s="1051" t="n">
        <f aca="false">Посуточная!NU84</f>
        <v>0</v>
      </c>
      <c r="FJ84" s="1051" t="n">
        <f aca="false">Посуточная!NV84</f>
        <v>0</v>
      </c>
      <c r="FK84" s="1051" t="n">
        <f aca="false">Посуточная!NW84</f>
        <v>0</v>
      </c>
      <c r="FL84" s="1051" t="n">
        <f aca="false">Посуточная!NX84</f>
        <v>0</v>
      </c>
      <c r="FM84" s="1051" t="n">
        <f aca="false">Посуточная!NY84</f>
        <v>0</v>
      </c>
      <c r="FN84" s="1051" t="n">
        <f aca="false">Посуточная!NZ84</f>
        <v>0</v>
      </c>
      <c r="FO84" s="1051" t="n">
        <f aca="false">Посуточная!OA84</f>
        <v>0</v>
      </c>
      <c r="FP84" s="1052" t="n">
        <f aca="false">SUBTOTAL(9, FB84:FH84)</f>
        <v>0</v>
      </c>
      <c r="FQ84" s="1053" t="n">
        <f aca="false">SUBTOTAL(9, FI84:FO84)</f>
        <v>0</v>
      </c>
      <c r="FR84" s="945" t="n">
        <f aca="false">SUM(FP84,FR81)</f>
        <v>77.2</v>
      </c>
      <c r="FS84" s="945" t="n">
        <f aca="false">SUM(FQ84,FS81)</f>
        <v>8.888</v>
      </c>
      <c r="FT84" s="1073" t="n">
        <f aca="false">Посуточная!OO84</f>
        <v>0</v>
      </c>
      <c r="FU84" s="1074" t="n">
        <f aca="false">Посуточная!OP84</f>
        <v>0</v>
      </c>
      <c r="FV84" s="1074" t="n">
        <f aca="false">Посуточная!OQ84</f>
        <v>0</v>
      </c>
      <c r="FW84" s="1074" t="n">
        <f aca="false">Посуточная!OR84</f>
        <v>0</v>
      </c>
      <c r="FX84" s="1074" t="n">
        <f aca="false">Посуточная!OS84</f>
        <v>0</v>
      </c>
      <c r="FY84" s="1074" t="n">
        <f aca="false">Посуточная!OT84</f>
        <v>0</v>
      </c>
      <c r="FZ84" s="1075" t="n">
        <f aca="false">Посуточная!OU84</f>
        <v>0</v>
      </c>
      <c r="GA84" s="1063" t="n">
        <f aca="false">Посуточная!PP84</f>
        <v>0</v>
      </c>
      <c r="GB84" s="1063" t="n">
        <f aca="false">Посуточная!PQ84</f>
        <v>0</v>
      </c>
      <c r="GC84" s="1063" t="n">
        <f aca="false">Посуточная!PR84</f>
        <v>0</v>
      </c>
      <c r="GD84" s="1063" t="n">
        <f aca="false">Посуточная!PS84</f>
        <v>0</v>
      </c>
      <c r="GE84" s="1063" t="n">
        <f aca="false">Посуточная!PT84</f>
        <v>0</v>
      </c>
      <c r="GF84" s="1063" t="n">
        <f aca="false">Посуточная!PU84</f>
        <v>0</v>
      </c>
      <c r="GG84" s="1063" t="n">
        <f aca="false">Посуточная!PV84</f>
        <v>0</v>
      </c>
      <c r="GH84" s="1052" t="n">
        <f aca="false">SUBTOTAL(9, FT84:FZ84)</f>
        <v>0</v>
      </c>
      <c r="GI84" s="1053" t="n">
        <f aca="false">SUBTOTAL(9, GA84:GG84)</f>
        <v>0</v>
      </c>
      <c r="GJ84" s="945" t="n">
        <f aca="false">SUM(GH84,GJ81)</f>
        <v>0</v>
      </c>
      <c r="GK84" s="945" t="n">
        <f aca="false">SUM(GI84,GK81)</f>
        <v>0</v>
      </c>
      <c r="GL84" s="1076" t="n">
        <f aca="false">Посуточная!QH84</f>
        <v>0</v>
      </c>
      <c r="GM84" s="1077" t="n">
        <f aca="false">Посуточная!QI84</f>
        <v>0</v>
      </c>
      <c r="GN84" s="1077" t="n">
        <f aca="false">Посуточная!QJ84</f>
        <v>0</v>
      </c>
      <c r="GO84" s="1077" t="n">
        <f aca="false">Посуточная!QK84</f>
        <v>0</v>
      </c>
      <c r="GP84" s="1077" t="n">
        <f aca="false">Посуточная!QL84</f>
        <v>0</v>
      </c>
      <c r="GQ84" s="1077" t="n">
        <f aca="false">Посуточная!QM84</f>
        <v>0</v>
      </c>
      <c r="GR84" s="1077" t="n">
        <f aca="false">Посуточная!QN84</f>
        <v>0</v>
      </c>
      <c r="GS84" s="1078" t="n">
        <f aca="false">Посуточная!QV84</f>
        <v>0</v>
      </c>
      <c r="GT84" s="1078" t="n">
        <f aca="false">Посуточная!QW84</f>
        <v>0</v>
      </c>
      <c r="GU84" s="1078" t="n">
        <f aca="false">Посуточная!QX84</f>
        <v>0</v>
      </c>
      <c r="GV84" s="1078" t="n">
        <f aca="false">Посуточная!QY84</f>
        <v>0</v>
      </c>
      <c r="GW84" s="1078" t="n">
        <f aca="false">Посуточная!QZ84</f>
        <v>0</v>
      </c>
      <c r="GX84" s="1078" t="n">
        <f aca="false">Посуточная!RA84</f>
        <v>0</v>
      </c>
      <c r="GY84" s="1078" t="n">
        <f aca="false">Посуточная!RB84</f>
        <v>0</v>
      </c>
      <c r="GZ84" s="1052" t="n">
        <f aca="false">SUBTOTAL(9, GL84:GR84)</f>
        <v>0</v>
      </c>
      <c r="HA84" s="1053" t="n">
        <f aca="false">SUBTOTAL(9, GS84:GY84)</f>
        <v>0</v>
      </c>
      <c r="HB84" s="945" t="n">
        <f aca="false">SUM(GZ84,HB81)</f>
        <v>0</v>
      </c>
      <c r="HC84" s="945" t="n">
        <f aca="false">SUM(HA84,HC81)</f>
        <v>0</v>
      </c>
      <c r="HD84" s="1079" t="n">
        <f aca="false">Посуточная!RN84</f>
        <v>0</v>
      </c>
      <c r="HE84" s="1080" t="n">
        <f aca="false">Посуточная!RO84</f>
        <v>0</v>
      </c>
      <c r="HF84" s="1080" t="n">
        <f aca="false">Посуточная!RP84</f>
        <v>0</v>
      </c>
      <c r="HG84" s="1080" t="n">
        <f aca="false">Посуточная!RQ84</f>
        <v>0</v>
      </c>
      <c r="HH84" s="1080" t="n">
        <f aca="false">Посуточная!RR84</f>
        <v>0</v>
      </c>
      <c r="HI84" s="1080" t="n">
        <f aca="false">Посуточная!RS84</f>
        <v>0</v>
      </c>
      <c r="HJ84" s="1080" t="n">
        <f aca="false">Посуточная!RT84</f>
        <v>0</v>
      </c>
      <c r="HK84" s="1063" t="n">
        <f aca="false">Посуточная!SB84</f>
        <v>0</v>
      </c>
      <c r="HL84" s="1063" t="n">
        <f aca="false">Посуточная!SC84</f>
        <v>0</v>
      </c>
      <c r="HM84" s="1063" t="n">
        <f aca="false">Посуточная!SD84</f>
        <v>0</v>
      </c>
      <c r="HN84" s="1063" t="n">
        <f aca="false">Посуточная!SE84</f>
        <v>0</v>
      </c>
      <c r="HO84" s="1063" t="n">
        <f aca="false">Посуточная!SF84</f>
        <v>0</v>
      </c>
      <c r="HP84" s="1063" t="n">
        <f aca="false">Посуточная!SG84</f>
        <v>0</v>
      </c>
      <c r="HQ84" s="1063" t="n">
        <f aca="false">Посуточная!SH84</f>
        <v>0</v>
      </c>
      <c r="HR84" s="1052" t="n">
        <f aca="false">SUBTOTAL(9, HD84:HJ84)</f>
        <v>0</v>
      </c>
      <c r="HS84" s="1053" t="n">
        <f aca="false">SUBTOTAL(9, HK84:HQ84)</f>
        <v>0</v>
      </c>
      <c r="HT84" s="945" t="n">
        <f aca="false">SUM(HR84,HT81)</f>
        <v>0</v>
      </c>
      <c r="HU84" s="945" t="n">
        <f aca="false">SUM(HS84,HU81)</f>
        <v>28.865</v>
      </c>
      <c r="HV84" s="1056" t="n">
        <f aca="false">SUMIF(FB6:HU6,"итого гр.",FB84:HU84)</f>
        <v>0</v>
      </c>
      <c r="HW84" s="1053" t="n">
        <f aca="false">SUMIF($FB$6:$HU$6,"итого фк.",FB84:HU84)</f>
        <v>0</v>
      </c>
      <c r="HX84" s="945" t="n">
        <f aca="false">SUM(HV84,HX81)</f>
        <v>77.2</v>
      </c>
      <c r="HY84" s="945" t="n">
        <f aca="false">SUM(HW84,HY81)</f>
        <v>37.753</v>
      </c>
      <c r="HZ84" s="1057" t="n">
        <f aca="false">HX84</f>
        <v>77.2</v>
      </c>
      <c r="IA84" s="1058" t="n">
        <f aca="false">HY84</f>
        <v>37.753</v>
      </c>
      <c r="IB84" s="945"/>
      <c r="IC84" s="1179"/>
      <c r="ID84" s="1073" t="n">
        <f aca="false">Посуточная!SY84</f>
        <v>0</v>
      </c>
      <c r="IE84" s="1074" t="n">
        <f aca="false">Посуточная!SZ84</f>
        <v>0</v>
      </c>
      <c r="IF84" s="1074" t="n">
        <f aca="false">Посуточная!TA84</f>
        <v>0</v>
      </c>
      <c r="IG84" s="1074" t="n">
        <f aca="false">Посуточная!TB84</f>
        <v>0</v>
      </c>
      <c r="IH84" s="1063" t="n">
        <f aca="false">Посуточная!TG84</f>
        <v>0</v>
      </c>
      <c r="II84" s="1063" t="n">
        <f aca="false">Посуточная!TH84</f>
        <v>0</v>
      </c>
      <c r="IJ84" s="1063" t="n">
        <f aca="false">Посуточная!TI84</f>
        <v>0</v>
      </c>
      <c r="IK84" s="1063" t="n">
        <f aca="false">Посуточная!TJ84</f>
        <v>0</v>
      </c>
      <c r="IL84" s="1052" t="n">
        <f aca="false">SUBTOTAL(9, ID84:IG84)</f>
        <v>0</v>
      </c>
      <c r="IM84" s="1053" t="n">
        <f aca="false">SUBTOTAL(9, IH84:IK84)</f>
        <v>0</v>
      </c>
      <c r="IN84" s="1180" t="n">
        <f aca="false">IN81+IL84</f>
        <v>0</v>
      </c>
      <c r="IO84" s="1180" t="n">
        <f aca="false">IO81+IM84</f>
        <v>0</v>
      </c>
      <c r="IP84" s="1082"/>
      <c r="IQ84" s="1083"/>
      <c r="IR84" s="946"/>
      <c r="IS84" s="946"/>
      <c r="IT84" s="1082"/>
      <c r="IU84" s="1084"/>
      <c r="IV84" s="1046"/>
      <c r="IW84" s="1046"/>
      <c r="IX84" s="1084"/>
      <c r="IY84" s="1084"/>
      <c r="IZ84" s="1046"/>
      <c r="JA84" s="1046"/>
      <c r="JB84" s="1084"/>
      <c r="JC84" s="1084"/>
      <c r="JD84" s="1046" t="n">
        <f aca="false">JB84</f>
        <v>0</v>
      </c>
      <c r="JE84" s="1046" t="n">
        <f aca="false">JC84</f>
        <v>0</v>
      </c>
      <c r="JF84" s="1085" t="n">
        <f aca="false">SUMIF(IP6:JE6,"итого гр.",IP84:JE84)</f>
        <v>0</v>
      </c>
      <c r="JG84" s="1072" t="n">
        <f aca="false">SUMIF($IP$6:$JE$6,"итого фк.",IP84:JE84)</f>
        <v>0</v>
      </c>
      <c r="JH84" s="1175" t="n">
        <f aca="false">JF84</f>
        <v>0</v>
      </c>
      <c r="JI84" s="946" t="n">
        <f aca="false">JG84</f>
        <v>0</v>
      </c>
      <c r="JJ84" s="1071"/>
      <c r="JK84" s="1072"/>
      <c r="JL84" s="946"/>
      <c r="JM84" s="946"/>
      <c r="JN84" s="1071" t="n">
        <f aca="false">$JN$9+JN81</f>
        <v>287.56</v>
      </c>
      <c r="JO84" s="1072" t="n">
        <f aca="false">$JO$9+JO81</f>
        <v>287.56</v>
      </c>
      <c r="JP84" s="946" t="n">
        <f aca="false">JN84</f>
        <v>287.56</v>
      </c>
      <c r="JQ84" s="946" t="n">
        <f aca="false">JO84</f>
        <v>287.56</v>
      </c>
      <c r="JR84" s="1082"/>
      <c r="JS84" s="1083" t="n">
        <v>207.209</v>
      </c>
      <c r="JT84" s="946" t="n">
        <f aca="false">SUM(JR84,JT81)</f>
        <v>147.4</v>
      </c>
      <c r="JU84" s="946" t="n">
        <f aca="false">SUM(JS84,JU81)</f>
        <v>425.478</v>
      </c>
      <c r="JV84" s="1071" t="n">
        <f aca="false">SUM(HZ84,JF84,JJ84,JN84,JR84,IN84)</f>
        <v>364.76</v>
      </c>
      <c r="JW84" s="1072" t="n">
        <f aca="false">SUM(IA84,JG84,JK84,JO84,JS84,IO84)</f>
        <v>532.522</v>
      </c>
      <c r="JX84" s="946" t="n">
        <f aca="false">SUM(IB84,JH84,JL84,JP84,JT84)</f>
        <v>434.96</v>
      </c>
      <c r="JY84" s="946" t="n">
        <f aca="false">SUM(IC84,JI84,JM84,JQ84,JU84)</f>
        <v>713.038</v>
      </c>
      <c r="JZ84" s="1085"/>
      <c r="KA84" s="1085"/>
      <c r="KB84" s="946" t="n">
        <f aca="false">JZ84</f>
        <v>0</v>
      </c>
      <c r="KC84" s="946" t="n">
        <f aca="false">KA84</f>
        <v>0</v>
      </c>
      <c r="KD84" s="1085"/>
      <c r="KE84" s="1085"/>
      <c r="KF84" s="946" t="n">
        <f aca="false">KD84</f>
        <v>0</v>
      </c>
      <c r="KG84" s="946"/>
      <c r="KH84" s="1088" t="n">
        <v>7199.953</v>
      </c>
      <c r="KI84" s="1089" t="n">
        <f aca="false">IF(A82&lt;=KX$4,VLOOKUP(A82,$KX$6:$LC$37,2,FALSE()),SUM($KY$4,FA84,-JW84)-SUM($LC$4,-$LA$4))-KQ84</f>
        <v>7200</v>
      </c>
      <c r="KJ84" s="1176"/>
      <c r="KK84" s="946"/>
      <c r="KL84" s="1085"/>
      <c r="KM84" s="1085"/>
      <c r="KN84" s="1090"/>
      <c r="KO84" s="1088" t="n">
        <v>97.205</v>
      </c>
      <c r="KP84" s="1091" t="n">
        <f aca="false">IF(A82&lt;=KX$4,VLOOKUP(A82,$KT$6:$KU$37,2,FALSE()),SUM($KP$2,-EK84,FS84,-KQ84))</f>
        <v>31.893</v>
      </c>
      <c r="KQ84" s="1024"/>
      <c r="KR84" s="1068" t="n">
        <f aca="false">KI84-KH84</f>
        <v>0.0470000000004802</v>
      </c>
      <c r="KS84" s="924" t="n">
        <f aca="false">IF(KP84=$KS$1,"",KI84-7200)</f>
        <v>0</v>
      </c>
      <c r="KT84" s="1137"/>
      <c r="KU84" s="1026"/>
      <c r="LG84" s="924" t="n">
        <f aca="false">IF(R84="",0,R84+LG81)</f>
        <v>2450</v>
      </c>
      <c r="LH84" s="924" t="n">
        <f aca="false">IF(S84="",0,S84+LH81)</f>
        <v>1400</v>
      </c>
      <c r="LI84" s="924" t="n">
        <f aca="false">IF(AJ84="",0,AJ84+LI81)</f>
        <v>0</v>
      </c>
      <c r="LJ84" s="924" t="n">
        <f aca="false">IF(AK84="",0,AK84+LJ81)</f>
        <v>0</v>
      </c>
      <c r="LK84" s="924" t="n">
        <f aca="false">IF(AV84="",0,AV84+LK81)</f>
        <v>0</v>
      </c>
      <c r="LL84" s="924" t="n">
        <f aca="false">IF(AW84="",0,AW84+LL81)</f>
        <v>0</v>
      </c>
      <c r="LM84" s="924" t="n">
        <f aca="false">IF(BH84="",0,BH84+LM81)</f>
        <v>0</v>
      </c>
      <c r="LN84" s="924" t="n">
        <f aca="false">IF(BI84="",0,BI84+LN81)</f>
        <v>0</v>
      </c>
      <c r="LO84" s="924" t="n">
        <f aca="false">IF(CB84="",0,CB84+LO81)</f>
        <v>0</v>
      </c>
      <c r="LP84" s="924" t="n">
        <f aca="false">IF(CC84="",0,CC84+LP81)</f>
        <v>0</v>
      </c>
      <c r="LQ84" s="924" t="n">
        <f aca="false">IF(CN84="",0,CN84+LQ81)</f>
        <v>0</v>
      </c>
      <c r="LR84" s="924" t="n">
        <f aca="false">IF(CO84="",0,CO84+LR81)</f>
        <v>0</v>
      </c>
      <c r="LS84" s="924" t="n">
        <f aca="false">IF(DR84="",0,DR84+LS81)</f>
        <v>0</v>
      </c>
      <c r="LT84" s="924" t="n">
        <f aca="false">IF(DS84="",0,DS84+LT81)</f>
        <v>0</v>
      </c>
      <c r="LU84" s="924" t="n">
        <f aca="false">IF(DF84="",0,DF84+LU81)</f>
        <v>0</v>
      </c>
      <c r="LV84" s="924" t="n">
        <f aca="false">IF(DG84="",0,DG84+LV81)</f>
        <v>410</v>
      </c>
      <c r="LW84" s="924" t="n">
        <f aca="false">IF(HT84="",0,HT84+LW81)</f>
        <v>0</v>
      </c>
      <c r="LX84" s="924" t="n">
        <f aca="false">IF(HU84="",0,HU84+LX81)</f>
        <v>721.625</v>
      </c>
      <c r="LY84" s="924" t="n">
        <f aca="false">IF(JN84="",0,JN84)</f>
        <v>287.56</v>
      </c>
      <c r="LZ84" s="924" t="n">
        <f aca="false">IF(JO84="",0,JO84)</f>
        <v>287.56</v>
      </c>
      <c r="MA84" s="924" t="n">
        <f aca="false">IF(EV84="",0,EV84+MA81)</f>
        <v>3770</v>
      </c>
      <c r="MB84" s="924" t="n">
        <f aca="false">IF(EW84="",0,EW84+MB81)</f>
        <v>0</v>
      </c>
      <c r="MC84" s="924" t="n">
        <f aca="false">IF(JJ84="",0,JJ84+MC81)</f>
        <v>0</v>
      </c>
      <c r="MD84" s="924" t="n">
        <f aca="false">IF(JK84="",0,JK84+MD81)</f>
        <v>0</v>
      </c>
      <c r="ME84" s="924" t="n">
        <f aca="false">IF(KO84="",0,KO84+ME81)</f>
        <v>2141.33</v>
      </c>
      <c r="MF84" s="924" t="n">
        <f aca="false">IF(KP84="",0,KP84+MF81)</f>
        <v>945.886</v>
      </c>
      <c r="MG84" s="924" t="n">
        <f aca="false">IFERROR(ME84/$A82,0)</f>
        <v>82.3588461538461</v>
      </c>
      <c r="MH84" s="924" t="n">
        <f aca="false">IFERROR(MF84/$A82,0)</f>
        <v>36.3802307692308</v>
      </c>
      <c r="MI84" s="924" t="n">
        <f aca="false">IF(JT84="",0,JT84+MI81)</f>
        <v>847.4</v>
      </c>
      <c r="MJ84" s="924" t="n">
        <f aca="false">IF(JU84="",0,JU84+MJ81)</f>
        <v>643.747</v>
      </c>
      <c r="MK84" s="924" t="n">
        <f aca="false">IF(LG84&gt;0,0,P84+MK81)</f>
        <v>0</v>
      </c>
      <c r="ML84" s="924" t="n">
        <f aca="false">IF(LH84&gt;0,0,Q84+ML81)</f>
        <v>0</v>
      </c>
      <c r="MM84" s="924" t="n">
        <f aca="false">IF(LI84&gt;0,0,AH84+MM81)</f>
        <v>0</v>
      </c>
      <c r="MN84" s="924" t="n">
        <f aca="false">IF(LJ84&gt;0,0,AI84+MN81)</f>
        <v>0</v>
      </c>
      <c r="MO84" s="924" t="n">
        <f aca="false">IF(LK84&gt;0,0,AT84+MO81)</f>
        <v>0</v>
      </c>
      <c r="MP84" s="924" t="n">
        <f aca="false">IF(LL84&gt;0,0,AU84+MP81)</f>
        <v>0</v>
      </c>
      <c r="MQ84" s="924" t="n">
        <f aca="false">IF(LM84&gt;0,0,BF84+MQ81)</f>
        <v>0</v>
      </c>
      <c r="MR84" s="924" t="n">
        <f aca="false">IF(LN84&gt;0,0,BG84+MR81)</f>
        <v>0</v>
      </c>
      <c r="MS84" s="924" t="n">
        <f aca="false">IF(LO84&gt;0,0,BZ84+MS81)</f>
        <v>0</v>
      </c>
      <c r="MT84" s="924" t="n">
        <f aca="false">IF(LP84&gt;0,0,CA84+MT81)</f>
        <v>0</v>
      </c>
      <c r="MU84" s="924" t="n">
        <f aca="false">IF(LQ84&gt;0,0,CL84+MU81)</f>
        <v>0</v>
      </c>
      <c r="MV84" s="924" t="n">
        <f aca="false">IF(LR84&gt;0,0,CM84+MV81)</f>
        <v>0</v>
      </c>
      <c r="MW84" s="924" t="n">
        <f aca="false">IF(LS84&gt;0,0,DP84+MW81)</f>
        <v>0</v>
      </c>
      <c r="MX84" s="924" t="n">
        <f aca="false">IF(LT84&gt;0,0,DQ84+MX81)</f>
        <v>0</v>
      </c>
      <c r="MY84" s="924" t="n">
        <f aca="false">IF(LU84&gt;0,0,DD84+MY81)</f>
        <v>0</v>
      </c>
      <c r="MZ84" s="924" t="n">
        <f aca="false">IFERROR(IF(LV84&gt;0,0,DE84+MZ81),0)</f>
        <v>0</v>
      </c>
      <c r="NA84" s="924" t="n">
        <f aca="false">IF(LW84&gt;0,0,HR84+NA81)</f>
        <v>0</v>
      </c>
      <c r="NB84" s="924" t="n">
        <f aca="false">IFERROR(IF(LX84&gt;0,0,HS84+NB81),0)</f>
        <v>0</v>
      </c>
      <c r="NC84" s="924"/>
      <c r="ND84" s="924"/>
      <c r="NE84" s="924"/>
    </row>
    <row r="85" customFormat="false" ht="15" hidden="false" customHeight="false" outlineLevel="0" collapsed="false">
      <c r="A85" s="1183" t="n">
        <v>27</v>
      </c>
      <c r="B85" s="1093" t="n">
        <f aca="false">Посуточная!J85</f>
        <v>0</v>
      </c>
      <c r="C85" s="1094" t="n">
        <f aca="false">Посуточная!K85</f>
        <v>0</v>
      </c>
      <c r="D85" s="1094" t="n">
        <f aca="false">Посуточная!L85</f>
        <v>0</v>
      </c>
      <c r="E85" s="1094" t="n">
        <f aca="false">Посуточная!M85</f>
        <v>0</v>
      </c>
      <c r="F85" s="1094" t="n">
        <f aca="false">Посуточная!N85</f>
        <v>0</v>
      </c>
      <c r="G85" s="1094" t="n">
        <f aca="false">Посуточная!O85</f>
        <v>0</v>
      </c>
      <c r="H85" s="1094" t="n">
        <f aca="false">Посуточная!P85</f>
        <v>0</v>
      </c>
      <c r="I85" s="976" t="n">
        <f aca="false">Посуточная!AA85</f>
        <v>0</v>
      </c>
      <c r="J85" s="976" t="n">
        <f aca="false">Посуточная!AB85</f>
        <v>0</v>
      </c>
      <c r="K85" s="976" t="n">
        <f aca="false">Посуточная!AC85</f>
        <v>0</v>
      </c>
      <c r="L85" s="976" t="n">
        <f aca="false">Посуточная!AD85</f>
        <v>0</v>
      </c>
      <c r="M85" s="976" t="n">
        <f aca="false">Посуточная!AE85</f>
        <v>0</v>
      </c>
      <c r="N85" s="976" t="n">
        <f aca="false">Посуточная!AF85</f>
        <v>0</v>
      </c>
      <c r="O85" s="976" t="n">
        <f aca="false">Посуточная!AG85</f>
        <v>0</v>
      </c>
      <c r="P85" s="1095"/>
      <c r="Q85" s="1096"/>
      <c r="R85" s="945"/>
      <c r="S85" s="945"/>
      <c r="T85" s="990" t="str">
        <f aca="false">Посуточная!AS85</f>
        <v>Западно-Чатылькинское</v>
      </c>
      <c r="U85" s="975" t="n">
        <f aca="false">Посуточная!AT85</f>
        <v>0</v>
      </c>
      <c r="V85" s="975" t="n">
        <f aca="false">Посуточная!AU85</f>
        <v>0</v>
      </c>
      <c r="W85" s="975" t="n">
        <f aca="false">Посуточная!AV85</f>
        <v>0</v>
      </c>
      <c r="X85" s="975" t="n">
        <f aca="false">Посуточная!AW85</f>
        <v>0</v>
      </c>
      <c r="Y85" s="975" t="n">
        <f aca="false">Посуточная!AX85</f>
        <v>0</v>
      </c>
      <c r="Z85" s="975" t="n">
        <f aca="false">Посуточная!AY85</f>
        <v>0</v>
      </c>
      <c r="AA85" s="976" t="n">
        <f aca="false">Посуточная!BG85</f>
        <v>0</v>
      </c>
      <c r="AB85" s="976" t="n">
        <f aca="false">Посуточная!BH85</f>
        <v>0</v>
      </c>
      <c r="AC85" s="976" t="n">
        <f aca="false">Посуточная!BI85</f>
        <v>0</v>
      </c>
      <c r="AD85" s="976" t="n">
        <f aca="false">Посуточная!BJ85</f>
        <v>0</v>
      </c>
      <c r="AE85" s="976" t="n">
        <f aca="false">Посуточная!BK85</f>
        <v>0</v>
      </c>
      <c r="AF85" s="976" t="n">
        <f aca="false">Посуточная!BL85</f>
        <v>0</v>
      </c>
      <c r="AG85" s="976" t="n">
        <f aca="false">Посуточная!BM85</f>
        <v>0</v>
      </c>
      <c r="AH85" s="1095"/>
      <c r="AI85" s="1096"/>
      <c r="AJ85" s="945"/>
      <c r="AK85" s="945"/>
      <c r="AL85" s="990" t="n">
        <f aca="false">Посуточная!BV85</f>
        <v>0</v>
      </c>
      <c r="AM85" s="975" t="n">
        <f aca="false">Посуточная!BW85</f>
        <v>0</v>
      </c>
      <c r="AN85" s="975" t="n">
        <f aca="false">Посуточная!BX85</f>
        <v>0</v>
      </c>
      <c r="AO85" s="975" t="n">
        <f aca="false">Посуточная!BY85</f>
        <v>0</v>
      </c>
      <c r="AP85" s="976" t="n">
        <f aca="false">Посуточная!CD85</f>
        <v>0</v>
      </c>
      <c r="AQ85" s="976" t="n">
        <f aca="false">Посуточная!CE85</f>
        <v>0</v>
      </c>
      <c r="AR85" s="976" t="n">
        <f aca="false">Посуточная!CF85</f>
        <v>0</v>
      </c>
      <c r="AS85" s="976" t="n">
        <f aca="false">Посуточная!CG85</f>
        <v>0</v>
      </c>
      <c r="AT85" s="1095"/>
      <c r="AU85" s="1096"/>
      <c r="AV85" s="945"/>
      <c r="AW85" s="945"/>
      <c r="AX85" s="990" t="n">
        <f aca="false">Посуточная!CP85</f>
        <v>0</v>
      </c>
      <c r="AY85" s="975" t="n">
        <f aca="false">Посуточная!CQ85</f>
        <v>0</v>
      </c>
      <c r="AZ85" s="975" t="n">
        <f aca="false">Посуточная!CR85</f>
        <v>0</v>
      </c>
      <c r="BA85" s="975" t="n">
        <f aca="false">Посуточная!CS85</f>
        <v>0</v>
      </c>
      <c r="BB85" s="976" t="n">
        <f aca="false">Посуточная!CX85</f>
        <v>0</v>
      </c>
      <c r="BC85" s="976" t="n">
        <f aca="false">Посуточная!CY85</f>
        <v>0</v>
      </c>
      <c r="BD85" s="976" t="n">
        <f aca="false">Посуточная!CZ85</f>
        <v>0</v>
      </c>
      <c r="BE85" s="976" t="n">
        <f aca="false">Посуточная!DA85</f>
        <v>0</v>
      </c>
      <c r="BF85" s="1095"/>
      <c r="BG85" s="1096"/>
      <c r="BH85" s="945"/>
      <c r="BI85" s="945"/>
      <c r="BJ85" s="1097"/>
      <c r="BK85" s="1096"/>
      <c r="BL85" s="945"/>
      <c r="BM85" s="945"/>
      <c r="BN85" s="1098"/>
      <c r="BO85" s="1099"/>
      <c r="BP85" s="945"/>
      <c r="BQ85" s="945"/>
      <c r="BR85" s="988" t="n">
        <f aca="false">Посуточная!DR85</f>
        <v>0</v>
      </c>
      <c r="BS85" s="989" t="n">
        <f aca="false">Посуточная!DS85</f>
        <v>0</v>
      </c>
      <c r="BT85" s="989" t="n">
        <f aca="false">Посуточная!DT85</f>
        <v>0</v>
      </c>
      <c r="BU85" s="989" t="n">
        <f aca="false">Посуточная!DU85</f>
        <v>0</v>
      </c>
      <c r="BV85" s="976" t="n">
        <f aca="false">Посуточная!DZ85</f>
        <v>0</v>
      </c>
      <c r="BW85" s="976" t="n">
        <f aca="false">Посуточная!EA85</f>
        <v>0</v>
      </c>
      <c r="BX85" s="976" t="n">
        <f aca="false">Посуточная!EB85</f>
        <v>0</v>
      </c>
      <c r="BY85" s="976" t="n">
        <f aca="false">Посуточная!EC85</f>
        <v>0</v>
      </c>
      <c r="BZ85" s="1095"/>
      <c r="CA85" s="1096"/>
      <c r="CB85" s="945"/>
      <c r="CC85" s="945"/>
      <c r="CD85" s="1100" t="n">
        <f aca="false">Посуточная!EO85</f>
        <v>0</v>
      </c>
      <c r="CE85" s="1101" t="n">
        <f aca="false">Посуточная!EP85</f>
        <v>0</v>
      </c>
      <c r="CF85" s="1101" t="n">
        <f aca="false">Посуточная!EQ85</f>
        <v>0</v>
      </c>
      <c r="CG85" s="1101" t="n">
        <f aca="false">Посуточная!ER85</f>
        <v>0</v>
      </c>
      <c r="CH85" s="1000" t="n">
        <f aca="false">Посуточная!EZ85</f>
        <v>0</v>
      </c>
      <c r="CI85" s="1000" t="n">
        <f aca="false">Посуточная!FA85</f>
        <v>0</v>
      </c>
      <c r="CJ85" s="1000" t="n">
        <f aca="false">Посуточная!FB85</f>
        <v>0</v>
      </c>
      <c r="CK85" s="1000" t="n">
        <f aca="false">Посуточная!FC85</f>
        <v>0</v>
      </c>
      <c r="CL85" s="1095"/>
      <c r="CM85" s="1096"/>
      <c r="CN85" s="945"/>
      <c r="CO85" s="945"/>
      <c r="CP85" s="1102" t="n">
        <f aca="false">Посуточная!GN85</f>
        <v>0</v>
      </c>
      <c r="CQ85" s="1094" t="n">
        <f aca="false">Посуточная!GO85</f>
        <v>0</v>
      </c>
      <c r="CR85" s="1094" t="n">
        <f aca="false">Посуточная!GP85</f>
        <v>0</v>
      </c>
      <c r="CS85" s="1094" t="n">
        <f aca="false">Посуточная!GQ85</f>
        <v>0</v>
      </c>
      <c r="CT85" s="1094" t="n">
        <f aca="false">Посуточная!GR85</f>
        <v>0</v>
      </c>
      <c r="CU85" s="1094" t="n">
        <f aca="false">Посуточная!GS85</f>
        <v>0</v>
      </c>
      <c r="CV85" s="1094" t="n">
        <f aca="false">Посуточная!GT85</f>
        <v>0</v>
      </c>
      <c r="CW85" s="976" t="n">
        <f aca="false">Посуточная!HP85</f>
        <v>0</v>
      </c>
      <c r="CX85" s="976" t="n">
        <f aca="false">Посуточная!HQ85</f>
        <v>0</v>
      </c>
      <c r="CY85" s="976" t="n">
        <f aca="false">Посуточная!HR85</f>
        <v>0</v>
      </c>
      <c r="CZ85" s="976" t="n">
        <f aca="false">Посуточная!HS85</f>
        <v>0</v>
      </c>
      <c r="DA85" s="976" t="n">
        <f aca="false">Посуточная!HT85</f>
        <v>0</v>
      </c>
      <c r="DB85" s="976" t="n">
        <f aca="false">Посуточная!HU85</f>
        <v>0</v>
      </c>
      <c r="DC85" s="976" t="n">
        <f aca="false">Посуточная!HV85</f>
        <v>0</v>
      </c>
      <c r="DD85" s="1106"/>
      <c r="DE85" s="1096"/>
      <c r="DF85" s="945"/>
      <c r="DG85" s="945"/>
      <c r="DH85" s="1103" t="n">
        <f aca="false">Посуточная!IE85</f>
        <v>0</v>
      </c>
      <c r="DI85" s="1104" t="n">
        <f aca="false">Посуточная!IF85</f>
        <v>0</v>
      </c>
      <c r="DJ85" s="1104" t="n">
        <f aca="false">Посуточная!IG85</f>
        <v>0</v>
      </c>
      <c r="DK85" s="1101" t="n">
        <f aca="false">Посуточная!IH85</f>
        <v>0</v>
      </c>
      <c r="DL85" s="1000" t="n">
        <f aca="false">Посуточная!IM85</f>
        <v>0</v>
      </c>
      <c r="DM85" s="1105" t="n">
        <f aca="false">Посуточная!IN85</f>
        <v>0</v>
      </c>
      <c r="DN85" s="993" t="n">
        <f aca="false">Посуточная!IO85</f>
        <v>0</v>
      </c>
      <c r="DO85" s="993" t="n">
        <f aca="false">Посуточная!IP85</f>
        <v>0</v>
      </c>
      <c r="DP85" s="1106"/>
      <c r="DQ85" s="1096"/>
      <c r="DR85" s="946"/>
      <c r="DS85" s="946"/>
      <c r="DT85" s="1107"/>
      <c r="DU85" s="1108"/>
      <c r="DV85" s="1108"/>
      <c r="DW85" s="1108"/>
      <c r="DX85" s="1108"/>
      <c r="DY85" s="1108"/>
      <c r="DZ85" s="1108"/>
      <c r="EA85" s="976" t="n">
        <f aca="false">Посуточная!KQ85</f>
        <v>0</v>
      </c>
      <c r="EB85" s="976" t="n">
        <f aca="false">Посуточная!KR85</f>
        <v>0</v>
      </c>
      <c r="EC85" s="976" t="n">
        <f aca="false">Посуточная!KS85</f>
        <v>0</v>
      </c>
      <c r="ED85" s="976" t="n">
        <f aca="false">Посуточная!KT85</f>
        <v>0</v>
      </c>
      <c r="EE85" s="976" t="n">
        <f aca="false">Посуточная!KU85</f>
        <v>0</v>
      </c>
      <c r="EF85" s="976" t="n">
        <f aca="false">Посуточная!KV85</f>
        <v>0</v>
      </c>
      <c r="EG85" s="976" t="n">
        <f aca="false">Посуточная!KW85</f>
        <v>0</v>
      </c>
      <c r="EH85" s="1095"/>
      <c r="EI85" s="1096"/>
      <c r="EJ85" s="945"/>
      <c r="EK85" s="945"/>
      <c r="EL85" s="1097"/>
      <c r="EM85" s="1096"/>
      <c r="EN85" s="945"/>
      <c r="EO85" s="945"/>
      <c r="EP85" s="1098"/>
      <c r="EQ85" s="1099"/>
      <c r="ER85" s="946"/>
      <c r="ES85" s="946"/>
      <c r="ET85" s="1109"/>
      <c r="EU85" s="1110"/>
      <c r="EV85" s="946"/>
      <c r="EW85" s="946"/>
      <c r="EX85" s="1111"/>
      <c r="EY85" s="1017"/>
      <c r="EZ85" s="946"/>
      <c r="FA85" s="946"/>
      <c r="FB85" s="1107"/>
      <c r="FC85" s="1108"/>
      <c r="FD85" s="1108"/>
      <c r="FE85" s="1108"/>
      <c r="FF85" s="1108"/>
      <c r="FG85" s="1108"/>
      <c r="FH85" s="1108"/>
      <c r="FI85" s="1000" t="n">
        <f aca="false">Посуточная!NU85</f>
        <v>0</v>
      </c>
      <c r="FJ85" s="1000" t="n">
        <f aca="false">Посуточная!NV85</f>
        <v>0</v>
      </c>
      <c r="FK85" s="1000" t="n">
        <f aca="false">Посуточная!NW85</f>
        <v>0</v>
      </c>
      <c r="FL85" s="1000" t="n">
        <f aca="false">Посуточная!NX85</f>
        <v>0</v>
      </c>
      <c r="FM85" s="1000" t="n">
        <f aca="false">Посуточная!NY85</f>
        <v>0</v>
      </c>
      <c r="FN85" s="1000" t="n">
        <f aca="false">Посуточная!NZ85</f>
        <v>0</v>
      </c>
      <c r="FO85" s="1000" t="n">
        <f aca="false">Посуточная!OA85</f>
        <v>0</v>
      </c>
      <c r="FP85" s="1095"/>
      <c r="FQ85" s="1096"/>
      <c r="FR85" s="945"/>
      <c r="FS85" s="945"/>
      <c r="FT85" s="1112" t="n">
        <f aca="false">Посуточная!OO85</f>
        <v>0</v>
      </c>
      <c r="FU85" s="1113" t="n">
        <f aca="false">Посуточная!OP85</f>
        <v>0</v>
      </c>
      <c r="FV85" s="1113" t="n">
        <f aca="false">Посуточная!OQ85</f>
        <v>0</v>
      </c>
      <c r="FW85" s="1113" t="n">
        <f aca="false">Посуточная!OR85</f>
        <v>0</v>
      </c>
      <c r="FX85" s="1113" t="n">
        <f aca="false">Посуточная!OS85</f>
        <v>0</v>
      </c>
      <c r="FY85" s="1113" t="n">
        <f aca="false">Посуточная!OT85</f>
        <v>0</v>
      </c>
      <c r="FZ85" s="1114" t="n">
        <f aca="false">Посуточная!OU85</f>
        <v>0</v>
      </c>
      <c r="GA85" s="1105" t="n">
        <f aca="false">Посуточная!PP85</f>
        <v>0</v>
      </c>
      <c r="GB85" s="1105" t="n">
        <f aca="false">Посуточная!PQ85</f>
        <v>0</v>
      </c>
      <c r="GC85" s="1105" t="n">
        <f aca="false">Посуточная!PR85</f>
        <v>0</v>
      </c>
      <c r="GD85" s="1105" t="n">
        <f aca="false">Посуточная!PS85</f>
        <v>0</v>
      </c>
      <c r="GE85" s="1105" t="n">
        <f aca="false">Посуточная!PT85</f>
        <v>0</v>
      </c>
      <c r="GF85" s="1105" t="n">
        <f aca="false">Посуточная!PU85</f>
        <v>0</v>
      </c>
      <c r="GG85" s="1105" t="n">
        <f aca="false">Посуточная!PV85</f>
        <v>0</v>
      </c>
      <c r="GH85" s="1095"/>
      <c r="GI85" s="1096"/>
      <c r="GJ85" s="945"/>
      <c r="GK85" s="945"/>
      <c r="GL85" s="1039" t="n">
        <f aca="false">Посуточная!QH85</f>
        <v>0</v>
      </c>
      <c r="GM85" s="1040" t="n">
        <f aca="false">Посуточная!QI85</f>
        <v>0</v>
      </c>
      <c r="GN85" s="1040" t="n">
        <f aca="false">Посуточная!QJ85</f>
        <v>0</v>
      </c>
      <c r="GO85" s="1040" t="n">
        <f aca="false">Посуточная!QK85</f>
        <v>0</v>
      </c>
      <c r="GP85" s="1040" t="n">
        <f aca="false">Посуточная!QL85</f>
        <v>0</v>
      </c>
      <c r="GQ85" s="1040" t="n">
        <f aca="false">Посуточная!QM85</f>
        <v>0</v>
      </c>
      <c r="GR85" s="1040" t="n">
        <f aca="false">Посуточная!QN85</f>
        <v>0</v>
      </c>
      <c r="GS85" s="1006" t="n">
        <f aca="false">Посуточная!QV85</f>
        <v>0</v>
      </c>
      <c r="GT85" s="1006" t="n">
        <f aca="false">Посуточная!QW85</f>
        <v>0</v>
      </c>
      <c r="GU85" s="1006" t="n">
        <f aca="false">Посуточная!QX85</f>
        <v>0</v>
      </c>
      <c r="GV85" s="1006" t="n">
        <f aca="false">Посуточная!QY85</f>
        <v>0</v>
      </c>
      <c r="GW85" s="1006" t="n">
        <f aca="false">Посуточная!QZ85</f>
        <v>0</v>
      </c>
      <c r="GX85" s="1006" t="n">
        <f aca="false">Посуточная!RA85</f>
        <v>0</v>
      </c>
      <c r="GY85" s="1006" t="n">
        <f aca="false">Посуточная!RB85</f>
        <v>0</v>
      </c>
      <c r="GZ85" s="1095"/>
      <c r="HA85" s="1096"/>
      <c r="HB85" s="945"/>
      <c r="HC85" s="945"/>
      <c r="HD85" s="1041" t="n">
        <f aca="false">Посуточная!RN85</f>
        <v>0</v>
      </c>
      <c r="HE85" s="1042" t="n">
        <f aca="false">Посуточная!RO85</f>
        <v>0</v>
      </c>
      <c r="HF85" s="1042" t="n">
        <f aca="false">Посуточная!RP85</f>
        <v>0</v>
      </c>
      <c r="HG85" s="1042" t="n">
        <f aca="false">Посуточная!RQ85</f>
        <v>0</v>
      </c>
      <c r="HH85" s="1042" t="n">
        <f aca="false">Посуточная!RR85</f>
        <v>0</v>
      </c>
      <c r="HI85" s="1042" t="n">
        <f aca="false">Посуточная!RS85</f>
        <v>0</v>
      </c>
      <c r="HJ85" s="1042" t="n">
        <f aca="false">Посуточная!RT85</f>
        <v>0</v>
      </c>
      <c r="HK85" s="993" t="n">
        <f aca="false">Посуточная!SB85</f>
        <v>0</v>
      </c>
      <c r="HL85" s="993" t="n">
        <f aca="false">Посуточная!SC85</f>
        <v>0</v>
      </c>
      <c r="HM85" s="993" t="n">
        <f aca="false">Посуточная!SD85</f>
        <v>0</v>
      </c>
      <c r="HN85" s="993" t="n">
        <f aca="false">Посуточная!SE85</f>
        <v>0</v>
      </c>
      <c r="HO85" s="993" t="n">
        <f aca="false">Посуточная!SF85</f>
        <v>0</v>
      </c>
      <c r="HP85" s="993" t="n">
        <f aca="false">Посуточная!SG85</f>
        <v>0</v>
      </c>
      <c r="HQ85" s="993" t="n">
        <f aca="false">Посуточная!SH85</f>
        <v>0</v>
      </c>
      <c r="HR85" s="1095"/>
      <c r="HS85" s="1096"/>
      <c r="HT85" s="945"/>
      <c r="HU85" s="945"/>
      <c r="HV85" s="1097"/>
      <c r="HW85" s="1096"/>
      <c r="HX85" s="945"/>
      <c r="HY85" s="945"/>
      <c r="HZ85" s="1098"/>
      <c r="IA85" s="1099"/>
      <c r="IB85" s="945"/>
      <c r="IC85" s="945"/>
      <c r="ID85" s="1001" t="n">
        <f aca="false">Посуточная!SY85</f>
        <v>0</v>
      </c>
      <c r="IE85" s="1002" t="n">
        <f aca="false">Посуточная!SZ85</f>
        <v>0</v>
      </c>
      <c r="IF85" s="1002" t="n">
        <f aca="false">Посуточная!TA85</f>
        <v>0</v>
      </c>
      <c r="IG85" s="1002" t="n">
        <f aca="false">Посуточная!TB85</f>
        <v>0</v>
      </c>
      <c r="IH85" s="993" t="n">
        <f aca="false">Посуточная!TG85</f>
        <v>0</v>
      </c>
      <c r="II85" s="993" t="n">
        <f aca="false">Посуточная!TH85</f>
        <v>0</v>
      </c>
      <c r="IJ85" s="993" t="n">
        <f aca="false">Посуточная!TI85</f>
        <v>0</v>
      </c>
      <c r="IK85" s="993" t="n">
        <f aca="false">Посуточная!TJ85</f>
        <v>0</v>
      </c>
      <c r="IL85" s="1095"/>
      <c r="IM85" s="1096"/>
      <c r="IN85" s="946"/>
      <c r="IO85" s="946"/>
      <c r="IP85" s="1115"/>
      <c r="IQ85" s="1116"/>
      <c r="IR85" s="946"/>
      <c r="IS85" s="946"/>
      <c r="IT85" s="1115"/>
      <c r="IU85" s="1117"/>
      <c r="IV85" s="1046"/>
      <c r="IW85" s="1046"/>
      <c r="IX85" s="1117"/>
      <c r="IY85" s="1117"/>
      <c r="IZ85" s="1046"/>
      <c r="JA85" s="1046"/>
      <c r="JB85" s="1117"/>
      <c r="JC85" s="1117"/>
      <c r="JD85" s="1046"/>
      <c r="JE85" s="1046"/>
      <c r="JF85" s="1118"/>
      <c r="JG85" s="1017"/>
      <c r="JH85" s="1175"/>
      <c r="JI85" s="946"/>
      <c r="JJ85" s="1111"/>
      <c r="JK85" s="1017"/>
      <c r="JL85" s="946"/>
      <c r="JM85" s="946"/>
      <c r="JN85" s="1111"/>
      <c r="JO85" s="1017"/>
      <c r="JP85" s="946"/>
      <c r="JQ85" s="946"/>
      <c r="JR85" s="1115"/>
      <c r="JS85" s="1116"/>
      <c r="JT85" s="946"/>
      <c r="JU85" s="946"/>
      <c r="JV85" s="1111"/>
      <c r="JW85" s="1017"/>
      <c r="JX85" s="946"/>
      <c r="JY85" s="946"/>
      <c r="JZ85" s="1118"/>
      <c r="KA85" s="1118"/>
      <c r="KB85" s="946"/>
      <c r="KC85" s="946"/>
      <c r="KD85" s="1118"/>
      <c r="KE85" s="1118"/>
      <c r="KF85" s="946"/>
      <c r="KG85" s="1182"/>
      <c r="KH85" s="1119"/>
      <c r="KI85" s="1120"/>
      <c r="KJ85" s="1176"/>
      <c r="KK85" s="946"/>
      <c r="KL85" s="1118"/>
      <c r="KM85" s="1118"/>
      <c r="KN85" s="1121"/>
      <c r="KO85" s="1119"/>
      <c r="KP85" s="1122"/>
      <c r="KQ85" s="1024"/>
      <c r="KS85" s="924" t="str">
        <f aca="false">IF(KP85=$KS$1,"",KI85-7200)</f>
        <v/>
      </c>
      <c r="KT85" s="1137"/>
      <c r="LG85" s="924" t="n">
        <f aca="false">IF(R85="",0,R85+LG82)</f>
        <v>0</v>
      </c>
      <c r="LH85" s="924" t="n">
        <f aca="false">IF(S85="",0,S85+LH82)</f>
        <v>0</v>
      </c>
      <c r="LI85" s="924" t="n">
        <f aca="false">IF(AJ85="",0,AJ85+LI82)</f>
        <v>0</v>
      </c>
      <c r="LJ85" s="924" t="n">
        <f aca="false">IF(AK85="",0,AK85+LJ82)</f>
        <v>0</v>
      </c>
      <c r="LK85" s="924" t="n">
        <f aca="false">IF(AV85="",0,AV85+LK82)</f>
        <v>0</v>
      </c>
      <c r="LL85" s="924" t="n">
        <f aca="false">IF(AW85="",0,AW85+LL82)</f>
        <v>0</v>
      </c>
      <c r="LM85" s="924" t="n">
        <f aca="false">IF(BH85="",0,BH85+LM82)</f>
        <v>0</v>
      </c>
      <c r="LN85" s="924" t="n">
        <f aca="false">IF(BI85="",0,BI85+LN82)</f>
        <v>0</v>
      </c>
      <c r="LO85" s="924" t="n">
        <f aca="false">IF(CB85="",0,CB85+LO82)</f>
        <v>0</v>
      </c>
      <c r="LP85" s="924" t="n">
        <f aca="false">IF(CC85="",0,CC85+LP82)</f>
        <v>0</v>
      </c>
      <c r="LQ85" s="924" t="n">
        <f aca="false">IF(CN85="",0,CN85+LQ82)</f>
        <v>0</v>
      </c>
      <c r="LR85" s="924" t="n">
        <f aca="false">IF(CO85="",0,CO85+LR82)</f>
        <v>0</v>
      </c>
      <c r="LS85" s="924" t="n">
        <f aca="false">IF(DR85="",0,DR85+LS82)</f>
        <v>0</v>
      </c>
      <c r="LT85" s="924" t="n">
        <f aca="false">IF(DS85="",0,DS85+LT82)</f>
        <v>0</v>
      </c>
      <c r="LU85" s="924" t="n">
        <f aca="false">IF(DF85="",0,DF85+LU82)</f>
        <v>0</v>
      </c>
      <c r="LV85" s="924" t="n">
        <f aca="false">IF(DG85="",0,DG85+LV82)</f>
        <v>0</v>
      </c>
      <c r="LW85" s="924" t="n">
        <f aca="false">IF(HT85="",0,HT85+LW82)</f>
        <v>0</v>
      </c>
      <c r="LX85" s="924" t="n">
        <f aca="false">IF(HU85="",0,HU85+LX82)</f>
        <v>0</v>
      </c>
      <c r="LY85" s="924" t="n">
        <f aca="false">IF(JN85="",0,JN85)</f>
        <v>0</v>
      </c>
      <c r="LZ85" s="924" t="n">
        <f aca="false">IF(JO85="",0,JO85)</f>
        <v>0</v>
      </c>
      <c r="MA85" s="924" t="n">
        <f aca="false">IF(EV85="",0,EV85+MA82)</f>
        <v>0</v>
      </c>
      <c r="MB85" s="924" t="n">
        <f aca="false">IF(EW85="",0,EW85+MB82)</f>
        <v>0</v>
      </c>
      <c r="MC85" s="924" t="n">
        <f aca="false">IF(JJ85="",0,JJ85+MC82)</f>
        <v>0</v>
      </c>
      <c r="MD85" s="924" t="n">
        <f aca="false">IF(JK85="",0,JK85+MD82)</f>
        <v>0</v>
      </c>
      <c r="ME85" s="924" t="n">
        <f aca="false">IF(KO85="",0,KO85+ME82)</f>
        <v>0</v>
      </c>
      <c r="MF85" s="924" t="n">
        <f aca="false">IF(KP85="",0,KP85+MF82)</f>
        <v>0</v>
      </c>
      <c r="MG85" s="924" t="n">
        <f aca="false">IFERROR(ME85/$A83,0)</f>
        <v>0</v>
      </c>
      <c r="MH85" s="924" t="n">
        <f aca="false">IFERROR(MF85/$A83,0)</f>
        <v>0</v>
      </c>
      <c r="MI85" s="924" t="n">
        <f aca="false">IF(JT85="",0,JT85+MI82)</f>
        <v>0</v>
      </c>
      <c r="MJ85" s="924" t="n">
        <f aca="false">IF(JU85="",0,JU85+MJ82)</f>
        <v>0</v>
      </c>
      <c r="MK85" s="924" t="n">
        <f aca="false">IF(LG85&gt;0,0,P85+MK82)</f>
        <v>0</v>
      </c>
      <c r="ML85" s="924" t="n">
        <f aca="false">IF(LH85&gt;0,0,Q85+ML82)</f>
        <v>0</v>
      </c>
      <c r="MM85" s="924" t="n">
        <f aca="false">IF(LI85&gt;0,0,AH85+MM82)</f>
        <v>0</v>
      </c>
      <c r="MN85" s="924" t="n">
        <f aca="false">IF(LJ85&gt;0,0,AI85+MN82)</f>
        <v>0</v>
      </c>
      <c r="MO85" s="924" t="n">
        <f aca="false">IF(LK85&gt;0,0,AT85+MO82)</f>
        <v>0</v>
      </c>
      <c r="MP85" s="924" t="n">
        <f aca="false">IF(LL85&gt;0,0,AU85+MP82)</f>
        <v>0</v>
      </c>
      <c r="MQ85" s="924" t="n">
        <f aca="false">IF(LM85&gt;0,0,BF85+MQ82)</f>
        <v>0</v>
      </c>
      <c r="MR85" s="924" t="n">
        <f aca="false">IF(LN85&gt;0,0,BG85+MR82)</f>
        <v>0</v>
      </c>
      <c r="MS85" s="924" t="n">
        <f aca="false">IF(LO85&gt;0,0,BZ85+MS82)</f>
        <v>0</v>
      </c>
      <c r="MT85" s="924" t="n">
        <f aca="false">IF(LP85&gt;0,0,CA85+MT82)</f>
        <v>0</v>
      </c>
      <c r="MU85" s="924" t="n">
        <f aca="false">IF(LQ85&gt;0,0,CL85+MU82)</f>
        <v>0</v>
      </c>
      <c r="MV85" s="924" t="n">
        <f aca="false">IF(LR85&gt;0,0,CM85+MV82)</f>
        <v>0</v>
      </c>
      <c r="MW85" s="924" t="n">
        <f aca="false">IF(LS85&gt;0,0,DP85+MW82)</f>
        <v>0</v>
      </c>
      <c r="MX85" s="924" t="n">
        <f aca="false">IF(LT85&gt;0,0,DQ85+MX82)</f>
        <v>0</v>
      </c>
      <c r="MY85" s="924" t="n">
        <f aca="false">IF(LU85&gt;0,0,DD85+MY82)</f>
        <v>0</v>
      </c>
      <c r="MZ85" s="924" t="n">
        <f aca="false">IFERROR(IF(LV85&gt;0,0,DE85+MZ82),0)</f>
        <v>0</v>
      </c>
      <c r="NA85" s="924" t="n">
        <f aca="false">IF(LW85&gt;0,0,HR85+NA82)</f>
        <v>0</v>
      </c>
      <c r="NB85" s="924" t="n">
        <f aca="false">IFERROR(IF(LX85&gt;0,0,HS85+NB82),0)</f>
        <v>0</v>
      </c>
      <c r="NC85" s="924"/>
      <c r="ND85" s="924"/>
      <c r="NE85" s="924"/>
    </row>
    <row r="86" customFormat="false" ht="15" hidden="false" customHeight="false" outlineLevel="0" collapsed="false">
      <c r="A86" s="1183"/>
      <c r="B86" s="974" t="n">
        <f aca="false">Посуточная!J86</f>
        <v>0</v>
      </c>
      <c r="C86" s="975" t="n">
        <f aca="false">Посуточная!K86</f>
        <v>0</v>
      </c>
      <c r="D86" s="975" t="n">
        <f aca="false">Посуточная!L86</f>
        <v>0</v>
      </c>
      <c r="E86" s="975" t="n">
        <f aca="false">Посуточная!M86</f>
        <v>0</v>
      </c>
      <c r="F86" s="975" t="n">
        <f aca="false">Посуточная!N86</f>
        <v>0</v>
      </c>
      <c r="G86" s="975" t="n">
        <f aca="false">Посуточная!O86</f>
        <v>0</v>
      </c>
      <c r="H86" s="975" t="n">
        <f aca="false">Посуточная!P86</f>
        <v>0</v>
      </c>
      <c r="I86" s="976" t="n">
        <f aca="false">Посуточная!AA86</f>
        <v>0</v>
      </c>
      <c r="J86" s="976" t="n">
        <f aca="false">Посуточная!AB86</f>
        <v>0</v>
      </c>
      <c r="K86" s="976" t="n">
        <f aca="false">Посуточная!AC86</f>
        <v>0</v>
      </c>
      <c r="L86" s="976" t="n">
        <f aca="false">Посуточная!AD86</f>
        <v>0</v>
      </c>
      <c r="M86" s="976" t="n">
        <f aca="false">Посуточная!AE86</f>
        <v>0</v>
      </c>
      <c r="N86" s="976" t="n">
        <f aca="false">Посуточная!AF86</f>
        <v>0</v>
      </c>
      <c r="O86" s="976" t="n">
        <f aca="false">Посуточная!AG86</f>
        <v>0</v>
      </c>
      <c r="P86" s="1027" t="n">
        <f aca="false">COUNTIF(B86:H86,"&lt;&gt;0")-COUNTIF(B86:H86,"")</f>
        <v>-7</v>
      </c>
      <c r="Q86" s="1028" t="n">
        <f aca="false">COUNTIF(I86:O86,"&lt;&gt;0")-COUNTIF(I86:O86,"")</f>
        <v>0</v>
      </c>
      <c r="R86" s="945"/>
      <c r="S86" s="945"/>
      <c r="T86" s="990" t="str">
        <f aca="false">Посуточная!AS86</f>
        <v>706</v>
      </c>
      <c r="U86" s="975" t="n">
        <f aca="false">Посуточная!AT86</f>
        <v>0</v>
      </c>
      <c r="V86" s="975" t="n">
        <f aca="false">Посуточная!AU86</f>
        <v>0</v>
      </c>
      <c r="W86" s="975" t="n">
        <f aca="false">Посуточная!AV86</f>
        <v>0</v>
      </c>
      <c r="X86" s="975" t="n">
        <f aca="false">Посуточная!AW86</f>
        <v>0</v>
      </c>
      <c r="Y86" s="975" t="n">
        <f aca="false">Посуточная!AX86</f>
        <v>0</v>
      </c>
      <c r="Z86" s="975" t="n">
        <f aca="false">Посуточная!AY86</f>
        <v>0</v>
      </c>
      <c r="AA86" s="976" t="n">
        <f aca="false">Посуточная!BG86</f>
        <v>0</v>
      </c>
      <c r="AB86" s="976" t="n">
        <f aca="false">Посуточная!BH86</f>
        <v>0</v>
      </c>
      <c r="AC86" s="976" t="n">
        <f aca="false">Посуточная!BI86</f>
        <v>0</v>
      </c>
      <c r="AD86" s="976" t="n">
        <f aca="false">Посуточная!BJ86</f>
        <v>0</v>
      </c>
      <c r="AE86" s="976" t="n">
        <f aca="false">Посуточная!BK86</f>
        <v>0</v>
      </c>
      <c r="AF86" s="976" t="n">
        <f aca="false">Посуточная!BL86</f>
        <v>0</v>
      </c>
      <c r="AG86" s="976" t="n">
        <f aca="false">Посуточная!BM86</f>
        <v>0</v>
      </c>
      <c r="AH86" s="1027" t="n">
        <f aca="false">COUNTIF(T86:Z86,"&lt;&gt;0")-COUNTIF(T86:Z86,"")</f>
        <v>-5</v>
      </c>
      <c r="AI86" s="1028" t="n">
        <f aca="false">COUNTIF(AA86:AG86,"&lt;&gt;0")-COUNTIF(AA86:AG86,"")</f>
        <v>0</v>
      </c>
      <c r="AJ86" s="945"/>
      <c r="AK86" s="945"/>
      <c r="AL86" s="990" t="n">
        <f aca="false">Посуточная!BV86</f>
        <v>0</v>
      </c>
      <c r="AM86" s="975" t="n">
        <f aca="false">Посуточная!BW86</f>
        <v>0</v>
      </c>
      <c r="AN86" s="975" t="n">
        <f aca="false">Посуточная!BX86</f>
        <v>0</v>
      </c>
      <c r="AO86" s="975" t="n">
        <f aca="false">Посуточная!BY86</f>
        <v>0</v>
      </c>
      <c r="AP86" s="976" t="n">
        <f aca="false">Посуточная!CD86</f>
        <v>0</v>
      </c>
      <c r="AQ86" s="976" t="n">
        <f aca="false">Посуточная!CE86</f>
        <v>0</v>
      </c>
      <c r="AR86" s="976" t="n">
        <f aca="false">Посуточная!CF86</f>
        <v>0</v>
      </c>
      <c r="AS86" s="976" t="n">
        <f aca="false">Посуточная!CG86</f>
        <v>0</v>
      </c>
      <c r="AT86" s="1027" t="n">
        <f aca="false">COUNTIF(AL86:AO86,"&lt;&gt;0")-COUNTIF(AL86:AO86,"")</f>
        <v>-4</v>
      </c>
      <c r="AU86" s="1028" t="n">
        <f aca="false">COUNTIF(AP86:AS86,"&lt;&gt;0")-COUNTIF(AP86:AS86,"")</f>
        <v>0</v>
      </c>
      <c r="AV86" s="945"/>
      <c r="AW86" s="945"/>
      <c r="AX86" s="990" t="n">
        <f aca="false">Посуточная!CP86</f>
        <v>0</v>
      </c>
      <c r="AY86" s="975" t="n">
        <f aca="false">Посуточная!CQ86</f>
        <v>0</v>
      </c>
      <c r="AZ86" s="975" t="n">
        <f aca="false">Посуточная!CR86</f>
        <v>0</v>
      </c>
      <c r="BA86" s="975" t="n">
        <f aca="false">Посуточная!CS86</f>
        <v>0</v>
      </c>
      <c r="BB86" s="976" t="n">
        <f aca="false">Посуточная!CX86</f>
        <v>0</v>
      </c>
      <c r="BC86" s="976" t="n">
        <f aca="false">Посуточная!CY86</f>
        <v>0</v>
      </c>
      <c r="BD86" s="976" t="n">
        <f aca="false">Посуточная!CZ86</f>
        <v>0</v>
      </c>
      <c r="BE86" s="976" t="n">
        <f aca="false">Посуточная!DA86</f>
        <v>0</v>
      </c>
      <c r="BF86" s="1027" t="n">
        <f aca="false">COUNTIF(AX86:BA86,"&lt;&gt;0")-COUNTIF(AX86:BA86,"")</f>
        <v>-4</v>
      </c>
      <c r="BG86" s="1028" t="n">
        <f aca="false">COUNTIF(BB86:BE86,"&lt;&gt;0")-COUNTIF(BB86:BE86,"")</f>
        <v>0</v>
      </c>
      <c r="BH86" s="945"/>
      <c r="BI86" s="945"/>
      <c r="BJ86" s="1030" t="n">
        <f aca="false">SUMIF(B6:BI6,"итого гр.",B86:BI86)</f>
        <v>1</v>
      </c>
      <c r="BK86" s="1028" t="n">
        <f aca="false">SUMIF(B6:BI6,"итого фк.",B86:BI86)</f>
        <v>0</v>
      </c>
      <c r="BL86" s="945"/>
      <c r="BM86" s="945"/>
      <c r="BN86" s="1031"/>
      <c r="BO86" s="1032"/>
      <c r="BP86" s="945"/>
      <c r="BQ86" s="945"/>
      <c r="BR86" s="988" t="n">
        <f aca="false">Посуточная!DR86</f>
        <v>0</v>
      </c>
      <c r="BS86" s="989" t="n">
        <f aca="false">Посуточная!DS86</f>
        <v>0</v>
      </c>
      <c r="BT86" s="989" t="n">
        <f aca="false">Посуточная!DT86</f>
        <v>0</v>
      </c>
      <c r="BU86" s="989" t="n">
        <f aca="false">Посуточная!DU86</f>
        <v>0</v>
      </c>
      <c r="BV86" s="976" t="n">
        <f aca="false">Посуточная!DZ86</f>
        <v>0</v>
      </c>
      <c r="BW86" s="976" t="n">
        <f aca="false">Посуточная!EA86</f>
        <v>0</v>
      </c>
      <c r="BX86" s="976" t="n">
        <f aca="false">Посуточная!EB86</f>
        <v>0</v>
      </c>
      <c r="BY86" s="976" t="n">
        <f aca="false">Посуточная!EC86</f>
        <v>0</v>
      </c>
      <c r="BZ86" s="1027" t="n">
        <f aca="false">COUNTIF(BR86:BU86,"&lt;&gt;0")-COUNTIF(BR86:BU86,"")</f>
        <v>-4</v>
      </c>
      <c r="CA86" s="1028" t="n">
        <f aca="false">COUNTIF(BV86:BY86,"&lt;&gt;0")-COUNTIF(BV86:BY86,"")</f>
        <v>0</v>
      </c>
      <c r="CB86" s="945"/>
      <c r="CC86" s="945"/>
      <c r="CD86" s="988" t="n">
        <f aca="false">Посуточная!EO86</f>
        <v>0</v>
      </c>
      <c r="CE86" s="989" t="n">
        <f aca="false">Посуточная!EP86</f>
        <v>0</v>
      </c>
      <c r="CF86" s="989" t="n">
        <f aca="false">Посуточная!EQ86</f>
        <v>0</v>
      </c>
      <c r="CG86" s="989" t="n">
        <f aca="false">Посуточная!ER86</f>
        <v>0</v>
      </c>
      <c r="CH86" s="976" t="n">
        <f aca="false">Посуточная!EZ86</f>
        <v>0</v>
      </c>
      <c r="CI86" s="976" t="n">
        <f aca="false">Посуточная!FA86</f>
        <v>0</v>
      </c>
      <c r="CJ86" s="976" t="n">
        <f aca="false">Посуточная!FB86</f>
        <v>0</v>
      </c>
      <c r="CK86" s="976" t="n">
        <f aca="false">Посуточная!FC86</f>
        <v>0</v>
      </c>
      <c r="CL86" s="1027" t="n">
        <f aca="false">COUNTIF(CD86:CG86,"&lt;&gt;0")-COUNTIF(CD86:CG86,"")</f>
        <v>-4</v>
      </c>
      <c r="CM86" s="1028" t="n">
        <f aca="false">COUNTIF(CH86:CK86,"&lt;&gt;0")-COUNTIF(CH86:CK86,"")</f>
        <v>0</v>
      </c>
      <c r="CN86" s="945"/>
      <c r="CO86" s="945"/>
      <c r="CP86" s="990" t="n">
        <f aca="false">Посуточная!GN86</f>
        <v>0</v>
      </c>
      <c r="CQ86" s="975" t="n">
        <f aca="false">Посуточная!GO86</f>
        <v>0</v>
      </c>
      <c r="CR86" s="975" t="n">
        <f aca="false">Посуточная!GP86</f>
        <v>0</v>
      </c>
      <c r="CS86" s="975" t="n">
        <f aca="false">Посуточная!GQ86</f>
        <v>0</v>
      </c>
      <c r="CT86" s="975" t="n">
        <f aca="false">Посуточная!GR86</f>
        <v>0</v>
      </c>
      <c r="CU86" s="975" t="n">
        <f aca="false">Посуточная!GS86</f>
        <v>0</v>
      </c>
      <c r="CV86" s="975" t="n">
        <f aca="false">Посуточная!GT86</f>
        <v>0</v>
      </c>
      <c r="CW86" s="976" t="n">
        <f aca="false">Посуточная!HP86</f>
        <v>0</v>
      </c>
      <c r="CX86" s="976" t="n">
        <f aca="false">Посуточная!HQ86</f>
        <v>0</v>
      </c>
      <c r="CY86" s="976" t="n">
        <f aca="false">Посуточная!HR86</f>
        <v>0</v>
      </c>
      <c r="CZ86" s="976" t="n">
        <f aca="false">Посуточная!HS86</f>
        <v>0</v>
      </c>
      <c r="DA86" s="976" t="n">
        <f aca="false">Посуточная!HT86</f>
        <v>0</v>
      </c>
      <c r="DB86" s="976" t="n">
        <f aca="false">Посуточная!HU86</f>
        <v>0</v>
      </c>
      <c r="DC86" s="976" t="n">
        <f aca="false">Посуточная!HV86</f>
        <v>0</v>
      </c>
      <c r="DD86" s="1029" t="n">
        <f aca="false">COUNTIF(CP86:CV86,"&lt;&gt;0")-COUNTIF(CP86:CV86,"")</f>
        <v>-7</v>
      </c>
      <c r="DE86" s="1028" t="n">
        <f aca="false">COUNTIF(CW86:DC86,"&lt;&gt;0")-COUNTIF(CW86:DC86,"")</f>
        <v>0</v>
      </c>
      <c r="DF86" s="945"/>
      <c r="DG86" s="945"/>
      <c r="DH86" s="991" t="n">
        <f aca="false">Посуточная!IE86</f>
        <v>0</v>
      </c>
      <c r="DI86" s="992" t="n">
        <f aca="false">Посуточная!IF86</f>
        <v>0</v>
      </c>
      <c r="DJ86" s="992" t="n">
        <f aca="false">Посуточная!IG86</f>
        <v>0</v>
      </c>
      <c r="DK86" s="989" t="n">
        <f aca="false">Посуточная!IH86</f>
        <v>0</v>
      </c>
      <c r="DL86" s="976" t="n">
        <f aca="false">Посуточная!IM86</f>
        <v>0</v>
      </c>
      <c r="DM86" s="993" t="n">
        <f aca="false">Посуточная!IN86</f>
        <v>0</v>
      </c>
      <c r="DN86" s="993" t="n">
        <f aca="false">Посуточная!IO86</f>
        <v>0</v>
      </c>
      <c r="DO86" s="993" t="n">
        <f aca="false">Посуточная!IP86</f>
        <v>0</v>
      </c>
      <c r="DP86" s="1029" t="n">
        <f aca="false">COUNTIF(DH86:DK86,"&lt;&gt;0")-COUNTIF(DH86:DK86,"")</f>
        <v>-4</v>
      </c>
      <c r="DQ86" s="1028" t="n">
        <f aca="false">COUNTIF(DL86:DO86,"&lt;&gt;0")-COUNTIF(DL86:DO86,"")</f>
        <v>0</v>
      </c>
      <c r="DR86" s="946"/>
      <c r="DS86" s="946"/>
      <c r="DT86" s="1033"/>
      <c r="DU86" s="1034"/>
      <c r="DV86" s="1034"/>
      <c r="DW86" s="1034"/>
      <c r="DX86" s="1034"/>
      <c r="DY86" s="1034"/>
      <c r="DZ86" s="1034"/>
      <c r="EA86" s="976" t="n">
        <f aca="false">Посуточная!KQ86</f>
        <v>0</v>
      </c>
      <c r="EB86" s="976" t="n">
        <f aca="false">Посуточная!KR86</f>
        <v>0</v>
      </c>
      <c r="EC86" s="976" t="n">
        <f aca="false">Посуточная!KS86</f>
        <v>0</v>
      </c>
      <c r="ED86" s="976" t="n">
        <f aca="false">Посуточная!KT86</f>
        <v>0</v>
      </c>
      <c r="EE86" s="976" t="n">
        <f aca="false">Посуточная!KU86</f>
        <v>0</v>
      </c>
      <c r="EF86" s="976" t="n">
        <f aca="false">Посуточная!KV86</f>
        <v>0</v>
      </c>
      <c r="EG86" s="976" t="n">
        <f aca="false">Посуточная!KW86</f>
        <v>0</v>
      </c>
      <c r="EH86" s="1027" t="n">
        <f aca="false">SUBTOTAL(3, DT86:DZ86)</f>
        <v>0</v>
      </c>
      <c r="EI86" s="1028" t="n">
        <f aca="false">COUNTIF(EA86:EG86,"&lt;&gt;0")-COUNTIF(EA86:EG86,"")</f>
        <v>0</v>
      </c>
      <c r="EJ86" s="945"/>
      <c r="EK86" s="945"/>
      <c r="EL86" s="1030" t="n">
        <f aca="false">SUMIF(BR6:EK6,"итого гр.",BR86:EK86)</f>
        <v>0</v>
      </c>
      <c r="EM86" s="1028" t="n">
        <f aca="false">SUMIF(BR6:EK6,"итого фк.",BR86:EK86)</f>
        <v>0</v>
      </c>
      <c r="EN86" s="945"/>
      <c r="EO86" s="945"/>
      <c r="EP86" s="1031"/>
      <c r="EQ86" s="1032"/>
      <c r="ER86" s="946"/>
      <c r="ES86" s="946"/>
      <c r="ET86" s="1035"/>
      <c r="EU86" s="1036"/>
      <c r="EV86" s="946"/>
      <c r="EW86" s="946"/>
      <c r="EX86" s="1037"/>
      <c r="EY86" s="1038"/>
      <c r="EZ86" s="946"/>
      <c r="FA86" s="946"/>
      <c r="FB86" s="1033"/>
      <c r="FC86" s="1034"/>
      <c r="FD86" s="1034"/>
      <c r="FE86" s="1034"/>
      <c r="FF86" s="1034"/>
      <c r="FG86" s="1034"/>
      <c r="FH86" s="1034"/>
      <c r="FI86" s="976" t="n">
        <f aca="false">Посуточная!NU86</f>
        <v>0</v>
      </c>
      <c r="FJ86" s="976" t="n">
        <f aca="false">Посуточная!NV86</f>
        <v>0</v>
      </c>
      <c r="FK86" s="976" t="n">
        <f aca="false">Посуточная!NW86</f>
        <v>0</v>
      </c>
      <c r="FL86" s="976" t="n">
        <f aca="false">Посуточная!NX86</f>
        <v>0</v>
      </c>
      <c r="FM86" s="976" t="n">
        <f aca="false">Посуточная!NY86</f>
        <v>0</v>
      </c>
      <c r="FN86" s="976" t="n">
        <f aca="false">Посуточная!NZ86</f>
        <v>0</v>
      </c>
      <c r="FO86" s="976" t="n">
        <f aca="false">Посуточная!OA86</f>
        <v>0</v>
      </c>
      <c r="FP86" s="1027" t="n">
        <f aca="false">COUNTIF(FB86:FH86,"&lt;&gt;0")-COUNTIF(FB86:FH86,"")</f>
        <v>0</v>
      </c>
      <c r="FQ86" s="1028" t="n">
        <f aca="false">COUNTIF(FI86:FO86,"&lt;&gt;0")-COUNTIF(FI86:FO86,"")</f>
        <v>0</v>
      </c>
      <c r="FR86" s="945"/>
      <c r="FS86" s="945"/>
      <c r="FT86" s="1001" t="n">
        <f aca="false">Посуточная!OO86</f>
        <v>0</v>
      </c>
      <c r="FU86" s="1002" t="n">
        <f aca="false">Посуточная!OP86</f>
        <v>0</v>
      </c>
      <c r="FV86" s="1002" t="n">
        <f aca="false">Посуточная!OQ86</f>
        <v>0</v>
      </c>
      <c r="FW86" s="1002" t="n">
        <f aca="false">Посуточная!OR86</f>
        <v>0</v>
      </c>
      <c r="FX86" s="1002" t="n">
        <f aca="false">Посуточная!OS86</f>
        <v>0</v>
      </c>
      <c r="FY86" s="1002" t="n">
        <f aca="false">Посуточная!OT86</f>
        <v>0</v>
      </c>
      <c r="FZ86" s="1003" t="n">
        <f aca="false">Посуточная!OU86</f>
        <v>0</v>
      </c>
      <c r="GA86" s="993" t="n">
        <f aca="false">Посуточная!PP86</f>
        <v>0</v>
      </c>
      <c r="GB86" s="993" t="n">
        <f aca="false">Посуточная!PQ86</f>
        <v>0</v>
      </c>
      <c r="GC86" s="993" t="n">
        <f aca="false">Посуточная!PR86</f>
        <v>0</v>
      </c>
      <c r="GD86" s="993" t="n">
        <f aca="false">Посуточная!PS86</f>
        <v>0</v>
      </c>
      <c r="GE86" s="993" t="n">
        <f aca="false">Посуточная!PT86</f>
        <v>0</v>
      </c>
      <c r="GF86" s="993" t="n">
        <f aca="false">Посуточная!PU86</f>
        <v>0</v>
      </c>
      <c r="GG86" s="993" t="n">
        <f aca="false">Посуточная!PV86</f>
        <v>0</v>
      </c>
      <c r="GH86" s="1027" t="n">
        <f aca="false">COUNTIF(FT86:FZ86,"&lt;&gt;0")-COUNTIF(FT86:FZ86,"")</f>
        <v>-7</v>
      </c>
      <c r="GI86" s="1028" t="n">
        <f aca="false">COUNTIF(GA86:GG86,"&lt;&gt;0")-COUNTIF(GA86:GG86,"")</f>
        <v>0</v>
      </c>
      <c r="GJ86" s="945"/>
      <c r="GK86" s="945"/>
      <c r="GL86" s="1039" t="n">
        <f aca="false">Посуточная!QH86</f>
        <v>0</v>
      </c>
      <c r="GM86" s="1040" t="n">
        <f aca="false">Посуточная!QI86</f>
        <v>0</v>
      </c>
      <c r="GN86" s="1040" t="n">
        <f aca="false">Посуточная!QJ86</f>
        <v>0</v>
      </c>
      <c r="GO86" s="1040" t="n">
        <f aca="false">Посуточная!QK86</f>
        <v>0</v>
      </c>
      <c r="GP86" s="1040" t="n">
        <f aca="false">Посуточная!QL86</f>
        <v>0</v>
      </c>
      <c r="GQ86" s="1040" t="n">
        <f aca="false">Посуточная!QM86</f>
        <v>0</v>
      </c>
      <c r="GR86" s="1040" t="n">
        <f aca="false">Посуточная!QN86</f>
        <v>0</v>
      </c>
      <c r="GS86" s="1006" t="n">
        <f aca="false">Посуточная!QV86</f>
        <v>0</v>
      </c>
      <c r="GT86" s="1006" t="n">
        <f aca="false">Посуточная!QW86</f>
        <v>0</v>
      </c>
      <c r="GU86" s="1006" t="n">
        <f aca="false">Посуточная!QX86</f>
        <v>0</v>
      </c>
      <c r="GV86" s="1006" t="n">
        <f aca="false">Посуточная!QY86</f>
        <v>0</v>
      </c>
      <c r="GW86" s="1006" t="n">
        <f aca="false">Посуточная!QZ86</f>
        <v>0</v>
      </c>
      <c r="GX86" s="1006" t="n">
        <f aca="false">Посуточная!RA86</f>
        <v>0</v>
      </c>
      <c r="GY86" s="1006" t="n">
        <f aca="false">Посуточная!RB86</f>
        <v>0</v>
      </c>
      <c r="GZ86" s="1027" t="n">
        <f aca="false">COUNTIF(GL86:GR86,"&lt;&gt;0")-COUNTIF(GL86:GR86,"")</f>
        <v>-7</v>
      </c>
      <c r="HA86" s="1028" t="n">
        <f aca="false">COUNTIF(GS86:GY86,"&lt;&gt;0")-COUNTIF(GS86:GY86,"")</f>
        <v>0</v>
      </c>
      <c r="HB86" s="945"/>
      <c r="HC86" s="945"/>
      <c r="HD86" s="1041" t="n">
        <f aca="false">Посуточная!RN86</f>
        <v>0</v>
      </c>
      <c r="HE86" s="1042" t="n">
        <f aca="false">Посуточная!RO86</f>
        <v>0</v>
      </c>
      <c r="HF86" s="1042" t="n">
        <f aca="false">Посуточная!RP86</f>
        <v>0</v>
      </c>
      <c r="HG86" s="1042" t="n">
        <f aca="false">Посуточная!RQ86</f>
        <v>0</v>
      </c>
      <c r="HH86" s="1042" t="n">
        <f aca="false">Посуточная!RR86</f>
        <v>0</v>
      </c>
      <c r="HI86" s="1042" t="n">
        <f aca="false">Посуточная!RS86</f>
        <v>0</v>
      </c>
      <c r="HJ86" s="1042" t="n">
        <f aca="false">Посуточная!RT86</f>
        <v>0</v>
      </c>
      <c r="HK86" s="993" t="n">
        <f aca="false">Посуточная!SB86</f>
        <v>0</v>
      </c>
      <c r="HL86" s="993" t="n">
        <f aca="false">Посуточная!SC86</f>
        <v>0</v>
      </c>
      <c r="HM86" s="993" t="n">
        <f aca="false">Посуточная!SD86</f>
        <v>0</v>
      </c>
      <c r="HN86" s="993" t="n">
        <f aca="false">Посуточная!SE86</f>
        <v>0</v>
      </c>
      <c r="HO86" s="993" t="n">
        <f aca="false">Посуточная!SF86</f>
        <v>0</v>
      </c>
      <c r="HP86" s="993" t="n">
        <f aca="false">Посуточная!SG86</f>
        <v>0</v>
      </c>
      <c r="HQ86" s="993" t="n">
        <f aca="false">Посуточная!SH86</f>
        <v>0</v>
      </c>
      <c r="HR86" s="1027" t="n">
        <f aca="false">COUNTIF(HD86:HJ86,"&lt;&gt;0")-COUNTIF(HD86:HJ86,"")</f>
        <v>-7</v>
      </c>
      <c r="HS86" s="1028" t="n">
        <f aca="false">COUNTIF(HK86:HQ86,"&lt;&gt;0")-COUNTIF(HK86:HQ86,"")</f>
        <v>0</v>
      </c>
      <c r="HT86" s="945"/>
      <c r="HU86" s="945"/>
      <c r="HV86" s="1030" t="n">
        <f aca="false">SUMIF(FB6:HU6,"итого гр.",FB86:HU86)</f>
        <v>0</v>
      </c>
      <c r="HW86" s="1028" t="n">
        <f aca="false">SUMIF($FB$6:$HU$6,"итого фк.",FB86:HU86)</f>
        <v>0</v>
      </c>
      <c r="HX86" s="945"/>
      <c r="HY86" s="945"/>
      <c r="HZ86" s="1031"/>
      <c r="IA86" s="1032"/>
      <c r="IB86" s="945"/>
      <c r="IC86" s="945"/>
      <c r="ID86" s="1001" t="n">
        <f aca="false">Посуточная!SY86</f>
        <v>0</v>
      </c>
      <c r="IE86" s="1002" t="n">
        <f aca="false">Посуточная!SZ86</f>
        <v>0</v>
      </c>
      <c r="IF86" s="1002" t="n">
        <f aca="false">Посуточная!TA86</f>
        <v>0</v>
      </c>
      <c r="IG86" s="1002" t="n">
        <f aca="false">Посуточная!TB86</f>
        <v>0</v>
      </c>
      <c r="IH86" s="993" t="n">
        <f aca="false">Посуточная!TG86</f>
        <v>0</v>
      </c>
      <c r="II86" s="993" t="n">
        <f aca="false">Посуточная!TH86</f>
        <v>0</v>
      </c>
      <c r="IJ86" s="993" t="n">
        <f aca="false">Посуточная!TI86</f>
        <v>0</v>
      </c>
      <c r="IK86" s="993" t="n">
        <f aca="false">Посуточная!TJ86</f>
        <v>0</v>
      </c>
      <c r="IL86" s="1027"/>
      <c r="IM86" s="1028"/>
      <c r="IN86" s="946"/>
      <c r="IO86" s="946"/>
      <c r="IP86" s="1043"/>
      <c r="IQ86" s="1044"/>
      <c r="IR86" s="946"/>
      <c r="IS86" s="946"/>
      <c r="IT86" s="1043"/>
      <c r="IU86" s="1045"/>
      <c r="IV86" s="1046"/>
      <c r="IW86" s="1046"/>
      <c r="IX86" s="1045"/>
      <c r="IY86" s="1045"/>
      <c r="IZ86" s="1046"/>
      <c r="JA86" s="1046"/>
      <c r="JB86" s="1045"/>
      <c r="JC86" s="1045"/>
      <c r="JD86" s="1046"/>
      <c r="JE86" s="1046"/>
      <c r="JF86" s="1047" t="n">
        <f aca="false">SUMIF(IP6:JE6,"итого гр.",IP86:JE86)</f>
        <v>0</v>
      </c>
      <c r="JG86" s="1038" t="n">
        <f aca="false">SUMIF($IP$6:$JE$6,"итого фк.",IP86:JE86)</f>
        <v>0</v>
      </c>
      <c r="JH86" s="1175"/>
      <c r="JI86" s="946"/>
      <c r="JJ86" s="1037"/>
      <c r="JK86" s="1038"/>
      <c r="JL86" s="946"/>
      <c r="JM86" s="946"/>
      <c r="JN86" s="1037"/>
      <c r="JO86" s="1038"/>
      <c r="JP86" s="946"/>
      <c r="JQ86" s="946"/>
      <c r="JR86" s="1043"/>
      <c r="JS86" s="1044"/>
      <c r="JT86" s="946"/>
      <c r="JU86" s="946"/>
      <c r="JV86" s="1037"/>
      <c r="JW86" s="1038"/>
      <c r="JX86" s="946"/>
      <c r="JY86" s="946"/>
      <c r="JZ86" s="1047"/>
      <c r="KA86" s="1047"/>
      <c r="KB86" s="946"/>
      <c r="KC86" s="946"/>
      <c r="KD86" s="1047"/>
      <c r="KE86" s="1047"/>
      <c r="KF86" s="946"/>
      <c r="KG86" s="946"/>
      <c r="KH86" s="1123"/>
      <c r="KI86" s="1021"/>
      <c r="KJ86" s="1176"/>
      <c r="KK86" s="946"/>
      <c r="KL86" s="1047"/>
      <c r="KM86" s="1047"/>
      <c r="KN86" s="1048"/>
      <c r="KO86" s="1123"/>
      <c r="KP86" s="1023"/>
      <c r="KQ86" s="1024"/>
      <c r="KS86" s="924" t="str">
        <f aca="false">IF(KP86=$KS$1,"",KI86-7200)</f>
        <v/>
      </c>
      <c r="KT86" s="1137"/>
      <c r="LG86" s="924" t="n">
        <f aca="false">IF(R86="",0,R86+LG83)</f>
        <v>0</v>
      </c>
      <c r="LH86" s="924" t="n">
        <f aca="false">IF(S86="",0,S86+LH83)</f>
        <v>0</v>
      </c>
      <c r="LI86" s="924" t="n">
        <f aca="false">IF(AJ86="",0,AJ86+LI83)</f>
        <v>0</v>
      </c>
      <c r="LJ86" s="924" t="n">
        <f aca="false">IF(AK86="",0,AK86+LJ83)</f>
        <v>0</v>
      </c>
      <c r="LK86" s="924" t="n">
        <f aca="false">IF(AV86="",0,AV86+LK83)</f>
        <v>0</v>
      </c>
      <c r="LL86" s="924" t="n">
        <f aca="false">IF(AW86="",0,AW86+LL83)</f>
        <v>0</v>
      </c>
      <c r="LM86" s="924" t="n">
        <f aca="false">IF(BH86="",0,BH86+LM83)</f>
        <v>0</v>
      </c>
      <c r="LN86" s="924" t="n">
        <f aca="false">IF(BI86="",0,BI86+LN83)</f>
        <v>0</v>
      </c>
      <c r="LO86" s="924" t="n">
        <f aca="false">IF(CB86="",0,CB86+LO83)</f>
        <v>0</v>
      </c>
      <c r="LP86" s="924" t="n">
        <f aca="false">IF(CC86="",0,CC86+LP83)</f>
        <v>0</v>
      </c>
      <c r="LQ86" s="924" t="n">
        <f aca="false">IF(CN86="",0,CN86+LQ83)</f>
        <v>0</v>
      </c>
      <c r="LR86" s="924" t="n">
        <f aca="false">IF(CO86="",0,CO86+LR83)</f>
        <v>0</v>
      </c>
      <c r="LS86" s="924" t="n">
        <f aca="false">IF(DR86="",0,DR86+LS83)</f>
        <v>0</v>
      </c>
      <c r="LT86" s="924" t="n">
        <f aca="false">IF(DS86="",0,DS86+LT83)</f>
        <v>0</v>
      </c>
      <c r="LU86" s="924" t="n">
        <f aca="false">IF(DF86="",0,DF86+LU83)</f>
        <v>0</v>
      </c>
      <c r="LV86" s="924" t="n">
        <f aca="false">IF(DG86="",0,DG86+LV83)</f>
        <v>0</v>
      </c>
      <c r="LW86" s="924" t="n">
        <f aca="false">IF(HT86="",0,HT86+LW83)</f>
        <v>0</v>
      </c>
      <c r="LX86" s="924" t="n">
        <f aca="false">IF(HU86="",0,HU86+LX83)</f>
        <v>0</v>
      </c>
      <c r="LY86" s="924" t="n">
        <f aca="false">IF(JN86="",0,JN86)</f>
        <v>0</v>
      </c>
      <c r="LZ86" s="924" t="n">
        <f aca="false">IF(JO86="",0,JO86)</f>
        <v>0</v>
      </c>
      <c r="MA86" s="924" t="n">
        <f aca="false">IF(EV86="",0,EV86+MA83)</f>
        <v>0</v>
      </c>
      <c r="MB86" s="924" t="n">
        <f aca="false">IF(EW86="",0,EW86+MB83)</f>
        <v>0</v>
      </c>
      <c r="MC86" s="924" t="n">
        <f aca="false">IF(JJ86="",0,JJ86+MC83)</f>
        <v>0</v>
      </c>
      <c r="MD86" s="924" t="n">
        <f aca="false">IF(JK86="",0,JK86+MD83)</f>
        <v>0</v>
      </c>
      <c r="ME86" s="924" t="n">
        <f aca="false">IF(KO86="",0,KO86+ME83)</f>
        <v>0</v>
      </c>
      <c r="MF86" s="924" t="n">
        <f aca="false">IF(KP86="",0,KP86+MF83)</f>
        <v>0</v>
      </c>
      <c r="MG86" s="924" t="n">
        <f aca="false">IFERROR(ME86/$A84,0)</f>
        <v>0</v>
      </c>
      <c r="MH86" s="924" t="n">
        <f aca="false">IFERROR(MF86/$A84,0)</f>
        <v>0</v>
      </c>
      <c r="MI86" s="924" t="n">
        <f aca="false">IF(JT86="",0,JT86+MI83)</f>
        <v>0</v>
      </c>
      <c r="MJ86" s="924" t="n">
        <f aca="false">IF(JU86="",0,JU86+MJ83)</f>
        <v>0</v>
      </c>
      <c r="MK86" s="924" t="n">
        <f aca="false">IF(LG86&gt;0,0,P86+MK83)</f>
        <v>-180</v>
      </c>
      <c r="ML86" s="924" t="n">
        <f aca="false">IF(LH86&gt;0,0,Q86+ML83)</f>
        <v>1</v>
      </c>
      <c r="MM86" s="924" t="n">
        <f aca="false">IF(LI86&gt;0,0,AH86+MM83)</f>
        <v>-187</v>
      </c>
      <c r="MN86" s="924" t="n">
        <f aca="false">IF(LJ86&gt;0,0,AI86+MN83)</f>
        <v>0</v>
      </c>
      <c r="MO86" s="924" t="n">
        <f aca="false">IF(LK86&gt;0,0,AT86+MO83)</f>
        <v>-108</v>
      </c>
      <c r="MP86" s="924" t="n">
        <f aca="false">IF(LL86&gt;0,0,AU86+MP83)</f>
        <v>0</v>
      </c>
      <c r="MQ86" s="924" t="n">
        <f aca="false">IF(LM86&gt;0,0,BF86+MQ83)</f>
        <v>-104</v>
      </c>
      <c r="MR86" s="924" t="n">
        <f aca="false">IF(LN86&gt;0,0,BG86+MR83)</f>
        <v>0</v>
      </c>
      <c r="MS86" s="924" t="n">
        <f aca="false">IF(LO86&gt;0,0,BZ86+MS83)</f>
        <v>-104</v>
      </c>
      <c r="MT86" s="924" t="n">
        <f aca="false">IF(LP86&gt;0,0,CA86+MT83)</f>
        <v>0</v>
      </c>
      <c r="MU86" s="924" t="n">
        <f aca="false">IF(LQ86&gt;0,0,CL86+MU83)</f>
        <v>-104</v>
      </c>
      <c r="MV86" s="924" t="n">
        <f aca="false">IF(LR86&gt;0,0,CM86+MV83)</f>
        <v>0</v>
      </c>
      <c r="MW86" s="924" t="n">
        <f aca="false">IF(LS86&gt;0,0,DP86+MW83)</f>
        <v>-108</v>
      </c>
      <c r="MX86" s="924" t="n">
        <f aca="false">IF(LT86&gt;0,0,DQ86+MX83)</f>
        <v>0</v>
      </c>
      <c r="MY86" s="924" t="n">
        <f aca="false">IF(LU86&gt;0,0,DD86+MY83)</f>
        <v>-182</v>
      </c>
      <c r="MZ86" s="924" t="n">
        <f aca="false">IFERROR(IF(LV86&gt;0,0,DE86+MZ83),0)</f>
        <v>2</v>
      </c>
      <c r="NA86" s="924" t="n">
        <f aca="false">IF(LW86&gt;0,0,HR86+NA83)</f>
        <v>-175</v>
      </c>
      <c r="NB86" s="924" t="n">
        <f aca="false">IFERROR(IF(LX86&gt;0,0,HS86+NB83),0)</f>
        <v>1</v>
      </c>
      <c r="NC86" s="924"/>
      <c r="ND86" s="924"/>
      <c r="NE86" s="924"/>
    </row>
    <row r="87" customFormat="false" ht="15" hidden="false" customHeight="false" outlineLevel="0" collapsed="false">
      <c r="A87" s="1183"/>
      <c r="B87" s="1049" t="n">
        <f aca="false">Посуточная!J87</f>
        <v>0</v>
      </c>
      <c r="C87" s="1050" t="n">
        <f aca="false">Посуточная!K87</f>
        <v>0</v>
      </c>
      <c r="D87" s="1050" t="n">
        <f aca="false">Посуточная!L87</f>
        <v>0</v>
      </c>
      <c r="E87" s="1050" t="n">
        <f aca="false">Посуточная!M87</f>
        <v>0</v>
      </c>
      <c r="F87" s="1050" t="n">
        <f aca="false">Посуточная!N87</f>
        <v>0</v>
      </c>
      <c r="G87" s="1050" t="n">
        <f aca="false">Посуточная!O87</f>
        <v>0</v>
      </c>
      <c r="H87" s="1050" t="n">
        <f aca="false">Посуточная!P87</f>
        <v>0</v>
      </c>
      <c r="I87" s="1051" t="n">
        <f aca="false">Посуточная!AA87</f>
        <v>0</v>
      </c>
      <c r="J87" s="1051" t="n">
        <f aca="false">Посуточная!AB87</f>
        <v>0</v>
      </c>
      <c r="K87" s="1051" t="n">
        <f aca="false">Посуточная!AC87</f>
        <v>0</v>
      </c>
      <c r="L87" s="1051" t="n">
        <f aca="false">Посуточная!AD87</f>
        <v>0</v>
      </c>
      <c r="M87" s="1051" t="n">
        <f aca="false">Посуточная!AE87</f>
        <v>0</v>
      </c>
      <c r="N87" s="1051" t="n">
        <f aca="false">Посуточная!AF87</f>
        <v>0</v>
      </c>
      <c r="O87" s="1051" t="n">
        <f aca="false">Посуточная!AG87</f>
        <v>0</v>
      </c>
      <c r="P87" s="1157" t="n">
        <f aca="false">SUBTOTAL(9, B87:H87)</f>
        <v>0</v>
      </c>
      <c r="Q87" s="1139" t="n">
        <f aca="false">SUBTOTAL(9, I87:O87)</f>
        <v>0</v>
      </c>
      <c r="R87" s="945" t="n">
        <f aca="false">SUM(P87,R84)</f>
        <v>350</v>
      </c>
      <c r="S87" s="945" t="n">
        <f aca="false">SUM(Q87,S84)</f>
        <v>350</v>
      </c>
      <c r="T87" s="1054" t="n">
        <f aca="false">Посуточная!AS87</f>
        <v>35</v>
      </c>
      <c r="U87" s="1050" t="n">
        <f aca="false">Посуточная!AT87</f>
        <v>0</v>
      </c>
      <c r="V87" s="1050" t="n">
        <f aca="false">Посуточная!AU87</f>
        <v>0</v>
      </c>
      <c r="W87" s="1050" t="n">
        <f aca="false">Посуточная!AV87</f>
        <v>0</v>
      </c>
      <c r="X87" s="1050" t="n">
        <f aca="false">Посуточная!AW87</f>
        <v>0</v>
      </c>
      <c r="Y87" s="1050" t="n">
        <f aca="false">Посуточная!AX87</f>
        <v>0</v>
      </c>
      <c r="Z87" s="1050" t="n">
        <f aca="false">Посуточная!AY87</f>
        <v>0</v>
      </c>
      <c r="AA87" s="1051" t="n">
        <f aca="false">Посуточная!BG87</f>
        <v>0</v>
      </c>
      <c r="AB87" s="1051" t="n">
        <f aca="false">Посуточная!BH87</f>
        <v>0</v>
      </c>
      <c r="AC87" s="1051" t="n">
        <f aca="false">Посуточная!BI87</f>
        <v>0</v>
      </c>
      <c r="AD87" s="1051" t="n">
        <f aca="false">Посуточная!BJ87</f>
        <v>0</v>
      </c>
      <c r="AE87" s="1051" t="n">
        <f aca="false">Посуточная!BK87</f>
        <v>0</v>
      </c>
      <c r="AF87" s="1051" t="n">
        <f aca="false">Посуточная!BL87</f>
        <v>0</v>
      </c>
      <c r="AG87" s="1051" t="n">
        <f aca="false">Посуточная!BM87</f>
        <v>0</v>
      </c>
      <c r="AH87" s="1157" t="n">
        <f aca="false">SUBTOTAL(9, T87:Z87)</f>
        <v>35</v>
      </c>
      <c r="AI87" s="1139" t="n">
        <f aca="false">SUBTOTAL(9, AA87:AG87)</f>
        <v>0</v>
      </c>
      <c r="AJ87" s="945" t="n">
        <f aca="false">SUM(AH87,AJ84)</f>
        <v>35</v>
      </c>
      <c r="AK87" s="945" t="n">
        <f aca="false">SUM(AI87,AK84)</f>
        <v>0</v>
      </c>
      <c r="AL87" s="1054" t="n">
        <f aca="false">Посуточная!BV87</f>
        <v>0</v>
      </c>
      <c r="AM87" s="1050" t="n">
        <f aca="false">Посуточная!BW87</f>
        <v>0</v>
      </c>
      <c r="AN87" s="1050" t="n">
        <f aca="false">Посуточная!BX87</f>
        <v>0</v>
      </c>
      <c r="AO87" s="1050" t="n">
        <f aca="false">Посуточная!BY87</f>
        <v>0</v>
      </c>
      <c r="AP87" s="1051" t="n">
        <f aca="false">Посуточная!CD87</f>
        <v>0</v>
      </c>
      <c r="AQ87" s="1051" t="n">
        <f aca="false">Посуточная!CE87</f>
        <v>0</v>
      </c>
      <c r="AR87" s="1051" t="n">
        <f aca="false">Посуточная!CF87</f>
        <v>0</v>
      </c>
      <c r="AS87" s="1051" t="n">
        <f aca="false">Посуточная!CG87</f>
        <v>0</v>
      </c>
      <c r="AT87" s="1157" t="n">
        <f aca="false">SUBTOTAL(9, AL87:AO87)</f>
        <v>0</v>
      </c>
      <c r="AU87" s="1139" t="n">
        <f aca="false">SUBTOTAL(9, AP87:AS87)</f>
        <v>0</v>
      </c>
      <c r="AV87" s="945" t="n">
        <f aca="false">SUM(AT87,AV84)</f>
        <v>0</v>
      </c>
      <c r="AW87" s="945" t="n">
        <f aca="false">SUM(AU87,AW84)</f>
        <v>0</v>
      </c>
      <c r="AX87" s="1054" t="n">
        <f aca="false">Посуточная!CP87</f>
        <v>0</v>
      </c>
      <c r="AY87" s="1050" t="n">
        <f aca="false">Посуточная!CQ87</f>
        <v>0</v>
      </c>
      <c r="AZ87" s="1050" t="n">
        <f aca="false">Посуточная!CR87</f>
        <v>0</v>
      </c>
      <c r="BA87" s="1050" t="n">
        <f aca="false">Посуточная!CS87</f>
        <v>0</v>
      </c>
      <c r="BB87" s="1051" t="n">
        <f aca="false">Посуточная!CX87</f>
        <v>0</v>
      </c>
      <c r="BC87" s="1051" t="n">
        <f aca="false">Посуточная!CY87</f>
        <v>0</v>
      </c>
      <c r="BD87" s="1051" t="n">
        <f aca="false">Посуточная!CZ87</f>
        <v>0</v>
      </c>
      <c r="BE87" s="1051" t="n">
        <f aca="false">Посуточная!DA87</f>
        <v>0</v>
      </c>
      <c r="BF87" s="1157" t="n">
        <f aca="false">SUBTOTAL(9, AX87:BA87)</f>
        <v>0</v>
      </c>
      <c r="BG87" s="1139" t="n">
        <f aca="false">SUBTOTAL(9, BB87:BE87)</f>
        <v>0</v>
      </c>
      <c r="BH87" s="945" t="n">
        <f aca="false">SUM(BF87,BH84)</f>
        <v>0</v>
      </c>
      <c r="BI87" s="945" t="n">
        <f aca="false">SUM(BG87,BI84)</f>
        <v>0</v>
      </c>
      <c r="BJ87" s="1158" t="n">
        <f aca="false">SUMIF(B6:BI6,"итого гр.",B87:BI87)</f>
        <v>35</v>
      </c>
      <c r="BK87" s="1139" t="n">
        <f aca="false">SUMIF(B6:BI6,"итого фк.",B87:BI87)</f>
        <v>0</v>
      </c>
      <c r="BL87" s="945" t="n">
        <f aca="false">SUM(BJ87,BL84)</f>
        <v>385</v>
      </c>
      <c r="BM87" s="945" t="n">
        <f aca="false">SUM(BK87,BM84)</f>
        <v>350</v>
      </c>
      <c r="BN87" s="1159" t="n">
        <f aca="false">BL87</f>
        <v>385</v>
      </c>
      <c r="BO87" s="1160" t="n">
        <f aca="false">BM87</f>
        <v>350</v>
      </c>
      <c r="BP87" s="945"/>
      <c r="BQ87" s="945"/>
      <c r="BR87" s="1059" t="n">
        <f aca="false">Посуточная!DR87</f>
        <v>0</v>
      </c>
      <c r="BS87" s="1060" t="n">
        <f aca="false">Посуточная!DS87</f>
        <v>0</v>
      </c>
      <c r="BT87" s="1060" t="n">
        <f aca="false">Посуточная!DT87</f>
        <v>0</v>
      </c>
      <c r="BU87" s="1060" t="n">
        <f aca="false">Посуточная!DU87</f>
        <v>0</v>
      </c>
      <c r="BV87" s="1051" t="n">
        <f aca="false">Посуточная!DZ87</f>
        <v>0</v>
      </c>
      <c r="BW87" s="1051" t="n">
        <f aca="false">Посуточная!EA87</f>
        <v>0</v>
      </c>
      <c r="BX87" s="1051" t="n">
        <f aca="false">Посуточная!EB87</f>
        <v>0</v>
      </c>
      <c r="BY87" s="1051" t="n">
        <f aca="false">Посуточная!EC87</f>
        <v>0</v>
      </c>
      <c r="BZ87" s="1027" t="n">
        <f aca="false">SUBTOTAL(9, BR87:BU87)</f>
        <v>0</v>
      </c>
      <c r="CA87" s="1139" t="n">
        <f aca="false">SUBTOTAL(9, BV87:BY87)</f>
        <v>0</v>
      </c>
      <c r="CB87" s="945" t="n">
        <f aca="false">SUM(BZ87,CB84)</f>
        <v>0</v>
      </c>
      <c r="CC87" s="945" t="n">
        <f aca="false">SUM(CA87,CC84)</f>
        <v>0</v>
      </c>
      <c r="CD87" s="988" t="n">
        <f aca="false">Посуточная!EO87</f>
        <v>0</v>
      </c>
      <c r="CE87" s="989" t="n">
        <f aca="false">Посуточная!EP87</f>
        <v>0</v>
      </c>
      <c r="CF87" s="989" t="n">
        <f aca="false">Посуточная!EQ87</f>
        <v>0</v>
      </c>
      <c r="CG87" s="989" t="n">
        <f aca="false">Посуточная!ER87</f>
        <v>0</v>
      </c>
      <c r="CH87" s="976" t="n">
        <f aca="false">Посуточная!EZ87</f>
        <v>0</v>
      </c>
      <c r="CI87" s="976" t="n">
        <f aca="false">Посуточная!FA87</f>
        <v>0</v>
      </c>
      <c r="CJ87" s="976" t="n">
        <f aca="false">Посуточная!FB87</f>
        <v>0</v>
      </c>
      <c r="CK87" s="976" t="n">
        <f aca="false">Посуточная!FC87</f>
        <v>0</v>
      </c>
      <c r="CL87" s="1157" t="n">
        <f aca="false">SUBTOTAL(9, CD87:CG87)</f>
        <v>0</v>
      </c>
      <c r="CM87" s="1139" t="n">
        <f aca="false">SUBTOTAL(9, CH87:CK87)</f>
        <v>0</v>
      </c>
      <c r="CN87" s="945" t="n">
        <f aca="false">SUM(CL87,CN84)</f>
        <v>0</v>
      </c>
      <c r="CO87" s="945" t="n">
        <f aca="false">SUM(CM87,CO84)</f>
        <v>0</v>
      </c>
      <c r="CP87" s="1054" t="n">
        <f aca="false">Посуточная!GN87</f>
        <v>0</v>
      </c>
      <c r="CQ87" s="1050" t="n">
        <f aca="false">Посуточная!GO87</f>
        <v>0</v>
      </c>
      <c r="CR87" s="1050" t="n">
        <f aca="false">Посуточная!GP87</f>
        <v>0</v>
      </c>
      <c r="CS87" s="1050" t="n">
        <f aca="false">Посуточная!GQ87</f>
        <v>0</v>
      </c>
      <c r="CT87" s="1050" t="n">
        <f aca="false">Посуточная!GR87</f>
        <v>0</v>
      </c>
      <c r="CU87" s="1050" t="n">
        <f aca="false">Посуточная!GS87</f>
        <v>0</v>
      </c>
      <c r="CV87" s="1050" t="n">
        <f aca="false">Посуточная!GT87</f>
        <v>0</v>
      </c>
      <c r="CW87" s="1051" t="n">
        <f aca="false">Посуточная!HP87</f>
        <v>0</v>
      </c>
      <c r="CX87" s="1051" t="n">
        <f aca="false">Посуточная!HQ87</f>
        <v>0</v>
      </c>
      <c r="CY87" s="1051" t="n">
        <f aca="false">Посуточная!HR87</f>
        <v>0</v>
      </c>
      <c r="CZ87" s="1051" t="n">
        <f aca="false">Посуточная!HS87</f>
        <v>0</v>
      </c>
      <c r="DA87" s="1051" t="n">
        <f aca="false">Посуточная!HT87</f>
        <v>0</v>
      </c>
      <c r="DB87" s="1051" t="n">
        <f aca="false">Посуточная!HU87</f>
        <v>0</v>
      </c>
      <c r="DC87" s="1051" t="n">
        <f aca="false">Посуточная!HV87</f>
        <v>0</v>
      </c>
      <c r="DD87" s="1161" t="n">
        <f aca="false">SUBTOTAL(9, CP87:CV87)</f>
        <v>0</v>
      </c>
      <c r="DE87" s="1139" t="n">
        <f aca="false">SUBTOTAL(9, CW87:DC87)</f>
        <v>0</v>
      </c>
      <c r="DF87" s="945" t="n">
        <f aca="false">SUM(DD87,DF84)</f>
        <v>0</v>
      </c>
      <c r="DG87" s="945" t="n">
        <f aca="false">SUM(DE87,DG84)</f>
        <v>31</v>
      </c>
      <c r="DH87" s="991" t="n">
        <f aca="false">Посуточная!IE87</f>
        <v>0</v>
      </c>
      <c r="DI87" s="992" t="n">
        <f aca="false">Посуточная!IF87</f>
        <v>0</v>
      </c>
      <c r="DJ87" s="992" t="n">
        <f aca="false">Посуточная!IG87</f>
        <v>0</v>
      </c>
      <c r="DK87" s="989" t="n">
        <f aca="false">Посуточная!IH87</f>
        <v>0</v>
      </c>
      <c r="DL87" s="1051" t="n">
        <f aca="false">Посуточная!IM87</f>
        <v>0</v>
      </c>
      <c r="DM87" s="993" t="n">
        <f aca="false">Посуточная!IN87</f>
        <v>0</v>
      </c>
      <c r="DN87" s="993" t="n">
        <f aca="false">Посуточная!IO87</f>
        <v>0</v>
      </c>
      <c r="DO87" s="993" t="n">
        <f aca="false">Посуточная!IP87</f>
        <v>0</v>
      </c>
      <c r="DP87" s="1161" t="n">
        <f aca="false">SUBTOTAL(9, DH87:DK87)</f>
        <v>0</v>
      </c>
      <c r="DQ87" s="1139" t="n">
        <f aca="false">SUBTOTAL(9, DL87:DO87)</f>
        <v>0</v>
      </c>
      <c r="DR87" s="946" t="n">
        <f aca="false">SUM(DP87,DR84)</f>
        <v>0</v>
      </c>
      <c r="DS87" s="946" t="n">
        <f aca="false">SUM(DQ87,DS84)</f>
        <v>0</v>
      </c>
      <c r="DT87" s="1065"/>
      <c r="DU87" s="1066"/>
      <c r="DV87" s="1066"/>
      <c r="DW87" s="1066"/>
      <c r="DX87" s="1066"/>
      <c r="DY87" s="1066"/>
      <c r="DZ87" s="1066"/>
      <c r="EA87" s="1051" t="n">
        <f aca="false">Посуточная!KQ87</f>
        <v>0</v>
      </c>
      <c r="EB87" s="1051" t="n">
        <f aca="false">Посуточная!KR87</f>
        <v>0</v>
      </c>
      <c r="EC87" s="1051" t="n">
        <f aca="false">Посуточная!KS87</f>
        <v>0</v>
      </c>
      <c r="ED87" s="1051" t="n">
        <f aca="false">Посуточная!KT87</f>
        <v>0</v>
      </c>
      <c r="EE87" s="1051" t="n">
        <f aca="false">Посуточная!KU87</f>
        <v>0</v>
      </c>
      <c r="EF87" s="1051" t="n">
        <f aca="false">Посуточная!KV87</f>
        <v>0</v>
      </c>
      <c r="EG87" s="1051" t="n">
        <f aca="false">Посуточная!KW87</f>
        <v>0</v>
      </c>
      <c r="EH87" s="1157" t="n">
        <f aca="false">SUBTOTAL(9, DT87:DZ87)</f>
        <v>0</v>
      </c>
      <c r="EI87" s="1139" t="n">
        <f aca="false">SUBTOTAL(9, EA87:EG87)</f>
        <v>0</v>
      </c>
      <c r="EJ87" s="945" t="n">
        <f aca="false">SUM(EH87,EJ84)</f>
        <v>0</v>
      </c>
      <c r="EK87" s="1177" t="n">
        <f aca="false">SUM(EI87,EK84)</f>
        <v>37.549</v>
      </c>
      <c r="EL87" s="1158" t="n">
        <f aca="false">SUMIF(BR6:EK6,"итого гр.",BR87:EK87)</f>
        <v>0</v>
      </c>
      <c r="EM87" s="1139" t="n">
        <f aca="false">SUMIF(BR6:EK6,"итого фк.",BR87:EK87)</f>
        <v>0</v>
      </c>
      <c r="EN87" s="945" t="n">
        <f aca="false">SUM(EL87,EN84)</f>
        <v>0</v>
      </c>
      <c r="EO87" s="945" t="n">
        <f aca="false">SUM(EM87,EO84)</f>
        <v>68.549</v>
      </c>
      <c r="EP87" s="1159" t="n">
        <f aca="false">EN87</f>
        <v>0</v>
      </c>
      <c r="EQ87" s="1160" t="n">
        <f aca="false">EO87</f>
        <v>68.549</v>
      </c>
      <c r="ER87" s="946"/>
      <c r="ES87" s="1178"/>
      <c r="ET87" s="1184"/>
      <c r="EU87" s="1070"/>
      <c r="EV87" s="946" t="n">
        <f aca="false">ET87</f>
        <v>0</v>
      </c>
      <c r="EW87" s="946" t="n">
        <f aca="false">EU87</f>
        <v>0</v>
      </c>
      <c r="EX87" s="1163" t="n">
        <f aca="false">SUM(BJ87,EL87,ET87)</f>
        <v>35</v>
      </c>
      <c r="EY87" s="1130" t="n">
        <f aca="false">SUM(BK87,EM87,EU87)</f>
        <v>0</v>
      </c>
      <c r="EZ87" s="946" t="n">
        <f aca="false">SUM(BL87,EN87,EV87)</f>
        <v>385</v>
      </c>
      <c r="FA87" s="946" t="n">
        <f aca="false">SUM(BM87,EO87,EW87)</f>
        <v>418.549</v>
      </c>
      <c r="FB87" s="1065"/>
      <c r="FC87" s="1066"/>
      <c r="FD87" s="1066"/>
      <c r="FE87" s="1066"/>
      <c r="FF87" s="1066"/>
      <c r="FG87" s="1066"/>
      <c r="FH87" s="1066"/>
      <c r="FI87" s="1051" t="n">
        <f aca="false">Посуточная!NU87</f>
        <v>0</v>
      </c>
      <c r="FJ87" s="1051" t="n">
        <f aca="false">Посуточная!NV87</f>
        <v>0</v>
      </c>
      <c r="FK87" s="1051" t="n">
        <f aca="false">Посуточная!NW87</f>
        <v>0</v>
      </c>
      <c r="FL87" s="1051" t="n">
        <f aca="false">Посуточная!NX87</f>
        <v>0</v>
      </c>
      <c r="FM87" s="1051" t="n">
        <f aca="false">Посуточная!NY87</f>
        <v>0</v>
      </c>
      <c r="FN87" s="1051" t="n">
        <f aca="false">Посуточная!NZ87</f>
        <v>0</v>
      </c>
      <c r="FO87" s="1051" t="n">
        <f aca="false">Посуточная!OA87</f>
        <v>0</v>
      </c>
      <c r="FP87" s="1157" t="n">
        <f aca="false">SUBTOTAL(9, FB87:FH87)</f>
        <v>0</v>
      </c>
      <c r="FQ87" s="1139" t="n">
        <f aca="false">SUBTOTAL(9, FI87:FO87)</f>
        <v>0</v>
      </c>
      <c r="FR87" s="945" t="n">
        <f aca="false">SUM(FP87,FR84)</f>
        <v>77.2</v>
      </c>
      <c r="FS87" s="945" t="n">
        <f aca="false">SUM(FQ87,FS84)</f>
        <v>8.888</v>
      </c>
      <c r="FT87" s="1001" t="n">
        <f aca="false">Посуточная!OO87</f>
        <v>0</v>
      </c>
      <c r="FU87" s="1002" t="n">
        <f aca="false">Посуточная!OP87</f>
        <v>0</v>
      </c>
      <c r="FV87" s="1002" t="n">
        <f aca="false">Посуточная!OQ87</f>
        <v>0</v>
      </c>
      <c r="FW87" s="1002" t="n">
        <f aca="false">Посуточная!OR87</f>
        <v>0</v>
      </c>
      <c r="FX87" s="1002" t="n">
        <f aca="false">Посуточная!OS87</f>
        <v>0</v>
      </c>
      <c r="FY87" s="1002" t="n">
        <f aca="false">Посуточная!OT87</f>
        <v>0</v>
      </c>
      <c r="FZ87" s="1003" t="n">
        <f aca="false">Посуточная!OU87</f>
        <v>0</v>
      </c>
      <c r="GA87" s="993" t="n">
        <f aca="false">Посуточная!PP87</f>
        <v>0</v>
      </c>
      <c r="GB87" s="993" t="n">
        <f aca="false">Посуточная!PQ87</f>
        <v>0</v>
      </c>
      <c r="GC87" s="993" t="n">
        <f aca="false">Посуточная!PR87</f>
        <v>0</v>
      </c>
      <c r="GD87" s="993" t="n">
        <f aca="false">Посуточная!PS87</f>
        <v>0</v>
      </c>
      <c r="GE87" s="993" t="n">
        <f aca="false">Посуточная!PT87</f>
        <v>0</v>
      </c>
      <c r="GF87" s="993" t="n">
        <f aca="false">Посуточная!PU87</f>
        <v>0</v>
      </c>
      <c r="GG87" s="993" t="n">
        <f aca="false">Посуточная!PV87</f>
        <v>0</v>
      </c>
      <c r="GH87" s="1157" t="n">
        <f aca="false">SUBTOTAL(9, FT87:FZ87)</f>
        <v>0</v>
      </c>
      <c r="GI87" s="1139" t="n">
        <f aca="false">SUBTOTAL(9, GA87:GG87)</f>
        <v>0</v>
      </c>
      <c r="GJ87" s="945" t="n">
        <f aca="false">SUM(GH87,GJ84)</f>
        <v>0</v>
      </c>
      <c r="GK87" s="945" t="n">
        <f aca="false">SUM(GI87,GK84)</f>
        <v>0</v>
      </c>
      <c r="GL87" s="1076" t="n">
        <f aca="false">Посуточная!QH87</f>
        <v>0</v>
      </c>
      <c r="GM87" s="1077" t="n">
        <f aca="false">Посуточная!QI87</f>
        <v>0</v>
      </c>
      <c r="GN87" s="1077" t="n">
        <f aca="false">Посуточная!QJ87</f>
        <v>0</v>
      </c>
      <c r="GO87" s="1077" t="n">
        <f aca="false">Посуточная!QK87</f>
        <v>0</v>
      </c>
      <c r="GP87" s="1077" t="n">
        <f aca="false">Посуточная!QL87</f>
        <v>0</v>
      </c>
      <c r="GQ87" s="1077" t="n">
        <f aca="false">Посуточная!QM87</f>
        <v>0</v>
      </c>
      <c r="GR87" s="1077" t="n">
        <f aca="false">Посуточная!QN87</f>
        <v>0</v>
      </c>
      <c r="GS87" s="1078" t="n">
        <f aca="false">Посуточная!QV87</f>
        <v>0</v>
      </c>
      <c r="GT87" s="1078" t="n">
        <f aca="false">Посуточная!QW87</f>
        <v>0</v>
      </c>
      <c r="GU87" s="1078" t="n">
        <f aca="false">Посуточная!QX87</f>
        <v>0</v>
      </c>
      <c r="GV87" s="1078" t="n">
        <f aca="false">Посуточная!QY87</f>
        <v>0</v>
      </c>
      <c r="GW87" s="1078" t="n">
        <f aca="false">Посуточная!QZ87</f>
        <v>0</v>
      </c>
      <c r="GX87" s="1078" t="n">
        <f aca="false">Посуточная!RA87</f>
        <v>0</v>
      </c>
      <c r="GY87" s="1078" t="n">
        <f aca="false">Посуточная!RB87</f>
        <v>0</v>
      </c>
      <c r="GZ87" s="1157" t="n">
        <f aca="false">SUBTOTAL(9, GL87:GR87)</f>
        <v>0</v>
      </c>
      <c r="HA87" s="1139" t="n">
        <f aca="false">SUBTOTAL(9, GS87:GY87)</f>
        <v>0</v>
      </c>
      <c r="HB87" s="945" t="n">
        <f aca="false">SUM(GZ87,HB84)</f>
        <v>0</v>
      </c>
      <c r="HC87" s="945" t="n">
        <f aca="false">SUM(HA87,HC84)</f>
        <v>0</v>
      </c>
      <c r="HD87" s="1079" t="n">
        <f aca="false">Посуточная!RN87</f>
        <v>0</v>
      </c>
      <c r="HE87" s="1080" t="n">
        <f aca="false">Посуточная!RO87</f>
        <v>0</v>
      </c>
      <c r="HF87" s="1080" t="n">
        <f aca="false">Посуточная!RP87</f>
        <v>0</v>
      </c>
      <c r="HG87" s="1080" t="n">
        <f aca="false">Посуточная!RQ87</f>
        <v>0</v>
      </c>
      <c r="HH87" s="1080" t="n">
        <f aca="false">Посуточная!RR87</f>
        <v>0</v>
      </c>
      <c r="HI87" s="1080" t="n">
        <f aca="false">Посуточная!RS87</f>
        <v>0</v>
      </c>
      <c r="HJ87" s="1080" t="n">
        <f aca="false">Посуточная!RT87</f>
        <v>0</v>
      </c>
      <c r="HK87" s="1063" t="n">
        <f aca="false">Посуточная!SB87</f>
        <v>0</v>
      </c>
      <c r="HL87" s="1063" t="n">
        <f aca="false">Посуточная!SC87</f>
        <v>0</v>
      </c>
      <c r="HM87" s="1063" t="n">
        <f aca="false">Посуточная!SD87</f>
        <v>0</v>
      </c>
      <c r="HN87" s="1063" t="n">
        <f aca="false">Посуточная!SE87</f>
        <v>0</v>
      </c>
      <c r="HO87" s="1063" t="n">
        <f aca="false">Посуточная!SF87</f>
        <v>0</v>
      </c>
      <c r="HP87" s="1063" t="n">
        <f aca="false">Посуточная!SG87</f>
        <v>0</v>
      </c>
      <c r="HQ87" s="1063" t="n">
        <f aca="false">Посуточная!SH87</f>
        <v>0</v>
      </c>
      <c r="HR87" s="1157" t="n">
        <f aca="false">SUBTOTAL(9, HD87:HJ87)</f>
        <v>0</v>
      </c>
      <c r="HS87" s="1139" t="n">
        <f aca="false">SUBTOTAL(9, HK87:HQ87)</f>
        <v>0</v>
      </c>
      <c r="HT87" s="945" t="n">
        <f aca="false">SUM(HR87,HT84)</f>
        <v>0</v>
      </c>
      <c r="HU87" s="945" t="n">
        <f aca="false">SUM(HS87,HU84)</f>
        <v>28.865</v>
      </c>
      <c r="HV87" s="1158" t="n">
        <f aca="false">SUMIF(FB6:HU6,"итого гр.",FB87:HU87)</f>
        <v>0</v>
      </c>
      <c r="HW87" s="1139" t="n">
        <f aca="false">SUMIF($FB$6:$HU$6,"итого фк.",FB87:HU87)</f>
        <v>0</v>
      </c>
      <c r="HX87" s="945" t="n">
        <f aca="false">SUM(HV87,HX84)</f>
        <v>77.2</v>
      </c>
      <c r="HY87" s="945" t="n">
        <f aca="false">SUM(HW87,HY84)</f>
        <v>37.753</v>
      </c>
      <c r="HZ87" s="1159" t="n">
        <f aca="false">HX87</f>
        <v>77.2</v>
      </c>
      <c r="IA87" s="1160" t="n">
        <f aca="false">HY87</f>
        <v>37.753</v>
      </c>
      <c r="IB87" s="945"/>
      <c r="IC87" s="1179"/>
      <c r="ID87" s="1073" t="n">
        <f aca="false">Посуточная!SY87</f>
        <v>0</v>
      </c>
      <c r="IE87" s="1074" t="n">
        <f aca="false">Посуточная!SZ87</f>
        <v>0</v>
      </c>
      <c r="IF87" s="1074" t="n">
        <f aca="false">Посуточная!TA87</f>
        <v>0</v>
      </c>
      <c r="IG87" s="1074" t="n">
        <f aca="false">Посуточная!TB87</f>
        <v>0</v>
      </c>
      <c r="IH87" s="1063" t="n">
        <f aca="false">Посуточная!TG87</f>
        <v>0</v>
      </c>
      <c r="II87" s="1063" t="n">
        <f aca="false">Посуточная!TH87</f>
        <v>0</v>
      </c>
      <c r="IJ87" s="1063" t="n">
        <f aca="false">Посуточная!TI87</f>
        <v>0</v>
      </c>
      <c r="IK87" s="1063" t="n">
        <f aca="false">Посуточная!TJ87</f>
        <v>0</v>
      </c>
      <c r="IL87" s="1157" t="n">
        <f aca="false">SUBTOTAL(9, ID87:IG87)</f>
        <v>0</v>
      </c>
      <c r="IM87" s="1139" t="n">
        <f aca="false">SUBTOTAL(9, IH87:IK87)</f>
        <v>0</v>
      </c>
      <c r="IN87" s="1180" t="n">
        <f aca="false">IN84+IL87</f>
        <v>0</v>
      </c>
      <c r="IO87" s="1180" t="n">
        <f aca="false">IO84+IM87</f>
        <v>0</v>
      </c>
      <c r="IP87" s="1164"/>
      <c r="IQ87" s="1165"/>
      <c r="IR87" s="946"/>
      <c r="IS87" s="946"/>
      <c r="IT87" s="1164"/>
      <c r="IU87" s="1166"/>
      <c r="IV87" s="1046"/>
      <c r="IW87" s="1046"/>
      <c r="IX87" s="1166"/>
      <c r="IY87" s="1166"/>
      <c r="IZ87" s="1046"/>
      <c r="JA87" s="1046"/>
      <c r="JB87" s="1166"/>
      <c r="JC87" s="1166"/>
      <c r="JD87" s="1046" t="n">
        <f aca="false">JB87</f>
        <v>0</v>
      </c>
      <c r="JE87" s="1046" t="n">
        <f aca="false">JC87</f>
        <v>0</v>
      </c>
      <c r="JF87" s="1167" t="n">
        <f aca="false">SUMIF(IP6:JE6,"итого гр.",IP87:JE87)</f>
        <v>0</v>
      </c>
      <c r="JG87" s="1072" t="n">
        <f aca="false">SUMIF($IP$6:$JE$6,"итого фк.",IP87:JE87)</f>
        <v>0</v>
      </c>
      <c r="JH87" s="1175" t="n">
        <f aca="false">JF87</f>
        <v>0</v>
      </c>
      <c r="JI87" s="946" t="n">
        <f aca="false">JG87</f>
        <v>0</v>
      </c>
      <c r="JJ87" s="1163"/>
      <c r="JK87" s="1072"/>
      <c r="JL87" s="946"/>
      <c r="JM87" s="946"/>
      <c r="JN87" s="1071" t="n">
        <f aca="false">$JN$9+JN84</f>
        <v>298.62</v>
      </c>
      <c r="JO87" s="1072" t="n">
        <f aca="false">$JO$9+JO84</f>
        <v>298.62</v>
      </c>
      <c r="JP87" s="946" t="n">
        <f aca="false">JN87</f>
        <v>298.62</v>
      </c>
      <c r="JQ87" s="946" t="n">
        <f aca="false">JO87</f>
        <v>298.62</v>
      </c>
      <c r="JR87" s="1164" t="n">
        <v>9.2</v>
      </c>
      <c r="JS87" s="1165" t="n">
        <v>196.149</v>
      </c>
      <c r="JT87" s="946" t="n">
        <f aca="false">SUM(JR87,JT84)</f>
        <v>156.6</v>
      </c>
      <c r="JU87" s="946" t="n">
        <f aca="false">SUM(JS87,JU84)</f>
        <v>621.627</v>
      </c>
      <c r="JV87" s="1163" t="n">
        <f aca="false">SUM(HZ87,JF87,JJ87,JN87,JR87,IN87)</f>
        <v>385.02</v>
      </c>
      <c r="JW87" s="1072" t="n">
        <f aca="false">SUM(IA87,JG87,JK87,JO87,JS87,IO87)</f>
        <v>532.522</v>
      </c>
      <c r="JX87" s="946" t="n">
        <f aca="false">SUM(IB87,JH87,JL87,JP87,JT87)</f>
        <v>455.22</v>
      </c>
      <c r="JY87" s="946" t="n">
        <f aca="false">SUM(IC87,JI87,JM87,JQ87,JU87)</f>
        <v>920.247</v>
      </c>
      <c r="JZ87" s="1167"/>
      <c r="KA87" s="1167"/>
      <c r="KB87" s="946" t="n">
        <f aca="false">JZ87</f>
        <v>0</v>
      </c>
      <c r="KC87" s="946" t="n">
        <f aca="false">KA87</f>
        <v>0</v>
      </c>
      <c r="KD87" s="1167"/>
      <c r="KE87" s="1167"/>
      <c r="KF87" s="946" t="n">
        <f aca="false">KD87</f>
        <v>0</v>
      </c>
      <c r="KG87" s="946"/>
      <c r="KH87" s="1123" t="n">
        <v>7199.993</v>
      </c>
      <c r="KI87" s="1089" t="n">
        <f aca="false">IF(A85&lt;=KX$4,VLOOKUP(A85,$KX$6:$LC$37,2,FALSE()),SUM($KY$4,FA87,-JW87)-SUM($LC$4,-$LA$4))-KQ87</f>
        <v>7200</v>
      </c>
      <c r="KJ87" s="1176"/>
      <c r="KK87" s="946"/>
      <c r="KL87" s="1167"/>
      <c r="KM87" s="1167"/>
      <c r="KN87" s="1168"/>
      <c r="KO87" s="1123" t="n">
        <v>97.205</v>
      </c>
      <c r="KP87" s="1091" t="n">
        <f aca="false">IF(A85&lt;=KX$4,VLOOKUP(A85,$KT$6:$KU$37,2,FALSE()),SUM($KP$2,-EK87,FS87,-KQ87))</f>
        <v>31.893</v>
      </c>
      <c r="KQ87" s="1024"/>
      <c r="KR87" s="1068" t="n">
        <f aca="false">KI87-KH87</f>
        <v>0.0069999999986976</v>
      </c>
      <c r="KS87" s="924" t="n">
        <f aca="false">IF(KP87=$KS$1,"",KI87-7200)</f>
        <v>0</v>
      </c>
      <c r="KT87" s="1137"/>
      <c r="LG87" s="924" t="n">
        <f aca="false">IF(R87="",0,R87+LG84)</f>
        <v>2800</v>
      </c>
      <c r="LH87" s="924" t="n">
        <f aca="false">IF(S87="",0,S87+LH84)</f>
        <v>1750</v>
      </c>
      <c r="LI87" s="924" t="n">
        <f aca="false">IF(AJ87="",0,AJ87+LI84)</f>
        <v>35</v>
      </c>
      <c r="LJ87" s="924" t="n">
        <f aca="false">IF(AK87="",0,AK87+LJ84)</f>
        <v>0</v>
      </c>
      <c r="LK87" s="924" t="n">
        <f aca="false">IF(AV87="",0,AV87+LK84)</f>
        <v>0</v>
      </c>
      <c r="LL87" s="924" t="n">
        <f aca="false">IF(AW87="",0,AW87+LL84)</f>
        <v>0</v>
      </c>
      <c r="LM87" s="924" t="n">
        <f aca="false">IF(BH87="",0,BH87+LM84)</f>
        <v>0</v>
      </c>
      <c r="LN87" s="924" t="n">
        <f aca="false">IF(BI87="",0,BI87+LN84)</f>
        <v>0</v>
      </c>
      <c r="LO87" s="924" t="n">
        <f aca="false">IF(CB87="",0,CB87+LO84)</f>
        <v>0</v>
      </c>
      <c r="LP87" s="924" t="n">
        <f aca="false">IF(CC87="",0,CC87+LP84)</f>
        <v>0</v>
      </c>
      <c r="LQ87" s="924" t="n">
        <f aca="false">IF(CN87="",0,CN87+LQ84)</f>
        <v>0</v>
      </c>
      <c r="LR87" s="924" t="n">
        <f aca="false">IF(CO87="",0,CO87+LR84)</f>
        <v>0</v>
      </c>
      <c r="LS87" s="924" t="n">
        <f aca="false">IF(DR87="",0,DR87+LS84)</f>
        <v>0</v>
      </c>
      <c r="LT87" s="924" t="n">
        <f aca="false">IF(DS87="",0,DS87+LT84)</f>
        <v>0</v>
      </c>
      <c r="LU87" s="924" t="n">
        <f aca="false">IF(DF87="",0,DF87+LU84)</f>
        <v>0</v>
      </c>
      <c r="LV87" s="924" t="n">
        <f aca="false">IF(DG87="",0,DG87+LV84)</f>
        <v>441</v>
      </c>
      <c r="LW87" s="924" t="n">
        <f aca="false">IF(HT87="",0,HT87+LW84)</f>
        <v>0</v>
      </c>
      <c r="LX87" s="924" t="n">
        <f aca="false">IF(HU87="",0,HU87+LX84)</f>
        <v>750.49</v>
      </c>
      <c r="LY87" s="924" t="n">
        <f aca="false">IF(JN87="",0,JN87)</f>
        <v>298.62</v>
      </c>
      <c r="LZ87" s="924" t="n">
        <f aca="false">IF(JO87="",0,JO87)</f>
        <v>298.62</v>
      </c>
      <c r="MA87" s="924" t="n">
        <f aca="false">IF(EV87="",0,EV87+MA84)</f>
        <v>3770</v>
      </c>
      <c r="MB87" s="924" t="n">
        <f aca="false">IF(EW87="",0,EW87+MB84)</f>
        <v>0</v>
      </c>
      <c r="MC87" s="924" t="n">
        <f aca="false">IF(JJ87="",0,JJ87+MC84)</f>
        <v>0</v>
      </c>
      <c r="MD87" s="924" t="n">
        <f aca="false">IF(JK87="",0,JK87+MD84)</f>
        <v>0</v>
      </c>
      <c r="ME87" s="924" t="n">
        <f aca="false">IF(KO87="",0,KO87+ME84)</f>
        <v>2238.535</v>
      </c>
      <c r="MF87" s="924" t="n">
        <f aca="false">IF(KP87="",0,KP87+MF84)</f>
        <v>977.779</v>
      </c>
      <c r="MG87" s="924" t="n">
        <f aca="false">IFERROR(ME87/$A85,0)</f>
        <v>82.9087037037037</v>
      </c>
      <c r="MH87" s="924" t="n">
        <f aca="false">IFERROR(MF87/$A85,0)</f>
        <v>36.2140370370371</v>
      </c>
      <c r="MI87" s="924" t="n">
        <f aca="false">IF(JT87="",0,JT87+MI84)</f>
        <v>1004</v>
      </c>
      <c r="MJ87" s="924" t="n">
        <f aca="false">IF(JU87="",0,JU87+MJ84)</f>
        <v>1265.374</v>
      </c>
      <c r="MK87" s="924" t="n">
        <f aca="false">IF(LG87&gt;0,0,P87+MK84)</f>
        <v>0</v>
      </c>
      <c r="ML87" s="924" t="n">
        <f aca="false">IF(LH87&gt;0,0,Q87+ML84)</f>
        <v>0</v>
      </c>
      <c r="MM87" s="924" t="n">
        <f aca="false">IF(LI87&gt;0,0,AH87+MM84)</f>
        <v>0</v>
      </c>
      <c r="MN87" s="924" t="n">
        <f aca="false">IF(LJ87&gt;0,0,AI87+MN84)</f>
        <v>0</v>
      </c>
      <c r="MO87" s="924" t="n">
        <f aca="false">IF(LK87&gt;0,0,AT87+MO84)</f>
        <v>0</v>
      </c>
      <c r="MP87" s="924" t="n">
        <f aca="false">IF(LL87&gt;0,0,AU87+MP84)</f>
        <v>0</v>
      </c>
      <c r="MQ87" s="924" t="n">
        <f aca="false">IF(LM87&gt;0,0,BF87+MQ84)</f>
        <v>0</v>
      </c>
      <c r="MR87" s="924" t="n">
        <f aca="false">IF(LN87&gt;0,0,BG87+MR84)</f>
        <v>0</v>
      </c>
      <c r="MS87" s="924" t="n">
        <f aca="false">IF(LO87&gt;0,0,BZ87+MS84)</f>
        <v>0</v>
      </c>
      <c r="MT87" s="924" t="n">
        <f aca="false">IF(LP87&gt;0,0,CA87+MT84)</f>
        <v>0</v>
      </c>
      <c r="MU87" s="924" t="n">
        <f aca="false">IF(LQ87&gt;0,0,CL87+MU84)</f>
        <v>0</v>
      </c>
      <c r="MV87" s="924" t="n">
        <f aca="false">IF(LR87&gt;0,0,CM87+MV84)</f>
        <v>0</v>
      </c>
      <c r="MW87" s="924" t="n">
        <f aca="false">IF(LS87&gt;0,0,DP87+MW84)</f>
        <v>0</v>
      </c>
      <c r="MX87" s="924" t="n">
        <f aca="false">IF(LT87&gt;0,0,DQ87+MX84)</f>
        <v>0</v>
      </c>
      <c r="MY87" s="924" t="n">
        <f aca="false">IF(LU87&gt;0,0,DD87+MY84)</f>
        <v>0</v>
      </c>
      <c r="MZ87" s="924" t="n">
        <f aca="false">IFERROR(IF(LV87&gt;0,0,DE87+MZ84),0)</f>
        <v>0</v>
      </c>
      <c r="NA87" s="924" t="n">
        <f aca="false">IF(LW87&gt;0,0,HR87+NA84)</f>
        <v>0</v>
      </c>
      <c r="NB87" s="924" t="n">
        <f aca="false">IFERROR(IF(LX87&gt;0,0,HS87+NB84),0)</f>
        <v>0</v>
      </c>
      <c r="NC87" s="924"/>
      <c r="ND87" s="924"/>
      <c r="NE87" s="924"/>
    </row>
    <row r="88" customFormat="false" ht="15" hidden="false" customHeight="false" outlineLevel="0" collapsed="false">
      <c r="A88" s="1181" t="n">
        <v>28</v>
      </c>
      <c r="B88" s="1093" t="n">
        <f aca="false">Посуточная!J88</f>
        <v>0</v>
      </c>
      <c r="C88" s="1094" t="n">
        <f aca="false">Посуточная!K88</f>
        <v>0</v>
      </c>
      <c r="D88" s="1094" t="n">
        <f aca="false">Посуточная!L88</f>
        <v>0</v>
      </c>
      <c r="E88" s="1094" t="n">
        <f aca="false">Посуточная!M88</f>
        <v>0</v>
      </c>
      <c r="F88" s="1094" t="n">
        <f aca="false">Посуточная!N88</f>
        <v>0</v>
      </c>
      <c r="G88" s="1094" t="n">
        <f aca="false">Посуточная!O88</f>
        <v>0</v>
      </c>
      <c r="H88" s="1094" t="n">
        <f aca="false">Посуточная!P88</f>
        <v>0</v>
      </c>
      <c r="I88" s="976" t="n">
        <f aca="false">Посуточная!AA88</f>
        <v>0</v>
      </c>
      <c r="J88" s="976" t="n">
        <f aca="false">Посуточная!AB88</f>
        <v>0</v>
      </c>
      <c r="K88" s="976" t="n">
        <f aca="false">Посуточная!AC88</f>
        <v>0</v>
      </c>
      <c r="L88" s="976" t="n">
        <f aca="false">Посуточная!AD88</f>
        <v>0</v>
      </c>
      <c r="M88" s="976" t="n">
        <f aca="false">Посуточная!AE88</f>
        <v>0</v>
      </c>
      <c r="N88" s="976" t="n">
        <f aca="false">Посуточная!AF88</f>
        <v>0</v>
      </c>
      <c r="O88" s="976" t="n">
        <f aca="false">Посуточная!AG88</f>
        <v>0</v>
      </c>
      <c r="P88" s="1095"/>
      <c r="Q88" s="1096"/>
      <c r="R88" s="1169"/>
      <c r="S88" s="1169"/>
      <c r="T88" s="990" t="n">
        <f aca="false">Посуточная!AS88</f>
        <v>0</v>
      </c>
      <c r="U88" s="975" t="n">
        <f aca="false">Посуточная!AT88</f>
        <v>0</v>
      </c>
      <c r="V88" s="975" t="n">
        <f aca="false">Посуточная!AU88</f>
        <v>0</v>
      </c>
      <c r="W88" s="975" t="n">
        <f aca="false">Посуточная!AV88</f>
        <v>0</v>
      </c>
      <c r="X88" s="975" t="n">
        <f aca="false">Посуточная!AW88</f>
        <v>0</v>
      </c>
      <c r="Y88" s="975" t="n">
        <f aca="false">Посуточная!AX88</f>
        <v>0</v>
      </c>
      <c r="Z88" s="975" t="n">
        <f aca="false">Посуточная!AY88</f>
        <v>0</v>
      </c>
      <c r="AA88" s="976" t="n">
        <f aca="false">Посуточная!BG88</f>
        <v>0</v>
      </c>
      <c r="AB88" s="976" t="n">
        <f aca="false">Посуточная!BH88</f>
        <v>0</v>
      </c>
      <c r="AC88" s="976" t="n">
        <f aca="false">Посуточная!BI88</f>
        <v>0</v>
      </c>
      <c r="AD88" s="976" t="n">
        <f aca="false">Посуточная!BJ88</f>
        <v>0</v>
      </c>
      <c r="AE88" s="976" t="n">
        <f aca="false">Посуточная!BK88</f>
        <v>0</v>
      </c>
      <c r="AF88" s="976" t="n">
        <f aca="false">Посуточная!BL88</f>
        <v>0</v>
      </c>
      <c r="AG88" s="976" t="n">
        <f aca="false">Посуточная!BM88</f>
        <v>0</v>
      </c>
      <c r="AH88" s="1095"/>
      <c r="AI88" s="1096"/>
      <c r="AJ88" s="1169"/>
      <c r="AK88" s="1169"/>
      <c r="AL88" s="990" t="n">
        <f aca="false">Посуточная!BV88</f>
        <v>0</v>
      </c>
      <c r="AM88" s="975" t="n">
        <f aca="false">Посуточная!BW88</f>
        <v>0</v>
      </c>
      <c r="AN88" s="975" t="n">
        <f aca="false">Посуточная!BX88</f>
        <v>0</v>
      </c>
      <c r="AO88" s="975" t="n">
        <f aca="false">Посуточная!BY88</f>
        <v>0</v>
      </c>
      <c r="AP88" s="976" t="n">
        <f aca="false">Посуточная!CD88</f>
        <v>0</v>
      </c>
      <c r="AQ88" s="976" t="n">
        <f aca="false">Посуточная!CE88</f>
        <v>0</v>
      </c>
      <c r="AR88" s="976" t="n">
        <f aca="false">Посуточная!CF88</f>
        <v>0</v>
      </c>
      <c r="AS88" s="976" t="n">
        <f aca="false">Посуточная!CG88</f>
        <v>0</v>
      </c>
      <c r="AT88" s="1095"/>
      <c r="AU88" s="1096"/>
      <c r="AV88" s="1169"/>
      <c r="AW88" s="1169"/>
      <c r="AX88" s="990" t="n">
        <f aca="false">Посуточная!CP88</f>
        <v>0</v>
      </c>
      <c r="AY88" s="975" t="n">
        <f aca="false">Посуточная!CQ88</f>
        <v>0</v>
      </c>
      <c r="AZ88" s="975" t="n">
        <f aca="false">Посуточная!CR88</f>
        <v>0</v>
      </c>
      <c r="BA88" s="975" t="n">
        <f aca="false">Посуточная!CS88</f>
        <v>0</v>
      </c>
      <c r="BB88" s="976" t="n">
        <f aca="false">Посуточная!CX88</f>
        <v>0</v>
      </c>
      <c r="BC88" s="976" t="n">
        <f aca="false">Посуточная!CY88</f>
        <v>0</v>
      </c>
      <c r="BD88" s="976" t="n">
        <f aca="false">Посуточная!CZ88</f>
        <v>0</v>
      </c>
      <c r="BE88" s="976" t="n">
        <f aca="false">Посуточная!DA88</f>
        <v>0</v>
      </c>
      <c r="BF88" s="1095"/>
      <c r="BG88" s="1096"/>
      <c r="BH88" s="1169"/>
      <c r="BI88" s="1169"/>
      <c r="BJ88" s="1097"/>
      <c r="BK88" s="1096"/>
      <c r="BL88" s="1169"/>
      <c r="BM88" s="1169"/>
      <c r="BN88" s="1098"/>
      <c r="BO88" s="1099"/>
      <c r="BP88" s="1169"/>
      <c r="BQ88" s="1169"/>
      <c r="BR88" s="988" t="n">
        <f aca="false">Посуточная!DR88</f>
        <v>0</v>
      </c>
      <c r="BS88" s="989" t="n">
        <f aca="false">Посуточная!DS88</f>
        <v>0</v>
      </c>
      <c r="BT88" s="989" t="n">
        <f aca="false">Посуточная!DT88</f>
        <v>0</v>
      </c>
      <c r="BU88" s="989" t="n">
        <f aca="false">Посуточная!DU88</f>
        <v>0</v>
      </c>
      <c r="BV88" s="976" t="n">
        <f aca="false">Посуточная!DZ88</f>
        <v>0</v>
      </c>
      <c r="BW88" s="976" t="n">
        <f aca="false">Посуточная!EA88</f>
        <v>0</v>
      </c>
      <c r="BX88" s="976" t="n">
        <f aca="false">Посуточная!EB88</f>
        <v>0</v>
      </c>
      <c r="BY88" s="976" t="n">
        <f aca="false">Посуточная!EC88</f>
        <v>0</v>
      </c>
      <c r="BZ88" s="1095"/>
      <c r="CA88" s="1096"/>
      <c r="CB88" s="1169"/>
      <c r="CC88" s="1169"/>
      <c r="CD88" s="1100" t="n">
        <f aca="false">Посуточная!EO88</f>
        <v>0</v>
      </c>
      <c r="CE88" s="1101" t="n">
        <f aca="false">Посуточная!EP88</f>
        <v>0</v>
      </c>
      <c r="CF88" s="1101" t="n">
        <f aca="false">Посуточная!EQ88</f>
        <v>0</v>
      </c>
      <c r="CG88" s="1101" t="n">
        <f aca="false">Посуточная!ER88</f>
        <v>0</v>
      </c>
      <c r="CH88" s="1000" t="n">
        <f aca="false">Посуточная!EZ88</f>
        <v>0</v>
      </c>
      <c r="CI88" s="1000" t="n">
        <f aca="false">Посуточная!FA88</f>
        <v>0</v>
      </c>
      <c r="CJ88" s="1000" t="n">
        <f aca="false">Посуточная!FB88</f>
        <v>0</v>
      </c>
      <c r="CK88" s="1000" t="n">
        <f aca="false">Посуточная!FC88</f>
        <v>0</v>
      </c>
      <c r="CL88" s="1095"/>
      <c r="CM88" s="1096"/>
      <c r="CN88" s="1169"/>
      <c r="CO88" s="1169"/>
      <c r="CP88" s="1102" t="n">
        <f aca="false">Посуточная!GN88</f>
        <v>0</v>
      </c>
      <c r="CQ88" s="1094" t="n">
        <f aca="false">Посуточная!GO88</f>
        <v>0</v>
      </c>
      <c r="CR88" s="1094" t="n">
        <f aca="false">Посуточная!GP88</f>
        <v>0</v>
      </c>
      <c r="CS88" s="1094" t="n">
        <f aca="false">Посуточная!GQ88</f>
        <v>0</v>
      </c>
      <c r="CT88" s="1094" t="n">
        <f aca="false">Посуточная!GR88</f>
        <v>0</v>
      </c>
      <c r="CU88" s="1094" t="n">
        <f aca="false">Посуточная!GS88</f>
        <v>0</v>
      </c>
      <c r="CV88" s="1094" t="n">
        <f aca="false">Посуточная!GT88</f>
        <v>0</v>
      </c>
      <c r="CW88" s="976" t="n">
        <f aca="false">Посуточная!HP88</f>
        <v>0</v>
      </c>
      <c r="CX88" s="976" t="n">
        <f aca="false">Посуточная!HQ88</f>
        <v>0</v>
      </c>
      <c r="CY88" s="976" t="n">
        <f aca="false">Посуточная!HR88</f>
        <v>0</v>
      </c>
      <c r="CZ88" s="976" t="n">
        <f aca="false">Посуточная!HS88</f>
        <v>0</v>
      </c>
      <c r="DA88" s="976" t="n">
        <f aca="false">Посуточная!HT88</f>
        <v>0</v>
      </c>
      <c r="DB88" s="976" t="n">
        <f aca="false">Посуточная!HU88</f>
        <v>0</v>
      </c>
      <c r="DC88" s="976" t="n">
        <f aca="false">Посуточная!HV88</f>
        <v>0</v>
      </c>
      <c r="DD88" s="1106"/>
      <c r="DE88" s="1096"/>
      <c r="DF88" s="1169"/>
      <c r="DG88" s="1169"/>
      <c r="DH88" s="1103" t="n">
        <f aca="false">Посуточная!IE88</f>
        <v>0</v>
      </c>
      <c r="DI88" s="1104" t="n">
        <f aca="false">Посуточная!IF88</f>
        <v>0</v>
      </c>
      <c r="DJ88" s="1104" t="n">
        <f aca="false">Посуточная!IG88</f>
        <v>0</v>
      </c>
      <c r="DK88" s="1101" t="n">
        <f aca="false">Посуточная!IH88</f>
        <v>0</v>
      </c>
      <c r="DL88" s="1000" t="n">
        <f aca="false">Посуточная!IM88</f>
        <v>0</v>
      </c>
      <c r="DM88" s="1105" t="n">
        <f aca="false">Посуточная!IN88</f>
        <v>0</v>
      </c>
      <c r="DN88" s="1105" t="n">
        <f aca="false">Посуточная!IO88</f>
        <v>0</v>
      </c>
      <c r="DO88" s="1105" t="n">
        <f aca="false">Посуточная!IP88</f>
        <v>0</v>
      </c>
      <c r="DP88" s="1106"/>
      <c r="DQ88" s="1096"/>
      <c r="DR88" s="1170"/>
      <c r="DS88" s="1170"/>
      <c r="DT88" s="1107"/>
      <c r="DU88" s="1108"/>
      <c r="DV88" s="1108"/>
      <c r="DW88" s="1108"/>
      <c r="DX88" s="1108"/>
      <c r="DY88" s="1108"/>
      <c r="DZ88" s="1108"/>
      <c r="EA88" s="976" t="n">
        <f aca="false">Посуточная!KQ88</f>
        <v>0</v>
      </c>
      <c r="EB88" s="976" t="n">
        <f aca="false">Посуточная!KR88</f>
        <v>0</v>
      </c>
      <c r="EC88" s="976" t="n">
        <f aca="false">Посуточная!KS88</f>
        <v>0</v>
      </c>
      <c r="ED88" s="976" t="n">
        <f aca="false">Посуточная!KT88</f>
        <v>0</v>
      </c>
      <c r="EE88" s="976" t="n">
        <f aca="false">Посуточная!KU88</f>
        <v>0</v>
      </c>
      <c r="EF88" s="976" t="n">
        <f aca="false">Посуточная!KV88</f>
        <v>0</v>
      </c>
      <c r="EG88" s="976" t="n">
        <f aca="false">Посуточная!KW88</f>
        <v>0</v>
      </c>
      <c r="EH88" s="1095"/>
      <c r="EI88" s="1096"/>
      <c r="EJ88" s="1169"/>
      <c r="EK88" s="1169"/>
      <c r="EL88" s="1097"/>
      <c r="EM88" s="1096"/>
      <c r="EN88" s="1169"/>
      <c r="EO88" s="1169"/>
      <c r="EP88" s="1098"/>
      <c r="EQ88" s="1099"/>
      <c r="ER88" s="1170"/>
      <c r="ES88" s="1170"/>
      <c r="ET88" s="1109"/>
      <c r="EU88" s="1110"/>
      <c r="EV88" s="1170"/>
      <c r="EW88" s="1170"/>
      <c r="EX88" s="1111"/>
      <c r="EY88" s="1017"/>
      <c r="EZ88" s="1170"/>
      <c r="FA88" s="1170"/>
      <c r="FB88" s="1107"/>
      <c r="FC88" s="1108"/>
      <c r="FD88" s="1108"/>
      <c r="FE88" s="1108"/>
      <c r="FF88" s="1108"/>
      <c r="FG88" s="1108"/>
      <c r="FH88" s="1108"/>
      <c r="FI88" s="1000" t="n">
        <f aca="false">Посуточная!NU88</f>
        <v>0</v>
      </c>
      <c r="FJ88" s="1000" t="n">
        <f aca="false">Посуточная!NV88</f>
        <v>0</v>
      </c>
      <c r="FK88" s="1000" t="n">
        <f aca="false">Посуточная!NW88</f>
        <v>0</v>
      </c>
      <c r="FL88" s="1000" t="n">
        <f aca="false">Посуточная!NX88</f>
        <v>0</v>
      </c>
      <c r="FM88" s="1000" t="n">
        <f aca="false">Посуточная!NY88</f>
        <v>0</v>
      </c>
      <c r="FN88" s="1000" t="n">
        <f aca="false">Посуточная!NZ88</f>
        <v>0</v>
      </c>
      <c r="FO88" s="1000" t="n">
        <f aca="false">Посуточная!OA88</f>
        <v>0</v>
      </c>
      <c r="FP88" s="1095"/>
      <c r="FQ88" s="1096"/>
      <c r="FR88" s="1169"/>
      <c r="FS88" s="1169"/>
      <c r="FT88" s="1112" t="n">
        <f aca="false">Посуточная!OO88</f>
        <v>0</v>
      </c>
      <c r="FU88" s="1113" t="n">
        <f aca="false">Посуточная!OP88</f>
        <v>0</v>
      </c>
      <c r="FV88" s="1113" t="n">
        <f aca="false">Посуточная!OQ88</f>
        <v>0</v>
      </c>
      <c r="FW88" s="1113" t="n">
        <f aca="false">Посуточная!OR88</f>
        <v>0</v>
      </c>
      <c r="FX88" s="1113" t="n">
        <f aca="false">Посуточная!OS88</f>
        <v>0</v>
      </c>
      <c r="FY88" s="1113" t="n">
        <f aca="false">Посуточная!OT88</f>
        <v>0</v>
      </c>
      <c r="FZ88" s="1114" t="n">
        <f aca="false">Посуточная!OU88</f>
        <v>0</v>
      </c>
      <c r="GA88" s="1105" t="n">
        <f aca="false">Посуточная!PP88</f>
        <v>0</v>
      </c>
      <c r="GB88" s="1105" t="n">
        <f aca="false">Посуточная!PQ88</f>
        <v>0</v>
      </c>
      <c r="GC88" s="1105" t="n">
        <f aca="false">Посуточная!PR88</f>
        <v>0</v>
      </c>
      <c r="GD88" s="1105" t="n">
        <f aca="false">Посуточная!PS88</f>
        <v>0</v>
      </c>
      <c r="GE88" s="1105" t="n">
        <f aca="false">Посуточная!PT88</f>
        <v>0</v>
      </c>
      <c r="GF88" s="1105" t="n">
        <f aca="false">Посуточная!PU88</f>
        <v>0</v>
      </c>
      <c r="GG88" s="1105" t="n">
        <f aca="false">Посуточная!PV88</f>
        <v>0</v>
      </c>
      <c r="GH88" s="1095"/>
      <c r="GI88" s="1096"/>
      <c r="GJ88" s="1169"/>
      <c r="GK88" s="1169"/>
      <c r="GL88" s="1039" t="n">
        <f aca="false">Посуточная!QH88</f>
        <v>0</v>
      </c>
      <c r="GM88" s="1040" t="n">
        <f aca="false">Посуточная!QI88</f>
        <v>0</v>
      </c>
      <c r="GN88" s="1040" t="n">
        <f aca="false">Посуточная!QJ88</f>
        <v>0</v>
      </c>
      <c r="GO88" s="1040" t="n">
        <f aca="false">Посуточная!QK88</f>
        <v>0</v>
      </c>
      <c r="GP88" s="1040" t="n">
        <f aca="false">Посуточная!QL88</f>
        <v>0</v>
      </c>
      <c r="GQ88" s="1040" t="n">
        <f aca="false">Посуточная!QM88</f>
        <v>0</v>
      </c>
      <c r="GR88" s="1040" t="n">
        <f aca="false">Посуточная!QN88</f>
        <v>0</v>
      </c>
      <c r="GS88" s="1006" t="n">
        <f aca="false">Посуточная!QV88</f>
        <v>0</v>
      </c>
      <c r="GT88" s="1006" t="n">
        <f aca="false">Посуточная!QW88</f>
        <v>0</v>
      </c>
      <c r="GU88" s="1006" t="n">
        <f aca="false">Посуточная!QX88</f>
        <v>0</v>
      </c>
      <c r="GV88" s="1006" t="n">
        <f aca="false">Посуточная!QY88</f>
        <v>0</v>
      </c>
      <c r="GW88" s="1006" t="n">
        <f aca="false">Посуточная!QZ88</f>
        <v>0</v>
      </c>
      <c r="GX88" s="1006" t="n">
        <f aca="false">Посуточная!RA88</f>
        <v>0</v>
      </c>
      <c r="GY88" s="1006" t="n">
        <f aca="false">Посуточная!RB88</f>
        <v>0</v>
      </c>
      <c r="GZ88" s="1095"/>
      <c r="HA88" s="1096"/>
      <c r="HB88" s="1169"/>
      <c r="HC88" s="1169"/>
      <c r="HD88" s="1041" t="n">
        <f aca="false">Посуточная!RN88</f>
        <v>0</v>
      </c>
      <c r="HE88" s="1042" t="n">
        <f aca="false">Посуточная!RO88</f>
        <v>0</v>
      </c>
      <c r="HF88" s="1042" t="n">
        <f aca="false">Посуточная!RP88</f>
        <v>0</v>
      </c>
      <c r="HG88" s="1042" t="n">
        <f aca="false">Посуточная!RQ88</f>
        <v>0</v>
      </c>
      <c r="HH88" s="1042" t="n">
        <f aca="false">Посуточная!RR88</f>
        <v>0</v>
      </c>
      <c r="HI88" s="1042" t="n">
        <f aca="false">Посуточная!RS88</f>
        <v>0</v>
      </c>
      <c r="HJ88" s="1042" t="n">
        <f aca="false">Посуточная!RT88</f>
        <v>0</v>
      </c>
      <c r="HK88" s="993" t="n">
        <f aca="false">Посуточная!SB88</f>
        <v>0</v>
      </c>
      <c r="HL88" s="993" t="n">
        <f aca="false">Посуточная!SC88</f>
        <v>0</v>
      </c>
      <c r="HM88" s="993" t="n">
        <f aca="false">Посуточная!SD88</f>
        <v>0</v>
      </c>
      <c r="HN88" s="993" t="n">
        <f aca="false">Посуточная!SE88</f>
        <v>0</v>
      </c>
      <c r="HO88" s="993" t="n">
        <f aca="false">Посуточная!SF88</f>
        <v>0</v>
      </c>
      <c r="HP88" s="993" t="n">
        <f aca="false">Посуточная!SG88</f>
        <v>0</v>
      </c>
      <c r="HQ88" s="993" t="n">
        <f aca="false">Посуточная!SH88</f>
        <v>0</v>
      </c>
      <c r="HR88" s="1095"/>
      <c r="HS88" s="1096"/>
      <c r="HT88" s="1169"/>
      <c r="HU88" s="1169"/>
      <c r="HV88" s="1097"/>
      <c r="HW88" s="1096"/>
      <c r="HX88" s="1169"/>
      <c r="HY88" s="1169"/>
      <c r="HZ88" s="1098"/>
      <c r="IA88" s="1099"/>
      <c r="IB88" s="1169"/>
      <c r="IC88" s="1169"/>
      <c r="ID88" s="1001" t="n">
        <f aca="false">Посуточная!SY88</f>
        <v>0</v>
      </c>
      <c r="IE88" s="1002" t="n">
        <f aca="false">Посуточная!SZ88</f>
        <v>0</v>
      </c>
      <c r="IF88" s="1002" t="n">
        <f aca="false">Посуточная!TA88</f>
        <v>0</v>
      </c>
      <c r="IG88" s="1002" t="n">
        <f aca="false">Посуточная!TB88</f>
        <v>0</v>
      </c>
      <c r="IH88" s="993" t="n">
        <f aca="false">Посуточная!TG88</f>
        <v>0</v>
      </c>
      <c r="II88" s="993" t="n">
        <f aca="false">Посуточная!TH88</f>
        <v>0</v>
      </c>
      <c r="IJ88" s="993" t="n">
        <f aca="false">Посуточная!TI88</f>
        <v>0</v>
      </c>
      <c r="IK88" s="993" t="n">
        <f aca="false">Посуточная!TJ88</f>
        <v>0</v>
      </c>
      <c r="IL88" s="1095"/>
      <c r="IM88" s="1096"/>
      <c r="IN88" s="1170"/>
      <c r="IO88" s="1170"/>
      <c r="IP88" s="1115"/>
      <c r="IQ88" s="1116"/>
      <c r="IR88" s="1170"/>
      <c r="IS88" s="1170"/>
      <c r="IT88" s="1115"/>
      <c r="IU88" s="1117"/>
      <c r="IV88" s="1171"/>
      <c r="IW88" s="1171"/>
      <c r="IX88" s="1117"/>
      <c r="IY88" s="1117"/>
      <c r="IZ88" s="1171"/>
      <c r="JA88" s="1171"/>
      <c r="JB88" s="1117"/>
      <c r="JC88" s="1117"/>
      <c r="JD88" s="1171"/>
      <c r="JE88" s="1171"/>
      <c r="JF88" s="1118"/>
      <c r="JG88" s="1017"/>
      <c r="JH88" s="1172"/>
      <c r="JI88" s="1170"/>
      <c r="JJ88" s="1111"/>
      <c r="JK88" s="1017"/>
      <c r="JL88" s="1170"/>
      <c r="JM88" s="1170"/>
      <c r="JN88" s="1111"/>
      <c r="JO88" s="1017"/>
      <c r="JP88" s="1170"/>
      <c r="JQ88" s="1170"/>
      <c r="JR88" s="1115"/>
      <c r="JS88" s="1116"/>
      <c r="JT88" s="1170"/>
      <c r="JU88" s="1170"/>
      <c r="JV88" s="1111"/>
      <c r="JW88" s="1017"/>
      <c r="JX88" s="1170"/>
      <c r="JY88" s="1170"/>
      <c r="JZ88" s="1118"/>
      <c r="KA88" s="1118"/>
      <c r="KB88" s="1170"/>
      <c r="KC88" s="1170"/>
      <c r="KD88" s="1118"/>
      <c r="KE88" s="1118"/>
      <c r="KF88" s="1170"/>
      <c r="KG88" s="1173"/>
      <c r="KH88" s="1119"/>
      <c r="KI88" s="1120"/>
      <c r="KJ88" s="1174"/>
      <c r="KK88" s="1170"/>
      <c r="KL88" s="1118"/>
      <c r="KM88" s="1118"/>
      <c r="KN88" s="1121"/>
      <c r="KO88" s="1119"/>
      <c r="KP88" s="1122"/>
      <c r="KQ88" s="1024"/>
      <c r="KS88" s="924" t="str">
        <f aca="false">IF(KP88=$KS$1,"",KI88-7200)</f>
        <v/>
      </c>
      <c r="KT88" s="1137"/>
      <c r="LG88" s="924" t="n">
        <f aca="false">IF(R88="",0,R88+LG85)</f>
        <v>0</v>
      </c>
      <c r="LH88" s="924" t="n">
        <f aca="false">IF(S88="",0,S88+LH85)</f>
        <v>0</v>
      </c>
      <c r="LI88" s="924" t="n">
        <f aca="false">IF(AJ88="",0,AJ88+LI85)</f>
        <v>0</v>
      </c>
      <c r="LJ88" s="924" t="n">
        <f aca="false">IF(AK88="",0,AK88+LJ85)</f>
        <v>0</v>
      </c>
      <c r="LK88" s="924" t="n">
        <f aca="false">IF(AV88="",0,AV88+LK85)</f>
        <v>0</v>
      </c>
      <c r="LL88" s="924" t="n">
        <f aca="false">IF(AW88="",0,AW88+LL85)</f>
        <v>0</v>
      </c>
      <c r="LM88" s="924" t="n">
        <f aca="false">IF(BH88="",0,BH88+LM85)</f>
        <v>0</v>
      </c>
      <c r="LN88" s="924" t="n">
        <f aca="false">IF(BI88="",0,BI88+LN85)</f>
        <v>0</v>
      </c>
      <c r="LO88" s="924" t="n">
        <f aca="false">IF(CB88="",0,CB88+LO85)</f>
        <v>0</v>
      </c>
      <c r="LP88" s="924" t="n">
        <f aca="false">IF(CC88="",0,CC88+LP85)</f>
        <v>0</v>
      </c>
      <c r="LQ88" s="924" t="n">
        <f aca="false">IF(CN88="",0,CN88+LQ85)</f>
        <v>0</v>
      </c>
      <c r="LR88" s="924" t="n">
        <f aca="false">IF(CO88="",0,CO88+LR85)</f>
        <v>0</v>
      </c>
      <c r="LS88" s="924" t="n">
        <f aca="false">IF(DR88="",0,DR88+LS85)</f>
        <v>0</v>
      </c>
      <c r="LT88" s="924" t="n">
        <f aca="false">IF(DS88="",0,DS88+LT85)</f>
        <v>0</v>
      </c>
      <c r="LU88" s="924" t="n">
        <f aca="false">IF(DF88="",0,DF88+LU85)</f>
        <v>0</v>
      </c>
      <c r="LV88" s="924" t="n">
        <f aca="false">IF(DG88="",0,DG88+LV85)</f>
        <v>0</v>
      </c>
      <c r="LW88" s="924" t="n">
        <f aca="false">IF(HT88="",0,HT88+LW85)</f>
        <v>0</v>
      </c>
      <c r="LX88" s="924" t="n">
        <f aca="false">IF(HU88="",0,HU88+LX85)</f>
        <v>0</v>
      </c>
      <c r="LY88" s="924" t="n">
        <f aca="false">IF(JN88="",0,JN88)</f>
        <v>0</v>
      </c>
      <c r="LZ88" s="924" t="n">
        <f aca="false">IF(JO88="",0,JO88)</f>
        <v>0</v>
      </c>
      <c r="MA88" s="924" t="n">
        <f aca="false">IF(EV88="",0,EV88+MA85)</f>
        <v>0</v>
      </c>
      <c r="MB88" s="924" t="n">
        <f aca="false">IF(EW88="",0,EW88+MB85)</f>
        <v>0</v>
      </c>
      <c r="MC88" s="924" t="n">
        <f aca="false">IF(JJ88="",0,JJ88+MC85)</f>
        <v>0</v>
      </c>
      <c r="MD88" s="924" t="n">
        <f aca="false">IF(JK88="",0,JK88+MD85)</f>
        <v>0</v>
      </c>
      <c r="ME88" s="924" t="n">
        <f aca="false">IF(KO88="",0,KO88+ME85)</f>
        <v>0</v>
      </c>
      <c r="MF88" s="924" t="n">
        <f aca="false">IF(KP88="",0,KP88+MF85)</f>
        <v>0</v>
      </c>
      <c r="MG88" s="924" t="n">
        <f aca="false">IFERROR(ME88/$A86,0)</f>
        <v>0</v>
      </c>
      <c r="MH88" s="924" t="n">
        <f aca="false">IFERROR(MF88/$A86,0)</f>
        <v>0</v>
      </c>
      <c r="MI88" s="924" t="n">
        <f aca="false">IF(JT88="",0,JT88+MI85)</f>
        <v>0</v>
      </c>
      <c r="MJ88" s="924" t="n">
        <f aca="false">IF(JU88="",0,JU88+MJ85)</f>
        <v>0</v>
      </c>
      <c r="MK88" s="924" t="n">
        <f aca="false">IF(LG88&gt;0,0,P88+MK85)</f>
        <v>0</v>
      </c>
      <c r="ML88" s="924" t="n">
        <f aca="false">IF(LH88&gt;0,0,Q88+ML85)</f>
        <v>0</v>
      </c>
      <c r="MM88" s="924" t="n">
        <f aca="false">IF(LI88&gt;0,0,AH88+MM85)</f>
        <v>0</v>
      </c>
      <c r="MN88" s="924" t="n">
        <f aca="false">IF(LJ88&gt;0,0,AI88+MN85)</f>
        <v>0</v>
      </c>
      <c r="MO88" s="924" t="n">
        <f aca="false">IF(LK88&gt;0,0,AT88+MO85)</f>
        <v>0</v>
      </c>
      <c r="MP88" s="924" t="n">
        <f aca="false">IF(LL88&gt;0,0,AU88+MP85)</f>
        <v>0</v>
      </c>
      <c r="MQ88" s="924" t="n">
        <f aca="false">IF(LM88&gt;0,0,BF88+MQ85)</f>
        <v>0</v>
      </c>
      <c r="MR88" s="924" t="n">
        <f aca="false">IF(LN88&gt;0,0,BG88+MR85)</f>
        <v>0</v>
      </c>
      <c r="MS88" s="924" t="n">
        <f aca="false">IF(LO88&gt;0,0,BZ88+MS85)</f>
        <v>0</v>
      </c>
      <c r="MT88" s="924" t="n">
        <f aca="false">IF(LP88&gt;0,0,CA88+MT85)</f>
        <v>0</v>
      </c>
      <c r="MU88" s="924" t="n">
        <f aca="false">IF(LQ88&gt;0,0,CL88+MU85)</f>
        <v>0</v>
      </c>
      <c r="MV88" s="924" t="n">
        <f aca="false">IF(LR88&gt;0,0,CM88+MV85)</f>
        <v>0</v>
      </c>
      <c r="MW88" s="924" t="n">
        <f aca="false">IF(LS88&gt;0,0,DP88+MW85)</f>
        <v>0</v>
      </c>
      <c r="MX88" s="924" t="n">
        <f aca="false">IF(LT88&gt;0,0,DQ88+MX85)</f>
        <v>0</v>
      </c>
      <c r="MY88" s="924" t="n">
        <f aca="false">IF(LU88&gt;0,0,DD88+MY85)</f>
        <v>0</v>
      </c>
      <c r="MZ88" s="924" t="n">
        <f aca="false">IFERROR(IF(LV88&gt;0,0,DE88+MZ85),0)</f>
        <v>0</v>
      </c>
      <c r="NA88" s="924" t="n">
        <f aca="false">IF(LW88&gt;0,0,HR88+NA85)</f>
        <v>0</v>
      </c>
      <c r="NB88" s="924" t="n">
        <f aca="false">IFERROR(IF(LX88&gt;0,0,HS88+NB85),0)</f>
        <v>0</v>
      </c>
      <c r="NC88" s="924"/>
      <c r="ND88" s="924"/>
      <c r="NE88" s="924"/>
    </row>
    <row r="89" customFormat="false" ht="15" hidden="false" customHeight="false" outlineLevel="0" collapsed="false">
      <c r="A89" s="1181"/>
      <c r="B89" s="974" t="n">
        <f aca="false">Посуточная!J89</f>
        <v>0</v>
      </c>
      <c r="C89" s="975" t="n">
        <f aca="false">Посуточная!K89</f>
        <v>0</v>
      </c>
      <c r="D89" s="975" t="n">
        <f aca="false">Посуточная!L89</f>
        <v>0</v>
      </c>
      <c r="E89" s="975" t="n">
        <f aca="false">Посуточная!M89</f>
        <v>0</v>
      </c>
      <c r="F89" s="975" t="n">
        <f aca="false">Посуточная!N89</f>
        <v>0</v>
      </c>
      <c r="G89" s="975" t="n">
        <f aca="false">Посуточная!O89</f>
        <v>0</v>
      </c>
      <c r="H89" s="975" t="n">
        <f aca="false">Посуточная!P89</f>
        <v>0</v>
      </c>
      <c r="I89" s="976" t="n">
        <f aca="false">Посуточная!AA89</f>
        <v>0</v>
      </c>
      <c r="J89" s="976" t="n">
        <f aca="false">Посуточная!AB89</f>
        <v>0</v>
      </c>
      <c r="K89" s="976" t="n">
        <f aca="false">Посуточная!AC89</f>
        <v>0</v>
      </c>
      <c r="L89" s="976" t="n">
        <f aca="false">Посуточная!AD89</f>
        <v>0</v>
      </c>
      <c r="M89" s="976" t="n">
        <f aca="false">Посуточная!AE89</f>
        <v>0</v>
      </c>
      <c r="N89" s="976" t="n">
        <f aca="false">Посуточная!AF89</f>
        <v>0</v>
      </c>
      <c r="O89" s="976" t="n">
        <f aca="false">Посуточная!AG89</f>
        <v>0</v>
      </c>
      <c r="P89" s="1027" t="n">
        <f aca="false">COUNTIF(B89:H89,"&lt;&gt;0")-COUNTIF(B89:H89,"")</f>
        <v>-7</v>
      </c>
      <c r="Q89" s="1028" t="n">
        <f aca="false">COUNTIF(I89:O89,"&lt;&gt;0")-COUNTIF(I89:O89,"")</f>
        <v>0</v>
      </c>
      <c r="R89" s="945"/>
      <c r="S89" s="945"/>
      <c r="T89" s="990" t="n">
        <f aca="false">Посуточная!AS89</f>
        <v>0</v>
      </c>
      <c r="U89" s="975" t="n">
        <f aca="false">Посуточная!AT89</f>
        <v>0</v>
      </c>
      <c r="V89" s="975" t="n">
        <f aca="false">Посуточная!AU89</f>
        <v>0</v>
      </c>
      <c r="W89" s="975" t="n">
        <f aca="false">Посуточная!AV89</f>
        <v>0</v>
      </c>
      <c r="X89" s="975" t="n">
        <f aca="false">Посуточная!AW89</f>
        <v>0</v>
      </c>
      <c r="Y89" s="975" t="n">
        <f aca="false">Посуточная!AX89</f>
        <v>0</v>
      </c>
      <c r="Z89" s="975" t="n">
        <f aca="false">Посуточная!AY89</f>
        <v>0</v>
      </c>
      <c r="AA89" s="976" t="n">
        <f aca="false">Посуточная!BG89</f>
        <v>0</v>
      </c>
      <c r="AB89" s="976" t="n">
        <f aca="false">Посуточная!BH89</f>
        <v>0</v>
      </c>
      <c r="AC89" s="976" t="n">
        <f aca="false">Посуточная!BI89</f>
        <v>0</v>
      </c>
      <c r="AD89" s="976" t="n">
        <f aca="false">Посуточная!BJ89</f>
        <v>0</v>
      </c>
      <c r="AE89" s="976" t="n">
        <f aca="false">Посуточная!BK89</f>
        <v>0</v>
      </c>
      <c r="AF89" s="976" t="n">
        <f aca="false">Посуточная!BL89</f>
        <v>0</v>
      </c>
      <c r="AG89" s="976" t="n">
        <f aca="false">Посуточная!BM89</f>
        <v>0</v>
      </c>
      <c r="AH89" s="1027" t="n">
        <f aca="false">COUNTIF(T89:Z89,"&lt;&gt;0")-COUNTIF(T89:Z89,"")</f>
        <v>-7</v>
      </c>
      <c r="AI89" s="1028" t="n">
        <f aca="false">COUNTIF(AA89:AG89,"&lt;&gt;0")-COUNTIF(AA89:AG89,"")</f>
        <v>0</v>
      </c>
      <c r="AJ89" s="945"/>
      <c r="AK89" s="945"/>
      <c r="AL89" s="990" t="n">
        <f aca="false">Посуточная!BV89</f>
        <v>0</v>
      </c>
      <c r="AM89" s="975" t="n">
        <f aca="false">Посуточная!BW89</f>
        <v>0</v>
      </c>
      <c r="AN89" s="975" t="n">
        <f aca="false">Посуточная!BX89</f>
        <v>0</v>
      </c>
      <c r="AO89" s="975" t="n">
        <f aca="false">Посуточная!BY89</f>
        <v>0</v>
      </c>
      <c r="AP89" s="976" t="n">
        <f aca="false">Посуточная!CD89</f>
        <v>0</v>
      </c>
      <c r="AQ89" s="976" t="n">
        <f aca="false">Посуточная!CE89</f>
        <v>0</v>
      </c>
      <c r="AR89" s="976" t="n">
        <f aca="false">Посуточная!CF89</f>
        <v>0</v>
      </c>
      <c r="AS89" s="976" t="n">
        <f aca="false">Посуточная!CG89</f>
        <v>0</v>
      </c>
      <c r="AT89" s="1027" t="n">
        <f aca="false">COUNTIF(AL89:AO89,"&lt;&gt;0")-COUNTIF(AL89:AO89,"")</f>
        <v>-4</v>
      </c>
      <c r="AU89" s="1028" t="n">
        <f aca="false">COUNTIF(AP89:AS89,"&lt;&gt;0")-COUNTIF(AP89:AS89,"")</f>
        <v>0</v>
      </c>
      <c r="AV89" s="945"/>
      <c r="AW89" s="945"/>
      <c r="AX89" s="990" t="n">
        <f aca="false">Посуточная!CP89</f>
        <v>0</v>
      </c>
      <c r="AY89" s="975" t="n">
        <f aca="false">Посуточная!CQ89</f>
        <v>0</v>
      </c>
      <c r="AZ89" s="975" t="n">
        <f aca="false">Посуточная!CR89</f>
        <v>0</v>
      </c>
      <c r="BA89" s="975" t="n">
        <f aca="false">Посуточная!CS89</f>
        <v>0</v>
      </c>
      <c r="BB89" s="976" t="n">
        <f aca="false">Посуточная!CX89</f>
        <v>0</v>
      </c>
      <c r="BC89" s="976" t="n">
        <f aca="false">Посуточная!CY89</f>
        <v>0</v>
      </c>
      <c r="BD89" s="976" t="n">
        <f aca="false">Посуточная!CZ89</f>
        <v>0</v>
      </c>
      <c r="BE89" s="976" t="n">
        <f aca="false">Посуточная!DA89</f>
        <v>0</v>
      </c>
      <c r="BF89" s="1027" t="n">
        <f aca="false">COUNTIF(AX89:BA89,"&lt;&gt;0")-COUNTIF(AX89:BA89,"")</f>
        <v>-4</v>
      </c>
      <c r="BG89" s="1028" t="n">
        <f aca="false">COUNTIF(BB89:BE89,"&lt;&gt;0")-COUNTIF(BB89:BE89,"")</f>
        <v>0</v>
      </c>
      <c r="BH89" s="945"/>
      <c r="BI89" s="945"/>
      <c r="BJ89" s="1030" t="n">
        <f aca="false">SUMIF(B6:BI6,"итого гр.",B89:BI89)</f>
        <v>0</v>
      </c>
      <c r="BK89" s="1028" t="n">
        <f aca="false">SUMIF(B6:BI6,"итого фк.",B89:BI89)</f>
        <v>0</v>
      </c>
      <c r="BL89" s="945"/>
      <c r="BM89" s="945"/>
      <c r="BN89" s="1031"/>
      <c r="BO89" s="1032"/>
      <c r="BP89" s="945"/>
      <c r="BQ89" s="945"/>
      <c r="BR89" s="988" t="n">
        <f aca="false">Посуточная!DR89</f>
        <v>0</v>
      </c>
      <c r="BS89" s="989" t="n">
        <f aca="false">Посуточная!DS89</f>
        <v>0</v>
      </c>
      <c r="BT89" s="989" t="n">
        <f aca="false">Посуточная!DT89</f>
        <v>0</v>
      </c>
      <c r="BU89" s="989" t="n">
        <f aca="false">Посуточная!DU89</f>
        <v>0</v>
      </c>
      <c r="BV89" s="976" t="n">
        <f aca="false">Посуточная!DZ89</f>
        <v>0</v>
      </c>
      <c r="BW89" s="976" t="n">
        <f aca="false">Посуточная!EA89</f>
        <v>0</v>
      </c>
      <c r="BX89" s="976" t="n">
        <f aca="false">Посуточная!EB89</f>
        <v>0</v>
      </c>
      <c r="BY89" s="976" t="n">
        <f aca="false">Посуточная!EC89</f>
        <v>0</v>
      </c>
      <c r="BZ89" s="1027" t="n">
        <f aca="false">COUNTIF(BR89:BU89,"&lt;&gt;0")-COUNTIF(BR89:BU89,"")</f>
        <v>-4</v>
      </c>
      <c r="CA89" s="1028" t="n">
        <f aca="false">COUNTIF(BV89:BY89,"&lt;&gt;0")-COUNTIF(BV89:BY89,"")</f>
        <v>0</v>
      </c>
      <c r="CB89" s="945"/>
      <c r="CC89" s="945"/>
      <c r="CD89" s="988" t="n">
        <f aca="false">Посуточная!EO89</f>
        <v>0</v>
      </c>
      <c r="CE89" s="989" t="n">
        <f aca="false">Посуточная!EP89</f>
        <v>0</v>
      </c>
      <c r="CF89" s="989" t="n">
        <f aca="false">Посуточная!EQ89</f>
        <v>0</v>
      </c>
      <c r="CG89" s="989" t="n">
        <f aca="false">Посуточная!ER89</f>
        <v>0</v>
      </c>
      <c r="CH89" s="976" t="n">
        <f aca="false">Посуточная!EZ89</f>
        <v>0</v>
      </c>
      <c r="CI89" s="976" t="n">
        <f aca="false">Посуточная!FA89</f>
        <v>0</v>
      </c>
      <c r="CJ89" s="976" t="n">
        <f aca="false">Посуточная!FB89</f>
        <v>0</v>
      </c>
      <c r="CK89" s="976" t="n">
        <f aca="false">Посуточная!FC89</f>
        <v>0</v>
      </c>
      <c r="CL89" s="1027" t="n">
        <f aca="false">COUNTIF(CD89:CG89,"&lt;&gt;0")-COUNTIF(CD89:CG89,"")</f>
        <v>-4</v>
      </c>
      <c r="CM89" s="1028" t="n">
        <f aca="false">COUNTIF(CH89:CK89,"&lt;&gt;0")-COUNTIF(CH89:CK89,"")</f>
        <v>0</v>
      </c>
      <c r="CN89" s="945"/>
      <c r="CO89" s="945"/>
      <c r="CP89" s="990" t="n">
        <f aca="false">Посуточная!GN89</f>
        <v>0</v>
      </c>
      <c r="CQ89" s="975" t="n">
        <f aca="false">Посуточная!GO89</f>
        <v>0</v>
      </c>
      <c r="CR89" s="975" t="n">
        <f aca="false">Посуточная!GP89</f>
        <v>0</v>
      </c>
      <c r="CS89" s="975" t="n">
        <f aca="false">Посуточная!GQ89</f>
        <v>0</v>
      </c>
      <c r="CT89" s="975" t="n">
        <f aca="false">Посуточная!GR89</f>
        <v>0</v>
      </c>
      <c r="CU89" s="975" t="n">
        <f aca="false">Посуточная!GS89</f>
        <v>0</v>
      </c>
      <c r="CV89" s="975" t="n">
        <f aca="false">Посуточная!GT89</f>
        <v>0</v>
      </c>
      <c r="CW89" s="976" t="n">
        <f aca="false">Посуточная!HP89</f>
        <v>0</v>
      </c>
      <c r="CX89" s="976" t="n">
        <f aca="false">Посуточная!HQ89</f>
        <v>0</v>
      </c>
      <c r="CY89" s="976" t="n">
        <f aca="false">Посуточная!HR89</f>
        <v>0</v>
      </c>
      <c r="CZ89" s="976" t="n">
        <f aca="false">Посуточная!HS89</f>
        <v>0</v>
      </c>
      <c r="DA89" s="976" t="n">
        <f aca="false">Посуточная!HT89</f>
        <v>0</v>
      </c>
      <c r="DB89" s="976" t="n">
        <f aca="false">Посуточная!HU89</f>
        <v>0</v>
      </c>
      <c r="DC89" s="976" t="n">
        <f aca="false">Посуточная!HV89</f>
        <v>0</v>
      </c>
      <c r="DD89" s="1029" t="n">
        <f aca="false">COUNTIF(CP89:CV89,"&lt;&gt;0")-COUNTIF(CP89:CV89,"")</f>
        <v>-7</v>
      </c>
      <c r="DE89" s="1028" t="n">
        <f aca="false">COUNTIF(CW89:DC89,"&lt;&gt;0")-COUNTIF(CW89:DC89,"")</f>
        <v>0</v>
      </c>
      <c r="DF89" s="945"/>
      <c r="DG89" s="945"/>
      <c r="DH89" s="991" t="n">
        <f aca="false">Посуточная!IE89</f>
        <v>0</v>
      </c>
      <c r="DI89" s="992" t="n">
        <f aca="false">Посуточная!IF89</f>
        <v>0</v>
      </c>
      <c r="DJ89" s="992" t="n">
        <f aca="false">Посуточная!IG89</f>
        <v>0</v>
      </c>
      <c r="DK89" s="989" t="n">
        <f aca="false">Посуточная!IH89</f>
        <v>0</v>
      </c>
      <c r="DL89" s="976" t="n">
        <f aca="false">Посуточная!IM89</f>
        <v>0</v>
      </c>
      <c r="DM89" s="993" t="n">
        <f aca="false">Посуточная!IN89</f>
        <v>0</v>
      </c>
      <c r="DN89" s="993" t="n">
        <f aca="false">Посуточная!IO89</f>
        <v>0</v>
      </c>
      <c r="DO89" s="993" t="n">
        <f aca="false">Посуточная!IP89</f>
        <v>0</v>
      </c>
      <c r="DP89" s="1029" t="n">
        <f aca="false">COUNTIF(DH89:DK89,"&lt;&gt;0")-COUNTIF(DH89:DK89,"")</f>
        <v>-4</v>
      </c>
      <c r="DQ89" s="1028" t="n">
        <f aca="false">COUNTIF(DL89:DO89,"&lt;&gt;0")-COUNTIF(DL89:DO89,"")</f>
        <v>0</v>
      </c>
      <c r="DR89" s="946"/>
      <c r="DS89" s="946"/>
      <c r="DT89" s="1033"/>
      <c r="DU89" s="1034"/>
      <c r="DV89" s="1034"/>
      <c r="DW89" s="1034"/>
      <c r="DX89" s="1034"/>
      <c r="DY89" s="1034"/>
      <c r="DZ89" s="1034"/>
      <c r="EA89" s="976" t="n">
        <f aca="false">Посуточная!KQ89</f>
        <v>0</v>
      </c>
      <c r="EB89" s="976" t="n">
        <f aca="false">Посуточная!KR89</f>
        <v>0</v>
      </c>
      <c r="EC89" s="976" t="n">
        <f aca="false">Посуточная!KS89</f>
        <v>0</v>
      </c>
      <c r="ED89" s="976" t="n">
        <f aca="false">Посуточная!KT89</f>
        <v>0</v>
      </c>
      <c r="EE89" s="976" t="n">
        <f aca="false">Посуточная!KU89</f>
        <v>0</v>
      </c>
      <c r="EF89" s="976" t="n">
        <f aca="false">Посуточная!KV89</f>
        <v>0</v>
      </c>
      <c r="EG89" s="976" t="n">
        <f aca="false">Посуточная!KW89</f>
        <v>0</v>
      </c>
      <c r="EH89" s="1027" t="n">
        <f aca="false">SUBTOTAL(3, DT89:DZ89)</f>
        <v>0</v>
      </c>
      <c r="EI89" s="1028" t="n">
        <f aca="false">COUNTIF(EA89:EG89,"&lt;&gt;0")-COUNTIF(EA89:EG89,"")</f>
        <v>0</v>
      </c>
      <c r="EJ89" s="945"/>
      <c r="EK89" s="945"/>
      <c r="EL89" s="1030" t="n">
        <f aca="false">SUMIF(BR6:EK6,"итого гр.",BR89:EK89)</f>
        <v>0</v>
      </c>
      <c r="EM89" s="1028" t="n">
        <f aca="false">SUMIF(BR6:EK6,"итого фк.",BR89:EK89)</f>
        <v>0</v>
      </c>
      <c r="EN89" s="945"/>
      <c r="EO89" s="945"/>
      <c r="EP89" s="1031"/>
      <c r="EQ89" s="1032"/>
      <c r="ER89" s="946"/>
      <c r="ES89" s="946"/>
      <c r="ET89" s="1035"/>
      <c r="EU89" s="1036"/>
      <c r="EV89" s="946"/>
      <c r="EW89" s="946"/>
      <c r="EX89" s="1037"/>
      <c r="EY89" s="1038"/>
      <c r="EZ89" s="946"/>
      <c r="FA89" s="946"/>
      <c r="FB89" s="1033"/>
      <c r="FC89" s="1034"/>
      <c r="FD89" s="1034"/>
      <c r="FE89" s="1034"/>
      <c r="FF89" s="1034"/>
      <c r="FG89" s="1034"/>
      <c r="FH89" s="1034"/>
      <c r="FI89" s="976" t="n">
        <f aca="false">Посуточная!NU89</f>
        <v>0</v>
      </c>
      <c r="FJ89" s="976" t="n">
        <f aca="false">Посуточная!NV89</f>
        <v>0</v>
      </c>
      <c r="FK89" s="976" t="n">
        <f aca="false">Посуточная!NW89</f>
        <v>0</v>
      </c>
      <c r="FL89" s="976" t="n">
        <f aca="false">Посуточная!NX89</f>
        <v>0</v>
      </c>
      <c r="FM89" s="976" t="n">
        <f aca="false">Посуточная!NY89</f>
        <v>0</v>
      </c>
      <c r="FN89" s="976" t="n">
        <f aca="false">Посуточная!NZ89</f>
        <v>0</v>
      </c>
      <c r="FO89" s="976" t="n">
        <f aca="false">Посуточная!OA89</f>
        <v>0</v>
      </c>
      <c r="FP89" s="1027" t="n">
        <f aca="false">COUNTIF(FB89:FH89,"&lt;&gt;0")-COUNTIF(FB89:FH89,"")</f>
        <v>0</v>
      </c>
      <c r="FQ89" s="1028" t="n">
        <f aca="false">COUNTIF(FI89:FO89,"&lt;&gt;0")-COUNTIF(FI89:FO89,"")</f>
        <v>0</v>
      </c>
      <c r="FR89" s="945"/>
      <c r="FS89" s="945"/>
      <c r="FT89" s="1001" t="n">
        <f aca="false">Посуточная!OO89</f>
        <v>0</v>
      </c>
      <c r="FU89" s="1002" t="n">
        <f aca="false">Посуточная!OP89</f>
        <v>0</v>
      </c>
      <c r="FV89" s="1002" t="n">
        <f aca="false">Посуточная!OQ89</f>
        <v>0</v>
      </c>
      <c r="FW89" s="1002" t="n">
        <f aca="false">Посуточная!OR89</f>
        <v>0</v>
      </c>
      <c r="FX89" s="1002" t="n">
        <f aca="false">Посуточная!OS89</f>
        <v>0</v>
      </c>
      <c r="FY89" s="1002" t="n">
        <f aca="false">Посуточная!OT89</f>
        <v>0</v>
      </c>
      <c r="FZ89" s="1003" t="n">
        <f aca="false">Посуточная!OU89</f>
        <v>0</v>
      </c>
      <c r="GA89" s="993" t="n">
        <f aca="false">Посуточная!PP89</f>
        <v>0</v>
      </c>
      <c r="GB89" s="993" t="n">
        <f aca="false">Посуточная!PQ89</f>
        <v>0</v>
      </c>
      <c r="GC89" s="993" t="n">
        <f aca="false">Посуточная!PR89</f>
        <v>0</v>
      </c>
      <c r="GD89" s="993" t="n">
        <f aca="false">Посуточная!PS89</f>
        <v>0</v>
      </c>
      <c r="GE89" s="993" t="n">
        <f aca="false">Посуточная!PT89</f>
        <v>0</v>
      </c>
      <c r="GF89" s="993" t="n">
        <f aca="false">Посуточная!PU89</f>
        <v>0</v>
      </c>
      <c r="GG89" s="993" t="n">
        <f aca="false">Посуточная!PV89</f>
        <v>0</v>
      </c>
      <c r="GH89" s="1027" t="n">
        <f aca="false">COUNTIF(FT89:FZ89,"&lt;&gt;0")-COUNTIF(FT89:FZ89,"")</f>
        <v>-7</v>
      </c>
      <c r="GI89" s="1028" t="n">
        <f aca="false">COUNTIF(GA89:GG89,"&lt;&gt;0")-COUNTIF(GA89:GG89,"")</f>
        <v>0</v>
      </c>
      <c r="GJ89" s="945"/>
      <c r="GK89" s="945"/>
      <c r="GL89" s="1039" t="n">
        <f aca="false">Посуточная!QH89</f>
        <v>0</v>
      </c>
      <c r="GM89" s="1040" t="n">
        <f aca="false">Посуточная!QI89</f>
        <v>0</v>
      </c>
      <c r="GN89" s="1040" t="n">
        <f aca="false">Посуточная!QJ89</f>
        <v>0</v>
      </c>
      <c r="GO89" s="1040" t="n">
        <f aca="false">Посуточная!QK89</f>
        <v>0</v>
      </c>
      <c r="GP89" s="1040" t="n">
        <f aca="false">Посуточная!QL89</f>
        <v>0</v>
      </c>
      <c r="GQ89" s="1040" t="n">
        <f aca="false">Посуточная!QM89</f>
        <v>0</v>
      </c>
      <c r="GR89" s="1040" t="n">
        <f aca="false">Посуточная!QN89</f>
        <v>0</v>
      </c>
      <c r="GS89" s="1006" t="n">
        <f aca="false">Посуточная!QV89</f>
        <v>0</v>
      </c>
      <c r="GT89" s="1006" t="n">
        <f aca="false">Посуточная!QW89</f>
        <v>0</v>
      </c>
      <c r="GU89" s="1006" t="n">
        <f aca="false">Посуточная!QX89</f>
        <v>0</v>
      </c>
      <c r="GV89" s="1006" t="n">
        <f aca="false">Посуточная!QY89</f>
        <v>0</v>
      </c>
      <c r="GW89" s="1006" t="n">
        <f aca="false">Посуточная!QZ89</f>
        <v>0</v>
      </c>
      <c r="GX89" s="1006" t="n">
        <f aca="false">Посуточная!RA89</f>
        <v>0</v>
      </c>
      <c r="GY89" s="1006" t="n">
        <f aca="false">Посуточная!RB89</f>
        <v>0</v>
      </c>
      <c r="GZ89" s="1027" t="n">
        <f aca="false">COUNTIF(GL89:GR89,"&lt;&gt;0")-COUNTIF(GL89:GR89,"")</f>
        <v>-7</v>
      </c>
      <c r="HA89" s="1028" t="n">
        <f aca="false">COUNTIF(GS89:GY89,"&lt;&gt;0")-COUNTIF(GS89:GY89,"")</f>
        <v>0</v>
      </c>
      <c r="HB89" s="945"/>
      <c r="HC89" s="945"/>
      <c r="HD89" s="1041" t="n">
        <f aca="false">Посуточная!RN89</f>
        <v>0</v>
      </c>
      <c r="HE89" s="1042" t="n">
        <f aca="false">Посуточная!RO89</f>
        <v>0</v>
      </c>
      <c r="HF89" s="1042" t="n">
        <f aca="false">Посуточная!RP89</f>
        <v>0</v>
      </c>
      <c r="HG89" s="1042" t="n">
        <f aca="false">Посуточная!RQ89</f>
        <v>0</v>
      </c>
      <c r="HH89" s="1042" t="n">
        <f aca="false">Посуточная!RR89</f>
        <v>0</v>
      </c>
      <c r="HI89" s="1042" t="n">
        <f aca="false">Посуточная!RS89</f>
        <v>0</v>
      </c>
      <c r="HJ89" s="1042" t="n">
        <f aca="false">Посуточная!RT89</f>
        <v>0</v>
      </c>
      <c r="HK89" s="993" t="n">
        <f aca="false">Посуточная!SB89</f>
        <v>0</v>
      </c>
      <c r="HL89" s="993" t="n">
        <f aca="false">Посуточная!SC89</f>
        <v>0</v>
      </c>
      <c r="HM89" s="993" t="n">
        <f aca="false">Посуточная!SD89</f>
        <v>0</v>
      </c>
      <c r="HN89" s="993" t="n">
        <f aca="false">Посуточная!SE89</f>
        <v>0</v>
      </c>
      <c r="HO89" s="993" t="n">
        <f aca="false">Посуточная!SF89</f>
        <v>0</v>
      </c>
      <c r="HP89" s="993" t="n">
        <f aca="false">Посуточная!SG89</f>
        <v>0</v>
      </c>
      <c r="HQ89" s="993" t="n">
        <f aca="false">Посуточная!SH89</f>
        <v>0</v>
      </c>
      <c r="HR89" s="1027" t="n">
        <f aca="false">COUNTIF(HD89:HJ89,"&lt;&gt;0")-COUNTIF(HD89:HJ89,"")</f>
        <v>-7</v>
      </c>
      <c r="HS89" s="1028" t="n">
        <f aca="false">COUNTIF(HK89:HQ89,"&lt;&gt;0")-COUNTIF(HK89:HQ89,"")</f>
        <v>0</v>
      </c>
      <c r="HT89" s="945"/>
      <c r="HU89" s="945"/>
      <c r="HV89" s="1030" t="n">
        <f aca="false">SUMIF(FB87:HU87,"итого гр.",FB89:HU89)</f>
        <v>0</v>
      </c>
      <c r="HW89" s="1028" t="n">
        <f aca="false">SUMIF(FB87:HU87,"итого фк.",FB89:HU89)</f>
        <v>0</v>
      </c>
      <c r="HX89" s="945"/>
      <c r="HY89" s="945"/>
      <c r="HZ89" s="1031"/>
      <c r="IA89" s="1032"/>
      <c r="IB89" s="945"/>
      <c r="IC89" s="945"/>
      <c r="ID89" s="1001" t="n">
        <f aca="false">Посуточная!SY89</f>
        <v>0</v>
      </c>
      <c r="IE89" s="1002" t="n">
        <f aca="false">Посуточная!SZ89</f>
        <v>0</v>
      </c>
      <c r="IF89" s="1002" t="n">
        <f aca="false">Посуточная!TA89</f>
        <v>0</v>
      </c>
      <c r="IG89" s="1002" t="n">
        <f aca="false">Посуточная!TB89</f>
        <v>0</v>
      </c>
      <c r="IH89" s="993" t="n">
        <f aca="false">Посуточная!TG89</f>
        <v>0</v>
      </c>
      <c r="II89" s="993" t="n">
        <f aca="false">Посуточная!TH89</f>
        <v>0</v>
      </c>
      <c r="IJ89" s="993" t="n">
        <f aca="false">Посуточная!TI89</f>
        <v>0</v>
      </c>
      <c r="IK89" s="993" t="n">
        <f aca="false">Посуточная!TJ89</f>
        <v>0</v>
      </c>
      <c r="IL89" s="1027"/>
      <c r="IM89" s="1028"/>
      <c r="IN89" s="946"/>
      <c r="IO89" s="946"/>
      <c r="IP89" s="1043"/>
      <c r="IQ89" s="1044"/>
      <c r="IR89" s="946"/>
      <c r="IS89" s="946"/>
      <c r="IT89" s="1043"/>
      <c r="IU89" s="1045"/>
      <c r="IV89" s="1046"/>
      <c r="IW89" s="1046"/>
      <c r="IX89" s="1045"/>
      <c r="IY89" s="1045"/>
      <c r="IZ89" s="1046"/>
      <c r="JA89" s="1046"/>
      <c r="JB89" s="1045"/>
      <c r="JC89" s="1045"/>
      <c r="JD89" s="1046"/>
      <c r="JE89" s="1046"/>
      <c r="JF89" s="1047" t="n">
        <f aca="false">SUMIF(IP6:JE6,"итого гр.",IP89:JE89)</f>
        <v>0</v>
      </c>
      <c r="JG89" s="1038" t="n">
        <f aca="false">SUMIF($IP$6:$JE$6,"итого фк.",IP89:JE89)</f>
        <v>0</v>
      </c>
      <c r="JH89" s="1175"/>
      <c r="JI89" s="946"/>
      <c r="JJ89" s="1037"/>
      <c r="JK89" s="1038"/>
      <c r="JL89" s="946"/>
      <c r="JM89" s="946"/>
      <c r="JN89" s="1037"/>
      <c r="JO89" s="1038"/>
      <c r="JP89" s="946"/>
      <c r="JQ89" s="946"/>
      <c r="JR89" s="1043"/>
      <c r="JS89" s="1044"/>
      <c r="JT89" s="946"/>
      <c r="JU89" s="946"/>
      <c r="JV89" s="1037"/>
      <c r="JW89" s="1038"/>
      <c r="JX89" s="946"/>
      <c r="JY89" s="946"/>
      <c r="JZ89" s="1047"/>
      <c r="KA89" s="1047"/>
      <c r="KB89" s="946"/>
      <c r="KC89" s="946"/>
      <c r="KD89" s="1047"/>
      <c r="KE89" s="1047"/>
      <c r="KF89" s="946"/>
      <c r="KG89" s="946"/>
      <c r="KH89" s="1123"/>
      <c r="KI89" s="1021"/>
      <c r="KJ89" s="1176"/>
      <c r="KK89" s="946"/>
      <c r="KL89" s="1047"/>
      <c r="KM89" s="1047"/>
      <c r="KN89" s="1048"/>
      <c r="KO89" s="1123"/>
      <c r="KP89" s="1023"/>
      <c r="KQ89" s="1140"/>
      <c r="KS89" s="924" t="str">
        <f aca="false">IF(KP89=$KS$1,"",KI89-7200)</f>
        <v/>
      </c>
      <c r="KT89" s="1137"/>
      <c r="LG89" s="924" t="n">
        <f aca="false">IF(R89="",0,R89+LG86)</f>
        <v>0</v>
      </c>
      <c r="LH89" s="924" t="n">
        <f aca="false">IF(S89="",0,S89+LH86)</f>
        <v>0</v>
      </c>
      <c r="LI89" s="924" t="n">
        <f aca="false">IF(AJ89="",0,AJ89+LI86)</f>
        <v>0</v>
      </c>
      <c r="LJ89" s="924" t="n">
        <f aca="false">IF(AK89="",0,AK89+LJ86)</f>
        <v>0</v>
      </c>
      <c r="LK89" s="924" t="n">
        <f aca="false">IF(AV89="",0,AV89+LK86)</f>
        <v>0</v>
      </c>
      <c r="LL89" s="924" t="n">
        <f aca="false">IF(AW89="",0,AW89+LL86)</f>
        <v>0</v>
      </c>
      <c r="LM89" s="924" t="n">
        <f aca="false">IF(BH89="",0,BH89+LM86)</f>
        <v>0</v>
      </c>
      <c r="LN89" s="924" t="n">
        <f aca="false">IF(BI89="",0,BI89+LN86)</f>
        <v>0</v>
      </c>
      <c r="LO89" s="924" t="n">
        <f aca="false">IF(CB89="",0,CB89+LO86)</f>
        <v>0</v>
      </c>
      <c r="LP89" s="924" t="n">
        <f aca="false">IF(CC89="",0,CC89+LP86)</f>
        <v>0</v>
      </c>
      <c r="LQ89" s="924" t="n">
        <f aca="false">IF(CN89="",0,CN89+LQ86)</f>
        <v>0</v>
      </c>
      <c r="LR89" s="924" t="n">
        <f aca="false">IF(CO89="",0,CO89+LR86)</f>
        <v>0</v>
      </c>
      <c r="LS89" s="924" t="n">
        <f aca="false">IF(DR89="",0,DR89+LS86)</f>
        <v>0</v>
      </c>
      <c r="LT89" s="924" t="n">
        <f aca="false">IF(DS89="",0,DS89+LT86)</f>
        <v>0</v>
      </c>
      <c r="LU89" s="924" t="n">
        <f aca="false">IF(DF89="",0,DF89+LU86)</f>
        <v>0</v>
      </c>
      <c r="LV89" s="924" t="n">
        <f aca="false">IF(DG89="",0,DG89+LV86)</f>
        <v>0</v>
      </c>
      <c r="LW89" s="924" t="n">
        <f aca="false">IF(HT89="",0,HT89+LW86)</f>
        <v>0</v>
      </c>
      <c r="LX89" s="924" t="n">
        <f aca="false">IF(HU89="",0,HU89+LX86)</f>
        <v>0</v>
      </c>
      <c r="LY89" s="924" t="n">
        <f aca="false">IF(JN89="",0,JN89)</f>
        <v>0</v>
      </c>
      <c r="LZ89" s="924" t="n">
        <f aca="false">IF(JO89="",0,JO89)</f>
        <v>0</v>
      </c>
      <c r="MA89" s="924" t="n">
        <f aca="false">IF(EV89="",0,EV89+MA86)</f>
        <v>0</v>
      </c>
      <c r="MB89" s="924" t="n">
        <f aca="false">IF(EW89="",0,EW89+MB86)</f>
        <v>0</v>
      </c>
      <c r="MC89" s="924" t="n">
        <f aca="false">IF(JJ89="",0,JJ89+MC86)</f>
        <v>0</v>
      </c>
      <c r="MD89" s="924" t="n">
        <f aca="false">IF(JK89="",0,JK89+MD86)</f>
        <v>0</v>
      </c>
      <c r="ME89" s="924" t="n">
        <f aca="false">IF(KO89="",0,KO89+ME86)</f>
        <v>0</v>
      </c>
      <c r="MF89" s="924" t="n">
        <f aca="false">IF(KP89="",0,KP89+MF86)</f>
        <v>0</v>
      </c>
      <c r="MG89" s="924" t="n">
        <f aca="false">IFERROR(ME89/$A87,0)</f>
        <v>0</v>
      </c>
      <c r="MH89" s="924" t="n">
        <f aca="false">IFERROR(MF89/$A87,0)</f>
        <v>0</v>
      </c>
      <c r="MI89" s="924" t="n">
        <f aca="false">IF(JT89="",0,JT89+MI86)</f>
        <v>0</v>
      </c>
      <c r="MJ89" s="924" t="n">
        <f aca="false">IF(JU89="",0,JU89+MJ86)</f>
        <v>0</v>
      </c>
      <c r="MK89" s="924" t="n">
        <f aca="false">IF(LG89&gt;0,0,P89+MK86)</f>
        <v>-187</v>
      </c>
      <c r="ML89" s="924" t="n">
        <f aca="false">IF(LH89&gt;0,0,Q89+ML86)</f>
        <v>1</v>
      </c>
      <c r="MM89" s="924" t="n">
        <f aca="false">IF(LI89&gt;0,0,AH89+MM86)</f>
        <v>-194</v>
      </c>
      <c r="MN89" s="924" t="n">
        <f aca="false">IF(LJ89&gt;0,0,AI89+MN86)</f>
        <v>0</v>
      </c>
      <c r="MO89" s="924" t="n">
        <f aca="false">IF(LK89&gt;0,0,AT89+MO86)</f>
        <v>-112</v>
      </c>
      <c r="MP89" s="924" t="n">
        <f aca="false">IF(LL89&gt;0,0,AU89+MP86)</f>
        <v>0</v>
      </c>
      <c r="MQ89" s="924" t="n">
        <f aca="false">IF(LM89&gt;0,0,BF89+MQ86)</f>
        <v>-108</v>
      </c>
      <c r="MR89" s="924" t="n">
        <f aca="false">IF(LN89&gt;0,0,BG89+MR86)</f>
        <v>0</v>
      </c>
      <c r="MS89" s="924" t="n">
        <f aca="false">IF(LO89&gt;0,0,BZ89+MS86)</f>
        <v>-108</v>
      </c>
      <c r="MT89" s="924" t="n">
        <f aca="false">IF(LP89&gt;0,0,CA89+MT86)</f>
        <v>0</v>
      </c>
      <c r="MU89" s="924" t="n">
        <f aca="false">IF(LQ89&gt;0,0,CL89+MU86)</f>
        <v>-108</v>
      </c>
      <c r="MV89" s="924" t="n">
        <f aca="false">IF(LR89&gt;0,0,CM89+MV86)</f>
        <v>0</v>
      </c>
      <c r="MW89" s="924" t="n">
        <f aca="false">IF(LS89&gt;0,0,DP89+MW86)</f>
        <v>-112</v>
      </c>
      <c r="MX89" s="924" t="n">
        <f aca="false">IF(LT89&gt;0,0,DQ89+MX86)</f>
        <v>0</v>
      </c>
      <c r="MY89" s="924" t="n">
        <f aca="false">IF(LU89&gt;0,0,DD89+MY86)</f>
        <v>-189</v>
      </c>
      <c r="MZ89" s="924" t="n">
        <f aca="false">IFERROR(IF(LV89&gt;0,0,DE89+MZ86),0)</f>
        <v>2</v>
      </c>
      <c r="NA89" s="924" t="n">
        <f aca="false">IF(LW89&gt;0,0,HR89+NA86)</f>
        <v>-182</v>
      </c>
      <c r="NB89" s="924" t="n">
        <f aca="false">IFERROR(IF(LX89&gt;0,0,HS89+NB86),0)</f>
        <v>1</v>
      </c>
      <c r="NC89" s="924"/>
      <c r="ND89" s="924"/>
      <c r="NE89" s="924"/>
    </row>
    <row r="90" customFormat="false" ht="15" hidden="false" customHeight="false" outlineLevel="0" collapsed="false">
      <c r="A90" s="1181"/>
      <c r="B90" s="1049" t="n">
        <f aca="false">Посуточная!J90</f>
        <v>0</v>
      </c>
      <c r="C90" s="1050" t="n">
        <f aca="false">Посуточная!K90</f>
        <v>0</v>
      </c>
      <c r="D90" s="1050" t="n">
        <f aca="false">Посуточная!L90</f>
        <v>0</v>
      </c>
      <c r="E90" s="1050" t="n">
        <f aca="false">Посуточная!M90</f>
        <v>0</v>
      </c>
      <c r="F90" s="1050" t="n">
        <f aca="false">Посуточная!N90</f>
        <v>0</v>
      </c>
      <c r="G90" s="1050" t="n">
        <f aca="false">Посуточная!O90</f>
        <v>0</v>
      </c>
      <c r="H90" s="1050" t="n">
        <f aca="false">Посуточная!P90</f>
        <v>0</v>
      </c>
      <c r="I90" s="1051" t="n">
        <f aca="false">Посуточная!AA90</f>
        <v>0</v>
      </c>
      <c r="J90" s="1051" t="n">
        <f aca="false">Посуточная!AB90</f>
        <v>0</v>
      </c>
      <c r="K90" s="1051" t="n">
        <f aca="false">Посуточная!AC90</f>
        <v>0</v>
      </c>
      <c r="L90" s="1051" t="n">
        <f aca="false">Посуточная!AD90</f>
        <v>0</v>
      </c>
      <c r="M90" s="1051" t="n">
        <f aca="false">Посуточная!AE90</f>
        <v>0</v>
      </c>
      <c r="N90" s="1051" t="n">
        <f aca="false">Посуточная!AF90</f>
        <v>0</v>
      </c>
      <c r="O90" s="1051" t="n">
        <f aca="false">Посуточная!AG90</f>
        <v>0</v>
      </c>
      <c r="P90" s="1052" t="n">
        <f aca="false">SUBTOTAL(9, B90:H90)</f>
        <v>0</v>
      </c>
      <c r="Q90" s="1053" t="n">
        <f aca="false">SUBTOTAL(9, I90:O90)</f>
        <v>0</v>
      </c>
      <c r="R90" s="945" t="n">
        <f aca="false">SUM(P90,R87)</f>
        <v>350</v>
      </c>
      <c r="S90" s="945" t="n">
        <f aca="false">SUM(Q90,S87)</f>
        <v>350</v>
      </c>
      <c r="T90" s="1054" t="n">
        <f aca="false">Посуточная!AS90</f>
        <v>0</v>
      </c>
      <c r="U90" s="1050" t="n">
        <f aca="false">Посуточная!AT90</f>
        <v>0</v>
      </c>
      <c r="V90" s="1050" t="n">
        <f aca="false">Посуточная!AU90</f>
        <v>0</v>
      </c>
      <c r="W90" s="1050" t="n">
        <f aca="false">Посуточная!AV90</f>
        <v>0</v>
      </c>
      <c r="X90" s="1050" t="n">
        <f aca="false">Посуточная!AW90</f>
        <v>0</v>
      </c>
      <c r="Y90" s="1050" t="n">
        <f aca="false">Посуточная!AX90</f>
        <v>0</v>
      </c>
      <c r="Z90" s="1050" t="n">
        <f aca="false">Посуточная!AY90</f>
        <v>0</v>
      </c>
      <c r="AA90" s="1051" t="n">
        <f aca="false">Посуточная!BG90</f>
        <v>0</v>
      </c>
      <c r="AB90" s="1051" t="n">
        <f aca="false">Посуточная!BH90</f>
        <v>0</v>
      </c>
      <c r="AC90" s="1051" t="n">
        <f aca="false">Посуточная!BI90</f>
        <v>0</v>
      </c>
      <c r="AD90" s="1051" t="n">
        <f aca="false">Посуточная!BJ90</f>
        <v>0</v>
      </c>
      <c r="AE90" s="1051" t="n">
        <f aca="false">Посуточная!BK90</f>
        <v>0</v>
      </c>
      <c r="AF90" s="1051" t="n">
        <f aca="false">Посуточная!BL90</f>
        <v>0</v>
      </c>
      <c r="AG90" s="1051" t="n">
        <f aca="false">Посуточная!BM90</f>
        <v>0</v>
      </c>
      <c r="AH90" s="1052" t="n">
        <f aca="false">SUBTOTAL(9, T90:Z90)</f>
        <v>0</v>
      </c>
      <c r="AI90" s="1053" t="n">
        <f aca="false">SUBTOTAL(9, AA90:AG90)</f>
        <v>0</v>
      </c>
      <c r="AJ90" s="945" t="n">
        <f aca="false">SUM(AH90,AJ87)</f>
        <v>35</v>
      </c>
      <c r="AK90" s="945" t="n">
        <f aca="false">SUM(AI90,AK87)</f>
        <v>0</v>
      </c>
      <c r="AL90" s="1054" t="n">
        <f aca="false">Посуточная!BV90</f>
        <v>0</v>
      </c>
      <c r="AM90" s="1050" t="n">
        <f aca="false">Посуточная!BW90</f>
        <v>0</v>
      </c>
      <c r="AN90" s="1050" t="n">
        <f aca="false">Посуточная!BX90</f>
        <v>0</v>
      </c>
      <c r="AO90" s="1050" t="n">
        <f aca="false">Посуточная!BY90</f>
        <v>0</v>
      </c>
      <c r="AP90" s="1051" t="n">
        <f aca="false">Посуточная!CD90</f>
        <v>0</v>
      </c>
      <c r="AQ90" s="1051" t="n">
        <f aca="false">Посуточная!CE90</f>
        <v>0</v>
      </c>
      <c r="AR90" s="1051" t="n">
        <f aca="false">Посуточная!CF90</f>
        <v>0</v>
      </c>
      <c r="AS90" s="1051" t="n">
        <f aca="false">Посуточная!CG90</f>
        <v>0</v>
      </c>
      <c r="AT90" s="1052" t="n">
        <f aca="false">SUBTOTAL(9, AL90:AO90)</f>
        <v>0</v>
      </c>
      <c r="AU90" s="1053" t="n">
        <f aca="false">SUBTOTAL(9, AP90:AS90)</f>
        <v>0</v>
      </c>
      <c r="AV90" s="945" t="n">
        <f aca="false">SUM(AT90,AV87)</f>
        <v>0</v>
      </c>
      <c r="AW90" s="945" t="n">
        <f aca="false">SUM(AU90,AW87)</f>
        <v>0</v>
      </c>
      <c r="AX90" s="1054" t="n">
        <f aca="false">Посуточная!CP90</f>
        <v>0</v>
      </c>
      <c r="AY90" s="1050" t="n">
        <f aca="false">Посуточная!CQ90</f>
        <v>0</v>
      </c>
      <c r="AZ90" s="1050" t="n">
        <f aca="false">Посуточная!CR90</f>
        <v>0</v>
      </c>
      <c r="BA90" s="1050" t="n">
        <f aca="false">Посуточная!CS90</f>
        <v>0</v>
      </c>
      <c r="BB90" s="1051" t="n">
        <f aca="false">Посуточная!CX90</f>
        <v>0</v>
      </c>
      <c r="BC90" s="1051" t="n">
        <f aca="false">Посуточная!CY90</f>
        <v>0</v>
      </c>
      <c r="BD90" s="1051" t="n">
        <f aca="false">Посуточная!CZ90</f>
        <v>0</v>
      </c>
      <c r="BE90" s="1051" t="n">
        <f aca="false">Посуточная!DA90</f>
        <v>0</v>
      </c>
      <c r="BF90" s="1052" t="n">
        <f aca="false">SUBTOTAL(9, AX90:BA90)</f>
        <v>0</v>
      </c>
      <c r="BG90" s="1053" t="n">
        <f aca="false">SUBTOTAL(9, BB90:BE90)</f>
        <v>0</v>
      </c>
      <c r="BH90" s="945" t="n">
        <f aca="false">SUM(BF90,BH87)</f>
        <v>0</v>
      </c>
      <c r="BI90" s="945" t="n">
        <f aca="false">SUM(BG90,BI87)</f>
        <v>0</v>
      </c>
      <c r="BJ90" s="1056" t="n">
        <f aca="false">SUMIF(B6:BI6,"итого гр.",B90:BI90)</f>
        <v>0</v>
      </c>
      <c r="BK90" s="1053" t="n">
        <f aca="false">SUMIF(B6:BI6,"итого фк.",B90:BI90)</f>
        <v>0</v>
      </c>
      <c r="BL90" s="945" t="n">
        <f aca="false">SUM(BJ90,BL87)</f>
        <v>385</v>
      </c>
      <c r="BM90" s="945" t="n">
        <f aca="false">SUM(BK90,BM87)</f>
        <v>350</v>
      </c>
      <c r="BN90" s="1057" t="n">
        <f aca="false">BL90</f>
        <v>385</v>
      </c>
      <c r="BO90" s="1058" t="n">
        <f aca="false">BM90</f>
        <v>350</v>
      </c>
      <c r="BP90" s="945"/>
      <c r="BQ90" s="945"/>
      <c r="BR90" s="1059" t="n">
        <f aca="false">Посуточная!DR90</f>
        <v>0</v>
      </c>
      <c r="BS90" s="1060" t="n">
        <f aca="false">Посуточная!DS90</f>
        <v>0</v>
      </c>
      <c r="BT90" s="1060" t="n">
        <f aca="false">Посуточная!DT90</f>
        <v>0</v>
      </c>
      <c r="BU90" s="1060" t="n">
        <f aca="false">Посуточная!DU90</f>
        <v>0</v>
      </c>
      <c r="BV90" s="1051" t="n">
        <f aca="false">Посуточная!DZ90</f>
        <v>0</v>
      </c>
      <c r="BW90" s="1051" t="n">
        <f aca="false">Посуточная!EA90</f>
        <v>0</v>
      </c>
      <c r="BX90" s="1051" t="n">
        <f aca="false">Посуточная!EB90</f>
        <v>0</v>
      </c>
      <c r="BY90" s="1051" t="n">
        <f aca="false">Посуточная!EC90</f>
        <v>0</v>
      </c>
      <c r="BZ90" s="1027" t="n">
        <f aca="false">SUBTOTAL(9, BR90:BU90)</f>
        <v>0</v>
      </c>
      <c r="CA90" s="1053" t="n">
        <f aca="false">SUBTOTAL(9, BV90:BY90)</f>
        <v>0</v>
      </c>
      <c r="CB90" s="945" t="n">
        <f aca="false">SUM(BZ90,CB87)</f>
        <v>0</v>
      </c>
      <c r="CC90" s="945" t="n">
        <f aca="false">SUM(CA90,CC87)</f>
        <v>0</v>
      </c>
      <c r="CD90" s="1059" t="n">
        <f aca="false">Посуточная!EO90</f>
        <v>0</v>
      </c>
      <c r="CE90" s="1060" t="n">
        <f aca="false">Посуточная!EP90</f>
        <v>0</v>
      </c>
      <c r="CF90" s="1060" t="n">
        <f aca="false">Посуточная!EQ90</f>
        <v>0</v>
      </c>
      <c r="CG90" s="1060" t="n">
        <f aca="false">Посуточная!ER90</f>
        <v>0</v>
      </c>
      <c r="CH90" s="1051" t="n">
        <f aca="false">Посуточная!EZ90</f>
        <v>0</v>
      </c>
      <c r="CI90" s="1051" t="n">
        <f aca="false">Посуточная!FA90</f>
        <v>0</v>
      </c>
      <c r="CJ90" s="1051" t="n">
        <f aca="false">Посуточная!FB90</f>
        <v>0</v>
      </c>
      <c r="CK90" s="1051" t="n">
        <f aca="false">Посуточная!FC90</f>
        <v>0</v>
      </c>
      <c r="CL90" s="1052" t="n">
        <f aca="false">SUBTOTAL(9, CD90:CG90)</f>
        <v>0</v>
      </c>
      <c r="CM90" s="1053" t="n">
        <f aca="false">SUBTOTAL(9, CH90:CK90)</f>
        <v>0</v>
      </c>
      <c r="CN90" s="945" t="n">
        <f aca="false">SUM(CL90,CN87)</f>
        <v>0</v>
      </c>
      <c r="CO90" s="945" t="n">
        <f aca="false">SUM(CM90,CO87)</f>
        <v>0</v>
      </c>
      <c r="CP90" s="1054" t="n">
        <f aca="false">Посуточная!GN90</f>
        <v>0</v>
      </c>
      <c r="CQ90" s="1050" t="n">
        <f aca="false">Посуточная!GO90</f>
        <v>0</v>
      </c>
      <c r="CR90" s="1050" t="n">
        <f aca="false">Посуточная!GP90</f>
        <v>0</v>
      </c>
      <c r="CS90" s="1050" t="n">
        <f aca="false">Посуточная!GQ90</f>
        <v>0</v>
      </c>
      <c r="CT90" s="1050" t="n">
        <f aca="false">Посуточная!GR90</f>
        <v>0</v>
      </c>
      <c r="CU90" s="1050" t="n">
        <f aca="false">Посуточная!GS90</f>
        <v>0</v>
      </c>
      <c r="CV90" s="1050" t="n">
        <f aca="false">Посуточная!GT90</f>
        <v>0</v>
      </c>
      <c r="CW90" s="1051" t="n">
        <f aca="false">Посуточная!HP90</f>
        <v>0</v>
      </c>
      <c r="CX90" s="1051" t="n">
        <f aca="false">Посуточная!HQ90</f>
        <v>0</v>
      </c>
      <c r="CY90" s="1051" t="n">
        <f aca="false">Посуточная!HR90</f>
        <v>0</v>
      </c>
      <c r="CZ90" s="1051" t="n">
        <f aca="false">Посуточная!HS90</f>
        <v>0</v>
      </c>
      <c r="DA90" s="1051" t="n">
        <f aca="false">Посуточная!HT90</f>
        <v>0</v>
      </c>
      <c r="DB90" s="1051" t="n">
        <f aca="false">Посуточная!HU90</f>
        <v>0</v>
      </c>
      <c r="DC90" s="1051" t="n">
        <f aca="false">Посуточная!HV90</f>
        <v>0</v>
      </c>
      <c r="DD90" s="1055" t="n">
        <f aca="false">SUBTOTAL(9, CP90:CV90)</f>
        <v>0</v>
      </c>
      <c r="DE90" s="1053" t="n">
        <f aca="false">SUBTOTAL(9, CW90:DC90)</f>
        <v>0</v>
      </c>
      <c r="DF90" s="945" t="n">
        <f aca="false">SUM(DD90,DF87)</f>
        <v>0</v>
      </c>
      <c r="DG90" s="945" t="n">
        <f aca="false">SUM(DE90,DG87)</f>
        <v>31</v>
      </c>
      <c r="DH90" s="1061" t="n">
        <f aca="false">Посуточная!IE90</f>
        <v>0</v>
      </c>
      <c r="DI90" s="1062" t="n">
        <f aca="false">Посуточная!IF90</f>
        <v>0</v>
      </c>
      <c r="DJ90" s="1062" t="n">
        <f aca="false">Посуточная!IG90</f>
        <v>0</v>
      </c>
      <c r="DK90" s="1060" t="n">
        <f aca="false">Посуточная!IH90</f>
        <v>0</v>
      </c>
      <c r="DL90" s="1051" t="n">
        <f aca="false">Посуточная!IM90</f>
        <v>0</v>
      </c>
      <c r="DM90" s="1063" t="n">
        <f aca="false">Посуточная!IN90</f>
        <v>0</v>
      </c>
      <c r="DN90" s="1063" t="n">
        <f aca="false">Посуточная!IO90</f>
        <v>0</v>
      </c>
      <c r="DO90" s="1063" t="n">
        <f aca="false">Посуточная!IP90</f>
        <v>0</v>
      </c>
      <c r="DP90" s="1055" t="n">
        <f aca="false">SUBTOTAL(9, DH90:DK90)</f>
        <v>0</v>
      </c>
      <c r="DQ90" s="1053" t="n">
        <f aca="false">SUBTOTAL(9, DL90:DO90)</f>
        <v>0</v>
      </c>
      <c r="DR90" s="946" t="n">
        <f aca="false">SUM(DP90,DR87)</f>
        <v>0</v>
      </c>
      <c r="DS90" s="946" t="n">
        <f aca="false">SUM(DQ90,DS87)</f>
        <v>0</v>
      </c>
      <c r="DT90" s="1065"/>
      <c r="DU90" s="1066"/>
      <c r="DV90" s="1066"/>
      <c r="DW90" s="1066"/>
      <c r="DX90" s="1066"/>
      <c r="DY90" s="1066"/>
      <c r="DZ90" s="1066"/>
      <c r="EA90" s="1051" t="n">
        <f aca="false">Посуточная!KQ90</f>
        <v>0</v>
      </c>
      <c r="EB90" s="1051" t="n">
        <f aca="false">Посуточная!KR90</f>
        <v>0</v>
      </c>
      <c r="EC90" s="1051" t="n">
        <f aca="false">Посуточная!KS90</f>
        <v>0</v>
      </c>
      <c r="ED90" s="1051" t="n">
        <f aca="false">Посуточная!KT90</f>
        <v>0</v>
      </c>
      <c r="EE90" s="1051" t="n">
        <f aca="false">Посуточная!KU90</f>
        <v>0</v>
      </c>
      <c r="EF90" s="1051" t="n">
        <f aca="false">Посуточная!KV90</f>
        <v>0</v>
      </c>
      <c r="EG90" s="1051" t="n">
        <f aca="false">Посуточная!KW90</f>
        <v>0</v>
      </c>
      <c r="EH90" s="1052" t="n">
        <f aca="false">SUBTOTAL(9, DT90:DZ90)</f>
        <v>0</v>
      </c>
      <c r="EI90" s="1053" t="n">
        <f aca="false">SUBTOTAL(9, EA90:EG90)</f>
        <v>0</v>
      </c>
      <c r="EJ90" s="945" t="n">
        <f aca="false">SUM(EH90,EJ87)</f>
        <v>0</v>
      </c>
      <c r="EK90" s="1177" t="n">
        <f aca="false">SUM(EI90,EK87)</f>
        <v>37.549</v>
      </c>
      <c r="EL90" s="1056" t="n">
        <f aca="false">SUMIF(BR6:EK6,"итого гр.",BR90:EK90)</f>
        <v>0</v>
      </c>
      <c r="EM90" s="1053" t="n">
        <f aca="false">SUMIF(BR6:EK6,"итого фк.",BR90:EK90)</f>
        <v>0</v>
      </c>
      <c r="EN90" s="945" t="n">
        <f aca="false">SUM(EL90,EN87)</f>
        <v>0</v>
      </c>
      <c r="EO90" s="945" t="n">
        <f aca="false">SUM(EM90,EO87)</f>
        <v>68.549</v>
      </c>
      <c r="EP90" s="1057" t="n">
        <f aca="false">EN90</f>
        <v>0</v>
      </c>
      <c r="EQ90" s="1058" t="n">
        <f aca="false">EO90</f>
        <v>68.549</v>
      </c>
      <c r="ER90" s="946"/>
      <c r="ES90" s="1178"/>
      <c r="ET90" s="1069" t="n">
        <v>1.9</v>
      </c>
      <c r="EU90" s="1070"/>
      <c r="EV90" s="946" t="n">
        <f aca="false">ET90</f>
        <v>1.9</v>
      </c>
      <c r="EW90" s="946" t="n">
        <f aca="false">EU90</f>
        <v>0</v>
      </c>
      <c r="EX90" s="1071" t="n">
        <f aca="false">SUM(BJ90,EL90,ET90)</f>
        <v>1.9</v>
      </c>
      <c r="EY90" s="1072" t="n">
        <f aca="false">SUM(BK90,EM90,EU90)</f>
        <v>0</v>
      </c>
      <c r="EZ90" s="946" t="n">
        <f aca="false">SUM(BL90,EN90,EV90)</f>
        <v>386.9</v>
      </c>
      <c r="FA90" s="946" t="n">
        <f aca="false">SUM(BM90,EO90,EW90)</f>
        <v>418.549</v>
      </c>
      <c r="FB90" s="1065"/>
      <c r="FC90" s="1066"/>
      <c r="FD90" s="1066"/>
      <c r="FE90" s="1066"/>
      <c r="FF90" s="1066"/>
      <c r="FG90" s="1066"/>
      <c r="FH90" s="1066"/>
      <c r="FI90" s="1051" t="n">
        <f aca="false">Посуточная!NU90</f>
        <v>0</v>
      </c>
      <c r="FJ90" s="1051" t="n">
        <f aca="false">Посуточная!NV90</f>
        <v>0</v>
      </c>
      <c r="FK90" s="1051" t="n">
        <f aca="false">Посуточная!NW90</f>
        <v>0</v>
      </c>
      <c r="FL90" s="1051" t="n">
        <f aca="false">Посуточная!NX90</f>
        <v>0</v>
      </c>
      <c r="FM90" s="1051" t="n">
        <f aca="false">Посуточная!NY90</f>
        <v>0</v>
      </c>
      <c r="FN90" s="1051" t="n">
        <f aca="false">Посуточная!NZ90</f>
        <v>0</v>
      </c>
      <c r="FO90" s="1051" t="n">
        <f aca="false">Посуточная!OA90</f>
        <v>0</v>
      </c>
      <c r="FP90" s="1052" t="n">
        <f aca="false">SUBTOTAL(9, FB90:FH90)</f>
        <v>0</v>
      </c>
      <c r="FQ90" s="1053" t="n">
        <f aca="false">SUBTOTAL(9, FI90:FO90)</f>
        <v>0</v>
      </c>
      <c r="FR90" s="945" t="n">
        <f aca="false">SUM(FP90,FR87)</f>
        <v>77.2</v>
      </c>
      <c r="FS90" s="945" t="n">
        <f aca="false">SUM(FQ90,FS87)</f>
        <v>8.888</v>
      </c>
      <c r="FT90" s="1073" t="n">
        <f aca="false">Посуточная!OO90</f>
        <v>0</v>
      </c>
      <c r="FU90" s="1074" t="n">
        <f aca="false">Посуточная!OP90</f>
        <v>0</v>
      </c>
      <c r="FV90" s="1074" t="n">
        <f aca="false">Посуточная!OQ90</f>
        <v>0</v>
      </c>
      <c r="FW90" s="1074" t="n">
        <f aca="false">Посуточная!OR90</f>
        <v>0</v>
      </c>
      <c r="FX90" s="1074" t="n">
        <f aca="false">Посуточная!OS90</f>
        <v>0</v>
      </c>
      <c r="FY90" s="1074" t="n">
        <f aca="false">Посуточная!OT90</f>
        <v>0</v>
      </c>
      <c r="FZ90" s="1075" t="n">
        <f aca="false">Посуточная!OU90</f>
        <v>0</v>
      </c>
      <c r="GA90" s="1063" t="n">
        <f aca="false">Посуточная!PP90</f>
        <v>0</v>
      </c>
      <c r="GB90" s="1063" t="n">
        <f aca="false">Посуточная!PQ90</f>
        <v>0</v>
      </c>
      <c r="GC90" s="1063" t="n">
        <f aca="false">Посуточная!PR90</f>
        <v>0</v>
      </c>
      <c r="GD90" s="1063" t="n">
        <f aca="false">Посуточная!PS90</f>
        <v>0</v>
      </c>
      <c r="GE90" s="1063" t="n">
        <f aca="false">Посуточная!PT90</f>
        <v>0</v>
      </c>
      <c r="GF90" s="1063" t="n">
        <f aca="false">Посуточная!PU90</f>
        <v>0</v>
      </c>
      <c r="GG90" s="1063" t="n">
        <f aca="false">Посуточная!PV90</f>
        <v>0</v>
      </c>
      <c r="GH90" s="1052" t="n">
        <f aca="false">SUBTOTAL(9, FT90:FZ90)</f>
        <v>0</v>
      </c>
      <c r="GI90" s="1053" t="n">
        <f aca="false">SUBTOTAL(9, GA90:GG90)</f>
        <v>0</v>
      </c>
      <c r="GJ90" s="945" t="n">
        <f aca="false">SUM(GH90,GJ87)</f>
        <v>0</v>
      </c>
      <c r="GK90" s="945" t="n">
        <f aca="false">SUM(GI90,GK87)</f>
        <v>0</v>
      </c>
      <c r="GL90" s="1076" t="n">
        <f aca="false">Посуточная!QH90</f>
        <v>0</v>
      </c>
      <c r="GM90" s="1077" t="n">
        <f aca="false">Посуточная!QI90</f>
        <v>0</v>
      </c>
      <c r="GN90" s="1077" t="n">
        <f aca="false">Посуточная!QJ90</f>
        <v>0</v>
      </c>
      <c r="GO90" s="1077" t="n">
        <f aca="false">Посуточная!QK90</f>
        <v>0</v>
      </c>
      <c r="GP90" s="1077" t="n">
        <f aca="false">Посуточная!QL90</f>
        <v>0</v>
      </c>
      <c r="GQ90" s="1077" t="n">
        <f aca="false">Посуточная!QM90</f>
        <v>0</v>
      </c>
      <c r="GR90" s="1077" t="n">
        <f aca="false">Посуточная!QN90</f>
        <v>0</v>
      </c>
      <c r="GS90" s="1078" t="n">
        <f aca="false">Посуточная!QV90</f>
        <v>0</v>
      </c>
      <c r="GT90" s="1078" t="n">
        <f aca="false">Посуточная!QW90</f>
        <v>0</v>
      </c>
      <c r="GU90" s="1078" t="n">
        <f aca="false">Посуточная!QX90</f>
        <v>0</v>
      </c>
      <c r="GV90" s="1078" t="n">
        <f aca="false">Посуточная!QY90</f>
        <v>0</v>
      </c>
      <c r="GW90" s="1078" t="n">
        <f aca="false">Посуточная!QZ90</f>
        <v>0</v>
      </c>
      <c r="GX90" s="1078" t="n">
        <f aca="false">Посуточная!RA90</f>
        <v>0</v>
      </c>
      <c r="GY90" s="1078" t="n">
        <f aca="false">Посуточная!RB90</f>
        <v>0</v>
      </c>
      <c r="GZ90" s="1052" t="n">
        <f aca="false">SUBTOTAL(9, GL90:GR90)</f>
        <v>0</v>
      </c>
      <c r="HA90" s="1053" t="n">
        <f aca="false">SUBTOTAL(9, GS90:GY90)</f>
        <v>0</v>
      </c>
      <c r="HB90" s="945" t="n">
        <f aca="false">SUM(GZ90,HB87)</f>
        <v>0</v>
      </c>
      <c r="HC90" s="945" t="n">
        <f aca="false">SUM(HA90,HC87)</f>
        <v>0</v>
      </c>
      <c r="HD90" s="1079" t="n">
        <f aca="false">Посуточная!RN90</f>
        <v>0</v>
      </c>
      <c r="HE90" s="1080" t="n">
        <f aca="false">Посуточная!RO90</f>
        <v>0</v>
      </c>
      <c r="HF90" s="1080" t="n">
        <f aca="false">Посуточная!RP90</f>
        <v>0</v>
      </c>
      <c r="HG90" s="1080" t="n">
        <f aca="false">Посуточная!RQ90</f>
        <v>0</v>
      </c>
      <c r="HH90" s="1080" t="n">
        <f aca="false">Посуточная!RR90</f>
        <v>0</v>
      </c>
      <c r="HI90" s="1080" t="n">
        <f aca="false">Посуточная!RS90</f>
        <v>0</v>
      </c>
      <c r="HJ90" s="1080" t="n">
        <f aca="false">Посуточная!RT90</f>
        <v>0</v>
      </c>
      <c r="HK90" s="1063" t="n">
        <f aca="false">Посуточная!SB90</f>
        <v>0</v>
      </c>
      <c r="HL90" s="1063" t="n">
        <f aca="false">Посуточная!SC90</f>
        <v>0</v>
      </c>
      <c r="HM90" s="1063" t="n">
        <f aca="false">Посуточная!SD90</f>
        <v>0</v>
      </c>
      <c r="HN90" s="1063" t="n">
        <f aca="false">Посуточная!SE90</f>
        <v>0</v>
      </c>
      <c r="HO90" s="1063" t="n">
        <f aca="false">Посуточная!SF90</f>
        <v>0</v>
      </c>
      <c r="HP90" s="1063" t="n">
        <f aca="false">Посуточная!SG90</f>
        <v>0</v>
      </c>
      <c r="HQ90" s="1063" t="n">
        <f aca="false">Посуточная!SH90</f>
        <v>0</v>
      </c>
      <c r="HR90" s="1052" t="n">
        <f aca="false">SUBTOTAL(9, HD90:HJ90)</f>
        <v>0</v>
      </c>
      <c r="HS90" s="1053" t="n">
        <f aca="false">SUBTOTAL(9, HK90:HQ90)</f>
        <v>0</v>
      </c>
      <c r="HT90" s="945" t="n">
        <f aca="false">SUM(HR90,HT87)</f>
        <v>0</v>
      </c>
      <c r="HU90" s="945" t="n">
        <f aca="false">SUM(HS90,HU87)</f>
        <v>28.865</v>
      </c>
      <c r="HV90" s="1056" t="n">
        <f aca="false">SUMIF(FB6:HU6,"итого гр.",FB90:HU90)</f>
        <v>0</v>
      </c>
      <c r="HW90" s="1053" t="n">
        <f aca="false">SUMIF($FB$6:$HU$6,"итого фк.",FB90:HU90)</f>
        <v>0</v>
      </c>
      <c r="HX90" s="945" t="n">
        <f aca="false">SUM(HV90,HX87)</f>
        <v>77.2</v>
      </c>
      <c r="HY90" s="945" t="n">
        <f aca="false">SUM(HW90,HY87)</f>
        <v>37.753</v>
      </c>
      <c r="HZ90" s="1057" t="n">
        <f aca="false">HX90</f>
        <v>77.2</v>
      </c>
      <c r="IA90" s="1058" t="n">
        <f aca="false">HY90</f>
        <v>37.753</v>
      </c>
      <c r="IB90" s="945"/>
      <c r="IC90" s="1179"/>
      <c r="ID90" s="1073" t="n">
        <f aca="false">Посуточная!SY90</f>
        <v>0</v>
      </c>
      <c r="IE90" s="1074" t="n">
        <f aca="false">Посуточная!SZ90</f>
        <v>0</v>
      </c>
      <c r="IF90" s="1074" t="n">
        <f aca="false">Посуточная!TA90</f>
        <v>0</v>
      </c>
      <c r="IG90" s="1074" t="n">
        <f aca="false">Посуточная!TB90</f>
        <v>0</v>
      </c>
      <c r="IH90" s="1063" t="n">
        <f aca="false">Посуточная!TG90</f>
        <v>0</v>
      </c>
      <c r="II90" s="1063" t="n">
        <f aca="false">Посуточная!TH90</f>
        <v>0</v>
      </c>
      <c r="IJ90" s="1063" t="n">
        <f aca="false">Посуточная!TI90</f>
        <v>0</v>
      </c>
      <c r="IK90" s="1063" t="n">
        <f aca="false">Посуточная!TJ90</f>
        <v>0</v>
      </c>
      <c r="IL90" s="1052" t="n">
        <f aca="false">SUBTOTAL(9, ID90:IG90)</f>
        <v>0</v>
      </c>
      <c r="IM90" s="1053" t="n">
        <f aca="false">SUBTOTAL(9, IH90:IK90)</f>
        <v>0</v>
      </c>
      <c r="IN90" s="1180" t="n">
        <f aca="false">IN87+IL90</f>
        <v>0</v>
      </c>
      <c r="IO90" s="1180" t="n">
        <f aca="false">IO87+IM90</f>
        <v>0</v>
      </c>
      <c r="IP90" s="1082"/>
      <c r="IQ90" s="1083"/>
      <c r="IR90" s="946"/>
      <c r="IS90" s="946"/>
      <c r="IT90" s="1082"/>
      <c r="IU90" s="1084"/>
      <c r="IV90" s="1046"/>
      <c r="IW90" s="1046"/>
      <c r="IX90" s="1084"/>
      <c r="IY90" s="1084"/>
      <c r="IZ90" s="1046"/>
      <c r="JA90" s="1046"/>
      <c r="JB90" s="1084"/>
      <c r="JC90" s="1084"/>
      <c r="JD90" s="1046" t="n">
        <f aca="false">JB90</f>
        <v>0</v>
      </c>
      <c r="JE90" s="1046" t="n">
        <f aca="false">JC90</f>
        <v>0</v>
      </c>
      <c r="JF90" s="1085" t="n">
        <f aca="false">SUMIF(IP6:JE6,"итого гр.",IP90:JE90)</f>
        <v>0</v>
      </c>
      <c r="JG90" s="1072" t="n">
        <f aca="false">SUMIF($IP$6:$JE$6,"итого фк.",IP90:JE90)</f>
        <v>0</v>
      </c>
      <c r="JH90" s="1175" t="n">
        <f aca="false">JF90</f>
        <v>0</v>
      </c>
      <c r="JI90" s="946" t="n">
        <f aca="false">JG90</f>
        <v>0</v>
      </c>
      <c r="JJ90" s="1071"/>
      <c r="JK90" s="1072"/>
      <c r="JL90" s="946"/>
      <c r="JM90" s="946"/>
      <c r="JN90" s="1071" t="n">
        <f aca="false">$JN$9+JN87</f>
        <v>309.68</v>
      </c>
      <c r="JO90" s="1072" t="n">
        <f aca="false">$JO$9+JO87</f>
        <v>309.68</v>
      </c>
      <c r="JP90" s="946" t="n">
        <f aca="false">JN90</f>
        <v>309.68</v>
      </c>
      <c r="JQ90" s="946" t="n">
        <f aca="false">JO90</f>
        <v>309.68</v>
      </c>
      <c r="JR90" s="1082"/>
      <c r="JS90" s="1083" t="n">
        <v>185.089</v>
      </c>
      <c r="JT90" s="946" t="n">
        <f aca="false">SUM(JR90,JT87)</f>
        <v>156.6</v>
      </c>
      <c r="JU90" s="946" t="n">
        <f aca="false">SUM(JS90,JU87)</f>
        <v>806.716</v>
      </c>
      <c r="JV90" s="1071" t="n">
        <f aca="false">SUM(HZ90,JF90,JJ90,JN90,JR90,IN90)</f>
        <v>386.88</v>
      </c>
      <c r="JW90" s="1072" t="n">
        <f aca="false">SUM(IA90,JG90,JK90,JO90,JS90,IO90)</f>
        <v>532.522</v>
      </c>
      <c r="JX90" s="946" t="n">
        <f aca="false">SUM(IB90,JH90,JL90,JP90,JT90)</f>
        <v>466.28</v>
      </c>
      <c r="JY90" s="946" t="n">
        <f aca="false">SUM(IC90,JI90,JM90,JQ90,JU90)</f>
        <v>1116.396</v>
      </c>
      <c r="JZ90" s="1085"/>
      <c r="KA90" s="1085"/>
      <c r="KB90" s="946" t="n">
        <f aca="false">JZ90</f>
        <v>0</v>
      </c>
      <c r="KC90" s="946" t="n">
        <f aca="false">KA90</f>
        <v>0</v>
      </c>
      <c r="KD90" s="1085"/>
      <c r="KE90" s="1085"/>
      <c r="KF90" s="946" t="n">
        <f aca="false">KD90</f>
        <v>0</v>
      </c>
      <c r="KG90" s="946"/>
      <c r="KH90" s="1088" t="n">
        <v>7200.033</v>
      </c>
      <c r="KI90" s="1089" t="n">
        <f aca="false">IF(A88&lt;=KX$4,VLOOKUP(A88,$KX$6:$LC$37,2,FALSE()),SUM($KY$4,FA90,-JW90)-SUM($LC$4,-$LA$4))-KQ90</f>
        <v>7200</v>
      </c>
      <c r="KJ90" s="1176"/>
      <c r="KK90" s="946"/>
      <c r="KL90" s="1085"/>
      <c r="KM90" s="1085"/>
      <c r="KN90" s="1090"/>
      <c r="KO90" s="1088" t="n">
        <v>97.205</v>
      </c>
      <c r="KP90" s="1091" t="n">
        <f aca="false">IF(A88&lt;=KX$4,VLOOKUP(A88,$KT$6:$KU$37,2,FALSE()),SUM($KP$2,-EK90,FS90,-KQ90))</f>
        <v>31.893</v>
      </c>
      <c r="KQ90" s="1140"/>
      <c r="KR90" s="1068" t="n">
        <f aca="false">KI90-KH90</f>
        <v>-0.032999999999447</v>
      </c>
      <c r="KS90" s="924" t="n">
        <f aca="false">IF(KP90=$KS$1,"",KI90-7200)</f>
        <v>0</v>
      </c>
      <c r="KT90" s="1137"/>
      <c r="LG90" s="924" t="n">
        <f aca="false">IF(R90="",0,R90+LG87)</f>
        <v>3150</v>
      </c>
      <c r="LH90" s="924" t="n">
        <f aca="false">IF(S90="",0,S90+LH87)</f>
        <v>2100</v>
      </c>
      <c r="LI90" s="924" t="n">
        <f aca="false">IF(AJ90="",0,AJ90+LI87)</f>
        <v>70</v>
      </c>
      <c r="LJ90" s="924" t="n">
        <f aca="false">IF(AK90="",0,AK90+LJ87)</f>
        <v>0</v>
      </c>
      <c r="LK90" s="924" t="n">
        <f aca="false">IF(AV90="",0,AV90+LK87)</f>
        <v>0</v>
      </c>
      <c r="LL90" s="924" t="n">
        <f aca="false">IF(AW90="",0,AW90+LL87)</f>
        <v>0</v>
      </c>
      <c r="LM90" s="924" t="n">
        <f aca="false">IF(BH90="",0,BH90+LM87)</f>
        <v>0</v>
      </c>
      <c r="LN90" s="924" t="n">
        <f aca="false">IF(BI90="",0,BI90+LN87)</f>
        <v>0</v>
      </c>
      <c r="LO90" s="924" t="n">
        <f aca="false">IF(CB90="",0,CB90+LO87)</f>
        <v>0</v>
      </c>
      <c r="LP90" s="924" t="n">
        <f aca="false">IF(CC90="",0,CC90+LP87)</f>
        <v>0</v>
      </c>
      <c r="LQ90" s="924" t="n">
        <f aca="false">IF(CN90="",0,CN90+LQ87)</f>
        <v>0</v>
      </c>
      <c r="LR90" s="924" t="n">
        <f aca="false">IF(CO90="",0,CO90+LR87)</f>
        <v>0</v>
      </c>
      <c r="LS90" s="924" t="n">
        <f aca="false">IF(DR90="",0,DR90+LS87)</f>
        <v>0</v>
      </c>
      <c r="LT90" s="924" t="n">
        <f aca="false">IF(DS90="",0,DS90+LT87)</f>
        <v>0</v>
      </c>
      <c r="LU90" s="924" t="n">
        <f aca="false">IF(DF90="",0,DF90+LU87)</f>
        <v>0</v>
      </c>
      <c r="LV90" s="924" t="n">
        <f aca="false">IF(DG90="",0,DG90+LV87)</f>
        <v>472</v>
      </c>
      <c r="LW90" s="924" t="n">
        <f aca="false">IF(HT90="",0,HT90+LW87)</f>
        <v>0</v>
      </c>
      <c r="LX90" s="924" t="n">
        <f aca="false">IF(HU90="",0,HU90+LX87)</f>
        <v>779.355</v>
      </c>
      <c r="LY90" s="924" t="n">
        <f aca="false">IF(JN90="",0,JN90)</f>
        <v>309.68</v>
      </c>
      <c r="LZ90" s="924" t="n">
        <f aca="false">IF(JO90="",0,JO90)</f>
        <v>309.68</v>
      </c>
      <c r="MA90" s="924" t="n">
        <f aca="false">IF(EV90="",0,EV90+MA87)</f>
        <v>3771.9</v>
      </c>
      <c r="MB90" s="924" t="n">
        <f aca="false">IF(EW90="",0,EW90+MB87)</f>
        <v>0</v>
      </c>
      <c r="MC90" s="924" t="n">
        <f aca="false">IF(JJ90="",0,JJ90+MC87)</f>
        <v>0</v>
      </c>
      <c r="MD90" s="924" t="n">
        <f aca="false">IF(JK90="",0,JK90+MD87)</f>
        <v>0</v>
      </c>
      <c r="ME90" s="924" t="n">
        <f aca="false">IF(KO90="",0,KO90+ME87)</f>
        <v>2335.74</v>
      </c>
      <c r="MF90" s="924" t="n">
        <f aca="false">IF(KP90="",0,KP90+MF87)</f>
        <v>1009.672</v>
      </c>
      <c r="MG90" s="924" t="n">
        <f aca="false">IFERROR(ME90/$A88,0)</f>
        <v>83.4192857142857</v>
      </c>
      <c r="MH90" s="924" t="n">
        <f aca="false">IFERROR(MF90/$A88,0)</f>
        <v>36.0597142857143</v>
      </c>
      <c r="MI90" s="924" t="n">
        <f aca="false">IF(JT90="",0,JT90+MI87)</f>
        <v>1160.6</v>
      </c>
      <c r="MJ90" s="924" t="n">
        <f aca="false">IF(JU90="",0,JU90+MJ87)</f>
        <v>2072.09</v>
      </c>
      <c r="MK90" s="924" t="n">
        <f aca="false">IF(LG90&gt;0,0,P90+MK87)</f>
        <v>0</v>
      </c>
      <c r="ML90" s="924" t="n">
        <f aca="false">IF(LH90&gt;0,0,Q90+ML87)</f>
        <v>0</v>
      </c>
      <c r="MM90" s="924" t="n">
        <f aca="false">IF(LI90&gt;0,0,AH90+MM87)</f>
        <v>0</v>
      </c>
      <c r="MN90" s="924" t="n">
        <f aca="false">IF(LJ90&gt;0,0,AI90+MN87)</f>
        <v>0</v>
      </c>
      <c r="MO90" s="924" t="n">
        <f aca="false">IF(LK90&gt;0,0,AT90+MO87)</f>
        <v>0</v>
      </c>
      <c r="MP90" s="924" t="n">
        <f aca="false">IF(LL90&gt;0,0,AU90+MP87)</f>
        <v>0</v>
      </c>
      <c r="MQ90" s="924" t="n">
        <f aca="false">IF(LM90&gt;0,0,BF90+MQ87)</f>
        <v>0</v>
      </c>
      <c r="MR90" s="924" t="n">
        <f aca="false">IF(LN90&gt;0,0,BG90+MR87)</f>
        <v>0</v>
      </c>
      <c r="MS90" s="924" t="n">
        <f aca="false">IF(LO90&gt;0,0,BZ90+MS87)</f>
        <v>0</v>
      </c>
      <c r="MT90" s="924" t="n">
        <f aca="false">IF(LP90&gt;0,0,CA90+MT87)</f>
        <v>0</v>
      </c>
      <c r="MU90" s="924" t="n">
        <f aca="false">IF(LQ90&gt;0,0,CL90+MU87)</f>
        <v>0</v>
      </c>
      <c r="MV90" s="924" t="n">
        <f aca="false">IF(LR90&gt;0,0,CM90+MV87)</f>
        <v>0</v>
      </c>
      <c r="MW90" s="924" t="n">
        <f aca="false">IF(LS90&gt;0,0,DP90+MW87)</f>
        <v>0</v>
      </c>
      <c r="MX90" s="924" t="n">
        <f aca="false">IF(LT90&gt;0,0,DQ90+MX87)</f>
        <v>0</v>
      </c>
      <c r="MY90" s="924" t="n">
        <f aca="false">IF(LU90&gt;0,0,DD90+MY87)</f>
        <v>0</v>
      </c>
      <c r="MZ90" s="924" t="n">
        <f aca="false">IFERROR(IF(LV90&gt;0,0,DE90+MZ87),0)</f>
        <v>0</v>
      </c>
      <c r="NA90" s="924" t="n">
        <f aca="false">IF(LW90&gt;0,0,HR90+NA87)</f>
        <v>0</v>
      </c>
      <c r="NB90" s="924" t="n">
        <f aca="false">IFERROR(IF(LX90&gt;0,0,HS90+NB87),0)</f>
        <v>0</v>
      </c>
      <c r="NC90" s="924"/>
      <c r="ND90" s="924"/>
      <c r="NE90" s="924"/>
    </row>
    <row r="91" customFormat="false" ht="15" hidden="false" customHeight="false" outlineLevel="0" collapsed="false">
      <c r="A91" s="1181" t="n">
        <v>29</v>
      </c>
      <c r="B91" s="1093" t="n">
        <f aca="false">Посуточная!J91</f>
        <v>0</v>
      </c>
      <c r="C91" s="1094" t="n">
        <f aca="false">Посуточная!K91</f>
        <v>0</v>
      </c>
      <c r="D91" s="1094" t="n">
        <f aca="false">Посуточная!L91</f>
        <v>0</v>
      </c>
      <c r="E91" s="1094" t="n">
        <f aca="false">Посуточная!M91</f>
        <v>0</v>
      </c>
      <c r="F91" s="1094" t="n">
        <f aca="false">Посуточная!N91</f>
        <v>0</v>
      </c>
      <c r="G91" s="1094" t="n">
        <f aca="false">Посуточная!O91</f>
        <v>0</v>
      </c>
      <c r="H91" s="1094" t="n">
        <f aca="false">Посуточная!P91</f>
        <v>0</v>
      </c>
      <c r="I91" s="976" t="n">
        <f aca="false">Посуточная!AA91</f>
        <v>0</v>
      </c>
      <c r="J91" s="976" t="n">
        <f aca="false">Посуточная!AB91</f>
        <v>0</v>
      </c>
      <c r="K91" s="976" t="n">
        <f aca="false">Посуточная!AC91</f>
        <v>0</v>
      </c>
      <c r="L91" s="976" t="n">
        <f aca="false">Посуточная!AD91</f>
        <v>0</v>
      </c>
      <c r="M91" s="976" t="n">
        <f aca="false">Посуточная!AE91</f>
        <v>0</v>
      </c>
      <c r="N91" s="976" t="n">
        <f aca="false">Посуточная!AF91</f>
        <v>0</v>
      </c>
      <c r="O91" s="976" t="n">
        <f aca="false">Посуточная!AG91</f>
        <v>0</v>
      </c>
      <c r="P91" s="1095"/>
      <c r="Q91" s="1096"/>
      <c r="R91" s="979"/>
      <c r="S91" s="979"/>
      <c r="T91" s="990" t="n">
        <f aca="false">Посуточная!AS91</f>
        <v>0</v>
      </c>
      <c r="U91" s="975" t="n">
        <f aca="false">Посуточная!AT91</f>
        <v>0</v>
      </c>
      <c r="V91" s="975" t="n">
        <f aca="false">Посуточная!AU91</f>
        <v>0</v>
      </c>
      <c r="W91" s="975" t="n">
        <f aca="false">Посуточная!AV91</f>
        <v>0</v>
      </c>
      <c r="X91" s="975" t="n">
        <f aca="false">Посуточная!AW91</f>
        <v>0</v>
      </c>
      <c r="Y91" s="975" t="n">
        <f aca="false">Посуточная!AX91</f>
        <v>0</v>
      </c>
      <c r="Z91" s="975" t="n">
        <f aca="false">Посуточная!AY91</f>
        <v>0</v>
      </c>
      <c r="AA91" s="976" t="n">
        <f aca="false">Посуточная!BG91</f>
        <v>0</v>
      </c>
      <c r="AB91" s="976" t="n">
        <f aca="false">Посуточная!BH91</f>
        <v>0</v>
      </c>
      <c r="AC91" s="976" t="n">
        <f aca="false">Посуточная!BI91</f>
        <v>0</v>
      </c>
      <c r="AD91" s="976" t="n">
        <f aca="false">Посуточная!BJ91</f>
        <v>0</v>
      </c>
      <c r="AE91" s="976" t="n">
        <f aca="false">Посуточная!BK91</f>
        <v>0</v>
      </c>
      <c r="AF91" s="976" t="n">
        <f aca="false">Посуточная!BL91</f>
        <v>0</v>
      </c>
      <c r="AG91" s="976" t="n">
        <f aca="false">Посуточная!BM91</f>
        <v>0</v>
      </c>
      <c r="AH91" s="1095"/>
      <c r="AI91" s="1096"/>
      <c r="AJ91" s="979"/>
      <c r="AK91" s="979"/>
      <c r="AL91" s="990" t="n">
        <f aca="false">Посуточная!BV91</f>
        <v>0</v>
      </c>
      <c r="AM91" s="975" t="n">
        <f aca="false">Посуточная!BW91</f>
        <v>0</v>
      </c>
      <c r="AN91" s="975" t="n">
        <f aca="false">Посуточная!BX91</f>
        <v>0</v>
      </c>
      <c r="AO91" s="975" t="n">
        <f aca="false">Посуточная!BY91</f>
        <v>0</v>
      </c>
      <c r="AP91" s="976" t="n">
        <f aca="false">Посуточная!CD91</f>
        <v>0</v>
      </c>
      <c r="AQ91" s="976" t="n">
        <f aca="false">Посуточная!CE91</f>
        <v>0</v>
      </c>
      <c r="AR91" s="976" t="n">
        <f aca="false">Посуточная!CF91</f>
        <v>0</v>
      </c>
      <c r="AS91" s="976" t="n">
        <f aca="false">Посуточная!CG91</f>
        <v>0</v>
      </c>
      <c r="AT91" s="1095"/>
      <c r="AU91" s="1096"/>
      <c r="AV91" s="979"/>
      <c r="AW91" s="979"/>
      <c r="AX91" s="990" t="n">
        <f aca="false">Посуточная!CP91</f>
        <v>0</v>
      </c>
      <c r="AY91" s="975" t="n">
        <f aca="false">Посуточная!CQ91</f>
        <v>0</v>
      </c>
      <c r="AZ91" s="975" t="n">
        <f aca="false">Посуточная!CR91</f>
        <v>0</v>
      </c>
      <c r="BA91" s="975" t="n">
        <f aca="false">Посуточная!CS91</f>
        <v>0</v>
      </c>
      <c r="BB91" s="976" t="n">
        <f aca="false">Посуточная!CX91</f>
        <v>0</v>
      </c>
      <c r="BC91" s="976" t="n">
        <f aca="false">Посуточная!CY91</f>
        <v>0</v>
      </c>
      <c r="BD91" s="976" t="n">
        <f aca="false">Посуточная!CZ91</f>
        <v>0</v>
      </c>
      <c r="BE91" s="976" t="n">
        <f aca="false">Посуточная!DA91</f>
        <v>0</v>
      </c>
      <c r="BF91" s="1095"/>
      <c r="BG91" s="1096"/>
      <c r="BH91" s="979"/>
      <c r="BI91" s="979"/>
      <c r="BJ91" s="1097"/>
      <c r="BK91" s="1096"/>
      <c r="BL91" s="979"/>
      <c r="BM91" s="979"/>
      <c r="BN91" s="1098"/>
      <c r="BO91" s="1099"/>
      <c r="BP91" s="979"/>
      <c r="BQ91" s="979"/>
      <c r="BR91" s="988" t="n">
        <f aca="false">Посуточная!DR91</f>
        <v>0</v>
      </c>
      <c r="BS91" s="989" t="n">
        <f aca="false">Посуточная!DS91</f>
        <v>0</v>
      </c>
      <c r="BT91" s="989" t="n">
        <f aca="false">Посуточная!DT91</f>
        <v>0</v>
      </c>
      <c r="BU91" s="989" t="n">
        <f aca="false">Посуточная!DU91</f>
        <v>0</v>
      </c>
      <c r="BV91" s="976" t="n">
        <f aca="false">Посуточная!DZ91</f>
        <v>0</v>
      </c>
      <c r="BW91" s="976" t="n">
        <f aca="false">Посуточная!EA91</f>
        <v>0</v>
      </c>
      <c r="BX91" s="976" t="n">
        <f aca="false">Посуточная!EB91</f>
        <v>0</v>
      </c>
      <c r="BY91" s="976" t="n">
        <f aca="false">Посуточная!EC91</f>
        <v>0</v>
      </c>
      <c r="BZ91" s="1095"/>
      <c r="CA91" s="1096"/>
      <c r="CB91" s="979"/>
      <c r="CC91" s="979"/>
      <c r="CD91" s="1100" t="n">
        <f aca="false">Посуточная!EO91</f>
        <v>0</v>
      </c>
      <c r="CE91" s="1101" t="n">
        <f aca="false">Посуточная!EP91</f>
        <v>0</v>
      </c>
      <c r="CF91" s="1101" t="n">
        <f aca="false">Посуточная!EQ91</f>
        <v>0</v>
      </c>
      <c r="CG91" s="1101" t="n">
        <f aca="false">Посуточная!ER91</f>
        <v>0</v>
      </c>
      <c r="CH91" s="1000" t="n">
        <f aca="false">Посуточная!EZ91</f>
        <v>0</v>
      </c>
      <c r="CI91" s="1000" t="n">
        <f aca="false">Посуточная!FA91</f>
        <v>0</v>
      </c>
      <c r="CJ91" s="1000" t="n">
        <f aca="false">Посуточная!FB91</f>
        <v>0</v>
      </c>
      <c r="CK91" s="1000" t="n">
        <f aca="false">Посуточная!FC91</f>
        <v>0</v>
      </c>
      <c r="CL91" s="1095"/>
      <c r="CM91" s="1096"/>
      <c r="CN91" s="979"/>
      <c r="CO91" s="979"/>
      <c r="CP91" s="1102" t="n">
        <f aca="false">Посуточная!GN91</f>
        <v>0</v>
      </c>
      <c r="CQ91" s="1094" t="n">
        <f aca="false">Посуточная!GO91</f>
        <v>0</v>
      </c>
      <c r="CR91" s="1094" t="n">
        <f aca="false">Посуточная!GP91</f>
        <v>0</v>
      </c>
      <c r="CS91" s="1094" t="n">
        <f aca="false">Посуточная!GQ91</f>
        <v>0</v>
      </c>
      <c r="CT91" s="1094" t="n">
        <f aca="false">Посуточная!GR91</f>
        <v>0</v>
      </c>
      <c r="CU91" s="1094" t="n">
        <f aca="false">Посуточная!GS91</f>
        <v>0</v>
      </c>
      <c r="CV91" s="1094" t="n">
        <f aca="false">Посуточная!GT91</f>
        <v>0</v>
      </c>
      <c r="CW91" s="976" t="n">
        <f aca="false">Посуточная!HP91</f>
        <v>0</v>
      </c>
      <c r="CX91" s="976" t="n">
        <f aca="false">Посуточная!HQ91</f>
        <v>0</v>
      </c>
      <c r="CY91" s="976" t="n">
        <f aca="false">Посуточная!HR91</f>
        <v>0</v>
      </c>
      <c r="CZ91" s="976" t="n">
        <f aca="false">Посуточная!HS91</f>
        <v>0</v>
      </c>
      <c r="DA91" s="976" t="n">
        <f aca="false">Посуточная!HT91</f>
        <v>0</v>
      </c>
      <c r="DB91" s="976" t="n">
        <f aca="false">Посуточная!HU91</f>
        <v>0</v>
      </c>
      <c r="DC91" s="976" t="n">
        <f aca="false">Посуточная!HV91</f>
        <v>0</v>
      </c>
      <c r="DD91" s="1106"/>
      <c r="DE91" s="1096"/>
      <c r="DF91" s="979"/>
      <c r="DG91" s="979"/>
      <c r="DH91" s="1103" t="n">
        <f aca="false">Посуточная!IE91</f>
        <v>0</v>
      </c>
      <c r="DI91" s="1104" t="n">
        <f aca="false">Посуточная!IF91</f>
        <v>0</v>
      </c>
      <c r="DJ91" s="1104" t="n">
        <f aca="false">Посуточная!IG91</f>
        <v>0</v>
      </c>
      <c r="DK91" s="1101" t="n">
        <f aca="false">Посуточная!IH91</f>
        <v>0</v>
      </c>
      <c r="DL91" s="976" t="n">
        <f aca="false">Посуточная!IM91</f>
        <v>0</v>
      </c>
      <c r="DM91" s="993" t="n">
        <f aca="false">Посуточная!IN91</f>
        <v>0</v>
      </c>
      <c r="DN91" s="993" t="n">
        <f aca="false">Посуточная!IO91</f>
        <v>0</v>
      </c>
      <c r="DO91" s="993" t="n">
        <f aca="false">Посуточная!IP91</f>
        <v>0</v>
      </c>
      <c r="DP91" s="1106"/>
      <c r="DQ91" s="1096"/>
      <c r="DT91" s="1107"/>
      <c r="DU91" s="1108"/>
      <c r="DV91" s="1108"/>
      <c r="DW91" s="1108"/>
      <c r="DX91" s="1108"/>
      <c r="DY91" s="1108"/>
      <c r="DZ91" s="1108"/>
      <c r="EA91" s="976" t="n">
        <f aca="false">Посуточная!KQ91</f>
        <v>0</v>
      </c>
      <c r="EB91" s="976" t="n">
        <f aca="false">Посуточная!KR91</f>
        <v>0</v>
      </c>
      <c r="EC91" s="976" t="n">
        <f aca="false">Посуточная!KS91</f>
        <v>0</v>
      </c>
      <c r="ED91" s="976" t="n">
        <f aca="false">Посуточная!KT91</f>
        <v>0</v>
      </c>
      <c r="EE91" s="976" t="n">
        <f aca="false">Посуточная!KU91</f>
        <v>0</v>
      </c>
      <c r="EF91" s="976" t="n">
        <f aca="false">Посуточная!KV91</f>
        <v>0</v>
      </c>
      <c r="EG91" s="976" t="n">
        <f aca="false">Посуточная!KW91</f>
        <v>0</v>
      </c>
      <c r="EH91" s="1095"/>
      <c r="EI91" s="1096"/>
      <c r="EJ91" s="979"/>
      <c r="EK91" s="979"/>
      <c r="EL91" s="1097"/>
      <c r="EM91" s="1096"/>
      <c r="EN91" s="979"/>
      <c r="EO91" s="979"/>
      <c r="EP91" s="1098"/>
      <c r="EQ91" s="1099"/>
      <c r="ET91" s="1109"/>
      <c r="EU91" s="1110"/>
      <c r="EX91" s="1111"/>
      <c r="EY91" s="1017"/>
      <c r="FB91" s="1107"/>
      <c r="FC91" s="1108"/>
      <c r="FD91" s="1108"/>
      <c r="FE91" s="1108"/>
      <c r="FF91" s="1108"/>
      <c r="FG91" s="1108"/>
      <c r="FH91" s="1108"/>
      <c r="FI91" s="1000" t="n">
        <f aca="false">Посуточная!NU91</f>
        <v>0</v>
      </c>
      <c r="FJ91" s="1000" t="n">
        <f aca="false">Посуточная!NV91</f>
        <v>0</v>
      </c>
      <c r="FK91" s="1000" t="n">
        <f aca="false">Посуточная!NW91</f>
        <v>0</v>
      </c>
      <c r="FL91" s="1000" t="n">
        <f aca="false">Посуточная!NX91</f>
        <v>0</v>
      </c>
      <c r="FM91" s="1000" t="n">
        <f aca="false">Посуточная!NY91</f>
        <v>0</v>
      </c>
      <c r="FN91" s="1000" t="n">
        <f aca="false">Посуточная!NZ91</f>
        <v>0</v>
      </c>
      <c r="FO91" s="1000" t="n">
        <f aca="false">Посуточная!OA91</f>
        <v>0</v>
      </c>
      <c r="FP91" s="1095"/>
      <c r="FQ91" s="1096"/>
      <c r="FR91" s="979"/>
      <c r="FS91" s="979"/>
      <c r="FT91" s="1112" t="n">
        <f aca="false">Посуточная!OO91</f>
        <v>0</v>
      </c>
      <c r="FU91" s="1113" t="n">
        <f aca="false">Посуточная!OP91</f>
        <v>0</v>
      </c>
      <c r="FV91" s="1113" t="n">
        <f aca="false">Посуточная!OQ91</f>
        <v>0</v>
      </c>
      <c r="FW91" s="1113" t="n">
        <f aca="false">Посуточная!OR91</f>
        <v>0</v>
      </c>
      <c r="FX91" s="1113" t="n">
        <f aca="false">Посуточная!OS91</f>
        <v>0</v>
      </c>
      <c r="FY91" s="1113" t="n">
        <f aca="false">Посуточная!OT91</f>
        <v>0</v>
      </c>
      <c r="FZ91" s="1114" t="n">
        <f aca="false">Посуточная!OU91</f>
        <v>0</v>
      </c>
      <c r="GA91" s="1105" t="n">
        <f aca="false">Посуточная!PP91</f>
        <v>0</v>
      </c>
      <c r="GB91" s="1105" t="n">
        <f aca="false">Посуточная!PQ91</f>
        <v>0</v>
      </c>
      <c r="GC91" s="1105" t="n">
        <f aca="false">Посуточная!PR91</f>
        <v>0</v>
      </c>
      <c r="GD91" s="1105" t="n">
        <f aca="false">Посуточная!PS91</f>
        <v>0</v>
      </c>
      <c r="GE91" s="1105" t="n">
        <f aca="false">Посуточная!PT91</f>
        <v>0</v>
      </c>
      <c r="GF91" s="1105" t="n">
        <f aca="false">Посуточная!PU91</f>
        <v>0</v>
      </c>
      <c r="GG91" s="1105" t="n">
        <f aca="false">Посуточная!PV91</f>
        <v>0</v>
      </c>
      <c r="GH91" s="1095"/>
      <c r="GI91" s="1096"/>
      <c r="GJ91" s="979"/>
      <c r="GK91" s="979"/>
      <c r="GL91" s="1039" t="n">
        <f aca="false">Посуточная!QH91</f>
        <v>0</v>
      </c>
      <c r="GM91" s="1040" t="n">
        <f aca="false">Посуточная!QI91</f>
        <v>0</v>
      </c>
      <c r="GN91" s="1040" t="n">
        <f aca="false">Посуточная!QJ91</f>
        <v>0</v>
      </c>
      <c r="GO91" s="1040" t="n">
        <f aca="false">Посуточная!QK91</f>
        <v>0</v>
      </c>
      <c r="GP91" s="1040" t="n">
        <f aca="false">Посуточная!QL91</f>
        <v>0</v>
      </c>
      <c r="GQ91" s="1040" t="n">
        <f aca="false">Посуточная!QM91</f>
        <v>0</v>
      </c>
      <c r="GR91" s="1040" t="n">
        <f aca="false">Посуточная!QN91</f>
        <v>0</v>
      </c>
      <c r="GS91" s="1006" t="n">
        <f aca="false">Посуточная!QV91</f>
        <v>0</v>
      </c>
      <c r="GT91" s="1006" t="n">
        <f aca="false">Посуточная!QW91</f>
        <v>0</v>
      </c>
      <c r="GU91" s="1006" t="n">
        <f aca="false">Посуточная!QX91</f>
        <v>0</v>
      </c>
      <c r="GV91" s="1006" t="n">
        <f aca="false">Посуточная!QY91</f>
        <v>0</v>
      </c>
      <c r="GW91" s="1006" t="n">
        <f aca="false">Посуточная!QZ91</f>
        <v>0</v>
      </c>
      <c r="GX91" s="1006" t="n">
        <f aca="false">Посуточная!RA91</f>
        <v>0</v>
      </c>
      <c r="GY91" s="1006" t="n">
        <f aca="false">Посуточная!RB91</f>
        <v>0</v>
      </c>
      <c r="GZ91" s="1095"/>
      <c r="HA91" s="1096"/>
      <c r="HB91" s="979"/>
      <c r="HC91" s="979"/>
      <c r="HD91" s="1041" t="n">
        <f aca="false">Посуточная!RN91</f>
        <v>0</v>
      </c>
      <c r="HE91" s="1042" t="n">
        <f aca="false">Посуточная!RO91</f>
        <v>0</v>
      </c>
      <c r="HF91" s="1042" t="n">
        <f aca="false">Посуточная!RP91</f>
        <v>0</v>
      </c>
      <c r="HG91" s="1042" t="n">
        <f aca="false">Посуточная!RQ91</f>
        <v>0</v>
      </c>
      <c r="HH91" s="1042" t="n">
        <f aca="false">Посуточная!RR91</f>
        <v>0</v>
      </c>
      <c r="HI91" s="1042" t="n">
        <f aca="false">Посуточная!RS91</f>
        <v>0</v>
      </c>
      <c r="HJ91" s="1042" t="n">
        <f aca="false">Посуточная!RT91</f>
        <v>0</v>
      </c>
      <c r="HK91" s="993" t="n">
        <f aca="false">Посуточная!SB91</f>
        <v>0</v>
      </c>
      <c r="HL91" s="993" t="n">
        <f aca="false">Посуточная!SC91</f>
        <v>0</v>
      </c>
      <c r="HM91" s="993" t="n">
        <f aca="false">Посуточная!SD91</f>
        <v>0</v>
      </c>
      <c r="HN91" s="993" t="n">
        <f aca="false">Посуточная!SE91</f>
        <v>0</v>
      </c>
      <c r="HO91" s="993" t="n">
        <f aca="false">Посуточная!SF91</f>
        <v>0</v>
      </c>
      <c r="HP91" s="993" t="n">
        <f aca="false">Посуточная!SG91</f>
        <v>0</v>
      </c>
      <c r="HQ91" s="993" t="n">
        <f aca="false">Посуточная!SH91</f>
        <v>0</v>
      </c>
      <c r="HR91" s="1095"/>
      <c r="HS91" s="1096"/>
      <c r="HT91" s="979"/>
      <c r="HU91" s="979"/>
      <c r="HV91" s="1097"/>
      <c r="HW91" s="1096"/>
      <c r="HX91" s="979"/>
      <c r="HY91" s="979"/>
      <c r="HZ91" s="1098"/>
      <c r="IA91" s="1099"/>
      <c r="IB91" s="979"/>
      <c r="IC91" s="979"/>
      <c r="ID91" s="1001" t="n">
        <f aca="false">Посуточная!SY91</f>
        <v>0</v>
      </c>
      <c r="IE91" s="1002" t="n">
        <f aca="false">Посуточная!SZ91</f>
        <v>0</v>
      </c>
      <c r="IF91" s="1002" t="n">
        <f aca="false">Посуточная!TA91</f>
        <v>0</v>
      </c>
      <c r="IG91" s="1002" t="n">
        <f aca="false">Посуточная!TB91</f>
        <v>0</v>
      </c>
      <c r="IH91" s="993" t="n">
        <f aca="false">Посуточная!TG91</f>
        <v>0</v>
      </c>
      <c r="II91" s="993" t="n">
        <f aca="false">Посуточная!TH91</f>
        <v>0</v>
      </c>
      <c r="IJ91" s="993" t="n">
        <f aca="false">Посуточная!TI91</f>
        <v>0</v>
      </c>
      <c r="IK91" s="993" t="n">
        <f aca="false">Посуточная!TJ91</f>
        <v>0</v>
      </c>
      <c r="IL91" s="1095"/>
      <c r="IM91" s="1096"/>
      <c r="IP91" s="1115"/>
      <c r="IQ91" s="1116"/>
      <c r="IT91" s="1115"/>
      <c r="IU91" s="1117"/>
      <c r="IV91" s="1046"/>
      <c r="IW91" s="1046"/>
      <c r="IX91" s="1117"/>
      <c r="IY91" s="1117"/>
      <c r="IZ91" s="1046"/>
      <c r="JA91" s="1046"/>
      <c r="JB91" s="1117"/>
      <c r="JC91" s="1117"/>
      <c r="JD91" s="1046"/>
      <c r="JE91" s="1046"/>
      <c r="JF91" s="1118"/>
      <c r="JG91" s="1017"/>
      <c r="JH91" s="1018"/>
      <c r="JJ91" s="1111"/>
      <c r="JK91" s="1017"/>
      <c r="JN91" s="1111"/>
      <c r="JO91" s="1017"/>
      <c r="JR91" s="1115"/>
      <c r="JS91" s="1116"/>
      <c r="JV91" s="1111"/>
      <c r="JW91" s="1017"/>
      <c r="JZ91" s="1118"/>
      <c r="KA91" s="1118"/>
      <c r="KD91" s="1118"/>
      <c r="KE91" s="1118"/>
      <c r="KG91" s="1020"/>
      <c r="KH91" s="1119"/>
      <c r="KI91" s="1120"/>
      <c r="KJ91" s="1025"/>
      <c r="KL91" s="1118"/>
      <c r="KM91" s="1118"/>
      <c r="KN91" s="1121"/>
      <c r="KO91" s="1119"/>
      <c r="KP91" s="1122"/>
      <c r="KQ91" s="1140"/>
      <c r="KS91" s="924" t="str">
        <f aca="false">IF(KP91=$KS$1,"",KI91-7200)</f>
        <v/>
      </c>
      <c r="KT91" s="1137"/>
      <c r="LG91" s="924" t="n">
        <f aca="false">IF(R91="",0,R91+LG88)</f>
        <v>0</v>
      </c>
      <c r="LH91" s="924" t="n">
        <f aca="false">IF(S91="",0,S91+LH88)</f>
        <v>0</v>
      </c>
      <c r="LI91" s="924" t="n">
        <f aca="false">IF(AJ91="",0,AJ91+LI88)</f>
        <v>0</v>
      </c>
      <c r="LJ91" s="924" t="n">
        <f aca="false">IF(AK91="",0,AK91+LJ88)</f>
        <v>0</v>
      </c>
      <c r="LK91" s="924" t="n">
        <f aca="false">IF(AV91="",0,AV91+LK88)</f>
        <v>0</v>
      </c>
      <c r="LL91" s="924" t="n">
        <f aca="false">IF(AW91="",0,AW91+LL88)</f>
        <v>0</v>
      </c>
      <c r="LM91" s="924" t="n">
        <f aca="false">IF(BH91="",0,BH91+LM88)</f>
        <v>0</v>
      </c>
      <c r="LN91" s="924" t="n">
        <f aca="false">IF(BI91="",0,BI91+LN88)</f>
        <v>0</v>
      </c>
      <c r="LO91" s="924" t="n">
        <f aca="false">IF(CB91="",0,CB91+LO88)</f>
        <v>0</v>
      </c>
      <c r="LP91" s="924" t="n">
        <f aca="false">IF(CC91="",0,CC91+LP88)</f>
        <v>0</v>
      </c>
      <c r="LQ91" s="924" t="n">
        <f aca="false">IF(CN91="",0,CN91+LQ88)</f>
        <v>0</v>
      </c>
      <c r="LR91" s="924" t="n">
        <f aca="false">IF(CO91="",0,CO91+LR88)</f>
        <v>0</v>
      </c>
      <c r="LS91" s="924" t="n">
        <f aca="false">IF(DR91="",0,DR91+LS88)</f>
        <v>0</v>
      </c>
      <c r="LT91" s="924" t="n">
        <f aca="false">IF(DS91="",0,DS91+LT88)</f>
        <v>0</v>
      </c>
      <c r="LU91" s="924" t="n">
        <f aca="false">IF(DF91="",0,DF91+LU88)</f>
        <v>0</v>
      </c>
      <c r="LV91" s="924" t="n">
        <f aca="false">IF(DG91="",0,DG91+LV88)</f>
        <v>0</v>
      </c>
      <c r="LW91" s="924" t="n">
        <f aca="false">IF(HT91="",0,HT91+LW88)</f>
        <v>0</v>
      </c>
      <c r="LX91" s="924" t="n">
        <f aca="false">IF(HU91="",0,HU91+LX88)</f>
        <v>0</v>
      </c>
      <c r="LY91" s="924" t="n">
        <f aca="false">IF(JN91="",0,JN91)</f>
        <v>0</v>
      </c>
      <c r="LZ91" s="924" t="n">
        <f aca="false">IF(JO91="",0,JO91)</f>
        <v>0</v>
      </c>
      <c r="MA91" s="924" t="n">
        <f aca="false">IF(EV91="",0,EV91+MA88)</f>
        <v>0</v>
      </c>
      <c r="MB91" s="924" t="n">
        <f aca="false">IF(EW91="",0,EW91+MB88)</f>
        <v>0</v>
      </c>
      <c r="MC91" s="924" t="n">
        <f aca="false">IF(JJ91="",0,JJ91+MC88)</f>
        <v>0</v>
      </c>
      <c r="MD91" s="924" t="n">
        <f aca="false">IF(JK91="",0,JK91+MD88)</f>
        <v>0</v>
      </c>
      <c r="ME91" s="924" t="n">
        <f aca="false">IF(KO91="",0,KO91+ME88)</f>
        <v>0</v>
      </c>
      <c r="MF91" s="924" t="n">
        <f aca="false">IF(KP91="",0,KP91+MF88)</f>
        <v>0</v>
      </c>
      <c r="MG91" s="924" t="n">
        <f aca="false">IFERROR(ME91/$A89,0)</f>
        <v>0</v>
      </c>
      <c r="MH91" s="924" t="n">
        <f aca="false">IFERROR(MF91/$A89,0)</f>
        <v>0</v>
      </c>
      <c r="MI91" s="924" t="n">
        <f aca="false">IF(JT91="",0,JT91+MI88)</f>
        <v>0</v>
      </c>
      <c r="MJ91" s="924" t="n">
        <f aca="false">IF(JU91="",0,JU91+MJ88)</f>
        <v>0</v>
      </c>
      <c r="MK91" s="924" t="n">
        <f aca="false">IF(LG91&gt;0,0,P91+MK88)</f>
        <v>0</v>
      </c>
      <c r="ML91" s="924" t="n">
        <f aca="false">IF(LH91&gt;0,0,Q91+ML88)</f>
        <v>0</v>
      </c>
      <c r="MM91" s="924" t="n">
        <f aca="false">IF(LI91&gt;0,0,AH91+MM88)</f>
        <v>0</v>
      </c>
      <c r="MN91" s="924" t="n">
        <f aca="false">IF(LJ91&gt;0,0,AI91+MN88)</f>
        <v>0</v>
      </c>
      <c r="MO91" s="924" t="n">
        <f aca="false">IF(LK91&gt;0,0,AT91+MO88)</f>
        <v>0</v>
      </c>
      <c r="MP91" s="924" t="n">
        <f aca="false">IF(LL91&gt;0,0,AU91+MP88)</f>
        <v>0</v>
      </c>
      <c r="MQ91" s="924" t="n">
        <f aca="false">IF(LM91&gt;0,0,BF91+MQ88)</f>
        <v>0</v>
      </c>
      <c r="MR91" s="924" t="n">
        <f aca="false">IF(LN91&gt;0,0,BG91+MR88)</f>
        <v>0</v>
      </c>
      <c r="MS91" s="924" t="n">
        <f aca="false">IF(LO91&gt;0,0,BZ91+MS88)</f>
        <v>0</v>
      </c>
      <c r="MT91" s="924" t="n">
        <f aca="false">IF(LP91&gt;0,0,CA91+MT88)</f>
        <v>0</v>
      </c>
      <c r="MU91" s="924" t="n">
        <f aca="false">IF(LQ91&gt;0,0,CL91+MU88)</f>
        <v>0</v>
      </c>
      <c r="MV91" s="924" t="n">
        <f aca="false">IF(LR91&gt;0,0,CM91+MV88)</f>
        <v>0</v>
      </c>
      <c r="MW91" s="924" t="n">
        <f aca="false">IF(LS91&gt;0,0,DP91+MW88)</f>
        <v>0</v>
      </c>
      <c r="MX91" s="924" t="n">
        <f aca="false">IF(LT91&gt;0,0,DQ91+MX88)</f>
        <v>0</v>
      </c>
      <c r="MY91" s="924" t="n">
        <f aca="false">IF(LU91&gt;0,0,DD91+MY88)</f>
        <v>0</v>
      </c>
      <c r="MZ91" s="924" t="n">
        <f aca="false">IFERROR(IF(LV91&gt;0,0,DE91+MZ88),0)</f>
        <v>0</v>
      </c>
      <c r="NA91" s="924" t="n">
        <f aca="false">IF(LW91&gt;0,0,HR91+NA88)</f>
        <v>0</v>
      </c>
      <c r="NB91" s="924" t="n">
        <f aca="false">IFERROR(IF(LX91&gt;0,0,HS91+NB88),0)</f>
        <v>0</v>
      </c>
      <c r="NC91" s="924"/>
      <c r="ND91" s="924"/>
      <c r="NE91" s="924"/>
    </row>
    <row r="92" customFormat="false" ht="15" hidden="false" customHeight="false" outlineLevel="0" collapsed="false">
      <c r="A92" s="1181"/>
      <c r="B92" s="974" t="n">
        <f aca="false">Посуточная!J92</f>
        <v>0</v>
      </c>
      <c r="C92" s="975" t="n">
        <f aca="false">Посуточная!K92</f>
        <v>0</v>
      </c>
      <c r="D92" s="975" t="n">
        <f aca="false">Посуточная!L92</f>
        <v>0</v>
      </c>
      <c r="E92" s="975" t="n">
        <f aca="false">Посуточная!M92</f>
        <v>0</v>
      </c>
      <c r="F92" s="975" t="n">
        <f aca="false">Посуточная!N92</f>
        <v>0</v>
      </c>
      <c r="G92" s="975" t="n">
        <f aca="false">Посуточная!O92</f>
        <v>0</v>
      </c>
      <c r="H92" s="975" t="n">
        <f aca="false">Посуточная!P92</f>
        <v>0</v>
      </c>
      <c r="I92" s="976" t="n">
        <f aca="false">Посуточная!AA92</f>
        <v>0</v>
      </c>
      <c r="J92" s="976" t="n">
        <f aca="false">Посуточная!AB92</f>
        <v>0</v>
      </c>
      <c r="K92" s="976" t="n">
        <f aca="false">Посуточная!AC92</f>
        <v>0</v>
      </c>
      <c r="L92" s="976" t="n">
        <f aca="false">Посуточная!AD92</f>
        <v>0</v>
      </c>
      <c r="M92" s="976" t="n">
        <f aca="false">Посуточная!AE92</f>
        <v>0</v>
      </c>
      <c r="N92" s="976" t="n">
        <f aca="false">Посуточная!AF92</f>
        <v>0</v>
      </c>
      <c r="O92" s="976" t="n">
        <f aca="false">Посуточная!AG92</f>
        <v>0</v>
      </c>
      <c r="P92" s="1027" t="n">
        <f aca="false">COUNTIF(B92:H92,"&lt;&gt;0")-COUNTIF(B92:H92,"")</f>
        <v>-7</v>
      </c>
      <c r="Q92" s="1028" t="n">
        <f aca="false">COUNTIF(I92:O92,"&lt;&gt;0")-COUNTIF(I92:O92,"")</f>
        <v>0</v>
      </c>
      <c r="R92" s="979"/>
      <c r="S92" s="979"/>
      <c r="T92" s="990" t="n">
        <f aca="false">Посуточная!AS92</f>
        <v>0</v>
      </c>
      <c r="U92" s="975" t="n">
        <f aca="false">Посуточная!AT92</f>
        <v>0</v>
      </c>
      <c r="V92" s="975" t="n">
        <f aca="false">Посуточная!AU92</f>
        <v>0</v>
      </c>
      <c r="W92" s="975" t="n">
        <f aca="false">Посуточная!AV92</f>
        <v>0</v>
      </c>
      <c r="X92" s="975" t="n">
        <f aca="false">Посуточная!AW92</f>
        <v>0</v>
      </c>
      <c r="Y92" s="975" t="n">
        <f aca="false">Посуточная!AX92</f>
        <v>0</v>
      </c>
      <c r="Z92" s="975" t="n">
        <f aca="false">Посуточная!AY92</f>
        <v>0</v>
      </c>
      <c r="AA92" s="976" t="n">
        <f aca="false">Посуточная!BG92</f>
        <v>0</v>
      </c>
      <c r="AB92" s="976" t="n">
        <f aca="false">Посуточная!BH92</f>
        <v>0</v>
      </c>
      <c r="AC92" s="976" t="n">
        <f aca="false">Посуточная!BI92</f>
        <v>0</v>
      </c>
      <c r="AD92" s="976" t="n">
        <f aca="false">Посуточная!BJ92</f>
        <v>0</v>
      </c>
      <c r="AE92" s="976" t="n">
        <f aca="false">Посуточная!BK92</f>
        <v>0</v>
      </c>
      <c r="AF92" s="976" t="n">
        <f aca="false">Посуточная!BL92</f>
        <v>0</v>
      </c>
      <c r="AG92" s="976" t="n">
        <f aca="false">Посуточная!BM92</f>
        <v>0</v>
      </c>
      <c r="AH92" s="1027" t="n">
        <f aca="false">COUNTIF(T92:Z92,"&lt;&gt;0")-COUNTIF(T92:Z92,"")</f>
        <v>-7</v>
      </c>
      <c r="AI92" s="1028" t="n">
        <f aca="false">COUNTIF(AA92:AG92,"&lt;&gt;0")-COUNTIF(AA92:AG92,"")</f>
        <v>0</v>
      </c>
      <c r="AJ92" s="979"/>
      <c r="AK92" s="979"/>
      <c r="AL92" s="990" t="n">
        <f aca="false">Посуточная!BV92</f>
        <v>0</v>
      </c>
      <c r="AM92" s="975" t="n">
        <f aca="false">Посуточная!BW92</f>
        <v>0</v>
      </c>
      <c r="AN92" s="975" t="n">
        <f aca="false">Посуточная!BX92</f>
        <v>0</v>
      </c>
      <c r="AO92" s="975" t="n">
        <f aca="false">Посуточная!BY92</f>
        <v>0</v>
      </c>
      <c r="AP92" s="976" t="n">
        <f aca="false">Посуточная!CD92</f>
        <v>0</v>
      </c>
      <c r="AQ92" s="976" t="n">
        <f aca="false">Посуточная!CE92</f>
        <v>0</v>
      </c>
      <c r="AR92" s="976" t="n">
        <f aca="false">Посуточная!CF92</f>
        <v>0</v>
      </c>
      <c r="AS92" s="976" t="n">
        <f aca="false">Посуточная!CG92</f>
        <v>0</v>
      </c>
      <c r="AT92" s="1027" t="n">
        <f aca="false">COUNTIF(AL92:AO92,"&lt;&gt;0")-COUNTIF(AL92:AO92,"")</f>
        <v>-4</v>
      </c>
      <c r="AU92" s="1028" t="n">
        <f aca="false">COUNTIF(AP92:AS92,"&lt;&gt;0")-COUNTIF(AP92:AS92,"")</f>
        <v>0</v>
      </c>
      <c r="AV92" s="979"/>
      <c r="AW92" s="979"/>
      <c r="AX92" s="990" t="n">
        <f aca="false">Посуточная!CP92</f>
        <v>0</v>
      </c>
      <c r="AY92" s="975" t="n">
        <f aca="false">Посуточная!CQ92</f>
        <v>0</v>
      </c>
      <c r="AZ92" s="975" t="n">
        <f aca="false">Посуточная!CR92</f>
        <v>0</v>
      </c>
      <c r="BA92" s="975" t="n">
        <f aca="false">Посуточная!CS92</f>
        <v>0</v>
      </c>
      <c r="BB92" s="976" t="n">
        <f aca="false">Посуточная!CX92</f>
        <v>0</v>
      </c>
      <c r="BC92" s="976" t="n">
        <f aca="false">Посуточная!CY92</f>
        <v>0</v>
      </c>
      <c r="BD92" s="976" t="n">
        <f aca="false">Посуточная!CZ92</f>
        <v>0</v>
      </c>
      <c r="BE92" s="976" t="n">
        <f aca="false">Посуточная!DA92</f>
        <v>0</v>
      </c>
      <c r="BF92" s="1027" t="n">
        <f aca="false">COUNTIF(AX92:BA92,"&lt;&gt;0")-COUNTIF(AX92:BA92,"")</f>
        <v>-4</v>
      </c>
      <c r="BG92" s="1028" t="n">
        <f aca="false">COUNTIF(BB92:BE92,"&lt;&gt;0")-COUNTIF(BB92:BE92,"")</f>
        <v>0</v>
      </c>
      <c r="BH92" s="979"/>
      <c r="BI92" s="979"/>
      <c r="BJ92" s="1030" t="n">
        <f aca="false">SUMIF(B6:BI6,"итого гр.",B92:BI92)</f>
        <v>0</v>
      </c>
      <c r="BK92" s="1028" t="n">
        <f aca="false">SUMIF(B6:BI6,"итого фк.",B92:BI92)</f>
        <v>0</v>
      </c>
      <c r="BL92" s="979"/>
      <c r="BM92" s="979"/>
      <c r="BN92" s="1031"/>
      <c r="BO92" s="1032"/>
      <c r="BP92" s="979"/>
      <c r="BQ92" s="979"/>
      <c r="BR92" s="988" t="n">
        <f aca="false">Посуточная!DR92</f>
        <v>0</v>
      </c>
      <c r="BS92" s="989" t="n">
        <f aca="false">Посуточная!DS92</f>
        <v>0</v>
      </c>
      <c r="BT92" s="989" t="n">
        <f aca="false">Посуточная!DT92</f>
        <v>0</v>
      </c>
      <c r="BU92" s="989" t="n">
        <f aca="false">Посуточная!DU92</f>
        <v>0</v>
      </c>
      <c r="BV92" s="976" t="n">
        <f aca="false">Посуточная!DZ92</f>
        <v>0</v>
      </c>
      <c r="BW92" s="976" t="n">
        <f aca="false">Посуточная!EA92</f>
        <v>0</v>
      </c>
      <c r="BX92" s="976" t="n">
        <f aca="false">Посуточная!EB92</f>
        <v>0</v>
      </c>
      <c r="BY92" s="976" t="n">
        <f aca="false">Посуточная!EC92</f>
        <v>0</v>
      </c>
      <c r="BZ92" s="1027" t="n">
        <f aca="false">COUNTIF(BR92:BU92,"&lt;&gt;0")-COUNTIF(BR92:BU92,"")</f>
        <v>-4</v>
      </c>
      <c r="CA92" s="1028" t="n">
        <f aca="false">COUNTIF(BV92:BY92,"&lt;&gt;0")-COUNTIF(BV92:BY92,"")</f>
        <v>0</v>
      </c>
      <c r="CB92" s="979"/>
      <c r="CC92" s="979"/>
      <c r="CD92" s="988" t="n">
        <f aca="false">Посуточная!EO92</f>
        <v>0</v>
      </c>
      <c r="CE92" s="989" t="n">
        <f aca="false">Посуточная!EP92</f>
        <v>0</v>
      </c>
      <c r="CF92" s="989" t="n">
        <f aca="false">Посуточная!EQ92</f>
        <v>0</v>
      </c>
      <c r="CG92" s="989" t="n">
        <f aca="false">Посуточная!ER92</f>
        <v>0</v>
      </c>
      <c r="CH92" s="976" t="n">
        <f aca="false">Посуточная!EZ92</f>
        <v>0</v>
      </c>
      <c r="CI92" s="976" t="n">
        <f aca="false">Посуточная!FA92</f>
        <v>0</v>
      </c>
      <c r="CJ92" s="976" t="n">
        <f aca="false">Посуточная!FB92</f>
        <v>0</v>
      </c>
      <c r="CK92" s="976" t="n">
        <f aca="false">Посуточная!FC92</f>
        <v>0</v>
      </c>
      <c r="CL92" s="1027" t="n">
        <f aca="false">COUNTIF(CD92:CG92,"&lt;&gt;0")-COUNTIF(CD92:CG92,"")</f>
        <v>-4</v>
      </c>
      <c r="CM92" s="1028" t="n">
        <f aca="false">COUNTIF(CH92:CK92,"&lt;&gt;0")-COUNTIF(CH92:CK92,"")</f>
        <v>0</v>
      </c>
      <c r="CN92" s="979"/>
      <c r="CO92" s="979"/>
      <c r="CP92" s="990" t="n">
        <f aca="false">Посуточная!GN92</f>
        <v>0</v>
      </c>
      <c r="CQ92" s="975" t="n">
        <f aca="false">Посуточная!GO92</f>
        <v>0</v>
      </c>
      <c r="CR92" s="975" t="n">
        <f aca="false">Посуточная!GP92</f>
        <v>0</v>
      </c>
      <c r="CS92" s="975" t="n">
        <f aca="false">Посуточная!GQ92</f>
        <v>0</v>
      </c>
      <c r="CT92" s="975" t="n">
        <f aca="false">Посуточная!GR92</f>
        <v>0</v>
      </c>
      <c r="CU92" s="975" t="n">
        <f aca="false">Посуточная!GS92</f>
        <v>0</v>
      </c>
      <c r="CV92" s="975" t="n">
        <f aca="false">Посуточная!GT92</f>
        <v>0</v>
      </c>
      <c r="CW92" s="976" t="n">
        <f aca="false">Посуточная!HP92</f>
        <v>0</v>
      </c>
      <c r="CX92" s="976" t="n">
        <f aca="false">Посуточная!HQ92</f>
        <v>0</v>
      </c>
      <c r="CY92" s="976" t="n">
        <f aca="false">Посуточная!HR92</f>
        <v>0</v>
      </c>
      <c r="CZ92" s="976" t="n">
        <f aca="false">Посуточная!HS92</f>
        <v>0</v>
      </c>
      <c r="DA92" s="976" t="n">
        <f aca="false">Посуточная!HT92</f>
        <v>0</v>
      </c>
      <c r="DB92" s="976" t="n">
        <f aca="false">Посуточная!HU92</f>
        <v>0</v>
      </c>
      <c r="DC92" s="976" t="n">
        <f aca="false">Посуточная!HV92</f>
        <v>0</v>
      </c>
      <c r="DD92" s="1029" t="n">
        <f aca="false">COUNTIF(CP92:CV92,"&lt;&gt;0")-COUNTIF(CP92:CV92,"")</f>
        <v>-7</v>
      </c>
      <c r="DE92" s="1028" t="n">
        <f aca="false">COUNTIF(CW92:DC92,"&lt;&gt;0")-COUNTIF(CW92:DC92,"")</f>
        <v>0</v>
      </c>
      <c r="DF92" s="979"/>
      <c r="DG92" s="979"/>
      <c r="DH92" s="991" t="n">
        <f aca="false">Посуточная!IE92</f>
        <v>0</v>
      </c>
      <c r="DI92" s="992" t="n">
        <f aca="false">Посуточная!IF92</f>
        <v>0</v>
      </c>
      <c r="DJ92" s="992" t="n">
        <f aca="false">Посуточная!IG92</f>
        <v>0</v>
      </c>
      <c r="DK92" s="989" t="n">
        <f aca="false">Посуточная!IH92</f>
        <v>0</v>
      </c>
      <c r="DL92" s="976" t="n">
        <f aca="false">Посуточная!IM92</f>
        <v>0</v>
      </c>
      <c r="DM92" s="993" t="n">
        <f aca="false">Посуточная!IN92</f>
        <v>0</v>
      </c>
      <c r="DN92" s="993" t="n">
        <f aca="false">Посуточная!IO92</f>
        <v>0</v>
      </c>
      <c r="DO92" s="993" t="n">
        <f aca="false">Посуточная!IP92</f>
        <v>0</v>
      </c>
      <c r="DP92" s="1029" t="n">
        <f aca="false">COUNTIF(DH92:DK92,"&lt;&gt;0")-COUNTIF(DH92:DK92,"")</f>
        <v>-4</v>
      </c>
      <c r="DQ92" s="1028" t="n">
        <f aca="false">COUNTIF(DL92:DO92,"&lt;&gt;0")-COUNTIF(DL92:DO92,"")</f>
        <v>0</v>
      </c>
      <c r="DT92" s="1033"/>
      <c r="DU92" s="1034"/>
      <c r="DV92" s="1034"/>
      <c r="DW92" s="1034"/>
      <c r="DX92" s="1034"/>
      <c r="DY92" s="1034"/>
      <c r="DZ92" s="1034"/>
      <c r="EA92" s="976" t="n">
        <f aca="false">Посуточная!KQ92</f>
        <v>0</v>
      </c>
      <c r="EB92" s="976" t="n">
        <f aca="false">Посуточная!KR92</f>
        <v>0</v>
      </c>
      <c r="EC92" s="976" t="n">
        <f aca="false">Посуточная!KS92</f>
        <v>0</v>
      </c>
      <c r="ED92" s="976" t="n">
        <f aca="false">Посуточная!KT92</f>
        <v>0</v>
      </c>
      <c r="EE92" s="976" t="n">
        <f aca="false">Посуточная!KU92</f>
        <v>0</v>
      </c>
      <c r="EF92" s="976" t="n">
        <f aca="false">Посуточная!KV92</f>
        <v>0</v>
      </c>
      <c r="EG92" s="976" t="n">
        <f aca="false">Посуточная!KW92</f>
        <v>0</v>
      </c>
      <c r="EH92" s="1027" t="n">
        <f aca="false">SUBTOTAL(3, DT92:DZ92)</f>
        <v>0</v>
      </c>
      <c r="EI92" s="1028" t="n">
        <f aca="false">COUNTIF(EA92:EG92,"&lt;&gt;0")-COUNTIF(EA92:EG92,"")</f>
        <v>0</v>
      </c>
      <c r="EJ92" s="979"/>
      <c r="EK92" s="979"/>
      <c r="EL92" s="1030" t="n">
        <f aca="false">SUMIF(BR6:EK6,"итого гр.",BR92:EK92)</f>
        <v>0</v>
      </c>
      <c r="EM92" s="1028" t="n">
        <f aca="false">SUMIF(BR6:EK6,"итого фк.",BR92:EK92)</f>
        <v>0</v>
      </c>
      <c r="EN92" s="979"/>
      <c r="EO92" s="979"/>
      <c r="EP92" s="1031"/>
      <c r="EQ92" s="1032"/>
      <c r="ET92" s="1035"/>
      <c r="EU92" s="1036"/>
      <c r="EX92" s="1037"/>
      <c r="EY92" s="1038"/>
      <c r="FB92" s="1033"/>
      <c r="FC92" s="1034"/>
      <c r="FD92" s="1034"/>
      <c r="FE92" s="1034"/>
      <c r="FF92" s="1034"/>
      <c r="FG92" s="1034"/>
      <c r="FH92" s="1034"/>
      <c r="FI92" s="976" t="n">
        <f aca="false">Посуточная!NU92</f>
        <v>0</v>
      </c>
      <c r="FJ92" s="976" t="n">
        <f aca="false">Посуточная!NV92</f>
        <v>0</v>
      </c>
      <c r="FK92" s="976" t="n">
        <f aca="false">Посуточная!NW92</f>
        <v>0</v>
      </c>
      <c r="FL92" s="976" t="n">
        <f aca="false">Посуточная!NX92</f>
        <v>0</v>
      </c>
      <c r="FM92" s="976" t="n">
        <f aca="false">Посуточная!NY92</f>
        <v>0</v>
      </c>
      <c r="FN92" s="976" t="n">
        <f aca="false">Посуточная!NZ92</f>
        <v>0</v>
      </c>
      <c r="FO92" s="976" t="n">
        <f aca="false">Посуточная!OA92</f>
        <v>0</v>
      </c>
      <c r="FP92" s="1027" t="n">
        <f aca="false">COUNTIF(FB92:FH92,"&lt;&gt;0")-COUNTIF(FB92:FH92,"")</f>
        <v>0</v>
      </c>
      <c r="FQ92" s="1028" t="n">
        <f aca="false">COUNTIF(FI92:FO92,"&lt;&gt;0")-COUNTIF(FI92:FO92,"")</f>
        <v>0</v>
      </c>
      <c r="FR92" s="979"/>
      <c r="FS92" s="979"/>
      <c r="FT92" s="1001" t="n">
        <f aca="false">Посуточная!OO92</f>
        <v>0</v>
      </c>
      <c r="FU92" s="1002" t="n">
        <f aca="false">Посуточная!OP92</f>
        <v>0</v>
      </c>
      <c r="FV92" s="1002" t="n">
        <f aca="false">Посуточная!OQ92</f>
        <v>0</v>
      </c>
      <c r="FW92" s="1002" t="n">
        <f aca="false">Посуточная!OR92</f>
        <v>0</v>
      </c>
      <c r="FX92" s="1002" t="n">
        <f aca="false">Посуточная!OS92</f>
        <v>0</v>
      </c>
      <c r="FY92" s="1002" t="n">
        <f aca="false">Посуточная!OT92</f>
        <v>0</v>
      </c>
      <c r="FZ92" s="1003" t="n">
        <f aca="false">Посуточная!OU92</f>
        <v>0</v>
      </c>
      <c r="GA92" s="993" t="n">
        <f aca="false">Посуточная!PP92</f>
        <v>0</v>
      </c>
      <c r="GB92" s="993" t="n">
        <f aca="false">Посуточная!PQ92</f>
        <v>0</v>
      </c>
      <c r="GC92" s="993" t="n">
        <f aca="false">Посуточная!PR92</f>
        <v>0</v>
      </c>
      <c r="GD92" s="993" t="n">
        <f aca="false">Посуточная!PS92</f>
        <v>0</v>
      </c>
      <c r="GE92" s="993" t="n">
        <f aca="false">Посуточная!PT92</f>
        <v>0</v>
      </c>
      <c r="GF92" s="993" t="n">
        <f aca="false">Посуточная!PU92</f>
        <v>0</v>
      </c>
      <c r="GG92" s="993" t="n">
        <f aca="false">Посуточная!PV92</f>
        <v>0</v>
      </c>
      <c r="GH92" s="1027" t="n">
        <f aca="false">COUNTIF(FT92:FZ92,"&lt;&gt;0")-COUNTIF(FT92:FZ92,"")</f>
        <v>-7</v>
      </c>
      <c r="GI92" s="1028" t="n">
        <f aca="false">COUNTIF(GA92:GG92,"&lt;&gt;0")-COUNTIF(GA92:GG92,"")</f>
        <v>0</v>
      </c>
      <c r="GJ92" s="979"/>
      <c r="GK92" s="979"/>
      <c r="GL92" s="1039" t="n">
        <f aca="false">Посуточная!QH92</f>
        <v>0</v>
      </c>
      <c r="GM92" s="1040" t="n">
        <f aca="false">Посуточная!QI92</f>
        <v>0</v>
      </c>
      <c r="GN92" s="1040" t="n">
        <f aca="false">Посуточная!QJ92</f>
        <v>0</v>
      </c>
      <c r="GO92" s="1040" t="n">
        <f aca="false">Посуточная!QK92</f>
        <v>0</v>
      </c>
      <c r="GP92" s="1040" t="n">
        <f aca="false">Посуточная!QL92</f>
        <v>0</v>
      </c>
      <c r="GQ92" s="1040" t="n">
        <f aca="false">Посуточная!QM92</f>
        <v>0</v>
      </c>
      <c r="GR92" s="1040" t="n">
        <f aca="false">Посуточная!QN92</f>
        <v>0</v>
      </c>
      <c r="GS92" s="1006" t="n">
        <f aca="false">Посуточная!QV92</f>
        <v>0</v>
      </c>
      <c r="GT92" s="1006" t="n">
        <f aca="false">Посуточная!QW92</f>
        <v>0</v>
      </c>
      <c r="GU92" s="1006" t="n">
        <f aca="false">Посуточная!QX92</f>
        <v>0</v>
      </c>
      <c r="GV92" s="1006" t="n">
        <f aca="false">Посуточная!QY92</f>
        <v>0</v>
      </c>
      <c r="GW92" s="1006" t="n">
        <f aca="false">Посуточная!QZ92</f>
        <v>0</v>
      </c>
      <c r="GX92" s="1006" t="n">
        <f aca="false">Посуточная!RA92</f>
        <v>0</v>
      </c>
      <c r="GY92" s="1006" t="n">
        <f aca="false">Посуточная!RB92</f>
        <v>0</v>
      </c>
      <c r="GZ92" s="1027" t="n">
        <f aca="false">COUNTIF(GL92:GR92,"&lt;&gt;0")-COUNTIF(GL92:GR92,"")</f>
        <v>-7</v>
      </c>
      <c r="HA92" s="1028" t="n">
        <f aca="false">COUNTIF(GS92:GY92,"&lt;&gt;0")-COUNTIF(GS92:GY92,"")</f>
        <v>0</v>
      </c>
      <c r="HB92" s="979"/>
      <c r="HC92" s="979"/>
      <c r="HD92" s="1041" t="n">
        <f aca="false">Посуточная!RN92</f>
        <v>0</v>
      </c>
      <c r="HE92" s="1042" t="n">
        <f aca="false">Посуточная!RO92</f>
        <v>0</v>
      </c>
      <c r="HF92" s="1042" t="n">
        <f aca="false">Посуточная!RP92</f>
        <v>0</v>
      </c>
      <c r="HG92" s="1042" t="n">
        <f aca="false">Посуточная!RQ92</f>
        <v>0</v>
      </c>
      <c r="HH92" s="1042" t="n">
        <f aca="false">Посуточная!RR92</f>
        <v>0</v>
      </c>
      <c r="HI92" s="1042" t="n">
        <f aca="false">Посуточная!RS92</f>
        <v>0</v>
      </c>
      <c r="HJ92" s="1042" t="n">
        <f aca="false">Посуточная!RT92</f>
        <v>0</v>
      </c>
      <c r="HK92" s="993" t="n">
        <f aca="false">Посуточная!SB92</f>
        <v>0</v>
      </c>
      <c r="HL92" s="993" t="n">
        <f aca="false">Посуточная!SC92</f>
        <v>0</v>
      </c>
      <c r="HM92" s="993" t="n">
        <f aca="false">Посуточная!SD92</f>
        <v>0</v>
      </c>
      <c r="HN92" s="993" t="n">
        <f aca="false">Посуточная!SE92</f>
        <v>0</v>
      </c>
      <c r="HO92" s="993" t="n">
        <f aca="false">Посуточная!SF92</f>
        <v>0</v>
      </c>
      <c r="HP92" s="993" t="n">
        <f aca="false">Посуточная!SG92</f>
        <v>0</v>
      </c>
      <c r="HQ92" s="993" t="n">
        <f aca="false">Посуточная!SH92</f>
        <v>0</v>
      </c>
      <c r="HR92" s="1027" t="n">
        <f aca="false">COUNTIF(HD92:HJ92,"&lt;&gt;0")-COUNTIF(HD92:HJ92,"")</f>
        <v>-7</v>
      </c>
      <c r="HS92" s="1028" t="n">
        <f aca="false">COUNTIF(HK92:HQ92,"&lt;&gt;0")-COUNTIF(HK92:HQ92,"")</f>
        <v>0</v>
      </c>
      <c r="HT92" s="979"/>
      <c r="HU92" s="979"/>
      <c r="HV92" s="1030" t="n">
        <f aca="false">SUMIF(FB6:HU6,"итого гр.",FB92:HU92)</f>
        <v>0</v>
      </c>
      <c r="HW92" s="1028" t="n">
        <f aca="false">SUMIF($FB$6:$HU$6,"итого фк.",FB92:HU92)</f>
        <v>0</v>
      </c>
      <c r="HX92" s="979"/>
      <c r="HY92" s="979"/>
      <c r="HZ92" s="1031"/>
      <c r="IA92" s="1032"/>
      <c r="IB92" s="979"/>
      <c r="IC92" s="979"/>
      <c r="ID92" s="1001" t="n">
        <f aca="false">Посуточная!SY92</f>
        <v>0</v>
      </c>
      <c r="IE92" s="1002" t="n">
        <f aca="false">Посуточная!SZ92</f>
        <v>0</v>
      </c>
      <c r="IF92" s="1002" t="n">
        <f aca="false">Посуточная!TA92</f>
        <v>0</v>
      </c>
      <c r="IG92" s="1002" t="n">
        <f aca="false">Посуточная!TB92</f>
        <v>0</v>
      </c>
      <c r="IH92" s="993" t="n">
        <f aca="false">Посуточная!TG92</f>
        <v>0</v>
      </c>
      <c r="II92" s="993" t="n">
        <f aca="false">Посуточная!TH92</f>
        <v>0</v>
      </c>
      <c r="IJ92" s="993" t="n">
        <f aca="false">Посуточная!TI92</f>
        <v>0</v>
      </c>
      <c r="IK92" s="993" t="n">
        <f aca="false">Посуточная!TJ92</f>
        <v>0</v>
      </c>
      <c r="IL92" s="1027"/>
      <c r="IM92" s="1028"/>
      <c r="IP92" s="1043"/>
      <c r="IQ92" s="1044"/>
      <c r="IT92" s="1043"/>
      <c r="IU92" s="1045"/>
      <c r="IV92" s="1046"/>
      <c r="IW92" s="1046"/>
      <c r="IX92" s="1045"/>
      <c r="IY92" s="1045"/>
      <c r="IZ92" s="1046"/>
      <c r="JA92" s="1046"/>
      <c r="JB92" s="1045"/>
      <c r="JC92" s="1045"/>
      <c r="JD92" s="1046"/>
      <c r="JE92" s="1046"/>
      <c r="JF92" s="1047" t="n">
        <f aca="false">SUMIF(IP6:JE6,"итого гр.",IP92:JE92)</f>
        <v>0</v>
      </c>
      <c r="JG92" s="1038" t="n">
        <f aca="false">SUMIF($IP$6:$JE$6,"итого фк.",IP92:JE92)</f>
        <v>0</v>
      </c>
      <c r="JH92" s="1018"/>
      <c r="JJ92" s="1037"/>
      <c r="JK92" s="1038"/>
      <c r="JN92" s="1037"/>
      <c r="JO92" s="1038"/>
      <c r="JR92" s="1043"/>
      <c r="JS92" s="1044"/>
      <c r="JV92" s="1037"/>
      <c r="JW92" s="1038"/>
      <c r="JZ92" s="1047"/>
      <c r="KA92" s="1047"/>
      <c r="KD92" s="1047"/>
      <c r="KE92" s="1047"/>
      <c r="KH92" s="1123"/>
      <c r="KI92" s="1021"/>
      <c r="KJ92" s="1025"/>
      <c r="KL92" s="1047"/>
      <c r="KM92" s="1047"/>
      <c r="KN92" s="1048"/>
      <c r="KO92" s="1123"/>
      <c r="KP92" s="1023"/>
      <c r="KQ92" s="1140"/>
      <c r="KS92" s="924" t="str">
        <f aca="false">IF(KP92=$KS$1,"",KI92-7200)</f>
        <v/>
      </c>
      <c r="KT92" s="1137"/>
      <c r="LG92" s="924" t="n">
        <f aca="false">IF(R92="",0,R92+LG89)</f>
        <v>0</v>
      </c>
      <c r="LH92" s="924" t="n">
        <f aca="false">IF(S92="",0,S92+LH89)</f>
        <v>0</v>
      </c>
      <c r="LI92" s="924" t="n">
        <f aca="false">IF(AJ92="",0,AJ92+LI89)</f>
        <v>0</v>
      </c>
      <c r="LJ92" s="924" t="n">
        <f aca="false">IF(AK92="",0,AK92+LJ89)</f>
        <v>0</v>
      </c>
      <c r="LK92" s="924" t="n">
        <f aca="false">IF(AV92="",0,AV92+LK89)</f>
        <v>0</v>
      </c>
      <c r="LL92" s="924" t="n">
        <f aca="false">IF(AW92="",0,AW92+LL89)</f>
        <v>0</v>
      </c>
      <c r="LM92" s="924" t="n">
        <f aca="false">IF(BH92="",0,BH92+LM89)</f>
        <v>0</v>
      </c>
      <c r="LN92" s="924" t="n">
        <f aca="false">IF(BI92="",0,BI92+LN89)</f>
        <v>0</v>
      </c>
      <c r="LO92" s="924" t="n">
        <f aca="false">IF(CB92="",0,CB92+LO89)</f>
        <v>0</v>
      </c>
      <c r="LP92" s="924" t="n">
        <f aca="false">IF(CC92="",0,CC92+LP89)</f>
        <v>0</v>
      </c>
      <c r="LQ92" s="924" t="n">
        <f aca="false">IF(CN92="",0,CN92+LQ89)</f>
        <v>0</v>
      </c>
      <c r="LR92" s="924" t="n">
        <f aca="false">IF(CO92="",0,CO92+LR89)</f>
        <v>0</v>
      </c>
      <c r="LS92" s="924" t="n">
        <f aca="false">IF(DR92="",0,DR92+LS89)</f>
        <v>0</v>
      </c>
      <c r="LT92" s="924" t="n">
        <f aca="false">IF(DS92="",0,DS92+LT89)</f>
        <v>0</v>
      </c>
      <c r="LU92" s="924" t="n">
        <f aca="false">IF(DF92="",0,DF92+LU89)</f>
        <v>0</v>
      </c>
      <c r="LV92" s="924" t="n">
        <f aca="false">IF(DG92="",0,DG92+LV89)</f>
        <v>0</v>
      </c>
      <c r="LW92" s="924" t="n">
        <f aca="false">IF(HT92="",0,HT92+LW89)</f>
        <v>0</v>
      </c>
      <c r="LX92" s="924" t="n">
        <f aca="false">IF(HU92="",0,HU92+LX89)</f>
        <v>0</v>
      </c>
      <c r="LY92" s="924" t="n">
        <f aca="false">IF(JN92="",0,JN92)</f>
        <v>0</v>
      </c>
      <c r="LZ92" s="924" t="n">
        <f aca="false">IF(JO92="",0,JO92)</f>
        <v>0</v>
      </c>
      <c r="MA92" s="924" t="n">
        <f aca="false">IF(EV92="",0,EV92+MA89)</f>
        <v>0</v>
      </c>
      <c r="MB92" s="924" t="n">
        <f aca="false">IF(EW92="",0,EW92+MB89)</f>
        <v>0</v>
      </c>
      <c r="MC92" s="924" t="n">
        <f aca="false">IF(JJ92="",0,JJ92+MC89)</f>
        <v>0</v>
      </c>
      <c r="MD92" s="924" t="n">
        <f aca="false">IF(JK92="",0,JK92+MD89)</f>
        <v>0</v>
      </c>
      <c r="ME92" s="924" t="n">
        <f aca="false">IF(KO92="",0,KO92+ME89)</f>
        <v>0</v>
      </c>
      <c r="MF92" s="924" t="n">
        <f aca="false">IF(KP92="",0,KP92+MF89)</f>
        <v>0</v>
      </c>
      <c r="MG92" s="924" t="n">
        <f aca="false">IFERROR(ME92/$A90,0)</f>
        <v>0</v>
      </c>
      <c r="MH92" s="924" t="n">
        <f aca="false">IFERROR(MF92/$A90,0)</f>
        <v>0</v>
      </c>
      <c r="MI92" s="924" t="n">
        <f aca="false">IF(JT92="",0,JT92+MI89)</f>
        <v>0</v>
      </c>
      <c r="MJ92" s="924" t="n">
        <f aca="false">IF(JU92="",0,JU92+MJ89)</f>
        <v>0</v>
      </c>
      <c r="MK92" s="924" t="n">
        <f aca="false">IF(LG92&gt;0,0,P92+MK89)</f>
        <v>-194</v>
      </c>
      <c r="ML92" s="924" t="n">
        <f aca="false">IF(LH92&gt;0,0,Q92+ML89)</f>
        <v>1</v>
      </c>
      <c r="MM92" s="924" t="n">
        <f aca="false">IF(LI92&gt;0,0,AH92+MM89)</f>
        <v>-201</v>
      </c>
      <c r="MN92" s="924" t="n">
        <f aca="false">IF(LJ92&gt;0,0,AI92+MN89)</f>
        <v>0</v>
      </c>
      <c r="MO92" s="924" t="n">
        <f aca="false">IF(LK92&gt;0,0,AT92+MO89)</f>
        <v>-116</v>
      </c>
      <c r="MP92" s="924" t="n">
        <f aca="false">IF(LL92&gt;0,0,AU92+MP89)</f>
        <v>0</v>
      </c>
      <c r="MQ92" s="924" t="n">
        <f aca="false">IF(LM92&gt;0,0,BF92+MQ89)</f>
        <v>-112</v>
      </c>
      <c r="MR92" s="924" t="n">
        <f aca="false">IF(LN92&gt;0,0,BG92+MR89)</f>
        <v>0</v>
      </c>
      <c r="MS92" s="924" t="n">
        <f aca="false">IF(LO92&gt;0,0,BZ92+MS89)</f>
        <v>-112</v>
      </c>
      <c r="MT92" s="924" t="n">
        <f aca="false">IF(LP92&gt;0,0,CA92+MT89)</f>
        <v>0</v>
      </c>
      <c r="MU92" s="924" t="n">
        <f aca="false">IF(LQ92&gt;0,0,CL92+MU89)</f>
        <v>-112</v>
      </c>
      <c r="MV92" s="924" t="n">
        <f aca="false">IF(LR92&gt;0,0,CM92+MV89)</f>
        <v>0</v>
      </c>
      <c r="MW92" s="924" t="n">
        <f aca="false">IF(LS92&gt;0,0,DP92+MW89)</f>
        <v>-116</v>
      </c>
      <c r="MX92" s="924" t="n">
        <f aca="false">IF(LT92&gt;0,0,DQ92+MX89)</f>
        <v>0</v>
      </c>
      <c r="MY92" s="924" t="n">
        <f aca="false">IF(LU92&gt;0,0,DD92+MY89)</f>
        <v>-196</v>
      </c>
      <c r="MZ92" s="924" t="n">
        <f aca="false">IFERROR(IF(LV92&gt;0,0,DE92+MZ89),0)</f>
        <v>2</v>
      </c>
      <c r="NA92" s="924" t="n">
        <f aca="false">IF(LW92&gt;0,0,HR92+NA89)</f>
        <v>-189</v>
      </c>
      <c r="NB92" s="924" t="n">
        <f aca="false">IFERROR(IF(LX92&gt;0,0,HS92+NB89),0)</f>
        <v>1</v>
      </c>
      <c r="NC92" s="924"/>
      <c r="ND92" s="924"/>
      <c r="NE92" s="924"/>
    </row>
    <row r="93" customFormat="false" ht="15" hidden="false" customHeight="false" outlineLevel="0" collapsed="false">
      <c r="A93" s="1181"/>
      <c r="B93" s="1049" t="n">
        <f aca="false">Посуточная!J93</f>
        <v>0</v>
      </c>
      <c r="C93" s="1050" t="n">
        <f aca="false">Посуточная!K93</f>
        <v>0</v>
      </c>
      <c r="D93" s="1050" t="n">
        <f aca="false">Посуточная!L93</f>
        <v>0</v>
      </c>
      <c r="E93" s="1050" t="n">
        <f aca="false">Посуточная!M93</f>
        <v>0</v>
      </c>
      <c r="F93" s="1050" t="n">
        <f aca="false">Посуточная!N93</f>
        <v>0</v>
      </c>
      <c r="G93" s="1050" t="n">
        <f aca="false">Посуточная!O93</f>
        <v>0</v>
      </c>
      <c r="H93" s="1050" t="n">
        <f aca="false">Посуточная!P93</f>
        <v>0</v>
      </c>
      <c r="I93" s="1051" t="n">
        <f aca="false">Посуточная!AA93</f>
        <v>0</v>
      </c>
      <c r="J93" s="1051" t="n">
        <f aca="false">Посуточная!AB93</f>
        <v>0</v>
      </c>
      <c r="K93" s="1051" t="n">
        <f aca="false">Посуточная!AC93</f>
        <v>0</v>
      </c>
      <c r="L93" s="1051" t="n">
        <f aca="false">Посуточная!AD93</f>
        <v>0</v>
      </c>
      <c r="M93" s="1051" t="n">
        <f aca="false">Посуточная!AE93</f>
        <v>0</v>
      </c>
      <c r="N93" s="1051" t="n">
        <f aca="false">Посуточная!AF93</f>
        <v>0</v>
      </c>
      <c r="O93" s="1051" t="n">
        <f aca="false">Посуточная!AG93</f>
        <v>0</v>
      </c>
      <c r="P93" s="1052" t="n">
        <f aca="false">SUBTOTAL(9, B93:H93)</f>
        <v>0</v>
      </c>
      <c r="Q93" s="1053" t="n">
        <f aca="false">SUBTOTAL(9, I93:O93)</f>
        <v>0</v>
      </c>
      <c r="R93" s="979" t="n">
        <f aca="false">SUM(P93,R90)</f>
        <v>350</v>
      </c>
      <c r="S93" s="979" t="n">
        <f aca="false">SUM(Q93,S90)</f>
        <v>350</v>
      </c>
      <c r="T93" s="1054" t="n">
        <f aca="false">Посуточная!AS93</f>
        <v>0</v>
      </c>
      <c r="U93" s="1050" t="n">
        <f aca="false">Посуточная!AT93</f>
        <v>0</v>
      </c>
      <c r="V93" s="1050" t="n">
        <f aca="false">Посуточная!AU93</f>
        <v>0</v>
      </c>
      <c r="W93" s="1050" t="n">
        <f aca="false">Посуточная!AV93</f>
        <v>0</v>
      </c>
      <c r="X93" s="1050" t="n">
        <f aca="false">Посуточная!AW93</f>
        <v>0</v>
      </c>
      <c r="Y93" s="1050" t="n">
        <f aca="false">Посуточная!AX93</f>
        <v>0</v>
      </c>
      <c r="Z93" s="1050" t="n">
        <f aca="false">Посуточная!AY93</f>
        <v>0</v>
      </c>
      <c r="AA93" s="1051" t="n">
        <f aca="false">Посуточная!BG93</f>
        <v>0</v>
      </c>
      <c r="AB93" s="1051" t="n">
        <f aca="false">Посуточная!BH93</f>
        <v>0</v>
      </c>
      <c r="AC93" s="1051" t="n">
        <f aca="false">Посуточная!BI93</f>
        <v>0</v>
      </c>
      <c r="AD93" s="1051" t="n">
        <f aca="false">Посуточная!BJ93</f>
        <v>0</v>
      </c>
      <c r="AE93" s="1051" t="n">
        <f aca="false">Посуточная!BK93</f>
        <v>0</v>
      </c>
      <c r="AF93" s="1051" t="n">
        <f aca="false">Посуточная!BL93</f>
        <v>0</v>
      </c>
      <c r="AG93" s="1051" t="n">
        <f aca="false">Посуточная!BM93</f>
        <v>0</v>
      </c>
      <c r="AH93" s="1052" t="n">
        <f aca="false">SUBTOTAL(9, T93:Z93)</f>
        <v>0</v>
      </c>
      <c r="AI93" s="1053" t="n">
        <f aca="false">SUBTOTAL(9, AA93:AG93)</f>
        <v>0</v>
      </c>
      <c r="AJ93" s="979" t="n">
        <f aca="false">SUM(AH93,AJ90)</f>
        <v>35</v>
      </c>
      <c r="AK93" s="979" t="n">
        <f aca="false">SUM(AI93,AK90)</f>
        <v>0</v>
      </c>
      <c r="AL93" s="1054" t="n">
        <f aca="false">Посуточная!BV93</f>
        <v>0</v>
      </c>
      <c r="AM93" s="1050" t="n">
        <f aca="false">Посуточная!BW93</f>
        <v>0</v>
      </c>
      <c r="AN93" s="1050" t="n">
        <f aca="false">Посуточная!BX93</f>
        <v>0</v>
      </c>
      <c r="AO93" s="1050" t="n">
        <f aca="false">Посуточная!BY93</f>
        <v>0</v>
      </c>
      <c r="AP93" s="1051" t="n">
        <f aca="false">Посуточная!CD93</f>
        <v>0</v>
      </c>
      <c r="AQ93" s="1051" t="n">
        <f aca="false">Посуточная!CE93</f>
        <v>0</v>
      </c>
      <c r="AR93" s="1051" t="n">
        <f aca="false">Посуточная!CF93</f>
        <v>0</v>
      </c>
      <c r="AS93" s="1051" t="n">
        <f aca="false">Посуточная!CG93</f>
        <v>0</v>
      </c>
      <c r="AT93" s="1052" t="n">
        <f aca="false">SUBTOTAL(9, AL93:AO93)</f>
        <v>0</v>
      </c>
      <c r="AU93" s="1053" t="n">
        <f aca="false">SUBTOTAL(9, AP93:AS93)</f>
        <v>0</v>
      </c>
      <c r="AV93" s="979" t="n">
        <f aca="false">SUM(AT93,AV90)</f>
        <v>0</v>
      </c>
      <c r="AW93" s="979" t="n">
        <f aca="false">SUM(AU93,AW90)</f>
        <v>0</v>
      </c>
      <c r="AX93" s="1054" t="n">
        <f aca="false">Посуточная!CP93</f>
        <v>0</v>
      </c>
      <c r="AY93" s="1050" t="n">
        <f aca="false">Посуточная!CQ93</f>
        <v>0</v>
      </c>
      <c r="AZ93" s="1050" t="n">
        <f aca="false">Посуточная!CR93</f>
        <v>0</v>
      </c>
      <c r="BA93" s="1050" t="n">
        <f aca="false">Посуточная!CS93</f>
        <v>0</v>
      </c>
      <c r="BB93" s="1051" t="n">
        <f aca="false">Посуточная!CX93</f>
        <v>0</v>
      </c>
      <c r="BC93" s="1051" t="n">
        <f aca="false">Посуточная!CY93</f>
        <v>0</v>
      </c>
      <c r="BD93" s="1051" t="n">
        <f aca="false">Посуточная!CZ93</f>
        <v>0</v>
      </c>
      <c r="BE93" s="1051" t="n">
        <f aca="false">Посуточная!DA93</f>
        <v>0</v>
      </c>
      <c r="BF93" s="1052" t="n">
        <f aca="false">SUBTOTAL(9, AX93:BA93)</f>
        <v>0</v>
      </c>
      <c r="BG93" s="1053" t="n">
        <f aca="false">SUBTOTAL(9, BB93:BE93)</f>
        <v>0</v>
      </c>
      <c r="BH93" s="979" t="n">
        <f aca="false">SUM(BF93,BH90)</f>
        <v>0</v>
      </c>
      <c r="BI93" s="979" t="n">
        <f aca="false">SUM(BG93,BI90)</f>
        <v>0</v>
      </c>
      <c r="BJ93" s="1056" t="n">
        <f aca="false">SUMIF(B6:BI6,"итого гр.",B93:BI93)</f>
        <v>0</v>
      </c>
      <c r="BK93" s="1053" t="n">
        <f aca="false">SUMIF(B6:BI6,"итого фк.",B93:BI93)</f>
        <v>0</v>
      </c>
      <c r="BL93" s="979" t="n">
        <f aca="false">SUM(BJ93,BL90)</f>
        <v>385</v>
      </c>
      <c r="BM93" s="979" t="n">
        <f aca="false">SUM(BK93,BM90)</f>
        <v>350</v>
      </c>
      <c r="BN93" s="1057" t="n">
        <f aca="false">BL93</f>
        <v>385</v>
      </c>
      <c r="BO93" s="1058" t="n">
        <f aca="false">BM93</f>
        <v>350</v>
      </c>
      <c r="BP93" s="979"/>
      <c r="BQ93" s="979"/>
      <c r="BR93" s="1059" t="n">
        <f aca="false">Посуточная!DR93</f>
        <v>0</v>
      </c>
      <c r="BS93" s="1060" t="n">
        <f aca="false">Посуточная!DS93</f>
        <v>0</v>
      </c>
      <c r="BT93" s="1060" t="n">
        <f aca="false">Посуточная!DT93</f>
        <v>0</v>
      </c>
      <c r="BU93" s="1060" t="n">
        <f aca="false">Посуточная!DU93</f>
        <v>0</v>
      </c>
      <c r="BV93" s="1051" t="n">
        <f aca="false">Посуточная!DZ93</f>
        <v>0</v>
      </c>
      <c r="BW93" s="1051" t="n">
        <f aca="false">Посуточная!EA93</f>
        <v>0</v>
      </c>
      <c r="BX93" s="1051" t="n">
        <f aca="false">Посуточная!EB93</f>
        <v>0</v>
      </c>
      <c r="BY93" s="1051" t="n">
        <f aca="false">Посуточная!EC93</f>
        <v>0</v>
      </c>
      <c r="BZ93" s="1027" t="n">
        <f aca="false">SUBTOTAL(9, BR93:BU93)</f>
        <v>0</v>
      </c>
      <c r="CA93" s="1053" t="n">
        <f aca="false">SUBTOTAL(9, BV93:BY93)</f>
        <v>0</v>
      </c>
      <c r="CB93" s="979" t="n">
        <f aca="false">SUM(BZ93,CB90)</f>
        <v>0</v>
      </c>
      <c r="CC93" s="979" t="n">
        <f aca="false">SUM(CA93,CC90)</f>
        <v>0</v>
      </c>
      <c r="CD93" s="1059" t="n">
        <f aca="false">Посуточная!EO93</f>
        <v>0</v>
      </c>
      <c r="CE93" s="1060" t="n">
        <f aca="false">Посуточная!EP93</f>
        <v>0</v>
      </c>
      <c r="CF93" s="1060" t="n">
        <f aca="false">Посуточная!EQ93</f>
        <v>0</v>
      </c>
      <c r="CG93" s="1060" t="n">
        <f aca="false">Посуточная!ER93</f>
        <v>0</v>
      </c>
      <c r="CH93" s="1051" t="n">
        <f aca="false">Посуточная!EZ93</f>
        <v>0</v>
      </c>
      <c r="CI93" s="1051" t="n">
        <f aca="false">Посуточная!FA93</f>
        <v>0</v>
      </c>
      <c r="CJ93" s="1051" t="n">
        <f aca="false">Посуточная!FB93</f>
        <v>0</v>
      </c>
      <c r="CK93" s="1051" t="n">
        <f aca="false">Посуточная!FC93</f>
        <v>0</v>
      </c>
      <c r="CL93" s="1052" t="n">
        <f aca="false">SUBTOTAL(9, CD93:CG93)</f>
        <v>0</v>
      </c>
      <c r="CM93" s="1053" t="n">
        <f aca="false">SUBTOTAL(9, CH93:CK93)</f>
        <v>0</v>
      </c>
      <c r="CN93" s="979" t="n">
        <f aca="false">SUM(CL93,CN90)</f>
        <v>0</v>
      </c>
      <c r="CO93" s="979" t="n">
        <f aca="false">SUM(CM93,CO90)</f>
        <v>0</v>
      </c>
      <c r="CP93" s="1054" t="n">
        <f aca="false">Посуточная!GN93</f>
        <v>0</v>
      </c>
      <c r="CQ93" s="1050" t="n">
        <f aca="false">Посуточная!GO93</f>
        <v>0</v>
      </c>
      <c r="CR93" s="1050" t="n">
        <f aca="false">Посуточная!GP93</f>
        <v>0</v>
      </c>
      <c r="CS93" s="1050" t="n">
        <f aca="false">Посуточная!GQ93</f>
        <v>0</v>
      </c>
      <c r="CT93" s="1050" t="n">
        <f aca="false">Посуточная!GR93</f>
        <v>0</v>
      </c>
      <c r="CU93" s="1050" t="n">
        <f aca="false">Посуточная!GS93</f>
        <v>0</v>
      </c>
      <c r="CV93" s="1050" t="n">
        <f aca="false">Посуточная!GT93</f>
        <v>0</v>
      </c>
      <c r="CW93" s="1051" t="n">
        <f aca="false">Посуточная!HP93</f>
        <v>0</v>
      </c>
      <c r="CX93" s="1051" t="n">
        <f aca="false">Посуточная!HQ93</f>
        <v>0</v>
      </c>
      <c r="CY93" s="1051" t="n">
        <f aca="false">Посуточная!HR93</f>
        <v>0</v>
      </c>
      <c r="CZ93" s="1051" t="n">
        <f aca="false">Посуточная!HS93</f>
        <v>0</v>
      </c>
      <c r="DA93" s="1051" t="n">
        <f aca="false">Посуточная!HT93</f>
        <v>0</v>
      </c>
      <c r="DB93" s="1051" t="n">
        <f aca="false">Посуточная!HU93</f>
        <v>0</v>
      </c>
      <c r="DC93" s="1051" t="n">
        <f aca="false">Посуточная!HV93</f>
        <v>0</v>
      </c>
      <c r="DD93" s="1055" t="n">
        <f aca="false">SUBTOTAL(9, CP93:CV93)</f>
        <v>0</v>
      </c>
      <c r="DE93" s="1053" t="n">
        <f aca="false">SUBTOTAL(9, CW93:DC93)</f>
        <v>0</v>
      </c>
      <c r="DF93" s="979" t="n">
        <f aca="false">SUM(DD93,DF90)</f>
        <v>0</v>
      </c>
      <c r="DG93" s="979" t="n">
        <f aca="false">SUM(DE93,DG90)</f>
        <v>31</v>
      </c>
      <c r="DH93" s="1061" t="n">
        <f aca="false">Посуточная!IE93</f>
        <v>0</v>
      </c>
      <c r="DI93" s="1062" t="n">
        <f aca="false">Посуточная!IF93</f>
        <v>0</v>
      </c>
      <c r="DJ93" s="1062" t="n">
        <f aca="false">Посуточная!IG93</f>
        <v>0</v>
      </c>
      <c r="DK93" s="1060" t="n">
        <f aca="false">Посуточная!IH93</f>
        <v>0</v>
      </c>
      <c r="DL93" s="1051" t="n">
        <f aca="false">Посуточная!IM93</f>
        <v>0</v>
      </c>
      <c r="DM93" s="1063" t="n">
        <f aca="false">Посуточная!IN93</f>
        <v>0</v>
      </c>
      <c r="DN93" s="1063" t="n">
        <f aca="false">Посуточная!IO93</f>
        <v>0</v>
      </c>
      <c r="DO93" s="1063" t="n">
        <f aca="false">Посуточная!IP93</f>
        <v>0</v>
      </c>
      <c r="DP93" s="1055" t="n">
        <f aca="false">SUBTOTAL(9, DH93:DK93)</f>
        <v>0</v>
      </c>
      <c r="DQ93" s="1053" t="n">
        <f aca="false">SUBTOTAL(9, DL93:DO93)</f>
        <v>0</v>
      </c>
      <c r="DR93" s="921" t="n">
        <f aca="false">SUM(DP93,DR90)</f>
        <v>0</v>
      </c>
      <c r="DS93" s="921" t="n">
        <f aca="false">SUM(DQ93,DS90)</f>
        <v>0</v>
      </c>
      <c r="DT93" s="1065"/>
      <c r="DU93" s="1066"/>
      <c r="DV93" s="1066"/>
      <c r="DW93" s="1066"/>
      <c r="DX93" s="1066"/>
      <c r="DY93" s="1066"/>
      <c r="DZ93" s="1066"/>
      <c r="EA93" s="1051" t="n">
        <f aca="false">Посуточная!KQ93</f>
        <v>0</v>
      </c>
      <c r="EB93" s="1051" t="n">
        <f aca="false">Посуточная!KR93</f>
        <v>0</v>
      </c>
      <c r="EC93" s="1051" t="n">
        <f aca="false">Посуточная!KS93</f>
        <v>0</v>
      </c>
      <c r="ED93" s="1051" t="n">
        <f aca="false">Посуточная!KT93</f>
        <v>0</v>
      </c>
      <c r="EE93" s="1051" t="n">
        <f aca="false">Посуточная!KU93</f>
        <v>0</v>
      </c>
      <c r="EF93" s="1051" t="n">
        <f aca="false">Посуточная!KV93</f>
        <v>0</v>
      </c>
      <c r="EG93" s="1051" t="n">
        <f aca="false">Посуточная!KW93</f>
        <v>0</v>
      </c>
      <c r="EH93" s="1052" t="n">
        <f aca="false">SUBTOTAL(9, DT93:DZ93)</f>
        <v>0</v>
      </c>
      <c r="EI93" s="1053" t="n">
        <f aca="false">SUBTOTAL(9, EA93:EG93)</f>
        <v>0</v>
      </c>
      <c r="EJ93" s="979" t="n">
        <f aca="false">SUM(EH93,EJ90)</f>
        <v>0</v>
      </c>
      <c r="EK93" s="1067" t="n">
        <f aca="false">SUM(EI93,EK90)</f>
        <v>37.549</v>
      </c>
      <c r="EL93" s="1056" t="n">
        <f aca="false">SUMIF(BR6:EK6,"итого гр.",BR93:EK93)</f>
        <v>0</v>
      </c>
      <c r="EM93" s="1053" t="n">
        <f aca="false">SUMIF(BR6:EK6,"итого фк.",BR93:EK93)</f>
        <v>0</v>
      </c>
      <c r="EN93" s="979" t="n">
        <f aca="false">SUM(EL93,EN90)</f>
        <v>0</v>
      </c>
      <c r="EO93" s="979" t="n">
        <f aca="false">SUM(EM93,EO90)</f>
        <v>68.549</v>
      </c>
      <c r="EP93" s="1057" t="n">
        <f aca="false">EN93</f>
        <v>0</v>
      </c>
      <c r="EQ93" s="1058" t="n">
        <f aca="false">EO93</f>
        <v>68.549</v>
      </c>
      <c r="ES93" s="1068"/>
      <c r="ET93" s="1069" t="n">
        <v>12.9</v>
      </c>
      <c r="EU93" s="1070"/>
      <c r="EV93" s="921" t="n">
        <f aca="false">ET93</f>
        <v>12.9</v>
      </c>
      <c r="EW93" s="921" t="n">
        <f aca="false">EU93</f>
        <v>0</v>
      </c>
      <c r="EX93" s="1071" t="n">
        <f aca="false">SUM(BJ93,EL93,ET93)</f>
        <v>12.9</v>
      </c>
      <c r="EY93" s="1072" t="n">
        <f aca="false">SUM(BK93,EM93,EU93)</f>
        <v>0</v>
      </c>
      <c r="EZ93" s="921" t="n">
        <f aca="false">SUM(BL93,EN93,EV93)</f>
        <v>397.9</v>
      </c>
      <c r="FA93" s="921" t="n">
        <f aca="false">SUM(BM93,EO93,EW93)</f>
        <v>418.549</v>
      </c>
      <c r="FB93" s="1065"/>
      <c r="FC93" s="1066"/>
      <c r="FD93" s="1066"/>
      <c r="FE93" s="1066"/>
      <c r="FF93" s="1066"/>
      <c r="FG93" s="1066"/>
      <c r="FH93" s="1066"/>
      <c r="FI93" s="1051" t="n">
        <f aca="false">Посуточная!NU93</f>
        <v>0</v>
      </c>
      <c r="FJ93" s="1051" t="n">
        <f aca="false">Посуточная!NV93</f>
        <v>0</v>
      </c>
      <c r="FK93" s="1051" t="n">
        <f aca="false">Посуточная!NW93</f>
        <v>0</v>
      </c>
      <c r="FL93" s="1051" t="n">
        <f aca="false">Посуточная!NX93</f>
        <v>0</v>
      </c>
      <c r="FM93" s="1051" t="n">
        <f aca="false">Посуточная!NY93</f>
        <v>0</v>
      </c>
      <c r="FN93" s="1051" t="n">
        <f aca="false">Посуточная!NZ93</f>
        <v>0</v>
      </c>
      <c r="FO93" s="1051" t="n">
        <f aca="false">Посуточная!OA93</f>
        <v>0</v>
      </c>
      <c r="FP93" s="1052" t="n">
        <f aca="false">SUBTOTAL(9, FB93:FH93)</f>
        <v>0</v>
      </c>
      <c r="FQ93" s="1053" t="n">
        <f aca="false">SUBTOTAL(9, FI93:FO93)</f>
        <v>0</v>
      </c>
      <c r="FR93" s="979" t="n">
        <f aca="false">SUM(FP93,FR90)</f>
        <v>77.2</v>
      </c>
      <c r="FS93" s="979" t="n">
        <f aca="false">SUM(FQ93,FS90)</f>
        <v>8.888</v>
      </c>
      <c r="FT93" s="1073" t="n">
        <f aca="false">Посуточная!OO93</f>
        <v>0</v>
      </c>
      <c r="FU93" s="1074" t="n">
        <f aca="false">Посуточная!OP93</f>
        <v>0</v>
      </c>
      <c r="FV93" s="1074" t="n">
        <f aca="false">Посуточная!OQ93</f>
        <v>0</v>
      </c>
      <c r="FW93" s="1074" t="n">
        <f aca="false">Посуточная!OR93</f>
        <v>0</v>
      </c>
      <c r="FX93" s="1074" t="n">
        <f aca="false">Посуточная!OS93</f>
        <v>0</v>
      </c>
      <c r="FY93" s="1074" t="n">
        <f aca="false">Посуточная!OT93</f>
        <v>0</v>
      </c>
      <c r="FZ93" s="1075" t="n">
        <f aca="false">Посуточная!OU93</f>
        <v>0</v>
      </c>
      <c r="GA93" s="1063" t="n">
        <f aca="false">Посуточная!PP93</f>
        <v>0</v>
      </c>
      <c r="GB93" s="1063" t="n">
        <f aca="false">Посуточная!PQ93</f>
        <v>0</v>
      </c>
      <c r="GC93" s="1063" t="n">
        <f aca="false">Посуточная!PR93</f>
        <v>0</v>
      </c>
      <c r="GD93" s="1063" t="n">
        <f aca="false">Посуточная!PS93</f>
        <v>0</v>
      </c>
      <c r="GE93" s="1063" t="n">
        <f aca="false">Посуточная!PT93</f>
        <v>0</v>
      </c>
      <c r="GF93" s="1063" t="n">
        <f aca="false">Посуточная!PU93</f>
        <v>0</v>
      </c>
      <c r="GG93" s="1063" t="n">
        <f aca="false">Посуточная!PV93</f>
        <v>0</v>
      </c>
      <c r="GH93" s="1052" t="n">
        <f aca="false">SUBTOTAL(9, FT93:FZ93)</f>
        <v>0</v>
      </c>
      <c r="GI93" s="1053" t="n">
        <f aca="false">SUBTOTAL(9, GA93:GG93)</f>
        <v>0</v>
      </c>
      <c r="GJ93" s="979" t="n">
        <f aca="false">SUM(GH93,GJ90)</f>
        <v>0</v>
      </c>
      <c r="GK93" s="979" t="n">
        <f aca="false">SUM(GI93,GK90)</f>
        <v>0</v>
      </c>
      <c r="GL93" s="1076" t="n">
        <f aca="false">Посуточная!QH93</f>
        <v>0</v>
      </c>
      <c r="GM93" s="1077" t="n">
        <f aca="false">Посуточная!QI93</f>
        <v>0</v>
      </c>
      <c r="GN93" s="1077" t="n">
        <f aca="false">Посуточная!QJ93</f>
        <v>0</v>
      </c>
      <c r="GO93" s="1077" t="n">
        <f aca="false">Посуточная!QK93</f>
        <v>0</v>
      </c>
      <c r="GP93" s="1077" t="n">
        <f aca="false">Посуточная!QL93</f>
        <v>0</v>
      </c>
      <c r="GQ93" s="1077" t="n">
        <f aca="false">Посуточная!QM93</f>
        <v>0</v>
      </c>
      <c r="GR93" s="1077" t="n">
        <f aca="false">Посуточная!QN93</f>
        <v>0</v>
      </c>
      <c r="GS93" s="1078" t="n">
        <f aca="false">Посуточная!QV93</f>
        <v>0</v>
      </c>
      <c r="GT93" s="1078" t="n">
        <f aca="false">Посуточная!QW93</f>
        <v>0</v>
      </c>
      <c r="GU93" s="1078" t="n">
        <f aca="false">Посуточная!QX93</f>
        <v>0</v>
      </c>
      <c r="GV93" s="1078" t="n">
        <f aca="false">Посуточная!QY93</f>
        <v>0</v>
      </c>
      <c r="GW93" s="1078" t="n">
        <f aca="false">Посуточная!QZ93</f>
        <v>0</v>
      </c>
      <c r="GX93" s="1078" t="n">
        <f aca="false">Посуточная!RA93</f>
        <v>0</v>
      </c>
      <c r="GY93" s="1078" t="n">
        <f aca="false">Посуточная!RB93</f>
        <v>0</v>
      </c>
      <c r="GZ93" s="1052" t="n">
        <f aca="false">SUBTOTAL(9, GL93:GR93)</f>
        <v>0</v>
      </c>
      <c r="HA93" s="1053" t="n">
        <f aca="false">SUBTOTAL(9, GS93:GY93)</f>
        <v>0</v>
      </c>
      <c r="HB93" s="979" t="n">
        <f aca="false">SUM(GZ93,HB90)</f>
        <v>0</v>
      </c>
      <c r="HC93" s="979" t="n">
        <f aca="false">SUM(HA93,HC90)</f>
        <v>0</v>
      </c>
      <c r="HD93" s="1079" t="n">
        <f aca="false">Посуточная!RN93</f>
        <v>0</v>
      </c>
      <c r="HE93" s="1080" t="n">
        <f aca="false">Посуточная!RO93</f>
        <v>0</v>
      </c>
      <c r="HF93" s="1080" t="n">
        <f aca="false">Посуточная!RP93</f>
        <v>0</v>
      </c>
      <c r="HG93" s="1080" t="n">
        <f aca="false">Посуточная!RQ93</f>
        <v>0</v>
      </c>
      <c r="HH93" s="1080" t="n">
        <f aca="false">Посуточная!RR93</f>
        <v>0</v>
      </c>
      <c r="HI93" s="1080" t="n">
        <f aca="false">Посуточная!RS93</f>
        <v>0</v>
      </c>
      <c r="HJ93" s="1080" t="n">
        <f aca="false">Посуточная!RT93</f>
        <v>0</v>
      </c>
      <c r="HK93" s="1063" t="n">
        <f aca="false">Посуточная!SB93</f>
        <v>0</v>
      </c>
      <c r="HL93" s="1063" t="n">
        <f aca="false">Посуточная!SC93</f>
        <v>0</v>
      </c>
      <c r="HM93" s="1063" t="n">
        <f aca="false">Посуточная!SD93</f>
        <v>0</v>
      </c>
      <c r="HN93" s="1063" t="n">
        <f aca="false">Посуточная!SE93</f>
        <v>0</v>
      </c>
      <c r="HO93" s="1063" t="n">
        <f aca="false">Посуточная!SF93</f>
        <v>0</v>
      </c>
      <c r="HP93" s="1063" t="n">
        <f aca="false">Посуточная!SG93</f>
        <v>0</v>
      </c>
      <c r="HQ93" s="1063" t="n">
        <f aca="false">Посуточная!SH93</f>
        <v>0</v>
      </c>
      <c r="HR93" s="1052" t="n">
        <f aca="false">SUBTOTAL(9, HD93:HJ93)</f>
        <v>0</v>
      </c>
      <c r="HS93" s="1053" t="n">
        <f aca="false">SUBTOTAL(9, HK93:HQ93)</f>
        <v>0</v>
      </c>
      <c r="HT93" s="979" t="n">
        <f aca="false">SUM(HR93,HT90)</f>
        <v>0</v>
      </c>
      <c r="HU93" s="979" t="n">
        <f aca="false">SUM(HS93,HU90)</f>
        <v>28.865</v>
      </c>
      <c r="HV93" s="1056" t="n">
        <f aca="false">SUMIF(FB6:HU6,"итого гр.",FB93:HU93)</f>
        <v>0</v>
      </c>
      <c r="HW93" s="1053" t="n">
        <f aca="false">SUMIF($FB$6:$HU$6,"итого фк.",FB93:HU93)</f>
        <v>0</v>
      </c>
      <c r="HX93" s="979" t="n">
        <f aca="false">SUM(HV93,HX90)</f>
        <v>77.2</v>
      </c>
      <c r="HY93" s="979" t="n">
        <f aca="false">SUM(HW93,HY90)</f>
        <v>37.753</v>
      </c>
      <c r="HZ93" s="1057" t="n">
        <f aca="false">HX93</f>
        <v>77.2</v>
      </c>
      <c r="IA93" s="1058" t="n">
        <f aca="false">HY93</f>
        <v>37.753</v>
      </c>
      <c r="IB93" s="979"/>
      <c r="IC93" s="1081"/>
      <c r="ID93" s="1073" t="n">
        <f aca="false">Посуточная!SY93</f>
        <v>0</v>
      </c>
      <c r="IE93" s="1074" t="n">
        <f aca="false">Посуточная!SZ93</f>
        <v>0</v>
      </c>
      <c r="IF93" s="1074" t="n">
        <f aca="false">Посуточная!TA93</f>
        <v>0</v>
      </c>
      <c r="IG93" s="1074" t="n">
        <f aca="false">Посуточная!TB93</f>
        <v>0</v>
      </c>
      <c r="IH93" s="1063" t="n">
        <f aca="false">Посуточная!TG93</f>
        <v>0</v>
      </c>
      <c r="II93" s="1063" t="n">
        <f aca="false">Посуточная!TH93</f>
        <v>0</v>
      </c>
      <c r="IJ93" s="1063" t="n">
        <f aca="false">Посуточная!TI93</f>
        <v>0</v>
      </c>
      <c r="IK93" s="1063" t="n">
        <f aca="false">Посуточная!TJ93</f>
        <v>0</v>
      </c>
      <c r="IL93" s="1052" t="n">
        <f aca="false">SUBTOTAL(9, ID93:IG93)</f>
        <v>0</v>
      </c>
      <c r="IM93" s="1053" t="n">
        <f aca="false">SUBTOTAL(9, IH93:IK93)</f>
        <v>0</v>
      </c>
      <c r="IN93" s="1064" t="n">
        <f aca="false">IN90+IL93</f>
        <v>0</v>
      </c>
      <c r="IO93" s="1064" t="n">
        <f aca="false">IO90+IM93</f>
        <v>0</v>
      </c>
      <c r="IP93" s="1082"/>
      <c r="IQ93" s="1083"/>
      <c r="IT93" s="1082"/>
      <c r="IU93" s="1084"/>
      <c r="IV93" s="1046"/>
      <c r="IW93" s="1046"/>
      <c r="IX93" s="1084"/>
      <c r="IY93" s="1084"/>
      <c r="IZ93" s="1046"/>
      <c r="JA93" s="1046"/>
      <c r="JB93" s="1084"/>
      <c r="JC93" s="1084"/>
      <c r="JD93" s="1046" t="n">
        <f aca="false">JB93</f>
        <v>0</v>
      </c>
      <c r="JE93" s="1046" t="n">
        <f aca="false">JC93</f>
        <v>0</v>
      </c>
      <c r="JF93" s="1085" t="n">
        <f aca="false">SUMIF(IP6:JE6,"итого гр.",IP93:JE93)</f>
        <v>0</v>
      </c>
      <c r="JG93" s="1072" t="n">
        <f aca="false">SUMIF($IP$6:$JE$6,"итого фк.",IP93:JE93)</f>
        <v>0</v>
      </c>
      <c r="JH93" s="1018" t="n">
        <f aca="false">JF93</f>
        <v>0</v>
      </c>
      <c r="JI93" s="921" t="n">
        <f aca="false">JG93</f>
        <v>0</v>
      </c>
      <c r="JJ93" s="1071"/>
      <c r="JK93" s="1072"/>
      <c r="JN93" s="1071" t="n">
        <f aca="false">$JN$9+JN90</f>
        <v>320.74</v>
      </c>
      <c r="JO93" s="1072" t="n">
        <f aca="false">$JO$9+JO90</f>
        <v>320.74</v>
      </c>
      <c r="JP93" s="921" t="n">
        <f aca="false">JN93</f>
        <v>320.74</v>
      </c>
      <c r="JQ93" s="921" t="n">
        <f aca="false">JO93</f>
        <v>320.74</v>
      </c>
      <c r="JR93" s="1082"/>
      <c r="JS93" s="1083" t="n">
        <v>174.029</v>
      </c>
      <c r="JT93" s="921" t="n">
        <f aca="false">SUM(JR93,JT90)</f>
        <v>156.6</v>
      </c>
      <c r="JU93" s="921" t="n">
        <f aca="false">SUM(JS93,JU90)</f>
        <v>980.745</v>
      </c>
      <c r="JV93" s="1071" t="n">
        <f aca="false">SUM(HZ93,JF93,JJ93,JN93,JR93,IN93)</f>
        <v>397.94</v>
      </c>
      <c r="JW93" s="1072" t="n">
        <f aca="false">SUM(IA93,JG93,JK93,JO93,JS93,IO93)</f>
        <v>532.522</v>
      </c>
      <c r="JX93" s="921" t="n">
        <f aca="false">SUM(IB93,JH93,JL93,JP93,JT93)</f>
        <v>477.34</v>
      </c>
      <c r="JY93" s="921" t="n">
        <f aca="false">SUM(IC93,JI93,JM93,JQ93,JU93)</f>
        <v>1301.485</v>
      </c>
      <c r="JZ93" s="1085"/>
      <c r="KA93" s="1085"/>
      <c r="KB93" s="921" t="n">
        <f aca="false">JZ93</f>
        <v>0</v>
      </c>
      <c r="KC93" s="921" t="n">
        <f aca="false">KA93</f>
        <v>0</v>
      </c>
      <c r="KD93" s="1085"/>
      <c r="KE93" s="1085"/>
      <c r="KF93" s="921" t="n">
        <f aca="false">KD93</f>
        <v>0</v>
      </c>
      <c r="KH93" s="1088" t="n">
        <v>7199.973</v>
      </c>
      <c r="KI93" s="1089" t="n">
        <f aca="false">IF(A91&lt;=KX$4,VLOOKUP(A91,$KX$6:$LC$37,2,FALSE()),SUM($KY$4,FA93,-JW93)-SUM($LC$4,-$LA$4))-KQ93</f>
        <v>7200</v>
      </c>
      <c r="KJ93" s="1025"/>
      <c r="KL93" s="1085"/>
      <c r="KM93" s="1085"/>
      <c r="KN93" s="1090"/>
      <c r="KO93" s="1088" t="n">
        <v>97.205</v>
      </c>
      <c r="KP93" s="1091" t="n">
        <f aca="false">IF(A91&lt;=KX$4,VLOOKUP(A91,$KT$6:$KU$37,2,FALSE()),SUM($KP$2,-EK93,FS93,-KQ93))</f>
        <v>31.893</v>
      </c>
      <c r="KQ93" s="1140"/>
      <c r="KR93" s="1068" t="n">
        <f aca="false">KI93-KH93</f>
        <v>0.0270000000009532</v>
      </c>
      <c r="KS93" s="924" t="n">
        <f aca="false">IF(KP93=$KS$1,"",KI93-7200)</f>
        <v>0</v>
      </c>
      <c r="KT93" s="1137"/>
      <c r="LG93" s="924" t="n">
        <f aca="false">IF(R93="",0,R93+LG90)</f>
        <v>3500</v>
      </c>
      <c r="LH93" s="924" t="n">
        <f aca="false">IF(S93="",0,S93+LH90)</f>
        <v>2450</v>
      </c>
      <c r="LI93" s="924" t="n">
        <f aca="false">IF(AJ93="",0,AJ93+LI90)</f>
        <v>105</v>
      </c>
      <c r="LJ93" s="924" t="n">
        <f aca="false">IF(AK93="",0,AK93+LJ90)</f>
        <v>0</v>
      </c>
      <c r="LK93" s="924" t="n">
        <f aca="false">IF(AV93="",0,AV93+LK90)</f>
        <v>0</v>
      </c>
      <c r="LL93" s="924" t="n">
        <f aca="false">IF(AW93="",0,AW93+LL90)</f>
        <v>0</v>
      </c>
      <c r="LM93" s="924" t="n">
        <f aca="false">IF(BH93="",0,BH93+LM90)</f>
        <v>0</v>
      </c>
      <c r="LN93" s="924" t="n">
        <f aca="false">IF(BI93="",0,BI93+LN90)</f>
        <v>0</v>
      </c>
      <c r="LO93" s="924" t="n">
        <f aca="false">IF(CB93="",0,CB93+LO90)</f>
        <v>0</v>
      </c>
      <c r="LP93" s="924" t="n">
        <f aca="false">IF(CC93="",0,CC93+LP90)</f>
        <v>0</v>
      </c>
      <c r="LQ93" s="924" t="n">
        <f aca="false">IF(CN93="",0,CN93+LQ90)</f>
        <v>0</v>
      </c>
      <c r="LR93" s="924" t="n">
        <f aca="false">IF(CO93="",0,CO93+LR90)</f>
        <v>0</v>
      </c>
      <c r="LS93" s="924" t="n">
        <f aca="false">IF(DR93="",0,DR93+LS90)</f>
        <v>0</v>
      </c>
      <c r="LT93" s="924" t="n">
        <f aca="false">IF(DS93="",0,DS93+LT90)</f>
        <v>0</v>
      </c>
      <c r="LU93" s="924" t="n">
        <f aca="false">IF(DF93="",0,DF93+LU90)</f>
        <v>0</v>
      </c>
      <c r="LV93" s="924" t="n">
        <f aca="false">IF(DG93="",0,DG93+LV90)</f>
        <v>503</v>
      </c>
      <c r="LW93" s="924" t="n">
        <f aca="false">IF(HT93="",0,HT93+LW90)</f>
        <v>0</v>
      </c>
      <c r="LX93" s="924" t="n">
        <f aca="false">IF(HU93="",0,HU93+LX90)</f>
        <v>808.22</v>
      </c>
      <c r="LY93" s="924" t="n">
        <f aca="false">IF(JN93="",0,JN93)</f>
        <v>320.74</v>
      </c>
      <c r="LZ93" s="924" t="n">
        <f aca="false">IF(JO93="",0,JO93)</f>
        <v>320.74</v>
      </c>
      <c r="MA93" s="924" t="n">
        <f aca="false">IF(EV93="",0,EV93+MA90)</f>
        <v>3784.8</v>
      </c>
      <c r="MB93" s="924" t="n">
        <f aca="false">IF(EW93="",0,EW93+MB90)</f>
        <v>0</v>
      </c>
      <c r="MC93" s="924" t="n">
        <f aca="false">IF(JJ93="",0,JJ93+MC90)</f>
        <v>0</v>
      </c>
      <c r="MD93" s="924" t="n">
        <f aca="false">IF(JK93="",0,JK93+MD90)</f>
        <v>0</v>
      </c>
      <c r="ME93" s="924" t="n">
        <f aca="false">IF(KO93="",0,KO93+ME90)</f>
        <v>2432.945</v>
      </c>
      <c r="MF93" s="924" t="n">
        <f aca="false">IF(KP93="",0,KP93+MF90)</f>
        <v>1041.565</v>
      </c>
      <c r="MG93" s="924" t="n">
        <f aca="false">IFERROR(ME93/$A91,0)</f>
        <v>83.8946551724138</v>
      </c>
      <c r="MH93" s="924" t="n">
        <f aca="false">IFERROR(MF93/$A91,0)</f>
        <v>35.9160344827586</v>
      </c>
      <c r="MI93" s="924" t="n">
        <f aca="false">IF(JT93="",0,JT93+MI90)</f>
        <v>1317.2</v>
      </c>
      <c r="MJ93" s="924" t="n">
        <f aca="false">IF(JU93="",0,JU93+MJ90)</f>
        <v>3052.835</v>
      </c>
      <c r="MK93" s="924" t="n">
        <f aca="false">IF(LG93&gt;0,0,P93+MK90)</f>
        <v>0</v>
      </c>
      <c r="ML93" s="924" t="n">
        <f aca="false">IF(LH93&gt;0,0,Q93+ML90)</f>
        <v>0</v>
      </c>
      <c r="MM93" s="924" t="n">
        <f aca="false">IF(LI93&gt;0,0,AH93+MM90)</f>
        <v>0</v>
      </c>
      <c r="MN93" s="924" t="n">
        <f aca="false">IF(LJ93&gt;0,0,AI93+MN90)</f>
        <v>0</v>
      </c>
      <c r="MO93" s="924" t="n">
        <f aca="false">IF(LK93&gt;0,0,AT93+MO90)</f>
        <v>0</v>
      </c>
      <c r="MP93" s="924" t="n">
        <f aca="false">IF(LL93&gt;0,0,AU93+MP90)</f>
        <v>0</v>
      </c>
      <c r="MQ93" s="924" t="n">
        <f aca="false">IF(LM93&gt;0,0,BF93+MQ90)</f>
        <v>0</v>
      </c>
      <c r="MR93" s="924" t="n">
        <f aca="false">IF(LN93&gt;0,0,BG93+MR90)</f>
        <v>0</v>
      </c>
      <c r="MS93" s="924" t="n">
        <f aca="false">IF(LO93&gt;0,0,BZ93+MS90)</f>
        <v>0</v>
      </c>
      <c r="MT93" s="924" t="n">
        <f aca="false">IF(LP93&gt;0,0,CA93+MT90)</f>
        <v>0</v>
      </c>
      <c r="MU93" s="924" t="n">
        <f aca="false">IF(LQ93&gt;0,0,CL93+MU90)</f>
        <v>0</v>
      </c>
      <c r="MV93" s="924" t="n">
        <f aca="false">IF(LR93&gt;0,0,CM93+MV90)</f>
        <v>0</v>
      </c>
      <c r="MW93" s="924" t="n">
        <f aca="false">IF(LS93&gt;0,0,DP93+MW90)</f>
        <v>0</v>
      </c>
      <c r="MX93" s="924" t="n">
        <f aca="false">IF(LT93&gt;0,0,DQ93+MX90)</f>
        <v>0</v>
      </c>
      <c r="MY93" s="924" t="n">
        <f aca="false">IF(LU93&gt;0,0,DD93+MY90)</f>
        <v>0</v>
      </c>
      <c r="MZ93" s="924" t="n">
        <f aca="false">IFERROR(IF(LV93&gt;0,0,DE93+MZ90),0)</f>
        <v>0</v>
      </c>
      <c r="NA93" s="924" t="n">
        <f aca="false">IF(LW93&gt;0,0,HR93+NA90)</f>
        <v>0</v>
      </c>
      <c r="NB93" s="924" t="n">
        <f aca="false">IFERROR(IF(LX93&gt;0,0,HS93+NB90),0)</f>
        <v>0</v>
      </c>
      <c r="NC93" s="924"/>
      <c r="ND93" s="924"/>
      <c r="NE93" s="924"/>
    </row>
    <row r="94" customFormat="false" ht="15" hidden="false" customHeight="false" outlineLevel="0" collapsed="false">
      <c r="A94" s="1181" t="n">
        <v>30</v>
      </c>
      <c r="B94" s="1093" t="n">
        <f aca="false">Посуточная!J94</f>
        <v>0</v>
      </c>
      <c r="C94" s="1094" t="n">
        <f aca="false">Посуточная!K94</f>
        <v>0</v>
      </c>
      <c r="D94" s="1094" t="n">
        <f aca="false">Посуточная!L94</f>
        <v>0</v>
      </c>
      <c r="E94" s="1094" t="n">
        <f aca="false">Посуточная!M94</f>
        <v>0</v>
      </c>
      <c r="F94" s="1094" t="n">
        <f aca="false">Посуточная!N94</f>
        <v>0</v>
      </c>
      <c r="G94" s="1094" t="n">
        <f aca="false">Посуточная!O94</f>
        <v>0</v>
      </c>
      <c r="H94" s="1094" t="n">
        <f aca="false">Посуточная!P94</f>
        <v>0</v>
      </c>
      <c r="I94" s="976" t="n">
        <f aca="false">Посуточная!AA94</f>
        <v>0</v>
      </c>
      <c r="J94" s="976" t="n">
        <f aca="false">Посуточная!AB94</f>
        <v>0</v>
      </c>
      <c r="K94" s="976" t="n">
        <f aca="false">Посуточная!AC94</f>
        <v>0</v>
      </c>
      <c r="L94" s="976" t="n">
        <f aca="false">Посуточная!AD94</f>
        <v>0</v>
      </c>
      <c r="M94" s="976" t="n">
        <f aca="false">Посуточная!AE94</f>
        <v>0</v>
      </c>
      <c r="N94" s="976" t="n">
        <f aca="false">Посуточная!AF94</f>
        <v>0</v>
      </c>
      <c r="O94" s="976" t="n">
        <f aca="false">Посуточная!AG94</f>
        <v>0</v>
      </c>
      <c r="P94" s="1095"/>
      <c r="Q94" s="1096"/>
      <c r="R94" s="979"/>
      <c r="S94" s="979"/>
      <c r="T94" s="990" t="n">
        <f aca="false">Посуточная!AS94</f>
        <v>0</v>
      </c>
      <c r="U94" s="975" t="n">
        <f aca="false">Посуточная!AT94</f>
        <v>0</v>
      </c>
      <c r="V94" s="975" t="n">
        <f aca="false">Посуточная!AU94</f>
        <v>0</v>
      </c>
      <c r="W94" s="975" t="n">
        <f aca="false">Посуточная!AV94</f>
        <v>0</v>
      </c>
      <c r="X94" s="975" t="n">
        <f aca="false">Посуточная!AW94</f>
        <v>0</v>
      </c>
      <c r="Y94" s="975" t="n">
        <f aca="false">Посуточная!AX94</f>
        <v>0</v>
      </c>
      <c r="Z94" s="975" t="n">
        <f aca="false">Посуточная!AY94</f>
        <v>0</v>
      </c>
      <c r="AA94" s="976" t="n">
        <f aca="false">Посуточная!BG94</f>
        <v>0</v>
      </c>
      <c r="AB94" s="976" t="n">
        <f aca="false">Посуточная!BH94</f>
        <v>0</v>
      </c>
      <c r="AC94" s="976" t="n">
        <f aca="false">Посуточная!BI94</f>
        <v>0</v>
      </c>
      <c r="AD94" s="976" t="n">
        <f aca="false">Посуточная!BJ94</f>
        <v>0</v>
      </c>
      <c r="AE94" s="976" t="n">
        <f aca="false">Посуточная!BK94</f>
        <v>0</v>
      </c>
      <c r="AF94" s="976" t="n">
        <f aca="false">Посуточная!BL94</f>
        <v>0</v>
      </c>
      <c r="AG94" s="976" t="n">
        <f aca="false">Посуточная!BM94</f>
        <v>0</v>
      </c>
      <c r="AH94" s="1095"/>
      <c r="AI94" s="1096"/>
      <c r="AJ94" s="979"/>
      <c r="AK94" s="979"/>
      <c r="AL94" s="990" t="n">
        <f aca="false">Посуточная!BV94</f>
        <v>0</v>
      </c>
      <c r="AM94" s="975" t="n">
        <f aca="false">Посуточная!BW94</f>
        <v>0</v>
      </c>
      <c r="AN94" s="975" t="n">
        <f aca="false">Посуточная!BX94</f>
        <v>0</v>
      </c>
      <c r="AO94" s="975" t="n">
        <f aca="false">Посуточная!BY94</f>
        <v>0</v>
      </c>
      <c r="AP94" s="976" t="n">
        <f aca="false">Посуточная!CD94</f>
        <v>0</v>
      </c>
      <c r="AQ94" s="976" t="n">
        <f aca="false">Посуточная!CE94</f>
        <v>0</v>
      </c>
      <c r="AR94" s="976" t="n">
        <f aca="false">Посуточная!CF94</f>
        <v>0</v>
      </c>
      <c r="AS94" s="976" t="n">
        <f aca="false">Посуточная!CG94</f>
        <v>0</v>
      </c>
      <c r="AT94" s="1095"/>
      <c r="AU94" s="1096"/>
      <c r="AV94" s="979"/>
      <c r="AW94" s="979"/>
      <c r="AX94" s="990" t="n">
        <f aca="false">Посуточная!CP94</f>
        <v>0</v>
      </c>
      <c r="AY94" s="975" t="n">
        <f aca="false">Посуточная!CQ94</f>
        <v>0</v>
      </c>
      <c r="AZ94" s="975" t="n">
        <f aca="false">Посуточная!CR94</f>
        <v>0</v>
      </c>
      <c r="BA94" s="975" t="n">
        <f aca="false">Посуточная!CS94</f>
        <v>0</v>
      </c>
      <c r="BB94" s="976" t="n">
        <f aca="false">Посуточная!CX94</f>
        <v>0</v>
      </c>
      <c r="BC94" s="976" t="n">
        <f aca="false">Посуточная!CY94</f>
        <v>0</v>
      </c>
      <c r="BD94" s="976" t="n">
        <f aca="false">Посуточная!CZ94</f>
        <v>0</v>
      </c>
      <c r="BE94" s="976" t="n">
        <f aca="false">Посуточная!DA94</f>
        <v>0</v>
      </c>
      <c r="BF94" s="1095"/>
      <c r="BG94" s="1096"/>
      <c r="BH94" s="979"/>
      <c r="BI94" s="979"/>
      <c r="BJ94" s="1097"/>
      <c r="BK94" s="1096"/>
      <c r="BL94" s="979"/>
      <c r="BM94" s="979"/>
      <c r="BN94" s="1098"/>
      <c r="BO94" s="1099"/>
      <c r="BP94" s="979"/>
      <c r="BQ94" s="979"/>
      <c r="BR94" s="988" t="n">
        <f aca="false">Посуточная!DR94</f>
        <v>0</v>
      </c>
      <c r="BS94" s="989" t="n">
        <f aca="false">Посуточная!DS94</f>
        <v>0</v>
      </c>
      <c r="BT94" s="989" t="n">
        <f aca="false">Посуточная!DT94</f>
        <v>0</v>
      </c>
      <c r="BU94" s="989" t="n">
        <f aca="false">Посуточная!DU94</f>
        <v>0</v>
      </c>
      <c r="BV94" s="976" t="n">
        <f aca="false">Посуточная!DZ94</f>
        <v>0</v>
      </c>
      <c r="BW94" s="976" t="n">
        <f aca="false">Посуточная!EA94</f>
        <v>0</v>
      </c>
      <c r="BX94" s="976" t="n">
        <f aca="false">Посуточная!EB94</f>
        <v>0</v>
      </c>
      <c r="BY94" s="976" t="n">
        <f aca="false">Посуточная!EC94</f>
        <v>0</v>
      </c>
      <c r="BZ94" s="1095"/>
      <c r="CA94" s="1096"/>
      <c r="CB94" s="979"/>
      <c r="CC94" s="979"/>
      <c r="CD94" s="1100" t="n">
        <f aca="false">Посуточная!EO94</f>
        <v>0</v>
      </c>
      <c r="CE94" s="1101" t="n">
        <f aca="false">Посуточная!EP94</f>
        <v>0</v>
      </c>
      <c r="CF94" s="1101" t="n">
        <f aca="false">Посуточная!EQ94</f>
        <v>0</v>
      </c>
      <c r="CG94" s="1101" t="n">
        <f aca="false">Посуточная!ER94</f>
        <v>0</v>
      </c>
      <c r="CH94" s="1000" t="n">
        <f aca="false">Посуточная!EZ94</f>
        <v>0</v>
      </c>
      <c r="CI94" s="1000" t="n">
        <f aca="false">Посуточная!FA94</f>
        <v>0</v>
      </c>
      <c r="CJ94" s="1000" t="n">
        <f aca="false">Посуточная!FB94</f>
        <v>0</v>
      </c>
      <c r="CK94" s="1000" t="n">
        <f aca="false">Посуточная!FC94</f>
        <v>0</v>
      </c>
      <c r="CL94" s="1095"/>
      <c r="CM94" s="1096"/>
      <c r="CN94" s="979"/>
      <c r="CO94" s="979"/>
      <c r="CP94" s="1102" t="n">
        <f aca="false">Посуточная!GN94</f>
        <v>0</v>
      </c>
      <c r="CQ94" s="1094" t="n">
        <f aca="false">Посуточная!GO94</f>
        <v>0</v>
      </c>
      <c r="CR94" s="1094" t="n">
        <f aca="false">Посуточная!GP94</f>
        <v>0</v>
      </c>
      <c r="CS94" s="1094" t="n">
        <f aca="false">Посуточная!GQ94</f>
        <v>0</v>
      </c>
      <c r="CT94" s="1094" t="n">
        <f aca="false">Посуточная!GR94</f>
        <v>0</v>
      </c>
      <c r="CU94" s="1094" t="n">
        <f aca="false">Посуточная!GS94</f>
        <v>0</v>
      </c>
      <c r="CV94" s="1094" t="n">
        <f aca="false">Посуточная!GT94</f>
        <v>0</v>
      </c>
      <c r="CW94" s="976" t="n">
        <f aca="false">Посуточная!HP94</f>
        <v>0</v>
      </c>
      <c r="CX94" s="976" t="n">
        <f aca="false">Посуточная!HQ94</f>
        <v>0</v>
      </c>
      <c r="CY94" s="976" t="n">
        <f aca="false">Посуточная!HR94</f>
        <v>0</v>
      </c>
      <c r="CZ94" s="976" t="n">
        <f aca="false">Посуточная!HS94</f>
        <v>0</v>
      </c>
      <c r="DA94" s="976" t="n">
        <f aca="false">Посуточная!HT94</f>
        <v>0</v>
      </c>
      <c r="DB94" s="976" t="n">
        <f aca="false">Посуточная!HU94</f>
        <v>0</v>
      </c>
      <c r="DC94" s="976" t="n">
        <f aca="false">Посуточная!HV94</f>
        <v>0</v>
      </c>
      <c r="DD94" s="1106"/>
      <c r="DE94" s="1096"/>
      <c r="DF94" s="979"/>
      <c r="DG94" s="979"/>
      <c r="DH94" s="1103" t="n">
        <f aca="false">Посуточная!IE94</f>
        <v>0</v>
      </c>
      <c r="DI94" s="1104" t="n">
        <f aca="false">Посуточная!IF94</f>
        <v>0</v>
      </c>
      <c r="DJ94" s="1104" t="n">
        <f aca="false">Посуточная!IG94</f>
        <v>0</v>
      </c>
      <c r="DK94" s="1101" t="n">
        <f aca="false">Посуточная!IH94</f>
        <v>0</v>
      </c>
      <c r="DL94" s="976" t="n">
        <f aca="false">Посуточная!IM94</f>
        <v>0</v>
      </c>
      <c r="DM94" s="993" t="n">
        <f aca="false">Посуточная!IN94</f>
        <v>0</v>
      </c>
      <c r="DN94" s="993" t="n">
        <f aca="false">Посуточная!IO94</f>
        <v>0</v>
      </c>
      <c r="DO94" s="993" t="n">
        <f aca="false">Посуточная!IP94</f>
        <v>0</v>
      </c>
      <c r="DP94" s="1106"/>
      <c r="DQ94" s="1096"/>
      <c r="DT94" s="1107"/>
      <c r="DU94" s="1108"/>
      <c r="DV94" s="1108"/>
      <c r="DW94" s="1108"/>
      <c r="DX94" s="1108"/>
      <c r="DY94" s="1108"/>
      <c r="DZ94" s="1108"/>
      <c r="EA94" s="976" t="n">
        <f aca="false">Посуточная!KQ94</f>
        <v>0</v>
      </c>
      <c r="EB94" s="976" t="n">
        <f aca="false">Посуточная!KR94</f>
        <v>0</v>
      </c>
      <c r="EC94" s="976" t="n">
        <f aca="false">Посуточная!KS94</f>
        <v>0</v>
      </c>
      <c r="ED94" s="976" t="n">
        <f aca="false">Посуточная!KT94</f>
        <v>0</v>
      </c>
      <c r="EE94" s="976" t="n">
        <f aca="false">Посуточная!KU94</f>
        <v>0</v>
      </c>
      <c r="EF94" s="976" t="n">
        <f aca="false">Посуточная!KV94</f>
        <v>0</v>
      </c>
      <c r="EG94" s="976" t="n">
        <f aca="false">Посуточная!KW94</f>
        <v>0</v>
      </c>
      <c r="EH94" s="1095"/>
      <c r="EI94" s="1096"/>
      <c r="EJ94" s="979"/>
      <c r="EK94" s="979"/>
      <c r="EL94" s="1097"/>
      <c r="EM94" s="1096"/>
      <c r="EN94" s="979"/>
      <c r="EO94" s="979"/>
      <c r="EP94" s="1098"/>
      <c r="EQ94" s="1099"/>
      <c r="ET94" s="1109"/>
      <c r="EU94" s="1110"/>
      <c r="EX94" s="1111"/>
      <c r="EY94" s="1017"/>
      <c r="FB94" s="1107"/>
      <c r="FC94" s="1108"/>
      <c r="FD94" s="1108"/>
      <c r="FE94" s="1108"/>
      <c r="FF94" s="1108"/>
      <c r="FG94" s="1108"/>
      <c r="FH94" s="1108"/>
      <c r="FI94" s="1000" t="n">
        <f aca="false">Посуточная!NU94</f>
        <v>0</v>
      </c>
      <c r="FJ94" s="1000" t="n">
        <f aca="false">Посуточная!NV94</f>
        <v>0</v>
      </c>
      <c r="FK94" s="1000" t="n">
        <f aca="false">Посуточная!NW94</f>
        <v>0</v>
      </c>
      <c r="FL94" s="1000" t="n">
        <f aca="false">Посуточная!NX94</f>
        <v>0</v>
      </c>
      <c r="FM94" s="1000" t="n">
        <f aca="false">Посуточная!NY94</f>
        <v>0</v>
      </c>
      <c r="FN94" s="1000" t="n">
        <f aca="false">Посуточная!NZ94</f>
        <v>0</v>
      </c>
      <c r="FO94" s="1000" t="n">
        <f aca="false">Посуточная!OA94</f>
        <v>0</v>
      </c>
      <c r="FP94" s="1095"/>
      <c r="FQ94" s="1096"/>
      <c r="FR94" s="979"/>
      <c r="FS94" s="979"/>
      <c r="FT94" s="1112" t="n">
        <f aca="false">Посуточная!OO94</f>
        <v>0</v>
      </c>
      <c r="FU94" s="1113" t="n">
        <f aca="false">Посуточная!OP94</f>
        <v>0</v>
      </c>
      <c r="FV94" s="1113" t="n">
        <f aca="false">Посуточная!OQ94</f>
        <v>0</v>
      </c>
      <c r="FW94" s="1113" t="n">
        <f aca="false">Посуточная!OR94</f>
        <v>0</v>
      </c>
      <c r="FX94" s="1113" t="n">
        <f aca="false">Посуточная!OS94</f>
        <v>0</v>
      </c>
      <c r="FY94" s="1113" t="n">
        <f aca="false">Посуточная!OT94</f>
        <v>0</v>
      </c>
      <c r="FZ94" s="1114" t="n">
        <f aca="false">Посуточная!OU94</f>
        <v>0</v>
      </c>
      <c r="GA94" s="1105" t="n">
        <f aca="false">Посуточная!PP94</f>
        <v>0</v>
      </c>
      <c r="GB94" s="1105" t="n">
        <f aca="false">Посуточная!PQ94</f>
        <v>0</v>
      </c>
      <c r="GC94" s="1105" t="n">
        <f aca="false">Посуточная!PR94</f>
        <v>0</v>
      </c>
      <c r="GD94" s="1105" t="n">
        <f aca="false">Посуточная!PS94</f>
        <v>0</v>
      </c>
      <c r="GE94" s="1105" t="n">
        <f aca="false">Посуточная!PT94</f>
        <v>0</v>
      </c>
      <c r="GF94" s="1105" t="n">
        <f aca="false">Посуточная!PU94</f>
        <v>0</v>
      </c>
      <c r="GG94" s="1105" t="n">
        <f aca="false">Посуточная!PV94</f>
        <v>0</v>
      </c>
      <c r="GH94" s="1095"/>
      <c r="GI94" s="1096"/>
      <c r="GJ94" s="979"/>
      <c r="GK94" s="979"/>
      <c r="GL94" s="1039" t="n">
        <f aca="false">Посуточная!QH94</f>
        <v>0</v>
      </c>
      <c r="GM94" s="1040" t="n">
        <f aca="false">Посуточная!QI94</f>
        <v>0</v>
      </c>
      <c r="GN94" s="1040" t="n">
        <f aca="false">Посуточная!QJ94</f>
        <v>0</v>
      </c>
      <c r="GO94" s="1040" t="n">
        <f aca="false">Посуточная!QK94</f>
        <v>0</v>
      </c>
      <c r="GP94" s="1040" t="n">
        <f aca="false">Посуточная!QL94</f>
        <v>0</v>
      </c>
      <c r="GQ94" s="1040" t="n">
        <f aca="false">Посуточная!QM94</f>
        <v>0</v>
      </c>
      <c r="GR94" s="1040" t="n">
        <f aca="false">Посуточная!QN94</f>
        <v>0</v>
      </c>
      <c r="GS94" s="1006" t="n">
        <f aca="false">Посуточная!QV94</f>
        <v>0</v>
      </c>
      <c r="GT94" s="1006" t="n">
        <f aca="false">Посуточная!QW94</f>
        <v>0</v>
      </c>
      <c r="GU94" s="1006" t="n">
        <f aca="false">Посуточная!QX94</f>
        <v>0</v>
      </c>
      <c r="GV94" s="1006" t="n">
        <f aca="false">Посуточная!QY94</f>
        <v>0</v>
      </c>
      <c r="GW94" s="1006" t="n">
        <f aca="false">Посуточная!QZ94</f>
        <v>0</v>
      </c>
      <c r="GX94" s="1006" t="n">
        <f aca="false">Посуточная!RA94</f>
        <v>0</v>
      </c>
      <c r="GY94" s="1006" t="n">
        <f aca="false">Посуточная!RB94</f>
        <v>0</v>
      </c>
      <c r="GZ94" s="1095"/>
      <c r="HA94" s="1096"/>
      <c r="HB94" s="979"/>
      <c r="HC94" s="979"/>
      <c r="HD94" s="1041" t="n">
        <f aca="false">Посуточная!RN94</f>
        <v>0</v>
      </c>
      <c r="HE94" s="1042" t="n">
        <f aca="false">Посуточная!RO94</f>
        <v>0</v>
      </c>
      <c r="HF94" s="1042" t="n">
        <f aca="false">Посуточная!RP94</f>
        <v>0</v>
      </c>
      <c r="HG94" s="1042" t="n">
        <f aca="false">Посуточная!RQ94</f>
        <v>0</v>
      </c>
      <c r="HH94" s="1042" t="n">
        <f aca="false">Посуточная!RR94</f>
        <v>0</v>
      </c>
      <c r="HI94" s="1042" t="n">
        <f aca="false">Посуточная!RS94</f>
        <v>0</v>
      </c>
      <c r="HJ94" s="1042" t="n">
        <f aca="false">Посуточная!RT94</f>
        <v>0</v>
      </c>
      <c r="HK94" s="993" t="n">
        <f aca="false">Посуточная!SB94</f>
        <v>0</v>
      </c>
      <c r="HL94" s="993" t="n">
        <f aca="false">Посуточная!SC94</f>
        <v>0</v>
      </c>
      <c r="HM94" s="993" t="n">
        <f aca="false">Посуточная!SD94</f>
        <v>0</v>
      </c>
      <c r="HN94" s="993" t="n">
        <f aca="false">Посуточная!SE94</f>
        <v>0</v>
      </c>
      <c r="HO94" s="993" t="n">
        <f aca="false">Посуточная!SF94</f>
        <v>0</v>
      </c>
      <c r="HP94" s="993" t="n">
        <f aca="false">Посуточная!SG94</f>
        <v>0</v>
      </c>
      <c r="HQ94" s="993" t="n">
        <f aca="false">Посуточная!SH94</f>
        <v>0</v>
      </c>
      <c r="HR94" s="1095"/>
      <c r="HS94" s="1096"/>
      <c r="HT94" s="979"/>
      <c r="HU94" s="979"/>
      <c r="HV94" s="1097"/>
      <c r="HW94" s="1096"/>
      <c r="HX94" s="979"/>
      <c r="HY94" s="979"/>
      <c r="HZ94" s="1098"/>
      <c r="IA94" s="1099"/>
      <c r="IB94" s="979"/>
      <c r="IC94" s="979"/>
      <c r="ID94" s="1001" t="n">
        <f aca="false">Посуточная!SY94</f>
        <v>0</v>
      </c>
      <c r="IE94" s="1002" t="n">
        <f aca="false">Посуточная!SZ94</f>
        <v>0</v>
      </c>
      <c r="IF94" s="1002" t="n">
        <f aca="false">Посуточная!TA94</f>
        <v>0</v>
      </c>
      <c r="IG94" s="1002" t="n">
        <f aca="false">Посуточная!TB94</f>
        <v>0</v>
      </c>
      <c r="IH94" s="993" t="n">
        <f aca="false">Посуточная!TG94</f>
        <v>0</v>
      </c>
      <c r="II94" s="993" t="n">
        <f aca="false">Посуточная!TH94</f>
        <v>0</v>
      </c>
      <c r="IJ94" s="993" t="n">
        <f aca="false">Посуточная!TI94</f>
        <v>0</v>
      </c>
      <c r="IK94" s="993" t="n">
        <f aca="false">Посуточная!TJ94</f>
        <v>0</v>
      </c>
      <c r="IL94" s="1095"/>
      <c r="IM94" s="1096"/>
      <c r="IP94" s="1115"/>
      <c r="IQ94" s="1116"/>
      <c r="IT94" s="1115"/>
      <c r="IU94" s="1117"/>
      <c r="IV94" s="1046"/>
      <c r="IW94" s="1046"/>
      <c r="IX94" s="1117"/>
      <c r="IY94" s="1117"/>
      <c r="IZ94" s="1046"/>
      <c r="JA94" s="1046"/>
      <c r="JB94" s="1117"/>
      <c r="JC94" s="1117"/>
      <c r="JD94" s="1046"/>
      <c r="JE94" s="1046"/>
      <c r="JF94" s="1118"/>
      <c r="JG94" s="1017"/>
      <c r="JJ94" s="1111"/>
      <c r="JK94" s="1017"/>
      <c r="JN94" s="1111"/>
      <c r="JO94" s="1017"/>
      <c r="JR94" s="1115"/>
      <c r="JS94" s="1116"/>
      <c r="JV94" s="1111"/>
      <c r="JW94" s="1017"/>
      <c r="JZ94" s="1118"/>
      <c r="KA94" s="1118"/>
      <c r="KD94" s="1118"/>
      <c r="KE94" s="1118"/>
      <c r="KG94" s="1020"/>
      <c r="KH94" s="1119"/>
      <c r="KI94" s="1120"/>
      <c r="KJ94" s="1025"/>
      <c r="KL94" s="1118"/>
      <c r="KM94" s="1118"/>
      <c r="KN94" s="1121"/>
      <c r="KO94" s="1119"/>
      <c r="KP94" s="1122"/>
      <c r="KQ94" s="1140"/>
      <c r="KS94" s="924" t="str">
        <f aca="false">IF(KP94=$KS$1,"",KI94-7200)</f>
        <v/>
      </c>
      <c r="KT94" s="1137"/>
      <c r="LG94" s="924" t="n">
        <f aca="false">IF(R94="",0,R94+LG91)</f>
        <v>0</v>
      </c>
      <c r="LH94" s="924" t="n">
        <f aca="false">IF(S94="",0,S94+LH91)</f>
        <v>0</v>
      </c>
      <c r="LI94" s="924" t="n">
        <f aca="false">IF(AJ94="",0,AJ94+LI91)</f>
        <v>0</v>
      </c>
      <c r="LJ94" s="924" t="n">
        <f aca="false">IF(AK94="",0,AK94+LJ91)</f>
        <v>0</v>
      </c>
      <c r="LK94" s="924" t="n">
        <f aca="false">IF(AV94="",0,AV94+LK91)</f>
        <v>0</v>
      </c>
      <c r="LL94" s="924" t="n">
        <f aca="false">IF(AW94="",0,AW94+LL91)</f>
        <v>0</v>
      </c>
      <c r="LM94" s="924" t="n">
        <f aca="false">IF(BH94="",0,BH94+LM91)</f>
        <v>0</v>
      </c>
      <c r="LN94" s="924" t="n">
        <f aca="false">IF(BI94="",0,BI94+LN91)</f>
        <v>0</v>
      </c>
      <c r="LO94" s="924" t="n">
        <f aca="false">IF(CB94="",0,CB94+LO91)</f>
        <v>0</v>
      </c>
      <c r="LP94" s="924" t="n">
        <f aca="false">IF(CC94="",0,CC94+LP91)</f>
        <v>0</v>
      </c>
      <c r="LQ94" s="924" t="n">
        <f aca="false">IF(CN94="",0,CN94+LQ91)</f>
        <v>0</v>
      </c>
      <c r="LR94" s="924" t="n">
        <f aca="false">IF(CO94="",0,CO94+LR91)</f>
        <v>0</v>
      </c>
      <c r="LS94" s="924" t="n">
        <f aca="false">IF(DR94="",0,DR94+LS91)</f>
        <v>0</v>
      </c>
      <c r="LT94" s="924" t="n">
        <f aca="false">IF(DS94="",0,DS94+LT91)</f>
        <v>0</v>
      </c>
      <c r="LU94" s="924" t="n">
        <f aca="false">IF(DF94="",0,DF94+LU91)</f>
        <v>0</v>
      </c>
      <c r="LV94" s="924" t="n">
        <f aca="false">IF(DG94="",0,DG94+LV91)</f>
        <v>0</v>
      </c>
      <c r="LW94" s="924" t="n">
        <f aca="false">IF(HT94="",0,HT94+LW91)</f>
        <v>0</v>
      </c>
      <c r="LX94" s="924" t="n">
        <f aca="false">IF(HU94="",0,HU94+LX91)</f>
        <v>0</v>
      </c>
      <c r="LY94" s="924" t="n">
        <f aca="false">IF(JN94="",0,JN94)</f>
        <v>0</v>
      </c>
      <c r="LZ94" s="924" t="n">
        <f aca="false">IF(JO94="",0,JO94)</f>
        <v>0</v>
      </c>
      <c r="MA94" s="924" t="n">
        <f aca="false">IF(EV94="",0,EV94+MA91)</f>
        <v>0</v>
      </c>
      <c r="MB94" s="924" t="n">
        <f aca="false">IF(EW94="",0,EW94+MB91)</f>
        <v>0</v>
      </c>
      <c r="MC94" s="924" t="n">
        <f aca="false">IF(JJ94="",0,JJ94+MC91)</f>
        <v>0</v>
      </c>
      <c r="MD94" s="924" t="n">
        <f aca="false">IF(JK94="",0,JK94+MD91)</f>
        <v>0</v>
      </c>
      <c r="ME94" s="924" t="n">
        <f aca="false">IF(KO94="",0,KO94+ME91)</f>
        <v>0</v>
      </c>
      <c r="MF94" s="924" t="n">
        <f aca="false">IF(KP94="",0,KP94+MF91)</f>
        <v>0</v>
      </c>
      <c r="MG94" s="924" t="n">
        <f aca="false">IFERROR(ME94/$A92,0)</f>
        <v>0</v>
      </c>
      <c r="MH94" s="924" t="n">
        <f aca="false">IFERROR(MF94/$A92,0)</f>
        <v>0</v>
      </c>
      <c r="MI94" s="924" t="n">
        <f aca="false">IF(JT94="",0,JT94+MI91)</f>
        <v>0</v>
      </c>
      <c r="MJ94" s="924" t="n">
        <f aca="false">IF(JU94="",0,JU94+MJ91)</f>
        <v>0</v>
      </c>
      <c r="MK94" s="924" t="n">
        <f aca="false">IF(LG94&gt;0,0,P94+MK91)</f>
        <v>0</v>
      </c>
      <c r="ML94" s="924" t="n">
        <f aca="false">IF(LH94&gt;0,0,Q94+ML91)</f>
        <v>0</v>
      </c>
      <c r="MM94" s="924" t="n">
        <f aca="false">IF(LI94&gt;0,0,AH94+MM91)</f>
        <v>0</v>
      </c>
      <c r="MN94" s="924" t="n">
        <f aca="false">IF(LJ94&gt;0,0,AI94+MN91)</f>
        <v>0</v>
      </c>
      <c r="MO94" s="924" t="n">
        <f aca="false">IF(LK94&gt;0,0,AT94+MO91)</f>
        <v>0</v>
      </c>
      <c r="MP94" s="924" t="n">
        <f aca="false">IF(LL94&gt;0,0,AU94+MP91)</f>
        <v>0</v>
      </c>
      <c r="MQ94" s="924" t="n">
        <f aca="false">IF(LM94&gt;0,0,BF94+MQ91)</f>
        <v>0</v>
      </c>
      <c r="MR94" s="924" t="n">
        <f aca="false">IF(LN94&gt;0,0,BG94+MR91)</f>
        <v>0</v>
      </c>
      <c r="MS94" s="924" t="n">
        <f aca="false">IF(LO94&gt;0,0,BZ94+MS91)</f>
        <v>0</v>
      </c>
      <c r="MT94" s="924" t="n">
        <f aca="false">IF(LP94&gt;0,0,CA94+MT91)</f>
        <v>0</v>
      </c>
      <c r="MU94" s="924" t="n">
        <f aca="false">IF(LQ94&gt;0,0,CL94+MU91)</f>
        <v>0</v>
      </c>
      <c r="MV94" s="924" t="n">
        <f aca="false">IF(LR94&gt;0,0,CM94+MV91)</f>
        <v>0</v>
      </c>
      <c r="MW94" s="924" t="n">
        <f aca="false">IF(LS94&gt;0,0,DP94+MW91)</f>
        <v>0</v>
      </c>
      <c r="MX94" s="924" t="n">
        <f aca="false">IF(LT94&gt;0,0,DQ94+MX91)</f>
        <v>0</v>
      </c>
      <c r="MY94" s="924" t="n">
        <f aca="false">IF(LU94&gt;0,0,DD94+MY91)</f>
        <v>0</v>
      </c>
      <c r="MZ94" s="924" t="n">
        <f aca="false">IFERROR(IF(LV94&gt;0,0,DE94+MZ91),0)</f>
        <v>0</v>
      </c>
      <c r="NA94" s="924" t="n">
        <f aca="false">IF(LW94&gt;0,0,HR94+NA91)</f>
        <v>0</v>
      </c>
      <c r="NB94" s="924" t="n">
        <f aca="false">IFERROR(IF(LX94&gt;0,0,HS94+NB91),0)</f>
        <v>0</v>
      </c>
      <c r="NC94" s="924"/>
      <c r="ND94" s="924"/>
      <c r="NE94" s="924"/>
    </row>
    <row r="95" customFormat="false" ht="15" hidden="false" customHeight="false" outlineLevel="0" collapsed="false">
      <c r="A95" s="1181"/>
      <c r="B95" s="974" t="n">
        <f aca="false">Посуточная!J95</f>
        <v>0</v>
      </c>
      <c r="C95" s="975" t="n">
        <f aca="false">Посуточная!K95</f>
        <v>0</v>
      </c>
      <c r="D95" s="975" t="n">
        <f aca="false">Посуточная!L95</f>
        <v>0</v>
      </c>
      <c r="E95" s="975" t="n">
        <f aca="false">Посуточная!M95</f>
        <v>0</v>
      </c>
      <c r="F95" s="975" t="n">
        <f aca="false">Посуточная!N95</f>
        <v>0</v>
      </c>
      <c r="G95" s="975" t="n">
        <f aca="false">Посуточная!O95</f>
        <v>0</v>
      </c>
      <c r="H95" s="975" t="n">
        <f aca="false">Посуточная!P95</f>
        <v>0</v>
      </c>
      <c r="I95" s="976" t="n">
        <f aca="false">Посуточная!AA95</f>
        <v>0</v>
      </c>
      <c r="J95" s="976" t="n">
        <f aca="false">Посуточная!AB95</f>
        <v>0</v>
      </c>
      <c r="K95" s="976" t="n">
        <f aca="false">Посуточная!AC95</f>
        <v>0</v>
      </c>
      <c r="L95" s="976" t="n">
        <f aca="false">Посуточная!AD95</f>
        <v>0</v>
      </c>
      <c r="M95" s="976" t="n">
        <f aca="false">Посуточная!AE95</f>
        <v>0</v>
      </c>
      <c r="N95" s="976" t="n">
        <f aca="false">Посуточная!AF95</f>
        <v>0</v>
      </c>
      <c r="O95" s="976" t="n">
        <f aca="false">Посуточная!AG95</f>
        <v>0</v>
      </c>
      <c r="P95" s="1027" t="n">
        <f aca="false">COUNTIF(B95:H95,"&lt;&gt;0")-COUNTIF(B95:H95,"")</f>
        <v>-7</v>
      </c>
      <c r="Q95" s="1028" t="n">
        <f aca="false">COUNTIF(I95:O95,"&lt;&gt;0")-COUNTIF(I95:O95,"")</f>
        <v>0</v>
      </c>
      <c r="R95" s="979"/>
      <c r="S95" s="979"/>
      <c r="T95" s="990" t="n">
        <f aca="false">Посуточная!AS95</f>
        <v>0</v>
      </c>
      <c r="U95" s="975" t="n">
        <f aca="false">Посуточная!AT95</f>
        <v>0</v>
      </c>
      <c r="V95" s="975" t="n">
        <f aca="false">Посуточная!AU95</f>
        <v>0</v>
      </c>
      <c r="W95" s="975" t="n">
        <f aca="false">Посуточная!AV95</f>
        <v>0</v>
      </c>
      <c r="X95" s="975" t="n">
        <f aca="false">Посуточная!AW95</f>
        <v>0</v>
      </c>
      <c r="Y95" s="975" t="n">
        <f aca="false">Посуточная!AX95</f>
        <v>0</v>
      </c>
      <c r="Z95" s="975" t="n">
        <f aca="false">Посуточная!AY95</f>
        <v>0</v>
      </c>
      <c r="AA95" s="976" t="n">
        <f aca="false">Посуточная!BG95</f>
        <v>0</v>
      </c>
      <c r="AB95" s="976" t="n">
        <f aca="false">Посуточная!BH95</f>
        <v>0</v>
      </c>
      <c r="AC95" s="976" t="n">
        <f aca="false">Посуточная!BI95</f>
        <v>0</v>
      </c>
      <c r="AD95" s="976" t="n">
        <f aca="false">Посуточная!BJ95</f>
        <v>0</v>
      </c>
      <c r="AE95" s="976" t="n">
        <f aca="false">Посуточная!BK95</f>
        <v>0</v>
      </c>
      <c r="AF95" s="976" t="n">
        <f aca="false">Посуточная!BL95</f>
        <v>0</v>
      </c>
      <c r="AG95" s="976" t="n">
        <f aca="false">Посуточная!BM95</f>
        <v>0</v>
      </c>
      <c r="AH95" s="1027" t="n">
        <f aca="false">COUNTIF(T95:Z95,"&lt;&gt;0")-COUNTIF(T95:Z95,"")</f>
        <v>0</v>
      </c>
      <c r="AI95" s="1028" t="n">
        <f aca="false">COUNTIF(AA95:AG95,"&lt;&gt;0")-COUNTIF(AA95:AG95,"")</f>
        <v>0</v>
      </c>
      <c r="AJ95" s="979"/>
      <c r="AK95" s="979"/>
      <c r="AL95" s="990" t="n">
        <f aca="false">Посуточная!BV95</f>
        <v>0</v>
      </c>
      <c r="AM95" s="975" t="n">
        <f aca="false">Посуточная!BW95</f>
        <v>0</v>
      </c>
      <c r="AN95" s="975" t="n">
        <f aca="false">Посуточная!BX95</f>
        <v>0</v>
      </c>
      <c r="AO95" s="975" t="n">
        <f aca="false">Посуточная!BY95</f>
        <v>0</v>
      </c>
      <c r="AP95" s="976" t="n">
        <f aca="false">Посуточная!CD95</f>
        <v>0</v>
      </c>
      <c r="AQ95" s="976" t="n">
        <f aca="false">Посуточная!CE95</f>
        <v>0</v>
      </c>
      <c r="AR95" s="976" t="n">
        <f aca="false">Посуточная!CF95</f>
        <v>0</v>
      </c>
      <c r="AS95" s="976" t="n">
        <f aca="false">Посуточная!CG95</f>
        <v>0</v>
      </c>
      <c r="AT95" s="1027" t="n">
        <f aca="false">COUNTIF(AL95:AO95,"&lt;&gt;0")-COUNTIF(AL95:AO95,"")</f>
        <v>-4</v>
      </c>
      <c r="AU95" s="1028" t="n">
        <f aca="false">COUNTIF(AP95:AS95,"&lt;&gt;0")-COUNTIF(AP95:AS95,"")</f>
        <v>0</v>
      </c>
      <c r="AV95" s="979"/>
      <c r="AW95" s="979"/>
      <c r="AX95" s="990" t="n">
        <f aca="false">Посуточная!CP95</f>
        <v>0</v>
      </c>
      <c r="AY95" s="975" t="n">
        <f aca="false">Посуточная!CQ95</f>
        <v>0</v>
      </c>
      <c r="AZ95" s="975" t="n">
        <f aca="false">Посуточная!CR95</f>
        <v>0</v>
      </c>
      <c r="BA95" s="975" t="n">
        <f aca="false">Посуточная!CS95</f>
        <v>0</v>
      </c>
      <c r="BB95" s="976" t="n">
        <f aca="false">Посуточная!CX95</f>
        <v>0</v>
      </c>
      <c r="BC95" s="976" t="n">
        <f aca="false">Посуточная!CY95</f>
        <v>0</v>
      </c>
      <c r="BD95" s="976" t="n">
        <f aca="false">Посуточная!CZ95</f>
        <v>0</v>
      </c>
      <c r="BE95" s="976" t="n">
        <f aca="false">Посуточная!DA95</f>
        <v>0</v>
      </c>
      <c r="BF95" s="1027" t="n">
        <f aca="false">COUNTIF(AX95:BA95,"&lt;&gt;0")-COUNTIF(AX95:BA95,"")</f>
        <v>-4</v>
      </c>
      <c r="BG95" s="1028" t="n">
        <f aca="false">COUNTIF(BB95:BE95,"&lt;&gt;0")-COUNTIF(BB95:BE95,"")</f>
        <v>0</v>
      </c>
      <c r="BH95" s="979"/>
      <c r="BI95" s="979"/>
      <c r="BJ95" s="1030" t="n">
        <f aca="false">SUMIF(B6:BI6,"итого гр.",B95:BI95)</f>
        <v>0</v>
      </c>
      <c r="BK95" s="1028" t="n">
        <f aca="false">SUMIF(B6:BI6,"итого фк.",B95:BI95)</f>
        <v>0</v>
      </c>
      <c r="BL95" s="979"/>
      <c r="BM95" s="979"/>
      <c r="BN95" s="1031"/>
      <c r="BO95" s="1032"/>
      <c r="BP95" s="979"/>
      <c r="BQ95" s="979"/>
      <c r="BR95" s="988" t="n">
        <f aca="false">Посуточная!DR95</f>
        <v>0</v>
      </c>
      <c r="BS95" s="989" t="n">
        <f aca="false">Посуточная!DS95</f>
        <v>0</v>
      </c>
      <c r="BT95" s="989" t="n">
        <f aca="false">Посуточная!DT95</f>
        <v>0</v>
      </c>
      <c r="BU95" s="989" t="n">
        <f aca="false">Посуточная!DU95</f>
        <v>0</v>
      </c>
      <c r="BV95" s="976" t="n">
        <f aca="false">Посуточная!DZ95</f>
        <v>0</v>
      </c>
      <c r="BW95" s="976" t="n">
        <f aca="false">Посуточная!EA95</f>
        <v>0</v>
      </c>
      <c r="BX95" s="976" t="n">
        <f aca="false">Посуточная!EB95</f>
        <v>0</v>
      </c>
      <c r="BY95" s="976" t="n">
        <f aca="false">Посуточная!EC95</f>
        <v>0</v>
      </c>
      <c r="BZ95" s="1027" t="n">
        <f aca="false">COUNTIF(BR95:BU95,"&lt;&gt;0")-COUNTIF(BR95:BU95,"")</f>
        <v>-4</v>
      </c>
      <c r="CA95" s="1028" t="n">
        <f aca="false">COUNTIF(BV95:BY95,"&lt;&gt;0")-COUNTIF(BV95:BY95,"")</f>
        <v>0</v>
      </c>
      <c r="CB95" s="979"/>
      <c r="CC95" s="979"/>
      <c r="CD95" s="988" t="n">
        <f aca="false">Посуточная!EO95</f>
        <v>0</v>
      </c>
      <c r="CE95" s="989" t="n">
        <f aca="false">Посуточная!EP95</f>
        <v>0</v>
      </c>
      <c r="CF95" s="989" t="n">
        <f aca="false">Посуточная!EQ95</f>
        <v>0</v>
      </c>
      <c r="CG95" s="989" t="n">
        <f aca="false">Посуточная!ER95</f>
        <v>0</v>
      </c>
      <c r="CH95" s="976" t="n">
        <f aca="false">Посуточная!EZ95</f>
        <v>0</v>
      </c>
      <c r="CI95" s="976" t="n">
        <f aca="false">Посуточная!FA95</f>
        <v>0</v>
      </c>
      <c r="CJ95" s="976" t="n">
        <f aca="false">Посуточная!FB95</f>
        <v>0</v>
      </c>
      <c r="CK95" s="976" t="n">
        <f aca="false">Посуточная!FC95</f>
        <v>0</v>
      </c>
      <c r="CL95" s="1027" t="n">
        <f aca="false">COUNTIF(CD95:CG95,"&lt;&gt;0")-COUNTIF(CD95:CG95,"")</f>
        <v>-4</v>
      </c>
      <c r="CM95" s="1028" t="n">
        <f aca="false">COUNTIF(CH95:CK95,"&lt;&gt;0")-COUNTIF(CH95:CK95,"")</f>
        <v>0</v>
      </c>
      <c r="CN95" s="979"/>
      <c r="CO95" s="979"/>
      <c r="CP95" s="990" t="n">
        <f aca="false">Посуточная!GN95</f>
        <v>0</v>
      </c>
      <c r="CQ95" s="975" t="n">
        <f aca="false">Посуточная!GO95</f>
        <v>0</v>
      </c>
      <c r="CR95" s="975" t="n">
        <f aca="false">Посуточная!GP95</f>
        <v>0</v>
      </c>
      <c r="CS95" s="975" t="n">
        <f aca="false">Посуточная!GQ95</f>
        <v>0</v>
      </c>
      <c r="CT95" s="975" t="n">
        <f aca="false">Посуточная!GR95</f>
        <v>0</v>
      </c>
      <c r="CU95" s="975" t="n">
        <f aca="false">Посуточная!GS95</f>
        <v>0</v>
      </c>
      <c r="CV95" s="975" t="n">
        <f aca="false">Посуточная!GT95</f>
        <v>0</v>
      </c>
      <c r="CW95" s="976" t="n">
        <f aca="false">Посуточная!HP95</f>
        <v>0</v>
      </c>
      <c r="CX95" s="976" t="n">
        <f aca="false">Посуточная!HQ95</f>
        <v>0</v>
      </c>
      <c r="CY95" s="976" t="n">
        <f aca="false">Посуточная!HR95</f>
        <v>0</v>
      </c>
      <c r="CZ95" s="976" t="n">
        <f aca="false">Посуточная!HS95</f>
        <v>0</v>
      </c>
      <c r="DA95" s="976" t="n">
        <f aca="false">Посуточная!HT95</f>
        <v>0</v>
      </c>
      <c r="DB95" s="976" t="n">
        <f aca="false">Посуточная!HU95</f>
        <v>0</v>
      </c>
      <c r="DC95" s="976" t="n">
        <f aca="false">Посуточная!HV95</f>
        <v>0</v>
      </c>
      <c r="DD95" s="1029" t="n">
        <f aca="false">COUNTIF(CP95:CV95,"&lt;&gt;0")-COUNTIF(CP95:CV95,"")</f>
        <v>-7</v>
      </c>
      <c r="DE95" s="1136" t="n">
        <f aca="false">COUNTIF(CW95:DC95,"&lt;&gt;0")-COUNTIF(CW95:DC95,"")</f>
        <v>0</v>
      </c>
      <c r="DF95" s="979"/>
      <c r="DG95" s="979"/>
      <c r="DH95" s="991" t="n">
        <f aca="false">Посуточная!IE95</f>
        <v>0</v>
      </c>
      <c r="DI95" s="992" t="n">
        <f aca="false">Посуточная!IF95</f>
        <v>0</v>
      </c>
      <c r="DJ95" s="992" t="n">
        <f aca="false">Посуточная!IG95</f>
        <v>0</v>
      </c>
      <c r="DK95" s="989" t="n">
        <f aca="false">Посуточная!IH95</f>
        <v>0</v>
      </c>
      <c r="DL95" s="976" t="n">
        <f aca="false">Посуточная!IM95</f>
        <v>0</v>
      </c>
      <c r="DM95" s="993" t="n">
        <f aca="false">Посуточная!IN95</f>
        <v>0</v>
      </c>
      <c r="DN95" s="993" t="n">
        <f aca="false">Посуточная!IO95</f>
        <v>0</v>
      </c>
      <c r="DO95" s="993" t="n">
        <f aca="false">Посуточная!IP95</f>
        <v>0</v>
      </c>
      <c r="DP95" s="1029" t="n">
        <f aca="false">COUNTIF(DH95:DK95,"&lt;&gt;0")-COUNTIF(DH95:DK95,"")</f>
        <v>-4</v>
      </c>
      <c r="DQ95" s="1028" t="n">
        <f aca="false">COUNTIF(DL95:DO95,"&lt;&gt;0")-COUNTIF(DL95:DO95,"")</f>
        <v>0</v>
      </c>
      <c r="DT95" s="1033"/>
      <c r="DU95" s="1034"/>
      <c r="DV95" s="1034"/>
      <c r="DW95" s="1034"/>
      <c r="DX95" s="1034"/>
      <c r="DY95" s="1034"/>
      <c r="DZ95" s="1034"/>
      <c r="EA95" s="976" t="n">
        <f aca="false">Посуточная!KQ95</f>
        <v>0</v>
      </c>
      <c r="EB95" s="976" t="n">
        <f aca="false">Посуточная!KR95</f>
        <v>0</v>
      </c>
      <c r="EC95" s="976" t="n">
        <f aca="false">Посуточная!KS95</f>
        <v>0</v>
      </c>
      <c r="ED95" s="976" t="n">
        <f aca="false">Посуточная!KT95</f>
        <v>0</v>
      </c>
      <c r="EE95" s="976" t="n">
        <f aca="false">Посуточная!KU95</f>
        <v>0</v>
      </c>
      <c r="EF95" s="976" t="n">
        <f aca="false">Посуточная!KV95</f>
        <v>0</v>
      </c>
      <c r="EG95" s="976" t="n">
        <f aca="false">Посуточная!KW95</f>
        <v>0</v>
      </c>
      <c r="EH95" s="1027" t="n">
        <f aca="false">SUBTOTAL(3, DT95:DZ95)</f>
        <v>0</v>
      </c>
      <c r="EI95" s="1028" t="n">
        <f aca="false">COUNTIF(EA95:EG95,"&lt;&gt;0")-COUNTIF(EA95:EG95,"")</f>
        <v>0</v>
      </c>
      <c r="EJ95" s="979"/>
      <c r="EK95" s="979"/>
      <c r="EL95" s="1030" t="n">
        <f aca="false">SUMIF(BR6:EK6,"итого гр.",BR95:EK95)</f>
        <v>0</v>
      </c>
      <c r="EM95" s="1028" t="n">
        <f aca="false">SUMIF(BR6:EK6,"итого фк.",BR95:EK95)</f>
        <v>0</v>
      </c>
      <c r="EN95" s="979"/>
      <c r="EO95" s="979"/>
      <c r="EP95" s="1031"/>
      <c r="EQ95" s="1032"/>
      <c r="ET95" s="1035"/>
      <c r="EU95" s="1036"/>
      <c r="EX95" s="1037"/>
      <c r="EY95" s="1038"/>
      <c r="FB95" s="1033"/>
      <c r="FC95" s="1034"/>
      <c r="FD95" s="1034"/>
      <c r="FE95" s="1034"/>
      <c r="FF95" s="1034"/>
      <c r="FG95" s="1034"/>
      <c r="FH95" s="1034"/>
      <c r="FI95" s="976" t="n">
        <f aca="false">Посуточная!NU95</f>
        <v>0</v>
      </c>
      <c r="FJ95" s="976" t="n">
        <f aca="false">Посуточная!NV95</f>
        <v>0</v>
      </c>
      <c r="FK95" s="976" t="n">
        <f aca="false">Посуточная!NW95</f>
        <v>0</v>
      </c>
      <c r="FL95" s="976" t="n">
        <f aca="false">Посуточная!NX95</f>
        <v>0</v>
      </c>
      <c r="FM95" s="976" t="n">
        <f aca="false">Посуточная!NY95</f>
        <v>0</v>
      </c>
      <c r="FN95" s="976" t="n">
        <f aca="false">Посуточная!NZ95</f>
        <v>0</v>
      </c>
      <c r="FO95" s="976" t="n">
        <f aca="false">Посуточная!OA95</f>
        <v>0</v>
      </c>
      <c r="FP95" s="1027" t="n">
        <f aca="false">COUNTIF(FB95:FH95,"&lt;&gt;0")-COUNTIF(FB95:FH95,"")</f>
        <v>0</v>
      </c>
      <c r="FQ95" s="1028" t="n">
        <f aca="false">COUNTIF(FI95:FO95,"&lt;&gt;0")-COUNTIF(FI95:FO95,"")</f>
        <v>0</v>
      </c>
      <c r="FR95" s="979"/>
      <c r="FS95" s="979"/>
      <c r="FT95" s="1001" t="n">
        <f aca="false">Посуточная!OO95</f>
        <v>0</v>
      </c>
      <c r="FU95" s="1002" t="n">
        <f aca="false">Посуточная!OP95</f>
        <v>0</v>
      </c>
      <c r="FV95" s="1002" t="n">
        <f aca="false">Посуточная!OQ95</f>
        <v>0</v>
      </c>
      <c r="FW95" s="1002" t="n">
        <f aca="false">Посуточная!OR95</f>
        <v>0</v>
      </c>
      <c r="FX95" s="1002" t="n">
        <f aca="false">Посуточная!OS95</f>
        <v>0</v>
      </c>
      <c r="FY95" s="1002" t="n">
        <f aca="false">Посуточная!OT95</f>
        <v>0</v>
      </c>
      <c r="FZ95" s="1003" t="n">
        <f aca="false">Посуточная!OU95</f>
        <v>0</v>
      </c>
      <c r="GA95" s="993" t="n">
        <f aca="false">Посуточная!PP95</f>
        <v>0</v>
      </c>
      <c r="GB95" s="993" t="n">
        <f aca="false">Посуточная!PQ95</f>
        <v>0</v>
      </c>
      <c r="GC95" s="993" t="n">
        <f aca="false">Посуточная!PR95</f>
        <v>0</v>
      </c>
      <c r="GD95" s="993" t="n">
        <f aca="false">Посуточная!PS95</f>
        <v>0</v>
      </c>
      <c r="GE95" s="993" t="n">
        <f aca="false">Посуточная!PT95</f>
        <v>0</v>
      </c>
      <c r="GF95" s="993" t="n">
        <f aca="false">Посуточная!PU95</f>
        <v>0</v>
      </c>
      <c r="GG95" s="993" t="n">
        <f aca="false">Посуточная!PV95</f>
        <v>0</v>
      </c>
      <c r="GH95" s="1027" t="n">
        <f aca="false">COUNTIF(FT95:FZ95,"&lt;&gt;0")-COUNTIF(FT95:FZ95,"")</f>
        <v>-7</v>
      </c>
      <c r="GI95" s="1028" t="n">
        <f aca="false">COUNTIF(GA95:GG95,"&lt;&gt;0")-COUNTIF(GA95:GG95,"")</f>
        <v>0</v>
      </c>
      <c r="GJ95" s="979"/>
      <c r="GK95" s="979"/>
      <c r="GL95" s="1039" t="n">
        <f aca="false">Посуточная!QH95</f>
        <v>0</v>
      </c>
      <c r="GM95" s="1040" t="n">
        <f aca="false">Посуточная!QI95</f>
        <v>0</v>
      </c>
      <c r="GN95" s="1040" t="n">
        <f aca="false">Посуточная!QJ95</f>
        <v>0</v>
      </c>
      <c r="GO95" s="1040" t="n">
        <f aca="false">Посуточная!QK95</f>
        <v>0</v>
      </c>
      <c r="GP95" s="1040" t="n">
        <f aca="false">Посуточная!QL95</f>
        <v>0</v>
      </c>
      <c r="GQ95" s="1040" t="n">
        <f aca="false">Посуточная!QM95</f>
        <v>0</v>
      </c>
      <c r="GR95" s="1040" t="n">
        <f aca="false">Посуточная!QN95</f>
        <v>0</v>
      </c>
      <c r="GS95" s="1006" t="n">
        <f aca="false">Посуточная!QV95</f>
        <v>0</v>
      </c>
      <c r="GT95" s="1006" t="n">
        <f aca="false">Посуточная!QW95</f>
        <v>0</v>
      </c>
      <c r="GU95" s="1006" t="n">
        <f aca="false">Посуточная!QX95</f>
        <v>0</v>
      </c>
      <c r="GV95" s="1006" t="n">
        <f aca="false">Посуточная!QY95</f>
        <v>0</v>
      </c>
      <c r="GW95" s="1006" t="n">
        <f aca="false">Посуточная!QZ95</f>
        <v>0</v>
      </c>
      <c r="GX95" s="1006" t="n">
        <f aca="false">Посуточная!RA95</f>
        <v>0</v>
      </c>
      <c r="GY95" s="1006" t="n">
        <f aca="false">Посуточная!RB95</f>
        <v>0</v>
      </c>
      <c r="GZ95" s="1027" t="n">
        <f aca="false">COUNTIF(GL95:GR95,"&lt;&gt;0")-COUNTIF(GL95:GR95,"")</f>
        <v>-7</v>
      </c>
      <c r="HA95" s="1028" t="n">
        <f aca="false">COUNTIF(GS95:GY95,"&lt;&gt;0")-COUNTIF(GS95:GY95,"")</f>
        <v>0</v>
      </c>
      <c r="HB95" s="979"/>
      <c r="HC95" s="979"/>
      <c r="HD95" s="1041" t="n">
        <f aca="false">Посуточная!RN95</f>
        <v>0</v>
      </c>
      <c r="HE95" s="1042" t="n">
        <f aca="false">Посуточная!RO95</f>
        <v>0</v>
      </c>
      <c r="HF95" s="1042" t="n">
        <f aca="false">Посуточная!RP95</f>
        <v>0</v>
      </c>
      <c r="HG95" s="1042" t="n">
        <f aca="false">Посуточная!RQ95</f>
        <v>0</v>
      </c>
      <c r="HH95" s="1042" t="n">
        <f aca="false">Посуточная!RR95</f>
        <v>0</v>
      </c>
      <c r="HI95" s="1042" t="n">
        <f aca="false">Посуточная!RS95</f>
        <v>0</v>
      </c>
      <c r="HJ95" s="1042" t="n">
        <f aca="false">Посуточная!RT95</f>
        <v>0</v>
      </c>
      <c r="HK95" s="993" t="n">
        <f aca="false">Посуточная!SB95</f>
        <v>0</v>
      </c>
      <c r="HL95" s="993" t="n">
        <f aca="false">Посуточная!SC95</f>
        <v>0</v>
      </c>
      <c r="HM95" s="993" t="n">
        <f aca="false">Посуточная!SD95</f>
        <v>0</v>
      </c>
      <c r="HN95" s="993" t="n">
        <f aca="false">Посуточная!SE95</f>
        <v>0</v>
      </c>
      <c r="HO95" s="993" t="n">
        <f aca="false">Посуточная!SF95</f>
        <v>0</v>
      </c>
      <c r="HP95" s="993" t="n">
        <f aca="false">Посуточная!SG95</f>
        <v>0</v>
      </c>
      <c r="HQ95" s="993" t="n">
        <f aca="false">Посуточная!SH95</f>
        <v>0</v>
      </c>
      <c r="HR95" s="1027" t="n">
        <f aca="false">COUNTIF(HD95:HJ95,"&lt;&gt;0")-COUNTIF(HD95:HJ95,"")</f>
        <v>-7</v>
      </c>
      <c r="HS95" s="1028" t="n">
        <f aca="false">COUNTIF(HK95:HQ95,"&lt;&gt;0")-COUNTIF(HK95:HQ95,"")</f>
        <v>0</v>
      </c>
      <c r="HT95" s="979"/>
      <c r="HU95" s="979"/>
      <c r="HV95" s="1030" t="n">
        <f aca="false">SUMIF(FB6:HU6,"итого гр.",FB95:HU95)</f>
        <v>0</v>
      </c>
      <c r="HW95" s="1028" t="n">
        <f aca="false">SUMIF($FB$6:$HU$6,"итого фк.",FB95:HU95)</f>
        <v>0</v>
      </c>
      <c r="HX95" s="979"/>
      <c r="HY95" s="979"/>
      <c r="HZ95" s="1031"/>
      <c r="IA95" s="1032"/>
      <c r="IB95" s="979"/>
      <c r="IC95" s="979"/>
      <c r="ID95" s="1001" t="n">
        <f aca="false">Посуточная!SY95</f>
        <v>0</v>
      </c>
      <c r="IE95" s="1002" t="n">
        <f aca="false">Посуточная!SZ95</f>
        <v>0</v>
      </c>
      <c r="IF95" s="1002" t="n">
        <f aca="false">Посуточная!TA95</f>
        <v>0</v>
      </c>
      <c r="IG95" s="1002" t="n">
        <f aca="false">Посуточная!TB95</f>
        <v>0</v>
      </c>
      <c r="IH95" s="993" t="n">
        <f aca="false">Посуточная!TG95</f>
        <v>0</v>
      </c>
      <c r="II95" s="993" t="n">
        <f aca="false">Посуточная!TH95</f>
        <v>0</v>
      </c>
      <c r="IJ95" s="993" t="n">
        <f aca="false">Посуточная!TI95</f>
        <v>0</v>
      </c>
      <c r="IK95" s="993" t="n">
        <f aca="false">Посуточная!TJ95</f>
        <v>0</v>
      </c>
      <c r="IL95" s="1027"/>
      <c r="IM95" s="1028"/>
      <c r="IP95" s="1043"/>
      <c r="IQ95" s="1044"/>
      <c r="IT95" s="1043"/>
      <c r="IU95" s="1045"/>
      <c r="IV95" s="1046"/>
      <c r="IW95" s="1046"/>
      <c r="IX95" s="1045"/>
      <c r="IY95" s="1045"/>
      <c r="IZ95" s="1046"/>
      <c r="JA95" s="1046"/>
      <c r="JB95" s="1045"/>
      <c r="JC95" s="1045"/>
      <c r="JD95" s="1046"/>
      <c r="JE95" s="1046"/>
      <c r="JF95" s="1047" t="n">
        <f aca="false">SUMIF(IP6:JE6,"итого гр.",IP95:JE95)</f>
        <v>0</v>
      </c>
      <c r="JG95" s="1038" t="n">
        <f aca="false">SUMIF($IP$6:$JE$6,"итого фк.",IP95:JE95)</f>
        <v>0</v>
      </c>
      <c r="JJ95" s="1037"/>
      <c r="JK95" s="1038"/>
      <c r="JN95" s="1037"/>
      <c r="JO95" s="1038"/>
      <c r="JR95" s="1127"/>
      <c r="JS95" s="1044"/>
      <c r="JV95" s="1037"/>
      <c r="JW95" s="1038"/>
      <c r="JZ95" s="1047"/>
      <c r="KA95" s="1047"/>
      <c r="KD95" s="1047"/>
      <c r="KE95" s="1047"/>
      <c r="KH95" s="1123"/>
      <c r="KI95" s="1021"/>
      <c r="KJ95" s="1025"/>
      <c r="KL95" s="1047"/>
      <c r="KM95" s="1047"/>
      <c r="KN95" s="1048"/>
      <c r="KO95" s="1123"/>
      <c r="KP95" s="1023"/>
      <c r="KQ95" s="1140"/>
      <c r="KS95" s="924" t="str">
        <f aca="false">IF(KP95=$KS$1,"",KI95-7200)</f>
        <v/>
      </c>
      <c r="KT95" s="1137"/>
      <c r="LG95" s="924" t="n">
        <f aca="false">IF(R95="",0,R95+LG92)</f>
        <v>0</v>
      </c>
      <c r="LH95" s="924" t="n">
        <f aca="false">IF(S95="",0,S95+LH92)</f>
        <v>0</v>
      </c>
      <c r="LI95" s="924" t="n">
        <f aca="false">IF(AJ95="",0,AJ95+LI92)</f>
        <v>0</v>
      </c>
      <c r="LJ95" s="924" t="n">
        <f aca="false">IF(AK95="",0,AK95+LJ92)</f>
        <v>0</v>
      </c>
      <c r="LK95" s="924" t="n">
        <f aca="false">IF(AV95="",0,AV95+LK92)</f>
        <v>0</v>
      </c>
      <c r="LL95" s="924" t="n">
        <f aca="false">IF(AW95="",0,AW95+LL92)</f>
        <v>0</v>
      </c>
      <c r="LM95" s="924" t="n">
        <f aca="false">IF(BH95="",0,BH95+LM92)</f>
        <v>0</v>
      </c>
      <c r="LN95" s="924" t="n">
        <f aca="false">IF(BI95="",0,BI95+LN92)</f>
        <v>0</v>
      </c>
      <c r="LO95" s="924" t="n">
        <f aca="false">IF(CB95="",0,CB95+LO92)</f>
        <v>0</v>
      </c>
      <c r="LP95" s="924" t="n">
        <f aca="false">IF(CC95="",0,CC95+LP92)</f>
        <v>0</v>
      </c>
      <c r="LQ95" s="924" t="n">
        <f aca="false">IF(CN95="",0,CN95+LQ92)</f>
        <v>0</v>
      </c>
      <c r="LR95" s="924" t="n">
        <f aca="false">IF(CO95="",0,CO95+LR92)</f>
        <v>0</v>
      </c>
      <c r="LS95" s="924" t="n">
        <f aca="false">IF(DR95="",0,DR95+LS92)</f>
        <v>0</v>
      </c>
      <c r="LT95" s="924" t="n">
        <f aca="false">IF(DS95="",0,DS95+LT92)</f>
        <v>0</v>
      </c>
      <c r="LU95" s="924" t="n">
        <f aca="false">IF(DF95="",0,DF95+LU92)</f>
        <v>0</v>
      </c>
      <c r="LV95" s="924" t="n">
        <f aca="false">IF(DG95="",0,DG95+LV92)</f>
        <v>0</v>
      </c>
      <c r="LW95" s="924" t="n">
        <f aca="false">IF(HT95="",0,HT95+LW92)</f>
        <v>0</v>
      </c>
      <c r="LX95" s="924" t="n">
        <f aca="false">IF(HU95="",0,HU95+LX92)</f>
        <v>0</v>
      </c>
      <c r="LY95" s="924" t="n">
        <f aca="false">IF(JN95="",0,JN95)</f>
        <v>0</v>
      </c>
      <c r="LZ95" s="924" t="n">
        <f aca="false">IF(JO95="",0,JO95)</f>
        <v>0</v>
      </c>
      <c r="MA95" s="924" t="n">
        <f aca="false">IF(EV95="",0,EV95+MA92)</f>
        <v>0</v>
      </c>
      <c r="MB95" s="924" t="n">
        <f aca="false">IF(EW95="",0,EW95+MB92)</f>
        <v>0</v>
      </c>
      <c r="MC95" s="924" t="n">
        <f aca="false">IF(JJ95="",0,JJ95+MC92)</f>
        <v>0</v>
      </c>
      <c r="MD95" s="924" t="n">
        <f aca="false">IF(JK95="",0,JK95+MD92)</f>
        <v>0</v>
      </c>
      <c r="ME95" s="924" t="n">
        <f aca="false">IF(KO95="",0,KO95+ME92)</f>
        <v>0</v>
      </c>
      <c r="MF95" s="924" t="n">
        <f aca="false">IF(KP95="",0,KP95+MF92)</f>
        <v>0</v>
      </c>
      <c r="MG95" s="924" t="n">
        <f aca="false">IFERROR(ME95/$A93,0)</f>
        <v>0</v>
      </c>
      <c r="MH95" s="924" t="n">
        <f aca="false">IFERROR(MF95/$A93,0)</f>
        <v>0</v>
      </c>
      <c r="MI95" s="924" t="n">
        <f aca="false">IF(JT95="",0,JT95+MI92)</f>
        <v>0</v>
      </c>
      <c r="MJ95" s="924" t="n">
        <f aca="false">IF(JU95="",0,JU95+MJ92)</f>
        <v>0</v>
      </c>
      <c r="MK95" s="924" t="n">
        <f aca="false">IF(LG95&gt;0,0,P95+MK92)</f>
        <v>-201</v>
      </c>
      <c r="ML95" s="924" t="n">
        <f aca="false">IF(LH95&gt;0,0,Q95+ML92)</f>
        <v>1</v>
      </c>
      <c r="MM95" s="924" t="n">
        <f aca="false">IF(LI95&gt;0,0,AH95+MM92)</f>
        <v>-201</v>
      </c>
      <c r="MN95" s="924" t="n">
        <f aca="false">IF(LJ95&gt;0,0,AI95+MN92)</f>
        <v>0</v>
      </c>
      <c r="MO95" s="924" t="n">
        <f aca="false">IF(LK95&gt;0,0,AT95+MO92)</f>
        <v>-120</v>
      </c>
      <c r="MP95" s="924" t="n">
        <f aca="false">IF(LL95&gt;0,0,AU95+MP92)</f>
        <v>0</v>
      </c>
      <c r="MQ95" s="924" t="n">
        <f aca="false">IF(LM95&gt;0,0,BF95+MQ92)</f>
        <v>-116</v>
      </c>
      <c r="MR95" s="924" t="n">
        <f aca="false">IF(LN95&gt;0,0,BG95+MR92)</f>
        <v>0</v>
      </c>
      <c r="MS95" s="924" t="n">
        <f aca="false">IF(LO95&gt;0,0,BZ95+MS92)</f>
        <v>-116</v>
      </c>
      <c r="MT95" s="924" t="n">
        <f aca="false">IF(LP95&gt;0,0,CA95+MT92)</f>
        <v>0</v>
      </c>
      <c r="MU95" s="924" t="n">
        <f aca="false">IF(LQ95&gt;0,0,CL95+MU92)</f>
        <v>-116</v>
      </c>
      <c r="MV95" s="924" t="n">
        <f aca="false">IF(LR95&gt;0,0,CM95+MV92)</f>
        <v>0</v>
      </c>
      <c r="MW95" s="924" t="n">
        <f aca="false">IF(LS95&gt;0,0,DP95+MW92)</f>
        <v>-120</v>
      </c>
      <c r="MX95" s="924" t="n">
        <f aca="false">IF(LT95&gt;0,0,DQ95+MX92)</f>
        <v>0</v>
      </c>
      <c r="MY95" s="924" t="n">
        <f aca="false">IF(LU95&gt;0,0,DD95+MY92)</f>
        <v>-203</v>
      </c>
      <c r="MZ95" s="924" t="n">
        <f aca="false">IFERROR(IF(LV95&gt;0,0,DE95+MZ92),0)</f>
        <v>2</v>
      </c>
      <c r="NA95" s="924" t="n">
        <f aca="false">IF(LW95&gt;0,0,HR95+NA92)</f>
        <v>-196</v>
      </c>
      <c r="NB95" s="924" t="n">
        <f aca="false">IFERROR(IF(LX95&gt;0,0,HS95+NB92),0)</f>
        <v>1</v>
      </c>
      <c r="NC95" s="924"/>
      <c r="ND95" s="924"/>
      <c r="NE95" s="924"/>
    </row>
    <row r="96" customFormat="false" ht="15" hidden="false" customHeight="false" outlineLevel="0" collapsed="false">
      <c r="A96" s="1181"/>
      <c r="B96" s="1049" t="n">
        <f aca="false">Посуточная!J96</f>
        <v>0</v>
      </c>
      <c r="C96" s="1050" t="n">
        <f aca="false">Посуточная!K96</f>
        <v>0</v>
      </c>
      <c r="D96" s="1050" t="n">
        <f aca="false">Посуточная!L96</f>
        <v>0</v>
      </c>
      <c r="E96" s="1050" t="n">
        <f aca="false">Посуточная!M96</f>
        <v>0</v>
      </c>
      <c r="F96" s="1050" t="n">
        <f aca="false">Посуточная!N96</f>
        <v>0</v>
      </c>
      <c r="G96" s="1050" t="n">
        <f aca="false">Посуточная!O96</f>
        <v>0</v>
      </c>
      <c r="H96" s="1050" t="n">
        <f aca="false">Посуточная!P96</f>
        <v>0</v>
      </c>
      <c r="I96" s="1051" t="n">
        <f aca="false">Посуточная!AA96</f>
        <v>0</v>
      </c>
      <c r="J96" s="1051" t="n">
        <f aca="false">Посуточная!AB96</f>
        <v>0</v>
      </c>
      <c r="K96" s="1051" t="n">
        <f aca="false">Посуточная!AC96</f>
        <v>0</v>
      </c>
      <c r="L96" s="1051" t="n">
        <f aca="false">Посуточная!AD96</f>
        <v>0</v>
      </c>
      <c r="M96" s="1051" t="n">
        <f aca="false">Посуточная!AE96</f>
        <v>0</v>
      </c>
      <c r="N96" s="1051" t="n">
        <f aca="false">Посуточная!AF96</f>
        <v>0</v>
      </c>
      <c r="O96" s="1051" t="n">
        <f aca="false">Посуточная!AG96</f>
        <v>0</v>
      </c>
      <c r="P96" s="1052" t="n">
        <f aca="false">SUBTOTAL(9, B96:H96)</f>
        <v>0</v>
      </c>
      <c r="Q96" s="1053" t="n">
        <f aca="false">SUBTOTAL(9, I96:O96)</f>
        <v>0</v>
      </c>
      <c r="R96" s="979" t="n">
        <f aca="false">SUM(P96,R93)</f>
        <v>350</v>
      </c>
      <c r="S96" s="979" t="n">
        <f aca="false">SUM(Q96,S93)</f>
        <v>350</v>
      </c>
      <c r="T96" s="1054" t="n">
        <f aca="false">Посуточная!AS96</f>
        <v>0</v>
      </c>
      <c r="U96" s="1050" t="n">
        <f aca="false">Посуточная!AT96</f>
        <v>0</v>
      </c>
      <c r="V96" s="1050" t="n">
        <f aca="false">Посуточная!AU96</f>
        <v>0</v>
      </c>
      <c r="W96" s="1050" t="n">
        <f aca="false">Посуточная!AV96</f>
        <v>0</v>
      </c>
      <c r="X96" s="1050" t="n">
        <f aca="false">Посуточная!AW96</f>
        <v>0</v>
      </c>
      <c r="Y96" s="1050" t="n">
        <f aca="false">Посуточная!AX96</f>
        <v>0</v>
      </c>
      <c r="Z96" s="1050" t="n">
        <f aca="false">Посуточная!AY96</f>
        <v>0</v>
      </c>
      <c r="AA96" s="1051" t="n">
        <f aca="false">Посуточная!BG96</f>
        <v>0</v>
      </c>
      <c r="AB96" s="1051" t="n">
        <f aca="false">Посуточная!BH96</f>
        <v>0</v>
      </c>
      <c r="AC96" s="1051" t="n">
        <f aca="false">Посуточная!BI96</f>
        <v>0</v>
      </c>
      <c r="AD96" s="1051" t="n">
        <f aca="false">Посуточная!BJ96</f>
        <v>0</v>
      </c>
      <c r="AE96" s="1051" t="n">
        <f aca="false">Посуточная!BK96</f>
        <v>0</v>
      </c>
      <c r="AF96" s="1051" t="n">
        <f aca="false">Посуточная!BL96</f>
        <v>0</v>
      </c>
      <c r="AG96" s="1051" t="n">
        <f aca="false">Посуточная!BM96</f>
        <v>0</v>
      </c>
      <c r="AH96" s="1052" t="n">
        <f aca="false">SUBTOTAL(9, T96:Z96)</f>
        <v>0</v>
      </c>
      <c r="AI96" s="1053" t="n">
        <f aca="false">SUBTOTAL(9, AA96:AG96)</f>
        <v>0</v>
      </c>
      <c r="AJ96" s="979" t="n">
        <f aca="false">SUM(AH96,AJ93)</f>
        <v>35</v>
      </c>
      <c r="AK96" s="979" t="n">
        <f aca="false">SUM(AI96,AK93)</f>
        <v>0</v>
      </c>
      <c r="AL96" s="1054" t="n">
        <f aca="false">Посуточная!BV96</f>
        <v>0</v>
      </c>
      <c r="AM96" s="1050" t="n">
        <f aca="false">Посуточная!BW96</f>
        <v>0</v>
      </c>
      <c r="AN96" s="1050" t="n">
        <f aca="false">Посуточная!BX96</f>
        <v>0</v>
      </c>
      <c r="AO96" s="1050" t="n">
        <f aca="false">Посуточная!BY96</f>
        <v>0</v>
      </c>
      <c r="AP96" s="1051" t="n">
        <f aca="false">Посуточная!CD96</f>
        <v>0</v>
      </c>
      <c r="AQ96" s="1051" t="n">
        <f aca="false">Посуточная!CE96</f>
        <v>0</v>
      </c>
      <c r="AR96" s="1051" t="n">
        <f aca="false">Посуточная!CF96</f>
        <v>0</v>
      </c>
      <c r="AS96" s="1051" t="n">
        <f aca="false">Посуточная!CG96</f>
        <v>0</v>
      </c>
      <c r="AT96" s="1052" t="n">
        <f aca="false">SUBTOTAL(9, AL96:AO96)</f>
        <v>0</v>
      </c>
      <c r="AU96" s="1053" t="n">
        <f aca="false">SUBTOTAL(9, AP96:AS96)</f>
        <v>0</v>
      </c>
      <c r="AV96" s="979" t="n">
        <f aca="false">SUM(AT96,AV93)</f>
        <v>0</v>
      </c>
      <c r="AW96" s="979" t="n">
        <f aca="false">SUM(AU96,AW93)</f>
        <v>0</v>
      </c>
      <c r="AX96" s="1054" t="n">
        <f aca="false">Посуточная!CP96</f>
        <v>0</v>
      </c>
      <c r="AY96" s="1050" t="n">
        <f aca="false">Посуточная!CQ96</f>
        <v>0</v>
      </c>
      <c r="AZ96" s="1050" t="n">
        <f aca="false">Посуточная!CR96</f>
        <v>0</v>
      </c>
      <c r="BA96" s="1050" t="n">
        <f aca="false">Посуточная!CS96</f>
        <v>0</v>
      </c>
      <c r="BB96" s="1051" t="n">
        <f aca="false">Посуточная!CX96</f>
        <v>0</v>
      </c>
      <c r="BC96" s="1051" t="n">
        <f aca="false">Посуточная!CY96</f>
        <v>0</v>
      </c>
      <c r="BD96" s="1051" t="n">
        <f aca="false">Посуточная!CZ96</f>
        <v>0</v>
      </c>
      <c r="BE96" s="1051" t="n">
        <f aca="false">Посуточная!DA96</f>
        <v>0</v>
      </c>
      <c r="BF96" s="1052" t="n">
        <f aca="false">SUBTOTAL(9, AX96:BA96)</f>
        <v>0</v>
      </c>
      <c r="BG96" s="1053" t="n">
        <f aca="false">SUBTOTAL(9, BB96:BE96)</f>
        <v>0</v>
      </c>
      <c r="BH96" s="979" t="n">
        <f aca="false">SUM(BF96,BH93)</f>
        <v>0</v>
      </c>
      <c r="BI96" s="979" t="n">
        <f aca="false">SUM(BG96,BI93)</f>
        <v>0</v>
      </c>
      <c r="BJ96" s="1056" t="n">
        <f aca="false">SUMIF(B6:BI6,"итого гр.",B96:BI96)</f>
        <v>0</v>
      </c>
      <c r="BK96" s="1053" t="n">
        <f aca="false">SUMIF(B6:BI6,"итого фк.",B96:BI96)</f>
        <v>0</v>
      </c>
      <c r="BL96" s="979" t="n">
        <f aca="false">SUM(BJ96,BL93)</f>
        <v>385</v>
      </c>
      <c r="BM96" s="1067" t="n">
        <f aca="false">SUM(BK96,BM93)</f>
        <v>350</v>
      </c>
      <c r="BN96" s="1057" t="n">
        <f aca="false">BL96</f>
        <v>385</v>
      </c>
      <c r="BO96" s="1058" t="n">
        <f aca="false">BM96</f>
        <v>350</v>
      </c>
      <c r="BP96" s="979"/>
      <c r="BQ96" s="979"/>
      <c r="BR96" s="1059" t="n">
        <f aca="false">Посуточная!DR96</f>
        <v>0</v>
      </c>
      <c r="BS96" s="1060" t="n">
        <f aca="false">Посуточная!DS96</f>
        <v>0</v>
      </c>
      <c r="BT96" s="1060" t="n">
        <f aca="false">Посуточная!DT96</f>
        <v>0</v>
      </c>
      <c r="BU96" s="1060" t="n">
        <f aca="false">Посуточная!DU96</f>
        <v>0</v>
      </c>
      <c r="BV96" s="1051" t="n">
        <f aca="false">Посуточная!DZ96</f>
        <v>0</v>
      </c>
      <c r="BW96" s="1051" t="n">
        <f aca="false">Посуточная!EA96</f>
        <v>0</v>
      </c>
      <c r="BX96" s="1051" t="n">
        <f aca="false">Посуточная!EB96</f>
        <v>0</v>
      </c>
      <c r="BY96" s="1051" t="n">
        <f aca="false">Посуточная!EC96</f>
        <v>0</v>
      </c>
      <c r="BZ96" s="1027" t="n">
        <f aca="false">SUBTOTAL(9, BR96:BU96)</f>
        <v>0</v>
      </c>
      <c r="CA96" s="1053" t="n">
        <f aca="false">SUBTOTAL(9, BV96:BY96)</f>
        <v>0</v>
      </c>
      <c r="CB96" s="979" t="n">
        <f aca="false">SUM(BZ96,CB93)</f>
        <v>0</v>
      </c>
      <c r="CC96" s="979" t="n">
        <f aca="false">SUM(CA96,CC93)</f>
        <v>0</v>
      </c>
      <c r="CD96" s="1059" t="n">
        <f aca="false">Посуточная!EO96</f>
        <v>0</v>
      </c>
      <c r="CE96" s="1060" t="n">
        <f aca="false">Посуточная!EP96</f>
        <v>0</v>
      </c>
      <c r="CF96" s="1060" t="n">
        <f aca="false">Посуточная!EQ96</f>
        <v>0</v>
      </c>
      <c r="CG96" s="1060" t="n">
        <f aca="false">Посуточная!ER96</f>
        <v>0</v>
      </c>
      <c r="CH96" s="1051" t="n">
        <f aca="false">Посуточная!EZ96</f>
        <v>0</v>
      </c>
      <c r="CI96" s="1051" t="n">
        <f aca="false">Посуточная!FA96</f>
        <v>0</v>
      </c>
      <c r="CJ96" s="1051" t="n">
        <f aca="false">Посуточная!FB96</f>
        <v>0</v>
      </c>
      <c r="CK96" s="1051" t="n">
        <f aca="false">Посуточная!FC96</f>
        <v>0</v>
      </c>
      <c r="CL96" s="1052" t="n">
        <f aca="false">SUBTOTAL(9, CD96:CG96)</f>
        <v>0</v>
      </c>
      <c r="CM96" s="1053" t="n">
        <f aca="false">SUBTOTAL(9, CH96:CK96)</f>
        <v>0</v>
      </c>
      <c r="CN96" s="979" t="n">
        <f aca="false">SUM(CL96,CN93)</f>
        <v>0</v>
      </c>
      <c r="CO96" s="979" t="n">
        <f aca="false">SUM(CM96,CO93)</f>
        <v>0</v>
      </c>
      <c r="CP96" s="1054" t="n">
        <f aca="false">Посуточная!GN96</f>
        <v>0</v>
      </c>
      <c r="CQ96" s="1050" t="n">
        <f aca="false">Посуточная!GO96</f>
        <v>0</v>
      </c>
      <c r="CR96" s="1050" t="n">
        <f aca="false">Посуточная!GP96</f>
        <v>0</v>
      </c>
      <c r="CS96" s="1050" t="n">
        <f aca="false">Посуточная!GQ96</f>
        <v>0</v>
      </c>
      <c r="CT96" s="1050" t="n">
        <f aca="false">Посуточная!GR96</f>
        <v>0</v>
      </c>
      <c r="CU96" s="1050" t="n">
        <f aca="false">Посуточная!GS96</f>
        <v>0</v>
      </c>
      <c r="CV96" s="1050" t="n">
        <f aca="false">Посуточная!GT96</f>
        <v>0</v>
      </c>
      <c r="CW96" s="1051" t="n">
        <f aca="false">Посуточная!HP96</f>
        <v>0</v>
      </c>
      <c r="CX96" s="1051" t="n">
        <f aca="false">Посуточная!HQ96</f>
        <v>0</v>
      </c>
      <c r="CY96" s="1051" t="n">
        <f aca="false">Посуточная!HR96</f>
        <v>0</v>
      </c>
      <c r="CZ96" s="1051" t="n">
        <f aca="false">Посуточная!HS96</f>
        <v>0</v>
      </c>
      <c r="DA96" s="1051" t="n">
        <f aca="false">Посуточная!HT96</f>
        <v>0</v>
      </c>
      <c r="DB96" s="1051" t="n">
        <f aca="false">Посуточная!HU96</f>
        <v>0</v>
      </c>
      <c r="DC96" s="1051" t="n">
        <f aca="false">Посуточная!HV96</f>
        <v>0</v>
      </c>
      <c r="DD96" s="1055" t="n">
        <f aca="false">SUBTOTAL(9, CP96:CV96)</f>
        <v>0</v>
      </c>
      <c r="DE96" s="1053" t="n">
        <f aca="false">SUBTOTAL(9, CW96:DC96)</f>
        <v>0</v>
      </c>
      <c r="DF96" s="979" t="n">
        <f aca="false">SUM(DD96,DF93)</f>
        <v>0</v>
      </c>
      <c r="DG96" s="979" t="n">
        <f aca="false">SUM(DE96,DG93)</f>
        <v>31</v>
      </c>
      <c r="DH96" s="1061" t="n">
        <f aca="false">Посуточная!IE96</f>
        <v>0</v>
      </c>
      <c r="DI96" s="1062" t="n">
        <f aca="false">Посуточная!IF96</f>
        <v>0</v>
      </c>
      <c r="DJ96" s="1062" t="n">
        <f aca="false">Посуточная!IG96</f>
        <v>0</v>
      </c>
      <c r="DK96" s="1060" t="n">
        <f aca="false">Посуточная!IH96</f>
        <v>0</v>
      </c>
      <c r="DL96" s="1051" t="n">
        <f aca="false">Посуточная!IM96</f>
        <v>0</v>
      </c>
      <c r="DM96" s="1063" t="n">
        <f aca="false">Посуточная!IN96</f>
        <v>0</v>
      </c>
      <c r="DN96" s="1063" t="n">
        <f aca="false">Посуточная!IO96</f>
        <v>0</v>
      </c>
      <c r="DO96" s="1063" t="n">
        <f aca="false">Посуточная!IP96</f>
        <v>0</v>
      </c>
      <c r="DP96" s="1055" t="n">
        <f aca="false">SUBTOTAL(9, DH96:DK96)</f>
        <v>0</v>
      </c>
      <c r="DQ96" s="1053" t="n">
        <f aca="false">SUBTOTAL(9, DL96:DO96)</f>
        <v>0</v>
      </c>
      <c r="DR96" s="921" t="n">
        <f aca="false">SUM(DP96,DR93)</f>
        <v>0</v>
      </c>
      <c r="DS96" s="921" t="n">
        <f aca="false">SUM(DQ96,DS93)</f>
        <v>0</v>
      </c>
      <c r="DT96" s="1065"/>
      <c r="DU96" s="1066"/>
      <c r="DV96" s="1066"/>
      <c r="DW96" s="1066"/>
      <c r="DX96" s="1066"/>
      <c r="DY96" s="1066"/>
      <c r="DZ96" s="1066"/>
      <c r="EA96" s="1051" t="n">
        <f aca="false">Посуточная!KQ96</f>
        <v>0</v>
      </c>
      <c r="EB96" s="1051" t="n">
        <f aca="false">Посуточная!KR96</f>
        <v>0</v>
      </c>
      <c r="EC96" s="1051" t="n">
        <f aca="false">Посуточная!KS96</f>
        <v>0</v>
      </c>
      <c r="ED96" s="1051" t="n">
        <f aca="false">Посуточная!KT96</f>
        <v>0</v>
      </c>
      <c r="EE96" s="1051" t="n">
        <f aca="false">Посуточная!KU96</f>
        <v>0</v>
      </c>
      <c r="EF96" s="1051" t="n">
        <f aca="false">Посуточная!KV96</f>
        <v>0</v>
      </c>
      <c r="EG96" s="1051" t="n">
        <f aca="false">Посуточная!KW96</f>
        <v>0</v>
      </c>
      <c r="EH96" s="1052" t="n">
        <f aca="false">SUBTOTAL(9, DT96:DZ96)</f>
        <v>0</v>
      </c>
      <c r="EI96" s="1053" t="n">
        <f aca="false">SUBTOTAL(9, EA96:EG96)</f>
        <v>0</v>
      </c>
      <c r="EJ96" s="979" t="n">
        <f aca="false">SUM(EH96,EJ93)</f>
        <v>0</v>
      </c>
      <c r="EK96" s="1067" t="n">
        <f aca="false">SUM(EI96,EK93)</f>
        <v>37.549</v>
      </c>
      <c r="EL96" s="1056" t="n">
        <f aca="false">SUMIF(BR6:EK6,"итого гр.",BR96:EK96)</f>
        <v>0</v>
      </c>
      <c r="EM96" s="1053" t="n">
        <f aca="false">SUMIF(BR6:EK6,"итого фк.",BR96:EK96)</f>
        <v>0</v>
      </c>
      <c r="EN96" s="979" t="n">
        <f aca="false">SUM(EL96,EN93)</f>
        <v>0</v>
      </c>
      <c r="EO96" s="979" t="n">
        <f aca="false">SUM(EM96,EO93)</f>
        <v>68.549</v>
      </c>
      <c r="EP96" s="1057" t="n">
        <f aca="false">EN96</f>
        <v>0</v>
      </c>
      <c r="EQ96" s="1058" t="n">
        <f aca="false">EO96</f>
        <v>68.549</v>
      </c>
      <c r="ES96" s="1068"/>
      <c r="ET96" s="1069" t="n">
        <v>24</v>
      </c>
      <c r="EU96" s="1070"/>
      <c r="EV96" s="921" t="n">
        <f aca="false">ET96</f>
        <v>24</v>
      </c>
      <c r="EW96" s="921" t="n">
        <f aca="false">EU96</f>
        <v>0</v>
      </c>
      <c r="EX96" s="1071" t="n">
        <f aca="false">SUM(BJ96,EL96,ET96)</f>
        <v>24</v>
      </c>
      <c r="EY96" s="1072" t="n">
        <f aca="false">SUM(BK96,EM96,EU96)</f>
        <v>0</v>
      </c>
      <c r="EZ96" s="921" t="n">
        <f aca="false">SUM(BL96,EN96,EV96)</f>
        <v>409</v>
      </c>
      <c r="FA96" s="921" t="n">
        <f aca="false">SUM(BM96,EO96,EW96)</f>
        <v>418.549</v>
      </c>
      <c r="FB96" s="1065"/>
      <c r="FC96" s="1066"/>
      <c r="FD96" s="1066"/>
      <c r="FE96" s="1066"/>
      <c r="FF96" s="1066"/>
      <c r="FG96" s="1066"/>
      <c r="FH96" s="1066"/>
      <c r="FI96" s="1051" t="n">
        <f aca="false">Посуточная!NU96</f>
        <v>0</v>
      </c>
      <c r="FJ96" s="1051" t="n">
        <f aca="false">Посуточная!NV96</f>
        <v>0</v>
      </c>
      <c r="FK96" s="1051" t="n">
        <f aca="false">Посуточная!NW96</f>
        <v>0</v>
      </c>
      <c r="FL96" s="1051" t="n">
        <f aca="false">Посуточная!NX96</f>
        <v>0</v>
      </c>
      <c r="FM96" s="1051" t="n">
        <f aca="false">Посуточная!NY96</f>
        <v>0</v>
      </c>
      <c r="FN96" s="1051" t="n">
        <f aca="false">Посуточная!NZ96</f>
        <v>0</v>
      </c>
      <c r="FO96" s="1051" t="n">
        <f aca="false">Посуточная!OA96</f>
        <v>0</v>
      </c>
      <c r="FP96" s="1052" t="n">
        <f aca="false">SUBTOTAL(9, FB96:FH96)</f>
        <v>0</v>
      </c>
      <c r="FQ96" s="1053" t="n">
        <f aca="false">SUBTOTAL(9, FI96:FO96)</f>
        <v>0</v>
      </c>
      <c r="FR96" s="979" t="n">
        <f aca="false">SUM(FP96,FR93)</f>
        <v>77.2</v>
      </c>
      <c r="FS96" s="979" t="n">
        <f aca="false">SUM(FQ96,FS93)</f>
        <v>8.888</v>
      </c>
      <c r="FT96" s="1073" t="n">
        <f aca="false">Посуточная!OO96</f>
        <v>0</v>
      </c>
      <c r="FU96" s="1074" t="n">
        <f aca="false">Посуточная!OP96</f>
        <v>0</v>
      </c>
      <c r="FV96" s="1074" t="n">
        <f aca="false">Посуточная!OQ96</f>
        <v>0</v>
      </c>
      <c r="FW96" s="1074" t="n">
        <f aca="false">Посуточная!OR96</f>
        <v>0</v>
      </c>
      <c r="FX96" s="1074" t="n">
        <f aca="false">Посуточная!OS96</f>
        <v>0</v>
      </c>
      <c r="FY96" s="1074" t="n">
        <f aca="false">Посуточная!OT96</f>
        <v>0</v>
      </c>
      <c r="FZ96" s="1075" t="n">
        <f aca="false">Посуточная!OU96</f>
        <v>0</v>
      </c>
      <c r="GA96" s="1063" t="n">
        <f aca="false">Посуточная!PP96</f>
        <v>0</v>
      </c>
      <c r="GB96" s="1063" t="n">
        <f aca="false">Посуточная!PQ96</f>
        <v>0</v>
      </c>
      <c r="GC96" s="1063" t="n">
        <f aca="false">Посуточная!PR96</f>
        <v>0</v>
      </c>
      <c r="GD96" s="1063" t="n">
        <f aca="false">Посуточная!PS96</f>
        <v>0</v>
      </c>
      <c r="GE96" s="1063" t="n">
        <f aca="false">Посуточная!PT96</f>
        <v>0</v>
      </c>
      <c r="GF96" s="1063" t="n">
        <f aca="false">Посуточная!PU96</f>
        <v>0</v>
      </c>
      <c r="GG96" s="1063" t="n">
        <f aca="false">Посуточная!PV96</f>
        <v>0</v>
      </c>
      <c r="GH96" s="1052" t="n">
        <f aca="false">SUBTOTAL(9, FT96:FZ96)</f>
        <v>0</v>
      </c>
      <c r="GI96" s="1053" t="n">
        <f aca="false">SUBTOTAL(9, GA96:GG96)</f>
        <v>0</v>
      </c>
      <c r="GJ96" s="979" t="n">
        <f aca="false">SUM(GH96,GJ93)</f>
        <v>0</v>
      </c>
      <c r="GK96" s="979" t="n">
        <f aca="false">SUM(GI96,GK93)</f>
        <v>0</v>
      </c>
      <c r="GL96" s="1076" t="n">
        <f aca="false">Посуточная!QH96</f>
        <v>0</v>
      </c>
      <c r="GM96" s="1077" t="n">
        <f aca="false">Посуточная!QI96</f>
        <v>0</v>
      </c>
      <c r="GN96" s="1077" t="n">
        <f aca="false">Посуточная!QJ96</f>
        <v>0</v>
      </c>
      <c r="GO96" s="1077" t="n">
        <f aca="false">Посуточная!QK96</f>
        <v>0</v>
      </c>
      <c r="GP96" s="1077" t="n">
        <f aca="false">Посуточная!QL96</f>
        <v>0</v>
      </c>
      <c r="GQ96" s="1077" t="n">
        <f aca="false">Посуточная!QM96</f>
        <v>0</v>
      </c>
      <c r="GR96" s="1077" t="n">
        <f aca="false">Посуточная!QN96</f>
        <v>0</v>
      </c>
      <c r="GS96" s="1078" t="n">
        <f aca="false">Посуточная!QV96</f>
        <v>0</v>
      </c>
      <c r="GT96" s="1078" t="n">
        <f aca="false">Посуточная!QW96</f>
        <v>0</v>
      </c>
      <c r="GU96" s="1078" t="n">
        <f aca="false">Посуточная!QX96</f>
        <v>0</v>
      </c>
      <c r="GV96" s="1078" t="n">
        <f aca="false">Посуточная!QY96</f>
        <v>0</v>
      </c>
      <c r="GW96" s="1078" t="n">
        <f aca="false">Посуточная!QZ96</f>
        <v>0</v>
      </c>
      <c r="GX96" s="1078" t="n">
        <f aca="false">Посуточная!RA96</f>
        <v>0</v>
      </c>
      <c r="GY96" s="1078" t="n">
        <f aca="false">Посуточная!RB96</f>
        <v>0</v>
      </c>
      <c r="GZ96" s="1052" t="n">
        <f aca="false">SUBTOTAL(9, GL96:GR96)</f>
        <v>0</v>
      </c>
      <c r="HA96" s="1053" t="n">
        <f aca="false">SUBTOTAL(9, GS96:GY96)</f>
        <v>0</v>
      </c>
      <c r="HB96" s="979" t="n">
        <f aca="false">SUM(GZ96,HB93)</f>
        <v>0</v>
      </c>
      <c r="HC96" s="979" t="n">
        <f aca="false">SUM(HA96,HC93)</f>
        <v>0</v>
      </c>
      <c r="HD96" s="1079" t="n">
        <f aca="false">Посуточная!RN96</f>
        <v>0</v>
      </c>
      <c r="HE96" s="1080" t="n">
        <f aca="false">Посуточная!RO96</f>
        <v>0</v>
      </c>
      <c r="HF96" s="1080" t="n">
        <f aca="false">Посуточная!RP96</f>
        <v>0</v>
      </c>
      <c r="HG96" s="1080" t="n">
        <f aca="false">Посуточная!RQ96</f>
        <v>0</v>
      </c>
      <c r="HH96" s="1080" t="n">
        <f aca="false">Посуточная!RR96</f>
        <v>0</v>
      </c>
      <c r="HI96" s="1080" t="n">
        <f aca="false">Посуточная!RS96</f>
        <v>0</v>
      </c>
      <c r="HJ96" s="1080" t="n">
        <f aca="false">Посуточная!RT96</f>
        <v>0</v>
      </c>
      <c r="HK96" s="1063" t="n">
        <f aca="false">Посуточная!SB96</f>
        <v>0</v>
      </c>
      <c r="HL96" s="1063" t="n">
        <f aca="false">Посуточная!SC96</f>
        <v>0</v>
      </c>
      <c r="HM96" s="1063" t="n">
        <f aca="false">Посуточная!SD96</f>
        <v>0</v>
      </c>
      <c r="HN96" s="1063" t="n">
        <f aca="false">Посуточная!SE96</f>
        <v>0</v>
      </c>
      <c r="HO96" s="1063" t="n">
        <f aca="false">Посуточная!SF96</f>
        <v>0</v>
      </c>
      <c r="HP96" s="1063" t="n">
        <f aca="false">Посуточная!SG96</f>
        <v>0</v>
      </c>
      <c r="HQ96" s="1063" t="n">
        <f aca="false">Посуточная!SH96</f>
        <v>0</v>
      </c>
      <c r="HR96" s="1052" t="n">
        <f aca="false">SUBTOTAL(9, HD96:HJ96)</f>
        <v>0</v>
      </c>
      <c r="HS96" s="1053" t="n">
        <f aca="false">SUBTOTAL(9, HK96:HQ96)</f>
        <v>0</v>
      </c>
      <c r="HT96" s="979" t="n">
        <f aca="false">SUM(HR96,HT93)</f>
        <v>0</v>
      </c>
      <c r="HU96" s="979" t="n">
        <f aca="false">SUM(HS96,HU93)</f>
        <v>28.865</v>
      </c>
      <c r="HV96" s="1056" t="n">
        <f aca="false">SUMIF(FB6:HU6,"итого гр.",FB96:HU96)</f>
        <v>0</v>
      </c>
      <c r="HW96" s="1053" t="n">
        <f aca="false">SUMIF($FB$6:$HU$6,"итого фк.",FB96:HU96)</f>
        <v>0</v>
      </c>
      <c r="HX96" s="979" t="n">
        <f aca="false">SUM(HV96,HX93)</f>
        <v>77.2</v>
      </c>
      <c r="HY96" s="1067" t="n">
        <f aca="false">SUM(HW96,HY93)</f>
        <v>37.753</v>
      </c>
      <c r="HZ96" s="1057" t="n">
        <f aca="false">HX96</f>
        <v>77.2</v>
      </c>
      <c r="IA96" s="1058" t="n">
        <f aca="false">HY96</f>
        <v>37.753</v>
      </c>
      <c r="IB96" s="979"/>
      <c r="IC96" s="1081"/>
      <c r="ID96" s="1073" t="n">
        <f aca="false">Посуточная!SY96</f>
        <v>0</v>
      </c>
      <c r="IE96" s="1074" t="n">
        <f aca="false">Посуточная!SZ96</f>
        <v>0</v>
      </c>
      <c r="IF96" s="1074" t="n">
        <f aca="false">Посуточная!TA96</f>
        <v>0</v>
      </c>
      <c r="IG96" s="1074" t="n">
        <f aca="false">Посуточная!TB96</f>
        <v>0</v>
      </c>
      <c r="IH96" s="1063" t="n">
        <f aca="false">Посуточная!TG96</f>
        <v>0</v>
      </c>
      <c r="II96" s="1063" t="n">
        <f aca="false">Посуточная!TH96</f>
        <v>0</v>
      </c>
      <c r="IJ96" s="1063" t="n">
        <f aca="false">Посуточная!TI96</f>
        <v>0</v>
      </c>
      <c r="IK96" s="1063" t="n">
        <f aca="false">Посуточная!TJ96</f>
        <v>0</v>
      </c>
      <c r="IL96" s="1052" t="n">
        <f aca="false">SUBTOTAL(9, ID96:IG96)</f>
        <v>0</v>
      </c>
      <c r="IM96" s="1053" t="n">
        <f aca="false">SUBTOTAL(9, IH96:IK96)</f>
        <v>0</v>
      </c>
      <c r="IN96" s="1064" t="n">
        <f aca="false">IN93+IL96</f>
        <v>0</v>
      </c>
      <c r="IO96" s="1064" t="n">
        <f aca="false">IO93+IM96</f>
        <v>0</v>
      </c>
      <c r="IP96" s="1082"/>
      <c r="IQ96" s="1083"/>
      <c r="IT96" s="1082"/>
      <c r="IU96" s="1084"/>
      <c r="IV96" s="1046"/>
      <c r="IW96" s="1046"/>
      <c r="IX96" s="1084"/>
      <c r="IY96" s="1084"/>
      <c r="IZ96" s="1046"/>
      <c r="JA96" s="1046"/>
      <c r="JB96" s="1084"/>
      <c r="JC96" s="1084"/>
      <c r="JD96" s="1046" t="n">
        <f aca="false">JB96</f>
        <v>0</v>
      </c>
      <c r="JE96" s="1046" t="n">
        <f aca="false">JC96</f>
        <v>0</v>
      </c>
      <c r="JF96" s="1085" t="n">
        <f aca="false">SUMIF(IP6:JE6,"итого гр.",IP96:JE96)</f>
        <v>0</v>
      </c>
      <c r="JG96" s="1072" t="n">
        <f aca="false">SUMIF($IP$6:$JE$6,"итого фк.",IP96:JE96)</f>
        <v>0</v>
      </c>
      <c r="JH96" s="921" t="n">
        <f aca="false">JF96</f>
        <v>0</v>
      </c>
      <c r="JI96" s="921" t="n">
        <f aca="false">JG96</f>
        <v>0</v>
      </c>
      <c r="JJ96" s="1071"/>
      <c r="JK96" s="1072"/>
      <c r="JN96" s="1071" t="n">
        <f aca="false">$JN$9+JN93</f>
        <v>331.8</v>
      </c>
      <c r="JO96" s="1072" t="n">
        <f aca="false">$JO$9+JO93</f>
        <v>331.8</v>
      </c>
      <c r="JP96" s="921" t="n">
        <f aca="false">JN96</f>
        <v>331.8</v>
      </c>
      <c r="JQ96" s="921" t="n">
        <f aca="false">JO96</f>
        <v>331.8</v>
      </c>
      <c r="JR96" s="1082"/>
      <c r="JS96" s="1083" t="n">
        <v>162.969</v>
      </c>
      <c r="JT96" s="921" t="n">
        <f aca="false">SUM(JR96,JT93)</f>
        <v>156.6</v>
      </c>
      <c r="JU96" s="921" t="n">
        <f aca="false">SUM(JS96,JU93)</f>
        <v>1143.714</v>
      </c>
      <c r="JV96" s="1071" t="n">
        <f aca="false">SUM(HZ96,JF96,JJ96,JN96,JR96,IN96)</f>
        <v>409</v>
      </c>
      <c r="JW96" s="1072" t="n">
        <f aca="false">SUM(IA96,JG96,JK96,JO96,JS96,IO96)</f>
        <v>532.522</v>
      </c>
      <c r="JX96" s="921" t="n">
        <f aca="false">SUM(IB96,JH96,JL96,JP96,JT96)</f>
        <v>488.4</v>
      </c>
      <c r="JY96" s="921" t="n">
        <f aca="false">SUM(IC96,JI96,JM96,JQ96,JU96)</f>
        <v>1475.514</v>
      </c>
      <c r="JZ96" s="1085"/>
      <c r="KA96" s="1085"/>
      <c r="KB96" s="921" t="n">
        <f aca="false">JZ96</f>
        <v>0</v>
      </c>
      <c r="KC96" s="921" t="n">
        <f aca="false">KA96</f>
        <v>0</v>
      </c>
      <c r="KD96" s="1085"/>
      <c r="KE96" s="1085"/>
      <c r="KF96" s="921" t="n">
        <f aca="false">KD96</f>
        <v>0</v>
      </c>
      <c r="KH96" s="1088" t="n">
        <v>7200.013</v>
      </c>
      <c r="KI96" s="1089" t="n">
        <f aca="false">IF(A94&lt;=KX$4,VLOOKUP(A94,$KX$6:$LC$37,2,FALSE()),SUM($KY$4,FA96,-JW96)-SUM($LC$4,-$LA$4))-KQ96</f>
        <v>7200</v>
      </c>
      <c r="KJ96" s="1025"/>
      <c r="KL96" s="1085"/>
      <c r="KM96" s="1085"/>
      <c r="KN96" s="1090"/>
      <c r="KO96" s="1088" t="n">
        <v>97.205</v>
      </c>
      <c r="KP96" s="1091" t="n">
        <f aca="false">IF(A94&lt;=KX$4,VLOOKUP(A94,$KT$6:$KU$37,2,FALSE()),SUM($KP$2,-EK96,FS96,-KQ96))</f>
        <v>31.893</v>
      </c>
      <c r="KQ96" s="1140"/>
      <c r="KR96" s="1068" t="n">
        <f aca="false">KI96-KH96</f>
        <v>-0.01299999999992</v>
      </c>
      <c r="KS96" s="924" t="n">
        <f aca="false">IF(KP96=$KS$1,"",KI96-7200)</f>
        <v>0</v>
      </c>
      <c r="KU96" s="1026"/>
      <c r="LG96" s="924" t="n">
        <f aca="false">IF(R96="",0,R96+LG93)</f>
        <v>3850</v>
      </c>
      <c r="LH96" s="924" t="n">
        <f aca="false">IF(S96="",0,S96+LH93)</f>
        <v>2800</v>
      </c>
      <c r="LI96" s="924" t="n">
        <f aca="false">IF(AJ96="",0,AJ96+LI93)</f>
        <v>140</v>
      </c>
      <c r="LJ96" s="924" t="n">
        <f aca="false">IF(AK96="",0,AK96+LJ93)</f>
        <v>0</v>
      </c>
      <c r="LK96" s="924" t="n">
        <f aca="false">IF(AV96="",0,AV96+LK93)</f>
        <v>0</v>
      </c>
      <c r="LL96" s="924" t="n">
        <f aca="false">IF(AW96="",0,AW96+LL93)</f>
        <v>0</v>
      </c>
      <c r="LM96" s="924" t="n">
        <f aca="false">IF(BH96="",0,BH96+LM93)</f>
        <v>0</v>
      </c>
      <c r="LN96" s="924" t="n">
        <f aca="false">IF(BI96="",0,BI96+LN93)</f>
        <v>0</v>
      </c>
      <c r="LO96" s="924" t="n">
        <f aca="false">IF(CB96="",0,CB96+LO93)</f>
        <v>0</v>
      </c>
      <c r="LP96" s="924" t="n">
        <f aca="false">IF(CC96="",0,CC96+LP93)</f>
        <v>0</v>
      </c>
      <c r="LQ96" s="924" t="n">
        <f aca="false">IF(CN96="",0,CN96+LQ93)</f>
        <v>0</v>
      </c>
      <c r="LR96" s="924" t="n">
        <f aca="false">IF(CO96="",0,CO96+LR93)</f>
        <v>0</v>
      </c>
      <c r="LS96" s="924" t="n">
        <f aca="false">IF(DR96="",0,DR96+LS93)</f>
        <v>0</v>
      </c>
      <c r="LT96" s="924" t="n">
        <f aca="false">IF(DS96="",0,DS96+LT93)</f>
        <v>0</v>
      </c>
      <c r="LU96" s="924" t="n">
        <f aca="false">IF(DF96="",0,DF96+LU93)</f>
        <v>0</v>
      </c>
      <c r="LV96" s="924" t="n">
        <f aca="false">IF(DG96="",0,DG96+LV93)</f>
        <v>534</v>
      </c>
      <c r="LW96" s="924" t="n">
        <f aca="false">IF(HT96="",0,HT96+LW93)</f>
        <v>0</v>
      </c>
      <c r="LX96" s="924" t="n">
        <f aca="false">IF(HU96="",0,HU96+LX93)</f>
        <v>837.085</v>
      </c>
      <c r="LY96" s="924" t="n">
        <f aca="false">IF(JN96="",0,JN96)</f>
        <v>331.8</v>
      </c>
      <c r="LZ96" s="924" t="n">
        <f aca="false">IF(JO96="",0,JO96)</f>
        <v>331.8</v>
      </c>
      <c r="MA96" s="924" t="n">
        <f aca="false">IF(EV96="",0,EV96+MA93)</f>
        <v>3808.8</v>
      </c>
      <c r="MB96" s="924" t="n">
        <f aca="false">IF(EW96="",0,EW96+MB93)</f>
        <v>0</v>
      </c>
      <c r="MC96" s="924" t="n">
        <f aca="false">IF(JJ96="",0,JJ96+MC93)</f>
        <v>0</v>
      </c>
      <c r="MD96" s="924" t="n">
        <f aca="false">IF(JK96="",0,JK96+MD93)</f>
        <v>0</v>
      </c>
      <c r="ME96" s="924" t="n">
        <f aca="false">IF(KO96="",0,KO96+ME93)</f>
        <v>2530.15</v>
      </c>
      <c r="MF96" s="924" t="n">
        <f aca="false">IF(KP96="",0,KP96+MF93)</f>
        <v>1073.458</v>
      </c>
      <c r="MG96" s="924" t="n">
        <f aca="false">IFERROR(ME96/$A94,0)</f>
        <v>84.3383333333333</v>
      </c>
      <c r="MH96" s="924" t="n">
        <f aca="false">IFERROR(MF96/$A94,0)</f>
        <v>35.7819333333333</v>
      </c>
      <c r="MI96" s="924" t="n">
        <f aca="false">IF(JT96="",0,JT96+MI93)</f>
        <v>1473.8</v>
      </c>
      <c r="MJ96" s="924" t="n">
        <f aca="false">IF(JU96="",0,JU96+MJ93)</f>
        <v>4196.549</v>
      </c>
      <c r="MK96" s="924" t="n">
        <f aca="false">IF(LG96&gt;0,0,P96+MK93)</f>
        <v>0</v>
      </c>
      <c r="ML96" s="924" t="n">
        <f aca="false">IF(LH96&gt;0,0,Q96+ML93)</f>
        <v>0</v>
      </c>
      <c r="MM96" s="924" t="n">
        <f aca="false">IF(LI96&gt;0,0,AH96+MM93)</f>
        <v>0</v>
      </c>
      <c r="MN96" s="924" t="n">
        <f aca="false">IF(LJ96&gt;0,0,AI96+MN93)</f>
        <v>0</v>
      </c>
      <c r="MO96" s="924" t="n">
        <f aca="false">IF(LK96&gt;0,0,AT96+MO93)</f>
        <v>0</v>
      </c>
      <c r="MP96" s="924" t="n">
        <f aca="false">IF(LL96&gt;0,0,AU96+MP93)</f>
        <v>0</v>
      </c>
      <c r="MQ96" s="924" t="n">
        <f aca="false">IF(LM96&gt;0,0,BF96+MQ93)</f>
        <v>0</v>
      </c>
      <c r="MR96" s="924" t="n">
        <f aca="false">IF(LN96&gt;0,0,BG96+MR93)</f>
        <v>0</v>
      </c>
      <c r="MS96" s="924" t="n">
        <f aca="false">IF(LO96&gt;0,0,BZ96+MS93)</f>
        <v>0</v>
      </c>
      <c r="MT96" s="924" t="n">
        <f aca="false">IF(LP96&gt;0,0,CA96+MT93)</f>
        <v>0</v>
      </c>
      <c r="MU96" s="924" t="n">
        <f aca="false">IF(LQ96&gt;0,0,CL96+MU93)</f>
        <v>0</v>
      </c>
      <c r="MV96" s="924" t="n">
        <f aca="false">IF(LR96&gt;0,0,CM96+MV93)</f>
        <v>0</v>
      </c>
      <c r="MW96" s="924" t="n">
        <f aca="false">IF(LS96&gt;0,0,DP96+MW93)</f>
        <v>0</v>
      </c>
      <c r="MX96" s="924" t="n">
        <f aca="false">IF(LT96&gt;0,0,DQ96+MX93)</f>
        <v>0</v>
      </c>
      <c r="MY96" s="924" t="n">
        <f aca="false">IF(LU96&gt;0,0,DD96+MY93)</f>
        <v>0</v>
      </c>
      <c r="MZ96" s="924" t="n">
        <f aca="false">IFERROR(IF(LV96&gt;0,0,DE96+MZ93),0)</f>
        <v>0</v>
      </c>
      <c r="NA96" s="924" t="n">
        <f aca="false">IF(LW96&gt;0,0,HR96+NA93)</f>
        <v>0</v>
      </c>
      <c r="NB96" s="924" t="n">
        <f aca="false">IFERROR(IF(LX96&gt;0,0,HS96+NB93),0)</f>
        <v>0</v>
      </c>
      <c r="NC96" s="924"/>
      <c r="ND96" s="924"/>
      <c r="NE96" s="924"/>
    </row>
    <row r="97" customFormat="false" ht="15" hidden="false" customHeight="true" outlineLevel="0" collapsed="false">
      <c r="A97" s="1183" t="n">
        <v>31</v>
      </c>
      <c r="B97" s="1093" t="n">
        <f aca="false">Посуточная!J97</f>
        <v>0</v>
      </c>
      <c r="C97" s="1094" t="n">
        <f aca="false">Посуточная!K97</f>
        <v>0</v>
      </c>
      <c r="D97" s="1094" t="n">
        <f aca="false">Посуточная!L97</f>
        <v>0</v>
      </c>
      <c r="E97" s="1094" t="n">
        <f aca="false">Посуточная!M97</f>
        <v>0</v>
      </c>
      <c r="F97" s="1094" t="n">
        <f aca="false">Посуточная!N97</f>
        <v>0</v>
      </c>
      <c r="G97" s="1094" t="n">
        <f aca="false">Посуточная!O97</f>
        <v>0</v>
      </c>
      <c r="H97" s="1094" t="n">
        <f aca="false">Посуточная!P97</f>
        <v>0</v>
      </c>
      <c r="I97" s="976" t="n">
        <f aca="false">Посуточная!AA97</f>
        <v>0</v>
      </c>
      <c r="J97" s="976" t="n">
        <f aca="false">Посуточная!AB97</f>
        <v>0</v>
      </c>
      <c r="K97" s="976" t="n">
        <f aca="false">Посуточная!AC97</f>
        <v>0</v>
      </c>
      <c r="L97" s="976" t="n">
        <f aca="false">Посуточная!AD97</f>
        <v>0</v>
      </c>
      <c r="M97" s="976" t="n">
        <f aca="false">Посуточная!AE97</f>
        <v>0</v>
      </c>
      <c r="N97" s="976" t="n">
        <f aca="false">Посуточная!AF97</f>
        <v>0</v>
      </c>
      <c r="O97" s="976" t="n">
        <f aca="false">Посуточная!AG97</f>
        <v>0</v>
      </c>
      <c r="P97" s="1095"/>
      <c r="Q97" s="1096"/>
      <c r="R97" s="979"/>
      <c r="S97" s="979"/>
      <c r="T97" s="990" t="n">
        <f aca="false">Посуточная!AS97</f>
        <v>0</v>
      </c>
      <c r="U97" s="975" t="n">
        <f aca="false">Посуточная!AT97</f>
        <v>0</v>
      </c>
      <c r="V97" s="975" t="n">
        <f aca="false">Посуточная!AU97</f>
        <v>0</v>
      </c>
      <c r="W97" s="975" t="n">
        <f aca="false">Посуточная!AV97</f>
        <v>0</v>
      </c>
      <c r="X97" s="975" t="n">
        <f aca="false">Посуточная!AW97</f>
        <v>0</v>
      </c>
      <c r="Y97" s="975" t="n">
        <f aca="false">Посуточная!AX97</f>
        <v>0</v>
      </c>
      <c r="Z97" s="975" t="n">
        <f aca="false">Посуточная!AY97</f>
        <v>0</v>
      </c>
      <c r="AA97" s="976" t="n">
        <f aca="false">Посуточная!BG97</f>
        <v>0</v>
      </c>
      <c r="AB97" s="976" t="n">
        <f aca="false">Посуточная!BH97</f>
        <v>0</v>
      </c>
      <c r="AC97" s="976" t="n">
        <f aca="false">Посуточная!BI97</f>
        <v>0</v>
      </c>
      <c r="AD97" s="976" t="n">
        <f aca="false">Посуточная!BJ97</f>
        <v>0</v>
      </c>
      <c r="AE97" s="976" t="n">
        <f aca="false">Посуточная!BK97</f>
        <v>0</v>
      </c>
      <c r="AF97" s="976" t="n">
        <f aca="false">Посуточная!BL97</f>
        <v>0</v>
      </c>
      <c r="AG97" s="976" t="n">
        <f aca="false">Посуточная!BM97</f>
        <v>0</v>
      </c>
      <c r="AH97" s="1095"/>
      <c r="AI97" s="1096"/>
      <c r="AJ97" s="979"/>
      <c r="AK97" s="979"/>
      <c r="AL97" s="990" t="n">
        <f aca="false">Посуточная!BV97</f>
        <v>0</v>
      </c>
      <c r="AM97" s="975" t="n">
        <f aca="false">Посуточная!BW97</f>
        <v>0</v>
      </c>
      <c r="AN97" s="975" t="n">
        <f aca="false">Посуточная!BX97</f>
        <v>0</v>
      </c>
      <c r="AO97" s="975" t="n">
        <f aca="false">Посуточная!BY97</f>
        <v>0</v>
      </c>
      <c r="AP97" s="976" t="n">
        <f aca="false">Посуточная!CD97</f>
        <v>0</v>
      </c>
      <c r="AQ97" s="976" t="n">
        <f aca="false">Посуточная!CE97</f>
        <v>0</v>
      </c>
      <c r="AR97" s="976" t="n">
        <f aca="false">Посуточная!CF97</f>
        <v>0</v>
      </c>
      <c r="AS97" s="976" t="n">
        <f aca="false">Посуточная!CG97</f>
        <v>0</v>
      </c>
      <c r="AT97" s="1095"/>
      <c r="AU97" s="1096"/>
      <c r="AV97" s="979"/>
      <c r="AW97" s="979"/>
      <c r="AX97" s="990" t="n">
        <f aca="false">Посуточная!CP97</f>
        <v>0</v>
      </c>
      <c r="AY97" s="975" t="n">
        <f aca="false">Посуточная!CQ97</f>
        <v>0</v>
      </c>
      <c r="AZ97" s="975" t="n">
        <f aca="false">Посуточная!CR97</f>
        <v>0</v>
      </c>
      <c r="BA97" s="975" t="n">
        <f aca="false">Посуточная!CS97</f>
        <v>0</v>
      </c>
      <c r="BB97" s="976" t="n">
        <f aca="false">Посуточная!CX97</f>
        <v>0</v>
      </c>
      <c r="BC97" s="976" t="n">
        <f aca="false">Посуточная!CY97</f>
        <v>0</v>
      </c>
      <c r="BD97" s="976" t="n">
        <f aca="false">Посуточная!CZ97</f>
        <v>0</v>
      </c>
      <c r="BE97" s="976" t="n">
        <f aca="false">Посуточная!DA97</f>
        <v>0</v>
      </c>
      <c r="BF97" s="1095"/>
      <c r="BG97" s="1096"/>
      <c r="BH97" s="979"/>
      <c r="BI97" s="979"/>
      <c r="BJ97" s="1097"/>
      <c r="BK97" s="1096"/>
      <c r="BL97" s="979"/>
      <c r="BM97" s="979"/>
      <c r="BN97" s="1098"/>
      <c r="BO97" s="1099"/>
      <c r="BP97" s="979"/>
      <c r="BQ97" s="979"/>
      <c r="BR97" s="988" t="n">
        <f aca="false">Посуточная!DR97</f>
        <v>0</v>
      </c>
      <c r="BS97" s="989" t="n">
        <f aca="false">Посуточная!DS97</f>
        <v>0</v>
      </c>
      <c r="BT97" s="989" t="n">
        <f aca="false">Посуточная!DT97</f>
        <v>0</v>
      </c>
      <c r="BU97" s="989" t="n">
        <f aca="false">Посуточная!DU97</f>
        <v>0</v>
      </c>
      <c r="BV97" s="976" t="n">
        <f aca="false">Посуточная!DZ97</f>
        <v>0</v>
      </c>
      <c r="BW97" s="976" t="n">
        <f aca="false">Посуточная!EA97</f>
        <v>0</v>
      </c>
      <c r="BX97" s="976" t="n">
        <f aca="false">Посуточная!EB97</f>
        <v>0</v>
      </c>
      <c r="BY97" s="976" t="n">
        <f aca="false">Посуточная!EC97</f>
        <v>0</v>
      </c>
      <c r="BZ97" s="1095"/>
      <c r="CA97" s="1096"/>
      <c r="CB97" s="979"/>
      <c r="CC97" s="979"/>
      <c r="CD97" s="1100" t="str">
        <f aca="false">Посуточная!EO97</f>
        <v>Западно-Чатылькинское</v>
      </c>
      <c r="CE97" s="1101" t="n">
        <f aca="false">Посуточная!EP97</f>
        <v>0</v>
      </c>
      <c r="CF97" s="1101" t="n">
        <f aca="false">Посуточная!EQ97</f>
        <v>0</v>
      </c>
      <c r="CG97" s="1101" t="n">
        <f aca="false">Посуточная!ER97</f>
        <v>0</v>
      </c>
      <c r="CH97" s="1000" t="str">
        <f aca="false">Посуточная!EZ97</f>
        <v>Западно-Чатылькинское</v>
      </c>
      <c r="CI97" s="1000" t="n">
        <f aca="false">Посуточная!FA97</f>
        <v>0</v>
      </c>
      <c r="CJ97" s="1000" t="n">
        <f aca="false">Посуточная!FB97</f>
        <v>0</v>
      </c>
      <c r="CK97" s="1000" t="n">
        <f aca="false">Посуточная!FC97</f>
        <v>0</v>
      </c>
      <c r="CL97" s="1095"/>
      <c r="CM97" s="1096"/>
      <c r="CN97" s="979"/>
      <c r="CO97" s="979"/>
      <c r="CP97" s="1102" t="n">
        <f aca="false">Посуточная!GN97</f>
        <v>0</v>
      </c>
      <c r="CQ97" s="1094" t="n">
        <f aca="false">Посуточная!GO97</f>
        <v>0</v>
      </c>
      <c r="CR97" s="1094" t="n">
        <f aca="false">Посуточная!GP97</f>
        <v>0</v>
      </c>
      <c r="CS97" s="1094" t="n">
        <f aca="false">Посуточная!GQ97</f>
        <v>0</v>
      </c>
      <c r="CT97" s="1094" t="n">
        <f aca="false">Посуточная!GR97</f>
        <v>0</v>
      </c>
      <c r="CU97" s="1094" t="n">
        <f aca="false">Посуточная!GS97</f>
        <v>0</v>
      </c>
      <c r="CV97" s="1094" t="n">
        <f aca="false">Посуточная!GT97</f>
        <v>0</v>
      </c>
      <c r="CW97" s="976" t="n">
        <f aca="false">Посуточная!HP97</f>
        <v>0</v>
      </c>
      <c r="CX97" s="976" t="n">
        <f aca="false">Посуточная!HQ97</f>
        <v>0</v>
      </c>
      <c r="CY97" s="976" t="n">
        <f aca="false">Посуточная!HR97</f>
        <v>0</v>
      </c>
      <c r="CZ97" s="976" t="n">
        <f aca="false">Посуточная!HS97</f>
        <v>0</v>
      </c>
      <c r="DA97" s="976" t="n">
        <f aca="false">Посуточная!HT97</f>
        <v>0</v>
      </c>
      <c r="DB97" s="976" t="n">
        <f aca="false">Посуточная!HU97</f>
        <v>0</v>
      </c>
      <c r="DC97" s="976" t="n">
        <f aca="false">Посуточная!HV97</f>
        <v>0</v>
      </c>
      <c r="DD97" s="1095"/>
      <c r="DE97" s="1096"/>
      <c r="DF97" s="979"/>
      <c r="DG97" s="979"/>
      <c r="DH97" s="1103" t="n">
        <f aca="false">Посуточная!IE97</f>
        <v>0</v>
      </c>
      <c r="DI97" s="1104" t="n">
        <f aca="false">Посуточная!IF97</f>
        <v>0</v>
      </c>
      <c r="DJ97" s="1104" t="n">
        <f aca="false">Посуточная!IG97</f>
        <v>0</v>
      </c>
      <c r="DK97" s="1101" t="n">
        <f aca="false">Посуточная!IH97</f>
        <v>0</v>
      </c>
      <c r="DL97" s="976" t="n">
        <f aca="false">Посуточная!IM97</f>
        <v>0</v>
      </c>
      <c r="DM97" s="993" t="n">
        <f aca="false">Посуточная!IN97</f>
        <v>0</v>
      </c>
      <c r="DN97" s="993" t="n">
        <f aca="false">Посуточная!IO97</f>
        <v>0</v>
      </c>
      <c r="DO97" s="993" t="n">
        <f aca="false">Посуточная!IP97</f>
        <v>0</v>
      </c>
      <c r="DP97" s="1106"/>
      <c r="DQ97" s="1096"/>
      <c r="DT97" s="1107"/>
      <c r="DU97" s="1108"/>
      <c r="DV97" s="1108"/>
      <c r="DW97" s="1108"/>
      <c r="DX97" s="1108"/>
      <c r="DY97" s="1108"/>
      <c r="DZ97" s="1108"/>
      <c r="EA97" s="976" t="n">
        <f aca="false">Посуточная!KQ97</f>
        <v>0</v>
      </c>
      <c r="EB97" s="976" t="n">
        <f aca="false">Посуточная!KR97</f>
        <v>0</v>
      </c>
      <c r="EC97" s="976" t="n">
        <f aca="false">Посуточная!KS97</f>
        <v>0</v>
      </c>
      <c r="ED97" s="976" t="n">
        <f aca="false">Посуточная!KT97</f>
        <v>0</v>
      </c>
      <c r="EE97" s="976" t="n">
        <f aca="false">Посуточная!KU97</f>
        <v>0</v>
      </c>
      <c r="EF97" s="976" t="n">
        <f aca="false">Посуточная!KV97</f>
        <v>0</v>
      </c>
      <c r="EG97" s="976" t="n">
        <f aca="false">Посуточная!KW97</f>
        <v>0</v>
      </c>
      <c r="EH97" s="1095"/>
      <c r="EI97" s="1096"/>
      <c r="EJ97" s="979"/>
      <c r="EK97" s="979"/>
      <c r="EL97" s="1097"/>
      <c r="EM97" s="1096"/>
      <c r="EN97" s="979"/>
      <c r="EO97" s="979"/>
      <c r="EP97" s="1098"/>
      <c r="EQ97" s="1099"/>
      <c r="ET97" s="1115"/>
      <c r="EU97" s="1110"/>
      <c r="EX97" s="1111"/>
      <c r="EY97" s="1017"/>
      <c r="FB97" s="1107"/>
      <c r="FC97" s="1108"/>
      <c r="FD97" s="1108"/>
      <c r="FE97" s="1108"/>
      <c r="FF97" s="1108"/>
      <c r="FG97" s="1108"/>
      <c r="FH97" s="1108"/>
      <c r="FI97" s="1000" t="n">
        <f aca="false">Посуточная!NU97</f>
        <v>0</v>
      </c>
      <c r="FJ97" s="1000" t="n">
        <f aca="false">Посуточная!NV97</f>
        <v>0</v>
      </c>
      <c r="FK97" s="1000" t="n">
        <f aca="false">Посуточная!NW97</f>
        <v>0</v>
      </c>
      <c r="FL97" s="1000" t="n">
        <f aca="false">Посуточная!NX97</f>
        <v>0</v>
      </c>
      <c r="FM97" s="1000" t="n">
        <f aca="false">Посуточная!NY97</f>
        <v>0</v>
      </c>
      <c r="FN97" s="1000" t="n">
        <f aca="false">Посуточная!NZ97</f>
        <v>0</v>
      </c>
      <c r="FO97" s="1000" t="n">
        <f aca="false">Посуточная!OA97</f>
        <v>0</v>
      </c>
      <c r="FP97" s="1095"/>
      <c r="FQ97" s="1096"/>
      <c r="FR97" s="979"/>
      <c r="FS97" s="979"/>
      <c r="FT97" s="1112" t="n">
        <f aca="false">Посуточная!OO97</f>
        <v>0</v>
      </c>
      <c r="FU97" s="1113" t="n">
        <f aca="false">Посуточная!OP97</f>
        <v>0</v>
      </c>
      <c r="FV97" s="1113" t="n">
        <f aca="false">Посуточная!OQ97</f>
        <v>0</v>
      </c>
      <c r="FW97" s="1113" t="n">
        <f aca="false">Посуточная!OR97</f>
        <v>0</v>
      </c>
      <c r="FX97" s="1113" t="n">
        <f aca="false">Посуточная!OS97</f>
        <v>0</v>
      </c>
      <c r="FY97" s="1113" t="n">
        <f aca="false">Посуточная!OT97</f>
        <v>0</v>
      </c>
      <c r="FZ97" s="1114" t="n">
        <f aca="false">Посуточная!OU97</f>
        <v>0</v>
      </c>
      <c r="GA97" s="1105" t="n">
        <f aca="false">Посуточная!PP97</f>
        <v>0</v>
      </c>
      <c r="GB97" s="976" t="n">
        <f aca="false">Посуточная!PQ97</f>
        <v>0</v>
      </c>
      <c r="GC97" s="1105" t="n">
        <f aca="false">Посуточная!PR97</f>
        <v>0</v>
      </c>
      <c r="GD97" s="1105" t="n">
        <f aca="false">Посуточная!PS97</f>
        <v>0</v>
      </c>
      <c r="GE97" s="1105" t="n">
        <f aca="false">Посуточная!PT97</f>
        <v>0</v>
      </c>
      <c r="GF97" s="1105" t="n">
        <f aca="false">Посуточная!PU97</f>
        <v>0</v>
      </c>
      <c r="GG97" s="1105" t="n">
        <f aca="false">Посуточная!PV97</f>
        <v>0</v>
      </c>
      <c r="GH97" s="1095"/>
      <c r="GI97" s="1096"/>
      <c r="GJ97" s="979"/>
      <c r="GK97" s="979"/>
      <c r="GL97" s="1039" t="n">
        <f aca="false">Посуточная!QH97</f>
        <v>0</v>
      </c>
      <c r="GM97" s="1040" t="n">
        <f aca="false">Посуточная!QI97</f>
        <v>0</v>
      </c>
      <c r="GN97" s="1040" t="n">
        <f aca="false">Посуточная!QJ97</f>
        <v>0</v>
      </c>
      <c r="GO97" s="1040" t="n">
        <f aca="false">Посуточная!QK97</f>
        <v>0</v>
      </c>
      <c r="GP97" s="1040" t="n">
        <f aca="false">Посуточная!QL97</f>
        <v>0</v>
      </c>
      <c r="GQ97" s="1040" t="n">
        <f aca="false">Посуточная!QM97</f>
        <v>0</v>
      </c>
      <c r="GR97" s="1040" t="n">
        <f aca="false">Посуточная!QN97</f>
        <v>0</v>
      </c>
      <c r="GS97" s="1006" t="n">
        <f aca="false">Посуточная!QV97</f>
        <v>0</v>
      </c>
      <c r="GT97" s="1006" t="n">
        <f aca="false">Посуточная!QW97</f>
        <v>0</v>
      </c>
      <c r="GU97" s="1006" t="n">
        <f aca="false">Посуточная!QX97</f>
        <v>0</v>
      </c>
      <c r="GV97" s="1006" t="n">
        <f aca="false">Посуточная!QY97</f>
        <v>0</v>
      </c>
      <c r="GW97" s="1006" t="n">
        <f aca="false">Посуточная!QZ97</f>
        <v>0</v>
      </c>
      <c r="GX97" s="1006" t="n">
        <f aca="false">Посуточная!RA97</f>
        <v>0</v>
      </c>
      <c r="GY97" s="1006" t="n">
        <f aca="false">Посуточная!RB97</f>
        <v>0</v>
      </c>
      <c r="GZ97" s="1095"/>
      <c r="HA97" s="1096"/>
      <c r="HB97" s="979"/>
      <c r="HC97" s="979"/>
      <c r="HD97" s="1041" t="n">
        <f aca="false">Посуточная!RN97</f>
        <v>0</v>
      </c>
      <c r="HE97" s="1042" t="n">
        <f aca="false">Посуточная!RO97</f>
        <v>0</v>
      </c>
      <c r="HF97" s="1042" t="n">
        <f aca="false">Посуточная!RP97</f>
        <v>0</v>
      </c>
      <c r="HG97" s="1042" t="n">
        <f aca="false">Посуточная!RQ97</f>
        <v>0</v>
      </c>
      <c r="HH97" s="1042" t="n">
        <f aca="false">Посуточная!RR97</f>
        <v>0</v>
      </c>
      <c r="HI97" s="1042" t="n">
        <f aca="false">Посуточная!RS97</f>
        <v>0</v>
      </c>
      <c r="HJ97" s="1042" t="n">
        <f aca="false">Посуточная!RT97</f>
        <v>0</v>
      </c>
      <c r="HK97" s="993" t="n">
        <f aca="false">Посуточная!SB97</f>
        <v>0</v>
      </c>
      <c r="HL97" s="993" t="n">
        <f aca="false">Посуточная!SC97</f>
        <v>0</v>
      </c>
      <c r="HM97" s="993" t="n">
        <f aca="false">Посуточная!SD97</f>
        <v>0</v>
      </c>
      <c r="HN97" s="993" t="n">
        <f aca="false">Посуточная!SE97</f>
        <v>0</v>
      </c>
      <c r="HO97" s="993" t="n">
        <f aca="false">Посуточная!SF97</f>
        <v>0</v>
      </c>
      <c r="HP97" s="993" t="n">
        <f aca="false">Посуточная!SG97</f>
        <v>0</v>
      </c>
      <c r="HQ97" s="993" t="n">
        <f aca="false">Посуточная!SH97</f>
        <v>0</v>
      </c>
      <c r="HR97" s="1095"/>
      <c r="HS97" s="1096"/>
      <c r="HT97" s="979"/>
      <c r="HU97" s="979"/>
      <c r="HV97" s="1097"/>
      <c r="HW97" s="1096"/>
      <c r="HX97" s="979"/>
      <c r="HY97" s="979"/>
      <c r="HZ97" s="1098"/>
      <c r="IA97" s="1099"/>
      <c r="IB97" s="979"/>
      <c r="IC97" s="979"/>
      <c r="ID97" s="1001" t="n">
        <f aca="false">Посуточная!SY97</f>
        <v>0</v>
      </c>
      <c r="IE97" s="1002" t="n">
        <f aca="false">Посуточная!SZ97</f>
        <v>0</v>
      </c>
      <c r="IF97" s="1002" t="n">
        <f aca="false">Посуточная!TA97</f>
        <v>0</v>
      </c>
      <c r="IG97" s="1002" t="n">
        <f aca="false">Посуточная!TB97</f>
        <v>0</v>
      </c>
      <c r="IH97" s="993" t="n">
        <f aca="false">Посуточная!TG97</f>
        <v>0</v>
      </c>
      <c r="II97" s="993" t="n">
        <f aca="false">Посуточная!TH97</f>
        <v>0</v>
      </c>
      <c r="IJ97" s="993" t="n">
        <f aca="false">Посуточная!TI97</f>
        <v>0</v>
      </c>
      <c r="IK97" s="993" t="n">
        <f aca="false">Посуточная!TJ97</f>
        <v>0</v>
      </c>
      <c r="IL97" s="1095"/>
      <c r="IM97" s="1096"/>
      <c r="IP97" s="1115"/>
      <c r="IQ97" s="1116"/>
      <c r="IT97" s="1115"/>
      <c r="IU97" s="1117"/>
      <c r="IV97" s="1046"/>
      <c r="IW97" s="1046"/>
      <c r="IX97" s="1117"/>
      <c r="IY97" s="1117"/>
      <c r="IZ97" s="1046"/>
      <c r="JA97" s="1046"/>
      <c r="JB97" s="1117"/>
      <c r="JC97" s="1117"/>
      <c r="JD97" s="1046"/>
      <c r="JE97" s="1046"/>
      <c r="JF97" s="1118"/>
      <c r="JG97" s="1017"/>
      <c r="JJ97" s="1111"/>
      <c r="JK97" s="1017"/>
      <c r="JN97" s="1111"/>
      <c r="JO97" s="1017"/>
      <c r="JR97" s="1115"/>
      <c r="JS97" s="1116"/>
      <c r="JV97" s="1111"/>
      <c r="JW97" s="1017"/>
      <c r="JZ97" s="1118"/>
      <c r="KA97" s="1118"/>
      <c r="KD97" s="1118"/>
      <c r="KE97" s="1118"/>
      <c r="KG97" s="1020"/>
      <c r="KH97" s="1119"/>
      <c r="KI97" s="1120"/>
      <c r="KJ97" s="1025"/>
      <c r="KL97" s="1118"/>
      <c r="KM97" s="1118"/>
      <c r="KN97" s="1121"/>
      <c r="KO97" s="1119"/>
      <c r="KP97" s="1122"/>
      <c r="KQ97" s="1140"/>
      <c r="KS97" s="924" t="str">
        <f aca="false">IF(KP97=$KS$1,"",KI97-7200)</f>
        <v/>
      </c>
      <c r="LG97" s="924" t="n">
        <f aca="false">IF(R97="",0,R97+LG94)</f>
        <v>0</v>
      </c>
      <c r="LH97" s="924" t="n">
        <f aca="false">IF(S97="",0,S97+LH94)</f>
        <v>0</v>
      </c>
      <c r="LI97" s="924" t="n">
        <f aca="false">IF(AJ97="",0,AJ97+LI94)</f>
        <v>0</v>
      </c>
      <c r="LJ97" s="924" t="n">
        <f aca="false">IF(AK97="",0,AK97+LJ94)</f>
        <v>0</v>
      </c>
      <c r="LK97" s="924" t="n">
        <f aca="false">IF(AV97="",0,AV97+LK94)</f>
        <v>0</v>
      </c>
      <c r="LL97" s="924" t="n">
        <f aca="false">IF(AW97="",0,AW97+LL94)</f>
        <v>0</v>
      </c>
      <c r="LM97" s="924" t="n">
        <f aca="false">IF(BH97="",0,BH97+LM94)</f>
        <v>0</v>
      </c>
      <c r="LN97" s="924" t="n">
        <f aca="false">IF(BI97="",0,BI97+LN94)</f>
        <v>0</v>
      </c>
      <c r="LO97" s="924" t="n">
        <f aca="false">IF(CB97="",0,CB97+LO94)</f>
        <v>0</v>
      </c>
      <c r="LP97" s="924" t="n">
        <f aca="false">IF(CC97="",0,CC97+LP94)</f>
        <v>0</v>
      </c>
      <c r="LQ97" s="924" t="n">
        <f aca="false">IF(CN97="",0,CN97+LQ94)</f>
        <v>0</v>
      </c>
      <c r="LR97" s="924" t="n">
        <f aca="false">IF(CO97="",0,CO97+LR94)</f>
        <v>0</v>
      </c>
      <c r="LS97" s="924" t="n">
        <f aca="false">IF(DR97="",0,DR97+LS94)</f>
        <v>0</v>
      </c>
      <c r="LT97" s="924" t="n">
        <f aca="false">IF(DS97="",0,DS97+LT94)</f>
        <v>0</v>
      </c>
      <c r="LU97" s="924" t="n">
        <f aca="false">IF(DF97="",0,DF97+LU94)</f>
        <v>0</v>
      </c>
      <c r="LV97" s="924" t="n">
        <f aca="false">IF(DG97="",0,DG97+LV94)</f>
        <v>0</v>
      </c>
      <c r="LW97" s="924" t="n">
        <f aca="false">IF(HT97="",0,HT97+LW94)</f>
        <v>0</v>
      </c>
      <c r="LX97" s="924" t="n">
        <f aca="false">IF(HU97="",0,HU97+LX94)</f>
        <v>0</v>
      </c>
      <c r="LY97" s="924" t="n">
        <f aca="false">IF(JN97="",0,JN97)</f>
        <v>0</v>
      </c>
      <c r="LZ97" s="924" t="n">
        <f aca="false">IF(JO97="",0,JO97)</f>
        <v>0</v>
      </c>
      <c r="MA97" s="924" t="n">
        <f aca="false">IF(EV97="",0,EV97+MA94)</f>
        <v>0</v>
      </c>
      <c r="MB97" s="924" t="n">
        <f aca="false">IF(EW97="",0,EW97+MB94)</f>
        <v>0</v>
      </c>
      <c r="MC97" s="924" t="n">
        <f aca="false">IF(JJ97="",0,JJ97+MC94)</f>
        <v>0</v>
      </c>
      <c r="MD97" s="924" t="n">
        <f aca="false">IF(JK97="",0,JK97+MD94)</f>
        <v>0</v>
      </c>
      <c r="ME97" s="924" t="n">
        <f aca="false">IF(KO97="",0,KO97+ME94)</f>
        <v>0</v>
      </c>
      <c r="MF97" s="924" t="n">
        <f aca="false">IF(KP97="",0,KP97+MF94)</f>
        <v>0</v>
      </c>
      <c r="MG97" s="924" t="n">
        <f aca="false">IFERROR(ME97/$A95,0)</f>
        <v>0</v>
      </c>
      <c r="MH97" s="924" t="n">
        <f aca="false">IFERROR(MF97/$A95,0)</f>
        <v>0</v>
      </c>
      <c r="MI97" s="924" t="n">
        <f aca="false">IF(JT97="",0,JT97+MI94)</f>
        <v>0</v>
      </c>
      <c r="MJ97" s="924" t="n">
        <f aca="false">IF(JU97="",0,JU97+MJ94)</f>
        <v>0</v>
      </c>
      <c r="MK97" s="924" t="n">
        <f aca="false">IF(LG97&gt;0,0,P97+MK94)</f>
        <v>0</v>
      </c>
      <c r="ML97" s="924" t="n">
        <f aca="false">IF(LH97&gt;0,0,Q97+ML94)</f>
        <v>0</v>
      </c>
      <c r="MM97" s="924" t="n">
        <f aca="false">IF(LI97&gt;0,0,AH97+MM94)</f>
        <v>0</v>
      </c>
      <c r="MN97" s="924" t="n">
        <f aca="false">IF(LJ97&gt;0,0,AI97+MN94)</f>
        <v>0</v>
      </c>
      <c r="MO97" s="924" t="n">
        <f aca="false">IF(LK97&gt;0,0,AT97+MO94)</f>
        <v>0</v>
      </c>
      <c r="MP97" s="924" t="n">
        <f aca="false">IF(LL97&gt;0,0,AU97+MP94)</f>
        <v>0</v>
      </c>
      <c r="MQ97" s="924" t="n">
        <f aca="false">IF(LM97&gt;0,0,BF97+MQ94)</f>
        <v>0</v>
      </c>
      <c r="MR97" s="924" t="n">
        <f aca="false">IF(LN97&gt;0,0,BG97+MR94)</f>
        <v>0</v>
      </c>
      <c r="MS97" s="924" t="n">
        <f aca="false">IF(LO97&gt;0,0,BZ97+MS94)</f>
        <v>0</v>
      </c>
      <c r="MT97" s="924" t="n">
        <f aca="false">IF(LP97&gt;0,0,CA97+MT94)</f>
        <v>0</v>
      </c>
      <c r="MU97" s="924" t="n">
        <f aca="false">IF(LQ97&gt;0,0,CL97+MU94)</f>
        <v>0</v>
      </c>
      <c r="MV97" s="924" t="n">
        <f aca="false">IF(LR97&gt;0,0,CM97+MV94)</f>
        <v>0</v>
      </c>
      <c r="MW97" s="924" t="n">
        <f aca="false">IF(LS97&gt;0,0,DP97+MW94)</f>
        <v>0</v>
      </c>
      <c r="MX97" s="924" t="n">
        <f aca="false">IF(LT97&gt;0,0,DQ97+MX94)</f>
        <v>0</v>
      </c>
      <c r="MY97" s="924" t="n">
        <f aca="false">IF(LU97&gt;0,0,DD97+MY94)</f>
        <v>0</v>
      </c>
      <c r="MZ97" s="924" t="n">
        <f aca="false">IFERROR(IF(LV97&gt;0,0,DE97+MZ94),0)</f>
        <v>0</v>
      </c>
      <c r="NA97" s="924" t="n">
        <f aca="false">IF(LW97&gt;0,0,HR97+NA94)</f>
        <v>0</v>
      </c>
      <c r="NB97" s="924" t="n">
        <f aca="false">IFERROR(IF(LX97&gt;0,0,HS97+NB94),0)</f>
        <v>0</v>
      </c>
      <c r="NC97" s="924"/>
      <c r="ND97" s="924"/>
      <c r="NE97" s="924"/>
    </row>
    <row r="98" customFormat="false" ht="15" hidden="false" customHeight="true" outlineLevel="0" collapsed="false">
      <c r="A98" s="1183"/>
      <c r="B98" s="974" t="n">
        <f aca="false">Посуточная!J98</f>
        <v>0</v>
      </c>
      <c r="C98" s="975" t="n">
        <f aca="false">Посуточная!K98</f>
        <v>0</v>
      </c>
      <c r="D98" s="975" t="n">
        <f aca="false">Посуточная!L98</f>
        <v>0</v>
      </c>
      <c r="E98" s="975" t="n">
        <f aca="false">Посуточная!M98</f>
        <v>0</v>
      </c>
      <c r="F98" s="975" t="n">
        <f aca="false">Посуточная!N98</f>
        <v>0</v>
      </c>
      <c r="G98" s="975" t="n">
        <f aca="false">Посуточная!O98</f>
        <v>0</v>
      </c>
      <c r="H98" s="975" t="n">
        <f aca="false">Посуточная!P98</f>
        <v>0</v>
      </c>
      <c r="I98" s="976" t="n">
        <f aca="false">Посуточная!AA98</f>
        <v>0</v>
      </c>
      <c r="J98" s="976" t="n">
        <f aca="false">Посуточная!AB98</f>
        <v>0</v>
      </c>
      <c r="K98" s="976" t="n">
        <f aca="false">Посуточная!AC98</f>
        <v>0</v>
      </c>
      <c r="L98" s="976" t="n">
        <f aca="false">Посуточная!AD98</f>
        <v>0</v>
      </c>
      <c r="M98" s="976" t="n">
        <f aca="false">Посуточная!AE98</f>
        <v>0</v>
      </c>
      <c r="N98" s="976" t="n">
        <f aca="false">Посуточная!AF98</f>
        <v>0</v>
      </c>
      <c r="O98" s="976" t="n">
        <f aca="false">Посуточная!AG98</f>
        <v>0</v>
      </c>
      <c r="P98" s="1027" t="n">
        <f aca="false">COUNTIF(B98:H98,"&lt;&gt;0")-COUNTIF(B98:H98,"")</f>
        <v>-7</v>
      </c>
      <c r="Q98" s="1028" t="n">
        <f aca="false">COUNTIF(I98:O98,"&lt;&gt;0")-COUNTIF(I98:O98,"")</f>
        <v>0</v>
      </c>
      <c r="R98" s="979"/>
      <c r="S98" s="979"/>
      <c r="T98" s="990" t="n">
        <f aca="false">Посуточная!AS98</f>
        <v>0</v>
      </c>
      <c r="U98" s="975" t="n">
        <f aca="false">Посуточная!AT98</f>
        <v>0</v>
      </c>
      <c r="V98" s="975" t="n">
        <f aca="false">Посуточная!AU98</f>
        <v>0</v>
      </c>
      <c r="W98" s="975" t="n">
        <f aca="false">Посуточная!AV98</f>
        <v>0</v>
      </c>
      <c r="X98" s="975" t="n">
        <f aca="false">Посуточная!AW98</f>
        <v>0</v>
      </c>
      <c r="Y98" s="975" t="n">
        <f aca="false">Посуточная!AX98</f>
        <v>0</v>
      </c>
      <c r="Z98" s="975" t="n">
        <f aca="false">Посуточная!AY98</f>
        <v>0</v>
      </c>
      <c r="AA98" s="976" t="n">
        <f aca="false">Посуточная!BG98</f>
        <v>0</v>
      </c>
      <c r="AB98" s="976" t="n">
        <f aca="false">Посуточная!BH98</f>
        <v>0</v>
      </c>
      <c r="AC98" s="976" t="n">
        <f aca="false">Посуточная!BI98</f>
        <v>0</v>
      </c>
      <c r="AD98" s="976" t="n">
        <f aca="false">Посуточная!BJ98</f>
        <v>0</v>
      </c>
      <c r="AE98" s="976" t="n">
        <f aca="false">Посуточная!BK98</f>
        <v>0</v>
      </c>
      <c r="AF98" s="976" t="n">
        <f aca="false">Посуточная!BL98</f>
        <v>0</v>
      </c>
      <c r="AG98" s="976" t="n">
        <f aca="false">Посуточная!BM98</f>
        <v>0</v>
      </c>
      <c r="AH98" s="1027" t="n">
        <f aca="false">COUNTIF(T98:Z98,"&lt;&gt;0")-COUNTIF(T98:Z98,"")</f>
        <v>-7</v>
      </c>
      <c r="AI98" s="1028" t="n">
        <f aca="false">COUNTIF(AA98:AG98,"&lt;&gt;0")-COUNTIF(AA98:AG98,"")</f>
        <v>0</v>
      </c>
      <c r="AJ98" s="979"/>
      <c r="AK98" s="979"/>
      <c r="AL98" s="990" t="n">
        <f aca="false">Посуточная!BV98</f>
        <v>0</v>
      </c>
      <c r="AM98" s="975" t="n">
        <f aca="false">Посуточная!BW98</f>
        <v>0</v>
      </c>
      <c r="AN98" s="975" t="n">
        <f aca="false">Посуточная!BX98</f>
        <v>0</v>
      </c>
      <c r="AO98" s="975" t="n">
        <f aca="false">Посуточная!BY98</f>
        <v>0</v>
      </c>
      <c r="AP98" s="976" t="n">
        <f aca="false">Посуточная!CD98</f>
        <v>0</v>
      </c>
      <c r="AQ98" s="976" t="n">
        <f aca="false">Посуточная!CE98</f>
        <v>0</v>
      </c>
      <c r="AR98" s="976" t="n">
        <f aca="false">Посуточная!CF98</f>
        <v>0</v>
      </c>
      <c r="AS98" s="976" t="n">
        <f aca="false">Посуточная!CG98</f>
        <v>0</v>
      </c>
      <c r="AT98" s="1027" t="n">
        <f aca="false">COUNTIF(AL98:AO98,"&lt;&gt;0")-COUNTIF(AL98:AO98,"")</f>
        <v>0</v>
      </c>
      <c r="AU98" s="1028" t="n">
        <f aca="false">COUNTIF(AP98:AS98,"&lt;&gt;0")-COUNTIF(AP98:AS98,"")</f>
        <v>0</v>
      </c>
      <c r="AV98" s="979"/>
      <c r="AW98" s="979"/>
      <c r="AX98" s="990" t="n">
        <f aca="false">Посуточная!CP98</f>
        <v>0</v>
      </c>
      <c r="AY98" s="975" t="n">
        <f aca="false">Посуточная!CQ98</f>
        <v>0</v>
      </c>
      <c r="AZ98" s="975" t="n">
        <f aca="false">Посуточная!CR98</f>
        <v>0</v>
      </c>
      <c r="BA98" s="975" t="n">
        <f aca="false">Посуточная!CS98</f>
        <v>0</v>
      </c>
      <c r="BB98" s="976" t="n">
        <f aca="false">Посуточная!CX98</f>
        <v>0</v>
      </c>
      <c r="BC98" s="976" t="n">
        <f aca="false">Посуточная!CY98</f>
        <v>0</v>
      </c>
      <c r="BD98" s="976" t="n">
        <f aca="false">Посуточная!CZ98</f>
        <v>0</v>
      </c>
      <c r="BE98" s="976" t="n">
        <f aca="false">Посуточная!DA98</f>
        <v>0</v>
      </c>
      <c r="BF98" s="1027" t="n">
        <f aca="false">COUNTIF(AX98:BA98,"&lt;&gt;0")-COUNTIF(AX98:BA98,"")</f>
        <v>-4</v>
      </c>
      <c r="BG98" s="1028" t="n">
        <f aca="false">COUNTIF(BB98:BE98,"&lt;&gt;0")-COUNTIF(BB98:BE98,"")</f>
        <v>0</v>
      </c>
      <c r="BH98" s="979"/>
      <c r="BI98" s="979"/>
      <c r="BJ98" s="1030" t="n">
        <f aca="false">SUMIF(B6:BI6,"итого гр.",B98:BI98)</f>
        <v>0</v>
      </c>
      <c r="BK98" s="1028" t="n">
        <f aca="false">SUMIF(B6:BI6,"итого фк.",B98:BI98)</f>
        <v>0</v>
      </c>
      <c r="BL98" s="979"/>
      <c r="BM98" s="979"/>
      <c r="BN98" s="1031"/>
      <c r="BO98" s="1032"/>
      <c r="BP98" s="979"/>
      <c r="BQ98" s="979"/>
      <c r="BR98" s="988" t="n">
        <f aca="false">Посуточная!DR98</f>
        <v>0</v>
      </c>
      <c r="BS98" s="989" t="n">
        <f aca="false">Посуточная!DS98</f>
        <v>0</v>
      </c>
      <c r="BT98" s="989" t="n">
        <f aca="false">Посуточная!DT98</f>
        <v>0</v>
      </c>
      <c r="BU98" s="989" t="n">
        <f aca="false">Посуточная!DU98</f>
        <v>0</v>
      </c>
      <c r="BV98" s="976" t="n">
        <f aca="false">Посуточная!DZ98</f>
        <v>0</v>
      </c>
      <c r="BW98" s="976" t="n">
        <f aca="false">Посуточная!EA98</f>
        <v>0</v>
      </c>
      <c r="BX98" s="976" t="n">
        <f aca="false">Посуточная!EB98</f>
        <v>0</v>
      </c>
      <c r="BY98" s="976" t="n">
        <f aca="false">Посуточная!EC98</f>
        <v>0</v>
      </c>
      <c r="BZ98" s="1027" t="n">
        <f aca="false">COUNTIF(BR98:BU98,"&lt;&gt;0")-COUNTIF(BR98:BU98,"")</f>
        <v>-4</v>
      </c>
      <c r="CA98" s="1028" t="n">
        <f aca="false">COUNTIF(BV98:BY98,"&lt;&gt;0")-COUNTIF(BV98:BY98,"")</f>
        <v>0</v>
      </c>
      <c r="CB98" s="979"/>
      <c r="CC98" s="979"/>
      <c r="CD98" s="988" t="n">
        <f aca="false">Посуточная!EO98</f>
        <v>0</v>
      </c>
      <c r="CE98" s="989" t="n">
        <f aca="false">Посуточная!EP98</f>
        <v>0</v>
      </c>
      <c r="CF98" s="989" t="n">
        <f aca="false">Посуточная!EQ98</f>
        <v>0</v>
      </c>
      <c r="CG98" s="989" t="n">
        <f aca="false">Посуточная!ER98</f>
        <v>0</v>
      </c>
      <c r="CH98" s="976" t="n">
        <f aca="false">Посуточная!EZ98</f>
        <v>0</v>
      </c>
      <c r="CI98" s="976" t="n">
        <f aca="false">Посуточная!FA98</f>
        <v>0</v>
      </c>
      <c r="CJ98" s="976" t="n">
        <f aca="false">Посуточная!FB98</f>
        <v>0</v>
      </c>
      <c r="CK98" s="976" t="n">
        <f aca="false">Посуточная!FC98</f>
        <v>0</v>
      </c>
      <c r="CL98" s="1027" t="n">
        <f aca="false">COUNTIF(CD98:CG98,"&lt;&gt;0")-COUNTIF(CD98:CG98,"")</f>
        <v>-4</v>
      </c>
      <c r="CM98" s="1028" t="n">
        <f aca="false">COUNTIF(CH98:CK98,"&lt;&gt;0")-COUNTIF(CH98:CK98,"")</f>
        <v>0</v>
      </c>
      <c r="CN98" s="979"/>
      <c r="CO98" s="979"/>
      <c r="CP98" s="990" t="n">
        <f aca="false">Посуточная!GN98</f>
        <v>0</v>
      </c>
      <c r="CQ98" s="975" t="n">
        <f aca="false">Посуточная!GO98</f>
        <v>0</v>
      </c>
      <c r="CR98" s="975" t="n">
        <f aca="false">Посуточная!GP98</f>
        <v>0</v>
      </c>
      <c r="CS98" s="975" t="n">
        <f aca="false">Посуточная!GQ98</f>
        <v>0</v>
      </c>
      <c r="CT98" s="975" t="n">
        <f aca="false">Посуточная!GR98</f>
        <v>0</v>
      </c>
      <c r="CU98" s="975" t="n">
        <f aca="false">Посуточная!GS98</f>
        <v>0</v>
      </c>
      <c r="CV98" s="975" t="n">
        <f aca="false">Посуточная!GT98</f>
        <v>0</v>
      </c>
      <c r="CW98" s="976" t="n">
        <f aca="false">Посуточная!HP98</f>
        <v>0</v>
      </c>
      <c r="CX98" s="976" t="n">
        <f aca="false">Посуточная!HQ98</f>
        <v>0</v>
      </c>
      <c r="CY98" s="976" t="n">
        <f aca="false">Посуточная!HR98</f>
        <v>0</v>
      </c>
      <c r="CZ98" s="976" t="n">
        <f aca="false">Посуточная!HS98</f>
        <v>0</v>
      </c>
      <c r="DA98" s="976" t="n">
        <f aca="false">Посуточная!HT98</f>
        <v>0</v>
      </c>
      <c r="DB98" s="976" t="n">
        <f aca="false">Посуточная!HU98</f>
        <v>0</v>
      </c>
      <c r="DC98" s="976" t="n">
        <f aca="false">Посуточная!HV98</f>
        <v>0</v>
      </c>
      <c r="DD98" s="1027" t="n">
        <f aca="false">COUNTIF(CP98:CV98,"&lt;&gt;0")-COUNTIF(CP98:CV98,"")</f>
        <v>-7</v>
      </c>
      <c r="DE98" s="1028" t="n">
        <f aca="false">COUNTIF(CW98:DC98,"&lt;&gt;0")-COUNTIF(CW98:DC98,"")</f>
        <v>0</v>
      </c>
      <c r="DF98" s="979"/>
      <c r="DG98" s="979"/>
      <c r="DH98" s="991" t="n">
        <f aca="false">Посуточная!IE98</f>
        <v>0</v>
      </c>
      <c r="DI98" s="992" t="n">
        <f aca="false">Посуточная!IF98</f>
        <v>0</v>
      </c>
      <c r="DJ98" s="992" t="n">
        <f aca="false">Посуточная!IG98</f>
        <v>0</v>
      </c>
      <c r="DK98" s="989" t="n">
        <f aca="false">Посуточная!IH98</f>
        <v>0</v>
      </c>
      <c r="DL98" s="976" t="n">
        <f aca="false">Посуточная!IM98</f>
        <v>0</v>
      </c>
      <c r="DM98" s="993" t="n">
        <f aca="false">Посуточная!IN98</f>
        <v>0</v>
      </c>
      <c r="DN98" s="993" t="n">
        <f aca="false">Посуточная!IO98</f>
        <v>0</v>
      </c>
      <c r="DO98" s="993" t="n">
        <f aca="false">Посуточная!IP98</f>
        <v>0</v>
      </c>
      <c r="DP98" s="1029" t="n">
        <f aca="false">COUNTIF(DH98:DK98,"&lt;&gt;0")-COUNTIF(DH98:DK98,"")</f>
        <v>0</v>
      </c>
      <c r="DQ98" s="1028" t="n">
        <f aca="false">COUNTIF(DL98:DO98,"&lt;&gt;0")-COUNTIF(DL98:DO98,"")</f>
        <v>0</v>
      </c>
      <c r="DT98" s="1033"/>
      <c r="DU98" s="1034"/>
      <c r="DV98" s="1034"/>
      <c r="DW98" s="1034"/>
      <c r="DX98" s="1034"/>
      <c r="DY98" s="1034"/>
      <c r="DZ98" s="1034"/>
      <c r="EA98" s="976" t="n">
        <f aca="false">Посуточная!KQ98</f>
        <v>0</v>
      </c>
      <c r="EB98" s="976" t="n">
        <f aca="false">Посуточная!KR98</f>
        <v>0</v>
      </c>
      <c r="EC98" s="976" t="n">
        <f aca="false">Посуточная!KS98</f>
        <v>0</v>
      </c>
      <c r="ED98" s="976" t="n">
        <f aca="false">Посуточная!KT98</f>
        <v>0</v>
      </c>
      <c r="EE98" s="976" t="n">
        <f aca="false">Посуточная!KU98</f>
        <v>0</v>
      </c>
      <c r="EF98" s="976" t="n">
        <f aca="false">Посуточная!KV98</f>
        <v>0</v>
      </c>
      <c r="EG98" s="976" t="n">
        <f aca="false">Посуточная!KW98</f>
        <v>0</v>
      </c>
      <c r="EH98" s="1027" t="n">
        <f aca="false">SUBTOTAL(3, DT98:DZ98)</f>
        <v>0</v>
      </c>
      <c r="EI98" s="1028" t="n">
        <f aca="false">COUNTIF(EA98:EG98,"&lt;&gt;0")-COUNTIF(EA98:EG98,"")</f>
        <v>0</v>
      </c>
      <c r="EJ98" s="979"/>
      <c r="EK98" s="979"/>
      <c r="EL98" s="1030" t="n">
        <f aca="false">SUMIF(BR9:EK9,"итого гр.",BR98:EK98)</f>
        <v>0</v>
      </c>
      <c r="EM98" s="1028" t="n">
        <f aca="false">SUMIF(BR9:EK9,"итого фк.",BR98:EK98)</f>
        <v>0</v>
      </c>
      <c r="EN98" s="979"/>
      <c r="EO98" s="979"/>
      <c r="EP98" s="1031"/>
      <c r="EQ98" s="1032"/>
      <c r="ET98" s="1043"/>
      <c r="EU98" s="1036"/>
      <c r="EX98" s="1037"/>
      <c r="EY98" s="1038"/>
      <c r="FB98" s="1033"/>
      <c r="FC98" s="1034"/>
      <c r="FD98" s="1034"/>
      <c r="FE98" s="1034"/>
      <c r="FF98" s="1034"/>
      <c r="FG98" s="1034"/>
      <c r="FH98" s="1034"/>
      <c r="FI98" s="976" t="n">
        <f aca="false">Посуточная!NU98</f>
        <v>0</v>
      </c>
      <c r="FJ98" s="976" t="n">
        <f aca="false">Посуточная!NV98</f>
        <v>0</v>
      </c>
      <c r="FK98" s="976" t="n">
        <f aca="false">Посуточная!NW98</f>
        <v>0</v>
      </c>
      <c r="FL98" s="976" t="n">
        <f aca="false">Посуточная!NX98</f>
        <v>0</v>
      </c>
      <c r="FM98" s="976" t="n">
        <f aca="false">Посуточная!NY98</f>
        <v>0</v>
      </c>
      <c r="FN98" s="976" t="n">
        <f aca="false">Посуточная!NZ98</f>
        <v>0</v>
      </c>
      <c r="FO98" s="976" t="n">
        <f aca="false">Посуточная!OA98</f>
        <v>0</v>
      </c>
      <c r="FP98" s="1027" t="n">
        <f aca="false">COUNTIF(FB98:FH98,"&lt;&gt;0")-COUNTIF(FB98:FH98,"")</f>
        <v>0</v>
      </c>
      <c r="FQ98" s="1028" t="n">
        <f aca="false">COUNTIF(FI98:FO98,"&lt;&gt;0")-COUNTIF(FI98:FO98,"")</f>
        <v>0</v>
      </c>
      <c r="FR98" s="979"/>
      <c r="FS98" s="979"/>
      <c r="FT98" s="1001" t="n">
        <f aca="false">Посуточная!OO98</f>
        <v>0</v>
      </c>
      <c r="FU98" s="1002" t="n">
        <f aca="false">Посуточная!OP98</f>
        <v>0</v>
      </c>
      <c r="FV98" s="1002" t="n">
        <f aca="false">Посуточная!OQ98</f>
        <v>0</v>
      </c>
      <c r="FW98" s="1002" t="n">
        <f aca="false">Посуточная!OR98</f>
        <v>0</v>
      </c>
      <c r="FX98" s="1002" t="n">
        <f aca="false">Посуточная!OS98</f>
        <v>0</v>
      </c>
      <c r="FY98" s="1002" t="n">
        <f aca="false">Посуточная!OT98</f>
        <v>0</v>
      </c>
      <c r="FZ98" s="1003" t="n">
        <f aca="false">Посуточная!OU98</f>
        <v>0</v>
      </c>
      <c r="GA98" s="993" t="n">
        <f aca="false">Посуточная!PP98</f>
        <v>0</v>
      </c>
      <c r="GB98" s="976" t="n">
        <f aca="false">Посуточная!PQ98</f>
        <v>0</v>
      </c>
      <c r="GC98" s="993" t="n">
        <f aca="false">Посуточная!PR98</f>
        <v>0</v>
      </c>
      <c r="GD98" s="993" t="n">
        <f aca="false">Посуточная!PS98</f>
        <v>0</v>
      </c>
      <c r="GE98" s="993" t="n">
        <f aca="false">Посуточная!PT98</f>
        <v>0</v>
      </c>
      <c r="GF98" s="993" t="n">
        <f aca="false">Посуточная!PU98</f>
        <v>0</v>
      </c>
      <c r="GG98" s="993" t="n">
        <f aca="false">Посуточная!PV98</f>
        <v>0</v>
      </c>
      <c r="GH98" s="1027" t="n">
        <f aca="false">COUNTIF(FT98:FZ98,"&lt;&gt;0")-COUNTIF(FT98:FZ98,"")</f>
        <v>-7</v>
      </c>
      <c r="GI98" s="1028" t="n">
        <f aca="false">COUNTIF(GA98:GG98,"&lt;&gt;0")-COUNTIF(GA98:GG98,"")</f>
        <v>0</v>
      </c>
      <c r="GJ98" s="979"/>
      <c r="GK98" s="979"/>
      <c r="GL98" s="1039" t="n">
        <f aca="false">Посуточная!QH98</f>
        <v>0</v>
      </c>
      <c r="GM98" s="1040" t="n">
        <f aca="false">Посуточная!QI98</f>
        <v>0</v>
      </c>
      <c r="GN98" s="1040" t="n">
        <f aca="false">Посуточная!QJ98</f>
        <v>0</v>
      </c>
      <c r="GO98" s="1040" t="n">
        <f aca="false">Посуточная!QK98</f>
        <v>0</v>
      </c>
      <c r="GP98" s="1040" t="n">
        <f aca="false">Посуточная!QL98</f>
        <v>0</v>
      </c>
      <c r="GQ98" s="1040" t="n">
        <f aca="false">Посуточная!QM98</f>
        <v>0</v>
      </c>
      <c r="GR98" s="1040" t="n">
        <f aca="false">Посуточная!QN98</f>
        <v>0</v>
      </c>
      <c r="GS98" s="1006" t="n">
        <f aca="false">Посуточная!QV98</f>
        <v>0</v>
      </c>
      <c r="GT98" s="1006" t="n">
        <f aca="false">Посуточная!QW98</f>
        <v>0</v>
      </c>
      <c r="GU98" s="1006" t="n">
        <f aca="false">Посуточная!QX98</f>
        <v>0</v>
      </c>
      <c r="GV98" s="1006" t="n">
        <f aca="false">Посуточная!QY98</f>
        <v>0</v>
      </c>
      <c r="GW98" s="1006" t="n">
        <f aca="false">Посуточная!QZ98</f>
        <v>0</v>
      </c>
      <c r="GX98" s="1006" t="n">
        <f aca="false">Посуточная!RA98</f>
        <v>0</v>
      </c>
      <c r="GY98" s="1006" t="n">
        <f aca="false">Посуточная!RB98</f>
        <v>0</v>
      </c>
      <c r="GZ98" s="1027" t="n">
        <f aca="false">COUNTIF(GL98:GR98,"&lt;&gt;0")-COUNTIF(GL98:GR98,"")</f>
        <v>-7</v>
      </c>
      <c r="HA98" s="1028" t="n">
        <f aca="false">COUNTIF(GS98:GY98,"&lt;&gt;0")-COUNTIF(GS98:GY98,"")</f>
        <v>0</v>
      </c>
      <c r="HB98" s="979"/>
      <c r="HC98" s="979"/>
      <c r="HD98" s="1041" t="n">
        <f aca="false">Посуточная!RN98</f>
        <v>0</v>
      </c>
      <c r="HE98" s="1042" t="n">
        <f aca="false">Посуточная!RO98</f>
        <v>0</v>
      </c>
      <c r="HF98" s="1042" t="n">
        <f aca="false">Посуточная!RP98</f>
        <v>0</v>
      </c>
      <c r="HG98" s="1042" t="n">
        <f aca="false">Посуточная!RQ98</f>
        <v>0</v>
      </c>
      <c r="HH98" s="1042" t="n">
        <f aca="false">Посуточная!RR98</f>
        <v>0</v>
      </c>
      <c r="HI98" s="1042" t="n">
        <f aca="false">Посуточная!RS98</f>
        <v>0</v>
      </c>
      <c r="HJ98" s="1042" t="n">
        <f aca="false">Посуточная!RT98</f>
        <v>0</v>
      </c>
      <c r="HK98" s="993" t="n">
        <f aca="false">Посуточная!SB98</f>
        <v>0</v>
      </c>
      <c r="HL98" s="993" t="n">
        <f aca="false">Посуточная!SC98</f>
        <v>0</v>
      </c>
      <c r="HM98" s="993" t="n">
        <f aca="false">Посуточная!SD98</f>
        <v>0</v>
      </c>
      <c r="HN98" s="993" t="n">
        <f aca="false">Посуточная!SE98</f>
        <v>0</v>
      </c>
      <c r="HO98" s="993" t="n">
        <f aca="false">Посуточная!SF98</f>
        <v>0</v>
      </c>
      <c r="HP98" s="993" t="n">
        <f aca="false">Посуточная!SG98</f>
        <v>0</v>
      </c>
      <c r="HQ98" s="993" t="n">
        <f aca="false">Посуточная!SH98</f>
        <v>0</v>
      </c>
      <c r="HR98" s="1027" t="n">
        <f aca="false">COUNTIF(HD98:HJ98,"&lt;&gt;0")-COUNTIF(HD98:HJ98,"")</f>
        <v>-7</v>
      </c>
      <c r="HS98" s="1028" t="n">
        <f aca="false">COUNTIF(HK98:HQ98,"&lt;&gt;0")-COUNTIF(HK98:HQ98,"")</f>
        <v>0</v>
      </c>
      <c r="HT98" s="979"/>
      <c r="HU98" s="979"/>
      <c r="HV98" s="1030" t="n">
        <f aca="false">SUMIF(FB9:HU9,"итого гр.",FB98:HU98)</f>
        <v>0</v>
      </c>
      <c r="HW98" s="1028" t="n">
        <f aca="false">SUMIF($FB$6:$HU$6,"итого фк.",FB98:HU98)</f>
        <v>0</v>
      </c>
      <c r="HX98" s="979"/>
      <c r="HY98" s="979"/>
      <c r="HZ98" s="1031"/>
      <c r="IA98" s="1032"/>
      <c r="IB98" s="979"/>
      <c r="IC98" s="979"/>
      <c r="ID98" s="1001" t="n">
        <f aca="false">Посуточная!SY98</f>
        <v>0</v>
      </c>
      <c r="IE98" s="1002" t="n">
        <f aca="false">Посуточная!SZ98</f>
        <v>0</v>
      </c>
      <c r="IF98" s="1002" t="n">
        <f aca="false">Посуточная!TA98</f>
        <v>0</v>
      </c>
      <c r="IG98" s="1002" t="n">
        <f aca="false">Посуточная!TB98</f>
        <v>0</v>
      </c>
      <c r="IH98" s="993" t="n">
        <f aca="false">Посуточная!TG98</f>
        <v>0</v>
      </c>
      <c r="II98" s="993" t="n">
        <f aca="false">Посуточная!TH98</f>
        <v>0</v>
      </c>
      <c r="IJ98" s="993" t="n">
        <f aca="false">Посуточная!TI98</f>
        <v>0</v>
      </c>
      <c r="IK98" s="993" t="n">
        <f aca="false">Посуточная!TJ98</f>
        <v>0</v>
      </c>
      <c r="IL98" s="1027"/>
      <c r="IM98" s="1028"/>
      <c r="IP98" s="1043"/>
      <c r="IQ98" s="1044"/>
      <c r="IT98" s="1043"/>
      <c r="IU98" s="1045"/>
      <c r="IV98" s="1046"/>
      <c r="IW98" s="1046"/>
      <c r="IX98" s="1045"/>
      <c r="IY98" s="1045"/>
      <c r="IZ98" s="1046"/>
      <c r="JA98" s="1046"/>
      <c r="JB98" s="1045"/>
      <c r="JC98" s="1045"/>
      <c r="JD98" s="1046"/>
      <c r="JE98" s="1046"/>
      <c r="JF98" s="1047" t="n">
        <f aca="false">SUMIF(IP9:JE9,"итого гр.",IP98:JE98)</f>
        <v>0</v>
      </c>
      <c r="JG98" s="1038" t="n">
        <f aca="false">SUMIF($IP$6:$JE$6,"итого фк.",IP98:JE98)</f>
        <v>0</v>
      </c>
      <c r="JJ98" s="1037"/>
      <c r="JK98" s="1038"/>
      <c r="JN98" s="1037"/>
      <c r="JO98" s="1038"/>
      <c r="JR98" s="1043"/>
      <c r="JS98" s="1044"/>
      <c r="JV98" s="1037"/>
      <c r="JW98" s="1038"/>
      <c r="JZ98" s="1047"/>
      <c r="KA98" s="1047"/>
      <c r="KD98" s="1047"/>
      <c r="KE98" s="1047"/>
      <c r="KH98" s="1123"/>
      <c r="KI98" s="1021"/>
      <c r="KJ98" s="1025"/>
      <c r="KL98" s="1047"/>
      <c r="KM98" s="1047"/>
      <c r="KN98" s="1048"/>
      <c r="KO98" s="1123"/>
      <c r="KP98" s="1023"/>
      <c r="KQ98" s="1140"/>
      <c r="KS98" s="924" t="str">
        <f aca="false">IF(KP98=$KS$1,"",KI98-7200)</f>
        <v/>
      </c>
      <c r="LG98" s="924" t="n">
        <f aca="false">IF(R98="",0,R98+LG95)</f>
        <v>0</v>
      </c>
      <c r="LH98" s="924" t="n">
        <f aca="false">IF(S98="",0,S98+LH95)</f>
        <v>0</v>
      </c>
      <c r="LI98" s="924" t="n">
        <f aca="false">IF(AJ98="",0,AJ98+LI95)</f>
        <v>0</v>
      </c>
      <c r="LJ98" s="924" t="n">
        <f aca="false">IF(AK98="",0,AK98+LJ95)</f>
        <v>0</v>
      </c>
      <c r="LK98" s="924" t="n">
        <f aca="false">IF(AV98="",0,AV98+LK95)</f>
        <v>0</v>
      </c>
      <c r="LL98" s="924" t="n">
        <f aca="false">IF(AW98="",0,AW98+LL95)</f>
        <v>0</v>
      </c>
      <c r="LM98" s="924" t="n">
        <f aca="false">IF(BH98="",0,BH98+LM95)</f>
        <v>0</v>
      </c>
      <c r="LN98" s="924" t="n">
        <f aca="false">IF(BI98="",0,BI98+LN95)</f>
        <v>0</v>
      </c>
      <c r="LO98" s="924" t="n">
        <f aca="false">IF(CB98="",0,CB98+LO95)</f>
        <v>0</v>
      </c>
      <c r="LP98" s="924" t="n">
        <f aca="false">IF(CC98="",0,CC98+LP95)</f>
        <v>0</v>
      </c>
      <c r="LQ98" s="924" t="n">
        <f aca="false">IF(CN98="",0,CN98+LQ95)</f>
        <v>0</v>
      </c>
      <c r="LR98" s="924" t="n">
        <f aca="false">IF(CO98="",0,CO98+LR95)</f>
        <v>0</v>
      </c>
      <c r="LS98" s="924" t="n">
        <f aca="false">IF(DR98="",0,DR98+LS95)</f>
        <v>0</v>
      </c>
      <c r="LT98" s="924" t="n">
        <f aca="false">IF(DS98="",0,DS98+LT95)</f>
        <v>0</v>
      </c>
      <c r="LU98" s="924" t="n">
        <f aca="false">IF(DF98="",0,DF98+LU95)</f>
        <v>0</v>
      </c>
      <c r="LV98" s="924" t="n">
        <f aca="false">IF(DG98="",0,DG98+LV95)</f>
        <v>0</v>
      </c>
      <c r="LW98" s="924" t="n">
        <f aca="false">IF(HT98="",0,HT98+LW95)</f>
        <v>0</v>
      </c>
      <c r="LX98" s="924" t="n">
        <f aca="false">IF(HU98="",0,HU98+LX95)</f>
        <v>0</v>
      </c>
      <c r="LY98" s="924" t="n">
        <f aca="false">IF(JN98="",0,JN98)</f>
        <v>0</v>
      </c>
      <c r="LZ98" s="924" t="n">
        <f aca="false">IF(JO98="",0,JO98)</f>
        <v>0</v>
      </c>
      <c r="MA98" s="924" t="n">
        <f aca="false">IF(EV98="",0,EV98+MA95)</f>
        <v>0</v>
      </c>
      <c r="MB98" s="924" t="n">
        <f aca="false">IF(EW98="",0,EW98+MB95)</f>
        <v>0</v>
      </c>
      <c r="MC98" s="924" t="n">
        <f aca="false">IF(JJ98="",0,JJ98+MC95)</f>
        <v>0</v>
      </c>
      <c r="MD98" s="924" t="n">
        <f aca="false">IF(JK98="",0,JK98+MD95)</f>
        <v>0</v>
      </c>
      <c r="ME98" s="924" t="n">
        <f aca="false">IF(KO98="",0,KO98+ME95)</f>
        <v>0</v>
      </c>
      <c r="MF98" s="924" t="n">
        <f aca="false">IF(KP98="",0,KP98+MF95)</f>
        <v>0</v>
      </c>
      <c r="MG98" s="924" t="n">
        <f aca="false">IFERROR(ME98/$A96,0)</f>
        <v>0</v>
      </c>
      <c r="MH98" s="924" t="n">
        <f aca="false">IFERROR(MF98/$A96,0)</f>
        <v>0</v>
      </c>
      <c r="MI98" s="924" t="n">
        <f aca="false">IF(JT98="",0,JT98+MI95)</f>
        <v>0</v>
      </c>
      <c r="MJ98" s="924" t="n">
        <f aca="false">IF(JU98="",0,JU98+MJ95)</f>
        <v>0</v>
      </c>
      <c r="MK98" s="924" t="n">
        <f aca="false">IF(LG98&gt;0,0,P98+MK95)</f>
        <v>-208</v>
      </c>
      <c r="ML98" s="924" t="n">
        <f aca="false">IF(LH98&gt;0,0,Q98+ML95)</f>
        <v>1</v>
      </c>
      <c r="MM98" s="924" t="n">
        <f aca="false">IF(LI98&gt;0,0,AH98+MM95)</f>
        <v>-208</v>
      </c>
      <c r="MN98" s="924" t="n">
        <f aca="false">IF(LJ98&gt;0,0,AI98+MN95)</f>
        <v>0</v>
      </c>
      <c r="MO98" s="924" t="n">
        <f aca="false">IF(LK98&gt;0,0,AT98+MO95)</f>
        <v>-120</v>
      </c>
      <c r="MP98" s="924" t="n">
        <f aca="false">IF(LL98&gt;0,0,AU98+MP95)</f>
        <v>0</v>
      </c>
      <c r="MQ98" s="924" t="n">
        <f aca="false">IF(LM98&gt;0,0,BF98+MQ95)</f>
        <v>-120</v>
      </c>
      <c r="MR98" s="924" t="n">
        <f aca="false">IF(LN98&gt;0,0,BG98+MR95)</f>
        <v>0</v>
      </c>
      <c r="MS98" s="924" t="n">
        <f aca="false">IF(LO98&gt;0,0,BZ98+MS95)</f>
        <v>-120</v>
      </c>
      <c r="MT98" s="924" t="n">
        <f aca="false">IF(LP98&gt;0,0,CA98+MT95)</f>
        <v>0</v>
      </c>
      <c r="MU98" s="924" t="n">
        <f aca="false">IF(LQ98&gt;0,0,CL98+MU95)</f>
        <v>-120</v>
      </c>
      <c r="MV98" s="924" t="n">
        <f aca="false">IF(LR98&gt;0,0,CM98+MV95)</f>
        <v>0</v>
      </c>
      <c r="MW98" s="924" t="n">
        <f aca="false">IF(LS98&gt;0,0,DP98+MW95)</f>
        <v>-120</v>
      </c>
      <c r="MX98" s="924" t="n">
        <f aca="false">IF(LT98&gt;0,0,DQ98+MX95)</f>
        <v>0</v>
      </c>
      <c r="MY98" s="924" t="n">
        <f aca="false">IF(LU98&gt;0,0,DD98+MY95)</f>
        <v>-210</v>
      </c>
      <c r="MZ98" s="924" t="n">
        <f aca="false">IFERROR(IF(LV98&gt;0,0,DE98+MZ95),0)</f>
        <v>2</v>
      </c>
      <c r="NA98" s="924" t="n">
        <f aca="false">IF(LW98&gt;0,0,HR98+NA95)</f>
        <v>0</v>
      </c>
      <c r="NB98" s="924" t="n">
        <f aca="false">IFERROR(IF(LX98&gt;0,0,HS98+NB95),0)</f>
        <v>1</v>
      </c>
      <c r="NC98" s="924"/>
      <c r="ND98" s="924"/>
      <c r="NE98" s="924"/>
    </row>
    <row r="99" customFormat="false" ht="15" hidden="false" customHeight="true" outlineLevel="0" collapsed="false">
      <c r="A99" s="1183"/>
      <c r="B99" s="974" t="n">
        <f aca="false">Посуточная!J99</f>
        <v>0</v>
      </c>
      <c r="C99" s="975" t="n">
        <f aca="false">Посуточная!K99</f>
        <v>0</v>
      </c>
      <c r="D99" s="975" t="n">
        <f aca="false">Посуточная!L99</f>
        <v>0</v>
      </c>
      <c r="E99" s="975" t="n">
        <f aca="false">Посуточная!M99</f>
        <v>0</v>
      </c>
      <c r="F99" s="975" t="n">
        <f aca="false">Посуточная!N99</f>
        <v>0</v>
      </c>
      <c r="G99" s="975" t="n">
        <f aca="false">Посуточная!O99</f>
        <v>0</v>
      </c>
      <c r="H99" s="975" t="n">
        <f aca="false">Посуточная!P99</f>
        <v>0</v>
      </c>
      <c r="I99" s="1051" t="n">
        <f aca="false">Посуточная!AA99</f>
        <v>0</v>
      </c>
      <c r="J99" s="1051" t="n">
        <f aca="false">Посуточная!AB99</f>
        <v>0</v>
      </c>
      <c r="K99" s="1051" t="n">
        <f aca="false">Посуточная!AC99</f>
        <v>0</v>
      </c>
      <c r="L99" s="1051" t="n">
        <f aca="false">Посуточная!AD99</f>
        <v>0</v>
      </c>
      <c r="M99" s="1051" t="n">
        <f aca="false">Посуточная!AE99</f>
        <v>0</v>
      </c>
      <c r="N99" s="1051" t="n">
        <f aca="false">Посуточная!AF99</f>
        <v>0</v>
      </c>
      <c r="O99" s="1051" t="n">
        <f aca="false">Посуточная!AG99</f>
        <v>0</v>
      </c>
      <c r="P99" s="1157" t="n">
        <f aca="false">SUBTOTAL(9, B99:H99)</f>
        <v>0</v>
      </c>
      <c r="Q99" s="1139" t="n">
        <f aca="false">SUBTOTAL(9, I99:O99)</f>
        <v>0</v>
      </c>
      <c r="R99" s="979" t="n">
        <f aca="false">SUM(P99,R96)</f>
        <v>350</v>
      </c>
      <c r="S99" s="1067" t="n">
        <f aca="false">SUM(Q99,S96)</f>
        <v>350</v>
      </c>
      <c r="T99" s="1185" t="n">
        <f aca="false">Посуточная!AS99</f>
        <v>0</v>
      </c>
      <c r="U99" s="1186" t="n">
        <f aca="false">Посуточная!AT99</f>
        <v>0</v>
      </c>
      <c r="V99" s="1186" t="n">
        <f aca="false">Посуточная!AU99</f>
        <v>0</v>
      </c>
      <c r="W99" s="1186" t="n">
        <f aca="false">Посуточная!AV99</f>
        <v>0</v>
      </c>
      <c r="X99" s="1186" t="n">
        <f aca="false">Посуточная!AW99</f>
        <v>0</v>
      </c>
      <c r="Y99" s="1186" t="n">
        <f aca="false">Посуточная!AX99</f>
        <v>0</v>
      </c>
      <c r="Z99" s="1186" t="n">
        <f aca="false">Посуточная!AY99</f>
        <v>0</v>
      </c>
      <c r="AA99" s="1051" t="n">
        <f aca="false">Посуточная!BG99</f>
        <v>0</v>
      </c>
      <c r="AB99" s="1051" t="n">
        <f aca="false">Посуточная!BH99</f>
        <v>0</v>
      </c>
      <c r="AC99" s="1051" t="n">
        <f aca="false">Посуточная!BI99</f>
        <v>0</v>
      </c>
      <c r="AD99" s="1051" t="n">
        <f aca="false">Посуточная!BJ99</f>
        <v>0</v>
      </c>
      <c r="AE99" s="1051" t="n">
        <f aca="false">Посуточная!BK99</f>
        <v>0</v>
      </c>
      <c r="AF99" s="1051" t="n">
        <f aca="false">Посуточная!BL99</f>
        <v>0</v>
      </c>
      <c r="AG99" s="1051" t="n">
        <f aca="false">Посуточная!BM99</f>
        <v>0</v>
      </c>
      <c r="AH99" s="1157" t="n">
        <f aca="false">SUBTOTAL(9, T99:Z99)</f>
        <v>0</v>
      </c>
      <c r="AI99" s="1139" t="n">
        <f aca="false">SUBTOTAL(9, AA99:AG99)</f>
        <v>0</v>
      </c>
      <c r="AJ99" s="979" t="n">
        <f aca="false">SUM(AH99,AJ96)</f>
        <v>35</v>
      </c>
      <c r="AK99" s="979" t="n">
        <f aca="false">SUM(AI99,AK96)</f>
        <v>0</v>
      </c>
      <c r="AL99" s="1185" t="n">
        <f aca="false">Посуточная!BV99</f>
        <v>0</v>
      </c>
      <c r="AM99" s="1186" t="n">
        <f aca="false">Посуточная!BW99</f>
        <v>0</v>
      </c>
      <c r="AN99" s="1186" t="n">
        <f aca="false">Посуточная!BX99</f>
        <v>0</v>
      </c>
      <c r="AO99" s="1186" t="n">
        <f aca="false">Посуточная!BY99</f>
        <v>0</v>
      </c>
      <c r="AP99" s="1051" t="n">
        <f aca="false">Посуточная!CD99</f>
        <v>0</v>
      </c>
      <c r="AQ99" s="1051" t="n">
        <f aca="false">Посуточная!CE99</f>
        <v>0</v>
      </c>
      <c r="AR99" s="1051" t="n">
        <f aca="false">Посуточная!CF99</f>
        <v>0</v>
      </c>
      <c r="AS99" s="1051" t="n">
        <f aca="false">Посуточная!CG99</f>
        <v>0</v>
      </c>
      <c r="AT99" s="1157" t="n">
        <f aca="false">SUBTOTAL(9, AL99:AO99)</f>
        <v>0</v>
      </c>
      <c r="AU99" s="1139" t="n">
        <f aca="false">SUBTOTAL(9, AP99:AS99)</f>
        <v>0</v>
      </c>
      <c r="AV99" s="979" t="n">
        <f aca="false">SUM(AT99,AV96)</f>
        <v>0</v>
      </c>
      <c r="AW99" s="979" t="n">
        <f aca="false">SUM(AU99,AW96)</f>
        <v>0</v>
      </c>
      <c r="AX99" s="1185" t="n">
        <f aca="false">Посуточная!CP99</f>
        <v>0</v>
      </c>
      <c r="AY99" s="1186" t="n">
        <f aca="false">Посуточная!CQ99</f>
        <v>0</v>
      </c>
      <c r="AZ99" s="1186" t="n">
        <f aca="false">Посуточная!CR99</f>
        <v>0</v>
      </c>
      <c r="BA99" s="1186" t="n">
        <f aca="false">Посуточная!CS99</f>
        <v>0</v>
      </c>
      <c r="BB99" s="1051" t="n">
        <f aca="false">Посуточная!CX99</f>
        <v>0</v>
      </c>
      <c r="BC99" s="1051" t="n">
        <f aca="false">Посуточная!CY99</f>
        <v>0</v>
      </c>
      <c r="BD99" s="1051" t="n">
        <f aca="false">Посуточная!CZ99</f>
        <v>0</v>
      </c>
      <c r="BE99" s="1051" t="n">
        <f aca="false">Посуточная!DA99</f>
        <v>0</v>
      </c>
      <c r="BF99" s="1157" t="n">
        <f aca="false">SUBTOTAL(9, AX99:BA99)</f>
        <v>0</v>
      </c>
      <c r="BG99" s="1139" t="n">
        <f aca="false">SUBTOTAL(9, BB99:BE99)</f>
        <v>0</v>
      </c>
      <c r="BH99" s="979" t="n">
        <f aca="false">SUM(BF99,BH96)</f>
        <v>0</v>
      </c>
      <c r="BI99" s="979" t="n">
        <f aca="false">SUM(BG99,BI96)</f>
        <v>0</v>
      </c>
      <c r="BJ99" s="1158" t="n">
        <f aca="false">SUMIF(B6:BI6,"итого гр.",B99:BI99)</f>
        <v>0</v>
      </c>
      <c r="BK99" s="1139" t="n">
        <f aca="false">SUMIF(B6:BI6,"итого фк.",B99:BI99)</f>
        <v>0</v>
      </c>
      <c r="BL99" s="979" t="n">
        <f aca="false">SUM(BJ99,BL96)</f>
        <v>385</v>
      </c>
      <c r="BM99" s="1067" t="n">
        <f aca="false">SUM(BK99,BM96)</f>
        <v>350</v>
      </c>
      <c r="BN99" s="1159" t="n">
        <f aca="false">BL99</f>
        <v>385</v>
      </c>
      <c r="BO99" s="1160" t="n">
        <f aca="false">BM99</f>
        <v>350</v>
      </c>
      <c r="BP99" s="979"/>
      <c r="BQ99" s="979"/>
      <c r="BR99" s="1187" t="n">
        <f aca="false">Посуточная!DR99</f>
        <v>0</v>
      </c>
      <c r="BS99" s="1188" t="n">
        <f aca="false">Посуточная!DS99</f>
        <v>0</v>
      </c>
      <c r="BT99" s="1188" t="n">
        <f aca="false">Посуточная!DT99</f>
        <v>0</v>
      </c>
      <c r="BU99" s="1188" t="n">
        <f aca="false">Посуточная!DU99</f>
        <v>0</v>
      </c>
      <c r="BV99" s="1051" t="n">
        <f aca="false">Посуточная!DZ99</f>
        <v>0</v>
      </c>
      <c r="BW99" s="1051" t="n">
        <f aca="false">Посуточная!EA99</f>
        <v>0</v>
      </c>
      <c r="BX99" s="1051" t="n">
        <f aca="false">Посуточная!EB99</f>
        <v>0</v>
      </c>
      <c r="BY99" s="1051" t="n">
        <f aca="false">Посуточная!EC99</f>
        <v>0</v>
      </c>
      <c r="BZ99" s="1027" t="n">
        <f aca="false">SUBTOTAL(9, BR99:BU99)</f>
        <v>0</v>
      </c>
      <c r="CA99" s="1139" t="n">
        <f aca="false">SUBTOTAL(9, BV99:BY99)</f>
        <v>0</v>
      </c>
      <c r="CB99" s="979" t="n">
        <f aca="false">SUM(BZ99,CB96)</f>
        <v>0</v>
      </c>
      <c r="CC99" s="979" t="n">
        <f aca="false">SUM(CA99,CC96)</f>
        <v>0</v>
      </c>
      <c r="CD99" s="988" t="n">
        <f aca="false">Посуточная!EO99</f>
        <v>35</v>
      </c>
      <c r="CE99" s="989" t="n">
        <f aca="false">Посуточная!EP99</f>
        <v>0</v>
      </c>
      <c r="CF99" s="989" t="n">
        <f aca="false">Посуточная!EQ99</f>
        <v>0</v>
      </c>
      <c r="CG99" s="989" t="n">
        <f aca="false">Посуточная!ER99</f>
        <v>0</v>
      </c>
      <c r="CH99" s="976" t="n">
        <f aca="false">Посуточная!EZ99</f>
        <v>-187</v>
      </c>
      <c r="CI99" s="976" t="n">
        <f aca="false">Посуточная!FA99</f>
        <v>0</v>
      </c>
      <c r="CJ99" s="976" t="n">
        <f aca="false">Посуточная!FB99</f>
        <v>0</v>
      </c>
      <c r="CK99" s="976" t="n">
        <f aca="false">Посуточная!FC99</f>
        <v>0</v>
      </c>
      <c r="CL99" s="1157" t="n">
        <f aca="false">SUBTOTAL(9, CD99:CG99)</f>
        <v>35</v>
      </c>
      <c r="CM99" s="1139" t="n">
        <f aca="false">SUBTOTAL(9, CH99:CK99)</f>
        <v>-187</v>
      </c>
      <c r="CN99" s="979" t="n">
        <f aca="false">SUM(CL99,CN96)</f>
        <v>35</v>
      </c>
      <c r="CO99" s="979" t="n">
        <f aca="false">SUM(CM99,CO96)</f>
        <v>-187</v>
      </c>
      <c r="CP99" s="990" t="n">
        <f aca="false">Посуточная!GN99</f>
        <v>0</v>
      </c>
      <c r="CQ99" s="975" t="n">
        <f aca="false">Посуточная!GO99</f>
        <v>0</v>
      </c>
      <c r="CR99" s="975" t="n">
        <f aca="false">Посуточная!GP99</f>
        <v>0</v>
      </c>
      <c r="CS99" s="975" t="n">
        <f aca="false">Посуточная!GQ99</f>
        <v>0</v>
      </c>
      <c r="CT99" s="975" t="n">
        <f aca="false">Посуточная!GR99</f>
        <v>0</v>
      </c>
      <c r="CU99" s="975" t="n">
        <f aca="false">Посуточная!GS99</f>
        <v>0</v>
      </c>
      <c r="CV99" s="975" t="n">
        <f aca="false">Посуточная!GT99</f>
        <v>0</v>
      </c>
      <c r="CW99" s="1051" t="n">
        <f aca="false">Посуточная!HP99</f>
        <v>0</v>
      </c>
      <c r="CX99" s="1051" t="n">
        <f aca="false">Посуточная!HQ99</f>
        <v>0</v>
      </c>
      <c r="CY99" s="1051" t="n">
        <f aca="false">Посуточная!HR99</f>
        <v>0</v>
      </c>
      <c r="CZ99" s="1051" t="n">
        <f aca="false">Посуточная!HS99</f>
        <v>0</v>
      </c>
      <c r="DA99" s="1051" t="n">
        <f aca="false">Посуточная!HT99</f>
        <v>0</v>
      </c>
      <c r="DB99" s="1051" t="n">
        <f aca="false">Посуточная!HU99</f>
        <v>0</v>
      </c>
      <c r="DC99" s="1051" t="n">
        <f aca="false">Посуточная!HV99</f>
        <v>0</v>
      </c>
      <c r="DD99" s="1157" t="n">
        <f aca="false">SUBTOTAL(9, CP99:CV99)</f>
        <v>0</v>
      </c>
      <c r="DE99" s="1139" t="n">
        <f aca="false">SUBTOTAL(9, CW99:DC99)</f>
        <v>0</v>
      </c>
      <c r="DF99" s="979" t="n">
        <f aca="false">SUM(DD99,DF96)</f>
        <v>0</v>
      </c>
      <c r="DG99" s="1067" t="n">
        <f aca="false">SUM(DE99,DG96)</f>
        <v>31</v>
      </c>
      <c r="DH99" s="991" t="n">
        <f aca="false">Посуточная!IE99</f>
        <v>0</v>
      </c>
      <c r="DI99" s="992" t="n">
        <f aca="false">Посуточная!IF99</f>
        <v>0</v>
      </c>
      <c r="DJ99" s="992" t="n">
        <f aca="false">Посуточная!IG99</f>
        <v>0</v>
      </c>
      <c r="DK99" s="989" t="n">
        <f aca="false">Посуточная!IH99</f>
        <v>0</v>
      </c>
      <c r="DL99" s="976" t="n">
        <f aca="false">Посуточная!IM99</f>
        <v>0</v>
      </c>
      <c r="DM99" s="993" t="n">
        <f aca="false">Посуточная!IN99</f>
        <v>0</v>
      </c>
      <c r="DN99" s="993" t="n">
        <f aca="false">Посуточная!IO99</f>
        <v>0</v>
      </c>
      <c r="DO99" s="993" t="n">
        <f aca="false">Посуточная!IP99</f>
        <v>0</v>
      </c>
      <c r="DP99" s="1161" t="n">
        <f aca="false">SUBTOTAL(9, DH99:DK99)</f>
        <v>0</v>
      </c>
      <c r="DQ99" s="1139" t="n">
        <f aca="false">SUBTOTAL(9, DL99:DO99)</f>
        <v>0</v>
      </c>
      <c r="DR99" s="921" t="n">
        <f aca="false">SUM(DP99,DR96)</f>
        <v>0</v>
      </c>
      <c r="DS99" s="921" t="n">
        <f aca="false">SUM(DQ99,DS96)</f>
        <v>0</v>
      </c>
      <c r="DT99" s="1189"/>
      <c r="DU99" s="1190"/>
      <c r="DV99" s="1190"/>
      <c r="DW99" s="1190"/>
      <c r="DX99" s="1190"/>
      <c r="DY99" s="1190"/>
      <c r="DZ99" s="1190"/>
      <c r="EA99" s="1051" t="n">
        <f aca="false">Посуточная!KQ99</f>
        <v>0</v>
      </c>
      <c r="EB99" s="1051" t="n">
        <f aca="false">Посуточная!KR99</f>
        <v>0</v>
      </c>
      <c r="EC99" s="1051" t="n">
        <f aca="false">Посуточная!KS99</f>
        <v>0</v>
      </c>
      <c r="ED99" s="1051" t="n">
        <f aca="false">Посуточная!KT99</f>
        <v>0</v>
      </c>
      <c r="EE99" s="1051" t="n">
        <f aca="false">Посуточная!KU99</f>
        <v>0</v>
      </c>
      <c r="EF99" s="1051" t="n">
        <f aca="false">Посуточная!KV99</f>
        <v>0</v>
      </c>
      <c r="EG99" s="1051" t="n">
        <f aca="false">Посуточная!KW99</f>
        <v>0</v>
      </c>
      <c r="EH99" s="1157" t="n">
        <f aca="false">SUBTOTAL(9, DT99:DZ99)</f>
        <v>0</v>
      </c>
      <c r="EI99" s="1139" t="n">
        <f aca="false">SUBTOTAL(9, EA99:EG99)</f>
        <v>0</v>
      </c>
      <c r="EJ99" s="1067" t="n">
        <f aca="false">SUM(EH99,EJ96)</f>
        <v>0</v>
      </c>
      <c r="EK99" s="1067" t="n">
        <f aca="false">SUM(EI99,EK96)</f>
        <v>37.549</v>
      </c>
      <c r="EL99" s="1158" t="n">
        <f aca="false">SUMIF(BR6:EK6,"итого гр.",BR99:EK99)</f>
        <v>35</v>
      </c>
      <c r="EM99" s="1139" t="n">
        <f aca="false">SUMIF(BR6:EK6,"итого фк.",BR99:EK99)</f>
        <v>-187</v>
      </c>
      <c r="EN99" s="979" t="n">
        <f aca="false">SUM(EL99,EN96)</f>
        <v>35</v>
      </c>
      <c r="EO99" s="1067" t="n">
        <f aca="false">SUM(EM99,EO96)</f>
        <v>-118.451</v>
      </c>
      <c r="EP99" s="1159" t="n">
        <f aca="false">EN99</f>
        <v>35</v>
      </c>
      <c r="EQ99" s="1160" t="n">
        <f aca="false">EO99</f>
        <v>-118.451</v>
      </c>
      <c r="ES99" s="1068"/>
      <c r="ET99" s="1164"/>
      <c r="EU99" s="1129"/>
      <c r="EV99" s="921" t="n">
        <f aca="false">ET99</f>
        <v>0</v>
      </c>
      <c r="EW99" s="1064" t="n">
        <f aca="false">EU99</f>
        <v>0</v>
      </c>
      <c r="EX99" s="1163" t="n">
        <f aca="false">SUM(BJ99,EL99,ET99)</f>
        <v>35</v>
      </c>
      <c r="EY99" s="1130" t="n">
        <f aca="false">SUM(BK99,EM99,EU99)</f>
        <v>-187</v>
      </c>
      <c r="EZ99" s="921" t="n">
        <f aca="false">SUM(BL99,EN99,EV99)</f>
        <v>420</v>
      </c>
      <c r="FA99" s="1064" t="n">
        <f aca="false">SUM(BM99,EO99,EW99)</f>
        <v>231.549</v>
      </c>
      <c r="FB99" s="1189"/>
      <c r="FC99" s="1190"/>
      <c r="FD99" s="1190"/>
      <c r="FE99" s="1190"/>
      <c r="FF99" s="1190"/>
      <c r="FG99" s="1190"/>
      <c r="FH99" s="1190"/>
      <c r="FI99" s="1051" t="n">
        <f aca="false">Посуточная!NU99</f>
        <v>0</v>
      </c>
      <c r="FJ99" s="1051" t="n">
        <f aca="false">Посуточная!NV99</f>
        <v>0</v>
      </c>
      <c r="FK99" s="1051" t="n">
        <f aca="false">Посуточная!NW99</f>
        <v>0</v>
      </c>
      <c r="FL99" s="1051" t="n">
        <f aca="false">Посуточная!NX99</f>
        <v>0</v>
      </c>
      <c r="FM99" s="1051" t="n">
        <f aca="false">Посуточная!NY99</f>
        <v>0</v>
      </c>
      <c r="FN99" s="1051" t="n">
        <f aca="false">Посуточная!NZ99</f>
        <v>0</v>
      </c>
      <c r="FO99" s="1051" t="n">
        <f aca="false">Посуточная!OA99</f>
        <v>0</v>
      </c>
      <c r="FP99" s="1157" t="n">
        <f aca="false">SUBTOTAL(9, FB99:FH99)</f>
        <v>0</v>
      </c>
      <c r="FQ99" s="1139" t="n">
        <f aca="false">SUBTOTAL(9, FI99:FO99)</f>
        <v>0</v>
      </c>
      <c r="FR99" s="979" t="n">
        <f aca="false">SUM(FP99,FR96)</f>
        <v>77.2</v>
      </c>
      <c r="FS99" s="1067" t="n">
        <f aca="false">SUM(FQ99,FS96)</f>
        <v>8.888</v>
      </c>
      <c r="FT99" s="1001" t="n">
        <f aca="false">Посуточная!OO99</f>
        <v>0</v>
      </c>
      <c r="FU99" s="1002" t="n">
        <f aca="false">Посуточная!OP99</f>
        <v>0</v>
      </c>
      <c r="FV99" s="1002" t="n">
        <f aca="false">Посуточная!OQ99</f>
        <v>0</v>
      </c>
      <c r="FW99" s="1002" t="n">
        <f aca="false">Посуточная!OR99</f>
        <v>0</v>
      </c>
      <c r="FX99" s="1002" t="n">
        <f aca="false">Посуточная!OS99</f>
        <v>0</v>
      </c>
      <c r="FY99" s="1002" t="n">
        <f aca="false">Посуточная!OT99</f>
        <v>0</v>
      </c>
      <c r="FZ99" s="1003" t="n">
        <f aca="false">Посуточная!OU99</f>
        <v>0</v>
      </c>
      <c r="GA99" s="993" t="n">
        <f aca="false">Посуточная!PP99</f>
        <v>0</v>
      </c>
      <c r="GB99" s="976" t="n">
        <f aca="false">Посуточная!PQ99</f>
        <v>0</v>
      </c>
      <c r="GC99" s="993" t="n">
        <f aca="false">Посуточная!PR99</f>
        <v>0</v>
      </c>
      <c r="GD99" s="993" t="n">
        <f aca="false">Посуточная!PS99</f>
        <v>0</v>
      </c>
      <c r="GE99" s="993" t="n">
        <f aca="false">Посуточная!PT99</f>
        <v>0</v>
      </c>
      <c r="GF99" s="993" t="n">
        <f aca="false">Посуточная!PU99</f>
        <v>0</v>
      </c>
      <c r="GG99" s="993" t="n">
        <f aca="false">Посуточная!PV99</f>
        <v>0</v>
      </c>
      <c r="GH99" s="1157" t="n">
        <f aca="false">SUBTOTAL(9, FT99:FZ99)</f>
        <v>0</v>
      </c>
      <c r="GI99" s="1139" t="n">
        <f aca="false">SUBTOTAL(9, GA99:GG99)</f>
        <v>0</v>
      </c>
      <c r="GJ99" s="979" t="n">
        <f aca="false">SUM(GH99,GJ96)</f>
        <v>0</v>
      </c>
      <c r="GK99" s="979" t="n">
        <f aca="false">SUM(GI99,GK96)</f>
        <v>0</v>
      </c>
      <c r="GL99" s="1191" t="n">
        <f aca="false">Посуточная!QH99</f>
        <v>0</v>
      </c>
      <c r="GM99" s="1192" t="n">
        <f aca="false">Посуточная!QI99</f>
        <v>0</v>
      </c>
      <c r="GN99" s="1192" t="n">
        <f aca="false">Посуточная!QJ99</f>
        <v>0</v>
      </c>
      <c r="GO99" s="1192" t="n">
        <f aca="false">Посуточная!QK99</f>
        <v>0</v>
      </c>
      <c r="GP99" s="1192" t="n">
        <f aca="false">Посуточная!QL99</f>
        <v>0</v>
      </c>
      <c r="GQ99" s="1192" t="n">
        <f aca="false">Посуточная!QM99</f>
        <v>0</v>
      </c>
      <c r="GR99" s="1192" t="n">
        <f aca="false">Посуточная!QN99</f>
        <v>0</v>
      </c>
      <c r="GS99" s="1078" t="n">
        <f aca="false">Посуточная!QV99</f>
        <v>0</v>
      </c>
      <c r="GT99" s="1078" t="n">
        <f aca="false">Посуточная!QW99</f>
        <v>0</v>
      </c>
      <c r="GU99" s="1078" t="n">
        <f aca="false">Посуточная!QX99</f>
        <v>0</v>
      </c>
      <c r="GV99" s="1078" t="n">
        <f aca="false">Посуточная!QY99</f>
        <v>0</v>
      </c>
      <c r="GW99" s="1078" t="n">
        <f aca="false">Посуточная!QZ99</f>
        <v>0</v>
      </c>
      <c r="GX99" s="1078" t="n">
        <f aca="false">Посуточная!RA99</f>
        <v>0</v>
      </c>
      <c r="GY99" s="1078" t="n">
        <f aca="false">Посуточная!RB99</f>
        <v>0</v>
      </c>
      <c r="GZ99" s="1157" t="n">
        <f aca="false">SUBTOTAL(9, GL99:GR99)</f>
        <v>0</v>
      </c>
      <c r="HA99" s="1139" t="n">
        <f aca="false">SUBTOTAL(9, GS99:GY99)</f>
        <v>0</v>
      </c>
      <c r="HB99" s="979" t="n">
        <f aca="false">SUM(GZ99,HB96)</f>
        <v>0</v>
      </c>
      <c r="HC99" s="979" t="n">
        <f aca="false">SUM(HA99,HC96)</f>
        <v>0</v>
      </c>
      <c r="HD99" s="1193" t="n">
        <f aca="false">Посуточная!RN99</f>
        <v>0</v>
      </c>
      <c r="HE99" s="1194" t="n">
        <f aca="false">Посуточная!RO99</f>
        <v>0</v>
      </c>
      <c r="HF99" s="1194" t="n">
        <f aca="false">Посуточная!RP99</f>
        <v>0</v>
      </c>
      <c r="HG99" s="1194" t="n">
        <f aca="false">Посуточная!RQ99</f>
        <v>0</v>
      </c>
      <c r="HH99" s="1194" t="n">
        <f aca="false">Посуточная!RR99</f>
        <v>0</v>
      </c>
      <c r="HI99" s="1194" t="n">
        <f aca="false">Посуточная!RS99</f>
        <v>0</v>
      </c>
      <c r="HJ99" s="1194" t="n">
        <f aca="false">Посуточная!RT99</f>
        <v>0</v>
      </c>
      <c r="HK99" s="1063" t="n">
        <f aca="false">Посуточная!SB99</f>
        <v>0</v>
      </c>
      <c r="HL99" s="1063" t="n">
        <f aca="false">Посуточная!SC99</f>
        <v>0</v>
      </c>
      <c r="HM99" s="1063" t="n">
        <f aca="false">Посуточная!SD99</f>
        <v>0</v>
      </c>
      <c r="HN99" s="1063" t="n">
        <f aca="false">Посуточная!SE99</f>
        <v>0</v>
      </c>
      <c r="HO99" s="1063" t="n">
        <f aca="false">Посуточная!SF99</f>
        <v>0</v>
      </c>
      <c r="HP99" s="1063" t="n">
        <f aca="false">Посуточная!SG99</f>
        <v>0</v>
      </c>
      <c r="HQ99" s="1063" t="n">
        <f aca="false">Посуточная!SH99</f>
        <v>0</v>
      </c>
      <c r="HR99" s="1157" t="n">
        <f aca="false">SUBTOTAL(9, HD99:HJ99)</f>
        <v>0</v>
      </c>
      <c r="HS99" s="1139" t="n">
        <f aca="false">SUBTOTAL(9, HK99:HQ99)</f>
        <v>0</v>
      </c>
      <c r="HT99" s="979" t="n">
        <f aca="false">SUM(HR99,HT96)</f>
        <v>0</v>
      </c>
      <c r="HU99" s="979" t="n">
        <f aca="false">SUM(HS99,HU96)</f>
        <v>28.865</v>
      </c>
      <c r="HV99" s="1158" t="n">
        <f aca="false">SUMIF(FB6:HU6,"итого гр.",FB99:HU99)</f>
        <v>0</v>
      </c>
      <c r="HW99" s="1139" t="n">
        <f aca="false">SUMIF($FB$6:$HU$6,"итого фк.",FB99:HU99)</f>
        <v>0</v>
      </c>
      <c r="HX99" s="979" t="n">
        <f aca="false">SUM(HV99,HX96)</f>
        <v>77.2</v>
      </c>
      <c r="HY99" s="1067" t="n">
        <f aca="false">SUM(HW99,HY96)</f>
        <v>37.753</v>
      </c>
      <c r="HZ99" s="1159" t="n">
        <f aca="false">HX99</f>
        <v>77.2</v>
      </c>
      <c r="IA99" s="1160" t="n">
        <f aca="false">HY99</f>
        <v>37.753</v>
      </c>
      <c r="IB99" s="979"/>
      <c r="IC99" s="1081"/>
      <c r="ID99" s="1195" t="n">
        <f aca="false">Посуточная!SY99</f>
        <v>0</v>
      </c>
      <c r="IE99" s="1196" t="n">
        <f aca="false">Посуточная!SZ99</f>
        <v>0</v>
      </c>
      <c r="IF99" s="1196" t="n">
        <f aca="false">Посуточная!TA99</f>
        <v>0</v>
      </c>
      <c r="IG99" s="1196" t="n">
        <f aca="false">Посуточная!TB99</f>
        <v>0</v>
      </c>
      <c r="IH99" s="1063" t="n">
        <f aca="false">Посуточная!TG99</f>
        <v>0</v>
      </c>
      <c r="II99" s="1063" t="n">
        <f aca="false">Посуточная!TH99</f>
        <v>0</v>
      </c>
      <c r="IJ99" s="1063" t="n">
        <f aca="false">Посуточная!TI99</f>
        <v>0</v>
      </c>
      <c r="IK99" s="1063" t="n">
        <f aca="false">Посуточная!TJ99</f>
        <v>0</v>
      </c>
      <c r="IL99" s="1157" t="n">
        <f aca="false">SUBTOTAL(9, ID99:IG99)</f>
        <v>0</v>
      </c>
      <c r="IM99" s="1139" t="n">
        <f aca="false">SUBTOTAL(9, IH99:IK99)</f>
        <v>0</v>
      </c>
      <c r="IN99" s="1064" t="n">
        <f aca="false">IN96+IL99</f>
        <v>0</v>
      </c>
      <c r="IO99" s="1064" t="n">
        <f aca="false">IO96+IM99</f>
        <v>0</v>
      </c>
      <c r="IP99" s="1164"/>
      <c r="IQ99" s="1165"/>
      <c r="IT99" s="1164"/>
      <c r="IU99" s="1166"/>
      <c r="IV99" s="1046"/>
      <c r="IW99" s="1046"/>
      <c r="IX99" s="1166"/>
      <c r="IY99" s="1166"/>
      <c r="IZ99" s="1046"/>
      <c r="JA99" s="1046"/>
      <c r="JB99" s="1166"/>
      <c r="JC99" s="1166"/>
      <c r="JD99" s="1046" t="n">
        <f aca="false">JB99</f>
        <v>0</v>
      </c>
      <c r="JE99" s="1046" t="n">
        <f aca="false">JC99</f>
        <v>0</v>
      </c>
      <c r="JF99" s="1167" t="n">
        <f aca="false">SUMIF(IP9:JE9,"итого гр.",IP99:JE99)</f>
        <v>0</v>
      </c>
      <c r="JG99" s="1072" t="n">
        <f aca="false">SUMIF($IP$6:$JE$6,"итого фк.",IP99:JE99)</f>
        <v>0</v>
      </c>
      <c r="JH99" s="921" t="n">
        <f aca="false">JF99</f>
        <v>0</v>
      </c>
      <c r="JI99" s="921" t="n">
        <f aca="false">JG99</f>
        <v>0</v>
      </c>
      <c r="JJ99" s="1163"/>
      <c r="JK99" s="1130"/>
      <c r="JN99" s="1163" t="n">
        <f aca="false">$JN$9+JN96</f>
        <v>342.86</v>
      </c>
      <c r="JO99" s="1130" t="n">
        <f aca="false">$JO$9+JO96</f>
        <v>342.86</v>
      </c>
      <c r="JP99" s="921" t="n">
        <f aca="false">JN99</f>
        <v>342.86</v>
      </c>
      <c r="JQ99" s="921" t="n">
        <f aca="false">JO99</f>
        <v>342.86</v>
      </c>
      <c r="JR99" s="1164"/>
      <c r="JS99" s="1165"/>
      <c r="JT99" s="921" t="n">
        <f aca="false">SUM(JR99,JT96)</f>
        <v>156.6</v>
      </c>
      <c r="JU99" s="921" t="n">
        <f aca="false">SUM(JS99,JU96)</f>
        <v>1143.714</v>
      </c>
      <c r="JV99" s="1163" t="n">
        <f aca="false">SUM(HZ99,JF99,JJ99,JN99,JR99,IN99)</f>
        <v>420.06</v>
      </c>
      <c r="JW99" s="1130" t="n">
        <f aca="false">SUM(IA99,JG99,JK99,JO99,JS99,IO99)</f>
        <v>380.613</v>
      </c>
      <c r="JZ99" s="1167"/>
      <c r="KA99" s="1167"/>
      <c r="KD99" s="1167"/>
      <c r="KE99" s="1167"/>
      <c r="KH99" s="1123" t="n">
        <v>7199.953</v>
      </c>
      <c r="KI99" s="1021" t="n">
        <f aca="false">IF(A97&lt;=KX$4,VLOOKUP(A97,$KX$6:$LC$37,2,FALSE()),SUM($KY$4,FA99,-JW99)-SUM($LC$4,-$LA$4))-KQ99</f>
        <v>7164.909</v>
      </c>
      <c r="KJ99" s="1025"/>
      <c r="KL99" s="1167"/>
      <c r="KM99" s="1167"/>
      <c r="KN99" s="1168"/>
      <c r="KO99" s="1123" t="n">
        <v>97.205</v>
      </c>
      <c r="KP99" s="1023" t="n">
        <f aca="false">IF(A97&lt;=KX$4,VLOOKUP(A97,$KT$6:$KU$37,2,FALSE()),SUM($KP$2,-EK99,FS99,-KQ99))</f>
        <v>31.893</v>
      </c>
      <c r="KQ99" s="1140"/>
      <c r="KR99" s="1068" t="n">
        <f aca="false">KI99-KH99</f>
        <v>-35.0440000000008</v>
      </c>
      <c r="KS99" s="924" t="n">
        <f aca="false">IF(KP99=$KS$1,"",KI99-7200)</f>
        <v>-35.0910000000004</v>
      </c>
      <c r="KT99" s="1018" t="n">
        <f aca="false">KO99-KP99</f>
        <v>65.312</v>
      </c>
      <c r="KU99" s="1026"/>
      <c r="LG99" s="924" t="n">
        <f aca="false">IF(R99="",0,R99+LG96)</f>
        <v>4200</v>
      </c>
      <c r="LH99" s="924" t="n">
        <f aca="false">IF(S99="",0,S99+LH96)</f>
        <v>3150</v>
      </c>
      <c r="LI99" s="924" t="n">
        <f aca="false">IF(AJ99="",0,AJ99+LI96)</f>
        <v>175</v>
      </c>
      <c r="LJ99" s="924" t="n">
        <f aca="false">IF(AK99="",0,AK99+LJ96)</f>
        <v>0</v>
      </c>
      <c r="LK99" s="924" t="n">
        <f aca="false">IF(AV99="",0,AV99+LK96)</f>
        <v>0</v>
      </c>
      <c r="LL99" s="924" t="n">
        <f aca="false">IF(AW99="",0,AW99+LL96)</f>
        <v>0</v>
      </c>
      <c r="LM99" s="924" t="n">
        <f aca="false">IF(BH99="",0,BH99+LM96)</f>
        <v>0</v>
      </c>
      <c r="LN99" s="924" t="n">
        <f aca="false">IF(BI99="",0,BI99+LN96)</f>
        <v>0</v>
      </c>
      <c r="LO99" s="924" t="n">
        <f aca="false">IF(CB99="",0,CB99+LO96)</f>
        <v>0</v>
      </c>
      <c r="LP99" s="924" t="n">
        <f aca="false">IF(CC99="",0,CC99+LP96)</f>
        <v>0</v>
      </c>
      <c r="LQ99" s="924" t="n">
        <f aca="false">IF(CN99="",0,CN99+LQ96)</f>
        <v>35</v>
      </c>
      <c r="LR99" s="924" t="n">
        <f aca="false">IF(CO99="",0,CO99+LR96)</f>
        <v>-187</v>
      </c>
      <c r="LS99" s="924" t="n">
        <f aca="false">IF(DR99="",0,DR99+LS96)</f>
        <v>0</v>
      </c>
      <c r="LT99" s="924" t="n">
        <f aca="false">IF(DS99="",0,DS99+LT96)</f>
        <v>0</v>
      </c>
      <c r="LU99" s="924" t="n">
        <f aca="false">IF(DF99="",0,DF99+LU96)</f>
        <v>0</v>
      </c>
      <c r="LV99" s="924" t="n">
        <f aca="false">IF(DG99="",0,DG99+LV96)</f>
        <v>565</v>
      </c>
      <c r="LW99" s="924" t="n">
        <f aca="false">IF(HT99="",0,HT99+LW96)</f>
        <v>0</v>
      </c>
      <c r="LX99" s="924" t="n">
        <f aca="false">IF(HU99="",0,HU99+LX96)</f>
        <v>865.95</v>
      </c>
      <c r="LY99" s="924" t="n">
        <f aca="false">IF(JN99="",0,JN99)</f>
        <v>342.86</v>
      </c>
      <c r="LZ99" s="924" t="n">
        <f aca="false">IF(JO99="",0,JO99)</f>
        <v>342.86</v>
      </c>
      <c r="MA99" s="924" t="n">
        <f aca="false">IF(EV99="",0,EV99+MA96)</f>
        <v>3808.8</v>
      </c>
      <c r="MB99" s="924" t="n">
        <f aca="false">IF(EW99="",0,EW99+MB96)</f>
        <v>0</v>
      </c>
      <c r="MC99" s="924" t="n">
        <f aca="false">IF(JJ99="",0,JJ99+MC96)</f>
        <v>0</v>
      </c>
      <c r="MD99" s="924" t="n">
        <f aca="false">IF(JK99="",0,JK99+MD96)</f>
        <v>0</v>
      </c>
      <c r="ME99" s="924" t="n">
        <f aca="false">IF(KO99="",0,KO99+ME96)</f>
        <v>2627.355</v>
      </c>
      <c r="MF99" s="924" t="n">
        <f aca="false">IF(KP99="",0,KP99+MF96)</f>
        <v>1105.351</v>
      </c>
      <c r="MG99" s="924" t="n">
        <f aca="false">IFERROR(ME99/$A97,0)</f>
        <v>84.7533870967742</v>
      </c>
      <c r="MH99" s="924" t="n">
        <f aca="false">IFERROR(MF99/$A97,0)</f>
        <v>35.6564838709678</v>
      </c>
      <c r="MI99" s="924" t="n">
        <f aca="false">IF(JT99="",0,JT99+MI96)</f>
        <v>1630.4</v>
      </c>
      <c r="MJ99" s="924" t="n">
        <f aca="false">IF(JU99="",0,JU99+MJ96)</f>
        <v>5340.263</v>
      </c>
      <c r="MK99" s="924" t="n">
        <f aca="false">IF(LG99&gt;0,0,P99+MK96)</f>
        <v>0</v>
      </c>
      <c r="ML99" s="924" t="n">
        <f aca="false">IF(LH99&gt;0,0,Q99+ML96)</f>
        <v>0</v>
      </c>
      <c r="MM99" s="924" t="n">
        <f aca="false">IF(LI99&gt;0,0,AH99+MM96)</f>
        <v>0</v>
      </c>
      <c r="MN99" s="924" t="n">
        <f aca="false">IF(LJ99&gt;0,0,AI99+MN96)</f>
        <v>0</v>
      </c>
      <c r="MO99" s="924" t="n">
        <f aca="false">IF(LK99&gt;0,0,AT99+MO96)</f>
        <v>0</v>
      </c>
      <c r="MP99" s="924" t="n">
        <f aca="false">IF(LL99&gt;0,0,AU99+MP96)</f>
        <v>0</v>
      </c>
      <c r="MQ99" s="924" t="n">
        <f aca="false">IF(LM99&gt;0,0,BF99+MQ96)</f>
        <v>0</v>
      </c>
      <c r="MR99" s="924" t="n">
        <f aca="false">IF(LN99&gt;0,0,BG99+MR96)</f>
        <v>0</v>
      </c>
      <c r="MS99" s="924" t="n">
        <f aca="false">IF(LO99&gt;0,0,BZ99+MS96)</f>
        <v>0</v>
      </c>
      <c r="MT99" s="924" t="n">
        <f aca="false">IF(LP99&gt;0,0,CA99+MT96)</f>
        <v>0</v>
      </c>
      <c r="MU99" s="924" t="n">
        <f aca="false">IF(LQ99&gt;0,0,CL99+MU96)</f>
        <v>0</v>
      </c>
      <c r="MV99" s="924" t="n">
        <f aca="false">IF(LR99&gt;0,0,CM99+MV96)</f>
        <v>-187</v>
      </c>
      <c r="MW99" s="924" t="n">
        <f aca="false">IF(LS99&gt;0,0,DP99+MW96)</f>
        <v>0</v>
      </c>
      <c r="MX99" s="924" t="n">
        <f aca="false">IF(LT99&gt;0,0,DQ99+MX96)</f>
        <v>0</v>
      </c>
      <c r="MY99" s="924" t="n">
        <f aca="false">IF(LU99&gt;0,0,DD99+MY96)</f>
        <v>0</v>
      </c>
      <c r="MZ99" s="924" t="n">
        <f aca="false">IFERROR(IF(LV99&gt;0,0,DE99+MZ96),0)</f>
        <v>0</v>
      </c>
      <c r="NA99" s="924" t="n">
        <f aca="false">IF(LW99&gt;0,0,HR99+NA96)</f>
        <v>0</v>
      </c>
      <c r="NB99" s="924" t="n">
        <f aca="false">IFERROR(IF(LX99&gt;0,0,HS99+NB96),0)</f>
        <v>0</v>
      </c>
      <c r="NC99" s="924"/>
      <c r="ND99" s="924"/>
      <c r="NE99" s="924"/>
    </row>
    <row r="100" customFormat="false" ht="28.5" hidden="false" customHeight="false" outlineLevel="0" collapsed="false">
      <c r="A100" s="1197" t="s">
        <v>478</v>
      </c>
      <c r="B100" s="936"/>
      <c r="C100" s="936"/>
      <c r="D100" s="936"/>
      <c r="E100" s="936"/>
      <c r="F100" s="936"/>
      <c r="G100" s="936"/>
      <c r="H100" s="936"/>
      <c r="I100" s="936"/>
      <c r="J100" s="936"/>
      <c r="K100" s="936"/>
      <c r="L100" s="936"/>
      <c r="M100" s="936"/>
      <c r="N100" s="936"/>
      <c r="O100" s="936"/>
      <c r="P100" s="1198" t="n">
        <f aca="false" t="array" ref="P100:P100">SUM(IF(MOD(ROW(P7:P99)+1, 3)=0,P7:P99))</f>
        <v>-208</v>
      </c>
      <c r="Q100" s="1199" t="n">
        <f aca="false" t="array" ref="Q100:Q100">SUM(IF(MOD(ROW(Q7:Q99)+1, 3)=0,Q7:Q99))</f>
        <v>1</v>
      </c>
      <c r="R100" s="1200"/>
      <c r="S100" s="1200"/>
      <c r="T100" s="1200"/>
      <c r="U100" s="1200"/>
      <c r="V100" s="1200"/>
      <c r="W100" s="1200"/>
      <c r="X100" s="1200"/>
      <c r="Y100" s="1200"/>
      <c r="Z100" s="1200"/>
      <c r="AA100" s="1200"/>
      <c r="AB100" s="1201"/>
      <c r="AC100" s="1201"/>
      <c r="AD100" s="1200"/>
      <c r="AE100" s="1200"/>
      <c r="AF100" s="1200"/>
      <c r="AG100" s="1200"/>
      <c r="AH100" s="1198" t="n">
        <f aca="false" t="array" ref="AH100:AH100">SUM(IF(MOD(ROW(AH7:AH99)+1, 3)=0,AH7:AH99))</f>
        <v>-208</v>
      </c>
      <c r="AI100" s="1199" t="n">
        <f aca="false" t="array" ref="AI100:AI100">SUM(IF(MOD(ROW(AI7:AI99)+1, 3)=0,AI7:AI99))</f>
        <v>0</v>
      </c>
      <c r="AJ100" s="1200"/>
      <c r="AK100" s="1200"/>
      <c r="AL100" s="1200"/>
      <c r="AM100" s="1200"/>
      <c r="AN100" s="1200"/>
      <c r="AO100" s="1200"/>
      <c r="AP100" s="1200"/>
      <c r="AQ100" s="1200"/>
      <c r="AR100" s="1200"/>
      <c r="AS100" s="1200"/>
      <c r="AT100" s="1198" t="n">
        <f aca="false" t="array" ref="AT100:AT100">SUM(IF(MOD(ROW(AT7:AT99)+1, 3)=0,AT7:AT99))</f>
        <v>-120</v>
      </c>
      <c r="AU100" s="1199" t="n">
        <f aca="false" t="array" ref="AU100:AU100">SUM(IF(MOD(ROW(AU7:AU99)+1, 3)=0,AU7:AU99))</f>
        <v>0</v>
      </c>
      <c r="AV100" s="1200"/>
      <c r="AW100" s="1200"/>
      <c r="AX100" s="1200"/>
      <c r="AY100" s="1200"/>
      <c r="AZ100" s="1200"/>
      <c r="BA100" s="1200"/>
      <c r="BB100" s="1200"/>
      <c r="BC100" s="1200"/>
      <c r="BD100" s="1200"/>
      <c r="BE100" s="1200"/>
      <c r="BF100" s="1198" t="n">
        <f aca="false" t="array" ref="BF100:BF100">SUM(IF(MOD(ROW(BF7:BF99)+1, 3)=0,BF7:BF99))</f>
        <v>-120</v>
      </c>
      <c r="BG100" s="1199" t="n">
        <f aca="false" t="array" ref="BG100:BG100">SUM(IF(MOD(ROW(BG7:BG99)+1, 3)=0,BG7:BG99))</f>
        <v>0</v>
      </c>
      <c r="BH100" s="1200"/>
      <c r="BI100" s="1200"/>
      <c r="BJ100" s="1198" t="n">
        <f aca="false" t="array" ref="BJ100:BJ100">SUM(IF(MOD(ROW(BJ7:BJ99)+1, 3)=0,BJ7:BJ99))</f>
        <v>2</v>
      </c>
      <c r="BK100" s="1199" t="n">
        <f aca="false" t="array" ref="BK100:BK100">SUM(IF(MOD(ROW(BK7:BK99)+1, 3)=0,BK7:BK99))</f>
        <v>1</v>
      </c>
      <c r="BL100" s="936"/>
      <c r="BM100" s="936"/>
      <c r="BN100" s="1202"/>
      <c r="BO100" s="1203"/>
      <c r="BP100" s="936"/>
      <c r="BQ100" s="936"/>
      <c r="BR100" s="936"/>
      <c r="BS100" s="936"/>
      <c r="BT100" s="936"/>
      <c r="BU100" s="936"/>
      <c r="BV100" s="936"/>
      <c r="BW100" s="936"/>
      <c r="BX100" s="936"/>
      <c r="BY100" s="936"/>
      <c r="BZ100" s="1198" t="n">
        <f aca="false" t="array" ref="BZ100:BZ100">SUM(IF(MOD(ROW(BZ7:BZ99)+1, 3)=0,BZ7:BZ99))</f>
        <v>-120</v>
      </c>
      <c r="CA100" s="1199" t="n">
        <f aca="false" t="array" ref="CA100:CA100">SUM(IF(MOD(ROW(CA7:CA99)+1, 3)=0,CA7:CA99))</f>
        <v>0</v>
      </c>
      <c r="CB100" s="936"/>
      <c r="CC100" s="936"/>
      <c r="CD100" s="936"/>
      <c r="CE100" s="936"/>
      <c r="CF100" s="936"/>
      <c r="CG100" s="936"/>
      <c r="CH100" s="1204"/>
      <c r="CI100" s="1204"/>
      <c r="CJ100" s="1204"/>
      <c r="CK100" s="1204"/>
      <c r="CL100" s="1205" t="n">
        <f aca="false" t="array" ref="CL100:CL100">SUM(IF(MOD(ROW(CL7:CL99)+1, 3)=0,CL7:CL99))</f>
        <v>-120</v>
      </c>
      <c r="CM100" s="1199" t="n">
        <f aca="false" t="array" ref="CM100:CM100">SUM(IF(MOD(ROW(CM7:CM99)+1, 3)=0,CM7:CM99))</f>
        <v>0</v>
      </c>
      <c r="CN100" s="936"/>
      <c r="CO100" s="936"/>
      <c r="CP100" s="936"/>
      <c r="CQ100" s="936"/>
      <c r="CR100" s="936"/>
      <c r="CS100" s="936"/>
      <c r="CT100" s="936"/>
      <c r="CU100" s="936"/>
      <c r="CV100" s="936"/>
      <c r="CW100" s="936"/>
      <c r="CX100" s="936"/>
      <c r="CY100" s="936"/>
      <c r="CZ100" s="936"/>
      <c r="DA100" s="936"/>
      <c r="DB100" s="936"/>
      <c r="DC100" s="936"/>
      <c r="DD100" s="1198" t="n">
        <f aca="false" t="array" ref="DD100:DD100">SUM(IF(MOD(ROW(DD7:DD99)+1, 3)=0,DD7:DD99))</f>
        <v>-210</v>
      </c>
      <c r="DE100" s="1199" t="n">
        <f aca="false" t="array" ref="DE100:DE100">SUM(IF(MOD(ROW(DE7:DE99)+1, 3)=0,DE7:DE99))</f>
        <v>2</v>
      </c>
      <c r="DF100" s="936"/>
      <c r="DG100" s="936"/>
      <c r="DH100" s="936"/>
      <c r="DI100" s="936"/>
      <c r="DJ100" s="936"/>
      <c r="DK100" s="936"/>
      <c r="DL100" s="936"/>
      <c r="DM100" s="936"/>
      <c r="DN100" s="936"/>
      <c r="DO100" s="936"/>
      <c r="DP100" s="1198" t="n">
        <f aca="false" t="array" ref="DP100:DP100">SUM(IF(MOD(ROW(DP7:DP99)+1, 3)=0,DP7:DP99))</f>
        <v>-120</v>
      </c>
      <c r="DQ100" s="1199" t="n">
        <f aca="false" t="array" ref="DQ100:DQ100">SUM(IF(MOD(ROW(DQ7:DQ99)+1, 3)=0,DQ7:DQ99))</f>
        <v>0</v>
      </c>
      <c r="DR100" s="937"/>
      <c r="DS100" s="937"/>
      <c r="DT100" s="937"/>
      <c r="DU100" s="937"/>
      <c r="DV100" s="937"/>
      <c r="DW100" s="937"/>
      <c r="DX100" s="937"/>
      <c r="DY100" s="937"/>
      <c r="DZ100" s="937"/>
      <c r="EA100" s="1204"/>
      <c r="EB100" s="1204"/>
      <c r="EC100" s="1204"/>
      <c r="ED100" s="1204"/>
      <c r="EE100" s="1204"/>
      <c r="EF100" s="1204"/>
      <c r="EG100" s="1204"/>
      <c r="EH100" s="1205" t="n">
        <f aca="false" t="array" ref="EH100:EH100">SUM(IF(MOD(ROW(EH7:EH99)+1, 3)=0,EH7:EH99))</f>
        <v>0</v>
      </c>
      <c r="EI100" s="1206" t="n">
        <f aca="false" t="array" ref="EI100:EI100">SUM(IF(MOD(ROW(EI7:EI99)+1, 3)=0,EI7:EI99))</f>
        <v>2</v>
      </c>
      <c r="EJ100" s="936"/>
      <c r="EK100" s="936"/>
      <c r="EL100" s="1198" t="n">
        <f aca="false" t="array" ref="EL100:EL100">SUM(IF(MOD(ROW(EL7:EL99)+1, 3)=0,EL7:EL99))</f>
        <v>0</v>
      </c>
      <c r="EM100" s="1206" t="n">
        <f aca="false" t="array" ref="EM100:EM100">SUM(IF(MOD(ROW(EM7:EM99)+1, 3)=0,EM7:EM99))</f>
        <v>4</v>
      </c>
      <c r="EN100" s="936"/>
      <c r="EO100" s="936"/>
      <c r="EP100" s="1202"/>
      <c r="EQ100" s="1203"/>
      <c r="ER100" s="937"/>
      <c r="ES100" s="937"/>
      <c r="ET100" s="1207"/>
      <c r="EU100" s="1208"/>
      <c r="EV100" s="937"/>
      <c r="EW100" s="937"/>
      <c r="EX100" s="1209" t="n">
        <f aca="false" t="array" ref="EX100:EX100">SUM(IF(MOD(ROW(EX7:EX99)+1, 3)=0,EX7:EX99))</f>
        <v>0</v>
      </c>
      <c r="EY100" s="1210" t="n">
        <f aca="false" t="array" ref="EY100:EY100">SUM(IF(MOD(ROW(EY7:EY99)+1, 3)=0,EY7:EY99))</f>
        <v>0</v>
      </c>
      <c r="EZ100" s="937"/>
      <c r="FA100" s="937"/>
      <c r="FB100" s="937"/>
      <c r="FC100" s="937"/>
      <c r="FD100" s="937"/>
      <c r="FE100" s="937"/>
      <c r="FF100" s="937"/>
      <c r="FG100" s="937"/>
      <c r="FH100" s="937"/>
      <c r="FI100" s="936"/>
      <c r="FJ100" s="936"/>
      <c r="FK100" s="936"/>
      <c r="FL100" s="936"/>
      <c r="FM100" s="936"/>
      <c r="FN100" s="936"/>
      <c r="FO100" s="936"/>
      <c r="FP100" s="1205" t="n">
        <f aca="false" t="array" ref="FP100:FP100">SUM(IF(MOD(ROW(FP7:FP99)+1, 3)=0,FP7:FP99))</f>
        <v>0</v>
      </c>
      <c r="FQ100" s="1206" t="n">
        <f aca="false" t="array" ref="FQ100:FQ100">SUM(IF(MOD(ROW(FQ7:FQ99)+1, 3)=0,FQ7:FQ99))</f>
        <v>7</v>
      </c>
      <c r="FR100" s="936"/>
      <c r="FS100" s="936"/>
      <c r="FT100" s="936"/>
      <c r="FU100" s="936"/>
      <c r="FV100" s="936"/>
      <c r="FW100" s="936"/>
      <c r="FX100" s="936"/>
      <c r="FY100" s="936"/>
      <c r="FZ100" s="936"/>
      <c r="GA100" s="936"/>
      <c r="GB100" s="936"/>
      <c r="GC100" s="936"/>
      <c r="GD100" s="936"/>
      <c r="GE100" s="936"/>
      <c r="GF100" s="936"/>
      <c r="GG100" s="936"/>
      <c r="GH100" s="1205" t="n">
        <f aca="false" t="array" ref="GH100:GH100">SUM(IF(MOD(ROW(GH7:GH99)+1, 3)=0,GH7:GH99))</f>
        <v>-210</v>
      </c>
      <c r="GI100" s="1206" t="n">
        <f aca="false" t="array" ref="GI100:GI100">SUM(IF(MOD(ROW(GI7:GI99)+1, 3)=0,GI7:GI99))</f>
        <v>0</v>
      </c>
      <c r="GJ100" s="936"/>
      <c r="GK100" s="936"/>
      <c r="GL100" s="936"/>
      <c r="GM100" s="936"/>
      <c r="GN100" s="936"/>
      <c r="GO100" s="936"/>
      <c r="GP100" s="936"/>
      <c r="GQ100" s="936"/>
      <c r="GR100" s="936"/>
      <c r="GS100" s="936"/>
      <c r="GT100" s="936"/>
      <c r="GU100" s="936"/>
      <c r="GV100" s="936"/>
      <c r="GW100" s="936"/>
      <c r="GX100" s="936"/>
      <c r="GY100" s="936"/>
      <c r="GZ100" s="1205" t="n">
        <f aca="false" t="array" ref="GZ100:GZ100">SUM(IF(MOD(ROW(GZ7:GZ99)+1, 3)=0,GZ7:GZ99))</f>
        <v>-210</v>
      </c>
      <c r="HA100" s="1206" t="n">
        <f aca="false" t="array" ref="HA100:HA100">SUM(IF(MOD(ROW(HA7:HA99)+1, 3)=0,HA7:HA99))</f>
        <v>0</v>
      </c>
      <c r="HB100" s="936"/>
      <c r="HC100" s="936"/>
      <c r="HD100" s="936"/>
      <c r="HE100" s="936"/>
      <c r="HF100" s="936"/>
      <c r="HG100" s="936"/>
      <c r="HH100" s="936"/>
      <c r="HI100" s="936"/>
      <c r="HJ100" s="936"/>
      <c r="HK100" s="936"/>
      <c r="HL100" s="936"/>
      <c r="HM100" s="936"/>
      <c r="HN100" s="936"/>
      <c r="HO100" s="936"/>
      <c r="HP100" s="936"/>
      <c r="HQ100" s="936"/>
      <c r="HR100" s="1205" t="n">
        <f aca="false" t="array" ref="HR100:HR100">SUM(IF(MOD(ROW(HR7:HR99)+1, 3)=0,HR7:HR99))</f>
        <v>-210</v>
      </c>
      <c r="HS100" s="1206" t="n">
        <f aca="false" t="array" ref="HS100:HS100">SUM(IF(MOD(ROW(HS7:HS99)+1, 3)=0,HS7:HS99))</f>
        <v>1</v>
      </c>
      <c r="HT100" s="936"/>
      <c r="HU100" s="936"/>
      <c r="HV100" s="1205" t="n">
        <f aca="false" t="array" ref="HV100:HV100">SUM(IF(MOD(ROW(HV7:HV99)+1, 3)=0,HV7:HV99))</f>
        <v>0</v>
      </c>
      <c r="HW100" s="1206" t="n">
        <f aca="false" t="array" ref="HW100:HW100">SUM(IF(MOD(ROW(HW7:HW99)+1, 3)=0,HW7:HW99))</f>
        <v>0</v>
      </c>
      <c r="HX100" s="936"/>
      <c r="HY100" s="936"/>
      <c r="HZ100" s="1202"/>
      <c r="IA100" s="1203"/>
      <c r="IB100" s="936"/>
      <c r="IC100" s="936"/>
      <c r="ID100" s="936"/>
      <c r="IE100" s="936"/>
      <c r="IF100" s="936"/>
      <c r="IG100" s="936"/>
      <c r="IH100" s="936"/>
      <c r="II100" s="936"/>
      <c r="IJ100" s="936"/>
      <c r="IK100" s="936"/>
      <c r="IL100" s="1205" t="n">
        <f aca="false" t="array" ref="IL100:IL100">SUM(IF(MOD(ROW(IL7:IL99)+1, 3)=0,IL7:IL99))</f>
        <v>0</v>
      </c>
      <c r="IM100" s="1206" t="n">
        <f aca="false" t="array" ref="IM100:IM100">SUM(IF(MOD(ROW(IM7:IM99)+1, 3)=0,IM7:IM99))</f>
        <v>0</v>
      </c>
      <c r="IN100" s="937"/>
      <c r="IO100" s="937"/>
      <c r="IP100" s="1207"/>
      <c r="IQ100" s="1208"/>
      <c r="IR100" s="937"/>
      <c r="IS100" s="937"/>
      <c r="IT100" s="1207"/>
      <c r="IU100" s="1211"/>
      <c r="IV100" s="1015"/>
      <c r="IW100" s="1015"/>
      <c r="IX100" s="1211"/>
      <c r="IY100" s="1211"/>
      <c r="IZ100" s="1015"/>
      <c r="JA100" s="1015"/>
      <c r="JB100" s="1211"/>
      <c r="JC100" s="1211"/>
      <c r="JD100" s="1015"/>
      <c r="JE100" s="1015"/>
      <c r="JF100" s="1212" t="n">
        <f aca="false">SUM(IF(MOD(ROW(JF7:JF99)+1, 3)=0,JF7:JF99))</f>
        <v>0</v>
      </c>
      <c r="JG100" s="1210"/>
      <c r="JH100" s="937"/>
      <c r="JI100" s="937"/>
      <c r="JJ100" s="1209"/>
      <c r="JK100" s="1210"/>
      <c r="JL100" s="937"/>
      <c r="JM100" s="937"/>
      <c r="JN100" s="1209"/>
      <c r="JO100" s="1210"/>
      <c r="JP100" s="937"/>
      <c r="JQ100" s="937"/>
      <c r="JR100" s="1207"/>
      <c r="JS100" s="1208"/>
      <c r="JT100" s="937"/>
      <c r="JU100" s="937"/>
      <c r="JV100" s="1209"/>
      <c r="JW100" s="1210"/>
      <c r="JX100" s="937"/>
      <c r="JY100" s="937"/>
      <c r="JZ100" s="1212"/>
      <c r="KA100" s="1212"/>
      <c r="KB100" s="937"/>
      <c r="KC100" s="937"/>
      <c r="KD100" s="1212"/>
      <c r="KE100" s="1212"/>
      <c r="KF100" s="937"/>
      <c r="KG100" s="937"/>
      <c r="KH100" s="1209"/>
      <c r="KI100" s="1213" t="n">
        <f aca="false">KI99-KH99</f>
        <v>-35.0440000000008</v>
      </c>
      <c r="KJ100" s="1214"/>
      <c r="KK100" s="1214"/>
      <c r="KL100" s="1215"/>
      <c r="KM100" s="1215"/>
      <c r="KN100" s="1216"/>
      <c r="KO100" s="1217"/>
      <c r="KP100" s="1213" t="n">
        <f aca="false">(KO99-KO2)-(KP99-KP2)</f>
        <v>105.861</v>
      </c>
      <c r="KQ100" s="1218"/>
      <c r="KS100" s="1026"/>
      <c r="LG100" s="924" t="n">
        <f aca="false">IF(R100="",0,R100+LG97)</f>
        <v>0</v>
      </c>
      <c r="LH100" s="924" t="n">
        <f aca="false">IF(S100="",0,S100+LH97)</f>
        <v>0</v>
      </c>
      <c r="LI100" s="924" t="n">
        <f aca="false">IF(AJ100="",0,AJ100+LI97)</f>
        <v>0</v>
      </c>
      <c r="LJ100" s="924" t="n">
        <f aca="false">IF(AK100="",0,AK100+LJ97)</f>
        <v>0</v>
      </c>
      <c r="LK100" s="924" t="n">
        <f aca="false">IF(AV100="",0,AV100+LK97)</f>
        <v>0</v>
      </c>
      <c r="LL100" s="924" t="n">
        <f aca="false">IF(AW100="",0,AW100+LL97)</f>
        <v>0</v>
      </c>
      <c r="LM100" s="924" t="n">
        <f aca="false">IF(BH100="",0,BH100+LM97)</f>
        <v>0</v>
      </c>
      <c r="LN100" s="924" t="n">
        <f aca="false">IF(BI100="",0,BI100+LN97)</f>
        <v>0</v>
      </c>
      <c r="LO100" s="924" t="n">
        <f aca="false">IF(CB100="",0,CB100+LO97)</f>
        <v>0</v>
      </c>
      <c r="LP100" s="924" t="n">
        <f aca="false">IF(CC100="",0,CC100+LP97)</f>
        <v>0</v>
      </c>
      <c r="LQ100" s="924" t="n">
        <f aca="false">IF(CN100="",0,CN100+LQ97)</f>
        <v>0</v>
      </c>
      <c r="LR100" s="924" t="n">
        <f aca="false">IF(CO100="",0,CO100+LR97)</f>
        <v>0</v>
      </c>
      <c r="LS100" s="924" t="n">
        <f aca="false">IF(DR100="",0,DR100+LS97)</f>
        <v>0</v>
      </c>
      <c r="LT100" s="924" t="n">
        <f aca="false">IF(DS100="",0,DS100+LT97)</f>
        <v>0</v>
      </c>
      <c r="LU100" s="924" t="n">
        <f aca="false">IF(DF100="",0,DF100+LU97)</f>
        <v>0</v>
      </c>
      <c r="LV100" s="924" t="n">
        <f aca="false">IF(DG100="",0,DG100+LV97)</f>
        <v>0</v>
      </c>
      <c r="LW100" s="924" t="n">
        <f aca="false">IF(HT100="",0,HT100+LW97)</f>
        <v>0</v>
      </c>
      <c r="LX100" s="924" t="n">
        <f aca="false">IF(HU100="",0,HU100+LX97)</f>
        <v>0</v>
      </c>
      <c r="LY100" s="924" t="n">
        <f aca="false">IF(JN100="",0,JN100)</f>
        <v>0</v>
      </c>
      <c r="LZ100" s="924" t="n">
        <f aca="false">IF(JO100="",0,JO100)</f>
        <v>0</v>
      </c>
      <c r="MA100" s="924" t="n">
        <f aca="false">IF(EV100="",0,EV100+MA97)</f>
        <v>0</v>
      </c>
      <c r="MB100" s="924" t="n">
        <f aca="false">IF(EW100="",0,EW100+MB97)</f>
        <v>0</v>
      </c>
      <c r="MC100" s="924" t="n">
        <f aca="false">IF(JJ100="",0,JJ100+MC97)</f>
        <v>0</v>
      </c>
      <c r="MD100" s="924" t="n">
        <f aca="false">IF(JK100="",0,JK100+MD97)</f>
        <v>0</v>
      </c>
      <c r="ME100" s="924" t="n">
        <f aca="false">IF(KO100="",0,KO100+ME97)</f>
        <v>0</v>
      </c>
      <c r="MG100" s="924" t="n">
        <f aca="false">IFERROR(ME100/$A98,0)</f>
        <v>0</v>
      </c>
      <c r="MH100" s="924" t="n">
        <f aca="false">IFERROR(MF100/$A98,0)</f>
        <v>0</v>
      </c>
      <c r="MI100" s="924" t="n">
        <f aca="false">IF(JT100="",0,JT100+MI97)</f>
        <v>0</v>
      </c>
      <c r="MJ100" s="924" t="n">
        <f aca="false">IF(JU100="",0,JU100+MJ97)</f>
        <v>0</v>
      </c>
      <c r="MK100" s="924" t="n">
        <f aca="false">IF(LG100&gt;0,0,P100+MK97)</f>
        <v>-208</v>
      </c>
      <c r="ML100" s="924" t="n">
        <f aca="false">IF(LH100&gt;0,0,Q100+ML97)</f>
        <v>1</v>
      </c>
      <c r="MM100" s="924" t="n">
        <f aca="false">IF(LI100&gt;0,0,AH100+MM97)</f>
        <v>-208</v>
      </c>
      <c r="MN100" s="924" t="n">
        <f aca="false">IF(LJ100&gt;0,0,AI100+MN97)</f>
        <v>0</v>
      </c>
      <c r="MO100" s="924" t="n">
        <f aca="false">IF(LK100&gt;0,0,AT100+MO97)</f>
        <v>-120</v>
      </c>
      <c r="MP100" s="924" t="n">
        <f aca="false">IF(LL100&gt;0,0,AU100+MP97)</f>
        <v>0</v>
      </c>
      <c r="MQ100" s="924" t="n">
        <f aca="false">IF(LM100&gt;0,0,BF100+MQ97)</f>
        <v>-120</v>
      </c>
      <c r="MR100" s="924" t="n">
        <f aca="false">IF(LN100&gt;0,0,BG100+MR97)</f>
        <v>0</v>
      </c>
      <c r="MS100" s="924" t="n">
        <f aca="false">IF(LO100&gt;0,0,BZ100+MS97)</f>
        <v>-120</v>
      </c>
      <c r="MT100" s="924" t="n">
        <f aca="false">IF(LP100&gt;0,0,CA100+MT97)</f>
        <v>0</v>
      </c>
      <c r="MU100" s="924" t="n">
        <f aca="false">IF(LQ100&gt;0,0,CL100+MU97)</f>
        <v>-120</v>
      </c>
      <c r="MV100" s="924" t="n">
        <f aca="false">IF(LR100&gt;0,0,CM100+MV97)</f>
        <v>0</v>
      </c>
      <c r="MW100" s="924" t="n">
        <f aca="false">IF(LS100&gt;0,0,DP100+MW97)</f>
        <v>-120</v>
      </c>
      <c r="MX100" s="924" t="n">
        <f aca="false">IF(LT100&gt;0,0,DQ100+MX97)</f>
        <v>0</v>
      </c>
      <c r="MY100" s="924" t="n">
        <f aca="false">IF(LU100&gt;0,0,DD100+MY97)</f>
        <v>-210</v>
      </c>
      <c r="MZ100" s="924" t="n">
        <f aca="false">IFERROR(IF(LV100&gt;0,0,DE100+MZ97),0)</f>
        <v>2</v>
      </c>
      <c r="NA100" s="924" t="n">
        <f aca="false">IF(LW100&gt;0,0,HR100+NA97)</f>
        <v>-210</v>
      </c>
      <c r="NB100" s="924" t="n">
        <f aca="false">IFERROR(IF(LX100&gt;0,0,HS100+NB97),0)</f>
        <v>1</v>
      </c>
      <c r="NC100" s="924"/>
      <c r="ND100" s="924"/>
      <c r="NE100" s="924"/>
    </row>
    <row r="101" customFormat="false" ht="33" hidden="false" customHeight="true" outlineLevel="0" collapsed="false">
      <c r="A101" s="1219" t="s">
        <v>480</v>
      </c>
      <c r="B101" s="945"/>
      <c r="C101" s="945"/>
      <c r="D101" s="1220"/>
      <c r="E101" s="1220"/>
      <c r="F101" s="1220"/>
      <c r="G101" s="1220"/>
      <c r="H101" s="1220"/>
      <c r="I101" s="1220"/>
      <c r="J101" s="1220"/>
      <c r="K101" s="1220"/>
      <c r="L101" s="1220"/>
      <c r="M101" s="945"/>
      <c r="N101" s="945"/>
      <c r="O101" s="945"/>
      <c r="P101" s="1221" t="n">
        <f aca="false">R99</f>
        <v>350</v>
      </c>
      <c r="Q101" s="1222" t="n">
        <f aca="false">S99</f>
        <v>350</v>
      </c>
      <c r="R101" s="1223"/>
      <c r="S101" s="1223"/>
      <c r="T101" s="1223"/>
      <c r="U101" s="1223"/>
      <c r="V101" s="1223"/>
      <c r="W101" s="1223"/>
      <c r="X101" s="1223"/>
      <c r="Y101" s="1223"/>
      <c r="Z101" s="1223"/>
      <c r="AA101" s="1223"/>
      <c r="AB101" s="1223"/>
      <c r="AC101" s="1223"/>
      <c r="AD101" s="1223"/>
      <c r="AE101" s="1223"/>
      <c r="AF101" s="1223"/>
      <c r="AG101" s="1223"/>
      <c r="AH101" s="1221" t="n">
        <f aca="false">AJ99</f>
        <v>35</v>
      </c>
      <c r="AI101" s="1222" t="n">
        <f aca="false">AK99</f>
        <v>0</v>
      </c>
      <c r="AJ101" s="1223"/>
      <c r="AK101" s="1223"/>
      <c r="AL101" s="1223"/>
      <c r="AM101" s="1223"/>
      <c r="AN101" s="1223"/>
      <c r="AO101" s="1223"/>
      <c r="AP101" s="1223"/>
      <c r="AQ101" s="1223"/>
      <c r="AR101" s="1223"/>
      <c r="AS101" s="1223"/>
      <c r="AT101" s="1221" t="n">
        <f aca="false">AV99</f>
        <v>0</v>
      </c>
      <c r="AU101" s="1222" t="n">
        <f aca="false">AW99</f>
        <v>0</v>
      </c>
      <c r="AV101" s="945"/>
      <c r="AW101" s="945"/>
      <c r="AX101" s="945"/>
      <c r="AY101" s="945"/>
      <c r="AZ101" s="945"/>
      <c r="BA101" s="945"/>
      <c r="BB101" s="1224"/>
      <c r="BC101" s="945"/>
      <c r="BD101" s="945"/>
      <c r="BE101" s="945"/>
      <c r="BF101" s="1225" t="n">
        <f aca="false">BH99</f>
        <v>0</v>
      </c>
      <c r="BG101" s="1226" t="n">
        <f aca="false">BI99</f>
        <v>0</v>
      </c>
      <c r="BH101" s="945"/>
      <c r="BI101" s="945"/>
      <c r="BJ101" s="1221" t="n">
        <f aca="false">BL99</f>
        <v>385</v>
      </c>
      <c r="BK101" s="1222" t="n">
        <f aca="false">BM99</f>
        <v>350</v>
      </c>
      <c r="BL101" s="945"/>
      <c r="BM101" s="945"/>
      <c r="BN101" s="1227"/>
      <c r="BO101" s="1228"/>
      <c r="BP101" s="945"/>
      <c r="BQ101" s="945"/>
      <c r="BR101" s="945"/>
      <c r="BS101" s="945"/>
      <c r="BT101" s="945"/>
      <c r="BU101" s="945"/>
      <c r="BV101" s="945"/>
      <c r="BW101" s="945"/>
      <c r="BX101" s="945"/>
      <c r="BY101" s="945"/>
      <c r="BZ101" s="1225" t="n">
        <f aca="false">CB99</f>
        <v>0</v>
      </c>
      <c r="CA101" s="1226" t="n">
        <f aca="false">CC99</f>
        <v>0</v>
      </c>
      <c r="CB101" s="945"/>
      <c r="CC101" s="945"/>
      <c r="CD101" s="945"/>
      <c r="CE101" s="945"/>
      <c r="CF101" s="945"/>
      <c r="CG101" s="945"/>
      <c r="CH101" s="1229"/>
      <c r="CI101" s="1229"/>
      <c r="CJ101" s="1229"/>
      <c r="CK101" s="1229"/>
      <c r="CL101" s="1225" t="n">
        <f aca="false">CN99</f>
        <v>35</v>
      </c>
      <c r="CM101" s="1226" t="n">
        <f aca="false">CO99</f>
        <v>-187</v>
      </c>
      <c r="CN101" s="945"/>
      <c r="CO101" s="945"/>
      <c r="CP101" s="1230" t="n">
        <f aca="false">CM101-CL101</f>
        <v>-222</v>
      </c>
      <c r="CQ101" s="945"/>
      <c r="CR101" s="945"/>
      <c r="CS101" s="945"/>
      <c r="CT101" s="945"/>
      <c r="CU101" s="945"/>
      <c r="CV101" s="945"/>
      <c r="CW101" s="945"/>
      <c r="CX101" s="945"/>
      <c r="CY101" s="945"/>
      <c r="CZ101" s="945"/>
      <c r="DA101" s="945"/>
      <c r="DB101" s="945"/>
      <c r="DC101" s="945"/>
      <c r="DD101" s="1221" t="n">
        <f aca="false">DF99</f>
        <v>0</v>
      </c>
      <c r="DE101" s="1222" t="n">
        <f aca="false">DG99</f>
        <v>31</v>
      </c>
      <c r="DF101" s="945"/>
      <c r="DG101" s="945"/>
      <c r="DH101" s="1230" t="n">
        <f aca="false">DE101-DD101</f>
        <v>31</v>
      </c>
      <c r="DI101" s="1231"/>
      <c r="DJ101" s="1231"/>
      <c r="DK101" s="945"/>
      <c r="DL101" s="1223"/>
      <c r="DM101" s="945"/>
      <c r="DN101" s="945"/>
      <c r="DO101" s="945"/>
      <c r="DP101" s="1221" t="n">
        <f aca="false">DR99</f>
        <v>0</v>
      </c>
      <c r="DQ101" s="1222" t="n">
        <f aca="false">DS99</f>
        <v>0</v>
      </c>
      <c r="DR101" s="946"/>
      <c r="DS101" s="946"/>
      <c r="DT101" s="946"/>
      <c r="DU101" s="946"/>
      <c r="DV101" s="946"/>
      <c r="DW101" s="946"/>
      <c r="DX101" s="946"/>
      <c r="DY101" s="946"/>
      <c r="DZ101" s="946"/>
      <c r="EA101" s="1229"/>
      <c r="EB101" s="1229"/>
      <c r="EC101" s="1229"/>
      <c r="ED101" s="1229"/>
      <c r="EE101" s="1229"/>
      <c r="EF101" s="1229"/>
      <c r="EG101" s="1229"/>
      <c r="EH101" s="1225" t="n">
        <f aca="false">EJ99</f>
        <v>0</v>
      </c>
      <c r="EI101" s="1226" t="n">
        <f aca="false">EK99</f>
        <v>37.549</v>
      </c>
      <c r="EJ101" s="945"/>
      <c r="EK101" s="945"/>
      <c r="EL101" s="1221" t="n">
        <f aca="false">EN99</f>
        <v>35</v>
      </c>
      <c r="EM101" s="1226" t="n">
        <f aca="false">EO99</f>
        <v>-118.451</v>
      </c>
      <c r="EN101" s="945"/>
      <c r="EO101" s="945"/>
      <c r="EP101" s="1227"/>
      <c r="EQ101" s="1228"/>
      <c r="ER101" s="946"/>
      <c r="ES101" s="946"/>
      <c r="ET101" s="1232"/>
      <c r="EU101" s="1233"/>
      <c r="EV101" s="946"/>
      <c r="EW101" s="946"/>
      <c r="EX101" s="1234" t="n">
        <f aca="false">EZ99</f>
        <v>420</v>
      </c>
      <c r="EY101" s="1235" t="n">
        <f aca="false">FA99</f>
        <v>231.549</v>
      </c>
      <c r="EZ101" s="946"/>
      <c r="FA101" s="946"/>
      <c r="FB101" s="946"/>
      <c r="FC101" s="946"/>
      <c r="FD101" s="946"/>
      <c r="FE101" s="946"/>
      <c r="FF101" s="946"/>
      <c r="FG101" s="946"/>
      <c r="FH101" s="946"/>
      <c r="FI101" s="945"/>
      <c r="FJ101" s="945"/>
      <c r="FK101" s="945"/>
      <c r="FL101" s="945"/>
      <c r="FM101" s="945"/>
      <c r="FN101" s="945"/>
      <c r="FO101" s="945"/>
      <c r="FP101" s="1225" t="n">
        <f aca="false">FR99</f>
        <v>77.2</v>
      </c>
      <c r="FQ101" s="1226" t="n">
        <f aca="false">FS99</f>
        <v>8.888</v>
      </c>
      <c r="FR101" s="945"/>
      <c r="FS101" s="945"/>
      <c r="FT101" s="945"/>
      <c r="FU101" s="945"/>
      <c r="FV101" s="945"/>
      <c r="FW101" s="945"/>
      <c r="FX101" s="945"/>
      <c r="FY101" s="945"/>
      <c r="FZ101" s="945"/>
      <c r="GA101" s="945"/>
      <c r="GB101" s="945"/>
      <c r="GC101" s="945"/>
      <c r="GD101" s="945"/>
      <c r="GE101" s="945"/>
      <c r="GF101" s="945"/>
      <c r="GG101" s="945"/>
      <c r="GH101" s="1225" t="n">
        <f aca="false">GJ99</f>
        <v>0</v>
      </c>
      <c r="GI101" s="1226" t="n">
        <f aca="false">GK99</f>
        <v>0</v>
      </c>
      <c r="GJ101" s="945"/>
      <c r="GK101" s="945"/>
      <c r="GL101" s="945"/>
      <c r="GM101" s="945"/>
      <c r="GN101" s="945"/>
      <c r="GO101" s="945"/>
      <c r="GP101" s="945"/>
      <c r="GQ101" s="945"/>
      <c r="GR101" s="945"/>
      <c r="GS101" s="945"/>
      <c r="GT101" s="945"/>
      <c r="GU101" s="945"/>
      <c r="GV101" s="945"/>
      <c r="GW101" s="945"/>
      <c r="GX101" s="945"/>
      <c r="GY101" s="945"/>
      <c r="GZ101" s="1225" t="n">
        <f aca="false">HB99</f>
        <v>0</v>
      </c>
      <c r="HA101" s="1226" t="n">
        <f aca="false">HC99</f>
        <v>0</v>
      </c>
      <c r="HB101" s="945"/>
      <c r="HC101" s="945"/>
      <c r="HD101" s="945"/>
      <c r="HE101" s="945"/>
      <c r="HF101" s="945"/>
      <c r="HG101" s="945"/>
      <c r="HH101" s="945"/>
      <c r="HI101" s="945"/>
      <c r="HJ101" s="945"/>
      <c r="HK101" s="945"/>
      <c r="HL101" s="945"/>
      <c r="HM101" s="945"/>
      <c r="HN101" s="945"/>
      <c r="HO101" s="945"/>
      <c r="HP101" s="945"/>
      <c r="HQ101" s="1236" t="n">
        <f aca="false">HR101-HS101</f>
        <v>-28.865</v>
      </c>
      <c r="HR101" s="1225" t="n">
        <f aca="false">HT99</f>
        <v>0</v>
      </c>
      <c r="HS101" s="1226" t="n">
        <f aca="false">HU99</f>
        <v>28.865</v>
      </c>
      <c r="HT101" s="945"/>
      <c r="HU101" s="945"/>
      <c r="HV101" s="1225" t="n">
        <f aca="false">HX99</f>
        <v>77.2</v>
      </c>
      <c r="HW101" s="1226" t="n">
        <f aca="false">HY99</f>
        <v>37.753</v>
      </c>
      <c r="HX101" s="945"/>
      <c r="HY101" s="945"/>
      <c r="HZ101" s="1227"/>
      <c r="IA101" s="1228"/>
      <c r="IB101" s="945"/>
      <c r="IC101" s="945"/>
      <c r="ID101" s="945"/>
      <c r="IE101" s="945"/>
      <c r="IF101" s="945"/>
      <c r="IG101" s="945"/>
      <c r="IH101" s="945"/>
      <c r="II101" s="945"/>
      <c r="IJ101" s="945"/>
      <c r="IK101" s="945"/>
      <c r="IL101" s="1225" t="n">
        <f aca="false">IN99</f>
        <v>0</v>
      </c>
      <c r="IM101" s="1226" t="n">
        <f aca="false">IO99</f>
        <v>0</v>
      </c>
      <c r="IN101" s="946"/>
      <c r="IO101" s="946"/>
      <c r="IP101" s="1232"/>
      <c r="IQ101" s="1233"/>
      <c r="IR101" s="946"/>
      <c r="IS101" s="946"/>
      <c r="IT101" s="1232"/>
      <c r="IU101" s="1237"/>
      <c r="IV101" s="1046"/>
      <c r="IW101" s="1046"/>
      <c r="IX101" s="1237"/>
      <c r="IY101" s="1237"/>
      <c r="IZ101" s="1046"/>
      <c r="JA101" s="1046"/>
      <c r="JB101" s="1237"/>
      <c r="JC101" s="1237"/>
      <c r="JD101" s="1046"/>
      <c r="JE101" s="1046"/>
      <c r="JF101" s="1238"/>
      <c r="JG101" s="1235"/>
      <c r="JH101" s="946"/>
      <c r="JI101" s="946"/>
      <c r="JJ101" s="1234"/>
      <c r="JK101" s="1235"/>
      <c r="JL101" s="946"/>
      <c r="JM101" s="946"/>
      <c r="JN101" s="1239" t="n">
        <f aca="false">JN99</f>
        <v>342.86</v>
      </c>
      <c r="JO101" s="1240" t="n">
        <f aca="false">JO99</f>
        <v>342.86</v>
      </c>
      <c r="JP101" s="946"/>
      <c r="JQ101" s="946"/>
      <c r="JR101" s="1232" t="n">
        <f aca="false">JT99</f>
        <v>156.6</v>
      </c>
      <c r="JS101" s="1233" t="n">
        <f aca="false">JU99</f>
        <v>1143.714</v>
      </c>
      <c r="JT101" s="946"/>
      <c r="JU101" s="946"/>
      <c r="JV101" s="1234"/>
      <c r="JW101" s="1235"/>
      <c r="JX101" s="946"/>
      <c r="JY101" s="946"/>
      <c r="JZ101" s="1238" t="n">
        <f aca="false">KB99</f>
        <v>0</v>
      </c>
      <c r="KA101" s="1238" t="n">
        <f aca="false">KC99</f>
        <v>0</v>
      </c>
      <c r="KB101" s="946"/>
      <c r="KC101" s="946"/>
      <c r="KD101" s="1238" t="n">
        <f aca="false">KF99</f>
        <v>0</v>
      </c>
      <c r="KE101" s="1238" t="n">
        <f aca="false">KG99</f>
        <v>0</v>
      </c>
      <c r="KF101" s="946"/>
      <c r="KG101" s="946"/>
      <c r="KH101" s="1234"/>
      <c r="KI101" s="1235"/>
      <c r="KJ101" s="946"/>
      <c r="KK101" s="946"/>
      <c r="KL101" s="1238"/>
      <c r="KM101" s="1238"/>
      <c r="KN101" s="1241"/>
      <c r="KO101" s="1234"/>
      <c r="KP101" s="1235"/>
      <c r="KU101" s="1026"/>
    </row>
    <row r="102" customFormat="false" ht="24.75" hidden="false" customHeight="true" outlineLevel="0" collapsed="false">
      <c r="A102" s="1242" t="s">
        <v>483</v>
      </c>
      <c r="B102" s="945"/>
      <c r="C102" s="945"/>
      <c r="D102" s="1220"/>
      <c r="E102" s="1220"/>
      <c r="F102" s="1220"/>
      <c r="G102" s="1220"/>
      <c r="H102" s="1220"/>
      <c r="I102" s="1220"/>
      <c r="J102" s="1220"/>
      <c r="K102" s="1220"/>
      <c r="L102" s="1220"/>
      <c r="M102" s="945"/>
      <c r="N102" s="945"/>
      <c r="O102" s="945"/>
      <c r="P102" s="1243" t="n">
        <f aca="false">SUM(R7:R99)</f>
        <v>4200</v>
      </c>
      <c r="Q102" s="1244" t="n">
        <f aca="false">SUM(S7:S99)</f>
        <v>3150</v>
      </c>
      <c r="R102" s="1223"/>
      <c r="S102" s="1223"/>
      <c r="T102" s="1223"/>
      <c r="U102" s="945"/>
      <c r="V102" s="1223"/>
      <c r="W102" s="1223"/>
      <c r="X102" s="1223"/>
      <c r="Y102" s="1223"/>
      <c r="Z102" s="1223"/>
      <c r="AA102" s="1223"/>
      <c r="AB102" s="1223"/>
      <c r="AC102" s="1223"/>
      <c r="AD102" s="945"/>
      <c r="AE102" s="1223"/>
      <c r="AF102" s="1223"/>
      <c r="AG102" s="1223"/>
      <c r="AH102" s="1243" t="n">
        <f aca="false">SUM(AJ7:AJ99)</f>
        <v>175</v>
      </c>
      <c r="AI102" s="1244" t="n">
        <f aca="false">SUM(AK7:AK99)</f>
        <v>0</v>
      </c>
      <c r="AJ102" s="1223"/>
      <c r="AK102" s="1223"/>
      <c r="AL102" s="1223"/>
      <c r="AM102" s="1223"/>
      <c r="AN102" s="1223"/>
      <c r="AO102" s="1223"/>
      <c r="AP102" s="1223"/>
      <c r="AQ102" s="1223"/>
      <c r="AR102" s="1223"/>
      <c r="AS102" s="1223"/>
      <c r="AT102" s="1243" t="n">
        <f aca="false">SUM(AV7:AV99)</f>
        <v>0</v>
      </c>
      <c r="AU102" s="1244" t="n">
        <f aca="false">SUM(AW7:AW99)</f>
        <v>0</v>
      </c>
      <c r="AV102" s="1223"/>
      <c r="AW102" s="1223"/>
      <c r="AX102" s="1223"/>
      <c r="AY102" s="1223"/>
      <c r="AZ102" s="1223"/>
      <c r="BA102" s="1223"/>
      <c r="BB102" s="1223"/>
      <c r="BC102" s="1223"/>
      <c r="BD102" s="1223"/>
      <c r="BE102" s="1223"/>
      <c r="BF102" s="1243" t="n">
        <f aca="false">SUM(BH7:BH99)</f>
        <v>0</v>
      </c>
      <c r="BG102" s="1244" t="n">
        <f aca="false">SUM(BI7:BI99)</f>
        <v>0</v>
      </c>
      <c r="BH102" s="1223"/>
      <c r="BI102" s="1223"/>
      <c r="BJ102" s="1243" t="n">
        <f aca="false">SUM(BL7:BL99)</f>
        <v>4375</v>
      </c>
      <c r="BK102" s="1244" t="n">
        <f aca="false">SUM(BM7:BM99)</f>
        <v>3150</v>
      </c>
      <c r="BL102" s="1223"/>
      <c r="BM102" s="1223"/>
      <c r="BN102" s="1245" t="n">
        <f aca="false">SUM(BN7:BN99)</f>
        <v>4375</v>
      </c>
      <c r="BO102" s="1246" t="n">
        <f aca="false">SUM(BO7:BO99)</f>
        <v>3150</v>
      </c>
      <c r="BP102" s="1223"/>
      <c r="BQ102" s="1223"/>
      <c r="BR102" s="1223"/>
      <c r="BS102" s="1223"/>
      <c r="BT102" s="1223"/>
      <c r="BU102" s="1223"/>
      <c r="BV102" s="1223"/>
      <c r="BW102" s="1223"/>
      <c r="BX102" s="1223"/>
      <c r="BY102" s="1223"/>
      <c r="BZ102" s="1243" t="n">
        <f aca="false">SUM(CB7:CB99)</f>
        <v>0</v>
      </c>
      <c r="CA102" s="1244" t="n">
        <f aca="false">SUM(CC7:CC99)</f>
        <v>0</v>
      </c>
      <c r="CB102" s="1223"/>
      <c r="CC102" s="1223"/>
      <c r="CD102" s="1223"/>
      <c r="CE102" s="1223"/>
      <c r="CF102" s="1223"/>
      <c r="CG102" s="1223"/>
      <c r="CH102" s="1247"/>
      <c r="CI102" s="1247"/>
      <c r="CJ102" s="1247"/>
      <c r="CK102" s="1247"/>
      <c r="CL102" s="1243" t="n">
        <f aca="false">SUM(CN7:CN99)</f>
        <v>35</v>
      </c>
      <c r="CM102" s="1244" t="n">
        <f aca="false">SUM(CO7:CO99)</f>
        <v>-187</v>
      </c>
      <c r="CN102" s="1223"/>
      <c r="CO102" s="1223"/>
      <c r="CP102" s="1223"/>
      <c r="CQ102" s="1223"/>
      <c r="CR102" s="1223"/>
      <c r="CS102" s="1223"/>
      <c r="CT102" s="1223"/>
      <c r="CU102" s="1223"/>
      <c r="CV102" s="1223"/>
      <c r="CW102" s="1223"/>
      <c r="CX102" s="1223"/>
      <c r="CY102" s="1223"/>
      <c r="CZ102" s="1223"/>
      <c r="DA102" s="1223"/>
      <c r="DB102" s="1223"/>
      <c r="DC102" s="1223"/>
      <c r="DD102" s="1243" t="n">
        <f aca="false">SUM(DF7:DF99)</f>
        <v>0</v>
      </c>
      <c r="DE102" s="1244" t="n">
        <f aca="false">SUM(DG7:DG99)</f>
        <v>565</v>
      </c>
      <c r="DF102" s="1223" t="n">
        <f aca="false">DE102-DD102</f>
        <v>565</v>
      </c>
      <c r="DG102" s="1223"/>
      <c r="DH102" s="1223"/>
      <c r="DI102" s="1223"/>
      <c r="DJ102" s="1223"/>
      <c r="DK102" s="1223"/>
      <c r="DL102" s="1223"/>
      <c r="DM102" s="1223"/>
      <c r="DN102" s="1223"/>
      <c r="DO102" s="1223"/>
      <c r="DP102" s="1243" t="n">
        <f aca="false">SUM(DR7:DR99)</f>
        <v>0</v>
      </c>
      <c r="DQ102" s="1244" t="n">
        <f aca="false">SUM(DS7:DS99)</f>
        <v>0</v>
      </c>
      <c r="DR102" s="1248"/>
      <c r="DS102" s="1248"/>
      <c r="DT102" s="1248"/>
      <c r="DU102" s="1248"/>
      <c r="DV102" s="1248"/>
      <c r="DW102" s="1248"/>
      <c r="DX102" s="1248"/>
      <c r="DY102" s="1248"/>
      <c r="DZ102" s="1248"/>
      <c r="EA102" s="1247"/>
      <c r="EB102" s="1247"/>
      <c r="EC102" s="1247"/>
      <c r="ED102" s="1247"/>
      <c r="EE102" s="1247"/>
      <c r="EF102" s="1247"/>
      <c r="EG102" s="1247"/>
      <c r="EH102" s="1243" t="n">
        <f aca="false">SUM(EJ7:EJ99)</f>
        <v>0</v>
      </c>
      <c r="EI102" s="1244" t="n">
        <f aca="false">SUM(EK7:EK99)</f>
        <v>1039.63</v>
      </c>
      <c r="EJ102" s="1223"/>
      <c r="EK102" s="1223"/>
      <c r="EL102" s="1243" t="n">
        <f aca="false">SUM(EN7:EN99)</f>
        <v>35</v>
      </c>
      <c r="EM102" s="1244" t="n">
        <f aca="false">SUM(EO7:EO99)</f>
        <v>1417.63</v>
      </c>
      <c r="EN102" s="1223"/>
      <c r="EO102" s="1223"/>
      <c r="EP102" s="1245" t="n">
        <f aca="false">SUM(EP7:EP99)</f>
        <v>35</v>
      </c>
      <c r="EQ102" s="1246" t="n">
        <f aca="false">SUM(EQ7:EQ99)</f>
        <v>1417.63</v>
      </c>
      <c r="ER102" s="1248"/>
      <c r="ES102" s="1248"/>
      <c r="ET102" s="1249" t="n">
        <f aca="false">SUM(EV7:EV99)</f>
        <v>3808.8</v>
      </c>
      <c r="EU102" s="1250" t="n">
        <f aca="false">SUM(EW7:EW99)</f>
        <v>0</v>
      </c>
      <c r="EV102" s="1248"/>
      <c r="EW102" s="1248"/>
      <c r="EX102" s="1251" t="n">
        <f aca="false">SUM(EZ7:EZ99)</f>
        <v>8218.8</v>
      </c>
      <c r="EY102" s="1252" t="n">
        <f aca="false">SUM(FA7:FA99)</f>
        <v>4567.63</v>
      </c>
      <c r="EZ102" s="946"/>
      <c r="FA102" s="946"/>
      <c r="FB102" s="946"/>
      <c r="FC102" s="946"/>
      <c r="FD102" s="946"/>
      <c r="FE102" s="946"/>
      <c r="FF102" s="946"/>
      <c r="FG102" s="946"/>
      <c r="FH102" s="946"/>
      <c r="FI102" s="945"/>
      <c r="FJ102" s="945"/>
      <c r="FK102" s="945"/>
      <c r="FL102" s="945"/>
      <c r="FM102" s="945"/>
      <c r="FN102" s="945"/>
      <c r="FO102" s="945"/>
      <c r="FP102" s="1243" t="n">
        <f aca="false">SUM(FR7:FR99)</f>
        <v>2007.2</v>
      </c>
      <c r="FQ102" s="1244" t="n">
        <f aca="false">SUM(FS7:FS99)</f>
        <v>266.64</v>
      </c>
      <c r="FR102" s="1223"/>
      <c r="FS102" s="1223"/>
      <c r="FT102" s="1223"/>
      <c r="FU102" s="1223"/>
      <c r="FV102" s="1223"/>
      <c r="FW102" s="1223"/>
      <c r="FX102" s="1223"/>
      <c r="FY102" s="1223"/>
      <c r="FZ102" s="1223"/>
      <c r="GA102" s="1223"/>
      <c r="GB102" s="1223"/>
      <c r="GC102" s="1223"/>
      <c r="GD102" s="1223"/>
      <c r="GE102" s="1223"/>
      <c r="GF102" s="1223"/>
      <c r="GG102" s="1223"/>
      <c r="GH102" s="1243" t="n">
        <f aca="false">SUM(GJ7:GJ99)</f>
        <v>0</v>
      </c>
      <c r="GI102" s="1244" t="n">
        <f aca="false">SUM(GK7:GK99)</f>
        <v>0</v>
      </c>
      <c r="GJ102" s="1223"/>
      <c r="GK102" s="1223"/>
      <c r="GL102" s="1223"/>
      <c r="GM102" s="1223"/>
      <c r="GN102" s="1223"/>
      <c r="GO102" s="1223"/>
      <c r="GP102" s="1223"/>
      <c r="GQ102" s="1223"/>
      <c r="GR102" s="1223"/>
      <c r="GS102" s="1223"/>
      <c r="GT102" s="1223"/>
      <c r="GU102" s="1223"/>
      <c r="GV102" s="1223"/>
      <c r="GW102" s="1223"/>
      <c r="GX102" s="1223"/>
      <c r="GY102" s="1223"/>
      <c r="GZ102" s="1243" t="n">
        <f aca="false">SUM(HB7:HB99)</f>
        <v>0</v>
      </c>
      <c r="HA102" s="1244" t="n">
        <f aca="false">SUM(HC7:HC99)</f>
        <v>0</v>
      </c>
      <c r="HB102" s="1223"/>
      <c r="HC102" s="1223"/>
      <c r="HD102" s="1223"/>
      <c r="HE102" s="945"/>
      <c r="HF102" s="945"/>
      <c r="HG102" s="945"/>
      <c r="HH102" s="945"/>
      <c r="HI102" s="945"/>
      <c r="HJ102" s="945"/>
      <c r="HK102" s="945"/>
      <c r="HL102" s="945"/>
      <c r="HM102" s="945"/>
      <c r="HN102" s="945"/>
      <c r="HO102" s="945"/>
      <c r="HP102" s="945"/>
      <c r="HQ102" s="945"/>
      <c r="HR102" s="1243" t="n">
        <f aca="false">SUM(HT7:HT99)</f>
        <v>0</v>
      </c>
      <c r="HS102" s="1244" t="n">
        <f aca="false">SUM(HU7:HU99)</f>
        <v>865.95</v>
      </c>
      <c r="HT102" s="1223"/>
      <c r="HU102" s="1223"/>
      <c r="HV102" s="1243" t="n">
        <f aca="false">SUM(HX7:HX99)</f>
        <v>2007.2</v>
      </c>
      <c r="HW102" s="1244" t="n">
        <f aca="false">SUM(HY7:HY99)</f>
        <v>1132.59</v>
      </c>
      <c r="HX102" s="1223"/>
      <c r="HY102" s="1223"/>
      <c r="HZ102" s="1245" t="n">
        <f aca="false">SUM(HZ7:HZ99)</f>
        <v>2007.2</v>
      </c>
      <c r="IA102" s="1246" t="n">
        <f aca="false">SUM(IA7:IA99)</f>
        <v>1132.59</v>
      </c>
      <c r="IB102" s="945"/>
      <c r="IC102" s="945"/>
      <c r="ID102" s="945"/>
      <c r="IE102" s="945"/>
      <c r="IF102" s="945"/>
      <c r="IG102" s="945"/>
      <c r="IH102" s="945"/>
      <c r="II102" s="945"/>
      <c r="IJ102" s="945"/>
      <c r="IK102" s="945"/>
      <c r="IL102" s="952" t="n">
        <f aca="false">SUM(IN7:IN99)</f>
        <v>0</v>
      </c>
      <c r="IM102" s="950" t="n">
        <f aca="false">SUM(IO7:IO99)</f>
        <v>0</v>
      </c>
      <c r="IN102" s="946"/>
      <c r="IO102" s="946"/>
      <c r="IP102" s="962" t="n">
        <f aca="false">SUM(IP7:IP99)</f>
        <v>408.8</v>
      </c>
      <c r="IQ102" s="961" t="n">
        <f aca="false">SUM(IQ7:IQ99)</f>
        <v>0</v>
      </c>
      <c r="IR102" s="1253" t="n">
        <f aca="false">SUM(IR7:IR99)</f>
        <v>0</v>
      </c>
      <c r="IS102" s="1254" t="n">
        <f aca="false">SUM(IS7:IS99)</f>
        <v>0</v>
      </c>
      <c r="IT102" s="962" t="n">
        <f aca="false">SUM(IT7:IT99)</f>
        <v>0</v>
      </c>
      <c r="IU102" s="960" t="n">
        <f aca="false">SUM(IU7:IU99)</f>
        <v>0</v>
      </c>
      <c r="IV102" s="960" t="n">
        <f aca="false">SUM(IV7:IV99)</f>
        <v>0</v>
      </c>
      <c r="IW102" s="960" t="n">
        <f aca="false">SUM(IW7:IW99)</f>
        <v>0</v>
      </c>
      <c r="IX102" s="960" t="n">
        <f aca="false">SUM(IX7:IX99)</f>
        <v>0</v>
      </c>
      <c r="IY102" s="960" t="n">
        <f aca="false">SUM(IY7:IY99)</f>
        <v>0</v>
      </c>
      <c r="IZ102" s="960" t="n">
        <f aca="false">SUM(IZ7:IZ99)</f>
        <v>0</v>
      </c>
      <c r="JA102" s="960" t="n">
        <f aca="false">SUM(JA7:JA99)</f>
        <v>0</v>
      </c>
      <c r="JB102" s="960" t="n">
        <f aca="false">SUM(JB7:JB99)</f>
        <v>161.152735539488</v>
      </c>
      <c r="JC102" s="960" t="n">
        <f aca="false">SUM(JC7:JC99)</f>
        <v>0</v>
      </c>
      <c r="JD102" s="1255"/>
      <c r="JE102" s="1255"/>
      <c r="JF102" s="970" t="n">
        <f aca="false">SUM(JH7:JH99)</f>
        <v>569.952735539488</v>
      </c>
      <c r="JG102" s="1252" t="n">
        <f aca="false">SUM(JI7:JI99)</f>
        <v>0</v>
      </c>
      <c r="JH102" s="1248"/>
      <c r="JI102" s="1248"/>
      <c r="JJ102" s="1251" t="n">
        <f aca="false">SUM(JJ7:JJ99)</f>
        <v>0</v>
      </c>
      <c r="JK102" s="1252" t="n">
        <f aca="false">SUM(JK7:JK99)</f>
        <v>-80.2682291666667</v>
      </c>
      <c r="JL102" s="1248"/>
      <c r="JM102" s="1248"/>
      <c r="JN102" s="1251" t="n">
        <f aca="false">SUM(JP7:JP99)</f>
        <v>5485.76</v>
      </c>
      <c r="JO102" s="1252" t="n">
        <f aca="false">SUM(JQ7:JQ99)</f>
        <v>5485.76</v>
      </c>
      <c r="JP102" s="1248"/>
      <c r="JQ102" s="1248"/>
      <c r="JR102" s="1249" t="n">
        <f aca="false">JO102-JN102</f>
        <v>0</v>
      </c>
      <c r="JS102" s="1250" t="n">
        <f aca="false">SUM(JU7:JU99)</f>
        <v>5340.263</v>
      </c>
      <c r="JT102" s="1248"/>
      <c r="JU102" s="1248"/>
      <c r="JV102" s="1251" t="n">
        <f aca="false">SUM(JV7:JV99)</f>
        <v>8219.51273553949</v>
      </c>
      <c r="JW102" s="1252" t="n">
        <f aca="false">SUM(JW7:JW99)</f>
        <v>7681.79577083333</v>
      </c>
      <c r="JX102" s="1248"/>
      <c r="JY102" s="1248"/>
      <c r="JZ102" s="1256" t="n">
        <f aca="false">SUM(KB7:KB99)</f>
        <v>0</v>
      </c>
      <c r="KA102" s="1256" t="n">
        <f aca="false">SUM(KC7:KC99)</f>
        <v>0</v>
      </c>
      <c r="KB102" s="1248"/>
      <c r="KC102" s="1248"/>
      <c r="KD102" s="1256" t="n">
        <f aca="false">SUM(KF7:KF99)</f>
        <v>0</v>
      </c>
      <c r="KE102" s="1256" t="n">
        <f aca="false">SUM(KG7:KG99)</f>
        <v>0</v>
      </c>
      <c r="KF102" s="1248"/>
      <c r="KG102" s="1248"/>
      <c r="KH102" s="1251" t="n">
        <f aca="false">SUM(KH7:KH99)</f>
        <v>223199.690264461</v>
      </c>
      <c r="KI102" s="1252" t="n">
        <f aca="false">SUM(KI7:KI99)</f>
        <v>223846.557</v>
      </c>
      <c r="KJ102" s="1248"/>
      <c r="KK102" s="1248"/>
      <c r="KL102" s="1256"/>
      <c r="KM102" s="1256"/>
      <c r="KN102" s="1257" t="n">
        <f aca="false">SUM(KN7:KN99)</f>
        <v>0</v>
      </c>
      <c r="KO102" s="1251" t="n">
        <f aca="false">SUM(KO7:KO99)</f>
        <v>2627.355</v>
      </c>
      <c r="KP102" s="1252" t="n">
        <f aca="false">SUM(KP7:KP99)</f>
        <v>1105.351</v>
      </c>
      <c r="KQ102" s="1258" t="n">
        <f aca="false">KO102/Доклад!A1</f>
        <v>84.7533870967742</v>
      </c>
      <c r="KR102" s="924" t="n">
        <f aca="false">KP102/Доклад!A1</f>
        <v>35.6564838709678</v>
      </c>
    </row>
    <row r="103" customFormat="false" ht="15" hidden="false" customHeight="false" outlineLevel="0" collapsed="false">
      <c r="A103" s="946"/>
      <c r="B103" s="946"/>
      <c r="C103" s="946"/>
      <c r="D103" s="946"/>
      <c r="E103" s="946"/>
      <c r="F103" s="946"/>
      <c r="G103" s="946"/>
      <c r="H103" s="946"/>
      <c r="I103" s="946"/>
      <c r="J103" s="946"/>
      <c r="K103" s="946"/>
      <c r="L103" s="946"/>
      <c r="M103" s="946"/>
      <c r="N103" s="946"/>
      <c r="O103" s="946"/>
      <c r="P103" s="946"/>
      <c r="Q103" s="946"/>
      <c r="R103" s="946"/>
      <c r="S103" s="946"/>
      <c r="T103" s="946"/>
      <c r="U103" s="946"/>
      <c r="V103" s="946"/>
      <c r="W103" s="946"/>
      <c r="X103" s="946"/>
      <c r="Y103" s="946"/>
      <c r="Z103" s="946"/>
      <c r="AA103" s="946"/>
      <c r="AB103" s="1259"/>
      <c r="AC103" s="1260"/>
      <c r="AD103" s="946"/>
      <c r="AE103" s="1261"/>
      <c r="AF103" s="946"/>
      <c r="AG103" s="946"/>
      <c r="AH103" s="1262"/>
      <c r="AI103" s="946"/>
      <c r="AJ103" s="946"/>
      <c r="AK103" s="946"/>
      <c r="AL103" s="946"/>
      <c r="AM103" s="946"/>
      <c r="AN103" s="946"/>
      <c r="AO103" s="946"/>
      <c r="AP103" s="1263"/>
      <c r="AQ103" s="1264"/>
      <c r="AR103" s="946"/>
      <c r="AS103" s="946"/>
      <c r="AT103" s="946"/>
      <c r="AU103" s="946"/>
      <c r="AV103" s="946"/>
      <c r="AW103" s="946"/>
      <c r="AX103" s="946"/>
      <c r="AY103" s="946"/>
      <c r="AZ103" s="946"/>
      <c r="BA103" s="946"/>
      <c r="BB103" s="1263"/>
      <c r="BC103" s="1265"/>
      <c r="BD103" s="1265"/>
      <c r="BE103" s="946"/>
      <c r="BF103" s="1266"/>
      <c r="BG103" s="946"/>
      <c r="BH103" s="946"/>
      <c r="BI103" s="946"/>
      <c r="BJ103" s="946"/>
      <c r="BK103" s="946"/>
      <c r="BL103" s="946"/>
      <c r="BM103" s="946"/>
      <c r="BN103" s="946"/>
      <c r="BO103" s="1178"/>
      <c r="BP103" s="946"/>
      <c r="BQ103" s="946"/>
      <c r="BR103" s="946"/>
      <c r="BS103" s="946"/>
      <c r="BT103" s="946"/>
      <c r="BU103" s="946"/>
      <c r="BV103" s="946"/>
      <c r="BW103" s="946"/>
      <c r="BX103" s="946"/>
      <c r="BY103" s="946"/>
      <c r="BZ103" s="946"/>
      <c r="CA103" s="946"/>
      <c r="CB103" s="946"/>
      <c r="CC103" s="946"/>
      <c r="CD103" s="946"/>
      <c r="CE103" s="946"/>
      <c r="CF103" s="946"/>
      <c r="CG103" s="946"/>
      <c r="CH103" s="1267"/>
      <c r="CI103" s="1267"/>
      <c r="CJ103" s="1267"/>
      <c r="CK103" s="1267"/>
      <c r="CL103" s="946"/>
      <c r="CM103" s="946"/>
      <c r="CN103" s="946"/>
      <c r="CO103" s="946"/>
      <c r="CP103" s="946"/>
      <c r="CQ103" s="946"/>
      <c r="CR103" s="946"/>
      <c r="CS103" s="946"/>
      <c r="CT103" s="946"/>
      <c r="CU103" s="946"/>
      <c r="CV103" s="946"/>
      <c r="CW103" s="946"/>
      <c r="CX103" s="946"/>
      <c r="CY103" s="946"/>
      <c r="CZ103" s="946"/>
      <c r="DA103" s="946"/>
      <c r="DB103" s="946"/>
      <c r="DC103" s="946"/>
      <c r="DD103" s="946"/>
      <c r="DE103" s="946"/>
      <c r="DF103" s="946"/>
      <c r="DG103" s="946"/>
      <c r="DH103" s="946"/>
      <c r="DI103" s="946"/>
      <c r="DJ103" s="946"/>
      <c r="DK103" s="946"/>
      <c r="DL103" s="946"/>
      <c r="DM103" s="946"/>
      <c r="DN103" s="946"/>
      <c r="DO103" s="946"/>
      <c r="DP103" s="946"/>
      <c r="DQ103" s="946"/>
      <c r="DR103" s="946"/>
      <c r="DS103" s="946"/>
      <c r="DT103" s="946"/>
      <c r="DU103" s="946"/>
      <c r="DV103" s="946"/>
      <c r="DW103" s="946"/>
      <c r="DX103" s="946"/>
      <c r="DY103" s="946"/>
      <c r="DZ103" s="946"/>
      <c r="EA103" s="946"/>
      <c r="EB103" s="946"/>
      <c r="EC103" s="946"/>
      <c r="ED103" s="946"/>
      <c r="EE103" s="946"/>
      <c r="EF103" s="946"/>
      <c r="EG103" s="946"/>
      <c r="EH103" s="946"/>
      <c r="EI103" s="946"/>
      <c r="EJ103" s="946"/>
      <c r="EK103" s="946"/>
      <c r="EL103" s="946"/>
      <c r="EM103" s="946"/>
      <c r="EN103" s="946"/>
      <c r="EO103" s="1178" t="n">
        <f aca="false">EO96-EO90</f>
        <v>0</v>
      </c>
      <c r="EP103" s="946"/>
      <c r="EQ103" s="946"/>
      <c r="ER103" s="946"/>
      <c r="ES103" s="946"/>
      <c r="ET103" s="946"/>
      <c r="EU103" s="946"/>
      <c r="EV103" s="946"/>
      <c r="EW103" s="946"/>
      <c r="EX103" s="946"/>
      <c r="EY103" s="946"/>
      <c r="EZ103" s="946"/>
      <c r="FA103" s="1178" t="n">
        <f aca="false">FA96-FA90</f>
        <v>0</v>
      </c>
      <c r="FB103" s="946"/>
      <c r="FC103" s="946"/>
      <c r="FD103" s="946"/>
      <c r="FE103" s="946"/>
      <c r="FF103" s="946"/>
      <c r="FG103" s="946"/>
      <c r="FH103" s="946"/>
      <c r="FI103" s="946"/>
      <c r="FJ103" s="946"/>
      <c r="FK103" s="946"/>
      <c r="FL103" s="946"/>
      <c r="FM103" s="946"/>
      <c r="FN103" s="946"/>
      <c r="FO103" s="946"/>
      <c r="FP103" s="946"/>
      <c r="FQ103" s="946"/>
      <c r="FR103" s="946"/>
      <c r="FS103" s="946"/>
      <c r="FT103" s="1176"/>
      <c r="FU103" s="1176"/>
      <c r="FV103" s="1176"/>
      <c r="FW103" s="1176"/>
      <c r="FX103" s="1176"/>
      <c r="FY103" s="1176"/>
      <c r="FZ103" s="946"/>
      <c r="GA103" s="946"/>
      <c r="GB103" s="946"/>
      <c r="GC103" s="946"/>
      <c r="GD103" s="946"/>
      <c r="GE103" s="946"/>
      <c r="GF103" s="946"/>
      <c r="GG103" s="946"/>
      <c r="GH103" s="946"/>
      <c r="GI103" s="946"/>
      <c r="GJ103" s="946"/>
      <c r="GK103" s="946"/>
      <c r="GL103" s="946"/>
      <c r="GM103" s="946"/>
      <c r="GN103" s="946"/>
      <c r="GO103" s="946"/>
      <c r="GP103" s="946"/>
      <c r="GQ103" s="946"/>
      <c r="GR103" s="946"/>
      <c r="GS103" s="946"/>
      <c r="GT103" s="946"/>
      <c r="GU103" s="946"/>
      <c r="GV103" s="946"/>
      <c r="GW103" s="946"/>
      <c r="GX103" s="946"/>
      <c r="GY103" s="946"/>
      <c r="GZ103" s="946"/>
      <c r="HA103" s="946"/>
      <c r="HB103" s="946"/>
      <c r="HC103" s="946"/>
      <c r="HD103" s="946"/>
      <c r="HE103" s="946"/>
      <c r="HF103" s="946"/>
      <c r="HG103" s="946"/>
      <c r="HH103" s="946"/>
      <c r="HI103" s="946"/>
      <c r="HJ103" s="946"/>
      <c r="HK103" s="946"/>
      <c r="HL103" s="946"/>
      <c r="HM103" s="946"/>
      <c r="HN103" s="946"/>
      <c r="HO103" s="946"/>
      <c r="HP103" s="946"/>
      <c r="HQ103" s="946"/>
      <c r="HR103" s="946"/>
      <c r="HS103" s="946"/>
      <c r="HT103" s="946"/>
      <c r="HU103" s="946"/>
      <c r="JW103" s="1068" t="n">
        <f aca="false">JW96-JW90</f>
        <v>0</v>
      </c>
      <c r="KH103" s="924" t="n">
        <f aca="false">KH102/Доклад!A1</f>
        <v>7199.99000853099</v>
      </c>
      <c r="KI103" s="924" t="n">
        <f aca="false">KI102/31</f>
        <v>7220.85667741935</v>
      </c>
      <c r="KN103" s="924"/>
      <c r="KO103" s="1026" t="n">
        <f aca="false">KI102-KH102</f>
        <v>646.866735539457</v>
      </c>
      <c r="KT103" s="1268" t="n">
        <f aca="false">KI96-Доклад!G72</f>
        <v>-23247.407</v>
      </c>
    </row>
    <row r="104" customFormat="false" ht="15" hidden="false" customHeight="true" outlineLevel="0" collapsed="false">
      <c r="A104" s="946"/>
      <c r="B104" s="946"/>
      <c r="C104" s="946"/>
      <c r="D104" s="946"/>
      <c r="E104" s="946"/>
      <c r="F104" s="946"/>
      <c r="G104" s="946"/>
      <c r="H104" s="946"/>
      <c r="I104" s="946"/>
      <c r="J104" s="946"/>
      <c r="K104" s="946"/>
      <c r="L104" s="946"/>
      <c r="M104" s="946"/>
      <c r="N104" s="946"/>
      <c r="O104" s="946"/>
      <c r="P104" s="946"/>
      <c r="Q104" s="946"/>
      <c r="R104" s="946"/>
      <c r="S104" s="946"/>
      <c r="T104" s="946"/>
      <c r="U104" s="946"/>
      <c r="V104" s="946"/>
      <c r="W104" s="946"/>
      <c r="X104" s="946"/>
      <c r="Y104" s="946"/>
      <c r="Z104" s="946"/>
      <c r="AA104" s="946"/>
      <c r="AB104" s="1269"/>
      <c r="AC104" s="1260"/>
      <c r="AD104" s="946"/>
      <c r="AE104" s="946"/>
      <c r="AF104" s="946"/>
      <c r="AG104" s="946"/>
      <c r="AH104" s="1262"/>
      <c r="AI104" s="946"/>
      <c r="AJ104" s="946"/>
      <c r="AK104" s="946"/>
      <c r="AL104" s="946"/>
      <c r="AM104" s="946"/>
      <c r="AN104" s="946"/>
      <c r="AO104" s="946"/>
      <c r="AP104" s="1264"/>
      <c r="AQ104" s="1264"/>
      <c r="AR104" s="946"/>
      <c r="AS104" s="946"/>
      <c r="AT104" s="946"/>
      <c r="AU104" s="946"/>
      <c r="AV104" s="946"/>
      <c r="AW104" s="946"/>
      <c r="AX104" s="946"/>
      <c r="AY104" s="946"/>
      <c r="AZ104" s="946"/>
      <c r="BA104" s="946"/>
      <c r="BB104" s="1264"/>
      <c r="BC104" s="1270"/>
      <c r="BD104" s="1270"/>
      <c r="BE104" s="946"/>
      <c r="BF104" s="1271"/>
      <c r="BG104" s="946"/>
      <c r="BH104" s="946"/>
      <c r="BI104" s="946"/>
      <c r="BJ104" s="946"/>
      <c r="BK104" s="946"/>
      <c r="BL104" s="946"/>
      <c r="BM104" s="946"/>
      <c r="BN104" s="946"/>
      <c r="BO104" s="946"/>
      <c r="BP104" s="946"/>
      <c r="BQ104" s="946"/>
      <c r="BR104" s="946"/>
      <c r="BS104" s="946"/>
      <c r="BT104" s="946"/>
      <c r="BU104" s="946"/>
      <c r="BV104" s="946"/>
      <c r="BW104" s="946"/>
      <c r="BX104" s="946"/>
      <c r="BY104" s="946"/>
      <c r="BZ104" s="946"/>
      <c r="CA104" s="946"/>
      <c r="CB104" s="946"/>
      <c r="CC104" s="946"/>
      <c r="CD104" s="946"/>
      <c r="CE104" s="946"/>
      <c r="CF104" s="946"/>
      <c r="CG104" s="946"/>
      <c r="CH104" s="1267"/>
      <c r="CI104" s="1267"/>
      <c r="CJ104" s="1267"/>
      <c r="CK104" s="1267"/>
      <c r="CL104" s="946"/>
      <c r="CM104" s="946"/>
      <c r="CN104" s="946"/>
      <c r="CO104" s="946"/>
      <c r="CP104" s="946"/>
      <c r="CQ104" s="946"/>
      <c r="CR104" s="946"/>
      <c r="CS104" s="946"/>
      <c r="CT104" s="946"/>
      <c r="CU104" s="946"/>
      <c r="CV104" s="946"/>
      <c r="CW104" s="946"/>
      <c r="CX104" s="946"/>
      <c r="CY104" s="946"/>
      <c r="CZ104" s="946"/>
      <c r="DA104" s="946"/>
      <c r="DB104" s="946"/>
      <c r="DC104" s="946"/>
      <c r="DD104" s="946"/>
      <c r="DE104" s="946"/>
      <c r="DF104" s="946"/>
      <c r="DG104" s="946"/>
      <c r="DH104" s="946"/>
      <c r="DI104" s="946"/>
      <c r="DJ104" s="946"/>
      <c r="DK104" s="946"/>
      <c r="DL104" s="946"/>
      <c r="DM104" s="946"/>
      <c r="DN104" s="946"/>
      <c r="DO104" s="946"/>
      <c r="DP104" s="946"/>
      <c r="DQ104" s="946"/>
      <c r="DR104" s="946"/>
      <c r="DS104" s="946"/>
      <c r="DT104" s="946"/>
      <c r="DU104" s="946"/>
      <c r="DV104" s="946"/>
      <c r="DW104" s="946"/>
      <c r="DX104" s="946"/>
      <c r="DY104" s="946"/>
      <c r="DZ104" s="946"/>
      <c r="EA104" s="946"/>
      <c r="EB104" s="946"/>
      <c r="EC104" s="946"/>
      <c r="ED104" s="946"/>
      <c r="EE104" s="946"/>
      <c r="EF104" s="946"/>
      <c r="EG104" s="946"/>
      <c r="EH104" s="946"/>
      <c r="EI104" s="946"/>
      <c r="EJ104" s="946"/>
      <c r="EK104" s="946"/>
      <c r="EL104" s="946"/>
      <c r="EM104" s="946"/>
      <c r="EN104" s="946"/>
      <c r="EO104" s="946"/>
      <c r="EP104" s="946"/>
      <c r="EQ104" s="946"/>
      <c r="ER104" s="946"/>
      <c r="ES104" s="946"/>
      <c r="ET104" s="946"/>
      <c r="EU104" s="946"/>
      <c r="EV104" s="946"/>
      <c r="EW104" s="946"/>
      <c r="EX104" s="946"/>
      <c r="EY104" s="946"/>
      <c r="EZ104" s="946"/>
      <c r="FA104" s="946"/>
      <c r="FB104" s="946"/>
      <c r="FC104" s="946"/>
      <c r="FD104" s="946"/>
      <c r="FE104" s="946"/>
      <c r="FF104" s="946"/>
      <c r="FG104" s="946"/>
      <c r="FH104" s="946"/>
      <c r="FI104" s="946"/>
      <c r="FJ104" s="946"/>
      <c r="FK104" s="946"/>
      <c r="FL104" s="946"/>
      <c r="FM104" s="946"/>
      <c r="FN104" s="946"/>
      <c r="FO104" s="946"/>
      <c r="FP104" s="946"/>
      <c r="FQ104" s="946"/>
      <c r="FR104" s="946"/>
      <c r="FS104" s="946"/>
      <c r="FT104" s="946"/>
      <c r="FU104" s="946"/>
      <c r="FV104" s="946"/>
      <c r="FW104" s="946"/>
      <c r="FX104" s="946"/>
      <c r="FY104" s="946"/>
      <c r="FZ104" s="946"/>
      <c r="GA104" s="946"/>
      <c r="GB104" s="946"/>
      <c r="GC104" s="946"/>
      <c r="GD104" s="946"/>
      <c r="GE104" s="946"/>
      <c r="GF104" s="946"/>
      <c r="GG104" s="946"/>
      <c r="GH104" s="946"/>
      <c r="GI104" s="946"/>
      <c r="GJ104" s="946"/>
      <c r="GK104" s="946"/>
      <c r="GL104" s="946"/>
      <c r="GM104" s="946"/>
      <c r="GN104" s="946"/>
      <c r="GO104" s="946"/>
      <c r="GP104" s="946"/>
      <c r="GQ104" s="946"/>
      <c r="GR104" s="946"/>
      <c r="GS104" s="946"/>
      <c r="GT104" s="946"/>
      <c r="GU104" s="946"/>
      <c r="GV104" s="946"/>
      <c r="GW104" s="946"/>
      <c r="GX104" s="946"/>
      <c r="GY104" s="946"/>
      <c r="GZ104" s="946"/>
      <c r="HA104" s="946"/>
      <c r="HB104" s="946"/>
      <c r="HC104" s="946"/>
      <c r="HD104" s="946"/>
      <c r="HE104" s="946"/>
      <c r="HF104" s="946"/>
      <c r="HG104" s="946"/>
      <c r="HH104" s="946"/>
      <c r="HI104" s="946"/>
      <c r="HJ104" s="946"/>
      <c r="HK104" s="946"/>
      <c r="HL104" s="946"/>
      <c r="HM104" s="946"/>
      <c r="HN104" s="946"/>
      <c r="HO104" s="946"/>
      <c r="HP104" s="946"/>
      <c r="HQ104" s="946"/>
      <c r="HR104" s="946"/>
      <c r="HS104" s="946"/>
      <c r="HT104" s="946"/>
      <c r="HU104" s="946"/>
      <c r="KI104" s="1272"/>
    </row>
    <row r="105" customFormat="false" ht="15" hidden="false" customHeight="true" outlineLevel="0" collapsed="false">
      <c r="A105" s="946"/>
      <c r="B105" s="946"/>
      <c r="C105" s="946"/>
      <c r="D105" s="946"/>
      <c r="E105" s="946"/>
      <c r="F105" s="946"/>
      <c r="G105" s="946"/>
      <c r="H105" s="946"/>
      <c r="I105" s="946"/>
      <c r="J105" s="946"/>
      <c r="K105" s="946"/>
      <c r="L105" s="946"/>
      <c r="M105" s="946"/>
      <c r="N105" s="946"/>
      <c r="O105" s="946"/>
      <c r="P105" s="946"/>
      <c r="Q105" s="946"/>
      <c r="R105" s="946"/>
      <c r="S105" s="946"/>
      <c r="T105" s="946"/>
      <c r="U105" s="946"/>
      <c r="V105" s="946"/>
      <c r="W105" s="946"/>
      <c r="X105" s="946"/>
      <c r="Y105" s="946"/>
      <c r="Z105" s="946"/>
      <c r="AA105" s="946"/>
      <c r="AB105" s="1269"/>
      <c r="AC105" s="1260"/>
      <c r="AD105" s="946"/>
      <c r="AE105" s="946"/>
      <c r="AF105" s="946"/>
      <c r="AG105" s="946"/>
      <c r="AH105" s="1262"/>
      <c r="AI105" s="946"/>
      <c r="AJ105" s="946"/>
      <c r="AK105" s="946"/>
      <c r="AL105" s="946"/>
      <c r="AM105" s="946"/>
      <c r="AN105" s="946"/>
      <c r="AO105" s="946"/>
      <c r="AP105" s="1264"/>
      <c r="AQ105" s="1264"/>
      <c r="AR105" s="946"/>
      <c r="AS105" s="946"/>
      <c r="AT105" s="946"/>
      <c r="AU105" s="946"/>
      <c r="AV105" s="946"/>
      <c r="AW105" s="946"/>
      <c r="AX105" s="946"/>
      <c r="AY105" s="946"/>
      <c r="AZ105" s="946"/>
      <c r="BA105" s="946"/>
      <c r="BB105" s="1264"/>
      <c r="BC105" s="1270"/>
      <c r="BD105" s="1270"/>
      <c r="BE105" s="946"/>
      <c r="BF105" s="1271"/>
      <c r="BG105" s="946"/>
      <c r="BH105" s="946"/>
      <c r="BI105" s="946"/>
      <c r="BJ105" s="946"/>
      <c r="BK105" s="946"/>
      <c r="BL105" s="946"/>
      <c r="BM105" s="946"/>
      <c r="BN105" s="946"/>
      <c r="BO105" s="946"/>
      <c r="BP105" s="946"/>
      <c r="BQ105" s="946"/>
      <c r="BR105" s="946"/>
      <c r="BS105" s="946"/>
      <c r="BT105" s="946"/>
      <c r="BU105" s="946"/>
      <c r="BV105" s="946"/>
      <c r="BW105" s="946"/>
      <c r="BX105" s="946"/>
      <c r="BY105" s="946"/>
      <c r="BZ105" s="946"/>
      <c r="CA105" s="946"/>
      <c r="CB105" s="946"/>
      <c r="CC105" s="946"/>
      <c r="CD105" s="946"/>
      <c r="CE105" s="946"/>
      <c r="CF105" s="946"/>
      <c r="CG105" s="946"/>
      <c r="CH105" s="1267"/>
      <c r="CI105" s="1267"/>
      <c r="CJ105" s="1267"/>
      <c r="CK105" s="1267"/>
      <c r="CL105" s="946"/>
      <c r="CM105" s="946"/>
      <c r="CN105" s="946"/>
      <c r="CO105" s="946"/>
      <c r="CP105" s="946"/>
      <c r="CQ105" s="946"/>
      <c r="CR105" s="946"/>
      <c r="CS105" s="946"/>
      <c r="CT105" s="946"/>
      <c r="CU105" s="946"/>
      <c r="CV105" s="946"/>
      <c r="CW105" s="946"/>
      <c r="CX105" s="946"/>
      <c r="CY105" s="946"/>
      <c r="CZ105" s="946"/>
      <c r="DA105" s="946"/>
      <c r="DB105" s="946"/>
      <c r="DC105" s="946"/>
      <c r="DD105" s="946"/>
      <c r="DE105" s="946"/>
      <c r="DF105" s="946"/>
      <c r="DG105" s="946"/>
      <c r="DH105" s="946"/>
      <c r="DI105" s="946"/>
      <c r="DJ105" s="946"/>
      <c r="DK105" s="946"/>
      <c r="DL105" s="946"/>
      <c r="DM105" s="946"/>
      <c r="DN105" s="946"/>
      <c r="DO105" s="946"/>
      <c r="DP105" s="946"/>
      <c r="DQ105" s="946"/>
      <c r="DR105" s="946"/>
      <c r="DS105" s="946"/>
      <c r="DT105" s="946"/>
      <c r="DU105" s="946"/>
      <c r="DV105" s="946"/>
      <c r="DW105" s="946"/>
      <c r="DX105" s="946"/>
      <c r="DY105" s="946"/>
      <c r="DZ105" s="946"/>
      <c r="EA105" s="946"/>
      <c r="EB105" s="946"/>
      <c r="EC105" s="946"/>
      <c r="ED105" s="946"/>
      <c r="EE105" s="946"/>
      <c r="EF105" s="946"/>
      <c r="EG105" s="946"/>
      <c r="EH105" s="946"/>
      <c r="EI105" s="946"/>
      <c r="EJ105" s="946"/>
      <c r="EK105" s="946"/>
      <c r="EL105" s="946"/>
      <c r="EM105" s="946"/>
      <c r="EN105" s="946"/>
      <c r="EO105" s="946"/>
      <c r="EP105" s="946"/>
      <c r="EQ105" s="946"/>
      <c r="ER105" s="946"/>
      <c r="ES105" s="946"/>
      <c r="ET105" s="946"/>
      <c r="EU105" s="946"/>
      <c r="EV105" s="946"/>
      <c r="EW105" s="946"/>
      <c r="EX105" s="946"/>
      <c r="EY105" s="946"/>
      <c r="EZ105" s="946"/>
      <c r="FA105" s="946"/>
      <c r="FB105" s="946"/>
      <c r="FC105" s="946"/>
      <c r="FD105" s="946"/>
      <c r="FE105" s="946"/>
      <c r="FF105" s="946"/>
      <c r="FG105" s="946"/>
      <c r="FH105" s="946"/>
      <c r="FI105" s="946"/>
      <c r="FJ105" s="946"/>
      <c r="FK105" s="946"/>
      <c r="FL105" s="946"/>
      <c r="FM105" s="946"/>
      <c r="FN105" s="946"/>
      <c r="FO105" s="946"/>
      <c r="FP105" s="946"/>
      <c r="FQ105" s="946"/>
      <c r="FR105" s="946"/>
      <c r="FS105" s="946"/>
      <c r="FT105" s="946"/>
      <c r="FU105" s="946"/>
      <c r="FV105" s="946"/>
      <c r="FW105" s="946"/>
      <c r="FX105" s="946"/>
      <c r="FY105" s="946"/>
      <c r="FZ105" s="946"/>
      <c r="GA105" s="946"/>
      <c r="GB105" s="946"/>
      <c r="GC105" s="946"/>
      <c r="GD105" s="946"/>
      <c r="GE105" s="946"/>
      <c r="GF105" s="946"/>
      <c r="GG105" s="946"/>
      <c r="GH105" s="946"/>
      <c r="GI105" s="946"/>
      <c r="GJ105" s="946"/>
      <c r="GK105" s="946"/>
      <c r="GL105" s="946"/>
      <c r="GM105" s="946"/>
      <c r="GN105" s="946"/>
      <c r="GO105" s="946"/>
      <c r="GP105" s="946"/>
      <c r="GQ105" s="946"/>
      <c r="GR105" s="946"/>
      <c r="GS105" s="946"/>
      <c r="GT105" s="946"/>
      <c r="GU105" s="946"/>
      <c r="GV105" s="946"/>
      <c r="GW105" s="946"/>
      <c r="GX105" s="946"/>
      <c r="GY105" s="946"/>
      <c r="GZ105" s="946"/>
      <c r="HA105" s="946"/>
      <c r="HB105" s="946"/>
      <c r="HC105" s="946"/>
      <c r="HD105" s="946"/>
      <c r="HE105" s="946"/>
      <c r="HF105" s="946"/>
      <c r="HG105" s="946"/>
      <c r="HH105" s="946"/>
      <c r="HI105" s="946"/>
      <c r="HJ105" s="946"/>
      <c r="HK105" s="946"/>
      <c r="HL105" s="946"/>
      <c r="HM105" s="946"/>
      <c r="HN105" s="946"/>
      <c r="HO105" s="946"/>
      <c r="HP105" s="946"/>
      <c r="HQ105" s="946"/>
      <c r="HR105" s="946"/>
      <c r="HS105" s="946"/>
      <c r="HT105" s="946"/>
      <c r="HU105" s="946"/>
      <c r="KH105" s="1068"/>
      <c r="KI105" s="1068"/>
      <c r="KL105" s="1068"/>
      <c r="KM105" s="1068"/>
      <c r="KN105" s="1068"/>
      <c r="KP105" s="1026"/>
    </row>
    <row r="106" customFormat="false" ht="25.5" hidden="false" customHeight="true" outlineLevel="0" collapsed="false">
      <c r="A106" s="946"/>
      <c r="B106" s="946"/>
      <c r="C106" s="946"/>
      <c r="D106" s="946"/>
      <c r="E106" s="946"/>
      <c r="F106" s="946"/>
      <c r="G106" s="946"/>
      <c r="H106" s="946"/>
      <c r="I106" s="946"/>
      <c r="J106" s="946"/>
      <c r="K106" s="946"/>
      <c r="L106" s="946"/>
      <c r="M106" s="946"/>
      <c r="N106" s="946"/>
      <c r="O106" s="946"/>
      <c r="P106" s="946"/>
      <c r="Q106" s="946"/>
      <c r="R106" s="946"/>
      <c r="S106" s="946"/>
      <c r="T106" s="946"/>
      <c r="U106" s="946"/>
      <c r="V106" s="946"/>
      <c r="W106" s="946"/>
      <c r="X106" s="946"/>
      <c r="Y106" s="946"/>
      <c r="Z106" s="946"/>
      <c r="AA106" s="946"/>
      <c r="AB106" s="1273"/>
      <c r="AC106" s="1274"/>
      <c r="AD106" s="946"/>
      <c r="AE106" s="946"/>
      <c r="AF106" s="946"/>
      <c r="AG106" s="946"/>
      <c r="AH106" s="1262"/>
      <c r="AI106" s="946"/>
      <c r="AJ106" s="946"/>
      <c r="AK106" s="946"/>
      <c r="AL106" s="946"/>
      <c r="AM106" s="946"/>
      <c r="AN106" s="946"/>
      <c r="AO106" s="946"/>
      <c r="AP106" s="1264"/>
      <c r="AQ106" s="1264"/>
      <c r="AR106" s="946"/>
      <c r="AS106" s="946"/>
      <c r="AT106" s="946"/>
      <c r="AU106" s="946"/>
      <c r="AV106" s="946"/>
      <c r="AW106" s="946"/>
      <c r="AX106" s="946"/>
      <c r="AY106" s="946"/>
      <c r="AZ106" s="946"/>
      <c r="BA106" s="946"/>
      <c r="BB106" s="1264"/>
      <c r="BC106" s="946"/>
      <c r="BD106" s="946"/>
      <c r="BE106" s="946"/>
      <c r="BF106" s="1271"/>
      <c r="BG106" s="946"/>
      <c r="BH106" s="946"/>
      <c r="BI106" s="946"/>
      <c r="BJ106" s="946"/>
      <c r="BK106" s="946"/>
      <c r="BL106" s="946"/>
      <c r="BM106" s="946"/>
      <c r="BN106" s="946"/>
      <c r="BO106" s="946"/>
      <c r="BP106" s="946"/>
      <c r="BQ106" s="946"/>
      <c r="BR106" s="946"/>
      <c r="BS106" s="946"/>
      <c r="BT106" s="946"/>
      <c r="BU106" s="946"/>
      <c r="BV106" s="946"/>
      <c r="BW106" s="946"/>
      <c r="BX106" s="946"/>
      <c r="BY106" s="946"/>
      <c r="BZ106" s="946"/>
      <c r="CA106" s="946"/>
      <c r="CB106" s="946"/>
      <c r="CC106" s="946"/>
      <c r="CD106" s="946"/>
      <c r="CE106" s="946"/>
      <c r="CF106" s="946"/>
      <c r="CG106" s="946"/>
      <c r="CH106" s="1267"/>
      <c r="CI106" s="1267"/>
      <c r="CJ106" s="1267"/>
      <c r="CK106" s="1267"/>
      <c r="CL106" s="946"/>
      <c r="CM106" s="946"/>
      <c r="CN106" s="946"/>
      <c r="CO106" s="946"/>
      <c r="CP106" s="946"/>
      <c r="CQ106" s="946"/>
      <c r="CR106" s="946"/>
      <c r="CS106" s="946"/>
      <c r="CT106" s="946"/>
      <c r="CU106" s="946"/>
      <c r="CV106" s="946"/>
      <c r="CW106" s="946"/>
      <c r="CX106" s="946"/>
      <c r="CY106" s="946"/>
      <c r="CZ106" s="946"/>
      <c r="DA106" s="946"/>
      <c r="DB106" s="946"/>
      <c r="DC106" s="946"/>
      <c r="DD106" s="946"/>
      <c r="DE106" s="946"/>
      <c r="DF106" s="946"/>
      <c r="DG106" s="946"/>
      <c r="DH106" s="946"/>
      <c r="DI106" s="946"/>
      <c r="DJ106" s="946"/>
      <c r="DK106" s="946"/>
      <c r="DL106" s="946"/>
      <c r="DM106" s="946"/>
      <c r="DN106" s="946"/>
      <c r="DO106" s="946"/>
      <c r="DP106" s="946"/>
      <c r="DQ106" s="946"/>
      <c r="DR106" s="946"/>
      <c r="DS106" s="946"/>
      <c r="DT106" s="946"/>
      <c r="DU106" s="946"/>
      <c r="DV106" s="946"/>
      <c r="DW106" s="946"/>
      <c r="DX106" s="946"/>
      <c r="DY106" s="946"/>
      <c r="DZ106" s="946"/>
      <c r="EA106" s="946"/>
      <c r="EB106" s="946"/>
      <c r="EC106" s="946"/>
      <c r="ED106" s="946"/>
      <c r="EE106" s="946"/>
      <c r="EF106" s="946"/>
      <c r="EG106" s="946"/>
      <c r="EH106" s="946"/>
      <c r="EI106" s="946"/>
      <c r="EJ106" s="946"/>
      <c r="EK106" s="946"/>
      <c r="EL106" s="946"/>
      <c r="EM106" s="946"/>
      <c r="EN106" s="946"/>
      <c r="EO106" s="946"/>
      <c r="EP106" s="946"/>
      <c r="EQ106" s="946"/>
      <c r="ER106" s="946"/>
      <c r="ES106" s="946"/>
      <c r="ET106" s="946"/>
      <c r="EU106" s="946"/>
      <c r="EV106" s="946"/>
      <c r="EW106" s="946"/>
      <c r="EX106" s="946"/>
      <c r="EY106" s="946"/>
      <c r="EZ106" s="946"/>
      <c r="FA106" s="946"/>
      <c r="FB106" s="946"/>
      <c r="FC106" s="946"/>
      <c r="FD106" s="946"/>
      <c r="FE106" s="946"/>
      <c r="FF106" s="946"/>
      <c r="FG106" s="946"/>
      <c r="FH106" s="946"/>
      <c r="FI106" s="946"/>
      <c r="FJ106" s="946"/>
      <c r="FK106" s="946"/>
      <c r="FL106" s="946"/>
      <c r="FM106" s="946"/>
      <c r="FN106" s="946"/>
      <c r="FO106" s="946"/>
      <c r="FP106" s="946"/>
      <c r="FQ106" s="946"/>
      <c r="FR106" s="946"/>
      <c r="FS106" s="946"/>
      <c r="FT106" s="946"/>
      <c r="FU106" s="946"/>
      <c r="FV106" s="946"/>
      <c r="FW106" s="946"/>
      <c r="FX106" s="946"/>
      <c r="FY106" s="946"/>
      <c r="FZ106" s="946"/>
      <c r="GA106" s="946"/>
      <c r="GB106" s="946"/>
      <c r="GC106" s="946"/>
      <c r="GD106" s="946"/>
      <c r="GE106" s="946"/>
      <c r="GF106" s="946"/>
      <c r="GG106" s="946"/>
      <c r="GH106" s="946"/>
      <c r="GI106" s="946"/>
      <c r="GJ106" s="946"/>
      <c r="GK106" s="946"/>
      <c r="GL106" s="946"/>
      <c r="GM106" s="946"/>
      <c r="GN106" s="946"/>
      <c r="GO106" s="946"/>
      <c r="GP106" s="946"/>
      <c r="GQ106" s="946"/>
      <c r="GR106" s="946"/>
      <c r="GS106" s="946"/>
      <c r="GT106" s="946"/>
      <c r="GU106" s="946"/>
      <c r="GV106" s="946"/>
      <c r="GW106" s="946"/>
      <c r="GX106" s="946"/>
      <c r="GY106" s="946"/>
      <c r="GZ106" s="946"/>
      <c r="HA106" s="946"/>
      <c r="HB106" s="946"/>
      <c r="HC106" s="946"/>
      <c r="HD106" s="946"/>
      <c r="HE106" s="946"/>
      <c r="HF106" s="946"/>
      <c r="HG106" s="946"/>
      <c r="HH106" s="946"/>
      <c r="HI106" s="946"/>
      <c r="HJ106" s="946"/>
      <c r="HK106" s="1275"/>
      <c r="HL106" s="1275"/>
      <c r="HM106" s="1275"/>
      <c r="HN106" s="1275"/>
      <c r="HO106" s="1275"/>
      <c r="HP106" s="1275"/>
      <c r="HQ106" s="1276"/>
      <c r="HR106" s="946"/>
      <c r="HS106" s="946"/>
      <c r="KH106" s="1068"/>
      <c r="KI106" s="1068"/>
      <c r="KL106" s="1068"/>
      <c r="KM106" s="1068"/>
      <c r="KN106" s="1068"/>
      <c r="KP106" s="1026"/>
    </row>
    <row r="107" customFormat="false" ht="15" hidden="false" customHeight="true" outlineLevel="0" collapsed="false">
      <c r="A107" s="946"/>
      <c r="B107" s="946"/>
      <c r="C107" s="946"/>
      <c r="D107" s="946"/>
      <c r="E107" s="946"/>
      <c r="F107" s="946"/>
      <c r="G107" s="946"/>
      <c r="H107" s="946"/>
      <c r="I107" s="946"/>
      <c r="J107" s="946"/>
      <c r="K107" s="946"/>
      <c r="L107" s="946"/>
      <c r="M107" s="946"/>
      <c r="N107" s="946"/>
      <c r="O107" s="946"/>
      <c r="P107" s="946"/>
      <c r="Q107" s="946"/>
      <c r="R107" s="946"/>
      <c r="S107" s="946"/>
      <c r="T107" s="946"/>
      <c r="U107" s="946"/>
      <c r="V107" s="946"/>
      <c r="W107" s="946"/>
      <c r="X107" s="946"/>
      <c r="Y107" s="946"/>
      <c r="Z107" s="946"/>
      <c r="AA107" s="946"/>
      <c r="AB107" s="1269"/>
      <c r="AC107" s="1274"/>
      <c r="AD107" s="946"/>
      <c r="AE107" s="946"/>
      <c r="AF107" s="946"/>
      <c r="AG107" s="946"/>
      <c r="AH107" s="1262"/>
      <c r="AI107" s="946"/>
      <c r="AJ107" s="946"/>
      <c r="AK107" s="946"/>
      <c r="AL107" s="946"/>
      <c r="AM107" s="946"/>
      <c r="AN107" s="946"/>
      <c r="AO107" s="946"/>
      <c r="AP107" s="1264"/>
      <c r="AQ107" s="1264"/>
      <c r="AR107" s="946"/>
      <c r="AS107" s="946"/>
      <c r="AT107" s="946"/>
      <c r="AU107" s="946"/>
      <c r="AV107" s="946"/>
      <c r="AW107" s="946"/>
      <c r="AX107" s="946"/>
      <c r="AY107" s="946"/>
      <c r="AZ107" s="946"/>
      <c r="BA107" s="946"/>
      <c r="BB107" s="1264"/>
      <c r="BC107" s="946"/>
      <c r="BD107" s="946"/>
      <c r="BE107" s="946"/>
      <c r="BF107" s="1271"/>
      <c r="BG107" s="946"/>
      <c r="BH107" s="946"/>
      <c r="BI107" s="946"/>
      <c r="BJ107" s="946"/>
      <c r="BK107" s="946"/>
      <c r="BL107" s="946"/>
      <c r="BM107" s="946"/>
      <c r="BN107" s="946"/>
      <c r="BO107" s="946"/>
      <c r="BP107" s="946"/>
      <c r="BQ107" s="946"/>
      <c r="BR107" s="946"/>
      <c r="BS107" s="946"/>
      <c r="BT107" s="946"/>
      <c r="BU107" s="946"/>
      <c r="BV107" s="946"/>
      <c r="BW107" s="946"/>
      <c r="BX107" s="946"/>
      <c r="BY107" s="946"/>
      <c r="BZ107" s="946"/>
      <c r="CA107" s="946"/>
      <c r="CB107" s="946"/>
      <c r="CC107" s="946"/>
      <c r="CD107" s="946"/>
      <c r="CE107" s="946"/>
      <c r="CF107" s="946"/>
      <c r="CG107" s="946"/>
      <c r="CH107" s="1267"/>
      <c r="CI107" s="1267"/>
      <c r="CJ107" s="1267"/>
      <c r="CK107" s="1267"/>
      <c r="CL107" s="946"/>
      <c r="CM107" s="946"/>
      <c r="CN107" s="946"/>
      <c r="CO107" s="946"/>
      <c r="CP107" s="946"/>
      <c r="CQ107" s="946"/>
      <c r="CR107" s="946"/>
      <c r="CS107" s="946"/>
      <c r="CT107" s="946"/>
      <c r="CU107" s="946"/>
      <c r="CV107" s="946"/>
      <c r="CW107" s="946"/>
      <c r="CX107" s="946"/>
      <c r="CY107" s="946"/>
      <c r="CZ107" s="946"/>
      <c r="DA107" s="946"/>
      <c r="DB107" s="946"/>
      <c r="DC107" s="946"/>
      <c r="DD107" s="946"/>
      <c r="DE107" s="946"/>
      <c r="DF107" s="946"/>
      <c r="DG107" s="946"/>
      <c r="DH107" s="946"/>
      <c r="DI107" s="946"/>
      <c r="DJ107" s="946"/>
      <c r="DK107" s="946"/>
      <c r="DL107" s="946"/>
      <c r="DM107" s="946"/>
      <c r="DN107" s="946"/>
      <c r="DO107" s="946"/>
      <c r="DP107" s="946"/>
      <c r="DQ107" s="946"/>
      <c r="DR107" s="946"/>
      <c r="DS107" s="946"/>
      <c r="DT107" s="946"/>
      <c r="DU107" s="946"/>
      <c r="DV107" s="946"/>
      <c r="DW107" s="946"/>
      <c r="DX107" s="946"/>
      <c r="DY107" s="946"/>
      <c r="DZ107" s="946"/>
      <c r="EA107" s="946"/>
      <c r="EB107" s="946"/>
      <c r="EC107" s="946"/>
      <c r="ED107" s="946"/>
      <c r="EE107" s="946"/>
      <c r="EF107" s="946"/>
      <c r="EG107" s="946"/>
      <c r="EH107" s="946"/>
      <c r="EI107" s="946"/>
      <c r="EJ107" s="946"/>
      <c r="EK107" s="946"/>
      <c r="EL107" s="946"/>
      <c r="EM107" s="946"/>
      <c r="EN107" s="946"/>
      <c r="EO107" s="946"/>
      <c r="EP107" s="946"/>
      <c r="EQ107" s="946"/>
      <c r="ER107" s="946"/>
      <c r="ES107" s="946"/>
      <c r="ET107" s="946"/>
      <c r="EU107" s="946"/>
      <c r="EV107" s="946"/>
      <c r="EW107" s="946"/>
      <c r="EX107" s="946"/>
      <c r="EY107" s="946"/>
      <c r="EZ107" s="946"/>
      <c r="FA107" s="946"/>
      <c r="FB107" s="946"/>
      <c r="FC107" s="946"/>
      <c r="FD107" s="946"/>
      <c r="FE107" s="946"/>
      <c r="FF107" s="946"/>
      <c r="FG107" s="946"/>
      <c r="FH107" s="946"/>
      <c r="FI107" s="946"/>
      <c r="FJ107" s="946"/>
      <c r="FK107" s="946"/>
      <c r="FL107" s="946"/>
      <c r="FM107" s="946"/>
      <c r="FN107" s="946"/>
      <c r="FO107" s="946"/>
      <c r="FP107" s="946"/>
      <c r="FQ107" s="946"/>
      <c r="FR107" s="946"/>
      <c r="FS107" s="946"/>
      <c r="FT107" s="946"/>
      <c r="FU107" s="946"/>
      <c r="FV107" s="946"/>
      <c r="FW107" s="946"/>
      <c r="FX107" s="946"/>
      <c r="FY107" s="946"/>
      <c r="FZ107" s="946"/>
      <c r="GA107" s="946"/>
      <c r="GB107" s="946"/>
      <c r="GC107" s="946"/>
      <c r="GD107" s="946"/>
      <c r="GE107" s="946"/>
      <c r="GF107" s="946"/>
      <c r="GG107" s="946"/>
      <c r="GH107" s="946"/>
      <c r="GI107" s="946"/>
      <c r="GJ107" s="946"/>
      <c r="GK107" s="946"/>
      <c r="GL107" s="946"/>
      <c r="GM107" s="946"/>
      <c r="GN107" s="946"/>
      <c r="GO107" s="946"/>
      <c r="GP107" s="946"/>
      <c r="GQ107" s="946"/>
      <c r="GR107" s="946"/>
      <c r="GS107" s="946"/>
      <c r="GT107" s="946"/>
      <c r="GU107" s="946"/>
      <c r="GV107" s="946"/>
      <c r="GW107" s="946"/>
      <c r="GX107" s="946"/>
      <c r="GY107" s="946"/>
      <c r="GZ107" s="946"/>
      <c r="HA107" s="946"/>
      <c r="HB107" s="946"/>
      <c r="HC107" s="946"/>
      <c r="HD107" s="946"/>
      <c r="HE107" s="946"/>
      <c r="HF107" s="946"/>
      <c r="HG107" s="946"/>
      <c r="HH107" s="946"/>
      <c r="HI107" s="946"/>
      <c r="HJ107" s="946"/>
      <c r="HK107" s="1275"/>
      <c r="HL107" s="1275"/>
      <c r="HM107" s="1275"/>
      <c r="HN107" s="1275"/>
      <c r="HO107" s="1275"/>
      <c r="HP107" s="1275"/>
      <c r="HQ107" s="1276"/>
      <c r="HR107" s="946"/>
      <c r="HS107" s="946"/>
      <c r="KH107" s="1068"/>
      <c r="KI107" s="1068"/>
      <c r="KL107" s="1068"/>
      <c r="KM107" s="1068"/>
      <c r="KN107" s="1068"/>
      <c r="KP107" s="1026"/>
    </row>
    <row r="108" customFormat="false" ht="15" hidden="false" customHeight="true" outlineLevel="0" collapsed="false">
      <c r="A108" s="946"/>
      <c r="B108" s="946"/>
      <c r="C108" s="946"/>
      <c r="D108" s="1277"/>
      <c r="E108" s="1277"/>
      <c r="F108" s="1277"/>
      <c r="G108" s="1277"/>
      <c r="H108" s="1277"/>
      <c r="I108" s="1277"/>
      <c r="J108" s="1277"/>
      <c r="K108" s="1277"/>
      <c r="L108" s="1277"/>
      <c r="M108" s="946"/>
      <c r="N108" s="946"/>
      <c r="O108" s="946"/>
      <c r="P108" s="946"/>
      <c r="Q108" s="946"/>
      <c r="R108" s="946"/>
      <c r="S108" s="946"/>
      <c r="T108" s="946"/>
      <c r="U108" s="946"/>
      <c r="V108" s="946"/>
      <c r="W108" s="946"/>
      <c r="X108" s="946"/>
      <c r="Y108" s="946"/>
      <c r="Z108" s="946"/>
      <c r="AA108" s="946"/>
      <c r="AB108" s="1278"/>
      <c r="AC108" s="1279"/>
      <c r="AD108" s="1279"/>
      <c r="AE108" s="946"/>
      <c r="AF108" s="946"/>
      <c r="AG108" s="946"/>
      <c r="AH108" s="1279"/>
      <c r="AI108" s="946"/>
      <c r="AJ108" s="946"/>
      <c r="AK108" s="946"/>
      <c r="AL108" s="946"/>
      <c r="AM108" s="946"/>
      <c r="AN108" s="946"/>
      <c r="AO108" s="946"/>
      <c r="AP108" s="946"/>
      <c r="AQ108" s="946"/>
      <c r="AR108" s="946"/>
      <c r="AS108" s="946"/>
      <c r="AT108" s="946"/>
      <c r="AU108" s="946"/>
      <c r="AV108" s="946"/>
      <c r="AW108" s="946"/>
      <c r="AX108" s="946"/>
      <c r="AY108" s="946"/>
      <c r="AZ108" s="946"/>
      <c r="BA108" s="946"/>
      <c r="BB108" s="1271"/>
      <c r="BC108" s="1271"/>
      <c r="BD108" s="946"/>
      <c r="BE108" s="946"/>
      <c r="BF108" s="946"/>
      <c r="BG108" s="946"/>
      <c r="BH108" s="946"/>
      <c r="BI108" s="946"/>
      <c r="BJ108" s="946"/>
      <c r="BK108" s="946"/>
      <c r="BL108" s="946"/>
      <c r="BM108" s="946"/>
      <c r="BN108" s="946"/>
      <c r="BO108" s="946"/>
      <c r="BP108" s="946"/>
      <c r="BQ108" s="946"/>
      <c r="BR108" s="946"/>
      <c r="BS108" s="946"/>
      <c r="BT108" s="946"/>
      <c r="BU108" s="946"/>
      <c r="BV108" s="946"/>
      <c r="BW108" s="946"/>
      <c r="BX108" s="946"/>
      <c r="BY108" s="946"/>
      <c r="BZ108" s="946"/>
      <c r="CA108" s="946"/>
      <c r="CB108" s="946"/>
      <c r="CC108" s="946"/>
      <c r="CD108" s="946"/>
      <c r="CE108" s="946"/>
      <c r="CF108" s="946"/>
      <c r="CG108" s="946"/>
      <c r="CH108" s="1267"/>
      <c r="CI108" s="1267"/>
      <c r="CJ108" s="1267"/>
      <c r="CK108" s="1267"/>
      <c r="CL108" s="946"/>
      <c r="CM108" s="946"/>
      <c r="CN108" s="946"/>
      <c r="CO108" s="946"/>
      <c r="CP108" s="946"/>
      <c r="CQ108" s="946"/>
      <c r="CR108" s="946"/>
      <c r="CS108" s="946"/>
      <c r="CT108" s="946"/>
      <c r="CU108" s="946"/>
      <c r="CV108" s="946"/>
      <c r="CW108" s="1264"/>
      <c r="CX108" s="1264"/>
      <c r="CY108" s="1264"/>
      <c r="CZ108" s="1264"/>
      <c r="DA108" s="1264"/>
      <c r="DB108" s="1264"/>
      <c r="DC108" s="946"/>
      <c r="DD108" s="946"/>
      <c r="DE108" s="946"/>
      <c r="DF108" s="946"/>
      <c r="DG108" s="946"/>
      <c r="DH108" s="946"/>
      <c r="DI108" s="946"/>
      <c r="DJ108" s="946"/>
      <c r="DK108" s="946"/>
      <c r="DL108" s="946"/>
      <c r="DM108" s="946"/>
      <c r="DN108" s="946"/>
      <c r="DO108" s="946"/>
      <c r="DP108" s="946"/>
      <c r="DQ108" s="946"/>
      <c r="DR108" s="946"/>
      <c r="DS108" s="946"/>
      <c r="DT108" s="946"/>
      <c r="DU108" s="946"/>
      <c r="DV108" s="946"/>
      <c r="DW108" s="946"/>
      <c r="DX108" s="946"/>
      <c r="DY108" s="946"/>
      <c r="DZ108" s="946"/>
      <c r="EA108" s="1267"/>
      <c r="EB108" s="1267"/>
      <c r="EC108" s="1267"/>
      <c r="ED108" s="1267"/>
      <c r="EE108" s="1264"/>
      <c r="EF108" s="1267"/>
      <c r="EG108" s="1267"/>
      <c r="EH108" s="946"/>
      <c r="EI108" s="946"/>
      <c r="EJ108" s="946"/>
      <c r="EK108" s="946"/>
      <c r="EL108" s="946"/>
      <c r="EM108" s="946"/>
      <c r="EN108" s="946"/>
      <c r="EO108" s="946"/>
      <c r="EP108" s="946"/>
      <c r="EQ108" s="946"/>
      <c r="ER108" s="946"/>
      <c r="ES108" s="946"/>
      <c r="ET108" s="946"/>
      <c r="EU108" s="946"/>
      <c r="EV108" s="946"/>
      <c r="EW108" s="946"/>
      <c r="EX108" s="946"/>
      <c r="EY108" s="946"/>
      <c r="EZ108" s="946"/>
      <c r="FA108" s="946"/>
      <c r="FB108" s="946"/>
      <c r="FC108" s="946"/>
      <c r="FD108" s="946"/>
      <c r="FE108" s="946"/>
      <c r="FF108" s="946"/>
      <c r="FG108" s="946"/>
      <c r="FH108" s="946"/>
      <c r="FI108" s="946"/>
      <c r="FJ108" s="946"/>
      <c r="FK108" s="946"/>
      <c r="FL108" s="946"/>
      <c r="FM108" s="946"/>
      <c r="FN108" s="946"/>
      <c r="FO108" s="946"/>
      <c r="FP108" s="946"/>
      <c r="FQ108" s="946"/>
      <c r="FR108" s="946"/>
      <c r="FS108" s="946"/>
      <c r="FT108" s="946"/>
      <c r="FU108" s="946"/>
      <c r="FV108" s="946"/>
      <c r="FW108" s="946"/>
      <c r="FX108" s="946"/>
      <c r="FY108" s="946"/>
      <c r="FZ108" s="946"/>
      <c r="GA108" s="946"/>
      <c r="GB108" s="946"/>
      <c r="GC108" s="946"/>
      <c r="GD108" s="946"/>
      <c r="GE108" s="946"/>
      <c r="GF108" s="946"/>
      <c r="GG108" s="946"/>
      <c r="GH108" s="946"/>
      <c r="GI108" s="946"/>
      <c r="GJ108" s="946"/>
      <c r="GK108" s="946"/>
      <c r="GL108" s="946"/>
      <c r="GM108" s="946"/>
      <c r="GN108" s="946"/>
      <c r="GO108" s="946"/>
      <c r="GP108" s="946"/>
      <c r="GQ108" s="946"/>
      <c r="GR108" s="946"/>
      <c r="GS108" s="946"/>
      <c r="GT108" s="946"/>
      <c r="GU108" s="946"/>
      <c r="GV108" s="946"/>
      <c r="GW108" s="946"/>
      <c r="GX108" s="946"/>
      <c r="GY108" s="946"/>
      <c r="GZ108" s="946"/>
      <c r="HA108" s="946"/>
      <c r="HB108" s="946"/>
      <c r="HC108" s="946"/>
      <c r="HD108" s="946"/>
      <c r="HE108" s="946"/>
      <c r="HF108" s="946"/>
      <c r="HG108" s="946"/>
      <c r="HH108" s="946"/>
      <c r="HI108" s="946"/>
      <c r="HJ108" s="946"/>
      <c r="HK108" s="946"/>
      <c r="HL108" s="946"/>
      <c r="HM108" s="946"/>
      <c r="HN108" s="946"/>
      <c r="HO108" s="946"/>
      <c r="HP108" s="946"/>
      <c r="HQ108" s="946"/>
      <c r="HR108" s="946"/>
      <c r="HS108" s="946"/>
      <c r="KO108" s="1026" t="n">
        <f aca="false">KO99-KO2</f>
        <v>77.2</v>
      </c>
      <c r="KP108" s="1026" t="n">
        <f aca="false">KP96-KP2</f>
        <v>-28.661</v>
      </c>
    </row>
    <row r="109" customFormat="false" ht="15" hidden="false" customHeight="false" outlineLevel="0" collapsed="false">
      <c r="A109" s="946"/>
      <c r="B109" s="946"/>
      <c r="C109" s="946"/>
      <c r="D109" s="1277"/>
      <c r="E109" s="1277"/>
      <c r="F109" s="1277"/>
      <c r="G109" s="1277"/>
      <c r="H109" s="1277"/>
      <c r="I109" s="1280"/>
      <c r="J109" s="1280"/>
      <c r="K109" s="1280"/>
      <c r="L109" s="1277"/>
      <c r="M109" s="946"/>
      <c r="N109" s="946"/>
      <c r="O109" s="946"/>
      <c r="P109" s="946"/>
      <c r="Q109" s="946"/>
      <c r="R109" s="946"/>
      <c r="S109" s="946"/>
      <c r="T109" s="946"/>
      <c r="U109" s="946"/>
      <c r="V109" s="946"/>
      <c r="W109" s="946"/>
      <c r="X109" s="946"/>
      <c r="Y109" s="946"/>
      <c r="Z109" s="946"/>
      <c r="AA109" s="1271"/>
      <c r="AB109" s="1278"/>
      <c r="AC109" s="1279"/>
      <c r="AD109" s="1279"/>
      <c r="AE109" s="946"/>
      <c r="AF109" s="946"/>
      <c r="AG109" s="946"/>
      <c r="AH109" s="1279"/>
      <c r="AI109" s="946"/>
      <c r="AJ109" s="946"/>
      <c r="AK109" s="946"/>
      <c r="AL109" s="946"/>
      <c r="AM109" s="946"/>
      <c r="AN109" s="946"/>
      <c r="AO109" s="946"/>
      <c r="AP109" s="946"/>
      <c r="AQ109" s="946"/>
      <c r="AR109" s="946"/>
      <c r="AS109" s="946"/>
      <c r="AT109" s="946"/>
      <c r="AU109" s="946"/>
      <c r="AV109" s="946"/>
      <c r="AW109" s="946"/>
      <c r="AX109" s="946"/>
      <c r="AY109" s="946"/>
      <c r="AZ109" s="946"/>
      <c r="BA109" s="946"/>
      <c r="BB109" s="1271"/>
      <c r="BC109" s="1271"/>
      <c r="BD109" s="946"/>
      <c r="BE109" s="946"/>
      <c r="BF109" s="946"/>
      <c r="BG109" s="946"/>
      <c r="BH109" s="946"/>
      <c r="BI109" s="946"/>
      <c r="BJ109" s="946"/>
      <c r="BK109" s="946"/>
      <c r="BL109" s="946"/>
      <c r="BM109" s="946"/>
      <c r="BN109" s="946"/>
      <c r="BO109" s="946"/>
      <c r="BP109" s="946"/>
      <c r="BQ109" s="946"/>
      <c r="BR109" s="946"/>
      <c r="BS109" s="946"/>
      <c r="BT109" s="946"/>
      <c r="BU109" s="946"/>
      <c r="BV109" s="946"/>
      <c r="BW109" s="946"/>
      <c r="BX109" s="946"/>
      <c r="BY109" s="946"/>
      <c r="BZ109" s="946"/>
      <c r="CA109" s="946"/>
      <c r="CB109" s="946"/>
      <c r="CC109" s="946"/>
      <c r="CD109" s="946"/>
      <c r="CE109" s="946"/>
      <c r="CF109" s="946"/>
      <c r="CG109" s="946"/>
      <c r="CH109" s="1267"/>
      <c r="CI109" s="1267"/>
      <c r="CJ109" s="1267"/>
      <c r="CK109" s="1267"/>
      <c r="CL109" s="946"/>
      <c r="CM109" s="946"/>
      <c r="CN109" s="946"/>
      <c r="CO109" s="946"/>
      <c r="CP109" s="946"/>
      <c r="CQ109" s="946"/>
      <c r="CR109" s="946"/>
      <c r="CS109" s="946"/>
      <c r="CT109" s="946"/>
      <c r="CU109" s="946"/>
      <c r="CV109" s="946"/>
      <c r="CW109" s="1264"/>
      <c r="CX109" s="1264"/>
      <c r="CY109" s="1264"/>
      <c r="CZ109" s="1264"/>
      <c r="DA109" s="1264"/>
      <c r="DB109" s="1264"/>
      <c r="DC109" s="946"/>
      <c r="DD109" s="946"/>
      <c r="DE109" s="946"/>
      <c r="DF109" s="946"/>
      <c r="DG109" s="946"/>
      <c r="DH109" s="946"/>
      <c r="DI109" s="946"/>
      <c r="DJ109" s="946"/>
      <c r="DK109" s="946"/>
      <c r="DL109" s="946"/>
      <c r="DM109" s="946"/>
      <c r="DN109" s="946"/>
      <c r="DO109" s="946"/>
      <c r="DP109" s="946"/>
      <c r="DQ109" s="946"/>
      <c r="DR109" s="946"/>
      <c r="DS109" s="946"/>
      <c r="DT109" s="946"/>
      <c r="DU109" s="946"/>
      <c r="DV109" s="946"/>
      <c r="DW109" s="946"/>
      <c r="DX109" s="946"/>
      <c r="DY109" s="946"/>
      <c r="DZ109" s="946"/>
      <c r="EA109" s="1267"/>
      <c r="EB109" s="1267"/>
      <c r="EC109" s="1267"/>
      <c r="ED109" s="1267"/>
      <c r="EE109" s="1276"/>
      <c r="EF109" s="1267"/>
      <c r="EG109" s="1267"/>
      <c r="EH109" s="946"/>
      <c r="EI109" s="946"/>
      <c r="EJ109" s="946"/>
      <c r="EK109" s="946"/>
      <c r="EL109" s="946"/>
      <c r="EM109" s="946"/>
      <c r="EN109" s="946"/>
      <c r="EO109" s="946"/>
      <c r="EP109" s="946"/>
      <c r="EQ109" s="946"/>
      <c r="ER109" s="946"/>
      <c r="ES109" s="946"/>
      <c r="ET109" s="946"/>
      <c r="EU109" s="946"/>
      <c r="EV109" s="946"/>
      <c r="EW109" s="946"/>
      <c r="EX109" s="946"/>
      <c r="EY109" s="946"/>
      <c r="EZ109" s="946"/>
      <c r="FA109" s="946"/>
      <c r="FB109" s="946"/>
      <c r="FC109" s="946"/>
      <c r="FD109" s="946"/>
      <c r="FE109" s="946"/>
      <c r="FF109" s="946"/>
      <c r="FG109" s="946"/>
      <c r="FH109" s="946"/>
      <c r="FI109" s="946"/>
      <c r="FJ109" s="946"/>
      <c r="FK109" s="946"/>
      <c r="FL109" s="946"/>
      <c r="FM109" s="946"/>
      <c r="FN109" s="946"/>
      <c r="FO109" s="946"/>
      <c r="FP109" s="946"/>
      <c r="FQ109" s="1176"/>
      <c r="FR109" s="946"/>
      <c r="FS109" s="946"/>
      <c r="FT109" s="946"/>
      <c r="FU109" s="946"/>
      <c r="FV109" s="946"/>
      <c r="FW109" s="946"/>
      <c r="FX109" s="946"/>
      <c r="FY109" s="946"/>
      <c r="FZ109" s="946"/>
      <c r="GA109" s="946"/>
      <c r="GB109" s="946"/>
      <c r="GC109" s="946"/>
      <c r="GD109" s="946"/>
      <c r="GE109" s="946"/>
      <c r="GF109" s="946"/>
      <c r="GG109" s="946"/>
      <c r="GH109" s="946"/>
      <c r="GI109" s="946"/>
      <c r="GJ109" s="946"/>
      <c r="GK109" s="946"/>
      <c r="GL109" s="946"/>
      <c r="GM109" s="946"/>
      <c r="GN109" s="946"/>
      <c r="GO109" s="946"/>
      <c r="GP109" s="946"/>
      <c r="GQ109" s="946"/>
      <c r="GR109" s="946"/>
      <c r="GS109" s="946"/>
      <c r="GT109" s="946"/>
      <c r="GU109" s="946"/>
      <c r="GV109" s="946"/>
      <c r="GW109" s="946"/>
      <c r="GX109" s="946"/>
      <c r="GY109" s="946"/>
      <c r="GZ109" s="946"/>
      <c r="HA109" s="946"/>
      <c r="HB109" s="946"/>
      <c r="HC109" s="946"/>
      <c r="HD109" s="946"/>
      <c r="HE109" s="946"/>
      <c r="HF109" s="946"/>
      <c r="HG109" s="946"/>
      <c r="HH109" s="946"/>
      <c r="HI109" s="946"/>
      <c r="HJ109" s="946"/>
      <c r="HK109" s="946"/>
      <c r="HL109" s="946"/>
      <c r="HM109" s="946"/>
      <c r="HN109" s="946"/>
      <c r="HO109" s="946"/>
      <c r="HP109" s="946"/>
      <c r="HQ109" s="946"/>
      <c r="HR109" s="946"/>
      <c r="HS109" s="946"/>
    </row>
    <row r="110" customFormat="false" ht="15" hidden="false" customHeight="false" outlineLevel="0" collapsed="false">
      <c r="A110" s="946"/>
      <c r="B110" s="946"/>
      <c r="C110" s="946"/>
      <c r="D110" s="1277"/>
      <c r="E110" s="1277"/>
      <c r="F110" s="1277"/>
      <c r="G110" s="1277"/>
      <c r="H110" s="1277"/>
      <c r="I110" s="1281"/>
      <c r="J110" s="1281"/>
      <c r="K110" s="1281"/>
      <c r="L110" s="1277"/>
      <c r="M110" s="946"/>
      <c r="N110" s="946"/>
      <c r="O110" s="946"/>
      <c r="P110" s="946"/>
      <c r="Q110" s="946"/>
      <c r="R110" s="946"/>
      <c r="S110" s="946"/>
      <c r="T110" s="946"/>
      <c r="U110" s="946"/>
      <c r="V110" s="946"/>
      <c r="W110" s="946"/>
      <c r="X110" s="946"/>
      <c r="Y110" s="946"/>
      <c r="Z110" s="946"/>
      <c r="AA110" s="1271"/>
      <c r="AB110" s="1278"/>
      <c r="AC110" s="1279"/>
      <c r="AD110" s="1279"/>
      <c r="AE110" s="946"/>
      <c r="AF110" s="946"/>
      <c r="AG110" s="946"/>
      <c r="AH110" s="1279"/>
      <c r="AI110" s="946"/>
      <c r="AJ110" s="946"/>
      <c r="AK110" s="946"/>
      <c r="AL110" s="946"/>
      <c r="AM110" s="946"/>
      <c r="AN110" s="946"/>
      <c r="AO110" s="946"/>
      <c r="AP110" s="946"/>
      <c r="AQ110" s="946"/>
      <c r="AR110" s="946"/>
      <c r="AS110" s="946"/>
      <c r="AT110" s="946"/>
      <c r="AU110" s="946"/>
      <c r="AV110" s="946"/>
      <c r="AW110" s="946"/>
      <c r="AX110" s="946"/>
      <c r="AY110" s="946"/>
      <c r="AZ110" s="946"/>
      <c r="BA110" s="946"/>
      <c r="BB110" s="1271"/>
      <c r="BC110" s="1271"/>
      <c r="BD110" s="946"/>
      <c r="BE110" s="946"/>
      <c r="BF110" s="946"/>
      <c r="BG110" s="946"/>
      <c r="BH110" s="946"/>
      <c r="BI110" s="946"/>
      <c r="BJ110" s="946"/>
      <c r="BK110" s="946"/>
      <c r="BL110" s="946"/>
      <c r="BM110" s="946"/>
      <c r="BN110" s="946"/>
      <c r="BO110" s="946"/>
      <c r="BP110" s="946"/>
      <c r="BQ110" s="946"/>
      <c r="BR110" s="946"/>
      <c r="BS110" s="946"/>
      <c r="BT110" s="946"/>
      <c r="BU110" s="946"/>
      <c r="BV110" s="946"/>
      <c r="BW110" s="946"/>
      <c r="BX110" s="946"/>
      <c r="BY110" s="946"/>
      <c r="BZ110" s="946"/>
      <c r="CA110" s="946"/>
      <c r="CB110" s="946"/>
      <c r="CC110" s="946"/>
      <c r="CD110" s="946"/>
      <c r="CE110" s="946"/>
      <c r="CF110" s="946"/>
      <c r="CG110" s="946"/>
      <c r="CH110" s="1267"/>
      <c r="CI110" s="1267"/>
      <c r="CJ110" s="1267"/>
      <c r="CK110" s="1267"/>
      <c r="CL110" s="946"/>
      <c r="CM110" s="946"/>
      <c r="CN110" s="946"/>
      <c r="CO110" s="946"/>
      <c r="CP110" s="946"/>
      <c r="CQ110" s="946"/>
      <c r="CR110" s="946"/>
      <c r="CS110" s="946"/>
      <c r="CT110" s="946"/>
      <c r="CU110" s="946"/>
      <c r="CV110" s="946"/>
      <c r="CW110" s="1264"/>
      <c r="CX110" s="1264"/>
      <c r="CY110" s="1264"/>
      <c r="CZ110" s="1264"/>
      <c r="DA110" s="1264"/>
      <c r="DB110" s="1264"/>
      <c r="DC110" s="946"/>
      <c r="DD110" s="946"/>
      <c r="DE110" s="946"/>
      <c r="DF110" s="946"/>
      <c r="DG110" s="946"/>
      <c r="DH110" s="946"/>
      <c r="DI110" s="946"/>
      <c r="DJ110" s="946"/>
      <c r="DK110" s="946"/>
      <c r="DL110" s="946"/>
      <c r="DM110" s="946"/>
      <c r="DN110" s="946"/>
      <c r="DO110" s="946"/>
      <c r="DP110" s="946"/>
      <c r="DQ110" s="946"/>
      <c r="DR110" s="946"/>
      <c r="DS110" s="946"/>
      <c r="DT110" s="946"/>
      <c r="DU110" s="946"/>
      <c r="DV110" s="946"/>
      <c r="DW110" s="946"/>
      <c r="DX110" s="946"/>
      <c r="DY110" s="946"/>
      <c r="DZ110" s="946"/>
      <c r="EA110" s="1267"/>
      <c r="EB110" s="1267"/>
      <c r="EC110" s="1267"/>
      <c r="ED110" s="1267"/>
      <c r="EE110" s="1267"/>
      <c r="EF110" s="1267"/>
      <c r="EG110" s="1267"/>
      <c r="EH110" s="946"/>
      <c r="EI110" s="946"/>
      <c r="EJ110" s="946"/>
      <c r="EK110" s="946"/>
      <c r="EL110" s="946"/>
      <c r="EM110" s="946"/>
      <c r="EN110" s="946"/>
      <c r="EO110" s="946"/>
      <c r="EP110" s="946"/>
      <c r="EQ110" s="946"/>
      <c r="ER110" s="946"/>
      <c r="ES110" s="946"/>
      <c r="ET110" s="946"/>
      <c r="EU110" s="946"/>
      <c r="EV110" s="946"/>
      <c r="EW110" s="946"/>
      <c r="EX110" s="946"/>
      <c r="EY110" s="946"/>
      <c r="EZ110" s="946"/>
      <c r="FA110" s="946"/>
      <c r="FB110" s="946"/>
      <c r="FC110" s="946"/>
      <c r="FD110" s="946"/>
      <c r="FE110" s="946"/>
      <c r="FF110" s="946"/>
      <c r="FG110" s="946"/>
      <c r="FH110" s="946"/>
      <c r="FI110" s="946"/>
      <c r="FJ110" s="946"/>
      <c r="FK110" s="946"/>
      <c r="FL110" s="946"/>
      <c r="FM110" s="946"/>
      <c r="FN110" s="946"/>
      <c r="FO110" s="946"/>
      <c r="FP110" s="946"/>
      <c r="FQ110" s="1176"/>
      <c r="FR110" s="946"/>
      <c r="FS110" s="946"/>
      <c r="FT110" s="946"/>
      <c r="FU110" s="946"/>
      <c r="FV110" s="946"/>
      <c r="FW110" s="946"/>
      <c r="FX110" s="946"/>
      <c r="FY110" s="946"/>
      <c r="FZ110" s="946"/>
      <c r="GA110" s="946"/>
      <c r="GB110" s="946"/>
      <c r="GC110" s="946"/>
      <c r="GD110" s="946"/>
      <c r="GE110" s="946"/>
      <c r="GF110" s="946"/>
      <c r="GG110" s="946"/>
      <c r="GH110" s="946"/>
      <c r="GI110" s="946"/>
      <c r="GJ110" s="946"/>
      <c r="GK110" s="946"/>
      <c r="GL110" s="946"/>
      <c r="GM110" s="946"/>
      <c r="GN110" s="946"/>
      <c r="GO110" s="946"/>
      <c r="GP110" s="946"/>
      <c r="GQ110" s="946"/>
      <c r="GR110" s="946"/>
      <c r="GS110" s="946"/>
      <c r="GT110" s="946"/>
      <c r="GU110" s="946"/>
      <c r="GV110" s="946"/>
      <c r="GW110" s="946"/>
      <c r="GX110" s="946"/>
      <c r="GY110" s="946"/>
      <c r="GZ110" s="946"/>
      <c r="HA110" s="946"/>
      <c r="HB110" s="946"/>
      <c r="HC110" s="946"/>
      <c r="HD110" s="946"/>
      <c r="HE110" s="946"/>
      <c r="HF110" s="946"/>
      <c r="HG110" s="946"/>
      <c r="HH110" s="946"/>
      <c r="HI110" s="946"/>
      <c r="HJ110" s="946"/>
      <c r="HK110" s="946"/>
      <c r="HL110" s="946"/>
      <c r="HM110" s="946"/>
      <c r="HN110" s="946"/>
      <c r="HO110" s="946"/>
      <c r="HP110" s="946"/>
      <c r="HQ110" s="946"/>
      <c r="HR110" s="946"/>
      <c r="HS110" s="946"/>
    </row>
    <row r="111" customFormat="false" ht="15" hidden="false" customHeight="false" outlineLevel="0" collapsed="false">
      <c r="I111" s="921" t="s">
        <v>8</v>
      </c>
      <c r="J111" s="921" t="s">
        <v>9</v>
      </c>
      <c r="L111" s="1282"/>
      <c r="P111" s="921" t="s">
        <v>484</v>
      </c>
      <c r="Q111" s="921" t="s">
        <v>485</v>
      </c>
      <c r="T111" s="921" t="s">
        <v>499</v>
      </c>
      <c r="U111" s="921" t="str">
        <f aca="false">CONCATENATE("БП ",Доклад!G2)</f>
        <v>БП  января</v>
      </c>
      <c r="AA111" s="1283"/>
      <c r="CW111" s="1264"/>
      <c r="CX111" s="1264"/>
      <c r="CY111" s="1264"/>
      <c r="CZ111" s="1264"/>
      <c r="DA111" s="1264"/>
      <c r="DB111" s="946"/>
      <c r="FQ111" s="1025"/>
      <c r="IA111" s="1068"/>
      <c r="JO111" s="1284"/>
      <c r="JW111" s="1284"/>
    </row>
    <row r="112" customFormat="false" ht="15" hidden="false" customHeight="false" outlineLevel="0" collapsed="false">
      <c r="B112" s="1285" t="n">
        <f aca="false">Посуточная!$C$112</f>
        <v>45292</v>
      </c>
      <c r="D112" s="1285"/>
      <c r="E112" s="1285"/>
      <c r="I112" s="924" t="n">
        <f aca="false">KH9</f>
        <v>7199.953</v>
      </c>
      <c r="J112" s="924" t="n">
        <f aca="false">KI9</f>
        <v>7178.549</v>
      </c>
      <c r="K112" s="924"/>
      <c r="L112" s="1286"/>
      <c r="P112" s="1026" t="n">
        <f aca="false">KO9</f>
        <v>20.005</v>
      </c>
      <c r="Q112" s="1026" t="n">
        <f aca="false">KP9</f>
        <v>60.554</v>
      </c>
      <c r="U112" s="924" t="n">
        <v>5548.3870645161</v>
      </c>
      <c r="Z112" s="924"/>
      <c r="AA112" s="1287"/>
      <c r="CW112" s="1264"/>
      <c r="CX112" s="1264"/>
      <c r="CY112" s="1264"/>
      <c r="CZ112" s="1264"/>
      <c r="DA112" s="1264"/>
      <c r="DB112" s="946"/>
      <c r="DE112" s="1026"/>
      <c r="FQ112" s="1025"/>
      <c r="LG112" s="921"/>
      <c r="MK112" s="924"/>
    </row>
    <row r="113" customFormat="false" ht="15" hidden="false" customHeight="false" outlineLevel="0" collapsed="false">
      <c r="B113" s="1285" t="n">
        <f aca="false">B112+1</f>
        <v>45293</v>
      </c>
      <c r="D113" s="1285"/>
      <c r="E113" s="1285"/>
      <c r="I113" s="924" t="n">
        <f aca="false">KH12</f>
        <v>7199.993</v>
      </c>
      <c r="J113" s="924" t="n">
        <f aca="false">KI12</f>
        <v>7199.04</v>
      </c>
      <c r="K113" s="924"/>
      <c r="L113" s="1288"/>
      <c r="P113" s="1026" t="n">
        <f aca="false">KO12</f>
        <v>20.005</v>
      </c>
      <c r="Q113" s="1026" t="n">
        <f aca="false">KP12</f>
        <v>40.577</v>
      </c>
      <c r="U113" s="924" t="n">
        <f aca="false">$U$112</f>
        <v>5548.3870645161</v>
      </c>
      <c r="Z113" s="924"/>
      <c r="AA113" s="1287"/>
      <c r="CW113" s="1264"/>
      <c r="CX113" s="1264"/>
      <c r="CY113" s="1264"/>
      <c r="CZ113" s="1264"/>
      <c r="DA113" s="1264"/>
      <c r="DB113" s="946"/>
      <c r="IU113" s="1068"/>
      <c r="JB113" s="1064"/>
      <c r="LG113" s="921"/>
      <c r="MK113" s="924"/>
    </row>
    <row r="114" customFormat="false" ht="15" hidden="false" customHeight="false" outlineLevel="0" collapsed="false">
      <c r="B114" s="1285" t="n">
        <f aca="false">B113+1</f>
        <v>45294</v>
      </c>
      <c r="D114" s="1285"/>
      <c r="E114" s="1285"/>
      <c r="I114" s="924" t="n">
        <f aca="false">KH15</f>
        <v>7200.033</v>
      </c>
      <c r="J114" s="924" t="n">
        <f aca="false">KI15</f>
        <v>7228.977</v>
      </c>
      <c r="K114" s="924"/>
      <c r="L114" s="1143"/>
      <c r="P114" s="1026" t="n">
        <f aca="false">KO15</f>
        <v>58.605</v>
      </c>
      <c r="Q114" s="1026" t="n">
        <f aca="false">KP15</f>
        <v>40.577</v>
      </c>
      <c r="U114" s="924" t="n">
        <f aca="false">$U$112</f>
        <v>5548.3870645161</v>
      </c>
      <c r="Z114" s="924"/>
      <c r="AA114" s="1287"/>
      <c r="CW114" s="1264"/>
      <c r="CX114" s="1264"/>
      <c r="CY114" s="946"/>
      <c r="CZ114" s="946"/>
      <c r="DA114" s="946"/>
      <c r="DB114" s="946"/>
      <c r="IU114" s="1068"/>
      <c r="JB114" s="1064"/>
      <c r="LG114" s="921"/>
      <c r="MK114" s="924"/>
    </row>
    <row r="115" customFormat="false" ht="15" hidden="false" customHeight="false" outlineLevel="0" collapsed="false">
      <c r="B115" s="1285" t="n">
        <f aca="false">B114+1</f>
        <v>45295</v>
      </c>
      <c r="D115" s="1285"/>
      <c r="E115" s="1285"/>
      <c r="I115" s="924" t="n">
        <f aca="false">KH18</f>
        <v>7199.973</v>
      </c>
      <c r="J115" s="924" t="n">
        <f aca="false">KI18</f>
        <v>7223.191</v>
      </c>
      <c r="K115" s="924"/>
      <c r="L115" s="1143"/>
      <c r="P115" s="1026" t="n">
        <f aca="false">KO18</f>
        <v>58.605</v>
      </c>
      <c r="Q115" s="1026" t="n">
        <f aca="false">KP18</f>
        <v>40.577</v>
      </c>
      <c r="U115" s="924" t="n">
        <f aca="false">$U$112</f>
        <v>5548.3870645161</v>
      </c>
      <c r="Z115" s="924"/>
      <c r="AA115" s="1287"/>
      <c r="CW115" s="1264"/>
      <c r="CX115" s="1264"/>
      <c r="CY115" s="946"/>
      <c r="CZ115" s="946"/>
      <c r="DA115" s="946"/>
      <c r="DB115" s="946"/>
      <c r="IU115" s="1068"/>
      <c r="JB115" s="1064"/>
      <c r="LG115" s="921"/>
      <c r="MK115" s="924"/>
    </row>
    <row r="116" customFormat="false" ht="15" hidden="false" customHeight="false" outlineLevel="0" collapsed="false">
      <c r="B116" s="1285" t="n">
        <f aca="false">B115+1</f>
        <v>45296</v>
      </c>
      <c r="D116" s="1285"/>
      <c r="E116" s="1285"/>
      <c r="I116" s="924" t="n">
        <f aca="false">KH21</f>
        <v>7200.04618145161</v>
      </c>
      <c r="J116" s="924" t="n">
        <f aca="false">KI21</f>
        <v>7244.548</v>
      </c>
      <c r="K116" s="924"/>
      <c r="P116" s="1026" t="n">
        <f aca="false">KO21</f>
        <v>58.605</v>
      </c>
      <c r="Q116" s="1026" t="n">
        <f aca="false">KP21</f>
        <v>40.577</v>
      </c>
      <c r="U116" s="924" t="n">
        <f aca="false">$U$112</f>
        <v>5548.3870645161</v>
      </c>
      <c r="Z116" s="924"/>
      <c r="AA116" s="1287"/>
      <c r="CW116" s="1264"/>
      <c r="CX116" s="1264"/>
      <c r="CY116" s="946"/>
      <c r="CZ116" s="946"/>
      <c r="DA116" s="946"/>
      <c r="DB116" s="946"/>
      <c r="IU116" s="1068"/>
      <c r="JB116" s="1064"/>
      <c r="LG116" s="921"/>
      <c r="MK116" s="924"/>
    </row>
    <row r="117" customFormat="false" ht="15" hidden="false" customHeight="false" outlineLevel="0" collapsed="false">
      <c r="B117" s="1285" t="n">
        <f aca="false">B116+1</f>
        <v>45297</v>
      </c>
      <c r="D117" s="1285"/>
      <c r="E117" s="1285"/>
      <c r="I117" s="924" t="n">
        <f aca="false">KH24</f>
        <v>7199.953</v>
      </c>
      <c r="J117" s="924" t="n">
        <f aca="false">KI24</f>
        <v>7196.295</v>
      </c>
      <c r="K117" s="924"/>
      <c r="P117" s="1026" t="n">
        <f aca="false">KO24</f>
        <v>58.605</v>
      </c>
      <c r="Q117" s="1026" t="n">
        <f aca="false">KP24</f>
        <v>40.577</v>
      </c>
      <c r="U117" s="924" t="n">
        <f aca="false">$U$112</f>
        <v>5548.3870645161</v>
      </c>
      <c r="Z117" s="924"/>
      <c r="AA117" s="1287"/>
      <c r="CW117" s="946"/>
      <c r="CX117" s="1289"/>
      <c r="CY117" s="946"/>
      <c r="IU117" s="1068"/>
      <c r="JB117" s="1064"/>
      <c r="LG117" s="921"/>
      <c r="MK117" s="924"/>
    </row>
    <row r="118" customFormat="false" ht="15" hidden="false" customHeight="false" outlineLevel="0" collapsed="false">
      <c r="B118" s="1285" t="n">
        <f aca="false">B117+1</f>
        <v>45298</v>
      </c>
      <c r="D118" s="1285"/>
      <c r="E118" s="1285"/>
      <c r="I118" s="924" t="n">
        <f aca="false">KH27</f>
        <v>7199.993</v>
      </c>
      <c r="J118" s="924" t="n">
        <f aca="false">KI27</f>
        <v>7225</v>
      </c>
      <c r="K118" s="924"/>
      <c r="P118" s="1026" t="n">
        <f aca="false">KO27</f>
        <v>58.605</v>
      </c>
      <c r="Q118" s="1026" t="n">
        <f aca="false">KP27</f>
        <v>41</v>
      </c>
      <c r="U118" s="924" t="n">
        <f aca="false">$U$112</f>
        <v>5548.3870645161</v>
      </c>
      <c r="Z118" s="924"/>
      <c r="AA118" s="1287"/>
      <c r="CW118" s="946"/>
      <c r="CX118" s="1290"/>
      <c r="CY118" s="946"/>
      <c r="IU118" s="1068"/>
      <c r="JB118" s="1064"/>
      <c r="LG118" s="921"/>
      <c r="MK118" s="924"/>
    </row>
    <row r="119" customFormat="false" ht="15" hidden="false" customHeight="false" outlineLevel="0" collapsed="false">
      <c r="B119" s="1285" t="n">
        <f aca="false">B118+1</f>
        <v>45299</v>
      </c>
      <c r="D119" s="1285"/>
      <c r="E119" s="1285"/>
      <c r="I119" s="924" t="n">
        <f aca="false">KH30</f>
        <v>7200.033</v>
      </c>
      <c r="J119" s="924" t="n">
        <f aca="false">KI30</f>
        <v>7254</v>
      </c>
      <c r="K119" s="924"/>
      <c r="P119" s="1026" t="n">
        <f aca="false">KO30</f>
        <v>58.605</v>
      </c>
      <c r="Q119" s="1026" t="n">
        <f aca="false">KP30</f>
        <v>41</v>
      </c>
      <c r="U119" s="924" t="n">
        <f aca="false">$U$112</f>
        <v>5548.3870645161</v>
      </c>
      <c r="Z119" s="924"/>
      <c r="AA119" s="1287"/>
      <c r="CW119" s="946"/>
      <c r="CX119" s="1291"/>
      <c r="CY119" s="946"/>
      <c r="IU119" s="1068"/>
      <c r="JB119" s="1064"/>
      <c r="LG119" s="921"/>
      <c r="MK119" s="924"/>
    </row>
    <row r="120" customFormat="false" ht="15" hidden="false" customHeight="false" outlineLevel="0" collapsed="false">
      <c r="B120" s="1285" t="n">
        <f aca="false">B119+1</f>
        <v>45300</v>
      </c>
      <c r="D120" s="1285"/>
      <c r="E120" s="1285"/>
      <c r="I120" s="924" t="n">
        <f aca="false">KH33</f>
        <v>7199.973</v>
      </c>
      <c r="J120" s="924" t="n">
        <f aca="false">KI33</f>
        <v>7246.668</v>
      </c>
      <c r="K120" s="924"/>
      <c r="P120" s="1026" t="n">
        <f aca="false">KO33</f>
        <v>97.205</v>
      </c>
      <c r="Q120" s="1026" t="n">
        <f aca="false">KP33</f>
        <v>40.577</v>
      </c>
      <c r="U120" s="924" t="n">
        <f aca="false">$U$112</f>
        <v>5548.3870645161</v>
      </c>
      <c r="Z120" s="924"/>
      <c r="AA120" s="1287"/>
      <c r="CW120" s="946"/>
      <c r="CX120" s="946"/>
      <c r="CY120" s="946"/>
      <c r="IU120" s="1068"/>
      <c r="JB120" s="1064"/>
      <c r="LG120" s="921"/>
      <c r="MK120" s="924"/>
    </row>
    <row r="121" customFormat="false" ht="15" hidden="false" customHeight="false" outlineLevel="0" collapsed="false">
      <c r="B121" s="1285" t="n">
        <f aca="false">B120+1</f>
        <v>45301</v>
      </c>
      <c r="D121" s="1285"/>
      <c r="E121" s="1285"/>
      <c r="I121" s="924" t="n">
        <f aca="false">KH36</f>
        <v>7199.97966666667</v>
      </c>
      <c r="J121" s="924" t="n">
        <f aca="false">KI36</f>
        <v>7248.985</v>
      </c>
      <c r="K121" s="924"/>
      <c r="P121" s="1026" t="n">
        <f aca="false">KO36</f>
        <v>97.205</v>
      </c>
      <c r="Q121" s="1026" t="n">
        <f aca="false">KP36</f>
        <v>40.577</v>
      </c>
      <c r="U121" s="924" t="n">
        <f aca="false">$U$112</f>
        <v>5548.3870645161</v>
      </c>
      <c r="Z121" s="924"/>
      <c r="AA121" s="1287"/>
      <c r="CW121" s="946"/>
      <c r="CX121" s="1289"/>
      <c r="CY121" s="946"/>
      <c r="IU121" s="1068"/>
      <c r="JB121" s="1064"/>
      <c r="LG121" s="921"/>
      <c r="MK121" s="924"/>
    </row>
    <row r="122" customFormat="false" ht="15" hidden="false" customHeight="false" outlineLevel="0" collapsed="false">
      <c r="B122" s="1285" t="n">
        <f aca="false">B121+1</f>
        <v>45302</v>
      </c>
      <c r="D122" s="1285"/>
      <c r="E122" s="1285"/>
      <c r="I122" s="924" t="n">
        <f aca="false">KH39</f>
        <v>7199.953</v>
      </c>
      <c r="J122" s="924" t="n">
        <f aca="false">KI39</f>
        <v>7268.39</v>
      </c>
      <c r="K122" s="924"/>
      <c r="P122" s="1026" t="n">
        <f aca="false">KO39</f>
        <v>97.205</v>
      </c>
      <c r="Q122" s="1026" t="n">
        <f aca="false">KP39</f>
        <v>40.577</v>
      </c>
      <c r="U122" s="924" t="n">
        <f aca="false">$U$112</f>
        <v>5548.3870645161</v>
      </c>
      <c r="Z122" s="924"/>
      <c r="AA122" s="1287"/>
      <c r="CW122" s="946"/>
      <c r="CX122" s="1290"/>
      <c r="CY122" s="946"/>
      <c r="IU122" s="1068"/>
      <c r="JB122" s="1064"/>
      <c r="LG122" s="921"/>
      <c r="MK122" s="924"/>
    </row>
    <row r="123" customFormat="false" ht="15" hidden="false" customHeight="false" outlineLevel="0" collapsed="false">
      <c r="B123" s="1285" t="n">
        <f aca="false">B122+1</f>
        <v>45303</v>
      </c>
      <c r="D123" s="1285"/>
      <c r="E123" s="1285"/>
      <c r="I123" s="924" t="n">
        <f aca="false">KH42</f>
        <v>7199.993</v>
      </c>
      <c r="J123" s="924" t="n">
        <f aca="false">KI42</f>
        <v>7244.825</v>
      </c>
      <c r="K123" s="924"/>
      <c r="P123" s="1026" t="n">
        <f aca="false">KO42</f>
        <v>97.205</v>
      </c>
      <c r="Q123" s="1026" t="n">
        <f aca="false">KP42</f>
        <v>31.893</v>
      </c>
      <c r="U123" s="924" t="n">
        <f aca="false">$U$112</f>
        <v>5548.3870645161</v>
      </c>
      <c r="V123" s="1258"/>
      <c r="W123" s="1258"/>
      <c r="X123" s="1258"/>
      <c r="Y123" s="1258"/>
      <c r="Z123" s="924"/>
      <c r="AA123" s="1287"/>
      <c r="CW123" s="946"/>
      <c r="CX123" s="1291"/>
      <c r="CY123" s="946"/>
      <c r="IU123" s="1068"/>
      <c r="JB123" s="1064"/>
      <c r="LG123" s="921"/>
      <c r="MK123" s="924"/>
    </row>
    <row r="124" customFormat="false" ht="15" hidden="false" customHeight="false" outlineLevel="0" collapsed="false">
      <c r="B124" s="1285" t="n">
        <f aca="false">B123+1</f>
        <v>45304</v>
      </c>
      <c r="D124" s="1285"/>
      <c r="E124" s="1285"/>
      <c r="I124" s="924" t="n">
        <f aca="false">KH45</f>
        <v>7200.033</v>
      </c>
      <c r="J124" s="924" t="n">
        <f aca="false">KI45</f>
        <v>7149.213</v>
      </c>
      <c r="K124" s="924"/>
      <c r="P124" s="1026" t="n">
        <f aca="false">KO45</f>
        <v>97.205</v>
      </c>
      <c r="Q124" s="1026" t="n">
        <f aca="false">KP45</f>
        <v>31.893</v>
      </c>
      <c r="U124" s="924" t="n">
        <f aca="false">$U$112</f>
        <v>5548.3870645161</v>
      </c>
      <c r="V124" s="1258"/>
      <c r="W124" s="1258"/>
      <c r="X124" s="1258"/>
      <c r="Y124" s="1258"/>
      <c r="Z124" s="924"/>
      <c r="AA124" s="1287"/>
      <c r="CW124" s="946"/>
      <c r="CX124" s="1289"/>
      <c r="CY124" s="946"/>
      <c r="IU124" s="1068"/>
      <c r="JB124" s="1064"/>
      <c r="LG124" s="921"/>
      <c r="MK124" s="924"/>
    </row>
    <row r="125" customFormat="false" ht="15" hidden="false" customHeight="false" outlineLevel="0" collapsed="false">
      <c r="B125" s="1285" t="n">
        <f aca="false">B124+1</f>
        <v>45305</v>
      </c>
      <c r="D125" s="1285"/>
      <c r="E125" s="1285"/>
      <c r="I125" s="924" t="n">
        <f aca="false">KH48</f>
        <v>7199.973</v>
      </c>
      <c r="J125" s="924" t="n">
        <f aca="false">KI48</f>
        <v>7197.722</v>
      </c>
      <c r="K125" s="924"/>
      <c r="P125" s="1026" t="n">
        <f aca="false">KO48</f>
        <v>97.205</v>
      </c>
      <c r="Q125" s="1026" t="n">
        <f aca="false">KP48</f>
        <v>31.893</v>
      </c>
      <c r="U125" s="924" t="n">
        <f aca="false">$U$112</f>
        <v>5548.3870645161</v>
      </c>
      <c r="V125" s="1258"/>
      <c r="W125" s="1258"/>
      <c r="X125" s="1258"/>
      <c r="Y125" s="1258"/>
      <c r="Z125" s="924"/>
      <c r="AA125" s="1287"/>
      <c r="CW125" s="946"/>
      <c r="CX125" s="1290"/>
      <c r="CY125" s="946"/>
      <c r="IU125" s="1068"/>
      <c r="JB125" s="1064"/>
      <c r="LG125" s="921"/>
      <c r="MK125" s="924"/>
    </row>
    <row r="126" customFormat="false" ht="15" hidden="false" customHeight="false" outlineLevel="0" collapsed="false">
      <c r="B126" s="1285" t="n">
        <f aca="false">B125+1</f>
        <v>45306</v>
      </c>
      <c r="D126" s="1285"/>
      <c r="E126" s="1285"/>
      <c r="I126" s="924" t="n">
        <f aca="false">KH51</f>
        <v>7200.013</v>
      </c>
      <c r="J126" s="924" t="n">
        <f aca="false">KI51</f>
        <v>7218.396</v>
      </c>
      <c r="K126" s="924"/>
      <c r="P126" s="1026" t="n">
        <f aca="false">KO51</f>
        <v>97.205</v>
      </c>
      <c r="Q126" s="1026" t="n">
        <f aca="false">KP51</f>
        <v>31.893</v>
      </c>
      <c r="U126" s="924" t="n">
        <f aca="false">$U$112</f>
        <v>5548.3870645161</v>
      </c>
      <c r="V126" s="1258"/>
      <c r="W126" s="1258"/>
      <c r="X126" s="1258"/>
      <c r="Y126" s="1258"/>
      <c r="Z126" s="924"/>
      <c r="AA126" s="1287"/>
      <c r="CW126" s="946"/>
      <c r="CX126" s="1291"/>
      <c r="CY126" s="946"/>
      <c r="IU126" s="1068"/>
      <c r="JB126" s="1064"/>
      <c r="LG126" s="921"/>
      <c r="MK126" s="924"/>
    </row>
    <row r="127" customFormat="false" ht="15" hidden="false" customHeight="false" outlineLevel="0" collapsed="false">
      <c r="B127" s="1285" t="n">
        <f aca="false">B126+1</f>
        <v>45307</v>
      </c>
      <c r="D127" s="1285"/>
      <c r="E127" s="1285"/>
      <c r="I127" s="924" t="n">
        <f aca="false">KH54</f>
        <v>7199.953</v>
      </c>
      <c r="J127" s="924" t="n">
        <f aca="false">KI54</f>
        <v>7233.381</v>
      </c>
      <c r="K127" s="924"/>
      <c r="P127" s="1026" t="n">
        <f aca="false">KO54</f>
        <v>97.205</v>
      </c>
      <c r="Q127" s="1026" t="n">
        <f aca="false">KP54</f>
        <v>31.893</v>
      </c>
      <c r="U127" s="924" t="n">
        <f aca="false">$U$112</f>
        <v>5548.3870645161</v>
      </c>
      <c r="V127" s="1258"/>
      <c r="W127" s="1258"/>
      <c r="X127" s="1258"/>
      <c r="Y127" s="1258"/>
      <c r="Z127" s="924"/>
      <c r="AA127" s="1287"/>
      <c r="CW127" s="946"/>
      <c r="CX127" s="946"/>
      <c r="CY127" s="946"/>
      <c r="IU127" s="1068"/>
      <c r="JB127" s="1064"/>
      <c r="LG127" s="921"/>
      <c r="MK127" s="924"/>
    </row>
    <row r="128" customFormat="false" ht="15" hidden="false" customHeight="false" outlineLevel="0" collapsed="false">
      <c r="B128" s="1285" t="n">
        <f aca="false">B127+1</f>
        <v>45308</v>
      </c>
      <c r="D128" s="1285"/>
      <c r="E128" s="1285"/>
      <c r="I128" s="924" t="n">
        <f aca="false">KH57</f>
        <v>7200.01660887097</v>
      </c>
      <c r="J128" s="924" t="n">
        <f aca="false">KI57</f>
        <v>7181.457</v>
      </c>
      <c r="K128" s="924"/>
      <c r="P128" s="1026" t="n">
        <f aca="false">KO57</f>
        <v>97.205</v>
      </c>
      <c r="Q128" s="1026" t="n">
        <f aca="false">KP57</f>
        <v>31.893</v>
      </c>
      <c r="U128" s="924" t="n">
        <f aca="false">$U$112</f>
        <v>5548.3870645161</v>
      </c>
      <c r="V128" s="1258"/>
      <c r="W128" s="1258"/>
      <c r="X128" s="1258"/>
      <c r="Y128" s="1258"/>
      <c r="Z128" s="924"/>
      <c r="AA128" s="1287"/>
      <c r="CW128" s="946"/>
      <c r="CX128" s="946"/>
      <c r="CY128" s="946"/>
      <c r="IU128" s="1068"/>
      <c r="JB128" s="1064"/>
      <c r="LG128" s="921"/>
      <c r="MK128" s="924"/>
    </row>
    <row r="129" customFormat="false" ht="15" hidden="false" customHeight="false" outlineLevel="0" collapsed="false">
      <c r="B129" s="1285" t="n">
        <f aca="false">B128+1</f>
        <v>45309</v>
      </c>
      <c r="D129" s="1285"/>
      <c r="E129" s="1285"/>
      <c r="I129" s="924" t="n">
        <f aca="false">KH60</f>
        <v>7200.033</v>
      </c>
      <c r="J129" s="924" t="n">
        <f aca="false">KI60</f>
        <v>7127.697</v>
      </c>
      <c r="K129" s="924"/>
      <c r="P129" s="1026" t="n">
        <f aca="false">KO60</f>
        <v>97.205</v>
      </c>
      <c r="Q129" s="1026" t="n">
        <f aca="false">KP60</f>
        <v>31.893</v>
      </c>
      <c r="U129" s="924" t="n">
        <f aca="false">$U$112</f>
        <v>5548.3870645161</v>
      </c>
      <c r="V129" s="1258"/>
      <c r="W129" s="1258"/>
      <c r="X129" s="1258"/>
      <c r="Y129" s="1258"/>
      <c r="Z129" s="924"/>
      <c r="AA129" s="1287"/>
      <c r="IU129" s="1068"/>
      <c r="JB129" s="1064"/>
      <c r="LG129" s="921"/>
      <c r="MK129" s="924"/>
    </row>
    <row r="130" customFormat="false" ht="15" hidden="false" customHeight="false" outlineLevel="0" collapsed="false">
      <c r="B130" s="1285" t="n">
        <f aca="false">B129+1</f>
        <v>45310</v>
      </c>
      <c r="D130" s="1285"/>
      <c r="E130" s="1285"/>
      <c r="I130" s="924" t="n">
        <f aca="false">KH63</f>
        <v>7199.973</v>
      </c>
      <c r="J130" s="924" t="n">
        <f aca="false">KI63</f>
        <v>7182.264</v>
      </c>
      <c r="K130" s="924"/>
      <c r="P130" s="1026" t="n">
        <f aca="false">KO63</f>
        <v>97.205</v>
      </c>
      <c r="Q130" s="1026" t="n">
        <f aca="false">KP63</f>
        <v>31.893</v>
      </c>
      <c r="U130" s="924" t="n">
        <f aca="false">$U$112</f>
        <v>5548.3870645161</v>
      </c>
      <c r="V130" s="1258"/>
      <c r="W130" s="1258"/>
      <c r="X130" s="1258"/>
      <c r="Y130" s="1258"/>
      <c r="Z130" s="924"/>
      <c r="AA130" s="1287"/>
      <c r="IU130" s="1068"/>
      <c r="JB130" s="1064"/>
      <c r="LG130" s="921"/>
      <c r="MK130" s="924"/>
    </row>
    <row r="131" customFormat="false" ht="15" hidden="false" customHeight="false" outlineLevel="0" collapsed="false">
      <c r="B131" s="1285" t="n">
        <f aca="false">B130+1</f>
        <v>45311</v>
      </c>
      <c r="D131" s="1285"/>
      <c r="E131" s="1285"/>
      <c r="I131" s="924" t="n">
        <f aca="false">KH66</f>
        <v>7199.9701408046</v>
      </c>
      <c r="J131" s="924" t="n">
        <f aca="false">KI66</f>
        <v>7197.332</v>
      </c>
      <c r="K131" s="924"/>
      <c r="P131" s="1026" t="n">
        <f aca="false">KO66</f>
        <v>97.205</v>
      </c>
      <c r="Q131" s="1026" t="n">
        <f aca="false">KP66</f>
        <v>31.893</v>
      </c>
      <c r="U131" s="924" t="n">
        <f aca="false">$U$112</f>
        <v>5548.3870645161</v>
      </c>
      <c r="V131" s="1258"/>
      <c r="W131" s="1258"/>
      <c r="X131" s="1258"/>
      <c r="Y131" s="1258"/>
      <c r="Z131" s="924"/>
      <c r="AA131" s="1287"/>
      <c r="JB131" s="1064"/>
      <c r="LG131" s="921"/>
      <c r="MK131" s="924"/>
    </row>
    <row r="132" customFormat="false" ht="15" hidden="false" customHeight="false" outlineLevel="0" collapsed="false">
      <c r="B132" s="1285" t="n">
        <f aca="false">B131+1</f>
        <v>45312</v>
      </c>
      <c r="D132" s="1285"/>
      <c r="E132" s="1285"/>
      <c r="I132" s="924" t="n">
        <f aca="false">KH69</f>
        <v>7199.953</v>
      </c>
      <c r="J132" s="924" t="n">
        <f aca="false">KI69</f>
        <v>7211</v>
      </c>
      <c r="K132" s="924"/>
      <c r="P132" s="1026" t="n">
        <f aca="false">KO69</f>
        <v>97.205</v>
      </c>
      <c r="Q132" s="1026" t="n">
        <f aca="false">KP69</f>
        <v>32</v>
      </c>
      <c r="U132" s="924" t="n">
        <f aca="false">$U$112</f>
        <v>5548.3870645161</v>
      </c>
      <c r="V132" s="1258"/>
      <c r="W132" s="1258"/>
      <c r="X132" s="1258"/>
      <c r="Y132" s="1258"/>
      <c r="Z132" s="924"/>
      <c r="AA132" s="1287"/>
      <c r="JB132" s="1064"/>
    </row>
    <row r="133" customFormat="false" ht="15" hidden="false" customHeight="false" outlineLevel="0" collapsed="false">
      <c r="B133" s="1285" t="n">
        <f aca="false">B132+1</f>
        <v>45313</v>
      </c>
      <c r="D133" s="1285"/>
      <c r="E133" s="1285"/>
      <c r="I133" s="924" t="n">
        <f aca="false">KH72</f>
        <v>7199.993</v>
      </c>
      <c r="J133" s="924" t="n">
        <f aca="false">KI72</f>
        <v>7148</v>
      </c>
      <c r="K133" s="924"/>
      <c r="P133" s="1026" t="n">
        <f aca="false">KO72</f>
        <v>97.205</v>
      </c>
      <c r="Q133" s="1026" t="n">
        <f aca="false">KP72</f>
        <v>32</v>
      </c>
      <c r="U133" s="924" t="n">
        <f aca="false">$U$112</f>
        <v>5548.3870645161</v>
      </c>
      <c r="V133" s="1258"/>
      <c r="W133" s="1258"/>
      <c r="X133" s="1258"/>
      <c r="Y133" s="1258"/>
      <c r="Z133" s="924"/>
      <c r="AA133" s="1287"/>
      <c r="JB133" s="1064"/>
    </row>
    <row r="134" customFormat="false" ht="15" hidden="false" customHeight="false" outlineLevel="0" collapsed="false">
      <c r="B134" s="1285" t="n">
        <f aca="false">B133+1</f>
        <v>45314</v>
      </c>
      <c r="D134" s="1285"/>
      <c r="E134" s="1285"/>
      <c r="I134" s="924" t="n">
        <f aca="false">KH75</f>
        <v>7200.033</v>
      </c>
      <c r="J134" s="924" t="n">
        <f aca="false">KI75</f>
        <v>7447.389</v>
      </c>
      <c r="K134" s="924"/>
      <c r="P134" s="1026" t="n">
        <f aca="false">KO75</f>
        <v>97.205</v>
      </c>
      <c r="Q134" s="1026" t="n">
        <f aca="false">KP75</f>
        <v>32</v>
      </c>
      <c r="U134" s="924" t="n">
        <f aca="false">$U$112</f>
        <v>5548.3870645161</v>
      </c>
      <c r="V134" s="1258"/>
      <c r="W134" s="1258"/>
      <c r="X134" s="1258"/>
      <c r="Y134" s="1258"/>
      <c r="Z134" s="924"/>
      <c r="AA134" s="1287"/>
      <c r="JB134" s="1064"/>
    </row>
    <row r="135" customFormat="false" ht="15" hidden="false" customHeight="false" outlineLevel="0" collapsed="false">
      <c r="B135" s="1285" t="n">
        <f aca="false">B134+1</f>
        <v>45315</v>
      </c>
      <c r="D135" s="1285"/>
      <c r="E135" s="1285"/>
      <c r="I135" s="924" t="n">
        <f aca="false">KH78</f>
        <v>7199.973</v>
      </c>
      <c r="J135" s="924" t="n">
        <f aca="false">KI78</f>
        <v>7429.329</v>
      </c>
      <c r="K135" s="924"/>
      <c r="P135" s="1026" t="n">
        <f aca="false">KO78</f>
        <v>97.205</v>
      </c>
      <c r="Q135" s="1026" t="n">
        <f aca="false">KP78</f>
        <v>31.893</v>
      </c>
      <c r="U135" s="924" t="n">
        <f aca="false">$U$112</f>
        <v>5548.3870645161</v>
      </c>
      <c r="V135" s="1258"/>
      <c r="W135" s="1258"/>
      <c r="X135" s="1258"/>
      <c r="Y135" s="1258"/>
      <c r="Z135" s="924"/>
      <c r="AA135" s="1287"/>
      <c r="JB135" s="1064"/>
    </row>
    <row r="136" customFormat="false" ht="15" hidden="false" customHeight="false" outlineLevel="0" collapsed="false">
      <c r="B136" s="1285" t="n">
        <f aca="false">B135+1</f>
        <v>45316</v>
      </c>
      <c r="D136" s="1285"/>
      <c r="E136" s="1285"/>
      <c r="I136" s="924" t="n">
        <f aca="false">KH81</f>
        <v>7199.97966666667</v>
      </c>
      <c r="J136" s="924" t="n">
        <f aca="false">KI81</f>
        <v>7200</v>
      </c>
      <c r="K136" s="924"/>
      <c r="P136" s="1026" t="n">
        <f aca="false">KO81</f>
        <v>97.205</v>
      </c>
      <c r="Q136" s="1026" t="n">
        <f aca="false">KP81</f>
        <v>31.893</v>
      </c>
      <c r="U136" s="924" t="n">
        <f aca="false">$U$112</f>
        <v>5548.3870645161</v>
      </c>
      <c r="V136" s="924"/>
      <c r="W136" s="924"/>
      <c r="X136" s="924"/>
      <c r="Y136" s="924"/>
      <c r="Z136" s="924"/>
      <c r="AA136" s="1287"/>
      <c r="JB136" s="1064"/>
    </row>
    <row r="137" customFormat="false" ht="15" hidden="false" customHeight="false" outlineLevel="0" collapsed="false">
      <c r="B137" s="1285" t="n">
        <f aca="false">B136+1</f>
        <v>45317</v>
      </c>
      <c r="D137" s="1285"/>
      <c r="E137" s="1285"/>
      <c r="I137" s="924" t="n">
        <f aca="false">KH84</f>
        <v>7199.953</v>
      </c>
      <c r="J137" s="924" t="n">
        <f aca="false">KI84</f>
        <v>7200</v>
      </c>
      <c r="K137" s="924"/>
      <c r="P137" s="1026" t="n">
        <f aca="false">KO84</f>
        <v>97.205</v>
      </c>
      <c r="Q137" s="1026" t="n">
        <f aca="false">KP84</f>
        <v>31.893</v>
      </c>
      <c r="U137" s="924" t="n">
        <f aca="false">$U$112</f>
        <v>5548.3870645161</v>
      </c>
      <c r="V137" s="924"/>
      <c r="W137" s="924"/>
      <c r="X137" s="924"/>
      <c r="Y137" s="924"/>
      <c r="Z137" s="924"/>
      <c r="AA137" s="1287"/>
      <c r="JB137" s="1064"/>
    </row>
    <row r="138" customFormat="false" ht="15" hidden="false" customHeight="false" outlineLevel="0" collapsed="false">
      <c r="B138" s="1285" t="n">
        <f aca="false">B137+1</f>
        <v>45318</v>
      </c>
      <c r="D138" s="1285"/>
      <c r="E138" s="1285"/>
      <c r="I138" s="924" t="n">
        <f aca="false">KH87</f>
        <v>7199.993</v>
      </c>
      <c r="J138" s="924" t="n">
        <f aca="false">KI87</f>
        <v>7200</v>
      </c>
      <c r="K138" s="924"/>
      <c r="P138" s="1026" t="n">
        <f aca="false">KO87</f>
        <v>97.205</v>
      </c>
      <c r="Q138" s="1026" t="n">
        <f aca="false">KP87</f>
        <v>31.893</v>
      </c>
      <c r="U138" s="924" t="n">
        <f aca="false">$U$112</f>
        <v>5548.3870645161</v>
      </c>
      <c r="V138" s="924"/>
      <c r="W138" s="924"/>
      <c r="X138" s="924"/>
      <c r="Y138" s="924"/>
      <c r="Z138" s="924"/>
      <c r="AA138" s="1287"/>
    </row>
    <row r="139" customFormat="false" ht="15" hidden="false" customHeight="false" outlineLevel="0" collapsed="false">
      <c r="B139" s="1285" t="n">
        <f aca="false">B138+1</f>
        <v>45319</v>
      </c>
      <c r="D139" s="1285"/>
      <c r="E139" s="1285"/>
      <c r="I139" s="924" t="n">
        <f aca="false">KH90</f>
        <v>7200.033</v>
      </c>
      <c r="J139" s="924" t="n">
        <f aca="false">KI90</f>
        <v>7200</v>
      </c>
      <c r="K139" s="924"/>
      <c r="P139" s="1026" t="n">
        <f aca="false">KO90</f>
        <v>97.205</v>
      </c>
      <c r="Q139" s="1026" t="n">
        <f aca="false">KP90</f>
        <v>31.893</v>
      </c>
      <c r="U139" s="924" t="n">
        <f aca="false">$U$112</f>
        <v>5548.3870645161</v>
      </c>
      <c r="V139" s="924"/>
      <c r="W139" s="924"/>
      <c r="X139" s="924"/>
      <c r="Y139" s="924"/>
      <c r="Z139" s="924"/>
      <c r="AA139" s="1287"/>
    </row>
    <row r="140" customFormat="false" ht="15" hidden="false" customHeight="false" outlineLevel="0" collapsed="false">
      <c r="B140" s="1285" t="n">
        <f aca="false">B139+1</f>
        <v>45320</v>
      </c>
      <c r="D140" s="1285"/>
      <c r="E140" s="1285"/>
      <c r="I140" s="924" t="n">
        <f aca="false">KH93</f>
        <v>7199.973</v>
      </c>
      <c r="J140" s="924" t="n">
        <f aca="false">KI93</f>
        <v>7200</v>
      </c>
      <c r="K140" s="924"/>
      <c r="P140" s="1026" t="n">
        <f aca="false">KO93</f>
        <v>97.205</v>
      </c>
      <c r="Q140" s="1026" t="n">
        <f aca="false">KP93</f>
        <v>31.893</v>
      </c>
      <c r="U140" s="924" t="n">
        <f aca="false">$U$112</f>
        <v>5548.3870645161</v>
      </c>
      <c r="V140" s="924"/>
      <c r="W140" s="924"/>
      <c r="X140" s="924"/>
      <c r="Y140" s="924"/>
      <c r="Z140" s="924"/>
      <c r="AA140" s="1287"/>
    </row>
    <row r="141" customFormat="false" ht="15" hidden="false" customHeight="false" outlineLevel="0" collapsed="false">
      <c r="B141" s="1285" t="n">
        <f aca="false">B140+1</f>
        <v>45321</v>
      </c>
      <c r="D141" s="1285"/>
      <c r="E141" s="1285"/>
      <c r="I141" s="924" t="n">
        <f aca="false">KH96</f>
        <v>7200.013</v>
      </c>
      <c r="J141" s="924" t="n">
        <f aca="false">KI96</f>
        <v>7200</v>
      </c>
      <c r="K141" s="924"/>
      <c r="P141" s="1026" t="n">
        <f aca="false">KO96</f>
        <v>97.205</v>
      </c>
      <c r="Q141" s="1026" t="n">
        <f aca="false">KP96</f>
        <v>31.893</v>
      </c>
      <c r="U141" s="924" t="n">
        <f aca="false">$U$112</f>
        <v>5548.3870645161</v>
      </c>
      <c r="V141" s="924"/>
      <c r="W141" s="924"/>
      <c r="X141" s="924"/>
      <c r="Y141" s="924"/>
      <c r="Z141" s="924"/>
      <c r="AA141" s="1287"/>
    </row>
    <row r="142" customFormat="false" ht="15" hidden="false" customHeight="false" outlineLevel="0" collapsed="false">
      <c r="B142" s="1285" t="n">
        <f aca="false">B141+1</f>
        <v>45322</v>
      </c>
      <c r="D142" s="1285"/>
      <c r="E142" s="1285"/>
      <c r="I142" s="924" t="n">
        <f aca="false">KH99</f>
        <v>7199.953</v>
      </c>
      <c r="J142" s="924" t="n">
        <f aca="false">KI99</f>
        <v>7164.909</v>
      </c>
      <c r="K142" s="924"/>
      <c r="P142" s="1026" t="n">
        <f aca="false">KO99</f>
        <v>97.205</v>
      </c>
      <c r="Q142" s="1026" t="n">
        <f aca="false">KP99</f>
        <v>31.893</v>
      </c>
      <c r="U142" s="924" t="n">
        <f aca="false">$U$112</f>
        <v>5548.3870645161</v>
      </c>
      <c r="V142" s="924"/>
      <c r="W142" s="924"/>
      <c r="X142" s="924"/>
      <c r="Y142" s="924"/>
      <c r="Z142" s="924"/>
      <c r="AA142" s="1287"/>
    </row>
    <row r="149" customFormat="false" ht="15" hidden="false" customHeight="false" outlineLevel="0" collapsed="false">
      <c r="IU149" s="1018"/>
    </row>
  </sheetData>
  <sheetProtection sheet="true" password="cf36" formatCells="false" formatColumns="false" formatRows="false" insertColumns="false" insertRows="false" insertHyperlinks="false" deleteColumns="false" deleteRows="false" sort="false" autoFilter="false" pivotTables="false"/>
  <mergeCells count="107">
    <mergeCell ref="A1:BK1"/>
    <mergeCell ref="B2:CA2"/>
    <mergeCell ref="CD2:CM2"/>
    <mergeCell ref="CP2:DE2"/>
    <mergeCell ref="DH2:DQ2"/>
    <mergeCell ref="DT2:DZ2"/>
    <mergeCell ref="EA2:EQ2"/>
    <mergeCell ref="ET2:FH2"/>
    <mergeCell ref="FI2:IM2"/>
    <mergeCell ref="IP2:JW2"/>
    <mergeCell ref="B4:Q5"/>
    <mergeCell ref="T4:AI5"/>
    <mergeCell ref="AL4:AU5"/>
    <mergeCell ref="AX4:BG5"/>
    <mergeCell ref="BJ4:BK5"/>
    <mergeCell ref="BN4:BO5"/>
    <mergeCell ref="BR4:CA5"/>
    <mergeCell ref="CD4:CM5"/>
    <mergeCell ref="CP4:DE5"/>
    <mergeCell ref="DH4:DQ5"/>
    <mergeCell ref="DT4:EI5"/>
    <mergeCell ref="EL4:EM5"/>
    <mergeCell ref="EP4:EQ5"/>
    <mergeCell ref="ET4:EU5"/>
    <mergeCell ref="EX4:EY5"/>
    <mergeCell ref="FB4:FQ5"/>
    <mergeCell ref="FT4:GI5"/>
    <mergeCell ref="GL4:HA5"/>
    <mergeCell ref="HD4:HS5"/>
    <mergeCell ref="HV4:HW5"/>
    <mergeCell ref="HZ4:IA5"/>
    <mergeCell ref="ID4:IM5"/>
    <mergeCell ref="IP4:IQ5"/>
    <mergeCell ref="IT4:IU5"/>
    <mergeCell ref="IX4:IY5"/>
    <mergeCell ref="JB4:JC5"/>
    <mergeCell ref="JF4:JG5"/>
    <mergeCell ref="JJ4:JK5"/>
    <mergeCell ref="JN4:JO5"/>
    <mergeCell ref="JR4:JS5"/>
    <mergeCell ref="JV4:JW5"/>
    <mergeCell ref="JZ4:KA5"/>
    <mergeCell ref="KD4:KE5"/>
    <mergeCell ref="KH4:KI5"/>
    <mergeCell ref="KL4:KL5"/>
    <mergeCell ref="KM4:KM5"/>
    <mergeCell ref="KN4:KN5"/>
    <mergeCell ref="KO4:KP5"/>
    <mergeCell ref="B6:H6"/>
    <mergeCell ref="I6:O6"/>
    <mergeCell ref="T6:Z6"/>
    <mergeCell ref="AA6:AG6"/>
    <mergeCell ref="AL6:AO6"/>
    <mergeCell ref="AP6:AS6"/>
    <mergeCell ref="AX6:BA6"/>
    <mergeCell ref="BB6:BE6"/>
    <mergeCell ref="BR6:BU6"/>
    <mergeCell ref="BV6:BY6"/>
    <mergeCell ref="CD6:CG6"/>
    <mergeCell ref="CH6:CK6"/>
    <mergeCell ref="CP6:CV6"/>
    <mergeCell ref="CW6:DC6"/>
    <mergeCell ref="DH6:DK6"/>
    <mergeCell ref="DL6:DO6"/>
    <mergeCell ref="DT6:DZ6"/>
    <mergeCell ref="EA6:EG6"/>
    <mergeCell ref="FB6:FH6"/>
    <mergeCell ref="FI6:FO6"/>
    <mergeCell ref="FT6:FZ6"/>
    <mergeCell ref="GA6:GG6"/>
    <mergeCell ref="GL6:GR6"/>
    <mergeCell ref="GS6:GY6"/>
    <mergeCell ref="HD6:HJ6"/>
    <mergeCell ref="HK6:HQ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9"/>
    <mergeCell ref="AC103:AC105"/>
    <mergeCell ref="AH103:AH105"/>
  </mergeCells>
  <conditionalFormatting sqref="EA66">
    <cfRule type="expression" priority="2" aboveAverage="0" equalAverage="0" bottom="0" percent="0" rank="0" text="" dxfId="2040">
      <formula>EA66&gt;19.9</formula>
    </cfRule>
  </conditionalFormatting>
  <conditionalFormatting sqref="EA65">
    <cfRule type="expression" priority="3" aboveAverage="0" equalAverage="0" bottom="0" percent="0" rank="0" text="" dxfId="2041">
      <formula>COUNTIF($DT$7:$DZ$99,EA65)=1</formula>
    </cfRule>
  </conditionalFormatting>
  <conditionalFormatting sqref="EA64">
    <cfRule type="expression" priority="4" aboveAverage="0" equalAverage="0" bottom="0" percent="0" rank="0" text="" dxfId="2042">
      <formula>COUNTIF($DT$7:$DZ$99,EA65)=1</formula>
    </cfRule>
  </conditionalFormatting>
  <conditionalFormatting sqref="EA66">
    <cfRule type="expression" priority="5" aboveAverage="0" equalAverage="0" bottom="0" percent="0" rank="0" text="" dxfId="2043">
      <formula>COUNTIF($DT$7:$DZ$99,EA65)=1</formula>
    </cfRule>
  </conditionalFormatting>
  <conditionalFormatting sqref="EA65">
    <cfRule type="expression" priority="6" aboveAverage="0" equalAverage="0" bottom="0" percent="0" rank="0" text="" dxfId="2044">
      <formula>IF(EA66&gt;0,COUNTIF($EA$7:$EG$99,EA65)&gt;1,"")</formula>
    </cfRule>
  </conditionalFormatting>
  <conditionalFormatting sqref="ID9:IG9 ID12:IG12 ID15:IG15 ID18:IG18 ID21:IG21 ID24:IG24 ID27:IG27 ID30:IG30 ID33:IG33 ID36:IG36 ID39:IG39 ID42:IG42 ID45:IG45 ID48:IG48 ID51:IG51 ID54:IG54 ID57:IG57 ID60:IG60 ID63:IG63 ID66:IG66 ID69:IG69 ID72:IG72 ID75:IG75 ID78:IG78 ID81:IG81 ID84:IG84 ID87:IG87 ID90:IG90 ID93:IG93 ID96:IG96 ID99:IG99">
    <cfRule type="expression" priority="7" aboveAverage="0" equalAverage="0" bottom="0" percent="0" rank="0" text="" dxfId="2045">
      <formula>COUNTIF($IH$7:$IK$99,ID8)&lt;1</formula>
    </cfRule>
  </conditionalFormatting>
  <conditionalFormatting sqref="ID8:IG8 ID11:IG11 ID14:IG14 ID17:IG17 ID20:IG20 ID23:IG23 ID26:IG26 ID29:IG29 ID32:IG32 ID35:IG35 ID38:IG38 ID41:IG41 ID44:IG44 ID47:IG47 ID50:IG50 ID53:IG53 ID56:IG56 ID59:IG59 ID62:IG62 ID65:IG65 ID68:IG68 ID71:IG71 ID74:IG74 ID77:IG77 ID80:IG80 ID83:IG83 ID86:IG86 ID89:IG89 ID92:IG92 ID95:IG95 ID98:IG98">
    <cfRule type="expression" priority="8" aboveAverage="0" equalAverage="0" bottom="0" percent="0" rank="0" text="" dxfId="2046">
      <formula>COUNTIF($IH$7:$IK$99,ID8)&lt;1</formula>
    </cfRule>
  </conditionalFormatting>
  <conditionalFormatting sqref="ID7:IG7 ID10:IG10 ID13:IG13 ID16:IG16 ID19:IG19 ID22:IG22 ID25:IG25 ID28:IG28 ID31:IG31 ID34:IG34 ID37:IG37 ID40:IG40 ID43:IG43 ID46:IG46 ID49:IG49 ID52:IG52 ID55:IG55 ID58:IG58 ID61:IG61 ID64:IG64 ID67:IG67 ID70:IG70 ID73:IG73 ID76:IG76 ID79:IG79 ID82:IG82 ID85:IG85 ID88:IG88 ID91:IG91 ID94:IG94 ID97:IG97">
    <cfRule type="expression" priority="9" aboveAverage="0" equalAverage="0" bottom="0" percent="0" rank="0" text="" dxfId="2047">
      <formula>COUNTIF($IH$7:$IK$99,ID8)&lt;1</formula>
    </cfRule>
  </conditionalFormatting>
  <conditionalFormatting sqref="IH9:IK9 IH12:IK12 IH15:IK15 IH18:IK18 IH21:IK21 IH24:IK24 IH27:IK27 IH30:IK30 IH33:IK33 IH36:IK36 IH39:IK39 IH42:IK42 IH45:IK45 IH48:IK48 IH51:IK51 IH54:IK54 IH57:IK57 IH60:IK60 IH63:IK63 IH66:IK66 IH69:IK69 IH72:IK72 IH75:IK75 IH78:IK78 IH81:IK81 IH84:IK84 IH87:IK87 IH90:IK90 IH93:IK93 IH96:IK96 IH99:IK99">
    <cfRule type="expression" priority="10" aboveAverage="0" equalAverage="0" bottom="0" percent="0" rank="0" text="" dxfId="2048">
      <formula>COUNTIF($ID$7:$IG$99,IH8)&lt;1</formula>
    </cfRule>
  </conditionalFormatting>
  <conditionalFormatting sqref="IH8:IK8 IH11:IK11 IH14:IK14 IH17:IK17 IH20:IK20 IH23:IK23 IH26:IK26 IH29:IK29 IH32:IK32 IH35:IK35 IH38:IK38 IH41:IK41 IH44:IK44 IH47:IK47 IH50:IK50 IH53:IK53 IH56:IK56 IH59:IK59 IH62:IK62 IH65:IK65 IH68:IK68 IH71:IK71 IH74:IK74 IH77:IK77 IH80:IK80 IH83:IK83 IH86:IK86 IH89:IK89 IH92:IK92 IH95:IK95 IH98:IK98">
    <cfRule type="expression" priority="11" aboveAverage="0" equalAverage="0" bottom="0" percent="0" rank="0" text="" dxfId="2049">
      <formula>IF(IH9&gt;0,COUNTIF($IH$7:$IK$99,IH8)&gt;1,"")</formula>
    </cfRule>
    <cfRule type="expression" priority="12" aboveAverage="0" equalAverage="0" bottom="0" percent="0" rank="0" text="" dxfId="2050">
      <formula>COUNTIF($ID$7:$IG$99,IH8)&lt;1</formula>
    </cfRule>
  </conditionalFormatting>
  <conditionalFormatting sqref="IH7:IK7 IH10:IK10 IH13:IK13 IH16:IK16 IH19:IK19 IH22:IK22 IH25:IK25 IH28:IK28 IH31:IK31 IH34:IK34 IH37:IK37 IH40:IK40 IH43:IK43 IH46:IK46 IH49:IK49 IH52:IK52 IH55:IK55 IH58:IK58 IH61:IK61 IH64:IK64 IH67:IK67 IH70:IK70 IH73:IK73 IH76:IK76 IH79:IK79 IH82:IK82 IH85:IK85 IH88:IK88 IH91:IK91 IH94:IK94 IH97:IK97">
    <cfRule type="expression" priority="13" aboveAverage="0" equalAverage="0" bottom="0" percent="0" rank="0" text="" dxfId="2051">
      <formula>COUNTIF($ID$7:$IG$99,IH8)&lt;1</formula>
    </cfRule>
  </conditionalFormatting>
  <conditionalFormatting sqref="HD9:HJ9 HD12:HJ12 HD15:HJ15 HD18:HJ18 HD21:HJ21 HD24:HJ24 HD27:HJ27 HD30:HJ30 HD33:HJ33 HD36:HJ36 HD39:HJ39 HD42:HJ42 HD45:HJ45 HD48:HJ48 HD51:HJ51 HD54:HJ54 HD57:HJ57 HD60:HJ60 HD63:HJ63 HD66:HJ66 HD69:HJ69 HD72:HJ72 HD75:HJ75 HD78:HJ78 HD81:HJ81 HD84:HJ84 HD87:HJ87 HD90:HJ90 HD93:HJ93 HD96:HJ96 HD99:HJ99">
    <cfRule type="expression" priority="14" aboveAverage="0" equalAverage="0" bottom="0" percent="0" rank="0" text="" dxfId="2052">
      <formula>COUNTIF($HK$7:$HQ$99,HD8)&lt;1</formula>
    </cfRule>
  </conditionalFormatting>
  <conditionalFormatting sqref="HD8:HJ8 HD11:HJ11 HD14:HJ14 HD17:HJ17 HD20:HJ20 HD23:HJ23 HD26:HJ26 HD29:HJ29 HD32:HJ32 HD35:HJ35 HD38:HJ38 HD41:HJ41 HD44:HJ44 HD47:HJ47 HD50:HJ50 HD53:HJ53 HD56:HJ56 HD59:HJ59 HD62:HJ62 HD65:HJ65 HD68:HJ68 HD71:HJ71 HD74:HJ74 HD77:HJ77 HD80:HJ80 HD83:HJ83 HD86:HJ86 HD89:HJ89 HD92:HJ92 HD95:HJ95 HD98:HJ98">
    <cfRule type="expression" priority="15" aboveAverage="0" equalAverage="0" bottom="0" percent="0" rank="0" text="" dxfId="2053">
      <formula>COUNTIF($HK$7:$HQ$99,HD8)&lt;1</formula>
    </cfRule>
  </conditionalFormatting>
  <conditionalFormatting sqref="HD7:HJ7 HD10:HJ10 HD13:HJ13 HD16:HJ16 HD19:HJ19 HD22:HJ22 HD25:HJ25 HD28:HJ28 HD31:HJ31 HD34:HJ34 HD37:HJ37 HD40:HJ40 HD43:HJ43 HD46:HJ46 HD49:HJ49 HD52:HJ52 HD55:HJ55 HD58:HJ58 HD61:HJ61 HD64:HJ64 HD67:HJ67 HD70:HJ70 HD73:HJ73 HD76:HJ76 HD79:HJ79 HD82:HJ82 HD85:HJ85 HD88:HJ88 HD91:HJ91 HD94:HJ94 HD97:HJ97">
    <cfRule type="expression" priority="16" aboveAverage="0" equalAverage="0" bottom="0" percent="0" rank="0" text="" dxfId="2054">
      <formula>COUNTIF($HK$7:$HQ$99,HD8)&lt;1</formula>
    </cfRule>
  </conditionalFormatting>
  <conditionalFormatting sqref="HK9:HQ9 HK12:HQ12 HK15:HQ15 HK18:HQ18 HK21:HQ21 HK24:HQ24 HK27:HQ27 HK30:HQ30 HK33:HQ33 HK36:HQ36 HK39:HQ39 HK42:HQ42 HK45:HQ45 HK48:HQ48 HK51:HQ51 HK54:HQ54 HK57:HQ57 HK60:HQ60 HK63:HQ63 HK66:HQ66 HK69:HQ69 HK72:HQ72 HK75:HQ75 HK78:HQ78 HK81:HQ81 HK84:HQ84 HK87:HQ87 HK90:HQ90 HK93:HQ93 HK96:HQ96 HK99:HQ99">
    <cfRule type="expression" priority="17" aboveAverage="0" equalAverage="0" bottom="0" percent="0" rank="0" text="" dxfId="2055">
      <formula>COUNTIF($HD$7:$HJ$99,HK8)&lt;1</formula>
    </cfRule>
  </conditionalFormatting>
  <conditionalFormatting sqref="HK8:HQ8 HK11:HQ11 HK14:HQ14 HK17:HQ17 HK20:HQ20 HK23:HQ23 HK26:HQ26 HK29:HQ29 HK32:HQ32 HK35:HQ35 HK38:HQ38 HK41:HQ41 HK44:HQ44 HK47:HQ47 HK50:HQ50 HK53:HQ53 HK56:HQ56 HK59:HQ59 HK62:HQ62 HK65:HQ65 HK68:HQ68 HK71:HQ71 HK74:HQ74 HK77:HQ77 HK80:HQ80 HK83:HQ83 HK86:HQ86 HK89:HQ89 HK92:HQ92 HK95:HQ95 HK98:HQ98">
    <cfRule type="expression" priority="18" aboveAverage="0" equalAverage="0" bottom="0" percent="0" rank="0" text="" dxfId="2056">
      <formula>IF(HK9&gt;0,COUNTIF($HK$7:$HQ$99,HK8)&gt;1,"")</formula>
    </cfRule>
    <cfRule type="expression" priority="19" aboveAverage="0" equalAverage="0" bottom="0" percent="0" rank="0" text="" dxfId="2057">
      <formula>COUNTIF($HD$7:$HJ$99,HK8)&lt;1</formula>
    </cfRule>
  </conditionalFormatting>
  <conditionalFormatting sqref="HK7:HQ7 HK10:HQ10 HK13:HQ13 HK16:HQ16 HK19:HQ19 HK22:HQ22 HK25:HQ25 HK28:HQ28 HK31:HQ31 HK34:HQ34 HK37:HQ37 HK40:HQ40 HK43:HQ43 HK46:HQ46 HK49:HQ49 HK52:HQ52 HK55:HQ55 HK58:HQ58 HK61:HQ61 HK64:HQ64 HK67:HQ67 HK70:HQ70 HK73:HQ73 HK76:HQ76 HK79:HQ79 HK82:HQ82 HK85:HQ85 HK88:HQ88 HK91:HQ91 HK94:HQ94 HK97:HQ97">
    <cfRule type="expression" priority="20" aboveAverage="0" equalAverage="0" bottom="0" percent="0" rank="0" text="" dxfId="2058">
      <formula>COUNTIF($HD$7:$HJ$98,HK8)&lt;1</formula>
    </cfRule>
  </conditionalFormatting>
  <conditionalFormatting sqref="GS8:GY8 GS11:GY11 GS14:GY14 GS17:GY17 GS20:GY20 GS23:GY23 GS26:GY26 GS29:GY29 GS32:GY32 GS35:GY35 GS38:GY38 GS41:GY41 GS44:GY44 GS47:GY47 GS50:GY50 GS53:GY53 GS56:GY56 GS59:GY59 GS62:GY62 GS65:GY65 GS68:GY68 GS71:GY71 GS74:GY74 GS77:GY77 GS80:GY80 GS83:GY83 GS86:GY86 GS89:GY89 GS92:GY92 GS95:GY95 GS98:GY98">
    <cfRule type="expression" priority="21" aboveAverage="0" equalAverage="0" bottom="0" percent="0" rank="0" text="" dxfId="2059">
      <formula>IF(GS9&gt;0,COUNTIF($GS$7:$GY$99,GS8)&gt;1,"")</formula>
    </cfRule>
    <cfRule type="expression" priority="22" aboveAverage="0" equalAverage="0" bottom="0" percent="0" rank="0" text="" dxfId="2060">
      <formula>COUNTIF($GL$7:$GR$99,GS8)&lt;1</formula>
    </cfRule>
  </conditionalFormatting>
  <conditionalFormatting sqref="GS9:GY9 GS12:GY12 GS15:GY15 GS18:GY18 GS21:GY21 GS24:GY24 GS27:GY27 GS30:GY30 GS33:GY33 GS36:GY36 GS39:GY39 GS42:GY42 GS45:GY45 GS48:GY48 GS51:GY51 GS54:GY54 GS57:GY57 GS60:GY60 GS63:GY63 GS66:GY66 GS69:GY69 GS72:GY72 GS75:GY75 GS78:GY78 GS81:GY81 GS84:GY84 GS87:GY87 GS90:GY90 GS93:GY93 GS96:GY96 GS99:GY99">
    <cfRule type="expression" priority="23" aboveAverage="0" equalAverage="0" bottom="0" percent="0" rank="0" text="" dxfId="2061">
      <formula>COUNTIF($GL$7:$GR$99,GS8)&lt;1</formula>
    </cfRule>
  </conditionalFormatting>
  <conditionalFormatting sqref="GS7:GY7 GS10:GY10 GS13:GY13 GS16:GY16 GS19:GY19 GS22:GY22 GS25:GY25 GS28:GY28 GS31:GY31 GS34:GY34 GS37:GY37 GS40:GY40 GS43:GY43 GS46:GY46 GS49:GY49 GS52:GY52 GS55:GY55 GS58:GY58 GS61:GY61 GS64:GY64 GS67:GY67 GS70:GY70 GS73:GY73 GS76:GY76 GS79:GY79 GS82:GY82 GS85:GY85 GS88:GY88 GS91:GY91 GS94:GY94 GS97:GY97">
    <cfRule type="expression" priority="24" aboveAverage="0" equalAverage="0" bottom="0" percent="0" rank="0" text="" dxfId="2062">
      <formula>COUNTIF($GL$7:$GR$99,GS8)&lt;1</formula>
    </cfRule>
  </conditionalFormatting>
  <conditionalFormatting sqref="GL9:GR9 GL12:GR12 GL15:GR15 GL18:GR18 GL21:GR21 GL24:GR24 GL27:GR27 GL30:GR30 GL33:GR33 GL36:GR36 GL39:GR39 GL42:GR42 GL45:GR45 GL48:GR48 GL51:GR51 GL54:GR54 GL57:GR57 GL60:GR60 GL63:GR63 GL66:GR66 GL69:GR69 GL72:GR72 GL75:GR75 GL78:GR78 GL81:GR81 GL84:GR84 GL87:GR87 GL90:GR90 GL93:GR93 GL96:GR96 GL99:GR99">
    <cfRule type="expression" priority="25" aboveAverage="0" equalAverage="0" bottom="0" percent="0" rank="0" text="" dxfId="2063">
      <formula>COUNTIF($GS$7:$GY$99,GL8)&lt;1</formula>
    </cfRule>
  </conditionalFormatting>
  <conditionalFormatting sqref="GL8:GR8 GL11:GR11 GL14:GR14 GL17:GR17 GL20:GR20 GL23:GR23 GL26:GR26 GL29:GR29 GL32:GR32 GL35:GR35 GL38:GR38 GL41:GR41 GL44:GR44 GL47:GR47 GL50:GR50 GL53:GR53 GL56:GR56 GL59:GR59 GL62:GR62 GL65:GR65 GL68:GR68 GL71:GR71 GL74:GR74 GL77:GR77 GL80:GR80 GL83:GR83 GL86:GR86 GL89:GR89 GL92:GR92 GL95:GR95 GL98:GR98">
    <cfRule type="expression" priority="26" aboveAverage="0" equalAverage="0" bottom="0" percent="0" rank="0" text="" dxfId="2064">
      <formula>COUNTIF($GS$7:$GY$99,GL8)&lt;1</formula>
    </cfRule>
  </conditionalFormatting>
  <conditionalFormatting sqref="GL7:GR7 GL10:GR10 GL13:GR13 GL16:GR16 GL19:GR19 GL22:GR22 GL25:GR25 GL28:GR28 GL31:GR31 GL34:GR34 GL37:GR37 GL40:GR40 GL43:GR43 GL46:GR46 GL49:GR49 GL52:GR52 GL55:GR55 GL58:GR58 GL61:GR61 GL64:GR64 GL67:GR67 GL70:GR70 GL73:GR73 GL76:GR76 GL79:GR79 GL82:GR82 GL85:GR85 GL88:GR88 GL91:GR91 GL94:GR94 GL97:GR97">
    <cfRule type="expression" priority="27" aboveAverage="0" equalAverage="0" bottom="0" percent="0" rank="0" text="" dxfId="2065">
      <formula>COUNTIF($GS$7:$GY$99,GL8)&lt;1</formula>
    </cfRule>
  </conditionalFormatting>
  <conditionalFormatting sqref="I8:O8 I11:O11 I14:O14 I17:O17 I20:O20 I23:O23 I26:O26 I29:O29 I32:O32 I35:O35 I38:O38 I41:O41 I44:O44 I47:O47 I50:O50 I53:O53 I56:O56 I59:O59 I62:O62 I65:O65 I68:O68 I71:O71 I74:O74 I77:O77 I80:O80 I83:O83 I86:O86 I89:O89 I92:O92 I95:O95 I98:O98">
    <cfRule type="expression" priority="28" aboveAverage="0" equalAverage="0" bottom="0" percent="0" rank="0" text="" dxfId="2066">
      <formula>COUNTIF($B$7:$H$99,I8)&lt;1</formula>
    </cfRule>
    <cfRule type="expression" priority="29" aboveAverage="0" equalAverage="0" bottom="0" percent="0" rank="0" text="" dxfId="2067">
      <formula>IF(I9&gt;0,COUNTIF($I$7:$O$99,I8)&gt;1,"")</formula>
    </cfRule>
  </conditionalFormatting>
  <conditionalFormatting sqref="AA9:AG9 AA12:AG12 AA15:AG15 AA18:AG18 AA21:AG21 AA24:AG24 AA27:AG27 AA30:AG30 AA33:AG33 AA36:AG36 AA39:AG39 AA42:AG42 AA45:AG45 AA48:AG48 AA51:AG51 AA54:AG54 AA57:AG57 AA60:AG60 AA63:AG63 AA66:AG66 AA69:AG69 AA72:AG72 AA75:AG75 AA78:AG78 AA81:AG81 AA84:AG84 AA87:AG87 AA90:AG90 AA93:AG93 AA96:AG96 AA99:AG99">
    <cfRule type="expression" priority="30" aboveAverage="0" equalAverage="0" bottom="0" percent="0" rank="0" text="" dxfId="2068">
      <formula>COUNTIF($T$7:$Z$99,AA8)&lt;1</formula>
    </cfRule>
  </conditionalFormatting>
  <conditionalFormatting sqref="AA7:AG7 AA10:AG10 AA13:AG13 AA16:AG16 AA19:AG19 AA22:AG22 AA25:AG25 AA28:AG28 AA31:AG31 AA34:AG34 AA37:AG37 AA40:AG40 AA43:AG43 AA46:AG46 AA49:AG49 AA52:AG52 AA55:AG55 AA58:AG58 AA61:AG61 AA64:AG64 AA67:AG67 AA70:AG70 AA73:AG73 AA76:AG76 AA79:AG79 AA82:AG82 AA85:AG85 AA88:AG88 AA91:AG91 AA94:AG94 AA97:AG97">
    <cfRule type="expression" priority="31" aboveAverage="0" equalAverage="0" bottom="0" percent="0" rank="0" text="" dxfId="2069">
      <formula>COUNTIF($T$7:$Z$99,AA8)&lt;1</formula>
    </cfRule>
  </conditionalFormatting>
  <conditionalFormatting sqref="AA8:AG8 AA11:AG11 AA14:AG14 AA17:AG17 AA20:AG20 AA23:AG23 AA26:AG26 AA29:AG29 AA32:AG32 AA35:AG35 AA38:AG38 AA41:AG41 AA44:AG44 AA47:AG47 AA50:AG50 AA53:AG53 AA56:AG56 AA59:AG59 AA62:AG62 AA65:AG65 AA68:AG68 AA71:AG71 AA74:AG74 AA77:AG77 AA80:AG80 AA83:AG83 AA86:AG86 AA89:AG89 AA92:AG92 AA95:AG95 AA98:AG98">
    <cfRule type="expression" priority="32" aboveAverage="0" equalAverage="0" bottom="0" percent="0" rank="0" text="" dxfId="2070">
      <formula>COUNTIF($T$7:$Z$99,AA8)&lt;1</formula>
    </cfRule>
    <cfRule type="expression" priority="33" aboveAverage="0" equalAverage="0" bottom="0" percent="0" rank="0" text="" dxfId="2071">
      <formula>IF(AA9&gt;0,COUNTIF($AA$7:$AG$99,AA8)&gt;1,"")</formula>
    </cfRule>
  </conditionalFormatting>
  <conditionalFormatting sqref="T9:Z9 T12:Z12 T15:Z15 T18:Z18 T21:Z21 T24:Z24 T27:Z27 T30:Z30 T33:Z33 T36:Z36 T39:Z39 T42:Z42 T45:Z45 T48:Z48 T51:Z51 T54:Z54 T57:Z57 T60:Z60 T63:Z63 T66:Z66 T69:Z69 T72:Z72 T75:Z75 T78:Z78 T81:Z81 T84:Z84 T87:Z87 T90:Z90 T93:Z93 T96:Z96 T99:Z99">
    <cfRule type="expression" priority="34" aboveAverage="0" equalAverage="0" bottom="0" percent="0" rank="0" text="" dxfId="2072">
      <formula>COUNTIF($AA$7:$AG$99,T8)&lt;1</formula>
    </cfRule>
  </conditionalFormatting>
  <conditionalFormatting sqref="T8:Z8 T11:Z11 T14:Z14 T17:Z17 T20:Z20 T23:Z23 T26:Z26 T29:Z29 T32:Z32 T35:Z35 T38:Z38 T41:Z41 T44:Z44 T47:Z47 T50:Z50 T53:Z53 T56:Z56 T59:Z59 T62:Z62 T65:Z65 T68:Z68 T71:Z71 T74:Z74 T77:Z77 T80:Z80 T83:Z83 T86:Z86 T89:Z89 T92:Z92 T95:Z95 T98:Z98">
    <cfRule type="expression" priority="35" aboveAverage="0" equalAverage="0" bottom="0" percent="0" rank="0" text="" dxfId="2073">
      <formula>COUNTIF($AA$7:$AG$99,T8)&lt;1</formula>
    </cfRule>
  </conditionalFormatting>
  <conditionalFormatting sqref="T7:Z7 T10:Z10 T13:Z13 T16:Z16 T19:Z19 T22:Z22 T25:Z25 T28:Z28 T31:Z31 T34:Z34 T37:Z37 T40:Z40 T43:Z43 T46:Z46 T49:Z49 T52:Z52 T55:Z55 T58:Z58 T61:Z61 T64:Z64 T67:Z67 T70:Z70 T73:Z73 T76:Z76 T79:Z79 T82:Z82 T85:Z85 T88:Z88 T91:Z91 T94:Z94 T97:Z97">
    <cfRule type="expression" priority="36" aboveAverage="0" equalAverage="0" bottom="0" percent="0" rank="0" text="" dxfId="2074">
      <formula>COUNTIF($AA$7:$AG$99,T8)&lt;1</formula>
    </cfRule>
  </conditionalFormatting>
  <conditionalFormatting sqref="AX9:BA9 AX12:BA12 AX15:BA15 AX18:BA18 AX21:BA21 AX24:BA24 AX27:BA27 AX30:BA30 AX33:BA33 AX36:BA36 AX39:BA39 AX42:BA42 AX45:BA45 AX48:BA48 AX51:BA51 AX54:BA54 AX57:BA57 AX60:BA60 AX63:BA63 AX66:BA66 AX69:BA69 AX72:BA72 AX75:BA75 AX78:BA78 AX81:BA81 AX84:BA84 AX87:BA87 AX90:BA90 AX93:BA93 AX96:BA96 AX99:BA99">
    <cfRule type="expression" priority="37" aboveAverage="0" equalAverage="0" bottom="0" percent="0" rank="0" text="" dxfId="2075">
      <formula>COUNTIF($BB$7:$BE$99,AX8)&lt;1</formula>
    </cfRule>
  </conditionalFormatting>
  <conditionalFormatting sqref="AX8:BA8 AX11:BA11 AX14:BA14 AX17:BA17 AX20:BA20 AX23:BA23 AX26:BA26 AX29:BA29 AX32:BA32 AX35:BA35 AX38:BA38 AX41:BA41 AX44:BA44 AX47:BA47 AX50:BA50 AX53:BA53 AX56:BA56 AX59:BA59 AX62:BA62 AX65:BA65 AX68:BA68 AX71:BA71 AX74:BA74 AX77:BA77 AX80:BA80 AX83:BA83 AX86:BA86 AX89:BA89 AX92:BA92 AX95:BA95 AX98:BA98">
    <cfRule type="expression" priority="38" aboveAverage="0" equalAverage="0" bottom="0" percent="0" rank="0" text="" dxfId="2076">
      <formula>COUNTIF($BB$7:$BE$99,AX8)&lt;1</formula>
    </cfRule>
  </conditionalFormatting>
  <conditionalFormatting sqref="AX7:BA7 AX10:BA10 AX13:BA13 AX16:BA16 AX19:BA19 AX22:BA22 AX25:BA25 AX28:BA28 AX31:BA31 AX34:BA34 AX37:BA37 AX40:BA40 AX43:BA43 AX46:BA46 AX49:BA49 AX52:BA52 AX55:BA55 AX58:BA58 AX61:BA61 AX64:BA64 AX67:BA67 AX70:BA70 AX73:BA73 AX76:BA76 AX79:BA79 AX82:BA82 AX85:BA85 AX88:BA88 AX91:BA91 AX94:BA94 AX97:BA97">
    <cfRule type="expression" priority="39" aboveAverage="0" equalAverage="0" bottom="0" percent="0" rank="0" text="" dxfId="2077">
      <formula>COUNTIF($BB$7:$BE$99,AX8)&lt;1</formula>
    </cfRule>
  </conditionalFormatting>
  <conditionalFormatting sqref="BR7:BU7 BR10:BU10 BR13:BU13 BR16:BU16 BR19:BU19 BR22:BU22 BR25:BU25 BR28:BU28 BR31:BU31 BR34:BU34 BR37:BU37 BR40:BU40 BR43:BU43 BR46:BU46 BR49:BU49 BR52:BU52 BR55:BU55 BR58:BU58 BR61:BU61 BR64:BU64 BR67:BU67 BR70:BU70 BR73:BU73 BR76:BU76 BR79:BU79 BR82:BU82 BR85:BU85 BR88:BU88 BR91:BU91 BR94:BU94 BR97:BU97">
    <cfRule type="expression" priority="40" aboveAverage="0" equalAverage="0" bottom="0" percent="0" rank="0" text="" dxfId="2078">
      <formula>COUNTIF($BV$7:$BY$99,BR8)&lt;1</formula>
    </cfRule>
  </conditionalFormatting>
  <conditionalFormatting sqref="BR8:BU8 BR11:BU11 BR14:BU14 BR17:BU17 BR20:BU20 BR23:BU23 BR26:BU26 BR29:BU29 BR32:BU32 BR35:BU35 BR38:BU38 BR41:BU41 BR44:BU44 BR47:BU47 BR50:BU50 BR53:BU53 BR56:BU56 BR59:BU59 BR62:BU62 BR65:BU65 BR68:BU68 BR71:BU71 BR74:BU74 BR77:BU77 BR80:BU80 BR83:BU83 BR86:BU86 BR89:BU89 BR92:BU92 BR95:BU95 BR98:BU98">
    <cfRule type="expression" priority="41" aboveAverage="0" equalAverage="0" bottom="0" percent="0" rank="0" text="" dxfId="2079">
      <formula>COUNTIF($BV$7:$BY$99,BR8)&lt;1</formula>
    </cfRule>
  </conditionalFormatting>
  <conditionalFormatting sqref="BR9:BU9 BR12:BU12 BR15:BU15 BR18:BU18 BR21:BU21 BR24:BU24 BR27:BU27 BR30:BU30 BR33:BU33 BR36:BU36 BR39:BU39 BR42:BU42 BR45:BU45 BR48:BU48 BR51:BU51 BR54:BU54 BR57:BU57 BR60:BU60 BR63:BU63 BR66:BU66 BR69:BU69 BR72:BU72 BR75:BU75 BR78:BU78 BR81:BU81 BR84:BU84 BR87:BU87 BR90:BU90 BR93:BU93 BR96:BU96 BR99:BU99">
    <cfRule type="expression" priority="42" aboveAverage="0" equalAverage="0" bottom="0" percent="0" rank="0" text="" dxfId="2080">
      <formula>COUNTIF($BV$7:$BY$99,BR8)&lt;1</formula>
    </cfRule>
  </conditionalFormatting>
  <conditionalFormatting sqref="DT99">
    <cfRule type="expression" priority="43" aboveAverage="0" equalAverage="0" bottom="0" percent="0" rank="0" text="" dxfId="2081">
      <formula>COUNTA(DT97:DT99)&gt;0</formula>
    </cfRule>
  </conditionalFormatting>
  <conditionalFormatting sqref="DT98">
    <cfRule type="expression" priority="44" aboveAverage="0" equalAverage="0" bottom="0" percent="0" rank="0" text="" dxfId="2082">
      <formula>COUNTA(DT97:DT99)&gt;0</formula>
    </cfRule>
  </conditionalFormatting>
  <conditionalFormatting sqref="DT97">
    <cfRule type="expression" priority="45" aboveAverage="0" equalAverage="0" bottom="0" percent="0" rank="0" text="" dxfId="2083">
      <formula>COUNTA(DT97:DT99)&gt;0</formula>
    </cfRule>
  </conditionalFormatting>
  <conditionalFormatting sqref="FI8:FO8 FI11:FO11 FI14:FO14 FI17:FO17 FI20:FO20 FI23:FO23 FI26:FO26 FI29:FO29 FI32:FO32 FI35:FO35 FI38:FO38 FI41:FO41 FI44:FO44 FI47:FO47 FI50:FO50 FI53:FO53 FI56:FO56 FI59:FO59 FI62:FO62 FI65:FO65 FI68:FO68 FI71:FO71 FI74:FO74 FI77:FO77 FI80:FO80 FI83:FO83 FI86:FO86 FI89:FO89 FI92:FO92 FI95:FO95 FI98:FO98">
    <cfRule type="expression" priority="46" aboveAverage="0" equalAverage="0" bottom="0" percent="0" rank="0" text="" dxfId="2084">
      <formula>COUNTIF($FB$7:$FH$99,FI8)=1</formula>
    </cfRule>
    <cfRule type="expression" priority="47" aboveAverage="0" equalAverage="0" bottom="0" percent="0" rank="0" text="" dxfId="2085">
      <formula>IF(FI9&gt;0,COUNTIF($FI$7:$FO$99,FI8)&gt;1,"")</formula>
    </cfRule>
  </conditionalFormatting>
  <conditionalFormatting sqref="EA9:EG9 EA12:EG12 EA15:EG15 EA18:EG18 EA21:EG21 EA24:EG24 EA27:EG27 EA30:EG30 EA33:EG33 EA36:EG36 EA39:EG39 EA42:EG42 EA45:EG45 EA48:EG48 EA51:EG51 EA54:EG54 EA57:EG57 EA60:EG60 EA63:EG63 EB66:EG66 EA69:EG69 EA72:EG72 EA75:EG75 EA78:EG78 EA81:EG81 EA84:EG84 EA87:EG87 EA90:EG90 EA93:EG93 EA96:EG96 EA99:EG99">
    <cfRule type="expression" priority="48" aboveAverage="0" equalAverage="0" bottom="0" percent="0" rank="0" text="" dxfId="2086">
      <formula>EA9&gt;19.9</formula>
    </cfRule>
    <cfRule type="expression" priority="49" aboveAverage="0" equalAverage="0" bottom="0" percent="0" rank="0" text="" dxfId="2087">
      <formula>COUNTIF($DT$7:$DZ$99,EA8)=1</formula>
    </cfRule>
  </conditionalFormatting>
  <conditionalFormatting sqref="EA8:EG8 EA11:EG11 EA14:EG14 EA17:EG17 EA20:EG20 EA23:EG23 EA26:EG26 EA29:EG29 EA32:EG32 EA35:EG35 EA38:EG38 EA41:EG41 EA44:EG44 EA47:EG47 EA50:EG50 EA53:EG53 EA56:EG56 EA59:EG59 EA62:EG62 EB65:EG65 EA68:EG68 EA71:EG71 EA74:EG74 EA77:EG77 EA80:EG80 EA83:EG83 EA86:EG86 EA89:EG89 EA92:EG92 EA95:EG95 EA98:EG98">
    <cfRule type="expression" priority="50" aboveAverage="0" equalAverage="0" bottom="0" percent="0" rank="0" text="" dxfId="2088">
      <formula>COUNTIF($DT$7:$DZ$99,EA8)=1</formula>
    </cfRule>
    <cfRule type="expression" priority="51" aboveAverage="0" equalAverage="0" bottom="0" percent="0" rank="0" text="" dxfId="2089">
      <formula>IF(EA9&gt;0,COUNTIF($EA$7:$EG$99,EA8)&gt;1,"")</formula>
    </cfRule>
  </conditionalFormatting>
  <conditionalFormatting sqref="BD105">
    <cfRule type="expression" priority="52" aboveAverage="0" equalAverage="0" bottom="0" percent="0" rank="0" text="" dxfId="2090">
      <formula>COUNTIF($AX$7:$BA$99,BD104)&lt;1</formula>
    </cfRule>
  </conditionalFormatting>
  <conditionalFormatting sqref="BD103">
    <cfRule type="expression" priority="53" aboveAverage="0" equalAverage="0" bottom="0" percent="0" rank="0" text="" dxfId="2091">
      <formula>COUNTIF($AX$7:$BA$99,BD104)&lt;1</formula>
    </cfRule>
  </conditionalFormatting>
  <conditionalFormatting sqref="BD104">
    <cfRule type="expression" priority="54" aboveAverage="0" equalAverage="0" bottom="0" percent="0" rank="0" text="" dxfId="2092">
      <formula>COUNTIF($AX$7:$BA$99,BD104)&lt;1</formula>
    </cfRule>
  </conditionalFormatting>
  <conditionalFormatting sqref="BD104">
    <cfRule type="expression" priority="55" aboveAverage="0" equalAverage="0" bottom="0" percent="0" rank="0" text="" dxfId="2093">
      <formula>COUNTIF($BB$7:$BE$99,BD104)&gt;1</formula>
    </cfRule>
  </conditionalFormatting>
  <conditionalFormatting sqref="BC105">
    <cfRule type="expression" priority="56" aboveAverage="0" equalAverage="0" bottom="0" percent="0" rank="0" text="" dxfId="2094">
      <formula>COUNTIF($AX$7:$BA$99,BC104)&lt;1</formula>
    </cfRule>
  </conditionalFormatting>
  <conditionalFormatting sqref="BC103">
    <cfRule type="expression" priority="57" aboveAverage="0" equalAverage="0" bottom="0" percent="0" rank="0" text="" dxfId="2095">
      <formula>COUNTIF($AX$7:$BA$99,BC104)&lt;1</formula>
    </cfRule>
  </conditionalFormatting>
  <conditionalFormatting sqref="BC104">
    <cfRule type="expression" priority="58" aboveAverage="0" equalAverage="0" bottom="0" percent="0" rank="0" text="" dxfId="2096">
      <formula>COUNTIF($AX$7:$BA$99,BC104)&lt;1</formula>
    </cfRule>
  </conditionalFormatting>
  <conditionalFormatting sqref="BC105">
    <cfRule type="expression" priority="59" aboveAverage="0" equalAverage="0" bottom="0" percent="0" rank="0" text="" dxfId="2097">
      <formula>COUNTIF($AX$7:$BA$99,BC104)&lt;1</formula>
    </cfRule>
  </conditionalFormatting>
  <conditionalFormatting sqref="BC103">
    <cfRule type="expression" priority="60" aboveAverage="0" equalAverage="0" bottom="0" percent="0" rank="0" text="" dxfId="2098">
      <formula>COUNTIF($AX$7:$BA$99,BC104)&lt;1</formula>
    </cfRule>
  </conditionalFormatting>
  <conditionalFormatting sqref="BC104">
    <cfRule type="expression" priority="61" aboveAverage="0" equalAverage="0" bottom="0" percent="0" rank="0" text="" dxfId="2099">
      <formula>COUNTIF($AX$7:$BA$99,BC104)&lt;1</formula>
    </cfRule>
  </conditionalFormatting>
  <conditionalFormatting sqref="BC104">
    <cfRule type="expression" priority="62" aboveAverage="0" equalAverage="0" bottom="0" percent="0" rank="0" text="" dxfId="2100">
      <formula>COUNTIF($BB$7:$BE$99,BC104)&gt;1</formula>
    </cfRule>
  </conditionalFormatting>
  <conditionalFormatting sqref="BB103">
    <cfRule type="expression" priority="63" aboveAverage="0" equalAverage="0" bottom="0" percent="0" rank="0" text="" dxfId="2101">
      <formula>COUNTIF($AX$7:$BA$99,BB104)&lt;1</formula>
    </cfRule>
  </conditionalFormatting>
  <conditionalFormatting sqref="BB104">
    <cfRule type="expression" priority="64" aboveAverage="0" equalAverage="0" bottom="0" percent="0" rank="0" text="" dxfId="2102">
      <formula>COUNTIF($AX$7:$BA$99,BB104)&lt;1</formula>
    </cfRule>
  </conditionalFormatting>
  <conditionalFormatting sqref="BB104">
    <cfRule type="expression" priority="65" aboveAverage="0" equalAverage="0" bottom="0" percent="0" rank="0" text="" dxfId="2103">
      <formula>COUNTIF($BB$7:$BE$99,BB104)&gt;1</formula>
    </cfRule>
  </conditionalFormatting>
  <conditionalFormatting sqref="AP103:AQ103">
    <cfRule type="expression" priority="66" aboveAverage="0" equalAverage="0" bottom="0" percent="0" rank="0" text="" dxfId="2104">
      <formula>COUNTIF($AL$7:$AO$99,AP104)&lt;1</formula>
    </cfRule>
  </conditionalFormatting>
  <conditionalFormatting sqref="AP104:AQ104">
    <cfRule type="expression" priority="67" aboveAverage="0" equalAverage="0" bottom="0" percent="0" rank="0" text="" dxfId="2105">
      <formula>COUNTIF($AL$7:$AO$99,AP104)&lt;1</formula>
    </cfRule>
  </conditionalFormatting>
  <conditionalFormatting sqref="AC103">
    <cfRule type="expression" priority="68" aboveAverage="0" equalAverage="0" bottom="0" percent="0" rank="0" text="" dxfId="2106">
      <formula>COUNTIF($T$7:$Z$99,AC104)&lt;1</formula>
    </cfRule>
  </conditionalFormatting>
  <conditionalFormatting sqref="AC103">
    <cfRule type="expression" priority="69" aboveAverage="0" equalAverage="0" bottom="0" percent="0" rank="0" text="" dxfId="2107">
      <formula>COUNTIF($T$7:$Z$99,AC104)&lt;1</formula>
    </cfRule>
  </conditionalFormatting>
  <conditionalFormatting sqref="AB103">
    <cfRule type="expression" priority="70" aboveAverage="0" equalAverage="0" bottom="0" percent="0" rank="0" text="" dxfId="2108">
      <formula>COUNTIF($T$7:$Z$99,AB104)&lt;1</formula>
    </cfRule>
  </conditionalFormatting>
  <conditionalFormatting sqref="AB104">
    <cfRule type="expression" priority="71" aboveAverage="0" equalAverage="0" bottom="0" percent="0" rank="0" text="" dxfId="2109">
      <formula>COUNTIF($T$7:$Z$99,AB104)&lt;1</formula>
    </cfRule>
  </conditionalFormatting>
  <conditionalFormatting sqref="AB103">
    <cfRule type="expression" priority="72" aboveAverage="0" equalAverage="0" bottom="0" percent="0" rank="0" text="" dxfId="2110">
      <formula>COUNTIF($T$7:$Z$99,AB104)&lt;1</formula>
    </cfRule>
  </conditionalFormatting>
  <conditionalFormatting sqref="AB104">
    <cfRule type="expression" priority="73" aboveAverage="0" equalAverage="0" bottom="0" percent="0" rank="0" text="" dxfId="2111">
      <formula>COUNTIF($T$7:$Z$99,AB104)&lt;1</formula>
    </cfRule>
  </conditionalFormatting>
  <conditionalFormatting sqref="AB104">
    <cfRule type="expression" priority="74" aboveAverage="0" equalAverage="0" bottom="0" percent="0" rank="0" text="" dxfId="2112">
      <formula>COUNTIF($AA$7:$AG$99,AB104)&gt;1</formula>
    </cfRule>
  </conditionalFormatting>
  <conditionalFormatting sqref="CX115">
    <cfRule type="expression" priority="75" aboveAverage="0" equalAverage="0" bottom="0" percent="0" rank="0" text="" dxfId="2113">
      <formula>COUNTIF($CP$7:$CV$99,CX115)&lt;1</formula>
    </cfRule>
  </conditionalFormatting>
  <conditionalFormatting sqref="CW115">
    <cfRule type="expression" priority="76" aboveAverage="0" equalAverage="0" bottom="0" percent="0" rank="0" text="" dxfId="2114">
      <formula>COUNTIF($CP$7:$CV$99,CW115)&lt;1</formula>
    </cfRule>
  </conditionalFormatting>
  <conditionalFormatting sqref="DA112">
    <cfRule type="expression" priority="77" aboveAverage="0" equalAverage="0" bottom="0" percent="0" rank="0" text="" dxfId="2115">
      <formula>COUNTIF($CP$7:$CV$99,DA112)&lt;1</formula>
    </cfRule>
  </conditionalFormatting>
  <conditionalFormatting sqref="CZ112">
    <cfRule type="expression" priority="78" aboveAverage="0" equalAverage="0" bottom="0" percent="0" rank="0" text="" dxfId="2116">
      <formula>COUNTIF($CP$7:$CV$99,CZ112)&lt;1</formula>
    </cfRule>
  </conditionalFormatting>
  <conditionalFormatting sqref="CX112:CY112">
    <cfRule type="expression" priority="79" aboveAverage="0" equalAverage="0" bottom="0" percent="0" rank="0" text="" dxfId="2117">
      <formula>COUNTIF($CP$7:$CV$99,CX112)&lt;1</formula>
    </cfRule>
  </conditionalFormatting>
  <conditionalFormatting sqref="CW112">
    <cfRule type="expression" priority="80" aboveAverage="0" equalAverage="0" bottom="0" percent="0" rank="0" text="" dxfId="2118">
      <formula>COUNTIF($CP$7:$CV$99,CW112)&lt;1</formula>
    </cfRule>
  </conditionalFormatting>
  <conditionalFormatting sqref="CW112">
    <cfRule type="expression" priority="81" aboveAverage="0" equalAverage="0" bottom="0" percent="0" rank="0" text="" dxfId="2119">
      <formula>COUNTIF($CP$7:$CV$99,CW112)&lt;1</formula>
    </cfRule>
  </conditionalFormatting>
  <conditionalFormatting sqref="DB109">
    <cfRule type="expression" priority="82" aboveAverage="0" equalAverage="0" bottom="0" percent="0" rank="0" text="" dxfId="2120">
      <formula>COUNTIF($CP$7:$CV$99,DB109)&lt;1</formula>
    </cfRule>
  </conditionalFormatting>
  <conditionalFormatting sqref="DB109">
    <cfRule type="expression" priority="83" aboveAverage="0" equalAverage="0" bottom="0" percent="0" rank="0" text="" dxfId="2121">
      <formula>COUNTIF($CP$7:$CV$99,DB109)&lt;1</formula>
    </cfRule>
  </conditionalFormatting>
  <conditionalFormatting sqref="DA109">
    <cfRule type="expression" priority="84" aboveAverage="0" equalAverage="0" bottom="0" percent="0" rank="0" text="" dxfId="2122">
      <formula>COUNTIF($CP$7:$CV$99,DA109)&lt;1</formula>
    </cfRule>
  </conditionalFormatting>
  <conditionalFormatting sqref="DA109">
    <cfRule type="expression" priority="85" aboveAverage="0" equalAverage="0" bottom="0" percent="0" rank="0" text="" dxfId="2123">
      <formula>COUNTIF($CP$7:$CV$99,DA109)&lt;1</formula>
    </cfRule>
  </conditionalFormatting>
  <conditionalFormatting sqref="CZ109">
    <cfRule type="expression" priority="86" aboveAverage="0" equalAverage="0" bottom="0" percent="0" rank="0" text="" dxfId="2124">
      <formula>COUNTIF($CP$7:$CV$99,CZ109)&lt;1</formula>
    </cfRule>
  </conditionalFormatting>
  <conditionalFormatting sqref="CZ109">
    <cfRule type="expression" priority="87" aboveAverage="0" equalAverage="0" bottom="0" percent="0" rank="0" text="" dxfId="2125">
      <formula>COUNTIF($CP$7:$CV$99,CZ109)&lt;1</formula>
    </cfRule>
  </conditionalFormatting>
  <conditionalFormatting sqref="CY109">
    <cfRule type="expression" priority="88" aboveAverage="0" equalAverage="0" bottom="0" percent="0" rank="0" text="" dxfId="2126">
      <formula>COUNTIF($CP$7:$CV$99,CY109)&lt;1</formula>
    </cfRule>
  </conditionalFormatting>
  <conditionalFormatting sqref="CX109">
    <cfRule type="expression" priority="89" aboveAverage="0" equalAverage="0" bottom="0" percent="0" rank="0" text="" dxfId="2127">
      <formula>COUNTIF($CP$7:$CV$99,CX109)&lt;1</formula>
    </cfRule>
  </conditionalFormatting>
  <conditionalFormatting sqref="CW109">
    <cfRule type="expression" priority="90" aboveAverage="0" equalAverage="0" bottom="0" percent="0" rank="0" text="" dxfId="2128">
      <formula>COUNTIF($CP$7:$CV$99,CW109)&lt;1</formula>
    </cfRule>
  </conditionalFormatting>
  <conditionalFormatting sqref="CW109">
    <cfRule type="expression" priority="91" aboveAverage="0" equalAverage="0" bottom="0" percent="0" rank="0" text="" dxfId="2129">
      <formula>COUNTIF($CP$7:$CV$99,CW109)&lt;1</formula>
    </cfRule>
  </conditionalFormatting>
  <conditionalFormatting sqref="KV57:KV59">
    <cfRule type="containsErrors" priority="92" aboveAverage="0" equalAverage="0" bottom="0" percent="0" rank="0" text="" dxfId="2130">
      <formula>ISERROR(KV57)</formula>
    </cfRule>
  </conditionalFormatting>
  <conditionalFormatting sqref="CH10">
    <cfRule type="expression" priority="93" aboveAverage="0" equalAverage="0" bottom="0" percent="0" rank="0" text="" dxfId="2131">
      <formula>COUNT(CH10:CH12)&gt;0</formula>
    </cfRule>
  </conditionalFormatting>
  <conditionalFormatting sqref="CH10">
    <cfRule type="expression" priority="94" aboveAverage="0" equalAverage="0" bottom="0" percent="0" rank="0" text="" dxfId="2132">
      <formula>COUNT(CH10:CH12)&gt;0</formula>
    </cfRule>
  </conditionalFormatting>
  <conditionalFormatting sqref="CH64:CH78">
    <cfRule type="expression" priority="95" aboveAverage="0" equalAverage="0" bottom="0" percent="0" rank="0" text="" dxfId="2133">
      <formula>COUNT(CH64:CH66)&gt;0</formula>
    </cfRule>
    <cfRule type="expression" priority="96" aboveAverage="0" equalAverage="0" bottom="0" percent="0" rank="0" text="" dxfId="2134">
      <formula>COUNT(CH64:CH66)&gt;0</formula>
    </cfRule>
  </conditionalFormatting>
  <conditionalFormatting sqref="FI9:FO9 FI12:FO12 FI15:FO15 FI18:FO18 FI21:FO21 FI24:FO24 FI27:FO27 FI30:FO30 FI33:FO33 FI36:FO36 FI39:FO39 FI42:FO42 FI45:FO45 FI48:FO48 FI51:FO51 FI54:FO54 FI57:FO57 FI60:FO60 FI63:FO63 FI66:FO66 FI69:FO69 FI72:FO72 FI75:FO75 FI78:FO78 FI81:FO81 FI84:FO84 FI87:FO87 FI90:FO90 FI93:FO93 FI96:FO96 FI99:FO99">
    <cfRule type="expression" priority="97" aboveAverage="0" equalAverage="0" bottom="0" percent="0" rank="0" text="" dxfId="2135">
      <formula>FI9&gt;19.9</formula>
    </cfRule>
    <cfRule type="expression" priority="98" aboveAverage="0" equalAverage="0" bottom="0" percent="0" rank="0" text="" dxfId="2136">
      <formula>COUNTIF($FB$7:$FH$99,FI8)=1</formula>
    </cfRule>
  </conditionalFormatting>
  <conditionalFormatting sqref="BV9:BY9 BV12:BY12 BV15:BY15 BV18:BY18 BV21:BY21 BV24:BY24 BV27:BY27 BV30:BY30 BV33:BY33 BV36:BY36 BV39:BY39 BV42:BY42 BV45:BY45 BV48:BY48 BV51:BY51 BV54:BY54 BV57:BY57 BV60:BY60 BV63:BY63 BV66:BY66 BV69:BY69 BV72:BY72 BV75:BY75 BV78:BY78 BV81:BY81 BV84:BY84 BV87:BY87 BV90:BY90 BV93:BY93 BV96:BY96 BV99:BY99">
    <cfRule type="expression" priority="99" aboveAverage="0" equalAverage="0" bottom="0" percent="0" rank="0" text="" dxfId="2137">
      <formula>COUNTIF($BR$7:$BU$99,BV8)&lt;1</formula>
    </cfRule>
  </conditionalFormatting>
  <conditionalFormatting sqref="BV7:BY7 BV10:BY10 BV13:BY13 BV16:BY16 BV19:BY19 BV22:BY22 BV25:BY25 BV28:BY28 BV31:BY31 BV34:BY34 BV37:BY37 BV40:BY40 BV43:BY43 BV46:BY46 BV49:BY49 BV52:BY52 BV55:BY55 BV58:BY58 BV61:BY61 BV64:BY64 BV67:BY67 BV70:BY70 BV73:BY73 BV76:BY76 BV79:BY79 BV82:BY82 BV85:BY85 BV88:BY88 BV91:BY91 BV94:BY94 BV97:BY97">
    <cfRule type="expression" priority="100" aboveAverage="0" equalAverage="0" bottom="0" percent="0" rank="0" text="" dxfId="2138">
      <formula>COUNTIF($BR$7:$BU$99,BV8)&lt;1</formula>
    </cfRule>
  </conditionalFormatting>
  <conditionalFormatting sqref="BV8:BY8 BV11:BY11 BV14:BY14 BV17:BY17 BV20:BY20 BV23:BY23 BV26:BY26 BV29:BY29 BV32:BY32 BV35:BY35 BV38:BY38 BV41:BY41 BV44:BY44 BV47:BY47 BV50:BY50 BV53:BY53 BV56:BY56 BV59:BY59 BV62:BY62 BV65:BY65 BV68:BY68 BV71:BY71 BV74:BY74 BV77:BY77 BV80:BY80 BV83:BY83 BV86:BY86 BV89:BY89 BV92:BY92 BV95:BY95 BV98:BY98">
    <cfRule type="expression" priority="101" aboveAverage="0" equalAverage="0" bottom="0" percent="0" rank="0" text="" dxfId="2139">
      <formula>COUNTIF($BR$7:$BU$99,BV8)&lt;1</formula>
    </cfRule>
    <cfRule type="expression" priority="102" aboveAverage="0" equalAverage="0" bottom="0" percent="0" rank="0" text="" dxfId="2140">
      <formula>IF(BV9&gt;0,COUNTIF($BV$7:$BY$99,BV8)&gt;1,"")</formula>
    </cfRule>
  </conditionalFormatting>
  <conditionalFormatting sqref="BB105:BB106 BB9:BE9 BB12:BE12 BB15:BE15 BB18:BE18 BB21:BE21 BB24:BE24 BB27:BE27 BB30:BE30 BB33:BE33 BB36:BE36 BB39:BE39 BB42:BE42 BB45:BE45 BB48:BE48 BB51:BE51 BB54:BE54 BB57:BE57 BB60:BE60 BB63:BE63 BB66:BE66 BB69:BE69 BB72:BE72 BB75:BE75 BB78:BE78 BB81:BE81 BB84:BE84 BB87:BE87 BB90:BE90 BB93:BE93 BB96:BE96 BB99:BE99">
    <cfRule type="expression" priority="103" aboveAverage="0" equalAverage="0" bottom="0" percent="0" rank="0" text="" dxfId="2141">
      <formula>COUNTIF($AX$7:$BA$99,BB8)&lt;1</formula>
    </cfRule>
  </conditionalFormatting>
  <conditionalFormatting sqref="BB7:BE7 BB10:BE10 BB13:BE13 BB16:BE16 BB19:BE19 BB22:BE22 BB25:BE25 BB28:BE28 BB31:BE31 BB34:BE34 BB37:BE37 BB40:BE40 BB43:BE43 BB46:BE46 BB49:BE49 BB52:BE52 BB55:BE55 BB58:BE58 BB61:BE61 BB64:BE64 BB67:BE67 BB70:BE70 BB73:BE73 BB76:BE76 BB79:BE79 BB82:BE82 BB85:BE85 BB88:BE88 BB91:BE91 BB94:BE94 BB97:BE97">
    <cfRule type="expression" priority="104" aboveAverage="0" equalAverage="0" bottom="0" percent="0" rank="0" text="" dxfId="2142">
      <formula>COUNTIF($AX$7:$BA$99,BB8)&lt;1</formula>
    </cfRule>
  </conditionalFormatting>
  <conditionalFormatting sqref="BB8:BE8 BB11:BE11 BB14:BE14 BB17:BE17 BB20:BE20 BB23:BE23 BB26:BE26 BB29:BE29 BB32:BE32 BB35:BE35 BB38:BE38 BB41:BE41 BB44:BE44 BB47:BE47 BB50:BE50 BB53:BE53 BB56:BE56 BB59:BE59 BB62:BE62 BB65:BE65 BB68:BE68 BB71:BE71 BB74:BE74 BB77:BE77 BB80:BE80 BB83:BE83 BB86:BE86 BB89:BE89 BB92:BE92 BB95:BE95 BB98:BE98">
    <cfRule type="expression" priority="105" aboveAverage="0" equalAverage="0" bottom="0" percent="0" rank="0" text="" dxfId="2143">
      <formula>COUNTIF($AX$7:$BA$99,BB8)&lt;1</formula>
    </cfRule>
    <cfRule type="expression" priority="106" aboveAverage="0" equalAverage="0" bottom="0" percent="0" rank="0" text="" dxfId="2144">
      <formula>IF(BB9&gt;0,COUNTIF($BB$7:$BE$99,BB8)&gt;1,"")</formula>
    </cfRule>
  </conditionalFormatting>
  <conditionalFormatting sqref="AP105:AQ106 AP9:AS9 AP12:AS12 AP15:AS15 AP18:AS18 AP21:AS21 AP24:AS24 AP27:AS27 AP30:AS30 AP33:AS33 AP36:AS36 AP39:AS39 AP42:AS42 AP45:AS45 AP48:AS48 AP51:AS51 AP54:AS54 AP57:AS57 AP60:AS60 AP63:AS63 AP66:AS66 AP69:AS69 AP72:AS72 AP75:AS75 AP78:AS78 AP81:AS81 AP84:AS84 AP87:AS87 AP90:AS90 AP93:AS93 AP96:AS96 AP99:AS99">
    <cfRule type="expression" priority="107" aboveAverage="0" equalAverage="0" bottom="0" percent="0" rank="0" text="" dxfId="2145">
      <formula>COUNTIF($AL$7:$AO$99,AP8)&lt;1</formula>
    </cfRule>
  </conditionalFormatting>
  <conditionalFormatting sqref="AP7:AS7 AP10:AS10 AP13:AS13 AP16:AS16 AP19:AS19 AP22:AS22 AP25:AS25 AP28:AS28 AP31:AS31 AP34:AS34 AP37:AS37 AP40:AS40 AP43:AS43 AP46:AS46 AP49:AS49 AP52:AS52 AP55:AS55 AP58:AS58 AP61:AS61 AP64:AS64 AP67:AS67 AP70:AS70 AP73:AS73 AP76:AS76 AP79:AS79 AP82:AS82 AP85:AS85 AP88:AS88 AP91:AS91 AP94:AS94 AP97:AS97">
    <cfRule type="expression" priority="108" aboveAverage="0" equalAverage="0" bottom="0" percent="0" rank="0" text="" dxfId="2146">
      <formula>COUNTIF($AL$7:$AO$99,AP8)&lt;1</formula>
    </cfRule>
  </conditionalFormatting>
  <conditionalFormatting sqref="AP8:AS8 AP11:AS11 AP14:AS14 AP17:AS17 AP20:AS20 AP23:AS23 AP26:AS26 AP29:AS29 AP32:AS32 AP35:AS35 AP38:AS38 AP41:AS41 AP44:AS44 AP47:AS47 AP50:AS50 AP53:AS53 AP56:AS56 AP59:AS59 AP62:AS62 AP65:AS65 AP68:AS68 AP71:AS71 AP74:AS74 AP77:AS77 AP80:AS80 AP83:AS83 AP86:AS86 AP89:AS89 AP92:AS92 AP95:AS95 AP98:AS98">
    <cfRule type="expression" priority="109" aboveAverage="0" equalAverage="0" bottom="0" percent="0" rank="0" text="" dxfId="2147">
      <formula>COUNTIF($AL$7:$AO$99,AP8)&lt;1</formula>
    </cfRule>
  </conditionalFormatting>
  <conditionalFormatting sqref="AH110 AB110:AD110 AB105:AB106">
    <cfRule type="expression" priority="110" aboveAverage="0" equalAverage="0" bottom="0" percent="0" rank="0" text="" dxfId="2148">
      <formula>COUNTIF($T$7:$Z$99,AB104)&lt;1</formula>
    </cfRule>
  </conditionalFormatting>
  <conditionalFormatting sqref="AH108 AB108:AD108">
    <cfRule type="expression" priority="111" aboveAverage="0" equalAverage="0" bottom="0" percent="0" rank="0" text="" dxfId="2149">
      <formula>COUNTIF($T$7:$Z$99,AB109)&lt;1</formula>
    </cfRule>
  </conditionalFormatting>
  <conditionalFormatting sqref="AH109 AB109:AD109">
    <cfRule type="expression" priority="112" aboveAverage="0" equalAverage="0" bottom="0" percent="0" rank="0" text="" dxfId="2150">
      <formula>COUNTIF($T$7:$Z$99,AB109)&lt;1</formula>
    </cfRule>
    <cfRule type="expression" priority="113" aboveAverage="0" equalAverage="0" bottom="0" percent="0" rank="0" text="" dxfId="2151">
      <formula>COUNTIF($AA$7:$AG$99,AB109)&gt;1</formula>
    </cfRule>
  </conditionalFormatting>
  <conditionalFormatting sqref="CH94:CH96">
    <cfRule type="expression" priority="114" aboveAverage="0" equalAverage="0" bottom="0" percent="0" rank="0" text="" dxfId="2152">
      <formula>COUNT(CH94:CH96)&gt;0</formula>
    </cfRule>
    <cfRule type="expression" priority="115" aboveAverage="0" equalAverage="0" bottom="0" percent="0" rank="0" text="" dxfId="2153">
      <formula>COUNT(CH94:CH96)&gt;0</formula>
    </cfRule>
  </conditionalFormatting>
  <conditionalFormatting sqref="CH34:CH36">
    <cfRule type="expression" priority="116" aboveAverage="0" equalAverage="0" bottom="0" percent="0" rank="0" text="" dxfId="2154">
      <formula>COUNT(CH34:CH36)&gt;0</formula>
    </cfRule>
    <cfRule type="expression" priority="117" aboveAverage="0" equalAverage="0" bottom="0" percent="0" rank="0" text="" dxfId="2155">
      <formula>COUNT(CH34:CH36)&gt;0</formula>
    </cfRule>
  </conditionalFormatting>
  <conditionalFormatting sqref="CH22:CH24">
    <cfRule type="expression" priority="118" aboveAverage="0" equalAverage="0" bottom="0" percent="0" rank="0" text="" dxfId="2156">
      <formula>COUNT(CH22:CH24)&gt;0</formula>
    </cfRule>
    <cfRule type="expression" priority="119" aboveAverage="0" equalAverage="0" bottom="0" percent="0" rank="0" text="" dxfId="2157">
      <formula>COUNT(CH22:CH24)&gt;0</formula>
    </cfRule>
  </conditionalFormatting>
  <conditionalFormatting sqref="L111:L113">
    <cfRule type="expression" priority="120" aboveAverage="0" equalAverage="0" bottom="0" percent="0" rank="0" text="" dxfId="2158">
      <formula>COUNT(L111:L113)&gt;0</formula>
    </cfRule>
    <cfRule type="expression" priority="121" aboveAverage="0" equalAverage="0" bottom="0" percent="0" rank="0" text="" dxfId="2159">
      <formula>COUNT(L111:L113)&gt;0</formula>
    </cfRule>
  </conditionalFormatting>
  <conditionalFormatting sqref="HK107:HQ107">
    <cfRule type="expression" priority="122" aboveAverage="0" equalAverage="0" bottom="0" percent="0" rank="0" text="" dxfId="2160">
      <formula>COUNT(HK107:HK110)&gt;0</formula>
    </cfRule>
  </conditionalFormatting>
  <conditionalFormatting sqref="AB107">
    <cfRule type="expression" priority="123" aboveAverage="0" equalAverage="0" bottom="0" percent="0" rank="0" text="" dxfId="2161">
      <formula>COUNTIF($T$7:$Z$99,AB105)&lt;1</formula>
    </cfRule>
  </conditionalFormatting>
  <conditionalFormatting sqref="AP107:AQ107">
    <cfRule type="expression" priority="124" aboveAverage="0" equalAverage="0" bottom="0" percent="0" rank="0" text="" dxfId="2162">
      <formula>COUNTIF($AL$7:$AO$99,AP105)&lt;1</formula>
    </cfRule>
  </conditionalFormatting>
  <conditionalFormatting sqref="BB107">
    <cfRule type="expression" priority="125" aboveAverage="0" equalAverage="0" bottom="0" percent="0" rank="0" text="" dxfId="2163">
      <formula>COUNTIF($AX$7:$BA$99,BB105)&lt;1</formula>
    </cfRule>
  </conditionalFormatting>
  <conditionalFormatting sqref="HK106:HQ106">
    <cfRule type="expression" priority="126" aboveAverage="0" equalAverage="0" bottom="0" percent="0" rank="0" text="" dxfId="2164">
      <formula>COUNT(HK106:HK110)&gt;0</formula>
    </cfRule>
  </conditionalFormatting>
  <conditionalFormatting sqref="AP104:AQ104 AP8:AS8 AP11:AS11 AP14:AS14 AP17:AS17 AP20:AS20 AP23:AS23 AP26:AS26 AP29:AS29 AP32:AS32 AP35:AS35 AP38:AS38 AP41:AS41 AP44:AS44 AP47:AS47 AP50:AS50 AP53:AS53 AP56:AS56 AP59:AS59 AP62:AS62 AP65:AS65 AP68:AS68 AP71:AS71 AP74:AS74 AP77:AS77 AP80:AS80 AP83:AS83 AP86:AS86 AP89:AS89 AP92:AS92 AP95:AS95 AP98:AS98">
    <cfRule type="expression" priority="127" aboveAverage="0" equalAverage="0" bottom="0" percent="0" rank="0" text="" dxfId="2165">
      <formula>IF(AP9&gt;0,COUNTIF($AP$7:$AS$99,AP8)&gt;1,"")</formula>
    </cfRule>
  </conditionalFormatting>
  <conditionalFormatting sqref="AL7:AO7 AL10:AO10 AL13:AO13 AL16:AO16 AL19:AO19 AL22:AO22 AL25:AO25 AL28:AO28 AL31:AO31 AL34:AO34 AL37:AO37 AL40:AO40 AL43:AO43 AL46:AO46 AL49:AO49 AL52:AO52 AL55:AO55 AL58:AO58 AL61:AO61 AL64:AO64 AL67:AO67 AL70:AO70 AL73:AO73 AL76:AO76 AL79:AO79 AL82:AO82 AL85:AO85 AL88:AO88 AL91:AO91 AL94:AO94 AL97:AO97">
    <cfRule type="expression" priority="128" aboveAverage="0" equalAverage="0" bottom="0" percent="0" rank="0" text="" dxfId="2166">
      <formula>COUNTIF($AP$7:$AS$99,AL8)&lt;1</formula>
    </cfRule>
  </conditionalFormatting>
  <conditionalFormatting sqref="AL8:AO8 AL11:AO11 AL14:AO14 AL17:AO17 AL20:AO20 AL23:AO23 AL26:AO26 AL29:AO29 AL32:AO32 AL35:AO35 AL38:AO38 AL41:AO41 AL44:AO44 AL47:AO47 AL50:AO50 AL53:AO53 AL56:AO56 AL59:AO59 AL62:AO62 AL65:AO65 AL68:AO68 AL71:AO71 AL74:AO74 AL77:AO77 AL80:AO80 AL83:AO83 AL86:AO86 AL89:AO89 AL92:AO92 AL95:AO95 AL98:AO98">
    <cfRule type="expression" priority="129" aboveAverage="0" equalAverage="0" bottom="0" percent="0" rank="0" text="" dxfId="2167">
      <formula>COUNTIF($AP$7:$AS$99,AL8)&lt;1</formula>
    </cfRule>
  </conditionalFormatting>
  <conditionalFormatting sqref="AL9:AO9 AL12:AO12 AL15:AO15 AL18:AO18 AL21:AO21 AL24:AO24 AL27:AO27 AL30:AO30 AL33:AO33 AL36:AO36 AL39:AO39 AL42:AO42 AL45:AO45 AL48:AO48 AL51:AO51 AL54:AO54 AL57:AO57 AL60:AO60 AL63:AO63 AL66:AO66 AL69:AO69 AL72:AO72 AL75:AO75 AL78:AO78 AL81:AO81 AL84:AO84 AL87:AO87 AL90:AO90 AL93:AO93 AL96:AO96 AL99:AO99">
    <cfRule type="expression" priority="130" aboveAverage="0" equalAverage="0" bottom="0" percent="0" rank="0" text="" dxfId="2168">
      <formula>COUNTIF($AP$7:$AS$99,AL8)&lt;1</formula>
    </cfRule>
  </conditionalFormatting>
  <conditionalFormatting sqref="I7:O7 I10:O10 I13:O13 I16:O16 I19:O19 I22:O22 I25:O25 I28:O28 I31:O31 I34:O34 I37:O37 I40:O40 I43:O43 I46:O46 I49:O49 I52:O52 I55:O55 I58:O58 I61:O61 I64:O64 I67:O67 I70:O70 I73:O73 I76:O76 I79:O79 I82:O82 I85:O85 I88:O88 I91:O91 I94:O94 I97:O97">
    <cfRule type="expression" priority="131" aboveAverage="0" equalAverage="0" bottom="0" percent="0" rank="0" text="" dxfId="2169">
      <formula>COUNTIF($B$7:$H$99,I8)&lt;1</formula>
    </cfRule>
  </conditionalFormatting>
  <conditionalFormatting sqref="I9:O9 I12:O12 I15:O15 I18:O18 I21:O21 I24:O24 I27:O27 I30:O30 I33:O33 I36:O36 I39:O39 I42:O42 I45:O45 I48:O48 I51:O51 I54:O54 I57:O57 I60:O60 I63:O63 I66:O66 I69:O69 I72:O72 I75:O75 I78:O78 I81:O81 I84:O84 I87:O87 I90:O90 I93:O93 I96:O96 I99:O99">
    <cfRule type="expression" priority="132" aboveAverage="0" equalAverage="0" bottom="0" percent="0" rank="0" text="" dxfId="2170">
      <formula>COUNTIF($B$7:$H$99,I8)&lt;1</formula>
    </cfRule>
  </conditionalFormatting>
  <conditionalFormatting sqref="B17:H17 B20:H20 B23:H23 B26:H26 B29:H29 B32:H32 B35:H35 B38:H38 B41:H41 B44:H44 B47:H47 B50:H50 B53:H53 B56:H56 B59:H59 B62:H62 B65:H65 B68:H68 B71:H71 B74:H74 B77:H77 B80:H80 B83:H83 B86:H86 B89:H89 B92:H92 B95:H95 B98:H98 B8:H8 B11:H11 B14:H14">
    <cfRule type="expression" priority="133" aboveAverage="0" equalAverage="0" bottom="0" percent="0" rank="0" text="" dxfId="2171">
      <formula>COUNTIF($I$7:$O$99,B8)&lt;1</formula>
    </cfRule>
  </conditionalFormatting>
  <conditionalFormatting sqref="B16:H16 B19:H19 B22:H22 B25:H25 B28:H28 B31:H31 B34:H34 B37:H37 B40:H40 B43:H43 B46:H46 B49:H49 B52:H52 B55:H55 B58:H58 B61:H61 B64:H64 B67:H67 B70:H70 B73:H73 B76:H76 B79:H79 B82:H82 B85:H85 B88:H88 B91:H91 B94:H94 B97:H97 B7:H7 B10:H10 B13:H13">
    <cfRule type="expression" priority="134" aboveAverage="0" equalAverage="0" bottom="0" percent="0" rank="0" text="" dxfId="2172">
      <formula>COUNTIF($I$7:$O$99,B8)&lt;1</formula>
    </cfRule>
  </conditionalFormatting>
  <conditionalFormatting sqref="B18:H18 B21:H21 B24:H24 B27:H27 B30:H30 B33:H33 B36:H36 B39:H39 B42:H42 B45:H45 B48:H48 B51:H51 B54:H54 B57:H57 B60:H60 B63:H63 B66:H66 B69:H69 B72:H72 B75:H75 B78:H78 B81:H81 B84:H84 B87:H87 B90:H90 B93:H93 B96:H96 B99:H99 B9:H9 B12:H12 B15:H15">
    <cfRule type="expression" priority="135" aboveAverage="0" equalAverage="0" bottom="0" percent="0" rank="0" text="" dxfId="2173">
      <formula>COUNTIF($I$7:$O$99,B8)&lt;1</formula>
    </cfRule>
  </conditionalFormatting>
  <conditionalFormatting sqref="CW108:DB108 CW111:DA111 CW114:CX114 CW7:DC7 CW10:DC10 CW13:DC13 CW16:DC16 CW19:DC19 CW22:DC22 CW25:DC25 CW28:DC28 CW31:DC31 CW34:DC34 CW37:DC37 CW40:DC40 CW43:DC43 CW46:DC46 CW49:DC49 CW52:DC52 CW55:DC55 CW58:DC58 CW61:DC61 CW64:DC64 CW67:DC67 CW70:DC70 CW73:DC73 CW76:DC76 CW79:DC79 CW82:DC82 CW85:DC85 CW88:DC88 CW91:DC91 CW94:DC94 CW97:DC97">
    <cfRule type="expression" priority="136" aboveAverage="0" equalAverage="0" bottom="0" percent="0" rank="0" text="" dxfId="2174">
      <formula>COUNTIF($CP$7:$CV$99,CW8)&lt;1</formula>
    </cfRule>
  </conditionalFormatting>
  <conditionalFormatting sqref="CW110:DB110 CW113:DA113 CW116:CX116 CW9:DC9 CW12:DC12 CW15:DC15 CW18:DC18 CW21:DC21 CW24:DC24 CW27:DC27 CW30:DC30 CW33:DC33 CW36:DC36 CW39:DC39 CW42:DC42 CW45:DC45 CW48:DC48 CW51:DC51 CW54:DC54 CW57:DC57 CW60:DC60 CW63:DC63 CW66:DC66 CW69:DC69 CW72:DC72 CW75:DC75 CW78:DC78 CW81:DC81 CW84:DC84 CW87:DC87 CW90:DC90 CW93:DC93 CW96:DC96 CW99:DC99">
    <cfRule type="expression" priority="137" aboveAverage="0" equalAverage="0" bottom="0" percent="0" rank="0" text="" dxfId="2175">
      <formula>COUNTIF($CP$7:$CV$99,CW8)&lt;1</formula>
    </cfRule>
  </conditionalFormatting>
  <conditionalFormatting sqref="CP10:CV10 CP13:CV13 CP16:CV16 CP19:CV19 CP22:CV22 CP25:CV25 CP28:CV28 CP31:CV31 CP34:CV34 CP37:CV37 CP40:CV40 CP43:CV43 CP46:CV46 CP49:CV49 CP52:CV52 CP55:CV55 CP58:CV58 CP61:CV61 CP64:CV64 CP67:CV67 CP70:CV70 CP73:CV73 CP76:CV76 CP79:CV79 CP82:CV82 CP85:CV85 CP88:CV88 CP91:CV91 CP94:CV94 CP97:CV97 CP7:CV7">
    <cfRule type="expression" priority="138" aboveAverage="0" equalAverage="0" bottom="0" percent="0" rank="0" text="" dxfId="2176">
      <formula>COUNTIF($CW$7:$DC$99,CP8)&lt;1</formula>
    </cfRule>
  </conditionalFormatting>
  <conditionalFormatting sqref="CP11:CV11 CP14:CV14 CP17:CV17 CP20:CV20 CP23:CV23 CP26:CV26 CP29:CV29 CP32:CV32 CP35:CV35 CP38:CV38 CP41:CV41 CP44:CV44 CP47:CV47 CP50:CV50 CP53:CV53 CP56:CV56 CP59:CV59 CP62:CV62 CP65:CV65 CP68:CV68 CP71:CV71 CP74:CV74 CP77:CV77 CP80:CV80 CP83:CV83 CP86:CV86 CP89:CV89 CP92:CV92 CP95:CV95 CP98:CV98 CP8:CV8">
    <cfRule type="expression" priority="139" aboveAverage="0" equalAverage="0" bottom="0" percent="0" rank="0" text="" dxfId="2177">
      <formula>COUNTIF($CW$7:$DC$99,CP8)&lt;1</formula>
    </cfRule>
  </conditionalFormatting>
  <conditionalFormatting sqref="CP12:CV12 CP15:CV15 CP18:CV18 CP21:CV21 CP24:CV24 CP27:CV27 CP30:CV30 CP33:CV33 CP36:CV36 CP39:CV39 CP42:CV42 CP45:CV45 CP48:CV48 CP51:CV51 CP54:CV54 CP57:CV57 CP60:CV60 CP63:CV63 CP66:CV66 CP69:CV69 CP72:CV72 CP75:CV75 CP78:CV78 CP81:CV81 CP84:CV84 CP87:CV87 CP90:CV90 CP93:CV93 CP96:CV96 CP99:CV99 CP9:CV9">
    <cfRule type="expression" priority="140" aboveAverage="0" equalAverage="0" bottom="0" percent="0" rank="0" text="" dxfId="2178">
      <formula>COUNTIF($CW$7:$DC$99,CP8)&lt;1</formula>
    </cfRule>
  </conditionalFormatting>
  <conditionalFormatting sqref="CW8:DC8 CW11:DC11 CW14:DC14 CW17:DC17 CW20:DC20 CW23:DC23 CW26:DC26 CW29:DC29 CW32:DC32 CW35:DC35 CW38:DC38 CW41:DC41 CW44:DC44 CW47:DC47 CW50:DC50 CW53:DC53 CW56:DC56 CW59:DC59 CW62:DC62 CW65:DC65 CW68:DC68 CW71:DC71 CW74:DC74 CW77:DC77 CW80:DC80 CW83:DC83 CW86:DC86 CW89:DC89 CW92:DC92 CW95:DC95 CW98:DC98">
    <cfRule type="expression" priority="141" aboveAverage="0" equalAverage="0" bottom="0" percent="0" rank="0" text="" dxfId="2179">
      <formula>COUNTIF($CP$7:$CV$99,CW8)&lt;1</formula>
    </cfRule>
    <cfRule type="expression" priority="142" aboveAverage="0" equalAverage="0" bottom="0" percent="0" rank="0" text="" dxfId="2180">
      <formula>IF(CW9&gt;0,COUNTIF($CW$7:$DC$99,CW8)&gt;1,"")</formula>
    </cfRule>
  </conditionalFormatting>
  <conditionalFormatting sqref="EA7:EG7 EA10:EG10 EA13:EG13 EA16:EG16 EA19:EG19 EA22:EG22 EA25:EG25 EA28:EG28 EA31:EG31 EA34:EG34 EA37:EG37 EA40:EG40 EA43:EG43 EA46:EG46 EA49:EG49 EA52:EG52 EA55:EG55 EA58:EG58 EA61:EG61 EB64:EG64 EA67:EG67 EA70:EG70 EA73:EG73 EA76:EG76 EA79:EG79 EA82:EG82 EA85:EG85 EA88:EG88 EA91:EG91 EA94:EG94 EA97:EG97">
    <cfRule type="expression" priority="143" aboveAverage="0" equalAverage="0" bottom="0" percent="0" rank="0" text="" dxfId="2181">
      <formula>COUNTIF($DT$7:$DZ$99,EA8)=1</formula>
    </cfRule>
  </conditionalFormatting>
  <conditionalFormatting sqref="FI7:FO7 FI10:FO10 FI13:FO13 FI16:FO16 FI19:FO19 FI22:FO22 FI25:FO25 FI28:FO28 FI31:FO31 FI34:FO34 FI37:FO37 FI40:FO40 FI43:FO43 FI46:FO46 FI49:FO49 FI52:FO52 FI55:FO55 FI58:FO58 FI61:FO61 FI64:FO64 FI67:FO67 FI70:FO70 FI73:FO73 FI76:FO76 FI79:FO79 FI82:FO82 FI85:FO85 FI88:FO88 FI91:FO91 FI94:FO94 FI97:FO97">
    <cfRule type="expression" priority="144" aboveAverage="0" equalAverage="0" bottom="0" percent="0" rank="0" text="" dxfId="2182">
      <formula>COUNTIF($FB$7:$FH$99,FI8)=1</formula>
    </cfRule>
  </conditionalFormatting>
  <printOptions headings="false" gridLines="false" gridLinesSet="true" horizontalCentered="true" verticalCentered="true"/>
  <pageMargins left="0" right="0" top="0.747916666666667" bottom="0.747916666666667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rowBreaks count="1" manualBreakCount="1">
    <brk id="90" man="true" max="16383" min="0"/>
  </rowBreaks>
  <colBreaks count="5" manualBreakCount="5">
    <brk id="81" man="true" max="65535" min="0"/>
    <brk id="93" man="true" max="65535" min="0"/>
    <brk id="157" man="true" max="65535" min="0"/>
    <brk id="233" man="true" max="65535" min="0"/>
    <brk id="246" man="true" max="65535" min="0"/>
  </col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CCFFCC"/>
    <pageSetUpPr fitToPage="true"/>
  </sheetPr>
  <dimension ref="A1:AW73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70" zoomScalePageLayoutView="100" workbookViewId="0">
      <pane xSplit="0" ySplit="1" topLeftCell="A2" activePane="bottomLeft" state="frozen"/>
      <selection pane="topLeft" activeCell="A1" activeCellId="0" sqref="A1"/>
      <selection pane="bottomLeft" activeCell="W59" activeCellId="0" sqref="W59"/>
    </sheetView>
  </sheetViews>
  <sheetFormatPr defaultColWidth="9.1484375" defaultRowHeight="15" zeroHeight="false" outlineLevelRow="0" outlineLevelCol="0"/>
  <cols>
    <col collapsed="false" customWidth="true" hidden="false" outlineLevel="0" max="1" min="1" style="1292" width="7.42"/>
    <col collapsed="false" customWidth="true" hidden="false" outlineLevel="0" max="2" min="2" style="1292" width="51.42"/>
    <col collapsed="false" customWidth="true" hidden="true" outlineLevel="0" max="4" min="3" style="1293" width="11.57"/>
    <col collapsed="false" customWidth="true" hidden="false" outlineLevel="0" max="5" min="5" style="1292" width="4.86"/>
    <col collapsed="false" customWidth="true" hidden="false" outlineLevel="0" max="6" min="6" style="1292" width="7.86"/>
    <col collapsed="false" customWidth="true" hidden="false" outlineLevel="0" max="7" min="7" style="1292" width="10"/>
    <col collapsed="false" customWidth="true" hidden="false" outlineLevel="0" max="8" min="8" style="1292" width="9.29"/>
    <col collapsed="false" customWidth="true" hidden="false" outlineLevel="0" max="9" min="9" style="1292" width="12.15"/>
    <col collapsed="false" customWidth="true" hidden="true" outlineLevel="0" max="10" min="10" style="1292" width="11"/>
    <col collapsed="false" customWidth="true" hidden="true" outlineLevel="0" max="11" min="11" style="1292" width="9.42"/>
    <col collapsed="false" customWidth="true" hidden="true" outlineLevel="0" max="12" min="12" style="1292" width="10.85"/>
    <col collapsed="false" customWidth="true" hidden="true" outlineLevel="0" max="13" min="13" style="1292" width="7"/>
    <col collapsed="false" customWidth="true" hidden="true" outlineLevel="0" max="14" min="14" style="1292" width="10.42"/>
    <col collapsed="false" customWidth="true" hidden="true" outlineLevel="0" max="15" min="15" style="1294" width="10.42"/>
    <col collapsed="false" customWidth="true" hidden="true" outlineLevel="0" max="16" min="16" style="1292" width="9.29"/>
    <col collapsed="false" customWidth="true" hidden="false" outlineLevel="0" max="17" min="17" style="1292" width="11.85"/>
    <col collapsed="false" customWidth="true" hidden="false" outlineLevel="0" max="18" min="18" style="1292" width="10.85"/>
    <col collapsed="false" customWidth="true" hidden="true" outlineLevel="0" max="19" min="19" style="1292" width="11.57"/>
    <col collapsed="false" customWidth="true" hidden="true" outlineLevel="0" max="20" min="20" style="1292" width="9"/>
    <col collapsed="false" customWidth="true" hidden="true" outlineLevel="0" max="21" min="21" style="1292" width="8.86"/>
    <col collapsed="false" customWidth="true" hidden="true" outlineLevel="0" max="22" min="22" style="1292" width="10.42"/>
    <col collapsed="false" customWidth="true" hidden="false" outlineLevel="0" max="23" min="23" style="1292" width="60.71"/>
    <col collapsed="false" customWidth="true" hidden="false" outlineLevel="0" max="24" min="24" style="1294" width="0.71"/>
    <col collapsed="false" customWidth="true" hidden="false" outlineLevel="0" max="25" min="25" style="1294" width="20.57"/>
    <col collapsed="false" customWidth="false" hidden="true" outlineLevel="0" max="27" min="26" style="1294" width="9.14"/>
    <col collapsed="false" customWidth="false" hidden="true" outlineLevel="0" max="29" min="28" style="1292" width="9.14"/>
    <col collapsed="false" customWidth="true" hidden="true" outlineLevel="0" max="30" min="30" style="1292" width="11.85"/>
    <col collapsed="false" customWidth="true" hidden="true" outlineLevel="0" max="44" min="31" style="1292" width="9.42"/>
    <col collapsed="false" customWidth="true" hidden="true" outlineLevel="0" max="45" min="45" style="1292" width="36.42"/>
    <col collapsed="false" customWidth="true" hidden="true" outlineLevel="0" max="46" min="46" style="1292" width="1.57"/>
    <col collapsed="false" customWidth="false" hidden="true" outlineLevel="0" max="49" min="47" style="1292" width="9.14"/>
    <col collapsed="false" customWidth="false" hidden="false" outlineLevel="0" max="16384" min="50" style="1292" width="9.14"/>
  </cols>
  <sheetData>
    <row r="1" customFormat="false" ht="15" hidden="false" customHeight="true" outlineLevel="0" collapsed="false">
      <c r="A1" s="1295"/>
      <c r="B1" s="1296"/>
      <c r="C1" s="1297"/>
      <c r="D1" s="1297"/>
      <c r="E1" s="1298"/>
      <c r="F1" s="1298"/>
      <c r="G1" s="1299"/>
      <c r="H1" s="1300"/>
      <c r="I1" s="1301"/>
      <c r="J1" s="1301"/>
      <c r="K1" s="1302"/>
      <c r="L1" s="1303"/>
      <c r="M1" s="1302"/>
      <c r="N1" s="1298"/>
      <c r="O1" s="1304"/>
      <c r="P1" s="1298"/>
      <c r="Q1" s="1302"/>
      <c r="R1" s="1303"/>
      <c r="S1" s="1302"/>
      <c r="T1" s="1303"/>
      <c r="U1" s="1302"/>
      <c r="V1" s="1298"/>
      <c r="W1" s="1302"/>
      <c r="AD1" s="1305" t="s">
        <v>9</v>
      </c>
      <c r="AE1" s="1305"/>
      <c r="AF1" s="1305"/>
      <c r="AG1" s="1305"/>
      <c r="AH1" s="1305"/>
      <c r="AI1" s="1305"/>
      <c r="AJ1" s="1305"/>
      <c r="AK1" s="1305"/>
      <c r="AL1" s="1305"/>
      <c r="AM1" s="1305"/>
      <c r="AN1" s="1305"/>
      <c r="AO1" s="1305"/>
      <c r="AP1" s="1305"/>
      <c r="AQ1" s="1305"/>
      <c r="AR1" s="1305"/>
      <c r="AS1" s="1305"/>
    </row>
    <row r="2" customFormat="false" ht="15" hidden="false" customHeight="true" outlineLevel="0" collapsed="false">
      <c r="A2" s="1306" t="n">
        <f aca="false">EOMONTH(Доклад!G1,0)+1</f>
        <v>45323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6"/>
      <c r="T2" s="1306"/>
      <c r="U2" s="1306"/>
      <c r="V2" s="1306"/>
      <c r="Z2" s="1306" t="n">
        <f aca="false">A2</f>
        <v>45323</v>
      </c>
      <c r="AA2" s="1306"/>
      <c r="AB2" s="1306"/>
      <c r="AC2" s="1306"/>
      <c r="AD2" s="1306"/>
      <c r="AE2" s="1306"/>
      <c r="AF2" s="1306"/>
      <c r="AG2" s="1306"/>
      <c r="AH2" s="1306"/>
      <c r="AI2" s="1306"/>
      <c r="AJ2" s="1306"/>
      <c r="AK2" s="1306"/>
      <c r="AL2" s="1306"/>
      <c r="AM2" s="1306"/>
      <c r="AN2" s="1306"/>
      <c r="AO2" s="1306"/>
      <c r="AP2" s="1306"/>
      <c r="AQ2" s="1306"/>
      <c r="AR2" s="1306"/>
      <c r="AS2" s="1306"/>
      <c r="AU2" s="1307"/>
      <c r="AV2" s="1307"/>
    </row>
    <row r="3" customFormat="false" ht="15" hidden="false" customHeight="true" outlineLevel="0" collapsed="false">
      <c r="A3" s="1308" t="s">
        <v>500</v>
      </c>
      <c r="B3" s="1308" t="s">
        <v>501</v>
      </c>
      <c r="C3" s="1308" t="s">
        <v>502</v>
      </c>
      <c r="D3" s="1308"/>
      <c r="E3" s="1309" t="s">
        <v>503</v>
      </c>
      <c r="F3" s="1309"/>
      <c r="G3" s="1310" t="s">
        <v>504</v>
      </c>
      <c r="H3" s="1310"/>
      <c r="I3" s="1310"/>
      <c r="J3" s="1310"/>
      <c r="K3" s="1310"/>
      <c r="L3" s="1310"/>
      <c r="M3" s="1311" t="s">
        <v>505</v>
      </c>
      <c r="N3" s="1311"/>
      <c r="O3" s="1312" t="s">
        <v>502</v>
      </c>
      <c r="P3" s="1308" t="s">
        <v>506</v>
      </c>
      <c r="Q3" s="1308"/>
      <c r="R3" s="1308"/>
      <c r="S3" s="1308"/>
      <c r="T3" s="1308"/>
      <c r="U3" s="1309" t="s">
        <v>505</v>
      </c>
      <c r="V3" s="1309"/>
      <c r="W3" s="1310"/>
      <c r="Z3" s="1308" t="s">
        <v>500</v>
      </c>
      <c r="AA3" s="1308" t="s">
        <v>501</v>
      </c>
      <c r="AB3" s="1309" t="s">
        <v>503</v>
      </c>
      <c r="AC3" s="1309"/>
      <c r="AD3" s="1310" t="s">
        <v>504</v>
      </c>
      <c r="AE3" s="1310"/>
      <c r="AF3" s="1310"/>
      <c r="AG3" s="1310"/>
      <c r="AH3" s="1310"/>
      <c r="AI3" s="1310"/>
      <c r="AJ3" s="1308" t="s">
        <v>505</v>
      </c>
      <c r="AK3" s="1308"/>
      <c r="AL3" s="1308" t="s">
        <v>506</v>
      </c>
      <c r="AM3" s="1308"/>
      <c r="AN3" s="1308"/>
      <c r="AO3" s="1308"/>
      <c r="AP3" s="1308"/>
      <c r="AQ3" s="1309" t="s">
        <v>505</v>
      </c>
      <c r="AR3" s="1309"/>
      <c r="AS3" s="1310"/>
      <c r="AU3" s="1308" t="s">
        <v>507</v>
      </c>
      <c r="AV3" s="1308"/>
      <c r="AW3" s="1308"/>
    </row>
    <row r="4" customFormat="false" ht="38.25" hidden="false" customHeight="true" outlineLevel="0" collapsed="false">
      <c r="A4" s="1308"/>
      <c r="B4" s="1308"/>
      <c r="C4" s="1308"/>
      <c r="D4" s="1308"/>
      <c r="E4" s="1309"/>
      <c r="F4" s="1309"/>
      <c r="G4" s="1313" t="s">
        <v>508</v>
      </c>
      <c r="H4" s="1313"/>
      <c r="I4" s="1313"/>
      <c r="J4" s="1314" t="s">
        <v>9</v>
      </c>
      <c r="K4" s="1314"/>
      <c r="L4" s="1314"/>
      <c r="M4" s="1315" t="s">
        <v>509</v>
      </c>
      <c r="N4" s="1316" t="s">
        <v>510</v>
      </c>
      <c r="O4" s="1312"/>
      <c r="P4" s="1310" t="s">
        <v>511</v>
      </c>
      <c r="Q4" s="1308" t="s">
        <v>512</v>
      </c>
      <c r="R4" s="1308"/>
      <c r="S4" s="1308" t="s">
        <v>9</v>
      </c>
      <c r="T4" s="1308"/>
      <c r="U4" s="1315" t="s">
        <v>509</v>
      </c>
      <c r="V4" s="1317" t="s">
        <v>510</v>
      </c>
      <c r="W4" s="1318"/>
      <c r="Z4" s="1308"/>
      <c r="AA4" s="1308"/>
      <c r="AB4" s="1309"/>
      <c r="AC4" s="1309"/>
      <c r="AD4" s="1313" t="s">
        <v>508</v>
      </c>
      <c r="AE4" s="1313"/>
      <c r="AF4" s="1313"/>
      <c r="AG4" s="1314" t="s">
        <v>9</v>
      </c>
      <c r="AH4" s="1314"/>
      <c r="AI4" s="1314"/>
      <c r="AJ4" s="1315" t="s">
        <v>509</v>
      </c>
      <c r="AK4" s="1317" t="s">
        <v>510</v>
      </c>
      <c r="AL4" s="1310" t="s">
        <v>511</v>
      </c>
      <c r="AM4" s="1308" t="s">
        <v>512</v>
      </c>
      <c r="AN4" s="1308"/>
      <c r="AO4" s="1308" t="s">
        <v>9</v>
      </c>
      <c r="AP4" s="1308"/>
      <c r="AQ4" s="1315" t="s">
        <v>509</v>
      </c>
      <c r="AR4" s="1317" t="s">
        <v>510</v>
      </c>
      <c r="AS4" s="1318"/>
      <c r="AU4" s="1308"/>
      <c r="AV4" s="1308"/>
      <c r="AW4" s="1308"/>
    </row>
    <row r="5" customFormat="false" ht="15" hidden="false" customHeight="true" outlineLevel="0" collapsed="false">
      <c r="A5" s="1308"/>
      <c r="B5" s="1308"/>
      <c r="C5" s="1308"/>
      <c r="D5" s="1308"/>
      <c r="E5" s="1317" t="s">
        <v>513</v>
      </c>
      <c r="F5" s="1317" t="s">
        <v>514</v>
      </c>
      <c r="G5" s="1319" t="s">
        <v>513</v>
      </c>
      <c r="H5" s="1317" t="s">
        <v>515</v>
      </c>
      <c r="I5" s="1320" t="s">
        <v>514</v>
      </c>
      <c r="J5" s="1317" t="s">
        <v>516</v>
      </c>
      <c r="K5" s="1317" t="s">
        <v>515</v>
      </c>
      <c r="L5" s="1317" t="s">
        <v>514</v>
      </c>
      <c r="M5" s="1317" t="s">
        <v>514</v>
      </c>
      <c r="N5" s="1316" t="s">
        <v>514</v>
      </c>
      <c r="O5" s="1312"/>
      <c r="P5" s="1310"/>
      <c r="Q5" s="1317" t="s">
        <v>517</v>
      </c>
      <c r="R5" s="1317" t="s">
        <v>518</v>
      </c>
      <c r="S5" s="1317" t="s">
        <v>517</v>
      </c>
      <c r="T5" s="1317" t="s">
        <v>518</v>
      </c>
      <c r="U5" s="1317" t="s">
        <v>518</v>
      </c>
      <c r="V5" s="1317" t="s">
        <v>518</v>
      </c>
      <c r="W5" s="1318"/>
      <c r="Z5" s="1308"/>
      <c r="AA5" s="1308"/>
      <c r="AB5" s="1317" t="s">
        <v>513</v>
      </c>
      <c r="AC5" s="1317" t="s">
        <v>514</v>
      </c>
      <c r="AD5" s="1319" t="s">
        <v>513</v>
      </c>
      <c r="AE5" s="1317" t="s">
        <v>515</v>
      </c>
      <c r="AF5" s="1320" t="s">
        <v>514</v>
      </c>
      <c r="AG5" s="1317" t="s">
        <v>516</v>
      </c>
      <c r="AH5" s="1317" t="s">
        <v>515</v>
      </c>
      <c r="AI5" s="1317" t="s">
        <v>514</v>
      </c>
      <c r="AJ5" s="1317" t="s">
        <v>514</v>
      </c>
      <c r="AK5" s="1317" t="s">
        <v>514</v>
      </c>
      <c r="AL5" s="1310"/>
      <c r="AM5" s="1317" t="s">
        <v>517</v>
      </c>
      <c r="AN5" s="1317" t="s">
        <v>518</v>
      </c>
      <c r="AO5" s="1317" t="s">
        <v>517</v>
      </c>
      <c r="AP5" s="1317" t="s">
        <v>518</v>
      </c>
      <c r="AQ5" s="1317" t="s">
        <v>518</v>
      </c>
      <c r="AR5" s="1317" t="s">
        <v>518</v>
      </c>
      <c r="AS5" s="1318"/>
      <c r="AU5" s="1321" t="s">
        <v>513</v>
      </c>
      <c r="AV5" s="1317" t="s">
        <v>514</v>
      </c>
      <c r="AW5" s="1317" t="s">
        <v>519</v>
      </c>
    </row>
    <row r="6" customFormat="false" ht="16.5" hidden="false" customHeight="true" outlineLevel="0" collapsed="false">
      <c r="A6" s="1322" t="n">
        <v>1</v>
      </c>
      <c r="B6" s="1323" t="s">
        <v>520</v>
      </c>
      <c r="C6" s="1324"/>
      <c r="D6" s="1324"/>
      <c r="E6" s="1325"/>
      <c r="F6" s="1326"/>
      <c r="G6" s="1327"/>
      <c r="H6" s="1328"/>
      <c r="I6" s="1329" t="n">
        <f aca="false">Доклад!G113</f>
        <v>30447.332</v>
      </c>
      <c r="J6" s="1325"/>
      <c r="K6" s="1328"/>
      <c r="L6" s="1329"/>
      <c r="M6" s="1329" t="n">
        <f aca="false">I6-F6</f>
        <v>30447.332</v>
      </c>
      <c r="N6" s="1330"/>
      <c r="O6" s="1326"/>
      <c r="P6" s="1331"/>
      <c r="Q6" s="1328"/>
      <c r="R6" s="1329" t="n">
        <f aca="false">I6*A62</f>
        <v>882972.628</v>
      </c>
      <c r="S6" s="1328"/>
      <c r="T6" s="1329"/>
      <c r="U6" s="1329" t="n">
        <f aca="false">R6-P6</f>
        <v>882972.628</v>
      </c>
      <c r="V6" s="1332"/>
      <c r="W6" s="1333"/>
      <c r="Z6" s="1322" t="n">
        <v>1</v>
      </c>
      <c r="AA6" s="1323" t="s">
        <v>520</v>
      </c>
      <c r="AB6" s="1325"/>
      <c r="AC6" s="1326"/>
      <c r="AD6" s="1327"/>
      <c r="AE6" s="1328"/>
      <c r="AF6" s="1334" t="n">
        <f aca="false">I6</f>
        <v>30447.332</v>
      </c>
      <c r="AG6" s="1325"/>
      <c r="AH6" s="1328"/>
      <c r="AI6" s="1329"/>
      <c r="AJ6" s="1329" t="n">
        <f aca="false">AF6-AC6</f>
        <v>30447.332</v>
      </c>
      <c r="AK6" s="1330"/>
      <c r="AL6" s="1331"/>
      <c r="AM6" s="1328"/>
      <c r="AN6" s="1329" t="n">
        <f aca="false">AF6*Z62</f>
        <v>882972.628</v>
      </c>
      <c r="AO6" s="1328"/>
      <c r="AP6" s="1329"/>
      <c r="AQ6" s="1329" t="n">
        <f aca="false">AN6-AL6</f>
        <v>882972.628</v>
      </c>
      <c r="AR6" s="1332"/>
      <c r="AS6" s="1333"/>
      <c r="AU6" s="1335" t="n">
        <f aca="false">AD6-G6</f>
        <v>0</v>
      </c>
      <c r="AV6" s="1325" t="n">
        <f aca="false">AF6-I6</f>
        <v>0</v>
      </c>
      <c r="AW6" s="1326" t="n">
        <f aca="false">AN6-R6</f>
        <v>0</v>
      </c>
    </row>
    <row r="7" customFormat="false" ht="15.75" hidden="false" customHeight="true" outlineLevel="0" collapsed="false">
      <c r="A7" s="1336" t="n">
        <v>2</v>
      </c>
      <c r="B7" s="1337" t="s">
        <v>521</v>
      </c>
      <c r="C7" s="1338"/>
      <c r="D7" s="1338"/>
      <c r="E7" s="1339"/>
      <c r="F7" s="1339"/>
      <c r="G7" s="1340" t="n">
        <f aca="false">SUMIF(B8:B29,"Основные ГТМ",G8:G29)+SUMIF(B8:B29,"Работа с фондом",G8:G29)+SUMIF(B8:B29,"Сокращение потенциала простоя",G8:G29)+SUMIF(B8:B29,"Прочая добыча (отраб.скв, амбары, стравливание…)",G8:G29)</f>
        <v>43</v>
      </c>
      <c r="H7" s="1341" t="n">
        <f aca="false">SUMIF(B8:B29,"Основные ГТМ",H8:H29)+SUMIF(B8:B29,"Работа с фондом",H8:H29)+SUMIF(B8:B29,"Сокращение потенциала простоя",H8:H29)+SUMIF(B8:B29,"Прочая добыча (отраб.скв, амбары, стравливание…)",H8:H29)</f>
        <v>0</v>
      </c>
      <c r="I7" s="1342" t="e">
        <f aca="false">SUMIF(B8:B29,"Основные ГТМ",I8:I29)+SUMIF(B8:B29,"Работа с фондом",I8:I29)+SUMIF(B8:B29,"Сокращение потенциала простоя",I8:I29)+SUMIF(B8:B29,"Прочая добыча (отраб.скв, амбары, стравливание…)",I8:I29)</f>
        <v>#VALUE!</v>
      </c>
      <c r="J7" s="1339" t="str">
        <f aca="false">IF(X7:X7="0",SUMIF(B8:B29,"Основные ГТМ",J8:J29)+SUMIF(B8:B29,"Работа с фондом",J8:J29)+SUMIF(B8:B29,"Сокращение потенциала простоя",J8:J29)+SUMIF(B8:B29,"Прочая добыча (отраб.скв, амбары, стравливание…)",J8:J29),"")</f>
        <v/>
      </c>
      <c r="K7" s="1341" t="str">
        <f aca="false">IF(X7:X7="0",SUMIF(B8:B29,"Основные ГТМ",K8:K29)+SUMIF(B8:B29,"Работа с фондом",K8:K29)+SUMIF(B8:B29,"Сокращение потенциала простоя",K8:K29)+SUMIF(B8:B29,"Прочая добыча (отраб.скв, амбары, стравливание…)",K8:K29),"")</f>
        <v/>
      </c>
      <c r="L7" s="1343" t="str">
        <f aca="false">IF(X7:X7="0",SUMIF(B8:B29,"Основные ГТМ",L8:L29)+SUMIF(B8:B29,"Работа с фондом",L8:L29)+SUMIF(B8:B29,"Сокращение потенциала простоя",L8:L29)+SUMIF(B8:B29,"Прочая добыча (отраб.скв, амбары, стравливание…)",L8:L29),"")</f>
        <v/>
      </c>
      <c r="M7" s="1339" t="str">
        <f aca="false">IF(X7:X7="0",SUMIF(B8:B29,"Основные ГТМ",M8:M29)+SUMIF(B8:B29,"Работа с фондом",M8:M29)+SUMIF(B8:B29,"Сокращение потенциала простоя",M8:M29)+SUMIF(B8:B29,"Прочая добыча (отраб.скв, амбары, стравливание…)",M8:M29),"")</f>
        <v/>
      </c>
      <c r="N7" s="1339" t="str">
        <f aca="false">IF(X7:X7="0",SUMIF(B8:B29,"Основные ГТМ",N8:N11)+SUMIF(B8:B29,"Работа с фондом",N8:N29)+SUMIF(B8:B29,"Сокращение потенциала простоя",N8:N29)+SUMIF(B8:B29,"Прочая добыча (отраб.скв, амбары, стравливание…)",N8:N29),"")</f>
        <v/>
      </c>
      <c r="O7" s="1344"/>
      <c r="P7" s="1340"/>
      <c r="Q7" s="1345" t="n">
        <f aca="false">SUMIF(B8:B29,"Основные ГТМ",Q8:Q29)+SUMIF(B8:B29,"Работа с фондом",Q8:Q29)+SUMIF(B8:B29,"Сокращение потенциала простоя",Q8:Q29)+SUMIF(B8:B29,"Прочая добыча (отраб.скв, амбары, стравливание…)",Q8:Q29)</f>
        <v>0</v>
      </c>
      <c r="R7" s="1343" t="e">
        <f aca="false">SUMIF(B8:B29,"Основные ГТМ",R8:R29)+SUMIF(B8:B29,"Работа с фондом",R8:R29)+SUMIF(B8:B29,"Сокращение потенциала простоя",R8:R29)+SUMIF(B8:B29,"Прочая добыча (отраб.скв, амбары, стравливание…)",R8:R29)</f>
        <v>#VALUE!</v>
      </c>
      <c r="S7" s="1341" t="str">
        <f aca="false">IF(X7:X7="0",SUMIF(B8:B29,"Основные ГТМ",S8:S29)+SUMIF(B8:B29,"Работа с фондом",S8:S29)+SUMIF(B8:B29,"Сокращение потенциала простоя",S8:S29)+SUMIF(B8:B29,"Прочая добыча (отраб.скв, амбары, стравливание…)",S8:S29),"")</f>
        <v/>
      </c>
      <c r="T7" s="1343" t="str">
        <f aca="false">IF(X7:X7="0",SUMIF(B8:B29,"Основные ГТМ",T8:T29)+SUMIF(B8:B29,"Работа с фондом",T8:T29)+SUMIF(B8:B29,"Сокращение потенциала простоя",T8:T29)+SUMIF(B8:B29,"Прочая добыча (отраб.скв, амбары, стравливание…)",T8:T29),"")</f>
        <v/>
      </c>
      <c r="U7" s="1339" t="str">
        <f aca="false">IF(X7:X7="0",SUMIF(B8:B29,"Основные ГТМ",U8:U29)+SUMIF(B8:B29,"Работа с фондом",U8:U29)+SUMIF(B8:B29,"Сокращение потенциала простоя",U8:U29)+SUMIF(B8:B29,"Прочая добыча (отраб.скв, амбары, стравливание…)",U8:U29),"")</f>
        <v/>
      </c>
      <c r="V7" s="1339" t="str">
        <f aca="false">IF(X7:X7="0",SUMIF(B8:B29,"Основные ГТМ",V8:V29)+SUMIF(B8:B29,"Работа с фондом",V8:V29)+SUMIF(B8:B29,"Сокращение потенциала простоя",V8:V29)+SUMIF(B8:B29,"Прочая добыча (отраб.скв, амбары, стравливание…)",V8:V29),"")</f>
        <v/>
      </c>
      <c r="W7" s="1346"/>
      <c r="Z7" s="1336" t="n">
        <v>2</v>
      </c>
      <c r="AA7" s="1337" t="s">
        <v>521</v>
      </c>
      <c r="AB7" s="1339"/>
      <c r="AC7" s="1339"/>
      <c r="AD7" s="1340" t="n">
        <f aca="false">SUMIF(AA8:AA29,"Основные ГТМ",AD8:AD29)+SUMIF(AA8:AA29,"Работа с фондом",AD8:AD29)+SUMIF(AA8:AA29,"Сокращение потенциала простоя",AD8:AD29)+SUMIF(AA8:AA29,"Прочая добыча (отраб.скв, амбары, стравливание…)",AD8:AD29)</f>
        <v>0</v>
      </c>
      <c r="AE7" s="1341" t="n">
        <f aca="false">SUMIF(AA8:AA29,"Основные ГТМ",AE8:AE29)+SUMIF(AA8:AA29,"Работа с фондом",AE8:AE29)+SUMIF(AA8:AA29,"Сокращение потенциала простоя",AE8:AE29)+SUMIF(AA8:AA29,"Прочая добыча (отраб.скв, амбары, стравливание…)",AE8:AE29)</f>
        <v>0</v>
      </c>
      <c r="AF7" s="1342" t="n">
        <f aca="false">SUMIF(AA8:AA29,"Основные ГТМ",AF8:AF29)+SUMIF(AA8:AA29,"Работа с фондом",AF8:AF29)+SUMIF(AA8:AA29,"Сокращение потенциала простоя",AF8:AF29)+SUMIF(AA8:AA29,"Прочая добыча (отраб.скв, амбары, стравливание…)",AF8:AF29)</f>
        <v>0</v>
      </c>
      <c r="AG7" s="1339"/>
      <c r="AH7" s="1341"/>
      <c r="AI7" s="1343"/>
      <c r="AJ7" s="1339"/>
      <c r="AK7" s="1339"/>
      <c r="AL7" s="1340"/>
      <c r="AM7" s="1345" t="n">
        <f aca="false">SUMIF(AA8:AA29,"Основные ГТМ",AM8:AM29)+SUMIF(AA8:AA29,"Работа с фондом",AM8:AM29)+SUMIF(AA8:AA29,"Сокращение потенциала простоя",AM8:AM29)+SUMIF(AA8:AA29,"Прочая добыча (отраб.скв, амбары, стравливание…)",AM8:AM29)</f>
        <v>0</v>
      </c>
      <c r="AN7" s="1343" t="n">
        <f aca="false">SUMIF(AA8:AA29,"Основные ГТМ",AN8:AN29)+SUMIF(AA8:AA29,"Работа с фондом",AN8:AN29)+SUMIF(AA8:AA29,"Сокращение потенциала простоя",AN8:AN29)+SUMIF(AA8:AA29,"Прочая добыча (отраб.скв, амбары, стравливание…)",AN8:AN29)</f>
        <v>0</v>
      </c>
      <c r="AO7" s="1341"/>
      <c r="AP7" s="1343"/>
      <c r="AQ7" s="1339"/>
      <c r="AR7" s="1339"/>
      <c r="AS7" s="1346"/>
      <c r="AU7" s="1347" t="n">
        <f aca="false">AD7-G7</f>
        <v>-43</v>
      </c>
      <c r="AV7" s="1339" t="e">
        <f aca="false">AF7-I7</f>
        <v>#VALUE!</v>
      </c>
      <c r="AW7" s="1339" t="e">
        <f aca="false">AN7-R7</f>
        <v>#VALUE!</v>
      </c>
    </row>
    <row r="8" customFormat="false" ht="15" hidden="false" customHeight="true" outlineLevel="0" collapsed="false">
      <c r="A8" s="1348" t="s">
        <v>522</v>
      </c>
      <c r="B8" s="1349" t="s">
        <v>523</v>
      </c>
      <c r="C8" s="1350" t="n">
        <f aca="false">SUM(C9:C21)</f>
        <v>0</v>
      </c>
      <c r="D8" s="1351" t="n">
        <f aca="false">SUM(D9:D21)</f>
        <v>0</v>
      </c>
      <c r="E8" s="1351" t="n">
        <f aca="false">SUM(E9:E21)</f>
        <v>0</v>
      </c>
      <c r="F8" s="1351" t="n">
        <f aca="false">SUM(F9:F21)</f>
        <v>0</v>
      </c>
      <c r="G8" s="1352" t="n">
        <f aca="false">SUBTOTAL(9,G9:G21)-IF(B8:B8="Работа с фондом",SUMIF(B9:B21,"      ограничение добычи (ОПЕК)",G9:G21),0)</f>
        <v>43</v>
      </c>
      <c r="H8" s="1353" t="n">
        <f aca="false">SUBTOTAL(9,H9:H21)-IF(B8:B8="Работа с фондом",SUMIF(B9:B21,"      ограничение добычи (ОПЕК)",H9:H21),0)</f>
        <v>0</v>
      </c>
      <c r="I8" s="1354" t="n">
        <f aca="false">SUBTOTAL(9,I9:I21)-IF(B8:B8="Работа с фондом",SUMIF(B9:B21,"      ограничение добычи (ОПЕК)",I9:I21),0)</f>
        <v>1623</v>
      </c>
      <c r="J8" s="1355"/>
      <c r="K8" s="1353"/>
      <c r="L8" s="1356"/>
      <c r="M8" s="1355"/>
      <c r="N8" s="1355"/>
      <c r="O8" s="1350" t="n">
        <f aca="false">SUM(O9:O21)</f>
        <v>0</v>
      </c>
      <c r="P8" s="1351" t="n">
        <f aca="false">SUM(P9:P21)</f>
        <v>0</v>
      </c>
      <c r="Q8" s="1357" t="n">
        <f aca="false">SUBTOTAL(9,Q9:Q21)-IF(B8:B8="Работа с фондом",SUMIF(B9:B21,"      ограничение добычи (ОПЕК)",Q9:Q21),0)</f>
        <v>0</v>
      </c>
      <c r="R8" s="1356" t="n">
        <f aca="false">SUBTOTAL(9,R9:R21)-IF(B8:B8="Работа с фондом",SUMIF(B9:B21,"      ограничение добычи (ОПЕК)",R9:R21),0)</f>
        <v>18515</v>
      </c>
      <c r="S8" s="1353"/>
      <c r="T8" s="1356"/>
      <c r="U8" s="1355"/>
      <c r="V8" s="1355"/>
      <c r="W8" s="1358"/>
      <c r="Z8" s="1348" t="s">
        <v>522</v>
      </c>
      <c r="AA8" s="1349" t="s">
        <v>523</v>
      </c>
      <c r="AB8" s="1355"/>
      <c r="AC8" s="1355"/>
      <c r="AD8" s="1352"/>
      <c r="AE8" s="1353"/>
      <c r="AF8" s="1354"/>
      <c r="AG8" s="1355"/>
      <c r="AH8" s="1353"/>
      <c r="AI8" s="1356"/>
      <c r="AJ8" s="1355"/>
      <c r="AK8" s="1355"/>
      <c r="AL8" s="1352"/>
      <c r="AM8" s="1357"/>
      <c r="AN8" s="1356"/>
      <c r="AO8" s="1353"/>
      <c r="AP8" s="1356"/>
      <c r="AQ8" s="1355"/>
      <c r="AR8" s="1355"/>
      <c r="AS8" s="1358"/>
      <c r="AU8" s="1359" t="n">
        <f aca="false">AD8-G8</f>
        <v>-43</v>
      </c>
      <c r="AV8" s="1355" t="n">
        <f aca="false">AF8-I8</f>
        <v>-1623</v>
      </c>
      <c r="AW8" s="1355" t="n">
        <f aca="false">AN8-R8</f>
        <v>-18515</v>
      </c>
    </row>
    <row r="9" customFormat="false" ht="15" hidden="false" customHeight="true" outlineLevel="0" collapsed="false">
      <c r="A9" s="1360" t="s">
        <v>524</v>
      </c>
      <c r="B9" s="1361" t="s">
        <v>525</v>
      </c>
      <c r="C9" s="1362"/>
      <c r="D9" s="1363"/>
      <c r="E9" s="1364"/>
      <c r="F9" s="1364"/>
      <c r="G9" s="1365" t="n">
        <f aca="false">'02.24 по датам'!AA136</f>
        <v>23</v>
      </c>
      <c r="H9" s="1366"/>
      <c r="I9" s="1367" t="n">
        <f aca="false">'02.24 по датам'!AA137</f>
        <v>1245</v>
      </c>
      <c r="J9" s="1364"/>
      <c r="K9" s="1366"/>
      <c r="L9" s="1368"/>
      <c r="M9" s="1364" t="n">
        <f aca="false">I9-F9</f>
        <v>1245</v>
      </c>
      <c r="N9" s="1369"/>
      <c r="O9" s="1370"/>
      <c r="P9" s="1365"/>
      <c r="Q9" s="1371"/>
      <c r="R9" s="1368" t="n">
        <f aca="false">'02.24 по датам'!AA138</f>
        <v>13265</v>
      </c>
      <c r="S9" s="1366"/>
      <c r="T9" s="1368"/>
      <c r="U9" s="1369" t="n">
        <f aca="false">R9-P9</f>
        <v>13265</v>
      </c>
      <c r="V9" s="1369"/>
      <c r="W9" s="1372"/>
      <c r="Z9" s="1360" t="s">
        <v>524</v>
      </c>
      <c r="AA9" s="1361" t="s">
        <v>525</v>
      </c>
      <c r="AB9" s="1364"/>
      <c r="AC9" s="1364"/>
      <c r="AD9" s="1365"/>
      <c r="AE9" s="1366"/>
      <c r="AF9" s="1367"/>
      <c r="AG9" s="1364"/>
      <c r="AH9" s="1366"/>
      <c r="AI9" s="1368"/>
      <c r="AJ9" s="1364"/>
      <c r="AK9" s="1369"/>
      <c r="AL9" s="1365"/>
      <c r="AM9" s="1371"/>
      <c r="AN9" s="1368"/>
      <c r="AO9" s="1366"/>
      <c r="AP9" s="1368"/>
      <c r="AQ9" s="1369" t="n">
        <f aca="false">AN9-AL9</f>
        <v>0</v>
      </c>
      <c r="AR9" s="1369"/>
      <c r="AS9" s="1372"/>
      <c r="AU9" s="1373" t="n">
        <f aca="false">AD9-G9</f>
        <v>-23</v>
      </c>
      <c r="AV9" s="1364" t="n">
        <f aca="false">AF9-I9</f>
        <v>-1245</v>
      </c>
      <c r="AW9" s="1364" t="n">
        <f aca="false">AN9-R9</f>
        <v>-13265</v>
      </c>
    </row>
    <row r="10" customFormat="false" ht="15" hidden="false" customHeight="true" outlineLevel="0" collapsed="false">
      <c r="A10" s="1360" t="s">
        <v>526</v>
      </c>
      <c r="B10" s="1361" t="s">
        <v>527</v>
      </c>
      <c r="C10" s="1362"/>
      <c r="D10" s="1363"/>
      <c r="E10" s="1364"/>
      <c r="F10" s="1364"/>
      <c r="G10" s="1365"/>
      <c r="H10" s="1366"/>
      <c r="I10" s="1367"/>
      <c r="J10" s="1364"/>
      <c r="K10" s="1366"/>
      <c r="L10" s="1368"/>
      <c r="M10" s="1364"/>
      <c r="N10" s="1364"/>
      <c r="O10" s="1370"/>
      <c r="P10" s="1365"/>
      <c r="Q10" s="1371"/>
      <c r="R10" s="1368"/>
      <c r="S10" s="1366"/>
      <c r="T10" s="1368"/>
      <c r="U10" s="1364"/>
      <c r="V10" s="1364"/>
      <c r="W10" s="1372"/>
      <c r="Z10" s="1360" t="s">
        <v>526</v>
      </c>
      <c r="AA10" s="1361" t="s">
        <v>527</v>
      </c>
      <c r="AB10" s="1364"/>
      <c r="AC10" s="1364"/>
      <c r="AD10" s="1365"/>
      <c r="AE10" s="1366"/>
      <c r="AF10" s="1367"/>
      <c r="AG10" s="1364"/>
      <c r="AH10" s="1366"/>
      <c r="AI10" s="1368"/>
      <c r="AJ10" s="1364"/>
      <c r="AK10" s="1364"/>
      <c r="AL10" s="1365"/>
      <c r="AM10" s="1371"/>
      <c r="AN10" s="1368"/>
      <c r="AO10" s="1366"/>
      <c r="AP10" s="1368"/>
      <c r="AQ10" s="1364"/>
      <c r="AR10" s="1364"/>
      <c r="AS10" s="1372"/>
      <c r="AU10" s="1373"/>
      <c r="AV10" s="1364"/>
      <c r="AW10" s="1364"/>
    </row>
    <row r="11" customFormat="false" ht="15" hidden="false" customHeight="true" outlineLevel="0" collapsed="false">
      <c r="A11" s="1360" t="s">
        <v>528</v>
      </c>
      <c r="B11" s="1361" t="s">
        <v>529</v>
      </c>
      <c r="C11" s="1362"/>
      <c r="D11" s="1363"/>
      <c r="E11" s="1364"/>
      <c r="F11" s="1364"/>
      <c r="G11" s="1365"/>
      <c r="H11" s="1366"/>
      <c r="I11" s="1367"/>
      <c r="J11" s="1364"/>
      <c r="K11" s="1366"/>
      <c r="L11" s="1368"/>
      <c r="M11" s="1364"/>
      <c r="N11" s="1364"/>
      <c r="O11" s="1370"/>
      <c r="P11" s="1365"/>
      <c r="Q11" s="1371"/>
      <c r="R11" s="1368"/>
      <c r="S11" s="1366"/>
      <c r="T11" s="1368"/>
      <c r="U11" s="1364"/>
      <c r="V11" s="1364"/>
      <c r="W11" s="1372"/>
      <c r="Z11" s="1360" t="s">
        <v>528</v>
      </c>
      <c r="AA11" s="1361" t="s">
        <v>529</v>
      </c>
      <c r="AB11" s="1364"/>
      <c r="AC11" s="1364"/>
      <c r="AD11" s="1365"/>
      <c r="AE11" s="1366"/>
      <c r="AF11" s="1367"/>
      <c r="AG11" s="1364"/>
      <c r="AH11" s="1366"/>
      <c r="AI11" s="1368"/>
      <c r="AJ11" s="1364"/>
      <c r="AK11" s="1364"/>
      <c r="AL11" s="1365"/>
      <c r="AM11" s="1371"/>
      <c r="AN11" s="1368"/>
      <c r="AO11" s="1366"/>
      <c r="AP11" s="1368"/>
      <c r="AQ11" s="1364"/>
      <c r="AR11" s="1364"/>
      <c r="AS11" s="1372"/>
      <c r="AU11" s="1373"/>
      <c r="AV11" s="1364"/>
      <c r="AW11" s="1364"/>
    </row>
    <row r="12" customFormat="false" ht="15" hidden="false" customHeight="true" outlineLevel="0" collapsed="false">
      <c r="A12" s="1360" t="s">
        <v>530</v>
      </c>
      <c r="B12" s="1361" t="s">
        <v>17</v>
      </c>
      <c r="C12" s="1362"/>
      <c r="D12" s="1363"/>
      <c r="E12" s="1364"/>
      <c r="F12" s="1364"/>
      <c r="G12" s="1365" t="n">
        <f aca="false">'02.24 по датам'!AS136</f>
        <v>0</v>
      </c>
      <c r="H12" s="1366"/>
      <c r="I12" s="1367" t="n">
        <f aca="false">'02.24 по датам'!AS137</f>
        <v>0</v>
      </c>
      <c r="J12" s="1364"/>
      <c r="K12" s="1366"/>
      <c r="L12" s="1368"/>
      <c r="M12" s="1364" t="n">
        <f aca="false">I12-F12</f>
        <v>0</v>
      </c>
      <c r="N12" s="1364"/>
      <c r="O12" s="1370"/>
      <c r="P12" s="1365"/>
      <c r="Q12" s="1371"/>
      <c r="R12" s="1368" t="n">
        <f aca="false">'02.24 по датам'!AS138</f>
        <v>0</v>
      </c>
      <c r="S12" s="1366"/>
      <c r="T12" s="1368"/>
      <c r="U12" s="1369" t="n">
        <f aca="false">R12-P12</f>
        <v>0</v>
      </c>
      <c r="V12" s="1364"/>
      <c r="W12" s="1372"/>
      <c r="Z12" s="1360" t="s">
        <v>530</v>
      </c>
      <c r="AA12" s="1361" t="s">
        <v>17</v>
      </c>
      <c r="AB12" s="1364"/>
      <c r="AC12" s="1364"/>
      <c r="AD12" s="1365"/>
      <c r="AE12" s="1366"/>
      <c r="AF12" s="1367"/>
      <c r="AG12" s="1364"/>
      <c r="AH12" s="1366"/>
      <c r="AI12" s="1368"/>
      <c r="AJ12" s="1364"/>
      <c r="AK12" s="1364"/>
      <c r="AL12" s="1365"/>
      <c r="AM12" s="1371"/>
      <c r="AN12" s="1368"/>
      <c r="AO12" s="1366"/>
      <c r="AP12" s="1368"/>
      <c r="AQ12" s="1369" t="n">
        <f aca="false">AN12-AL12</f>
        <v>0</v>
      </c>
      <c r="AR12" s="1364"/>
      <c r="AS12" s="1372"/>
      <c r="AU12" s="1373" t="n">
        <f aca="false">AD12-G12</f>
        <v>0</v>
      </c>
      <c r="AV12" s="1364" t="n">
        <f aca="false">AF12-I12</f>
        <v>0</v>
      </c>
      <c r="AW12" s="1364" t="n">
        <f aca="false">AN12-R12</f>
        <v>0</v>
      </c>
    </row>
    <row r="13" customFormat="false" ht="15" hidden="false" customHeight="true" outlineLevel="0" collapsed="false">
      <c r="A13" s="1360" t="s">
        <v>531</v>
      </c>
      <c r="B13" s="1361" t="s">
        <v>532</v>
      </c>
      <c r="C13" s="1362"/>
      <c r="D13" s="1363"/>
      <c r="E13" s="1364"/>
      <c r="F13" s="1364"/>
      <c r="G13" s="1365" t="n">
        <f aca="false">'02.24 по датам'!BU136</f>
        <v>20</v>
      </c>
      <c r="H13" s="1366"/>
      <c r="I13" s="1367" t="n">
        <f aca="false">'02.24 по датам'!BU137</f>
        <v>378</v>
      </c>
      <c r="J13" s="1364"/>
      <c r="K13" s="1366"/>
      <c r="L13" s="1368"/>
      <c r="M13" s="1364" t="n">
        <f aca="false">I13-F13</f>
        <v>378</v>
      </c>
      <c r="N13" s="1369"/>
      <c r="O13" s="1370"/>
      <c r="P13" s="1365"/>
      <c r="Q13" s="1371"/>
      <c r="R13" s="1368" t="n">
        <f aca="false">'02.24 по датам'!BU138</f>
        <v>5250</v>
      </c>
      <c r="S13" s="1366"/>
      <c r="T13" s="1368"/>
      <c r="U13" s="1369" t="n">
        <f aca="false">R13-P13</f>
        <v>5250</v>
      </c>
      <c r="V13" s="1369"/>
      <c r="W13" s="1372"/>
      <c r="Z13" s="1360" t="s">
        <v>531</v>
      </c>
      <c r="AA13" s="1361" t="s">
        <v>532</v>
      </c>
      <c r="AB13" s="1364"/>
      <c r="AC13" s="1364"/>
      <c r="AD13" s="1365"/>
      <c r="AE13" s="1366"/>
      <c r="AF13" s="1367"/>
      <c r="AG13" s="1364"/>
      <c r="AH13" s="1366"/>
      <c r="AI13" s="1368"/>
      <c r="AJ13" s="1364"/>
      <c r="AK13" s="1369"/>
      <c r="AL13" s="1365"/>
      <c r="AM13" s="1371"/>
      <c r="AN13" s="1368"/>
      <c r="AO13" s="1366"/>
      <c r="AP13" s="1368"/>
      <c r="AQ13" s="1369" t="n">
        <f aca="false">AN13-AL13</f>
        <v>0</v>
      </c>
      <c r="AR13" s="1369"/>
      <c r="AS13" s="1372"/>
      <c r="AU13" s="1373" t="n">
        <f aca="false">AD13-G13</f>
        <v>-20</v>
      </c>
      <c r="AV13" s="1364" t="n">
        <f aca="false">AF13-I13</f>
        <v>-378</v>
      </c>
      <c r="AW13" s="1364" t="n">
        <f aca="false">AN13-R13</f>
        <v>-5250</v>
      </c>
    </row>
    <row r="14" customFormat="false" ht="15" hidden="false" customHeight="true" outlineLevel="0" collapsed="false">
      <c r="A14" s="1360" t="s">
        <v>533</v>
      </c>
      <c r="B14" s="1361" t="s">
        <v>534</v>
      </c>
      <c r="C14" s="1362"/>
      <c r="D14" s="1363"/>
      <c r="E14" s="1364"/>
      <c r="F14" s="1364"/>
      <c r="G14" s="1365"/>
      <c r="H14" s="1366"/>
      <c r="I14" s="1367"/>
      <c r="J14" s="1364"/>
      <c r="K14" s="1366"/>
      <c r="L14" s="1368"/>
      <c r="M14" s="1364"/>
      <c r="N14" s="1364"/>
      <c r="O14" s="1370"/>
      <c r="P14" s="1365"/>
      <c r="Q14" s="1371"/>
      <c r="R14" s="1368"/>
      <c r="S14" s="1366"/>
      <c r="T14" s="1368"/>
      <c r="U14" s="1364"/>
      <c r="V14" s="1364"/>
      <c r="W14" s="1372"/>
      <c r="Z14" s="1360" t="s">
        <v>533</v>
      </c>
      <c r="AA14" s="1361" t="s">
        <v>534</v>
      </c>
      <c r="AB14" s="1364"/>
      <c r="AC14" s="1364"/>
      <c r="AD14" s="1365"/>
      <c r="AE14" s="1366"/>
      <c r="AF14" s="1367"/>
      <c r="AG14" s="1364"/>
      <c r="AH14" s="1366"/>
      <c r="AI14" s="1368"/>
      <c r="AJ14" s="1364"/>
      <c r="AK14" s="1364"/>
      <c r="AL14" s="1365"/>
      <c r="AM14" s="1371"/>
      <c r="AN14" s="1368"/>
      <c r="AO14" s="1366"/>
      <c r="AP14" s="1368"/>
      <c r="AQ14" s="1364"/>
      <c r="AR14" s="1364"/>
      <c r="AS14" s="1372"/>
      <c r="AU14" s="1373"/>
      <c r="AV14" s="1364"/>
      <c r="AW14" s="1364"/>
    </row>
    <row r="15" customFormat="false" ht="15" hidden="false" customHeight="true" outlineLevel="0" collapsed="false">
      <c r="A15" s="1360" t="s">
        <v>535</v>
      </c>
      <c r="B15" s="1361" t="s">
        <v>536</v>
      </c>
      <c r="C15" s="1362"/>
      <c r="D15" s="1363"/>
      <c r="E15" s="1364"/>
      <c r="F15" s="1364"/>
      <c r="G15" s="1365"/>
      <c r="H15" s="1366"/>
      <c r="I15" s="1367"/>
      <c r="J15" s="1364"/>
      <c r="K15" s="1366"/>
      <c r="L15" s="1368"/>
      <c r="M15" s="1364"/>
      <c r="N15" s="1364"/>
      <c r="O15" s="1370"/>
      <c r="P15" s="1365"/>
      <c r="Q15" s="1371"/>
      <c r="R15" s="1368"/>
      <c r="S15" s="1366"/>
      <c r="T15" s="1368"/>
      <c r="U15" s="1364"/>
      <c r="V15" s="1364"/>
      <c r="W15" s="1372"/>
      <c r="Z15" s="1360" t="s">
        <v>535</v>
      </c>
      <c r="AA15" s="1361" t="s">
        <v>536</v>
      </c>
      <c r="AB15" s="1364"/>
      <c r="AC15" s="1364"/>
      <c r="AD15" s="1365"/>
      <c r="AE15" s="1366"/>
      <c r="AF15" s="1367"/>
      <c r="AG15" s="1364"/>
      <c r="AH15" s="1366"/>
      <c r="AI15" s="1368"/>
      <c r="AJ15" s="1364"/>
      <c r="AK15" s="1364"/>
      <c r="AL15" s="1365"/>
      <c r="AM15" s="1371"/>
      <c r="AN15" s="1368"/>
      <c r="AO15" s="1366"/>
      <c r="AP15" s="1368"/>
      <c r="AQ15" s="1364"/>
      <c r="AR15" s="1364"/>
      <c r="AS15" s="1372"/>
      <c r="AU15" s="1373"/>
      <c r="AV15" s="1364"/>
      <c r="AW15" s="1364"/>
    </row>
    <row r="16" customFormat="false" ht="15" hidden="false" customHeight="true" outlineLevel="0" collapsed="false">
      <c r="A16" s="1360" t="s">
        <v>537</v>
      </c>
      <c r="B16" s="1361" t="s">
        <v>538</v>
      </c>
      <c r="C16" s="1362"/>
      <c r="D16" s="1363"/>
      <c r="E16" s="1364"/>
      <c r="F16" s="1364"/>
      <c r="G16" s="1365"/>
      <c r="H16" s="1366"/>
      <c r="I16" s="1367"/>
      <c r="J16" s="1364"/>
      <c r="K16" s="1366"/>
      <c r="L16" s="1368"/>
      <c r="M16" s="1364"/>
      <c r="N16" s="1364"/>
      <c r="O16" s="1370"/>
      <c r="P16" s="1365"/>
      <c r="Q16" s="1371"/>
      <c r="R16" s="1368"/>
      <c r="S16" s="1366"/>
      <c r="T16" s="1368"/>
      <c r="U16" s="1364"/>
      <c r="V16" s="1364"/>
      <c r="W16" s="1372"/>
      <c r="Z16" s="1360" t="s">
        <v>537</v>
      </c>
      <c r="AA16" s="1361" t="s">
        <v>538</v>
      </c>
      <c r="AB16" s="1364"/>
      <c r="AC16" s="1364"/>
      <c r="AD16" s="1365"/>
      <c r="AE16" s="1366"/>
      <c r="AF16" s="1367"/>
      <c r="AG16" s="1364"/>
      <c r="AH16" s="1366"/>
      <c r="AI16" s="1368"/>
      <c r="AJ16" s="1364"/>
      <c r="AK16" s="1364"/>
      <c r="AL16" s="1365"/>
      <c r="AM16" s="1371"/>
      <c r="AN16" s="1368"/>
      <c r="AO16" s="1366"/>
      <c r="AP16" s="1368"/>
      <c r="AQ16" s="1364"/>
      <c r="AR16" s="1364"/>
      <c r="AS16" s="1372"/>
      <c r="AU16" s="1373"/>
      <c r="AV16" s="1364"/>
      <c r="AW16" s="1364"/>
    </row>
    <row r="17" customFormat="false" ht="15" hidden="false" customHeight="true" outlineLevel="0" collapsed="false">
      <c r="A17" s="1360" t="s">
        <v>539</v>
      </c>
      <c r="B17" s="1361" t="s">
        <v>19</v>
      </c>
      <c r="C17" s="1362"/>
      <c r="D17" s="1363"/>
      <c r="E17" s="1364"/>
      <c r="F17" s="1364"/>
      <c r="G17" s="1365" t="n">
        <f aca="false">'02.24 по датам'!CM136</f>
        <v>0</v>
      </c>
      <c r="H17" s="1366"/>
      <c r="I17" s="1367" t="n">
        <f aca="false">'02.24 по датам'!CM137</f>
        <v>0</v>
      </c>
      <c r="J17" s="1364"/>
      <c r="K17" s="1366"/>
      <c r="L17" s="1368"/>
      <c r="M17" s="1364" t="n">
        <f aca="false">I17-F17</f>
        <v>0</v>
      </c>
      <c r="N17" s="1364"/>
      <c r="O17" s="1370"/>
      <c r="P17" s="1365"/>
      <c r="Q17" s="1371"/>
      <c r="R17" s="1368" t="n">
        <f aca="false">'02.24 по датам'!CM138</f>
        <v>0</v>
      </c>
      <c r="S17" s="1366"/>
      <c r="T17" s="1368"/>
      <c r="U17" s="1369" t="n">
        <f aca="false">R17-P17</f>
        <v>0</v>
      </c>
      <c r="V17" s="1364"/>
      <c r="W17" s="1372"/>
      <c r="Z17" s="1360" t="s">
        <v>539</v>
      </c>
      <c r="AA17" s="1361" t="s">
        <v>19</v>
      </c>
      <c r="AB17" s="1364"/>
      <c r="AC17" s="1364"/>
      <c r="AD17" s="1365"/>
      <c r="AE17" s="1366"/>
      <c r="AF17" s="1367"/>
      <c r="AG17" s="1364"/>
      <c r="AH17" s="1366"/>
      <c r="AI17" s="1368"/>
      <c r="AJ17" s="1364"/>
      <c r="AK17" s="1364"/>
      <c r="AL17" s="1365"/>
      <c r="AM17" s="1371"/>
      <c r="AN17" s="1368"/>
      <c r="AO17" s="1366"/>
      <c r="AP17" s="1368"/>
      <c r="AQ17" s="1369" t="n">
        <f aca="false">AN17-AL17</f>
        <v>0</v>
      </c>
      <c r="AR17" s="1364"/>
      <c r="AS17" s="1372"/>
      <c r="AU17" s="1373" t="n">
        <f aca="false">AD17-G17</f>
        <v>0</v>
      </c>
      <c r="AV17" s="1364" t="n">
        <f aca="false">AF17-I17</f>
        <v>0</v>
      </c>
      <c r="AW17" s="1364" t="n">
        <f aca="false">AN17-R17</f>
        <v>0</v>
      </c>
    </row>
    <row r="18" customFormat="false" ht="15" hidden="false" customHeight="true" outlineLevel="0" collapsed="false">
      <c r="A18" s="1360" t="s">
        <v>540</v>
      </c>
      <c r="B18" s="1361" t="s">
        <v>541</v>
      </c>
      <c r="C18" s="1362"/>
      <c r="D18" s="1362"/>
      <c r="E18" s="1364"/>
      <c r="F18" s="1364"/>
      <c r="G18" s="1365"/>
      <c r="H18" s="1366"/>
      <c r="I18" s="1367"/>
      <c r="J18" s="1364"/>
      <c r="K18" s="1366"/>
      <c r="L18" s="1368"/>
      <c r="M18" s="1364"/>
      <c r="N18" s="1364"/>
      <c r="O18" s="1370"/>
      <c r="P18" s="1365"/>
      <c r="Q18" s="1371"/>
      <c r="R18" s="1368"/>
      <c r="S18" s="1366"/>
      <c r="T18" s="1368"/>
      <c r="U18" s="1364"/>
      <c r="V18" s="1364"/>
      <c r="W18" s="1372"/>
      <c r="Z18" s="1360" t="s">
        <v>540</v>
      </c>
      <c r="AA18" s="1361" t="s">
        <v>541</v>
      </c>
      <c r="AB18" s="1364"/>
      <c r="AC18" s="1364"/>
      <c r="AD18" s="1365"/>
      <c r="AE18" s="1366"/>
      <c r="AF18" s="1367"/>
      <c r="AG18" s="1364"/>
      <c r="AH18" s="1366"/>
      <c r="AI18" s="1368"/>
      <c r="AJ18" s="1364"/>
      <c r="AK18" s="1364"/>
      <c r="AL18" s="1365"/>
      <c r="AM18" s="1371"/>
      <c r="AN18" s="1368"/>
      <c r="AO18" s="1366"/>
      <c r="AP18" s="1368"/>
      <c r="AQ18" s="1364"/>
      <c r="AR18" s="1364"/>
      <c r="AS18" s="1372"/>
      <c r="AU18" s="1373"/>
      <c r="AV18" s="1364"/>
      <c r="AW18" s="1364"/>
    </row>
    <row r="19" customFormat="false" ht="15" hidden="false" customHeight="true" outlineLevel="0" collapsed="false">
      <c r="A19" s="1360" t="s">
        <v>542</v>
      </c>
      <c r="B19" s="1361" t="s">
        <v>543</v>
      </c>
      <c r="C19" s="1362"/>
      <c r="D19" s="1362"/>
      <c r="E19" s="1364"/>
      <c r="F19" s="1364"/>
      <c r="G19" s="1365"/>
      <c r="H19" s="1366"/>
      <c r="I19" s="1367"/>
      <c r="J19" s="1364"/>
      <c r="K19" s="1366"/>
      <c r="L19" s="1368"/>
      <c r="M19" s="1364"/>
      <c r="N19" s="1364"/>
      <c r="O19" s="1370"/>
      <c r="P19" s="1365"/>
      <c r="Q19" s="1371"/>
      <c r="R19" s="1368"/>
      <c r="S19" s="1366"/>
      <c r="T19" s="1368"/>
      <c r="U19" s="1364"/>
      <c r="V19" s="1364"/>
      <c r="W19" s="1372"/>
      <c r="Z19" s="1360" t="s">
        <v>542</v>
      </c>
      <c r="AA19" s="1361" t="s">
        <v>543</v>
      </c>
      <c r="AB19" s="1364"/>
      <c r="AC19" s="1364"/>
      <c r="AD19" s="1365"/>
      <c r="AE19" s="1366"/>
      <c r="AF19" s="1367"/>
      <c r="AG19" s="1364"/>
      <c r="AH19" s="1366"/>
      <c r="AI19" s="1368"/>
      <c r="AJ19" s="1364"/>
      <c r="AK19" s="1364"/>
      <c r="AL19" s="1365"/>
      <c r="AM19" s="1371"/>
      <c r="AN19" s="1368"/>
      <c r="AO19" s="1366"/>
      <c r="AP19" s="1368"/>
      <c r="AQ19" s="1364"/>
      <c r="AR19" s="1364"/>
      <c r="AS19" s="1372"/>
      <c r="AU19" s="1373"/>
      <c r="AV19" s="1364"/>
      <c r="AW19" s="1364"/>
    </row>
    <row r="20" customFormat="false" ht="15" hidden="false" customHeight="true" outlineLevel="0" collapsed="false">
      <c r="A20" s="1360" t="s">
        <v>544</v>
      </c>
      <c r="B20" s="1361" t="s">
        <v>545</v>
      </c>
      <c r="C20" s="1362"/>
      <c r="D20" s="1362"/>
      <c r="E20" s="1364"/>
      <c r="F20" s="1364"/>
      <c r="G20" s="1365"/>
      <c r="H20" s="1366"/>
      <c r="I20" s="1367"/>
      <c r="J20" s="1364"/>
      <c r="K20" s="1366"/>
      <c r="L20" s="1368"/>
      <c r="M20" s="1364"/>
      <c r="N20" s="1364"/>
      <c r="O20" s="1370"/>
      <c r="P20" s="1365"/>
      <c r="Q20" s="1366"/>
      <c r="R20" s="1368"/>
      <c r="S20" s="1366"/>
      <c r="T20" s="1368"/>
      <c r="U20" s="1364"/>
      <c r="V20" s="1364"/>
      <c r="W20" s="1372"/>
      <c r="Z20" s="1360" t="s">
        <v>544</v>
      </c>
      <c r="AA20" s="1361" t="s">
        <v>545</v>
      </c>
      <c r="AB20" s="1364"/>
      <c r="AC20" s="1364"/>
      <c r="AD20" s="1365"/>
      <c r="AE20" s="1366"/>
      <c r="AF20" s="1367"/>
      <c r="AG20" s="1364"/>
      <c r="AH20" s="1366"/>
      <c r="AI20" s="1368"/>
      <c r="AJ20" s="1364"/>
      <c r="AK20" s="1364"/>
      <c r="AL20" s="1365"/>
      <c r="AM20" s="1366"/>
      <c r="AN20" s="1368"/>
      <c r="AO20" s="1366"/>
      <c r="AP20" s="1368"/>
      <c r="AQ20" s="1364"/>
      <c r="AR20" s="1364"/>
      <c r="AS20" s="1372"/>
      <c r="AU20" s="1373"/>
      <c r="AV20" s="1364"/>
      <c r="AW20" s="1364"/>
    </row>
    <row r="21" customFormat="false" ht="15" hidden="false" customHeight="true" outlineLevel="0" collapsed="false">
      <c r="A21" s="1360" t="s">
        <v>546</v>
      </c>
      <c r="B21" s="1361" t="s">
        <v>547</v>
      </c>
      <c r="C21" s="1362"/>
      <c r="D21" s="1362"/>
      <c r="E21" s="1364"/>
      <c r="F21" s="1364"/>
      <c r="G21" s="1365"/>
      <c r="H21" s="1366"/>
      <c r="I21" s="1367"/>
      <c r="J21" s="1364"/>
      <c r="K21" s="1366"/>
      <c r="L21" s="1368"/>
      <c r="M21" s="1364"/>
      <c r="N21" s="1364"/>
      <c r="O21" s="1370"/>
      <c r="P21" s="1365"/>
      <c r="Q21" s="1366"/>
      <c r="R21" s="1368"/>
      <c r="S21" s="1366"/>
      <c r="T21" s="1368"/>
      <c r="U21" s="1364"/>
      <c r="V21" s="1364"/>
      <c r="W21" s="1372"/>
      <c r="Z21" s="1360" t="s">
        <v>546</v>
      </c>
      <c r="AA21" s="1361" t="s">
        <v>547</v>
      </c>
      <c r="AB21" s="1364"/>
      <c r="AC21" s="1364"/>
      <c r="AD21" s="1365"/>
      <c r="AE21" s="1366"/>
      <c r="AF21" s="1367"/>
      <c r="AG21" s="1364"/>
      <c r="AH21" s="1366"/>
      <c r="AI21" s="1368"/>
      <c r="AJ21" s="1364"/>
      <c r="AK21" s="1364"/>
      <c r="AL21" s="1365"/>
      <c r="AM21" s="1366"/>
      <c r="AN21" s="1368"/>
      <c r="AO21" s="1366"/>
      <c r="AP21" s="1368"/>
      <c r="AQ21" s="1364"/>
      <c r="AR21" s="1364"/>
      <c r="AS21" s="1372"/>
      <c r="AU21" s="1373"/>
      <c r="AV21" s="1364"/>
      <c r="AW21" s="1364"/>
    </row>
    <row r="22" customFormat="false" ht="15" hidden="false" customHeight="true" outlineLevel="0" collapsed="false">
      <c r="A22" s="1348" t="s">
        <v>548</v>
      </c>
      <c r="B22" s="1349" t="s">
        <v>21</v>
      </c>
      <c r="C22" s="1350"/>
      <c r="D22" s="1350"/>
      <c r="E22" s="1355"/>
      <c r="F22" s="1355"/>
      <c r="G22" s="1352" t="n">
        <f aca="false">SUBTOTAL(9,G23:G27)-IF(B22:B22="Работа с фондом",SUMIF(B23:B27,"      ограничение добычи (ОПЕК)",G23:G27),0)</f>
        <v>0</v>
      </c>
      <c r="H22" s="1353" t="n">
        <f aca="false">SUBTOTAL(9,H23:H27)-IF(B22:B22="Работа с фондом",SUMIF(B23:B27,"      ограничение добычи (ОПЕК)",H23:H27),0)</f>
        <v>0</v>
      </c>
      <c r="I22" s="1354" t="n">
        <f aca="false">SUBTOTAL(9,I23:I27)-IF(B22:B22="Работа с фондом",SUMIF(B23:B27,"      ограничение добычи (ОПЕК)",I23:I27),0)</f>
        <v>200</v>
      </c>
      <c r="J22" s="1355"/>
      <c r="K22" s="1353"/>
      <c r="L22" s="1356"/>
      <c r="M22" s="1355"/>
      <c r="N22" s="1355"/>
      <c r="O22" s="1374"/>
      <c r="P22" s="1352"/>
      <c r="Q22" s="1353" t="n">
        <f aca="false">SUBTOTAL(9,Q23:Q27)-IF(B22:B22="Работа с фондом",SUMIF(B23:B27,"      ограничение добычи (ОПЕК)",Q23:Q27),0)</f>
        <v>0</v>
      </c>
      <c r="R22" s="1356" t="n">
        <f aca="false">SUBTOTAL(9,R23:R27)-IF(B22:B22="Работа с фондом",SUMIF(B23:B27,"      ограничение добычи (ОПЕК)",R23:R27),0)</f>
        <v>3007</v>
      </c>
      <c r="S22" s="1375"/>
      <c r="T22" s="1376"/>
      <c r="U22" s="1377"/>
      <c r="V22" s="1377"/>
      <c r="W22" s="1358"/>
      <c r="Z22" s="1348" t="s">
        <v>548</v>
      </c>
      <c r="AA22" s="1349" t="s">
        <v>21</v>
      </c>
      <c r="AB22" s="1355"/>
      <c r="AC22" s="1355"/>
      <c r="AD22" s="1352" t="n">
        <f aca="false">SUBTOTAL(9,AD23:AD27)-IF(AA22:AA22="Работа с фондом",SUMIF(AA23:AA27,"      ограничение добычи (ОПЕК)",AD23:AD27),0)</f>
        <v>0</v>
      </c>
      <c r="AE22" s="1353" t="n">
        <f aca="false">SUBTOTAL(9,AE23:AE27)-IF(AA22:AA22="Работа с фондом",SUMIF(AA23:AA27,"      ограничение добычи (ОПЕК)",AE23:AE27),0)</f>
        <v>0</v>
      </c>
      <c r="AF22" s="1354" t="n">
        <f aca="false">SUBTOTAL(9,AF23:AF27)-IF(AA22:AA22="Работа с фондом",SUMIF(AA23:AA27,"      ограничение добычи (ОПЕК)",AF23:AF27),0)</f>
        <v>0</v>
      </c>
      <c r="AG22" s="1355"/>
      <c r="AH22" s="1353"/>
      <c r="AI22" s="1356"/>
      <c r="AJ22" s="1355"/>
      <c r="AK22" s="1355"/>
      <c r="AL22" s="1352"/>
      <c r="AM22" s="1353" t="n">
        <f aca="false">SUBTOTAL(9,AM23:AM27)-IF(AA22:AA22="Работа с фондом",SUMIF(AA23:AA27,"      ограничение добычи (ОПЕК)",AM23:AM27),0)</f>
        <v>0</v>
      </c>
      <c r="AN22" s="1356" t="n">
        <f aca="false">SUBTOTAL(9,AN23:AN27)-IF(AA22:AA22="Работа с фондом",SUMIF(AA23:AA27,"      ограничение добычи (ОПЕК)",AN23:AN27),0)</f>
        <v>0</v>
      </c>
      <c r="AO22" s="1375"/>
      <c r="AP22" s="1376"/>
      <c r="AQ22" s="1377"/>
      <c r="AR22" s="1377"/>
      <c r="AS22" s="1358"/>
      <c r="AU22" s="1359"/>
      <c r="AV22" s="1355"/>
      <c r="AW22" s="1355"/>
    </row>
    <row r="23" customFormat="false" ht="15" hidden="false" customHeight="true" outlineLevel="0" collapsed="false">
      <c r="A23" s="1360" t="s">
        <v>549</v>
      </c>
      <c r="B23" s="1361" t="s">
        <v>25</v>
      </c>
      <c r="C23" s="1362"/>
      <c r="D23" s="1362"/>
      <c r="E23" s="1364"/>
      <c r="F23" s="1364"/>
      <c r="G23" s="1365" t="n">
        <f aca="false">'02.24 по датам'!DY136</f>
        <v>0</v>
      </c>
      <c r="H23" s="1366"/>
      <c r="I23" s="1367" t="n">
        <f aca="false">'02.24 по датам'!DY137</f>
        <v>0</v>
      </c>
      <c r="J23" s="1364"/>
      <c r="K23" s="1366"/>
      <c r="L23" s="1368"/>
      <c r="M23" s="1364"/>
      <c r="N23" s="1364"/>
      <c r="O23" s="1370"/>
      <c r="P23" s="1365"/>
      <c r="Q23" s="1366"/>
      <c r="R23" s="1368" t="n">
        <f aca="false">'02.24 по датам'!DY138</f>
        <v>0</v>
      </c>
      <c r="S23" s="1366"/>
      <c r="T23" s="1368"/>
      <c r="U23" s="1364"/>
      <c r="V23" s="1364"/>
      <c r="W23" s="1372"/>
      <c r="Z23" s="1360" t="s">
        <v>549</v>
      </c>
      <c r="AA23" s="1361" t="s">
        <v>25</v>
      </c>
      <c r="AB23" s="1364"/>
      <c r="AC23" s="1364"/>
      <c r="AD23" s="1365"/>
      <c r="AE23" s="1366"/>
      <c r="AF23" s="1367" t="n">
        <v>0</v>
      </c>
      <c r="AG23" s="1364"/>
      <c r="AH23" s="1366"/>
      <c r="AI23" s="1368"/>
      <c r="AJ23" s="1364"/>
      <c r="AK23" s="1364"/>
      <c r="AL23" s="1365"/>
      <c r="AM23" s="1366"/>
      <c r="AN23" s="1368" t="n">
        <v>0</v>
      </c>
      <c r="AO23" s="1366"/>
      <c r="AP23" s="1368"/>
      <c r="AQ23" s="1364"/>
      <c r="AR23" s="1364"/>
      <c r="AS23" s="1372"/>
      <c r="AU23" s="1373" t="n">
        <f aca="false">AD23-G23</f>
        <v>0</v>
      </c>
      <c r="AV23" s="1364" t="n">
        <f aca="false">AF23-I23</f>
        <v>0</v>
      </c>
      <c r="AW23" s="1364" t="n">
        <f aca="false">AN23-R23</f>
        <v>0</v>
      </c>
    </row>
    <row r="24" customFormat="false" ht="15" hidden="false" customHeight="true" outlineLevel="0" collapsed="false">
      <c r="A24" s="1360" t="s">
        <v>550</v>
      </c>
      <c r="B24" s="1361" t="s">
        <v>551</v>
      </c>
      <c r="C24" s="1362"/>
      <c r="D24" s="1362"/>
      <c r="E24" s="1364"/>
      <c r="F24" s="1364"/>
      <c r="G24" s="1365"/>
      <c r="H24" s="1366"/>
      <c r="I24" s="1367"/>
      <c r="J24" s="1364"/>
      <c r="K24" s="1366"/>
      <c r="L24" s="1368"/>
      <c r="M24" s="1364"/>
      <c r="N24" s="1364"/>
      <c r="O24" s="1370"/>
      <c r="P24" s="1365"/>
      <c r="Q24" s="1366"/>
      <c r="R24" s="1368"/>
      <c r="S24" s="1366"/>
      <c r="T24" s="1368"/>
      <c r="U24" s="1364"/>
      <c r="V24" s="1364"/>
      <c r="W24" s="1372"/>
      <c r="Z24" s="1360" t="s">
        <v>550</v>
      </c>
      <c r="AA24" s="1361" t="s">
        <v>551</v>
      </c>
      <c r="AB24" s="1364"/>
      <c r="AC24" s="1364"/>
      <c r="AD24" s="1365"/>
      <c r="AE24" s="1366"/>
      <c r="AF24" s="1367"/>
      <c r="AG24" s="1364"/>
      <c r="AH24" s="1366"/>
      <c r="AI24" s="1368"/>
      <c r="AJ24" s="1364"/>
      <c r="AK24" s="1364"/>
      <c r="AL24" s="1365"/>
      <c r="AM24" s="1366"/>
      <c r="AN24" s="1368"/>
      <c r="AO24" s="1366"/>
      <c r="AP24" s="1368"/>
      <c r="AQ24" s="1364"/>
      <c r="AR24" s="1364"/>
      <c r="AS24" s="1372"/>
      <c r="AU24" s="1373"/>
      <c r="AV24" s="1364"/>
      <c r="AW24" s="1364"/>
    </row>
    <row r="25" customFormat="false" ht="15" hidden="false" customHeight="true" outlineLevel="0" collapsed="false">
      <c r="A25" s="1360" t="s">
        <v>552</v>
      </c>
      <c r="B25" s="1361" t="s">
        <v>23</v>
      </c>
      <c r="C25" s="1362"/>
      <c r="D25" s="1362"/>
      <c r="E25" s="1364"/>
      <c r="F25" s="1364"/>
      <c r="G25" s="1365"/>
      <c r="H25" s="1366"/>
      <c r="I25" s="1367" t="n">
        <f aca="false">'02.24 по датам'!DG137</f>
        <v>0</v>
      </c>
      <c r="J25" s="1364"/>
      <c r="K25" s="1366"/>
      <c r="L25" s="1368"/>
      <c r="M25" s="1364"/>
      <c r="N25" s="1364"/>
      <c r="O25" s="1370"/>
      <c r="P25" s="1365"/>
      <c r="Q25" s="1366"/>
      <c r="R25" s="1368" t="n">
        <f aca="false">'02.24 по датам'!DG138</f>
        <v>0</v>
      </c>
      <c r="S25" s="1366"/>
      <c r="T25" s="1368"/>
      <c r="U25" s="1364"/>
      <c r="V25" s="1364"/>
      <c r="W25" s="1372"/>
      <c r="Z25" s="1360" t="s">
        <v>552</v>
      </c>
      <c r="AA25" s="1361" t="s">
        <v>23</v>
      </c>
      <c r="AB25" s="1364"/>
      <c r="AC25" s="1364"/>
      <c r="AD25" s="1365"/>
      <c r="AE25" s="1366"/>
      <c r="AF25" s="1367" t="n">
        <v>0</v>
      </c>
      <c r="AG25" s="1364"/>
      <c r="AH25" s="1366"/>
      <c r="AI25" s="1368"/>
      <c r="AJ25" s="1364"/>
      <c r="AK25" s="1364"/>
      <c r="AL25" s="1365"/>
      <c r="AM25" s="1366"/>
      <c r="AN25" s="1368" t="n">
        <v>0</v>
      </c>
      <c r="AO25" s="1366"/>
      <c r="AP25" s="1368"/>
      <c r="AQ25" s="1364"/>
      <c r="AR25" s="1364"/>
      <c r="AS25" s="1372"/>
      <c r="AU25" s="1373" t="n">
        <f aca="false">AD25-G25</f>
        <v>0</v>
      </c>
      <c r="AV25" s="1364" t="n">
        <f aca="false">AF25-I25</f>
        <v>0</v>
      </c>
      <c r="AW25" s="1364" t="n">
        <f aca="false">AN25-R25</f>
        <v>0</v>
      </c>
    </row>
    <row r="26" customFormat="false" ht="15.75" hidden="false" customHeight="true" outlineLevel="0" collapsed="false">
      <c r="A26" s="1360" t="s">
        <v>553</v>
      </c>
      <c r="B26" s="1361" t="s">
        <v>554</v>
      </c>
      <c r="C26" s="1362"/>
      <c r="D26" s="1378"/>
      <c r="E26" s="1364"/>
      <c r="F26" s="1364"/>
      <c r="G26" s="1365"/>
      <c r="H26" s="1366"/>
      <c r="I26" s="1367" t="n">
        <f aca="false">'02.24 по датам'!FC137</f>
        <v>200</v>
      </c>
      <c r="J26" s="1364"/>
      <c r="K26" s="1366"/>
      <c r="L26" s="1368"/>
      <c r="M26" s="1364"/>
      <c r="N26" s="1364"/>
      <c r="O26" s="1370"/>
      <c r="P26" s="1365"/>
      <c r="Q26" s="1366"/>
      <c r="R26" s="1368" t="n">
        <f aca="false">'02.24 по датам'!FC138</f>
        <v>3007</v>
      </c>
      <c r="S26" s="1366"/>
      <c r="T26" s="1368"/>
      <c r="U26" s="1364"/>
      <c r="V26" s="1364"/>
      <c r="W26" s="1372"/>
      <c r="Z26" s="1360" t="s">
        <v>553</v>
      </c>
      <c r="AA26" s="1361" t="s">
        <v>554</v>
      </c>
      <c r="AB26" s="1364"/>
      <c r="AC26" s="1364"/>
      <c r="AD26" s="1365"/>
      <c r="AE26" s="1366"/>
      <c r="AF26" s="1367"/>
      <c r="AG26" s="1364"/>
      <c r="AH26" s="1366"/>
      <c r="AI26" s="1368"/>
      <c r="AJ26" s="1364"/>
      <c r="AK26" s="1364"/>
      <c r="AL26" s="1365"/>
      <c r="AM26" s="1366"/>
      <c r="AN26" s="1368"/>
      <c r="AO26" s="1366"/>
      <c r="AP26" s="1368"/>
      <c r="AQ26" s="1364"/>
      <c r="AR26" s="1364"/>
      <c r="AS26" s="1372"/>
      <c r="AU26" s="1373" t="n">
        <f aca="false">AD26-G26</f>
        <v>0</v>
      </c>
      <c r="AV26" s="1364" t="n">
        <f aca="false">AF26-I26</f>
        <v>-200</v>
      </c>
      <c r="AW26" s="1364" t="n">
        <f aca="false">AN26-R26</f>
        <v>-3007</v>
      </c>
    </row>
    <row r="27" customFormat="false" ht="15" hidden="false" customHeight="true" outlineLevel="0" collapsed="false">
      <c r="A27" s="1360"/>
      <c r="B27" s="1361" t="s">
        <v>555</v>
      </c>
      <c r="C27" s="1362"/>
      <c r="D27" s="1362"/>
      <c r="E27" s="1364"/>
      <c r="F27" s="1364"/>
      <c r="G27" s="1365" t="n">
        <f aca="false">'02.24 по датам'!FR136</f>
        <v>0</v>
      </c>
      <c r="H27" s="1366"/>
      <c r="I27" s="1367" t="n">
        <f aca="false">'02.24 по датам'!FR137</f>
        <v>0</v>
      </c>
      <c r="J27" s="1364"/>
      <c r="K27" s="1366"/>
      <c r="L27" s="1368"/>
      <c r="M27" s="1364"/>
      <c r="N27" s="1364"/>
      <c r="O27" s="1370"/>
      <c r="P27" s="1365"/>
      <c r="Q27" s="1366"/>
      <c r="R27" s="1368" t="n">
        <f aca="false">'02.24 по датам'!FR138</f>
        <v>0</v>
      </c>
      <c r="S27" s="1366"/>
      <c r="T27" s="1368"/>
      <c r="U27" s="1364"/>
      <c r="V27" s="1364"/>
      <c r="W27" s="1372"/>
      <c r="Z27" s="1360"/>
      <c r="AA27" s="1361" t="s">
        <v>555</v>
      </c>
      <c r="AB27" s="1364"/>
      <c r="AC27" s="1364"/>
      <c r="AD27" s="1365" t="n">
        <v>0</v>
      </c>
      <c r="AE27" s="1366"/>
      <c r="AF27" s="1367" t="n">
        <v>0</v>
      </c>
      <c r="AG27" s="1364"/>
      <c r="AH27" s="1366"/>
      <c r="AI27" s="1368"/>
      <c r="AJ27" s="1364"/>
      <c r="AK27" s="1364"/>
      <c r="AL27" s="1365"/>
      <c r="AM27" s="1366"/>
      <c r="AN27" s="1368" t="n">
        <v>0</v>
      </c>
      <c r="AO27" s="1366"/>
      <c r="AP27" s="1368"/>
      <c r="AQ27" s="1364"/>
      <c r="AR27" s="1364"/>
      <c r="AS27" s="1372"/>
      <c r="AU27" s="1373"/>
      <c r="AV27" s="1364"/>
      <c r="AW27" s="1364"/>
    </row>
    <row r="28" customFormat="false" ht="15" hidden="false" customHeight="true" outlineLevel="0" collapsed="false">
      <c r="A28" s="1379" t="s">
        <v>556</v>
      </c>
      <c r="B28" s="1380" t="s">
        <v>102</v>
      </c>
      <c r="C28" s="1381"/>
      <c r="D28" s="1381"/>
      <c r="E28" s="1382"/>
      <c r="F28" s="1382"/>
      <c r="G28" s="1383" t="n">
        <v>0</v>
      </c>
      <c r="H28" s="1384" t="n">
        <v>0</v>
      </c>
      <c r="I28" s="1385" t="n">
        <f aca="false">IF('02.24 по датам'!JP136-'02.24 по датам'!JP4&lt;0,-('02.24 по датам'!JP136-'02.24 по датам'!JP4),0)</f>
        <v>0</v>
      </c>
      <c r="J28" s="1382" t="n">
        <v>0</v>
      </c>
      <c r="K28" s="1384" t="n">
        <v>0</v>
      </c>
      <c r="L28" s="1386" t="n">
        <v>0</v>
      </c>
      <c r="M28" s="1387"/>
      <c r="N28" s="1382"/>
      <c r="O28" s="1388"/>
      <c r="P28" s="1383"/>
      <c r="Q28" s="1384" t="n">
        <v>0</v>
      </c>
      <c r="R28" s="1386" t="n">
        <f aca="false">IF('02.24 по датам'!ID138-'02.24 по датам'!GX138&gt;0,0,-('02.24 по датам'!ID138-'02.24 по датам'!GX138))</f>
        <v>0</v>
      </c>
      <c r="S28" s="1384" t="n">
        <v>0</v>
      </c>
      <c r="T28" s="1386" t="n">
        <v>0</v>
      </c>
      <c r="U28" s="1382"/>
      <c r="V28" s="1382"/>
      <c r="W28" s="1389"/>
      <c r="Z28" s="1379" t="s">
        <v>556</v>
      </c>
      <c r="AA28" s="1380" t="s">
        <v>102</v>
      </c>
      <c r="AB28" s="1382"/>
      <c r="AC28" s="1382"/>
      <c r="AD28" s="1383" t="n">
        <v>0</v>
      </c>
      <c r="AE28" s="1384" t="n">
        <v>0</v>
      </c>
      <c r="AF28" s="1385" t="n">
        <v>0</v>
      </c>
      <c r="AG28" s="1382" t="n">
        <v>0</v>
      </c>
      <c r="AH28" s="1384" t="n">
        <v>0</v>
      </c>
      <c r="AI28" s="1386" t="n">
        <v>0</v>
      </c>
      <c r="AJ28" s="1387"/>
      <c r="AK28" s="1382"/>
      <c r="AL28" s="1383"/>
      <c r="AM28" s="1384" t="n">
        <v>0</v>
      </c>
      <c r="AN28" s="1386" t="n">
        <v>0</v>
      </c>
      <c r="AO28" s="1384" t="n">
        <v>0</v>
      </c>
      <c r="AP28" s="1386" t="n">
        <v>0</v>
      </c>
      <c r="AQ28" s="1382"/>
      <c r="AR28" s="1382"/>
      <c r="AS28" s="1389"/>
      <c r="AU28" s="1390"/>
      <c r="AV28" s="1382"/>
      <c r="AW28" s="1382"/>
    </row>
    <row r="29" customFormat="false" ht="15" hidden="false" customHeight="true" outlineLevel="0" collapsed="false">
      <c r="A29" s="1379" t="s">
        <v>557</v>
      </c>
      <c r="B29" s="1380" t="s">
        <v>558</v>
      </c>
      <c r="C29" s="1381"/>
      <c r="D29" s="1381"/>
      <c r="E29" s="1391"/>
      <c r="F29" s="1391"/>
      <c r="G29" s="1392"/>
      <c r="H29" s="1391"/>
      <c r="I29" s="1393" t="e">
        <f aca="false">'02.24 по датам'!HB126</f>
        <v>#VALUE!</v>
      </c>
      <c r="J29" s="1391"/>
      <c r="K29" s="1391"/>
      <c r="L29" s="1391"/>
      <c r="M29" s="1391"/>
      <c r="N29" s="1391"/>
      <c r="O29" s="1394"/>
      <c r="P29" s="1392"/>
      <c r="Q29" s="1375"/>
      <c r="R29" s="1376" t="e">
        <f aca="false">'02.24 по датам'!HC138</f>
        <v>#VALUE!</v>
      </c>
      <c r="S29" s="1375"/>
      <c r="T29" s="1376"/>
      <c r="U29" s="1377"/>
      <c r="V29" s="1377"/>
      <c r="W29" s="1358"/>
      <c r="Z29" s="1379" t="s">
        <v>557</v>
      </c>
      <c r="AA29" s="1380" t="s">
        <v>558</v>
      </c>
      <c r="AB29" s="1391"/>
      <c r="AC29" s="1391"/>
      <c r="AD29" s="1392"/>
      <c r="AE29" s="1391"/>
      <c r="AF29" s="1395"/>
      <c r="AG29" s="1391"/>
      <c r="AH29" s="1391"/>
      <c r="AI29" s="1391"/>
      <c r="AJ29" s="1391"/>
      <c r="AK29" s="1391"/>
      <c r="AL29" s="1392"/>
      <c r="AM29" s="1375"/>
      <c r="AN29" s="1376"/>
      <c r="AO29" s="1375"/>
      <c r="AP29" s="1376"/>
      <c r="AQ29" s="1377"/>
      <c r="AR29" s="1377"/>
      <c r="AS29" s="1358"/>
      <c r="AU29" s="1396" t="n">
        <f aca="false">AD29-G29</f>
        <v>0</v>
      </c>
      <c r="AV29" s="1391" t="e">
        <f aca="false">AF29-I29</f>
        <v>#VALUE!</v>
      </c>
      <c r="AW29" s="1391" t="e">
        <f aca="false">AN29-R29</f>
        <v>#VALUE!</v>
      </c>
    </row>
    <row r="30" customFormat="false" ht="15" hidden="false" customHeight="true" outlineLevel="0" collapsed="false">
      <c r="A30" s="1397"/>
      <c r="B30" s="1398"/>
      <c r="C30" s="1399"/>
      <c r="D30" s="1399"/>
      <c r="E30" s="1400"/>
      <c r="F30" s="1400"/>
      <c r="G30" s="1401"/>
      <c r="H30" s="1402"/>
      <c r="I30" s="1403"/>
      <c r="J30" s="1402"/>
      <c r="K30" s="1402"/>
      <c r="L30" s="1402"/>
      <c r="M30" s="1402"/>
      <c r="N30" s="1402"/>
      <c r="O30" s="1404"/>
      <c r="P30" s="1401"/>
      <c r="Q30" s="1402"/>
      <c r="R30" s="1402"/>
      <c r="S30" s="1402"/>
      <c r="T30" s="1402"/>
      <c r="U30" s="1402"/>
      <c r="V30" s="1402"/>
      <c r="W30" s="1401"/>
      <c r="Z30" s="1397"/>
      <c r="AA30" s="1398"/>
      <c r="AB30" s="1400"/>
      <c r="AC30" s="1400"/>
      <c r="AD30" s="1401"/>
      <c r="AE30" s="1402"/>
      <c r="AF30" s="1403"/>
      <c r="AG30" s="1402"/>
      <c r="AH30" s="1402"/>
      <c r="AI30" s="1402"/>
      <c r="AJ30" s="1402"/>
      <c r="AK30" s="1402"/>
      <c r="AL30" s="1401"/>
      <c r="AM30" s="1402"/>
      <c r="AN30" s="1402"/>
      <c r="AO30" s="1402"/>
      <c r="AP30" s="1402"/>
      <c r="AQ30" s="1402"/>
      <c r="AR30" s="1402"/>
      <c r="AS30" s="1401"/>
      <c r="AU30" s="1405"/>
      <c r="AV30" s="1400"/>
      <c r="AW30" s="1400"/>
    </row>
    <row r="31" customFormat="false" ht="15.75" hidden="false" customHeight="true" outlineLevel="0" collapsed="false">
      <c r="A31" s="1302"/>
      <c r="B31" s="1302"/>
      <c r="C31" s="1406"/>
      <c r="D31" s="1406"/>
      <c r="E31" s="1302"/>
      <c r="F31" s="1302"/>
      <c r="G31" s="1302"/>
      <c r="H31" s="1302"/>
      <c r="I31" s="1407"/>
      <c r="J31" s="1302"/>
      <c r="K31" s="1302"/>
      <c r="L31" s="1302"/>
      <c r="M31" s="1302"/>
      <c r="N31" s="1302"/>
      <c r="O31" s="1408"/>
      <c r="P31" s="1302"/>
      <c r="Q31" s="1302"/>
      <c r="R31" s="1302"/>
      <c r="S31" s="1302"/>
      <c r="T31" s="1302"/>
      <c r="U31" s="1302"/>
      <c r="V31" s="1302"/>
      <c r="W31" s="1302"/>
      <c r="Z31" s="1302"/>
      <c r="AA31" s="1302"/>
      <c r="AB31" s="1302"/>
      <c r="AC31" s="1302"/>
      <c r="AD31" s="1302"/>
      <c r="AE31" s="1302"/>
      <c r="AF31" s="1407"/>
      <c r="AG31" s="1302"/>
      <c r="AH31" s="1302"/>
      <c r="AI31" s="1302"/>
      <c r="AJ31" s="1302"/>
      <c r="AK31" s="1302"/>
      <c r="AL31" s="1302"/>
      <c r="AM31" s="1302"/>
      <c r="AN31" s="1302"/>
      <c r="AO31" s="1302"/>
      <c r="AP31" s="1302"/>
      <c r="AQ31" s="1302"/>
      <c r="AR31" s="1302"/>
      <c r="AS31" s="1302"/>
      <c r="AU31" s="1409"/>
      <c r="AV31" s="1302"/>
      <c r="AW31" s="1410"/>
    </row>
    <row r="32" customFormat="false" ht="15.75" hidden="false" customHeight="true" outlineLevel="0" collapsed="false">
      <c r="A32" s="1411" t="n">
        <v>3</v>
      </c>
      <c r="B32" s="1412" t="s">
        <v>559</v>
      </c>
      <c r="C32" s="1413"/>
      <c r="D32" s="1413"/>
      <c r="E32" s="1414"/>
      <c r="F32" s="1414"/>
      <c r="G32" s="1415" t="n">
        <f aca="false">SUMIF(B33:B58,"Падение по базовому фонду, ГТМ",G33:G58)+SUMIF(B33:B58,"От технологических причин, в т.ч:",G33:G58)</f>
        <v>3</v>
      </c>
      <c r="H32" s="1416" t="n">
        <f aca="false">SUMIF(B33:B58,"Падение по базовому фонду, ГТМ",H33:H58)+SUMIF(B33:B58,"От технологических причин, в т.ч:",H33:H58)</f>
        <v>0</v>
      </c>
      <c r="I32" s="1417" t="e">
        <f aca="false">SUMIF(B33:B58,"Падение по базовому фонду, ГТМ",I33:I58)+SUMIF(B33:B58,"От технологических причин, в т.ч:",I33:I58)</f>
        <v>#VALUE!</v>
      </c>
      <c r="J32" s="1418"/>
      <c r="K32" s="1416"/>
      <c r="L32" s="1419"/>
      <c r="M32" s="1420"/>
      <c r="N32" s="1418"/>
      <c r="O32" s="1421"/>
      <c r="P32" s="1422"/>
      <c r="Q32" s="1416" t="n">
        <f aca="false">SUMIF(B33:B60,"Падение по базовому фонду, ГТМ",Q33:Q60)+SUMIF(B33:B60,"От технологических причин, в т.ч:",Q33:Q60)</f>
        <v>0</v>
      </c>
      <c r="R32" s="1419" t="e">
        <f aca="false">SUMIF(B33:B60,"Падение по базовому фонду, ГТМ",R33:R60)+SUMIF(B33:B60,"От технологических причин, в т.ч:",R33:R60)</f>
        <v>#VALUE!</v>
      </c>
      <c r="S32" s="1423"/>
      <c r="T32" s="1424"/>
      <c r="U32" s="1425"/>
      <c r="V32" s="1426"/>
      <c r="W32" s="1427"/>
      <c r="Z32" s="1411" t="n">
        <v>3</v>
      </c>
      <c r="AA32" s="1412" t="s">
        <v>559</v>
      </c>
      <c r="AB32" s="1414"/>
      <c r="AC32" s="1414"/>
      <c r="AD32" s="1415" t="n">
        <f aca="false">SUMIF(AA33:AA58,"Падение по базовому фонду, ГТМ",AD33:AD58)+SUMIF(AA33:AA58,"От технологических причин, в т.ч:",AD33:AD58)</f>
        <v>0</v>
      </c>
      <c r="AE32" s="1416" t="n">
        <f aca="false">SUMIF(AA33:AA58,"Падение по базовому фонду, ГТМ",AE33:AE58)+SUMIF(AA33:AA58,"От технологических причин, в т.ч:",AE33:AE58)</f>
        <v>0</v>
      </c>
      <c r="AF32" s="1417" t="n">
        <f aca="false">SUMIF(AA33:AA58,"Падение по базовому фонду, ГТМ",AF33:AF58)+SUMIF(AA33:AA58,"От технологических причин, в т.ч:",AF33:AF58)</f>
        <v>0</v>
      </c>
      <c r="AG32" s="1418"/>
      <c r="AH32" s="1416"/>
      <c r="AI32" s="1419"/>
      <c r="AJ32" s="1420"/>
      <c r="AK32" s="1418"/>
      <c r="AL32" s="1422"/>
      <c r="AM32" s="1416" t="n">
        <f aca="false">SUMIF(AA33:AA60,"Падение по базовому фонду, ГТМ",AM33:AM60)+SUMIF(AA33:AA60,"От технологических причин, в т.ч:",AM33:AM60)</f>
        <v>0</v>
      </c>
      <c r="AN32" s="1419" t="n">
        <f aca="false">SUMIF(AA33:AA60,"Падение по базовому фонду, ГТМ",AN33:AN60)+SUMIF(AA33:AA60,"От технологических причин, в т.ч:",AN33:AN60)</f>
        <v>0</v>
      </c>
      <c r="AO32" s="1423"/>
      <c r="AP32" s="1424"/>
      <c r="AQ32" s="1425"/>
      <c r="AR32" s="1426"/>
      <c r="AS32" s="1427"/>
      <c r="AU32" s="1428" t="n">
        <f aca="false">AD32-G32</f>
        <v>-3</v>
      </c>
      <c r="AV32" s="1414" t="e">
        <f aca="false">AF32-I32</f>
        <v>#VALUE!</v>
      </c>
      <c r="AW32" s="1414" t="e">
        <f aca="false">AN32-R32</f>
        <v>#VALUE!</v>
      </c>
    </row>
    <row r="33" customFormat="false" ht="15" hidden="false" customHeight="true" outlineLevel="0" collapsed="false">
      <c r="A33" s="1348" t="s">
        <v>560</v>
      </c>
      <c r="B33" s="1349" t="s">
        <v>561</v>
      </c>
      <c r="C33" s="1350"/>
      <c r="D33" s="1350"/>
      <c r="E33" s="1391"/>
      <c r="F33" s="1391"/>
      <c r="G33" s="1429"/>
      <c r="H33" s="1353" t="n">
        <f aca="false">SUBTOTAL(9,H34:H41)</f>
        <v>0</v>
      </c>
      <c r="I33" s="1354" t="n">
        <f aca="false">SUBTOTAL(9,I34:I41)</f>
        <v>1450</v>
      </c>
      <c r="J33" s="1430"/>
      <c r="K33" s="1353"/>
      <c r="L33" s="1356"/>
      <c r="M33" s="1430"/>
      <c r="N33" s="1355"/>
      <c r="O33" s="1374"/>
      <c r="P33" s="1429"/>
      <c r="Q33" s="1353" t="n">
        <f aca="false">SUBTOTAL(9,Q34:Q41)</f>
        <v>0</v>
      </c>
      <c r="R33" s="1356" t="n">
        <f aca="false">SUBTOTAL(9,R34:R41)</f>
        <v>21750</v>
      </c>
      <c r="S33" s="1375"/>
      <c r="T33" s="1376"/>
      <c r="U33" s="1377"/>
      <c r="V33" s="1431"/>
      <c r="W33" s="1358"/>
      <c r="Z33" s="1348" t="s">
        <v>560</v>
      </c>
      <c r="AA33" s="1349" t="s">
        <v>561</v>
      </c>
      <c r="AB33" s="1391"/>
      <c r="AC33" s="1391"/>
      <c r="AD33" s="1429"/>
      <c r="AE33" s="1353" t="n">
        <f aca="false">SUBTOTAL(9,AE34:AE41)</f>
        <v>0</v>
      </c>
      <c r="AF33" s="1354" t="n">
        <f aca="false">SUBTOTAL(9,AF34:AF41)</f>
        <v>0</v>
      </c>
      <c r="AG33" s="1430"/>
      <c r="AH33" s="1353"/>
      <c r="AI33" s="1356"/>
      <c r="AJ33" s="1430"/>
      <c r="AK33" s="1355"/>
      <c r="AL33" s="1429"/>
      <c r="AM33" s="1353" t="n">
        <f aca="false">SUBTOTAL(9,AM34:AM41)</f>
        <v>0</v>
      </c>
      <c r="AN33" s="1356" t="n">
        <f aca="false">SUBTOTAL(9,AN34:AN41)</f>
        <v>0</v>
      </c>
      <c r="AO33" s="1375"/>
      <c r="AP33" s="1376"/>
      <c r="AQ33" s="1377"/>
      <c r="AR33" s="1431"/>
      <c r="AS33" s="1358"/>
      <c r="AU33" s="1396" t="n">
        <f aca="false">AD33-G33</f>
        <v>0</v>
      </c>
      <c r="AV33" s="1391" t="n">
        <f aca="false">AF33-I33</f>
        <v>-1450</v>
      </c>
      <c r="AW33" s="1391" t="n">
        <f aca="false">AN33-R33</f>
        <v>-21750</v>
      </c>
    </row>
    <row r="34" customFormat="false" ht="15" hidden="false" customHeight="true" outlineLevel="0" collapsed="false">
      <c r="A34" s="1360" t="s">
        <v>562</v>
      </c>
      <c r="B34" s="1361" t="s">
        <v>563</v>
      </c>
      <c r="C34" s="1362" t="n">
        <f aca="false">SUM(C35:C36)</f>
        <v>0</v>
      </c>
      <c r="D34" s="1362" t="n">
        <f aca="false">SUM(D35:D36)</f>
        <v>0</v>
      </c>
      <c r="E34" s="1432"/>
      <c r="F34" s="1432"/>
      <c r="G34" s="1433" t="n">
        <f aca="false">SUM(G35:G36)</f>
        <v>50</v>
      </c>
      <c r="H34" s="1434" t="n">
        <f aca="false">SUBTOTAL(9,H35:H36)</f>
        <v>0</v>
      </c>
      <c r="I34" s="1435" t="n">
        <f aca="false">SUBTOTAL(9,I35:I36)</f>
        <v>1450</v>
      </c>
      <c r="J34" s="1436"/>
      <c r="K34" s="1434"/>
      <c r="L34" s="1437"/>
      <c r="M34" s="1436"/>
      <c r="N34" s="1438"/>
      <c r="O34" s="1439" t="n">
        <f aca="false">SUM(O35:O36)</f>
        <v>0</v>
      </c>
      <c r="P34" s="1433"/>
      <c r="Q34" s="1434" t="n">
        <f aca="false">SUBTOTAL(9,Q35:Q36)</f>
        <v>0</v>
      </c>
      <c r="R34" s="1437" t="n">
        <f aca="false">SUBTOTAL(9,R35:R36)</f>
        <v>21750</v>
      </c>
      <c r="S34" s="1440"/>
      <c r="T34" s="1441"/>
      <c r="U34" s="1442"/>
      <c r="V34" s="1443"/>
      <c r="W34" s="1444"/>
      <c r="Z34" s="1360" t="s">
        <v>562</v>
      </c>
      <c r="AA34" s="1361" t="s">
        <v>563</v>
      </c>
      <c r="AB34" s="1432"/>
      <c r="AC34" s="1432"/>
      <c r="AD34" s="1433"/>
      <c r="AE34" s="1434" t="n">
        <f aca="false">SUBTOTAL(9,AE35:AE36)</f>
        <v>0</v>
      </c>
      <c r="AF34" s="1435" t="n">
        <f aca="false">SUBTOTAL(9,AF35:AF36)</f>
        <v>0</v>
      </c>
      <c r="AG34" s="1436"/>
      <c r="AH34" s="1434"/>
      <c r="AI34" s="1437"/>
      <c r="AJ34" s="1436"/>
      <c r="AK34" s="1438"/>
      <c r="AL34" s="1433"/>
      <c r="AM34" s="1434" t="n">
        <f aca="false">SUBTOTAL(9,AM35:AM36)</f>
        <v>0</v>
      </c>
      <c r="AN34" s="1437" t="n">
        <f aca="false">SUBTOTAL(9,AN35:AN36)</f>
        <v>0</v>
      </c>
      <c r="AO34" s="1440"/>
      <c r="AP34" s="1441"/>
      <c r="AQ34" s="1442"/>
      <c r="AR34" s="1443"/>
      <c r="AS34" s="1444"/>
      <c r="AU34" s="1445"/>
      <c r="AV34" s="1432"/>
      <c r="AW34" s="1432"/>
    </row>
    <row r="35" customFormat="false" ht="15" hidden="false" customHeight="true" outlineLevel="0" collapsed="false">
      <c r="A35" s="1360" t="s">
        <v>564</v>
      </c>
      <c r="B35" s="1446" t="s">
        <v>565</v>
      </c>
      <c r="C35" s="1447"/>
      <c r="D35" s="1363"/>
      <c r="E35" s="1432"/>
      <c r="F35" s="1448"/>
      <c r="G35" s="1449" t="n">
        <v>18</v>
      </c>
      <c r="H35" s="1366" t="n">
        <v>0</v>
      </c>
      <c r="I35" s="1367" t="n">
        <f aca="false">'02.24 по датам'!HF136</f>
        <v>1450</v>
      </c>
      <c r="J35" s="1432"/>
      <c r="K35" s="1366"/>
      <c r="L35" s="1368"/>
      <c r="M35" s="1432"/>
      <c r="N35" s="1369"/>
      <c r="O35" s="1370" t="n">
        <f aca="false">(C35+C35*A62)/2*A62</f>
        <v>0</v>
      </c>
      <c r="P35" s="1449"/>
      <c r="Q35" s="1366" t="n">
        <v>0</v>
      </c>
      <c r="R35" s="1368" t="n">
        <f aca="false">'02.24 по датам'!HF138</f>
        <v>21750</v>
      </c>
      <c r="S35" s="1366"/>
      <c r="T35" s="1368"/>
      <c r="U35" s="1364"/>
      <c r="V35" s="1369"/>
      <c r="W35" s="1372"/>
      <c r="Z35" s="1360" t="s">
        <v>564</v>
      </c>
      <c r="AA35" s="1446" t="s">
        <v>565</v>
      </c>
      <c r="AB35" s="1432"/>
      <c r="AC35" s="1448"/>
      <c r="AD35" s="1450"/>
      <c r="AE35" s="1366" t="n">
        <v>0</v>
      </c>
      <c r="AF35" s="1367"/>
      <c r="AG35" s="1432"/>
      <c r="AH35" s="1366"/>
      <c r="AI35" s="1368"/>
      <c r="AJ35" s="1432"/>
      <c r="AK35" s="1369"/>
      <c r="AL35" s="1449"/>
      <c r="AM35" s="1366" t="n">
        <v>0</v>
      </c>
      <c r="AN35" s="1368"/>
      <c r="AO35" s="1366"/>
      <c r="AP35" s="1368"/>
      <c r="AQ35" s="1364"/>
      <c r="AR35" s="1369"/>
      <c r="AS35" s="1372"/>
      <c r="AU35" s="1445" t="n">
        <f aca="false">AD35-G35</f>
        <v>-18</v>
      </c>
      <c r="AV35" s="1448" t="n">
        <f aca="false">AF35-I35</f>
        <v>-1450</v>
      </c>
      <c r="AW35" s="1432" t="n">
        <f aca="false">AN35-R35</f>
        <v>-21750</v>
      </c>
    </row>
    <row r="36" customFormat="false" ht="15" hidden="false" customHeight="true" outlineLevel="0" collapsed="false">
      <c r="A36" s="1360" t="s">
        <v>566</v>
      </c>
      <c r="B36" s="1446" t="s">
        <v>567</v>
      </c>
      <c r="C36" s="1447"/>
      <c r="D36" s="1363"/>
      <c r="E36" s="1432"/>
      <c r="F36" s="1432"/>
      <c r="G36" s="1449" t="n">
        <f aca="false">'02.24 по датам'!HF3-'02.24'!G35</f>
        <v>32</v>
      </c>
      <c r="H36" s="1366" t="n">
        <v>0</v>
      </c>
      <c r="I36" s="1367" t="n">
        <v>0</v>
      </c>
      <c r="J36" s="1432"/>
      <c r="K36" s="1366"/>
      <c r="L36" s="1368"/>
      <c r="M36" s="1432"/>
      <c r="N36" s="1364"/>
      <c r="O36" s="1370" t="n">
        <f aca="false">(C36+C36*A62)/2*A62</f>
        <v>0</v>
      </c>
      <c r="P36" s="1449"/>
      <c r="Q36" s="1366" t="n">
        <v>0</v>
      </c>
      <c r="R36" s="1368" t="n">
        <v>0</v>
      </c>
      <c r="S36" s="1366"/>
      <c r="T36" s="1368"/>
      <c r="U36" s="1364"/>
      <c r="V36" s="1364"/>
      <c r="W36" s="1372"/>
      <c r="Z36" s="1360" t="s">
        <v>566</v>
      </c>
      <c r="AA36" s="1446" t="s">
        <v>567</v>
      </c>
      <c r="AB36" s="1432"/>
      <c r="AC36" s="1432"/>
      <c r="AD36" s="1449"/>
      <c r="AE36" s="1366" t="n">
        <v>0</v>
      </c>
      <c r="AF36" s="1367" t="n">
        <v>0</v>
      </c>
      <c r="AG36" s="1432"/>
      <c r="AH36" s="1366"/>
      <c r="AI36" s="1368"/>
      <c r="AJ36" s="1432"/>
      <c r="AK36" s="1364"/>
      <c r="AL36" s="1449"/>
      <c r="AM36" s="1366" t="n">
        <v>0</v>
      </c>
      <c r="AN36" s="1368" t="n">
        <v>0</v>
      </c>
      <c r="AO36" s="1366"/>
      <c r="AP36" s="1368"/>
      <c r="AQ36" s="1364"/>
      <c r="AR36" s="1364"/>
      <c r="AS36" s="1372"/>
      <c r="AU36" s="1445"/>
      <c r="AV36" s="1432"/>
      <c r="AW36" s="1432"/>
    </row>
    <row r="37" customFormat="false" ht="15" hidden="false" customHeight="true" outlineLevel="0" collapsed="false">
      <c r="A37" s="1360" t="s">
        <v>568</v>
      </c>
      <c r="B37" s="1361" t="s">
        <v>569</v>
      </c>
      <c r="C37" s="1362"/>
      <c r="D37" s="1362"/>
      <c r="E37" s="1432"/>
      <c r="F37" s="1432"/>
      <c r="G37" s="1451"/>
      <c r="H37" s="1440" t="n">
        <v>0</v>
      </c>
      <c r="I37" s="1452" t="n">
        <v>0</v>
      </c>
      <c r="J37" s="1453"/>
      <c r="K37" s="1440"/>
      <c r="L37" s="1441"/>
      <c r="M37" s="1453"/>
      <c r="N37" s="1442"/>
      <c r="O37" s="1454"/>
      <c r="P37" s="1451"/>
      <c r="Q37" s="1440" t="n">
        <v>0</v>
      </c>
      <c r="R37" s="1441" t="n">
        <v>0</v>
      </c>
      <c r="S37" s="1440"/>
      <c r="T37" s="1441"/>
      <c r="U37" s="1442"/>
      <c r="V37" s="1442"/>
      <c r="W37" s="1444"/>
      <c r="Z37" s="1360" t="s">
        <v>568</v>
      </c>
      <c r="AA37" s="1361" t="s">
        <v>569</v>
      </c>
      <c r="AB37" s="1432"/>
      <c r="AC37" s="1432"/>
      <c r="AD37" s="1451"/>
      <c r="AE37" s="1440" t="n">
        <v>0</v>
      </c>
      <c r="AF37" s="1452" t="n">
        <v>0</v>
      </c>
      <c r="AG37" s="1453"/>
      <c r="AH37" s="1440"/>
      <c r="AI37" s="1441"/>
      <c r="AJ37" s="1453"/>
      <c r="AK37" s="1442"/>
      <c r="AL37" s="1451"/>
      <c r="AM37" s="1440" t="n">
        <v>0</v>
      </c>
      <c r="AN37" s="1441" t="n">
        <v>0</v>
      </c>
      <c r="AO37" s="1440"/>
      <c r="AP37" s="1441"/>
      <c r="AQ37" s="1442"/>
      <c r="AR37" s="1442"/>
      <c r="AS37" s="1444"/>
      <c r="AU37" s="1445"/>
      <c r="AV37" s="1432"/>
      <c r="AW37" s="1432"/>
    </row>
    <row r="38" customFormat="false" ht="15" hidden="false" customHeight="true" outlineLevel="0" collapsed="false">
      <c r="A38" s="1360" t="s">
        <v>570</v>
      </c>
      <c r="B38" s="1446" t="s">
        <v>571</v>
      </c>
      <c r="C38" s="1362"/>
      <c r="D38" s="1362"/>
      <c r="E38" s="1432"/>
      <c r="F38" s="1432"/>
      <c r="G38" s="1449"/>
      <c r="H38" s="1434" t="n">
        <f aca="false">SUBTOTAL(9,H39:H40)</f>
        <v>0</v>
      </c>
      <c r="I38" s="1435" t="n">
        <f aca="false">SUBTOTAL(9,I39:I40)</f>
        <v>0</v>
      </c>
      <c r="J38" s="1436"/>
      <c r="K38" s="1434"/>
      <c r="L38" s="1437"/>
      <c r="M38" s="1436"/>
      <c r="N38" s="1438"/>
      <c r="O38" s="1439"/>
      <c r="P38" s="1433"/>
      <c r="Q38" s="1434" t="n">
        <f aca="false">SUBTOTAL(9,Q39:Q40)</f>
        <v>0</v>
      </c>
      <c r="R38" s="1437" t="n">
        <f aca="false">SUBTOTAL(9,R39:R40)</f>
        <v>0</v>
      </c>
      <c r="S38" s="1366"/>
      <c r="T38" s="1368"/>
      <c r="U38" s="1364"/>
      <c r="V38" s="1364"/>
      <c r="W38" s="1372"/>
      <c r="Z38" s="1360" t="s">
        <v>570</v>
      </c>
      <c r="AA38" s="1446" t="s">
        <v>571</v>
      </c>
      <c r="AB38" s="1432"/>
      <c r="AC38" s="1432"/>
      <c r="AD38" s="1449"/>
      <c r="AE38" s="1434" t="n">
        <f aca="false">SUBTOTAL(9,AE39:AE40)</f>
        <v>0</v>
      </c>
      <c r="AF38" s="1435" t="n">
        <f aca="false">SUBTOTAL(9,AF39:AF40)</f>
        <v>0</v>
      </c>
      <c r="AG38" s="1436"/>
      <c r="AH38" s="1434"/>
      <c r="AI38" s="1437"/>
      <c r="AJ38" s="1436"/>
      <c r="AK38" s="1438"/>
      <c r="AL38" s="1433"/>
      <c r="AM38" s="1434" t="n">
        <f aca="false">SUBTOTAL(9,AM39:AM40)</f>
        <v>0</v>
      </c>
      <c r="AN38" s="1437" t="n">
        <f aca="false">SUBTOTAL(9,AN39:AN40)</f>
        <v>0</v>
      </c>
      <c r="AO38" s="1366"/>
      <c r="AP38" s="1368"/>
      <c r="AQ38" s="1364"/>
      <c r="AR38" s="1364"/>
      <c r="AS38" s="1372"/>
      <c r="AU38" s="1445"/>
      <c r="AV38" s="1432"/>
      <c r="AW38" s="1432"/>
    </row>
    <row r="39" customFormat="false" ht="15" hidden="false" customHeight="true" outlineLevel="0" collapsed="false">
      <c r="A39" s="1360" t="s">
        <v>572</v>
      </c>
      <c r="B39" s="1446" t="s">
        <v>573</v>
      </c>
      <c r="C39" s="1362"/>
      <c r="D39" s="1362"/>
      <c r="E39" s="1432"/>
      <c r="F39" s="1432"/>
      <c r="G39" s="1449"/>
      <c r="H39" s="1366"/>
      <c r="I39" s="1367"/>
      <c r="J39" s="1432"/>
      <c r="K39" s="1366"/>
      <c r="L39" s="1368"/>
      <c r="M39" s="1432"/>
      <c r="N39" s="1364"/>
      <c r="O39" s="1370"/>
      <c r="P39" s="1449"/>
      <c r="Q39" s="1366"/>
      <c r="R39" s="1368"/>
      <c r="S39" s="1366"/>
      <c r="T39" s="1368"/>
      <c r="U39" s="1364"/>
      <c r="V39" s="1364"/>
      <c r="W39" s="1372"/>
      <c r="Z39" s="1360" t="s">
        <v>572</v>
      </c>
      <c r="AA39" s="1446" t="s">
        <v>573</v>
      </c>
      <c r="AB39" s="1432"/>
      <c r="AC39" s="1432"/>
      <c r="AD39" s="1449"/>
      <c r="AE39" s="1366"/>
      <c r="AF39" s="1367"/>
      <c r="AG39" s="1432"/>
      <c r="AH39" s="1366"/>
      <c r="AI39" s="1368"/>
      <c r="AJ39" s="1432"/>
      <c r="AK39" s="1364"/>
      <c r="AL39" s="1449"/>
      <c r="AM39" s="1366"/>
      <c r="AN39" s="1368"/>
      <c r="AO39" s="1366"/>
      <c r="AP39" s="1368"/>
      <c r="AQ39" s="1364"/>
      <c r="AR39" s="1364"/>
      <c r="AS39" s="1372"/>
      <c r="AU39" s="1445"/>
      <c r="AV39" s="1432"/>
      <c r="AW39" s="1432"/>
    </row>
    <row r="40" customFormat="false" ht="15" hidden="false" customHeight="true" outlineLevel="0" collapsed="false">
      <c r="A40" s="1360" t="s">
        <v>574</v>
      </c>
      <c r="B40" s="1361" t="s">
        <v>575</v>
      </c>
      <c r="C40" s="1362"/>
      <c r="D40" s="1362"/>
      <c r="E40" s="1432"/>
      <c r="F40" s="1432"/>
      <c r="G40" s="1451"/>
      <c r="H40" s="1440" t="n">
        <v>0</v>
      </c>
      <c r="I40" s="1452" t="n">
        <v>0</v>
      </c>
      <c r="J40" s="1453"/>
      <c r="K40" s="1440"/>
      <c r="L40" s="1441"/>
      <c r="M40" s="1453"/>
      <c r="N40" s="1442"/>
      <c r="O40" s="1454"/>
      <c r="P40" s="1451"/>
      <c r="Q40" s="1440" t="n">
        <v>0</v>
      </c>
      <c r="R40" s="1441" t="n">
        <v>0</v>
      </c>
      <c r="S40" s="1440"/>
      <c r="T40" s="1441"/>
      <c r="U40" s="1442"/>
      <c r="V40" s="1442"/>
      <c r="W40" s="1444"/>
      <c r="Z40" s="1360" t="s">
        <v>574</v>
      </c>
      <c r="AA40" s="1361" t="s">
        <v>575</v>
      </c>
      <c r="AB40" s="1432"/>
      <c r="AC40" s="1432"/>
      <c r="AD40" s="1451"/>
      <c r="AE40" s="1440" t="n">
        <v>0</v>
      </c>
      <c r="AF40" s="1452" t="n">
        <v>0</v>
      </c>
      <c r="AG40" s="1453"/>
      <c r="AH40" s="1440"/>
      <c r="AI40" s="1441"/>
      <c r="AJ40" s="1453"/>
      <c r="AK40" s="1442"/>
      <c r="AL40" s="1451"/>
      <c r="AM40" s="1440" t="n">
        <v>0</v>
      </c>
      <c r="AN40" s="1441" t="n">
        <v>0</v>
      </c>
      <c r="AO40" s="1440"/>
      <c r="AP40" s="1441"/>
      <c r="AQ40" s="1442"/>
      <c r="AR40" s="1442"/>
      <c r="AS40" s="1444"/>
      <c r="AU40" s="1445"/>
      <c r="AV40" s="1432"/>
      <c r="AW40" s="1432"/>
    </row>
    <row r="41" customFormat="false" ht="15" hidden="false" customHeight="true" outlineLevel="0" collapsed="false">
      <c r="A41" s="1360" t="s">
        <v>576</v>
      </c>
      <c r="B41" s="1446" t="s">
        <v>577</v>
      </c>
      <c r="C41" s="1362"/>
      <c r="D41" s="1362"/>
      <c r="E41" s="1432"/>
      <c r="F41" s="1432"/>
      <c r="G41" s="1449"/>
      <c r="H41" s="1366"/>
      <c r="I41" s="1367"/>
      <c r="J41" s="1432"/>
      <c r="K41" s="1366"/>
      <c r="L41" s="1368"/>
      <c r="M41" s="1432"/>
      <c r="N41" s="1364"/>
      <c r="O41" s="1370"/>
      <c r="P41" s="1449"/>
      <c r="Q41" s="1366"/>
      <c r="R41" s="1368"/>
      <c r="S41" s="1366"/>
      <c r="T41" s="1368"/>
      <c r="U41" s="1364"/>
      <c r="V41" s="1364"/>
      <c r="W41" s="1372"/>
      <c r="Z41" s="1360" t="s">
        <v>576</v>
      </c>
      <c r="AA41" s="1446" t="s">
        <v>577</v>
      </c>
      <c r="AB41" s="1432"/>
      <c r="AC41" s="1432"/>
      <c r="AD41" s="1449"/>
      <c r="AE41" s="1366"/>
      <c r="AF41" s="1367"/>
      <c r="AG41" s="1432"/>
      <c r="AH41" s="1366"/>
      <c r="AI41" s="1368"/>
      <c r="AJ41" s="1432"/>
      <c r="AK41" s="1364"/>
      <c r="AL41" s="1449"/>
      <c r="AM41" s="1366"/>
      <c r="AN41" s="1368"/>
      <c r="AO41" s="1366"/>
      <c r="AP41" s="1368"/>
      <c r="AQ41" s="1364"/>
      <c r="AR41" s="1364"/>
      <c r="AS41" s="1372"/>
      <c r="AU41" s="1445"/>
      <c r="AV41" s="1432"/>
      <c r="AW41" s="1432"/>
    </row>
    <row r="42" customFormat="false" ht="15" hidden="false" customHeight="true" outlineLevel="0" collapsed="false">
      <c r="A42" s="1455" t="s">
        <v>578</v>
      </c>
      <c r="B42" s="1456" t="s">
        <v>579</v>
      </c>
      <c r="C42" s="1457"/>
      <c r="D42" s="1457"/>
      <c r="E42" s="1391"/>
      <c r="F42" s="1391"/>
      <c r="G42" s="1352" t="n">
        <f aca="false">SUMIF(B43:B58,"Рост потенциала простоя",G43:G58)+SUMIF(B43:B58,"Остановка по распоряжению, в т.ч.:",G43:G58)+SUMIF(B43:B58,"Остановка нерентабельного фонда",G43:G58)+SUMIF(B43:B58,"Остановка для перевода в ППД",G43:G58)+SUMIF(B43:B58,"Прочие потери",G43:G58)+SUMIF(B43:B58,"Потери нефти по ОТМ",G43:G58)+SUMIF(B43:B58,"Ост. дебит от ЗБС, Углуб., ПВЛГ/ПНЛГ",G43:G58)</f>
        <v>3</v>
      </c>
      <c r="H42" s="1353" t="n">
        <f aca="false">SUMIF(B43:B58,"Рост потенциала простоя",H43:H58)+SUMIF(B43:B58,"Остановка по распоряжению, в т.ч.:",H43:H58)+SUMIF(B43:B58,"Остановка нерентабельного фонда",H43:H58)+SUMIF(B43:B58,"Остановка для перевода в ППД",H43:H58)+SUMIF(B43:B58,"Прочие потери",H43:H58)+SUMIF(B43:B58,"Потери нефти по ОТМ",H43:H58)+SUMIF(B43:B58,"Ост. дебит от ЗБС, Углуб., ПВЛГ/ПНЛГ",H43:H58)</f>
        <v>0</v>
      </c>
      <c r="I42" s="1354" t="e">
        <f aca="false">SUMIF(B43:B58,"Рост потенциала простоя",I43:I58)+SUMIF(B43:B58,"Остановка по распоряжению, в т.ч.:",I43:I58)+SUMIF(B43:B58,"Остановка нерентабельного фонда",I43:I58)+SUMIF(B43:B58,"Остановка для перевода в ППД",I43:I58)+SUMIF(B43:B58,"Прочие потери",I43:I58)+SUMIF(B43:B58,"Потери нефти по ОТМ",I43:I58)+SUMIF(B43:B58,"Ост. дебит от ЗБС, Углуб., ПВЛГ/ПНЛГ",I43:I58)</f>
        <v>#VALUE!</v>
      </c>
      <c r="J42" s="1355"/>
      <c r="K42" s="1353"/>
      <c r="L42" s="1356"/>
      <c r="M42" s="1430"/>
      <c r="N42" s="1355"/>
      <c r="O42" s="1374"/>
      <c r="P42" s="1429"/>
      <c r="Q42" s="1353" t="n">
        <f aca="false">SUMIF(B43:B60,"Рост потенциала простоя",Q43:Q60)+SUMIF(B43:B60,"Остановка по распоряжению, в т.ч.:",Q43:Q60)+SUMIF(B43:B60,"Остановка нерентабельного фонда",Q43:Q60)+SUMIF(B43:B60,"Остановка для перевода в ППД",Q43:Q60)+SUMIF(B43:B60,"Прочие потери",Q43:Q60)+SUMIF(B43:B60,"Потери нефти по ОТМ",Q43:Q60)+SUMIF(B43:B60,"Ост. дебит от ЗБС, Углуб., ПВЛГ/ПНЛГ",Q43:Q60)</f>
        <v>0</v>
      </c>
      <c r="R42" s="1356" t="e">
        <f aca="false">SUMIF(B43:B60,"Рост потенциала простоя",R43:R60)+SUMIF(B43:B60,"Остановка по распоряжению, в т.ч.:",R43:R60)+SUMIF(B43:B60,"Остановка нерентабельного фонда",R43:R60)+SUMIF(B43:B60,"Остановка для перевода в ППД",R43:R60)+SUMIF(B43:B60,"Прочие потери",R43:R60)+SUMIF(B43:B60,"Потери нефти по ОТМ",R43:R60)+SUMIF(B43:B60,"Ост. дебит от ЗБС, Углуб., ПВЛГ/ПНЛГ",R43:R60)</f>
        <v>#VALUE!</v>
      </c>
      <c r="S42" s="1375"/>
      <c r="T42" s="1376"/>
      <c r="U42" s="1377"/>
      <c r="V42" s="1431"/>
      <c r="W42" s="1358"/>
      <c r="Z42" s="1455" t="s">
        <v>578</v>
      </c>
      <c r="AA42" s="1456" t="s">
        <v>579</v>
      </c>
      <c r="AB42" s="1391"/>
      <c r="AC42" s="1391"/>
      <c r="AD42" s="1352" t="n">
        <f aca="false">SUMIF(AA43:AA58,"Рост потенциала простоя",AD43:AD58)+SUMIF(AA43:AA58,"Остановка по распоряжению, в т.ч.:",AD43:AD58)+SUMIF(AA43:AA58,"Остановка нерентабельного фонда",AD43:AD58)+SUMIF(AA43:AA58,"Остановка для перевода в ППД",AD43:AD58)+SUMIF(AA43:AA58,"Прочие потери",AD43:AD58)+SUMIF(AA43:AA58,"Потери нефти по ОТМ",AD43:AD58)+SUMIF(AA43:AA58,"Ост. дебит от ЗБС, Углуб., ПВЛГ/ПНЛГ",AD43:AD58)</f>
        <v>0</v>
      </c>
      <c r="AE42" s="1353" t="n">
        <f aca="false">SUMIF(AA43:AA58,"Рост потенциала простоя",AE43:AE58)+SUMIF(AA43:AA58,"Остановка по распоряжению, в т.ч.:",AE43:AE58)+SUMIF(AA43:AA58,"Остановка нерентабельного фонда",AE43:AE58)+SUMIF(AA43:AA58,"Остановка для перевода в ППД",AE43:AE58)+SUMIF(AA43:AA58,"Прочие потери",AE43:AE58)+SUMIF(AA43:AA58,"Потери нефти по ОТМ",AE43:AE58)+SUMIF(AA43:AA58,"Ост. дебит от ЗБС, Углуб., ПВЛГ/ПНЛГ",AE43:AE58)</f>
        <v>0</v>
      </c>
      <c r="AF42" s="1354" t="n">
        <f aca="false">SUMIF(AA43:AA58,"Рост потенциала простоя",AF43:AF58)+SUMIF(AA43:AA58,"Остановка по распоряжению, в т.ч.:",AF43:AF58)+SUMIF(AA43:AA58,"Остановка нерентабельного фонда",AF43:AF58)+SUMIF(AA43:AA58,"Остановка для перевода в ППД",AF43:AF58)+SUMIF(AA43:AA58,"Прочие потери",AF43:AF58)+SUMIF(AA43:AA58,"Потери нефти по ОТМ",AF43:AF58)+SUMIF(AA43:AA58,"Ост. дебит от ЗБС, Углуб., ПВЛГ/ПНЛГ",AF43:AF58)</f>
        <v>0</v>
      </c>
      <c r="AG42" s="1355"/>
      <c r="AH42" s="1353"/>
      <c r="AI42" s="1356"/>
      <c r="AJ42" s="1430"/>
      <c r="AK42" s="1355"/>
      <c r="AL42" s="1429"/>
      <c r="AM42" s="1353" t="n">
        <f aca="false">SUMIF(AA43:AA60,"Рост потенциала простоя",AM43:AM60)+SUMIF(AA43:AA60,"Остановка по распоряжению, в т.ч.:",AM43:AM60)+SUMIF(AA43:AA60,"Остановка нерентабельного фонда",AM43:AM60)+SUMIF(AA43:AA60,"Остановка для перевода в ППД",AM43:AM60)+SUMIF(AA43:AA60,"Прочие потери",AM43:AM60)+SUMIF(AA43:AA60,"Потери нефти по ОТМ",AM43:AM60)+SUMIF(AA43:AA60,"Ост. дебит от ЗБС, Углуб., ПВЛГ/ПНЛГ",AM43:AM60)</f>
        <v>0</v>
      </c>
      <c r="AN42" s="1356" t="n">
        <f aca="false">SUMIF(AA43:AA60,"Рост потенциала простоя",AN43:AN60)+SUMIF(AA43:AA60,"Остановка по распоряжению, в т.ч.:",AN43:AN60)+SUMIF(AA43:AA60,"Остановка нерентабельного фонда",AN43:AN60)+SUMIF(AA43:AA60,"Остановка для перевода в ППД",AN43:AN60)+SUMIF(AA43:AA60,"Прочие потери",AN43:AN60)+SUMIF(AA43:AA60,"Потери нефти по ОТМ",AN43:AN60)+SUMIF(AA43:AA60,"Ост. дебит от ЗБС, Углуб., ПВЛГ/ПНЛГ",AN43:AN60)</f>
        <v>0</v>
      </c>
      <c r="AO42" s="1375"/>
      <c r="AP42" s="1376"/>
      <c r="AQ42" s="1377"/>
      <c r="AR42" s="1431"/>
      <c r="AS42" s="1358"/>
      <c r="AU42" s="1396"/>
      <c r="AV42" s="1391"/>
      <c r="AW42" s="1391"/>
    </row>
    <row r="43" customFormat="false" ht="16.5" hidden="false" customHeight="true" outlineLevel="0" collapsed="false">
      <c r="A43" s="1360" t="s">
        <v>580</v>
      </c>
      <c r="B43" s="1458" t="s">
        <v>581</v>
      </c>
      <c r="C43" s="1459"/>
      <c r="D43" s="1459"/>
      <c r="E43" s="1432"/>
      <c r="F43" s="1432"/>
      <c r="G43" s="1460"/>
      <c r="H43" s="1440"/>
      <c r="I43" s="1452" t="n">
        <f aca="false">'02.24 по датам'!JP136-'02.24 по датам'!JP4</f>
        <v>200</v>
      </c>
      <c r="J43" s="1442"/>
      <c r="K43" s="1440"/>
      <c r="L43" s="1441"/>
      <c r="M43" s="1453"/>
      <c r="N43" s="1442"/>
      <c r="O43" s="1454"/>
      <c r="P43" s="1451"/>
      <c r="Q43" s="1440" t="n">
        <v>0</v>
      </c>
      <c r="R43" s="1441" t="n">
        <f aca="false">IF('02.24 по датам'!ID138-'02.24 по датам'!GX138&gt;0,'02.24 по датам'!ID138-'02.24 по датам'!GX138,0)</f>
        <v>3599</v>
      </c>
      <c r="S43" s="1440" t="n">
        <v>0</v>
      </c>
      <c r="T43" s="1441" t="n">
        <v>0</v>
      </c>
      <c r="U43" s="1442"/>
      <c r="V43" s="1443"/>
      <c r="W43" s="1372"/>
      <c r="Z43" s="1360" t="s">
        <v>580</v>
      </c>
      <c r="AA43" s="1458" t="s">
        <v>581</v>
      </c>
      <c r="AB43" s="1432"/>
      <c r="AC43" s="1432"/>
      <c r="AD43" s="1460"/>
      <c r="AE43" s="1440"/>
      <c r="AF43" s="1452"/>
      <c r="AG43" s="1442"/>
      <c r="AH43" s="1440"/>
      <c r="AI43" s="1441"/>
      <c r="AJ43" s="1453"/>
      <c r="AK43" s="1442"/>
      <c r="AL43" s="1451"/>
      <c r="AM43" s="1440"/>
      <c r="AN43" s="1441"/>
      <c r="AO43" s="1440" t="n">
        <v>0</v>
      </c>
      <c r="AP43" s="1441" t="n">
        <v>0</v>
      </c>
      <c r="AQ43" s="1442"/>
      <c r="AR43" s="1443"/>
      <c r="AS43" s="1372"/>
      <c r="AU43" s="1445" t="n">
        <f aca="false">AD43-G43</f>
        <v>0</v>
      </c>
      <c r="AV43" s="1432" t="n">
        <f aca="false">AF43-I43</f>
        <v>-200</v>
      </c>
      <c r="AW43" s="1432" t="n">
        <f aca="false">AN43-R43</f>
        <v>-3599</v>
      </c>
    </row>
    <row r="44" customFormat="false" ht="15" hidden="false" customHeight="true" outlineLevel="0" collapsed="false">
      <c r="A44" s="1360" t="s">
        <v>582</v>
      </c>
      <c r="B44" s="1361" t="s">
        <v>583</v>
      </c>
      <c r="C44" s="1362"/>
      <c r="D44" s="1362"/>
      <c r="E44" s="1432"/>
      <c r="F44" s="1432"/>
      <c r="G44" s="1365"/>
      <c r="H44" s="1366"/>
      <c r="I44" s="1367"/>
      <c r="J44" s="1364"/>
      <c r="K44" s="1366"/>
      <c r="L44" s="1368"/>
      <c r="M44" s="1432"/>
      <c r="N44" s="1364"/>
      <c r="O44" s="1370"/>
      <c r="P44" s="1449"/>
      <c r="Q44" s="1366"/>
      <c r="R44" s="1368"/>
      <c r="S44" s="1366"/>
      <c r="T44" s="1368"/>
      <c r="U44" s="1364"/>
      <c r="V44" s="1364"/>
      <c r="W44" s="1372"/>
      <c r="Z44" s="1360" t="s">
        <v>582</v>
      </c>
      <c r="AA44" s="1361" t="s">
        <v>583</v>
      </c>
      <c r="AB44" s="1432"/>
      <c r="AC44" s="1432"/>
      <c r="AD44" s="1365"/>
      <c r="AE44" s="1366"/>
      <c r="AF44" s="1367"/>
      <c r="AG44" s="1364"/>
      <c r="AH44" s="1366"/>
      <c r="AI44" s="1368"/>
      <c r="AJ44" s="1432"/>
      <c r="AK44" s="1364"/>
      <c r="AL44" s="1449"/>
      <c r="AM44" s="1366"/>
      <c r="AN44" s="1368"/>
      <c r="AO44" s="1366"/>
      <c r="AP44" s="1368"/>
      <c r="AQ44" s="1364"/>
      <c r="AR44" s="1364"/>
      <c r="AS44" s="1372"/>
      <c r="AU44" s="1445"/>
      <c r="AV44" s="1432"/>
      <c r="AW44" s="1432"/>
    </row>
    <row r="45" customFormat="false" ht="15" hidden="false" customHeight="true" outlineLevel="0" collapsed="false">
      <c r="A45" s="1360" t="s">
        <v>584</v>
      </c>
      <c r="B45" s="1361" t="s">
        <v>585</v>
      </c>
      <c r="C45" s="1362"/>
      <c r="D45" s="1362"/>
      <c r="E45" s="1432"/>
      <c r="F45" s="1432"/>
      <c r="G45" s="1365"/>
      <c r="H45" s="1366"/>
      <c r="I45" s="1367"/>
      <c r="J45" s="1364"/>
      <c r="K45" s="1366"/>
      <c r="L45" s="1368"/>
      <c r="M45" s="1432"/>
      <c r="N45" s="1364"/>
      <c r="O45" s="1370"/>
      <c r="P45" s="1449"/>
      <c r="Q45" s="1366"/>
      <c r="R45" s="1368"/>
      <c r="S45" s="1366"/>
      <c r="T45" s="1368"/>
      <c r="U45" s="1364"/>
      <c r="V45" s="1364"/>
      <c r="W45" s="1372"/>
      <c r="Z45" s="1360" t="s">
        <v>584</v>
      </c>
      <c r="AA45" s="1361" t="s">
        <v>585</v>
      </c>
      <c r="AB45" s="1432"/>
      <c r="AC45" s="1432"/>
      <c r="AD45" s="1365"/>
      <c r="AE45" s="1366"/>
      <c r="AF45" s="1367"/>
      <c r="AG45" s="1364"/>
      <c r="AH45" s="1366"/>
      <c r="AI45" s="1368"/>
      <c r="AJ45" s="1432"/>
      <c r="AK45" s="1364"/>
      <c r="AL45" s="1449"/>
      <c r="AM45" s="1366"/>
      <c r="AN45" s="1368"/>
      <c r="AO45" s="1366"/>
      <c r="AP45" s="1368"/>
      <c r="AQ45" s="1364"/>
      <c r="AR45" s="1364"/>
      <c r="AS45" s="1372"/>
      <c r="AU45" s="1445"/>
      <c r="AV45" s="1432"/>
      <c r="AW45" s="1432"/>
    </row>
    <row r="46" customFormat="false" ht="15" hidden="false" customHeight="true" outlineLevel="0" collapsed="false">
      <c r="A46" s="1360" t="s">
        <v>586</v>
      </c>
      <c r="B46" s="1361" t="s">
        <v>587</v>
      </c>
      <c r="C46" s="1362"/>
      <c r="D46" s="1362"/>
      <c r="E46" s="1432"/>
      <c r="F46" s="1432"/>
      <c r="G46" s="1365"/>
      <c r="H46" s="1366"/>
      <c r="I46" s="1367"/>
      <c r="J46" s="1364"/>
      <c r="K46" s="1366"/>
      <c r="L46" s="1368"/>
      <c r="M46" s="1432"/>
      <c r="N46" s="1364"/>
      <c r="O46" s="1370"/>
      <c r="P46" s="1449"/>
      <c r="Q46" s="1366"/>
      <c r="R46" s="1368"/>
      <c r="S46" s="1366"/>
      <c r="T46" s="1368"/>
      <c r="U46" s="1364"/>
      <c r="V46" s="1364"/>
      <c r="W46" s="1372"/>
      <c r="Z46" s="1360" t="s">
        <v>586</v>
      </c>
      <c r="AA46" s="1361" t="s">
        <v>587</v>
      </c>
      <c r="AB46" s="1432"/>
      <c r="AC46" s="1432"/>
      <c r="AD46" s="1365"/>
      <c r="AE46" s="1366"/>
      <c r="AF46" s="1367"/>
      <c r="AG46" s="1364"/>
      <c r="AH46" s="1366"/>
      <c r="AI46" s="1368"/>
      <c r="AJ46" s="1432"/>
      <c r="AK46" s="1364"/>
      <c r="AL46" s="1449"/>
      <c r="AM46" s="1366"/>
      <c r="AN46" s="1368"/>
      <c r="AO46" s="1366"/>
      <c r="AP46" s="1368"/>
      <c r="AQ46" s="1364"/>
      <c r="AR46" s="1364"/>
      <c r="AS46" s="1372"/>
      <c r="AU46" s="1445"/>
      <c r="AV46" s="1432"/>
      <c r="AW46" s="1432"/>
    </row>
    <row r="47" customFormat="false" ht="15" hidden="false" customHeight="true" outlineLevel="0" collapsed="false">
      <c r="A47" s="1360" t="s">
        <v>588</v>
      </c>
      <c r="B47" s="1361" t="s">
        <v>589</v>
      </c>
      <c r="C47" s="1362"/>
      <c r="D47" s="1362"/>
      <c r="E47" s="1432"/>
      <c r="F47" s="1432"/>
      <c r="G47" s="1365"/>
      <c r="H47" s="1366"/>
      <c r="I47" s="1367" t="n">
        <f aca="false">'02.24 по датам'!IK137</f>
        <v>0</v>
      </c>
      <c r="J47" s="1364"/>
      <c r="K47" s="1366"/>
      <c r="L47" s="1368"/>
      <c r="M47" s="1432"/>
      <c r="N47" s="1364"/>
      <c r="O47" s="1370"/>
      <c r="P47" s="1449"/>
      <c r="Q47" s="1366"/>
      <c r="R47" s="1368" t="n">
        <f aca="false">'02.24 по датам'!IK138</f>
        <v>0</v>
      </c>
      <c r="S47" s="1366"/>
      <c r="T47" s="1368"/>
      <c r="U47" s="1364"/>
      <c r="V47" s="1364"/>
      <c r="W47" s="1372"/>
      <c r="Z47" s="1360" t="s">
        <v>588</v>
      </c>
      <c r="AA47" s="1361" t="s">
        <v>589</v>
      </c>
      <c r="AB47" s="1432"/>
      <c r="AC47" s="1432"/>
      <c r="AD47" s="1365"/>
      <c r="AE47" s="1366"/>
      <c r="AF47" s="1367" t="n">
        <v>0</v>
      </c>
      <c r="AG47" s="1364"/>
      <c r="AH47" s="1366"/>
      <c r="AI47" s="1368"/>
      <c r="AJ47" s="1432"/>
      <c r="AK47" s="1364"/>
      <c r="AL47" s="1449"/>
      <c r="AM47" s="1366"/>
      <c r="AN47" s="1368" t="n">
        <v>0</v>
      </c>
      <c r="AO47" s="1366"/>
      <c r="AP47" s="1368"/>
      <c r="AQ47" s="1364"/>
      <c r="AR47" s="1364"/>
      <c r="AS47" s="1372"/>
      <c r="AU47" s="1445"/>
      <c r="AV47" s="1432"/>
      <c r="AW47" s="1432"/>
    </row>
    <row r="48" customFormat="false" ht="15" hidden="false" customHeight="true" outlineLevel="0" collapsed="false">
      <c r="A48" s="1360"/>
      <c r="B48" s="1361" t="s">
        <v>590</v>
      </c>
      <c r="C48" s="1362"/>
      <c r="D48" s="1362"/>
      <c r="E48" s="1432"/>
      <c r="F48" s="1432"/>
      <c r="G48" s="1365"/>
      <c r="H48" s="1366"/>
      <c r="I48" s="1367"/>
      <c r="J48" s="1364"/>
      <c r="K48" s="1366"/>
      <c r="L48" s="1368"/>
      <c r="M48" s="1432"/>
      <c r="N48" s="1364"/>
      <c r="O48" s="1370"/>
      <c r="P48" s="1449"/>
      <c r="Q48" s="1366"/>
      <c r="R48" s="1368"/>
      <c r="S48" s="1366"/>
      <c r="T48" s="1368"/>
      <c r="U48" s="1364"/>
      <c r="V48" s="1364"/>
      <c r="W48" s="1372"/>
      <c r="Z48" s="1360"/>
      <c r="AA48" s="1361" t="s">
        <v>590</v>
      </c>
      <c r="AB48" s="1432"/>
      <c r="AC48" s="1432"/>
      <c r="AD48" s="1365"/>
      <c r="AE48" s="1366"/>
      <c r="AF48" s="1367"/>
      <c r="AG48" s="1364"/>
      <c r="AH48" s="1366"/>
      <c r="AI48" s="1368"/>
      <c r="AJ48" s="1432"/>
      <c r="AK48" s="1364"/>
      <c r="AL48" s="1449"/>
      <c r="AM48" s="1366"/>
      <c r="AN48" s="1368"/>
      <c r="AO48" s="1366"/>
      <c r="AP48" s="1368"/>
      <c r="AQ48" s="1364"/>
      <c r="AR48" s="1364"/>
      <c r="AS48" s="1372"/>
      <c r="AU48" s="1445"/>
      <c r="AV48" s="1432"/>
      <c r="AW48" s="1432"/>
    </row>
    <row r="49" customFormat="false" ht="15" hidden="false" customHeight="true" outlineLevel="0" collapsed="false">
      <c r="A49" s="1360" t="s">
        <v>591</v>
      </c>
      <c r="B49" s="1361" t="s">
        <v>592</v>
      </c>
      <c r="C49" s="1362"/>
      <c r="D49" s="1362"/>
      <c r="E49" s="1432"/>
      <c r="F49" s="1432"/>
      <c r="G49" s="1365"/>
      <c r="H49" s="1366"/>
      <c r="I49" s="1367"/>
      <c r="J49" s="1364"/>
      <c r="K49" s="1366"/>
      <c r="L49" s="1368"/>
      <c r="M49" s="1432"/>
      <c r="N49" s="1364"/>
      <c r="O49" s="1370"/>
      <c r="P49" s="1449"/>
      <c r="Q49" s="1366"/>
      <c r="R49" s="1368"/>
      <c r="S49" s="1366"/>
      <c r="T49" s="1368"/>
      <c r="U49" s="1364"/>
      <c r="V49" s="1364"/>
      <c r="W49" s="1372"/>
      <c r="Z49" s="1360" t="s">
        <v>591</v>
      </c>
      <c r="AA49" s="1361" t="s">
        <v>592</v>
      </c>
      <c r="AB49" s="1432"/>
      <c r="AC49" s="1432"/>
      <c r="AD49" s="1365"/>
      <c r="AE49" s="1366"/>
      <c r="AF49" s="1367"/>
      <c r="AG49" s="1364"/>
      <c r="AH49" s="1366"/>
      <c r="AI49" s="1368"/>
      <c r="AJ49" s="1432"/>
      <c r="AK49" s="1364"/>
      <c r="AL49" s="1449"/>
      <c r="AM49" s="1366"/>
      <c r="AN49" s="1368"/>
      <c r="AO49" s="1366"/>
      <c r="AP49" s="1368"/>
      <c r="AQ49" s="1364"/>
      <c r="AR49" s="1364"/>
      <c r="AS49" s="1372"/>
      <c r="AU49" s="1445"/>
      <c r="AV49" s="1432"/>
      <c r="AW49" s="1432"/>
    </row>
    <row r="50" customFormat="false" ht="15" hidden="false" customHeight="true" outlineLevel="0" collapsed="false">
      <c r="A50" s="1360" t="s">
        <v>593</v>
      </c>
      <c r="B50" s="1458" t="s">
        <v>594</v>
      </c>
      <c r="C50" s="1459"/>
      <c r="D50" s="1459"/>
      <c r="E50" s="1432"/>
      <c r="F50" s="1432"/>
      <c r="G50" s="1365" t="n">
        <f aca="false">'02.24 по датам'!IZ136</f>
        <v>3</v>
      </c>
      <c r="H50" s="1366"/>
      <c r="I50" s="1367" t="n">
        <f aca="false">'02.24 по датам'!IZ137</f>
        <v>24.8</v>
      </c>
      <c r="J50" s="1364"/>
      <c r="K50" s="1366"/>
      <c r="L50" s="1368"/>
      <c r="M50" s="1432"/>
      <c r="N50" s="1369"/>
      <c r="O50" s="1370"/>
      <c r="P50" s="1449"/>
      <c r="Q50" s="1366"/>
      <c r="R50" s="1368" t="n">
        <f aca="false">'02.24 по датам'!IZ138</f>
        <v>329.9</v>
      </c>
      <c r="S50" s="1366"/>
      <c r="T50" s="1368"/>
      <c r="U50" s="1364"/>
      <c r="V50" s="1369"/>
      <c r="W50" s="1372"/>
      <c r="Z50" s="1360" t="s">
        <v>593</v>
      </c>
      <c r="AA50" s="1458" t="s">
        <v>594</v>
      </c>
      <c r="AB50" s="1432"/>
      <c r="AC50" s="1432"/>
      <c r="AD50" s="1365" t="n">
        <v>0</v>
      </c>
      <c r="AE50" s="1366"/>
      <c r="AF50" s="1367" t="n">
        <v>0</v>
      </c>
      <c r="AG50" s="1364"/>
      <c r="AH50" s="1366"/>
      <c r="AI50" s="1368"/>
      <c r="AJ50" s="1432"/>
      <c r="AK50" s="1369"/>
      <c r="AL50" s="1449"/>
      <c r="AM50" s="1366"/>
      <c r="AN50" s="1368" t="n">
        <v>0</v>
      </c>
      <c r="AO50" s="1366"/>
      <c r="AP50" s="1368"/>
      <c r="AQ50" s="1364"/>
      <c r="AR50" s="1369"/>
      <c r="AS50" s="1372"/>
      <c r="AU50" s="1445"/>
      <c r="AV50" s="1432"/>
      <c r="AW50" s="1432"/>
    </row>
    <row r="51" customFormat="false" ht="25.5" hidden="false" customHeight="false" outlineLevel="0" collapsed="false">
      <c r="A51" s="1360" t="s">
        <v>595</v>
      </c>
      <c r="B51" s="1458" t="s">
        <v>57</v>
      </c>
      <c r="C51" s="1459"/>
      <c r="D51" s="1459"/>
      <c r="E51" s="1432"/>
      <c r="F51" s="1432"/>
      <c r="G51" s="1449"/>
      <c r="H51" s="1366"/>
      <c r="I51" s="1367" t="e">
        <f aca="false">'02.24 по датам'!JC126</f>
        <v>#VALUE!</v>
      </c>
      <c r="J51" s="1432"/>
      <c r="K51" s="1366"/>
      <c r="L51" s="1368"/>
      <c r="M51" s="1432"/>
      <c r="N51" s="1364"/>
      <c r="O51" s="1370"/>
      <c r="P51" s="1449"/>
      <c r="Q51" s="1366"/>
      <c r="R51" s="1461" t="e">
        <f aca="false">'02.24 по датам'!JE138</f>
        <v>#VALUE!</v>
      </c>
      <c r="S51" s="1366"/>
      <c r="T51" s="1368"/>
      <c r="U51" s="1364"/>
      <c r="V51" s="1364"/>
      <c r="W51" s="1372" t="e">
        <f aca="false">IF(I51=$A$1,"",CONCATENATE("Ограничения ОГМ ",'02.24 НГДП по датам'!CE10))</f>
        <v>#VALUE!</v>
      </c>
      <c r="Z51" s="1360" t="s">
        <v>595</v>
      </c>
      <c r="AA51" s="1458" t="s">
        <v>57</v>
      </c>
      <c r="AB51" s="1432"/>
      <c r="AC51" s="1432"/>
      <c r="AD51" s="1449"/>
      <c r="AE51" s="1366"/>
      <c r="AF51" s="1367"/>
      <c r="AG51" s="1432"/>
      <c r="AH51" s="1366"/>
      <c r="AI51" s="1368"/>
      <c r="AJ51" s="1432"/>
      <c r="AK51" s="1364"/>
      <c r="AL51" s="1449"/>
      <c r="AM51" s="1366"/>
      <c r="AN51" s="1461"/>
      <c r="AO51" s="1366"/>
      <c r="AP51" s="1368"/>
      <c r="AQ51" s="1364"/>
      <c r="AR51" s="1364"/>
      <c r="AS51" s="1372"/>
      <c r="AU51" s="1445" t="n">
        <f aca="false">AD51-G51</f>
        <v>0</v>
      </c>
      <c r="AV51" s="1432" t="e">
        <f aca="false">AF51-I51</f>
        <v>#VALUE!</v>
      </c>
      <c r="AW51" s="1432" t="e">
        <f aca="false">AN51-R51</f>
        <v>#VALUE!</v>
      </c>
    </row>
    <row r="52" customFormat="false" ht="15" hidden="false" customHeight="true" outlineLevel="0" collapsed="false">
      <c r="A52" s="1379" t="s">
        <v>596</v>
      </c>
      <c r="B52" s="1380" t="s">
        <v>597</v>
      </c>
      <c r="C52" s="1381"/>
      <c r="D52" s="1381"/>
      <c r="E52" s="1391"/>
      <c r="F52" s="1391"/>
      <c r="G52" s="1392"/>
      <c r="H52" s="1391"/>
      <c r="I52" s="1395"/>
      <c r="J52" s="1391"/>
      <c r="K52" s="1391"/>
      <c r="L52" s="1391"/>
      <c r="M52" s="1391"/>
      <c r="N52" s="1391"/>
      <c r="O52" s="1394"/>
      <c r="P52" s="1462"/>
      <c r="Q52" s="1353" t="n">
        <f aca="false">SUBTOTAL(9,Q53:Q59)</f>
        <v>0</v>
      </c>
      <c r="R52" s="1356" t="n">
        <f aca="false">SUBTOTAL(9,R53:R60)</f>
        <v>0</v>
      </c>
      <c r="S52" s="1375"/>
      <c r="T52" s="1376"/>
      <c r="U52" s="1377"/>
      <c r="V52" s="1431"/>
      <c r="W52" s="1358"/>
      <c r="Z52" s="1379" t="s">
        <v>596</v>
      </c>
      <c r="AA52" s="1380" t="s">
        <v>597</v>
      </c>
      <c r="AB52" s="1391"/>
      <c r="AC52" s="1391"/>
      <c r="AD52" s="1392"/>
      <c r="AE52" s="1391"/>
      <c r="AF52" s="1395"/>
      <c r="AG52" s="1391"/>
      <c r="AH52" s="1391"/>
      <c r="AI52" s="1391"/>
      <c r="AJ52" s="1391"/>
      <c r="AK52" s="1391"/>
      <c r="AL52" s="1462"/>
      <c r="AM52" s="1353" t="n">
        <f aca="false">SUBTOTAL(9,AM53:AM59)</f>
        <v>0</v>
      </c>
      <c r="AN52" s="1356" t="n">
        <f aca="false">SUBTOTAL(9,AN53:AN60)</f>
        <v>0</v>
      </c>
      <c r="AO52" s="1375"/>
      <c r="AP52" s="1376"/>
      <c r="AQ52" s="1377"/>
      <c r="AR52" s="1431"/>
      <c r="AS52" s="1358"/>
      <c r="AU52" s="1396"/>
      <c r="AV52" s="1391"/>
      <c r="AW52" s="1391"/>
    </row>
    <row r="53" customFormat="false" ht="15" hidden="false" customHeight="true" outlineLevel="0" collapsed="false">
      <c r="A53" s="1463" t="s">
        <v>598</v>
      </c>
      <c r="B53" s="1361" t="s">
        <v>599</v>
      </c>
      <c r="C53" s="1362"/>
      <c r="D53" s="1362"/>
      <c r="E53" s="1432"/>
      <c r="F53" s="1432"/>
      <c r="G53" s="1449"/>
      <c r="H53" s="1464"/>
      <c r="I53" s="1465"/>
      <c r="J53" s="1432"/>
      <c r="K53" s="1464"/>
      <c r="L53" s="1466"/>
      <c r="M53" s="1432"/>
      <c r="N53" s="1432"/>
      <c r="O53" s="1467"/>
      <c r="P53" s="1468"/>
      <c r="Q53" s="1366"/>
      <c r="R53" s="1461" t="n">
        <f aca="false">'02.24 по датам'!JG138</f>
        <v>0</v>
      </c>
      <c r="S53" s="1366"/>
      <c r="T53" s="1368"/>
      <c r="U53" s="1364"/>
      <c r="V53" s="1364"/>
      <c r="W53" s="1372"/>
      <c r="Z53" s="1463" t="s">
        <v>598</v>
      </c>
      <c r="AA53" s="1361" t="s">
        <v>599</v>
      </c>
      <c r="AB53" s="1432"/>
      <c r="AC53" s="1432"/>
      <c r="AD53" s="1449"/>
      <c r="AE53" s="1464"/>
      <c r="AF53" s="1465"/>
      <c r="AG53" s="1432"/>
      <c r="AH53" s="1464"/>
      <c r="AI53" s="1466"/>
      <c r="AJ53" s="1432"/>
      <c r="AK53" s="1432"/>
      <c r="AL53" s="1468"/>
      <c r="AM53" s="1366"/>
      <c r="AN53" s="1461"/>
      <c r="AO53" s="1366"/>
      <c r="AP53" s="1368"/>
      <c r="AQ53" s="1364"/>
      <c r="AR53" s="1364"/>
      <c r="AS53" s="1372"/>
      <c r="AU53" s="1445" t="n">
        <f aca="false">AD53-G53</f>
        <v>0</v>
      </c>
      <c r="AV53" s="1432" t="n">
        <f aca="false">AF53-I53</f>
        <v>0</v>
      </c>
      <c r="AW53" s="1432" t="n">
        <f aca="false">AN53-R53</f>
        <v>0</v>
      </c>
    </row>
    <row r="54" customFormat="false" ht="15" hidden="false" customHeight="true" outlineLevel="0" collapsed="false">
      <c r="A54" s="1463" t="s">
        <v>600</v>
      </c>
      <c r="B54" s="1361" t="s">
        <v>601</v>
      </c>
      <c r="C54" s="1362"/>
      <c r="D54" s="1362"/>
      <c r="E54" s="1432"/>
      <c r="F54" s="1432"/>
      <c r="G54" s="1449"/>
      <c r="H54" s="1432"/>
      <c r="I54" s="1469"/>
      <c r="J54" s="1432"/>
      <c r="K54" s="1432"/>
      <c r="L54" s="1432"/>
      <c r="M54" s="1432"/>
      <c r="N54" s="1432"/>
      <c r="O54" s="1467"/>
      <c r="P54" s="1468"/>
      <c r="Q54" s="1434" t="n">
        <f aca="false">SUBTOTAL(9,Q55:Q56)</f>
        <v>0</v>
      </c>
      <c r="R54" s="1470" t="n">
        <f aca="false">SUBTOTAL(9,R55:R56)</f>
        <v>0</v>
      </c>
      <c r="S54" s="1440"/>
      <c r="T54" s="1441"/>
      <c r="U54" s="1442"/>
      <c r="V54" s="1443"/>
      <c r="W54" s="1372"/>
      <c r="Z54" s="1463" t="s">
        <v>600</v>
      </c>
      <c r="AA54" s="1361" t="s">
        <v>601</v>
      </c>
      <c r="AB54" s="1432"/>
      <c r="AC54" s="1432"/>
      <c r="AD54" s="1449"/>
      <c r="AE54" s="1432"/>
      <c r="AF54" s="1469"/>
      <c r="AG54" s="1432"/>
      <c r="AH54" s="1432"/>
      <c r="AI54" s="1432"/>
      <c r="AJ54" s="1432"/>
      <c r="AK54" s="1432"/>
      <c r="AL54" s="1468"/>
      <c r="AM54" s="1434" t="n">
        <f aca="false">SUBTOTAL(9,AM55:AM56)</f>
        <v>0</v>
      </c>
      <c r="AN54" s="1470" t="n">
        <f aca="false">SUBTOTAL(9,AN55:AN56)</f>
        <v>0</v>
      </c>
      <c r="AO54" s="1440"/>
      <c r="AP54" s="1441"/>
      <c r="AQ54" s="1442"/>
      <c r="AR54" s="1443"/>
      <c r="AS54" s="1372"/>
      <c r="AU54" s="1445" t="n">
        <f aca="false">AD54-G54</f>
        <v>0</v>
      </c>
      <c r="AV54" s="1432" t="n">
        <f aca="false">AF54-I54</f>
        <v>0</v>
      </c>
      <c r="AW54" s="1432" t="n">
        <f aca="false">AN54-R54</f>
        <v>0</v>
      </c>
    </row>
    <row r="55" customFormat="false" ht="15" hidden="false" customHeight="true" outlineLevel="0" collapsed="false">
      <c r="A55" s="1463"/>
      <c r="B55" s="1446" t="s">
        <v>602</v>
      </c>
      <c r="C55" s="1362"/>
      <c r="D55" s="1362"/>
      <c r="E55" s="1432"/>
      <c r="F55" s="1432"/>
      <c r="G55" s="1449"/>
      <c r="H55" s="1464"/>
      <c r="I55" s="1465"/>
      <c r="J55" s="1432"/>
      <c r="K55" s="1464"/>
      <c r="L55" s="1466"/>
      <c r="M55" s="1432"/>
      <c r="N55" s="1432"/>
      <c r="O55" s="1467"/>
      <c r="P55" s="1468"/>
      <c r="Q55" s="1366"/>
      <c r="R55" s="1461" t="n">
        <f aca="false">'02.24 по датам'!JI138</f>
        <v>0</v>
      </c>
      <c r="S55" s="1366"/>
      <c r="T55" s="1368"/>
      <c r="U55" s="1364"/>
      <c r="V55" s="1369"/>
      <c r="W55" s="1372"/>
      <c r="Z55" s="1463"/>
      <c r="AA55" s="1446" t="s">
        <v>602</v>
      </c>
      <c r="AB55" s="1432"/>
      <c r="AC55" s="1432"/>
      <c r="AD55" s="1449"/>
      <c r="AE55" s="1464"/>
      <c r="AF55" s="1465"/>
      <c r="AG55" s="1432"/>
      <c r="AH55" s="1464"/>
      <c r="AI55" s="1466"/>
      <c r="AJ55" s="1432"/>
      <c r="AK55" s="1432"/>
      <c r="AL55" s="1468"/>
      <c r="AM55" s="1366"/>
      <c r="AN55" s="1461"/>
      <c r="AO55" s="1366"/>
      <c r="AP55" s="1368"/>
      <c r="AQ55" s="1364"/>
      <c r="AR55" s="1369"/>
      <c r="AS55" s="1372"/>
      <c r="AU55" s="1445" t="n">
        <f aca="false">AD55-G55</f>
        <v>0</v>
      </c>
      <c r="AV55" s="1432" t="n">
        <f aca="false">AF55-I55</f>
        <v>0</v>
      </c>
      <c r="AW55" s="1432" t="n">
        <f aca="false">AN55-R55</f>
        <v>0</v>
      </c>
    </row>
    <row r="56" customFormat="false" ht="15" hidden="false" customHeight="true" outlineLevel="0" collapsed="false">
      <c r="A56" s="1463"/>
      <c r="B56" s="1446" t="s">
        <v>603</v>
      </c>
      <c r="C56" s="1362"/>
      <c r="D56" s="1362"/>
      <c r="E56" s="1432"/>
      <c r="F56" s="1432"/>
      <c r="G56" s="1449"/>
      <c r="H56" s="1464"/>
      <c r="I56" s="1465"/>
      <c r="J56" s="1432"/>
      <c r="K56" s="1464"/>
      <c r="L56" s="1466"/>
      <c r="M56" s="1432"/>
      <c r="N56" s="1432"/>
      <c r="O56" s="1467"/>
      <c r="P56" s="1468"/>
      <c r="Q56" s="1366"/>
      <c r="R56" s="1461"/>
      <c r="S56" s="1366"/>
      <c r="T56" s="1368"/>
      <c r="U56" s="1364"/>
      <c r="V56" s="1364"/>
      <c r="W56" s="1372"/>
      <c r="Z56" s="1463"/>
      <c r="AA56" s="1446" t="s">
        <v>603</v>
      </c>
      <c r="AB56" s="1432"/>
      <c r="AC56" s="1432"/>
      <c r="AD56" s="1449"/>
      <c r="AE56" s="1464"/>
      <c r="AF56" s="1465"/>
      <c r="AG56" s="1432"/>
      <c r="AH56" s="1464"/>
      <c r="AI56" s="1466"/>
      <c r="AJ56" s="1432"/>
      <c r="AK56" s="1432"/>
      <c r="AL56" s="1468"/>
      <c r="AM56" s="1366"/>
      <c r="AN56" s="1461"/>
      <c r="AO56" s="1366"/>
      <c r="AP56" s="1368"/>
      <c r="AQ56" s="1364"/>
      <c r="AR56" s="1364"/>
      <c r="AS56" s="1372"/>
      <c r="AU56" s="1445" t="n">
        <f aca="false">AD56-G56</f>
        <v>0</v>
      </c>
      <c r="AV56" s="1432" t="n">
        <f aca="false">AF56-I56</f>
        <v>0</v>
      </c>
      <c r="AW56" s="1432" t="n">
        <f aca="false">AN56-R56</f>
        <v>0</v>
      </c>
    </row>
    <row r="57" customFormat="false" ht="15" hidden="false" customHeight="true" outlineLevel="0" collapsed="false">
      <c r="A57" s="1463" t="s">
        <v>604</v>
      </c>
      <c r="B57" s="1361" t="s">
        <v>605</v>
      </c>
      <c r="C57" s="1362"/>
      <c r="D57" s="1362"/>
      <c r="E57" s="1432"/>
      <c r="F57" s="1432"/>
      <c r="G57" s="1449"/>
      <c r="H57" s="1432"/>
      <c r="I57" s="1469"/>
      <c r="J57" s="1432"/>
      <c r="K57" s="1432"/>
      <c r="L57" s="1432"/>
      <c r="M57" s="1432"/>
      <c r="N57" s="1432"/>
      <c r="O57" s="1467"/>
      <c r="P57" s="1468"/>
      <c r="Q57" s="1434" t="n">
        <f aca="false">SUBTOTAL(9,Q58:Q59)</f>
        <v>0</v>
      </c>
      <c r="R57" s="1470" t="n">
        <f aca="false">SUBTOTAL(9,R58:R59)</f>
        <v>0</v>
      </c>
      <c r="S57" s="1440"/>
      <c r="T57" s="1441"/>
      <c r="U57" s="1442"/>
      <c r="V57" s="1443"/>
      <c r="W57" s="1372"/>
      <c r="Z57" s="1463" t="s">
        <v>604</v>
      </c>
      <c r="AA57" s="1361" t="s">
        <v>605</v>
      </c>
      <c r="AB57" s="1432"/>
      <c r="AC57" s="1432"/>
      <c r="AD57" s="1449"/>
      <c r="AE57" s="1432"/>
      <c r="AF57" s="1469"/>
      <c r="AG57" s="1432"/>
      <c r="AH57" s="1432"/>
      <c r="AI57" s="1432"/>
      <c r="AJ57" s="1432"/>
      <c r="AK57" s="1432"/>
      <c r="AL57" s="1468"/>
      <c r="AM57" s="1434" t="n">
        <f aca="false">SUBTOTAL(9,AM58:AM59)</f>
        <v>0</v>
      </c>
      <c r="AN57" s="1470" t="n">
        <f aca="false">SUBTOTAL(9,AN58:AN59)</f>
        <v>0</v>
      </c>
      <c r="AO57" s="1440"/>
      <c r="AP57" s="1441"/>
      <c r="AQ57" s="1442"/>
      <c r="AR57" s="1443"/>
      <c r="AS57" s="1372"/>
      <c r="AU57" s="1445" t="n">
        <f aca="false">AD57-G57</f>
        <v>0</v>
      </c>
      <c r="AV57" s="1432" t="n">
        <f aca="false">AF57-I57</f>
        <v>0</v>
      </c>
      <c r="AW57" s="1432" t="n">
        <f aca="false">AN57-R57</f>
        <v>0</v>
      </c>
    </row>
    <row r="58" customFormat="false" ht="15" hidden="false" customHeight="true" outlineLevel="0" collapsed="false">
      <c r="A58" s="1463"/>
      <c r="B58" s="1446" t="s">
        <v>606</v>
      </c>
      <c r="C58" s="1362"/>
      <c r="D58" s="1362"/>
      <c r="E58" s="1432"/>
      <c r="F58" s="1432"/>
      <c r="G58" s="1449"/>
      <c r="H58" s="1464"/>
      <c r="I58" s="1465"/>
      <c r="J58" s="1432"/>
      <c r="K58" s="1464"/>
      <c r="L58" s="1466"/>
      <c r="M58" s="1432"/>
      <c r="N58" s="1432"/>
      <c r="O58" s="1467"/>
      <c r="P58" s="1468"/>
      <c r="Q58" s="1366"/>
      <c r="R58" s="1461" t="n">
        <f aca="false">'02.24 по датам'!JH138</f>
        <v>0</v>
      </c>
      <c r="S58" s="1366"/>
      <c r="T58" s="1368"/>
      <c r="U58" s="1364"/>
      <c r="V58" s="1369"/>
      <c r="W58" s="1372"/>
      <c r="Z58" s="1463"/>
      <c r="AA58" s="1446" t="s">
        <v>606</v>
      </c>
      <c r="AB58" s="1432"/>
      <c r="AC58" s="1432"/>
      <c r="AD58" s="1449"/>
      <c r="AE58" s="1464"/>
      <c r="AF58" s="1465"/>
      <c r="AG58" s="1432"/>
      <c r="AH58" s="1464"/>
      <c r="AI58" s="1466"/>
      <c r="AJ58" s="1432"/>
      <c r="AK58" s="1432"/>
      <c r="AL58" s="1468"/>
      <c r="AM58" s="1366"/>
      <c r="AN58" s="1461"/>
      <c r="AO58" s="1366"/>
      <c r="AP58" s="1368"/>
      <c r="AQ58" s="1364"/>
      <c r="AR58" s="1369"/>
      <c r="AS58" s="1372"/>
      <c r="AU58" s="1445" t="n">
        <f aca="false">AD58-G58</f>
        <v>0</v>
      </c>
      <c r="AV58" s="1432" t="n">
        <f aca="false">AF58-I58</f>
        <v>0</v>
      </c>
      <c r="AW58" s="1432" t="n">
        <f aca="false">AN58-R58</f>
        <v>0</v>
      </c>
    </row>
    <row r="59" customFormat="false" ht="15" hidden="false" customHeight="true" outlineLevel="0" collapsed="false">
      <c r="A59" s="1463"/>
      <c r="B59" s="1446" t="s">
        <v>607</v>
      </c>
      <c r="C59" s="1362"/>
      <c r="D59" s="1362"/>
      <c r="E59" s="1432"/>
      <c r="F59" s="1432"/>
      <c r="G59" s="1449"/>
      <c r="H59" s="1464"/>
      <c r="I59" s="1465"/>
      <c r="J59" s="1432"/>
      <c r="K59" s="1464"/>
      <c r="L59" s="1466"/>
      <c r="M59" s="1432"/>
      <c r="N59" s="1432"/>
      <c r="O59" s="1467"/>
      <c r="P59" s="1468"/>
      <c r="Q59" s="1366"/>
      <c r="R59" s="1461"/>
      <c r="S59" s="1366"/>
      <c r="T59" s="1368"/>
      <c r="U59" s="1364"/>
      <c r="V59" s="1364"/>
      <c r="W59" s="1372"/>
      <c r="Z59" s="1463"/>
      <c r="AA59" s="1446" t="s">
        <v>607</v>
      </c>
      <c r="AB59" s="1432"/>
      <c r="AC59" s="1432"/>
      <c r="AD59" s="1449"/>
      <c r="AE59" s="1464"/>
      <c r="AF59" s="1465"/>
      <c r="AG59" s="1432"/>
      <c r="AH59" s="1464"/>
      <c r="AI59" s="1466"/>
      <c r="AJ59" s="1432"/>
      <c r="AK59" s="1432"/>
      <c r="AL59" s="1468"/>
      <c r="AM59" s="1366"/>
      <c r="AN59" s="1461"/>
      <c r="AO59" s="1366"/>
      <c r="AP59" s="1368"/>
      <c r="AQ59" s="1364"/>
      <c r="AR59" s="1364"/>
      <c r="AS59" s="1372"/>
      <c r="AU59" s="1445" t="n">
        <f aca="false">AD59-G59</f>
        <v>0</v>
      </c>
      <c r="AV59" s="1432" t="n">
        <f aca="false">AF59-I59</f>
        <v>0</v>
      </c>
      <c r="AW59" s="1432" t="n">
        <f aca="false">AN59-R59</f>
        <v>0</v>
      </c>
    </row>
    <row r="60" customFormat="false" ht="15.75" hidden="false" customHeight="true" outlineLevel="0" collapsed="false">
      <c r="A60" s="1463" t="s">
        <v>608</v>
      </c>
      <c r="B60" s="1361" t="s">
        <v>609</v>
      </c>
      <c r="C60" s="1362"/>
      <c r="D60" s="1362"/>
      <c r="E60" s="1432"/>
      <c r="F60" s="1432"/>
      <c r="G60" s="1449"/>
      <c r="H60" s="1464"/>
      <c r="I60" s="1465"/>
      <c r="J60" s="1432"/>
      <c r="K60" s="1464"/>
      <c r="L60" s="1466"/>
      <c r="M60" s="1432"/>
      <c r="N60" s="1432"/>
      <c r="O60" s="1467"/>
      <c r="P60" s="1449"/>
      <c r="Q60" s="1366"/>
      <c r="R60" s="1461" t="n">
        <f aca="false">'02.24 по датам'!JJ138</f>
        <v>0</v>
      </c>
      <c r="S60" s="1366"/>
      <c r="T60" s="1368"/>
      <c r="U60" s="1364"/>
      <c r="V60" s="1364"/>
      <c r="W60" s="1372"/>
      <c r="Z60" s="1463" t="s">
        <v>608</v>
      </c>
      <c r="AA60" s="1361" t="s">
        <v>609</v>
      </c>
      <c r="AB60" s="1432"/>
      <c r="AC60" s="1432"/>
      <c r="AD60" s="1449"/>
      <c r="AE60" s="1464"/>
      <c r="AF60" s="1465"/>
      <c r="AG60" s="1432"/>
      <c r="AH60" s="1464"/>
      <c r="AI60" s="1466"/>
      <c r="AJ60" s="1432"/>
      <c r="AK60" s="1432"/>
      <c r="AL60" s="1449"/>
      <c r="AM60" s="1366"/>
      <c r="AN60" s="1461"/>
      <c r="AO60" s="1366"/>
      <c r="AP60" s="1368"/>
      <c r="AQ60" s="1364"/>
      <c r="AR60" s="1364"/>
      <c r="AS60" s="1372"/>
      <c r="AU60" s="1445" t="n">
        <f aca="false">AD60-G60</f>
        <v>0</v>
      </c>
      <c r="AV60" s="1432" t="n">
        <f aca="false">AF60-I60</f>
        <v>0</v>
      </c>
      <c r="AW60" s="1432" t="n">
        <f aca="false">AN60-R60</f>
        <v>0</v>
      </c>
    </row>
    <row r="61" customFormat="false" ht="16.5" hidden="false" customHeight="true" outlineLevel="0" collapsed="false">
      <c r="A61" s="1471" t="n">
        <v>4</v>
      </c>
      <c r="B61" s="1472" t="s">
        <v>108</v>
      </c>
      <c r="C61" s="1473"/>
      <c r="D61" s="1473"/>
      <c r="E61" s="1474"/>
      <c r="F61" s="1475"/>
      <c r="G61" s="1476"/>
      <c r="H61" s="1477" t="n">
        <f aca="false">H6:H6+SUMIF(B6:B60,"Прирост добычи нефти, в том числе:",H6:H60)-SUMIF(B6:B60,"Потери добычи нефти, в том числе:",H6:H60)</f>
        <v>0</v>
      </c>
      <c r="I61" s="1478" t="e">
        <f aca="false">I6:I6+SUMIF(B6:B60,"Прирост добычи нефти, в том числе:",I6:I60)-SUMIF(B6:B60,"Потери добычи нефти, в том числе:",I6:I60)</f>
        <v>#VALUE!</v>
      </c>
      <c r="J61" s="1479"/>
      <c r="K61" s="1477"/>
      <c r="L61" s="1480"/>
      <c r="M61" s="1479"/>
      <c r="N61" s="1475"/>
      <c r="O61" s="1481" t="n">
        <f aca="false">D62*A62</f>
        <v>0</v>
      </c>
      <c r="P61" s="1482" t="n">
        <f aca="false">F62*A62</f>
        <v>948503</v>
      </c>
      <c r="Q61" s="1477" t="n">
        <f aca="false">Q6:Q6+SUMIF(B6:B60,"Прирост добычи нефти, в том числе:",Q6:Q60)-SUMIF(B6:B60,"Потери добычи нефти, в том числе:",Q6:Q60)</f>
        <v>0</v>
      </c>
      <c r="R61" s="1480" t="e">
        <f aca="false">R6:R6+SUMIF(B6:B60,"Прирост добычи нефти, в том числе:",R6:R60)-SUMIF(B6:B60,"Потери добычи нефти, в том числе:",R6:R60)</f>
        <v>#VALUE!</v>
      </c>
      <c r="S61" s="1483"/>
      <c r="T61" s="1484"/>
      <c r="U61" s="1485"/>
      <c r="V61" s="1486"/>
      <c r="W61" s="1487"/>
      <c r="Z61" s="1471" t="n">
        <v>4</v>
      </c>
      <c r="AA61" s="1472" t="s">
        <v>108</v>
      </c>
      <c r="AB61" s="1474"/>
      <c r="AC61" s="1475"/>
      <c r="AD61" s="1476"/>
      <c r="AE61" s="1477" t="n">
        <f aca="false">AE6:AE6+SUMIF(AA6:AA60,"Прирост добычи нефти, в том числе:",AE6:AE60)-SUMIF(AA6:AA60,"Потери добычи нефти, в том числе:",AE6:AE60)</f>
        <v>0</v>
      </c>
      <c r="AF61" s="1478" t="n">
        <f aca="false">AF6:AF6+SUMIF(AA6:AA60,"Прирост добычи нефти, в том числе:",AF6:AF60)-SUMIF(AA6:AA60,"Потери добычи нефти, в том числе:",AF6:AF60)</f>
        <v>30447.332</v>
      </c>
      <c r="AG61" s="1479"/>
      <c r="AH61" s="1477"/>
      <c r="AI61" s="1480"/>
      <c r="AJ61" s="1479"/>
      <c r="AK61" s="1475"/>
      <c r="AL61" s="1482" t="n">
        <f aca="false">AC62*Z62</f>
        <v>0</v>
      </c>
      <c r="AM61" s="1477" t="n">
        <f aca="false">AM6:AM6+SUMIF(AA6:AA60,"Прирост добычи нефти, в том числе:",AM6:AM60)-SUMIF(AA6:AA60,"Потери добычи нефти, в том числе:",AM6:AM60)</f>
        <v>0</v>
      </c>
      <c r="AN61" s="1480" t="n">
        <f aca="false">AN6:AN6+SUMIF(AA6:AA60,"Прирост добычи нефти, в том числе:",AN6:AN60)-SUMIF(AA6:AA60,"Потери добычи нефти, в том числе:",AN6:AN60)</f>
        <v>882972.628</v>
      </c>
      <c r="AO61" s="1483"/>
      <c r="AP61" s="1484"/>
      <c r="AQ61" s="1485"/>
      <c r="AR61" s="1486"/>
      <c r="AS61" s="1487"/>
      <c r="AU61" s="1488"/>
      <c r="AV61" s="1474" t="e">
        <f aca="false">AF61-I61</f>
        <v>#VALUE!</v>
      </c>
      <c r="AW61" s="1475" t="e">
        <f aca="false">AN61-R61</f>
        <v>#VALUE!</v>
      </c>
    </row>
    <row r="62" customFormat="false" ht="15" hidden="false" customHeight="true" outlineLevel="0" collapsed="false">
      <c r="A62" s="1489" t="n">
        <f aca="false">DAY(EOMONTH(A2,0))</f>
        <v>29</v>
      </c>
      <c r="B62" s="1490" t="s">
        <v>610</v>
      </c>
      <c r="C62" s="1491"/>
      <c r="D62" s="1492"/>
      <c r="E62" s="1493"/>
      <c r="F62" s="1494" t="n">
        <v>32707</v>
      </c>
      <c r="G62" s="1495"/>
      <c r="H62" s="1496" t="n">
        <f aca="false">Q61:Q61/A62:A62</f>
        <v>0</v>
      </c>
      <c r="I62" s="1497" t="e">
        <f aca="false">R61:R61/A62:A62</f>
        <v>#VALUE!</v>
      </c>
      <c r="J62" s="1498"/>
      <c r="K62" s="1496"/>
      <c r="L62" s="1499"/>
      <c r="M62" s="1498"/>
      <c r="N62" s="1500"/>
      <c r="O62" s="1501"/>
      <c r="P62" s="1502"/>
      <c r="Q62" s="1503"/>
      <c r="R62" s="1504"/>
      <c r="S62" s="1505"/>
      <c r="T62" s="1506"/>
      <c r="U62" s="1493"/>
      <c r="V62" s="1493"/>
      <c r="W62" s="1507"/>
      <c r="Z62" s="1489" t="n">
        <f aca="false">DAY(EOMONTH(Z2,0))</f>
        <v>29</v>
      </c>
      <c r="AA62" s="1490" t="s">
        <v>610</v>
      </c>
      <c r="AB62" s="1493"/>
      <c r="AC62" s="1494"/>
      <c r="AD62" s="1495"/>
      <c r="AE62" s="1496" t="n">
        <f aca="false">AM61:AM61/Z62:Z62</f>
        <v>0</v>
      </c>
      <c r="AF62" s="1497" t="n">
        <f aca="false">AN61:AN61/Z62:Z62</f>
        <v>30447.332</v>
      </c>
      <c r="AG62" s="1498"/>
      <c r="AH62" s="1496"/>
      <c r="AI62" s="1499"/>
      <c r="AJ62" s="1498"/>
      <c r="AK62" s="1500"/>
      <c r="AL62" s="1502"/>
      <c r="AM62" s="1503"/>
      <c r="AN62" s="1504"/>
      <c r="AO62" s="1505"/>
      <c r="AP62" s="1506"/>
      <c r="AQ62" s="1493"/>
      <c r="AR62" s="1493"/>
      <c r="AS62" s="1507"/>
      <c r="AU62" s="1508"/>
      <c r="AV62" s="1493" t="e">
        <f aca="false">AF62-I62</f>
        <v>#VALUE!</v>
      </c>
      <c r="AW62" s="1494" t="n">
        <f aca="false">AN62-R62</f>
        <v>0</v>
      </c>
    </row>
    <row r="63" customFormat="false" ht="15" hidden="false" customHeight="true" outlineLevel="0" collapsed="false">
      <c r="A63" s="1509"/>
      <c r="B63" s="1510" t="s">
        <v>611</v>
      </c>
      <c r="C63" s="1511"/>
      <c r="D63" s="1511"/>
      <c r="E63" s="1493"/>
      <c r="F63" s="1494"/>
      <c r="G63" s="1495"/>
      <c r="H63" s="1496"/>
      <c r="I63" s="1497" t="e">
        <f aca="false">R63/A62</f>
        <v>#VALUE!</v>
      </c>
      <c r="J63" s="1498"/>
      <c r="K63" s="1496"/>
      <c r="L63" s="1499"/>
      <c r="M63" s="1498"/>
      <c r="N63" s="1500"/>
      <c r="O63" s="1501"/>
      <c r="P63" s="1502"/>
      <c r="Q63" s="1503"/>
      <c r="R63" s="1504" t="e">
        <f aca="false">R61-R8</f>
        <v>#VALUE!</v>
      </c>
      <c r="S63" s="1505"/>
      <c r="T63" s="1506"/>
      <c r="U63" s="1493"/>
      <c r="V63" s="1493"/>
      <c r="W63" s="1507"/>
      <c r="Z63" s="1509"/>
      <c r="AA63" s="1510" t="s">
        <v>611</v>
      </c>
      <c r="AB63" s="1493"/>
      <c r="AC63" s="1494"/>
      <c r="AD63" s="1495"/>
      <c r="AE63" s="1496"/>
      <c r="AF63" s="1497" t="n">
        <f aca="false">AN63/Z62</f>
        <v>30447.332</v>
      </c>
      <c r="AG63" s="1498"/>
      <c r="AH63" s="1496"/>
      <c r="AI63" s="1499"/>
      <c r="AJ63" s="1498"/>
      <c r="AK63" s="1500"/>
      <c r="AL63" s="1502"/>
      <c r="AM63" s="1503"/>
      <c r="AN63" s="1504" t="n">
        <f aca="false">AN61-AN8</f>
        <v>882972.628</v>
      </c>
      <c r="AO63" s="1505"/>
      <c r="AP63" s="1506"/>
      <c r="AQ63" s="1493"/>
      <c r="AR63" s="1493"/>
      <c r="AS63" s="1507"/>
      <c r="AU63" s="1508"/>
      <c r="AV63" s="1493" t="e">
        <f aca="false">AF63-I63</f>
        <v>#VALUE!</v>
      </c>
      <c r="AW63" s="1494" t="e">
        <f aca="false">AN63-R63</f>
        <v>#VALUE!</v>
      </c>
    </row>
    <row r="64" customFormat="false" ht="15" hidden="false" customHeight="true" outlineLevel="0" collapsed="false">
      <c r="A64" s="1512"/>
      <c r="B64" s="1513" t="s">
        <v>612</v>
      </c>
      <c r="C64" s="1514"/>
      <c r="D64" s="1514"/>
      <c r="E64" s="1515"/>
      <c r="F64" s="1515"/>
      <c r="G64" s="1516"/>
      <c r="H64" s="1517"/>
      <c r="I64" s="1518" t="e">
        <f aca="false">I62:I62-F62:F62</f>
        <v>#VALUE!</v>
      </c>
      <c r="J64" s="1517"/>
      <c r="K64" s="1517"/>
      <c r="L64" s="1519"/>
      <c r="M64" s="1517"/>
      <c r="N64" s="1517"/>
      <c r="O64" s="1520"/>
      <c r="P64" s="1521"/>
      <c r="Q64" s="1517"/>
      <c r="R64" s="1522" t="e">
        <f aca="false">R61:R61-P61:P61</f>
        <v>#VALUE!</v>
      </c>
      <c r="S64" s="1523"/>
      <c r="T64" s="1524"/>
      <c r="U64" s="1525"/>
      <c r="V64" s="1525"/>
      <c r="W64" s="1526"/>
      <c r="Z64" s="1512"/>
      <c r="AA64" s="1513" t="s">
        <v>612</v>
      </c>
      <c r="AB64" s="1515"/>
      <c r="AC64" s="1515"/>
      <c r="AD64" s="1516"/>
      <c r="AE64" s="1517"/>
      <c r="AF64" s="1518" t="n">
        <f aca="false">AF62:AF62-AC62:AC62</f>
        <v>30447.332</v>
      </c>
      <c r="AG64" s="1517"/>
      <c r="AH64" s="1517"/>
      <c r="AI64" s="1519"/>
      <c r="AJ64" s="1517"/>
      <c r="AK64" s="1517"/>
      <c r="AL64" s="1521"/>
      <c r="AM64" s="1517"/>
      <c r="AN64" s="1522" t="n">
        <f aca="false">AN61:AN61-AL61:AL61</f>
        <v>882972.628</v>
      </c>
      <c r="AO64" s="1523"/>
      <c r="AP64" s="1524"/>
      <c r="AQ64" s="1525"/>
      <c r="AR64" s="1525"/>
      <c r="AS64" s="1526"/>
      <c r="AU64" s="1527"/>
      <c r="AV64" s="1525" t="e">
        <f aca="false">AF64-I64</f>
        <v>#VALUE!</v>
      </c>
      <c r="AW64" s="1525" t="e">
        <f aca="false">AN64-R64</f>
        <v>#VALUE!</v>
      </c>
    </row>
    <row r="65" customFormat="false" ht="15" hidden="false" customHeight="true" outlineLevel="0" collapsed="false">
      <c r="A65" s="1296"/>
      <c r="B65" s="1528"/>
      <c r="C65" s="1297"/>
      <c r="D65" s="1297"/>
      <c r="E65" s="1298"/>
      <c r="F65" s="1298"/>
      <c r="G65" s="1529"/>
      <c r="H65" s="1302"/>
      <c r="I65" s="1302"/>
      <c r="J65" s="1302"/>
      <c r="K65" s="1302"/>
      <c r="L65" s="1303"/>
      <c r="M65" s="1302"/>
      <c r="N65" s="1303"/>
      <c r="O65" s="1530"/>
      <c r="P65" s="1531"/>
      <c r="Q65" s="1302"/>
      <c r="R65" s="1532"/>
      <c r="S65" s="1302"/>
      <c r="T65" s="1532"/>
      <c r="U65" s="1302"/>
      <c r="V65" s="1532"/>
      <c r="W65" s="1302"/>
      <c r="Z65" s="1296"/>
      <c r="AA65" s="1528"/>
      <c r="AB65" s="1298"/>
      <c r="AC65" s="1298"/>
      <c r="AD65" s="1529"/>
      <c r="AE65" s="1302"/>
      <c r="AF65" s="1302"/>
      <c r="AG65" s="1302"/>
      <c r="AH65" s="1302"/>
      <c r="AI65" s="1303"/>
      <c r="AJ65" s="1302"/>
      <c r="AK65" s="1303"/>
      <c r="AL65" s="1531"/>
      <c r="AM65" s="1302"/>
      <c r="AN65" s="1532"/>
      <c r="AO65" s="1302"/>
      <c r="AP65" s="1532"/>
      <c r="AQ65" s="1302"/>
      <c r="AR65" s="1532"/>
      <c r="AS65" s="1302"/>
    </row>
    <row r="66" customFormat="false" ht="29.25" hidden="false" customHeight="true" outlineLevel="0" collapsed="false">
      <c r="A66" s="1296"/>
      <c r="B66" s="1528"/>
      <c r="C66" s="1297"/>
      <c r="D66" s="1297"/>
      <c r="E66" s="1298"/>
      <c r="F66" s="1298"/>
      <c r="G66" s="1533" t="s">
        <v>613</v>
      </c>
      <c r="H66" s="1533"/>
      <c r="I66" s="1533"/>
      <c r="J66" s="1533" t="s">
        <v>614</v>
      </c>
      <c r="K66" s="1533"/>
      <c r="L66" s="1533"/>
      <c r="M66" s="1302"/>
      <c r="N66" s="1298"/>
      <c r="O66" s="1304"/>
      <c r="P66" s="1531"/>
      <c r="Q66" s="1302"/>
      <c r="R66" s="1533" t="s">
        <v>615</v>
      </c>
      <c r="S66" s="1533"/>
      <c r="T66" s="1533"/>
      <c r="U66" s="1302"/>
      <c r="V66" s="1298"/>
      <c r="W66" s="1534"/>
      <c r="Z66" s="1296"/>
      <c r="AA66" s="1528"/>
      <c r="AB66" s="1298"/>
      <c r="AC66" s="1298"/>
      <c r="AD66" s="1533" t="s">
        <v>613</v>
      </c>
      <c r="AE66" s="1533"/>
      <c r="AF66" s="1533"/>
      <c r="AG66" s="1533" t="s">
        <v>614</v>
      </c>
      <c r="AH66" s="1533"/>
      <c r="AI66" s="1533"/>
      <c r="AJ66" s="1302"/>
      <c r="AK66" s="1298"/>
      <c r="AL66" s="1531"/>
      <c r="AM66" s="1302"/>
      <c r="AN66" s="1533" t="s">
        <v>615</v>
      </c>
      <c r="AO66" s="1533"/>
      <c r="AP66" s="1533"/>
      <c r="AQ66" s="1302"/>
      <c r="AR66" s="1298"/>
      <c r="AS66" s="1534"/>
    </row>
    <row r="67" customFormat="false" ht="15" hidden="false" customHeight="true" outlineLevel="0" collapsed="false">
      <c r="A67" s="1298"/>
      <c r="B67" s="1535"/>
      <c r="C67" s="1536"/>
      <c r="D67" s="1536"/>
      <c r="E67" s="1298"/>
      <c r="F67" s="1298"/>
      <c r="G67" s="1537" t="s">
        <v>516</v>
      </c>
      <c r="H67" s="1538" t="s">
        <v>515</v>
      </c>
      <c r="I67" s="1538" t="s">
        <v>514</v>
      </c>
      <c r="J67" s="1538" t="s">
        <v>516</v>
      </c>
      <c r="K67" s="1538" t="s">
        <v>515</v>
      </c>
      <c r="L67" s="1538" t="s">
        <v>514</v>
      </c>
      <c r="M67" s="1302"/>
      <c r="N67" s="1298"/>
      <c r="O67" s="1304"/>
      <c r="P67" s="1531"/>
      <c r="Q67" s="1302"/>
      <c r="R67" s="1537" t="s">
        <v>516</v>
      </c>
      <c r="S67" s="1538" t="s">
        <v>515</v>
      </c>
      <c r="T67" s="1538" t="s">
        <v>514</v>
      </c>
      <c r="U67" s="1302"/>
      <c r="V67" s="1298"/>
      <c r="W67" s="1302"/>
      <c r="Z67" s="1298"/>
      <c r="AA67" s="1535"/>
      <c r="AB67" s="1298"/>
      <c r="AC67" s="1298"/>
      <c r="AD67" s="1537" t="s">
        <v>516</v>
      </c>
      <c r="AE67" s="1538" t="s">
        <v>515</v>
      </c>
      <c r="AF67" s="1538" t="s">
        <v>514</v>
      </c>
      <c r="AG67" s="1538" t="s">
        <v>516</v>
      </c>
      <c r="AH67" s="1538" t="s">
        <v>515</v>
      </c>
      <c r="AI67" s="1538" t="s">
        <v>514</v>
      </c>
      <c r="AJ67" s="1302"/>
      <c r="AK67" s="1298"/>
      <c r="AL67" s="1531"/>
      <c r="AM67" s="1302"/>
      <c r="AN67" s="1537" t="s">
        <v>516</v>
      </c>
      <c r="AO67" s="1538" t="s">
        <v>515</v>
      </c>
      <c r="AP67" s="1538" t="s">
        <v>514</v>
      </c>
      <c r="AQ67" s="1302"/>
      <c r="AR67" s="1298"/>
      <c r="AS67" s="1302"/>
    </row>
    <row r="68" customFormat="false" ht="15" hidden="false" customHeight="true" outlineLevel="0" collapsed="false">
      <c r="A68" s="1539" t="s">
        <v>616</v>
      </c>
      <c r="B68" s="1540" t="s">
        <v>617</v>
      </c>
      <c r="C68" s="1295"/>
      <c r="D68" s="1295"/>
      <c r="E68" s="1298"/>
      <c r="F68" s="1298"/>
      <c r="G68" s="1373"/>
      <c r="H68" s="1364"/>
      <c r="I68" s="1541"/>
      <c r="J68" s="1364"/>
      <c r="K68" s="1364"/>
      <c r="L68" s="1364"/>
      <c r="M68" s="1302"/>
      <c r="N68" s="1298"/>
      <c r="O68" s="1304"/>
      <c r="P68" s="1531"/>
      <c r="Q68" s="1302"/>
      <c r="R68" s="1373"/>
      <c r="S68" s="1364"/>
      <c r="T68" s="1364"/>
      <c r="U68" s="1302"/>
      <c r="V68" s="1298"/>
      <c r="W68" s="1302"/>
      <c r="Z68" s="1539" t="s">
        <v>616</v>
      </c>
      <c r="AA68" s="1540" t="s">
        <v>617</v>
      </c>
      <c r="AB68" s="1298"/>
      <c r="AC68" s="1298"/>
      <c r="AD68" s="1373"/>
      <c r="AE68" s="1364"/>
      <c r="AF68" s="1541"/>
      <c r="AG68" s="1364"/>
      <c r="AH68" s="1364"/>
      <c r="AI68" s="1364"/>
      <c r="AJ68" s="1302"/>
      <c r="AK68" s="1298"/>
      <c r="AL68" s="1531"/>
      <c r="AM68" s="1302"/>
      <c r="AN68" s="1373"/>
      <c r="AO68" s="1364"/>
      <c r="AP68" s="1364"/>
      <c r="AQ68" s="1302"/>
      <c r="AR68" s="1298"/>
      <c r="AS68" s="1302"/>
    </row>
    <row r="69" customFormat="false" ht="15" hidden="false" customHeight="true" outlineLevel="0" collapsed="false">
      <c r="A69" s="1539" t="s">
        <v>618</v>
      </c>
      <c r="B69" s="1540" t="s">
        <v>44</v>
      </c>
      <c r="C69" s="1295"/>
      <c r="D69" s="1295"/>
      <c r="E69" s="1296"/>
      <c r="F69" s="1296"/>
      <c r="G69" s="1445"/>
      <c r="H69" s="1432"/>
      <c r="I69" s="1542"/>
      <c r="J69" s="1432"/>
      <c r="K69" s="1432"/>
      <c r="L69" s="1432"/>
      <c r="M69" s="1302"/>
      <c r="N69" s="1298"/>
      <c r="O69" s="1304"/>
      <c r="P69" s="1531"/>
      <c r="Q69" s="1302"/>
      <c r="R69" s="1445"/>
      <c r="S69" s="1432"/>
      <c r="T69" s="1432"/>
      <c r="U69" s="1302"/>
      <c r="V69" s="1298"/>
      <c r="W69" s="1302"/>
      <c r="Z69" s="1539" t="s">
        <v>618</v>
      </c>
      <c r="AA69" s="1540" t="s">
        <v>44</v>
      </c>
      <c r="AB69" s="1296"/>
      <c r="AC69" s="1296"/>
      <c r="AD69" s="1445"/>
      <c r="AE69" s="1432"/>
      <c r="AF69" s="1542"/>
      <c r="AG69" s="1432"/>
      <c r="AH69" s="1432"/>
      <c r="AI69" s="1432"/>
      <c r="AJ69" s="1302"/>
      <c r="AK69" s="1298"/>
      <c r="AL69" s="1531"/>
      <c r="AM69" s="1302"/>
      <c r="AN69" s="1445"/>
      <c r="AO69" s="1432"/>
      <c r="AP69" s="1432"/>
      <c r="AQ69" s="1302"/>
      <c r="AR69" s="1298"/>
      <c r="AS69" s="1302"/>
    </row>
    <row r="70" customFormat="false" ht="15" hidden="false" customHeight="true" outlineLevel="0" collapsed="false">
      <c r="A70" s="1539" t="s">
        <v>619</v>
      </c>
      <c r="B70" s="1540" t="s">
        <v>592</v>
      </c>
      <c r="C70" s="1295"/>
      <c r="D70" s="1295"/>
      <c r="E70" s="1529"/>
      <c r="F70" s="1543"/>
      <c r="G70" s="1445"/>
      <c r="H70" s="1432"/>
      <c r="I70" s="1542"/>
      <c r="J70" s="1432"/>
      <c r="K70" s="1432"/>
      <c r="L70" s="1432"/>
      <c r="M70" s="1302"/>
      <c r="N70" s="1298"/>
      <c r="O70" s="1304"/>
      <c r="P70" s="1303"/>
      <c r="Q70" s="1302"/>
      <c r="R70" s="1445"/>
      <c r="S70" s="1432"/>
      <c r="T70" s="1432"/>
      <c r="U70" s="1302"/>
      <c r="V70" s="1298"/>
      <c r="W70" s="1302"/>
      <c r="Z70" s="1539" t="s">
        <v>619</v>
      </c>
      <c r="AA70" s="1540" t="s">
        <v>592</v>
      </c>
      <c r="AB70" s="1529"/>
      <c r="AC70" s="1543"/>
      <c r="AD70" s="1445"/>
      <c r="AE70" s="1432"/>
      <c r="AF70" s="1542"/>
      <c r="AG70" s="1432"/>
      <c r="AH70" s="1432"/>
      <c r="AI70" s="1432"/>
      <c r="AJ70" s="1302"/>
      <c r="AK70" s="1298"/>
      <c r="AL70" s="1303"/>
      <c r="AM70" s="1302"/>
      <c r="AN70" s="1445"/>
      <c r="AO70" s="1432"/>
      <c r="AP70" s="1432"/>
      <c r="AQ70" s="1302"/>
      <c r="AR70" s="1298"/>
      <c r="AS70" s="1302"/>
    </row>
    <row r="71" customFormat="false" ht="54" hidden="false" customHeight="false" outlineLevel="0" collapsed="false">
      <c r="A71" s="1295"/>
      <c r="B71" s="1296" t="s">
        <v>620</v>
      </c>
      <c r="C71" s="1297"/>
      <c r="D71" s="1297"/>
      <c r="E71" s="1298"/>
      <c r="F71" s="1298"/>
      <c r="G71" s="1544"/>
      <c r="H71" s="1442"/>
      <c r="I71" s="1545"/>
      <c r="J71" s="1442" t="n">
        <v>0</v>
      </c>
      <c r="K71" s="1442"/>
      <c r="L71" s="1442" t="n">
        <v>0</v>
      </c>
      <c r="M71" s="1302"/>
      <c r="N71" s="1298"/>
      <c r="O71" s="1304"/>
      <c r="P71" s="1298"/>
      <c r="Q71" s="1302"/>
      <c r="R71" s="1544" t="n">
        <v>0</v>
      </c>
      <c r="S71" s="1442" t="n">
        <v>0</v>
      </c>
      <c r="T71" s="1442" t="n">
        <v>0</v>
      </c>
      <c r="U71" s="1302"/>
      <c r="V71" s="1298"/>
      <c r="W71" s="1302"/>
      <c r="Z71" s="1295"/>
      <c r="AA71" s="1296" t="s">
        <v>620</v>
      </c>
      <c r="AB71" s="1298"/>
      <c r="AC71" s="1298"/>
      <c r="AD71" s="1544"/>
      <c r="AE71" s="1442"/>
      <c r="AF71" s="1545"/>
      <c r="AG71" s="1442" t="n">
        <v>0</v>
      </c>
      <c r="AH71" s="1442"/>
      <c r="AI71" s="1442" t="n">
        <v>0</v>
      </c>
      <c r="AJ71" s="1302"/>
      <c r="AK71" s="1298"/>
      <c r="AL71" s="1298"/>
      <c r="AM71" s="1302"/>
      <c r="AN71" s="1544" t="n">
        <v>0</v>
      </c>
      <c r="AO71" s="1442" t="n">
        <v>0</v>
      </c>
      <c r="AP71" s="1442" t="n">
        <v>0</v>
      </c>
      <c r="AQ71" s="1302"/>
      <c r="AR71" s="1298"/>
      <c r="AS71" s="1302"/>
    </row>
    <row r="72" customFormat="false" ht="15.75" hidden="false" customHeight="false" outlineLevel="0" collapsed="false">
      <c r="G72" s="1299"/>
      <c r="H72" s="1546"/>
      <c r="I72" s="1546"/>
      <c r="W72" s="1302"/>
    </row>
    <row r="73" customFormat="false" ht="15.75" hidden="false" customHeight="false" outlineLevel="0" collapsed="false">
      <c r="G73" s="1299"/>
      <c r="H73" s="1546"/>
      <c r="I73" s="1546"/>
      <c r="W73" s="1302"/>
    </row>
  </sheetData>
  <mergeCells count="36">
    <mergeCell ref="AD1:AS1"/>
    <mergeCell ref="A2:V2"/>
    <mergeCell ref="Z2:AS2"/>
    <mergeCell ref="A3:A5"/>
    <mergeCell ref="B3:B5"/>
    <mergeCell ref="C3:D5"/>
    <mergeCell ref="E3:F4"/>
    <mergeCell ref="G3:L3"/>
    <mergeCell ref="M3:N3"/>
    <mergeCell ref="O3:O5"/>
    <mergeCell ref="P3:T3"/>
    <mergeCell ref="U3:V3"/>
    <mergeCell ref="Z3:Z5"/>
    <mergeCell ref="AA3:AA5"/>
    <mergeCell ref="AB3:AC4"/>
    <mergeCell ref="AD3:AI3"/>
    <mergeCell ref="AJ3:AK3"/>
    <mergeCell ref="AL3:AP3"/>
    <mergeCell ref="AQ3:AR3"/>
    <mergeCell ref="AU3:AW4"/>
    <mergeCell ref="G4:I4"/>
    <mergeCell ref="J4:L4"/>
    <mergeCell ref="P4:P5"/>
    <mergeCell ref="Q4:R4"/>
    <mergeCell ref="S4:T4"/>
    <mergeCell ref="AD4:AF4"/>
    <mergeCell ref="AG4:AI4"/>
    <mergeCell ref="AL4:AL5"/>
    <mergeCell ref="AM4:AN4"/>
    <mergeCell ref="AO4:AP4"/>
    <mergeCell ref="G66:I66"/>
    <mergeCell ref="J66:L66"/>
    <mergeCell ref="R66:T66"/>
    <mergeCell ref="AD66:AF66"/>
    <mergeCell ref="AG66:AI66"/>
    <mergeCell ref="AN66:AP66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8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true"/>
  </sheetPr>
  <dimension ref="A1:JU303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70" zoomScalePageLayoutView="100" workbookViewId="0">
      <pane xSplit="2" ySplit="11" topLeftCell="C12" activePane="bottomRight" state="frozen"/>
      <selection pane="topLeft" activeCell="A1" activeCellId="0" sqref="A1"/>
      <selection pane="topRight" activeCell="C1" activeCellId="0" sqref="C1"/>
      <selection pane="bottomLeft" activeCell="A12" activeCellId="0" sqref="A12"/>
      <selection pane="bottomRight" activeCell="F29" activeCellId="0" sqref="F29"/>
    </sheetView>
  </sheetViews>
  <sheetFormatPr defaultColWidth="9.1484375" defaultRowHeight="15" zeroHeight="false" outlineLevelRow="0" outlineLevelCol="0"/>
  <cols>
    <col collapsed="false" customWidth="true" hidden="false" outlineLevel="0" max="1" min="1" style="1547" width="4.14"/>
    <col collapsed="false" customWidth="true" hidden="false" outlineLevel="0" max="2" min="2" style="1547" width="14.29"/>
    <col collapsed="false" customWidth="true" hidden="false" outlineLevel="0" max="4" min="3" style="1548" width="8.57"/>
    <col collapsed="false" customWidth="true" hidden="false" outlineLevel="0" max="5" min="5" style="1548" width="9.29"/>
    <col collapsed="false" customWidth="true" hidden="false" outlineLevel="0" max="6" min="6" style="1548" width="8.57"/>
    <col collapsed="false" customWidth="true" hidden="false" outlineLevel="0" max="9" min="7" style="1547" width="8.57"/>
    <col collapsed="false" customWidth="true" hidden="true" outlineLevel="0" max="23" min="10" style="1547" width="8.57"/>
    <col collapsed="false" customWidth="true" hidden="false" outlineLevel="0" max="27" min="24" style="1547" width="8.57"/>
    <col collapsed="false" customWidth="true" hidden="true" outlineLevel="0" max="28" min="28" style="1547" width="8.57"/>
    <col collapsed="false" customWidth="true" hidden="false" outlineLevel="0" max="31" min="29" style="1547" width="8.57"/>
    <col collapsed="false" customWidth="true" hidden="true" outlineLevel="0" max="41" min="32" style="1547" width="8.57"/>
    <col collapsed="false" customWidth="true" hidden="false" outlineLevel="0" max="45" min="42" style="1547" width="8.57"/>
    <col collapsed="false" customWidth="true" hidden="true" outlineLevel="0" max="46" min="46" style="1547" width="8.57"/>
    <col collapsed="false" customWidth="true" hidden="false" outlineLevel="0" max="57" min="47" style="1548" width="8.57"/>
    <col collapsed="false" customWidth="true" hidden="true" outlineLevel="0" max="69" min="58" style="1548" width="8.57"/>
    <col collapsed="false" customWidth="true" hidden="false" outlineLevel="0" max="73" min="70" style="1548" width="8.57"/>
    <col collapsed="false" customWidth="true" hidden="true" outlineLevel="0" max="74" min="74" style="1547" width="8.57"/>
    <col collapsed="false" customWidth="true" hidden="false" outlineLevel="0" max="77" min="75" style="1547" width="8.57"/>
    <col collapsed="false" customWidth="true" hidden="true" outlineLevel="0" max="87" min="78" style="1547" width="8.57"/>
    <col collapsed="false" customWidth="true" hidden="false" outlineLevel="0" max="91" min="88" style="1547" width="8.57"/>
    <col collapsed="false" customWidth="true" hidden="true" outlineLevel="0" max="92" min="92" style="1547" width="8.57"/>
    <col collapsed="false" customWidth="true" hidden="false" outlineLevel="0" max="96" min="93" style="1547" width="8.57"/>
    <col collapsed="false" customWidth="true" hidden="true" outlineLevel="0" max="107" min="97" style="1547" width="8.57"/>
    <col collapsed="false" customWidth="true" hidden="false" outlineLevel="0" max="114" min="108" style="1547" width="8.57"/>
    <col collapsed="false" customWidth="true" hidden="true" outlineLevel="0" max="125" min="115" style="1547" width="8.57"/>
    <col collapsed="false" customWidth="true" hidden="false" outlineLevel="0" max="137" min="126" style="1547" width="8.57"/>
    <col collapsed="false" customWidth="true" hidden="true" outlineLevel="0" max="155" min="138" style="1547" width="8.57"/>
    <col collapsed="false" customWidth="true" hidden="false" outlineLevel="0" max="157" min="156" style="1547" width="8.57"/>
    <col collapsed="false" customWidth="true" hidden="false" outlineLevel="0" max="158" min="158" style="1547" width="8.71"/>
    <col collapsed="false" customWidth="false" hidden="false" outlineLevel="0" max="159" min="159" style="1547" width="9.14"/>
    <col collapsed="false" customWidth="true" hidden="false" outlineLevel="0" max="160" min="160" style="1547" width="9.86"/>
    <col collapsed="false" customWidth="true" hidden="false" outlineLevel="0" max="161" min="161" style="1547" width="8.86"/>
    <col collapsed="false" customWidth="true" hidden="true" outlineLevel="0" max="170" min="162" style="1547" width="8.86"/>
    <col collapsed="false" customWidth="true" hidden="false" outlineLevel="0" max="174" min="171" style="1547" width="8.86"/>
    <col collapsed="false" customWidth="true" hidden="false" outlineLevel="0" max="175" min="175" style="1547" width="9.86"/>
    <col collapsed="false" customWidth="true" hidden="false" outlineLevel="0" max="182" min="176" style="1547" width="8.57"/>
    <col collapsed="false" customWidth="true" hidden="true" outlineLevel="0" max="201" min="183" style="1547" width="8.57"/>
    <col collapsed="false" customWidth="true" hidden="false" outlineLevel="0" max="221" min="202" style="1547" width="8.57"/>
    <col collapsed="false" customWidth="true" hidden="true" outlineLevel="0" max="234" min="222" style="1547" width="8.57"/>
    <col collapsed="false" customWidth="true" hidden="false" outlineLevel="0" max="237" min="235" style="1547" width="8.57"/>
    <col collapsed="false" customWidth="true" hidden="false" outlineLevel="0" max="238" min="238" style="1547" width="11.29"/>
    <col collapsed="false" customWidth="true" hidden="false" outlineLevel="0" max="241" min="239" style="1547" width="9"/>
    <col collapsed="false" customWidth="true" hidden="true" outlineLevel="0" max="242" min="242" style="1547" width="9"/>
    <col collapsed="false" customWidth="true" hidden="false" outlineLevel="0" max="246" min="243" style="1547" width="9"/>
    <col collapsed="false" customWidth="true" hidden="false" outlineLevel="0" max="248" min="247" style="1547" width="8.57"/>
    <col collapsed="false" customWidth="true" hidden="true" outlineLevel="0" max="256" min="249" style="1547" width="8.57"/>
    <col collapsed="false" customWidth="true" hidden="false" outlineLevel="0" max="272" min="257" style="1547" width="8.57"/>
    <col collapsed="false" customWidth="true" hidden="false" outlineLevel="0" max="275" min="273" style="1547" width="11.29"/>
    <col collapsed="false" customWidth="true" hidden="false" outlineLevel="0" max="278" min="276" style="1547" width="9"/>
    <col collapsed="false" customWidth="true" hidden="false" outlineLevel="0" max="279" min="279" style="1547" width="6.14"/>
    <col collapsed="false" customWidth="true" hidden="false" outlineLevel="0" max="280" min="280" style="1547" width="10"/>
    <col collapsed="false" customWidth="false" hidden="false" outlineLevel="0" max="16384" min="281" style="1547" width="9.14"/>
  </cols>
  <sheetData>
    <row r="1" customFormat="false" ht="18.75" hidden="false" customHeight="true" outlineLevel="0" collapsed="false">
      <c r="A1" s="1549" t="s">
        <v>621</v>
      </c>
      <c r="B1" s="1550"/>
      <c r="C1" s="1551" t="s">
        <v>622</v>
      </c>
      <c r="D1" s="1551"/>
      <c r="E1" s="1551"/>
      <c r="F1" s="1551"/>
      <c r="G1" s="1551"/>
      <c r="H1" s="1551"/>
      <c r="I1" s="1551"/>
      <c r="J1" s="1551"/>
      <c r="K1" s="1551"/>
      <c r="L1" s="1551"/>
      <c r="M1" s="1551"/>
      <c r="N1" s="1551"/>
      <c r="O1" s="1551"/>
      <c r="P1" s="1551"/>
      <c r="Q1" s="1551"/>
      <c r="R1" s="1551"/>
      <c r="S1" s="1551"/>
      <c r="T1" s="1551"/>
      <c r="U1" s="1551"/>
      <c r="V1" s="1551"/>
      <c r="W1" s="1551"/>
      <c r="X1" s="1551"/>
      <c r="Y1" s="1551"/>
      <c r="Z1" s="1551"/>
      <c r="AA1" s="1551"/>
      <c r="AB1" s="1551"/>
      <c r="AC1" s="1551"/>
      <c r="AD1" s="1551"/>
      <c r="AE1" s="1551"/>
      <c r="AF1" s="1551"/>
      <c r="AG1" s="1551"/>
      <c r="AH1" s="1551"/>
      <c r="AI1" s="1551"/>
      <c r="AJ1" s="1551"/>
      <c r="AK1" s="1551"/>
      <c r="AL1" s="1551"/>
      <c r="AM1" s="1551"/>
      <c r="AN1" s="1551"/>
      <c r="AO1" s="1551"/>
      <c r="AP1" s="1551"/>
      <c r="AQ1" s="1551"/>
      <c r="AR1" s="1551"/>
      <c r="AS1" s="1551"/>
      <c r="AT1" s="1551"/>
      <c r="AU1" s="1551"/>
      <c r="AV1" s="1551"/>
      <c r="AW1" s="1551"/>
      <c r="AX1" s="1551"/>
      <c r="AY1" s="1551"/>
      <c r="AZ1" s="1551"/>
      <c r="BA1" s="1551"/>
      <c r="BB1" s="1551"/>
      <c r="BC1" s="1551"/>
      <c r="BD1" s="1551"/>
      <c r="BE1" s="1551"/>
      <c r="BF1" s="1551"/>
      <c r="BG1" s="1551"/>
      <c r="BH1" s="1551"/>
      <c r="BI1" s="1551"/>
      <c r="BJ1" s="1551"/>
      <c r="BK1" s="1551"/>
      <c r="BL1" s="1551"/>
      <c r="BM1" s="1551"/>
      <c r="BN1" s="1551"/>
      <c r="BO1" s="1551"/>
      <c r="BP1" s="1551"/>
      <c r="BQ1" s="1551"/>
      <c r="BR1" s="1551"/>
      <c r="BS1" s="1551"/>
      <c r="BT1" s="1551"/>
      <c r="BU1" s="1551"/>
      <c r="BV1" s="1551"/>
      <c r="BW1" s="1551"/>
      <c r="BX1" s="1551"/>
      <c r="BY1" s="1551"/>
      <c r="BZ1" s="1551"/>
      <c r="CA1" s="1551"/>
      <c r="CB1" s="1551"/>
      <c r="CC1" s="1551"/>
      <c r="CD1" s="1551"/>
      <c r="CE1" s="1551"/>
      <c r="CF1" s="1551"/>
      <c r="CG1" s="1551"/>
      <c r="CH1" s="1551"/>
      <c r="CI1" s="1551"/>
      <c r="CJ1" s="1551"/>
      <c r="CK1" s="1551"/>
      <c r="CL1" s="1551"/>
      <c r="CM1" s="1551"/>
      <c r="CN1" s="1551"/>
      <c r="CO1" s="1551"/>
      <c r="CP1" s="1551"/>
      <c r="CQ1" s="1551"/>
      <c r="CR1" s="1551"/>
      <c r="CS1" s="1551"/>
      <c r="CT1" s="1551"/>
      <c r="CU1" s="1551"/>
      <c r="CV1" s="1551"/>
      <c r="CW1" s="1551"/>
      <c r="CX1" s="1551"/>
      <c r="CY1" s="1551"/>
      <c r="CZ1" s="1551"/>
      <c r="DA1" s="1551"/>
      <c r="DB1" s="1551"/>
      <c r="DC1" s="1551"/>
      <c r="DD1" s="1551"/>
      <c r="DE1" s="1551"/>
      <c r="DF1" s="1551"/>
      <c r="DG1" s="1551"/>
      <c r="DH1" s="1551"/>
      <c r="DI1" s="1551"/>
      <c r="DJ1" s="1551"/>
      <c r="DK1" s="1551"/>
      <c r="DL1" s="1551"/>
      <c r="DM1" s="1551"/>
      <c r="DN1" s="1551"/>
      <c r="DO1" s="1551"/>
      <c r="DP1" s="1551"/>
      <c r="DQ1" s="1551"/>
      <c r="DR1" s="1551"/>
      <c r="DS1" s="1551"/>
      <c r="DT1" s="1551"/>
      <c r="DU1" s="1551"/>
      <c r="DV1" s="1551"/>
      <c r="DW1" s="1551"/>
      <c r="DX1" s="1551"/>
      <c r="DY1" s="1551"/>
      <c r="DZ1" s="1551"/>
      <c r="EA1" s="1551"/>
      <c r="EB1" s="1551"/>
      <c r="EC1" s="1551"/>
      <c r="ED1" s="1551"/>
      <c r="EE1" s="1551"/>
      <c r="EF1" s="1551"/>
      <c r="EG1" s="1551"/>
      <c r="EH1" s="1551"/>
      <c r="EI1" s="1551"/>
      <c r="EJ1" s="1551"/>
      <c r="EK1" s="1551"/>
      <c r="EL1" s="1551"/>
      <c r="EM1" s="1551"/>
      <c r="EN1" s="1551"/>
      <c r="EO1" s="1551"/>
      <c r="EP1" s="1551"/>
      <c r="EQ1" s="1551"/>
      <c r="ER1" s="1551"/>
      <c r="ES1" s="1551"/>
      <c r="ET1" s="1551"/>
      <c r="EU1" s="1551"/>
      <c r="EV1" s="1551"/>
      <c r="EW1" s="1551"/>
      <c r="EX1" s="1551"/>
      <c r="EY1" s="1551"/>
      <c r="EZ1" s="1551"/>
      <c r="FA1" s="1551"/>
      <c r="FB1" s="1551"/>
      <c r="FC1" s="1551"/>
      <c r="FD1" s="1551"/>
      <c r="FE1" s="1551"/>
      <c r="FF1" s="1551"/>
      <c r="FG1" s="1551"/>
      <c r="FH1" s="1551"/>
      <c r="FI1" s="1551"/>
      <c r="FJ1" s="1551"/>
      <c r="FK1" s="1551"/>
      <c r="FL1" s="1551"/>
      <c r="FM1" s="1551"/>
      <c r="FN1" s="1551"/>
      <c r="FO1" s="1551"/>
      <c r="FP1" s="1551"/>
      <c r="FQ1" s="1551"/>
      <c r="FR1" s="1551"/>
      <c r="FS1" s="1551"/>
      <c r="FT1" s="1551"/>
      <c r="FU1" s="1551"/>
      <c r="FV1" s="1551"/>
      <c r="FW1" s="1551"/>
      <c r="FX1" s="1551"/>
      <c r="FY1" s="1551"/>
      <c r="FZ1" s="1551"/>
      <c r="GA1" s="1551"/>
      <c r="GB1" s="1551"/>
      <c r="GC1" s="1551"/>
      <c r="GD1" s="1551"/>
      <c r="GE1" s="1551"/>
      <c r="GF1" s="1551"/>
      <c r="GG1" s="1551"/>
      <c r="GH1" s="1551"/>
      <c r="GI1" s="1551"/>
      <c r="GJ1" s="1551"/>
      <c r="GK1" s="1551"/>
      <c r="GL1" s="1551"/>
      <c r="GM1" s="1551"/>
      <c r="GN1" s="1551"/>
      <c r="GO1" s="1551"/>
      <c r="GP1" s="1551"/>
      <c r="GQ1" s="1551"/>
      <c r="GR1" s="1551"/>
      <c r="GS1" s="1551"/>
      <c r="GT1" s="1551"/>
      <c r="GU1" s="1551"/>
      <c r="GV1" s="1551"/>
      <c r="GW1" s="1551"/>
      <c r="GX1" s="1551"/>
      <c r="GY1" s="1551"/>
      <c r="GZ1" s="1551"/>
      <c r="HA1" s="1551"/>
      <c r="HB1" s="1551"/>
      <c r="HC1" s="1551"/>
      <c r="HD1" s="1551"/>
      <c r="HE1" s="1551"/>
      <c r="HF1" s="1551"/>
      <c r="HG1" s="1550"/>
      <c r="HH1" s="1550"/>
      <c r="HI1" s="1550"/>
      <c r="HJ1" s="1550"/>
      <c r="HK1" s="1550"/>
      <c r="HL1" s="1550"/>
      <c r="HM1" s="1550"/>
      <c r="HN1" s="1550"/>
      <c r="HO1" s="1550"/>
      <c r="HP1" s="1550"/>
      <c r="HQ1" s="1550"/>
      <c r="HR1" s="1550"/>
      <c r="HS1" s="1550"/>
      <c r="HT1" s="1550"/>
      <c r="HU1" s="1550"/>
      <c r="HV1" s="1550"/>
      <c r="HW1" s="1550"/>
      <c r="HX1" s="1550"/>
      <c r="HY1" s="1550"/>
      <c r="HZ1" s="1550"/>
      <c r="IA1" s="1550"/>
      <c r="IB1" s="1550"/>
      <c r="IC1" s="1550"/>
      <c r="ID1" s="1550"/>
      <c r="IE1" s="1550"/>
      <c r="IF1" s="1550"/>
      <c r="IG1" s="1550"/>
      <c r="IH1" s="1550"/>
      <c r="II1" s="1550"/>
      <c r="IJ1" s="1550"/>
      <c r="IK1" s="1550"/>
      <c r="IL1" s="1550"/>
      <c r="IM1" s="1550"/>
      <c r="IN1" s="1550"/>
      <c r="IO1" s="1550"/>
      <c r="IP1" s="1550"/>
      <c r="IQ1" s="1550"/>
      <c r="IR1" s="1550"/>
      <c r="IS1" s="1550"/>
      <c r="IT1" s="1550"/>
      <c r="IU1" s="1550"/>
      <c r="IV1" s="1550"/>
      <c r="IW1" s="1550"/>
      <c r="IX1" s="1550"/>
      <c r="IY1" s="1550"/>
      <c r="IZ1" s="1550"/>
      <c r="JA1" s="1550"/>
      <c r="JB1" s="1550"/>
      <c r="JC1" s="1550"/>
      <c r="JD1" s="1550"/>
      <c r="JE1" s="1550"/>
      <c r="JF1" s="1550"/>
      <c r="JG1" s="1550"/>
      <c r="JH1" s="1550"/>
      <c r="JI1" s="1550"/>
      <c r="JJ1" s="1550"/>
      <c r="JK1" s="1550"/>
      <c r="JL1" s="1550"/>
      <c r="JM1" s="1550"/>
      <c r="JN1" s="1550"/>
      <c r="JO1" s="1550"/>
      <c r="JP1" s="1550"/>
      <c r="JQ1" s="1550"/>
      <c r="JR1" s="1550"/>
    </row>
    <row r="2" customFormat="false" ht="34.5" hidden="false" customHeight="true" outlineLevel="0" collapsed="false">
      <c r="A2" s="1550"/>
      <c r="B2" s="1550"/>
      <c r="C2" s="1552" t="n">
        <f aca="false">A12</f>
        <v>45323</v>
      </c>
      <c r="D2" s="1552"/>
      <c r="E2" s="1552"/>
      <c r="F2" s="1552"/>
      <c r="G2" s="1552"/>
      <c r="H2" s="1552"/>
      <c r="I2" s="1552"/>
      <c r="J2" s="1552"/>
      <c r="K2" s="1552"/>
      <c r="L2" s="1552"/>
      <c r="M2" s="1552"/>
      <c r="N2" s="1552"/>
      <c r="O2" s="1552"/>
      <c r="P2" s="1552"/>
      <c r="Q2" s="1552"/>
      <c r="R2" s="1552"/>
      <c r="S2" s="1552"/>
      <c r="T2" s="1552"/>
      <c r="U2" s="1552"/>
      <c r="V2" s="1552"/>
      <c r="W2" s="1552"/>
      <c r="X2" s="1552"/>
      <c r="Y2" s="1552"/>
      <c r="Z2" s="1552"/>
      <c r="AA2" s="1552"/>
      <c r="AB2" s="1552"/>
      <c r="AC2" s="1552"/>
      <c r="AD2" s="1552"/>
      <c r="AE2" s="1552"/>
      <c r="AF2" s="1552"/>
      <c r="AG2" s="1552"/>
      <c r="AH2" s="1552"/>
      <c r="AI2" s="1552"/>
      <c r="AJ2" s="1552"/>
      <c r="AK2" s="1552"/>
      <c r="AL2" s="1552"/>
      <c r="AM2" s="1552"/>
      <c r="AN2" s="1552"/>
      <c r="AO2" s="1552"/>
      <c r="AP2" s="1552"/>
      <c r="AQ2" s="1552"/>
      <c r="AR2" s="1552"/>
      <c r="AS2" s="1552"/>
      <c r="AT2" s="1552"/>
      <c r="AU2" s="1552"/>
      <c r="AV2" s="1552"/>
      <c r="AW2" s="1552"/>
      <c r="AX2" s="1552"/>
      <c r="AY2" s="1552"/>
      <c r="AZ2" s="1552"/>
      <c r="BA2" s="1552"/>
      <c r="BB2" s="1552"/>
      <c r="BC2" s="1552"/>
      <c r="BD2" s="1552"/>
      <c r="BE2" s="1552"/>
      <c r="BF2" s="1552"/>
      <c r="BG2" s="1552"/>
      <c r="BH2" s="1552"/>
      <c r="BI2" s="1552"/>
      <c r="BJ2" s="1552"/>
      <c r="BK2" s="1552"/>
      <c r="BL2" s="1552"/>
      <c r="BM2" s="1552"/>
      <c r="BN2" s="1552"/>
      <c r="BO2" s="1552"/>
      <c r="BP2" s="1552"/>
      <c r="BQ2" s="1552"/>
      <c r="BR2" s="1552"/>
      <c r="BS2" s="1552"/>
      <c r="BT2" s="1552"/>
      <c r="BU2" s="1552"/>
      <c r="BV2" s="1552"/>
      <c r="BW2" s="1552"/>
      <c r="BX2" s="1552"/>
      <c r="BY2" s="1552"/>
      <c r="BZ2" s="1552"/>
      <c r="CA2" s="1552"/>
      <c r="CB2" s="1552"/>
      <c r="CC2" s="1552"/>
      <c r="CD2" s="1552"/>
      <c r="CE2" s="1552"/>
      <c r="CF2" s="1552"/>
      <c r="CG2" s="1552"/>
      <c r="CH2" s="1552"/>
      <c r="CI2" s="1552"/>
      <c r="CJ2" s="1552"/>
      <c r="CK2" s="1552"/>
      <c r="CL2" s="1552"/>
      <c r="CM2" s="1552"/>
      <c r="CN2" s="1552"/>
      <c r="CO2" s="1552"/>
      <c r="CP2" s="1552"/>
      <c r="CQ2" s="1552"/>
      <c r="CR2" s="1552"/>
      <c r="CS2" s="1552"/>
      <c r="CT2" s="1552"/>
      <c r="CU2" s="1552"/>
      <c r="CV2" s="1552"/>
      <c r="CW2" s="1552"/>
      <c r="CX2" s="1552"/>
      <c r="CY2" s="1552"/>
      <c r="CZ2" s="1552"/>
      <c r="DA2" s="1552"/>
      <c r="DB2" s="1552"/>
      <c r="DC2" s="1552"/>
      <c r="DD2" s="1552"/>
      <c r="DE2" s="1552"/>
      <c r="DF2" s="1552"/>
      <c r="DG2" s="1552"/>
      <c r="DH2" s="1552"/>
      <c r="DI2" s="1552"/>
      <c r="DJ2" s="1552"/>
      <c r="DK2" s="1552"/>
      <c r="DL2" s="1552"/>
      <c r="DM2" s="1552"/>
      <c r="DN2" s="1552"/>
      <c r="DO2" s="1552"/>
      <c r="DP2" s="1552"/>
      <c r="DQ2" s="1552"/>
      <c r="DR2" s="1552"/>
      <c r="DS2" s="1552"/>
      <c r="DT2" s="1552"/>
      <c r="DU2" s="1552"/>
      <c r="DV2" s="1552"/>
      <c r="DW2" s="1552"/>
      <c r="DX2" s="1552"/>
      <c r="DY2" s="1552"/>
      <c r="DZ2" s="1552"/>
      <c r="EA2" s="1552"/>
      <c r="EB2" s="1552"/>
      <c r="EC2" s="1552"/>
      <c r="ED2" s="1552"/>
      <c r="EE2" s="1552"/>
      <c r="EF2" s="1552"/>
      <c r="EG2" s="1552"/>
      <c r="EH2" s="1552"/>
      <c r="EI2" s="1552"/>
      <c r="EJ2" s="1552"/>
      <c r="EK2" s="1552"/>
      <c r="EL2" s="1552"/>
      <c r="EM2" s="1552"/>
      <c r="EN2" s="1552"/>
      <c r="EO2" s="1552"/>
      <c r="EP2" s="1552"/>
      <c r="EQ2" s="1552"/>
      <c r="ER2" s="1552"/>
      <c r="ES2" s="1552"/>
      <c r="ET2" s="1552"/>
      <c r="EU2" s="1552"/>
      <c r="EV2" s="1552"/>
      <c r="EW2" s="1552"/>
      <c r="EX2" s="1552"/>
      <c r="EY2" s="1552"/>
      <c r="EZ2" s="1552"/>
      <c r="FA2" s="1552"/>
      <c r="FB2" s="1552"/>
      <c r="FC2" s="1552"/>
      <c r="FD2" s="1552"/>
      <c r="FE2" s="1552"/>
      <c r="FF2" s="1552"/>
      <c r="FG2" s="1552"/>
      <c r="FH2" s="1552"/>
      <c r="FI2" s="1552"/>
      <c r="FJ2" s="1552"/>
      <c r="FK2" s="1552"/>
      <c r="FL2" s="1552"/>
      <c r="FM2" s="1552"/>
      <c r="FN2" s="1552"/>
      <c r="FO2" s="1552"/>
      <c r="FP2" s="1552"/>
      <c r="FQ2" s="1552"/>
      <c r="FR2" s="1552"/>
      <c r="FS2" s="1552"/>
      <c r="FT2" s="1552"/>
      <c r="FU2" s="1552"/>
      <c r="FV2" s="1552"/>
      <c r="FW2" s="1552"/>
      <c r="FX2" s="1552"/>
      <c r="FY2" s="1552"/>
      <c r="FZ2" s="1552"/>
      <c r="GA2" s="1552"/>
      <c r="GB2" s="1552"/>
      <c r="GC2" s="1552"/>
      <c r="GD2" s="1552"/>
      <c r="GE2" s="1552"/>
      <c r="GF2" s="1552"/>
      <c r="GG2" s="1552"/>
      <c r="GH2" s="1552"/>
      <c r="GI2" s="1552"/>
      <c r="GJ2" s="1552"/>
      <c r="GK2" s="1552"/>
      <c r="GL2" s="1552"/>
      <c r="GM2" s="1552"/>
      <c r="GN2" s="1552"/>
      <c r="GO2" s="1552"/>
      <c r="GP2" s="1552"/>
      <c r="GQ2" s="1552"/>
      <c r="GR2" s="1552"/>
      <c r="GS2" s="1552"/>
      <c r="GT2" s="1552"/>
      <c r="GU2" s="1552"/>
      <c r="GV2" s="1552"/>
      <c r="GW2" s="1552"/>
      <c r="GX2" s="1552"/>
      <c r="GY2" s="1552"/>
      <c r="GZ2" s="1552"/>
      <c r="HA2" s="1552"/>
      <c r="HB2" s="1552"/>
      <c r="HC2" s="1552"/>
      <c r="HD2" s="1553"/>
      <c r="HE2" s="1553"/>
      <c r="HF2" s="1554"/>
      <c r="HG2" s="1550"/>
      <c r="HH2" s="1550"/>
      <c r="HI2" s="1550"/>
      <c r="HJ2" s="1550"/>
      <c r="HK2" s="1550"/>
      <c r="HL2" s="1550"/>
      <c r="HM2" s="1550"/>
      <c r="HN2" s="1550"/>
      <c r="HO2" s="1550"/>
      <c r="HP2" s="1550"/>
      <c r="HQ2" s="1550"/>
      <c r="HR2" s="1550"/>
      <c r="HS2" s="1550"/>
      <c r="HT2" s="1550"/>
      <c r="HU2" s="1550"/>
      <c r="HV2" s="1550"/>
      <c r="HW2" s="1550"/>
      <c r="HX2" s="1550"/>
      <c r="HY2" s="1550"/>
      <c r="HZ2" s="1550"/>
      <c r="IA2" s="1550"/>
      <c r="IB2" s="1550"/>
      <c r="IC2" s="1550"/>
      <c r="ID2" s="1550"/>
      <c r="IE2" s="1550"/>
      <c r="IF2" s="1550"/>
      <c r="IG2" s="1550"/>
      <c r="IH2" s="1550"/>
      <c r="II2" s="1550"/>
      <c r="IJ2" s="1550"/>
      <c r="IK2" s="1550"/>
      <c r="IL2" s="1550"/>
      <c r="IM2" s="1550"/>
      <c r="IN2" s="1550"/>
      <c r="IO2" s="1550"/>
      <c r="IP2" s="1550"/>
      <c r="IQ2" s="1550"/>
      <c r="IR2" s="1550"/>
      <c r="IS2" s="1550"/>
      <c r="IT2" s="1550"/>
      <c r="IU2" s="1550"/>
      <c r="IV2" s="1550"/>
      <c r="IW2" s="1550"/>
      <c r="IX2" s="1550"/>
      <c r="IY2" s="1550"/>
      <c r="IZ2" s="1550"/>
      <c r="JA2" s="1550"/>
      <c r="JB2" s="1550"/>
      <c r="JC2" s="1550"/>
      <c r="JD2" s="1550"/>
      <c r="JE2" s="1550"/>
      <c r="JF2" s="1550"/>
      <c r="JG2" s="1550"/>
      <c r="JH2" s="1550"/>
      <c r="JI2" s="1550"/>
      <c r="JJ2" s="1550"/>
      <c r="JK2" s="1550"/>
      <c r="JL2" s="1550"/>
      <c r="JM2" s="1550"/>
      <c r="JN2" s="1550"/>
      <c r="JO2" s="1550"/>
      <c r="JP2" s="1550"/>
      <c r="JQ2" s="1550"/>
      <c r="JR2" s="1550"/>
    </row>
    <row r="3" customFormat="false" ht="22.5" hidden="false" customHeight="true" outlineLevel="0" collapsed="false">
      <c r="A3" s="1550"/>
      <c r="B3" s="1555"/>
      <c r="C3" s="1556" t="s">
        <v>623</v>
      </c>
      <c r="D3" s="1556"/>
      <c r="E3" s="1556"/>
      <c r="F3" s="1556"/>
      <c r="G3" s="1556"/>
      <c r="H3" s="1556"/>
      <c r="I3" s="1556"/>
      <c r="J3" s="1556"/>
      <c r="K3" s="1556"/>
      <c r="L3" s="1556"/>
      <c r="M3" s="1556"/>
      <c r="N3" s="1556"/>
      <c r="O3" s="1556"/>
      <c r="P3" s="1556"/>
      <c r="Q3" s="1556"/>
      <c r="R3" s="1556"/>
      <c r="S3" s="1556"/>
      <c r="T3" s="1556"/>
      <c r="U3" s="1556"/>
      <c r="V3" s="1556"/>
      <c r="W3" s="1556"/>
      <c r="X3" s="1556"/>
      <c r="Y3" s="1556"/>
      <c r="Z3" s="1556"/>
      <c r="AA3" s="1556"/>
      <c r="AB3" s="1556"/>
      <c r="AC3" s="1556"/>
      <c r="AD3" s="1556"/>
      <c r="AE3" s="1556"/>
      <c r="AF3" s="1556"/>
      <c r="AG3" s="1556"/>
      <c r="AH3" s="1556"/>
      <c r="AI3" s="1556"/>
      <c r="AJ3" s="1556"/>
      <c r="AK3" s="1556"/>
      <c r="AL3" s="1556"/>
      <c r="AM3" s="1556"/>
      <c r="AN3" s="1556"/>
      <c r="AO3" s="1556"/>
      <c r="AP3" s="1556"/>
      <c r="AQ3" s="1556"/>
      <c r="AR3" s="1556"/>
      <c r="AS3" s="1556"/>
      <c r="AT3" s="1556"/>
      <c r="AU3" s="1556"/>
      <c r="AV3" s="1556"/>
      <c r="AW3" s="1556"/>
      <c r="AX3" s="1556"/>
      <c r="AY3" s="1556"/>
      <c r="AZ3" s="1556"/>
      <c r="BA3" s="1556"/>
      <c r="BB3" s="1556"/>
      <c r="BC3" s="1556"/>
      <c r="BD3" s="1556"/>
      <c r="BE3" s="1556"/>
      <c r="BF3" s="1556"/>
      <c r="BG3" s="1556"/>
      <c r="BH3" s="1556"/>
      <c r="BI3" s="1556"/>
      <c r="BJ3" s="1556"/>
      <c r="BK3" s="1556"/>
      <c r="BL3" s="1556"/>
      <c r="BM3" s="1556"/>
      <c r="BN3" s="1556"/>
      <c r="BO3" s="1556"/>
      <c r="BP3" s="1556"/>
      <c r="BQ3" s="1556"/>
      <c r="BR3" s="1556"/>
      <c r="BS3" s="1556"/>
      <c r="BT3" s="1556"/>
      <c r="BU3" s="1556"/>
      <c r="BV3" s="1556"/>
      <c r="BW3" s="1556"/>
      <c r="BX3" s="1556"/>
      <c r="BY3" s="1556"/>
      <c r="BZ3" s="1556"/>
      <c r="CA3" s="1556"/>
      <c r="CB3" s="1556"/>
      <c r="CC3" s="1556"/>
      <c r="CD3" s="1556"/>
      <c r="CE3" s="1556"/>
      <c r="CF3" s="1556"/>
      <c r="CG3" s="1556"/>
      <c r="CH3" s="1556"/>
      <c r="CI3" s="1556"/>
      <c r="CJ3" s="1556"/>
      <c r="CK3" s="1556"/>
      <c r="CL3" s="1556"/>
      <c r="CM3" s="1556"/>
      <c r="CN3" s="1557"/>
      <c r="CO3" s="1550"/>
      <c r="CP3" s="1550"/>
      <c r="CQ3" s="1550"/>
      <c r="CR3" s="1550"/>
      <c r="CS3" s="1550"/>
      <c r="CT3" s="1550"/>
      <c r="CU3" s="1550"/>
      <c r="CV3" s="1550"/>
      <c r="CW3" s="1550"/>
      <c r="CX3" s="1550"/>
      <c r="CY3" s="1550"/>
      <c r="CZ3" s="1550"/>
      <c r="DA3" s="1550"/>
      <c r="DB3" s="1550"/>
      <c r="DC3" s="1550"/>
      <c r="DD3" s="1550"/>
      <c r="DE3" s="1550"/>
      <c r="DF3" s="1550"/>
      <c r="DG3" s="1550"/>
      <c r="DH3" s="1550"/>
      <c r="DI3" s="1550"/>
      <c r="DJ3" s="1550"/>
      <c r="DK3" s="1550"/>
      <c r="DL3" s="1550"/>
      <c r="DM3" s="1550"/>
      <c r="DN3" s="1550"/>
      <c r="DO3" s="1550"/>
      <c r="DP3" s="1550"/>
      <c r="DQ3" s="1550"/>
      <c r="DR3" s="1550"/>
      <c r="DS3" s="1550"/>
      <c r="DT3" s="1550"/>
      <c r="DU3" s="1550"/>
      <c r="DV3" s="1550"/>
      <c r="DW3" s="1550"/>
      <c r="DX3" s="1550"/>
      <c r="DY3" s="1550"/>
      <c r="DZ3" s="1550"/>
      <c r="EA3" s="1550"/>
      <c r="EB3" s="1550"/>
      <c r="EC3" s="1550"/>
      <c r="ED3" s="1550"/>
      <c r="EE3" s="1550"/>
      <c r="EF3" s="1550"/>
      <c r="EG3" s="1550"/>
      <c r="EH3" s="1550"/>
      <c r="EI3" s="1550"/>
      <c r="EJ3" s="1550"/>
      <c r="EK3" s="1550"/>
      <c r="EL3" s="1550"/>
      <c r="EM3" s="1550"/>
      <c r="EN3" s="1550"/>
      <c r="EO3" s="1550"/>
      <c r="EP3" s="1550"/>
      <c r="EQ3" s="1550"/>
      <c r="ER3" s="1550"/>
      <c r="ES3" s="1550"/>
      <c r="ET3" s="1550"/>
      <c r="EU3" s="1550"/>
      <c r="EV3" s="1550"/>
      <c r="EW3" s="1550"/>
      <c r="EX3" s="1550"/>
      <c r="EY3" s="1550"/>
      <c r="EZ3" s="1550"/>
      <c r="FA3" s="1550"/>
      <c r="FB3" s="1550"/>
      <c r="FC3" s="1550"/>
      <c r="FD3" s="1550"/>
      <c r="FE3" s="1550"/>
      <c r="FF3" s="1550"/>
      <c r="FG3" s="1550"/>
      <c r="FH3" s="1550"/>
      <c r="FI3" s="1550"/>
      <c r="FJ3" s="1550"/>
      <c r="FK3" s="1550"/>
      <c r="FL3" s="1550"/>
      <c r="FM3" s="1550"/>
      <c r="FN3" s="1550"/>
      <c r="FO3" s="1550"/>
      <c r="FP3" s="1550"/>
      <c r="FQ3" s="1550"/>
      <c r="FR3" s="1550"/>
      <c r="FS3" s="1550"/>
      <c r="FT3" s="1550"/>
      <c r="FU3" s="1550"/>
      <c r="FV3" s="1550"/>
      <c r="FW3" s="1550"/>
      <c r="FX3" s="1550"/>
      <c r="FY3" s="1550"/>
      <c r="FZ3" s="1550"/>
      <c r="GA3" s="1550"/>
      <c r="GB3" s="1550"/>
      <c r="GC3" s="1550"/>
      <c r="GD3" s="1550"/>
      <c r="GE3" s="1550"/>
      <c r="GF3" s="1550"/>
      <c r="GG3" s="1550"/>
      <c r="GH3" s="1550"/>
      <c r="GI3" s="1550"/>
      <c r="GJ3" s="1550"/>
      <c r="GK3" s="1550"/>
      <c r="GL3" s="1550"/>
      <c r="GM3" s="1550"/>
      <c r="GN3" s="1550"/>
      <c r="GO3" s="1550"/>
      <c r="GP3" s="1550"/>
      <c r="GQ3" s="1550"/>
      <c r="GR3" s="1550"/>
      <c r="GS3" s="1550"/>
      <c r="GT3" s="1550"/>
      <c r="GU3" s="1550"/>
      <c r="GV3" s="1550"/>
      <c r="GW3" s="1550"/>
      <c r="GX3" s="1550"/>
      <c r="GY3" s="1550"/>
      <c r="GZ3" s="1550"/>
      <c r="HA3" s="1550"/>
      <c r="HB3" s="1550"/>
      <c r="HC3" s="1550"/>
      <c r="HD3" s="1558" t="n">
        <f aca="false">HF3-HE3</f>
        <v>38.03</v>
      </c>
      <c r="HE3" s="1558" t="n">
        <f aca="false">'02.24 НГДП по датам'!BB3</f>
        <v>11.97</v>
      </c>
      <c r="HF3" s="1559" t="n">
        <v>50</v>
      </c>
      <c r="HG3" s="1550"/>
      <c r="HH3" s="1550"/>
      <c r="HI3" s="1550"/>
      <c r="HJ3" s="1550"/>
      <c r="HK3" s="1550"/>
      <c r="HL3" s="1550"/>
      <c r="HM3" s="1550"/>
      <c r="HN3" s="1550"/>
      <c r="HO3" s="1550"/>
      <c r="HP3" s="1550"/>
      <c r="HQ3" s="1550"/>
      <c r="HR3" s="1550"/>
      <c r="HS3" s="1550"/>
      <c r="HT3" s="1550"/>
      <c r="HU3" s="1550"/>
      <c r="HV3" s="1550"/>
      <c r="HW3" s="1550"/>
      <c r="HX3" s="1550"/>
      <c r="HY3" s="1550"/>
      <c r="HZ3" s="1550"/>
      <c r="IA3" s="1550"/>
      <c r="IB3" s="1550"/>
      <c r="IC3" s="1550"/>
      <c r="ID3" s="1550"/>
      <c r="IE3" s="1550"/>
      <c r="IF3" s="1550"/>
      <c r="IG3" s="1550"/>
      <c r="IH3" s="1550"/>
      <c r="II3" s="1550"/>
      <c r="IJ3" s="1550"/>
      <c r="IK3" s="1550"/>
      <c r="IL3" s="1550"/>
      <c r="IM3" s="1550"/>
      <c r="IN3" s="1550"/>
      <c r="IO3" s="1550"/>
      <c r="IP3" s="1550"/>
      <c r="IQ3" s="1550"/>
      <c r="IR3" s="1550"/>
      <c r="IS3" s="1550"/>
      <c r="IT3" s="1550"/>
      <c r="IU3" s="1550"/>
      <c r="IV3" s="1550"/>
      <c r="IW3" s="1550"/>
      <c r="IX3" s="1550"/>
      <c r="IY3" s="1550"/>
      <c r="IZ3" s="1550"/>
      <c r="JA3" s="1550"/>
      <c r="JB3" s="1550"/>
      <c r="JC3" s="1550"/>
      <c r="JD3" s="1550"/>
      <c r="JE3" s="1550"/>
      <c r="JF3" s="1550"/>
      <c r="JG3" s="1550"/>
      <c r="JH3" s="1550"/>
      <c r="JI3" s="1550"/>
      <c r="JJ3" s="1550"/>
      <c r="JK3" s="1550"/>
      <c r="JL3" s="1550"/>
      <c r="JM3" s="1560" t="s">
        <v>624</v>
      </c>
      <c r="JN3" s="1560"/>
      <c r="JO3" s="1560"/>
      <c r="JP3" s="1561" t="n">
        <v>200</v>
      </c>
      <c r="JQ3" s="1561"/>
      <c r="JR3" s="1561"/>
    </row>
    <row r="4" customFormat="false" ht="20.25" hidden="false" customHeight="true" outlineLevel="0" collapsed="false">
      <c r="A4" s="1562" t="s">
        <v>520</v>
      </c>
      <c r="B4" s="1562"/>
      <c r="C4" s="1563" t="s">
        <v>625</v>
      </c>
      <c r="D4" s="1563"/>
      <c r="E4" s="1563"/>
      <c r="F4" s="1563"/>
      <c r="G4" s="1563"/>
      <c r="H4" s="1563"/>
      <c r="I4" s="1563"/>
      <c r="J4" s="1563"/>
      <c r="K4" s="1563"/>
      <c r="L4" s="1563"/>
      <c r="M4" s="1563"/>
      <c r="N4" s="1563"/>
      <c r="O4" s="1563"/>
      <c r="P4" s="1563"/>
      <c r="Q4" s="1563"/>
      <c r="R4" s="1563"/>
      <c r="S4" s="1563"/>
      <c r="T4" s="1563"/>
      <c r="U4" s="1563"/>
      <c r="V4" s="1563"/>
      <c r="W4" s="1563"/>
      <c r="X4" s="1563"/>
      <c r="Y4" s="1563"/>
      <c r="Z4" s="1563"/>
      <c r="AA4" s="1563"/>
      <c r="AB4" s="1563"/>
      <c r="AC4" s="1563"/>
      <c r="AD4" s="1563"/>
      <c r="AE4" s="1563"/>
      <c r="AF4" s="1563"/>
      <c r="AG4" s="1563"/>
      <c r="AH4" s="1563"/>
      <c r="AI4" s="1563"/>
      <c r="AJ4" s="1563"/>
      <c r="AK4" s="1563"/>
      <c r="AL4" s="1563"/>
      <c r="AM4" s="1563"/>
      <c r="AN4" s="1563"/>
      <c r="AO4" s="1563"/>
      <c r="AP4" s="1563"/>
      <c r="AQ4" s="1563"/>
      <c r="AR4" s="1563"/>
      <c r="AS4" s="1563"/>
      <c r="AT4" s="1563"/>
      <c r="AU4" s="1563"/>
      <c r="AV4" s="1563"/>
      <c r="AW4" s="1563"/>
      <c r="AX4" s="1563"/>
      <c r="AY4" s="1563"/>
      <c r="AZ4" s="1563"/>
      <c r="BA4" s="1563"/>
      <c r="BB4" s="1563"/>
      <c r="BC4" s="1563"/>
      <c r="BD4" s="1563"/>
      <c r="BE4" s="1563"/>
      <c r="BF4" s="1563"/>
      <c r="BG4" s="1563"/>
      <c r="BH4" s="1563"/>
      <c r="BI4" s="1563"/>
      <c r="BJ4" s="1563"/>
      <c r="BK4" s="1563"/>
      <c r="BL4" s="1563"/>
      <c r="BM4" s="1563"/>
      <c r="BN4" s="1563"/>
      <c r="BO4" s="1563"/>
      <c r="BP4" s="1563"/>
      <c r="BQ4" s="1563"/>
      <c r="BR4" s="1563"/>
      <c r="BS4" s="1563"/>
      <c r="BT4" s="1563"/>
      <c r="BU4" s="1563"/>
      <c r="BV4" s="1563"/>
      <c r="BW4" s="1563"/>
      <c r="BX4" s="1563"/>
      <c r="BY4" s="1563"/>
      <c r="BZ4" s="1563"/>
      <c r="CA4" s="1563"/>
      <c r="CB4" s="1563"/>
      <c r="CC4" s="1563"/>
      <c r="CD4" s="1563"/>
      <c r="CE4" s="1563"/>
      <c r="CF4" s="1563"/>
      <c r="CG4" s="1563"/>
      <c r="CH4" s="1563"/>
      <c r="CI4" s="1563"/>
      <c r="CJ4" s="1563"/>
      <c r="CK4" s="1563"/>
      <c r="CL4" s="1563"/>
      <c r="CM4" s="1563"/>
      <c r="CN4" s="1563"/>
      <c r="CO4" s="1563"/>
      <c r="CP4" s="1563"/>
      <c r="CQ4" s="1563"/>
      <c r="CR4" s="1563"/>
      <c r="CS4" s="1563"/>
      <c r="CT4" s="1563"/>
      <c r="CU4" s="1563"/>
      <c r="CV4" s="1563"/>
      <c r="CW4" s="1563"/>
      <c r="CX4" s="1563"/>
      <c r="CY4" s="1563"/>
      <c r="CZ4" s="1563"/>
      <c r="DA4" s="1563"/>
      <c r="DB4" s="1563"/>
      <c r="DC4" s="1563"/>
      <c r="DD4" s="1563"/>
      <c r="DE4" s="1563"/>
      <c r="DF4" s="1563"/>
      <c r="DG4" s="1563"/>
      <c r="DH4" s="1563"/>
      <c r="DI4" s="1563"/>
      <c r="DJ4" s="1563"/>
      <c r="DK4" s="1563"/>
      <c r="DL4" s="1563"/>
      <c r="DM4" s="1563"/>
      <c r="DN4" s="1563"/>
      <c r="DO4" s="1563"/>
      <c r="DP4" s="1563"/>
      <c r="DQ4" s="1563"/>
      <c r="DR4" s="1563"/>
      <c r="DS4" s="1563"/>
      <c r="DT4" s="1563"/>
      <c r="DU4" s="1563"/>
      <c r="DV4" s="1563"/>
      <c r="DW4" s="1563"/>
      <c r="DX4" s="1563"/>
      <c r="DY4" s="1563"/>
      <c r="DZ4" s="1563"/>
      <c r="EA4" s="1563"/>
      <c r="EB4" s="1563"/>
      <c r="EC4" s="1563"/>
      <c r="ED4" s="1563"/>
      <c r="EE4" s="1563"/>
      <c r="EF4" s="1563"/>
      <c r="EG4" s="1563"/>
      <c r="EH4" s="1563"/>
      <c r="EI4" s="1563"/>
      <c r="EJ4" s="1563"/>
      <c r="EK4" s="1563"/>
      <c r="EL4" s="1563"/>
      <c r="EM4" s="1563"/>
      <c r="EN4" s="1563"/>
      <c r="EO4" s="1563"/>
      <c r="EP4" s="1563"/>
      <c r="EQ4" s="1563"/>
      <c r="ER4" s="1563"/>
      <c r="ES4" s="1563"/>
      <c r="ET4" s="1563"/>
      <c r="EU4" s="1563"/>
      <c r="EV4" s="1563"/>
      <c r="EW4" s="1563"/>
      <c r="EX4" s="1563"/>
      <c r="EY4" s="1563"/>
      <c r="EZ4" s="1563"/>
      <c r="FA4" s="1563"/>
      <c r="FB4" s="1563"/>
      <c r="FC4" s="1563"/>
      <c r="FD4" s="1563"/>
      <c r="FE4" s="1563"/>
      <c r="FF4" s="1563"/>
      <c r="FG4" s="1563"/>
      <c r="FH4" s="1563"/>
      <c r="FI4" s="1563"/>
      <c r="FJ4" s="1563"/>
      <c r="FK4" s="1563"/>
      <c r="FL4" s="1563"/>
      <c r="FM4" s="1563"/>
      <c r="FN4" s="1563"/>
      <c r="FO4" s="1563"/>
      <c r="FP4" s="1563"/>
      <c r="FQ4" s="1563"/>
      <c r="FR4" s="1563"/>
      <c r="FS4" s="1563"/>
      <c r="FT4" s="1563"/>
      <c r="FU4" s="1563"/>
      <c r="FV4" s="1563"/>
      <c r="FW4" s="1563"/>
      <c r="FX4" s="1563"/>
      <c r="FY4" s="1563"/>
      <c r="FZ4" s="1563"/>
      <c r="GA4" s="1563"/>
      <c r="GB4" s="1563"/>
      <c r="GC4" s="1563"/>
      <c r="GD4" s="1563"/>
      <c r="GE4" s="1563"/>
      <c r="GF4" s="1563"/>
      <c r="GG4" s="1563"/>
      <c r="GH4" s="1563"/>
      <c r="GI4" s="1563"/>
      <c r="GJ4" s="1563"/>
      <c r="GK4" s="1563"/>
      <c r="GL4" s="1563"/>
      <c r="GM4" s="1563"/>
      <c r="GN4" s="1563"/>
      <c r="GO4" s="1563"/>
      <c r="GP4" s="1563"/>
      <c r="GQ4" s="1563"/>
      <c r="GR4" s="1563"/>
      <c r="GS4" s="1563"/>
      <c r="GT4" s="1563"/>
      <c r="GU4" s="1563"/>
      <c r="GV4" s="1563"/>
      <c r="GW4" s="1563"/>
      <c r="GX4" s="1563"/>
      <c r="GY4" s="1563"/>
      <c r="GZ4" s="1563"/>
      <c r="HA4" s="1563"/>
      <c r="HB4" s="1563"/>
      <c r="HC4" s="1563"/>
      <c r="HD4" s="1564" t="s">
        <v>626</v>
      </c>
      <c r="HE4" s="1564"/>
      <c r="HF4" s="1564"/>
      <c r="HG4" s="1564"/>
      <c r="HH4" s="1564"/>
      <c r="HI4" s="1564"/>
      <c r="HJ4" s="1564"/>
      <c r="HK4" s="1564"/>
      <c r="HL4" s="1564"/>
      <c r="HM4" s="1564"/>
      <c r="HN4" s="1564"/>
      <c r="HO4" s="1564"/>
      <c r="HP4" s="1564"/>
      <c r="HQ4" s="1564"/>
      <c r="HR4" s="1564"/>
      <c r="HS4" s="1564"/>
      <c r="HT4" s="1564"/>
      <c r="HU4" s="1564"/>
      <c r="HV4" s="1564"/>
      <c r="HW4" s="1564"/>
      <c r="HX4" s="1564"/>
      <c r="HY4" s="1564"/>
      <c r="HZ4" s="1564"/>
      <c r="IA4" s="1564"/>
      <c r="IB4" s="1564"/>
      <c r="IC4" s="1564"/>
      <c r="ID4" s="1564"/>
      <c r="IE4" s="1564"/>
      <c r="IF4" s="1564"/>
      <c r="IG4" s="1564"/>
      <c r="IH4" s="1564"/>
      <c r="II4" s="1564"/>
      <c r="IJ4" s="1564"/>
      <c r="IK4" s="1564"/>
      <c r="IL4" s="1564"/>
      <c r="IM4" s="1564"/>
      <c r="IN4" s="1564"/>
      <c r="IO4" s="1564"/>
      <c r="IP4" s="1564"/>
      <c r="IQ4" s="1564"/>
      <c r="IR4" s="1564"/>
      <c r="IS4" s="1564"/>
      <c r="IT4" s="1564"/>
      <c r="IU4" s="1564"/>
      <c r="IV4" s="1564"/>
      <c r="IW4" s="1564"/>
      <c r="IX4" s="1564"/>
      <c r="IY4" s="1564"/>
      <c r="IZ4" s="1564"/>
      <c r="JA4" s="1564"/>
      <c r="JB4" s="1564"/>
      <c r="JC4" s="1564"/>
      <c r="JD4" s="1564"/>
      <c r="JE4" s="1564"/>
      <c r="JF4" s="1564"/>
      <c r="JG4" s="1564"/>
      <c r="JH4" s="1564"/>
      <c r="JI4" s="1564"/>
      <c r="JJ4" s="1564"/>
      <c r="JK4" s="1564"/>
      <c r="JL4" s="1564"/>
      <c r="JM4" s="1565" t="n">
        <f aca="false">'02.24'!I6</f>
        <v>30447.332</v>
      </c>
      <c r="JN4" s="1565"/>
      <c r="JO4" s="1565"/>
      <c r="JP4" s="1565" t="n">
        <f aca="false">Посуточная!VO96-JP3</f>
        <v>652.705</v>
      </c>
      <c r="JQ4" s="1565"/>
      <c r="JR4" s="1565"/>
    </row>
    <row r="5" customFormat="false" ht="18.75" hidden="false" customHeight="true" outlineLevel="0" collapsed="false">
      <c r="A5" s="1566" t="s">
        <v>627</v>
      </c>
      <c r="B5" s="1567" t="s">
        <v>3</v>
      </c>
      <c r="C5" s="1568" t="s">
        <v>628</v>
      </c>
      <c r="D5" s="1568"/>
      <c r="E5" s="1568"/>
      <c r="F5" s="1568"/>
      <c r="G5" s="1568"/>
      <c r="H5" s="1568"/>
      <c r="I5" s="1568"/>
      <c r="J5" s="1568"/>
      <c r="K5" s="1568"/>
      <c r="L5" s="1568"/>
      <c r="M5" s="1568"/>
      <c r="N5" s="1568"/>
      <c r="O5" s="1568"/>
      <c r="P5" s="1568"/>
      <c r="Q5" s="1568"/>
      <c r="R5" s="1568"/>
      <c r="S5" s="1568"/>
      <c r="T5" s="1568"/>
      <c r="U5" s="1568"/>
      <c r="V5" s="1568"/>
      <c r="W5" s="1568"/>
      <c r="X5" s="1568"/>
      <c r="Y5" s="1568"/>
      <c r="Z5" s="1568"/>
      <c r="AA5" s="1568"/>
      <c r="AB5" s="1568"/>
      <c r="AC5" s="1568"/>
      <c r="AD5" s="1568"/>
      <c r="AE5" s="1568"/>
      <c r="AF5" s="1568"/>
      <c r="AG5" s="1568"/>
      <c r="AH5" s="1568"/>
      <c r="AI5" s="1568"/>
      <c r="AJ5" s="1568"/>
      <c r="AK5" s="1568"/>
      <c r="AL5" s="1568"/>
      <c r="AM5" s="1568"/>
      <c r="AN5" s="1568"/>
      <c r="AO5" s="1568"/>
      <c r="AP5" s="1568"/>
      <c r="AQ5" s="1568"/>
      <c r="AR5" s="1568"/>
      <c r="AS5" s="1568"/>
      <c r="AT5" s="1568"/>
      <c r="AU5" s="1568"/>
      <c r="AV5" s="1568"/>
      <c r="AW5" s="1568"/>
      <c r="AX5" s="1568"/>
      <c r="AY5" s="1568"/>
      <c r="AZ5" s="1568"/>
      <c r="BA5" s="1568"/>
      <c r="BB5" s="1568"/>
      <c r="BC5" s="1568"/>
      <c r="BD5" s="1568"/>
      <c r="BE5" s="1568"/>
      <c r="BF5" s="1568"/>
      <c r="BG5" s="1568"/>
      <c r="BH5" s="1568"/>
      <c r="BI5" s="1568"/>
      <c r="BJ5" s="1568"/>
      <c r="BK5" s="1568"/>
      <c r="BL5" s="1568"/>
      <c r="BM5" s="1568"/>
      <c r="BN5" s="1568"/>
      <c r="BO5" s="1568"/>
      <c r="BP5" s="1568"/>
      <c r="BQ5" s="1568"/>
      <c r="BR5" s="1568"/>
      <c r="BS5" s="1568"/>
      <c r="BT5" s="1568"/>
      <c r="BU5" s="1568"/>
      <c r="BV5" s="1568"/>
      <c r="BW5" s="1568"/>
      <c r="BX5" s="1568"/>
      <c r="BY5" s="1568"/>
      <c r="BZ5" s="1568"/>
      <c r="CA5" s="1568"/>
      <c r="CB5" s="1568"/>
      <c r="CC5" s="1568"/>
      <c r="CD5" s="1568"/>
      <c r="CE5" s="1568"/>
      <c r="CF5" s="1568"/>
      <c r="CG5" s="1568"/>
      <c r="CH5" s="1568"/>
      <c r="CI5" s="1568"/>
      <c r="CJ5" s="1568"/>
      <c r="CK5" s="1568"/>
      <c r="CL5" s="1568"/>
      <c r="CM5" s="1568"/>
      <c r="CN5" s="1568"/>
      <c r="CO5" s="1568"/>
      <c r="CP5" s="1569" t="s">
        <v>629</v>
      </c>
      <c r="CQ5" s="1570" t="s">
        <v>23</v>
      </c>
      <c r="CR5" s="1570"/>
      <c r="CS5" s="1570"/>
      <c r="CT5" s="1570"/>
      <c r="CU5" s="1570"/>
      <c r="CV5" s="1570"/>
      <c r="CW5" s="1570"/>
      <c r="CX5" s="1570"/>
      <c r="CY5" s="1570"/>
      <c r="CZ5" s="1570"/>
      <c r="DA5" s="1570"/>
      <c r="DB5" s="1570"/>
      <c r="DC5" s="1570"/>
      <c r="DD5" s="1570"/>
      <c r="DE5" s="1570"/>
      <c r="DF5" s="1570"/>
      <c r="DG5" s="1570"/>
      <c r="DH5" s="1571" t="s">
        <v>629</v>
      </c>
      <c r="DI5" s="1570" t="s">
        <v>25</v>
      </c>
      <c r="DJ5" s="1570"/>
      <c r="DK5" s="1570"/>
      <c r="DL5" s="1570"/>
      <c r="DM5" s="1570"/>
      <c r="DN5" s="1570"/>
      <c r="DO5" s="1570"/>
      <c r="DP5" s="1570"/>
      <c r="DQ5" s="1570"/>
      <c r="DR5" s="1570"/>
      <c r="DS5" s="1570"/>
      <c r="DT5" s="1570"/>
      <c r="DU5" s="1570"/>
      <c r="DV5" s="1570"/>
      <c r="DW5" s="1570"/>
      <c r="DX5" s="1570"/>
      <c r="DY5" s="1570"/>
      <c r="DZ5" s="1571" t="s">
        <v>629</v>
      </c>
      <c r="EA5" s="1570" t="s">
        <v>630</v>
      </c>
      <c r="EB5" s="1570"/>
      <c r="EC5" s="1570"/>
      <c r="ED5" s="1570"/>
      <c r="EE5" s="1570"/>
      <c r="EF5" s="1570"/>
      <c r="EG5" s="1570"/>
      <c r="EH5" s="1570"/>
      <c r="EI5" s="1570"/>
      <c r="EJ5" s="1570"/>
      <c r="EK5" s="1570"/>
      <c r="EL5" s="1570"/>
      <c r="EM5" s="1570"/>
      <c r="EN5" s="1570"/>
      <c r="EO5" s="1570"/>
      <c r="EP5" s="1570"/>
      <c r="EQ5" s="1570"/>
      <c r="ER5" s="1570"/>
      <c r="ES5" s="1570"/>
      <c r="ET5" s="1570"/>
      <c r="EU5" s="1570"/>
      <c r="EV5" s="1570"/>
      <c r="EW5" s="1570"/>
      <c r="EX5" s="1570"/>
      <c r="EY5" s="1570"/>
      <c r="EZ5" s="1570"/>
      <c r="FA5" s="1570"/>
      <c r="FB5" s="1570"/>
      <c r="FC5" s="1570"/>
      <c r="FD5" s="1571" t="s">
        <v>629</v>
      </c>
      <c r="FE5" s="1572" t="s">
        <v>631</v>
      </c>
      <c r="FF5" s="1572"/>
      <c r="FG5" s="1572"/>
      <c r="FH5" s="1572"/>
      <c r="FI5" s="1572"/>
      <c r="FJ5" s="1572"/>
      <c r="FK5" s="1572"/>
      <c r="FL5" s="1572"/>
      <c r="FM5" s="1572"/>
      <c r="FN5" s="1572"/>
      <c r="FO5" s="1572"/>
      <c r="FP5" s="1572"/>
      <c r="FQ5" s="1572"/>
      <c r="FR5" s="1572"/>
      <c r="FS5" s="1571" t="s">
        <v>629</v>
      </c>
      <c r="FT5" s="1573" t="s">
        <v>632</v>
      </c>
      <c r="FU5" s="1573"/>
      <c r="FV5" s="1573"/>
      <c r="FW5" s="1573"/>
      <c r="FX5" s="1573"/>
      <c r="FY5" s="1573"/>
      <c r="FZ5" s="1573"/>
      <c r="GA5" s="1573"/>
      <c r="GB5" s="1573"/>
      <c r="GC5" s="1573"/>
      <c r="GD5" s="1573"/>
      <c r="GE5" s="1573"/>
      <c r="GF5" s="1573"/>
      <c r="GG5" s="1573"/>
      <c r="GH5" s="1573"/>
      <c r="GI5" s="1573"/>
      <c r="GJ5" s="1573"/>
      <c r="GK5" s="1573"/>
      <c r="GL5" s="1573"/>
      <c r="GM5" s="1573"/>
      <c r="GN5" s="1573"/>
      <c r="GO5" s="1573"/>
      <c r="GP5" s="1573"/>
      <c r="GQ5" s="1573"/>
      <c r="GR5" s="1573"/>
      <c r="GS5" s="1573"/>
      <c r="GT5" s="1573"/>
      <c r="GU5" s="1573"/>
      <c r="GV5" s="1573"/>
      <c r="GW5" s="1573"/>
      <c r="GX5" s="1573"/>
      <c r="GY5" s="1574" t="s">
        <v>633</v>
      </c>
      <c r="GZ5" s="1575" t="s">
        <v>59</v>
      </c>
      <c r="HA5" s="1575"/>
      <c r="HB5" s="1575"/>
      <c r="HC5" s="1575"/>
      <c r="HD5" s="1576" t="s">
        <v>634</v>
      </c>
      <c r="HE5" s="1577" t="s">
        <v>635</v>
      </c>
      <c r="HF5" s="1576" t="s">
        <v>636</v>
      </c>
      <c r="HG5" s="1574" t="s">
        <v>637</v>
      </c>
      <c r="HH5" s="1574"/>
      <c r="HI5" s="1574"/>
      <c r="HJ5" s="1574"/>
      <c r="HK5" s="1574"/>
      <c r="HL5" s="1574"/>
      <c r="HM5" s="1574"/>
      <c r="HN5" s="1574"/>
      <c r="HO5" s="1574"/>
      <c r="HP5" s="1574"/>
      <c r="HQ5" s="1574"/>
      <c r="HR5" s="1574"/>
      <c r="HS5" s="1574"/>
      <c r="HT5" s="1574"/>
      <c r="HU5" s="1574"/>
      <c r="HV5" s="1574"/>
      <c r="HW5" s="1574"/>
      <c r="HX5" s="1574"/>
      <c r="HY5" s="1574"/>
      <c r="HZ5" s="1574"/>
      <c r="IA5" s="1574"/>
      <c r="IB5" s="1574"/>
      <c r="IC5" s="1574"/>
      <c r="ID5" s="1574"/>
      <c r="IE5" s="1574" t="s">
        <v>638</v>
      </c>
      <c r="IF5" s="1578" t="s">
        <v>639</v>
      </c>
      <c r="IG5" s="1578"/>
      <c r="IH5" s="1578"/>
      <c r="II5" s="1578"/>
      <c r="IJ5" s="1578"/>
      <c r="IK5" s="1578"/>
      <c r="IL5" s="1578" t="s">
        <v>640</v>
      </c>
      <c r="IM5" s="1574" t="s">
        <v>34</v>
      </c>
      <c r="IN5" s="1574"/>
      <c r="IO5" s="1574"/>
      <c r="IP5" s="1574"/>
      <c r="IQ5" s="1574"/>
      <c r="IR5" s="1574"/>
      <c r="IS5" s="1574"/>
      <c r="IT5" s="1574"/>
      <c r="IU5" s="1574"/>
      <c r="IV5" s="1574"/>
      <c r="IW5" s="1574"/>
      <c r="IX5" s="1574"/>
      <c r="IY5" s="1574"/>
      <c r="IZ5" s="1574"/>
      <c r="JA5" s="1574" t="s">
        <v>641</v>
      </c>
      <c r="JB5" s="1579" t="s">
        <v>57</v>
      </c>
      <c r="JC5" s="1579"/>
      <c r="JD5" s="1579"/>
      <c r="JE5" s="1579"/>
      <c r="JF5" s="1580" t="s">
        <v>642</v>
      </c>
      <c r="JG5" s="1574" t="s">
        <v>597</v>
      </c>
      <c r="JH5" s="1574"/>
      <c r="JI5" s="1574"/>
      <c r="JJ5" s="1574"/>
      <c r="JK5" s="1574"/>
      <c r="JL5" s="1574"/>
      <c r="JM5" s="1574" t="s">
        <v>643</v>
      </c>
      <c r="JN5" s="1574" t="s">
        <v>644</v>
      </c>
      <c r="JO5" s="1577" t="s">
        <v>645</v>
      </c>
      <c r="JP5" s="1574" t="s">
        <v>646</v>
      </c>
      <c r="JQ5" s="1574" t="s">
        <v>647</v>
      </c>
      <c r="JR5" s="1577" t="s">
        <v>648</v>
      </c>
    </row>
    <row r="6" customFormat="false" ht="14.25" hidden="false" customHeight="true" outlineLevel="0" collapsed="false">
      <c r="A6" s="1566"/>
      <c r="B6" s="1567"/>
      <c r="C6" s="1581" t="s">
        <v>525</v>
      </c>
      <c r="D6" s="1581"/>
      <c r="E6" s="1581"/>
      <c r="F6" s="1581"/>
      <c r="G6" s="1581"/>
      <c r="H6" s="1581"/>
      <c r="I6" s="1581"/>
      <c r="J6" s="1581"/>
      <c r="K6" s="1581"/>
      <c r="L6" s="1581"/>
      <c r="M6" s="1581"/>
      <c r="N6" s="1581"/>
      <c r="O6" s="1581"/>
      <c r="P6" s="1581"/>
      <c r="Q6" s="1581"/>
      <c r="R6" s="1581"/>
      <c r="S6" s="1581"/>
      <c r="T6" s="1581"/>
      <c r="U6" s="1581"/>
      <c r="V6" s="1581"/>
      <c r="W6" s="1581"/>
      <c r="X6" s="1581"/>
      <c r="Y6" s="1581"/>
      <c r="Z6" s="1581"/>
      <c r="AA6" s="1581"/>
      <c r="AB6" s="1582"/>
      <c r="AC6" s="1581" t="s">
        <v>17</v>
      </c>
      <c r="AD6" s="1581"/>
      <c r="AE6" s="1581"/>
      <c r="AF6" s="1581"/>
      <c r="AG6" s="1581"/>
      <c r="AH6" s="1581"/>
      <c r="AI6" s="1581"/>
      <c r="AJ6" s="1581"/>
      <c r="AK6" s="1581"/>
      <c r="AL6" s="1581"/>
      <c r="AM6" s="1581"/>
      <c r="AN6" s="1581"/>
      <c r="AO6" s="1581"/>
      <c r="AP6" s="1581"/>
      <c r="AQ6" s="1581"/>
      <c r="AR6" s="1581"/>
      <c r="AS6" s="1581"/>
      <c r="AT6" s="1582"/>
      <c r="AU6" s="1583" t="s">
        <v>532</v>
      </c>
      <c r="AV6" s="1583"/>
      <c r="AW6" s="1583"/>
      <c r="AX6" s="1583"/>
      <c r="AY6" s="1583"/>
      <c r="AZ6" s="1583"/>
      <c r="BA6" s="1583"/>
      <c r="BB6" s="1583"/>
      <c r="BC6" s="1583"/>
      <c r="BD6" s="1583"/>
      <c r="BE6" s="1583"/>
      <c r="BF6" s="1583"/>
      <c r="BG6" s="1583"/>
      <c r="BH6" s="1583"/>
      <c r="BI6" s="1583"/>
      <c r="BJ6" s="1583"/>
      <c r="BK6" s="1583"/>
      <c r="BL6" s="1583"/>
      <c r="BM6" s="1583"/>
      <c r="BN6" s="1583"/>
      <c r="BO6" s="1583"/>
      <c r="BP6" s="1583"/>
      <c r="BQ6" s="1583"/>
      <c r="BR6" s="1583"/>
      <c r="BS6" s="1583"/>
      <c r="BT6" s="1583"/>
      <c r="BU6" s="1583"/>
      <c r="BV6" s="1582"/>
      <c r="BW6" s="1581" t="s">
        <v>19</v>
      </c>
      <c r="BX6" s="1581"/>
      <c r="BY6" s="1581"/>
      <c r="BZ6" s="1581"/>
      <c r="CA6" s="1581"/>
      <c r="CB6" s="1581"/>
      <c r="CC6" s="1581"/>
      <c r="CD6" s="1581"/>
      <c r="CE6" s="1581"/>
      <c r="CF6" s="1581"/>
      <c r="CG6" s="1581"/>
      <c r="CH6" s="1581"/>
      <c r="CI6" s="1581"/>
      <c r="CJ6" s="1581"/>
      <c r="CK6" s="1581"/>
      <c r="CL6" s="1581"/>
      <c r="CM6" s="1581"/>
      <c r="CN6" s="1582"/>
      <c r="CO6" s="1584" t="s">
        <v>649</v>
      </c>
      <c r="CP6" s="1569"/>
      <c r="CQ6" s="1570"/>
      <c r="CR6" s="1570"/>
      <c r="CS6" s="1570"/>
      <c r="CT6" s="1570"/>
      <c r="CU6" s="1570"/>
      <c r="CV6" s="1570"/>
      <c r="CW6" s="1570"/>
      <c r="CX6" s="1570"/>
      <c r="CY6" s="1570"/>
      <c r="CZ6" s="1570"/>
      <c r="DA6" s="1570"/>
      <c r="DB6" s="1570"/>
      <c r="DC6" s="1570"/>
      <c r="DD6" s="1570"/>
      <c r="DE6" s="1570"/>
      <c r="DF6" s="1570"/>
      <c r="DG6" s="1570"/>
      <c r="DH6" s="1571"/>
      <c r="DI6" s="1570"/>
      <c r="DJ6" s="1570"/>
      <c r="DK6" s="1570"/>
      <c r="DL6" s="1570"/>
      <c r="DM6" s="1570"/>
      <c r="DN6" s="1570"/>
      <c r="DO6" s="1570"/>
      <c r="DP6" s="1570"/>
      <c r="DQ6" s="1570"/>
      <c r="DR6" s="1570"/>
      <c r="DS6" s="1570"/>
      <c r="DT6" s="1570"/>
      <c r="DU6" s="1570"/>
      <c r="DV6" s="1570"/>
      <c r="DW6" s="1570"/>
      <c r="DX6" s="1570"/>
      <c r="DY6" s="1570"/>
      <c r="DZ6" s="1571"/>
      <c r="EA6" s="1570"/>
      <c r="EB6" s="1570"/>
      <c r="EC6" s="1570"/>
      <c r="ED6" s="1570"/>
      <c r="EE6" s="1570"/>
      <c r="EF6" s="1570"/>
      <c r="EG6" s="1570"/>
      <c r="EH6" s="1570"/>
      <c r="EI6" s="1570"/>
      <c r="EJ6" s="1570"/>
      <c r="EK6" s="1570"/>
      <c r="EL6" s="1570"/>
      <c r="EM6" s="1570"/>
      <c r="EN6" s="1570"/>
      <c r="EO6" s="1570"/>
      <c r="EP6" s="1570"/>
      <c r="EQ6" s="1570"/>
      <c r="ER6" s="1570"/>
      <c r="ES6" s="1570"/>
      <c r="ET6" s="1570"/>
      <c r="EU6" s="1570"/>
      <c r="EV6" s="1570"/>
      <c r="EW6" s="1570"/>
      <c r="EX6" s="1570"/>
      <c r="EY6" s="1570"/>
      <c r="EZ6" s="1570"/>
      <c r="FA6" s="1570"/>
      <c r="FB6" s="1570"/>
      <c r="FC6" s="1570"/>
      <c r="FD6" s="1571"/>
      <c r="FE6" s="1572"/>
      <c r="FF6" s="1572"/>
      <c r="FG6" s="1572"/>
      <c r="FH6" s="1572"/>
      <c r="FI6" s="1572"/>
      <c r="FJ6" s="1572"/>
      <c r="FK6" s="1572"/>
      <c r="FL6" s="1572"/>
      <c r="FM6" s="1572"/>
      <c r="FN6" s="1572"/>
      <c r="FO6" s="1572"/>
      <c r="FP6" s="1572"/>
      <c r="FQ6" s="1572"/>
      <c r="FR6" s="1572"/>
      <c r="FS6" s="1571"/>
      <c r="FT6" s="1581" t="s">
        <v>48</v>
      </c>
      <c r="FU6" s="1581"/>
      <c r="FV6" s="1581"/>
      <c r="FW6" s="1581"/>
      <c r="FX6" s="1581"/>
      <c r="FY6" s="1581"/>
      <c r="FZ6" s="1581"/>
      <c r="GA6" s="1581"/>
      <c r="GB6" s="1581"/>
      <c r="GC6" s="1581"/>
      <c r="GD6" s="1581"/>
      <c r="GE6" s="1581"/>
      <c r="GF6" s="1581"/>
      <c r="GG6" s="1581"/>
      <c r="GH6" s="1581"/>
      <c r="GI6" s="1581"/>
      <c r="GJ6" s="1581"/>
      <c r="GK6" s="1581"/>
      <c r="GL6" s="1581"/>
      <c r="GM6" s="1581"/>
      <c r="GN6" s="1581"/>
      <c r="GO6" s="1581"/>
      <c r="GP6" s="1581"/>
      <c r="GQ6" s="1581"/>
      <c r="GR6" s="1581"/>
      <c r="GS6" s="1581"/>
      <c r="GT6" s="1581"/>
      <c r="GU6" s="1581"/>
      <c r="GV6" s="1581"/>
      <c r="GW6" s="1581"/>
      <c r="GX6" s="1581" t="s">
        <v>649</v>
      </c>
      <c r="GY6" s="1574"/>
      <c r="GZ6" s="1575"/>
      <c r="HA6" s="1575"/>
      <c r="HB6" s="1575"/>
      <c r="HC6" s="1575"/>
      <c r="HD6" s="1576"/>
      <c r="HE6" s="1577"/>
      <c r="HF6" s="1576"/>
      <c r="HG6" s="1576"/>
      <c r="HH6" s="1574"/>
      <c r="HI6" s="1574"/>
      <c r="HJ6" s="1574"/>
      <c r="HK6" s="1574"/>
      <c r="HL6" s="1574"/>
      <c r="HM6" s="1574"/>
      <c r="HN6" s="1574"/>
      <c r="HO6" s="1574"/>
      <c r="HP6" s="1574"/>
      <c r="HQ6" s="1574"/>
      <c r="HR6" s="1574"/>
      <c r="HS6" s="1574"/>
      <c r="HT6" s="1574"/>
      <c r="HU6" s="1574"/>
      <c r="HV6" s="1574"/>
      <c r="HW6" s="1574"/>
      <c r="HX6" s="1574"/>
      <c r="HY6" s="1574"/>
      <c r="HZ6" s="1574"/>
      <c r="IA6" s="1574"/>
      <c r="IB6" s="1574"/>
      <c r="IC6" s="1574"/>
      <c r="ID6" s="1574"/>
      <c r="IE6" s="1574"/>
      <c r="IF6" s="1578"/>
      <c r="IG6" s="1578"/>
      <c r="IH6" s="1578"/>
      <c r="II6" s="1578"/>
      <c r="IJ6" s="1578"/>
      <c r="IK6" s="1578"/>
      <c r="IL6" s="1578"/>
      <c r="IM6" s="1574"/>
      <c r="IN6" s="1574"/>
      <c r="IO6" s="1574"/>
      <c r="IP6" s="1574"/>
      <c r="IQ6" s="1574"/>
      <c r="IR6" s="1574"/>
      <c r="IS6" s="1574"/>
      <c r="IT6" s="1574"/>
      <c r="IU6" s="1574"/>
      <c r="IV6" s="1574"/>
      <c r="IW6" s="1574"/>
      <c r="IX6" s="1574"/>
      <c r="IY6" s="1574"/>
      <c r="IZ6" s="1574"/>
      <c r="JA6" s="1574"/>
      <c r="JB6" s="1574"/>
      <c r="JC6" s="1579"/>
      <c r="JD6" s="1579"/>
      <c r="JE6" s="1579"/>
      <c r="JF6" s="1580"/>
      <c r="JG6" s="1585" t="n">
        <f aca="false">SUBTOTAL(9,JG$14:JG$131)</f>
        <v>0</v>
      </c>
      <c r="JH6" s="1585" t="n">
        <f aca="false">SUBTOTAL(9,JH$14:JH$131)</f>
        <v>0</v>
      </c>
      <c r="JI6" s="1585"/>
      <c r="JJ6" s="1585" t="n">
        <f aca="false">SUBTOTAL(9,JJ$14:JJ$131)</f>
        <v>0</v>
      </c>
      <c r="JK6" s="1585"/>
      <c r="JL6" s="1585" t="n">
        <f aca="false">SUM(JG6:JJ6)</f>
        <v>0</v>
      </c>
      <c r="JM6" s="1574"/>
      <c r="JN6" s="1574"/>
      <c r="JO6" s="1577"/>
      <c r="JP6" s="1574"/>
      <c r="JQ6" s="1574"/>
      <c r="JR6" s="1577"/>
    </row>
    <row r="7" customFormat="false" ht="11.25" hidden="false" customHeight="true" outlineLevel="0" collapsed="false">
      <c r="A7" s="1566"/>
      <c r="B7" s="1567"/>
      <c r="C7" s="1581"/>
      <c r="D7" s="1581"/>
      <c r="E7" s="1581"/>
      <c r="F7" s="1581"/>
      <c r="G7" s="1581"/>
      <c r="H7" s="1581"/>
      <c r="I7" s="1581"/>
      <c r="J7" s="1581"/>
      <c r="K7" s="1581"/>
      <c r="L7" s="1581"/>
      <c r="M7" s="1581"/>
      <c r="N7" s="1581"/>
      <c r="O7" s="1581"/>
      <c r="P7" s="1581"/>
      <c r="Q7" s="1581"/>
      <c r="R7" s="1581"/>
      <c r="S7" s="1581"/>
      <c r="T7" s="1581"/>
      <c r="U7" s="1581"/>
      <c r="V7" s="1581"/>
      <c r="W7" s="1581"/>
      <c r="X7" s="1581"/>
      <c r="Y7" s="1581"/>
      <c r="Z7" s="1581"/>
      <c r="AA7" s="1581"/>
      <c r="AB7" s="1582"/>
      <c r="AC7" s="1581"/>
      <c r="AD7" s="1581"/>
      <c r="AE7" s="1581"/>
      <c r="AF7" s="1581"/>
      <c r="AG7" s="1581"/>
      <c r="AH7" s="1581"/>
      <c r="AI7" s="1581"/>
      <c r="AJ7" s="1581"/>
      <c r="AK7" s="1581"/>
      <c r="AL7" s="1581"/>
      <c r="AM7" s="1581"/>
      <c r="AN7" s="1581"/>
      <c r="AO7" s="1581"/>
      <c r="AP7" s="1581"/>
      <c r="AQ7" s="1581"/>
      <c r="AR7" s="1581"/>
      <c r="AS7" s="1581"/>
      <c r="AT7" s="1582"/>
      <c r="AU7" s="1583"/>
      <c r="AV7" s="1583"/>
      <c r="AW7" s="1583"/>
      <c r="AX7" s="1583"/>
      <c r="AY7" s="1583"/>
      <c r="AZ7" s="1583"/>
      <c r="BA7" s="1583"/>
      <c r="BB7" s="1583"/>
      <c r="BC7" s="1583"/>
      <c r="BD7" s="1583"/>
      <c r="BE7" s="1583"/>
      <c r="BF7" s="1583"/>
      <c r="BG7" s="1583"/>
      <c r="BH7" s="1583"/>
      <c r="BI7" s="1583"/>
      <c r="BJ7" s="1583"/>
      <c r="BK7" s="1583"/>
      <c r="BL7" s="1583"/>
      <c r="BM7" s="1583"/>
      <c r="BN7" s="1583"/>
      <c r="BO7" s="1583"/>
      <c r="BP7" s="1583"/>
      <c r="BQ7" s="1583"/>
      <c r="BR7" s="1583"/>
      <c r="BS7" s="1583"/>
      <c r="BT7" s="1583"/>
      <c r="BU7" s="1583"/>
      <c r="BV7" s="1582"/>
      <c r="BW7" s="1581"/>
      <c r="BX7" s="1581"/>
      <c r="BY7" s="1581"/>
      <c r="BZ7" s="1581"/>
      <c r="CA7" s="1581"/>
      <c r="CB7" s="1581"/>
      <c r="CC7" s="1581"/>
      <c r="CD7" s="1581"/>
      <c r="CE7" s="1581"/>
      <c r="CF7" s="1581"/>
      <c r="CG7" s="1581"/>
      <c r="CH7" s="1581"/>
      <c r="CI7" s="1581"/>
      <c r="CJ7" s="1581"/>
      <c r="CK7" s="1581"/>
      <c r="CL7" s="1581"/>
      <c r="CM7" s="1581"/>
      <c r="CN7" s="1582"/>
      <c r="CO7" s="1584"/>
      <c r="CP7" s="1584"/>
      <c r="CQ7" s="1570"/>
      <c r="CR7" s="1570"/>
      <c r="CS7" s="1570"/>
      <c r="CT7" s="1570"/>
      <c r="CU7" s="1570"/>
      <c r="CV7" s="1570"/>
      <c r="CW7" s="1570"/>
      <c r="CX7" s="1570"/>
      <c r="CY7" s="1570"/>
      <c r="CZ7" s="1570"/>
      <c r="DA7" s="1570"/>
      <c r="DB7" s="1570"/>
      <c r="DC7" s="1570"/>
      <c r="DD7" s="1570"/>
      <c r="DE7" s="1570"/>
      <c r="DF7" s="1570"/>
      <c r="DG7" s="1570"/>
      <c r="DH7" s="1571"/>
      <c r="DI7" s="1570"/>
      <c r="DJ7" s="1570"/>
      <c r="DK7" s="1570"/>
      <c r="DL7" s="1570"/>
      <c r="DM7" s="1570"/>
      <c r="DN7" s="1570"/>
      <c r="DO7" s="1570"/>
      <c r="DP7" s="1570"/>
      <c r="DQ7" s="1570"/>
      <c r="DR7" s="1570"/>
      <c r="DS7" s="1570"/>
      <c r="DT7" s="1570"/>
      <c r="DU7" s="1570"/>
      <c r="DV7" s="1570"/>
      <c r="DW7" s="1570"/>
      <c r="DX7" s="1570"/>
      <c r="DY7" s="1570"/>
      <c r="DZ7" s="1571"/>
      <c r="EA7" s="1570"/>
      <c r="EB7" s="1570"/>
      <c r="EC7" s="1570"/>
      <c r="ED7" s="1570"/>
      <c r="EE7" s="1570"/>
      <c r="EF7" s="1570"/>
      <c r="EG7" s="1570"/>
      <c r="EH7" s="1570"/>
      <c r="EI7" s="1570"/>
      <c r="EJ7" s="1570"/>
      <c r="EK7" s="1570"/>
      <c r="EL7" s="1570"/>
      <c r="EM7" s="1570"/>
      <c r="EN7" s="1570"/>
      <c r="EO7" s="1570"/>
      <c r="EP7" s="1570"/>
      <c r="EQ7" s="1570"/>
      <c r="ER7" s="1570"/>
      <c r="ES7" s="1570"/>
      <c r="ET7" s="1570"/>
      <c r="EU7" s="1570"/>
      <c r="EV7" s="1570"/>
      <c r="EW7" s="1570"/>
      <c r="EX7" s="1570"/>
      <c r="EY7" s="1570"/>
      <c r="EZ7" s="1570"/>
      <c r="FA7" s="1570"/>
      <c r="FB7" s="1570"/>
      <c r="FC7" s="1570"/>
      <c r="FD7" s="1571"/>
      <c r="FE7" s="1572"/>
      <c r="FF7" s="1572"/>
      <c r="FG7" s="1572"/>
      <c r="FH7" s="1572"/>
      <c r="FI7" s="1572"/>
      <c r="FJ7" s="1572"/>
      <c r="FK7" s="1572"/>
      <c r="FL7" s="1572"/>
      <c r="FM7" s="1572"/>
      <c r="FN7" s="1572"/>
      <c r="FO7" s="1572"/>
      <c r="FP7" s="1572"/>
      <c r="FQ7" s="1572"/>
      <c r="FR7" s="1572"/>
      <c r="FS7" s="1571"/>
      <c r="FT7" s="1581"/>
      <c r="FU7" s="1581"/>
      <c r="FV7" s="1581"/>
      <c r="FW7" s="1581"/>
      <c r="FX7" s="1581"/>
      <c r="FY7" s="1581"/>
      <c r="FZ7" s="1581"/>
      <c r="GA7" s="1581"/>
      <c r="GB7" s="1581"/>
      <c r="GC7" s="1581"/>
      <c r="GD7" s="1581"/>
      <c r="GE7" s="1581"/>
      <c r="GF7" s="1581"/>
      <c r="GG7" s="1581"/>
      <c r="GH7" s="1581"/>
      <c r="GI7" s="1581"/>
      <c r="GJ7" s="1581"/>
      <c r="GK7" s="1581"/>
      <c r="GL7" s="1581"/>
      <c r="GM7" s="1581"/>
      <c r="GN7" s="1581"/>
      <c r="GO7" s="1581"/>
      <c r="GP7" s="1581"/>
      <c r="GQ7" s="1581"/>
      <c r="GR7" s="1581"/>
      <c r="GS7" s="1581"/>
      <c r="GT7" s="1581"/>
      <c r="GU7" s="1581"/>
      <c r="GV7" s="1581"/>
      <c r="GW7" s="1581"/>
      <c r="GX7" s="1581"/>
      <c r="GY7" s="1574"/>
      <c r="GZ7" s="1575" t="s">
        <v>58</v>
      </c>
      <c r="HA7" s="1575" t="s">
        <v>59</v>
      </c>
      <c r="HB7" s="1586" t="s">
        <v>648</v>
      </c>
      <c r="HC7" s="1575" t="s">
        <v>650</v>
      </c>
      <c r="HD7" s="1576"/>
      <c r="HE7" s="1577"/>
      <c r="HF7" s="1576"/>
      <c r="HG7" s="1576"/>
      <c r="HH7" s="1574"/>
      <c r="HI7" s="1574"/>
      <c r="HJ7" s="1574"/>
      <c r="HK7" s="1574"/>
      <c r="HL7" s="1574"/>
      <c r="HM7" s="1574"/>
      <c r="HN7" s="1574"/>
      <c r="HO7" s="1574"/>
      <c r="HP7" s="1574"/>
      <c r="HQ7" s="1574"/>
      <c r="HR7" s="1574"/>
      <c r="HS7" s="1574"/>
      <c r="HT7" s="1574"/>
      <c r="HU7" s="1574"/>
      <c r="HV7" s="1574"/>
      <c r="HW7" s="1574"/>
      <c r="HX7" s="1574"/>
      <c r="HY7" s="1574"/>
      <c r="HZ7" s="1574"/>
      <c r="IA7" s="1574"/>
      <c r="IB7" s="1574"/>
      <c r="IC7" s="1574"/>
      <c r="ID7" s="1574"/>
      <c r="IE7" s="1574"/>
      <c r="IF7" s="1578"/>
      <c r="IG7" s="1578"/>
      <c r="IH7" s="1578"/>
      <c r="II7" s="1578"/>
      <c r="IJ7" s="1578"/>
      <c r="IK7" s="1578"/>
      <c r="IL7" s="1578"/>
      <c r="IM7" s="1574"/>
      <c r="IN7" s="1574"/>
      <c r="IO7" s="1574"/>
      <c r="IP7" s="1574"/>
      <c r="IQ7" s="1574"/>
      <c r="IR7" s="1574"/>
      <c r="IS7" s="1574"/>
      <c r="IT7" s="1574"/>
      <c r="IU7" s="1574"/>
      <c r="IV7" s="1574"/>
      <c r="IW7" s="1574"/>
      <c r="IX7" s="1574"/>
      <c r="IY7" s="1574"/>
      <c r="IZ7" s="1574"/>
      <c r="JA7" s="1574"/>
      <c r="JB7" s="1575" t="s">
        <v>56</v>
      </c>
      <c r="JC7" s="1586" t="s">
        <v>648</v>
      </c>
      <c r="JD7" s="1575" t="s">
        <v>651</v>
      </c>
      <c r="JE7" s="1575" t="s">
        <v>652</v>
      </c>
      <c r="JF7" s="1580"/>
      <c r="JG7" s="1587" t="s">
        <v>653</v>
      </c>
      <c r="JH7" s="1587" t="s">
        <v>654</v>
      </c>
      <c r="JI7" s="1587" t="s">
        <v>655</v>
      </c>
      <c r="JJ7" s="1587" t="s">
        <v>656</v>
      </c>
      <c r="JK7" s="1588" t="s">
        <v>657</v>
      </c>
      <c r="JL7" s="1587" t="s">
        <v>649</v>
      </c>
      <c r="JM7" s="1574"/>
      <c r="JN7" s="1574"/>
      <c r="JO7" s="1577"/>
      <c r="JP7" s="1574"/>
      <c r="JQ7" s="1574"/>
      <c r="JR7" s="1577"/>
    </row>
    <row r="8" customFormat="false" ht="11.25" hidden="false" customHeight="true" outlineLevel="0" collapsed="false">
      <c r="A8" s="1566"/>
      <c r="B8" s="1567"/>
      <c r="C8" s="1589" t="s">
        <v>658</v>
      </c>
      <c r="D8" s="1589" t="s">
        <v>658</v>
      </c>
      <c r="E8" s="1589" t="s">
        <v>658</v>
      </c>
      <c r="F8" s="1589" t="s">
        <v>658</v>
      </c>
      <c r="G8" s="1590" t="s">
        <v>658</v>
      </c>
      <c r="H8" s="1590" t="s">
        <v>658</v>
      </c>
      <c r="I8" s="1590" t="s">
        <v>658</v>
      </c>
      <c r="J8" s="1590" t="s">
        <v>658</v>
      </c>
      <c r="K8" s="1590" t="s">
        <v>658</v>
      </c>
      <c r="L8" s="1590" t="s">
        <v>658</v>
      </c>
      <c r="M8" s="1590" t="s">
        <v>658</v>
      </c>
      <c r="N8" s="1590" t="s">
        <v>658</v>
      </c>
      <c r="O8" s="1590" t="s">
        <v>658</v>
      </c>
      <c r="P8" s="1590" t="s">
        <v>658</v>
      </c>
      <c r="Q8" s="1590" t="s">
        <v>658</v>
      </c>
      <c r="R8" s="1590" t="s">
        <v>658</v>
      </c>
      <c r="S8" s="1590" t="s">
        <v>658</v>
      </c>
      <c r="T8" s="1590" t="s">
        <v>658</v>
      </c>
      <c r="U8" s="1590" t="s">
        <v>658</v>
      </c>
      <c r="V8" s="1590" t="s">
        <v>658</v>
      </c>
      <c r="W8" s="1590" t="s">
        <v>658</v>
      </c>
      <c r="X8" s="1591" t="s">
        <v>648</v>
      </c>
      <c r="Y8" s="1591"/>
      <c r="Z8" s="1591"/>
      <c r="AA8" s="1590" t="s">
        <v>659</v>
      </c>
      <c r="AB8" s="1590"/>
      <c r="AC8" s="1590" t="s">
        <v>658</v>
      </c>
      <c r="AD8" s="1590" t="s">
        <v>658</v>
      </c>
      <c r="AE8" s="1590" t="s">
        <v>658</v>
      </c>
      <c r="AF8" s="1590" t="s">
        <v>658</v>
      </c>
      <c r="AG8" s="1590" t="s">
        <v>658</v>
      </c>
      <c r="AH8" s="1590" t="s">
        <v>658</v>
      </c>
      <c r="AI8" s="1590" t="s">
        <v>658</v>
      </c>
      <c r="AJ8" s="1590" t="s">
        <v>658</v>
      </c>
      <c r="AK8" s="1590" t="s">
        <v>658</v>
      </c>
      <c r="AL8" s="1590" t="s">
        <v>658</v>
      </c>
      <c r="AM8" s="1590" t="s">
        <v>658</v>
      </c>
      <c r="AN8" s="1590" t="s">
        <v>658</v>
      </c>
      <c r="AO8" s="1590" t="s">
        <v>658</v>
      </c>
      <c r="AP8" s="1591" t="s">
        <v>648</v>
      </c>
      <c r="AQ8" s="1591"/>
      <c r="AR8" s="1591"/>
      <c r="AS8" s="1590" t="s">
        <v>659</v>
      </c>
      <c r="AT8" s="1590"/>
      <c r="AU8" s="1589" t="s">
        <v>658</v>
      </c>
      <c r="AV8" s="1589" t="s">
        <v>658</v>
      </c>
      <c r="AW8" s="1589" t="s">
        <v>658</v>
      </c>
      <c r="AX8" s="1589" t="s">
        <v>658</v>
      </c>
      <c r="AY8" s="1589" t="s">
        <v>658</v>
      </c>
      <c r="AZ8" s="1589" t="s">
        <v>658</v>
      </c>
      <c r="BA8" s="1589" t="s">
        <v>658</v>
      </c>
      <c r="BB8" s="1589" t="s">
        <v>658</v>
      </c>
      <c r="BC8" s="1589" t="s">
        <v>658</v>
      </c>
      <c r="BD8" s="1589" t="s">
        <v>658</v>
      </c>
      <c r="BE8" s="1589" t="s">
        <v>658</v>
      </c>
      <c r="BF8" s="1589" t="s">
        <v>658</v>
      </c>
      <c r="BG8" s="1589" t="s">
        <v>658</v>
      </c>
      <c r="BH8" s="1589" t="s">
        <v>658</v>
      </c>
      <c r="BI8" s="1589" t="s">
        <v>658</v>
      </c>
      <c r="BJ8" s="1589" t="s">
        <v>658</v>
      </c>
      <c r="BK8" s="1589" t="s">
        <v>658</v>
      </c>
      <c r="BL8" s="1589" t="s">
        <v>658</v>
      </c>
      <c r="BM8" s="1589" t="s">
        <v>658</v>
      </c>
      <c r="BN8" s="1589" t="s">
        <v>658</v>
      </c>
      <c r="BO8" s="1589" t="s">
        <v>658</v>
      </c>
      <c r="BP8" s="1589" t="s">
        <v>658</v>
      </c>
      <c r="BQ8" s="1589" t="s">
        <v>658</v>
      </c>
      <c r="BR8" s="1592" t="s">
        <v>648</v>
      </c>
      <c r="BS8" s="1592"/>
      <c r="BT8" s="1592"/>
      <c r="BU8" s="1589" t="s">
        <v>659</v>
      </c>
      <c r="BV8" s="1590"/>
      <c r="BW8" s="1590" t="s">
        <v>658</v>
      </c>
      <c r="BX8" s="1590" t="s">
        <v>658</v>
      </c>
      <c r="BY8" s="1590" t="s">
        <v>658</v>
      </c>
      <c r="BZ8" s="1590" t="s">
        <v>658</v>
      </c>
      <c r="CA8" s="1590" t="s">
        <v>658</v>
      </c>
      <c r="CB8" s="1590" t="s">
        <v>658</v>
      </c>
      <c r="CC8" s="1590" t="s">
        <v>658</v>
      </c>
      <c r="CD8" s="1590" t="s">
        <v>658</v>
      </c>
      <c r="CE8" s="1590" t="s">
        <v>658</v>
      </c>
      <c r="CF8" s="1590" t="s">
        <v>658</v>
      </c>
      <c r="CG8" s="1590" t="s">
        <v>658</v>
      </c>
      <c r="CH8" s="1590" t="s">
        <v>658</v>
      </c>
      <c r="CI8" s="1590" t="s">
        <v>658</v>
      </c>
      <c r="CJ8" s="1591" t="s">
        <v>648</v>
      </c>
      <c r="CK8" s="1591"/>
      <c r="CL8" s="1591"/>
      <c r="CM8" s="1590" t="s">
        <v>659</v>
      </c>
      <c r="CN8" s="1590"/>
      <c r="CO8" s="1584"/>
      <c r="CP8" s="1584"/>
      <c r="CQ8" s="1593" t="s">
        <v>658</v>
      </c>
      <c r="CR8" s="1593" t="s">
        <v>658</v>
      </c>
      <c r="CS8" s="1593" t="s">
        <v>658</v>
      </c>
      <c r="CT8" s="1593" t="s">
        <v>658</v>
      </c>
      <c r="CU8" s="1593" t="s">
        <v>658</v>
      </c>
      <c r="CV8" s="1593" t="s">
        <v>658</v>
      </c>
      <c r="CW8" s="1593" t="s">
        <v>658</v>
      </c>
      <c r="CX8" s="1593" t="s">
        <v>658</v>
      </c>
      <c r="CY8" s="1593" t="s">
        <v>658</v>
      </c>
      <c r="CZ8" s="1593" t="s">
        <v>658</v>
      </c>
      <c r="DA8" s="1593" t="s">
        <v>658</v>
      </c>
      <c r="DB8" s="1593" t="s">
        <v>658</v>
      </c>
      <c r="DC8" s="1593" t="s">
        <v>658</v>
      </c>
      <c r="DD8" s="1591" t="s">
        <v>648</v>
      </c>
      <c r="DE8" s="1591"/>
      <c r="DF8" s="1591"/>
      <c r="DG8" s="1593" t="s">
        <v>659</v>
      </c>
      <c r="DH8" s="1571"/>
      <c r="DI8" s="1593" t="s">
        <v>658</v>
      </c>
      <c r="DJ8" s="1593" t="s">
        <v>658</v>
      </c>
      <c r="DK8" s="1593" t="s">
        <v>658</v>
      </c>
      <c r="DL8" s="1593" t="s">
        <v>658</v>
      </c>
      <c r="DM8" s="1593" t="s">
        <v>658</v>
      </c>
      <c r="DN8" s="1593" t="s">
        <v>658</v>
      </c>
      <c r="DO8" s="1593" t="s">
        <v>658</v>
      </c>
      <c r="DP8" s="1593" t="s">
        <v>658</v>
      </c>
      <c r="DQ8" s="1593" t="s">
        <v>658</v>
      </c>
      <c r="DR8" s="1593" t="s">
        <v>658</v>
      </c>
      <c r="DS8" s="1593" t="s">
        <v>658</v>
      </c>
      <c r="DT8" s="1593" t="s">
        <v>658</v>
      </c>
      <c r="DU8" s="1593" t="s">
        <v>658</v>
      </c>
      <c r="DV8" s="1591" t="s">
        <v>648</v>
      </c>
      <c r="DW8" s="1591"/>
      <c r="DX8" s="1591"/>
      <c r="DY8" s="1593" t="s">
        <v>659</v>
      </c>
      <c r="DZ8" s="1571"/>
      <c r="EA8" s="1593" t="s">
        <v>658</v>
      </c>
      <c r="EB8" s="1593" t="s">
        <v>658</v>
      </c>
      <c r="EC8" s="1593" t="s">
        <v>658</v>
      </c>
      <c r="ED8" s="1593" t="s">
        <v>658</v>
      </c>
      <c r="EE8" s="1593" t="s">
        <v>658</v>
      </c>
      <c r="EF8" s="1593" t="s">
        <v>658</v>
      </c>
      <c r="EG8" s="1593" t="s">
        <v>658</v>
      </c>
      <c r="EH8" s="1593" t="s">
        <v>658</v>
      </c>
      <c r="EI8" s="1593" t="s">
        <v>658</v>
      </c>
      <c r="EJ8" s="1593" t="s">
        <v>658</v>
      </c>
      <c r="EK8" s="1593" t="s">
        <v>658</v>
      </c>
      <c r="EL8" s="1593" t="s">
        <v>658</v>
      </c>
      <c r="EM8" s="1593" t="s">
        <v>658</v>
      </c>
      <c r="EN8" s="1593" t="s">
        <v>658</v>
      </c>
      <c r="EO8" s="1593" t="s">
        <v>658</v>
      </c>
      <c r="EP8" s="1593" t="s">
        <v>658</v>
      </c>
      <c r="EQ8" s="1593" t="s">
        <v>658</v>
      </c>
      <c r="ER8" s="1593" t="s">
        <v>658</v>
      </c>
      <c r="ES8" s="1593" t="s">
        <v>658</v>
      </c>
      <c r="ET8" s="1593" t="s">
        <v>658</v>
      </c>
      <c r="EU8" s="1593" t="s">
        <v>658</v>
      </c>
      <c r="EV8" s="1593" t="s">
        <v>658</v>
      </c>
      <c r="EW8" s="1593" t="s">
        <v>658</v>
      </c>
      <c r="EX8" s="1593" t="s">
        <v>658</v>
      </c>
      <c r="EY8" s="1593" t="s">
        <v>658</v>
      </c>
      <c r="EZ8" s="1591" t="s">
        <v>648</v>
      </c>
      <c r="FA8" s="1591"/>
      <c r="FB8" s="1591"/>
      <c r="FC8" s="1593" t="s">
        <v>659</v>
      </c>
      <c r="FD8" s="1571"/>
      <c r="FE8" s="1593" t="s">
        <v>658</v>
      </c>
      <c r="FF8" s="1593" t="s">
        <v>658</v>
      </c>
      <c r="FG8" s="1593" t="s">
        <v>658</v>
      </c>
      <c r="FH8" s="1593" t="s">
        <v>658</v>
      </c>
      <c r="FI8" s="1593" t="s">
        <v>658</v>
      </c>
      <c r="FJ8" s="1593" t="s">
        <v>658</v>
      </c>
      <c r="FK8" s="1593" t="s">
        <v>658</v>
      </c>
      <c r="FL8" s="1593" t="s">
        <v>658</v>
      </c>
      <c r="FM8" s="1593" t="s">
        <v>658</v>
      </c>
      <c r="FN8" s="1593" t="s">
        <v>658</v>
      </c>
      <c r="FO8" s="1594" t="s">
        <v>648</v>
      </c>
      <c r="FP8" s="1594"/>
      <c r="FQ8" s="1594"/>
      <c r="FR8" s="1593" t="s">
        <v>659</v>
      </c>
      <c r="FS8" s="1571"/>
      <c r="FT8" s="1590" t="s">
        <v>658</v>
      </c>
      <c r="FU8" s="1590" t="s">
        <v>658</v>
      </c>
      <c r="FV8" s="1590" t="s">
        <v>658</v>
      </c>
      <c r="FW8" s="1590" t="s">
        <v>658</v>
      </c>
      <c r="FX8" s="1590" t="s">
        <v>658</v>
      </c>
      <c r="FY8" s="1590" t="s">
        <v>658</v>
      </c>
      <c r="FZ8" s="1590" t="s">
        <v>658</v>
      </c>
      <c r="GA8" s="1590" t="s">
        <v>658</v>
      </c>
      <c r="GB8" s="1590" t="s">
        <v>658</v>
      </c>
      <c r="GC8" s="1590" t="s">
        <v>658</v>
      </c>
      <c r="GD8" s="1590" t="s">
        <v>658</v>
      </c>
      <c r="GE8" s="1590" t="s">
        <v>658</v>
      </c>
      <c r="GF8" s="1590" t="s">
        <v>658</v>
      </c>
      <c r="GG8" s="1590" t="s">
        <v>658</v>
      </c>
      <c r="GH8" s="1590" t="s">
        <v>658</v>
      </c>
      <c r="GI8" s="1590" t="s">
        <v>658</v>
      </c>
      <c r="GJ8" s="1590" t="s">
        <v>658</v>
      </c>
      <c r="GK8" s="1590" t="s">
        <v>658</v>
      </c>
      <c r="GL8" s="1590" t="s">
        <v>658</v>
      </c>
      <c r="GM8" s="1590" t="s">
        <v>658</v>
      </c>
      <c r="GN8" s="1590" t="s">
        <v>658</v>
      </c>
      <c r="GO8" s="1590" t="s">
        <v>658</v>
      </c>
      <c r="GP8" s="1590" t="s">
        <v>658</v>
      </c>
      <c r="GQ8" s="1590" t="s">
        <v>658</v>
      </c>
      <c r="GR8" s="1590" t="s">
        <v>658</v>
      </c>
      <c r="GS8" s="1590" t="s">
        <v>658</v>
      </c>
      <c r="GT8" s="1591" t="s">
        <v>648</v>
      </c>
      <c r="GU8" s="1591"/>
      <c r="GV8" s="1591"/>
      <c r="GW8" s="1590"/>
      <c r="GX8" s="1581"/>
      <c r="GY8" s="1574"/>
      <c r="GZ8" s="1575"/>
      <c r="HA8" s="1575"/>
      <c r="HB8" s="1586"/>
      <c r="HC8" s="1575"/>
      <c r="HD8" s="1576"/>
      <c r="HE8" s="1577"/>
      <c r="HF8" s="1576"/>
      <c r="HG8" s="1590" t="s">
        <v>658</v>
      </c>
      <c r="HH8" s="1590" t="s">
        <v>658</v>
      </c>
      <c r="HI8" s="1590" t="s">
        <v>658</v>
      </c>
      <c r="HJ8" s="1590" t="s">
        <v>658</v>
      </c>
      <c r="HK8" s="1590" t="s">
        <v>658</v>
      </c>
      <c r="HL8" s="1590" t="s">
        <v>658</v>
      </c>
      <c r="HM8" s="1590" t="s">
        <v>658</v>
      </c>
      <c r="HN8" s="1590" t="s">
        <v>658</v>
      </c>
      <c r="HO8" s="1590" t="s">
        <v>658</v>
      </c>
      <c r="HP8" s="1590" t="s">
        <v>658</v>
      </c>
      <c r="HQ8" s="1590" t="s">
        <v>658</v>
      </c>
      <c r="HR8" s="1590" t="s">
        <v>658</v>
      </c>
      <c r="HS8" s="1590" t="s">
        <v>658</v>
      </c>
      <c r="HT8" s="1590" t="s">
        <v>658</v>
      </c>
      <c r="HU8" s="1590" t="s">
        <v>658</v>
      </c>
      <c r="HV8" s="1590" t="s">
        <v>658</v>
      </c>
      <c r="HW8" s="1590" t="s">
        <v>658</v>
      </c>
      <c r="HX8" s="1590" t="s">
        <v>658</v>
      </c>
      <c r="HY8" s="1590" t="s">
        <v>658</v>
      </c>
      <c r="HZ8" s="1590" t="s">
        <v>658</v>
      </c>
      <c r="IA8" s="1591" t="s">
        <v>648</v>
      </c>
      <c r="IB8" s="1591"/>
      <c r="IC8" s="1591"/>
      <c r="ID8" s="1590"/>
      <c r="IE8" s="1574"/>
      <c r="IF8" s="1595" t="s">
        <v>658</v>
      </c>
      <c r="IG8" s="1595" t="s">
        <v>658</v>
      </c>
      <c r="IH8" s="1595" t="s">
        <v>658</v>
      </c>
      <c r="II8" s="1596" t="s">
        <v>648</v>
      </c>
      <c r="IJ8" s="1596"/>
      <c r="IK8" s="1595"/>
      <c r="IL8" s="1578"/>
      <c r="IM8" s="1590" t="s">
        <v>658</v>
      </c>
      <c r="IN8" s="1590" t="s">
        <v>658</v>
      </c>
      <c r="IO8" s="1590" t="s">
        <v>658</v>
      </c>
      <c r="IP8" s="1590" t="s">
        <v>658</v>
      </c>
      <c r="IQ8" s="1590" t="s">
        <v>658</v>
      </c>
      <c r="IR8" s="1590" t="s">
        <v>658</v>
      </c>
      <c r="IS8" s="1590" t="s">
        <v>658</v>
      </c>
      <c r="IT8" s="1590" t="s">
        <v>658</v>
      </c>
      <c r="IU8" s="1590" t="s">
        <v>658</v>
      </c>
      <c r="IV8" s="1590" t="s">
        <v>658</v>
      </c>
      <c r="IW8" s="1591" t="s">
        <v>648</v>
      </c>
      <c r="IX8" s="1591"/>
      <c r="IY8" s="1591"/>
      <c r="IZ8" s="1590"/>
      <c r="JA8" s="1574"/>
      <c r="JB8" s="1575"/>
      <c r="JC8" s="1586"/>
      <c r="JD8" s="1575"/>
      <c r="JE8" s="1575"/>
      <c r="JF8" s="1580"/>
      <c r="JG8" s="1587"/>
      <c r="JH8" s="1587"/>
      <c r="JI8" s="1587"/>
      <c r="JJ8" s="1587"/>
      <c r="JK8" s="1588"/>
      <c r="JL8" s="1587"/>
      <c r="JM8" s="1574"/>
      <c r="JN8" s="1574"/>
      <c r="JO8" s="1577"/>
      <c r="JP8" s="1574"/>
      <c r="JQ8" s="1574"/>
      <c r="JR8" s="1577"/>
    </row>
    <row r="9" customFormat="false" ht="12.75" hidden="false" customHeight="true" outlineLevel="0" collapsed="false">
      <c r="A9" s="1566"/>
      <c r="B9" s="1567"/>
      <c r="C9" s="1597" t="s">
        <v>660</v>
      </c>
      <c r="D9" s="1597" t="s">
        <v>660</v>
      </c>
      <c r="E9" s="1597" t="s">
        <v>660</v>
      </c>
      <c r="F9" s="1597" t="s">
        <v>660</v>
      </c>
      <c r="G9" s="1598" t="s">
        <v>660</v>
      </c>
      <c r="H9" s="1598" t="s">
        <v>660</v>
      </c>
      <c r="I9" s="1598" t="s">
        <v>660</v>
      </c>
      <c r="J9" s="1598" t="s">
        <v>660</v>
      </c>
      <c r="K9" s="1598" t="s">
        <v>660</v>
      </c>
      <c r="L9" s="1598" t="s">
        <v>660</v>
      </c>
      <c r="M9" s="1598" t="s">
        <v>660</v>
      </c>
      <c r="N9" s="1598" t="s">
        <v>660</v>
      </c>
      <c r="O9" s="1598" t="s">
        <v>660</v>
      </c>
      <c r="P9" s="1598" t="s">
        <v>660</v>
      </c>
      <c r="Q9" s="1598" t="s">
        <v>660</v>
      </c>
      <c r="R9" s="1598" t="s">
        <v>660</v>
      </c>
      <c r="S9" s="1598" t="s">
        <v>660</v>
      </c>
      <c r="T9" s="1598" t="s">
        <v>660</v>
      </c>
      <c r="U9" s="1598" t="s">
        <v>660</v>
      </c>
      <c r="V9" s="1598" t="s">
        <v>660</v>
      </c>
      <c r="W9" s="1598" t="s">
        <v>660</v>
      </c>
      <c r="X9" s="1591"/>
      <c r="Y9" s="1591"/>
      <c r="Z9" s="1591"/>
      <c r="AA9" s="1598" t="s">
        <v>661</v>
      </c>
      <c r="AB9" s="1598"/>
      <c r="AC9" s="1598" t="s">
        <v>660</v>
      </c>
      <c r="AD9" s="1598" t="s">
        <v>660</v>
      </c>
      <c r="AE9" s="1598" t="s">
        <v>660</v>
      </c>
      <c r="AF9" s="1598" t="s">
        <v>660</v>
      </c>
      <c r="AG9" s="1598" t="s">
        <v>660</v>
      </c>
      <c r="AH9" s="1598" t="s">
        <v>660</v>
      </c>
      <c r="AI9" s="1598" t="s">
        <v>660</v>
      </c>
      <c r="AJ9" s="1598" t="s">
        <v>660</v>
      </c>
      <c r="AK9" s="1598" t="s">
        <v>660</v>
      </c>
      <c r="AL9" s="1598" t="s">
        <v>660</v>
      </c>
      <c r="AM9" s="1598" t="s">
        <v>660</v>
      </c>
      <c r="AN9" s="1598" t="s">
        <v>660</v>
      </c>
      <c r="AO9" s="1598" t="s">
        <v>660</v>
      </c>
      <c r="AP9" s="1591"/>
      <c r="AQ9" s="1591"/>
      <c r="AR9" s="1591"/>
      <c r="AS9" s="1598" t="s">
        <v>661</v>
      </c>
      <c r="AT9" s="1598"/>
      <c r="AU9" s="1597" t="s">
        <v>660</v>
      </c>
      <c r="AV9" s="1597" t="s">
        <v>660</v>
      </c>
      <c r="AW9" s="1597" t="s">
        <v>660</v>
      </c>
      <c r="AX9" s="1597" t="s">
        <v>660</v>
      </c>
      <c r="AY9" s="1597" t="s">
        <v>660</v>
      </c>
      <c r="AZ9" s="1597" t="s">
        <v>660</v>
      </c>
      <c r="BA9" s="1597" t="s">
        <v>660</v>
      </c>
      <c r="BB9" s="1597" t="s">
        <v>660</v>
      </c>
      <c r="BC9" s="1597" t="s">
        <v>660</v>
      </c>
      <c r="BD9" s="1597" t="s">
        <v>660</v>
      </c>
      <c r="BE9" s="1597" t="s">
        <v>660</v>
      </c>
      <c r="BF9" s="1597" t="s">
        <v>660</v>
      </c>
      <c r="BG9" s="1597" t="s">
        <v>660</v>
      </c>
      <c r="BH9" s="1597" t="s">
        <v>660</v>
      </c>
      <c r="BI9" s="1597" t="s">
        <v>660</v>
      </c>
      <c r="BJ9" s="1597" t="s">
        <v>660</v>
      </c>
      <c r="BK9" s="1597" t="s">
        <v>660</v>
      </c>
      <c r="BL9" s="1597" t="s">
        <v>660</v>
      </c>
      <c r="BM9" s="1597" t="s">
        <v>660</v>
      </c>
      <c r="BN9" s="1597" t="s">
        <v>660</v>
      </c>
      <c r="BO9" s="1597" t="s">
        <v>660</v>
      </c>
      <c r="BP9" s="1597" t="s">
        <v>660</v>
      </c>
      <c r="BQ9" s="1597" t="s">
        <v>660</v>
      </c>
      <c r="BR9" s="1592"/>
      <c r="BS9" s="1592"/>
      <c r="BT9" s="1592"/>
      <c r="BU9" s="1597" t="s">
        <v>661</v>
      </c>
      <c r="BV9" s="1598"/>
      <c r="BW9" s="1598" t="s">
        <v>660</v>
      </c>
      <c r="BX9" s="1598" t="s">
        <v>660</v>
      </c>
      <c r="BY9" s="1598" t="s">
        <v>660</v>
      </c>
      <c r="BZ9" s="1598" t="s">
        <v>660</v>
      </c>
      <c r="CA9" s="1598" t="s">
        <v>660</v>
      </c>
      <c r="CB9" s="1598" t="s">
        <v>660</v>
      </c>
      <c r="CC9" s="1598" t="s">
        <v>660</v>
      </c>
      <c r="CD9" s="1598" t="s">
        <v>660</v>
      </c>
      <c r="CE9" s="1598" t="s">
        <v>660</v>
      </c>
      <c r="CF9" s="1598" t="s">
        <v>660</v>
      </c>
      <c r="CG9" s="1598" t="s">
        <v>660</v>
      </c>
      <c r="CH9" s="1598" t="s">
        <v>660</v>
      </c>
      <c r="CI9" s="1598" t="s">
        <v>660</v>
      </c>
      <c r="CJ9" s="1591"/>
      <c r="CK9" s="1591"/>
      <c r="CL9" s="1591"/>
      <c r="CM9" s="1598" t="s">
        <v>661</v>
      </c>
      <c r="CN9" s="1598"/>
      <c r="CO9" s="1584"/>
      <c r="CP9" s="1584"/>
      <c r="CQ9" s="1599" t="s">
        <v>659</v>
      </c>
      <c r="CR9" s="1599" t="s">
        <v>659</v>
      </c>
      <c r="CS9" s="1599" t="s">
        <v>659</v>
      </c>
      <c r="CT9" s="1599" t="s">
        <v>659</v>
      </c>
      <c r="CU9" s="1599" t="s">
        <v>659</v>
      </c>
      <c r="CV9" s="1599" t="s">
        <v>659</v>
      </c>
      <c r="CW9" s="1599" t="s">
        <v>659</v>
      </c>
      <c r="CX9" s="1599" t="s">
        <v>659</v>
      </c>
      <c r="CY9" s="1599" t="s">
        <v>659</v>
      </c>
      <c r="CZ9" s="1599" t="s">
        <v>659</v>
      </c>
      <c r="DA9" s="1599" t="s">
        <v>659</v>
      </c>
      <c r="DB9" s="1599" t="s">
        <v>659</v>
      </c>
      <c r="DC9" s="1599" t="s">
        <v>659</v>
      </c>
      <c r="DD9" s="1591"/>
      <c r="DE9" s="1591"/>
      <c r="DF9" s="1591"/>
      <c r="DG9" s="1599" t="s">
        <v>661</v>
      </c>
      <c r="DH9" s="1571"/>
      <c r="DI9" s="1599" t="s">
        <v>659</v>
      </c>
      <c r="DJ9" s="1599" t="s">
        <v>659</v>
      </c>
      <c r="DK9" s="1599" t="s">
        <v>659</v>
      </c>
      <c r="DL9" s="1599" t="s">
        <v>659</v>
      </c>
      <c r="DM9" s="1599" t="s">
        <v>659</v>
      </c>
      <c r="DN9" s="1599" t="s">
        <v>659</v>
      </c>
      <c r="DO9" s="1599" t="s">
        <v>659</v>
      </c>
      <c r="DP9" s="1599" t="s">
        <v>659</v>
      </c>
      <c r="DQ9" s="1599" t="s">
        <v>659</v>
      </c>
      <c r="DR9" s="1599" t="s">
        <v>659</v>
      </c>
      <c r="DS9" s="1599" t="s">
        <v>659</v>
      </c>
      <c r="DT9" s="1599" t="s">
        <v>659</v>
      </c>
      <c r="DU9" s="1599" t="s">
        <v>659</v>
      </c>
      <c r="DV9" s="1591"/>
      <c r="DW9" s="1591"/>
      <c r="DX9" s="1591"/>
      <c r="DY9" s="1599" t="s">
        <v>661</v>
      </c>
      <c r="DZ9" s="1571"/>
      <c r="EA9" s="1599" t="s">
        <v>659</v>
      </c>
      <c r="EB9" s="1599" t="s">
        <v>659</v>
      </c>
      <c r="EC9" s="1599" t="s">
        <v>659</v>
      </c>
      <c r="ED9" s="1599" t="s">
        <v>659</v>
      </c>
      <c r="EE9" s="1599" t="s">
        <v>659</v>
      </c>
      <c r="EF9" s="1599" t="s">
        <v>659</v>
      </c>
      <c r="EG9" s="1599" t="s">
        <v>659</v>
      </c>
      <c r="EH9" s="1599" t="s">
        <v>659</v>
      </c>
      <c r="EI9" s="1599" t="s">
        <v>659</v>
      </c>
      <c r="EJ9" s="1599" t="s">
        <v>659</v>
      </c>
      <c r="EK9" s="1599" t="s">
        <v>659</v>
      </c>
      <c r="EL9" s="1599" t="s">
        <v>659</v>
      </c>
      <c r="EM9" s="1599" t="s">
        <v>659</v>
      </c>
      <c r="EN9" s="1599" t="s">
        <v>659</v>
      </c>
      <c r="EO9" s="1599" t="s">
        <v>659</v>
      </c>
      <c r="EP9" s="1599" t="s">
        <v>659</v>
      </c>
      <c r="EQ9" s="1599" t="s">
        <v>659</v>
      </c>
      <c r="ER9" s="1599" t="s">
        <v>659</v>
      </c>
      <c r="ES9" s="1599" t="s">
        <v>659</v>
      </c>
      <c r="ET9" s="1599" t="s">
        <v>659</v>
      </c>
      <c r="EU9" s="1599" t="s">
        <v>659</v>
      </c>
      <c r="EV9" s="1599" t="s">
        <v>659</v>
      </c>
      <c r="EW9" s="1599" t="s">
        <v>659</v>
      </c>
      <c r="EX9" s="1599" t="s">
        <v>659</v>
      </c>
      <c r="EY9" s="1599" t="s">
        <v>659</v>
      </c>
      <c r="EZ9" s="1591"/>
      <c r="FA9" s="1591"/>
      <c r="FB9" s="1591"/>
      <c r="FC9" s="1599" t="s">
        <v>661</v>
      </c>
      <c r="FD9" s="1571"/>
      <c r="FE9" s="1599" t="s">
        <v>659</v>
      </c>
      <c r="FF9" s="1599" t="s">
        <v>659</v>
      </c>
      <c r="FG9" s="1599" t="s">
        <v>659</v>
      </c>
      <c r="FH9" s="1599" t="s">
        <v>659</v>
      </c>
      <c r="FI9" s="1599" t="s">
        <v>659</v>
      </c>
      <c r="FJ9" s="1599" t="s">
        <v>659</v>
      </c>
      <c r="FK9" s="1599" t="s">
        <v>659</v>
      </c>
      <c r="FL9" s="1599" t="s">
        <v>659</v>
      </c>
      <c r="FM9" s="1599" t="s">
        <v>659</v>
      </c>
      <c r="FN9" s="1599" t="s">
        <v>659</v>
      </c>
      <c r="FO9" s="1594"/>
      <c r="FP9" s="1594"/>
      <c r="FQ9" s="1594"/>
      <c r="FR9" s="1599" t="s">
        <v>661</v>
      </c>
      <c r="FS9" s="1571"/>
      <c r="FT9" s="1598" t="s">
        <v>659</v>
      </c>
      <c r="FU9" s="1598" t="s">
        <v>659</v>
      </c>
      <c r="FV9" s="1598" t="s">
        <v>659</v>
      </c>
      <c r="FW9" s="1598" t="s">
        <v>659</v>
      </c>
      <c r="FX9" s="1598" t="s">
        <v>659</v>
      </c>
      <c r="FY9" s="1598" t="s">
        <v>659</v>
      </c>
      <c r="FZ9" s="1598" t="s">
        <v>659</v>
      </c>
      <c r="GA9" s="1598" t="s">
        <v>659</v>
      </c>
      <c r="GB9" s="1598" t="s">
        <v>659</v>
      </c>
      <c r="GC9" s="1598" t="s">
        <v>659</v>
      </c>
      <c r="GD9" s="1598" t="s">
        <v>659</v>
      </c>
      <c r="GE9" s="1598" t="s">
        <v>659</v>
      </c>
      <c r="GF9" s="1598" t="s">
        <v>659</v>
      </c>
      <c r="GG9" s="1598" t="s">
        <v>659</v>
      </c>
      <c r="GH9" s="1598" t="s">
        <v>659</v>
      </c>
      <c r="GI9" s="1598" t="s">
        <v>659</v>
      </c>
      <c r="GJ9" s="1598" t="s">
        <v>659</v>
      </c>
      <c r="GK9" s="1598" t="s">
        <v>659</v>
      </c>
      <c r="GL9" s="1598" t="s">
        <v>659</v>
      </c>
      <c r="GM9" s="1598" t="s">
        <v>659</v>
      </c>
      <c r="GN9" s="1598" t="s">
        <v>659</v>
      </c>
      <c r="GO9" s="1598" t="s">
        <v>659</v>
      </c>
      <c r="GP9" s="1598" t="s">
        <v>659</v>
      </c>
      <c r="GQ9" s="1598" t="s">
        <v>659</v>
      </c>
      <c r="GR9" s="1598" t="s">
        <v>659</v>
      </c>
      <c r="GS9" s="1598" t="s">
        <v>659</v>
      </c>
      <c r="GT9" s="1591"/>
      <c r="GU9" s="1591"/>
      <c r="GV9" s="1591"/>
      <c r="GW9" s="1598"/>
      <c r="GX9" s="1581"/>
      <c r="GY9" s="1574"/>
      <c r="GZ9" s="1575"/>
      <c r="HA9" s="1575"/>
      <c r="HB9" s="1586"/>
      <c r="HC9" s="1575"/>
      <c r="HD9" s="1576"/>
      <c r="HE9" s="1577"/>
      <c r="HF9" s="1576"/>
      <c r="HG9" s="1598" t="s">
        <v>659</v>
      </c>
      <c r="HH9" s="1598" t="s">
        <v>659</v>
      </c>
      <c r="HI9" s="1598" t="s">
        <v>659</v>
      </c>
      <c r="HJ9" s="1598" t="s">
        <v>659</v>
      </c>
      <c r="HK9" s="1598" t="s">
        <v>659</v>
      </c>
      <c r="HL9" s="1598" t="s">
        <v>659</v>
      </c>
      <c r="HM9" s="1598" t="s">
        <v>659</v>
      </c>
      <c r="HN9" s="1598" t="s">
        <v>659</v>
      </c>
      <c r="HO9" s="1598" t="s">
        <v>659</v>
      </c>
      <c r="HP9" s="1598" t="s">
        <v>659</v>
      </c>
      <c r="HQ9" s="1598" t="s">
        <v>659</v>
      </c>
      <c r="HR9" s="1598" t="s">
        <v>659</v>
      </c>
      <c r="HS9" s="1598" t="s">
        <v>659</v>
      </c>
      <c r="HT9" s="1598" t="s">
        <v>659</v>
      </c>
      <c r="HU9" s="1598" t="s">
        <v>659</v>
      </c>
      <c r="HV9" s="1598" t="s">
        <v>659</v>
      </c>
      <c r="HW9" s="1598" t="s">
        <v>659</v>
      </c>
      <c r="HX9" s="1598" t="s">
        <v>659</v>
      </c>
      <c r="HY9" s="1598" t="s">
        <v>659</v>
      </c>
      <c r="HZ9" s="1598" t="s">
        <v>659</v>
      </c>
      <c r="IA9" s="1591"/>
      <c r="IB9" s="1591"/>
      <c r="IC9" s="1591"/>
      <c r="ID9" s="1598"/>
      <c r="IE9" s="1574"/>
      <c r="IF9" s="1600" t="s">
        <v>659</v>
      </c>
      <c r="IG9" s="1600" t="s">
        <v>659</v>
      </c>
      <c r="IH9" s="1600" t="s">
        <v>659</v>
      </c>
      <c r="II9" s="1596"/>
      <c r="IJ9" s="1596"/>
      <c r="IK9" s="1600"/>
      <c r="IL9" s="1578"/>
      <c r="IM9" s="1598" t="s">
        <v>659</v>
      </c>
      <c r="IN9" s="1598" t="s">
        <v>659</v>
      </c>
      <c r="IO9" s="1598" t="s">
        <v>659</v>
      </c>
      <c r="IP9" s="1598" t="s">
        <v>659</v>
      </c>
      <c r="IQ9" s="1598" t="s">
        <v>659</v>
      </c>
      <c r="IR9" s="1598" t="s">
        <v>659</v>
      </c>
      <c r="IS9" s="1598" t="s">
        <v>659</v>
      </c>
      <c r="IT9" s="1598" t="s">
        <v>659</v>
      </c>
      <c r="IU9" s="1598" t="s">
        <v>659</v>
      </c>
      <c r="IV9" s="1598" t="s">
        <v>659</v>
      </c>
      <c r="IW9" s="1591"/>
      <c r="IX9" s="1591"/>
      <c r="IY9" s="1591"/>
      <c r="IZ9" s="1598"/>
      <c r="JA9" s="1574"/>
      <c r="JB9" s="1575"/>
      <c r="JC9" s="1586"/>
      <c r="JD9" s="1575"/>
      <c r="JE9" s="1575"/>
      <c r="JF9" s="1580"/>
      <c r="JG9" s="1587"/>
      <c r="JH9" s="1587"/>
      <c r="JI9" s="1587"/>
      <c r="JJ9" s="1587"/>
      <c r="JK9" s="1588"/>
      <c r="JL9" s="1587"/>
      <c r="JM9" s="1574"/>
      <c r="JN9" s="1574"/>
      <c r="JO9" s="1577"/>
      <c r="JP9" s="1574"/>
      <c r="JQ9" s="1574"/>
      <c r="JR9" s="1577"/>
    </row>
    <row r="10" customFormat="false" ht="17.25" hidden="false" customHeight="true" outlineLevel="0" collapsed="false">
      <c r="A10" s="1601" t="n">
        <v>1</v>
      </c>
      <c r="B10" s="1602" t="n">
        <v>2</v>
      </c>
      <c r="C10" s="1602" t="n">
        <v>3</v>
      </c>
      <c r="D10" s="1602"/>
      <c r="E10" s="1602"/>
      <c r="F10" s="1602"/>
      <c r="G10" s="1602"/>
      <c r="H10" s="1602"/>
      <c r="I10" s="1602"/>
      <c r="J10" s="1602"/>
      <c r="K10" s="1602"/>
      <c r="L10" s="1602"/>
      <c r="M10" s="1602"/>
      <c r="N10" s="1602"/>
      <c r="O10" s="1602"/>
      <c r="P10" s="1602"/>
      <c r="Q10" s="1602"/>
      <c r="R10" s="1602"/>
      <c r="S10" s="1602"/>
      <c r="T10" s="1602"/>
      <c r="U10" s="1602"/>
      <c r="V10" s="1602"/>
      <c r="W10" s="1602"/>
      <c r="X10" s="1602"/>
      <c r="Y10" s="1602"/>
      <c r="Z10" s="1602"/>
      <c r="AA10" s="1602"/>
      <c r="AB10" s="1582"/>
      <c r="AC10" s="1602" t="n">
        <v>4</v>
      </c>
      <c r="AD10" s="1602"/>
      <c r="AE10" s="1602"/>
      <c r="AF10" s="1602"/>
      <c r="AG10" s="1602"/>
      <c r="AH10" s="1602"/>
      <c r="AI10" s="1602"/>
      <c r="AJ10" s="1602"/>
      <c r="AK10" s="1602"/>
      <c r="AL10" s="1602"/>
      <c r="AM10" s="1602"/>
      <c r="AN10" s="1602"/>
      <c r="AO10" s="1602"/>
      <c r="AP10" s="1602"/>
      <c r="AQ10" s="1602"/>
      <c r="AR10" s="1602"/>
      <c r="AS10" s="1602"/>
      <c r="AT10" s="1582"/>
      <c r="AU10" s="1603" t="n">
        <v>5</v>
      </c>
      <c r="AV10" s="1603"/>
      <c r="AW10" s="1603"/>
      <c r="AX10" s="1603"/>
      <c r="AY10" s="1603"/>
      <c r="AZ10" s="1603"/>
      <c r="BA10" s="1603"/>
      <c r="BB10" s="1603"/>
      <c r="BC10" s="1603"/>
      <c r="BD10" s="1603"/>
      <c r="BE10" s="1603"/>
      <c r="BF10" s="1603"/>
      <c r="BG10" s="1603"/>
      <c r="BH10" s="1603"/>
      <c r="BI10" s="1603"/>
      <c r="BJ10" s="1603"/>
      <c r="BK10" s="1603"/>
      <c r="BL10" s="1603"/>
      <c r="BM10" s="1603"/>
      <c r="BN10" s="1603"/>
      <c r="BO10" s="1603"/>
      <c r="BP10" s="1603"/>
      <c r="BQ10" s="1603"/>
      <c r="BR10" s="1603"/>
      <c r="BS10" s="1603"/>
      <c r="BT10" s="1603"/>
      <c r="BU10" s="1603"/>
      <c r="BV10" s="1582"/>
      <c r="BW10" s="1602" t="n">
        <v>6</v>
      </c>
      <c r="BX10" s="1602"/>
      <c r="BY10" s="1602"/>
      <c r="BZ10" s="1602"/>
      <c r="CA10" s="1602"/>
      <c r="CB10" s="1602"/>
      <c r="CC10" s="1602"/>
      <c r="CD10" s="1602"/>
      <c r="CE10" s="1602"/>
      <c r="CF10" s="1602"/>
      <c r="CG10" s="1602"/>
      <c r="CH10" s="1602"/>
      <c r="CI10" s="1602"/>
      <c r="CJ10" s="1602"/>
      <c r="CK10" s="1602"/>
      <c r="CL10" s="1602"/>
      <c r="CM10" s="1602"/>
      <c r="CN10" s="1582"/>
      <c r="CO10" s="1602"/>
      <c r="CP10" s="1604"/>
      <c r="CQ10" s="1602" t="n">
        <v>9</v>
      </c>
      <c r="CR10" s="1602"/>
      <c r="CS10" s="1602"/>
      <c r="CT10" s="1602"/>
      <c r="CU10" s="1602"/>
      <c r="CV10" s="1602"/>
      <c r="CW10" s="1602"/>
      <c r="CX10" s="1602"/>
      <c r="CY10" s="1602"/>
      <c r="CZ10" s="1602"/>
      <c r="DA10" s="1602"/>
      <c r="DB10" s="1602"/>
      <c r="DC10" s="1602"/>
      <c r="DD10" s="1602"/>
      <c r="DE10" s="1602"/>
      <c r="DF10" s="1602"/>
      <c r="DG10" s="1602"/>
      <c r="DH10" s="1602" t="n">
        <v>10</v>
      </c>
      <c r="DI10" s="1602" t="n">
        <v>9</v>
      </c>
      <c r="DJ10" s="1602"/>
      <c r="DK10" s="1602"/>
      <c r="DL10" s="1602"/>
      <c r="DM10" s="1602"/>
      <c r="DN10" s="1602"/>
      <c r="DO10" s="1602"/>
      <c r="DP10" s="1602"/>
      <c r="DQ10" s="1602"/>
      <c r="DR10" s="1602"/>
      <c r="DS10" s="1602"/>
      <c r="DT10" s="1602"/>
      <c r="DU10" s="1602"/>
      <c r="DV10" s="1602"/>
      <c r="DW10" s="1602"/>
      <c r="DX10" s="1602"/>
      <c r="DY10" s="1602"/>
      <c r="DZ10" s="1602" t="n">
        <v>10</v>
      </c>
      <c r="EA10" s="1602" t="n">
        <v>11</v>
      </c>
      <c r="EB10" s="1602"/>
      <c r="EC10" s="1602"/>
      <c r="ED10" s="1602"/>
      <c r="EE10" s="1602"/>
      <c r="EF10" s="1602"/>
      <c r="EG10" s="1602"/>
      <c r="EH10" s="1602"/>
      <c r="EI10" s="1602"/>
      <c r="EJ10" s="1602"/>
      <c r="EK10" s="1602"/>
      <c r="EL10" s="1602"/>
      <c r="EM10" s="1602"/>
      <c r="EN10" s="1602"/>
      <c r="EO10" s="1602"/>
      <c r="EP10" s="1602"/>
      <c r="EQ10" s="1602"/>
      <c r="ER10" s="1602"/>
      <c r="ES10" s="1602"/>
      <c r="ET10" s="1602"/>
      <c r="EU10" s="1602"/>
      <c r="EV10" s="1602"/>
      <c r="EW10" s="1602"/>
      <c r="EX10" s="1602"/>
      <c r="EY10" s="1602"/>
      <c r="EZ10" s="1602"/>
      <c r="FA10" s="1602"/>
      <c r="FB10" s="1602"/>
      <c r="FC10" s="1602"/>
      <c r="FD10" s="1602" t="n">
        <v>12</v>
      </c>
      <c r="FE10" s="1605" t="n">
        <v>11</v>
      </c>
      <c r="FF10" s="1605"/>
      <c r="FG10" s="1605"/>
      <c r="FH10" s="1605"/>
      <c r="FI10" s="1605"/>
      <c r="FJ10" s="1605"/>
      <c r="FK10" s="1605"/>
      <c r="FL10" s="1605"/>
      <c r="FM10" s="1605"/>
      <c r="FN10" s="1605"/>
      <c r="FO10" s="1605"/>
      <c r="FP10" s="1605"/>
      <c r="FQ10" s="1605"/>
      <c r="FR10" s="1605"/>
      <c r="FS10" s="1602" t="n">
        <v>12</v>
      </c>
      <c r="FT10" s="1602" t="n">
        <v>13</v>
      </c>
      <c r="FU10" s="1602"/>
      <c r="FV10" s="1602"/>
      <c r="FW10" s="1602"/>
      <c r="FX10" s="1602"/>
      <c r="FY10" s="1602"/>
      <c r="FZ10" s="1602"/>
      <c r="GA10" s="1602"/>
      <c r="GB10" s="1602"/>
      <c r="GC10" s="1602"/>
      <c r="GD10" s="1602"/>
      <c r="GE10" s="1602"/>
      <c r="GF10" s="1602"/>
      <c r="GG10" s="1602"/>
      <c r="GH10" s="1602"/>
      <c r="GI10" s="1602"/>
      <c r="GJ10" s="1602"/>
      <c r="GK10" s="1602"/>
      <c r="GL10" s="1602"/>
      <c r="GM10" s="1602"/>
      <c r="GN10" s="1602"/>
      <c r="GO10" s="1602"/>
      <c r="GP10" s="1602"/>
      <c r="GQ10" s="1602"/>
      <c r="GR10" s="1602"/>
      <c r="GS10" s="1602"/>
      <c r="GT10" s="1602"/>
      <c r="GU10" s="1602"/>
      <c r="GV10" s="1602"/>
      <c r="GW10" s="1602"/>
      <c r="GX10" s="1606" t="n">
        <v>14</v>
      </c>
      <c r="GY10" s="1602" t="n">
        <v>15</v>
      </c>
      <c r="GZ10" s="1602" t="n">
        <v>16</v>
      </c>
      <c r="HA10" s="1602"/>
      <c r="HB10" s="1602"/>
      <c r="HC10" s="1602" t="n">
        <v>17</v>
      </c>
      <c r="HD10" s="1602"/>
      <c r="HE10" s="1602"/>
      <c r="HF10" s="1602" t="n">
        <v>18</v>
      </c>
      <c r="HG10" s="1602" t="n">
        <v>19</v>
      </c>
      <c r="HH10" s="1602"/>
      <c r="HI10" s="1602"/>
      <c r="HJ10" s="1602"/>
      <c r="HK10" s="1602"/>
      <c r="HL10" s="1602"/>
      <c r="HM10" s="1602"/>
      <c r="HN10" s="1602"/>
      <c r="HO10" s="1602"/>
      <c r="HP10" s="1602"/>
      <c r="HQ10" s="1602"/>
      <c r="HR10" s="1602"/>
      <c r="HS10" s="1602"/>
      <c r="HT10" s="1602"/>
      <c r="HU10" s="1602"/>
      <c r="HV10" s="1602"/>
      <c r="HW10" s="1602"/>
      <c r="HX10" s="1602"/>
      <c r="HY10" s="1602"/>
      <c r="HZ10" s="1602"/>
      <c r="IA10" s="1602"/>
      <c r="IB10" s="1602"/>
      <c r="IC10" s="1602"/>
      <c r="ID10" s="1602"/>
      <c r="IE10" s="1602" t="n">
        <v>20</v>
      </c>
      <c r="IF10" s="1607" t="n">
        <v>24</v>
      </c>
      <c r="IG10" s="1607"/>
      <c r="IH10" s="1607"/>
      <c r="II10" s="1607"/>
      <c r="IJ10" s="1607"/>
      <c r="IK10" s="1607"/>
      <c r="IL10" s="1607" t="n">
        <v>25</v>
      </c>
      <c r="IM10" s="1602" t="n">
        <v>20</v>
      </c>
      <c r="IN10" s="1602"/>
      <c r="IO10" s="1602"/>
      <c r="IP10" s="1602"/>
      <c r="IQ10" s="1602"/>
      <c r="IR10" s="1602"/>
      <c r="IS10" s="1602"/>
      <c r="IT10" s="1602"/>
      <c r="IU10" s="1602"/>
      <c r="IV10" s="1602"/>
      <c r="IW10" s="1602"/>
      <c r="IX10" s="1602"/>
      <c r="IY10" s="1602"/>
      <c r="IZ10" s="1602"/>
      <c r="JA10" s="1602" t="n">
        <v>21</v>
      </c>
      <c r="JB10" s="1602" t="n">
        <v>22</v>
      </c>
      <c r="JC10" s="1602"/>
      <c r="JD10" s="1602"/>
      <c r="JE10" s="1602" t="n">
        <v>23</v>
      </c>
      <c r="JF10" s="1602" t="n">
        <v>24</v>
      </c>
      <c r="JG10" s="1607" t="n">
        <v>10</v>
      </c>
      <c r="JH10" s="1607" t="n">
        <v>11</v>
      </c>
      <c r="JI10" s="1607" t="n">
        <v>12</v>
      </c>
      <c r="JJ10" s="1607" t="n">
        <v>13</v>
      </c>
      <c r="JK10" s="1607"/>
      <c r="JL10" s="1607" t="n">
        <v>14</v>
      </c>
      <c r="JM10" s="1602" t="n">
        <v>29</v>
      </c>
      <c r="JN10" s="1602"/>
      <c r="JO10" s="1602"/>
      <c r="JP10" s="1602" t="n">
        <v>30</v>
      </c>
      <c r="JQ10" s="1602"/>
      <c r="JR10" s="1602"/>
    </row>
    <row r="11" customFormat="false" ht="0.75" hidden="false" customHeight="true" outlineLevel="0" collapsed="false">
      <c r="A11" s="1608"/>
      <c r="B11" s="1608"/>
      <c r="C11" s="1609"/>
      <c r="D11" s="1609"/>
      <c r="E11" s="1609"/>
      <c r="F11" s="1609"/>
      <c r="G11" s="1608"/>
      <c r="H11" s="1608"/>
      <c r="I11" s="1608"/>
      <c r="J11" s="1608"/>
      <c r="K11" s="1608"/>
      <c r="L11" s="1608"/>
      <c r="M11" s="1608"/>
      <c r="N11" s="1608"/>
      <c r="O11" s="1608"/>
      <c r="P11" s="1608"/>
      <c r="Q11" s="1608"/>
      <c r="R11" s="1608"/>
      <c r="S11" s="1608"/>
      <c r="T11" s="1608"/>
      <c r="U11" s="1608"/>
      <c r="V11" s="1608"/>
      <c r="W11" s="1608"/>
      <c r="X11" s="1608"/>
      <c r="Y11" s="1608"/>
      <c r="Z11" s="1608"/>
      <c r="AA11" s="1608"/>
      <c r="AB11" s="1608"/>
      <c r="AC11" s="1609"/>
      <c r="AD11" s="1609"/>
      <c r="AE11" s="1608"/>
      <c r="AF11" s="1608"/>
      <c r="AG11" s="1608"/>
      <c r="AH11" s="1608"/>
      <c r="AI11" s="1608"/>
      <c r="AJ11" s="1608"/>
      <c r="AK11" s="1608"/>
      <c r="AL11" s="1608"/>
      <c r="AM11" s="1608"/>
      <c r="AN11" s="1608"/>
      <c r="AO11" s="1608"/>
      <c r="AP11" s="1608"/>
      <c r="AQ11" s="1608"/>
      <c r="AR11" s="1608"/>
      <c r="AS11" s="1608"/>
      <c r="AT11" s="1608"/>
      <c r="AU11" s="1609"/>
      <c r="AV11" s="1609"/>
      <c r="AW11" s="1609"/>
      <c r="AX11" s="1609"/>
      <c r="AY11" s="1609"/>
      <c r="AZ11" s="1609"/>
      <c r="BA11" s="1609"/>
      <c r="BB11" s="1609"/>
      <c r="BC11" s="1609"/>
      <c r="BD11" s="1609"/>
      <c r="BE11" s="1609"/>
      <c r="BF11" s="1609"/>
      <c r="BG11" s="1609"/>
      <c r="BH11" s="1609"/>
      <c r="BI11" s="1609"/>
      <c r="BJ11" s="1609"/>
      <c r="BK11" s="1609"/>
      <c r="BL11" s="1609"/>
      <c r="BM11" s="1609"/>
      <c r="BN11" s="1609"/>
      <c r="BO11" s="1609"/>
      <c r="BP11" s="1609"/>
      <c r="BQ11" s="1609"/>
      <c r="BR11" s="1609"/>
      <c r="BS11" s="1609"/>
      <c r="BT11" s="1609"/>
      <c r="BU11" s="1609"/>
      <c r="BV11" s="1608"/>
      <c r="BW11" s="1608"/>
      <c r="BX11" s="1608"/>
      <c r="BY11" s="1608"/>
      <c r="BZ11" s="1608"/>
      <c r="CA11" s="1608"/>
      <c r="CB11" s="1608"/>
      <c r="CC11" s="1608"/>
      <c r="CD11" s="1608"/>
      <c r="CE11" s="1608"/>
      <c r="CF11" s="1608"/>
      <c r="CG11" s="1608"/>
      <c r="CH11" s="1608"/>
      <c r="CI11" s="1608"/>
      <c r="CJ11" s="1608"/>
      <c r="CK11" s="1608"/>
      <c r="CL11" s="1608"/>
      <c r="CM11" s="1608"/>
      <c r="CN11" s="1608"/>
      <c r="CO11" s="1608"/>
      <c r="CP11" s="1608"/>
      <c r="CQ11" s="1608"/>
      <c r="CR11" s="1608"/>
      <c r="CS11" s="1608"/>
      <c r="CT11" s="1608"/>
      <c r="CU11" s="1608"/>
      <c r="CV11" s="1608"/>
      <c r="CW11" s="1608"/>
      <c r="CX11" s="1608"/>
      <c r="CY11" s="1608"/>
      <c r="CZ11" s="1608"/>
      <c r="DA11" s="1608"/>
      <c r="DB11" s="1608"/>
      <c r="DC11" s="1608"/>
      <c r="DD11" s="1608"/>
      <c r="DE11" s="1608"/>
      <c r="DF11" s="1608"/>
      <c r="DG11" s="1608"/>
      <c r="DH11" s="1608"/>
      <c r="DI11" s="1608"/>
      <c r="DJ11" s="1608"/>
      <c r="DK11" s="1608"/>
      <c r="DL11" s="1608"/>
      <c r="DM11" s="1608"/>
      <c r="DN11" s="1608"/>
      <c r="DO11" s="1608"/>
      <c r="DP11" s="1608"/>
      <c r="DQ11" s="1608"/>
      <c r="DR11" s="1608"/>
      <c r="DS11" s="1608"/>
      <c r="DT11" s="1608"/>
      <c r="DU11" s="1608"/>
      <c r="DV11" s="1608"/>
      <c r="DW11" s="1608"/>
      <c r="DX11" s="1608"/>
      <c r="DY11" s="1608"/>
      <c r="DZ11" s="1608"/>
      <c r="EA11" s="1608"/>
      <c r="EB11" s="1608"/>
      <c r="EC11" s="1608"/>
      <c r="ED11" s="1608"/>
      <c r="EE11" s="1608"/>
      <c r="EF11" s="1608"/>
      <c r="EG11" s="1608"/>
      <c r="EH11" s="1608"/>
      <c r="EI11" s="1608"/>
      <c r="EJ11" s="1608"/>
      <c r="EK11" s="1608"/>
      <c r="EL11" s="1608"/>
      <c r="EM11" s="1608"/>
      <c r="EN11" s="1608"/>
      <c r="EO11" s="1608"/>
      <c r="EP11" s="1608"/>
      <c r="EQ11" s="1608"/>
      <c r="ER11" s="1608"/>
      <c r="ES11" s="1608"/>
      <c r="ET11" s="1608"/>
      <c r="EU11" s="1608"/>
      <c r="EV11" s="1608"/>
      <c r="EW11" s="1608"/>
      <c r="EX11" s="1608"/>
      <c r="EY11" s="1608"/>
      <c r="EZ11" s="1608"/>
      <c r="FA11" s="1608"/>
      <c r="FB11" s="1608"/>
      <c r="FC11" s="1608"/>
      <c r="FD11" s="1608"/>
      <c r="FE11" s="1608"/>
      <c r="FF11" s="1608"/>
      <c r="FG11" s="1608"/>
      <c r="FH11" s="1608"/>
      <c r="FI11" s="1608"/>
      <c r="FJ11" s="1608"/>
      <c r="FK11" s="1608"/>
      <c r="FL11" s="1608"/>
      <c r="FM11" s="1608"/>
      <c r="FN11" s="1608"/>
      <c r="FO11" s="1608"/>
      <c r="FP11" s="1608"/>
      <c r="FQ11" s="1608"/>
      <c r="FR11" s="1608"/>
      <c r="FS11" s="1608"/>
      <c r="FT11" s="1608"/>
      <c r="FU11" s="1608"/>
      <c r="FV11" s="1608"/>
      <c r="FW11" s="1608"/>
      <c r="FX11" s="1608"/>
      <c r="FY11" s="1608"/>
      <c r="FZ11" s="1608"/>
      <c r="GA11" s="1608"/>
      <c r="GB11" s="1608"/>
      <c r="GC11" s="1608"/>
      <c r="GD11" s="1608"/>
      <c r="GE11" s="1608"/>
      <c r="GF11" s="1608"/>
      <c r="GG11" s="1608"/>
      <c r="GH11" s="1608"/>
      <c r="GI11" s="1608"/>
      <c r="GJ11" s="1608"/>
      <c r="GK11" s="1608"/>
      <c r="GL11" s="1608"/>
      <c r="GM11" s="1608"/>
      <c r="GN11" s="1608"/>
      <c r="GO11" s="1608"/>
      <c r="GP11" s="1608"/>
      <c r="GQ11" s="1608"/>
      <c r="GR11" s="1608"/>
      <c r="GS11" s="1608"/>
      <c r="GT11" s="1608"/>
      <c r="GU11" s="1608"/>
      <c r="GV11" s="1608"/>
      <c r="GW11" s="1608"/>
      <c r="GX11" s="1608"/>
      <c r="GY11" s="1608"/>
      <c r="GZ11" s="1608"/>
      <c r="HA11" s="1608"/>
      <c r="HB11" s="1608"/>
      <c r="HC11" s="1608"/>
      <c r="HD11" s="1608"/>
      <c r="HE11" s="1608"/>
      <c r="HF11" s="1608"/>
      <c r="HG11" s="1608"/>
      <c r="HH11" s="1608"/>
      <c r="HI11" s="1608"/>
      <c r="HJ11" s="1608"/>
      <c r="HK11" s="1608"/>
      <c r="HL11" s="1608"/>
      <c r="HM11" s="1608"/>
      <c r="HN11" s="1608"/>
      <c r="HO11" s="1608"/>
      <c r="HP11" s="1608"/>
      <c r="HQ11" s="1608"/>
      <c r="HR11" s="1608"/>
      <c r="HS11" s="1608"/>
      <c r="HT11" s="1608"/>
      <c r="HU11" s="1608"/>
      <c r="HV11" s="1608"/>
      <c r="HW11" s="1608"/>
      <c r="HX11" s="1608"/>
      <c r="HY11" s="1608"/>
      <c r="HZ11" s="1608"/>
      <c r="IA11" s="1608"/>
      <c r="IB11" s="1608"/>
      <c r="IC11" s="1608"/>
      <c r="ID11" s="1608"/>
      <c r="IE11" s="1608"/>
      <c r="IF11" s="1610"/>
      <c r="IG11" s="1610"/>
      <c r="IH11" s="1610"/>
      <c r="II11" s="1610"/>
      <c r="IJ11" s="1610"/>
      <c r="IK11" s="1610"/>
      <c r="IL11" s="1610"/>
      <c r="IM11" s="1608"/>
      <c r="IN11" s="1608"/>
      <c r="IO11" s="1608"/>
      <c r="IP11" s="1608"/>
      <c r="IQ11" s="1608"/>
      <c r="IR11" s="1608"/>
      <c r="IS11" s="1608"/>
      <c r="IT11" s="1608"/>
      <c r="IU11" s="1608"/>
      <c r="IV11" s="1608"/>
      <c r="IW11" s="1608"/>
      <c r="IX11" s="1608"/>
      <c r="IY11" s="1608"/>
      <c r="IZ11" s="1608"/>
      <c r="JA11" s="1608"/>
      <c r="JB11" s="1608"/>
      <c r="JC11" s="1608"/>
      <c r="JD11" s="1608"/>
      <c r="JE11" s="1608"/>
      <c r="JF11" s="1608"/>
      <c r="JG11" s="1610"/>
      <c r="JH11" s="1610"/>
      <c r="JI11" s="1610"/>
      <c r="JJ11" s="1610"/>
      <c r="JK11" s="1610"/>
      <c r="JL11" s="1610"/>
      <c r="JM11" s="1608"/>
      <c r="JN11" s="1608"/>
      <c r="JO11" s="1608"/>
      <c r="JP11" s="1608"/>
      <c r="JQ11" s="1608"/>
      <c r="JR11" s="1608"/>
    </row>
    <row r="12" customFormat="false" ht="11.25" hidden="false" customHeight="true" outlineLevel="0" collapsed="false">
      <c r="A12" s="1611" t="n">
        <f aca="false">'02.24'!A2:V2</f>
        <v>45323</v>
      </c>
      <c r="B12" s="1612" t="s">
        <v>662</v>
      </c>
      <c r="C12" s="1613"/>
      <c r="D12" s="1614"/>
      <c r="E12" s="1615"/>
      <c r="F12" s="1615"/>
      <c r="G12" s="1615"/>
      <c r="H12" s="1615"/>
      <c r="I12" s="1615"/>
      <c r="J12" s="1615"/>
      <c r="K12" s="1615"/>
      <c r="L12" s="1615"/>
      <c r="M12" s="1615"/>
      <c r="N12" s="1615"/>
      <c r="O12" s="1615"/>
      <c r="P12" s="1615"/>
      <c r="Q12" s="1615"/>
      <c r="R12" s="1615"/>
      <c r="S12" s="1615"/>
      <c r="T12" s="1615"/>
      <c r="U12" s="1615"/>
      <c r="V12" s="1615"/>
      <c r="W12" s="1616"/>
      <c r="X12" s="1617"/>
      <c r="Y12" s="1618"/>
      <c r="Z12" s="1619"/>
      <c r="AA12" s="1620"/>
      <c r="AB12" s="1621"/>
      <c r="AC12" s="1622"/>
      <c r="AD12" s="1622"/>
      <c r="AE12" s="1615"/>
      <c r="AF12" s="1615"/>
      <c r="AG12" s="1615"/>
      <c r="AH12" s="1615"/>
      <c r="AI12" s="1615"/>
      <c r="AJ12" s="1615"/>
      <c r="AK12" s="1615"/>
      <c r="AL12" s="1615"/>
      <c r="AM12" s="1615"/>
      <c r="AN12" s="1615"/>
      <c r="AO12" s="1616"/>
      <c r="AP12" s="1617"/>
      <c r="AQ12" s="1618"/>
      <c r="AR12" s="1619"/>
      <c r="AS12" s="1620"/>
      <c r="AT12" s="1621"/>
      <c r="AU12" s="1622"/>
      <c r="AV12" s="1622"/>
      <c r="AW12" s="1614"/>
      <c r="AX12" s="1615"/>
      <c r="AY12" s="1615"/>
      <c r="AZ12" s="1615"/>
      <c r="BA12" s="1615"/>
      <c r="BB12" s="1615"/>
      <c r="BC12" s="1615"/>
      <c r="BD12" s="1615"/>
      <c r="BE12" s="1615"/>
      <c r="BF12" s="1615"/>
      <c r="BG12" s="1615"/>
      <c r="BH12" s="1615"/>
      <c r="BI12" s="1615"/>
      <c r="BJ12" s="1615"/>
      <c r="BK12" s="1615"/>
      <c r="BL12" s="1615"/>
      <c r="BM12" s="1615"/>
      <c r="BN12" s="1615"/>
      <c r="BO12" s="1615"/>
      <c r="BP12" s="1615"/>
      <c r="BQ12" s="1616"/>
      <c r="BR12" s="1617"/>
      <c r="BS12" s="1618"/>
      <c r="BT12" s="1619"/>
      <c r="BU12" s="1620"/>
      <c r="BV12" s="1621"/>
      <c r="BW12" s="1623"/>
      <c r="BX12" s="1615"/>
      <c r="BY12" s="1615"/>
      <c r="BZ12" s="1615"/>
      <c r="CA12" s="1615"/>
      <c r="CB12" s="1615"/>
      <c r="CC12" s="1615"/>
      <c r="CD12" s="1615"/>
      <c r="CE12" s="1615"/>
      <c r="CF12" s="1615"/>
      <c r="CG12" s="1615"/>
      <c r="CH12" s="1615"/>
      <c r="CI12" s="1616"/>
      <c r="CJ12" s="1617"/>
      <c r="CK12" s="1618"/>
      <c r="CL12" s="1619"/>
      <c r="CM12" s="1620"/>
      <c r="CN12" s="1621"/>
      <c r="CO12" s="1621"/>
      <c r="CP12" s="1621"/>
      <c r="CQ12" s="1615"/>
      <c r="CR12" s="1615"/>
      <c r="CS12" s="1615"/>
      <c r="CT12" s="1615"/>
      <c r="CU12" s="1615"/>
      <c r="CV12" s="1615"/>
      <c r="CW12" s="1615"/>
      <c r="CX12" s="1615"/>
      <c r="CY12" s="1615"/>
      <c r="CZ12" s="1615"/>
      <c r="DA12" s="1615"/>
      <c r="DB12" s="1615"/>
      <c r="DC12" s="1616"/>
      <c r="DD12" s="1617"/>
      <c r="DE12" s="1618"/>
      <c r="DF12" s="1619"/>
      <c r="DG12" s="1624"/>
      <c r="DH12" s="1625"/>
      <c r="DI12" s="1626"/>
      <c r="DJ12" s="1615"/>
      <c r="DK12" s="1615"/>
      <c r="DL12" s="1615"/>
      <c r="DM12" s="1615"/>
      <c r="DN12" s="1615"/>
      <c r="DO12" s="1615"/>
      <c r="DP12" s="1615"/>
      <c r="DQ12" s="1615"/>
      <c r="DR12" s="1615"/>
      <c r="DS12" s="1615"/>
      <c r="DT12" s="1615"/>
      <c r="DU12" s="1616"/>
      <c r="DV12" s="1617"/>
      <c r="DW12" s="1618"/>
      <c r="DX12" s="1619"/>
      <c r="DY12" s="1624"/>
      <c r="DZ12" s="1625"/>
      <c r="EA12" s="1615"/>
      <c r="EB12" s="1615"/>
      <c r="EC12" s="1615"/>
      <c r="ED12" s="1615"/>
      <c r="EE12" s="1615"/>
      <c r="EF12" s="1615"/>
      <c r="EG12" s="1615"/>
      <c r="EH12" s="1615"/>
      <c r="EI12" s="1615"/>
      <c r="EJ12" s="1615"/>
      <c r="EK12" s="1615"/>
      <c r="EL12" s="1615"/>
      <c r="EM12" s="1615"/>
      <c r="EN12" s="1615"/>
      <c r="EO12" s="1615"/>
      <c r="EP12" s="1615"/>
      <c r="EQ12" s="1615"/>
      <c r="ER12" s="1615"/>
      <c r="ES12" s="1615"/>
      <c r="ET12" s="1615"/>
      <c r="EU12" s="1615"/>
      <c r="EV12" s="1615"/>
      <c r="EW12" s="1615"/>
      <c r="EX12" s="1615"/>
      <c r="EY12" s="1616"/>
      <c r="EZ12" s="1617"/>
      <c r="FA12" s="1618"/>
      <c r="FB12" s="1619"/>
      <c r="FC12" s="1624"/>
      <c r="FD12" s="1625"/>
      <c r="FE12" s="1615"/>
      <c r="FF12" s="1615"/>
      <c r="FG12" s="1615"/>
      <c r="FH12" s="1615"/>
      <c r="FI12" s="1615"/>
      <c r="FJ12" s="1615"/>
      <c r="FK12" s="1615"/>
      <c r="FL12" s="1615"/>
      <c r="FM12" s="1615"/>
      <c r="FN12" s="1616"/>
      <c r="FO12" s="1617"/>
      <c r="FP12" s="1618"/>
      <c r="FQ12" s="1619"/>
      <c r="FR12" s="1624"/>
      <c r="FS12" s="1625"/>
      <c r="FT12" s="1627"/>
      <c r="FU12" s="1627"/>
      <c r="FV12" s="1627"/>
      <c r="FW12" s="1627"/>
      <c r="FX12" s="1627"/>
      <c r="FY12" s="1627"/>
      <c r="FZ12" s="1627"/>
      <c r="GA12" s="1627"/>
      <c r="GB12" s="1627"/>
      <c r="GC12" s="1627"/>
      <c r="GD12" s="1627"/>
      <c r="GE12" s="1627"/>
      <c r="GF12" s="1627"/>
      <c r="GG12" s="1627"/>
      <c r="GH12" s="1627"/>
      <c r="GI12" s="1627"/>
      <c r="GJ12" s="1627"/>
      <c r="GK12" s="1627"/>
      <c r="GL12" s="1627"/>
      <c r="GM12" s="1627"/>
      <c r="GN12" s="1627"/>
      <c r="GO12" s="1627"/>
      <c r="GP12" s="1627"/>
      <c r="GQ12" s="1627"/>
      <c r="GR12" s="1627"/>
      <c r="GS12" s="1628"/>
      <c r="GT12" s="1629"/>
      <c r="GU12" s="1630"/>
      <c r="GV12" s="1619"/>
      <c r="GW12" s="1631"/>
      <c r="GX12" s="1621"/>
      <c r="GY12" s="1620"/>
      <c r="GZ12" s="1632"/>
      <c r="HA12" s="1633"/>
      <c r="HB12" s="1634"/>
      <c r="HC12" s="1635"/>
      <c r="HD12" s="1636"/>
      <c r="HE12" s="1637"/>
      <c r="HF12" s="1638"/>
      <c r="HG12" s="1639"/>
      <c r="HH12" s="1640"/>
      <c r="HI12" s="1641"/>
      <c r="HJ12" s="1627"/>
      <c r="HK12" s="1627"/>
      <c r="HL12" s="1627"/>
      <c r="HM12" s="1627"/>
      <c r="HN12" s="1627"/>
      <c r="HO12" s="1627"/>
      <c r="HP12" s="1627"/>
      <c r="HQ12" s="1627"/>
      <c r="HR12" s="1627"/>
      <c r="HS12" s="1627"/>
      <c r="HT12" s="1627"/>
      <c r="HU12" s="1627"/>
      <c r="HV12" s="1627"/>
      <c r="HW12" s="1627"/>
      <c r="HX12" s="1627"/>
      <c r="HY12" s="1627"/>
      <c r="HZ12" s="1628"/>
      <c r="IA12" s="1629"/>
      <c r="IB12" s="1630"/>
      <c r="IC12" s="1619"/>
      <c r="ID12" s="1620"/>
      <c r="IE12" s="1631"/>
      <c r="IF12" s="1642"/>
      <c r="IG12" s="1642"/>
      <c r="IH12" s="1643"/>
      <c r="II12" s="1644"/>
      <c r="IJ12" s="1645"/>
      <c r="IK12" s="1646"/>
      <c r="IL12" s="1647"/>
      <c r="IM12" s="1648"/>
      <c r="IN12" s="1649"/>
      <c r="IO12" s="1650"/>
      <c r="IP12" s="1650"/>
      <c r="IQ12" s="1650"/>
      <c r="IR12" s="1650"/>
      <c r="IS12" s="1650"/>
      <c r="IT12" s="1650"/>
      <c r="IU12" s="1650"/>
      <c r="IV12" s="1651"/>
      <c r="IW12" s="1652"/>
      <c r="IX12" s="1653"/>
      <c r="IY12" s="1654"/>
      <c r="IZ12" s="1620"/>
      <c r="JA12" s="1621"/>
      <c r="JB12" s="1655"/>
      <c r="JC12" s="1656"/>
      <c r="JD12" s="1657"/>
      <c r="JE12" s="1658"/>
      <c r="JF12" s="1659"/>
      <c r="JG12" s="1660"/>
      <c r="JH12" s="1660"/>
      <c r="JI12" s="1660"/>
      <c r="JJ12" s="1661"/>
      <c r="JK12" s="1662"/>
      <c r="JL12" s="1663"/>
      <c r="JM12" s="1664" t="e">
        <f aca="false">JM$4:JM$4+SUMIF($C$5:JL$5,"Нараст. баланс",$C14:JL14)+SUMIF($C$7:JH$7,"Итого (с ВНР)",$C14:JH14)-SUMIF($C$5:JL$5,"Геол. снижение,  т/сут",$C14:JL14)-SUMIF(JJ$7:JL$7,"Итого",JJ14:JL14)-SUMIF($C$7:JL$7,"Итого (с ВСП)",$C14:JL14)</f>
        <v>#VALUE!</v>
      </c>
      <c r="JN12" s="1665" t="n">
        <f aca="false">'02.24 ННГ без НГДП по датам'!JM12:JM14</f>
        <v>23225.946</v>
      </c>
      <c r="JO12" s="1666" t="e">
        <f aca="false">'02.24 НГДП по датам'!CA12:CA14</f>
        <v>#VALUE!</v>
      </c>
      <c r="JP12" s="1667"/>
      <c r="JQ12" s="1668"/>
      <c r="JR12" s="1669"/>
    </row>
    <row r="13" customFormat="false" ht="11.25" hidden="false" customHeight="true" outlineLevel="0" collapsed="false">
      <c r="A13" s="1611"/>
      <c r="B13" s="1670" t="s">
        <v>663</v>
      </c>
      <c r="C13" s="1671"/>
      <c r="D13" s="1672"/>
      <c r="E13" s="1673"/>
      <c r="F13" s="1673"/>
      <c r="G13" s="1673"/>
      <c r="H13" s="1673"/>
      <c r="I13" s="1673"/>
      <c r="J13" s="1673"/>
      <c r="K13" s="1673"/>
      <c r="L13" s="1673"/>
      <c r="M13" s="1673"/>
      <c r="N13" s="1673"/>
      <c r="O13" s="1673"/>
      <c r="P13" s="1673"/>
      <c r="Q13" s="1673"/>
      <c r="R13" s="1673"/>
      <c r="S13" s="1673"/>
      <c r="T13" s="1673"/>
      <c r="U13" s="1673"/>
      <c r="V13" s="1673"/>
      <c r="W13" s="1674"/>
      <c r="X13" s="1675"/>
      <c r="Y13" s="1676"/>
      <c r="Z13" s="1677"/>
      <c r="AA13" s="1678" t="n">
        <f aca="false">COUNTA(C13:Z13)</f>
        <v>0</v>
      </c>
      <c r="AB13" s="1679"/>
      <c r="AC13" s="1680"/>
      <c r="AD13" s="1680"/>
      <c r="AE13" s="1673"/>
      <c r="AF13" s="1673"/>
      <c r="AG13" s="1673"/>
      <c r="AH13" s="1673"/>
      <c r="AI13" s="1673"/>
      <c r="AJ13" s="1673"/>
      <c r="AK13" s="1673"/>
      <c r="AL13" s="1673"/>
      <c r="AM13" s="1673"/>
      <c r="AN13" s="1673"/>
      <c r="AO13" s="1674"/>
      <c r="AP13" s="1675"/>
      <c r="AQ13" s="1676"/>
      <c r="AR13" s="1677"/>
      <c r="AS13" s="1678" t="n">
        <f aca="false">COUNTA(AC13:AR13)</f>
        <v>0</v>
      </c>
      <c r="AT13" s="1679"/>
      <c r="AU13" s="1680"/>
      <c r="AV13" s="1680"/>
      <c r="AW13" s="1680"/>
      <c r="AX13" s="1680"/>
      <c r="AY13" s="1680"/>
      <c r="AZ13" s="1680"/>
      <c r="BA13" s="1680"/>
      <c r="BB13" s="1680"/>
      <c r="BC13" s="1680"/>
      <c r="BD13" s="1680"/>
      <c r="BE13" s="1680"/>
      <c r="BF13" s="1680"/>
      <c r="BG13" s="1680"/>
      <c r="BH13" s="1680"/>
      <c r="BI13" s="1680"/>
      <c r="BJ13" s="1680"/>
      <c r="BK13" s="1680"/>
      <c r="BL13" s="1680"/>
      <c r="BM13" s="1680"/>
      <c r="BN13" s="1680"/>
      <c r="BO13" s="1680"/>
      <c r="BP13" s="1680"/>
      <c r="BQ13" s="1680"/>
      <c r="BR13" s="1681"/>
      <c r="BS13" s="1681"/>
      <c r="BT13" s="1681"/>
      <c r="BU13" s="1678" t="n">
        <f aca="false">COUNTA(AU13:BT13)</f>
        <v>0</v>
      </c>
      <c r="BV13" s="1679"/>
      <c r="BW13" s="1682"/>
      <c r="BX13" s="1673"/>
      <c r="BY13" s="1673"/>
      <c r="BZ13" s="1673"/>
      <c r="CA13" s="1673"/>
      <c r="CB13" s="1673"/>
      <c r="CC13" s="1673"/>
      <c r="CD13" s="1673"/>
      <c r="CE13" s="1673"/>
      <c r="CF13" s="1673"/>
      <c r="CG13" s="1673"/>
      <c r="CH13" s="1673"/>
      <c r="CI13" s="1674"/>
      <c r="CJ13" s="1675"/>
      <c r="CK13" s="1676"/>
      <c r="CL13" s="1677"/>
      <c r="CM13" s="1678" t="n">
        <f aca="false">COUNTA(BW13:CL13)</f>
        <v>0</v>
      </c>
      <c r="CN13" s="1679"/>
      <c r="CO13" s="1679" t="n">
        <f aca="false">AA13+AS13+BU13+CM13</f>
        <v>0</v>
      </c>
      <c r="CP13" s="1679"/>
      <c r="CQ13" s="1673"/>
      <c r="CR13" s="1673"/>
      <c r="CS13" s="1673"/>
      <c r="CT13" s="1673"/>
      <c r="CU13" s="1673"/>
      <c r="CV13" s="1673"/>
      <c r="CW13" s="1673"/>
      <c r="CX13" s="1673"/>
      <c r="CY13" s="1673"/>
      <c r="CZ13" s="1673"/>
      <c r="DA13" s="1673"/>
      <c r="DB13" s="1673"/>
      <c r="DC13" s="1674"/>
      <c r="DD13" s="1675"/>
      <c r="DE13" s="1676"/>
      <c r="DF13" s="1677"/>
      <c r="DG13" s="1683" t="n">
        <f aca="false">SUBTOTAL(9,CQ15:DF15)</f>
        <v>0</v>
      </c>
      <c r="DH13" s="1684"/>
      <c r="DI13" s="1685"/>
      <c r="DJ13" s="1673"/>
      <c r="DK13" s="1673"/>
      <c r="DL13" s="1673"/>
      <c r="DM13" s="1673"/>
      <c r="DN13" s="1673"/>
      <c r="DO13" s="1673"/>
      <c r="DP13" s="1673"/>
      <c r="DQ13" s="1673"/>
      <c r="DR13" s="1673"/>
      <c r="DS13" s="1673"/>
      <c r="DT13" s="1673"/>
      <c r="DU13" s="1674"/>
      <c r="DV13" s="1675"/>
      <c r="DW13" s="1676"/>
      <c r="DX13" s="1677"/>
      <c r="DY13" s="1683" t="n">
        <f aca="false">COUNTA(DI13:DX13)</f>
        <v>0</v>
      </c>
      <c r="DZ13" s="1684"/>
      <c r="EA13" s="1673"/>
      <c r="EB13" s="1673"/>
      <c r="EC13" s="1673"/>
      <c r="ED13" s="1673"/>
      <c r="EE13" s="1673"/>
      <c r="EF13" s="1673"/>
      <c r="EG13" s="1673"/>
      <c r="EH13" s="1673"/>
      <c r="EI13" s="1673"/>
      <c r="EJ13" s="1673"/>
      <c r="EK13" s="1673"/>
      <c r="EL13" s="1673"/>
      <c r="EM13" s="1673"/>
      <c r="EN13" s="1673"/>
      <c r="EO13" s="1673"/>
      <c r="EP13" s="1673"/>
      <c r="EQ13" s="1673"/>
      <c r="ER13" s="1673"/>
      <c r="ES13" s="1673"/>
      <c r="ET13" s="1673"/>
      <c r="EU13" s="1673"/>
      <c r="EV13" s="1673"/>
      <c r="EW13" s="1673"/>
      <c r="EX13" s="1673"/>
      <c r="EY13" s="1674"/>
      <c r="EZ13" s="1675"/>
      <c r="FA13" s="1676"/>
      <c r="FB13" s="1677"/>
      <c r="FC13" s="1683" t="n">
        <f aca="false">COUNTA(EA13:FB13)</f>
        <v>0</v>
      </c>
      <c r="FD13" s="1684"/>
      <c r="FE13" s="1673"/>
      <c r="FF13" s="1673"/>
      <c r="FG13" s="1673"/>
      <c r="FH13" s="1673"/>
      <c r="FI13" s="1673"/>
      <c r="FJ13" s="1673"/>
      <c r="FK13" s="1673"/>
      <c r="FL13" s="1673"/>
      <c r="FM13" s="1673"/>
      <c r="FN13" s="1674"/>
      <c r="FO13" s="1675"/>
      <c r="FP13" s="1676"/>
      <c r="FQ13" s="1677"/>
      <c r="FR13" s="1683" t="n">
        <f aca="false">COUNTA(FE13:FQ13)</f>
        <v>0</v>
      </c>
      <c r="FS13" s="1684"/>
      <c r="FT13" s="1686"/>
      <c r="FU13" s="1686"/>
      <c r="FV13" s="1686"/>
      <c r="FW13" s="1686"/>
      <c r="FX13" s="1686"/>
      <c r="FY13" s="1686"/>
      <c r="FZ13" s="1686"/>
      <c r="GA13" s="1686"/>
      <c r="GB13" s="1686"/>
      <c r="GC13" s="1686"/>
      <c r="GD13" s="1686"/>
      <c r="GE13" s="1686"/>
      <c r="GF13" s="1686"/>
      <c r="GG13" s="1686"/>
      <c r="GH13" s="1686"/>
      <c r="GI13" s="1686"/>
      <c r="GJ13" s="1686"/>
      <c r="GK13" s="1686"/>
      <c r="GL13" s="1686"/>
      <c r="GM13" s="1686"/>
      <c r="GN13" s="1686"/>
      <c r="GO13" s="1686"/>
      <c r="GP13" s="1686"/>
      <c r="GQ13" s="1686"/>
      <c r="GR13" s="1686"/>
      <c r="GS13" s="1687"/>
      <c r="GT13" s="1688"/>
      <c r="GU13" s="1689"/>
      <c r="GV13" s="1677"/>
      <c r="GW13" s="1690" t="n">
        <f aca="false">SUBTOTAL(9,FT15:GV15)</f>
        <v>0</v>
      </c>
      <c r="GX13" s="1679" t="n">
        <f aca="false">SUBTOTAL(9,FT15:GV15)</f>
        <v>0</v>
      </c>
      <c r="GY13" s="1691"/>
      <c r="GZ13" s="1692"/>
      <c r="HA13" s="1693"/>
      <c r="HB13" s="1694"/>
      <c r="HC13" s="1695"/>
      <c r="HD13" s="1696"/>
      <c r="HE13" s="1697"/>
      <c r="HF13" s="1698"/>
      <c r="HG13" s="1699"/>
      <c r="HH13" s="1700"/>
      <c r="HI13" s="1701"/>
      <c r="HJ13" s="1686"/>
      <c r="HK13" s="1686"/>
      <c r="HL13" s="1686"/>
      <c r="HM13" s="1686"/>
      <c r="HN13" s="1686"/>
      <c r="HO13" s="1686"/>
      <c r="HP13" s="1686"/>
      <c r="HQ13" s="1686"/>
      <c r="HR13" s="1686"/>
      <c r="HS13" s="1686"/>
      <c r="HT13" s="1686"/>
      <c r="HU13" s="1686"/>
      <c r="HV13" s="1686"/>
      <c r="HW13" s="1686"/>
      <c r="HX13" s="1686"/>
      <c r="HY13" s="1686"/>
      <c r="HZ13" s="1687"/>
      <c r="IA13" s="1688"/>
      <c r="IB13" s="1689"/>
      <c r="IC13" s="1677"/>
      <c r="ID13" s="1678" t="n">
        <f aca="false">SUBTOTAL(9,HG15:IC15)</f>
        <v>0</v>
      </c>
      <c r="IE13" s="1702"/>
      <c r="IF13" s="1703"/>
      <c r="IG13" s="1703"/>
      <c r="IH13" s="1704"/>
      <c r="II13" s="1705"/>
      <c r="IJ13" s="1706"/>
      <c r="IK13" s="1707" t="n">
        <f aca="false">SUBTOTAL(9,IF15:IJ15)</f>
        <v>0</v>
      </c>
      <c r="IL13" s="1708"/>
      <c r="IM13" s="1709"/>
      <c r="IN13" s="1710"/>
      <c r="IO13" s="1711"/>
      <c r="IP13" s="1711"/>
      <c r="IQ13" s="1711"/>
      <c r="IR13" s="1711"/>
      <c r="IS13" s="1711"/>
      <c r="IT13" s="1711"/>
      <c r="IU13" s="1711"/>
      <c r="IV13" s="1712"/>
      <c r="IW13" s="1713"/>
      <c r="IX13" s="1714"/>
      <c r="IY13" s="1715"/>
      <c r="IZ13" s="1678" t="n">
        <f aca="false">SUBTOTAL(3,IM13:IY13)</f>
        <v>0</v>
      </c>
      <c r="JA13" s="1716"/>
      <c r="JB13" s="1717"/>
      <c r="JC13" s="1718"/>
      <c r="JD13" s="1719"/>
      <c r="JE13" s="1720"/>
      <c r="JF13" s="1721"/>
      <c r="JG13" s="1722"/>
      <c r="JH13" s="1722"/>
      <c r="JI13" s="1722"/>
      <c r="JJ13" s="1723"/>
      <c r="JK13" s="1724"/>
      <c r="JL13" s="1725"/>
      <c r="JM13" s="1664"/>
      <c r="JN13" s="1665"/>
      <c r="JO13" s="1666"/>
      <c r="JP13" s="1726"/>
      <c r="JQ13" s="1727"/>
      <c r="JR13" s="1728"/>
    </row>
    <row r="14" customFormat="false" ht="11.25" hidden="false" customHeight="true" outlineLevel="0" collapsed="false">
      <c r="A14" s="1611"/>
      <c r="B14" s="1729" t="s">
        <v>661</v>
      </c>
      <c r="C14" s="1730"/>
      <c r="D14" s="1731"/>
      <c r="E14" s="1732"/>
      <c r="F14" s="1732"/>
      <c r="G14" s="1732"/>
      <c r="H14" s="1732"/>
      <c r="I14" s="1732"/>
      <c r="J14" s="1732"/>
      <c r="K14" s="1732"/>
      <c r="L14" s="1732"/>
      <c r="M14" s="1732"/>
      <c r="N14" s="1732"/>
      <c r="O14" s="1732"/>
      <c r="P14" s="1732"/>
      <c r="Q14" s="1732"/>
      <c r="R14" s="1732"/>
      <c r="S14" s="1732"/>
      <c r="T14" s="1732"/>
      <c r="U14" s="1732"/>
      <c r="V14" s="1732"/>
      <c r="W14" s="1733"/>
      <c r="X14" s="1734"/>
      <c r="Y14" s="1735"/>
      <c r="Z14" s="1736"/>
      <c r="AA14" s="1737" t="n">
        <f aca="false">SUBTOTAL(9,C14:Z14)</f>
        <v>0</v>
      </c>
      <c r="AB14" s="1738" t="n">
        <f aca="false">AA14+AB10</f>
        <v>0</v>
      </c>
      <c r="AC14" s="1739"/>
      <c r="AD14" s="1739"/>
      <c r="AE14" s="1732"/>
      <c r="AF14" s="1732"/>
      <c r="AG14" s="1732"/>
      <c r="AH14" s="1732"/>
      <c r="AI14" s="1732"/>
      <c r="AJ14" s="1732"/>
      <c r="AK14" s="1732"/>
      <c r="AL14" s="1732"/>
      <c r="AM14" s="1732"/>
      <c r="AN14" s="1732"/>
      <c r="AO14" s="1733"/>
      <c r="AP14" s="1734"/>
      <c r="AQ14" s="1735"/>
      <c r="AR14" s="1736"/>
      <c r="AS14" s="1737" t="n">
        <f aca="false">SUBTOTAL(9,AC14:AR14)</f>
        <v>0</v>
      </c>
      <c r="AT14" s="1738" t="n">
        <f aca="false">AS14+AT10</f>
        <v>0</v>
      </c>
      <c r="AU14" s="1739"/>
      <c r="AV14" s="1739"/>
      <c r="AW14" s="1731"/>
      <c r="AX14" s="1732"/>
      <c r="AY14" s="1732"/>
      <c r="AZ14" s="1732"/>
      <c r="BA14" s="1732"/>
      <c r="BB14" s="1732"/>
      <c r="BC14" s="1732"/>
      <c r="BD14" s="1732"/>
      <c r="BE14" s="1732"/>
      <c r="BF14" s="1732"/>
      <c r="BG14" s="1732"/>
      <c r="BH14" s="1732"/>
      <c r="BI14" s="1732"/>
      <c r="BJ14" s="1732"/>
      <c r="BK14" s="1732"/>
      <c r="BL14" s="1732"/>
      <c r="BM14" s="1732"/>
      <c r="BN14" s="1732"/>
      <c r="BO14" s="1732"/>
      <c r="BP14" s="1732"/>
      <c r="BQ14" s="1733"/>
      <c r="BR14" s="1734"/>
      <c r="BS14" s="1735"/>
      <c r="BT14" s="1736"/>
      <c r="BU14" s="1737" t="n">
        <f aca="false">SUBTOTAL(9,AU14:BT14)</f>
        <v>0</v>
      </c>
      <c r="BV14" s="1738" t="n">
        <f aca="false">BU14+BV10</f>
        <v>0</v>
      </c>
      <c r="BW14" s="1740"/>
      <c r="BX14" s="1732"/>
      <c r="BY14" s="1732"/>
      <c r="BZ14" s="1732"/>
      <c r="CA14" s="1732"/>
      <c r="CB14" s="1732"/>
      <c r="CC14" s="1732"/>
      <c r="CD14" s="1732"/>
      <c r="CE14" s="1732"/>
      <c r="CF14" s="1732"/>
      <c r="CG14" s="1732"/>
      <c r="CH14" s="1732"/>
      <c r="CI14" s="1733"/>
      <c r="CJ14" s="1734"/>
      <c r="CK14" s="1735"/>
      <c r="CL14" s="1736"/>
      <c r="CM14" s="1737" t="n">
        <f aca="false">SUBTOTAL(9,BW14:CL14)</f>
        <v>0</v>
      </c>
      <c r="CN14" s="1738" t="n">
        <f aca="false">CM14+CN10</f>
        <v>0</v>
      </c>
      <c r="CO14" s="1738" t="n">
        <f aca="false">AA14+AS14+BU14+CM14</f>
        <v>0</v>
      </c>
      <c r="CP14" s="1738" t="n">
        <f aca="false">CO14+CP10</f>
        <v>0</v>
      </c>
      <c r="CQ14" s="1732"/>
      <c r="CR14" s="1732"/>
      <c r="CS14" s="1732"/>
      <c r="CT14" s="1732"/>
      <c r="CU14" s="1732"/>
      <c r="CV14" s="1732"/>
      <c r="CW14" s="1732"/>
      <c r="CX14" s="1732"/>
      <c r="CY14" s="1732"/>
      <c r="CZ14" s="1732"/>
      <c r="DA14" s="1732"/>
      <c r="DB14" s="1732"/>
      <c r="DC14" s="1733"/>
      <c r="DD14" s="1734"/>
      <c r="DE14" s="1735"/>
      <c r="DF14" s="1736"/>
      <c r="DG14" s="1741" t="n">
        <f aca="false">SUBTOTAL(9,CQ14:DF14)</f>
        <v>0</v>
      </c>
      <c r="DH14" s="1742" t="n">
        <f aca="false">DG14:DG14+IF($B10:$B10=2,0,DH10:DH10)</f>
        <v>0</v>
      </c>
      <c r="DI14" s="1743"/>
      <c r="DJ14" s="1732"/>
      <c r="DK14" s="1732"/>
      <c r="DL14" s="1732"/>
      <c r="DM14" s="1732"/>
      <c r="DN14" s="1732"/>
      <c r="DO14" s="1732"/>
      <c r="DP14" s="1732"/>
      <c r="DQ14" s="1732"/>
      <c r="DR14" s="1732"/>
      <c r="DS14" s="1732"/>
      <c r="DT14" s="1732"/>
      <c r="DU14" s="1733"/>
      <c r="DV14" s="1734"/>
      <c r="DW14" s="1735"/>
      <c r="DX14" s="1736"/>
      <c r="DY14" s="1741" t="n">
        <f aca="false">SUBTOTAL(9,DI14:DX14)</f>
        <v>0</v>
      </c>
      <c r="DZ14" s="1742" t="n">
        <f aca="false">DY14:DY14+IF($B10:$B10=2,0,DZ10:DZ10)</f>
        <v>0</v>
      </c>
      <c r="EA14" s="1732"/>
      <c r="EB14" s="1732"/>
      <c r="EC14" s="1732"/>
      <c r="ED14" s="1732"/>
      <c r="EE14" s="1732"/>
      <c r="EF14" s="1732"/>
      <c r="EG14" s="1732"/>
      <c r="EH14" s="1732"/>
      <c r="EI14" s="1732"/>
      <c r="EJ14" s="1732"/>
      <c r="EK14" s="1732"/>
      <c r="EL14" s="1732"/>
      <c r="EM14" s="1732"/>
      <c r="EN14" s="1732"/>
      <c r="EO14" s="1732"/>
      <c r="EP14" s="1732"/>
      <c r="EQ14" s="1732"/>
      <c r="ER14" s="1732"/>
      <c r="ES14" s="1732"/>
      <c r="ET14" s="1732"/>
      <c r="EU14" s="1732"/>
      <c r="EV14" s="1732"/>
      <c r="EW14" s="1732"/>
      <c r="EX14" s="1732"/>
      <c r="EY14" s="1733"/>
      <c r="EZ14" s="1734"/>
      <c r="FA14" s="1735"/>
      <c r="FB14" s="1736"/>
      <c r="FC14" s="1741" t="n">
        <f aca="false">SUBTOTAL(9,EA14:FB14)</f>
        <v>0</v>
      </c>
      <c r="FD14" s="1742" t="n">
        <f aca="false">FC14:FC14+IF($B10:$B10=2,0,FD10:FD10)</f>
        <v>0</v>
      </c>
      <c r="FE14" s="1732"/>
      <c r="FF14" s="1732"/>
      <c r="FG14" s="1732"/>
      <c r="FH14" s="1732"/>
      <c r="FI14" s="1732"/>
      <c r="FJ14" s="1732"/>
      <c r="FK14" s="1732"/>
      <c r="FL14" s="1732"/>
      <c r="FM14" s="1732"/>
      <c r="FN14" s="1733"/>
      <c r="FO14" s="1734"/>
      <c r="FP14" s="1735"/>
      <c r="FQ14" s="1736"/>
      <c r="FR14" s="1741" t="n">
        <f aca="false">SUBTOTAL(9,FE14:FQ14)</f>
        <v>0</v>
      </c>
      <c r="FS14" s="1742" t="n">
        <f aca="false">FR14:FR14+IF($B10:$B10=2,0,FS10:FS10)</f>
        <v>0</v>
      </c>
      <c r="FT14" s="1744"/>
      <c r="FU14" s="1744"/>
      <c r="FV14" s="1744"/>
      <c r="FW14" s="1744"/>
      <c r="FX14" s="1744"/>
      <c r="FY14" s="1744"/>
      <c r="FZ14" s="1744"/>
      <c r="GA14" s="1744"/>
      <c r="GB14" s="1744"/>
      <c r="GC14" s="1744"/>
      <c r="GD14" s="1744"/>
      <c r="GE14" s="1744"/>
      <c r="GF14" s="1744"/>
      <c r="GG14" s="1744"/>
      <c r="GH14" s="1744"/>
      <c r="GI14" s="1744"/>
      <c r="GJ14" s="1744"/>
      <c r="GK14" s="1744"/>
      <c r="GL14" s="1744"/>
      <c r="GM14" s="1744"/>
      <c r="GN14" s="1744"/>
      <c r="GO14" s="1744"/>
      <c r="GP14" s="1744"/>
      <c r="GQ14" s="1744"/>
      <c r="GR14" s="1744"/>
      <c r="GS14" s="1745"/>
      <c r="GT14" s="1746"/>
      <c r="GU14" s="1747"/>
      <c r="GV14" s="1736"/>
      <c r="GW14" s="1748" t="n">
        <f aca="false">SUBTOTAL(9,FT14:GV14)</f>
        <v>0</v>
      </c>
      <c r="GX14" s="1738" t="n">
        <f aca="false">SUBTOTAL(9,FT14:GV14)</f>
        <v>0</v>
      </c>
      <c r="GY14" s="1737" t="n">
        <f aca="false">GX14:GX14+IF($B10:$B10=2,0,GY10:GY10)</f>
        <v>0</v>
      </c>
      <c r="GZ14" s="1749"/>
      <c r="HA14" s="1750"/>
      <c r="HB14" s="1751" t="e">
        <f aca="false">'02.24 НГДП по датам'!BA14</f>
        <v>#VALUE!</v>
      </c>
      <c r="HC14" s="1752" t="e">
        <f aca="false">SUBTOTAL(9,GZ14:HB14)</f>
        <v>#VALUE!</v>
      </c>
      <c r="HD14" s="1753" t="n">
        <f aca="false">HD3</f>
        <v>38.03</v>
      </c>
      <c r="HE14" s="1754" t="n">
        <f aca="false">HE3</f>
        <v>11.97</v>
      </c>
      <c r="HF14" s="1755" t="n">
        <f aca="false">SUM(HD14:HE14)</f>
        <v>50</v>
      </c>
      <c r="HG14" s="1756"/>
      <c r="HH14" s="1757"/>
      <c r="HI14" s="1758"/>
      <c r="HJ14" s="1744"/>
      <c r="HK14" s="1744"/>
      <c r="HL14" s="1744"/>
      <c r="HM14" s="1744"/>
      <c r="HN14" s="1744"/>
      <c r="HO14" s="1744"/>
      <c r="HP14" s="1744"/>
      <c r="HQ14" s="1744"/>
      <c r="HR14" s="1744"/>
      <c r="HS14" s="1744"/>
      <c r="HT14" s="1744"/>
      <c r="HU14" s="1744"/>
      <c r="HV14" s="1744"/>
      <c r="HW14" s="1744"/>
      <c r="HX14" s="1744"/>
      <c r="HY14" s="1744"/>
      <c r="HZ14" s="1745"/>
      <c r="IA14" s="1746"/>
      <c r="IB14" s="1747"/>
      <c r="IC14" s="1736"/>
      <c r="ID14" s="1737" t="n">
        <f aca="false">SUBTOTAL(9,HG14:IC14)</f>
        <v>0</v>
      </c>
      <c r="IE14" s="1748" t="n">
        <f aca="false">ID14:ID14+IF($B10:$B10=2,0,IE10:IE10)</f>
        <v>0</v>
      </c>
      <c r="IF14" s="1759"/>
      <c r="IG14" s="1759"/>
      <c r="IH14" s="1760"/>
      <c r="II14" s="1761"/>
      <c r="IJ14" s="1762"/>
      <c r="IK14" s="1763" t="n">
        <f aca="false">SUBTOTAL(9,IF14:IJ14)</f>
        <v>0</v>
      </c>
      <c r="IL14" s="1764" t="n">
        <f aca="false">IK14:IK14+IF($B10:$B10=2,0,IL10:IL10)</f>
        <v>0</v>
      </c>
      <c r="IM14" s="1765"/>
      <c r="IN14" s="1765"/>
      <c r="IO14" s="1732"/>
      <c r="IP14" s="1732"/>
      <c r="IQ14" s="1732"/>
      <c r="IR14" s="1732"/>
      <c r="IS14" s="1732"/>
      <c r="IT14" s="1732"/>
      <c r="IU14" s="1732"/>
      <c r="IV14" s="1733"/>
      <c r="IW14" s="1734"/>
      <c r="IX14" s="1735"/>
      <c r="IY14" s="1736"/>
      <c r="IZ14" s="1737" t="n">
        <f aca="false">SUBTOTAL(9,IM14:IY14)</f>
        <v>0</v>
      </c>
      <c r="JA14" s="1738" t="n">
        <f aca="false">IZ14:IZ14+IF($B10:$B10=2,0,JA10:JA10)</f>
        <v>0</v>
      </c>
      <c r="JB14" s="1766"/>
      <c r="JC14" s="1767" t="e">
        <f aca="false">'02.24 НГДП по датам'!BT14</f>
        <v>#VALUE!</v>
      </c>
      <c r="JD14" s="1768"/>
      <c r="JE14" s="1769" t="e">
        <f aca="false">SUBTOTAL(9,JB14:JD14)</f>
        <v>#VALUE!</v>
      </c>
      <c r="JF14" s="1770" t="n">
        <f aca="false">SUMIF($C$5:JE$5,"Накопленный эффект, т/сут",$C14:JE14)+SUMIF($C$5:JE$5,"Нараст.  по потенциалу",$C14:JE14)-SUMIF($C$5:JE$5,"Нараст. по остановкам",$C14:JE14)-SUMIF($C$5:JE$5,"ИТОГО перевод в ППД",$C14:JE14)-SUMIF($C$5:JE$5,"ИТОГО  нерент, по распоряж.",$C14:JE14)-SUMIF($C$5:JE$5,"ИТОГО ост. дебит от ЗБС, Углуб., ПВЛГ/ПНЛГ",$C14:JE14)</f>
        <v>0</v>
      </c>
      <c r="JG14" s="1771"/>
      <c r="JH14" s="1771"/>
      <c r="JI14" s="1771"/>
      <c r="JJ14" s="1772"/>
      <c r="JK14" s="1773"/>
      <c r="JL14" s="1763" t="n">
        <f aca="false">SUBTOTAL(9,JG14:JJ14)</f>
        <v>0</v>
      </c>
      <c r="JM14" s="1664"/>
      <c r="JN14" s="1665"/>
      <c r="JO14" s="1666"/>
      <c r="JP14" s="1774" t="n">
        <f aca="false">JP$4:JP$4+SUMIF($C$5:JL$5,"Нараст. по остановкам",$C14:JL14)-SUMIF($C$5:JL$5,"Нараст.  по потенциалу",$C14:JL14)</f>
        <v>652.705</v>
      </c>
      <c r="JQ14" s="1775" t="n">
        <f aca="false">'02.24 ННГ без НГДП по датам'!JP14</f>
        <v>620.812</v>
      </c>
      <c r="JR14" s="1776" t="n">
        <f aca="false">'02.24 НГДП по датам'!CB14</f>
        <v>31.893</v>
      </c>
    </row>
    <row r="15" customFormat="false" ht="1.5" hidden="false" customHeight="true" outlineLevel="0" collapsed="false">
      <c r="A15" s="1777"/>
      <c r="B15" s="1777"/>
      <c r="C15" s="1778"/>
      <c r="D15" s="1778"/>
      <c r="E15" s="1778"/>
      <c r="F15" s="1778"/>
      <c r="G15" s="1779"/>
      <c r="H15" s="1779"/>
      <c r="I15" s="1779"/>
      <c r="J15" s="1779"/>
      <c r="K15" s="1779"/>
      <c r="L15" s="1779"/>
      <c r="M15" s="1779"/>
      <c r="N15" s="1779"/>
      <c r="O15" s="1779"/>
      <c r="P15" s="1779"/>
      <c r="Q15" s="1779"/>
      <c r="R15" s="1779"/>
      <c r="S15" s="1779"/>
      <c r="T15" s="1779"/>
      <c r="U15" s="1779"/>
      <c r="V15" s="1779"/>
      <c r="W15" s="1779"/>
      <c r="X15" s="1780"/>
      <c r="Y15" s="1781"/>
      <c r="Z15" s="1782"/>
      <c r="AA15" s="1783"/>
      <c r="AB15" s="1783"/>
      <c r="AC15" s="1784"/>
      <c r="AD15" s="1784"/>
      <c r="AE15" s="1779"/>
      <c r="AF15" s="1779"/>
      <c r="AG15" s="1779"/>
      <c r="AH15" s="1779"/>
      <c r="AI15" s="1779"/>
      <c r="AJ15" s="1779"/>
      <c r="AK15" s="1779"/>
      <c r="AL15" s="1779"/>
      <c r="AM15" s="1779"/>
      <c r="AN15" s="1779"/>
      <c r="AO15" s="1779"/>
      <c r="AP15" s="1780"/>
      <c r="AQ15" s="1781"/>
      <c r="AR15" s="1782"/>
      <c r="AS15" s="1783"/>
      <c r="AT15" s="1783"/>
      <c r="AU15" s="1778"/>
      <c r="AV15" s="1778"/>
      <c r="AW15" s="1785"/>
      <c r="AX15" s="1779"/>
      <c r="AY15" s="1779"/>
      <c r="AZ15" s="1779"/>
      <c r="BA15" s="1779"/>
      <c r="BB15" s="1779"/>
      <c r="BC15" s="1779"/>
      <c r="BD15" s="1779"/>
      <c r="BE15" s="1779"/>
      <c r="BF15" s="1779"/>
      <c r="BG15" s="1779"/>
      <c r="BH15" s="1779"/>
      <c r="BI15" s="1779"/>
      <c r="BJ15" s="1779"/>
      <c r="BK15" s="1779"/>
      <c r="BL15" s="1779"/>
      <c r="BM15" s="1779"/>
      <c r="BN15" s="1779"/>
      <c r="BO15" s="1779"/>
      <c r="BP15" s="1779"/>
      <c r="BQ15" s="1779"/>
      <c r="BR15" s="1780"/>
      <c r="BS15" s="1781"/>
      <c r="BT15" s="1782"/>
      <c r="BU15" s="1783"/>
      <c r="BV15" s="1783"/>
      <c r="BW15" s="1784"/>
      <c r="BX15" s="1779"/>
      <c r="BY15" s="1779"/>
      <c r="BZ15" s="1779"/>
      <c r="CA15" s="1779"/>
      <c r="CB15" s="1779"/>
      <c r="CC15" s="1779"/>
      <c r="CD15" s="1779"/>
      <c r="CE15" s="1779"/>
      <c r="CF15" s="1779"/>
      <c r="CG15" s="1779"/>
      <c r="CH15" s="1779"/>
      <c r="CI15" s="1779"/>
      <c r="CJ15" s="1780"/>
      <c r="CK15" s="1781"/>
      <c r="CL15" s="1782"/>
      <c r="CM15" s="1783"/>
      <c r="CN15" s="1783"/>
      <c r="CO15" s="1783"/>
      <c r="CP15" s="1783"/>
      <c r="CQ15" s="1779"/>
      <c r="CR15" s="1779"/>
      <c r="CS15" s="1779"/>
      <c r="CT15" s="1779"/>
      <c r="CU15" s="1779"/>
      <c r="CV15" s="1779"/>
      <c r="CW15" s="1779"/>
      <c r="CX15" s="1779"/>
      <c r="CY15" s="1779"/>
      <c r="CZ15" s="1779"/>
      <c r="DA15" s="1779"/>
      <c r="DB15" s="1779"/>
      <c r="DC15" s="1779"/>
      <c r="DD15" s="1780"/>
      <c r="DE15" s="1781"/>
      <c r="DF15" s="1782"/>
      <c r="DG15" s="1783"/>
      <c r="DH15" s="1783"/>
      <c r="DI15" s="1786"/>
      <c r="DJ15" s="1779"/>
      <c r="DK15" s="1779"/>
      <c r="DL15" s="1779"/>
      <c r="DM15" s="1779"/>
      <c r="DN15" s="1779"/>
      <c r="DO15" s="1779"/>
      <c r="DP15" s="1779"/>
      <c r="DQ15" s="1779"/>
      <c r="DR15" s="1779"/>
      <c r="DS15" s="1779"/>
      <c r="DT15" s="1779"/>
      <c r="DU15" s="1779"/>
      <c r="DV15" s="1780"/>
      <c r="DW15" s="1781"/>
      <c r="DX15" s="1782"/>
      <c r="DY15" s="1783"/>
      <c r="DZ15" s="1783"/>
      <c r="EA15" s="1779"/>
      <c r="EB15" s="1779"/>
      <c r="EC15" s="1779"/>
      <c r="ED15" s="1779"/>
      <c r="EE15" s="1779"/>
      <c r="EF15" s="1779"/>
      <c r="EG15" s="1779"/>
      <c r="EH15" s="1779"/>
      <c r="EI15" s="1779"/>
      <c r="EJ15" s="1779"/>
      <c r="EK15" s="1779"/>
      <c r="EL15" s="1779"/>
      <c r="EM15" s="1779"/>
      <c r="EN15" s="1779"/>
      <c r="EO15" s="1779"/>
      <c r="EP15" s="1779"/>
      <c r="EQ15" s="1779"/>
      <c r="ER15" s="1779"/>
      <c r="ES15" s="1779"/>
      <c r="ET15" s="1779"/>
      <c r="EU15" s="1779"/>
      <c r="EV15" s="1779"/>
      <c r="EW15" s="1779"/>
      <c r="EX15" s="1779"/>
      <c r="EY15" s="1779"/>
      <c r="EZ15" s="1780"/>
      <c r="FA15" s="1781"/>
      <c r="FB15" s="1782"/>
      <c r="FC15" s="1783"/>
      <c r="FD15" s="1783"/>
      <c r="FE15" s="1779"/>
      <c r="FF15" s="1779"/>
      <c r="FG15" s="1779"/>
      <c r="FH15" s="1779"/>
      <c r="FI15" s="1779"/>
      <c r="FJ15" s="1779"/>
      <c r="FK15" s="1779"/>
      <c r="FL15" s="1779"/>
      <c r="FM15" s="1779"/>
      <c r="FN15" s="1779"/>
      <c r="FO15" s="1780"/>
      <c r="FP15" s="1781"/>
      <c r="FQ15" s="1782"/>
      <c r="FR15" s="1783"/>
      <c r="FS15" s="1783"/>
      <c r="FT15" s="1779"/>
      <c r="FU15" s="1779"/>
      <c r="FV15" s="1779"/>
      <c r="FW15" s="1779"/>
      <c r="FX15" s="1779"/>
      <c r="FY15" s="1779"/>
      <c r="FZ15" s="1779"/>
      <c r="GA15" s="1779"/>
      <c r="GB15" s="1779"/>
      <c r="GC15" s="1779"/>
      <c r="GD15" s="1779"/>
      <c r="GE15" s="1779"/>
      <c r="GF15" s="1779"/>
      <c r="GG15" s="1779"/>
      <c r="GH15" s="1779"/>
      <c r="GI15" s="1779"/>
      <c r="GJ15" s="1779"/>
      <c r="GK15" s="1779"/>
      <c r="GL15" s="1779"/>
      <c r="GM15" s="1779"/>
      <c r="GN15" s="1779"/>
      <c r="GO15" s="1779"/>
      <c r="GP15" s="1779"/>
      <c r="GQ15" s="1779"/>
      <c r="GR15" s="1779"/>
      <c r="GS15" s="1779"/>
      <c r="GT15" s="1780"/>
      <c r="GU15" s="1781"/>
      <c r="GV15" s="1782"/>
      <c r="GW15" s="1783"/>
      <c r="GX15" s="1783"/>
      <c r="GY15" s="1783"/>
      <c r="GZ15" s="1787"/>
      <c r="HA15" s="1787"/>
      <c r="HB15" s="1788"/>
      <c r="HC15" s="1783"/>
      <c r="HD15" s="1783"/>
      <c r="HE15" s="1789"/>
      <c r="HF15" s="1790"/>
      <c r="HG15" s="1791"/>
      <c r="HH15" s="1757"/>
      <c r="HI15" s="1787"/>
      <c r="HJ15" s="1779"/>
      <c r="HK15" s="1779"/>
      <c r="HL15" s="1779"/>
      <c r="HM15" s="1779"/>
      <c r="HN15" s="1779"/>
      <c r="HO15" s="1779"/>
      <c r="HP15" s="1779"/>
      <c r="HQ15" s="1779"/>
      <c r="HR15" s="1779"/>
      <c r="HS15" s="1779"/>
      <c r="HT15" s="1779"/>
      <c r="HU15" s="1779"/>
      <c r="HV15" s="1779"/>
      <c r="HW15" s="1779"/>
      <c r="HX15" s="1779"/>
      <c r="HY15" s="1779"/>
      <c r="HZ15" s="1779"/>
      <c r="IA15" s="1780"/>
      <c r="IB15" s="1781"/>
      <c r="IC15" s="1782"/>
      <c r="ID15" s="1783"/>
      <c r="IE15" s="1783"/>
      <c r="IF15" s="1792"/>
      <c r="IG15" s="1792"/>
      <c r="IH15" s="1792"/>
      <c r="II15" s="1793"/>
      <c r="IJ15" s="1794"/>
      <c r="IK15" s="1792"/>
      <c r="IL15" s="1792"/>
      <c r="IM15" s="1795"/>
      <c r="IN15" s="1795"/>
      <c r="IO15" s="1779"/>
      <c r="IP15" s="1779"/>
      <c r="IQ15" s="1779"/>
      <c r="IR15" s="1779"/>
      <c r="IS15" s="1779"/>
      <c r="IT15" s="1779"/>
      <c r="IU15" s="1779"/>
      <c r="IV15" s="1779"/>
      <c r="IW15" s="1780"/>
      <c r="IX15" s="1781"/>
      <c r="IY15" s="1782"/>
      <c r="IZ15" s="1783"/>
      <c r="JA15" s="1783"/>
      <c r="JB15" s="1779"/>
      <c r="JC15" s="1788"/>
      <c r="JD15" s="1779"/>
      <c r="JE15" s="1783"/>
      <c r="JF15" s="1783"/>
      <c r="JG15" s="1792"/>
      <c r="JH15" s="1792"/>
      <c r="JI15" s="1792"/>
      <c r="JJ15" s="1792"/>
      <c r="JK15" s="1796"/>
      <c r="JL15" s="1792"/>
      <c r="JM15" s="1797"/>
      <c r="JN15" s="1797"/>
      <c r="JO15" s="1798"/>
      <c r="JP15" s="1797"/>
      <c r="JQ15" s="1797"/>
      <c r="JR15" s="1798"/>
    </row>
    <row r="16" customFormat="false" ht="11.25" hidden="false" customHeight="true" outlineLevel="0" collapsed="false">
      <c r="A16" s="1611" t="n">
        <f aca="false">A12+1</f>
        <v>45324</v>
      </c>
      <c r="B16" s="1612" t="s">
        <v>662</v>
      </c>
      <c r="C16" s="1614"/>
      <c r="D16" s="1622"/>
      <c r="E16" s="1614"/>
      <c r="F16" s="1614"/>
      <c r="G16" s="1615"/>
      <c r="H16" s="1615"/>
      <c r="I16" s="1615"/>
      <c r="J16" s="1615"/>
      <c r="K16" s="1615"/>
      <c r="L16" s="1615"/>
      <c r="M16" s="1615"/>
      <c r="N16" s="1615"/>
      <c r="O16" s="1615"/>
      <c r="P16" s="1615"/>
      <c r="Q16" s="1615"/>
      <c r="R16" s="1615"/>
      <c r="S16" s="1615"/>
      <c r="T16" s="1615"/>
      <c r="U16" s="1615"/>
      <c r="V16" s="1615"/>
      <c r="W16" s="1616"/>
      <c r="X16" s="1799"/>
      <c r="Y16" s="1800"/>
      <c r="Z16" s="1801"/>
      <c r="AA16" s="1620"/>
      <c r="AB16" s="1621"/>
      <c r="AC16" s="1802"/>
      <c r="AD16" s="1622"/>
      <c r="AE16" s="1615"/>
      <c r="AF16" s="1615"/>
      <c r="AG16" s="1615"/>
      <c r="AH16" s="1615"/>
      <c r="AI16" s="1615"/>
      <c r="AJ16" s="1615"/>
      <c r="AK16" s="1615"/>
      <c r="AL16" s="1615"/>
      <c r="AM16" s="1615"/>
      <c r="AN16" s="1615"/>
      <c r="AO16" s="1616"/>
      <c r="AP16" s="1799"/>
      <c r="AQ16" s="1800"/>
      <c r="AR16" s="1801"/>
      <c r="AS16" s="1620"/>
      <c r="AT16" s="1621"/>
      <c r="AU16" s="1622"/>
      <c r="AV16" s="1622"/>
      <c r="AW16" s="1614"/>
      <c r="AX16" s="1615"/>
      <c r="AY16" s="1615"/>
      <c r="AZ16" s="1615"/>
      <c r="BA16" s="1615"/>
      <c r="BB16" s="1615"/>
      <c r="BC16" s="1615"/>
      <c r="BD16" s="1615"/>
      <c r="BE16" s="1615"/>
      <c r="BF16" s="1615"/>
      <c r="BG16" s="1615"/>
      <c r="BH16" s="1615"/>
      <c r="BI16" s="1615"/>
      <c r="BJ16" s="1615"/>
      <c r="BK16" s="1615"/>
      <c r="BL16" s="1615"/>
      <c r="BM16" s="1615"/>
      <c r="BN16" s="1615"/>
      <c r="BO16" s="1615"/>
      <c r="BP16" s="1615"/>
      <c r="BQ16" s="1616"/>
      <c r="BR16" s="1617"/>
      <c r="BS16" s="1618"/>
      <c r="BT16" s="1619"/>
      <c r="BU16" s="1620"/>
      <c r="BV16" s="1621"/>
      <c r="BW16" s="1623"/>
      <c r="BX16" s="1615"/>
      <c r="BY16" s="1615"/>
      <c r="BZ16" s="1615"/>
      <c r="CA16" s="1615"/>
      <c r="CB16" s="1615"/>
      <c r="CC16" s="1615"/>
      <c r="CD16" s="1615"/>
      <c r="CE16" s="1615"/>
      <c r="CF16" s="1615"/>
      <c r="CG16" s="1615"/>
      <c r="CH16" s="1615"/>
      <c r="CI16" s="1616"/>
      <c r="CJ16" s="1799"/>
      <c r="CK16" s="1800"/>
      <c r="CL16" s="1801"/>
      <c r="CM16" s="1620"/>
      <c r="CN16" s="1621"/>
      <c r="CO16" s="1621"/>
      <c r="CP16" s="1621"/>
      <c r="CQ16" s="1615"/>
      <c r="CR16" s="1615"/>
      <c r="CS16" s="1615"/>
      <c r="CT16" s="1615"/>
      <c r="CU16" s="1615"/>
      <c r="CV16" s="1615"/>
      <c r="CW16" s="1615"/>
      <c r="CX16" s="1615"/>
      <c r="CY16" s="1615"/>
      <c r="CZ16" s="1615"/>
      <c r="DA16" s="1615"/>
      <c r="DB16" s="1615"/>
      <c r="DC16" s="1616"/>
      <c r="DD16" s="1799"/>
      <c r="DE16" s="1800"/>
      <c r="DF16" s="1801"/>
      <c r="DG16" s="1624"/>
      <c r="DH16" s="1625"/>
      <c r="DI16" s="1626"/>
      <c r="DJ16" s="1615"/>
      <c r="DK16" s="1615"/>
      <c r="DL16" s="1615"/>
      <c r="DM16" s="1615"/>
      <c r="DN16" s="1615"/>
      <c r="DO16" s="1615"/>
      <c r="DP16" s="1615"/>
      <c r="DQ16" s="1615"/>
      <c r="DR16" s="1615"/>
      <c r="DS16" s="1615"/>
      <c r="DT16" s="1615"/>
      <c r="DU16" s="1616"/>
      <c r="DV16" s="1799"/>
      <c r="DW16" s="1800"/>
      <c r="DX16" s="1801"/>
      <c r="DY16" s="1624"/>
      <c r="DZ16" s="1625"/>
      <c r="EA16" s="1615"/>
      <c r="EB16" s="1615"/>
      <c r="EC16" s="1615"/>
      <c r="ED16" s="1615"/>
      <c r="EE16" s="1615"/>
      <c r="EF16" s="1615"/>
      <c r="EG16" s="1615"/>
      <c r="EH16" s="1615"/>
      <c r="EI16" s="1615"/>
      <c r="EJ16" s="1615"/>
      <c r="EK16" s="1615"/>
      <c r="EL16" s="1615"/>
      <c r="EM16" s="1615"/>
      <c r="EN16" s="1615"/>
      <c r="EO16" s="1615"/>
      <c r="EP16" s="1615"/>
      <c r="EQ16" s="1615"/>
      <c r="ER16" s="1615"/>
      <c r="ES16" s="1615"/>
      <c r="ET16" s="1615"/>
      <c r="EU16" s="1615"/>
      <c r="EV16" s="1615"/>
      <c r="EW16" s="1615"/>
      <c r="EX16" s="1615"/>
      <c r="EY16" s="1616"/>
      <c r="EZ16" s="1799"/>
      <c r="FA16" s="1800"/>
      <c r="FB16" s="1801"/>
      <c r="FC16" s="1624"/>
      <c r="FD16" s="1625"/>
      <c r="FE16" s="1615"/>
      <c r="FF16" s="1615"/>
      <c r="FG16" s="1615"/>
      <c r="FH16" s="1615"/>
      <c r="FI16" s="1615"/>
      <c r="FJ16" s="1615"/>
      <c r="FK16" s="1615"/>
      <c r="FL16" s="1615"/>
      <c r="FM16" s="1615"/>
      <c r="FN16" s="1616"/>
      <c r="FO16" s="1799"/>
      <c r="FP16" s="1800"/>
      <c r="FQ16" s="1801"/>
      <c r="FR16" s="1624"/>
      <c r="FS16" s="1625"/>
      <c r="FT16" s="1627"/>
      <c r="FU16" s="1627"/>
      <c r="FV16" s="1627"/>
      <c r="FW16" s="1627"/>
      <c r="FX16" s="1627"/>
      <c r="FY16" s="1627"/>
      <c r="FZ16" s="1627"/>
      <c r="GA16" s="1627"/>
      <c r="GB16" s="1627"/>
      <c r="GC16" s="1627"/>
      <c r="GD16" s="1627"/>
      <c r="GE16" s="1627"/>
      <c r="GF16" s="1627"/>
      <c r="GG16" s="1627"/>
      <c r="GH16" s="1627"/>
      <c r="GI16" s="1627"/>
      <c r="GJ16" s="1627"/>
      <c r="GK16" s="1627"/>
      <c r="GL16" s="1627"/>
      <c r="GM16" s="1627"/>
      <c r="GN16" s="1627"/>
      <c r="GO16" s="1627"/>
      <c r="GP16" s="1627"/>
      <c r="GQ16" s="1627"/>
      <c r="GR16" s="1627"/>
      <c r="GS16" s="1628"/>
      <c r="GT16" s="1803"/>
      <c r="GU16" s="1804"/>
      <c r="GV16" s="1801"/>
      <c r="GW16" s="1631"/>
      <c r="GX16" s="1621"/>
      <c r="GY16" s="1620"/>
      <c r="GZ16" s="1805"/>
      <c r="HA16" s="1806"/>
      <c r="HB16" s="1807"/>
      <c r="HC16" s="1808"/>
      <c r="HD16" s="1809"/>
      <c r="HE16" s="1810"/>
      <c r="HF16" s="1638"/>
      <c r="HG16" s="1639"/>
      <c r="HH16" s="1639"/>
      <c r="HI16" s="1641"/>
      <c r="HJ16" s="1627"/>
      <c r="HK16" s="1627"/>
      <c r="HL16" s="1627"/>
      <c r="HM16" s="1627"/>
      <c r="HN16" s="1627"/>
      <c r="HO16" s="1627"/>
      <c r="HP16" s="1627"/>
      <c r="HQ16" s="1627"/>
      <c r="HR16" s="1627"/>
      <c r="HS16" s="1627"/>
      <c r="HT16" s="1627"/>
      <c r="HU16" s="1627"/>
      <c r="HV16" s="1627"/>
      <c r="HW16" s="1627"/>
      <c r="HX16" s="1627"/>
      <c r="HY16" s="1627"/>
      <c r="HZ16" s="1628"/>
      <c r="IA16" s="1803"/>
      <c r="IB16" s="1804"/>
      <c r="IC16" s="1811"/>
      <c r="ID16" s="1620"/>
      <c r="IE16" s="1631"/>
      <c r="IF16" s="1642"/>
      <c r="IG16" s="1642"/>
      <c r="IH16" s="1643"/>
      <c r="II16" s="1812"/>
      <c r="IJ16" s="1813"/>
      <c r="IK16" s="1646"/>
      <c r="IL16" s="1647"/>
      <c r="IM16" s="1648"/>
      <c r="IN16" s="1649"/>
      <c r="IO16" s="1650"/>
      <c r="IP16" s="1650"/>
      <c r="IQ16" s="1650"/>
      <c r="IR16" s="1650"/>
      <c r="IS16" s="1650"/>
      <c r="IT16" s="1650"/>
      <c r="IU16" s="1650"/>
      <c r="IV16" s="1651"/>
      <c r="IW16" s="1814"/>
      <c r="IX16" s="1815"/>
      <c r="IY16" s="1816"/>
      <c r="IZ16" s="1620"/>
      <c r="JA16" s="1621"/>
      <c r="JB16" s="1655"/>
      <c r="JC16" s="1807"/>
      <c r="JD16" s="1657"/>
      <c r="JE16" s="1658"/>
      <c r="JF16" s="1659"/>
      <c r="JG16" s="1660"/>
      <c r="JH16" s="1817"/>
      <c r="JI16" s="1660"/>
      <c r="JJ16" s="1661"/>
      <c r="JK16" s="1818"/>
      <c r="JL16" s="1663"/>
      <c r="JM16" s="1664" t="e">
        <f aca="false">JM$4:JM$4+SUMIF($C$5:JL$5,"Нараст. баланс",$C18:JL18)+SUMIF($C$7:JH$7,"Итого (с ВНР)",$C18:JH18)-SUMIF($C$5:JL$5,"Геол. снижение,  т/сут",$C18:JL18)-SUMIF(JJ$7:JL$7,"Итого",JJ18:JL18)-SUMIF($C$7:JL$7,"Итого (с ВСП)",$C18:JL18)</f>
        <v>#VALUE!</v>
      </c>
      <c r="JN16" s="1665" t="n">
        <f aca="false">'02.24 ННГ без НГДП по датам'!JM16:JM18</f>
        <v>23177.916</v>
      </c>
      <c r="JO16" s="1666" t="e">
        <f aca="false">'02.24 НГДП по датам'!CA16:CA18</f>
        <v>#VALUE!</v>
      </c>
      <c r="JP16" s="1667"/>
      <c r="JQ16" s="1668"/>
      <c r="JR16" s="1819"/>
    </row>
    <row r="17" customFormat="false" ht="11.25" hidden="false" customHeight="true" outlineLevel="0" collapsed="false">
      <c r="A17" s="1611"/>
      <c r="B17" s="1670" t="s">
        <v>663</v>
      </c>
      <c r="C17" s="1672"/>
      <c r="D17" s="1680"/>
      <c r="E17" s="1672"/>
      <c r="F17" s="1672"/>
      <c r="G17" s="1673"/>
      <c r="H17" s="1673"/>
      <c r="I17" s="1673"/>
      <c r="J17" s="1673"/>
      <c r="K17" s="1673"/>
      <c r="L17" s="1673"/>
      <c r="M17" s="1673"/>
      <c r="N17" s="1673"/>
      <c r="O17" s="1673"/>
      <c r="P17" s="1673"/>
      <c r="Q17" s="1673"/>
      <c r="R17" s="1673"/>
      <c r="S17" s="1673"/>
      <c r="T17" s="1673"/>
      <c r="U17" s="1673"/>
      <c r="V17" s="1673"/>
      <c r="W17" s="1674"/>
      <c r="X17" s="1675"/>
      <c r="Y17" s="1676"/>
      <c r="Z17" s="1677"/>
      <c r="AA17" s="1678" t="n">
        <f aca="false">COUNTA(C17:Z17)</f>
        <v>0</v>
      </c>
      <c r="AB17" s="1679"/>
      <c r="AC17" s="1820"/>
      <c r="AD17" s="1680"/>
      <c r="AE17" s="1673"/>
      <c r="AF17" s="1673"/>
      <c r="AG17" s="1673"/>
      <c r="AH17" s="1673"/>
      <c r="AI17" s="1673"/>
      <c r="AJ17" s="1673"/>
      <c r="AK17" s="1673"/>
      <c r="AL17" s="1673"/>
      <c r="AM17" s="1673"/>
      <c r="AN17" s="1673"/>
      <c r="AO17" s="1674"/>
      <c r="AP17" s="1675"/>
      <c r="AQ17" s="1676"/>
      <c r="AR17" s="1677"/>
      <c r="AS17" s="1678" t="n">
        <f aca="false">COUNTA(AC17:AR17)</f>
        <v>0</v>
      </c>
      <c r="AT17" s="1679"/>
      <c r="AU17" s="1680"/>
      <c r="AV17" s="1680"/>
      <c r="AW17" s="1680"/>
      <c r="AX17" s="1680"/>
      <c r="AY17" s="1680"/>
      <c r="AZ17" s="1680"/>
      <c r="BA17" s="1680"/>
      <c r="BB17" s="1680"/>
      <c r="BC17" s="1680"/>
      <c r="BD17" s="1680"/>
      <c r="BE17" s="1680"/>
      <c r="BF17" s="1680"/>
      <c r="BG17" s="1680"/>
      <c r="BH17" s="1680"/>
      <c r="BI17" s="1680"/>
      <c r="BJ17" s="1680"/>
      <c r="BK17" s="1680"/>
      <c r="BL17" s="1680"/>
      <c r="BM17" s="1680"/>
      <c r="BN17" s="1680"/>
      <c r="BO17" s="1680"/>
      <c r="BP17" s="1680"/>
      <c r="BQ17" s="1680"/>
      <c r="BR17" s="1681"/>
      <c r="BS17" s="1681"/>
      <c r="BT17" s="1681"/>
      <c r="BU17" s="1678" t="n">
        <f aca="false">COUNTA(AU17:BT17)</f>
        <v>0</v>
      </c>
      <c r="BV17" s="1679"/>
      <c r="BW17" s="1682"/>
      <c r="BX17" s="1673"/>
      <c r="BY17" s="1673"/>
      <c r="BZ17" s="1673"/>
      <c r="CA17" s="1673"/>
      <c r="CB17" s="1673"/>
      <c r="CC17" s="1673"/>
      <c r="CD17" s="1673"/>
      <c r="CE17" s="1673"/>
      <c r="CF17" s="1673"/>
      <c r="CG17" s="1673"/>
      <c r="CH17" s="1673"/>
      <c r="CI17" s="1674"/>
      <c r="CJ17" s="1675"/>
      <c r="CK17" s="1676"/>
      <c r="CL17" s="1677"/>
      <c r="CM17" s="1678" t="n">
        <f aca="false">COUNTA(BW17:CL17)</f>
        <v>0</v>
      </c>
      <c r="CN17" s="1679"/>
      <c r="CO17" s="1679" t="n">
        <f aca="false">AA17+AS17+BU17+CM17</f>
        <v>0</v>
      </c>
      <c r="CP17" s="1679"/>
      <c r="CQ17" s="1673"/>
      <c r="CR17" s="1673"/>
      <c r="CS17" s="1673"/>
      <c r="CT17" s="1673"/>
      <c r="CU17" s="1673"/>
      <c r="CV17" s="1673"/>
      <c r="CW17" s="1673"/>
      <c r="CX17" s="1673"/>
      <c r="CY17" s="1673"/>
      <c r="CZ17" s="1673"/>
      <c r="DA17" s="1673"/>
      <c r="DB17" s="1673"/>
      <c r="DC17" s="1674"/>
      <c r="DD17" s="1675"/>
      <c r="DE17" s="1676"/>
      <c r="DF17" s="1677"/>
      <c r="DG17" s="1683" t="n">
        <f aca="false">SUBTOTAL(9,CQ19:DF19)</f>
        <v>0</v>
      </c>
      <c r="DH17" s="1684"/>
      <c r="DI17" s="1685"/>
      <c r="DJ17" s="1673"/>
      <c r="DK17" s="1673"/>
      <c r="DL17" s="1673"/>
      <c r="DM17" s="1673"/>
      <c r="DN17" s="1673"/>
      <c r="DO17" s="1673"/>
      <c r="DP17" s="1673"/>
      <c r="DQ17" s="1673"/>
      <c r="DR17" s="1673"/>
      <c r="DS17" s="1673"/>
      <c r="DT17" s="1673"/>
      <c r="DU17" s="1674"/>
      <c r="DV17" s="1675"/>
      <c r="DW17" s="1676"/>
      <c r="DX17" s="1677"/>
      <c r="DY17" s="1683" t="n">
        <f aca="false">COUNTA(DI17:DX17)</f>
        <v>0</v>
      </c>
      <c r="DZ17" s="1684"/>
      <c r="EA17" s="1673"/>
      <c r="EB17" s="1673"/>
      <c r="EC17" s="1673"/>
      <c r="ED17" s="1673"/>
      <c r="EE17" s="1673"/>
      <c r="EF17" s="1673"/>
      <c r="EG17" s="1673"/>
      <c r="EH17" s="1673"/>
      <c r="EI17" s="1673"/>
      <c r="EJ17" s="1673"/>
      <c r="EK17" s="1673"/>
      <c r="EL17" s="1673"/>
      <c r="EM17" s="1673"/>
      <c r="EN17" s="1673"/>
      <c r="EO17" s="1673"/>
      <c r="EP17" s="1673"/>
      <c r="EQ17" s="1673"/>
      <c r="ER17" s="1673"/>
      <c r="ES17" s="1673"/>
      <c r="ET17" s="1673"/>
      <c r="EU17" s="1673"/>
      <c r="EV17" s="1673"/>
      <c r="EW17" s="1673"/>
      <c r="EX17" s="1673"/>
      <c r="EY17" s="1674"/>
      <c r="EZ17" s="1675"/>
      <c r="FA17" s="1676"/>
      <c r="FB17" s="1677"/>
      <c r="FC17" s="1683" t="n">
        <f aca="false">COUNTA(EA17:FB17)</f>
        <v>0</v>
      </c>
      <c r="FD17" s="1684"/>
      <c r="FE17" s="1673"/>
      <c r="FF17" s="1673"/>
      <c r="FG17" s="1673"/>
      <c r="FH17" s="1673"/>
      <c r="FI17" s="1673"/>
      <c r="FJ17" s="1673"/>
      <c r="FK17" s="1673"/>
      <c r="FL17" s="1673"/>
      <c r="FM17" s="1673"/>
      <c r="FN17" s="1674"/>
      <c r="FO17" s="1675"/>
      <c r="FP17" s="1676"/>
      <c r="FQ17" s="1677"/>
      <c r="FR17" s="1683" t="n">
        <f aca="false">COUNTA(FE17:FQ17)</f>
        <v>0</v>
      </c>
      <c r="FS17" s="1684"/>
      <c r="FT17" s="1686"/>
      <c r="FU17" s="1686"/>
      <c r="FV17" s="1686"/>
      <c r="FW17" s="1686"/>
      <c r="FX17" s="1686"/>
      <c r="FY17" s="1686"/>
      <c r="FZ17" s="1686"/>
      <c r="GA17" s="1686"/>
      <c r="GB17" s="1686"/>
      <c r="GC17" s="1686"/>
      <c r="GD17" s="1686"/>
      <c r="GE17" s="1686"/>
      <c r="GF17" s="1686"/>
      <c r="GG17" s="1686"/>
      <c r="GH17" s="1686"/>
      <c r="GI17" s="1686"/>
      <c r="GJ17" s="1686"/>
      <c r="GK17" s="1686"/>
      <c r="GL17" s="1686"/>
      <c r="GM17" s="1686"/>
      <c r="GN17" s="1686"/>
      <c r="GO17" s="1686"/>
      <c r="GP17" s="1686"/>
      <c r="GQ17" s="1686"/>
      <c r="GR17" s="1686"/>
      <c r="GS17" s="1687"/>
      <c r="GT17" s="1688"/>
      <c r="GU17" s="1689"/>
      <c r="GV17" s="1677"/>
      <c r="GW17" s="1690" t="n">
        <f aca="false">SUBTOTAL(9,FT19:GV19)</f>
        <v>0</v>
      </c>
      <c r="GX17" s="1679" t="n">
        <f aca="false">SUBTOTAL(9,FT19:GV19)</f>
        <v>0</v>
      </c>
      <c r="GY17" s="1691"/>
      <c r="GZ17" s="1821"/>
      <c r="HA17" s="1822"/>
      <c r="HB17" s="1718"/>
      <c r="HC17" s="1823"/>
      <c r="HD17" s="1824"/>
      <c r="HE17" s="1825"/>
      <c r="HF17" s="1698"/>
      <c r="HG17" s="1699"/>
      <c r="HH17" s="1699"/>
      <c r="HI17" s="1701"/>
      <c r="HJ17" s="1686"/>
      <c r="HK17" s="1686"/>
      <c r="HL17" s="1686"/>
      <c r="HM17" s="1686"/>
      <c r="HN17" s="1686"/>
      <c r="HO17" s="1686"/>
      <c r="HP17" s="1686"/>
      <c r="HQ17" s="1686"/>
      <c r="HR17" s="1686"/>
      <c r="HS17" s="1686"/>
      <c r="HT17" s="1686"/>
      <c r="HU17" s="1686"/>
      <c r="HV17" s="1686"/>
      <c r="HW17" s="1686"/>
      <c r="HX17" s="1686"/>
      <c r="HY17" s="1686"/>
      <c r="HZ17" s="1687"/>
      <c r="IA17" s="1688"/>
      <c r="IB17" s="1689"/>
      <c r="IC17" s="1826"/>
      <c r="ID17" s="1678" t="n">
        <f aca="false">SUBTOTAL(9,HG19:IC19)</f>
        <v>0</v>
      </c>
      <c r="IE17" s="1702"/>
      <c r="IF17" s="1703"/>
      <c r="IG17" s="1703"/>
      <c r="IH17" s="1704"/>
      <c r="II17" s="1705"/>
      <c r="IJ17" s="1706"/>
      <c r="IK17" s="1707" t="n">
        <f aca="false">SUBTOTAL(9,IF19:IJ19)</f>
        <v>0</v>
      </c>
      <c r="IL17" s="1708"/>
      <c r="IM17" s="1709"/>
      <c r="IN17" s="1710"/>
      <c r="IO17" s="1711"/>
      <c r="IP17" s="1711"/>
      <c r="IQ17" s="1711"/>
      <c r="IR17" s="1711"/>
      <c r="IS17" s="1711"/>
      <c r="IT17" s="1711"/>
      <c r="IU17" s="1711"/>
      <c r="IV17" s="1712"/>
      <c r="IW17" s="1713"/>
      <c r="IX17" s="1714"/>
      <c r="IY17" s="1715"/>
      <c r="IZ17" s="1678" t="n">
        <f aca="false">SUBTOTAL(3,IM17:IY17)</f>
        <v>0</v>
      </c>
      <c r="JA17" s="1716"/>
      <c r="JB17" s="1717"/>
      <c r="JC17" s="1718"/>
      <c r="JD17" s="1719"/>
      <c r="JE17" s="1720"/>
      <c r="JF17" s="1721"/>
      <c r="JG17" s="1722"/>
      <c r="JH17" s="1827"/>
      <c r="JI17" s="1722"/>
      <c r="JJ17" s="1723"/>
      <c r="JK17" s="1724"/>
      <c r="JL17" s="1725"/>
      <c r="JM17" s="1664"/>
      <c r="JN17" s="1665"/>
      <c r="JO17" s="1666"/>
      <c r="JP17" s="1726"/>
      <c r="JQ17" s="1727"/>
      <c r="JR17" s="1728"/>
    </row>
    <row r="18" customFormat="false" ht="11.25" hidden="false" customHeight="true" outlineLevel="0" collapsed="false">
      <c r="A18" s="1611"/>
      <c r="B18" s="1729" t="s">
        <v>661</v>
      </c>
      <c r="C18" s="1731"/>
      <c r="D18" s="1739"/>
      <c r="E18" s="1731"/>
      <c r="F18" s="1731"/>
      <c r="G18" s="1732"/>
      <c r="H18" s="1732"/>
      <c r="I18" s="1732"/>
      <c r="J18" s="1732"/>
      <c r="K18" s="1732"/>
      <c r="L18" s="1732"/>
      <c r="M18" s="1732"/>
      <c r="N18" s="1732"/>
      <c r="O18" s="1732"/>
      <c r="P18" s="1732"/>
      <c r="Q18" s="1732"/>
      <c r="R18" s="1732"/>
      <c r="S18" s="1732"/>
      <c r="T18" s="1732"/>
      <c r="U18" s="1732"/>
      <c r="V18" s="1732"/>
      <c r="W18" s="1733"/>
      <c r="X18" s="1734"/>
      <c r="Y18" s="1735"/>
      <c r="Z18" s="1736"/>
      <c r="AA18" s="1737" t="n">
        <f aca="false">SUBTOTAL(9,C18:Z18)</f>
        <v>0</v>
      </c>
      <c r="AB18" s="1738" t="n">
        <f aca="false">AA18+AB14</f>
        <v>0</v>
      </c>
      <c r="AC18" s="1828"/>
      <c r="AD18" s="1739"/>
      <c r="AE18" s="1732"/>
      <c r="AF18" s="1732"/>
      <c r="AG18" s="1732"/>
      <c r="AH18" s="1732"/>
      <c r="AI18" s="1732"/>
      <c r="AJ18" s="1732"/>
      <c r="AK18" s="1732"/>
      <c r="AL18" s="1732"/>
      <c r="AM18" s="1732"/>
      <c r="AN18" s="1732"/>
      <c r="AO18" s="1733"/>
      <c r="AP18" s="1734"/>
      <c r="AQ18" s="1735"/>
      <c r="AR18" s="1736"/>
      <c r="AS18" s="1737" t="n">
        <f aca="false">SUBTOTAL(9,AC18:AR18)</f>
        <v>0</v>
      </c>
      <c r="AT18" s="1738" t="n">
        <f aca="false">AS18+AT14</f>
        <v>0</v>
      </c>
      <c r="AU18" s="1739"/>
      <c r="AV18" s="1739"/>
      <c r="AW18" s="1731"/>
      <c r="AX18" s="1732"/>
      <c r="AY18" s="1732"/>
      <c r="AZ18" s="1732"/>
      <c r="BA18" s="1732"/>
      <c r="BB18" s="1732"/>
      <c r="BC18" s="1732"/>
      <c r="BD18" s="1732"/>
      <c r="BE18" s="1732"/>
      <c r="BF18" s="1732"/>
      <c r="BG18" s="1732"/>
      <c r="BH18" s="1732"/>
      <c r="BI18" s="1732"/>
      <c r="BJ18" s="1732"/>
      <c r="BK18" s="1732"/>
      <c r="BL18" s="1732"/>
      <c r="BM18" s="1732"/>
      <c r="BN18" s="1732"/>
      <c r="BO18" s="1732"/>
      <c r="BP18" s="1732"/>
      <c r="BQ18" s="1733"/>
      <c r="BR18" s="1734"/>
      <c r="BS18" s="1735"/>
      <c r="BT18" s="1736"/>
      <c r="BU18" s="1737" t="n">
        <f aca="false">SUBTOTAL(9,AU18:BT18)</f>
        <v>0</v>
      </c>
      <c r="BV18" s="1738" t="n">
        <f aca="false">BU18+BV14</f>
        <v>0</v>
      </c>
      <c r="BW18" s="1740"/>
      <c r="BX18" s="1732"/>
      <c r="BY18" s="1732"/>
      <c r="BZ18" s="1732"/>
      <c r="CA18" s="1732"/>
      <c r="CB18" s="1732"/>
      <c r="CC18" s="1732"/>
      <c r="CD18" s="1732"/>
      <c r="CE18" s="1732"/>
      <c r="CF18" s="1732"/>
      <c r="CG18" s="1732"/>
      <c r="CH18" s="1732"/>
      <c r="CI18" s="1733"/>
      <c r="CJ18" s="1734"/>
      <c r="CK18" s="1735"/>
      <c r="CL18" s="1736"/>
      <c r="CM18" s="1737" t="n">
        <f aca="false">SUBTOTAL(9,BW18:CL18)</f>
        <v>0</v>
      </c>
      <c r="CN18" s="1738" t="n">
        <f aca="false">CM18+CN14</f>
        <v>0</v>
      </c>
      <c r="CO18" s="1738" t="n">
        <f aca="false">AA18+AS18+BU18+CM18</f>
        <v>0</v>
      </c>
      <c r="CP18" s="1738" t="n">
        <f aca="false">CO18+CP14</f>
        <v>0</v>
      </c>
      <c r="CQ18" s="1732"/>
      <c r="CR18" s="1732"/>
      <c r="CS18" s="1732"/>
      <c r="CT18" s="1732"/>
      <c r="CU18" s="1732"/>
      <c r="CV18" s="1732"/>
      <c r="CW18" s="1732"/>
      <c r="CX18" s="1732"/>
      <c r="CY18" s="1732"/>
      <c r="CZ18" s="1732"/>
      <c r="DA18" s="1732"/>
      <c r="DB18" s="1732"/>
      <c r="DC18" s="1733"/>
      <c r="DD18" s="1734"/>
      <c r="DE18" s="1735"/>
      <c r="DF18" s="1736"/>
      <c r="DG18" s="1741" t="n">
        <f aca="false">SUBTOTAL(9,CQ18:DF18)</f>
        <v>0</v>
      </c>
      <c r="DH18" s="1742" t="n">
        <f aca="false">DG18:DG18+IF($B14:$B14=2,0,DH14:DH14)</f>
        <v>0</v>
      </c>
      <c r="DI18" s="1743"/>
      <c r="DJ18" s="1732"/>
      <c r="DK18" s="1732"/>
      <c r="DL18" s="1732"/>
      <c r="DM18" s="1732"/>
      <c r="DN18" s="1732"/>
      <c r="DO18" s="1732"/>
      <c r="DP18" s="1732"/>
      <c r="DQ18" s="1732"/>
      <c r="DR18" s="1732"/>
      <c r="DS18" s="1732"/>
      <c r="DT18" s="1732"/>
      <c r="DU18" s="1733"/>
      <c r="DV18" s="1734"/>
      <c r="DW18" s="1735"/>
      <c r="DX18" s="1736"/>
      <c r="DY18" s="1741" t="n">
        <f aca="false">SUBTOTAL(9,DI18:DX18)</f>
        <v>0</v>
      </c>
      <c r="DZ18" s="1742" t="n">
        <f aca="false">DY18:DY18+IF($B14:$B14=2,0,DZ14:DZ14)</f>
        <v>0</v>
      </c>
      <c r="EA18" s="1732"/>
      <c r="EB18" s="1732"/>
      <c r="EC18" s="1732"/>
      <c r="ED18" s="1732"/>
      <c r="EE18" s="1732"/>
      <c r="EF18" s="1732"/>
      <c r="EG18" s="1732"/>
      <c r="EH18" s="1732"/>
      <c r="EI18" s="1732"/>
      <c r="EJ18" s="1732"/>
      <c r="EK18" s="1732"/>
      <c r="EL18" s="1732"/>
      <c r="EM18" s="1732"/>
      <c r="EN18" s="1732"/>
      <c r="EO18" s="1732"/>
      <c r="EP18" s="1732"/>
      <c r="EQ18" s="1732"/>
      <c r="ER18" s="1732"/>
      <c r="ES18" s="1732"/>
      <c r="ET18" s="1732"/>
      <c r="EU18" s="1732"/>
      <c r="EV18" s="1732"/>
      <c r="EW18" s="1732"/>
      <c r="EX18" s="1732"/>
      <c r="EY18" s="1733"/>
      <c r="EZ18" s="1734"/>
      <c r="FA18" s="1735"/>
      <c r="FB18" s="1736"/>
      <c r="FC18" s="1741" t="n">
        <f aca="false">SUBTOTAL(9,EA18:FB18)</f>
        <v>0</v>
      </c>
      <c r="FD18" s="1742" t="n">
        <f aca="false">FC18:FC18+IF($B14:$B14=2,0,FD14:FD14)</f>
        <v>0</v>
      </c>
      <c r="FE18" s="1732"/>
      <c r="FF18" s="1732"/>
      <c r="FG18" s="1732"/>
      <c r="FH18" s="1732"/>
      <c r="FI18" s="1732"/>
      <c r="FJ18" s="1732"/>
      <c r="FK18" s="1732"/>
      <c r="FL18" s="1732"/>
      <c r="FM18" s="1732"/>
      <c r="FN18" s="1733"/>
      <c r="FO18" s="1734"/>
      <c r="FP18" s="1735"/>
      <c r="FQ18" s="1736"/>
      <c r="FR18" s="1741" t="n">
        <f aca="false">SUBTOTAL(9,FE18:FQ18)</f>
        <v>0</v>
      </c>
      <c r="FS18" s="1742" t="n">
        <f aca="false">FR18:FR18+IF($B14:$B14=2,0,FS14:FS14)</f>
        <v>0</v>
      </c>
      <c r="FT18" s="1744"/>
      <c r="FU18" s="1744"/>
      <c r="FV18" s="1744"/>
      <c r="FW18" s="1744"/>
      <c r="FX18" s="1744"/>
      <c r="FY18" s="1744"/>
      <c r="FZ18" s="1744"/>
      <c r="GA18" s="1744"/>
      <c r="GB18" s="1744"/>
      <c r="GC18" s="1744"/>
      <c r="GD18" s="1744"/>
      <c r="GE18" s="1744"/>
      <c r="GF18" s="1744"/>
      <c r="GG18" s="1744"/>
      <c r="GH18" s="1744"/>
      <c r="GI18" s="1744"/>
      <c r="GJ18" s="1744"/>
      <c r="GK18" s="1744"/>
      <c r="GL18" s="1744"/>
      <c r="GM18" s="1744"/>
      <c r="GN18" s="1744"/>
      <c r="GO18" s="1744"/>
      <c r="GP18" s="1744"/>
      <c r="GQ18" s="1744"/>
      <c r="GR18" s="1744"/>
      <c r="GS18" s="1745"/>
      <c r="GT18" s="1746"/>
      <c r="GU18" s="1747"/>
      <c r="GV18" s="1736"/>
      <c r="GW18" s="1748" t="n">
        <f aca="false">SUBTOTAL(9,FT18:GV18)</f>
        <v>0</v>
      </c>
      <c r="GX18" s="1738" t="n">
        <f aca="false">SUBTOTAL(9,FT18:GV18)</f>
        <v>0</v>
      </c>
      <c r="GY18" s="1737" t="n">
        <f aca="false">GX18:GX18+IF($B14:$B14=2,0,GY14:GY14)</f>
        <v>0</v>
      </c>
      <c r="GZ18" s="1829"/>
      <c r="HA18" s="1830"/>
      <c r="HB18" s="1751" t="e">
        <f aca="false">'02.24 НГДП по датам'!BA18</f>
        <v>#VALUE!</v>
      </c>
      <c r="HC18" s="1752" t="e">
        <f aca="false">SUBTOTAL(9,GZ18:HB18)</f>
        <v>#VALUE!</v>
      </c>
      <c r="HD18" s="1753" t="n">
        <f aca="false">$HD$3+HD14</f>
        <v>76.06</v>
      </c>
      <c r="HE18" s="1754" t="n">
        <f aca="false">$HE$3+HE14</f>
        <v>23.94</v>
      </c>
      <c r="HF18" s="1831" t="n">
        <f aca="false">SUM(HD18:HE18)</f>
        <v>100</v>
      </c>
      <c r="HG18" s="1756"/>
      <c r="HH18" s="1756" t="n">
        <v>10</v>
      </c>
      <c r="HI18" s="1832"/>
      <c r="HJ18" s="1744"/>
      <c r="HK18" s="1744"/>
      <c r="HL18" s="1744"/>
      <c r="HM18" s="1744"/>
      <c r="HN18" s="1744"/>
      <c r="HO18" s="1744"/>
      <c r="HP18" s="1744"/>
      <c r="HQ18" s="1744"/>
      <c r="HR18" s="1744"/>
      <c r="HS18" s="1744"/>
      <c r="HT18" s="1744"/>
      <c r="HU18" s="1744"/>
      <c r="HV18" s="1744"/>
      <c r="HW18" s="1744"/>
      <c r="HX18" s="1744"/>
      <c r="HY18" s="1744"/>
      <c r="HZ18" s="1745"/>
      <c r="IA18" s="1746"/>
      <c r="IB18" s="1747"/>
      <c r="IC18" s="1833"/>
      <c r="ID18" s="1737" t="n">
        <f aca="false">SUBTOTAL(9,HG18:IC18)</f>
        <v>10</v>
      </c>
      <c r="IE18" s="1748" t="n">
        <f aca="false">ID18:ID18+IF($B14:$B14=2,0,IE14:IE14)</f>
        <v>10</v>
      </c>
      <c r="IF18" s="1759"/>
      <c r="IG18" s="1759"/>
      <c r="IH18" s="1760"/>
      <c r="II18" s="1761"/>
      <c r="IJ18" s="1762"/>
      <c r="IK18" s="1763" t="n">
        <f aca="false">SUBTOTAL(9,IF18:IJ18)</f>
        <v>0</v>
      </c>
      <c r="IL18" s="1764" t="n">
        <f aca="false">IK18:IK18+IF($B14:$B14=2,0,IL14:IL14)</f>
        <v>0</v>
      </c>
      <c r="IM18" s="1765"/>
      <c r="IN18" s="1765"/>
      <c r="IO18" s="1732"/>
      <c r="IP18" s="1732"/>
      <c r="IQ18" s="1732"/>
      <c r="IR18" s="1732"/>
      <c r="IS18" s="1732"/>
      <c r="IT18" s="1732"/>
      <c r="IU18" s="1732"/>
      <c r="IV18" s="1733"/>
      <c r="IW18" s="1734"/>
      <c r="IX18" s="1735"/>
      <c r="IY18" s="1736"/>
      <c r="IZ18" s="1737" t="n">
        <f aca="false">SUBTOTAL(9,IM18:IY18)</f>
        <v>0</v>
      </c>
      <c r="JA18" s="1738" t="n">
        <f aca="false">IZ18:IZ18+IF($B14:$B14=2,0,JA14:JA14)</f>
        <v>0</v>
      </c>
      <c r="JB18" s="1766"/>
      <c r="JC18" s="1767" t="e">
        <f aca="false">'02.24 НГДП по датам'!BT18</f>
        <v>#VALUE!</v>
      </c>
      <c r="JD18" s="1834" t="n">
        <f aca="false">$JD$14</f>
        <v>0</v>
      </c>
      <c r="JE18" s="1769" t="e">
        <f aca="false">SUBTOTAL(9,JB18:JD18)</f>
        <v>#VALUE!</v>
      </c>
      <c r="JF18" s="1770" t="n">
        <f aca="false">SUMIF($C$5:JE$5,"Накопленный эффект, т/сут",$C18:JE18)+SUMIF($C$5:JE$5,"Нараст.  по потенциалу",$C18:JE18)-SUMIF($C$5:JE$5,"Нараст. по остановкам",$C18:JE18)-SUMIF($C$5:JE$5,"ИТОГО перевод в ППД",$C18:JE18)-SUMIF($C$5:JE$5,"ИТОГО  нерент, по распоряж.",$C18:JE18)-SUMIF($C$5:JE$5,"ИТОГО ост. дебит от ЗБС, Углуб., ПВЛГ/ПНЛГ",$C18:JE18)</f>
        <v>-10</v>
      </c>
      <c r="JG18" s="1771"/>
      <c r="JH18" s="1764"/>
      <c r="JI18" s="1771"/>
      <c r="JJ18" s="1772"/>
      <c r="JK18" s="1773"/>
      <c r="JL18" s="1763" t="n">
        <f aca="false">SUBTOTAL(9,JG18:JJ18)</f>
        <v>0</v>
      </c>
      <c r="JM18" s="1664"/>
      <c r="JN18" s="1665"/>
      <c r="JO18" s="1666"/>
      <c r="JP18" s="1774" t="n">
        <f aca="false">JP$4:JP$4+SUMIF($C$5:JL$5,"Нараст. по остановкам",$C18:JL18)-SUMIF($C$5:JL$5,"Нараст.  по потенциалу",$C18:JL18)</f>
        <v>662.705</v>
      </c>
      <c r="JQ18" s="1775" t="n">
        <f aca="false">'02.24 ННГ без НГДП по датам'!JP18</f>
        <v>630.812</v>
      </c>
      <c r="JR18" s="1776" t="n">
        <f aca="false">'02.24 НГДП по датам'!CB18</f>
        <v>31.893</v>
      </c>
    </row>
    <row r="19" customFormat="false" ht="1.5" hidden="false" customHeight="true" outlineLevel="0" collapsed="false">
      <c r="A19" s="1777"/>
      <c r="B19" s="1777"/>
      <c r="C19" s="1778"/>
      <c r="D19" s="1778"/>
      <c r="E19" s="1778"/>
      <c r="F19" s="1778"/>
      <c r="G19" s="1779"/>
      <c r="H19" s="1779"/>
      <c r="I19" s="1779"/>
      <c r="J19" s="1779"/>
      <c r="K19" s="1779"/>
      <c r="L19" s="1779"/>
      <c r="M19" s="1779"/>
      <c r="N19" s="1779"/>
      <c r="O19" s="1779"/>
      <c r="P19" s="1779"/>
      <c r="Q19" s="1779"/>
      <c r="R19" s="1779"/>
      <c r="S19" s="1779"/>
      <c r="T19" s="1779"/>
      <c r="U19" s="1779"/>
      <c r="V19" s="1779"/>
      <c r="W19" s="1779"/>
      <c r="X19" s="1780"/>
      <c r="Y19" s="1781"/>
      <c r="Z19" s="1782"/>
      <c r="AA19" s="1783"/>
      <c r="AB19" s="1783"/>
      <c r="AC19" s="1784"/>
      <c r="AD19" s="1784"/>
      <c r="AE19" s="1779"/>
      <c r="AF19" s="1779"/>
      <c r="AG19" s="1779"/>
      <c r="AH19" s="1779"/>
      <c r="AI19" s="1779"/>
      <c r="AJ19" s="1779"/>
      <c r="AK19" s="1779"/>
      <c r="AL19" s="1779"/>
      <c r="AM19" s="1779"/>
      <c r="AN19" s="1779"/>
      <c r="AO19" s="1779"/>
      <c r="AP19" s="1780"/>
      <c r="AQ19" s="1781"/>
      <c r="AR19" s="1782"/>
      <c r="AS19" s="1783"/>
      <c r="AT19" s="1783"/>
      <c r="AU19" s="1778"/>
      <c r="AV19" s="1778"/>
      <c r="AW19" s="1785"/>
      <c r="AX19" s="1779"/>
      <c r="AY19" s="1779"/>
      <c r="AZ19" s="1779"/>
      <c r="BA19" s="1779"/>
      <c r="BB19" s="1779"/>
      <c r="BC19" s="1779"/>
      <c r="BD19" s="1779"/>
      <c r="BE19" s="1779"/>
      <c r="BF19" s="1779"/>
      <c r="BG19" s="1779"/>
      <c r="BH19" s="1779"/>
      <c r="BI19" s="1779"/>
      <c r="BJ19" s="1779"/>
      <c r="BK19" s="1779"/>
      <c r="BL19" s="1779"/>
      <c r="BM19" s="1779"/>
      <c r="BN19" s="1779"/>
      <c r="BO19" s="1779"/>
      <c r="BP19" s="1779"/>
      <c r="BQ19" s="1779"/>
      <c r="BR19" s="1780"/>
      <c r="BS19" s="1781"/>
      <c r="BT19" s="1782"/>
      <c r="BU19" s="1783"/>
      <c r="BV19" s="1783"/>
      <c r="BW19" s="1784"/>
      <c r="BX19" s="1779"/>
      <c r="BY19" s="1779"/>
      <c r="BZ19" s="1779"/>
      <c r="CA19" s="1779"/>
      <c r="CB19" s="1779"/>
      <c r="CC19" s="1779"/>
      <c r="CD19" s="1779"/>
      <c r="CE19" s="1779"/>
      <c r="CF19" s="1779"/>
      <c r="CG19" s="1779"/>
      <c r="CH19" s="1779"/>
      <c r="CI19" s="1779"/>
      <c r="CJ19" s="1780"/>
      <c r="CK19" s="1781"/>
      <c r="CL19" s="1782"/>
      <c r="CM19" s="1783"/>
      <c r="CN19" s="1783"/>
      <c r="CO19" s="1783"/>
      <c r="CP19" s="1783"/>
      <c r="CQ19" s="1779"/>
      <c r="CR19" s="1779"/>
      <c r="CS19" s="1779"/>
      <c r="CT19" s="1779"/>
      <c r="CU19" s="1779"/>
      <c r="CV19" s="1779"/>
      <c r="CW19" s="1779"/>
      <c r="CX19" s="1779"/>
      <c r="CY19" s="1779"/>
      <c r="CZ19" s="1779"/>
      <c r="DA19" s="1779"/>
      <c r="DB19" s="1779"/>
      <c r="DC19" s="1779"/>
      <c r="DD19" s="1780"/>
      <c r="DE19" s="1781"/>
      <c r="DF19" s="1782"/>
      <c r="DG19" s="1783"/>
      <c r="DH19" s="1783"/>
      <c r="DI19" s="1786"/>
      <c r="DJ19" s="1779"/>
      <c r="DK19" s="1779"/>
      <c r="DL19" s="1779"/>
      <c r="DM19" s="1779"/>
      <c r="DN19" s="1779"/>
      <c r="DO19" s="1779"/>
      <c r="DP19" s="1779"/>
      <c r="DQ19" s="1779"/>
      <c r="DR19" s="1779"/>
      <c r="DS19" s="1779"/>
      <c r="DT19" s="1779"/>
      <c r="DU19" s="1779"/>
      <c r="DV19" s="1780"/>
      <c r="DW19" s="1781"/>
      <c r="DX19" s="1782"/>
      <c r="DY19" s="1783"/>
      <c r="DZ19" s="1783"/>
      <c r="EA19" s="1779"/>
      <c r="EB19" s="1779"/>
      <c r="EC19" s="1779"/>
      <c r="ED19" s="1779"/>
      <c r="EE19" s="1779"/>
      <c r="EF19" s="1779"/>
      <c r="EG19" s="1779"/>
      <c r="EH19" s="1779"/>
      <c r="EI19" s="1779"/>
      <c r="EJ19" s="1779"/>
      <c r="EK19" s="1779"/>
      <c r="EL19" s="1779"/>
      <c r="EM19" s="1779"/>
      <c r="EN19" s="1779"/>
      <c r="EO19" s="1779"/>
      <c r="EP19" s="1779"/>
      <c r="EQ19" s="1779"/>
      <c r="ER19" s="1779"/>
      <c r="ES19" s="1779"/>
      <c r="ET19" s="1779"/>
      <c r="EU19" s="1779"/>
      <c r="EV19" s="1779"/>
      <c r="EW19" s="1779"/>
      <c r="EX19" s="1779"/>
      <c r="EY19" s="1779"/>
      <c r="EZ19" s="1780"/>
      <c r="FA19" s="1781"/>
      <c r="FB19" s="1782"/>
      <c r="FC19" s="1783"/>
      <c r="FD19" s="1783"/>
      <c r="FE19" s="1779"/>
      <c r="FF19" s="1779"/>
      <c r="FG19" s="1779"/>
      <c r="FH19" s="1779"/>
      <c r="FI19" s="1779"/>
      <c r="FJ19" s="1779"/>
      <c r="FK19" s="1779"/>
      <c r="FL19" s="1779"/>
      <c r="FM19" s="1779"/>
      <c r="FN19" s="1779"/>
      <c r="FO19" s="1780"/>
      <c r="FP19" s="1781"/>
      <c r="FQ19" s="1782"/>
      <c r="FR19" s="1783"/>
      <c r="FS19" s="1783"/>
      <c r="FT19" s="1779"/>
      <c r="FU19" s="1779"/>
      <c r="FV19" s="1779"/>
      <c r="FW19" s="1779"/>
      <c r="FX19" s="1779"/>
      <c r="FY19" s="1779"/>
      <c r="FZ19" s="1779"/>
      <c r="GA19" s="1779"/>
      <c r="GB19" s="1779"/>
      <c r="GC19" s="1779"/>
      <c r="GD19" s="1779"/>
      <c r="GE19" s="1779"/>
      <c r="GF19" s="1779"/>
      <c r="GG19" s="1779"/>
      <c r="GH19" s="1779"/>
      <c r="GI19" s="1779"/>
      <c r="GJ19" s="1779"/>
      <c r="GK19" s="1779"/>
      <c r="GL19" s="1779"/>
      <c r="GM19" s="1779"/>
      <c r="GN19" s="1779"/>
      <c r="GO19" s="1779"/>
      <c r="GP19" s="1779"/>
      <c r="GQ19" s="1779"/>
      <c r="GR19" s="1779"/>
      <c r="GS19" s="1779"/>
      <c r="GT19" s="1780"/>
      <c r="GU19" s="1781"/>
      <c r="GV19" s="1782"/>
      <c r="GW19" s="1783"/>
      <c r="GX19" s="1783"/>
      <c r="GY19" s="1783"/>
      <c r="GZ19" s="1787"/>
      <c r="HA19" s="1787"/>
      <c r="HB19" s="1788"/>
      <c r="HC19" s="1783"/>
      <c r="HD19" s="1783"/>
      <c r="HE19" s="1789"/>
      <c r="HF19" s="1790"/>
      <c r="HG19" s="1791"/>
      <c r="HH19" s="1791"/>
      <c r="HI19" s="1787"/>
      <c r="HJ19" s="1779"/>
      <c r="HK19" s="1779"/>
      <c r="HL19" s="1779"/>
      <c r="HM19" s="1779"/>
      <c r="HN19" s="1779"/>
      <c r="HO19" s="1779"/>
      <c r="HP19" s="1779"/>
      <c r="HQ19" s="1779"/>
      <c r="HR19" s="1779"/>
      <c r="HS19" s="1779"/>
      <c r="HT19" s="1779"/>
      <c r="HU19" s="1779"/>
      <c r="HV19" s="1779"/>
      <c r="HW19" s="1779"/>
      <c r="HX19" s="1779"/>
      <c r="HY19" s="1779"/>
      <c r="HZ19" s="1779"/>
      <c r="IA19" s="1780"/>
      <c r="IB19" s="1781"/>
      <c r="IC19" s="1782"/>
      <c r="ID19" s="1783"/>
      <c r="IE19" s="1783"/>
      <c r="IF19" s="1792"/>
      <c r="IG19" s="1792"/>
      <c r="IH19" s="1792"/>
      <c r="II19" s="1793"/>
      <c r="IJ19" s="1794"/>
      <c r="IK19" s="1792"/>
      <c r="IL19" s="1792"/>
      <c r="IM19" s="1795"/>
      <c r="IN19" s="1795"/>
      <c r="IO19" s="1779"/>
      <c r="IP19" s="1779"/>
      <c r="IQ19" s="1779"/>
      <c r="IR19" s="1779"/>
      <c r="IS19" s="1779"/>
      <c r="IT19" s="1779"/>
      <c r="IU19" s="1779"/>
      <c r="IV19" s="1779"/>
      <c r="IW19" s="1780"/>
      <c r="IX19" s="1781"/>
      <c r="IY19" s="1782"/>
      <c r="IZ19" s="1783"/>
      <c r="JA19" s="1783"/>
      <c r="JB19" s="1779"/>
      <c r="JC19" s="1788"/>
      <c r="JD19" s="1779"/>
      <c r="JE19" s="1783"/>
      <c r="JF19" s="1783"/>
      <c r="JG19" s="1792"/>
      <c r="JH19" s="1792"/>
      <c r="JI19" s="1792"/>
      <c r="JJ19" s="1792"/>
      <c r="JK19" s="1796"/>
      <c r="JL19" s="1792"/>
      <c r="JM19" s="1797"/>
      <c r="JN19" s="1797"/>
      <c r="JO19" s="1798"/>
      <c r="JP19" s="1797"/>
      <c r="JQ19" s="1797"/>
      <c r="JR19" s="1798"/>
    </row>
    <row r="20" customFormat="false" ht="11.25" hidden="false" customHeight="true" outlineLevel="0" collapsed="false">
      <c r="A20" s="1611" t="n">
        <f aca="false">A16+1</f>
        <v>45325</v>
      </c>
      <c r="B20" s="1612" t="s">
        <v>662</v>
      </c>
      <c r="C20" s="1614"/>
      <c r="D20" s="1614"/>
      <c r="E20" s="1614"/>
      <c r="F20" s="1614"/>
      <c r="G20" s="1615"/>
      <c r="H20" s="1615"/>
      <c r="I20" s="1615"/>
      <c r="J20" s="1615"/>
      <c r="K20" s="1615"/>
      <c r="L20" s="1615"/>
      <c r="M20" s="1615"/>
      <c r="N20" s="1615"/>
      <c r="O20" s="1615"/>
      <c r="P20" s="1615"/>
      <c r="Q20" s="1615"/>
      <c r="R20" s="1615"/>
      <c r="S20" s="1615"/>
      <c r="T20" s="1615"/>
      <c r="U20" s="1615"/>
      <c r="V20" s="1615"/>
      <c r="W20" s="1616"/>
      <c r="X20" s="1799"/>
      <c r="Y20" s="1800"/>
      <c r="Z20" s="1801"/>
      <c r="AA20" s="1620"/>
      <c r="AB20" s="1621"/>
      <c r="AC20" s="1622"/>
      <c r="AD20" s="1622"/>
      <c r="AE20" s="1615"/>
      <c r="AF20" s="1615"/>
      <c r="AG20" s="1615"/>
      <c r="AH20" s="1615"/>
      <c r="AI20" s="1615"/>
      <c r="AJ20" s="1615"/>
      <c r="AK20" s="1615"/>
      <c r="AL20" s="1615"/>
      <c r="AM20" s="1615"/>
      <c r="AN20" s="1615"/>
      <c r="AO20" s="1616"/>
      <c r="AP20" s="1799"/>
      <c r="AQ20" s="1800"/>
      <c r="AR20" s="1801"/>
      <c r="AS20" s="1620"/>
      <c r="AT20" s="1621"/>
      <c r="AU20" s="1622"/>
      <c r="AV20" s="1622"/>
      <c r="AW20" s="1835" t="s">
        <v>235</v>
      </c>
      <c r="AX20" s="1615"/>
      <c r="AY20" s="1836" t="s">
        <v>459</v>
      </c>
      <c r="AZ20" s="1615"/>
      <c r="BA20" s="1615"/>
      <c r="BB20" s="1615"/>
      <c r="BC20" s="1615"/>
      <c r="BD20" s="1615"/>
      <c r="BE20" s="1615"/>
      <c r="BF20" s="1615"/>
      <c r="BG20" s="1615"/>
      <c r="BH20" s="1615"/>
      <c r="BI20" s="1615"/>
      <c r="BJ20" s="1615"/>
      <c r="BK20" s="1615"/>
      <c r="BL20" s="1615"/>
      <c r="BM20" s="1615"/>
      <c r="BN20" s="1615"/>
      <c r="BO20" s="1615"/>
      <c r="BP20" s="1615"/>
      <c r="BQ20" s="1616"/>
      <c r="BR20" s="1617"/>
      <c r="BS20" s="1618"/>
      <c r="BT20" s="1619"/>
      <c r="BU20" s="1620"/>
      <c r="BV20" s="1621"/>
      <c r="BW20" s="1623"/>
      <c r="BX20" s="1615"/>
      <c r="BY20" s="1615"/>
      <c r="BZ20" s="1615"/>
      <c r="CA20" s="1615"/>
      <c r="CB20" s="1615"/>
      <c r="CC20" s="1615"/>
      <c r="CD20" s="1615"/>
      <c r="CE20" s="1615"/>
      <c r="CF20" s="1615"/>
      <c r="CG20" s="1615"/>
      <c r="CH20" s="1615"/>
      <c r="CI20" s="1616"/>
      <c r="CJ20" s="1799"/>
      <c r="CK20" s="1800"/>
      <c r="CL20" s="1801"/>
      <c r="CM20" s="1620"/>
      <c r="CN20" s="1621"/>
      <c r="CO20" s="1621"/>
      <c r="CP20" s="1621"/>
      <c r="CQ20" s="1615"/>
      <c r="CR20" s="1615"/>
      <c r="CS20" s="1615"/>
      <c r="CT20" s="1615"/>
      <c r="CU20" s="1615"/>
      <c r="CV20" s="1615"/>
      <c r="CW20" s="1615"/>
      <c r="CX20" s="1615"/>
      <c r="CY20" s="1615"/>
      <c r="CZ20" s="1615"/>
      <c r="DA20" s="1615"/>
      <c r="DB20" s="1615"/>
      <c r="DC20" s="1616"/>
      <c r="DD20" s="1799"/>
      <c r="DE20" s="1800"/>
      <c r="DF20" s="1801"/>
      <c r="DG20" s="1624"/>
      <c r="DH20" s="1625"/>
      <c r="DI20" s="1626"/>
      <c r="DJ20" s="1615"/>
      <c r="DK20" s="1615"/>
      <c r="DL20" s="1615"/>
      <c r="DM20" s="1615"/>
      <c r="DN20" s="1615"/>
      <c r="DO20" s="1615"/>
      <c r="DP20" s="1615"/>
      <c r="DQ20" s="1615"/>
      <c r="DR20" s="1615"/>
      <c r="DS20" s="1615"/>
      <c r="DT20" s="1615"/>
      <c r="DU20" s="1616"/>
      <c r="DV20" s="1799"/>
      <c r="DW20" s="1800"/>
      <c r="DX20" s="1801"/>
      <c r="DY20" s="1624"/>
      <c r="DZ20" s="1625"/>
      <c r="EA20" s="1615"/>
      <c r="EB20" s="1615"/>
      <c r="EC20" s="1615"/>
      <c r="ED20" s="1615"/>
      <c r="EE20" s="1615"/>
      <c r="EF20" s="1615"/>
      <c r="EG20" s="1615"/>
      <c r="EH20" s="1615"/>
      <c r="EI20" s="1615"/>
      <c r="EJ20" s="1615"/>
      <c r="EK20" s="1615"/>
      <c r="EL20" s="1615"/>
      <c r="EM20" s="1615"/>
      <c r="EN20" s="1615"/>
      <c r="EO20" s="1615"/>
      <c r="EP20" s="1615"/>
      <c r="EQ20" s="1615"/>
      <c r="ER20" s="1615"/>
      <c r="ES20" s="1615"/>
      <c r="ET20" s="1615"/>
      <c r="EU20" s="1615"/>
      <c r="EV20" s="1615"/>
      <c r="EW20" s="1615"/>
      <c r="EX20" s="1615"/>
      <c r="EY20" s="1616"/>
      <c r="EZ20" s="1799"/>
      <c r="FA20" s="1800"/>
      <c r="FB20" s="1801"/>
      <c r="FC20" s="1624"/>
      <c r="FD20" s="1625"/>
      <c r="FE20" s="1615"/>
      <c r="FF20" s="1615"/>
      <c r="FG20" s="1615"/>
      <c r="FH20" s="1615"/>
      <c r="FI20" s="1615"/>
      <c r="FJ20" s="1615"/>
      <c r="FK20" s="1615"/>
      <c r="FL20" s="1615"/>
      <c r="FM20" s="1615"/>
      <c r="FN20" s="1616"/>
      <c r="FO20" s="1799"/>
      <c r="FP20" s="1800"/>
      <c r="FQ20" s="1801"/>
      <c r="FR20" s="1624"/>
      <c r="FS20" s="1625"/>
      <c r="FT20" s="1837"/>
      <c r="FU20" s="1627"/>
      <c r="FV20" s="1627"/>
      <c r="FW20" s="1627"/>
      <c r="FX20" s="1627"/>
      <c r="FY20" s="1627"/>
      <c r="FZ20" s="1627"/>
      <c r="GA20" s="1627"/>
      <c r="GB20" s="1627"/>
      <c r="GC20" s="1627"/>
      <c r="GD20" s="1627"/>
      <c r="GE20" s="1627"/>
      <c r="GF20" s="1627"/>
      <c r="GG20" s="1627"/>
      <c r="GH20" s="1627"/>
      <c r="GI20" s="1627"/>
      <c r="GJ20" s="1627"/>
      <c r="GK20" s="1627"/>
      <c r="GL20" s="1627"/>
      <c r="GM20" s="1627"/>
      <c r="GN20" s="1627"/>
      <c r="GO20" s="1627"/>
      <c r="GP20" s="1627"/>
      <c r="GQ20" s="1627"/>
      <c r="GR20" s="1627"/>
      <c r="GS20" s="1628"/>
      <c r="GT20" s="1803"/>
      <c r="GU20" s="1804"/>
      <c r="GV20" s="1801"/>
      <c r="GW20" s="1631"/>
      <c r="GX20" s="1621"/>
      <c r="GY20" s="1620"/>
      <c r="GZ20" s="1838"/>
      <c r="HA20" s="1839"/>
      <c r="HB20" s="1840"/>
      <c r="HC20" s="1635"/>
      <c r="HD20" s="1636"/>
      <c r="HE20" s="1841"/>
      <c r="HF20" s="1638"/>
      <c r="HG20" s="1639"/>
      <c r="HH20" s="1640"/>
      <c r="HI20" s="1842"/>
      <c r="HJ20" s="1615"/>
      <c r="HK20" s="1615"/>
      <c r="HL20" s="1615"/>
      <c r="HM20" s="1615"/>
      <c r="HN20" s="1615"/>
      <c r="HO20" s="1615"/>
      <c r="HP20" s="1615"/>
      <c r="HQ20" s="1615"/>
      <c r="HR20" s="1615"/>
      <c r="HS20" s="1615"/>
      <c r="HT20" s="1615"/>
      <c r="HU20" s="1615"/>
      <c r="HV20" s="1615"/>
      <c r="HW20" s="1615"/>
      <c r="HX20" s="1615"/>
      <c r="HY20" s="1615"/>
      <c r="HZ20" s="1616"/>
      <c r="IA20" s="1799"/>
      <c r="IB20" s="1800"/>
      <c r="IC20" s="1801"/>
      <c r="ID20" s="1620"/>
      <c r="IE20" s="1631"/>
      <c r="IF20" s="1642"/>
      <c r="IG20" s="1642"/>
      <c r="IH20" s="1643"/>
      <c r="II20" s="1812"/>
      <c r="IJ20" s="1813"/>
      <c r="IK20" s="1646"/>
      <c r="IL20" s="1647"/>
      <c r="IM20" s="1837"/>
      <c r="IN20" s="1649"/>
      <c r="IO20" s="1650"/>
      <c r="IP20" s="1650"/>
      <c r="IQ20" s="1650"/>
      <c r="IR20" s="1650"/>
      <c r="IS20" s="1650"/>
      <c r="IT20" s="1650"/>
      <c r="IU20" s="1650"/>
      <c r="IV20" s="1651"/>
      <c r="IW20" s="1814"/>
      <c r="IX20" s="1815"/>
      <c r="IY20" s="1816"/>
      <c r="IZ20" s="1620"/>
      <c r="JA20" s="1621"/>
      <c r="JB20" s="1655"/>
      <c r="JC20" s="1807"/>
      <c r="JD20" s="1657"/>
      <c r="JE20" s="1658"/>
      <c r="JF20" s="1659"/>
      <c r="JG20" s="1817"/>
      <c r="JH20" s="1817"/>
      <c r="JI20" s="1660"/>
      <c r="JJ20" s="1661"/>
      <c r="JK20" s="1818"/>
      <c r="JL20" s="1663"/>
      <c r="JM20" s="1664" t="e">
        <f aca="false">JM$4:JM$4+SUMIF($C$5:JL$5,"Нараст. баланс",$C22:JL22)+SUMIF($C$7:JH$7,"Итого (с ВНР)",$C22:JH22)-SUMIF($C$5:JL$5,"Геол. снижение,  т/сут",$C22:JL22)-SUMIF(JJ$7:JL$7,"Итого",JJ22:JL22)-SUMIF($C$7:JL$7,"Итого (с ВСП)",$C22:JL22)</f>
        <v>#VALUE!</v>
      </c>
      <c r="JN20" s="1665" t="n">
        <f aca="false">'02.24 ННГ без НГДП по датам'!JM20:JM22</f>
        <v>23166.886</v>
      </c>
      <c r="JO20" s="1666" t="e">
        <f aca="false">'02.24 НГДП по датам'!CA20:CA22</f>
        <v>#VALUE!</v>
      </c>
      <c r="JP20" s="1667"/>
      <c r="JQ20" s="1668"/>
      <c r="JR20" s="1819"/>
    </row>
    <row r="21" customFormat="false" ht="11.25" hidden="false" customHeight="true" outlineLevel="0" collapsed="false">
      <c r="A21" s="1611"/>
      <c r="B21" s="1670" t="s">
        <v>663</v>
      </c>
      <c r="C21" s="1672"/>
      <c r="D21" s="1672"/>
      <c r="E21" s="1672"/>
      <c r="F21" s="1672"/>
      <c r="G21" s="1673"/>
      <c r="H21" s="1673"/>
      <c r="I21" s="1673"/>
      <c r="J21" s="1673"/>
      <c r="K21" s="1673"/>
      <c r="L21" s="1673"/>
      <c r="M21" s="1673"/>
      <c r="N21" s="1673"/>
      <c r="O21" s="1673"/>
      <c r="P21" s="1673"/>
      <c r="Q21" s="1673"/>
      <c r="R21" s="1673"/>
      <c r="S21" s="1673"/>
      <c r="T21" s="1673"/>
      <c r="U21" s="1673"/>
      <c r="V21" s="1673"/>
      <c r="W21" s="1674"/>
      <c r="X21" s="1675"/>
      <c r="Y21" s="1676"/>
      <c r="Z21" s="1677"/>
      <c r="AA21" s="1678" t="n">
        <f aca="false">COUNTA(C21:Z21)</f>
        <v>0</v>
      </c>
      <c r="AB21" s="1679"/>
      <c r="AC21" s="1680"/>
      <c r="AD21" s="1680"/>
      <c r="AE21" s="1673"/>
      <c r="AF21" s="1673"/>
      <c r="AG21" s="1673"/>
      <c r="AH21" s="1673"/>
      <c r="AI21" s="1673"/>
      <c r="AJ21" s="1673"/>
      <c r="AK21" s="1673"/>
      <c r="AL21" s="1673"/>
      <c r="AM21" s="1673"/>
      <c r="AN21" s="1673"/>
      <c r="AO21" s="1674"/>
      <c r="AP21" s="1675"/>
      <c r="AQ21" s="1676"/>
      <c r="AR21" s="1677"/>
      <c r="AS21" s="1678" t="n">
        <f aca="false">COUNTA(AC21:AR21)</f>
        <v>0</v>
      </c>
      <c r="AT21" s="1679"/>
      <c r="AU21" s="1680"/>
      <c r="AV21" s="1680"/>
      <c r="AW21" s="1843" t="s">
        <v>250</v>
      </c>
      <c r="AX21" s="1680"/>
      <c r="AY21" s="1843" t="s">
        <v>462</v>
      </c>
      <c r="AZ21" s="1680"/>
      <c r="BA21" s="1680"/>
      <c r="BB21" s="1680"/>
      <c r="BC21" s="1680"/>
      <c r="BD21" s="1680"/>
      <c r="BE21" s="1680"/>
      <c r="BF21" s="1680"/>
      <c r="BG21" s="1680"/>
      <c r="BH21" s="1680"/>
      <c r="BI21" s="1680"/>
      <c r="BJ21" s="1680"/>
      <c r="BK21" s="1680"/>
      <c r="BL21" s="1680"/>
      <c r="BM21" s="1680"/>
      <c r="BN21" s="1680"/>
      <c r="BO21" s="1680"/>
      <c r="BP21" s="1680"/>
      <c r="BQ21" s="1680"/>
      <c r="BR21" s="1681"/>
      <c r="BS21" s="1681"/>
      <c r="BT21" s="1681"/>
      <c r="BU21" s="1678" t="n">
        <f aca="false">COUNTA(AU21:BT21)</f>
        <v>2</v>
      </c>
      <c r="BV21" s="1679"/>
      <c r="BW21" s="1682"/>
      <c r="BX21" s="1673"/>
      <c r="BY21" s="1673"/>
      <c r="BZ21" s="1673"/>
      <c r="CA21" s="1673"/>
      <c r="CB21" s="1673"/>
      <c r="CC21" s="1673"/>
      <c r="CD21" s="1673"/>
      <c r="CE21" s="1673"/>
      <c r="CF21" s="1673"/>
      <c r="CG21" s="1673"/>
      <c r="CH21" s="1673"/>
      <c r="CI21" s="1674"/>
      <c r="CJ21" s="1675"/>
      <c r="CK21" s="1676"/>
      <c r="CL21" s="1677"/>
      <c r="CM21" s="1678" t="n">
        <f aca="false">COUNTA(BW21:CL21)</f>
        <v>0</v>
      </c>
      <c r="CN21" s="1679"/>
      <c r="CO21" s="1679" t="n">
        <f aca="false">AA21+AS21+BU21+CM21</f>
        <v>2</v>
      </c>
      <c r="CP21" s="1679"/>
      <c r="CQ21" s="1673"/>
      <c r="CR21" s="1673"/>
      <c r="CS21" s="1673"/>
      <c r="CT21" s="1673"/>
      <c r="CU21" s="1673"/>
      <c r="CV21" s="1673"/>
      <c r="CW21" s="1673"/>
      <c r="CX21" s="1673"/>
      <c r="CY21" s="1673"/>
      <c r="CZ21" s="1673"/>
      <c r="DA21" s="1673"/>
      <c r="DB21" s="1673"/>
      <c r="DC21" s="1674"/>
      <c r="DD21" s="1675"/>
      <c r="DE21" s="1676"/>
      <c r="DF21" s="1677"/>
      <c r="DG21" s="1683" t="n">
        <f aca="false">SUBTOTAL(9,CQ23:DF23)</f>
        <v>0</v>
      </c>
      <c r="DH21" s="1684"/>
      <c r="DI21" s="1685"/>
      <c r="DJ21" s="1673"/>
      <c r="DK21" s="1673"/>
      <c r="DL21" s="1673"/>
      <c r="DM21" s="1673"/>
      <c r="DN21" s="1673"/>
      <c r="DO21" s="1673"/>
      <c r="DP21" s="1673"/>
      <c r="DQ21" s="1673"/>
      <c r="DR21" s="1673"/>
      <c r="DS21" s="1673"/>
      <c r="DT21" s="1673"/>
      <c r="DU21" s="1674"/>
      <c r="DV21" s="1675"/>
      <c r="DW21" s="1676"/>
      <c r="DX21" s="1677"/>
      <c r="DY21" s="1683" t="n">
        <f aca="false">COUNTA(DI21:DX21)</f>
        <v>0</v>
      </c>
      <c r="DZ21" s="1684"/>
      <c r="EA21" s="1673"/>
      <c r="EB21" s="1673"/>
      <c r="EC21" s="1673"/>
      <c r="ED21" s="1673"/>
      <c r="EE21" s="1673"/>
      <c r="EF21" s="1673"/>
      <c r="EG21" s="1673"/>
      <c r="EH21" s="1673"/>
      <c r="EI21" s="1673"/>
      <c r="EJ21" s="1673"/>
      <c r="EK21" s="1673"/>
      <c r="EL21" s="1673"/>
      <c r="EM21" s="1673"/>
      <c r="EN21" s="1673"/>
      <c r="EO21" s="1673"/>
      <c r="EP21" s="1673"/>
      <c r="EQ21" s="1673"/>
      <c r="ER21" s="1673"/>
      <c r="ES21" s="1673"/>
      <c r="ET21" s="1673"/>
      <c r="EU21" s="1673"/>
      <c r="EV21" s="1673"/>
      <c r="EW21" s="1673"/>
      <c r="EX21" s="1673"/>
      <c r="EY21" s="1674"/>
      <c r="EZ21" s="1675"/>
      <c r="FA21" s="1676"/>
      <c r="FB21" s="1677"/>
      <c r="FC21" s="1683" t="n">
        <f aca="false">COUNTA(EA21:FB21)</f>
        <v>0</v>
      </c>
      <c r="FD21" s="1684"/>
      <c r="FE21" s="1673"/>
      <c r="FF21" s="1673"/>
      <c r="FG21" s="1673"/>
      <c r="FH21" s="1673"/>
      <c r="FI21" s="1673"/>
      <c r="FJ21" s="1673"/>
      <c r="FK21" s="1673"/>
      <c r="FL21" s="1673"/>
      <c r="FM21" s="1673"/>
      <c r="FN21" s="1674"/>
      <c r="FO21" s="1675"/>
      <c r="FP21" s="1676"/>
      <c r="FQ21" s="1677"/>
      <c r="FR21" s="1683" t="n">
        <f aca="false">COUNTA(FE21:FQ21)</f>
        <v>0</v>
      </c>
      <c r="FS21" s="1684"/>
      <c r="FT21" s="1844"/>
      <c r="FU21" s="1686"/>
      <c r="FV21" s="1686"/>
      <c r="FW21" s="1686"/>
      <c r="FX21" s="1686"/>
      <c r="FY21" s="1686"/>
      <c r="FZ21" s="1686"/>
      <c r="GA21" s="1686"/>
      <c r="GB21" s="1686"/>
      <c r="GC21" s="1686"/>
      <c r="GD21" s="1686"/>
      <c r="GE21" s="1686"/>
      <c r="GF21" s="1686"/>
      <c r="GG21" s="1686"/>
      <c r="GH21" s="1686"/>
      <c r="GI21" s="1686"/>
      <c r="GJ21" s="1686"/>
      <c r="GK21" s="1686"/>
      <c r="GL21" s="1686"/>
      <c r="GM21" s="1686"/>
      <c r="GN21" s="1686"/>
      <c r="GO21" s="1686"/>
      <c r="GP21" s="1686"/>
      <c r="GQ21" s="1686"/>
      <c r="GR21" s="1686"/>
      <c r="GS21" s="1687"/>
      <c r="GT21" s="1688"/>
      <c r="GU21" s="1689"/>
      <c r="GV21" s="1677"/>
      <c r="GW21" s="1690" t="n">
        <f aca="false">SUBTOTAL(9,FT23:GV23)</f>
        <v>0</v>
      </c>
      <c r="GX21" s="1679" t="n">
        <f aca="false">SUBTOTAL(9,FT23:GV23)</f>
        <v>0</v>
      </c>
      <c r="GY21" s="1691"/>
      <c r="GZ21" s="1845"/>
      <c r="HA21" s="1846"/>
      <c r="HB21" s="1694"/>
      <c r="HC21" s="1695"/>
      <c r="HD21" s="1696"/>
      <c r="HE21" s="1697"/>
      <c r="HF21" s="1698"/>
      <c r="HG21" s="1699"/>
      <c r="HH21" s="1700"/>
      <c r="HI21" s="1847"/>
      <c r="HJ21" s="1673"/>
      <c r="HK21" s="1673"/>
      <c r="HL21" s="1673"/>
      <c r="HM21" s="1673"/>
      <c r="HN21" s="1673"/>
      <c r="HO21" s="1673"/>
      <c r="HP21" s="1673"/>
      <c r="HQ21" s="1673"/>
      <c r="HR21" s="1673"/>
      <c r="HS21" s="1673"/>
      <c r="HT21" s="1673"/>
      <c r="HU21" s="1673"/>
      <c r="HV21" s="1673"/>
      <c r="HW21" s="1673"/>
      <c r="HX21" s="1673"/>
      <c r="HY21" s="1673"/>
      <c r="HZ21" s="1674"/>
      <c r="IA21" s="1675"/>
      <c r="IB21" s="1676"/>
      <c r="IC21" s="1677"/>
      <c r="ID21" s="1678" t="n">
        <f aca="false">SUBTOTAL(9,HG23:IC23)</f>
        <v>0</v>
      </c>
      <c r="IE21" s="1702"/>
      <c r="IF21" s="1703"/>
      <c r="IG21" s="1703"/>
      <c r="IH21" s="1704"/>
      <c r="II21" s="1705"/>
      <c r="IJ21" s="1706"/>
      <c r="IK21" s="1707" t="n">
        <f aca="false">SUBTOTAL(9,IF23:IJ23)</f>
        <v>0</v>
      </c>
      <c r="IL21" s="1708"/>
      <c r="IM21" s="1844"/>
      <c r="IN21" s="1710"/>
      <c r="IO21" s="1711"/>
      <c r="IP21" s="1711"/>
      <c r="IQ21" s="1711"/>
      <c r="IR21" s="1711"/>
      <c r="IS21" s="1711"/>
      <c r="IT21" s="1711"/>
      <c r="IU21" s="1711"/>
      <c r="IV21" s="1712"/>
      <c r="IW21" s="1713"/>
      <c r="IX21" s="1714"/>
      <c r="IY21" s="1715"/>
      <c r="IZ21" s="1678" t="n">
        <f aca="false">SUBTOTAL(3,IM21:IY21)</f>
        <v>0</v>
      </c>
      <c r="JA21" s="1716"/>
      <c r="JB21" s="1717"/>
      <c r="JC21" s="1718"/>
      <c r="JD21" s="1719"/>
      <c r="JE21" s="1720"/>
      <c r="JF21" s="1721"/>
      <c r="JG21" s="1827"/>
      <c r="JH21" s="1827"/>
      <c r="JI21" s="1722"/>
      <c r="JJ21" s="1723"/>
      <c r="JK21" s="1724"/>
      <c r="JL21" s="1725"/>
      <c r="JM21" s="1664"/>
      <c r="JN21" s="1665"/>
      <c r="JO21" s="1666"/>
      <c r="JP21" s="1726"/>
      <c r="JQ21" s="1727"/>
      <c r="JR21" s="1728"/>
    </row>
    <row r="22" customFormat="false" ht="11.25" hidden="false" customHeight="true" outlineLevel="0" collapsed="false">
      <c r="A22" s="1611"/>
      <c r="B22" s="1729" t="s">
        <v>661</v>
      </c>
      <c r="C22" s="1731"/>
      <c r="D22" s="1731"/>
      <c r="E22" s="1731"/>
      <c r="F22" s="1731"/>
      <c r="G22" s="1732"/>
      <c r="H22" s="1732"/>
      <c r="I22" s="1732"/>
      <c r="J22" s="1732"/>
      <c r="K22" s="1732"/>
      <c r="L22" s="1732"/>
      <c r="M22" s="1732"/>
      <c r="N22" s="1732"/>
      <c r="O22" s="1732"/>
      <c r="P22" s="1732"/>
      <c r="Q22" s="1732"/>
      <c r="R22" s="1732"/>
      <c r="S22" s="1732"/>
      <c r="T22" s="1732"/>
      <c r="U22" s="1732"/>
      <c r="V22" s="1732"/>
      <c r="W22" s="1733"/>
      <c r="X22" s="1734"/>
      <c r="Y22" s="1735"/>
      <c r="Z22" s="1736"/>
      <c r="AA22" s="1737" t="n">
        <f aca="false">SUBTOTAL(9,C22:Z22)</f>
        <v>0</v>
      </c>
      <c r="AB22" s="1738" t="n">
        <f aca="false">AA22+AB18</f>
        <v>0</v>
      </c>
      <c r="AC22" s="1739"/>
      <c r="AD22" s="1739"/>
      <c r="AE22" s="1732"/>
      <c r="AF22" s="1732"/>
      <c r="AG22" s="1732"/>
      <c r="AH22" s="1732"/>
      <c r="AI22" s="1732"/>
      <c r="AJ22" s="1732"/>
      <c r="AK22" s="1732"/>
      <c r="AL22" s="1732"/>
      <c r="AM22" s="1732"/>
      <c r="AN22" s="1732"/>
      <c r="AO22" s="1733"/>
      <c r="AP22" s="1734"/>
      <c r="AQ22" s="1735"/>
      <c r="AR22" s="1736"/>
      <c r="AS22" s="1737" t="n">
        <f aca="false">SUBTOTAL(9,AC22:AR22)</f>
        <v>0</v>
      </c>
      <c r="AT22" s="1738" t="n">
        <f aca="false">AS22+AT18</f>
        <v>0</v>
      </c>
      <c r="AU22" s="1739"/>
      <c r="AV22" s="1739"/>
      <c r="AW22" s="1848" t="n">
        <v>20</v>
      </c>
      <c r="AX22" s="1732"/>
      <c r="AY22" s="1849" t="n">
        <v>19</v>
      </c>
      <c r="AZ22" s="1732"/>
      <c r="BA22" s="1732"/>
      <c r="BB22" s="1732"/>
      <c r="BC22" s="1732"/>
      <c r="BD22" s="1732"/>
      <c r="BE22" s="1732"/>
      <c r="BF22" s="1732"/>
      <c r="BG22" s="1732"/>
      <c r="BH22" s="1732"/>
      <c r="BI22" s="1732"/>
      <c r="BJ22" s="1732"/>
      <c r="BK22" s="1732"/>
      <c r="BL22" s="1732"/>
      <c r="BM22" s="1732"/>
      <c r="BN22" s="1732"/>
      <c r="BO22" s="1732"/>
      <c r="BP22" s="1732"/>
      <c r="BQ22" s="1733"/>
      <c r="BR22" s="1734"/>
      <c r="BS22" s="1735"/>
      <c r="BT22" s="1736"/>
      <c r="BU22" s="1737" t="n">
        <f aca="false">SUBTOTAL(9,AU22:BT22)</f>
        <v>39</v>
      </c>
      <c r="BV22" s="1738" t="n">
        <f aca="false">BU22+BV18</f>
        <v>39</v>
      </c>
      <c r="BW22" s="1740"/>
      <c r="BX22" s="1732"/>
      <c r="BY22" s="1732"/>
      <c r="BZ22" s="1732"/>
      <c r="CA22" s="1732"/>
      <c r="CB22" s="1732"/>
      <c r="CC22" s="1732"/>
      <c r="CD22" s="1732"/>
      <c r="CE22" s="1732"/>
      <c r="CF22" s="1732"/>
      <c r="CG22" s="1732"/>
      <c r="CH22" s="1732"/>
      <c r="CI22" s="1733"/>
      <c r="CJ22" s="1734"/>
      <c r="CK22" s="1735"/>
      <c r="CL22" s="1736"/>
      <c r="CM22" s="1737" t="n">
        <f aca="false">SUBTOTAL(9,BW22:CL22)</f>
        <v>0</v>
      </c>
      <c r="CN22" s="1738" t="n">
        <f aca="false">CM22+CN18</f>
        <v>0</v>
      </c>
      <c r="CO22" s="1738" t="n">
        <f aca="false">AA22+AS22+BU22+CM22</f>
        <v>39</v>
      </c>
      <c r="CP22" s="1738" t="n">
        <f aca="false">CO22+CP18</f>
        <v>39</v>
      </c>
      <c r="CQ22" s="1732"/>
      <c r="CR22" s="1732"/>
      <c r="CS22" s="1732"/>
      <c r="CT22" s="1732"/>
      <c r="CU22" s="1732"/>
      <c r="CV22" s="1732"/>
      <c r="CW22" s="1732"/>
      <c r="CX22" s="1732"/>
      <c r="CY22" s="1732"/>
      <c r="CZ22" s="1732"/>
      <c r="DA22" s="1732"/>
      <c r="DB22" s="1732"/>
      <c r="DC22" s="1733"/>
      <c r="DD22" s="1734"/>
      <c r="DE22" s="1735"/>
      <c r="DF22" s="1736"/>
      <c r="DG22" s="1741" t="n">
        <f aca="false">SUBTOTAL(9,CQ22:DF22)</f>
        <v>0</v>
      </c>
      <c r="DH22" s="1742" t="n">
        <f aca="false">DG22:DG22+IF($B18:$B18=2,0,DH18:DH18)</f>
        <v>0</v>
      </c>
      <c r="DI22" s="1740"/>
      <c r="DJ22" s="1732"/>
      <c r="DK22" s="1732"/>
      <c r="DL22" s="1732"/>
      <c r="DM22" s="1732"/>
      <c r="DN22" s="1732"/>
      <c r="DO22" s="1732"/>
      <c r="DP22" s="1732"/>
      <c r="DQ22" s="1732"/>
      <c r="DR22" s="1732"/>
      <c r="DS22" s="1732"/>
      <c r="DT22" s="1732"/>
      <c r="DU22" s="1733"/>
      <c r="DV22" s="1734"/>
      <c r="DW22" s="1735"/>
      <c r="DX22" s="1736"/>
      <c r="DY22" s="1741" t="n">
        <f aca="false">SUBTOTAL(9,DI22:DX22)</f>
        <v>0</v>
      </c>
      <c r="DZ22" s="1742" t="n">
        <f aca="false">DY22:DY22+IF($B18:$B18=2,0,DZ18:DZ18)</f>
        <v>0</v>
      </c>
      <c r="EA22" s="1732"/>
      <c r="EB22" s="1850"/>
      <c r="EC22" s="1732"/>
      <c r="ED22" s="1732"/>
      <c r="EE22" s="1732"/>
      <c r="EF22" s="1732"/>
      <c r="EG22" s="1732"/>
      <c r="EH22" s="1732"/>
      <c r="EI22" s="1732"/>
      <c r="EJ22" s="1732"/>
      <c r="EK22" s="1732"/>
      <c r="EL22" s="1732"/>
      <c r="EM22" s="1732"/>
      <c r="EN22" s="1732"/>
      <c r="EO22" s="1732"/>
      <c r="EP22" s="1732"/>
      <c r="EQ22" s="1732"/>
      <c r="ER22" s="1732"/>
      <c r="ES22" s="1732"/>
      <c r="ET22" s="1732"/>
      <c r="EU22" s="1732"/>
      <c r="EV22" s="1732"/>
      <c r="EW22" s="1732"/>
      <c r="EX22" s="1732"/>
      <c r="EY22" s="1733"/>
      <c r="EZ22" s="1734"/>
      <c r="FA22" s="1735"/>
      <c r="FB22" s="1736"/>
      <c r="FC22" s="1741" t="n">
        <f aca="false">SUBTOTAL(9,EA22:FB22)</f>
        <v>0</v>
      </c>
      <c r="FD22" s="1742" t="n">
        <f aca="false">FC22:FC22+IF($B18:$B18=2,0,FD18:FD18)</f>
        <v>0</v>
      </c>
      <c r="FE22" s="1732"/>
      <c r="FF22" s="1850"/>
      <c r="FG22" s="1850"/>
      <c r="FH22" s="1850"/>
      <c r="FI22" s="1732"/>
      <c r="FJ22" s="1732"/>
      <c r="FK22" s="1732"/>
      <c r="FL22" s="1732"/>
      <c r="FM22" s="1732"/>
      <c r="FN22" s="1733"/>
      <c r="FO22" s="1734"/>
      <c r="FP22" s="1735"/>
      <c r="FQ22" s="1736"/>
      <c r="FR22" s="1741" t="n">
        <f aca="false">SUBTOTAL(9,FE22:FQ22)</f>
        <v>0</v>
      </c>
      <c r="FS22" s="1742" t="n">
        <f aca="false">FR22:FR22+IF($B18:$B18=2,0,FS18:FS18)</f>
        <v>0</v>
      </c>
      <c r="FT22" s="1851"/>
      <c r="FU22" s="1744"/>
      <c r="FV22" s="1744"/>
      <c r="FW22" s="1744"/>
      <c r="FX22" s="1744"/>
      <c r="FY22" s="1744"/>
      <c r="FZ22" s="1744"/>
      <c r="GA22" s="1744"/>
      <c r="GB22" s="1744"/>
      <c r="GC22" s="1744"/>
      <c r="GD22" s="1744"/>
      <c r="GE22" s="1744"/>
      <c r="GF22" s="1744"/>
      <c r="GG22" s="1744"/>
      <c r="GH22" s="1744"/>
      <c r="GI22" s="1744"/>
      <c r="GJ22" s="1744"/>
      <c r="GK22" s="1744"/>
      <c r="GL22" s="1744"/>
      <c r="GM22" s="1744"/>
      <c r="GN22" s="1744"/>
      <c r="GO22" s="1744"/>
      <c r="GP22" s="1744"/>
      <c r="GQ22" s="1744"/>
      <c r="GR22" s="1744"/>
      <c r="GS22" s="1745"/>
      <c r="GT22" s="1746"/>
      <c r="GU22" s="1747"/>
      <c r="GV22" s="1736"/>
      <c r="GW22" s="1748" t="n">
        <f aca="false">SUBTOTAL(9,FT22:GV22)</f>
        <v>0</v>
      </c>
      <c r="GX22" s="1738" t="n">
        <f aca="false">SUBTOTAL(9,FT22:GV22)</f>
        <v>0</v>
      </c>
      <c r="GY22" s="1737" t="n">
        <f aca="false">GX22:GX22+IF($B18:$B18=2,0,GY18:GY18)</f>
        <v>0</v>
      </c>
      <c r="GZ22" s="1749"/>
      <c r="HA22" s="1750"/>
      <c r="HB22" s="1751" t="e">
        <f aca="false">'02.24 НГДП по датам'!BA22</f>
        <v>#VALUE!</v>
      </c>
      <c r="HC22" s="1752" t="e">
        <f aca="false">SUBTOTAL(9,GZ22:HB22)</f>
        <v>#VALUE!</v>
      </c>
      <c r="HD22" s="1753" t="n">
        <f aca="false">$HD$3+HD18</f>
        <v>114.09</v>
      </c>
      <c r="HE22" s="1754" t="n">
        <f aca="false">$HE$3+HE18</f>
        <v>35.91</v>
      </c>
      <c r="HF22" s="1831" t="n">
        <f aca="false">SUM(HD22:HE22)</f>
        <v>150</v>
      </c>
      <c r="HG22" s="1756"/>
      <c r="HH22" s="1757" t="n">
        <v>12</v>
      </c>
      <c r="HI22" s="1832"/>
      <c r="HJ22" s="1732"/>
      <c r="HK22" s="1732"/>
      <c r="HL22" s="1732"/>
      <c r="HM22" s="1732"/>
      <c r="HN22" s="1732"/>
      <c r="HO22" s="1732"/>
      <c r="HP22" s="1732"/>
      <c r="HQ22" s="1732"/>
      <c r="HR22" s="1732"/>
      <c r="HS22" s="1732"/>
      <c r="HT22" s="1732"/>
      <c r="HU22" s="1732"/>
      <c r="HV22" s="1732"/>
      <c r="HW22" s="1732"/>
      <c r="HX22" s="1732"/>
      <c r="HY22" s="1732"/>
      <c r="HZ22" s="1733"/>
      <c r="IA22" s="1734"/>
      <c r="IB22" s="1735"/>
      <c r="IC22" s="1736"/>
      <c r="ID22" s="1737" t="n">
        <f aca="false">SUBTOTAL(9,HG22:IC22)</f>
        <v>12</v>
      </c>
      <c r="IE22" s="1748" t="n">
        <f aca="false">ID22:ID22+IF($B18:$B18=2,0,IE18:IE18)</f>
        <v>22</v>
      </c>
      <c r="IF22" s="1759"/>
      <c r="IG22" s="1759"/>
      <c r="IH22" s="1760"/>
      <c r="II22" s="1761"/>
      <c r="IJ22" s="1762"/>
      <c r="IK22" s="1763" t="n">
        <f aca="false">SUBTOTAL(9,IF22:IJ22)</f>
        <v>0</v>
      </c>
      <c r="IL22" s="1764" t="n">
        <f aca="false">IK22:IK22+IF($B18:$B18=2,0,IL18:IL18)</f>
        <v>0</v>
      </c>
      <c r="IM22" s="1851"/>
      <c r="IN22" s="1765"/>
      <c r="IO22" s="1732"/>
      <c r="IP22" s="1732"/>
      <c r="IQ22" s="1732"/>
      <c r="IR22" s="1732"/>
      <c r="IS22" s="1732"/>
      <c r="IT22" s="1732"/>
      <c r="IU22" s="1732"/>
      <c r="IV22" s="1733"/>
      <c r="IW22" s="1734"/>
      <c r="IX22" s="1735"/>
      <c r="IY22" s="1736"/>
      <c r="IZ22" s="1737" t="n">
        <f aca="false">SUBTOTAL(9,IM22:IY22)</f>
        <v>0</v>
      </c>
      <c r="JA22" s="1738" t="n">
        <f aca="false">IZ22:IZ22+IF($B18:$B18=2,0,JA18:JA18)</f>
        <v>0</v>
      </c>
      <c r="JB22" s="1766"/>
      <c r="JC22" s="1767" t="e">
        <f aca="false">'02.24 НГДП по датам'!BT22</f>
        <v>#VALUE!</v>
      </c>
      <c r="JD22" s="1834" t="n">
        <f aca="false">$JD$14</f>
        <v>0</v>
      </c>
      <c r="JE22" s="1769" t="e">
        <f aca="false">SUBTOTAL(9,JB22:JD22)</f>
        <v>#VALUE!</v>
      </c>
      <c r="JF22" s="1770" t="n">
        <f aca="false">SUMIF($C$5:JE$5,"Накопленный эффект, т/сут",$C22:JE22)+SUMIF($C$5:JE$5,"Нараст.  по потенциалу",$C22:JE22)-SUMIF($C$5:JE$5,"Нараст. по остановкам",$C22:JE22)-SUMIF($C$5:JE$5,"ИТОГО перевод в ППД",$C22:JE22)-SUMIF($C$5:JE$5,"ИТОГО  нерент, по распоряж.",$C22:JE22)-SUMIF($C$5:JE$5,"ИТОГО ост. дебит от ЗБС, Углуб., ПВЛГ/ПНЛГ",$C22:JE22)</f>
        <v>17</v>
      </c>
      <c r="JG22" s="1764"/>
      <c r="JH22" s="1764"/>
      <c r="JI22" s="1771"/>
      <c r="JJ22" s="1772"/>
      <c r="JK22" s="1773"/>
      <c r="JL22" s="1763" t="n">
        <f aca="false">SUBTOTAL(9,JG22:JJ22)</f>
        <v>0</v>
      </c>
      <c r="JM22" s="1664"/>
      <c r="JN22" s="1665"/>
      <c r="JO22" s="1666"/>
      <c r="JP22" s="1774" t="n">
        <f aca="false">JP$4:JP$4+SUMIF($C$5:JL$5,"Нараст. по остановкам",$C22:JL22)-SUMIF($C$5:JL$5,"Нараст.  по потенциалу",$C22:JL22)</f>
        <v>674.705</v>
      </c>
      <c r="JQ22" s="1775" t="n">
        <f aca="false">'02.24 ННГ без НГДП по датам'!JP22</f>
        <v>642.812</v>
      </c>
      <c r="JR22" s="1776" t="n">
        <f aca="false">'02.24 НГДП по датам'!CB22</f>
        <v>31.893</v>
      </c>
    </row>
    <row r="23" customFormat="false" ht="1.5" hidden="false" customHeight="true" outlineLevel="0" collapsed="false">
      <c r="A23" s="1777"/>
      <c r="B23" s="1777"/>
      <c r="C23" s="1778"/>
      <c r="D23" s="1778"/>
      <c r="E23" s="1778"/>
      <c r="F23" s="1778"/>
      <c r="G23" s="1779"/>
      <c r="H23" s="1779"/>
      <c r="I23" s="1779"/>
      <c r="J23" s="1779"/>
      <c r="K23" s="1779"/>
      <c r="L23" s="1779"/>
      <c r="M23" s="1779"/>
      <c r="N23" s="1779"/>
      <c r="O23" s="1779"/>
      <c r="P23" s="1779"/>
      <c r="Q23" s="1779"/>
      <c r="R23" s="1779"/>
      <c r="S23" s="1779"/>
      <c r="T23" s="1779"/>
      <c r="U23" s="1779"/>
      <c r="V23" s="1779"/>
      <c r="W23" s="1779"/>
      <c r="X23" s="1780"/>
      <c r="Y23" s="1781"/>
      <c r="Z23" s="1782"/>
      <c r="AA23" s="1783"/>
      <c r="AB23" s="1783"/>
      <c r="AC23" s="1784"/>
      <c r="AD23" s="1784"/>
      <c r="AE23" s="1779"/>
      <c r="AF23" s="1779"/>
      <c r="AG23" s="1779"/>
      <c r="AH23" s="1779"/>
      <c r="AI23" s="1779"/>
      <c r="AJ23" s="1779"/>
      <c r="AK23" s="1779"/>
      <c r="AL23" s="1779"/>
      <c r="AM23" s="1779"/>
      <c r="AN23" s="1779"/>
      <c r="AO23" s="1779"/>
      <c r="AP23" s="1780"/>
      <c r="AQ23" s="1781"/>
      <c r="AR23" s="1782"/>
      <c r="AS23" s="1783"/>
      <c r="AT23" s="1783"/>
      <c r="AU23" s="1778"/>
      <c r="AV23" s="1778"/>
      <c r="AW23" s="1785"/>
      <c r="AX23" s="1779"/>
      <c r="AY23" s="1779"/>
      <c r="AZ23" s="1779"/>
      <c r="BA23" s="1779"/>
      <c r="BB23" s="1779"/>
      <c r="BC23" s="1779"/>
      <c r="BD23" s="1779"/>
      <c r="BE23" s="1779"/>
      <c r="BF23" s="1779"/>
      <c r="BG23" s="1779"/>
      <c r="BH23" s="1779"/>
      <c r="BI23" s="1779"/>
      <c r="BJ23" s="1779"/>
      <c r="BK23" s="1779"/>
      <c r="BL23" s="1779"/>
      <c r="BM23" s="1779"/>
      <c r="BN23" s="1779"/>
      <c r="BO23" s="1779"/>
      <c r="BP23" s="1779"/>
      <c r="BQ23" s="1779"/>
      <c r="BR23" s="1780"/>
      <c r="BS23" s="1781"/>
      <c r="BT23" s="1782"/>
      <c r="BU23" s="1783"/>
      <c r="BV23" s="1783"/>
      <c r="BW23" s="1784"/>
      <c r="BX23" s="1779"/>
      <c r="BY23" s="1779"/>
      <c r="BZ23" s="1779"/>
      <c r="CA23" s="1779"/>
      <c r="CB23" s="1779"/>
      <c r="CC23" s="1779"/>
      <c r="CD23" s="1779"/>
      <c r="CE23" s="1779"/>
      <c r="CF23" s="1779"/>
      <c r="CG23" s="1779"/>
      <c r="CH23" s="1779"/>
      <c r="CI23" s="1779"/>
      <c r="CJ23" s="1780"/>
      <c r="CK23" s="1781"/>
      <c r="CL23" s="1782"/>
      <c r="CM23" s="1783"/>
      <c r="CN23" s="1783"/>
      <c r="CO23" s="1783"/>
      <c r="CP23" s="1783"/>
      <c r="CQ23" s="1779"/>
      <c r="CR23" s="1779"/>
      <c r="CS23" s="1779"/>
      <c r="CT23" s="1779"/>
      <c r="CU23" s="1779"/>
      <c r="CV23" s="1779"/>
      <c r="CW23" s="1779"/>
      <c r="CX23" s="1779"/>
      <c r="CY23" s="1779"/>
      <c r="CZ23" s="1779"/>
      <c r="DA23" s="1779"/>
      <c r="DB23" s="1779"/>
      <c r="DC23" s="1779"/>
      <c r="DD23" s="1780"/>
      <c r="DE23" s="1781"/>
      <c r="DF23" s="1782"/>
      <c r="DG23" s="1783"/>
      <c r="DH23" s="1783"/>
      <c r="DI23" s="1852"/>
      <c r="DJ23" s="1779"/>
      <c r="DK23" s="1779"/>
      <c r="DL23" s="1779"/>
      <c r="DM23" s="1779"/>
      <c r="DN23" s="1779"/>
      <c r="DO23" s="1779"/>
      <c r="DP23" s="1779"/>
      <c r="DQ23" s="1779"/>
      <c r="DR23" s="1779"/>
      <c r="DS23" s="1779"/>
      <c r="DT23" s="1779"/>
      <c r="DU23" s="1779"/>
      <c r="DV23" s="1780"/>
      <c r="DW23" s="1781"/>
      <c r="DX23" s="1782"/>
      <c r="DY23" s="1783"/>
      <c r="DZ23" s="1783"/>
      <c r="EA23" s="1779"/>
      <c r="EB23" s="1779"/>
      <c r="EC23" s="1779"/>
      <c r="ED23" s="1779"/>
      <c r="EE23" s="1779"/>
      <c r="EF23" s="1779"/>
      <c r="EG23" s="1779"/>
      <c r="EH23" s="1779"/>
      <c r="EI23" s="1779"/>
      <c r="EJ23" s="1779"/>
      <c r="EK23" s="1779"/>
      <c r="EL23" s="1779"/>
      <c r="EM23" s="1779"/>
      <c r="EN23" s="1779"/>
      <c r="EO23" s="1779"/>
      <c r="EP23" s="1779"/>
      <c r="EQ23" s="1779"/>
      <c r="ER23" s="1779"/>
      <c r="ES23" s="1779"/>
      <c r="ET23" s="1779"/>
      <c r="EU23" s="1779"/>
      <c r="EV23" s="1779"/>
      <c r="EW23" s="1779"/>
      <c r="EX23" s="1779"/>
      <c r="EY23" s="1779"/>
      <c r="EZ23" s="1780"/>
      <c r="FA23" s="1781"/>
      <c r="FB23" s="1782"/>
      <c r="FC23" s="1783"/>
      <c r="FD23" s="1783"/>
      <c r="FE23" s="1779"/>
      <c r="FF23" s="1779"/>
      <c r="FG23" s="1779"/>
      <c r="FH23" s="1779"/>
      <c r="FI23" s="1779"/>
      <c r="FJ23" s="1779"/>
      <c r="FK23" s="1779"/>
      <c r="FL23" s="1779"/>
      <c r="FM23" s="1779"/>
      <c r="FN23" s="1779"/>
      <c r="FO23" s="1780"/>
      <c r="FP23" s="1781"/>
      <c r="FQ23" s="1782"/>
      <c r="FR23" s="1783"/>
      <c r="FS23" s="1783"/>
      <c r="FT23" s="1779"/>
      <c r="FU23" s="1779"/>
      <c r="FV23" s="1779"/>
      <c r="FW23" s="1779"/>
      <c r="FX23" s="1779"/>
      <c r="FY23" s="1779"/>
      <c r="FZ23" s="1779"/>
      <c r="GA23" s="1779"/>
      <c r="GB23" s="1779"/>
      <c r="GC23" s="1779"/>
      <c r="GD23" s="1779"/>
      <c r="GE23" s="1779"/>
      <c r="GF23" s="1779"/>
      <c r="GG23" s="1779"/>
      <c r="GH23" s="1779"/>
      <c r="GI23" s="1779"/>
      <c r="GJ23" s="1779"/>
      <c r="GK23" s="1779"/>
      <c r="GL23" s="1779"/>
      <c r="GM23" s="1779"/>
      <c r="GN23" s="1779"/>
      <c r="GO23" s="1779"/>
      <c r="GP23" s="1779"/>
      <c r="GQ23" s="1779"/>
      <c r="GR23" s="1779"/>
      <c r="GS23" s="1779"/>
      <c r="GT23" s="1780"/>
      <c r="GU23" s="1781"/>
      <c r="GV23" s="1782"/>
      <c r="GW23" s="1783"/>
      <c r="GX23" s="1783"/>
      <c r="GY23" s="1783"/>
      <c r="GZ23" s="1787"/>
      <c r="HA23" s="1787"/>
      <c r="HB23" s="1788"/>
      <c r="HC23" s="1783"/>
      <c r="HD23" s="1783"/>
      <c r="HE23" s="1789"/>
      <c r="HF23" s="1790"/>
      <c r="HG23" s="1791"/>
      <c r="HH23" s="1757"/>
      <c r="HI23" s="1787"/>
      <c r="HJ23" s="1779"/>
      <c r="HK23" s="1779"/>
      <c r="HL23" s="1779"/>
      <c r="HM23" s="1779"/>
      <c r="HN23" s="1779"/>
      <c r="HO23" s="1779"/>
      <c r="HP23" s="1779"/>
      <c r="HQ23" s="1779"/>
      <c r="HR23" s="1779"/>
      <c r="HS23" s="1779"/>
      <c r="HT23" s="1779"/>
      <c r="HU23" s="1779"/>
      <c r="HV23" s="1779"/>
      <c r="HW23" s="1779"/>
      <c r="HX23" s="1779"/>
      <c r="HY23" s="1779"/>
      <c r="HZ23" s="1779"/>
      <c r="IA23" s="1780"/>
      <c r="IB23" s="1781"/>
      <c r="IC23" s="1782"/>
      <c r="ID23" s="1783"/>
      <c r="IE23" s="1783"/>
      <c r="IF23" s="1792"/>
      <c r="IG23" s="1792"/>
      <c r="IH23" s="1792"/>
      <c r="II23" s="1793"/>
      <c r="IJ23" s="1794"/>
      <c r="IK23" s="1792"/>
      <c r="IL23" s="1792"/>
      <c r="IM23" s="1795"/>
      <c r="IN23" s="1795"/>
      <c r="IO23" s="1779"/>
      <c r="IP23" s="1779"/>
      <c r="IQ23" s="1779"/>
      <c r="IR23" s="1779"/>
      <c r="IS23" s="1779"/>
      <c r="IT23" s="1779"/>
      <c r="IU23" s="1779"/>
      <c r="IV23" s="1779"/>
      <c r="IW23" s="1780"/>
      <c r="IX23" s="1781"/>
      <c r="IY23" s="1782"/>
      <c r="IZ23" s="1783"/>
      <c r="JA23" s="1783"/>
      <c r="JB23" s="1779"/>
      <c r="JC23" s="1788"/>
      <c r="JD23" s="1779"/>
      <c r="JE23" s="1783"/>
      <c r="JF23" s="1783"/>
      <c r="JG23" s="1792"/>
      <c r="JH23" s="1792"/>
      <c r="JI23" s="1792"/>
      <c r="JJ23" s="1792"/>
      <c r="JK23" s="1796"/>
      <c r="JL23" s="1792"/>
      <c r="JM23" s="1797"/>
      <c r="JN23" s="1797"/>
      <c r="JO23" s="1798"/>
      <c r="JP23" s="1797"/>
      <c r="JQ23" s="1797"/>
      <c r="JR23" s="1798"/>
    </row>
    <row r="24" customFormat="false" ht="11.25" hidden="false" customHeight="true" outlineLevel="0" collapsed="false">
      <c r="A24" s="1611" t="n">
        <f aca="false">A20+1</f>
        <v>45326</v>
      </c>
      <c r="B24" s="1612" t="s">
        <v>662</v>
      </c>
      <c r="C24" s="1614"/>
      <c r="D24" s="1622"/>
      <c r="E24" s="1614"/>
      <c r="F24" s="1614"/>
      <c r="G24" s="1615"/>
      <c r="H24" s="1615"/>
      <c r="I24" s="1615"/>
      <c r="J24" s="1615"/>
      <c r="K24" s="1615"/>
      <c r="L24" s="1615"/>
      <c r="M24" s="1615"/>
      <c r="N24" s="1615"/>
      <c r="O24" s="1615"/>
      <c r="P24" s="1615"/>
      <c r="Q24" s="1615"/>
      <c r="R24" s="1615"/>
      <c r="S24" s="1615"/>
      <c r="T24" s="1615"/>
      <c r="U24" s="1615"/>
      <c r="V24" s="1615"/>
      <c r="W24" s="1616"/>
      <c r="X24" s="1799"/>
      <c r="Y24" s="1800"/>
      <c r="Z24" s="1801"/>
      <c r="AA24" s="1620"/>
      <c r="AB24" s="1621"/>
      <c r="AC24" s="1622"/>
      <c r="AD24" s="1622"/>
      <c r="AE24" s="1615"/>
      <c r="AF24" s="1615"/>
      <c r="AG24" s="1615"/>
      <c r="AH24" s="1615"/>
      <c r="AI24" s="1615"/>
      <c r="AJ24" s="1615"/>
      <c r="AK24" s="1615"/>
      <c r="AL24" s="1615"/>
      <c r="AM24" s="1615"/>
      <c r="AN24" s="1615"/>
      <c r="AO24" s="1616"/>
      <c r="AP24" s="1799"/>
      <c r="AQ24" s="1800"/>
      <c r="AR24" s="1801"/>
      <c r="AS24" s="1620"/>
      <c r="AT24" s="1621"/>
      <c r="AU24" s="1622"/>
      <c r="AV24" s="1622"/>
      <c r="AW24" s="1614"/>
      <c r="AX24" s="1615"/>
      <c r="AY24" s="1615"/>
      <c r="AZ24" s="1615"/>
      <c r="BA24" s="1615"/>
      <c r="BB24" s="1615"/>
      <c r="BC24" s="1615"/>
      <c r="BD24" s="1615"/>
      <c r="BE24" s="1615"/>
      <c r="BF24" s="1615"/>
      <c r="BG24" s="1615"/>
      <c r="BH24" s="1615"/>
      <c r="BI24" s="1615"/>
      <c r="BJ24" s="1615"/>
      <c r="BK24" s="1615"/>
      <c r="BL24" s="1615"/>
      <c r="BM24" s="1615"/>
      <c r="BN24" s="1615"/>
      <c r="BO24" s="1615"/>
      <c r="BP24" s="1615"/>
      <c r="BQ24" s="1616"/>
      <c r="BR24" s="1617"/>
      <c r="BS24" s="1618"/>
      <c r="BT24" s="1619"/>
      <c r="BU24" s="1620"/>
      <c r="BV24" s="1621"/>
      <c r="BW24" s="1623"/>
      <c r="BX24" s="1615"/>
      <c r="BY24" s="1615"/>
      <c r="BZ24" s="1615"/>
      <c r="CA24" s="1615"/>
      <c r="CB24" s="1615"/>
      <c r="CC24" s="1615"/>
      <c r="CD24" s="1615"/>
      <c r="CE24" s="1615"/>
      <c r="CF24" s="1615"/>
      <c r="CG24" s="1615"/>
      <c r="CH24" s="1615"/>
      <c r="CI24" s="1616"/>
      <c r="CJ24" s="1799"/>
      <c r="CK24" s="1800"/>
      <c r="CL24" s="1801"/>
      <c r="CM24" s="1620"/>
      <c r="CN24" s="1621"/>
      <c r="CO24" s="1621"/>
      <c r="CP24" s="1621"/>
      <c r="CQ24" s="1615"/>
      <c r="CR24" s="1615"/>
      <c r="CS24" s="1615"/>
      <c r="CT24" s="1615"/>
      <c r="CU24" s="1615"/>
      <c r="CV24" s="1615"/>
      <c r="CW24" s="1615"/>
      <c r="CX24" s="1615"/>
      <c r="CY24" s="1615"/>
      <c r="CZ24" s="1615"/>
      <c r="DA24" s="1615"/>
      <c r="DB24" s="1615"/>
      <c r="DC24" s="1616"/>
      <c r="DD24" s="1799"/>
      <c r="DE24" s="1800"/>
      <c r="DF24" s="1801"/>
      <c r="DG24" s="1624"/>
      <c r="DH24" s="1625"/>
      <c r="DI24" s="1623"/>
      <c r="DJ24" s="1615"/>
      <c r="DK24" s="1615"/>
      <c r="DL24" s="1615"/>
      <c r="DM24" s="1615"/>
      <c r="DN24" s="1615"/>
      <c r="DO24" s="1615"/>
      <c r="DP24" s="1615"/>
      <c r="DQ24" s="1615"/>
      <c r="DR24" s="1615"/>
      <c r="DS24" s="1615"/>
      <c r="DT24" s="1615"/>
      <c r="DU24" s="1616"/>
      <c r="DV24" s="1799"/>
      <c r="DW24" s="1800"/>
      <c r="DX24" s="1801"/>
      <c r="DY24" s="1624"/>
      <c r="DZ24" s="1625"/>
      <c r="EA24" s="1615"/>
      <c r="EB24" s="1615"/>
      <c r="EC24" s="1615"/>
      <c r="ED24" s="1615"/>
      <c r="EE24" s="1615"/>
      <c r="EF24" s="1615"/>
      <c r="EG24" s="1615"/>
      <c r="EH24" s="1615"/>
      <c r="EI24" s="1615"/>
      <c r="EJ24" s="1615"/>
      <c r="EK24" s="1615"/>
      <c r="EL24" s="1615"/>
      <c r="EM24" s="1615"/>
      <c r="EN24" s="1615"/>
      <c r="EO24" s="1615"/>
      <c r="EP24" s="1615"/>
      <c r="EQ24" s="1615"/>
      <c r="ER24" s="1615"/>
      <c r="ES24" s="1615"/>
      <c r="ET24" s="1615"/>
      <c r="EU24" s="1615"/>
      <c r="EV24" s="1615"/>
      <c r="EW24" s="1615"/>
      <c r="EX24" s="1615"/>
      <c r="EY24" s="1616"/>
      <c r="EZ24" s="1799"/>
      <c r="FA24" s="1800"/>
      <c r="FB24" s="1801"/>
      <c r="FC24" s="1624"/>
      <c r="FD24" s="1625"/>
      <c r="FE24" s="1615"/>
      <c r="FF24" s="1615"/>
      <c r="FG24" s="1615"/>
      <c r="FH24" s="1615"/>
      <c r="FI24" s="1615"/>
      <c r="FJ24" s="1615"/>
      <c r="FK24" s="1615"/>
      <c r="FL24" s="1615"/>
      <c r="FM24" s="1615"/>
      <c r="FN24" s="1616"/>
      <c r="FO24" s="1799"/>
      <c r="FP24" s="1800"/>
      <c r="FQ24" s="1801"/>
      <c r="FR24" s="1624"/>
      <c r="FS24" s="1625"/>
      <c r="FT24" s="1627"/>
      <c r="FU24" s="1627"/>
      <c r="FV24" s="1627"/>
      <c r="FW24" s="1627"/>
      <c r="FX24" s="1627"/>
      <c r="FY24" s="1627"/>
      <c r="FZ24" s="1627"/>
      <c r="GA24" s="1627"/>
      <c r="GB24" s="1627"/>
      <c r="GC24" s="1627"/>
      <c r="GD24" s="1627"/>
      <c r="GE24" s="1627"/>
      <c r="GF24" s="1627"/>
      <c r="GG24" s="1627"/>
      <c r="GH24" s="1627"/>
      <c r="GI24" s="1627"/>
      <c r="GJ24" s="1627"/>
      <c r="GK24" s="1627"/>
      <c r="GL24" s="1627"/>
      <c r="GM24" s="1627"/>
      <c r="GN24" s="1627"/>
      <c r="GO24" s="1627"/>
      <c r="GP24" s="1627"/>
      <c r="GQ24" s="1627"/>
      <c r="GR24" s="1627"/>
      <c r="GS24" s="1628"/>
      <c r="GT24" s="1803"/>
      <c r="GU24" s="1804"/>
      <c r="GV24" s="1811"/>
      <c r="GW24" s="1631"/>
      <c r="GX24" s="1621"/>
      <c r="GY24" s="1620"/>
      <c r="GZ24" s="1838"/>
      <c r="HA24" s="1839"/>
      <c r="HB24" s="1840"/>
      <c r="HC24" s="1635"/>
      <c r="HD24" s="1636"/>
      <c r="HE24" s="1841"/>
      <c r="HF24" s="1638"/>
      <c r="HG24" s="1639"/>
      <c r="HH24" s="1640"/>
      <c r="HI24" s="1842"/>
      <c r="HJ24" s="1627"/>
      <c r="HK24" s="1627"/>
      <c r="HL24" s="1627"/>
      <c r="HM24" s="1627"/>
      <c r="HN24" s="1627"/>
      <c r="HO24" s="1627"/>
      <c r="HP24" s="1627"/>
      <c r="HQ24" s="1627"/>
      <c r="HR24" s="1627"/>
      <c r="HS24" s="1627"/>
      <c r="HT24" s="1627"/>
      <c r="HU24" s="1627"/>
      <c r="HV24" s="1627"/>
      <c r="HW24" s="1627"/>
      <c r="HX24" s="1627"/>
      <c r="HY24" s="1627"/>
      <c r="HZ24" s="1628"/>
      <c r="IA24" s="1803"/>
      <c r="IB24" s="1804"/>
      <c r="IC24" s="1811"/>
      <c r="ID24" s="1620"/>
      <c r="IE24" s="1631"/>
      <c r="IF24" s="1642"/>
      <c r="IG24" s="1642"/>
      <c r="IH24" s="1643"/>
      <c r="II24" s="1812"/>
      <c r="IJ24" s="1813"/>
      <c r="IK24" s="1646"/>
      <c r="IL24" s="1647"/>
      <c r="IM24" s="1627"/>
      <c r="IN24" s="1627"/>
      <c r="IO24" s="1627"/>
      <c r="IP24" s="1627"/>
      <c r="IQ24" s="1627"/>
      <c r="IR24" s="1627"/>
      <c r="IS24" s="1627"/>
      <c r="IT24" s="1627"/>
      <c r="IU24" s="1627"/>
      <c r="IV24" s="1628"/>
      <c r="IW24" s="1803"/>
      <c r="IX24" s="1804"/>
      <c r="IY24" s="1811"/>
      <c r="IZ24" s="1620"/>
      <c r="JA24" s="1621"/>
      <c r="JB24" s="1655"/>
      <c r="JC24" s="1807"/>
      <c r="JD24" s="1657"/>
      <c r="JE24" s="1658"/>
      <c r="JF24" s="1659"/>
      <c r="JG24" s="1817"/>
      <c r="JH24" s="1660"/>
      <c r="JI24" s="1660"/>
      <c r="JJ24" s="1661"/>
      <c r="JK24" s="1818"/>
      <c r="JL24" s="1663"/>
      <c r="JM24" s="1664" t="e">
        <f aca="false">JM$4:JM$4+SUMIF($C$5:JL$5,"Нараст. баланс",$C26:JL26)+SUMIF($C$7:JH$7,"Итого (с ВНР)",$C26:JH26)-SUMIF($C$5:JL$5,"Геол. снижение,  т/сут",$C26:JL26)-SUMIF(JJ$7:JL$7,"Итого",JJ26:JL26)-SUMIF($C$7:JL$7,"Итого (с ВСП)",$C26:JL26)</f>
        <v>#VALUE!</v>
      </c>
      <c r="JN24" s="1665" t="n">
        <f aca="false">'02.24 ННГ без НГДП по датам'!JM24:JM26</f>
        <v>23118.856</v>
      </c>
      <c r="JO24" s="1666" t="e">
        <f aca="false">'02.24 НГДП по датам'!CA24:CA26</f>
        <v>#VALUE!</v>
      </c>
      <c r="JP24" s="1667"/>
      <c r="JQ24" s="1668"/>
      <c r="JR24" s="1819"/>
    </row>
    <row r="25" customFormat="false" ht="11.25" hidden="false" customHeight="true" outlineLevel="0" collapsed="false">
      <c r="A25" s="1611"/>
      <c r="B25" s="1670" t="s">
        <v>663</v>
      </c>
      <c r="C25" s="1672"/>
      <c r="D25" s="1680"/>
      <c r="E25" s="1672"/>
      <c r="F25" s="1672"/>
      <c r="G25" s="1673"/>
      <c r="H25" s="1673"/>
      <c r="I25" s="1673"/>
      <c r="J25" s="1673"/>
      <c r="K25" s="1673"/>
      <c r="L25" s="1673"/>
      <c r="M25" s="1673"/>
      <c r="N25" s="1673"/>
      <c r="O25" s="1673"/>
      <c r="P25" s="1673"/>
      <c r="Q25" s="1673"/>
      <c r="R25" s="1673"/>
      <c r="S25" s="1673"/>
      <c r="T25" s="1673"/>
      <c r="U25" s="1673"/>
      <c r="V25" s="1673"/>
      <c r="W25" s="1674"/>
      <c r="X25" s="1675"/>
      <c r="Y25" s="1676"/>
      <c r="Z25" s="1677"/>
      <c r="AA25" s="1678" t="n">
        <f aca="false">COUNTA(C25:Z25)</f>
        <v>0</v>
      </c>
      <c r="AB25" s="1679"/>
      <c r="AC25" s="1680"/>
      <c r="AD25" s="1680"/>
      <c r="AE25" s="1673"/>
      <c r="AF25" s="1673"/>
      <c r="AG25" s="1673"/>
      <c r="AH25" s="1673"/>
      <c r="AI25" s="1673"/>
      <c r="AJ25" s="1673"/>
      <c r="AK25" s="1673"/>
      <c r="AL25" s="1673"/>
      <c r="AM25" s="1673"/>
      <c r="AN25" s="1673"/>
      <c r="AO25" s="1674"/>
      <c r="AP25" s="1675"/>
      <c r="AQ25" s="1676"/>
      <c r="AR25" s="1677"/>
      <c r="AS25" s="1678" t="n">
        <f aca="false">COUNTA(AC25:AR25)</f>
        <v>0</v>
      </c>
      <c r="AT25" s="1679"/>
      <c r="AU25" s="1680"/>
      <c r="AV25" s="1680"/>
      <c r="AW25" s="1680"/>
      <c r="AX25" s="1680"/>
      <c r="AY25" s="1680"/>
      <c r="AZ25" s="1680"/>
      <c r="BA25" s="1680"/>
      <c r="BB25" s="1680"/>
      <c r="BC25" s="1680"/>
      <c r="BD25" s="1680"/>
      <c r="BE25" s="1680"/>
      <c r="BF25" s="1680"/>
      <c r="BG25" s="1680"/>
      <c r="BH25" s="1680"/>
      <c r="BI25" s="1680"/>
      <c r="BJ25" s="1680"/>
      <c r="BK25" s="1680"/>
      <c r="BL25" s="1680"/>
      <c r="BM25" s="1680"/>
      <c r="BN25" s="1680"/>
      <c r="BO25" s="1680"/>
      <c r="BP25" s="1680"/>
      <c r="BQ25" s="1680"/>
      <c r="BR25" s="1681"/>
      <c r="BS25" s="1681"/>
      <c r="BT25" s="1681"/>
      <c r="BU25" s="1678" t="n">
        <f aca="false">COUNTA(AU25:BT25)</f>
        <v>0</v>
      </c>
      <c r="BV25" s="1679"/>
      <c r="BW25" s="1682"/>
      <c r="BX25" s="1673"/>
      <c r="BY25" s="1673"/>
      <c r="BZ25" s="1673"/>
      <c r="CA25" s="1673"/>
      <c r="CB25" s="1673"/>
      <c r="CC25" s="1673"/>
      <c r="CD25" s="1673"/>
      <c r="CE25" s="1673"/>
      <c r="CF25" s="1673"/>
      <c r="CG25" s="1673"/>
      <c r="CH25" s="1673"/>
      <c r="CI25" s="1674"/>
      <c r="CJ25" s="1675"/>
      <c r="CK25" s="1676"/>
      <c r="CL25" s="1677"/>
      <c r="CM25" s="1678" t="n">
        <f aca="false">COUNTA(BW25:CL25)</f>
        <v>0</v>
      </c>
      <c r="CN25" s="1679"/>
      <c r="CO25" s="1679" t="n">
        <f aca="false">AA25+AS25+BU25+CM25</f>
        <v>0</v>
      </c>
      <c r="CP25" s="1679"/>
      <c r="CQ25" s="1673"/>
      <c r="CR25" s="1673"/>
      <c r="CS25" s="1673"/>
      <c r="CT25" s="1673"/>
      <c r="CU25" s="1673"/>
      <c r="CV25" s="1673"/>
      <c r="CW25" s="1673"/>
      <c r="CX25" s="1673"/>
      <c r="CY25" s="1673"/>
      <c r="CZ25" s="1673"/>
      <c r="DA25" s="1673"/>
      <c r="DB25" s="1673"/>
      <c r="DC25" s="1674"/>
      <c r="DD25" s="1675"/>
      <c r="DE25" s="1676"/>
      <c r="DF25" s="1677"/>
      <c r="DG25" s="1683" t="n">
        <f aca="false">SUBTOTAL(9,CQ27:DF27)</f>
        <v>0</v>
      </c>
      <c r="DH25" s="1684"/>
      <c r="DI25" s="1682"/>
      <c r="DJ25" s="1673"/>
      <c r="DK25" s="1673"/>
      <c r="DL25" s="1673"/>
      <c r="DM25" s="1673"/>
      <c r="DN25" s="1673"/>
      <c r="DO25" s="1673"/>
      <c r="DP25" s="1673"/>
      <c r="DQ25" s="1673"/>
      <c r="DR25" s="1673"/>
      <c r="DS25" s="1673"/>
      <c r="DT25" s="1673"/>
      <c r="DU25" s="1674"/>
      <c r="DV25" s="1675"/>
      <c r="DW25" s="1676"/>
      <c r="DX25" s="1677"/>
      <c r="DY25" s="1683" t="n">
        <f aca="false">COUNTA(DI25:DX25)</f>
        <v>0</v>
      </c>
      <c r="DZ25" s="1684"/>
      <c r="EA25" s="1673"/>
      <c r="EB25" s="1673"/>
      <c r="EC25" s="1673"/>
      <c r="ED25" s="1673"/>
      <c r="EE25" s="1673"/>
      <c r="EF25" s="1673"/>
      <c r="EG25" s="1673"/>
      <c r="EH25" s="1673"/>
      <c r="EI25" s="1673"/>
      <c r="EJ25" s="1673"/>
      <c r="EK25" s="1673"/>
      <c r="EL25" s="1673"/>
      <c r="EM25" s="1673"/>
      <c r="EN25" s="1673"/>
      <c r="EO25" s="1673"/>
      <c r="EP25" s="1673"/>
      <c r="EQ25" s="1673"/>
      <c r="ER25" s="1673"/>
      <c r="ES25" s="1673"/>
      <c r="ET25" s="1673"/>
      <c r="EU25" s="1673"/>
      <c r="EV25" s="1673"/>
      <c r="EW25" s="1673"/>
      <c r="EX25" s="1673"/>
      <c r="EY25" s="1674"/>
      <c r="EZ25" s="1675"/>
      <c r="FA25" s="1676"/>
      <c r="FB25" s="1677"/>
      <c r="FC25" s="1683" t="n">
        <f aca="false">COUNTA(EA25:FB25)</f>
        <v>0</v>
      </c>
      <c r="FD25" s="1684"/>
      <c r="FE25" s="1673"/>
      <c r="FF25" s="1673"/>
      <c r="FG25" s="1673"/>
      <c r="FH25" s="1673"/>
      <c r="FI25" s="1673"/>
      <c r="FJ25" s="1673"/>
      <c r="FK25" s="1673"/>
      <c r="FL25" s="1673"/>
      <c r="FM25" s="1673"/>
      <c r="FN25" s="1674"/>
      <c r="FO25" s="1675"/>
      <c r="FP25" s="1676"/>
      <c r="FQ25" s="1677"/>
      <c r="FR25" s="1683" t="n">
        <f aca="false">COUNTA(FE25:FQ25)</f>
        <v>0</v>
      </c>
      <c r="FS25" s="1684"/>
      <c r="FT25" s="1686"/>
      <c r="FU25" s="1686"/>
      <c r="FV25" s="1686"/>
      <c r="FW25" s="1686"/>
      <c r="FX25" s="1686"/>
      <c r="FY25" s="1686"/>
      <c r="FZ25" s="1686"/>
      <c r="GA25" s="1686"/>
      <c r="GB25" s="1686"/>
      <c r="GC25" s="1686"/>
      <c r="GD25" s="1686"/>
      <c r="GE25" s="1686"/>
      <c r="GF25" s="1686"/>
      <c r="GG25" s="1686"/>
      <c r="GH25" s="1686"/>
      <c r="GI25" s="1686"/>
      <c r="GJ25" s="1686"/>
      <c r="GK25" s="1686"/>
      <c r="GL25" s="1686"/>
      <c r="GM25" s="1686"/>
      <c r="GN25" s="1686"/>
      <c r="GO25" s="1686"/>
      <c r="GP25" s="1686"/>
      <c r="GQ25" s="1686"/>
      <c r="GR25" s="1686"/>
      <c r="GS25" s="1687"/>
      <c r="GT25" s="1688"/>
      <c r="GU25" s="1689"/>
      <c r="GV25" s="1826"/>
      <c r="GW25" s="1690" t="n">
        <f aca="false">SUBTOTAL(9,FT27:GV27)</f>
        <v>0</v>
      </c>
      <c r="GX25" s="1679" t="n">
        <f aca="false">SUBTOTAL(9,FT27:GV27)</f>
        <v>0</v>
      </c>
      <c r="GY25" s="1691"/>
      <c r="GZ25" s="1845"/>
      <c r="HA25" s="1846"/>
      <c r="HB25" s="1694"/>
      <c r="HC25" s="1695"/>
      <c r="HD25" s="1696"/>
      <c r="HE25" s="1697"/>
      <c r="HF25" s="1698"/>
      <c r="HG25" s="1699"/>
      <c r="HH25" s="1700"/>
      <c r="HI25" s="1847"/>
      <c r="HJ25" s="1686"/>
      <c r="HK25" s="1686"/>
      <c r="HL25" s="1686"/>
      <c r="HM25" s="1686"/>
      <c r="HN25" s="1686"/>
      <c r="HO25" s="1686"/>
      <c r="HP25" s="1686"/>
      <c r="HQ25" s="1686"/>
      <c r="HR25" s="1686"/>
      <c r="HS25" s="1686"/>
      <c r="HT25" s="1686"/>
      <c r="HU25" s="1686"/>
      <c r="HV25" s="1686"/>
      <c r="HW25" s="1686"/>
      <c r="HX25" s="1686"/>
      <c r="HY25" s="1686"/>
      <c r="HZ25" s="1687"/>
      <c r="IA25" s="1688"/>
      <c r="IB25" s="1689"/>
      <c r="IC25" s="1826"/>
      <c r="ID25" s="1678" t="n">
        <f aca="false">SUBTOTAL(9,HG27:IC27)</f>
        <v>0</v>
      </c>
      <c r="IE25" s="1702"/>
      <c r="IF25" s="1703"/>
      <c r="IG25" s="1703"/>
      <c r="IH25" s="1704"/>
      <c r="II25" s="1705"/>
      <c r="IJ25" s="1706"/>
      <c r="IK25" s="1707" t="n">
        <f aca="false">SUBTOTAL(9,IF27:IJ27)</f>
        <v>0</v>
      </c>
      <c r="IL25" s="1708"/>
      <c r="IM25" s="1686"/>
      <c r="IN25" s="1686"/>
      <c r="IO25" s="1686"/>
      <c r="IP25" s="1686"/>
      <c r="IQ25" s="1686"/>
      <c r="IR25" s="1686"/>
      <c r="IS25" s="1686"/>
      <c r="IT25" s="1686"/>
      <c r="IU25" s="1686"/>
      <c r="IV25" s="1687"/>
      <c r="IW25" s="1688"/>
      <c r="IX25" s="1689"/>
      <c r="IY25" s="1826"/>
      <c r="IZ25" s="1678" t="n">
        <f aca="false">SUBTOTAL(3,IM25:IY25)</f>
        <v>0</v>
      </c>
      <c r="JA25" s="1716"/>
      <c r="JB25" s="1717"/>
      <c r="JC25" s="1718"/>
      <c r="JD25" s="1719"/>
      <c r="JE25" s="1720"/>
      <c r="JF25" s="1721"/>
      <c r="JG25" s="1827"/>
      <c r="JH25" s="1722"/>
      <c r="JI25" s="1722"/>
      <c r="JJ25" s="1723"/>
      <c r="JK25" s="1724"/>
      <c r="JL25" s="1725"/>
      <c r="JM25" s="1664"/>
      <c r="JN25" s="1665"/>
      <c r="JO25" s="1666"/>
      <c r="JP25" s="1726"/>
      <c r="JQ25" s="1727"/>
      <c r="JR25" s="1728"/>
    </row>
    <row r="26" customFormat="false" ht="11.25" hidden="false" customHeight="true" outlineLevel="0" collapsed="false">
      <c r="A26" s="1611"/>
      <c r="B26" s="1729" t="s">
        <v>661</v>
      </c>
      <c r="C26" s="1731"/>
      <c r="D26" s="1739"/>
      <c r="E26" s="1731"/>
      <c r="F26" s="1731"/>
      <c r="G26" s="1732"/>
      <c r="H26" s="1732"/>
      <c r="I26" s="1732"/>
      <c r="J26" s="1732"/>
      <c r="K26" s="1732"/>
      <c r="L26" s="1732"/>
      <c r="M26" s="1732"/>
      <c r="N26" s="1732"/>
      <c r="O26" s="1732"/>
      <c r="P26" s="1732"/>
      <c r="Q26" s="1732"/>
      <c r="R26" s="1732"/>
      <c r="S26" s="1732"/>
      <c r="T26" s="1732"/>
      <c r="U26" s="1732"/>
      <c r="V26" s="1732"/>
      <c r="W26" s="1733"/>
      <c r="X26" s="1734"/>
      <c r="Y26" s="1735"/>
      <c r="Z26" s="1736"/>
      <c r="AA26" s="1737" t="n">
        <f aca="false">SUBTOTAL(9,C26:Z26)</f>
        <v>0</v>
      </c>
      <c r="AB26" s="1738" t="n">
        <f aca="false">AA26+AB22</f>
        <v>0</v>
      </c>
      <c r="AC26" s="1739"/>
      <c r="AD26" s="1739"/>
      <c r="AE26" s="1732"/>
      <c r="AF26" s="1732"/>
      <c r="AG26" s="1732"/>
      <c r="AH26" s="1732"/>
      <c r="AI26" s="1732"/>
      <c r="AJ26" s="1732"/>
      <c r="AK26" s="1732"/>
      <c r="AL26" s="1732"/>
      <c r="AM26" s="1732"/>
      <c r="AN26" s="1732"/>
      <c r="AO26" s="1733"/>
      <c r="AP26" s="1734"/>
      <c r="AQ26" s="1735"/>
      <c r="AR26" s="1736"/>
      <c r="AS26" s="1737" t="n">
        <f aca="false">SUBTOTAL(9,AC26:AR26)</f>
        <v>0</v>
      </c>
      <c r="AT26" s="1738" t="n">
        <f aca="false">AS26+AT22</f>
        <v>0</v>
      </c>
      <c r="AU26" s="1739"/>
      <c r="AV26" s="1739"/>
      <c r="AW26" s="1731"/>
      <c r="AX26" s="1732"/>
      <c r="AY26" s="1732"/>
      <c r="AZ26" s="1732"/>
      <c r="BA26" s="1732"/>
      <c r="BB26" s="1732"/>
      <c r="BC26" s="1732"/>
      <c r="BD26" s="1732"/>
      <c r="BE26" s="1732"/>
      <c r="BF26" s="1732"/>
      <c r="BG26" s="1732"/>
      <c r="BH26" s="1732"/>
      <c r="BI26" s="1732"/>
      <c r="BJ26" s="1732"/>
      <c r="BK26" s="1732"/>
      <c r="BL26" s="1732"/>
      <c r="BM26" s="1732"/>
      <c r="BN26" s="1732"/>
      <c r="BO26" s="1732"/>
      <c r="BP26" s="1732"/>
      <c r="BQ26" s="1733"/>
      <c r="BR26" s="1734"/>
      <c r="BS26" s="1735"/>
      <c r="BT26" s="1736"/>
      <c r="BU26" s="1737" t="n">
        <f aca="false">SUBTOTAL(9,AU26:BT26)</f>
        <v>0</v>
      </c>
      <c r="BV26" s="1738" t="n">
        <f aca="false">BU26+BV22</f>
        <v>39</v>
      </c>
      <c r="BW26" s="1740"/>
      <c r="BX26" s="1732"/>
      <c r="BY26" s="1732"/>
      <c r="BZ26" s="1732"/>
      <c r="CA26" s="1732"/>
      <c r="CB26" s="1732"/>
      <c r="CC26" s="1732"/>
      <c r="CD26" s="1732"/>
      <c r="CE26" s="1732"/>
      <c r="CF26" s="1732"/>
      <c r="CG26" s="1732"/>
      <c r="CH26" s="1732"/>
      <c r="CI26" s="1733"/>
      <c r="CJ26" s="1734"/>
      <c r="CK26" s="1735"/>
      <c r="CL26" s="1736"/>
      <c r="CM26" s="1737" t="n">
        <f aca="false">SUBTOTAL(9,BW26:CL26)</f>
        <v>0</v>
      </c>
      <c r="CN26" s="1738" t="n">
        <f aca="false">CM26+CN22</f>
        <v>0</v>
      </c>
      <c r="CO26" s="1738" t="n">
        <f aca="false">AA26+AS26+BU26+CM26</f>
        <v>0</v>
      </c>
      <c r="CP26" s="1738" t="n">
        <f aca="false">CO26+CP22</f>
        <v>39</v>
      </c>
      <c r="CQ26" s="1732"/>
      <c r="CR26" s="1732"/>
      <c r="CS26" s="1732"/>
      <c r="CT26" s="1732"/>
      <c r="CU26" s="1732"/>
      <c r="CV26" s="1732"/>
      <c r="CW26" s="1732"/>
      <c r="CX26" s="1732"/>
      <c r="CY26" s="1732"/>
      <c r="CZ26" s="1732"/>
      <c r="DA26" s="1732"/>
      <c r="DB26" s="1732"/>
      <c r="DC26" s="1733"/>
      <c r="DD26" s="1734"/>
      <c r="DE26" s="1735"/>
      <c r="DF26" s="1736"/>
      <c r="DG26" s="1741" t="n">
        <f aca="false">SUBTOTAL(9,CQ26:DF26)</f>
        <v>0</v>
      </c>
      <c r="DH26" s="1742" t="n">
        <f aca="false">DG26:DG26+IF($B22:$B22=2,0,DH22:DH22)</f>
        <v>0</v>
      </c>
      <c r="DI26" s="1740"/>
      <c r="DJ26" s="1732"/>
      <c r="DK26" s="1732"/>
      <c r="DL26" s="1732"/>
      <c r="DM26" s="1732"/>
      <c r="DN26" s="1732"/>
      <c r="DO26" s="1732"/>
      <c r="DP26" s="1732"/>
      <c r="DQ26" s="1732"/>
      <c r="DR26" s="1732"/>
      <c r="DS26" s="1732"/>
      <c r="DT26" s="1732"/>
      <c r="DU26" s="1733"/>
      <c r="DV26" s="1734"/>
      <c r="DW26" s="1735"/>
      <c r="DX26" s="1736"/>
      <c r="DY26" s="1741" t="n">
        <f aca="false">SUBTOTAL(9,DI26:DX26)</f>
        <v>0</v>
      </c>
      <c r="DZ26" s="1742" t="n">
        <f aca="false">DY26:DY26+IF($B22:$B22=2,0,DZ22:DZ22)</f>
        <v>0</v>
      </c>
      <c r="EA26" s="1732"/>
      <c r="EB26" s="1732"/>
      <c r="EC26" s="1732"/>
      <c r="ED26" s="1732"/>
      <c r="EE26" s="1732"/>
      <c r="EF26" s="1732"/>
      <c r="EG26" s="1732"/>
      <c r="EH26" s="1732"/>
      <c r="EI26" s="1732"/>
      <c r="EJ26" s="1732"/>
      <c r="EK26" s="1732"/>
      <c r="EL26" s="1732"/>
      <c r="EM26" s="1732"/>
      <c r="EN26" s="1732"/>
      <c r="EO26" s="1732"/>
      <c r="EP26" s="1732"/>
      <c r="EQ26" s="1732"/>
      <c r="ER26" s="1732"/>
      <c r="ES26" s="1732"/>
      <c r="ET26" s="1732"/>
      <c r="EU26" s="1732"/>
      <c r="EV26" s="1732"/>
      <c r="EW26" s="1732"/>
      <c r="EX26" s="1732"/>
      <c r="EY26" s="1733"/>
      <c r="EZ26" s="1734"/>
      <c r="FA26" s="1735"/>
      <c r="FB26" s="1736"/>
      <c r="FC26" s="1741" t="n">
        <f aca="false">SUBTOTAL(9,EA26:FB26)</f>
        <v>0</v>
      </c>
      <c r="FD26" s="1742" t="n">
        <f aca="false">FC26:FC26+IF($B22:$B22=2,0,FD22:FD22)</f>
        <v>0</v>
      </c>
      <c r="FE26" s="1732"/>
      <c r="FF26" s="1732"/>
      <c r="FG26" s="1732"/>
      <c r="FH26" s="1732"/>
      <c r="FI26" s="1732"/>
      <c r="FJ26" s="1732"/>
      <c r="FK26" s="1732"/>
      <c r="FL26" s="1732"/>
      <c r="FM26" s="1732"/>
      <c r="FN26" s="1733"/>
      <c r="FO26" s="1734"/>
      <c r="FP26" s="1735"/>
      <c r="FQ26" s="1736"/>
      <c r="FR26" s="1741" t="n">
        <f aca="false">SUBTOTAL(9,FE26:FQ26)</f>
        <v>0</v>
      </c>
      <c r="FS26" s="1742" t="n">
        <f aca="false">FR26:FR26+IF($B22:$B22=2,0,FS22:FS22)</f>
        <v>0</v>
      </c>
      <c r="FT26" s="1744"/>
      <c r="FU26" s="1744"/>
      <c r="FV26" s="1744"/>
      <c r="FW26" s="1744"/>
      <c r="FX26" s="1744"/>
      <c r="FY26" s="1744"/>
      <c r="FZ26" s="1744"/>
      <c r="GA26" s="1744"/>
      <c r="GB26" s="1744"/>
      <c r="GC26" s="1744"/>
      <c r="GD26" s="1744"/>
      <c r="GE26" s="1744"/>
      <c r="GF26" s="1744"/>
      <c r="GG26" s="1744"/>
      <c r="GH26" s="1744"/>
      <c r="GI26" s="1744"/>
      <c r="GJ26" s="1744"/>
      <c r="GK26" s="1744"/>
      <c r="GL26" s="1744"/>
      <c r="GM26" s="1744"/>
      <c r="GN26" s="1744"/>
      <c r="GO26" s="1744"/>
      <c r="GP26" s="1744"/>
      <c r="GQ26" s="1744"/>
      <c r="GR26" s="1744"/>
      <c r="GS26" s="1745"/>
      <c r="GT26" s="1746"/>
      <c r="GU26" s="1747"/>
      <c r="GV26" s="1833"/>
      <c r="GW26" s="1748" t="n">
        <f aca="false">SUBTOTAL(9,FT26:GV26)</f>
        <v>0</v>
      </c>
      <c r="GX26" s="1738" t="n">
        <f aca="false">SUBTOTAL(9,FT26:GV26)</f>
        <v>0</v>
      </c>
      <c r="GY26" s="1737" t="n">
        <f aca="false">GX26:GX26+IF($B22:$B22=2,0,GY22:GY22)</f>
        <v>0</v>
      </c>
      <c r="GZ26" s="1749"/>
      <c r="HA26" s="1750"/>
      <c r="HB26" s="1751" t="e">
        <f aca="false">'02.24 НГДП по датам'!BA26</f>
        <v>#VALUE!</v>
      </c>
      <c r="HC26" s="1752" t="e">
        <f aca="false">SUBTOTAL(9,GZ26:HB26)</f>
        <v>#VALUE!</v>
      </c>
      <c r="HD26" s="1753" t="n">
        <f aca="false">$HD$3+HD22</f>
        <v>152.12</v>
      </c>
      <c r="HE26" s="1754" t="n">
        <f aca="false">$HE$3+HE22</f>
        <v>47.88</v>
      </c>
      <c r="HF26" s="1831" t="n">
        <f aca="false">SUM(HD26:HE26)</f>
        <v>200</v>
      </c>
      <c r="HG26" s="1756"/>
      <c r="HH26" s="1757" t="n">
        <v>10</v>
      </c>
      <c r="HI26" s="1832"/>
      <c r="HJ26" s="1744"/>
      <c r="HK26" s="1744"/>
      <c r="HL26" s="1744"/>
      <c r="HM26" s="1744"/>
      <c r="HN26" s="1744"/>
      <c r="HO26" s="1744"/>
      <c r="HP26" s="1744"/>
      <c r="HQ26" s="1744"/>
      <c r="HR26" s="1744"/>
      <c r="HS26" s="1744"/>
      <c r="HT26" s="1744"/>
      <c r="HU26" s="1744"/>
      <c r="HV26" s="1744"/>
      <c r="HW26" s="1744"/>
      <c r="HX26" s="1744"/>
      <c r="HY26" s="1744"/>
      <c r="HZ26" s="1745"/>
      <c r="IA26" s="1746"/>
      <c r="IB26" s="1747"/>
      <c r="IC26" s="1833"/>
      <c r="ID26" s="1737" t="n">
        <f aca="false">SUBTOTAL(9,HG26:IC26)</f>
        <v>10</v>
      </c>
      <c r="IE26" s="1748" t="n">
        <f aca="false">ID26:ID26+IF($B22:$B22=2,0,IE22:IE22)</f>
        <v>32</v>
      </c>
      <c r="IF26" s="1759"/>
      <c r="IG26" s="1759"/>
      <c r="IH26" s="1760"/>
      <c r="II26" s="1761"/>
      <c r="IJ26" s="1762"/>
      <c r="IK26" s="1763" t="n">
        <f aca="false">SUBTOTAL(9,IF26:IJ26)</f>
        <v>0</v>
      </c>
      <c r="IL26" s="1764" t="n">
        <f aca="false">IK26:IK26+IF($B22:$B22=2,0,IL22:IL22)</f>
        <v>0</v>
      </c>
      <c r="IM26" s="1744"/>
      <c r="IN26" s="1744"/>
      <c r="IO26" s="1744"/>
      <c r="IP26" s="1744"/>
      <c r="IQ26" s="1744"/>
      <c r="IR26" s="1744"/>
      <c r="IS26" s="1744"/>
      <c r="IT26" s="1744"/>
      <c r="IU26" s="1744"/>
      <c r="IV26" s="1745"/>
      <c r="IW26" s="1746"/>
      <c r="IX26" s="1747"/>
      <c r="IY26" s="1833"/>
      <c r="IZ26" s="1737" t="n">
        <f aca="false">SUBTOTAL(9,IM26:IY26)</f>
        <v>0</v>
      </c>
      <c r="JA26" s="1738" t="n">
        <f aca="false">IZ26:IZ26+IF($B22:$B22=2,0,JA22:JA22)</f>
        <v>0</v>
      </c>
      <c r="JB26" s="1766"/>
      <c r="JC26" s="1767" t="e">
        <f aca="false">'02.24 НГДП по датам'!BT26</f>
        <v>#VALUE!</v>
      </c>
      <c r="JD26" s="1834" t="n">
        <f aca="false">$JD$14</f>
        <v>0</v>
      </c>
      <c r="JE26" s="1769" t="e">
        <f aca="false">SUBTOTAL(9,JB26:JD26)</f>
        <v>#VALUE!</v>
      </c>
      <c r="JF26" s="1770" t="n">
        <f aca="false">SUMIF($C$5:JE$5,"Накопленный эффект, т/сут",$C26:JE26)+SUMIF($C$5:JE$5,"Нараст.  по потенциалу",$C26:JE26)-SUMIF($C$5:JE$5,"Нараст. по остановкам",$C26:JE26)-SUMIF($C$5:JE$5,"ИТОГО перевод в ППД",$C26:JE26)-SUMIF($C$5:JE$5,"ИТОГО  нерент, по распоряж.",$C26:JE26)-SUMIF($C$5:JE$5,"ИТОГО ост. дебит от ЗБС, Углуб., ПВЛГ/ПНЛГ",$C26:JE26)</f>
        <v>7</v>
      </c>
      <c r="JG26" s="1764"/>
      <c r="JH26" s="1771"/>
      <c r="JI26" s="1771"/>
      <c r="JJ26" s="1772"/>
      <c r="JK26" s="1773"/>
      <c r="JL26" s="1763" t="n">
        <f aca="false">SUBTOTAL(9,JG26:JJ26)</f>
        <v>0</v>
      </c>
      <c r="JM26" s="1664"/>
      <c r="JN26" s="1665"/>
      <c r="JO26" s="1666"/>
      <c r="JP26" s="1774" t="n">
        <f aca="false">JP$4:JP$4+SUMIF($C$5:JL$5,"Нараст. по остановкам",$C26:JL26)-SUMIF($C$5:JL$5,"Нараст.  по потенциалу",$C26:JL26)</f>
        <v>684.705</v>
      </c>
      <c r="JQ26" s="1775" t="n">
        <f aca="false">'02.24 ННГ без НГДП по датам'!JP26</f>
        <v>652.812</v>
      </c>
      <c r="JR26" s="1776" t="n">
        <f aca="false">'02.24 НГДП по датам'!CB26</f>
        <v>31.893</v>
      </c>
    </row>
    <row r="27" customFormat="false" ht="1.5" hidden="false" customHeight="true" outlineLevel="0" collapsed="false">
      <c r="A27" s="1777"/>
      <c r="B27" s="1777"/>
      <c r="C27" s="1778"/>
      <c r="D27" s="1778"/>
      <c r="E27" s="1778"/>
      <c r="F27" s="1778"/>
      <c r="G27" s="1779"/>
      <c r="H27" s="1779"/>
      <c r="I27" s="1779"/>
      <c r="J27" s="1779"/>
      <c r="K27" s="1779"/>
      <c r="L27" s="1779"/>
      <c r="M27" s="1779"/>
      <c r="N27" s="1779"/>
      <c r="O27" s="1779"/>
      <c r="P27" s="1779"/>
      <c r="Q27" s="1779"/>
      <c r="R27" s="1779"/>
      <c r="S27" s="1779"/>
      <c r="T27" s="1779"/>
      <c r="U27" s="1779"/>
      <c r="V27" s="1779"/>
      <c r="W27" s="1779"/>
      <c r="X27" s="1780"/>
      <c r="Y27" s="1781"/>
      <c r="Z27" s="1782"/>
      <c r="AA27" s="1783"/>
      <c r="AB27" s="1783"/>
      <c r="AC27" s="1784"/>
      <c r="AD27" s="1784"/>
      <c r="AE27" s="1779"/>
      <c r="AF27" s="1779"/>
      <c r="AG27" s="1779"/>
      <c r="AH27" s="1779"/>
      <c r="AI27" s="1779"/>
      <c r="AJ27" s="1779"/>
      <c r="AK27" s="1779"/>
      <c r="AL27" s="1779"/>
      <c r="AM27" s="1779"/>
      <c r="AN27" s="1779"/>
      <c r="AO27" s="1779"/>
      <c r="AP27" s="1780"/>
      <c r="AQ27" s="1781"/>
      <c r="AR27" s="1782"/>
      <c r="AS27" s="1783"/>
      <c r="AT27" s="1783"/>
      <c r="AU27" s="1778"/>
      <c r="AV27" s="1778"/>
      <c r="AW27" s="1785"/>
      <c r="AX27" s="1779"/>
      <c r="AY27" s="1779"/>
      <c r="AZ27" s="1779"/>
      <c r="BA27" s="1779"/>
      <c r="BB27" s="1779"/>
      <c r="BC27" s="1779"/>
      <c r="BD27" s="1779"/>
      <c r="BE27" s="1779"/>
      <c r="BF27" s="1779"/>
      <c r="BG27" s="1779"/>
      <c r="BH27" s="1779"/>
      <c r="BI27" s="1779"/>
      <c r="BJ27" s="1779"/>
      <c r="BK27" s="1779"/>
      <c r="BL27" s="1779"/>
      <c r="BM27" s="1779"/>
      <c r="BN27" s="1779"/>
      <c r="BO27" s="1779"/>
      <c r="BP27" s="1779"/>
      <c r="BQ27" s="1779"/>
      <c r="BR27" s="1780"/>
      <c r="BS27" s="1781"/>
      <c r="BT27" s="1782"/>
      <c r="BU27" s="1783"/>
      <c r="BV27" s="1783"/>
      <c r="BW27" s="1784"/>
      <c r="BX27" s="1779"/>
      <c r="BY27" s="1779"/>
      <c r="BZ27" s="1779"/>
      <c r="CA27" s="1779"/>
      <c r="CB27" s="1779"/>
      <c r="CC27" s="1779"/>
      <c r="CD27" s="1779"/>
      <c r="CE27" s="1779"/>
      <c r="CF27" s="1779"/>
      <c r="CG27" s="1779"/>
      <c r="CH27" s="1779"/>
      <c r="CI27" s="1779"/>
      <c r="CJ27" s="1780"/>
      <c r="CK27" s="1781"/>
      <c r="CL27" s="1782"/>
      <c r="CM27" s="1783"/>
      <c r="CN27" s="1783"/>
      <c r="CO27" s="1783"/>
      <c r="CP27" s="1783"/>
      <c r="CQ27" s="1779"/>
      <c r="CR27" s="1779"/>
      <c r="CS27" s="1779"/>
      <c r="CT27" s="1779"/>
      <c r="CU27" s="1779"/>
      <c r="CV27" s="1779"/>
      <c r="CW27" s="1779"/>
      <c r="CX27" s="1779"/>
      <c r="CY27" s="1779"/>
      <c r="CZ27" s="1779"/>
      <c r="DA27" s="1779"/>
      <c r="DB27" s="1779"/>
      <c r="DC27" s="1779"/>
      <c r="DD27" s="1780"/>
      <c r="DE27" s="1781"/>
      <c r="DF27" s="1782"/>
      <c r="DG27" s="1783"/>
      <c r="DH27" s="1783"/>
      <c r="DI27" s="1852"/>
      <c r="DJ27" s="1779"/>
      <c r="DK27" s="1779"/>
      <c r="DL27" s="1779"/>
      <c r="DM27" s="1779"/>
      <c r="DN27" s="1779"/>
      <c r="DO27" s="1779"/>
      <c r="DP27" s="1779"/>
      <c r="DQ27" s="1779"/>
      <c r="DR27" s="1779"/>
      <c r="DS27" s="1779"/>
      <c r="DT27" s="1779"/>
      <c r="DU27" s="1779"/>
      <c r="DV27" s="1780"/>
      <c r="DW27" s="1781"/>
      <c r="DX27" s="1782"/>
      <c r="DY27" s="1783"/>
      <c r="DZ27" s="1783"/>
      <c r="EA27" s="1779"/>
      <c r="EB27" s="1779"/>
      <c r="EC27" s="1779"/>
      <c r="ED27" s="1779"/>
      <c r="EE27" s="1779"/>
      <c r="EF27" s="1779"/>
      <c r="EG27" s="1779"/>
      <c r="EH27" s="1779"/>
      <c r="EI27" s="1779"/>
      <c r="EJ27" s="1779"/>
      <c r="EK27" s="1779"/>
      <c r="EL27" s="1779"/>
      <c r="EM27" s="1779"/>
      <c r="EN27" s="1779"/>
      <c r="EO27" s="1779"/>
      <c r="EP27" s="1779"/>
      <c r="EQ27" s="1779"/>
      <c r="ER27" s="1779"/>
      <c r="ES27" s="1779"/>
      <c r="ET27" s="1779"/>
      <c r="EU27" s="1779"/>
      <c r="EV27" s="1779"/>
      <c r="EW27" s="1779"/>
      <c r="EX27" s="1779"/>
      <c r="EY27" s="1779"/>
      <c r="EZ27" s="1780"/>
      <c r="FA27" s="1781"/>
      <c r="FB27" s="1782"/>
      <c r="FC27" s="1783"/>
      <c r="FD27" s="1783"/>
      <c r="FE27" s="1779"/>
      <c r="FF27" s="1779"/>
      <c r="FG27" s="1779"/>
      <c r="FH27" s="1779"/>
      <c r="FI27" s="1779"/>
      <c r="FJ27" s="1779"/>
      <c r="FK27" s="1779"/>
      <c r="FL27" s="1779"/>
      <c r="FM27" s="1779"/>
      <c r="FN27" s="1779"/>
      <c r="FO27" s="1780"/>
      <c r="FP27" s="1781"/>
      <c r="FQ27" s="1782"/>
      <c r="FR27" s="1783"/>
      <c r="FS27" s="1783"/>
      <c r="FT27" s="1779"/>
      <c r="FU27" s="1779"/>
      <c r="FV27" s="1779"/>
      <c r="FW27" s="1779"/>
      <c r="FX27" s="1779"/>
      <c r="FY27" s="1779"/>
      <c r="FZ27" s="1779"/>
      <c r="GA27" s="1779"/>
      <c r="GB27" s="1779"/>
      <c r="GC27" s="1779"/>
      <c r="GD27" s="1779"/>
      <c r="GE27" s="1779"/>
      <c r="GF27" s="1779"/>
      <c r="GG27" s="1779"/>
      <c r="GH27" s="1779"/>
      <c r="GI27" s="1779"/>
      <c r="GJ27" s="1779"/>
      <c r="GK27" s="1779"/>
      <c r="GL27" s="1779"/>
      <c r="GM27" s="1779"/>
      <c r="GN27" s="1779"/>
      <c r="GO27" s="1779"/>
      <c r="GP27" s="1779"/>
      <c r="GQ27" s="1779"/>
      <c r="GR27" s="1779"/>
      <c r="GS27" s="1779"/>
      <c r="GT27" s="1780"/>
      <c r="GU27" s="1781"/>
      <c r="GV27" s="1782"/>
      <c r="GW27" s="1783"/>
      <c r="GX27" s="1783"/>
      <c r="GY27" s="1783"/>
      <c r="GZ27" s="1787"/>
      <c r="HA27" s="1787"/>
      <c r="HB27" s="1788"/>
      <c r="HC27" s="1783"/>
      <c r="HD27" s="1783"/>
      <c r="HE27" s="1789"/>
      <c r="HF27" s="1790"/>
      <c r="HG27" s="1757"/>
      <c r="HH27" s="1757"/>
      <c r="HI27" s="1787"/>
      <c r="HJ27" s="1779"/>
      <c r="HK27" s="1779"/>
      <c r="HL27" s="1779"/>
      <c r="HM27" s="1779"/>
      <c r="HN27" s="1779"/>
      <c r="HO27" s="1779"/>
      <c r="HP27" s="1779"/>
      <c r="HQ27" s="1779"/>
      <c r="HR27" s="1779"/>
      <c r="HS27" s="1779"/>
      <c r="HT27" s="1779"/>
      <c r="HU27" s="1779"/>
      <c r="HV27" s="1779"/>
      <c r="HW27" s="1779"/>
      <c r="HX27" s="1779"/>
      <c r="HY27" s="1779"/>
      <c r="HZ27" s="1779"/>
      <c r="IA27" s="1780"/>
      <c r="IB27" s="1781"/>
      <c r="IC27" s="1782"/>
      <c r="ID27" s="1783"/>
      <c r="IE27" s="1783"/>
      <c r="IF27" s="1792"/>
      <c r="IG27" s="1792"/>
      <c r="IH27" s="1792"/>
      <c r="II27" s="1793"/>
      <c r="IJ27" s="1794"/>
      <c r="IK27" s="1792"/>
      <c r="IL27" s="1792"/>
      <c r="IM27" s="1795"/>
      <c r="IN27" s="1795"/>
      <c r="IO27" s="1779"/>
      <c r="IP27" s="1779"/>
      <c r="IQ27" s="1779"/>
      <c r="IR27" s="1779"/>
      <c r="IS27" s="1779"/>
      <c r="IT27" s="1779"/>
      <c r="IU27" s="1779"/>
      <c r="IV27" s="1779"/>
      <c r="IW27" s="1780"/>
      <c r="IX27" s="1781"/>
      <c r="IY27" s="1782"/>
      <c r="IZ27" s="1783"/>
      <c r="JA27" s="1783"/>
      <c r="JB27" s="1779"/>
      <c r="JC27" s="1788"/>
      <c r="JD27" s="1779"/>
      <c r="JE27" s="1783"/>
      <c r="JF27" s="1783"/>
      <c r="JG27" s="1792"/>
      <c r="JH27" s="1792"/>
      <c r="JI27" s="1792"/>
      <c r="JJ27" s="1792"/>
      <c r="JK27" s="1796"/>
      <c r="JL27" s="1792"/>
      <c r="JM27" s="1797"/>
      <c r="JN27" s="1797"/>
      <c r="JO27" s="1798"/>
      <c r="JP27" s="1797"/>
      <c r="JQ27" s="1797"/>
      <c r="JR27" s="1798"/>
    </row>
    <row r="28" customFormat="false" ht="11.25" hidden="false" customHeight="true" outlineLevel="0" collapsed="false">
      <c r="A28" s="1611" t="n">
        <f aca="false">A24+1</f>
        <v>45327</v>
      </c>
      <c r="B28" s="1612" t="s">
        <v>662</v>
      </c>
      <c r="C28" s="1614"/>
      <c r="D28" s="1622"/>
      <c r="E28" s="1614"/>
      <c r="F28" s="1614" t="s">
        <v>200</v>
      </c>
      <c r="G28" s="1615"/>
      <c r="H28" s="1615"/>
      <c r="I28" s="1615"/>
      <c r="J28" s="1615"/>
      <c r="K28" s="1615"/>
      <c r="L28" s="1615"/>
      <c r="M28" s="1615"/>
      <c r="N28" s="1615"/>
      <c r="O28" s="1615"/>
      <c r="P28" s="1615"/>
      <c r="Q28" s="1615"/>
      <c r="R28" s="1615"/>
      <c r="S28" s="1615"/>
      <c r="T28" s="1615"/>
      <c r="U28" s="1615"/>
      <c r="V28" s="1615"/>
      <c r="W28" s="1616"/>
      <c r="X28" s="1799"/>
      <c r="Y28" s="1800"/>
      <c r="Z28" s="1801"/>
      <c r="AA28" s="1620"/>
      <c r="AB28" s="1621"/>
      <c r="AC28" s="1622"/>
      <c r="AD28" s="1622"/>
      <c r="AE28" s="1615"/>
      <c r="AF28" s="1615"/>
      <c r="AG28" s="1615"/>
      <c r="AH28" s="1615"/>
      <c r="AI28" s="1615"/>
      <c r="AJ28" s="1615"/>
      <c r="AK28" s="1615"/>
      <c r="AL28" s="1615"/>
      <c r="AM28" s="1615"/>
      <c r="AN28" s="1615"/>
      <c r="AO28" s="1616"/>
      <c r="AP28" s="1799"/>
      <c r="AQ28" s="1800"/>
      <c r="AR28" s="1801"/>
      <c r="AS28" s="1620"/>
      <c r="AT28" s="1621"/>
      <c r="AU28" s="1622"/>
      <c r="AV28" s="1622"/>
      <c r="AW28" s="1614"/>
      <c r="AX28" s="1615"/>
      <c r="AY28" s="1615"/>
      <c r="AZ28" s="1615"/>
      <c r="BA28" s="1615"/>
      <c r="BB28" s="1615"/>
      <c r="BC28" s="1615"/>
      <c r="BD28" s="1615"/>
      <c r="BE28" s="1615"/>
      <c r="BF28" s="1615"/>
      <c r="BG28" s="1615"/>
      <c r="BH28" s="1615"/>
      <c r="BI28" s="1615"/>
      <c r="BJ28" s="1615"/>
      <c r="BK28" s="1615"/>
      <c r="BL28" s="1615"/>
      <c r="BM28" s="1615"/>
      <c r="BN28" s="1615"/>
      <c r="BO28" s="1615"/>
      <c r="BP28" s="1615"/>
      <c r="BQ28" s="1616"/>
      <c r="BR28" s="1617"/>
      <c r="BS28" s="1618"/>
      <c r="BT28" s="1619"/>
      <c r="BU28" s="1620"/>
      <c r="BV28" s="1621"/>
      <c r="BW28" s="1615"/>
      <c r="BX28" s="1615"/>
      <c r="BY28" s="1615"/>
      <c r="BZ28" s="1615"/>
      <c r="CA28" s="1615"/>
      <c r="CB28" s="1615"/>
      <c r="CC28" s="1615"/>
      <c r="CD28" s="1615"/>
      <c r="CE28" s="1615"/>
      <c r="CF28" s="1615"/>
      <c r="CG28" s="1615"/>
      <c r="CH28" s="1615"/>
      <c r="CI28" s="1616"/>
      <c r="CJ28" s="1799"/>
      <c r="CK28" s="1800"/>
      <c r="CL28" s="1801"/>
      <c r="CM28" s="1620"/>
      <c r="CN28" s="1621"/>
      <c r="CO28" s="1621"/>
      <c r="CP28" s="1621"/>
      <c r="CQ28" s="1615"/>
      <c r="CR28" s="1615"/>
      <c r="CS28" s="1615"/>
      <c r="CT28" s="1615"/>
      <c r="CU28" s="1615"/>
      <c r="CV28" s="1615"/>
      <c r="CW28" s="1615"/>
      <c r="CX28" s="1615"/>
      <c r="CY28" s="1615"/>
      <c r="CZ28" s="1615"/>
      <c r="DA28" s="1615"/>
      <c r="DB28" s="1615"/>
      <c r="DC28" s="1616"/>
      <c r="DD28" s="1799"/>
      <c r="DE28" s="1800"/>
      <c r="DF28" s="1801"/>
      <c r="DG28" s="1624"/>
      <c r="DH28" s="1625"/>
      <c r="DI28" s="1837"/>
      <c r="DJ28" s="1615"/>
      <c r="DK28" s="1615"/>
      <c r="DL28" s="1615"/>
      <c r="DM28" s="1615"/>
      <c r="DN28" s="1615"/>
      <c r="DO28" s="1615"/>
      <c r="DP28" s="1615"/>
      <c r="DQ28" s="1615"/>
      <c r="DR28" s="1615"/>
      <c r="DS28" s="1615"/>
      <c r="DT28" s="1615"/>
      <c r="DU28" s="1616"/>
      <c r="DV28" s="1799"/>
      <c r="DW28" s="1800"/>
      <c r="DX28" s="1801"/>
      <c r="DY28" s="1624"/>
      <c r="DZ28" s="1625"/>
      <c r="EA28" s="1615"/>
      <c r="EB28" s="1615"/>
      <c r="EC28" s="1615"/>
      <c r="ED28" s="1615"/>
      <c r="EE28" s="1615"/>
      <c r="EF28" s="1615"/>
      <c r="EG28" s="1615"/>
      <c r="EH28" s="1615"/>
      <c r="EI28" s="1615"/>
      <c r="EJ28" s="1615"/>
      <c r="EK28" s="1615"/>
      <c r="EL28" s="1615"/>
      <c r="EM28" s="1615"/>
      <c r="EN28" s="1615"/>
      <c r="EO28" s="1615"/>
      <c r="EP28" s="1615"/>
      <c r="EQ28" s="1615"/>
      <c r="ER28" s="1615"/>
      <c r="ES28" s="1615"/>
      <c r="ET28" s="1615"/>
      <c r="EU28" s="1615"/>
      <c r="EV28" s="1615"/>
      <c r="EW28" s="1615"/>
      <c r="EX28" s="1615"/>
      <c r="EY28" s="1616"/>
      <c r="EZ28" s="1799"/>
      <c r="FA28" s="1800"/>
      <c r="FB28" s="1801"/>
      <c r="FC28" s="1624"/>
      <c r="FD28" s="1625"/>
      <c r="FE28" s="1615"/>
      <c r="FF28" s="1615"/>
      <c r="FG28" s="1615"/>
      <c r="FH28" s="1615"/>
      <c r="FI28" s="1615"/>
      <c r="FJ28" s="1615"/>
      <c r="FK28" s="1615"/>
      <c r="FL28" s="1615"/>
      <c r="FM28" s="1615"/>
      <c r="FN28" s="1616"/>
      <c r="FO28" s="1799"/>
      <c r="FP28" s="1800"/>
      <c r="FQ28" s="1801"/>
      <c r="FR28" s="1624"/>
      <c r="FS28" s="1625"/>
      <c r="FT28" s="1837"/>
      <c r="FU28" s="1627"/>
      <c r="FV28" s="1627"/>
      <c r="FW28" s="1627"/>
      <c r="FX28" s="1627"/>
      <c r="FY28" s="1627"/>
      <c r="FZ28" s="1627"/>
      <c r="GA28" s="1627"/>
      <c r="GB28" s="1627"/>
      <c r="GC28" s="1627"/>
      <c r="GD28" s="1627"/>
      <c r="GE28" s="1627"/>
      <c r="GF28" s="1627"/>
      <c r="GG28" s="1627"/>
      <c r="GH28" s="1627"/>
      <c r="GI28" s="1627"/>
      <c r="GJ28" s="1627"/>
      <c r="GK28" s="1627"/>
      <c r="GL28" s="1627"/>
      <c r="GM28" s="1627"/>
      <c r="GN28" s="1627"/>
      <c r="GO28" s="1627"/>
      <c r="GP28" s="1627"/>
      <c r="GQ28" s="1627"/>
      <c r="GR28" s="1627"/>
      <c r="GS28" s="1628"/>
      <c r="GT28" s="1803"/>
      <c r="GU28" s="1804"/>
      <c r="GV28" s="1801"/>
      <c r="GW28" s="1631"/>
      <c r="GX28" s="1621"/>
      <c r="GY28" s="1620"/>
      <c r="GZ28" s="1838"/>
      <c r="HA28" s="1839"/>
      <c r="HB28" s="1840"/>
      <c r="HC28" s="1635"/>
      <c r="HD28" s="1636"/>
      <c r="HE28" s="1841"/>
      <c r="HF28" s="1638"/>
      <c r="HG28" s="1639"/>
      <c r="HH28" s="1640"/>
      <c r="HI28" s="1842"/>
      <c r="HJ28" s="1627"/>
      <c r="HK28" s="1627"/>
      <c r="HL28" s="1627"/>
      <c r="HM28" s="1627"/>
      <c r="HN28" s="1627"/>
      <c r="HO28" s="1627"/>
      <c r="HP28" s="1627"/>
      <c r="HQ28" s="1627"/>
      <c r="HR28" s="1627"/>
      <c r="HS28" s="1627"/>
      <c r="HT28" s="1627"/>
      <c r="HU28" s="1627"/>
      <c r="HV28" s="1627"/>
      <c r="HW28" s="1627"/>
      <c r="HX28" s="1627"/>
      <c r="HY28" s="1627"/>
      <c r="HZ28" s="1628"/>
      <c r="IA28" s="1803"/>
      <c r="IB28" s="1804"/>
      <c r="IC28" s="1801"/>
      <c r="ID28" s="1620"/>
      <c r="IE28" s="1631"/>
      <c r="IF28" s="1642"/>
      <c r="IG28" s="1642"/>
      <c r="IH28" s="1643"/>
      <c r="II28" s="1812"/>
      <c r="IJ28" s="1813"/>
      <c r="IK28" s="1646"/>
      <c r="IL28" s="1647"/>
      <c r="IM28" s="1648" t="s">
        <v>235</v>
      </c>
      <c r="IN28" s="1649"/>
      <c r="IO28" s="1650"/>
      <c r="IP28" s="1650"/>
      <c r="IQ28" s="1650"/>
      <c r="IR28" s="1650"/>
      <c r="IS28" s="1650"/>
      <c r="IT28" s="1650"/>
      <c r="IU28" s="1650"/>
      <c r="IV28" s="1651"/>
      <c r="IW28" s="1814"/>
      <c r="IX28" s="1815"/>
      <c r="IY28" s="1816"/>
      <c r="IZ28" s="1620"/>
      <c r="JA28" s="1621"/>
      <c r="JB28" s="1655"/>
      <c r="JC28" s="1807"/>
      <c r="JD28" s="1657"/>
      <c r="JE28" s="1658"/>
      <c r="JF28" s="1659"/>
      <c r="JG28" s="1817"/>
      <c r="JH28" s="1660"/>
      <c r="JI28" s="1660"/>
      <c r="JJ28" s="1661"/>
      <c r="JK28" s="1818"/>
      <c r="JL28" s="1663"/>
      <c r="JM28" s="1664" t="e">
        <f aca="false">JM$4:JM$4+SUMIF($C$5:JL$5,"Нараст. баланс",$C30:JL30)+SUMIF($C$7:JH$7,"Итого (с ВНР)",$C30:JH30)-SUMIF($C$5:JL$5,"Геол. снижение,  т/сут",$C30:JL30)-SUMIF(JJ$7:JL$7,"Итого",JJ30:JL30)-SUMIF($C$7:JL$7,"Итого (с ВСП)",$C30:JL30)</f>
        <v>#VALUE!</v>
      </c>
      <c r="JN28" s="1665" t="n">
        <f aca="false">'02.24 ННГ без НГДП по датам'!JM28:JM30</f>
        <v>23142.926</v>
      </c>
      <c r="JO28" s="1666" t="e">
        <f aca="false">'02.24 НГДП по датам'!CA28:CA30</f>
        <v>#VALUE!</v>
      </c>
      <c r="JP28" s="1667"/>
      <c r="JQ28" s="1668"/>
      <c r="JR28" s="1819"/>
    </row>
    <row r="29" customFormat="false" ht="11.25" hidden="false" customHeight="true" outlineLevel="0" collapsed="false">
      <c r="A29" s="1611"/>
      <c r="B29" s="1670" t="s">
        <v>663</v>
      </c>
      <c r="C29" s="1672"/>
      <c r="D29" s="1680"/>
      <c r="E29" s="1672"/>
      <c r="F29" s="1672" t="n">
        <v>626</v>
      </c>
      <c r="G29" s="1673"/>
      <c r="H29" s="1673"/>
      <c r="I29" s="1673"/>
      <c r="J29" s="1673"/>
      <c r="K29" s="1673"/>
      <c r="L29" s="1673"/>
      <c r="M29" s="1673"/>
      <c r="N29" s="1673"/>
      <c r="O29" s="1673"/>
      <c r="P29" s="1673"/>
      <c r="Q29" s="1673"/>
      <c r="R29" s="1673"/>
      <c r="S29" s="1673"/>
      <c r="T29" s="1673"/>
      <c r="U29" s="1673"/>
      <c r="V29" s="1673"/>
      <c r="W29" s="1674"/>
      <c r="X29" s="1675"/>
      <c r="Y29" s="1676"/>
      <c r="Z29" s="1677"/>
      <c r="AA29" s="1678" t="n">
        <f aca="false">COUNTA(C29:Z29)</f>
        <v>1</v>
      </c>
      <c r="AB29" s="1679"/>
      <c r="AC29" s="1680"/>
      <c r="AD29" s="1680"/>
      <c r="AE29" s="1673"/>
      <c r="AF29" s="1673"/>
      <c r="AG29" s="1673"/>
      <c r="AH29" s="1673"/>
      <c r="AI29" s="1673"/>
      <c r="AJ29" s="1673"/>
      <c r="AK29" s="1673"/>
      <c r="AL29" s="1673"/>
      <c r="AM29" s="1673"/>
      <c r="AN29" s="1673"/>
      <c r="AO29" s="1674"/>
      <c r="AP29" s="1675"/>
      <c r="AQ29" s="1676"/>
      <c r="AR29" s="1677"/>
      <c r="AS29" s="1678" t="n">
        <f aca="false">COUNTA(AC29:AR29)</f>
        <v>0</v>
      </c>
      <c r="AT29" s="1679"/>
      <c r="AU29" s="1680"/>
      <c r="AV29" s="1680"/>
      <c r="AW29" s="1680"/>
      <c r="AX29" s="1680"/>
      <c r="AY29" s="1680"/>
      <c r="AZ29" s="1680"/>
      <c r="BA29" s="1680"/>
      <c r="BB29" s="1680"/>
      <c r="BC29" s="1680"/>
      <c r="BD29" s="1680"/>
      <c r="BE29" s="1680"/>
      <c r="BF29" s="1680"/>
      <c r="BG29" s="1680"/>
      <c r="BH29" s="1680"/>
      <c r="BI29" s="1680"/>
      <c r="BJ29" s="1680"/>
      <c r="BK29" s="1680"/>
      <c r="BL29" s="1680"/>
      <c r="BM29" s="1680"/>
      <c r="BN29" s="1680"/>
      <c r="BO29" s="1680"/>
      <c r="BP29" s="1680"/>
      <c r="BQ29" s="1680"/>
      <c r="BR29" s="1681"/>
      <c r="BS29" s="1681"/>
      <c r="BT29" s="1681"/>
      <c r="BU29" s="1678" t="n">
        <f aca="false">COUNTA(AU29:BT29)</f>
        <v>0</v>
      </c>
      <c r="BV29" s="1679"/>
      <c r="BW29" s="1673"/>
      <c r="BX29" s="1673"/>
      <c r="BY29" s="1673"/>
      <c r="BZ29" s="1673"/>
      <c r="CA29" s="1673"/>
      <c r="CB29" s="1673"/>
      <c r="CC29" s="1673"/>
      <c r="CD29" s="1673"/>
      <c r="CE29" s="1673"/>
      <c r="CF29" s="1673"/>
      <c r="CG29" s="1673"/>
      <c r="CH29" s="1673"/>
      <c r="CI29" s="1674"/>
      <c r="CJ29" s="1675"/>
      <c r="CK29" s="1676"/>
      <c r="CL29" s="1677"/>
      <c r="CM29" s="1678" t="n">
        <f aca="false">COUNTA(BW29:CL29)</f>
        <v>0</v>
      </c>
      <c r="CN29" s="1679"/>
      <c r="CO29" s="1679" t="n">
        <f aca="false">AA29+AS29+BU29+CM29</f>
        <v>1</v>
      </c>
      <c r="CP29" s="1679"/>
      <c r="CQ29" s="1673"/>
      <c r="CR29" s="1673"/>
      <c r="CS29" s="1673"/>
      <c r="CT29" s="1673"/>
      <c r="CU29" s="1673"/>
      <c r="CV29" s="1673"/>
      <c r="CW29" s="1673"/>
      <c r="CX29" s="1673"/>
      <c r="CY29" s="1673"/>
      <c r="CZ29" s="1673"/>
      <c r="DA29" s="1673"/>
      <c r="DB29" s="1673"/>
      <c r="DC29" s="1674"/>
      <c r="DD29" s="1675"/>
      <c r="DE29" s="1676"/>
      <c r="DF29" s="1677"/>
      <c r="DG29" s="1683" t="n">
        <f aca="false">SUBTOTAL(9,CQ31:DF31)</f>
        <v>0</v>
      </c>
      <c r="DH29" s="1684"/>
      <c r="DI29" s="1844"/>
      <c r="DJ29" s="1673"/>
      <c r="DK29" s="1673"/>
      <c r="DL29" s="1673"/>
      <c r="DM29" s="1673"/>
      <c r="DN29" s="1673"/>
      <c r="DO29" s="1673"/>
      <c r="DP29" s="1673"/>
      <c r="DQ29" s="1673"/>
      <c r="DR29" s="1673"/>
      <c r="DS29" s="1673"/>
      <c r="DT29" s="1673"/>
      <c r="DU29" s="1674"/>
      <c r="DV29" s="1675"/>
      <c r="DW29" s="1676"/>
      <c r="DX29" s="1677"/>
      <c r="DY29" s="1683" t="n">
        <f aca="false">COUNTA(DI29:DX29)</f>
        <v>0</v>
      </c>
      <c r="DZ29" s="1684"/>
      <c r="EA29" s="1673"/>
      <c r="EB29" s="1673"/>
      <c r="EC29" s="1673"/>
      <c r="ED29" s="1673"/>
      <c r="EE29" s="1673"/>
      <c r="EF29" s="1673"/>
      <c r="EG29" s="1673"/>
      <c r="EH29" s="1673"/>
      <c r="EI29" s="1673"/>
      <c r="EJ29" s="1673"/>
      <c r="EK29" s="1673"/>
      <c r="EL29" s="1673"/>
      <c r="EM29" s="1673"/>
      <c r="EN29" s="1673"/>
      <c r="EO29" s="1673"/>
      <c r="EP29" s="1673"/>
      <c r="EQ29" s="1673"/>
      <c r="ER29" s="1673"/>
      <c r="ES29" s="1673"/>
      <c r="ET29" s="1673"/>
      <c r="EU29" s="1673"/>
      <c r="EV29" s="1673"/>
      <c r="EW29" s="1673"/>
      <c r="EX29" s="1673"/>
      <c r="EY29" s="1674"/>
      <c r="EZ29" s="1675"/>
      <c r="FA29" s="1676"/>
      <c r="FB29" s="1677"/>
      <c r="FC29" s="1683" t="n">
        <f aca="false">COUNTA(EA29:FB29)</f>
        <v>0</v>
      </c>
      <c r="FD29" s="1684"/>
      <c r="FE29" s="1673"/>
      <c r="FF29" s="1673"/>
      <c r="FG29" s="1673"/>
      <c r="FH29" s="1673"/>
      <c r="FI29" s="1673"/>
      <c r="FJ29" s="1673"/>
      <c r="FK29" s="1673"/>
      <c r="FL29" s="1673"/>
      <c r="FM29" s="1673"/>
      <c r="FN29" s="1674"/>
      <c r="FO29" s="1675"/>
      <c r="FP29" s="1676"/>
      <c r="FQ29" s="1677"/>
      <c r="FR29" s="1683" t="n">
        <f aca="false">COUNTA(FE29:FQ29)</f>
        <v>0</v>
      </c>
      <c r="FS29" s="1684"/>
      <c r="FT29" s="1844"/>
      <c r="FU29" s="1686"/>
      <c r="FV29" s="1686"/>
      <c r="FW29" s="1686"/>
      <c r="FX29" s="1686"/>
      <c r="FY29" s="1686"/>
      <c r="FZ29" s="1686"/>
      <c r="GA29" s="1686"/>
      <c r="GB29" s="1686"/>
      <c r="GC29" s="1686"/>
      <c r="GD29" s="1686"/>
      <c r="GE29" s="1686"/>
      <c r="GF29" s="1686"/>
      <c r="GG29" s="1686"/>
      <c r="GH29" s="1686"/>
      <c r="GI29" s="1686"/>
      <c r="GJ29" s="1686"/>
      <c r="GK29" s="1686"/>
      <c r="GL29" s="1686"/>
      <c r="GM29" s="1686"/>
      <c r="GN29" s="1686"/>
      <c r="GO29" s="1686"/>
      <c r="GP29" s="1686"/>
      <c r="GQ29" s="1686"/>
      <c r="GR29" s="1686"/>
      <c r="GS29" s="1687"/>
      <c r="GT29" s="1688"/>
      <c r="GU29" s="1689"/>
      <c r="GV29" s="1677"/>
      <c r="GW29" s="1690" t="n">
        <f aca="false">SUBTOTAL(9,FT31:GV31)</f>
        <v>0</v>
      </c>
      <c r="GX29" s="1679" t="n">
        <f aca="false">SUBTOTAL(9,FT31:GV31)</f>
        <v>0</v>
      </c>
      <c r="GY29" s="1691"/>
      <c r="GZ29" s="1845"/>
      <c r="HA29" s="1846"/>
      <c r="HB29" s="1694"/>
      <c r="HC29" s="1695"/>
      <c r="HD29" s="1696"/>
      <c r="HE29" s="1697"/>
      <c r="HF29" s="1698"/>
      <c r="HG29" s="1699"/>
      <c r="HH29" s="1700"/>
      <c r="HI29" s="1847"/>
      <c r="HJ29" s="1686"/>
      <c r="HK29" s="1686"/>
      <c r="HL29" s="1686"/>
      <c r="HM29" s="1686"/>
      <c r="HN29" s="1686"/>
      <c r="HO29" s="1686"/>
      <c r="HP29" s="1686"/>
      <c r="HQ29" s="1686"/>
      <c r="HR29" s="1686"/>
      <c r="HS29" s="1686"/>
      <c r="HT29" s="1686"/>
      <c r="HU29" s="1686"/>
      <c r="HV29" s="1686"/>
      <c r="HW29" s="1686"/>
      <c r="HX29" s="1686"/>
      <c r="HY29" s="1686"/>
      <c r="HZ29" s="1687"/>
      <c r="IA29" s="1688"/>
      <c r="IB29" s="1689"/>
      <c r="IC29" s="1677"/>
      <c r="ID29" s="1678" t="n">
        <f aca="false">SUBTOTAL(9,HG31:IC31)</f>
        <v>0</v>
      </c>
      <c r="IE29" s="1702"/>
      <c r="IF29" s="1703"/>
      <c r="IG29" s="1703"/>
      <c r="IH29" s="1704"/>
      <c r="II29" s="1705"/>
      <c r="IJ29" s="1706"/>
      <c r="IK29" s="1707" t="n">
        <f aca="false">SUBTOTAL(9,IF31:IJ31)</f>
        <v>0</v>
      </c>
      <c r="IL29" s="1708"/>
      <c r="IM29" s="1709" t="n">
        <v>4323</v>
      </c>
      <c r="IN29" s="1710"/>
      <c r="IO29" s="1711"/>
      <c r="IP29" s="1711"/>
      <c r="IQ29" s="1711"/>
      <c r="IR29" s="1711"/>
      <c r="IS29" s="1711"/>
      <c r="IT29" s="1711"/>
      <c r="IU29" s="1711"/>
      <c r="IV29" s="1712"/>
      <c r="IW29" s="1713"/>
      <c r="IX29" s="1714"/>
      <c r="IY29" s="1715"/>
      <c r="IZ29" s="1678" t="n">
        <f aca="false">SUBTOTAL(3,IM29:IY29)</f>
        <v>1</v>
      </c>
      <c r="JA29" s="1716"/>
      <c r="JB29" s="1717"/>
      <c r="JC29" s="1718"/>
      <c r="JD29" s="1719"/>
      <c r="JE29" s="1720"/>
      <c r="JF29" s="1721"/>
      <c r="JG29" s="1827"/>
      <c r="JH29" s="1722"/>
      <c r="JI29" s="1722"/>
      <c r="JJ29" s="1723"/>
      <c r="JK29" s="1724"/>
      <c r="JL29" s="1725"/>
      <c r="JM29" s="1664"/>
      <c r="JN29" s="1665"/>
      <c r="JO29" s="1666"/>
      <c r="JP29" s="1726"/>
      <c r="JQ29" s="1727"/>
      <c r="JR29" s="1728"/>
    </row>
    <row r="30" customFormat="false" ht="11.25" hidden="false" customHeight="true" outlineLevel="0" collapsed="false">
      <c r="A30" s="1611"/>
      <c r="B30" s="1729" t="s">
        <v>661</v>
      </c>
      <c r="C30" s="1731"/>
      <c r="D30" s="1739"/>
      <c r="E30" s="1731"/>
      <c r="F30" s="1731" t="n">
        <v>70</v>
      </c>
      <c r="G30" s="1732"/>
      <c r="H30" s="1732"/>
      <c r="I30" s="1732"/>
      <c r="J30" s="1732"/>
      <c r="K30" s="1732"/>
      <c r="L30" s="1732"/>
      <c r="M30" s="1732"/>
      <c r="N30" s="1732"/>
      <c r="O30" s="1732"/>
      <c r="P30" s="1732"/>
      <c r="Q30" s="1732"/>
      <c r="R30" s="1732"/>
      <c r="S30" s="1732"/>
      <c r="T30" s="1732"/>
      <c r="U30" s="1732"/>
      <c r="V30" s="1732"/>
      <c r="W30" s="1733"/>
      <c r="X30" s="1734"/>
      <c r="Y30" s="1735"/>
      <c r="Z30" s="1736"/>
      <c r="AA30" s="1737" t="n">
        <f aca="false">SUBTOTAL(9,C30:Z30)</f>
        <v>70</v>
      </c>
      <c r="AB30" s="1738" t="n">
        <f aca="false">AA30+AB26</f>
        <v>70</v>
      </c>
      <c r="AC30" s="1739"/>
      <c r="AD30" s="1739"/>
      <c r="AE30" s="1732"/>
      <c r="AF30" s="1732"/>
      <c r="AG30" s="1732"/>
      <c r="AH30" s="1732"/>
      <c r="AI30" s="1732"/>
      <c r="AJ30" s="1732"/>
      <c r="AK30" s="1732"/>
      <c r="AL30" s="1732"/>
      <c r="AM30" s="1732"/>
      <c r="AN30" s="1732"/>
      <c r="AO30" s="1733"/>
      <c r="AP30" s="1734"/>
      <c r="AQ30" s="1735"/>
      <c r="AR30" s="1736"/>
      <c r="AS30" s="1737" t="n">
        <f aca="false">SUBTOTAL(9,AC30:AR30)</f>
        <v>0</v>
      </c>
      <c r="AT30" s="1738" t="n">
        <f aca="false">AS30+AT26</f>
        <v>0</v>
      </c>
      <c r="AU30" s="1739"/>
      <c r="AV30" s="1739"/>
      <c r="AW30" s="1731"/>
      <c r="AX30" s="1732"/>
      <c r="AY30" s="1732"/>
      <c r="AZ30" s="1732"/>
      <c r="BA30" s="1732"/>
      <c r="BB30" s="1732"/>
      <c r="BC30" s="1732"/>
      <c r="BD30" s="1732"/>
      <c r="BE30" s="1732"/>
      <c r="BF30" s="1732"/>
      <c r="BG30" s="1732"/>
      <c r="BH30" s="1732"/>
      <c r="BI30" s="1732"/>
      <c r="BJ30" s="1732"/>
      <c r="BK30" s="1732"/>
      <c r="BL30" s="1732"/>
      <c r="BM30" s="1732"/>
      <c r="BN30" s="1732"/>
      <c r="BO30" s="1732"/>
      <c r="BP30" s="1732"/>
      <c r="BQ30" s="1733"/>
      <c r="BR30" s="1734"/>
      <c r="BS30" s="1735"/>
      <c r="BT30" s="1736"/>
      <c r="BU30" s="1737" t="n">
        <f aca="false">SUBTOTAL(9,AU30:BT30)</f>
        <v>0</v>
      </c>
      <c r="BV30" s="1738" t="n">
        <f aca="false">BU30+BV26</f>
        <v>39</v>
      </c>
      <c r="BW30" s="1732"/>
      <c r="BX30" s="1732"/>
      <c r="BY30" s="1732"/>
      <c r="BZ30" s="1732"/>
      <c r="CA30" s="1732"/>
      <c r="CB30" s="1732"/>
      <c r="CC30" s="1732"/>
      <c r="CD30" s="1732"/>
      <c r="CE30" s="1732"/>
      <c r="CF30" s="1732"/>
      <c r="CG30" s="1732"/>
      <c r="CH30" s="1732"/>
      <c r="CI30" s="1733"/>
      <c r="CJ30" s="1734"/>
      <c r="CK30" s="1735"/>
      <c r="CL30" s="1736"/>
      <c r="CM30" s="1737" t="n">
        <f aca="false">SUBTOTAL(9,BW30:CL30)</f>
        <v>0</v>
      </c>
      <c r="CN30" s="1738" t="n">
        <f aca="false">CM30+CN26</f>
        <v>0</v>
      </c>
      <c r="CO30" s="1738" t="n">
        <f aca="false">AA30+AS30+BU30+CM30</f>
        <v>70</v>
      </c>
      <c r="CP30" s="1738" t="n">
        <f aca="false">CO30+CP26</f>
        <v>109</v>
      </c>
      <c r="CQ30" s="1732"/>
      <c r="CR30" s="1732"/>
      <c r="CS30" s="1732"/>
      <c r="CT30" s="1732"/>
      <c r="CU30" s="1732"/>
      <c r="CV30" s="1732"/>
      <c r="CW30" s="1732"/>
      <c r="CX30" s="1732"/>
      <c r="CY30" s="1732"/>
      <c r="CZ30" s="1732"/>
      <c r="DA30" s="1732"/>
      <c r="DB30" s="1732"/>
      <c r="DC30" s="1733"/>
      <c r="DD30" s="1734"/>
      <c r="DE30" s="1735"/>
      <c r="DF30" s="1736"/>
      <c r="DG30" s="1741" t="n">
        <f aca="false">SUBTOTAL(9,CQ30:DF30)</f>
        <v>0</v>
      </c>
      <c r="DH30" s="1742" t="n">
        <f aca="false">DG30:DG30+IF($B26:$B26=2,0,DH26:DH26)</f>
        <v>0</v>
      </c>
      <c r="DI30" s="1851"/>
      <c r="DJ30" s="1732"/>
      <c r="DK30" s="1732"/>
      <c r="DL30" s="1732"/>
      <c r="DM30" s="1732"/>
      <c r="DN30" s="1732"/>
      <c r="DO30" s="1732"/>
      <c r="DP30" s="1732"/>
      <c r="DQ30" s="1732"/>
      <c r="DR30" s="1732"/>
      <c r="DS30" s="1732"/>
      <c r="DT30" s="1732"/>
      <c r="DU30" s="1733"/>
      <c r="DV30" s="1734"/>
      <c r="DW30" s="1735"/>
      <c r="DX30" s="1736"/>
      <c r="DY30" s="1741" t="n">
        <f aca="false">SUBTOTAL(9,DI30:DX30)</f>
        <v>0</v>
      </c>
      <c r="DZ30" s="1742" t="n">
        <f aca="false">DY30:DY30+IF($B26:$B26=2,0,DZ26:DZ26)</f>
        <v>0</v>
      </c>
      <c r="EA30" s="1732"/>
      <c r="EB30" s="1732"/>
      <c r="EC30" s="1732"/>
      <c r="ED30" s="1732"/>
      <c r="EE30" s="1732"/>
      <c r="EF30" s="1732"/>
      <c r="EG30" s="1732"/>
      <c r="EH30" s="1732"/>
      <c r="EI30" s="1732"/>
      <c r="EJ30" s="1732"/>
      <c r="EK30" s="1732"/>
      <c r="EL30" s="1732"/>
      <c r="EM30" s="1732"/>
      <c r="EN30" s="1732"/>
      <c r="EO30" s="1732"/>
      <c r="EP30" s="1732"/>
      <c r="EQ30" s="1732"/>
      <c r="ER30" s="1732"/>
      <c r="ES30" s="1732"/>
      <c r="ET30" s="1732"/>
      <c r="EU30" s="1732"/>
      <c r="EV30" s="1732"/>
      <c r="EW30" s="1732"/>
      <c r="EX30" s="1732"/>
      <c r="EY30" s="1733"/>
      <c r="EZ30" s="1734"/>
      <c r="FA30" s="1735"/>
      <c r="FB30" s="1736"/>
      <c r="FC30" s="1741" t="n">
        <f aca="false">SUBTOTAL(9,EA30:FB30)</f>
        <v>0</v>
      </c>
      <c r="FD30" s="1742" t="n">
        <f aca="false">FC30:FC30+IF($B26:$B26=2,0,FD26:FD26)</f>
        <v>0</v>
      </c>
      <c r="FE30" s="1732"/>
      <c r="FF30" s="1732"/>
      <c r="FG30" s="1732"/>
      <c r="FH30" s="1732"/>
      <c r="FI30" s="1732"/>
      <c r="FJ30" s="1732"/>
      <c r="FK30" s="1732"/>
      <c r="FL30" s="1732"/>
      <c r="FM30" s="1732"/>
      <c r="FN30" s="1733"/>
      <c r="FO30" s="1734"/>
      <c r="FP30" s="1735"/>
      <c r="FQ30" s="1736"/>
      <c r="FR30" s="1741" t="n">
        <f aca="false">SUBTOTAL(9,FE30:FQ30)</f>
        <v>0</v>
      </c>
      <c r="FS30" s="1742" t="n">
        <f aca="false">FR30:FR30+IF($B26:$B26=2,0,FS26:FS26)</f>
        <v>0</v>
      </c>
      <c r="FT30" s="1851"/>
      <c r="FU30" s="1744"/>
      <c r="FV30" s="1744"/>
      <c r="FW30" s="1744"/>
      <c r="FX30" s="1744"/>
      <c r="FY30" s="1744"/>
      <c r="FZ30" s="1744"/>
      <c r="GA30" s="1744"/>
      <c r="GB30" s="1744"/>
      <c r="GC30" s="1744"/>
      <c r="GD30" s="1744"/>
      <c r="GE30" s="1744"/>
      <c r="GF30" s="1744"/>
      <c r="GG30" s="1744"/>
      <c r="GH30" s="1744"/>
      <c r="GI30" s="1744"/>
      <c r="GJ30" s="1744"/>
      <c r="GK30" s="1744"/>
      <c r="GL30" s="1744"/>
      <c r="GM30" s="1744"/>
      <c r="GN30" s="1744"/>
      <c r="GO30" s="1744"/>
      <c r="GP30" s="1744"/>
      <c r="GQ30" s="1744"/>
      <c r="GR30" s="1744"/>
      <c r="GS30" s="1745"/>
      <c r="GT30" s="1746"/>
      <c r="GU30" s="1747"/>
      <c r="GV30" s="1736"/>
      <c r="GW30" s="1748" t="n">
        <f aca="false">SUBTOTAL(9,FT30:GV30)</f>
        <v>0</v>
      </c>
      <c r="GX30" s="1738" t="n">
        <f aca="false">SUBTOTAL(9,FT30:GV30)</f>
        <v>0</v>
      </c>
      <c r="GY30" s="1737" t="n">
        <f aca="false">GX30:GX30+IF($B26:$B26=2,0,GY26:GY26)</f>
        <v>0</v>
      </c>
      <c r="GZ30" s="1749"/>
      <c r="HA30" s="1750"/>
      <c r="HB30" s="1751" t="e">
        <f aca="false">'02.24 НГДП по датам'!BA30</f>
        <v>#VALUE!</v>
      </c>
      <c r="HC30" s="1752" t="e">
        <f aca="false">SUBTOTAL(9,GZ30:HB30)</f>
        <v>#VALUE!</v>
      </c>
      <c r="HD30" s="1753" t="n">
        <f aca="false">$HD$3+HD26</f>
        <v>190.15</v>
      </c>
      <c r="HE30" s="1754" t="n">
        <f aca="false">$HE$3+HE26</f>
        <v>59.85</v>
      </c>
      <c r="HF30" s="1831" t="n">
        <f aca="false">SUM(HD30:HE30)</f>
        <v>250</v>
      </c>
      <c r="HG30" s="1756"/>
      <c r="HH30" s="1757"/>
      <c r="HI30" s="1832"/>
      <c r="HJ30" s="1744"/>
      <c r="HK30" s="1744"/>
      <c r="HL30" s="1744"/>
      <c r="HM30" s="1744"/>
      <c r="HN30" s="1744"/>
      <c r="HO30" s="1744"/>
      <c r="HP30" s="1744"/>
      <c r="HQ30" s="1744"/>
      <c r="HR30" s="1744"/>
      <c r="HS30" s="1744"/>
      <c r="HT30" s="1744"/>
      <c r="HU30" s="1744"/>
      <c r="HV30" s="1744"/>
      <c r="HW30" s="1744"/>
      <c r="HX30" s="1744"/>
      <c r="HY30" s="1744"/>
      <c r="HZ30" s="1745"/>
      <c r="IA30" s="1746"/>
      <c r="IB30" s="1747"/>
      <c r="IC30" s="1736"/>
      <c r="ID30" s="1737" t="n">
        <f aca="false">SUBTOTAL(9,HG30:IC30)</f>
        <v>0</v>
      </c>
      <c r="IE30" s="1748" t="n">
        <f aca="false">ID30:ID30+IF($B26:$B26=2,0,IE26:IE26)</f>
        <v>32</v>
      </c>
      <c r="IF30" s="1759"/>
      <c r="IG30" s="1759"/>
      <c r="IH30" s="1760"/>
      <c r="II30" s="1761"/>
      <c r="IJ30" s="1762"/>
      <c r="IK30" s="1763" t="n">
        <f aca="false">SUBTOTAL(9,IF30:IJ30)</f>
        <v>0</v>
      </c>
      <c r="IL30" s="1764" t="n">
        <f aca="false">IK30:IK30+IF($B26:$B26=2,0,IL26:IL26)</f>
        <v>0</v>
      </c>
      <c r="IM30" s="1765" t="n">
        <v>7.9</v>
      </c>
      <c r="IN30" s="1765"/>
      <c r="IO30" s="1732"/>
      <c r="IP30" s="1732"/>
      <c r="IQ30" s="1732"/>
      <c r="IR30" s="1732"/>
      <c r="IS30" s="1732"/>
      <c r="IT30" s="1732"/>
      <c r="IU30" s="1732"/>
      <c r="IV30" s="1733"/>
      <c r="IW30" s="1734"/>
      <c r="IX30" s="1735"/>
      <c r="IY30" s="1736"/>
      <c r="IZ30" s="1737" t="n">
        <f aca="false">SUBTOTAL(9,IM30:IY30)</f>
        <v>7.9</v>
      </c>
      <c r="JA30" s="1738" t="n">
        <f aca="false">IZ30:IZ30+IF($B26:$B26=2,0,JA26:JA26)</f>
        <v>7.9</v>
      </c>
      <c r="JB30" s="1766"/>
      <c r="JC30" s="1767" t="e">
        <f aca="false">'02.24 НГДП по датам'!BT30</f>
        <v>#VALUE!</v>
      </c>
      <c r="JD30" s="1834" t="n">
        <f aca="false">$JD$14</f>
        <v>0</v>
      </c>
      <c r="JE30" s="1769" t="e">
        <f aca="false">SUBTOTAL(9,JB30:JD30)</f>
        <v>#VALUE!</v>
      </c>
      <c r="JF30" s="1770" t="n">
        <f aca="false">SUMIF($C$5:JE$5,"Накопленный эффект, т/сут",$C30:JE30)+SUMIF($C$5:JE$5,"Нараст.  по потенциалу",$C30:JE30)-SUMIF($C$5:JE$5,"Нараст. по остановкам",$C30:JE30)-SUMIF($C$5:JE$5,"ИТОГО перевод в ППД",$C30:JE30)-SUMIF($C$5:JE$5,"ИТОГО  нерент, по распоряж.",$C30:JE30)-SUMIF($C$5:JE$5,"ИТОГО ост. дебит от ЗБС, Углуб., ПВЛГ/ПНЛГ",$C30:JE30)</f>
        <v>69.1</v>
      </c>
      <c r="JG30" s="1764"/>
      <c r="JH30" s="1771"/>
      <c r="JI30" s="1771"/>
      <c r="JJ30" s="1772"/>
      <c r="JK30" s="1773"/>
      <c r="JL30" s="1763" t="n">
        <f aca="false">SUBTOTAL(9,JG30:JJ30)</f>
        <v>0</v>
      </c>
      <c r="JM30" s="1664"/>
      <c r="JN30" s="1665"/>
      <c r="JO30" s="1666"/>
      <c r="JP30" s="1774" t="n">
        <f aca="false">JP$4:JP$4+SUMIF($C$5:JL$5,"Нараст. по остановкам",$C30:JL30)-SUMIF($C$5:JL$5,"Нараст.  по потенциалу",$C30:JL30)</f>
        <v>684.705</v>
      </c>
      <c r="JQ30" s="1775" t="n">
        <f aca="false">'02.24 ННГ без НГДП по датам'!JP30</f>
        <v>652.812</v>
      </c>
      <c r="JR30" s="1776" t="n">
        <f aca="false">'02.24 НГДП по датам'!CB30</f>
        <v>31.893</v>
      </c>
    </row>
    <row r="31" customFormat="false" ht="1.5" hidden="false" customHeight="true" outlineLevel="0" collapsed="false">
      <c r="A31" s="1777"/>
      <c r="B31" s="1777"/>
      <c r="C31" s="1778"/>
      <c r="D31" s="1778"/>
      <c r="E31" s="1778"/>
      <c r="F31" s="1778"/>
      <c r="G31" s="1779"/>
      <c r="H31" s="1779"/>
      <c r="I31" s="1779"/>
      <c r="J31" s="1779"/>
      <c r="K31" s="1779"/>
      <c r="L31" s="1779"/>
      <c r="M31" s="1779"/>
      <c r="N31" s="1779"/>
      <c r="O31" s="1779"/>
      <c r="P31" s="1779"/>
      <c r="Q31" s="1779"/>
      <c r="R31" s="1779"/>
      <c r="S31" s="1779"/>
      <c r="T31" s="1779"/>
      <c r="U31" s="1779"/>
      <c r="V31" s="1779"/>
      <c r="W31" s="1779"/>
      <c r="X31" s="1780"/>
      <c r="Y31" s="1781"/>
      <c r="Z31" s="1782"/>
      <c r="AA31" s="1783"/>
      <c r="AB31" s="1783"/>
      <c r="AC31" s="1784"/>
      <c r="AD31" s="1784"/>
      <c r="AE31" s="1779"/>
      <c r="AF31" s="1779"/>
      <c r="AG31" s="1779"/>
      <c r="AH31" s="1779"/>
      <c r="AI31" s="1779"/>
      <c r="AJ31" s="1779"/>
      <c r="AK31" s="1779"/>
      <c r="AL31" s="1779"/>
      <c r="AM31" s="1779"/>
      <c r="AN31" s="1779"/>
      <c r="AO31" s="1779"/>
      <c r="AP31" s="1780"/>
      <c r="AQ31" s="1781"/>
      <c r="AR31" s="1782"/>
      <c r="AS31" s="1783"/>
      <c r="AT31" s="1783"/>
      <c r="AU31" s="1778"/>
      <c r="AV31" s="1778"/>
      <c r="AW31" s="1785"/>
      <c r="AX31" s="1779"/>
      <c r="AY31" s="1779"/>
      <c r="AZ31" s="1779"/>
      <c r="BA31" s="1779"/>
      <c r="BB31" s="1779"/>
      <c r="BC31" s="1779"/>
      <c r="BD31" s="1779"/>
      <c r="BE31" s="1779"/>
      <c r="BF31" s="1779"/>
      <c r="BG31" s="1779"/>
      <c r="BH31" s="1779"/>
      <c r="BI31" s="1779"/>
      <c r="BJ31" s="1779"/>
      <c r="BK31" s="1779"/>
      <c r="BL31" s="1779"/>
      <c r="BM31" s="1779"/>
      <c r="BN31" s="1779"/>
      <c r="BO31" s="1779"/>
      <c r="BP31" s="1779"/>
      <c r="BQ31" s="1779"/>
      <c r="BR31" s="1780"/>
      <c r="BS31" s="1781"/>
      <c r="BT31" s="1782"/>
      <c r="BU31" s="1783"/>
      <c r="BV31" s="1783"/>
      <c r="BW31" s="1784"/>
      <c r="BX31" s="1779"/>
      <c r="BY31" s="1779"/>
      <c r="BZ31" s="1779"/>
      <c r="CA31" s="1779"/>
      <c r="CB31" s="1779"/>
      <c r="CC31" s="1779"/>
      <c r="CD31" s="1779"/>
      <c r="CE31" s="1779"/>
      <c r="CF31" s="1779"/>
      <c r="CG31" s="1779"/>
      <c r="CH31" s="1779"/>
      <c r="CI31" s="1779"/>
      <c r="CJ31" s="1780"/>
      <c r="CK31" s="1781"/>
      <c r="CL31" s="1782"/>
      <c r="CM31" s="1783"/>
      <c r="CN31" s="1783"/>
      <c r="CO31" s="1783"/>
      <c r="CP31" s="1783"/>
      <c r="CQ31" s="1779"/>
      <c r="CR31" s="1779"/>
      <c r="CS31" s="1779"/>
      <c r="CT31" s="1779"/>
      <c r="CU31" s="1779"/>
      <c r="CV31" s="1779"/>
      <c r="CW31" s="1779"/>
      <c r="CX31" s="1779"/>
      <c r="CY31" s="1779"/>
      <c r="CZ31" s="1779"/>
      <c r="DA31" s="1779"/>
      <c r="DB31" s="1779"/>
      <c r="DC31" s="1779"/>
      <c r="DD31" s="1780"/>
      <c r="DE31" s="1781"/>
      <c r="DF31" s="1782"/>
      <c r="DG31" s="1783"/>
      <c r="DH31" s="1783"/>
      <c r="DI31" s="1852"/>
      <c r="DJ31" s="1779"/>
      <c r="DK31" s="1779"/>
      <c r="DL31" s="1779"/>
      <c r="DM31" s="1779"/>
      <c r="DN31" s="1779"/>
      <c r="DO31" s="1779"/>
      <c r="DP31" s="1779"/>
      <c r="DQ31" s="1779"/>
      <c r="DR31" s="1779"/>
      <c r="DS31" s="1779"/>
      <c r="DT31" s="1779"/>
      <c r="DU31" s="1779"/>
      <c r="DV31" s="1780"/>
      <c r="DW31" s="1781"/>
      <c r="DX31" s="1782"/>
      <c r="DY31" s="1783"/>
      <c r="DZ31" s="1783"/>
      <c r="EA31" s="1779"/>
      <c r="EB31" s="1779"/>
      <c r="EC31" s="1779"/>
      <c r="ED31" s="1779"/>
      <c r="EE31" s="1779"/>
      <c r="EF31" s="1779"/>
      <c r="EG31" s="1779"/>
      <c r="EH31" s="1779"/>
      <c r="EI31" s="1779"/>
      <c r="EJ31" s="1779"/>
      <c r="EK31" s="1779"/>
      <c r="EL31" s="1779"/>
      <c r="EM31" s="1779"/>
      <c r="EN31" s="1779"/>
      <c r="EO31" s="1779"/>
      <c r="EP31" s="1779"/>
      <c r="EQ31" s="1779"/>
      <c r="ER31" s="1779"/>
      <c r="ES31" s="1779"/>
      <c r="ET31" s="1779"/>
      <c r="EU31" s="1779"/>
      <c r="EV31" s="1779"/>
      <c r="EW31" s="1779"/>
      <c r="EX31" s="1779"/>
      <c r="EY31" s="1779"/>
      <c r="EZ31" s="1780"/>
      <c r="FA31" s="1781"/>
      <c r="FB31" s="1782"/>
      <c r="FC31" s="1783"/>
      <c r="FD31" s="1783"/>
      <c r="FE31" s="1779"/>
      <c r="FF31" s="1779"/>
      <c r="FG31" s="1779"/>
      <c r="FH31" s="1779"/>
      <c r="FI31" s="1779"/>
      <c r="FJ31" s="1779"/>
      <c r="FK31" s="1779"/>
      <c r="FL31" s="1779"/>
      <c r="FM31" s="1779"/>
      <c r="FN31" s="1779"/>
      <c r="FO31" s="1780"/>
      <c r="FP31" s="1781"/>
      <c r="FQ31" s="1782"/>
      <c r="FR31" s="1783"/>
      <c r="FS31" s="1783"/>
      <c r="FT31" s="1779"/>
      <c r="FU31" s="1779"/>
      <c r="FV31" s="1779"/>
      <c r="FW31" s="1779"/>
      <c r="FX31" s="1779"/>
      <c r="FY31" s="1779"/>
      <c r="FZ31" s="1779"/>
      <c r="GA31" s="1779"/>
      <c r="GB31" s="1779"/>
      <c r="GC31" s="1779"/>
      <c r="GD31" s="1779"/>
      <c r="GE31" s="1779"/>
      <c r="GF31" s="1779"/>
      <c r="GG31" s="1779"/>
      <c r="GH31" s="1779"/>
      <c r="GI31" s="1779"/>
      <c r="GJ31" s="1779"/>
      <c r="GK31" s="1779"/>
      <c r="GL31" s="1779"/>
      <c r="GM31" s="1779"/>
      <c r="GN31" s="1779"/>
      <c r="GO31" s="1779"/>
      <c r="GP31" s="1779"/>
      <c r="GQ31" s="1779"/>
      <c r="GR31" s="1779"/>
      <c r="GS31" s="1779"/>
      <c r="GT31" s="1780"/>
      <c r="GU31" s="1781"/>
      <c r="GV31" s="1782"/>
      <c r="GW31" s="1783"/>
      <c r="GX31" s="1783"/>
      <c r="GY31" s="1783"/>
      <c r="GZ31" s="1787"/>
      <c r="HA31" s="1787"/>
      <c r="HB31" s="1788"/>
      <c r="HC31" s="1783"/>
      <c r="HD31" s="1783"/>
      <c r="HE31" s="1789"/>
      <c r="HF31" s="1790"/>
      <c r="HG31" s="1757"/>
      <c r="HH31" s="1757"/>
      <c r="HI31" s="1787"/>
      <c r="HJ31" s="1779"/>
      <c r="HK31" s="1779"/>
      <c r="HL31" s="1779"/>
      <c r="HM31" s="1779"/>
      <c r="HN31" s="1779"/>
      <c r="HO31" s="1779"/>
      <c r="HP31" s="1779"/>
      <c r="HQ31" s="1779"/>
      <c r="HR31" s="1779"/>
      <c r="HS31" s="1779"/>
      <c r="HT31" s="1779"/>
      <c r="HU31" s="1779"/>
      <c r="HV31" s="1779"/>
      <c r="HW31" s="1779"/>
      <c r="HX31" s="1779"/>
      <c r="HY31" s="1779"/>
      <c r="HZ31" s="1779"/>
      <c r="IA31" s="1780"/>
      <c r="IB31" s="1781"/>
      <c r="IC31" s="1782"/>
      <c r="ID31" s="1783"/>
      <c r="IE31" s="1783"/>
      <c r="IF31" s="1792"/>
      <c r="IG31" s="1792"/>
      <c r="IH31" s="1792"/>
      <c r="II31" s="1793"/>
      <c r="IJ31" s="1794"/>
      <c r="IK31" s="1792"/>
      <c r="IL31" s="1792"/>
      <c r="IM31" s="1795"/>
      <c r="IN31" s="1795"/>
      <c r="IO31" s="1779"/>
      <c r="IP31" s="1779"/>
      <c r="IQ31" s="1779"/>
      <c r="IR31" s="1779"/>
      <c r="IS31" s="1779"/>
      <c r="IT31" s="1779"/>
      <c r="IU31" s="1779"/>
      <c r="IV31" s="1779"/>
      <c r="IW31" s="1780"/>
      <c r="IX31" s="1781"/>
      <c r="IY31" s="1782"/>
      <c r="IZ31" s="1783"/>
      <c r="JA31" s="1783"/>
      <c r="JB31" s="1779"/>
      <c r="JC31" s="1788"/>
      <c r="JD31" s="1779"/>
      <c r="JE31" s="1783"/>
      <c r="JF31" s="1783"/>
      <c r="JG31" s="1792"/>
      <c r="JH31" s="1792"/>
      <c r="JI31" s="1792"/>
      <c r="JJ31" s="1792"/>
      <c r="JK31" s="1796"/>
      <c r="JL31" s="1792"/>
      <c r="JM31" s="1797"/>
      <c r="JN31" s="1797"/>
      <c r="JO31" s="1798"/>
      <c r="JP31" s="1797"/>
      <c r="JQ31" s="1797"/>
      <c r="JR31" s="1798"/>
    </row>
    <row r="32" customFormat="false" ht="11.25" hidden="false" customHeight="true" outlineLevel="0" collapsed="false">
      <c r="A32" s="1611" t="n">
        <f aca="false">A28+1</f>
        <v>45328</v>
      </c>
      <c r="B32" s="1612" t="s">
        <v>662</v>
      </c>
      <c r="C32" s="1853" t="s">
        <v>72</v>
      </c>
      <c r="D32" s="1853" t="s">
        <v>223</v>
      </c>
      <c r="E32" s="1853" t="s">
        <v>200</v>
      </c>
      <c r="F32" s="1614"/>
      <c r="G32" s="1615"/>
      <c r="H32" s="1615"/>
      <c r="I32" s="1615"/>
      <c r="J32" s="1615"/>
      <c r="K32" s="1615"/>
      <c r="L32" s="1615"/>
      <c r="M32" s="1615"/>
      <c r="N32" s="1615"/>
      <c r="O32" s="1615"/>
      <c r="P32" s="1615"/>
      <c r="Q32" s="1615"/>
      <c r="R32" s="1615"/>
      <c r="S32" s="1615"/>
      <c r="T32" s="1615"/>
      <c r="U32" s="1615"/>
      <c r="V32" s="1615"/>
      <c r="W32" s="1616"/>
      <c r="X32" s="1799"/>
      <c r="Y32" s="1800"/>
      <c r="Z32" s="1801"/>
      <c r="AA32" s="1620"/>
      <c r="AB32" s="1621"/>
      <c r="AC32" s="1622"/>
      <c r="AD32" s="1622"/>
      <c r="AE32" s="1615"/>
      <c r="AF32" s="1615"/>
      <c r="AG32" s="1615"/>
      <c r="AH32" s="1615"/>
      <c r="AI32" s="1615"/>
      <c r="AJ32" s="1615"/>
      <c r="AK32" s="1615"/>
      <c r="AL32" s="1615"/>
      <c r="AM32" s="1615"/>
      <c r="AN32" s="1615"/>
      <c r="AO32" s="1616"/>
      <c r="AP32" s="1799"/>
      <c r="AQ32" s="1800"/>
      <c r="AR32" s="1801"/>
      <c r="AS32" s="1620"/>
      <c r="AT32" s="1621"/>
      <c r="AU32" s="1622"/>
      <c r="AV32" s="1854" t="s">
        <v>223</v>
      </c>
      <c r="AW32" s="1835" t="s">
        <v>307</v>
      </c>
      <c r="AX32" s="1615"/>
      <c r="AY32" s="1615"/>
      <c r="AZ32" s="1615"/>
      <c r="BA32" s="1615"/>
      <c r="BB32" s="1615"/>
      <c r="BC32" s="1615"/>
      <c r="BD32" s="1615"/>
      <c r="BE32" s="1615"/>
      <c r="BF32" s="1615"/>
      <c r="BG32" s="1615"/>
      <c r="BH32" s="1615"/>
      <c r="BI32" s="1615"/>
      <c r="BJ32" s="1615"/>
      <c r="BK32" s="1615"/>
      <c r="BL32" s="1615"/>
      <c r="BM32" s="1615"/>
      <c r="BN32" s="1615"/>
      <c r="BO32" s="1615"/>
      <c r="BP32" s="1615"/>
      <c r="BQ32" s="1616"/>
      <c r="BR32" s="1617"/>
      <c r="BS32" s="1618"/>
      <c r="BT32" s="1619"/>
      <c r="BU32" s="1620"/>
      <c r="BV32" s="1621"/>
      <c r="BW32" s="1623"/>
      <c r="BX32" s="1615"/>
      <c r="BY32" s="1615"/>
      <c r="BZ32" s="1615"/>
      <c r="CA32" s="1615"/>
      <c r="CB32" s="1615"/>
      <c r="CC32" s="1615"/>
      <c r="CD32" s="1615"/>
      <c r="CE32" s="1615"/>
      <c r="CF32" s="1615"/>
      <c r="CG32" s="1615"/>
      <c r="CH32" s="1615"/>
      <c r="CI32" s="1616"/>
      <c r="CJ32" s="1799"/>
      <c r="CK32" s="1800"/>
      <c r="CL32" s="1801"/>
      <c r="CM32" s="1620"/>
      <c r="CN32" s="1621"/>
      <c r="CO32" s="1621"/>
      <c r="CP32" s="1621"/>
      <c r="CQ32" s="1615"/>
      <c r="CR32" s="1615"/>
      <c r="CS32" s="1615"/>
      <c r="CT32" s="1615"/>
      <c r="CU32" s="1615"/>
      <c r="CV32" s="1615"/>
      <c r="CW32" s="1615"/>
      <c r="CX32" s="1615"/>
      <c r="CY32" s="1615"/>
      <c r="CZ32" s="1615"/>
      <c r="DA32" s="1615"/>
      <c r="DB32" s="1615"/>
      <c r="DC32" s="1616"/>
      <c r="DD32" s="1799"/>
      <c r="DE32" s="1800"/>
      <c r="DF32" s="1801"/>
      <c r="DG32" s="1624"/>
      <c r="DH32" s="1625"/>
      <c r="DI32" s="1623"/>
      <c r="DJ32" s="1615"/>
      <c r="DK32" s="1615"/>
      <c r="DL32" s="1615"/>
      <c r="DM32" s="1615"/>
      <c r="DN32" s="1615"/>
      <c r="DO32" s="1615"/>
      <c r="DP32" s="1615"/>
      <c r="DQ32" s="1615"/>
      <c r="DR32" s="1615"/>
      <c r="DS32" s="1615"/>
      <c r="DT32" s="1615"/>
      <c r="DU32" s="1616"/>
      <c r="DV32" s="1799"/>
      <c r="DW32" s="1800"/>
      <c r="DX32" s="1801"/>
      <c r="DY32" s="1624"/>
      <c r="DZ32" s="1625"/>
      <c r="EA32" s="1615"/>
      <c r="EB32" s="1615"/>
      <c r="EC32" s="1615"/>
      <c r="ED32" s="1615"/>
      <c r="EE32" s="1615"/>
      <c r="EF32" s="1615"/>
      <c r="EG32" s="1615"/>
      <c r="EH32" s="1615"/>
      <c r="EI32" s="1615"/>
      <c r="EJ32" s="1615"/>
      <c r="EK32" s="1615"/>
      <c r="EL32" s="1615"/>
      <c r="EM32" s="1615"/>
      <c r="EN32" s="1615"/>
      <c r="EO32" s="1615"/>
      <c r="EP32" s="1615"/>
      <c r="EQ32" s="1615"/>
      <c r="ER32" s="1615"/>
      <c r="ES32" s="1615"/>
      <c r="ET32" s="1615"/>
      <c r="EU32" s="1615"/>
      <c r="EV32" s="1615"/>
      <c r="EW32" s="1615"/>
      <c r="EX32" s="1615"/>
      <c r="EY32" s="1616"/>
      <c r="EZ32" s="1799"/>
      <c r="FA32" s="1800"/>
      <c r="FB32" s="1801"/>
      <c r="FC32" s="1624"/>
      <c r="FD32" s="1625"/>
      <c r="FE32" s="1615"/>
      <c r="FF32" s="1615"/>
      <c r="FG32" s="1615"/>
      <c r="FH32" s="1615"/>
      <c r="FI32" s="1615"/>
      <c r="FJ32" s="1615"/>
      <c r="FK32" s="1615"/>
      <c r="FL32" s="1615"/>
      <c r="FM32" s="1615"/>
      <c r="FN32" s="1616"/>
      <c r="FO32" s="1799"/>
      <c r="FP32" s="1800"/>
      <c r="FQ32" s="1801"/>
      <c r="FR32" s="1624"/>
      <c r="FS32" s="1625"/>
      <c r="FT32" s="1627"/>
      <c r="FU32" s="1627"/>
      <c r="FV32" s="1627"/>
      <c r="FW32" s="1627"/>
      <c r="FX32" s="1627"/>
      <c r="FY32" s="1627"/>
      <c r="FZ32" s="1627"/>
      <c r="GA32" s="1627"/>
      <c r="GB32" s="1627"/>
      <c r="GC32" s="1627"/>
      <c r="GD32" s="1627"/>
      <c r="GE32" s="1627"/>
      <c r="GF32" s="1627"/>
      <c r="GG32" s="1627"/>
      <c r="GH32" s="1627"/>
      <c r="GI32" s="1627"/>
      <c r="GJ32" s="1627"/>
      <c r="GK32" s="1627"/>
      <c r="GL32" s="1627"/>
      <c r="GM32" s="1627"/>
      <c r="GN32" s="1627"/>
      <c r="GO32" s="1627"/>
      <c r="GP32" s="1627"/>
      <c r="GQ32" s="1627"/>
      <c r="GR32" s="1627"/>
      <c r="GS32" s="1628"/>
      <c r="GT32" s="1803"/>
      <c r="GU32" s="1804"/>
      <c r="GV32" s="1801"/>
      <c r="GW32" s="1631"/>
      <c r="GX32" s="1621"/>
      <c r="GY32" s="1620"/>
      <c r="GZ32" s="1838"/>
      <c r="HA32" s="1839"/>
      <c r="HB32" s="1840"/>
      <c r="HC32" s="1635"/>
      <c r="HD32" s="1636"/>
      <c r="HE32" s="1841"/>
      <c r="HF32" s="1638"/>
      <c r="HG32" s="1640"/>
      <c r="HH32" s="1639"/>
      <c r="HI32" s="1842"/>
      <c r="HJ32" s="1627"/>
      <c r="HK32" s="1627"/>
      <c r="HL32" s="1627"/>
      <c r="HM32" s="1627"/>
      <c r="HN32" s="1627"/>
      <c r="HO32" s="1627"/>
      <c r="HP32" s="1627"/>
      <c r="HQ32" s="1627"/>
      <c r="HR32" s="1627"/>
      <c r="HS32" s="1627"/>
      <c r="HT32" s="1627"/>
      <c r="HU32" s="1627"/>
      <c r="HV32" s="1627"/>
      <c r="HW32" s="1627"/>
      <c r="HX32" s="1627"/>
      <c r="HY32" s="1627"/>
      <c r="HZ32" s="1628"/>
      <c r="IA32" s="1803"/>
      <c r="IB32" s="1804"/>
      <c r="IC32" s="1801"/>
      <c r="ID32" s="1620"/>
      <c r="IE32" s="1631"/>
      <c r="IF32" s="1642"/>
      <c r="IG32" s="1642"/>
      <c r="IH32" s="1643"/>
      <c r="II32" s="1812"/>
      <c r="IJ32" s="1813"/>
      <c r="IK32" s="1646"/>
      <c r="IL32" s="1647"/>
      <c r="IM32" s="1648"/>
      <c r="IN32" s="1649"/>
      <c r="IO32" s="1627"/>
      <c r="IP32" s="1650"/>
      <c r="IQ32" s="1650"/>
      <c r="IR32" s="1650"/>
      <c r="IS32" s="1650"/>
      <c r="IT32" s="1650"/>
      <c r="IU32" s="1650"/>
      <c r="IV32" s="1651"/>
      <c r="IW32" s="1814"/>
      <c r="IX32" s="1815"/>
      <c r="IY32" s="1816"/>
      <c r="IZ32" s="1620"/>
      <c r="JA32" s="1621"/>
      <c r="JB32" s="1655"/>
      <c r="JC32" s="1807"/>
      <c r="JD32" s="1657"/>
      <c r="JE32" s="1658"/>
      <c r="JF32" s="1659"/>
      <c r="JG32" s="1817"/>
      <c r="JH32" s="1817"/>
      <c r="JI32" s="1817"/>
      <c r="JJ32" s="1855"/>
      <c r="JK32" s="1856"/>
      <c r="JL32" s="1663"/>
      <c r="JM32" s="1664" t="e">
        <f aca="false">JM$4:JM$4+SUMIF($C$5:JL$5,"Нараст. баланс",$C34:JL34)+SUMIF($C$7:JH$7,"Итого (с ВНР)",$C34:JH34)-SUMIF($C$5:JL$5,"Геол. снижение,  т/сут",$C34:JL34)-SUMIF(JJ$7:JL$7,"Итого",JJ34:JL34)-SUMIF($C$7:JL$7,"Итого (с ВСП)",$C34:JL34)</f>
        <v>#VALUE!</v>
      </c>
      <c r="JN32" s="1665" t="n">
        <f aca="false">'02.24 ННГ без НГДП по датам'!JM32:JM34</f>
        <v>23275.896</v>
      </c>
      <c r="JO32" s="1666" t="e">
        <f aca="false">'02.24 НГДП по датам'!CA32:CA34</f>
        <v>#VALUE!</v>
      </c>
      <c r="JP32" s="1667"/>
      <c r="JQ32" s="1668"/>
      <c r="JR32" s="1819"/>
    </row>
    <row r="33" customFormat="false" ht="11.25" hidden="false" customHeight="true" outlineLevel="0" collapsed="false">
      <c r="A33" s="1611"/>
      <c r="B33" s="1670" t="s">
        <v>663</v>
      </c>
      <c r="C33" s="1857" t="s">
        <v>456</v>
      </c>
      <c r="D33" s="1857" t="s">
        <v>432</v>
      </c>
      <c r="E33" s="1857" t="s">
        <v>448</v>
      </c>
      <c r="F33" s="1672"/>
      <c r="G33" s="1673"/>
      <c r="H33" s="1673"/>
      <c r="I33" s="1673"/>
      <c r="J33" s="1673"/>
      <c r="K33" s="1673"/>
      <c r="L33" s="1673"/>
      <c r="M33" s="1673"/>
      <c r="N33" s="1673"/>
      <c r="O33" s="1673"/>
      <c r="P33" s="1673"/>
      <c r="Q33" s="1673"/>
      <c r="R33" s="1673"/>
      <c r="S33" s="1673"/>
      <c r="T33" s="1673"/>
      <c r="U33" s="1673"/>
      <c r="V33" s="1673"/>
      <c r="W33" s="1674"/>
      <c r="X33" s="1675"/>
      <c r="Y33" s="1676"/>
      <c r="Z33" s="1677"/>
      <c r="AA33" s="1678" t="n">
        <f aca="false">COUNTA(C33:Z33)</f>
        <v>3</v>
      </c>
      <c r="AB33" s="1679"/>
      <c r="AC33" s="1680"/>
      <c r="AD33" s="1680"/>
      <c r="AE33" s="1673"/>
      <c r="AF33" s="1673"/>
      <c r="AG33" s="1673"/>
      <c r="AH33" s="1673"/>
      <c r="AI33" s="1673"/>
      <c r="AJ33" s="1673"/>
      <c r="AK33" s="1673"/>
      <c r="AL33" s="1673"/>
      <c r="AM33" s="1673"/>
      <c r="AN33" s="1673"/>
      <c r="AO33" s="1674"/>
      <c r="AP33" s="1675"/>
      <c r="AQ33" s="1676"/>
      <c r="AR33" s="1677"/>
      <c r="AS33" s="1678" t="n">
        <f aca="false">COUNTA(AC33:AR33)</f>
        <v>0</v>
      </c>
      <c r="AT33" s="1679"/>
      <c r="AU33" s="1680"/>
      <c r="AV33" s="1843" t="s">
        <v>461</v>
      </c>
      <c r="AW33" s="1843" t="s">
        <v>450</v>
      </c>
      <c r="AX33" s="1680"/>
      <c r="AY33" s="1680"/>
      <c r="AZ33" s="1680"/>
      <c r="BA33" s="1680"/>
      <c r="BB33" s="1680"/>
      <c r="BC33" s="1680"/>
      <c r="BD33" s="1680"/>
      <c r="BE33" s="1680"/>
      <c r="BF33" s="1680"/>
      <c r="BG33" s="1680"/>
      <c r="BH33" s="1680"/>
      <c r="BI33" s="1680"/>
      <c r="BJ33" s="1680"/>
      <c r="BK33" s="1680"/>
      <c r="BL33" s="1680"/>
      <c r="BM33" s="1680"/>
      <c r="BN33" s="1680"/>
      <c r="BO33" s="1680"/>
      <c r="BP33" s="1680"/>
      <c r="BQ33" s="1680"/>
      <c r="BR33" s="1681"/>
      <c r="BS33" s="1681"/>
      <c r="BT33" s="1681"/>
      <c r="BU33" s="1678" t="n">
        <f aca="false">COUNTA(AU33:BT33)</f>
        <v>2</v>
      </c>
      <c r="BV33" s="1679"/>
      <c r="BW33" s="1682"/>
      <c r="BX33" s="1673"/>
      <c r="BY33" s="1673"/>
      <c r="BZ33" s="1673"/>
      <c r="CA33" s="1673"/>
      <c r="CB33" s="1673"/>
      <c r="CC33" s="1673"/>
      <c r="CD33" s="1673"/>
      <c r="CE33" s="1673"/>
      <c r="CF33" s="1673"/>
      <c r="CG33" s="1673"/>
      <c r="CH33" s="1673"/>
      <c r="CI33" s="1674"/>
      <c r="CJ33" s="1675"/>
      <c r="CK33" s="1676"/>
      <c r="CL33" s="1677"/>
      <c r="CM33" s="1678" t="n">
        <f aca="false">COUNTA(BW33:CL33)</f>
        <v>0</v>
      </c>
      <c r="CN33" s="1679"/>
      <c r="CO33" s="1679" t="n">
        <f aca="false">AA33+AS33+BU33+CM33</f>
        <v>5</v>
      </c>
      <c r="CP33" s="1679"/>
      <c r="CQ33" s="1673"/>
      <c r="CR33" s="1673"/>
      <c r="CS33" s="1673"/>
      <c r="CT33" s="1673"/>
      <c r="CU33" s="1673"/>
      <c r="CV33" s="1673"/>
      <c r="CW33" s="1673"/>
      <c r="CX33" s="1673"/>
      <c r="CY33" s="1673"/>
      <c r="CZ33" s="1673"/>
      <c r="DA33" s="1673"/>
      <c r="DB33" s="1673"/>
      <c r="DC33" s="1674"/>
      <c r="DD33" s="1675"/>
      <c r="DE33" s="1676"/>
      <c r="DF33" s="1677"/>
      <c r="DG33" s="1683" t="n">
        <f aca="false">SUBTOTAL(9,CQ35:DF35)</f>
        <v>0</v>
      </c>
      <c r="DH33" s="1684"/>
      <c r="DI33" s="1682"/>
      <c r="DJ33" s="1673"/>
      <c r="DK33" s="1673"/>
      <c r="DL33" s="1673"/>
      <c r="DM33" s="1673"/>
      <c r="DN33" s="1673"/>
      <c r="DO33" s="1673"/>
      <c r="DP33" s="1673"/>
      <c r="DQ33" s="1673"/>
      <c r="DR33" s="1673"/>
      <c r="DS33" s="1673"/>
      <c r="DT33" s="1673"/>
      <c r="DU33" s="1674"/>
      <c r="DV33" s="1675"/>
      <c r="DW33" s="1676"/>
      <c r="DX33" s="1677"/>
      <c r="DY33" s="1683" t="n">
        <f aca="false">COUNTA(DI33:DX33)</f>
        <v>0</v>
      </c>
      <c r="DZ33" s="1684"/>
      <c r="EA33" s="1673"/>
      <c r="EB33" s="1673"/>
      <c r="EC33" s="1673"/>
      <c r="ED33" s="1673"/>
      <c r="EE33" s="1673"/>
      <c r="EF33" s="1673"/>
      <c r="EG33" s="1673"/>
      <c r="EH33" s="1673"/>
      <c r="EI33" s="1673"/>
      <c r="EJ33" s="1673"/>
      <c r="EK33" s="1673"/>
      <c r="EL33" s="1673"/>
      <c r="EM33" s="1673"/>
      <c r="EN33" s="1673"/>
      <c r="EO33" s="1673"/>
      <c r="EP33" s="1673"/>
      <c r="EQ33" s="1673"/>
      <c r="ER33" s="1673"/>
      <c r="ES33" s="1673"/>
      <c r="ET33" s="1673"/>
      <c r="EU33" s="1673"/>
      <c r="EV33" s="1673"/>
      <c r="EW33" s="1673"/>
      <c r="EX33" s="1673"/>
      <c r="EY33" s="1674"/>
      <c r="EZ33" s="1675"/>
      <c r="FA33" s="1676"/>
      <c r="FB33" s="1677"/>
      <c r="FC33" s="1683" t="n">
        <f aca="false">COUNTA(EA33:FB33)</f>
        <v>0</v>
      </c>
      <c r="FD33" s="1684"/>
      <c r="FE33" s="1673"/>
      <c r="FF33" s="1673"/>
      <c r="FG33" s="1673"/>
      <c r="FH33" s="1673"/>
      <c r="FI33" s="1673"/>
      <c r="FJ33" s="1673"/>
      <c r="FK33" s="1673"/>
      <c r="FL33" s="1673"/>
      <c r="FM33" s="1673"/>
      <c r="FN33" s="1674"/>
      <c r="FO33" s="1675"/>
      <c r="FP33" s="1676"/>
      <c r="FQ33" s="1677"/>
      <c r="FR33" s="1683" t="n">
        <f aca="false">COUNTA(FE33:FQ33)</f>
        <v>0</v>
      </c>
      <c r="FS33" s="1684"/>
      <c r="FT33" s="1686"/>
      <c r="FU33" s="1686"/>
      <c r="FV33" s="1686"/>
      <c r="FW33" s="1686"/>
      <c r="FX33" s="1686"/>
      <c r="FY33" s="1686"/>
      <c r="FZ33" s="1686"/>
      <c r="GA33" s="1686"/>
      <c r="GB33" s="1686"/>
      <c r="GC33" s="1686"/>
      <c r="GD33" s="1686"/>
      <c r="GE33" s="1686"/>
      <c r="GF33" s="1686"/>
      <c r="GG33" s="1686"/>
      <c r="GH33" s="1686"/>
      <c r="GI33" s="1686"/>
      <c r="GJ33" s="1686"/>
      <c r="GK33" s="1686"/>
      <c r="GL33" s="1686"/>
      <c r="GM33" s="1686"/>
      <c r="GN33" s="1686"/>
      <c r="GO33" s="1686"/>
      <c r="GP33" s="1686"/>
      <c r="GQ33" s="1686"/>
      <c r="GR33" s="1686"/>
      <c r="GS33" s="1687"/>
      <c r="GT33" s="1688"/>
      <c r="GU33" s="1689"/>
      <c r="GV33" s="1677"/>
      <c r="GW33" s="1690" t="n">
        <f aca="false">SUBTOTAL(9,FT35:GV35)</f>
        <v>0</v>
      </c>
      <c r="GX33" s="1679" t="n">
        <f aca="false">SUBTOTAL(9,FT35:GV35)</f>
        <v>0</v>
      </c>
      <c r="GY33" s="1691"/>
      <c r="GZ33" s="1845"/>
      <c r="HA33" s="1846"/>
      <c r="HB33" s="1694"/>
      <c r="HC33" s="1695"/>
      <c r="HD33" s="1696"/>
      <c r="HE33" s="1697"/>
      <c r="HF33" s="1698"/>
      <c r="HG33" s="1700"/>
      <c r="HH33" s="1699"/>
      <c r="HI33" s="1847"/>
      <c r="HJ33" s="1686"/>
      <c r="HK33" s="1686"/>
      <c r="HL33" s="1686"/>
      <c r="HM33" s="1686"/>
      <c r="HN33" s="1686"/>
      <c r="HO33" s="1686"/>
      <c r="HP33" s="1686"/>
      <c r="HQ33" s="1686"/>
      <c r="HR33" s="1686"/>
      <c r="HS33" s="1686"/>
      <c r="HT33" s="1686"/>
      <c r="HU33" s="1686"/>
      <c r="HV33" s="1686"/>
      <c r="HW33" s="1686"/>
      <c r="HX33" s="1686"/>
      <c r="HY33" s="1686"/>
      <c r="HZ33" s="1687"/>
      <c r="IA33" s="1688"/>
      <c r="IB33" s="1689"/>
      <c r="IC33" s="1677"/>
      <c r="ID33" s="1678" t="n">
        <f aca="false">SUBTOTAL(9,HG35:IC35)</f>
        <v>0</v>
      </c>
      <c r="IE33" s="1702"/>
      <c r="IF33" s="1703"/>
      <c r="IG33" s="1703"/>
      <c r="IH33" s="1704"/>
      <c r="II33" s="1705"/>
      <c r="IJ33" s="1706"/>
      <c r="IK33" s="1707" t="n">
        <f aca="false">SUBTOTAL(9,IF35:IJ35)</f>
        <v>0</v>
      </c>
      <c r="IL33" s="1708"/>
      <c r="IM33" s="1709"/>
      <c r="IN33" s="1710"/>
      <c r="IO33" s="1686"/>
      <c r="IP33" s="1711"/>
      <c r="IQ33" s="1711"/>
      <c r="IR33" s="1711"/>
      <c r="IS33" s="1711"/>
      <c r="IT33" s="1711"/>
      <c r="IU33" s="1711"/>
      <c r="IV33" s="1712"/>
      <c r="IW33" s="1713"/>
      <c r="IX33" s="1714"/>
      <c r="IY33" s="1715"/>
      <c r="IZ33" s="1678" t="n">
        <f aca="false">SUBTOTAL(3,IM33:IY33)</f>
        <v>0</v>
      </c>
      <c r="JA33" s="1716"/>
      <c r="JB33" s="1717"/>
      <c r="JC33" s="1718"/>
      <c r="JD33" s="1719"/>
      <c r="JE33" s="1720"/>
      <c r="JF33" s="1721"/>
      <c r="JG33" s="1827"/>
      <c r="JH33" s="1827"/>
      <c r="JI33" s="1827"/>
      <c r="JJ33" s="1858"/>
      <c r="JK33" s="1859"/>
      <c r="JL33" s="1725"/>
      <c r="JM33" s="1664"/>
      <c r="JN33" s="1665"/>
      <c r="JO33" s="1666"/>
      <c r="JP33" s="1726"/>
      <c r="JQ33" s="1727"/>
      <c r="JR33" s="1728"/>
    </row>
    <row r="34" customFormat="false" ht="11.25" hidden="false" customHeight="true" outlineLevel="0" collapsed="false">
      <c r="A34" s="1611"/>
      <c r="B34" s="1729" t="s">
        <v>661</v>
      </c>
      <c r="C34" s="1860" t="n">
        <v>30</v>
      </c>
      <c r="D34" s="1860" t="n">
        <v>30</v>
      </c>
      <c r="E34" s="1860" t="n">
        <v>100</v>
      </c>
      <c r="F34" s="1731"/>
      <c r="G34" s="1732"/>
      <c r="H34" s="1732"/>
      <c r="I34" s="1732"/>
      <c r="J34" s="1732"/>
      <c r="K34" s="1732"/>
      <c r="L34" s="1732"/>
      <c r="M34" s="1732"/>
      <c r="N34" s="1732"/>
      <c r="O34" s="1732"/>
      <c r="P34" s="1732"/>
      <c r="Q34" s="1732"/>
      <c r="R34" s="1732"/>
      <c r="S34" s="1732"/>
      <c r="T34" s="1732"/>
      <c r="U34" s="1732"/>
      <c r="V34" s="1732"/>
      <c r="W34" s="1733"/>
      <c r="X34" s="1734"/>
      <c r="Y34" s="1735"/>
      <c r="Z34" s="1736"/>
      <c r="AA34" s="1737" t="n">
        <f aca="false">SUBTOTAL(9,C34:Z34)</f>
        <v>160</v>
      </c>
      <c r="AB34" s="1738" t="n">
        <f aca="false">AA34+AB30</f>
        <v>230</v>
      </c>
      <c r="AC34" s="1739"/>
      <c r="AD34" s="1739"/>
      <c r="AE34" s="1732"/>
      <c r="AF34" s="1732"/>
      <c r="AG34" s="1732"/>
      <c r="AH34" s="1732"/>
      <c r="AI34" s="1732"/>
      <c r="AJ34" s="1732"/>
      <c r="AK34" s="1732"/>
      <c r="AL34" s="1732"/>
      <c r="AM34" s="1732"/>
      <c r="AN34" s="1732"/>
      <c r="AO34" s="1733"/>
      <c r="AP34" s="1734"/>
      <c r="AQ34" s="1735"/>
      <c r="AR34" s="1736"/>
      <c r="AS34" s="1737" t="n">
        <f aca="false">SUBTOTAL(9,AC34:AR34)</f>
        <v>0</v>
      </c>
      <c r="AT34" s="1738" t="n">
        <f aca="false">AS34+AT30</f>
        <v>0</v>
      </c>
      <c r="AU34" s="1739"/>
      <c r="AV34" s="1861" t="n">
        <v>20</v>
      </c>
      <c r="AW34" s="1848" t="n">
        <v>5</v>
      </c>
      <c r="AX34" s="1732"/>
      <c r="AY34" s="1732"/>
      <c r="AZ34" s="1732"/>
      <c r="BA34" s="1732"/>
      <c r="BB34" s="1732"/>
      <c r="BC34" s="1732"/>
      <c r="BD34" s="1732"/>
      <c r="BE34" s="1732"/>
      <c r="BF34" s="1732"/>
      <c r="BG34" s="1732"/>
      <c r="BH34" s="1732"/>
      <c r="BI34" s="1732"/>
      <c r="BJ34" s="1732"/>
      <c r="BK34" s="1732"/>
      <c r="BL34" s="1732"/>
      <c r="BM34" s="1732"/>
      <c r="BN34" s="1732"/>
      <c r="BO34" s="1732"/>
      <c r="BP34" s="1732"/>
      <c r="BQ34" s="1733"/>
      <c r="BR34" s="1734"/>
      <c r="BS34" s="1735"/>
      <c r="BT34" s="1736"/>
      <c r="BU34" s="1737" t="n">
        <f aca="false">SUBTOTAL(9,AU34:BT34)</f>
        <v>25</v>
      </c>
      <c r="BV34" s="1738" t="n">
        <f aca="false">BU34+BV30</f>
        <v>64</v>
      </c>
      <c r="BW34" s="1740"/>
      <c r="BX34" s="1732"/>
      <c r="BY34" s="1732"/>
      <c r="BZ34" s="1732"/>
      <c r="CA34" s="1732"/>
      <c r="CB34" s="1732"/>
      <c r="CC34" s="1732"/>
      <c r="CD34" s="1732"/>
      <c r="CE34" s="1732"/>
      <c r="CF34" s="1732"/>
      <c r="CG34" s="1732"/>
      <c r="CH34" s="1732"/>
      <c r="CI34" s="1733"/>
      <c r="CJ34" s="1734"/>
      <c r="CK34" s="1735"/>
      <c r="CL34" s="1736"/>
      <c r="CM34" s="1737" t="n">
        <f aca="false">SUBTOTAL(9,BW34:CL34)</f>
        <v>0</v>
      </c>
      <c r="CN34" s="1738" t="n">
        <f aca="false">CM34+CN30</f>
        <v>0</v>
      </c>
      <c r="CO34" s="1738" t="n">
        <f aca="false">AA34+AS34+BU34+CM34</f>
        <v>185</v>
      </c>
      <c r="CP34" s="1738" t="n">
        <f aca="false">CO34+CP30</f>
        <v>294</v>
      </c>
      <c r="CQ34" s="1732"/>
      <c r="CR34" s="1732"/>
      <c r="CS34" s="1732"/>
      <c r="CT34" s="1732"/>
      <c r="CU34" s="1732"/>
      <c r="CV34" s="1732"/>
      <c r="CW34" s="1732"/>
      <c r="CX34" s="1732"/>
      <c r="CY34" s="1732"/>
      <c r="CZ34" s="1732"/>
      <c r="DA34" s="1732"/>
      <c r="DB34" s="1732"/>
      <c r="DC34" s="1733"/>
      <c r="DD34" s="1734"/>
      <c r="DE34" s="1735"/>
      <c r="DF34" s="1736"/>
      <c r="DG34" s="1741" t="n">
        <f aca="false">SUBTOTAL(9,CQ34:DF34)</f>
        <v>0</v>
      </c>
      <c r="DH34" s="1742" t="n">
        <f aca="false">DG34:DG34+IF($B30:$B30=2,0,DH30:DH30)</f>
        <v>0</v>
      </c>
      <c r="DI34" s="1740"/>
      <c r="DJ34" s="1732"/>
      <c r="DK34" s="1732"/>
      <c r="DL34" s="1732"/>
      <c r="DM34" s="1732"/>
      <c r="DN34" s="1732"/>
      <c r="DO34" s="1732"/>
      <c r="DP34" s="1732"/>
      <c r="DQ34" s="1732"/>
      <c r="DR34" s="1732"/>
      <c r="DS34" s="1732"/>
      <c r="DT34" s="1732"/>
      <c r="DU34" s="1733"/>
      <c r="DV34" s="1734"/>
      <c r="DW34" s="1735"/>
      <c r="DX34" s="1736"/>
      <c r="DY34" s="1741" t="n">
        <f aca="false">SUBTOTAL(9,DI34:DX34)</f>
        <v>0</v>
      </c>
      <c r="DZ34" s="1742" t="n">
        <f aca="false">DY34:DY34+IF($B30:$B30=2,0,DZ30:DZ30)</f>
        <v>0</v>
      </c>
      <c r="EA34" s="1732"/>
      <c r="EB34" s="1732"/>
      <c r="EC34" s="1732"/>
      <c r="ED34" s="1732"/>
      <c r="EE34" s="1732"/>
      <c r="EF34" s="1732"/>
      <c r="EG34" s="1732"/>
      <c r="EH34" s="1732"/>
      <c r="EI34" s="1732"/>
      <c r="EJ34" s="1732"/>
      <c r="EK34" s="1732"/>
      <c r="EL34" s="1732"/>
      <c r="EM34" s="1732"/>
      <c r="EN34" s="1732"/>
      <c r="EO34" s="1732"/>
      <c r="EP34" s="1732"/>
      <c r="EQ34" s="1732"/>
      <c r="ER34" s="1732"/>
      <c r="ES34" s="1732"/>
      <c r="ET34" s="1732"/>
      <c r="EU34" s="1732"/>
      <c r="EV34" s="1732"/>
      <c r="EW34" s="1732"/>
      <c r="EX34" s="1732"/>
      <c r="EY34" s="1733"/>
      <c r="EZ34" s="1734"/>
      <c r="FA34" s="1735"/>
      <c r="FB34" s="1736"/>
      <c r="FC34" s="1741" t="n">
        <f aca="false">SUBTOTAL(9,EA34:FB34)</f>
        <v>0</v>
      </c>
      <c r="FD34" s="1742" t="n">
        <f aca="false">FC34:FC34+IF($B30:$B30=2,0,FD30:FD30)</f>
        <v>0</v>
      </c>
      <c r="FE34" s="1732"/>
      <c r="FF34" s="1732"/>
      <c r="FG34" s="1732"/>
      <c r="FH34" s="1732"/>
      <c r="FI34" s="1732"/>
      <c r="FJ34" s="1732"/>
      <c r="FK34" s="1732"/>
      <c r="FL34" s="1732"/>
      <c r="FM34" s="1732"/>
      <c r="FN34" s="1733"/>
      <c r="FO34" s="1734"/>
      <c r="FP34" s="1735"/>
      <c r="FQ34" s="1736"/>
      <c r="FR34" s="1741" t="n">
        <f aca="false">SUBTOTAL(9,FE34:FQ34)</f>
        <v>0</v>
      </c>
      <c r="FS34" s="1742" t="n">
        <f aca="false">FR34:FR34+IF($B30:$B30=2,0,FS30:FS30)</f>
        <v>0</v>
      </c>
      <c r="FT34" s="1744"/>
      <c r="FU34" s="1744"/>
      <c r="FV34" s="1744"/>
      <c r="FW34" s="1744"/>
      <c r="FX34" s="1744"/>
      <c r="FY34" s="1744"/>
      <c r="FZ34" s="1744"/>
      <c r="GA34" s="1744"/>
      <c r="GB34" s="1744"/>
      <c r="GC34" s="1744"/>
      <c r="GD34" s="1744"/>
      <c r="GE34" s="1744"/>
      <c r="GF34" s="1744"/>
      <c r="GG34" s="1744"/>
      <c r="GH34" s="1744"/>
      <c r="GI34" s="1744"/>
      <c r="GJ34" s="1744"/>
      <c r="GK34" s="1744"/>
      <c r="GL34" s="1744"/>
      <c r="GM34" s="1744"/>
      <c r="GN34" s="1744"/>
      <c r="GO34" s="1744"/>
      <c r="GP34" s="1744"/>
      <c r="GQ34" s="1744"/>
      <c r="GR34" s="1744"/>
      <c r="GS34" s="1745"/>
      <c r="GT34" s="1746"/>
      <c r="GU34" s="1747"/>
      <c r="GV34" s="1736"/>
      <c r="GW34" s="1748" t="n">
        <f aca="false">SUBTOTAL(9,FT34:GV34)</f>
        <v>0</v>
      </c>
      <c r="GX34" s="1738" t="n">
        <f aca="false">SUBTOTAL(9,FT34:GV34)</f>
        <v>0</v>
      </c>
      <c r="GY34" s="1737" t="n">
        <f aca="false">GX34:GX34+IF($B30:$B30=2,0,GY30:GY30)</f>
        <v>0</v>
      </c>
      <c r="GZ34" s="1749"/>
      <c r="HA34" s="1750"/>
      <c r="HB34" s="1751" t="e">
        <f aca="false">'02.24 НГДП по датам'!BA34</f>
        <v>#VALUE!</v>
      </c>
      <c r="HC34" s="1752" t="e">
        <f aca="false">SUBTOTAL(9,GZ34:HB34)</f>
        <v>#VALUE!</v>
      </c>
      <c r="HD34" s="1753" t="n">
        <f aca="false">$HD$3+HD30</f>
        <v>228.18</v>
      </c>
      <c r="HE34" s="1754" t="n">
        <f aca="false">$HE$3+HE30</f>
        <v>71.82</v>
      </c>
      <c r="HF34" s="1831" t="n">
        <f aca="false">SUM(HD34:HE34)</f>
        <v>300</v>
      </c>
      <c r="HG34" s="1757"/>
      <c r="HH34" s="1756" t="n">
        <v>14</v>
      </c>
      <c r="HI34" s="1832"/>
      <c r="HJ34" s="1744"/>
      <c r="HK34" s="1744"/>
      <c r="HL34" s="1744"/>
      <c r="HM34" s="1744"/>
      <c r="HN34" s="1744"/>
      <c r="HO34" s="1744"/>
      <c r="HP34" s="1744"/>
      <c r="HQ34" s="1744"/>
      <c r="HR34" s="1744"/>
      <c r="HS34" s="1744"/>
      <c r="HT34" s="1744"/>
      <c r="HU34" s="1744"/>
      <c r="HV34" s="1744"/>
      <c r="HW34" s="1744"/>
      <c r="HX34" s="1744"/>
      <c r="HY34" s="1744"/>
      <c r="HZ34" s="1745"/>
      <c r="IA34" s="1746"/>
      <c r="IB34" s="1747"/>
      <c r="IC34" s="1736"/>
      <c r="ID34" s="1737" t="n">
        <f aca="false">SUBTOTAL(9,HG34:IC34)</f>
        <v>14</v>
      </c>
      <c r="IE34" s="1748" t="n">
        <f aca="false">ID34:ID34+IF($B30:$B30=2,0,IE30:IE30)</f>
        <v>46</v>
      </c>
      <c r="IF34" s="1759"/>
      <c r="IG34" s="1759"/>
      <c r="IH34" s="1760"/>
      <c r="II34" s="1761"/>
      <c r="IJ34" s="1762"/>
      <c r="IK34" s="1763" t="n">
        <f aca="false">SUBTOTAL(9,IF34:IJ34)</f>
        <v>0</v>
      </c>
      <c r="IL34" s="1764" t="n">
        <f aca="false">IK34:IK34+IF($B30:$B30=2,0,IL30:IL30)</f>
        <v>0</v>
      </c>
      <c r="IM34" s="1765"/>
      <c r="IN34" s="1765"/>
      <c r="IO34" s="1744"/>
      <c r="IP34" s="1732"/>
      <c r="IQ34" s="1732"/>
      <c r="IR34" s="1732"/>
      <c r="IS34" s="1732"/>
      <c r="IT34" s="1732"/>
      <c r="IU34" s="1732"/>
      <c r="IV34" s="1733"/>
      <c r="IW34" s="1734"/>
      <c r="IX34" s="1735"/>
      <c r="IY34" s="1736"/>
      <c r="IZ34" s="1737" t="n">
        <f aca="false">SUBTOTAL(9,IM34:IY34)</f>
        <v>0</v>
      </c>
      <c r="JA34" s="1738" t="n">
        <f aca="false">IZ34:IZ34+IF($B30:$B30=2,0,JA30:JA30)</f>
        <v>7.9</v>
      </c>
      <c r="JB34" s="1766"/>
      <c r="JC34" s="1767" t="e">
        <f aca="false">'02.24 НГДП по датам'!BT34</f>
        <v>#VALUE!</v>
      </c>
      <c r="JD34" s="1834" t="n">
        <f aca="false">$JD$14</f>
        <v>0</v>
      </c>
      <c r="JE34" s="1769" t="e">
        <f aca="false">SUBTOTAL(9,JB34:JD34)</f>
        <v>#VALUE!</v>
      </c>
      <c r="JF34" s="1770" t="n">
        <f aca="false">SUMIF($C$5:JE$5,"Накопленный эффект, т/сут",$C34:JE34)+SUMIF($C$5:JE$5,"Нараст.  по потенциалу",$C34:JE34)-SUMIF($C$5:JE$5,"Нараст. по остановкам",$C34:JE34)-SUMIF($C$5:JE$5,"ИТОГО перевод в ППД",$C34:JE34)-SUMIF($C$5:JE$5,"ИТОГО  нерент, по распоряж.",$C34:JE34)-SUMIF($C$5:JE$5,"ИТОГО ост. дебит от ЗБС, Углуб., ПВЛГ/ПНЛГ",$C34:JE34)</f>
        <v>240.1</v>
      </c>
      <c r="JG34" s="1764"/>
      <c r="JH34" s="1764"/>
      <c r="JI34" s="1764"/>
      <c r="JJ34" s="1862"/>
      <c r="JK34" s="1863"/>
      <c r="JL34" s="1763" t="n">
        <f aca="false">SUBTOTAL(9,JG34:JJ34)</f>
        <v>0</v>
      </c>
      <c r="JM34" s="1664"/>
      <c r="JN34" s="1665"/>
      <c r="JO34" s="1666"/>
      <c r="JP34" s="1774" t="n">
        <f aca="false">JP$4:JP$4+SUMIF($C$5:JL$5,"Нараст. по остановкам",$C34:JL34)-SUMIF($C$5:JL$5,"Нараст.  по потенциалу",$C34:JL34)</f>
        <v>698.705</v>
      </c>
      <c r="JQ34" s="1775" t="n">
        <f aca="false">'02.24 ННГ без НГДП по датам'!JP34</f>
        <v>666.812</v>
      </c>
      <c r="JR34" s="1776" t="n">
        <f aca="false">'02.24 НГДП по датам'!CB34</f>
        <v>31.893</v>
      </c>
    </row>
    <row r="35" customFormat="false" ht="1.5" hidden="false" customHeight="true" outlineLevel="0" collapsed="false">
      <c r="A35" s="1777"/>
      <c r="B35" s="1777"/>
      <c r="C35" s="1778"/>
      <c r="D35" s="1778"/>
      <c r="E35" s="1778"/>
      <c r="F35" s="1778"/>
      <c r="G35" s="1779"/>
      <c r="H35" s="1779"/>
      <c r="I35" s="1779"/>
      <c r="J35" s="1779"/>
      <c r="K35" s="1779"/>
      <c r="L35" s="1779"/>
      <c r="M35" s="1779"/>
      <c r="N35" s="1779"/>
      <c r="O35" s="1779"/>
      <c r="P35" s="1779"/>
      <c r="Q35" s="1779"/>
      <c r="R35" s="1779"/>
      <c r="S35" s="1779"/>
      <c r="T35" s="1779"/>
      <c r="U35" s="1779"/>
      <c r="V35" s="1779"/>
      <c r="W35" s="1779"/>
      <c r="X35" s="1780"/>
      <c r="Y35" s="1781"/>
      <c r="Z35" s="1782"/>
      <c r="AA35" s="1783"/>
      <c r="AB35" s="1783"/>
      <c r="AC35" s="1784"/>
      <c r="AD35" s="1784"/>
      <c r="AE35" s="1779"/>
      <c r="AF35" s="1779"/>
      <c r="AG35" s="1779"/>
      <c r="AH35" s="1779"/>
      <c r="AI35" s="1779"/>
      <c r="AJ35" s="1779"/>
      <c r="AK35" s="1779"/>
      <c r="AL35" s="1779"/>
      <c r="AM35" s="1779"/>
      <c r="AN35" s="1779"/>
      <c r="AO35" s="1779"/>
      <c r="AP35" s="1780"/>
      <c r="AQ35" s="1781"/>
      <c r="AR35" s="1782"/>
      <c r="AS35" s="1783"/>
      <c r="AT35" s="1783"/>
      <c r="AU35" s="1778"/>
      <c r="AV35" s="1778"/>
      <c r="AW35" s="1785"/>
      <c r="AX35" s="1779"/>
      <c r="AY35" s="1779"/>
      <c r="AZ35" s="1779"/>
      <c r="BA35" s="1779"/>
      <c r="BB35" s="1779"/>
      <c r="BC35" s="1779"/>
      <c r="BD35" s="1779"/>
      <c r="BE35" s="1779"/>
      <c r="BF35" s="1779"/>
      <c r="BG35" s="1779"/>
      <c r="BH35" s="1779"/>
      <c r="BI35" s="1779"/>
      <c r="BJ35" s="1779"/>
      <c r="BK35" s="1779"/>
      <c r="BL35" s="1779"/>
      <c r="BM35" s="1779"/>
      <c r="BN35" s="1779"/>
      <c r="BO35" s="1779"/>
      <c r="BP35" s="1779"/>
      <c r="BQ35" s="1779"/>
      <c r="BR35" s="1780"/>
      <c r="BS35" s="1781"/>
      <c r="BT35" s="1782"/>
      <c r="BU35" s="1783"/>
      <c r="BV35" s="1783"/>
      <c r="BW35" s="1784"/>
      <c r="BX35" s="1779"/>
      <c r="BY35" s="1779"/>
      <c r="BZ35" s="1779"/>
      <c r="CA35" s="1779"/>
      <c r="CB35" s="1779"/>
      <c r="CC35" s="1779"/>
      <c r="CD35" s="1779"/>
      <c r="CE35" s="1779"/>
      <c r="CF35" s="1779"/>
      <c r="CG35" s="1779"/>
      <c r="CH35" s="1779"/>
      <c r="CI35" s="1779"/>
      <c r="CJ35" s="1780"/>
      <c r="CK35" s="1781"/>
      <c r="CL35" s="1782"/>
      <c r="CM35" s="1783"/>
      <c r="CN35" s="1783"/>
      <c r="CO35" s="1783"/>
      <c r="CP35" s="1783"/>
      <c r="CQ35" s="1779"/>
      <c r="CR35" s="1779"/>
      <c r="CS35" s="1779"/>
      <c r="CT35" s="1779"/>
      <c r="CU35" s="1779"/>
      <c r="CV35" s="1779"/>
      <c r="CW35" s="1779"/>
      <c r="CX35" s="1779"/>
      <c r="CY35" s="1779"/>
      <c r="CZ35" s="1779"/>
      <c r="DA35" s="1779"/>
      <c r="DB35" s="1779"/>
      <c r="DC35" s="1779"/>
      <c r="DD35" s="1780"/>
      <c r="DE35" s="1781"/>
      <c r="DF35" s="1782"/>
      <c r="DG35" s="1783"/>
      <c r="DH35" s="1783"/>
      <c r="DI35" s="1852"/>
      <c r="DJ35" s="1779"/>
      <c r="DK35" s="1779"/>
      <c r="DL35" s="1779"/>
      <c r="DM35" s="1779"/>
      <c r="DN35" s="1779"/>
      <c r="DO35" s="1779"/>
      <c r="DP35" s="1779"/>
      <c r="DQ35" s="1779"/>
      <c r="DR35" s="1779"/>
      <c r="DS35" s="1779"/>
      <c r="DT35" s="1779"/>
      <c r="DU35" s="1779"/>
      <c r="DV35" s="1780"/>
      <c r="DW35" s="1781"/>
      <c r="DX35" s="1782"/>
      <c r="DY35" s="1783"/>
      <c r="DZ35" s="1783"/>
      <c r="EA35" s="1864"/>
      <c r="EB35" s="1779"/>
      <c r="EC35" s="1779"/>
      <c r="ED35" s="1779"/>
      <c r="EE35" s="1779"/>
      <c r="EF35" s="1779"/>
      <c r="EG35" s="1779"/>
      <c r="EH35" s="1779"/>
      <c r="EI35" s="1779"/>
      <c r="EJ35" s="1779"/>
      <c r="EK35" s="1779"/>
      <c r="EL35" s="1779"/>
      <c r="EM35" s="1779"/>
      <c r="EN35" s="1779"/>
      <c r="EO35" s="1779"/>
      <c r="EP35" s="1779"/>
      <c r="EQ35" s="1779"/>
      <c r="ER35" s="1779"/>
      <c r="ES35" s="1779"/>
      <c r="ET35" s="1779"/>
      <c r="EU35" s="1779"/>
      <c r="EV35" s="1779"/>
      <c r="EW35" s="1779"/>
      <c r="EX35" s="1779"/>
      <c r="EY35" s="1779"/>
      <c r="EZ35" s="1780"/>
      <c r="FA35" s="1781"/>
      <c r="FB35" s="1782"/>
      <c r="FC35" s="1783"/>
      <c r="FD35" s="1783"/>
      <c r="FE35" s="1779"/>
      <c r="FF35" s="1779"/>
      <c r="FG35" s="1779"/>
      <c r="FH35" s="1779"/>
      <c r="FI35" s="1779"/>
      <c r="FJ35" s="1779"/>
      <c r="FK35" s="1779"/>
      <c r="FL35" s="1779"/>
      <c r="FM35" s="1779"/>
      <c r="FN35" s="1779"/>
      <c r="FO35" s="1780"/>
      <c r="FP35" s="1781"/>
      <c r="FQ35" s="1782"/>
      <c r="FR35" s="1783"/>
      <c r="FS35" s="1783"/>
      <c r="FT35" s="1779"/>
      <c r="FU35" s="1779"/>
      <c r="FV35" s="1779"/>
      <c r="FW35" s="1779"/>
      <c r="FX35" s="1779"/>
      <c r="FY35" s="1779"/>
      <c r="FZ35" s="1779"/>
      <c r="GA35" s="1779"/>
      <c r="GB35" s="1779"/>
      <c r="GC35" s="1779"/>
      <c r="GD35" s="1779"/>
      <c r="GE35" s="1779"/>
      <c r="GF35" s="1779"/>
      <c r="GG35" s="1779"/>
      <c r="GH35" s="1779"/>
      <c r="GI35" s="1779"/>
      <c r="GJ35" s="1779"/>
      <c r="GK35" s="1779"/>
      <c r="GL35" s="1779"/>
      <c r="GM35" s="1779"/>
      <c r="GN35" s="1779"/>
      <c r="GO35" s="1779"/>
      <c r="GP35" s="1779"/>
      <c r="GQ35" s="1779"/>
      <c r="GR35" s="1779"/>
      <c r="GS35" s="1779"/>
      <c r="GT35" s="1780"/>
      <c r="GU35" s="1781"/>
      <c r="GV35" s="1782"/>
      <c r="GW35" s="1783"/>
      <c r="GX35" s="1783"/>
      <c r="GY35" s="1783"/>
      <c r="GZ35" s="1787"/>
      <c r="HA35" s="1787"/>
      <c r="HB35" s="1788"/>
      <c r="HC35" s="1783"/>
      <c r="HD35" s="1783"/>
      <c r="HE35" s="1789"/>
      <c r="HF35" s="1790"/>
      <c r="HG35" s="1757"/>
      <c r="HH35" s="1791"/>
      <c r="HI35" s="1787"/>
      <c r="HJ35" s="1779"/>
      <c r="HK35" s="1779"/>
      <c r="HL35" s="1779"/>
      <c r="HM35" s="1779"/>
      <c r="HN35" s="1779"/>
      <c r="HO35" s="1779"/>
      <c r="HP35" s="1779"/>
      <c r="HQ35" s="1779"/>
      <c r="HR35" s="1779"/>
      <c r="HS35" s="1779"/>
      <c r="HT35" s="1779"/>
      <c r="HU35" s="1779"/>
      <c r="HV35" s="1779"/>
      <c r="HW35" s="1779"/>
      <c r="HX35" s="1779"/>
      <c r="HY35" s="1779"/>
      <c r="HZ35" s="1779"/>
      <c r="IA35" s="1780"/>
      <c r="IB35" s="1781"/>
      <c r="IC35" s="1782"/>
      <c r="ID35" s="1783"/>
      <c r="IE35" s="1783"/>
      <c r="IF35" s="1792"/>
      <c r="IG35" s="1792"/>
      <c r="IH35" s="1792"/>
      <c r="II35" s="1793"/>
      <c r="IJ35" s="1794"/>
      <c r="IK35" s="1792"/>
      <c r="IL35" s="1792"/>
      <c r="IM35" s="1795"/>
      <c r="IN35" s="1795"/>
      <c r="IO35" s="1779"/>
      <c r="IP35" s="1779"/>
      <c r="IQ35" s="1779"/>
      <c r="IR35" s="1779"/>
      <c r="IS35" s="1779"/>
      <c r="IT35" s="1779"/>
      <c r="IU35" s="1779"/>
      <c r="IV35" s="1779"/>
      <c r="IW35" s="1780"/>
      <c r="IX35" s="1781"/>
      <c r="IY35" s="1782"/>
      <c r="IZ35" s="1783"/>
      <c r="JA35" s="1783"/>
      <c r="JB35" s="1779"/>
      <c r="JC35" s="1788"/>
      <c r="JD35" s="1779"/>
      <c r="JE35" s="1783"/>
      <c r="JF35" s="1783"/>
      <c r="JG35" s="1792"/>
      <c r="JH35" s="1792"/>
      <c r="JI35" s="1792"/>
      <c r="JJ35" s="1792"/>
      <c r="JK35" s="1796"/>
      <c r="JL35" s="1792"/>
      <c r="JM35" s="1797"/>
      <c r="JN35" s="1797"/>
      <c r="JO35" s="1798"/>
      <c r="JP35" s="1797"/>
      <c r="JQ35" s="1797"/>
      <c r="JR35" s="1798"/>
    </row>
    <row r="36" customFormat="false" ht="11.25" hidden="false" customHeight="true" outlineLevel="0" collapsed="false">
      <c r="A36" s="1611" t="n">
        <f aca="false">A32+1</f>
        <v>45329</v>
      </c>
      <c r="B36" s="1612" t="s">
        <v>662</v>
      </c>
      <c r="C36" s="1614"/>
      <c r="D36" s="1614"/>
      <c r="E36" s="1614"/>
      <c r="F36" s="1614"/>
      <c r="G36" s="1627"/>
      <c r="H36" s="1627"/>
      <c r="I36" s="1627"/>
      <c r="J36" s="1627"/>
      <c r="K36" s="1627"/>
      <c r="L36" s="1627"/>
      <c r="M36" s="1627"/>
      <c r="N36" s="1627"/>
      <c r="O36" s="1627"/>
      <c r="P36" s="1627"/>
      <c r="Q36" s="1627"/>
      <c r="R36" s="1627"/>
      <c r="S36" s="1627"/>
      <c r="T36" s="1627"/>
      <c r="U36" s="1627"/>
      <c r="V36" s="1627"/>
      <c r="W36" s="1628"/>
      <c r="X36" s="1803"/>
      <c r="Y36" s="1804"/>
      <c r="Z36" s="1801"/>
      <c r="AA36" s="1620"/>
      <c r="AB36" s="1621"/>
      <c r="AC36" s="1802"/>
      <c r="AD36" s="1622"/>
      <c r="AE36" s="1615"/>
      <c r="AF36" s="1615"/>
      <c r="AG36" s="1615"/>
      <c r="AH36" s="1615"/>
      <c r="AI36" s="1615"/>
      <c r="AJ36" s="1615"/>
      <c r="AK36" s="1615"/>
      <c r="AL36" s="1615"/>
      <c r="AM36" s="1615"/>
      <c r="AN36" s="1615"/>
      <c r="AO36" s="1616"/>
      <c r="AP36" s="1799"/>
      <c r="AQ36" s="1800"/>
      <c r="AR36" s="1801"/>
      <c r="AS36" s="1620"/>
      <c r="AT36" s="1621"/>
      <c r="AU36" s="1622"/>
      <c r="AV36" s="1622"/>
      <c r="AW36" s="1614"/>
      <c r="AX36" s="1615"/>
      <c r="AY36" s="1615"/>
      <c r="AZ36" s="1615"/>
      <c r="BA36" s="1615"/>
      <c r="BB36" s="1615"/>
      <c r="BC36" s="1615"/>
      <c r="BD36" s="1615"/>
      <c r="BE36" s="1615"/>
      <c r="BF36" s="1615"/>
      <c r="BG36" s="1615"/>
      <c r="BH36" s="1615"/>
      <c r="BI36" s="1615"/>
      <c r="BJ36" s="1615"/>
      <c r="BK36" s="1615"/>
      <c r="BL36" s="1615"/>
      <c r="BM36" s="1615"/>
      <c r="BN36" s="1615"/>
      <c r="BO36" s="1615"/>
      <c r="BP36" s="1615"/>
      <c r="BQ36" s="1616"/>
      <c r="BR36" s="1617"/>
      <c r="BS36" s="1618"/>
      <c r="BT36" s="1619"/>
      <c r="BU36" s="1620"/>
      <c r="BV36" s="1621"/>
      <c r="BW36" s="1837"/>
      <c r="BX36" s="1615"/>
      <c r="BY36" s="1615"/>
      <c r="BZ36" s="1615"/>
      <c r="CA36" s="1615"/>
      <c r="CB36" s="1615"/>
      <c r="CC36" s="1615"/>
      <c r="CD36" s="1615"/>
      <c r="CE36" s="1615"/>
      <c r="CF36" s="1615"/>
      <c r="CG36" s="1615"/>
      <c r="CH36" s="1615"/>
      <c r="CI36" s="1616"/>
      <c r="CJ36" s="1799"/>
      <c r="CK36" s="1800"/>
      <c r="CL36" s="1801"/>
      <c r="CM36" s="1620"/>
      <c r="CN36" s="1621"/>
      <c r="CO36" s="1621"/>
      <c r="CP36" s="1621"/>
      <c r="CQ36" s="1615"/>
      <c r="CR36" s="1615"/>
      <c r="CS36" s="1615"/>
      <c r="CT36" s="1615"/>
      <c r="CU36" s="1615"/>
      <c r="CV36" s="1615"/>
      <c r="CW36" s="1615"/>
      <c r="CX36" s="1615"/>
      <c r="CY36" s="1615"/>
      <c r="CZ36" s="1615"/>
      <c r="DA36" s="1615"/>
      <c r="DB36" s="1615"/>
      <c r="DC36" s="1616"/>
      <c r="DD36" s="1799"/>
      <c r="DE36" s="1800"/>
      <c r="DF36" s="1801"/>
      <c r="DG36" s="1624"/>
      <c r="DH36" s="1625"/>
      <c r="DI36" s="1623"/>
      <c r="DJ36" s="1615"/>
      <c r="DK36" s="1615"/>
      <c r="DL36" s="1615"/>
      <c r="DM36" s="1615"/>
      <c r="DN36" s="1615"/>
      <c r="DO36" s="1615"/>
      <c r="DP36" s="1615"/>
      <c r="DQ36" s="1615"/>
      <c r="DR36" s="1615"/>
      <c r="DS36" s="1615"/>
      <c r="DT36" s="1615"/>
      <c r="DU36" s="1616"/>
      <c r="DV36" s="1799"/>
      <c r="DW36" s="1800"/>
      <c r="DX36" s="1801"/>
      <c r="DY36" s="1624"/>
      <c r="DZ36" s="1625"/>
      <c r="EA36" s="1615"/>
      <c r="EB36" s="1615"/>
      <c r="EC36" s="1615"/>
      <c r="ED36" s="1615" t="s">
        <v>516</v>
      </c>
      <c r="EE36" s="1615"/>
      <c r="EF36" s="1615"/>
      <c r="EG36" s="1615"/>
      <c r="EH36" s="1615"/>
      <c r="EI36" s="1615"/>
      <c r="EJ36" s="1615"/>
      <c r="EK36" s="1615"/>
      <c r="EL36" s="1615"/>
      <c r="EM36" s="1615"/>
      <c r="EN36" s="1615"/>
      <c r="EO36" s="1615"/>
      <c r="EP36" s="1615"/>
      <c r="EQ36" s="1615"/>
      <c r="ER36" s="1615"/>
      <c r="ES36" s="1615"/>
      <c r="ET36" s="1615"/>
      <c r="EU36" s="1615"/>
      <c r="EV36" s="1615"/>
      <c r="EW36" s="1615"/>
      <c r="EX36" s="1615"/>
      <c r="EY36" s="1616"/>
      <c r="EZ36" s="1799"/>
      <c r="FA36" s="1800"/>
      <c r="FB36" s="1801"/>
      <c r="FC36" s="1624"/>
      <c r="FD36" s="1625"/>
      <c r="FE36" s="1615"/>
      <c r="FF36" s="1615"/>
      <c r="FG36" s="1615"/>
      <c r="FH36" s="1615"/>
      <c r="FI36" s="1615"/>
      <c r="FJ36" s="1615"/>
      <c r="FK36" s="1615"/>
      <c r="FL36" s="1615"/>
      <c r="FM36" s="1615"/>
      <c r="FN36" s="1616"/>
      <c r="FO36" s="1799"/>
      <c r="FP36" s="1800"/>
      <c r="FQ36" s="1801"/>
      <c r="FR36" s="1624"/>
      <c r="FS36" s="1625"/>
      <c r="FT36" s="1627"/>
      <c r="FU36" s="1627"/>
      <c r="FV36" s="1627"/>
      <c r="FW36" s="1627"/>
      <c r="FX36" s="1627"/>
      <c r="FY36" s="1627"/>
      <c r="FZ36" s="1627"/>
      <c r="GA36" s="1627"/>
      <c r="GB36" s="1627"/>
      <c r="GC36" s="1627"/>
      <c r="GD36" s="1627"/>
      <c r="GE36" s="1627"/>
      <c r="GF36" s="1627"/>
      <c r="GG36" s="1627"/>
      <c r="GH36" s="1627"/>
      <c r="GI36" s="1627"/>
      <c r="GJ36" s="1627"/>
      <c r="GK36" s="1627"/>
      <c r="GL36" s="1627"/>
      <c r="GM36" s="1627"/>
      <c r="GN36" s="1627"/>
      <c r="GO36" s="1627"/>
      <c r="GP36" s="1627"/>
      <c r="GQ36" s="1627"/>
      <c r="GR36" s="1627"/>
      <c r="GS36" s="1628"/>
      <c r="GT36" s="1803"/>
      <c r="GU36" s="1804"/>
      <c r="GV36" s="1801"/>
      <c r="GW36" s="1631"/>
      <c r="GX36" s="1621"/>
      <c r="GY36" s="1620"/>
      <c r="GZ36" s="1838"/>
      <c r="HA36" s="1839"/>
      <c r="HB36" s="1840"/>
      <c r="HC36" s="1635"/>
      <c r="HD36" s="1636"/>
      <c r="HE36" s="1841"/>
      <c r="HF36" s="1638"/>
      <c r="HG36" s="1639"/>
      <c r="HH36" s="1640"/>
      <c r="HI36" s="1842"/>
      <c r="HJ36" s="1615"/>
      <c r="HK36" s="1615"/>
      <c r="HL36" s="1615"/>
      <c r="HM36" s="1615"/>
      <c r="HN36" s="1615"/>
      <c r="HO36" s="1615"/>
      <c r="HP36" s="1615"/>
      <c r="HQ36" s="1615"/>
      <c r="HR36" s="1615"/>
      <c r="HS36" s="1615"/>
      <c r="HT36" s="1615"/>
      <c r="HU36" s="1615"/>
      <c r="HV36" s="1615"/>
      <c r="HW36" s="1615"/>
      <c r="HX36" s="1615"/>
      <c r="HY36" s="1615"/>
      <c r="HZ36" s="1616"/>
      <c r="IA36" s="1799"/>
      <c r="IB36" s="1800"/>
      <c r="IC36" s="1801"/>
      <c r="ID36" s="1620"/>
      <c r="IE36" s="1631"/>
      <c r="IF36" s="1642"/>
      <c r="IG36" s="1642"/>
      <c r="IH36" s="1643"/>
      <c r="II36" s="1812"/>
      <c r="IJ36" s="1813"/>
      <c r="IK36" s="1646"/>
      <c r="IL36" s="1647"/>
      <c r="IM36" s="1648"/>
      <c r="IN36" s="1649"/>
      <c r="IO36" s="1650"/>
      <c r="IP36" s="1650"/>
      <c r="IQ36" s="1650"/>
      <c r="IR36" s="1650"/>
      <c r="IS36" s="1650"/>
      <c r="IT36" s="1650"/>
      <c r="IU36" s="1650"/>
      <c r="IV36" s="1651"/>
      <c r="IW36" s="1814"/>
      <c r="IX36" s="1815"/>
      <c r="IY36" s="1816"/>
      <c r="IZ36" s="1620"/>
      <c r="JA36" s="1621"/>
      <c r="JB36" s="1655"/>
      <c r="JC36" s="1807"/>
      <c r="JD36" s="1657"/>
      <c r="JE36" s="1658"/>
      <c r="JF36" s="1659"/>
      <c r="JG36" s="1817"/>
      <c r="JH36" s="1817"/>
      <c r="JI36" s="1660"/>
      <c r="JJ36" s="1855"/>
      <c r="JK36" s="1856"/>
      <c r="JL36" s="1663"/>
      <c r="JM36" s="1664" t="e">
        <f aca="false">JM$4:JM$4+SUMIF($C$5:JL$5,"Нараст. баланс",$C38:JL38)+SUMIF($C$7:JH$7,"Итого (с ВНР)",$C38:JH38)-SUMIF($C$5:JL$5,"Геол. снижение,  т/сут",$C38:JL38)-SUMIF(JJ$7:JL$7,"Итого",JJ38:JL38)-SUMIF($C$7:JL$7,"Итого (с ВСП)",$C38:JL38)</f>
        <v>#VALUE!</v>
      </c>
      <c r="JN36" s="1665" t="n">
        <f aca="false">'02.24 ННГ без НГДП по датам'!JM36:JM38</f>
        <v>23237.866</v>
      </c>
      <c r="JO36" s="1666" t="e">
        <f aca="false">'02.24 НГДП по датам'!CA36:CA38</f>
        <v>#VALUE!</v>
      </c>
      <c r="JP36" s="1667"/>
      <c r="JQ36" s="1668"/>
      <c r="JR36" s="1819"/>
    </row>
    <row r="37" customFormat="false" ht="11.25" hidden="false" customHeight="true" outlineLevel="0" collapsed="false">
      <c r="A37" s="1611"/>
      <c r="B37" s="1670" t="s">
        <v>663</v>
      </c>
      <c r="C37" s="1672"/>
      <c r="D37" s="1672"/>
      <c r="E37" s="1672"/>
      <c r="F37" s="1672"/>
      <c r="G37" s="1686"/>
      <c r="H37" s="1686"/>
      <c r="I37" s="1686"/>
      <c r="J37" s="1686"/>
      <c r="K37" s="1686"/>
      <c r="L37" s="1686"/>
      <c r="M37" s="1686"/>
      <c r="N37" s="1686"/>
      <c r="O37" s="1686"/>
      <c r="P37" s="1686"/>
      <c r="Q37" s="1686"/>
      <c r="R37" s="1686"/>
      <c r="S37" s="1686"/>
      <c r="T37" s="1686"/>
      <c r="U37" s="1686"/>
      <c r="V37" s="1686"/>
      <c r="W37" s="1687"/>
      <c r="X37" s="1688"/>
      <c r="Y37" s="1689"/>
      <c r="Z37" s="1677"/>
      <c r="AA37" s="1678" t="n">
        <f aca="false">COUNTA(C37:Z37)</f>
        <v>0</v>
      </c>
      <c r="AB37" s="1679"/>
      <c r="AC37" s="1820"/>
      <c r="AD37" s="1680"/>
      <c r="AE37" s="1673"/>
      <c r="AF37" s="1673"/>
      <c r="AG37" s="1673"/>
      <c r="AH37" s="1673"/>
      <c r="AI37" s="1673"/>
      <c r="AJ37" s="1673"/>
      <c r="AK37" s="1673"/>
      <c r="AL37" s="1673"/>
      <c r="AM37" s="1673"/>
      <c r="AN37" s="1673"/>
      <c r="AO37" s="1674"/>
      <c r="AP37" s="1675"/>
      <c r="AQ37" s="1676"/>
      <c r="AR37" s="1677"/>
      <c r="AS37" s="1678" t="n">
        <f aca="false">COUNTA(AC37:AR37)</f>
        <v>0</v>
      </c>
      <c r="AT37" s="1679"/>
      <c r="AU37" s="1680"/>
      <c r="AV37" s="1680"/>
      <c r="AW37" s="1680"/>
      <c r="AX37" s="1680"/>
      <c r="AY37" s="1680"/>
      <c r="AZ37" s="1680"/>
      <c r="BA37" s="1680"/>
      <c r="BB37" s="1680"/>
      <c r="BC37" s="1680"/>
      <c r="BD37" s="1680"/>
      <c r="BE37" s="1680"/>
      <c r="BF37" s="1680"/>
      <c r="BG37" s="1680"/>
      <c r="BH37" s="1680"/>
      <c r="BI37" s="1680"/>
      <c r="BJ37" s="1680"/>
      <c r="BK37" s="1680"/>
      <c r="BL37" s="1680"/>
      <c r="BM37" s="1680"/>
      <c r="BN37" s="1680"/>
      <c r="BO37" s="1680"/>
      <c r="BP37" s="1680"/>
      <c r="BQ37" s="1680"/>
      <c r="BR37" s="1681"/>
      <c r="BS37" s="1681"/>
      <c r="BT37" s="1681"/>
      <c r="BU37" s="1678" t="n">
        <f aca="false">COUNTA(AU37:BT37)</f>
        <v>0</v>
      </c>
      <c r="BV37" s="1679"/>
      <c r="BW37" s="1844"/>
      <c r="BX37" s="1673"/>
      <c r="BY37" s="1673"/>
      <c r="BZ37" s="1673"/>
      <c r="CA37" s="1673"/>
      <c r="CB37" s="1673"/>
      <c r="CC37" s="1673"/>
      <c r="CD37" s="1673"/>
      <c r="CE37" s="1673"/>
      <c r="CF37" s="1673"/>
      <c r="CG37" s="1673"/>
      <c r="CH37" s="1673"/>
      <c r="CI37" s="1674"/>
      <c r="CJ37" s="1675"/>
      <c r="CK37" s="1676"/>
      <c r="CL37" s="1677"/>
      <c r="CM37" s="1678" t="n">
        <f aca="false">COUNTA(BW37:CL37)</f>
        <v>0</v>
      </c>
      <c r="CN37" s="1679"/>
      <c r="CO37" s="1679" t="n">
        <f aca="false">AA37+AS37+BU37+CM37</f>
        <v>0</v>
      </c>
      <c r="CP37" s="1679"/>
      <c r="CQ37" s="1673"/>
      <c r="CR37" s="1673"/>
      <c r="CS37" s="1673"/>
      <c r="CT37" s="1673"/>
      <c r="CU37" s="1673"/>
      <c r="CV37" s="1673"/>
      <c r="CW37" s="1673"/>
      <c r="CX37" s="1673"/>
      <c r="CY37" s="1673"/>
      <c r="CZ37" s="1673"/>
      <c r="DA37" s="1673"/>
      <c r="DB37" s="1673"/>
      <c r="DC37" s="1674"/>
      <c r="DD37" s="1675"/>
      <c r="DE37" s="1676"/>
      <c r="DF37" s="1677"/>
      <c r="DG37" s="1683" t="n">
        <f aca="false">SUBTOTAL(9,CQ39:DF39)</f>
        <v>0</v>
      </c>
      <c r="DH37" s="1684"/>
      <c r="DI37" s="1682"/>
      <c r="DJ37" s="1673"/>
      <c r="DK37" s="1673"/>
      <c r="DL37" s="1673"/>
      <c r="DM37" s="1673"/>
      <c r="DN37" s="1673"/>
      <c r="DO37" s="1673"/>
      <c r="DP37" s="1673"/>
      <c r="DQ37" s="1673"/>
      <c r="DR37" s="1673"/>
      <c r="DS37" s="1673"/>
      <c r="DT37" s="1673"/>
      <c r="DU37" s="1674"/>
      <c r="DV37" s="1675"/>
      <c r="DW37" s="1676"/>
      <c r="DX37" s="1677"/>
      <c r="DY37" s="1683" t="n">
        <f aca="false">COUNTA(DI37:DX37)</f>
        <v>0</v>
      </c>
      <c r="DZ37" s="1684"/>
      <c r="EA37" s="1673"/>
      <c r="EB37" s="1673"/>
      <c r="EC37" s="1673"/>
      <c r="ED37" s="1673" t="s">
        <v>664</v>
      </c>
      <c r="EE37" s="1673"/>
      <c r="EF37" s="1673"/>
      <c r="EG37" s="1673"/>
      <c r="EH37" s="1673"/>
      <c r="EI37" s="1673"/>
      <c r="EJ37" s="1673"/>
      <c r="EK37" s="1673"/>
      <c r="EL37" s="1673"/>
      <c r="EM37" s="1673"/>
      <c r="EN37" s="1673"/>
      <c r="EO37" s="1673"/>
      <c r="EP37" s="1673"/>
      <c r="EQ37" s="1673"/>
      <c r="ER37" s="1673"/>
      <c r="ES37" s="1673"/>
      <c r="ET37" s="1673"/>
      <c r="EU37" s="1673"/>
      <c r="EV37" s="1673"/>
      <c r="EW37" s="1673"/>
      <c r="EX37" s="1673"/>
      <c r="EY37" s="1674"/>
      <c r="EZ37" s="1675"/>
      <c r="FA37" s="1676"/>
      <c r="FB37" s="1677"/>
      <c r="FC37" s="1683" t="n">
        <f aca="false">COUNTA(EA37:FB37)</f>
        <v>1</v>
      </c>
      <c r="FD37" s="1684"/>
      <c r="FE37" s="1673"/>
      <c r="FF37" s="1673"/>
      <c r="FG37" s="1673"/>
      <c r="FH37" s="1673"/>
      <c r="FI37" s="1673"/>
      <c r="FJ37" s="1673"/>
      <c r="FK37" s="1673"/>
      <c r="FL37" s="1673"/>
      <c r="FM37" s="1673"/>
      <c r="FN37" s="1674"/>
      <c r="FO37" s="1675"/>
      <c r="FP37" s="1676"/>
      <c r="FQ37" s="1677"/>
      <c r="FR37" s="1683" t="n">
        <f aca="false">COUNTA(FE37:FQ37)</f>
        <v>0</v>
      </c>
      <c r="FS37" s="1684"/>
      <c r="FT37" s="1686"/>
      <c r="FU37" s="1686"/>
      <c r="FV37" s="1686"/>
      <c r="FW37" s="1686"/>
      <c r="FX37" s="1686"/>
      <c r="FY37" s="1686"/>
      <c r="FZ37" s="1686"/>
      <c r="GA37" s="1686"/>
      <c r="GB37" s="1686"/>
      <c r="GC37" s="1686"/>
      <c r="GD37" s="1686"/>
      <c r="GE37" s="1686"/>
      <c r="GF37" s="1686"/>
      <c r="GG37" s="1686"/>
      <c r="GH37" s="1686"/>
      <c r="GI37" s="1686"/>
      <c r="GJ37" s="1686"/>
      <c r="GK37" s="1686"/>
      <c r="GL37" s="1686"/>
      <c r="GM37" s="1686"/>
      <c r="GN37" s="1686"/>
      <c r="GO37" s="1686"/>
      <c r="GP37" s="1686"/>
      <c r="GQ37" s="1686"/>
      <c r="GR37" s="1686"/>
      <c r="GS37" s="1687"/>
      <c r="GT37" s="1688"/>
      <c r="GU37" s="1689"/>
      <c r="GV37" s="1677"/>
      <c r="GW37" s="1690" t="n">
        <f aca="false">SUBTOTAL(9,FT39:GV39)</f>
        <v>0</v>
      </c>
      <c r="GX37" s="1679" t="n">
        <f aca="false">SUBTOTAL(9,FT39:GV39)</f>
        <v>0</v>
      </c>
      <c r="GY37" s="1691"/>
      <c r="GZ37" s="1845"/>
      <c r="HA37" s="1846"/>
      <c r="HB37" s="1694"/>
      <c r="HC37" s="1695"/>
      <c r="HD37" s="1696"/>
      <c r="HE37" s="1697"/>
      <c r="HF37" s="1698"/>
      <c r="HG37" s="1699"/>
      <c r="HH37" s="1700"/>
      <c r="HI37" s="1847"/>
      <c r="HJ37" s="1673"/>
      <c r="HK37" s="1673"/>
      <c r="HL37" s="1673"/>
      <c r="HM37" s="1673"/>
      <c r="HN37" s="1673"/>
      <c r="HO37" s="1673"/>
      <c r="HP37" s="1673"/>
      <c r="HQ37" s="1673"/>
      <c r="HR37" s="1673"/>
      <c r="HS37" s="1673"/>
      <c r="HT37" s="1673"/>
      <c r="HU37" s="1673"/>
      <c r="HV37" s="1673"/>
      <c r="HW37" s="1673"/>
      <c r="HX37" s="1673"/>
      <c r="HY37" s="1673"/>
      <c r="HZ37" s="1674"/>
      <c r="IA37" s="1675"/>
      <c r="IB37" s="1676"/>
      <c r="IC37" s="1677"/>
      <c r="ID37" s="1678" t="n">
        <f aca="false">SUBTOTAL(9,HG39:IC39)</f>
        <v>0</v>
      </c>
      <c r="IE37" s="1702"/>
      <c r="IF37" s="1703"/>
      <c r="IG37" s="1703"/>
      <c r="IH37" s="1704"/>
      <c r="II37" s="1705"/>
      <c r="IJ37" s="1706"/>
      <c r="IK37" s="1707" t="n">
        <f aca="false">SUBTOTAL(9,IF39:IJ39)</f>
        <v>0</v>
      </c>
      <c r="IL37" s="1708"/>
      <c r="IM37" s="1709"/>
      <c r="IN37" s="1710"/>
      <c r="IO37" s="1711"/>
      <c r="IP37" s="1711"/>
      <c r="IQ37" s="1711"/>
      <c r="IR37" s="1711"/>
      <c r="IS37" s="1711"/>
      <c r="IT37" s="1711"/>
      <c r="IU37" s="1711"/>
      <c r="IV37" s="1712"/>
      <c r="IW37" s="1713"/>
      <c r="IX37" s="1714"/>
      <c r="IY37" s="1715"/>
      <c r="IZ37" s="1678" t="n">
        <f aca="false">SUBTOTAL(3,IM37:IY37)</f>
        <v>0</v>
      </c>
      <c r="JA37" s="1716"/>
      <c r="JB37" s="1717"/>
      <c r="JC37" s="1718"/>
      <c r="JD37" s="1719"/>
      <c r="JE37" s="1720"/>
      <c r="JF37" s="1721"/>
      <c r="JG37" s="1827"/>
      <c r="JH37" s="1827"/>
      <c r="JI37" s="1722"/>
      <c r="JJ37" s="1858"/>
      <c r="JK37" s="1859"/>
      <c r="JL37" s="1725"/>
      <c r="JM37" s="1664"/>
      <c r="JN37" s="1665"/>
      <c r="JO37" s="1666"/>
      <c r="JP37" s="1726"/>
      <c r="JQ37" s="1727"/>
      <c r="JR37" s="1728"/>
    </row>
    <row r="38" customFormat="false" ht="11.25" hidden="false" customHeight="true" outlineLevel="0" collapsed="false">
      <c r="A38" s="1611"/>
      <c r="B38" s="1729" t="s">
        <v>661</v>
      </c>
      <c r="C38" s="1731"/>
      <c r="D38" s="1731"/>
      <c r="E38" s="1731"/>
      <c r="F38" s="1731"/>
      <c r="G38" s="1744"/>
      <c r="H38" s="1744"/>
      <c r="I38" s="1744"/>
      <c r="J38" s="1744"/>
      <c r="K38" s="1744"/>
      <c r="L38" s="1744"/>
      <c r="M38" s="1744"/>
      <c r="N38" s="1744"/>
      <c r="O38" s="1744"/>
      <c r="P38" s="1744"/>
      <c r="Q38" s="1744"/>
      <c r="R38" s="1744"/>
      <c r="S38" s="1744"/>
      <c r="T38" s="1744"/>
      <c r="U38" s="1744"/>
      <c r="V38" s="1744"/>
      <c r="W38" s="1745"/>
      <c r="X38" s="1746"/>
      <c r="Y38" s="1747"/>
      <c r="Z38" s="1736"/>
      <c r="AA38" s="1737" t="n">
        <f aca="false">SUBTOTAL(9,C38:Z38)</f>
        <v>0</v>
      </c>
      <c r="AB38" s="1738" t="n">
        <f aca="false">AA38+AB34</f>
        <v>230</v>
      </c>
      <c r="AC38" s="1828"/>
      <c r="AD38" s="1739"/>
      <c r="AE38" s="1732"/>
      <c r="AF38" s="1732"/>
      <c r="AG38" s="1732"/>
      <c r="AH38" s="1732"/>
      <c r="AI38" s="1732"/>
      <c r="AJ38" s="1732"/>
      <c r="AK38" s="1732"/>
      <c r="AL38" s="1732"/>
      <c r="AM38" s="1732"/>
      <c r="AN38" s="1732"/>
      <c r="AO38" s="1733"/>
      <c r="AP38" s="1734"/>
      <c r="AQ38" s="1735"/>
      <c r="AR38" s="1736"/>
      <c r="AS38" s="1737" t="n">
        <f aca="false">SUBTOTAL(9,AC38:AR38)</f>
        <v>0</v>
      </c>
      <c r="AT38" s="1738" t="n">
        <f aca="false">AS38+AT34</f>
        <v>0</v>
      </c>
      <c r="AU38" s="1739"/>
      <c r="AV38" s="1739"/>
      <c r="AW38" s="1731"/>
      <c r="AX38" s="1732"/>
      <c r="AY38" s="1732"/>
      <c r="AZ38" s="1732"/>
      <c r="BA38" s="1732"/>
      <c r="BB38" s="1732"/>
      <c r="BC38" s="1732"/>
      <c r="BD38" s="1732"/>
      <c r="BE38" s="1732"/>
      <c r="BF38" s="1732"/>
      <c r="BG38" s="1732"/>
      <c r="BH38" s="1732"/>
      <c r="BI38" s="1732"/>
      <c r="BJ38" s="1732"/>
      <c r="BK38" s="1732"/>
      <c r="BL38" s="1732"/>
      <c r="BM38" s="1732"/>
      <c r="BN38" s="1732"/>
      <c r="BO38" s="1732"/>
      <c r="BP38" s="1732"/>
      <c r="BQ38" s="1733"/>
      <c r="BR38" s="1734"/>
      <c r="BS38" s="1735"/>
      <c r="BT38" s="1736"/>
      <c r="BU38" s="1737" t="n">
        <f aca="false">SUBTOTAL(9,AU38:BT38)</f>
        <v>0</v>
      </c>
      <c r="BV38" s="1738" t="n">
        <f aca="false">BU38+BV34</f>
        <v>64</v>
      </c>
      <c r="BW38" s="1851"/>
      <c r="BX38" s="1732"/>
      <c r="BY38" s="1732"/>
      <c r="BZ38" s="1732"/>
      <c r="CA38" s="1732"/>
      <c r="CB38" s="1732"/>
      <c r="CC38" s="1732"/>
      <c r="CD38" s="1732"/>
      <c r="CE38" s="1732"/>
      <c r="CF38" s="1732"/>
      <c r="CG38" s="1732"/>
      <c r="CH38" s="1732"/>
      <c r="CI38" s="1733"/>
      <c r="CJ38" s="1734"/>
      <c r="CK38" s="1735"/>
      <c r="CL38" s="1736"/>
      <c r="CM38" s="1737" t="n">
        <f aca="false">SUBTOTAL(9,BW38:CL38)</f>
        <v>0</v>
      </c>
      <c r="CN38" s="1738" t="n">
        <f aca="false">CM38+CN34</f>
        <v>0</v>
      </c>
      <c r="CO38" s="1738" t="n">
        <f aca="false">AA38+AS38+BU38+CM38</f>
        <v>0</v>
      </c>
      <c r="CP38" s="1738" t="n">
        <f aca="false">CO38+CP34</f>
        <v>294</v>
      </c>
      <c r="CQ38" s="1732"/>
      <c r="CR38" s="1732"/>
      <c r="CS38" s="1732"/>
      <c r="CT38" s="1732"/>
      <c r="CU38" s="1732"/>
      <c r="CV38" s="1732"/>
      <c r="CW38" s="1732"/>
      <c r="CX38" s="1732"/>
      <c r="CY38" s="1732"/>
      <c r="CZ38" s="1732"/>
      <c r="DA38" s="1732"/>
      <c r="DB38" s="1732"/>
      <c r="DC38" s="1733"/>
      <c r="DD38" s="1734"/>
      <c r="DE38" s="1735"/>
      <c r="DF38" s="1736"/>
      <c r="DG38" s="1741" t="n">
        <f aca="false">SUBTOTAL(9,CQ38:DF38)</f>
        <v>0</v>
      </c>
      <c r="DH38" s="1742" t="n">
        <f aca="false">DG38:DG38+IF($B34:$B34=2,0,DH34:DH34)</f>
        <v>0</v>
      </c>
      <c r="DI38" s="1740"/>
      <c r="DJ38" s="1732"/>
      <c r="DK38" s="1732"/>
      <c r="DL38" s="1732"/>
      <c r="DM38" s="1732"/>
      <c r="DN38" s="1732"/>
      <c r="DO38" s="1732"/>
      <c r="DP38" s="1732"/>
      <c r="DQ38" s="1732"/>
      <c r="DR38" s="1732"/>
      <c r="DS38" s="1732"/>
      <c r="DT38" s="1732"/>
      <c r="DU38" s="1733"/>
      <c r="DV38" s="1734"/>
      <c r="DW38" s="1735"/>
      <c r="DX38" s="1736"/>
      <c r="DY38" s="1741" t="n">
        <f aca="false">SUBTOTAL(9,DI38:DX38)</f>
        <v>0</v>
      </c>
      <c r="DZ38" s="1742" t="n">
        <f aca="false">DY38:DY38+IF($B34:$B34=2,0,DZ34:DZ34)</f>
        <v>0</v>
      </c>
      <c r="EA38" s="1732"/>
      <c r="EB38" s="1732"/>
      <c r="EC38" s="1732"/>
      <c r="ED38" s="1732" t="n">
        <v>10</v>
      </c>
      <c r="EE38" s="1732"/>
      <c r="EF38" s="1732"/>
      <c r="EG38" s="1732"/>
      <c r="EH38" s="1732"/>
      <c r="EI38" s="1732"/>
      <c r="EJ38" s="1732"/>
      <c r="EK38" s="1732"/>
      <c r="EL38" s="1732"/>
      <c r="EM38" s="1732"/>
      <c r="EN38" s="1732"/>
      <c r="EO38" s="1732"/>
      <c r="EP38" s="1732"/>
      <c r="EQ38" s="1732"/>
      <c r="ER38" s="1732"/>
      <c r="ES38" s="1732"/>
      <c r="ET38" s="1732"/>
      <c r="EU38" s="1732"/>
      <c r="EV38" s="1732"/>
      <c r="EW38" s="1732"/>
      <c r="EX38" s="1732"/>
      <c r="EY38" s="1733"/>
      <c r="EZ38" s="1734"/>
      <c r="FA38" s="1735"/>
      <c r="FB38" s="1736"/>
      <c r="FC38" s="1741" t="n">
        <f aca="false">SUBTOTAL(9,EA38:FB38)</f>
        <v>10</v>
      </c>
      <c r="FD38" s="1742" t="n">
        <f aca="false">FC38:FC38+IF($B34:$B34=2,0,FD34:FD34)</f>
        <v>10</v>
      </c>
      <c r="FE38" s="1732"/>
      <c r="FF38" s="1732"/>
      <c r="FG38" s="1732"/>
      <c r="FH38" s="1732"/>
      <c r="FI38" s="1732"/>
      <c r="FJ38" s="1732"/>
      <c r="FK38" s="1732"/>
      <c r="FL38" s="1732"/>
      <c r="FM38" s="1732"/>
      <c r="FN38" s="1733"/>
      <c r="FO38" s="1734"/>
      <c r="FP38" s="1735"/>
      <c r="FQ38" s="1736"/>
      <c r="FR38" s="1741" t="n">
        <f aca="false">SUBTOTAL(9,FE38:FQ38)</f>
        <v>0</v>
      </c>
      <c r="FS38" s="1742" t="n">
        <f aca="false">FR38:FR38+IF($B34:$B34=2,0,FS34:FS34)</f>
        <v>0</v>
      </c>
      <c r="FT38" s="1744"/>
      <c r="FU38" s="1744"/>
      <c r="FV38" s="1744"/>
      <c r="FW38" s="1744"/>
      <c r="FX38" s="1744"/>
      <c r="FY38" s="1744"/>
      <c r="FZ38" s="1744"/>
      <c r="GA38" s="1744"/>
      <c r="GB38" s="1744"/>
      <c r="GC38" s="1744"/>
      <c r="GD38" s="1744"/>
      <c r="GE38" s="1744"/>
      <c r="GF38" s="1744"/>
      <c r="GG38" s="1744"/>
      <c r="GH38" s="1744"/>
      <c r="GI38" s="1744"/>
      <c r="GJ38" s="1744"/>
      <c r="GK38" s="1744"/>
      <c r="GL38" s="1744"/>
      <c r="GM38" s="1744"/>
      <c r="GN38" s="1744"/>
      <c r="GO38" s="1744"/>
      <c r="GP38" s="1744"/>
      <c r="GQ38" s="1744"/>
      <c r="GR38" s="1744"/>
      <c r="GS38" s="1745"/>
      <c r="GT38" s="1746"/>
      <c r="GU38" s="1747"/>
      <c r="GV38" s="1736"/>
      <c r="GW38" s="1748" t="n">
        <f aca="false">SUBTOTAL(9,FT38:GV38)</f>
        <v>0</v>
      </c>
      <c r="GX38" s="1738" t="n">
        <f aca="false">SUBTOTAL(9,FT38:GV38)</f>
        <v>0</v>
      </c>
      <c r="GY38" s="1737" t="n">
        <f aca="false">GX38:GX38+IF($B34:$B34=2,0,GY34:GY34)</f>
        <v>0</v>
      </c>
      <c r="GZ38" s="1749"/>
      <c r="HA38" s="1750"/>
      <c r="HB38" s="1751" t="e">
        <f aca="false">'02.24 НГДП по датам'!BA38</f>
        <v>#VALUE!</v>
      </c>
      <c r="HC38" s="1752" t="e">
        <f aca="false">SUBTOTAL(9,GZ38:HB38)</f>
        <v>#VALUE!</v>
      </c>
      <c r="HD38" s="1753" t="n">
        <f aca="false">$HD$3+HD34</f>
        <v>266.21</v>
      </c>
      <c r="HE38" s="1754" t="n">
        <f aca="false">$HE$3+HE34</f>
        <v>83.79</v>
      </c>
      <c r="HF38" s="1831" t="n">
        <f aca="false">SUM(HD38:HE38)</f>
        <v>350</v>
      </c>
      <c r="HG38" s="1756"/>
      <c r="HH38" s="1757" t="n">
        <v>10</v>
      </c>
      <c r="HI38" s="1832"/>
      <c r="HJ38" s="1732"/>
      <c r="HK38" s="1732"/>
      <c r="HL38" s="1732"/>
      <c r="HM38" s="1732"/>
      <c r="HN38" s="1732"/>
      <c r="HO38" s="1732"/>
      <c r="HP38" s="1732"/>
      <c r="HQ38" s="1732"/>
      <c r="HR38" s="1732"/>
      <c r="HS38" s="1732"/>
      <c r="HT38" s="1732"/>
      <c r="HU38" s="1732"/>
      <c r="HV38" s="1732"/>
      <c r="HW38" s="1732"/>
      <c r="HX38" s="1732"/>
      <c r="HY38" s="1732"/>
      <c r="HZ38" s="1733"/>
      <c r="IA38" s="1734"/>
      <c r="IB38" s="1735"/>
      <c r="IC38" s="1736"/>
      <c r="ID38" s="1737" t="n">
        <f aca="false">SUBTOTAL(9,HG38:IC38)</f>
        <v>10</v>
      </c>
      <c r="IE38" s="1748" t="n">
        <f aca="false">ID38:ID38+IF($B34:$B34=2,0,IE34:IE34)</f>
        <v>56</v>
      </c>
      <c r="IF38" s="1759"/>
      <c r="IG38" s="1759"/>
      <c r="IH38" s="1760"/>
      <c r="II38" s="1761"/>
      <c r="IJ38" s="1762"/>
      <c r="IK38" s="1763" t="n">
        <f aca="false">SUBTOTAL(9,IF38:IJ38)</f>
        <v>0</v>
      </c>
      <c r="IL38" s="1764" t="n">
        <f aca="false">IK38:IK38+IF($B34:$B34=2,0,IL34:IL34)</f>
        <v>0</v>
      </c>
      <c r="IM38" s="1765"/>
      <c r="IN38" s="1765"/>
      <c r="IO38" s="1732"/>
      <c r="IP38" s="1732"/>
      <c r="IQ38" s="1732"/>
      <c r="IR38" s="1732"/>
      <c r="IS38" s="1732"/>
      <c r="IT38" s="1732"/>
      <c r="IU38" s="1732"/>
      <c r="IV38" s="1733"/>
      <c r="IW38" s="1734"/>
      <c r="IX38" s="1735"/>
      <c r="IY38" s="1736"/>
      <c r="IZ38" s="1737" t="n">
        <f aca="false">SUBTOTAL(9,IM38:IY38)</f>
        <v>0</v>
      </c>
      <c r="JA38" s="1738" t="n">
        <f aca="false">IZ38:IZ38+IF($B34:$B34=2,0,JA34:JA34)</f>
        <v>7.9</v>
      </c>
      <c r="JB38" s="1766"/>
      <c r="JC38" s="1767" t="e">
        <f aca="false">'02.24 НГДП по датам'!BT38</f>
        <v>#VALUE!</v>
      </c>
      <c r="JD38" s="1834" t="n">
        <f aca="false">$JD$14</f>
        <v>0</v>
      </c>
      <c r="JE38" s="1769" t="e">
        <f aca="false">SUBTOTAL(9,JB38:JD38)</f>
        <v>#VALUE!</v>
      </c>
      <c r="JF38" s="1770" t="n">
        <f aca="false">SUMIF($C$5:JE$5,"Накопленный эффект, т/сут",$C38:JE38)+SUMIF($C$5:JE$5,"Нараст.  по потенциалу",$C38:JE38)-SUMIF($C$5:JE$5,"Нараст. по остановкам",$C38:JE38)-SUMIF($C$5:JE$5,"ИТОГО перевод в ППД",$C38:JE38)-SUMIF($C$5:JE$5,"ИТОГО  нерент, по распоряж.",$C38:JE38)-SUMIF($C$5:JE$5,"ИТОГО ост. дебит от ЗБС, Углуб., ПВЛГ/ПНЛГ",$C38:JE38)</f>
        <v>240.1</v>
      </c>
      <c r="JG38" s="1764"/>
      <c r="JH38" s="1764"/>
      <c r="JI38" s="1771"/>
      <c r="JJ38" s="1862"/>
      <c r="JK38" s="1863"/>
      <c r="JL38" s="1763" t="n">
        <f aca="false">SUBTOTAL(9,JG38:JJ38)</f>
        <v>0</v>
      </c>
      <c r="JM38" s="1664"/>
      <c r="JN38" s="1665"/>
      <c r="JO38" s="1666"/>
      <c r="JP38" s="1774" t="n">
        <f aca="false">JP$4:JP$4+SUMIF($C$5:JL$5,"Нараст. по остановкам",$C38:JL38)-SUMIF($C$5:JL$5,"Нараст.  по потенциалу",$C38:JL38)</f>
        <v>708.705</v>
      </c>
      <c r="JQ38" s="1775" t="n">
        <f aca="false">'02.24 ННГ без НГДП по датам'!JP38</f>
        <v>676.812</v>
      </c>
      <c r="JR38" s="1776" t="n">
        <f aca="false">'02.24 НГДП по датам'!CB38</f>
        <v>31.893</v>
      </c>
    </row>
    <row r="39" customFormat="false" ht="1.5" hidden="false" customHeight="true" outlineLevel="0" collapsed="false">
      <c r="A39" s="1777"/>
      <c r="B39" s="1777"/>
      <c r="C39" s="1778"/>
      <c r="D39" s="1778"/>
      <c r="E39" s="1778"/>
      <c r="F39" s="1778"/>
      <c r="G39" s="1779"/>
      <c r="H39" s="1779"/>
      <c r="I39" s="1779"/>
      <c r="J39" s="1779"/>
      <c r="K39" s="1779"/>
      <c r="L39" s="1779"/>
      <c r="M39" s="1779"/>
      <c r="N39" s="1779"/>
      <c r="O39" s="1779"/>
      <c r="P39" s="1779"/>
      <c r="Q39" s="1779"/>
      <c r="R39" s="1779"/>
      <c r="S39" s="1779"/>
      <c r="T39" s="1779"/>
      <c r="U39" s="1779"/>
      <c r="V39" s="1779"/>
      <c r="W39" s="1779"/>
      <c r="X39" s="1780"/>
      <c r="Y39" s="1781"/>
      <c r="Z39" s="1782"/>
      <c r="AA39" s="1783"/>
      <c r="AB39" s="1783"/>
      <c r="AC39" s="1784"/>
      <c r="AD39" s="1784"/>
      <c r="AE39" s="1779"/>
      <c r="AF39" s="1779"/>
      <c r="AG39" s="1779"/>
      <c r="AH39" s="1779"/>
      <c r="AI39" s="1779"/>
      <c r="AJ39" s="1779"/>
      <c r="AK39" s="1779"/>
      <c r="AL39" s="1779"/>
      <c r="AM39" s="1779"/>
      <c r="AN39" s="1779"/>
      <c r="AO39" s="1779"/>
      <c r="AP39" s="1780"/>
      <c r="AQ39" s="1781"/>
      <c r="AR39" s="1782"/>
      <c r="AS39" s="1783"/>
      <c r="AT39" s="1783"/>
      <c r="AU39" s="1778"/>
      <c r="AV39" s="1778"/>
      <c r="AW39" s="1785"/>
      <c r="AX39" s="1779"/>
      <c r="AY39" s="1779"/>
      <c r="AZ39" s="1779"/>
      <c r="BA39" s="1779"/>
      <c r="BB39" s="1779"/>
      <c r="BC39" s="1779"/>
      <c r="BD39" s="1779"/>
      <c r="BE39" s="1779"/>
      <c r="BF39" s="1779"/>
      <c r="BG39" s="1779"/>
      <c r="BH39" s="1779"/>
      <c r="BI39" s="1779"/>
      <c r="BJ39" s="1779"/>
      <c r="BK39" s="1779"/>
      <c r="BL39" s="1779"/>
      <c r="BM39" s="1779"/>
      <c r="BN39" s="1779"/>
      <c r="BO39" s="1779"/>
      <c r="BP39" s="1779"/>
      <c r="BQ39" s="1779"/>
      <c r="BR39" s="1780"/>
      <c r="BS39" s="1781"/>
      <c r="BT39" s="1782"/>
      <c r="BU39" s="1783"/>
      <c r="BV39" s="1783"/>
      <c r="BW39" s="1784"/>
      <c r="BX39" s="1779"/>
      <c r="BY39" s="1779"/>
      <c r="BZ39" s="1779"/>
      <c r="CA39" s="1779"/>
      <c r="CB39" s="1779"/>
      <c r="CC39" s="1779"/>
      <c r="CD39" s="1779"/>
      <c r="CE39" s="1779"/>
      <c r="CF39" s="1779"/>
      <c r="CG39" s="1779"/>
      <c r="CH39" s="1779"/>
      <c r="CI39" s="1779"/>
      <c r="CJ39" s="1780"/>
      <c r="CK39" s="1781"/>
      <c r="CL39" s="1782"/>
      <c r="CM39" s="1783"/>
      <c r="CN39" s="1783"/>
      <c r="CO39" s="1783"/>
      <c r="CP39" s="1783"/>
      <c r="CQ39" s="1779"/>
      <c r="CR39" s="1779"/>
      <c r="CS39" s="1779"/>
      <c r="CT39" s="1779"/>
      <c r="CU39" s="1779"/>
      <c r="CV39" s="1779"/>
      <c r="CW39" s="1779"/>
      <c r="CX39" s="1779"/>
      <c r="CY39" s="1779"/>
      <c r="CZ39" s="1779"/>
      <c r="DA39" s="1779"/>
      <c r="DB39" s="1779"/>
      <c r="DC39" s="1779"/>
      <c r="DD39" s="1780"/>
      <c r="DE39" s="1781"/>
      <c r="DF39" s="1782"/>
      <c r="DG39" s="1783"/>
      <c r="DH39" s="1783"/>
      <c r="DI39" s="1852"/>
      <c r="DJ39" s="1779"/>
      <c r="DK39" s="1779"/>
      <c r="DL39" s="1779"/>
      <c r="DM39" s="1779"/>
      <c r="DN39" s="1779"/>
      <c r="DO39" s="1779"/>
      <c r="DP39" s="1779"/>
      <c r="DQ39" s="1779"/>
      <c r="DR39" s="1779"/>
      <c r="DS39" s="1779"/>
      <c r="DT39" s="1779"/>
      <c r="DU39" s="1779"/>
      <c r="DV39" s="1780"/>
      <c r="DW39" s="1781"/>
      <c r="DX39" s="1782"/>
      <c r="DY39" s="1783"/>
      <c r="DZ39" s="1783"/>
      <c r="EA39" s="1864"/>
      <c r="EB39" s="1779"/>
      <c r="EC39" s="1779"/>
      <c r="ED39" s="1779"/>
      <c r="EE39" s="1779"/>
      <c r="EF39" s="1779"/>
      <c r="EG39" s="1779"/>
      <c r="EH39" s="1779"/>
      <c r="EI39" s="1779"/>
      <c r="EJ39" s="1779"/>
      <c r="EK39" s="1779"/>
      <c r="EL39" s="1779"/>
      <c r="EM39" s="1779"/>
      <c r="EN39" s="1779"/>
      <c r="EO39" s="1779"/>
      <c r="EP39" s="1779"/>
      <c r="EQ39" s="1779"/>
      <c r="ER39" s="1779"/>
      <c r="ES39" s="1779"/>
      <c r="ET39" s="1779"/>
      <c r="EU39" s="1779"/>
      <c r="EV39" s="1779"/>
      <c r="EW39" s="1779"/>
      <c r="EX39" s="1779"/>
      <c r="EY39" s="1779"/>
      <c r="EZ39" s="1780"/>
      <c r="FA39" s="1781"/>
      <c r="FB39" s="1782"/>
      <c r="FC39" s="1783"/>
      <c r="FD39" s="1783"/>
      <c r="FE39" s="1779"/>
      <c r="FF39" s="1779"/>
      <c r="FG39" s="1779"/>
      <c r="FH39" s="1779"/>
      <c r="FI39" s="1779"/>
      <c r="FJ39" s="1779"/>
      <c r="FK39" s="1779"/>
      <c r="FL39" s="1779"/>
      <c r="FM39" s="1779"/>
      <c r="FN39" s="1779"/>
      <c r="FO39" s="1780"/>
      <c r="FP39" s="1781"/>
      <c r="FQ39" s="1782"/>
      <c r="FR39" s="1783"/>
      <c r="FS39" s="1783"/>
      <c r="FT39" s="1779"/>
      <c r="FU39" s="1779"/>
      <c r="FV39" s="1779"/>
      <c r="FW39" s="1779"/>
      <c r="FX39" s="1779"/>
      <c r="FY39" s="1779"/>
      <c r="FZ39" s="1779"/>
      <c r="GA39" s="1779"/>
      <c r="GB39" s="1779"/>
      <c r="GC39" s="1779"/>
      <c r="GD39" s="1779"/>
      <c r="GE39" s="1779"/>
      <c r="GF39" s="1779"/>
      <c r="GG39" s="1779"/>
      <c r="GH39" s="1779"/>
      <c r="GI39" s="1779"/>
      <c r="GJ39" s="1779"/>
      <c r="GK39" s="1779"/>
      <c r="GL39" s="1779"/>
      <c r="GM39" s="1779"/>
      <c r="GN39" s="1779"/>
      <c r="GO39" s="1779"/>
      <c r="GP39" s="1779"/>
      <c r="GQ39" s="1779"/>
      <c r="GR39" s="1779"/>
      <c r="GS39" s="1779"/>
      <c r="GT39" s="1780"/>
      <c r="GU39" s="1781"/>
      <c r="GV39" s="1782"/>
      <c r="GW39" s="1783"/>
      <c r="GX39" s="1783"/>
      <c r="GY39" s="1783"/>
      <c r="GZ39" s="1787"/>
      <c r="HA39" s="1787"/>
      <c r="HB39" s="1788"/>
      <c r="HC39" s="1783"/>
      <c r="HD39" s="1783"/>
      <c r="HE39" s="1789"/>
      <c r="HF39" s="1790"/>
      <c r="HG39" s="1791"/>
      <c r="HH39" s="1757"/>
      <c r="HI39" s="1787"/>
      <c r="HJ39" s="1779"/>
      <c r="HK39" s="1779"/>
      <c r="HL39" s="1779"/>
      <c r="HM39" s="1779"/>
      <c r="HN39" s="1779"/>
      <c r="HO39" s="1779"/>
      <c r="HP39" s="1779"/>
      <c r="HQ39" s="1779"/>
      <c r="HR39" s="1779"/>
      <c r="HS39" s="1779"/>
      <c r="HT39" s="1779"/>
      <c r="HU39" s="1779"/>
      <c r="HV39" s="1779"/>
      <c r="HW39" s="1779"/>
      <c r="HX39" s="1779"/>
      <c r="HY39" s="1779"/>
      <c r="HZ39" s="1779"/>
      <c r="IA39" s="1780"/>
      <c r="IB39" s="1781"/>
      <c r="IC39" s="1782"/>
      <c r="ID39" s="1783"/>
      <c r="IE39" s="1783"/>
      <c r="IF39" s="1792"/>
      <c r="IG39" s="1792"/>
      <c r="IH39" s="1792"/>
      <c r="II39" s="1793"/>
      <c r="IJ39" s="1794"/>
      <c r="IK39" s="1792"/>
      <c r="IL39" s="1792"/>
      <c r="IM39" s="1795"/>
      <c r="IN39" s="1795"/>
      <c r="IO39" s="1779"/>
      <c r="IP39" s="1779"/>
      <c r="IQ39" s="1779"/>
      <c r="IR39" s="1779"/>
      <c r="IS39" s="1779"/>
      <c r="IT39" s="1779"/>
      <c r="IU39" s="1779"/>
      <c r="IV39" s="1779"/>
      <c r="IW39" s="1780"/>
      <c r="IX39" s="1781"/>
      <c r="IY39" s="1782"/>
      <c r="IZ39" s="1783"/>
      <c r="JA39" s="1783"/>
      <c r="JB39" s="1779"/>
      <c r="JC39" s="1788"/>
      <c r="JD39" s="1779"/>
      <c r="JE39" s="1783"/>
      <c r="JF39" s="1783"/>
      <c r="JG39" s="1792"/>
      <c r="JH39" s="1792"/>
      <c r="JI39" s="1792"/>
      <c r="JJ39" s="1792"/>
      <c r="JK39" s="1796"/>
      <c r="JL39" s="1792"/>
      <c r="JM39" s="1797"/>
      <c r="JN39" s="1797"/>
      <c r="JO39" s="1798"/>
      <c r="JP39" s="1797"/>
      <c r="JQ39" s="1797"/>
      <c r="JR39" s="1798"/>
    </row>
    <row r="40" customFormat="false" ht="11.25" hidden="false" customHeight="true" outlineLevel="0" collapsed="false">
      <c r="A40" s="1611" t="n">
        <f aca="false">A36+1</f>
        <v>45330</v>
      </c>
      <c r="B40" s="1612" t="s">
        <v>662</v>
      </c>
      <c r="C40" s="1613"/>
      <c r="D40" s="1614"/>
      <c r="E40" s="1614"/>
      <c r="F40" s="1614"/>
      <c r="G40" s="1615"/>
      <c r="H40" s="1615"/>
      <c r="I40" s="1615"/>
      <c r="J40" s="1615"/>
      <c r="K40" s="1615"/>
      <c r="L40" s="1615"/>
      <c r="M40" s="1615"/>
      <c r="N40" s="1615"/>
      <c r="O40" s="1615"/>
      <c r="P40" s="1615"/>
      <c r="Q40" s="1615"/>
      <c r="R40" s="1615"/>
      <c r="S40" s="1615"/>
      <c r="T40" s="1615"/>
      <c r="U40" s="1615"/>
      <c r="V40" s="1615"/>
      <c r="W40" s="1616"/>
      <c r="X40" s="1799"/>
      <c r="Y40" s="1800"/>
      <c r="Z40" s="1801"/>
      <c r="AA40" s="1620"/>
      <c r="AB40" s="1621"/>
      <c r="AC40" s="1622"/>
      <c r="AD40" s="1622"/>
      <c r="AE40" s="1615"/>
      <c r="AF40" s="1615"/>
      <c r="AG40" s="1615"/>
      <c r="AH40" s="1615"/>
      <c r="AI40" s="1615"/>
      <c r="AJ40" s="1615"/>
      <c r="AK40" s="1615"/>
      <c r="AL40" s="1615"/>
      <c r="AM40" s="1615"/>
      <c r="AN40" s="1615"/>
      <c r="AO40" s="1616"/>
      <c r="AP40" s="1799"/>
      <c r="AQ40" s="1800"/>
      <c r="AR40" s="1801"/>
      <c r="AS40" s="1620"/>
      <c r="AT40" s="1621"/>
      <c r="AU40" s="1622"/>
      <c r="AV40" s="1622"/>
      <c r="AW40" s="1614"/>
      <c r="AX40" s="1615"/>
      <c r="AY40" s="1615"/>
      <c r="AZ40" s="1615"/>
      <c r="BA40" s="1615"/>
      <c r="BB40" s="1615"/>
      <c r="BC40" s="1615"/>
      <c r="BD40" s="1615"/>
      <c r="BE40" s="1615"/>
      <c r="BF40" s="1615"/>
      <c r="BG40" s="1615"/>
      <c r="BH40" s="1615"/>
      <c r="BI40" s="1615"/>
      <c r="BJ40" s="1615"/>
      <c r="BK40" s="1615"/>
      <c r="BL40" s="1615"/>
      <c r="BM40" s="1615"/>
      <c r="BN40" s="1615"/>
      <c r="BO40" s="1615"/>
      <c r="BP40" s="1615"/>
      <c r="BQ40" s="1616"/>
      <c r="BR40" s="1617"/>
      <c r="BS40" s="1618"/>
      <c r="BT40" s="1619"/>
      <c r="BU40" s="1620"/>
      <c r="BV40" s="1621"/>
      <c r="BW40" s="1623"/>
      <c r="BX40" s="1615"/>
      <c r="BY40" s="1615"/>
      <c r="BZ40" s="1615"/>
      <c r="CA40" s="1615"/>
      <c r="CB40" s="1615"/>
      <c r="CC40" s="1615"/>
      <c r="CD40" s="1615"/>
      <c r="CE40" s="1615"/>
      <c r="CF40" s="1615"/>
      <c r="CG40" s="1615"/>
      <c r="CH40" s="1615"/>
      <c r="CI40" s="1616"/>
      <c r="CJ40" s="1799"/>
      <c r="CK40" s="1800"/>
      <c r="CL40" s="1801"/>
      <c r="CM40" s="1620"/>
      <c r="CN40" s="1621"/>
      <c r="CO40" s="1621"/>
      <c r="CP40" s="1621"/>
      <c r="CQ40" s="1615"/>
      <c r="CR40" s="1615"/>
      <c r="CS40" s="1615"/>
      <c r="CT40" s="1615"/>
      <c r="CU40" s="1615"/>
      <c r="CV40" s="1615"/>
      <c r="CW40" s="1615"/>
      <c r="CX40" s="1615"/>
      <c r="CY40" s="1615"/>
      <c r="CZ40" s="1615"/>
      <c r="DA40" s="1615"/>
      <c r="DB40" s="1615"/>
      <c r="DC40" s="1616"/>
      <c r="DD40" s="1799"/>
      <c r="DE40" s="1800"/>
      <c r="DF40" s="1801"/>
      <c r="DG40" s="1624"/>
      <c r="DH40" s="1625"/>
      <c r="DI40" s="1623"/>
      <c r="DJ40" s="1615"/>
      <c r="DK40" s="1615"/>
      <c r="DL40" s="1615"/>
      <c r="DM40" s="1615"/>
      <c r="DN40" s="1615"/>
      <c r="DO40" s="1615"/>
      <c r="DP40" s="1615"/>
      <c r="DQ40" s="1615"/>
      <c r="DR40" s="1615"/>
      <c r="DS40" s="1615"/>
      <c r="DT40" s="1615"/>
      <c r="DU40" s="1616"/>
      <c r="DV40" s="1799"/>
      <c r="DW40" s="1800"/>
      <c r="DX40" s="1801"/>
      <c r="DY40" s="1624"/>
      <c r="DZ40" s="1625"/>
      <c r="EA40" s="1615"/>
      <c r="EB40" s="1615"/>
      <c r="EC40" s="1615"/>
      <c r="ED40" s="1615" t="s">
        <v>516</v>
      </c>
      <c r="EE40" s="1615"/>
      <c r="EF40" s="1615"/>
      <c r="EG40" s="1615"/>
      <c r="EH40" s="1615"/>
      <c r="EI40" s="1615"/>
      <c r="EJ40" s="1615"/>
      <c r="EK40" s="1615"/>
      <c r="EL40" s="1615"/>
      <c r="EM40" s="1615"/>
      <c r="EN40" s="1615"/>
      <c r="EO40" s="1615"/>
      <c r="EP40" s="1615"/>
      <c r="EQ40" s="1615"/>
      <c r="ER40" s="1615"/>
      <c r="ES40" s="1615"/>
      <c r="ET40" s="1615"/>
      <c r="EU40" s="1615"/>
      <c r="EV40" s="1615"/>
      <c r="EW40" s="1615"/>
      <c r="EX40" s="1615"/>
      <c r="EY40" s="1616"/>
      <c r="EZ40" s="1799"/>
      <c r="FA40" s="1800"/>
      <c r="FB40" s="1801"/>
      <c r="FC40" s="1624"/>
      <c r="FD40" s="1625"/>
      <c r="FE40" s="1615"/>
      <c r="FF40" s="1615"/>
      <c r="FG40" s="1615"/>
      <c r="FH40" s="1615"/>
      <c r="FI40" s="1615"/>
      <c r="FJ40" s="1615"/>
      <c r="FK40" s="1615"/>
      <c r="FL40" s="1615"/>
      <c r="FM40" s="1615"/>
      <c r="FN40" s="1616"/>
      <c r="FO40" s="1799"/>
      <c r="FP40" s="1800"/>
      <c r="FQ40" s="1801"/>
      <c r="FR40" s="1624"/>
      <c r="FS40" s="1625"/>
      <c r="FT40" s="1837"/>
      <c r="FU40" s="1627"/>
      <c r="FV40" s="1627"/>
      <c r="FW40" s="1627"/>
      <c r="FX40" s="1627"/>
      <c r="FY40" s="1627"/>
      <c r="FZ40" s="1627"/>
      <c r="GA40" s="1627"/>
      <c r="GB40" s="1627"/>
      <c r="GC40" s="1627"/>
      <c r="GD40" s="1627"/>
      <c r="GE40" s="1627"/>
      <c r="GF40" s="1627"/>
      <c r="GG40" s="1627"/>
      <c r="GH40" s="1627"/>
      <c r="GI40" s="1627"/>
      <c r="GJ40" s="1627"/>
      <c r="GK40" s="1627"/>
      <c r="GL40" s="1627"/>
      <c r="GM40" s="1627"/>
      <c r="GN40" s="1627"/>
      <c r="GO40" s="1627"/>
      <c r="GP40" s="1627"/>
      <c r="GQ40" s="1627"/>
      <c r="GR40" s="1627"/>
      <c r="GS40" s="1628"/>
      <c r="GT40" s="1803"/>
      <c r="GU40" s="1804"/>
      <c r="GV40" s="1801"/>
      <c r="GW40" s="1631"/>
      <c r="GX40" s="1621"/>
      <c r="GY40" s="1620"/>
      <c r="GZ40" s="1838"/>
      <c r="HA40" s="1839"/>
      <c r="HB40" s="1807"/>
      <c r="HC40" s="1635"/>
      <c r="HD40" s="1636"/>
      <c r="HE40" s="1841"/>
      <c r="HF40" s="1638"/>
      <c r="HG40" s="1640"/>
      <c r="HH40" s="1640"/>
      <c r="HI40" s="1842"/>
      <c r="HJ40" s="1627"/>
      <c r="HK40" s="1627"/>
      <c r="HL40" s="1627"/>
      <c r="HM40" s="1627"/>
      <c r="HN40" s="1627"/>
      <c r="HO40" s="1627"/>
      <c r="HP40" s="1627"/>
      <c r="HQ40" s="1627"/>
      <c r="HR40" s="1627"/>
      <c r="HS40" s="1627"/>
      <c r="HT40" s="1627"/>
      <c r="HU40" s="1627"/>
      <c r="HV40" s="1627"/>
      <c r="HW40" s="1627"/>
      <c r="HX40" s="1627"/>
      <c r="HY40" s="1627"/>
      <c r="HZ40" s="1628"/>
      <c r="IA40" s="1803"/>
      <c r="IB40" s="1804"/>
      <c r="IC40" s="1801"/>
      <c r="ID40" s="1620"/>
      <c r="IE40" s="1631"/>
      <c r="IF40" s="1642"/>
      <c r="IG40" s="1642"/>
      <c r="IH40" s="1643"/>
      <c r="II40" s="1812"/>
      <c r="IJ40" s="1813"/>
      <c r="IK40" s="1646"/>
      <c r="IL40" s="1647"/>
      <c r="IM40" s="1837"/>
      <c r="IN40" s="1649"/>
      <c r="IO40" s="1650"/>
      <c r="IP40" s="1650"/>
      <c r="IQ40" s="1650"/>
      <c r="IR40" s="1650"/>
      <c r="IS40" s="1650"/>
      <c r="IT40" s="1650"/>
      <c r="IU40" s="1650"/>
      <c r="IV40" s="1651"/>
      <c r="IW40" s="1814"/>
      <c r="IX40" s="1815"/>
      <c r="IY40" s="1816"/>
      <c r="IZ40" s="1620"/>
      <c r="JA40" s="1621"/>
      <c r="JB40" s="1655"/>
      <c r="JC40" s="1807"/>
      <c r="JD40" s="1657"/>
      <c r="JE40" s="1658"/>
      <c r="JF40" s="1659"/>
      <c r="JG40" s="1817"/>
      <c r="JH40" s="1817"/>
      <c r="JI40" s="1817"/>
      <c r="JJ40" s="1855"/>
      <c r="JK40" s="1856"/>
      <c r="JL40" s="1663"/>
      <c r="JM40" s="1664" t="e">
        <f aca="false">JM$4:JM$4+SUMIF($C$5:JL$5,"Нараст. баланс",$C42:JL42)+SUMIF($C$7:JH$7,"Итого (с ВНР)",$C42:JH42)-SUMIF($C$5:JL$5,"Геол. снижение,  т/сут",$C42:JL42)-SUMIF(JJ$7:JL$7,"Итого",JJ42:JL42)-SUMIF($C$7:JL$7,"Итого (с ВСП)",$C42:JL42)</f>
        <v>#VALUE!</v>
      </c>
      <c r="JN40" s="1665" t="n">
        <f aca="false">'02.24 ННГ без НГДП по датам'!JM40:JM42</f>
        <v>23209.836</v>
      </c>
      <c r="JO40" s="1666" t="e">
        <f aca="false">'02.24 НГДП по датам'!CA40:CA42</f>
        <v>#VALUE!</v>
      </c>
      <c r="JP40" s="1667"/>
      <c r="JQ40" s="1668"/>
      <c r="JR40" s="1819"/>
    </row>
    <row r="41" customFormat="false" ht="11.25" hidden="false" customHeight="true" outlineLevel="0" collapsed="false">
      <c r="A41" s="1611"/>
      <c r="B41" s="1670" t="s">
        <v>663</v>
      </c>
      <c r="C41" s="1671"/>
      <c r="D41" s="1672"/>
      <c r="E41" s="1672"/>
      <c r="F41" s="1672"/>
      <c r="G41" s="1673"/>
      <c r="H41" s="1673"/>
      <c r="I41" s="1673"/>
      <c r="J41" s="1673"/>
      <c r="K41" s="1673"/>
      <c r="L41" s="1673"/>
      <c r="M41" s="1673"/>
      <c r="N41" s="1673"/>
      <c r="O41" s="1673"/>
      <c r="P41" s="1673"/>
      <c r="Q41" s="1673"/>
      <c r="R41" s="1673"/>
      <c r="S41" s="1673"/>
      <c r="T41" s="1673"/>
      <c r="U41" s="1673"/>
      <c r="V41" s="1673"/>
      <c r="W41" s="1674"/>
      <c r="X41" s="1675"/>
      <c r="Y41" s="1676"/>
      <c r="Z41" s="1677"/>
      <c r="AA41" s="1678" t="n">
        <f aca="false">COUNTA(C41:Z41)</f>
        <v>0</v>
      </c>
      <c r="AB41" s="1679"/>
      <c r="AC41" s="1680"/>
      <c r="AD41" s="1680"/>
      <c r="AE41" s="1673"/>
      <c r="AF41" s="1673"/>
      <c r="AG41" s="1673"/>
      <c r="AH41" s="1673"/>
      <c r="AI41" s="1673"/>
      <c r="AJ41" s="1673"/>
      <c r="AK41" s="1673"/>
      <c r="AL41" s="1673"/>
      <c r="AM41" s="1673"/>
      <c r="AN41" s="1673"/>
      <c r="AO41" s="1674"/>
      <c r="AP41" s="1675"/>
      <c r="AQ41" s="1676"/>
      <c r="AR41" s="1677"/>
      <c r="AS41" s="1678" t="n">
        <f aca="false">COUNTA(AC41:AR41)</f>
        <v>0</v>
      </c>
      <c r="AT41" s="1679"/>
      <c r="AU41" s="1680"/>
      <c r="AV41" s="1680"/>
      <c r="AW41" s="1680"/>
      <c r="AX41" s="1680"/>
      <c r="AY41" s="1680"/>
      <c r="AZ41" s="1680"/>
      <c r="BA41" s="1680"/>
      <c r="BB41" s="1680"/>
      <c r="BC41" s="1680"/>
      <c r="BD41" s="1680"/>
      <c r="BE41" s="1680"/>
      <c r="BF41" s="1680"/>
      <c r="BG41" s="1680"/>
      <c r="BH41" s="1680"/>
      <c r="BI41" s="1680"/>
      <c r="BJ41" s="1680"/>
      <c r="BK41" s="1680"/>
      <c r="BL41" s="1680"/>
      <c r="BM41" s="1680"/>
      <c r="BN41" s="1680"/>
      <c r="BO41" s="1680"/>
      <c r="BP41" s="1680"/>
      <c r="BQ41" s="1680"/>
      <c r="BR41" s="1681"/>
      <c r="BS41" s="1681"/>
      <c r="BT41" s="1681"/>
      <c r="BU41" s="1678" t="n">
        <f aca="false">COUNTA(AU41:BT41)</f>
        <v>0</v>
      </c>
      <c r="BV41" s="1679"/>
      <c r="BW41" s="1682"/>
      <c r="BX41" s="1673"/>
      <c r="BY41" s="1673"/>
      <c r="BZ41" s="1673"/>
      <c r="CA41" s="1673"/>
      <c r="CB41" s="1673"/>
      <c r="CC41" s="1673"/>
      <c r="CD41" s="1673"/>
      <c r="CE41" s="1673"/>
      <c r="CF41" s="1673"/>
      <c r="CG41" s="1673"/>
      <c r="CH41" s="1673"/>
      <c r="CI41" s="1674"/>
      <c r="CJ41" s="1675"/>
      <c r="CK41" s="1676"/>
      <c r="CL41" s="1677"/>
      <c r="CM41" s="1678" t="n">
        <f aca="false">COUNTA(BW41:CL41)</f>
        <v>0</v>
      </c>
      <c r="CN41" s="1679"/>
      <c r="CO41" s="1679" t="n">
        <f aca="false">AA41+AS41+BU41+CM41</f>
        <v>0</v>
      </c>
      <c r="CP41" s="1679"/>
      <c r="CQ41" s="1673"/>
      <c r="CR41" s="1673"/>
      <c r="CS41" s="1673"/>
      <c r="CT41" s="1673"/>
      <c r="CU41" s="1673"/>
      <c r="CV41" s="1673"/>
      <c r="CW41" s="1673"/>
      <c r="CX41" s="1673"/>
      <c r="CY41" s="1673"/>
      <c r="CZ41" s="1673"/>
      <c r="DA41" s="1673"/>
      <c r="DB41" s="1673"/>
      <c r="DC41" s="1674"/>
      <c r="DD41" s="1675"/>
      <c r="DE41" s="1676"/>
      <c r="DF41" s="1677"/>
      <c r="DG41" s="1683" t="n">
        <f aca="false">SUBTOTAL(9,CQ43:DF43)</f>
        <v>0</v>
      </c>
      <c r="DH41" s="1684"/>
      <c r="DI41" s="1682"/>
      <c r="DJ41" s="1673"/>
      <c r="DK41" s="1673"/>
      <c r="DL41" s="1673"/>
      <c r="DM41" s="1673"/>
      <c r="DN41" s="1673"/>
      <c r="DO41" s="1673"/>
      <c r="DP41" s="1673"/>
      <c r="DQ41" s="1673"/>
      <c r="DR41" s="1673"/>
      <c r="DS41" s="1673"/>
      <c r="DT41" s="1673"/>
      <c r="DU41" s="1674"/>
      <c r="DV41" s="1675"/>
      <c r="DW41" s="1676"/>
      <c r="DX41" s="1677"/>
      <c r="DY41" s="1683" t="n">
        <f aca="false">COUNTA(DI41:DX41)</f>
        <v>0</v>
      </c>
      <c r="DZ41" s="1684"/>
      <c r="EA41" s="1673"/>
      <c r="EB41" s="1673"/>
      <c r="EC41" s="1673"/>
      <c r="ED41" s="1673" t="s">
        <v>664</v>
      </c>
      <c r="EE41" s="1673"/>
      <c r="EF41" s="1673"/>
      <c r="EG41" s="1673"/>
      <c r="EH41" s="1673"/>
      <c r="EI41" s="1673"/>
      <c r="EJ41" s="1673"/>
      <c r="EK41" s="1673"/>
      <c r="EL41" s="1673"/>
      <c r="EM41" s="1673"/>
      <c r="EN41" s="1673"/>
      <c r="EO41" s="1673"/>
      <c r="EP41" s="1673"/>
      <c r="EQ41" s="1673"/>
      <c r="ER41" s="1673"/>
      <c r="ES41" s="1673"/>
      <c r="ET41" s="1673"/>
      <c r="EU41" s="1673"/>
      <c r="EV41" s="1673"/>
      <c r="EW41" s="1673"/>
      <c r="EX41" s="1673"/>
      <c r="EY41" s="1674"/>
      <c r="EZ41" s="1675"/>
      <c r="FA41" s="1676"/>
      <c r="FB41" s="1677"/>
      <c r="FC41" s="1683" t="n">
        <f aca="false">COUNTA(EA41:FB41)</f>
        <v>1</v>
      </c>
      <c r="FD41" s="1684"/>
      <c r="FE41" s="1673"/>
      <c r="FF41" s="1673"/>
      <c r="FG41" s="1673"/>
      <c r="FH41" s="1673"/>
      <c r="FI41" s="1673"/>
      <c r="FJ41" s="1673"/>
      <c r="FK41" s="1673"/>
      <c r="FL41" s="1673"/>
      <c r="FM41" s="1673"/>
      <c r="FN41" s="1674"/>
      <c r="FO41" s="1675"/>
      <c r="FP41" s="1676"/>
      <c r="FQ41" s="1677"/>
      <c r="FR41" s="1683" t="n">
        <f aca="false">COUNTA(FE41:FQ41)</f>
        <v>0</v>
      </c>
      <c r="FS41" s="1684"/>
      <c r="FT41" s="1844"/>
      <c r="FU41" s="1686"/>
      <c r="FV41" s="1686"/>
      <c r="FW41" s="1686"/>
      <c r="FX41" s="1686"/>
      <c r="FY41" s="1686"/>
      <c r="FZ41" s="1686"/>
      <c r="GA41" s="1686"/>
      <c r="GB41" s="1686"/>
      <c r="GC41" s="1686"/>
      <c r="GD41" s="1686"/>
      <c r="GE41" s="1686"/>
      <c r="GF41" s="1686"/>
      <c r="GG41" s="1686"/>
      <c r="GH41" s="1686"/>
      <c r="GI41" s="1686"/>
      <c r="GJ41" s="1686"/>
      <c r="GK41" s="1686"/>
      <c r="GL41" s="1686"/>
      <c r="GM41" s="1686"/>
      <c r="GN41" s="1686"/>
      <c r="GO41" s="1686"/>
      <c r="GP41" s="1686"/>
      <c r="GQ41" s="1686"/>
      <c r="GR41" s="1686"/>
      <c r="GS41" s="1687"/>
      <c r="GT41" s="1688"/>
      <c r="GU41" s="1689"/>
      <c r="GV41" s="1677"/>
      <c r="GW41" s="1690" t="n">
        <f aca="false">SUBTOTAL(9,FT43:GV43)</f>
        <v>0</v>
      </c>
      <c r="GX41" s="1679" t="n">
        <f aca="false">SUBTOTAL(9,FT43:GV43)</f>
        <v>0</v>
      </c>
      <c r="GY41" s="1691"/>
      <c r="GZ41" s="1845"/>
      <c r="HA41" s="1846"/>
      <c r="HB41" s="1718"/>
      <c r="HC41" s="1695"/>
      <c r="HD41" s="1696"/>
      <c r="HE41" s="1697"/>
      <c r="HF41" s="1698"/>
      <c r="HG41" s="1700"/>
      <c r="HH41" s="1700"/>
      <c r="HI41" s="1847"/>
      <c r="HJ41" s="1686"/>
      <c r="HK41" s="1686"/>
      <c r="HL41" s="1686"/>
      <c r="HM41" s="1686"/>
      <c r="HN41" s="1686"/>
      <c r="HO41" s="1686"/>
      <c r="HP41" s="1686"/>
      <c r="HQ41" s="1686"/>
      <c r="HR41" s="1686"/>
      <c r="HS41" s="1686"/>
      <c r="HT41" s="1686"/>
      <c r="HU41" s="1686"/>
      <c r="HV41" s="1686"/>
      <c r="HW41" s="1686"/>
      <c r="HX41" s="1686"/>
      <c r="HY41" s="1686"/>
      <c r="HZ41" s="1687"/>
      <c r="IA41" s="1688"/>
      <c r="IB41" s="1689"/>
      <c r="IC41" s="1677"/>
      <c r="ID41" s="1678" t="n">
        <f aca="false">SUBTOTAL(9,HG43:IC43)</f>
        <v>0</v>
      </c>
      <c r="IE41" s="1702"/>
      <c r="IF41" s="1703"/>
      <c r="IG41" s="1703"/>
      <c r="IH41" s="1704"/>
      <c r="II41" s="1705"/>
      <c r="IJ41" s="1706"/>
      <c r="IK41" s="1707" t="n">
        <f aca="false">SUBTOTAL(9,IF43:IJ43)</f>
        <v>0</v>
      </c>
      <c r="IL41" s="1708"/>
      <c r="IM41" s="1844"/>
      <c r="IN41" s="1710"/>
      <c r="IO41" s="1711"/>
      <c r="IP41" s="1711"/>
      <c r="IQ41" s="1711"/>
      <c r="IR41" s="1711"/>
      <c r="IS41" s="1711"/>
      <c r="IT41" s="1711"/>
      <c r="IU41" s="1711"/>
      <c r="IV41" s="1712"/>
      <c r="IW41" s="1713"/>
      <c r="IX41" s="1714"/>
      <c r="IY41" s="1715"/>
      <c r="IZ41" s="1678" t="n">
        <f aca="false">SUBTOTAL(3,IM41:IY41)</f>
        <v>0</v>
      </c>
      <c r="JA41" s="1716"/>
      <c r="JB41" s="1717"/>
      <c r="JC41" s="1718"/>
      <c r="JD41" s="1719"/>
      <c r="JE41" s="1720"/>
      <c r="JF41" s="1721"/>
      <c r="JG41" s="1827"/>
      <c r="JH41" s="1827"/>
      <c r="JI41" s="1827"/>
      <c r="JJ41" s="1858"/>
      <c r="JK41" s="1859"/>
      <c r="JL41" s="1725"/>
      <c r="JM41" s="1664"/>
      <c r="JN41" s="1665"/>
      <c r="JO41" s="1666"/>
      <c r="JP41" s="1726"/>
      <c r="JQ41" s="1727"/>
      <c r="JR41" s="1728"/>
    </row>
    <row r="42" customFormat="false" ht="11.25" hidden="false" customHeight="true" outlineLevel="0" collapsed="false">
      <c r="A42" s="1611"/>
      <c r="B42" s="1729" t="s">
        <v>661</v>
      </c>
      <c r="C42" s="1730"/>
      <c r="D42" s="1731"/>
      <c r="E42" s="1731"/>
      <c r="F42" s="1731"/>
      <c r="G42" s="1732"/>
      <c r="H42" s="1732"/>
      <c r="I42" s="1732"/>
      <c r="J42" s="1732"/>
      <c r="K42" s="1732"/>
      <c r="L42" s="1732"/>
      <c r="M42" s="1732"/>
      <c r="N42" s="1732"/>
      <c r="O42" s="1732"/>
      <c r="P42" s="1732"/>
      <c r="Q42" s="1732"/>
      <c r="R42" s="1732"/>
      <c r="S42" s="1732"/>
      <c r="T42" s="1732"/>
      <c r="U42" s="1732"/>
      <c r="V42" s="1732"/>
      <c r="W42" s="1733"/>
      <c r="X42" s="1734"/>
      <c r="Y42" s="1735"/>
      <c r="Z42" s="1736"/>
      <c r="AA42" s="1737" t="n">
        <f aca="false">SUBTOTAL(9,C42:Z42)</f>
        <v>0</v>
      </c>
      <c r="AB42" s="1738" t="n">
        <f aca="false">AA42+AB38</f>
        <v>230</v>
      </c>
      <c r="AC42" s="1739"/>
      <c r="AD42" s="1739"/>
      <c r="AE42" s="1732"/>
      <c r="AF42" s="1732"/>
      <c r="AG42" s="1732"/>
      <c r="AH42" s="1732"/>
      <c r="AI42" s="1732"/>
      <c r="AJ42" s="1732"/>
      <c r="AK42" s="1732"/>
      <c r="AL42" s="1732"/>
      <c r="AM42" s="1732"/>
      <c r="AN42" s="1732"/>
      <c r="AO42" s="1733"/>
      <c r="AP42" s="1734"/>
      <c r="AQ42" s="1735"/>
      <c r="AR42" s="1736"/>
      <c r="AS42" s="1737" t="n">
        <f aca="false">SUBTOTAL(9,AC42:AR42)</f>
        <v>0</v>
      </c>
      <c r="AT42" s="1738" t="n">
        <f aca="false">AS42+AT38</f>
        <v>0</v>
      </c>
      <c r="AU42" s="1739"/>
      <c r="AV42" s="1739"/>
      <c r="AW42" s="1731"/>
      <c r="AX42" s="1732"/>
      <c r="AY42" s="1732"/>
      <c r="AZ42" s="1732"/>
      <c r="BA42" s="1732"/>
      <c r="BB42" s="1732"/>
      <c r="BC42" s="1732"/>
      <c r="BD42" s="1732"/>
      <c r="BE42" s="1732"/>
      <c r="BF42" s="1732"/>
      <c r="BG42" s="1732"/>
      <c r="BH42" s="1732"/>
      <c r="BI42" s="1732"/>
      <c r="BJ42" s="1732"/>
      <c r="BK42" s="1732"/>
      <c r="BL42" s="1732"/>
      <c r="BM42" s="1732"/>
      <c r="BN42" s="1732"/>
      <c r="BO42" s="1732"/>
      <c r="BP42" s="1732"/>
      <c r="BQ42" s="1733"/>
      <c r="BR42" s="1734"/>
      <c r="BS42" s="1735"/>
      <c r="BT42" s="1736"/>
      <c r="BU42" s="1737" t="n">
        <f aca="false">SUBTOTAL(9,AU42:BT42)</f>
        <v>0</v>
      </c>
      <c r="BV42" s="1738" t="n">
        <f aca="false">BU42+BV38</f>
        <v>64</v>
      </c>
      <c r="BW42" s="1740"/>
      <c r="BX42" s="1732"/>
      <c r="BY42" s="1732"/>
      <c r="BZ42" s="1732"/>
      <c r="CA42" s="1732"/>
      <c r="CB42" s="1732"/>
      <c r="CC42" s="1732"/>
      <c r="CD42" s="1732"/>
      <c r="CE42" s="1732"/>
      <c r="CF42" s="1732"/>
      <c r="CG42" s="1732"/>
      <c r="CH42" s="1732"/>
      <c r="CI42" s="1733"/>
      <c r="CJ42" s="1734"/>
      <c r="CK42" s="1735"/>
      <c r="CL42" s="1736"/>
      <c r="CM42" s="1737" t="n">
        <f aca="false">SUBTOTAL(9,BW42:CL42)</f>
        <v>0</v>
      </c>
      <c r="CN42" s="1738" t="n">
        <f aca="false">CM42+CN38</f>
        <v>0</v>
      </c>
      <c r="CO42" s="1738" t="n">
        <f aca="false">AA42+AS42+BU42+CM42</f>
        <v>0</v>
      </c>
      <c r="CP42" s="1738" t="n">
        <f aca="false">CO42+CP38</f>
        <v>294</v>
      </c>
      <c r="CQ42" s="1732"/>
      <c r="CR42" s="1732"/>
      <c r="CS42" s="1732"/>
      <c r="CT42" s="1732"/>
      <c r="CU42" s="1732"/>
      <c r="CV42" s="1732"/>
      <c r="CW42" s="1732"/>
      <c r="CX42" s="1732"/>
      <c r="CY42" s="1732"/>
      <c r="CZ42" s="1732"/>
      <c r="DA42" s="1732"/>
      <c r="DB42" s="1732"/>
      <c r="DC42" s="1733"/>
      <c r="DD42" s="1734"/>
      <c r="DE42" s="1735"/>
      <c r="DF42" s="1736"/>
      <c r="DG42" s="1741" t="n">
        <f aca="false">SUBTOTAL(9,CQ42:DF42)</f>
        <v>0</v>
      </c>
      <c r="DH42" s="1742" t="n">
        <f aca="false">DG42:DG42+IF($B38:$B38=2,0,DH38:DH38)</f>
        <v>0</v>
      </c>
      <c r="DI42" s="1740"/>
      <c r="DJ42" s="1732"/>
      <c r="DK42" s="1732"/>
      <c r="DL42" s="1732"/>
      <c r="DM42" s="1732"/>
      <c r="DN42" s="1732"/>
      <c r="DO42" s="1732"/>
      <c r="DP42" s="1732"/>
      <c r="DQ42" s="1732"/>
      <c r="DR42" s="1732"/>
      <c r="DS42" s="1732"/>
      <c r="DT42" s="1732"/>
      <c r="DU42" s="1733"/>
      <c r="DV42" s="1734"/>
      <c r="DW42" s="1735"/>
      <c r="DX42" s="1736"/>
      <c r="DY42" s="1741" t="n">
        <f aca="false">SUBTOTAL(9,DI42:DX42)</f>
        <v>0</v>
      </c>
      <c r="DZ42" s="1742" t="n">
        <f aca="false">DY42:DY42+IF($B38:$B38=2,0,DZ38:DZ38)</f>
        <v>0</v>
      </c>
      <c r="EA42" s="1732"/>
      <c r="EB42" s="1732"/>
      <c r="EC42" s="1732"/>
      <c r="ED42" s="1732" t="n">
        <v>10</v>
      </c>
      <c r="EE42" s="1732"/>
      <c r="EF42" s="1732"/>
      <c r="EG42" s="1732"/>
      <c r="EH42" s="1732"/>
      <c r="EI42" s="1732"/>
      <c r="EJ42" s="1732"/>
      <c r="EK42" s="1732"/>
      <c r="EL42" s="1732"/>
      <c r="EM42" s="1732"/>
      <c r="EN42" s="1732"/>
      <c r="EO42" s="1732"/>
      <c r="EP42" s="1732"/>
      <c r="EQ42" s="1732"/>
      <c r="ER42" s="1732"/>
      <c r="ES42" s="1732"/>
      <c r="ET42" s="1732"/>
      <c r="EU42" s="1732"/>
      <c r="EV42" s="1732"/>
      <c r="EW42" s="1732"/>
      <c r="EX42" s="1732"/>
      <c r="EY42" s="1733"/>
      <c r="EZ42" s="1734"/>
      <c r="FA42" s="1735"/>
      <c r="FB42" s="1736"/>
      <c r="FC42" s="1741" t="n">
        <f aca="false">SUBTOTAL(9,EA42:FB42)</f>
        <v>10</v>
      </c>
      <c r="FD42" s="1742" t="n">
        <f aca="false">FC42:FC42+IF($B38:$B38=2,0,FD38:FD38)</f>
        <v>20</v>
      </c>
      <c r="FE42" s="1732"/>
      <c r="FF42" s="1732"/>
      <c r="FG42" s="1732"/>
      <c r="FH42" s="1732"/>
      <c r="FI42" s="1732"/>
      <c r="FJ42" s="1732"/>
      <c r="FK42" s="1732"/>
      <c r="FL42" s="1732"/>
      <c r="FM42" s="1732"/>
      <c r="FN42" s="1733"/>
      <c r="FO42" s="1734"/>
      <c r="FP42" s="1735"/>
      <c r="FQ42" s="1736"/>
      <c r="FR42" s="1741" t="n">
        <f aca="false">SUBTOTAL(9,FE42:FQ42)</f>
        <v>0</v>
      </c>
      <c r="FS42" s="1742" t="n">
        <f aca="false">FR42:FR42+IF($B38:$B38=2,0,FS38:FS38)</f>
        <v>0</v>
      </c>
      <c r="FT42" s="1851"/>
      <c r="FU42" s="1744"/>
      <c r="FV42" s="1744"/>
      <c r="FW42" s="1744"/>
      <c r="FX42" s="1744"/>
      <c r="FY42" s="1744"/>
      <c r="FZ42" s="1744"/>
      <c r="GA42" s="1744"/>
      <c r="GB42" s="1744"/>
      <c r="GC42" s="1744"/>
      <c r="GD42" s="1744"/>
      <c r="GE42" s="1744"/>
      <c r="GF42" s="1744"/>
      <c r="GG42" s="1744"/>
      <c r="GH42" s="1744"/>
      <c r="GI42" s="1744"/>
      <c r="GJ42" s="1744"/>
      <c r="GK42" s="1744"/>
      <c r="GL42" s="1744"/>
      <c r="GM42" s="1744"/>
      <c r="GN42" s="1744"/>
      <c r="GO42" s="1744"/>
      <c r="GP42" s="1744"/>
      <c r="GQ42" s="1744"/>
      <c r="GR42" s="1744"/>
      <c r="GS42" s="1745"/>
      <c r="GT42" s="1746"/>
      <c r="GU42" s="1747"/>
      <c r="GV42" s="1736"/>
      <c r="GW42" s="1748" t="n">
        <f aca="false">SUBTOTAL(9,FT42:GV42)</f>
        <v>0</v>
      </c>
      <c r="GX42" s="1738" t="n">
        <f aca="false">SUBTOTAL(9,FT42:GV42)</f>
        <v>0</v>
      </c>
      <c r="GY42" s="1737" t="n">
        <f aca="false">GX42:GX42+IF($B38:$B38=2,0,GY38:GY38)</f>
        <v>0</v>
      </c>
      <c r="GZ42" s="1749"/>
      <c r="HA42" s="1750"/>
      <c r="HB42" s="1751" t="e">
        <f aca="false">'02.24 НГДП по датам'!BA42</f>
        <v>#VALUE!</v>
      </c>
      <c r="HC42" s="1752" t="e">
        <f aca="false">SUBTOTAL(9,GZ42:HB42)</f>
        <v>#VALUE!</v>
      </c>
      <c r="HD42" s="1753" t="n">
        <f aca="false">$HD$3+HD38</f>
        <v>304.24</v>
      </c>
      <c r="HE42" s="1754" t="n">
        <f aca="false">$HE$3+HE38</f>
        <v>95.76</v>
      </c>
      <c r="HF42" s="1831" t="n">
        <f aca="false">SUM(HD42:HE42)</f>
        <v>400</v>
      </c>
      <c r="HG42" s="1757"/>
      <c r="HH42" s="1757"/>
      <c r="HI42" s="1832"/>
      <c r="HJ42" s="1744"/>
      <c r="HK42" s="1744"/>
      <c r="HL42" s="1744"/>
      <c r="HM42" s="1744"/>
      <c r="HN42" s="1744"/>
      <c r="HO42" s="1744"/>
      <c r="HP42" s="1744"/>
      <c r="HQ42" s="1744"/>
      <c r="HR42" s="1744"/>
      <c r="HS42" s="1744"/>
      <c r="HT42" s="1744"/>
      <c r="HU42" s="1744"/>
      <c r="HV42" s="1744"/>
      <c r="HW42" s="1744"/>
      <c r="HX42" s="1744"/>
      <c r="HY42" s="1744"/>
      <c r="HZ42" s="1745"/>
      <c r="IA42" s="1746"/>
      <c r="IB42" s="1747"/>
      <c r="IC42" s="1736"/>
      <c r="ID42" s="1737" t="n">
        <f aca="false">SUBTOTAL(9,HG42:IC42)</f>
        <v>0</v>
      </c>
      <c r="IE42" s="1748" t="n">
        <f aca="false">ID42:ID42+IF($B38:$B38=2,0,IE38:IE38)</f>
        <v>56</v>
      </c>
      <c r="IF42" s="1759"/>
      <c r="IG42" s="1759"/>
      <c r="IH42" s="1760"/>
      <c r="II42" s="1761"/>
      <c r="IJ42" s="1762"/>
      <c r="IK42" s="1763" t="n">
        <f aca="false">SUBTOTAL(9,IF42:IJ42)</f>
        <v>0</v>
      </c>
      <c r="IL42" s="1764" t="n">
        <f aca="false">IK42:IK42+IF($B38:$B38=2,0,IL38:IL38)</f>
        <v>0</v>
      </c>
      <c r="IM42" s="1851"/>
      <c r="IN42" s="1765"/>
      <c r="IO42" s="1732"/>
      <c r="IP42" s="1732"/>
      <c r="IQ42" s="1732"/>
      <c r="IR42" s="1732"/>
      <c r="IS42" s="1732"/>
      <c r="IT42" s="1732"/>
      <c r="IU42" s="1732"/>
      <c r="IV42" s="1733"/>
      <c r="IW42" s="1734"/>
      <c r="IX42" s="1735"/>
      <c r="IY42" s="1736"/>
      <c r="IZ42" s="1737" t="n">
        <f aca="false">SUBTOTAL(9,IM42:IY42)</f>
        <v>0</v>
      </c>
      <c r="JA42" s="1738" t="n">
        <f aca="false">IZ42:IZ42+IF($B38:$B38=2,0,JA38:JA38)</f>
        <v>7.9</v>
      </c>
      <c r="JB42" s="1766"/>
      <c r="JC42" s="1767" t="e">
        <f aca="false">'02.24 НГДП по датам'!BT42</f>
        <v>#VALUE!</v>
      </c>
      <c r="JD42" s="1834" t="n">
        <f aca="false">$JD$14</f>
        <v>0</v>
      </c>
      <c r="JE42" s="1769" t="e">
        <f aca="false">SUBTOTAL(9,JB42:JD42)</f>
        <v>#VALUE!</v>
      </c>
      <c r="JF42" s="1770" t="n">
        <f aca="false">SUMIF($C$5:JE$5,"Накопленный эффект, т/сут",$C42:JE42)+SUMIF($C$5:JE$5,"Нараст.  по потенциалу",$C42:JE42)-SUMIF($C$5:JE$5,"Нараст. по остановкам",$C42:JE42)-SUMIF($C$5:JE$5,"ИТОГО перевод в ППД",$C42:JE42)-SUMIF($C$5:JE$5,"ИТОГО  нерент, по распоряж.",$C42:JE42)-SUMIF($C$5:JE$5,"ИТОГО ост. дебит от ЗБС, Углуб., ПВЛГ/ПНЛГ",$C42:JE42)</f>
        <v>250.1</v>
      </c>
      <c r="JG42" s="1764"/>
      <c r="JH42" s="1764"/>
      <c r="JI42" s="1764"/>
      <c r="JJ42" s="1862"/>
      <c r="JK42" s="1863"/>
      <c r="JL42" s="1763" t="n">
        <f aca="false">SUBTOTAL(9,JG42:JJ42)</f>
        <v>0</v>
      </c>
      <c r="JM42" s="1664"/>
      <c r="JN42" s="1665"/>
      <c r="JO42" s="1666"/>
      <c r="JP42" s="1774" t="n">
        <f aca="false">JP$4:JP$4+SUMIF($C$5:JL$5,"Нараст. по остановкам",$C42:JL42)-SUMIF($C$5:JL$5,"Нараст.  по потенциалу",$C42:JL42)</f>
        <v>708.705</v>
      </c>
      <c r="JQ42" s="1775" t="n">
        <f aca="false">'02.24 ННГ без НГДП по датам'!JP42</f>
        <v>676.812</v>
      </c>
      <c r="JR42" s="1776" t="n">
        <f aca="false">'02.24 НГДП по датам'!CB42</f>
        <v>31.893</v>
      </c>
    </row>
    <row r="43" customFormat="false" ht="1.5" hidden="false" customHeight="true" outlineLevel="0" collapsed="false">
      <c r="A43" s="1777"/>
      <c r="B43" s="1777"/>
      <c r="C43" s="1778"/>
      <c r="D43" s="1778"/>
      <c r="E43" s="1778"/>
      <c r="F43" s="1778"/>
      <c r="G43" s="1779"/>
      <c r="H43" s="1779"/>
      <c r="I43" s="1779"/>
      <c r="J43" s="1779"/>
      <c r="K43" s="1779"/>
      <c r="L43" s="1779"/>
      <c r="M43" s="1779"/>
      <c r="N43" s="1779"/>
      <c r="O43" s="1779"/>
      <c r="P43" s="1779"/>
      <c r="Q43" s="1779"/>
      <c r="R43" s="1779"/>
      <c r="S43" s="1779"/>
      <c r="T43" s="1779"/>
      <c r="U43" s="1779"/>
      <c r="V43" s="1779"/>
      <c r="W43" s="1779"/>
      <c r="X43" s="1780"/>
      <c r="Y43" s="1781"/>
      <c r="Z43" s="1782"/>
      <c r="AA43" s="1783"/>
      <c r="AB43" s="1783"/>
      <c r="AC43" s="1784"/>
      <c r="AD43" s="1784"/>
      <c r="AE43" s="1779"/>
      <c r="AF43" s="1779"/>
      <c r="AG43" s="1779"/>
      <c r="AH43" s="1779"/>
      <c r="AI43" s="1779"/>
      <c r="AJ43" s="1779"/>
      <c r="AK43" s="1779"/>
      <c r="AL43" s="1779"/>
      <c r="AM43" s="1779"/>
      <c r="AN43" s="1779"/>
      <c r="AO43" s="1779"/>
      <c r="AP43" s="1780"/>
      <c r="AQ43" s="1781"/>
      <c r="AR43" s="1782"/>
      <c r="AS43" s="1783"/>
      <c r="AT43" s="1783"/>
      <c r="AU43" s="1778"/>
      <c r="AV43" s="1778"/>
      <c r="AW43" s="1785"/>
      <c r="AX43" s="1779"/>
      <c r="AY43" s="1779"/>
      <c r="AZ43" s="1779"/>
      <c r="BA43" s="1779"/>
      <c r="BB43" s="1779"/>
      <c r="BC43" s="1779"/>
      <c r="BD43" s="1779"/>
      <c r="BE43" s="1779"/>
      <c r="BF43" s="1779"/>
      <c r="BG43" s="1779"/>
      <c r="BH43" s="1779"/>
      <c r="BI43" s="1779"/>
      <c r="BJ43" s="1779"/>
      <c r="BK43" s="1779"/>
      <c r="BL43" s="1779"/>
      <c r="BM43" s="1779"/>
      <c r="BN43" s="1779"/>
      <c r="BO43" s="1779"/>
      <c r="BP43" s="1779"/>
      <c r="BQ43" s="1779"/>
      <c r="BR43" s="1780"/>
      <c r="BS43" s="1781"/>
      <c r="BT43" s="1782"/>
      <c r="BU43" s="1783"/>
      <c r="BV43" s="1783"/>
      <c r="BW43" s="1784"/>
      <c r="BX43" s="1779"/>
      <c r="BY43" s="1779"/>
      <c r="BZ43" s="1779"/>
      <c r="CA43" s="1779"/>
      <c r="CB43" s="1779"/>
      <c r="CC43" s="1779"/>
      <c r="CD43" s="1779"/>
      <c r="CE43" s="1779"/>
      <c r="CF43" s="1779"/>
      <c r="CG43" s="1779"/>
      <c r="CH43" s="1779"/>
      <c r="CI43" s="1779"/>
      <c r="CJ43" s="1780"/>
      <c r="CK43" s="1781"/>
      <c r="CL43" s="1782"/>
      <c r="CM43" s="1783"/>
      <c r="CN43" s="1783"/>
      <c r="CO43" s="1783"/>
      <c r="CP43" s="1783"/>
      <c r="CQ43" s="1779"/>
      <c r="CR43" s="1779"/>
      <c r="CS43" s="1779"/>
      <c r="CT43" s="1779"/>
      <c r="CU43" s="1779"/>
      <c r="CV43" s="1779"/>
      <c r="CW43" s="1779"/>
      <c r="CX43" s="1779"/>
      <c r="CY43" s="1779"/>
      <c r="CZ43" s="1779"/>
      <c r="DA43" s="1779"/>
      <c r="DB43" s="1779"/>
      <c r="DC43" s="1779"/>
      <c r="DD43" s="1780"/>
      <c r="DE43" s="1781"/>
      <c r="DF43" s="1782"/>
      <c r="DG43" s="1783"/>
      <c r="DH43" s="1783"/>
      <c r="DI43" s="1852"/>
      <c r="DJ43" s="1779"/>
      <c r="DK43" s="1779"/>
      <c r="DL43" s="1779"/>
      <c r="DM43" s="1779"/>
      <c r="DN43" s="1779"/>
      <c r="DO43" s="1779"/>
      <c r="DP43" s="1779"/>
      <c r="DQ43" s="1779"/>
      <c r="DR43" s="1779"/>
      <c r="DS43" s="1779"/>
      <c r="DT43" s="1779"/>
      <c r="DU43" s="1779"/>
      <c r="DV43" s="1780"/>
      <c r="DW43" s="1781"/>
      <c r="DX43" s="1782"/>
      <c r="DY43" s="1783"/>
      <c r="DZ43" s="1783"/>
      <c r="EA43" s="1864"/>
      <c r="EB43" s="1779"/>
      <c r="EC43" s="1779"/>
      <c r="ED43" s="1779"/>
      <c r="EE43" s="1779"/>
      <c r="EF43" s="1779"/>
      <c r="EG43" s="1779"/>
      <c r="EH43" s="1779"/>
      <c r="EI43" s="1779"/>
      <c r="EJ43" s="1779"/>
      <c r="EK43" s="1779"/>
      <c r="EL43" s="1779"/>
      <c r="EM43" s="1779"/>
      <c r="EN43" s="1779"/>
      <c r="EO43" s="1779"/>
      <c r="EP43" s="1779"/>
      <c r="EQ43" s="1779"/>
      <c r="ER43" s="1779"/>
      <c r="ES43" s="1779"/>
      <c r="ET43" s="1779"/>
      <c r="EU43" s="1779"/>
      <c r="EV43" s="1779"/>
      <c r="EW43" s="1779"/>
      <c r="EX43" s="1779"/>
      <c r="EY43" s="1779"/>
      <c r="EZ43" s="1780"/>
      <c r="FA43" s="1781"/>
      <c r="FB43" s="1782"/>
      <c r="FC43" s="1783"/>
      <c r="FD43" s="1783"/>
      <c r="FE43" s="1779"/>
      <c r="FF43" s="1779"/>
      <c r="FG43" s="1779"/>
      <c r="FH43" s="1779"/>
      <c r="FI43" s="1779"/>
      <c r="FJ43" s="1779"/>
      <c r="FK43" s="1779"/>
      <c r="FL43" s="1779"/>
      <c r="FM43" s="1779"/>
      <c r="FN43" s="1779"/>
      <c r="FO43" s="1780"/>
      <c r="FP43" s="1781"/>
      <c r="FQ43" s="1782"/>
      <c r="FR43" s="1783"/>
      <c r="FS43" s="1783"/>
      <c r="FT43" s="1779"/>
      <c r="FU43" s="1779"/>
      <c r="FV43" s="1779"/>
      <c r="FW43" s="1779"/>
      <c r="FX43" s="1779"/>
      <c r="FY43" s="1779"/>
      <c r="FZ43" s="1779"/>
      <c r="GA43" s="1779"/>
      <c r="GB43" s="1779"/>
      <c r="GC43" s="1779"/>
      <c r="GD43" s="1779"/>
      <c r="GE43" s="1779"/>
      <c r="GF43" s="1779"/>
      <c r="GG43" s="1779"/>
      <c r="GH43" s="1779"/>
      <c r="GI43" s="1779"/>
      <c r="GJ43" s="1779"/>
      <c r="GK43" s="1779"/>
      <c r="GL43" s="1779"/>
      <c r="GM43" s="1779"/>
      <c r="GN43" s="1779"/>
      <c r="GO43" s="1779"/>
      <c r="GP43" s="1779"/>
      <c r="GQ43" s="1779"/>
      <c r="GR43" s="1779"/>
      <c r="GS43" s="1779"/>
      <c r="GT43" s="1780"/>
      <c r="GU43" s="1781"/>
      <c r="GV43" s="1782"/>
      <c r="GW43" s="1783"/>
      <c r="GX43" s="1783"/>
      <c r="GY43" s="1783"/>
      <c r="GZ43" s="1787"/>
      <c r="HA43" s="1787"/>
      <c r="HB43" s="1788"/>
      <c r="HC43" s="1783"/>
      <c r="HD43" s="1783"/>
      <c r="HE43" s="1789"/>
      <c r="HF43" s="1790"/>
      <c r="HG43" s="1757"/>
      <c r="HH43" s="1757"/>
      <c r="HI43" s="1787"/>
      <c r="HJ43" s="1779"/>
      <c r="HK43" s="1779"/>
      <c r="HL43" s="1779"/>
      <c r="HM43" s="1779"/>
      <c r="HN43" s="1779"/>
      <c r="HO43" s="1779"/>
      <c r="HP43" s="1779"/>
      <c r="HQ43" s="1779"/>
      <c r="HR43" s="1779"/>
      <c r="HS43" s="1779"/>
      <c r="HT43" s="1779"/>
      <c r="HU43" s="1779"/>
      <c r="HV43" s="1779"/>
      <c r="HW43" s="1779"/>
      <c r="HX43" s="1779"/>
      <c r="HY43" s="1779"/>
      <c r="HZ43" s="1779"/>
      <c r="IA43" s="1780"/>
      <c r="IB43" s="1781"/>
      <c r="IC43" s="1782"/>
      <c r="ID43" s="1783"/>
      <c r="IE43" s="1783"/>
      <c r="IF43" s="1792"/>
      <c r="IG43" s="1792"/>
      <c r="IH43" s="1792"/>
      <c r="II43" s="1793"/>
      <c r="IJ43" s="1794"/>
      <c r="IK43" s="1792"/>
      <c r="IL43" s="1792"/>
      <c r="IM43" s="1795"/>
      <c r="IN43" s="1795"/>
      <c r="IO43" s="1779"/>
      <c r="IP43" s="1779"/>
      <c r="IQ43" s="1779"/>
      <c r="IR43" s="1779"/>
      <c r="IS43" s="1779"/>
      <c r="IT43" s="1779"/>
      <c r="IU43" s="1779"/>
      <c r="IV43" s="1779"/>
      <c r="IW43" s="1780"/>
      <c r="IX43" s="1781"/>
      <c r="IY43" s="1782"/>
      <c r="IZ43" s="1783"/>
      <c r="JA43" s="1783"/>
      <c r="JB43" s="1779"/>
      <c r="JC43" s="1788"/>
      <c r="JD43" s="1779"/>
      <c r="JE43" s="1783"/>
      <c r="JF43" s="1783"/>
      <c r="JG43" s="1792"/>
      <c r="JH43" s="1792"/>
      <c r="JI43" s="1792"/>
      <c r="JJ43" s="1792"/>
      <c r="JK43" s="1796"/>
      <c r="JL43" s="1792"/>
      <c r="JM43" s="1797"/>
      <c r="JN43" s="1797"/>
      <c r="JO43" s="1798"/>
      <c r="JP43" s="1797"/>
      <c r="JQ43" s="1797"/>
      <c r="JR43" s="1798"/>
    </row>
    <row r="44" customFormat="false" ht="11.25" hidden="false" customHeight="true" outlineLevel="0" collapsed="false">
      <c r="A44" s="1611" t="n">
        <f aca="false">A40+1</f>
        <v>45331</v>
      </c>
      <c r="B44" s="1612" t="s">
        <v>662</v>
      </c>
      <c r="C44" s="1614" t="s">
        <v>67</v>
      </c>
      <c r="D44" s="1614"/>
      <c r="E44" s="1614"/>
      <c r="F44" s="1614"/>
      <c r="G44" s="1615"/>
      <c r="H44" s="1615"/>
      <c r="I44" s="1615"/>
      <c r="J44" s="1615"/>
      <c r="K44" s="1615"/>
      <c r="L44" s="1615"/>
      <c r="M44" s="1615"/>
      <c r="N44" s="1615"/>
      <c r="O44" s="1615"/>
      <c r="P44" s="1615"/>
      <c r="Q44" s="1615"/>
      <c r="R44" s="1615"/>
      <c r="S44" s="1615"/>
      <c r="T44" s="1615"/>
      <c r="U44" s="1615"/>
      <c r="V44" s="1615"/>
      <c r="W44" s="1616"/>
      <c r="X44" s="1799"/>
      <c r="Y44" s="1800"/>
      <c r="Z44" s="1801"/>
      <c r="AA44" s="1620"/>
      <c r="AB44" s="1621"/>
      <c r="AC44" s="1622"/>
      <c r="AD44" s="1622"/>
      <c r="AE44" s="1615"/>
      <c r="AF44" s="1615"/>
      <c r="AG44" s="1615"/>
      <c r="AH44" s="1615"/>
      <c r="AI44" s="1615"/>
      <c r="AJ44" s="1615"/>
      <c r="AK44" s="1615"/>
      <c r="AL44" s="1615"/>
      <c r="AM44" s="1615"/>
      <c r="AN44" s="1615"/>
      <c r="AO44" s="1616"/>
      <c r="AP44" s="1799"/>
      <c r="AQ44" s="1800"/>
      <c r="AR44" s="1801"/>
      <c r="AS44" s="1620"/>
      <c r="AT44" s="1621"/>
      <c r="AU44" s="1622" t="s">
        <v>196</v>
      </c>
      <c r="AV44" s="1622"/>
      <c r="AW44" s="1614"/>
      <c r="AX44" s="1615"/>
      <c r="AY44" s="1615"/>
      <c r="AZ44" s="1615"/>
      <c r="BA44" s="1615"/>
      <c r="BB44" s="1615"/>
      <c r="BC44" s="1615"/>
      <c r="BD44" s="1615"/>
      <c r="BE44" s="1615"/>
      <c r="BF44" s="1615"/>
      <c r="BG44" s="1615"/>
      <c r="BH44" s="1615"/>
      <c r="BI44" s="1615"/>
      <c r="BJ44" s="1615"/>
      <c r="BK44" s="1615"/>
      <c r="BL44" s="1615"/>
      <c r="BM44" s="1615"/>
      <c r="BN44" s="1615"/>
      <c r="BO44" s="1615"/>
      <c r="BP44" s="1615"/>
      <c r="BQ44" s="1616"/>
      <c r="BR44" s="1617"/>
      <c r="BS44" s="1618"/>
      <c r="BT44" s="1619"/>
      <c r="BU44" s="1620"/>
      <c r="BV44" s="1621"/>
      <c r="BW44" s="1623"/>
      <c r="BX44" s="1615"/>
      <c r="BY44" s="1615"/>
      <c r="BZ44" s="1615"/>
      <c r="CA44" s="1615"/>
      <c r="CB44" s="1615"/>
      <c r="CC44" s="1615"/>
      <c r="CD44" s="1615"/>
      <c r="CE44" s="1615"/>
      <c r="CF44" s="1615"/>
      <c r="CG44" s="1615"/>
      <c r="CH44" s="1615"/>
      <c r="CI44" s="1616"/>
      <c r="CJ44" s="1799"/>
      <c r="CK44" s="1800"/>
      <c r="CL44" s="1801"/>
      <c r="CM44" s="1620"/>
      <c r="CN44" s="1621"/>
      <c r="CO44" s="1621"/>
      <c r="CP44" s="1621"/>
      <c r="CQ44" s="1627"/>
      <c r="CR44" s="1627"/>
      <c r="CS44" s="1627"/>
      <c r="CT44" s="1627"/>
      <c r="CU44" s="1627"/>
      <c r="CV44" s="1627"/>
      <c r="CW44" s="1627"/>
      <c r="CX44" s="1627"/>
      <c r="CY44" s="1627"/>
      <c r="CZ44" s="1627"/>
      <c r="DA44" s="1627"/>
      <c r="DB44" s="1627"/>
      <c r="DC44" s="1628"/>
      <c r="DD44" s="1803"/>
      <c r="DE44" s="1804"/>
      <c r="DF44" s="1801"/>
      <c r="DG44" s="1624"/>
      <c r="DH44" s="1625"/>
      <c r="DI44" s="1623"/>
      <c r="DJ44" s="1627"/>
      <c r="DK44" s="1627"/>
      <c r="DL44" s="1627"/>
      <c r="DM44" s="1627"/>
      <c r="DN44" s="1627"/>
      <c r="DO44" s="1627"/>
      <c r="DP44" s="1627"/>
      <c r="DQ44" s="1627"/>
      <c r="DR44" s="1627"/>
      <c r="DS44" s="1627"/>
      <c r="DT44" s="1627"/>
      <c r="DU44" s="1628"/>
      <c r="DV44" s="1803"/>
      <c r="DW44" s="1804"/>
      <c r="DX44" s="1801"/>
      <c r="DY44" s="1624"/>
      <c r="DZ44" s="1625"/>
      <c r="EA44" s="1615"/>
      <c r="EB44" s="1615"/>
      <c r="EC44" s="1615"/>
      <c r="ED44" s="1615" t="s">
        <v>516</v>
      </c>
      <c r="EE44" s="1615"/>
      <c r="EF44" s="1615"/>
      <c r="EG44" s="1615"/>
      <c r="EH44" s="1615"/>
      <c r="EI44" s="1615"/>
      <c r="EJ44" s="1615"/>
      <c r="EK44" s="1615"/>
      <c r="EL44" s="1615"/>
      <c r="EM44" s="1615"/>
      <c r="EN44" s="1615"/>
      <c r="EO44" s="1615"/>
      <c r="EP44" s="1615"/>
      <c r="EQ44" s="1615"/>
      <c r="ER44" s="1615"/>
      <c r="ES44" s="1615"/>
      <c r="ET44" s="1615"/>
      <c r="EU44" s="1615"/>
      <c r="EV44" s="1615"/>
      <c r="EW44" s="1615"/>
      <c r="EX44" s="1615"/>
      <c r="EY44" s="1616"/>
      <c r="EZ44" s="1799"/>
      <c r="FA44" s="1800"/>
      <c r="FB44" s="1801"/>
      <c r="FC44" s="1624"/>
      <c r="FD44" s="1625"/>
      <c r="FE44" s="1615"/>
      <c r="FF44" s="1615"/>
      <c r="FG44" s="1615"/>
      <c r="FH44" s="1615"/>
      <c r="FI44" s="1615"/>
      <c r="FJ44" s="1615"/>
      <c r="FK44" s="1615"/>
      <c r="FL44" s="1615"/>
      <c r="FM44" s="1615"/>
      <c r="FN44" s="1616"/>
      <c r="FO44" s="1799"/>
      <c r="FP44" s="1800"/>
      <c r="FQ44" s="1801"/>
      <c r="FR44" s="1624"/>
      <c r="FS44" s="1625"/>
      <c r="FT44" s="1627"/>
      <c r="FU44" s="1627"/>
      <c r="FV44" s="1627"/>
      <c r="FW44" s="1627"/>
      <c r="FX44" s="1627"/>
      <c r="FY44" s="1627"/>
      <c r="FZ44" s="1627"/>
      <c r="GA44" s="1627"/>
      <c r="GB44" s="1627"/>
      <c r="GC44" s="1627"/>
      <c r="GD44" s="1627"/>
      <c r="GE44" s="1627"/>
      <c r="GF44" s="1627"/>
      <c r="GG44" s="1627"/>
      <c r="GH44" s="1627"/>
      <c r="GI44" s="1627"/>
      <c r="GJ44" s="1627"/>
      <c r="GK44" s="1627"/>
      <c r="GL44" s="1627"/>
      <c r="GM44" s="1627"/>
      <c r="GN44" s="1627"/>
      <c r="GO44" s="1627"/>
      <c r="GP44" s="1627"/>
      <c r="GQ44" s="1627"/>
      <c r="GR44" s="1627"/>
      <c r="GS44" s="1628"/>
      <c r="GT44" s="1803"/>
      <c r="GU44" s="1804"/>
      <c r="GV44" s="1801"/>
      <c r="GW44" s="1631"/>
      <c r="GX44" s="1621"/>
      <c r="GY44" s="1620"/>
      <c r="GZ44" s="1838"/>
      <c r="HA44" s="1839"/>
      <c r="HB44" s="1840"/>
      <c r="HC44" s="1635"/>
      <c r="HD44" s="1636"/>
      <c r="HE44" s="1841"/>
      <c r="HF44" s="1638"/>
      <c r="HG44" s="1640"/>
      <c r="HH44" s="1640"/>
      <c r="HI44" s="1842"/>
      <c r="HJ44" s="1615"/>
      <c r="HK44" s="1615"/>
      <c r="HL44" s="1615"/>
      <c r="HM44" s="1615"/>
      <c r="HN44" s="1615"/>
      <c r="HO44" s="1615"/>
      <c r="HP44" s="1615"/>
      <c r="HQ44" s="1615"/>
      <c r="HR44" s="1615"/>
      <c r="HS44" s="1615"/>
      <c r="HT44" s="1615"/>
      <c r="HU44" s="1615"/>
      <c r="HV44" s="1615"/>
      <c r="HW44" s="1615"/>
      <c r="HX44" s="1615"/>
      <c r="HY44" s="1615"/>
      <c r="HZ44" s="1616"/>
      <c r="IA44" s="1799"/>
      <c r="IB44" s="1800"/>
      <c r="IC44" s="1801"/>
      <c r="ID44" s="1620"/>
      <c r="IE44" s="1631"/>
      <c r="IF44" s="1642"/>
      <c r="IG44" s="1642"/>
      <c r="IH44" s="1643"/>
      <c r="II44" s="1812"/>
      <c r="IJ44" s="1813"/>
      <c r="IK44" s="1646"/>
      <c r="IL44" s="1647"/>
      <c r="IM44" s="1648"/>
      <c r="IN44" s="1649"/>
      <c r="IO44" s="1650"/>
      <c r="IP44" s="1650"/>
      <c r="IQ44" s="1650"/>
      <c r="IR44" s="1650"/>
      <c r="IS44" s="1650"/>
      <c r="IT44" s="1650"/>
      <c r="IU44" s="1650"/>
      <c r="IV44" s="1651"/>
      <c r="IW44" s="1814"/>
      <c r="IX44" s="1815"/>
      <c r="IY44" s="1816"/>
      <c r="IZ44" s="1620"/>
      <c r="JA44" s="1621"/>
      <c r="JB44" s="1655"/>
      <c r="JC44" s="1807"/>
      <c r="JD44" s="1657"/>
      <c r="JE44" s="1658"/>
      <c r="JF44" s="1659"/>
      <c r="JG44" s="1817"/>
      <c r="JH44" s="1817"/>
      <c r="JI44" s="1660"/>
      <c r="JJ44" s="1855"/>
      <c r="JK44" s="1856"/>
      <c r="JL44" s="1663"/>
      <c r="JM44" s="1664" t="e">
        <f aca="false">JM$4:JM$4+SUMIF($C$5:JL$5,"Нараст. баланс",$C46:JL46)+SUMIF($C$7:JH$7,"Итого (с ВНР)",$C46:JH46)-SUMIF($C$5:JL$5,"Геол. снижение,  т/сут",$C46:JL46)-SUMIF(JJ$7:JL$7,"Итого",JJ46:JL46)-SUMIF($C$7:JL$7,"Итого (с ВСП)",$C46:JL46)</f>
        <v>#VALUE!</v>
      </c>
      <c r="JN44" s="1665" t="n">
        <f aca="false">'02.24 ННГ без НГДП по датам'!JM44:JM46</f>
        <v>23215.806</v>
      </c>
      <c r="JO44" s="1666" t="e">
        <f aca="false">'02.24 НГДП по датам'!CA44:CA46</f>
        <v>#VALUE!</v>
      </c>
      <c r="JP44" s="1667"/>
      <c r="JQ44" s="1668"/>
      <c r="JR44" s="1819"/>
    </row>
    <row r="45" customFormat="false" ht="11.25" hidden="false" customHeight="true" outlineLevel="0" collapsed="false">
      <c r="A45" s="1611"/>
      <c r="B45" s="1670" t="s">
        <v>663</v>
      </c>
      <c r="C45" s="1672" t="n">
        <v>5408</v>
      </c>
      <c r="D45" s="1672"/>
      <c r="E45" s="1672"/>
      <c r="F45" s="1672"/>
      <c r="G45" s="1673"/>
      <c r="H45" s="1673"/>
      <c r="I45" s="1673"/>
      <c r="J45" s="1673"/>
      <c r="K45" s="1673"/>
      <c r="L45" s="1673"/>
      <c r="M45" s="1673"/>
      <c r="N45" s="1673"/>
      <c r="O45" s="1673"/>
      <c r="P45" s="1673"/>
      <c r="Q45" s="1673"/>
      <c r="R45" s="1673"/>
      <c r="S45" s="1673"/>
      <c r="T45" s="1673"/>
      <c r="U45" s="1673"/>
      <c r="V45" s="1673"/>
      <c r="W45" s="1674"/>
      <c r="X45" s="1675"/>
      <c r="Y45" s="1676"/>
      <c r="Z45" s="1677"/>
      <c r="AA45" s="1678" t="n">
        <f aca="false">COUNTA(C45:Z45)</f>
        <v>1</v>
      </c>
      <c r="AB45" s="1679"/>
      <c r="AC45" s="1680"/>
      <c r="AD45" s="1680"/>
      <c r="AE45" s="1673"/>
      <c r="AF45" s="1673"/>
      <c r="AG45" s="1673"/>
      <c r="AH45" s="1673"/>
      <c r="AI45" s="1673"/>
      <c r="AJ45" s="1673"/>
      <c r="AK45" s="1673"/>
      <c r="AL45" s="1673"/>
      <c r="AM45" s="1673"/>
      <c r="AN45" s="1673"/>
      <c r="AO45" s="1674"/>
      <c r="AP45" s="1675"/>
      <c r="AQ45" s="1676"/>
      <c r="AR45" s="1677"/>
      <c r="AS45" s="1678" t="n">
        <f aca="false">COUNTA(AC45:AR45)</f>
        <v>0</v>
      </c>
      <c r="AT45" s="1679"/>
      <c r="AU45" s="1680" t="n">
        <v>1054</v>
      </c>
      <c r="AV45" s="1680"/>
      <c r="AW45" s="1680"/>
      <c r="AX45" s="1680"/>
      <c r="AY45" s="1680"/>
      <c r="AZ45" s="1680"/>
      <c r="BA45" s="1680"/>
      <c r="BB45" s="1680"/>
      <c r="BC45" s="1680"/>
      <c r="BD45" s="1680"/>
      <c r="BE45" s="1680"/>
      <c r="BF45" s="1680"/>
      <c r="BG45" s="1680"/>
      <c r="BH45" s="1680"/>
      <c r="BI45" s="1680"/>
      <c r="BJ45" s="1680"/>
      <c r="BK45" s="1680"/>
      <c r="BL45" s="1680"/>
      <c r="BM45" s="1680"/>
      <c r="BN45" s="1680"/>
      <c r="BO45" s="1680"/>
      <c r="BP45" s="1680"/>
      <c r="BQ45" s="1680"/>
      <c r="BR45" s="1681"/>
      <c r="BS45" s="1681"/>
      <c r="BT45" s="1681"/>
      <c r="BU45" s="1678" t="n">
        <f aca="false">COUNTA(AU45:BT45)</f>
        <v>1</v>
      </c>
      <c r="BV45" s="1679"/>
      <c r="BW45" s="1682"/>
      <c r="BX45" s="1673"/>
      <c r="BY45" s="1673"/>
      <c r="BZ45" s="1673"/>
      <c r="CA45" s="1673"/>
      <c r="CB45" s="1673"/>
      <c r="CC45" s="1673"/>
      <c r="CD45" s="1673"/>
      <c r="CE45" s="1673"/>
      <c r="CF45" s="1673"/>
      <c r="CG45" s="1673"/>
      <c r="CH45" s="1673"/>
      <c r="CI45" s="1674"/>
      <c r="CJ45" s="1675"/>
      <c r="CK45" s="1676"/>
      <c r="CL45" s="1677"/>
      <c r="CM45" s="1678" t="n">
        <f aca="false">COUNTA(BW45:CL45)</f>
        <v>0</v>
      </c>
      <c r="CN45" s="1679"/>
      <c r="CO45" s="1679" t="n">
        <f aca="false">AA45+AS45+BU45+CM45</f>
        <v>2</v>
      </c>
      <c r="CP45" s="1679"/>
      <c r="CQ45" s="1686"/>
      <c r="CR45" s="1686"/>
      <c r="CS45" s="1686"/>
      <c r="CT45" s="1686"/>
      <c r="CU45" s="1686"/>
      <c r="CV45" s="1686"/>
      <c r="CW45" s="1686"/>
      <c r="CX45" s="1686"/>
      <c r="CY45" s="1686"/>
      <c r="CZ45" s="1686"/>
      <c r="DA45" s="1686"/>
      <c r="DB45" s="1686"/>
      <c r="DC45" s="1687"/>
      <c r="DD45" s="1688"/>
      <c r="DE45" s="1689"/>
      <c r="DF45" s="1677"/>
      <c r="DG45" s="1683" t="n">
        <f aca="false">SUBTOTAL(9,CQ47:DF47)</f>
        <v>0</v>
      </c>
      <c r="DH45" s="1684"/>
      <c r="DI45" s="1682"/>
      <c r="DJ45" s="1686"/>
      <c r="DK45" s="1686"/>
      <c r="DL45" s="1686"/>
      <c r="DM45" s="1686"/>
      <c r="DN45" s="1686"/>
      <c r="DO45" s="1686"/>
      <c r="DP45" s="1686"/>
      <c r="DQ45" s="1686"/>
      <c r="DR45" s="1686"/>
      <c r="DS45" s="1686"/>
      <c r="DT45" s="1686"/>
      <c r="DU45" s="1687"/>
      <c r="DV45" s="1688"/>
      <c r="DW45" s="1689"/>
      <c r="DX45" s="1677"/>
      <c r="DY45" s="1683" t="n">
        <f aca="false">COUNTA(DI45:DX45)</f>
        <v>0</v>
      </c>
      <c r="DZ45" s="1684"/>
      <c r="EA45" s="1673"/>
      <c r="EB45" s="1673"/>
      <c r="EC45" s="1673"/>
      <c r="ED45" s="1673" t="s">
        <v>664</v>
      </c>
      <c r="EE45" s="1673"/>
      <c r="EF45" s="1673"/>
      <c r="EG45" s="1673"/>
      <c r="EH45" s="1673"/>
      <c r="EI45" s="1673"/>
      <c r="EJ45" s="1673"/>
      <c r="EK45" s="1673"/>
      <c r="EL45" s="1673"/>
      <c r="EM45" s="1673"/>
      <c r="EN45" s="1673"/>
      <c r="EO45" s="1673"/>
      <c r="EP45" s="1673"/>
      <c r="EQ45" s="1673"/>
      <c r="ER45" s="1673"/>
      <c r="ES45" s="1673"/>
      <c r="ET45" s="1673"/>
      <c r="EU45" s="1673"/>
      <c r="EV45" s="1673"/>
      <c r="EW45" s="1673"/>
      <c r="EX45" s="1673"/>
      <c r="EY45" s="1674"/>
      <c r="EZ45" s="1675"/>
      <c r="FA45" s="1676"/>
      <c r="FB45" s="1677"/>
      <c r="FC45" s="1683" t="n">
        <f aca="false">COUNTA(EA45:FB45)</f>
        <v>1</v>
      </c>
      <c r="FD45" s="1684"/>
      <c r="FE45" s="1673"/>
      <c r="FF45" s="1673"/>
      <c r="FG45" s="1673"/>
      <c r="FH45" s="1673"/>
      <c r="FI45" s="1673"/>
      <c r="FJ45" s="1673"/>
      <c r="FK45" s="1673"/>
      <c r="FL45" s="1673"/>
      <c r="FM45" s="1673"/>
      <c r="FN45" s="1674"/>
      <c r="FO45" s="1675"/>
      <c r="FP45" s="1676"/>
      <c r="FQ45" s="1677"/>
      <c r="FR45" s="1683" t="n">
        <f aca="false">COUNTA(FE45:FQ45)</f>
        <v>0</v>
      </c>
      <c r="FS45" s="1684"/>
      <c r="FT45" s="1686"/>
      <c r="FU45" s="1686"/>
      <c r="FV45" s="1686"/>
      <c r="FW45" s="1686"/>
      <c r="FX45" s="1686"/>
      <c r="FY45" s="1686"/>
      <c r="FZ45" s="1686"/>
      <c r="GA45" s="1686"/>
      <c r="GB45" s="1686"/>
      <c r="GC45" s="1686"/>
      <c r="GD45" s="1686"/>
      <c r="GE45" s="1686"/>
      <c r="GF45" s="1686"/>
      <c r="GG45" s="1686"/>
      <c r="GH45" s="1686"/>
      <c r="GI45" s="1686"/>
      <c r="GJ45" s="1686"/>
      <c r="GK45" s="1686"/>
      <c r="GL45" s="1686"/>
      <c r="GM45" s="1686"/>
      <c r="GN45" s="1686"/>
      <c r="GO45" s="1686"/>
      <c r="GP45" s="1686"/>
      <c r="GQ45" s="1686"/>
      <c r="GR45" s="1686"/>
      <c r="GS45" s="1687"/>
      <c r="GT45" s="1688"/>
      <c r="GU45" s="1689"/>
      <c r="GV45" s="1677"/>
      <c r="GW45" s="1690" t="n">
        <f aca="false">SUBTOTAL(9,FT47:GV47)</f>
        <v>0</v>
      </c>
      <c r="GX45" s="1679" t="n">
        <f aca="false">SUBTOTAL(9,FT47:GV47)</f>
        <v>0</v>
      </c>
      <c r="GY45" s="1691"/>
      <c r="GZ45" s="1845"/>
      <c r="HA45" s="1846"/>
      <c r="HB45" s="1694"/>
      <c r="HC45" s="1695"/>
      <c r="HD45" s="1696"/>
      <c r="HE45" s="1697"/>
      <c r="HF45" s="1698"/>
      <c r="HG45" s="1700"/>
      <c r="HH45" s="1700"/>
      <c r="HI45" s="1847"/>
      <c r="HJ45" s="1673"/>
      <c r="HK45" s="1673"/>
      <c r="HL45" s="1673"/>
      <c r="HM45" s="1673"/>
      <c r="HN45" s="1673"/>
      <c r="HO45" s="1673"/>
      <c r="HP45" s="1673"/>
      <c r="HQ45" s="1673"/>
      <c r="HR45" s="1673"/>
      <c r="HS45" s="1673"/>
      <c r="HT45" s="1673"/>
      <c r="HU45" s="1673"/>
      <c r="HV45" s="1673"/>
      <c r="HW45" s="1673"/>
      <c r="HX45" s="1673"/>
      <c r="HY45" s="1673"/>
      <c r="HZ45" s="1674"/>
      <c r="IA45" s="1675"/>
      <c r="IB45" s="1676"/>
      <c r="IC45" s="1677"/>
      <c r="ID45" s="1678" t="n">
        <f aca="false">SUBTOTAL(9,HG47:IC47)</f>
        <v>0</v>
      </c>
      <c r="IE45" s="1702"/>
      <c r="IF45" s="1703"/>
      <c r="IG45" s="1703"/>
      <c r="IH45" s="1704"/>
      <c r="II45" s="1705"/>
      <c r="IJ45" s="1706"/>
      <c r="IK45" s="1707" t="n">
        <f aca="false">SUBTOTAL(9,IF47:IJ47)</f>
        <v>0</v>
      </c>
      <c r="IL45" s="1708"/>
      <c r="IM45" s="1709"/>
      <c r="IN45" s="1710"/>
      <c r="IO45" s="1711"/>
      <c r="IP45" s="1711"/>
      <c r="IQ45" s="1711"/>
      <c r="IR45" s="1711"/>
      <c r="IS45" s="1711"/>
      <c r="IT45" s="1711"/>
      <c r="IU45" s="1711"/>
      <c r="IV45" s="1712"/>
      <c r="IW45" s="1713"/>
      <c r="IX45" s="1714"/>
      <c r="IY45" s="1715"/>
      <c r="IZ45" s="1678" t="n">
        <f aca="false">SUBTOTAL(3,IM45:IY45)</f>
        <v>0</v>
      </c>
      <c r="JA45" s="1716"/>
      <c r="JB45" s="1717"/>
      <c r="JC45" s="1718"/>
      <c r="JD45" s="1719"/>
      <c r="JE45" s="1720"/>
      <c r="JF45" s="1721"/>
      <c r="JG45" s="1827"/>
      <c r="JH45" s="1827"/>
      <c r="JI45" s="1722"/>
      <c r="JJ45" s="1858"/>
      <c r="JK45" s="1859"/>
      <c r="JL45" s="1725"/>
      <c r="JM45" s="1664"/>
      <c r="JN45" s="1665"/>
      <c r="JO45" s="1666"/>
      <c r="JP45" s="1726"/>
      <c r="JQ45" s="1727"/>
      <c r="JR45" s="1728"/>
    </row>
    <row r="46" customFormat="false" ht="11.25" hidden="false" customHeight="true" outlineLevel="0" collapsed="false">
      <c r="A46" s="1611"/>
      <c r="B46" s="1729" t="s">
        <v>661</v>
      </c>
      <c r="C46" s="1731" t="n">
        <v>30</v>
      </c>
      <c r="D46" s="1731"/>
      <c r="E46" s="1731"/>
      <c r="F46" s="1731"/>
      <c r="G46" s="1732"/>
      <c r="H46" s="1732"/>
      <c r="I46" s="1732"/>
      <c r="J46" s="1732"/>
      <c r="K46" s="1732"/>
      <c r="L46" s="1732"/>
      <c r="M46" s="1732"/>
      <c r="N46" s="1732"/>
      <c r="O46" s="1732"/>
      <c r="P46" s="1732"/>
      <c r="Q46" s="1732"/>
      <c r="R46" s="1732"/>
      <c r="S46" s="1732"/>
      <c r="T46" s="1732"/>
      <c r="U46" s="1732"/>
      <c r="V46" s="1732"/>
      <c r="W46" s="1733"/>
      <c r="X46" s="1734"/>
      <c r="Y46" s="1735"/>
      <c r="Z46" s="1736"/>
      <c r="AA46" s="1737" t="n">
        <f aca="false">SUBTOTAL(9,C46:Z46)</f>
        <v>30</v>
      </c>
      <c r="AB46" s="1738" t="n">
        <f aca="false">AA46+AB42</f>
        <v>260</v>
      </c>
      <c r="AC46" s="1739"/>
      <c r="AD46" s="1739"/>
      <c r="AE46" s="1732"/>
      <c r="AF46" s="1732"/>
      <c r="AG46" s="1732"/>
      <c r="AH46" s="1732"/>
      <c r="AI46" s="1732"/>
      <c r="AJ46" s="1732"/>
      <c r="AK46" s="1732"/>
      <c r="AL46" s="1732"/>
      <c r="AM46" s="1732"/>
      <c r="AN46" s="1732"/>
      <c r="AO46" s="1733"/>
      <c r="AP46" s="1734"/>
      <c r="AQ46" s="1735"/>
      <c r="AR46" s="1736"/>
      <c r="AS46" s="1737" t="n">
        <f aca="false">SUBTOTAL(9,AC46:AR46)</f>
        <v>0</v>
      </c>
      <c r="AT46" s="1738" t="n">
        <f aca="false">AS46+AT42</f>
        <v>0</v>
      </c>
      <c r="AU46" s="1739" t="n">
        <v>19</v>
      </c>
      <c r="AV46" s="1739"/>
      <c r="AW46" s="1731"/>
      <c r="AX46" s="1732"/>
      <c r="AY46" s="1732"/>
      <c r="AZ46" s="1732"/>
      <c r="BA46" s="1732"/>
      <c r="BB46" s="1732"/>
      <c r="BC46" s="1732"/>
      <c r="BD46" s="1732"/>
      <c r="BE46" s="1732"/>
      <c r="BF46" s="1732"/>
      <c r="BG46" s="1732"/>
      <c r="BH46" s="1732"/>
      <c r="BI46" s="1732"/>
      <c r="BJ46" s="1732"/>
      <c r="BK46" s="1732"/>
      <c r="BL46" s="1732"/>
      <c r="BM46" s="1732"/>
      <c r="BN46" s="1732"/>
      <c r="BO46" s="1732"/>
      <c r="BP46" s="1732"/>
      <c r="BQ46" s="1733"/>
      <c r="BR46" s="1734"/>
      <c r="BS46" s="1735"/>
      <c r="BT46" s="1736"/>
      <c r="BU46" s="1737" t="n">
        <f aca="false">SUBTOTAL(9,AU46:BT46)</f>
        <v>19</v>
      </c>
      <c r="BV46" s="1738" t="n">
        <f aca="false">BU46+BV42</f>
        <v>83</v>
      </c>
      <c r="BW46" s="1740"/>
      <c r="BX46" s="1732"/>
      <c r="BY46" s="1732"/>
      <c r="BZ46" s="1732"/>
      <c r="CA46" s="1732"/>
      <c r="CB46" s="1732"/>
      <c r="CC46" s="1732"/>
      <c r="CD46" s="1732"/>
      <c r="CE46" s="1732"/>
      <c r="CF46" s="1732"/>
      <c r="CG46" s="1732"/>
      <c r="CH46" s="1732"/>
      <c r="CI46" s="1733"/>
      <c r="CJ46" s="1734"/>
      <c r="CK46" s="1735"/>
      <c r="CL46" s="1736"/>
      <c r="CM46" s="1737" t="n">
        <f aca="false">SUBTOTAL(9,BW46:CL46)</f>
        <v>0</v>
      </c>
      <c r="CN46" s="1738" t="n">
        <f aca="false">CM46+CN42</f>
        <v>0</v>
      </c>
      <c r="CO46" s="1738" t="n">
        <f aca="false">AA46+AS46+BU46+CM46</f>
        <v>49</v>
      </c>
      <c r="CP46" s="1738" t="n">
        <f aca="false">CO46+CP42</f>
        <v>343</v>
      </c>
      <c r="CQ46" s="1744"/>
      <c r="CR46" s="1744"/>
      <c r="CS46" s="1744"/>
      <c r="CT46" s="1744"/>
      <c r="CU46" s="1744"/>
      <c r="CV46" s="1744"/>
      <c r="CW46" s="1744"/>
      <c r="CX46" s="1744"/>
      <c r="CY46" s="1744"/>
      <c r="CZ46" s="1744"/>
      <c r="DA46" s="1744"/>
      <c r="DB46" s="1744"/>
      <c r="DC46" s="1745"/>
      <c r="DD46" s="1746"/>
      <c r="DE46" s="1747"/>
      <c r="DF46" s="1736"/>
      <c r="DG46" s="1741" t="n">
        <f aca="false">SUBTOTAL(9,CQ46:DF46)</f>
        <v>0</v>
      </c>
      <c r="DH46" s="1742" t="n">
        <f aca="false">DG46:DG46+IF($B42:$B42=2,0,DH42:DH42)</f>
        <v>0</v>
      </c>
      <c r="DI46" s="1740"/>
      <c r="DJ46" s="1744"/>
      <c r="DK46" s="1744"/>
      <c r="DL46" s="1744"/>
      <c r="DM46" s="1744"/>
      <c r="DN46" s="1744"/>
      <c r="DO46" s="1744"/>
      <c r="DP46" s="1744"/>
      <c r="DQ46" s="1744"/>
      <c r="DR46" s="1744"/>
      <c r="DS46" s="1744"/>
      <c r="DT46" s="1744"/>
      <c r="DU46" s="1745"/>
      <c r="DV46" s="1746"/>
      <c r="DW46" s="1747"/>
      <c r="DX46" s="1736"/>
      <c r="DY46" s="1741" t="n">
        <f aca="false">SUBTOTAL(9,DI46:DX46)</f>
        <v>0</v>
      </c>
      <c r="DZ46" s="1742" t="n">
        <f aca="false">DY46:DY46+IF($B42:$B42=2,0,DZ42:DZ42)</f>
        <v>0</v>
      </c>
      <c r="EA46" s="1732"/>
      <c r="EB46" s="1732"/>
      <c r="EC46" s="1732"/>
      <c r="ED46" s="1732" t="n">
        <v>10</v>
      </c>
      <c r="EE46" s="1732"/>
      <c r="EF46" s="1732"/>
      <c r="EG46" s="1732"/>
      <c r="EH46" s="1732"/>
      <c r="EI46" s="1732"/>
      <c r="EJ46" s="1732"/>
      <c r="EK46" s="1732"/>
      <c r="EL46" s="1732"/>
      <c r="EM46" s="1732"/>
      <c r="EN46" s="1732"/>
      <c r="EO46" s="1732"/>
      <c r="EP46" s="1732"/>
      <c r="EQ46" s="1732"/>
      <c r="ER46" s="1732"/>
      <c r="ES46" s="1732"/>
      <c r="ET46" s="1732"/>
      <c r="EU46" s="1732"/>
      <c r="EV46" s="1732"/>
      <c r="EW46" s="1732"/>
      <c r="EX46" s="1732"/>
      <c r="EY46" s="1733"/>
      <c r="EZ46" s="1734"/>
      <c r="FA46" s="1735"/>
      <c r="FB46" s="1736"/>
      <c r="FC46" s="1741" t="n">
        <f aca="false">SUBTOTAL(9,EA46:FB46)</f>
        <v>10</v>
      </c>
      <c r="FD46" s="1742" t="n">
        <f aca="false">FC46:FC46+IF($B42:$B42=2,0,FD42:FD42)</f>
        <v>30</v>
      </c>
      <c r="FE46" s="1732"/>
      <c r="FF46" s="1732"/>
      <c r="FG46" s="1732"/>
      <c r="FH46" s="1732"/>
      <c r="FI46" s="1732"/>
      <c r="FJ46" s="1732"/>
      <c r="FK46" s="1732"/>
      <c r="FL46" s="1732"/>
      <c r="FM46" s="1732"/>
      <c r="FN46" s="1733"/>
      <c r="FO46" s="1734"/>
      <c r="FP46" s="1735"/>
      <c r="FQ46" s="1736"/>
      <c r="FR46" s="1741" t="n">
        <f aca="false">SUBTOTAL(9,FE46:FQ46)</f>
        <v>0</v>
      </c>
      <c r="FS46" s="1742" t="n">
        <f aca="false">FR46:FR46+IF($B42:$B42=2,0,FS42:FS42)</f>
        <v>0</v>
      </c>
      <c r="FT46" s="1744"/>
      <c r="FU46" s="1744"/>
      <c r="FV46" s="1744"/>
      <c r="FW46" s="1744"/>
      <c r="FX46" s="1744"/>
      <c r="FY46" s="1744"/>
      <c r="FZ46" s="1744"/>
      <c r="GA46" s="1744"/>
      <c r="GB46" s="1744"/>
      <c r="GC46" s="1744"/>
      <c r="GD46" s="1744"/>
      <c r="GE46" s="1744"/>
      <c r="GF46" s="1744"/>
      <c r="GG46" s="1744"/>
      <c r="GH46" s="1744"/>
      <c r="GI46" s="1744"/>
      <c r="GJ46" s="1744"/>
      <c r="GK46" s="1744"/>
      <c r="GL46" s="1744"/>
      <c r="GM46" s="1744"/>
      <c r="GN46" s="1744"/>
      <c r="GO46" s="1744"/>
      <c r="GP46" s="1744"/>
      <c r="GQ46" s="1744"/>
      <c r="GR46" s="1744"/>
      <c r="GS46" s="1745"/>
      <c r="GT46" s="1746"/>
      <c r="GU46" s="1747"/>
      <c r="GV46" s="1736"/>
      <c r="GW46" s="1748" t="n">
        <f aca="false">SUBTOTAL(9,FT46:GV46)</f>
        <v>0</v>
      </c>
      <c r="GX46" s="1738" t="n">
        <f aca="false">SUBTOTAL(9,FT46:GV46)</f>
        <v>0</v>
      </c>
      <c r="GY46" s="1737" t="n">
        <f aca="false">GX46:GX46+IF($B42:$B42=2,0,GY42:GY42)</f>
        <v>0</v>
      </c>
      <c r="GZ46" s="1749"/>
      <c r="HA46" s="1750"/>
      <c r="HB46" s="1751" t="e">
        <f aca="false">'02.24 НГДП по датам'!BA46</f>
        <v>#VALUE!</v>
      </c>
      <c r="HC46" s="1752" t="e">
        <f aca="false">SUBTOTAL(9,GZ46:HB46)</f>
        <v>#VALUE!</v>
      </c>
      <c r="HD46" s="1753" t="n">
        <f aca="false">$HD$3+HD42</f>
        <v>342.27</v>
      </c>
      <c r="HE46" s="1754" t="n">
        <f aca="false">$HE$3+HE42</f>
        <v>107.73</v>
      </c>
      <c r="HF46" s="1831" t="n">
        <f aca="false">SUM(HD46:HE46)</f>
        <v>450</v>
      </c>
      <c r="HG46" s="1757"/>
      <c r="HH46" s="1757" t="n">
        <v>15</v>
      </c>
      <c r="HI46" s="1832"/>
      <c r="HJ46" s="1732"/>
      <c r="HK46" s="1732"/>
      <c r="HL46" s="1732"/>
      <c r="HM46" s="1732"/>
      <c r="HN46" s="1732"/>
      <c r="HO46" s="1732"/>
      <c r="HP46" s="1732"/>
      <c r="HQ46" s="1732"/>
      <c r="HR46" s="1732"/>
      <c r="HS46" s="1732"/>
      <c r="HT46" s="1732"/>
      <c r="HU46" s="1732"/>
      <c r="HV46" s="1732"/>
      <c r="HW46" s="1732"/>
      <c r="HX46" s="1732"/>
      <c r="HY46" s="1732"/>
      <c r="HZ46" s="1733"/>
      <c r="IA46" s="1734"/>
      <c r="IB46" s="1735"/>
      <c r="IC46" s="1736"/>
      <c r="ID46" s="1737" t="n">
        <f aca="false">SUBTOTAL(9,HG46:IC46)</f>
        <v>15</v>
      </c>
      <c r="IE46" s="1748" t="n">
        <f aca="false">ID46:ID46+IF($B42:$B42=2,0,IE42:IE42)</f>
        <v>71</v>
      </c>
      <c r="IF46" s="1759"/>
      <c r="IG46" s="1759"/>
      <c r="IH46" s="1760"/>
      <c r="II46" s="1761"/>
      <c r="IJ46" s="1762"/>
      <c r="IK46" s="1763" t="n">
        <f aca="false">SUBTOTAL(9,IF46:IJ46)</f>
        <v>0</v>
      </c>
      <c r="IL46" s="1764" t="n">
        <f aca="false">IK46:IK46+IF($B42:$B42=2,0,IL42:IL42)</f>
        <v>0</v>
      </c>
      <c r="IM46" s="1765"/>
      <c r="IN46" s="1765"/>
      <c r="IO46" s="1732"/>
      <c r="IP46" s="1732"/>
      <c r="IQ46" s="1732"/>
      <c r="IR46" s="1732"/>
      <c r="IS46" s="1732"/>
      <c r="IT46" s="1732"/>
      <c r="IU46" s="1732"/>
      <c r="IV46" s="1733"/>
      <c r="IW46" s="1734"/>
      <c r="IX46" s="1735"/>
      <c r="IY46" s="1736"/>
      <c r="IZ46" s="1737" t="n">
        <f aca="false">SUBTOTAL(9,IM46:IY46)</f>
        <v>0</v>
      </c>
      <c r="JA46" s="1738" t="n">
        <f aca="false">IZ46:IZ46+IF($B42:$B42=2,0,JA42:JA42)</f>
        <v>7.9</v>
      </c>
      <c r="JB46" s="1766"/>
      <c r="JC46" s="1767" t="e">
        <f aca="false">'02.24 НГДП по датам'!BT46</f>
        <v>#VALUE!</v>
      </c>
      <c r="JD46" s="1834" t="n">
        <f aca="false">$JD$14</f>
        <v>0</v>
      </c>
      <c r="JE46" s="1769" t="e">
        <f aca="false">SUBTOTAL(9,JB46:JD46)</f>
        <v>#VALUE!</v>
      </c>
      <c r="JF46" s="1770" t="n">
        <f aca="false">SUMIF($C$5:JE$5,"Накопленный эффект, т/сут",$C46:JE46)+SUMIF($C$5:JE$5,"Нараст.  по потенциалу",$C46:JE46)-SUMIF($C$5:JE$5,"Нараст. по остановкам",$C46:JE46)-SUMIF($C$5:JE$5,"ИТОГО перевод в ППД",$C46:JE46)-SUMIF($C$5:JE$5,"ИТОГО  нерент, по распоряж.",$C46:JE46)-SUMIF($C$5:JE$5,"ИТОГО ост. дебит от ЗБС, Углуб., ПВЛГ/ПНЛГ",$C46:JE46)</f>
        <v>294.1</v>
      </c>
      <c r="JG46" s="1764"/>
      <c r="JH46" s="1764"/>
      <c r="JI46" s="1771"/>
      <c r="JJ46" s="1862"/>
      <c r="JK46" s="1863"/>
      <c r="JL46" s="1763" t="n">
        <f aca="false">SUBTOTAL(9,JG46:JJ46)</f>
        <v>0</v>
      </c>
      <c r="JM46" s="1664"/>
      <c r="JN46" s="1665"/>
      <c r="JO46" s="1666"/>
      <c r="JP46" s="1774" t="n">
        <f aca="false">JP$4:JP$4+SUMIF($C$5:JL$5,"Нараст. по остановкам",$C46:JL46)-SUMIF($C$5:JL$5,"Нараст.  по потенциалу",$C46:JL46)</f>
        <v>723.705</v>
      </c>
      <c r="JQ46" s="1775" t="n">
        <f aca="false">'02.24 ННГ без НГДП по датам'!JP46</f>
        <v>691.812</v>
      </c>
      <c r="JR46" s="1776" t="n">
        <f aca="false">'02.24 НГДП по датам'!CB46</f>
        <v>31.893</v>
      </c>
    </row>
    <row r="47" customFormat="false" ht="1.5" hidden="false" customHeight="true" outlineLevel="0" collapsed="false">
      <c r="A47" s="1777"/>
      <c r="B47" s="1777"/>
      <c r="C47" s="1778"/>
      <c r="D47" s="1778"/>
      <c r="E47" s="1778"/>
      <c r="F47" s="1778"/>
      <c r="G47" s="1779"/>
      <c r="H47" s="1779"/>
      <c r="I47" s="1779"/>
      <c r="J47" s="1779"/>
      <c r="K47" s="1779"/>
      <c r="L47" s="1779"/>
      <c r="M47" s="1779"/>
      <c r="N47" s="1779"/>
      <c r="O47" s="1779"/>
      <c r="P47" s="1779"/>
      <c r="Q47" s="1779"/>
      <c r="R47" s="1779"/>
      <c r="S47" s="1779"/>
      <c r="T47" s="1779"/>
      <c r="U47" s="1779"/>
      <c r="V47" s="1779"/>
      <c r="W47" s="1779"/>
      <c r="X47" s="1780"/>
      <c r="Y47" s="1781"/>
      <c r="Z47" s="1782"/>
      <c r="AA47" s="1783"/>
      <c r="AB47" s="1783"/>
      <c r="AC47" s="1784"/>
      <c r="AD47" s="1784"/>
      <c r="AE47" s="1779"/>
      <c r="AF47" s="1779"/>
      <c r="AG47" s="1779"/>
      <c r="AH47" s="1779"/>
      <c r="AI47" s="1779"/>
      <c r="AJ47" s="1779"/>
      <c r="AK47" s="1779"/>
      <c r="AL47" s="1779"/>
      <c r="AM47" s="1779"/>
      <c r="AN47" s="1779"/>
      <c r="AO47" s="1779"/>
      <c r="AP47" s="1780"/>
      <c r="AQ47" s="1781"/>
      <c r="AR47" s="1782"/>
      <c r="AS47" s="1783"/>
      <c r="AT47" s="1783"/>
      <c r="AU47" s="1778"/>
      <c r="AV47" s="1778"/>
      <c r="AW47" s="1785"/>
      <c r="AX47" s="1779"/>
      <c r="AY47" s="1779"/>
      <c r="AZ47" s="1779"/>
      <c r="BA47" s="1779"/>
      <c r="BB47" s="1779"/>
      <c r="BC47" s="1779"/>
      <c r="BD47" s="1779"/>
      <c r="BE47" s="1779"/>
      <c r="BF47" s="1779"/>
      <c r="BG47" s="1779"/>
      <c r="BH47" s="1779"/>
      <c r="BI47" s="1779"/>
      <c r="BJ47" s="1779"/>
      <c r="BK47" s="1779"/>
      <c r="BL47" s="1779"/>
      <c r="BM47" s="1779"/>
      <c r="BN47" s="1779"/>
      <c r="BO47" s="1779"/>
      <c r="BP47" s="1779"/>
      <c r="BQ47" s="1779"/>
      <c r="BR47" s="1780"/>
      <c r="BS47" s="1781"/>
      <c r="BT47" s="1782"/>
      <c r="BU47" s="1783"/>
      <c r="BV47" s="1783"/>
      <c r="BW47" s="1784"/>
      <c r="BX47" s="1779"/>
      <c r="BY47" s="1779"/>
      <c r="BZ47" s="1779"/>
      <c r="CA47" s="1779"/>
      <c r="CB47" s="1779"/>
      <c r="CC47" s="1779"/>
      <c r="CD47" s="1779"/>
      <c r="CE47" s="1779"/>
      <c r="CF47" s="1779"/>
      <c r="CG47" s="1779"/>
      <c r="CH47" s="1779"/>
      <c r="CI47" s="1779"/>
      <c r="CJ47" s="1780"/>
      <c r="CK47" s="1781"/>
      <c r="CL47" s="1782"/>
      <c r="CM47" s="1783"/>
      <c r="CN47" s="1783"/>
      <c r="CO47" s="1783"/>
      <c r="CP47" s="1783"/>
      <c r="CQ47" s="1779"/>
      <c r="CR47" s="1779"/>
      <c r="CS47" s="1779"/>
      <c r="CT47" s="1779"/>
      <c r="CU47" s="1779"/>
      <c r="CV47" s="1779"/>
      <c r="CW47" s="1779"/>
      <c r="CX47" s="1779"/>
      <c r="CY47" s="1779"/>
      <c r="CZ47" s="1779"/>
      <c r="DA47" s="1779"/>
      <c r="DB47" s="1779"/>
      <c r="DC47" s="1779"/>
      <c r="DD47" s="1780"/>
      <c r="DE47" s="1781"/>
      <c r="DF47" s="1782"/>
      <c r="DG47" s="1783"/>
      <c r="DH47" s="1783"/>
      <c r="DI47" s="1852"/>
      <c r="DJ47" s="1779"/>
      <c r="DK47" s="1779"/>
      <c r="DL47" s="1779"/>
      <c r="DM47" s="1779"/>
      <c r="DN47" s="1779"/>
      <c r="DO47" s="1779"/>
      <c r="DP47" s="1779"/>
      <c r="DQ47" s="1779"/>
      <c r="DR47" s="1779"/>
      <c r="DS47" s="1779"/>
      <c r="DT47" s="1779"/>
      <c r="DU47" s="1779"/>
      <c r="DV47" s="1780"/>
      <c r="DW47" s="1781"/>
      <c r="DX47" s="1782"/>
      <c r="DY47" s="1783"/>
      <c r="DZ47" s="1783"/>
      <c r="EA47" s="1864"/>
      <c r="EB47" s="1779"/>
      <c r="EC47" s="1779"/>
      <c r="ED47" s="1779"/>
      <c r="EE47" s="1779"/>
      <c r="EF47" s="1779"/>
      <c r="EG47" s="1779"/>
      <c r="EH47" s="1779"/>
      <c r="EI47" s="1779"/>
      <c r="EJ47" s="1779"/>
      <c r="EK47" s="1779"/>
      <c r="EL47" s="1779"/>
      <c r="EM47" s="1779"/>
      <c r="EN47" s="1779"/>
      <c r="EO47" s="1779"/>
      <c r="EP47" s="1779"/>
      <c r="EQ47" s="1779"/>
      <c r="ER47" s="1779"/>
      <c r="ES47" s="1779"/>
      <c r="ET47" s="1779"/>
      <c r="EU47" s="1779"/>
      <c r="EV47" s="1779"/>
      <c r="EW47" s="1779"/>
      <c r="EX47" s="1779"/>
      <c r="EY47" s="1779"/>
      <c r="EZ47" s="1780"/>
      <c r="FA47" s="1781"/>
      <c r="FB47" s="1782"/>
      <c r="FC47" s="1783"/>
      <c r="FD47" s="1783"/>
      <c r="FE47" s="1779"/>
      <c r="FF47" s="1779"/>
      <c r="FG47" s="1779"/>
      <c r="FH47" s="1779"/>
      <c r="FI47" s="1779"/>
      <c r="FJ47" s="1779"/>
      <c r="FK47" s="1779"/>
      <c r="FL47" s="1779"/>
      <c r="FM47" s="1779"/>
      <c r="FN47" s="1779"/>
      <c r="FO47" s="1780"/>
      <c r="FP47" s="1781"/>
      <c r="FQ47" s="1782"/>
      <c r="FR47" s="1783"/>
      <c r="FS47" s="1783"/>
      <c r="FT47" s="1779"/>
      <c r="FU47" s="1779"/>
      <c r="FV47" s="1779"/>
      <c r="FW47" s="1779"/>
      <c r="FX47" s="1779"/>
      <c r="FY47" s="1779"/>
      <c r="FZ47" s="1779"/>
      <c r="GA47" s="1779"/>
      <c r="GB47" s="1779"/>
      <c r="GC47" s="1779"/>
      <c r="GD47" s="1779"/>
      <c r="GE47" s="1779"/>
      <c r="GF47" s="1779"/>
      <c r="GG47" s="1779"/>
      <c r="GH47" s="1779"/>
      <c r="GI47" s="1779"/>
      <c r="GJ47" s="1779"/>
      <c r="GK47" s="1779"/>
      <c r="GL47" s="1779"/>
      <c r="GM47" s="1779"/>
      <c r="GN47" s="1779"/>
      <c r="GO47" s="1779"/>
      <c r="GP47" s="1779"/>
      <c r="GQ47" s="1779"/>
      <c r="GR47" s="1779"/>
      <c r="GS47" s="1779"/>
      <c r="GT47" s="1780"/>
      <c r="GU47" s="1781"/>
      <c r="GV47" s="1782"/>
      <c r="GW47" s="1783"/>
      <c r="GX47" s="1783"/>
      <c r="GY47" s="1783"/>
      <c r="GZ47" s="1787"/>
      <c r="HA47" s="1787"/>
      <c r="HB47" s="1788"/>
      <c r="HC47" s="1783"/>
      <c r="HD47" s="1783"/>
      <c r="HE47" s="1789"/>
      <c r="HF47" s="1790"/>
      <c r="HG47" s="1757"/>
      <c r="HH47" s="1757"/>
      <c r="HI47" s="1787"/>
      <c r="HJ47" s="1779"/>
      <c r="HK47" s="1779"/>
      <c r="HL47" s="1779"/>
      <c r="HM47" s="1779"/>
      <c r="HN47" s="1779"/>
      <c r="HO47" s="1779"/>
      <c r="HP47" s="1779"/>
      <c r="HQ47" s="1779"/>
      <c r="HR47" s="1779"/>
      <c r="HS47" s="1779"/>
      <c r="HT47" s="1779"/>
      <c r="HU47" s="1779"/>
      <c r="HV47" s="1779"/>
      <c r="HW47" s="1779"/>
      <c r="HX47" s="1779"/>
      <c r="HY47" s="1779"/>
      <c r="HZ47" s="1779"/>
      <c r="IA47" s="1780"/>
      <c r="IB47" s="1781"/>
      <c r="IC47" s="1782"/>
      <c r="ID47" s="1783"/>
      <c r="IE47" s="1783"/>
      <c r="IF47" s="1792"/>
      <c r="IG47" s="1792"/>
      <c r="IH47" s="1792"/>
      <c r="II47" s="1793"/>
      <c r="IJ47" s="1794"/>
      <c r="IK47" s="1792"/>
      <c r="IL47" s="1792"/>
      <c r="IM47" s="1795"/>
      <c r="IN47" s="1795"/>
      <c r="IO47" s="1779"/>
      <c r="IP47" s="1779"/>
      <c r="IQ47" s="1779"/>
      <c r="IR47" s="1779"/>
      <c r="IS47" s="1779"/>
      <c r="IT47" s="1779"/>
      <c r="IU47" s="1779"/>
      <c r="IV47" s="1779"/>
      <c r="IW47" s="1780"/>
      <c r="IX47" s="1781"/>
      <c r="IY47" s="1782"/>
      <c r="IZ47" s="1783"/>
      <c r="JA47" s="1783"/>
      <c r="JB47" s="1779"/>
      <c r="JC47" s="1788"/>
      <c r="JD47" s="1779"/>
      <c r="JE47" s="1783"/>
      <c r="JF47" s="1783"/>
      <c r="JG47" s="1792"/>
      <c r="JH47" s="1792"/>
      <c r="JI47" s="1792"/>
      <c r="JJ47" s="1792"/>
      <c r="JK47" s="1796"/>
      <c r="JL47" s="1792"/>
      <c r="JM47" s="1797"/>
      <c r="JN47" s="1797"/>
      <c r="JO47" s="1798"/>
      <c r="JP47" s="1797"/>
      <c r="JQ47" s="1797"/>
      <c r="JR47" s="1798"/>
    </row>
    <row r="48" customFormat="false" ht="11.25" hidden="false" customHeight="true" outlineLevel="0" collapsed="false">
      <c r="A48" s="1611" t="n">
        <f aca="false">A44+1</f>
        <v>45332</v>
      </c>
      <c r="B48" s="1612" t="s">
        <v>662</v>
      </c>
      <c r="C48" s="1614"/>
      <c r="D48" s="1614"/>
      <c r="E48" s="1614"/>
      <c r="F48" s="1614"/>
      <c r="G48" s="1865"/>
      <c r="H48" s="1615"/>
      <c r="I48" s="1615"/>
      <c r="J48" s="1615"/>
      <c r="K48" s="1615"/>
      <c r="L48" s="1615"/>
      <c r="M48" s="1615"/>
      <c r="N48" s="1615"/>
      <c r="O48" s="1615"/>
      <c r="P48" s="1615"/>
      <c r="Q48" s="1615"/>
      <c r="R48" s="1615"/>
      <c r="S48" s="1615"/>
      <c r="T48" s="1615"/>
      <c r="U48" s="1615"/>
      <c r="V48" s="1615"/>
      <c r="W48" s="1616"/>
      <c r="X48" s="1799"/>
      <c r="Y48" s="1800"/>
      <c r="Z48" s="1801"/>
      <c r="AA48" s="1620"/>
      <c r="AB48" s="1621"/>
      <c r="AC48" s="1622"/>
      <c r="AD48" s="1622"/>
      <c r="AE48" s="1615"/>
      <c r="AF48" s="1615"/>
      <c r="AG48" s="1615"/>
      <c r="AH48" s="1615"/>
      <c r="AI48" s="1615"/>
      <c r="AJ48" s="1615"/>
      <c r="AK48" s="1615"/>
      <c r="AL48" s="1615"/>
      <c r="AM48" s="1615"/>
      <c r="AN48" s="1615"/>
      <c r="AO48" s="1616"/>
      <c r="AP48" s="1799"/>
      <c r="AQ48" s="1800"/>
      <c r="AR48" s="1801"/>
      <c r="AS48" s="1620"/>
      <c r="AT48" s="1621"/>
      <c r="AU48" s="1622"/>
      <c r="AV48" s="1622"/>
      <c r="AW48" s="1614"/>
      <c r="AX48" s="1615"/>
      <c r="AY48" s="1615"/>
      <c r="AZ48" s="1836" t="s">
        <v>195</v>
      </c>
      <c r="BA48" s="1615"/>
      <c r="BB48" s="1615"/>
      <c r="BC48" s="1615"/>
      <c r="BD48" s="1615"/>
      <c r="BE48" s="1615"/>
      <c r="BF48" s="1615"/>
      <c r="BG48" s="1615"/>
      <c r="BH48" s="1615"/>
      <c r="BI48" s="1615"/>
      <c r="BJ48" s="1615"/>
      <c r="BK48" s="1615"/>
      <c r="BL48" s="1615"/>
      <c r="BM48" s="1615"/>
      <c r="BN48" s="1615"/>
      <c r="BO48" s="1615"/>
      <c r="BP48" s="1615"/>
      <c r="BQ48" s="1616"/>
      <c r="BR48" s="1617"/>
      <c r="BS48" s="1618"/>
      <c r="BT48" s="1619"/>
      <c r="BU48" s="1620"/>
      <c r="BV48" s="1621"/>
      <c r="BW48" s="1623"/>
      <c r="BX48" s="1615"/>
      <c r="BY48" s="1615"/>
      <c r="BZ48" s="1615"/>
      <c r="CA48" s="1615"/>
      <c r="CB48" s="1615"/>
      <c r="CC48" s="1615"/>
      <c r="CD48" s="1615"/>
      <c r="CE48" s="1615"/>
      <c r="CF48" s="1615"/>
      <c r="CG48" s="1615"/>
      <c r="CH48" s="1615"/>
      <c r="CI48" s="1616"/>
      <c r="CJ48" s="1799"/>
      <c r="CK48" s="1800"/>
      <c r="CL48" s="1801"/>
      <c r="CM48" s="1620"/>
      <c r="CN48" s="1621"/>
      <c r="CO48" s="1621"/>
      <c r="CP48" s="1621"/>
      <c r="CQ48" s="1615"/>
      <c r="CR48" s="1650"/>
      <c r="CS48" s="1650"/>
      <c r="CT48" s="1650"/>
      <c r="CU48" s="1650"/>
      <c r="CV48" s="1650"/>
      <c r="CW48" s="1650"/>
      <c r="CX48" s="1650"/>
      <c r="CY48" s="1650"/>
      <c r="CZ48" s="1650"/>
      <c r="DA48" s="1650"/>
      <c r="DB48" s="1650"/>
      <c r="DC48" s="1651"/>
      <c r="DD48" s="1814"/>
      <c r="DE48" s="1815"/>
      <c r="DF48" s="1811"/>
      <c r="DG48" s="1624"/>
      <c r="DH48" s="1625"/>
      <c r="DI48" s="1623"/>
      <c r="DJ48" s="1650"/>
      <c r="DK48" s="1650"/>
      <c r="DL48" s="1650"/>
      <c r="DM48" s="1650"/>
      <c r="DN48" s="1650"/>
      <c r="DO48" s="1650"/>
      <c r="DP48" s="1650"/>
      <c r="DQ48" s="1650"/>
      <c r="DR48" s="1650"/>
      <c r="DS48" s="1650"/>
      <c r="DT48" s="1650"/>
      <c r="DU48" s="1651"/>
      <c r="DV48" s="1814"/>
      <c r="DW48" s="1815"/>
      <c r="DX48" s="1811"/>
      <c r="DY48" s="1624"/>
      <c r="DZ48" s="1625"/>
      <c r="EA48" s="1615"/>
      <c r="EB48" s="1615"/>
      <c r="EC48" s="1615"/>
      <c r="ED48" s="1615" t="s">
        <v>516</v>
      </c>
      <c r="EE48" s="1627"/>
      <c r="EF48" s="1615"/>
      <c r="EG48" s="1615"/>
      <c r="EH48" s="1615"/>
      <c r="EI48" s="1615"/>
      <c r="EJ48" s="1615"/>
      <c r="EK48" s="1615"/>
      <c r="EL48" s="1615"/>
      <c r="EM48" s="1615"/>
      <c r="EN48" s="1615"/>
      <c r="EO48" s="1615"/>
      <c r="EP48" s="1615"/>
      <c r="EQ48" s="1615"/>
      <c r="ER48" s="1615"/>
      <c r="ES48" s="1615"/>
      <c r="ET48" s="1615"/>
      <c r="EU48" s="1615"/>
      <c r="EV48" s="1615"/>
      <c r="EW48" s="1615"/>
      <c r="EX48" s="1615"/>
      <c r="EY48" s="1616"/>
      <c r="EZ48" s="1799"/>
      <c r="FA48" s="1800"/>
      <c r="FB48" s="1801"/>
      <c r="FC48" s="1624"/>
      <c r="FD48" s="1625"/>
      <c r="FE48" s="1615"/>
      <c r="FF48" s="1615"/>
      <c r="FG48" s="1615"/>
      <c r="FH48" s="1615"/>
      <c r="FI48" s="1615"/>
      <c r="FJ48" s="1615"/>
      <c r="FK48" s="1615"/>
      <c r="FL48" s="1615"/>
      <c r="FM48" s="1615"/>
      <c r="FN48" s="1616"/>
      <c r="FO48" s="1799"/>
      <c r="FP48" s="1800"/>
      <c r="FQ48" s="1801"/>
      <c r="FR48" s="1624"/>
      <c r="FS48" s="1625"/>
      <c r="FT48" s="1837"/>
      <c r="FU48" s="1837"/>
      <c r="FV48" s="1627"/>
      <c r="FW48" s="1627"/>
      <c r="FX48" s="1627"/>
      <c r="FY48" s="1627"/>
      <c r="FZ48" s="1627"/>
      <c r="GA48" s="1627"/>
      <c r="GB48" s="1627"/>
      <c r="GC48" s="1627"/>
      <c r="GD48" s="1627"/>
      <c r="GE48" s="1627"/>
      <c r="GF48" s="1627"/>
      <c r="GG48" s="1627"/>
      <c r="GH48" s="1627"/>
      <c r="GI48" s="1627"/>
      <c r="GJ48" s="1627"/>
      <c r="GK48" s="1627"/>
      <c r="GL48" s="1627"/>
      <c r="GM48" s="1627"/>
      <c r="GN48" s="1627"/>
      <c r="GO48" s="1627"/>
      <c r="GP48" s="1627"/>
      <c r="GQ48" s="1627"/>
      <c r="GR48" s="1627"/>
      <c r="GS48" s="1628"/>
      <c r="GT48" s="1803"/>
      <c r="GU48" s="1804"/>
      <c r="GV48" s="1811"/>
      <c r="GW48" s="1631"/>
      <c r="GX48" s="1621"/>
      <c r="GY48" s="1620"/>
      <c r="GZ48" s="1838"/>
      <c r="HA48" s="1839"/>
      <c r="HB48" s="1840"/>
      <c r="HC48" s="1635"/>
      <c r="HD48" s="1636"/>
      <c r="HE48" s="1841"/>
      <c r="HF48" s="1638"/>
      <c r="HG48" s="1639"/>
      <c r="HH48" s="1640"/>
      <c r="HI48" s="1842"/>
      <c r="HJ48" s="1627"/>
      <c r="HK48" s="1627"/>
      <c r="HL48" s="1627"/>
      <c r="HM48" s="1627"/>
      <c r="HN48" s="1627"/>
      <c r="HO48" s="1627"/>
      <c r="HP48" s="1627"/>
      <c r="HQ48" s="1627"/>
      <c r="HR48" s="1627"/>
      <c r="HS48" s="1627"/>
      <c r="HT48" s="1627"/>
      <c r="HU48" s="1627"/>
      <c r="HV48" s="1627"/>
      <c r="HW48" s="1627"/>
      <c r="HX48" s="1627"/>
      <c r="HY48" s="1627"/>
      <c r="HZ48" s="1628"/>
      <c r="IA48" s="1803"/>
      <c r="IB48" s="1804"/>
      <c r="IC48" s="1811"/>
      <c r="ID48" s="1620"/>
      <c r="IE48" s="1631"/>
      <c r="IF48" s="1642"/>
      <c r="IG48" s="1642"/>
      <c r="IH48" s="1643"/>
      <c r="II48" s="1812"/>
      <c r="IJ48" s="1813"/>
      <c r="IK48" s="1646"/>
      <c r="IL48" s="1647"/>
      <c r="IM48" s="1837"/>
      <c r="IN48" s="1837"/>
      <c r="IO48" s="1627"/>
      <c r="IP48" s="1627"/>
      <c r="IQ48" s="1627"/>
      <c r="IR48" s="1627"/>
      <c r="IS48" s="1627"/>
      <c r="IT48" s="1627"/>
      <c r="IU48" s="1627"/>
      <c r="IV48" s="1628"/>
      <c r="IW48" s="1803"/>
      <c r="IX48" s="1804"/>
      <c r="IY48" s="1811"/>
      <c r="IZ48" s="1620"/>
      <c r="JA48" s="1621"/>
      <c r="JB48" s="1655"/>
      <c r="JC48" s="1807"/>
      <c r="JD48" s="1657"/>
      <c r="JE48" s="1658"/>
      <c r="JF48" s="1659"/>
      <c r="JG48" s="1817"/>
      <c r="JH48" s="1817"/>
      <c r="JI48" s="1660"/>
      <c r="JJ48" s="1855"/>
      <c r="JK48" s="1856"/>
      <c r="JL48" s="1663"/>
      <c r="JM48" s="1664" t="e">
        <f aca="false">JM$4:JM$4+SUMIF($C$5:JL$5,"Нараст. баланс",$C50:JL50)+SUMIF($C$7:JH$7,"Итого (с ВНР)",$C50:JH50)-SUMIF($C$5:JL$5,"Геол. снижение,  т/сут",$C50:JL50)-SUMIF(JJ$7:JL$7,"Итого",JJ50:JL50)-SUMIF($C$7:JL$7,"Итого (с ВСП)",$C50:JL50)</f>
        <v>#VALUE!</v>
      </c>
      <c r="JN48" s="1665" t="n">
        <f aca="false">'02.24 ННГ без НГДП по датам'!JM48:JM50</f>
        <v>23225.776</v>
      </c>
      <c r="JO48" s="1666" t="e">
        <f aca="false">'02.24 НГДП по датам'!CA48:CA50</f>
        <v>#VALUE!</v>
      </c>
      <c r="JP48" s="1667"/>
      <c r="JQ48" s="1668"/>
      <c r="JR48" s="1819"/>
    </row>
    <row r="49" customFormat="false" ht="11.25" hidden="false" customHeight="true" outlineLevel="0" collapsed="false">
      <c r="A49" s="1611"/>
      <c r="B49" s="1670" t="s">
        <v>663</v>
      </c>
      <c r="C49" s="1672"/>
      <c r="D49" s="1672"/>
      <c r="E49" s="1672"/>
      <c r="F49" s="1672"/>
      <c r="G49" s="1866"/>
      <c r="H49" s="1673"/>
      <c r="I49" s="1673"/>
      <c r="J49" s="1673"/>
      <c r="K49" s="1673"/>
      <c r="L49" s="1673"/>
      <c r="M49" s="1673"/>
      <c r="N49" s="1673"/>
      <c r="O49" s="1673"/>
      <c r="P49" s="1673"/>
      <c r="Q49" s="1673"/>
      <c r="R49" s="1673"/>
      <c r="S49" s="1673"/>
      <c r="T49" s="1673"/>
      <c r="U49" s="1673"/>
      <c r="V49" s="1673"/>
      <c r="W49" s="1674"/>
      <c r="X49" s="1675"/>
      <c r="Y49" s="1676"/>
      <c r="Z49" s="1677"/>
      <c r="AA49" s="1678" t="n">
        <f aca="false">COUNTA(C49:Z49)</f>
        <v>0</v>
      </c>
      <c r="AB49" s="1679"/>
      <c r="AC49" s="1680"/>
      <c r="AD49" s="1680"/>
      <c r="AE49" s="1673"/>
      <c r="AF49" s="1673"/>
      <c r="AG49" s="1673"/>
      <c r="AH49" s="1673"/>
      <c r="AI49" s="1673"/>
      <c r="AJ49" s="1673"/>
      <c r="AK49" s="1673"/>
      <c r="AL49" s="1673"/>
      <c r="AM49" s="1673"/>
      <c r="AN49" s="1673"/>
      <c r="AO49" s="1674"/>
      <c r="AP49" s="1675"/>
      <c r="AQ49" s="1676"/>
      <c r="AR49" s="1677"/>
      <c r="AS49" s="1678" t="n">
        <f aca="false">COUNTA(AC49:AR49)</f>
        <v>0</v>
      </c>
      <c r="AT49" s="1679"/>
      <c r="AU49" s="1680"/>
      <c r="AV49" s="1680"/>
      <c r="AW49" s="1680"/>
      <c r="AX49" s="1680"/>
      <c r="AY49" s="1680"/>
      <c r="AZ49" s="1843" t="s">
        <v>470</v>
      </c>
      <c r="BA49" s="1680"/>
      <c r="BB49" s="1680"/>
      <c r="BC49" s="1680"/>
      <c r="BD49" s="1680"/>
      <c r="BE49" s="1680"/>
      <c r="BF49" s="1680"/>
      <c r="BG49" s="1680"/>
      <c r="BH49" s="1680"/>
      <c r="BI49" s="1680"/>
      <c r="BJ49" s="1680"/>
      <c r="BK49" s="1680"/>
      <c r="BL49" s="1680"/>
      <c r="BM49" s="1680"/>
      <c r="BN49" s="1680"/>
      <c r="BO49" s="1680"/>
      <c r="BP49" s="1680"/>
      <c r="BQ49" s="1680"/>
      <c r="BR49" s="1681"/>
      <c r="BS49" s="1681"/>
      <c r="BT49" s="1681"/>
      <c r="BU49" s="1678" t="n">
        <f aca="false">COUNTA(AU49:BT49)</f>
        <v>1</v>
      </c>
      <c r="BV49" s="1679"/>
      <c r="BW49" s="1682"/>
      <c r="BX49" s="1673"/>
      <c r="BY49" s="1673"/>
      <c r="BZ49" s="1673"/>
      <c r="CA49" s="1673"/>
      <c r="CB49" s="1673"/>
      <c r="CC49" s="1673"/>
      <c r="CD49" s="1673"/>
      <c r="CE49" s="1673"/>
      <c r="CF49" s="1673"/>
      <c r="CG49" s="1673"/>
      <c r="CH49" s="1673"/>
      <c r="CI49" s="1674"/>
      <c r="CJ49" s="1675"/>
      <c r="CK49" s="1676"/>
      <c r="CL49" s="1677"/>
      <c r="CM49" s="1678" t="n">
        <f aca="false">COUNTA(BW49:CL49)</f>
        <v>0</v>
      </c>
      <c r="CN49" s="1679"/>
      <c r="CO49" s="1679" t="n">
        <f aca="false">AA49+AS49+BU49+CM49</f>
        <v>1</v>
      </c>
      <c r="CP49" s="1679"/>
      <c r="CQ49" s="1673"/>
      <c r="CR49" s="1711"/>
      <c r="CS49" s="1711"/>
      <c r="CT49" s="1711"/>
      <c r="CU49" s="1711"/>
      <c r="CV49" s="1711"/>
      <c r="CW49" s="1711"/>
      <c r="CX49" s="1711"/>
      <c r="CY49" s="1711"/>
      <c r="CZ49" s="1711"/>
      <c r="DA49" s="1711"/>
      <c r="DB49" s="1711"/>
      <c r="DC49" s="1712"/>
      <c r="DD49" s="1713"/>
      <c r="DE49" s="1714"/>
      <c r="DF49" s="1826"/>
      <c r="DG49" s="1683" t="n">
        <f aca="false">SUBTOTAL(9,CQ51:DF51)</f>
        <v>0</v>
      </c>
      <c r="DH49" s="1684"/>
      <c r="DI49" s="1682"/>
      <c r="DJ49" s="1711"/>
      <c r="DK49" s="1711"/>
      <c r="DL49" s="1711"/>
      <c r="DM49" s="1711"/>
      <c r="DN49" s="1711"/>
      <c r="DO49" s="1711"/>
      <c r="DP49" s="1711"/>
      <c r="DQ49" s="1711"/>
      <c r="DR49" s="1711"/>
      <c r="DS49" s="1711"/>
      <c r="DT49" s="1711"/>
      <c r="DU49" s="1712"/>
      <c r="DV49" s="1713"/>
      <c r="DW49" s="1714"/>
      <c r="DX49" s="1826"/>
      <c r="DY49" s="1683" t="n">
        <f aca="false">COUNTA(DI49:DX49)</f>
        <v>0</v>
      </c>
      <c r="DZ49" s="1684"/>
      <c r="EA49" s="1673"/>
      <c r="EB49" s="1673"/>
      <c r="EC49" s="1673"/>
      <c r="ED49" s="1673" t="s">
        <v>664</v>
      </c>
      <c r="EE49" s="1686"/>
      <c r="EF49" s="1673"/>
      <c r="EG49" s="1673"/>
      <c r="EH49" s="1673"/>
      <c r="EI49" s="1673"/>
      <c r="EJ49" s="1673"/>
      <c r="EK49" s="1673"/>
      <c r="EL49" s="1673"/>
      <c r="EM49" s="1673"/>
      <c r="EN49" s="1673"/>
      <c r="EO49" s="1673"/>
      <c r="EP49" s="1673"/>
      <c r="EQ49" s="1673"/>
      <c r="ER49" s="1673"/>
      <c r="ES49" s="1673"/>
      <c r="ET49" s="1673"/>
      <c r="EU49" s="1673"/>
      <c r="EV49" s="1673"/>
      <c r="EW49" s="1673"/>
      <c r="EX49" s="1673"/>
      <c r="EY49" s="1674"/>
      <c r="EZ49" s="1675"/>
      <c r="FA49" s="1676"/>
      <c r="FB49" s="1677"/>
      <c r="FC49" s="1683" t="n">
        <f aca="false">COUNTA(EA49:FB49)</f>
        <v>1</v>
      </c>
      <c r="FD49" s="1684"/>
      <c r="FE49" s="1673"/>
      <c r="FF49" s="1673"/>
      <c r="FG49" s="1673"/>
      <c r="FH49" s="1673"/>
      <c r="FI49" s="1673"/>
      <c r="FJ49" s="1673"/>
      <c r="FK49" s="1673"/>
      <c r="FL49" s="1673"/>
      <c r="FM49" s="1673"/>
      <c r="FN49" s="1674"/>
      <c r="FO49" s="1675"/>
      <c r="FP49" s="1676"/>
      <c r="FQ49" s="1677"/>
      <c r="FR49" s="1683" t="n">
        <f aca="false">COUNTA(FE49:FQ49)</f>
        <v>0</v>
      </c>
      <c r="FS49" s="1684"/>
      <c r="FT49" s="1844"/>
      <c r="FU49" s="1844"/>
      <c r="FV49" s="1686"/>
      <c r="FW49" s="1686"/>
      <c r="FX49" s="1686"/>
      <c r="FY49" s="1686"/>
      <c r="FZ49" s="1686"/>
      <c r="GA49" s="1686"/>
      <c r="GB49" s="1686"/>
      <c r="GC49" s="1686"/>
      <c r="GD49" s="1686"/>
      <c r="GE49" s="1686"/>
      <c r="GF49" s="1686"/>
      <c r="GG49" s="1686"/>
      <c r="GH49" s="1686"/>
      <c r="GI49" s="1686"/>
      <c r="GJ49" s="1686"/>
      <c r="GK49" s="1686"/>
      <c r="GL49" s="1686"/>
      <c r="GM49" s="1686"/>
      <c r="GN49" s="1686"/>
      <c r="GO49" s="1686"/>
      <c r="GP49" s="1686"/>
      <c r="GQ49" s="1686"/>
      <c r="GR49" s="1686"/>
      <c r="GS49" s="1687"/>
      <c r="GT49" s="1688"/>
      <c r="GU49" s="1689"/>
      <c r="GV49" s="1826"/>
      <c r="GW49" s="1690" t="n">
        <f aca="false">SUBTOTAL(9,FT51:GV51)</f>
        <v>0</v>
      </c>
      <c r="GX49" s="1679" t="n">
        <f aca="false">SUBTOTAL(9,FT51:GV51)</f>
        <v>0</v>
      </c>
      <c r="GY49" s="1691"/>
      <c r="GZ49" s="1845"/>
      <c r="HA49" s="1846"/>
      <c r="HB49" s="1694"/>
      <c r="HC49" s="1695"/>
      <c r="HD49" s="1696"/>
      <c r="HE49" s="1697"/>
      <c r="HF49" s="1698"/>
      <c r="HG49" s="1699"/>
      <c r="HH49" s="1700"/>
      <c r="HI49" s="1847"/>
      <c r="HJ49" s="1686"/>
      <c r="HK49" s="1686"/>
      <c r="HL49" s="1686"/>
      <c r="HM49" s="1686"/>
      <c r="HN49" s="1686"/>
      <c r="HO49" s="1686"/>
      <c r="HP49" s="1686"/>
      <c r="HQ49" s="1686"/>
      <c r="HR49" s="1686"/>
      <c r="HS49" s="1686"/>
      <c r="HT49" s="1686"/>
      <c r="HU49" s="1686"/>
      <c r="HV49" s="1686"/>
      <c r="HW49" s="1686"/>
      <c r="HX49" s="1686"/>
      <c r="HY49" s="1686"/>
      <c r="HZ49" s="1687"/>
      <c r="IA49" s="1688"/>
      <c r="IB49" s="1689"/>
      <c r="IC49" s="1826"/>
      <c r="ID49" s="1678" t="n">
        <f aca="false">SUBTOTAL(9,HG51:IC51)</f>
        <v>0</v>
      </c>
      <c r="IE49" s="1702"/>
      <c r="IF49" s="1703"/>
      <c r="IG49" s="1703"/>
      <c r="IH49" s="1704"/>
      <c r="II49" s="1705"/>
      <c r="IJ49" s="1706"/>
      <c r="IK49" s="1707" t="n">
        <f aca="false">SUBTOTAL(9,IF51:IJ51)</f>
        <v>0</v>
      </c>
      <c r="IL49" s="1708"/>
      <c r="IM49" s="1844"/>
      <c r="IN49" s="1844"/>
      <c r="IO49" s="1686"/>
      <c r="IP49" s="1686"/>
      <c r="IQ49" s="1686"/>
      <c r="IR49" s="1686"/>
      <c r="IS49" s="1686"/>
      <c r="IT49" s="1686"/>
      <c r="IU49" s="1686"/>
      <c r="IV49" s="1687"/>
      <c r="IW49" s="1688"/>
      <c r="IX49" s="1689"/>
      <c r="IY49" s="1826"/>
      <c r="IZ49" s="1678" t="n">
        <f aca="false">SUBTOTAL(3,IM49:IY49)</f>
        <v>0</v>
      </c>
      <c r="JA49" s="1716"/>
      <c r="JB49" s="1717"/>
      <c r="JC49" s="1718"/>
      <c r="JD49" s="1719"/>
      <c r="JE49" s="1720"/>
      <c r="JF49" s="1721"/>
      <c r="JG49" s="1827"/>
      <c r="JH49" s="1827"/>
      <c r="JI49" s="1722"/>
      <c r="JJ49" s="1858"/>
      <c r="JK49" s="1859"/>
      <c r="JL49" s="1725"/>
      <c r="JM49" s="1664"/>
      <c r="JN49" s="1665"/>
      <c r="JO49" s="1666"/>
      <c r="JP49" s="1726"/>
      <c r="JQ49" s="1727"/>
      <c r="JR49" s="1728"/>
    </row>
    <row r="50" customFormat="false" ht="11.25" hidden="false" customHeight="true" outlineLevel="0" collapsed="false">
      <c r="A50" s="1611"/>
      <c r="B50" s="1729" t="s">
        <v>661</v>
      </c>
      <c r="C50" s="1731"/>
      <c r="D50" s="1731"/>
      <c r="E50" s="1731"/>
      <c r="F50" s="1731"/>
      <c r="G50" s="1867"/>
      <c r="H50" s="1732"/>
      <c r="I50" s="1732"/>
      <c r="J50" s="1732"/>
      <c r="K50" s="1732"/>
      <c r="L50" s="1732"/>
      <c r="M50" s="1732"/>
      <c r="N50" s="1732"/>
      <c r="O50" s="1732"/>
      <c r="P50" s="1732"/>
      <c r="Q50" s="1732"/>
      <c r="R50" s="1732"/>
      <c r="S50" s="1732"/>
      <c r="T50" s="1732"/>
      <c r="U50" s="1732"/>
      <c r="V50" s="1732"/>
      <c r="W50" s="1733"/>
      <c r="X50" s="1734"/>
      <c r="Y50" s="1735"/>
      <c r="Z50" s="1736"/>
      <c r="AA50" s="1737" t="n">
        <f aca="false">SUBTOTAL(9,C50:Z50)</f>
        <v>0</v>
      </c>
      <c r="AB50" s="1738" t="n">
        <f aca="false">AA50+AB46</f>
        <v>260</v>
      </c>
      <c r="AC50" s="1739"/>
      <c r="AD50" s="1739"/>
      <c r="AE50" s="1732"/>
      <c r="AF50" s="1732"/>
      <c r="AG50" s="1732"/>
      <c r="AH50" s="1732"/>
      <c r="AI50" s="1732"/>
      <c r="AJ50" s="1732"/>
      <c r="AK50" s="1732"/>
      <c r="AL50" s="1732"/>
      <c r="AM50" s="1732"/>
      <c r="AN50" s="1732"/>
      <c r="AO50" s="1733"/>
      <c r="AP50" s="1734"/>
      <c r="AQ50" s="1735"/>
      <c r="AR50" s="1736"/>
      <c r="AS50" s="1737" t="n">
        <f aca="false">SUBTOTAL(9,AC50:AR50)</f>
        <v>0</v>
      </c>
      <c r="AT50" s="1738" t="n">
        <f aca="false">AS50+AT46</f>
        <v>0</v>
      </c>
      <c r="AU50" s="1739"/>
      <c r="AV50" s="1739"/>
      <c r="AW50" s="1731"/>
      <c r="AX50" s="1732"/>
      <c r="AY50" s="1732"/>
      <c r="AZ50" s="1849" t="n">
        <v>20</v>
      </c>
      <c r="BA50" s="1732"/>
      <c r="BB50" s="1732"/>
      <c r="BC50" s="1732"/>
      <c r="BD50" s="1732"/>
      <c r="BE50" s="1732"/>
      <c r="BF50" s="1732"/>
      <c r="BG50" s="1732"/>
      <c r="BH50" s="1732"/>
      <c r="BI50" s="1732"/>
      <c r="BJ50" s="1732"/>
      <c r="BK50" s="1732"/>
      <c r="BL50" s="1732"/>
      <c r="BM50" s="1732"/>
      <c r="BN50" s="1732"/>
      <c r="BO50" s="1732"/>
      <c r="BP50" s="1732"/>
      <c r="BQ50" s="1733"/>
      <c r="BR50" s="1734"/>
      <c r="BS50" s="1735"/>
      <c r="BT50" s="1736"/>
      <c r="BU50" s="1737" t="n">
        <f aca="false">SUBTOTAL(9,AU50:BT50)</f>
        <v>20</v>
      </c>
      <c r="BV50" s="1738" t="n">
        <f aca="false">BU50+BV46</f>
        <v>103</v>
      </c>
      <c r="BW50" s="1740"/>
      <c r="BX50" s="1732"/>
      <c r="BY50" s="1732"/>
      <c r="BZ50" s="1732"/>
      <c r="CA50" s="1732"/>
      <c r="CB50" s="1732"/>
      <c r="CC50" s="1732"/>
      <c r="CD50" s="1732"/>
      <c r="CE50" s="1732"/>
      <c r="CF50" s="1732"/>
      <c r="CG50" s="1732"/>
      <c r="CH50" s="1732"/>
      <c r="CI50" s="1733"/>
      <c r="CJ50" s="1734"/>
      <c r="CK50" s="1735"/>
      <c r="CL50" s="1736"/>
      <c r="CM50" s="1737" t="n">
        <f aca="false">SUBTOTAL(9,BW50:CL50)</f>
        <v>0</v>
      </c>
      <c r="CN50" s="1738" t="n">
        <f aca="false">CM50+CN46</f>
        <v>0</v>
      </c>
      <c r="CO50" s="1738" t="n">
        <f aca="false">AA50+AS50+BU50+CM50</f>
        <v>20</v>
      </c>
      <c r="CP50" s="1738" t="n">
        <f aca="false">CO50+CP46</f>
        <v>363</v>
      </c>
      <c r="CQ50" s="1732"/>
      <c r="CR50" s="1732"/>
      <c r="CS50" s="1732"/>
      <c r="CT50" s="1732"/>
      <c r="CU50" s="1732"/>
      <c r="CV50" s="1732"/>
      <c r="CW50" s="1732"/>
      <c r="CX50" s="1732"/>
      <c r="CY50" s="1732"/>
      <c r="CZ50" s="1732"/>
      <c r="DA50" s="1732"/>
      <c r="DB50" s="1732"/>
      <c r="DC50" s="1733"/>
      <c r="DD50" s="1734"/>
      <c r="DE50" s="1735"/>
      <c r="DF50" s="1833"/>
      <c r="DG50" s="1741" t="n">
        <f aca="false">SUBTOTAL(9,CQ50:DF50)</f>
        <v>0</v>
      </c>
      <c r="DH50" s="1742" t="n">
        <f aca="false">DG50:DG50+IF($B46:$B46=2,0,DH46:DH46)</f>
        <v>0</v>
      </c>
      <c r="DI50" s="1740"/>
      <c r="DJ50" s="1732"/>
      <c r="DK50" s="1732"/>
      <c r="DL50" s="1732"/>
      <c r="DM50" s="1732"/>
      <c r="DN50" s="1732"/>
      <c r="DO50" s="1732"/>
      <c r="DP50" s="1732"/>
      <c r="DQ50" s="1732"/>
      <c r="DR50" s="1732"/>
      <c r="DS50" s="1732"/>
      <c r="DT50" s="1732"/>
      <c r="DU50" s="1733"/>
      <c r="DV50" s="1734"/>
      <c r="DW50" s="1735"/>
      <c r="DX50" s="1833"/>
      <c r="DY50" s="1741" t="n">
        <f aca="false">SUBTOTAL(9,DI50:DX50)</f>
        <v>0</v>
      </c>
      <c r="DZ50" s="1742" t="n">
        <f aca="false">DY50:DY50+IF($B46:$B46=2,0,DZ46:DZ46)</f>
        <v>0</v>
      </c>
      <c r="EA50" s="1732"/>
      <c r="EB50" s="1732"/>
      <c r="EC50" s="1732"/>
      <c r="ED50" s="1732" t="n">
        <v>10</v>
      </c>
      <c r="EE50" s="1732"/>
      <c r="EF50" s="1732"/>
      <c r="EG50" s="1732"/>
      <c r="EH50" s="1732"/>
      <c r="EI50" s="1732"/>
      <c r="EJ50" s="1732"/>
      <c r="EK50" s="1732"/>
      <c r="EL50" s="1732"/>
      <c r="EM50" s="1732"/>
      <c r="EN50" s="1732"/>
      <c r="EO50" s="1732"/>
      <c r="EP50" s="1732"/>
      <c r="EQ50" s="1732"/>
      <c r="ER50" s="1732"/>
      <c r="ES50" s="1732"/>
      <c r="ET50" s="1732"/>
      <c r="EU50" s="1732"/>
      <c r="EV50" s="1732"/>
      <c r="EW50" s="1732"/>
      <c r="EX50" s="1732"/>
      <c r="EY50" s="1733"/>
      <c r="EZ50" s="1734"/>
      <c r="FA50" s="1735"/>
      <c r="FB50" s="1736"/>
      <c r="FC50" s="1741" t="n">
        <f aca="false">SUBTOTAL(9,EA50:FB50)</f>
        <v>10</v>
      </c>
      <c r="FD50" s="1742" t="n">
        <f aca="false">FC50:FC50+IF($B46:$B46=2,0,FD46:FD46)</f>
        <v>40</v>
      </c>
      <c r="FE50" s="1732"/>
      <c r="FF50" s="1732"/>
      <c r="FG50" s="1732"/>
      <c r="FH50" s="1732"/>
      <c r="FI50" s="1732"/>
      <c r="FJ50" s="1732"/>
      <c r="FK50" s="1732"/>
      <c r="FL50" s="1732"/>
      <c r="FM50" s="1732"/>
      <c r="FN50" s="1733"/>
      <c r="FO50" s="1734"/>
      <c r="FP50" s="1735"/>
      <c r="FQ50" s="1736"/>
      <c r="FR50" s="1741" t="n">
        <f aca="false">SUBTOTAL(9,FE50:FQ50)</f>
        <v>0</v>
      </c>
      <c r="FS50" s="1742" t="n">
        <f aca="false">FR50:FR50+IF($B46:$B46=2,0,FS46:FS46)</f>
        <v>0</v>
      </c>
      <c r="FT50" s="1851"/>
      <c r="FU50" s="1851"/>
      <c r="FV50" s="1744"/>
      <c r="FW50" s="1744"/>
      <c r="FX50" s="1744"/>
      <c r="FY50" s="1744"/>
      <c r="FZ50" s="1744"/>
      <c r="GA50" s="1744"/>
      <c r="GB50" s="1744"/>
      <c r="GC50" s="1744"/>
      <c r="GD50" s="1744"/>
      <c r="GE50" s="1744"/>
      <c r="GF50" s="1744"/>
      <c r="GG50" s="1744"/>
      <c r="GH50" s="1744"/>
      <c r="GI50" s="1744"/>
      <c r="GJ50" s="1744"/>
      <c r="GK50" s="1744"/>
      <c r="GL50" s="1744"/>
      <c r="GM50" s="1744"/>
      <c r="GN50" s="1744"/>
      <c r="GO50" s="1744"/>
      <c r="GP50" s="1744"/>
      <c r="GQ50" s="1744"/>
      <c r="GR50" s="1744"/>
      <c r="GS50" s="1745"/>
      <c r="GT50" s="1746"/>
      <c r="GU50" s="1747"/>
      <c r="GV50" s="1833"/>
      <c r="GW50" s="1748" t="n">
        <f aca="false">SUBTOTAL(9,FT50:GV50)</f>
        <v>0</v>
      </c>
      <c r="GX50" s="1738" t="n">
        <f aca="false">SUBTOTAL(9,FT50:GV50)</f>
        <v>0</v>
      </c>
      <c r="GY50" s="1737" t="n">
        <f aca="false">GX50:GX50+IF($B46:$B46=2,0,GY46:GY46)</f>
        <v>0</v>
      </c>
      <c r="GZ50" s="1749"/>
      <c r="HA50" s="1750"/>
      <c r="HB50" s="1751" t="e">
        <f aca="false">'02.24 НГДП по датам'!BA50</f>
        <v>#VALUE!</v>
      </c>
      <c r="HC50" s="1752" t="e">
        <f aca="false">SUBTOTAL(9,GZ50:HB50)</f>
        <v>#VALUE!</v>
      </c>
      <c r="HD50" s="1753" t="n">
        <f aca="false">$HD$3+HD46</f>
        <v>380.3</v>
      </c>
      <c r="HE50" s="1754" t="n">
        <f aca="false">$HE$3+HE46</f>
        <v>119.7</v>
      </c>
      <c r="HF50" s="1831" t="n">
        <f aca="false">SUM(HD50:HE50)</f>
        <v>500</v>
      </c>
      <c r="HG50" s="1756"/>
      <c r="HH50" s="1757" t="n">
        <v>32</v>
      </c>
      <c r="HI50" s="1832"/>
      <c r="HJ50" s="1744"/>
      <c r="HK50" s="1744"/>
      <c r="HL50" s="1744"/>
      <c r="HM50" s="1744"/>
      <c r="HN50" s="1744"/>
      <c r="HO50" s="1744"/>
      <c r="HP50" s="1744"/>
      <c r="HQ50" s="1744"/>
      <c r="HR50" s="1744"/>
      <c r="HS50" s="1744"/>
      <c r="HT50" s="1744"/>
      <c r="HU50" s="1744"/>
      <c r="HV50" s="1744"/>
      <c r="HW50" s="1744"/>
      <c r="HX50" s="1744"/>
      <c r="HY50" s="1744"/>
      <c r="HZ50" s="1745"/>
      <c r="IA50" s="1746"/>
      <c r="IB50" s="1747"/>
      <c r="IC50" s="1833"/>
      <c r="ID50" s="1737" t="n">
        <f aca="false">SUBTOTAL(9,HG50:IC50)</f>
        <v>32</v>
      </c>
      <c r="IE50" s="1748" t="n">
        <f aca="false">ID50:ID50+IF($B46:$B46=2,0,IE46:IE46)</f>
        <v>103</v>
      </c>
      <c r="IF50" s="1759"/>
      <c r="IG50" s="1759"/>
      <c r="IH50" s="1760"/>
      <c r="II50" s="1761"/>
      <c r="IJ50" s="1762"/>
      <c r="IK50" s="1763" t="n">
        <f aca="false">SUBTOTAL(9,IF50:IJ50)</f>
        <v>0</v>
      </c>
      <c r="IL50" s="1764" t="n">
        <f aca="false">IK50:IK50+IF($B46:$B46=2,0,IL46:IL46)</f>
        <v>0</v>
      </c>
      <c r="IM50" s="1851"/>
      <c r="IN50" s="1851"/>
      <c r="IO50" s="1744"/>
      <c r="IP50" s="1744"/>
      <c r="IQ50" s="1744"/>
      <c r="IR50" s="1744"/>
      <c r="IS50" s="1744"/>
      <c r="IT50" s="1744"/>
      <c r="IU50" s="1744"/>
      <c r="IV50" s="1745"/>
      <c r="IW50" s="1746"/>
      <c r="IX50" s="1747"/>
      <c r="IY50" s="1833"/>
      <c r="IZ50" s="1737" t="n">
        <f aca="false">SUBTOTAL(9,IM50:IY50)</f>
        <v>0</v>
      </c>
      <c r="JA50" s="1738" t="n">
        <f aca="false">IZ50:IZ50+IF($B46:$B46=2,0,JA46:JA46)</f>
        <v>7.9</v>
      </c>
      <c r="JB50" s="1766"/>
      <c r="JC50" s="1767" t="e">
        <f aca="false">'02.24 НГДП по датам'!BT50</f>
        <v>#VALUE!</v>
      </c>
      <c r="JD50" s="1834" t="n">
        <f aca="false">$JD$14</f>
        <v>0</v>
      </c>
      <c r="JE50" s="1769" t="e">
        <f aca="false">SUBTOTAL(9,JB50:JD50)</f>
        <v>#VALUE!</v>
      </c>
      <c r="JF50" s="1770" t="n">
        <f aca="false">SUMIF($C$5:JE$5,"Накопленный эффект, т/сут",$C50:JE50)+SUMIF($C$5:JE$5,"Нараст.  по потенциалу",$C50:JE50)-SUMIF($C$5:JE$5,"Нараст. по остановкам",$C50:JE50)-SUMIF($C$5:JE$5,"ИТОГО перевод в ППД",$C50:JE50)-SUMIF($C$5:JE$5,"ИТОГО  нерент, по распоряж.",$C50:JE50)-SUMIF($C$5:JE$5,"ИТОГО ост. дебит от ЗБС, Углуб., ПВЛГ/ПНЛГ",$C50:JE50)</f>
        <v>292.1</v>
      </c>
      <c r="JG50" s="1764"/>
      <c r="JH50" s="1764"/>
      <c r="JI50" s="1771"/>
      <c r="JJ50" s="1862"/>
      <c r="JK50" s="1863"/>
      <c r="JL50" s="1763" t="n">
        <f aca="false">SUBTOTAL(9,JG50:JJ50)</f>
        <v>0</v>
      </c>
      <c r="JM50" s="1664"/>
      <c r="JN50" s="1665"/>
      <c r="JO50" s="1666"/>
      <c r="JP50" s="1774" t="n">
        <f aca="false">JP$4:JP$4+SUMIF($C$5:JL$5,"Нараст. по остановкам",$C50:JL50)-SUMIF($C$5:JL$5,"Нараст.  по потенциалу",$C50:JL50)</f>
        <v>755.705</v>
      </c>
      <c r="JQ50" s="1775" t="n">
        <f aca="false">'02.24 ННГ без НГДП по датам'!JP50</f>
        <v>673.812</v>
      </c>
      <c r="JR50" s="1776" t="n">
        <f aca="false">'02.24 НГДП по датам'!CB50</f>
        <v>81.893</v>
      </c>
    </row>
    <row r="51" customFormat="false" ht="1.5" hidden="false" customHeight="true" outlineLevel="0" collapsed="false">
      <c r="A51" s="1777"/>
      <c r="B51" s="1777"/>
      <c r="C51" s="1778"/>
      <c r="D51" s="1778"/>
      <c r="E51" s="1778"/>
      <c r="F51" s="1778"/>
      <c r="G51" s="1779"/>
      <c r="H51" s="1779"/>
      <c r="I51" s="1779"/>
      <c r="J51" s="1779"/>
      <c r="K51" s="1779"/>
      <c r="L51" s="1779"/>
      <c r="M51" s="1779"/>
      <c r="N51" s="1779"/>
      <c r="O51" s="1779"/>
      <c r="P51" s="1779"/>
      <c r="Q51" s="1779"/>
      <c r="R51" s="1779"/>
      <c r="S51" s="1779"/>
      <c r="T51" s="1779"/>
      <c r="U51" s="1779"/>
      <c r="V51" s="1779"/>
      <c r="W51" s="1779"/>
      <c r="X51" s="1780"/>
      <c r="Y51" s="1781"/>
      <c r="Z51" s="1782"/>
      <c r="AA51" s="1783"/>
      <c r="AB51" s="1783"/>
      <c r="AC51" s="1784"/>
      <c r="AD51" s="1784"/>
      <c r="AE51" s="1779"/>
      <c r="AF51" s="1779"/>
      <c r="AG51" s="1779"/>
      <c r="AH51" s="1779"/>
      <c r="AI51" s="1779"/>
      <c r="AJ51" s="1779"/>
      <c r="AK51" s="1779"/>
      <c r="AL51" s="1779"/>
      <c r="AM51" s="1779"/>
      <c r="AN51" s="1779"/>
      <c r="AO51" s="1779"/>
      <c r="AP51" s="1780"/>
      <c r="AQ51" s="1781"/>
      <c r="AR51" s="1782"/>
      <c r="AS51" s="1783"/>
      <c r="AT51" s="1783"/>
      <c r="AU51" s="1778"/>
      <c r="AV51" s="1778"/>
      <c r="AW51" s="1785"/>
      <c r="AX51" s="1779"/>
      <c r="AY51" s="1779"/>
      <c r="AZ51" s="1779"/>
      <c r="BA51" s="1779"/>
      <c r="BB51" s="1779"/>
      <c r="BC51" s="1779"/>
      <c r="BD51" s="1779"/>
      <c r="BE51" s="1779"/>
      <c r="BF51" s="1779"/>
      <c r="BG51" s="1779"/>
      <c r="BH51" s="1779"/>
      <c r="BI51" s="1779"/>
      <c r="BJ51" s="1779"/>
      <c r="BK51" s="1779"/>
      <c r="BL51" s="1779"/>
      <c r="BM51" s="1779"/>
      <c r="BN51" s="1779"/>
      <c r="BO51" s="1779"/>
      <c r="BP51" s="1779"/>
      <c r="BQ51" s="1779"/>
      <c r="BR51" s="1780"/>
      <c r="BS51" s="1781"/>
      <c r="BT51" s="1782"/>
      <c r="BU51" s="1783"/>
      <c r="BV51" s="1783"/>
      <c r="BW51" s="1784"/>
      <c r="BX51" s="1779"/>
      <c r="BY51" s="1779"/>
      <c r="BZ51" s="1779"/>
      <c r="CA51" s="1779"/>
      <c r="CB51" s="1779"/>
      <c r="CC51" s="1779"/>
      <c r="CD51" s="1779"/>
      <c r="CE51" s="1779"/>
      <c r="CF51" s="1779"/>
      <c r="CG51" s="1779"/>
      <c r="CH51" s="1779"/>
      <c r="CI51" s="1779"/>
      <c r="CJ51" s="1780"/>
      <c r="CK51" s="1781"/>
      <c r="CL51" s="1782"/>
      <c r="CM51" s="1783"/>
      <c r="CN51" s="1783"/>
      <c r="CO51" s="1783"/>
      <c r="CP51" s="1783"/>
      <c r="CQ51" s="1779"/>
      <c r="CR51" s="1779"/>
      <c r="CS51" s="1779"/>
      <c r="CT51" s="1779"/>
      <c r="CU51" s="1779"/>
      <c r="CV51" s="1779"/>
      <c r="CW51" s="1779"/>
      <c r="CX51" s="1779"/>
      <c r="CY51" s="1779"/>
      <c r="CZ51" s="1779"/>
      <c r="DA51" s="1779"/>
      <c r="DB51" s="1779"/>
      <c r="DC51" s="1779"/>
      <c r="DD51" s="1780"/>
      <c r="DE51" s="1781"/>
      <c r="DF51" s="1782"/>
      <c r="DG51" s="1783"/>
      <c r="DH51" s="1783"/>
      <c r="DI51" s="1852"/>
      <c r="DJ51" s="1779"/>
      <c r="DK51" s="1779"/>
      <c r="DL51" s="1779"/>
      <c r="DM51" s="1779"/>
      <c r="DN51" s="1779"/>
      <c r="DO51" s="1779"/>
      <c r="DP51" s="1779"/>
      <c r="DQ51" s="1779"/>
      <c r="DR51" s="1779"/>
      <c r="DS51" s="1779"/>
      <c r="DT51" s="1779"/>
      <c r="DU51" s="1779"/>
      <c r="DV51" s="1780"/>
      <c r="DW51" s="1781"/>
      <c r="DX51" s="1782"/>
      <c r="DY51" s="1783"/>
      <c r="DZ51" s="1783"/>
      <c r="EA51" s="1864"/>
      <c r="EB51" s="1779"/>
      <c r="EC51" s="1779"/>
      <c r="ED51" s="1779"/>
      <c r="EE51" s="1779"/>
      <c r="EF51" s="1779"/>
      <c r="EG51" s="1779"/>
      <c r="EH51" s="1779"/>
      <c r="EI51" s="1779"/>
      <c r="EJ51" s="1779"/>
      <c r="EK51" s="1779"/>
      <c r="EL51" s="1779"/>
      <c r="EM51" s="1779"/>
      <c r="EN51" s="1779"/>
      <c r="EO51" s="1779"/>
      <c r="EP51" s="1779"/>
      <c r="EQ51" s="1779"/>
      <c r="ER51" s="1779"/>
      <c r="ES51" s="1779"/>
      <c r="ET51" s="1779"/>
      <c r="EU51" s="1779"/>
      <c r="EV51" s="1779"/>
      <c r="EW51" s="1779"/>
      <c r="EX51" s="1779"/>
      <c r="EY51" s="1779"/>
      <c r="EZ51" s="1780"/>
      <c r="FA51" s="1781"/>
      <c r="FB51" s="1782"/>
      <c r="FC51" s="1783"/>
      <c r="FD51" s="1783"/>
      <c r="FE51" s="1779"/>
      <c r="FF51" s="1779"/>
      <c r="FG51" s="1779"/>
      <c r="FH51" s="1779"/>
      <c r="FI51" s="1779"/>
      <c r="FJ51" s="1779"/>
      <c r="FK51" s="1779"/>
      <c r="FL51" s="1779"/>
      <c r="FM51" s="1779"/>
      <c r="FN51" s="1779"/>
      <c r="FO51" s="1780"/>
      <c r="FP51" s="1781"/>
      <c r="FQ51" s="1782"/>
      <c r="FR51" s="1783"/>
      <c r="FS51" s="1783"/>
      <c r="FT51" s="1779"/>
      <c r="FU51" s="1779"/>
      <c r="FV51" s="1779"/>
      <c r="FW51" s="1779"/>
      <c r="FX51" s="1779"/>
      <c r="FY51" s="1779"/>
      <c r="FZ51" s="1779"/>
      <c r="GA51" s="1779"/>
      <c r="GB51" s="1779"/>
      <c r="GC51" s="1779"/>
      <c r="GD51" s="1779"/>
      <c r="GE51" s="1779"/>
      <c r="GF51" s="1779"/>
      <c r="GG51" s="1779"/>
      <c r="GH51" s="1779"/>
      <c r="GI51" s="1779"/>
      <c r="GJ51" s="1779"/>
      <c r="GK51" s="1779"/>
      <c r="GL51" s="1779"/>
      <c r="GM51" s="1779"/>
      <c r="GN51" s="1779"/>
      <c r="GO51" s="1779"/>
      <c r="GP51" s="1779"/>
      <c r="GQ51" s="1779"/>
      <c r="GR51" s="1779"/>
      <c r="GS51" s="1779"/>
      <c r="GT51" s="1780"/>
      <c r="GU51" s="1781"/>
      <c r="GV51" s="1782"/>
      <c r="GW51" s="1783"/>
      <c r="GX51" s="1783"/>
      <c r="GY51" s="1783"/>
      <c r="GZ51" s="1787"/>
      <c r="HA51" s="1787"/>
      <c r="HB51" s="1788"/>
      <c r="HC51" s="1783"/>
      <c r="HD51" s="1783"/>
      <c r="HE51" s="1789"/>
      <c r="HF51" s="1790"/>
      <c r="HG51" s="1791"/>
      <c r="HH51" s="1791"/>
      <c r="HI51" s="1787"/>
      <c r="HJ51" s="1779"/>
      <c r="HK51" s="1779"/>
      <c r="HL51" s="1779"/>
      <c r="HM51" s="1779"/>
      <c r="HN51" s="1779"/>
      <c r="HO51" s="1779"/>
      <c r="HP51" s="1779"/>
      <c r="HQ51" s="1779"/>
      <c r="HR51" s="1779"/>
      <c r="HS51" s="1779"/>
      <c r="HT51" s="1779"/>
      <c r="HU51" s="1779"/>
      <c r="HV51" s="1779"/>
      <c r="HW51" s="1779"/>
      <c r="HX51" s="1779"/>
      <c r="HY51" s="1779"/>
      <c r="HZ51" s="1779"/>
      <c r="IA51" s="1780"/>
      <c r="IB51" s="1781"/>
      <c r="IC51" s="1782"/>
      <c r="ID51" s="1783"/>
      <c r="IE51" s="1783"/>
      <c r="IF51" s="1792"/>
      <c r="IG51" s="1792"/>
      <c r="IH51" s="1792"/>
      <c r="II51" s="1793"/>
      <c r="IJ51" s="1794"/>
      <c r="IK51" s="1792"/>
      <c r="IL51" s="1792"/>
      <c r="IM51" s="1795"/>
      <c r="IN51" s="1795"/>
      <c r="IO51" s="1779"/>
      <c r="IP51" s="1779"/>
      <c r="IQ51" s="1779"/>
      <c r="IR51" s="1779"/>
      <c r="IS51" s="1779"/>
      <c r="IT51" s="1779"/>
      <c r="IU51" s="1779"/>
      <c r="IV51" s="1779"/>
      <c r="IW51" s="1780"/>
      <c r="IX51" s="1781"/>
      <c r="IY51" s="1782"/>
      <c r="IZ51" s="1783"/>
      <c r="JA51" s="1783"/>
      <c r="JB51" s="1779"/>
      <c r="JC51" s="1788"/>
      <c r="JD51" s="1779"/>
      <c r="JE51" s="1783"/>
      <c r="JF51" s="1783"/>
      <c r="JG51" s="1792"/>
      <c r="JH51" s="1792"/>
      <c r="JI51" s="1792"/>
      <c r="JJ51" s="1792"/>
      <c r="JK51" s="1796"/>
      <c r="JL51" s="1792"/>
      <c r="JM51" s="1797"/>
      <c r="JN51" s="1797"/>
      <c r="JO51" s="1798"/>
      <c r="JP51" s="1797"/>
      <c r="JQ51" s="1797"/>
      <c r="JR51" s="1798"/>
    </row>
    <row r="52" customFormat="false" ht="11.25" hidden="false" customHeight="true" outlineLevel="0" collapsed="false">
      <c r="A52" s="1611" t="n">
        <f aca="false">A48+1</f>
        <v>45333</v>
      </c>
      <c r="B52" s="1612" t="s">
        <v>662</v>
      </c>
      <c r="C52" s="1613"/>
      <c r="D52" s="1614"/>
      <c r="E52" s="1614"/>
      <c r="F52" s="1614"/>
      <c r="G52" s="1615"/>
      <c r="H52" s="1615"/>
      <c r="I52" s="1615"/>
      <c r="J52" s="1615"/>
      <c r="K52" s="1615"/>
      <c r="L52" s="1615"/>
      <c r="M52" s="1615"/>
      <c r="N52" s="1615"/>
      <c r="O52" s="1615"/>
      <c r="P52" s="1615"/>
      <c r="Q52" s="1615"/>
      <c r="R52" s="1615"/>
      <c r="S52" s="1615"/>
      <c r="T52" s="1615"/>
      <c r="U52" s="1615"/>
      <c r="V52" s="1615"/>
      <c r="W52" s="1616"/>
      <c r="X52" s="1799"/>
      <c r="Y52" s="1800"/>
      <c r="Z52" s="1801"/>
      <c r="AA52" s="1620"/>
      <c r="AB52" s="1621"/>
      <c r="AC52" s="1802"/>
      <c r="AD52" s="1622"/>
      <c r="AE52" s="1615"/>
      <c r="AF52" s="1615"/>
      <c r="AG52" s="1615"/>
      <c r="AH52" s="1615"/>
      <c r="AI52" s="1615"/>
      <c r="AJ52" s="1615"/>
      <c r="AK52" s="1615"/>
      <c r="AL52" s="1615"/>
      <c r="AM52" s="1615"/>
      <c r="AN52" s="1615"/>
      <c r="AO52" s="1616"/>
      <c r="AP52" s="1799"/>
      <c r="AQ52" s="1800"/>
      <c r="AR52" s="1801"/>
      <c r="AS52" s="1620"/>
      <c r="AT52" s="1621"/>
      <c r="AU52" s="1622"/>
      <c r="AV52" s="1622"/>
      <c r="AW52" s="1614"/>
      <c r="AX52" s="1615"/>
      <c r="AY52" s="1615"/>
      <c r="AZ52" s="1615"/>
      <c r="BA52" s="1615"/>
      <c r="BB52" s="1615"/>
      <c r="BC52" s="1615"/>
      <c r="BD52" s="1615"/>
      <c r="BE52" s="1615"/>
      <c r="BF52" s="1615"/>
      <c r="BG52" s="1615"/>
      <c r="BH52" s="1615"/>
      <c r="BI52" s="1615"/>
      <c r="BJ52" s="1615"/>
      <c r="BK52" s="1615"/>
      <c r="BL52" s="1615"/>
      <c r="BM52" s="1615"/>
      <c r="BN52" s="1615"/>
      <c r="BO52" s="1615"/>
      <c r="BP52" s="1615"/>
      <c r="BQ52" s="1616"/>
      <c r="BR52" s="1617"/>
      <c r="BS52" s="1618"/>
      <c r="BT52" s="1619"/>
      <c r="BU52" s="1620"/>
      <c r="BV52" s="1621"/>
      <c r="BW52" s="1837"/>
      <c r="BX52" s="1615"/>
      <c r="BY52" s="1615"/>
      <c r="BZ52" s="1615"/>
      <c r="CA52" s="1615"/>
      <c r="CB52" s="1615"/>
      <c r="CC52" s="1615"/>
      <c r="CD52" s="1615"/>
      <c r="CE52" s="1615"/>
      <c r="CF52" s="1615"/>
      <c r="CG52" s="1615"/>
      <c r="CH52" s="1615"/>
      <c r="CI52" s="1616"/>
      <c r="CJ52" s="1799"/>
      <c r="CK52" s="1800"/>
      <c r="CL52" s="1801"/>
      <c r="CM52" s="1620"/>
      <c r="CN52" s="1621"/>
      <c r="CO52" s="1621"/>
      <c r="CP52" s="1621"/>
      <c r="CQ52" s="1615"/>
      <c r="CR52" s="1615"/>
      <c r="CS52" s="1615"/>
      <c r="CT52" s="1615"/>
      <c r="CU52" s="1615"/>
      <c r="CV52" s="1615"/>
      <c r="CW52" s="1615"/>
      <c r="CX52" s="1615"/>
      <c r="CY52" s="1615"/>
      <c r="CZ52" s="1615"/>
      <c r="DA52" s="1615"/>
      <c r="DB52" s="1615"/>
      <c r="DC52" s="1616"/>
      <c r="DD52" s="1799"/>
      <c r="DE52" s="1800"/>
      <c r="DF52" s="1801"/>
      <c r="DG52" s="1624"/>
      <c r="DH52" s="1625"/>
      <c r="DI52" s="1837"/>
      <c r="DJ52" s="1615"/>
      <c r="DK52" s="1615"/>
      <c r="DL52" s="1615"/>
      <c r="DM52" s="1615"/>
      <c r="DN52" s="1615"/>
      <c r="DO52" s="1615"/>
      <c r="DP52" s="1615"/>
      <c r="DQ52" s="1615"/>
      <c r="DR52" s="1615"/>
      <c r="DS52" s="1615"/>
      <c r="DT52" s="1615"/>
      <c r="DU52" s="1616"/>
      <c r="DV52" s="1799"/>
      <c r="DW52" s="1800"/>
      <c r="DX52" s="1801"/>
      <c r="DY52" s="1624"/>
      <c r="DZ52" s="1625"/>
      <c r="EA52" s="1615" t="s">
        <v>516</v>
      </c>
      <c r="EB52" s="1615"/>
      <c r="EC52" s="1615"/>
      <c r="ED52" s="1615" t="s">
        <v>516</v>
      </c>
      <c r="EE52" s="1615"/>
      <c r="EF52" s="1615"/>
      <c r="EG52" s="1615"/>
      <c r="EH52" s="1615"/>
      <c r="EI52" s="1615"/>
      <c r="EJ52" s="1615"/>
      <c r="EK52" s="1615"/>
      <c r="EL52" s="1615"/>
      <c r="EM52" s="1615"/>
      <c r="EN52" s="1615"/>
      <c r="EO52" s="1615"/>
      <c r="EP52" s="1615"/>
      <c r="EQ52" s="1615"/>
      <c r="ER52" s="1615"/>
      <c r="ES52" s="1615"/>
      <c r="ET52" s="1615"/>
      <c r="EU52" s="1615"/>
      <c r="EV52" s="1615"/>
      <c r="EW52" s="1615"/>
      <c r="EX52" s="1615"/>
      <c r="EY52" s="1616"/>
      <c r="EZ52" s="1799"/>
      <c r="FA52" s="1800"/>
      <c r="FB52" s="1801"/>
      <c r="FC52" s="1624"/>
      <c r="FD52" s="1625"/>
      <c r="FE52" s="1615"/>
      <c r="FF52" s="1615"/>
      <c r="FG52" s="1615"/>
      <c r="FH52" s="1615"/>
      <c r="FI52" s="1615"/>
      <c r="FJ52" s="1615"/>
      <c r="FK52" s="1615"/>
      <c r="FL52" s="1615"/>
      <c r="FM52" s="1615"/>
      <c r="FN52" s="1616"/>
      <c r="FO52" s="1799"/>
      <c r="FP52" s="1800"/>
      <c r="FQ52" s="1801"/>
      <c r="FR52" s="1624"/>
      <c r="FS52" s="1625"/>
      <c r="FT52" s="1837"/>
      <c r="FU52" s="1837"/>
      <c r="FV52" s="1837"/>
      <c r="FW52" s="1627"/>
      <c r="FX52" s="1627"/>
      <c r="FY52" s="1627"/>
      <c r="FZ52" s="1627"/>
      <c r="GA52" s="1627"/>
      <c r="GB52" s="1627"/>
      <c r="GC52" s="1627"/>
      <c r="GD52" s="1627"/>
      <c r="GE52" s="1627"/>
      <c r="GF52" s="1627"/>
      <c r="GG52" s="1627"/>
      <c r="GH52" s="1627"/>
      <c r="GI52" s="1627"/>
      <c r="GJ52" s="1627"/>
      <c r="GK52" s="1627"/>
      <c r="GL52" s="1627"/>
      <c r="GM52" s="1627"/>
      <c r="GN52" s="1627"/>
      <c r="GO52" s="1627"/>
      <c r="GP52" s="1627"/>
      <c r="GQ52" s="1627"/>
      <c r="GR52" s="1627"/>
      <c r="GS52" s="1628"/>
      <c r="GT52" s="1803"/>
      <c r="GU52" s="1804"/>
      <c r="GV52" s="1801"/>
      <c r="GW52" s="1631"/>
      <c r="GX52" s="1621"/>
      <c r="GY52" s="1620"/>
      <c r="GZ52" s="1838"/>
      <c r="HA52" s="1839"/>
      <c r="HB52" s="1840"/>
      <c r="HC52" s="1635"/>
      <c r="HD52" s="1636"/>
      <c r="HE52" s="1841"/>
      <c r="HF52" s="1638"/>
      <c r="HG52" s="1639"/>
      <c r="HH52" s="1640"/>
      <c r="HI52" s="1842"/>
      <c r="HJ52" s="1627"/>
      <c r="HK52" s="1627"/>
      <c r="HL52" s="1627"/>
      <c r="HM52" s="1627"/>
      <c r="HN52" s="1627"/>
      <c r="HO52" s="1627"/>
      <c r="HP52" s="1627"/>
      <c r="HQ52" s="1627"/>
      <c r="HR52" s="1627"/>
      <c r="HS52" s="1627"/>
      <c r="HT52" s="1627"/>
      <c r="HU52" s="1627"/>
      <c r="HV52" s="1627"/>
      <c r="HW52" s="1627"/>
      <c r="HX52" s="1627"/>
      <c r="HY52" s="1627"/>
      <c r="HZ52" s="1628"/>
      <c r="IA52" s="1803"/>
      <c r="IB52" s="1804"/>
      <c r="IC52" s="1801"/>
      <c r="ID52" s="1620"/>
      <c r="IE52" s="1631"/>
      <c r="IF52" s="1642"/>
      <c r="IG52" s="1642"/>
      <c r="IH52" s="1643"/>
      <c r="II52" s="1812"/>
      <c r="IJ52" s="1813"/>
      <c r="IK52" s="1646"/>
      <c r="IL52" s="1647"/>
      <c r="IM52" s="1648"/>
      <c r="IN52" s="1649"/>
      <c r="IO52" s="1650"/>
      <c r="IP52" s="1650"/>
      <c r="IQ52" s="1650"/>
      <c r="IR52" s="1650"/>
      <c r="IS52" s="1650"/>
      <c r="IT52" s="1650"/>
      <c r="IU52" s="1650"/>
      <c r="IV52" s="1651"/>
      <c r="IW52" s="1814"/>
      <c r="IX52" s="1815"/>
      <c r="IY52" s="1816"/>
      <c r="IZ52" s="1620"/>
      <c r="JA52" s="1621"/>
      <c r="JB52" s="1655"/>
      <c r="JC52" s="1807"/>
      <c r="JD52" s="1657"/>
      <c r="JE52" s="1658"/>
      <c r="JF52" s="1659"/>
      <c r="JG52" s="1817"/>
      <c r="JH52" s="1660"/>
      <c r="JI52" s="1660"/>
      <c r="JJ52" s="1661"/>
      <c r="JK52" s="1818"/>
      <c r="JL52" s="1663"/>
      <c r="JM52" s="1664" t="e">
        <f aca="false">JM$4:JM$4+SUMIF($C$5:JL$5,"Нараст. баланс",$C54:JL54)+SUMIF($C$7:JH$7,"Итого (с ВНР)",$C54:JH54)-SUMIF($C$5:JL$5,"Геол. снижение,  т/сут",$C54:JL54)-SUMIF(JJ$7:JL$7,"Итого",JJ54:JL54)-SUMIF($C$7:JL$7,"Итого (с ВСП)",$C54:JL54)</f>
        <v>#VALUE!</v>
      </c>
      <c r="JN52" s="1665" t="n">
        <f aca="false">'02.24 ННГ без НГДП по датам'!JM52:JM54</f>
        <v>23198.746</v>
      </c>
      <c r="JO52" s="1666" t="e">
        <f aca="false">'02.24 НГДП по датам'!CA52:CA54</f>
        <v>#VALUE!</v>
      </c>
      <c r="JP52" s="1667"/>
      <c r="JQ52" s="1668"/>
      <c r="JR52" s="1819"/>
    </row>
    <row r="53" customFormat="false" ht="11.25" hidden="false" customHeight="true" outlineLevel="0" collapsed="false">
      <c r="A53" s="1611"/>
      <c r="B53" s="1670" t="s">
        <v>663</v>
      </c>
      <c r="C53" s="1868"/>
      <c r="D53" s="1672"/>
      <c r="E53" s="1672"/>
      <c r="F53" s="1672"/>
      <c r="G53" s="1673"/>
      <c r="H53" s="1673"/>
      <c r="I53" s="1673"/>
      <c r="J53" s="1673"/>
      <c r="K53" s="1673"/>
      <c r="L53" s="1673"/>
      <c r="M53" s="1673"/>
      <c r="N53" s="1673"/>
      <c r="O53" s="1673"/>
      <c r="P53" s="1673"/>
      <c r="Q53" s="1673"/>
      <c r="R53" s="1673"/>
      <c r="S53" s="1673"/>
      <c r="T53" s="1673"/>
      <c r="U53" s="1673"/>
      <c r="V53" s="1673"/>
      <c r="W53" s="1674"/>
      <c r="X53" s="1675"/>
      <c r="Y53" s="1676"/>
      <c r="Z53" s="1677"/>
      <c r="AA53" s="1678" t="n">
        <f aca="false">COUNTA(C53:Z53)</f>
        <v>0</v>
      </c>
      <c r="AB53" s="1679"/>
      <c r="AC53" s="1820"/>
      <c r="AD53" s="1680"/>
      <c r="AE53" s="1673"/>
      <c r="AF53" s="1673"/>
      <c r="AG53" s="1673"/>
      <c r="AH53" s="1673"/>
      <c r="AI53" s="1673"/>
      <c r="AJ53" s="1673"/>
      <c r="AK53" s="1673"/>
      <c r="AL53" s="1673"/>
      <c r="AM53" s="1673"/>
      <c r="AN53" s="1673"/>
      <c r="AO53" s="1674"/>
      <c r="AP53" s="1675"/>
      <c r="AQ53" s="1676"/>
      <c r="AR53" s="1677"/>
      <c r="AS53" s="1678" t="n">
        <f aca="false">COUNTA(AC53:AR53)</f>
        <v>0</v>
      </c>
      <c r="AT53" s="1679"/>
      <c r="AU53" s="1680"/>
      <c r="AV53" s="1680"/>
      <c r="AW53" s="1680"/>
      <c r="AX53" s="1680"/>
      <c r="AY53" s="1680"/>
      <c r="AZ53" s="1680"/>
      <c r="BA53" s="1680"/>
      <c r="BB53" s="1680"/>
      <c r="BC53" s="1680"/>
      <c r="BD53" s="1680"/>
      <c r="BE53" s="1680"/>
      <c r="BF53" s="1680"/>
      <c r="BG53" s="1680"/>
      <c r="BH53" s="1680"/>
      <c r="BI53" s="1680"/>
      <c r="BJ53" s="1680"/>
      <c r="BK53" s="1680"/>
      <c r="BL53" s="1680"/>
      <c r="BM53" s="1680"/>
      <c r="BN53" s="1680"/>
      <c r="BO53" s="1680"/>
      <c r="BP53" s="1680"/>
      <c r="BQ53" s="1680"/>
      <c r="BR53" s="1681"/>
      <c r="BS53" s="1681"/>
      <c r="BT53" s="1681"/>
      <c r="BU53" s="1678" t="n">
        <f aca="false">COUNTA(AU53:BT53)</f>
        <v>0</v>
      </c>
      <c r="BV53" s="1679"/>
      <c r="BW53" s="1844"/>
      <c r="BX53" s="1673"/>
      <c r="BY53" s="1673"/>
      <c r="BZ53" s="1673"/>
      <c r="CA53" s="1673"/>
      <c r="CB53" s="1673"/>
      <c r="CC53" s="1673"/>
      <c r="CD53" s="1673"/>
      <c r="CE53" s="1673"/>
      <c r="CF53" s="1673"/>
      <c r="CG53" s="1673"/>
      <c r="CH53" s="1673"/>
      <c r="CI53" s="1674"/>
      <c r="CJ53" s="1675"/>
      <c r="CK53" s="1676"/>
      <c r="CL53" s="1677"/>
      <c r="CM53" s="1678" t="n">
        <f aca="false">COUNTA(BW53:CL53)</f>
        <v>0</v>
      </c>
      <c r="CN53" s="1679"/>
      <c r="CO53" s="1679" t="n">
        <f aca="false">AA53+AS53+BU53+CM53</f>
        <v>0</v>
      </c>
      <c r="CP53" s="1679"/>
      <c r="CQ53" s="1673"/>
      <c r="CR53" s="1673"/>
      <c r="CS53" s="1673"/>
      <c r="CT53" s="1673"/>
      <c r="CU53" s="1673"/>
      <c r="CV53" s="1673"/>
      <c r="CW53" s="1673"/>
      <c r="CX53" s="1673"/>
      <c r="CY53" s="1673"/>
      <c r="CZ53" s="1673"/>
      <c r="DA53" s="1673"/>
      <c r="DB53" s="1673"/>
      <c r="DC53" s="1674"/>
      <c r="DD53" s="1675"/>
      <c r="DE53" s="1676"/>
      <c r="DF53" s="1677"/>
      <c r="DG53" s="1683" t="n">
        <f aca="false">SUBTOTAL(9,CQ55:DF55)</f>
        <v>0</v>
      </c>
      <c r="DH53" s="1684"/>
      <c r="DI53" s="1844"/>
      <c r="DJ53" s="1673"/>
      <c r="DK53" s="1673"/>
      <c r="DL53" s="1673"/>
      <c r="DM53" s="1673"/>
      <c r="DN53" s="1673"/>
      <c r="DO53" s="1673"/>
      <c r="DP53" s="1673"/>
      <c r="DQ53" s="1673"/>
      <c r="DR53" s="1673"/>
      <c r="DS53" s="1673"/>
      <c r="DT53" s="1673"/>
      <c r="DU53" s="1674"/>
      <c r="DV53" s="1675"/>
      <c r="DW53" s="1676"/>
      <c r="DX53" s="1677"/>
      <c r="DY53" s="1683" t="n">
        <f aca="false">COUNTA(DI53:DX53)</f>
        <v>0</v>
      </c>
      <c r="DZ53" s="1684"/>
      <c r="EA53" s="1673" t="s">
        <v>664</v>
      </c>
      <c r="EB53" s="1673"/>
      <c r="EC53" s="1673"/>
      <c r="ED53" s="1673" t="s">
        <v>664</v>
      </c>
      <c r="EE53" s="1673"/>
      <c r="EF53" s="1673"/>
      <c r="EG53" s="1673"/>
      <c r="EH53" s="1673"/>
      <c r="EI53" s="1673"/>
      <c r="EJ53" s="1673"/>
      <c r="EK53" s="1673"/>
      <c r="EL53" s="1673"/>
      <c r="EM53" s="1673"/>
      <c r="EN53" s="1673"/>
      <c r="EO53" s="1673"/>
      <c r="EP53" s="1673"/>
      <c r="EQ53" s="1673"/>
      <c r="ER53" s="1673"/>
      <c r="ES53" s="1673"/>
      <c r="ET53" s="1673"/>
      <c r="EU53" s="1673"/>
      <c r="EV53" s="1673"/>
      <c r="EW53" s="1673"/>
      <c r="EX53" s="1673"/>
      <c r="EY53" s="1674"/>
      <c r="EZ53" s="1675"/>
      <c r="FA53" s="1676"/>
      <c r="FB53" s="1677"/>
      <c r="FC53" s="1683" t="n">
        <f aca="false">COUNTA(EA53:FB53)</f>
        <v>2</v>
      </c>
      <c r="FD53" s="1684"/>
      <c r="FE53" s="1673"/>
      <c r="FF53" s="1673"/>
      <c r="FG53" s="1673"/>
      <c r="FH53" s="1673"/>
      <c r="FI53" s="1673"/>
      <c r="FJ53" s="1673"/>
      <c r="FK53" s="1673"/>
      <c r="FL53" s="1673"/>
      <c r="FM53" s="1673"/>
      <c r="FN53" s="1674"/>
      <c r="FO53" s="1675"/>
      <c r="FP53" s="1676"/>
      <c r="FQ53" s="1677"/>
      <c r="FR53" s="1683" t="n">
        <f aca="false">COUNTA(FE53:FQ53)</f>
        <v>0</v>
      </c>
      <c r="FS53" s="1684"/>
      <c r="FT53" s="1844"/>
      <c r="FU53" s="1844"/>
      <c r="FV53" s="1844"/>
      <c r="FW53" s="1686"/>
      <c r="FX53" s="1686"/>
      <c r="FY53" s="1686"/>
      <c r="FZ53" s="1686"/>
      <c r="GA53" s="1686"/>
      <c r="GB53" s="1686"/>
      <c r="GC53" s="1686"/>
      <c r="GD53" s="1686"/>
      <c r="GE53" s="1686"/>
      <c r="GF53" s="1686"/>
      <c r="GG53" s="1686"/>
      <c r="GH53" s="1686"/>
      <c r="GI53" s="1686"/>
      <c r="GJ53" s="1686"/>
      <c r="GK53" s="1686"/>
      <c r="GL53" s="1686"/>
      <c r="GM53" s="1686"/>
      <c r="GN53" s="1686"/>
      <c r="GO53" s="1686"/>
      <c r="GP53" s="1686"/>
      <c r="GQ53" s="1686"/>
      <c r="GR53" s="1686"/>
      <c r="GS53" s="1687"/>
      <c r="GT53" s="1688"/>
      <c r="GU53" s="1689"/>
      <c r="GV53" s="1677"/>
      <c r="GW53" s="1690" t="n">
        <f aca="false">SUBTOTAL(9,FT55:GV55)</f>
        <v>0</v>
      </c>
      <c r="GX53" s="1679" t="n">
        <f aca="false">SUBTOTAL(9,FT55:GV55)</f>
        <v>0</v>
      </c>
      <c r="GY53" s="1691"/>
      <c r="GZ53" s="1845"/>
      <c r="HA53" s="1846"/>
      <c r="HB53" s="1694"/>
      <c r="HC53" s="1695"/>
      <c r="HD53" s="1696"/>
      <c r="HE53" s="1697"/>
      <c r="HF53" s="1698"/>
      <c r="HG53" s="1699"/>
      <c r="HH53" s="1700"/>
      <c r="HI53" s="1847"/>
      <c r="HJ53" s="1686"/>
      <c r="HK53" s="1686"/>
      <c r="HL53" s="1686"/>
      <c r="HM53" s="1686"/>
      <c r="HN53" s="1686"/>
      <c r="HO53" s="1686"/>
      <c r="HP53" s="1686"/>
      <c r="HQ53" s="1686"/>
      <c r="HR53" s="1686"/>
      <c r="HS53" s="1686"/>
      <c r="HT53" s="1686"/>
      <c r="HU53" s="1686"/>
      <c r="HV53" s="1686"/>
      <c r="HW53" s="1686"/>
      <c r="HX53" s="1686"/>
      <c r="HY53" s="1686"/>
      <c r="HZ53" s="1687"/>
      <c r="IA53" s="1688"/>
      <c r="IB53" s="1689"/>
      <c r="IC53" s="1677"/>
      <c r="ID53" s="1678" t="n">
        <f aca="false">SUBTOTAL(9,HG55:IC55)</f>
        <v>0</v>
      </c>
      <c r="IE53" s="1702"/>
      <c r="IF53" s="1703"/>
      <c r="IG53" s="1703"/>
      <c r="IH53" s="1704"/>
      <c r="II53" s="1705"/>
      <c r="IJ53" s="1706"/>
      <c r="IK53" s="1707" t="n">
        <f aca="false">SUBTOTAL(9,IF55:IJ55)</f>
        <v>0</v>
      </c>
      <c r="IL53" s="1708"/>
      <c r="IM53" s="1709"/>
      <c r="IN53" s="1710"/>
      <c r="IO53" s="1711"/>
      <c r="IP53" s="1711"/>
      <c r="IQ53" s="1711"/>
      <c r="IR53" s="1711"/>
      <c r="IS53" s="1711"/>
      <c r="IT53" s="1711"/>
      <c r="IU53" s="1711"/>
      <c r="IV53" s="1712"/>
      <c r="IW53" s="1713"/>
      <c r="IX53" s="1714"/>
      <c r="IY53" s="1715"/>
      <c r="IZ53" s="1678" t="n">
        <f aca="false">SUBTOTAL(3,IM53:IY53)</f>
        <v>0</v>
      </c>
      <c r="JA53" s="1716"/>
      <c r="JB53" s="1717"/>
      <c r="JC53" s="1718"/>
      <c r="JD53" s="1719"/>
      <c r="JE53" s="1720"/>
      <c r="JF53" s="1721"/>
      <c r="JG53" s="1827"/>
      <c r="JH53" s="1722"/>
      <c r="JI53" s="1722"/>
      <c r="JJ53" s="1723"/>
      <c r="JK53" s="1724"/>
      <c r="JL53" s="1725"/>
      <c r="JM53" s="1664"/>
      <c r="JN53" s="1665"/>
      <c r="JO53" s="1666"/>
      <c r="JP53" s="1726"/>
      <c r="JQ53" s="1727"/>
      <c r="JR53" s="1728"/>
    </row>
    <row r="54" customFormat="false" ht="11.25" hidden="false" customHeight="true" outlineLevel="0" collapsed="false">
      <c r="A54" s="1611"/>
      <c r="B54" s="1729" t="s">
        <v>661</v>
      </c>
      <c r="C54" s="1730"/>
      <c r="D54" s="1731"/>
      <c r="E54" s="1731"/>
      <c r="F54" s="1731"/>
      <c r="G54" s="1732"/>
      <c r="H54" s="1732"/>
      <c r="I54" s="1732"/>
      <c r="J54" s="1732"/>
      <c r="K54" s="1732"/>
      <c r="L54" s="1732"/>
      <c r="M54" s="1732"/>
      <c r="N54" s="1732"/>
      <c r="O54" s="1732"/>
      <c r="P54" s="1732"/>
      <c r="Q54" s="1732"/>
      <c r="R54" s="1732"/>
      <c r="S54" s="1732"/>
      <c r="T54" s="1732"/>
      <c r="U54" s="1732"/>
      <c r="V54" s="1732"/>
      <c r="W54" s="1733"/>
      <c r="X54" s="1734"/>
      <c r="Y54" s="1735"/>
      <c r="Z54" s="1736"/>
      <c r="AA54" s="1737" t="n">
        <f aca="false">SUBTOTAL(9,C54:Z54)</f>
        <v>0</v>
      </c>
      <c r="AB54" s="1738" t="n">
        <f aca="false">AA54+AB50</f>
        <v>260</v>
      </c>
      <c r="AC54" s="1828"/>
      <c r="AD54" s="1739"/>
      <c r="AE54" s="1732"/>
      <c r="AF54" s="1732"/>
      <c r="AG54" s="1732"/>
      <c r="AH54" s="1732"/>
      <c r="AI54" s="1732"/>
      <c r="AJ54" s="1732"/>
      <c r="AK54" s="1732"/>
      <c r="AL54" s="1732"/>
      <c r="AM54" s="1732"/>
      <c r="AN54" s="1732"/>
      <c r="AO54" s="1733"/>
      <c r="AP54" s="1734"/>
      <c r="AQ54" s="1735"/>
      <c r="AR54" s="1736"/>
      <c r="AS54" s="1737" t="n">
        <f aca="false">SUBTOTAL(9,AC54:AR54)</f>
        <v>0</v>
      </c>
      <c r="AT54" s="1738" t="n">
        <f aca="false">AS54+AT50</f>
        <v>0</v>
      </c>
      <c r="AU54" s="1739"/>
      <c r="AV54" s="1739"/>
      <c r="AW54" s="1731"/>
      <c r="AX54" s="1732"/>
      <c r="AY54" s="1732"/>
      <c r="AZ54" s="1732"/>
      <c r="BA54" s="1732"/>
      <c r="BB54" s="1732"/>
      <c r="BC54" s="1732"/>
      <c r="BD54" s="1732"/>
      <c r="BE54" s="1732"/>
      <c r="BF54" s="1732"/>
      <c r="BG54" s="1732"/>
      <c r="BH54" s="1732"/>
      <c r="BI54" s="1732"/>
      <c r="BJ54" s="1732"/>
      <c r="BK54" s="1732"/>
      <c r="BL54" s="1732"/>
      <c r="BM54" s="1732"/>
      <c r="BN54" s="1732"/>
      <c r="BO54" s="1732"/>
      <c r="BP54" s="1732"/>
      <c r="BQ54" s="1733"/>
      <c r="BR54" s="1734"/>
      <c r="BS54" s="1735"/>
      <c r="BT54" s="1736"/>
      <c r="BU54" s="1737" t="n">
        <f aca="false">SUBTOTAL(9,AU54:BT54)</f>
        <v>0</v>
      </c>
      <c r="BV54" s="1738" t="n">
        <f aca="false">BU54+BV50</f>
        <v>103</v>
      </c>
      <c r="BW54" s="1851"/>
      <c r="BX54" s="1732"/>
      <c r="BY54" s="1732"/>
      <c r="BZ54" s="1732"/>
      <c r="CA54" s="1732"/>
      <c r="CB54" s="1732"/>
      <c r="CC54" s="1732"/>
      <c r="CD54" s="1732"/>
      <c r="CE54" s="1732"/>
      <c r="CF54" s="1732"/>
      <c r="CG54" s="1732"/>
      <c r="CH54" s="1732"/>
      <c r="CI54" s="1733"/>
      <c r="CJ54" s="1734"/>
      <c r="CK54" s="1735"/>
      <c r="CL54" s="1736"/>
      <c r="CM54" s="1737" t="n">
        <f aca="false">SUBTOTAL(9,BW54:CL54)</f>
        <v>0</v>
      </c>
      <c r="CN54" s="1738" t="n">
        <f aca="false">CM54+CN50</f>
        <v>0</v>
      </c>
      <c r="CO54" s="1738" t="n">
        <f aca="false">AA54+AS54+BU54+CM54</f>
        <v>0</v>
      </c>
      <c r="CP54" s="1738" t="n">
        <f aca="false">CO54+CP50</f>
        <v>363</v>
      </c>
      <c r="CQ54" s="1732"/>
      <c r="CR54" s="1732"/>
      <c r="CS54" s="1732"/>
      <c r="CT54" s="1732"/>
      <c r="CU54" s="1732"/>
      <c r="CV54" s="1732"/>
      <c r="CW54" s="1732"/>
      <c r="CX54" s="1732"/>
      <c r="CY54" s="1732"/>
      <c r="CZ54" s="1732"/>
      <c r="DA54" s="1732"/>
      <c r="DB54" s="1732"/>
      <c r="DC54" s="1733"/>
      <c r="DD54" s="1734"/>
      <c r="DE54" s="1735"/>
      <c r="DF54" s="1736"/>
      <c r="DG54" s="1741" t="n">
        <f aca="false">SUBTOTAL(9,CQ54:DF54)</f>
        <v>0</v>
      </c>
      <c r="DH54" s="1742" t="n">
        <f aca="false">DG54:DG54+IF($B50:$B50=2,0,DH50:DH50)</f>
        <v>0</v>
      </c>
      <c r="DI54" s="1851"/>
      <c r="DJ54" s="1732"/>
      <c r="DK54" s="1732"/>
      <c r="DL54" s="1732"/>
      <c r="DM54" s="1732"/>
      <c r="DN54" s="1732"/>
      <c r="DO54" s="1732"/>
      <c r="DP54" s="1732"/>
      <c r="DQ54" s="1732"/>
      <c r="DR54" s="1732"/>
      <c r="DS54" s="1732"/>
      <c r="DT54" s="1732"/>
      <c r="DU54" s="1733"/>
      <c r="DV54" s="1734"/>
      <c r="DW54" s="1735"/>
      <c r="DX54" s="1736"/>
      <c r="DY54" s="1741" t="n">
        <f aca="false">SUBTOTAL(9,DI54:DX54)</f>
        <v>0</v>
      </c>
      <c r="DZ54" s="1742" t="n">
        <f aca="false">DY54:DY54+IF($B50:$B50=2,0,DZ50:DZ50)</f>
        <v>0</v>
      </c>
      <c r="EA54" s="1732" t="n">
        <v>11</v>
      </c>
      <c r="EB54" s="1732"/>
      <c r="EC54" s="1732"/>
      <c r="ED54" s="1732" t="n">
        <v>10</v>
      </c>
      <c r="EE54" s="1732"/>
      <c r="EF54" s="1732"/>
      <c r="EG54" s="1732"/>
      <c r="EH54" s="1732"/>
      <c r="EI54" s="1732"/>
      <c r="EJ54" s="1732"/>
      <c r="EK54" s="1732"/>
      <c r="EL54" s="1732"/>
      <c r="EM54" s="1732"/>
      <c r="EN54" s="1732"/>
      <c r="EO54" s="1732"/>
      <c r="EP54" s="1732"/>
      <c r="EQ54" s="1732"/>
      <c r="ER54" s="1732"/>
      <c r="ES54" s="1732"/>
      <c r="ET54" s="1732"/>
      <c r="EU54" s="1732"/>
      <c r="EV54" s="1732"/>
      <c r="EW54" s="1732"/>
      <c r="EX54" s="1732"/>
      <c r="EY54" s="1733"/>
      <c r="EZ54" s="1734"/>
      <c r="FA54" s="1735"/>
      <c r="FB54" s="1736"/>
      <c r="FC54" s="1741" t="n">
        <f aca="false">SUBTOTAL(9,EA54:FB54)</f>
        <v>21</v>
      </c>
      <c r="FD54" s="1742" t="n">
        <f aca="false">FC54:FC54+IF($B50:$B50=2,0,FD50:FD50)</f>
        <v>61</v>
      </c>
      <c r="FE54" s="1732"/>
      <c r="FF54" s="1732"/>
      <c r="FG54" s="1732"/>
      <c r="FH54" s="1732"/>
      <c r="FI54" s="1732"/>
      <c r="FJ54" s="1732"/>
      <c r="FK54" s="1732"/>
      <c r="FL54" s="1732"/>
      <c r="FM54" s="1732"/>
      <c r="FN54" s="1733"/>
      <c r="FO54" s="1734"/>
      <c r="FP54" s="1735"/>
      <c r="FQ54" s="1736"/>
      <c r="FR54" s="1741" t="n">
        <f aca="false">SUBTOTAL(9,FE54:FQ54)</f>
        <v>0</v>
      </c>
      <c r="FS54" s="1742" t="n">
        <f aca="false">FR54:FR54+IF($B50:$B50=2,0,FS50:FS50)</f>
        <v>0</v>
      </c>
      <c r="FT54" s="1851"/>
      <c r="FU54" s="1851"/>
      <c r="FV54" s="1851"/>
      <c r="FW54" s="1744"/>
      <c r="FX54" s="1744"/>
      <c r="FY54" s="1744"/>
      <c r="FZ54" s="1744"/>
      <c r="GA54" s="1744"/>
      <c r="GB54" s="1744"/>
      <c r="GC54" s="1744"/>
      <c r="GD54" s="1744"/>
      <c r="GE54" s="1744"/>
      <c r="GF54" s="1744"/>
      <c r="GG54" s="1744"/>
      <c r="GH54" s="1744"/>
      <c r="GI54" s="1744"/>
      <c r="GJ54" s="1744"/>
      <c r="GK54" s="1744"/>
      <c r="GL54" s="1744"/>
      <c r="GM54" s="1744"/>
      <c r="GN54" s="1744"/>
      <c r="GO54" s="1744"/>
      <c r="GP54" s="1744"/>
      <c r="GQ54" s="1744"/>
      <c r="GR54" s="1744"/>
      <c r="GS54" s="1745"/>
      <c r="GT54" s="1746"/>
      <c r="GU54" s="1747"/>
      <c r="GV54" s="1736"/>
      <c r="GW54" s="1748" t="n">
        <f aca="false">SUBTOTAL(9,FT54:GV54)</f>
        <v>0</v>
      </c>
      <c r="GX54" s="1738" t="n">
        <f aca="false">SUBTOTAL(9,FT54:GV54)</f>
        <v>0</v>
      </c>
      <c r="GY54" s="1737" t="n">
        <f aca="false">GX54:GX54+IF($B50:$B50=2,0,GY50:GY50)</f>
        <v>0</v>
      </c>
      <c r="GZ54" s="1749"/>
      <c r="HA54" s="1750"/>
      <c r="HB54" s="1751" t="e">
        <f aca="false">'02.24 НГДП по датам'!BA54</f>
        <v>#VALUE!</v>
      </c>
      <c r="HC54" s="1752" t="e">
        <f aca="false">SUBTOTAL(9,GZ54:HB54)</f>
        <v>#VALUE!</v>
      </c>
      <c r="HD54" s="1753" t="n">
        <f aca="false">$HD$3+HD50</f>
        <v>418.33</v>
      </c>
      <c r="HE54" s="1754" t="n">
        <f aca="false">$HE$3+HE50</f>
        <v>131.67</v>
      </c>
      <c r="HF54" s="1831" t="n">
        <f aca="false">SUM(HD54:HE54)</f>
        <v>550</v>
      </c>
      <c r="HG54" s="1756"/>
      <c r="HH54" s="1757" t="n">
        <v>10</v>
      </c>
      <c r="HI54" s="1832"/>
      <c r="HJ54" s="1744"/>
      <c r="HK54" s="1744"/>
      <c r="HL54" s="1744"/>
      <c r="HM54" s="1744"/>
      <c r="HN54" s="1744"/>
      <c r="HO54" s="1744"/>
      <c r="HP54" s="1744"/>
      <c r="HQ54" s="1744"/>
      <c r="HR54" s="1744"/>
      <c r="HS54" s="1744"/>
      <c r="HT54" s="1744"/>
      <c r="HU54" s="1744"/>
      <c r="HV54" s="1744"/>
      <c r="HW54" s="1744"/>
      <c r="HX54" s="1744"/>
      <c r="HY54" s="1744"/>
      <c r="HZ54" s="1745"/>
      <c r="IA54" s="1746"/>
      <c r="IB54" s="1747"/>
      <c r="IC54" s="1736"/>
      <c r="ID54" s="1737" t="n">
        <f aca="false">SUBTOTAL(9,HG54:IC54)</f>
        <v>10</v>
      </c>
      <c r="IE54" s="1748" t="n">
        <f aca="false">ID54:ID54+IF($B50:$B50=2,0,IE50:IE50)</f>
        <v>113</v>
      </c>
      <c r="IF54" s="1759"/>
      <c r="IG54" s="1759"/>
      <c r="IH54" s="1760"/>
      <c r="II54" s="1761"/>
      <c r="IJ54" s="1762"/>
      <c r="IK54" s="1763" t="n">
        <f aca="false">SUBTOTAL(9,IF54:IJ54)</f>
        <v>0</v>
      </c>
      <c r="IL54" s="1764" t="n">
        <f aca="false">IK54:IK54+IF($B50:$B50=2,0,IL50:IL50)</f>
        <v>0</v>
      </c>
      <c r="IM54" s="1765"/>
      <c r="IN54" s="1765"/>
      <c r="IO54" s="1732"/>
      <c r="IP54" s="1732"/>
      <c r="IQ54" s="1732"/>
      <c r="IR54" s="1732"/>
      <c r="IS54" s="1732"/>
      <c r="IT54" s="1732"/>
      <c r="IU54" s="1732"/>
      <c r="IV54" s="1733"/>
      <c r="IW54" s="1734"/>
      <c r="IX54" s="1735"/>
      <c r="IY54" s="1736"/>
      <c r="IZ54" s="1737" t="n">
        <f aca="false">SUBTOTAL(9,IM54:IY54)</f>
        <v>0</v>
      </c>
      <c r="JA54" s="1738" t="n">
        <f aca="false">IZ54:IZ54+IF($B50:$B50=2,0,JA50:JA50)</f>
        <v>7.9</v>
      </c>
      <c r="JB54" s="1766"/>
      <c r="JC54" s="1767" t="e">
        <f aca="false">'02.24 НГДП по датам'!BT54</f>
        <v>#VALUE!</v>
      </c>
      <c r="JD54" s="1834" t="n">
        <f aca="false">$JD$14</f>
        <v>0</v>
      </c>
      <c r="JE54" s="1769" t="e">
        <f aca="false">SUBTOTAL(9,JB54:JD54)</f>
        <v>#VALUE!</v>
      </c>
      <c r="JF54" s="1770" t="n">
        <f aca="false">SUMIF($C$5:JE$5,"Накопленный эффект, т/сут",$C54:JE54)+SUMIF($C$5:JE$5,"Нараст.  по потенциалу",$C54:JE54)-SUMIF($C$5:JE$5,"Нараст. по остановкам",$C54:JE54)-SUMIF($C$5:JE$5,"ИТОГО перевод в ППД",$C54:JE54)-SUMIF($C$5:JE$5,"ИТОГО  нерент, по распоряж.",$C54:JE54)-SUMIF($C$5:JE$5,"ИТОГО ост. дебит от ЗБС, Углуб., ПВЛГ/ПНЛГ",$C54:JE54)</f>
        <v>303.1</v>
      </c>
      <c r="JG54" s="1764"/>
      <c r="JH54" s="1771"/>
      <c r="JI54" s="1771"/>
      <c r="JJ54" s="1772"/>
      <c r="JK54" s="1773"/>
      <c r="JL54" s="1763" t="n">
        <f aca="false">SUBTOTAL(9,JG54:JJ54)</f>
        <v>0</v>
      </c>
      <c r="JM54" s="1664"/>
      <c r="JN54" s="1665"/>
      <c r="JO54" s="1666"/>
      <c r="JP54" s="1774" t="n">
        <f aca="false">JP$4:JP$4+SUMIF($C$5:JL$5,"Нараст. по остановкам",$C54:JL54)-SUMIF($C$5:JL$5,"Нараст.  по потенциалу",$C54:JL54)</f>
        <v>765.705</v>
      </c>
      <c r="JQ54" s="1775" t="n">
        <f aca="false">'02.24 ННГ без НГДП по датам'!JP54</f>
        <v>683.812</v>
      </c>
      <c r="JR54" s="1776" t="n">
        <f aca="false">'02.24 НГДП по датам'!CB54</f>
        <v>81.893</v>
      </c>
    </row>
    <row r="55" customFormat="false" ht="1.5" hidden="false" customHeight="true" outlineLevel="0" collapsed="false">
      <c r="A55" s="1777"/>
      <c r="B55" s="1777"/>
      <c r="C55" s="1778"/>
      <c r="D55" s="1778"/>
      <c r="E55" s="1778"/>
      <c r="F55" s="1778"/>
      <c r="G55" s="1779"/>
      <c r="H55" s="1779"/>
      <c r="I55" s="1779"/>
      <c r="J55" s="1779"/>
      <c r="K55" s="1779"/>
      <c r="L55" s="1779"/>
      <c r="M55" s="1779"/>
      <c r="N55" s="1779"/>
      <c r="O55" s="1779"/>
      <c r="P55" s="1779"/>
      <c r="Q55" s="1779"/>
      <c r="R55" s="1779"/>
      <c r="S55" s="1779"/>
      <c r="T55" s="1779"/>
      <c r="U55" s="1779"/>
      <c r="V55" s="1779"/>
      <c r="W55" s="1779"/>
      <c r="X55" s="1780"/>
      <c r="Y55" s="1781"/>
      <c r="Z55" s="1782"/>
      <c r="AA55" s="1783"/>
      <c r="AB55" s="1783"/>
      <c r="AC55" s="1784"/>
      <c r="AD55" s="1784"/>
      <c r="AE55" s="1779"/>
      <c r="AF55" s="1779"/>
      <c r="AG55" s="1779"/>
      <c r="AH55" s="1779"/>
      <c r="AI55" s="1779"/>
      <c r="AJ55" s="1779"/>
      <c r="AK55" s="1779"/>
      <c r="AL55" s="1779"/>
      <c r="AM55" s="1779"/>
      <c r="AN55" s="1779"/>
      <c r="AO55" s="1779"/>
      <c r="AP55" s="1780"/>
      <c r="AQ55" s="1781"/>
      <c r="AR55" s="1782"/>
      <c r="AS55" s="1783"/>
      <c r="AT55" s="1783"/>
      <c r="AU55" s="1778"/>
      <c r="AV55" s="1778"/>
      <c r="AW55" s="1785"/>
      <c r="AX55" s="1779"/>
      <c r="AY55" s="1779"/>
      <c r="AZ55" s="1779"/>
      <c r="BA55" s="1779"/>
      <c r="BB55" s="1779"/>
      <c r="BC55" s="1779"/>
      <c r="BD55" s="1779"/>
      <c r="BE55" s="1779"/>
      <c r="BF55" s="1779"/>
      <c r="BG55" s="1779"/>
      <c r="BH55" s="1779"/>
      <c r="BI55" s="1779"/>
      <c r="BJ55" s="1779"/>
      <c r="BK55" s="1779"/>
      <c r="BL55" s="1779"/>
      <c r="BM55" s="1779"/>
      <c r="BN55" s="1779"/>
      <c r="BO55" s="1779"/>
      <c r="BP55" s="1779"/>
      <c r="BQ55" s="1779"/>
      <c r="BR55" s="1780"/>
      <c r="BS55" s="1781"/>
      <c r="BT55" s="1782"/>
      <c r="BU55" s="1783"/>
      <c r="BV55" s="1783"/>
      <c r="BW55" s="1784"/>
      <c r="BX55" s="1779"/>
      <c r="BY55" s="1779"/>
      <c r="BZ55" s="1779"/>
      <c r="CA55" s="1779"/>
      <c r="CB55" s="1779"/>
      <c r="CC55" s="1779"/>
      <c r="CD55" s="1779"/>
      <c r="CE55" s="1779"/>
      <c r="CF55" s="1779"/>
      <c r="CG55" s="1779"/>
      <c r="CH55" s="1779"/>
      <c r="CI55" s="1779"/>
      <c r="CJ55" s="1780"/>
      <c r="CK55" s="1781"/>
      <c r="CL55" s="1782"/>
      <c r="CM55" s="1783"/>
      <c r="CN55" s="1783"/>
      <c r="CO55" s="1783"/>
      <c r="CP55" s="1783"/>
      <c r="CQ55" s="1779"/>
      <c r="CR55" s="1779"/>
      <c r="CS55" s="1779"/>
      <c r="CT55" s="1779"/>
      <c r="CU55" s="1779"/>
      <c r="CV55" s="1779"/>
      <c r="CW55" s="1779"/>
      <c r="CX55" s="1779"/>
      <c r="CY55" s="1779"/>
      <c r="CZ55" s="1779"/>
      <c r="DA55" s="1779"/>
      <c r="DB55" s="1779"/>
      <c r="DC55" s="1779"/>
      <c r="DD55" s="1780"/>
      <c r="DE55" s="1781"/>
      <c r="DF55" s="1782"/>
      <c r="DG55" s="1783"/>
      <c r="DH55" s="1783"/>
      <c r="DI55" s="1852"/>
      <c r="DJ55" s="1779"/>
      <c r="DK55" s="1779"/>
      <c r="DL55" s="1779"/>
      <c r="DM55" s="1779"/>
      <c r="DN55" s="1779"/>
      <c r="DO55" s="1779"/>
      <c r="DP55" s="1779"/>
      <c r="DQ55" s="1779"/>
      <c r="DR55" s="1779"/>
      <c r="DS55" s="1779"/>
      <c r="DT55" s="1779"/>
      <c r="DU55" s="1779"/>
      <c r="DV55" s="1780"/>
      <c r="DW55" s="1781"/>
      <c r="DX55" s="1782"/>
      <c r="DY55" s="1783"/>
      <c r="DZ55" s="1783"/>
      <c r="EA55" s="1864"/>
      <c r="EB55" s="1779"/>
      <c r="EC55" s="1779"/>
      <c r="ED55" s="1779"/>
      <c r="EE55" s="1779"/>
      <c r="EF55" s="1779"/>
      <c r="EG55" s="1779"/>
      <c r="EH55" s="1779"/>
      <c r="EI55" s="1779"/>
      <c r="EJ55" s="1779"/>
      <c r="EK55" s="1779"/>
      <c r="EL55" s="1779"/>
      <c r="EM55" s="1779"/>
      <c r="EN55" s="1779"/>
      <c r="EO55" s="1779"/>
      <c r="EP55" s="1779"/>
      <c r="EQ55" s="1779"/>
      <c r="ER55" s="1779"/>
      <c r="ES55" s="1779"/>
      <c r="ET55" s="1779"/>
      <c r="EU55" s="1779"/>
      <c r="EV55" s="1779"/>
      <c r="EW55" s="1779"/>
      <c r="EX55" s="1779"/>
      <c r="EY55" s="1779"/>
      <c r="EZ55" s="1780"/>
      <c r="FA55" s="1781"/>
      <c r="FB55" s="1782"/>
      <c r="FC55" s="1783"/>
      <c r="FD55" s="1783"/>
      <c r="FE55" s="1779"/>
      <c r="FF55" s="1779"/>
      <c r="FG55" s="1779"/>
      <c r="FH55" s="1779"/>
      <c r="FI55" s="1779"/>
      <c r="FJ55" s="1779"/>
      <c r="FK55" s="1779"/>
      <c r="FL55" s="1779"/>
      <c r="FM55" s="1779"/>
      <c r="FN55" s="1779"/>
      <c r="FO55" s="1780"/>
      <c r="FP55" s="1781"/>
      <c r="FQ55" s="1782"/>
      <c r="FR55" s="1783"/>
      <c r="FS55" s="1783"/>
      <c r="FT55" s="1779"/>
      <c r="FU55" s="1779"/>
      <c r="FV55" s="1779"/>
      <c r="FW55" s="1779"/>
      <c r="FX55" s="1779"/>
      <c r="FY55" s="1779"/>
      <c r="FZ55" s="1779"/>
      <c r="GA55" s="1779"/>
      <c r="GB55" s="1779"/>
      <c r="GC55" s="1779"/>
      <c r="GD55" s="1779"/>
      <c r="GE55" s="1779"/>
      <c r="GF55" s="1779"/>
      <c r="GG55" s="1779"/>
      <c r="GH55" s="1779"/>
      <c r="GI55" s="1779"/>
      <c r="GJ55" s="1779"/>
      <c r="GK55" s="1779"/>
      <c r="GL55" s="1779"/>
      <c r="GM55" s="1779"/>
      <c r="GN55" s="1779"/>
      <c r="GO55" s="1779"/>
      <c r="GP55" s="1779"/>
      <c r="GQ55" s="1779"/>
      <c r="GR55" s="1779"/>
      <c r="GS55" s="1779"/>
      <c r="GT55" s="1780"/>
      <c r="GU55" s="1781"/>
      <c r="GV55" s="1782"/>
      <c r="GW55" s="1783"/>
      <c r="GX55" s="1783"/>
      <c r="GY55" s="1783"/>
      <c r="GZ55" s="1787"/>
      <c r="HA55" s="1787"/>
      <c r="HB55" s="1788"/>
      <c r="HC55" s="1783"/>
      <c r="HD55" s="1783"/>
      <c r="HE55" s="1789"/>
      <c r="HF55" s="1790"/>
      <c r="HG55" s="1791"/>
      <c r="HH55" s="1757"/>
      <c r="HI55" s="1787"/>
      <c r="HJ55" s="1779"/>
      <c r="HK55" s="1779"/>
      <c r="HL55" s="1779"/>
      <c r="HM55" s="1779"/>
      <c r="HN55" s="1779"/>
      <c r="HO55" s="1779"/>
      <c r="HP55" s="1779"/>
      <c r="HQ55" s="1779"/>
      <c r="HR55" s="1779"/>
      <c r="HS55" s="1779"/>
      <c r="HT55" s="1779"/>
      <c r="HU55" s="1779"/>
      <c r="HV55" s="1779"/>
      <c r="HW55" s="1779"/>
      <c r="HX55" s="1779"/>
      <c r="HY55" s="1779"/>
      <c r="HZ55" s="1779"/>
      <c r="IA55" s="1780"/>
      <c r="IB55" s="1781"/>
      <c r="IC55" s="1782"/>
      <c r="ID55" s="1783"/>
      <c r="IE55" s="1783"/>
      <c r="IF55" s="1792"/>
      <c r="IG55" s="1792"/>
      <c r="IH55" s="1792"/>
      <c r="II55" s="1793"/>
      <c r="IJ55" s="1794"/>
      <c r="IK55" s="1792"/>
      <c r="IL55" s="1792"/>
      <c r="IM55" s="1795"/>
      <c r="IN55" s="1795"/>
      <c r="IO55" s="1779"/>
      <c r="IP55" s="1779"/>
      <c r="IQ55" s="1779"/>
      <c r="IR55" s="1779"/>
      <c r="IS55" s="1779"/>
      <c r="IT55" s="1779"/>
      <c r="IU55" s="1779"/>
      <c r="IV55" s="1779"/>
      <c r="IW55" s="1780"/>
      <c r="IX55" s="1781"/>
      <c r="IY55" s="1782"/>
      <c r="IZ55" s="1783"/>
      <c r="JA55" s="1783"/>
      <c r="JB55" s="1779"/>
      <c r="JC55" s="1788"/>
      <c r="JD55" s="1779"/>
      <c r="JE55" s="1783"/>
      <c r="JF55" s="1783"/>
      <c r="JG55" s="1792"/>
      <c r="JH55" s="1792"/>
      <c r="JI55" s="1792"/>
      <c r="JJ55" s="1792"/>
      <c r="JK55" s="1796"/>
      <c r="JL55" s="1792"/>
      <c r="JM55" s="1797"/>
      <c r="JN55" s="1797"/>
      <c r="JO55" s="1798"/>
      <c r="JP55" s="1797"/>
      <c r="JQ55" s="1797"/>
      <c r="JR55" s="1798"/>
    </row>
    <row r="56" customFormat="false" ht="11.25" hidden="false" customHeight="true" outlineLevel="0" collapsed="false">
      <c r="A56" s="1611" t="n">
        <f aca="false">A52+1</f>
        <v>45334</v>
      </c>
      <c r="B56" s="1612" t="s">
        <v>662</v>
      </c>
      <c r="C56" s="1614"/>
      <c r="D56" s="1614"/>
      <c r="E56" s="1614"/>
      <c r="F56" s="1614"/>
      <c r="G56" s="1615"/>
      <c r="H56" s="1615"/>
      <c r="I56" s="1615"/>
      <c r="J56" s="1615"/>
      <c r="K56" s="1615"/>
      <c r="L56" s="1615"/>
      <c r="M56" s="1615"/>
      <c r="N56" s="1615"/>
      <c r="O56" s="1615"/>
      <c r="P56" s="1615"/>
      <c r="Q56" s="1615"/>
      <c r="R56" s="1615"/>
      <c r="S56" s="1615"/>
      <c r="T56" s="1615"/>
      <c r="U56" s="1615"/>
      <c r="V56" s="1615"/>
      <c r="W56" s="1616"/>
      <c r="X56" s="1799"/>
      <c r="Y56" s="1800"/>
      <c r="Z56" s="1801"/>
      <c r="AA56" s="1620"/>
      <c r="AB56" s="1621"/>
      <c r="AC56" s="1622"/>
      <c r="AD56" s="1622"/>
      <c r="AE56" s="1615"/>
      <c r="AF56" s="1615"/>
      <c r="AG56" s="1615"/>
      <c r="AH56" s="1615"/>
      <c r="AI56" s="1615"/>
      <c r="AJ56" s="1615"/>
      <c r="AK56" s="1615"/>
      <c r="AL56" s="1615"/>
      <c r="AM56" s="1615"/>
      <c r="AN56" s="1615"/>
      <c r="AO56" s="1616"/>
      <c r="AP56" s="1799"/>
      <c r="AQ56" s="1800"/>
      <c r="AR56" s="1801"/>
      <c r="AS56" s="1620"/>
      <c r="AT56" s="1621"/>
      <c r="AU56" s="1622"/>
      <c r="AV56" s="1622" t="s">
        <v>245</v>
      </c>
      <c r="AW56" s="1614" t="s">
        <v>665</v>
      </c>
      <c r="AX56" s="1615"/>
      <c r="AY56" s="1615"/>
      <c r="AZ56" s="1615"/>
      <c r="BA56" s="1615"/>
      <c r="BB56" s="1615"/>
      <c r="BC56" s="1615"/>
      <c r="BD56" s="1615"/>
      <c r="BE56" s="1615"/>
      <c r="BF56" s="1615"/>
      <c r="BG56" s="1615"/>
      <c r="BH56" s="1615"/>
      <c r="BI56" s="1615"/>
      <c r="BJ56" s="1615"/>
      <c r="BK56" s="1615"/>
      <c r="BL56" s="1615"/>
      <c r="BM56" s="1615"/>
      <c r="BN56" s="1615"/>
      <c r="BO56" s="1615"/>
      <c r="BP56" s="1615"/>
      <c r="BQ56" s="1616"/>
      <c r="BR56" s="1617"/>
      <c r="BS56" s="1618"/>
      <c r="BT56" s="1619"/>
      <c r="BU56" s="1620"/>
      <c r="BV56" s="1621"/>
      <c r="BW56" s="1623"/>
      <c r="BX56" s="1615"/>
      <c r="BY56" s="1615"/>
      <c r="BZ56" s="1615"/>
      <c r="CA56" s="1615"/>
      <c r="CB56" s="1615"/>
      <c r="CC56" s="1615"/>
      <c r="CD56" s="1615"/>
      <c r="CE56" s="1615"/>
      <c r="CF56" s="1615"/>
      <c r="CG56" s="1615"/>
      <c r="CH56" s="1615"/>
      <c r="CI56" s="1616"/>
      <c r="CJ56" s="1799"/>
      <c r="CK56" s="1800"/>
      <c r="CL56" s="1801"/>
      <c r="CM56" s="1620"/>
      <c r="CN56" s="1621"/>
      <c r="CO56" s="1621"/>
      <c r="CP56" s="1621"/>
      <c r="CQ56" s="1627"/>
      <c r="CR56" s="1627"/>
      <c r="CS56" s="1627"/>
      <c r="CT56" s="1627"/>
      <c r="CU56" s="1627"/>
      <c r="CV56" s="1627"/>
      <c r="CW56" s="1627"/>
      <c r="CX56" s="1627"/>
      <c r="CY56" s="1627"/>
      <c r="CZ56" s="1627"/>
      <c r="DA56" s="1627"/>
      <c r="DB56" s="1627"/>
      <c r="DC56" s="1628"/>
      <c r="DD56" s="1803"/>
      <c r="DE56" s="1804"/>
      <c r="DF56" s="1801"/>
      <c r="DG56" s="1624"/>
      <c r="DH56" s="1625"/>
      <c r="DI56" s="1623"/>
      <c r="DJ56" s="1627"/>
      <c r="DK56" s="1627"/>
      <c r="DL56" s="1627"/>
      <c r="DM56" s="1627"/>
      <c r="DN56" s="1627"/>
      <c r="DO56" s="1627"/>
      <c r="DP56" s="1627"/>
      <c r="DQ56" s="1627"/>
      <c r="DR56" s="1627"/>
      <c r="DS56" s="1627"/>
      <c r="DT56" s="1627"/>
      <c r="DU56" s="1628"/>
      <c r="DV56" s="1803"/>
      <c r="DW56" s="1804"/>
      <c r="DX56" s="1801"/>
      <c r="DY56" s="1624"/>
      <c r="DZ56" s="1625"/>
      <c r="EA56" s="1615" t="s">
        <v>516</v>
      </c>
      <c r="EB56" s="1615"/>
      <c r="EC56" s="1615"/>
      <c r="ED56" s="1615" t="s">
        <v>516</v>
      </c>
      <c r="EE56" s="1615"/>
      <c r="EF56" s="1615"/>
      <c r="EG56" s="1615"/>
      <c r="EH56" s="1615"/>
      <c r="EI56" s="1615"/>
      <c r="EJ56" s="1615"/>
      <c r="EK56" s="1615"/>
      <c r="EL56" s="1615"/>
      <c r="EM56" s="1615"/>
      <c r="EN56" s="1615"/>
      <c r="EO56" s="1615"/>
      <c r="EP56" s="1615"/>
      <c r="EQ56" s="1615"/>
      <c r="ER56" s="1615"/>
      <c r="ES56" s="1615"/>
      <c r="ET56" s="1615"/>
      <c r="EU56" s="1615"/>
      <c r="EV56" s="1615"/>
      <c r="EW56" s="1615"/>
      <c r="EX56" s="1615"/>
      <c r="EY56" s="1616"/>
      <c r="EZ56" s="1799"/>
      <c r="FA56" s="1800"/>
      <c r="FB56" s="1801"/>
      <c r="FC56" s="1624"/>
      <c r="FD56" s="1625"/>
      <c r="FE56" s="1615"/>
      <c r="FF56" s="1615"/>
      <c r="FG56" s="1615"/>
      <c r="FH56" s="1615"/>
      <c r="FI56" s="1615"/>
      <c r="FJ56" s="1615"/>
      <c r="FK56" s="1615"/>
      <c r="FL56" s="1615"/>
      <c r="FM56" s="1615"/>
      <c r="FN56" s="1616"/>
      <c r="FO56" s="1799"/>
      <c r="FP56" s="1800"/>
      <c r="FQ56" s="1801"/>
      <c r="FR56" s="1624"/>
      <c r="FS56" s="1625"/>
      <c r="FT56" s="1615"/>
      <c r="FU56" s="1627"/>
      <c r="FV56" s="1627"/>
      <c r="FW56" s="1627"/>
      <c r="FX56" s="1627"/>
      <c r="FY56" s="1627"/>
      <c r="FZ56" s="1627"/>
      <c r="GA56" s="1627"/>
      <c r="GB56" s="1627"/>
      <c r="GC56" s="1627"/>
      <c r="GD56" s="1627"/>
      <c r="GE56" s="1627"/>
      <c r="GF56" s="1627"/>
      <c r="GG56" s="1627"/>
      <c r="GH56" s="1627"/>
      <c r="GI56" s="1627"/>
      <c r="GJ56" s="1627"/>
      <c r="GK56" s="1627"/>
      <c r="GL56" s="1627"/>
      <c r="GM56" s="1627"/>
      <c r="GN56" s="1627"/>
      <c r="GO56" s="1627"/>
      <c r="GP56" s="1627"/>
      <c r="GQ56" s="1627"/>
      <c r="GR56" s="1627"/>
      <c r="GS56" s="1628"/>
      <c r="GT56" s="1803"/>
      <c r="GU56" s="1804"/>
      <c r="GV56" s="1801"/>
      <c r="GW56" s="1631"/>
      <c r="GX56" s="1621"/>
      <c r="GY56" s="1620"/>
      <c r="GZ56" s="1838"/>
      <c r="HA56" s="1839"/>
      <c r="HB56" s="1840"/>
      <c r="HC56" s="1635"/>
      <c r="HD56" s="1636"/>
      <c r="HE56" s="1841"/>
      <c r="HF56" s="1638"/>
      <c r="HG56" s="1639"/>
      <c r="HH56" s="1640"/>
      <c r="HI56" s="1842"/>
      <c r="HJ56" s="1615"/>
      <c r="HK56" s="1615"/>
      <c r="HL56" s="1615"/>
      <c r="HM56" s="1615"/>
      <c r="HN56" s="1615"/>
      <c r="HO56" s="1615"/>
      <c r="HP56" s="1615"/>
      <c r="HQ56" s="1615"/>
      <c r="HR56" s="1615"/>
      <c r="HS56" s="1615"/>
      <c r="HT56" s="1615"/>
      <c r="HU56" s="1615"/>
      <c r="HV56" s="1615"/>
      <c r="HW56" s="1615"/>
      <c r="HX56" s="1615"/>
      <c r="HY56" s="1615"/>
      <c r="HZ56" s="1616"/>
      <c r="IA56" s="1799"/>
      <c r="IB56" s="1800"/>
      <c r="IC56" s="1801"/>
      <c r="ID56" s="1620"/>
      <c r="IE56" s="1631"/>
      <c r="IF56" s="1642"/>
      <c r="IG56" s="1642"/>
      <c r="IH56" s="1643"/>
      <c r="II56" s="1812"/>
      <c r="IJ56" s="1813"/>
      <c r="IK56" s="1646"/>
      <c r="IL56" s="1647"/>
      <c r="IM56" s="1648"/>
      <c r="IN56" s="1649"/>
      <c r="IO56" s="1650"/>
      <c r="IP56" s="1650"/>
      <c r="IQ56" s="1650"/>
      <c r="IR56" s="1650"/>
      <c r="IS56" s="1650"/>
      <c r="IT56" s="1650"/>
      <c r="IU56" s="1650"/>
      <c r="IV56" s="1651"/>
      <c r="IW56" s="1814"/>
      <c r="IX56" s="1815"/>
      <c r="IY56" s="1816"/>
      <c r="IZ56" s="1620"/>
      <c r="JA56" s="1621"/>
      <c r="JB56" s="1655"/>
      <c r="JC56" s="1807"/>
      <c r="JD56" s="1657"/>
      <c r="JE56" s="1658"/>
      <c r="JF56" s="1659"/>
      <c r="JG56" s="1817"/>
      <c r="JH56" s="1660"/>
      <c r="JI56" s="1660"/>
      <c r="JJ56" s="1661"/>
      <c r="JK56" s="1818"/>
      <c r="JL56" s="1663"/>
      <c r="JM56" s="1664" t="e">
        <f aca="false">JM$4:JM$4+SUMIF($C$5:JL$5,"Нараст. баланс",$C58:JL58)+SUMIF($C$7:JH$7,"Итого (с ВНР)",$C58:JH58)-SUMIF($C$5:JL$5,"Геол. снижение,  т/сут",$C58:JL58)-SUMIF(JJ$7:JL$7,"Итого",JJ58:JL58)-SUMIF($C$7:JL$7,"Итого (с ВСП)",$C58:JL58)</f>
        <v>#VALUE!</v>
      </c>
      <c r="JN56" s="1665" t="n">
        <f aca="false">'02.24 ННГ без НГДП по датам'!JM56:JM58</f>
        <v>23197.716</v>
      </c>
      <c r="JO56" s="1666" t="e">
        <f aca="false">'02.24 НГДП по датам'!CA56:CA58</f>
        <v>#VALUE!</v>
      </c>
      <c r="JP56" s="1667"/>
      <c r="JQ56" s="1668"/>
      <c r="JR56" s="1819"/>
    </row>
    <row r="57" customFormat="false" ht="11.25" hidden="false" customHeight="true" outlineLevel="0" collapsed="false">
      <c r="A57" s="1611"/>
      <c r="B57" s="1670" t="s">
        <v>663</v>
      </c>
      <c r="C57" s="1672"/>
      <c r="D57" s="1672"/>
      <c r="E57" s="1672"/>
      <c r="F57" s="1672"/>
      <c r="G57" s="1673"/>
      <c r="H57" s="1673"/>
      <c r="I57" s="1673"/>
      <c r="J57" s="1673"/>
      <c r="K57" s="1673"/>
      <c r="L57" s="1673"/>
      <c r="M57" s="1673"/>
      <c r="N57" s="1673"/>
      <c r="O57" s="1673"/>
      <c r="P57" s="1673"/>
      <c r="Q57" s="1673"/>
      <c r="R57" s="1673"/>
      <c r="S57" s="1673"/>
      <c r="T57" s="1673"/>
      <c r="U57" s="1673"/>
      <c r="V57" s="1673"/>
      <c r="W57" s="1674"/>
      <c r="X57" s="1675"/>
      <c r="Y57" s="1676"/>
      <c r="Z57" s="1677"/>
      <c r="AA57" s="1678" t="n">
        <f aca="false">COUNTA(C57:Z57)</f>
        <v>0</v>
      </c>
      <c r="AB57" s="1679"/>
      <c r="AC57" s="1680"/>
      <c r="AD57" s="1680"/>
      <c r="AE57" s="1673"/>
      <c r="AF57" s="1673"/>
      <c r="AG57" s="1673"/>
      <c r="AH57" s="1673"/>
      <c r="AI57" s="1673"/>
      <c r="AJ57" s="1673"/>
      <c r="AK57" s="1673"/>
      <c r="AL57" s="1673"/>
      <c r="AM57" s="1673"/>
      <c r="AN57" s="1673"/>
      <c r="AO57" s="1674"/>
      <c r="AP57" s="1675"/>
      <c r="AQ57" s="1676"/>
      <c r="AR57" s="1677"/>
      <c r="AS57" s="1678" t="n">
        <f aca="false">COUNTA(AC57:AR57)</f>
        <v>0</v>
      </c>
      <c r="AT57" s="1679"/>
      <c r="AU57" s="1680"/>
      <c r="AV57" s="1680" t="s">
        <v>666</v>
      </c>
      <c r="AW57" s="1680" t="n">
        <v>6000</v>
      </c>
      <c r="AX57" s="1680"/>
      <c r="AY57" s="1680"/>
      <c r="AZ57" s="1680"/>
      <c r="BA57" s="1680"/>
      <c r="BB57" s="1680"/>
      <c r="BC57" s="1680"/>
      <c r="BD57" s="1680"/>
      <c r="BE57" s="1680"/>
      <c r="BF57" s="1680"/>
      <c r="BG57" s="1680"/>
      <c r="BH57" s="1680"/>
      <c r="BI57" s="1680"/>
      <c r="BJ57" s="1680"/>
      <c r="BK57" s="1680"/>
      <c r="BL57" s="1680"/>
      <c r="BM57" s="1680"/>
      <c r="BN57" s="1680"/>
      <c r="BO57" s="1680"/>
      <c r="BP57" s="1680"/>
      <c r="BQ57" s="1680"/>
      <c r="BR57" s="1681"/>
      <c r="BS57" s="1681"/>
      <c r="BT57" s="1681"/>
      <c r="BU57" s="1678" t="n">
        <f aca="false">COUNTA(AU57:BT57)</f>
        <v>2</v>
      </c>
      <c r="BV57" s="1679"/>
      <c r="BW57" s="1682"/>
      <c r="BX57" s="1673"/>
      <c r="BY57" s="1673"/>
      <c r="BZ57" s="1673"/>
      <c r="CA57" s="1673"/>
      <c r="CB57" s="1673"/>
      <c r="CC57" s="1673"/>
      <c r="CD57" s="1673"/>
      <c r="CE57" s="1673"/>
      <c r="CF57" s="1673"/>
      <c r="CG57" s="1673"/>
      <c r="CH57" s="1673"/>
      <c r="CI57" s="1674"/>
      <c r="CJ57" s="1675"/>
      <c r="CK57" s="1676"/>
      <c r="CL57" s="1677"/>
      <c r="CM57" s="1678" t="n">
        <f aca="false">COUNTA(BW57:CL57)</f>
        <v>0</v>
      </c>
      <c r="CN57" s="1679"/>
      <c r="CO57" s="1679" t="n">
        <f aca="false">AA57+AS57+BU57+CM57</f>
        <v>2</v>
      </c>
      <c r="CP57" s="1679"/>
      <c r="CQ57" s="1686"/>
      <c r="CR57" s="1686"/>
      <c r="CS57" s="1686"/>
      <c r="CT57" s="1686"/>
      <c r="CU57" s="1686"/>
      <c r="CV57" s="1686"/>
      <c r="CW57" s="1686"/>
      <c r="CX57" s="1686"/>
      <c r="CY57" s="1686"/>
      <c r="CZ57" s="1686"/>
      <c r="DA57" s="1686"/>
      <c r="DB57" s="1686"/>
      <c r="DC57" s="1687"/>
      <c r="DD57" s="1688"/>
      <c r="DE57" s="1689"/>
      <c r="DF57" s="1677"/>
      <c r="DG57" s="1683" t="n">
        <f aca="false">SUBTOTAL(9,CQ59:DF59)</f>
        <v>0</v>
      </c>
      <c r="DH57" s="1684"/>
      <c r="DI57" s="1682"/>
      <c r="DJ57" s="1686"/>
      <c r="DK57" s="1686"/>
      <c r="DL57" s="1686"/>
      <c r="DM57" s="1686"/>
      <c r="DN57" s="1686"/>
      <c r="DO57" s="1686"/>
      <c r="DP57" s="1686"/>
      <c r="DQ57" s="1686"/>
      <c r="DR57" s="1686"/>
      <c r="DS57" s="1686"/>
      <c r="DT57" s="1686"/>
      <c r="DU57" s="1687"/>
      <c r="DV57" s="1688"/>
      <c r="DW57" s="1689"/>
      <c r="DX57" s="1677"/>
      <c r="DY57" s="1683" t="n">
        <f aca="false">COUNTA(DI57:DX57)</f>
        <v>0</v>
      </c>
      <c r="DZ57" s="1684"/>
      <c r="EA57" s="1673" t="s">
        <v>664</v>
      </c>
      <c r="EB57" s="1673"/>
      <c r="EC57" s="1673"/>
      <c r="ED57" s="1673" t="s">
        <v>664</v>
      </c>
      <c r="EE57" s="1673"/>
      <c r="EF57" s="1673"/>
      <c r="EG57" s="1673"/>
      <c r="EH57" s="1673"/>
      <c r="EI57" s="1673"/>
      <c r="EJ57" s="1673"/>
      <c r="EK57" s="1673"/>
      <c r="EL57" s="1673"/>
      <c r="EM57" s="1673"/>
      <c r="EN57" s="1673"/>
      <c r="EO57" s="1673"/>
      <c r="EP57" s="1673"/>
      <c r="EQ57" s="1673"/>
      <c r="ER57" s="1673"/>
      <c r="ES57" s="1673"/>
      <c r="ET57" s="1673"/>
      <c r="EU57" s="1673"/>
      <c r="EV57" s="1673"/>
      <c r="EW57" s="1673"/>
      <c r="EX57" s="1673"/>
      <c r="EY57" s="1674"/>
      <c r="EZ57" s="1675"/>
      <c r="FA57" s="1676"/>
      <c r="FB57" s="1677"/>
      <c r="FC57" s="1683" t="n">
        <f aca="false">COUNTA(EA57:FB57)</f>
        <v>2</v>
      </c>
      <c r="FD57" s="1684"/>
      <c r="FE57" s="1673"/>
      <c r="FF57" s="1673"/>
      <c r="FG57" s="1673"/>
      <c r="FH57" s="1673"/>
      <c r="FI57" s="1673"/>
      <c r="FJ57" s="1673"/>
      <c r="FK57" s="1673"/>
      <c r="FL57" s="1673"/>
      <c r="FM57" s="1673"/>
      <c r="FN57" s="1674"/>
      <c r="FO57" s="1675"/>
      <c r="FP57" s="1676"/>
      <c r="FQ57" s="1677"/>
      <c r="FR57" s="1683" t="n">
        <f aca="false">COUNTA(FE57:FQ57)</f>
        <v>0</v>
      </c>
      <c r="FS57" s="1684"/>
      <c r="FT57" s="1673"/>
      <c r="FU57" s="1686"/>
      <c r="FV57" s="1686"/>
      <c r="FW57" s="1686"/>
      <c r="FX57" s="1686"/>
      <c r="FY57" s="1686"/>
      <c r="FZ57" s="1686"/>
      <c r="GA57" s="1686"/>
      <c r="GB57" s="1686"/>
      <c r="GC57" s="1686"/>
      <c r="GD57" s="1686"/>
      <c r="GE57" s="1686"/>
      <c r="GF57" s="1686"/>
      <c r="GG57" s="1686"/>
      <c r="GH57" s="1686"/>
      <c r="GI57" s="1686"/>
      <c r="GJ57" s="1686"/>
      <c r="GK57" s="1686"/>
      <c r="GL57" s="1686"/>
      <c r="GM57" s="1686"/>
      <c r="GN57" s="1686"/>
      <c r="GO57" s="1686"/>
      <c r="GP57" s="1686"/>
      <c r="GQ57" s="1686"/>
      <c r="GR57" s="1686"/>
      <c r="GS57" s="1687"/>
      <c r="GT57" s="1688"/>
      <c r="GU57" s="1689"/>
      <c r="GV57" s="1677"/>
      <c r="GW57" s="1690" t="n">
        <f aca="false">SUBTOTAL(9,FT59:GV59)</f>
        <v>0</v>
      </c>
      <c r="GX57" s="1679" t="n">
        <f aca="false">SUBTOTAL(9,FT59:GV59)</f>
        <v>0</v>
      </c>
      <c r="GY57" s="1691"/>
      <c r="GZ57" s="1845"/>
      <c r="HA57" s="1846"/>
      <c r="HB57" s="1694"/>
      <c r="HC57" s="1695"/>
      <c r="HD57" s="1696"/>
      <c r="HE57" s="1697"/>
      <c r="HF57" s="1698"/>
      <c r="HG57" s="1699"/>
      <c r="HH57" s="1700"/>
      <c r="HI57" s="1847"/>
      <c r="HJ57" s="1673"/>
      <c r="HK57" s="1673"/>
      <c r="HL57" s="1673"/>
      <c r="HM57" s="1673"/>
      <c r="HN57" s="1673"/>
      <c r="HO57" s="1673"/>
      <c r="HP57" s="1673"/>
      <c r="HQ57" s="1673"/>
      <c r="HR57" s="1673"/>
      <c r="HS57" s="1673"/>
      <c r="HT57" s="1673"/>
      <c r="HU57" s="1673"/>
      <c r="HV57" s="1673"/>
      <c r="HW57" s="1673"/>
      <c r="HX57" s="1673"/>
      <c r="HY57" s="1673"/>
      <c r="HZ57" s="1674"/>
      <c r="IA57" s="1675"/>
      <c r="IB57" s="1676"/>
      <c r="IC57" s="1677"/>
      <c r="ID57" s="1678" t="n">
        <f aca="false">SUBTOTAL(9,HG59:IC59)</f>
        <v>0</v>
      </c>
      <c r="IE57" s="1702"/>
      <c r="IF57" s="1703"/>
      <c r="IG57" s="1703"/>
      <c r="IH57" s="1704"/>
      <c r="II57" s="1705"/>
      <c r="IJ57" s="1706"/>
      <c r="IK57" s="1707" t="n">
        <f aca="false">SUBTOTAL(9,IF59:IJ59)</f>
        <v>0</v>
      </c>
      <c r="IL57" s="1708"/>
      <c r="IM57" s="1709"/>
      <c r="IN57" s="1710"/>
      <c r="IO57" s="1711"/>
      <c r="IP57" s="1711"/>
      <c r="IQ57" s="1711"/>
      <c r="IR57" s="1711"/>
      <c r="IS57" s="1711"/>
      <c r="IT57" s="1711"/>
      <c r="IU57" s="1711"/>
      <c r="IV57" s="1712"/>
      <c r="IW57" s="1713"/>
      <c r="IX57" s="1714"/>
      <c r="IY57" s="1715"/>
      <c r="IZ57" s="1678" t="n">
        <f aca="false">SUBTOTAL(3,IM57:IY57)</f>
        <v>0</v>
      </c>
      <c r="JA57" s="1716"/>
      <c r="JB57" s="1717"/>
      <c r="JC57" s="1718"/>
      <c r="JD57" s="1719"/>
      <c r="JE57" s="1720"/>
      <c r="JF57" s="1721"/>
      <c r="JG57" s="1827"/>
      <c r="JH57" s="1722"/>
      <c r="JI57" s="1722"/>
      <c r="JJ57" s="1723"/>
      <c r="JK57" s="1724"/>
      <c r="JL57" s="1725"/>
      <c r="JM57" s="1664"/>
      <c r="JN57" s="1665"/>
      <c r="JO57" s="1666"/>
      <c r="JP57" s="1726"/>
      <c r="JQ57" s="1727"/>
      <c r="JR57" s="1728"/>
    </row>
    <row r="58" customFormat="false" ht="11.25" hidden="false" customHeight="true" outlineLevel="0" collapsed="false">
      <c r="A58" s="1611"/>
      <c r="B58" s="1729" t="s">
        <v>661</v>
      </c>
      <c r="C58" s="1731"/>
      <c r="D58" s="1731"/>
      <c r="E58" s="1731"/>
      <c r="F58" s="1731"/>
      <c r="G58" s="1732"/>
      <c r="H58" s="1732"/>
      <c r="I58" s="1732"/>
      <c r="J58" s="1732"/>
      <c r="K58" s="1732"/>
      <c r="L58" s="1732"/>
      <c r="M58" s="1732"/>
      <c r="N58" s="1732"/>
      <c r="O58" s="1732"/>
      <c r="P58" s="1732"/>
      <c r="Q58" s="1732"/>
      <c r="R58" s="1732"/>
      <c r="S58" s="1732"/>
      <c r="T58" s="1732"/>
      <c r="U58" s="1732"/>
      <c r="V58" s="1732"/>
      <c r="W58" s="1733"/>
      <c r="X58" s="1734"/>
      <c r="Y58" s="1735"/>
      <c r="Z58" s="1736"/>
      <c r="AA58" s="1737" t="n">
        <f aca="false">SUBTOTAL(9,C58:Z58)</f>
        <v>0</v>
      </c>
      <c r="AB58" s="1738" t="n">
        <f aca="false">AA58+AB54</f>
        <v>260</v>
      </c>
      <c r="AC58" s="1739"/>
      <c r="AD58" s="1739"/>
      <c r="AE58" s="1732"/>
      <c r="AF58" s="1732"/>
      <c r="AG58" s="1732"/>
      <c r="AH58" s="1732"/>
      <c r="AI58" s="1732"/>
      <c r="AJ58" s="1732"/>
      <c r="AK58" s="1732"/>
      <c r="AL58" s="1732"/>
      <c r="AM58" s="1732"/>
      <c r="AN58" s="1732"/>
      <c r="AO58" s="1733"/>
      <c r="AP58" s="1734"/>
      <c r="AQ58" s="1735"/>
      <c r="AR58" s="1736"/>
      <c r="AS58" s="1737" t="n">
        <f aca="false">SUBTOTAL(9,AC58:AR58)</f>
        <v>0</v>
      </c>
      <c r="AT58" s="1738" t="n">
        <f aca="false">AS58+AT54</f>
        <v>0</v>
      </c>
      <c r="AU58" s="1739"/>
      <c r="AV58" s="1739" t="n">
        <v>20</v>
      </c>
      <c r="AW58" s="1731" t="n">
        <v>20</v>
      </c>
      <c r="AX58" s="1732"/>
      <c r="AY58" s="1732"/>
      <c r="AZ58" s="1732"/>
      <c r="BA58" s="1732"/>
      <c r="BB58" s="1732"/>
      <c r="BC58" s="1732"/>
      <c r="BD58" s="1732"/>
      <c r="BE58" s="1732"/>
      <c r="BF58" s="1732"/>
      <c r="BG58" s="1732"/>
      <c r="BH58" s="1732"/>
      <c r="BI58" s="1732"/>
      <c r="BJ58" s="1732"/>
      <c r="BK58" s="1732"/>
      <c r="BL58" s="1732"/>
      <c r="BM58" s="1732"/>
      <c r="BN58" s="1732"/>
      <c r="BO58" s="1732"/>
      <c r="BP58" s="1732"/>
      <c r="BQ58" s="1733"/>
      <c r="BR58" s="1734"/>
      <c r="BS58" s="1735"/>
      <c r="BT58" s="1736"/>
      <c r="BU58" s="1737" t="n">
        <f aca="false">SUBTOTAL(9,AU58:BT58)</f>
        <v>40</v>
      </c>
      <c r="BV58" s="1738" t="n">
        <f aca="false">BU58+BV54</f>
        <v>143</v>
      </c>
      <c r="BW58" s="1740"/>
      <c r="BX58" s="1732"/>
      <c r="BY58" s="1732"/>
      <c r="BZ58" s="1732"/>
      <c r="CA58" s="1732"/>
      <c r="CB58" s="1732"/>
      <c r="CC58" s="1732"/>
      <c r="CD58" s="1732"/>
      <c r="CE58" s="1732"/>
      <c r="CF58" s="1732"/>
      <c r="CG58" s="1732"/>
      <c r="CH58" s="1732"/>
      <c r="CI58" s="1733"/>
      <c r="CJ58" s="1734"/>
      <c r="CK58" s="1735"/>
      <c r="CL58" s="1736"/>
      <c r="CM58" s="1737" t="n">
        <f aca="false">SUBTOTAL(9,BW58:CL58)</f>
        <v>0</v>
      </c>
      <c r="CN58" s="1738" t="n">
        <f aca="false">CM58+CN54</f>
        <v>0</v>
      </c>
      <c r="CO58" s="1738" t="n">
        <f aca="false">AA58+AS58+BU58+CM58</f>
        <v>40</v>
      </c>
      <c r="CP58" s="1738" t="n">
        <f aca="false">CO58+CP54</f>
        <v>403</v>
      </c>
      <c r="CQ58" s="1744"/>
      <c r="CR58" s="1744"/>
      <c r="CS58" s="1744"/>
      <c r="CT58" s="1744"/>
      <c r="CU58" s="1744"/>
      <c r="CV58" s="1744"/>
      <c r="CW58" s="1744"/>
      <c r="CX58" s="1744"/>
      <c r="CY58" s="1744"/>
      <c r="CZ58" s="1744"/>
      <c r="DA58" s="1744"/>
      <c r="DB58" s="1744"/>
      <c r="DC58" s="1745"/>
      <c r="DD58" s="1746"/>
      <c r="DE58" s="1747"/>
      <c r="DF58" s="1736"/>
      <c r="DG58" s="1741" t="n">
        <f aca="false">SUBTOTAL(9,CQ58:DF58)</f>
        <v>0</v>
      </c>
      <c r="DH58" s="1742" t="n">
        <f aca="false">DG58:DG58+IF($B54:$B54=2,0,DH54:DH54)</f>
        <v>0</v>
      </c>
      <c r="DI58" s="1740"/>
      <c r="DJ58" s="1744"/>
      <c r="DK58" s="1744"/>
      <c r="DL58" s="1744"/>
      <c r="DM58" s="1744"/>
      <c r="DN58" s="1744"/>
      <c r="DO58" s="1744"/>
      <c r="DP58" s="1744"/>
      <c r="DQ58" s="1744"/>
      <c r="DR58" s="1744"/>
      <c r="DS58" s="1744"/>
      <c r="DT58" s="1744"/>
      <c r="DU58" s="1745"/>
      <c r="DV58" s="1746"/>
      <c r="DW58" s="1747"/>
      <c r="DX58" s="1736"/>
      <c r="DY58" s="1741" t="n">
        <f aca="false">SUBTOTAL(9,DI58:DX58)</f>
        <v>0</v>
      </c>
      <c r="DZ58" s="1742" t="n">
        <f aca="false">DY58:DY58+IF($B54:$B54=2,0,DZ54:DZ54)</f>
        <v>0</v>
      </c>
      <c r="EA58" s="1732" t="n">
        <v>10</v>
      </c>
      <c r="EB58" s="1732"/>
      <c r="EC58" s="1732"/>
      <c r="ED58" s="1732" t="n">
        <v>10</v>
      </c>
      <c r="EE58" s="1732"/>
      <c r="EF58" s="1732"/>
      <c r="EG58" s="1732"/>
      <c r="EH58" s="1732"/>
      <c r="EI58" s="1732"/>
      <c r="EJ58" s="1732"/>
      <c r="EK58" s="1732"/>
      <c r="EL58" s="1732"/>
      <c r="EM58" s="1732"/>
      <c r="EN58" s="1732"/>
      <c r="EO58" s="1732"/>
      <c r="EP58" s="1732"/>
      <c r="EQ58" s="1732"/>
      <c r="ER58" s="1732"/>
      <c r="ES58" s="1732"/>
      <c r="ET58" s="1732"/>
      <c r="EU58" s="1732"/>
      <c r="EV58" s="1732"/>
      <c r="EW58" s="1732"/>
      <c r="EX58" s="1732"/>
      <c r="EY58" s="1733"/>
      <c r="EZ58" s="1734"/>
      <c r="FA58" s="1735"/>
      <c r="FB58" s="1736"/>
      <c r="FC58" s="1741" t="n">
        <f aca="false">SUBTOTAL(9,EA58:FB58)</f>
        <v>20</v>
      </c>
      <c r="FD58" s="1742" t="n">
        <f aca="false">FC58:FC58+IF($B54:$B54=2,0,FD54:FD54)</f>
        <v>81</v>
      </c>
      <c r="FE58" s="1732"/>
      <c r="FF58" s="1732"/>
      <c r="FG58" s="1732"/>
      <c r="FH58" s="1732"/>
      <c r="FI58" s="1732"/>
      <c r="FJ58" s="1732"/>
      <c r="FK58" s="1732"/>
      <c r="FL58" s="1732"/>
      <c r="FM58" s="1732"/>
      <c r="FN58" s="1733"/>
      <c r="FO58" s="1734"/>
      <c r="FP58" s="1735"/>
      <c r="FQ58" s="1869"/>
      <c r="FR58" s="1741" t="n">
        <f aca="false">SUBTOTAL(9,FE58:FQ58)</f>
        <v>0</v>
      </c>
      <c r="FS58" s="1742" t="n">
        <f aca="false">FR58:FR58+IF($B54:$B54=2,0,FS54:FS54)</f>
        <v>0</v>
      </c>
      <c r="FT58" s="1850"/>
      <c r="FU58" s="1744"/>
      <c r="FV58" s="1744"/>
      <c r="FW58" s="1744"/>
      <c r="FX58" s="1744"/>
      <c r="FY58" s="1744"/>
      <c r="FZ58" s="1744"/>
      <c r="GA58" s="1744"/>
      <c r="GB58" s="1744"/>
      <c r="GC58" s="1744"/>
      <c r="GD58" s="1744"/>
      <c r="GE58" s="1744"/>
      <c r="GF58" s="1744"/>
      <c r="GG58" s="1744"/>
      <c r="GH58" s="1744"/>
      <c r="GI58" s="1744"/>
      <c r="GJ58" s="1744"/>
      <c r="GK58" s="1744"/>
      <c r="GL58" s="1744"/>
      <c r="GM58" s="1744"/>
      <c r="GN58" s="1744"/>
      <c r="GO58" s="1744"/>
      <c r="GP58" s="1744"/>
      <c r="GQ58" s="1744"/>
      <c r="GR58" s="1744"/>
      <c r="GS58" s="1745"/>
      <c r="GT58" s="1746"/>
      <c r="GU58" s="1747"/>
      <c r="GV58" s="1736"/>
      <c r="GW58" s="1748" t="n">
        <f aca="false">SUBTOTAL(9,FT58:GV58)</f>
        <v>0</v>
      </c>
      <c r="GX58" s="1738" t="n">
        <f aca="false">SUBTOTAL(9,FT58:GV58)</f>
        <v>0</v>
      </c>
      <c r="GY58" s="1737" t="n">
        <f aca="false">GX58:GX58+IF($B54:$B54=2,0,GY54:GY54)</f>
        <v>0</v>
      </c>
      <c r="GZ58" s="1749"/>
      <c r="HA58" s="1750"/>
      <c r="HB58" s="1751" t="e">
        <f aca="false">'02.24 НГДП по датам'!BA58</f>
        <v>#VALUE!</v>
      </c>
      <c r="HC58" s="1752" t="e">
        <f aca="false">SUBTOTAL(9,GZ58:HB58)</f>
        <v>#VALUE!</v>
      </c>
      <c r="HD58" s="1753" t="n">
        <f aca="false">$HD$3+HD54</f>
        <v>456.36</v>
      </c>
      <c r="HE58" s="1754" t="n">
        <f aca="false">$HE$3+HE54</f>
        <v>143.64</v>
      </c>
      <c r="HF58" s="1831" t="n">
        <f aca="false">SUM(HD58:HE58)</f>
        <v>600</v>
      </c>
      <c r="HG58" s="1756"/>
      <c r="HH58" s="1757" t="n">
        <v>23</v>
      </c>
      <c r="HI58" s="1832"/>
      <c r="HJ58" s="1732"/>
      <c r="HK58" s="1732"/>
      <c r="HL58" s="1732"/>
      <c r="HM58" s="1732"/>
      <c r="HN58" s="1732"/>
      <c r="HO58" s="1732"/>
      <c r="HP58" s="1732"/>
      <c r="HQ58" s="1732"/>
      <c r="HR58" s="1732"/>
      <c r="HS58" s="1732"/>
      <c r="HT58" s="1732"/>
      <c r="HU58" s="1732"/>
      <c r="HV58" s="1732"/>
      <c r="HW58" s="1732"/>
      <c r="HX58" s="1732"/>
      <c r="HY58" s="1732"/>
      <c r="HZ58" s="1733"/>
      <c r="IA58" s="1734"/>
      <c r="IB58" s="1735"/>
      <c r="IC58" s="1736"/>
      <c r="ID58" s="1737" t="n">
        <f aca="false">SUBTOTAL(9,HG58:IC58)</f>
        <v>23</v>
      </c>
      <c r="IE58" s="1748" t="n">
        <f aca="false">ID58:ID58+IF($B54:$B54=2,0,IE54:IE54)</f>
        <v>136</v>
      </c>
      <c r="IF58" s="1759"/>
      <c r="IG58" s="1759"/>
      <c r="IH58" s="1760"/>
      <c r="II58" s="1761"/>
      <c r="IJ58" s="1762"/>
      <c r="IK58" s="1763" t="n">
        <f aca="false">SUBTOTAL(9,IF58:IJ58)</f>
        <v>0</v>
      </c>
      <c r="IL58" s="1764" t="n">
        <f aca="false">IK58:IK58+IF($B54:$B54=2,0,IL54:IL54)</f>
        <v>0</v>
      </c>
      <c r="IM58" s="1870"/>
      <c r="IN58" s="1765"/>
      <c r="IO58" s="1732"/>
      <c r="IP58" s="1732"/>
      <c r="IQ58" s="1732"/>
      <c r="IR58" s="1732"/>
      <c r="IS58" s="1732"/>
      <c r="IT58" s="1732"/>
      <c r="IU58" s="1732"/>
      <c r="IV58" s="1733"/>
      <c r="IW58" s="1734"/>
      <c r="IX58" s="1735"/>
      <c r="IY58" s="1736"/>
      <c r="IZ58" s="1737" t="n">
        <f aca="false">SUBTOTAL(9,IM58:IY58)</f>
        <v>0</v>
      </c>
      <c r="JA58" s="1738" t="n">
        <f aca="false">IZ58:IZ58+IF($B54:$B54=2,0,JA54:JA54)</f>
        <v>7.9</v>
      </c>
      <c r="JB58" s="1766"/>
      <c r="JC58" s="1767" t="e">
        <f aca="false">'02.24 НГДП по датам'!BT58</f>
        <v>#VALUE!</v>
      </c>
      <c r="JD58" s="1834" t="n">
        <f aca="false">$JD$14</f>
        <v>0</v>
      </c>
      <c r="JE58" s="1769" t="e">
        <f aca="false">SUBTOTAL(9,JB58:JD58)</f>
        <v>#VALUE!</v>
      </c>
      <c r="JF58" s="1770" t="n">
        <f aca="false">SUMIF($C$5:JE$5,"Накопленный эффект, т/сут",$C58:JE58)+SUMIF($C$5:JE$5,"Нараст.  по потенциалу",$C58:JE58)-SUMIF($C$5:JE$5,"Нараст. по остановкам",$C58:JE58)-SUMIF($C$5:JE$5,"ИТОГО перевод в ППД",$C58:JE58)-SUMIF($C$5:JE$5,"ИТОГО  нерент, по распоряж.",$C58:JE58)-SUMIF($C$5:JE$5,"ИТОГО ост. дебит от ЗБС, Углуб., ПВЛГ/ПНЛГ",$C58:JE58)</f>
        <v>340.1</v>
      </c>
      <c r="JG58" s="1764"/>
      <c r="JH58" s="1771"/>
      <c r="JI58" s="1771"/>
      <c r="JJ58" s="1772"/>
      <c r="JK58" s="1773"/>
      <c r="JL58" s="1763" t="n">
        <f aca="false">SUBTOTAL(9,JG58:JJ58)</f>
        <v>0</v>
      </c>
      <c r="JM58" s="1664"/>
      <c r="JN58" s="1665"/>
      <c r="JO58" s="1666"/>
      <c r="JP58" s="1774" t="n">
        <f aca="false">JP$4:JP$4+SUMIF($C$5:JL$5,"Нараст. по остановкам",$C58:JL58)-SUMIF($C$5:JL$5,"Нараст.  по потенциалу",$C58:JL58)</f>
        <v>788.705</v>
      </c>
      <c r="JQ58" s="1775" t="n">
        <f aca="false">'02.24 ННГ без НГДП по датам'!JP58</f>
        <v>706.812</v>
      </c>
      <c r="JR58" s="1776" t="n">
        <f aca="false">'02.24 НГДП по датам'!CB58</f>
        <v>81.893</v>
      </c>
    </row>
    <row r="59" customFormat="false" ht="1.5" hidden="false" customHeight="true" outlineLevel="0" collapsed="false">
      <c r="A59" s="1777"/>
      <c r="B59" s="1777"/>
      <c r="C59" s="1778"/>
      <c r="D59" s="1778"/>
      <c r="E59" s="1778"/>
      <c r="F59" s="1778"/>
      <c r="G59" s="1779"/>
      <c r="H59" s="1779"/>
      <c r="I59" s="1779"/>
      <c r="J59" s="1779"/>
      <c r="K59" s="1779"/>
      <c r="L59" s="1779"/>
      <c r="M59" s="1779"/>
      <c r="N59" s="1779"/>
      <c r="O59" s="1779"/>
      <c r="P59" s="1779"/>
      <c r="Q59" s="1779"/>
      <c r="R59" s="1779"/>
      <c r="S59" s="1779"/>
      <c r="T59" s="1779"/>
      <c r="U59" s="1779"/>
      <c r="V59" s="1779"/>
      <c r="W59" s="1779"/>
      <c r="X59" s="1780"/>
      <c r="Y59" s="1781"/>
      <c r="Z59" s="1782"/>
      <c r="AA59" s="1783"/>
      <c r="AB59" s="1783"/>
      <c r="AC59" s="1784"/>
      <c r="AD59" s="1784"/>
      <c r="AE59" s="1779"/>
      <c r="AF59" s="1779"/>
      <c r="AG59" s="1779"/>
      <c r="AH59" s="1779"/>
      <c r="AI59" s="1779"/>
      <c r="AJ59" s="1779"/>
      <c r="AK59" s="1779"/>
      <c r="AL59" s="1779"/>
      <c r="AM59" s="1779"/>
      <c r="AN59" s="1779"/>
      <c r="AO59" s="1779"/>
      <c r="AP59" s="1780"/>
      <c r="AQ59" s="1781"/>
      <c r="AR59" s="1782"/>
      <c r="AS59" s="1783"/>
      <c r="AT59" s="1783"/>
      <c r="AU59" s="1778"/>
      <c r="AV59" s="1778"/>
      <c r="AW59" s="1785"/>
      <c r="AX59" s="1779"/>
      <c r="AY59" s="1779"/>
      <c r="AZ59" s="1779"/>
      <c r="BA59" s="1779"/>
      <c r="BB59" s="1779"/>
      <c r="BC59" s="1779"/>
      <c r="BD59" s="1779"/>
      <c r="BE59" s="1779"/>
      <c r="BF59" s="1779"/>
      <c r="BG59" s="1779"/>
      <c r="BH59" s="1779"/>
      <c r="BI59" s="1779"/>
      <c r="BJ59" s="1779"/>
      <c r="BK59" s="1779"/>
      <c r="BL59" s="1779"/>
      <c r="BM59" s="1779"/>
      <c r="BN59" s="1779"/>
      <c r="BO59" s="1779"/>
      <c r="BP59" s="1779"/>
      <c r="BQ59" s="1779"/>
      <c r="BR59" s="1780"/>
      <c r="BS59" s="1781"/>
      <c r="BT59" s="1782"/>
      <c r="BU59" s="1783"/>
      <c r="BV59" s="1783"/>
      <c r="BW59" s="1784"/>
      <c r="BX59" s="1779"/>
      <c r="BY59" s="1779"/>
      <c r="BZ59" s="1779"/>
      <c r="CA59" s="1779"/>
      <c r="CB59" s="1779"/>
      <c r="CC59" s="1779"/>
      <c r="CD59" s="1779"/>
      <c r="CE59" s="1779"/>
      <c r="CF59" s="1779"/>
      <c r="CG59" s="1779"/>
      <c r="CH59" s="1779"/>
      <c r="CI59" s="1779"/>
      <c r="CJ59" s="1780"/>
      <c r="CK59" s="1781"/>
      <c r="CL59" s="1782"/>
      <c r="CM59" s="1783"/>
      <c r="CN59" s="1783"/>
      <c r="CO59" s="1783"/>
      <c r="CP59" s="1783"/>
      <c r="CQ59" s="1779"/>
      <c r="CR59" s="1779"/>
      <c r="CS59" s="1779"/>
      <c r="CT59" s="1779"/>
      <c r="CU59" s="1779"/>
      <c r="CV59" s="1779"/>
      <c r="CW59" s="1779"/>
      <c r="CX59" s="1779"/>
      <c r="CY59" s="1779"/>
      <c r="CZ59" s="1779"/>
      <c r="DA59" s="1779"/>
      <c r="DB59" s="1779"/>
      <c r="DC59" s="1779"/>
      <c r="DD59" s="1780"/>
      <c r="DE59" s="1781"/>
      <c r="DF59" s="1782"/>
      <c r="DG59" s="1783"/>
      <c r="DH59" s="1783"/>
      <c r="DI59" s="1852"/>
      <c r="DJ59" s="1779"/>
      <c r="DK59" s="1779"/>
      <c r="DL59" s="1779"/>
      <c r="DM59" s="1779"/>
      <c r="DN59" s="1779"/>
      <c r="DO59" s="1779"/>
      <c r="DP59" s="1779"/>
      <c r="DQ59" s="1779"/>
      <c r="DR59" s="1779"/>
      <c r="DS59" s="1779"/>
      <c r="DT59" s="1779"/>
      <c r="DU59" s="1779"/>
      <c r="DV59" s="1780"/>
      <c r="DW59" s="1781"/>
      <c r="DX59" s="1782"/>
      <c r="DY59" s="1783"/>
      <c r="DZ59" s="1783"/>
      <c r="EA59" s="1864"/>
      <c r="EB59" s="1779"/>
      <c r="EC59" s="1779"/>
      <c r="ED59" s="1779"/>
      <c r="EE59" s="1779"/>
      <c r="EF59" s="1779"/>
      <c r="EG59" s="1779"/>
      <c r="EH59" s="1779"/>
      <c r="EI59" s="1779"/>
      <c r="EJ59" s="1779"/>
      <c r="EK59" s="1779"/>
      <c r="EL59" s="1779"/>
      <c r="EM59" s="1779"/>
      <c r="EN59" s="1779"/>
      <c r="EO59" s="1779"/>
      <c r="EP59" s="1779"/>
      <c r="EQ59" s="1779"/>
      <c r="ER59" s="1779"/>
      <c r="ES59" s="1779"/>
      <c r="ET59" s="1779"/>
      <c r="EU59" s="1779"/>
      <c r="EV59" s="1779"/>
      <c r="EW59" s="1779"/>
      <c r="EX59" s="1779"/>
      <c r="EY59" s="1779"/>
      <c r="EZ59" s="1780"/>
      <c r="FA59" s="1781"/>
      <c r="FB59" s="1782"/>
      <c r="FC59" s="1783"/>
      <c r="FD59" s="1783"/>
      <c r="FE59" s="1779"/>
      <c r="FF59" s="1779"/>
      <c r="FG59" s="1779"/>
      <c r="FH59" s="1779"/>
      <c r="FI59" s="1779"/>
      <c r="FJ59" s="1779"/>
      <c r="FK59" s="1779"/>
      <c r="FL59" s="1779"/>
      <c r="FM59" s="1779"/>
      <c r="FN59" s="1779"/>
      <c r="FO59" s="1780"/>
      <c r="FP59" s="1781"/>
      <c r="FQ59" s="1782"/>
      <c r="FR59" s="1783"/>
      <c r="FS59" s="1783"/>
      <c r="FT59" s="1779"/>
      <c r="FU59" s="1779"/>
      <c r="FV59" s="1779"/>
      <c r="FW59" s="1779"/>
      <c r="FX59" s="1779"/>
      <c r="FY59" s="1779"/>
      <c r="FZ59" s="1779"/>
      <c r="GA59" s="1779"/>
      <c r="GB59" s="1779"/>
      <c r="GC59" s="1779"/>
      <c r="GD59" s="1779"/>
      <c r="GE59" s="1779"/>
      <c r="GF59" s="1779"/>
      <c r="GG59" s="1779"/>
      <c r="GH59" s="1779"/>
      <c r="GI59" s="1779"/>
      <c r="GJ59" s="1779"/>
      <c r="GK59" s="1779"/>
      <c r="GL59" s="1779"/>
      <c r="GM59" s="1779"/>
      <c r="GN59" s="1779"/>
      <c r="GO59" s="1779"/>
      <c r="GP59" s="1779"/>
      <c r="GQ59" s="1779"/>
      <c r="GR59" s="1779"/>
      <c r="GS59" s="1779"/>
      <c r="GT59" s="1780"/>
      <c r="GU59" s="1781"/>
      <c r="GV59" s="1782"/>
      <c r="GW59" s="1783"/>
      <c r="GX59" s="1783"/>
      <c r="GY59" s="1783"/>
      <c r="GZ59" s="1787"/>
      <c r="HA59" s="1787"/>
      <c r="HB59" s="1788"/>
      <c r="HC59" s="1783"/>
      <c r="HD59" s="1783"/>
      <c r="HE59" s="1789"/>
      <c r="HF59" s="1790"/>
      <c r="HG59" s="1791"/>
      <c r="HH59" s="1757"/>
      <c r="HI59" s="1787"/>
      <c r="HJ59" s="1779"/>
      <c r="HK59" s="1779"/>
      <c r="HL59" s="1779"/>
      <c r="HM59" s="1779"/>
      <c r="HN59" s="1779"/>
      <c r="HO59" s="1779"/>
      <c r="HP59" s="1779"/>
      <c r="HQ59" s="1779"/>
      <c r="HR59" s="1779"/>
      <c r="HS59" s="1779"/>
      <c r="HT59" s="1779"/>
      <c r="HU59" s="1779"/>
      <c r="HV59" s="1779"/>
      <c r="HW59" s="1779"/>
      <c r="HX59" s="1779"/>
      <c r="HY59" s="1779"/>
      <c r="HZ59" s="1779"/>
      <c r="IA59" s="1780"/>
      <c r="IB59" s="1781"/>
      <c r="IC59" s="1782"/>
      <c r="ID59" s="1783"/>
      <c r="IE59" s="1783"/>
      <c r="IF59" s="1792"/>
      <c r="IG59" s="1792"/>
      <c r="IH59" s="1792"/>
      <c r="II59" s="1793"/>
      <c r="IJ59" s="1794"/>
      <c r="IK59" s="1792"/>
      <c r="IL59" s="1792"/>
      <c r="IM59" s="1795"/>
      <c r="IN59" s="1795"/>
      <c r="IO59" s="1779"/>
      <c r="IP59" s="1779"/>
      <c r="IQ59" s="1779"/>
      <c r="IR59" s="1779"/>
      <c r="IS59" s="1779"/>
      <c r="IT59" s="1779"/>
      <c r="IU59" s="1779"/>
      <c r="IV59" s="1779"/>
      <c r="IW59" s="1780"/>
      <c r="IX59" s="1781"/>
      <c r="IY59" s="1782"/>
      <c r="IZ59" s="1783"/>
      <c r="JA59" s="1783"/>
      <c r="JB59" s="1779"/>
      <c r="JC59" s="1788"/>
      <c r="JD59" s="1779"/>
      <c r="JE59" s="1783"/>
      <c r="JF59" s="1783"/>
      <c r="JG59" s="1792"/>
      <c r="JH59" s="1792"/>
      <c r="JI59" s="1792"/>
      <c r="JJ59" s="1792"/>
      <c r="JK59" s="1796"/>
      <c r="JL59" s="1792"/>
      <c r="JM59" s="1797"/>
      <c r="JN59" s="1797"/>
      <c r="JO59" s="1798"/>
      <c r="JP59" s="1797"/>
      <c r="JQ59" s="1797"/>
      <c r="JR59" s="1798"/>
    </row>
    <row r="60" customFormat="false" ht="11.25" hidden="false" customHeight="true" outlineLevel="0" collapsed="false">
      <c r="A60" s="1611" t="n">
        <f aca="false">A56+1</f>
        <v>45335</v>
      </c>
      <c r="B60" s="1612" t="s">
        <v>662</v>
      </c>
      <c r="C60" s="1614" t="s">
        <v>70</v>
      </c>
      <c r="D60" s="1614"/>
      <c r="E60" s="1614"/>
      <c r="F60" s="1614"/>
      <c r="G60" s="1615"/>
      <c r="H60" s="1615"/>
      <c r="I60" s="1615"/>
      <c r="J60" s="1615"/>
      <c r="K60" s="1615"/>
      <c r="L60" s="1615"/>
      <c r="M60" s="1615"/>
      <c r="N60" s="1615"/>
      <c r="O60" s="1615"/>
      <c r="P60" s="1615"/>
      <c r="Q60" s="1615"/>
      <c r="R60" s="1615"/>
      <c r="S60" s="1615"/>
      <c r="T60" s="1615"/>
      <c r="U60" s="1615"/>
      <c r="V60" s="1615"/>
      <c r="W60" s="1616"/>
      <c r="X60" s="1799"/>
      <c r="Y60" s="1800"/>
      <c r="Z60" s="1801"/>
      <c r="AA60" s="1620"/>
      <c r="AB60" s="1621"/>
      <c r="AC60" s="1622"/>
      <c r="AD60" s="1622"/>
      <c r="AE60" s="1615"/>
      <c r="AF60" s="1615"/>
      <c r="AG60" s="1615"/>
      <c r="AH60" s="1615"/>
      <c r="AI60" s="1615"/>
      <c r="AJ60" s="1615"/>
      <c r="AK60" s="1615"/>
      <c r="AL60" s="1615"/>
      <c r="AM60" s="1615"/>
      <c r="AN60" s="1615"/>
      <c r="AO60" s="1616"/>
      <c r="AP60" s="1799"/>
      <c r="AQ60" s="1800"/>
      <c r="AR60" s="1801"/>
      <c r="AS60" s="1620"/>
      <c r="AT60" s="1621"/>
      <c r="AU60" s="1622"/>
      <c r="AV60" s="1622"/>
      <c r="AW60" s="1614"/>
      <c r="AX60" s="1615"/>
      <c r="AY60" s="1615"/>
      <c r="AZ60" s="1615"/>
      <c r="BA60" s="1615"/>
      <c r="BB60" s="1615"/>
      <c r="BC60" s="1615"/>
      <c r="BD60" s="1615"/>
      <c r="BE60" s="1615"/>
      <c r="BF60" s="1615"/>
      <c r="BG60" s="1615"/>
      <c r="BH60" s="1615"/>
      <c r="BI60" s="1615"/>
      <c r="BJ60" s="1615"/>
      <c r="BK60" s="1615"/>
      <c r="BL60" s="1615"/>
      <c r="BM60" s="1615"/>
      <c r="BN60" s="1615"/>
      <c r="BO60" s="1615"/>
      <c r="BP60" s="1615"/>
      <c r="BQ60" s="1616"/>
      <c r="BR60" s="1617"/>
      <c r="BS60" s="1618"/>
      <c r="BT60" s="1619"/>
      <c r="BU60" s="1620"/>
      <c r="BV60" s="1621"/>
      <c r="BW60" s="1623"/>
      <c r="BX60" s="1615"/>
      <c r="BY60" s="1615"/>
      <c r="BZ60" s="1615"/>
      <c r="CA60" s="1615"/>
      <c r="CB60" s="1615"/>
      <c r="CC60" s="1615"/>
      <c r="CD60" s="1615"/>
      <c r="CE60" s="1615"/>
      <c r="CF60" s="1615"/>
      <c r="CG60" s="1615"/>
      <c r="CH60" s="1615"/>
      <c r="CI60" s="1616"/>
      <c r="CJ60" s="1799"/>
      <c r="CK60" s="1800"/>
      <c r="CL60" s="1801"/>
      <c r="CM60" s="1620"/>
      <c r="CN60" s="1621"/>
      <c r="CO60" s="1621"/>
      <c r="CP60" s="1621"/>
      <c r="CQ60" s="1615"/>
      <c r="CR60" s="1615"/>
      <c r="CS60" s="1615"/>
      <c r="CT60" s="1615"/>
      <c r="CU60" s="1615"/>
      <c r="CV60" s="1615"/>
      <c r="CW60" s="1615"/>
      <c r="CX60" s="1615"/>
      <c r="CY60" s="1615"/>
      <c r="CZ60" s="1615"/>
      <c r="DA60" s="1615"/>
      <c r="DB60" s="1615"/>
      <c r="DC60" s="1616"/>
      <c r="DD60" s="1799"/>
      <c r="DE60" s="1800"/>
      <c r="DF60" s="1801"/>
      <c r="DG60" s="1624"/>
      <c r="DH60" s="1625"/>
      <c r="DI60" s="1623"/>
      <c r="DJ60" s="1615"/>
      <c r="DK60" s="1615"/>
      <c r="DL60" s="1615"/>
      <c r="DM60" s="1615"/>
      <c r="DN60" s="1615"/>
      <c r="DO60" s="1615"/>
      <c r="DP60" s="1615"/>
      <c r="DQ60" s="1615"/>
      <c r="DR60" s="1615"/>
      <c r="DS60" s="1615"/>
      <c r="DT60" s="1615"/>
      <c r="DU60" s="1616"/>
      <c r="DV60" s="1799"/>
      <c r="DW60" s="1800"/>
      <c r="DX60" s="1801"/>
      <c r="DY60" s="1624"/>
      <c r="DZ60" s="1625"/>
      <c r="EA60" s="1615" t="s">
        <v>516</v>
      </c>
      <c r="EB60" s="1615"/>
      <c r="EC60" s="1615"/>
      <c r="ED60" s="1615" t="s">
        <v>516</v>
      </c>
      <c r="EE60" s="1615"/>
      <c r="EF60" s="1615"/>
      <c r="EG60" s="1615"/>
      <c r="EH60" s="1615"/>
      <c r="EI60" s="1615"/>
      <c r="EJ60" s="1615"/>
      <c r="EK60" s="1615"/>
      <c r="EL60" s="1615"/>
      <c r="EM60" s="1615"/>
      <c r="EN60" s="1615"/>
      <c r="EO60" s="1615"/>
      <c r="EP60" s="1615"/>
      <c r="EQ60" s="1615"/>
      <c r="ER60" s="1615"/>
      <c r="ES60" s="1615"/>
      <c r="ET60" s="1615"/>
      <c r="EU60" s="1615"/>
      <c r="EV60" s="1615"/>
      <c r="EW60" s="1615"/>
      <c r="EX60" s="1615"/>
      <c r="EY60" s="1616"/>
      <c r="EZ60" s="1799"/>
      <c r="FA60" s="1800"/>
      <c r="FB60" s="1801"/>
      <c r="FC60" s="1624"/>
      <c r="FD60" s="1625"/>
      <c r="FE60" s="1615"/>
      <c r="FF60" s="1615"/>
      <c r="FG60" s="1615"/>
      <c r="FH60" s="1615"/>
      <c r="FI60" s="1615"/>
      <c r="FJ60" s="1615"/>
      <c r="FK60" s="1615"/>
      <c r="FL60" s="1615"/>
      <c r="FM60" s="1615"/>
      <c r="FN60" s="1616"/>
      <c r="FO60" s="1799"/>
      <c r="FP60" s="1800"/>
      <c r="FQ60" s="1801"/>
      <c r="FR60" s="1624"/>
      <c r="FS60" s="1625"/>
      <c r="FT60" s="1615"/>
      <c r="FU60" s="1627"/>
      <c r="FV60" s="1627"/>
      <c r="FW60" s="1627"/>
      <c r="FX60" s="1627"/>
      <c r="FY60" s="1627"/>
      <c r="FZ60" s="1627"/>
      <c r="GA60" s="1627"/>
      <c r="GB60" s="1627"/>
      <c r="GC60" s="1627"/>
      <c r="GD60" s="1627"/>
      <c r="GE60" s="1627"/>
      <c r="GF60" s="1627"/>
      <c r="GG60" s="1627"/>
      <c r="GH60" s="1627"/>
      <c r="GI60" s="1627"/>
      <c r="GJ60" s="1627"/>
      <c r="GK60" s="1627"/>
      <c r="GL60" s="1627"/>
      <c r="GM60" s="1627"/>
      <c r="GN60" s="1627"/>
      <c r="GO60" s="1627"/>
      <c r="GP60" s="1627"/>
      <c r="GQ60" s="1627"/>
      <c r="GR60" s="1627"/>
      <c r="GS60" s="1628"/>
      <c r="GT60" s="1803"/>
      <c r="GU60" s="1804"/>
      <c r="GV60" s="1801"/>
      <c r="GW60" s="1631"/>
      <c r="GX60" s="1621"/>
      <c r="GY60" s="1620"/>
      <c r="GZ60" s="1838"/>
      <c r="HA60" s="1839"/>
      <c r="HB60" s="1840"/>
      <c r="HC60" s="1635"/>
      <c r="HD60" s="1636"/>
      <c r="HE60" s="1841"/>
      <c r="HF60" s="1638"/>
      <c r="HG60" s="1639"/>
      <c r="HH60" s="1640"/>
      <c r="HI60" s="1842"/>
      <c r="HJ60" s="1627"/>
      <c r="HK60" s="1627"/>
      <c r="HL60" s="1627"/>
      <c r="HM60" s="1627"/>
      <c r="HN60" s="1627"/>
      <c r="HO60" s="1627"/>
      <c r="HP60" s="1627"/>
      <c r="HQ60" s="1627"/>
      <c r="HR60" s="1627"/>
      <c r="HS60" s="1627"/>
      <c r="HT60" s="1627"/>
      <c r="HU60" s="1627"/>
      <c r="HV60" s="1627"/>
      <c r="HW60" s="1627"/>
      <c r="HX60" s="1627"/>
      <c r="HY60" s="1627"/>
      <c r="HZ60" s="1628"/>
      <c r="IA60" s="1803"/>
      <c r="IB60" s="1804"/>
      <c r="IC60" s="1801"/>
      <c r="ID60" s="1620"/>
      <c r="IE60" s="1631"/>
      <c r="IF60" s="1642"/>
      <c r="IG60" s="1642"/>
      <c r="IH60" s="1643"/>
      <c r="II60" s="1812"/>
      <c r="IJ60" s="1813"/>
      <c r="IK60" s="1646"/>
      <c r="IL60" s="1647"/>
      <c r="IM60" s="1648"/>
      <c r="IN60" s="1649"/>
      <c r="IO60" s="1650"/>
      <c r="IP60" s="1650"/>
      <c r="IQ60" s="1650"/>
      <c r="IR60" s="1650"/>
      <c r="IS60" s="1650"/>
      <c r="IT60" s="1650"/>
      <c r="IU60" s="1650"/>
      <c r="IV60" s="1651"/>
      <c r="IW60" s="1814"/>
      <c r="IX60" s="1815"/>
      <c r="IY60" s="1816"/>
      <c r="IZ60" s="1620"/>
      <c r="JA60" s="1621"/>
      <c r="JB60" s="1655"/>
      <c r="JC60" s="1807"/>
      <c r="JD60" s="1657"/>
      <c r="JE60" s="1658"/>
      <c r="JF60" s="1659"/>
      <c r="JG60" s="1817"/>
      <c r="JH60" s="1817"/>
      <c r="JI60" s="1817"/>
      <c r="JJ60" s="1855"/>
      <c r="JK60" s="1856"/>
      <c r="JL60" s="1663"/>
      <c r="JM60" s="1664" t="e">
        <f aca="false">JM$4:JM$4+SUMIF($C$5:JL$5,"Нараст. баланс",$C62:JL62)+SUMIF($C$7:JH$7,"Итого (с ВНР)",$C62:JH62)-SUMIF($C$5:JL$5,"Геол. снижение,  т/сут",$C62:JL62)-SUMIF(JJ$7:JL$7,"Итого",JJ62:JL62)-SUMIF($C$7:JL$7,"Итого (с ВСП)",$C62:JL62)</f>
        <v>#VALUE!</v>
      </c>
      <c r="JN60" s="1665" t="n">
        <f aca="false">'02.24 ННГ без НГДП по датам'!JM60:JM62</f>
        <v>23229.686</v>
      </c>
      <c r="JO60" s="1666" t="e">
        <f aca="false">'02.24 НГДП по датам'!CA60:CA62</f>
        <v>#VALUE!</v>
      </c>
      <c r="JP60" s="1667"/>
      <c r="JQ60" s="1668"/>
      <c r="JR60" s="1819"/>
    </row>
    <row r="61" customFormat="false" ht="11.25" hidden="false" customHeight="true" outlineLevel="0" collapsed="false">
      <c r="A61" s="1611"/>
      <c r="B61" s="1670" t="s">
        <v>663</v>
      </c>
      <c r="C61" s="1672" t="n">
        <v>845</v>
      </c>
      <c r="D61" s="1672"/>
      <c r="E61" s="1672"/>
      <c r="F61" s="1672"/>
      <c r="G61" s="1673"/>
      <c r="H61" s="1673"/>
      <c r="I61" s="1673"/>
      <c r="J61" s="1673"/>
      <c r="K61" s="1673"/>
      <c r="L61" s="1673"/>
      <c r="M61" s="1673"/>
      <c r="N61" s="1673"/>
      <c r="O61" s="1673"/>
      <c r="P61" s="1673"/>
      <c r="Q61" s="1673"/>
      <c r="R61" s="1673"/>
      <c r="S61" s="1673"/>
      <c r="T61" s="1673"/>
      <c r="U61" s="1673"/>
      <c r="V61" s="1673"/>
      <c r="W61" s="1674"/>
      <c r="X61" s="1675"/>
      <c r="Y61" s="1676"/>
      <c r="Z61" s="1677"/>
      <c r="AA61" s="1678" t="n">
        <f aca="false">COUNTA(C61:Z61)</f>
        <v>1</v>
      </c>
      <c r="AB61" s="1679"/>
      <c r="AC61" s="1680"/>
      <c r="AD61" s="1680"/>
      <c r="AE61" s="1673"/>
      <c r="AF61" s="1673"/>
      <c r="AG61" s="1673"/>
      <c r="AH61" s="1673"/>
      <c r="AI61" s="1673"/>
      <c r="AJ61" s="1673"/>
      <c r="AK61" s="1673"/>
      <c r="AL61" s="1673"/>
      <c r="AM61" s="1673"/>
      <c r="AN61" s="1673"/>
      <c r="AO61" s="1674"/>
      <c r="AP61" s="1675"/>
      <c r="AQ61" s="1676"/>
      <c r="AR61" s="1677"/>
      <c r="AS61" s="1678" t="n">
        <f aca="false">COUNTA(AC61:AR61)</f>
        <v>0</v>
      </c>
      <c r="AT61" s="1679"/>
      <c r="AU61" s="1680"/>
      <c r="AV61" s="1680"/>
      <c r="AW61" s="1680"/>
      <c r="AX61" s="1680"/>
      <c r="AY61" s="1680"/>
      <c r="AZ61" s="1680"/>
      <c r="BA61" s="1680"/>
      <c r="BB61" s="1680"/>
      <c r="BC61" s="1680"/>
      <c r="BD61" s="1680"/>
      <c r="BE61" s="1680"/>
      <c r="BF61" s="1680"/>
      <c r="BG61" s="1680"/>
      <c r="BH61" s="1680"/>
      <c r="BI61" s="1680"/>
      <c r="BJ61" s="1680"/>
      <c r="BK61" s="1680"/>
      <c r="BL61" s="1680"/>
      <c r="BM61" s="1680"/>
      <c r="BN61" s="1680"/>
      <c r="BO61" s="1680"/>
      <c r="BP61" s="1680"/>
      <c r="BQ61" s="1680"/>
      <c r="BR61" s="1681"/>
      <c r="BS61" s="1681"/>
      <c r="BT61" s="1681"/>
      <c r="BU61" s="1678" t="n">
        <f aca="false">COUNTA(AU61:BT61)</f>
        <v>0</v>
      </c>
      <c r="BV61" s="1679"/>
      <c r="BW61" s="1682"/>
      <c r="BX61" s="1673"/>
      <c r="BY61" s="1673"/>
      <c r="BZ61" s="1673"/>
      <c r="CA61" s="1673"/>
      <c r="CB61" s="1673"/>
      <c r="CC61" s="1673"/>
      <c r="CD61" s="1673"/>
      <c r="CE61" s="1673"/>
      <c r="CF61" s="1673"/>
      <c r="CG61" s="1673"/>
      <c r="CH61" s="1673"/>
      <c r="CI61" s="1674"/>
      <c r="CJ61" s="1675"/>
      <c r="CK61" s="1676"/>
      <c r="CL61" s="1677"/>
      <c r="CM61" s="1678" t="n">
        <f aca="false">COUNTA(BW61:CL61)</f>
        <v>0</v>
      </c>
      <c r="CN61" s="1679"/>
      <c r="CO61" s="1679" t="n">
        <f aca="false">AA61+AS61+BU61+CM61</f>
        <v>1</v>
      </c>
      <c r="CP61" s="1679"/>
      <c r="CQ61" s="1673"/>
      <c r="CR61" s="1673"/>
      <c r="CS61" s="1673"/>
      <c r="CT61" s="1673"/>
      <c r="CU61" s="1673"/>
      <c r="CV61" s="1673"/>
      <c r="CW61" s="1673"/>
      <c r="CX61" s="1673"/>
      <c r="CY61" s="1673"/>
      <c r="CZ61" s="1673"/>
      <c r="DA61" s="1673"/>
      <c r="DB61" s="1673"/>
      <c r="DC61" s="1674"/>
      <c r="DD61" s="1675"/>
      <c r="DE61" s="1676"/>
      <c r="DF61" s="1677"/>
      <c r="DG61" s="1683" t="n">
        <f aca="false">SUBTOTAL(9,CQ63:DF63)</f>
        <v>0</v>
      </c>
      <c r="DH61" s="1684"/>
      <c r="DI61" s="1682"/>
      <c r="DJ61" s="1673"/>
      <c r="DK61" s="1673"/>
      <c r="DL61" s="1673"/>
      <c r="DM61" s="1673"/>
      <c r="DN61" s="1673"/>
      <c r="DO61" s="1673"/>
      <c r="DP61" s="1673"/>
      <c r="DQ61" s="1673"/>
      <c r="DR61" s="1673"/>
      <c r="DS61" s="1673"/>
      <c r="DT61" s="1673"/>
      <c r="DU61" s="1674"/>
      <c r="DV61" s="1675"/>
      <c r="DW61" s="1676"/>
      <c r="DX61" s="1677"/>
      <c r="DY61" s="1683" t="n">
        <f aca="false">COUNTA(DI61:DX61)</f>
        <v>0</v>
      </c>
      <c r="DZ61" s="1684"/>
      <c r="EA61" s="1673" t="s">
        <v>664</v>
      </c>
      <c r="EB61" s="1673"/>
      <c r="EC61" s="1673"/>
      <c r="ED61" s="1673" t="s">
        <v>664</v>
      </c>
      <c r="EE61" s="1673"/>
      <c r="EF61" s="1673"/>
      <c r="EG61" s="1673"/>
      <c r="EH61" s="1673"/>
      <c r="EI61" s="1673"/>
      <c r="EJ61" s="1673"/>
      <c r="EK61" s="1673"/>
      <c r="EL61" s="1673"/>
      <c r="EM61" s="1673"/>
      <c r="EN61" s="1673"/>
      <c r="EO61" s="1673"/>
      <c r="EP61" s="1673"/>
      <c r="EQ61" s="1673"/>
      <c r="ER61" s="1673"/>
      <c r="ES61" s="1673"/>
      <c r="ET61" s="1673"/>
      <c r="EU61" s="1673"/>
      <c r="EV61" s="1673"/>
      <c r="EW61" s="1673"/>
      <c r="EX61" s="1673"/>
      <c r="EY61" s="1674"/>
      <c r="EZ61" s="1675"/>
      <c r="FA61" s="1676"/>
      <c r="FB61" s="1677"/>
      <c r="FC61" s="1683" t="n">
        <f aca="false">COUNTA(EA61:FB61)</f>
        <v>2</v>
      </c>
      <c r="FD61" s="1684"/>
      <c r="FE61" s="1673"/>
      <c r="FF61" s="1673"/>
      <c r="FG61" s="1673"/>
      <c r="FH61" s="1673"/>
      <c r="FI61" s="1673"/>
      <c r="FJ61" s="1673"/>
      <c r="FK61" s="1673"/>
      <c r="FL61" s="1673"/>
      <c r="FM61" s="1673"/>
      <c r="FN61" s="1674"/>
      <c r="FO61" s="1675"/>
      <c r="FP61" s="1676"/>
      <c r="FQ61" s="1677"/>
      <c r="FR61" s="1683" t="n">
        <f aca="false">COUNTA(FE61:FQ61)</f>
        <v>0</v>
      </c>
      <c r="FS61" s="1684"/>
      <c r="FT61" s="1673"/>
      <c r="FU61" s="1686"/>
      <c r="FV61" s="1686"/>
      <c r="FW61" s="1686"/>
      <c r="FX61" s="1686"/>
      <c r="FY61" s="1686"/>
      <c r="FZ61" s="1686"/>
      <c r="GA61" s="1686"/>
      <c r="GB61" s="1686"/>
      <c r="GC61" s="1686"/>
      <c r="GD61" s="1686"/>
      <c r="GE61" s="1686"/>
      <c r="GF61" s="1686"/>
      <c r="GG61" s="1686"/>
      <c r="GH61" s="1686"/>
      <c r="GI61" s="1686"/>
      <c r="GJ61" s="1686"/>
      <c r="GK61" s="1686"/>
      <c r="GL61" s="1686"/>
      <c r="GM61" s="1686"/>
      <c r="GN61" s="1686"/>
      <c r="GO61" s="1686"/>
      <c r="GP61" s="1686"/>
      <c r="GQ61" s="1686"/>
      <c r="GR61" s="1686"/>
      <c r="GS61" s="1687"/>
      <c r="GT61" s="1688"/>
      <c r="GU61" s="1689"/>
      <c r="GV61" s="1677"/>
      <c r="GW61" s="1690" t="n">
        <f aca="false">SUBTOTAL(9,FT63:GV63)</f>
        <v>0</v>
      </c>
      <c r="GX61" s="1679" t="n">
        <f aca="false">SUBTOTAL(9,FT63:GV63)</f>
        <v>0</v>
      </c>
      <c r="GY61" s="1691"/>
      <c r="GZ61" s="1845"/>
      <c r="HA61" s="1846"/>
      <c r="HB61" s="1694"/>
      <c r="HC61" s="1695"/>
      <c r="HD61" s="1696"/>
      <c r="HE61" s="1697"/>
      <c r="HF61" s="1698"/>
      <c r="HG61" s="1699"/>
      <c r="HH61" s="1700"/>
      <c r="HI61" s="1847"/>
      <c r="HJ61" s="1686"/>
      <c r="HK61" s="1686"/>
      <c r="HL61" s="1686"/>
      <c r="HM61" s="1686"/>
      <c r="HN61" s="1686"/>
      <c r="HO61" s="1686"/>
      <c r="HP61" s="1686"/>
      <c r="HQ61" s="1686"/>
      <c r="HR61" s="1686"/>
      <c r="HS61" s="1686"/>
      <c r="HT61" s="1686"/>
      <c r="HU61" s="1686"/>
      <c r="HV61" s="1686"/>
      <c r="HW61" s="1686"/>
      <c r="HX61" s="1686"/>
      <c r="HY61" s="1686"/>
      <c r="HZ61" s="1687"/>
      <c r="IA61" s="1688"/>
      <c r="IB61" s="1689"/>
      <c r="IC61" s="1677"/>
      <c r="ID61" s="1678" t="n">
        <f aca="false">SUBTOTAL(9,HG63:IC63)</f>
        <v>0</v>
      </c>
      <c r="IE61" s="1702"/>
      <c r="IF61" s="1703"/>
      <c r="IG61" s="1703"/>
      <c r="IH61" s="1704"/>
      <c r="II61" s="1705"/>
      <c r="IJ61" s="1706"/>
      <c r="IK61" s="1707" t="n">
        <f aca="false">SUBTOTAL(9,IF63:IJ63)</f>
        <v>0</v>
      </c>
      <c r="IL61" s="1708"/>
      <c r="IM61" s="1709"/>
      <c r="IN61" s="1710"/>
      <c r="IO61" s="1711"/>
      <c r="IP61" s="1711"/>
      <c r="IQ61" s="1711"/>
      <c r="IR61" s="1711"/>
      <c r="IS61" s="1711"/>
      <c r="IT61" s="1711"/>
      <c r="IU61" s="1711"/>
      <c r="IV61" s="1712"/>
      <c r="IW61" s="1713"/>
      <c r="IX61" s="1714"/>
      <c r="IY61" s="1715"/>
      <c r="IZ61" s="1678" t="n">
        <f aca="false">SUBTOTAL(3,IM61:IY61)</f>
        <v>0</v>
      </c>
      <c r="JA61" s="1716"/>
      <c r="JB61" s="1717"/>
      <c r="JC61" s="1718"/>
      <c r="JD61" s="1719"/>
      <c r="JE61" s="1720"/>
      <c r="JF61" s="1721"/>
      <c r="JG61" s="1827"/>
      <c r="JH61" s="1827"/>
      <c r="JI61" s="1827"/>
      <c r="JJ61" s="1858"/>
      <c r="JK61" s="1859"/>
      <c r="JL61" s="1725"/>
      <c r="JM61" s="1664"/>
      <c r="JN61" s="1665"/>
      <c r="JO61" s="1666"/>
      <c r="JP61" s="1726"/>
      <c r="JQ61" s="1727"/>
      <c r="JR61" s="1728"/>
    </row>
    <row r="62" customFormat="false" ht="11.25" hidden="false" customHeight="true" outlineLevel="0" collapsed="false">
      <c r="A62" s="1611"/>
      <c r="B62" s="1729" t="s">
        <v>661</v>
      </c>
      <c r="C62" s="1731" t="n">
        <v>50</v>
      </c>
      <c r="D62" s="1731"/>
      <c r="E62" s="1731"/>
      <c r="F62" s="1731"/>
      <c r="G62" s="1732"/>
      <c r="H62" s="1732"/>
      <c r="I62" s="1732"/>
      <c r="J62" s="1732"/>
      <c r="K62" s="1732"/>
      <c r="L62" s="1732"/>
      <c r="M62" s="1732"/>
      <c r="N62" s="1732"/>
      <c r="O62" s="1732"/>
      <c r="P62" s="1732"/>
      <c r="Q62" s="1732"/>
      <c r="R62" s="1732"/>
      <c r="S62" s="1732"/>
      <c r="T62" s="1732"/>
      <c r="U62" s="1732"/>
      <c r="V62" s="1732"/>
      <c r="W62" s="1733"/>
      <c r="X62" s="1734"/>
      <c r="Y62" s="1735"/>
      <c r="Z62" s="1736"/>
      <c r="AA62" s="1737" t="n">
        <f aca="false">SUBTOTAL(9,C62:Z62)</f>
        <v>50</v>
      </c>
      <c r="AB62" s="1738" t="n">
        <f aca="false">AA62+AB58</f>
        <v>310</v>
      </c>
      <c r="AC62" s="1739"/>
      <c r="AD62" s="1739"/>
      <c r="AE62" s="1732"/>
      <c r="AF62" s="1732"/>
      <c r="AG62" s="1732"/>
      <c r="AH62" s="1732"/>
      <c r="AI62" s="1732"/>
      <c r="AJ62" s="1732"/>
      <c r="AK62" s="1732"/>
      <c r="AL62" s="1732"/>
      <c r="AM62" s="1732"/>
      <c r="AN62" s="1732"/>
      <c r="AO62" s="1733"/>
      <c r="AP62" s="1734"/>
      <c r="AQ62" s="1735"/>
      <c r="AR62" s="1736"/>
      <c r="AS62" s="1737" t="n">
        <f aca="false">SUBTOTAL(9,AC62:AR62)</f>
        <v>0</v>
      </c>
      <c r="AT62" s="1738" t="n">
        <f aca="false">AS62+AT58</f>
        <v>0</v>
      </c>
      <c r="AU62" s="1739"/>
      <c r="AV62" s="1739"/>
      <c r="AW62" s="1731"/>
      <c r="AX62" s="1732"/>
      <c r="AY62" s="1732"/>
      <c r="AZ62" s="1732"/>
      <c r="BA62" s="1732"/>
      <c r="BB62" s="1732"/>
      <c r="BC62" s="1732"/>
      <c r="BD62" s="1732"/>
      <c r="BE62" s="1732"/>
      <c r="BF62" s="1732"/>
      <c r="BG62" s="1732"/>
      <c r="BH62" s="1732"/>
      <c r="BI62" s="1732"/>
      <c r="BJ62" s="1732"/>
      <c r="BK62" s="1732"/>
      <c r="BL62" s="1732"/>
      <c r="BM62" s="1732"/>
      <c r="BN62" s="1732"/>
      <c r="BO62" s="1732"/>
      <c r="BP62" s="1732"/>
      <c r="BQ62" s="1733"/>
      <c r="BR62" s="1734"/>
      <c r="BS62" s="1735"/>
      <c r="BT62" s="1736"/>
      <c r="BU62" s="1737" t="n">
        <f aca="false">SUBTOTAL(9,AU62:BT62)</f>
        <v>0</v>
      </c>
      <c r="BV62" s="1738" t="n">
        <f aca="false">BU62+BV58</f>
        <v>143</v>
      </c>
      <c r="BW62" s="1740"/>
      <c r="BX62" s="1732"/>
      <c r="BY62" s="1732"/>
      <c r="BZ62" s="1732"/>
      <c r="CA62" s="1732"/>
      <c r="CB62" s="1732"/>
      <c r="CC62" s="1732"/>
      <c r="CD62" s="1732"/>
      <c r="CE62" s="1732"/>
      <c r="CF62" s="1732"/>
      <c r="CG62" s="1732"/>
      <c r="CH62" s="1732"/>
      <c r="CI62" s="1733"/>
      <c r="CJ62" s="1734"/>
      <c r="CK62" s="1735"/>
      <c r="CL62" s="1736"/>
      <c r="CM62" s="1737" t="n">
        <f aca="false">SUBTOTAL(9,BW62:CL62)</f>
        <v>0</v>
      </c>
      <c r="CN62" s="1738" t="n">
        <f aca="false">CM62+CN58</f>
        <v>0</v>
      </c>
      <c r="CO62" s="1738" t="n">
        <f aca="false">AA62+AS62+BU62+CM62</f>
        <v>50</v>
      </c>
      <c r="CP62" s="1738" t="n">
        <f aca="false">CO62+CP58</f>
        <v>453</v>
      </c>
      <c r="CQ62" s="1732"/>
      <c r="CR62" s="1732"/>
      <c r="CS62" s="1732"/>
      <c r="CT62" s="1732"/>
      <c r="CU62" s="1732"/>
      <c r="CV62" s="1732"/>
      <c r="CW62" s="1732"/>
      <c r="CX62" s="1732"/>
      <c r="CY62" s="1732"/>
      <c r="CZ62" s="1732"/>
      <c r="DA62" s="1732"/>
      <c r="DB62" s="1732"/>
      <c r="DC62" s="1733"/>
      <c r="DD62" s="1734"/>
      <c r="DE62" s="1735"/>
      <c r="DF62" s="1736"/>
      <c r="DG62" s="1741" t="n">
        <f aca="false">SUBTOTAL(9,CQ62:DF62)</f>
        <v>0</v>
      </c>
      <c r="DH62" s="1742" t="n">
        <f aca="false">DG62:DG62+IF($B58:$B58=2,0,DH58:DH58)</f>
        <v>0</v>
      </c>
      <c r="DI62" s="1740"/>
      <c r="DJ62" s="1732"/>
      <c r="DK62" s="1732"/>
      <c r="DL62" s="1732"/>
      <c r="DM62" s="1732"/>
      <c r="DN62" s="1732"/>
      <c r="DO62" s="1732"/>
      <c r="DP62" s="1732"/>
      <c r="DQ62" s="1732"/>
      <c r="DR62" s="1732"/>
      <c r="DS62" s="1732"/>
      <c r="DT62" s="1732"/>
      <c r="DU62" s="1733"/>
      <c r="DV62" s="1734"/>
      <c r="DW62" s="1735"/>
      <c r="DX62" s="1736"/>
      <c r="DY62" s="1741" t="n">
        <f aca="false">SUBTOTAL(9,DI62:DX62)</f>
        <v>0</v>
      </c>
      <c r="DZ62" s="1742" t="n">
        <f aca="false">DY62:DY62+IF($B58:$B58=2,0,DZ58:DZ58)</f>
        <v>0</v>
      </c>
      <c r="EA62" s="1732" t="n">
        <v>10</v>
      </c>
      <c r="EB62" s="1732"/>
      <c r="EC62" s="1732"/>
      <c r="ED62" s="1732" t="n">
        <v>10</v>
      </c>
      <c r="EE62" s="1871"/>
      <c r="EF62" s="1732"/>
      <c r="EG62" s="1732"/>
      <c r="EH62" s="1732"/>
      <c r="EI62" s="1732"/>
      <c r="EJ62" s="1732"/>
      <c r="EK62" s="1732"/>
      <c r="EL62" s="1732"/>
      <c r="EM62" s="1732"/>
      <c r="EN62" s="1732"/>
      <c r="EO62" s="1732"/>
      <c r="EP62" s="1732"/>
      <c r="EQ62" s="1732"/>
      <c r="ER62" s="1732"/>
      <c r="ES62" s="1732"/>
      <c r="ET62" s="1732"/>
      <c r="EU62" s="1732"/>
      <c r="EV62" s="1732"/>
      <c r="EW62" s="1732"/>
      <c r="EX62" s="1732"/>
      <c r="EY62" s="1733"/>
      <c r="EZ62" s="1734"/>
      <c r="FA62" s="1735"/>
      <c r="FB62" s="1736"/>
      <c r="FC62" s="1741" t="n">
        <f aca="false">SUBTOTAL(9,EA62:FB62)</f>
        <v>20</v>
      </c>
      <c r="FD62" s="1742" t="n">
        <f aca="false">FC62:FC62+IF($B58:$B58=2,0,FD58:FD58)</f>
        <v>101</v>
      </c>
      <c r="FE62" s="1732"/>
      <c r="FF62" s="1732"/>
      <c r="FG62" s="1732"/>
      <c r="FH62" s="1732"/>
      <c r="FI62" s="1732"/>
      <c r="FJ62" s="1732"/>
      <c r="FK62" s="1732"/>
      <c r="FL62" s="1732"/>
      <c r="FM62" s="1732"/>
      <c r="FN62" s="1733"/>
      <c r="FO62" s="1734"/>
      <c r="FP62" s="1735"/>
      <c r="FQ62" s="1736"/>
      <c r="FR62" s="1741" t="n">
        <f aca="false">SUBTOTAL(9,FE62:FQ62)</f>
        <v>0</v>
      </c>
      <c r="FS62" s="1742" t="n">
        <f aca="false">FR62:FR62+IF($B58:$B58=2,0,FS58:FS58)</f>
        <v>0</v>
      </c>
      <c r="FT62" s="1732"/>
      <c r="FU62" s="1744"/>
      <c r="FV62" s="1744"/>
      <c r="FW62" s="1744"/>
      <c r="FX62" s="1744"/>
      <c r="FY62" s="1744"/>
      <c r="FZ62" s="1744"/>
      <c r="GA62" s="1744"/>
      <c r="GB62" s="1744"/>
      <c r="GC62" s="1744"/>
      <c r="GD62" s="1744"/>
      <c r="GE62" s="1744"/>
      <c r="GF62" s="1744"/>
      <c r="GG62" s="1744"/>
      <c r="GH62" s="1744"/>
      <c r="GI62" s="1744"/>
      <c r="GJ62" s="1744"/>
      <c r="GK62" s="1744"/>
      <c r="GL62" s="1744"/>
      <c r="GM62" s="1744"/>
      <c r="GN62" s="1744"/>
      <c r="GO62" s="1744"/>
      <c r="GP62" s="1744"/>
      <c r="GQ62" s="1744"/>
      <c r="GR62" s="1744"/>
      <c r="GS62" s="1745"/>
      <c r="GT62" s="1746"/>
      <c r="GU62" s="1747"/>
      <c r="GV62" s="1736"/>
      <c r="GW62" s="1748" t="n">
        <f aca="false">SUBTOTAL(9,FT62:GV62)</f>
        <v>0</v>
      </c>
      <c r="GX62" s="1738" t="n">
        <f aca="false">SUBTOTAL(9,FT62:GV62)</f>
        <v>0</v>
      </c>
      <c r="GY62" s="1737" t="n">
        <f aca="false">GX62:GX62+IF($B58:$B58=2,0,GY58:GY58)</f>
        <v>0</v>
      </c>
      <c r="GZ62" s="1749"/>
      <c r="HA62" s="1750"/>
      <c r="HB62" s="1751" t="e">
        <f aca="false">'02.24 НГДП по датам'!BA62</f>
        <v>#VALUE!</v>
      </c>
      <c r="HC62" s="1752" t="e">
        <f aca="false">SUBTOTAL(9,GZ62:HB62)</f>
        <v>#VALUE!</v>
      </c>
      <c r="HD62" s="1753" t="n">
        <f aca="false">$HD$3+HD58</f>
        <v>494.39</v>
      </c>
      <c r="HE62" s="1754" t="n">
        <f aca="false">$HE$3+HE58</f>
        <v>155.61</v>
      </c>
      <c r="HF62" s="1831" t="n">
        <f aca="false">SUM(HD62:HE62)</f>
        <v>650</v>
      </c>
      <c r="HG62" s="1756"/>
      <c r="HH62" s="1757"/>
      <c r="HI62" s="1832"/>
      <c r="HJ62" s="1744"/>
      <c r="HK62" s="1744"/>
      <c r="HL62" s="1744"/>
      <c r="HM62" s="1744"/>
      <c r="HN62" s="1744"/>
      <c r="HO62" s="1744"/>
      <c r="HP62" s="1744"/>
      <c r="HQ62" s="1744"/>
      <c r="HR62" s="1744"/>
      <c r="HS62" s="1744"/>
      <c r="HT62" s="1744"/>
      <c r="HU62" s="1744"/>
      <c r="HV62" s="1744"/>
      <c r="HW62" s="1744"/>
      <c r="HX62" s="1744"/>
      <c r="HY62" s="1744"/>
      <c r="HZ62" s="1745"/>
      <c r="IA62" s="1746"/>
      <c r="IB62" s="1747"/>
      <c r="IC62" s="1736"/>
      <c r="ID62" s="1737" t="n">
        <f aca="false">SUBTOTAL(9,HG62:IC62)</f>
        <v>0</v>
      </c>
      <c r="IE62" s="1748" t="n">
        <f aca="false">ID62:ID62+IF($B58:$B58=2,0,IE58:IE58)</f>
        <v>136</v>
      </c>
      <c r="IF62" s="1759"/>
      <c r="IG62" s="1759"/>
      <c r="IH62" s="1760"/>
      <c r="II62" s="1761"/>
      <c r="IJ62" s="1762"/>
      <c r="IK62" s="1763" t="n">
        <f aca="false">SUBTOTAL(9,IF62:IJ62)</f>
        <v>0</v>
      </c>
      <c r="IL62" s="1764" t="n">
        <f aca="false">IK62:IK62+IF($B58:$B58=2,0,IL58:IL58)</f>
        <v>0</v>
      </c>
      <c r="IM62" s="1765"/>
      <c r="IN62" s="1765"/>
      <c r="IO62" s="1732"/>
      <c r="IP62" s="1732"/>
      <c r="IQ62" s="1732"/>
      <c r="IR62" s="1732"/>
      <c r="IS62" s="1732"/>
      <c r="IT62" s="1732"/>
      <c r="IU62" s="1732"/>
      <c r="IV62" s="1733"/>
      <c r="IW62" s="1734"/>
      <c r="IX62" s="1735"/>
      <c r="IY62" s="1736"/>
      <c r="IZ62" s="1737" t="n">
        <f aca="false">SUBTOTAL(9,IM62:IY62)</f>
        <v>0</v>
      </c>
      <c r="JA62" s="1738" t="n">
        <f aca="false">IZ62:IZ62+IF($B58:$B58=2,0,JA58:JA58)</f>
        <v>7.9</v>
      </c>
      <c r="JB62" s="1766"/>
      <c r="JC62" s="1767" t="e">
        <f aca="false">'02.24 НГДП по датам'!BT62</f>
        <v>#VALUE!</v>
      </c>
      <c r="JD62" s="1834" t="n">
        <f aca="false">$JD$14</f>
        <v>0</v>
      </c>
      <c r="JE62" s="1769" t="e">
        <f aca="false">SUBTOTAL(9,JB62:JD62)</f>
        <v>#VALUE!</v>
      </c>
      <c r="JF62" s="1770" t="n">
        <f aca="false">SUMIF($C$5:JE$5,"Накопленный эффект, т/сут",$C62:JE62)+SUMIF($C$5:JE$5,"Нараст.  по потенциалу",$C62:JE62)-SUMIF($C$5:JE$5,"Нараст. по остановкам",$C62:JE62)-SUMIF($C$5:JE$5,"ИТОГО перевод в ППД",$C62:JE62)-SUMIF($C$5:JE$5,"ИТОГО  нерент, по распоряж.",$C62:JE62)-SUMIF($C$5:JE$5,"ИТОГО ост. дебит от ЗБС, Углуб., ПВЛГ/ПНЛГ",$C62:JE62)</f>
        <v>410.1</v>
      </c>
      <c r="JG62" s="1764"/>
      <c r="JH62" s="1764"/>
      <c r="JI62" s="1764"/>
      <c r="JJ62" s="1862"/>
      <c r="JK62" s="1863"/>
      <c r="JL62" s="1763" t="n">
        <f aca="false">SUBTOTAL(9,JG62:JJ62)</f>
        <v>0</v>
      </c>
      <c r="JM62" s="1664"/>
      <c r="JN62" s="1665"/>
      <c r="JO62" s="1666"/>
      <c r="JP62" s="1774" t="n">
        <f aca="false">JP$4:JP$4+SUMIF($C$5:JL$5,"Нараст. по остановкам",$C62:JL62)-SUMIF($C$5:JL$5,"Нараст.  по потенциалу",$C62:JL62)</f>
        <v>788.705</v>
      </c>
      <c r="JQ62" s="1775" t="n">
        <f aca="false">'02.24 ННГ без НГДП по датам'!JP62</f>
        <v>706.812</v>
      </c>
      <c r="JR62" s="1776" t="n">
        <f aca="false">'02.24 НГДП по датам'!CB62</f>
        <v>81.893</v>
      </c>
    </row>
    <row r="63" customFormat="false" ht="1.5" hidden="false" customHeight="true" outlineLevel="0" collapsed="false">
      <c r="A63" s="1777"/>
      <c r="B63" s="1777"/>
      <c r="C63" s="1778"/>
      <c r="D63" s="1778"/>
      <c r="E63" s="1778"/>
      <c r="F63" s="1778"/>
      <c r="G63" s="1779"/>
      <c r="H63" s="1779"/>
      <c r="I63" s="1779"/>
      <c r="J63" s="1779"/>
      <c r="K63" s="1779"/>
      <c r="L63" s="1779"/>
      <c r="M63" s="1779"/>
      <c r="N63" s="1779"/>
      <c r="O63" s="1779"/>
      <c r="P63" s="1779"/>
      <c r="Q63" s="1779"/>
      <c r="R63" s="1779"/>
      <c r="S63" s="1779"/>
      <c r="T63" s="1779"/>
      <c r="U63" s="1779"/>
      <c r="V63" s="1779"/>
      <c r="W63" s="1779"/>
      <c r="X63" s="1780"/>
      <c r="Y63" s="1781"/>
      <c r="Z63" s="1782"/>
      <c r="AA63" s="1783"/>
      <c r="AB63" s="1783"/>
      <c r="AC63" s="1784"/>
      <c r="AD63" s="1784"/>
      <c r="AE63" s="1779"/>
      <c r="AF63" s="1779"/>
      <c r="AG63" s="1779"/>
      <c r="AH63" s="1779"/>
      <c r="AI63" s="1779"/>
      <c r="AJ63" s="1779"/>
      <c r="AK63" s="1779"/>
      <c r="AL63" s="1779"/>
      <c r="AM63" s="1779"/>
      <c r="AN63" s="1779"/>
      <c r="AO63" s="1779"/>
      <c r="AP63" s="1780"/>
      <c r="AQ63" s="1781"/>
      <c r="AR63" s="1782"/>
      <c r="AS63" s="1783"/>
      <c r="AT63" s="1783"/>
      <c r="AU63" s="1778"/>
      <c r="AV63" s="1778"/>
      <c r="AW63" s="1785"/>
      <c r="AX63" s="1779"/>
      <c r="AY63" s="1779"/>
      <c r="AZ63" s="1779"/>
      <c r="BA63" s="1779"/>
      <c r="BB63" s="1779"/>
      <c r="BC63" s="1779"/>
      <c r="BD63" s="1779"/>
      <c r="BE63" s="1779"/>
      <c r="BF63" s="1779"/>
      <c r="BG63" s="1779"/>
      <c r="BH63" s="1779"/>
      <c r="BI63" s="1779"/>
      <c r="BJ63" s="1779"/>
      <c r="BK63" s="1779"/>
      <c r="BL63" s="1779"/>
      <c r="BM63" s="1779"/>
      <c r="BN63" s="1779"/>
      <c r="BO63" s="1779"/>
      <c r="BP63" s="1779"/>
      <c r="BQ63" s="1779"/>
      <c r="BR63" s="1780"/>
      <c r="BS63" s="1781"/>
      <c r="BT63" s="1782"/>
      <c r="BU63" s="1783"/>
      <c r="BV63" s="1783"/>
      <c r="BW63" s="1784"/>
      <c r="BX63" s="1779"/>
      <c r="BY63" s="1779"/>
      <c r="BZ63" s="1779"/>
      <c r="CA63" s="1779"/>
      <c r="CB63" s="1779"/>
      <c r="CC63" s="1779"/>
      <c r="CD63" s="1779"/>
      <c r="CE63" s="1779"/>
      <c r="CF63" s="1779"/>
      <c r="CG63" s="1779"/>
      <c r="CH63" s="1779"/>
      <c r="CI63" s="1779"/>
      <c r="CJ63" s="1780"/>
      <c r="CK63" s="1781"/>
      <c r="CL63" s="1782"/>
      <c r="CM63" s="1783"/>
      <c r="CN63" s="1783"/>
      <c r="CO63" s="1783"/>
      <c r="CP63" s="1783"/>
      <c r="CQ63" s="1779"/>
      <c r="CR63" s="1779"/>
      <c r="CS63" s="1779"/>
      <c r="CT63" s="1779"/>
      <c r="CU63" s="1779"/>
      <c r="CV63" s="1779"/>
      <c r="CW63" s="1779"/>
      <c r="CX63" s="1779"/>
      <c r="CY63" s="1779"/>
      <c r="CZ63" s="1779"/>
      <c r="DA63" s="1779"/>
      <c r="DB63" s="1779"/>
      <c r="DC63" s="1779"/>
      <c r="DD63" s="1780"/>
      <c r="DE63" s="1781"/>
      <c r="DF63" s="1782"/>
      <c r="DG63" s="1783"/>
      <c r="DH63" s="1783"/>
      <c r="DI63" s="1852"/>
      <c r="DJ63" s="1779"/>
      <c r="DK63" s="1779"/>
      <c r="DL63" s="1779"/>
      <c r="DM63" s="1779"/>
      <c r="DN63" s="1779"/>
      <c r="DO63" s="1779"/>
      <c r="DP63" s="1779"/>
      <c r="DQ63" s="1779"/>
      <c r="DR63" s="1779"/>
      <c r="DS63" s="1779"/>
      <c r="DT63" s="1779"/>
      <c r="DU63" s="1779"/>
      <c r="DV63" s="1780"/>
      <c r="DW63" s="1781"/>
      <c r="DX63" s="1782"/>
      <c r="DY63" s="1783"/>
      <c r="DZ63" s="1783"/>
      <c r="EA63" s="1779"/>
      <c r="EB63" s="1779"/>
      <c r="EC63" s="1779"/>
      <c r="ED63" s="1779"/>
      <c r="EE63" s="1779"/>
      <c r="EF63" s="1779"/>
      <c r="EG63" s="1779"/>
      <c r="EH63" s="1779"/>
      <c r="EI63" s="1779"/>
      <c r="EJ63" s="1779"/>
      <c r="EK63" s="1779"/>
      <c r="EL63" s="1779"/>
      <c r="EM63" s="1779"/>
      <c r="EN63" s="1779"/>
      <c r="EO63" s="1779"/>
      <c r="EP63" s="1779"/>
      <c r="EQ63" s="1779"/>
      <c r="ER63" s="1779"/>
      <c r="ES63" s="1779"/>
      <c r="ET63" s="1779"/>
      <c r="EU63" s="1779"/>
      <c r="EV63" s="1779"/>
      <c r="EW63" s="1779"/>
      <c r="EX63" s="1779"/>
      <c r="EY63" s="1779"/>
      <c r="EZ63" s="1780"/>
      <c r="FA63" s="1781"/>
      <c r="FB63" s="1782"/>
      <c r="FC63" s="1783"/>
      <c r="FD63" s="1783"/>
      <c r="FE63" s="1779"/>
      <c r="FF63" s="1779"/>
      <c r="FG63" s="1779"/>
      <c r="FH63" s="1779"/>
      <c r="FI63" s="1779"/>
      <c r="FJ63" s="1779"/>
      <c r="FK63" s="1779"/>
      <c r="FL63" s="1779"/>
      <c r="FM63" s="1779"/>
      <c r="FN63" s="1779"/>
      <c r="FO63" s="1780"/>
      <c r="FP63" s="1781"/>
      <c r="FQ63" s="1782"/>
      <c r="FR63" s="1783"/>
      <c r="FS63" s="1783"/>
      <c r="FT63" s="1779"/>
      <c r="FU63" s="1779"/>
      <c r="FV63" s="1779"/>
      <c r="FW63" s="1779"/>
      <c r="FX63" s="1779"/>
      <c r="FY63" s="1779"/>
      <c r="FZ63" s="1779"/>
      <c r="GA63" s="1779"/>
      <c r="GB63" s="1779"/>
      <c r="GC63" s="1779"/>
      <c r="GD63" s="1779"/>
      <c r="GE63" s="1779"/>
      <c r="GF63" s="1779"/>
      <c r="GG63" s="1779"/>
      <c r="GH63" s="1779"/>
      <c r="GI63" s="1779"/>
      <c r="GJ63" s="1779"/>
      <c r="GK63" s="1779"/>
      <c r="GL63" s="1779"/>
      <c r="GM63" s="1779"/>
      <c r="GN63" s="1779"/>
      <c r="GO63" s="1779"/>
      <c r="GP63" s="1779"/>
      <c r="GQ63" s="1779"/>
      <c r="GR63" s="1779"/>
      <c r="GS63" s="1779"/>
      <c r="GT63" s="1780"/>
      <c r="GU63" s="1781"/>
      <c r="GV63" s="1782"/>
      <c r="GW63" s="1783"/>
      <c r="GX63" s="1783"/>
      <c r="GY63" s="1783"/>
      <c r="GZ63" s="1787"/>
      <c r="HA63" s="1787"/>
      <c r="HB63" s="1788"/>
      <c r="HC63" s="1783"/>
      <c r="HD63" s="1783"/>
      <c r="HE63" s="1789"/>
      <c r="HF63" s="1790"/>
      <c r="HG63" s="1791"/>
      <c r="HH63" s="1757"/>
      <c r="HI63" s="1787"/>
      <c r="HJ63" s="1779"/>
      <c r="HK63" s="1779"/>
      <c r="HL63" s="1779"/>
      <c r="HM63" s="1779"/>
      <c r="HN63" s="1779"/>
      <c r="HO63" s="1779"/>
      <c r="HP63" s="1779"/>
      <c r="HQ63" s="1779"/>
      <c r="HR63" s="1779"/>
      <c r="HS63" s="1779"/>
      <c r="HT63" s="1779"/>
      <c r="HU63" s="1779"/>
      <c r="HV63" s="1779"/>
      <c r="HW63" s="1779"/>
      <c r="HX63" s="1779"/>
      <c r="HY63" s="1779"/>
      <c r="HZ63" s="1779"/>
      <c r="IA63" s="1780"/>
      <c r="IB63" s="1781"/>
      <c r="IC63" s="1782"/>
      <c r="ID63" s="1783"/>
      <c r="IE63" s="1783"/>
      <c r="IF63" s="1792"/>
      <c r="IG63" s="1792"/>
      <c r="IH63" s="1792"/>
      <c r="II63" s="1793"/>
      <c r="IJ63" s="1794"/>
      <c r="IK63" s="1792"/>
      <c r="IL63" s="1792"/>
      <c r="IM63" s="1795"/>
      <c r="IN63" s="1795"/>
      <c r="IO63" s="1779"/>
      <c r="IP63" s="1779"/>
      <c r="IQ63" s="1779"/>
      <c r="IR63" s="1779"/>
      <c r="IS63" s="1779"/>
      <c r="IT63" s="1779"/>
      <c r="IU63" s="1779"/>
      <c r="IV63" s="1779"/>
      <c r="IW63" s="1780"/>
      <c r="IX63" s="1781"/>
      <c r="IY63" s="1782"/>
      <c r="IZ63" s="1783"/>
      <c r="JA63" s="1783"/>
      <c r="JB63" s="1779"/>
      <c r="JC63" s="1788"/>
      <c r="JD63" s="1779"/>
      <c r="JE63" s="1783"/>
      <c r="JF63" s="1783"/>
      <c r="JG63" s="1792"/>
      <c r="JH63" s="1792"/>
      <c r="JI63" s="1792"/>
      <c r="JJ63" s="1792"/>
      <c r="JK63" s="1796"/>
      <c r="JL63" s="1792"/>
      <c r="JM63" s="1797"/>
      <c r="JN63" s="1797"/>
      <c r="JO63" s="1798"/>
      <c r="JP63" s="1797"/>
      <c r="JQ63" s="1797"/>
      <c r="JR63" s="1798"/>
    </row>
    <row r="64" customFormat="false" ht="11.25" hidden="false" customHeight="true" outlineLevel="0" collapsed="false">
      <c r="A64" s="1611" t="n">
        <f aca="false">A60+1</f>
        <v>45336</v>
      </c>
      <c r="B64" s="1612" t="s">
        <v>662</v>
      </c>
      <c r="C64" s="1614"/>
      <c r="D64" s="1614"/>
      <c r="E64" s="1614"/>
      <c r="F64" s="1614"/>
      <c r="G64" s="1615"/>
      <c r="H64" s="1615"/>
      <c r="I64" s="1615"/>
      <c r="J64" s="1615"/>
      <c r="K64" s="1615"/>
      <c r="L64" s="1615"/>
      <c r="M64" s="1615"/>
      <c r="N64" s="1615"/>
      <c r="O64" s="1615"/>
      <c r="P64" s="1615"/>
      <c r="Q64" s="1615"/>
      <c r="R64" s="1615"/>
      <c r="S64" s="1615"/>
      <c r="T64" s="1615"/>
      <c r="U64" s="1615"/>
      <c r="V64" s="1615"/>
      <c r="W64" s="1616"/>
      <c r="X64" s="1799"/>
      <c r="Y64" s="1800"/>
      <c r="Z64" s="1801"/>
      <c r="AA64" s="1620"/>
      <c r="AB64" s="1621"/>
      <c r="AC64" s="1622"/>
      <c r="AD64" s="1622"/>
      <c r="AE64" s="1615"/>
      <c r="AF64" s="1615"/>
      <c r="AG64" s="1615"/>
      <c r="AH64" s="1615"/>
      <c r="AI64" s="1615"/>
      <c r="AJ64" s="1615"/>
      <c r="AK64" s="1615"/>
      <c r="AL64" s="1615"/>
      <c r="AM64" s="1615"/>
      <c r="AN64" s="1615"/>
      <c r="AO64" s="1616"/>
      <c r="AP64" s="1799"/>
      <c r="AQ64" s="1800"/>
      <c r="AR64" s="1801"/>
      <c r="AS64" s="1620"/>
      <c r="AT64" s="1621"/>
      <c r="AU64" s="1622"/>
      <c r="AV64" s="1622"/>
      <c r="AW64" s="1614"/>
      <c r="AX64" s="1615" t="s">
        <v>223</v>
      </c>
      <c r="AY64" s="1836" t="s">
        <v>248</v>
      </c>
      <c r="AZ64" s="1615"/>
      <c r="BA64" s="1615"/>
      <c r="BB64" s="1615"/>
      <c r="BC64" s="1615"/>
      <c r="BD64" s="1615"/>
      <c r="BE64" s="1615"/>
      <c r="BF64" s="1615"/>
      <c r="BG64" s="1615"/>
      <c r="BH64" s="1615"/>
      <c r="BI64" s="1615"/>
      <c r="BJ64" s="1615"/>
      <c r="BK64" s="1615"/>
      <c r="BL64" s="1615"/>
      <c r="BM64" s="1615"/>
      <c r="BN64" s="1615"/>
      <c r="BO64" s="1615"/>
      <c r="BP64" s="1615"/>
      <c r="BQ64" s="1616"/>
      <c r="BR64" s="1617"/>
      <c r="BS64" s="1618"/>
      <c r="BT64" s="1619"/>
      <c r="BU64" s="1620"/>
      <c r="BV64" s="1621"/>
      <c r="BW64" s="1623"/>
      <c r="BX64" s="1615"/>
      <c r="BY64" s="1615"/>
      <c r="BZ64" s="1615"/>
      <c r="CA64" s="1615"/>
      <c r="CB64" s="1615"/>
      <c r="CC64" s="1615"/>
      <c r="CD64" s="1615"/>
      <c r="CE64" s="1615"/>
      <c r="CF64" s="1615"/>
      <c r="CG64" s="1615"/>
      <c r="CH64" s="1615"/>
      <c r="CI64" s="1616"/>
      <c r="CJ64" s="1799"/>
      <c r="CK64" s="1800"/>
      <c r="CL64" s="1801"/>
      <c r="CM64" s="1620"/>
      <c r="CN64" s="1621"/>
      <c r="CO64" s="1621"/>
      <c r="CP64" s="1621"/>
      <c r="CQ64" s="1615"/>
      <c r="CR64" s="1615"/>
      <c r="CS64" s="1615"/>
      <c r="CT64" s="1615"/>
      <c r="CU64" s="1615"/>
      <c r="CV64" s="1615"/>
      <c r="CW64" s="1615"/>
      <c r="CX64" s="1615"/>
      <c r="CY64" s="1615"/>
      <c r="CZ64" s="1615"/>
      <c r="DA64" s="1615"/>
      <c r="DB64" s="1615"/>
      <c r="DC64" s="1616"/>
      <c r="DD64" s="1799"/>
      <c r="DE64" s="1800"/>
      <c r="DF64" s="1801"/>
      <c r="DG64" s="1624"/>
      <c r="DH64" s="1625"/>
      <c r="DI64" s="1623"/>
      <c r="DJ64" s="1615"/>
      <c r="DK64" s="1615"/>
      <c r="DL64" s="1615"/>
      <c r="DM64" s="1615"/>
      <c r="DN64" s="1615"/>
      <c r="DO64" s="1615"/>
      <c r="DP64" s="1615"/>
      <c r="DQ64" s="1615"/>
      <c r="DR64" s="1615"/>
      <c r="DS64" s="1615"/>
      <c r="DT64" s="1615"/>
      <c r="DU64" s="1616"/>
      <c r="DV64" s="1799"/>
      <c r="DW64" s="1800"/>
      <c r="DX64" s="1801"/>
      <c r="DY64" s="1624"/>
      <c r="DZ64" s="1625"/>
      <c r="EA64" s="1615" t="s">
        <v>516</v>
      </c>
      <c r="EB64" s="1615"/>
      <c r="EC64" s="1615"/>
      <c r="ED64" s="1615" t="s">
        <v>516</v>
      </c>
      <c r="EE64" s="1615"/>
      <c r="EF64" s="1615"/>
      <c r="EG64" s="1615"/>
      <c r="EH64" s="1615"/>
      <c r="EI64" s="1615"/>
      <c r="EJ64" s="1615"/>
      <c r="EK64" s="1615"/>
      <c r="EL64" s="1615"/>
      <c r="EM64" s="1615"/>
      <c r="EN64" s="1615"/>
      <c r="EO64" s="1615"/>
      <c r="EP64" s="1615"/>
      <c r="EQ64" s="1615"/>
      <c r="ER64" s="1615"/>
      <c r="ES64" s="1615"/>
      <c r="ET64" s="1615"/>
      <c r="EU64" s="1615"/>
      <c r="EV64" s="1615"/>
      <c r="EW64" s="1615"/>
      <c r="EX64" s="1615"/>
      <c r="EY64" s="1616"/>
      <c r="EZ64" s="1799"/>
      <c r="FA64" s="1800"/>
      <c r="FB64" s="1801"/>
      <c r="FC64" s="1624"/>
      <c r="FD64" s="1625"/>
      <c r="FE64" s="1615"/>
      <c r="FF64" s="1615"/>
      <c r="FG64" s="1615"/>
      <c r="FH64" s="1615"/>
      <c r="FI64" s="1615"/>
      <c r="FJ64" s="1615"/>
      <c r="FK64" s="1615"/>
      <c r="FL64" s="1615"/>
      <c r="FM64" s="1615"/>
      <c r="FN64" s="1616"/>
      <c r="FO64" s="1799"/>
      <c r="FP64" s="1800"/>
      <c r="FQ64" s="1801"/>
      <c r="FR64" s="1624"/>
      <c r="FS64" s="1625"/>
      <c r="FT64" s="1837"/>
      <c r="FU64" s="1627"/>
      <c r="FV64" s="1627"/>
      <c r="FW64" s="1627"/>
      <c r="FX64" s="1627"/>
      <c r="FY64" s="1627"/>
      <c r="FZ64" s="1627"/>
      <c r="GA64" s="1627"/>
      <c r="GB64" s="1627"/>
      <c r="GC64" s="1627"/>
      <c r="GD64" s="1627"/>
      <c r="GE64" s="1627"/>
      <c r="GF64" s="1627"/>
      <c r="GG64" s="1627"/>
      <c r="GH64" s="1627"/>
      <c r="GI64" s="1627"/>
      <c r="GJ64" s="1627"/>
      <c r="GK64" s="1627"/>
      <c r="GL64" s="1627"/>
      <c r="GM64" s="1627"/>
      <c r="GN64" s="1627"/>
      <c r="GO64" s="1627"/>
      <c r="GP64" s="1627"/>
      <c r="GQ64" s="1627"/>
      <c r="GR64" s="1627"/>
      <c r="GS64" s="1628"/>
      <c r="GT64" s="1803"/>
      <c r="GU64" s="1804"/>
      <c r="GV64" s="1801"/>
      <c r="GW64" s="1631"/>
      <c r="GX64" s="1621"/>
      <c r="GY64" s="1620"/>
      <c r="GZ64" s="1838"/>
      <c r="HA64" s="1839"/>
      <c r="HB64" s="1807"/>
      <c r="HC64" s="1635"/>
      <c r="HD64" s="1636"/>
      <c r="HE64" s="1841"/>
      <c r="HF64" s="1638"/>
      <c r="HG64" s="1639"/>
      <c r="HH64" s="1640"/>
      <c r="HI64" s="1842"/>
      <c r="HJ64" s="1627"/>
      <c r="HK64" s="1627"/>
      <c r="HL64" s="1627"/>
      <c r="HM64" s="1627"/>
      <c r="HN64" s="1627"/>
      <c r="HO64" s="1627"/>
      <c r="HP64" s="1627"/>
      <c r="HQ64" s="1627"/>
      <c r="HR64" s="1627"/>
      <c r="HS64" s="1627"/>
      <c r="HT64" s="1627"/>
      <c r="HU64" s="1627"/>
      <c r="HV64" s="1627"/>
      <c r="HW64" s="1627"/>
      <c r="HX64" s="1627"/>
      <c r="HY64" s="1627"/>
      <c r="HZ64" s="1628"/>
      <c r="IA64" s="1803"/>
      <c r="IB64" s="1804"/>
      <c r="IC64" s="1801"/>
      <c r="ID64" s="1620"/>
      <c r="IE64" s="1631"/>
      <c r="IF64" s="1642"/>
      <c r="IG64" s="1642"/>
      <c r="IH64" s="1643"/>
      <c r="II64" s="1812"/>
      <c r="IJ64" s="1813"/>
      <c r="IK64" s="1646"/>
      <c r="IL64" s="1647"/>
      <c r="IM64" s="1648" t="s">
        <v>667</v>
      </c>
      <c r="IN64" s="1649"/>
      <c r="IO64" s="1650"/>
      <c r="IP64" s="1650"/>
      <c r="IQ64" s="1650"/>
      <c r="IR64" s="1650"/>
      <c r="IS64" s="1650"/>
      <c r="IT64" s="1650"/>
      <c r="IU64" s="1650"/>
      <c r="IV64" s="1651"/>
      <c r="IW64" s="1814"/>
      <c r="IX64" s="1815"/>
      <c r="IY64" s="1816"/>
      <c r="IZ64" s="1620"/>
      <c r="JA64" s="1621"/>
      <c r="JB64" s="1655"/>
      <c r="JC64" s="1807"/>
      <c r="JD64" s="1657"/>
      <c r="JE64" s="1658"/>
      <c r="JF64" s="1659"/>
      <c r="JG64" s="1817"/>
      <c r="JH64" s="1817"/>
      <c r="JI64" s="1817"/>
      <c r="JJ64" s="1661"/>
      <c r="JK64" s="1818"/>
      <c r="JL64" s="1663"/>
      <c r="JM64" s="1664" t="e">
        <f aca="false">JM$4:JM$4+SUMIF($C$5:JL$5,"Нараст. баланс",$C66:JL66)+SUMIF($C$7:JH$7,"Итого (с ВНР)",$C66:JH66)-SUMIF($C$5:JL$5,"Геол. снижение,  т/сут",$C66:JL66)-SUMIF(JJ$7:JL$7,"Итого",JJ66:JL66)-SUMIF($C$7:JL$7,"Итого (с ВСП)",$C66:JL66)</f>
        <v>#VALUE!</v>
      </c>
      <c r="JN64" s="1665" t="n">
        <f aca="false">'02.24 ННГ без НГДП по датам'!JM64:JM66</f>
        <v>23249.556</v>
      </c>
      <c r="JO64" s="1666" t="e">
        <f aca="false">'02.24 НГДП по датам'!CA64:CA66</f>
        <v>#VALUE!</v>
      </c>
      <c r="JP64" s="1667"/>
      <c r="JQ64" s="1668"/>
      <c r="JR64" s="1819"/>
    </row>
    <row r="65" customFormat="false" ht="11.25" hidden="false" customHeight="true" outlineLevel="0" collapsed="false">
      <c r="A65" s="1611"/>
      <c r="B65" s="1670" t="s">
        <v>663</v>
      </c>
      <c r="C65" s="1672"/>
      <c r="D65" s="1672"/>
      <c r="E65" s="1672"/>
      <c r="F65" s="1672"/>
      <c r="G65" s="1673"/>
      <c r="H65" s="1673"/>
      <c r="I65" s="1673"/>
      <c r="J65" s="1673"/>
      <c r="K65" s="1673"/>
      <c r="L65" s="1673"/>
      <c r="M65" s="1673"/>
      <c r="N65" s="1673"/>
      <c r="O65" s="1673"/>
      <c r="P65" s="1673"/>
      <c r="Q65" s="1673"/>
      <c r="R65" s="1673"/>
      <c r="S65" s="1673"/>
      <c r="T65" s="1673"/>
      <c r="U65" s="1673"/>
      <c r="V65" s="1673"/>
      <c r="W65" s="1674"/>
      <c r="X65" s="1675"/>
      <c r="Y65" s="1676"/>
      <c r="Z65" s="1677"/>
      <c r="AA65" s="1678" t="n">
        <f aca="false">COUNTA(C65:Z65)</f>
        <v>0</v>
      </c>
      <c r="AB65" s="1679"/>
      <c r="AC65" s="1680"/>
      <c r="AD65" s="1680"/>
      <c r="AE65" s="1673"/>
      <c r="AF65" s="1673"/>
      <c r="AG65" s="1673"/>
      <c r="AH65" s="1673"/>
      <c r="AI65" s="1673"/>
      <c r="AJ65" s="1673"/>
      <c r="AK65" s="1673"/>
      <c r="AL65" s="1673"/>
      <c r="AM65" s="1673"/>
      <c r="AN65" s="1673"/>
      <c r="AO65" s="1674"/>
      <c r="AP65" s="1675"/>
      <c r="AQ65" s="1676"/>
      <c r="AR65" s="1677"/>
      <c r="AS65" s="1678" t="n">
        <f aca="false">COUNTA(AC65:AR65)</f>
        <v>0</v>
      </c>
      <c r="AT65" s="1679"/>
      <c r="AU65" s="1680"/>
      <c r="AV65" s="1680"/>
      <c r="AW65" s="1680"/>
      <c r="AX65" s="1680" t="n">
        <v>2496</v>
      </c>
      <c r="AY65" s="1843" t="s">
        <v>460</v>
      </c>
      <c r="AZ65" s="1680"/>
      <c r="BA65" s="1680"/>
      <c r="BB65" s="1680"/>
      <c r="BC65" s="1680"/>
      <c r="BD65" s="1680"/>
      <c r="BE65" s="1680"/>
      <c r="BF65" s="1680"/>
      <c r="BG65" s="1680"/>
      <c r="BH65" s="1680"/>
      <c r="BI65" s="1680"/>
      <c r="BJ65" s="1680"/>
      <c r="BK65" s="1680"/>
      <c r="BL65" s="1680"/>
      <c r="BM65" s="1680"/>
      <c r="BN65" s="1680"/>
      <c r="BO65" s="1680"/>
      <c r="BP65" s="1680"/>
      <c r="BQ65" s="1680"/>
      <c r="BR65" s="1681"/>
      <c r="BS65" s="1681"/>
      <c r="BT65" s="1681"/>
      <c r="BU65" s="1678" t="n">
        <f aca="false">COUNTA(AU65:BT65)</f>
        <v>2</v>
      </c>
      <c r="BV65" s="1679"/>
      <c r="BW65" s="1682"/>
      <c r="BX65" s="1673"/>
      <c r="BY65" s="1673"/>
      <c r="BZ65" s="1673"/>
      <c r="CA65" s="1673"/>
      <c r="CB65" s="1673"/>
      <c r="CC65" s="1673"/>
      <c r="CD65" s="1673"/>
      <c r="CE65" s="1673"/>
      <c r="CF65" s="1673"/>
      <c r="CG65" s="1673"/>
      <c r="CH65" s="1673"/>
      <c r="CI65" s="1674"/>
      <c r="CJ65" s="1675"/>
      <c r="CK65" s="1676"/>
      <c r="CL65" s="1677"/>
      <c r="CM65" s="1678" t="n">
        <f aca="false">COUNTA(BW65:CL65)</f>
        <v>0</v>
      </c>
      <c r="CN65" s="1679"/>
      <c r="CO65" s="1679" t="n">
        <f aca="false">AA65+AS65+BU65+CM65</f>
        <v>2</v>
      </c>
      <c r="CP65" s="1679"/>
      <c r="CQ65" s="1673"/>
      <c r="CR65" s="1673"/>
      <c r="CS65" s="1673"/>
      <c r="CT65" s="1673"/>
      <c r="CU65" s="1673"/>
      <c r="CV65" s="1673"/>
      <c r="CW65" s="1673"/>
      <c r="CX65" s="1673"/>
      <c r="CY65" s="1673"/>
      <c r="CZ65" s="1673"/>
      <c r="DA65" s="1673"/>
      <c r="DB65" s="1673"/>
      <c r="DC65" s="1674"/>
      <c r="DD65" s="1675"/>
      <c r="DE65" s="1676"/>
      <c r="DF65" s="1677"/>
      <c r="DG65" s="1683" t="n">
        <f aca="false">SUBTOTAL(9,CQ67:DF67)</f>
        <v>0</v>
      </c>
      <c r="DH65" s="1684"/>
      <c r="DI65" s="1682"/>
      <c r="DJ65" s="1673"/>
      <c r="DK65" s="1673"/>
      <c r="DL65" s="1673"/>
      <c r="DM65" s="1673"/>
      <c r="DN65" s="1673"/>
      <c r="DO65" s="1673"/>
      <c r="DP65" s="1673"/>
      <c r="DQ65" s="1673"/>
      <c r="DR65" s="1673"/>
      <c r="DS65" s="1673"/>
      <c r="DT65" s="1673"/>
      <c r="DU65" s="1674"/>
      <c r="DV65" s="1675"/>
      <c r="DW65" s="1676"/>
      <c r="DX65" s="1677"/>
      <c r="DY65" s="1683" t="n">
        <f aca="false">COUNTA(DI65:DX65)</f>
        <v>0</v>
      </c>
      <c r="DZ65" s="1684"/>
      <c r="EA65" s="1673" t="s">
        <v>664</v>
      </c>
      <c r="EB65" s="1673"/>
      <c r="EC65" s="1673"/>
      <c r="ED65" s="1673" t="s">
        <v>664</v>
      </c>
      <c r="EE65" s="1673"/>
      <c r="EF65" s="1673"/>
      <c r="EG65" s="1673"/>
      <c r="EH65" s="1673"/>
      <c r="EI65" s="1673"/>
      <c r="EJ65" s="1673"/>
      <c r="EK65" s="1673"/>
      <c r="EL65" s="1673"/>
      <c r="EM65" s="1673"/>
      <c r="EN65" s="1673"/>
      <c r="EO65" s="1673"/>
      <c r="EP65" s="1673"/>
      <c r="EQ65" s="1673"/>
      <c r="ER65" s="1673"/>
      <c r="ES65" s="1673"/>
      <c r="ET65" s="1673"/>
      <c r="EU65" s="1673"/>
      <c r="EV65" s="1673"/>
      <c r="EW65" s="1673"/>
      <c r="EX65" s="1673"/>
      <c r="EY65" s="1674"/>
      <c r="EZ65" s="1675"/>
      <c r="FA65" s="1676"/>
      <c r="FB65" s="1677"/>
      <c r="FC65" s="1683" t="n">
        <f aca="false">COUNTA(EA65:FB65)</f>
        <v>2</v>
      </c>
      <c r="FD65" s="1684"/>
      <c r="FE65" s="1673"/>
      <c r="FF65" s="1673"/>
      <c r="FG65" s="1673"/>
      <c r="FH65" s="1673"/>
      <c r="FI65" s="1673"/>
      <c r="FJ65" s="1673"/>
      <c r="FK65" s="1673"/>
      <c r="FL65" s="1673"/>
      <c r="FM65" s="1673"/>
      <c r="FN65" s="1674"/>
      <c r="FO65" s="1675"/>
      <c r="FP65" s="1676"/>
      <c r="FQ65" s="1677"/>
      <c r="FR65" s="1683" t="n">
        <f aca="false">COUNTA(FE65:FQ65)</f>
        <v>0</v>
      </c>
      <c r="FS65" s="1684"/>
      <c r="FT65" s="1844"/>
      <c r="FU65" s="1686"/>
      <c r="FV65" s="1686"/>
      <c r="FW65" s="1686"/>
      <c r="FX65" s="1686"/>
      <c r="FY65" s="1686"/>
      <c r="FZ65" s="1686"/>
      <c r="GA65" s="1686"/>
      <c r="GB65" s="1686"/>
      <c r="GC65" s="1686"/>
      <c r="GD65" s="1686"/>
      <c r="GE65" s="1686"/>
      <c r="GF65" s="1686"/>
      <c r="GG65" s="1686"/>
      <c r="GH65" s="1686"/>
      <c r="GI65" s="1686"/>
      <c r="GJ65" s="1686"/>
      <c r="GK65" s="1686"/>
      <c r="GL65" s="1686"/>
      <c r="GM65" s="1686"/>
      <c r="GN65" s="1686"/>
      <c r="GO65" s="1686"/>
      <c r="GP65" s="1686"/>
      <c r="GQ65" s="1686"/>
      <c r="GR65" s="1686"/>
      <c r="GS65" s="1687"/>
      <c r="GT65" s="1688"/>
      <c r="GU65" s="1689"/>
      <c r="GV65" s="1677"/>
      <c r="GW65" s="1690" t="n">
        <f aca="false">SUBTOTAL(9,FT67:GV67)</f>
        <v>0</v>
      </c>
      <c r="GX65" s="1679" t="n">
        <f aca="false">SUBTOTAL(9,FT67:GV67)</f>
        <v>0</v>
      </c>
      <c r="GY65" s="1691"/>
      <c r="GZ65" s="1845"/>
      <c r="HA65" s="1846"/>
      <c r="HB65" s="1718"/>
      <c r="HC65" s="1695"/>
      <c r="HD65" s="1696"/>
      <c r="HE65" s="1697"/>
      <c r="HF65" s="1698"/>
      <c r="HG65" s="1699"/>
      <c r="HH65" s="1700"/>
      <c r="HI65" s="1847"/>
      <c r="HJ65" s="1686"/>
      <c r="HK65" s="1686"/>
      <c r="HL65" s="1686"/>
      <c r="HM65" s="1686"/>
      <c r="HN65" s="1686"/>
      <c r="HO65" s="1686"/>
      <c r="HP65" s="1686"/>
      <c r="HQ65" s="1686"/>
      <c r="HR65" s="1686"/>
      <c r="HS65" s="1686"/>
      <c r="HT65" s="1686"/>
      <c r="HU65" s="1686"/>
      <c r="HV65" s="1686"/>
      <c r="HW65" s="1686"/>
      <c r="HX65" s="1686"/>
      <c r="HY65" s="1686"/>
      <c r="HZ65" s="1687"/>
      <c r="IA65" s="1688"/>
      <c r="IB65" s="1689"/>
      <c r="IC65" s="1677"/>
      <c r="ID65" s="1678" t="n">
        <f aca="false">SUBTOTAL(9,HG67:IC67)</f>
        <v>0</v>
      </c>
      <c r="IE65" s="1702"/>
      <c r="IF65" s="1703"/>
      <c r="IG65" s="1703"/>
      <c r="IH65" s="1704"/>
      <c r="II65" s="1705"/>
      <c r="IJ65" s="1706"/>
      <c r="IK65" s="1707" t="n">
        <f aca="false">SUBTOTAL(9,IF67:IJ67)</f>
        <v>0</v>
      </c>
      <c r="IL65" s="1708"/>
      <c r="IM65" s="1709" t="n">
        <v>1026</v>
      </c>
      <c r="IN65" s="1710"/>
      <c r="IO65" s="1711"/>
      <c r="IP65" s="1711"/>
      <c r="IQ65" s="1711"/>
      <c r="IR65" s="1711"/>
      <c r="IS65" s="1711"/>
      <c r="IT65" s="1711"/>
      <c r="IU65" s="1711"/>
      <c r="IV65" s="1712"/>
      <c r="IW65" s="1713"/>
      <c r="IX65" s="1714"/>
      <c r="IY65" s="1715"/>
      <c r="IZ65" s="1678" t="n">
        <f aca="false">SUBTOTAL(3,IM65:IY65)</f>
        <v>1</v>
      </c>
      <c r="JA65" s="1716"/>
      <c r="JB65" s="1717"/>
      <c r="JC65" s="1718"/>
      <c r="JD65" s="1719"/>
      <c r="JE65" s="1720"/>
      <c r="JF65" s="1721"/>
      <c r="JG65" s="1827"/>
      <c r="JH65" s="1827"/>
      <c r="JI65" s="1827"/>
      <c r="JJ65" s="1723"/>
      <c r="JK65" s="1724"/>
      <c r="JL65" s="1725"/>
      <c r="JM65" s="1664"/>
      <c r="JN65" s="1665"/>
      <c r="JO65" s="1666"/>
      <c r="JP65" s="1726"/>
      <c r="JQ65" s="1727"/>
      <c r="JR65" s="1728"/>
    </row>
    <row r="66" customFormat="false" ht="11.25" hidden="false" customHeight="true" outlineLevel="0" collapsed="false">
      <c r="A66" s="1611"/>
      <c r="B66" s="1729" t="s">
        <v>661</v>
      </c>
      <c r="C66" s="1731"/>
      <c r="D66" s="1731"/>
      <c r="E66" s="1731"/>
      <c r="F66" s="1731"/>
      <c r="G66" s="1732"/>
      <c r="H66" s="1732"/>
      <c r="I66" s="1732"/>
      <c r="J66" s="1732"/>
      <c r="K66" s="1732"/>
      <c r="L66" s="1732"/>
      <c r="M66" s="1732"/>
      <c r="N66" s="1732"/>
      <c r="O66" s="1732"/>
      <c r="P66" s="1732"/>
      <c r="Q66" s="1732"/>
      <c r="R66" s="1732"/>
      <c r="S66" s="1732"/>
      <c r="T66" s="1732"/>
      <c r="U66" s="1732"/>
      <c r="V66" s="1732"/>
      <c r="W66" s="1733"/>
      <c r="X66" s="1734"/>
      <c r="Y66" s="1735"/>
      <c r="Z66" s="1736"/>
      <c r="AA66" s="1737" t="n">
        <f aca="false">SUBTOTAL(9,C66:Z66)</f>
        <v>0</v>
      </c>
      <c r="AB66" s="1738" t="n">
        <f aca="false">AA66+AB62</f>
        <v>310</v>
      </c>
      <c r="AC66" s="1739"/>
      <c r="AD66" s="1739"/>
      <c r="AE66" s="1732"/>
      <c r="AF66" s="1732"/>
      <c r="AG66" s="1732"/>
      <c r="AH66" s="1732"/>
      <c r="AI66" s="1732"/>
      <c r="AJ66" s="1732"/>
      <c r="AK66" s="1732"/>
      <c r="AL66" s="1732"/>
      <c r="AM66" s="1732"/>
      <c r="AN66" s="1732"/>
      <c r="AO66" s="1733"/>
      <c r="AP66" s="1734"/>
      <c r="AQ66" s="1735"/>
      <c r="AR66" s="1736"/>
      <c r="AS66" s="1737" t="n">
        <f aca="false">SUBTOTAL(9,AC66:AR66)</f>
        <v>0</v>
      </c>
      <c r="AT66" s="1738" t="n">
        <f aca="false">AS66+AT62</f>
        <v>0</v>
      </c>
      <c r="AU66" s="1739"/>
      <c r="AV66" s="1739"/>
      <c r="AW66" s="1731"/>
      <c r="AX66" s="1732" t="n">
        <v>19</v>
      </c>
      <c r="AY66" s="1849" t="n">
        <v>22</v>
      </c>
      <c r="AZ66" s="1732"/>
      <c r="BA66" s="1732"/>
      <c r="BB66" s="1732"/>
      <c r="BC66" s="1732"/>
      <c r="BD66" s="1732"/>
      <c r="BE66" s="1732"/>
      <c r="BF66" s="1732"/>
      <c r="BG66" s="1732"/>
      <c r="BH66" s="1732"/>
      <c r="BI66" s="1732"/>
      <c r="BJ66" s="1732"/>
      <c r="BK66" s="1732"/>
      <c r="BL66" s="1732"/>
      <c r="BM66" s="1732"/>
      <c r="BN66" s="1732"/>
      <c r="BO66" s="1732"/>
      <c r="BP66" s="1732"/>
      <c r="BQ66" s="1733"/>
      <c r="BR66" s="1734"/>
      <c r="BS66" s="1735"/>
      <c r="BT66" s="1736"/>
      <c r="BU66" s="1737" t="n">
        <f aca="false">SUBTOTAL(9,AU66:BT66)</f>
        <v>41</v>
      </c>
      <c r="BV66" s="1738" t="n">
        <f aca="false">BU66+BV62</f>
        <v>184</v>
      </c>
      <c r="BW66" s="1872"/>
      <c r="BX66" s="1732"/>
      <c r="BY66" s="1732"/>
      <c r="BZ66" s="1732"/>
      <c r="CA66" s="1732"/>
      <c r="CB66" s="1732"/>
      <c r="CC66" s="1732"/>
      <c r="CD66" s="1732"/>
      <c r="CE66" s="1732"/>
      <c r="CF66" s="1732"/>
      <c r="CG66" s="1732"/>
      <c r="CH66" s="1732"/>
      <c r="CI66" s="1733"/>
      <c r="CJ66" s="1734"/>
      <c r="CK66" s="1735"/>
      <c r="CL66" s="1736"/>
      <c r="CM66" s="1737" t="n">
        <f aca="false">SUBTOTAL(9,BW66:CL66)</f>
        <v>0</v>
      </c>
      <c r="CN66" s="1738" t="n">
        <f aca="false">CM66+CN62</f>
        <v>0</v>
      </c>
      <c r="CO66" s="1738" t="n">
        <f aca="false">AA66+AS66+BU66+CM66</f>
        <v>41</v>
      </c>
      <c r="CP66" s="1738" t="n">
        <f aca="false">CO66+CP62</f>
        <v>494</v>
      </c>
      <c r="CQ66" s="1732"/>
      <c r="CR66" s="1732"/>
      <c r="CS66" s="1732"/>
      <c r="CT66" s="1732"/>
      <c r="CU66" s="1732"/>
      <c r="CV66" s="1732"/>
      <c r="CW66" s="1732"/>
      <c r="CX66" s="1732"/>
      <c r="CY66" s="1732"/>
      <c r="CZ66" s="1732"/>
      <c r="DA66" s="1732"/>
      <c r="DB66" s="1732"/>
      <c r="DC66" s="1733"/>
      <c r="DD66" s="1734"/>
      <c r="DE66" s="1735"/>
      <c r="DF66" s="1736"/>
      <c r="DG66" s="1741" t="n">
        <f aca="false">SUBTOTAL(9,CQ66:DF66)</f>
        <v>0</v>
      </c>
      <c r="DH66" s="1742" t="n">
        <f aca="false">DG66:DG66+IF($B62:$B62=2,0,DH62:DH62)</f>
        <v>0</v>
      </c>
      <c r="DI66" s="1740"/>
      <c r="DJ66" s="1732"/>
      <c r="DK66" s="1732"/>
      <c r="DL66" s="1732"/>
      <c r="DM66" s="1732"/>
      <c r="DN66" s="1732"/>
      <c r="DO66" s="1732"/>
      <c r="DP66" s="1732"/>
      <c r="DQ66" s="1732"/>
      <c r="DR66" s="1732"/>
      <c r="DS66" s="1732"/>
      <c r="DT66" s="1732"/>
      <c r="DU66" s="1733"/>
      <c r="DV66" s="1734"/>
      <c r="DW66" s="1735"/>
      <c r="DX66" s="1736"/>
      <c r="DY66" s="1741" t="n">
        <f aca="false">SUBTOTAL(9,DI66:DX66)</f>
        <v>0</v>
      </c>
      <c r="DZ66" s="1742" t="n">
        <f aca="false">DY66:DY66+IF($B62:$B62=2,0,DZ62:DZ62)</f>
        <v>0</v>
      </c>
      <c r="EA66" s="1732" t="n">
        <v>10</v>
      </c>
      <c r="EB66" s="1732"/>
      <c r="EC66" s="1732"/>
      <c r="ED66" s="1732" t="n">
        <v>10</v>
      </c>
      <c r="EE66" s="1732"/>
      <c r="EF66" s="1732"/>
      <c r="EG66" s="1732"/>
      <c r="EH66" s="1732"/>
      <c r="EI66" s="1732"/>
      <c r="EJ66" s="1732"/>
      <c r="EK66" s="1732"/>
      <c r="EL66" s="1732"/>
      <c r="EM66" s="1732"/>
      <c r="EN66" s="1732"/>
      <c r="EO66" s="1732"/>
      <c r="EP66" s="1732"/>
      <c r="EQ66" s="1732"/>
      <c r="ER66" s="1732"/>
      <c r="ES66" s="1732"/>
      <c r="ET66" s="1732"/>
      <c r="EU66" s="1732"/>
      <c r="EV66" s="1732"/>
      <c r="EW66" s="1732"/>
      <c r="EX66" s="1732"/>
      <c r="EY66" s="1733"/>
      <c r="EZ66" s="1734"/>
      <c r="FA66" s="1735"/>
      <c r="FB66" s="1736"/>
      <c r="FC66" s="1741" t="n">
        <f aca="false">SUBTOTAL(9,EA66:FB66)</f>
        <v>20</v>
      </c>
      <c r="FD66" s="1742" t="n">
        <f aca="false">FC66:FC66+IF($B62:$B62=2,0,FD62:FD62)</f>
        <v>121</v>
      </c>
      <c r="FE66" s="1732"/>
      <c r="FF66" s="1732"/>
      <c r="FG66" s="1732"/>
      <c r="FH66" s="1732"/>
      <c r="FI66" s="1732"/>
      <c r="FJ66" s="1732"/>
      <c r="FK66" s="1732"/>
      <c r="FL66" s="1732"/>
      <c r="FM66" s="1732"/>
      <c r="FN66" s="1733"/>
      <c r="FO66" s="1734"/>
      <c r="FP66" s="1735"/>
      <c r="FQ66" s="1736"/>
      <c r="FR66" s="1741" t="n">
        <f aca="false">SUBTOTAL(9,FE66:FQ66)</f>
        <v>0</v>
      </c>
      <c r="FS66" s="1742" t="n">
        <f aca="false">FR66:FR66+IF($B62:$B62=2,0,FS62:FS62)</f>
        <v>0</v>
      </c>
      <c r="FT66" s="1851"/>
      <c r="FU66" s="1744"/>
      <c r="FV66" s="1744"/>
      <c r="FW66" s="1744"/>
      <c r="FX66" s="1744"/>
      <c r="FY66" s="1744"/>
      <c r="FZ66" s="1744"/>
      <c r="GA66" s="1744"/>
      <c r="GB66" s="1744"/>
      <c r="GC66" s="1744"/>
      <c r="GD66" s="1744"/>
      <c r="GE66" s="1744"/>
      <c r="GF66" s="1744"/>
      <c r="GG66" s="1744"/>
      <c r="GH66" s="1744"/>
      <c r="GI66" s="1744"/>
      <c r="GJ66" s="1744"/>
      <c r="GK66" s="1744"/>
      <c r="GL66" s="1744"/>
      <c r="GM66" s="1744"/>
      <c r="GN66" s="1744"/>
      <c r="GO66" s="1744"/>
      <c r="GP66" s="1744"/>
      <c r="GQ66" s="1744"/>
      <c r="GR66" s="1744"/>
      <c r="GS66" s="1745"/>
      <c r="GT66" s="1746"/>
      <c r="GU66" s="1747"/>
      <c r="GV66" s="1736"/>
      <c r="GW66" s="1748" t="n">
        <f aca="false">SUBTOTAL(9,FT66:GV66)</f>
        <v>0</v>
      </c>
      <c r="GX66" s="1738" t="n">
        <f aca="false">SUBTOTAL(9,FT66:GV66)</f>
        <v>0</v>
      </c>
      <c r="GY66" s="1737" t="n">
        <f aca="false">GX66:GX66+IF($B62:$B62=2,0,GY62:GY62)</f>
        <v>0</v>
      </c>
      <c r="GZ66" s="1749"/>
      <c r="HA66" s="1750"/>
      <c r="HB66" s="1751" t="e">
        <f aca="false">'02.24 НГДП по датам'!BA66</f>
        <v>#VALUE!</v>
      </c>
      <c r="HC66" s="1752" t="e">
        <f aca="false">SUBTOTAL(9,GZ66:HB66)</f>
        <v>#VALUE!</v>
      </c>
      <c r="HD66" s="1753" t="n">
        <f aca="false">$HD$3+HD62</f>
        <v>532.42</v>
      </c>
      <c r="HE66" s="1754" t="n">
        <f aca="false">$HE$3+HE62</f>
        <v>167.58</v>
      </c>
      <c r="HF66" s="1831" t="n">
        <f aca="false">SUM(HD66:HE66)</f>
        <v>700</v>
      </c>
      <c r="HG66" s="1756"/>
      <c r="HH66" s="1757"/>
      <c r="HI66" s="1832"/>
      <c r="HJ66" s="1744"/>
      <c r="HK66" s="1744"/>
      <c r="HL66" s="1744"/>
      <c r="HM66" s="1744"/>
      <c r="HN66" s="1744"/>
      <c r="HO66" s="1744"/>
      <c r="HP66" s="1744"/>
      <c r="HQ66" s="1744"/>
      <c r="HR66" s="1744"/>
      <c r="HS66" s="1744"/>
      <c r="HT66" s="1744"/>
      <c r="HU66" s="1744"/>
      <c r="HV66" s="1744"/>
      <c r="HW66" s="1744"/>
      <c r="HX66" s="1744"/>
      <c r="HY66" s="1744"/>
      <c r="HZ66" s="1745"/>
      <c r="IA66" s="1746"/>
      <c r="IB66" s="1747"/>
      <c r="IC66" s="1736"/>
      <c r="ID66" s="1737" t="n">
        <f aca="false">SUBTOTAL(9,HG66:IC66)</f>
        <v>0</v>
      </c>
      <c r="IE66" s="1748" t="n">
        <f aca="false">ID66:ID66+IF($B62:$B62=2,0,IE62:IE62)</f>
        <v>136</v>
      </c>
      <c r="IF66" s="1759"/>
      <c r="IG66" s="1759"/>
      <c r="IH66" s="1760"/>
      <c r="II66" s="1761"/>
      <c r="IJ66" s="1762"/>
      <c r="IK66" s="1763" t="n">
        <f aca="false">SUBTOTAL(9,IF66:IJ66)</f>
        <v>0</v>
      </c>
      <c r="IL66" s="1764" t="n">
        <f aca="false">IK66:IK66+IF($B62:$B62=2,0,IL62:IL62)</f>
        <v>0</v>
      </c>
      <c r="IM66" s="1765" t="n">
        <v>3.1</v>
      </c>
      <c r="IN66" s="1765"/>
      <c r="IO66" s="1732"/>
      <c r="IP66" s="1732"/>
      <c r="IQ66" s="1732"/>
      <c r="IR66" s="1732"/>
      <c r="IS66" s="1732"/>
      <c r="IT66" s="1732"/>
      <c r="IU66" s="1732"/>
      <c r="IV66" s="1733"/>
      <c r="IW66" s="1734"/>
      <c r="IX66" s="1735"/>
      <c r="IY66" s="1736"/>
      <c r="IZ66" s="1737" t="n">
        <f aca="false">SUBTOTAL(9,IM66:IY66)</f>
        <v>3.1</v>
      </c>
      <c r="JA66" s="1738" t="n">
        <f aca="false">IZ66:IZ66+IF($B62:$B62=2,0,JA62:JA62)</f>
        <v>11</v>
      </c>
      <c r="JB66" s="1766"/>
      <c r="JC66" s="1767" t="e">
        <f aca="false">'02.24 НГДП по датам'!BT66</f>
        <v>#VALUE!</v>
      </c>
      <c r="JD66" s="1834" t="n">
        <f aca="false">$JD$14</f>
        <v>0</v>
      </c>
      <c r="JE66" s="1769" t="e">
        <f aca="false">SUBTOTAL(9,JB66:JD66)</f>
        <v>#VALUE!</v>
      </c>
      <c r="JF66" s="1770" t="n">
        <f aca="false">SUMIF($C$5:JE$5,"Накопленный эффект, т/сут",$C66:JE66)+SUMIF($C$5:JE$5,"Нараст.  по потенциалу",$C66:JE66)-SUMIF($C$5:JE$5,"Нараст. по остановкам",$C66:JE66)-SUMIF($C$5:JE$5,"ИТОГО перевод в ППД",$C66:JE66)-SUMIF($C$5:JE$5,"ИТОГО  нерент, по распоряж.",$C66:JE66)-SUMIF($C$5:JE$5,"ИТОГО ост. дебит от ЗБС, Углуб., ПВЛГ/ПНЛГ",$C66:JE66)</f>
        <v>468</v>
      </c>
      <c r="JG66" s="1764"/>
      <c r="JH66" s="1764"/>
      <c r="JI66" s="1764"/>
      <c r="JJ66" s="1772"/>
      <c r="JK66" s="1773"/>
      <c r="JL66" s="1763" t="n">
        <f aca="false">SUBTOTAL(9,JG66:JJ66)</f>
        <v>0</v>
      </c>
      <c r="JM66" s="1664"/>
      <c r="JN66" s="1665"/>
      <c r="JO66" s="1666"/>
      <c r="JP66" s="1774" t="n">
        <f aca="false">JP$4:JP$4+SUMIF($C$5:JL$5,"Нараст. по остановкам",$C66:JL66)-SUMIF($C$5:JL$5,"Нараст.  по потенциалу",$C66:JL66)</f>
        <v>788.705</v>
      </c>
      <c r="JQ66" s="1775" t="n">
        <f aca="false">'02.24 ННГ без НГДП по датам'!JP66</f>
        <v>706.812</v>
      </c>
      <c r="JR66" s="1776" t="n">
        <f aca="false">'02.24 НГДП по датам'!CB66</f>
        <v>81.893</v>
      </c>
    </row>
    <row r="67" customFormat="false" ht="1.5" hidden="false" customHeight="true" outlineLevel="0" collapsed="false">
      <c r="A67" s="1777"/>
      <c r="B67" s="1777"/>
      <c r="C67" s="1778"/>
      <c r="D67" s="1778"/>
      <c r="E67" s="1778"/>
      <c r="F67" s="1778"/>
      <c r="G67" s="1779"/>
      <c r="H67" s="1779"/>
      <c r="I67" s="1779"/>
      <c r="J67" s="1779"/>
      <c r="K67" s="1779"/>
      <c r="L67" s="1779"/>
      <c r="M67" s="1779"/>
      <c r="N67" s="1779"/>
      <c r="O67" s="1779"/>
      <c r="P67" s="1779"/>
      <c r="Q67" s="1779"/>
      <c r="R67" s="1779"/>
      <c r="S67" s="1779"/>
      <c r="T67" s="1779"/>
      <c r="U67" s="1779"/>
      <c r="V67" s="1779"/>
      <c r="W67" s="1779"/>
      <c r="X67" s="1780"/>
      <c r="Y67" s="1781"/>
      <c r="Z67" s="1782"/>
      <c r="AA67" s="1783"/>
      <c r="AB67" s="1783"/>
      <c r="AC67" s="1784"/>
      <c r="AD67" s="1784"/>
      <c r="AE67" s="1779"/>
      <c r="AF67" s="1779"/>
      <c r="AG67" s="1779"/>
      <c r="AH67" s="1779"/>
      <c r="AI67" s="1779"/>
      <c r="AJ67" s="1779"/>
      <c r="AK67" s="1779"/>
      <c r="AL67" s="1779"/>
      <c r="AM67" s="1779"/>
      <c r="AN67" s="1779"/>
      <c r="AO67" s="1779"/>
      <c r="AP67" s="1780"/>
      <c r="AQ67" s="1781"/>
      <c r="AR67" s="1782"/>
      <c r="AS67" s="1783"/>
      <c r="AT67" s="1783"/>
      <c r="AU67" s="1778"/>
      <c r="AV67" s="1778"/>
      <c r="AW67" s="1785"/>
      <c r="AX67" s="1779"/>
      <c r="AY67" s="1779"/>
      <c r="AZ67" s="1779"/>
      <c r="BA67" s="1779"/>
      <c r="BB67" s="1779"/>
      <c r="BC67" s="1779"/>
      <c r="BD67" s="1779"/>
      <c r="BE67" s="1779"/>
      <c r="BF67" s="1779"/>
      <c r="BG67" s="1779"/>
      <c r="BH67" s="1779"/>
      <c r="BI67" s="1779"/>
      <c r="BJ67" s="1779"/>
      <c r="BK67" s="1779"/>
      <c r="BL67" s="1779"/>
      <c r="BM67" s="1779"/>
      <c r="BN67" s="1779"/>
      <c r="BO67" s="1779"/>
      <c r="BP67" s="1779"/>
      <c r="BQ67" s="1779"/>
      <c r="BR67" s="1780"/>
      <c r="BS67" s="1781"/>
      <c r="BT67" s="1782"/>
      <c r="BU67" s="1783"/>
      <c r="BV67" s="1783"/>
      <c r="BW67" s="1784"/>
      <c r="BX67" s="1779"/>
      <c r="BY67" s="1779"/>
      <c r="BZ67" s="1779"/>
      <c r="CA67" s="1779"/>
      <c r="CB67" s="1779"/>
      <c r="CC67" s="1779"/>
      <c r="CD67" s="1779"/>
      <c r="CE67" s="1779"/>
      <c r="CF67" s="1779"/>
      <c r="CG67" s="1779"/>
      <c r="CH67" s="1779"/>
      <c r="CI67" s="1779"/>
      <c r="CJ67" s="1780"/>
      <c r="CK67" s="1781"/>
      <c r="CL67" s="1782"/>
      <c r="CM67" s="1783"/>
      <c r="CN67" s="1783"/>
      <c r="CO67" s="1783"/>
      <c r="CP67" s="1783"/>
      <c r="CQ67" s="1779"/>
      <c r="CR67" s="1779"/>
      <c r="CS67" s="1779"/>
      <c r="CT67" s="1779"/>
      <c r="CU67" s="1779"/>
      <c r="CV67" s="1779"/>
      <c r="CW67" s="1779"/>
      <c r="CX67" s="1779"/>
      <c r="CY67" s="1779"/>
      <c r="CZ67" s="1779"/>
      <c r="DA67" s="1779"/>
      <c r="DB67" s="1779"/>
      <c r="DC67" s="1779"/>
      <c r="DD67" s="1780"/>
      <c r="DE67" s="1781"/>
      <c r="DF67" s="1782"/>
      <c r="DG67" s="1783"/>
      <c r="DH67" s="1783"/>
      <c r="DI67" s="1852"/>
      <c r="DJ67" s="1779"/>
      <c r="DK67" s="1779"/>
      <c r="DL67" s="1779"/>
      <c r="DM67" s="1779"/>
      <c r="DN67" s="1779"/>
      <c r="DO67" s="1779"/>
      <c r="DP67" s="1779"/>
      <c r="DQ67" s="1779"/>
      <c r="DR67" s="1779"/>
      <c r="DS67" s="1779"/>
      <c r="DT67" s="1779"/>
      <c r="DU67" s="1779"/>
      <c r="DV67" s="1780"/>
      <c r="DW67" s="1781"/>
      <c r="DX67" s="1782"/>
      <c r="DY67" s="1783"/>
      <c r="DZ67" s="1783"/>
      <c r="EA67" s="1864"/>
      <c r="EB67" s="1779"/>
      <c r="EC67" s="1779"/>
      <c r="ED67" s="1779"/>
      <c r="EE67" s="1779"/>
      <c r="EF67" s="1779"/>
      <c r="EG67" s="1779"/>
      <c r="EH67" s="1779"/>
      <c r="EI67" s="1779"/>
      <c r="EJ67" s="1779"/>
      <c r="EK67" s="1779"/>
      <c r="EL67" s="1779"/>
      <c r="EM67" s="1779"/>
      <c r="EN67" s="1779"/>
      <c r="EO67" s="1779"/>
      <c r="EP67" s="1779"/>
      <c r="EQ67" s="1779"/>
      <c r="ER67" s="1779"/>
      <c r="ES67" s="1779"/>
      <c r="ET67" s="1779"/>
      <c r="EU67" s="1779"/>
      <c r="EV67" s="1779"/>
      <c r="EW67" s="1779"/>
      <c r="EX67" s="1779"/>
      <c r="EY67" s="1779"/>
      <c r="EZ67" s="1780"/>
      <c r="FA67" s="1781"/>
      <c r="FB67" s="1782"/>
      <c r="FC67" s="1783"/>
      <c r="FD67" s="1783"/>
      <c r="FE67" s="1779"/>
      <c r="FF67" s="1779"/>
      <c r="FG67" s="1779"/>
      <c r="FH67" s="1779"/>
      <c r="FI67" s="1779"/>
      <c r="FJ67" s="1779"/>
      <c r="FK67" s="1779"/>
      <c r="FL67" s="1779"/>
      <c r="FM67" s="1779"/>
      <c r="FN67" s="1779"/>
      <c r="FO67" s="1780"/>
      <c r="FP67" s="1781"/>
      <c r="FQ67" s="1782"/>
      <c r="FR67" s="1783"/>
      <c r="FS67" s="1783"/>
      <c r="FT67" s="1779"/>
      <c r="FU67" s="1779"/>
      <c r="FV67" s="1779"/>
      <c r="FW67" s="1779"/>
      <c r="FX67" s="1779"/>
      <c r="FY67" s="1779"/>
      <c r="FZ67" s="1779"/>
      <c r="GA67" s="1779"/>
      <c r="GB67" s="1779"/>
      <c r="GC67" s="1779"/>
      <c r="GD67" s="1779"/>
      <c r="GE67" s="1779"/>
      <c r="GF67" s="1779"/>
      <c r="GG67" s="1779"/>
      <c r="GH67" s="1779"/>
      <c r="GI67" s="1779"/>
      <c r="GJ67" s="1779"/>
      <c r="GK67" s="1779"/>
      <c r="GL67" s="1779"/>
      <c r="GM67" s="1779"/>
      <c r="GN67" s="1779"/>
      <c r="GO67" s="1779"/>
      <c r="GP67" s="1779"/>
      <c r="GQ67" s="1779"/>
      <c r="GR67" s="1779"/>
      <c r="GS67" s="1779"/>
      <c r="GT67" s="1780"/>
      <c r="GU67" s="1781"/>
      <c r="GV67" s="1782"/>
      <c r="GW67" s="1783"/>
      <c r="GX67" s="1783"/>
      <c r="GY67" s="1783"/>
      <c r="GZ67" s="1787"/>
      <c r="HA67" s="1787"/>
      <c r="HB67" s="1788"/>
      <c r="HC67" s="1783"/>
      <c r="HD67" s="1783"/>
      <c r="HE67" s="1789"/>
      <c r="HF67" s="1790"/>
      <c r="HG67" s="1791"/>
      <c r="HH67" s="1757"/>
      <c r="HI67" s="1787"/>
      <c r="HJ67" s="1779"/>
      <c r="HK67" s="1779"/>
      <c r="HL67" s="1779"/>
      <c r="HM67" s="1779"/>
      <c r="HN67" s="1779"/>
      <c r="HO67" s="1779"/>
      <c r="HP67" s="1779"/>
      <c r="HQ67" s="1779"/>
      <c r="HR67" s="1779"/>
      <c r="HS67" s="1779"/>
      <c r="HT67" s="1779"/>
      <c r="HU67" s="1779"/>
      <c r="HV67" s="1779"/>
      <c r="HW67" s="1779"/>
      <c r="HX67" s="1779"/>
      <c r="HY67" s="1779"/>
      <c r="HZ67" s="1779"/>
      <c r="IA67" s="1780"/>
      <c r="IB67" s="1781"/>
      <c r="IC67" s="1782"/>
      <c r="ID67" s="1783"/>
      <c r="IE67" s="1783"/>
      <c r="IF67" s="1792"/>
      <c r="IG67" s="1792"/>
      <c r="IH67" s="1792"/>
      <c r="II67" s="1793"/>
      <c r="IJ67" s="1794"/>
      <c r="IK67" s="1792"/>
      <c r="IL67" s="1792"/>
      <c r="IM67" s="1795"/>
      <c r="IN67" s="1795"/>
      <c r="IO67" s="1779"/>
      <c r="IP67" s="1779"/>
      <c r="IQ67" s="1779"/>
      <c r="IR67" s="1779"/>
      <c r="IS67" s="1779"/>
      <c r="IT67" s="1779"/>
      <c r="IU67" s="1779"/>
      <c r="IV67" s="1779"/>
      <c r="IW67" s="1780"/>
      <c r="IX67" s="1781"/>
      <c r="IY67" s="1782"/>
      <c r="IZ67" s="1783"/>
      <c r="JA67" s="1783"/>
      <c r="JB67" s="1779"/>
      <c r="JC67" s="1788"/>
      <c r="JD67" s="1779"/>
      <c r="JE67" s="1783"/>
      <c r="JF67" s="1783"/>
      <c r="JG67" s="1792"/>
      <c r="JH67" s="1792"/>
      <c r="JI67" s="1792"/>
      <c r="JJ67" s="1792"/>
      <c r="JK67" s="1796"/>
      <c r="JL67" s="1792"/>
      <c r="JM67" s="1797"/>
      <c r="JN67" s="1797"/>
      <c r="JO67" s="1798"/>
      <c r="JP67" s="1797"/>
      <c r="JQ67" s="1797"/>
      <c r="JR67" s="1798"/>
    </row>
    <row r="68" customFormat="false" ht="11.25" hidden="false" customHeight="true" outlineLevel="0" collapsed="false">
      <c r="A68" s="1611" t="n">
        <f aca="false">A64+1</f>
        <v>45337</v>
      </c>
      <c r="B68" s="1612" t="s">
        <v>662</v>
      </c>
      <c r="C68" s="1614" t="s">
        <v>70</v>
      </c>
      <c r="D68" s="1614"/>
      <c r="E68" s="1614"/>
      <c r="F68" s="1614"/>
      <c r="G68" s="1865"/>
      <c r="H68" s="1615"/>
      <c r="I68" s="1615"/>
      <c r="J68" s="1615"/>
      <c r="K68" s="1615"/>
      <c r="L68" s="1615"/>
      <c r="M68" s="1615"/>
      <c r="N68" s="1615"/>
      <c r="O68" s="1615"/>
      <c r="P68" s="1615"/>
      <c r="Q68" s="1615"/>
      <c r="R68" s="1615"/>
      <c r="S68" s="1615"/>
      <c r="T68" s="1615"/>
      <c r="U68" s="1615"/>
      <c r="V68" s="1615"/>
      <c r="W68" s="1616"/>
      <c r="X68" s="1799"/>
      <c r="Y68" s="1800"/>
      <c r="Z68" s="1801"/>
      <c r="AA68" s="1620"/>
      <c r="AB68" s="1621"/>
      <c r="AC68" s="1622"/>
      <c r="AD68" s="1622"/>
      <c r="AE68" s="1615"/>
      <c r="AF68" s="1615"/>
      <c r="AG68" s="1615"/>
      <c r="AH68" s="1615"/>
      <c r="AI68" s="1615"/>
      <c r="AJ68" s="1615"/>
      <c r="AK68" s="1615"/>
      <c r="AL68" s="1615"/>
      <c r="AM68" s="1615"/>
      <c r="AN68" s="1615"/>
      <c r="AO68" s="1616"/>
      <c r="AP68" s="1799"/>
      <c r="AQ68" s="1800"/>
      <c r="AR68" s="1801"/>
      <c r="AS68" s="1620"/>
      <c r="AT68" s="1621"/>
      <c r="AU68" s="1622"/>
      <c r="AV68" s="1622"/>
      <c r="AW68" s="1614"/>
      <c r="AX68" s="1615"/>
      <c r="AY68" s="1615"/>
      <c r="AZ68" s="1615" t="s">
        <v>479</v>
      </c>
      <c r="BA68" s="1615"/>
      <c r="BB68" s="1615"/>
      <c r="BC68" s="1615"/>
      <c r="BD68" s="1615"/>
      <c r="BE68" s="1615"/>
      <c r="BF68" s="1615"/>
      <c r="BG68" s="1615"/>
      <c r="BH68" s="1615"/>
      <c r="BI68" s="1615"/>
      <c r="BJ68" s="1615"/>
      <c r="BK68" s="1615"/>
      <c r="BL68" s="1615"/>
      <c r="BM68" s="1615"/>
      <c r="BN68" s="1615"/>
      <c r="BO68" s="1615"/>
      <c r="BP68" s="1615"/>
      <c r="BQ68" s="1616"/>
      <c r="BR68" s="1617"/>
      <c r="BS68" s="1618"/>
      <c r="BT68" s="1619"/>
      <c r="BU68" s="1620"/>
      <c r="BV68" s="1621"/>
      <c r="BW68" s="1623"/>
      <c r="BX68" s="1873"/>
      <c r="BY68" s="1615"/>
      <c r="BZ68" s="1615"/>
      <c r="CA68" s="1615"/>
      <c r="CB68" s="1615"/>
      <c r="CC68" s="1615"/>
      <c r="CD68" s="1615"/>
      <c r="CE68" s="1615"/>
      <c r="CF68" s="1615"/>
      <c r="CG68" s="1615"/>
      <c r="CH68" s="1615"/>
      <c r="CI68" s="1616"/>
      <c r="CJ68" s="1799"/>
      <c r="CK68" s="1800"/>
      <c r="CL68" s="1801"/>
      <c r="CM68" s="1620"/>
      <c r="CN68" s="1621"/>
      <c r="CO68" s="1621"/>
      <c r="CP68" s="1621"/>
      <c r="CQ68" s="1627"/>
      <c r="CR68" s="1627"/>
      <c r="CS68" s="1627"/>
      <c r="CT68" s="1627"/>
      <c r="CU68" s="1627"/>
      <c r="CV68" s="1627"/>
      <c r="CW68" s="1627"/>
      <c r="CX68" s="1627"/>
      <c r="CY68" s="1627"/>
      <c r="CZ68" s="1627"/>
      <c r="DA68" s="1627"/>
      <c r="DB68" s="1627"/>
      <c r="DC68" s="1628"/>
      <c r="DD68" s="1803"/>
      <c r="DE68" s="1804"/>
      <c r="DF68" s="1801"/>
      <c r="DG68" s="1624"/>
      <c r="DH68" s="1625"/>
      <c r="DI68" s="1623"/>
      <c r="DJ68" s="1615"/>
      <c r="DK68" s="1627"/>
      <c r="DL68" s="1627"/>
      <c r="DM68" s="1627"/>
      <c r="DN68" s="1627"/>
      <c r="DO68" s="1627"/>
      <c r="DP68" s="1627"/>
      <c r="DQ68" s="1627"/>
      <c r="DR68" s="1627"/>
      <c r="DS68" s="1627"/>
      <c r="DT68" s="1627"/>
      <c r="DU68" s="1628"/>
      <c r="DV68" s="1803"/>
      <c r="DW68" s="1804"/>
      <c r="DX68" s="1801"/>
      <c r="DY68" s="1624"/>
      <c r="DZ68" s="1625"/>
      <c r="EA68" s="1615" t="s">
        <v>516</v>
      </c>
      <c r="EB68" s="1615"/>
      <c r="EC68" s="1615"/>
      <c r="ED68" s="1615"/>
      <c r="EE68" s="1627"/>
      <c r="EF68" s="1615"/>
      <c r="EG68" s="1615"/>
      <c r="EH68" s="1615"/>
      <c r="EI68" s="1615"/>
      <c r="EJ68" s="1615"/>
      <c r="EK68" s="1615"/>
      <c r="EL68" s="1615"/>
      <c r="EM68" s="1615"/>
      <c r="EN68" s="1615"/>
      <c r="EO68" s="1615"/>
      <c r="EP68" s="1615"/>
      <c r="EQ68" s="1615"/>
      <c r="ER68" s="1615"/>
      <c r="ES68" s="1615"/>
      <c r="ET68" s="1615"/>
      <c r="EU68" s="1615"/>
      <c r="EV68" s="1615"/>
      <c r="EW68" s="1615"/>
      <c r="EX68" s="1615"/>
      <c r="EY68" s="1616"/>
      <c r="EZ68" s="1799"/>
      <c r="FA68" s="1800"/>
      <c r="FB68" s="1801"/>
      <c r="FC68" s="1624"/>
      <c r="FD68" s="1625"/>
      <c r="FE68" s="1615"/>
      <c r="FF68" s="1615"/>
      <c r="FG68" s="1615"/>
      <c r="FH68" s="1615"/>
      <c r="FI68" s="1615"/>
      <c r="FJ68" s="1615"/>
      <c r="FK68" s="1615"/>
      <c r="FL68" s="1615"/>
      <c r="FM68" s="1615"/>
      <c r="FN68" s="1616"/>
      <c r="FO68" s="1799"/>
      <c r="FP68" s="1800"/>
      <c r="FQ68" s="1801"/>
      <c r="FR68" s="1624"/>
      <c r="FS68" s="1625"/>
      <c r="FT68" s="1837"/>
      <c r="FU68" s="1837"/>
      <c r="FV68" s="1627"/>
      <c r="FW68" s="1627"/>
      <c r="FX68" s="1627"/>
      <c r="FY68" s="1627"/>
      <c r="FZ68" s="1627"/>
      <c r="GA68" s="1627"/>
      <c r="GB68" s="1627"/>
      <c r="GC68" s="1627"/>
      <c r="GD68" s="1627"/>
      <c r="GE68" s="1627"/>
      <c r="GF68" s="1627"/>
      <c r="GG68" s="1627"/>
      <c r="GH68" s="1627"/>
      <c r="GI68" s="1627"/>
      <c r="GJ68" s="1627"/>
      <c r="GK68" s="1627"/>
      <c r="GL68" s="1627"/>
      <c r="GM68" s="1627"/>
      <c r="GN68" s="1627"/>
      <c r="GO68" s="1627"/>
      <c r="GP68" s="1627"/>
      <c r="GQ68" s="1627"/>
      <c r="GR68" s="1627"/>
      <c r="GS68" s="1628"/>
      <c r="GT68" s="1803"/>
      <c r="GU68" s="1804"/>
      <c r="GV68" s="1801"/>
      <c r="GW68" s="1631"/>
      <c r="GX68" s="1621"/>
      <c r="GY68" s="1620"/>
      <c r="GZ68" s="1838"/>
      <c r="HA68" s="1839"/>
      <c r="HB68" s="1840"/>
      <c r="HC68" s="1635"/>
      <c r="HD68" s="1636"/>
      <c r="HE68" s="1841"/>
      <c r="HF68" s="1638"/>
      <c r="HG68" s="1639"/>
      <c r="HH68" s="1640"/>
      <c r="HI68" s="1842"/>
      <c r="HJ68" s="1615"/>
      <c r="HK68" s="1615"/>
      <c r="HL68" s="1615"/>
      <c r="HM68" s="1615"/>
      <c r="HN68" s="1615"/>
      <c r="HO68" s="1615"/>
      <c r="HP68" s="1615"/>
      <c r="HQ68" s="1615"/>
      <c r="HR68" s="1615"/>
      <c r="HS68" s="1615"/>
      <c r="HT68" s="1615"/>
      <c r="HU68" s="1615"/>
      <c r="HV68" s="1615"/>
      <c r="HW68" s="1615"/>
      <c r="HX68" s="1615"/>
      <c r="HY68" s="1615"/>
      <c r="HZ68" s="1616"/>
      <c r="IA68" s="1799"/>
      <c r="IB68" s="1800"/>
      <c r="IC68" s="1801"/>
      <c r="ID68" s="1620"/>
      <c r="IE68" s="1631"/>
      <c r="IF68" s="1642"/>
      <c r="IG68" s="1642"/>
      <c r="IH68" s="1643"/>
      <c r="II68" s="1812"/>
      <c r="IJ68" s="1813"/>
      <c r="IK68" s="1646"/>
      <c r="IL68" s="1647"/>
      <c r="IM68" s="1837"/>
      <c r="IN68" s="1649"/>
      <c r="IO68" s="1650"/>
      <c r="IP68" s="1650"/>
      <c r="IQ68" s="1650"/>
      <c r="IR68" s="1650"/>
      <c r="IS68" s="1650"/>
      <c r="IT68" s="1650"/>
      <c r="IU68" s="1650"/>
      <c r="IV68" s="1651"/>
      <c r="IW68" s="1814"/>
      <c r="IX68" s="1815"/>
      <c r="IY68" s="1816"/>
      <c r="IZ68" s="1620"/>
      <c r="JA68" s="1621"/>
      <c r="JB68" s="1655"/>
      <c r="JC68" s="1807"/>
      <c r="JD68" s="1657"/>
      <c r="JE68" s="1658"/>
      <c r="JF68" s="1659"/>
      <c r="JG68" s="1817"/>
      <c r="JH68" s="1817"/>
      <c r="JI68" s="1817"/>
      <c r="JJ68" s="1855"/>
      <c r="JK68" s="1856"/>
      <c r="JL68" s="1663"/>
      <c r="JM68" s="1664" t="e">
        <f aca="false">JM$4:JM$4+SUMIF($C$5:JL$5,"Нараст. баланс",$C70:JL70)+SUMIF($C$7:JH$7,"Итого (с ВНР)",$C70:JH70)-SUMIF($C$5:JL$5,"Геол. снижение,  т/сут",$C70:JL70)-SUMIF(JJ$7:JL$7,"Итого",JJ70:JL70)-SUMIF($C$7:JL$7,"Итого (с ВСП)",$C70:JL70)</f>
        <v>#VALUE!</v>
      </c>
      <c r="JN68" s="1665" t="n">
        <f aca="false">'02.24 ННГ без НГДП по датам'!JM68:JM70</f>
        <v>23279.526</v>
      </c>
      <c r="JO68" s="1666" t="e">
        <f aca="false">'02.24 НГДП по датам'!CA68:CA70</f>
        <v>#VALUE!</v>
      </c>
      <c r="JP68" s="1667"/>
      <c r="JQ68" s="1668"/>
      <c r="JR68" s="1819"/>
    </row>
    <row r="69" customFormat="false" ht="11.25" hidden="false" customHeight="true" outlineLevel="0" collapsed="false">
      <c r="A69" s="1611"/>
      <c r="B69" s="1670" t="s">
        <v>663</v>
      </c>
      <c r="C69" s="1672" t="n">
        <v>805</v>
      </c>
      <c r="D69" s="1672"/>
      <c r="E69" s="1672"/>
      <c r="F69" s="1672"/>
      <c r="G69" s="1866"/>
      <c r="H69" s="1673"/>
      <c r="I69" s="1673"/>
      <c r="J69" s="1673"/>
      <c r="K69" s="1673"/>
      <c r="L69" s="1673"/>
      <c r="M69" s="1673"/>
      <c r="N69" s="1673"/>
      <c r="O69" s="1673"/>
      <c r="P69" s="1673"/>
      <c r="Q69" s="1673"/>
      <c r="R69" s="1673"/>
      <c r="S69" s="1673"/>
      <c r="T69" s="1673"/>
      <c r="U69" s="1673"/>
      <c r="V69" s="1673"/>
      <c r="W69" s="1674"/>
      <c r="X69" s="1675"/>
      <c r="Y69" s="1676"/>
      <c r="Z69" s="1677"/>
      <c r="AA69" s="1678" t="n">
        <f aca="false">COUNTA(C69:Z69)</f>
        <v>1</v>
      </c>
      <c r="AB69" s="1679"/>
      <c r="AC69" s="1680"/>
      <c r="AD69" s="1680"/>
      <c r="AE69" s="1673"/>
      <c r="AF69" s="1673"/>
      <c r="AG69" s="1673"/>
      <c r="AH69" s="1673"/>
      <c r="AI69" s="1673"/>
      <c r="AJ69" s="1673"/>
      <c r="AK69" s="1673"/>
      <c r="AL69" s="1673"/>
      <c r="AM69" s="1673"/>
      <c r="AN69" s="1673"/>
      <c r="AO69" s="1674"/>
      <c r="AP69" s="1675"/>
      <c r="AQ69" s="1676"/>
      <c r="AR69" s="1677"/>
      <c r="AS69" s="1678" t="n">
        <f aca="false">COUNTA(AC69:AR69)</f>
        <v>0</v>
      </c>
      <c r="AT69" s="1679"/>
      <c r="AU69" s="1680"/>
      <c r="AV69" s="1680"/>
      <c r="AW69" s="1680"/>
      <c r="AX69" s="1680"/>
      <c r="AY69" s="1680"/>
      <c r="AZ69" s="1680" t="n">
        <v>1817</v>
      </c>
      <c r="BA69" s="1680"/>
      <c r="BB69" s="1680"/>
      <c r="BC69" s="1680"/>
      <c r="BD69" s="1680"/>
      <c r="BE69" s="1680"/>
      <c r="BF69" s="1680"/>
      <c r="BG69" s="1680"/>
      <c r="BH69" s="1680"/>
      <c r="BI69" s="1680"/>
      <c r="BJ69" s="1680"/>
      <c r="BK69" s="1680"/>
      <c r="BL69" s="1680"/>
      <c r="BM69" s="1680"/>
      <c r="BN69" s="1680"/>
      <c r="BO69" s="1680"/>
      <c r="BP69" s="1680"/>
      <c r="BQ69" s="1680"/>
      <c r="BR69" s="1681"/>
      <c r="BS69" s="1681"/>
      <c r="BT69" s="1681"/>
      <c r="BU69" s="1678" t="n">
        <f aca="false">COUNTA(AU69:BT69)</f>
        <v>1</v>
      </c>
      <c r="BV69" s="1679"/>
      <c r="BW69" s="1682"/>
      <c r="BX69" s="1874"/>
      <c r="BY69" s="1673"/>
      <c r="BZ69" s="1673"/>
      <c r="CA69" s="1673"/>
      <c r="CB69" s="1673"/>
      <c r="CC69" s="1673"/>
      <c r="CD69" s="1673"/>
      <c r="CE69" s="1673"/>
      <c r="CF69" s="1673"/>
      <c r="CG69" s="1673"/>
      <c r="CH69" s="1673"/>
      <c r="CI69" s="1674"/>
      <c r="CJ69" s="1675"/>
      <c r="CK69" s="1676"/>
      <c r="CL69" s="1677"/>
      <c r="CM69" s="1678" t="n">
        <f aca="false">COUNTA(BW69:CL69)</f>
        <v>0</v>
      </c>
      <c r="CN69" s="1679"/>
      <c r="CO69" s="1679" t="n">
        <f aca="false">AA69+AS69+BU69+CM69</f>
        <v>2</v>
      </c>
      <c r="CP69" s="1679"/>
      <c r="CQ69" s="1686"/>
      <c r="CR69" s="1686"/>
      <c r="CS69" s="1686"/>
      <c r="CT69" s="1686"/>
      <c r="CU69" s="1686"/>
      <c r="CV69" s="1686"/>
      <c r="CW69" s="1686"/>
      <c r="CX69" s="1686"/>
      <c r="CY69" s="1686"/>
      <c r="CZ69" s="1686"/>
      <c r="DA69" s="1686"/>
      <c r="DB69" s="1686"/>
      <c r="DC69" s="1687"/>
      <c r="DD69" s="1688"/>
      <c r="DE69" s="1689"/>
      <c r="DF69" s="1677"/>
      <c r="DG69" s="1683" t="n">
        <f aca="false">SUBTOTAL(9,CQ71:DF71)</f>
        <v>0</v>
      </c>
      <c r="DH69" s="1684"/>
      <c r="DI69" s="1682"/>
      <c r="DJ69" s="1673"/>
      <c r="DK69" s="1686"/>
      <c r="DL69" s="1686"/>
      <c r="DM69" s="1686"/>
      <c r="DN69" s="1686"/>
      <c r="DO69" s="1686"/>
      <c r="DP69" s="1686"/>
      <c r="DQ69" s="1686"/>
      <c r="DR69" s="1686"/>
      <c r="DS69" s="1686"/>
      <c r="DT69" s="1686"/>
      <c r="DU69" s="1687"/>
      <c r="DV69" s="1688"/>
      <c r="DW69" s="1689"/>
      <c r="DX69" s="1677"/>
      <c r="DY69" s="1683" t="n">
        <f aca="false">COUNTA(DI69:DX69)</f>
        <v>0</v>
      </c>
      <c r="DZ69" s="1684"/>
      <c r="EA69" s="1673" t="s">
        <v>664</v>
      </c>
      <c r="EB69" s="1673"/>
      <c r="EC69" s="1673"/>
      <c r="ED69" s="1673"/>
      <c r="EE69" s="1686"/>
      <c r="EF69" s="1673"/>
      <c r="EG69" s="1673"/>
      <c r="EH69" s="1673"/>
      <c r="EI69" s="1673"/>
      <c r="EJ69" s="1673"/>
      <c r="EK69" s="1673"/>
      <c r="EL69" s="1673"/>
      <c r="EM69" s="1673"/>
      <c r="EN69" s="1673"/>
      <c r="EO69" s="1673"/>
      <c r="EP69" s="1673"/>
      <c r="EQ69" s="1673"/>
      <c r="ER69" s="1673"/>
      <c r="ES69" s="1673"/>
      <c r="ET69" s="1673"/>
      <c r="EU69" s="1673"/>
      <c r="EV69" s="1673"/>
      <c r="EW69" s="1673"/>
      <c r="EX69" s="1673"/>
      <c r="EY69" s="1674"/>
      <c r="EZ69" s="1675"/>
      <c r="FA69" s="1676"/>
      <c r="FB69" s="1677"/>
      <c r="FC69" s="1683" t="n">
        <f aca="false">COUNTA(EA69:FB69)</f>
        <v>1</v>
      </c>
      <c r="FD69" s="1684"/>
      <c r="FE69" s="1673"/>
      <c r="FF69" s="1673"/>
      <c r="FG69" s="1673"/>
      <c r="FH69" s="1673"/>
      <c r="FI69" s="1673"/>
      <c r="FJ69" s="1673"/>
      <c r="FK69" s="1673"/>
      <c r="FL69" s="1673"/>
      <c r="FM69" s="1673"/>
      <c r="FN69" s="1674"/>
      <c r="FO69" s="1675"/>
      <c r="FP69" s="1676"/>
      <c r="FQ69" s="1677"/>
      <c r="FR69" s="1683" t="n">
        <f aca="false">COUNTA(FE69:FQ69)</f>
        <v>0</v>
      </c>
      <c r="FS69" s="1684"/>
      <c r="FT69" s="1844"/>
      <c r="FU69" s="1844"/>
      <c r="FV69" s="1686"/>
      <c r="FW69" s="1686"/>
      <c r="FX69" s="1686"/>
      <c r="FY69" s="1686"/>
      <c r="FZ69" s="1686"/>
      <c r="GA69" s="1686"/>
      <c r="GB69" s="1686"/>
      <c r="GC69" s="1686"/>
      <c r="GD69" s="1686"/>
      <c r="GE69" s="1686"/>
      <c r="GF69" s="1686"/>
      <c r="GG69" s="1686"/>
      <c r="GH69" s="1686"/>
      <c r="GI69" s="1686"/>
      <c r="GJ69" s="1686"/>
      <c r="GK69" s="1686"/>
      <c r="GL69" s="1686"/>
      <c r="GM69" s="1686"/>
      <c r="GN69" s="1686"/>
      <c r="GO69" s="1686"/>
      <c r="GP69" s="1686"/>
      <c r="GQ69" s="1686"/>
      <c r="GR69" s="1686"/>
      <c r="GS69" s="1687"/>
      <c r="GT69" s="1688"/>
      <c r="GU69" s="1689"/>
      <c r="GV69" s="1677"/>
      <c r="GW69" s="1690" t="n">
        <f aca="false">SUBTOTAL(9,FT71:GV71)</f>
        <v>0</v>
      </c>
      <c r="GX69" s="1679" t="n">
        <f aca="false">SUBTOTAL(9,FT71:GV71)</f>
        <v>0</v>
      </c>
      <c r="GY69" s="1691"/>
      <c r="GZ69" s="1845"/>
      <c r="HA69" s="1846"/>
      <c r="HB69" s="1694"/>
      <c r="HC69" s="1695"/>
      <c r="HD69" s="1696"/>
      <c r="HE69" s="1697"/>
      <c r="HF69" s="1698"/>
      <c r="HG69" s="1699"/>
      <c r="HH69" s="1700"/>
      <c r="HI69" s="1847"/>
      <c r="HJ69" s="1673"/>
      <c r="HK69" s="1673"/>
      <c r="HL69" s="1673"/>
      <c r="HM69" s="1673"/>
      <c r="HN69" s="1673"/>
      <c r="HO69" s="1673"/>
      <c r="HP69" s="1673"/>
      <c r="HQ69" s="1673"/>
      <c r="HR69" s="1673"/>
      <c r="HS69" s="1673"/>
      <c r="HT69" s="1673"/>
      <c r="HU69" s="1673"/>
      <c r="HV69" s="1673"/>
      <c r="HW69" s="1673"/>
      <c r="HX69" s="1673"/>
      <c r="HY69" s="1673"/>
      <c r="HZ69" s="1674"/>
      <c r="IA69" s="1675"/>
      <c r="IB69" s="1676"/>
      <c r="IC69" s="1677"/>
      <c r="ID69" s="1678" t="n">
        <f aca="false">SUBTOTAL(9,HG71:IC71)</f>
        <v>0</v>
      </c>
      <c r="IE69" s="1702"/>
      <c r="IF69" s="1703"/>
      <c r="IG69" s="1703"/>
      <c r="IH69" s="1704"/>
      <c r="II69" s="1705"/>
      <c r="IJ69" s="1706"/>
      <c r="IK69" s="1707" t="n">
        <f aca="false">SUBTOTAL(9,IF71:IJ71)</f>
        <v>0</v>
      </c>
      <c r="IL69" s="1708"/>
      <c r="IM69" s="1844"/>
      <c r="IN69" s="1710"/>
      <c r="IO69" s="1711"/>
      <c r="IP69" s="1711"/>
      <c r="IQ69" s="1711"/>
      <c r="IR69" s="1711"/>
      <c r="IS69" s="1711"/>
      <c r="IT69" s="1711"/>
      <c r="IU69" s="1711"/>
      <c r="IV69" s="1712"/>
      <c r="IW69" s="1713"/>
      <c r="IX69" s="1714"/>
      <c r="IY69" s="1715"/>
      <c r="IZ69" s="1678" t="n">
        <f aca="false">SUBTOTAL(3,IM69:IY69)</f>
        <v>0</v>
      </c>
      <c r="JA69" s="1716"/>
      <c r="JB69" s="1717"/>
      <c r="JC69" s="1718"/>
      <c r="JD69" s="1719"/>
      <c r="JE69" s="1720"/>
      <c r="JF69" s="1721"/>
      <c r="JG69" s="1827"/>
      <c r="JH69" s="1827"/>
      <c r="JI69" s="1827"/>
      <c r="JJ69" s="1858"/>
      <c r="JK69" s="1859"/>
      <c r="JL69" s="1725"/>
      <c r="JM69" s="1664"/>
      <c r="JN69" s="1665"/>
      <c r="JO69" s="1666"/>
      <c r="JP69" s="1726"/>
      <c r="JQ69" s="1727"/>
      <c r="JR69" s="1728"/>
    </row>
    <row r="70" customFormat="false" ht="11.25" hidden="false" customHeight="true" outlineLevel="0" collapsed="false">
      <c r="A70" s="1611"/>
      <c r="B70" s="1729" t="s">
        <v>661</v>
      </c>
      <c r="C70" s="1731" t="n">
        <v>40</v>
      </c>
      <c r="D70" s="1731"/>
      <c r="E70" s="1731"/>
      <c r="F70" s="1731"/>
      <c r="G70" s="1867"/>
      <c r="H70" s="1732"/>
      <c r="I70" s="1732"/>
      <c r="J70" s="1732"/>
      <c r="K70" s="1732"/>
      <c r="L70" s="1732"/>
      <c r="M70" s="1732"/>
      <c r="N70" s="1732"/>
      <c r="O70" s="1732"/>
      <c r="P70" s="1732"/>
      <c r="Q70" s="1732"/>
      <c r="R70" s="1732"/>
      <c r="S70" s="1732"/>
      <c r="T70" s="1732"/>
      <c r="U70" s="1732"/>
      <c r="V70" s="1732"/>
      <c r="W70" s="1733"/>
      <c r="X70" s="1734"/>
      <c r="Y70" s="1735"/>
      <c r="Z70" s="1736"/>
      <c r="AA70" s="1737" t="n">
        <f aca="false">SUBTOTAL(9,C70:Z70)</f>
        <v>40</v>
      </c>
      <c r="AB70" s="1738" t="n">
        <f aca="false">AA70+AB66</f>
        <v>350</v>
      </c>
      <c r="AC70" s="1739"/>
      <c r="AD70" s="1739"/>
      <c r="AE70" s="1732"/>
      <c r="AF70" s="1732"/>
      <c r="AG70" s="1732"/>
      <c r="AH70" s="1732"/>
      <c r="AI70" s="1732"/>
      <c r="AJ70" s="1732"/>
      <c r="AK70" s="1732"/>
      <c r="AL70" s="1732"/>
      <c r="AM70" s="1732"/>
      <c r="AN70" s="1732"/>
      <c r="AO70" s="1733"/>
      <c r="AP70" s="1734"/>
      <c r="AQ70" s="1735"/>
      <c r="AR70" s="1736"/>
      <c r="AS70" s="1737" t="n">
        <f aca="false">SUBTOTAL(9,AC70:AR70)</f>
        <v>0</v>
      </c>
      <c r="AT70" s="1738" t="n">
        <f aca="false">AS70+AT66</f>
        <v>0</v>
      </c>
      <c r="AU70" s="1739"/>
      <c r="AV70" s="1739"/>
      <c r="AW70" s="1731"/>
      <c r="AX70" s="1732"/>
      <c r="AY70" s="1732"/>
      <c r="AZ70" s="1732" t="n">
        <v>18</v>
      </c>
      <c r="BA70" s="1732"/>
      <c r="BB70" s="1732"/>
      <c r="BC70" s="1732"/>
      <c r="BD70" s="1732"/>
      <c r="BE70" s="1732"/>
      <c r="BF70" s="1732"/>
      <c r="BG70" s="1732"/>
      <c r="BH70" s="1732"/>
      <c r="BI70" s="1732"/>
      <c r="BJ70" s="1732"/>
      <c r="BK70" s="1732"/>
      <c r="BL70" s="1732"/>
      <c r="BM70" s="1732"/>
      <c r="BN70" s="1732"/>
      <c r="BO70" s="1732"/>
      <c r="BP70" s="1732"/>
      <c r="BQ70" s="1733"/>
      <c r="BR70" s="1734"/>
      <c r="BS70" s="1735"/>
      <c r="BT70" s="1736"/>
      <c r="BU70" s="1737" t="n">
        <f aca="false">SUBTOTAL(9,AU70:BT70)</f>
        <v>18</v>
      </c>
      <c r="BV70" s="1738" t="n">
        <f aca="false">BU70+BV66</f>
        <v>202</v>
      </c>
      <c r="BW70" s="1740"/>
      <c r="BX70" s="1875"/>
      <c r="BY70" s="1732"/>
      <c r="BZ70" s="1732"/>
      <c r="CA70" s="1732"/>
      <c r="CB70" s="1732"/>
      <c r="CC70" s="1732"/>
      <c r="CD70" s="1732"/>
      <c r="CE70" s="1732"/>
      <c r="CF70" s="1732"/>
      <c r="CG70" s="1732"/>
      <c r="CH70" s="1732"/>
      <c r="CI70" s="1733"/>
      <c r="CJ70" s="1734"/>
      <c r="CK70" s="1735"/>
      <c r="CL70" s="1736"/>
      <c r="CM70" s="1737" t="n">
        <f aca="false">SUBTOTAL(9,BW70:CL70)</f>
        <v>0</v>
      </c>
      <c r="CN70" s="1738" t="n">
        <f aca="false">CM70+CN66</f>
        <v>0</v>
      </c>
      <c r="CO70" s="1738" t="n">
        <f aca="false">AA70+AS70+BU70+CM70</f>
        <v>58</v>
      </c>
      <c r="CP70" s="1738" t="n">
        <f aca="false">CO70+CP66</f>
        <v>552</v>
      </c>
      <c r="CQ70" s="1744"/>
      <c r="CR70" s="1744"/>
      <c r="CS70" s="1744"/>
      <c r="CT70" s="1744"/>
      <c r="CU70" s="1744"/>
      <c r="CV70" s="1744"/>
      <c r="CW70" s="1744"/>
      <c r="CX70" s="1744"/>
      <c r="CY70" s="1744"/>
      <c r="CZ70" s="1744"/>
      <c r="DA70" s="1744"/>
      <c r="DB70" s="1744"/>
      <c r="DC70" s="1745"/>
      <c r="DD70" s="1746"/>
      <c r="DE70" s="1747"/>
      <c r="DF70" s="1736"/>
      <c r="DG70" s="1741" t="n">
        <f aca="false">SUBTOTAL(9,CQ70:DF70)</f>
        <v>0</v>
      </c>
      <c r="DH70" s="1742" t="n">
        <f aca="false">DG70:DG70+IF($B66:$B66=2,0,DH66:DH66)</f>
        <v>0</v>
      </c>
      <c r="DI70" s="1740"/>
      <c r="DJ70" s="1732"/>
      <c r="DK70" s="1744"/>
      <c r="DL70" s="1744"/>
      <c r="DM70" s="1744"/>
      <c r="DN70" s="1744"/>
      <c r="DO70" s="1744"/>
      <c r="DP70" s="1744"/>
      <c r="DQ70" s="1744"/>
      <c r="DR70" s="1744"/>
      <c r="DS70" s="1744"/>
      <c r="DT70" s="1744"/>
      <c r="DU70" s="1745"/>
      <c r="DV70" s="1746"/>
      <c r="DW70" s="1747"/>
      <c r="DX70" s="1736"/>
      <c r="DY70" s="1741" t="n">
        <f aca="false">SUBTOTAL(9,DI70:DX70)</f>
        <v>0</v>
      </c>
      <c r="DZ70" s="1742" t="n">
        <f aca="false">DY70:DY70+IF($B66:$B66=2,0,DZ66:DZ66)</f>
        <v>0</v>
      </c>
      <c r="EA70" s="1732" t="n">
        <v>10</v>
      </c>
      <c r="EB70" s="1732"/>
      <c r="EC70" s="1732"/>
      <c r="ED70" s="1732"/>
      <c r="EE70" s="1732"/>
      <c r="EF70" s="1732"/>
      <c r="EG70" s="1732"/>
      <c r="EH70" s="1732"/>
      <c r="EI70" s="1732"/>
      <c r="EJ70" s="1732"/>
      <c r="EK70" s="1732"/>
      <c r="EL70" s="1732"/>
      <c r="EM70" s="1732"/>
      <c r="EN70" s="1732"/>
      <c r="EO70" s="1732"/>
      <c r="EP70" s="1732"/>
      <c r="EQ70" s="1732"/>
      <c r="ER70" s="1732"/>
      <c r="ES70" s="1732"/>
      <c r="ET70" s="1732"/>
      <c r="EU70" s="1732"/>
      <c r="EV70" s="1732"/>
      <c r="EW70" s="1732"/>
      <c r="EX70" s="1732"/>
      <c r="EY70" s="1733"/>
      <c r="EZ70" s="1734"/>
      <c r="FA70" s="1735"/>
      <c r="FB70" s="1736"/>
      <c r="FC70" s="1741" t="n">
        <f aca="false">SUBTOTAL(9,EA70:FB70)</f>
        <v>10</v>
      </c>
      <c r="FD70" s="1742" t="n">
        <f aca="false">FC70:FC70+IF($B66:$B66=2,0,FD66:FD66)</f>
        <v>131</v>
      </c>
      <c r="FE70" s="1732"/>
      <c r="FF70" s="1732"/>
      <c r="FG70" s="1732"/>
      <c r="FH70" s="1732"/>
      <c r="FI70" s="1732"/>
      <c r="FJ70" s="1732"/>
      <c r="FK70" s="1732"/>
      <c r="FL70" s="1732"/>
      <c r="FM70" s="1732"/>
      <c r="FN70" s="1733"/>
      <c r="FO70" s="1734"/>
      <c r="FP70" s="1735"/>
      <c r="FQ70" s="1869"/>
      <c r="FR70" s="1741" t="n">
        <f aca="false">SUBTOTAL(9,FE70:FQ70)</f>
        <v>0</v>
      </c>
      <c r="FS70" s="1742" t="n">
        <f aca="false">FR70:FR70+IF($B66:$B66=2,0,FS66:FS66)</f>
        <v>0</v>
      </c>
      <c r="FT70" s="1851"/>
      <c r="FU70" s="1851"/>
      <c r="FV70" s="1744"/>
      <c r="FW70" s="1744"/>
      <c r="FX70" s="1744"/>
      <c r="FY70" s="1744"/>
      <c r="FZ70" s="1744"/>
      <c r="GA70" s="1744"/>
      <c r="GB70" s="1744"/>
      <c r="GC70" s="1744"/>
      <c r="GD70" s="1744"/>
      <c r="GE70" s="1744"/>
      <c r="GF70" s="1744"/>
      <c r="GG70" s="1744"/>
      <c r="GH70" s="1744"/>
      <c r="GI70" s="1744"/>
      <c r="GJ70" s="1744"/>
      <c r="GK70" s="1744"/>
      <c r="GL70" s="1744"/>
      <c r="GM70" s="1744"/>
      <c r="GN70" s="1744"/>
      <c r="GO70" s="1744"/>
      <c r="GP70" s="1744"/>
      <c r="GQ70" s="1744"/>
      <c r="GR70" s="1744"/>
      <c r="GS70" s="1745"/>
      <c r="GT70" s="1746"/>
      <c r="GU70" s="1747"/>
      <c r="GV70" s="1736"/>
      <c r="GW70" s="1748" t="n">
        <f aca="false">SUBTOTAL(9,FT70:GV70)</f>
        <v>0</v>
      </c>
      <c r="GX70" s="1738" t="n">
        <f aca="false">SUBTOTAL(9,FT70:GV70)</f>
        <v>0</v>
      </c>
      <c r="GY70" s="1737" t="n">
        <f aca="false">GX70:GX70+IF($B66:$B66=2,0,GY66:GY66)</f>
        <v>0</v>
      </c>
      <c r="GZ70" s="1749"/>
      <c r="HA70" s="1750"/>
      <c r="HB70" s="1751" t="e">
        <f aca="false">'02.24 НГДП по датам'!BA70</f>
        <v>#VALUE!</v>
      </c>
      <c r="HC70" s="1752" t="e">
        <f aca="false">SUBTOTAL(9,GZ70:HB70)</f>
        <v>#VALUE!</v>
      </c>
      <c r="HD70" s="1753" t="n">
        <f aca="false">$HD$3+HD66</f>
        <v>570.45</v>
      </c>
      <c r="HE70" s="1754" t="n">
        <f aca="false">$HE$3+HE66</f>
        <v>179.55</v>
      </c>
      <c r="HF70" s="1831" t="n">
        <f aca="false">SUM(HD70:HE70)</f>
        <v>750</v>
      </c>
      <c r="HG70" s="1756"/>
      <c r="HH70" s="1757"/>
      <c r="HI70" s="1832"/>
      <c r="HJ70" s="1732"/>
      <c r="HK70" s="1732"/>
      <c r="HL70" s="1732"/>
      <c r="HM70" s="1732"/>
      <c r="HN70" s="1732"/>
      <c r="HO70" s="1732"/>
      <c r="HP70" s="1732"/>
      <c r="HQ70" s="1732"/>
      <c r="HR70" s="1732"/>
      <c r="HS70" s="1732"/>
      <c r="HT70" s="1732"/>
      <c r="HU70" s="1732"/>
      <c r="HV70" s="1732"/>
      <c r="HW70" s="1732"/>
      <c r="HX70" s="1732"/>
      <c r="HY70" s="1732"/>
      <c r="HZ70" s="1733"/>
      <c r="IA70" s="1734"/>
      <c r="IB70" s="1735"/>
      <c r="IC70" s="1736"/>
      <c r="ID70" s="1737" t="n">
        <f aca="false">SUBTOTAL(9,HG70:IC70)</f>
        <v>0</v>
      </c>
      <c r="IE70" s="1748" t="n">
        <f aca="false">ID70:ID70+IF($B66:$B66=2,0,IE66:IE66)</f>
        <v>136</v>
      </c>
      <c r="IF70" s="1759"/>
      <c r="IG70" s="1759"/>
      <c r="IH70" s="1760"/>
      <c r="II70" s="1761"/>
      <c r="IJ70" s="1762"/>
      <c r="IK70" s="1763" t="n">
        <f aca="false">SUBTOTAL(9,IF70:IJ70)</f>
        <v>0</v>
      </c>
      <c r="IL70" s="1764" t="n">
        <f aca="false">IK70:IK70+IF($B66:$B66=2,0,IL66:IL66)</f>
        <v>0</v>
      </c>
      <c r="IM70" s="1851"/>
      <c r="IN70" s="1765"/>
      <c r="IO70" s="1732"/>
      <c r="IP70" s="1732"/>
      <c r="IQ70" s="1732"/>
      <c r="IR70" s="1732"/>
      <c r="IS70" s="1732"/>
      <c r="IT70" s="1732"/>
      <c r="IU70" s="1732"/>
      <c r="IV70" s="1733"/>
      <c r="IW70" s="1734"/>
      <c r="IX70" s="1735"/>
      <c r="IY70" s="1736"/>
      <c r="IZ70" s="1737" t="n">
        <f aca="false">SUBTOTAL(9,IM70:IY70)</f>
        <v>0</v>
      </c>
      <c r="JA70" s="1738" t="n">
        <f aca="false">IZ70:IZ70+IF($B66:$B66=2,0,JA66:JA66)</f>
        <v>11</v>
      </c>
      <c r="JB70" s="1766"/>
      <c r="JC70" s="1767" t="e">
        <f aca="false">'02.24 НГДП по датам'!BT70</f>
        <v>#VALUE!</v>
      </c>
      <c r="JD70" s="1834" t="n">
        <f aca="false">$JD$14</f>
        <v>0</v>
      </c>
      <c r="JE70" s="1769" t="e">
        <f aca="false">SUBTOTAL(9,JB70:JD70)</f>
        <v>#VALUE!</v>
      </c>
      <c r="JF70" s="1770" t="n">
        <f aca="false">SUMIF($C$5:JE$5,"Накопленный эффект, т/сут",$C70:JE70)+SUMIF($C$5:JE$5,"Нараст.  по потенциалу",$C70:JE70)-SUMIF($C$5:JE$5,"Нараст. по остановкам",$C70:JE70)-SUMIF($C$5:JE$5,"ИТОГО перевод в ППД",$C70:JE70)-SUMIF($C$5:JE$5,"ИТОГО  нерент, по распоряж.",$C70:JE70)-SUMIF($C$5:JE$5,"ИТОГО ост. дебит от ЗБС, Углуб., ПВЛГ/ПНЛГ",$C70:JE70)</f>
        <v>536</v>
      </c>
      <c r="JG70" s="1764"/>
      <c r="JH70" s="1764"/>
      <c r="JI70" s="1764"/>
      <c r="JJ70" s="1862"/>
      <c r="JK70" s="1863"/>
      <c r="JL70" s="1763" t="n">
        <f aca="false">SUBTOTAL(9,JG70:JJ70)</f>
        <v>0</v>
      </c>
      <c r="JM70" s="1664"/>
      <c r="JN70" s="1665"/>
      <c r="JO70" s="1666"/>
      <c r="JP70" s="1774" t="n">
        <f aca="false">JP$4:JP$4+SUMIF($C$5:JL$5,"Нараст. по остановкам",$C70:JL70)-SUMIF($C$5:JL$5,"Нараст.  по потенциалу",$C70:JL70)</f>
        <v>788.705</v>
      </c>
      <c r="JQ70" s="1775" t="n">
        <f aca="false">'02.24 ННГ без НГДП по датам'!JP70</f>
        <v>706.812</v>
      </c>
      <c r="JR70" s="1776" t="n">
        <f aca="false">'02.24 НГДП по датам'!CB70</f>
        <v>81.893</v>
      </c>
    </row>
    <row r="71" customFormat="false" ht="1.5" hidden="false" customHeight="true" outlineLevel="0" collapsed="false">
      <c r="A71" s="1777"/>
      <c r="B71" s="1777"/>
      <c r="C71" s="1778"/>
      <c r="D71" s="1778"/>
      <c r="E71" s="1778"/>
      <c r="F71" s="1778"/>
      <c r="G71" s="1779"/>
      <c r="H71" s="1779"/>
      <c r="I71" s="1779"/>
      <c r="J71" s="1779"/>
      <c r="K71" s="1779"/>
      <c r="L71" s="1779"/>
      <c r="M71" s="1779"/>
      <c r="N71" s="1779"/>
      <c r="O71" s="1779"/>
      <c r="P71" s="1779"/>
      <c r="Q71" s="1779"/>
      <c r="R71" s="1779"/>
      <c r="S71" s="1779"/>
      <c r="T71" s="1779"/>
      <c r="U71" s="1779"/>
      <c r="V71" s="1779"/>
      <c r="W71" s="1779"/>
      <c r="X71" s="1781"/>
      <c r="Y71" s="1781"/>
      <c r="Z71" s="1782"/>
      <c r="AA71" s="1783"/>
      <c r="AB71" s="1783"/>
      <c r="AC71" s="1784"/>
      <c r="AD71" s="1784"/>
      <c r="AE71" s="1779"/>
      <c r="AF71" s="1779"/>
      <c r="AG71" s="1779"/>
      <c r="AH71" s="1779"/>
      <c r="AI71" s="1779"/>
      <c r="AJ71" s="1779"/>
      <c r="AK71" s="1779"/>
      <c r="AL71" s="1779"/>
      <c r="AM71" s="1779"/>
      <c r="AN71" s="1779"/>
      <c r="AO71" s="1779"/>
      <c r="AP71" s="1780"/>
      <c r="AQ71" s="1781"/>
      <c r="AR71" s="1782"/>
      <c r="AS71" s="1783"/>
      <c r="AT71" s="1783"/>
      <c r="AU71" s="1778"/>
      <c r="AV71" s="1778"/>
      <c r="AW71" s="1785"/>
      <c r="AX71" s="1779"/>
      <c r="AY71" s="1779"/>
      <c r="AZ71" s="1779"/>
      <c r="BA71" s="1779"/>
      <c r="BB71" s="1779"/>
      <c r="BC71" s="1779"/>
      <c r="BD71" s="1779"/>
      <c r="BE71" s="1779"/>
      <c r="BF71" s="1779"/>
      <c r="BG71" s="1779"/>
      <c r="BH71" s="1779"/>
      <c r="BI71" s="1779"/>
      <c r="BJ71" s="1779"/>
      <c r="BK71" s="1779"/>
      <c r="BL71" s="1779"/>
      <c r="BM71" s="1779"/>
      <c r="BN71" s="1779"/>
      <c r="BO71" s="1779"/>
      <c r="BP71" s="1779"/>
      <c r="BQ71" s="1779"/>
      <c r="BR71" s="1780"/>
      <c r="BS71" s="1781"/>
      <c r="BT71" s="1782"/>
      <c r="BU71" s="1783"/>
      <c r="BV71" s="1783"/>
      <c r="BW71" s="1784"/>
      <c r="BX71" s="1779"/>
      <c r="BY71" s="1779"/>
      <c r="BZ71" s="1779"/>
      <c r="CA71" s="1779"/>
      <c r="CB71" s="1779"/>
      <c r="CC71" s="1779"/>
      <c r="CD71" s="1779"/>
      <c r="CE71" s="1779"/>
      <c r="CF71" s="1779"/>
      <c r="CG71" s="1779"/>
      <c r="CH71" s="1779"/>
      <c r="CI71" s="1779"/>
      <c r="CJ71" s="1780"/>
      <c r="CK71" s="1781"/>
      <c r="CL71" s="1782"/>
      <c r="CM71" s="1783"/>
      <c r="CN71" s="1783"/>
      <c r="CO71" s="1783"/>
      <c r="CP71" s="1783"/>
      <c r="CQ71" s="1779"/>
      <c r="CR71" s="1779"/>
      <c r="CS71" s="1779"/>
      <c r="CT71" s="1779"/>
      <c r="CU71" s="1779"/>
      <c r="CV71" s="1779"/>
      <c r="CW71" s="1779"/>
      <c r="CX71" s="1779"/>
      <c r="CY71" s="1779"/>
      <c r="CZ71" s="1779"/>
      <c r="DA71" s="1779"/>
      <c r="DB71" s="1779"/>
      <c r="DC71" s="1779"/>
      <c r="DD71" s="1780"/>
      <c r="DE71" s="1781"/>
      <c r="DF71" s="1782"/>
      <c r="DG71" s="1783"/>
      <c r="DH71" s="1783"/>
      <c r="DI71" s="1852"/>
      <c r="DJ71" s="1779"/>
      <c r="DK71" s="1779"/>
      <c r="DL71" s="1779"/>
      <c r="DM71" s="1779"/>
      <c r="DN71" s="1779"/>
      <c r="DO71" s="1779"/>
      <c r="DP71" s="1779"/>
      <c r="DQ71" s="1779"/>
      <c r="DR71" s="1779"/>
      <c r="DS71" s="1779"/>
      <c r="DT71" s="1779"/>
      <c r="DU71" s="1779"/>
      <c r="DV71" s="1780"/>
      <c r="DW71" s="1781"/>
      <c r="DX71" s="1782"/>
      <c r="DY71" s="1783"/>
      <c r="DZ71" s="1783"/>
      <c r="EA71" s="1779"/>
      <c r="EB71" s="1779"/>
      <c r="EC71" s="1779"/>
      <c r="ED71" s="1779"/>
      <c r="EE71" s="1779"/>
      <c r="EF71" s="1779"/>
      <c r="EG71" s="1779"/>
      <c r="EH71" s="1779"/>
      <c r="EI71" s="1779"/>
      <c r="EJ71" s="1779"/>
      <c r="EK71" s="1779"/>
      <c r="EL71" s="1779"/>
      <c r="EM71" s="1779"/>
      <c r="EN71" s="1779"/>
      <c r="EO71" s="1779"/>
      <c r="EP71" s="1779"/>
      <c r="EQ71" s="1779"/>
      <c r="ER71" s="1779"/>
      <c r="ES71" s="1779"/>
      <c r="ET71" s="1779"/>
      <c r="EU71" s="1779"/>
      <c r="EV71" s="1779"/>
      <c r="EW71" s="1779"/>
      <c r="EX71" s="1779"/>
      <c r="EY71" s="1779"/>
      <c r="EZ71" s="1780"/>
      <c r="FA71" s="1781"/>
      <c r="FB71" s="1782"/>
      <c r="FC71" s="1783"/>
      <c r="FD71" s="1783"/>
      <c r="FE71" s="1779"/>
      <c r="FF71" s="1779"/>
      <c r="FG71" s="1779"/>
      <c r="FH71" s="1779"/>
      <c r="FI71" s="1779"/>
      <c r="FJ71" s="1779"/>
      <c r="FK71" s="1779"/>
      <c r="FL71" s="1779"/>
      <c r="FM71" s="1779"/>
      <c r="FN71" s="1779"/>
      <c r="FO71" s="1780"/>
      <c r="FP71" s="1781"/>
      <c r="FQ71" s="1782"/>
      <c r="FR71" s="1783"/>
      <c r="FS71" s="1783"/>
      <c r="FT71" s="1779"/>
      <c r="FU71" s="1779"/>
      <c r="FV71" s="1779"/>
      <c r="FW71" s="1779"/>
      <c r="FX71" s="1779"/>
      <c r="FY71" s="1779"/>
      <c r="FZ71" s="1779"/>
      <c r="GA71" s="1779"/>
      <c r="GB71" s="1779"/>
      <c r="GC71" s="1779"/>
      <c r="GD71" s="1779"/>
      <c r="GE71" s="1779"/>
      <c r="GF71" s="1779"/>
      <c r="GG71" s="1779"/>
      <c r="GH71" s="1779"/>
      <c r="GI71" s="1779"/>
      <c r="GJ71" s="1779"/>
      <c r="GK71" s="1779"/>
      <c r="GL71" s="1779"/>
      <c r="GM71" s="1779"/>
      <c r="GN71" s="1779"/>
      <c r="GO71" s="1779"/>
      <c r="GP71" s="1779"/>
      <c r="GQ71" s="1779"/>
      <c r="GR71" s="1779"/>
      <c r="GS71" s="1779"/>
      <c r="GT71" s="1780"/>
      <c r="GU71" s="1781"/>
      <c r="GV71" s="1782"/>
      <c r="GW71" s="1783"/>
      <c r="GX71" s="1783"/>
      <c r="GY71" s="1783"/>
      <c r="GZ71" s="1787"/>
      <c r="HA71" s="1787"/>
      <c r="HB71" s="1788"/>
      <c r="HC71" s="1783"/>
      <c r="HD71" s="1783"/>
      <c r="HE71" s="1789"/>
      <c r="HF71" s="1790"/>
      <c r="HG71" s="1757"/>
      <c r="HH71" s="1757"/>
      <c r="HI71" s="1787"/>
      <c r="HJ71" s="1779"/>
      <c r="HK71" s="1779"/>
      <c r="HL71" s="1779"/>
      <c r="HM71" s="1779"/>
      <c r="HN71" s="1779"/>
      <c r="HO71" s="1779"/>
      <c r="HP71" s="1779"/>
      <c r="HQ71" s="1779"/>
      <c r="HR71" s="1779"/>
      <c r="HS71" s="1779"/>
      <c r="HT71" s="1779"/>
      <c r="HU71" s="1779"/>
      <c r="HV71" s="1779"/>
      <c r="HW71" s="1779"/>
      <c r="HX71" s="1779"/>
      <c r="HY71" s="1779"/>
      <c r="HZ71" s="1779"/>
      <c r="IA71" s="1780"/>
      <c r="IB71" s="1781"/>
      <c r="IC71" s="1782"/>
      <c r="ID71" s="1783"/>
      <c r="IE71" s="1783"/>
      <c r="IF71" s="1792"/>
      <c r="IG71" s="1792"/>
      <c r="IH71" s="1792"/>
      <c r="II71" s="1793"/>
      <c r="IJ71" s="1794"/>
      <c r="IK71" s="1792"/>
      <c r="IL71" s="1792"/>
      <c r="IM71" s="1795"/>
      <c r="IN71" s="1795"/>
      <c r="IO71" s="1779"/>
      <c r="IP71" s="1779"/>
      <c r="IQ71" s="1779"/>
      <c r="IR71" s="1779"/>
      <c r="IS71" s="1779"/>
      <c r="IT71" s="1779"/>
      <c r="IU71" s="1779"/>
      <c r="IV71" s="1779"/>
      <c r="IW71" s="1780"/>
      <c r="IX71" s="1781"/>
      <c r="IY71" s="1782"/>
      <c r="IZ71" s="1783"/>
      <c r="JA71" s="1783"/>
      <c r="JB71" s="1779"/>
      <c r="JC71" s="1788"/>
      <c r="JD71" s="1779"/>
      <c r="JE71" s="1783"/>
      <c r="JF71" s="1783"/>
      <c r="JG71" s="1792"/>
      <c r="JH71" s="1792"/>
      <c r="JI71" s="1792"/>
      <c r="JJ71" s="1792"/>
      <c r="JK71" s="1796"/>
      <c r="JL71" s="1792"/>
      <c r="JM71" s="1797"/>
      <c r="JN71" s="1797"/>
      <c r="JO71" s="1798"/>
      <c r="JP71" s="1797"/>
      <c r="JQ71" s="1797"/>
      <c r="JR71" s="1798"/>
    </row>
    <row r="72" customFormat="false" ht="11.25" hidden="false" customHeight="true" outlineLevel="0" collapsed="false">
      <c r="A72" s="1611" t="n">
        <f aca="false">A68+1</f>
        <v>45338</v>
      </c>
      <c r="B72" s="1612" t="s">
        <v>662</v>
      </c>
      <c r="C72" s="1614"/>
      <c r="D72" s="1614"/>
      <c r="E72" s="1613"/>
      <c r="F72" s="1614"/>
      <c r="G72" s="1627"/>
      <c r="H72" s="1627"/>
      <c r="I72" s="1627"/>
      <c r="J72" s="1627"/>
      <c r="K72" s="1627"/>
      <c r="L72" s="1627"/>
      <c r="M72" s="1627"/>
      <c r="N72" s="1627"/>
      <c r="O72" s="1627"/>
      <c r="P72" s="1627"/>
      <c r="Q72" s="1627"/>
      <c r="R72" s="1627"/>
      <c r="S72" s="1627"/>
      <c r="T72" s="1627"/>
      <c r="U72" s="1627"/>
      <c r="V72" s="1615"/>
      <c r="W72" s="1616"/>
      <c r="X72" s="1799"/>
      <c r="Y72" s="1800"/>
      <c r="Z72" s="1801"/>
      <c r="AA72" s="1620"/>
      <c r="AB72" s="1621"/>
      <c r="AC72" s="1622"/>
      <c r="AD72" s="1622"/>
      <c r="AE72" s="1615"/>
      <c r="AF72" s="1615"/>
      <c r="AG72" s="1615"/>
      <c r="AH72" s="1615"/>
      <c r="AI72" s="1615"/>
      <c r="AJ72" s="1615"/>
      <c r="AK72" s="1615"/>
      <c r="AL72" s="1615"/>
      <c r="AM72" s="1615"/>
      <c r="AN72" s="1615"/>
      <c r="AO72" s="1616"/>
      <c r="AP72" s="1799"/>
      <c r="AQ72" s="1800"/>
      <c r="AR72" s="1801"/>
      <c r="AS72" s="1620"/>
      <c r="AT72" s="1621"/>
      <c r="AU72" s="1622"/>
      <c r="AV72" s="1622"/>
      <c r="AW72" s="1614"/>
      <c r="AX72" s="1615"/>
      <c r="AY72" s="1615"/>
      <c r="AZ72" s="1615"/>
      <c r="BA72" s="1615"/>
      <c r="BB72" s="1615"/>
      <c r="BC72" s="1615"/>
      <c r="BD72" s="1615"/>
      <c r="BE72" s="1615"/>
      <c r="BF72" s="1615"/>
      <c r="BG72" s="1615"/>
      <c r="BH72" s="1615"/>
      <c r="BI72" s="1615"/>
      <c r="BJ72" s="1615"/>
      <c r="BK72" s="1615"/>
      <c r="BL72" s="1615"/>
      <c r="BM72" s="1615"/>
      <c r="BN72" s="1615"/>
      <c r="BO72" s="1615"/>
      <c r="BP72" s="1615"/>
      <c r="BQ72" s="1616"/>
      <c r="BR72" s="1617"/>
      <c r="BS72" s="1618"/>
      <c r="BT72" s="1619"/>
      <c r="BU72" s="1620"/>
      <c r="BV72" s="1621"/>
      <c r="BW72" s="1623"/>
      <c r="BX72" s="1615"/>
      <c r="BY72" s="1615"/>
      <c r="BZ72" s="1615"/>
      <c r="CA72" s="1615"/>
      <c r="CB72" s="1615"/>
      <c r="CC72" s="1615"/>
      <c r="CD72" s="1615"/>
      <c r="CE72" s="1615"/>
      <c r="CF72" s="1615"/>
      <c r="CG72" s="1615"/>
      <c r="CH72" s="1615"/>
      <c r="CI72" s="1616"/>
      <c r="CJ72" s="1799"/>
      <c r="CK72" s="1800"/>
      <c r="CL72" s="1801"/>
      <c r="CM72" s="1620"/>
      <c r="CN72" s="1621"/>
      <c r="CO72" s="1621"/>
      <c r="CP72" s="1621"/>
      <c r="CQ72" s="1615"/>
      <c r="CR72" s="1615"/>
      <c r="CS72" s="1615"/>
      <c r="CT72" s="1615"/>
      <c r="CU72" s="1615"/>
      <c r="CV72" s="1615"/>
      <c r="CW72" s="1615"/>
      <c r="CX72" s="1615"/>
      <c r="CY72" s="1615"/>
      <c r="CZ72" s="1615"/>
      <c r="DA72" s="1615"/>
      <c r="DB72" s="1615"/>
      <c r="DC72" s="1616"/>
      <c r="DD72" s="1799"/>
      <c r="DE72" s="1800"/>
      <c r="DF72" s="1801"/>
      <c r="DG72" s="1624"/>
      <c r="DH72" s="1625"/>
      <c r="DI72" s="1623"/>
      <c r="DJ72" s="1615"/>
      <c r="DK72" s="1615"/>
      <c r="DL72" s="1615"/>
      <c r="DM72" s="1615"/>
      <c r="DN72" s="1615"/>
      <c r="DO72" s="1615"/>
      <c r="DP72" s="1615"/>
      <c r="DQ72" s="1615"/>
      <c r="DR72" s="1615"/>
      <c r="DS72" s="1615"/>
      <c r="DT72" s="1615"/>
      <c r="DU72" s="1616"/>
      <c r="DV72" s="1799"/>
      <c r="DW72" s="1800"/>
      <c r="DX72" s="1801"/>
      <c r="DY72" s="1624"/>
      <c r="DZ72" s="1625"/>
      <c r="EA72" s="1615" t="s">
        <v>516</v>
      </c>
      <c r="EB72" s="1615"/>
      <c r="EC72" s="1615"/>
      <c r="ED72" s="1615" t="s">
        <v>516</v>
      </c>
      <c r="EE72" s="1627"/>
      <c r="EF72" s="1615"/>
      <c r="EG72" s="1615"/>
      <c r="EH72" s="1615"/>
      <c r="EI72" s="1615"/>
      <c r="EJ72" s="1615"/>
      <c r="EK72" s="1615"/>
      <c r="EL72" s="1615"/>
      <c r="EM72" s="1615"/>
      <c r="EN72" s="1615"/>
      <c r="EO72" s="1615"/>
      <c r="EP72" s="1615"/>
      <c r="EQ72" s="1615"/>
      <c r="ER72" s="1615"/>
      <c r="ES72" s="1615"/>
      <c r="ET72" s="1615"/>
      <c r="EU72" s="1615"/>
      <c r="EV72" s="1615"/>
      <c r="EW72" s="1615"/>
      <c r="EX72" s="1615"/>
      <c r="EY72" s="1616"/>
      <c r="EZ72" s="1799"/>
      <c r="FA72" s="1800"/>
      <c r="FB72" s="1801"/>
      <c r="FC72" s="1624"/>
      <c r="FD72" s="1625"/>
      <c r="FE72" s="1615"/>
      <c r="FF72" s="1615"/>
      <c r="FG72" s="1615"/>
      <c r="FH72" s="1615"/>
      <c r="FI72" s="1615"/>
      <c r="FJ72" s="1615"/>
      <c r="FK72" s="1615"/>
      <c r="FL72" s="1615"/>
      <c r="FM72" s="1615"/>
      <c r="FN72" s="1616"/>
      <c r="FO72" s="1799"/>
      <c r="FP72" s="1800"/>
      <c r="FQ72" s="1801"/>
      <c r="FR72" s="1624"/>
      <c r="FS72" s="1625"/>
      <c r="FT72" s="1837"/>
      <c r="FU72" s="1627"/>
      <c r="FV72" s="1627"/>
      <c r="FW72" s="1627"/>
      <c r="FX72" s="1627"/>
      <c r="FY72" s="1627"/>
      <c r="FZ72" s="1627"/>
      <c r="GA72" s="1627"/>
      <c r="GB72" s="1627"/>
      <c r="GC72" s="1627"/>
      <c r="GD72" s="1627"/>
      <c r="GE72" s="1627"/>
      <c r="GF72" s="1627"/>
      <c r="GG72" s="1627"/>
      <c r="GH72" s="1627"/>
      <c r="GI72" s="1627"/>
      <c r="GJ72" s="1627"/>
      <c r="GK72" s="1627"/>
      <c r="GL72" s="1627"/>
      <c r="GM72" s="1627"/>
      <c r="GN72" s="1627"/>
      <c r="GO72" s="1627"/>
      <c r="GP72" s="1627"/>
      <c r="GQ72" s="1627"/>
      <c r="GR72" s="1627"/>
      <c r="GS72" s="1628"/>
      <c r="GT72" s="1803"/>
      <c r="GU72" s="1804"/>
      <c r="GV72" s="1811"/>
      <c r="GW72" s="1631"/>
      <c r="GX72" s="1621"/>
      <c r="GY72" s="1620"/>
      <c r="GZ72" s="1838"/>
      <c r="HA72" s="1839"/>
      <c r="HB72" s="1840"/>
      <c r="HC72" s="1635"/>
      <c r="HD72" s="1636"/>
      <c r="HE72" s="1841"/>
      <c r="HF72" s="1638"/>
      <c r="HG72" s="1640"/>
      <c r="HH72" s="1640"/>
      <c r="HI72" s="1641"/>
      <c r="HJ72" s="1615"/>
      <c r="HK72" s="1615"/>
      <c r="HL72" s="1615"/>
      <c r="HM72" s="1615"/>
      <c r="HN72" s="1615"/>
      <c r="HO72" s="1615"/>
      <c r="HP72" s="1615"/>
      <c r="HQ72" s="1615"/>
      <c r="HR72" s="1615"/>
      <c r="HS72" s="1615"/>
      <c r="HT72" s="1615"/>
      <c r="HU72" s="1615"/>
      <c r="HV72" s="1615"/>
      <c r="HW72" s="1615"/>
      <c r="HX72" s="1615"/>
      <c r="HY72" s="1615"/>
      <c r="HZ72" s="1616"/>
      <c r="IA72" s="1799"/>
      <c r="IB72" s="1800"/>
      <c r="IC72" s="1801"/>
      <c r="ID72" s="1620"/>
      <c r="IE72" s="1631"/>
      <c r="IF72" s="1642"/>
      <c r="IG72" s="1642"/>
      <c r="IH72" s="1643"/>
      <c r="II72" s="1812"/>
      <c r="IJ72" s="1813"/>
      <c r="IK72" s="1646"/>
      <c r="IL72" s="1647"/>
      <c r="IM72" s="1648"/>
      <c r="IN72" s="1649"/>
      <c r="IO72" s="1650"/>
      <c r="IP72" s="1650"/>
      <c r="IQ72" s="1650"/>
      <c r="IR72" s="1650"/>
      <c r="IS72" s="1650"/>
      <c r="IT72" s="1650"/>
      <c r="IU72" s="1650"/>
      <c r="IV72" s="1651"/>
      <c r="IW72" s="1814"/>
      <c r="IX72" s="1815"/>
      <c r="IY72" s="1816"/>
      <c r="IZ72" s="1620"/>
      <c r="JA72" s="1621"/>
      <c r="JB72" s="1655"/>
      <c r="JC72" s="1807"/>
      <c r="JD72" s="1657"/>
      <c r="JE72" s="1658"/>
      <c r="JF72" s="1659"/>
      <c r="JG72" s="1817"/>
      <c r="JH72" s="1817"/>
      <c r="JI72" s="1660"/>
      <c r="JJ72" s="1661"/>
      <c r="JK72" s="1818"/>
      <c r="JL72" s="1663"/>
      <c r="JM72" s="1664" t="e">
        <f aca="false">JM$4:JM$4+SUMIF($C$5:JL$5,"Нараст. баланс",$C74:JL74)+SUMIF($C$7:JH$7,"Итого (с ВНР)",$C74:JH74)-SUMIF($C$5:JL$5,"Геол. снижение,  т/сут",$C74:JL74)-SUMIF(JJ$7:JL$7,"Итого",JJ74:JL74)-SUMIF($C$7:JL$7,"Итого (с ВСП)",$C74:JL74)</f>
        <v>#VALUE!</v>
      </c>
      <c r="JN72" s="1665" t="n">
        <f aca="false">'02.24 ННГ без НГДП по датам'!JM72:JM74</f>
        <v>23249.496</v>
      </c>
      <c r="JO72" s="1666" t="e">
        <f aca="false">'02.24 НГДП по датам'!CA72:CA74</f>
        <v>#VALUE!</v>
      </c>
      <c r="JP72" s="1667"/>
      <c r="JQ72" s="1668"/>
      <c r="JR72" s="1819"/>
    </row>
    <row r="73" customFormat="false" ht="11.25" hidden="false" customHeight="true" outlineLevel="0" collapsed="false">
      <c r="A73" s="1611"/>
      <c r="B73" s="1670" t="s">
        <v>663</v>
      </c>
      <c r="C73" s="1672"/>
      <c r="D73" s="1672"/>
      <c r="E73" s="1868"/>
      <c r="F73" s="1672"/>
      <c r="G73" s="1686"/>
      <c r="H73" s="1686"/>
      <c r="I73" s="1686"/>
      <c r="J73" s="1686"/>
      <c r="K73" s="1686"/>
      <c r="L73" s="1686"/>
      <c r="M73" s="1686"/>
      <c r="N73" s="1686"/>
      <c r="O73" s="1686"/>
      <c r="P73" s="1686"/>
      <c r="Q73" s="1686"/>
      <c r="R73" s="1686"/>
      <c r="S73" s="1686"/>
      <c r="T73" s="1686"/>
      <c r="U73" s="1686"/>
      <c r="V73" s="1673"/>
      <c r="W73" s="1674"/>
      <c r="X73" s="1675"/>
      <c r="Y73" s="1676"/>
      <c r="Z73" s="1677"/>
      <c r="AA73" s="1678" t="n">
        <f aca="false">COUNTA(C73:Z73)</f>
        <v>0</v>
      </c>
      <c r="AB73" s="1679"/>
      <c r="AC73" s="1680"/>
      <c r="AD73" s="1680"/>
      <c r="AE73" s="1673"/>
      <c r="AF73" s="1673"/>
      <c r="AG73" s="1673"/>
      <c r="AH73" s="1673"/>
      <c r="AI73" s="1673"/>
      <c r="AJ73" s="1673"/>
      <c r="AK73" s="1673"/>
      <c r="AL73" s="1673"/>
      <c r="AM73" s="1673"/>
      <c r="AN73" s="1673"/>
      <c r="AO73" s="1674"/>
      <c r="AP73" s="1675"/>
      <c r="AQ73" s="1676"/>
      <c r="AR73" s="1677"/>
      <c r="AS73" s="1678" t="n">
        <f aca="false">COUNTA(AC73:AR73)</f>
        <v>0</v>
      </c>
      <c r="AT73" s="1679"/>
      <c r="AU73" s="1680"/>
      <c r="AV73" s="1680"/>
      <c r="AW73" s="1680"/>
      <c r="AX73" s="1680"/>
      <c r="AY73" s="1680"/>
      <c r="AZ73" s="1680"/>
      <c r="BA73" s="1680"/>
      <c r="BB73" s="1680"/>
      <c r="BC73" s="1680"/>
      <c r="BD73" s="1680"/>
      <c r="BE73" s="1680"/>
      <c r="BF73" s="1680"/>
      <c r="BG73" s="1680"/>
      <c r="BH73" s="1680"/>
      <c r="BI73" s="1680"/>
      <c r="BJ73" s="1680"/>
      <c r="BK73" s="1680"/>
      <c r="BL73" s="1680"/>
      <c r="BM73" s="1680"/>
      <c r="BN73" s="1680"/>
      <c r="BO73" s="1680"/>
      <c r="BP73" s="1680"/>
      <c r="BQ73" s="1680"/>
      <c r="BR73" s="1681"/>
      <c r="BS73" s="1681"/>
      <c r="BT73" s="1681"/>
      <c r="BU73" s="1678" t="n">
        <f aca="false">COUNTA(AU73:BT73)</f>
        <v>0</v>
      </c>
      <c r="BV73" s="1679"/>
      <c r="BW73" s="1682"/>
      <c r="BX73" s="1673"/>
      <c r="BY73" s="1673"/>
      <c r="BZ73" s="1673"/>
      <c r="CA73" s="1673"/>
      <c r="CB73" s="1673"/>
      <c r="CC73" s="1673"/>
      <c r="CD73" s="1673"/>
      <c r="CE73" s="1673"/>
      <c r="CF73" s="1673"/>
      <c r="CG73" s="1673"/>
      <c r="CH73" s="1673"/>
      <c r="CI73" s="1674"/>
      <c r="CJ73" s="1675"/>
      <c r="CK73" s="1676"/>
      <c r="CL73" s="1677"/>
      <c r="CM73" s="1678" t="n">
        <f aca="false">COUNTA(BW73:CL73)</f>
        <v>0</v>
      </c>
      <c r="CN73" s="1679"/>
      <c r="CO73" s="1679" t="n">
        <f aca="false">AA73+AS73+BU73+CM73</f>
        <v>0</v>
      </c>
      <c r="CP73" s="1679"/>
      <c r="CQ73" s="1673"/>
      <c r="CR73" s="1673"/>
      <c r="CS73" s="1673"/>
      <c r="CT73" s="1673"/>
      <c r="CU73" s="1673"/>
      <c r="CV73" s="1673"/>
      <c r="CW73" s="1673"/>
      <c r="CX73" s="1673"/>
      <c r="CY73" s="1673"/>
      <c r="CZ73" s="1673"/>
      <c r="DA73" s="1673"/>
      <c r="DB73" s="1673"/>
      <c r="DC73" s="1674"/>
      <c r="DD73" s="1675"/>
      <c r="DE73" s="1676"/>
      <c r="DF73" s="1677"/>
      <c r="DG73" s="1683" t="n">
        <f aca="false">SUBTOTAL(9,CQ75:DF75)</f>
        <v>0</v>
      </c>
      <c r="DH73" s="1684"/>
      <c r="DI73" s="1682"/>
      <c r="DJ73" s="1673"/>
      <c r="DK73" s="1673"/>
      <c r="DL73" s="1673"/>
      <c r="DM73" s="1673"/>
      <c r="DN73" s="1673"/>
      <c r="DO73" s="1673"/>
      <c r="DP73" s="1673"/>
      <c r="DQ73" s="1673"/>
      <c r="DR73" s="1673"/>
      <c r="DS73" s="1673"/>
      <c r="DT73" s="1673"/>
      <c r="DU73" s="1674"/>
      <c r="DV73" s="1675"/>
      <c r="DW73" s="1676"/>
      <c r="DX73" s="1677"/>
      <c r="DY73" s="1683" t="n">
        <f aca="false">COUNTA(DI73:DX73)</f>
        <v>0</v>
      </c>
      <c r="DZ73" s="1684"/>
      <c r="EA73" s="1673" t="s">
        <v>664</v>
      </c>
      <c r="EB73" s="1673"/>
      <c r="EC73" s="1673"/>
      <c r="ED73" s="1673" t="s">
        <v>664</v>
      </c>
      <c r="EE73" s="1686"/>
      <c r="EF73" s="1673"/>
      <c r="EG73" s="1673"/>
      <c r="EH73" s="1673"/>
      <c r="EI73" s="1673"/>
      <c r="EJ73" s="1673"/>
      <c r="EK73" s="1673"/>
      <c r="EL73" s="1673"/>
      <c r="EM73" s="1673"/>
      <c r="EN73" s="1673"/>
      <c r="EO73" s="1673"/>
      <c r="EP73" s="1673"/>
      <c r="EQ73" s="1673"/>
      <c r="ER73" s="1673"/>
      <c r="ES73" s="1673"/>
      <c r="ET73" s="1673"/>
      <c r="EU73" s="1673"/>
      <c r="EV73" s="1673"/>
      <c r="EW73" s="1673"/>
      <c r="EX73" s="1673"/>
      <c r="EY73" s="1674"/>
      <c r="EZ73" s="1675"/>
      <c r="FA73" s="1676"/>
      <c r="FB73" s="1677"/>
      <c r="FC73" s="1683" t="n">
        <f aca="false">COUNTA(EA73:FB73)</f>
        <v>2</v>
      </c>
      <c r="FD73" s="1684"/>
      <c r="FE73" s="1673"/>
      <c r="FF73" s="1673"/>
      <c r="FG73" s="1673"/>
      <c r="FH73" s="1673"/>
      <c r="FI73" s="1673"/>
      <c r="FJ73" s="1673"/>
      <c r="FK73" s="1673"/>
      <c r="FL73" s="1673"/>
      <c r="FM73" s="1673"/>
      <c r="FN73" s="1674"/>
      <c r="FO73" s="1675"/>
      <c r="FP73" s="1676"/>
      <c r="FQ73" s="1677"/>
      <c r="FR73" s="1683" t="n">
        <f aca="false">COUNTA(FE73:FQ73)</f>
        <v>0</v>
      </c>
      <c r="FS73" s="1684"/>
      <c r="FT73" s="1844"/>
      <c r="FU73" s="1686"/>
      <c r="FV73" s="1686"/>
      <c r="FW73" s="1686"/>
      <c r="FX73" s="1686"/>
      <c r="FY73" s="1686"/>
      <c r="FZ73" s="1686"/>
      <c r="GA73" s="1686"/>
      <c r="GB73" s="1686"/>
      <c r="GC73" s="1686"/>
      <c r="GD73" s="1686"/>
      <c r="GE73" s="1686"/>
      <c r="GF73" s="1686"/>
      <c r="GG73" s="1686"/>
      <c r="GH73" s="1686"/>
      <c r="GI73" s="1686"/>
      <c r="GJ73" s="1686"/>
      <c r="GK73" s="1686"/>
      <c r="GL73" s="1686"/>
      <c r="GM73" s="1686"/>
      <c r="GN73" s="1686"/>
      <c r="GO73" s="1686"/>
      <c r="GP73" s="1686"/>
      <c r="GQ73" s="1686"/>
      <c r="GR73" s="1686"/>
      <c r="GS73" s="1687"/>
      <c r="GT73" s="1688"/>
      <c r="GU73" s="1689"/>
      <c r="GV73" s="1826"/>
      <c r="GW73" s="1690" t="n">
        <f aca="false">SUBTOTAL(9,FT75:GV75)</f>
        <v>0</v>
      </c>
      <c r="GX73" s="1679" t="n">
        <f aca="false">SUBTOTAL(9,FT75:GV75)</f>
        <v>0</v>
      </c>
      <c r="GY73" s="1691"/>
      <c r="GZ73" s="1845"/>
      <c r="HA73" s="1846"/>
      <c r="HB73" s="1694"/>
      <c r="HC73" s="1695"/>
      <c r="HD73" s="1696"/>
      <c r="HE73" s="1697"/>
      <c r="HF73" s="1698"/>
      <c r="HG73" s="1700"/>
      <c r="HH73" s="1700"/>
      <c r="HI73" s="1701"/>
      <c r="HJ73" s="1673"/>
      <c r="HK73" s="1673"/>
      <c r="HL73" s="1673"/>
      <c r="HM73" s="1673"/>
      <c r="HN73" s="1673"/>
      <c r="HO73" s="1673"/>
      <c r="HP73" s="1673"/>
      <c r="HQ73" s="1673"/>
      <c r="HR73" s="1673"/>
      <c r="HS73" s="1673"/>
      <c r="HT73" s="1673"/>
      <c r="HU73" s="1673"/>
      <c r="HV73" s="1673"/>
      <c r="HW73" s="1673"/>
      <c r="HX73" s="1673"/>
      <c r="HY73" s="1673"/>
      <c r="HZ73" s="1674"/>
      <c r="IA73" s="1675"/>
      <c r="IB73" s="1676"/>
      <c r="IC73" s="1677"/>
      <c r="ID73" s="1678" t="n">
        <f aca="false">SUBTOTAL(9,HG75:IC75)</f>
        <v>0</v>
      </c>
      <c r="IE73" s="1702"/>
      <c r="IF73" s="1703"/>
      <c r="IG73" s="1703"/>
      <c r="IH73" s="1704"/>
      <c r="II73" s="1705"/>
      <c r="IJ73" s="1706"/>
      <c r="IK73" s="1707" t="n">
        <f aca="false">SUBTOTAL(9,IF75:IJ75)</f>
        <v>0</v>
      </c>
      <c r="IL73" s="1708"/>
      <c r="IM73" s="1709"/>
      <c r="IN73" s="1710"/>
      <c r="IO73" s="1711"/>
      <c r="IP73" s="1711"/>
      <c r="IQ73" s="1711"/>
      <c r="IR73" s="1711"/>
      <c r="IS73" s="1711"/>
      <c r="IT73" s="1711"/>
      <c r="IU73" s="1711"/>
      <c r="IV73" s="1712"/>
      <c r="IW73" s="1713"/>
      <c r="IX73" s="1714"/>
      <c r="IY73" s="1715"/>
      <c r="IZ73" s="1678" t="n">
        <f aca="false">SUBTOTAL(3,IM73:IY73)</f>
        <v>0</v>
      </c>
      <c r="JA73" s="1716"/>
      <c r="JB73" s="1717"/>
      <c r="JC73" s="1718"/>
      <c r="JD73" s="1719"/>
      <c r="JE73" s="1720"/>
      <c r="JF73" s="1721"/>
      <c r="JG73" s="1827"/>
      <c r="JH73" s="1827"/>
      <c r="JI73" s="1722"/>
      <c r="JJ73" s="1723"/>
      <c r="JK73" s="1724"/>
      <c r="JL73" s="1725"/>
      <c r="JM73" s="1664"/>
      <c r="JN73" s="1665"/>
      <c r="JO73" s="1666"/>
      <c r="JP73" s="1726"/>
      <c r="JQ73" s="1727"/>
      <c r="JR73" s="1728"/>
    </row>
    <row r="74" customFormat="false" ht="11.25" hidden="false" customHeight="true" outlineLevel="0" collapsed="false">
      <c r="A74" s="1611"/>
      <c r="B74" s="1729" t="s">
        <v>661</v>
      </c>
      <c r="C74" s="1731"/>
      <c r="D74" s="1731"/>
      <c r="E74" s="1730"/>
      <c r="F74" s="1731"/>
      <c r="G74" s="1744"/>
      <c r="H74" s="1744"/>
      <c r="I74" s="1744"/>
      <c r="J74" s="1744"/>
      <c r="K74" s="1744"/>
      <c r="L74" s="1744"/>
      <c r="M74" s="1744"/>
      <c r="N74" s="1744"/>
      <c r="O74" s="1744"/>
      <c r="P74" s="1744"/>
      <c r="Q74" s="1744"/>
      <c r="R74" s="1744"/>
      <c r="S74" s="1744"/>
      <c r="T74" s="1744"/>
      <c r="U74" s="1744"/>
      <c r="V74" s="1732"/>
      <c r="W74" s="1733"/>
      <c r="X74" s="1734"/>
      <c r="Y74" s="1735"/>
      <c r="Z74" s="1736"/>
      <c r="AA74" s="1737" t="n">
        <f aca="false">SUBTOTAL(9,C74:Z74)</f>
        <v>0</v>
      </c>
      <c r="AB74" s="1738" t="n">
        <f aca="false">AA74+AB70</f>
        <v>350</v>
      </c>
      <c r="AC74" s="1739"/>
      <c r="AD74" s="1739"/>
      <c r="AE74" s="1732"/>
      <c r="AF74" s="1732"/>
      <c r="AG74" s="1732"/>
      <c r="AH74" s="1732"/>
      <c r="AI74" s="1732"/>
      <c r="AJ74" s="1732"/>
      <c r="AK74" s="1732"/>
      <c r="AL74" s="1732"/>
      <c r="AM74" s="1732"/>
      <c r="AN74" s="1732"/>
      <c r="AO74" s="1733"/>
      <c r="AP74" s="1734"/>
      <c r="AQ74" s="1735"/>
      <c r="AR74" s="1736"/>
      <c r="AS74" s="1737" t="n">
        <f aca="false">SUBTOTAL(9,AC74:AR74)</f>
        <v>0</v>
      </c>
      <c r="AT74" s="1738" t="n">
        <f aca="false">AS74+AT70</f>
        <v>0</v>
      </c>
      <c r="AU74" s="1739"/>
      <c r="AV74" s="1739"/>
      <c r="AW74" s="1731"/>
      <c r="AX74" s="1732"/>
      <c r="AY74" s="1732"/>
      <c r="AZ74" s="1732"/>
      <c r="BA74" s="1732"/>
      <c r="BB74" s="1732"/>
      <c r="BC74" s="1732"/>
      <c r="BD74" s="1732"/>
      <c r="BE74" s="1732"/>
      <c r="BF74" s="1732"/>
      <c r="BG74" s="1732"/>
      <c r="BH74" s="1732"/>
      <c r="BI74" s="1732"/>
      <c r="BJ74" s="1732"/>
      <c r="BK74" s="1732"/>
      <c r="BL74" s="1732"/>
      <c r="BM74" s="1732"/>
      <c r="BN74" s="1732"/>
      <c r="BO74" s="1732"/>
      <c r="BP74" s="1732"/>
      <c r="BQ74" s="1733"/>
      <c r="BR74" s="1734"/>
      <c r="BS74" s="1735"/>
      <c r="BT74" s="1736"/>
      <c r="BU74" s="1737" t="n">
        <f aca="false">SUBTOTAL(9,AU74:BT74)</f>
        <v>0</v>
      </c>
      <c r="BV74" s="1738" t="n">
        <f aca="false">BU74+BV70</f>
        <v>202</v>
      </c>
      <c r="BW74" s="1740"/>
      <c r="BX74" s="1732"/>
      <c r="BY74" s="1732"/>
      <c r="BZ74" s="1732"/>
      <c r="CA74" s="1732"/>
      <c r="CB74" s="1732"/>
      <c r="CC74" s="1732"/>
      <c r="CD74" s="1732"/>
      <c r="CE74" s="1732"/>
      <c r="CF74" s="1732"/>
      <c r="CG74" s="1732"/>
      <c r="CH74" s="1732"/>
      <c r="CI74" s="1733"/>
      <c r="CJ74" s="1734"/>
      <c r="CK74" s="1735"/>
      <c r="CL74" s="1736"/>
      <c r="CM74" s="1737" t="n">
        <f aca="false">SUBTOTAL(9,BW74:CL74)</f>
        <v>0</v>
      </c>
      <c r="CN74" s="1738" t="n">
        <f aca="false">CM74+CN70</f>
        <v>0</v>
      </c>
      <c r="CO74" s="1738" t="n">
        <f aca="false">AA74+AS74+BU74+CM74</f>
        <v>0</v>
      </c>
      <c r="CP74" s="1738" t="n">
        <f aca="false">CO74+CP70</f>
        <v>552</v>
      </c>
      <c r="CQ74" s="1732"/>
      <c r="CR74" s="1732"/>
      <c r="CS74" s="1732"/>
      <c r="CT74" s="1732"/>
      <c r="CU74" s="1732"/>
      <c r="CV74" s="1732"/>
      <c r="CW74" s="1732"/>
      <c r="CX74" s="1732"/>
      <c r="CY74" s="1732"/>
      <c r="CZ74" s="1732"/>
      <c r="DA74" s="1732"/>
      <c r="DB74" s="1732"/>
      <c r="DC74" s="1733"/>
      <c r="DD74" s="1734"/>
      <c r="DE74" s="1735"/>
      <c r="DF74" s="1736"/>
      <c r="DG74" s="1741" t="n">
        <f aca="false">SUBTOTAL(9,CQ74:DF74)</f>
        <v>0</v>
      </c>
      <c r="DH74" s="1742" t="n">
        <f aca="false">DG74:DG74+IF($B70:$B70=2,0,DH70:DH70)</f>
        <v>0</v>
      </c>
      <c r="DI74" s="1740"/>
      <c r="DJ74" s="1732"/>
      <c r="DK74" s="1732"/>
      <c r="DL74" s="1732"/>
      <c r="DM74" s="1732"/>
      <c r="DN74" s="1732"/>
      <c r="DO74" s="1732"/>
      <c r="DP74" s="1732"/>
      <c r="DQ74" s="1732"/>
      <c r="DR74" s="1732"/>
      <c r="DS74" s="1732"/>
      <c r="DT74" s="1732"/>
      <c r="DU74" s="1733"/>
      <c r="DV74" s="1734"/>
      <c r="DW74" s="1735"/>
      <c r="DX74" s="1736"/>
      <c r="DY74" s="1741" t="n">
        <f aca="false">SUBTOTAL(9,DI74:DX74)</f>
        <v>0</v>
      </c>
      <c r="DZ74" s="1742" t="n">
        <f aca="false">DY74:DY74+IF($B70:$B70=2,0,DZ70:DZ70)</f>
        <v>0</v>
      </c>
      <c r="EA74" s="1732" t="n">
        <v>10</v>
      </c>
      <c r="EB74" s="1732"/>
      <c r="EC74" s="1732"/>
      <c r="ED74" s="1732" t="n">
        <v>10</v>
      </c>
      <c r="EE74" s="1732"/>
      <c r="EF74" s="1732"/>
      <c r="EG74" s="1732"/>
      <c r="EH74" s="1732"/>
      <c r="EI74" s="1732"/>
      <c r="EJ74" s="1732"/>
      <c r="EK74" s="1732"/>
      <c r="EL74" s="1732"/>
      <c r="EM74" s="1732"/>
      <c r="EN74" s="1732"/>
      <c r="EO74" s="1732"/>
      <c r="EP74" s="1732"/>
      <c r="EQ74" s="1732"/>
      <c r="ER74" s="1732"/>
      <c r="ES74" s="1732"/>
      <c r="ET74" s="1732"/>
      <c r="EU74" s="1732"/>
      <c r="EV74" s="1732"/>
      <c r="EW74" s="1732"/>
      <c r="EX74" s="1732"/>
      <c r="EY74" s="1733"/>
      <c r="EZ74" s="1734"/>
      <c r="FA74" s="1735"/>
      <c r="FB74" s="1736"/>
      <c r="FC74" s="1741" t="n">
        <f aca="false">SUBTOTAL(9,EA74:FB74)</f>
        <v>20</v>
      </c>
      <c r="FD74" s="1742" t="n">
        <f aca="false">FC74:FC74+IF($B70:$B70=2,0,FD70:FD70)</f>
        <v>151</v>
      </c>
      <c r="FE74" s="1732"/>
      <c r="FF74" s="1732"/>
      <c r="FG74" s="1732"/>
      <c r="FH74" s="1732"/>
      <c r="FI74" s="1732"/>
      <c r="FJ74" s="1732"/>
      <c r="FK74" s="1732"/>
      <c r="FL74" s="1732"/>
      <c r="FM74" s="1732"/>
      <c r="FN74" s="1733"/>
      <c r="FO74" s="1734"/>
      <c r="FP74" s="1735"/>
      <c r="FQ74" s="1736"/>
      <c r="FR74" s="1741" t="n">
        <f aca="false">SUBTOTAL(9,FE74:FQ74)</f>
        <v>0</v>
      </c>
      <c r="FS74" s="1742" t="n">
        <f aca="false">FR74:FR74+IF($B70:$B70=2,0,FS70:FS70)</f>
        <v>0</v>
      </c>
      <c r="FT74" s="1851"/>
      <c r="FU74" s="1744"/>
      <c r="FV74" s="1732"/>
      <c r="FW74" s="1744"/>
      <c r="FX74" s="1744"/>
      <c r="FY74" s="1744"/>
      <c r="FZ74" s="1744"/>
      <c r="GA74" s="1744"/>
      <c r="GB74" s="1744"/>
      <c r="GC74" s="1744"/>
      <c r="GD74" s="1744"/>
      <c r="GE74" s="1744"/>
      <c r="GF74" s="1744"/>
      <c r="GG74" s="1744"/>
      <c r="GH74" s="1744"/>
      <c r="GI74" s="1744"/>
      <c r="GJ74" s="1744"/>
      <c r="GK74" s="1744"/>
      <c r="GL74" s="1744"/>
      <c r="GM74" s="1744"/>
      <c r="GN74" s="1744"/>
      <c r="GO74" s="1744"/>
      <c r="GP74" s="1744"/>
      <c r="GQ74" s="1744"/>
      <c r="GR74" s="1744"/>
      <c r="GS74" s="1745"/>
      <c r="GT74" s="1746"/>
      <c r="GU74" s="1747"/>
      <c r="GV74" s="1833"/>
      <c r="GW74" s="1748" t="n">
        <f aca="false">SUBTOTAL(9,FT74:GV74)</f>
        <v>0</v>
      </c>
      <c r="GX74" s="1738" t="n">
        <f aca="false">SUBTOTAL(9,FT74:GV74)</f>
        <v>0</v>
      </c>
      <c r="GY74" s="1737" t="n">
        <f aca="false">GX74:GX74+IF($B70:$B70=2,0,GY70:GY70)</f>
        <v>0</v>
      </c>
      <c r="GZ74" s="1749"/>
      <c r="HA74" s="1750"/>
      <c r="HB74" s="1751" t="e">
        <f aca="false">'02.24 НГДП по датам'!BA74</f>
        <v>#VALUE!</v>
      </c>
      <c r="HC74" s="1752" t="e">
        <f aca="false">SUBTOTAL(9,GZ74:HB74)</f>
        <v>#VALUE!</v>
      </c>
      <c r="HD74" s="1753" t="n">
        <f aca="false">$HD$3+HD70</f>
        <v>608.48</v>
      </c>
      <c r="HE74" s="1754" t="n">
        <f aca="false">$HE$3+HE70</f>
        <v>191.52</v>
      </c>
      <c r="HF74" s="1831" t="n">
        <f aca="false">SUM(HD74:HE74)</f>
        <v>800</v>
      </c>
      <c r="HG74" s="1757"/>
      <c r="HH74" s="1757" t="n">
        <v>12</v>
      </c>
      <c r="HI74" s="1758"/>
      <c r="HJ74" s="1732"/>
      <c r="HK74" s="1732"/>
      <c r="HL74" s="1732"/>
      <c r="HM74" s="1732"/>
      <c r="HN74" s="1732"/>
      <c r="HO74" s="1732"/>
      <c r="HP74" s="1732"/>
      <c r="HQ74" s="1732"/>
      <c r="HR74" s="1732"/>
      <c r="HS74" s="1732"/>
      <c r="HT74" s="1732"/>
      <c r="HU74" s="1732"/>
      <c r="HV74" s="1732"/>
      <c r="HW74" s="1732"/>
      <c r="HX74" s="1732"/>
      <c r="HY74" s="1732"/>
      <c r="HZ74" s="1733"/>
      <c r="IA74" s="1734"/>
      <c r="IB74" s="1735"/>
      <c r="IC74" s="1736"/>
      <c r="ID74" s="1737" t="n">
        <f aca="false">SUBTOTAL(9,HG74:IC74)</f>
        <v>12</v>
      </c>
      <c r="IE74" s="1748" t="n">
        <f aca="false">ID74:ID74+IF($B70:$B70=2,0,IE70:IE70)</f>
        <v>148</v>
      </c>
      <c r="IF74" s="1759"/>
      <c r="IG74" s="1759"/>
      <c r="IH74" s="1760"/>
      <c r="II74" s="1761"/>
      <c r="IJ74" s="1762"/>
      <c r="IK74" s="1763" t="n">
        <f aca="false">SUBTOTAL(9,IF74:IJ74)</f>
        <v>0</v>
      </c>
      <c r="IL74" s="1764" t="n">
        <f aca="false">IK74:IK74+IF($B70:$B70=2,0,IL70:IL70)</f>
        <v>0</v>
      </c>
      <c r="IM74" s="1765"/>
      <c r="IN74" s="1765"/>
      <c r="IO74" s="1732"/>
      <c r="IP74" s="1732"/>
      <c r="IQ74" s="1732"/>
      <c r="IR74" s="1732"/>
      <c r="IS74" s="1732"/>
      <c r="IT74" s="1732"/>
      <c r="IU74" s="1732"/>
      <c r="IV74" s="1733"/>
      <c r="IW74" s="1734"/>
      <c r="IX74" s="1735"/>
      <c r="IY74" s="1736"/>
      <c r="IZ74" s="1737" t="n">
        <f aca="false">SUBTOTAL(9,IM74:IY74)</f>
        <v>0</v>
      </c>
      <c r="JA74" s="1738" t="n">
        <f aca="false">IZ74:IZ74+IF($B70:$B70=2,0,JA70:JA70)</f>
        <v>11</v>
      </c>
      <c r="JB74" s="1766"/>
      <c r="JC74" s="1767" t="e">
        <f aca="false">'02.24 НГДП по датам'!BT74</f>
        <v>#VALUE!</v>
      </c>
      <c r="JD74" s="1834" t="n">
        <f aca="false">$JD$14</f>
        <v>0</v>
      </c>
      <c r="JE74" s="1769" t="e">
        <f aca="false">SUBTOTAL(9,JB74:JD74)</f>
        <v>#VALUE!</v>
      </c>
      <c r="JF74" s="1770" t="n">
        <f aca="false">SUMIF($C$5:JE$5,"Накопленный эффект, т/сут",$C74:JE74)+SUMIF($C$5:JE$5,"Нараст.  по потенциалу",$C74:JE74)-SUMIF($C$5:JE$5,"Нараст. по остановкам",$C74:JE74)-SUMIF($C$5:JE$5,"ИТОГО перевод в ППД",$C74:JE74)-SUMIF($C$5:JE$5,"ИТОГО  нерент, по распоряж.",$C74:JE74)-SUMIF($C$5:JE$5,"ИТОГО ост. дебит от ЗБС, Углуб., ПВЛГ/ПНЛГ",$C74:JE74)</f>
        <v>544</v>
      </c>
      <c r="JG74" s="1764"/>
      <c r="JH74" s="1764"/>
      <c r="JI74" s="1771"/>
      <c r="JJ74" s="1772"/>
      <c r="JK74" s="1773"/>
      <c r="JL74" s="1763" t="n">
        <f aca="false">SUBTOTAL(9,JG74:JJ74)</f>
        <v>0</v>
      </c>
      <c r="JM74" s="1664"/>
      <c r="JN74" s="1665"/>
      <c r="JO74" s="1666"/>
      <c r="JP74" s="1774" t="n">
        <f aca="false">JP$4:JP$4+SUMIF($C$5:JL$5,"Нараст. по остановкам",$C74:JL74)-SUMIF($C$5:JL$5,"Нараст.  по потенциалу",$C74:JL74)</f>
        <v>800.705</v>
      </c>
      <c r="JQ74" s="1775" t="n">
        <f aca="false">'02.24 ННГ без НГДП по датам'!JP74</f>
        <v>718.812</v>
      </c>
      <c r="JR74" s="1776" t="n">
        <f aca="false">'02.24 НГДП по датам'!CB74</f>
        <v>81.893</v>
      </c>
    </row>
    <row r="75" customFormat="false" ht="1.5" hidden="false" customHeight="true" outlineLevel="0" collapsed="false">
      <c r="A75" s="1777"/>
      <c r="B75" s="1777"/>
      <c r="C75" s="1778"/>
      <c r="D75" s="1778"/>
      <c r="E75" s="1778"/>
      <c r="F75" s="1778"/>
      <c r="G75" s="1779"/>
      <c r="H75" s="1779"/>
      <c r="I75" s="1779"/>
      <c r="J75" s="1779"/>
      <c r="K75" s="1779"/>
      <c r="L75" s="1779"/>
      <c r="M75" s="1779"/>
      <c r="N75" s="1779"/>
      <c r="O75" s="1779"/>
      <c r="P75" s="1779"/>
      <c r="Q75" s="1779"/>
      <c r="R75" s="1779"/>
      <c r="S75" s="1779"/>
      <c r="T75" s="1779"/>
      <c r="U75" s="1779"/>
      <c r="V75" s="1779"/>
      <c r="W75" s="1779"/>
      <c r="X75" s="1781"/>
      <c r="Y75" s="1781"/>
      <c r="Z75" s="1782"/>
      <c r="AA75" s="1783"/>
      <c r="AB75" s="1783"/>
      <c r="AC75" s="1784"/>
      <c r="AD75" s="1784"/>
      <c r="AE75" s="1779"/>
      <c r="AF75" s="1779"/>
      <c r="AG75" s="1779"/>
      <c r="AH75" s="1779"/>
      <c r="AI75" s="1779"/>
      <c r="AJ75" s="1779"/>
      <c r="AK75" s="1779"/>
      <c r="AL75" s="1779"/>
      <c r="AM75" s="1779"/>
      <c r="AN75" s="1779"/>
      <c r="AO75" s="1779"/>
      <c r="AP75" s="1780"/>
      <c r="AQ75" s="1781"/>
      <c r="AR75" s="1782"/>
      <c r="AS75" s="1783"/>
      <c r="AT75" s="1783"/>
      <c r="AU75" s="1778"/>
      <c r="AV75" s="1778"/>
      <c r="AW75" s="1785"/>
      <c r="AX75" s="1779"/>
      <c r="AY75" s="1779"/>
      <c r="AZ75" s="1779"/>
      <c r="BA75" s="1779"/>
      <c r="BB75" s="1779"/>
      <c r="BC75" s="1779"/>
      <c r="BD75" s="1779"/>
      <c r="BE75" s="1779"/>
      <c r="BF75" s="1779"/>
      <c r="BG75" s="1779"/>
      <c r="BH75" s="1779"/>
      <c r="BI75" s="1779"/>
      <c r="BJ75" s="1779"/>
      <c r="BK75" s="1779"/>
      <c r="BL75" s="1779"/>
      <c r="BM75" s="1779"/>
      <c r="BN75" s="1779"/>
      <c r="BO75" s="1779"/>
      <c r="BP75" s="1779"/>
      <c r="BQ75" s="1779"/>
      <c r="BR75" s="1780"/>
      <c r="BS75" s="1781"/>
      <c r="BT75" s="1782"/>
      <c r="BU75" s="1783"/>
      <c r="BV75" s="1783"/>
      <c r="BW75" s="1784"/>
      <c r="BX75" s="1779"/>
      <c r="BY75" s="1779"/>
      <c r="BZ75" s="1779"/>
      <c r="CA75" s="1779"/>
      <c r="CB75" s="1779"/>
      <c r="CC75" s="1779"/>
      <c r="CD75" s="1779"/>
      <c r="CE75" s="1779"/>
      <c r="CF75" s="1779"/>
      <c r="CG75" s="1779"/>
      <c r="CH75" s="1779"/>
      <c r="CI75" s="1779"/>
      <c r="CJ75" s="1780"/>
      <c r="CK75" s="1781"/>
      <c r="CL75" s="1782"/>
      <c r="CM75" s="1783"/>
      <c r="CN75" s="1783"/>
      <c r="CO75" s="1783"/>
      <c r="CP75" s="1783"/>
      <c r="CQ75" s="1779"/>
      <c r="CR75" s="1779"/>
      <c r="CS75" s="1779"/>
      <c r="CT75" s="1779"/>
      <c r="CU75" s="1779"/>
      <c r="CV75" s="1779"/>
      <c r="CW75" s="1779"/>
      <c r="CX75" s="1779"/>
      <c r="CY75" s="1779"/>
      <c r="CZ75" s="1779"/>
      <c r="DA75" s="1779"/>
      <c r="DB75" s="1779"/>
      <c r="DC75" s="1779"/>
      <c r="DD75" s="1780"/>
      <c r="DE75" s="1781"/>
      <c r="DF75" s="1782"/>
      <c r="DG75" s="1783"/>
      <c r="DH75" s="1783"/>
      <c r="DI75" s="1852"/>
      <c r="DJ75" s="1779"/>
      <c r="DK75" s="1779"/>
      <c r="DL75" s="1779"/>
      <c r="DM75" s="1779"/>
      <c r="DN75" s="1779"/>
      <c r="DO75" s="1779"/>
      <c r="DP75" s="1779"/>
      <c r="DQ75" s="1779"/>
      <c r="DR75" s="1779"/>
      <c r="DS75" s="1779"/>
      <c r="DT75" s="1779"/>
      <c r="DU75" s="1779"/>
      <c r="DV75" s="1780"/>
      <c r="DW75" s="1781"/>
      <c r="DX75" s="1782"/>
      <c r="DY75" s="1783"/>
      <c r="DZ75" s="1783"/>
      <c r="EA75" s="1864"/>
      <c r="EB75" s="1779"/>
      <c r="EC75" s="1779"/>
      <c r="ED75" s="1779"/>
      <c r="EE75" s="1779"/>
      <c r="EF75" s="1779"/>
      <c r="EG75" s="1779"/>
      <c r="EH75" s="1779"/>
      <c r="EI75" s="1779"/>
      <c r="EJ75" s="1779"/>
      <c r="EK75" s="1779"/>
      <c r="EL75" s="1779"/>
      <c r="EM75" s="1779"/>
      <c r="EN75" s="1779"/>
      <c r="EO75" s="1779"/>
      <c r="EP75" s="1779"/>
      <c r="EQ75" s="1779"/>
      <c r="ER75" s="1779"/>
      <c r="ES75" s="1779"/>
      <c r="ET75" s="1779"/>
      <c r="EU75" s="1779"/>
      <c r="EV75" s="1779"/>
      <c r="EW75" s="1779"/>
      <c r="EX75" s="1779"/>
      <c r="EY75" s="1779"/>
      <c r="EZ75" s="1780"/>
      <c r="FA75" s="1781"/>
      <c r="FB75" s="1782"/>
      <c r="FC75" s="1783"/>
      <c r="FD75" s="1783"/>
      <c r="FE75" s="1779"/>
      <c r="FF75" s="1779"/>
      <c r="FG75" s="1779"/>
      <c r="FH75" s="1779"/>
      <c r="FI75" s="1779"/>
      <c r="FJ75" s="1779"/>
      <c r="FK75" s="1779"/>
      <c r="FL75" s="1779"/>
      <c r="FM75" s="1779"/>
      <c r="FN75" s="1779"/>
      <c r="FO75" s="1780"/>
      <c r="FP75" s="1781"/>
      <c r="FQ75" s="1782"/>
      <c r="FR75" s="1783"/>
      <c r="FS75" s="1783"/>
      <c r="FT75" s="1779"/>
      <c r="FU75" s="1779"/>
      <c r="FV75" s="1779"/>
      <c r="FW75" s="1779"/>
      <c r="FX75" s="1779"/>
      <c r="FY75" s="1779"/>
      <c r="FZ75" s="1779"/>
      <c r="GA75" s="1779"/>
      <c r="GB75" s="1779"/>
      <c r="GC75" s="1779"/>
      <c r="GD75" s="1779"/>
      <c r="GE75" s="1779"/>
      <c r="GF75" s="1779"/>
      <c r="GG75" s="1779"/>
      <c r="GH75" s="1779"/>
      <c r="GI75" s="1779"/>
      <c r="GJ75" s="1779"/>
      <c r="GK75" s="1779"/>
      <c r="GL75" s="1779"/>
      <c r="GM75" s="1779"/>
      <c r="GN75" s="1779"/>
      <c r="GO75" s="1779"/>
      <c r="GP75" s="1779"/>
      <c r="GQ75" s="1779"/>
      <c r="GR75" s="1779"/>
      <c r="GS75" s="1779"/>
      <c r="GT75" s="1780"/>
      <c r="GU75" s="1781"/>
      <c r="GV75" s="1782"/>
      <c r="GW75" s="1783"/>
      <c r="GX75" s="1783"/>
      <c r="GY75" s="1783"/>
      <c r="GZ75" s="1787"/>
      <c r="HA75" s="1787"/>
      <c r="HB75" s="1788"/>
      <c r="HC75" s="1783"/>
      <c r="HD75" s="1783"/>
      <c r="HE75" s="1789"/>
      <c r="HF75" s="1790"/>
      <c r="HG75" s="1757"/>
      <c r="HH75" s="1757"/>
      <c r="HI75" s="1787"/>
      <c r="HJ75" s="1779"/>
      <c r="HK75" s="1779"/>
      <c r="HL75" s="1779"/>
      <c r="HM75" s="1779"/>
      <c r="HN75" s="1779"/>
      <c r="HO75" s="1779"/>
      <c r="HP75" s="1779"/>
      <c r="HQ75" s="1779"/>
      <c r="HR75" s="1779"/>
      <c r="HS75" s="1779"/>
      <c r="HT75" s="1779"/>
      <c r="HU75" s="1779"/>
      <c r="HV75" s="1779"/>
      <c r="HW75" s="1779"/>
      <c r="HX75" s="1779"/>
      <c r="HY75" s="1779"/>
      <c r="HZ75" s="1779"/>
      <c r="IA75" s="1780"/>
      <c r="IB75" s="1781"/>
      <c r="IC75" s="1782"/>
      <c r="ID75" s="1783"/>
      <c r="IE75" s="1783"/>
      <c r="IF75" s="1792"/>
      <c r="IG75" s="1792"/>
      <c r="IH75" s="1792"/>
      <c r="II75" s="1793"/>
      <c r="IJ75" s="1794"/>
      <c r="IK75" s="1792"/>
      <c r="IL75" s="1792"/>
      <c r="IM75" s="1795"/>
      <c r="IN75" s="1795"/>
      <c r="IO75" s="1779"/>
      <c r="IP75" s="1779"/>
      <c r="IQ75" s="1779"/>
      <c r="IR75" s="1779"/>
      <c r="IS75" s="1779"/>
      <c r="IT75" s="1779"/>
      <c r="IU75" s="1779"/>
      <c r="IV75" s="1779"/>
      <c r="IW75" s="1780"/>
      <c r="IX75" s="1781"/>
      <c r="IY75" s="1782"/>
      <c r="IZ75" s="1783"/>
      <c r="JA75" s="1783"/>
      <c r="JB75" s="1779"/>
      <c r="JC75" s="1788"/>
      <c r="JD75" s="1779"/>
      <c r="JE75" s="1783"/>
      <c r="JF75" s="1783"/>
      <c r="JG75" s="1792"/>
      <c r="JH75" s="1792"/>
      <c r="JI75" s="1792"/>
      <c r="JJ75" s="1792"/>
      <c r="JK75" s="1796"/>
      <c r="JL75" s="1792"/>
      <c r="JM75" s="1797"/>
      <c r="JN75" s="1797"/>
      <c r="JO75" s="1798"/>
      <c r="JP75" s="1797"/>
      <c r="JQ75" s="1797"/>
      <c r="JR75" s="1798"/>
    </row>
    <row r="76" customFormat="false" ht="11.25" hidden="false" customHeight="true" outlineLevel="0" collapsed="false">
      <c r="A76" s="1611" t="n">
        <f aca="false">A72+1</f>
        <v>45339</v>
      </c>
      <c r="B76" s="1612" t="s">
        <v>662</v>
      </c>
      <c r="C76" s="1835" t="s">
        <v>72</v>
      </c>
      <c r="D76" s="1614"/>
      <c r="E76" s="1614"/>
      <c r="F76" s="1614"/>
      <c r="G76" s="1615"/>
      <c r="H76" s="1615"/>
      <c r="I76" s="1615"/>
      <c r="J76" s="1615"/>
      <c r="K76" s="1615"/>
      <c r="L76" s="1615"/>
      <c r="M76" s="1615"/>
      <c r="N76" s="1615"/>
      <c r="O76" s="1615"/>
      <c r="P76" s="1615"/>
      <c r="Q76" s="1615"/>
      <c r="R76" s="1615"/>
      <c r="S76" s="1615"/>
      <c r="T76" s="1615"/>
      <c r="U76" s="1615"/>
      <c r="V76" s="1615"/>
      <c r="W76" s="1616"/>
      <c r="X76" s="1799"/>
      <c r="Y76" s="1800"/>
      <c r="Z76" s="1801"/>
      <c r="AA76" s="1620"/>
      <c r="AB76" s="1621"/>
      <c r="AC76" s="1622"/>
      <c r="AD76" s="1622"/>
      <c r="AE76" s="1615"/>
      <c r="AF76" s="1615"/>
      <c r="AG76" s="1615"/>
      <c r="AH76" s="1615"/>
      <c r="AI76" s="1615"/>
      <c r="AJ76" s="1615"/>
      <c r="AK76" s="1615"/>
      <c r="AL76" s="1615"/>
      <c r="AM76" s="1615"/>
      <c r="AN76" s="1615"/>
      <c r="AO76" s="1616"/>
      <c r="AP76" s="1799"/>
      <c r="AQ76" s="1800"/>
      <c r="AR76" s="1801"/>
      <c r="AS76" s="1620"/>
      <c r="AT76" s="1621"/>
      <c r="AU76" s="1622"/>
      <c r="AV76" s="1622"/>
      <c r="AW76" s="1614"/>
      <c r="AX76" s="1615"/>
      <c r="AY76" s="1615"/>
      <c r="AZ76" s="1615"/>
      <c r="BA76" s="1615"/>
      <c r="BB76" s="1615"/>
      <c r="BC76" s="1615"/>
      <c r="BD76" s="1615"/>
      <c r="BE76" s="1615"/>
      <c r="BF76" s="1615"/>
      <c r="BG76" s="1615"/>
      <c r="BH76" s="1615"/>
      <c r="BI76" s="1615"/>
      <c r="BJ76" s="1615"/>
      <c r="BK76" s="1615"/>
      <c r="BL76" s="1615"/>
      <c r="BM76" s="1615"/>
      <c r="BN76" s="1615"/>
      <c r="BO76" s="1615"/>
      <c r="BP76" s="1615"/>
      <c r="BQ76" s="1616"/>
      <c r="BR76" s="1617"/>
      <c r="BS76" s="1618"/>
      <c r="BT76" s="1619"/>
      <c r="BU76" s="1620"/>
      <c r="BV76" s="1621"/>
      <c r="BW76" s="1837"/>
      <c r="BX76" s="1627"/>
      <c r="BY76" s="1627"/>
      <c r="BZ76" s="1627"/>
      <c r="CA76" s="1627"/>
      <c r="CB76" s="1627"/>
      <c r="CC76" s="1627"/>
      <c r="CD76" s="1627"/>
      <c r="CE76" s="1627"/>
      <c r="CF76" s="1627"/>
      <c r="CG76" s="1627"/>
      <c r="CH76" s="1627"/>
      <c r="CI76" s="1628"/>
      <c r="CJ76" s="1803"/>
      <c r="CK76" s="1804"/>
      <c r="CL76" s="1801"/>
      <c r="CM76" s="1620"/>
      <c r="CN76" s="1621"/>
      <c r="CO76" s="1621"/>
      <c r="CP76" s="1621"/>
      <c r="CQ76" s="1615"/>
      <c r="CR76" s="1615"/>
      <c r="CS76" s="1615"/>
      <c r="CT76" s="1615"/>
      <c r="CU76" s="1615"/>
      <c r="CV76" s="1615"/>
      <c r="CW76" s="1615"/>
      <c r="CX76" s="1615"/>
      <c r="CY76" s="1615"/>
      <c r="CZ76" s="1615"/>
      <c r="DA76" s="1615"/>
      <c r="DB76" s="1615"/>
      <c r="DC76" s="1616"/>
      <c r="DD76" s="1799"/>
      <c r="DE76" s="1800"/>
      <c r="DF76" s="1801"/>
      <c r="DG76" s="1624"/>
      <c r="DH76" s="1625"/>
      <c r="DI76" s="1623"/>
      <c r="DJ76" s="1615"/>
      <c r="DK76" s="1615"/>
      <c r="DL76" s="1615"/>
      <c r="DM76" s="1615"/>
      <c r="DN76" s="1615"/>
      <c r="DO76" s="1615"/>
      <c r="DP76" s="1615"/>
      <c r="DQ76" s="1615"/>
      <c r="DR76" s="1615"/>
      <c r="DS76" s="1615"/>
      <c r="DT76" s="1615"/>
      <c r="DU76" s="1616"/>
      <c r="DV76" s="1799"/>
      <c r="DW76" s="1800"/>
      <c r="DX76" s="1801"/>
      <c r="DY76" s="1624"/>
      <c r="DZ76" s="1625"/>
      <c r="EA76" s="1615"/>
      <c r="EB76" s="1615"/>
      <c r="EC76" s="1615"/>
      <c r="ED76" s="1615"/>
      <c r="EE76" s="1627"/>
      <c r="EF76" s="1615"/>
      <c r="EG76" s="1615"/>
      <c r="EH76" s="1615"/>
      <c r="EI76" s="1615"/>
      <c r="EJ76" s="1615"/>
      <c r="EK76" s="1615"/>
      <c r="EL76" s="1615"/>
      <c r="EM76" s="1615"/>
      <c r="EN76" s="1615"/>
      <c r="EO76" s="1615"/>
      <c r="EP76" s="1615"/>
      <c r="EQ76" s="1615"/>
      <c r="ER76" s="1615"/>
      <c r="ES76" s="1615"/>
      <c r="ET76" s="1615"/>
      <c r="EU76" s="1615"/>
      <c r="EV76" s="1615"/>
      <c r="EW76" s="1615"/>
      <c r="EX76" s="1615"/>
      <c r="EY76" s="1616"/>
      <c r="EZ76" s="1799"/>
      <c r="FA76" s="1800"/>
      <c r="FB76" s="1801"/>
      <c r="FC76" s="1624"/>
      <c r="FD76" s="1625"/>
      <c r="FE76" s="1615"/>
      <c r="FF76" s="1615"/>
      <c r="FG76" s="1615"/>
      <c r="FH76" s="1615"/>
      <c r="FI76" s="1615"/>
      <c r="FJ76" s="1615"/>
      <c r="FK76" s="1615"/>
      <c r="FL76" s="1615"/>
      <c r="FM76" s="1615"/>
      <c r="FN76" s="1616"/>
      <c r="FO76" s="1799"/>
      <c r="FP76" s="1800"/>
      <c r="FQ76" s="1801"/>
      <c r="FR76" s="1624"/>
      <c r="FS76" s="1625"/>
      <c r="FT76" s="1627"/>
      <c r="FU76" s="1627"/>
      <c r="FV76" s="1627"/>
      <c r="FW76" s="1627"/>
      <c r="FX76" s="1627"/>
      <c r="FY76" s="1627"/>
      <c r="FZ76" s="1627"/>
      <c r="GA76" s="1627"/>
      <c r="GB76" s="1627"/>
      <c r="GC76" s="1627"/>
      <c r="GD76" s="1627"/>
      <c r="GE76" s="1627"/>
      <c r="GF76" s="1627"/>
      <c r="GG76" s="1627"/>
      <c r="GH76" s="1627"/>
      <c r="GI76" s="1627"/>
      <c r="GJ76" s="1627"/>
      <c r="GK76" s="1627"/>
      <c r="GL76" s="1627"/>
      <c r="GM76" s="1627"/>
      <c r="GN76" s="1627"/>
      <c r="GO76" s="1627"/>
      <c r="GP76" s="1627"/>
      <c r="GQ76" s="1627"/>
      <c r="GR76" s="1627"/>
      <c r="GS76" s="1628"/>
      <c r="GT76" s="1803"/>
      <c r="GU76" s="1804"/>
      <c r="GV76" s="1801"/>
      <c r="GW76" s="1631"/>
      <c r="GX76" s="1621"/>
      <c r="GY76" s="1620"/>
      <c r="GZ76" s="1838"/>
      <c r="HA76" s="1839"/>
      <c r="HB76" s="1840"/>
      <c r="HC76" s="1635"/>
      <c r="HD76" s="1636"/>
      <c r="HE76" s="1841"/>
      <c r="HF76" s="1638"/>
      <c r="HG76" s="1639"/>
      <c r="HH76" s="1640"/>
      <c r="HI76" s="1842"/>
      <c r="HJ76" s="1627"/>
      <c r="HK76" s="1627"/>
      <c r="HL76" s="1627"/>
      <c r="HM76" s="1627"/>
      <c r="HN76" s="1627"/>
      <c r="HO76" s="1627"/>
      <c r="HP76" s="1627"/>
      <c r="HQ76" s="1627"/>
      <c r="HR76" s="1627"/>
      <c r="HS76" s="1627"/>
      <c r="HT76" s="1627"/>
      <c r="HU76" s="1627"/>
      <c r="HV76" s="1627"/>
      <c r="HW76" s="1627"/>
      <c r="HX76" s="1627"/>
      <c r="HY76" s="1627"/>
      <c r="HZ76" s="1628"/>
      <c r="IA76" s="1803"/>
      <c r="IB76" s="1804"/>
      <c r="IC76" s="1801"/>
      <c r="ID76" s="1620"/>
      <c r="IE76" s="1631"/>
      <c r="IF76" s="1642"/>
      <c r="IG76" s="1642"/>
      <c r="IH76" s="1643"/>
      <c r="II76" s="1812"/>
      <c r="IJ76" s="1813"/>
      <c r="IK76" s="1646"/>
      <c r="IL76" s="1647"/>
      <c r="IM76" s="1648"/>
      <c r="IN76" s="1649"/>
      <c r="IO76" s="1650"/>
      <c r="IP76" s="1650"/>
      <c r="IQ76" s="1650"/>
      <c r="IR76" s="1650"/>
      <c r="IS76" s="1650"/>
      <c r="IT76" s="1650"/>
      <c r="IU76" s="1650"/>
      <c r="IV76" s="1651"/>
      <c r="IW76" s="1814"/>
      <c r="IX76" s="1815"/>
      <c r="IY76" s="1816"/>
      <c r="IZ76" s="1620"/>
      <c r="JA76" s="1621"/>
      <c r="JB76" s="1655"/>
      <c r="JC76" s="1807"/>
      <c r="JD76" s="1657"/>
      <c r="JE76" s="1658"/>
      <c r="JF76" s="1659"/>
      <c r="JG76" s="1817"/>
      <c r="JH76" s="1660"/>
      <c r="JI76" s="1660"/>
      <c r="JJ76" s="1661"/>
      <c r="JK76" s="1818"/>
      <c r="JL76" s="1663"/>
      <c r="JM76" s="1664" t="e">
        <f aca="false">JM$4:JM$4+SUMIF($C$5:JL$5,"Нараст. баланс",$C78:JL78)+SUMIF($C$7:JH$7,"Итого (с ВНР)",$C78:JH78)-SUMIF($C$5:JL$5,"Геол. снижение,  т/сут",$C78:JL78)-SUMIF(JJ$7:JL$7,"Итого",JJ78:JL78)-SUMIF($C$7:JL$7,"Итого (с ВСП)",$C78:JL78)</f>
        <v>#VALUE!</v>
      </c>
      <c r="JN76" s="1665" t="n">
        <f aca="false">'02.24 ННГ без НГДП по датам'!JM76:JM78</f>
        <v>23231.466</v>
      </c>
      <c r="JO76" s="1666" t="e">
        <f aca="false">'02.24 НГДП по датам'!CA76:CA78</f>
        <v>#VALUE!</v>
      </c>
      <c r="JP76" s="1667"/>
      <c r="JQ76" s="1668"/>
      <c r="JR76" s="1819"/>
    </row>
    <row r="77" customFormat="false" ht="11.25" hidden="false" customHeight="true" outlineLevel="0" collapsed="false">
      <c r="A77" s="1611"/>
      <c r="B77" s="1670" t="s">
        <v>663</v>
      </c>
      <c r="C77" s="1876" t="n">
        <v>3099</v>
      </c>
      <c r="D77" s="1672"/>
      <c r="E77" s="1672"/>
      <c r="F77" s="1672"/>
      <c r="G77" s="1673"/>
      <c r="H77" s="1673"/>
      <c r="I77" s="1673"/>
      <c r="J77" s="1673"/>
      <c r="K77" s="1673"/>
      <c r="L77" s="1673"/>
      <c r="M77" s="1673"/>
      <c r="N77" s="1673"/>
      <c r="O77" s="1673"/>
      <c r="P77" s="1673"/>
      <c r="Q77" s="1673"/>
      <c r="R77" s="1673"/>
      <c r="S77" s="1673"/>
      <c r="T77" s="1673"/>
      <c r="U77" s="1673"/>
      <c r="V77" s="1673"/>
      <c r="W77" s="1674"/>
      <c r="X77" s="1675"/>
      <c r="Y77" s="1676"/>
      <c r="Z77" s="1677"/>
      <c r="AA77" s="1678" t="n">
        <f aca="false">COUNTA(C77:Z77)</f>
        <v>1</v>
      </c>
      <c r="AB77" s="1679"/>
      <c r="AC77" s="1680"/>
      <c r="AD77" s="1680"/>
      <c r="AE77" s="1673"/>
      <c r="AF77" s="1673"/>
      <c r="AG77" s="1673"/>
      <c r="AH77" s="1673"/>
      <c r="AI77" s="1673"/>
      <c r="AJ77" s="1673"/>
      <c r="AK77" s="1673"/>
      <c r="AL77" s="1673"/>
      <c r="AM77" s="1673"/>
      <c r="AN77" s="1673"/>
      <c r="AO77" s="1674"/>
      <c r="AP77" s="1675"/>
      <c r="AQ77" s="1676"/>
      <c r="AR77" s="1677"/>
      <c r="AS77" s="1678" t="n">
        <f aca="false">COUNTA(AC77:AR77)</f>
        <v>0</v>
      </c>
      <c r="AT77" s="1679"/>
      <c r="AU77" s="1680"/>
      <c r="AV77" s="1680"/>
      <c r="AW77" s="1680"/>
      <c r="AX77" s="1680"/>
      <c r="AY77" s="1680"/>
      <c r="AZ77" s="1680"/>
      <c r="BA77" s="1680"/>
      <c r="BB77" s="1680"/>
      <c r="BC77" s="1680"/>
      <c r="BD77" s="1680"/>
      <c r="BE77" s="1680"/>
      <c r="BF77" s="1680"/>
      <c r="BG77" s="1680"/>
      <c r="BH77" s="1680"/>
      <c r="BI77" s="1680"/>
      <c r="BJ77" s="1680"/>
      <c r="BK77" s="1680"/>
      <c r="BL77" s="1680"/>
      <c r="BM77" s="1680"/>
      <c r="BN77" s="1680"/>
      <c r="BO77" s="1680"/>
      <c r="BP77" s="1680"/>
      <c r="BQ77" s="1680"/>
      <c r="BR77" s="1681"/>
      <c r="BS77" s="1681"/>
      <c r="BT77" s="1681"/>
      <c r="BU77" s="1678" t="n">
        <f aca="false">COUNTA(AU77:BT77)</f>
        <v>0</v>
      </c>
      <c r="BV77" s="1679"/>
      <c r="BW77" s="1844"/>
      <c r="BX77" s="1686"/>
      <c r="BY77" s="1686"/>
      <c r="BZ77" s="1686"/>
      <c r="CA77" s="1686"/>
      <c r="CB77" s="1686"/>
      <c r="CC77" s="1686"/>
      <c r="CD77" s="1686"/>
      <c r="CE77" s="1686"/>
      <c r="CF77" s="1686"/>
      <c r="CG77" s="1686"/>
      <c r="CH77" s="1686"/>
      <c r="CI77" s="1687"/>
      <c r="CJ77" s="1688"/>
      <c r="CK77" s="1689"/>
      <c r="CL77" s="1677"/>
      <c r="CM77" s="1678" t="n">
        <f aca="false">COUNTA(BW77:CL77)</f>
        <v>0</v>
      </c>
      <c r="CN77" s="1679"/>
      <c r="CO77" s="1679" t="n">
        <f aca="false">AA77+AS77+BU77+CM77</f>
        <v>1</v>
      </c>
      <c r="CP77" s="1679"/>
      <c r="CQ77" s="1673"/>
      <c r="CR77" s="1673"/>
      <c r="CS77" s="1673"/>
      <c r="CT77" s="1673"/>
      <c r="CU77" s="1673"/>
      <c r="CV77" s="1673"/>
      <c r="CW77" s="1673"/>
      <c r="CX77" s="1673"/>
      <c r="CY77" s="1673"/>
      <c r="CZ77" s="1673"/>
      <c r="DA77" s="1673"/>
      <c r="DB77" s="1673"/>
      <c r="DC77" s="1674"/>
      <c r="DD77" s="1675"/>
      <c r="DE77" s="1676"/>
      <c r="DF77" s="1677"/>
      <c r="DG77" s="1683" t="n">
        <f aca="false">SUBTOTAL(9,CQ79:DF79)</f>
        <v>0</v>
      </c>
      <c r="DH77" s="1684"/>
      <c r="DI77" s="1682"/>
      <c r="DJ77" s="1673"/>
      <c r="DK77" s="1673"/>
      <c r="DL77" s="1673"/>
      <c r="DM77" s="1673"/>
      <c r="DN77" s="1673"/>
      <c r="DO77" s="1673"/>
      <c r="DP77" s="1673"/>
      <c r="DQ77" s="1673"/>
      <c r="DR77" s="1673"/>
      <c r="DS77" s="1673"/>
      <c r="DT77" s="1673"/>
      <c r="DU77" s="1674"/>
      <c r="DV77" s="1675"/>
      <c r="DW77" s="1676"/>
      <c r="DX77" s="1677"/>
      <c r="DY77" s="1683" t="n">
        <f aca="false">COUNTA(DI77:DX77)</f>
        <v>0</v>
      </c>
      <c r="DZ77" s="1684"/>
      <c r="EA77" s="1673"/>
      <c r="EB77" s="1673"/>
      <c r="EC77" s="1673"/>
      <c r="ED77" s="1673"/>
      <c r="EE77" s="1686"/>
      <c r="EF77" s="1673"/>
      <c r="EG77" s="1673"/>
      <c r="EH77" s="1673"/>
      <c r="EI77" s="1673"/>
      <c r="EJ77" s="1673"/>
      <c r="EK77" s="1673"/>
      <c r="EL77" s="1673"/>
      <c r="EM77" s="1673"/>
      <c r="EN77" s="1673"/>
      <c r="EO77" s="1673"/>
      <c r="EP77" s="1673"/>
      <c r="EQ77" s="1673"/>
      <c r="ER77" s="1673"/>
      <c r="ES77" s="1673"/>
      <c r="ET77" s="1673"/>
      <c r="EU77" s="1673"/>
      <c r="EV77" s="1673"/>
      <c r="EW77" s="1673"/>
      <c r="EX77" s="1673"/>
      <c r="EY77" s="1674"/>
      <c r="EZ77" s="1675"/>
      <c r="FA77" s="1676"/>
      <c r="FB77" s="1677"/>
      <c r="FC77" s="1683" t="n">
        <f aca="false">COUNTA(EA77:FB77)</f>
        <v>0</v>
      </c>
      <c r="FD77" s="1684"/>
      <c r="FE77" s="1673"/>
      <c r="FF77" s="1673"/>
      <c r="FG77" s="1673"/>
      <c r="FH77" s="1673"/>
      <c r="FI77" s="1673"/>
      <c r="FJ77" s="1673"/>
      <c r="FK77" s="1673"/>
      <c r="FL77" s="1673"/>
      <c r="FM77" s="1673"/>
      <c r="FN77" s="1674"/>
      <c r="FO77" s="1675"/>
      <c r="FP77" s="1676"/>
      <c r="FQ77" s="1677"/>
      <c r="FR77" s="1683" t="n">
        <f aca="false">COUNTA(FE77:FQ77)</f>
        <v>0</v>
      </c>
      <c r="FS77" s="1684"/>
      <c r="FT77" s="1686"/>
      <c r="FU77" s="1686"/>
      <c r="FV77" s="1686"/>
      <c r="FW77" s="1686"/>
      <c r="FX77" s="1686"/>
      <c r="FY77" s="1686"/>
      <c r="FZ77" s="1686"/>
      <c r="GA77" s="1686"/>
      <c r="GB77" s="1686"/>
      <c r="GC77" s="1686"/>
      <c r="GD77" s="1686"/>
      <c r="GE77" s="1686"/>
      <c r="GF77" s="1686"/>
      <c r="GG77" s="1686"/>
      <c r="GH77" s="1686"/>
      <c r="GI77" s="1686"/>
      <c r="GJ77" s="1686"/>
      <c r="GK77" s="1686"/>
      <c r="GL77" s="1686"/>
      <c r="GM77" s="1686"/>
      <c r="GN77" s="1686"/>
      <c r="GO77" s="1686"/>
      <c r="GP77" s="1686"/>
      <c r="GQ77" s="1686"/>
      <c r="GR77" s="1686"/>
      <c r="GS77" s="1687"/>
      <c r="GT77" s="1688"/>
      <c r="GU77" s="1689"/>
      <c r="GV77" s="1677"/>
      <c r="GW77" s="1690" t="n">
        <f aca="false">SUBTOTAL(9,FT79:GV79)</f>
        <v>0</v>
      </c>
      <c r="GX77" s="1679" t="n">
        <f aca="false">SUBTOTAL(9,FT79:GV79)</f>
        <v>0</v>
      </c>
      <c r="GY77" s="1691"/>
      <c r="GZ77" s="1845"/>
      <c r="HA77" s="1846"/>
      <c r="HB77" s="1694"/>
      <c r="HC77" s="1695"/>
      <c r="HD77" s="1696"/>
      <c r="HE77" s="1697"/>
      <c r="HF77" s="1698"/>
      <c r="HG77" s="1699"/>
      <c r="HH77" s="1700"/>
      <c r="HI77" s="1847"/>
      <c r="HJ77" s="1686"/>
      <c r="HK77" s="1686"/>
      <c r="HL77" s="1686"/>
      <c r="HM77" s="1686"/>
      <c r="HN77" s="1686"/>
      <c r="HO77" s="1686"/>
      <c r="HP77" s="1686"/>
      <c r="HQ77" s="1686"/>
      <c r="HR77" s="1686"/>
      <c r="HS77" s="1686"/>
      <c r="HT77" s="1686"/>
      <c r="HU77" s="1686"/>
      <c r="HV77" s="1686"/>
      <c r="HW77" s="1686"/>
      <c r="HX77" s="1686"/>
      <c r="HY77" s="1686"/>
      <c r="HZ77" s="1687"/>
      <c r="IA77" s="1688"/>
      <c r="IB77" s="1689"/>
      <c r="IC77" s="1677"/>
      <c r="ID77" s="1678" t="n">
        <f aca="false">SUBTOTAL(9,HG79:IC79)</f>
        <v>0</v>
      </c>
      <c r="IE77" s="1702"/>
      <c r="IF77" s="1703"/>
      <c r="IG77" s="1703"/>
      <c r="IH77" s="1704"/>
      <c r="II77" s="1705"/>
      <c r="IJ77" s="1706"/>
      <c r="IK77" s="1707" t="n">
        <f aca="false">SUBTOTAL(9,IF79:IJ79)</f>
        <v>0</v>
      </c>
      <c r="IL77" s="1708"/>
      <c r="IM77" s="1709"/>
      <c r="IN77" s="1710"/>
      <c r="IO77" s="1711"/>
      <c r="IP77" s="1711"/>
      <c r="IQ77" s="1711"/>
      <c r="IR77" s="1711"/>
      <c r="IS77" s="1711"/>
      <c r="IT77" s="1711"/>
      <c r="IU77" s="1711"/>
      <c r="IV77" s="1712"/>
      <c r="IW77" s="1713"/>
      <c r="IX77" s="1714"/>
      <c r="IY77" s="1715"/>
      <c r="IZ77" s="1678" t="n">
        <f aca="false">SUBTOTAL(3,IM77:IY77)</f>
        <v>0</v>
      </c>
      <c r="JA77" s="1716"/>
      <c r="JB77" s="1717"/>
      <c r="JC77" s="1718"/>
      <c r="JD77" s="1719"/>
      <c r="JE77" s="1720"/>
      <c r="JF77" s="1721"/>
      <c r="JG77" s="1827"/>
      <c r="JH77" s="1722"/>
      <c r="JI77" s="1722"/>
      <c r="JJ77" s="1723"/>
      <c r="JK77" s="1724"/>
      <c r="JL77" s="1725"/>
      <c r="JM77" s="1664"/>
      <c r="JN77" s="1665"/>
      <c r="JO77" s="1666"/>
      <c r="JP77" s="1726"/>
      <c r="JQ77" s="1727"/>
      <c r="JR77" s="1728"/>
    </row>
    <row r="78" customFormat="false" ht="11.25" hidden="false" customHeight="true" outlineLevel="0" collapsed="false">
      <c r="A78" s="1611"/>
      <c r="B78" s="1729" t="s">
        <v>661</v>
      </c>
      <c r="C78" s="1848" t="n">
        <v>20</v>
      </c>
      <c r="D78" s="1731"/>
      <c r="E78" s="1731"/>
      <c r="F78" s="1731"/>
      <c r="G78" s="1732"/>
      <c r="H78" s="1732"/>
      <c r="I78" s="1732"/>
      <c r="J78" s="1732"/>
      <c r="K78" s="1732"/>
      <c r="L78" s="1732"/>
      <c r="M78" s="1732"/>
      <c r="N78" s="1732"/>
      <c r="O78" s="1732"/>
      <c r="P78" s="1732"/>
      <c r="Q78" s="1732"/>
      <c r="R78" s="1732"/>
      <c r="S78" s="1732"/>
      <c r="T78" s="1732"/>
      <c r="U78" s="1732"/>
      <c r="V78" s="1732"/>
      <c r="W78" s="1733"/>
      <c r="X78" s="1734"/>
      <c r="Y78" s="1735"/>
      <c r="Z78" s="1736"/>
      <c r="AA78" s="1737" t="n">
        <f aca="false">SUBTOTAL(9,C78:Z78)</f>
        <v>20</v>
      </c>
      <c r="AB78" s="1738" t="n">
        <f aca="false">AA78+AB74</f>
        <v>370</v>
      </c>
      <c r="AC78" s="1739"/>
      <c r="AD78" s="1739"/>
      <c r="AE78" s="1732"/>
      <c r="AF78" s="1732"/>
      <c r="AG78" s="1732"/>
      <c r="AH78" s="1732"/>
      <c r="AI78" s="1732"/>
      <c r="AJ78" s="1732"/>
      <c r="AK78" s="1732"/>
      <c r="AL78" s="1732"/>
      <c r="AM78" s="1732"/>
      <c r="AN78" s="1732"/>
      <c r="AO78" s="1733"/>
      <c r="AP78" s="1734"/>
      <c r="AQ78" s="1735"/>
      <c r="AR78" s="1736"/>
      <c r="AS78" s="1737" t="n">
        <f aca="false">SUBTOTAL(9,AC78:AR78)</f>
        <v>0</v>
      </c>
      <c r="AT78" s="1738" t="n">
        <f aca="false">AS78+AT74</f>
        <v>0</v>
      </c>
      <c r="AU78" s="1739"/>
      <c r="AV78" s="1739"/>
      <c r="AW78" s="1731"/>
      <c r="AX78" s="1732"/>
      <c r="AY78" s="1732"/>
      <c r="AZ78" s="1732"/>
      <c r="BA78" s="1732"/>
      <c r="BB78" s="1732"/>
      <c r="BC78" s="1732"/>
      <c r="BD78" s="1732"/>
      <c r="BE78" s="1732"/>
      <c r="BF78" s="1732"/>
      <c r="BG78" s="1732"/>
      <c r="BH78" s="1732"/>
      <c r="BI78" s="1732"/>
      <c r="BJ78" s="1732"/>
      <c r="BK78" s="1732"/>
      <c r="BL78" s="1732"/>
      <c r="BM78" s="1732"/>
      <c r="BN78" s="1732"/>
      <c r="BO78" s="1732"/>
      <c r="BP78" s="1732"/>
      <c r="BQ78" s="1733"/>
      <c r="BR78" s="1734"/>
      <c r="BS78" s="1735"/>
      <c r="BT78" s="1736"/>
      <c r="BU78" s="1737" t="n">
        <f aca="false">SUBTOTAL(9,AU78:BT78)</f>
        <v>0</v>
      </c>
      <c r="BV78" s="1738" t="n">
        <f aca="false">BU78+BV74</f>
        <v>202</v>
      </c>
      <c r="BW78" s="1851"/>
      <c r="BX78" s="1744"/>
      <c r="BY78" s="1744"/>
      <c r="BZ78" s="1744"/>
      <c r="CA78" s="1744"/>
      <c r="CB78" s="1744"/>
      <c r="CC78" s="1744"/>
      <c r="CD78" s="1744"/>
      <c r="CE78" s="1744"/>
      <c r="CF78" s="1744"/>
      <c r="CG78" s="1744"/>
      <c r="CH78" s="1744"/>
      <c r="CI78" s="1745"/>
      <c r="CJ78" s="1746"/>
      <c r="CK78" s="1747"/>
      <c r="CL78" s="1736"/>
      <c r="CM78" s="1737" t="n">
        <f aca="false">SUBTOTAL(9,BW78:CL78)</f>
        <v>0</v>
      </c>
      <c r="CN78" s="1738" t="n">
        <f aca="false">CM78+CN74</f>
        <v>0</v>
      </c>
      <c r="CO78" s="1738" t="n">
        <f aca="false">AA78+AS78+BU78+CM78</f>
        <v>20</v>
      </c>
      <c r="CP78" s="1738" t="n">
        <f aca="false">CO78+CP74</f>
        <v>572</v>
      </c>
      <c r="CQ78" s="1732"/>
      <c r="CR78" s="1732"/>
      <c r="CS78" s="1732"/>
      <c r="CT78" s="1732"/>
      <c r="CU78" s="1732"/>
      <c r="CV78" s="1732"/>
      <c r="CW78" s="1732"/>
      <c r="CX78" s="1732"/>
      <c r="CY78" s="1732"/>
      <c r="CZ78" s="1732"/>
      <c r="DA78" s="1732"/>
      <c r="DB78" s="1732"/>
      <c r="DC78" s="1733"/>
      <c r="DD78" s="1734"/>
      <c r="DE78" s="1735"/>
      <c r="DF78" s="1736"/>
      <c r="DG78" s="1741" t="n">
        <f aca="false">SUBTOTAL(9,CQ78:DF78)</f>
        <v>0</v>
      </c>
      <c r="DH78" s="1742" t="n">
        <f aca="false">DG78:DG78+IF($B74:$B74=2,0,DH74:DH74)</f>
        <v>0</v>
      </c>
      <c r="DI78" s="1740"/>
      <c r="DJ78" s="1732"/>
      <c r="DK78" s="1732"/>
      <c r="DL78" s="1732"/>
      <c r="DM78" s="1732"/>
      <c r="DN78" s="1732"/>
      <c r="DO78" s="1732"/>
      <c r="DP78" s="1732"/>
      <c r="DQ78" s="1732"/>
      <c r="DR78" s="1732"/>
      <c r="DS78" s="1732"/>
      <c r="DT78" s="1732"/>
      <c r="DU78" s="1733"/>
      <c r="DV78" s="1734"/>
      <c r="DW78" s="1735"/>
      <c r="DX78" s="1736"/>
      <c r="DY78" s="1741" t="n">
        <f aca="false">SUBTOTAL(9,DI78:DX78)</f>
        <v>0</v>
      </c>
      <c r="DZ78" s="1742" t="n">
        <f aca="false">DY78:DY78+IF($B74:$B74=2,0,DZ74:DZ74)</f>
        <v>0</v>
      </c>
      <c r="EA78" s="1732"/>
      <c r="EB78" s="1732"/>
      <c r="EC78" s="1732"/>
      <c r="ED78" s="1732"/>
      <c r="EE78" s="1732"/>
      <c r="EF78" s="1732"/>
      <c r="EG78" s="1732"/>
      <c r="EH78" s="1732"/>
      <c r="EI78" s="1732"/>
      <c r="EJ78" s="1732"/>
      <c r="EK78" s="1732"/>
      <c r="EL78" s="1732"/>
      <c r="EM78" s="1732"/>
      <c r="EN78" s="1732"/>
      <c r="EO78" s="1732"/>
      <c r="EP78" s="1732"/>
      <c r="EQ78" s="1732"/>
      <c r="ER78" s="1732"/>
      <c r="ES78" s="1732"/>
      <c r="ET78" s="1732"/>
      <c r="EU78" s="1732"/>
      <c r="EV78" s="1732"/>
      <c r="EW78" s="1732"/>
      <c r="EX78" s="1732"/>
      <c r="EY78" s="1733"/>
      <c r="EZ78" s="1734"/>
      <c r="FA78" s="1735"/>
      <c r="FB78" s="1736"/>
      <c r="FC78" s="1741" t="n">
        <f aca="false">SUBTOTAL(9,EA78:FB78)</f>
        <v>0</v>
      </c>
      <c r="FD78" s="1742" t="n">
        <f aca="false">FC78:FC78+IF($B74:$B74=2,0,FD74:FD74)</f>
        <v>151</v>
      </c>
      <c r="FE78" s="1732"/>
      <c r="FF78" s="1732"/>
      <c r="FG78" s="1732"/>
      <c r="FH78" s="1732"/>
      <c r="FI78" s="1732"/>
      <c r="FJ78" s="1732"/>
      <c r="FK78" s="1732"/>
      <c r="FL78" s="1732"/>
      <c r="FM78" s="1732"/>
      <c r="FN78" s="1733"/>
      <c r="FO78" s="1734"/>
      <c r="FP78" s="1735"/>
      <c r="FQ78" s="1736"/>
      <c r="FR78" s="1741" t="n">
        <f aca="false">SUBTOTAL(9,FE78:FQ78)</f>
        <v>0</v>
      </c>
      <c r="FS78" s="1742" t="n">
        <f aca="false">FR78:FR78+IF($B74:$B74=2,0,FS74:FS74)</f>
        <v>0</v>
      </c>
      <c r="FT78" s="1744"/>
      <c r="FU78" s="1744"/>
      <c r="FV78" s="1744"/>
      <c r="FW78" s="1744"/>
      <c r="FX78" s="1744"/>
      <c r="FY78" s="1744"/>
      <c r="FZ78" s="1744"/>
      <c r="GA78" s="1744"/>
      <c r="GB78" s="1744"/>
      <c r="GC78" s="1744"/>
      <c r="GD78" s="1744"/>
      <c r="GE78" s="1744"/>
      <c r="GF78" s="1744"/>
      <c r="GG78" s="1744"/>
      <c r="GH78" s="1744"/>
      <c r="GI78" s="1744"/>
      <c r="GJ78" s="1744"/>
      <c r="GK78" s="1744"/>
      <c r="GL78" s="1744"/>
      <c r="GM78" s="1744"/>
      <c r="GN78" s="1744"/>
      <c r="GO78" s="1744"/>
      <c r="GP78" s="1744"/>
      <c r="GQ78" s="1744"/>
      <c r="GR78" s="1744"/>
      <c r="GS78" s="1745"/>
      <c r="GT78" s="1746"/>
      <c r="GU78" s="1747"/>
      <c r="GV78" s="1736"/>
      <c r="GW78" s="1748" t="n">
        <f aca="false">SUBTOTAL(9,FT78:GV78)</f>
        <v>0</v>
      </c>
      <c r="GX78" s="1738" t="n">
        <f aca="false">SUBTOTAL(9,FT78:GV78)</f>
        <v>0</v>
      </c>
      <c r="GY78" s="1737" t="n">
        <f aca="false">GX78:GX78+IF($B74:$B74=2,0,GY74:GY74)</f>
        <v>0</v>
      </c>
      <c r="GZ78" s="1749"/>
      <c r="HA78" s="1750"/>
      <c r="HB78" s="1751" t="e">
        <f aca="false">'02.24 НГДП по датам'!BA78</f>
        <v>#VALUE!</v>
      </c>
      <c r="HC78" s="1752" t="e">
        <f aca="false">SUBTOTAL(9,GZ78:HB78)</f>
        <v>#VALUE!</v>
      </c>
      <c r="HD78" s="1753" t="n">
        <f aca="false">$HD$3+HD74</f>
        <v>646.51</v>
      </c>
      <c r="HE78" s="1754" t="n">
        <f aca="false">$HE$3+HE74</f>
        <v>203.49</v>
      </c>
      <c r="HF78" s="1831" t="n">
        <f aca="false">SUM(HD78:HE78)</f>
        <v>850</v>
      </c>
      <c r="HG78" s="1756"/>
      <c r="HH78" s="1757"/>
      <c r="HI78" s="1832"/>
      <c r="HJ78" s="1744"/>
      <c r="HK78" s="1744"/>
      <c r="HL78" s="1744"/>
      <c r="HM78" s="1744"/>
      <c r="HN78" s="1744"/>
      <c r="HO78" s="1744"/>
      <c r="HP78" s="1744"/>
      <c r="HQ78" s="1744"/>
      <c r="HR78" s="1744"/>
      <c r="HS78" s="1744"/>
      <c r="HT78" s="1744"/>
      <c r="HU78" s="1744"/>
      <c r="HV78" s="1744"/>
      <c r="HW78" s="1744"/>
      <c r="HX78" s="1744"/>
      <c r="HY78" s="1744"/>
      <c r="HZ78" s="1745"/>
      <c r="IA78" s="1746"/>
      <c r="IB78" s="1747"/>
      <c r="IC78" s="1736"/>
      <c r="ID78" s="1737" t="n">
        <f aca="false">SUBTOTAL(9,HG78:IC78)</f>
        <v>0</v>
      </c>
      <c r="IE78" s="1748" t="n">
        <f aca="false">ID78:ID78+IF($B74:$B74=2,0,IE74:IE74)</f>
        <v>148</v>
      </c>
      <c r="IF78" s="1759"/>
      <c r="IG78" s="1759"/>
      <c r="IH78" s="1760"/>
      <c r="II78" s="1761"/>
      <c r="IJ78" s="1762"/>
      <c r="IK78" s="1763" t="n">
        <f aca="false">SUBTOTAL(9,IF78:IJ78)</f>
        <v>0</v>
      </c>
      <c r="IL78" s="1764" t="n">
        <f aca="false">IK78:IK78+IF($B74:$B74=2,0,IL74:IL74)</f>
        <v>0</v>
      </c>
      <c r="IM78" s="1765"/>
      <c r="IN78" s="1765"/>
      <c r="IO78" s="1732"/>
      <c r="IP78" s="1732"/>
      <c r="IQ78" s="1732"/>
      <c r="IR78" s="1732"/>
      <c r="IS78" s="1732"/>
      <c r="IT78" s="1732"/>
      <c r="IU78" s="1732"/>
      <c r="IV78" s="1733"/>
      <c r="IW78" s="1734"/>
      <c r="IX78" s="1735"/>
      <c r="IY78" s="1736"/>
      <c r="IZ78" s="1737" t="n">
        <f aca="false">SUBTOTAL(9,IM78:IY78)</f>
        <v>0</v>
      </c>
      <c r="JA78" s="1738" t="n">
        <f aca="false">IZ78:IZ78+IF($B74:$B74=2,0,JA74:JA74)</f>
        <v>11</v>
      </c>
      <c r="JB78" s="1766"/>
      <c r="JC78" s="1767" t="e">
        <f aca="false">'02.24 НГДП по датам'!BT78</f>
        <v>#VALUE!</v>
      </c>
      <c r="JD78" s="1834" t="n">
        <f aca="false">$JD$14</f>
        <v>0</v>
      </c>
      <c r="JE78" s="1769" t="e">
        <f aca="false">SUBTOTAL(9,JB78:JD78)</f>
        <v>#VALUE!</v>
      </c>
      <c r="JF78" s="1770" t="n">
        <f aca="false">SUMIF($C$5:JE$5,"Накопленный эффект, т/сут",$C78:JE78)+SUMIF($C$5:JE$5,"Нараст.  по потенциалу",$C78:JE78)-SUMIF($C$5:JE$5,"Нараст. по остановкам",$C78:JE78)-SUMIF($C$5:JE$5,"ИТОГО перевод в ППД",$C78:JE78)-SUMIF($C$5:JE$5,"ИТОГО  нерент, по распоряж.",$C78:JE78)-SUMIF($C$5:JE$5,"ИТОГО ост. дебит от ЗБС, Углуб., ПВЛГ/ПНЛГ",$C78:JE78)</f>
        <v>564</v>
      </c>
      <c r="JG78" s="1764"/>
      <c r="JH78" s="1771"/>
      <c r="JI78" s="1771"/>
      <c r="JJ78" s="1772"/>
      <c r="JK78" s="1773"/>
      <c r="JL78" s="1763" t="n">
        <f aca="false">SUBTOTAL(9,JG78:JJ78)</f>
        <v>0</v>
      </c>
      <c r="JM78" s="1664"/>
      <c r="JN78" s="1665"/>
      <c r="JO78" s="1666"/>
      <c r="JP78" s="1774" t="n">
        <f aca="false">JP$4:JP$4+SUMIF($C$5:JL$5,"Нараст. по остановкам",$C78:JL78)-SUMIF($C$5:JL$5,"Нараст.  по потенциалу",$C78:JL78)</f>
        <v>800.705</v>
      </c>
      <c r="JQ78" s="1775" t="n">
        <f aca="false">'02.24 ННГ без НГДП по датам'!JP78</f>
        <v>718.812</v>
      </c>
      <c r="JR78" s="1776" t="n">
        <f aca="false">'02.24 НГДП по датам'!CB78</f>
        <v>81.893</v>
      </c>
    </row>
    <row r="79" customFormat="false" ht="1.5" hidden="false" customHeight="true" outlineLevel="0" collapsed="false">
      <c r="A79" s="1777"/>
      <c r="B79" s="1777"/>
      <c r="C79" s="1778"/>
      <c r="D79" s="1778"/>
      <c r="E79" s="1778"/>
      <c r="F79" s="1778"/>
      <c r="G79" s="1779"/>
      <c r="H79" s="1779"/>
      <c r="I79" s="1779"/>
      <c r="J79" s="1779"/>
      <c r="K79" s="1779"/>
      <c r="L79" s="1779"/>
      <c r="M79" s="1779"/>
      <c r="N79" s="1779"/>
      <c r="O79" s="1779"/>
      <c r="P79" s="1779"/>
      <c r="Q79" s="1779"/>
      <c r="R79" s="1779"/>
      <c r="S79" s="1779"/>
      <c r="T79" s="1779"/>
      <c r="U79" s="1779"/>
      <c r="V79" s="1779"/>
      <c r="W79" s="1779"/>
      <c r="X79" s="1781"/>
      <c r="Y79" s="1781"/>
      <c r="Z79" s="1782"/>
      <c r="AA79" s="1783"/>
      <c r="AB79" s="1783"/>
      <c r="AC79" s="1784"/>
      <c r="AD79" s="1784"/>
      <c r="AE79" s="1779"/>
      <c r="AF79" s="1779"/>
      <c r="AG79" s="1779"/>
      <c r="AH79" s="1779"/>
      <c r="AI79" s="1779"/>
      <c r="AJ79" s="1779"/>
      <c r="AK79" s="1779"/>
      <c r="AL79" s="1779"/>
      <c r="AM79" s="1779"/>
      <c r="AN79" s="1779"/>
      <c r="AO79" s="1779"/>
      <c r="AP79" s="1780"/>
      <c r="AQ79" s="1781"/>
      <c r="AR79" s="1782"/>
      <c r="AS79" s="1783"/>
      <c r="AT79" s="1783"/>
      <c r="AU79" s="1778"/>
      <c r="AV79" s="1778"/>
      <c r="AW79" s="1785"/>
      <c r="AX79" s="1779"/>
      <c r="AY79" s="1779"/>
      <c r="AZ79" s="1779"/>
      <c r="BA79" s="1779"/>
      <c r="BB79" s="1779"/>
      <c r="BC79" s="1779"/>
      <c r="BD79" s="1779"/>
      <c r="BE79" s="1779"/>
      <c r="BF79" s="1779"/>
      <c r="BG79" s="1779"/>
      <c r="BH79" s="1779"/>
      <c r="BI79" s="1779"/>
      <c r="BJ79" s="1779"/>
      <c r="BK79" s="1779"/>
      <c r="BL79" s="1779"/>
      <c r="BM79" s="1779"/>
      <c r="BN79" s="1779"/>
      <c r="BO79" s="1779"/>
      <c r="BP79" s="1779"/>
      <c r="BQ79" s="1779"/>
      <c r="BR79" s="1780"/>
      <c r="BS79" s="1781"/>
      <c r="BT79" s="1782"/>
      <c r="BU79" s="1783"/>
      <c r="BV79" s="1783"/>
      <c r="BW79" s="1784"/>
      <c r="BX79" s="1779"/>
      <c r="BY79" s="1779"/>
      <c r="BZ79" s="1779"/>
      <c r="CA79" s="1779"/>
      <c r="CB79" s="1779"/>
      <c r="CC79" s="1779"/>
      <c r="CD79" s="1779"/>
      <c r="CE79" s="1779"/>
      <c r="CF79" s="1779"/>
      <c r="CG79" s="1779"/>
      <c r="CH79" s="1779"/>
      <c r="CI79" s="1779"/>
      <c r="CJ79" s="1780"/>
      <c r="CK79" s="1781"/>
      <c r="CL79" s="1782"/>
      <c r="CM79" s="1783"/>
      <c r="CN79" s="1783"/>
      <c r="CO79" s="1783"/>
      <c r="CP79" s="1783"/>
      <c r="CQ79" s="1779"/>
      <c r="CR79" s="1779"/>
      <c r="CS79" s="1779"/>
      <c r="CT79" s="1779"/>
      <c r="CU79" s="1779"/>
      <c r="CV79" s="1779"/>
      <c r="CW79" s="1779"/>
      <c r="CX79" s="1779"/>
      <c r="CY79" s="1779"/>
      <c r="CZ79" s="1779"/>
      <c r="DA79" s="1779"/>
      <c r="DB79" s="1779"/>
      <c r="DC79" s="1779"/>
      <c r="DD79" s="1780"/>
      <c r="DE79" s="1781"/>
      <c r="DF79" s="1782"/>
      <c r="DG79" s="1783"/>
      <c r="DH79" s="1783"/>
      <c r="DI79" s="1852"/>
      <c r="DJ79" s="1779"/>
      <c r="DK79" s="1779"/>
      <c r="DL79" s="1779"/>
      <c r="DM79" s="1779"/>
      <c r="DN79" s="1779"/>
      <c r="DO79" s="1779"/>
      <c r="DP79" s="1779"/>
      <c r="DQ79" s="1779"/>
      <c r="DR79" s="1779"/>
      <c r="DS79" s="1779"/>
      <c r="DT79" s="1779"/>
      <c r="DU79" s="1779"/>
      <c r="DV79" s="1780"/>
      <c r="DW79" s="1781"/>
      <c r="DX79" s="1782"/>
      <c r="DY79" s="1783"/>
      <c r="DZ79" s="1783"/>
      <c r="EA79" s="1864"/>
      <c r="EB79" s="1779"/>
      <c r="EC79" s="1779"/>
      <c r="ED79" s="1779"/>
      <c r="EE79" s="1779"/>
      <c r="EF79" s="1779"/>
      <c r="EG79" s="1779"/>
      <c r="EH79" s="1779"/>
      <c r="EI79" s="1779"/>
      <c r="EJ79" s="1779"/>
      <c r="EK79" s="1779"/>
      <c r="EL79" s="1779"/>
      <c r="EM79" s="1779"/>
      <c r="EN79" s="1779"/>
      <c r="EO79" s="1779"/>
      <c r="EP79" s="1779"/>
      <c r="EQ79" s="1779"/>
      <c r="ER79" s="1779"/>
      <c r="ES79" s="1779"/>
      <c r="ET79" s="1779"/>
      <c r="EU79" s="1779"/>
      <c r="EV79" s="1779"/>
      <c r="EW79" s="1779"/>
      <c r="EX79" s="1779"/>
      <c r="EY79" s="1779"/>
      <c r="EZ79" s="1780"/>
      <c r="FA79" s="1781"/>
      <c r="FB79" s="1782"/>
      <c r="FC79" s="1783"/>
      <c r="FD79" s="1783"/>
      <c r="FE79" s="1779"/>
      <c r="FF79" s="1779"/>
      <c r="FG79" s="1779"/>
      <c r="FH79" s="1779"/>
      <c r="FI79" s="1779"/>
      <c r="FJ79" s="1779"/>
      <c r="FK79" s="1779"/>
      <c r="FL79" s="1779"/>
      <c r="FM79" s="1779"/>
      <c r="FN79" s="1779"/>
      <c r="FO79" s="1780"/>
      <c r="FP79" s="1781"/>
      <c r="FQ79" s="1782"/>
      <c r="FR79" s="1783"/>
      <c r="FS79" s="1783"/>
      <c r="FT79" s="1779"/>
      <c r="FU79" s="1779"/>
      <c r="FV79" s="1779"/>
      <c r="FW79" s="1779"/>
      <c r="FX79" s="1779"/>
      <c r="FY79" s="1779"/>
      <c r="FZ79" s="1779"/>
      <c r="GA79" s="1779"/>
      <c r="GB79" s="1779"/>
      <c r="GC79" s="1779"/>
      <c r="GD79" s="1779"/>
      <c r="GE79" s="1779"/>
      <c r="GF79" s="1779"/>
      <c r="GG79" s="1779"/>
      <c r="GH79" s="1779"/>
      <c r="GI79" s="1779"/>
      <c r="GJ79" s="1779"/>
      <c r="GK79" s="1779"/>
      <c r="GL79" s="1779"/>
      <c r="GM79" s="1779"/>
      <c r="GN79" s="1779"/>
      <c r="GO79" s="1779"/>
      <c r="GP79" s="1779"/>
      <c r="GQ79" s="1779"/>
      <c r="GR79" s="1779"/>
      <c r="GS79" s="1779"/>
      <c r="GT79" s="1780"/>
      <c r="GU79" s="1781"/>
      <c r="GV79" s="1782"/>
      <c r="GW79" s="1783"/>
      <c r="GX79" s="1783"/>
      <c r="GY79" s="1783"/>
      <c r="GZ79" s="1787"/>
      <c r="HA79" s="1787"/>
      <c r="HB79" s="1788"/>
      <c r="HC79" s="1783"/>
      <c r="HD79" s="1783"/>
      <c r="HE79" s="1789"/>
      <c r="HF79" s="1790"/>
      <c r="HG79" s="1791"/>
      <c r="HH79" s="1757"/>
      <c r="HI79" s="1787"/>
      <c r="HJ79" s="1779"/>
      <c r="HK79" s="1779"/>
      <c r="HL79" s="1779"/>
      <c r="HM79" s="1779"/>
      <c r="HN79" s="1779"/>
      <c r="HO79" s="1779"/>
      <c r="HP79" s="1779"/>
      <c r="HQ79" s="1779"/>
      <c r="HR79" s="1779"/>
      <c r="HS79" s="1779"/>
      <c r="HT79" s="1779"/>
      <c r="HU79" s="1779"/>
      <c r="HV79" s="1779"/>
      <c r="HW79" s="1779"/>
      <c r="HX79" s="1779"/>
      <c r="HY79" s="1779"/>
      <c r="HZ79" s="1779"/>
      <c r="IA79" s="1780"/>
      <c r="IB79" s="1781"/>
      <c r="IC79" s="1782"/>
      <c r="ID79" s="1783"/>
      <c r="IE79" s="1783"/>
      <c r="IF79" s="1792"/>
      <c r="IG79" s="1792"/>
      <c r="IH79" s="1792"/>
      <c r="II79" s="1793"/>
      <c r="IJ79" s="1794"/>
      <c r="IK79" s="1792"/>
      <c r="IL79" s="1792"/>
      <c r="IM79" s="1795"/>
      <c r="IN79" s="1795"/>
      <c r="IO79" s="1779"/>
      <c r="IP79" s="1779"/>
      <c r="IQ79" s="1779"/>
      <c r="IR79" s="1779"/>
      <c r="IS79" s="1779"/>
      <c r="IT79" s="1779"/>
      <c r="IU79" s="1779"/>
      <c r="IV79" s="1779"/>
      <c r="IW79" s="1780"/>
      <c r="IX79" s="1781"/>
      <c r="IY79" s="1782"/>
      <c r="IZ79" s="1783"/>
      <c r="JA79" s="1783"/>
      <c r="JB79" s="1779"/>
      <c r="JC79" s="1788"/>
      <c r="JD79" s="1779"/>
      <c r="JE79" s="1783"/>
      <c r="JF79" s="1783"/>
      <c r="JG79" s="1792"/>
      <c r="JH79" s="1792"/>
      <c r="JI79" s="1792"/>
      <c r="JJ79" s="1792"/>
      <c r="JK79" s="1796"/>
      <c r="JL79" s="1792"/>
      <c r="JM79" s="1797"/>
      <c r="JN79" s="1797"/>
      <c r="JO79" s="1798"/>
      <c r="JP79" s="1797"/>
      <c r="JQ79" s="1797"/>
      <c r="JR79" s="1798"/>
    </row>
    <row r="80" customFormat="false" ht="11.25" hidden="false" customHeight="true" outlineLevel="0" collapsed="false">
      <c r="A80" s="1611" t="n">
        <f aca="false">A76+1</f>
        <v>45340</v>
      </c>
      <c r="B80" s="1612" t="s">
        <v>662</v>
      </c>
      <c r="C80" s="1614"/>
      <c r="D80" s="1614" t="s">
        <v>200</v>
      </c>
      <c r="E80" s="1614"/>
      <c r="F80" s="1614"/>
      <c r="G80" s="1615"/>
      <c r="H80" s="1614"/>
      <c r="I80" s="1613"/>
      <c r="J80" s="1614"/>
      <c r="K80" s="1615"/>
      <c r="L80" s="1615"/>
      <c r="M80" s="1615"/>
      <c r="N80" s="1615"/>
      <c r="O80" s="1615"/>
      <c r="P80" s="1615"/>
      <c r="Q80" s="1615"/>
      <c r="R80" s="1615"/>
      <c r="S80" s="1615"/>
      <c r="T80" s="1615"/>
      <c r="U80" s="1615"/>
      <c r="V80" s="1615"/>
      <c r="W80" s="1616"/>
      <c r="X80" s="1799"/>
      <c r="Y80" s="1800"/>
      <c r="Z80" s="1801"/>
      <c r="AA80" s="1620"/>
      <c r="AB80" s="1621"/>
      <c r="AC80" s="1622"/>
      <c r="AD80" s="1622"/>
      <c r="AE80" s="1615"/>
      <c r="AF80" s="1615"/>
      <c r="AG80" s="1615"/>
      <c r="AH80" s="1615"/>
      <c r="AI80" s="1615"/>
      <c r="AJ80" s="1615"/>
      <c r="AK80" s="1615"/>
      <c r="AL80" s="1615"/>
      <c r="AM80" s="1615"/>
      <c r="AN80" s="1615"/>
      <c r="AO80" s="1616"/>
      <c r="AP80" s="1799"/>
      <c r="AQ80" s="1800"/>
      <c r="AR80" s="1801"/>
      <c r="AS80" s="1620"/>
      <c r="AT80" s="1621"/>
      <c r="AU80" s="1622"/>
      <c r="AV80" s="1622"/>
      <c r="AW80" s="1614"/>
      <c r="AX80" s="1615"/>
      <c r="AY80" s="1615"/>
      <c r="AZ80" s="1615"/>
      <c r="BA80" s="1615"/>
      <c r="BB80" s="1615"/>
      <c r="BC80" s="1615"/>
      <c r="BD80" s="1615"/>
      <c r="BE80" s="1615"/>
      <c r="BF80" s="1615"/>
      <c r="BG80" s="1615"/>
      <c r="BH80" s="1615"/>
      <c r="BI80" s="1615"/>
      <c r="BJ80" s="1615"/>
      <c r="BK80" s="1615"/>
      <c r="BL80" s="1615"/>
      <c r="BM80" s="1615"/>
      <c r="BN80" s="1615"/>
      <c r="BO80" s="1615"/>
      <c r="BP80" s="1615"/>
      <c r="BQ80" s="1616"/>
      <c r="BR80" s="1617"/>
      <c r="BS80" s="1618"/>
      <c r="BT80" s="1619"/>
      <c r="BU80" s="1620"/>
      <c r="BV80" s="1621"/>
      <c r="BW80" s="1623"/>
      <c r="BX80" s="1615"/>
      <c r="BY80" s="1615"/>
      <c r="BZ80" s="1615"/>
      <c r="CA80" s="1615"/>
      <c r="CB80" s="1615"/>
      <c r="CC80" s="1615"/>
      <c r="CD80" s="1615"/>
      <c r="CE80" s="1615"/>
      <c r="CF80" s="1615"/>
      <c r="CG80" s="1615"/>
      <c r="CH80" s="1615"/>
      <c r="CI80" s="1616"/>
      <c r="CJ80" s="1799"/>
      <c r="CK80" s="1800"/>
      <c r="CL80" s="1801"/>
      <c r="CM80" s="1620"/>
      <c r="CN80" s="1621"/>
      <c r="CO80" s="1621"/>
      <c r="CP80" s="1621"/>
      <c r="CQ80" s="1615"/>
      <c r="CR80" s="1615"/>
      <c r="CS80" s="1615"/>
      <c r="CT80" s="1615"/>
      <c r="CU80" s="1615"/>
      <c r="CV80" s="1615"/>
      <c r="CW80" s="1615"/>
      <c r="CX80" s="1615"/>
      <c r="CY80" s="1615"/>
      <c r="CZ80" s="1615"/>
      <c r="DA80" s="1615"/>
      <c r="DB80" s="1615"/>
      <c r="DC80" s="1616"/>
      <c r="DD80" s="1799"/>
      <c r="DE80" s="1800"/>
      <c r="DF80" s="1801"/>
      <c r="DG80" s="1624"/>
      <c r="DH80" s="1625"/>
      <c r="DI80" s="1623"/>
      <c r="DJ80" s="1615"/>
      <c r="DK80" s="1615"/>
      <c r="DL80" s="1615"/>
      <c r="DM80" s="1615"/>
      <c r="DN80" s="1615"/>
      <c r="DO80" s="1615"/>
      <c r="DP80" s="1615"/>
      <c r="DQ80" s="1615"/>
      <c r="DR80" s="1615"/>
      <c r="DS80" s="1615"/>
      <c r="DT80" s="1615"/>
      <c r="DU80" s="1616"/>
      <c r="DV80" s="1799"/>
      <c r="DW80" s="1800"/>
      <c r="DX80" s="1801"/>
      <c r="DY80" s="1624"/>
      <c r="DZ80" s="1625"/>
      <c r="EA80" s="1615"/>
      <c r="EB80" s="1615"/>
      <c r="EC80" s="1615"/>
      <c r="ED80" s="1615" t="s">
        <v>516</v>
      </c>
      <c r="EE80" s="1627"/>
      <c r="EF80" s="1615"/>
      <c r="EG80" s="1615"/>
      <c r="EH80" s="1615"/>
      <c r="EI80" s="1615"/>
      <c r="EJ80" s="1615"/>
      <c r="EK80" s="1615"/>
      <c r="EL80" s="1615"/>
      <c r="EM80" s="1615"/>
      <c r="EN80" s="1615"/>
      <c r="EO80" s="1615"/>
      <c r="EP80" s="1615"/>
      <c r="EQ80" s="1615"/>
      <c r="ER80" s="1615"/>
      <c r="ES80" s="1615"/>
      <c r="ET80" s="1615"/>
      <c r="EU80" s="1615"/>
      <c r="EV80" s="1615"/>
      <c r="EW80" s="1615"/>
      <c r="EX80" s="1615"/>
      <c r="EY80" s="1616"/>
      <c r="EZ80" s="1799"/>
      <c r="FA80" s="1800"/>
      <c r="FB80" s="1801"/>
      <c r="FC80" s="1624"/>
      <c r="FD80" s="1625"/>
      <c r="FE80" s="1615"/>
      <c r="FF80" s="1615"/>
      <c r="FG80" s="1615"/>
      <c r="FH80" s="1615"/>
      <c r="FI80" s="1615"/>
      <c r="FJ80" s="1615"/>
      <c r="FK80" s="1615"/>
      <c r="FL80" s="1615"/>
      <c r="FM80" s="1615"/>
      <c r="FN80" s="1616"/>
      <c r="FO80" s="1799"/>
      <c r="FP80" s="1800"/>
      <c r="FQ80" s="1801"/>
      <c r="FR80" s="1624"/>
      <c r="FS80" s="1625"/>
      <c r="FT80" s="1837"/>
      <c r="FU80" s="1627"/>
      <c r="FV80" s="1627"/>
      <c r="FW80" s="1627"/>
      <c r="FX80" s="1627"/>
      <c r="FY80" s="1627"/>
      <c r="FZ80" s="1627"/>
      <c r="GA80" s="1627"/>
      <c r="GB80" s="1627"/>
      <c r="GC80" s="1627"/>
      <c r="GD80" s="1627"/>
      <c r="GE80" s="1627"/>
      <c r="GF80" s="1627"/>
      <c r="GG80" s="1627"/>
      <c r="GH80" s="1627"/>
      <c r="GI80" s="1627"/>
      <c r="GJ80" s="1627"/>
      <c r="GK80" s="1627"/>
      <c r="GL80" s="1627"/>
      <c r="GM80" s="1627"/>
      <c r="GN80" s="1627"/>
      <c r="GO80" s="1627"/>
      <c r="GP80" s="1627"/>
      <c r="GQ80" s="1627"/>
      <c r="GR80" s="1627"/>
      <c r="GS80" s="1628"/>
      <c r="GT80" s="1803"/>
      <c r="GU80" s="1804"/>
      <c r="GV80" s="1811"/>
      <c r="GW80" s="1631"/>
      <c r="GX80" s="1621"/>
      <c r="GY80" s="1620"/>
      <c r="GZ80" s="1838"/>
      <c r="HA80" s="1839"/>
      <c r="HB80" s="1840"/>
      <c r="HC80" s="1635"/>
      <c r="HD80" s="1636"/>
      <c r="HE80" s="1841"/>
      <c r="HF80" s="1638"/>
      <c r="HG80" s="1639"/>
      <c r="HH80" s="1640"/>
      <c r="HI80" s="1641"/>
      <c r="HJ80" s="1627"/>
      <c r="HK80" s="1627"/>
      <c r="HL80" s="1627"/>
      <c r="HM80" s="1627"/>
      <c r="HN80" s="1627"/>
      <c r="HO80" s="1627"/>
      <c r="HP80" s="1627"/>
      <c r="HQ80" s="1627"/>
      <c r="HR80" s="1627"/>
      <c r="HS80" s="1627"/>
      <c r="HT80" s="1627"/>
      <c r="HU80" s="1627"/>
      <c r="HV80" s="1627"/>
      <c r="HW80" s="1627"/>
      <c r="HX80" s="1627"/>
      <c r="HY80" s="1627"/>
      <c r="HZ80" s="1628"/>
      <c r="IA80" s="1803"/>
      <c r="IB80" s="1804"/>
      <c r="IC80" s="1801"/>
      <c r="ID80" s="1620"/>
      <c r="IE80" s="1631"/>
      <c r="IF80" s="1642"/>
      <c r="IG80" s="1642"/>
      <c r="IH80" s="1643"/>
      <c r="II80" s="1812"/>
      <c r="IJ80" s="1813"/>
      <c r="IK80" s="1646"/>
      <c r="IL80" s="1647"/>
      <c r="IM80" s="1648"/>
      <c r="IN80" s="1649"/>
      <c r="IO80" s="1650"/>
      <c r="IP80" s="1650"/>
      <c r="IQ80" s="1650"/>
      <c r="IR80" s="1650"/>
      <c r="IS80" s="1650"/>
      <c r="IT80" s="1650"/>
      <c r="IU80" s="1650"/>
      <c r="IV80" s="1651"/>
      <c r="IW80" s="1814"/>
      <c r="IX80" s="1815"/>
      <c r="IY80" s="1816"/>
      <c r="IZ80" s="1620"/>
      <c r="JA80" s="1621"/>
      <c r="JB80" s="1655"/>
      <c r="JC80" s="1807"/>
      <c r="JD80" s="1657"/>
      <c r="JE80" s="1658"/>
      <c r="JF80" s="1659"/>
      <c r="JG80" s="1817"/>
      <c r="JH80" s="1660"/>
      <c r="JI80" s="1660"/>
      <c r="JJ80" s="1661"/>
      <c r="JK80" s="1818"/>
      <c r="JL80" s="1663"/>
      <c r="JM80" s="1664" t="e">
        <f aca="false">JM$4:JM$4+SUMIF($C$5:JL$5,"Нараст. баланс",$C82:JL82)+SUMIF($C$7:JH$7,"Итого (с ВНР)",$C82:JH82)-SUMIF($C$5:JL$5,"Геол. снижение,  т/сут",$C82:JL82)-SUMIF(JJ$7:JL$7,"Итого",JJ82:JL82)-SUMIF($C$7:JL$7,"Итого (с ВСП)",$C82:JL82)</f>
        <v>#VALUE!</v>
      </c>
      <c r="JN80" s="1665" t="n">
        <f aca="false">'02.24 ННГ без НГДП по датам'!JM80:JM82</f>
        <v>23253.436</v>
      </c>
      <c r="JO80" s="1666" t="e">
        <f aca="false">'02.24 НГДП по датам'!CA80:CA82</f>
        <v>#VALUE!</v>
      </c>
      <c r="JP80" s="1667"/>
      <c r="JQ80" s="1668"/>
      <c r="JR80" s="1819"/>
    </row>
    <row r="81" customFormat="false" ht="11.25" hidden="false" customHeight="true" outlineLevel="0" collapsed="false">
      <c r="A81" s="1611"/>
      <c r="B81" s="1670" t="s">
        <v>663</v>
      </c>
      <c r="C81" s="1672"/>
      <c r="D81" s="1672" t="n">
        <v>7401</v>
      </c>
      <c r="E81" s="1672"/>
      <c r="F81" s="1672"/>
      <c r="G81" s="1673"/>
      <c r="H81" s="1672"/>
      <c r="I81" s="1868"/>
      <c r="J81" s="1672"/>
      <c r="K81" s="1673"/>
      <c r="L81" s="1673"/>
      <c r="M81" s="1673"/>
      <c r="N81" s="1673"/>
      <c r="O81" s="1673"/>
      <c r="P81" s="1673"/>
      <c r="Q81" s="1673"/>
      <c r="R81" s="1673"/>
      <c r="S81" s="1673"/>
      <c r="T81" s="1673"/>
      <c r="U81" s="1673"/>
      <c r="V81" s="1673"/>
      <c r="W81" s="1674"/>
      <c r="X81" s="1675"/>
      <c r="Y81" s="1676"/>
      <c r="Z81" s="1677"/>
      <c r="AA81" s="1678" t="n">
        <f aca="false">COUNTA(C81:Z81)</f>
        <v>1</v>
      </c>
      <c r="AB81" s="1679"/>
      <c r="AC81" s="1680"/>
      <c r="AD81" s="1680"/>
      <c r="AE81" s="1673"/>
      <c r="AF81" s="1673"/>
      <c r="AG81" s="1673"/>
      <c r="AH81" s="1673"/>
      <c r="AI81" s="1673"/>
      <c r="AJ81" s="1673"/>
      <c r="AK81" s="1673"/>
      <c r="AL81" s="1673"/>
      <c r="AM81" s="1673"/>
      <c r="AN81" s="1673"/>
      <c r="AO81" s="1674"/>
      <c r="AP81" s="1675"/>
      <c r="AQ81" s="1676"/>
      <c r="AR81" s="1677"/>
      <c r="AS81" s="1678" t="n">
        <f aca="false">COUNTA(AC81:AR81)</f>
        <v>0</v>
      </c>
      <c r="AT81" s="1679"/>
      <c r="AU81" s="1680"/>
      <c r="AV81" s="1680"/>
      <c r="AW81" s="1680"/>
      <c r="AX81" s="1680"/>
      <c r="AY81" s="1680"/>
      <c r="AZ81" s="1680"/>
      <c r="BA81" s="1680"/>
      <c r="BB81" s="1680"/>
      <c r="BC81" s="1680"/>
      <c r="BD81" s="1680"/>
      <c r="BE81" s="1680"/>
      <c r="BF81" s="1680"/>
      <c r="BG81" s="1680"/>
      <c r="BH81" s="1680"/>
      <c r="BI81" s="1680"/>
      <c r="BJ81" s="1680"/>
      <c r="BK81" s="1680"/>
      <c r="BL81" s="1680"/>
      <c r="BM81" s="1680"/>
      <c r="BN81" s="1680"/>
      <c r="BO81" s="1680"/>
      <c r="BP81" s="1680"/>
      <c r="BQ81" s="1680"/>
      <c r="BR81" s="1681"/>
      <c r="BS81" s="1681"/>
      <c r="BT81" s="1681"/>
      <c r="BU81" s="1678" t="n">
        <f aca="false">COUNTA(AU81:BT81)</f>
        <v>0</v>
      </c>
      <c r="BV81" s="1679"/>
      <c r="BW81" s="1682"/>
      <c r="BX81" s="1673"/>
      <c r="BY81" s="1673"/>
      <c r="BZ81" s="1673"/>
      <c r="CA81" s="1673"/>
      <c r="CB81" s="1673"/>
      <c r="CC81" s="1673"/>
      <c r="CD81" s="1673"/>
      <c r="CE81" s="1673"/>
      <c r="CF81" s="1673"/>
      <c r="CG81" s="1673"/>
      <c r="CH81" s="1673"/>
      <c r="CI81" s="1674"/>
      <c r="CJ81" s="1675"/>
      <c r="CK81" s="1676"/>
      <c r="CL81" s="1677"/>
      <c r="CM81" s="1678" t="n">
        <f aca="false">COUNTA(BW81:CL81)</f>
        <v>0</v>
      </c>
      <c r="CN81" s="1679"/>
      <c r="CO81" s="1679" t="n">
        <f aca="false">AA81+AS81+BU81+CM81</f>
        <v>1</v>
      </c>
      <c r="CP81" s="1679"/>
      <c r="CQ81" s="1673"/>
      <c r="CR81" s="1673"/>
      <c r="CS81" s="1673"/>
      <c r="CT81" s="1673"/>
      <c r="CU81" s="1673"/>
      <c r="CV81" s="1673"/>
      <c r="CW81" s="1673"/>
      <c r="CX81" s="1673"/>
      <c r="CY81" s="1673"/>
      <c r="CZ81" s="1673"/>
      <c r="DA81" s="1673"/>
      <c r="DB81" s="1673"/>
      <c r="DC81" s="1674"/>
      <c r="DD81" s="1675"/>
      <c r="DE81" s="1676"/>
      <c r="DF81" s="1677"/>
      <c r="DG81" s="1683" t="n">
        <f aca="false">SUBTOTAL(9,CQ83:DF83)</f>
        <v>0</v>
      </c>
      <c r="DH81" s="1684"/>
      <c r="DI81" s="1682"/>
      <c r="DJ81" s="1673"/>
      <c r="DK81" s="1673"/>
      <c r="DL81" s="1673"/>
      <c r="DM81" s="1673"/>
      <c r="DN81" s="1673"/>
      <c r="DO81" s="1673"/>
      <c r="DP81" s="1673"/>
      <c r="DQ81" s="1673"/>
      <c r="DR81" s="1673"/>
      <c r="DS81" s="1673"/>
      <c r="DT81" s="1673"/>
      <c r="DU81" s="1674"/>
      <c r="DV81" s="1675"/>
      <c r="DW81" s="1676"/>
      <c r="DX81" s="1677"/>
      <c r="DY81" s="1683" t="n">
        <f aca="false">COUNTA(DI81:DX81)</f>
        <v>0</v>
      </c>
      <c r="DZ81" s="1684"/>
      <c r="EA81" s="1673"/>
      <c r="EB81" s="1673"/>
      <c r="EC81" s="1673"/>
      <c r="ED81" s="1673" t="s">
        <v>664</v>
      </c>
      <c r="EE81" s="1686"/>
      <c r="EF81" s="1673"/>
      <c r="EG81" s="1673"/>
      <c r="EH81" s="1673"/>
      <c r="EI81" s="1673"/>
      <c r="EJ81" s="1673"/>
      <c r="EK81" s="1673"/>
      <c r="EL81" s="1673"/>
      <c r="EM81" s="1673"/>
      <c r="EN81" s="1673"/>
      <c r="EO81" s="1673"/>
      <c r="EP81" s="1673"/>
      <c r="EQ81" s="1673"/>
      <c r="ER81" s="1673"/>
      <c r="ES81" s="1673"/>
      <c r="ET81" s="1673"/>
      <c r="EU81" s="1673"/>
      <c r="EV81" s="1673"/>
      <c r="EW81" s="1673"/>
      <c r="EX81" s="1673"/>
      <c r="EY81" s="1674"/>
      <c r="EZ81" s="1675"/>
      <c r="FA81" s="1676"/>
      <c r="FB81" s="1677"/>
      <c r="FC81" s="1683" t="n">
        <f aca="false">COUNTA(EA81:FB81)</f>
        <v>1</v>
      </c>
      <c r="FD81" s="1684"/>
      <c r="FE81" s="1673"/>
      <c r="FF81" s="1673"/>
      <c r="FG81" s="1673"/>
      <c r="FH81" s="1673"/>
      <c r="FI81" s="1673"/>
      <c r="FJ81" s="1673"/>
      <c r="FK81" s="1673"/>
      <c r="FL81" s="1673"/>
      <c r="FM81" s="1673"/>
      <c r="FN81" s="1674"/>
      <c r="FO81" s="1675"/>
      <c r="FP81" s="1676"/>
      <c r="FQ81" s="1677"/>
      <c r="FR81" s="1683" t="n">
        <f aca="false">COUNTA(FE81:FQ81)</f>
        <v>0</v>
      </c>
      <c r="FS81" s="1684"/>
      <c r="FT81" s="1844"/>
      <c r="FU81" s="1686"/>
      <c r="FV81" s="1686"/>
      <c r="FW81" s="1686"/>
      <c r="FX81" s="1686"/>
      <c r="FY81" s="1686"/>
      <c r="FZ81" s="1686"/>
      <c r="GA81" s="1686"/>
      <c r="GB81" s="1686"/>
      <c r="GC81" s="1686"/>
      <c r="GD81" s="1686"/>
      <c r="GE81" s="1686"/>
      <c r="GF81" s="1686"/>
      <c r="GG81" s="1686"/>
      <c r="GH81" s="1686"/>
      <c r="GI81" s="1686"/>
      <c r="GJ81" s="1686"/>
      <c r="GK81" s="1686"/>
      <c r="GL81" s="1686"/>
      <c r="GM81" s="1686"/>
      <c r="GN81" s="1686"/>
      <c r="GO81" s="1686"/>
      <c r="GP81" s="1686"/>
      <c r="GQ81" s="1686"/>
      <c r="GR81" s="1686"/>
      <c r="GS81" s="1687"/>
      <c r="GT81" s="1688"/>
      <c r="GU81" s="1689"/>
      <c r="GV81" s="1826"/>
      <c r="GW81" s="1690" t="n">
        <f aca="false">SUBTOTAL(9,FT83:GV83)</f>
        <v>0</v>
      </c>
      <c r="GX81" s="1679" t="n">
        <f aca="false">SUBTOTAL(9,FT83:GV83)</f>
        <v>0</v>
      </c>
      <c r="GY81" s="1691"/>
      <c r="GZ81" s="1845"/>
      <c r="HA81" s="1846"/>
      <c r="HB81" s="1694"/>
      <c r="HC81" s="1695"/>
      <c r="HD81" s="1696"/>
      <c r="HE81" s="1697"/>
      <c r="HF81" s="1698"/>
      <c r="HG81" s="1699"/>
      <c r="HH81" s="1700"/>
      <c r="HI81" s="1701"/>
      <c r="HJ81" s="1686"/>
      <c r="HK81" s="1686"/>
      <c r="HL81" s="1686"/>
      <c r="HM81" s="1686"/>
      <c r="HN81" s="1686"/>
      <c r="HO81" s="1686"/>
      <c r="HP81" s="1686"/>
      <c r="HQ81" s="1686"/>
      <c r="HR81" s="1686"/>
      <c r="HS81" s="1686"/>
      <c r="HT81" s="1686"/>
      <c r="HU81" s="1686"/>
      <c r="HV81" s="1686"/>
      <c r="HW81" s="1686"/>
      <c r="HX81" s="1686"/>
      <c r="HY81" s="1686"/>
      <c r="HZ81" s="1687"/>
      <c r="IA81" s="1688"/>
      <c r="IB81" s="1689"/>
      <c r="IC81" s="1677"/>
      <c r="ID81" s="1678" t="n">
        <f aca="false">SUBTOTAL(9,HG83:IC83)</f>
        <v>0</v>
      </c>
      <c r="IE81" s="1702"/>
      <c r="IF81" s="1703"/>
      <c r="IG81" s="1703"/>
      <c r="IH81" s="1704"/>
      <c r="II81" s="1705"/>
      <c r="IJ81" s="1706"/>
      <c r="IK81" s="1707" t="n">
        <f aca="false">SUBTOTAL(9,IF83:IJ83)</f>
        <v>0</v>
      </c>
      <c r="IL81" s="1708"/>
      <c r="IM81" s="1709"/>
      <c r="IN81" s="1710"/>
      <c r="IO81" s="1711"/>
      <c r="IP81" s="1711"/>
      <c r="IQ81" s="1711"/>
      <c r="IR81" s="1711"/>
      <c r="IS81" s="1711"/>
      <c r="IT81" s="1711"/>
      <c r="IU81" s="1711"/>
      <c r="IV81" s="1712"/>
      <c r="IW81" s="1713"/>
      <c r="IX81" s="1714"/>
      <c r="IY81" s="1715"/>
      <c r="IZ81" s="1678" t="n">
        <f aca="false">SUBTOTAL(3,IM81:IY81)</f>
        <v>0</v>
      </c>
      <c r="JA81" s="1716"/>
      <c r="JB81" s="1717"/>
      <c r="JC81" s="1718"/>
      <c r="JD81" s="1719"/>
      <c r="JE81" s="1720"/>
      <c r="JF81" s="1721"/>
      <c r="JG81" s="1827"/>
      <c r="JH81" s="1722"/>
      <c r="JI81" s="1722"/>
      <c r="JJ81" s="1723"/>
      <c r="JK81" s="1724"/>
      <c r="JL81" s="1725"/>
      <c r="JM81" s="1664"/>
      <c r="JN81" s="1665"/>
      <c r="JO81" s="1666"/>
      <c r="JP81" s="1726"/>
      <c r="JQ81" s="1727"/>
      <c r="JR81" s="1728"/>
    </row>
    <row r="82" customFormat="false" ht="11.25" hidden="false" customHeight="true" outlineLevel="0" collapsed="false">
      <c r="A82" s="1611"/>
      <c r="B82" s="1729" t="s">
        <v>661</v>
      </c>
      <c r="C82" s="1731"/>
      <c r="D82" s="1731" t="n">
        <v>50</v>
      </c>
      <c r="E82" s="1731"/>
      <c r="F82" s="1731"/>
      <c r="G82" s="1732"/>
      <c r="H82" s="1731"/>
      <c r="I82" s="1730"/>
      <c r="J82" s="1731"/>
      <c r="K82" s="1732"/>
      <c r="L82" s="1732"/>
      <c r="M82" s="1732"/>
      <c r="N82" s="1732"/>
      <c r="O82" s="1732"/>
      <c r="P82" s="1732"/>
      <c r="Q82" s="1732"/>
      <c r="R82" s="1732"/>
      <c r="S82" s="1732"/>
      <c r="T82" s="1732"/>
      <c r="U82" s="1732"/>
      <c r="V82" s="1732"/>
      <c r="W82" s="1733"/>
      <c r="X82" s="1734"/>
      <c r="Y82" s="1735"/>
      <c r="Z82" s="1736"/>
      <c r="AA82" s="1737" t="n">
        <f aca="false">SUBTOTAL(9,C82:Z82)</f>
        <v>50</v>
      </c>
      <c r="AB82" s="1738" t="n">
        <f aca="false">AA82+AB78</f>
        <v>420</v>
      </c>
      <c r="AC82" s="1739"/>
      <c r="AD82" s="1739"/>
      <c r="AE82" s="1732"/>
      <c r="AF82" s="1732"/>
      <c r="AG82" s="1732"/>
      <c r="AH82" s="1732"/>
      <c r="AI82" s="1732"/>
      <c r="AJ82" s="1732"/>
      <c r="AK82" s="1732"/>
      <c r="AL82" s="1732"/>
      <c r="AM82" s="1732"/>
      <c r="AN82" s="1732"/>
      <c r="AO82" s="1733"/>
      <c r="AP82" s="1734"/>
      <c r="AQ82" s="1735"/>
      <c r="AR82" s="1736"/>
      <c r="AS82" s="1737" t="n">
        <f aca="false">SUBTOTAL(9,AC82:AR82)</f>
        <v>0</v>
      </c>
      <c r="AT82" s="1738" t="n">
        <f aca="false">AS82+AT78</f>
        <v>0</v>
      </c>
      <c r="AU82" s="1739"/>
      <c r="AV82" s="1739"/>
      <c r="AW82" s="1731"/>
      <c r="AX82" s="1732"/>
      <c r="AY82" s="1732"/>
      <c r="AZ82" s="1732"/>
      <c r="BA82" s="1732"/>
      <c r="BB82" s="1732"/>
      <c r="BC82" s="1732"/>
      <c r="BD82" s="1732"/>
      <c r="BE82" s="1732"/>
      <c r="BF82" s="1732"/>
      <c r="BG82" s="1732"/>
      <c r="BH82" s="1732"/>
      <c r="BI82" s="1732"/>
      <c r="BJ82" s="1732"/>
      <c r="BK82" s="1732"/>
      <c r="BL82" s="1732"/>
      <c r="BM82" s="1732"/>
      <c r="BN82" s="1732"/>
      <c r="BO82" s="1732"/>
      <c r="BP82" s="1732"/>
      <c r="BQ82" s="1733"/>
      <c r="BR82" s="1734"/>
      <c r="BS82" s="1735"/>
      <c r="BT82" s="1736"/>
      <c r="BU82" s="1737" t="n">
        <f aca="false">SUBTOTAL(9,AU82:BT82)</f>
        <v>0</v>
      </c>
      <c r="BV82" s="1738" t="n">
        <f aca="false">BU82+BV78</f>
        <v>202</v>
      </c>
      <c r="BW82" s="1872"/>
      <c r="BX82" s="1732"/>
      <c r="BY82" s="1732"/>
      <c r="BZ82" s="1732"/>
      <c r="CA82" s="1732"/>
      <c r="CB82" s="1732"/>
      <c r="CC82" s="1732"/>
      <c r="CD82" s="1732"/>
      <c r="CE82" s="1732"/>
      <c r="CF82" s="1732"/>
      <c r="CG82" s="1732"/>
      <c r="CH82" s="1732"/>
      <c r="CI82" s="1733"/>
      <c r="CJ82" s="1734"/>
      <c r="CK82" s="1735"/>
      <c r="CL82" s="1736"/>
      <c r="CM82" s="1737" t="n">
        <f aca="false">SUBTOTAL(9,BW82:CL82)</f>
        <v>0</v>
      </c>
      <c r="CN82" s="1738" t="n">
        <f aca="false">CM82+CN78</f>
        <v>0</v>
      </c>
      <c r="CO82" s="1738" t="n">
        <f aca="false">AA82+AS82+BU82+CM82</f>
        <v>50</v>
      </c>
      <c r="CP82" s="1738" t="n">
        <f aca="false">CO82+CP78</f>
        <v>622</v>
      </c>
      <c r="CQ82" s="1732"/>
      <c r="CR82" s="1732"/>
      <c r="CS82" s="1732"/>
      <c r="CT82" s="1732"/>
      <c r="CU82" s="1732"/>
      <c r="CV82" s="1732"/>
      <c r="CW82" s="1732"/>
      <c r="CX82" s="1732"/>
      <c r="CY82" s="1732"/>
      <c r="CZ82" s="1732"/>
      <c r="DA82" s="1732"/>
      <c r="DB82" s="1732"/>
      <c r="DC82" s="1733"/>
      <c r="DD82" s="1734"/>
      <c r="DE82" s="1735"/>
      <c r="DF82" s="1736"/>
      <c r="DG82" s="1741" t="n">
        <f aca="false">SUBTOTAL(9,CQ82:DF82)</f>
        <v>0</v>
      </c>
      <c r="DH82" s="1742" t="n">
        <f aca="false">DG82:DG82+IF($B78:$B78=2,0,DH78:DH78)</f>
        <v>0</v>
      </c>
      <c r="DI82" s="1740"/>
      <c r="DJ82" s="1732"/>
      <c r="DK82" s="1732"/>
      <c r="DL82" s="1732"/>
      <c r="DM82" s="1732"/>
      <c r="DN82" s="1732"/>
      <c r="DO82" s="1732"/>
      <c r="DP82" s="1732"/>
      <c r="DQ82" s="1732"/>
      <c r="DR82" s="1732"/>
      <c r="DS82" s="1732"/>
      <c r="DT82" s="1732"/>
      <c r="DU82" s="1733"/>
      <c r="DV82" s="1734"/>
      <c r="DW82" s="1735"/>
      <c r="DX82" s="1736"/>
      <c r="DY82" s="1741" t="n">
        <f aca="false">SUBTOTAL(9,DI82:DX82)</f>
        <v>0</v>
      </c>
      <c r="DZ82" s="1742" t="n">
        <f aca="false">DY82:DY82+IF($B78:$B78=2,0,DZ78:DZ78)</f>
        <v>0</v>
      </c>
      <c r="EA82" s="1732"/>
      <c r="EB82" s="1732"/>
      <c r="EC82" s="1732"/>
      <c r="ED82" s="1732" t="n">
        <v>10</v>
      </c>
      <c r="EE82" s="1732" t="n">
        <v>10</v>
      </c>
      <c r="EF82" s="1732"/>
      <c r="EG82" s="1732"/>
      <c r="EH82" s="1732"/>
      <c r="EI82" s="1732"/>
      <c r="EJ82" s="1732"/>
      <c r="EK82" s="1732"/>
      <c r="EL82" s="1732"/>
      <c r="EM82" s="1732"/>
      <c r="EN82" s="1732"/>
      <c r="EO82" s="1732"/>
      <c r="EP82" s="1732"/>
      <c r="EQ82" s="1732"/>
      <c r="ER82" s="1732"/>
      <c r="ES82" s="1732"/>
      <c r="ET82" s="1732"/>
      <c r="EU82" s="1732"/>
      <c r="EV82" s="1732"/>
      <c r="EW82" s="1732"/>
      <c r="EX82" s="1732"/>
      <c r="EY82" s="1733"/>
      <c r="EZ82" s="1734"/>
      <c r="FA82" s="1735"/>
      <c r="FB82" s="1736"/>
      <c r="FC82" s="1741" t="n">
        <f aca="false">SUBTOTAL(9,EA82:FB82)</f>
        <v>20</v>
      </c>
      <c r="FD82" s="1742" t="n">
        <f aca="false">FC82:FC82+IF($B78:$B78=2,0,FD78:FD78)</f>
        <v>171</v>
      </c>
      <c r="FE82" s="1732"/>
      <c r="FF82" s="1732"/>
      <c r="FG82" s="1732"/>
      <c r="FH82" s="1732"/>
      <c r="FI82" s="1732"/>
      <c r="FJ82" s="1732"/>
      <c r="FK82" s="1732"/>
      <c r="FL82" s="1732"/>
      <c r="FM82" s="1732"/>
      <c r="FN82" s="1733"/>
      <c r="FO82" s="1734"/>
      <c r="FP82" s="1735"/>
      <c r="FQ82" s="1869"/>
      <c r="FR82" s="1741" t="n">
        <f aca="false">SUBTOTAL(9,FE82:FQ82)</f>
        <v>0</v>
      </c>
      <c r="FS82" s="1742" t="n">
        <f aca="false">FR82:FR82+IF($B78:$B78=2,0,FS78:FS78)</f>
        <v>0</v>
      </c>
      <c r="FT82" s="1851"/>
      <c r="FU82" s="1744"/>
      <c r="FV82" s="1744"/>
      <c r="FW82" s="1744"/>
      <c r="FX82" s="1744"/>
      <c r="FY82" s="1744"/>
      <c r="FZ82" s="1744"/>
      <c r="GA82" s="1744"/>
      <c r="GB82" s="1744"/>
      <c r="GC82" s="1744"/>
      <c r="GD82" s="1744"/>
      <c r="GE82" s="1744"/>
      <c r="GF82" s="1744"/>
      <c r="GG82" s="1744"/>
      <c r="GH82" s="1744"/>
      <c r="GI82" s="1744"/>
      <c r="GJ82" s="1744"/>
      <c r="GK82" s="1744"/>
      <c r="GL82" s="1744"/>
      <c r="GM82" s="1744"/>
      <c r="GN82" s="1744"/>
      <c r="GO82" s="1744"/>
      <c r="GP82" s="1744"/>
      <c r="GQ82" s="1744"/>
      <c r="GR82" s="1744"/>
      <c r="GS82" s="1745"/>
      <c r="GT82" s="1746"/>
      <c r="GU82" s="1747"/>
      <c r="GV82" s="1833"/>
      <c r="GW82" s="1748" t="n">
        <f aca="false">SUBTOTAL(9,FT82:GV82)</f>
        <v>0</v>
      </c>
      <c r="GX82" s="1738" t="n">
        <f aca="false">SUBTOTAL(9,FT82:GV82)</f>
        <v>0</v>
      </c>
      <c r="GY82" s="1737" t="n">
        <f aca="false">GX82:GX82+IF($B78:$B78=2,0,GY78:GY78)</f>
        <v>0</v>
      </c>
      <c r="GZ82" s="1749"/>
      <c r="HA82" s="1750"/>
      <c r="HB82" s="1751" t="e">
        <f aca="false">'02.24 НГДП по датам'!BA82</f>
        <v>#VALUE!</v>
      </c>
      <c r="HC82" s="1752" t="e">
        <f aca="false">SUBTOTAL(9,GZ82:HB82)</f>
        <v>#VALUE!</v>
      </c>
      <c r="HD82" s="1753" t="n">
        <f aca="false">$HD$3+HD78</f>
        <v>684.54</v>
      </c>
      <c r="HE82" s="1754" t="n">
        <f aca="false">$HE$3+HE78</f>
        <v>215.46</v>
      </c>
      <c r="HF82" s="1831" t="n">
        <f aca="false">SUM(HD82:HE82)</f>
        <v>900</v>
      </c>
      <c r="HG82" s="1756"/>
      <c r="HH82" s="1757" t="n">
        <v>10</v>
      </c>
      <c r="HI82" s="1758"/>
      <c r="HJ82" s="1744"/>
      <c r="HK82" s="1744"/>
      <c r="HL82" s="1744"/>
      <c r="HM82" s="1744"/>
      <c r="HN82" s="1744"/>
      <c r="HO82" s="1744"/>
      <c r="HP82" s="1744"/>
      <c r="HQ82" s="1744"/>
      <c r="HR82" s="1744"/>
      <c r="HS82" s="1744"/>
      <c r="HT82" s="1744"/>
      <c r="HU82" s="1744"/>
      <c r="HV82" s="1744"/>
      <c r="HW82" s="1744"/>
      <c r="HX82" s="1744"/>
      <c r="HY82" s="1744"/>
      <c r="HZ82" s="1745"/>
      <c r="IA82" s="1746"/>
      <c r="IB82" s="1747"/>
      <c r="IC82" s="1736"/>
      <c r="ID82" s="1737" t="n">
        <f aca="false">SUBTOTAL(9,HG82:IC82)</f>
        <v>10</v>
      </c>
      <c r="IE82" s="1748" t="n">
        <f aca="false">ID82:ID82+IF($B78:$B78=2,0,IE78:IE78)</f>
        <v>158</v>
      </c>
      <c r="IF82" s="1759"/>
      <c r="IG82" s="1759"/>
      <c r="IH82" s="1760"/>
      <c r="II82" s="1761"/>
      <c r="IJ82" s="1762"/>
      <c r="IK82" s="1763" t="n">
        <f aca="false">SUBTOTAL(9,IF82:IJ82)</f>
        <v>0</v>
      </c>
      <c r="IL82" s="1764" t="n">
        <f aca="false">IK82:IK82+IF($B78:$B78=2,0,IL78:IL78)</f>
        <v>0</v>
      </c>
      <c r="IM82" s="1765"/>
      <c r="IN82" s="1765"/>
      <c r="IO82" s="1732"/>
      <c r="IP82" s="1732"/>
      <c r="IQ82" s="1732"/>
      <c r="IR82" s="1732"/>
      <c r="IS82" s="1732"/>
      <c r="IT82" s="1732"/>
      <c r="IU82" s="1732"/>
      <c r="IV82" s="1733"/>
      <c r="IW82" s="1734"/>
      <c r="IX82" s="1735"/>
      <c r="IY82" s="1736"/>
      <c r="IZ82" s="1737" t="n">
        <f aca="false">SUBTOTAL(9,IM82:IY82)</f>
        <v>0</v>
      </c>
      <c r="JA82" s="1738" t="n">
        <f aca="false">IZ82:IZ82+IF($B78:$B78=2,0,JA78:JA78)</f>
        <v>11</v>
      </c>
      <c r="JB82" s="1766"/>
      <c r="JC82" s="1767" t="e">
        <f aca="false">'02.24 НГДП по датам'!BT82</f>
        <v>#VALUE!</v>
      </c>
      <c r="JD82" s="1834" t="n">
        <f aca="false">$JD$14</f>
        <v>0</v>
      </c>
      <c r="JE82" s="1769" t="e">
        <f aca="false">SUBTOTAL(9,JB82:JD82)</f>
        <v>#VALUE!</v>
      </c>
      <c r="JF82" s="1770" t="n">
        <f aca="false">SUMIF($C$5:JE$5,"Накопленный эффект, т/сут",$C82:JE82)+SUMIF($C$5:JE$5,"Нараст.  по потенциалу",$C82:JE82)-SUMIF($C$5:JE$5,"Нараст. по остановкам",$C82:JE82)-SUMIF($C$5:JE$5,"ИТОГО перевод в ППД",$C82:JE82)-SUMIF($C$5:JE$5,"ИТОГО  нерент, по распоряж.",$C82:JE82)-SUMIF($C$5:JE$5,"ИТОГО ост. дебит от ЗБС, Углуб., ПВЛГ/ПНЛГ",$C82:JE82)</f>
        <v>624</v>
      </c>
      <c r="JG82" s="1764"/>
      <c r="JH82" s="1771"/>
      <c r="JI82" s="1771"/>
      <c r="JJ82" s="1772"/>
      <c r="JK82" s="1773"/>
      <c r="JL82" s="1763" t="n">
        <f aca="false">SUBTOTAL(9,JG82:JJ82)</f>
        <v>0</v>
      </c>
      <c r="JM82" s="1664"/>
      <c r="JN82" s="1665"/>
      <c r="JO82" s="1666"/>
      <c r="JP82" s="1774" t="n">
        <f aca="false">JP$4:JP$4+SUMIF($C$5:JL$5,"Нараст. по остановкам",$C82:JL82)-SUMIF($C$5:JL$5,"Нараст.  по потенциалу",$C82:JL82)</f>
        <v>810.705</v>
      </c>
      <c r="JQ82" s="1775" t="n">
        <f aca="false">'02.24 ННГ без НГДП по датам'!JP82</f>
        <v>728.812</v>
      </c>
      <c r="JR82" s="1776" t="n">
        <f aca="false">'02.24 НГДП по датам'!CB82</f>
        <v>81.893</v>
      </c>
    </row>
    <row r="83" customFormat="false" ht="1.5" hidden="false" customHeight="true" outlineLevel="0" collapsed="false">
      <c r="A83" s="1777"/>
      <c r="B83" s="1777"/>
      <c r="C83" s="1778"/>
      <c r="D83" s="1778"/>
      <c r="E83" s="1778"/>
      <c r="F83" s="1778"/>
      <c r="G83" s="1779"/>
      <c r="H83" s="1779"/>
      <c r="I83" s="1779"/>
      <c r="J83" s="1779"/>
      <c r="K83" s="1779"/>
      <c r="L83" s="1779"/>
      <c r="M83" s="1779"/>
      <c r="N83" s="1779"/>
      <c r="O83" s="1779"/>
      <c r="P83" s="1779"/>
      <c r="Q83" s="1779"/>
      <c r="R83" s="1779"/>
      <c r="S83" s="1779"/>
      <c r="T83" s="1779"/>
      <c r="U83" s="1779"/>
      <c r="V83" s="1779"/>
      <c r="W83" s="1779"/>
      <c r="X83" s="1781"/>
      <c r="Y83" s="1781"/>
      <c r="Z83" s="1782"/>
      <c r="AA83" s="1783"/>
      <c r="AB83" s="1783"/>
      <c r="AC83" s="1784"/>
      <c r="AD83" s="1784"/>
      <c r="AE83" s="1779"/>
      <c r="AF83" s="1779"/>
      <c r="AG83" s="1779"/>
      <c r="AH83" s="1779"/>
      <c r="AI83" s="1779"/>
      <c r="AJ83" s="1779"/>
      <c r="AK83" s="1779"/>
      <c r="AL83" s="1779"/>
      <c r="AM83" s="1779"/>
      <c r="AN83" s="1779"/>
      <c r="AO83" s="1779"/>
      <c r="AP83" s="1780"/>
      <c r="AQ83" s="1781"/>
      <c r="AR83" s="1782"/>
      <c r="AS83" s="1783"/>
      <c r="AT83" s="1783"/>
      <c r="AU83" s="1778"/>
      <c r="AV83" s="1778"/>
      <c r="AW83" s="1785"/>
      <c r="AX83" s="1779"/>
      <c r="AY83" s="1779"/>
      <c r="AZ83" s="1779"/>
      <c r="BA83" s="1779"/>
      <c r="BB83" s="1779"/>
      <c r="BC83" s="1779"/>
      <c r="BD83" s="1779"/>
      <c r="BE83" s="1779"/>
      <c r="BF83" s="1779"/>
      <c r="BG83" s="1779"/>
      <c r="BH83" s="1779"/>
      <c r="BI83" s="1779"/>
      <c r="BJ83" s="1779"/>
      <c r="BK83" s="1779"/>
      <c r="BL83" s="1779"/>
      <c r="BM83" s="1779"/>
      <c r="BN83" s="1779"/>
      <c r="BO83" s="1779"/>
      <c r="BP83" s="1779"/>
      <c r="BQ83" s="1779"/>
      <c r="BR83" s="1780"/>
      <c r="BS83" s="1781"/>
      <c r="BT83" s="1782"/>
      <c r="BU83" s="1783"/>
      <c r="BV83" s="1783"/>
      <c r="BW83" s="1784"/>
      <c r="BX83" s="1779"/>
      <c r="BY83" s="1779"/>
      <c r="BZ83" s="1779"/>
      <c r="CA83" s="1779"/>
      <c r="CB83" s="1779"/>
      <c r="CC83" s="1779"/>
      <c r="CD83" s="1779"/>
      <c r="CE83" s="1779"/>
      <c r="CF83" s="1779"/>
      <c r="CG83" s="1779"/>
      <c r="CH83" s="1779"/>
      <c r="CI83" s="1779"/>
      <c r="CJ83" s="1780"/>
      <c r="CK83" s="1781"/>
      <c r="CL83" s="1782"/>
      <c r="CM83" s="1783"/>
      <c r="CN83" s="1783"/>
      <c r="CO83" s="1783"/>
      <c r="CP83" s="1783"/>
      <c r="CQ83" s="1779"/>
      <c r="CR83" s="1779"/>
      <c r="CS83" s="1779"/>
      <c r="CT83" s="1779"/>
      <c r="CU83" s="1779"/>
      <c r="CV83" s="1779"/>
      <c r="CW83" s="1779"/>
      <c r="CX83" s="1779"/>
      <c r="CY83" s="1779"/>
      <c r="CZ83" s="1779"/>
      <c r="DA83" s="1779"/>
      <c r="DB83" s="1779"/>
      <c r="DC83" s="1779"/>
      <c r="DD83" s="1780"/>
      <c r="DE83" s="1781"/>
      <c r="DF83" s="1782"/>
      <c r="DG83" s="1783"/>
      <c r="DH83" s="1783"/>
      <c r="DI83" s="1852"/>
      <c r="DJ83" s="1779"/>
      <c r="DK83" s="1779"/>
      <c r="DL83" s="1779"/>
      <c r="DM83" s="1779"/>
      <c r="DN83" s="1779"/>
      <c r="DO83" s="1779"/>
      <c r="DP83" s="1779"/>
      <c r="DQ83" s="1779"/>
      <c r="DR83" s="1779"/>
      <c r="DS83" s="1779"/>
      <c r="DT83" s="1779"/>
      <c r="DU83" s="1779"/>
      <c r="DV83" s="1780"/>
      <c r="DW83" s="1781"/>
      <c r="DX83" s="1782"/>
      <c r="DY83" s="1783"/>
      <c r="DZ83" s="1783"/>
      <c r="EA83" s="1864"/>
      <c r="EB83" s="1779"/>
      <c r="EC83" s="1779"/>
      <c r="ED83" s="1779"/>
      <c r="EE83" s="1779"/>
      <c r="EF83" s="1779"/>
      <c r="EG83" s="1779"/>
      <c r="EH83" s="1779"/>
      <c r="EI83" s="1779"/>
      <c r="EJ83" s="1779"/>
      <c r="EK83" s="1779"/>
      <c r="EL83" s="1779"/>
      <c r="EM83" s="1779"/>
      <c r="EN83" s="1779"/>
      <c r="EO83" s="1779"/>
      <c r="EP83" s="1779"/>
      <c r="EQ83" s="1779"/>
      <c r="ER83" s="1779"/>
      <c r="ES83" s="1779"/>
      <c r="ET83" s="1779"/>
      <c r="EU83" s="1779"/>
      <c r="EV83" s="1779"/>
      <c r="EW83" s="1779"/>
      <c r="EX83" s="1779"/>
      <c r="EY83" s="1779"/>
      <c r="EZ83" s="1780"/>
      <c r="FA83" s="1781"/>
      <c r="FB83" s="1782"/>
      <c r="FC83" s="1783"/>
      <c r="FD83" s="1783"/>
      <c r="FE83" s="1779"/>
      <c r="FF83" s="1779"/>
      <c r="FG83" s="1779"/>
      <c r="FH83" s="1779"/>
      <c r="FI83" s="1779"/>
      <c r="FJ83" s="1779"/>
      <c r="FK83" s="1779"/>
      <c r="FL83" s="1779"/>
      <c r="FM83" s="1779"/>
      <c r="FN83" s="1779"/>
      <c r="FO83" s="1780"/>
      <c r="FP83" s="1781"/>
      <c r="FQ83" s="1782"/>
      <c r="FR83" s="1783"/>
      <c r="FS83" s="1783"/>
      <c r="FT83" s="1779"/>
      <c r="FU83" s="1779"/>
      <c r="FV83" s="1779"/>
      <c r="FW83" s="1779"/>
      <c r="FX83" s="1779"/>
      <c r="FY83" s="1779"/>
      <c r="FZ83" s="1779"/>
      <c r="GA83" s="1779"/>
      <c r="GB83" s="1779"/>
      <c r="GC83" s="1779"/>
      <c r="GD83" s="1779"/>
      <c r="GE83" s="1779"/>
      <c r="GF83" s="1779"/>
      <c r="GG83" s="1779"/>
      <c r="GH83" s="1779"/>
      <c r="GI83" s="1779"/>
      <c r="GJ83" s="1779"/>
      <c r="GK83" s="1779"/>
      <c r="GL83" s="1779"/>
      <c r="GM83" s="1779"/>
      <c r="GN83" s="1779"/>
      <c r="GO83" s="1779"/>
      <c r="GP83" s="1779"/>
      <c r="GQ83" s="1779"/>
      <c r="GR83" s="1779"/>
      <c r="GS83" s="1779"/>
      <c r="GT83" s="1780"/>
      <c r="GU83" s="1781"/>
      <c r="GV83" s="1782"/>
      <c r="GW83" s="1783"/>
      <c r="GX83" s="1783"/>
      <c r="GY83" s="1783"/>
      <c r="GZ83" s="1787"/>
      <c r="HA83" s="1787"/>
      <c r="HB83" s="1788"/>
      <c r="HC83" s="1783"/>
      <c r="HD83" s="1783"/>
      <c r="HE83" s="1789"/>
      <c r="HF83" s="1790"/>
      <c r="HG83" s="1791"/>
      <c r="HH83" s="1757"/>
      <c r="HI83" s="1787"/>
      <c r="HJ83" s="1779"/>
      <c r="HK83" s="1779"/>
      <c r="HL83" s="1779"/>
      <c r="HM83" s="1779"/>
      <c r="HN83" s="1779"/>
      <c r="HO83" s="1779"/>
      <c r="HP83" s="1779"/>
      <c r="HQ83" s="1779"/>
      <c r="HR83" s="1779"/>
      <c r="HS83" s="1779"/>
      <c r="HT83" s="1779"/>
      <c r="HU83" s="1779"/>
      <c r="HV83" s="1779"/>
      <c r="HW83" s="1779"/>
      <c r="HX83" s="1779"/>
      <c r="HY83" s="1779"/>
      <c r="HZ83" s="1779"/>
      <c r="IA83" s="1780"/>
      <c r="IB83" s="1781"/>
      <c r="IC83" s="1782"/>
      <c r="ID83" s="1783"/>
      <c r="IE83" s="1783"/>
      <c r="IF83" s="1792"/>
      <c r="IG83" s="1792"/>
      <c r="IH83" s="1792"/>
      <c r="II83" s="1793"/>
      <c r="IJ83" s="1794"/>
      <c r="IK83" s="1792"/>
      <c r="IL83" s="1792"/>
      <c r="IM83" s="1795"/>
      <c r="IN83" s="1795"/>
      <c r="IO83" s="1779"/>
      <c r="IP83" s="1779"/>
      <c r="IQ83" s="1779"/>
      <c r="IR83" s="1779"/>
      <c r="IS83" s="1779"/>
      <c r="IT83" s="1779"/>
      <c r="IU83" s="1779"/>
      <c r="IV83" s="1779"/>
      <c r="IW83" s="1780"/>
      <c r="IX83" s="1781"/>
      <c r="IY83" s="1782"/>
      <c r="IZ83" s="1783"/>
      <c r="JA83" s="1783"/>
      <c r="JB83" s="1779"/>
      <c r="JC83" s="1788"/>
      <c r="JD83" s="1779"/>
      <c r="JE83" s="1783"/>
      <c r="JF83" s="1783"/>
      <c r="JG83" s="1792"/>
      <c r="JH83" s="1792"/>
      <c r="JI83" s="1792"/>
      <c r="JJ83" s="1792"/>
      <c r="JK83" s="1796"/>
      <c r="JL83" s="1792"/>
      <c r="JM83" s="1797"/>
      <c r="JN83" s="1797"/>
      <c r="JO83" s="1798"/>
      <c r="JP83" s="1797"/>
      <c r="JQ83" s="1797"/>
      <c r="JR83" s="1798"/>
    </row>
    <row r="84" customFormat="false" ht="11.25" hidden="false" customHeight="true" outlineLevel="0" collapsed="false">
      <c r="A84" s="1611" t="n">
        <f aca="false">A80+1</f>
        <v>45341</v>
      </c>
      <c r="B84" s="1612" t="s">
        <v>662</v>
      </c>
      <c r="C84" s="1614" t="s">
        <v>68</v>
      </c>
      <c r="D84" s="1613" t="s">
        <v>201</v>
      </c>
      <c r="E84" s="1614" t="s">
        <v>70</v>
      </c>
      <c r="F84" s="1836" t="s">
        <v>201</v>
      </c>
      <c r="G84" s="1627"/>
      <c r="H84" s="1627"/>
      <c r="I84" s="1627"/>
      <c r="J84" s="1627"/>
      <c r="K84" s="1627"/>
      <c r="L84" s="1627"/>
      <c r="M84" s="1627"/>
      <c r="N84" s="1627"/>
      <c r="O84" s="1627"/>
      <c r="P84" s="1627"/>
      <c r="Q84" s="1627"/>
      <c r="R84" s="1627"/>
      <c r="S84" s="1627"/>
      <c r="T84" s="1627"/>
      <c r="U84" s="1627"/>
      <c r="V84" s="1627"/>
      <c r="W84" s="1628"/>
      <c r="X84" s="1799"/>
      <c r="Y84" s="1804"/>
      <c r="Z84" s="1811"/>
      <c r="AA84" s="1620"/>
      <c r="AB84" s="1621"/>
      <c r="AC84" s="1802"/>
      <c r="AD84" s="1802"/>
      <c r="AE84" s="1615"/>
      <c r="AF84" s="1615"/>
      <c r="AG84" s="1615"/>
      <c r="AH84" s="1615"/>
      <c r="AI84" s="1615"/>
      <c r="AJ84" s="1615"/>
      <c r="AK84" s="1615"/>
      <c r="AL84" s="1615"/>
      <c r="AM84" s="1615"/>
      <c r="AN84" s="1615"/>
      <c r="AO84" s="1616"/>
      <c r="AP84" s="1799"/>
      <c r="AQ84" s="1800"/>
      <c r="AR84" s="1801"/>
      <c r="AS84" s="1620"/>
      <c r="AT84" s="1621"/>
      <c r="AU84" s="1622"/>
      <c r="AV84" s="1622"/>
      <c r="AW84" s="1622" t="s">
        <v>479</v>
      </c>
      <c r="AX84" s="1615"/>
      <c r="AY84" s="1615"/>
      <c r="AZ84" s="1615"/>
      <c r="BA84" s="1615"/>
      <c r="BB84" s="1615"/>
      <c r="BC84" s="1615"/>
      <c r="BD84" s="1615"/>
      <c r="BE84" s="1615"/>
      <c r="BF84" s="1615"/>
      <c r="BG84" s="1615"/>
      <c r="BH84" s="1615"/>
      <c r="BI84" s="1615"/>
      <c r="BJ84" s="1615"/>
      <c r="BK84" s="1615"/>
      <c r="BL84" s="1615"/>
      <c r="BM84" s="1615"/>
      <c r="BN84" s="1615"/>
      <c r="BO84" s="1615"/>
      <c r="BP84" s="1615"/>
      <c r="BQ84" s="1616"/>
      <c r="BR84" s="1617"/>
      <c r="BS84" s="1618"/>
      <c r="BT84" s="1619"/>
      <c r="BU84" s="1620"/>
      <c r="BV84" s="1621"/>
      <c r="BW84" s="1837"/>
      <c r="BX84" s="1615"/>
      <c r="BY84" s="1615"/>
      <c r="BZ84" s="1615"/>
      <c r="CA84" s="1615"/>
      <c r="CB84" s="1615"/>
      <c r="CC84" s="1615"/>
      <c r="CD84" s="1615"/>
      <c r="CE84" s="1615"/>
      <c r="CF84" s="1615"/>
      <c r="CG84" s="1615"/>
      <c r="CH84" s="1615"/>
      <c r="CI84" s="1616"/>
      <c r="CJ84" s="1799"/>
      <c r="CK84" s="1800"/>
      <c r="CL84" s="1801"/>
      <c r="CM84" s="1620"/>
      <c r="CN84" s="1621"/>
      <c r="CO84" s="1621"/>
      <c r="CP84" s="1621"/>
      <c r="CQ84" s="1615"/>
      <c r="CR84" s="1615"/>
      <c r="CS84" s="1615"/>
      <c r="CT84" s="1615"/>
      <c r="CU84" s="1615"/>
      <c r="CV84" s="1615"/>
      <c r="CW84" s="1615"/>
      <c r="CX84" s="1615"/>
      <c r="CY84" s="1615"/>
      <c r="CZ84" s="1615"/>
      <c r="DA84" s="1615"/>
      <c r="DB84" s="1615"/>
      <c r="DC84" s="1616"/>
      <c r="DD84" s="1799"/>
      <c r="DE84" s="1800"/>
      <c r="DF84" s="1801"/>
      <c r="DG84" s="1624"/>
      <c r="DH84" s="1625"/>
      <c r="DI84" s="1623"/>
      <c r="DJ84" s="1615"/>
      <c r="DK84" s="1615"/>
      <c r="DL84" s="1615"/>
      <c r="DM84" s="1615"/>
      <c r="DN84" s="1615"/>
      <c r="DO84" s="1615"/>
      <c r="DP84" s="1615"/>
      <c r="DQ84" s="1615"/>
      <c r="DR84" s="1615"/>
      <c r="DS84" s="1615"/>
      <c r="DT84" s="1615"/>
      <c r="DU84" s="1616"/>
      <c r="DV84" s="1799"/>
      <c r="DW84" s="1800"/>
      <c r="DX84" s="1801"/>
      <c r="DY84" s="1624"/>
      <c r="DZ84" s="1625"/>
      <c r="EA84" s="1615"/>
      <c r="EB84" s="1615"/>
      <c r="EC84" s="1615"/>
      <c r="ED84" s="1615"/>
      <c r="EE84" s="1627"/>
      <c r="EF84" s="1615"/>
      <c r="EG84" s="1615"/>
      <c r="EH84" s="1615"/>
      <c r="EI84" s="1615"/>
      <c r="EJ84" s="1615"/>
      <c r="EK84" s="1615"/>
      <c r="EL84" s="1615"/>
      <c r="EM84" s="1615"/>
      <c r="EN84" s="1615"/>
      <c r="EO84" s="1615"/>
      <c r="EP84" s="1615"/>
      <c r="EQ84" s="1615"/>
      <c r="ER84" s="1615"/>
      <c r="ES84" s="1615"/>
      <c r="ET84" s="1615"/>
      <c r="EU84" s="1615"/>
      <c r="EV84" s="1615"/>
      <c r="EW84" s="1615"/>
      <c r="EX84" s="1615"/>
      <c r="EY84" s="1616"/>
      <c r="EZ84" s="1799"/>
      <c r="FA84" s="1800"/>
      <c r="FB84" s="1801"/>
      <c r="FC84" s="1624"/>
      <c r="FD84" s="1625"/>
      <c r="FE84" s="1615"/>
      <c r="FF84" s="1615"/>
      <c r="FG84" s="1615"/>
      <c r="FH84" s="1615"/>
      <c r="FI84" s="1615"/>
      <c r="FJ84" s="1615"/>
      <c r="FK84" s="1615"/>
      <c r="FL84" s="1615"/>
      <c r="FM84" s="1615"/>
      <c r="FN84" s="1616"/>
      <c r="FO84" s="1799"/>
      <c r="FP84" s="1800"/>
      <c r="FQ84" s="1801"/>
      <c r="FR84" s="1624"/>
      <c r="FS84" s="1625"/>
      <c r="FT84" s="1615"/>
      <c r="FU84" s="1615"/>
      <c r="FV84" s="1615"/>
      <c r="FW84" s="1615"/>
      <c r="FX84" s="1615"/>
      <c r="FY84" s="1615"/>
      <c r="FZ84" s="1615"/>
      <c r="GA84" s="1615"/>
      <c r="GB84" s="1615"/>
      <c r="GC84" s="1615"/>
      <c r="GD84" s="1615"/>
      <c r="GE84" s="1615"/>
      <c r="GF84" s="1615"/>
      <c r="GG84" s="1615"/>
      <c r="GH84" s="1615"/>
      <c r="GI84" s="1615"/>
      <c r="GJ84" s="1615"/>
      <c r="GK84" s="1615"/>
      <c r="GL84" s="1615"/>
      <c r="GM84" s="1615"/>
      <c r="GN84" s="1615"/>
      <c r="GO84" s="1615"/>
      <c r="GP84" s="1615"/>
      <c r="GQ84" s="1615"/>
      <c r="GR84" s="1615"/>
      <c r="GS84" s="1616"/>
      <c r="GT84" s="1799"/>
      <c r="GU84" s="1800"/>
      <c r="GV84" s="1801"/>
      <c r="GW84" s="1631"/>
      <c r="GX84" s="1621"/>
      <c r="GY84" s="1620"/>
      <c r="GZ84" s="1838"/>
      <c r="HA84" s="1839"/>
      <c r="HB84" s="1840"/>
      <c r="HC84" s="1635"/>
      <c r="HD84" s="1636"/>
      <c r="HE84" s="1841"/>
      <c r="HF84" s="1638"/>
      <c r="HG84" s="1640"/>
      <c r="HH84" s="1640"/>
      <c r="HI84" s="1842"/>
      <c r="HJ84" s="1627"/>
      <c r="HK84" s="1627"/>
      <c r="HL84" s="1627"/>
      <c r="HM84" s="1627"/>
      <c r="HN84" s="1627"/>
      <c r="HO84" s="1627"/>
      <c r="HP84" s="1627"/>
      <c r="HQ84" s="1627"/>
      <c r="HR84" s="1627"/>
      <c r="HS84" s="1627"/>
      <c r="HT84" s="1627"/>
      <c r="HU84" s="1627"/>
      <c r="HV84" s="1627"/>
      <c r="HW84" s="1627"/>
      <c r="HX84" s="1627"/>
      <c r="HY84" s="1627"/>
      <c r="HZ84" s="1628"/>
      <c r="IA84" s="1803"/>
      <c r="IB84" s="1804"/>
      <c r="IC84" s="1801"/>
      <c r="ID84" s="1620"/>
      <c r="IE84" s="1631"/>
      <c r="IF84" s="1642"/>
      <c r="IG84" s="1642"/>
      <c r="IH84" s="1643"/>
      <c r="II84" s="1812"/>
      <c r="IJ84" s="1813"/>
      <c r="IK84" s="1646"/>
      <c r="IL84" s="1647"/>
      <c r="IM84" s="1648"/>
      <c r="IN84" s="1649"/>
      <c r="IO84" s="1650"/>
      <c r="IP84" s="1650"/>
      <c r="IQ84" s="1650"/>
      <c r="IR84" s="1650"/>
      <c r="IS84" s="1650"/>
      <c r="IT84" s="1650"/>
      <c r="IU84" s="1650"/>
      <c r="IV84" s="1651"/>
      <c r="IW84" s="1814"/>
      <c r="IX84" s="1815"/>
      <c r="IY84" s="1816"/>
      <c r="IZ84" s="1620"/>
      <c r="JA84" s="1621"/>
      <c r="JB84" s="1655"/>
      <c r="JC84" s="1807"/>
      <c r="JD84" s="1657"/>
      <c r="JE84" s="1658"/>
      <c r="JF84" s="1659"/>
      <c r="JG84" s="1817"/>
      <c r="JH84" s="1660"/>
      <c r="JI84" s="1660"/>
      <c r="JJ84" s="1661"/>
      <c r="JK84" s="1818"/>
      <c r="JL84" s="1663"/>
      <c r="JM84" s="1664" t="e">
        <f aca="false">JM$4:JM$4+SUMIF($C$5:JL$5,"Нараст. баланс",$C86:JL86)+SUMIF($C$7:JH$7,"Итого (с ВНР)",$C86:JH86)-SUMIF($C$5:JL$5,"Геол. снижение,  т/сут",$C86:JL86)-SUMIF(JJ$7:JL$7,"Итого",JJ86:JL86)-SUMIF($C$7:JL$7,"Итого (с ВСП)",$C86:JL86)</f>
        <v>#VALUE!</v>
      </c>
      <c r="JN84" s="1665" t="n">
        <f aca="false">'02.24 ННГ без НГДП по датам'!JM84:JM86</f>
        <v>23349.406</v>
      </c>
      <c r="JO84" s="1666" t="e">
        <f aca="false">'02.24 НГДП по датам'!CA84:CA86</f>
        <v>#VALUE!</v>
      </c>
      <c r="JP84" s="1667"/>
      <c r="JQ84" s="1668"/>
      <c r="JR84" s="1819"/>
    </row>
    <row r="85" customFormat="false" ht="11.25" hidden="false" customHeight="true" outlineLevel="0" collapsed="false">
      <c r="A85" s="1611"/>
      <c r="B85" s="1670" t="s">
        <v>663</v>
      </c>
      <c r="C85" s="1672" t="n">
        <v>5220</v>
      </c>
      <c r="D85" s="1868" t="n">
        <v>1131</v>
      </c>
      <c r="E85" s="1672" t="n">
        <v>917</v>
      </c>
      <c r="F85" s="1877" t="n">
        <v>1091</v>
      </c>
      <c r="G85" s="1686"/>
      <c r="H85" s="1686"/>
      <c r="I85" s="1686"/>
      <c r="J85" s="1686"/>
      <c r="K85" s="1686"/>
      <c r="L85" s="1686"/>
      <c r="M85" s="1686"/>
      <c r="N85" s="1686"/>
      <c r="O85" s="1686"/>
      <c r="P85" s="1686"/>
      <c r="Q85" s="1686"/>
      <c r="R85" s="1686"/>
      <c r="S85" s="1686"/>
      <c r="T85" s="1686"/>
      <c r="U85" s="1686"/>
      <c r="V85" s="1686"/>
      <c r="W85" s="1687"/>
      <c r="X85" s="1675"/>
      <c r="Y85" s="1689"/>
      <c r="Z85" s="1826"/>
      <c r="AA85" s="1678" t="n">
        <f aca="false">COUNTA(C85:Z85)</f>
        <v>4</v>
      </c>
      <c r="AB85" s="1679"/>
      <c r="AC85" s="1820"/>
      <c r="AD85" s="1820"/>
      <c r="AE85" s="1673"/>
      <c r="AF85" s="1673"/>
      <c r="AG85" s="1673"/>
      <c r="AH85" s="1673"/>
      <c r="AI85" s="1673"/>
      <c r="AJ85" s="1673"/>
      <c r="AK85" s="1673"/>
      <c r="AL85" s="1673"/>
      <c r="AM85" s="1673"/>
      <c r="AN85" s="1673"/>
      <c r="AO85" s="1674"/>
      <c r="AP85" s="1675"/>
      <c r="AQ85" s="1676"/>
      <c r="AR85" s="1677"/>
      <c r="AS85" s="1678" t="n">
        <f aca="false">COUNTA(AC85:AR85)</f>
        <v>0</v>
      </c>
      <c r="AT85" s="1679"/>
      <c r="AU85" s="1680"/>
      <c r="AV85" s="1680"/>
      <c r="AW85" s="1680" t="n">
        <v>616</v>
      </c>
      <c r="AX85" s="1680"/>
      <c r="AY85" s="1680"/>
      <c r="AZ85" s="1680"/>
      <c r="BA85" s="1680"/>
      <c r="BB85" s="1680"/>
      <c r="BC85" s="1680"/>
      <c r="BD85" s="1680"/>
      <c r="BE85" s="1680"/>
      <c r="BF85" s="1680"/>
      <c r="BG85" s="1680"/>
      <c r="BH85" s="1680"/>
      <c r="BI85" s="1680"/>
      <c r="BJ85" s="1680"/>
      <c r="BK85" s="1680"/>
      <c r="BL85" s="1680"/>
      <c r="BM85" s="1680"/>
      <c r="BN85" s="1680"/>
      <c r="BO85" s="1680"/>
      <c r="BP85" s="1680"/>
      <c r="BQ85" s="1680"/>
      <c r="BR85" s="1681"/>
      <c r="BS85" s="1681"/>
      <c r="BT85" s="1681"/>
      <c r="BU85" s="1678" t="n">
        <f aca="false">COUNTA(AU85:BT85)</f>
        <v>1</v>
      </c>
      <c r="BV85" s="1679"/>
      <c r="BW85" s="1844"/>
      <c r="BX85" s="1673"/>
      <c r="BY85" s="1673"/>
      <c r="BZ85" s="1673"/>
      <c r="CA85" s="1673"/>
      <c r="CB85" s="1673"/>
      <c r="CC85" s="1673"/>
      <c r="CD85" s="1673"/>
      <c r="CE85" s="1673"/>
      <c r="CF85" s="1673"/>
      <c r="CG85" s="1673"/>
      <c r="CH85" s="1673"/>
      <c r="CI85" s="1674"/>
      <c r="CJ85" s="1675"/>
      <c r="CK85" s="1676"/>
      <c r="CL85" s="1677"/>
      <c r="CM85" s="1678" t="n">
        <f aca="false">COUNTA(BW85:CL85)</f>
        <v>0</v>
      </c>
      <c r="CN85" s="1679"/>
      <c r="CO85" s="1679" t="n">
        <f aca="false">AA85+AS85+BU85+CM85</f>
        <v>5</v>
      </c>
      <c r="CP85" s="1679"/>
      <c r="CQ85" s="1673"/>
      <c r="CR85" s="1673"/>
      <c r="CS85" s="1673"/>
      <c r="CT85" s="1673"/>
      <c r="CU85" s="1673"/>
      <c r="CV85" s="1673"/>
      <c r="CW85" s="1673"/>
      <c r="CX85" s="1673"/>
      <c r="CY85" s="1673"/>
      <c r="CZ85" s="1673"/>
      <c r="DA85" s="1673"/>
      <c r="DB85" s="1673"/>
      <c r="DC85" s="1674"/>
      <c r="DD85" s="1675"/>
      <c r="DE85" s="1676"/>
      <c r="DF85" s="1677"/>
      <c r="DG85" s="1683" t="n">
        <f aca="false">SUBTOTAL(9,CQ87:DF87)</f>
        <v>0</v>
      </c>
      <c r="DH85" s="1684"/>
      <c r="DI85" s="1682"/>
      <c r="DJ85" s="1673"/>
      <c r="DK85" s="1673"/>
      <c r="DL85" s="1673"/>
      <c r="DM85" s="1673"/>
      <c r="DN85" s="1673"/>
      <c r="DO85" s="1673"/>
      <c r="DP85" s="1673"/>
      <c r="DQ85" s="1673"/>
      <c r="DR85" s="1673"/>
      <c r="DS85" s="1673"/>
      <c r="DT85" s="1673"/>
      <c r="DU85" s="1674"/>
      <c r="DV85" s="1675"/>
      <c r="DW85" s="1676"/>
      <c r="DX85" s="1677"/>
      <c r="DY85" s="1683" t="n">
        <f aca="false">COUNTA(DI85:DX85)</f>
        <v>0</v>
      </c>
      <c r="DZ85" s="1684"/>
      <c r="EA85" s="1673"/>
      <c r="EB85" s="1673"/>
      <c r="EC85" s="1673"/>
      <c r="ED85" s="1673"/>
      <c r="EE85" s="1686"/>
      <c r="EF85" s="1673"/>
      <c r="EG85" s="1673"/>
      <c r="EH85" s="1673"/>
      <c r="EI85" s="1673"/>
      <c r="EJ85" s="1673"/>
      <c r="EK85" s="1673"/>
      <c r="EL85" s="1673"/>
      <c r="EM85" s="1673"/>
      <c r="EN85" s="1673"/>
      <c r="EO85" s="1673"/>
      <c r="EP85" s="1673"/>
      <c r="EQ85" s="1673"/>
      <c r="ER85" s="1673"/>
      <c r="ES85" s="1673"/>
      <c r="ET85" s="1673"/>
      <c r="EU85" s="1673"/>
      <c r="EV85" s="1673"/>
      <c r="EW85" s="1673"/>
      <c r="EX85" s="1673"/>
      <c r="EY85" s="1674"/>
      <c r="EZ85" s="1675"/>
      <c r="FA85" s="1676"/>
      <c r="FB85" s="1677"/>
      <c r="FC85" s="1683" t="n">
        <f aca="false">COUNTA(EA85:FB85)</f>
        <v>0</v>
      </c>
      <c r="FD85" s="1684"/>
      <c r="FE85" s="1673"/>
      <c r="FF85" s="1673"/>
      <c r="FG85" s="1673"/>
      <c r="FH85" s="1673"/>
      <c r="FI85" s="1673"/>
      <c r="FJ85" s="1673"/>
      <c r="FK85" s="1673"/>
      <c r="FL85" s="1673"/>
      <c r="FM85" s="1673"/>
      <c r="FN85" s="1674"/>
      <c r="FO85" s="1675"/>
      <c r="FP85" s="1676"/>
      <c r="FQ85" s="1677"/>
      <c r="FR85" s="1683" t="n">
        <f aca="false">COUNTA(FE85:FQ85)</f>
        <v>0</v>
      </c>
      <c r="FS85" s="1684"/>
      <c r="FT85" s="1673"/>
      <c r="FU85" s="1673"/>
      <c r="FV85" s="1673"/>
      <c r="FW85" s="1673"/>
      <c r="FX85" s="1673"/>
      <c r="FY85" s="1673"/>
      <c r="FZ85" s="1673"/>
      <c r="GA85" s="1673"/>
      <c r="GB85" s="1673"/>
      <c r="GC85" s="1673"/>
      <c r="GD85" s="1673"/>
      <c r="GE85" s="1673"/>
      <c r="GF85" s="1673"/>
      <c r="GG85" s="1673"/>
      <c r="GH85" s="1673"/>
      <c r="GI85" s="1673"/>
      <c r="GJ85" s="1673"/>
      <c r="GK85" s="1673"/>
      <c r="GL85" s="1673"/>
      <c r="GM85" s="1673"/>
      <c r="GN85" s="1673"/>
      <c r="GO85" s="1673"/>
      <c r="GP85" s="1673"/>
      <c r="GQ85" s="1673"/>
      <c r="GR85" s="1673"/>
      <c r="GS85" s="1674"/>
      <c r="GT85" s="1675"/>
      <c r="GU85" s="1676"/>
      <c r="GV85" s="1677"/>
      <c r="GW85" s="1690" t="n">
        <f aca="false">SUBTOTAL(9,FT87:GV87)</f>
        <v>0</v>
      </c>
      <c r="GX85" s="1679" t="n">
        <f aca="false">SUBTOTAL(9,FT87:GV87)</f>
        <v>0</v>
      </c>
      <c r="GY85" s="1691"/>
      <c r="GZ85" s="1845"/>
      <c r="HA85" s="1846"/>
      <c r="HB85" s="1694"/>
      <c r="HC85" s="1695"/>
      <c r="HD85" s="1696"/>
      <c r="HE85" s="1697"/>
      <c r="HF85" s="1698"/>
      <c r="HG85" s="1700"/>
      <c r="HH85" s="1700"/>
      <c r="HI85" s="1847"/>
      <c r="HJ85" s="1686"/>
      <c r="HK85" s="1686"/>
      <c r="HL85" s="1686"/>
      <c r="HM85" s="1686"/>
      <c r="HN85" s="1686"/>
      <c r="HO85" s="1686"/>
      <c r="HP85" s="1686"/>
      <c r="HQ85" s="1686"/>
      <c r="HR85" s="1686"/>
      <c r="HS85" s="1686"/>
      <c r="HT85" s="1686"/>
      <c r="HU85" s="1686"/>
      <c r="HV85" s="1686"/>
      <c r="HW85" s="1686"/>
      <c r="HX85" s="1686"/>
      <c r="HY85" s="1686"/>
      <c r="HZ85" s="1687"/>
      <c r="IA85" s="1688"/>
      <c r="IB85" s="1689"/>
      <c r="IC85" s="1677"/>
      <c r="ID85" s="1678" t="n">
        <f aca="false">SUBTOTAL(9,HG87:IC87)</f>
        <v>0</v>
      </c>
      <c r="IE85" s="1702"/>
      <c r="IF85" s="1703"/>
      <c r="IG85" s="1703"/>
      <c r="IH85" s="1704"/>
      <c r="II85" s="1705"/>
      <c r="IJ85" s="1706"/>
      <c r="IK85" s="1707" t="n">
        <f aca="false">SUBTOTAL(9,IF87:IJ87)</f>
        <v>0</v>
      </c>
      <c r="IL85" s="1708"/>
      <c r="IM85" s="1709"/>
      <c r="IN85" s="1710"/>
      <c r="IO85" s="1711"/>
      <c r="IP85" s="1711"/>
      <c r="IQ85" s="1711"/>
      <c r="IR85" s="1711"/>
      <c r="IS85" s="1711"/>
      <c r="IT85" s="1711"/>
      <c r="IU85" s="1711"/>
      <c r="IV85" s="1712"/>
      <c r="IW85" s="1713"/>
      <c r="IX85" s="1714"/>
      <c r="IY85" s="1715"/>
      <c r="IZ85" s="1678" t="n">
        <f aca="false">SUBTOTAL(3,IM85:IY85)</f>
        <v>0</v>
      </c>
      <c r="JA85" s="1716"/>
      <c r="JB85" s="1717"/>
      <c r="JC85" s="1718"/>
      <c r="JD85" s="1719"/>
      <c r="JE85" s="1720"/>
      <c r="JF85" s="1721"/>
      <c r="JG85" s="1827"/>
      <c r="JH85" s="1722"/>
      <c r="JI85" s="1722"/>
      <c r="JJ85" s="1723"/>
      <c r="JK85" s="1724"/>
      <c r="JL85" s="1725"/>
      <c r="JM85" s="1664"/>
      <c r="JN85" s="1665"/>
      <c r="JO85" s="1666"/>
      <c r="JP85" s="1726"/>
      <c r="JQ85" s="1727"/>
      <c r="JR85" s="1728"/>
    </row>
    <row r="86" customFormat="false" ht="11.25" hidden="false" customHeight="true" outlineLevel="0" collapsed="false">
      <c r="A86" s="1611"/>
      <c r="B86" s="1729" t="s">
        <v>661</v>
      </c>
      <c r="C86" s="1731" t="n">
        <v>30</v>
      </c>
      <c r="D86" s="1730" t="n">
        <v>40</v>
      </c>
      <c r="E86" s="1731" t="n">
        <v>30</v>
      </c>
      <c r="F86" s="1849" t="n">
        <v>30</v>
      </c>
      <c r="G86" s="1744"/>
      <c r="H86" s="1744"/>
      <c r="I86" s="1744"/>
      <c r="J86" s="1744"/>
      <c r="K86" s="1744"/>
      <c r="L86" s="1744"/>
      <c r="M86" s="1744"/>
      <c r="N86" s="1744"/>
      <c r="O86" s="1744"/>
      <c r="P86" s="1744"/>
      <c r="Q86" s="1744"/>
      <c r="R86" s="1744"/>
      <c r="S86" s="1744"/>
      <c r="T86" s="1744"/>
      <c r="U86" s="1744"/>
      <c r="V86" s="1744"/>
      <c r="W86" s="1745"/>
      <c r="X86" s="1734"/>
      <c r="Y86" s="1747"/>
      <c r="Z86" s="1833"/>
      <c r="AA86" s="1737" t="n">
        <f aca="false">SUBTOTAL(9,C86:Z86)</f>
        <v>130</v>
      </c>
      <c r="AB86" s="1738" t="n">
        <f aca="false">AA86+AB82</f>
        <v>550</v>
      </c>
      <c r="AC86" s="1828"/>
      <c r="AD86" s="1828"/>
      <c r="AE86" s="1732"/>
      <c r="AF86" s="1732"/>
      <c r="AG86" s="1732"/>
      <c r="AH86" s="1732"/>
      <c r="AI86" s="1732"/>
      <c r="AJ86" s="1732"/>
      <c r="AK86" s="1732"/>
      <c r="AL86" s="1732"/>
      <c r="AM86" s="1732"/>
      <c r="AN86" s="1732"/>
      <c r="AO86" s="1733"/>
      <c r="AP86" s="1734"/>
      <c r="AQ86" s="1735"/>
      <c r="AR86" s="1736"/>
      <c r="AS86" s="1737" t="n">
        <f aca="false">SUBTOTAL(9,AC86:AR86)</f>
        <v>0</v>
      </c>
      <c r="AT86" s="1738" t="n">
        <f aca="false">AS86+AT82</f>
        <v>0</v>
      </c>
      <c r="AU86" s="1739"/>
      <c r="AV86" s="1739"/>
      <c r="AW86" s="1739" t="n">
        <v>20</v>
      </c>
      <c r="AX86" s="1732"/>
      <c r="AY86" s="1732"/>
      <c r="AZ86" s="1732"/>
      <c r="BA86" s="1732"/>
      <c r="BB86" s="1732"/>
      <c r="BC86" s="1732"/>
      <c r="BD86" s="1732"/>
      <c r="BE86" s="1732"/>
      <c r="BF86" s="1732"/>
      <c r="BG86" s="1732"/>
      <c r="BH86" s="1732"/>
      <c r="BI86" s="1732"/>
      <c r="BJ86" s="1732"/>
      <c r="BK86" s="1732"/>
      <c r="BL86" s="1732"/>
      <c r="BM86" s="1732"/>
      <c r="BN86" s="1732"/>
      <c r="BO86" s="1732"/>
      <c r="BP86" s="1732"/>
      <c r="BQ86" s="1733"/>
      <c r="BR86" s="1734"/>
      <c r="BS86" s="1735"/>
      <c r="BT86" s="1736"/>
      <c r="BU86" s="1737" t="n">
        <f aca="false">SUBTOTAL(9,AU86:BT86)</f>
        <v>20</v>
      </c>
      <c r="BV86" s="1738" t="n">
        <f aca="false">BU86+BV82</f>
        <v>222</v>
      </c>
      <c r="BW86" s="1851"/>
      <c r="BX86" s="1732"/>
      <c r="BY86" s="1732"/>
      <c r="BZ86" s="1732"/>
      <c r="CA86" s="1732"/>
      <c r="CB86" s="1732"/>
      <c r="CC86" s="1732"/>
      <c r="CD86" s="1732"/>
      <c r="CE86" s="1732"/>
      <c r="CF86" s="1732"/>
      <c r="CG86" s="1732"/>
      <c r="CH86" s="1732"/>
      <c r="CI86" s="1733"/>
      <c r="CJ86" s="1734"/>
      <c r="CK86" s="1735"/>
      <c r="CL86" s="1736"/>
      <c r="CM86" s="1737" t="n">
        <f aca="false">SUBTOTAL(9,BW86:CL86)</f>
        <v>0</v>
      </c>
      <c r="CN86" s="1738" t="n">
        <f aca="false">CM86+CN82</f>
        <v>0</v>
      </c>
      <c r="CO86" s="1738" t="n">
        <f aca="false">AA86+AS86+BU86+CM86</f>
        <v>150</v>
      </c>
      <c r="CP86" s="1738" t="n">
        <f aca="false">CO86+CP82</f>
        <v>772</v>
      </c>
      <c r="CQ86" s="1732"/>
      <c r="CR86" s="1732"/>
      <c r="CS86" s="1732"/>
      <c r="CT86" s="1732"/>
      <c r="CU86" s="1732"/>
      <c r="CV86" s="1732"/>
      <c r="CW86" s="1732"/>
      <c r="CX86" s="1732"/>
      <c r="CY86" s="1732"/>
      <c r="CZ86" s="1732"/>
      <c r="DA86" s="1732"/>
      <c r="DB86" s="1732"/>
      <c r="DC86" s="1733"/>
      <c r="DD86" s="1734"/>
      <c r="DE86" s="1735"/>
      <c r="DF86" s="1736"/>
      <c r="DG86" s="1741" t="n">
        <f aca="false">SUBTOTAL(9,CQ86:DF86)</f>
        <v>0</v>
      </c>
      <c r="DH86" s="1742" t="n">
        <f aca="false">DG86:DG86+IF($B82:$B82=2,0,DH82:DH82)</f>
        <v>0</v>
      </c>
      <c r="DI86" s="1740"/>
      <c r="DJ86" s="1732"/>
      <c r="DK86" s="1732"/>
      <c r="DL86" s="1732"/>
      <c r="DM86" s="1732"/>
      <c r="DN86" s="1732"/>
      <c r="DO86" s="1732"/>
      <c r="DP86" s="1732"/>
      <c r="DQ86" s="1732"/>
      <c r="DR86" s="1732"/>
      <c r="DS86" s="1732"/>
      <c r="DT86" s="1732"/>
      <c r="DU86" s="1733"/>
      <c r="DV86" s="1734"/>
      <c r="DW86" s="1735"/>
      <c r="DX86" s="1736"/>
      <c r="DY86" s="1741" t="n">
        <f aca="false">SUBTOTAL(9,DI86:DX86)</f>
        <v>0</v>
      </c>
      <c r="DZ86" s="1742" t="n">
        <f aca="false">DY86:DY86+IF($B82:$B82=2,0,DZ82:DZ82)</f>
        <v>0</v>
      </c>
      <c r="EA86" s="1732"/>
      <c r="EB86" s="1732"/>
      <c r="EC86" s="1732"/>
      <c r="ED86" s="1732"/>
      <c r="EE86" s="1732"/>
      <c r="EF86" s="1732"/>
      <c r="EG86" s="1732"/>
      <c r="EH86" s="1732"/>
      <c r="EI86" s="1732"/>
      <c r="EJ86" s="1732"/>
      <c r="EK86" s="1732"/>
      <c r="EL86" s="1732"/>
      <c r="EM86" s="1732"/>
      <c r="EN86" s="1732"/>
      <c r="EO86" s="1732"/>
      <c r="EP86" s="1732"/>
      <c r="EQ86" s="1732"/>
      <c r="ER86" s="1732"/>
      <c r="ES86" s="1732"/>
      <c r="ET86" s="1732"/>
      <c r="EU86" s="1732"/>
      <c r="EV86" s="1732"/>
      <c r="EW86" s="1732"/>
      <c r="EX86" s="1732"/>
      <c r="EY86" s="1733"/>
      <c r="EZ86" s="1734"/>
      <c r="FA86" s="1735"/>
      <c r="FB86" s="1736"/>
      <c r="FC86" s="1741" t="n">
        <f aca="false">SUBTOTAL(9,EA86:FB86)</f>
        <v>0</v>
      </c>
      <c r="FD86" s="1742" t="n">
        <f aca="false">FC86:FC86+IF($B82:$B82=2,0,FD82:FD82)</f>
        <v>171</v>
      </c>
      <c r="FE86" s="1732"/>
      <c r="FF86" s="1732"/>
      <c r="FG86" s="1732"/>
      <c r="FH86" s="1732"/>
      <c r="FI86" s="1732"/>
      <c r="FJ86" s="1732"/>
      <c r="FK86" s="1732"/>
      <c r="FL86" s="1732"/>
      <c r="FM86" s="1732"/>
      <c r="FN86" s="1733"/>
      <c r="FO86" s="1734"/>
      <c r="FP86" s="1735"/>
      <c r="FQ86" s="1736"/>
      <c r="FR86" s="1741" t="n">
        <f aca="false">SUBTOTAL(9,FE86:FQ86)</f>
        <v>0</v>
      </c>
      <c r="FS86" s="1742" t="n">
        <f aca="false">FR86:FR86+IF($B82:$B82=2,0,FS82:FS82)</f>
        <v>0</v>
      </c>
      <c r="FT86" s="1732"/>
      <c r="FU86" s="1732"/>
      <c r="FV86" s="1732"/>
      <c r="FW86" s="1732"/>
      <c r="FX86" s="1732"/>
      <c r="FY86" s="1732"/>
      <c r="FZ86" s="1732"/>
      <c r="GA86" s="1732"/>
      <c r="GB86" s="1732"/>
      <c r="GC86" s="1732"/>
      <c r="GD86" s="1732"/>
      <c r="GE86" s="1732"/>
      <c r="GF86" s="1732"/>
      <c r="GG86" s="1732"/>
      <c r="GH86" s="1732"/>
      <c r="GI86" s="1732"/>
      <c r="GJ86" s="1732"/>
      <c r="GK86" s="1732"/>
      <c r="GL86" s="1732"/>
      <c r="GM86" s="1732"/>
      <c r="GN86" s="1732"/>
      <c r="GO86" s="1732"/>
      <c r="GP86" s="1732"/>
      <c r="GQ86" s="1732"/>
      <c r="GR86" s="1732"/>
      <c r="GS86" s="1733"/>
      <c r="GT86" s="1734"/>
      <c r="GU86" s="1735"/>
      <c r="GV86" s="1736"/>
      <c r="GW86" s="1748" t="n">
        <f aca="false">SUBTOTAL(9,FT86:GV86)</f>
        <v>0</v>
      </c>
      <c r="GX86" s="1738" t="n">
        <f aca="false">SUBTOTAL(9,FT86:GV86)</f>
        <v>0</v>
      </c>
      <c r="GY86" s="1737" t="n">
        <f aca="false">GX86:GX86+IF($B82:$B82=2,0,GY82:GY82)</f>
        <v>0</v>
      </c>
      <c r="GZ86" s="1749"/>
      <c r="HA86" s="1750"/>
      <c r="HB86" s="1751" t="e">
        <f aca="false">'02.24 НГДП по датам'!BA86</f>
        <v>#VALUE!</v>
      </c>
      <c r="HC86" s="1752" t="e">
        <f aca="false">SUBTOTAL(9,GZ86:HB86)</f>
        <v>#VALUE!</v>
      </c>
      <c r="HD86" s="1753" t="n">
        <f aca="false">$HD$3+HD82</f>
        <v>722.57</v>
      </c>
      <c r="HE86" s="1754" t="n">
        <f aca="false">$HE$3+HE82</f>
        <v>227.43</v>
      </c>
      <c r="HF86" s="1831" t="n">
        <f aca="false">SUM(HD86:HE86)</f>
        <v>950</v>
      </c>
      <c r="HG86" s="1757"/>
      <c r="HH86" s="1757" t="n">
        <v>16</v>
      </c>
      <c r="HI86" s="1832"/>
      <c r="HJ86" s="1744"/>
      <c r="HK86" s="1744"/>
      <c r="HL86" s="1744"/>
      <c r="HM86" s="1744"/>
      <c r="HN86" s="1744"/>
      <c r="HO86" s="1744"/>
      <c r="HP86" s="1744"/>
      <c r="HQ86" s="1744"/>
      <c r="HR86" s="1744"/>
      <c r="HS86" s="1744"/>
      <c r="HT86" s="1744"/>
      <c r="HU86" s="1744"/>
      <c r="HV86" s="1744"/>
      <c r="HW86" s="1744"/>
      <c r="HX86" s="1744"/>
      <c r="HY86" s="1744"/>
      <c r="HZ86" s="1745"/>
      <c r="IA86" s="1746"/>
      <c r="IB86" s="1747"/>
      <c r="IC86" s="1736"/>
      <c r="ID86" s="1737" t="n">
        <f aca="false">SUBTOTAL(9,HG86:IC86)</f>
        <v>16</v>
      </c>
      <c r="IE86" s="1748" t="n">
        <f aca="false">ID86:ID86+IF($B82:$B82=2,0,IE82:IE82)</f>
        <v>174</v>
      </c>
      <c r="IF86" s="1759"/>
      <c r="IG86" s="1759"/>
      <c r="IH86" s="1760"/>
      <c r="II86" s="1761"/>
      <c r="IJ86" s="1762"/>
      <c r="IK86" s="1763" t="n">
        <f aca="false">SUBTOTAL(9,IF86:IJ86)</f>
        <v>0</v>
      </c>
      <c r="IL86" s="1764" t="n">
        <f aca="false">IK86:IK86+IF($B82:$B82=2,0,IL82:IL82)</f>
        <v>0</v>
      </c>
      <c r="IM86" s="1765"/>
      <c r="IN86" s="1765"/>
      <c r="IO86" s="1732"/>
      <c r="IP86" s="1732"/>
      <c r="IQ86" s="1732"/>
      <c r="IR86" s="1732"/>
      <c r="IS86" s="1732"/>
      <c r="IT86" s="1732"/>
      <c r="IU86" s="1732"/>
      <c r="IV86" s="1733"/>
      <c r="IW86" s="1734"/>
      <c r="IX86" s="1735"/>
      <c r="IY86" s="1736"/>
      <c r="IZ86" s="1737" t="n">
        <f aca="false">SUBTOTAL(9,IM86:IY86)</f>
        <v>0</v>
      </c>
      <c r="JA86" s="1738" t="n">
        <f aca="false">IZ86:IZ86+IF($B82:$B82=2,0,JA82:JA82)</f>
        <v>11</v>
      </c>
      <c r="JB86" s="1766"/>
      <c r="JC86" s="1767" t="e">
        <f aca="false">'02.24 НГДП по датам'!BT86</f>
        <v>#VALUE!</v>
      </c>
      <c r="JD86" s="1834" t="n">
        <f aca="false">$JD$14</f>
        <v>0</v>
      </c>
      <c r="JE86" s="1769" t="e">
        <f aca="false">SUBTOTAL(9,JB86:JD86)</f>
        <v>#VALUE!</v>
      </c>
      <c r="JF86" s="1770" t="n">
        <f aca="false">SUMIF($C$5:JE$5,"Накопленный эффект, т/сут",$C86:JE86)+SUMIF($C$5:JE$5,"Нараст.  по потенциалу",$C86:JE86)-SUMIF($C$5:JE$5,"Нараст. по остановкам",$C86:JE86)-SUMIF($C$5:JE$5,"ИТОГО перевод в ППД",$C86:JE86)-SUMIF($C$5:JE$5,"ИТОГО  нерент, по распоряж.",$C86:JE86)-SUMIF($C$5:JE$5,"ИТОГО ост. дебит от ЗБС, Углуб., ПВЛГ/ПНЛГ",$C86:JE86)</f>
        <v>758</v>
      </c>
      <c r="JG86" s="1764"/>
      <c r="JH86" s="1771"/>
      <c r="JI86" s="1771"/>
      <c r="JJ86" s="1772"/>
      <c r="JK86" s="1773"/>
      <c r="JL86" s="1763" t="n">
        <f aca="false">SUBTOTAL(9,JG86:JJ86)</f>
        <v>0</v>
      </c>
      <c r="JM86" s="1664"/>
      <c r="JN86" s="1665"/>
      <c r="JO86" s="1666"/>
      <c r="JP86" s="1774" t="n">
        <f aca="false">JP$4:JP$4+SUMIF($C$5:JL$5,"Нараст. по остановкам",$C86:JL86)-SUMIF($C$5:JL$5,"Нараст.  по потенциалу",$C86:JL86)</f>
        <v>826.705</v>
      </c>
      <c r="JQ86" s="1775" t="n">
        <f aca="false">'02.24 ННГ без НГДП по датам'!JP86</f>
        <v>744.812</v>
      </c>
      <c r="JR86" s="1776" t="n">
        <f aca="false">'02.24 НГДП по датам'!CB86</f>
        <v>81.893</v>
      </c>
    </row>
    <row r="87" customFormat="false" ht="1.5" hidden="false" customHeight="true" outlineLevel="0" collapsed="false">
      <c r="A87" s="1777"/>
      <c r="B87" s="1777"/>
      <c r="C87" s="1778"/>
      <c r="D87" s="1778"/>
      <c r="E87" s="1778"/>
      <c r="F87" s="1778"/>
      <c r="G87" s="1779"/>
      <c r="H87" s="1779"/>
      <c r="I87" s="1779"/>
      <c r="J87" s="1779"/>
      <c r="K87" s="1779"/>
      <c r="L87" s="1779"/>
      <c r="M87" s="1779"/>
      <c r="N87" s="1779"/>
      <c r="O87" s="1779"/>
      <c r="P87" s="1779"/>
      <c r="Q87" s="1779"/>
      <c r="R87" s="1779"/>
      <c r="S87" s="1779"/>
      <c r="T87" s="1779"/>
      <c r="U87" s="1779"/>
      <c r="V87" s="1779"/>
      <c r="W87" s="1779"/>
      <c r="X87" s="1780"/>
      <c r="Y87" s="1781"/>
      <c r="Z87" s="1782"/>
      <c r="AA87" s="1783"/>
      <c r="AB87" s="1783"/>
      <c r="AC87" s="1784"/>
      <c r="AD87" s="1784"/>
      <c r="AE87" s="1779"/>
      <c r="AF87" s="1779"/>
      <c r="AG87" s="1779"/>
      <c r="AH87" s="1779"/>
      <c r="AI87" s="1779"/>
      <c r="AJ87" s="1779"/>
      <c r="AK87" s="1779"/>
      <c r="AL87" s="1779"/>
      <c r="AM87" s="1779"/>
      <c r="AN87" s="1779"/>
      <c r="AO87" s="1779"/>
      <c r="AP87" s="1780"/>
      <c r="AQ87" s="1781"/>
      <c r="AR87" s="1782"/>
      <c r="AS87" s="1783"/>
      <c r="AT87" s="1783"/>
      <c r="AU87" s="1778"/>
      <c r="AV87" s="1778"/>
      <c r="AW87" s="1785"/>
      <c r="AX87" s="1779"/>
      <c r="AY87" s="1779"/>
      <c r="AZ87" s="1779"/>
      <c r="BA87" s="1779"/>
      <c r="BB87" s="1779"/>
      <c r="BC87" s="1779"/>
      <c r="BD87" s="1779"/>
      <c r="BE87" s="1779"/>
      <c r="BF87" s="1779"/>
      <c r="BG87" s="1779"/>
      <c r="BH87" s="1779"/>
      <c r="BI87" s="1779"/>
      <c r="BJ87" s="1779"/>
      <c r="BK87" s="1779"/>
      <c r="BL87" s="1779"/>
      <c r="BM87" s="1779"/>
      <c r="BN87" s="1779"/>
      <c r="BO87" s="1779"/>
      <c r="BP87" s="1779"/>
      <c r="BQ87" s="1779"/>
      <c r="BR87" s="1780"/>
      <c r="BS87" s="1781"/>
      <c r="BT87" s="1782"/>
      <c r="BU87" s="1783"/>
      <c r="BV87" s="1783"/>
      <c r="BW87" s="1784"/>
      <c r="BX87" s="1779"/>
      <c r="BY87" s="1779"/>
      <c r="BZ87" s="1779"/>
      <c r="CA87" s="1779"/>
      <c r="CB87" s="1779"/>
      <c r="CC87" s="1779"/>
      <c r="CD87" s="1779"/>
      <c r="CE87" s="1779"/>
      <c r="CF87" s="1779"/>
      <c r="CG87" s="1779"/>
      <c r="CH87" s="1779"/>
      <c r="CI87" s="1779"/>
      <c r="CJ87" s="1780"/>
      <c r="CK87" s="1781"/>
      <c r="CL87" s="1782"/>
      <c r="CM87" s="1783"/>
      <c r="CN87" s="1783"/>
      <c r="CO87" s="1783"/>
      <c r="CP87" s="1783"/>
      <c r="CQ87" s="1779"/>
      <c r="CR87" s="1779"/>
      <c r="CS87" s="1779"/>
      <c r="CT87" s="1779"/>
      <c r="CU87" s="1779"/>
      <c r="CV87" s="1779"/>
      <c r="CW87" s="1779"/>
      <c r="CX87" s="1779"/>
      <c r="CY87" s="1779"/>
      <c r="CZ87" s="1779"/>
      <c r="DA87" s="1779"/>
      <c r="DB87" s="1779"/>
      <c r="DC87" s="1779"/>
      <c r="DD87" s="1780"/>
      <c r="DE87" s="1781"/>
      <c r="DF87" s="1782"/>
      <c r="DG87" s="1783"/>
      <c r="DH87" s="1783"/>
      <c r="DI87" s="1852"/>
      <c r="DJ87" s="1779"/>
      <c r="DK87" s="1779"/>
      <c r="DL87" s="1779"/>
      <c r="DM87" s="1779"/>
      <c r="DN87" s="1779"/>
      <c r="DO87" s="1779"/>
      <c r="DP87" s="1779"/>
      <c r="DQ87" s="1779"/>
      <c r="DR87" s="1779"/>
      <c r="DS87" s="1779"/>
      <c r="DT87" s="1779"/>
      <c r="DU87" s="1779"/>
      <c r="DV87" s="1780"/>
      <c r="DW87" s="1781"/>
      <c r="DX87" s="1782"/>
      <c r="DY87" s="1783"/>
      <c r="DZ87" s="1783"/>
      <c r="EA87" s="1864"/>
      <c r="EB87" s="1779"/>
      <c r="EC87" s="1779"/>
      <c r="ED87" s="1779"/>
      <c r="EE87" s="1779"/>
      <c r="EF87" s="1779"/>
      <c r="EG87" s="1779"/>
      <c r="EH87" s="1779"/>
      <c r="EI87" s="1779"/>
      <c r="EJ87" s="1779"/>
      <c r="EK87" s="1779"/>
      <c r="EL87" s="1779"/>
      <c r="EM87" s="1779"/>
      <c r="EN87" s="1779"/>
      <c r="EO87" s="1779"/>
      <c r="EP87" s="1779"/>
      <c r="EQ87" s="1779"/>
      <c r="ER87" s="1779"/>
      <c r="ES87" s="1779"/>
      <c r="ET87" s="1779"/>
      <c r="EU87" s="1779"/>
      <c r="EV87" s="1779"/>
      <c r="EW87" s="1779"/>
      <c r="EX87" s="1779"/>
      <c r="EY87" s="1779"/>
      <c r="EZ87" s="1780"/>
      <c r="FA87" s="1781"/>
      <c r="FB87" s="1782"/>
      <c r="FC87" s="1783"/>
      <c r="FD87" s="1783"/>
      <c r="FE87" s="1779"/>
      <c r="FF87" s="1779"/>
      <c r="FG87" s="1779"/>
      <c r="FH87" s="1779"/>
      <c r="FI87" s="1779"/>
      <c r="FJ87" s="1779"/>
      <c r="FK87" s="1779"/>
      <c r="FL87" s="1779"/>
      <c r="FM87" s="1779"/>
      <c r="FN87" s="1779"/>
      <c r="FO87" s="1780"/>
      <c r="FP87" s="1781"/>
      <c r="FQ87" s="1782"/>
      <c r="FR87" s="1783"/>
      <c r="FS87" s="1783"/>
      <c r="FT87" s="1779"/>
      <c r="FU87" s="1779"/>
      <c r="FV87" s="1779"/>
      <c r="FW87" s="1779"/>
      <c r="FX87" s="1779"/>
      <c r="FY87" s="1779"/>
      <c r="FZ87" s="1779"/>
      <c r="GA87" s="1779"/>
      <c r="GB87" s="1779"/>
      <c r="GC87" s="1779"/>
      <c r="GD87" s="1779"/>
      <c r="GE87" s="1779"/>
      <c r="GF87" s="1779"/>
      <c r="GG87" s="1779"/>
      <c r="GH87" s="1779"/>
      <c r="GI87" s="1779"/>
      <c r="GJ87" s="1779"/>
      <c r="GK87" s="1779"/>
      <c r="GL87" s="1779"/>
      <c r="GM87" s="1779"/>
      <c r="GN87" s="1779"/>
      <c r="GO87" s="1779"/>
      <c r="GP87" s="1779"/>
      <c r="GQ87" s="1779"/>
      <c r="GR87" s="1779"/>
      <c r="GS87" s="1779"/>
      <c r="GT87" s="1780"/>
      <c r="GU87" s="1781"/>
      <c r="GV87" s="1782"/>
      <c r="GW87" s="1783"/>
      <c r="GX87" s="1783"/>
      <c r="GY87" s="1783"/>
      <c r="GZ87" s="1787"/>
      <c r="HA87" s="1787"/>
      <c r="HB87" s="1788"/>
      <c r="HC87" s="1783"/>
      <c r="HD87" s="1783"/>
      <c r="HE87" s="1789"/>
      <c r="HF87" s="1790"/>
      <c r="HG87" s="1757"/>
      <c r="HH87" s="1757"/>
      <c r="HI87" s="1787"/>
      <c r="HJ87" s="1779"/>
      <c r="HK87" s="1779"/>
      <c r="HL87" s="1779"/>
      <c r="HM87" s="1779"/>
      <c r="HN87" s="1779"/>
      <c r="HO87" s="1779"/>
      <c r="HP87" s="1779"/>
      <c r="HQ87" s="1779"/>
      <c r="HR87" s="1779"/>
      <c r="HS87" s="1779"/>
      <c r="HT87" s="1779"/>
      <c r="HU87" s="1779"/>
      <c r="HV87" s="1779"/>
      <c r="HW87" s="1779"/>
      <c r="HX87" s="1779"/>
      <c r="HY87" s="1779"/>
      <c r="HZ87" s="1779"/>
      <c r="IA87" s="1780"/>
      <c r="IB87" s="1781"/>
      <c r="IC87" s="1782"/>
      <c r="ID87" s="1783"/>
      <c r="IE87" s="1783"/>
      <c r="IF87" s="1792"/>
      <c r="IG87" s="1792"/>
      <c r="IH87" s="1792"/>
      <c r="II87" s="1793"/>
      <c r="IJ87" s="1794"/>
      <c r="IK87" s="1792"/>
      <c r="IL87" s="1792"/>
      <c r="IM87" s="1795"/>
      <c r="IN87" s="1795"/>
      <c r="IO87" s="1779"/>
      <c r="IP87" s="1779"/>
      <c r="IQ87" s="1779"/>
      <c r="IR87" s="1779"/>
      <c r="IS87" s="1779"/>
      <c r="IT87" s="1779"/>
      <c r="IU87" s="1779"/>
      <c r="IV87" s="1779"/>
      <c r="IW87" s="1780"/>
      <c r="IX87" s="1781"/>
      <c r="IY87" s="1782"/>
      <c r="IZ87" s="1783"/>
      <c r="JA87" s="1783"/>
      <c r="JB87" s="1779"/>
      <c r="JC87" s="1788"/>
      <c r="JD87" s="1779"/>
      <c r="JE87" s="1783"/>
      <c r="JF87" s="1783"/>
      <c r="JG87" s="1792"/>
      <c r="JH87" s="1792"/>
      <c r="JI87" s="1792"/>
      <c r="JJ87" s="1792"/>
      <c r="JK87" s="1796"/>
      <c r="JL87" s="1792"/>
      <c r="JM87" s="1797"/>
      <c r="JN87" s="1797"/>
      <c r="JO87" s="1798"/>
      <c r="JP87" s="1797"/>
      <c r="JQ87" s="1797"/>
      <c r="JR87" s="1798"/>
    </row>
    <row r="88" customFormat="false" ht="11.25" hidden="false" customHeight="true" outlineLevel="0" collapsed="false">
      <c r="A88" s="1611" t="n">
        <f aca="false">A84+1</f>
        <v>45342</v>
      </c>
      <c r="B88" s="1612" t="s">
        <v>662</v>
      </c>
      <c r="C88" s="1614"/>
      <c r="D88" s="1614"/>
      <c r="E88" s="1614"/>
      <c r="F88" s="1614"/>
      <c r="G88" s="1878"/>
      <c r="H88" s="1837"/>
      <c r="I88" s="1627"/>
      <c r="J88" s="1627"/>
      <c r="K88" s="1627"/>
      <c r="L88" s="1627"/>
      <c r="M88" s="1627"/>
      <c r="N88" s="1627"/>
      <c r="O88" s="1627"/>
      <c r="P88" s="1627"/>
      <c r="Q88" s="1627"/>
      <c r="R88" s="1627"/>
      <c r="S88" s="1627"/>
      <c r="T88" s="1627"/>
      <c r="U88" s="1627"/>
      <c r="V88" s="1627"/>
      <c r="W88" s="1628"/>
      <c r="X88" s="1803"/>
      <c r="Y88" s="1804"/>
      <c r="Z88" s="1811"/>
      <c r="AA88" s="1620"/>
      <c r="AB88" s="1621"/>
      <c r="AC88" s="1802"/>
      <c r="AD88" s="1802"/>
      <c r="AE88" s="1615"/>
      <c r="AF88" s="1615"/>
      <c r="AG88" s="1615"/>
      <c r="AH88" s="1615"/>
      <c r="AI88" s="1615"/>
      <c r="AJ88" s="1615"/>
      <c r="AK88" s="1615"/>
      <c r="AL88" s="1615"/>
      <c r="AM88" s="1615"/>
      <c r="AN88" s="1615"/>
      <c r="AO88" s="1616"/>
      <c r="AP88" s="1799"/>
      <c r="AQ88" s="1800"/>
      <c r="AR88" s="1801"/>
      <c r="AS88" s="1620"/>
      <c r="AT88" s="1621"/>
      <c r="AU88" s="1622"/>
      <c r="AV88" s="1622"/>
      <c r="AW88" s="1614"/>
      <c r="AX88" s="1615"/>
      <c r="AY88" s="1615"/>
      <c r="AZ88" s="1615"/>
      <c r="BA88" s="1615"/>
      <c r="BB88" s="1615"/>
      <c r="BC88" s="1615"/>
      <c r="BD88" s="1615"/>
      <c r="BE88" s="1615"/>
      <c r="BF88" s="1615"/>
      <c r="BG88" s="1615"/>
      <c r="BH88" s="1615"/>
      <c r="BI88" s="1615"/>
      <c r="BJ88" s="1615"/>
      <c r="BK88" s="1615"/>
      <c r="BL88" s="1615"/>
      <c r="BM88" s="1615"/>
      <c r="BN88" s="1615"/>
      <c r="BO88" s="1615"/>
      <c r="BP88" s="1615"/>
      <c r="BQ88" s="1616"/>
      <c r="BR88" s="1617"/>
      <c r="BS88" s="1618"/>
      <c r="BT88" s="1619"/>
      <c r="BU88" s="1620"/>
      <c r="BV88" s="1621"/>
      <c r="BW88" s="1802"/>
      <c r="BX88" s="1873"/>
      <c r="BY88" s="1615"/>
      <c r="BZ88" s="1615"/>
      <c r="CA88" s="1615"/>
      <c r="CB88" s="1615"/>
      <c r="CC88" s="1615"/>
      <c r="CD88" s="1615"/>
      <c r="CE88" s="1615"/>
      <c r="CF88" s="1615"/>
      <c r="CG88" s="1615"/>
      <c r="CH88" s="1615"/>
      <c r="CI88" s="1616"/>
      <c r="CJ88" s="1799"/>
      <c r="CK88" s="1800"/>
      <c r="CL88" s="1801"/>
      <c r="CM88" s="1620"/>
      <c r="CN88" s="1621"/>
      <c r="CO88" s="1621"/>
      <c r="CP88" s="1621"/>
      <c r="CQ88" s="1615"/>
      <c r="CR88" s="1615"/>
      <c r="CS88" s="1615"/>
      <c r="CT88" s="1615"/>
      <c r="CU88" s="1615"/>
      <c r="CV88" s="1615"/>
      <c r="CW88" s="1615"/>
      <c r="CX88" s="1615"/>
      <c r="CY88" s="1615"/>
      <c r="CZ88" s="1615"/>
      <c r="DA88" s="1615"/>
      <c r="DB88" s="1615"/>
      <c r="DC88" s="1616"/>
      <c r="DD88" s="1799"/>
      <c r="DE88" s="1800"/>
      <c r="DF88" s="1801"/>
      <c r="DG88" s="1624"/>
      <c r="DH88" s="1625"/>
      <c r="DI88" s="1623"/>
      <c r="DJ88" s="1615"/>
      <c r="DK88" s="1615"/>
      <c r="DL88" s="1615"/>
      <c r="DM88" s="1615"/>
      <c r="DN88" s="1615"/>
      <c r="DO88" s="1615"/>
      <c r="DP88" s="1615"/>
      <c r="DQ88" s="1615"/>
      <c r="DR88" s="1615"/>
      <c r="DS88" s="1615"/>
      <c r="DT88" s="1615"/>
      <c r="DU88" s="1616"/>
      <c r="DV88" s="1799"/>
      <c r="DW88" s="1800"/>
      <c r="DX88" s="1801"/>
      <c r="DY88" s="1624"/>
      <c r="DZ88" s="1625"/>
      <c r="EA88" s="1615"/>
      <c r="EB88" s="1627"/>
      <c r="EC88" s="1627"/>
      <c r="ED88" s="1615"/>
      <c r="EE88" s="1615"/>
      <c r="EF88" s="1627"/>
      <c r="EG88" s="1627"/>
      <c r="EH88" s="1627"/>
      <c r="EI88" s="1627"/>
      <c r="EJ88" s="1627"/>
      <c r="EK88" s="1627"/>
      <c r="EL88" s="1627"/>
      <c r="EM88" s="1627"/>
      <c r="EN88" s="1627"/>
      <c r="EO88" s="1627"/>
      <c r="EP88" s="1627"/>
      <c r="EQ88" s="1627"/>
      <c r="ER88" s="1627"/>
      <c r="ES88" s="1627"/>
      <c r="ET88" s="1627"/>
      <c r="EU88" s="1627"/>
      <c r="EV88" s="1627"/>
      <c r="EW88" s="1627"/>
      <c r="EX88" s="1627"/>
      <c r="EY88" s="1628"/>
      <c r="EZ88" s="1803"/>
      <c r="FA88" s="1804"/>
      <c r="FB88" s="1811"/>
      <c r="FC88" s="1624"/>
      <c r="FD88" s="1625"/>
      <c r="FE88" s="1615"/>
      <c r="FF88" s="1627"/>
      <c r="FG88" s="1627"/>
      <c r="FH88" s="1627"/>
      <c r="FI88" s="1627"/>
      <c r="FJ88" s="1627"/>
      <c r="FK88" s="1627"/>
      <c r="FL88" s="1627"/>
      <c r="FM88" s="1627"/>
      <c r="FN88" s="1628"/>
      <c r="FO88" s="1803"/>
      <c r="FP88" s="1804"/>
      <c r="FQ88" s="1811"/>
      <c r="FR88" s="1624"/>
      <c r="FS88" s="1625"/>
      <c r="FT88" s="1615"/>
      <c r="FU88" s="1627"/>
      <c r="FV88" s="1627"/>
      <c r="FW88" s="1627"/>
      <c r="FX88" s="1627"/>
      <c r="FY88" s="1627"/>
      <c r="FZ88" s="1627"/>
      <c r="GA88" s="1627"/>
      <c r="GB88" s="1627"/>
      <c r="GC88" s="1627"/>
      <c r="GD88" s="1627"/>
      <c r="GE88" s="1627"/>
      <c r="GF88" s="1627"/>
      <c r="GG88" s="1627"/>
      <c r="GH88" s="1627"/>
      <c r="GI88" s="1627"/>
      <c r="GJ88" s="1627"/>
      <c r="GK88" s="1627"/>
      <c r="GL88" s="1627"/>
      <c r="GM88" s="1627"/>
      <c r="GN88" s="1627"/>
      <c r="GO88" s="1627"/>
      <c r="GP88" s="1627"/>
      <c r="GQ88" s="1627"/>
      <c r="GR88" s="1627"/>
      <c r="GS88" s="1628"/>
      <c r="GT88" s="1803"/>
      <c r="GU88" s="1804"/>
      <c r="GV88" s="1811"/>
      <c r="GW88" s="1631"/>
      <c r="GX88" s="1621"/>
      <c r="GY88" s="1620"/>
      <c r="GZ88" s="1838"/>
      <c r="HA88" s="1839"/>
      <c r="HB88" s="1807"/>
      <c r="HC88" s="1635"/>
      <c r="HD88" s="1636"/>
      <c r="HE88" s="1841"/>
      <c r="HF88" s="1638"/>
      <c r="HG88" s="1640"/>
      <c r="HH88" s="1640"/>
      <c r="HI88" s="1842"/>
      <c r="HJ88" s="1627"/>
      <c r="HK88" s="1627"/>
      <c r="HL88" s="1627"/>
      <c r="HM88" s="1627"/>
      <c r="HN88" s="1627"/>
      <c r="HO88" s="1627"/>
      <c r="HP88" s="1627"/>
      <c r="HQ88" s="1627"/>
      <c r="HR88" s="1627"/>
      <c r="HS88" s="1627"/>
      <c r="HT88" s="1627"/>
      <c r="HU88" s="1627"/>
      <c r="HV88" s="1627"/>
      <c r="HW88" s="1627"/>
      <c r="HX88" s="1627"/>
      <c r="HY88" s="1627"/>
      <c r="HZ88" s="1628"/>
      <c r="IA88" s="1803"/>
      <c r="IB88" s="1804"/>
      <c r="IC88" s="1801"/>
      <c r="ID88" s="1620"/>
      <c r="IE88" s="1631"/>
      <c r="IF88" s="1642"/>
      <c r="IG88" s="1642"/>
      <c r="IH88" s="1643"/>
      <c r="II88" s="1812"/>
      <c r="IJ88" s="1813"/>
      <c r="IK88" s="1646"/>
      <c r="IL88" s="1647"/>
      <c r="IM88" s="1648"/>
      <c r="IN88" s="1649"/>
      <c r="IO88" s="1650"/>
      <c r="IP88" s="1650"/>
      <c r="IQ88" s="1650"/>
      <c r="IR88" s="1650"/>
      <c r="IS88" s="1650"/>
      <c r="IT88" s="1650"/>
      <c r="IU88" s="1650"/>
      <c r="IV88" s="1651"/>
      <c r="IW88" s="1814"/>
      <c r="IX88" s="1815"/>
      <c r="IY88" s="1816"/>
      <c r="IZ88" s="1620"/>
      <c r="JA88" s="1621"/>
      <c r="JB88" s="1655"/>
      <c r="JC88" s="1807"/>
      <c r="JD88" s="1657"/>
      <c r="JE88" s="1658"/>
      <c r="JF88" s="1659"/>
      <c r="JG88" s="1817"/>
      <c r="JH88" s="1817"/>
      <c r="JI88" s="1817"/>
      <c r="JJ88" s="1661"/>
      <c r="JK88" s="1818"/>
      <c r="JL88" s="1663"/>
      <c r="JM88" s="1664" t="e">
        <f aca="false">JM$4:JM$4+SUMIF($C$5:JL$5,"Нараст. баланс",$C90:JL90)+SUMIF($C$7:JH$7,"Итого (с ВНР)",$C90:JH90)-SUMIF($C$5:JL$5,"Геол. снижение,  т/сут",$C90:JL90)-SUMIF(JJ$7:JL$7,"Итого",JJ90:JL90)-SUMIF($C$7:JL$7,"Итого (с ВСП)",$C90:JL90)</f>
        <v>#VALUE!</v>
      </c>
      <c r="JN88" s="1665" t="n">
        <f aca="false">'02.24 ННГ без НГДП по датам'!JM88:JM90</f>
        <v>23311.376</v>
      </c>
      <c r="JO88" s="1666" t="e">
        <f aca="false">'02.24 НГДП по датам'!CA88:CA90</f>
        <v>#VALUE!</v>
      </c>
      <c r="JP88" s="1667"/>
      <c r="JQ88" s="1668"/>
      <c r="JR88" s="1819"/>
    </row>
    <row r="89" customFormat="false" ht="11.25" hidden="false" customHeight="true" outlineLevel="0" collapsed="false">
      <c r="A89" s="1611"/>
      <c r="B89" s="1670" t="s">
        <v>663</v>
      </c>
      <c r="C89" s="1672"/>
      <c r="D89" s="1672"/>
      <c r="E89" s="1672"/>
      <c r="F89" s="1672"/>
      <c r="G89" s="1879"/>
      <c r="H89" s="1844"/>
      <c r="I89" s="1686"/>
      <c r="J89" s="1686"/>
      <c r="K89" s="1686"/>
      <c r="L89" s="1686"/>
      <c r="M89" s="1686"/>
      <c r="N89" s="1686"/>
      <c r="O89" s="1686"/>
      <c r="P89" s="1686"/>
      <c r="Q89" s="1686"/>
      <c r="R89" s="1686"/>
      <c r="S89" s="1686"/>
      <c r="T89" s="1686"/>
      <c r="U89" s="1686"/>
      <c r="V89" s="1686"/>
      <c r="W89" s="1687"/>
      <c r="X89" s="1688"/>
      <c r="Y89" s="1689"/>
      <c r="Z89" s="1826"/>
      <c r="AA89" s="1678" t="n">
        <f aca="false">COUNTA(C89:Z89)</f>
        <v>0</v>
      </c>
      <c r="AB89" s="1679"/>
      <c r="AC89" s="1820"/>
      <c r="AD89" s="1820"/>
      <c r="AE89" s="1673"/>
      <c r="AF89" s="1673"/>
      <c r="AG89" s="1673"/>
      <c r="AH89" s="1673"/>
      <c r="AI89" s="1673"/>
      <c r="AJ89" s="1673"/>
      <c r="AK89" s="1673"/>
      <c r="AL89" s="1673"/>
      <c r="AM89" s="1673"/>
      <c r="AN89" s="1673"/>
      <c r="AO89" s="1674"/>
      <c r="AP89" s="1675"/>
      <c r="AQ89" s="1676"/>
      <c r="AR89" s="1677"/>
      <c r="AS89" s="1678" t="n">
        <f aca="false">COUNTA(AC89:AR89)</f>
        <v>0</v>
      </c>
      <c r="AT89" s="1679"/>
      <c r="AU89" s="1680"/>
      <c r="AV89" s="1680"/>
      <c r="AW89" s="1680"/>
      <c r="AX89" s="1680"/>
      <c r="AY89" s="1680"/>
      <c r="AZ89" s="1680"/>
      <c r="BA89" s="1680"/>
      <c r="BB89" s="1680"/>
      <c r="BC89" s="1680"/>
      <c r="BD89" s="1680"/>
      <c r="BE89" s="1680"/>
      <c r="BF89" s="1680"/>
      <c r="BG89" s="1680"/>
      <c r="BH89" s="1680"/>
      <c r="BI89" s="1680"/>
      <c r="BJ89" s="1680"/>
      <c r="BK89" s="1680"/>
      <c r="BL89" s="1680"/>
      <c r="BM89" s="1680"/>
      <c r="BN89" s="1680"/>
      <c r="BO89" s="1680"/>
      <c r="BP89" s="1680"/>
      <c r="BQ89" s="1680"/>
      <c r="BR89" s="1681"/>
      <c r="BS89" s="1681"/>
      <c r="BT89" s="1681"/>
      <c r="BU89" s="1678" t="n">
        <f aca="false">COUNTA(AU89:BT89)</f>
        <v>0</v>
      </c>
      <c r="BV89" s="1679"/>
      <c r="BW89" s="1820"/>
      <c r="BX89" s="1874"/>
      <c r="BY89" s="1673"/>
      <c r="BZ89" s="1673"/>
      <c r="CA89" s="1673"/>
      <c r="CB89" s="1673"/>
      <c r="CC89" s="1673"/>
      <c r="CD89" s="1673"/>
      <c r="CE89" s="1673"/>
      <c r="CF89" s="1673"/>
      <c r="CG89" s="1673"/>
      <c r="CH89" s="1673"/>
      <c r="CI89" s="1674"/>
      <c r="CJ89" s="1675"/>
      <c r="CK89" s="1676"/>
      <c r="CL89" s="1677"/>
      <c r="CM89" s="1678" t="n">
        <f aca="false">COUNTA(BW89:CL89)</f>
        <v>0</v>
      </c>
      <c r="CN89" s="1679"/>
      <c r="CO89" s="1679" t="n">
        <f aca="false">AA89+AS89+BU89+CM89</f>
        <v>0</v>
      </c>
      <c r="CP89" s="1679"/>
      <c r="CQ89" s="1673"/>
      <c r="CR89" s="1673"/>
      <c r="CS89" s="1673"/>
      <c r="CT89" s="1673"/>
      <c r="CU89" s="1673"/>
      <c r="CV89" s="1673"/>
      <c r="CW89" s="1673"/>
      <c r="CX89" s="1673"/>
      <c r="CY89" s="1673"/>
      <c r="CZ89" s="1673"/>
      <c r="DA89" s="1673"/>
      <c r="DB89" s="1673"/>
      <c r="DC89" s="1674"/>
      <c r="DD89" s="1675"/>
      <c r="DE89" s="1676"/>
      <c r="DF89" s="1677"/>
      <c r="DG89" s="1683" t="n">
        <f aca="false">SUBTOTAL(9,CQ91:DF91)</f>
        <v>0</v>
      </c>
      <c r="DH89" s="1684"/>
      <c r="DI89" s="1682"/>
      <c r="DJ89" s="1673"/>
      <c r="DK89" s="1673"/>
      <c r="DL89" s="1673"/>
      <c r="DM89" s="1673"/>
      <c r="DN89" s="1673"/>
      <c r="DO89" s="1673"/>
      <c r="DP89" s="1673"/>
      <c r="DQ89" s="1673"/>
      <c r="DR89" s="1673"/>
      <c r="DS89" s="1673"/>
      <c r="DT89" s="1673"/>
      <c r="DU89" s="1674"/>
      <c r="DV89" s="1675"/>
      <c r="DW89" s="1676"/>
      <c r="DX89" s="1677"/>
      <c r="DY89" s="1683" t="n">
        <f aca="false">COUNTA(DI89:DX89)</f>
        <v>0</v>
      </c>
      <c r="DZ89" s="1684"/>
      <c r="EA89" s="1673"/>
      <c r="EB89" s="1686"/>
      <c r="EC89" s="1686"/>
      <c r="ED89" s="1673"/>
      <c r="EE89" s="1673"/>
      <c r="EF89" s="1686"/>
      <c r="EG89" s="1686"/>
      <c r="EH89" s="1686"/>
      <c r="EI89" s="1686"/>
      <c r="EJ89" s="1686"/>
      <c r="EK89" s="1686"/>
      <c r="EL89" s="1686"/>
      <c r="EM89" s="1686"/>
      <c r="EN89" s="1686"/>
      <c r="EO89" s="1686"/>
      <c r="EP89" s="1686"/>
      <c r="EQ89" s="1686"/>
      <c r="ER89" s="1686"/>
      <c r="ES89" s="1686"/>
      <c r="ET89" s="1686"/>
      <c r="EU89" s="1686"/>
      <c r="EV89" s="1686"/>
      <c r="EW89" s="1686"/>
      <c r="EX89" s="1686"/>
      <c r="EY89" s="1687"/>
      <c r="EZ89" s="1688"/>
      <c r="FA89" s="1689"/>
      <c r="FB89" s="1826"/>
      <c r="FC89" s="1683" t="n">
        <f aca="false">COUNTA(EA89:FB89)</f>
        <v>0</v>
      </c>
      <c r="FD89" s="1684"/>
      <c r="FE89" s="1673"/>
      <c r="FF89" s="1686"/>
      <c r="FG89" s="1686"/>
      <c r="FH89" s="1686"/>
      <c r="FI89" s="1686"/>
      <c r="FJ89" s="1686"/>
      <c r="FK89" s="1686"/>
      <c r="FL89" s="1686"/>
      <c r="FM89" s="1686"/>
      <c r="FN89" s="1687"/>
      <c r="FO89" s="1688"/>
      <c r="FP89" s="1689"/>
      <c r="FQ89" s="1826"/>
      <c r="FR89" s="1683" t="n">
        <f aca="false">COUNTA(FE89:FQ89)</f>
        <v>0</v>
      </c>
      <c r="FS89" s="1684"/>
      <c r="FT89" s="1673"/>
      <c r="FU89" s="1686"/>
      <c r="FV89" s="1686"/>
      <c r="FW89" s="1686"/>
      <c r="FX89" s="1686"/>
      <c r="FY89" s="1686"/>
      <c r="FZ89" s="1686"/>
      <c r="GA89" s="1686"/>
      <c r="GB89" s="1686"/>
      <c r="GC89" s="1686"/>
      <c r="GD89" s="1686"/>
      <c r="GE89" s="1686"/>
      <c r="GF89" s="1686"/>
      <c r="GG89" s="1686"/>
      <c r="GH89" s="1686"/>
      <c r="GI89" s="1686"/>
      <c r="GJ89" s="1686"/>
      <c r="GK89" s="1686"/>
      <c r="GL89" s="1686"/>
      <c r="GM89" s="1686"/>
      <c r="GN89" s="1686"/>
      <c r="GO89" s="1686"/>
      <c r="GP89" s="1686"/>
      <c r="GQ89" s="1686"/>
      <c r="GR89" s="1686"/>
      <c r="GS89" s="1687"/>
      <c r="GT89" s="1688"/>
      <c r="GU89" s="1689"/>
      <c r="GV89" s="1826"/>
      <c r="GW89" s="1690" t="n">
        <f aca="false">SUBTOTAL(9,FT91:GV91)</f>
        <v>0</v>
      </c>
      <c r="GX89" s="1679" t="n">
        <f aca="false">SUBTOTAL(9,FT91:GV91)</f>
        <v>0</v>
      </c>
      <c r="GY89" s="1691"/>
      <c r="GZ89" s="1845"/>
      <c r="HA89" s="1846"/>
      <c r="HB89" s="1718"/>
      <c r="HC89" s="1695"/>
      <c r="HD89" s="1696"/>
      <c r="HE89" s="1697"/>
      <c r="HF89" s="1698"/>
      <c r="HG89" s="1700"/>
      <c r="HH89" s="1700"/>
      <c r="HI89" s="1847"/>
      <c r="HJ89" s="1686"/>
      <c r="HK89" s="1686"/>
      <c r="HL89" s="1686"/>
      <c r="HM89" s="1686"/>
      <c r="HN89" s="1686"/>
      <c r="HO89" s="1686"/>
      <c r="HP89" s="1686"/>
      <c r="HQ89" s="1686"/>
      <c r="HR89" s="1686"/>
      <c r="HS89" s="1686"/>
      <c r="HT89" s="1686"/>
      <c r="HU89" s="1686"/>
      <c r="HV89" s="1686"/>
      <c r="HW89" s="1686"/>
      <c r="HX89" s="1686"/>
      <c r="HY89" s="1686"/>
      <c r="HZ89" s="1687"/>
      <c r="IA89" s="1688"/>
      <c r="IB89" s="1689"/>
      <c r="IC89" s="1677"/>
      <c r="ID89" s="1678" t="n">
        <f aca="false">SUBTOTAL(9,HG91:IC91)</f>
        <v>0</v>
      </c>
      <c r="IE89" s="1702"/>
      <c r="IF89" s="1703"/>
      <c r="IG89" s="1703"/>
      <c r="IH89" s="1704"/>
      <c r="II89" s="1705"/>
      <c r="IJ89" s="1706"/>
      <c r="IK89" s="1707" t="n">
        <f aca="false">SUBTOTAL(9,IF91:IJ91)</f>
        <v>0</v>
      </c>
      <c r="IL89" s="1708"/>
      <c r="IM89" s="1709"/>
      <c r="IN89" s="1710"/>
      <c r="IO89" s="1711"/>
      <c r="IP89" s="1711"/>
      <c r="IQ89" s="1711"/>
      <c r="IR89" s="1711"/>
      <c r="IS89" s="1711"/>
      <c r="IT89" s="1711"/>
      <c r="IU89" s="1711"/>
      <c r="IV89" s="1712"/>
      <c r="IW89" s="1713"/>
      <c r="IX89" s="1714"/>
      <c r="IY89" s="1715"/>
      <c r="IZ89" s="1678" t="n">
        <f aca="false">SUBTOTAL(3,IM89:IY89)</f>
        <v>0</v>
      </c>
      <c r="JA89" s="1716"/>
      <c r="JB89" s="1717"/>
      <c r="JC89" s="1718"/>
      <c r="JD89" s="1719"/>
      <c r="JE89" s="1720"/>
      <c r="JF89" s="1721"/>
      <c r="JG89" s="1827"/>
      <c r="JH89" s="1827"/>
      <c r="JI89" s="1827"/>
      <c r="JJ89" s="1723"/>
      <c r="JK89" s="1724"/>
      <c r="JL89" s="1725"/>
      <c r="JM89" s="1664"/>
      <c r="JN89" s="1665"/>
      <c r="JO89" s="1666"/>
      <c r="JP89" s="1726"/>
      <c r="JQ89" s="1727"/>
      <c r="JR89" s="1728"/>
    </row>
    <row r="90" customFormat="false" ht="11.25" hidden="false" customHeight="true" outlineLevel="0" collapsed="false">
      <c r="A90" s="1611"/>
      <c r="B90" s="1729" t="s">
        <v>661</v>
      </c>
      <c r="C90" s="1731"/>
      <c r="D90" s="1731"/>
      <c r="E90" s="1731"/>
      <c r="F90" s="1731"/>
      <c r="G90" s="1880"/>
      <c r="H90" s="1851"/>
      <c r="I90" s="1744"/>
      <c r="J90" s="1744"/>
      <c r="K90" s="1744"/>
      <c r="L90" s="1744"/>
      <c r="M90" s="1744"/>
      <c r="N90" s="1744"/>
      <c r="O90" s="1744"/>
      <c r="P90" s="1744"/>
      <c r="Q90" s="1744"/>
      <c r="R90" s="1744"/>
      <c r="S90" s="1744"/>
      <c r="T90" s="1744"/>
      <c r="U90" s="1744"/>
      <c r="V90" s="1744"/>
      <c r="W90" s="1745"/>
      <c r="X90" s="1746"/>
      <c r="Y90" s="1747"/>
      <c r="Z90" s="1833"/>
      <c r="AA90" s="1737" t="n">
        <f aca="false">SUBTOTAL(9,C90:Z90)</f>
        <v>0</v>
      </c>
      <c r="AB90" s="1738" t="n">
        <f aca="false">AA90+AB86</f>
        <v>550</v>
      </c>
      <c r="AC90" s="1828"/>
      <c r="AD90" s="1828"/>
      <c r="AE90" s="1732"/>
      <c r="AF90" s="1732"/>
      <c r="AG90" s="1732"/>
      <c r="AH90" s="1732"/>
      <c r="AI90" s="1732"/>
      <c r="AJ90" s="1732"/>
      <c r="AK90" s="1732"/>
      <c r="AL90" s="1732"/>
      <c r="AM90" s="1732"/>
      <c r="AN90" s="1732"/>
      <c r="AO90" s="1733"/>
      <c r="AP90" s="1734"/>
      <c r="AQ90" s="1735"/>
      <c r="AR90" s="1736"/>
      <c r="AS90" s="1737" t="n">
        <f aca="false">SUBTOTAL(9,AC90:AR90)</f>
        <v>0</v>
      </c>
      <c r="AT90" s="1738" t="n">
        <f aca="false">AS90+AT86</f>
        <v>0</v>
      </c>
      <c r="AU90" s="1739"/>
      <c r="AV90" s="1739"/>
      <c r="AW90" s="1731"/>
      <c r="AX90" s="1732"/>
      <c r="AY90" s="1732"/>
      <c r="AZ90" s="1732"/>
      <c r="BA90" s="1732"/>
      <c r="BB90" s="1732"/>
      <c r="BC90" s="1732"/>
      <c r="BD90" s="1732"/>
      <c r="BE90" s="1732"/>
      <c r="BF90" s="1732"/>
      <c r="BG90" s="1732"/>
      <c r="BH90" s="1732"/>
      <c r="BI90" s="1732"/>
      <c r="BJ90" s="1732"/>
      <c r="BK90" s="1732"/>
      <c r="BL90" s="1732"/>
      <c r="BM90" s="1732"/>
      <c r="BN90" s="1732"/>
      <c r="BO90" s="1732"/>
      <c r="BP90" s="1732"/>
      <c r="BQ90" s="1733"/>
      <c r="BR90" s="1734"/>
      <c r="BS90" s="1735"/>
      <c r="BT90" s="1736"/>
      <c r="BU90" s="1737" t="n">
        <f aca="false">SUBTOTAL(9,AU90:BT90)</f>
        <v>0</v>
      </c>
      <c r="BV90" s="1738" t="n">
        <f aca="false">BU90+BV86</f>
        <v>222</v>
      </c>
      <c r="BW90" s="1828"/>
      <c r="BX90" s="1875"/>
      <c r="BY90" s="1732"/>
      <c r="BZ90" s="1732"/>
      <c r="CA90" s="1732"/>
      <c r="CB90" s="1732"/>
      <c r="CC90" s="1732"/>
      <c r="CD90" s="1732"/>
      <c r="CE90" s="1732"/>
      <c r="CF90" s="1732"/>
      <c r="CG90" s="1732"/>
      <c r="CH90" s="1732"/>
      <c r="CI90" s="1733"/>
      <c r="CJ90" s="1734"/>
      <c r="CK90" s="1735"/>
      <c r="CL90" s="1736"/>
      <c r="CM90" s="1737" t="n">
        <f aca="false">SUBTOTAL(9,BW90:CL90)</f>
        <v>0</v>
      </c>
      <c r="CN90" s="1738" t="n">
        <f aca="false">CM90+CN86</f>
        <v>0</v>
      </c>
      <c r="CO90" s="1738" t="n">
        <f aca="false">AA90+AS90+BU90+CM90</f>
        <v>0</v>
      </c>
      <c r="CP90" s="1738" t="n">
        <f aca="false">CO90+CP86</f>
        <v>772</v>
      </c>
      <c r="CQ90" s="1732"/>
      <c r="CR90" s="1732"/>
      <c r="CS90" s="1732"/>
      <c r="CT90" s="1732"/>
      <c r="CU90" s="1732"/>
      <c r="CV90" s="1732"/>
      <c r="CW90" s="1732"/>
      <c r="CX90" s="1732"/>
      <c r="CY90" s="1732"/>
      <c r="CZ90" s="1732"/>
      <c r="DA90" s="1732"/>
      <c r="DB90" s="1732"/>
      <c r="DC90" s="1733"/>
      <c r="DD90" s="1734"/>
      <c r="DE90" s="1735"/>
      <c r="DF90" s="1736"/>
      <c r="DG90" s="1741" t="n">
        <f aca="false">SUBTOTAL(9,CQ90:DF90)</f>
        <v>0</v>
      </c>
      <c r="DH90" s="1742" t="n">
        <f aca="false">DG90:DG90+IF($B86:$B86=2,0,DH86:DH86)</f>
        <v>0</v>
      </c>
      <c r="DI90" s="1740"/>
      <c r="DJ90" s="1732"/>
      <c r="DK90" s="1732"/>
      <c r="DL90" s="1732"/>
      <c r="DM90" s="1732"/>
      <c r="DN90" s="1732"/>
      <c r="DO90" s="1732"/>
      <c r="DP90" s="1732"/>
      <c r="DQ90" s="1732"/>
      <c r="DR90" s="1732"/>
      <c r="DS90" s="1732"/>
      <c r="DT90" s="1732"/>
      <c r="DU90" s="1733"/>
      <c r="DV90" s="1734"/>
      <c r="DW90" s="1735"/>
      <c r="DX90" s="1736"/>
      <c r="DY90" s="1741" t="n">
        <f aca="false">SUBTOTAL(9,DI90:DX90)</f>
        <v>0</v>
      </c>
      <c r="DZ90" s="1742" t="n">
        <f aca="false">DY90:DY90+IF($B86:$B86=2,0,DZ86:DZ86)</f>
        <v>0</v>
      </c>
      <c r="EA90" s="1732"/>
      <c r="EB90" s="1732"/>
      <c r="EC90" s="1732"/>
      <c r="ED90" s="1732"/>
      <c r="EE90" s="1732"/>
      <c r="EF90" s="1744"/>
      <c r="EG90" s="1744"/>
      <c r="EH90" s="1744"/>
      <c r="EI90" s="1744"/>
      <c r="EJ90" s="1744"/>
      <c r="EK90" s="1744"/>
      <c r="EL90" s="1744"/>
      <c r="EM90" s="1744"/>
      <c r="EN90" s="1744"/>
      <c r="EO90" s="1744"/>
      <c r="EP90" s="1744"/>
      <c r="EQ90" s="1744"/>
      <c r="ER90" s="1744"/>
      <c r="ES90" s="1744"/>
      <c r="ET90" s="1744"/>
      <c r="EU90" s="1744"/>
      <c r="EV90" s="1744"/>
      <c r="EW90" s="1744"/>
      <c r="EX90" s="1744"/>
      <c r="EY90" s="1745"/>
      <c r="EZ90" s="1746"/>
      <c r="FA90" s="1747"/>
      <c r="FB90" s="1833"/>
      <c r="FC90" s="1741" t="n">
        <f aca="false">SUBTOTAL(9,EA90:FB90)</f>
        <v>0</v>
      </c>
      <c r="FD90" s="1742" t="n">
        <f aca="false">FC90:FC90+IF($B86:$B86=2,0,FD86:FD86)</f>
        <v>171</v>
      </c>
      <c r="FE90" s="1732"/>
      <c r="FF90" s="1744"/>
      <c r="FG90" s="1744"/>
      <c r="FH90" s="1744"/>
      <c r="FI90" s="1744"/>
      <c r="FJ90" s="1744"/>
      <c r="FK90" s="1744"/>
      <c r="FL90" s="1744"/>
      <c r="FM90" s="1744"/>
      <c r="FN90" s="1745"/>
      <c r="FO90" s="1746"/>
      <c r="FP90" s="1747"/>
      <c r="FQ90" s="1833"/>
      <c r="FR90" s="1741" t="n">
        <f aca="false">SUBTOTAL(9,FE90:FQ90)</f>
        <v>0</v>
      </c>
      <c r="FS90" s="1742" t="n">
        <f aca="false">FR90:FR90+IF($B86:$B86=2,0,FS86:FS86)</f>
        <v>0</v>
      </c>
      <c r="FT90" s="1850"/>
      <c r="FU90" s="1744"/>
      <c r="FV90" s="1744"/>
      <c r="FW90" s="1744"/>
      <c r="FX90" s="1744"/>
      <c r="FY90" s="1744"/>
      <c r="FZ90" s="1744"/>
      <c r="GA90" s="1744"/>
      <c r="GB90" s="1744"/>
      <c r="GC90" s="1744"/>
      <c r="GD90" s="1744"/>
      <c r="GE90" s="1744"/>
      <c r="GF90" s="1744"/>
      <c r="GG90" s="1744"/>
      <c r="GH90" s="1744"/>
      <c r="GI90" s="1744"/>
      <c r="GJ90" s="1744"/>
      <c r="GK90" s="1744"/>
      <c r="GL90" s="1744"/>
      <c r="GM90" s="1744"/>
      <c r="GN90" s="1744"/>
      <c r="GO90" s="1744"/>
      <c r="GP90" s="1744"/>
      <c r="GQ90" s="1744"/>
      <c r="GR90" s="1744"/>
      <c r="GS90" s="1745"/>
      <c r="GT90" s="1746"/>
      <c r="GU90" s="1747"/>
      <c r="GV90" s="1833"/>
      <c r="GW90" s="1748" t="n">
        <f aca="false">SUBTOTAL(9,FT90:GV90)</f>
        <v>0</v>
      </c>
      <c r="GX90" s="1738" t="n">
        <f aca="false">SUBTOTAL(9,FT90:GV90)</f>
        <v>0</v>
      </c>
      <c r="GY90" s="1737" t="n">
        <f aca="false">GX90:GX90+IF($B86:$B86=2,0,GY86:GY86)</f>
        <v>0</v>
      </c>
      <c r="GZ90" s="1749"/>
      <c r="HA90" s="1750"/>
      <c r="HB90" s="1751" t="e">
        <f aca="false">'02.24 НГДП по датам'!BA90</f>
        <v>#VALUE!</v>
      </c>
      <c r="HC90" s="1752" t="e">
        <f aca="false">SUBTOTAL(9,GZ90:HB90)</f>
        <v>#VALUE!</v>
      </c>
      <c r="HD90" s="1753" t="n">
        <f aca="false">$HD$3+HD86</f>
        <v>760.6</v>
      </c>
      <c r="HE90" s="1754" t="n">
        <f aca="false">$HE$3+HE86</f>
        <v>239.4</v>
      </c>
      <c r="HF90" s="1831" t="n">
        <f aca="false">SUM(HD90:HE90)</f>
        <v>1000</v>
      </c>
      <c r="HG90" s="1757"/>
      <c r="HH90" s="1757"/>
      <c r="HI90" s="1832"/>
      <c r="HJ90" s="1744"/>
      <c r="HK90" s="1744"/>
      <c r="HL90" s="1744"/>
      <c r="HM90" s="1744"/>
      <c r="HN90" s="1744"/>
      <c r="HO90" s="1744"/>
      <c r="HP90" s="1744"/>
      <c r="HQ90" s="1744"/>
      <c r="HR90" s="1744"/>
      <c r="HS90" s="1744"/>
      <c r="HT90" s="1744"/>
      <c r="HU90" s="1744"/>
      <c r="HV90" s="1744"/>
      <c r="HW90" s="1744"/>
      <c r="HX90" s="1744"/>
      <c r="HY90" s="1744"/>
      <c r="HZ90" s="1745"/>
      <c r="IA90" s="1746"/>
      <c r="IB90" s="1747"/>
      <c r="IC90" s="1736"/>
      <c r="ID90" s="1737" t="n">
        <f aca="false">SUBTOTAL(9,HG90:IC90)</f>
        <v>0</v>
      </c>
      <c r="IE90" s="1748" t="n">
        <f aca="false">ID90:ID90+IF($B86:$B86=2,0,IE86:IE86)</f>
        <v>174</v>
      </c>
      <c r="IF90" s="1759"/>
      <c r="IG90" s="1759"/>
      <c r="IH90" s="1760"/>
      <c r="II90" s="1761"/>
      <c r="IJ90" s="1762"/>
      <c r="IK90" s="1763" t="n">
        <f aca="false">SUBTOTAL(9,IF90:IJ90)</f>
        <v>0</v>
      </c>
      <c r="IL90" s="1764" t="n">
        <f aca="false">IK90:IK90+IF($B86:$B86=2,0,IL86:IL86)</f>
        <v>0</v>
      </c>
      <c r="IM90" s="1870"/>
      <c r="IN90" s="1870"/>
      <c r="IO90" s="1732"/>
      <c r="IP90" s="1732"/>
      <c r="IQ90" s="1732"/>
      <c r="IR90" s="1732"/>
      <c r="IS90" s="1732"/>
      <c r="IT90" s="1732"/>
      <c r="IU90" s="1732"/>
      <c r="IV90" s="1733"/>
      <c r="IW90" s="1734"/>
      <c r="IX90" s="1735"/>
      <c r="IY90" s="1736"/>
      <c r="IZ90" s="1737" t="n">
        <f aca="false">SUBTOTAL(9,IM90:IY90)</f>
        <v>0</v>
      </c>
      <c r="JA90" s="1738" t="n">
        <f aca="false">IZ90:IZ90+IF($B86:$B86=2,0,JA86:JA86)</f>
        <v>11</v>
      </c>
      <c r="JB90" s="1766"/>
      <c r="JC90" s="1767" t="e">
        <f aca="false">'02.24 НГДП по датам'!BT90</f>
        <v>#VALUE!</v>
      </c>
      <c r="JD90" s="1834" t="n">
        <f aca="false">$JD$14</f>
        <v>0</v>
      </c>
      <c r="JE90" s="1769" t="e">
        <f aca="false">SUBTOTAL(9,JB90:JD90)</f>
        <v>#VALUE!</v>
      </c>
      <c r="JF90" s="1770" t="n">
        <f aca="false">SUMIF($C$5:JE$5,"Накопленный эффект, т/сут",$C90:JE90)+SUMIF($C$5:JE$5,"Нараст.  по потенциалу",$C90:JE90)-SUMIF($C$5:JE$5,"Нараст. по остановкам",$C90:JE90)-SUMIF($C$5:JE$5,"ИТОГО перевод в ППД",$C90:JE90)-SUMIF($C$5:JE$5,"ИТОГО  нерент, по распоряж.",$C90:JE90)-SUMIF($C$5:JE$5,"ИТОГО ост. дебит от ЗБС, Углуб., ПВЛГ/ПНЛГ",$C90:JE90)</f>
        <v>758</v>
      </c>
      <c r="JG90" s="1764"/>
      <c r="JH90" s="1764"/>
      <c r="JI90" s="1764"/>
      <c r="JJ90" s="1772"/>
      <c r="JK90" s="1773"/>
      <c r="JL90" s="1763" t="n">
        <f aca="false">SUBTOTAL(9,JG90:JJ90)</f>
        <v>0</v>
      </c>
      <c r="JM90" s="1664"/>
      <c r="JN90" s="1665"/>
      <c r="JO90" s="1666"/>
      <c r="JP90" s="1774" t="n">
        <f aca="false">JP$4:JP$4+SUMIF($C$5:JL$5,"Нараст. по остановкам",$C90:JL90)-SUMIF($C$5:JL$5,"Нараст.  по потенциалу",$C90:JL90)</f>
        <v>826.705</v>
      </c>
      <c r="JQ90" s="1775" t="n">
        <f aca="false">'02.24 ННГ без НГДП по датам'!JP90</f>
        <v>744.812</v>
      </c>
      <c r="JR90" s="1776" t="n">
        <f aca="false">'02.24 НГДП по датам'!CB90</f>
        <v>81.893</v>
      </c>
    </row>
    <row r="91" customFormat="false" ht="1.5" hidden="false" customHeight="true" outlineLevel="0" collapsed="false">
      <c r="A91" s="1777"/>
      <c r="B91" s="1777"/>
      <c r="C91" s="1778"/>
      <c r="D91" s="1778"/>
      <c r="E91" s="1778"/>
      <c r="F91" s="1778"/>
      <c r="G91" s="1779"/>
      <c r="H91" s="1779"/>
      <c r="I91" s="1779"/>
      <c r="J91" s="1779"/>
      <c r="K91" s="1779"/>
      <c r="L91" s="1779"/>
      <c r="M91" s="1779"/>
      <c r="N91" s="1779"/>
      <c r="O91" s="1779"/>
      <c r="P91" s="1779"/>
      <c r="Q91" s="1779"/>
      <c r="R91" s="1779"/>
      <c r="S91" s="1779"/>
      <c r="T91" s="1779"/>
      <c r="U91" s="1779"/>
      <c r="V91" s="1779"/>
      <c r="W91" s="1779"/>
      <c r="X91" s="1780"/>
      <c r="Y91" s="1781"/>
      <c r="Z91" s="1782"/>
      <c r="AA91" s="1783"/>
      <c r="AB91" s="1783"/>
      <c r="AC91" s="1784"/>
      <c r="AD91" s="1784"/>
      <c r="AE91" s="1779"/>
      <c r="AF91" s="1779"/>
      <c r="AG91" s="1779"/>
      <c r="AH91" s="1779"/>
      <c r="AI91" s="1779"/>
      <c r="AJ91" s="1779"/>
      <c r="AK91" s="1779"/>
      <c r="AL91" s="1779"/>
      <c r="AM91" s="1779"/>
      <c r="AN91" s="1779"/>
      <c r="AO91" s="1779"/>
      <c r="AP91" s="1780"/>
      <c r="AQ91" s="1781"/>
      <c r="AR91" s="1782"/>
      <c r="AS91" s="1783"/>
      <c r="AT91" s="1783"/>
      <c r="AU91" s="1778"/>
      <c r="AV91" s="1778"/>
      <c r="AW91" s="1785"/>
      <c r="AX91" s="1779"/>
      <c r="AY91" s="1779"/>
      <c r="AZ91" s="1779"/>
      <c r="BA91" s="1779"/>
      <c r="BB91" s="1779"/>
      <c r="BC91" s="1779"/>
      <c r="BD91" s="1779"/>
      <c r="BE91" s="1779"/>
      <c r="BF91" s="1779"/>
      <c r="BG91" s="1779"/>
      <c r="BH91" s="1779"/>
      <c r="BI91" s="1779"/>
      <c r="BJ91" s="1779"/>
      <c r="BK91" s="1779"/>
      <c r="BL91" s="1779"/>
      <c r="BM91" s="1779"/>
      <c r="BN91" s="1779"/>
      <c r="BO91" s="1779"/>
      <c r="BP91" s="1779"/>
      <c r="BQ91" s="1779"/>
      <c r="BR91" s="1780"/>
      <c r="BS91" s="1781"/>
      <c r="BT91" s="1782"/>
      <c r="BU91" s="1783"/>
      <c r="BV91" s="1783"/>
      <c r="BW91" s="1784"/>
      <c r="BX91" s="1779"/>
      <c r="BY91" s="1779"/>
      <c r="BZ91" s="1779"/>
      <c r="CA91" s="1779"/>
      <c r="CB91" s="1779"/>
      <c r="CC91" s="1779"/>
      <c r="CD91" s="1779"/>
      <c r="CE91" s="1779"/>
      <c r="CF91" s="1779"/>
      <c r="CG91" s="1779"/>
      <c r="CH91" s="1779"/>
      <c r="CI91" s="1779"/>
      <c r="CJ91" s="1780"/>
      <c r="CK91" s="1781"/>
      <c r="CL91" s="1782"/>
      <c r="CM91" s="1783"/>
      <c r="CN91" s="1783"/>
      <c r="CO91" s="1783"/>
      <c r="CP91" s="1783"/>
      <c r="CQ91" s="1779"/>
      <c r="CR91" s="1779"/>
      <c r="CS91" s="1779"/>
      <c r="CT91" s="1779"/>
      <c r="CU91" s="1779"/>
      <c r="CV91" s="1779"/>
      <c r="CW91" s="1779"/>
      <c r="CX91" s="1779"/>
      <c r="CY91" s="1779"/>
      <c r="CZ91" s="1779"/>
      <c r="DA91" s="1779"/>
      <c r="DB91" s="1779"/>
      <c r="DC91" s="1779"/>
      <c r="DD91" s="1780"/>
      <c r="DE91" s="1781"/>
      <c r="DF91" s="1782"/>
      <c r="DG91" s="1783"/>
      <c r="DH91" s="1783"/>
      <c r="DI91" s="1852"/>
      <c r="DJ91" s="1779"/>
      <c r="DK91" s="1779"/>
      <c r="DL91" s="1779"/>
      <c r="DM91" s="1779"/>
      <c r="DN91" s="1779"/>
      <c r="DO91" s="1779"/>
      <c r="DP91" s="1779"/>
      <c r="DQ91" s="1779"/>
      <c r="DR91" s="1779"/>
      <c r="DS91" s="1779"/>
      <c r="DT91" s="1779"/>
      <c r="DU91" s="1779"/>
      <c r="DV91" s="1780"/>
      <c r="DW91" s="1781"/>
      <c r="DX91" s="1782"/>
      <c r="DY91" s="1783"/>
      <c r="DZ91" s="1783"/>
      <c r="EA91" s="1864"/>
      <c r="EB91" s="1779"/>
      <c r="EC91" s="1779"/>
      <c r="ED91" s="1779"/>
      <c r="EE91" s="1779"/>
      <c r="EF91" s="1779"/>
      <c r="EG91" s="1779"/>
      <c r="EH91" s="1779"/>
      <c r="EI91" s="1779"/>
      <c r="EJ91" s="1779"/>
      <c r="EK91" s="1779"/>
      <c r="EL91" s="1779"/>
      <c r="EM91" s="1779"/>
      <c r="EN91" s="1779"/>
      <c r="EO91" s="1779"/>
      <c r="EP91" s="1779"/>
      <c r="EQ91" s="1779"/>
      <c r="ER91" s="1779"/>
      <c r="ES91" s="1779"/>
      <c r="ET91" s="1779"/>
      <c r="EU91" s="1779"/>
      <c r="EV91" s="1779"/>
      <c r="EW91" s="1779"/>
      <c r="EX91" s="1779"/>
      <c r="EY91" s="1779"/>
      <c r="EZ91" s="1780"/>
      <c r="FA91" s="1781"/>
      <c r="FB91" s="1782"/>
      <c r="FC91" s="1783"/>
      <c r="FD91" s="1783"/>
      <c r="FE91" s="1779"/>
      <c r="FF91" s="1779"/>
      <c r="FG91" s="1779"/>
      <c r="FH91" s="1779"/>
      <c r="FI91" s="1779"/>
      <c r="FJ91" s="1779"/>
      <c r="FK91" s="1779"/>
      <c r="FL91" s="1779"/>
      <c r="FM91" s="1779"/>
      <c r="FN91" s="1779"/>
      <c r="FO91" s="1780"/>
      <c r="FP91" s="1781"/>
      <c r="FQ91" s="1782"/>
      <c r="FR91" s="1783"/>
      <c r="FS91" s="1783"/>
      <c r="FT91" s="1779"/>
      <c r="FU91" s="1779"/>
      <c r="FV91" s="1779"/>
      <c r="FW91" s="1779"/>
      <c r="FX91" s="1779"/>
      <c r="FY91" s="1779"/>
      <c r="FZ91" s="1779"/>
      <c r="GA91" s="1779"/>
      <c r="GB91" s="1779"/>
      <c r="GC91" s="1779"/>
      <c r="GD91" s="1779"/>
      <c r="GE91" s="1779"/>
      <c r="GF91" s="1779"/>
      <c r="GG91" s="1779"/>
      <c r="GH91" s="1779"/>
      <c r="GI91" s="1779"/>
      <c r="GJ91" s="1779"/>
      <c r="GK91" s="1779"/>
      <c r="GL91" s="1779"/>
      <c r="GM91" s="1779"/>
      <c r="GN91" s="1779"/>
      <c r="GO91" s="1779"/>
      <c r="GP91" s="1779"/>
      <c r="GQ91" s="1779"/>
      <c r="GR91" s="1779"/>
      <c r="GS91" s="1779"/>
      <c r="GT91" s="1780"/>
      <c r="GU91" s="1781"/>
      <c r="GV91" s="1782"/>
      <c r="GW91" s="1783"/>
      <c r="GX91" s="1783"/>
      <c r="GY91" s="1783"/>
      <c r="GZ91" s="1787"/>
      <c r="HA91" s="1787"/>
      <c r="HB91" s="1788"/>
      <c r="HC91" s="1783"/>
      <c r="HD91" s="1783"/>
      <c r="HE91" s="1789"/>
      <c r="HF91" s="1790"/>
      <c r="HG91" s="1757"/>
      <c r="HH91" s="1757"/>
      <c r="HI91" s="1787"/>
      <c r="HJ91" s="1779"/>
      <c r="HK91" s="1779"/>
      <c r="HL91" s="1779"/>
      <c r="HM91" s="1779"/>
      <c r="HN91" s="1779"/>
      <c r="HO91" s="1779"/>
      <c r="HP91" s="1779"/>
      <c r="HQ91" s="1779"/>
      <c r="HR91" s="1779"/>
      <c r="HS91" s="1779"/>
      <c r="HT91" s="1779"/>
      <c r="HU91" s="1779"/>
      <c r="HV91" s="1779"/>
      <c r="HW91" s="1779"/>
      <c r="HX91" s="1779"/>
      <c r="HY91" s="1779"/>
      <c r="HZ91" s="1779"/>
      <c r="IA91" s="1780"/>
      <c r="IB91" s="1781"/>
      <c r="IC91" s="1782"/>
      <c r="ID91" s="1783"/>
      <c r="IE91" s="1783"/>
      <c r="IF91" s="1792"/>
      <c r="IG91" s="1792"/>
      <c r="IH91" s="1792"/>
      <c r="II91" s="1793"/>
      <c r="IJ91" s="1794"/>
      <c r="IK91" s="1792"/>
      <c r="IL91" s="1792"/>
      <c r="IM91" s="1795"/>
      <c r="IN91" s="1795"/>
      <c r="IO91" s="1779"/>
      <c r="IP91" s="1779"/>
      <c r="IQ91" s="1779"/>
      <c r="IR91" s="1779"/>
      <c r="IS91" s="1779"/>
      <c r="IT91" s="1779"/>
      <c r="IU91" s="1779"/>
      <c r="IV91" s="1779"/>
      <c r="IW91" s="1780"/>
      <c r="IX91" s="1781"/>
      <c r="IY91" s="1782"/>
      <c r="IZ91" s="1783"/>
      <c r="JA91" s="1783"/>
      <c r="JB91" s="1779"/>
      <c r="JC91" s="1788"/>
      <c r="JD91" s="1779"/>
      <c r="JE91" s="1783"/>
      <c r="JF91" s="1783"/>
      <c r="JG91" s="1792"/>
      <c r="JH91" s="1792"/>
      <c r="JI91" s="1792"/>
      <c r="JJ91" s="1792"/>
      <c r="JK91" s="1796"/>
      <c r="JL91" s="1792"/>
      <c r="JM91" s="1797"/>
      <c r="JN91" s="1797"/>
      <c r="JO91" s="1798"/>
      <c r="JP91" s="1797"/>
      <c r="JQ91" s="1797"/>
      <c r="JR91" s="1798"/>
    </row>
    <row r="92" customFormat="false" ht="11.25" hidden="false" customHeight="true" outlineLevel="0" collapsed="false">
      <c r="A92" s="1611" t="n">
        <f aca="false">A88+1</f>
        <v>45343</v>
      </c>
      <c r="B92" s="1612" t="s">
        <v>662</v>
      </c>
      <c r="C92" s="1614" t="s">
        <v>200</v>
      </c>
      <c r="D92" s="1881" t="s">
        <v>72</v>
      </c>
      <c r="E92" s="1614"/>
      <c r="F92" s="1614"/>
      <c r="G92" s="1627"/>
      <c r="H92" s="1627"/>
      <c r="I92" s="1627"/>
      <c r="J92" s="1627"/>
      <c r="K92" s="1627"/>
      <c r="L92" s="1627"/>
      <c r="M92" s="1627"/>
      <c r="N92" s="1627"/>
      <c r="O92" s="1627"/>
      <c r="P92" s="1627"/>
      <c r="Q92" s="1627"/>
      <c r="R92" s="1627"/>
      <c r="S92" s="1627"/>
      <c r="T92" s="1627"/>
      <c r="U92" s="1627"/>
      <c r="V92" s="1627"/>
      <c r="W92" s="1628"/>
      <c r="X92" s="1803"/>
      <c r="Y92" s="1804"/>
      <c r="Z92" s="1801"/>
      <c r="AA92" s="1620"/>
      <c r="AB92" s="1621"/>
      <c r="AC92" s="1802"/>
      <c r="AD92" s="1802"/>
      <c r="AE92" s="1615"/>
      <c r="AF92" s="1615"/>
      <c r="AG92" s="1615"/>
      <c r="AH92" s="1615"/>
      <c r="AI92" s="1615"/>
      <c r="AJ92" s="1615"/>
      <c r="AK92" s="1615"/>
      <c r="AL92" s="1615"/>
      <c r="AM92" s="1615"/>
      <c r="AN92" s="1615"/>
      <c r="AO92" s="1616"/>
      <c r="AP92" s="1799"/>
      <c r="AQ92" s="1800"/>
      <c r="AR92" s="1801"/>
      <c r="AS92" s="1620"/>
      <c r="AT92" s="1621"/>
      <c r="AU92" s="1622"/>
      <c r="AV92" s="1622"/>
      <c r="AW92" s="1614"/>
      <c r="AX92" s="1615" t="s">
        <v>223</v>
      </c>
      <c r="AY92" s="1615"/>
      <c r="AZ92" s="1615"/>
      <c r="BA92" s="1615"/>
      <c r="BB92" s="1615"/>
      <c r="BC92" s="1615"/>
      <c r="BD92" s="1615"/>
      <c r="BE92" s="1615"/>
      <c r="BF92" s="1615"/>
      <c r="BG92" s="1615"/>
      <c r="BH92" s="1615"/>
      <c r="BI92" s="1615"/>
      <c r="BJ92" s="1615"/>
      <c r="BK92" s="1615"/>
      <c r="BL92" s="1615"/>
      <c r="BM92" s="1615"/>
      <c r="BN92" s="1615"/>
      <c r="BO92" s="1615"/>
      <c r="BP92" s="1615"/>
      <c r="BQ92" s="1616"/>
      <c r="BR92" s="1617"/>
      <c r="BS92" s="1618"/>
      <c r="BT92" s="1619"/>
      <c r="BU92" s="1620"/>
      <c r="BV92" s="1621"/>
      <c r="BW92" s="1802"/>
      <c r="BX92" s="1615"/>
      <c r="BY92" s="1615"/>
      <c r="BZ92" s="1615"/>
      <c r="CA92" s="1615"/>
      <c r="CB92" s="1615"/>
      <c r="CC92" s="1615"/>
      <c r="CD92" s="1615"/>
      <c r="CE92" s="1615"/>
      <c r="CF92" s="1615"/>
      <c r="CG92" s="1615"/>
      <c r="CH92" s="1615"/>
      <c r="CI92" s="1616"/>
      <c r="CJ92" s="1799"/>
      <c r="CK92" s="1800"/>
      <c r="CL92" s="1801"/>
      <c r="CM92" s="1620"/>
      <c r="CN92" s="1621"/>
      <c r="CO92" s="1621"/>
      <c r="CP92" s="1621"/>
      <c r="CQ92" s="1615"/>
      <c r="CR92" s="1615"/>
      <c r="CS92" s="1615"/>
      <c r="CT92" s="1615"/>
      <c r="CU92" s="1615"/>
      <c r="CV92" s="1615"/>
      <c r="CW92" s="1615"/>
      <c r="CX92" s="1615"/>
      <c r="CY92" s="1615"/>
      <c r="CZ92" s="1615"/>
      <c r="DA92" s="1615"/>
      <c r="DB92" s="1615"/>
      <c r="DC92" s="1616"/>
      <c r="DD92" s="1799"/>
      <c r="DE92" s="1800"/>
      <c r="DF92" s="1801"/>
      <c r="DG92" s="1624"/>
      <c r="DH92" s="1625"/>
      <c r="DI92" s="1623"/>
      <c r="DJ92" s="1615"/>
      <c r="DK92" s="1615"/>
      <c r="DL92" s="1615"/>
      <c r="DM92" s="1615"/>
      <c r="DN92" s="1615"/>
      <c r="DO92" s="1615"/>
      <c r="DP92" s="1615"/>
      <c r="DQ92" s="1615"/>
      <c r="DR92" s="1615"/>
      <c r="DS92" s="1615"/>
      <c r="DT92" s="1615"/>
      <c r="DU92" s="1616"/>
      <c r="DV92" s="1799"/>
      <c r="DW92" s="1800"/>
      <c r="DX92" s="1801"/>
      <c r="DY92" s="1624"/>
      <c r="DZ92" s="1625"/>
      <c r="EA92" s="1615"/>
      <c r="EB92" s="1615"/>
      <c r="EC92" s="1615"/>
      <c r="ED92" s="1615"/>
      <c r="EE92" s="1627"/>
      <c r="EF92" s="1615"/>
      <c r="EG92" s="1615"/>
      <c r="EH92" s="1615"/>
      <c r="EI92" s="1615"/>
      <c r="EJ92" s="1615"/>
      <c r="EK92" s="1615"/>
      <c r="EL92" s="1615"/>
      <c r="EM92" s="1615"/>
      <c r="EN92" s="1615"/>
      <c r="EO92" s="1615"/>
      <c r="EP92" s="1615"/>
      <c r="EQ92" s="1615"/>
      <c r="ER92" s="1615"/>
      <c r="ES92" s="1615"/>
      <c r="ET92" s="1615"/>
      <c r="EU92" s="1615"/>
      <c r="EV92" s="1615"/>
      <c r="EW92" s="1615"/>
      <c r="EX92" s="1615"/>
      <c r="EY92" s="1616"/>
      <c r="EZ92" s="1799"/>
      <c r="FA92" s="1800"/>
      <c r="FB92" s="1801"/>
      <c r="FC92" s="1624"/>
      <c r="FD92" s="1625"/>
      <c r="FE92" s="1615"/>
      <c r="FF92" s="1615"/>
      <c r="FG92" s="1615"/>
      <c r="FH92" s="1615"/>
      <c r="FI92" s="1615"/>
      <c r="FJ92" s="1615"/>
      <c r="FK92" s="1615"/>
      <c r="FL92" s="1615"/>
      <c r="FM92" s="1615"/>
      <c r="FN92" s="1616"/>
      <c r="FO92" s="1799"/>
      <c r="FP92" s="1800"/>
      <c r="FQ92" s="1801"/>
      <c r="FR92" s="1624"/>
      <c r="FS92" s="1625"/>
      <c r="FT92" s="1615"/>
      <c r="FU92" s="1627"/>
      <c r="FV92" s="1627"/>
      <c r="FW92" s="1627"/>
      <c r="FX92" s="1627"/>
      <c r="FY92" s="1627"/>
      <c r="FZ92" s="1627"/>
      <c r="GA92" s="1627"/>
      <c r="GB92" s="1627"/>
      <c r="GC92" s="1627"/>
      <c r="GD92" s="1627"/>
      <c r="GE92" s="1627"/>
      <c r="GF92" s="1627"/>
      <c r="GG92" s="1627"/>
      <c r="GH92" s="1627"/>
      <c r="GI92" s="1627"/>
      <c r="GJ92" s="1627"/>
      <c r="GK92" s="1627"/>
      <c r="GL92" s="1627"/>
      <c r="GM92" s="1627"/>
      <c r="GN92" s="1627"/>
      <c r="GO92" s="1627"/>
      <c r="GP92" s="1627"/>
      <c r="GQ92" s="1627"/>
      <c r="GR92" s="1627"/>
      <c r="GS92" s="1628"/>
      <c r="GT92" s="1803"/>
      <c r="GU92" s="1804"/>
      <c r="GV92" s="1801"/>
      <c r="GW92" s="1631"/>
      <c r="GX92" s="1621"/>
      <c r="GY92" s="1620"/>
      <c r="GZ92" s="1838"/>
      <c r="HA92" s="1839"/>
      <c r="HB92" s="1840"/>
      <c r="HC92" s="1635"/>
      <c r="HD92" s="1636"/>
      <c r="HE92" s="1841"/>
      <c r="HF92" s="1638"/>
      <c r="HG92" s="1640"/>
      <c r="HH92" s="1640"/>
      <c r="HI92" s="1842"/>
      <c r="HJ92" s="1615"/>
      <c r="HK92" s="1615"/>
      <c r="HL92" s="1615"/>
      <c r="HM92" s="1615"/>
      <c r="HN92" s="1615"/>
      <c r="HO92" s="1615"/>
      <c r="HP92" s="1615"/>
      <c r="HQ92" s="1615"/>
      <c r="HR92" s="1615"/>
      <c r="HS92" s="1615"/>
      <c r="HT92" s="1615"/>
      <c r="HU92" s="1615"/>
      <c r="HV92" s="1615"/>
      <c r="HW92" s="1615"/>
      <c r="HX92" s="1615"/>
      <c r="HY92" s="1615"/>
      <c r="HZ92" s="1616"/>
      <c r="IA92" s="1799"/>
      <c r="IB92" s="1800"/>
      <c r="IC92" s="1801"/>
      <c r="ID92" s="1620"/>
      <c r="IE92" s="1631"/>
      <c r="IF92" s="1642"/>
      <c r="IG92" s="1642"/>
      <c r="IH92" s="1643"/>
      <c r="II92" s="1812"/>
      <c r="IJ92" s="1813"/>
      <c r="IK92" s="1646"/>
      <c r="IL92" s="1647"/>
      <c r="IM92" s="1648"/>
      <c r="IN92" s="1649"/>
      <c r="IO92" s="1650"/>
      <c r="IP92" s="1650"/>
      <c r="IQ92" s="1650"/>
      <c r="IR92" s="1650"/>
      <c r="IS92" s="1650"/>
      <c r="IT92" s="1650"/>
      <c r="IU92" s="1650"/>
      <c r="IV92" s="1651"/>
      <c r="IW92" s="1814"/>
      <c r="IX92" s="1815"/>
      <c r="IY92" s="1816"/>
      <c r="IZ92" s="1620"/>
      <c r="JA92" s="1621"/>
      <c r="JB92" s="1655"/>
      <c r="JC92" s="1807"/>
      <c r="JD92" s="1657"/>
      <c r="JE92" s="1658"/>
      <c r="JF92" s="1659"/>
      <c r="JG92" s="1817"/>
      <c r="JH92" s="1817"/>
      <c r="JI92" s="1817"/>
      <c r="JJ92" s="1661"/>
      <c r="JK92" s="1818"/>
      <c r="JL92" s="1663"/>
      <c r="JM92" s="1664" t="e">
        <f aca="false">JM$4:JM$4+SUMIF($C$5:JL$5,"Нараст. баланс",$C94:JL94)+SUMIF($C$7:JH$7,"Итого (с ВНР)",$C94:JH94)-SUMIF($C$5:JL$5,"Геол. снижение,  т/сут",$C94:JL94)-SUMIF(JJ$7:JL$7,"Итого",JJ94:JL94)-SUMIF($C$7:JL$7,"Итого (с ВСП)",$C94:JL94)</f>
        <v>#VALUE!</v>
      </c>
      <c r="JN92" s="1665" t="n">
        <f aca="false">'02.24 ННГ без НГДП по датам'!JM92:JM94</f>
        <v>23351.346</v>
      </c>
      <c r="JO92" s="1666" t="e">
        <f aca="false">'02.24 НГДП по датам'!CA92:CA94</f>
        <v>#VALUE!</v>
      </c>
      <c r="JP92" s="1667"/>
      <c r="JQ92" s="1668"/>
      <c r="JR92" s="1819"/>
    </row>
    <row r="93" customFormat="false" ht="11.25" hidden="false" customHeight="true" outlineLevel="0" collapsed="false">
      <c r="A93" s="1611"/>
      <c r="B93" s="1670" t="s">
        <v>663</v>
      </c>
      <c r="C93" s="1672" t="n">
        <v>6594</v>
      </c>
      <c r="D93" s="1882" t="n">
        <v>1941</v>
      </c>
      <c r="E93" s="1672"/>
      <c r="F93" s="1672"/>
      <c r="G93" s="1686"/>
      <c r="H93" s="1686"/>
      <c r="I93" s="1686"/>
      <c r="J93" s="1686"/>
      <c r="K93" s="1686"/>
      <c r="L93" s="1686"/>
      <c r="M93" s="1686"/>
      <c r="N93" s="1686"/>
      <c r="O93" s="1686"/>
      <c r="P93" s="1686"/>
      <c r="Q93" s="1686"/>
      <c r="R93" s="1686"/>
      <c r="S93" s="1686"/>
      <c r="T93" s="1686"/>
      <c r="U93" s="1686"/>
      <c r="V93" s="1686"/>
      <c r="W93" s="1687"/>
      <c r="X93" s="1688"/>
      <c r="Y93" s="1689"/>
      <c r="Z93" s="1677"/>
      <c r="AA93" s="1678" t="n">
        <f aca="false">COUNTA(C93:Z93)</f>
        <v>2</v>
      </c>
      <c r="AB93" s="1679"/>
      <c r="AC93" s="1820"/>
      <c r="AD93" s="1820"/>
      <c r="AE93" s="1673"/>
      <c r="AF93" s="1673"/>
      <c r="AG93" s="1673"/>
      <c r="AH93" s="1673"/>
      <c r="AI93" s="1673"/>
      <c r="AJ93" s="1673"/>
      <c r="AK93" s="1673"/>
      <c r="AL93" s="1673"/>
      <c r="AM93" s="1673"/>
      <c r="AN93" s="1673"/>
      <c r="AO93" s="1674"/>
      <c r="AP93" s="1675"/>
      <c r="AQ93" s="1676"/>
      <c r="AR93" s="1677"/>
      <c r="AS93" s="1678" t="n">
        <f aca="false">COUNTA(AC93:AR93)</f>
        <v>0</v>
      </c>
      <c r="AT93" s="1679"/>
      <c r="AU93" s="1680"/>
      <c r="AV93" s="1680"/>
      <c r="AW93" s="1680"/>
      <c r="AX93" s="1680" t="n">
        <v>1068</v>
      </c>
      <c r="AY93" s="1680"/>
      <c r="AZ93" s="1680"/>
      <c r="BA93" s="1680"/>
      <c r="BB93" s="1680"/>
      <c r="BC93" s="1680"/>
      <c r="BD93" s="1680"/>
      <c r="BE93" s="1680"/>
      <c r="BF93" s="1680"/>
      <c r="BG93" s="1680"/>
      <c r="BH93" s="1680"/>
      <c r="BI93" s="1680"/>
      <c r="BJ93" s="1680"/>
      <c r="BK93" s="1680"/>
      <c r="BL93" s="1680"/>
      <c r="BM93" s="1680"/>
      <c r="BN93" s="1680"/>
      <c r="BO93" s="1680"/>
      <c r="BP93" s="1680"/>
      <c r="BQ93" s="1680"/>
      <c r="BR93" s="1681"/>
      <c r="BS93" s="1681"/>
      <c r="BT93" s="1681"/>
      <c r="BU93" s="1678" t="n">
        <f aca="false">COUNTA(AU93:BT93)</f>
        <v>1</v>
      </c>
      <c r="BV93" s="1679"/>
      <c r="BW93" s="1820"/>
      <c r="BX93" s="1673"/>
      <c r="BY93" s="1673"/>
      <c r="BZ93" s="1673"/>
      <c r="CA93" s="1673"/>
      <c r="CB93" s="1673"/>
      <c r="CC93" s="1673"/>
      <c r="CD93" s="1673"/>
      <c r="CE93" s="1673"/>
      <c r="CF93" s="1673"/>
      <c r="CG93" s="1673"/>
      <c r="CH93" s="1673"/>
      <c r="CI93" s="1674"/>
      <c r="CJ93" s="1675"/>
      <c r="CK93" s="1676"/>
      <c r="CL93" s="1677"/>
      <c r="CM93" s="1678" t="n">
        <f aca="false">COUNTA(BW93:CL93)</f>
        <v>0</v>
      </c>
      <c r="CN93" s="1679"/>
      <c r="CO93" s="1679" t="n">
        <f aca="false">AA93+AS93+BU93+CM93</f>
        <v>3</v>
      </c>
      <c r="CP93" s="1679"/>
      <c r="CQ93" s="1673"/>
      <c r="CR93" s="1673"/>
      <c r="CS93" s="1673"/>
      <c r="CT93" s="1673"/>
      <c r="CU93" s="1673"/>
      <c r="CV93" s="1673"/>
      <c r="CW93" s="1673"/>
      <c r="CX93" s="1673"/>
      <c r="CY93" s="1673"/>
      <c r="CZ93" s="1673"/>
      <c r="DA93" s="1673"/>
      <c r="DB93" s="1673"/>
      <c r="DC93" s="1674"/>
      <c r="DD93" s="1675"/>
      <c r="DE93" s="1676"/>
      <c r="DF93" s="1677"/>
      <c r="DG93" s="1683" t="n">
        <f aca="false">SUBTOTAL(9,CQ95:DF95)</f>
        <v>0</v>
      </c>
      <c r="DH93" s="1684"/>
      <c r="DI93" s="1682"/>
      <c r="DJ93" s="1673"/>
      <c r="DK93" s="1673"/>
      <c r="DL93" s="1673"/>
      <c r="DM93" s="1673"/>
      <c r="DN93" s="1673"/>
      <c r="DO93" s="1673"/>
      <c r="DP93" s="1673"/>
      <c r="DQ93" s="1673"/>
      <c r="DR93" s="1673"/>
      <c r="DS93" s="1673"/>
      <c r="DT93" s="1673"/>
      <c r="DU93" s="1674"/>
      <c r="DV93" s="1675"/>
      <c r="DW93" s="1676"/>
      <c r="DX93" s="1677"/>
      <c r="DY93" s="1683" t="n">
        <f aca="false">COUNTA(DI93:DX93)</f>
        <v>0</v>
      </c>
      <c r="DZ93" s="1684"/>
      <c r="EA93" s="1673"/>
      <c r="EB93" s="1673"/>
      <c r="EC93" s="1673"/>
      <c r="ED93" s="1673"/>
      <c r="EE93" s="1686"/>
      <c r="EF93" s="1673"/>
      <c r="EG93" s="1673"/>
      <c r="EH93" s="1673"/>
      <c r="EI93" s="1673"/>
      <c r="EJ93" s="1673"/>
      <c r="EK93" s="1673"/>
      <c r="EL93" s="1673"/>
      <c r="EM93" s="1673"/>
      <c r="EN93" s="1673"/>
      <c r="EO93" s="1673"/>
      <c r="EP93" s="1673"/>
      <c r="EQ93" s="1673"/>
      <c r="ER93" s="1673"/>
      <c r="ES93" s="1673"/>
      <c r="ET93" s="1673"/>
      <c r="EU93" s="1673"/>
      <c r="EV93" s="1673"/>
      <c r="EW93" s="1673"/>
      <c r="EX93" s="1673"/>
      <c r="EY93" s="1674"/>
      <c r="EZ93" s="1675"/>
      <c r="FA93" s="1676"/>
      <c r="FB93" s="1677"/>
      <c r="FC93" s="1683" t="n">
        <f aca="false">COUNTA(EA93:FB93)</f>
        <v>0</v>
      </c>
      <c r="FD93" s="1684"/>
      <c r="FE93" s="1673"/>
      <c r="FF93" s="1673"/>
      <c r="FG93" s="1673"/>
      <c r="FH93" s="1673"/>
      <c r="FI93" s="1673"/>
      <c r="FJ93" s="1673"/>
      <c r="FK93" s="1673"/>
      <c r="FL93" s="1673"/>
      <c r="FM93" s="1673"/>
      <c r="FN93" s="1674"/>
      <c r="FO93" s="1675"/>
      <c r="FP93" s="1676"/>
      <c r="FQ93" s="1677"/>
      <c r="FR93" s="1683" t="n">
        <f aca="false">COUNTA(FE93:FQ93)</f>
        <v>0</v>
      </c>
      <c r="FS93" s="1684"/>
      <c r="FT93" s="1673"/>
      <c r="FU93" s="1686"/>
      <c r="FV93" s="1686"/>
      <c r="FW93" s="1686"/>
      <c r="FX93" s="1686"/>
      <c r="FY93" s="1686"/>
      <c r="FZ93" s="1686"/>
      <c r="GA93" s="1686"/>
      <c r="GB93" s="1686"/>
      <c r="GC93" s="1686"/>
      <c r="GD93" s="1686"/>
      <c r="GE93" s="1686"/>
      <c r="GF93" s="1686"/>
      <c r="GG93" s="1686"/>
      <c r="GH93" s="1686"/>
      <c r="GI93" s="1686"/>
      <c r="GJ93" s="1686"/>
      <c r="GK93" s="1686"/>
      <c r="GL93" s="1686"/>
      <c r="GM93" s="1686"/>
      <c r="GN93" s="1686"/>
      <c r="GO93" s="1686"/>
      <c r="GP93" s="1686"/>
      <c r="GQ93" s="1686"/>
      <c r="GR93" s="1686"/>
      <c r="GS93" s="1687"/>
      <c r="GT93" s="1688"/>
      <c r="GU93" s="1689"/>
      <c r="GV93" s="1677"/>
      <c r="GW93" s="1690" t="n">
        <f aca="false">SUBTOTAL(9,FT95:GV95)</f>
        <v>0</v>
      </c>
      <c r="GX93" s="1679" t="n">
        <f aca="false">SUBTOTAL(9,FT95:GV95)</f>
        <v>0</v>
      </c>
      <c r="GY93" s="1691"/>
      <c r="GZ93" s="1845"/>
      <c r="HA93" s="1846"/>
      <c r="HB93" s="1694"/>
      <c r="HC93" s="1695"/>
      <c r="HD93" s="1696"/>
      <c r="HE93" s="1697"/>
      <c r="HF93" s="1698"/>
      <c r="HG93" s="1700"/>
      <c r="HH93" s="1700"/>
      <c r="HI93" s="1847"/>
      <c r="HJ93" s="1673"/>
      <c r="HK93" s="1673"/>
      <c r="HL93" s="1673"/>
      <c r="HM93" s="1673"/>
      <c r="HN93" s="1673"/>
      <c r="HO93" s="1673"/>
      <c r="HP93" s="1673"/>
      <c r="HQ93" s="1673"/>
      <c r="HR93" s="1673"/>
      <c r="HS93" s="1673"/>
      <c r="HT93" s="1673"/>
      <c r="HU93" s="1673"/>
      <c r="HV93" s="1673"/>
      <c r="HW93" s="1673"/>
      <c r="HX93" s="1673"/>
      <c r="HY93" s="1673"/>
      <c r="HZ93" s="1674"/>
      <c r="IA93" s="1675"/>
      <c r="IB93" s="1676"/>
      <c r="IC93" s="1677"/>
      <c r="ID93" s="1678" t="n">
        <f aca="false">SUBTOTAL(9,HG95:IC95)</f>
        <v>0</v>
      </c>
      <c r="IE93" s="1702"/>
      <c r="IF93" s="1703"/>
      <c r="IG93" s="1703"/>
      <c r="IH93" s="1704"/>
      <c r="II93" s="1705"/>
      <c r="IJ93" s="1706"/>
      <c r="IK93" s="1707" t="n">
        <f aca="false">SUBTOTAL(9,IF95:IJ95)</f>
        <v>0</v>
      </c>
      <c r="IL93" s="1708"/>
      <c r="IM93" s="1709"/>
      <c r="IN93" s="1710"/>
      <c r="IO93" s="1711"/>
      <c r="IP93" s="1711"/>
      <c r="IQ93" s="1711"/>
      <c r="IR93" s="1711"/>
      <c r="IS93" s="1711"/>
      <c r="IT93" s="1711"/>
      <c r="IU93" s="1711"/>
      <c r="IV93" s="1712"/>
      <c r="IW93" s="1713"/>
      <c r="IX93" s="1714"/>
      <c r="IY93" s="1715"/>
      <c r="IZ93" s="1678" t="n">
        <f aca="false">SUBTOTAL(3,IM93:IY93)</f>
        <v>0</v>
      </c>
      <c r="JA93" s="1716"/>
      <c r="JB93" s="1717"/>
      <c r="JC93" s="1718"/>
      <c r="JD93" s="1719"/>
      <c r="JE93" s="1720"/>
      <c r="JF93" s="1721"/>
      <c r="JG93" s="1827"/>
      <c r="JH93" s="1827"/>
      <c r="JI93" s="1827"/>
      <c r="JJ93" s="1723"/>
      <c r="JK93" s="1724"/>
      <c r="JL93" s="1725"/>
      <c r="JM93" s="1664"/>
      <c r="JN93" s="1665"/>
      <c r="JO93" s="1666"/>
      <c r="JP93" s="1726"/>
      <c r="JQ93" s="1727"/>
      <c r="JR93" s="1728"/>
    </row>
    <row r="94" customFormat="false" ht="11.25" hidden="false" customHeight="true" outlineLevel="0" collapsed="false">
      <c r="A94" s="1611"/>
      <c r="B94" s="1729" t="s">
        <v>661</v>
      </c>
      <c r="C94" s="1731" t="n">
        <v>50</v>
      </c>
      <c r="D94" s="1883" t="n">
        <v>20</v>
      </c>
      <c r="E94" s="1731"/>
      <c r="F94" s="1731"/>
      <c r="G94" s="1744"/>
      <c r="H94" s="1744"/>
      <c r="I94" s="1744"/>
      <c r="J94" s="1744"/>
      <c r="K94" s="1744"/>
      <c r="L94" s="1744"/>
      <c r="M94" s="1744"/>
      <c r="N94" s="1744"/>
      <c r="O94" s="1744"/>
      <c r="P94" s="1744"/>
      <c r="Q94" s="1744"/>
      <c r="R94" s="1744"/>
      <c r="S94" s="1744"/>
      <c r="T94" s="1744"/>
      <c r="U94" s="1744"/>
      <c r="V94" s="1744"/>
      <c r="W94" s="1745"/>
      <c r="X94" s="1746"/>
      <c r="Y94" s="1747"/>
      <c r="Z94" s="1736"/>
      <c r="AA94" s="1737" t="n">
        <f aca="false">SUBTOTAL(9,C94:Z94)</f>
        <v>70</v>
      </c>
      <c r="AB94" s="1738" t="n">
        <f aca="false">AA94+AB90</f>
        <v>620</v>
      </c>
      <c r="AC94" s="1828"/>
      <c r="AD94" s="1828"/>
      <c r="AE94" s="1732"/>
      <c r="AF94" s="1732"/>
      <c r="AG94" s="1732"/>
      <c r="AH94" s="1732"/>
      <c r="AI94" s="1732"/>
      <c r="AJ94" s="1732"/>
      <c r="AK94" s="1732"/>
      <c r="AL94" s="1732"/>
      <c r="AM94" s="1732"/>
      <c r="AN94" s="1732"/>
      <c r="AO94" s="1733"/>
      <c r="AP94" s="1734"/>
      <c r="AQ94" s="1735"/>
      <c r="AR94" s="1736"/>
      <c r="AS94" s="1737" t="n">
        <f aca="false">SUBTOTAL(9,AC94:AR94)</f>
        <v>0</v>
      </c>
      <c r="AT94" s="1738" t="n">
        <f aca="false">AS94+AT90</f>
        <v>0</v>
      </c>
      <c r="AU94" s="1739"/>
      <c r="AV94" s="1739"/>
      <c r="AW94" s="1731"/>
      <c r="AX94" s="1732" t="n">
        <v>20</v>
      </c>
      <c r="AY94" s="1732"/>
      <c r="AZ94" s="1732"/>
      <c r="BA94" s="1732"/>
      <c r="BB94" s="1732"/>
      <c r="BC94" s="1732"/>
      <c r="BD94" s="1732"/>
      <c r="BE94" s="1732"/>
      <c r="BF94" s="1732"/>
      <c r="BG94" s="1732"/>
      <c r="BH94" s="1732"/>
      <c r="BI94" s="1732"/>
      <c r="BJ94" s="1732"/>
      <c r="BK94" s="1732"/>
      <c r="BL94" s="1732"/>
      <c r="BM94" s="1732"/>
      <c r="BN94" s="1732"/>
      <c r="BO94" s="1732"/>
      <c r="BP94" s="1732"/>
      <c r="BQ94" s="1733"/>
      <c r="BR94" s="1734"/>
      <c r="BS94" s="1735"/>
      <c r="BT94" s="1736"/>
      <c r="BU94" s="1737" t="n">
        <f aca="false">SUBTOTAL(9,AU94:BT94)</f>
        <v>20</v>
      </c>
      <c r="BV94" s="1738" t="n">
        <f aca="false">BU94+BV90</f>
        <v>242</v>
      </c>
      <c r="BW94" s="1828"/>
      <c r="BX94" s="1732"/>
      <c r="BY94" s="1732"/>
      <c r="BZ94" s="1732"/>
      <c r="CA94" s="1732"/>
      <c r="CB94" s="1732"/>
      <c r="CC94" s="1732"/>
      <c r="CD94" s="1732"/>
      <c r="CE94" s="1732"/>
      <c r="CF94" s="1732"/>
      <c r="CG94" s="1732"/>
      <c r="CH94" s="1732"/>
      <c r="CI94" s="1733"/>
      <c r="CJ94" s="1734"/>
      <c r="CK94" s="1735"/>
      <c r="CL94" s="1736"/>
      <c r="CM94" s="1737" t="n">
        <f aca="false">SUBTOTAL(9,BW94:CL94)</f>
        <v>0</v>
      </c>
      <c r="CN94" s="1738" t="n">
        <f aca="false">CM94+CN90</f>
        <v>0</v>
      </c>
      <c r="CO94" s="1738" t="n">
        <f aca="false">AA94+AS94+BU94+CM94</f>
        <v>90</v>
      </c>
      <c r="CP94" s="1738" t="n">
        <f aca="false">CO94+CP90</f>
        <v>862</v>
      </c>
      <c r="CQ94" s="1732"/>
      <c r="CR94" s="1732"/>
      <c r="CS94" s="1732"/>
      <c r="CT94" s="1732"/>
      <c r="CU94" s="1732"/>
      <c r="CV94" s="1732"/>
      <c r="CW94" s="1732"/>
      <c r="CX94" s="1732"/>
      <c r="CY94" s="1732"/>
      <c r="CZ94" s="1732"/>
      <c r="DA94" s="1732"/>
      <c r="DB94" s="1732"/>
      <c r="DC94" s="1733"/>
      <c r="DD94" s="1734"/>
      <c r="DE94" s="1735"/>
      <c r="DF94" s="1736"/>
      <c r="DG94" s="1741" t="n">
        <f aca="false">SUBTOTAL(9,CQ94:DF94)</f>
        <v>0</v>
      </c>
      <c r="DH94" s="1742" t="n">
        <f aca="false">DG94:DG94+IF($B90:$B90=2,0,DH90:DH90)</f>
        <v>0</v>
      </c>
      <c r="DI94" s="1740"/>
      <c r="DJ94" s="1732"/>
      <c r="DK94" s="1732"/>
      <c r="DL94" s="1732"/>
      <c r="DM94" s="1732"/>
      <c r="DN94" s="1732"/>
      <c r="DO94" s="1732"/>
      <c r="DP94" s="1732"/>
      <c r="DQ94" s="1732"/>
      <c r="DR94" s="1732"/>
      <c r="DS94" s="1732"/>
      <c r="DT94" s="1732"/>
      <c r="DU94" s="1733"/>
      <c r="DV94" s="1734"/>
      <c r="DW94" s="1735"/>
      <c r="DX94" s="1736"/>
      <c r="DY94" s="1741" t="n">
        <f aca="false">SUBTOTAL(9,DI94:DX94)</f>
        <v>0</v>
      </c>
      <c r="DZ94" s="1742" t="n">
        <f aca="false">DY94:DY94+IF($B90:$B90=2,0,DZ90:DZ90)</f>
        <v>0</v>
      </c>
      <c r="EA94" s="1732"/>
      <c r="EB94" s="1732"/>
      <c r="EC94" s="1732"/>
      <c r="ED94" s="1732"/>
      <c r="EE94" s="1732"/>
      <c r="EF94" s="1732"/>
      <c r="EG94" s="1732"/>
      <c r="EH94" s="1732"/>
      <c r="EI94" s="1732"/>
      <c r="EJ94" s="1732"/>
      <c r="EK94" s="1732"/>
      <c r="EL94" s="1732"/>
      <c r="EM94" s="1732"/>
      <c r="EN94" s="1732"/>
      <c r="EO94" s="1732"/>
      <c r="EP94" s="1732"/>
      <c r="EQ94" s="1732"/>
      <c r="ER94" s="1732"/>
      <c r="ES94" s="1732"/>
      <c r="ET94" s="1732"/>
      <c r="EU94" s="1732"/>
      <c r="EV94" s="1732"/>
      <c r="EW94" s="1732"/>
      <c r="EX94" s="1732"/>
      <c r="EY94" s="1733"/>
      <c r="EZ94" s="1734"/>
      <c r="FA94" s="1735"/>
      <c r="FB94" s="1736"/>
      <c r="FC94" s="1741" t="n">
        <f aca="false">SUBTOTAL(9,EA94:FB94)</f>
        <v>0</v>
      </c>
      <c r="FD94" s="1742" t="n">
        <f aca="false">FC94:FC94+IF($B90:$B90=2,0,FD90:FD90)</f>
        <v>171</v>
      </c>
      <c r="FE94" s="1732"/>
      <c r="FF94" s="1732"/>
      <c r="FG94" s="1732"/>
      <c r="FH94" s="1732"/>
      <c r="FI94" s="1732"/>
      <c r="FJ94" s="1732"/>
      <c r="FK94" s="1732"/>
      <c r="FL94" s="1732"/>
      <c r="FM94" s="1732"/>
      <c r="FN94" s="1733"/>
      <c r="FO94" s="1734"/>
      <c r="FP94" s="1735"/>
      <c r="FQ94" s="1736"/>
      <c r="FR94" s="1741" t="n">
        <f aca="false">SUBTOTAL(9,FE94:FQ94)</f>
        <v>0</v>
      </c>
      <c r="FS94" s="1742" t="n">
        <f aca="false">FR94:FR94+IF($B90:$B90=2,0,FS90:FS90)</f>
        <v>0</v>
      </c>
      <c r="FT94" s="1732"/>
      <c r="FU94" s="1744"/>
      <c r="FV94" s="1744"/>
      <c r="FW94" s="1744"/>
      <c r="FX94" s="1744"/>
      <c r="FY94" s="1744"/>
      <c r="FZ94" s="1744"/>
      <c r="GA94" s="1744"/>
      <c r="GB94" s="1744"/>
      <c r="GC94" s="1744"/>
      <c r="GD94" s="1744"/>
      <c r="GE94" s="1744"/>
      <c r="GF94" s="1744"/>
      <c r="GG94" s="1744"/>
      <c r="GH94" s="1744"/>
      <c r="GI94" s="1744"/>
      <c r="GJ94" s="1744"/>
      <c r="GK94" s="1744"/>
      <c r="GL94" s="1744"/>
      <c r="GM94" s="1744"/>
      <c r="GN94" s="1744"/>
      <c r="GO94" s="1744"/>
      <c r="GP94" s="1744"/>
      <c r="GQ94" s="1744"/>
      <c r="GR94" s="1744"/>
      <c r="GS94" s="1745"/>
      <c r="GT94" s="1746"/>
      <c r="GU94" s="1747"/>
      <c r="GV94" s="1736"/>
      <c r="GW94" s="1748" t="n">
        <f aca="false">SUBTOTAL(9,FT94:GV94)</f>
        <v>0</v>
      </c>
      <c r="GX94" s="1738" t="n">
        <f aca="false">SUBTOTAL(9,FT94:GV94)</f>
        <v>0</v>
      </c>
      <c r="GY94" s="1737" t="n">
        <f aca="false">GX94:GX94+IF($B90:$B90=2,0,GY90:GY90)</f>
        <v>0</v>
      </c>
      <c r="GZ94" s="1749"/>
      <c r="HA94" s="1750"/>
      <c r="HB94" s="1751" t="e">
        <f aca="false">'02.24 НГДП по датам'!BA94</f>
        <v>#VALUE!</v>
      </c>
      <c r="HC94" s="1752" t="e">
        <f aca="false">SUBTOTAL(9,GZ94:HB94)</f>
        <v>#VALUE!</v>
      </c>
      <c r="HD94" s="1753" t="n">
        <f aca="false">$HD$3+HD90</f>
        <v>798.63</v>
      </c>
      <c r="HE94" s="1754" t="n">
        <f aca="false">$HE$3+HE90</f>
        <v>251.37</v>
      </c>
      <c r="HF94" s="1831" t="n">
        <f aca="false">SUM(HD94:HE94)</f>
        <v>1050</v>
      </c>
      <c r="HG94" s="1757"/>
      <c r="HH94" s="1757" t="n">
        <v>12</v>
      </c>
      <c r="HI94" s="1832"/>
      <c r="HJ94" s="1732"/>
      <c r="HK94" s="1732"/>
      <c r="HL94" s="1732"/>
      <c r="HM94" s="1732"/>
      <c r="HN94" s="1732"/>
      <c r="HO94" s="1732"/>
      <c r="HP94" s="1732"/>
      <c r="HQ94" s="1732"/>
      <c r="HR94" s="1732"/>
      <c r="HS94" s="1732"/>
      <c r="HT94" s="1732"/>
      <c r="HU94" s="1732"/>
      <c r="HV94" s="1732"/>
      <c r="HW94" s="1732"/>
      <c r="HX94" s="1732"/>
      <c r="HY94" s="1732"/>
      <c r="HZ94" s="1733"/>
      <c r="IA94" s="1734"/>
      <c r="IB94" s="1735"/>
      <c r="IC94" s="1736"/>
      <c r="ID94" s="1737" t="n">
        <f aca="false">SUBTOTAL(9,HG94:IC94)</f>
        <v>12</v>
      </c>
      <c r="IE94" s="1748" t="n">
        <f aca="false">ID94:ID94+IF($B90:$B90=2,0,IE90:IE90)</f>
        <v>186</v>
      </c>
      <c r="IF94" s="1759"/>
      <c r="IG94" s="1759"/>
      <c r="IH94" s="1760"/>
      <c r="II94" s="1761"/>
      <c r="IJ94" s="1762"/>
      <c r="IK94" s="1763" t="n">
        <f aca="false">SUBTOTAL(9,IF94:IJ94)</f>
        <v>0</v>
      </c>
      <c r="IL94" s="1764" t="n">
        <f aca="false">IK94:IK94+IF($B90:$B90=2,0,IL90:IL90)</f>
        <v>0</v>
      </c>
      <c r="IM94" s="1765"/>
      <c r="IN94" s="1765"/>
      <c r="IO94" s="1732"/>
      <c r="IP94" s="1732"/>
      <c r="IQ94" s="1732"/>
      <c r="IR94" s="1732"/>
      <c r="IS94" s="1732"/>
      <c r="IT94" s="1732"/>
      <c r="IU94" s="1732"/>
      <c r="IV94" s="1733"/>
      <c r="IW94" s="1734"/>
      <c r="IX94" s="1735"/>
      <c r="IY94" s="1736"/>
      <c r="IZ94" s="1737" t="n">
        <f aca="false">SUBTOTAL(9,IM94:IY94)</f>
        <v>0</v>
      </c>
      <c r="JA94" s="1738" t="n">
        <f aca="false">IZ94:IZ94+IF($B90:$B90=2,0,JA90:JA90)</f>
        <v>11</v>
      </c>
      <c r="JB94" s="1766"/>
      <c r="JC94" s="1767" t="e">
        <f aca="false">'02.24 НГДП по датам'!BT94</f>
        <v>#VALUE!</v>
      </c>
      <c r="JD94" s="1834" t="n">
        <f aca="false">$JD$14</f>
        <v>0</v>
      </c>
      <c r="JE94" s="1769" t="e">
        <f aca="false">SUBTOTAL(9,JB94:JD94)</f>
        <v>#VALUE!</v>
      </c>
      <c r="JF94" s="1770" t="n">
        <f aca="false">SUMIF($C$5:JE$5,"Накопленный эффект, т/сут",$C94:JE94)+SUMIF($C$5:JE$5,"Нараст.  по потенциалу",$C94:JE94)-SUMIF($C$5:JE$5,"Нараст. по остановкам",$C94:JE94)-SUMIF($C$5:JE$5,"ИТОГО перевод в ППД",$C94:JE94)-SUMIF($C$5:JE$5,"ИТОГО  нерент, по распоряж.",$C94:JE94)-SUMIF($C$5:JE$5,"ИТОГО ост. дебит от ЗБС, Углуб., ПВЛГ/ПНЛГ",$C94:JE94)</f>
        <v>836</v>
      </c>
      <c r="JG94" s="1764"/>
      <c r="JH94" s="1764"/>
      <c r="JI94" s="1764"/>
      <c r="JJ94" s="1772"/>
      <c r="JK94" s="1773"/>
      <c r="JL94" s="1763" t="n">
        <f aca="false">SUBTOTAL(9,JG94:JJ94)</f>
        <v>0</v>
      </c>
      <c r="JM94" s="1664"/>
      <c r="JN94" s="1665"/>
      <c r="JO94" s="1666"/>
      <c r="JP94" s="1774" t="n">
        <f aca="false">JP$4:JP$4+SUMIF($C$5:JL$5,"Нараст. по остановкам",$C94:JL94)-SUMIF($C$5:JL$5,"Нараст.  по потенциалу",$C94:JL94)</f>
        <v>838.705</v>
      </c>
      <c r="JQ94" s="1775" t="n">
        <f aca="false">'02.24 ННГ без НГДП по датам'!JP94</f>
        <v>756.812</v>
      </c>
      <c r="JR94" s="1776" t="n">
        <f aca="false">'02.24 НГДП по датам'!CB94</f>
        <v>81.893</v>
      </c>
    </row>
    <row r="95" customFormat="false" ht="1.5" hidden="false" customHeight="true" outlineLevel="0" collapsed="false">
      <c r="A95" s="1777"/>
      <c r="B95" s="1777"/>
      <c r="C95" s="1778"/>
      <c r="D95" s="1778"/>
      <c r="E95" s="1778"/>
      <c r="F95" s="1778"/>
      <c r="G95" s="1779"/>
      <c r="H95" s="1779"/>
      <c r="I95" s="1779"/>
      <c r="J95" s="1779"/>
      <c r="K95" s="1779"/>
      <c r="L95" s="1779"/>
      <c r="M95" s="1779"/>
      <c r="N95" s="1779"/>
      <c r="O95" s="1779"/>
      <c r="P95" s="1779"/>
      <c r="Q95" s="1779"/>
      <c r="R95" s="1779"/>
      <c r="S95" s="1779"/>
      <c r="T95" s="1779"/>
      <c r="U95" s="1779"/>
      <c r="V95" s="1779"/>
      <c r="W95" s="1779"/>
      <c r="X95" s="1780"/>
      <c r="Y95" s="1781"/>
      <c r="Z95" s="1782"/>
      <c r="AA95" s="1783"/>
      <c r="AB95" s="1783"/>
      <c r="AC95" s="1884"/>
      <c r="AD95" s="1784"/>
      <c r="AE95" s="1779"/>
      <c r="AF95" s="1779"/>
      <c r="AG95" s="1779"/>
      <c r="AH95" s="1779"/>
      <c r="AI95" s="1779"/>
      <c r="AJ95" s="1779"/>
      <c r="AK95" s="1779"/>
      <c r="AL95" s="1779"/>
      <c r="AM95" s="1779"/>
      <c r="AN95" s="1779"/>
      <c r="AO95" s="1779"/>
      <c r="AP95" s="1780"/>
      <c r="AQ95" s="1781"/>
      <c r="AR95" s="1782"/>
      <c r="AS95" s="1783"/>
      <c r="AT95" s="1783"/>
      <c r="AU95" s="1778"/>
      <c r="AV95" s="1778"/>
      <c r="AW95" s="1785"/>
      <c r="AX95" s="1779"/>
      <c r="AY95" s="1779"/>
      <c r="AZ95" s="1779"/>
      <c r="BA95" s="1779"/>
      <c r="BB95" s="1779"/>
      <c r="BC95" s="1779"/>
      <c r="BD95" s="1779"/>
      <c r="BE95" s="1779"/>
      <c r="BF95" s="1779"/>
      <c r="BG95" s="1779"/>
      <c r="BH95" s="1779"/>
      <c r="BI95" s="1779"/>
      <c r="BJ95" s="1779"/>
      <c r="BK95" s="1779"/>
      <c r="BL95" s="1779"/>
      <c r="BM95" s="1779"/>
      <c r="BN95" s="1779"/>
      <c r="BO95" s="1779"/>
      <c r="BP95" s="1779"/>
      <c r="BQ95" s="1779"/>
      <c r="BR95" s="1780"/>
      <c r="BS95" s="1781"/>
      <c r="BT95" s="1782"/>
      <c r="BU95" s="1783"/>
      <c r="BV95" s="1783"/>
      <c r="BW95" s="1784"/>
      <c r="BX95" s="1779"/>
      <c r="BY95" s="1779"/>
      <c r="BZ95" s="1779"/>
      <c r="CA95" s="1779"/>
      <c r="CB95" s="1779"/>
      <c r="CC95" s="1779"/>
      <c r="CD95" s="1779"/>
      <c r="CE95" s="1779"/>
      <c r="CF95" s="1779"/>
      <c r="CG95" s="1779"/>
      <c r="CH95" s="1779"/>
      <c r="CI95" s="1779"/>
      <c r="CJ95" s="1780"/>
      <c r="CK95" s="1781"/>
      <c r="CL95" s="1782"/>
      <c r="CM95" s="1783"/>
      <c r="CN95" s="1783"/>
      <c r="CO95" s="1783"/>
      <c r="CP95" s="1783"/>
      <c r="CQ95" s="1779"/>
      <c r="CR95" s="1779"/>
      <c r="CS95" s="1779"/>
      <c r="CT95" s="1779"/>
      <c r="CU95" s="1779"/>
      <c r="CV95" s="1779"/>
      <c r="CW95" s="1779"/>
      <c r="CX95" s="1779"/>
      <c r="CY95" s="1779"/>
      <c r="CZ95" s="1779"/>
      <c r="DA95" s="1779"/>
      <c r="DB95" s="1779"/>
      <c r="DC95" s="1779"/>
      <c r="DD95" s="1780"/>
      <c r="DE95" s="1781"/>
      <c r="DF95" s="1782"/>
      <c r="DG95" s="1783"/>
      <c r="DH95" s="1783"/>
      <c r="DI95" s="1852"/>
      <c r="DJ95" s="1779"/>
      <c r="DK95" s="1779"/>
      <c r="DL95" s="1779"/>
      <c r="DM95" s="1779"/>
      <c r="DN95" s="1779"/>
      <c r="DO95" s="1779"/>
      <c r="DP95" s="1779"/>
      <c r="DQ95" s="1779"/>
      <c r="DR95" s="1779"/>
      <c r="DS95" s="1779"/>
      <c r="DT95" s="1779"/>
      <c r="DU95" s="1779"/>
      <c r="DV95" s="1780"/>
      <c r="DW95" s="1781"/>
      <c r="DX95" s="1782"/>
      <c r="DY95" s="1783"/>
      <c r="DZ95" s="1783"/>
      <c r="EA95" s="1864"/>
      <c r="EB95" s="1779"/>
      <c r="EC95" s="1779"/>
      <c r="ED95" s="1779"/>
      <c r="EE95" s="1779"/>
      <c r="EF95" s="1779"/>
      <c r="EG95" s="1779"/>
      <c r="EH95" s="1779"/>
      <c r="EI95" s="1779"/>
      <c r="EJ95" s="1779"/>
      <c r="EK95" s="1779"/>
      <c r="EL95" s="1779"/>
      <c r="EM95" s="1779"/>
      <c r="EN95" s="1779"/>
      <c r="EO95" s="1779"/>
      <c r="EP95" s="1779"/>
      <c r="EQ95" s="1779"/>
      <c r="ER95" s="1779"/>
      <c r="ES95" s="1779"/>
      <c r="ET95" s="1779"/>
      <c r="EU95" s="1779"/>
      <c r="EV95" s="1779"/>
      <c r="EW95" s="1779"/>
      <c r="EX95" s="1779"/>
      <c r="EY95" s="1779"/>
      <c r="EZ95" s="1780"/>
      <c r="FA95" s="1781"/>
      <c r="FB95" s="1782"/>
      <c r="FC95" s="1783"/>
      <c r="FD95" s="1783"/>
      <c r="FE95" s="1779"/>
      <c r="FF95" s="1779"/>
      <c r="FG95" s="1779"/>
      <c r="FH95" s="1779"/>
      <c r="FI95" s="1779"/>
      <c r="FJ95" s="1779"/>
      <c r="FK95" s="1779"/>
      <c r="FL95" s="1779"/>
      <c r="FM95" s="1779"/>
      <c r="FN95" s="1779"/>
      <c r="FO95" s="1780"/>
      <c r="FP95" s="1781"/>
      <c r="FQ95" s="1782"/>
      <c r="FR95" s="1783"/>
      <c r="FS95" s="1783"/>
      <c r="FT95" s="1779"/>
      <c r="FU95" s="1779"/>
      <c r="FV95" s="1779"/>
      <c r="FW95" s="1779"/>
      <c r="FX95" s="1779"/>
      <c r="FY95" s="1779"/>
      <c r="FZ95" s="1779"/>
      <c r="GA95" s="1779"/>
      <c r="GB95" s="1779"/>
      <c r="GC95" s="1779"/>
      <c r="GD95" s="1779"/>
      <c r="GE95" s="1779"/>
      <c r="GF95" s="1779"/>
      <c r="GG95" s="1779"/>
      <c r="GH95" s="1779"/>
      <c r="GI95" s="1779"/>
      <c r="GJ95" s="1779"/>
      <c r="GK95" s="1779"/>
      <c r="GL95" s="1779"/>
      <c r="GM95" s="1779"/>
      <c r="GN95" s="1779"/>
      <c r="GO95" s="1779"/>
      <c r="GP95" s="1779"/>
      <c r="GQ95" s="1779"/>
      <c r="GR95" s="1779"/>
      <c r="GS95" s="1779"/>
      <c r="GT95" s="1780"/>
      <c r="GU95" s="1781"/>
      <c r="GV95" s="1782"/>
      <c r="GW95" s="1783"/>
      <c r="GX95" s="1783"/>
      <c r="GY95" s="1783"/>
      <c r="GZ95" s="1787"/>
      <c r="HA95" s="1787"/>
      <c r="HB95" s="1788"/>
      <c r="HC95" s="1783"/>
      <c r="HD95" s="1783"/>
      <c r="HE95" s="1789"/>
      <c r="HF95" s="1790"/>
      <c r="HG95" s="1757"/>
      <c r="HH95" s="1757"/>
      <c r="HI95" s="1787"/>
      <c r="HJ95" s="1779"/>
      <c r="HK95" s="1779"/>
      <c r="HL95" s="1779"/>
      <c r="HM95" s="1779"/>
      <c r="HN95" s="1779"/>
      <c r="HO95" s="1779"/>
      <c r="HP95" s="1779"/>
      <c r="HQ95" s="1779"/>
      <c r="HR95" s="1779"/>
      <c r="HS95" s="1779"/>
      <c r="HT95" s="1779"/>
      <c r="HU95" s="1779"/>
      <c r="HV95" s="1779"/>
      <c r="HW95" s="1779"/>
      <c r="HX95" s="1779"/>
      <c r="HY95" s="1779"/>
      <c r="HZ95" s="1779"/>
      <c r="IA95" s="1780"/>
      <c r="IB95" s="1781"/>
      <c r="IC95" s="1782"/>
      <c r="ID95" s="1783"/>
      <c r="IE95" s="1783"/>
      <c r="IF95" s="1792"/>
      <c r="IG95" s="1792"/>
      <c r="IH95" s="1792"/>
      <c r="II95" s="1793"/>
      <c r="IJ95" s="1794"/>
      <c r="IK95" s="1792"/>
      <c r="IL95" s="1792"/>
      <c r="IM95" s="1795"/>
      <c r="IN95" s="1795"/>
      <c r="IO95" s="1779"/>
      <c r="IP95" s="1779"/>
      <c r="IQ95" s="1779"/>
      <c r="IR95" s="1779"/>
      <c r="IS95" s="1779"/>
      <c r="IT95" s="1779"/>
      <c r="IU95" s="1779"/>
      <c r="IV95" s="1779"/>
      <c r="IW95" s="1780"/>
      <c r="IX95" s="1781"/>
      <c r="IY95" s="1782"/>
      <c r="IZ95" s="1783"/>
      <c r="JA95" s="1783"/>
      <c r="JB95" s="1779"/>
      <c r="JC95" s="1788"/>
      <c r="JD95" s="1779"/>
      <c r="JE95" s="1783"/>
      <c r="JF95" s="1783"/>
      <c r="JG95" s="1792"/>
      <c r="JH95" s="1792"/>
      <c r="JI95" s="1792"/>
      <c r="JJ95" s="1792"/>
      <c r="JK95" s="1796"/>
      <c r="JL95" s="1792"/>
      <c r="JM95" s="1797"/>
      <c r="JN95" s="1797"/>
      <c r="JO95" s="1798"/>
      <c r="JP95" s="1797"/>
      <c r="JQ95" s="1797"/>
      <c r="JR95" s="1798"/>
    </row>
    <row r="96" customFormat="false" ht="11.25" hidden="false" customHeight="true" outlineLevel="0" collapsed="false">
      <c r="A96" s="1611" t="n">
        <f aca="false">A92+1</f>
        <v>45344</v>
      </c>
      <c r="B96" s="1612" t="s">
        <v>662</v>
      </c>
      <c r="C96" s="1614"/>
      <c r="D96" s="1614"/>
      <c r="E96" s="1614"/>
      <c r="F96" s="1615"/>
      <c r="G96" s="1615"/>
      <c r="H96" s="1615"/>
      <c r="I96" s="1615"/>
      <c r="J96" s="1615"/>
      <c r="K96" s="1615"/>
      <c r="L96" s="1615"/>
      <c r="M96" s="1615"/>
      <c r="N96" s="1615"/>
      <c r="O96" s="1615"/>
      <c r="P96" s="1615"/>
      <c r="Q96" s="1615"/>
      <c r="R96" s="1615"/>
      <c r="S96" s="1615"/>
      <c r="T96" s="1615"/>
      <c r="U96" s="1615"/>
      <c r="V96" s="1615"/>
      <c r="W96" s="1616"/>
      <c r="X96" s="1799"/>
      <c r="Y96" s="1800"/>
      <c r="Z96" s="1801"/>
      <c r="AA96" s="1620"/>
      <c r="AB96" s="1621"/>
      <c r="AC96" s="1627"/>
      <c r="AD96" s="1627"/>
      <c r="AE96" s="1627"/>
      <c r="AF96" s="1627"/>
      <c r="AG96" s="1627"/>
      <c r="AH96" s="1627"/>
      <c r="AI96" s="1627"/>
      <c r="AJ96" s="1627"/>
      <c r="AK96" s="1627"/>
      <c r="AL96" s="1627"/>
      <c r="AM96" s="1627"/>
      <c r="AN96" s="1627"/>
      <c r="AO96" s="1628"/>
      <c r="AP96" s="1803"/>
      <c r="AQ96" s="1804"/>
      <c r="AR96" s="1811"/>
      <c r="AS96" s="1620"/>
      <c r="AT96" s="1621"/>
      <c r="AU96" s="1622"/>
      <c r="AV96" s="1622"/>
      <c r="AW96" s="1614"/>
      <c r="AX96" s="1615"/>
      <c r="AY96" s="1622" t="s">
        <v>196</v>
      </c>
      <c r="AZ96" s="1622" t="s">
        <v>668</v>
      </c>
      <c r="BA96" s="1615"/>
      <c r="BB96" s="1615"/>
      <c r="BC96" s="1615"/>
      <c r="BD96" s="1615"/>
      <c r="BE96" s="1615"/>
      <c r="BF96" s="1615"/>
      <c r="BG96" s="1615"/>
      <c r="BH96" s="1615"/>
      <c r="BI96" s="1615"/>
      <c r="BJ96" s="1615"/>
      <c r="BK96" s="1615"/>
      <c r="BL96" s="1615"/>
      <c r="BM96" s="1615"/>
      <c r="BN96" s="1615"/>
      <c r="BO96" s="1615"/>
      <c r="BP96" s="1615"/>
      <c r="BQ96" s="1616"/>
      <c r="BR96" s="1617"/>
      <c r="BS96" s="1618"/>
      <c r="BT96" s="1619"/>
      <c r="BU96" s="1620"/>
      <c r="BV96" s="1621"/>
      <c r="BW96" s="1627"/>
      <c r="BX96" s="1627"/>
      <c r="BY96" s="1627"/>
      <c r="BZ96" s="1627"/>
      <c r="CA96" s="1627"/>
      <c r="CB96" s="1627"/>
      <c r="CC96" s="1627"/>
      <c r="CD96" s="1627"/>
      <c r="CE96" s="1627"/>
      <c r="CF96" s="1627"/>
      <c r="CG96" s="1627"/>
      <c r="CH96" s="1627"/>
      <c r="CI96" s="1628"/>
      <c r="CJ96" s="1803"/>
      <c r="CK96" s="1804"/>
      <c r="CL96" s="1811"/>
      <c r="CM96" s="1620"/>
      <c r="CN96" s="1621"/>
      <c r="CO96" s="1621"/>
      <c r="CP96" s="1621"/>
      <c r="CQ96" s="1615"/>
      <c r="CR96" s="1615"/>
      <c r="CS96" s="1615"/>
      <c r="CT96" s="1615"/>
      <c r="CU96" s="1615"/>
      <c r="CV96" s="1615"/>
      <c r="CW96" s="1615"/>
      <c r="CX96" s="1615"/>
      <c r="CY96" s="1615"/>
      <c r="CZ96" s="1615"/>
      <c r="DA96" s="1615"/>
      <c r="DB96" s="1615"/>
      <c r="DC96" s="1616"/>
      <c r="DD96" s="1799"/>
      <c r="DE96" s="1800"/>
      <c r="DF96" s="1801"/>
      <c r="DG96" s="1624"/>
      <c r="DH96" s="1625"/>
      <c r="DI96" s="1623"/>
      <c r="DJ96" s="1615"/>
      <c r="DK96" s="1615"/>
      <c r="DL96" s="1615"/>
      <c r="DM96" s="1615"/>
      <c r="DN96" s="1615"/>
      <c r="DO96" s="1615"/>
      <c r="DP96" s="1615"/>
      <c r="DQ96" s="1615"/>
      <c r="DR96" s="1615"/>
      <c r="DS96" s="1615"/>
      <c r="DT96" s="1615"/>
      <c r="DU96" s="1616"/>
      <c r="DV96" s="1799"/>
      <c r="DW96" s="1800"/>
      <c r="DX96" s="1801"/>
      <c r="DY96" s="1624"/>
      <c r="DZ96" s="1625"/>
      <c r="EA96" s="1615"/>
      <c r="EB96" s="1615"/>
      <c r="EC96" s="1627"/>
      <c r="ED96" s="1615"/>
      <c r="EE96" s="1615"/>
      <c r="EF96" s="1627"/>
      <c r="EG96" s="1627"/>
      <c r="EH96" s="1627"/>
      <c r="EI96" s="1627"/>
      <c r="EJ96" s="1627"/>
      <c r="EK96" s="1627"/>
      <c r="EL96" s="1627"/>
      <c r="EM96" s="1627"/>
      <c r="EN96" s="1627"/>
      <c r="EO96" s="1627"/>
      <c r="EP96" s="1627"/>
      <c r="EQ96" s="1627"/>
      <c r="ER96" s="1627"/>
      <c r="ES96" s="1627"/>
      <c r="ET96" s="1627"/>
      <c r="EU96" s="1627"/>
      <c r="EV96" s="1627"/>
      <c r="EW96" s="1627"/>
      <c r="EX96" s="1627"/>
      <c r="EY96" s="1628"/>
      <c r="EZ96" s="1803"/>
      <c r="FA96" s="1804"/>
      <c r="FB96" s="1801"/>
      <c r="FC96" s="1624"/>
      <c r="FD96" s="1625"/>
      <c r="FE96" s="1615"/>
      <c r="FF96" s="1627"/>
      <c r="FG96" s="1627"/>
      <c r="FH96" s="1627"/>
      <c r="FI96" s="1627"/>
      <c r="FJ96" s="1627"/>
      <c r="FK96" s="1627"/>
      <c r="FL96" s="1627"/>
      <c r="FM96" s="1627"/>
      <c r="FN96" s="1628"/>
      <c r="FO96" s="1803"/>
      <c r="FP96" s="1804"/>
      <c r="FQ96" s="1801"/>
      <c r="FR96" s="1624"/>
      <c r="FS96" s="1625"/>
      <c r="FT96" s="1615"/>
      <c r="FU96" s="1615"/>
      <c r="FV96" s="1615"/>
      <c r="FW96" s="1615"/>
      <c r="FX96" s="1615"/>
      <c r="FY96" s="1615"/>
      <c r="FZ96" s="1615"/>
      <c r="GA96" s="1615"/>
      <c r="GB96" s="1615"/>
      <c r="GC96" s="1615"/>
      <c r="GD96" s="1615"/>
      <c r="GE96" s="1615"/>
      <c r="GF96" s="1615"/>
      <c r="GG96" s="1615"/>
      <c r="GH96" s="1615"/>
      <c r="GI96" s="1615"/>
      <c r="GJ96" s="1615"/>
      <c r="GK96" s="1615"/>
      <c r="GL96" s="1615"/>
      <c r="GM96" s="1615"/>
      <c r="GN96" s="1615"/>
      <c r="GO96" s="1615"/>
      <c r="GP96" s="1615"/>
      <c r="GQ96" s="1615"/>
      <c r="GR96" s="1615"/>
      <c r="GS96" s="1616"/>
      <c r="GT96" s="1799"/>
      <c r="GU96" s="1800"/>
      <c r="GV96" s="1801"/>
      <c r="GW96" s="1631"/>
      <c r="GX96" s="1621"/>
      <c r="GY96" s="1620"/>
      <c r="GZ96" s="1838"/>
      <c r="HA96" s="1839"/>
      <c r="HB96" s="1840"/>
      <c r="HC96" s="1635"/>
      <c r="HD96" s="1636"/>
      <c r="HE96" s="1841"/>
      <c r="HF96" s="1638"/>
      <c r="HG96" s="1640"/>
      <c r="HH96" s="1640"/>
      <c r="HI96" s="1641"/>
      <c r="HJ96" s="1627"/>
      <c r="HK96" s="1627"/>
      <c r="HL96" s="1627"/>
      <c r="HM96" s="1627"/>
      <c r="HN96" s="1627"/>
      <c r="HO96" s="1627"/>
      <c r="HP96" s="1627"/>
      <c r="HQ96" s="1627"/>
      <c r="HR96" s="1627"/>
      <c r="HS96" s="1627"/>
      <c r="HT96" s="1627"/>
      <c r="HU96" s="1627"/>
      <c r="HV96" s="1627"/>
      <c r="HW96" s="1627"/>
      <c r="HX96" s="1627"/>
      <c r="HY96" s="1627"/>
      <c r="HZ96" s="1628"/>
      <c r="IA96" s="1803"/>
      <c r="IB96" s="1804"/>
      <c r="IC96" s="1801"/>
      <c r="ID96" s="1620"/>
      <c r="IE96" s="1631"/>
      <c r="IF96" s="1642"/>
      <c r="IG96" s="1642"/>
      <c r="IH96" s="1643"/>
      <c r="II96" s="1812"/>
      <c r="IJ96" s="1813"/>
      <c r="IK96" s="1646"/>
      <c r="IL96" s="1647"/>
      <c r="IM96" s="1648"/>
      <c r="IN96" s="1649"/>
      <c r="IO96" s="1650"/>
      <c r="IP96" s="1650"/>
      <c r="IQ96" s="1650"/>
      <c r="IR96" s="1650"/>
      <c r="IS96" s="1650"/>
      <c r="IT96" s="1650"/>
      <c r="IU96" s="1650"/>
      <c r="IV96" s="1651"/>
      <c r="IW96" s="1814"/>
      <c r="IX96" s="1815"/>
      <c r="IY96" s="1816"/>
      <c r="IZ96" s="1620"/>
      <c r="JA96" s="1621"/>
      <c r="JB96" s="1655"/>
      <c r="JC96" s="1807"/>
      <c r="JD96" s="1657"/>
      <c r="JE96" s="1658"/>
      <c r="JF96" s="1659"/>
      <c r="JG96" s="1817"/>
      <c r="JH96" s="1817"/>
      <c r="JI96" s="1660"/>
      <c r="JJ96" s="1661"/>
      <c r="JK96" s="1818"/>
      <c r="JL96" s="1663"/>
      <c r="JM96" s="1664" t="e">
        <f aca="false">JM$4:JM$4+SUMIF($C$5:JL$5,"Нараст. баланс",$C98:JL98)+SUMIF($C$7:JH$7,"Итого (с ВНР)",$C98:JH98)-SUMIF($C$5:JL$5,"Геол. снижение,  т/сут",$C98:JL98)-SUMIF(JJ$7:JL$7,"Итого",JJ98:JL98)-SUMIF($C$7:JL$7,"Итого (с ВСП)",$C98:JL98)</f>
        <v>#VALUE!</v>
      </c>
      <c r="JN96" s="1665" t="n">
        <f aca="false">'02.24 ННГ без НГДП по датам'!JM96:JM98</f>
        <v>23350.316</v>
      </c>
      <c r="JO96" s="1666" t="e">
        <f aca="false">'02.24 НГДП по датам'!CA96:CA98</f>
        <v>#VALUE!</v>
      </c>
      <c r="JP96" s="1667"/>
      <c r="JQ96" s="1668"/>
      <c r="JR96" s="1819"/>
    </row>
    <row r="97" customFormat="false" ht="11.25" hidden="false" customHeight="true" outlineLevel="0" collapsed="false">
      <c r="A97" s="1611"/>
      <c r="B97" s="1670" t="s">
        <v>663</v>
      </c>
      <c r="C97" s="1672"/>
      <c r="D97" s="1672"/>
      <c r="E97" s="1672"/>
      <c r="F97" s="1673"/>
      <c r="G97" s="1673"/>
      <c r="H97" s="1673"/>
      <c r="I97" s="1673"/>
      <c r="J97" s="1673"/>
      <c r="K97" s="1673"/>
      <c r="L97" s="1673"/>
      <c r="M97" s="1673"/>
      <c r="N97" s="1673"/>
      <c r="O97" s="1673"/>
      <c r="P97" s="1673"/>
      <c r="Q97" s="1673"/>
      <c r="R97" s="1673"/>
      <c r="S97" s="1673"/>
      <c r="T97" s="1673"/>
      <c r="U97" s="1673"/>
      <c r="V97" s="1673"/>
      <c r="W97" s="1674"/>
      <c r="X97" s="1675"/>
      <c r="Y97" s="1676"/>
      <c r="Z97" s="1677"/>
      <c r="AA97" s="1678" t="n">
        <f aca="false">COUNTA(C97:Z97)</f>
        <v>0</v>
      </c>
      <c r="AB97" s="1679"/>
      <c r="AC97" s="1686"/>
      <c r="AD97" s="1686"/>
      <c r="AE97" s="1686"/>
      <c r="AF97" s="1686"/>
      <c r="AG97" s="1686"/>
      <c r="AH97" s="1686"/>
      <c r="AI97" s="1686"/>
      <c r="AJ97" s="1686"/>
      <c r="AK97" s="1686"/>
      <c r="AL97" s="1686"/>
      <c r="AM97" s="1686"/>
      <c r="AN97" s="1686"/>
      <c r="AO97" s="1687"/>
      <c r="AP97" s="1688"/>
      <c r="AQ97" s="1689"/>
      <c r="AR97" s="1826"/>
      <c r="AS97" s="1678" t="n">
        <f aca="false">COUNTA(AC97:AR97)</f>
        <v>0</v>
      </c>
      <c r="AT97" s="1679"/>
      <c r="AU97" s="1680"/>
      <c r="AV97" s="1680"/>
      <c r="AW97" s="1680"/>
      <c r="AX97" s="1680"/>
      <c r="AY97" s="1680" t="n">
        <v>1064</v>
      </c>
      <c r="AZ97" s="1680" t="n">
        <v>2578</v>
      </c>
      <c r="BA97" s="1680"/>
      <c r="BB97" s="1680"/>
      <c r="BC97" s="1680"/>
      <c r="BD97" s="1680"/>
      <c r="BE97" s="1680"/>
      <c r="BF97" s="1680"/>
      <c r="BG97" s="1680"/>
      <c r="BH97" s="1680"/>
      <c r="BI97" s="1680"/>
      <c r="BJ97" s="1680"/>
      <c r="BK97" s="1680"/>
      <c r="BL97" s="1680"/>
      <c r="BM97" s="1680"/>
      <c r="BN97" s="1680"/>
      <c r="BO97" s="1680"/>
      <c r="BP97" s="1680"/>
      <c r="BQ97" s="1680"/>
      <c r="BR97" s="1681"/>
      <c r="BS97" s="1681"/>
      <c r="BT97" s="1681"/>
      <c r="BU97" s="1678" t="n">
        <f aca="false">COUNTA(AU97:BT97)</f>
        <v>2</v>
      </c>
      <c r="BV97" s="1679"/>
      <c r="BW97" s="1686"/>
      <c r="BX97" s="1686"/>
      <c r="BY97" s="1686"/>
      <c r="BZ97" s="1686"/>
      <c r="CA97" s="1686"/>
      <c r="CB97" s="1686"/>
      <c r="CC97" s="1686"/>
      <c r="CD97" s="1686"/>
      <c r="CE97" s="1686"/>
      <c r="CF97" s="1686"/>
      <c r="CG97" s="1686"/>
      <c r="CH97" s="1686"/>
      <c r="CI97" s="1687"/>
      <c r="CJ97" s="1688"/>
      <c r="CK97" s="1689"/>
      <c r="CL97" s="1826"/>
      <c r="CM97" s="1678" t="n">
        <f aca="false">COUNTA(BW97:CL97)</f>
        <v>0</v>
      </c>
      <c r="CN97" s="1679"/>
      <c r="CO97" s="1679" t="n">
        <f aca="false">AA97+AS97+BU97+CM97</f>
        <v>2</v>
      </c>
      <c r="CP97" s="1679"/>
      <c r="CQ97" s="1673"/>
      <c r="CR97" s="1673"/>
      <c r="CS97" s="1673"/>
      <c r="CT97" s="1673"/>
      <c r="CU97" s="1673"/>
      <c r="CV97" s="1673"/>
      <c r="CW97" s="1673"/>
      <c r="CX97" s="1673"/>
      <c r="CY97" s="1673"/>
      <c r="CZ97" s="1673"/>
      <c r="DA97" s="1673"/>
      <c r="DB97" s="1673"/>
      <c r="DC97" s="1674"/>
      <c r="DD97" s="1675"/>
      <c r="DE97" s="1676"/>
      <c r="DF97" s="1677"/>
      <c r="DG97" s="1683" t="n">
        <f aca="false">SUBTOTAL(9,CQ99:DF99)</f>
        <v>0</v>
      </c>
      <c r="DH97" s="1684"/>
      <c r="DI97" s="1682"/>
      <c r="DJ97" s="1673"/>
      <c r="DK97" s="1673"/>
      <c r="DL97" s="1673"/>
      <c r="DM97" s="1673"/>
      <c r="DN97" s="1673"/>
      <c r="DO97" s="1673"/>
      <c r="DP97" s="1673"/>
      <c r="DQ97" s="1673"/>
      <c r="DR97" s="1673"/>
      <c r="DS97" s="1673"/>
      <c r="DT97" s="1673"/>
      <c r="DU97" s="1674"/>
      <c r="DV97" s="1675"/>
      <c r="DW97" s="1676"/>
      <c r="DX97" s="1677"/>
      <c r="DY97" s="1683" t="n">
        <f aca="false">COUNTA(DI97:DX97)</f>
        <v>0</v>
      </c>
      <c r="DZ97" s="1684"/>
      <c r="EA97" s="1673"/>
      <c r="EB97" s="1673"/>
      <c r="EC97" s="1686"/>
      <c r="ED97" s="1673"/>
      <c r="EE97" s="1673"/>
      <c r="EF97" s="1686"/>
      <c r="EG97" s="1686"/>
      <c r="EH97" s="1686"/>
      <c r="EI97" s="1686"/>
      <c r="EJ97" s="1686"/>
      <c r="EK97" s="1686"/>
      <c r="EL97" s="1686"/>
      <c r="EM97" s="1686"/>
      <c r="EN97" s="1686"/>
      <c r="EO97" s="1686"/>
      <c r="EP97" s="1686"/>
      <c r="EQ97" s="1686"/>
      <c r="ER97" s="1686"/>
      <c r="ES97" s="1686"/>
      <c r="ET97" s="1686"/>
      <c r="EU97" s="1686"/>
      <c r="EV97" s="1686"/>
      <c r="EW97" s="1686"/>
      <c r="EX97" s="1686"/>
      <c r="EY97" s="1687"/>
      <c r="EZ97" s="1688"/>
      <c r="FA97" s="1689"/>
      <c r="FB97" s="1677"/>
      <c r="FC97" s="1683" t="n">
        <f aca="false">COUNTA(EA97:FB97)</f>
        <v>0</v>
      </c>
      <c r="FD97" s="1684"/>
      <c r="FE97" s="1673"/>
      <c r="FF97" s="1686"/>
      <c r="FG97" s="1686"/>
      <c r="FH97" s="1686"/>
      <c r="FI97" s="1686"/>
      <c r="FJ97" s="1686"/>
      <c r="FK97" s="1686"/>
      <c r="FL97" s="1686"/>
      <c r="FM97" s="1686"/>
      <c r="FN97" s="1687"/>
      <c r="FO97" s="1688"/>
      <c r="FP97" s="1689"/>
      <c r="FQ97" s="1677"/>
      <c r="FR97" s="1683" t="n">
        <f aca="false">COUNTA(FE97:FQ97)</f>
        <v>0</v>
      </c>
      <c r="FS97" s="1684"/>
      <c r="FT97" s="1673"/>
      <c r="FU97" s="1673"/>
      <c r="FV97" s="1673"/>
      <c r="FW97" s="1673"/>
      <c r="FX97" s="1673"/>
      <c r="FY97" s="1673"/>
      <c r="FZ97" s="1673"/>
      <c r="GA97" s="1673"/>
      <c r="GB97" s="1673"/>
      <c r="GC97" s="1673"/>
      <c r="GD97" s="1673"/>
      <c r="GE97" s="1673"/>
      <c r="GF97" s="1673"/>
      <c r="GG97" s="1673"/>
      <c r="GH97" s="1673"/>
      <c r="GI97" s="1673"/>
      <c r="GJ97" s="1673"/>
      <c r="GK97" s="1673"/>
      <c r="GL97" s="1673"/>
      <c r="GM97" s="1673"/>
      <c r="GN97" s="1673"/>
      <c r="GO97" s="1673"/>
      <c r="GP97" s="1673"/>
      <c r="GQ97" s="1673"/>
      <c r="GR97" s="1673"/>
      <c r="GS97" s="1674"/>
      <c r="GT97" s="1675"/>
      <c r="GU97" s="1676"/>
      <c r="GV97" s="1677"/>
      <c r="GW97" s="1690" t="n">
        <f aca="false">SUBTOTAL(9,FT99:GV99)</f>
        <v>0</v>
      </c>
      <c r="GX97" s="1679" t="n">
        <f aca="false">SUBTOTAL(9,FT99:GV99)</f>
        <v>0</v>
      </c>
      <c r="GY97" s="1691"/>
      <c r="GZ97" s="1845"/>
      <c r="HA97" s="1846"/>
      <c r="HB97" s="1694"/>
      <c r="HC97" s="1695"/>
      <c r="HD97" s="1696"/>
      <c r="HE97" s="1697"/>
      <c r="HF97" s="1698"/>
      <c r="HG97" s="1700"/>
      <c r="HH97" s="1700"/>
      <c r="HI97" s="1701"/>
      <c r="HJ97" s="1686"/>
      <c r="HK97" s="1686"/>
      <c r="HL97" s="1686"/>
      <c r="HM97" s="1686"/>
      <c r="HN97" s="1686"/>
      <c r="HO97" s="1686"/>
      <c r="HP97" s="1686"/>
      <c r="HQ97" s="1686"/>
      <c r="HR97" s="1686"/>
      <c r="HS97" s="1686"/>
      <c r="HT97" s="1686"/>
      <c r="HU97" s="1686"/>
      <c r="HV97" s="1686"/>
      <c r="HW97" s="1686"/>
      <c r="HX97" s="1686"/>
      <c r="HY97" s="1686"/>
      <c r="HZ97" s="1687"/>
      <c r="IA97" s="1688"/>
      <c r="IB97" s="1689"/>
      <c r="IC97" s="1677"/>
      <c r="ID97" s="1678" t="n">
        <f aca="false">SUBTOTAL(9,HG99:IC99)</f>
        <v>0</v>
      </c>
      <c r="IE97" s="1702"/>
      <c r="IF97" s="1703"/>
      <c r="IG97" s="1703"/>
      <c r="IH97" s="1704"/>
      <c r="II97" s="1705"/>
      <c r="IJ97" s="1706"/>
      <c r="IK97" s="1707" t="n">
        <f aca="false">SUBTOTAL(9,IF99:IJ99)</f>
        <v>0</v>
      </c>
      <c r="IL97" s="1708"/>
      <c r="IM97" s="1709"/>
      <c r="IN97" s="1710"/>
      <c r="IO97" s="1711"/>
      <c r="IP97" s="1711"/>
      <c r="IQ97" s="1711"/>
      <c r="IR97" s="1711"/>
      <c r="IS97" s="1711"/>
      <c r="IT97" s="1711"/>
      <c r="IU97" s="1711"/>
      <c r="IV97" s="1712"/>
      <c r="IW97" s="1713"/>
      <c r="IX97" s="1714"/>
      <c r="IY97" s="1715"/>
      <c r="IZ97" s="1678" t="n">
        <f aca="false">SUBTOTAL(3,IM97:IY97)</f>
        <v>0</v>
      </c>
      <c r="JA97" s="1716"/>
      <c r="JB97" s="1717"/>
      <c r="JC97" s="1718"/>
      <c r="JD97" s="1719"/>
      <c r="JE97" s="1720"/>
      <c r="JF97" s="1721"/>
      <c r="JG97" s="1827"/>
      <c r="JH97" s="1827"/>
      <c r="JI97" s="1722"/>
      <c r="JJ97" s="1723"/>
      <c r="JK97" s="1724"/>
      <c r="JL97" s="1725"/>
      <c r="JM97" s="1664"/>
      <c r="JN97" s="1665"/>
      <c r="JO97" s="1666"/>
      <c r="JP97" s="1726"/>
      <c r="JQ97" s="1727"/>
      <c r="JR97" s="1728"/>
    </row>
    <row r="98" customFormat="false" ht="11.25" hidden="false" customHeight="true" outlineLevel="0" collapsed="false">
      <c r="A98" s="1611"/>
      <c r="B98" s="1729" t="s">
        <v>661</v>
      </c>
      <c r="C98" s="1731"/>
      <c r="D98" s="1731"/>
      <c r="E98" s="1731"/>
      <c r="F98" s="1732"/>
      <c r="G98" s="1732"/>
      <c r="H98" s="1732"/>
      <c r="I98" s="1732"/>
      <c r="J98" s="1732"/>
      <c r="K98" s="1732"/>
      <c r="L98" s="1732"/>
      <c r="M98" s="1732"/>
      <c r="N98" s="1732"/>
      <c r="O98" s="1732"/>
      <c r="P98" s="1732"/>
      <c r="Q98" s="1732"/>
      <c r="R98" s="1732"/>
      <c r="S98" s="1732"/>
      <c r="T98" s="1732"/>
      <c r="U98" s="1732"/>
      <c r="V98" s="1732"/>
      <c r="W98" s="1733"/>
      <c r="X98" s="1734"/>
      <c r="Y98" s="1735"/>
      <c r="Z98" s="1736"/>
      <c r="AA98" s="1737" t="n">
        <f aca="false">SUBTOTAL(9,C98:Z98)</f>
        <v>0</v>
      </c>
      <c r="AB98" s="1738" t="n">
        <f aca="false">AA98+AB94</f>
        <v>620</v>
      </c>
      <c r="AC98" s="1744"/>
      <c r="AD98" s="1744"/>
      <c r="AE98" s="1744"/>
      <c r="AF98" s="1744"/>
      <c r="AG98" s="1744"/>
      <c r="AH98" s="1744"/>
      <c r="AI98" s="1744"/>
      <c r="AJ98" s="1744"/>
      <c r="AK98" s="1744"/>
      <c r="AL98" s="1744"/>
      <c r="AM98" s="1744"/>
      <c r="AN98" s="1744"/>
      <c r="AO98" s="1745"/>
      <c r="AP98" s="1746"/>
      <c r="AQ98" s="1747"/>
      <c r="AR98" s="1833"/>
      <c r="AS98" s="1737" t="n">
        <f aca="false">SUBTOTAL(9,AC98:AR98)</f>
        <v>0</v>
      </c>
      <c r="AT98" s="1738" t="n">
        <f aca="false">AS98+AT94</f>
        <v>0</v>
      </c>
      <c r="AU98" s="1739"/>
      <c r="AV98" s="1739"/>
      <c r="AW98" s="1731"/>
      <c r="AX98" s="1732"/>
      <c r="AY98" s="1739" t="n">
        <v>19</v>
      </c>
      <c r="AZ98" s="1739" t="n">
        <v>18</v>
      </c>
      <c r="BA98" s="1732"/>
      <c r="BB98" s="1732"/>
      <c r="BC98" s="1732"/>
      <c r="BD98" s="1732"/>
      <c r="BE98" s="1732"/>
      <c r="BF98" s="1732"/>
      <c r="BG98" s="1732"/>
      <c r="BH98" s="1732"/>
      <c r="BI98" s="1732"/>
      <c r="BJ98" s="1732"/>
      <c r="BK98" s="1732"/>
      <c r="BL98" s="1732"/>
      <c r="BM98" s="1732"/>
      <c r="BN98" s="1732"/>
      <c r="BO98" s="1732"/>
      <c r="BP98" s="1732"/>
      <c r="BQ98" s="1733"/>
      <c r="BR98" s="1734"/>
      <c r="BS98" s="1735"/>
      <c r="BT98" s="1736"/>
      <c r="BU98" s="1737" t="n">
        <f aca="false">SUBTOTAL(9,AU98:BT98)</f>
        <v>37</v>
      </c>
      <c r="BV98" s="1738" t="n">
        <f aca="false">BU98+BV94</f>
        <v>279</v>
      </c>
      <c r="BW98" s="1744"/>
      <c r="BX98" s="1744"/>
      <c r="BY98" s="1744"/>
      <c r="BZ98" s="1744"/>
      <c r="CA98" s="1744"/>
      <c r="CB98" s="1744"/>
      <c r="CC98" s="1744"/>
      <c r="CD98" s="1744"/>
      <c r="CE98" s="1744"/>
      <c r="CF98" s="1744"/>
      <c r="CG98" s="1744"/>
      <c r="CH98" s="1744"/>
      <c r="CI98" s="1745"/>
      <c r="CJ98" s="1746"/>
      <c r="CK98" s="1747"/>
      <c r="CL98" s="1833"/>
      <c r="CM98" s="1737" t="n">
        <f aca="false">SUBTOTAL(9,BW98:CL98)</f>
        <v>0</v>
      </c>
      <c r="CN98" s="1738" t="n">
        <f aca="false">CM98+CN94</f>
        <v>0</v>
      </c>
      <c r="CO98" s="1738" t="n">
        <f aca="false">AA98+AS98+BU98+CM98</f>
        <v>37</v>
      </c>
      <c r="CP98" s="1738" t="n">
        <f aca="false">CO98+CP94</f>
        <v>899</v>
      </c>
      <c r="CQ98" s="1732"/>
      <c r="CR98" s="1732"/>
      <c r="CS98" s="1732"/>
      <c r="CT98" s="1732"/>
      <c r="CU98" s="1732"/>
      <c r="CV98" s="1732"/>
      <c r="CW98" s="1732"/>
      <c r="CX98" s="1732"/>
      <c r="CY98" s="1732"/>
      <c r="CZ98" s="1732"/>
      <c r="DA98" s="1732"/>
      <c r="DB98" s="1732"/>
      <c r="DC98" s="1733"/>
      <c r="DD98" s="1734"/>
      <c r="DE98" s="1735"/>
      <c r="DF98" s="1736"/>
      <c r="DG98" s="1741" t="n">
        <f aca="false">SUBTOTAL(9,CQ98:DF98)</f>
        <v>0</v>
      </c>
      <c r="DH98" s="1742" t="n">
        <f aca="false">DG98:DG98+IF($B94:$B94=2,0,DH94:DH94)</f>
        <v>0</v>
      </c>
      <c r="DI98" s="1740"/>
      <c r="DJ98" s="1732"/>
      <c r="DK98" s="1732"/>
      <c r="DL98" s="1732"/>
      <c r="DM98" s="1732"/>
      <c r="DN98" s="1732"/>
      <c r="DO98" s="1732"/>
      <c r="DP98" s="1732"/>
      <c r="DQ98" s="1732"/>
      <c r="DR98" s="1732"/>
      <c r="DS98" s="1732"/>
      <c r="DT98" s="1732"/>
      <c r="DU98" s="1733"/>
      <c r="DV98" s="1734"/>
      <c r="DW98" s="1735"/>
      <c r="DX98" s="1736"/>
      <c r="DY98" s="1741" t="n">
        <f aca="false">SUBTOTAL(9,DI98:DX98)</f>
        <v>0</v>
      </c>
      <c r="DZ98" s="1742" t="n">
        <f aca="false">DY98:DY98+IF($B94:$B94=2,0,DZ94:DZ94)</f>
        <v>0</v>
      </c>
      <c r="EA98" s="1732"/>
      <c r="EB98" s="1732"/>
      <c r="EC98" s="1732"/>
      <c r="ED98" s="1732"/>
      <c r="EE98" s="1732"/>
      <c r="EF98" s="1744"/>
      <c r="EG98" s="1744"/>
      <c r="EH98" s="1744"/>
      <c r="EI98" s="1744"/>
      <c r="EJ98" s="1744"/>
      <c r="EK98" s="1744"/>
      <c r="EL98" s="1744"/>
      <c r="EM98" s="1744"/>
      <c r="EN98" s="1744"/>
      <c r="EO98" s="1744"/>
      <c r="EP98" s="1744"/>
      <c r="EQ98" s="1744"/>
      <c r="ER98" s="1744"/>
      <c r="ES98" s="1744"/>
      <c r="ET98" s="1744"/>
      <c r="EU98" s="1744"/>
      <c r="EV98" s="1744"/>
      <c r="EW98" s="1744"/>
      <c r="EX98" s="1744"/>
      <c r="EY98" s="1745"/>
      <c r="EZ98" s="1746"/>
      <c r="FA98" s="1747"/>
      <c r="FB98" s="1736"/>
      <c r="FC98" s="1741" t="n">
        <f aca="false">SUBTOTAL(9,EA98:FB98)</f>
        <v>0</v>
      </c>
      <c r="FD98" s="1742" t="n">
        <f aca="false">FC98:FC98+IF($B94:$B94=2,0,FD94:FD94)</f>
        <v>171</v>
      </c>
      <c r="FE98" s="1732"/>
      <c r="FF98" s="1744"/>
      <c r="FG98" s="1744"/>
      <c r="FH98" s="1744"/>
      <c r="FI98" s="1744"/>
      <c r="FJ98" s="1744"/>
      <c r="FK98" s="1744"/>
      <c r="FL98" s="1744"/>
      <c r="FM98" s="1744"/>
      <c r="FN98" s="1745"/>
      <c r="FO98" s="1746"/>
      <c r="FP98" s="1747"/>
      <c r="FQ98" s="1736"/>
      <c r="FR98" s="1741" t="n">
        <f aca="false">SUBTOTAL(9,FE98:FQ98)</f>
        <v>0</v>
      </c>
      <c r="FS98" s="1742" t="n">
        <f aca="false">FR98:FR98+IF($B94:$B94=2,0,FS94:FS94)</f>
        <v>0</v>
      </c>
      <c r="FT98" s="1732"/>
      <c r="FU98" s="1732"/>
      <c r="FV98" s="1732"/>
      <c r="FW98" s="1732"/>
      <c r="FX98" s="1732"/>
      <c r="FY98" s="1732"/>
      <c r="FZ98" s="1732"/>
      <c r="GA98" s="1732"/>
      <c r="GB98" s="1732"/>
      <c r="GC98" s="1732"/>
      <c r="GD98" s="1732"/>
      <c r="GE98" s="1732"/>
      <c r="GF98" s="1732"/>
      <c r="GG98" s="1732"/>
      <c r="GH98" s="1732"/>
      <c r="GI98" s="1732"/>
      <c r="GJ98" s="1732"/>
      <c r="GK98" s="1732"/>
      <c r="GL98" s="1732"/>
      <c r="GM98" s="1732"/>
      <c r="GN98" s="1732"/>
      <c r="GO98" s="1732"/>
      <c r="GP98" s="1732"/>
      <c r="GQ98" s="1732"/>
      <c r="GR98" s="1732"/>
      <c r="GS98" s="1733"/>
      <c r="GT98" s="1734"/>
      <c r="GU98" s="1735"/>
      <c r="GV98" s="1736"/>
      <c r="GW98" s="1748" t="n">
        <f aca="false">SUBTOTAL(9,FT98:GV98)</f>
        <v>0</v>
      </c>
      <c r="GX98" s="1738" t="n">
        <f aca="false">SUBTOTAL(9,FT98:GV98)</f>
        <v>0</v>
      </c>
      <c r="GY98" s="1737" t="n">
        <f aca="false">GX98:GX98+IF($B94:$B94=2,0,GY94:GY94)</f>
        <v>0</v>
      </c>
      <c r="GZ98" s="1749"/>
      <c r="HA98" s="1750"/>
      <c r="HB98" s="1751" t="e">
        <f aca="false">'02.24 НГДП по датам'!BA98</f>
        <v>#VALUE!</v>
      </c>
      <c r="HC98" s="1752" t="e">
        <f aca="false">SUBTOTAL(9,GZ98:HB98)</f>
        <v>#VALUE!</v>
      </c>
      <c r="HD98" s="1753" t="n">
        <f aca="false">$HD$3+HD94</f>
        <v>836.66</v>
      </c>
      <c r="HE98" s="1754" t="n">
        <f aca="false">$HE$3+HE94</f>
        <v>263.34</v>
      </c>
      <c r="HF98" s="1831" t="n">
        <f aca="false">SUM(HD98:HE98)</f>
        <v>1100</v>
      </c>
      <c r="HG98" s="1757"/>
      <c r="HH98" s="1757"/>
      <c r="HI98" s="1758"/>
      <c r="HJ98" s="1744"/>
      <c r="HK98" s="1744"/>
      <c r="HL98" s="1744"/>
      <c r="HM98" s="1744"/>
      <c r="HN98" s="1744"/>
      <c r="HO98" s="1744"/>
      <c r="HP98" s="1744"/>
      <c r="HQ98" s="1744"/>
      <c r="HR98" s="1744"/>
      <c r="HS98" s="1744"/>
      <c r="HT98" s="1744"/>
      <c r="HU98" s="1744"/>
      <c r="HV98" s="1744"/>
      <c r="HW98" s="1744"/>
      <c r="HX98" s="1744"/>
      <c r="HY98" s="1744"/>
      <c r="HZ98" s="1745"/>
      <c r="IA98" s="1746"/>
      <c r="IB98" s="1747"/>
      <c r="IC98" s="1736"/>
      <c r="ID98" s="1737" t="n">
        <f aca="false">SUBTOTAL(9,HG98:IC98)</f>
        <v>0</v>
      </c>
      <c r="IE98" s="1748" t="n">
        <f aca="false">ID98:ID98+IF($B94:$B94=2,0,IE94:IE94)</f>
        <v>186</v>
      </c>
      <c r="IF98" s="1759"/>
      <c r="IG98" s="1759"/>
      <c r="IH98" s="1760"/>
      <c r="II98" s="1761"/>
      <c r="IJ98" s="1762"/>
      <c r="IK98" s="1763" t="n">
        <f aca="false">SUBTOTAL(9,IF98:IJ98)</f>
        <v>0</v>
      </c>
      <c r="IL98" s="1764" t="n">
        <f aca="false">IK98:IK98+IF($B94:$B94=2,0,IL94:IL94)</f>
        <v>0</v>
      </c>
      <c r="IM98" s="1765"/>
      <c r="IN98" s="1765"/>
      <c r="IO98" s="1732"/>
      <c r="IP98" s="1732"/>
      <c r="IQ98" s="1732"/>
      <c r="IR98" s="1732"/>
      <c r="IS98" s="1732"/>
      <c r="IT98" s="1732"/>
      <c r="IU98" s="1732"/>
      <c r="IV98" s="1733"/>
      <c r="IW98" s="1734"/>
      <c r="IX98" s="1735"/>
      <c r="IY98" s="1736"/>
      <c r="IZ98" s="1737" t="n">
        <f aca="false">SUBTOTAL(9,IM98:IY98)</f>
        <v>0</v>
      </c>
      <c r="JA98" s="1738" t="n">
        <f aca="false">IZ98:IZ98+IF($B94:$B94=2,0,JA94:JA94)</f>
        <v>11</v>
      </c>
      <c r="JB98" s="1766"/>
      <c r="JC98" s="1767" t="e">
        <f aca="false">'02.24 НГДП по датам'!BT98</f>
        <v>#VALUE!</v>
      </c>
      <c r="JD98" s="1834" t="n">
        <f aca="false">$JD$14</f>
        <v>0</v>
      </c>
      <c r="JE98" s="1769" t="e">
        <f aca="false">SUBTOTAL(9,JB98:JD98)</f>
        <v>#VALUE!</v>
      </c>
      <c r="JF98" s="1770" t="n">
        <f aca="false">SUMIF($C$5:JE$5,"Накопленный эффект, т/сут",$C98:JE98)+SUMIF($C$5:JE$5,"Нараст.  по потенциалу",$C98:JE98)-SUMIF($C$5:JE$5,"Нараст. по остановкам",$C98:JE98)-SUMIF($C$5:JE$5,"ИТОГО перевод в ППД",$C98:JE98)-SUMIF($C$5:JE$5,"ИТОГО  нерент, по распоряж.",$C98:JE98)-SUMIF($C$5:JE$5,"ИТОГО ост. дебит от ЗБС, Углуб., ПВЛГ/ПНЛГ",$C98:JE98)</f>
        <v>873</v>
      </c>
      <c r="JG98" s="1764"/>
      <c r="JH98" s="1764"/>
      <c r="JI98" s="1771"/>
      <c r="JJ98" s="1772"/>
      <c r="JK98" s="1773"/>
      <c r="JL98" s="1763" t="n">
        <f aca="false">SUBTOTAL(9,JG98:JJ98)</f>
        <v>0</v>
      </c>
      <c r="JM98" s="1664"/>
      <c r="JN98" s="1665"/>
      <c r="JO98" s="1666"/>
      <c r="JP98" s="1774" t="n">
        <f aca="false">JP$4:JP$4+SUMIF($C$5:JL$5,"Нараст. по остановкам",$C98:JL98)-SUMIF($C$5:JL$5,"Нараст.  по потенциалу",$C98:JL98)</f>
        <v>838.705</v>
      </c>
      <c r="JQ98" s="1775" t="n">
        <f aca="false">'02.24 ННГ без НГДП по датам'!JP98</f>
        <v>756.812</v>
      </c>
      <c r="JR98" s="1776" t="n">
        <f aca="false">'02.24 НГДП по датам'!CB98</f>
        <v>81.893</v>
      </c>
    </row>
    <row r="99" customFormat="false" ht="1.5" hidden="false" customHeight="true" outlineLevel="0" collapsed="false">
      <c r="A99" s="1777"/>
      <c r="B99" s="1777"/>
      <c r="C99" s="1778"/>
      <c r="D99" s="1778"/>
      <c r="E99" s="1778"/>
      <c r="F99" s="1778"/>
      <c r="G99" s="1779"/>
      <c r="H99" s="1779"/>
      <c r="I99" s="1779"/>
      <c r="J99" s="1779"/>
      <c r="K99" s="1779"/>
      <c r="L99" s="1779"/>
      <c r="M99" s="1779"/>
      <c r="N99" s="1779"/>
      <c r="O99" s="1779"/>
      <c r="P99" s="1779"/>
      <c r="Q99" s="1779"/>
      <c r="R99" s="1779"/>
      <c r="S99" s="1779"/>
      <c r="T99" s="1779"/>
      <c r="U99" s="1779"/>
      <c r="V99" s="1779"/>
      <c r="W99" s="1779"/>
      <c r="X99" s="1780"/>
      <c r="Y99" s="1781"/>
      <c r="Z99" s="1782"/>
      <c r="AA99" s="1783"/>
      <c r="AB99" s="1783"/>
      <c r="AC99" s="1884"/>
      <c r="AD99" s="1784"/>
      <c r="AE99" s="1779"/>
      <c r="AF99" s="1779"/>
      <c r="AG99" s="1779"/>
      <c r="AH99" s="1779"/>
      <c r="AI99" s="1779"/>
      <c r="AJ99" s="1779"/>
      <c r="AK99" s="1779"/>
      <c r="AL99" s="1779"/>
      <c r="AM99" s="1779"/>
      <c r="AN99" s="1779"/>
      <c r="AO99" s="1779"/>
      <c r="AP99" s="1780"/>
      <c r="AQ99" s="1781"/>
      <c r="AR99" s="1782"/>
      <c r="AS99" s="1783"/>
      <c r="AT99" s="1783"/>
      <c r="AU99" s="1778"/>
      <c r="AV99" s="1778"/>
      <c r="AW99" s="1785"/>
      <c r="AX99" s="1779"/>
      <c r="AY99" s="1779"/>
      <c r="AZ99" s="1779"/>
      <c r="BA99" s="1779"/>
      <c r="BB99" s="1779"/>
      <c r="BC99" s="1779"/>
      <c r="BD99" s="1779"/>
      <c r="BE99" s="1779"/>
      <c r="BF99" s="1779"/>
      <c r="BG99" s="1779"/>
      <c r="BH99" s="1779"/>
      <c r="BI99" s="1779"/>
      <c r="BJ99" s="1779"/>
      <c r="BK99" s="1779"/>
      <c r="BL99" s="1779"/>
      <c r="BM99" s="1779"/>
      <c r="BN99" s="1779"/>
      <c r="BO99" s="1779"/>
      <c r="BP99" s="1779"/>
      <c r="BQ99" s="1779"/>
      <c r="BR99" s="1780"/>
      <c r="BS99" s="1781"/>
      <c r="BT99" s="1782"/>
      <c r="BU99" s="1783"/>
      <c r="BV99" s="1783"/>
      <c r="BW99" s="1784"/>
      <c r="BX99" s="1779"/>
      <c r="BY99" s="1779"/>
      <c r="BZ99" s="1779"/>
      <c r="CA99" s="1779"/>
      <c r="CB99" s="1779"/>
      <c r="CC99" s="1779"/>
      <c r="CD99" s="1779"/>
      <c r="CE99" s="1779"/>
      <c r="CF99" s="1779"/>
      <c r="CG99" s="1779"/>
      <c r="CH99" s="1779"/>
      <c r="CI99" s="1779"/>
      <c r="CJ99" s="1780"/>
      <c r="CK99" s="1781"/>
      <c r="CL99" s="1782"/>
      <c r="CM99" s="1783"/>
      <c r="CN99" s="1783"/>
      <c r="CO99" s="1783"/>
      <c r="CP99" s="1783"/>
      <c r="CQ99" s="1779"/>
      <c r="CR99" s="1779"/>
      <c r="CS99" s="1779"/>
      <c r="CT99" s="1779"/>
      <c r="CU99" s="1779"/>
      <c r="CV99" s="1779"/>
      <c r="CW99" s="1779"/>
      <c r="CX99" s="1779"/>
      <c r="CY99" s="1779"/>
      <c r="CZ99" s="1779"/>
      <c r="DA99" s="1779"/>
      <c r="DB99" s="1779"/>
      <c r="DC99" s="1779"/>
      <c r="DD99" s="1780"/>
      <c r="DE99" s="1781"/>
      <c r="DF99" s="1782"/>
      <c r="DG99" s="1783"/>
      <c r="DH99" s="1783"/>
      <c r="DI99" s="1852"/>
      <c r="DJ99" s="1779"/>
      <c r="DK99" s="1779"/>
      <c r="DL99" s="1779"/>
      <c r="DM99" s="1779"/>
      <c r="DN99" s="1779"/>
      <c r="DO99" s="1779"/>
      <c r="DP99" s="1779"/>
      <c r="DQ99" s="1779"/>
      <c r="DR99" s="1779"/>
      <c r="DS99" s="1779"/>
      <c r="DT99" s="1779"/>
      <c r="DU99" s="1779"/>
      <c r="DV99" s="1780"/>
      <c r="DW99" s="1781"/>
      <c r="DX99" s="1782"/>
      <c r="DY99" s="1783"/>
      <c r="DZ99" s="1783"/>
      <c r="EA99" s="1864"/>
      <c r="EB99" s="1779"/>
      <c r="EC99" s="1779"/>
      <c r="ED99" s="1779"/>
      <c r="EE99" s="1779"/>
      <c r="EF99" s="1779"/>
      <c r="EG99" s="1779"/>
      <c r="EH99" s="1779"/>
      <c r="EI99" s="1779"/>
      <c r="EJ99" s="1779"/>
      <c r="EK99" s="1779"/>
      <c r="EL99" s="1779"/>
      <c r="EM99" s="1779"/>
      <c r="EN99" s="1779"/>
      <c r="EO99" s="1779"/>
      <c r="EP99" s="1779"/>
      <c r="EQ99" s="1779"/>
      <c r="ER99" s="1779"/>
      <c r="ES99" s="1779"/>
      <c r="ET99" s="1779"/>
      <c r="EU99" s="1779"/>
      <c r="EV99" s="1779"/>
      <c r="EW99" s="1779"/>
      <c r="EX99" s="1779"/>
      <c r="EY99" s="1779"/>
      <c r="EZ99" s="1780"/>
      <c r="FA99" s="1781"/>
      <c r="FB99" s="1782"/>
      <c r="FC99" s="1783"/>
      <c r="FD99" s="1783"/>
      <c r="FE99" s="1779"/>
      <c r="FF99" s="1779"/>
      <c r="FG99" s="1779"/>
      <c r="FH99" s="1779"/>
      <c r="FI99" s="1779"/>
      <c r="FJ99" s="1779"/>
      <c r="FK99" s="1779"/>
      <c r="FL99" s="1779"/>
      <c r="FM99" s="1779"/>
      <c r="FN99" s="1779"/>
      <c r="FO99" s="1780"/>
      <c r="FP99" s="1781"/>
      <c r="FQ99" s="1782"/>
      <c r="FR99" s="1783"/>
      <c r="FS99" s="1783"/>
      <c r="FT99" s="1779"/>
      <c r="FU99" s="1779"/>
      <c r="FV99" s="1779"/>
      <c r="FW99" s="1779"/>
      <c r="FX99" s="1779"/>
      <c r="FY99" s="1779"/>
      <c r="FZ99" s="1779"/>
      <c r="GA99" s="1779"/>
      <c r="GB99" s="1779"/>
      <c r="GC99" s="1779"/>
      <c r="GD99" s="1779"/>
      <c r="GE99" s="1779"/>
      <c r="GF99" s="1779"/>
      <c r="GG99" s="1779"/>
      <c r="GH99" s="1779"/>
      <c r="GI99" s="1779"/>
      <c r="GJ99" s="1779"/>
      <c r="GK99" s="1779"/>
      <c r="GL99" s="1779"/>
      <c r="GM99" s="1779"/>
      <c r="GN99" s="1779"/>
      <c r="GO99" s="1779"/>
      <c r="GP99" s="1779"/>
      <c r="GQ99" s="1779"/>
      <c r="GR99" s="1779"/>
      <c r="GS99" s="1779"/>
      <c r="GT99" s="1780"/>
      <c r="GU99" s="1781"/>
      <c r="GV99" s="1782"/>
      <c r="GW99" s="1783"/>
      <c r="GX99" s="1783"/>
      <c r="GY99" s="1783"/>
      <c r="GZ99" s="1787"/>
      <c r="HA99" s="1787"/>
      <c r="HB99" s="1788"/>
      <c r="HC99" s="1783"/>
      <c r="HD99" s="1783"/>
      <c r="HE99" s="1789"/>
      <c r="HF99" s="1790"/>
      <c r="HG99" s="1791"/>
      <c r="HH99" s="1757"/>
      <c r="HI99" s="1787"/>
      <c r="HJ99" s="1779"/>
      <c r="HK99" s="1779"/>
      <c r="HL99" s="1779"/>
      <c r="HM99" s="1779"/>
      <c r="HN99" s="1779"/>
      <c r="HO99" s="1779"/>
      <c r="HP99" s="1779"/>
      <c r="HQ99" s="1779"/>
      <c r="HR99" s="1779"/>
      <c r="HS99" s="1779"/>
      <c r="HT99" s="1779"/>
      <c r="HU99" s="1779"/>
      <c r="HV99" s="1779"/>
      <c r="HW99" s="1779"/>
      <c r="HX99" s="1779"/>
      <c r="HY99" s="1779"/>
      <c r="HZ99" s="1779"/>
      <c r="IA99" s="1780"/>
      <c r="IB99" s="1781"/>
      <c r="IC99" s="1782"/>
      <c r="ID99" s="1783"/>
      <c r="IE99" s="1783"/>
      <c r="IF99" s="1792"/>
      <c r="IG99" s="1792"/>
      <c r="IH99" s="1792"/>
      <c r="II99" s="1793"/>
      <c r="IJ99" s="1794"/>
      <c r="IK99" s="1792"/>
      <c r="IL99" s="1792"/>
      <c r="IM99" s="1795"/>
      <c r="IN99" s="1795"/>
      <c r="IO99" s="1779"/>
      <c r="IP99" s="1779"/>
      <c r="IQ99" s="1779"/>
      <c r="IR99" s="1779"/>
      <c r="IS99" s="1779"/>
      <c r="IT99" s="1779"/>
      <c r="IU99" s="1779"/>
      <c r="IV99" s="1779"/>
      <c r="IW99" s="1780"/>
      <c r="IX99" s="1781"/>
      <c r="IY99" s="1782"/>
      <c r="IZ99" s="1783"/>
      <c r="JA99" s="1783"/>
      <c r="JB99" s="1779"/>
      <c r="JC99" s="1788"/>
      <c r="JD99" s="1779"/>
      <c r="JE99" s="1783"/>
      <c r="JF99" s="1783"/>
      <c r="JG99" s="1792"/>
      <c r="JH99" s="1792"/>
      <c r="JI99" s="1792"/>
      <c r="JJ99" s="1792"/>
      <c r="JK99" s="1796"/>
      <c r="JL99" s="1792"/>
      <c r="JM99" s="1797"/>
      <c r="JN99" s="1797"/>
      <c r="JO99" s="1798"/>
      <c r="JP99" s="1797"/>
      <c r="JQ99" s="1797"/>
      <c r="JR99" s="1798"/>
    </row>
    <row r="100" customFormat="false" ht="11.25" hidden="false" customHeight="true" outlineLevel="0" collapsed="false">
      <c r="A100" s="1611" t="n">
        <f aca="false">A96+1</f>
        <v>45345</v>
      </c>
      <c r="B100" s="1612" t="s">
        <v>662</v>
      </c>
      <c r="C100" s="1614"/>
      <c r="D100" s="1614"/>
      <c r="E100" s="1614"/>
      <c r="F100" s="1614"/>
      <c r="G100" s="1615"/>
      <c r="H100" s="1615"/>
      <c r="I100" s="1615"/>
      <c r="J100" s="1615"/>
      <c r="K100" s="1615"/>
      <c r="L100" s="1615"/>
      <c r="M100" s="1615"/>
      <c r="N100" s="1615"/>
      <c r="O100" s="1615"/>
      <c r="P100" s="1615"/>
      <c r="Q100" s="1615"/>
      <c r="R100" s="1615"/>
      <c r="S100" s="1615"/>
      <c r="T100" s="1615"/>
      <c r="U100" s="1615"/>
      <c r="V100" s="1615"/>
      <c r="W100" s="1616"/>
      <c r="X100" s="1799"/>
      <c r="Y100" s="1800"/>
      <c r="Z100" s="1801"/>
      <c r="AA100" s="1620"/>
      <c r="AB100" s="1621"/>
      <c r="AC100" s="1802"/>
      <c r="AD100" s="1802"/>
      <c r="AE100" s="1802"/>
      <c r="AF100" s="1615"/>
      <c r="AG100" s="1615"/>
      <c r="AH100" s="1615"/>
      <c r="AI100" s="1615"/>
      <c r="AJ100" s="1615"/>
      <c r="AK100" s="1615"/>
      <c r="AL100" s="1615"/>
      <c r="AM100" s="1615"/>
      <c r="AN100" s="1615"/>
      <c r="AO100" s="1616"/>
      <c r="AP100" s="1799"/>
      <c r="AQ100" s="1800"/>
      <c r="AR100" s="1801"/>
      <c r="AS100" s="1620"/>
      <c r="AT100" s="1621"/>
      <c r="AU100" s="1622"/>
      <c r="AV100" s="1622" t="s">
        <v>669</v>
      </c>
      <c r="AW100" s="1614" t="s">
        <v>479</v>
      </c>
      <c r="AX100" s="1615"/>
      <c r="AY100" s="1615"/>
      <c r="AZ100" s="1615"/>
      <c r="BA100" s="1615"/>
      <c r="BB100" s="1615"/>
      <c r="BC100" s="1615"/>
      <c r="BD100" s="1615"/>
      <c r="BE100" s="1615"/>
      <c r="BF100" s="1615"/>
      <c r="BG100" s="1615"/>
      <c r="BH100" s="1615"/>
      <c r="BI100" s="1615"/>
      <c r="BJ100" s="1615"/>
      <c r="BK100" s="1615"/>
      <c r="BL100" s="1615"/>
      <c r="BM100" s="1615"/>
      <c r="BN100" s="1615"/>
      <c r="BO100" s="1615"/>
      <c r="BP100" s="1615"/>
      <c r="BQ100" s="1616"/>
      <c r="BR100" s="1617"/>
      <c r="BS100" s="1618"/>
      <c r="BT100" s="1619"/>
      <c r="BU100" s="1620"/>
      <c r="BV100" s="1621"/>
      <c r="BW100" s="1837"/>
      <c r="BX100" s="1837"/>
      <c r="BY100" s="1837"/>
      <c r="BZ100" s="1627"/>
      <c r="CA100" s="1627"/>
      <c r="CB100" s="1627"/>
      <c r="CC100" s="1627"/>
      <c r="CD100" s="1627"/>
      <c r="CE100" s="1627"/>
      <c r="CF100" s="1627"/>
      <c r="CG100" s="1627"/>
      <c r="CH100" s="1627"/>
      <c r="CI100" s="1628"/>
      <c r="CJ100" s="1803"/>
      <c r="CK100" s="1804"/>
      <c r="CL100" s="1801"/>
      <c r="CM100" s="1620"/>
      <c r="CN100" s="1621"/>
      <c r="CO100" s="1621"/>
      <c r="CP100" s="1621"/>
      <c r="CQ100" s="1615"/>
      <c r="CR100" s="1615"/>
      <c r="CS100" s="1615"/>
      <c r="CT100" s="1615"/>
      <c r="CU100" s="1615"/>
      <c r="CV100" s="1615"/>
      <c r="CW100" s="1615"/>
      <c r="CX100" s="1615"/>
      <c r="CY100" s="1615"/>
      <c r="CZ100" s="1615"/>
      <c r="DA100" s="1615"/>
      <c r="DB100" s="1615"/>
      <c r="DC100" s="1616"/>
      <c r="DD100" s="1799"/>
      <c r="DE100" s="1800"/>
      <c r="DF100" s="1801"/>
      <c r="DG100" s="1624"/>
      <c r="DH100" s="1625"/>
      <c r="DI100" s="1623"/>
      <c r="DJ100" s="1615"/>
      <c r="DK100" s="1615"/>
      <c r="DL100" s="1615"/>
      <c r="DM100" s="1615"/>
      <c r="DN100" s="1615"/>
      <c r="DO100" s="1615"/>
      <c r="DP100" s="1615"/>
      <c r="DQ100" s="1615"/>
      <c r="DR100" s="1615"/>
      <c r="DS100" s="1615"/>
      <c r="DT100" s="1615"/>
      <c r="DU100" s="1616"/>
      <c r="DV100" s="1799"/>
      <c r="DW100" s="1800"/>
      <c r="DX100" s="1801"/>
      <c r="DY100" s="1624"/>
      <c r="DZ100" s="1625"/>
      <c r="EA100" s="1615"/>
      <c r="EB100" s="1615"/>
      <c r="EC100" s="1615"/>
      <c r="ED100" s="1615"/>
      <c r="EE100" s="1615"/>
      <c r="EF100" s="1615"/>
      <c r="EG100" s="1615"/>
      <c r="EH100" s="1615"/>
      <c r="EI100" s="1615"/>
      <c r="EJ100" s="1615"/>
      <c r="EK100" s="1615"/>
      <c r="EL100" s="1615"/>
      <c r="EM100" s="1615"/>
      <c r="EN100" s="1615"/>
      <c r="EO100" s="1615"/>
      <c r="EP100" s="1615"/>
      <c r="EQ100" s="1615"/>
      <c r="ER100" s="1615"/>
      <c r="ES100" s="1615"/>
      <c r="ET100" s="1615"/>
      <c r="EU100" s="1615"/>
      <c r="EV100" s="1615"/>
      <c r="EW100" s="1615"/>
      <c r="EX100" s="1615"/>
      <c r="EY100" s="1616"/>
      <c r="EZ100" s="1799"/>
      <c r="FA100" s="1800"/>
      <c r="FB100" s="1801"/>
      <c r="FC100" s="1624"/>
      <c r="FD100" s="1625"/>
      <c r="FE100" s="1615"/>
      <c r="FF100" s="1615"/>
      <c r="FG100" s="1615"/>
      <c r="FH100" s="1615"/>
      <c r="FI100" s="1615"/>
      <c r="FJ100" s="1615"/>
      <c r="FK100" s="1615"/>
      <c r="FL100" s="1615"/>
      <c r="FM100" s="1615"/>
      <c r="FN100" s="1616"/>
      <c r="FO100" s="1799"/>
      <c r="FP100" s="1800"/>
      <c r="FQ100" s="1801"/>
      <c r="FR100" s="1624"/>
      <c r="FS100" s="1625"/>
      <c r="FT100" s="1615"/>
      <c r="FU100" s="1615"/>
      <c r="FV100" s="1615"/>
      <c r="FW100" s="1615"/>
      <c r="FX100" s="1615"/>
      <c r="FY100" s="1615"/>
      <c r="FZ100" s="1615"/>
      <c r="GA100" s="1615"/>
      <c r="GB100" s="1615"/>
      <c r="GC100" s="1615"/>
      <c r="GD100" s="1615"/>
      <c r="GE100" s="1615"/>
      <c r="GF100" s="1615"/>
      <c r="GG100" s="1615"/>
      <c r="GH100" s="1615"/>
      <c r="GI100" s="1615"/>
      <c r="GJ100" s="1615"/>
      <c r="GK100" s="1615"/>
      <c r="GL100" s="1615"/>
      <c r="GM100" s="1615"/>
      <c r="GN100" s="1615"/>
      <c r="GO100" s="1615"/>
      <c r="GP100" s="1615"/>
      <c r="GQ100" s="1615"/>
      <c r="GR100" s="1615"/>
      <c r="GS100" s="1616"/>
      <c r="GT100" s="1799"/>
      <c r="GU100" s="1800"/>
      <c r="GV100" s="1801"/>
      <c r="GW100" s="1631"/>
      <c r="GX100" s="1621"/>
      <c r="GY100" s="1620"/>
      <c r="GZ100" s="1838"/>
      <c r="HA100" s="1839"/>
      <c r="HB100" s="1840"/>
      <c r="HC100" s="1635"/>
      <c r="HD100" s="1636"/>
      <c r="HE100" s="1841"/>
      <c r="HF100" s="1638"/>
      <c r="HG100" s="1640"/>
      <c r="HH100" s="1640"/>
      <c r="HI100" s="1842"/>
      <c r="HJ100" s="1627"/>
      <c r="HK100" s="1627"/>
      <c r="HL100" s="1627"/>
      <c r="HM100" s="1627"/>
      <c r="HN100" s="1627"/>
      <c r="HO100" s="1627"/>
      <c r="HP100" s="1627"/>
      <c r="HQ100" s="1627"/>
      <c r="HR100" s="1627"/>
      <c r="HS100" s="1627"/>
      <c r="HT100" s="1627"/>
      <c r="HU100" s="1627"/>
      <c r="HV100" s="1627"/>
      <c r="HW100" s="1627"/>
      <c r="HX100" s="1627"/>
      <c r="HY100" s="1627"/>
      <c r="HZ100" s="1628"/>
      <c r="IA100" s="1803"/>
      <c r="IB100" s="1804"/>
      <c r="IC100" s="1801"/>
      <c r="ID100" s="1620"/>
      <c r="IE100" s="1631"/>
      <c r="IF100" s="1642"/>
      <c r="IG100" s="1642"/>
      <c r="IH100" s="1643"/>
      <c r="II100" s="1812"/>
      <c r="IJ100" s="1813"/>
      <c r="IK100" s="1646"/>
      <c r="IL100" s="1647"/>
      <c r="IM100" s="1648"/>
      <c r="IN100" s="1649"/>
      <c r="IO100" s="1650"/>
      <c r="IP100" s="1650"/>
      <c r="IQ100" s="1650"/>
      <c r="IR100" s="1650"/>
      <c r="IS100" s="1650"/>
      <c r="IT100" s="1650"/>
      <c r="IU100" s="1650"/>
      <c r="IV100" s="1651"/>
      <c r="IW100" s="1814"/>
      <c r="IX100" s="1815"/>
      <c r="IY100" s="1816"/>
      <c r="IZ100" s="1620"/>
      <c r="JA100" s="1621"/>
      <c r="JB100" s="1655"/>
      <c r="JC100" s="1807"/>
      <c r="JD100" s="1657"/>
      <c r="JE100" s="1658"/>
      <c r="JF100" s="1659"/>
      <c r="JG100" s="1660"/>
      <c r="JH100" s="1817"/>
      <c r="JI100" s="1817"/>
      <c r="JJ100" s="1661"/>
      <c r="JK100" s="1818"/>
      <c r="JL100" s="1663"/>
      <c r="JM100" s="1664" t="e">
        <f aca="false">JM$4:JM$4+SUMIF($C$5:JL$5,"Нараст. баланс",$C102:JL102)+SUMIF($C$7:JH$7,"Итого (с ВНР)",$C102:JH102)-SUMIF($C$5:JL$5,"Геол. снижение,  т/сут",$C102:JL102)-SUMIF(JJ$7:JL$7,"Итого",JJ102:JL102)-SUMIF($C$7:JL$7,"Итого (с ВСП)",$C102:JL102)</f>
        <v>#VALUE!</v>
      </c>
      <c r="JN100" s="1665" t="n">
        <f aca="false">'02.24 ННГ без НГДП по датам'!JM100:JM102</f>
        <v>23352.286</v>
      </c>
      <c r="JO100" s="1666" t="e">
        <f aca="false">'02.24 НГДП по датам'!CA100:CA102</f>
        <v>#VALUE!</v>
      </c>
      <c r="JP100" s="1667"/>
      <c r="JQ100" s="1668"/>
      <c r="JR100" s="1819"/>
    </row>
    <row r="101" customFormat="false" ht="11.25" hidden="false" customHeight="true" outlineLevel="0" collapsed="false">
      <c r="A101" s="1611"/>
      <c r="B101" s="1670" t="s">
        <v>663</v>
      </c>
      <c r="C101" s="1672"/>
      <c r="D101" s="1672"/>
      <c r="E101" s="1672"/>
      <c r="F101" s="1672"/>
      <c r="G101" s="1673"/>
      <c r="H101" s="1673"/>
      <c r="I101" s="1673"/>
      <c r="J101" s="1673"/>
      <c r="K101" s="1673"/>
      <c r="L101" s="1673"/>
      <c r="M101" s="1673"/>
      <c r="N101" s="1673"/>
      <c r="O101" s="1673"/>
      <c r="P101" s="1673"/>
      <c r="Q101" s="1673"/>
      <c r="R101" s="1673"/>
      <c r="S101" s="1673"/>
      <c r="T101" s="1673"/>
      <c r="U101" s="1673"/>
      <c r="V101" s="1673"/>
      <c r="W101" s="1674"/>
      <c r="X101" s="1675"/>
      <c r="Y101" s="1676"/>
      <c r="Z101" s="1677"/>
      <c r="AA101" s="1678" t="n">
        <f aca="false">COUNTA(C101:Z101)</f>
        <v>0</v>
      </c>
      <c r="AB101" s="1679"/>
      <c r="AC101" s="1820"/>
      <c r="AD101" s="1820"/>
      <c r="AE101" s="1820"/>
      <c r="AF101" s="1673"/>
      <c r="AG101" s="1673"/>
      <c r="AH101" s="1673"/>
      <c r="AI101" s="1673"/>
      <c r="AJ101" s="1673"/>
      <c r="AK101" s="1673"/>
      <c r="AL101" s="1673"/>
      <c r="AM101" s="1673"/>
      <c r="AN101" s="1673"/>
      <c r="AO101" s="1674"/>
      <c r="AP101" s="1675"/>
      <c r="AQ101" s="1676"/>
      <c r="AR101" s="1677"/>
      <c r="AS101" s="1678" t="n">
        <f aca="false">COUNTA(AC101:AR101)</f>
        <v>0</v>
      </c>
      <c r="AT101" s="1679"/>
      <c r="AU101" s="1680"/>
      <c r="AV101" s="1680" t="n">
        <v>517</v>
      </c>
      <c r="AW101" s="1680" t="n">
        <v>8353</v>
      </c>
      <c r="AX101" s="1680"/>
      <c r="AY101" s="1680"/>
      <c r="AZ101" s="1680"/>
      <c r="BA101" s="1680"/>
      <c r="BB101" s="1680"/>
      <c r="BC101" s="1680"/>
      <c r="BD101" s="1680"/>
      <c r="BE101" s="1680"/>
      <c r="BF101" s="1680"/>
      <c r="BG101" s="1680"/>
      <c r="BH101" s="1680"/>
      <c r="BI101" s="1680"/>
      <c r="BJ101" s="1680"/>
      <c r="BK101" s="1680"/>
      <c r="BL101" s="1680"/>
      <c r="BM101" s="1680"/>
      <c r="BN101" s="1680"/>
      <c r="BO101" s="1680"/>
      <c r="BP101" s="1680"/>
      <c r="BQ101" s="1680"/>
      <c r="BR101" s="1681"/>
      <c r="BS101" s="1681"/>
      <c r="BT101" s="1681"/>
      <c r="BU101" s="1678" t="n">
        <f aca="false">COUNTA(AU101:BT101)</f>
        <v>2</v>
      </c>
      <c r="BV101" s="1679"/>
      <c r="BW101" s="1844"/>
      <c r="BX101" s="1844"/>
      <c r="BY101" s="1844"/>
      <c r="BZ101" s="1686"/>
      <c r="CA101" s="1686"/>
      <c r="CB101" s="1686"/>
      <c r="CC101" s="1686"/>
      <c r="CD101" s="1686"/>
      <c r="CE101" s="1686"/>
      <c r="CF101" s="1686"/>
      <c r="CG101" s="1686"/>
      <c r="CH101" s="1686"/>
      <c r="CI101" s="1687"/>
      <c r="CJ101" s="1688"/>
      <c r="CK101" s="1689"/>
      <c r="CL101" s="1677"/>
      <c r="CM101" s="1678" t="n">
        <f aca="false">COUNTA(BW101:CL101)</f>
        <v>0</v>
      </c>
      <c r="CN101" s="1679"/>
      <c r="CO101" s="1679" t="n">
        <f aca="false">AA101+AS101+BU101+CM101</f>
        <v>2</v>
      </c>
      <c r="CP101" s="1679"/>
      <c r="CQ101" s="1673"/>
      <c r="CR101" s="1673"/>
      <c r="CS101" s="1673"/>
      <c r="CT101" s="1673"/>
      <c r="CU101" s="1673"/>
      <c r="CV101" s="1673"/>
      <c r="CW101" s="1673"/>
      <c r="CX101" s="1673"/>
      <c r="CY101" s="1673"/>
      <c r="CZ101" s="1673"/>
      <c r="DA101" s="1673"/>
      <c r="DB101" s="1673"/>
      <c r="DC101" s="1674"/>
      <c r="DD101" s="1675"/>
      <c r="DE101" s="1676"/>
      <c r="DF101" s="1677"/>
      <c r="DG101" s="1683" t="n">
        <f aca="false">SUBTOTAL(9,CQ103:DF103)</f>
        <v>0</v>
      </c>
      <c r="DH101" s="1684"/>
      <c r="DI101" s="1682"/>
      <c r="DJ101" s="1673"/>
      <c r="DK101" s="1673"/>
      <c r="DL101" s="1673"/>
      <c r="DM101" s="1673"/>
      <c r="DN101" s="1673"/>
      <c r="DO101" s="1673"/>
      <c r="DP101" s="1673"/>
      <c r="DQ101" s="1673"/>
      <c r="DR101" s="1673"/>
      <c r="DS101" s="1673"/>
      <c r="DT101" s="1673"/>
      <c r="DU101" s="1674"/>
      <c r="DV101" s="1675"/>
      <c r="DW101" s="1676"/>
      <c r="DX101" s="1677"/>
      <c r="DY101" s="1683" t="n">
        <f aca="false">COUNTA(DI101:DX101)</f>
        <v>0</v>
      </c>
      <c r="DZ101" s="1684"/>
      <c r="EA101" s="1673"/>
      <c r="EB101" s="1673"/>
      <c r="EC101" s="1673"/>
      <c r="ED101" s="1673"/>
      <c r="EE101" s="1673"/>
      <c r="EF101" s="1673"/>
      <c r="EG101" s="1673"/>
      <c r="EH101" s="1673"/>
      <c r="EI101" s="1673"/>
      <c r="EJ101" s="1673"/>
      <c r="EK101" s="1673"/>
      <c r="EL101" s="1673"/>
      <c r="EM101" s="1673"/>
      <c r="EN101" s="1673"/>
      <c r="EO101" s="1673"/>
      <c r="EP101" s="1673"/>
      <c r="EQ101" s="1673"/>
      <c r="ER101" s="1673"/>
      <c r="ES101" s="1673"/>
      <c r="ET101" s="1673"/>
      <c r="EU101" s="1673"/>
      <c r="EV101" s="1673"/>
      <c r="EW101" s="1673"/>
      <c r="EX101" s="1673"/>
      <c r="EY101" s="1674"/>
      <c r="EZ101" s="1675"/>
      <c r="FA101" s="1676"/>
      <c r="FB101" s="1677"/>
      <c r="FC101" s="1683" t="n">
        <f aca="false">COUNTA(EA101:FB101)</f>
        <v>0</v>
      </c>
      <c r="FD101" s="1684"/>
      <c r="FE101" s="1673"/>
      <c r="FF101" s="1673"/>
      <c r="FG101" s="1673"/>
      <c r="FH101" s="1673"/>
      <c r="FI101" s="1673"/>
      <c r="FJ101" s="1673"/>
      <c r="FK101" s="1673"/>
      <c r="FL101" s="1673"/>
      <c r="FM101" s="1673"/>
      <c r="FN101" s="1674"/>
      <c r="FO101" s="1675"/>
      <c r="FP101" s="1676"/>
      <c r="FQ101" s="1677"/>
      <c r="FR101" s="1683" t="n">
        <f aca="false">COUNTA(FE101:FQ101)</f>
        <v>0</v>
      </c>
      <c r="FS101" s="1684"/>
      <c r="FT101" s="1673"/>
      <c r="FU101" s="1673"/>
      <c r="FV101" s="1673"/>
      <c r="FW101" s="1673"/>
      <c r="FX101" s="1673"/>
      <c r="FY101" s="1673"/>
      <c r="FZ101" s="1673"/>
      <c r="GA101" s="1673"/>
      <c r="GB101" s="1673"/>
      <c r="GC101" s="1673"/>
      <c r="GD101" s="1673"/>
      <c r="GE101" s="1673"/>
      <c r="GF101" s="1673"/>
      <c r="GG101" s="1673"/>
      <c r="GH101" s="1673"/>
      <c r="GI101" s="1673"/>
      <c r="GJ101" s="1673"/>
      <c r="GK101" s="1673"/>
      <c r="GL101" s="1673"/>
      <c r="GM101" s="1673"/>
      <c r="GN101" s="1673"/>
      <c r="GO101" s="1673"/>
      <c r="GP101" s="1673"/>
      <c r="GQ101" s="1673"/>
      <c r="GR101" s="1673"/>
      <c r="GS101" s="1674"/>
      <c r="GT101" s="1675"/>
      <c r="GU101" s="1676"/>
      <c r="GV101" s="1677"/>
      <c r="GW101" s="1690" t="n">
        <f aca="false">SUBTOTAL(9,FT103:GV103)</f>
        <v>0</v>
      </c>
      <c r="GX101" s="1679" t="n">
        <f aca="false">SUBTOTAL(9,FT103:GV103)</f>
        <v>0</v>
      </c>
      <c r="GY101" s="1691"/>
      <c r="GZ101" s="1845"/>
      <c r="HA101" s="1846"/>
      <c r="HB101" s="1694"/>
      <c r="HC101" s="1695"/>
      <c r="HD101" s="1696"/>
      <c r="HE101" s="1697"/>
      <c r="HF101" s="1698"/>
      <c r="HG101" s="1700"/>
      <c r="HH101" s="1700"/>
      <c r="HI101" s="1847"/>
      <c r="HJ101" s="1686"/>
      <c r="HK101" s="1686"/>
      <c r="HL101" s="1686"/>
      <c r="HM101" s="1686"/>
      <c r="HN101" s="1686"/>
      <c r="HO101" s="1686"/>
      <c r="HP101" s="1686"/>
      <c r="HQ101" s="1686"/>
      <c r="HR101" s="1686"/>
      <c r="HS101" s="1686"/>
      <c r="HT101" s="1686"/>
      <c r="HU101" s="1686"/>
      <c r="HV101" s="1686"/>
      <c r="HW101" s="1686"/>
      <c r="HX101" s="1686"/>
      <c r="HY101" s="1686"/>
      <c r="HZ101" s="1687"/>
      <c r="IA101" s="1688"/>
      <c r="IB101" s="1689"/>
      <c r="IC101" s="1677"/>
      <c r="ID101" s="1678" t="n">
        <f aca="false">SUBTOTAL(9,HG103:IC103)</f>
        <v>0</v>
      </c>
      <c r="IE101" s="1702"/>
      <c r="IF101" s="1703"/>
      <c r="IG101" s="1703"/>
      <c r="IH101" s="1704"/>
      <c r="II101" s="1705"/>
      <c r="IJ101" s="1706"/>
      <c r="IK101" s="1707" t="n">
        <f aca="false">SUBTOTAL(9,IF103:IJ103)</f>
        <v>0</v>
      </c>
      <c r="IL101" s="1708"/>
      <c r="IM101" s="1709"/>
      <c r="IN101" s="1710"/>
      <c r="IO101" s="1711"/>
      <c r="IP101" s="1711"/>
      <c r="IQ101" s="1711"/>
      <c r="IR101" s="1711"/>
      <c r="IS101" s="1711"/>
      <c r="IT101" s="1711"/>
      <c r="IU101" s="1711"/>
      <c r="IV101" s="1712"/>
      <c r="IW101" s="1713"/>
      <c r="IX101" s="1714"/>
      <c r="IY101" s="1715"/>
      <c r="IZ101" s="1678" t="n">
        <f aca="false">SUBTOTAL(3,IM101:IY101)</f>
        <v>0</v>
      </c>
      <c r="JA101" s="1716"/>
      <c r="JB101" s="1717"/>
      <c r="JC101" s="1718"/>
      <c r="JD101" s="1719"/>
      <c r="JE101" s="1720"/>
      <c r="JF101" s="1721"/>
      <c r="JG101" s="1722"/>
      <c r="JH101" s="1827"/>
      <c r="JI101" s="1827"/>
      <c r="JJ101" s="1723"/>
      <c r="JK101" s="1724"/>
      <c r="JL101" s="1725"/>
      <c r="JM101" s="1664"/>
      <c r="JN101" s="1665"/>
      <c r="JO101" s="1666"/>
      <c r="JP101" s="1726"/>
      <c r="JQ101" s="1727"/>
      <c r="JR101" s="1728"/>
    </row>
    <row r="102" customFormat="false" ht="11.25" hidden="false" customHeight="true" outlineLevel="0" collapsed="false">
      <c r="A102" s="1611"/>
      <c r="B102" s="1729" t="s">
        <v>661</v>
      </c>
      <c r="C102" s="1731"/>
      <c r="D102" s="1731"/>
      <c r="E102" s="1731"/>
      <c r="F102" s="1731"/>
      <c r="G102" s="1732"/>
      <c r="H102" s="1732"/>
      <c r="I102" s="1732"/>
      <c r="J102" s="1732"/>
      <c r="K102" s="1732"/>
      <c r="L102" s="1732"/>
      <c r="M102" s="1732"/>
      <c r="N102" s="1732"/>
      <c r="O102" s="1732"/>
      <c r="P102" s="1732"/>
      <c r="Q102" s="1732"/>
      <c r="R102" s="1732"/>
      <c r="S102" s="1732"/>
      <c r="T102" s="1732"/>
      <c r="U102" s="1732"/>
      <c r="V102" s="1732"/>
      <c r="W102" s="1733"/>
      <c r="X102" s="1734"/>
      <c r="Y102" s="1735"/>
      <c r="Z102" s="1736"/>
      <c r="AA102" s="1737" t="n">
        <f aca="false">SUBTOTAL(9,C102:Z102)</f>
        <v>0</v>
      </c>
      <c r="AB102" s="1738" t="n">
        <f aca="false">AA102+AB98</f>
        <v>620</v>
      </c>
      <c r="AC102" s="1828"/>
      <c r="AD102" s="1828"/>
      <c r="AE102" s="1828"/>
      <c r="AF102" s="1732"/>
      <c r="AG102" s="1732"/>
      <c r="AH102" s="1732"/>
      <c r="AI102" s="1732"/>
      <c r="AJ102" s="1732"/>
      <c r="AK102" s="1732"/>
      <c r="AL102" s="1732"/>
      <c r="AM102" s="1732"/>
      <c r="AN102" s="1732"/>
      <c r="AO102" s="1733"/>
      <c r="AP102" s="1734"/>
      <c r="AQ102" s="1735"/>
      <c r="AR102" s="1736"/>
      <c r="AS102" s="1737" t="n">
        <f aca="false">SUBTOTAL(9,AC102:AR102)</f>
        <v>0</v>
      </c>
      <c r="AT102" s="1738" t="n">
        <f aca="false">AS102+AT98</f>
        <v>0</v>
      </c>
      <c r="AU102" s="1739"/>
      <c r="AV102" s="1739" t="n">
        <v>20</v>
      </c>
      <c r="AW102" s="1731" t="n">
        <v>20</v>
      </c>
      <c r="AX102" s="1732"/>
      <c r="AY102" s="1732"/>
      <c r="AZ102" s="1732"/>
      <c r="BA102" s="1732"/>
      <c r="BB102" s="1732"/>
      <c r="BC102" s="1732"/>
      <c r="BD102" s="1732"/>
      <c r="BE102" s="1732"/>
      <c r="BF102" s="1732"/>
      <c r="BG102" s="1732"/>
      <c r="BH102" s="1732"/>
      <c r="BI102" s="1732"/>
      <c r="BJ102" s="1732"/>
      <c r="BK102" s="1732"/>
      <c r="BL102" s="1732"/>
      <c r="BM102" s="1732"/>
      <c r="BN102" s="1732"/>
      <c r="BO102" s="1732"/>
      <c r="BP102" s="1732"/>
      <c r="BQ102" s="1733"/>
      <c r="BR102" s="1734"/>
      <c r="BS102" s="1735"/>
      <c r="BT102" s="1736"/>
      <c r="BU102" s="1737" t="n">
        <f aca="false">SUBTOTAL(9,AU102:BT102)</f>
        <v>40</v>
      </c>
      <c r="BV102" s="1738" t="n">
        <f aca="false">BU102+BV98</f>
        <v>319</v>
      </c>
      <c r="BW102" s="1851"/>
      <c r="BX102" s="1851"/>
      <c r="BY102" s="1851"/>
      <c r="BZ102" s="1744"/>
      <c r="CA102" s="1744"/>
      <c r="CB102" s="1744"/>
      <c r="CC102" s="1744"/>
      <c r="CD102" s="1744"/>
      <c r="CE102" s="1744"/>
      <c r="CF102" s="1744"/>
      <c r="CG102" s="1744"/>
      <c r="CH102" s="1744"/>
      <c r="CI102" s="1745"/>
      <c r="CJ102" s="1746"/>
      <c r="CK102" s="1747"/>
      <c r="CL102" s="1736"/>
      <c r="CM102" s="1737" t="n">
        <f aca="false">SUBTOTAL(9,BW102:CL102)</f>
        <v>0</v>
      </c>
      <c r="CN102" s="1738" t="n">
        <f aca="false">CM102+CN98</f>
        <v>0</v>
      </c>
      <c r="CO102" s="1738" t="n">
        <f aca="false">AA102+AS102+BU102+CM102</f>
        <v>40</v>
      </c>
      <c r="CP102" s="1738" t="n">
        <f aca="false">CO102+CP98</f>
        <v>939</v>
      </c>
      <c r="CQ102" s="1732"/>
      <c r="CR102" s="1732"/>
      <c r="CS102" s="1732"/>
      <c r="CT102" s="1732"/>
      <c r="CU102" s="1732"/>
      <c r="CV102" s="1732"/>
      <c r="CW102" s="1732"/>
      <c r="CX102" s="1732"/>
      <c r="CY102" s="1732"/>
      <c r="CZ102" s="1732"/>
      <c r="DA102" s="1732"/>
      <c r="DB102" s="1732"/>
      <c r="DC102" s="1733"/>
      <c r="DD102" s="1734"/>
      <c r="DE102" s="1735"/>
      <c r="DF102" s="1736"/>
      <c r="DG102" s="1741" t="n">
        <f aca="false">SUBTOTAL(9,CQ102:DF102)</f>
        <v>0</v>
      </c>
      <c r="DH102" s="1742" t="n">
        <f aca="false">DG102:DG102+IF($B98:$B98=2,0,DH98:DH98)</f>
        <v>0</v>
      </c>
      <c r="DI102" s="1740"/>
      <c r="DJ102" s="1732"/>
      <c r="DK102" s="1732"/>
      <c r="DL102" s="1732"/>
      <c r="DM102" s="1732"/>
      <c r="DN102" s="1732"/>
      <c r="DO102" s="1732"/>
      <c r="DP102" s="1732"/>
      <c r="DQ102" s="1732"/>
      <c r="DR102" s="1732"/>
      <c r="DS102" s="1732"/>
      <c r="DT102" s="1732"/>
      <c r="DU102" s="1733"/>
      <c r="DV102" s="1734"/>
      <c r="DW102" s="1735"/>
      <c r="DX102" s="1736"/>
      <c r="DY102" s="1741" t="n">
        <f aca="false">SUBTOTAL(9,DI102:DX102)</f>
        <v>0</v>
      </c>
      <c r="DZ102" s="1742" t="n">
        <f aca="false">DY102:DY102+IF($B98:$B98=2,0,DZ98:DZ98)</f>
        <v>0</v>
      </c>
      <c r="EA102" s="1732"/>
      <c r="EB102" s="1732"/>
      <c r="EC102" s="1732"/>
      <c r="ED102" s="1732"/>
      <c r="EE102" s="1732"/>
      <c r="EF102" s="1732"/>
      <c r="EG102" s="1732"/>
      <c r="EH102" s="1732"/>
      <c r="EI102" s="1732"/>
      <c r="EJ102" s="1732"/>
      <c r="EK102" s="1732"/>
      <c r="EL102" s="1732"/>
      <c r="EM102" s="1732"/>
      <c r="EN102" s="1732"/>
      <c r="EO102" s="1732"/>
      <c r="EP102" s="1732"/>
      <c r="EQ102" s="1732"/>
      <c r="ER102" s="1732"/>
      <c r="ES102" s="1732"/>
      <c r="ET102" s="1732"/>
      <c r="EU102" s="1732"/>
      <c r="EV102" s="1732"/>
      <c r="EW102" s="1732"/>
      <c r="EX102" s="1732"/>
      <c r="EY102" s="1733"/>
      <c r="EZ102" s="1734"/>
      <c r="FA102" s="1735"/>
      <c r="FB102" s="1736"/>
      <c r="FC102" s="1741" t="n">
        <f aca="false">SUBTOTAL(9,EA102:FB102)</f>
        <v>0</v>
      </c>
      <c r="FD102" s="1742" t="n">
        <f aca="false">FC102:FC102+IF($B98:$B98=2,0,FD98:FD98)</f>
        <v>171</v>
      </c>
      <c r="FE102" s="1732"/>
      <c r="FF102" s="1732"/>
      <c r="FG102" s="1732"/>
      <c r="FH102" s="1732"/>
      <c r="FI102" s="1732"/>
      <c r="FJ102" s="1732"/>
      <c r="FK102" s="1732"/>
      <c r="FL102" s="1732"/>
      <c r="FM102" s="1732"/>
      <c r="FN102" s="1733"/>
      <c r="FO102" s="1734"/>
      <c r="FP102" s="1735"/>
      <c r="FQ102" s="1736"/>
      <c r="FR102" s="1741" t="n">
        <f aca="false">SUBTOTAL(9,FE102:FQ102)</f>
        <v>0</v>
      </c>
      <c r="FS102" s="1742" t="n">
        <f aca="false">FR102:FR102+IF($B98:$B98=2,0,FS98:FS98)</f>
        <v>0</v>
      </c>
      <c r="FT102" s="1732"/>
      <c r="FU102" s="1732"/>
      <c r="FV102" s="1732"/>
      <c r="FW102" s="1732"/>
      <c r="FX102" s="1732"/>
      <c r="FY102" s="1732"/>
      <c r="FZ102" s="1732"/>
      <c r="GA102" s="1732"/>
      <c r="GB102" s="1732"/>
      <c r="GC102" s="1732"/>
      <c r="GD102" s="1732"/>
      <c r="GE102" s="1732"/>
      <c r="GF102" s="1732"/>
      <c r="GG102" s="1732"/>
      <c r="GH102" s="1732"/>
      <c r="GI102" s="1732"/>
      <c r="GJ102" s="1732"/>
      <c r="GK102" s="1732"/>
      <c r="GL102" s="1732"/>
      <c r="GM102" s="1732"/>
      <c r="GN102" s="1732"/>
      <c r="GO102" s="1732"/>
      <c r="GP102" s="1732"/>
      <c r="GQ102" s="1732"/>
      <c r="GR102" s="1732"/>
      <c r="GS102" s="1733"/>
      <c r="GT102" s="1734"/>
      <c r="GU102" s="1735"/>
      <c r="GV102" s="1736"/>
      <c r="GW102" s="1748" t="n">
        <f aca="false">SUBTOTAL(9,FT102:GV102)</f>
        <v>0</v>
      </c>
      <c r="GX102" s="1738" t="n">
        <f aca="false">SUBTOTAL(9,FT102:GV102)</f>
        <v>0</v>
      </c>
      <c r="GY102" s="1737" t="n">
        <f aca="false">GX102:GX102+IF($B98:$B98=2,0,GY98:GY98)</f>
        <v>0</v>
      </c>
      <c r="GZ102" s="1749"/>
      <c r="HA102" s="1750"/>
      <c r="HB102" s="1751" t="e">
        <f aca="false">'02.24 НГДП по датам'!BA102</f>
        <v>#VALUE!</v>
      </c>
      <c r="HC102" s="1752" t="e">
        <f aca="false">SUBTOTAL(9,GZ102:HB102)</f>
        <v>#VALUE!</v>
      </c>
      <c r="HD102" s="1753" t="n">
        <f aca="false">$HD$3+HD98</f>
        <v>874.69</v>
      </c>
      <c r="HE102" s="1754" t="n">
        <f aca="false">$HE$3+HE98</f>
        <v>275.31</v>
      </c>
      <c r="HF102" s="1831" t="n">
        <f aca="false">SUM(HD102:HE102)</f>
        <v>1150</v>
      </c>
      <c r="HG102" s="1757"/>
      <c r="HH102" s="1757"/>
      <c r="HI102" s="1832"/>
      <c r="HJ102" s="1744"/>
      <c r="HK102" s="1744"/>
      <c r="HL102" s="1744"/>
      <c r="HM102" s="1744"/>
      <c r="HN102" s="1744"/>
      <c r="HO102" s="1744"/>
      <c r="HP102" s="1744"/>
      <c r="HQ102" s="1744"/>
      <c r="HR102" s="1744"/>
      <c r="HS102" s="1744"/>
      <c r="HT102" s="1744"/>
      <c r="HU102" s="1744"/>
      <c r="HV102" s="1744"/>
      <c r="HW102" s="1744"/>
      <c r="HX102" s="1744"/>
      <c r="HY102" s="1744"/>
      <c r="HZ102" s="1745"/>
      <c r="IA102" s="1746"/>
      <c r="IB102" s="1747"/>
      <c r="IC102" s="1736"/>
      <c r="ID102" s="1737" t="n">
        <f aca="false">SUBTOTAL(9,HG102:IC102)</f>
        <v>0</v>
      </c>
      <c r="IE102" s="1748" t="n">
        <f aca="false">ID102:ID102+IF($B98:$B98=2,0,IE98:IE98)</f>
        <v>186</v>
      </c>
      <c r="IF102" s="1759"/>
      <c r="IG102" s="1759"/>
      <c r="IH102" s="1760"/>
      <c r="II102" s="1761"/>
      <c r="IJ102" s="1762"/>
      <c r="IK102" s="1763" t="n">
        <f aca="false">SUBTOTAL(9,IF102:IJ102)</f>
        <v>0</v>
      </c>
      <c r="IL102" s="1764" t="n">
        <f aca="false">IK102:IK102+IF($B98:$B98=2,0,IL98:IL98)</f>
        <v>0</v>
      </c>
      <c r="IM102" s="1765"/>
      <c r="IN102" s="1765"/>
      <c r="IO102" s="1732"/>
      <c r="IP102" s="1732"/>
      <c r="IQ102" s="1732"/>
      <c r="IR102" s="1732"/>
      <c r="IS102" s="1732"/>
      <c r="IT102" s="1732"/>
      <c r="IU102" s="1732"/>
      <c r="IV102" s="1733"/>
      <c r="IW102" s="1734"/>
      <c r="IX102" s="1735"/>
      <c r="IY102" s="1736"/>
      <c r="IZ102" s="1737" t="n">
        <f aca="false">SUBTOTAL(9,IM102:IY102)</f>
        <v>0</v>
      </c>
      <c r="JA102" s="1738" t="n">
        <f aca="false">IZ102:IZ102+IF($B98:$B98=2,0,JA98:JA98)</f>
        <v>11</v>
      </c>
      <c r="JB102" s="1766"/>
      <c r="JC102" s="1767" t="e">
        <f aca="false">'02.24 НГДП по датам'!BT102</f>
        <v>#VALUE!</v>
      </c>
      <c r="JD102" s="1834" t="n">
        <f aca="false">$JD$14</f>
        <v>0</v>
      </c>
      <c r="JE102" s="1769" t="e">
        <f aca="false">SUBTOTAL(9,JB102:JD102)</f>
        <v>#VALUE!</v>
      </c>
      <c r="JF102" s="1770" t="n">
        <f aca="false">SUMIF($C$5:JE$5,"Накопленный эффект, т/сут",$C102:JE102)+SUMIF($C$5:JE$5,"Нараст.  по потенциалу",$C102:JE102)-SUMIF($C$5:JE$5,"Нараст. по остановкам",$C102:JE102)-SUMIF($C$5:JE$5,"ИТОГО перевод в ППД",$C102:JE102)-SUMIF($C$5:JE$5,"ИТОГО  нерент, по распоряж.",$C102:JE102)-SUMIF($C$5:JE$5,"ИТОГО ост. дебит от ЗБС, Углуб., ПВЛГ/ПНЛГ",$C102:JE102)</f>
        <v>913</v>
      </c>
      <c r="JG102" s="1771"/>
      <c r="JH102" s="1764"/>
      <c r="JI102" s="1764"/>
      <c r="JJ102" s="1772"/>
      <c r="JK102" s="1773"/>
      <c r="JL102" s="1763" t="n">
        <f aca="false">SUBTOTAL(9,JG102:JJ102)</f>
        <v>0</v>
      </c>
      <c r="JM102" s="1664"/>
      <c r="JN102" s="1665"/>
      <c r="JO102" s="1666"/>
      <c r="JP102" s="1774" t="n">
        <f aca="false">JP$4:JP$4+SUMIF($C$5:JL$5,"Нараст. по остановкам",$C102:JL102)-SUMIF($C$5:JL$5,"Нараст.  по потенциалу",$C102:JL102)</f>
        <v>838.705</v>
      </c>
      <c r="JQ102" s="1775" t="n">
        <f aca="false">'02.24 ННГ без НГДП по датам'!JP102</f>
        <v>756.812</v>
      </c>
      <c r="JR102" s="1776" t="n">
        <f aca="false">'02.24 НГДП по датам'!CB102</f>
        <v>81.893</v>
      </c>
    </row>
    <row r="103" customFormat="false" ht="1.5" hidden="false" customHeight="true" outlineLevel="0" collapsed="false">
      <c r="A103" s="1777"/>
      <c r="B103" s="1777"/>
      <c r="C103" s="1778"/>
      <c r="D103" s="1778"/>
      <c r="E103" s="1778"/>
      <c r="F103" s="1778"/>
      <c r="G103" s="1779"/>
      <c r="H103" s="1779"/>
      <c r="I103" s="1779"/>
      <c r="J103" s="1779"/>
      <c r="K103" s="1779"/>
      <c r="L103" s="1779"/>
      <c r="M103" s="1779"/>
      <c r="N103" s="1779"/>
      <c r="O103" s="1779"/>
      <c r="P103" s="1779"/>
      <c r="Q103" s="1779"/>
      <c r="R103" s="1779"/>
      <c r="S103" s="1779"/>
      <c r="T103" s="1779"/>
      <c r="U103" s="1779"/>
      <c r="V103" s="1779"/>
      <c r="W103" s="1779"/>
      <c r="X103" s="1780"/>
      <c r="Y103" s="1781"/>
      <c r="Z103" s="1782"/>
      <c r="AA103" s="1783"/>
      <c r="AB103" s="1783"/>
      <c r="AC103" s="1884"/>
      <c r="AD103" s="1884"/>
      <c r="AE103" s="1884"/>
      <c r="AF103" s="1779"/>
      <c r="AG103" s="1779"/>
      <c r="AH103" s="1779"/>
      <c r="AI103" s="1779"/>
      <c r="AJ103" s="1779"/>
      <c r="AK103" s="1779"/>
      <c r="AL103" s="1779"/>
      <c r="AM103" s="1779"/>
      <c r="AN103" s="1779"/>
      <c r="AO103" s="1779"/>
      <c r="AP103" s="1780"/>
      <c r="AQ103" s="1781"/>
      <c r="AR103" s="1782"/>
      <c r="AS103" s="1783"/>
      <c r="AT103" s="1783"/>
      <c r="AU103" s="1778"/>
      <c r="AV103" s="1778"/>
      <c r="AW103" s="1785"/>
      <c r="AX103" s="1779"/>
      <c r="AY103" s="1779"/>
      <c r="AZ103" s="1779"/>
      <c r="BA103" s="1779"/>
      <c r="BB103" s="1779"/>
      <c r="BC103" s="1779"/>
      <c r="BD103" s="1779"/>
      <c r="BE103" s="1779"/>
      <c r="BF103" s="1779"/>
      <c r="BG103" s="1779"/>
      <c r="BH103" s="1779"/>
      <c r="BI103" s="1779"/>
      <c r="BJ103" s="1779"/>
      <c r="BK103" s="1779"/>
      <c r="BL103" s="1779"/>
      <c r="BM103" s="1779"/>
      <c r="BN103" s="1779"/>
      <c r="BO103" s="1779"/>
      <c r="BP103" s="1779"/>
      <c r="BQ103" s="1779"/>
      <c r="BR103" s="1780"/>
      <c r="BS103" s="1781"/>
      <c r="BT103" s="1782"/>
      <c r="BU103" s="1783"/>
      <c r="BV103" s="1783"/>
      <c r="BW103" s="1784"/>
      <c r="BX103" s="1779"/>
      <c r="BY103" s="1779"/>
      <c r="BZ103" s="1779"/>
      <c r="CA103" s="1779"/>
      <c r="CB103" s="1779"/>
      <c r="CC103" s="1779"/>
      <c r="CD103" s="1779"/>
      <c r="CE103" s="1779"/>
      <c r="CF103" s="1779"/>
      <c r="CG103" s="1779"/>
      <c r="CH103" s="1779"/>
      <c r="CI103" s="1779"/>
      <c r="CJ103" s="1780"/>
      <c r="CK103" s="1781"/>
      <c r="CL103" s="1782"/>
      <c r="CM103" s="1783"/>
      <c r="CN103" s="1783"/>
      <c r="CO103" s="1783"/>
      <c r="CP103" s="1783"/>
      <c r="CQ103" s="1779"/>
      <c r="CR103" s="1779"/>
      <c r="CS103" s="1779"/>
      <c r="CT103" s="1779"/>
      <c r="CU103" s="1779"/>
      <c r="CV103" s="1779"/>
      <c r="CW103" s="1779"/>
      <c r="CX103" s="1779"/>
      <c r="CY103" s="1779"/>
      <c r="CZ103" s="1779"/>
      <c r="DA103" s="1779"/>
      <c r="DB103" s="1779"/>
      <c r="DC103" s="1779"/>
      <c r="DD103" s="1780"/>
      <c r="DE103" s="1781"/>
      <c r="DF103" s="1782"/>
      <c r="DG103" s="1783"/>
      <c r="DH103" s="1783"/>
      <c r="DI103" s="1852"/>
      <c r="DJ103" s="1779"/>
      <c r="DK103" s="1779"/>
      <c r="DL103" s="1779"/>
      <c r="DM103" s="1779"/>
      <c r="DN103" s="1779"/>
      <c r="DO103" s="1779"/>
      <c r="DP103" s="1779"/>
      <c r="DQ103" s="1779"/>
      <c r="DR103" s="1779"/>
      <c r="DS103" s="1779"/>
      <c r="DT103" s="1779"/>
      <c r="DU103" s="1779"/>
      <c r="DV103" s="1780"/>
      <c r="DW103" s="1781"/>
      <c r="DX103" s="1782"/>
      <c r="DY103" s="1783"/>
      <c r="DZ103" s="1783"/>
      <c r="EA103" s="1864"/>
      <c r="EB103" s="1779"/>
      <c r="EC103" s="1779"/>
      <c r="ED103" s="1779"/>
      <c r="EE103" s="1779"/>
      <c r="EF103" s="1779"/>
      <c r="EG103" s="1779"/>
      <c r="EH103" s="1779"/>
      <c r="EI103" s="1779"/>
      <c r="EJ103" s="1779"/>
      <c r="EK103" s="1779"/>
      <c r="EL103" s="1779"/>
      <c r="EM103" s="1779"/>
      <c r="EN103" s="1779"/>
      <c r="EO103" s="1779"/>
      <c r="EP103" s="1779"/>
      <c r="EQ103" s="1779"/>
      <c r="ER103" s="1779"/>
      <c r="ES103" s="1779"/>
      <c r="ET103" s="1779"/>
      <c r="EU103" s="1779"/>
      <c r="EV103" s="1779"/>
      <c r="EW103" s="1779"/>
      <c r="EX103" s="1779"/>
      <c r="EY103" s="1779"/>
      <c r="EZ103" s="1780"/>
      <c r="FA103" s="1781"/>
      <c r="FB103" s="1782"/>
      <c r="FC103" s="1783"/>
      <c r="FD103" s="1783"/>
      <c r="FE103" s="1779"/>
      <c r="FF103" s="1779"/>
      <c r="FG103" s="1779"/>
      <c r="FH103" s="1779"/>
      <c r="FI103" s="1779"/>
      <c r="FJ103" s="1779"/>
      <c r="FK103" s="1779"/>
      <c r="FL103" s="1779"/>
      <c r="FM103" s="1779"/>
      <c r="FN103" s="1779"/>
      <c r="FO103" s="1780"/>
      <c r="FP103" s="1781"/>
      <c r="FQ103" s="1782"/>
      <c r="FR103" s="1783"/>
      <c r="FS103" s="1783"/>
      <c r="FT103" s="1779"/>
      <c r="FU103" s="1779"/>
      <c r="FV103" s="1779"/>
      <c r="FW103" s="1779"/>
      <c r="FX103" s="1779"/>
      <c r="FY103" s="1779"/>
      <c r="FZ103" s="1779"/>
      <c r="GA103" s="1779"/>
      <c r="GB103" s="1779"/>
      <c r="GC103" s="1779"/>
      <c r="GD103" s="1779"/>
      <c r="GE103" s="1779"/>
      <c r="GF103" s="1779"/>
      <c r="GG103" s="1779"/>
      <c r="GH103" s="1779"/>
      <c r="GI103" s="1779"/>
      <c r="GJ103" s="1779"/>
      <c r="GK103" s="1779"/>
      <c r="GL103" s="1779"/>
      <c r="GM103" s="1779"/>
      <c r="GN103" s="1779"/>
      <c r="GO103" s="1779"/>
      <c r="GP103" s="1779"/>
      <c r="GQ103" s="1779"/>
      <c r="GR103" s="1779"/>
      <c r="GS103" s="1779"/>
      <c r="GT103" s="1780"/>
      <c r="GU103" s="1781"/>
      <c r="GV103" s="1782"/>
      <c r="GW103" s="1783"/>
      <c r="GX103" s="1783"/>
      <c r="GY103" s="1783"/>
      <c r="GZ103" s="1787"/>
      <c r="HA103" s="1787"/>
      <c r="HB103" s="1788"/>
      <c r="HC103" s="1783"/>
      <c r="HD103" s="1783"/>
      <c r="HE103" s="1789"/>
      <c r="HF103" s="1790"/>
      <c r="HG103" s="1757"/>
      <c r="HH103" s="1757"/>
      <c r="HI103" s="1787"/>
      <c r="HJ103" s="1779"/>
      <c r="HK103" s="1779"/>
      <c r="HL103" s="1779"/>
      <c r="HM103" s="1779"/>
      <c r="HN103" s="1779"/>
      <c r="HO103" s="1779"/>
      <c r="HP103" s="1779"/>
      <c r="HQ103" s="1779"/>
      <c r="HR103" s="1779"/>
      <c r="HS103" s="1779"/>
      <c r="HT103" s="1779"/>
      <c r="HU103" s="1779"/>
      <c r="HV103" s="1779"/>
      <c r="HW103" s="1779"/>
      <c r="HX103" s="1779"/>
      <c r="HY103" s="1779"/>
      <c r="HZ103" s="1779"/>
      <c r="IA103" s="1780"/>
      <c r="IB103" s="1781"/>
      <c r="IC103" s="1782"/>
      <c r="ID103" s="1783"/>
      <c r="IE103" s="1783"/>
      <c r="IF103" s="1792"/>
      <c r="IG103" s="1792"/>
      <c r="IH103" s="1792"/>
      <c r="II103" s="1793"/>
      <c r="IJ103" s="1794"/>
      <c r="IK103" s="1792"/>
      <c r="IL103" s="1792"/>
      <c r="IM103" s="1795"/>
      <c r="IN103" s="1795"/>
      <c r="IO103" s="1779"/>
      <c r="IP103" s="1779"/>
      <c r="IQ103" s="1779"/>
      <c r="IR103" s="1779"/>
      <c r="IS103" s="1779"/>
      <c r="IT103" s="1779"/>
      <c r="IU103" s="1779"/>
      <c r="IV103" s="1779"/>
      <c r="IW103" s="1780"/>
      <c r="IX103" s="1781"/>
      <c r="IY103" s="1782"/>
      <c r="IZ103" s="1783"/>
      <c r="JA103" s="1783"/>
      <c r="JB103" s="1779"/>
      <c r="JC103" s="1788"/>
      <c r="JD103" s="1779"/>
      <c r="JE103" s="1783"/>
      <c r="JF103" s="1783"/>
      <c r="JG103" s="1792"/>
      <c r="JH103" s="1792"/>
      <c r="JI103" s="1792"/>
      <c r="JJ103" s="1792"/>
      <c r="JK103" s="1796"/>
      <c r="JL103" s="1792"/>
      <c r="JM103" s="1797"/>
      <c r="JN103" s="1797"/>
      <c r="JO103" s="1798"/>
      <c r="JP103" s="1797"/>
      <c r="JQ103" s="1797"/>
      <c r="JR103" s="1798"/>
    </row>
    <row r="104" customFormat="false" ht="11.25" hidden="false" customHeight="true" outlineLevel="0" collapsed="false">
      <c r="A104" s="1611" t="n">
        <f aca="false">A100+1</f>
        <v>45346</v>
      </c>
      <c r="B104" s="1612" t="s">
        <v>662</v>
      </c>
      <c r="C104" s="1613"/>
      <c r="D104" s="1613"/>
      <c r="E104" s="1614"/>
      <c r="F104" s="1614"/>
      <c r="G104" s="1615"/>
      <c r="H104" s="1615"/>
      <c r="I104" s="1615"/>
      <c r="J104" s="1615"/>
      <c r="K104" s="1615"/>
      <c r="L104" s="1615"/>
      <c r="M104" s="1615"/>
      <c r="N104" s="1615"/>
      <c r="O104" s="1615"/>
      <c r="P104" s="1615"/>
      <c r="Q104" s="1615"/>
      <c r="R104" s="1615"/>
      <c r="S104" s="1615"/>
      <c r="T104" s="1615"/>
      <c r="U104" s="1615"/>
      <c r="V104" s="1615"/>
      <c r="W104" s="1616"/>
      <c r="X104" s="1799"/>
      <c r="Y104" s="1800"/>
      <c r="Z104" s="1801"/>
      <c r="AA104" s="1620"/>
      <c r="AB104" s="1621"/>
      <c r="AC104" s="1802"/>
      <c r="AD104" s="1802"/>
      <c r="AE104" s="1802"/>
      <c r="AF104" s="1627"/>
      <c r="AG104" s="1627"/>
      <c r="AH104" s="1627"/>
      <c r="AI104" s="1627"/>
      <c r="AJ104" s="1627"/>
      <c r="AK104" s="1627"/>
      <c r="AL104" s="1627"/>
      <c r="AM104" s="1627"/>
      <c r="AN104" s="1627"/>
      <c r="AO104" s="1628"/>
      <c r="AP104" s="1803"/>
      <c r="AQ104" s="1804"/>
      <c r="AR104" s="1811"/>
      <c r="AS104" s="1620"/>
      <c r="AT104" s="1621"/>
      <c r="AU104" s="1622"/>
      <c r="AV104" s="1622"/>
      <c r="AW104" s="1614"/>
      <c r="AX104" s="1615"/>
      <c r="AY104" s="1615"/>
      <c r="AZ104" s="1615"/>
      <c r="BA104" s="1615"/>
      <c r="BB104" s="1615"/>
      <c r="BC104" s="1615"/>
      <c r="BD104" s="1615"/>
      <c r="BE104" s="1615"/>
      <c r="BF104" s="1615"/>
      <c r="BG104" s="1615"/>
      <c r="BH104" s="1615"/>
      <c r="BI104" s="1615"/>
      <c r="BJ104" s="1615"/>
      <c r="BK104" s="1615"/>
      <c r="BL104" s="1615"/>
      <c r="BM104" s="1615"/>
      <c r="BN104" s="1615"/>
      <c r="BO104" s="1615"/>
      <c r="BP104" s="1615"/>
      <c r="BQ104" s="1616"/>
      <c r="BR104" s="1617"/>
      <c r="BS104" s="1618"/>
      <c r="BT104" s="1619"/>
      <c r="BU104" s="1620"/>
      <c r="BV104" s="1621"/>
      <c r="BW104" s="1837"/>
      <c r="BX104" s="1837"/>
      <c r="BY104" s="1837"/>
      <c r="BZ104" s="1650"/>
      <c r="CA104" s="1650"/>
      <c r="CB104" s="1650"/>
      <c r="CC104" s="1650"/>
      <c r="CD104" s="1650"/>
      <c r="CE104" s="1650"/>
      <c r="CF104" s="1650"/>
      <c r="CG104" s="1650"/>
      <c r="CH104" s="1650"/>
      <c r="CI104" s="1651"/>
      <c r="CJ104" s="1814"/>
      <c r="CK104" s="1815"/>
      <c r="CL104" s="1811"/>
      <c r="CM104" s="1620"/>
      <c r="CN104" s="1621"/>
      <c r="CO104" s="1621"/>
      <c r="CP104" s="1621"/>
      <c r="CQ104" s="1615"/>
      <c r="CR104" s="1615"/>
      <c r="CS104" s="1615"/>
      <c r="CT104" s="1615"/>
      <c r="CU104" s="1615"/>
      <c r="CV104" s="1615"/>
      <c r="CW104" s="1615"/>
      <c r="CX104" s="1615"/>
      <c r="CY104" s="1615"/>
      <c r="CZ104" s="1615"/>
      <c r="DA104" s="1615"/>
      <c r="DB104" s="1615"/>
      <c r="DC104" s="1616"/>
      <c r="DD104" s="1799"/>
      <c r="DE104" s="1800"/>
      <c r="DF104" s="1801"/>
      <c r="DG104" s="1624"/>
      <c r="DH104" s="1625"/>
      <c r="DI104" s="1623"/>
      <c r="DJ104" s="1615"/>
      <c r="DK104" s="1615"/>
      <c r="DL104" s="1615"/>
      <c r="DM104" s="1615"/>
      <c r="DN104" s="1615"/>
      <c r="DO104" s="1615"/>
      <c r="DP104" s="1615"/>
      <c r="DQ104" s="1615"/>
      <c r="DR104" s="1615"/>
      <c r="DS104" s="1615"/>
      <c r="DT104" s="1615"/>
      <c r="DU104" s="1616"/>
      <c r="DV104" s="1799"/>
      <c r="DW104" s="1800"/>
      <c r="DX104" s="1801"/>
      <c r="DY104" s="1624"/>
      <c r="DZ104" s="1625"/>
      <c r="EA104" s="1615"/>
      <c r="EB104" s="1615"/>
      <c r="EC104" s="1615"/>
      <c r="ED104" s="1615"/>
      <c r="EE104" s="1615"/>
      <c r="EF104" s="1615"/>
      <c r="EG104" s="1615"/>
      <c r="EH104" s="1615"/>
      <c r="EI104" s="1615"/>
      <c r="EJ104" s="1615"/>
      <c r="EK104" s="1615"/>
      <c r="EL104" s="1615"/>
      <c r="EM104" s="1615"/>
      <c r="EN104" s="1615"/>
      <c r="EO104" s="1615"/>
      <c r="EP104" s="1615"/>
      <c r="EQ104" s="1615"/>
      <c r="ER104" s="1615"/>
      <c r="ES104" s="1615"/>
      <c r="ET104" s="1615"/>
      <c r="EU104" s="1615"/>
      <c r="EV104" s="1615"/>
      <c r="EW104" s="1615"/>
      <c r="EX104" s="1615"/>
      <c r="EY104" s="1616"/>
      <c r="EZ104" s="1799"/>
      <c r="FA104" s="1800"/>
      <c r="FB104" s="1801"/>
      <c r="FC104" s="1624"/>
      <c r="FD104" s="1625"/>
      <c r="FE104" s="1615"/>
      <c r="FF104" s="1615"/>
      <c r="FG104" s="1615"/>
      <c r="FH104" s="1615"/>
      <c r="FI104" s="1615"/>
      <c r="FJ104" s="1615"/>
      <c r="FK104" s="1615"/>
      <c r="FL104" s="1615"/>
      <c r="FM104" s="1615"/>
      <c r="FN104" s="1616"/>
      <c r="FO104" s="1799"/>
      <c r="FP104" s="1800"/>
      <c r="FQ104" s="1801"/>
      <c r="FR104" s="1624"/>
      <c r="FS104" s="1625"/>
      <c r="FT104" s="1615"/>
      <c r="FU104" s="1615"/>
      <c r="FV104" s="1615"/>
      <c r="FW104" s="1615"/>
      <c r="FX104" s="1615"/>
      <c r="FY104" s="1615"/>
      <c r="FZ104" s="1615"/>
      <c r="GA104" s="1615"/>
      <c r="GB104" s="1615"/>
      <c r="GC104" s="1615"/>
      <c r="GD104" s="1615"/>
      <c r="GE104" s="1615"/>
      <c r="GF104" s="1615"/>
      <c r="GG104" s="1615"/>
      <c r="GH104" s="1615"/>
      <c r="GI104" s="1615"/>
      <c r="GJ104" s="1615"/>
      <c r="GK104" s="1615"/>
      <c r="GL104" s="1615"/>
      <c r="GM104" s="1615"/>
      <c r="GN104" s="1615"/>
      <c r="GO104" s="1615"/>
      <c r="GP104" s="1615"/>
      <c r="GQ104" s="1615"/>
      <c r="GR104" s="1615"/>
      <c r="GS104" s="1616"/>
      <c r="GT104" s="1799"/>
      <c r="GU104" s="1800"/>
      <c r="GV104" s="1801"/>
      <c r="GW104" s="1631"/>
      <c r="GX104" s="1621"/>
      <c r="GY104" s="1620"/>
      <c r="GZ104" s="1838"/>
      <c r="HA104" s="1839"/>
      <c r="HB104" s="1840"/>
      <c r="HC104" s="1635"/>
      <c r="HD104" s="1636"/>
      <c r="HE104" s="1841"/>
      <c r="HF104" s="1638"/>
      <c r="HG104" s="1640"/>
      <c r="HH104" s="1640"/>
      <c r="HI104" s="1842"/>
      <c r="HJ104" s="1615"/>
      <c r="HK104" s="1615"/>
      <c r="HL104" s="1615"/>
      <c r="HM104" s="1615"/>
      <c r="HN104" s="1615"/>
      <c r="HO104" s="1615"/>
      <c r="HP104" s="1615"/>
      <c r="HQ104" s="1615"/>
      <c r="HR104" s="1615"/>
      <c r="HS104" s="1615"/>
      <c r="HT104" s="1615"/>
      <c r="HU104" s="1615"/>
      <c r="HV104" s="1615"/>
      <c r="HW104" s="1615"/>
      <c r="HX104" s="1615"/>
      <c r="HY104" s="1615"/>
      <c r="HZ104" s="1616"/>
      <c r="IA104" s="1799"/>
      <c r="IB104" s="1800"/>
      <c r="IC104" s="1801"/>
      <c r="ID104" s="1620"/>
      <c r="IE104" s="1631"/>
      <c r="IF104" s="1642"/>
      <c r="IG104" s="1642"/>
      <c r="IH104" s="1643"/>
      <c r="II104" s="1812"/>
      <c r="IJ104" s="1813"/>
      <c r="IK104" s="1646"/>
      <c r="IL104" s="1647"/>
      <c r="IM104" s="1648" t="s">
        <v>667</v>
      </c>
      <c r="IN104" s="1649"/>
      <c r="IO104" s="1650"/>
      <c r="IP104" s="1650"/>
      <c r="IQ104" s="1650"/>
      <c r="IR104" s="1650"/>
      <c r="IS104" s="1650"/>
      <c r="IT104" s="1650"/>
      <c r="IU104" s="1650"/>
      <c r="IV104" s="1651"/>
      <c r="IW104" s="1814"/>
      <c r="IX104" s="1815"/>
      <c r="IY104" s="1816"/>
      <c r="IZ104" s="1620"/>
      <c r="JA104" s="1621"/>
      <c r="JB104" s="1655"/>
      <c r="JC104" s="1807"/>
      <c r="JD104" s="1657"/>
      <c r="JE104" s="1658"/>
      <c r="JF104" s="1659"/>
      <c r="JG104" s="1660"/>
      <c r="JH104" s="1817"/>
      <c r="JI104" s="1660"/>
      <c r="JJ104" s="1661"/>
      <c r="JK104" s="1818"/>
      <c r="JL104" s="1663"/>
      <c r="JM104" s="1664" t="e">
        <f aca="false">JM$4:JM$4+SUMIF($C$5:JL$5,"Нараст. баланс",$C106:JL106)+SUMIF($C$7:JH$7,"Итого (с ВНР)",$C106:JH106)-SUMIF($C$5:JL$5,"Геол. снижение,  т/сут",$C106:JL106)-SUMIF(JJ$7:JL$7,"Итого",JJ106:JL106)-SUMIF($C$7:JL$7,"Итого (с ВСП)",$C106:JL106)</f>
        <v>#VALUE!</v>
      </c>
      <c r="JN104" s="1665" t="n">
        <f aca="false">'02.24 ННГ без НГДП по датам'!JM104:JM106</f>
        <v>23300.456</v>
      </c>
      <c r="JO104" s="1666" t="e">
        <f aca="false">'02.24 НГДП по датам'!CA104:CA106</f>
        <v>#VALUE!</v>
      </c>
      <c r="JP104" s="1667"/>
      <c r="JQ104" s="1668"/>
      <c r="JR104" s="1819"/>
    </row>
    <row r="105" customFormat="false" ht="11.25" hidden="false" customHeight="true" outlineLevel="0" collapsed="false">
      <c r="A105" s="1611"/>
      <c r="B105" s="1670" t="s">
        <v>663</v>
      </c>
      <c r="C105" s="1868"/>
      <c r="D105" s="1868"/>
      <c r="E105" s="1672"/>
      <c r="F105" s="1672"/>
      <c r="G105" s="1673"/>
      <c r="H105" s="1673"/>
      <c r="I105" s="1673"/>
      <c r="J105" s="1673"/>
      <c r="K105" s="1673"/>
      <c r="L105" s="1673"/>
      <c r="M105" s="1673"/>
      <c r="N105" s="1673"/>
      <c r="O105" s="1673"/>
      <c r="P105" s="1673"/>
      <c r="Q105" s="1673"/>
      <c r="R105" s="1673"/>
      <c r="S105" s="1673"/>
      <c r="T105" s="1673"/>
      <c r="U105" s="1673"/>
      <c r="V105" s="1673"/>
      <c r="W105" s="1674"/>
      <c r="X105" s="1675"/>
      <c r="Y105" s="1676"/>
      <c r="Z105" s="1677"/>
      <c r="AA105" s="1678" t="n">
        <f aca="false">COUNTA(C105:Z105)</f>
        <v>0</v>
      </c>
      <c r="AB105" s="1679"/>
      <c r="AC105" s="1820"/>
      <c r="AD105" s="1820"/>
      <c r="AE105" s="1820"/>
      <c r="AF105" s="1686"/>
      <c r="AG105" s="1686"/>
      <c r="AH105" s="1686"/>
      <c r="AI105" s="1686"/>
      <c r="AJ105" s="1686"/>
      <c r="AK105" s="1686"/>
      <c r="AL105" s="1686"/>
      <c r="AM105" s="1686"/>
      <c r="AN105" s="1686"/>
      <c r="AO105" s="1687"/>
      <c r="AP105" s="1688"/>
      <c r="AQ105" s="1689"/>
      <c r="AR105" s="1826"/>
      <c r="AS105" s="1678" t="n">
        <f aca="false">COUNTA(AC105:AR105)</f>
        <v>0</v>
      </c>
      <c r="AT105" s="1679"/>
      <c r="AU105" s="1680"/>
      <c r="AV105" s="1680"/>
      <c r="AW105" s="1680"/>
      <c r="AX105" s="1680"/>
      <c r="AY105" s="1680"/>
      <c r="AZ105" s="1680"/>
      <c r="BA105" s="1680"/>
      <c r="BB105" s="1680"/>
      <c r="BC105" s="1680"/>
      <c r="BD105" s="1680"/>
      <c r="BE105" s="1680"/>
      <c r="BF105" s="1680"/>
      <c r="BG105" s="1680"/>
      <c r="BH105" s="1680"/>
      <c r="BI105" s="1680"/>
      <c r="BJ105" s="1680"/>
      <c r="BK105" s="1680"/>
      <c r="BL105" s="1680"/>
      <c r="BM105" s="1680"/>
      <c r="BN105" s="1680"/>
      <c r="BO105" s="1680"/>
      <c r="BP105" s="1680"/>
      <c r="BQ105" s="1680"/>
      <c r="BR105" s="1681"/>
      <c r="BS105" s="1681"/>
      <c r="BT105" s="1681"/>
      <c r="BU105" s="1678" t="n">
        <f aca="false">COUNTA(AU105:BT105)</f>
        <v>0</v>
      </c>
      <c r="BV105" s="1679"/>
      <c r="BW105" s="1844"/>
      <c r="BX105" s="1844"/>
      <c r="BY105" s="1844"/>
      <c r="BZ105" s="1711"/>
      <c r="CA105" s="1711"/>
      <c r="CB105" s="1711"/>
      <c r="CC105" s="1711"/>
      <c r="CD105" s="1711"/>
      <c r="CE105" s="1711"/>
      <c r="CF105" s="1711"/>
      <c r="CG105" s="1711"/>
      <c r="CH105" s="1711"/>
      <c r="CI105" s="1712"/>
      <c r="CJ105" s="1713"/>
      <c r="CK105" s="1714"/>
      <c r="CL105" s="1826"/>
      <c r="CM105" s="1678" t="n">
        <f aca="false">COUNTA(BW105:CL105)</f>
        <v>0</v>
      </c>
      <c r="CN105" s="1679"/>
      <c r="CO105" s="1679" t="n">
        <f aca="false">AA105+AS105+BU105+CM105</f>
        <v>0</v>
      </c>
      <c r="CP105" s="1679"/>
      <c r="CQ105" s="1673"/>
      <c r="CR105" s="1673"/>
      <c r="CS105" s="1673"/>
      <c r="CT105" s="1673"/>
      <c r="CU105" s="1673"/>
      <c r="CV105" s="1673"/>
      <c r="CW105" s="1673"/>
      <c r="CX105" s="1673"/>
      <c r="CY105" s="1673"/>
      <c r="CZ105" s="1673"/>
      <c r="DA105" s="1673"/>
      <c r="DB105" s="1673"/>
      <c r="DC105" s="1674"/>
      <c r="DD105" s="1675"/>
      <c r="DE105" s="1676"/>
      <c r="DF105" s="1677"/>
      <c r="DG105" s="1683" t="n">
        <f aca="false">SUBTOTAL(9,CQ107:DF107)</f>
        <v>0</v>
      </c>
      <c r="DH105" s="1684"/>
      <c r="DI105" s="1682"/>
      <c r="DJ105" s="1673"/>
      <c r="DK105" s="1673"/>
      <c r="DL105" s="1673"/>
      <c r="DM105" s="1673"/>
      <c r="DN105" s="1673"/>
      <c r="DO105" s="1673"/>
      <c r="DP105" s="1673"/>
      <c r="DQ105" s="1673"/>
      <c r="DR105" s="1673"/>
      <c r="DS105" s="1673"/>
      <c r="DT105" s="1673"/>
      <c r="DU105" s="1674"/>
      <c r="DV105" s="1675"/>
      <c r="DW105" s="1676"/>
      <c r="DX105" s="1677"/>
      <c r="DY105" s="1683" t="n">
        <f aca="false">COUNTA(DI105:DX105)</f>
        <v>0</v>
      </c>
      <c r="DZ105" s="1684"/>
      <c r="EA105" s="1673"/>
      <c r="EB105" s="1673"/>
      <c r="EC105" s="1673"/>
      <c r="ED105" s="1673"/>
      <c r="EE105" s="1673"/>
      <c r="EF105" s="1673"/>
      <c r="EG105" s="1673"/>
      <c r="EH105" s="1673"/>
      <c r="EI105" s="1673"/>
      <c r="EJ105" s="1673"/>
      <c r="EK105" s="1673"/>
      <c r="EL105" s="1673"/>
      <c r="EM105" s="1673"/>
      <c r="EN105" s="1673"/>
      <c r="EO105" s="1673"/>
      <c r="EP105" s="1673"/>
      <c r="EQ105" s="1673"/>
      <c r="ER105" s="1673"/>
      <c r="ES105" s="1673"/>
      <c r="ET105" s="1673"/>
      <c r="EU105" s="1673"/>
      <c r="EV105" s="1673"/>
      <c r="EW105" s="1673"/>
      <c r="EX105" s="1673"/>
      <c r="EY105" s="1674"/>
      <c r="EZ105" s="1675"/>
      <c r="FA105" s="1676"/>
      <c r="FB105" s="1677"/>
      <c r="FC105" s="1683" t="n">
        <f aca="false">COUNTA(EA105:FB105)</f>
        <v>0</v>
      </c>
      <c r="FD105" s="1684"/>
      <c r="FE105" s="1673"/>
      <c r="FF105" s="1673"/>
      <c r="FG105" s="1673"/>
      <c r="FH105" s="1673"/>
      <c r="FI105" s="1673"/>
      <c r="FJ105" s="1673"/>
      <c r="FK105" s="1673"/>
      <c r="FL105" s="1673"/>
      <c r="FM105" s="1673"/>
      <c r="FN105" s="1674"/>
      <c r="FO105" s="1675"/>
      <c r="FP105" s="1676"/>
      <c r="FQ105" s="1677"/>
      <c r="FR105" s="1683" t="n">
        <f aca="false">COUNTA(FE105:FQ105)</f>
        <v>0</v>
      </c>
      <c r="FS105" s="1684"/>
      <c r="FT105" s="1673"/>
      <c r="FU105" s="1673"/>
      <c r="FV105" s="1673"/>
      <c r="FW105" s="1673"/>
      <c r="FX105" s="1673"/>
      <c r="FY105" s="1673"/>
      <c r="FZ105" s="1673"/>
      <c r="GA105" s="1673"/>
      <c r="GB105" s="1673"/>
      <c r="GC105" s="1673"/>
      <c r="GD105" s="1673"/>
      <c r="GE105" s="1673"/>
      <c r="GF105" s="1673"/>
      <c r="GG105" s="1673"/>
      <c r="GH105" s="1673"/>
      <c r="GI105" s="1673"/>
      <c r="GJ105" s="1673"/>
      <c r="GK105" s="1673"/>
      <c r="GL105" s="1673"/>
      <c r="GM105" s="1673"/>
      <c r="GN105" s="1673"/>
      <c r="GO105" s="1673"/>
      <c r="GP105" s="1673"/>
      <c r="GQ105" s="1673"/>
      <c r="GR105" s="1673"/>
      <c r="GS105" s="1674"/>
      <c r="GT105" s="1675"/>
      <c r="GU105" s="1676"/>
      <c r="GV105" s="1677"/>
      <c r="GW105" s="1690" t="n">
        <f aca="false">SUBTOTAL(9,FT107:GV107)</f>
        <v>0</v>
      </c>
      <c r="GX105" s="1679" t="n">
        <f aca="false">SUBTOTAL(9,FT107:GV107)</f>
        <v>0</v>
      </c>
      <c r="GY105" s="1691"/>
      <c r="GZ105" s="1845"/>
      <c r="HA105" s="1846"/>
      <c r="HB105" s="1694"/>
      <c r="HC105" s="1695"/>
      <c r="HD105" s="1696"/>
      <c r="HE105" s="1697"/>
      <c r="HF105" s="1698"/>
      <c r="HG105" s="1700"/>
      <c r="HH105" s="1700"/>
      <c r="HI105" s="1847"/>
      <c r="HJ105" s="1673"/>
      <c r="HK105" s="1673"/>
      <c r="HL105" s="1673"/>
      <c r="HM105" s="1673"/>
      <c r="HN105" s="1673"/>
      <c r="HO105" s="1673"/>
      <c r="HP105" s="1673"/>
      <c r="HQ105" s="1673"/>
      <c r="HR105" s="1673"/>
      <c r="HS105" s="1673"/>
      <c r="HT105" s="1673"/>
      <c r="HU105" s="1673"/>
      <c r="HV105" s="1673"/>
      <c r="HW105" s="1673"/>
      <c r="HX105" s="1673"/>
      <c r="HY105" s="1673"/>
      <c r="HZ105" s="1674"/>
      <c r="IA105" s="1675"/>
      <c r="IB105" s="1676"/>
      <c r="IC105" s="1677"/>
      <c r="ID105" s="1678" t="n">
        <f aca="false">SUBTOTAL(9,HG107:IC107)</f>
        <v>0</v>
      </c>
      <c r="IE105" s="1702"/>
      <c r="IF105" s="1703"/>
      <c r="IG105" s="1703"/>
      <c r="IH105" s="1704"/>
      <c r="II105" s="1705"/>
      <c r="IJ105" s="1706"/>
      <c r="IK105" s="1707" t="n">
        <f aca="false">SUBTOTAL(9,IF107:IJ107)</f>
        <v>0</v>
      </c>
      <c r="IL105" s="1708"/>
      <c r="IM105" s="1709" t="n">
        <v>1027</v>
      </c>
      <c r="IN105" s="1710"/>
      <c r="IO105" s="1711"/>
      <c r="IP105" s="1711"/>
      <c r="IQ105" s="1711"/>
      <c r="IR105" s="1711"/>
      <c r="IS105" s="1711"/>
      <c r="IT105" s="1711"/>
      <c r="IU105" s="1711"/>
      <c r="IV105" s="1712"/>
      <c r="IW105" s="1713"/>
      <c r="IX105" s="1714"/>
      <c r="IY105" s="1715"/>
      <c r="IZ105" s="1678" t="n">
        <f aca="false">SUBTOTAL(3,IM105:IY105)</f>
        <v>1</v>
      </c>
      <c r="JA105" s="1716"/>
      <c r="JB105" s="1717"/>
      <c r="JC105" s="1718"/>
      <c r="JD105" s="1719"/>
      <c r="JE105" s="1720"/>
      <c r="JF105" s="1721"/>
      <c r="JG105" s="1722"/>
      <c r="JH105" s="1827"/>
      <c r="JI105" s="1722"/>
      <c r="JJ105" s="1723"/>
      <c r="JK105" s="1724"/>
      <c r="JL105" s="1725"/>
      <c r="JM105" s="1664"/>
      <c r="JN105" s="1665"/>
      <c r="JO105" s="1666"/>
      <c r="JP105" s="1726"/>
      <c r="JQ105" s="1727"/>
      <c r="JR105" s="1728"/>
    </row>
    <row r="106" customFormat="false" ht="11.25" hidden="false" customHeight="true" outlineLevel="0" collapsed="false">
      <c r="A106" s="1611"/>
      <c r="B106" s="1729" t="s">
        <v>661</v>
      </c>
      <c r="C106" s="1730"/>
      <c r="D106" s="1730"/>
      <c r="E106" s="1731"/>
      <c r="F106" s="1731"/>
      <c r="G106" s="1732"/>
      <c r="H106" s="1732"/>
      <c r="I106" s="1732"/>
      <c r="J106" s="1732"/>
      <c r="K106" s="1732"/>
      <c r="L106" s="1732"/>
      <c r="M106" s="1732"/>
      <c r="N106" s="1732"/>
      <c r="O106" s="1732"/>
      <c r="P106" s="1732"/>
      <c r="Q106" s="1732"/>
      <c r="R106" s="1732"/>
      <c r="S106" s="1732"/>
      <c r="T106" s="1732"/>
      <c r="U106" s="1732"/>
      <c r="V106" s="1732"/>
      <c r="W106" s="1733"/>
      <c r="X106" s="1734"/>
      <c r="Y106" s="1735"/>
      <c r="Z106" s="1736"/>
      <c r="AA106" s="1737" t="n">
        <f aca="false">SUBTOTAL(9,C106:Z106)</f>
        <v>0</v>
      </c>
      <c r="AB106" s="1738" t="n">
        <f aca="false">AA106+AB102</f>
        <v>620</v>
      </c>
      <c r="AC106" s="1828"/>
      <c r="AD106" s="1828"/>
      <c r="AE106" s="1828"/>
      <c r="AF106" s="1744"/>
      <c r="AG106" s="1744"/>
      <c r="AH106" s="1744"/>
      <c r="AI106" s="1744"/>
      <c r="AJ106" s="1744"/>
      <c r="AK106" s="1744"/>
      <c r="AL106" s="1744"/>
      <c r="AM106" s="1744"/>
      <c r="AN106" s="1744"/>
      <c r="AO106" s="1745"/>
      <c r="AP106" s="1746"/>
      <c r="AQ106" s="1747"/>
      <c r="AR106" s="1833"/>
      <c r="AS106" s="1737" t="n">
        <f aca="false">SUBTOTAL(9,AC106:AR106)</f>
        <v>0</v>
      </c>
      <c r="AT106" s="1738" t="n">
        <f aca="false">AS106+AT102</f>
        <v>0</v>
      </c>
      <c r="AU106" s="1739"/>
      <c r="AV106" s="1739"/>
      <c r="AW106" s="1731"/>
      <c r="AX106" s="1732"/>
      <c r="AY106" s="1732"/>
      <c r="AZ106" s="1732"/>
      <c r="BA106" s="1732"/>
      <c r="BB106" s="1732"/>
      <c r="BC106" s="1732"/>
      <c r="BD106" s="1732"/>
      <c r="BE106" s="1732"/>
      <c r="BF106" s="1732"/>
      <c r="BG106" s="1732"/>
      <c r="BH106" s="1732"/>
      <c r="BI106" s="1732"/>
      <c r="BJ106" s="1732"/>
      <c r="BK106" s="1732"/>
      <c r="BL106" s="1732"/>
      <c r="BM106" s="1732"/>
      <c r="BN106" s="1732"/>
      <c r="BO106" s="1732"/>
      <c r="BP106" s="1732"/>
      <c r="BQ106" s="1733"/>
      <c r="BR106" s="1734"/>
      <c r="BS106" s="1735"/>
      <c r="BT106" s="1736"/>
      <c r="BU106" s="1737" t="n">
        <f aca="false">SUBTOTAL(9,AU106:BT106)</f>
        <v>0</v>
      </c>
      <c r="BV106" s="1738" t="n">
        <f aca="false">BU106+BV102</f>
        <v>319</v>
      </c>
      <c r="BW106" s="1851"/>
      <c r="BX106" s="1851"/>
      <c r="BY106" s="1851"/>
      <c r="BZ106" s="1732"/>
      <c r="CA106" s="1732"/>
      <c r="CB106" s="1732"/>
      <c r="CC106" s="1732"/>
      <c r="CD106" s="1732"/>
      <c r="CE106" s="1732"/>
      <c r="CF106" s="1732"/>
      <c r="CG106" s="1732"/>
      <c r="CH106" s="1732"/>
      <c r="CI106" s="1733"/>
      <c r="CJ106" s="1734"/>
      <c r="CK106" s="1735"/>
      <c r="CL106" s="1833"/>
      <c r="CM106" s="1737" t="n">
        <f aca="false">SUBTOTAL(9,BW106:CL106)</f>
        <v>0</v>
      </c>
      <c r="CN106" s="1738" t="n">
        <f aca="false">CM106+CN102</f>
        <v>0</v>
      </c>
      <c r="CO106" s="1738" t="n">
        <f aca="false">AA106+AS106+BU106+CM106</f>
        <v>0</v>
      </c>
      <c r="CP106" s="1738" t="n">
        <f aca="false">CO106+CP102</f>
        <v>939</v>
      </c>
      <c r="CQ106" s="1732"/>
      <c r="CR106" s="1732"/>
      <c r="CS106" s="1732"/>
      <c r="CT106" s="1732"/>
      <c r="CU106" s="1732"/>
      <c r="CV106" s="1732"/>
      <c r="CW106" s="1732"/>
      <c r="CX106" s="1732"/>
      <c r="CY106" s="1732"/>
      <c r="CZ106" s="1732"/>
      <c r="DA106" s="1732"/>
      <c r="DB106" s="1732"/>
      <c r="DC106" s="1733"/>
      <c r="DD106" s="1734"/>
      <c r="DE106" s="1735"/>
      <c r="DF106" s="1736"/>
      <c r="DG106" s="1741" t="n">
        <f aca="false">SUBTOTAL(9,CQ106:DF106)</f>
        <v>0</v>
      </c>
      <c r="DH106" s="1742" t="n">
        <f aca="false">DG106:DG106+IF($B102:$B102=2,0,DH102:DH102)</f>
        <v>0</v>
      </c>
      <c r="DI106" s="1740"/>
      <c r="DJ106" s="1732"/>
      <c r="DK106" s="1732"/>
      <c r="DL106" s="1732"/>
      <c r="DM106" s="1732"/>
      <c r="DN106" s="1732"/>
      <c r="DO106" s="1732"/>
      <c r="DP106" s="1732"/>
      <c r="DQ106" s="1732"/>
      <c r="DR106" s="1732"/>
      <c r="DS106" s="1732"/>
      <c r="DT106" s="1732"/>
      <c r="DU106" s="1733"/>
      <c r="DV106" s="1734"/>
      <c r="DW106" s="1735"/>
      <c r="DX106" s="1736"/>
      <c r="DY106" s="1741" t="n">
        <f aca="false">SUBTOTAL(9,DI106:DX106)</f>
        <v>0</v>
      </c>
      <c r="DZ106" s="1742" t="n">
        <f aca="false">DY106:DY106+IF($B102:$B102=2,0,DZ102:DZ102)</f>
        <v>0</v>
      </c>
      <c r="EA106" s="1732"/>
      <c r="EB106" s="1732"/>
      <c r="EC106" s="1732"/>
      <c r="ED106" s="1732"/>
      <c r="EE106" s="1732"/>
      <c r="EF106" s="1732"/>
      <c r="EG106" s="1732"/>
      <c r="EH106" s="1732"/>
      <c r="EI106" s="1732"/>
      <c r="EJ106" s="1732"/>
      <c r="EK106" s="1732"/>
      <c r="EL106" s="1732"/>
      <c r="EM106" s="1732"/>
      <c r="EN106" s="1732"/>
      <c r="EO106" s="1732"/>
      <c r="EP106" s="1732"/>
      <c r="EQ106" s="1732"/>
      <c r="ER106" s="1732"/>
      <c r="ES106" s="1732"/>
      <c r="ET106" s="1732"/>
      <c r="EU106" s="1732"/>
      <c r="EV106" s="1732"/>
      <c r="EW106" s="1732"/>
      <c r="EX106" s="1732"/>
      <c r="EY106" s="1733"/>
      <c r="EZ106" s="1734"/>
      <c r="FA106" s="1735"/>
      <c r="FB106" s="1736"/>
      <c r="FC106" s="1741" t="n">
        <f aca="false">SUBTOTAL(9,EA106:FB106)</f>
        <v>0</v>
      </c>
      <c r="FD106" s="1742" t="n">
        <f aca="false">FC106:FC106+IF($B102:$B102=2,0,FD102:FD102)</f>
        <v>171</v>
      </c>
      <c r="FE106" s="1732"/>
      <c r="FF106" s="1732"/>
      <c r="FG106" s="1732"/>
      <c r="FH106" s="1732"/>
      <c r="FI106" s="1732"/>
      <c r="FJ106" s="1732"/>
      <c r="FK106" s="1732"/>
      <c r="FL106" s="1732"/>
      <c r="FM106" s="1732"/>
      <c r="FN106" s="1733"/>
      <c r="FO106" s="1734"/>
      <c r="FP106" s="1735"/>
      <c r="FQ106" s="1736"/>
      <c r="FR106" s="1741" t="n">
        <f aca="false">SUBTOTAL(9,FE106:FQ106)</f>
        <v>0</v>
      </c>
      <c r="FS106" s="1742" t="n">
        <f aca="false">FR106:FR106+IF($B102:$B102=2,0,FS102:FS102)</f>
        <v>0</v>
      </c>
      <c r="FT106" s="1732"/>
      <c r="FU106" s="1732"/>
      <c r="FV106" s="1732"/>
      <c r="FW106" s="1732"/>
      <c r="FX106" s="1732"/>
      <c r="FY106" s="1732"/>
      <c r="FZ106" s="1732"/>
      <c r="GA106" s="1732"/>
      <c r="GB106" s="1732"/>
      <c r="GC106" s="1732"/>
      <c r="GD106" s="1732"/>
      <c r="GE106" s="1732"/>
      <c r="GF106" s="1732"/>
      <c r="GG106" s="1732"/>
      <c r="GH106" s="1732"/>
      <c r="GI106" s="1732"/>
      <c r="GJ106" s="1732"/>
      <c r="GK106" s="1732"/>
      <c r="GL106" s="1732"/>
      <c r="GM106" s="1732"/>
      <c r="GN106" s="1732"/>
      <c r="GO106" s="1732"/>
      <c r="GP106" s="1732"/>
      <c r="GQ106" s="1732"/>
      <c r="GR106" s="1732"/>
      <c r="GS106" s="1733"/>
      <c r="GT106" s="1734"/>
      <c r="GU106" s="1735"/>
      <c r="GV106" s="1736"/>
      <c r="GW106" s="1748" t="n">
        <f aca="false">SUBTOTAL(9,FT106:GV106)</f>
        <v>0</v>
      </c>
      <c r="GX106" s="1738" t="n">
        <f aca="false">SUBTOTAL(9,FT106:GV106)</f>
        <v>0</v>
      </c>
      <c r="GY106" s="1737" t="n">
        <f aca="false">GX106:GX106+IF($B102:$B102=2,0,GY102:GY102)</f>
        <v>0</v>
      </c>
      <c r="GZ106" s="1749"/>
      <c r="HA106" s="1750"/>
      <c r="HB106" s="1751" t="e">
        <f aca="false">'02.24 НГДП по датам'!BA106</f>
        <v>#VALUE!</v>
      </c>
      <c r="HC106" s="1752" t="e">
        <f aca="false">SUBTOTAL(9,GZ106:HB106)</f>
        <v>#VALUE!</v>
      </c>
      <c r="HD106" s="1753" t="n">
        <f aca="false">$HD$3+HD102</f>
        <v>912.72</v>
      </c>
      <c r="HE106" s="1754" t="n">
        <f aca="false">$HE$3+HE102</f>
        <v>287.28</v>
      </c>
      <c r="HF106" s="1831" t="n">
        <f aca="false">SUM(HD106:HE106)</f>
        <v>1200</v>
      </c>
      <c r="HG106" s="1757"/>
      <c r="HH106" s="1757"/>
      <c r="HI106" s="1832"/>
      <c r="HJ106" s="1732"/>
      <c r="HK106" s="1732"/>
      <c r="HL106" s="1732"/>
      <c r="HM106" s="1732"/>
      <c r="HN106" s="1732"/>
      <c r="HO106" s="1732"/>
      <c r="HP106" s="1732"/>
      <c r="HQ106" s="1732"/>
      <c r="HR106" s="1732"/>
      <c r="HS106" s="1732"/>
      <c r="HT106" s="1732"/>
      <c r="HU106" s="1732"/>
      <c r="HV106" s="1732"/>
      <c r="HW106" s="1732"/>
      <c r="HX106" s="1732"/>
      <c r="HY106" s="1732"/>
      <c r="HZ106" s="1733"/>
      <c r="IA106" s="1734"/>
      <c r="IB106" s="1735"/>
      <c r="IC106" s="1736"/>
      <c r="ID106" s="1737" t="n">
        <f aca="false">SUBTOTAL(9,HG106:IC106)</f>
        <v>0</v>
      </c>
      <c r="IE106" s="1748" t="n">
        <f aca="false">ID106:ID106+IF($B102:$B102=2,0,IE102:IE102)</f>
        <v>186</v>
      </c>
      <c r="IF106" s="1759"/>
      <c r="IG106" s="1759"/>
      <c r="IH106" s="1760"/>
      <c r="II106" s="1761"/>
      <c r="IJ106" s="1762"/>
      <c r="IK106" s="1763" t="n">
        <f aca="false">SUBTOTAL(9,IF106:IJ106)</f>
        <v>0</v>
      </c>
      <c r="IL106" s="1764" t="n">
        <f aca="false">IK106:IK106+IF($B102:$B102=2,0,IL102:IL102)</f>
        <v>0</v>
      </c>
      <c r="IM106" s="1765" t="n">
        <v>13.8</v>
      </c>
      <c r="IN106" s="1765"/>
      <c r="IO106" s="1732"/>
      <c r="IP106" s="1732"/>
      <c r="IQ106" s="1732"/>
      <c r="IR106" s="1732"/>
      <c r="IS106" s="1732"/>
      <c r="IT106" s="1732"/>
      <c r="IU106" s="1732"/>
      <c r="IV106" s="1733"/>
      <c r="IW106" s="1734"/>
      <c r="IX106" s="1735"/>
      <c r="IY106" s="1736"/>
      <c r="IZ106" s="1737" t="n">
        <f aca="false">SUBTOTAL(9,IM106:IY106)</f>
        <v>13.8</v>
      </c>
      <c r="JA106" s="1738" t="n">
        <f aca="false">IZ106:IZ106+IF($B102:$B102=2,0,JA102:JA102)</f>
        <v>24.8</v>
      </c>
      <c r="JB106" s="1766"/>
      <c r="JC106" s="1767" t="e">
        <f aca="false">'02.24 НГДП по датам'!BT106</f>
        <v>#VALUE!</v>
      </c>
      <c r="JD106" s="1834" t="n">
        <f aca="false">$JD$14</f>
        <v>0</v>
      </c>
      <c r="JE106" s="1769" t="e">
        <f aca="false">SUBTOTAL(9,JB106:JD106)</f>
        <v>#VALUE!</v>
      </c>
      <c r="JF106" s="1770" t="n">
        <f aca="false">SUMIF($C$5:JE$5,"Накопленный эффект, т/сут",$C106:JE106)+SUMIF($C$5:JE$5,"Нараст.  по потенциалу",$C106:JE106)-SUMIF($C$5:JE$5,"Нараст. по остановкам",$C106:JE106)-SUMIF($C$5:JE$5,"ИТОГО перевод в ППД",$C106:JE106)-SUMIF($C$5:JE$5,"ИТОГО  нерент, по распоряж.",$C106:JE106)-SUMIF($C$5:JE$5,"ИТОГО ост. дебит от ЗБС, Углуб., ПВЛГ/ПНЛГ",$C106:JE106)</f>
        <v>899.2</v>
      </c>
      <c r="JG106" s="1771"/>
      <c r="JH106" s="1764"/>
      <c r="JI106" s="1771"/>
      <c r="JJ106" s="1772"/>
      <c r="JK106" s="1773"/>
      <c r="JL106" s="1763" t="n">
        <f aca="false">SUBTOTAL(9,JG106:JJ106)</f>
        <v>0</v>
      </c>
      <c r="JM106" s="1664"/>
      <c r="JN106" s="1665"/>
      <c r="JO106" s="1666"/>
      <c r="JP106" s="1774" t="n">
        <f aca="false">JP$4:JP$4+SUMIF($C$5:JL$5,"Нараст. по остановкам",$C106:JL106)-SUMIF($C$5:JL$5,"Нараст.  по потенциалу",$C106:JL106)</f>
        <v>838.705</v>
      </c>
      <c r="JQ106" s="1775" t="n">
        <f aca="false">'02.24 ННГ без НГДП по датам'!JP106</f>
        <v>756.812</v>
      </c>
      <c r="JR106" s="1776" t="n">
        <f aca="false">'02.24 НГДП по датам'!CB106</f>
        <v>81.893</v>
      </c>
    </row>
    <row r="107" customFormat="false" ht="1.5" hidden="false" customHeight="true" outlineLevel="0" collapsed="false">
      <c r="A107" s="1777"/>
      <c r="B107" s="1777"/>
      <c r="C107" s="1778"/>
      <c r="D107" s="1778"/>
      <c r="E107" s="1778"/>
      <c r="F107" s="1778"/>
      <c r="G107" s="1779"/>
      <c r="H107" s="1779"/>
      <c r="I107" s="1779"/>
      <c r="J107" s="1779"/>
      <c r="K107" s="1779"/>
      <c r="L107" s="1779"/>
      <c r="M107" s="1779"/>
      <c r="N107" s="1779"/>
      <c r="O107" s="1779"/>
      <c r="P107" s="1779"/>
      <c r="Q107" s="1779"/>
      <c r="R107" s="1779"/>
      <c r="S107" s="1779"/>
      <c r="T107" s="1779"/>
      <c r="U107" s="1779"/>
      <c r="V107" s="1779"/>
      <c r="W107" s="1779"/>
      <c r="X107" s="1780"/>
      <c r="Y107" s="1781"/>
      <c r="Z107" s="1782"/>
      <c r="AA107" s="1783"/>
      <c r="AB107" s="1783"/>
      <c r="AC107" s="1884"/>
      <c r="AD107" s="1884"/>
      <c r="AE107" s="1884"/>
      <c r="AF107" s="1779"/>
      <c r="AG107" s="1779"/>
      <c r="AH107" s="1779"/>
      <c r="AI107" s="1779"/>
      <c r="AJ107" s="1779"/>
      <c r="AK107" s="1779"/>
      <c r="AL107" s="1779"/>
      <c r="AM107" s="1779"/>
      <c r="AN107" s="1779"/>
      <c r="AO107" s="1779"/>
      <c r="AP107" s="1780"/>
      <c r="AQ107" s="1781"/>
      <c r="AR107" s="1782"/>
      <c r="AS107" s="1783"/>
      <c r="AT107" s="1783"/>
      <c r="AU107" s="1778"/>
      <c r="AV107" s="1778"/>
      <c r="AW107" s="1785"/>
      <c r="AX107" s="1779"/>
      <c r="AY107" s="1779"/>
      <c r="AZ107" s="1779"/>
      <c r="BA107" s="1779"/>
      <c r="BB107" s="1779"/>
      <c r="BC107" s="1779"/>
      <c r="BD107" s="1779"/>
      <c r="BE107" s="1779"/>
      <c r="BF107" s="1779"/>
      <c r="BG107" s="1779"/>
      <c r="BH107" s="1779"/>
      <c r="BI107" s="1779"/>
      <c r="BJ107" s="1779"/>
      <c r="BK107" s="1779"/>
      <c r="BL107" s="1779"/>
      <c r="BM107" s="1779"/>
      <c r="BN107" s="1779"/>
      <c r="BO107" s="1779"/>
      <c r="BP107" s="1779"/>
      <c r="BQ107" s="1779"/>
      <c r="BR107" s="1780"/>
      <c r="BS107" s="1781"/>
      <c r="BT107" s="1782"/>
      <c r="BU107" s="1783"/>
      <c r="BV107" s="1783"/>
      <c r="BW107" s="1784"/>
      <c r="BX107" s="1779"/>
      <c r="BY107" s="1779"/>
      <c r="BZ107" s="1779"/>
      <c r="CA107" s="1779"/>
      <c r="CB107" s="1779"/>
      <c r="CC107" s="1779"/>
      <c r="CD107" s="1779"/>
      <c r="CE107" s="1779"/>
      <c r="CF107" s="1779"/>
      <c r="CG107" s="1779"/>
      <c r="CH107" s="1779"/>
      <c r="CI107" s="1779"/>
      <c r="CJ107" s="1780"/>
      <c r="CK107" s="1781"/>
      <c r="CL107" s="1782"/>
      <c r="CM107" s="1783"/>
      <c r="CN107" s="1783"/>
      <c r="CO107" s="1783"/>
      <c r="CP107" s="1783"/>
      <c r="CQ107" s="1779"/>
      <c r="CR107" s="1779"/>
      <c r="CS107" s="1779"/>
      <c r="CT107" s="1779"/>
      <c r="CU107" s="1779"/>
      <c r="CV107" s="1779"/>
      <c r="CW107" s="1779"/>
      <c r="CX107" s="1779"/>
      <c r="CY107" s="1779"/>
      <c r="CZ107" s="1779"/>
      <c r="DA107" s="1779"/>
      <c r="DB107" s="1779"/>
      <c r="DC107" s="1779"/>
      <c r="DD107" s="1780"/>
      <c r="DE107" s="1781"/>
      <c r="DF107" s="1782"/>
      <c r="DG107" s="1783"/>
      <c r="DH107" s="1783"/>
      <c r="DI107" s="1852"/>
      <c r="DJ107" s="1779"/>
      <c r="DK107" s="1779"/>
      <c r="DL107" s="1779"/>
      <c r="DM107" s="1779"/>
      <c r="DN107" s="1779"/>
      <c r="DO107" s="1779"/>
      <c r="DP107" s="1779"/>
      <c r="DQ107" s="1779"/>
      <c r="DR107" s="1779"/>
      <c r="DS107" s="1779"/>
      <c r="DT107" s="1779"/>
      <c r="DU107" s="1779"/>
      <c r="DV107" s="1780"/>
      <c r="DW107" s="1781"/>
      <c r="DX107" s="1782"/>
      <c r="DY107" s="1783"/>
      <c r="DZ107" s="1783"/>
      <c r="EA107" s="1864"/>
      <c r="EB107" s="1779"/>
      <c r="EC107" s="1779"/>
      <c r="ED107" s="1779"/>
      <c r="EE107" s="1779"/>
      <c r="EF107" s="1779"/>
      <c r="EG107" s="1779"/>
      <c r="EH107" s="1779"/>
      <c r="EI107" s="1779"/>
      <c r="EJ107" s="1779"/>
      <c r="EK107" s="1779"/>
      <c r="EL107" s="1779"/>
      <c r="EM107" s="1779"/>
      <c r="EN107" s="1779"/>
      <c r="EO107" s="1779"/>
      <c r="EP107" s="1779"/>
      <c r="EQ107" s="1779"/>
      <c r="ER107" s="1779"/>
      <c r="ES107" s="1779"/>
      <c r="ET107" s="1779"/>
      <c r="EU107" s="1779"/>
      <c r="EV107" s="1779"/>
      <c r="EW107" s="1779"/>
      <c r="EX107" s="1779"/>
      <c r="EY107" s="1779"/>
      <c r="EZ107" s="1780"/>
      <c r="FA107" s="1781"/>
      <c r="FB107" s="1782"/>
      <c r="FC107" s="1783"/>
      <c r="FD107" s="1783"/>
      <c r="FE107" s="1779"/>
      <c r="FF107" s="1779"/>
      <c r="FG107" s="1779"/>
      <c r="FH107" s="1779"/>
      <c r="FI107" s="1779"/>
      <c r="FJ107" s="1779"/>
      <c r="FK107" s="1779"/>
      <c r="FL107" s="1779"/>
      <c r="FM107" s="1779"/>
      <c r="FN107" s="1779"/>
      <c r="FO107" s="1780"/>
      <c r="FP107" s="1781"/>
      <c r="FQ107" s="1782"/>
      <c r="FR107" s="1783"/>
      <c r="FS107" s="1783"/>
      <c r="FT107" s="1779"/>
      <c r="FU107" s="1779"/>
      <c r="FV107" s="1779"/>
      <c r="FW107" s="1779"/>
      <c r="FX107" s="1779"/>
      <c r="FY107" s="1779"/>
      <c r="FZ107" s="1779"/>
      <c r="GA107" s="1779"/>
      <c r="GB107" s="1779"/>
      <c r="GC107" s="1779"/>
      <c r="GD107" s="1779"/>
      <c r="GE107" s="1779"/>
      <c r="GF107" s="1779"/>
      <c r="GG107" s="1779"/>
      <c r="GH107" s="1779"/>
      <c r="GI107" s="1779"/>
      <c r="GJ107" s="1779"/>
      <c r="GK107" s="1779"/>
      <c r="GL107" s="1779"/>
      <c r="GM107" s="1779"/>
      <c r="GN107" s="1779"/>
      <c r="GO107" s="1779"/>
      <c r="GP107" s="1779"/>
      <c r="GQ107" s="1779"/>
      <c r="GR107" s="1779"/>
      <c r="GS107" s="1779"/>
      <c r="GT107" s="1780"/>
      <c r="GU107" s="1781"/>
      <c r="GV107" s="1782"/>
      <c r="GW107" s="1783"/>
      <c r="GX107" s="1783"/>
      <c r="GY107" s="1783"/>
      <c r="GZ107" s="1787"/>
      <c r="HA107" s="1787"/>
      <c r="HB107" s="1788"/>
      <c r="HC107" s="1783"/>
      <c r="HD107" s="1783"/>
      <c r="HE107" s="1789"/>
      <c r="HF107" s="1790"/>
      <c r="HG107" s="1757"/>
      <c r="HH107" s="1757"/>
      <c r="HI107" s="1787"/>
      <c r="HJ107" s="1779"/>
      <c r="HK107" s="1779"/>
      <c r="HL107" s="1779"/>
      <c r="HM107" s="1779"/>
      <c r="HN107" s="1779"/>
      <c r="HO107" s="1779"/>
      <c r="HP107" s="1779"/>
      <c r="HQ107" s="1779"/>
      <c r="HR107" s="1779"/>
      <c r="HS107" s="1779"/>
      <c r="HT107" s="1779"/>
      <c r="HU107" s="1779"/>
      <c r="HV107" s="1779"/>
      <c r="HW107" s="1779"/>
      <c r="HX107" s="1779"/>
      <c r="HY107" s="1779"/>
      <c r="HZ107" s="1779"/>
      <c r="IA107" s="1780"/>
      <c r="IB107" s="1781"/>
      <c r="IC107" s="1782"/>
      <c r="ID107" s="1783"/>
      <c r="IE107" s="1783"/>
      <c r="IF107" s="1792"/>
      <c r="IG107" s="1792"/>
      <c r="IH107" s="1792"/>
      <c r="II107" s="1793"/>
      <c r="IJ107" s="1794"/>
      <c r="IK107" s="1792"/>
      <c r="IL107" s="1792"/>
      <c r="IM107" s="1795"/>
      <c r="IN107" s="1795"/>
      <c r="IO107" s="1779"/>
      <c r="IP107" s="1779"/>
      <c r="IQ107" s="1779"/>
      <c r="IR107" s="1779"/>
      <c r="IS107" s="1779"/>
      <c r="IT107" s="1779"/>
      <c r="IU107" s="1779"/>
      <c r="IV107" s="1779"/>
      <c r="IW107" s="1780"/>
      <c r="IX107" s="1781"/>
      <c r="IY107" s="1782"/>
      <c r="IZ107" s="1783"/>
      <c r="JA107" s="1783"/>
      <c r="JB107" s="1779"/>
      <c r="JC107" s="1788"/>
      <c r="JD107" s="1779"/>
      <c r="JE107" s="1783"/>
      <c r="JF107" s="1783"/>
      <c r="JG107" s="1792"/>
      <c r="JH107" s="1792"/>
      <c r="JI107" s="1792"/>
      <c r="JJ107" s="1792"/>
      <c r="JK107" s="1796"/>
      <c r="JL107" s="1792"/>
      <c r="JM107" s="1797"/>
      <c r="JN107" s="1797"/>
      <c r="JO107" s="1798"/>
      <c r="JP107" s="1797"/>
      <c r="JQ107" s="1797"/>
      <c r="JR107" s="1798"/>
    </row>
    <row r="108" customFormat="false" ht="11.25" hidden="false" customHeight="true" outlineLevel="0" collapsed="false">
      <c r="A108" s="1611" t="n">
        <f aca="false">A104+1</f>
        <v>45347</v>
      </c>
      <c r="B108" s="1612" t="s">
        <v>662</v>
      </c>
      <c r="C108" s="1865"/>
      <c r="D108" s="1835" t="s">
        <v>68</v>
      </c>
      <c r="E108" s="1614" t="s">
        <v>70</v>
      </c>
      <c r="F108" s="1614"/>
      <c r="G108" s="1614"/>
      <c r="H108" s="1615"/>
      <c r="I108" s="1615"/>
      <c r="J108" s="1615"/>
      <c r="K108" s="1615"/>
      <c r="L108" s="1615"/>
      <c r="M108" s="1615"/>
      <c r="N108" s="1615"/>
      <c r="O108" s="1615"/>
      <c r="P108" s="1615"/>
      <c r="Q108" s="1615"/>
      <c r="R108" s="1615"/>
      <c r="S108" s="1615"/>
      <c r="T108" s="1615"/>
      <c r="U108" s="1615"/>
      <c r="V108" s="1615"/>
      <c r="W108" s="1616"/>
      <c r="X108" s="1799" t="s">
        <v>194</v>
      </c>
      <c r="Y108" s="1800"/>
      <c r="Z108" s="1801"/>
      <c r="AA108" s="1620"/>
      <c r="AB108" s="1621"/>
      <c r="AC108" s="1802"/>
      <c r="AD108" s="1802"/>
      <c r="AE108" s="1802"/>
      <c r="AF108" s="1615"/>
      <c r="AG108" s="1615"/>
      <c r="AH108" s="1615"/>
      <c r="AI108" s="1615"/>
      <c r="AJ108" s="1615"/>
      <c r="AK108" s="1615"/>
      <c r="AL108" s="1615"/>
      <c r="AM108" s="1615"/>
      <c r="AN108" s="1615"/>
      <c r="AO108" s="1616"/>
      <c r="AP108" s="1799"/>
      <c r="AQ108" s="1800"/>
      <c r="AR108" s="1801"/>
      <c r="AS108" s="1620"/>
      <c r="AT108" s="1621"/>
      <c r="AU108" s="1622"/>
      <c r="AV108" s="1622"/>
      <c r="AW108" s="1614"/>
      <c r="AX108" s="1615"/>
      <c r="AY108" s="1615"/>
      <c r="AZ108" s="1615"/>
      <c r="BA108" s="1615"/>
      <c r="BB108" s="1615"/>
      <c r="BC108" s="1615"/>
      <c r="BD108" s="1615"/>
      <c r="BE108" s="1615"/>
      <c r="BF108" s="1615"/>
      <c r="BG108" s="1615"/>
      <c r="BH108" s="1615"/>
      <c r="BI108" s="1615"/>
      <c r="BJ108" s="1615"/>
      <c r="BK108" s="1615"/>
      <c r="BL108" s="1615"/>
      <c r="BM108" s="1615"/>
      <c r="BN108" s="1615"/>
      <c r="BO108" s="1615"/>
      <c r="BP108" s="1615"/>
      <c r="BQ108" s="1616"/>
      <c r="BR108" s="1617"/>
      <c r="BS108" s="1618"/>
      <c r="BT108" s="1619"/>
      <c r="BU108" s="1620"/>
      <c r="BV108" s="1621"/>
      <c r="BW108" s="1837"/>
      <c r="BX108" s="1837"/>
      <c r="BY108" s="1837"/>
      <c r="BZ108" s="1627"/>
      <c r="CA108" s="1627"/>
      <c r="CB108" s="1627"/>
      <c r="CC108" s="1627"/>
      <c r="CD108" s="1627"/>
      <c r="CE108" s="1627"/>
      <c r="CF108" s="1627"/>
      <c r="CG108" s="1627"/>
      <c r="CH108" s="1627"/>
      <c r="CI108" s="1628"/>
      <c r="CJ108" s="1803"/>
      <c r="CK108" s="1804"/>
      <c r="CL108" s="1801"/>
      <c r="CM108" s="1620"/>
      <c r="CN108" s="1621"/>
      <c r="CO108" s="1621"/>
      <c r="CP108" s="1621"/>
      <c r="CQ108" s="1627"/>
      <c r="CR108" s="1627"/>
      <c r="CS108" s="1627"/>
      <c r="CT108" s="1627"/>
      <c r="CU108" s="1627"/>
      <c r="CV108" s="1627"/>
      <c r="CW108" s="1627"/>
      <c r="CX108" s="1627"/>
      <c r="CY108" s="1627"/>
      <c r="CZ108" s="1627"/>
      <c r="DA108" s="1627"/>
      <c r="DB108" s="1627"/>
      <c r="DC108" s="1628"/>
      <c r="DD108" s="1803"/>
      <c r="DE108" s="1804"/>
      <c r="DF108" s="1801"/>
      <c r="DG108" s="1624"/>
      <c r="DH108" s="1625"/>
      <c r="DI108" s="1623"/>
      <c r="DJ108" s="1627"/>
      <c r="DK108" s="1627"/>
      <c r="DL108" s="1627"/>
      <c r="DM108" s="1627"/>
      <c r="DN108" s="1627"/>
      <c r="DO108" s="1627"/>
      <c r="DP108" s="1627"/>
      <c r="DQ108" s="1627"/>
      <c r="DR108" s="1627"/>
      <c r="DS108" s="1627"/>
      <c r="DT108" s="1627"/>
      <c r="DU108" s="1628"/>
      <c r="DV108" s="1803"/>
      <c r="DW108" s="1804"/>
      <c r="DX108" s="1801"/>
      <c r="DY108" s="1624"/>
      <c r="DZ108" s="1625"/>
      <c r="EA108" s="1615"/>
      <c r="EB108" s="1627"/>
      <c r="EC108" s="1627"/>
      <c r="ED108" s="1627"/>
      <c r="EE108" s="1627"/>
      <c r="EF108" s="1627"/>
      <c r="EG108" s="1627"/>
      <c r="EH108" s="1627"/>
      <c r="EI108" s="1627"/>
      <c r="EJ108" s="1627"/>
      <c r="EK108" s="1627"/>
      <c r="EL108" s="1627"/>
      <c r="EM108" s="1627"/>
      <c r="EN108" s="1627"/>
      <c r="EO108" s="1627"/>
      <c r="EP108" s="1627"/>
      <c r="EQ108" s="1627"/>
      <c r="ER108" s="1627"/>
      <c r="ES108" s="1627"/>
      <c r="ET108" s="1627"/>
      <c r="EU108" s="1627"/>
      <c r="EV108" s="1627"/>
      <c r="EW108" s="1627"/>
      <c r="EX108" s="1627"/>
      <c r="EY108" s="1628"/>
      <c r="EZ108" s="1803"/>
      <c r="FA108" s="1804"/>
      <c r="FB108" s="1811"/>
      <c r="FC108" s="1624"/>
      <c r="FD108" s="1625"/>
      <c r="FE108" s="1615"/>
      <c r="FF108" s="1627"/>
      <c r="FG108" s="1627"/>
      <c r="FH108" s="1627"/>
      <c r="FI108" s="1627"/>
      <c r="FJ108" s="1627"/>
      <c r="FK108" s="1627"/>
      <c r="FL108" s="1627"/>
      <c r="FM108" s="1627"/>
      <c r="FN108" s="1628"/>
      <c r="FO108" s="1803"/>
      <c r="FP108" s="1804"/>
      <c r="FQ108" s="1811"/>
      <c r="FR108" s="1624"/>
      <c r="FS108" s="1625"/>
      <c r="FT108" s="1837"/>
      <c r="FU108" s="1627"/>
      <c r="FV108" s="1627"/>
      <c r="FW108" s="1627"/>
      <c r="FX108" s="1627"/>
      <c r="FY108" s="1627"/>
      <c r="FZ108" s="1627"/>
      <c r="GA108" s="1627"/>
      <c r="GB108" s="1627"/>
      <c r="GC108" s="1627"/>
      <c r="GD108" s="1627"/>
      <c r="GE108" s="1627"/>
      <c r="GF108" s="1627"/>
      <c r="GG108" s="1627"/>
      <c r="GH108" s="1627"/>
      <c r="GI108" s="1627"/>
      <c r="GJ108" s="1627"/>
      <c r="GK108" s="1627"/>
      <c r="GL108" s="1627"/>
      <c r="GM108" s="1627"/>
      <c r="GN108" s="1627"/>
      <c r="GO108" s="1627"/>
      <c r="GP108" s="1627"/>
      <c r="GQ108" s="1627"/>
      <c r="GR108" s="1627"/>
      <c r="GS108" s="1628"/>
      <c r="GT108" s="1803"/>
      <c r="GU108" s="1804"/>
      <c r="GV108" s="1811"/>
      <c r="GW108" s="1631"/>
      <c r="GX108" s="1621"/>
      <c r="GY108" s="1620"/>
      <c r="GZ108" s="1838"/>
      <c r="HA108" s="1839"/>
      <c r="HB108" s="1840"/>
      <c r="HC108" s="1635"/>
      <c r="HD108" s="1636"/>
      <c r="HE108" s="1841"/>
      <c r="HF108" s="1638"/>
      <c r="HG108" s="1640"/>
      <c r="HH108" s="1640"/>
      <c r="HI108" s="1842"/>
      <c r="HJ108" s="1627"/>
      <c r="HK108" s="1627"/>
      <c r="HL108" s="1627"/>
      <c r="HM108" s="1627"/>
      <c r="HN108" s="1627"/>
      <c r="HO108" s="1627"/>
      <c r="HP108" s="1627"/>
      <c r="HQ108" s="1627"/>
      <c r="HR108" s="1627"/>
      <c r="HS108" s="1627"/>
      <c r="HT108" s="1627"/>
      <c r="HU108" s="1627"/>
      <c r="HV108" s="1627"/>
      <c r="HW108" s="1627"/>
      <c r="HX108" s="1627"/>
      <c r="HY108" s="1627"/>
      <c r="HZ108" s="1628"/>
      <c r="IA108" s="1803"/>
      <c r="IB108" s="1804"/>
      <c r="IC108" s="1801"/>
      <c r="ID108" s="1620"/>
      <c r="IE108" s="1631"/>
      <c r="IF108" s="1642"/>
      <c r="IG108" s="1642"/>
      <c r="IH108" s="1643"/>
      <c r="II108" s="1812"/>
      <c r="IJ108" s="1813"/>
      <c r="IK108" s="1646"/>
      <c r="IL108" s="1647"/>
      <c r="IM108" s="1837"/>
      <c r="IN108" s="1627"/>
      <c r="IO108" s="1627"/>
      <c r="IP108" s="1627"/>
      <c r="IQ108" s="1627"/>
      <c r="IR108" s="1627"/>
      <c r="IS108" s="1627"/>
      <c r="IT108" s="1627"/>
      <c r="IU108" s="1627"/>
      <c r="IV108" s="1628"/>
      <c r="IW108" s="1803"/>
      <c r="IX108" s="1804"/>
      <c r="IY108" s="1811"/>
      <c r="IZ108" s="1620"/>
      <c r="JA108" s="1621"/>
      <c r="JB108" s="1655"/>
      <c r="JC108" s="1807"/>
      <c r="JD108" s="1657"/>
      <c r="JE108" s="1658"/>
      <c r="JF108" s="1659"/>
      <c r="JG108" s="1660"/>
      <c r="JH108" s="1660"/>
      <c r="JI108" s="1660"/>
      <c r="JJ108" s="1661"/>
      <c r="JK108" s="1818"/>
      <c r="JL108" s="1663"/>
      <c r="JM108" s="1664" t="e">
        <f aca="false">JM$4:JM$4+SUMIF($C$5:JL$5,"Нараст. баланс",$C110:JL110)+SUMIF($C$7:JH$7,"Итого (с ВНР)",$C110:JH110)-SUMIF($C$5:JL$5,"Геол. снижение,  т/сут",$C110:JL110)-SUMIF(JJ$7:JL$7,"Итого",JJ110:JL110)-SUMIF($C$7:JL$7,"Итого (с ВСП)",$C110:JL110)</f>
        <v>#VALUE!</v>
      </c>
      <c r="JN108" s="1665" t="n">
        <f aca="false">'02.24 ННГ без НГДП по датам'!JM108:JM110</f>
        <v>23316.426</v>
      </c>
      <c r="JO108" s="1666" t="e">
        <f aca="false">'02.24 НГДП по датам'!CA108:CA110</f>
        <v>#VALUE!</v>
      </c>
      <c r="JP108" s="1667"/>
      <c r="JQ108" s="1668"/>
      <c r="JR108" s="1819"/>
    </row>
    <row r="109" customFormat="false" ht="11.25" hidden="false" customHeight="true" outlineLevel="0" collapsed="false">
      <c r="A109" s="1611"/>
      <c r="B109" s="1670" t="s">
        <v>663</v>
      </c>
      <c r="C109" s="1866"/>
      <c r="D109" s="1876" t="n">
        <v>5217</v>
      </c>
      <c r="E109" s="1672" t="n">
        <v>794</v>
      </c>
      <c r="F109" s="1672"/>
      <c r="G109" s="1672"/>
      <c r="H109" s="1673"/>
      <c r="I109" s="1673"/>
      <c r="J109" s="1673"/>
      <c r="K109" s="1673"/>
      <c r="L109" s="1673"/>
      <c r="M109" s="1673"/>
      <c r="N109" s="1673"/>
      <c r="O109" s="1673"/>
      <c r="P109" s="1673"/>
      <c r="Q109" s="1673"/>
      <c r="R109" s="1673"/>
      <c r="S109" s="1673"/>
      <c r="T109" s="1673"/>
      <c r="U109" s="1673"/>
      <c r="V109" s="1673"/>
      <c r="W109" s="1674"/>
      <c r="X109" s="1675" t="n">
        <v>509</v>
      </c>
      <c r="Y109" s="1676"/>
      <c r="Z109" s="1677"/>
      <c r="AA109" s="1678" t="n">
        <f aca="false">COUNTA(C109:Z109)</f>
        <v>3</v>
      </c>
      <c r="AB109" s="1679"/>
      <c r="AC109" s="1820"/>
      <c r="AD109" s="1820"/>
      <c r="AE109" s="1820"/>
      <c r="AF109" s="1673"/>
      <c r="AG109" s="1673"/>
      <c r="AH109" s="1673"/>
      <c r="AI109" s="1673"/>
      <c r="AJ109" s="1673"/>
      <c r="AK109" s="1673"/>
      <c r="AL109" s="1673"/>
      <c r="AM109" s="1673"/>
      <c r="AN109" s="1673"/>
      <c r="AO109" s="1674"/>
      <c r="AP109" s="1675"/>
      <c r="AQ109" s="1676"/>
      <c r="AR109" s="1677"/>
      <c r="AS109" s="1678" t="n">
        <f aca="false">COUNTA(AC109:AR109)</f>
        <v>0</v>
      </c>
      <c r="AT109" s="1679"/>
      <c r="AU109" s="1680"/>
      <c r="AV109" s="1680"/>
      <c r="AW109" s="1680"/>
      <c r="AX109" s="1680"/>
      <c r="AY109" s="1680"/>
      <c r="AZ109" s="1680"/>
      <c r="BA109" s="1680"/>
      <c r="BB109" s="1680"/>
      <c r="BC109" s="1680"/>
      <c r="BD109" s="1680"/>
      <c r="BE109" s="1680"/>
      <c r="BF109" s="1680"/>
      <c r="BG109" s="1680"/>
      <c r="BH109" s="1680"/>
      <c r="BI109" s="1680"/>
      <c r="BJ109" s="1680"/>
      <c r="BK109" s="1680"/>
      <c r="BL109" s="1680"/>
      <c r="BM109" s="1680"/>
      <c r="BN109" s="1680"/>
      <c r="BO109" s="1680"/>
      <c r="BP109" s="1680"/>
      <c r="BQ109" s="1680"/>
      <c r="BR109" s="1681"/>
      <c r="BS109" s="1681"/>
      <c r="BT109" s="1681"/>
      <c r="BU109" s="1678" t="n">
        <f aca="false">COUNTA(AU109:BT109)</f>
        <v>0</v>
      </c>
      <c r="BV109" s="1679"/>
      <c r="BW109" s="1844"/>
      <c r="BX109" s="1844"/>
      <c r="BY109" s="1844"/>
      <c r="BZ109" s="1686"/>
      <c r="CA109" s="1686"/>
      <c r="CB109" s="1686"/>
      <c r="CC109" s="1686"/>
      <c r="CD109" s="1686"/>
      <c r="CE109" s="1686"/>
      <c r="CF109" s="1686"/>
      <c r="CG109" s="1686"/>
      <c r="CH109" s="1686"/>
      <c r="CI109" s="1687"/>
      <c r="CJ109" s="1688"/>
      <c r="CK109" s="1689"/>
      <c r="CL109" s="1677"/>
      <c r="CM109" s="1678" t="n">
        <f aca="false">COUNTA(BW109:CL109)</f>
        <v>0</v>
      </c>
      <c r="CN109" s="1679"/>
      <c r="CO109" s="1679" t="n">
        <f aca="false">AA109+AS109+BU109+CM109</f>
        <v>3</v>
      </c>
      <c r="CP109" s="1679"/>
      <c r="CQ109" s="1686"/>
      <c r="CR109" s="1686"/>
      <c r="CS109" s="1686"/>
      <c r="CT109" s="1686"/>
      <c r="CU109" s="1686"/>
      <c r="CV109" s="1686"/>
      <c r="CW109" s="1686"/>
      <c r="CX109" s="1686"/>
      <c r="CY109" s="1686"/>
      <c r="CZ109" s="1686"/>
      <c r="DA109" s="1686"/>
      <c r="DB109" s="1686"/>
      <c r="DC109" s="1687"/>
      <c r="DD109" s="1688"/>
      <c r="DE109" s="1689"/>
      <c r="DF109" s="1677"/>
      <c r="DG109" s="1683" t="n">
        <f aca="false">SUBTOTAL(9,CQ111:DF111)</f>
        <v>0</v>
      </c>
      <c r="DH109" s="1684"/>
      <c r="DI109" s="1682"/>
      <c r="DJ109" s="1686"/>
      <c r="DK109" s="1686"/>
      <c r="DL109" s="1686"/>
      <c r="DM109" s="1686"/>
      <c r="DN109" s="1686"/>
      <c r="DO109" s="1686"/>
      <c r="DP109" s="1686"/>
      <c r="DQ109" s="1686"/>
      <c r="DR109" s="1686"/>
      <c r="DS109" s="1686"/>
      <c r="DT109" s="1686"/>
      <c r="DU109" s="1687"/>
      <c r="DV109" s="1688"/>
      <c r="DW109" s="1689"/>
      <c r="DX109" s="1677"/>
      <c r="DY109" s="1683" t="n">
        <f aca="false">COUNTA(DI109:DX109)</f>
        <v>0</v>
      </c>
      <c r="DZ109" s="1684"/>
      <c r="EA109" s="1673"/>
      <c r="EB109" s="1686"/>
      <c r="EC109" s="1686"/>
      <c r="ED109" s="1686"/>
      <c r="EE109" s="1686"/>
      <c r="EF109" s="1686"/>
      <c r="EG109" s="1686"/>
      <c r="EH109" s="1686"/>
      <c r="EI109" s="1686"/>
      <c r="EJ109" s="1686"/>
      <c r="EK109" s="1686"/>
      <c r="EL109" s="1686"/>
      <c r="EM109" s="1686"/>
      <c r="EN109" s="1686"/>
      <c r="EO109" s="1686"/>
      <c r="EP109" s="1686"/>
      <c r="EQ109" s="1686"/>
      <c r="ER109" s="1686"/>
      <c r="ES109" s="1686"/>
      <c r="ET109" s="1686"/>
      <c r="EU109" s="1686"/>
      <c r="EV109" s="1686"/>
      <c r="EW109" s="1686"/>
      <c r="EX109" s="1686"/>
      <c r="EY109" s="1687"/>
      <c r="EZ109" s="1688"/>
      <c r="FA109" s="1689"/>
      <c r="FB109" s="1826"/>
      <c r="FC109" s="1683" t="n">
        <f aca="false">COUNTA(EA109:FB109)</f>
        <v>0</v>
      </c>
      <c r="FD109" s="1684"/>
      <c r="FE109" s="1673"/>
      <c r="FF109" s="1686"/>
      <c r="FG109" s="1686"/>
      <c r="FH109" s="1686"/>
      <c r="FI109" s="1686"/>
      <c r="FJ109" s="1686"/>
      <c r="FK109" s="1686"/>
      <c r="FL109" s="1686"/>
      <c r="FM109" s="1686"/>
      <c r="FN109" s="1687"/>
      <c r="FO109" s="1688"/>
      <c r="FP109" s="1689"/>
      <c r="FQ109" s="1826"/>
      <c r="FR109" s="1683" t="n">
        <f aca="false">COUNTA(FE109:FQ109)</f>
        <v>0</v>
      </c>
      <c r="FS109" s="1684"/>
      <c r="FT109" s="1844"/>
      <c r="FU109" s="1686"/>
      <c r="FV109" s="1686"/>
      <c r="FW109" s="1686"/>
      <c r="FX109" s="1686"/>
      <c r="FY109" s="1686"/>
      <c r="FZ109" s="1686"/>
      <c r="GA109" s="1686"/>
      <c r="GB109" s="1686"/>
      <c r="GC109" s="1686"/>
      <c r="GD109" s="1686"/>
      <c r="GE109" s="1686"/>
      <c r="GF109" s="1686"/>
      <c r="GG109" s="1686"/>
      <c r="GH109" s="1686"/>
      <c r="GI109" s="1686"/>
      <c r="GJ109" s="1686"/>
      <c r="GK109" s="1686"/>
      <c r="GL109" s="1686"/>
      <c r="GM109" s="1686"/>
      <c r="GN109" s="1686"/>
      <c r="GO109" s="1686"/>
      <c r="GP109" s="1686"/>
      <c r="GQ109" s="1686"/>
      <c r="GR109" s="1686"/>
      <c r="GS109" s="1687"/>
      <c r="GT109" s="1688"/>
      <c r="GU109" s="1689"/>
      <c r="GV109" s="1826"/>
      <c r="GW109" s="1690" t="n">
        <f aca="false">SUBTOTAL(9,FT111:GV111)</f>
        <v>0</v>
      </c>
      <c r="GX109" s="1679" t="n">
        <f aca="false">SUBTOTAL(9,FT111:GV111)</f>
        <v>0</v>
      </c>
      <c r="GY109" s="1691"/>
      <c r="GZ109" s="1845"/>
      <c r="HA109" s="1846"/>
      <c r="HB109" s="1694"/>
      <c r="HC109" s="1695"/>
      <c r="HD109" s="1696"/>
      <c r="HE109" s="1697"/>
      <c r="HF109" s="1698"/>
      <c r="HG109" s="1700"/>
      <c r="HH109" s="1700"/>
      <c r="HI109" s="1847"/>
      <c r="HJ109" s="1686"/>
      <c r="HK109" s="1686"/>
      <c r="HL109" s="1686"/>
      <c r="HM109" s="1686"/>
      <c r="HN109" s="1686"/>
      <c r="HO109" s="1686"/>
      <c r="HP109" s="1686"/>
      <c r="HQ109" s="1686"/>
      <c r="HR109" s="1686"/>
      <c r="HS109" s="1686"/>
      <c r="HT109" s="1686"/>
      <c r="HU109" s="1686"/>
      <c r="HV109" s="1686"/>
      <c r="HW109" s="1686"/>
      <c r="HX109" s="1686"/>
      <c r="HY109" s="1686"/>
      <c r="HZ109" s="1687"/>
      <c r="IA109" s="1688"/>
      <c r="IB109" s="1689"/>
      <c r="IC109" s="1677"/>
      <c r="ID109" s="1678" t="n">
        <f aca="false">SUBTOTAL(9,HG111:IC111)</f>
        <v>0</v>
      </c>
      <c r="IE109" s="1702"/>
      <c r="IF109" s="1703"/>
      <c r="IG109" s="1703"/>
      <c r="IH109" s="1704"/>
      <c r="II109" s="1705"/>
      <c r="IJ109" s="1706"/>
      <c r="IK109" s="1707" t="n">
        <f aca="false">SUBTOTAL(9,IF111:IJ111)</f>
        <v>0</v>
      </c>
      <c r="IL109" s="1708"/>
      <c r="IM109" s="1844"/>
      <c r="IN109" s="1686"/>
      <c r="IO109" s="1686"/>
      <c r="IP109" s="1686"/>
      <c r="IQ109" s="1686"/>
      <c r="IR109" s="1686"/>
      <c r="IS109" s="1686"/>
      <c r="IT109" s="1686"/>
      <c r="IU109" s="1686"/>
      <c r="IV109" s="1687"/>
      <c r="IW109" s="1688"/>
      <c r="IX109" s="1689"/>
      <c r="IY109" s="1826"/>
      <c r="IZ109" s="1678" t="n">
        <f aca="false">SUBTOTAL(3,IM109:IY109)</f>
        <v>0</v>
      </c>
      <c r="JA109" s="1716"/>
      <c r="JB109" s="1717"/>
      <c r="JC109" s="1718"/>
      <c r="JD109" s="1719"/>
      <c r="JE109" s="1720"/>
      <c r="JF109" s="1721"/>
      <c r="JG109" s="1722"/>
      <c r="JH109" s="1722"/>
      <c r="JI109" s="1722"/>
      <c r="JJ109" s="1723"/>
      <c r="JK109" s="1724"/>
      <c r="JL109" s="1725"/>
      <c r="JM109" s="1664"/>
      <c r="JN109" s="1665"/>
      <c r="JO109" s="1666"/>
      <c r="JP109" s="1726"/>
      <c r="JQ109" s="1727"/>
      <c r="JR109" s="1728"/>
    </row>
    <row r="110" customFormat="false" ht="11.25" hidden="false" customHeight="true" outlineLevel="0" collapsed="false">
      <c r="A110" s="1611"/>
      <c r="B110" s="1729" t="s">
        <v>661</v>
      </c>
      <c r="C110" s="1867"/>
      <c r="D110" s="1848" t="n">
        <v>30</v>
      </c>
      <c r="E110" s="1731" t="n">
        <v>30</v>
      </c>
      <c r="F110" s="1731"/>
      <c r="G110" s="1731"/>
      <c r="H110" s="1732"/>
      <c r="I110" s="1732"/>
      <c r="J110" s="1732"/>
      <c r="K110" s="1732"/>
      <c r="L110" s="1732"/>
      <c r="M110" s="1732"/>
      <c r="N110" s="1732"/>
      <c r="O110" s="1732"/>
      <c r="P110" s="1732"/>
      <c r="Q110" s="1732"/>
      <c r="R110" s="1732"/>
      <c r="S110" s="1732"/>
      <c r="T110" s="1732"/>
      <c r="U110" s="1732"/>
      <c r="V110" s="1732"/>
      <c r="W110" s="1733"/>
      <c r="X110" s="1734" t="n">
        <v>350</v>
      </c>
      <c r="Y110" s="1735"/>
      <c r="Z110" s="1736"/>
      <c r="AA110" s="1737" t="n">
        <f aca="false">SUBTOTAL(9,C110:Z110)</f>
        <v>410</v>
      </c>
      <c r="AB110" s="1738" t="n">
        <f aca="false">AA110+AB106</f>
        <v>1030</v>
      </c>
      <c r="AC110" s="1828"/>
      <c r="AD110" s="1828"/>
      <c r="AE110" s="1828"/>
      <c r="AF110" s="1732"/>
      <c r="AG110" s="1732"/>
      <c r="AH110" s="1732"/>
      <c r="AI110" s="1732"/>
      <c r="AJ110" s="1732"/>
      <c r="AK110" s="1732"/>
      <c r="AL110" s="1732"/>
      <c r="AM110" s="1732"/>
      <c r="AN110" s="1732"/>
      <c r="AO110" s="1733"/>
      <c r="AP110" s="1734"/>
      <c r="AQ110" s="1735"/>
      <c r="AR110" s="1736"/>
      <c r="AS110" s="1737" t="n">
        <f aca="false">SUBTOTAL(9,AC110:AR110)</f>
        <v>0</v>
      </c>
      <c r="AT110" s="1738" t="n">
        <f aca="false">AS110+AT106</f>
        <v>0</v>
      </c>
      <c r="AU110" s="1739"/>
      <c r="AV110" s="1739"/>
      <c r="AW110" s="1731"/>
      <c r="AX110" s="1732"/>
      <c r="AY110" s="1732"/>
      <c r="AZ110" s="1732"/>
      <c r="BA110" s="1732"/>
      <c r="BB110" s="1732"/>
      <c r="BC110" s="1732"/>
      <c r="BD110" s="1732"/>
      <c r="BE110" s="1732"/>
      <c r="BF110" s="1732"/>
      <c r="BG110" s="1732"/>
      <c r="BH110" s="1732"/>
      <c r="BI110" s="1732"/>
      <c r="BJ110" s="1732"/>
      <c r="BK110" s="1732"/>
      <c r="BL110" s="1732"/>
      <c r="BM110" s="1732"/>
      <c r="BN110" s="1732"/>
      <c r="BO110" s="1732"/>
      <c r="BP110" s="1732"/>
      <c r="BQ110" s="1733"/>
      <c r="BR110" s="1734"/>
      <c r="BS110" s="1735"/>
      <c r="BT110" s="1736"/>
      <c r="BU110" s="1737" t="n">
        <f aca="false">SUBTOTAL(9,AU110:BT110)</f>
        <v>0</v>
      </c>
      <c r="BV110" s="1738" t="n">
        <f aca="false">BU110+BV106</f>
        <v>319</v>
      </c>
      <c r="BW110" s="1851"/>
      <c r="BX110" s="1851"/>
      <c r="BY110" s="1851"/>
      <c r="BZ110" s="1744"/>
      <c r="CA110" s="1744"/>
      <c r="CB110" s="1744"/>
      <c r="CC110" s="1744"/>
      <c r="CD110" s="1744"/>
      <c r="CE110" s="1744"/>
      <c r="CF110" s="1744"/>
      <c r="CG110" s="1744"/>
      <c r="CH110" s="1744"/>
      <c r="CI110" s="1745"/>
      <c r="CJ110" s="1746"/>
      <c r="CK110" s="1747"/>
      <c r="CL110" s="1736"/>
      <c r="CM110" s="1737" t="n">
        <f aca="false">SUBTOTAL(9,BW110:CL110)</f>
        <v>0</v>
      </c>
      <c r="CN110" s="1738" t="n">
        <f aca="false">CM110+CN106</f>
        <v>0</v>
      </c>
      <c r="CO110" s="1738" t="n">
        <f aca="false">AA110+AS110+BU110+CM110</f>
        <v>410</v>
      </c>
      <c r="CP110" s="1738" t="n">
        <f aca="false">CO110+CP106</f>
        <v>1349</v>
      </c>
      <c r="CQ110" s="1744"/>
      <c r="CR110" s="1744"/>
      <c r="CS110" s="1744"/>
      <c r="CT110" s="1744"/>
      <c r="CU110" s="1744"/>
      <c r="CV110" s="1744"/>
      <c r="CW110" s="1744"/>
      <c r="CX110" s="1744"/>
      <c r="CY110" s="1744"/>
      <c r="CZ110" s="1744"/>
      <c r="DA110" s="1744"/>
      <c r="DB110" s="1744"/>
      <c r="DC110" s="1745"/>
      <c r="DD110" s="1746"/>
      <c r="DE110" s="1747"/>
      <c r="DF110" s="1736"/>
      <c r="DG110" s="1741" t="n">
        <f aca="false">SUBTOTAL(9,CQ110:DF110)</f>
        <v>0</v>
      </c>
      <c r="DH110" s="1742" t="n">
        <f aca="false">DG110:DG110+IF($B106:$B106=2,0,DH106:DH106)</f>
        <v>0</v>
      </c>
      <c r="DI110" s="1740"/>
      <c r="DJ110" s="1744"/>
      <c r="DK110" s="1744"/>
      <c r="DL110" s="1744"/>
      <c r="DM110" s="1744"/>
      <c r="DN110" s="1744"/>
      <c r="DO110" s="1744"/>
      <c r="DP110" s="1744"/>
      <c r="DQ110" s="1744"/>
      <c r="DR110" s="1744"/>
      <c r="DS110" s="1744"/>
      <c r="DT110" s="1744"/>
      <c r="DU110" s="1745"/>
      <c r="DV110" s="1746"/>
      <c r="DW110" s="1747"/>
      <c r="DX110" s="1736"/>
      <c r="DY110" s="1741" t="n">
        <f aca="false">SUBTOTAL(9,DI110:DX110)</f>
        <v>0</v>
      </c>
      <c r="DZ110" s="1742" t="n">
        <f aca="false">DY110:DY110+IF($B106:$B106=2,0,DZ106:DZ106)</f>
        <v>0</v>
      </c>
      <c r="EA110" s="1732"/>
      <c r="EB110" s="1732"/>
      <c r="EC110" s="1744"/>
      <c r="ED110" s="1744"/>
      <c r="EE110" s="1744"/>
      <c r="EF110" s="1744"/>
      <c r="EG110" s="1744"/>
      <c r="EH110" s="1744"/>
      <c r="EI110" s="1744"/>
      <c r="EJ110" s="1744"/>
      <c r="EK110" s="1744"/>
      <c r="EL110" s="1744"/>
      <c r="EM110" s="1744"/>
      <c r="EN110" s="1744"/>
      <c r="EO110" s="1744"/>
      <c r="EP110" s="1744"/>
      <c r="EQ110" s="1744"/>
      <c r="ER110" s="1744"/>
      <c r="ES110" s="1744"/>
      <c r="ET110" s="1744"/>
      <c r="EU110" s="1744"/>
      <c r="EV110" s="1744"/>
      <c r="EW110" s="1744"/>
      <c r="EX110" s="1744"/>
      <c r="EY110" s="1745"/>
      <c r="EZ110" s="1746"/>
      <c r="FA110" s="1747"/>
      <c r="FB110" s="1833"/>
      <c r="FC110" s="1741" t="n">
        <f aca="false">SUBTOTAL(9,EA110:FB110)</f>
        <v>0</v>
      </c>
      <c r="FD110" s="1742" t="n">
        <f aca="false">FC110:FC110+IF($B106:$B106=2,0,FD106:FD106)</f>
        <v>171</v>
      </c>
      <c r="FE110" s="1732"/>
      <c r="FF110" s="1744"/>
      <c r="FG110" s="1744"/>
      <c r="FH110" s="1744"/>
      <c r="FI110" s="1744"/>
      <c r="FJ110" s="1744"/>
      <c r="FK110" s="1744"/>
      <c r="FL110" s="1744"/>
      <c r="FM110" s="1744"/>
      <c r="FN110" s="1745"/>
      <c r="FO110" s="1746"/>
      <c r="FP110" s="1747"/>
      <c r="FQ110" s="1833"/>
      <c r="FR110" s="1741" t="n">
        <f aca="false">SUBTOTAL(9,FE110:FQ110)</f>
        <v>0</v>
      </c>
      <c r="FS110" s="1742" t="n">
        <f aca="false">FR110:FR110+IF($B106:$B106=2,0,FS106:FS106)</f>
        <v>0</v>
      </c>
      <c r="FT110" s="1851"/>
      <c r="FU110" s="1744"/>
      <c r="FV110" s="1744"/>
      <c r="FW110" s="1744"/>
      <c r="FX110" s="1744"/>
      <c r="FY110" s="1744"/>
      <c r="FZ110" s="1744"/>
      <c r="GA110" s="1744"/>
      <c r="GB110" s="1744"/>
      <c r="GC110" s="1744"/>
      <c r="GD110" s="1744"/>
      <c r="GE110" s="1744"/>
      <c r="GF110" s="1744"/>
      <c r="GG110" s="1744"/>
      <c r="GH110" s="1744"/>
      <c r="GI110" s="1744"/>
      <c r="GJ110" s="1744"/>
      <c r="GK110" s="1744"/>
      <c r="GL110" s="1744"/>
      <c r="GM110" s="1744"/>
      <c r="GN110" s="1744"/>
      <c r="GO110" s="1744"/>
      <c r="GP110" s="1744"/>
      <c r="GQ110" s="1744"/>
      <c r="GR110" s="1744"/>
      <c r="GS110" s="1745"/>
      <c r="GT110" s="1746"/>
      <c r="GU110" s="1747"/>
      <c r="GV110" s="1833"/>
      <c r="GW110" s="1748" t="n">
        <f aca="false">SUBTOTAL(9,FT110:GV110)</f>
        <v>0</v>
      </c>
      <c r="GX110" s="1738" t="n">
        <f aca="false">SUBTOTAL(9,FT110:GV110)</f>
        <v>0</v>
      </c>
      <c r="GY110" s="1737" t="n">
        <f aca="false">GX110:GX110+IF($B106:$B106=2,0,GY106:GY106)</f>
        <v>0</v>
      </c>
      <c r="GZ110" s="1749"/>
      <c r="HA110" s="1750"/>
      <c r="HB110" s="1751" t="e">
        <f aca="false">'02.24 НГДП по датам'!BA110</f>
        <v>#VALUE!</v>
      </c>
      <c r="HC110" s="1752" t="e">
        <f aca="false">SUBTOTAL(9,GZ110:HB110)</f>
        <v>#VALUE!</v>
      </c>
      <c r="HD110" s="1753" t="n">
        <f aca="false">$HD$3+HD106</f>
        <v>950.75</v>
      </c>
      <c r="HE110" s="1754" t="n">
        <f aca="false">$HE$3+HE106</f>
        <v>299.25</v>
      </c>
      <c r="HF110" s="1831" t="n">
        <f aca="false">SUM(HD110:HE110)</f>
        <v>1250</v>
      </c>
      <c r="HG110" s="1757"/>
      <c r="HH110" s="1757" t="n">
        <v>6</v>
      </c>
      <c r="HI110" s="1832"/>
      <c r="HJ110" s="1744"/>
      <c r="HK110" s="1744"/>
      <c r="HL110" s="1744"/>
      <c r="HM110" s="1744"/>
      <c r="HN110" s="1744"/>
      <c r="HO110" s="1744"/>
      <c r="HP110" s="1744"/>
      <c r="HQ110" s="1744"/>
      <c r="HR110" s="1744"/>
      <c r="HS110" s="1744"/>
      <c r="HT110" s="1744"/>
      <c r="HU110" s="1744"/>
      <c r="HV110" s="1744"/>
      <c r="HW110" s="1744"/>
      <c r="HX110" s="1744"/>
      <c r="HY110" s="1744"/>
      <c r="HZ110" s="1745"/>
      <c r="IA110" s="1746"/>
      <c r="IB110" s="1747"/>
      <c r="IC110" s="1736"/>
      <c r="ID110" s="1737" t="n">
        <f aca="false">SUBTOTAL(9,HG110:IC110)</f>
        <v>6</v>
      </c>
      <c r="IE110" s="1748" t="n">
        <f aca="false">ID110:ID110+IF($B106:$B106=2,0,IE106:IE106)</f>
        <v>192</v>
      </c>
      <c r="IF110" s="1759"/>
      <c r="IG110" s="1759"/>
      <c r="IH110" s="1760"/>
      <c r="II110" s="1761"/>
      <c r="IJ110" s="1762"/>
      <c r="IK110" s="1763" t="n">
        <f aca="false">SUBTOTAL(9,IF110:IJ110)</f>
        <v>0</v>
      </c>
      <c r="IL110" s="1764" t="n">
        <f aca="false">IK110:IK110+IF($B106:$B106=2,0,IL106:IL106)</f>
        <v>0</v>
      </c>
      <c r="IM110" s="1851"/>
      <c r="IN110" s="1744"/>
      <c r="IO110" s="1744"/>
      <c r="IP110" s="1744"/>
      <c r="IQ110" s="1744"/>
      <c r="IR110" s="1744"/>
      <c r="IS110" s="1744"/>
      <c r="IT110" s="1744"/>
      <c r="IU110" s="1744"/>
      <c r="IV110" s="1745"/>
      <c r="IW110" s="1746"/>
      <c r="IX110" s="1747"/>
      <c r="IY110" s="1833"/>
      <c r="IZ110" s="1737" t="n">
        <f aca="false">SUBTOTAL(9,IM110:IY110)</f>
        <v>0</v>
      </c>
      <c r="JA110" s="1738" t="n">
        <f aca="false">IZ110:IZ110+IF($B106:$B106=2,0,JA106:JA106)</f>
        <v>24.8</v>
      </c>
      <c r="JB110" s="1766"/>
      <c r="JC110" s="1767" t="e">
        <f aca="false">'02.24 НГДП по датам'!BT110</f>
        <v>#VALUE!</v>
      </c>
      <c r="JD110" s="1834" t="n">
        <f aca="false">$JD$14</f>
        <v>0</v>
      </c>
      <c r="JE110" s="1769" t="e">
        <f aca="false">SUBTOTAL(9,JB110:JD110)</f>
        <v>#VALUE!</v>
      </c>
      <c r="JF110" s="1770" t="n">
        <f aca="false">SUMIF($C$5:JE$5,"Накопленный эффект, т/сут",$C110:JE110)+SUMIF($C$5:JE$5,"Нараст.  по потенциалу",$C110:JE110)-SUMIF($C$5:JE$5,"Нараст. по остановкам",$C110:JE110)-SUMIF($C$5:JE$5,"ИТОГО перевод в ППД",$C110:JE110)-SUMIF($C$5:JE$5,"ИТОГО  нерент, по распоряж.",$C110:JE110)-SUMIF($C$5:JE$5,"ИТОГО ост. дебит от ЗБС, Углуб., ПВЛГ/ПНЛГ",$C110:JE110)</f>
        <v>1303.2</v>
      </c>
      <c r="JG110" s="1771"/>
      <c r="JH110" s="1771"/>
      <c r="JI110" s="1771"/>
      <c r="JJ110" s="1772"/>
      <c r="JK110" s="1773"/>
      <c r="JL110" s="1763" t="n">
        <f aca="false">SUBTOTAL(9,JG110:JJ110)</f>
        <v>0</v>
      </c>
      <c r="JM110" s="1664"/>
      <c r="JN110" s="1665"/>
      <c r="JO110" s="1666"/>
      <c r="JP110" s="1774" t="n">
        <f aca="false">JP$4:JP$4+SUMIF($C$5:JL$5,"Нараст. по остановкам",$C110:JL110)-SUMIF($C$5:JL$5,"Нараст.  по потенциалу",$C110:JL110)</f>
        <v>844.705</v>
      </c>
      <c r="JQ110" s="1775" t="n">
        <f aca="false">'02.24 ННГ без НГДП по датам'!JP110</f>
        <v>762.812</v>
      </c>
      <c r="JR110" s="1776" t="n">
        <f aca="false">'02.24 НГДП по датам'!CB110</f>
        <v>81.893</v>
      </c>
    </row>
    <row r="111" customFormat="false" ht="1.5" hidden="false" customHeight="true" outlineLevel="0" collapsed="false">
      <c r="A111" s="1777"/>
      <c r="B111" s="1777"/>
      <c r="C111" s="1778"/>
      <c r="D111" s="1778"/>
      <c r="E111" s="1778"/>
      <c r="F111" s="1778"/>
      <c r="G111" s="1779"/>
      <c r="H111" s="1779"/>
      <c r="I111" s="1779"/>
      <c r="J111" s="1779"/>
      <c r="K111" s="1779"/>
      <c r="L111" s="1779"/>
      <c r="M111" s="1779"/>
      <c r="N111" s="1779"/>
      <c r="O111" s="1779"/>
      <c r="P111" s="1779"/>
      <c r="Q111" s="1779"/>
      <c r="R111" s="1779"/>
      <c r="S111" s="1779"/>
      <c r="T111" s="1779"/>
      <c r="U111" s="1779"/>
      <c r="V111" s="1779"/>
      <c r="W111" s="1779"/>
      <c r="X111" s="1780"/>
      <c r="Y111" s="1781"/>
      <c r="Z111" s="1782"/>
      <c r="AA111" s="1783"/>
      <c r="AB111" s="1783"/>
      <c r="AC111" s="1884"/>
      <c r="AD111" s="1884"/>
      <c r="AE111" s="1884"/>
      <c r="AF111" s="1779"/>
      <c r="AG111" s="1779"/>
      <c r="AH111" s="1779"/>
      <c r="AI111" s="1779"/>
      <c r="AJ111" s="1779"/>
      <c r="AK111" s="1779"/>
      <c r="AL111" s="1779"/>
      <c r="AM111" s="1779"/>
      <c r="AN111" s="1779"/>
      <c r="AO111" s="1779"/>
      <c r="AP111" s="1780"/>
      <c r="AQ111" s="1781"/>
      <c r="AR111" s="1782"/>
      <c r="AS111" s="1783"/>
      <c r="AT111" s="1783"/>
      <c r="AU111" s="1778"/>
      <c r="AV111" s="1778"/>
      <c r="AW111" s="1785"/>
      <c r="AX111" s="1779"/>
      <c r="AY111" s="1779"/>
      <c r="AZ111" s="1779"/>
      <c r="BA111" s="1779"/>
      <c r="BB111" s="1779"/>
      <c r="BC111" s="1779"/>
      <c r="BD111" s="1779"/>
      <c r="BE111" s="1779"/>
      <c r="BF111" s="1779"/>
      <c r="BG111" s="1779"/>
      <c r="BH111" s="1779"/>
      <c r="BI111" s="1779"/>
      <c r="BJ111" s="1779"/>
      <c r="BK111" s="1779"/>
      <c r="BL111" s="1779"/>
      <c r="BM111" s="1779"/>
      <c r="BN111" s="1779"/>
      <c r="BO111" s="1779"/>
      <c r="BP111" s="1779"/>
      <c r="BQ111" s="1779"/>
      <c r="BR111" s="1780"/>
      <c r="BS111" s="1781"/>
      <c r="BT111" s="1782"/>
      <c r="BU111" s="1783"/>
      <c r="BV111" s="1783"/>
      <c r="BW111" s="1784"/>
      <c r="BX111" s="1779"/>
      <c r="BY111" s="1779"/>
      <c r="BZ111" s="1779"/>
      <c r="CA111" s="1779"/>
      <c r="CB111" s="1779"/>
      <c r="CC111" s="1779"/>
      <c r="CD111" s="1779"/>
      <c r="CE111" s="1779"/>
      <c r="CF111" s="1779"/>
      <c r="CG111" s="1779"/>
      <c r="CH111" s="1779"/>
      <c r="CI111" s="1779"/>
      <c r="CJ111" s="1780"/>
      <c r="CK111" s="1781"/>
      <c r="CL111" s="1782"/>
      <c r="CM111" s="1783"/>
      <c r="CN111" s="1783"/>
      <c r="CO111" s="1783"/>
      <c r="CP111" s="1783"/>
      <c r="CQ111" s="1779"/>
      <c r="CR111" s="1779"/>
      <c r="CS111" s="1779"/>
      <c r="CT111" s="1779"/>
      <c r="CU111" s="1779"/>
      <c r="CV111" s="1779"/>
      <c r="CW111" s="1779"/>
      <c r="CX111" s="1779"/>
      <c r="CY111" s="1779"/>
      <c r="CZ111" s="1779"/>
      <c r="DA111" s="1779"/>
      <c r="DB111" s="1779"/>
      <c r="DC111" s="1779"/>
      <c r="DD111" s="1780"/>
      <c r="DE111" s="1781"/>
      <c r="DF111" s="1782"/>
      <c r="DG111" s="1783"/>
      <c r="DH111" s="1783"/>
      <c r="DI111" s="1852"/>
      <c r="DJ111" s="1779"/>
      <c r="DK111" s="1779"/>
      <c r="DL111" s="1779"/>
      <c r="DM111" s="1779"/>
      <c r="DN111" s="1779"/>
      <c r="DO111" s="1779"/>
      <c r="DP111" s="1779"/>
      <c r="DQ111" s="1779"/>
      <c r="DR111" s="1779"/>
      <c r="DS111" s="1779"/>
      <c r="DT111" s="1779"/>
      <c r="DU111" s="1779"/>
      <c r="DV111" s="1780"/>
      <c r="DW111" s="1781"/>
      <c r="DX111" s="1782"/>
      <c r="DY111" s="1783"/>
      <c r="DZ111" s="1783"/>
      <c r="EA111" s="1779"/>
      <c r="EB111" s="1779"/>
      <c r="EC111" s="1779"/>
      <c r="ED111" s="1779"/>
      <c r="EE111" s="1779"/>
      <c r="EF111" s="1779"/>
      <c r="EG111" s="1779"/>
      <c r="EH111" s="1779"/>
      <c r="EI111" s="1779"/>
      <c r="EJ111" s="1779"/>
      <c r="EK111" s="1779"/>
      <c r="EL111" s="1779"/>
      <c r="EM111" s="1779"/>
      <c r="EN111" s="1779"/>
      <c r="EO111" s="1779"/>
      <c r="EP111" s="1779"/>
      <c r="EQ111" s="1779"/>
      <c r="ER111" s="1779"/>
      <c r="ES111" s="1779"/>
      <c r="ET111" s="1779"/>
      <c r="EU111" s="1779"/>
      <c r="EV111" s="1779"/>
      <c r="EW111" s="1779"/>
      <c r="EX111" s="1779"/>
      <c r="EY111" s="1779"/>
      <c r="EZ111" s="1780"/>
      <c r="FA111" s="1781"/>
      <c r="FB111" s="1782"/>
      <c r="FC111" s="1783"/>
      <c r="FD111" s="1783"/>
      <c r="FE111" s="1779"/>
      <c r="FF111" s="1779"/>
      <c r="FG111" s="1779"/>
      <c r="FH111" s="1779"/>
      <c r="FI111" s="1779"/>
      <c r="FJ111" s="1779"/>
      <c r="FK111" s="1779"/>
      <c r="FL111" s="1779"/>
      <c r="FM111" s="1779"/>
      <c r="FN111" s="1779"/>
      <c r="FO111" s="1780"/>
      <c r="FP111" s="1781"/>
      <c r="FQ111" s="1782"/>
      <c r="FR111" s="1783"/>
      <c r="FS111" s="1783"/>
      <c r="FT111" s="1779"/>
      <c r="FU111" s="1779"/>
      <c r="FV111" s="1779"/>
      <c r="FW111" s="1779"/>
      <c r="FX111" s="1779"/>
      <c r="FY111" s="1779"/>
      <c r="FZ111" s="1779"/>
      <c r="GA111" s="1779"/>
      <c r="GB111" s="1779"/>
      <c r="GC111" s="1779"/>
      <c r="GD111" s="1779"/>
      <c r="GE111" s="1779"/>
      <c r="GF111" s="1779"/>
      <c r="GG111" s="1779"/>
      <c r="GH111" s="1779"/>
      <c r="GI111" s="1779"/>
      <c r="GJ111" s="1779"/>
      <c r="GK111" s="1779"/>
      <c r="GL111" s="1779"/>
      <c r="GM111" s="1779"/>
      <c r="GN111" s="1779"/>
      <c r="GO111" s="1779"/>
      <c r="GP111" s="1779"/>
      <c r="GQ111" s="1779"/>
      <c r="GR111" s="1779"/>
      <c r="GS111" s="1779"/>
      <c r="GT111" s="1780"/>
      <c r="GU111" s="1781"/>
      <c r="GV111" s="1782"/>
      <c r="GW111" s="1783"/>
      <c r="GX111" s="1783"/>
      <c r="GY111" s="1783"/>
      <c r="GZ111" s="1787"/>
      <c r="HA111" s="1787"/>
      <c r="HB111" s="1788"/>
      <c r="HC111" s="1783"/>
      <c r="HD111" s="1783"/>
      <c r="HE111" s="1789"/>
      <c r="HF111" s="1790"/>
      <c r="HG111" s="1757"/>
      <c r="HH111" s="1757"/>
      <c r="HI111" s="1787"/>
      <c r="HJ111" s="1779"/>
      <c r="HK111" s="1779"/>
      <c r="HL111" s="1779"/>
      <c r="HM111" s="1779"/>
      <c r="HN111" s="1779"/>
      <c r="HO111" s="1779"/>
      <c r="HP111" s="1779"/>
      <c r="HQ111" s="1779"/>
      <c r="HR111" s="1779"/>
      <c r="HS111" s="1779"/>
      <c r="HT111" s="1779"/>
      <c r="HU111" s="1779"/>
      <c r="HV111" s="1779"/>
      <c r="HW111" s="1779"/>
      <c r="HX111" s="1779"/>
      <c r="HY111" s="1779"/>
      <c r="HZ111" s="1779"/>
      <c r="IA111" s="1780"/>
      <c r="IB111" s="1781"/>
      <c r="IC111" s="1782"/>
      <c r="ID111" s="1783"/>
      <c r="IE111" s="1783"/>
      <c r="IF111" s="1792"/>
      <c r="IG111" s="1792"/>
      <c r="IH111" s="1792"/>
      <c r="II111" s="1793"/>
      <c r="IJ111" s="1794"/>
      <c r="IK111" s="1792"/>
      <c r="IL111" s="1792"/>
      <c r="IM111" s="1795"/>
      <c r="IN111" s="1795"/>
      <c r="IO111" s="1779"/>
      <c r="IP111" s="1779"/>
      <c r="IQ111" s="1779"/>
      <c r="IR111" s="1779"/>
      <c r="IS111" s="1779"/>
      <c r="IT111" s="1779"/>
      <c r="IU111" s="1779"/>
      <c r="IV111" s="1779"/>
      <c r="IW111" s="1780"/>
      <c r="IX111" s="1781"/>
      <c r="IY111" s="1782"/>
      <c r="IZ111" s="1783"/>
      <c r="JA111" s="1783"/>
      <c r="JB111" s="1779"/>
      <c r="JC111" s="1788"/>
      <c r="JD111" s="1779"/>
      <c r="JE111" s="1783"/>
      <c r="JF111" s="1783"/>
      <c r="JG111" s="1792"/>
      <c r="JH111" s="1792"/>
      <c r="JI111" s="1792"/>
      <c r="JJ111" s="1792"/>
      <c r="JK111" s="1796"/>
      <c r="JL111" s="1792"/>
      <c r="JM111" s="1797"/>
      <c r="JN111" s="1797"/>
      <c r="JO111" s="1798"/>
      <c r="JP111" s="1797"/>
      <c r="JQ111" s="1797"/>
      <c r="JR111" s="1798"/>
    </row>
    <row r="112" customFormat="false" ht="11.25" hidden="false" customHeight="true" outlineLevel="0" collapsed="false">
      <c r="A112" s="1611" t="n">
        <f aca="false">A108+1</f>
        <v>45348</v>
      </c>
      <c r="B112" s="1612" t="s">
        <v>662</v>
      </c>
      <c r="C112" s="1614"/>
      <c r="D112" s="1885"/>
      <c r="E112" s="1614"/>
      <c r="F112" s="1614" t="s">
        <v>68</v>
      </c>
      <c r="G112" s="1615"/>
      <c r="H112" s="1615"/>
      <c r="I112" s="1615"/>
      <c r="J112" s="1615"/>
      <c r="K112" s="1615"/>
      <c r="L112" s="1615"/>
      <c r="M112" s="1615"/>
      <c r="N112" s="1615"/>
      <c r="O112" s="1615"/>
      <c r="P112" s="1615"/>
      <c r="Q112" s="1615"/>
      <c r="R112" s="1615"/>
      <c r="S112" s="1615"/>
      <c r="T112" s="1615"/>
      <c r="U112" s="1615"/>
      <c r="V112" s="1615"/>
      <c r="W112" s="1616"/>
      <c r="X112" s="1799"/>
      <c r="Y112" s="1800"/>
      <c r="Z112" s="1801"/>
      <c r="AA112" s="1620"/>
      <c r="AB112" s="1621"/>
      <c r="AC112" s="1802"/>
      <c r="AD112" s="1802"/>
      <c r="AE112" s="1802"/>
      <c r="AF112" s="1615"/>
      <c r="AG112" s="1615"/>
      <c r="AH112" s="1615"/>
      <c r="AI112" s="1615"/>
      <c r="AJ112" s="1615"/>
      <c r="AK112" s="1615"/>
      <c r="AL112" s="1615"/>
      <c r="AM112" s="1615"/>
      <c r="AN112" s="1615"/>
      <c r="AO112" s="1616"/>
      <c r="AP112" s="1799"/>
      <c r="AQ112" s="1800"/>
      <c r="AR112" s="1801"/>
      <c r="AS112" s="1620"/>
      <c r="AT112" s="1621"/>
      <c r="AU112" s="1622" t="s">
        <v>459</v>
      </c>
      <c r="AV112" s="1622"/>
      <c r="AW112" s="1614"/>
      <c r="AX112" s="1615"/>
      <c r="AY112" s="1615"/>
      <c r="AZ112" s="1615"/>
      <c r="BA112" s="1615"/>
      <c r="BB112" s="1615"/>
      <c r="BC112" s="1615"/>
      <c r="BD112" s="1615"/>
      <c r="BE112" s="1615"/>
      <c r="BF112" s="1615"/>
      <c r="BG112" s="1615"/>
      <c r="BH112" s="1615"/>
      <c r="BI112" s="1615"/>
      <c r="BJ112" s="1615"/>
      <c r="BK112" s="1615"/>
      <c r="BL112" s="1615"/>
      <c r="BM112" s="1615"/>
      <c r="BN112" s="1615"/>
      <c r="BO112" s="1615"/>
      <c r="BP112" s="1615"/>
      <c r="BQ112" s="1616"/>
      <c r="BR112" s="1617"/>
      <c r="BS112" s="1618"/>
      <c r="BT112" s="1619"/>
      <c r="BU112" s="1620"/>
      <c r="BV112" s="1621"/>
      <c r="BW112" s="1623"/>
      <c r="BX112" s="1615"/>
      <c r="BY112" s="1615"/>
      <c r="BZ112" s="1615"/>
      <c r="CA112" s="1615"/>
      <c r="CB112" s="1615"/>
      <c r="CC112" s="1615"/>
      <c r="CD112" s="1615"/>
      <c r="CE112" s="1615"/>
      <c r="CF112" s="1615"/>
      <c r="CG112" s="1615"/>
      <c r="CH112" s="1615"/>
      <c r="CI112" s="1616"/>
      <c r="CJ112" s="1799"/>
      <c r="CK112" s="1800"/>
      <c r="CL112" s="1801"/>
      <c r="CM112" s="1620"/>
      <c r="CN112" s="1621"/>
      <c r="CO112" s="1621"/>
      <c r="CP112" s="1621"/>
      <c r="CQ112" s="1627"/>
      <c r="CR112" s="1627"/>
      <c r="CS112" s="1627"/>
      <c r="CT112" s="1627"/>
      <c r="CU112" s="1627"/>
      <c r="CV112" s="1627"/>
      <c r="CW112" s="1627"/>
      <c r="CX112" s="1627"/>
      <c r="CY112" s="1627"/>
      <c r="CZ112" s="1627"/>
      <c r="DA112" s="1627"/>
      <c r="DB112" s="1627"/>
      <c r="DC112" s="1628"/>
      <c r="DD112" s="1803"/>
      <c r="DE112" s="1804"/>
      <c r="DF112" s="1811"/>
      <c r="DG112" s="1624"/>
      <c r="DH112" s="1625"/>
      <c r="DI112" s="1623"/>
      <c r="DJ112" s="1627"/>
      <c r="DK112" s="1627"/>
      <c r="DL112" s="1627"/>
      <c r="DM112" s="1627"/>
      <c r="DN112" s="1627"/>
      <c r="DO112" s="1627"/>
      <c r="DP112" s="1627"/>
      <c r="DQ112" s="1627"/>
      <c r="DR112" s="1627"/>
      <c r="DS112" s="1627"/>
      <c r="DT112" s="1627"/>
      <c r="DU112" s="1628"/>
      <c r="DV112" s="1803"/>
      <c r="DW112" s="1804"/>
      <c r="DX112" s="1811"/>
      <c r="DY112" s="1624"/>
      <c r="DZ112" s="1625"/>
      <c r="EA112" s="1615"/>
      <c r="EB112" s="1627"/>
      <c r="EC112" s="1615"/>
      <c r="ED112" s="1615"/>
      <c r="EE112" s="1615"/>
      <c r="EF112" s="1615"/>
      <c r="EG112" s="1615"/>
      <c r="EH112" s="1615"/>
      <c r="EI112" s="1615"/>
      <c r="EJ112" s="1615"/>
      <c r="EK112" s="1615"/>
      <c r="EL112" s="1615"/>
      <c r="EM112" s="1615"/>
      <c r="EN112" s="1615"/>
      <c r="EO112" s="1615"/>
      <c r="EP112" s="1615"/>
      <c r="EQ112" s="1615"/>
      <c r="ER112" s="1615"/>
      <c r="ES112" s="1615"/>
      <c r="ET112" s="1615"/>
      <c r="EU112" s="1615"/>
      <c r="EV112" s="1615"/>
      <c r="EW112" s="1615"/>
      <c r="EX112" s="1615"/>
      <c r="EY112" s="1616"/>
      <c r="EZ112" s="1799"/>
      <c r="FA112" s="1800"/>
      <c r="FB112" s="1801"/>
      <c r="FC112" s="1624"/>
      <c r="FD112" s="1625"/>
      <c r="FE112" s="1615"/>
      <c r="FF112" s="1615"/>
      <c r="FG112" s="1615"/>
      <c r="FH112" s="1615"/>
      <c r="FI112" s="1615"/>
      <c r="FJ112" s="1615"/>
      <c r="FK112" s="1615"/>
      <c r="FL112" s="1615"/>
      <c r="FM112" s="1615"/>
      <c r="FN112" s="1616"/>
      <c r="FO112" s="1799"/>
      <c r="FP112" s="1800"/>
      <c r="FQ112" s="1801"/>
      <c r="FR112" s="1624"/>
      <c r="FS112" s="1625"/>
      <c r="FT112" s="1837"/>
      <c r="FU112" s="1627"/>
      <c r="FV112" s="1627"/>
      <c r="FW112" s="1627"/>
      <c r="FX112" s="1627"/>
      <c r="FY112" s="1627"/>
      <c r="FZ112" s="1627"/>
      <c r="GA112" s="1627"/>
      <c r="GB112" s="1627"/>
      <c r="GC112" s="1627"/>
      <c r="GD112" s="1627"/>
      <c r="GE112" s="1627"/>
      <c r="GF112" s="1627"/>
      <c r="GG112" s="1627"/>
      <c r="GH112" s="1627"/>
      <c r="GI112" s="1627"/>
      <c r="GJ112" s="1627"/>
      <c r="GK112" s="1627"/>
      <c r="GL112" s="1627"/>
      <c r="GM112" s="1627"/>
      <c r="GN112" s="1627"/>
      <c r="GO112" s="1627"/>
      <c r="GP112" s="1627"/>
      <c r="GQ112" s="1627"/>
      <c r="GR112" s="1627"/>
      <c r="GS112" s="1628"/>
      <c r="GT112" s="1803"/>
      <c r="GU112" s="1804"/>
      <c r="GV112" s="1801"/>
      <c r="GW112" s="1631"/>
      <c r="GX112" s="1621"/>
      <c r="GY112" s="1620"/>
      <c r="GZ112" s="1838"/>
      <c r="HA112" s="1839"/>
      <c r="HB112" s="1807"/>
      <c r="HC112" s="1635"/>
      <c r="HD112" s="1636"/>
      <c r="HE112" s="1841"/>
      <c r="HF112" s="1638"/>
      <c r="HG112" s="1640"/>
      <c r="HH112" s="1640"/>
      <c r="HI112" s="1641"/>
      <c r="HJ112" s="1627"/>
      <c r="HK112" s="1627"/>
      <c r="HL112" s="1627"/>
      <c r="HM112" s="1627"/>
      <c r="HN112" s="1627"/>
      <c r="HO112" s="1627"/>
      <c r="HP112" s="1627"/>
      <c r="HQ112" s="1627"/>
      <c r="HR112" s="1627"/>
      <c r="HS112" s="1627"/>
      <c r="HT112" s="1627"/>
      <c r="HU112" s="1627"/>
      <c r="HV112" s="1627"/>
      <c r="HW112" s="1627"/>
      <c r="HX112" s="1627"/>
      <c r="HY112" s="1627"/>
      <c r="HZ112" s="1628"/>
      <c r="IA112" s="1803"/>
      <c r="IB112" s="1804"/>
      <c r="IC112" s="1801"/>
      <c r="ID112" s="1620"/>
      <c r="IE112" s="1631"/>
      <c r="IF112" s="1642"/>
      <c r="IG112" s="1642"/>
      <c r="IH112" s="1643"/>
      <c r="II112" s="1812"/>
      <c r="IJ112" s="1813"/>
      <c r="IK112" s="1646"/>
      <c r="IL112" s="1647"/>
      <c r="IM112" s="1648"/>
      <c r="IN112" s="1649"/>
      <c r="IO112" s="1650"/>
      <c r="IP112" s="1650"/>
      <c r="IQ112" s="1650"/>
      <c r="IR112" s="1650"/>
      <c r="IS112" s="1650"/>
      <c r="IT112" s="1650"/>
      <c r="IU112" s="1650"/>
      <c r="IV112" s="1651"/>
      <c r="IW112" s="1814"/>
      <c r="IX112" s="1815"/>
      <c r="IY112" s="1816"/>
      <c r="IZ112" s="1620"/>
      <c r="JA112" s="1621"/>
      <c r="JB112" s="1655"/>
      <c r="JC112" s="1807"/>
      <c r="JD112" s="1657"/>
      <c r="JE112" s="1658"/>
      <c r="JF112" s="1659"/>
      <c r="JG112" s="1660"/>
      <c r="JH112" s="1660"/>
      <c r="JI112" s="1660"/>
      <c r="JJ112" s="1661"/>
      <c r="JK112" s="1818"/>
      <c r="JL112" s="1663"/>
      <c r="JM112" s="1664" t="e">
        <f aca="false">JM$4:JM$4+SUMIF($C$5:JL$5,"Нараст. баланс",$C114:JL114)+SUMIF($C$7:JH$7,"Итого (с ВНР)",$C114:JH114)-SUMIF($C$5:JL$5,"Геол. снижение,  т/сут",$C114:JL114)-SUMIF(JJ$7:JL$7,"Итого",JJ114:JL114)-SUMIF($C$7:JL$7,"Итого (с ВСП)",$C114:JL114)</f>
        <v>#VALUE!</v>
      </c>
      <c r="JN112" s="1665" t="n">
        <f aca="false">'02.24 ННГ без НГДП по датам'!JM112:JM114</f>
        <v>23327.396</v>
      </c>
      <c r="JO112" s="1666" t="e">
        <f aca="false">'02.24 НГДП по датам'!CA112:CA114</f>
        <v>#VALUE!</v>
      </c>
      <c r="JP112" s="1667"/>
      <c r="JQ112" s="1668"/>
      <c r="JR112" s="1819"/>
    </row>
    <row r="113" customFormat="false" ht="11.25" hidden="false" customHeight="true" outlineLevel="0" collapsed="false">
      <c r="A113" s="1611"/>
      <c r="B113" s="1670" t="s">
        <v>663</v>
      </c>
      <c r="C113" s="1672"/>
      <c r="D113" s="1886"/>
      <c r="E113" s="1672"/>
      <c r="F113" s="1672" t="n">
        <v>6028</v>
      </c>
      <c r="G113" s="1673"/>
      <c r="H113" s="1673"/>
      <c r="I113" s="1673"/>
      <c r="J113" s="1673"/>
      <c r="K113" s="1673"/>
      <c r="L113" s="1673"/>
      <c r="M113" s="1673"/>
      <c r="N113" s="1673"/>
      <c r="O113" s="1673"/>
      <c r="P113" s="1673"/>
      <c r="Q113" s="1673"/>
      <c r="R113" s="1673"/>
      <c r="S113" s="1673"/>
      <c r="T113" s="1673"/>
      <c r="U113" s="1673"/>
      <c r="V113" s="1673"/>
      <c r="W113" s="1674"/>
      <c r="X113" s="1675"/>
      <c r="Y113" s="1676"/>
      <c r="Z113" s="1677"/>
      <c r="AA113" s="1678" t="n">
        <f aca="false">COUNTA(C113:Z113)</f>
        <v>1</v>
      </c>
      <c r="AB113" s="1679"/>
      <c r="AC113" s="1820"/>
      <c r="AD113" s="1820"/>
      <c r="AE113" s="1820"/>
      <c r="AF113" s="1673"/>
      <c r="AG113" s="1673"/>
      <c r="AH113" s="1673"/>
      <c r="AI113" s="1673"/>
      <c r="AJ113" s="1673"/>
      <c r="AK113" s="1673"/>
      <c r="AL113" s="1673"/>
      <c r="AM113" s="1673"/>
      <c r="AN113" s="1673"/>
      <c r="AO113" s="1674"/>
      <c r="AP113" s="1675"/>
      <c r="AQ113" s="1676"/>
      <c r="AR113" s="1677"/>
      <c r="AS113" s="1678" t="n">
        <f aca="false">COUNTA(AC113:AR113)</f>
        <v>0</v>
      </c>
      <c r="AT113" s="1679"/>
      <c r="AU113" s="1680" t="n">
        <v>636</v>
      </c>
      <c r="AV113" s="1680"/>
      <c r="AW113" s="1680"/>
      <c r="AX113" s="1680"/>
      <c r="AY113" s="1680"/>
      <c r="AZ113" s="1680"/>
      <c r="BA113" s="1680"/>
      <c r="BB113" s="1680"/>
      <c r="BC113" s="1680"/>
      <c r="BD113" s="1680"/>
      <c r="BE113" s="1680"/>
      <c r="BF113" s="1680"/>
      <c r="BG113" s="1680"/>
      <c r="BH113" s="1680"/>
      <c r="BI113" s="1680"/>
      <c r="BJ113" s="1680"/>
      <c r="BK113" s="1680"/>
      <c r="BL113" s="1680"/>
      <c r="BM113" s="1680"/>
      <c r="BN113" s="1680"/>
      <c r="BO113" s="1680"/>
      <c r="BP113" s="1680"/>
      <c r="BQ113" s="1680"/>
      <c r="BR113" s="1681"/>
      <c r="BS113" s="1681"/>
      <c r="BT113" s="1681"/>
      <c r="BU113" s="1678" t="n">
        <f aca="false">COUNTA(AU113:BT113)</f>
        <v>1</v>
      </c>
      <c r="BV113" s="1679"/>
      <c r="BW113" s="1682"/>
      <c r="BX113" s="1673"/>
      <c r="BY113" s="1673"/>
      <c r="BZ113" s="1673"/>
      <c r="CA113" s="1673"/>
      <c r="CB113" s="1673"/>
      <c r="CC113" s="1673"/>
      <c r="CD113" s="1673"/>
      <c r="CE113" s="1673"/>
      <c r="CF113" s="1673"/>
      <c r="CG113" s="1673"/>
      <c r="CH113" s="1673"/>
      <c r="CI113" s="1674"/>
      <c r="CJ113" s="1675"/>
      <c r="CK113" s="1676"/>
      <c r="CL113" s="1677"/>
      <c r="CM113" s="1678" t="n">
        <f aca="false">COUNTA(BW113:CL113)</f>
        <v>0</v>
      </c>
      <c r="CN113" s="1679"/>
      <c r="CO113" s="1679" t="n">
        <f aca="false">AA113+AS113+BU113+CM113</f>
        <v>2</v>
      </c>
      <c r="CP113" s="1679"/>
      <c r="CQ113" s="1686"/>
      <c r="CR113" s="1686"/>
      <c r="CS113" s="1686"/>
      <c r="CT113" s="1686"/>
      <c r="CU113" s="1686"/>
      <c r="CV113" s="1686"/>
      <c r="CW113" s="1686"/>
      <c r="CX113" s="1686"/>
      <c r="CY113" s="1686"/>
      <c r="CZ113" s="1686"/>
      <c r="DA113" s="1686"/>
      <c r="DB113" s="1686"/>
      <c r="DC113" s="1687"/>
      <c r="DD113" s="1688"/>
      <c r="DE113" s="1689"/>
      <c r="DF113" s="1826"/>
      <c r="DG113" s="1683" t="n">
        <f aca="false">SUBTOTAL(9,CQ115:DF115)</f>
        <v>0</v>
      </c>
      <c r="DH113" s="1684"/>
      <c r="DI113" s="1682"/>
      <c r="DJ113" s="1686"/>
      <c r="DK113" s="1686"/>
      <c r="DL113" s="1686"/>
      <c r="DM113" s="1686"/>
      <c r="DN113" s="1686"/>
      <c r="DO113" s="1686"/>
      <c r="DP113" s="1686"/>
      <c r="DQ113" s="1686"/>
      <c r="DR113" s="1686"/>
      <c r="DS113" s="1686"/>
      <c r="DT113" s="1686"/>
      <c r="DU113" s="1687"/>
      <c r="DV113" s="1688"/>
      <c r="DW113" s="1689"/>
      <c r="DX113" s="1826"/>
      <c r="DY113" s="1683" t="n">
        <f aca="false">COUNTA(DI113:DX113)</f>
        <v>0</v>
      </c>
      <c r="DZ113" s="1684"/>
      <c r="EA113" s="1673"/>
      <c r="EB113" s="1686"/>
      <c r="EC113" s="1673"/>
      <c r="ED113" s="1673"/>
      <c r="EE113" s="1673"/>
      <c r="EF113" s="1673"/>
      <c r="EG113" s="1673"/>
      <c r="EH113" s="1673"/>
      <c r="EI113" s="1673"/>
      <c r="EJ113" s="1673"/>
      <c r="EK113" s="1673"/>
      <c r="EL113" s="1673"/>
      <c r="EM113" s="1673"/>
      <c r="EN113" s="1673"/>
      <c r="EO113" s="1673"/>
      <c r="EP113" s="1673"/>
      <c r="EQ113" s="1673"/>
      <c r="ER113" s="1673"/>
      <c r="ES113" s="1673"/>
      <c r="ET113" s="1673"/>
      <c r="EU113" s="1673"/>
      <c r="EV113" s="1673"/>
      <c r="EW113" s="1673"/>
      <c r="EX113" s="1673"/>
      <c r="EY113" s="1674"/>
      <c r="EZ113" s="1675"/>
      <c r="FA113" s="1676"/>
      <c r="FB113" s="1677"/>
      <c r="FC113" s="1683" t="n">
        <f aca="false">COUNTA(EA113:FB113)</f>
        <v>0</v>
      </c>
      <c r="FD113" s="1684"/>
      <c r="FE113" s="1673"/>
      <c r="FF113" s="1673"/>
      <c r="FG113" s="1673"/>
      <c r="FH113" s="1673"/>
      <c r="FI113" s="1673"/>
      <c r="FJ113" s="1673"/>
      <c r="FK113" s="1673"/>
      <c r="FL113" s="1673"/>
      <c r="FM113" s="1673"/>
      <c r="FN113" s="1674"/>
      <c r="FO113" s="1675"/>
      <c r="FP113" s="1676"/>
      <c r="FQ113" s="1677"/>
      <c r="FR113" s="1683" t="n">
        <f aca="false">COUNTA(FE113:FQ113)</f>
        <v>0</v>
      </c>
      <c r="FS113" s="1684"/>
      <c r="FT113" s="1844"/>
      <c r="FU113" s="1686"/>
      <c r="FV113" s="1686"/>
      <c r="FW113" s="1686"/>
      <c r="FX113" s="1686"/>
      <c r="FY113" s="1686"/>
      <c r="FZ113" s="1686"/>
      <c r="GA113" s="1686"/>
      <c r="GB113" s="1686"/>
      <c r="GC113" s="1686"/>
      <c r="GD113" s="1686"/>
      <c r="GE113" s="1686"/>
      <c r="GF113" s="1686"/>
      <c r="GG113" s="1686"/>
      <c r="GH113" s="1686"/>
      <c r="GI113" s="1686"/>
      <c r="GJ113" s="1686"/>
      <c r="GK113" s="1686"/>
      <c r="GL113" s="1686"/>
      <c r="GM113" s="1686"/>
      <c r="GN113" s="1686"/>
      <c r="GO113" s="1686"/>
      <c r="GP113" s="1686"/>
      <c r="GQ113" s="1686"/>
      <c r="GR113" s="1686"/>
      <c r="GS113" s="1687"/>
      <c r="GT113" s="1688"/>
      <c r="GU113" s="1689"/>
      <c r="GV113" s="1677"/>
      <c r="GW113" s="1690" t="n">
        <f aca="false">SUBTOTAL(9,FT115:GV115)</f>
        <v>0</v>
      </c>
      <c r="GX113" s="1679" t="n">
        <f aca="false">SUBTOTAL(9,FT115:GV115)</f>
        <v>0</v>
      </c>
      <c r="GY113" s="1691"/>
      <c r="GZ113" s="1845"/>
      <c r="HA113" s="1846"/>
      <c r="HB113" s="1718"/>
      <c r="HC113" s="1695"/>
      <c r="HD113" s="1696"/>
      <c r="HE113" s="1697"/>
      <c r="HF113" s="1698"/>
      <c r="HG113" s="1700"/>
      <c r="HH113" s="1700"/>
      <c r="HI113" s="1701"/>
      <c r="HJ113" s="1686"/>
      <c r="HK113" s="1686"/>
      <c r="HL113" s="1686"/>
      <c r="HM113" s="1686"/>
      <c r="HN113" s="1686"/>
      <c r="HO113" s="1686"/>
      <c r="HP113" s="1686"/>
      <c r="HQ113" s="1686"/>
      <c r="HR113" s="1686"/>
      <c r="HS113" s="1686"/>
      <c r="HT113" s="1686"/>
      <c r="HU113" s="1686"/>
      <c r="HV113" s="1686"/>
      <c r="HW113" s="1686"/>
      <c r="HX113" s="1686"/>
      <c r="HY113" s="1686"/>
      <c r="HZ113" s="1687"/>
      <c r="IA113" s="1688"/>
      <c r="IB113" s="1689"/>
      <c r="IC113" s="1677"/>
      <c r="ID113" s="1678" t="n">
        <f aca="false">SUBTOTAL(9,HG115:IC115)</f>
        <v>0</v>
      </c>
      <c r="IE113" s="1702"/>
      <c r="IF113" s="1703"/>
      <c r="IG113" s="1703"/>
      <c r="IH113" s="1704"/>
      <c r="II113" s="1705"/>
      <c r="IJ113" s="1706"/>
      <c r="IK113" s="1707" t="n">
        <f aca="false">SUBTOTAL(9,IF115:IJ115)</f>
        <v>0</v>
      </c>
      <c r="IL113" s="1708"/>
      <c r="IM113" s="1709"/>
      <c r="IN113" s="1710"/>
      <c r="IO113" s="1711"/>
      <c r="IP113" s="1711"/>
      <c r="IQ113" s="1711"/>
      <c r="IR113" s="1711"/>
      <c r="IS113" s="1711"/>
      <c r="IT113" s="1711"/>
      <c r="IU113" s="1711"/>
      <c r="IV113" s="1712"/>
      <c r="IW113" s="1713"/>
      <c r="IX113" s="1714"/>
      <c r="IY113" s="1715"/>
      <c r="IZ113" s="1678" t="n">
        <f aca="false">SUBTOTAL(3,IM113:IY113)</f>
        <v>0</v>
      </c>
      <c r="JA113" s="1716"/>
      <c r="JB113" s="1717"/>
      <c r="JC113" s="1718"/>
      <c r="JD113" s="1719"/>
      <c r="JE113" s="1720"/>
      <c r="JF113" s="1721"/>
      <c r="JG113" s="1722"/>
      <c r="JH113" s="1722"/>
      <c r="JI113" s="1722"/>
      <c r="JJ113" s="1723"/>
      <c r="JK113" s="1724"/>
      <c r="JL113" s="1725"/>
      <c r="JM113" s="1664"/>
      <c r="JN113" s="1665"/>
      <c r="JO113" s="1666"/>
      <c r="JP113" s="1726"/>
      <c r="JQ113" s="1727"/>
      <c r="JR113" s="1728"/>
    </row>
    <row r="114" customFormat="false" ht="11.25" hidden="false" customHeight="true" outlineLevel="0" collapsed="false">
      <c r="A114" s="1611"/>
      <c r="B114" s="1729" t="s">
        <v>661</v>
      </c>
      <c r="C114" s="1731"/>
      <c r="D114" s="1887"/>
      <c r="E114" s="1731"/>
      <c r="F114" s="1731" t="n">
        <v>30</v>
      </c>
      <c r="G114" s="1732"/>
      <c r="H114" s="1732"/>
      <c r="I114" s="1732"/>
      <c r="J114" s="1732"/>
      <c r="K114" s="1732"/>
      <c r="L114" s="1732"/>
      <c r="M114" s="1732"/>
      <c r="N114" s="1732"/>
      <c r="O114" s="1732"/>
      <c r="P114" s="1732"/>
      <c r="Q114" s="1732"/>
      <c r="R114" s="1732"/>
      <c r="S114" s="1732"/>
      <c r="T114" s="1732"/>
      <c r="U114" s="1732"/>
      <c r="V114" s="1732"/>
      <c r="W114" s="1733"/>
      <c r="X114" s="1734"/>
      <c r="Y114" s="1735"/>
      <c r="Z114" s="1736"/>
      <c r="AA114" s="1737" t="n">
        <f aca="false">SUBTOTAL(9,C114:Z114)</f>
        <v>30</v>
      </c>
      <c r="AB114" s="1738" t="n">
        <f aca="false">AA114+AB110</f>
        <v>1060</v>
      </c>
      <c r="AC114" s="1828"/>
      <c r="AD114" s="1828"/>
      <c r="AE114" s="1828"/>
      <c r="AF114" s="1732"/>
      <c r="AG114" s="1732"/>
      <c r="AH114" s="1732"/>
      <c r="AI114" s="1732"/>
      <c r="AJ114" s="1732"/>
      <c r="AK114" s="1732"/>
      <c r="AL114" s="1732"/>
      <c r="AM114" s="1732"/>
      <c r="AN114" s="1732"/>
      <c r="AO114" s="1733"/>
      <c r="AP114" s="1734"/>
      <c r="AQ114" s="1735"/>
      <c r="AR114" s="1736"/>
      <c r="AS114" s="1737" t="n">
        <f aca="false">SUBTOTAL(9,AC114:AR114)</f>
        <v>0</v>
      </c>
      <c r="AT114" s="1738" t="n">
        <f aca="false">AS114+AT110</f>
        <v>0</v>
      </c>
      <c r="AU114" s="1739" t="n">
        <v>19</v>
      </c>
      <c r="AV114" s="1739"/>
      <c r="AW114" s="1731"/>
      <c r="AX114" s="1732"/>
      <c r="AY114" s="1732"/>
      <c r="AZ114" s="1732"/>
      <c r="BA114" s="1732"/>
      <c r="BB114" s="1732"/>
      <c r="BC114" s="1732"/>
      <c r="BD114" s="1732"/>
      <c r="BE114" s="1732"/>
      <c r="BF114" s="1732"/>
      <c r="BG114" s="1732"/>
      <c r="BH114" s="1732"/>
      <c r="BI114" s="1732"/>
      <c r="BJ114" s="1732"/>
      <c r="BK114" s="1732"/>
      <c r="BL114" s="1732"/>
      <c r="BM114" s="1732"/>
      <c r="BN114" s="1732"/>
      <c r="BO114" s="1732"/>
      <c r="BP114" s="1732"/>
      <c r="BQ114" s="1733"/>
      <c r="BR114" s="1734"/>
      <c r="BS114" s="1735"/>
      <c r="BT114" s="1736"/>
      <c r="BU114" s="1737" t="n">
        <f aca="false">SUBTOTAL(9,AU114:BT114)</f>
        <v>19</v>
      </c>
      <c r="BV114" s="1738" t="n">
        <f aca="false">BU114+BV110</f>
        <v>338</v>
      </c>
      <c r="BW114" s="1740"/>
      <c r="BX114" s="1732"/>
      <c r="BY114" s="1732"/>
      <c r="BZ114" s="1732"/>
      <c r="CA114" s="1732"/>
      <c r="CB114" s="1732"/>
      <c r="CC114" s="1732"/>
      <c r="CD114" s="1732"/>
      <c r="CE114" s="1732"/>
      <c r="CF114" s="1732"/>
      <c r="CG114" s="1732"/>
      <c r="CH114" s="1732"/>
      <c r="CI114" s="1733"/>
      <c r="CJ114" s="1734"/>
      <c r="CK114" s="1735"/>
      <c r="CL114" s="1736"/>
      <c r="CM114" s="1737" t="n">
        <f aca="false">SUBTOTAL(9,BW114:CL114)</f>
        <v>0</v>
      </c>
      <c r="CN114" s="1738" t="n">
        <f aca="false">CM114+CN110</f>
        <v>0</v>
      </c>
      <c r="CO114" s="1738" t="n">
        <f aca="false">AA114+AS114+BU114+CM114</f>
        <v>49</v>
      </c>
      <c r="CP114" s="1738" t="n">
        <f aca="false">CO114+CP110</f>
        <v>1398</v>
      </c>
      <c r="CQ114" s="1744"/>
      <c r="CR114" s="1744"/>
      <c r="CS114" s="1744"/>
      <c r="CT114" s="1744"/>
      <c r="CU114" s="1744"/>
      <c r="CV114" s="1744"/>
      <c r="CW114" s="1744"/>
      <c r="CX114" s="1744"/>
      <c r="CY114" s="1744"/>
      <c r="CZ114" s="1744"/>
      <c r="DA114" s="1744"/>
      <c r="DB114" s="1744"/>
      <c r="DC114" s="1745"/>
      <c r="DD114" s="1746"/>
      <c r="DE114" s="1747"/>
      <c r="DF114" s="1833"/>
      <c r="DG114" s="1741" t="n">
        <f aca="false">SUBTOTAL(9,CQ114:DF114)</f>
        <v>0</v>
      </c>
      <c r="DH114" s="1742" t="n">
        <f aca="false">DG114:DG114+IF($B110:$B110=2,0,DH110:DH110)</f>
        <v>0</v>
      </c>
      <c r="DI114" s="1740"/>
      <c r="DJ114" s="1744"/>
      <c r="DK114" s="1744"/>
      <c r="DL114" s="1744"/>
      <c r="DM114" s="1744"/>
      <c r="DN114" s="1744"/>
      <c r="DO114" s="1744"/>
      <c r="DP114" s="1744"/>
      <c r="DQ114" s="1744"/>
      <c r="DR114" s="1744"/>
      <c r="DS114" s="1744"/>
      <c r="DT114" s="1744"/>
      <c r="DU114" s="1745"/>
      <c r="DV114" s="1746"/>
      <c r="DW114" s="1747"/>
      <c r="DX114" s="1833"/>
      <c r="DY114" s="1741" t="n">
        <f aca="false">SUBTOTAL(9,DI114:DX114)</f>
        <v>0</v>
      </c>
      <c r="DZ114" s="1742" t="n">
        <f aca="false">DY114:DY114+IF($B110:$B110=2,0,DZ110:DZ110)</f>
        <v>0</v>
      </c>
      <c r="EA114" s="1732"/>
      <c r="EB114" s="1732"/>
      <c r="EC114" s="1732"/>
      <c r="ED114" s="1732"/>
      <c r="EE114" s="1732"/>
      <c r="EF114" s="1732"/>
      <c r="EG114" s="1732"/>
      <c r="EH114" s="1732"/>
      <c r="EI114" s="1732"/>
      <c r="EJ114" s="1732"/>
      <c r="EK114" s="1732"/>
      <c r="EL114" s="1732"/>
      <c r="EM114" s="1732"/>
      <c r="EN114" s="1732"/>
      <c r="EO114" s="1732"/>
      <c r="EP114" s="1732"/>
      <c r="EQ114" s="1732"/>
      <c r="ER114" s="1732"/>
      <c r="ES114" s="1732"/>
      <c r="ET114" s="1732"/>
      <c r="EU114" s="1732"/>
      <c r="EV114" s="1732"/>
      <c r="EW114" s="1732"/>
      <c r="EX114" s="1732"/>
      <c r="EY114" s="1733"/>
      <c r="EZ114" s="1734"/>
      <c r="FA114" s="1735"/>
      <c r="FB114" s="1736"/>
      <c r="FC114" s="1741" t="n">
        <f aca="false">SUBTOTAL(9,EA114:FB114)</f>
        <v>0</v>
      </c>
      <c r="FD114" s="1742" t="n">
        <f aca="false">FC114:FC114+IF($B110:$B110=2,0,FD110:FD110)</f>
        <v>171</v>
      </c>
      <c r="FE114" s="1732"/>
      <c r="FF114" s="1732"/>
      <c r="FG114" s="1732"/>
      <c r="FH114" s="1732"/>
      <c r="FI114" s="1732"/>
      <c r="FJ114" s="1732"/>
      <c r="FK114" s="1732"/>
      <c r="FL114" s="1732"/>
      <c r="FM114" s="1732"/>
      <c r="FN114" s="1733"/>
      <c r="FO114" s="1734"/>
      <c r="FP114" s="1735"/>
      <c r="FQ114" s="1736"/>
      <c r="FR114" s="1741" t="n">
        <f aca="false">SUBTOTAL(9,FE114:FQ114)</f>
        <v>0</v>
      </c>
      <c r="FS114" s="1742" t="n">
        <f aca="false">FR114:FR114+IF($B110:$B110=2,0,FS110:FS110)</f>
        <v>0</v>
      </c>
      <c r="FT114" s="1851"/>
      <c r="FU114" s="1744"/>
      <c r="FV114" s="1744"/>
      <c r="FW114" s="1744"/>
      <c r="FX114" s="1744"/>
      <c r="FY114" s="1744"/>
      <c r="FZ114" s="1744"/>
      <c r="GA114" s="1744"/>
      <c r="GB114" s="1744"/>
      <c r="GC114" s="1744"/>
      <c r="GD114" s="1744"/>
      <c r="GE114" s="1744"/>
      <c r="GF114" s="1744"/>
      <c r="GG114" s="1744"/>
      <c r="GH114" s="1744"/>
      <c r="GI114" s="1744"/>
      <c r="GJ114" s="1744"/>
      <c r="GK114" s="1744"/>
      <c r="GL114" s="1744"/>
      <c r="GM114" s="1744"/>
      <c r="GN114" s="1744"/>
      <c r="GO114" s="1744"/>
      <c r="GP114" s="1744"/>
      <c r="GQ114" s="1744"/>
      <c r="GR114" s="1744"/>
      <c r="GS114" s="1745"/>
      <c r="GT114" s="1746"/>
      <c r="GU114" s="1747"/>
      <c r="GV114" s="1736"/>
      <c r="GW114" s="1748" t="n">
        <f aca="false">SUBTOTAL(9,FT114:GV114)</f>
        <v>0</v>
      </c>
      <c r="GX114" s="1738" t="n">
        <f aca="false">SUBTOTAL(9,FT114:GV114)</f>
        <v>0</v>
      </c>
      <c r="GY114" s="1737" t="n">
        <f aca="false">GX114:GX114+IF($B110:$B110=2,0,GY110:GY110)</f>
        <v>0</v>
      </c>
      <c r="GZ114" s="1749"/>
      <c r="HA114" s="1750"/>
      <c r="HB114" s="1751" t="e">
        <f aca="false">'02.24 НГДП по датам'!BA114</f>
        <v>#VALUE!</v>
      </c>
      <c r="HC114" s="1752" t="e">
        <f aca="false">SUBTOTAL(9,GZ114:HB114)</f>
        <v>#VALUE!</v>
      </c>
      <c r="HD114" s="1753" t="n">
        <f aca="false">$HD$3+HD110</f>
        <v>988.78</v>
      </c>
      <c r="HE114" s="1754" t="n">
        <f aca="false">$HE$3+HE110</f>
        <v>311.22</v>
      </c>
      <c r="HF114" s="1831" t="n">
        <f aca="false">SUM(HD114:HE114)</f>
        <v>1300</v>
      </c>
      <c r="HG114" s="1757"/>
      <c r="HH114" s="1757"/>
      <c r="HI114" s="1758"/>
      <c r="HJ114" s="1744"/>
      <c r="HK114" s="1744"/>
      <c r="HL114" s="1744"/>
      <c r="HM114" s="1744"/>
      <c r="HN114" s="1744"/>
      <c r="HO114" s="1744"/>
      <c r="HP114" s="1744"/>
      <c r="HQ114" s="1744"/>
      <c r="HR114" s="1744"/>
      <c r="HS114" s="1744"/>
      <c r="HT114" s="1744"/>
      <c r="HU114" s="1744"/>
      <c r="HV114" s="1744"/>
      <c r="HW114" s="1744"/>
      <c r="HX114" s="1744"/>
      <c r="HY114" s="1744"/>
      <c r="HZ114" s="1745"/>
      <c r="IA114" s="1746"/>
      <c r="IB114" s="1747"/>
      <c r="IC114" s="1736"/>
      <c r="ID114" s="1737" t="n">
        <f aca="false">SUBTOTAL(9,HG114:IC114)</f>
        <v>0</v>
      </c>
      <c r="IE114" s="1748" t="n">
        <f aca="false">ID114:ID114+IF($B110:$B110=2,0,IE110:IE110)</f>
        <v>192</v>
      </c>
      <c r="IF114" s="1759"/>
      <c r="IG114" s="1759"/>
      <c r="IH114" s="1760"/>
      <c r="II114" s="1761"/>
      <c r="IJ114" s="1762"/>
      <c r="IK114" s="1763" t="n">
        <f aca="false">SUBTOTAL(9,IF114:IJ114)</f>
        <v>0</v>
      </c>
      <c r="IL114" s="1764" t="n">
        <f aca="false">IK114:IK114+IF($B110:$B110=2,0,IL110:IL110)</f>
        <v>0</v>
      </c>
      <c r="IM114" s="1765"/>
      <c r="IN114" s="1765"/>
      <c r="IO114" s="1732"/>
      <c r="IP114" s="1732"/>
      <c r="IQ114" s="1732"/>
      <c r="IR114" s="1732"/>
      <c r="IS114" s="1732"/>
      <c r="IT114" s="1732"/>
      <c r="IU114" s="1732"/>
      <c r="IV114" s="1733"/>
      <c r="IW114" s="1734"/>
      <c r="IX114" s="1735"/>
      <c r="IY114" s="1736"/>
      <c r="IZ114" s="1737" t="n">
        <f aca="false">SUBTOTAL(9,IM114:IY114)</f>
        <v>0</v>
      </c>
      <c r="JA114" s="1738" t="n">
        <f aca="false">IZ114:IZ114+IF($B110:$B110=2,0,JA110:JA110)</f>
        <v>24.8</v>
      </c>
      <c r="JB114" s="1766"/>
      <c r="JC114" s="1767" t="e">
        <f aca="false">'02.24 НГДП по датам'!BT114</f>
        <v>#VALUE!</v>
      </c>
      <c r="JD114" s="1834" t="n">
        <f aca="false">$JD$14</f>
        <v>0</v>
      </c>
      <c r="JE114" s="1769" t="e">
        <f aca="false">SUBTOTAL(9,JB114:JD114)</f>
        <v>#VALUE!</v>
      </c>
      <c r="JF114" s="1770" t="n">
        <f aca="false">SUMIF($C$5:JE$5,"Накопленный эффект, т/сут",$C114:JE114)+SUMIF($C$5:JE$5,"Нараст.  по потенциалу",$C114:JE114)-SUMIF($C$5:JE$5,"Нараст. по остановкам",$C114:JE114)-SUMIF($C$5:JE$5,"ИТОГО перевод в ППД",$C114:JE114)-SUMIF($C$5:JE$5,"ИТОГО  нерент, по распоряж.",$C114:JE114)-SUMIF($C$5:JE$5,"ИТОГО ост. дебит от ЗБС, Углуб., ПВЛГ/ПНЛГ",$C114:JE114)</f>
        <v>1352.2</v>
      </c>
      <c r="JG114" s="1771"/>
      <c r="JH114" s="1771"/>
      <c r="JI114" s="1771"/>
      <c r="JJ114" s="1772"/>
      <c r="JK114" s="1773"/>
      <c r="JL114" s="1763" t="n">
        <f aca="false">SUBTOTAL(9,JG114:JJ114)</f>
        <v>0</v>
      </c>
      <c r="JM114" s="1664"/>
      <c r="JN114" s="1665"/>
      <c r="JO114" s="1666"/>
      <c r="JP114" s="1774" t="n">
        <f aca="false">JP$4:JP$4+SUMIF($C$5:JL$5,"Нараст. по остановкам",$C114:JL114)-SUMIF($C$5:JL$5,"Нараст.  по потенциалу",$C114:JL114)</f>
        <v>844.705</v>
      </c>
      <c r="JQ114" s="1775" t="n">
        <f aca="false">'02.24 ННГ без НГДП по датам'!JP114</f>
        <v>762.812</v>
      </c>
      <c r="JR114" s="1776" t="n">
        <f aca="false">'02.24 НГДП по датам'!CB114</f>
        <v>81.893</v>
      </c>
    </row>
    <row r="115" customFormat="false" ht="1.5" hidden="false" customHeight="true" outlineLevel="0" collapsed="false">
      <c r="A115" s="1777"/>
      <c r="B115" s="1777"/>
      <c r="C115" s="1778"/>
      <c r="D115" s="1778"/>
      <c r="E115" s="1778"/>
      <c r="F115" s="1778"/>
      <c r="G115" s="1779"/>
      <c r="H115" s="1779"/>
      <c r="I115" s="1779"/>
      <c r="J115" s="1779"/>
      <c r="K115" s="1779"/>
      <c r="L115" s="1779"/>
      <c r="M115" s="1779"/>
      <c r="N115" s="1779"/>
      <c r="O115" s="1779"/>
      <c r="P115" s="1779"/>
      <c r="Q115" s="1779"/>
      <c r="R115" s="1779"/>
      <c r="S115" s="1779"/>
      <c r="T115" s="1779"/>
      <c r="U115" s="1779"/>
      <c r="V115" s="1779"/>
      <c r="W115" s="1779"/>
      <c r="X115" s="1780"/>
      <c r="Y115" s="1781"/>
      <c r="Z115" s="1782"/>
      <c r="AA115" s="1783"/>
      <c r="AB115" s="1783"/>
      <c r="AC115" s="1884"/>
      <c r="AD115" s="1784"/>
      <c r="AE115" s="1779"/>
      <c r="AF115" s="1779"/>
      <c r="AG115" s="1779"/>
      <c r="AH115" s="1779"/>
      <c r="AI115" s="1779"/>
      <c r="AJ115" s="1779"/>
      <c r="AK115" s="1779"/>
      <c r="AL115" s="1779"/>
      <c r="AM115" s="1779"/>
      <c r="AN115" s="1779"/>
      <c r="AO115" s="1779"/>
      <c r="AP115" s="1780"/>
      <c r="AQ115" s="1781"/>
      <c r="AR115" s="1782"/>
      <c r="AS115" s="1783"/>
      <c r="AT115" s="1783"/>
      <c r="AU115" s="1778"/>
      <c r="AV115" s="1778"/>
      <c r="AW115" s="1785"/>
      <c r="AX115" s="1779"/>
      <c r="AY115" s="1779"/>
      <c r="AZ115" s="1779"/>
      <c r="BA115" s="1779"/>
      <c r="BB115" s="1779"/>
      <c r="BC115" s="1779"/>
      <c r="BD115" s="1779"/>
      <c r="BE115" s="1779"/>
      <c r="BF115" s="1779"/>
      <c r="BG115" s="1779"/>
      <c r="BH115" s="1779"/>
      <c r="BI115" s="1779"/>
      <c r="BJ115" s="1779"/>
      <c r="BK115" s="1779"/>
      <c r="BL115" s="1779"/>
      <c r="BM115" s="1779"/>
      <c r="BN115" s="1779"/>
      <c r="BO115" s="1779"/>
      <c r="BP115" s="1779"/>
      <c r="BQ115" s="1779"/>
      <c r="BR115" s="1780"/>
      <c r="BS115" s="1781"/>
      <c r="BT115" s="1782"/>
      <c r="BU115" s="1783"/>
      <c r="BV115" s="1783"/>
      <c r="BW115" s="1784"/>
      <c r="BX115" s="1779"/>
      <c r="BY115" s="1779"/>
      <c r="BZ115" s="1779"/>
      <c r="CA115" s="1779"/>
      <c r="CB115" s="1779"/>
      <c r="CC115" s="1779"/>
      <c r="CD115" s="1779"/>
      <c r="CE115" s="1779"/>
      <c r="CF115" s="1779"/>
      <c r="CG115" s="1779"/>
      <c r="CH115" s="1779"/>
      <c r="CI115" s="1779"/>
      <c r="CJ115" s="1780"/>
      <c r="CK115" s="1781"/>
      <c r="CL115" s="1782"/>
      <c r="CM115" s="1783"/>
      <c r="CN115" s="1783"/>
      <c r="CO115" s="1783"/>
      <c r="CP115" s="1783"/>
      <c r="CQ115" s="1779"/>
      <c r="CR115" s="1779"/>
      <c r="CS115" s="1779"/>
      <c r="CT115" s="1779"/>
      <c r="CU115" s="1779"/>
      <c r="CV115" s="1779"/>
      <c r="CW115" s="1779"/>
      <c r="CX115" s="1779"/>
      <c r="CY115" s="1779"/>
      <c r="CZ115" s="1779"/>
      <c r="DA115" s="1779"/>
      <c r="DB115" s="1779"/>
      <c r="DC115" s="1779"/>
      <c r="DD115" s="1780"/>
      <c r="DE115" s="1781"/>
      <c r="DF115" s="1782"/>
      <c r="DG115" s="1783"/>
      <c r="DH115" s="1783"/>
      <c r="DI115" s="1852"/>
      <c r="DJ115" s="1779"/>
      <c r="DK115" s="1779"/>
      <c r="DL115" s="1779"/>
      <c r="DM115" s="1779"/>
      <c r="DN115" s="1779"/>
      <c r="DO115" s="1779"/>
      <c r="DP115" s="1779"/>
      <c r="DQ115" s="1779"/>
      <c r="DR115" s="1779"/>
      <c r="DS115" s="1779"/>
      <c r="DT115" s="1779"/>
      <c r="DU115" s="1779"/>
      <c r="DV115" s="1780"/>
      <c r="DW115" s="1781"/>
      <c r="DX115" s="1782"/>
      <c r="DY115" s="1783"/>
      <c r="DZ115" s="1783"/>
      <c r="EA115" s="1779"/>
      <c r="EB115" s="1779"/>
      <c r="EC115" s="1779"/>
      <c r="ED115" s="1779"/>
      <c r="EE115" s="1779"/>
      <c r="EF115" s="1779"/>
      <c r="EG115" s="1779"/>
      <c r="EH115" s="1779"/>
      <c r="EI115" s="1779"/>
      <c r="EJ115" s="1779"/>
      <c r="EK115" s="1779"/>
      <c r="EL115" s="1779"/>
      <c r="EM115" s="1779"/>
      <c r="EN115" s="1779"/>
      <c r="EO115" s="1779"/>
      <c r="EP115" s="1779"/>
      <c r="EQ115" s="1779"/>
      <c r="ER115" s="1779"/>
      <c r="ES115" s="1779"/>
      <c r="ET115" s="1779"/>
      <c r="EU115" s="1779"/>
      <c r="EV115" s="1779"/>
      <c r="EW115" s="1779"/>
      <c r="EX115" s="1779"/>
      <c r="EY115" s="1779"/>
      <c r="EZ115" s="1780"/>
      <c r="FA115" s="1781"/>
      <c r="FB115" s="1782"/>
      <c r="FC115" s="1783"/>
      <c r="FD115" s="1783"/>
      <c r="FE115" s="1779"/>
      <c r="FF115" s="1779"/>
      <c r="FG115" s="1779"/>
      <c r="FH115" s="1779"/>
      <c r="FI115" s="1779"/>
      <c r="FJ115" s="1779"/>
      <c r="FK115" s="1779"/>
      <c r="FL115" s="1779"/>
      <c r="FM115" s="1779"/>
      <c r="FN115" s="1779"/>
      <c r="FO115" s="1780"/>
      <c r="FP115" s="1781"/>
      <c r="FQ115" s="1782"/>
      <c r="FR115" s="1783"/>
      <c r="FS115" s="1783"/>
      <c r="FT115" s="1779"/>
      <c r="FU115" s="1779"/>
      <c r="FV115" s="1888"/>
      <c r="FW115" s="1779"/>
      <c r="FX115" s="1779"/>
      <c r="FY115" s="1779"/>
      <c r="FZ115" s="1779"/>
      <c r="GA115" s="1779"/>
      <c r="GB115" s="1779"/>
      <c r="GC115" s="1779"/>
      <c r="GD115" s="1779"/>
      <c r="GE115" s="1779"/>
      <c r="GF115" s="1779"/>
      <c r="GG115" s="1779"/>
      <c r="GH115" s="1779"/>
      <c r="GI115" s="1779"/>
      <c r="GJ115" s="1779"/>
      <c r="GK115" s="1779"/>
      <c r="GL115" s="1779"/>
      <c r="GM115" s="1779"/>
      <c r="GN115" s="1779"/>
      <c r="GO115" s="1779"/>
      <c r="GP115" s="1779"/>
      <c r="GQ115" s="1779"/>
      <c r="GR115" s="1779"/>
      <c r="GS115" s="1779"/>
      <c r="GT115" s="1780"/>
      <c r="GU115" s="1781"/>
      <c r="GV115" s="1782"/>
      <c r="GW115" s="1783"/>
      <c r="GX115" s="1783"/>
      <c r="GY115" s="1783"/>
      <c r="GZ115" s="1787"/>
      <c r="HA115" s="1787"/>
      <c r="HB115" s="1788"/>
      <c r="HC115" s="1783"/>
      <c r="HD115" s="1783"/>
      <c r="HE115" s="1789"/>
      <c r="HF115" s="1790"/>
      <c r="HG115" s="1791"/>
      <c r="HH115" s="1757"/>
      <c r="HI115" s="1787"/>
      <c r="HJ115" s="1779"/>
      <c r="HK115" s="1779"/>
      <c r="HL115" s="1779"/>
      <c r="HM115" s="1779"/>
      <c r="HN115" s="1779"/>
      <c r="HO115" s="1779"/>
      <c r="HP115" s="1779"/>
      <c r="HQ115" s="1779"/>
      <c r="HR115" s="1779"/>
      <c r="HS115" s="1779"/>
      <c r="HT115" s="1779"/>
      <c r="HU115" s="1779"/>
      <c r="HV115" s="1779"/>
      <c r="HW115" s="1779"/>
      <c r="HX115" s="1779"/>
      <c r="HY115" s="1779"/>
      <c r="HZ115" s="1779"/>
      <c r="IA115" s="1780"/>
      <c r="IB115" s="1781"/>
      <c r="IC115" s="1782"/>
      <c r="ID115" s="1783"/>
      <c r="IE115" s="1783"/>
      <c r="IF115" s="1792"/>
      <c r="IG115" s="1792"/>
      <c r="IH115" s="1792"/>
      <c r="II115" s="1793"/>
      <c r="IJ115" s="1794"/>
      <c r="IK115" s="1792"/>
      <c r="IL115" s="1792"/>
      <c r="IM115" s="1795"/>
      <c r="IN115" s="1795"/>
      <c r="IO115" s="1779"/>
      <c r="IP115" s="1779"/>
      <c r="IQ115" s="1779"/>
      <c r="IR115" s="1779"/>
      <c r="IS115" s="1779"/>
      <c r="IT115" s="1779"/>
      <c r="IU115" s="1779"/>
      <c r="IV115" s="1779"/>
      <c r="IW115" s="1780"/>
      <c r="IX115" s="1781"/>
      <c r="IY115" s="1782"/>
      <c r="IZ115" s="1783"/>
      <c r="JA115" s="1783"/>
      <c r="JB115" s="1779"/>
      <c r="JC115" s="1788"/>
      <c r="JD115" s="1779"/>
      <c r="JE115" s="1783"/>
      <c r="JF115" s="1783"/>
      <c r="JG115" s="1792"/>
      <c r="JH115" s="1792"/>
      <c r="JI115" s="1792"/>
      <c r="JJ115" s="1792"/>
      <c r="JK115" s="1796"/>
      <c r="JL115" s="1792"/>
      <c r="JM115" s="1797"/>
      <c r="JN115" s="1797"/>
      <c r="JO115" s="1798"/>
      <c r="JP115" s="1797"/>
      <c r="JQ115" s="1797"/>
      <c r="JR115" s="1798"/>
    </row>
    <row r="116" customFormat="false" ht="11.25" hidden="false" customHeight="true" outlineLevel="0" collapsed="false">
      <c r="A116" s="1611" t="n">
        <f aca="false">A112+1</f>
        <v>45349</v>
      </c>
      <c r="B116" s="1612" t="s">
        <v>662</v>
      </c>
      <c r="C116" s="1614" t="s">
        <v>200</v>
      </c>
      <c r="D116" s="1614" t="s">
        <v>66</v>
      </c>
      <c r="E116" s="1614" t="s">
        <v>70</v>
      </c>
      <c r="F116" s="1614"/>
      <c r="G116" s="1615"/>
      <c r="H116" s="1615"/>
      <c r="I116" s="1615"/>
      <c r="J116" s="1615"/>
      <c r="K116" s="1615"/>
      <c r="L116" s="1615"/>
      <c r="M116" s="1615"/>
      <c r="N116" s="1615"/>
      <c r="O116" s="1615"/>
      <c r="P116" s="1615"/>
      <c r="Q116" s="1615"/>
      <c r="R116" s="1615"/>
      <c r="S116" s="1615"/>
      <c r="T116" s="1615"/>
      <c r="U116" s="1615"/>
      <c r="V116" s="1615"/>
      <c r="W116" s="1616"/>
      <c r="X116" s="1799"/>
      <c r="Y116" s="1800"/>
      <c r="Z116" s="1801"/>
      <c r="AA116" s="1620"/>
      <c r="AB116" s="1621"/>
      <c r="AC116" s="1622"/>
      <c r="AD116" s="1622"/>
      <c r="AE116" s="1615"/>
      <c r="AF116" s="1615"/>
      <c r="AG116" s="1615"/>
      <c r="AH116" s="1615"/>
      <c r="AI116" s="1615"/>
      <c r="AJ116" s="1615"/>
      <c r="AK116" s="1615"/>
      <c r="AL116" s="1615"/>
      <c r="AM116" s="1615"/>
      <c r="AN116" s="1615"/>
      <c r="AO116" s="1616"/>
      <c r="AP116" s="1799"/>
      <c r="AQ116" s="1800"/>
      <c r="AR116" s="1801"/>
      <c r="AS116" s="1620"/>
      <c r="AT116" s="1621"/>
      <c r="AU116" s="1622"/>
      <c r="AV116" s="1622" t="s">
        <v>479</v>
      </c>
      <c r="AW116" s="1614"/>
      <c r="AX116" s="1615"/>
      <c r="AY116" s="1615"/>
      <c r="AZ116" s="1615"/>
      <c r="BA116" s="1615"/>
      <c r="BB116" s="1615"/>
      <c r="BC116" s="1615"/>
      <c r="BD116" s="1615"/>
      <c r="BE116" s="1615"/>
      <c r="BF116" s="1615"/>
      <c r="BG116" s="1615"/>
      <c r="BH116" s="1615"/>
      <c r="BI116" s="1615"/>
      <c r="BJ116" s="1615"/>
      <c r="BK116" s="1615"/>
      <c r="BL116" s="1615"/>
      <c r="BM116" s="1615"/>
      <c r="BN116" s="1615"/>
      <c r="BO116" s="1615"/>
      <c r="BP116" s="1615"/>
      <c r="BQ116" s="1616"/>
      <c r="BR116" s="1617"/>
      <c r="BS116" s="1618"/>
      <c r="BT116" s="1619"/>
      <c r="BU116" s="1620"/>
      <c r="BV116" s="1621"/>
      <c r="BW116" s="1623"/>
      <c r="BX116" s="1615"/>
      <c r="BY116" s="1615"/>
      <c r="BZ116" s="1615"/>
      <c r="CA116" s="1615"/>
      <c r="CB116" s="1615"/>
      <c r="CC116" s="1615"/>
      <c r="CD116" s="1615"/>
      <c r="CE116" s="1615"/>
      <c r="CF116" s="1615"/>
      <c r="CG116" s="1615"/>
      <c r="CH116" s="1615"/>
      <c r="CI116" s="1616"/>
      <c r="CJ116" s="1799"/>
      <c r="CK116" s="1800"/>
      <c r="CL116" s="1801"/>
      <c r="CM116" s="1620"/>
      <c r="CN116" s="1621"/>
      <c r="CO116" s="1621"/>
      <c r="CP116" s="1621"/>
      <c r="CQ116" s="1627"/>
      <c r="CR116" s="1627"/>
      <c r="CS116" s="1627"/>
      <c r="CT116" s="1627"/>
      <c r="CU116" s="1627"/>
      <c r="CV116" s="1627"/>
      <c r="CW116" s="1627"/>
      <c r="CX116" s="1627"/>
      <c r="CY116" s="1627"/>
      <c r="CZ116" s="1627"/>
      <c r="DA116" s="1627"/>
      <c r="DB116" s="1627"/>
      <c r="DC116" s="1628"/>
      <c r="DD116" s="1803"/>
      <c r="DE116" s="1804"/>
      <c r="DF116" s="1811"/>
      <c r="DG116" s="1624"/>
      <c r="DH116" s="1625"/>
      <c r="DI116" s="1623"/>
      <c r="DJ116" s="1627"/>
      <c r="DK116" s="1627"/>
      <c r="DL116" s="1627"/>
      <c r="DM116" s="1627"/>
      <c r="DN116" s="1627"/>
      <c r="DO116" s="1627"/>
      <c r="DP116" s="1627"/>
      <c r="DQ116" s="1627"/>
      <c r="DR116" s="1627"/>
      <c r="DS116" s="1627"/>
      <c r="DT116" s="1627"/>
      <c r="DU116" s="1628"/>
      <c r="DV116" s="1803"/>
      <c r="DW116" s="1804"/>
      <c r="DX116" s="1811"/>
      <c r="DY116" s="1624"/>
      <c r="DZ116" s="1625"/>
      <c r="EA116" s="1615"/>
      <c r="EB116" s="1627"/>
      <c r="EC116" s="1615"/>
      <c r="ED116" s="1615"/>
      <c r="EE116" s="1615"/>
      <c r="EF116" s="1615"/>
      <c r="EG116" s="1615"/>
      <c r="EH116" s="1615"/>
      <c r="EI116" s="1615"/>
      <c r="EJ116" s="1615"/>
      <c r="EK116" s="1615"/>
      <c r="EL116" s="1615"/>
      <c r="EM116" s="1615"/>
      <c r="EN116" s="1615"/>
      <c r="EO116" s="1615"/>
      <c r="EP116" s="1615"/>
      <c r="EQ116" s="1615"/>
      <c r="ER116" s="1615"/>
      <c r="ES116" s="1615"/>
      <c r="ET116" s="1615"/>
      <c r="EU116" s="1615"/>
      <c r="EV116" s="1615"/>
      <c r="EW116" s="1615"/>
      <c r="EX116" s="1615"/>
      <c r="EY116" s="1616"/>
      <c r="EZ116" s="1799"/>
      <c r="FA116" s="1800"/>
      <c r="FB116" s="1801"/>
      <c r="FC116" s="1624"/>
      <c r="FD116" s="1625"/>
      <c r="FE116" s="1615"/>
      <c r="FF116" s="1615"/>
      <c r="FG116" s="1615"/>
      <c r="FH116" s="1615"/>
      <c r="FI116" s="1615"/>
      <c r="FJ116" s="1615"/>
      <c r="FK116" s="1615"/>
      <c r="FL116" s="1615"/>
      <c r="FM116" s="1615"/>
      <c r="FN116" s="1616"/>
      <c r="FO116" s="1799"/>
      <c r="FP116" s="1800"/>
      <c r="FQ116" s="1801"/>
      <c r="FR116" s="1624"/>
      <c r="FS116" s="1625"/>
      <c r="FT116" s="1837"/>
      <c r="FU116" s="1627"/>
      <c r="FV116" s="1627"/>
      <c r="FW116" s="1627"/>
      <c r="FX116" s="1627"/>
      <c r="FY116" s="1627"/>
      <c r="FZ116" s="1627"/>
      <c r="GA116" s="1627"/>
      <c r="GB116" s="1627"/>
      <c r="GC116" s="1627"/>
      <c r="GD116" s="1627"/>
      <c r="GE116" s="1627"/>
      <c r="GF116" s="1627"/>
      <c r="GG116" s="1627"/>
      <c r="GH116" s="1627"/>
      <c r="GI116" s="1627"/>
      <c r="GJ116" s="1627"/>
      <c r="GK116" s="1627"/>
      <c r="GL116" s="1627"/>
      <c r="GM116" s="1627"/>
      <c r="GN116" s="1627"/>
      <c r="GO116" s="1627"/>
      <c r="GP116" s="1627"/>
      <c r="GQ116" s="1627"/>
      <c r="GR116" s="1627"/>
      <c r="GS116" s="1628"/>
      <c r="GT116" s="1803"/>
      <c r="GU116" s="1804"/>
      <c r="GV116" s="1801"/>
      <c r="GW116" s="1631"/>
      <c r="GX116" s="1621"/>
      <c r="GY116" s="1620"/>
      <c r="GZ116" s="1838"/>
      <c r="HA116" s="1839"/>
      <c r="HB116" s="1807"/>
      <c r="HC116" s="1635"/>
      <c r="HD116" s="1636"/>
      <c r="HE116" s="1841"/>
      <c r="HF116" s="1638"/>
      <c r="HG116" s="1640"/>
      <c r="HH116" s="1640"/>
      <c r="HI116" s="1641"/>
      <c r="HJ116" s="1627"/>
      <c r="HK116" s="1627"/>
      <c r="HL116" s="1627"/>
      <c r="HM116" s="1627"/>
      <c r="HN116" s="1627"/>
      <c r="HO116" s="1627"/>
      <c r="HP116" s="1627"/>
      <c r="HQ116" s="1627"/>
      <c r="HR116" s="1627"/>
      <c r="HS116" s="1627"/>
      <c r="HT116" s="1627"/>
      <c r="HU116" s="1627"/>
      <c r="HV116" s="1627"/>
      <c r="HW116" s="1627"/>
      <c r="HX116" s="1627"/>
      <c r="HY116" s="1627"/>
      <c r="HZ116" s="1628"/>
      <c r="IA116" s="1803"/>
      <c r="IB116" s="1804"/>
      <c r="IC116" s="1801"/>
      <c r="ID116" s="1620"/>
      <c r="IE116" s="1631"/>
      <c r="IF116" s="1642"/>
      <c r="IG116" s="1642"/>
      <c r="IH116" s="1643"/>
      <c r="II116" s="1812"/>
      <c r="IJ116" s="1813"/>
      <c r="IK116" s="1646"/>
      <c r="IL116" s="1647"/>
      <c r="IM116" s="1648"/>
      <c r="IN116" s="1649"/>
      <c r="IO116" s="1650"/>
      <c r="IP116" s="1650"/>
      <c r="IQ116" s="1650"/>
      <c r="IR116" s="1650"/>
      <c r="IS116" s="1650"/>
      <c r="IT116" s="1650"/>
      <c r="IU116" s="1650"/>
      <c r="IV116" s="1651"/>
      <c r="IW116" s="1814"/>
      <c r="IX116" s="1815"/>
      <c r="IY116" s="1816"/>
      <c r="IZ116" s="1620"/>
      <c r="JA116" s="1621"/>
      <c r="JB116" s="1655"/>
      <c r="JC116" s="1807"/>
      <c r="JD116" s="1657"/>
      <c r="JE116" s="1658"/>
      <c r="JF116" s="1659"/>
      <c r="JG116" s="1660"/>
      <c r="JH116" s="1660"/>
      <c r="JI116" s="1660"/>
      <c r="JJ116" s="1661"/>
      <c r="JK116" s="1818"/>
      <c r="JL116" s="1663"/>
      <c r="JM116" s="1664" t="e">
        <f aca="false">JM$4:JM$4+SUMIF($C$5:JL$5,"Нараст. баланс",$C118:JL118)+SUMIF($C$7:JH$7,"Итого (с ВНР)",$C118:JH118)-SUMIF($C$5:JL$5,"Геол. снижение,  т/сут",$C118:JL118)-SUMIF(JJ$7:JL$7,"Итого",JJ118:JL118)-SUMIF($C$7:JL$7,"Итого (с ВСП)",$C118:JL118)</f>
        <v>#VALUE!</v>
      </c>
      <c r="JN116" s="1665" t="n">
        <f aca="false">'02.24 ННГ без НГДП по датам'!JM116:JM118</f>
        <v>23444.366</v>
      </c>
      <c r="JO116" s="1666" t="e">
        <f aca="false">'02.24 НГДП по датам'!CA116:CA118</f>
        <v>#VALUE!</v>
      </c>
      <c r="JP116" s="1667"/>
      <c r="JQ116" s="1668"/>
      <c r="JR116" s="1819"/>
    </row>
    <row r="117" customFormat="false" ht="11.25" hidden="false" customHeight="true" outlineLevel="0" collapsed="false">
      <c r="A117" s="1611"/>
      <c r="B117" s="1670" t="s">
        <v>663</v>
      </c>
      <c r="C117" s="1672" t="n">
        <v>6734</v>
      </c>
      <c r="D117" s="1672" t="n">
        <v>452</v>
      </c>
      <c r="E117" s="1672" t="n">
        <v>793</v>
      </c>
      <c r="F117" s="1672"/>
      <c r="G117" s="1673"/>
      <c r="H117" s="1673"/>
      <c r="I117" s="1673"/>
      <c r="J117" s="1673"/>
      <c r="K117" s="1673"/>
      <c r="L117" s="1673"/>
      <c r="M117" s="1673"/>
      <c r="N117" s="1673"/>
      <c r="O117" s="1673"/>
      <c r="P117" s="1673"/>
      <c r="Q117" s="1673"/>
      <c r="R117" s="1673"/>
      <c r="S117" s="1673"/>
      <c r="T117" s="1673"/>
      <c r="U117" s="1673"/>
      <c r="V117" s="1673"/>
      <c r="W117" s="1674"/>
      <c r="X117" s="1675"/>
      <c r="Y117" s="1676"/>
      <c r="Z117" s="1677"/>
      <c r="AA117" s="1678" t="n">
        <f aca="false">COUNTA(C117:Z117)</f>
        <v>3</v>
      </c>
      <c r="AB117" s="1679"/>
      <c r="AC117" s="1680"/>
      <c r="AD117" s="1680"/>
      <c r="AE117" s="1673"/>
      <c r="AF117" s="1673"/>
      <c r="AG117" s="1673"/>
      <c r="AH117" s="1673"/>
      <c r="AI117" s="1673"/>
      <c r="AJ117" s="1673"/>
      <c r="AK117" s="1673"/>
      <c r="AL117" s="1673"/>
      <c r="AM117" s="1673"/>
      <c r="AN117" s="1673"/>
      <c r="AO117" s="1674"/>
      <c r="AP117" s="1675"/>
      <c r="AQ117" s="1676"/>
      <c r="AR117" s="1677"/>
      <c r="AS117" s="1678" t="n">
        <f aca="false">COUNTA(AC117:AR117)</f>
        <v>0</v>
      </c>
      <c r="AT117" s="1679"/>
      <c r="AU117" s="1680"/>
      <c r="AV117" s="1680" t="n">
        <v>4980</v>
      </c>
      <c r="AW117" s="1680"/>
      <c r="AX117" s="1680"/>
      <c r="AY117" s="1680"/>
      <c r="AZ117" s="1680"/>
      <c r="BA117" s="1680"/>
      <c r="BB117" s="1680"/>
      <c r="BC117" s="1680"/>
      <c r="BD117" s="1680"/>
      <c r="BE117" s="1680"/>
      <c r="BF117" s="1680"/>
      <c r="BG117" s="1680"/>
      <c r="BH117" s="1680"/>
      <c r="BI117" s="1680"/>
      <c r="BJ117" s="1680"/>
      <c r="BK117" s="1680"/>
      <c r="BL117" s="1680"/>
      <c r="BM117" s="1680"/>
      <c r="BN117" s="1680"/>
      <c r="BO117" s="1680"/>
      <c r="BP117" s="1680"/>
      <c r="BQ117" s="1680"/>
      <c r="BR117" s="1681"/>
      <c r="BS117" s="1681"/>
      <c r="BT117" s="1681"/>
      <c r="BU117" s="1678" t="n">
        <f aca="false">COUNTA(AU117:BT117)</f>
        <v>1</v>
      </c>
      <c r="BV117" s="1679"/>
      <c r="BW117" s="1682"/>
      <c r="BX117" s="1673"/>
      <c r="BY117" s="1673"/>
      <c r="BZ117" s="1673"/>
      <c r="CA117" s="1673"/>
      <c r="CB117" s="1673"/>
      <c r="CC117" s="1673"/>
      <c r="CD117" s="1673"/>
      <c r="CE117" s="1673"/>
      <c r="CF117" s="1673"/>
      <c r="CG117" s="1673"/>
      <c r="CH117" s="1673"/>
      <c r="CI117" s="1674"/>
      <c r="CJ117" s="1675"/>
      <c r="CK117" s="1676"/>
      <c r="CL117" s="1677"/>
      <c r="CM117" s="1678" t="n">
        <f aca="false">COUNTA(BW117:CL117)</f>
        <v>0</v>
      </c>
      <c r="CN117" s="1679"/>
      <c r="CO117" s="1679" t="n">
        <f aca="false">AA117+AS117+BU117+CM117</f>
        <v>4</v>
      </c>
      <c r="CP117" s="1679"/>
      <c r="CQ117" s="1686"/>
      <c r="CR117" s="1686"/>
      <c r="CS117" s="1686"/>
      <c r="CT117" s="1686"/>
      <c r="CU117" s="1686"/>
      <c r="CV117" s="1686"/>
      <c r="CW117" s="1686"/>
      <c r="CX117" s="1686"/>
      <c r="CY117" s="1686"/>
      <c r="CZ117" s="1686"/>
      <c r="DA117" s="1686"/>
      <c r="DB117" s="1686"/>
      <c r="DC117" s="1687"/>
      <c r="DD117" s="1688"/>
      <c r="DE117" s="1689"/>
      <c r="DF117" s="1826"/>
      <c r="DG117" s="1683" t="n">
        <f aca="false">SUBTOTAL(9,CQ119:DF119)</f>
        <v>0</v>
      </c>
      <c r="DH117" s="1684"/>
      <c r="DI117" s="1682"/>
      <c r="DJ117" s="1686"/>
      <c r="DK117" s="1686"/>
      <c r="DL117" s="1686"/>
      <c r="DM117" s="1686"/>
      <c r="DN117" s="1686"/>
      <c r="DO117" s="1686"/>
      <c r="DP117" s="1686"/>
      <c r="DQ117" s="1686"/>
      <c r="DR117" s="1686"/>
      <c r="DS117" s="1686"/>
      <c r="DT117" s="1686"/>
      <c r="DU117" s="1687"/>
      <c r="DV117" s="1688"/>
      <c r="DW117" s="1689"/>
      <c r="DX117" s="1826"/>
      <c r="DY117" s="1683" t="n">
        <f aca="false">COUNTA(DI117:DX117)</f>
        <v>0</v>
      </c>
      <c r="DZ117" s="1684"/>
      <c r="EA117" s="1673"/>
      <c r="EB117" s="1686"/>
      <c r="EC117" s="1673"/>
      <c r="ED117" s="1673"/>
      <c r="EE117" s="1673"/>
      <c r="EF117" s="1673"/>
      <c r="EG117" s="1673"/>
      <c r="EH117" s="1673"/>
      <c r="EI117" s="1673"/>
      <c r="EJ117" s="1673"/>
      <c r="EK117" s="1673"/>
      <c r="EL117" s="1673"/>
      <c r="EM117" s="1673"/>
      <c r="EN117" s="1673"/>
      <c r="EO117" s="1673"/>
      <c r="EP117" s="1673"/>
      <c r="EQ117" s="1673"/>
      <c r="ER117" s="1673"/>
      <c r="ES117" s="1673"/>
      <c r="ET117" s="1673"/>
      <c r="EU117" s="1673"/>
      <c r="EV117" s="1673"/>
      <c r="EW117" s="1673"/>
      <c r="EX117" s="1673"/>
      <c r="EY117" s="1674"/>
      <c r="EZ117" s="1675"/>
      <c r="FA117" s="1676"/>
      <c r="FB117" s="1677"/>
      <c r="FC117" s="1683" t="n">
        <f aca="false">COUNTA(EA117:FB117)</f>
        <v>0</v>
      </c>
      <c r="FD117" s="1684"/>
      <c r="FE117" s="1673"/>
      <c r="FF117" s="1673"/>
      <c r="FG117" s="1673"/>
      <c r="FH117" s="1673"/>
      <c r="FI117" s="1673"/>
      <c r="FJ117" s="1673"/>
      <c r="FK117" s="1673"/>
      <c r="FL117" s="1673"/>
      <c r="FM117" s="1673"/>
      <c r="FN117" s="1674"/>
      <c r="FO117" s="1675"/>
      <c r="FP117" s="1676"/>
      <c r="FQ117" s="1677"/>
      <c r="FR117" s="1683" t="n">
        <f aca="false">COUNTA(FE117:FQ117)</f>
        <v>0</v>
      </c>
      <c r="FS117" s="1684"/>
      <c r="FT117" s="1844"/>
      <c r="FU117" s="1686"/>
      <c r="FV117" s="1686"/>
      <c r="FW117" s="1686"/>
      <c r="FX117" s="1686"/>
      <c r="FY117" s="1686"/>
      <c r="FZ117" s="1686"/>
      <c r="GA117" s="1686"/>
      <c r="GB117" s="1686"/>
      <c r="GC117" s="1686"/>
      <c r="GD117" s="1686"/>
      <c r="GE117" s="1686"/>
      <c r="GF117" s="1686"/>
      <c r="GG117" s="1686"/>
      <c r="GH117" s="1686"/>
      <c r="GI117" s="1686"/>
      <c r="GJ117" s="1686"/>
      <c r="GK117" s="1686"/>
      <c r="GL117" s="1686"/>
      <c r="GM117" s="1686"/>
      <c r="GN117" s="1686"/>
      <c r="GO117" s="1686"/>
      <c r="GP117" s="1686"/>
      <c r="GQ117" s="1686"/>
      <c r="GR117" s="1686"/>
      <c r="GS117" s="1687"/>
      <c r="GT117" s="1688"/>
      <c r="GU117" s="1689"/>
      <c r="GV117" s="1677"/>
      <c r="GW117" s="1690" t="n">
        <f aca="false">SUBTOTAL(9,FT119:GV119)</f>
        <v>0</v>
      </c>
      <c r="GX117" s="1679" t="n">
        <f aca="false">SUBTOTAL(9,FT119:GV119)</f>
        <v>0</v>
      </c>
      <c r="GY117" s="1691"/>
      <c r="GZ117" s="1845"/>
      <c r="HA117" s="1846"/>
      <c r="HB117" s="1718"/>
      <c r="HC117" s="1695"/>
      <c r="HD117" s="1696"/>
      <c r="HE117" s="1697"/>
      <c r="HF117" s="1698"/>
      <c r="HG117" s="1700"/>
      <c r="HH117" s="1700"/>
      <c r="HI117" s="1701"/>
      <c r="HJ117" s="1686"/>
      <c r="HK117" s="1686"/>
      <c r="HL117" s="1686"/>
      <c r="HM117" s="1686"/>
      <c r="HN117" s="1686"/>
      <c r="HO117" s="1686"/>
      <c r="HP117" s="1686"/>
      <c r="HQ117" s="1686"/>
      <c r="HR117" s="1686"/>
      <c r="HS117" s="1686"/>
      <c r="HT117" s="1686"/>
      <c r="HU117" s="1686"/>
      <c r="HV117" s="1686"/>
      <c r="HW117" s="1686"/>
      <c r="HX117" s="1686"/>
      <c r="HY117" s="1686"/>
      <c r="HZ117" s="1687"/>
      <c r="IA117" s="1688"/>
      <c r="IB117" s="1689"/>
      <c r="IC117" s="1677"/>
      <c r="ID117" s="1678" t="n">
        <f aca="false">SUBTOTAL(9,HG119:IC119)</f>
        <v>0</v>
      </c>
      <c r="IE117" s="1702"/>
      <c r="IF117" s="1703"/>
      <c r="IG117" s="1703"/>
      <c r="IH117" s="1704"/>
      <c r="II117" s="1705"/>
      <c r="IJ117" s="1706"/>
      <c r="IK117" s="1707" t="n">
        <f aca="false">SUBTOTAL(9,IF119:IJ119)</f>
        <v>0</v>
      </c>
      <c r="IL117" s="1708"/>
      <c r="IM117" s="1709"/>
      <c r="IN117" s="1710"/>
      <c r="IO117" s="1711"/>
      <c r="IP117" s="1711"/>
      <c r="IQ117" s="1711"/>
      <c r="IR117" s="1711"/>
      <c r="IS117" s="1711"/>
      <c r="IT117" s="1711"/>
      <c r="IU117" s="1711"/>
      <c r="IV117" s="1712"/>
      <c r="IW117" s="1713"/>
      <c r="IX117" s="1714"/>
      <c r="IY117" s="1715"/>
      <c r="IZ117" s="1678" t="n">
        <f aca="false">SUBTOTAL(3,IM117:IY117)</f>
        <v>0</v>
      </c>
      <c r="JA117" s="1716"/>
      <c r="JB117" s="1717"/>
      <c r="JC117" s="1718"/>
      <c r="JD117" s="1719"/>
      <c r="JE117" s="1720"/>
      <c r="JF117" s="1721"/>
      <c r="JG117" s="1722"/>
      <c r="JH117" s="1722"/>
      <c r="JI117" s="1722"/>
      <c r="JJ117" s="1723"/>
      <c r="JK117" s="1724"/>
      <c r="JL117" s="1725"/>
      <c r="JM117" s="1664"/>
      <c r="JN117" s="1665"/>
      <c r="JO117" s="1666"/>
      <c r="JP117" s="1726"/>
      <c r="JQ117" s="1727"/>
      <c r="JR117" s="1728"/>
    </row>
    <row r="118" customFormat="false" ht="11.25" hidden="false" customHeight="true" outlineLevel="0" collapsed="false">
      <c r="A118" s="1611"/>
      <c r="B118" s="1729" t="s">
        <v>661</v>
      </c>
      <c r="C118" s="1731" t="n">
        <v>50</v>
      </c>
      <c r="D118" s="1731" t="n">
        <v>35</v>
      </c>
      <c r="E118" s="1731" t="n">
        <v>50</v>
      </c>
      <c r="F118" s="1731"/>
      <c r="G118" s="1732"/>
      <c r="H118" s="1732"/>
      <c r="I118" s="1732"/>
      <c r="J118" s="1732"/>
      <c r="K118" s="1732"/>
      <c r="L118" s="1732"/>
      <c r="M118" s="1732"/>
      <c r="N118" s="1732"/>
      <c r="O118" s="1732"/>
      <c r="P118" s="1732"/>
      <c r="Q118" s="1732"/>
      <c r="R118" s="1732"/>
      <c r="S118" s="1732"/>
      <c r="T118" s="1732"/>
      <c r="U118" s="1732"/>
      <c r="V118" s="1732"/>
      <c r="W118" s="1733"/>
      <c r="X118" s="1734"/>
      <c r="Y118" s="1735"/>
      <c r="Z118" s="1736"/>
      <c r="AA118" s="1737" t="n">
        <f aca="false">SUBTOTAL(9,C118:Z118)</f>
        <v>135</v>
      </c>
      <c r="AB118" s="1738" t="n">
        <f aca="false">AA118+AB114</f>
        <v>1195</v>
      </c>
      <c r="AC118" s="1739"/>
      <c r="AD118" s="1739"/>
      <c r="AE118" s="1732"/>
      <c r="AF118" s="1732"/>
      <c r="AG118" s="1732"/>
      <c r="AH118" s="1732"/>
      <c r="AI118" s="1732"/>
      <c r="AJ118" s="1732"/>
      <c r="AK118" s="1732"/>
      <c r="AL118" s="1732"/>
      <c r="AM118" s="1732"/>
      <c r="AN118" s="1732"/>
      <c r="AO118" s="1733"/>
      <c r="AP118" s="1734"/>
      <c r="AQ118" s="1735"/>
      <c r="AR118" s="1736"/>
      <c r="AS118" s="1737" t="n">
        <f aca="false">SUBTOTAL(9,AC118:AR118)</f>
        <v>0</v>
      </c>
      <c r="AT118" s="1738" t="n">
        <f aca="false">AS118+AT114</f>
        <v>0</v>
      </c>
      <c r="AU118" s="1739"/>
      <c r="AV118" s="1739" t="n">
        <v>20</v>
      </c>
      <c r="AW118" s="1731"/>
      <c r="AX118" s="1732"/>
      <c r="AY118" s="1732"/>
      <c r="AZ118" s="1732"/>
      <c r="BA118" s="1732"/>
      <c r="BB118" s="1732"/>
      <c r="BC118" s="1732"/>
      <c r="BD118" s="1732"/>
      <c r="BE118" s="1732"/>
      <c r="BF118" s="1732"/>
      <c r="BG118" s="1732"/>
      <c r="BH118" s="1732"/>
      <c r="BI118" s="1732"/>
      <c r="BJ118" s="1732"/>
      <c r="BK118" s="1732"/>
      <c r="BL118" s="1732"/>
      <c r="BM118" s="1732"/>
      <c r="BN118" s="1732"/>
      <c r="BO118" s="1732"/>
      <c r="BP118" s="1732"/>
      <c r="BQ118" s="1733"/>
      <c r="BR118" s="1734"/>
      <c r="BS118" s="1735"/>
      <c r="BT118" s="1736"/>
      <c r="BU118" s="1737" t="n">
        <f aca="false">SUBTOTAL(9,AU118:BT118)</f>
        <v>20</v>
      </c>
      <c r="BV118" s="1738" t="n">
        <f aca="false">BU118+BV114</f>
        <v>358</v>
      </c>
      <c r="BW118" s="1740"/>
      <c r="BX118" s="1732"/>
      <c r="BY118" s="1732"/>
      <c r="BZ118" s="1732"/>
      <c r="CA118" s="1732"/>
      <c r="CB118" s="1732"/>
      <c r="CC118" s="1732"/>
      <c r="CD118" s="1732"/>
      <c r="CE118" s="1732"/>
      <c r="CF118" s="1732"/>
      <c r="CG118" s="1732"/>
      <c r="CH118" s="1732"/>
      <c r="CI118" s="1733"/>
      <c r="CJ118" s="1734"/>
      <c r="CK118" s="1735"/>
      <c r="CL118" s="1736"/>
      <c r="CM118" s="1737" t="n">
        <f aca="false">SUBTOTAL(9,BW118:CL118)</f>
        <v>0</v>
      </c>
      <c r="CN118" s="1738" t="n">
        <f aca="false">CM118+CN114</f>
        <v>0</v>
      </c>
      <c r="CO118" s="1738" t="n">
        <f aca="false">AA118+AS118+BU118+CM118</f>
        <v>155</v>
      </c>
      <c r="CP118" s="1738" t="n">
        <f aca="false">CO118+CP114</f>
        <v>1553</v>
      </c>
      <c r="CQ118" s="1744"/>
      <c r="CR118" s="1744"/>
      <c r="CS118" s="1744"/>
      <c r="CT118" s="1744"/>
      <c r="CU118" s="1744"/>
      <c r="CV118" s="1744"/>
      <c r="CW118" s="1744"/>
      <c r="CX118" s="1744"/>
      <c r="CY118" s="1744"/>
      <c r="CZ118" s="1744"/>
      <c r="DA118" s="1744"/>
      <c r="DB118" s="1744"/>
      <c r="DC118" s="1745"/>
      <c r="DD118" s="1746"/>
      <c r="DE118" s="1747"/>
      <c r="DF118" s="1833"/>
      <c r="DG118" s="1741" t="n">
        <f aca="false">SUBTOTAL(9,CQ118:DF118)</f>
        <v>0</v>
      </c>
      <c r="DH118" s="1742" t="n">
        <f aca="false">DG118:DG118+IF($B114:$B114=2,0,DH114:DH114)</f>
        <v>0</v>
      </c>
      <c r="DI118" s="1740"/>
      <c r="DJ118" s="1744"/>
      <c r="DK118" s="1744"/>
      <c r="DL118" s="1744"/>
      <c r="DM118" s="1744"/>
      <c r="DN118" s="1744"/>
      <c r="DO118" s="1744"/>
      <c r="DP118" s="1744"/>
      <c r="DQ118" s="1744"/>
      <c r="DR118" s="1744"/>
      <c r="DS118" s="1744"/>
      <c r="DT118" s="1744"/>
      <c r="DU118" s="1745"/>
      <c r="DV118" s="1746"/>
      <c r="DW118" s="1747"/>
      <c r="DX118" s="1833"/>
      <c r="DY118" s="1741" t="n">
        <f aca="false">SUBTOTAL(9,DI118:DX118)</f>
        <v>0</v>
      </c>
      <c r="DZ118" s="1742" t="n">
        <f aca="false">DY118:DY118+IF($B114:$B114=2,0,DZ114:DZ114)</f>
        <v>0</v>
      </c>
      <c r="EA118" s="1732"/>
      <c r="EB118" s="1732"/>
      <c r="EC118" s="1732"/>
      <c r="ED118" s="1732"/>
      <c r="EE118" s="1732"/>
      <c r="EF118" s="1732"/>
      <c r="EG118" s="1732"/>
      <c r="EH118" s="1732"/>
      <c r="EI118" s="1732"/>
      <c r="EJ118" s="1732"/>
      <c r="EK118" s="1732"/>
      <c r="EL118" s="1732"/>
      <c r="EM118" s="1732"/>
      <c r="EN118" s="1732"/>
      <c r="EO118" s="1732"/>
      <c r="EP118" s="1732"/>
      <c r="EQ118" s="1732"/>
      <c r="ER118" s="1732"/>
      <c r="ES118" s="1732"/>
      <c r="ET118" s="1732"/>
      <c r="EU118" s="1732"/>
      <c r="EV118" s="1732"/>
      <c r="EW118" s="1732"/>
      <c r="EX118" s="1732"/>
      <c r="EY118" s="1733"/>
      <c r="EZ118" s="1734"/>
      <c r="FA118" s="1735"/>
      <c r="FB118" s="1736"/>
      <c r="FC118" s="1741" t="n">
        <f aca="false">SUBTOTAL(9,EA118:FB118)</f>
        <v>0</v>
      </c>
      <c r="FD118" s="1742" t="n">
        <f aca="false">FC118:FC118+IF($B114:$B114=2,0,FD114:FD114)</f>
        <v>171</v>
      </c>
      <c r="FE118" s="1732"/>
      <c r="FF118" s="1732"/>
      <c r="FG118" s="1732"/>
      <c r="FH118" s="1732"/>
      <c r="FI118" s="1732"/>
      <c r="FJ118" s="1732"/>
      <c r="FK118" s="1732"/>
      <c r="FL118" s="1732"/>
      <c r="FM118" s="1732"/>
      <c r="FN118" s="1733"/>
      <c r="FO118" s="1734"/>
      <c r="FP118" s="1735"/>
      <c r="FQ118" s="1736"/>
      <c r="FR118" s="1741" t="n">
        <f aca="false">SUBTOTAL(9,FE118:FQ118)</f>
        <v>0</v>
      </c>
      <c r="FS118" s="1742" t="n">
        <f aca="false">FR118:FR118+IF($B114:$B114=2,0,FS114:FS114)</f>
        <v>0</v>
      </c>
      <c r="FT118" s="1851"/>
      <c r="FU118" s="1744"/>
      <c r="FV118" s="1744"/>
      <c r="FW118" s="1744"/>
      <c r="FX118" s="1744"/>
      <c r="FY118" s="1744"/>
      <c r="FZ118" s="1744"/>
      <c r="GA118" s="1744"/>
      <c r="GB118" s="1744"/>
      <c r="GC118" s="1744"/>
      <c r="GD118" s="1744"/>
      <c r="GE118" s="1744"/>
      <c r="GF118" s="1744"/>
      <c r="GG118" s="1744"/>
      <c r="GH118" s="1744"/>
      <c r="GI118" s="1744"/>
      <c r="GJ118" s="1744"/>
      <c r="GK118" s="1744"/>
      <c r="GL118" s="1744"/>
      <c r="GM118" s="1744"/>
      <c r="GN118" s="1744"/>
      <c r="GO118" s="1744"/>
      <c r="GP118" s="1744"/>
      <c r="GQ118" s="1744"/>
      <c r="GR118" s="1744"/>
      <c r="GS118" s="1745"/>
      <c r="GT118" s="1746"/>
      <c r="GU118" s="1747"/>
      <c r="GV118" s="1736"/>
      <c r="GW118" s="1748" t="n">
        <f aca="false">SUBTOTAL(9,FT118:GV118)</f>
        <v>0</v>
      </c>
      <c r="GX118" s="1738" t="n">
        <f aca="false">SUBTOTAL(9,FT118:GV118)</f>
        <v>0</v>
      </c>
      <c r="GY118" s="1737" t="n">
        <f aca="false">GX118:GX118+IF($B114:$B114=2,0,GY114:GY114)</f>
        <v>0</v>
      </c>
      <c r="GZ118" s="1749"/>
      <c r="HA118" s="1750"/>
      <c r="HB118" s="1751" t="e">
        <f aca="false">'02.24 НГДП по датам'!BA118</f>
        <v>#VALUE!</v>
      </c>
      <c r="HC118" s="1752" t="e">
        <f aca="false">SUBTOTAL(9,GZ118:HB118)</f>
        <v>#VALUE!</v>
      </c>
      <c r="HD118" s="1753" t="n">
        <f aca="false">$HD$3+HD114</f>
        <v>1026.81</v>
      </c>
      <c r="HE118" s="1754" t="n">
        <f aca="false">$HE$3+HE114</f>
        <v>323.19</v>
      </c>
      <c r="HF118" s="1831" t="n">
        <f aca="false">SUM(HD118:HE118)</f>
        <v>1350</v>
      </c>
      <c r="HG118" s="1757"/>
      <c r="HH118" s="1757"/>
      <c r="HI118" s="1758"/>
      <c r="HJ118" s="1744"/>
      <c r="HK118" s="1744"/>
      <c r="HL118" s="1744"/>
      <c r="HM118" s="1744"/>
      <c r="HN118" s="1744"/>
      <c r="HO118" s="1744"/>
      <c r="HP118" s="1744"/>
      <c r="HQ118" s="1744"/>
      <c r="HR118" s="1744"/>
      <c r="HS118" s="1744"/>
      <c r="HT118" s="1744"/>
      <c r="HU118" s="1744"/>
      <c r="HV118" s="1744"/>
      <c r="HW118" s="1744"/>
      <c r="HX118" s="1744"/>
      <c r="HY118" s="1744"/>
      <c r="HZ118" s="1745"/>
      <c r="IA118" s="1746"/>
      <c r="IB118" s="1747"/>
      <c r="IC118" s="1736"/>
      <c r="ID118" s="1737" t="n">
        <f aca="false">SUBTOTAL(9,HG118:IC118)</f>
        <v>0</v>
      </c>
      <c r="IE118" s="1748" t="n">
        <f aca="false">ID118:ID118+IF($B114:$B114=2,0,IE114:IE114)</f>
        <v>192</v>
      </c>
      <c r="IF118" s="1759"/>
      <c r="IG118" s="1759"/>
      <c r="IH118" s="1760"/>
      <c r="II118" s="1761"/>
      <c r="IJ118" s="1762"/>
      <c r="IK118" s="1763" t="n">
        <f aca="false">SUBTOTAL(9,IF118:IJ118)</f>
        <v>0</v>
      </c>
      <c r="IL118" s="1764" t="n">
        <f aca="false">IK118:IK118+IF($B114:$B114=2,0,IL114:IL114)</f>
        <v>0</v>
      </c>
      <c r="IM118" s="1765"/>
      <c r="IN118" s="1765"/>
      <c r="IO118" s="1732"/>
      <c r="IP118" s="1732"/>
      <c r="IQ118" s="1732"/>
      <c r="IR118" s="1732"/>
      <c r="IS118" s="1732"/>
      <c r="IT118" s="1732"/>
      <c r="IU118" s="1732"/>
      <c r="IV118" s="1733"/>
      <c r="IW118" s="1734"/>
      <c r="IX118" s="1735"/>
      <c r="IY118" s="1736"/>
      <c r="IZ118" s="1737" t="n">
        <f aca="false">SUBTOTAL(9,IM118:IY118)</f>
        <v>0</v>
      </c>
      <c r="JA118" s="1738" t="n">
        <f aca="false">IZ118:IZ118+IF($B114:$B114=2,0,JA114:JA114)</f>
        <v>24.8</v>
      </c>
      <c r="JB118" s="1766"/>
      <c r="JC118" s="1767" t="e">
        <f aca="false">'02.24 НГДП по датам'!BT118</f>
        <v>#VALUE!</v>
      </c>
      <c r="JD118" s="1834" t="n">
        <f aca="false">$JD$14</f>
        <v>0</v>
      </c>
      <c r="JE118" s="1769" t="e">
        <f aca="false">SUBTOTAL(9,JB118:JD118)</f>
        <v>#VALUE!</v>
      </c>
      <c r="JF118" s="1770" t="n">
        <f aca="false">SUMIF($C$5:JE$5,"Накопленный эффект, т/сут",$C118:JE118)+SUMIF($C$5:JE$5,"Нараст.  по потенциалу",$C118:JE118)-SUMIF($C$5:JE$5,"Нараст. по остановкам",$C118:JE118)-SUMIF($C$5:JE$5,"ИТОГО перевод в ППД",$C118:JE118)-SUMIF($C$5:JE$5,"ИТОГО  нерент, по распоряж.",$C118:JE118)-SUMIF($C$5:JE$5,"ИТОГО ост. дебит от ЗБС, Углуб., ПВЛГ/ПНЛГ",$C118:JE118)</f>
        <v>1507.2</v>
      </c>
      <c r="JG118" s="1771"/>
      <c r="JH118" s="1771"/>
      <c r="JI118" s="1771"/>
      <c r="JJ118" s="1772"/>
      <c r="JK118" s="1773"/>
      <c r="JL118" s="1763" t="n">
        <f aca="false">SUBTOTAL(9,JG118:JJ118)</f>
        <v>0</v>
      </c>
      <c r="JM118" s="1664"/>
      <c r="JN118" s="1665"/>
      <c r="JO118" s="1666"/>
      <c r="JP118" s="1774" t="n">
        <f aca="false">JP$4:JP$4+SUMIF($C$5:JL$5,"Нараст. по остановкам",$C118:JL118)-SUMIF($C$5:JL$5,"Нараст.  по потенциалу",$C118:JL118)</f>
        <v>844.705</v>
      </c>
      <c r="JQ118" s="1775" t="n">
        <f aca="false">'02.24 ННГ без НГДП по датам'!JP118</f>
        <v>762.812</v>
      </c>
      <c r="JR118" s="1776" t="n">
        <f aca="false">'02.24 НГДП по датам'!CB118</f>
        <v>81.893</v>
      </c>
    </row>
    <row r="119" customFormat="false" ht="1.5" hidden="false" customHeight="true" outlineLevel="0" collapsed="false">
      <c r="A119" s="1777"/>
      <c r="B119" s="1777"/>
      <c r="C119" s="1778"/>
      <c r="D119" s="1778"/>
      <c r="E119" s="1778"/>
      <c r="F119" s="1778"/>
      <c r="G119" s="1779"/>
      <c r="H119" s="1779"/>
      <c r="I119" s="1779"/>
      <c r="J119" s="1779"/>
      <c r="K119" s="1779"/>
      <c r="L119" s="1779"/>
      <c r="M119" s="1779"/>
      <c r="N119" s="1779"/>
      <c r="O119" s="1779"/>
      <c r="P119" s="1779"/>
      <c r="Q119" s="1779"/>
      <c r="R119" s="1779"/>
      <c r="S119" s="1779"/>
      <c r="T119" s="1779"/>
      <c r="U119" s="1779"/>
      <c r="V119" s="1779"/>
      <c r="W119" s="1779"/>
      <c r="X119" s="1780"/>
      <c r="Y119" s="1781"/>
      <c r="Z119" s="1782"/>
      <c r="AA119" s="1783"/>
      <c r="AB119" s="1783"/>
      <c r="AC119" s="1884"/>
      <c r="AD119" s="1784"/>
      <c r="AE119" s="1779"/>
      <c r="AF119" s="1779"/>
      <c r="AG119" s="1779"/>
      <c r="AH119" s="1779"/>
      <c r="AI119" s="1779"/>
      <c r="AJ119" s="1779"/>
      <c r="AK119" s="1779"/>
      <c r="AL119" s="1779"/>
      <c r="AM119" s="1779"/>
      <c r="AN119" s="1779"/>
      <c r="AO119" s="1779"/>
      <c r="AP119" s="1780"/>
      <c r="AQ119" s="1781"/>
      <c r="AR119" s="1782"/>
      <c r="AS119" s="1783"/>
      <c r="AT119" s="1783"/>
      <c r="AU119" s="1778"/>
      <c r="AV119" s="1778"/>
      <c r="AW119" s="1785"/>
      <c r="AX119" s="1779"/>
      <c r="AY119" s="1779"/>
      <c r="AZ119" s="1779"/>
      <c r="BA119" s="1779"/>
      <c r="BB119" s="1779"/>
      <c r="BC119" s="1779"/>
      <c r="BD119" s="1779"/>
      <c r="BE119" s="1779"/>
      <c r="BF119" s="1779"/>
      <c r="BG119" s="1779"/>
      <c r="BH119" s="1779"/>
      <c r="BI119" s="1779"/>
      <c r="BJ119" s="1779"/>
      <c r="BK119" s="1779"/>
      <c r="BL119" s="1779"/>
      <c r="BM119" s="1779"/>
      <c r="BN119" s="1779"/>
      <c r="BO119" s="1779"/>
      <c r="BP119" s="1779"/>
      <c r="BQ119" s="1779"/>
      <c r="BR119" s="1780"/>
      <c r="BS119" s="1781"/>
      <c r="BT119" s="1782"/>
      <c r="BU119" s="1783"/>
      <c r="BV119" s="1783"/>
      <c r="BW119" s="1784"/>
      <c r="BX119" s="1779"/>
      <c r="BY119" s="1779"/>
      <c r="BZ119" s="1779"/>
      <c r="CA119" s="1779"/>
      <c r="CB119" s="1779"/>
      <c r="CC119" s="1779"/>
      <c r="CD119" s="1779"/>
      <c r="CE119" s="1779"/>
      <c r="CF119" s="1779"/>
      <c r="CG119" s="1779"/>
      <c r="CH119" s="1779"/>
      <c r="CI119" s="1779"/>
      <c r="CJ119" s="1780"/>
      <c r="CK119" s="1781"/>
      <c r="CL119" s="1782"/>
      <c r="CM119" s="1783"/>
      <c r="CN119" s="1783"/>
      <c r="CO119" s="1783"/>
      <c r="CP119" s="1783"/>
      <c r="CQ119" s="1779"/>
      <c r="CR119" s="1779"/>
      <c r="CS119" s="1779"/>
      <c r="CT119" s="1779"/>
      <c r="CU119" s="1779"/>
      <c r="CV119" s="1779"/>
      <c r="CW119" s="1779"/>
      <c r="CX119" s="1779"/>
      <c r="CY119" s="1779"/>
      <c r="CZ119" s="1779"/>
      <c r="DA119" s="1779"/>
      <c r="DB119" s="1779"/>
      <c r="DC119" s="1779"/>
      <c r="DD119" s="1780"/>
      <c r="DE119" s="1781"/>
      <c r="DF119" s="1782"/>
      <c r="DG119" s="1783"/>
      <c r="DH119" s="1783"/>
      <c r="DI119" s="1852"/>
      <c r="DJ119" s="1779"/>
      <c r="DK119" s="1779"/>
      <c r="DL119" s="1779"/>
      <c r="DM119" s="1779"/>
      <c r="DN119" s="1779"/>
      <c r="DO119" s="1779"/>
      <c r="DP119" s="1779"/>
      <c r="DQ119" s="1779"/>
      <c r="DR119" s="1779"/>
      <c r="DS119" s="1779"/>
      <c r="DT119" s="1779"/>
      <c r="DU119" s="1779"/>
      <c r="DV119" s="1780"/>
      <c r="DW119" s="1781"/>
      <c r="DX119" s="1782"/>
      <c r="DY119" s="1783"/>
      <c r="DZ119" s="1783"/>
      <c r="EA119" s="1779"/>
      <c r="EB119" s="1779"/>
      <c r="EC119" s="1779"/>
      <c r="ED119" s="1779"/>
      <c r="EE119" s="1779"/>
      <c r="EF119" s="1779"/>
      <c r="EG119" s="1779"/>
      <c r="EH119" s="1779"/>
      <c r="EI119" s="1779"/>
      <c r="EJ119" s="1779"/>
      <c r="EK119" s="1779"/>
      <c r="EL119" s="1779"/>
      <c r="EM119" s="1779"/>
      <c r="EN119" s="1779"/>
      <c r="EO119" s="1779"/>
      <c r="EP119" s="1779"/>
      <c r="EQ119" s="1779"/>
      <c r="ER119" s="1779"/>
      <c r="ES119" s="1779"/>
      <c r="ET119" s="1779"/>
      <c r="EU119" s="1779"/>
      <c r="EV119" s="1779"/>
      <c r="EW119" s="1779"/>
      <c r="EX119" s="1779"/>
      <c r="EY119" s="1779"/>
      <c r="EZ119" s="1780"/>
      <c r="FA119" s="1781"/>
      <c r="FB119" s="1782"/>
      <c r="FC119" s="1783"/>
      <c r="FD119" s="1783"/>
      <c r="FE119" s="1779"/>
      <c r="FF119" s="1779"/>
      <c r="FG119" s="1779"/>
      <c r="FH119" s="1779"/>
      <c r="FI119" s="1779"/>
      <c r="FJ119" s="1779"/>
      <c r="FK119" s="1779"/>
      <c r="FL119" s="1779"/>
      <c r="FM119" s="1779"/>
      <c r="FN119" s="1779"/>
      <c r="FO119" s="1780"/>
      <c r="FP119" s="1781"/>
      <c r="FQ119" s="1782"/>
      <c r="FR119" s="1783"/>
      <c r="FS119" s="1783"/>
      <c r="FT119" s="1779"/>
      <c r="FU119" s="1779"/>
      <c r="FV119" s="1888"/>
      <c r="FW119" s="1779"/>
      <c r="FX119" s="1779"/>
      <c r="FY119" s="1779"/>
      <c r="FZ119" s="1779"/>
      <c r="GA119" s="1779"/>
      <c r="GB119" s="1779"/>
      <c r="GC119" s="1779"/>
      <c r="GD119" s="1779"/>
      <c r="GE119" s="1779"/>
      <c r="GF119" s="1779"/>
      <c r="GG119" s="1779"/>
      <c r="GH119" s="1779"/>
      <c r="GI119" s="1779"/>
      <c r="GJ119" s="1779"/>
      <c r="GK119" s="1779"/>
      <c r="GL119" s="1779"/>
      <c r="GM119" s="1779"/>
      <c r="GN119" s="1779"/>
      <c r="GO119" s="1779"/>
      <c r="GP119" s="1779"/>
      <c r="GQ119" s="1779"/>
      <c r="GR119" s="1779"/>
      <c r="GS119" s="1779"/>
      <c r="GT119" s="1780"/>
      <c r="GU119" s="1781"/>
      <c r="GV119" s="1782"/>
      <c r="GW119" s="1783"/>
      <c r="GX119" s="1783"/>
      <c r="GY119" s="1783"/>
      <c r="GZ119" s="1787"/>
      <c r="HA119" s="1787"/>
      <c r="HB119" s="1788"/>
      <c r="HC119" s="1783"/>
      <c r="HD119" s="1783"/>
      <c r="HE119" s="1789"/>
      <c r="HF119" s="1790"/>
      <c r="HG119" s="1791"/>
      <c r="HH119" s="1757"/>
      <c r="HI119" s="1787"/>
      <c r="HJ119" s="1779"/>
      <c r="HK119" s="1779"/>
      <c r="HL119" s="1779"/>
      <c r="HM119" s="1779"/>
      <c r="HN119" s="1779"/>
      <c r="HO119" s="1779"/>
      <c r="HP119" s="1779"/>
      <c r="HQ119" s="1779"/>
      <c r="HR119" s="1779"/>
      <c r="HS119" s="1779"/>
      <c r="HT119" s="1779"/>
      <c r="HU119" s="1779"/>
      <c r="HV119" s="1779"/>
      <c r="HW119" s="1779"/>
      <c r="HX119" s="1779"/>
      <c r="HY119" s="1779"/>
      <c r="HZ119" s="1779"/>
      <c r="IA119" s="1780"/>
      <c r="IB119" s="1781"/>
      <c r="IC119" s="1782"/>
      <c r="ID119" s="1783"/>
      <c r="IE119" s="1783"/>
      <c r="IF119" s="1792"/>
      <c r="IG119" s="1792"/>
      <c r="IH119" s="1792"/>
      <c r="II119" s="1793"/>
      <c r="IJ119" s="1794"/>
      <c r="IK119" s="1792"/>
      <c r="IL119" s="1792"/>
      <c r="IM119" s="1795"/>
      <c r="IN119" s="1795"/>
      <c r="IO119" s="1779"/>
      <c r="IP119" s="1779"/>
      <c r="IQ119" s="1779"/>
      <c r="IR119" s="1779"/>
      <c r="IS119" s="1779"/>
      <c r="IT119" s="1779"/>
      <c r="IU119" s="1779"/>
      <c r="IV119" s="1779"/>
      <c r="IW119" s="1780"/>
      <c r="IX119" s="1781"/>
      <c r="IY119" s="1782"/>
      <c r="IZ119" s="1783"/>
      <c r="JA119" s="1783"/>
      <c r="JB119" s="1779"/>
      <c r="JC119" s="1788"/>
      <c r="JD119" s="1779"/>
      <c r="JE119" s="1783"/>
      <c r="JF119" s="1783"/>
      <c r="JG119" s="1792"/>
      <c r="JH119" s="1792"/>
      <c r="JI119" s="1792"/>
      <c r="JJ119" s="1792"/>
      <c r="JK119" s="1796"/>
      <c r="JL119" s="1792"/>
      <c r="JM119" s="1797"/>
      <c r="JN119" s="1797"/>
      <c r="JO119" s="1798"/>
      <c r="JP119" s="1797"/>
      <c r="JQ119" s="1797"/>
      <c r="JR119" s="1798"/>
    </row>
    <row r="120" customFormat="false" ht="11.25" hidden="false" customHeight="true" outlineLevel="0" collapsed="false">
      <c r="A120" s="1611" t="n">
        <f aca="false">A116+1</f>
        <v>45350</v>
      </c>
      <c r="B120" s="1612" t="s">
        <v>662</v>
      </c>
      <c r="C120" s="1613"/>
      <c r="D120" s="1614"/>
      <c r="E120" s="1614"/>
      <c r="F120" s="1614" t="s">
        <v>200</v>
      </c>
      <c r="G120" s="1615"/>
      <c r="H120" s="1615"/>
      <c r="I120" s="1615"/>
      <c r="J120" s="1615"/>
      <c r="K120" s="1615"/>
      <c r="L120" s="1615"/>
      <c r="M120" s="1615"/>
      <c r="N120" s="1615"/>
      <c r="O120" s="1615"/>
      <c r="P120" s="1615"/>
      <c r="Q120" s="1615"/>
      <c r="R120" s="1615"/>
      <c r="S120" s="1615"/>
      <c r="T120" s="1615"/>
      <c r="U120" s="1615"/>
      <c r="V120" s="1615"/>
      <c r="W120" s="1616"/>
      <c r="X120" s="1799"/>
      <c r="Y120" s="1800"/>
      <c r="Z120" s="1801"/>
      <c r="AA120" s="1620"/>
      <c r="AB120" s="1621"/>
      <c r="AC120" s="1622"/>
      <c r="AD120" s="1622"/>
      <c r="AE120" s="1615"/>
      <c r="AF120" s="1615"/>
      <c r="AG120" s="1615"/>
      <c r="AH120" s="1615"/>
      <c r="AI120" s="1615"/>
      <c r="AJ120" s="1615"/>
      <c r="AK120" s="1615"/>
      <c r="AL120" s="1615"/>
      <c r="AM120" s="1615"/>
      <c r="AN120" s="1615"/>
      <c r="AO120" s="1616"/>
      <c r="AP120" s="1799"/>
      <c r="AQ120" s="1800"/>
      <c r="AR120" s="1801"/>
      <c r="AS120" s="1620"/>
      <c r="AT120" s="1621"/>
      <c r="AU120" s="1622"/>
      <c r="AV120" s="1622"/>
      <c r="AW120" s="1614" t="s">
        <v>670</v>
      </c>
      <c r="AX120" s="1615"/>
      <c r="AY120" s="1615"/>
      <c r="AZ120" s="1615"/>
      <c r="BA120" s="1615"/>
      <c r="BB120" s="1615"/>
      <c r="BC120" s="1615"/>
      <c r="BD120" s="1615"/>
      <c r="BE120" s="1615"/>
      <c r="BF120" s="1615"/>
      <c r="BG120" s="1615"/>
      <c r="BH120" s="1615"/>
      <c r="BI120" s="1615"/>
      <c r="BJ120" s="1615"/>
      <c r="BK120" s="1615"/>
      <c r="BL120" s="1615"/>
      <c r="BM120" s="1615"/>
      <c r="BN120" s="1615"/>
      <c r="BO120" s="1615"/>
      <c r="BP120" s="1615"/>
      <c r="BQ120" s="1616"/>
      <c r="BR120" s="1617"/>
      <c r="BS120" s="1618"/>
      <c r="BT120" s="1619"/>
      <c r="BU120" s="1620"/>
      <c r="BV120" s="1621"/>
      <c r="BW120" s="1623"/>
      <c r="BX120" s="1615"/>
      <c r="BY120" s="1615"/>
      <c r="BZ120" s="1615"/>
      <c r="CA120" s="1615"/>
      <c r="CB120" s="1615"/>
      <c r="CC120" s="1615"/>
      <c r="CD120" s="1615"/>
      <c r="CE120" s="1615"/>
      <c r="CF120" s="1615"/>
      <c r="CG120" s="1615"/>
      <c r="CH120" s="1615"/>
      <c r="CI120" s="1616"/>
      <c r="CJ120" s="1799"/>
      <c r="CK120" s="1800"/>
      <c r="CL120" s="1801"/>
      <c r="CM120" s="1620"/>
      <c r="CN120" s="1621"/>
      <c r="CO120" s="1621"/>
      <c r="CP120" s="1621"/>
      <c r="CQ120" s="1627"/>
      <c r="CR120" s="1627"/>
      <c r="CS120" s="1627"/>
      <c r="CT120" s="1627"/>
      <c r="CU120" s="1627"/>
      <c r="CV120" s="1627"/>
      <c r="CW120" s="1627"/>
      <c r="CX120" s="1627"/>
      <c r="CY120" s="1627"/>
      <c r="CZ120" s="1627"/>
      <c r="DA120" s="1627"/>
      <c r="DB120" s="1627"/>
      <c r="DC120" s="1628"/>
      <c r="DD120" s="1803"/>
      <c r="DE120" s="1804"/>
      <c r="DF120" s="1811"/>
      <c r="DG120" s="1624"/>
      <c r="DH120" s="1625"/>
      <c r="DI120" s="1623"/>
      <c r="DJ120" s="1627"/>
      <c r="DK120" s="1627"/>
      <c r="DL120" s="1627"/>
      <c r="DM120" s="1627"/>
      <c r="DN120" s="1627"/>
      <c r="DO120" s="1627"/>
      <c r="DP120" s="1627"/>
      <c r="DQ120" s="1627"/>
      <c r="DR120" s="1627"/>
      <c r="DS120" s="1627"/>
      <c r="DT120" s="1627"/>
      <c r="DU120" s="1628"/>
      <c r="DV120" s="1803"/>
      <c r="DW120" s="1804"/>
      <c r="DX120" s="1811"/>
      <c r="DY120" s="1624"/>
      <c r="DZ120" s="1625"/>
      <c r="EA120" s="1615"/>
      <c r="EB120" s="1627"/>
      <c r="EC120" s="1615"/>
      <c r="ED120" s="1615"/>
      <c r="EE120" s="1627"/>
      <c r="EF120" s="1615"/>
      <c r="EG120" s="1615"/>
      <c r="EH120" s="1615"/>
      <c r="EI120" s="1615"/>
      <c r="EJ120" s="1615"/>
      <c r="EK120" s="1615"/>
      <c r="EL120" s="1615"/>
      <c r="EM120" s="1615"/>
      <c r="EN120" s="1615"/>
      <c r="EO120" s="1615"/>
      <c r="EP120" s="1615"/>
      <c r="EQ120" s="1615"/>
      <c r="ER120" s="1615"/>
      <c r="ES120" s="1615"/>
      <c r="ET120" s="1615"/>
      <c r="EU120" s="1615"/>
      <c r="EV120" s="1615"/>
      <c r="EW120" s="1615"/>
      <c r="EX120" s="1615"/>
      <c r="EY120" s="1616"/>
      <c r="EZ120" s="1799"/>
      <c r="FA120" s="1800"/>
      <c r="FB120" s="1801"/>
      <c r="FC120" s="1624"/>
      <c r="FD120" s="1625"/>
      <c r="FE120" s="1615"/>
      <c r="FF120" s="1615"/>
      <c r="FG120" s="1615"/>
      <c r="FH120" s="1615"/>
      <c r="FI120" s="1615"/>
      <c r="FJ120" s="1615"/>
      <c r="FK120" s="1615"/>
      <c r="FL120" s="1615"/>
      <c r="FM120" s="1615"/>
      <c r="FN120" s="1616"/>
      <c r="FO120" s="1799"/>
      <c r="FP120" s="1800"/>
      <c r="FQ120" s="1801"/>
      <c r="FR120" s="1624"/>
      <c r="FS120" s="1625"/>
      <c r="FT120" s="1837"/>
      <c r="FU120" s="1627"/>
      <c r="FV120" s="1627"/>
      <c r="FW120" s="1627"/>
      <c r="FX120" s="1627"/>
      <c r="FY120" s="1627"/>
      <c r="FZ120" s="1627"/>
      <c r="GA120" s="1627"/>
      <c r="GB120" s="1627"/>
      <c r="GC120" s="1627"/>
      <c r="GD120" s="1627"/>
      <c r="GE120" s="1627"/>
      <c r="GF120" s="1627"/>
      <c r="GG120" s="1627"/>
      <c r="GH120" s="1627"/>
      <c r="GI120" s="1627"/>
      <c r="GJ120" s="1627"/>
      <c r="GK120" s="1627"/>
      <c r="GL120" s="1627"/>
      <c r="GM120" s="1627"/>
      <c r="GN120" s="1627"/>
      <c r="GO120" s="1627"/>
      <c r="GP120" s="1627"/>
      <c r="GQ120" s="1627"/>
      <c r="GR120" s="1627"/>
      <c r="GS120" s="1628"/>
      <c r="GT120" s="1803"/>
      <c r="GU120" s="1804"/>
      <c r="GV120" s="1801"/>
      <c r="GW120" s="1631"/>
      <c r="GX120" s="1621"/>
      <c r="GY120" s="1620"/>
      <c r="GZ120" s="1838"/>
      <c r="HA120" s="1839"/>
      <c r="HB120" s="1807"/>
      <c r="HC120" s="1635"/>
      <c r="HD120" s="1636"/>
      <c r="HE120" s="1841"/>
      <c r="HF120" s="1638"/>
      <c r="HG120" s="1640"/>
      <c r="HH120" s="1640"/>
      <c r="HI120" s="1641"/>
      <c r="HJ120" s="1627"/>
      <c r="HK120" s="1627"/>
      <c r="HL120" s="1627"/>
      <c r="HM120" s="1627"/>
      <c r="HN120" s="1627"/>
      <c r="HO120" s="1627"/>
      <c r="HP120" s="1627"/>
      <c r="HQ120" s="1627"/>
      <c r="HR120" s="1627"/>
      <c r="HS120" s="1627"/>
      <c r="HT120" s="1627"/>
      <c r="HU120" s="1627"/>
      <c r="HV120" s="1627"/>
      <c r="HW120" s="1627"/>
      <c r="HX120" s="1627"/>
      <c r="HY120" s="1627"/>
      <c r="HZ120" s="1628"/>
      <c r="IA120" s="1803"/>
      <c r="IB120" s="1804"/>
      <c r="IC120" s="1801"/>
      <c r="ID120" s="1620"/>
      <c r="IE120" s="1631"/>
      <c r="IF120" s="1642"/>
      <c r="IG120" s="1642"/>
      <c r="IH120" s="1643"/>
      <c r="II120" s="1812"/>
      <c r="IJ120" s="1813"/>
      <c r="IK120" s="1646"/>
      <c r="IL120" s="1647"/>
      <c r="IM120" s="1648"/>
      <c r="IN120" s="1649"/>
      <c r="IO120" s="1650"/>
      <c r="IP120" s="1650"/>
      <c r="IQ120" s="1650"/>
      <c r="IR120" s="1650"/>
      <c r="IS120" s="1650"/>
      <c r="IT120" s="1650"/>
      <c r="IU120" s="1650"/>
      <c r="IV120" s="1651"/>
      <c r="IW120" s="1814"/>
      <c r="IX120" s="1815"/>
      <c r="IY120" s="1816"/>
      <c r="IZ120" s="1620"/>
      <c r="JA120" s="1621"/>
      <c r="JB120" s="1655"/>
      <c r="JC120" s="1807"/>
      <c r="JD120" s="1657"/>
      <c r="JE120" s="1658"/>
      <c r="JF120" s="1659"/>
      <c r="JG120" s="1660"/>
      <c r="JH120" s="1660"/>
      <c r="JI120" s="1660"/>
      <c r="JJ120" s="1661"/>
      <c r="JK120" s="1818"/>
      <c r="JL120" s="1663"/>
      <c r="JM120" s="1664" t="e">
        <f aca="false">JM$4:JM$4+SUMIF($C$5:JL$5,"Нараст. баланс",$C122:JL122)+SUMIF($C$7:JH$7,"Итого (с ВНР)",$C122:JH122)-SUMIF($C$5:JL$5,"Геол. снижение,  т/сут",$C122:JL122)-SUMIF(JJ$7:JL$7,"Итого",JJ122:JL122)-SUMIF($C$7:JL$7,"Итого (с ВСП)",$C122:JL122)</f>
        <v>#VALUE!</v>
      </c>
      <c r="JN120" s="1665" t="n">
        <f aca="false">'02.24 ННГ без НГДП по датам'!JM120:JM122</f>
        <v>23455.336</v>
      </c>
      <c r="JO120" s="1666" t="e">
        <f aca="false">'02.24 НГДП по датам'!CA120:CA122</f>
        <v>#VALUE!</v>
      </c>
      <c r="JP120" s="1667"/>
      <c r="JQ120" s="1668"/>
      <c r="JR120" s="1819"/>
    </row>
    <row r="121" customFormat="false" ht="11.25" hidden="false" customHeight="true" outlineLevel="0" collapsed="false">
      <c r="A121" s="1611"/>
      <c r="B121" s="1670" t="s">
        <v>663</v>
      </c>
      <c r="C121" s="1671"/>
      <c r="D121" s="1672"/>
      <c r="E121" s="1672"/>
      <c r="F121" s="1672" t="n">
        <v>6637</v>
      </c>
      <c r="G121" s="1673"/>
      <c r="H121" s="1673"/>
      <c r="I121" s="1673"/>
      <c r="J121" s="1673"/>
      <c r="K121" s="1673"/>
      <c r="L121" s="1673"/>
      <c r="M121" s="1673"/>
      <c r="N121" s="1673"/>
      <c r="O121" s="1673"/>
      <c r="P121" s="1673"/>
      <c r="Q121" s="1673"/>
      <c r="R121" s="1673"/>
      <c r="S121" s="1673"/>
      <c r="T121" s="1673"/>
      <c r="U121" s="1673"/>
      <c r="V121" s="1673"/>
      <c r="W121" s="1674"/>
      <c r="X121" s="1675"/>
      <c r="Y121" s="1676"/>
      <c r="Z121" s="1677"/>
      <c r="AA121" s="1678" t="n">
        <f aca="false">COUNTA(C121:Z121)</f>
        <v>1</v>
      </c>
      <c r="AB121" s="1679"/>
      <c r="AC121" s="1680"/>
      <c r="AD121" s="1680"/>
      <c r="AE121" s="1673"/>
      <c r="AF121" s="1673"/>
      <c r="AG121" s="1673"/>
      <c r="AH121" s="1673"/>
      <c r="AI121" s="1673"/>
      <c r="AJ121" s="1673"/>
      <c r="AK121" s="1673"/>
      <c r="AL121" s="1673"/>
      <c r="AM121" s="1673"/>
      <c r="AN121" s="1673"/>
      <c r="AO121" s="1674"/>
      <c r="AP121" s="1675"/>
      <c r="AQ121" s="1676"/>
      <c r="AR121" s="1677"/>
      <c r="AS121" s="1678" t="n">
        <f aca="false">COUNTA(AC121:AR121)</f>
        <v>0</v>
      </c>
      <c r="AT121" s="1679"/>
      <c r="AU121" s="1680"/>
      <c r="AV121" s="1680"/>
      <c r="AW121" s="1680" t="s">
        <v>671</v>
      </c>
      <c r="AX121" s="1680"/>
      <c r="AY121" s="1680"/>
      <c r="AZ121" s="1680"/>
      <c r="BA121" s="1680"/>
      <c r="BB121" s="1680"/>
      <c r="BC121" s="1680"/>
      <c r="BD121" s="1680"/>
      <c r="BE121" s="1680"/>
      <c r="BF121" s="1680"/>
      <c r="BG121" s="1680"/>
      <c r="BH121" s="1680"/>
      <c r="BI121" s="1680"/>
      <c r="BJ121" s="1680"/>
      <c r="BK121" s="1680"/>
      <c r="BL121" s="1680"/>
      <c r="BM121" s="1680"/>
      <c r="BN121" s="1680"/>
      <c r="BO121" s="1680"/>
      <c r="BP121" s="1680"/>
      <c r="BQ121" s="1680"/>
      <c r="BR121" s="1681"/>
      <c r="BS121" s="1681"/>
      <c r="BT121" s="1681"/>
      <c r="BU121" s="1678" t="n">
        <f aca="false">COUNTA(AU121:BT121)</f>
        <v>1</v>
      </c>
      <c r="BV121" s="1679"/>
      <c r="BW121" s="1682"/>
      <c r="BX121" s="1673"/>
      <c r="BY121" s="1673"/>
      <c r="BZ121" s="1673"/>
      <c r="CA121" s="1673"/>
      <c r="CB121" s="1673"/>
      <c r="CC121" s="1673"/>
      <c r="CD121" s="1673"/>
      <c r="CE121" s="1673"/>
      <c r="CF121" s="1673"/>
      <c r="CG121" s="1673"/>
      <c r="CH121" s="1673"/>
      <c r="CI121" s="1674"/>
      <c r="CJ121" s="1675"/>
      <c r="CK121" s="1676"/>
      <c r="CL121" s="1677"/>
      <c r="CM121" s="1678" t="n">
        <f aca="false">COUNTA(BW121:CL121)</f>
        <v>0</v>
      </c>
      <c r="CN121" s="1679"/>
      <c r="CO121" s="1679" t="n">
        <f aca="false">AA121+AS121+BU121+CM121</f>
        <v>2</v>
      </c>
      <c r="CP121" s="1679"/>
      <c r="CQ121" s="1686"/>
      <c r="CR121" s="1686"/>
      <c r="CS121" s="1686"/>
      <c r="CT121" s="1686"/>
      <c r="CU121" s="1686"/>
      <c r="CV121" s="1686"/>
      <c r="CW121" s="1686"/>
      <c r="CX121" s="1686"/>
      <c r="CY121" s="1686"/>
      <c r="CZ121" s="1686"/>
      <c r="DA121" s="1686"/>
      <c r="DB121" s="1686"/>
      <c r="DC121" s="1687"/>
      <c r="DD121" s="1688"/>
      <c r="DE121" s="1689"/>
      <c r="DF121" s="1826"/>
      <c r="DG121" s="1683" t="n">
        <f aca="false">SUBTOTAL(9,CQ123:DF123)</f>
        <v>0</v>
      </c>
      <c r="DH121" s="1684"/>
      <c r="DI121" s="1682"/>
      <c r="DJ121" s="1686"/>
      <c r="DK121" s="1686"/>
      <c r="DL121" s="1686"/>
      <c r="DM121" s="1686"/>
      <c r="DN121" s="1686"/>
      <c r="DO121" s="1686"/>
      <c r="DP121" s="1686"/>
      <c r="DQ121" s="1686"/>
      <c r="DR121" s="1686"/>
      <c r="DS121" s="1686"/>
      <c r="DT121" s="1686"/>
      <c r="DU121" s="1687"/>
      <c r="DV121" s="1688"/>
      <c r="DW121" s="1689"/>
      <c r="DX121" s="1826"/>
      <c r="DY121" s="1683" t="n">
        <f aca="false">COUNTA(DI121:DX121)</f>
        <v>0</v>
      </c>
      <c r="DZ121" s="1684"/>
      <c r="EA121" s="1673"/>
      <c r="EB121" s="1686"/>
      <c r="EC121" s="1673"/>
      <c r="ED121" s="1673"/>
      <c r="EE121" s="1686"/>
      <c r="EF121" s="1673"/>
      <c r="EG121" s="1673"/>
      <c r="EH121" s="1673"/>
      <c r="EI121" s="1673"/>
      <c r="EJ121" s="1673"/>
      <c r="EK121" s="1673"/>
      <c r="EL121" s="1673"/>
      <c r="EM121" s="1673"/>
      <c r="EN121" s="1673"/>
      <c r="EO121" s="1673"/>
      <c r="EP121" s="1673"/>
      <c r="EQ121" s="1673"/>
      <c r="ER121" s="1673"/>
      <c r="ES121" s="1673"/>
      <c r="ET121" s="1673"/>
      <c r="EU121" s="1673"/>
      <c r="EV121" s="1673"/>
      <c r="EW121" s="1673"/>
      <c r="EX121" s="1673"/>
      <c r="EY121" s="1674"/>
      <c r="EZ121" s="1675"/>
      <c r="FA121" s="1676"/>
      <c r="FB121" s="1677"/>
      <c r="FC121" s="1683" t="n">
        <f aca="false">COUNTA(EA121:FB121)</f>
        <v>0</v>
      </c>
      <c r="FD121" s="1684"/>
      <c r="FE121" s="1673"/>
      <c r="FF121" s="1673"/>
      <c r="FG121" s="1673"/>
      <c r="FH121" s="1673"/>
      <c r="FI121" s="1673"/>
      <c r="FJ121" s="1673"/>
      <c r="FK121" s="1673"/>
      <c r="FL121" s="1673"/>
      <c r="FM121" s="1673"/>
      <c r="FN121" s="1674"/>
      <c r="FO121" s="1675"/>
      <c r="FP121" s="1676"/>
      <c r="FQ121" s="1677"/>
      <c r="FR121" s="1683" t="n">
        <f aca="false">COUNTA(FE121:FQ121)</f>
        <v>0</v>
      </c>
      <c r="FS121" s="1684"/>
      <c r="FT121" s="1844"/>
      <c r="FU121" s="1686"/>
      <c r="FV121" s="1686"/>
      <c r="FW121" s="1686"/>
      <c r="FX121" s="1686"/>
      <c r="FY121" s="1686"/>
      <c r="FZ121" s="1686"/>
      <c r="GA121" s="1686"/>
      <c r="GB121" s="1686"/>
      <c r="GC121" s="1686"/>
      <c r="GD121" s="1686"/>
      <c r="GE121" s="1686"/>
      <c r="GF121" s="1686"/>
      <c r="GG121" s="1686"/>
      <c r="GH121" s="1686"/>
      <c r="GI121" s="1686"/>
      <c r="GJ121" s="1686"/>
      <c r="GK121" s="1686"/>
      <c r="GL121" s="1686"/>
      <c r="GM121" s="1686"/>
      <c r="GN121" s="1686"/>
      <c r="GO121" s="1686"/>
      <c r="GP121" s="1686"/>
      <c r="GQ121" s="1686"/>
      <c r="GR121" s="1686"/>
      <c r="GS121" s="1687"/>
      <c r="GT121" s="1688"/>
      <c r="GU121" s="1689"/>
      <c r="GV121" s="1677"/>
      <c r="GW121" s="1690" t="n">
        <f aca="false">SUBTOTAL(9,FT123:GV123)</f>
        <v>0</v>
      </c>
      <c r="GX121" s="1679" t="n">
        <f aca="false">SUBTOTAL(9,FT123:GV123)</f>
        <v>0</v>
      </c>
      <c r="GY121" s="1691"/>
      <c r="GZ121" s="1845"/>
      <c r="HA121" s="1846"/>
      <c r="HB121" s="1718"/>
      <c r="HC121" s="1695"/>
      <c r="HD121" s="1696"/>
      <c r="HE121" s="1697"/>
      <c r="HF121" s="1698"/>
      <c r="HG121" s="1700"/>
      <c r="HH121" s="1700"/>
      <c r="HI121" s="1701"/>
      <c r="HJ121" s="1686"/>
      <c r="HK121" s="1686"/>
      <c r="HL121" s="1686"/>
      <c r="HM121" s="1686"/>
      <c r="HN121" s="1686"/>
      <c r="HO121" s="1686"/>
      <c r="HP121" s="1686"/>
      <c r="HQ121" s="1686"/>
      <c r="HR121" s="1686"/>
      <c r="HS121" s="1686"/>
      <c r="HT121" s="1686"/>
      <c r="HU121" s="1686"/>
      <c r="HV121" s="1686"/>
      <c r="HW121" s="1686"/>
      <c r="HX121" s="1686"/>
      <c r="HY121" s="1686"/>
      <c r="HZ121" s="1687"/>
      <c r="IA121" s="1688"/>
      <c r="IB121" s="1689"/>
      <c r="IC121" s="1677"/>
      <c r="ID121" s="1678" t="n">
        <f aca="false">SUBTOTAL(9,HG123:IC123)</f>
        <v>0</v>
      </c>
      <c r="IE121" s="1702"/>
      <c r="IF121" s="1703"/>
      <c r="IG121" s="1703"/>
      <c r="IH121" s="1704"/>
      <c r="II121" s="1705"/>
      <c r="IJ121" s="1706"/>
      <c r="IK121" s="1707" t="n">
        <f aca="false">SUBTOTAL(9,IF123:IJ123)</f>
        <v>0</v>
      </c>
      <c r="IL121" s="1708"/>
      <c r="IM121" s="1709"/>
      <c r="IN121" s="1710"/>
      <c r="IO121" s="1711"/>
      <c r="IP121" s="1711"/>
      <c r="IQ121" s="1711"/>
      <c r="IR121" s="1711"/>
      <c r="IS121" s="1711"/>
      <c r="IT121" s="1711"/>
      <c r="IU121" s="1711"/>
      <c r="IV121" s="1712"/>
      <c r="IW121" s="1713"/>
      <c r="IX121" s="1714"/>
      <c r="IY121" s="1715"/>
      <c r="IZ121" s="1678" t="n">
        <f aca="false">SUBTOTAL(3,IM121:IY121)</f>
        <v>0</v>
      </c>
      <c r="JA121" s="1716"/>
      <c r="JB121" s="1717"/>
      <c r="JC121" s="1718"/>
      <c r="JD121" s="1719"/>
      <c r="JE121" s="1720"/>
      <c r="JF121" s="1721"/>
      <c r="JG121" s="1722"/>
      <c r="JH121" s="1722"/>
      <c r="JI121" s="1722"/>
      <c r="JJ121" s="1723"/>
      <c r="JK121" s="1724"/>
      <c r="JL121" s="1725"/>
      <c r="JM121" s="1664"/>
      <c r="JN121" s="1665"/>
      <c r="JO121" s="1666"/>
      <c r="JP121" s="1726"/>
      <c r="JQ121" s="1727"/>
      <c r="JR121" s="1728"/>
    </row>
    <row r="122" customFormat="false" ht="11.25" hidden="false" customHeight="true" outlineLevel="0" collapsed="false">
      <c r="A122" s="1611"/>
      <c r="B122" s="1729" t="s">
        <v>661</v>
      </c>
      <c r="C122" s="1730"/>
      <c r="D122" s="1731"/>
      <c r="E122" s="1731"/>
      <c r="F122" s="1731" t="n">
        <v>50</v>
      </c>
      <c r="G122" s="1732"/>
      <c r="H122" s="1732"/>
      <c r="I122" s="1732"/>
      <c r="J122" s="1732"/>
      <c r="K122" s="1732"/>
      <c r="L122" s="1732"/>
      <c r="M122" s="1732"/>
      <c r="N122" s="1732"/>
      <c r="O122" s="1732"/>
      <c r="P122" s="1732"/>
      <c r="Q122" s="1732"/>
      <c r="R122" s="1732"/>
      <c r="S122" s="1732"/>
      <c r="T122" s="1732"/>
      <c r="U122" s="1732"/>
      <c r="V122" s="1732"/>
      <c r="W122" s="1733"/>
      <c r="X122" s="1734"/>
      <c r="Y122" s="1735"/>
      <c r="Z122" s="1736"/>
      <c r="AA122" s="1737" t="n">
        <f aca="false">SUBTOTAL(9,C122:Z122)</f>
        <v>50</v>
      </c>
      <c r="AB122" s="1738" t="n">
        <f aca="false">AA122+AB118</f>
        <v>1245</v>
      </c>
      <c r="AC122" s="1739"/>
      <c r="AD122" s="1739"/>
      <c r="AE122" s="1732"/>
      <c r="AF122" s="1732"/>
      <c r="AG122" s="1732"/>
      <c r="AH122" s="1732"/>
      <c r="AI122" s="1732"/>
      <c r="AJ122" s="1732"/>
      <c r="AK122" s="1732"/>
      <c r="AL122" s="1732"/>
      <c r="AM122" s="1732"/>
      <c r="AN122" s="1732"/>
      <c r="AO122" s="1733"/>
      <c r="AP122" s="1734"/>
      <c r="AQ122" s="1735"/>
      <c r="AR122" s="1736"/>
      <c r="AS122" s="1737" t="n">
        <f aca="false">SUBTOTAL(9,AC122:AR122)</f>
        <v>0</v>
      </c>
      <c r="AT122" s="1738" t="n">
        <f aca="false">AS122+AT118</f>
        <v>0</v>
      </c>
      <c r="AU122" s="1739"/>
      <c r="AV122" s="1739"/>
      <c r="AW122" s="1731" t="n">
        <v>20</v>
      </c>
      <c r="AX122" s="1732"/>
      <c r="AY122" s="1732"/>
      <c r="AZ122" s="1732"/>
      <c r="BA122" s="1732"/>
      <c r="BB122" s="1732"/>
      <c r="BC122" s="1732"/>
      <c r="BD122" s="1732"/>
      <c r="BE122" s="1732"/>
      <c r="BF122" s="1732"/>
      <c r="BG122" s="1732"/>
      <c r="BH122" s="1732"/>
      <c r="BI122" s="1732"/>
      <c r="BJ122" s="1732"/>
      <c r="BK122" s="1732"/>
      <c r="BL122" s="1732"/>
      <c r="BM122" s="1732"/>
      <c r="BN122" s="1732"/>
      <c r="BO122" s="1732"/>
      <c r="BP122" s="1732"/>
      <c r="BQ122" s="1733"/>
      <c r="BR122" s="1734"/>
      <c r="BS122" s="1735"/>
      <c r="BT122" s="1736"/>
      <c r="BU122" s="1737" t="n">
        <f aca="false">SUBTOTAL(9,AU122:BT122)</f>
        <v>20</v>
      </c>
      <c r="BV122" s="1738" t="n">
        <f aca="false">BU122+BV118</f>
        <v>378</v>
      </c>
      <c r="BW122" s="1740"/>
      <c r="BX122" s="1732"/>
      <c r="BY122" s="1732"/>
      <c r="BZ122" s="1732"/>
      <c r="CA122" s="1732"/>
      <c r="CB122" s="1732"/>
      <c r="CC122" s="1732"/>
      <c r="CD122" s="1732"/>
      <c r="CE122" s="1732"/>
      <c r="CF122" s="1732"/>
      <c r="CG122" s="1732"/>
      <c r="CH122" s="1732"/>
      <c r="CI122" s="1733"/>
      <c r="CJ122" s="1734"/>
      <c r="CK122" s="1735"/>
      <c r="CL122" s="1736"/>
      <c r="CM122" s="1737" t="n">
        <f aca="false">SUBTOTAL(9,BW122:CL122)</f>
        <v>0</v>
      </c>
      <c r="CN122" s="1738" t="n">
        <f aca="false">CM122+CN118</f>
        <v>0</v>
      </c>
      <c r="CO122" s="1738" t="n">
        <f aca="false">AA122+AS122+BU122+CM122</f>
        <v>70</v>
      </c>
      <c r="CP122" s="1738" t="n">
        <f aca="false">CO122+CP118</f>
        <v>1623</v>
      </c>
      <c r="CQ122" s="1744"/>
      <c r="CR122" s="1744"/>
      <c r="CS122" s="1744"/>
      <c r="CT122" s="1744"/>
      <c r="CU122" s="1744"/>
      <c r="CV122" s="1744"/>
      <c r="CW122" s="1744"/>
      <c r="CX122" s="1744"/>
      <c r="CY122" s="1744"/>
      <c r="CZ122" s="1744"/>
      <c r="DA122" s="1744"/>
      <c r="DB122" s="1744"/>
      <c r="DC122" s="1745"/>
      <c r="DD122" s="1746"/>
      <c r="DE122" s="1747"/>
      <c r="DF122" s="1833"/>
      <c r="DG122" s="1741" t="n">
        <f aca="false">SUBTOTAL(9,CQ122:DF122)</f>
        <v>0</v>
      </c>
      <c r="DH122" s="1742" t="n">
        <f aca="false">DG122:DG122+IF($B118:$B118=2,0,DH118:DH118)</f>
        <v>0</v>
      </c>
      <c r="DI122" s="1740"/>
      <c r="DJ122" s="1744"/>
      <c r="DK122" s="1744"/>
      <c r="DL122" s="1744"/>
      <c r="DM122" s="1744"/>
      <c r="DN122" s="1744"/>
      <c r="DO122" s="1744"/>
      <c r="DP122" s="1744"/>
      <c r="DQ122" s="1744"/>
      <c r="DR122" s="1744"/>
      <c r="DS122" s="1744"/>
      <c r="DT122" s="1744"/>
      <c r="DU122" s="1745"/>
      <c r="DV122" s="1746"/>
      <c r="DW122" s="1747"/>
      <c r="DX122" s="1833"/>
      <c r="DY122" s="1741" t="n">
        <f aca="false">SUBTOTAL(9,DI122:DX122)</f>
        <v>0</v>
      </c>
      <c r="DZ122" s="1742" t="n">
        <f aca="false">DY122:DY122+IF($B118:$B118=2,0,DZ118:DZ118)</f>
        <v>0</v>
      </c>
      <c r="EA122" s="1732"/>
      <c r="EB122" s="1732"/>
      <c r="EC122" s="1732" t="n">
        <v>9</v>
      </c>
      <c r="ED122" s="1732" t="n">
        <v>10</v>
      </c>
      <c r="EE122" s="1732" t="n">
        <v>10</v>
      </c>
      <c r="EF122" s="1732"/>
      <c r="EG122" s="1732"/>
      <c r="EH122" s="1732"/>
      <c r="EI122" s="1732"/>
      <c r="EJ122" s="1732"/>
      <c r="EK122" s="1732"/>
      <c r="EL122" s="1732"/>
      <c r="EM122" s="1732"/>
      <c r="EN122" s="1732"/>
      <c r="EO122" s="1732"/>
      <c r="EP122" s="1732"/>
      <c r="EQ122" s="1732"/>
      <c r="ER122" s="1732"/>
      <c r="ES122" s="1732"/>
      <c r="ET122" s="1732"/>
      <c r="EU122" s="1732"/>
      <c r="EV122" s="1732"/>
      <c r="EW122" s="1732"/>
      <c r="EX122" s="1732"/>
      <c r="EY122" s="1733"/>
      <c r="EZ122" s="1734"/>
      <c r="FA122" s="1735"/>
      <c r="FB122" s="1736"/>
      <c r="FC122" s="1741" t="n">
        <f aca="false">SUBTOTAL(9,EA122:FB122)</f>
        <v>29</v>
      </c>
      <c r="FD122" s="1742" t="n">
        <f aca="false">FC122:FC122+IF($B118:$B118=2,0,FD118:FD118)</f>
        <v>200</v>
      </c>
      <c r="FE122" s="1732"/>
      <c r="FF122" s="1732"/>
      <c r="FG122" s="1732"/>
      <c r="FH122" s="1732"/>
      <c r="FI122" s="1732"/>
      <c r="FJ122" s="1732"/>
      <c r="FK122" s="1732"/>
      <c r="FL122" s="1732"/>
      <c r="FM122" s="1732"/>
      <c r="FN122" s="1733"/>
      <c r="FO122" s="1734"/>
      <c r="FP122" s="1735"/>
      <c r="FQ122" s="1736"/>
      <c r="FR122" s="1741" t="n">
        <f aca="false">SUBTOTAL(9,FE122:FQ122)</f>
        <v>0</v>
      </c>
      <c r="FS122" s="1742" t="n">
        <f aca="false">FR122:FR122+IF($B118:$B118=2,0,FS118:FS118)</f>
        <v>0</v>
      </c>
      <c r="FT122" s="1851"/>
      <c r="FU122" s="1744"/>
      <c r="FV122" s="1744"/>
      <c r="FW122" s="1744"/>
      <c r="FX122" s="1744"/>
      <c r="FY122" s="1744"/>
      <c r="FZ122" s="1744"/>
      <c r="GA122" s="1744"/>
      <c r="GB122" s="1744"/>
      <c r="GC122" s="1744"/>
      <c r="GD122" s="1744"/>
      <c r="GE122" s="1744"/>
      <c r="GF122" s="1744"/>
      <c r="GG122" s="1744"/>
      <c r="GH122" s="1744"/>
      <c r="GI122" s="1744"/>
      <c r="GJ122" s="1744"/>
      <c r="GK122" s="1744"/>
      <c r="GL122" s="1744"/>
      <c r="GM122" s="1744"/>
      <c r="GN122" s="1744"/>
      <c r="GO122" s="1744"/>
      <c r="GP122" s="1744"/>
      <c r="GQ122" s="1744"/>
      <c r="GR122" s="1744"/>
      <c r="GS122" s="1745"/>
      <c r="GT122" s="1746"/>
      <c r="GU122" s="1747"/>
      <c r="GV122" s="1736"/>
      <c r="GW122" s="1748" t="n">
        <f aca="false">SUBTOTAL(9,FT122:GV122)</f>
        <v>0</v>
      </c>
      <c r="GX122" s="1738" t="n">
        <f aca="false">SUBTOTAL(9,FT122:GV122)</f>
        <v>0</v>
      </c>
      <c r="GY122" s="1737" t="n">
        <f aca="false">GX122:GX122+IF($B118:$B118=2,0,GY118:GY118)</f>
        <v>0</v>
      </c>
      <c r="GZ122" s="1749"/>
      <c r="HA122" s="1750"/>
      <c r="HB122" s="1751" t="e">
        <f aca="false">'02.24 НГДП по датам'!BA122</f>
        <v>#VALUE!</v>
      </c>
      <c r="HC122" s="1752" t="e">
        <f aca="false">SUBTOTAL(9,GZ122:HB122)</f>
        <v>#VALUE!</v>
      </c>
      <c r="HD122" s="1753" t="n">
        <f aca="false">$HD$3+HD118</f>
        <v>1064.84</v>
      </c>
      <c r="HE122" s="1754" t="n">
        <f aca="false">$HE$3+HE118</f>
        <v>335.16</v>
      </c>
      <c r="HF122" s="1831" t="n">
        <f aca="false">SUM(HD122:HE122)</f>
        <v>1400</v>
      </c>
      <c r="HG122" s="1757"/>
      <c r="HH122" s="1757"/>
      <c r="HI122" s="1758"/>
      <c r="HJ122" s="1744"/>
      <c r="HK122" s="1744"/>
      <c r="HL122" s="1744"/>
      <c r="HM122" s="1744"/>
      <c r="HN122" s="1744"/>
      <c r="HO122" s="1744"/>
      <c r="HP122" s="1744"/>
      <c r="HQ122" s="1744"/>
      <c r="HR122" s="1744"/>
      <c r="HS122" s="1744"/>
      <c r="HT122" s="1744"/>
      <c r="HU122" s="1744"/>
      <c r="HV122" s="1744"/>
      <c r="HW122" s="1744"/>
      <c r="HX122" s="1744"/>
      <c r="HY122" s="1744"/>
      <c r="HZ122" s="1745"/>
      <c r="IA122" s="1746"/>
      <c r="IB122" s="1747"/>
      <c r="IC122" s="1736"/>
      <c r="ID122" s="1737" t="n">
        <f aca="false">SUBTOTAL(9,HG122:IC122)</f>
        <v>0</v>
      </c>
      <c r="IE122" s="1748" t="n">
        <f aca="false">ID122:ID122+IF($B118:$B118=2,0,IE118:IE118)</f>
        <v>192</v>
      </c>
      <c r="IF122" s="1759"/>
      <c r="IG122" s="1759"/>
      <c r="IH122" s="1760"/>
      <c r="II122" s="1761"/>
      <c r="IJ122" s="1762"/>
      <c r="IK122" s="1763" t="n">
        <f aca="false">SUBTOTAL(9,IF122:IJ122)</f>
        <v>0</v>
      </c>
      <c r="IL122" s="1764" t="n">
        <f aca="false">IK122:IK122+IF($B118:$B118=2,0,IL118:IL118)</f>
        <v>0</v>
      </c>
      <c r="IM122" s="1765"/>
      <c r="IN122" s="1765"/>
      <c r="IO122" s="1732"/>
      <c r="IP122" s="1732"/>
      <c r="IQ122" s="1732"/>
      <c r="IR122" s="1732"/>
      <c r="IS122" s="1732"/>
      <c r="IT122" s="1732"/>
      <c r="IU122" s="1732"/>
      <c r="IV122" s="1733"/>
      <c r="IW122" s="1734"/>
      <c r="IX122" s="1735"/>
      <c r="IY122" s="1736"/>
      <c r="IZ122" s="1737" t="n">
        <f aca="false">SUBTOTAL(9,IM122:IY122)</f>
        <v>0</v>
      </c>
      <c r="JA122" s="1738" t="n">
        <f aca="false">IZ122:IZ122+IF($B118:$B118=2,0,JA118:JA118)</f>
        <v>24.8</v>
      </c>
      <c r="JB122" s="1766"/>
      <c r="JC122" s="1767" t="e">
        <f aca="false">'02.24 НГДП по датам'!BT122</f>
        <v>#VALUE!</v>
      </c>
      <c r="JD122" s="1834" t="n">
        <f aca="false">$JD$14</f>
        <v>0</v>
      </c>
      <c r="JE122" s="1769" t="e">
        <f aca="false">SUBTOTAL(9,JB122:JD122)</f>
        <v>#VALUE!</v>
      </c>
      <c r="JF122" s="1770" t="n">
        <f aca="false">SUMIF($C$5:JE$5,"Накопленный эффект, т/сут",$C122:JE122)+SUMIF($C$5:JE$5,"Нараст.  по потенциалу",$C122:JE122)-SUMIF($C$5:JE$5,"Нараст. по остановкам",$C122:JE122)-SUMIF($C$5:JE$5,"ИТОГО перевод в ППД",$C122:JE122)-SUMIF($C$5:JE$5,"ИТОГО  нерент, по распоряж.",$C122:JE122)-SUMIF($C$5:JE$5,"ИТОГО ост. дебит от ЗБС, Углуб., ПВЛГ/ПНЛГ",$C122:JE122)</f>
        <v>1606.2</v>
      </c>
      <c r="JG122" s="1771"/>
      <c r="JH122" s="1771"/>
      <c r="JI122" s="1771"/>
      <c r="JJ122" s="1772"/>
      <c r="JK122" s="1773"/>
      <c r="JL122" s="1763" t="n">
        <f aca="false">SUBTOTAL(9,JG122:JJ122)</f>
        <v>0</v>
      </c>
      <c r="JM122" s="1664"/>
      <c r="JN122" s="1665"/>
      <c r="JO122" s="1666"/>
      <c r="JP122" s="1774" t="n">
        <f aca="false">JP$4:JP$4+SUMIF($C$5:JL$5,"Нараст. по остановкам",$C122:JL122)-SUMIF($C$5:JL$5,"Нараст.  по потенциалу",$C122:JL122)</f>
        <v>844.705</v>
      </c>
      <c r="JQ122" s="1775" t="n">
        <f aca="false">'02.24 ННГ без НГДП по датам'!JP122</f>
        <v>812.812</v>
      </c>
      <c r="JR122" s="1776" t="n">
        <f aca="false">'02.24 НГДП по датам'!CB122</f>
        <v>31.893</v>
      </c>
    </row>
    <row r="123" customFormat="false" ht="1.5" hidden="false" customHeight="true" outlineLevel="0" collapsed="false">
      <c r="A123" s="1777"/>
      <c r="B123" s="1777"/>
      <c r="C123" s="1778"/>
      <c r="D123" s="1778"/>
      <c r="E123" s="1778"/>
      <c r="F123" s="1778"/>
      <c r="G123" s="1779"/>
      <c r="H123" s="1779"/>
      <c r="I123" s="1779"/>
      <c r="J123" s="1779"/>
      <c r="K123" s="1779"/>
      <c r="L123" s="1779"/>
      <c r="M123" s="1779"/>
      <c r="N123" s="1779"/>
      <c r="O123" s="1779"/>
      <c r="P123" s="1779"/>
      <c r="Q123" s="1779"/>
      <c r="R123" s="1779"/>
      <c r="S123" s="1779"/>
      <c r="T123" s="1779"/>
      <c r="U123" s="1779"/>
      <c r="V123" s="1779"/>
      <c r="W123" s="1779"/>
      <c r="X123" s="1780"/>
      <c r="Y123" s="1781"/>
      <c r="Z123" s="1782"/>
      <c r="AA123" s="1783"/>
      <c r="AB123" s="1783"/>
      <c r="AC123" s="1884"/>
      <c r="AD123" s="1784"/>
      <c r="AE123" s="1779"/>
      <c r="AF123" s="1779"/>
      <c r="AG123" s="1779"/>
      <c r="AH123" s="1779"/>
      <c r="AI123" s="1779"/>
      <c r="AJ123" s="1779"/>
      <c r="AK123" s="1779"/>
      <c r="AL123" s="1779"/>
      <c r="AM123" s="1779"/>
      <c r="AN123" s="1779"/>
      <c r="AO123" s="1779"/>
      <c r="AP123" s="1780"/>
      <c r="AQ123" s="1781"/>
      <c r="AR123" s="1782"/>
      <c r="AS123" s="1783"/>
      <c r="AT123" s="1783"/>
      <c r="AU123" s="1778"/>
      <c r="AV123" s="1778"/>
      <c r="AW123" s="1785"/>
      <c r="AX123" s="1779"/>
      <c r="AY123" s="1779"/>
      <c r="AZ123" s="1779"/>
      <c r="BA123" s="1779"/>
      <c r="BB123" s="1779"/>
      <c r="BC123" s="1779"/>
      <c r="BD123" s="1779"/>
      <c r="BE123" s="1779"/>
      <c r="BF123" s="1779"/>
      <c r="BG123" s="1779"/>
      <c r="BH123" s="1779"/>
      <c r="BI123" s="1779"/>
      <c r="BJ123" s="1779"/>
      <c r="BK123" s="1779"/>
      <c r="BL123" s="1779"/>
      <c r="BM123" s="1779"/>
      <c r="BN123" s="1779"/>
      <c r="BO123" s="1779"/>
      <c r="BP123" s="1779"/>
      <c r="BQ123" s="1779"/>
      <c r="BR123" s="1780"/>
      <c r="BS123" s="1781"/>
      <c r="BT123" s="1782"/>
      <c r="BU123" s="1783"/>
      <c r="BV123" s="1783"/>
      <c r="BW123" s="1784"/>
      <c r="BX123" s="1779"/>
      <c r="BY123" s="1779"/>
      <c r="BZ123" s="1779"/>
      <c r="CA123" s="1779"/>
      <c r="CB123" s="1779"/>
      <c r="CC123" s="1779"/>
      <c r="CD123" s="1779"/>
      <c r="CE123" s="1779"/>
      <c r="CF123" s="1779"/>
      <c r="CG123" s="1779"/>
      <c r="CH123" s="1779"/>
      <c r="CI123" s="1779"/>
      <c r="CJ123" s="1780"/>
      <c r="CK123" s="1781"/>
      <c r="CL123" s="1782"/>
      <c r="CM123" s="1783"/>
      <c r="CN123" s="1783"/>
      <c r="CO123" s="1783"/>
      <c r="CP123" s="1783"/>
      <c r="CQ123" s="1779"/>
      <c r="CR123" s="1779"/>
      <c r="CS123" s="1779"/>
      <c r="CT123" s="1779"/>
      <c r="CU123" s="1779"/>
      <c r="CV123" s="1779"/>
      <c r="CW123" s="1779"/>
      <c r="CX123" s="1779"/>
      <c r="CY123" s="1779"/>
      <c r="CZ123" s="1779"/>
      <c r="DA123" s="1779"/>
      <c r="DB123" s="1779"/>
      <c r="DC123" s="1779"/>
      <c r="DD123" s="1780"/>
      <c r="DE123" s="1781"/>
      <c r="DF123" s="1782"/>
      <c r="DG123" s="1783"/>
      <c r="DH123" s="1783"/>
      <c r="DI123" s="1852"/>
      <c r="DJ123" s="1779"/>
      <c r="DK123" s="1779"/>
      <c r="DL123" s="1779"/>
      <c r="DM123" s="1779"/>
      <c r="DN123" s="1779"/>
      <c r="DO123" s="1779"/>
      <c r="DP123" s="1779"/>
      <c r="DQ123" s="1779"/>
      <c r="DR123" s="1779"/>
      <c r="DS123" s="1779"/>
      <c r="DT123" s="1779"/>
      <c r="DU123" s="1779"/>
      <c r="DV123" s="1780"/>
      <c r="DW123" s="1781"/>
      <c r="DX123" s="1782"/>
      <c r="DY123" s="1783"/>
      <c r="DZ123" s="1783"/>
      <c r="EA123" s="1779"/>
      <c r="EB123" s="1779"/>
      <c r="EC123" s="1779"/>
      <c r="ED123" s="1779"/>
      <c r="EE123" s="1779"/>
      <c r="EF123" s="1779"/>
      <c r="EG123" s="1779"/>
      <c r="EH123" s="1779"/>
      <c r="EI123" s="1779"/>
      <c r="EJ123" s="1779"/>
      <c r="EK123" s="1779"/>
      <c r="EL123" s="1779"/>
      <c r="EM123" s="1779"/>
      <c r="EN123" s="1779"/>
      <c r="EO123" s="1779"/>
      <c r="EP123" s="1779"/>
      <c r="EQ123" s="1779"/>
      <c r="ER123" s="1779"/>
      <c r="ES123" s="1779"/>
      <c r="ET123" s="1779"/>
      <c r="EU123" s="1779"/>
      <c r="EV123" s="1779"/>
      <c r="EW123" s="1779"/>
      <c r="EX123" s="1779"/>
      <c r="EY123" s="1779"/>
      <c r="EZ123" s="1780"/>
      <c r="FA123" s="1781"/>
      <c r="FB123" s="1782"/>
      <c r="FC123" s="1783"/>
      <c r="FD123" s="1783"/>
      <c r="FE123" s="1779"/>
      <c r="FF123" s="1779"/>
      <c r="FG123" s="1779"/>
      <c r="FH123" s="1779"/>
      <c r="FI123" s="1779"/>
      <c r="FJ123" s="1779"/>
      <c r="FK123" s="1779"/>
      <c r="FL123" s="1779"/>
      <c r="FM123" s="1779"/>
      <c r="FN123" s="1779"/>
      <c r="FO123" s="1780"/>
      <c r="FP123" s="1781"/>
      <c r="FQ123" s="1782"/>
      <c r="FR123" s="1783"/>
      <c r="FS123" s="1783"/>
      <c r="FT123" s="1779"/>
      <c r="FU123" s="1779"/>
      <c r="FV123" s="1888"/>
      <c r="FW123" s="1779"/>
      <c r="FX123" s="1779"/>
      <c r="FY123" s="1779"/>
      <c r="FZ123" s="1779"/>
      <c r="GA123" s="1779"/>
      <c r="GB123" s="1779"/>
      <c r="GC123" s="1779"/>
      <c r="GD123" s="1779"/>
      <c r="GE123" s="1779"/>
      <c r="GF123" s="1779"/>
      <c r="GG123" s="1779"/>
      <c r="GH123" s="1779"/>
      <c r="GI123" s="1779"/>
      <c r="GJ123" s="1779"/>
      <c r="GK123" s="1779"/>
      <c r="GL123" s="1779"/>
      <c r="GM123" s="1779"/>
      <c r="GN123" s="1779"/>
      <c r="GO123" s="1779"/>
      <c r="GP123" s="1779"/>
      <c r="GQ123" s="1779"/>
      <c r="GR123" s="1779"/>
      <c r="GS123" s="1779"/>
      <c r="GT123" s="1780"/>
      <c r="GU123" s="1781"/>
      <c r="GV123" s="1782"/>
      <c r="GW123" s="1783"/>
      <c r="GX123" s="1783"/>
      <c r="GY123" s="1783"/>
      <c r="GZ123" s="1787"/>
      <c r="HA123" s="1787"/>
      <c r="HB123" s="1788"/>
      <c r="HC123" s="1783"/>
      <c r="HD123" s="1783"/>
      <c r="HE123" s="1789"/>
      <c r="HF123" s="1790"/>
      <c r="HG123" s="1791"/>
      <c r="HH123" s="1757"/>
      <c r="HI123" s="1787"/>
      <c r="HJ123" s="1779"/>
      <c r="HK123" s="1779"/>
      <c r="HL123" s="1779"/>
      <c r="HM123" s="1779"/>
      <c r="HN123" s="1779"/>
      <c r="HO123" s="1779"/>
      <c r="HP123" s="1779"/>
      <c r="HQ123" s="1779"/>
      <c r="HR123" s="1779"/>
      <c r="HS123" s="1779"/>
      <c r="HT123" s="1779"/>
      <c r="HU123" s="1779"/>
      <c r="HV123" s="1779"/>
      <c r="HW123" s="1779"/>
      <c r="HX123" s="1779"/>
      <c r="HY123" s="1779"/>
      <c r="HZ123" s="1779"/>
      <c r="IA123" s="1780"/>
      <c r="IB123" s="1781"/>
      <c r="IC123" s="1782"/>
      <c r="ID123" s="1783"/>
      <c r="IE123" s="1783"/>
      <c r="IF123" s="1792"/>
      <c r="IG123" s="1792"/>
      <c r="IH123" s="1792"/>
      <c r="II123" s="1793"/>
      <c r="IJ123" s="1794"/>
      <c r="IK123" s="1792"/>
      <c r="IL123" s="1792"/>
      <c r="IM123" s="1795"/>
      <c r="IN123" s="1795"/>
      <c r="IO123" s="1779"/>
      <c r="IP123" s="1779"/>
      <c r="IQ123" s="1779"/>
      <c r="IR123" s="1779"/>
      <c r="IS123" s="1779"/>
      <c r="IT123" s="1779"/>
      <c r="IU123" s="1779"/>
      <c r="IV123" s="1779"/>
      <c r="IW123" s="1780"/>
      <c r="IX123" s="1781"/>
      <c r="IY123" s="1782"/>
      <c r="IZ123" s="1783"/>
      <c r="JA123" s="1783"/>
      <c r="JB123" s="1779"/>
      <c r="JC123" s="1788"/>
      <c r="JD123" s="1779"/>
      <c r="JE123" s="1783"/>
      <c r="JF123" s="1783"/>
      <c r="JG123" s="1792"/>
      <c r="JH123" s="1792"/>
      <c r="JI123" s="1792"/>
      <c r="JJ123" s="1792"/>
      <c r="JK123" s="1796"/>
      <c r="JL123" s="1792"/>
      <c r="JM123" s="1797"/>
      <c r="JN123" s="1797"/>
      <c r="JO123" s="1798"/>
      <c r="JP123" s="1797"/>
      <c r="JQ123" s="1797"/>
      <c r="JR123" s="1798"/>
    </row>
    <row r="124" customFormat="false" ht="11.25" hidden="false" customHeight="true" outlineLevel="0" collapsed="false">
      <c r="A124" s="1611" t="n">
        <f aca="false">A120+1</f>
        <v>45351</v>
      </c>
      <c r="B124" s="1612" t="s">
        <v>662</v>
      </c>
      <c r="C124" s="1614"/>
      <c r="D124" s="1614"/>
      <c r="E124" s="1614"/>
      <c r="F124" s="1614"/>
      <c r="G124" s="1614"/>
      <c r="H124" s="1614"/>
      <c r="I124" s="1614"/>
      <c r="J124" s="1614"/>
      <c r="K124" s="1614"/>
      <c r="L124" s="1614"/>
      <c r="M124" s="1615"/>
      <c r="N124" s="1615"/>
      <c r="O124" s="1615"/>
      <c r="P124" s="1615"/>
      <c r="Q124" s="1615"/>
      <c r="R124" s="1615"/>
      <c r="S124" s="1615"/>
      <c r="T124" s="1615"/>
      <c r="U124" s="1615"/>
      <c r="V124" s="1615"/>
      <c r="W124" s="1616"/>
      <c r="X124" s="1799"/>
      <c r="Y124" s="1800"/>
      <c r="Z124" s="1801"/>
      <c r="AA124" s="1620"/>
      <c r="AB124" s="1621"/>
      <c r="AC124" s="1622"/>
      <c r="AD124" s="1622"/>
      <c r="AE124" s="1615"/>
      <c r="AF124" s="1615"/>
      <c r="AG124" s="1615"/>
      <c r="AH124" s="1615"/>
      <c r="AI124" s="1615"/>
      <c r="AJ124" s="1615"/>
      <c r="AK124" s="1615"/>
      <c r="AL124" s="1615"/>
      <c r="AM124" s="1615"/>
      <c r="AN124" s="1615"/>
      <c r="AO124" s="1616"/>
      <c r="AP124" s="1799"/>
      <c r="AQ124" s="1800"/>
      <c r="AR124" s="1801"/>
      <c r="AS124" s="1620"/>
      <c r="AT124" s="1621"/>
      <c r="AU124" s="1614"/>
      <c r="AV124" s="1614"/>
      <c r="AW124" s="1614"/>
      <c r="AX124" s="1615"/>
      <c r="AY124" s="1615"/>
      <c r="AZ124" s="1615"/>
      <c r="BA124" s="1615"/>
      <c r="BB124" s="1615"/>
      <c r="BC124" s="1615"/>
      <c r="BD124" s="1615"/>
      <c r="BE124" s="1615"/>
      <c r="BF124" s="1615"/>
      <c r="BG124" s="1615"/>
      <c r="BH124" s="1615"/>
      <c r="BI124" s="1615"/>
      <c r="BJ124" s="1615"/>
      <c r="BK124" s="1615"/>
      <c r="BL124" s="1615"/>
      <c r="BM124" s="1615"/>
      <c r="BN124" s="1615"/>
      <c r="BO124" s="1615"/>
      <c r="BP124" s="1615"/>
      <c r="BQ124" s="1616"/>
      <c r="BR124" s="1617"/>
      <c r="BS124" s="1618"/>
      <c r="BT124" s="1619"/>
      <c r="BU124" s="1620"/>
      <c r="BV124" s="1621"/>
      <c r="BW124" s="1623"/>
      <c r="BX124" s="1615"/>
      <c r="BY124" s="1615"/>
      <c r="BZ124" s="1615"/>
      <c r="CA124" s="1615"/>
      <c r="CB124" s="1615"/>
      <c r="CC124" s="1615"/>
      <c r="CD124" s="1615"/>
      <c r="CE124" s="1615"/>
      <c r="CF124" s="1615"/>
      <c r="CG124" s="1615"/>
      <c r="CH124" s="1615"/>
      <c r="CI124" s="1616"/>
      <c r="CJ124" s="1799"/>
      <c r="CK124" s="1800"/>
      <c r="CL124" s="1801"/>
      <c r="CM124" s="1620"/>
      <c r="CN124" s="1621"/>
      <c r="CO124" s="1621"/>
      <c r="CP124" s="1621"/>
      <c r="CQ124" s="1627"/>
      <c r="CR124" s="1627"/>
      <c r="CS124" s="1627"/>
      <c r="CT124" s="1627"/>
      <c r="CU124" s="1627"/>
      <c r="CV124" s="1627"/>
      <c r="CW124" s="1627"/>
      <c r="CX124" s="1627"/>
      <c r="CY124" s="1627"/>
      <c r="CZ124" s="1627"/>
      <c r="DA124" s="1627"/>
      <c r="DB124" s="1627"/>
      <c r="DC124" s="1628"/>
      <c r="DD124" s="1803"/>
      <c r="DE124" s="1804"/>
      <c r="DF124" s="1811"/>
      <c r="DG124" s="1624"/>
      <c r="DH124" s="1625"/>
      <c r="DI124" s="1623"/>
      <c r="DJ124" s="1627"/>
      <c r="DK124" s="1627"/>
      <c r="DL124" s="1627"/>
      <c r="DM124" s="1627"/>
      <c r="DN124" s="1627"/>
      <c r="DO124" s="1627"/>
      <c r="DP124" s="1627"/>
      <c r="DQ124" s="1627"/>
      <c r="DR124" s="1627"/>
      <c r="DS124" s="1627"/>
      <c r="DT124" s="1627"/>
      <c r="DU124" s="1628"/>
      <c r="DV124" s="1803"/>
      <c r="DW124" s="1804"/>
      <c r="DX124" s="1811"/>
      <c r="DY124" s="1624"/>
      <c r="DZ124" s="1625"/>
      <c r="EA124" s="1615"/>
      <c r="EB124" s="1627"/>
      <c r="EC124" s="1627"/>
      <c r="ED124" s="1615"/>
      <c r="EE124" s="1615"/>
      <c r="EF124" s="1615"/>
      <c r="EG124" s="1615"/>
      <c r="EH124" s="1615"/>
      <c r="EI124" s="1615"/>
      <c r="EJ124" s="1615"/>
      <c r="EK124" s="1615"/>
      <c r="EL124" s="1615"/>
      <c r="EM124" s="1615"/>
      <c r="EN124" s="1615"/>
      <c r="EO124" s="1615"/>
      <c r="EP124" s="1615"/>
      <c r="EQ124" s="1615"/>
      <c r="ER124" s="1615"/>
      <c r="ES124" s="1615"/>
      <c r="ET124" s="1615"/>
      <c r="EU124" s="1615"/>
      <c r="EV124" s="1615"/>
      <c r="EW124" s="1615"/>
      <c r="EX124" s="1615"/>
      <c r="EY124" s="1616"/>
      <c r="EZ124" s="1799"/>
      <c r="FA124" s="1800"/>
      <c r="FB124" s="1801"/>
      <c r="FC124" s="1624"/>
      <c r="FD124" s="1625"/>
      <c r="FE124" s="1615"/>
      <c r="FF124" s="1615"/>
      <c r="FG124" s="1615"/>
      <c r="FH124" s="1615"/>
      <c r="FI124" s="1615"/>
      <c r="FJ124" s="1615"/>
      <c r="FK124" s="1615"/>
      <c r="FL124" s="1615"/>
      <c r="FM124" s="1615"/>
      <c r="FN124" s="1616"/>
      <c r="FO124" s="1799"/>
      <c r="FP124" s="1800"/>
      <c r="FQ124" s="1801"/>
      <c r="FR124" s="1624"/>
      <c r="FS124" s="1625"/>
      <c r="FT124" s="1837"/>
      <c r="FU124" s="1627"/>
      <c r="FV124" s="1627"/>
      <c r="FW124" s="1627"/>
      <c r="FX124" s="1627"/>
      <c r="FY124" s="1627"/>
      <c r="FZ124" s="1627"/>
      <c r="GA124" s="1627"/>
      <c r="GB124" s="1627"/>
      <c r="GC124" s="1627"/>
      <c r="GD124" s="1627"/>
      <c r="GE124" s="1627"/>
      <c r="GF124" s="1627"/>
      <c r="GG124" s="1627"/>
      <c r="GH124" s="1627"/>
      <c r="GI124" s="1627"/>
      <c r="GJ124" s="1627"/>
      <c r="GK124" s="1627"/>
      <c r="GL124" s="1627"/>
      <c r="GM124" s="1627"/>
      <c r="GN124" s="1627"/>
      <c r="GO124" s="1627"/>
      <c r="GP124" s="1627"/>
      <c r="GQ124" s="1627"/>
      <c r="GR124" s="1627"/>
      <c r="GS124" s="1628"/>
      <c r="GT124" s="1803"/>
      <c r="GU124" s="1804"/>
      <c r="GV124" s="1801"/>
      <c r="GW124" s="1631"/>
      <c r="GX124" s="1621"/>
      <c r="GY124" s="1620"/>
      <c r="GZ124" s="1838"/>
      <c r="HA124" s="1839"/>
      <c r="HB124" s="1807"/>
      <c r="HC124" s="1635"/>
      <c r="HD124" s="1636"/>
      <c r="HE124" s="1841"/>
      <c r="HF124" s="1638"/>
      <c r="HG124" s="1640"/>
      <c r="HH124" s="1640"/>
      <c r="HI124" s="1641"/>
      <c r="HJ124" s="1627"/>
      <c r="HK124" s="1627"/>
      <c r="HL124" s="1627"/>
      <c r="HM124" s="1627"/>
      <c r="HN124" s="1627"/>
      <c r="HO124" s="1627"/>
      <c r="HP124" s="1627"/>
      <c r="HQ124" s="1627"/>
      <c r="HR124" s="1627"/>
      <c r="HS124" s="1627"/>
      <c r="HT124" s="1627"/>
      <c r="HU124" s="1627"/>
      <c r="HV124" s="1627"/>
      <c r="HW124" s="1627"/>
      <c r="HX124" s="1627"/>
      <c r="HY124" s="1627"/>
      <c r="HZ124" s="1628"/>
      <c r="IA124" s="1803"/>
      <c r="IB124" s="1804"/>
      <c r="IC124" s="1801"/>
      <c r="ID124" s="1620"/>
      <c r="IE124" s="1631"/>
      <c r="IF124" s="1642"/>
      <c r="IG124" s="1642"/>
      <c r="IH124" s="1643"/>
      <c r="II124" s="1812"/>
      <c r="IJ124" s="1813"/>
      <c r="IK124" s="1646"/>
      <c r="IL124" s="1647"/>
      <c r="IM124" s="1648"/>
      <c r="IN124" s="1649"/>
      <c r="IO124" s="1650"/>
      <c r="IP124" s="1650"/>
      <c r="IQ124" s="1650"/>
      <c r="IR124" s="1650"/>
      <c r="IS124" s="1650"/>
      <c r="IT124" s="1650"/>
      <c r="IU124" s="1650"/>
      <c r="IV124" s="1651"/>
      <c r="IW124" s="1814"/>
      <c r="IX124" s="1815"/>
      <c r="IY124" s="1816"/>
      <c r="IZ124" s="1620"/>
      <c r="JA124" s="1621"/>
      <c r="JB124" s="1655"/>
      <c r="JC124" s="1807"/>
      <c r="JD124" s="1657"/>
      <c r="JE124" s="1658"/>
      <c r="JF124" s="1659"/>
      <c r="JG124" s="1660"/>
      <c r="JH124" s="1660"/>
      <c r="JI124" s="1660"/>
      <c r="JJ124" s="1661"/>
      <c r="JK124" s="1818"/>
      <c r="JL124" s="1663"/>
      <c r="JM124" s="1664" t="e">
        <f aca="false">JM$4:JM$4+SUMIF($C$5:JL$5,"Нараст. баланс",$C126:JL126)+SUMIF($C$7:JH$7,"Итого (с ВНР)",$C126:JH126)-SUMIF($C$5:JL$5,"Геол. снижение,  т/сут",$C126:JL126)-SUMIF(JJ$7:JL$7,"Итого",JJ126:JL126)-SUMIF($C$7:JL$7,"Итого (с ВСП)",$C126:JL126)</f>
        <v>#VALUE!</v>
      </c>
      <c r="JN124" s="1665" t="n">
        <f aca="false">'02.24 ННГ без НГДП по датам'!JM124:JM126</f>
        <v>23409.306</v>
      </c>
      <c r="JO124" s="1666" t="e">
        <f aca="false">'02.24 НГДП по датам'!CA124:CA126</f>
        <v>#VALUE!</v>
      </c>
      <c r="JP124" s="1667"/>
      <c r="JQ124" s="1668"/>
      <c r="JR124" s="1819"/>
    </row>
    <row r="125" customFormat="false" ht="11.25" hidden="false" customHeight="true" outlineLevel="0" collapsed="false">
      <c r="A125" s="1611"/>
      <c r="B125" s="1670" t="s">
        <v>663</v>
      </c>
      <c r="C125" s="1672"/>
      <c r="D125" s="1672"/>
      <c r="E125" s="1672"/>
      <c r="F125" s="1672"/>
      <c r="G125" s="1672"/>
      <c r="H125" s="1672"/>
      <c r="I125" s="1672"/>
      <c r="J125" s="1672"/>
      <c r="K125" s="1672"/>
      <c r="L125" s="1672"/>
      <c r="M125" s="1673"/>
      <c r="N125" s="1673"/>
      <c r="O125" s="1673"/>
      <c r="P125" s="1673"/>
      <c r="Q125" s="1673"/>
      <c r="R125" s="1673"/>
      <c r="S125" s="1673"/>
      <c r="T125" s="1673"/>
      <c r="U125" s="1673"/>
      <c r="V125" s="1673"/>
      <c r="W125" s="1674"/>
      <c r="X125" s="1675"/>
      <c r="Y125" s="1676"/>
      <c r="Z125" s="1677"/>
      <c r="AA125" s="1678" t="n">
        <f aca="false">COUNTA(C125:Z125)</f>
        <v>0</v>
      </c>
      <c r="AB125" s="1679"/>
      <c r="AC125" s="1680"/>
      <c r="AD125" s="1680"/>
      <c r="AE125" s="1673"/>
      <c r="AF125" s="1673"/>
      <c r="AG125" s="1673"/>
      <c r="AH125" s="1673"/>
      <c r="AI125" s="1673"/>
      <c r="AJ125" s="1673"/>
      <c r="AK125" s="1673"/>
      <c r="AL125" s="1673"/>
      <c r="AM125" s="1673"/>
      <c r="AN125" s="1673"/>
      <c r="AO125" s="1674"/>
      <c r="AP125" s="1675"/>
      <c r="AQ125" s="1676"/>
      <c r="AR125" s="1677"/>
      <c r="AS125" s="1678" t="n">
        <f aca="false">COUNTA(AC125:AR125)</f>
        <v>0</v>
      </c>
      <c r="AT125" s="1679"/>
      <c r="AU125" s="1680"/>
      <c r="AV125" s="1680"/>
      <c r="AW125" s="1680"/>
      <c r="AX125" s="1680"/>
      <c r="AY125" s="1680"/>
      <c r="AZ125" s="1680"/>
      <c r="BA125" s="1680"/>
      <c r="BB125" s="1680"/>
      <c r="BC125" s="1680"/>
      <c r="BD125" s="1680"/>
      <c r="BE125" s="1680"/>
      <c r="BF125" s="1680"/>
      <c r="BG125" s="1680"/>
      <c r="BH125" s="1680"/>
      <c r="BI125" s="1680"/>
      <c r="BJ125" s="1680"/>
      <c r="BK125" s="1680"/>
      <c r="BL125" s="1680"/>
      <c r="BM125" s="1680"/>
      <c r="BN125" s="1680"/>
      <c r="BO125" s="1680"/>
      <c r="BP125" s="1680"/>
      <c r="BQ125" s="1680"/>
      <c r="BR125" s="1681"/>
      <c r="BS125" s="1681"/>
      <c r="BT125" s="1681"/>
      <c r="BU125" s="1678" t="n">
        <f aca="false">COUNTA(AU125:BT125)</f>
        <v>0</v>
      </c>
      <c r="BV125" s="1679"/>
      <c r="BW125" s="1682"/>
      <c r="BX125" s="1673"/>
      <c r="BY125" s="1673"/>
      <c r="BZ125" s="1673"/>
      <c r="CA125" s="1673"/>
      <c r="CB125" s="1673"/>
      <c r="CC125" s="1673"/>
      <c r="CD125" s="1673"/>
      <c r="CE125" s="1673"/>
      <c r="CF125" s="1673"/>
      <c r="CG125" s="1673"/>
      <c r="CH125" s="1673"/>
      <c r="CI125" s="1674"/>
      <c r="CJ125" s="1675"/>
      <c r="CK125" s="1676"/>
      <c r="CL125" s="1677"/>
      <c r="CM125" s="1678" t="n">
        <f aca="false">COUNTA(BW125:CL125)</f>
        <v>0</v>
      </c>
      <c r="CN125" s="1679"/>
      <c r="CO125" s="1679" t="n">
        <f aca="false">AA125+AS125+BU125+CM125</f>
        <v>0</v>
      </c>
      <c r="CP125" s="1679"/>
      <c r="CQ125" s="1686"/>
      <c r="CR125" s="1686"/>
      <c r="CS125" s="1686"/>
      <c r="CT125" s="1686"/>
      <c r="CU125" s="1686"/>
      <c r="CV125" s="1686"/>
      <c r="CW125" s="1686"/>
      <c r="CX125" s="1686"/>
      <c r="CY125" s="1686"/>
      <c r="CZ125" s="1686"/>
      <c r="DA125" s="1686"/>
      <c r="DB125" s="1686"/>
      <c r="DC125" s="1687"/>
      <c r="DD125" s="1688"/>
      <c r="DE125" s="1689"/>
      <c r="DF125" s="1826"/>
      <c r="DG125" s="1683" t="n">
        <f aca="false">SUBTOTAL(9,CQ127:DF127)</f>
        <v>0</v>
      </c>
      <c r="DH125" s="1684"/>
      <c r="DI125" s="1682"/>
      <c r="DJ125" s="1686"/>
      <c r="DK125" s="1686"/>
      <c r="DL125" s="1686"/>
      <c r="DM125" s="1686"/>
      <c r="DN125" s="1686"/>
      <c r="DO125" s="1686"/>
      <c r="DP125" s="1686"/>
      <c r="DQ125" s="1686"/>
      <c r="DR125" s="1686"/>
      <c r="DS125" s="1686"/>
      <c r="DT125" s="1686"/>
      <c r="DU125" s="1687"/>
      <c r="DV125" s="1688"/>
      <c r="DW125" s="1689"/>
      <c r="DX125" s="1826"/>
      <c r="DY125" s="1683" t="n">
        <f aca="false">COUNTA(DI125:DX125)</f>
        <v>0</v>
      </c>
      <c r="DZ125" s="1684"/>
      <c r="EA125" s="1673"/>
      <c r="EB125" s="1686"/>
      <c r="EC125" s="1686"/>
      <c r="ED125" s="1673"/>
      <c r="EE125" s="1673"/>
      <c r="EF125" s="1673"/>
      <c r="EG125" s="1673"/>
      <c r="EH125" s="1673"/>
      <c r="EI125" s="1673"/>
      <c r="EJ125" s="1673"/>
      <c r="EK125" s="1673"/>
      <c r="EL125" s="1673"/>
      <c r="EM125" s="1673"/>
      <c r="EN125" s="1673"/>
      <c r="EO125" s="1673"/>
      <c r="EP125" s="1673"/>
      <c r="EQ125" s="1673"/>
      <c r="ER125" s="1673"/>
      <c r="ES125" s="1673"/>
      <c r="ET125" s="1673"/>
      <c r="EU125" s="1673"/>
      <c r="EV125" s="1673"/>
      <c r="EW125" s="1673"/>
      <c r="EX125" s="1673"/>
      <c r="EY125" s="1674"/>
      <c r="EZ125" s="1675"/>
      <c r="FA125" s="1676"/>
      <c r="FB125" s="1677"/>
      <c r="FC125" s="1683" t="n">
        <f aca="false">COUNTA(EA125:FB125)</f>
        <v>0</v>
      </c>
      <c r="FD125" s="1684"/>
      <c r="FE125" s="1673"/>
      <c r="FF125" s="1673"/>
      <c r="FG125" s="1673"/>
      <c r="FH125" s="1673"/>
      <c r="FI125" s="1673"/>
      <c r="FJ125" s="1673"/>
      <c r="FK125" s="1673"/>
      <c r="FL125" s="1673"/>
      <c r="FM125" s="1673"/>
      <c r="FN125" s="1674"/>
      <c r="FO125" s="1675"/>
      <c r="FP125" s="1676"/>
      <c r="FQ125" s="1677"/>
      <c r="FR125" s="1683" t="n">
        <f aca="false">COUNTA(FE125:FQ125)</f>
        <v>0</v>
      </c>
      <c r="FS125" s="1684"/>
      <c r="FT125" s="1844"/>
      <c r="FU125" s="1686"/>
      <c r="FV125" s="1686"/>
      <c r="FW125" s="1686"/>
      <c r="FX125" s="1686"/>
      <c r="FY125" s="1686"/>
      <c r="FZ125" s="1686"/>
      <c r="GA125" s="1686"/>
      <c r="GB125" s="1686"/>
      <c r="GC125" s="1686"/>
      <c r="GD125" s="1686"/>
      <c r="GE125" s="1686"/>
      <c r="GF125" s="1686"/>
      <c r="GG125" s="1686"/>
      <c r="GH125" s="1686"/>
      <c r="GI125" s="1686"/>
      <c r="GJ125" s="1686"/>
      <c r="GK125" s="1686"/>
      <c r="GL125" s="1686"/>
      <c r="GM125" s="1686"/>
      <c r="GN125" s="1686"/>
      <c r="GO125" s="1686"/>
      <c r="GP125" s="1686"/>
      <c r="GQ125" s="1686"/>
      <c r="GR125" s="1686"/>
      <c r="GS125" s="1687"/>
      <c r="GT125" s="1688"/>
      <c r="GU125" s="1689"/>
      <c r="GV125" s="1677"/>
      <c r="GW125" s="1690" t="n">
        <f aca="false">SUBTOTAL(9,FT127:GV127)</f>
        <v>0</v>
      </c>
      <c r="GX125" s="1679" t="n">
        <f aca="false">SUBTOTAL(9,FT127:GV127)</f>
        <v>0</v>
      </c>
      <c r="GY125" s="1691"/>
      <c r="GZ125" s="1845"/>
      <c r="HA125" s="1846"/>
      <c r="HB125" s="1718"/>
      <c r="HC125" s="1695"/>
      <c r="HD125" s="1696"/>
      <c r="HE125" s="1697"/>
      <c r="HF125" s="1698"/>
      <c r="HG125" s="1700"/>
      <c r="HH125" s="1700"/>
      <c r="HI125" s="1701"/>
      <c r="HJ125" s="1686"/>
      <c r="HK125" s="1686"/>
      <c r="HL125" s="1686"/>
      <c r="HM125" s="1686"/>
      <c r="HN125" s="1686"/>
      <c r="HO125" s="1686"/>
      <c r="HP125" s="1686"/>
      <c r="HQ125" s="1686"/>
      <c r="HR125" s="1686"/>
      <c r="HS125" s="1686"/>
      <c r="HT125" s="1686"/>
      <c r="HU125" s="1686"/>
      <c r="HV125" s="1686"/>
      <c r="HW125" s="1686"/>
      <c r="HX125" s="1686"/>
      <c r="HY125" s="1686"/>
      <c r="HZ125" s="1687"/>
      <c r="IA125" s="1688"/>
      <c r="IB125" s="1689"/>
      <c r="IC125" s="1677"/>
      <c r="ID125" s="1678" t="n">
        <f aca="false">SUBTOTAL(9,HG127:IC127)</f>
        <v>0</v>
      </c>
      <c r="IE125" s="1702"/>
      <c r="IF125" s="1703"/>
      <c r="IG125" s="1703"/>
      <c r="IH125" s="1704"/>
      <c r="II125" s="1705"/>
      <c r="IJ125" s="1706"/>
      <c r="IK125" s="1707" t="n">
        <f aca="false">SUBTOTAL(9,IF127:IJ127)</f>
        <v>0</v>
      </c>
      <c r="IL125" s="1708"/>
      <c r="IM125" s="1709"/>
      <c r="IN125" s="1710"/>
      <c r="IO125" s="1711"/>
      <c r="IP125" s="1711"/>
      <c r="IQ125" s="1711"/>
      <c r="IR125" s="1711"/>
      <c r="IS125" s="1711"/>
      <c r="IT125" s="1711"/>
      <c r="IU125" s="1711"/>
      <c r="IV125" s="1712"/>
      <c r="IW125" s="1713"/>
      <c r="IX125" s="1714"/>
      <c r="IY125" s="1715"/>
      <c r="IZ125" s="1678" t="n">
        <f aca="false">SUBTOTAL(3,IM125:IY125)</f>
        <v>0</v>
      </c>
      <c r="JA125" s="1716"/>
      <c r="JB125" s="1717"/>
      <c r="JC125" s="1718"/>
      <c r="JD125" s="1719"/>
      <c r="JE125" s="1720"/>
      <c r="JF125" s="1721"/>
      <c r="JG125" s="1722"/>
      <c r="JH125" s="1722"/>
      <c r="JI125" s="1722"/>
      <c r="JJ125" s="1723"/>
      <c r="JK125" s="1724"/>
      <c r="JL125" s="1725"/>
      <c r="JM125" s="1664"/>
      <c r="JN125" s="1665"/>
      <c r="JO125" s="1666"/>
      <c r="JP125" s="1726"/>
      <c r="JQ125" s="1727"/>
      <c r="JR125" s="1728"/>
    </row>
    <row r="126" customFormat="false" ht="11.25" hidden="false" customHeight="true" outlineLevel="0" collapsed="false">
      <c r="A126" s="1611"/>
      <c r="B126" s="1729" t="s">
        <v>661</v>
      </c>
      <c r="C126" s="1731"/>
      <c r="D126" s="1731"/>
      <c r="E126" s="1731"/>
      <c r="F126" s="1731"/>
      <c r="G126" s="1731"/>
      <c r="H126" s="1731"/>
      <c r="I126" s="1731"/>
      <c r="J126" s="1731"/>
      <c r="K126" s="1731"/>
      <c r="L126" s="1731"/>
      <c r="M126" s="1732"/>
      <c r="N126" s="1732"/>
      <c r="O126" s="1732"/>
      <c r="P126" s="1732"/>
      <c r="Q126" s="1732"/>
      <c r="R126" s="1732"/>
      <c r="S126" s="1732"/>
      <c r="T126" s="1732"/>
      <c r="U126" s="1732"/>
      <c r="V126" s="1732"/>
      <c r="W126" s="1733"/>
      <c r="X126" s="1734"/>
      <c r="Y126" s="1735"/>
      <c r="Z126" s="1736"/>
      <c r="AA126" s="1737" t="n">
        <f aca="false">SUBTOTAL(9,C126:Z126)</f>
        <v>0</v>
      </c>
      <c r="AB126" s="1738" t="n">
        <f aca="false">AA126+AB122</f>
        <v>1245</v>
      </c>
      <c r="AC126" s="1739"/>
      <c r="AD126" s="1739"/>
      <c r="AE126" s="1732"/>
      <c r="AF126" s="1732"/>
      <c r="AG126" s="1732"/>
      <c r="AH126" s="1732"/>
      <c r="AI126" s="1732"/>
      <c r="AJ126" s="1732"/>
      <c r="AK126" s="1732"/>
      <c r="AL126" s="1732"/>
      <c r="AM126" s="1732"/>
      <c r="AN126" s="1732"/>
      <c r="AO126" s="1733"/>
      <c r="AP126" s="1734"/>
      <c r="AQ126" s="1735"/>
      <c r="AR126" s="1736"/>
      <c r="AS126" s="1737" t="n">
        <f aca="false">SUBTOTAL(9,AC126:AR126)</f>
        <v>0</v>
      </c>
      <c r="AT126" s="1738" t="n">
        <f aca="false">AS126+AT122</f>
        <v>0</v>
      </c>
      <c r="AU126" s="1731"/>
      <c r="AV126" s="1731"/>
      <c r="AW126" s="1731"/>
      <c r="AX126" s="1732"/>
      <c r="AY126" s="1732"/>
      <c r="AZ126" s="1732"/>
      <c r="BA126" s="1732"/>
      <c r="BB126" s="1732"/>
      <c r="BC126" s="1732"/>
      <c r="BD126" s="1732"/>
      <c r="BE126" s="1732"/>
      <c r="BF126" s="1732"/>
      <c r="BG126" s="1732"/>
      <c r="BH126" s="1732"/>
      <c r="BI126" s="1732"/>
      <c r="BJ126" s="1732"/>
      <c r="BK126" s="1732"/>
      <c r="BL126" s="1732"/>
      <c r="BM126" s="1732"/>
      <c r="BN126" s="1732"/>
      <c r="BO126" s="1732"/>
      <c r="BP126" s="1732"/>
      <c r="BQ126" s="1733"/>
      <c r="BR126" s="1734"/>
      <c r="BS126" s="1735"/>
      <c r="BT126" s="1736"/>
      <c r="BU126" s="1737" t="n">
        <f aca="false">SUBTOTAL(9,AU126:BT126)</f>
        <v>0</v>
      </c>
      <c r="BV126" s="1738" t="n">
        <f aca="false">BU126+BV122</f>
        <v>378</v>
      </c>
      <c r="BW126" s="1740"/>
      <c r="BX126" s="1732"/>
      <c r="BY126" s="1732"/>
      <c r="BZ126" s="1732"/>
      <c r="CA126" s="1732"/>
      <c r="CB126" s="1732"/>
      <c r="CC126" s="1732"/>
      <c r="CD126" s="1732"/>
      <c r="CE126" s="1732"/>
      <c r="CF126" s="1732"/>
      <c r="CG126" s="1732"/>
      <c r="CH126" s="1732"/>
      <c r="CI126" s="1733"/>
      <c r="CJ126" s="1734"/>
      <c r="CK126" s="1735"/>
      <c r="CL126" s="1736"/>
      <c r="CM126" s="1737" t="n">
        <f aca="false">SUBTOTAL(9,BW126:CL126)</f>
        <v>0</v>
      </c>
      <c r="CN126" s="1738" t="n">
        <f aca="false">CM126+CN122</f>
        <v>0</v>
      </c>
      <c r="CO126" s="1738" t="n">
        <f aca="false">AA126+AS126+BU126+CM126</f>
        <v>0</v>
      </c>
      <c r="CP126" s="1738" t="n">
        <f aca="false">CO126+CP122</f>
        <v>1623</v>
      </c>
      <c r="CQ126" s="1744"/>
      <c r="CR126" s="1744"/>
      <c r="CS126" s="1744"/>
      <c r="CT126" s="1744"/>
      <c r="CU126" s="1744"/>
      <c r="CV126" s="1744"/>
      <c r="CW126" s="1744"/>
      <c r="CX126" s="1744"/>
      <c r="CY126" s="1744"/>
      <c r="CZ126" s="1744"/>
      <c r="DA126" s="1744"/>
      <c r="DB126" s="1744"/>
      <c r="DC126" s="1745"/>
      <c r="DD126" s="1746"/>
      <c r="DE126" s="1747"/>
      <c r="DF126" s="1833"/>
      <c r="DG126" s="1741" t="n">
        <f aca="false">SUBTOTAL(9,CQ126:DF126)</f>
        <v>0</v>
      </c>
      <c r="DH126" s="1742" t="n">
        <f aca="false">DG126:DG126+IF($B122:$B122=2,0,DH122:DH122)</f>
        <v>0</v>
      </c>
      <c r="DI126" s="1740"/>
      <c r="DJ126" s="1744"/>
      <c r="DK126" s="1744"/>
      <c r="DL126" s="1744"/>
      <c r="DM126" s="1744"/>
      <c r="DN126" s="1744"/>
      <c r="DO126" s="1744"/>
      <c r="DP126" s="1744"/>
      <c r="DQ126" s="1744"/>
      <c r="DR126" s="1744"/>
      <c r="DS126" s="1744"/>
      <c r="DT126" s="1744"/>
      <c r="DU126" s="1745"/>
      <c r="DV126" s="1746"/>
      <c r="DW126" s="1747"/>
      <c r="DX126" s="1833"/>
      <c r="DY126" s="1741" t="n">
        <f aca="false">SUBTOTAL(9,DI126:DX126)</f>
        <v>0</v>
      </c>
      <c r="DZ126" s="1742" t="n">
        <f aca="false">DY126:DY126+IF($B122:$B122=2,0,DZ122:DZ122)</f>
        <v>0</v>
      </c>
      <c r="EA126" s="1732"/>
      <c r="EB126" s="1732"/>
      <c r="EC126" s="1732"/>
      <c r="ED126" s="1732"/>
      <c r="EE126" s="1732"/>
      <c r="EF126" s="1732"/>
      <c r="EG126" s="1732"/>
      <c r="EH126" s="1732"/>
      <c r="EI126" s="1732"/>
      <c r="EJ126" s="1732"/>
      <c r="EK126" s="1732"/>
      <c r="EL126" s="1732"/>
      <c r="EM126" s="1732"/>
      <c r="EN126" s="1732"/>
      <c r="EO126" s="1732"/>
      <c r="EP126" s="1732"/>
      <c r="EQ126" s="1732"/>
      <c r="ER126" s="1732"/>
      <c r="ES126" s="1732"/>
      <c r="ET126" s="1732"/>
      <c r="EU126" s="1732"/>
      <c r="EV126" s="1732"/>
      <c r="EW126" s="1732"/>
      <c r="EX126" s="1732"/>
      <c r="EY126" s="1733"/>
      <c r="EZ126" s="1734"/>
      <c r="FA126" s="1735"/>
      <c r="FB126" s="1736"/>
      <c r="FC126" s="1741" t="n">
        <f aca="false">SUBTOTAL(9,EA126:FB126)</f>
        <v>0</v>
      </c>
      <c r="FD126" s="1742" t="n">
        <f aca="false">FC126:FC126+IF($B122:$B122=2,0,FD122:FD122)</f>
        <v>200</v>
      </c>
      <c r="FE126" s="1732"/>
      <c r="FF126" s="1732"/>
      <c r="FG126" s="1732"/>
      <c r="FH126" s="1732"/>
      <c r="FI126" s="1732"/>
      <c r="FJ126" s="1732"/>
      <c r="FK126" s="1732"/>
      <c r="FL126" s="1732"/>
      <c r="FM126" s="1732"/>
      <c r="FN126" s="1733"/>
      <c r="FO126" s="1734"/>
      <c r="FP126" s="1735"/>
      <c r="FQ126" s="1736"/>
      <c r="FR126" s="1741" t="n">
        <f aca="false">SUBTOTAL(9,FE126:FQ126)</f>
        <v>0</v>
      </c>
      <c r="FS126" s="1742" t="n">
        <f aca="false">FR126:FR126+IF($B122:$B122=2,0,FS122:FS122)</f>
        <v>0</v>
      </c>
      <c r="FT126" s="1851"/>
      <c r="FU126" s="1744"/>
      <c r="FV126" s="1744"/>
      <c r="FW126" s="1744"/>
      <c r="FX126" s="1744"/>
      <c r="FY126" s="1744"/>
      <c r="FZ126" s="1744"/>
      <c r="GA126" s="1744"/>
      <c r="GB126" s="1744"/>
      <c r="GC126" s="1744"/>
      <c r="GD126" s="1744"/>
      <c r="GE126" s="1744"/>
      <c r="GF126" s="1744"/>
      <c r="GG126" s="1744"/>
      <c r="GH126" s="1744"/>
      <c r="GI126" s="1744"/>
      <c r="GJ126" s="1744"/>
      <c r="GK126" s="1744"/>
      <c r="GL126" s="1744"/>
      <c r="GM126" s="1744"/>
      <c r="GN126" s="1744"/>
      <c r="GO126" s="1744"/>
      <c r="GP126" s="1744"/>
      <c r="GQ126" s="1744"/>
      <c r="GR126" s="1744"/>
      <c r="GS126" s="1745"/>
      <c r="GT126" s="1746"/>
      <c r="GU126" s="1747"/>
      <c r="GV126" s="1736"/>
      <c r="GW126" s="1748" t="n">
        <f aca="false">SUBTOTAL(9,FT126:GV126)</f>
        <v>0</v>
      </c>
      <c r="GX126" s="1738" t="n">
        <f aca="false">SUBTOTAL(9,FT126:GV126)</f>
        <v>0</v>
      </c>
      <c r="GY126" s="1737" t="n">
        <f aca="false">GX126:GX126+IF($B122:$B122=2,0,GY122:GY122)</f>
        <v>0</v>
      </c>
      <c r="GZ126" s="1749"/>
      <c r="HA126" s="1750"/>
      <c r="HB126" s="1751" t="e">
        <f aca="false">'02.24 НГДП по датам'!BA126</f>
        <v>#VALUE!</v>
      </c>
      <c r="HC126" s="1752" t="e">
        <f aca="false">SUBTOTAL(9,GZ126:HB126)</f>
        <v>#VALUE!</v>
      </c>
      <c r="HD126" s="1753" t="n">
        <f aca="false">$HD$3+HD122</f>
        <v>1102.87</v>
      </c>
      <c r="HE126" s="1754" t="n">
        <f aca="false">$HE$3+HE122</f>
        <v>347.13</v>
      </c>
      <c r="HF126" s="1831" t="n">
        <f aca="false">SUM(HD126:HE126)</f>
        <v>1450</v>
      </c>
      <c r="HG126" s="1757"/>
      <c r="HH126" s="1757" t="n">
        <v>8</v>
      </c>
      <c r="HI126" s="1758"/>
      <c r="HJ126" s="1744"/>
      <c r="HK126" s="1744"/>
      <c r="HL126" s="1744"/>
      <c r="HM126" s="1744"/>
      <c r="HN126" s="1744"/>
      <c r="HO126" s="1744"/>
      <c r="HP126" s="1744"/>
      <c r="HQ126" s="1744"/>
      <c r="HR126" s="1744"/>
      <c r="HS126" s="1744"/>
      <c r="HT126" s="1744"/>
      <c r="HU126" s="1744"/>
      <c r="HV126" s="1744"/>
      <c r="HW126" s="1744"/>
      <c r="HX126" s="1744"/>
      <c r="HY126" s="1744"/>
      <c r="HZ126" s="1745"/>
      <c r="IA126" s="1746"/>
      <c r="IB126" s="1747"/>
      <c r="IC126" s="1736"/>
      <c r="ID126" s="1737" t="n">
        <f aca="false">SUBTOTAL(9,HG126:IC126)</f>
        <v>8</v>
      </c>
      <c r="IE126" s="1748" t="n">
        <f aca="false">ID126:ID126+IF($B122:$B122=2,0,IE122:IE122)</f>
        <v>200</v>
      </c>
      <c r="IF126" s="1759"/>
      <c r="IG126" s="1759"/>
      <c r="IH126" s="1760"/>
      <c r="II126" s="1761"/>
      <c r="IJ126" s="1762"/>
      <c r="IK126" s="1763" t="n">
        <f aca="false">SUBTOTAL(9,IF126:IJ126)</f>
        <v>0</v>
      </c>
      <c r="IL126" s="1764" t="n">
        <f aca="false">IK126:IK126+IF($B122:$B122=2,0,IL122:IL122)</f>
        <v>0</v>
      </c>
      <c r="IM126" s="1765"/>
      <c r="IN126" s="1765"/>
      <c r="IO126" s="1732"/>
      <c r="IP126" s="1732"/>
      <c r="IQ126" s="1732"/>
      <c r="IR126" s="1732"/>
      <c r="IS126" s="1732"/>
      <c r="IT126" s="1732"/>
      <c r="IU126" s="1732"/>
      <c r="IV126" s="1733"/>
      <c r="IW126" s="1734"/>
      <c r="IX126" s="1735"/>
      <c r="IY126" s="1736"/>
      <c r="IZ126" s="1737" t="n">
        <f aca="false">SUBTOTAL(9,IM126:IY126)</f>
        <v>0</v>
      </c>
      <c r="JA126" s="1738" t="n">
        <f aca="false">IZ126:IZ126+IF($B122:$B122=2,0,JA122:JA122)</f>
        <v>24.8</v>
      </c>
      <c r="JB126" s="1766"/>
      <c r="JC126" s="1767" t="e">
        <f aca="false">'02.24 НГДП по датам'!BT126</f>
        <v>#VALUE!</v>
      </c>
      <c r="JD126" s="1834" t="n">
        <f aca="false">$JD$14</f>
        <v>0</v>
      </c>
      <c r="JE126" s="1769" t="e">
        <f aca="false">SUBTOTAL(9,JB126:JD126)</f>
        <v>#VALUE!</v>
      </c>
      <c r="JF126" s="1770" t="n">
        <f aca="false">SUMIF($C$5:JE$5,"Накопленный эффект, т/сут",$C126:JE126)+SUMIF($C$5:JE$5,"Нараст.  по потенциалу",$C126:JE126)-SUMIF($C$5:JE$5,"Нараст. по остановкам",$C126:JE126)-SUMIF($C$5:JE$5,"ИТОГО перевод в ППД",$C126:JE126)-SUMIF($C$5:JE$5,"ИТОГО  нерент, по распоряж.",$C126:JE126)-SUMIF($C$5:JE$5,"ИТОГО ост. дебит от ЗБС, Углуб., ПВЛГ/ПНЛГ",$C126:JE126)</f>
        <v>1598.2</v>
      </c>
      <c r="JG126" s="1771"/>
      <c r="JH126" s="1771"/>
      <c r="JI126" s="1771"/>
      <c r="JJ126" s="1772"/>
      <c r="JK126" s="1773"/>
      <c r="JL126" s="1763" t="n">
        <f aca="false">SUBTOTAL(9,JG126:JJ126)</f>
        <v>0</v>
      </c>
      <c r="JM126" s="1664"/>
      <c r="JN126" s="1665"/>
      <c r="JO126" s="1666"/>
      <c r="JP126" s="1774" t="n">
        <f aca="false">JP$4:JP$4+SUMIF($C$5:JL$5,"Нараст. по остановкам",$C126:JL126)-SUMIF($C$5:JL$5,"Нараст.  по потенциалу",$C126:JL126)</f>
        <v>852.705</v>
      </c>
      <c r="JQ126" s="1775" t="n">
        <f aca="false">'02.24 ННГ без НГДП по датам'!JP126</f>
        <v>820.812</v>
      </c>
      <c r="JR126" s="1776" t="n">
        <f aca="false">'02.24 НГДП по датам'!CB126</f>
        <v>31.893</v>
      </c>
    </row>
    <row r="127" customFormat="false" ht="1.5" hidden="false" customHeight="true" outlineLevel="0" collapsed="false">
      <c r="A127" s="1777"/>
      <c r="B127" s="1777"/>
      <c r="C127" s="1778"/>
      <c r="D127" s="1778"/>
      <c r="E127" s="1778"/>
      <c r="F127" s="1778"/>
      <c r="G127" s="1779"/>
      <c r="H127" s="1779"/>
      <c r="I127" s="1779"/>
      <c r="J127" s="1779"/>
      <c r="K127" s="1779"/>
      <c r="L127" s="1779"/>
      <c r="M127" s="1779"/>
      <c r="N127" s="1779"/>
      <c r="O127" s="1779"/>
      <c r="P127" s="1779"/>
      <c r="Q127" s="1779"/>
      <c r="R127" s="1779"/>
      <c r="S127" s="1779"/>
      <c r="T127" s="1779"/>
      <c r="U127" s="1779"/>
      <c r="V127" s="1779"/>
      <c r="W127" s="1779"/>
      <c r="X127" s="1780"/>
      <c r="Y127" s="1781"/>
      <c r="Z127" s="1782"/>
      <c r="AA127" s="1783"/>
      <c r="AB127" s="1783"/>
      <c r="AC127" s="1884"/>
      <c r="AD127" s="1784"/>
      <c r="AE127" s="1779"/>
      <c r="AF127" s="1779"/>
      <c r="AG127" s="1779"/>
      <c r="AH127" s="1779"/>
      <c r="AI127" s="1779"/>
      <c r="AJ127" s="1779"/>
      <c r="AK127" s="1779"/>
      <c r="AL127" s="1779"/>
      <c r="AM127" s="1779"/>
      <c r="AN127" s="1779"/>
      <c r="AO127" s="1779"/>
      <c r="AP127" s="1780"/>
      <c r="AQ127" s="1781"/>
      <c r="AR127" s="1782"/>
      <c r="AS127" s="1783"/>
      <c r="AT127" s="1783"/>
      <c r="AU127" s="1778"/>
      <c r="AV127" s="1778"/>
      <c r="AW127" s="1785"/>
      <c r="AX127" s="1779"/>
      <c r="AY127" s="1779"/>
      <c r="AZ127" s="1779"/>
      <c r="BA127" s="1779"/>
      <c r="BB127" s="1779"/>
      <c r="BC127" s="1779"/>
      <c r="BD127" s="1779"/>
      <c r="BE127" s="1779"/>
      <c r="BF127" s="1779"/>
      <c r="BG127" s="1779"/>
      <c r="BH127" s="1779"/>
      <c r="BI127" s="1779"/>
      <c r="BJ127" s="1779"/>
      <c r="BK127" s="1779"/>
      <c r="BL127" s="1779"/>
      <c r="BM127" s="1779"/>
      <c r="BN127" s="1779"/>
      <c r="BO127" s="1779"/>
      <c r="BP127" s="1779"/>
      <c r="BQ127" s="1779"/>
      <c r="BR127" s="1780"/>
      <c r="BS127" s="1781"/>
      <c r="BT127" s="1782"/>
      <c r="BU127" s="1783"/>
      <c r="BV127" s="1783"/>
      <c r="BW127" s="1784"/>
      <c r="BX127" s="1779"/>
      <c r="BY127" s="1779"/>
      <c r="BZ127" s="1779"/>
      <c r="CA127" s="1779"/>
      <c r="CB127" s="1779"/>
      <c r="CC127" s="1779"/>
      <c r="CD127" s="1779"/>
      <c r="CE127" s="1779"/>
      <c r="CF127" s="1779"/>
      <c r="CG127" s="1779"/>
      <c r="CH127" s="1779"/>
      <c r="CI127" s="1779"/>
      <c r="CJ127" s="1780"/>
      <c r="CK127" s="1781"/>
      <c r="CL127" s="1782"/>
      <c r="CM127" s="1783"/>
      <c r="CN127" s="1783"/>
      <c r="CO127" s="1783"/>
      <c r="CP127" s="1783"/>
      <c r="CQ127" s="1779"/>
      <c r="CR127" s="1779"/>
      <c r="CS127" s="1779"/>
      <c r="CT127" s="1779"/>
      <c r="CU127" s="1779"/>
      <c r="CV127" s="1779"/>
      <c r="CW127" s="1779"/>
      <c r="CX127" s="1779"/>
      <c r="CY127" s="1779"/>
      <c r="CZ127" s="1779"/>
      <c r="DA127" s="1779"/>
      <c r="DB127" s="1779"/>
      <c r="DC127" s="1779"/>
      <c r="DD127" s="1780"/>
      <c r="DE127" s="1781"/>
      <c r="DF127" s="1782"/>
      <c r="DG127" s="1783"/>
      <c r="DH127" s="1783"/>
      <c r="DI127" s="1852"/>
      <c r="DJ127" s="1779"/>
      <c r="DK127" s="1779"/>
      <c r="DL127" s="1779"/>
      <c r="DM127" s="1779"/>
      <c r="DN127" s="1779"/>
      <c r="DO127" s="1779"/>
      <c r="DP127" s="1779"/>
      <c r="DQ127" s="1779"/>
      <c r="DR127" s="1779"/>
      <c r="DS127" s="1779"/>
      <c r="DT127" s="1779"/>
      <c r="DU127" s="1779"/>
      <c r="DV127" s="1780"/>
      <c r="DW127" s="1781"/>
      <c r="DX127" s="1782"/>
      <c r="DY127" s="1783"/>
      <c r="DZ127" s="1783"/>
      <c r="EA127" s="1779"/>
      <c r="EB127" s="1779"/>
      <c r="EC127" s="1779"/>
      <c r="ED127" s="1779"/>
      <c r="EE127" s="1779"/>
      <c r="EF127" s="1779"/>
      <c r="EG127" s="1779"/>
      <c r="EH127" s="1779"/>
      <c r="EI127" s="1779"/>
      <c r="EJ127" s="1779"/>
      <c r="EK127" s="1779"/>
      <c r="EL127" s="1779"/>
      <c r="EM127" s="1779"/>
      <c r="EN127" s="1779"/>
      <c r="EO127" s="1779"/>
      <c r="EP127" s="1779"/>
      <c r="EQ127" s="1779"/>
      <c r="ER127" s="1779"/>
      <c r="ES127" s="1779"/>
      <c r="ET127" s="1779"/>
      <c r="EU127" s="1779"/>
      <c r="EV127" s="1779"/>
      <c r="EW127" s="1779"/>
      <c r="EX127" s="1779"/>
      <c r="EY127" s="1779"/>
      <c r="EZ127" s="1780"/>
      <c r="FA127" s="1781"/>
      <c r="FB127" s="1782"/>
      <c r="FC127" s="1783"/>
      <c r="FD127" s="1783"/>
      <c r="FE127" s="1779"/>
      <c r="FF127" s="1779"/>
      <c r="FG127" s="1779"/>
      <c r="FH127" s="1779"/>
      <c r="FI127" s="1779"/>
      <c r="FJ127" s="1779"/>
      <c r="FK127" s="1779"/>
      <c r="FL127" s="1779"/>
      <c r="FM127" s="1779"/>
      <c r="FN127" s="1779"/>
      <c r="FO127" s="1780"/>
      <c r="FP127" s="1781"/>
      <c r="FQ127" s="1782"/>
      <c r="FR127" s="1783"/>
      <c r="FS127" s="1783"/>
      <c r="FT127" s="1779"/>
      <c r="FU127" s="1779"/>
      <c r="FV127" s="1888"/>
      <c r="FW127" s="1779"/>
      <c r="FX127" s="1779"/>
      <c r="FY127" s="1779"/>
      <c r="FZ127" s="1779"/>
      <c r="GA127" s="1779"/>
      <c r="GB127" s="1779"/>
      <c r="GC127" s="1779"/>
      <c r="GD127" s="1779"/>
      <c r="GE127" s="1779"/>
      <c r="GF127" s="1779"/>
      <c r="GG127" s="1779"/>
      <c r="GH127" s="1779"/>
      <c r="GI127" s="1779"/>
      <c r="GJ127" s="1779"/>
      <c r="GK127" s="1779"/>
      <c r="GL127" s="1779"/>
      <c r="GM127" s="1779"/>
      <c r="GN127" s="1779"/>
      <c r="GO127" s="1779"/>
      <c r="GP127" s="1779"/>
      <c r="GQ127" s="1779"/>
      <c r="GR127" s="1779"/>
      <c r="GS127" s="1779"/>
      <c r="GT127" s="1780"/>
      <c r="GU127" s="1781"/>
      <c r="GV127" s="1782"/>
      <c r="GW127" s="1783"/>
      <c r="GX127" s="1783"/>
      <c r="GY127" s="1783"/>
      <c r="GZ127" s="1787"/>
      <c r="HA127" s="1787"/>
      <c r="HB127" s="1788"/>
      <c r="HC127" s="1783"/>
      <c r="HD127" s="1783"/>
      <c r="HE127" s="1789"/>
      <c r="HF127" s="1790"/>
      <c r="HG127" s="1791"/>
      <c r="HH127" s="1757"/>
      <c r="HI127" s="1787"/>
      <c r="HJ127" s="1779"/>
      <c r="HK127" s="1779"/>
      <c r="HL127" s="1779"/>
      <c r="HM127" s="1779"/>
      <c r="HN127" s="1779"/>
      <c r="HO127" s="1779"/>
      <c r="HP127" s="1779"/>
      <c r="HQ127" s="1779"/>
      <c r="HR127" s="1779"/>
      <c r="HS127" s="1779"/>
      <c r="HT127" s="1779"/>
      <c r="HU127" s="1779"/>
      <c r="HV127" s="1779"/>
      <c r="HW127" s="1779"/>
      <c r="HX127" s="1779"/>
      <c r="HY127" s="1779"/>
      <c r="HZ127" s="1779"/>
      <c r="IA127" s="1780"/>
      <c r="IB127" s="1781"/>
      <c r="IC127" s="1782"/>
      <c r="ID127" s="1783"/>
      <c r="IE127" s="1783"/>
      <c r="IF127" s="1792"/>
      <c r="IG127" s="1792"/>
      <c r="IH127" s="1792"/>
      <c r="II127" s="1793"/>
      <c r="IJ127" s="1794"/>
      <c r="IK127" s="1792"/>
      <c r="IL127" s="1792"/>
      <c r="IM127" s="1795"/>
      <c r="IN127" s="1795"/>
      <c r="IO127" s="1779"/>
      <c r="IP127" s="1779"/>
      <c r="IQ127" s="1779"/>
      <c r="IR127" s="1779"/>
      <c r="IS127" s="1779"/>
      <c r="IT127" s="1779"/>
      <c r="IU127" s="1779"/>
      <c r="IV127" s="1779"/>
      <c r="IW127" s="1780"/>
      <c r="IX127" s="1781"/>
      <c r="IY127" s="1782"/>
      <c r="IZ127" s="1783"/>
      <c r="JA127" s="1783"/>
      <c r="JB127" s="1779"/>
      <c r="JC127" s="1788"/>
      <c r="JD127" s="1779"/>
      <c r="JE127" s="1783"/>
      <c r="JF127" s="1783"/>
      <c r="JG127" s="1792"/>
      <c r="JH127" s="1792"/>
      <c r="JI127" s="1792"/>
      <c r="JJ127" s="1792"/>
      <c r="JK127" s="1796"/>
      <c r="JL127" s="1792"/>
      <c r="JM127" s="1797"/>
      <c r="JN127" s="1797"/>
      <c r="JO127" s="1798"/>
      <c r="JP127" s="1797"/>
      <c r="JQ127" s="1797"/>
      <c r="JR127" s="1798"/>
    </row>
    <row r="128" customFormat="false" ht="11.25" hidden="true" customHeight="true" outlineLevel="0" collapsed="false">
      <c r="A128" s="1611" t="n">
        <f aca="false">A124+1</f>
        <v>45352</v>
      </c>
      <c r="B128" s="1612" t="s">
        <v>662</v>
      </c>
      <c r="C128" s="1615"/>
      <c r="D128" s="1614"/>
      <c r="E128" s="1614"/>
      <c r="F128" s="1614"/>
      <c r="G128" s="1614"/>
      <c r="H128" s="1615"/>
      <c r="I128" s="1615"/>
      <c r="J128" s="1615"/>
      <c r="K128" s="1615"/>
      <c r="L128" s="1615"/>
      <c r="M128" s="1615"/>
      <c r="N128" s="1615"/>
      <c r="O128" s="1615"/>
      <c r="P128" s="1615"/>
      <c r="Q128" s="1615"/>
      <c r="R128" s="1615"/>
      <c r="S128" s="1615"/>
      <c r="T128" s="1615"/>
      <c r="U128" s="1615"/>
      <c r="V128" s="1615"/>
      <c r="W128" s="1616"/>
      <c r="X128" s="1799"/>
      <c r="Y128" s="1800"/>
      <c r="Z128" s="1801"/>
      <c r="AA128" s="1620"/>
      <c r="AB128" s="1621"/>
      <c r="AC128" s="1622"/>
      <c r="AD128" s="1622"/>
      <c r="AE128" s="1615"/>
      <c r="AF128" s="1615"/>
      <c r="AG128" s="1615"/>
      <c r="AH128" s="1615"/>
      <c r="AI128" s="1615"/>
      <c r="AJ128" s="1615"/>
      <c r="AK128" s="1615"/>
      <c r="AL128" s="1615"/>
      <c r="AM128" s="1615"/>
      <c r="AN128" s="1615"/>
      <c r="AO128" s="1616"/>
      <c r="AP128" s="1799"/>
      <c r="AQ128" s="1800"/>
      <c r="AR128" s="1801"/>
      <c r="AS128" s="1620"/>
      <c r="AT128" s="1621"/>
      <c r="AU128" s="1622"/>
      <c r="AV128" s="1622"/>
      <c r="AW128" s="1622"/>
      <c r="AX128" s="1615"/>
      <c r="AY128" s="1615"/>
      <c r="AZ128" s="1615"/>
      <c r="BA128" s="1615"/>
      <c r="BB128" s="1615"/>
      <c r="BC128" s="1615"/>
      <c r="BD128" s="1615"/>
      <c r="BE128" s="1615"/>
      <c r="BF128" s="1615"/>
      <c r="BG128" s="1615"/>
      <c r="BH128" s="1615"/>
      <c r="BI128" s="1615"/>
      <c r="BJ128" s="1615"/>
      <c r="BK128" s="1615"/>
      <c r="BL128" s="1615"/>
      <c r="BM128" s="1615"/>
      <c r="BN128" s="1615"/>
      <c r="BO128" s="1615"/>
      <c r="BP128" s="1615"/>
      <c r="BQ128" s="1616"/>
      <c r="BR128" s="1799"/>
      <c r="BS128" s="1800"/>
      <c r="BT128" s="1801"/>
      <c r="BU128" s="1620"/>
      <c r="BV128" s="1621"/>
      <c r="BW128" s="1623"/>
      <c r="BX128" s="1615"/>
      <c r="BY128" s="1615"/>
      <c r="BZ128" s="1615"/>
      <c r="CA128" s="1615"/>
      <c r="CB128" s="1615"/>
      <c r="CC128" s="1615"/>
      <c r="CD128" s="1615"/>
      <c r="CE128" s="1615"/>
      <c r="CF128" s="1615"/>
      <c r="CG128" s="1615"/>
      <c r="CH128" s="1615"/>
      <c r="CI128" s="1616"/>
      <c r="CJ128" s="1799"/>
      <c r="CK128" s="1800"/>
      <c r="CL128" s="1801"/>
      <c r="CM128" s="1620"/>
      <c r="CN128" s="1621"/>
      <c r="CO128" s="1621"/>
      <c r="CP128" s="1621"/>
      <c r="CQ128" s="1627"/>
      <c r="CR128" s="1627"/>
      <c r="CS128" s="1627"/>
      <c r="CT128" s="1627"/>
      <c r="CU128" s="1627"/>
      <c r="CV128" s="1627"/>
      <c r="CW128" s="1627"/>
      <c r="CX128" s="1627"/>
      <c r="CY128" s="1627"/>
      <c r="CZ128" s="1627"/>
      <c r="DA128" s="1627"/>
      <c r="DB128" s="1627"/>
      <c r="DC128" s="1628"/>
      <c r="DD128" s="1803"/>
      <c r="DE128" s="1804"/>
      <c r="DF128" s="1811"/>
      <c r="DG128" s="1624"/>
      <c r="DH128" s="1625"/>
      <c r="DI128" s="1623"/>
      <c r="DJ128" s="1627"/>
      <c r="DK128" s="1627"/>
      <c r="DL128" s="1627"/>
      <c r="DM128" s="1627"/>
      <c r="DN128" s="1627"/>
      <c r="DO128" s="1627"/>
      <c r="DP128" s="1627"/>
      <c r="DQ128" s="1627"/>
      <c r="DR128" s="1627"/>
      <c r="DS128" s="1627"/>
      <c r="DT128" s="1627"/>
      <c r="DU128" s="1628"/>
      <c r="DV128" s="1803"/>
      <c r="DW128" s="1804"/>
      <c r="DX128" s="1811"/>
      <c r="DY128" s="1624"/>
      <c r="DZ128" s="1625"/>
      <c r="EA128" s="1615"/>
      <c r="EB128" s="1615"/>
      <c r="EC128" s="1615"/>
      <c r="ED128" s="1615"/>
      <c r="EE128" s="1615"/>
      <c r="EF128" s="1615"/>
      <c r="EG128" s="1615"/>
      <c r="EH128" s="1615"/>
      <c r="EI128" s="1615"/>
      <c r="EJ128" s="1615"/>
      <c r="EK128" s="1615"/>
      <c r="EL128" s="1615"/>
      <c r="EM128" s="1615"/>
      <c r="EN128" s="1615"/>
      <c r="EO128" s="1615"/>
      <c r="EP128" s="1615"/>
      <c r="EQ128" s="1615"/>
      <c r="ER128" s="1615"/>
      <c r="ES128" s="1615"/>
      <c r="ET128" s="1615"/>
      <c r="EU128" s="1615"/>
      <c r="EV128" s="1615"/>
      <c r="EW128" s="1615"/>
      <c r="EX128" s="1615"/>
      <c r="EY128" s="1616"/>
      <c r="EZ128" s="1799"/>
      <c r="FA128" s="1800"/>
      <c r="FB128" s="1801"/>
      <c r="FC128" s="1624"/>
      <c r="FD128" s="1625"/>
      <c r="FE128" s="1615"/>
      <c r="FF128" s="1615"/>
      <c r="FG128" s="1615"/>
      <c r="FH128" s="1615"/>
      <c r="FI128" s="1615"/>
      <c r="FJ128" s="1615"/>
      <c r="FK128" s="1615"/>
      <c r="FL128" s="1615"/>
      <c r="FM128" s="1615"/>
      <c r="FN128" s="1616"/>
      <c r="FO128" s="1799"/>
      <c r="FP128" s="1800"/>
      <c r="FQ128" s="1801"/>
      <c r="FR128" s="1624"/>
      <c r="FS128" s="1625"/>
      <c r="FT128" s="1837"/>
      <c r="FU128" s="1627"/>
      <c r="FV128" s="1627"/>
      <c r="FW128" s="1627"/>
      <c r="FX128" s="1627"/>
      <c r="FY128" s="1627"/>
      <c r="FZ128" s="1627"/>
      <c r="GA128" s="1627"/>
      <c r="GB128" s="1627"/>
      <c r="GC128" s="1627"/>
      <c r="GD128" s="1627"/>
      <c r="GE128" s="1627"/>
      <c r="GF128" s="1627"/>
      <c r="GG128" s="1627"/>
      <c r="GH128" s="1627"/>
      <c r="GI128" s="1627"/>
      <c r="GJ128" s="1627"/>
      <c r="GK128" s="1627"/>
      <c r="GL128" s="1627"/>
      <c r="GM128" s="1627"/>
      <c r="GN128" s="1627"/>
      <c r="GO128" s="1627"/>
      <c r="GP128" s="1627"/>
      <c r="GQ128" s="1627"/>
      <c r="GR128" s="1627"/>
      <c r="GS128" s="1628"/>
      <c r="GT128" s="1803"/>
      <c r="GU128" s="1804"/>
      <c r="GV128" s="1801"/>
      <c r="GW128" s="1631"/>
      <c r="GX128" s="1621"/>
      <c r="GY128" s="1620"/>
      <c r="GZ128" s="1838"/>
      <c r="HA128" s="1839"/>
      <c r="HB128" s="1807"/>
      <c r="HC128" s="1635"/>
      <c r="HD128" s="1636"/>
      <c r="HE128" s="1841"/>
      <c r="HF128" s="1638"/>
      <c r="HG128" s="1640"/>
      <c r="HH128" s="1640"/>
      <c r="HI128" s="1641"/>
      <c r="HJ128" s="1627"/>
      <c r="HK128" s="1627"/>
      <c r="HL128" s="1627"/>
      <c r="HM128" s="1627"/>
      <c r="HN128" s="1627"/>
      <c r="HO128" s="1627"/>
      <c r="HP128" s="1627"/>
      <c r="HQ128" s="1627"/>
      <c r="HR128" s="1627"/>
      <c r="HS128" s="1627"/>
      <c r="HT128" s="1627"/>
      <c r="HU128" s="1627"/>
      <c r="HV128" s="1627"/>
      <c r="HW128" s="1627"/>
      <c r="HX128" s="1627"/>
      <c r="HY128" s="1627"/>
      <c r="HZ128" s="1628"/>
      <c r="IA128" s="1803"/>
      <c r="IB128" s="1804"/>
      <c r="IC128" s="1801"/>
      <c r="ID128" s="1620"/>
      <c r="IE128" s="1631"/>
      <c r="IF128" s="1642"/>
      <c r="IG128" s="1642"/>
      <c r="IH128" s="1643"/>
      <c r="II128" s="1812"/>
      <c r="IJ128" s="1813"/>
      <c r="IK128" s="1646"/>
      <c r="IL128" s="1647"/>
      <c r="IM128" s="1648"/>
      <c r="IN128" s="1649"/>
      <c r="IO128" s="1650"/>
      <c r="IP128" s="1650"/>
      <c r="IQ128" s="1650"/>
      <c r="IR128" s="1650"/>
      <c r="IS128" s="1650"/>
      <c r="IT128" s="1650"/>
      <c r="IU128" s="1650"/>
      <c r="IV128" s="1651"/>
      <c r="IW128" s="1814"/>
      <c r="IX128" s="1815"/>
      <c r="IY128" s="1816"/>
      <c r="IZ128" s="1620"/>
      <c r="JA128" s="1621"/>
      <c r="JB128" s="1655"/>
      <c r="JC128" s="1807"/>
      <c r="JD128" s="1657"/>
      <c r="JE128" s="1658"/>
      <c r="JF128" s="1659"/>
      <c r="JG128" s="1660"/>
      <c r="JH128" s="1660"/>
      <c r="JI128" s="1660"/>
      <c r="JJ128" s="1661"/>
      <c r="JK128" s="1818"/>
      <c r="JL128" s="1663"/>
      <c r="JM128" s="1664" t="n">
        <f aca="false">JM$4:JM$4+SUMIF($C$5:JL$5,"Нараст. баланс",$C130:JL130)+SUMIF($C$7:JH$7,"Итого (с ВНР)",$C130:JH130)-SUMIF($C$5:JL$5,"Геол. снижение,  т/сут",$C130:JL130)-SUMIF(JJ$7:JL$7,"Итого",JJ130:JL130)-SUMIF($C$7:JL$7,"Итого (с ВСП)",$C130:JL130)</f>
        <v>30545.532</v>
      </c>
      <c r="JN128" s="1665" t="n">
        <f aca="false">'02.24 ННГ без НГДП по датам'!JM128:JM130</f>
        <v>23371.276</v>
      </c>
      <c r="JO128" s="1666" t="e">
        <f aca="false">'02.24 НГДП по датам'!CA128:CA130</f>
        <v>#VALUE!</v>
      </c>
      <c r="JP128" s="1667"/>
      <c r="JQ128" s="1668"/>
      <c r="JR128" s="1819"/>
    </row>
    <row r="129" customFormat="false" ht="11.25" hidden="true" customHeight="true" outlineLevel="0" collapsed="false">
      <c r="A129" s="1611"/>
      <c r="B129" s="1670" t="s">
        <v>663</v>
      </c>
      <c r="C129" s="1673"/>
      <c r="D129" s="1672"/>
      <c r="E129" s="1672"/>
      <c r="F129" s="1672"/>
      <c r="G129" s="1672"/>
      <c r="H129" s="1673"/>
      <c r="I129" s="1673"/>
      <c r="J129" s="1673"/>
      <c r="K129" s="1673"/>
      <c r="L129" s="1673"/>
      <c r="M129" s="1673"/>
      <c r="N129" s="1673"/>
      <c r="O129" s="1673"/>
      <c r="P129" s="1673"/>
      <c r="Q129" s="1673"/>
      <c r="R129" s="1673"/>
      <c r="S129" s="1673"/>
      <c r="T129" s="1673"/>
      <c r="U129" s="1673"/>
      <c r="V129" s="1673"/>
      <c r="W129" s="1674"/>
      <c r="X129" s="1675"/>
      <c r="Y129" s="1676"/>
      <c r="Z129" s="1677"/>
      <c r="AA129" s="1678" t="n">
        <f aca="false">COUNTA(C129:Z129)</f>
        <v>0</v>
      </c>
      <c r="AB129" s="1679"/>
      <c r="AC129" s="1680"/>
      <c r="AD129" s="1680"/>
      <c r="AE129" s="1673"/>
      <c r="AF129" s="1673"/>
      <c r="AG129" s="1673"/>
      <c r="AH129" s="1673"/>
      <c r="AI129" s="1673"/>
      <c r="AJ129" s="1673"/>
      <c r="AK129" s="1673"/>
      <c r="AL129" s="1673"/>
      <c r="AM129" s="1673"/>
      <c r="AN129" s="1673"/>
      <c r="AO129" s="1674"/>
      <c r="AP129" s="1675"/>
      <c r="AQ129" s="1676"/>
      <c r="AR129" s="1677"/>
      <c r="AS129" s="1678" t="n">
        <f aca="false">COUNTA(AC129:AR129)</f>
        <v>0</v>
      </c>
      <c r="AT129" s="1679"/>
      <c r="AU129" s="1680"/>
      <c r="AV129" s="1680"/>
      <c r="AW129" s="1680"/>
      <c r="AX129" s="1673"/>
      <c r="AY129" s="1673"/>
      <c r="AZ129" s="1673"/>
      <c r="BA129" s="1673"/>
      <c r="BB129" s="1673"/>
      <c r="BC129" s="1673"/>
      <c r="BD129" s="1673"/>
      <c r="BE129" s="1673"/>
      <c r="BF129" s="1673"/>
      <c r="BG129" s="1673"/>
      <c r="BH129" s="1673"/>
      <c r="BI129" s="1673"/>
      <c r="BJ129" s="1673"/>
      <c r="BK129" s="1673"/>
      <c r="BL129" s="1673"/>
      <c r="BM129" s="1673"/>
      <c r="BN129" s="1673"/>
      <c r="BO129" s="1673"/>
      <c r="BP129" s="1673"/>
      <c r="BQ129" s="1674"/>
      <c r="BR129" s="1675"/>
      <c r="BS129" s="1676"/>
      <c r="BT129" s="1677"/>
      <c r="BU129" s="1678" t="n">
        <f aca="false">COUNTA(AU129:BT129)</f>
        <v>0</v>
      </c>
      <c r="BV129" s="1679"/>
      <c r="BW129" s="1682"/>
      <c r="BX129" s="1673"/>
      <c r="BY129" s="1673"/>
      <c r="BZ129" s="1673"/>
      <c r="CA129" s="1673"/>
      <c r="CB129" s="1673"/>
      <c r="CC129" s="1673"/>
      <c r="CD129" s="1673"/>
      <c r="CE129" s="1673"/>
      <c r="CF129" s="1673"/>
      <c r="CG129" s="1673"/>
      <c r="CH129" s="1673"/>
      <c r="CI129" s="1674"/>
      <c r="CJ129" s="1675"/>
      <c r="CK129" s="1676"/>
      <c r="CL129" s="1677"/>
      <c r="CM129" s="1678" t="n">
        <f aca="false">COUNTA(BW129:CL129)</f>
        <v>0</v>
      </c>
      <c r="CN129" s="1679"/>
      <c r="CO129" s="1679" t="n">
        <f aca="false">AA129+AS129+BU129+CM129</f>
        <v>0</v>
      </c>
      <c r="CP129" s="1679"/>
      <c r="CQ129" s="1686"/>
      <c r="CR129" s="1686"/>
      <c r="CS129" s="1686"/>
      <c r="CT129" s="1686"/>
      <c r="CU129" s="1686"/>
      <c r="CV129" s="1686"/>
      <c r="CW129" s="1686"/>
      <c r="CX129" s="1686"/>
      <c r="CY129" s="1686"/>
      <c r="CZ129" s="1686"/>
      <c r="DA129" s="1686"/>
      <c r="DB129" s="1686"/>
      <c r="DC129" s="1687"/>
      <c r="DD129" s="1688"/>
      <c r="DE129" s="1689"/>
      <c r="DF129" s="1826"/>
      <c r="DG129" s="1683" t="n">
        <f aca="false">SUBTOTAL(9,CQ131:DF131)</f>
        <v>0</v>
      </c>
      <c r="DH129" s="1684"/>
      <c r="DI129" s="1682"/>
      <c r="DJ129" s="1686"/>
      <c r="DK129" s="1686"/>
      <c r="DL129" s="1686"/>
      <c r="DM129" s="1686"/>
      <c r="DN129" s="1686"/>
      <c r="DO129" s="1686"/>
      <c r="DP129" s="1686"/>
      <c r="DQ129" s="1686"/>
      <c r="DR129" s="1686"/>
      <c r="DS129" s="1686"/>
      <c r="DT129" s="1686"/>
      <c r="DU129" s="1687"/>
      <c r="DV129" s="1688"/>
      <c r="DW129" s="1689"/>
      <c r="DX129" s="1826"/>
      <c r="DY129" s="1683" t="n">
        <f aca="false">COUNTA(DI129:DX129)</f>
        <v>0</v>
      </c>
      <c r="DZ129" s="1684"/>
      <c r="EA129" s="1673"/>
      <c r="EB129" s="1673"/>
      <c r="EC129" s="1673"/>
      <c r="ED129" s="1673"/>
      <c r="EE129" s="1673"/>
      <c r="EF129" s="1673"/>
      <c r="EG129" s="1673"/>
      <c r="EH129" s="1673"/>
      <c r="EI129" s="1673"/>
      <c r="EJ129" s="1673"/>
      <c r="EK129" s="1673"/>
      <c r="EL129" s="1673"/>
      <c r="EM129" s="1673"/>
      <c r="EN129" s="1673"/>
      <c r="EO129" s="1673"/>
      <c r="EP129" s="1673"/>
      <c r="EQ129" s="1673"/>
      <c r="ER129" s="1673"/>
      <c r="ES129" s="1673"/>
      <c r="ET129" s="1673"/>
      <c r="EU129" s="1673"/>
      <c r="EV129" s="1673"/>
      <c r="EW129" s="1673"/>
      <c r="EX129" s="1673"/>
      <c r="EY129" s="1674"/>
      <c r="EZ129" s="1675"/>
      <c r="FA129" s="1676"/>
      <c r="FB129" s="1677"/>
      <c r="FC129" s="1683" t="n">
        <f aca="false">COUNTA(EA129:FB129)</f>
        <v>0</v>
      </c>
      <c r="FD129" s="1684"/>
      <c r="FE129" s="1673"/>
      <c r="FF129" s="1673"/>
      <c r="FG129" s="1673"/>
      <c r="FH129" s="1673"/>
      <c r="FI129" s="1673"/>
      <c r="FJ129" s="1673"/>
      <c r="FK129" s="1673"/>
      <c r="FL129" s="1673"/>
      <c r="FM129" s="1673"/>
      <c r="FN129" s="1674"/>
      <c r="FO129" s="1675"/>
      <c r="FP129" s="1676"/>
      <c r="FQ129" s="1677"/>
      <c r="FR129" s="1683" t="n">
        <f aca="false">COUNTA(FE129:FQ129)</f>
        <v>0</v>
      </c>
      <c r="FS129" s="1684"/>
      <c r="FT129" s="1844"/>
      <c r="FU129" s="1686"/>
      <c r="FV129" s="1686"/>
      <c r="FW129" s="1686"/>
      <c r="FX129" s="1686"/>
      <c r="FY129" s="1686"/>
      <c r="FZ129" s="1686"/>
      <c r="GA129" s="1686"/>
      <c r="GB129" s="1686"/>
      <c r="GC129" s="1686"/>
      <c r="GD129" s="1686"/>
      <c r="GE129" s="1686"/>
      <c r="GF129" s="1686"/>
      <c r="GG129" s="1686"/>
      <c r="GH129" s="1686"/>
      <c r="GI129" s="1686"/>
      <c r="GJ129" s="1686"/>
      <c r="GK129" s="1686"/>
      <c r="GL129" s="1686"/>
      <c r="GM129" s="1686"/>
      <c r="GN129" s="1686"/>
      <c r="GO129" s="1686"/>
      <c r="GP129" s="1686"/>
      <c r="GQ129" s="1686"/>
      <c r="GR129" s="1686"/>
      <c r="GS129" s="1687"/>
      <c r="GT129" s="1688"/>
      <c r="GU129" s="1689"/>
      <c r="GV129" s="1677"/>
      <c r="GW129" s="1690" t="n">
        <f aca="false">SUBTOTAL(9,FT131:GV131)</f>
        <v>0</v>
      </c>
      <c r="GX129" s="1679" t="n">
        <f aca="false">SUBTOTAL(9,FT131:GV131)</f>
        <v>0</v>
      </c>
      <c r="GY129" s="1691"/>
      <c r="GZ129" s="1845"/>
      <c r="HA129" s="1846"/>
      <c r="HB129" s="1718"/>
      <c r="HC129" s="1695"/>
      <c r="HD129" s="1696"/>
      <c r="HE129" s="1697"/>
      <c r="HF129" s="1698"/>
      <c r="HG129" s="1700"/>
      <c r="HH129" s="1700"/>
      <c r="HI129" s="1701"/>
      <c r="HJ129" s="1686"/>
      <c r="HK129" s="1686"/>
      <c r="HL129" s="1686"/>
      <c r="HM129" s="1686"/>
      <c r="HN129" s="1686"/>
      <c r="HO129" s="1686"/>
      <c r="HP129" s="1686"/>
      <c r="HQ129" s="1686"/>
      <c r="HR129" s="1686"/>
      <c r="HS129" s="1686"/>
      <c r="HT129" s="1686"/>
      <c r="HU129" s="1686"/>
      <c r="HV129" s="1686"/>
      <c r="HW129" s="1686"/>
      <c r="HX129" s="1686"/>
      <c r="HY129" s="1686"/>
      <c r="HZ129" s="1687"/>
      <c r="IA129" s="1688"/>
      <c r="IB129" s="1689"/>
      <c r="IC129" s="1677"/>
      <c r="ID129" s="1678" t="n">
        <f aca="false">SUBTOTAL(9,HG131:IC131)</f>
        <v>0</v>
      </c>
      <c r="IE129" s="1702"/>
      <c r="IF129" s="1703"/>
      <c r="IG129" s="1703"/>
      <c r="IH129" s="1704"/>
      <c r="II129" s="1705"/>
      <c r="IJ129" s="1706"/>
      <c r="IK129" s="1707" t="n">
        <f aca="false">SUBTOTAL(9,IF131:IJ131)</f>
        <v>0</v>
      </c>
      <c r="IL129" s="1708"/>
      <c r="IM129" s="1709"/>
      <c r="IN129" s="1710"/>
      <c r="IO129" s="1711"/>
      <c r="IP129" s="1711"/>
      <c r="IQ129" s="1711"/>
      <c r="IR129" s="1711"/>
      <c r="IS129" s="1711"/>
      <c r="IT129" s="1711"/>
      <c r="IU129" s="1711"/>
      <c r="IV129" s="1712"/>
      <c r="IW129" s="1713"/>
      <c r="IX129" s="1714"/>
      <c r="IY129" s="1715"/>
      <c r="IZ129" s="1678" t="n">
        <f aca="false">SUBTOTAL(3,IM129:IY129)</f>
        <v>0</v>
      </c>
      <c r="JA129" s="1716"/>
      <c r="JB129" s="1717"/>
      <c r="JC129" s="1718"/>
      <c r="JD129" s="1719"/>
      <c r="JE129" s="1720"/>
      <c r="JF129" s="1721"/>
      <c r="JG129" s="1722"/>
      <c r="JH129" s="1722"/>
      <c r="JI129" s="1722"/>
      <c r="JJ129" s="1723"/>
      <c r="JK129" s="1724"/>
      <c r="JL129" s="1725"/>
      <c r="JM129" s="1664"/>
      <c r="JN129" s="1665"/>
      <c r="JO129" s="1666"/>
      <c r="JP129" s="1726"/>
      <c r="JQ129" s="1727"/>
      <c r="JR129" s="1728"/>
    </row>
    <row r="130" customFormat="false" ht="11.25" hidden="true" customHeight="true" outlineLevel="0" collapsed="false">
      <c r="A130" s="1611"/>
      <c r="B130" s="1729" t="s">
        <v>661</v>
      </c>
      <c r="C130" s="1732"/>
      <c r="D130" s="1731"/>
      <c r="E130" s="1731"/>
      <c r="F130" s="1731"/>
      <c r="G130" s="1731"/>
      <c r="H130" s="1732"/>
      <c r="I130" s="1732"/>
      <c r="J130" s="1732"/>
      <c r="K130" s="1732"/>
      <c r="L130" s="1732"/>
      <c r="M130" s="1732"/>
      <c r="N130" s="1732"/>
      <c r="O130" s="1732"/>
      <c r="P130" s="1732"/>
      <c r="Q130" s="1732"/>
      <c r="R130" s="1732"/>
      <c r="S130" s="1732"/>
      <c r="T130" s="1732"/>
      <c r="U130" s="1732"/>
      <c r="V130" s="1732"/>
      <c r="W130" s="1733"/>
      <c r="X130" s="1734"/>
      <c r="Y130" s="1735"/>
      <c r="Z130" s="1736"/>
      <c r="AA130" s="1737" t="n">
        <f aca="false">SUBTOTAL(9,C130:Z130)</f>
        <v>0</v>
      </c>
      <c r="AB130" s="1738" t="n">
        <f aca="false">AA130+AB126</f>
        <v>1245</v>
      </c>
      <c r="AC130" s="1739"/>
      <c r="AD130" s="1739"/>
      <c r="AE130" s="1732"/>
      <c r="AF130" s="1732"/>
      <c r="AG130" s="1732"/>
      <c r="AH130" s="1732"/>
      <c r="AI130" s="1732"/>
      <c r="AJ130" s="1732"/>
      <c r="AK130" s="1732"/>
      <c r="AL130" s="1732"/>
      <c r="AM130" s="1732"/>
      <c r="AN130" s="1732"/>
      <c r="AO130" s="1733"/>
      <c r="AP130" s="1734"/>
      <c r="AQ130" s="1735"/>
      <c r="AR130" s="1736"/>
      <c r="AS130" s="1737" t="n">
        <f aca="false">SUBTOTAL(9,AC130:AR130)</f>
        <v>0</v>
      </c>
      <c r="AT130" s="1738" t="n">
        <f aca="false">AS130+AT126</f>
        <v>0</v>
      </c>
      <c r="AU130" s="1739"/>
      <c r="AV130" s="1739"/>
      <c r="AW130" s="1739"/>
      <c r="AX130" s="1732"/>
      <c r="AY130" s="1732"/>
      <c r="AZ130" s="1732"/>
      <c r="BA130" s="1732"/>
      <c r="BB130" s="1732"/>
      <c r="BC130" s="1732"/>
      <c r="BD130" s="1732"/>
      <c r="BE130" s="1732"/>
      <c r="BF130" s="1732"/>
      <c r="BG130" s="1732"/>
      <c r="BH130" s="1732"/>
      <c r="BI130" s="1732"/>
      <c r="BJ130" s="1732"/>
      <c r="BK130" s="1732"/>
      <c r="BL130" s="1732"/>
      <c r="BM130" s="1732"/>
      <c r="BN130" s="1732"/>
      <c r="BO130" s="1732"/>
      <c r="BP130" s="1732"/>
      <c r="BQ130" s="1733"/>
      <c r="BR130" s="1734"/>
      <c r="BS130" s="1735"/>
      <c r="BT130" s="1736"/>
      <c r="BU130" s="1737" t="n">
        <f aca="false">SUBTOTAL(9,AU130:BT130)</f>
        <v>0</v>
      </c>
      <c r="BV130" s="1738" t="n">
        <f aca="false">BU130+BV126</f>
        <v>378</v>
      </c>
      <c r="BW130" s="1740"/>
      <c r="BX130" s="1732"/>
      <c r="BY130" s="1732"/>
      <c r="BZ130" s="1732"/>
      <c r="CA130" s="1732"/>
      <c r="CB130" s="1732"/>
      <c r="CC130" s="1732"/>
      <c r="CD130" s="1732"/>
      <c r="CE130" s="1732"/>
      <c r="CF130" s="1732"/>
      <c r="CG130" s="1732"/>
      <c r="CH130" s="1732"/>
      <c r="CI130" s="1733"/>
      <c r="CJ130" s="1734"/>
      <c r="CK130" s="1735"/>
      <c r="CL130" s="1736"/>
      <c r="CM130" s="1737" t="n">
        <f aca="false">SUBTOTAL(9,BW130:CL130)</f>
        <v>0</v>
      </c>
      <c r="CN130" s="1738" t="n">
        <f aca="false">CM130+CN126</f>
        <v>0</v>
      </c>
      <c r="CO130" s="1738" t="n">
        <f aca="false">AA130+AS130+BU130+CM130</f>
        <v>0</v>
      </c>
      <c r="CP130" s="1738" t="n">
        <f aca="false">CO130+CP126</f>
        <v>1623</v>
      </c>
      <c r="CQ130" s="1744"/>
      <c r="CR130" s="1744"/>
      <c r="CS130" s="1744"/>
      <c r="CT130" s="1744"/>
      <c r="CU130" s="1744"/>
      <c r="CV130" s="1744"/>
      <c r="CW130" s="1744"/>
      <c r="CX130" s="1744"/>
      <c r="CY130" s="1744"/>
      <c r="CZ130" s="1744"/>
      <c r="DA130" s="1744"/>
      <c r="DB130" s="1744"/>
      <c r="DC130" s="1745"/>
      <c r="DD130" s="1746"/>
      <c r="DE130" s="1747"/>
      <c r="DF130" s="1833"/>
      <c r="DG130" s="1741" t="n">
        <f aca="false">SUBTOTAL(9,CQ130:DF130)</f>
        <v>0</v>
      </c>
      <c r="DH130" s="1742" t="n">
        <f aca="false">DG130+IF($B126:$B126=2,0,DH126:DH126)</f>
        <v>0</v>
      </c>
      <c r="DI130" s="1740"/>
      <c r="DJ130" s="1744"/>
      <c r="DK130" s="1744"/>
      <c r="DL130" s="1744"/>
      <c r="DM130" s="1744"/>
      <c r="DN130" s="1744"/>
      <c r="DO130" s="1744"/>
      <c r="DP130" s="1744"/>
      <c r="DQ130" s="1744"/>
      <c r="DR130" s="1744"/>
      <c r="DS130" s="1744"/>
      <c r="DT130" s="1744"/>
      <c r="DU130" s="1745"/>
      <c r="DV130" s="1746"/>
      <c r="DW130" s="1747"/>
      <c r="DX130" s="1833"/>
      <c r="DY130" s="1741" t="n">
        <f aca="false">SUBTOTAL(9,DI130:DX130)</f>
        <v>0</v>
      </c>
      <c r="DZ130" s="1742" t="n">
        <f aca="false">DY130+IF($B126:$B126=2,0,DZ126:DZ126)</f>
        <v>0</v>
      </c>
      <c r="EA130" s="1732"/>
      <c r="EB130" s="1732"/>
      <c r="EC130" s="1732"/>
      <c r="ED130" s="1732"/>
      <c r="EE130" s="1732"/>
      <c r="EF130" s="1732"/>
      <c r="EG130" s="1732"/>
      <c r="EH130" s="1732"/>
      <c r="EI130" s="1732"/>
      <c r="EJ130" s="1732"/>
      <c r="EK130" s="1732"/>
      <c r="EL130" s="1732"/>
      <c r="EM130" s="1732"/>
      <c r="EN130" s="1732"/>
      <c r="EO130" s="1732"/>
      <c r="EP130" s="1732"/>
      <c r="EQ130" s="1732"/>
      <c r="ER130" s="1732"/>
      <c r="ES130" s="1732"/>
      <c r="ET130" s="1732"/>
      <c r="EU130" s="1732"/>
      <c r="EV130" s="1732"/>
      <c r="EW130" s="1732"/>
      <c r="EX130" s="1732"/>
      <c r="EY130" s="1733"/>
      <c r="EZ130" s="1734"/>
      <c r="FA130" s="1735"/>
      <c r="FB130" s="1736"/>
      <c r="FC130" s="1741" t="n">
        <f aca="false">SUBTOTAL(9,EA130:FB130)</f>
        <v>0</v>
      </c>
      <c r="FD130" s="1742" t="n">
        <f aca="false">FC130+IF($B126:$B126=2,0,FD126:FD126)</f>
        <v>200</v>
      </c>
      <c r="FE130" s="1732"/>
      <c r="FF130" s="1732"/>
      <c r="FG130" s="1732"/>
      <c r="FH130" s="1732"/>
      <c r="FI130" s="1732"/>
      <c r="FJ130" s="1732"/>
      <c r="FK130" s="1732"/>
      <c r="FL130" s="1732"/>
      <c r="FM130" s="1732"/>
      <c r="FN130" s="1733"/>
      <c r="FO130" s="1734"/>
      <c r="FP130" s="1735"/>
      <c r="FQ130" s="1736"/>
      <c r="FR130" s="1741" t="n">
        <f aca="false">SUBTOTAL(9,FE130:FQ130)</f>
        <v>0</v>
      </c>
      <c r="FS130" s="1742" t="n">
        <f aca="false">FR130+IF($B126:$B126=2,0,FS126:FS126)</f>
        <v>0</v>
      </c>
      <c r="FT130" s="1851"/>
      <c r="FU130" s="1744"/>
      <c r="FV130" s="1744"/>
      <c r="FW130" s="1744"/>
      <c r="FX130" s="1744"/>
      <c r="FY130" s="1744"/>
      <c r="FZ130" s="1744"/>
      <c r="GA130" s="1744"/>
      <c r="GB130" s="1744"/>
      <c r="GC130" s="1744"/>
      <c r="GD130" s="1744"/>
      <c r="GE130" s="1744"/>
      <c r="GF130" s="1744"/>
      <c r="GG130" s="1744"/>
      <c r="GH130" s="1744"/>
      <c r="GI130" s="1744"/>
      <c r="GJ130" s="1744"/>
      <c r="GK130" s="1744"/>
      <c r="GL130" s="1744"/>
      <c r="GM130" s="1744"/>
      <c r="GN130" s="1744"/>
      <c r="GO130" s="1744"/>
      <c r="GP130" s="1744"/>
      <c r="GQ130" s="1744"/>
      <c r="GR130" s="1744"/>
      <c r="GS130" s="1745"/>
      <c r="GT130" s="1746"/>
      <c r="GU130" s="1747"/>
      <c r="GV130" s="1736"/>
      <c r="GW130" s="1748" t="n">
        <f aca="false">SUBTOTAL(9,FT130:GV130)</f>
        <v>0</v>
      </c>
      <c r="GX130" s="1738" t="n">
        <f aca="false">SUBTOTAL(9,FT130:GV130)</f>
        <v>0</v>
      </c>
      <c r="GY130" s="1737" t="n">
        <f aca="false">GX130+IF($B126:$B126=2,0,GY126:GY126)</f>
        <v>0</v>
      </c>
      <c r="GZ130" s="1749"/>
      <c r="HA130" s="1750"/>
      <c r="HB130" s="1751" t="e">
        <f aca="false">'02.24 НГДП по датам'!BA130</f>
        <v>#VALUE!</v>
      </c>
      <c r="HC130" s="1752" t="n">
        <f aca="false">SUBTOTAL(9,GZ130:HB130)</f>
        <v>0</v>
      </c>
      <c r="HD130" s="1753" t="n">
        <f aca="false">$HD$3+HD126</f>
        <v>1140.9</v>
      </c>
      <c r="HE130" s="1754" t="n">
        <f aca="false">$HE$3+HE126</f>
        <v>359.1</v>
      </c>
      <c r="HF130" s="1831" t="n">
        <f aca="false">SUM(HD130:HE130)</f>
        <v>1500</v>
      </c>
      <c r="HG130" s="1757"/>
      <c r="HH130" s="1757"/>
      <c r="HI130" s="1758"/>
      <c r="HJ130" s="1744"/>
      <c r="HK130" s="1744"/>
      <c r="HL130" s="1744"/>
      <c r="HM130" s="1744"/>
      <c r="HN130" s="1744"/>
      <c r="HO130" s="1744"/>
      <c r="HP130" s="1744"/>
      <c r="HQ130" s="1744"/>
      <c r="HR130" s="1744"/>
      <c r="HS130" s="1744"/>
      <c r="HT130" s="1744"/>
      <c r="HU130" s="1744"/>
      <c r="HV130" s="1744"/>
      <c r="HW130" s="1744"/>
      <c r="HX130" s="1744"/>
      <c r="HY130" s="1744"/>
      <c r="HZ130" s="1745"/>
      <c r="IA130" s="1746"/>
      <c r="IB130" s="1747"/>
      <c r="IC130" s="1736"/>
      <c r="ID130" s="1737" t="n">
        <f aca="false">SUBTOTAL(9,HG130:IC130)</f>
        <v>0</v>
      </c>
      <c r="IE130" s="1748" t="n">
        <f aca="false">ID130+IF($B126:$B126=2,0,IE126:IE126)</f>
        <v>200</v>
      </c>
      <c r="IF130" s="1759"/>
      <c r="IG130" s="1759"/>
      <c r="IH130" s="1760"/>
      <c r="II130" s="1761"/>
      <c r="IJ130" s="1762"/>
      <c r="IK130" s="1763" t="n">
        <f aca="false">SUBTOTAL(9,IF130:IJ130)</f>
        <v>0</v>
      </c>
      <c r="IL130" s="1764" t="n">
        <f aca="false">IK130:IK130+IF($B126:$B126=2,0,IL126:IL126)</f>
        <v>0</v>
      </c>
      <c r="IM130" s="1765"/>
      <c r="IN130" s="1765"/>
      <c r="IO130" s="1732"/>
      <c r="IP130" s="1732"/>
      <c r="IQ130" s="1732"/>
      <c r="IR130" s="1732"/>
      <c r="IS130" s="1732"/>
      <c r="IT130" s="1732"/>
      <c r="IU130" s="1732"/>
      <c r="IV130" s="1733"/>
      <c r="IW130" s="1734"/>
      <c r="IX130" s="1735"/>
      <c r="IY130" s="1736"/>
      <c r="IZ130" s="1737" t="n">
        <f aca="false">SUBTOTAL(9,IM130:IY130)</f>
        <v>0</v>
      </c>
      <c r="JA130" s="1738" t="n">
        <f aca="false">IZ130+IF($B126:$B126=2,0,JA126:JA126)</f>
        <v>24.8</v>
      </c>
      <c r="JB130" s="1766"/>
      <c r="JC130" s="1767" t="e">
        <f aca="false">'02.24 НГДП по датам'!BT130</f>
        <v>#VALUE!</v>
      </c>
      <c r="JD130" s="1834" t="n">
        <f aca="false">$JD$14</f>
        <v>0</v>
      </c>
      <c r="JE130" s="1769" t="n">
        <f aca="false">SUBTOTAL(9,JB130:JD130)</f>
        <v>0</v>
      </c>
      <c r="JF130" s="1770" t="n">
        <f aca="false">SUMIF($C$5:JE$5,"Накопленный эффект, т/сут",$C130:JE130)+SUMIF($C$5:JE$5,"Нараст.  по потенциалу",$C130:JE130)-SUMIF($C$5:JE$5,"Нараст. по остановкам",$C130:JE130)-SUMIF($C$5:JE$5,"ИТОГО перевод в ППД",$C130:JE130)-SUMIF($C$5:JE$5,"ИТОГО  нерент, по распоряж.",$C130:JE130)-SUMIF($C$5:JE$5,"ИТОГО ост. дебит от ЗБС, Углуб., ПВЛГ/ПНЛГ",$C130:JE130)</f>
        <v>1598.2</v>
      </c>
      <c r="JG130" s="1771"/>
      <c r="JH130" s="1771"/>
      <c r="JI130" s="1771"/>
      <c r="JJ130" s="1772"/>
      <c r="JK130" s="1773"/>
      <c r="JL130" s="1763" t="n">
        <f aca="false">SUBTOTAL(9,JG130:JJ130)</f>
        <v>0</v>
      </c>
      <c r="JM130" s="1664"/>
      <c r="JN130" s="1665"/>
      <c r="JO130" s="1666"/>
      <c r="JP130" s="1774" t="n">
        <f aca="false">JP$4:JP$4+SUMIF($C$5:JL$5,"Нараст. по остановкам",$C130:JL130)-SUMIF($C$5:JL$5,"Нараст.  по потенциалу",$C130:JL130)</f>
        <v>852.705</v>
      </c>
      <c r="JQ130" s="1775" t="n">
        <f aca="false">'02.24 ННГ без НГДП по датам'!JP130</f>
        <v>820.812</v>
      </c>
      <c r="JR130" s="1776" t="n">
        <f aca="false">'02.24 НГДП по датам'!CB130</f>
        <v>31.893</v>
      </c>
    </row>
    <row r="131" customFormat="false" ht="1.5" hidden="true" customHeight="true" outlineLevel="0" collapsed="false">
      <c r="A131" s="1777"/>
      <c r="B131" s="1777"/>
      <c r="C131" s="1778"/>
      <c r="D131" s="1778"/>
      <c r="E131" s="1778"/>
      <c r="F131" s="1778"/>
      <c r="G131" s="1779"/>
      <c r="H131" s="1779"/>
      <c r="I131" s="1779"/>
      <c r="J131" s="1779"/>
      <c r="K131" s="1779"/>
      <c r="L131" s="1779"/>
      <c r="M131" s="1779"/>
      <c r="N131" s="1779"/>
      <c r="O131" s="1779"/>
      <c r="P131" s="1779"/>
      <c r="Q131" s="1779"/>
      <c r="R131" s="1779"/>
      <c r="S131" s="1779"/>
      <c r="T131" s="1779"/>
      <c r="U131" s="1779"/>
      <c r="V131" s="1779"/>
      <c r="W131" s="1779"/>
      <c r="X131" s="1780"/>
      <c r="Y131" s="1781"/>
      <c r="Z131" s="1782"/>
      <c r="AA131" s="1783"/>
      <c r="AB131" s="1783"/>
      <c r="AC131" s="1884"/>
      <c r="AD131" s="1784"/>
      <c r="AE131" s="1779"/>
      <c r="AF131" s="1779"/>
      <c r="AG131" s="1779"/>
      <c r="AH131" s="1779"/>
      <c r="AI131" s="1779"/>
      <c r="AJ131" s="1779"/>
      <c r="AK131" s="1779"/>
      <c r="AL131" s="1779"/>
      <c r="AM131" s="1779"/>
      <c r="AN131" s="1779"/>
      <c r="AO131" s="1779"/>
      <c r="AP131" s="1780"/>
      <c r="AQ131" s="1781"/>
      <c r="AR131" s="1782"/>
      <c r="AS131" s="1783"/>
      <c r="AT131" s="1783"/>
      <c r="AU131" s="1778"/>
      <c r="AV131" s="1778"/>
      <c r="AW131" s="1785"/>
      <c r="AX131" s="1779"/>
      <c r="AY131" s="1779"/>
      <c r="AZ131" s="1779"/>
      <c r="BA131" s="1779"/>
      <c r="BB131" s="1779"/>
      <c r="BC131" s="1779"/>
      <c r="BD131" s="1779"/>
      <c r="BE131" s="1779"/>
      <c r="BF131" s="1779"/>
      <c r="BG131" s="1779"/>
      <c r="BH131" s="1779"/>
      <c r="BI131" s="1779"/>
      <c r="BJ131" s="1779"/>
      <c r="BK131" s="1779"/>
      <c r="BL131" s="1779"/>
      <c r="BM131" s="1779"/>
      <c r="BN131" s="1779"/>
      <c r="BO131" s="1779"/>
      <c r="BP131" s="1779"/>
      <c r="BQ131" s="1779"/>
      <c r="BR131" s="1780"/>
      <c r="BS131" s="1781"/>
      <c r="BT131" s="1782"/>
      <c r="BU131" s="1783"/>
      <c r="BV131" s="1783"/>
      <c r="BW131" s="1784"/>
      <c r="BX131" s="1779"/>
      <c r="BY131" s="1779"/>
      <c r="BZ131" s="1779"/>
      <c r="CA131" s="1779"/>
      <c r="CB131" s="1779"/>
      <c r="CC131" s="1779"/>
      <c r="CD131" s="1779"/>
      <c r="CE131" s="1779"/>
      <c r="CF131" s="1779"/>
      <c r="CG131" s="1779"/>
      <c r="CH131" s="1779"/>
      <c r="CI131" s="1779"/>
      <c r="CJ131" s="1780"/>
      <c r="CK131" s="1781"/>
      <c r="CL131" s="1782"/>
      <c r="CM131" s="1783"/>
      <c r="CN131" s="1783"/>
      <c r="CO131" s="1783"/>
      <c r="CP131" s="1783"/>
      <c r="CQ131" s="1779"/>
      <c r="CR131" s="1779"/>
      <c r="CS131" s="1779"/>
      <c r="CT131" s="1779"/>
      <c r="CU131" s="1779"/>
      <c r="CV131" s="1779"/>
      <c r="CW131" s="1779"/>
      <c r="CX131" s="1779"/>
      <c r="CY131" s="1779"/>
      <c r="CZ131" s="1779"/>
      <c r="DA131" s="1779"/>
      <c r="DB131" s="1779"/>
      <c r="DC131" s="1779"/>
      <c r="DD131" s="1780"/>
      <c r="DE131" s="1781"/>
      <c r="DF131" s="1782"/>
      <c r="DG131" s="1783"/>
      <c r="DH131" s="1783"/>
      <c r="DI131" s="1852"/>
      <c r="DJ131" s="1779"/>
      <c r="DK131" s="1779"/>
      <c r="DL131" s="1779"/>
      <c r="DM131" s="1779"/>
      <c r="DN131" s="1779"/>
      <c r="DO131" s="1779"/>
      <c r="DP131" s="1779"/>
      <c r="DQ131" s="1779"/>
      <c r="DR131" s="1779"/>
      <c r="DS131" s="1779"/>
      <c r="DT131" s="1779"/>
      <c r="DU131" s="1779"/>
      <c r="DV131" s="1780"/>
      <c r="DW131" s="1781"/>
      <c r="DX131" s="1782"/>
      <c r="DY131" s="1783"/>
      <c r="DZ131" s="1783"/>
      <c r="EA131" s="1779"/>
      <c r="EB131" s="1779"/>
      <c r="EC131" s="1779"/>
      <c r="ED131" s="1779"/>
      <c r="EE131" s="1779"/>
      <c r="EF131" s="1779"/>
      <c r="EG131" s="1779"/>
      <c r="EH131" s="1779"/>
      <c r="EI131" s="1779"/>
      <c r="EJ131" s="1779"/>
      <c r="EK131" s="1779"/>
      <c r="EL131" s="1779"/>
      <c r="EM131" s="1779"/>
      <c r="EN131" s="1779"/>
      <c r="EO131" s="1779"/>
      <c r="EP131" s="1779"/>
      <c r="EQ131" s="1779"/>
      <c r="ER131" s="1779"/>
      <c r="ES131" s="1779"/>
      <c r="ET131" s="1779"/>
      <c r="EU131" s="1779"/>
      <c r="EV131" s="1779"/>
      <c r="EW131" s="1779"/>
      <c r="EX131" s="1779"/>
      <c r="EY131" s="1779"/>
      <c r="EZ131" s="1780"/>
      <c r="FA131" s="1781"/>
      <c r="FB131" s="1782"/>
      <c r="FC131" s="1783"/>
      <c r="FD131" s="1783"/>
      <c r="FE131" s="1779"/>
      <c r="FF131" s="1779"/>
      <c r="FG131" s="1779"/>
      <c r="FH131" s="1779"/>
      <c r="FI131" s="1779"/>
      <c r="FJ131" s="1779"/>
      <c r="FK131" s="1779"/>
      <c r="FL131" s="1779"/>
      <c r="FM131" s="1779"/>
      <c r="FN131" s="1779"/>
      <c r="FO131" s="1780"/>
      <c r="FP131" s="1781"/>
      <c r="FQ131" s="1782"/>
      <c r="FR131" s="1783"/>
      <c r="FS131" s="1783"/>
      <c r="FT131" s="1779"/>
      <c r="FU131" s="1779"/>
      <c r="FV131" s="1888"/>
      <c r="FW131" s="1779"/>
      <c r="FX131" s="1779"/>
      <c r="FY131" s="1779"/>
      <c r="FZ131" s="1779"/>
      <c r="GA131" s="1779"/>
      <c r="GB131" s="1779"/>
      <c r="GC131" s="1779"/>
      <c r="GD131" s="1779"/>
      <c r="GE131" s="1779"/>
      <c r="GF131" s="1779"/>
      <c r="GG131" s="1779"/>
      <c r="GH131" s="1779"/>
      <c r="GI131" s="1779"/>
      <c r="GJ131" s="1779"/>
      <c r="GK131" s="1779"/>
      <c r="GL131" s="1779"/>
      <c r="GM131" s="1779"/>
      <c r="GN131" s="1779"/>
      <c r="GO131" s="1779"/>
      <c r="GP131" s="1779"/>
      <c r="GQ131" s="1779"/>
      <c r="GR131" s="1779"/>
      <c r="GS131" s="1779"/>
      <c r="GT131" s="1780"/>
      <c r="GU131" s="1781"/>
      <c r="GV131" s="1782"/>
      <c r="GW131" s="1783"/>
      <c r="GX131" s="1783"/>
      <c r="GY131" s="1783"/>
      <c r="GZ131" s="1787"/>
      <c r="HA131" s="1787"/>
      <c r="HB131" s="1788"/>
      <c r="HC131" s="1783"/>
      <c r="HD131" s="1783"/>
      <c r="HE131" s="1789"/>
      <c r="HF131" s="1790"/>
      <c r="HG131" s="1791"/>
      <c r="HH131" s="1757"/>
      <c r="HI131" s="1787"/>
      <c r="HJ131" s="1779"/>
      <c r="HK131" s="1779"/>
      <c r="HL131" s="1779"/>
      <c r="HM131" s="1779"/>
      <c r="HN131" s="1779"/>
      <c r="HO131" s="1779"/>
      <c r="HP131" s="1779"/>
      <c r="HQ131" s="1779"/>
      <c r="HR131" s="1779"/>
      <c r="HS131" s="1779"/>
      <c r="HT131" s="1779"/>
      <c r="HU131" s="1779"/>
      <c r="HV131" s="1779"/>
      <c r="HW131" s="1779"/>
      <c r="HX131" s="1779"/>
      <c r="HY131" s="1779"/>
      <c r="HZ131" s="1779"/>
      <c r="IA131" s="1780"/>
      <c r="IB131" s="1781"/>
      <c r="IC131" s="1782"/>
      <c r="ID131" s="1783"/>
      <c r="IE131" s="1783"/>
      <c r="IF131" s="1792"/>
      <c r="IG131" s="1792"/>
      <c r="IH131" s="1792"/>
      <c r="II131" s="1793"/>
      <c r="IJ131" s="1794"/>
      <c r="IK131" s="1792"/>
      <c r="IL131" s="1792"/>
      <c r="IM131" s="1795"/>
      <c r="IN131" s="1795"/>
      <c r="IO131" s="1779"/>
      <c r="IP131" s="1779"/>
      <c r="IQ131" s="1779"/>
      <c r="IR131" s="1779"/>
      <c r="IS131" s="1779"/>
      <c r="IT131" s="1779"/>
      <c r="IU131" s="1779"/>
      <c r="IV131" s="1779"/>
      <c r="IW131" s="1780"/>
      <c r="IX131" s="1781"/>
      <c r="IY131" s="1782"/>
      <c r="IZ131" s="1783"/>
      <c r="JA131" s="1783"/>
      <c r="JB131" s="1779"/>
      <c r="JC131" s="1788"/>
      <c r="JD131" s="1779"/>
      <c r="JE131" s="1783"/>
      <c r="JF131" s="1783"/>
      <c r="JG131" s="1792"/>
      <c r="JH131" s="1792"/>
      <c r="JI131" s="1792"/>
      <c r="JJ131" s="1792"/>
      <c r="JK131" s="1796"/>
      <c r="JL131" s="1792"/>
      <c r="JM131" s="1797"/>
      <c r="JN131" s="1797"/>
      <c r="JO131" s="1798"/>
      <c r="JP131" s="1797"/>
      <c r="JQ131" s="1797"/>
      <c r="JR131" s="1798"/>
    </row>
    <row r="132" customFormat="false" ht="11.25" hidden="true" customHeight="true" outlineLevel="0" collapsed="false">
      <c r="A132" s="1611" t="n">
        <f aca="false">A128+1</f>
        <v>45353</v>
      </c>
      <c r="B132" s="1612" t="s">
        <v>662</v>
      </c>
      <c r="C132" s="1614"/>
      <c r="D132" s="1614"/>
      <c r="E132" s="1614"/>
      <c r="F132" s="1614"/>
      <c r="G132" s="1615"/>
      <c r="H132" s="1614"/>
      <c r="I132" s="1614"/>
      <c r="J132" s="1614"/>
      <c r="K132" s="1613"/>
      <c r="L132" s="1615"/>
      <c r="M132" s="1615"/>
      <c r="N132" s="1615"/>
      <c r="O132" s="1615"/>
      <c r="P132" s="1615"/>
      <c r="Q132" s="1615"/>
      <c r="R132" s="1615"/>
      <c r="S132" s="1615"/>
      <c r="T132" s="1615"/>
      <c r="U132" s="1615"/>
      <c r="V132" s="1615"/>
      <c r="W132" s="1616"/>
      <c r="X132" s="1799"/>
      <c r="Y132" s="1800"/>
      <c r="Z132" s="1801"/>
      <c r="AA132" s="1620"/>
      <c r="AB132" s="1621"/>
      <c r="AC132" s="1622"/>
      <c r="AD132" s="1622"/>
      <c r="AE132" s="1615"/>
      <c r="AF132" s="1615"/>
      <c r="AG132" s="1615"/>
      <c r="AH132" s="1615"/>
      <c r="AI132" s="1615"/>
      <c r="AJ132" s="1615"/>
      <c r="AK132" s="1615"/>
      <c r="AL132" s="1615"/>
      <c r="AM132" s="1615"/>
      <c r="AN132" s="1615"/>
      <c r="AO132" s="1616"/>
      <c r="AP132" s="1799"/>
      <c r="AQ132" s="1800"/>
      <c r="AR132" s="1801"/>
      <c r="AS132" s="1620"/>
      <c r="AT132" s="1621"/>
      <c r="AU132" s="1622"/>
      <c r="AV132" s="1622"/>
      <c r="AW132" s="1622"/>
      <c r="AX132" s="1615"/>
      <c r="AY132" s="1615"/>
      <c r="AZ132" s="1615"/>
      <c r="BA132" s="1615"/>
      <c r="BB132" s="1615"/>
      <c r="BC132" s="1615"/>
      <c r="BD132" s="1615"/>
      <c r="BE132" s="1615"/>
      <c r="BF132" s="1615"/>
      <c r="BG132" s="1615"/>
      <c r="BH132" s="1615"/>
      <c r="BI132" s="1615"/>
      <c r="BJ132" s="1615"/>
      <c r="BK132" s="1615"/>
      <c r="BL132" s="1615"/>
      <c r="BM132" s="1615"/>
      <c r="BN132" s="1615"/>
      <c r="BO132" s="1615"/>
      <c r="BP132" s="1615"/>
      <c r="BQ132" s="1616"/>
      <c r="BR132" s="1799"/>
      <c r="BS132" s="1800"/>
      <c r="BT132" s="1801"/>
      <c r="BU132" s="1620"/>
      <c r="BV132" s="1621"/>
      <c r="BW132" s="1623"/>
      <c r="BX132" s="1615"/>
      <c r="BY132" s="1615"/>
      <c r="BZ132" s="1615"/>
      <c r="CA132" s="1615"/>
      <c r="CB132" s="1615"/>
      <c r="CC132" s="1615"/>
      <c r="CD132" s="1615"/>
      <c r="CE132" s="1615"/>
      <c r="CF132" s="1615"/>
      <c r="CG132" s="1615"/>
      <c r="CH132" s="1615"/>
      <c r="CI132" s="1616"/>
      <c r="CJ132" s="1799"/>
      <c r="CK132" s="1800"/>
      <c r="CL132" s="1801"/>
      <c r="CM132" s="1620"/>
      <c r="CN132" s="1621"/>
      <c r="CO132" s="1621"/>
      <c r="CP132" s="1621"/>
      <c r="CQ132" s="1627"/>
      <c r="CR132" s="1627"/>
      <c r="CS132" s="1627"/>
      <c r="CT132" s="1627"/>
      <c r="CU132" s="1627"/>
      <c r="CV132" s="1627"/>
      <c r="CW132" s="1627"/>
      <c r="CX132" s="1627"/>
      <c r="CY132" s="1627"/>
      <c r="CZ132" s="1627"/>
      <c r="DA132" s="1627"/>
      <c r="DB132" s="1627"/>
      <c r="DC132" s="1628"/>
      <c r="DD132" s="1803"/>
      <c r="DE132" s="1804"/>
      <c r="DF132" s="1811"/>
      <c r="DG132" s="1624"/>
      <c r="DH132" s="1625"/>
      <c r="DI132" s="1623"/>
      <c r="DJ132" s="1627"/>
      <c r="DK132" s="1627"/>
      <c r="DL132" s="1627"/>
      <c r="DM132" s="1627"/>
      <c r="DN132" s="1627"/>
      <c r="DO132" s="1627"/>
      <c r="DP132" s="1627"/>
      <c r="DQ132" s="1627"/>
      <c r="DR132" s="1627"/>
      <c r="DS132" s="1627"/>
      <c r="DT132" s="1627"/>
      <c r="DU132" s="1628"/>
      <c r="DV132" s="1803"/>
      <c r="DW132" s="1804"/>
      <c r="DX132" s="1811"/>
      <c r="DY132" s="1624"/>
      <c r="DZ132" s="1625"/>
      <c r="EA132" s="1615"/>
      <c r="EB132" s="1615"/>
      <c r="EC132" s="1615"/>
      <c r="ED132" s="1615"/>
      <c r="EE132" s="1615"/>
      <c r="EF132" s="1615"/>
      <c r="EG132" s="1615"/>
      <c r="EH132" s="1615"/>
      <c r="EI132" s="1615"/>
      <c r="EJ132" s="1615"/>
      <c r="EK132" s="1615"/>
      <c r="EL132" s="1615"/>
      <c r="EM132" s="1615"/>
      <c r="EN132" s="1615"/>
      <c r="EO132" s="1615"/>
      <c r="EP132" s="1615"/>
      <c r="EQ132" s="1615"/>
      <c r="ER132" s="1615"/>
      <c r="ES132" s="1615"/>
      <c r="ET132" s="1615"/>
      <c r="EU132" s="1615"/>
      <c r="EV132" s="1615"/>
      <c r="EW132" s="1615"/>
      <c r="EX132" s="1615"/>
      <c r="EY132" s="1616"/>
      <c r="EZ132" s="1799"/>
      <c r="FA132" s="1800"/>
      <c r="FB132" s="1801"/>
      <c r="FC132" s="1624"/>
      <c r="FD132" s="1625"/>
      <c r="FE132" s="1615"/>
      <c r="FF132" s="1615"/>
      <c r="FG132" s="1615"/>
      <c r="FH132" s="1615"/>
      <c r="FI132" s="1615"/>
      <c r="FJ132" s="1615"/>
      <c r="FK132" s="1615"/>
      <c r="FL132" s="1615"/>
      <c r="FM132" s="1615"/>
      <c r="FN132" s="1616"/>
      <c r="FO132" s="1799"/>
      <c r="FP132" s="1800"/>
      <c r="FQ132" s="1801"/>
      <c r="FR132" s="1624"/>
      <c r="FS132" s="1625"/>
      <c r="FT132" s="1837"/>
      <c r="FU132" s="1627"/>
      <c r="FV132" s="1627"/>
      <c r="FW132" s="1627"/>
      <c r="FX132" s="1627"/>
      <c r="FY132" s="1627"/>
      <c r="FZ132" s="1627"/>
      <c r="GA132" s="1627"/>
      <c r="GB132" s="1627"/>
      <c r="GC132" s="1627"/>
      <c r="GD132" s="1627"/>
      <c r="GE132" s="1627"/>
      <c r="GF132" s="1627"/>
      <c r="GG132" s="1627"/>
      <c r="GH132" s="1627"/>
      <c r="GI132" s="1627"/>
      <c r="GJ132" s="1627"/>
      <c r="GK132" s="1627"/>
      <c r="GL132" s="1627"/>
      <c r="GM132" s="1627"/>
      <c r="GN132" s="1627"/>
      <c r="GO132" s="1627"/>
      <c r="GP132" s="1627"/>
      <c r="GQ132" s="1627"/>
      <c r="GR132" s="1627"/>
      <c r="GS132" s="1628"/>
      <c r="GT132" s="1803"/>
      <c r="GU132" s="1804"/>
      <c r="GV132" s="1801"/>
      <c r="GW132" s="1631"/>
      <c r="GX132" s="1621"/>
      <c r="GY132" s="1620"/>
      <c r="GZ132" s="1838"/>
      <c r="HA132" s="1839"/>
      <c r="HB132" s="1807"/>
      <c r="HC132" s="1635"/>
      <c r="HD132" s="1636"/>
      <c r="HE132" s="1841"/>
      <c r="HF132" s="1638"/>
      <c r="HG132" s="1640"/>
      <c r="HH132" s="1640"/>
      <c r="HI132" s="1641"/>
      <c r="HJ132" s="1627"/>
      <c r="HK132" s="1627"/>
      <c r="HL132" s="1627"/>
      <c r="HM132" s="1627"/>
      <c r="HN132" s="1627"/>
      <c r="HO132" s="1627"/>
      <c r="HP132" s="1627"/>
      <c r="HQ132" s="1627"/>
      <c r="HR132" s="1627"/>
      <c r="HS132" s="1627"/>
      <c r="HT132" s="1627"/>
      <c r="HU132" s="1627"/>
      <c r="HV132" s="1627"/>
      <c r="HW132" s="1627"/>
      <c r="HX132" s="1627"/>
      <c r="HY132" s="1627"/>
      <c r="HZ132" s="1628"/>
      <c r="IA132" s="1803"/>
      <c r="IB132" s="1804"/>
      <c r="IC132" s="1801"/>
      <c r="ID132" s="1620"/>
      <c r="IE132" s="1631"/>
      <c r="IF132" s="1642"/>
      <c r="IG132" s="1642"/>
      <c r="IH132" s="1643"/>
      <c r="II132" s="1812"/>
      <c r="IJ132" s="1813"/>
      <c r="IK132" s="1646"/>
      <c r="IL132" s="1647"/>
      <c r="IM132" s="1648"/>
      <c r="IN132" s="1649"/>
      <c r="IO132" s="1650"/>
      <c r="IP132" s="1650"/>
      <c r="IQ132" s="1650"/>
      <c r="IR132" s="1650"/>
      <c r="IS132" s="1650"/>
      <c r="IT132" s="1650"/>
      <c r="IU132" s="1650"/>
      <c r="IV132" s="1651"/>
      <c r="IW132" s="1814"/>
      <c r="IX132" s="1815"/>
      <c r="IY132" s="1816"/>
      <c r="IZ132" s="1620"/>
      <c r="JA132" s="1621"/>
      <c r="JB132" s="1655"/>
      <c r="JC132" s="1807"/>
      <c r="JD132" s="1657"/>
      <c r="JE132" s="1658"/>
      <c r="JF132" s="1659"/>
      <c r="JG132" s="1660"/>
      <c r="JH132" s="1660"/>
      <c r="JI132" s="1660"/>
      <c r="JJ132" s="1661"/>
      <c r="JK132" s="1818"/>
      <c r="JL132" s="1663"/>
      <c r="JM132" s="1664" t="e">
        <f aca="false">JM$4:JM$4+SUMIF($C$5:JL$5,"Нараст. баланс",$C134:JL134)+SUMIF($C$7:JH$7,"Итого (с ВНР)",$C134:JH134)-SUMIF($C$5:JL$5,"Геол. снижение,  т/сут",$C134:JL134)-SUMIF(JJ$7:JL$7,"Итого",JJ134:JL134)-SUMIF($C$7:JL$7,"Итого (с ВСП)",$C134:JL134)</f>
        <v>#VALUE!</v>
      </c>
      <c r="JN132" s="1665" t="n">
        <f aca="false">'02.24 ННГ без НГДП по датам'!JM132:JM134</f>
        <v>23333.246</v>
      </c>
      <c r="JO132" s="1666" t="e">
        <f aca="false">'02.24 НГДП по датам'!CA132:CA134</f>
        <v>#VALUE!</v>
      </c>
      <c r="JP132" s="1667"/>
      <c r="JQ132" s="1668"/>
      <c r="JR132" s="1819"/>
    </row>
    <row r="133" customFormat="false" ht="11.25" hidden="true" customHeight="true" outlineLevel="0" collapsed="false">
      <c r="A133" s="1611"/>
      <c r="B133" s="1670" t="s">
        <v>663</v>
      </c>
      <c r="C133" s="1672"/>
      <c r="D133" s="1672"/>
      <c r="E133" s="1672"/>
      <c r="F133" s="1672"/>
      <c r="G133" s="1673"/>
      <c r="H133" s="1672"/>
      <c r="I133" s="1672"/>
      <c r="J133" s="1672"/>
      <c r="K133" s="1671"/>
      <c r="L133" s="1673"/>
      <c r="M133" s="1673"/>
      <c r="N133" s="1673"/>
      <c r="O133" s="1673"/>
      <c r="P133" s="1673"/>
      <c r="Q133" s="1673"/>
      <c r="R133" s="1673"/>
      <c r="S133" s="1673"/>
      <c r="T133" s="1673"/>
      <c r="U133" s="1673"/>
      <c r="V133" s="1673"/>
      <c r="W133" s="1674"/>
      <c r="X133" s="1675"/>
      <c r="Y133" s="1676"/>
      <c r="Z133" s="1677"/>
      <c r="AA133" s="1678" t="n">
        <f aca="false">COUNTA(C133:Z133)</f>
        <v>0</v>
      </c>
      <c r="AB133" s="1679"/>
      <c r="AC133" s="1680"/>
      <c r="AD133" s="1680"/>
      <c r="AE133" s="1673"/>
      <c r="AF133" s="1673"/>
      <c r="AG133" s="1673"/>
      <c r="AH133" s="1673"/>
      <c r="AI133" s="1673"/>
      <c r="AJ133" s="1673"/>
      <c r="AK133" s="1673"/>
      <c r="AL133" s="1673"/>
      <c r="AM133" s="1673"/>
      <c r="AN133" s="1673"/>
      <c r="AO133" s="1674"/>
      <c r="AP133" s="1675"/>
      <c r="AQ133" s="1676"/>
      <c r="AR133" s="1677"/>
      <c r="AS133" s="1678" t="n">
        <f aca="false">COUNTA(AC133:AR133)</f>
        <v>0</v>
      </c>
      <c r="AT133" s="1679"/>
      <c r="AU133" s="1680"/>
      <c r="AV133" s="1680"/>
      <c r="AW133" s="1680"/>
      <c r="AX133" s="1673"/>
      <c r="AY133" s="1673"/>
      <c r="AZ133" s="1673"/>
      <c r="BA133" s="1673"/>
      <c r="BB133" s="1673"/>
      <c r="BC133" s="1673"/>
      <c r="BD133" s="1673"/>
      <c r="BE133" s="1673"/>
      <c r="BF133" s="1673"/>
      <c r="BG133" s="1673"/>
      <c r="BH133" s="1673"/>
      <c r="BI133" s="1673"/>
      <c r="BJ133" s="1673"/>
      <c r="BK133" s="1673"/>
      <c r="BL133" s="1673"/>
      <c r="BM133" s="1673"/>
      <c r="BN133" s="1673"/>
      <c r="BO133" s="1673"/>
      <c r="BP133" s="1673"/>
      <c r="BQ133" s="1674"/>
      <c r="BR133" s="1675"/>
      <c r="BS133" s="1676"/>
      <c r="BT133" s="1677"/>
      <c r="BU133" s="1678" t="n">
        <f aca="false">COUNTA(AU133:BT133)</f>
        <v>0</v>
      </c>
      <c r="BV133" s="1679"/>
      <c r="BW133" s="1682"/>
      <c r="BX133" s="1673"/>
      <c r="BY133" s="1673"/>
      <c r="BZ133" s="1673"/>
      <c r="CA133" s="1673"/>
      <c r="CB133" s="1673"/>
      <c r="CC133" s="1673"/>
      <c r="CD133" s="1673"/>
      <c r="CE133" s="1673"/>
      <c r="CF133" s="1673"/>
      <c r="CG133" s="1673"/>
      <c r="CH133" s="1673"/>
      <c r="CI133" s="1674"/>
      <c r="CJ133" s="1675"/>
      <c r="CK133" s="1676"/>
      <c r="CL133" s="1677"/>
      <c r="CM133" s="1678" t="n">
        <f aca="false">COUNTA(BW133:CL133)</f>
        <v>0</v>
      </c>
      <c r="CN133" s="1679"/>
      <c r="CO133" s="1679" t="n">
        <f aca="false">AA133+AS133+BU133+CM133</f>
        <v>0</v>
      </c>
      <c r="CP133" s="1679"/>
      <c r="CQ133" s="1686"/>
      <c r="CR133" s="1686"/>
      <c r="CS133" s="1686"/>
      <c r="CT133" s="1686"/>
      <c r="CU133" s="1686"/>
      <c r="CV133" s="1686"/>
      <c r="CW133" s="1686"/>
      <c r="CX133" s="1686"/>
      <c r="CY133" s="1686"/>
      <c r="CZ133" s="1686"/>
      <c r="DA133" s="1686"/>
      <c r="DB133" s="1686"/>
      <c r="DC133" s="1687"/>
      <c r="DD133" s="1688"/>
      <c r="DE133" s="1689"/>
      <c r="DF133" s="1826"/>
      <c r="DG133" s="1683" t="n">
        <f aca="false">SUBTOTAL(9,CQ135:DF135)</f>
        <v>0</v>
      </c>
      <c r="DH133" s="1684"/>
      <c r="DI133" s="1682"/>
      <c r="DJ133" s="1686"/>
      <c r="DK133" s="1686"/>
      <c r="DL133" s="1686"/>
      <c r="DM133" s="1686"/>
      <c r="DN133" s="1686"/>
      <c r="DO133" s="1686"/>
      <c r="DP133" s="1686"/>
      <c r="DQ133" s="1686"/>
      <c r="DR133" s="1686"/>
      <c r="DS133" s="1686"/>
      <c r="DT133" s="1686"/>
      <c r="DU133" s="1687"/>
      <c r="DV133" s="1688"/>
      <c r="DW133" s="1689"/>
      <c r="DX133" s="1826"/>
      <c r="DY133" s="1683" t="n">
        <f aca="false">COUNTA(DI133:DX133)</f>
        <v>0</v>
      </c>
      <c r="DZ133" s="1684"/>
      <c r="EA133" s="1673"/>
      <c r="EB133" s="1673"/>
      <c r="EC133" s="1673"/>
      <c r="ED133" s="1673"/>
      <c r="EE133" s="1673"/>
      <c r="EF133" s="1673"/>
      <c r="EG133" s="1673"/>
      <c r="EH133" s="1673"/>
      <c r="EI133" s="1673"/>
      <c r="EJ133" s="1673"/>
      <c r="EK133" s="1673"/>
      <c r="EL133" s="1673"/>
      <c r="EM133" s="1673"/>
      <c r="EN133" s="1673"/>
      <c r="EO133" s="1673"/>
      <c r="EP133" s="1673"/>
      <c r="EQ133" s="1673"/>
      <c r="ER133" s="1673"/>
      <c r="ES133" s="1673"/>
      <c r="ET133" s="1673"/>
      <c r="EU133" s="1673"/>
      <c r="EV133" s="1673"/>
      <c r="EW133" s="1673"/>
      <c r="EX133" s="1673"/>
      <c r="EY133" s="1674"/>
      <c r="EZ133" s="1675"/>
      <c r="FA133" s="1676"/>
      <c r="FB133" s="1677"/>
      <c r="FC133" s="1683" t="n">
        <f aca="false">COUNTA(EA133:FB133)</f>
        <v>0</v>
      </c>
      <c r="FD133" s="1684"/>
      <c r="FE133" s="1673"/>
      <c r="FF133" s="1673"/>
      <c r="FG133" s="1673"/>
      <c r="FH133" s="1673"/>
      <c r="FI133" s="1673"/>
      <c r="FJ133" s="1673"/>
      <c r="FK133" s="1673"/>
      <c r="FL133" s="1673"/>
      <c r="FM133" s="1673"/>
      <c r="FN133" s="1674"/>
      <c r="FO133" s="1675"/>
      <c r="FP133" s="1676"/>
      <c r="FQ133" s="1677"/>
      <c r="FR133" s="1683" t="n">
        <f aca="false">COUNTA(FE133:FQ133)</f>
        <v>0</v>
      </c>
      <c r="FS133" s="1684"/>
      <c r="FT133" s="1844"/>
      <c r="FU133" s="1686"/>
      <c r="FV133" s="1686"/>
      <c r="FW133" s="1686"/>
      <c r="FX133" s="1686"/>
      <c r="FY133" s="1686"/>
      <c r="FZ133" s="1686"/>
      <c r="GA133" s="1686"/>
      <c r="GB133" s="1686"/>
      <c r="GC133" s="1686"/>
      <c r="GD133" s="1686"/>
      <c r="GE133" s="1686"/>
      <c r="GF133" s="1686"/>
      <c r="GG133" s="1686"/>
      <c r="GH133" s="1686"/>
      <c r="GI133" s="1686"/>
      <c r="GJ133" s="1686"/>
      <c r="GK133" s="1686"/>
      <c r="GL133" s="1686"/>
      <c r="GM133" s="1686"/>
      <c r="GN133" s="1686"/>
      <c r="GO133" s="1686"/>
      <c r="GP133" s="1686"/>
      <c r="GQ133" s="1686"/>
      <c r="GR133" s="1686"/>
      <c r="GS133" s="1687"/>
      <c r="GT133" s="1688"/>
      <c r="GU133" s="1689"/>
      <c r="GV133" s="1677"/>
      <c r="GW133" s="1690" t="n">
        <f aca="false">SUBTOTAL(9,FT135:GV135)</f>
        <v>0</v>
      </c>
      <c r="GX133" s="1679" t="n">
        <f aca="false">SUBTOTAL(9,FT135:GV135)</f>
        <v>0</v>
      </c>
      <c r="GY133" s="1691"/>
      <c r="GZ133" s="1845"/>
      <c r="HA133" s="1846"/>
      <c r="HB133" s="1718"/>
      <c r="HC133" s="1695"/>
      <c r="HD133" s="1696"/>
      <c r="HE133" s="1697"/>
      <c r="HF133" s="1698"/>
      <c r="HG133" s="1700"/>
      <c r="HH133" s="1700"/>
      <c r="HI133" s="1701"/>
      <c r="HJ133" s="1686"/>
      <c r="HK133" s="1686"/>
      <c r="HL133" s="1686"/>
      <c r="HM133" s="1686"/>
      <c r="HN133" s="1686"/>
      <c r="HO133" s="1686"/>
      <c r="HP133" s="1686"/>
      <c r="HQ133" s="1686"/>
      <c r="HR133" s="1686"/>
      <c r="HS133" s="1686"/>
      <c r="HT133" s="1686"/>
      <c r="HU133" s="1686"/>
      <c r="HV133" s="1686"/>
      <c r="HW133" s="1686"/>
      <c r="HX133" s="1686"/>
      <c r="HY133" s="1686"/>
      <c r="HZ133" s="1687"/>
      <c r="IA133" s="1688"/>
      <c r="IB133" s="1689"/>
      <c r="IC133" s="1677"/>
      <c r="ID133" s="1678" t="n">
        <f aca="false">SUBTOTAL(9,HG135:IC135)</f>
        <v>0</v>
      </c>
      <c r="IE133" s="1702"/>
      <c r="IF133" s="1703"/>
      <c r="IG133" s="1703"/>
      <c r="IH133" s="1704"/>
      <c r="II133" s="1705"/>
      <c r="IJ133" s="1706"/>
      <c r="IK133" s="1707" t="n">
        <f aca="false">SUBTOTAL(9,IF135:IJ135)</f>
        <v>0</v>
      </c>
      <c r="IL133" s="1708"/>
      <c r="IM133" s="1709"/>
      <c r="IN133" s="1710"/>
      <c r="IO133" s="1711"/>
      <c r="IP133" s="1711"/>
      <c r="IQ133" s="1711"/>
      <c r="IR133" s="1711"/>
      <c r="IS133" s="1711"/>
      <c r="IT133" s="1711"/>
      <c r="IU133" s="1711"/>
      <c r="IV133" s="1712"/>
      <c r="IW133" s="1713"/>
      <c r="IX133" s="1714"/>
      <c r="IY133" s="1715"/>
      <c r="IZ133" s="1678" t="n">
        <f aca="false">SUBTOTAL(3,IM133:IY133)</f>
        <v>0</v>
      </c>
      <c r="JA133" s="1716"/>
      <c r="JB133" s="1717"/>
      <c r="JC133" s="1718"/>
      <c r="JD133" s="1719"/>
      <c r="JE133" s="1720"/>
      <c r="JF133" s="1721"/>
      <c r="JG133" s="1722"/>
      <c r="JH133" s="1722"/>
      <c r="JI133" s="1722"/>
      <c r="JJ133" s="1723"/>
      <c r="JK133" s="1724"/>
      <c r="JL133" s="1725"/>
      <c r="JM133" s="1664"/>
      <c r="JN133" s="1665"/>
      <c r="JO133" s="1666"/>
      <c r="JP133" s="1726"/>
      <c r="JQ133" s="1727"/>
      <c r="JR133" s="1728"/>
    </row>
    <row r="134" customFormat="false" ht="11.25" hidden="true" customHeight="true" outlineLevel="0" collapsed="false">
      <c r="A134" s="1611"/>
      <c r="B134" s="1729" t="s">
        <v>661</v>
      </c>
      <c r="C134" s="1731"/>
      <c r="D134" s="1731"/>
      <c r="E134" s="1731"/>
      <c r="F134" s="1731"/>
      <c r="G134" s="1732"/>
      <c r="H134" s="1731"/>
      <c r="I134" s="1731"/>
      <c r="J134" s="1731"/>
      <c r="K134" s="1730"/>
      <c r="L134" s="1732"/>
      <c r="M134" s="1732"/>
      <c r="N134" s="1732"/>
      <c r="O134" s="1732"/>
      <c r="P134" s="1732"/>
      <c r="Q134" s="1732"/>
      <c r="R134" s="1732"/>
      <c r="S134" s="1732"/>
      <c r="T134" s="1732"/>
      <c r="U134" s="1732"/>
      <c r="V134" s="1732"/>
      <c r="W134" s="1733"/>
      <c r="X134" s="1889"/>
      <c r="Y134" s="1890"/>
      <c r="Z134" s="1891"/>
      <c r="AA134" s="1737" t="n">
        <f aca="false">SUBTOTAL(9,C134:Z134)</f>
        <v>0</v>
      </c>
      <c r="AB134" s="1738" t="n">
        <f aca="false">AA134+AB130</f>
        <v>1245</v>
      </c>
      <c r="AC134" s="1739"/>
      <c r="AD134" s="1739"/>
      <c r="AE134" s="1732"/>
      <c r="AF134" s="1732"/>
      <c r="AG134" s="1732"/>
      <c r="AH134" s="1732"/>
      <c r="AI134" s="1732"/>
      <c r="AJ134" s="1732"/>
      <c r="AK134" s="1732"/>
      <c r="AL134" s="1732"/>
      <c r="AM134" s="1732"/>
      <c r="AN134" s="1732"/>
      <c r="AO134" s="1733"/>
      <c r="AP134" s="1889"/>
      <c r="AQ134" s="1890"/>
      <c r="AR134" s="1891"/>
      <c r="AS134" s="1737" t="n">
        <f aca="false">SUBTOTAL(9,AC134:AR134)</f>
        <v>0</v>
      </c>
      <c r="AT134" s="1738" t="n">
        <f aca="false">AS134+AT130</f>
        <v>0</v>
      </c>
      <c r="AU134" s="1739"/>
      <c r="AV134" s="1739"/>
      <c r="AW134" s="1739"/>
      <c r="AX134" s="1732"/>
      <c r="AY134" s="1732"/>
      <c r="AZ134" s="1732"/>
      <c r="BA134" s="1732"/>
      <c r="BB134" s="1732"/>
      <c r="BC134" s="1732"/>
      <c r="BD134" s="1732"/>
      <c r="BE134" s="1732"/>
      <c r="BF134" s="1732"/>
      <c r="BG134" s="1732"/>
      <c r="BH134" s="1732"/>
      <c r="BI134" s="1732"/>
      <c r="BJ134" s="1732"/>
      <c r="BK134" s="1732"/>
      <c r="BL134" s="1732"/>
      <c r="BM134" s="1732"/>
      <c r="BN134" s="1732"/>
      <c r="BO134" s="1732"/>
      <c r="BP134" s="1732"/>
      <c r="BQ134" s="1733"/>
      <c r="BR134" s="1889"/>
      <c r="BS134" s="1890"/>
      <c r="BT134" s="1891"/>
      <c r="BU134" s="1737" t="n">
        <f aca="false">SUBTOTAL(9,AU134:BT134)</f>
        <v>0</v>
      </c>
      <c r="BV134" s="1738" t="n">
        <f aca="false">BU134+BV130</f>
        <v>378</v>
      </c>
      <c r="BW134" s="1740"/>
      <c r="BX134" s="1732"/>
      <c r="BY134" s="1732"/>
      <c r="BZ134" s="1732"/>
      <c r="CA134" s="1732"/>
      <c r="CB134" s="1732"/>
      <c r="CC134" s="1732"/>
      <c r="CD134" s="1732"/>
      <c r="CE134" s="1732"/>
      <c r="CF134" s="1732"/>
      <c r="CG134" s="1732"/>
      <c r="CH134" s="1732"/>
      <c r="CI134" s="1733"/>
      <c r="CJ134" s="1889"/>
      <c r="CK134" s="1890"/>
      <c r="CL134" s="1891"/>
      <c r="CM134" s="1737" t="n">
        <f aca="false">SUBTOTAL(9,BW134:CL134)</f>
        <v>0</v>
      </c>
      <c r="CN134" s="1738" t="n">
        <f aca="false">CM134+CN130</f>
        <v>0</v>
      </c>
      <c r="CO134" s="1738" t="n">
        <f aca="false">AA134+AS134+BU134+CM134</f>
        <v>0</v>
      </c>
      <c r="CP134" s="1738" t="n">
        <f aca="false">CO134+CP130</f>
        <v>1623</v>
      </c>
      <c r="CQ134" s="1744"/>
      <c r="CR134" s="1744"/>
      <c r="CS134" s="1744"/>
      <c r="CT134" s="1744"/>
      <c r="CU134" s="1744"/>
      <c r="CV134" s="1744"/>
      <c r="CW134" s="1744"/>
      <c r="CX134" s="1744"/>
      <c r="CY134" s="1744"/>
      <c r="CZ134" s="1744"/>
      <c r="DA134" s="1744"/>
      <c r="DB134" s="1744"/>
      <c r="DC134" s="1745"/>
      <c r="DD134" s="1892"/>
      <c r="DE134" s="1893"/>
      <c r="DF134" s="1894"/>
      <c r="DG134" s="1741" t="n">
        <f aca="false">SUBTOTAL(9,CQ134:DF134)</f>
        <v>0</v>
      </c>
      <c r="DH134" s="1742" t="n">
        <f aca="false">DG134+IF($B130:$B130=2,0,DH130:DH130)</f>
        <v>0</v>
      </c>
      <c r="DI134" s="1740"/>
      <c r="DJ134" s="1744"/>
      <c r="DK134" s="1744"/>
      <c r="DL134" s="1744"/>
      <c r="DM134" s="1744"/>
      <c r="DN134" s="1744"/>
      <c r="DO134" s="1744"/>
      <c r="DP134" s="1744"/>
      <c r="DQ134" s="1744"/>
      <c r="DR134" s="1744"/>
      <c r="DS134" s="1744"/>
      <c r="DT134" s="1744"/>
      <c r="DU134" s="1745"/>
      <c r="DV134" s="1892"/>
      <c r="DW134" s="1893"/>
      <c r="DX134" s="1894"/>
      <c r="DY134" s="1741" t="n">
        <f aca="false">SUBTOTAL(9,DI134:DX134)</f>
        <v>0</v>
      </c>
      <c r="DZ134" s="1742" t="n">
        <f aca="false">DY134+IF($B130:$B130=2,0,DZ130:DZ130)</f>
        <v>0</v>
      </c>
      <c r="EA134" s="1732"/>
      <c r="EB134" s="1732"/>
      <c r="EC134" s="1732"/>
      <c r="ED134" s="1732"/>
      <c r="EE134" s="1732"/>
      <c r="EF134" s="1732"/>
      <c r="EG134" s="1732"/>
      <c r="EH134" s="1732"/>
      <c r="EI134" s="1732"/>
      <c r="EJ134" s="1732"/>
      <c r="EK134" s="1732"/>
      <c r="EL134" s="1732"/>
      <c r="EM134" s="1732"/>
      <c r="EN134" s="1732"/>
      <c r="EO134" s="1732"/>
      <c r="EP134" s="1732"/>
      <c r="EQ134" s="1732"/>
      <c r="ER134" s="1732"/>
      <c r="ES134" s="1732"/>
      <c r="ET134" s="1732"/>
      <c r="EU134" s="1732"/>
      <c r="EV134" s="1732"/>
      <c r="EW134" s="1732"/>
      <c r="EX134" s="1732"/>
      <c r="EY134" s="1733"/>
      <c r="EZ134" s="1889"/>
      <c r="FA134" s="1890"/>
      <c r="FB134" s="1891"/>
      <c r="FC134" s="1741" t="n">
        <f aca="false">SUBTOTAL(9,EA134:FB134)</f>
        <v>0</v>
      </c>
      <c r="FD134" s="1742" t="n">
        <f aca="false">FC134+IF($B130:$B130=2,0,FD130:FD130)</f>
        <v>200</v>
      </c>
      <c r="FE134" s="1732"/>
      <c r="FF134" s="1732"/>
      <c r="FG134" s="1732"/>
      <c r="FH134" s="1732"/>
      <c r="FI134" s="1732"/>
      <c r="FJ134" s="1732"/>
      <c r="FK134" s="1732"/>
      <c r="FL134" s="1732"/>
      <c r="FM134" s="1732"/>
      <c r="FN134" s="1733"/>
      <c r="FO134" s="1889"/>
      <c r="FP134" s="1890"/>
      <c r="FQ134" s="1891"/>
      <c r="FR134" s="1741" t="n">
        <f aca="false">SUBTOTAL(9,FE134:FQ134)</f>
        <v>0</v>
      </c>
      <c r="FS134" s="1742" t="n">
        <f aca="false">FR134+IF($B130:$B130=2,0,FS130:FS130)</f>
        <v>0</v>
      </c>
      <c r="FT134" s="1851"/>
      <c r="FU134" s="1744"/>
      <c r="FV134" s="1744"/>
      <c r="FW134" s="1744"/>
      <c r="FX134" s="1744"/>
      <c r="FY134" s="1744"/>
      <c r="FZ134" s="1744"/>
      <c r="GA134" s="1744"/>
      <c r="GB134" s="1744"/>
      <c r="GC134" s="1744"/>
      <c r="GD134" s="1744"/>
      <c r="GE134" s="1744"/>
      <c r="GF134" s="1744"/>
      <c r="GG134" s="1744"/>
      <c r="GH134" s="1744"/>
      <c r="GI134" s="1744"/>
      <c r="GJ134" s="1744"/>
      <c r="GK134" s="1744"/>
      <c r="GL134" s="1744"/>
      <c r="GM134" s="1744"/>
      <c r="GN134" s="1744"/>
      <c r="GO134" s="1744"/>
      <c r="GP134" s="1744"/>
      <c r="GQ134" s="1744"/>
      <c r="GR134" s="1744"/>
      <c r="GS134" s="1745"/>
      <c r="GT134" s="1892"/>
      <c r="GU134" s="1893"/>
      <c r="GV134" s="1891"/>
      <c r="GW134" s="1748" t="n">
        <f aca="false">SUBTOTAL(9,FT134:GV134)</f>
        <v>0</v>
      </c>
      <c r="GX134" s="1738" t="n">
        <f aca="false">SUBTOTAL(9,FT134:GV134)</f>
        <v>0</v>
      </c>
      <c r="GY134" s="1737" t="n">
        <f aca="false">GX134+IF($B130:$B130=2,0,GY130:GY130)</f>
        <v>0</v>
      </c>
      <c r="GZ134" s="1749"/>
      <c r="HA134" s="1750"/>
      <c r="HB134" s="1895" t="e">
        <f aca="false">'02.24 НГДП по датам'!BA134</f>
        <v>#VALUE!</v>
      </c>
      <c r="HC134" s="1752" t="e">
        <f aca="false">SUBTOTAL(9,GZ134:HB134)</f>
        <v>#VALUE!</v>
      </c>
      <c r="HD134" s="1753" t="n">
        <f aca="false">$HD$3+HD130</f>
        <v>1178.93</v>
      </c>
      <c r="HE134" s="1754" t="n">
        <f aca="false">$HE$3+HE130</f>
        <v>371.07</v>
      </c>
      <c r="HF134" s="1831" t="n">
        <f aca="false">SUM(HD134:HE134)</f>
        <v>1550</v>
      </c>
      <c r="HG134" s="1757"/>
      <c r="HH134" s="1757"/>
      <c r="HI134" s="1758"/>
      <c r="HJ134" s="1744"/>
      <c r="HK134" s="1744"/>
      <c r="HL134" s="1744"/>
      <c r="HM134" s="1744"/>
      <c r="HN134" s="1744"/>
      <c r="HO134" s="1744"/>
      <c r="HP134" s="1744"/>
      <c r="HQ134" s="1744"/>
      <c r="HR134" s="1744"/>
      <c r="HS134" s="1744"/>
      <c r="HT134" s="1744"/>
      <c r="HU134" s="1744"/>
      <c r="HV134" s="1744"/>
      <c r="HW134" s="1744"/>
      <c r="HX134" s="1744"/>
      <c r="HY134" s="1744"/>
      <c r="HZ134" s="1745"/>
      <c r="IA134" s="1892"/>
      <c r="IB134" s="1893"/>
      <c r="IC134" s="1891"/>
      <c r="ID134" s="1737" t="n">
        <f aca="false">SUBTOTAL(9,HG134:IC134)</f>
        <v>0</v>
      </c>
      <c r="IE134" s="1748" t="n">
        <f aca="false">ID134+IF($B130:$B130=2,0,IE130:IE130)</f>
        <v>200</v>
      </c>
      <c r="IF134" s="1759"/>
      <c r="IG134" s="1759"/>
      <c r="IH134" s="1760"/>
      <c r="II134" s="1896"/>
      <c r="IJ134" s="1897"/>
      <c r="IK134" s="1763" t="n">
        <f aca="false">SUBTOTAL(9,IF134:IJ134)</f>
        <v>0</v>
      </c>
      <c r="IL134" s="1764" t="n">
        <f aca="false">IK134:IK134+IF($B130:$B130=2,0,IL130:IL130)</f>
        <v>0</v>
      </c>
      <c r="IM134" s="1765"/>
      <c r="IN134" s="1765"/>
      <c r="IO134" s="1732"/>
      <c r="IP134" s="1732"/>
      <c r="IQ134" s="1732"/>
      <c r="IR134" s="1732"/>
      <c r="IS134" s="1732"/>
      <c r="IT134" s="1732"/>
      <c r="IU134" s="1732"/>
      <c r="IV134" s="1733"/>
      <c r="IW134" s="1889"/>
      <c r="IX134" s="1890"/>
      <c r="IY134" s="1891"/>
      <c r="IZ134" s="1737" t="n">
        <f aca="false">SUBTOTAL(9,IM134:IY134)</f>
        <v>0</v>
      </c>
      <c r="JA134" s="1738" t="n">
        <f aca="false">IZ134+IF($B130:$B130=2,0,JA130:JA130)</f>
        <v>24.8</v>
      </c>
      <c r="JB134" s="1766"/>
      <c r="JC134" s="1898" t="e">
        <f aca="false">'02.24 НГДП по датам'!BT134</f>
        <v>#VALUE!</v>
      </c>
      <c r="JD134" s="1834" t="n">
        <f aca="false">$JD$14</f>
        <v>0</v>
      </c>
      <c r="JE134" s="1769" t="e">
        <f aca="false">SUBTOTAL(9,JB134:JD134)</f>
        <v>#VALUE!</v>
      </c>
      <c r="JF134" s="1770" t="n">
        <f aca="false">SUMIF($C$5:JE$5,"Накопленный эффект, т/сут",$C134:JE134)+SUMIF($C$5:JE$5,"Нараст.  по потенциалу",$C134:JE134)-SUMIF($C$5:JE$5,"Нараст. по остановкам",$C134:JE134)-SUMIF($C$5:JE$5,"ИТОГО перевод в ППД",$C134:JE134)-SUMIF($C$5:JE$5,"ИТОГО  нерент, по распоряж.",$C134:JE134)-SUMIF($C$5:JE$5,"ИТОГО ост. дебит от ЗБС, Углуб., ПВЛГ/ПНЛГ",$C134:JE134)</f>
        <v>1598.2</v>
      </c>
      <c r="JG134" s="1771"/>
      <c r="JH134" s="1771"/>
      <c r="JI134" s="1771"/>
      <c r="JJ134" s="1772"/>
      <c r="JK134" s="1899"/>
      <c r="JL134" s="1763"/>
      <c r="JM134" s="1664"/>
      <c r="JN134" s="1665"/>
      <c r="JO134" s="1666"/>
      <c r="JP134" s="1774" t="n">
        <f aca="false">JP$4:JP$4+SUMIF($C$5:JL$5,"Нараст. по остановкам",$C134:JL134)-SUMIF($C$5:JL$5,"Нараст.  по потенциалу",$C134:JL134)</f>
        <v>852.705</v>
      </c>
      <c r="JQ134" s="1775" t="n">
        <f aca="false">'02.24 ННГ без НГДП по датам'!JP134</f>
        <v>820.812</v>
      </c>
      <c r="JR134" s="1900" t="n">
        <f aca="false">'02.24 НГДП по датам'!CB134</f>
        <v>31.893</v>
      </c>
    </row>
    <row r="135" customFormat="false" ht="1.5" hidden="false" customHeight="true" outlineLevel="0" collapsed="false">
      <c r="A135" s="1777"/>
      <c r="B135" s="1777"/>
      <c r="C135" s="1778"/>
      <c r="D135" s="1778"/>
      <c r="E135" s="1778"/>
      <c r="F135" s="1778"/>
      <c r="G135" s="1779"/>
      <c r="H135" s="1779"/>
      <c r="I135" s="1779"/>
      <c r="J135" s="1779"/>
      <c r="K135" s="1779"/>
      <c r="L135" s="1779"/>
      <c r="M135" s="1779"/>
      <c r="N135" s="1779"/>
      <c r="O135" s="1779"/>
      <c r="P135" s="1779"/>
      <c r="Q135" s="1779"/>
      <c r="R135" s="1779"/>
      <c r="S135" s="1779"/>
      <c r="T135" s="1779"/>
      <c r="U135" s="1779"/>
      <c r="V135" s="1779"/>
      <c r="W135" s="1779"/>
      <c r="X135" s="1779"/>
      <c r="Y135" s="1779"/>
      <c r="Z135" s="1779"/>
      <c r="AA135" s="1783"/>
      <c r="AB135" s="1783"/>
      <c r="AC135" s="1884"/>
      <c r="AD135" s="1784"/>
      <c r="AE135" s="1779"/>
      <c r="AF135" s="1779"/>
      <c r="AG135" s="1779"/>
      <c r="AH135" s="1779"/>
      <c r="AI135" s="1779"/>
      <c r="AJ135" s="1779"/>
      <c r="AK135" s="1779"/>
      <c r="AL135" s="1779"/>
      <c r="AM135" s="1779"/>
      <c r="AN135" s="1779"/>
      <c r="AO135" s="1779"/>
      <c r="AP135" s="1779"/>
      <c r="AQ135" s="1779"/>
      <c r="AR135" s="1779"/>
      <c r="AS135" s="1783"/>
      <c r="AT135" s="1783"/>
      <c r="AU135" s="1778"/>
      <c r="AV135" s="1778"/>
      <c r="AW135" s="1785"/>
      <c r="AX135" s="1779"/>
      <c r="AY135" s="1779"/>
      <c r="AZ135" s="1779"/>
      <c r="BA135" s="1779"/>
      <c r="BB135" s="1779"/>
      <c r="BC135" s="1779"/>
      <c r="BD135" s="1779"/>
      <c r="BE135" s="1779"/>
      <c r="BF135" s="1779"/>
      <c r="BG135" s="1779"/>
      <c r="BH135" s="1779"/>
      <c r="BI135" s="1779"/>
      <c r="BJ135" s="1779"/>
      <c r="BK135" s="1779"/>
      <c r="BL135" s="1779"/>
      <c r="BM135" s="1779"/>
      <c r="BN135" s="1779"/>
      <c r="BO135" s="1779"/>
      <c r="BP135" s="1779"/>
      <c r="BQ135" s="1779"/>
      <c r="BR135" s="1779"/>
      <c r="BS135" s="1779"/>
      <c r="BT135" s="1779"/>
      <c r="BU135" s="1783"/>
      <c r="BV135" s="1783"/>
      <c r="BW135" s="1784"/>
      <c r="BX135" s="1779"/>
      <c r="BY135" s="1779"/>
      <c r="BZ135" s="1779"/>
      <c r="CA135" s="1779"/>
      <c r="CB135" s="1779"/>
      <c r="CC135" s="1779"/>
      <c r="CD135" s="1779"/>
      <c r="CE135" s="1779"/>
      <c r="CF135" s="1779"/>
      <c r="CG135" s="1779"/>
      <c r="CH135" s="1779"/>
      <c r="CI135" s="1779"/>
      <c r="CJ135" s="1779"/>
      <c r="CK135" s="1779"/>
      <c r="CL135" s="1779"/>
      <c r="CM135" s="1783"/>
      <c r="CN135" s="1783"/>
      <c r="CO135" s="1783"/>
      <c r="CP135" s="1783"/>
      <c r="CQ135" s="1779"/>
      <c r="CR135" s="1779"/>
      <c r="CS135" s="1779"/>
      <c r="CT135" s="1779"/>
      <c r="CU135" s="1779"/>
      <c r="CV135" s="1779"/>
      <c r="CW135" s="1779"/>
      <c r="CX135" s="1779"/>
      <c r="CY135" s="1779"/>
      <c r="CZ135" s="1779"/>
      <c r="DA135" s="1779"/>
      <c r="DB135" s="1779"/>
      <c r="DC135" s="1779"/>
      <c r="DD135" s="1779"/>
      <c r="DE135" s="1779"/>
      <c r="DF135" s="1779"/>
      <c r="DG135" s="1783"/>
      <c r="DH135" s="1783"/>
      <c r="DI135" s="1792"/>
      <c r="DJ135" s="1779"/>
      <c r="DK135" s="1779"/>
      <c r="DL135" s="1779"/>
      <c r="DM135" s="1779"/>
      <c r="DN135" s="1779"/>
      <c r="DO135" s="1779"/>
      <c r="DP135" s="1779"/>
      <c r="DQ135" s="1779"/>
      <c r="DR135" s="1779"/>
      <c r="DS135" s="1779"/>
      <c r="DT135" s="1779"/>
      <c r="DU135" s="1779"/>
      <c r="DV135" s="1779"/>
      <c r="DW135" s="1779"/>
      <c r="DX135" s="1779"/>
      <c r="DY135" s="1783"/>
      <c r="DZ135" s="1783"/>
      <c r="EA135" s="1779"/>
      <c r="EB135" s="1779"/>
      <c r="EC135" s="1779"/>
      <c r="ED135" s="1779"/>
      <c r="EE135" s="1779"/>
      <c r="EF135" s="1779"/>
      <c r="EG135" s="1779"/>
      <c r="EH135" s="1779"/>
      <c r="EI135" s="1779"/>
      <c r="EJ135" s="1779"/>
      <c r="EK135" s="1779"/>
      <c r="EL135" s="1779"/>
      <c r="EM135" s="1779"/>
      <c r="EN135" s="1779"/>
      <c r="EO135" s="1779"/>
      <c r="EP135" s="1779"/>
      <c r="EQ135" s="1779"/>
      <c r="ER135" s="1779"/>
      <c r="ES135" s="1779"/>
      <c r="ET135" s="1779"/>
      <c r="EU135" s="1779"/>
      <c r="EV135" s="1779"/>
      <c r="EW135" s="1779"/>
      <c r="EX135" s="1779"/>
      <c r="EY135" s="1779"/>
      <c r="EZ135" s="1779"/>
      <c r="FA135" s="1779"/>
      <c r="FB135" s="1779"/>
      <c r="FC135" s="1783"/>
      <c r="FD135" s="1783"/>
      <c r="FE135" s="1779"/>
      <c r="FF135" s="1779"/>
      <c r="FG135" s="1779"/>
      <c r="FH135" s="1779"/>
      <c r="FI135" s="1779"/>
      <c r="FJ135" s="1779"/>
      <c r="FK135" s="1779"/>
      <c r="FL135" s="1779"/>
      <c r="FM135" s="1779"/>
      <c r="FN135" s="1779"/>
      <c r="FO135" s="1779"/>
      <c r="FP135" s="1779"/>
      <c r="FQ135" s="1779"/>
      <c r="FR135" s="1783"/>
      <c r="FS135" s="1783"/>
      <c r="FT135" s="1779"/>
      <c r="FU135" s="1779"/>
      <c r="FV135" s="1888"/>
      <c r="FW135" s="1779"/>
      <c r="FX135" s="1779"/>
      <c r="FY135" s="1779"/>
      <c r="FZ135" s="1779"/>
      <c r="GA135" s="1779"/>
      <c r="GB135" s="1779"/>
      <c r="GC135" s="1779"/>
      <c r="GD135" s="1779"/>
      <c r="GE135" s="1779"/>
      <c r="GF135" s="1779"/>
      <c r="GG135" s="1779"/>
      <c r="GH135" s="1779"/>
      <c r="GI135" s="1779"/>
      <c r="GJ135" s="1779"/>
      <c r="GK135" s="1779"/>
      <c r="GL135" s="1779"/>
      <c r="GM135" s="1779"/>
      <c r="GN135" s="1779"/>
      <c r="GO135" s="1779"/>
      <c r="GP135" s="1779"/>
      <c r="GQ135" s="1779"/>
      <c r="GR135" s="1779"/>
      <c r="GS135" s="1779"/>
      <c r="GT135" s="1779"/>
      <c r="GU135" s="1779"/>
      <c r="GV135" s="1779"/>
      <c r="GW135" s="1783"/>
      <c r="GX135" s="1783"/>
      <c r="GY135" s="1783"/>
      <c r="GZ135" s="1787"/>
      <c r="HA135" s="1787"/>
      <c r="HB135" s="1779"/>
      <c r="HC135" s="1783"/>
      <c r="HD135" s="1783"/>
      <c r="HE135" s="1783"/>
      <c r="HF135" s="1790"/>
      <c r="HG135" s="1791"/>
      <c r="HH135" s="1757"/>
      <c r="HI135" s="1787"/>
      <c r="HJ135" s="1779"/>
      <c r="HK135" s="1779"/>
      <c r="HL135" s="1779"/>
      <c r="HM135" s="1779"/>
      <c r="HN135" s="1779"/>
      <c r="HO135" s="1779"/>
      <c r="HP135" s="1779"/>
      <c r="HQ135" s="1779"/>
      <c r="HR135" s="1779"/>
      <c r="HS135" s="1779"/>
      <c r="HT135" s="1779"/>
      <c r="HU135" s="1779"/>
      <c r="HV135" s="1779"/>
      <c r="HW135" s="1779"/>
      <c r="HX135" s="1779"/>
      <c r="HY135" s="1779"/>
      <c r="HZ135" s="1779"/>
      <c r="IA135" s="1779"/>
      <c r="IB135" s="1779"/>
      <c r="IC135" s="1779"/>
      <c r="ID135" s="1783"/>
      <c r="IE135" s="1783"/>
      <c r="IF135" s="1792"/>
      <c r="IG135" s="1792"/>
      <c r="IH135" s="1792"/>
      <c r="II135" s="1792"/>
      <c r="IJ135" s="1792"/>
      <c r="IK135" s="1792"/>
      <c r="IL135" s="1792"/>
      <c r="IM135" s="1795"/>
      <c r="IN135" s="1795"/>
      <c r="IO135" s="1779"/>
      <c r="IP135" s="1779"/>
      <c r="IQ135" s="1779"/>
      <c r="IR135" s="1779"/>
      <c r="IS135" s="1779"/>
      <c r="IT135" s="1779"/>
      <c r="IU135" s="1779"/>
      <c r="IV135" s="1779"/>
      <c r="IW135" s="1779"/>
      <c r="IX135" s="1779"/>
      <c r="IY135" s="1779"/>
      <c r="IZ135" s="1783"/>
      <c r="JA135" s="1783"/>
      <c r="JB135" s="1779"/>
      <c r="JC135" s="1901"/>
      <c r="JD135" s="1779"/>
      <c r="JE135" s="1783"/>
      <c r="JF135" s="1783"/>
      <c r="JG135" s="1792"/>
      <c r="JH135" s="1792"/>
      <c r="JI135" s="1792"/>
      <c r="JJ135" s="1792"/>
      <c r="JK135" s="1792"/>
      <c r="JL135" s="1792"/>
      <c r="JM135" s="1797"/>
      <c r="JN135" s="1797"/>
      <c r="JO135" s="1797"/>
      <c r="JP135" s="1797"/>
      <c r="JQ135" s="1797"/>
      <c r="JR135" s="1797"/>
    </row>
    <row r="136" customFormat="false" ht="15" hidden="false" customHeight="true" outlineLevel="0" collapsed="false">
      <c r="A136" s="1902" t="s">
        <v>478</v>
      </c>
      <c r="B136" s="1902"/>
      <c r="C136" s="1903"/>
      <c r="D136" s="1903"/>
      <c r="E136" s="1903"/>
      <c r="F136" s="1903"/>
      <c r="G136" s="1904"/>
      <c r="H136" s="1904"/>
      <c r="I136" s="1904"/>
      <c r="J136" s="1904"/>
      <c r="K136" s="1904"/>
      <c r="L136" s="1904"/>
      <c r="M136" s="1904"/>
      <c r="N136" s="1904"/>
      <c r="O136" s="1904"/>
      <c r="P136" s="1904"/>
      <c r="Q136" s="1904"/>
      <c r="R136" s="1904"/>
      <c r="S136" s="1904"/>
      <c r="T136" s="1904"/>
      <c r="U136" s="1904"/>
      <c r="V136" s="1904"/>
      <c r="W136" s="1904"/>
      <c r="X136" s="1904"/>
      <c r="Y136" s="1904"/>
      <c r="Z136" s="1904"/>
      <c r="AA136" s="1905" t="n">
        <f aca="false">SUMIF($B$12:$B$126,$B$125,AA12:AA126)</f>
        <v>23</v>
      </c>
      <c r="AB136" s="1905"/>
      <c r="AC136" s="1904"/>
      <c r="AD136" s="1904"/>
      <c r="AE136" s="1904"/>
      <c r="AF136" s="1904"/>
      <c r="AG136" s="1904"/>
      <c r="AH136" s="1904"/>
      <c r="AI136" s="1904"/>
      <c r="AJ136" s="1904"/>
      <c r="AK136" s="1904"/>
      <c r="AL136" s="1904"/>
      <c r="AM136" s="1904"/>
      <c r="AN136" s="1904"/>
      <c r="AO136" s="1904"/>
      <c r="AP136" s="1904"/>
      <c r="AQ136" s="1904"/>
      <c r="AR136" s="1904"/>
      <c r="AS136" s="1905" t="n">
        <f aca="false">SUMIF($B$12:$B$126,$B$125,AS12:AS126)</f>
        <v>0</v>
      </c>
      <c r="AT136" s="1905"/>
      <c r="AU136" s="1903"/>
      <c r="AV136" s="1903"/>
      <c r="AW136" s="1903"/>
      <c r="AX136" s="1903"/>
      <c r="AY136" s="1903"/>
      <c r="AZ136" s="1903"/>
      <c r="BA136" s="1903"/>
      <c r="BB136" s="1903"/>
      <c r="BC136" s="1903"/>
      <c r="BD136" s="1903"/>
      <c r="BE136" s="1903"/>
      <c r="BF136" s="1903"/>
      <c r="BG136" s="1903"/>
      <c r="BH136" s="1903"/>
      <c r="BI136" s="1903"/>
      <c r="BJ136" s="1903"/>
      <c r="BK136" s="1903"/>
      <c r="BL136" s="1903"/>
      <c r="BM136" s="1903"/>
      <c r="BN136" s="1903"/>
      <c r="BO136" s="1903"/>
      <c r="BP136" s="1903"/>
      <c r="BQ136" s="1903"/>
      <c r="BR136" s="1903"/>
      <c r="BS136" s="1903"/>
      <c r="BT136" s="1903"/>
      <c r="BU136" s="1906" t="n">
        <f aca="false">SUMIF($B$12:$B$126,$B$125,BU12:BU126)</f>
        <v>20</v>
      </c>
      <c r="BV136" s="1905"/>
      <c r="BW136" s="1904"/>
      <c r="BX136" s="1904"/>
      <c r="BY136" s="1904"/>
      <c r="BZ136" s="1904"/>
      <c r="CA136" s="1904"/>
      <c r="CB136" s="1904"/>
      <c r="CC136" s="1904"/>
      <c r="CD136" s="1904"/>
      <c r="CE136" s="1904"/>
      <c r="CF136" s="1904"/>
      <c r="CG136" s="1904"/>
      <c r="CH136" s="1904"/>
      <c r="CI136" s="1904"/>
      <c r="CJ136" s="1904"/>
      <c r="CK136" s="1904"/>
      <c r="CL136" s="1904"/>
      <c r="CM136" s="1905" t="n">
        <f aca="false">SUMIF($B$12:$B$126,$B$125,CM12:CM126)</f>
        <v>0</v>
      </c>
      <c r="CN136" s="1905"/>
      <c r="CO136" s="1907" t="n">
        <f aca="false">AA136+AS136+BU136+CM136</f>
        <v>43</v>
      </c>
      <c r="CP136" s="1908"/>
      <c r="CQ136" s="1904"/>
      <c r="CR136" s="1904"/>
      <c r="CS136" s="1904"/>
      <c r="CT136" s="1904"/>
      <c r="CU136" s="1904"/>
      <c r="CV136" s="1904"/>
      <c r="CW136" s="1904"/>
      <c r="CX136" s="1904"/>
      <c r="CY136" s="1904"/>
      <c r="CZ136" s="1904"/>
      <c r="DA136" s="1904"/>
      <c r="DB136" s="1904"/>
      <c r="DC136" s="1904"/>
      <c r="DD136" s="1904"/>
      <c r="DE136" s="1904"/>
      <c r="DF136" s="1904"/>
      <c r="DG136" s="1905" t="n">
        <v>0</v>
      </c>
      <c r="DH136" s="1909"/>
      <c r="DI136" s="1904"/>
      <c r="DJ136" s="1904"/>
      <c r="DK136" s="1904"/>
      <c r="DL136" s="1904"/>
      <c r="DM136" s="1904"/>
      <c r="DN136" s="1904"/>
      <c r="DO136" s="1904"/>
      <c r="DP136" s="1904"/>
      <c r="DQ136" s="1904"/>
      <c r="DR136" s="1904"/>
      <c r="DS136" s="1904"/>
      <c r="DT136" s="1904"/>
      <c r="DU136" s="1904"/>
      <c r="DV136" s="1904"/>
      <c r="DW136" s="1904"/>
      <c r="DX136" s="1904"/>
      <c r="DY136" s="1905" t="n">
        <f aca="false">SUMIF($B$12:$B$126,$B$125,DY12:DY126)</f>
        <v>0</v>
      </c>
      <c r="DZ136" s="1909"/>
      <c r="EA136" s="1904"/>
      <c r="EB136" s="1904"/>
      <c r="EC136" s="1904"/>
      <c r="ED136" s="1904"/>
      <c r="EE136" s="1904"/>
      <c r="EF136" s="1904"/>
      <c r="EG136" s="1904"/>
      <c r="EH136" s="1904"/>
      <c r="EI136" s="1904"/>
      <c r="EJ136" s="1904"/>
      <c r="EK136" s="1904"/>
      <c r="EL136" s="1904"/>
      <c r="EM136" s="1904"/>
      <c r="EN136" s="1904"/>
      <c r="EO136" s="1904"/>
      <c r="EP136" s="1904"/>
      <c r="EQ136" s="1904"/>
      <c r="ER136" s="1904"/>
      <c r="ES136" s="1904"/>
      <c r="ET136" s="1904"/>
      <c r="EU136" s="1904"/>
      <c r="EV136" s="1904"/>
      <c r="EW136" s="1904"/>
      <c r="EX136" s="1904"/>
      <c r="EY136" s="1904"/>
      <c r="EZ136" s="1904"/>
      <c r="FA136" s="1904"/>
      <c r="FB136" s="1904"/>
      <c r="FC136" s="1905"/>
      <c r="FD136" s="1909"/>
      <c r="FE136" s="1909"/>
      <c r="FF136" s="1909"/>
      <c r="FG136" s="1909"/>
      <c r="FH136" s="1909"/>
      <c r="FI136" s="1909"/>
      <c r="FJ136" s="1909"/>
      <c r="FK136" s="1909"/>
      <c r="FL136" s="1909"/>
      <c r="FM136" s="1909"/>
      <c r="FN136" s="1909"/>
      <c r="FO136" s="1909"/>
      <c r="FP136" s="1909"/>
      <c r="FQ136" s="1909"/>
      <c r="FR136" s="1905" t="n">
        <f aca="false">SUMIF($B$12:$B$126,$B$125,FR12:FR126)</f>
        <v>0</v>
      </c>
      <c r="FS136" s="1909"/>
      <c r="FT136" s="1904"/>
      <c r="FU136" s="1904"/>
      <c r="FV136" s="1904"/>
      <c r="FW136" s="1904"/>
      <c r="FX136" s="1904"/>
      <c r="FY136" s="1904"/>
      <c r="FZ136" s="1904"/>
      <c r="GA136" s="1904"/>
      <c r="GB136" s="1904"/>
      <c r="GC136" s="1904"/>
      <c r="GD136" s="1904"/>
      <c r="GE136" s="1904"/>
      <c r="GF136" s="1904"/>
      <c r="GG136" s="1904"/>
      <c r="GH136" s="1904"/>
      <c r="GI136" s="1904"/>
      <c r="GJ136" s="1904"/>
      <c r="GK136" s="1904"/>
      <c r="GL136" s="1904"/>
      <c r="GM136" s="1904"/>
      <c r="GN136" s="1904"/>
      <c r="GO136" s="1904"/>
      <c r="GP136" s="1904"/>
      <c r="GQ136" s="1904"/>
      <c r="GR136" s="1904"/>
      <c r="GS136" s="1904"/>
      <c r="GT136" s="1904"/>
      <c r="GU136" s="1904"/>
      <c r="GV136" s="1904"/>
      <c r="GW136" s="1905"/>
      <c r="GX136" s="1910"/>
      <c r="GY136" s="1911"/>
      <c r="GZ136" s="1912"/>
      <c r="HA136" s="1912"/>
      <c r="HB136" s="1912"/>
      <c r="HC136" s="1913"/>
      <c r="HD136" s="1914"/>
      <c r="HE136" s="1914"/>
      <c r="HF136" s="1915" t="n">
        <f aca="false">HF126</f>
        <v>1450</v>
      </c>
      <c r="HG136" s="1916"/>
      <c r="HH136" s="1916"/>
      <c r="HI136" s="1916"/>
      <c r="HJ136" s="1916"/>
      <c r="HK136" s="1916"/>
      <c r="HL136" s="1916"/>
      <c r="HM136" s="1916"/>
      <c r="HN136" s="1916"/>
      <c r="HO136" s="1916"/>
      <c r="HP136" s="1916"/>
      <c r="HQ136" s="1916"/>
      <c r="HR136" s="1916"/>
      <c r="HS136" s="1916"/>
      <c r="HT136" s="1916"/>
      <c r="HU136" s="1916"/>
      <c r="HV136" s="1916"/>
      <c r="HW136" s="1916"/>
      <c r="HX136" s="1916"/>
      <c r="HY136" s="1916"/>
      <c r="HZ136" s="1916"/>
      <c r="IA136" s="1916"/>
      <c r="IB136" s="1916"/>
      <c r="IC136" s="1916"/>
      <c r="ID136" s="1910"/>
      <c r="IE136" s="1917"/>
      <c r="IF136" s="1917"/>
      <c r="IG136" s="1917"/>
      <c r="IH136" s="1917"/>
      <c r="II136" s="1917"/>
      <c r="IJ136" s="1917"/>
      <c r="IK136" s="1910"/>
      <c r="IL136" s="1917"/>
      <c r="IM136" s="1916"/>
      <c r="IN136" s="1916"/>
      <c r="IO136" s="1916"/>
      <c r="IP136" s="1916"/>
      <c r="IQ136" s="1916"/>
      <c r="IR136" s="1916"/>
      <c r="IS136" s="1916"/>
      <c r="IT136" s="1916"/>
      <c r="IU136" s="1916"/>
      <c r="IV136" s="1916"/>
      <c r="IW136" s="1916"/>
      <c r="IX136" s="1916"/>
      <c r="IY136" s="1916"/>
      <c r="IZ136" s="1918" t="n">
        <f aca="false">SUMIF($B$12:$B$126,$B$125,IZ12:IZ126)</f>
        <v>3</v>
      </c>
      <c r="JA136" s="1917"/>
      <c r="JB136" s="1912"/>
      <c r="JC136" s="1919"/>
      <c r="JD136" s="1912"/>
      <c r="JE136" s="1913"/>
      <c r="JF136" s="1920"/>
      <c r="JG136" s="1921"/>
      <c r="JH136" s="1921"/>
      <c r="JI136" s="1921"/>
      <c r="JJ136" s="1921"/>
      <c r="JK136" s="1921"/>
      <c r="JL136" s="1921"/>
      <c r="JM136" s="1921"/>
      <c r="JN136" s="1921"/>
      <c r="JO136" s="1921"/>
      <c r="JP136" s="1922" t="n">
        <f aca="false">JP126</f>
        <v>852.705</v>
      </c>
      <c r="JQ136" s="1922"/>
      <c r="JR136" s="1922"/>
    </row>
    <row r="137" customFormat="false" ht="15" hidden="false" customHeight="true" outlineLevel="0" collapsed="false">
      <c r="A137" s="1923" t="s">
        <v>672</v>
      </c>
      <c r="B137" s="1923"/>
      <c r="C137" s="1924"/>
      <c r="D137" s="1924"/>
      <c r="E137" s="1924"/>
      <c r="F137" s="1924"/>
      <c r="G137" s="1925"/>
      <c r="H137" s="1925"/>
      <c r="I137" s="1925"/>
      <c r="J137" s="1925"/>
      <c r="K137" s="1925"/>
      <c r="L137" s="1925"/>
      <c r="M137" s="1925"/>
      <c r="N137" s="1925"/>
      <c r="O137" s="1925"/>
      <c r="P137" s="1925"/>
      <c r="Q137" s="1925"/>
      <c r="R137" s="1925"/>
      <c r="S137" s="1925"/>
      <c r="T137" s="1925"/>
      <c r="U137" s="1925"/>
      <c r="V137" s="1925"/>
      <c r="W137" s="1925"/>
      <c r="X137" s="1925"/>
      <c r="Y137" s="1925"/>
      <c r="Z137" s="1925"/>
      <c r="AA137" s="1926" t="n">
        <f aca="false">AB126</f>
        <v>1245</v>
      </c>
      <c r="AB137" s="1927"/>
      <c r="AC137" s="1925"/>
      <c r="AD137" s="1925"/>
      <c r="AE137" s="1925"/>
      <c r="AF137" s="1925"/>
      <c r="AG137" s="1925"/>
      <c r="AH137" s="1925"/>
      <c r="AI137" s="1925"/>
      <c r="AJ137" s="1925"/>
      <c r="AK137" s="1925"/>
      <c r="AL137" s="1925"/>
      <c r="AM137" s="1925"/>
      <c r="AN137" s="1925"/>
      <c r="AO137" s="1925"/>
      <c r="AP137" s="1925"/>
      <c r="AQ137" s="1925"/>
      <c r="AR137" s="1925"/>
      <c r="AS137" s="1926" t="n">
        <f aca="false">AT126</f>
        <v>0</v>
      </c>
      <c r="AT137" s="1927"/>
      <c r="AU137" s="1924"/>
      <c r="AV137" s="1924"/>
      <c r="AW137" s="1924"/>
      <c r="AX137" s="1924"/>
      <c r="AY137" s="1924"/>
      <c r="AZ137" s="1924"/>
      <c r="BA137" s="1924"/>
      <c r="BB137" s="1924"/>
      <c r="BC137" s="1924"/>
      <c r="BD137" s="1924"/>
      <c r="BE137" s="1924"/>
      <c r="BF137" s="1924"/>
      <c r="BG137" s="1924"/>
      <c r="BH137" s="1924"/>
      <c r="BI137" s="1924"/>
      <c r="BJ137" s="1924"/>
      <c r="BK137" s="1924"/>
      <c r="BL137" s="1924"/>
      <c r="BM137" s="1924"/>
      <c r="BN137" s="1924"/>
      <c r="BO137" s="1924"/>
      <c r="BP137" s="1924"/>
      <c r="BQ137" s="1924"/>
      <c r="BR137" s="1924"/>
      <c r="BS137" s="1924"/>
      <c r="BT137" s="1924"/>
      <c r="BU137" s="1928" t="n">
        <f aca="false">BV126</f>
        <v>378</v>
      </c>
      <c r="BV137" s="1927"/>
      <c r="BW137" s="1925"/>
      <c r="BX137" s="1925"/>
      <c r="BY137" s="1925"/>
      <c r="BZ137" s="1925"/>
      <c r="CA137" s="1925"/>
      <c r="CB137" s="1925"/>
      <c r="CC137" s="1925"/>
      <c r="CD137" s="1925"/>
      <c r="CE137" s="1925"/>
      <c r="CF137" s="1925"/>
      <c r="CG137" s="1925"/>
      <c r="CH137" s="1925"/>
      <c r="CI137" s="1925"/>
      <c r="CJ137" s="1925"/>
      <c r="CK137" s="1925"/>
      <c r="CL137" s="1925"/>
      <c r="CM137" s="1926" t="n">
        <f aca="false">CN126</f>
        <v>0</v>
      </c>
      <c r="CN137" s="1927"/>
      <c r="CO137" s="1929" t="n">
        <f aca="false">CP126</f>
        <v>1623</v>
      </c>
      <c r="CP137" s="1930"/>
      <c r="CQ137" s="1925"/>
      <c r="CR137" s="1925"/>
      <c r="CS137" s="1925"/>
      <c r="CT137" s="1925"/>
      <c r="CU137" s="1925"/>
      <c r="CV137" s="1925"/>
      <c r="CW137" s="1925"/>
      <c r="CX137" s="1925"/>
      <c r="CY137" s="1925"/>
      <c r="CZ137" s="1925"/>
      <c r="DA137" s="1925"/>
      <c r="DB137" s="1925"/>
      <c r="DC137" s="1925"/>
      <c r="DD137" s="1925"/>
      <c r="DE137" s="1925"/>
      <c r="DF137" s="1925"/>
      <c r="DG137" s="1927" t="n">
        <f aca="false">DH126</f>
        <v>0</v>
      </c>
      <c r="DH137" s="1931"/>
      <c r="DI137" s="1925"/>
      <c r="DJ137" s="1925"/>
      <c r="DK137" s="1925"/>
      <c r="DL137" s="1925"/>
      <c r="DM137" s="1925"/>
      <c r="DN137" s="1925"/>
      <c r="DO137" s="1925"/>
      <c r="DP137" s="1925"/>
      <c r="DQ137" s="1925"/>
      <c r="DR137" s="1925"/>
      <c r="DS137" s="1925"/>
      <c r="DT137" s="1925"/>
      <c r="DU137" s="1925"/>
      <c r="DV137" s="1925"/>
      <c r="DW137" s="1925"/>
      <c r="DX137" s="1925"/>
      <c r="DY137" s="1926" t="n">
        <f aca="false">DZ126</f>
        <v>0</v>
      </c>
      <c r="DZ137" s="1931"/>
      <c r="EA137" s="1925"/>
      <c r="EB137" s="1925"/>
      <c r="EC137" s="1925"/>
      <c r="ED137" s="1925"/>
      <c r="EE137" s="1925"/>
      <c r="EF137" s="1925"/>
      <c r="EG137" s="1925"/>
      <c r="EH137" s="1925"/>
      <c r="EI137" s="1925"/>
      <c r="EJ137" s="1925"/>
      <c r="EK137" s="1925"/>
      <c r="EL137" s="1925"/>
      <c r="EM137" s="1925"/>
      <c r="EN137" s="1925"/>
      <c r="EO137" s="1925"/>
      <c r="EP137" s="1925"/>
      <c r="EQ137" s="1925"/>
      <c r="ER137" s="1925"/>
      <c r="ES137" s="1925"/>
      <c r="ET137" s="1925"/>
      <c r="EU137" s="1925"/>
      <c r="EV137" s="1925"/>
      <c r="EW137" s="1925"/>
      <c r="EX137" s="1925"/>
      <c r="EY137" s="1925"/>
      <c r="EZ137" s="1925"/>
      <c r="FA137" s="1925"/>
      <c r="FB137" s="1925"/>
      <c r="FC137" s="1926" t="n">
        <f aca="false">FD126</f>
        <v>200</v>
      </c>
      <c r="FD137" s="1931"/>
      <c r="FE137" s="1931"/>
      <c r="FF137" s="1931"/>
      <c r="FG137" s="1931"/>
      <c r="FH137" s="1931"/>
      <c r="FI137" s="1931"/>
      <c r="FJ137" s="1931"/>
      <c r="FK137" s="1931"/>
      <c r="FL137" s="1931"/>
      <c r="FM137" s="1931"/>
      <c r="FN137" s="1931"/>
      <c r="FO137" s="1931"/>
      <c r="FP137" s="1931"/>
      <c r="FQ137" s="1931"/>
      <c r="FR137" s="1926" t="n">
        <f aca="false">FS126</f>
        <v>0</v>
      </c>
      <c r="FS137" s="1931"/>
      <c r="FT137" s="1925"/>
      <c r="FU137" s="1925"/>
      <c r="FV137" s="1925"/>
      <c r="FW137" s="1925"/>
      <c r="FX137" s="1925"/>
      <c r="FY137" s="1925"/>
      <c r="FZ137" s="1925"/>
      <c r="GA137" s="1925"/>
      <c r="GB137" s="1925"/>
      <c r="GC137" s="1925"/>
      <c r="GD137" s="1925"/>
      <c r="GE137" s="1925"/>
      <c r="GF137" s="1925"/>
      <c r="GG137" s="1925"/>
      <c r="GH137" s="1925"/>
      <c r="GI137" s="1925"/>
      <c r="GJ137" s="1925"/>
      <c r="GK137" s="1925"/>
      <c r="GL137" s="1925"/>
      <c r="GM137" s="1925"/>
      <c r="GN137" s="1925"/>
      <c r="GO137" s="1925"/>
      <c r="GP137" s="1925"/>
      <c r="GQ137" s="1925"/>
      <c r="GR137" s="1925"/>
      <c r="GS137" s="1925"/>
      <c r="GT137" s="1925"/>
      <c r="GU137" s="1925"/>
      <c r="GV137" s="1925"/>
      <c r="GW137" s="1927" t="n">
        <f aca="false">GY126</f>
        <v>0</v>
      </c>
      <c r="GX137" s="1932" t="n">
        <f aca="false">GY126</f>
        <v>0</v>
      </c>
      <c r="GY137" s="1933"/>
      <c r="GZ137" s="1934"/>
      <c r="HA137" s="1934"/>
      <c r="HB137" s="1934"/>
      <c r="HC137" s="1935"/>
      <c r="HD137" s="1936"/>
      <c r="HE137" s="1936"/>
      <c r="HF137" s="1937"/>
      <c r="HG137" s="1938"/>
      <c r="HH137" s="1938"/>
      <c r="HI137" s="1938"/>
      <c r="HJ137" s="1938"/>
      <c r="HK137" s="1938"/>
      <c r="HL137" s="1938"/>
      <c r="HM137" s="1938"/>
      <c r="HN137" s="1938"/>
      <c r="HO137" s="1938"/>
      <c r="HP137" s="1938"/>
      <c r="HQ137" s="1938"/>
      <c r="HR137" s="1938"/>
      <c r="HS137" s="1938"/>
      <c r="HT137" s="1938"/>
      <c r="HU137" s="1938"/>
      <c r="HV137" s="1938"/>
      <c r="HW137" s="1938"/>
      <c r="HX137" s="1938"/>
      <c r="HY137" s="1938"/>
      <c r="HZ137" s="1938"/>
      <c r="IA137" s="1938"/>
      <c r="IB137" s="1938"/>
      <c r="IC137" s="1938"/>
      <c r="ID137" s="1932" t="n">
        <f aca="false">IE126</f>
        <v>200</v>
      </c>
      <c r="IE137" s="1939"/>
      <c r="IF137" s="1939"/>
      <c r="IG137" s="1939"/>
      <c r="IH137" s="1939"/>
      <c r="II137" s="1939"/>
      <c r="IJ137" s="1939"/>
      <c r="IK137" s="1932" t="n">
        <f aca="false">IL126</f>
        <v>0</v>
      </c>
      <c r="IL137" s="1939"/>
      <c r="IM137" s="1938"/>
      <c r="IN137" s="1938"/>
      <c r="IO137" s="1938"/>
      <c r="IP137" s="1938"/>
      <c r="IQ137" s="1938"/>
      <c r="IR137" s="1938"/>
      <c r="IS137" s="1938"/>
      <c r="IT137" s="1938"/>
      <c r="IU137" s="1938"/>
      <c r="IV137" s="1938"/>
      <c r="IW137" s="1938"/>
      <c r="IX137" s="1938"/>
      <c r="IY137" s="1938"/>
      <c r="IZ137" s="1932" t="n">
        <f aca="false">JA126</f>
        <v>24.8</v>
      </c>
      <c r="JA137" s="1939"/>
      <c r="JB137" s="1934"/>
      <c r="JC137" s="1940"/>
      <c r="JD137" s="1934"/>
      <c r="JE137" s="1935"/>
      <c r="JF137" s="1941"/>
      <c r="JG137" s="1933"/>
      <c r="JH137" s="1933"/>
      <c r="JI137" s="1933"/>
      <c r="JJ137" s="1933"/>
      <c r="JK137" s="1933"/>
      <c r="JL137" s="1933"/>
      <c r="JM137" s="1942" t="s">
        <v>673</v>
      </c>
      <c r="JN137" s="1942"/>
      <c r="JO137" s="1942"/>
      <c r="JP137" s="1943"/>
      <c r="JQ137" s="1943"/>
      <c r="JR137" s="1943"/>
    </row>
    <row r="138" customFormat="false" ht="15" hidden="false" customHeight="true" outlineLevel="0" collapsed="false">
      <c r="A138" s="1923" t="s">
        <v>674</v>
      </c>
      <c r="B138" s="1923"/>
      <c r="C138" s="1924"/>
      <c r="D138" s="1924"/>
      <c r="E138" s="1924"/>
      <c r="F138" s="1924"/>
      <c r="G138" s="1925"/>
      <c r="H138" s="1925"/>
      <c r="I138" s="1925"/>
      <c r="J138" s="1925"/>
      <c r="K138" s="1925"/>
      <c r="L138" s="1925"/>
      <c r="M138" s="1925"/>
      <c r="N138" s="1925"/>
      <c r="O138" s="1925"/>
      <c r="P138" s="1925"/>
      <c r="Q138" s="1925"/>
      <c r="R138" s="1925"/>
      <c r="S138" s="1925"/>
      <c r="T138" s="1925"/>
      <c r="U138" s="1925"/>
      <c r="V138" s="1925"/>
      <c r="W138" s="1925"/>
      <c r="X138" s="1925"/>
      <c r="Y138" s="1925"/>
      <c r="Z138" s="1925"/>
      <c r="AA138" s="1944" t="n">
        <f aca="false">SUM(AB12:AB126)</f>
        <v>13265</v>
      </c>
      <c r="AB138" s="1945"/>
      <c r="AC138" s="1925"/>
      <c r="AD138" s="1925"/>
      <c r="AE138" s="1925"/>
      <c r="AF138" s="1925"/>
      <c r="AG138" s="1925"/>
      <c r="AH138" s="1925"/>
      <c r="AI138" s="1925"/>
      <c r="AJ138" s="1925"/>
      <c r="AK138" s="1925"/>
      <c r="AL138" s="1925"/>
      <c r="AM138" s="1925"/>
      <c r="AN138" s="1925"/>
      <c r="AO138" s="1925"/>
      <c r="AP138" s="1925"/>
      <c r="AQ138" s="1925"/>
      <c r="AR138" s="1925"/>
      <c r="AS138" s="1944" t="n">
        <f aca="false">SUM(AT12:AT126)</f>
        <v>0</v>
      </c>
      <c r="AT138" s="1945"/>
      <c r="AU138" s="1924"/>
      <c r="AV138" s="1924"/>
      <c r="AW138" s="1924"/>
      <c r="AX138" s="1924"/>
      <c r="AY138" s="1924"/>
      <c r="AZ138" s="1924"/>
      <c r="BA138" s="1924"/>
      <c r="BB138" s="1924"/>
      <c r="BC138" s="1924"/>
      <c r="BD138" s="1924"/>
      <c r="BE138" s="1924"/>
      <c r="BF138" s="1924"/>
      <c r="BG138" s="1924"/>
      <c r="BH138" s="1924"/>
      <c r="BI138" s="1924"/>
      <c r="BJ138" s="1924"/>
      <c r="BK138" s="1924"/>
      <c r="BL138" s="1924"/>
      <c r="BM138" s="1924"/>
      <c r="BN138" s="1924"/>
      <c r="BO138" s="1924"/>
      <c r="BP138" s="1924"/>
      <c r="BQ138" s="1924"/>
      <c r="BR138" s="1924"/>
      <c r="BS138" s="1924"/>
      <c r="BT138" s="1924"/>
      <c r="BU138" s="1946" t="n">
        <f aca="false">SUM(BV12:BV126)</f>
        <v>5250</v>
      </c>
      <c r="BV138" s="1945"/>
      <c r="BW138" s="1925"/>
      <c r="BX138" s="1925"/>
      <c r="BY138" s="1925"/>
      <c r="BZ138" s="1925"/>
      <c r="CA138" s="1925"/>
      <c r="CB138" s="1925"/>
      <c r="CC138" s="1925"/>
      <c r="CD138" s="1925"/>
      <c r="CE138" s="1925"/>
      <c r="CF138" s="1925"/>
      <c r="CG138" s="1925"/>
      <c r="CH138" s="1925"/>
      <c r="CI138" s="1925"/>
      <c r="CJ138" s="1925"/>
      <c r="CK138" s="1925"/>
      <c r="CL138" s="1925"/>
      <c r="CM138" s="1944" t="n">
        <f aca="false">SUM(CN12:CN126)</f>
        <v>0</v>
      </c>
      <c r="CN138" s="1944"/>
      <c r="CO138" s="1947" t="n">
        <f aca="false">AA138+AS138+BU138+CM138</f>
        <v>18515</v>
      </c>
      <c r="CP138" s="1947" t="n">
        <f aca="false">SUM(CP$12:CP126)</f>
        <v>18515</v>
      </c>
      <c r="CQ138" s="1925"/>
      <c r="CR138" s="1925"/>
      <c r="CS138" s="1925"/>
      <c r="CT138" s="1925"/>
      <c r="CU138" s="1925"/>
      <c r="CV138" s="1925"/>
      <c r="CW138" s="1925"/>
      <c r="CX138" s="1925"/>
      <c r="CY138" s="1925"/>
      <c r="CZ138" s="1925"/>
      <c r="DA138" s="1925"/>
      <c r="DB138" s="1925"/>
      <c r="DC138" s="1925"/>
      <c r="DD138" s="1925"/>
      <c r="DE138" s="1925"/>
      <c r="DF138" s="1925"/>
      <c r="DG138" s="1944" t="n">
        <f aca="false">DH138:DH138</f>
        <v>0</v>
      </c>
      <c r="DH138" s="1948" t="n">
        <f aca="false">SUM(DH$12:DH126)</f>
        <v>0</v>
      </c>
      <c r="DI138" s="1925"/>
      <c r="DJ138" s="1925"/>
      <c r="DK138" s="1925"/>
      <c r="DL138" s="1925"/>
      <c r="DM138" s="1925"/>
      <c r="DN138" s="1925"/>
      <c r="DO138" s="1925"/>
      <c r="DP138" s="1925"/>
      <c r="DQ138" s="1925"/>
      <c r="DR138" s="1925"/>
      <c r="DS138" s="1925"/>
      <c r="DT138" s="1925"/>
      <c r="DU138" s="1925"/>
      <c r="DV138" s="1925"/>
      <c r="DW138" s="1925"/>
      <c r="DX138" s="1925"/>
      <c r="DY138" s="1944" t="n">
        <f aca="false">DZ138:DZ138</f>
        <v>0</v>
      </c>
      <c r="DZ138" s="1948" t="n">
        <f aca="false">SUM(DZ$12:DZ126)</f>
        <v>0</v>
      </c>
      <c r="EA138" s="1925"/>
      <c r="EB138" s="1925"/>
      <c r="EC138" s="1925"/>
      <c r="ED138" s="1925"/>
      <c r="EE138" s="1925"/>
      <c r="EF138" s="1925"/>
      <c r="EG138" s="1925"/>
      <c r="EH138" s="1925"/>
      <c r="EI138" s="1925"/>
      <c r="EJ138" s="1925"/>
      <c r="EK138" s="1925"/>
      <c r="EL138" s="1925"/>
      <c r="EM138" s="1925"/>
      <c r="EN138" s="1925"/>
      <c r="EO138" s="1925"/>
      <c r="EP138" s="1925"/>
      <c r="EQ138" s="1925"/>
      <c r="ER138" s="1925"/>
      <c r="ES138" s="1925"/>
      <c r="ET138" s="1925"/>
      <c r="EU138" s="1925"/>
      <c r="EV138" s="1925"/>
      <c r="EW138" s="1925"/>
      <c r="EX138" s="1925"/>
      <c r="EY138" s="1925"/>
      <c r="EZ138" s="1925"/>
      <c r="FA138" s="1925"/>
      <c r="FB138" s="1925"/>
      <c r="FC138" s="1944" t="n">
        <f aca="false">SUM(FD12:FD126)</f>
        <v>3007</v>
      </c>
      <c r="FD138" s="1948" t="n">
        <f aca="false">SUM(FD$12:FD126)</f>
        <v>3007</v>
      </c>
      <c r="FE138" s="1948"/>
      <c r="FF138" s="1948"/>
      <c r="FG138" s="1948"/>
      <c r="FH138" s="1948"/>
      <c r="FI138" s="1948"/>
      <c r="FJ138" s="1948"/>
      <c r="FK138" s="1948"/>
      <c r="FL138" s="1948"/>
      <c r="FM138" s="1948"/>
      <c r="FN138" s="1948"/>
      <c r="FO138" s="1948"/>
      <c r="FP138" s="1948"/>
      <c r="FQ138" s="1948"/>
      <c r="FR138" s="1944" t="n">
        <f aca="false">SUM(FS12:FS126)</f>
        <v>0</v>
      </c>
      <c r="FS138" s="1948" t="n">
        <f aca="false">SUM(FS$12:FS126)</f>
        <v>0</v>
      </c>
      <c r="FT138" s="1925"/>
      <c r="FU138" s="1925"/>
      <c r="FV138" s="1925"/>
      <c r="FW138" s="1925"/>
      <c r="FX138" s="1925"/>
      <c r="FY138" s="1925"/>
      <c r="FZ138" s="1925"/>
      <c r="GA138" s="1925"/>
      <c r="GB138" s="1925"/>
      <c r="GC138" s="1925"/>
      <c r="GD138" s="1925"/>
      <c r="GE138" s="1925"/>
      <c r="GF138" s="1925"/>
      <c r="GG138" s="1925"/>
      <c r="GH138" s="1925"/>
      <c r="GI138" s="1925"/>
      <c r="GJ138" s="1925"/>
      <c r="GK138" s="1925"/>
      <c r="GL138" s="1925"/>
      <c r="GM138" s="1925"/>
      <c r="GN138" s="1925"/>
      <c r="GO138" s="1925"/>
      <c r="GP138" s="1925"/>
      <c r="GQ138" s="1925"/>
      <c r="GR138" s="1925"/>
      <c r="GS138" s="1925"/>
      <c r="GT138" s="1925"/>
      <c r="GU138" s="1925"/>
      <c r="GV138" s="1925"/>
      <c r="GW138" s="1944" t="n">
        <f aca="false">GX138</f>
        <v>0</v>
      </c>
      <c r="GX138" s="1944" t="n">
        <f aca="false">SUM(GY12:GY126)</f>
        <v>0</v>
      </c>
      <c r="GY138" s="1949" t="n">
        <f aca="false">SUM(GY$12:GY126)</f>
        <v>0</v>
      </c>
      <c r="GZ138" s="1950" t="n">
        <f aca="false">SUMIF($B$12:$B$126,$B$126,GZ$12:GZ126)</f>
        <v>0</v>
      </c>
      <c r="HA138" s="1950"/>
      <c r="HB138" s="1950" t="e">
        <f aca="false">SUMIF($B$12:$B$126,$B$126,HB$12:HB126)</f>
        <v>#VALUE!</v>
      </c>
      <c r="HC138" s="1951" t="e">
        <f aca="false">SUMIF($B$12:$B$126,$B$126,HC$12:HC126)</f>
        <v>#VALUE!</v>
      </c>
      <c r="HD138" s="1952"/>
      <c r="HE138" s="1952"/>
      <c r="HF138" s="1953" t="n">
        <f aca="false">SUM(HF$12:HF126)</f>
        <v>21750</v>
      </c>
      <c r="HG138" s="1938"/>
      <c r="HH138" s="1938"/>
      <c r="HI138" s="1938"/>
      <c r="HJ138" s="1938"/>
      <c r="HK138" s="1938"/>
      <c r="HL138" s="1938"/>
      <c r="HM138" s="1938"/>
      <c r="HN138" s="1938"/>
      <c r="HO138" s="1938"/>
      <c r="HP138" s="1938"/>
      <c r="HQ138" s="1938"/>
      <c r="HR138" s="1938"/>
      <c r="HS138" s="1938"/>
      <c r="HT138" s="1938"/>
      <c r="HU138" s="1938"/>
      <c r="HV138" s="1938"/>
      <c r="HW138" s="1938"/>
      <c r="HX138" s="1938"/>
      <c r="HY138" s="1938"/>
      <c r="HZ138" s="1938"/>
      <c r="IA138" s="1938"/>
      <c r="IB138" s="1938"/>
      <c r="IC138" s="1938"/>
      <c r="ID138" s="1954" t="n">
        <f aca="false">IE138:IE138</f>
        <v>3599</v>
      </c>
      <c r="IE138" s="1955" t="n">
        <f aca="false">SUM(IE$12:IE126)</f>
        <v>3599</v>
      </c>
      <c r="IF138" s="1955"/>
      <c r="IG138" s="1955"/>
      <c r="IH138" s="1955"/>
      <c r="II138" s="1955"/>
      <c r="IJ138" s="1955"/>
      <c r="IK138" s="1954" t="n">
        <f aca="false">IL138:IL138</f>
        <v>0</v>
      </c>
      <c r="IL138" s="1955" t="n">
        <f aca="false">SUM(IL12:IL126)</f>
        <v>0</v>
      </c>
      <c r="IM138" s="1938"/>
      <c r="IN138" s="1938"/>
      <c r="IO138" s="1938"/>
      <c r="IP138" s="1938"/>
      <c r="IQ138" s="1938"/>
      <c r="IR138" s="1938"/>
      <c r="IS138" s="1938"/>
      <c r="IT138" s="1938"/>
      <c r="IU138" s="1938"/>
      <c r="IV138" s="1938"/>
      <c r="IW138" s="1938"/>
      <c r="IX138" s="1938"/>
      <c r="IY138" s="1938"/>
      <c r="IZ138" s="1932" t="n">
        <f aca="false">JA138</f>
        <v>329.9</v>
      </c>
      <c r="JA138" s="1956" t="n">
        <f aca="false">SUM(JA$12:JA126)</f>
        <v>329.9</v>
      </c>
      <c r="JB138" s="1950" t="n">
        <f aca="false">SUMIF($B$12:$B$126,$B$126,JB$12:JB126)</f>
        <v>0</v>
      </c>
      <c r="JC138" s="1940" t="e">
        <f aca="false">SUMIF($B$12:$B$126,$B$126,JC$12:JC126)</f>
        <v>#VALUE!</v>
      </c>
      <c r="JD138" s="1950" t="n">
        <f aca="false">SUMIF($B$12:$B$126,$B$126,JD$12:JD126)</f>
        <v>0</v>
      </c>
      <c r="JE138" s="1951" t="e">
        <f aca="false">SUMIF($B$12:$B$126,$B$126,JE$12:JE126)</f>
        <v>#VALUE!</v>
      </c>
      <c r="JF138" s="1957" t="n">
        <f aca="false">SUMIF($B$12:$B$126,$B$126,JF$12:JF126)</f>
        <v>17593.1</v>
      </c>
      <c r="JG138" s="1958" t="n">
        <f aca="false">SUMIF($B$12:$B$126,$B$126,JG$12:JG126)</f>
        <v>0</v>
      </c>
      <c r="JH138" s="1958" t="n">
        <f aca="false">SUMIF($B$12:$B$126,$B$126,JH$12:JH126)</f>
        <v>0</v>
      </c>
      <c r="JI138" s="1958" t="n">
        <f aca="false">SUMIF($B$12:$B$126,$B$126,JI$12:JI126)</f>
        <v>0</v>
      </c>
      <c r="JJ138" s="1958" t="n">
        <f aca="false">SUMIF($B$12:$B$126,$B$126,JJ$12:JJ126)</f>
        <v>0</v>
      </c>
      <c r="JK138" s="1958"/>
      <c r="JL138" s="1958" t="n">
        <f aca="false">SUM(JL$12:JL126)</f>
        <v>0</v>
      </c>
      <c r="JM138" s="1959" t="e">
        <f aca="false">ROUND(JM$4:JM$4*DAY($A124)+SUMIF($C$5:JL$5,"Нараст. баланс",$C138:JL138)+SUMIF($C$7:JH$7,"Итого (с ВНР)",$C138:JH138)-SUMIF($C$5:JL$5,"Геол. снижение,  т/сут",$C138:JL138)-SUMIF(JJ$7:JL$7,"Итого",JJ138:JL138)-SUMIF($C$7:JL$7,"Итого (с ВСП)",$C138:JL138),1)</f>
        <v>#VALUE!</v>
      </c>
      <c r="JN138" s="1959" t="n">
        <f aca="false">ROUND(SUM(JN12:JN126),1)</f>
        <v>674855.4</v>
      </c>
      <c r="JO138" s="1959" t="e">
        <f aca="false">ROUND(SUM(JO12:JO126),1)</f>
        <v>#VALUE!</v>
      </c>
      <c r="JP138" s="1960" t="n">
        <f aca="false">SUBTOTAL(1,JP$12:JP126)</f>
        <v>776.808448275862</v>
      </c>
      <c r="JQ138" s="1960"/>
      <c r="JR138" s="1960" t="s">
        <v>675</v>
      </c>
      <c r="JS138" s="1961" t="e">
        <f aca="false">JM138/COUNT(JM12:JM126)</f>
        <v>#VALUE!</v>
      </c>
      <c r="JT138" s="1547" t="s">
        <v>676</v>
      </c>
      <c r="JU138" s="1961" t="e">
        <f aca="false">JM124+JE126-HC126</f>
        <v>#VALUE!</v>
      </c>
    </row>
    <row r="139" customFormat="false" ht="14.25" hidden="false" customHeight="true" outlineLevel="0" collapsed="false">
      <c r="A139" s="1550"/>
      <c r="B139" s="1550"/>
      <c r="C139" s="1777"/>
      <c r="D139" s="1777"/>
      <c r="E139" s="1777"/>
      <c r="F139" s="1777"/>
      <c r="G139" s="1777"/>
      <c r="H139" s="1777"/>
      <c r="I139" s="1777"/>
      <c r="J139" s="1777"/>
      <c r="K139" s="1777"/>
      <c r="L139" s="1777"/>
      <c r="M139" s="1777"/>
      <c r="N139" s="1777"/>
      <c r="O139" s="1777"/>
      <c r="P139" s="1777"/>
      <c r="Q139" s="1777"/>
      <c r="R139" s="1777"/>
      <c r="S139" s="1777"/>
      <c r="T139" s="1777"/>
      <c r="U139" s="1777"/>
      <c r="V139" s="1777"/>
      <c r="W139" s="1777"/>
      <c r="X139" s="1777"/>
      <c r="Y139" s="1777"/>
      <c r="Z139" s="1777"/>
      <c r="AA139" s="1777"/>
      <c r="AB139" s="1777"/>
      <c r="AC139" s="1777"/>
      <c r="AD139" s="1777"/>
      <c r="AE139" s="1777"/>
      <c r="AF139" s="1777"/>
      <c r="AG139" s="1777"/>
      <c r="AH139" s="1777"/>
      <c r="AI139" s="1777"/>
      <c r="AJ139" s="1777"/>
      <c r="AK139" s="1777"/>
      <c r="AL139" s="1777"/>
      <c r="AM139" s="1777"/>
      <c r="AN139" s="1777"/>
      <c r="AO139" s="1777"/>
      <c r="AP139" s="1777"/>
      <c r="AQ139" s="1777"/>
      <c r="AR139" s="1777"/>
      <c r="AS139" s="1777"/>
      <c r="AT139" s="1777"/>
      <c r="AU139" s="1777"/>
      <c r="AV139" s="1777"/>
      <c r="AW139" s="1777"/>
      <c r="AX139" s="1777"/>
      <c r="AY139" s="1777"/>
      <c r="AZ139" s="1777"/>
      <c r="BA139" s="1777"/>
      <c r="BB139" s="1777"/>
      <c r="BC139" s="1777"/>
      <c r="BD139" s="1777"/>
      <c r="BE139" s="1777"/>
      <c r="BF139" s="1777"/>
      <c r="BG139" s="1777"/>
      <c r="BH139" s="1777"/>
      <c r="BI139" s="1777"/>
      <c r="BJ139" s="1777"/>
      <c r="BK139" s="1777"/>
      <c r="BL139" s="1777"/>
      <c r="BM139" s="1777"/>
      <c r="BN139" s="1777"/>
      <c r="BO139" s="1777"/>
      <c r="BP139" s="1777"/>
      <c r="BQ139" s="1777"/>
      <c r="BR139" s="1777"/>
      <c r="BS139" s="1777"/>
      <c r="BT139" s="1777"/>
      <c r="BU139" s="1777"/>
      <c r="BV139" s="1777"/>
      <c r="BW139" s="1777"/>
      <c r="BX139" s="1550"/>
      <c r="BY139" s="1550"/>
      <c r="BZ139" s="1550"/>
      <c r="CA139" s="1550"/>
      <c r="CB139" s="1550"/>
      <c r="CC139" s="1550"/>
      <c r="CD139" s="1550"/>
      <c r="CE139" s="1550"/>
      <c r="CF139" s="1550"/>
      <c r="CG139" s="1550"/>
      <c r="CH139" s="1550"/>
      <c r="CI139" s="1550"/>
      <c r="CJ139" s="1550"/>
      <c r="CK139" s="1550"/>
      <c r="CL139" s="1550"/>
      <c r="CM139" s="1550"/>
      <c r="CN139" s="1550"/>
      <c r="CO139" s="1550"/>
      <c r="CP139" s="1550"/>
      <c r="CQ139" s="1550"/>
      <c r="CR139" s="1550"/>
      <c r="CS139" s="1550"/>
      <c r="CT139" s="1550"/>
      <c r="CU139" s="1550"/>
      <c r="CV139" s="1550"/>
      <c r="CW139" s="1550"/>
      <c r="CX139" s="1550"/>
      <c r="CY139" s="1550"/>
      <c r="CZ139" s="1550"/>
      <c r="DA139" s="1550"/>
      <c r="DB139" s="1550"/>
      <c r="DC139" s="1550"/>
      <c r="DD139" s="1550"/>
      <c r="DE139" s="1550"/>
      <c r="DF139" s="1550"/>
      <c r="DG139" s="1550"/>
      <c r="DH139" s="1550"/>
      <c r="DI139" s="1550"/>
      <c r="DJ139" s="1550"/>
      <c r="DK139" s="1550"/>
      <c r="DL139" s="1550"/>
      <c r="DM139" s="1550"/>
      <c r="DN139" s="1550"/>
      <c r="DO139" s="1550"/>
      <c r="DP139" s="1550"/>
      <c r="DQ139" s="1550"/>
      <c r="DR139" s="1550"/>
      <c r="DS139" s="1550"/>
      <c r="DT139" s="1550"/>
      <c r="DU139" s="1550"/>
      <c r="DV139" s="1550"/>
      <c r="DW139" s="1550"/>
      <c r="DX139" s="1550"/>
      <c r="DY139" s="1550"/>
      <c r="DZ139" s="1550"/>
      <c r="EA139" s="1550"/>
      <c r="EB139" s="1550"/>
      <c r="EC139" s="1550"/>
      <c r="ED139" s="1550"/>
      <c r="EE139" s="1550"/>
      <c r="EF139" s="1550"/>
      <c r="EG139" s="1550"/>
      <c r="EH139" s="1550"/>
      <c r="EI139" s="1550"/>
      <c r="EJ139" s="1550"/>
      <c r="EK139" s="1550"/>
      <c r="EL139" s="1550"/>
      <c r="EM139" s="1550"/>
      <c r="EN139" s="1550"/>
      <c r="EO139" s="1550"/>
      <c r="EP139" s="1550"/>
      <c r="EQ139" s="1550"/>
      <c r="ER139" s="1550"/>
      <c r="ES139" s="1550"/>
      <c r="ET139" s="1550"/>
      <c r="EU139" s="1550"/>
      <c r="EV139" s="1550"/>
      <c r="EW139" s="1550"/>
      <c r="EX139" s="1550"/>
      <c r="EY139" s="1550"/>
      <c r="EZ139" s="1550"/>
      <c r="FA139" s="1550"/>
      <c r="FB139" s="1550"/>
      <c r="FC139" s="1550"/>
      <c r="FD139" s="1550"/>
      <c r="FE139" s="1550"/>
      <c r="FF139" s="1550"/>
      <c r="FG139" s="1550"/>
      <c r="FH139" s="1550"/>
      <c r="FI139" s="1550"/>
      <c r="FJ139" s="1550"/>
      <c r="FK139" s="1550"/>
      <c r="FL139" s="1550"/>
      <c r="FM139" s="1550"/>
      <c r="FN139" s="1550"/>
      <c r="FO139" s="1550"/>
      <c r="FP139" s="1550"/>
      <c r="FQ139" s="1550"/>
      <c r="FR139" s="1550"/>
      <c r="FS139" s="1550"/>
      <c r="FT139" s="1962" t="s">
        <v>677</v>
      </c>
      <c r="FU139" s="1962"/>
      <c r="FV139" s="1962"/>
      <c r="FW139" s="1962"/>
      <c r="FX139" s="1962"/>
      <c r="FY139" s="1962"/>
      <c r="FZ139" s="1962"/>
      <c r="GA139" s="1962"/>
      <c r="GB139" s="1962"/>
      <c r="GC139" s="1962"/>
      <c r="GD139" s="1962"/>
      <c r="GE139" s="1962"/>
      <c r="GF139" s="1962"/>
      <c r="GG139" s="1962"/>
      <c r="GH139" s="1962"/>
      <c r="GI139" s="1962"/>
      <c r="GJ139" s="1962"/>
      <c r="GK139" s="1962"/>
      <c r="GL139" s="1962"/>
      <c r="GM139" s="1962"/>
      <c r="GN139" s="1962"/>
      <c r="GO139" s="1962"/>
      <c r="GP139" s="1962"/>
      <c r="GQ139" s="1962"/>
      <c r="GR139" s="1962"/>
      <c r="GS139" s="1962"/>
      <c r="GT139" s="1962"/>
      <c r="GU139" s="1962"/>
      <c r="GV139" s="1962"/>
      <c r="GW139" s="1962"/>
      <c r="GX139" s="1962"/>
      <c r="GY139" s="1962"/>
      <c r="GZ139" s="1550"/>
      <c r="HA139" s="1550"/>
      <c r="HB139" s="1550"/>
      <c r="HC139" s="1550"/>
      <c r="HD139" s="1550"/>
      <c r="HE139" s="1550"/>
      <c r="HF139" s="1963"/>
      <c r="HG139" s="1963"/>
      <c r="HH139" s="1963"/>
      <c r="HI139" s="1963"/>
      <c r="HJ139" s="1963"/>
      <c r="HK139" s="1963"/>
      <c r="HL139" s="1963"/>
      <c r="HM139" s="1963"/>
      <c r="HN139" s="1963"/>
      <c r="HO139" s="1963"/>
      <c r="HP139" s="1963"/>
      <c r="HQ139" s="1963"/>
      <c r="HR139" s="1963"/>
      <c r="HS139" s="1963"/>
      <c r="HT139" s="1963"/>
      <c r="HU139" s="1963"/>
      <c r="HV139" s="1963"/>
      <c r="HW139" s="1963"/>
      <c r="HX139" s="1963"/>
      <c r="HY139" s="1963"/>
      <c r="HZ139" s="1963"/>
      <c r="IA139" s="1963"/>
      <c r="IB139" s="1963"/>
      <c r="IC139" s="1963"/>
      <c r="ID139" s="1963"/>
      <c r="IE139" s="1963"/>
      <c r="IF139" s="1963"/>
      <c r="IG139" s="1963"/>
      <c r="IH139" s="1963"/>
      <c r="II139" s="1963"/>
      <c r="IJ139" s="1963"/>
      <c r="IK139" s="1963"/>
      <c r="IL139" s="1963"/>
      <c r="IM139" s="1963"/>
      <c r="IN139" s="1963"/>
      <c r="IO139" s="1963"/>
      <c r="IP139" s="1963"/>
      <c r="IQ139" s="1963"/>
      <c r="IR139" s="1963"/>
      <c r="IS139" s="1963"/>
      <c r="IT139" s="1963"/>
      <c r="IU139" s="1963"/>
      <c r="IV139" s="1963"/>
      <c r="IW139" s="1963"/>
      <c r="IX139" s="1963"/>
      <c r="IY139" s="1963"/>
      <c r="IZ139" s="1963"/>
      <c r="JA139" s="1963"/>
      <c r="JB139" s="1963"/>
      <c r="JC139" s="1963"/>
      <c r="JD139" s="1963"/>
      <c r="JE139" s="1963"/>
      <c r="JF139" s="1963"/>
      <c r="JG139" s="1963"/>
      <c r="JH139" s="1963"/>
      <c r="JI139" s="1557"/>
      <c r="JJ139" s="1550"/>
      <c r="JK139" s="1550"/>
      <c r="JL139" s="1550"/>
      <c r="JM139" s="1964"/>
      <c r="JN139" s="1964"/>
      <c r="JO139" s="1964"/>
      <c r="JP139" s="1965"/>
      <c r="JQ139" s="1965"/>
      <c r="JR139" s="1965"/>
    </row>
    <row r="140" customFormat="false" ht="14.25" hidden="false" customHeight="true" outlineLevel="0" collapsed="false">
      <c r="A140" s="1550"/>
      <c r="B140" s="1550"/>
      <c r="C140" s="1777"/>
      <c r="D140" s="1777"/>
      <c r="E140" s="1777"/>
      <c r="F140" s="1777"/>
      <c r="G140" s="1777"/>
      <c r="H140" s="1777"/>
      <c r="I140" s="1777"/>
      <c r="J140" s="1777"/>
      <c r="K140" s="1777"/>
      <c r="L140" s="1777"/>
      <c r="M140" s="1777"/>
      <c r="N140" s="1777"/>
      <c r="O140" s="1777"/>
      <c r="P140" s="1777"/>
      <c r="Q140" s="1777"/>
      <c r="R140" s="1777"/>
      <c r="S140" s="1777"/>
      <c r="T140" s="1777"/>
      <c r="U140" s="1777"/>
      <c r="V140" s="1777"/>
      <c r="W140" s="1777"/>
      <c r="X140" s="1777"/>
      <c r="Y140" s="1777"/>
      <c r="Z140" s="1777"/>
      <c r="AA140" s="1777"/>
      <c r="AB140" s="1777"/>
      <c r="AC140" s="1777"/>
      <c r="AD140" s="1777"/>
      <c r="AE140" s="1777"/>
      <c r="AF140" s="1777"/>
      <c r="AG140" s="1777"/>
      <c r="AH140" s="1777"/>
      <c r="AI140" s="1777"/>
      <c r="AJ140" s="1777"/>
      <c r="AK140" s="1777"/>
      <c r="AL140" s="1777"/>
      <c r="AM140" s="1777"/>
      <c r="AN140" s="1777"/>
      <c r="AO140" s="1777"/>
      <c r="AP140" s="1777"/>
      <c r="AQ140" s="1777"/>
      <c r="AR140" s="1777"/>
      <c r="AS140" s="1777"/>
      <c r="AT140" s="1777"/>
      <c r="AU140" s="1777"/>
      <c r="AV140" s="1777"/>
      <c r="AW140" s="1777"/>
      <c r="AX140" s="1777"/>
      <c r="AY140" s="1777"/>
      <c r="AZ140" s="1777"/>
      <c r="BA140" s="1777"/>
      <c r="BB140" s="1777"/>
      <c r="BC140" s="1777"/>
      <c r="BD140" s="1777"/>
      <c r="BE140" s="1777"/>
      <c r="BF140" s="1777"/>
      <c r="BG140" s="1777"/>
      <c r="BH140" s="1777"/>
      <c r="BI140" s="1777"/>
      <c r="BJ140" s="1777"/>
      <c r="BK140" s="1777"/>
      <c r="BL140" s="1777"/>
      <c r="BM140" s="1777"/>
      <c r="BN140" s="1777"/>
      <c r="BO140" s="1777"/>
      <c r="BP140" s="1777"/>
      <c r="BQ140" s="1777"/>
      <c r="BR140" s="1777"/>
      <c r="BS140" s="1777"/>
      <c r="BT140" s="1777"/>
      <c r="BU140" s="1777"/>
      <c r="BV140" s="1777"/>
      <c r="BW140" s="1777"/>
      <c r="BX140" s="1550"/>
      <c r="BY140" s="1550"/>
      <c r="BZ140" s="1550"/>
      <c r="CA140" s="1550"/>
      <c r="CB140" s="1550"/>
      <c r="CC140" s="1550"/>
      <c r="CD140" s="1550"/>
      <c r="CE140" s="1550"/>
      <c r="CF140" s="1550"/>
      <c r="CG140" s="1550"/>
      <c r="CH140" s="1550"/>
      <c r="CI140" s="1550"/>
      <c r="CJ140" s="1550"/>
      <c r="CK140" s="1550"/>
      <c r="CL140" s="1550"/>
      <c r="CM140" s="1550"/>
      <c r="CN140" s="1550"/>
      <c r="CO140" s="1550"/>
      <c r="CP140" s="1550"/>
      <c r="CQ140" s="1550"/>
      <c r="CR140" s="1550"/>
      <c r="CS140" s="1550"/>
      <c r="CT140" s="1550"/>
      <c r="CU140" s="1550"/>
      <c r="CV140" s="1550"/>
      <c r="CW140" s="1550"/>
      <c r="CX140" s="1550"/>
      <c r="CY140" s="1550"/>
      <c r="CZ140" s="1550"/>
      <c r="DA140" s="1550"/>
      <c r="DB140" s="1550"/>
      <c r="DC140" s="1550"/>
      <c r="DD140" s="1550"/>
      <c r="DE140" s="1550"/>
      <c r="DF140" s="1550"/>
      <c r="DG140" s="1550"/>
      <c r="DH140" s="1550"/>
      <c r="DI140" s="1550"/>
      <c r="DJ140" s="1550"/>
      <c r="DK140" s="1550"/>
      <c r="DL140" s="1550"/>
      <c r="DM140" s="1550"/>
      <c r="DN140" s="1550"/>
      <c r="DO140" s="1550"/>
      <c r="DP140" s="1550"/>
      <c r="DQ140" s="1550"/>
      <c r="DR140" s="1550"/>
      <c r="DS140" s="1550"/>
      <c r="DT140" s="1550"/>
      <c r="DU140" s="1550"/>
      <c r="DV140" s="1550"/>
      <c r="DW140" s="1550"/>
      <c r="DX140" s="1550"/>
      <c r="DY140" s="1550"/>
      <c r="DZ140" s="1550"/>
      <c r="EA140" s="1550"/>
      <c r="EB140" s="1550"/>
      <c r="EC140" s="1550"/>
      <c r="ED140" s="1550"/>
      <c r="EE140" s="1550"/>
      <c r="EF140" s="1550"/>
      <c r="EG140" s="1550"/>
      <c r="EH140" s="1550"/>
      <c r="EI140" s="1550"/>
      <c r="EJ140" s="1550"/>
      <c r="EK140" s="1550"/>
      <c r="EL140" s="1550"/>
      <c r="EM140" s="1550"/>
      <c r="EN140" s="1550"/>
      <c r="EO140" s="1550"/>
      <c r="EP140" s="1550"/>
      <c r="EQ140" s="1550"/>
      <c r="ER140" s="1550"/>
      <c r="ES140" s="1550"/>
      <c r="ET140" s="1550"/>
      <c r="EU140" s="1550"/>
      <c r="EV140" s="1550"/>
      <c r="EW140" s="1550"/>
      <c r="EX140" s="1550"/>
      <c r="EY140" s="1550"/>
      <c r="EZ140" s="1550"/>
      <c r="FA140" s="1550"/>
      <c r="FB140" s="1550"/>
      <c r="FC140" s="1550"/>
      <c r="FD140" s="1550"/>
      <c r="FE140" s="1550"/>
      <c r="FF140" s="1550"/>
      <c r="FG140" s="1550"/>
      <c r="FH140" s="1550"/>
      <c r="FI140" s="1550"/>
      <c r="FJ140" s="1550"/>
      <c r="FK140" s="1550"/>
      <c r="FL140" s="1550"/>
      <c r="FM140" s="1550"/>
      <c r="FN140" s="1550"/>
      <c r="FO140" s="1550"/>
      <c r="FP140" s="1550"/>
      <c r="FQ140" s="1550"/>
      <c r="FR140" s="1550"/>
      <c r="FS140" s="1550"/>
      <c r="FT140" s="1962"/>
      <c r="FU140" s="1962"/>
      <c r="FV140" s="1962"/>
      <c r="FW140" s="1962"/>
      <c r="FX140" s="1962"/>
      <c r="FY140" s="1962"/>
      <c r="FZ140" s="1962"/>
      <c r="GA140" s="1962"/>
      <c r="GB140" s="1962"/>
      <c r="GC140" s="1962"/>
      <c r="GD140" s="1962"/>
      <c r="GE140" s="1962"/>
      <c r="GF140" s="1962"/>
      <c r="GG140" s="1962"/>
      <c r="GH140" s="1962"/>
      <c r="GI140" s="1962"/>
      <c r="GJ140" s="1962"/>
      <c r="GK140" s="1962"/>
      <c r="GL140" s="1962"/>
      <c r="GM140" s="1962"/>
      <c r="GN140" s="1962"/>
      <c r="GO140" s="1962"/>
      <c r="GP140" s="1962"/>
      <c r="GQ140" s="1962"/>
      <c r="GR140" s="1962"/>
      <c r="GS140" s="1962"/>
      <c r="GT140" s="1962"/>
      <c r="GU140" s="1962"/>
      <c r="GV140" s="1557"/>
      <c r="GW140" s="1557"/>
      <c r="GX140" s="1557"/>
      <c r="GY140" s="1557"/>
      <c r="GZ140" s="1550"/>
      <c r="HA140" s="1550"/>
      <c r="HB140" s="1550"/>
      <c r="HC140" s="1550"/>
      <c r="HD140" s="1550"/>
      <c r="HE140" s="1550"/>
      <c r="HF140" s="1963"/>
      <c r="HG140" s="1966"/>
      <c r="HH140" s="1966"/>
      <c r="HI140" s="1966"/>
      <c r="HJ140" s="1966"/>
      <c r="HK140" s="1966"/>
      <c r="HL140" s="1966"/>
      <c r="HM140" s="1966"/>
      <c r="HN140" s="1966"/>
      <c r="HO140" s="1966"/>
      <c r="HP140" s="1966"/>
      <c r="HQ140" s="1966"/>
      <c r="HR140" s="1966"/>
      <c r="HS140" s="1966"/>
      <c r="HT140" s="1966"/>
      <c r="HU140" s="1966"/>
      <c r="HV140" s="1966"/>
      <c r="HW140" s="1966"/>
      <c r="HX140" s="1966"/>
      <c r="HY140" s="1966"/>
      <c r="HZ140" s="1966"/>
      <c r="IA140" s="1966"/>
      <c r="IB140" s="1966"/>
      <c r="IC140" s="1966"/>
      <c r="ID140" s="1966"/>
      <c r="IE140" s="1966"/>
      <c r="IF140" s="1966"/>
      <c r="IG140" s="1966"/>
      <c r="IH140" s="1966"/>
      <c r="II140" s="1966"/>
      <c r="IJ140" s="1966"/>
      <c r="IK140" s="1966"/>
      <c r="IL140" s="1966"/>
      <c r="IM140" s="1966"/>
      <c r="IN140" s="1966"/>
      <c r="IO140" s="1966"/>
      <c r="IP140" s="1966"/>
      <c r="IQ140" s="1966"/>
      <c r="IR140" s="1966"/>
      <c r="IS140" s="1966"/>
      <c r="IT140" s="1966"/>
      <c r="IU140" s="1966"/>
      <c r="IV140" s="1966"/>
      <c r="IW140" s="1966"/>
      <c r="IX140" s="1966"/>
      <c r="IY140" s="1966"/>
      <c r="IZ140" s="1966"/>
      <c r="JA140" s="1966"/>
      <c r="JB140" s="1966"/>
      <c r="JC140" s="1966"/>
      <c r="JD140" s="1966"/>
      <c r="JE140" s="1966"/>
      <c r="JF140" s="1966"/>
      <c r="JG140" s="1966"/>
      <c r="JH140" s="1966"/>
      <c r="JI140" s="1557"/>
      <c r="JJ140" s="1550"/>
      <c r="JK140" s="1550"/>
      <c r="JL140" s="1550"/>
      <c r="JM140" s="1967" t="e">
        <f aca="false">ROUND(SUMIF($A$12:$A$134,"&lt;="&amp;EOMONTH(A12,0),$JM$12:$JM$134),1)</f>
        <v>#VALUE!</v>
      </c>
      <c r="JN140" s="1964"/>
      <c r="JO140" s="1964"/>
      <c r="JP140" s="1965"/>
      <c r="JQ140" s="1965"/>
      <c r="JR140" s="1965"/>
    </row>
    <row r="141" customFormat="false" ht="14.25" hidden="false" customHeight="true" outlineLevel="0" collapsed="false">
      <c r="A141" s="1550"/>
      <c r="B141" s="1550"/>
      <c r="C141" s="1777"/>
      <c r="D141" s="1777"/>
      <c r="E141" s="1777"/>
      <c r="F141" s="1777"/>
      <c r="G141" s="1777"/>
      <c r="H141" s="1777"/>
      <c r="I141" s="1777"/>
      <c r="J141" s="1777"/>
      <c r="K141" s="1777"/>
      <c r="L141" s="1777"/>
      <c r="M141" s="1777"/>
      <c r="N141" s="1777"/>
      <c r="O141" s="1777"/>
      <c r="P141" s="1777"/>
      <c r="Q141" s="1777"/>
      <c r="R141" s="1777"/>
      <c r="S141" s="1777"/>
      <c r="T141" s="1777"/>
      <c r="U141" s="1777"/>
      <c r="V141" s="1777"/>
      <c r="W141" s="1777"/>
      <c r="X141" s="1777"/>
      <c r="Y141" s="1777"/>
      <c r="Z141" s="1777"/>
      <c r="AA141" s="1777"/>
      <c r="AB141" s="1777"/>
      <c r="AC141" s="1777"/>
      <c r="AD141" s="1777"/>
      <c r="AE141" s="1777"/>
      <c r="AF141" s="1777"/>
      <c r="AG141" s="1777"/>
      <c r="AH141" s="1777"/>
      <c r="AI141" s="1777"/>
      <c r="AJ141" s="1777"/>
      <c r="AK141" s="1777"/>
      <c r="AL141" s="1777"/>
      <c r="AM141" s="1777"/>
      <c r="AN141" s="1777"/>
      <c r="AO141" s="1777"/>
      <c r="AP141" s="1777"/>
      <c r="AQ141" s="1777"/>
      <c r="AR141" s="1777"/>
      <c r="AS141" s="1777"/>
      <c r="AT141" s="1777"/>
      <c r="AU141" s="1777"/>
      <c r="AV141" s="1777"/>
      <c r="AW141" s="1777"/>
      <c r="AX141" s="1777"/>
      <c r="AY141" s="1777"/>
      <c r="AZ141" s="1777"/>
      <c r="BA141" s="1777"/>
      <c r="BB141" s="1777"/>
      <c r="BC141" s="1777"/>
      <c r="BD141" s="1777"/>
      <c r="BE141" s="1777"/>
      <c r="BF141" s="1777"/>
      <c r="BG141" s="1777"/>
      <c r="BH141" s="1777"/>
      <c r="BI141" s="1777"/>
      <c r="BJ141" s="1777"/>
      <c r="BK141" s="1777"/>
      <c r="BL141" s="1777"/>
      <c r="BM141" s="1777"/>
      <c r="BN141" s="1777"/>
      <c r="BO141" s="1777"/>
      <c r="BP141" s="1777"/>
      <c r="BQ141" s="1777"/>
      <c r="BR141" s="1777"/>
      <c r="BS141" s="1777"/>
      <c r="BT141" s="1777"/>
      <c r="BU141" s="1777"/>
      <c r="BV141" s="1777"/>
      <c r="BW141" s="1777"/>
      <c r="BX141" s="1550"/>
      <c r="BY141" s="1550"/>
      <c r="BZ141" s="1550"/>
      <c r="CA141" s="1550"/>
      <c r="CB141" s="1550"/>
      <c r="CC141" s="1550"/>
      <c r="CD141" s="1550"/>
      <c r="CE141" s="1550"/>
      <c r="CF141" s="1550"/>
      <c r="CG141" s="1550"/>
      <c r="CH141" s="1550"/>
      <c r="CI141" s="1550"/>
      <c r="CJ141" s="1550"/>
      <c r="CK141" s="1550"/>
      <c r="CL141" s="1550"/>
      <c r="CM141" s="1550"/>
      <c r="CN141" s="1550"/>
      <c r="CO141" s="1550"/>
      <c r="CP141" s="1550"/>
      <c r="CQ141" s="1550"/>
      <c r="CR141" s="1550"/>
      <c r="CS141" s="1550"/>
      <c r="CT141" s="1550"/>
      <c r="CU141" s="1550"/>
      <c r="CV141" s="1550"/>
      <c r="CW141" s="1550"/>
      <c r="CX141" s="1550"/>
      <c r="CY141" s="1550"/>
      <c r="CZ141" s="1550"/>
      <c r="DA141" s="1550"/>
      <c r="DB141" s="1550"/>
      <c r="DC141" s="1550"/>
      <c r="DD141" s="1550"/>
      <c r="DE141" s="1550"/>
      <c r="DF141" s="1550"/>
      <c r="DG141" s="1550"/>
      <c r="DH141" s="1550"/>
      <c r="DI141" s="1550"/>
      <c r="DJ141" s="1550"/>
      <c r="DK141" s="1550"/>
      <c r="DL141" s="1550"/>
      <c r="DM141" s="1550"/>
      <c r="DN141" s="1550"/>
      <c r="DO141" s="1550"/>
      <c r="DP141" s="1550"/>
      <c r="DQ141" s="1550"/>
      <c r="DR141" s="1550"/>
      <c r="DS141" s="1550"/>
      <c r="DT141" s="1550"/>
      <c r="DU141" s="1550"/>
      <c r="DV141" s="1550"/>
      <c r="DW141" s="1550"/>
      <c r="DX141" s="1550"/>
      <c r="DY141" s="1550"/>
      <c r="DZ141" s="1550"/>
      <c r="EA141" s="1550"/>
      <c r="EB141" s="1550"/>
      <c r="EC141" s="1550"/>
      <c r="ED141" s="1550"/>
      <c r="EE141" s="1550"/>
      <c r="EF141" s="1550"/>
      <c r="EG141" s="1550"/>
      <c r="EH141" s="1550"/>
      <c r="EI141" s="1550"/>
      <c r="EJ141" s="1550"/>
      <c r="EK141" s="1550"/>
      <c r="EL141" s="1550"/>
      <c r="EM141" s="1550"/>
      <c r="EN141" s="1550"/>
      <c r="EO141" s="1550"/>
      <c r="EP141" s="1550"/>
      <c r="EQ141" s="1550"/>
      <c r="ER141" s="1550"/>
      <c r="ES141" s="1550"/>
      <c r="ET141" s="1550"/>
      <c r="EU141" s="1550"/>
      <c r="EV141" s="1550"/>
      <c r="EW141" s="1550"/>
      <c r="EX141" s="1550"/>
      <c r="EY141" s="1550"/>
      <c r="EZ141" s="1550"/>
      <c r="FA141" s="1550"/>
      <c r="FB141" s="1550"/>
      <c r="FC141" s="1550"/>
      <c r="FD141" s="1550"/>
      <c r="FE141" s="1550"/>
      <c r="FF141" s="1550"/>
      <c r="FG141" s="1550"/>
      <c r="FH141" s="1550"/>
      <c r="FI141" s="1550"/>
      <c r="FJ141" s="1550"/>
      <c r="FK141" s="1550"/>
      <c r="FL141" s="1550"/>
      <c r="FM141" s="1550"/>
      <c r="FN141" s="1550"/>
      <c r="FO141" s="1550"/>
      <c r="FP141" s="1550"/>
      <c r="FQ141" s="1550"/>
      <c r="FR141" s="1550"/>
      <c r="FS141" s="1550"/>
      <c r="FT141" s="1962"/>
      <c r="FU141" s="1962"/>
      <c r="FV141" s="1962"/>
      <c r="FW141" s="1962"/>
      <c r="FX141" s="1962"/>
      <c r="FY141" s="1962"/>
      <c r="FZ141" s="1962"/>
      <c r="GA141" s="1962"/>
      <c r="GB141" s="1962"/>
      <c r="GC141" s="1962"/>
      <c r="GD141" s="1962"/>
      <c r="GE141" s="1962"/>
      <c r="GF141" s="1962"/>
      <c r="GG141" s="1962"/>
      <c r="GH141" s="1962"/>
      <c r="GI141" s="1962"/>
      <c r="GJ141" s="1962"/>
      <c r="GK141" s="1962"/>
      <c r="GL141" s="1962"/>
      <c r="GM141" s="1962"/>
      <c r="GN141" s="1962"/>
      <c r="GO141" s="1962"/>
      <c r="GP141" s="1962"/>
      <c r="GQ141" s="1962"/>
      <c r="GR141" s="1962"/>
      <c r="GS141" s="1962"/>
      <c r="GT141" s="1962"/>
      <c r="GU141" s="1962"/>
      <c r="GV141" s="1557"/>
      <c r="GW141" s="1557"/>
      <c r="GX141" s="1557"/>
      <c r="GY141" s="1557"/>
      <c r="GZ141" s="1550"/>
      <c r="HA141" s="1550"/>
      <c r="HB141" s="1550"/>
      <c r="HC141" s="1550"/>
      <c r="HD141" s="1550"/>
      <c r="HE141" s="1550"/>
      <c r="HF141" s="1963"/>
      <c r="HG141" s="1966"/>
      <c r="HH141" s="1966"/>
      <c r="HI141" s="1966"/>
      <c r="HJ141" s="1966"/>
      <c r="HK141" s="1966"/>
      <c r="HL141" s="1966"/>
      <c r="HM141" s="1966"/>
      <c r="HN141" s="1966"/>
      <c r="HO141" s="1966"/>
      <c r="HP141" s="1966"/>
      <c r="HQ141" s="1966"/>
      <c r="HR141" s="1966"/>
      <c r="HS141" s="1966"/>
      <c r="HT141" s="1966"/>
      <c r="HU141" s="1966"/>
      <c r="HV141" s="1966"/>
      <c r="HW141" s="1966"/>
      <c r="HX141" s="1966"/>
      <c r="HY141" s="1966"/>
      <c r="HZ141" s="1966"/>
      <c r="IA141" s="1966"/>
      <c r="IB141" s="1966"/>
      <c r="IC141" s="1966"/>
      <c r="ID141" s="1966"/>
      <c r="IE141" s="1966"/>
      <c r="IF141" s="1966"/>
      <c r="IG141" s="1966"/>
      <c r="IH141" s="1966"/>
      <c r="II141" s="1966"/>
      <c r="IJ141" s="1966"/>
      <c r="IK141" s="1966"/>
      <c r="IL141" s="1966"/>
      <c r="IM141" s="1966"/>
      <c r="IN141" s="1966"/>
      <c r="IO141" s="1966"/>
      <c r="IP141" s="1966"/>
      <c r="IQ141" s="1966"/>
      <c r="IR141" s="1966"/>
      <c r="IS141" s="1966"/>
      <c r="IT141" s="1966"/>
      <c r="IU141" s="1966"/>
      <c r="IV141" s="1966"/>
      <c r="IW141" s="1966"/>
      <c r="IX141" s="1966"/>
      <c r="IY141" s="1966"/>
      <c r="IZ141" s="1966"/>
      <c r="JA141" s="1966"/>
      <c r="JB141" s="1966"/>
      <c r="JC141" s="1966"/>
      <c r="JD141" s="1966"/>
      <c r="JE141" s="1966"/>
      <c r="JF141" s="1966"/>
      <c r="JG141" s="1966"/>
      <c r="JH141" s="1966"/>
      <c r="JI141" s="1557"/>
      <c r="JJ141" s="1550"/>
      <c r="JK141" s="1550"/>
      <c r="JL141" s="1550"/>
      <c r="JM141" s="1964" t="e">
        <f aca="false">SUMIF($A$12:$A$134,"&lt;="&amp;EOMONTH(A12,0),$JM$12:$JM$134)</f>
        <v>#VALUE!</v>
      </c>
      <c r="JN141" s="1964"/>
      <c r="JO141" s="1964"/>
      <c r="JP141" s="1965"/>
      <c r="JQ141" s="1965"/>
      <c r="JR141" s="1965"/>
    </row>
    <row r="142" customFormat="false" ht="14.25" hidden="false" customHeight="true" outlineLevel="0" collapsed="false">
      <c r="A142" s="1550"/>
      <c r="B142" s="1550"/>
      <c r="C142" s="1777"/>
      <c r="D142" s="1777"/>
      <c r="E142" s="1777"/>
      <c r="F142" s="1777"/>
      <c r="G142" s="1777"/>
      <c r="H142" s="1777"/>
      <c r="I142" s="1777"/>
      <c r="J142" s="1777"/>
      <c r="K142" s="1777"/>
      <c r="L142" s="1777"/>
      <c r="M142" s="1777"/>
      <c r="N142" s="1777"/>
      <c r="O142" s="1777"/>
      <c r="P142" s="1777"/>
      <c r="Q142" s="1777"/>
      <c r="R142" s="1777"/>
      <c r="S142" s="1777"/>
      <c r="T142" s="1777"/>
      <c r="U142" s="1777"/>
      <c r="V142" s="1777"/>
      <c r="W142" s="1777"/>
      <c r="X142" s="1777"/>
      <c r="Y142" s="1777"/>
      <c r="Z142" s="1777"/>
      <c r="AA142" s="1777"/>
      <c r="AB142" s="1777"/>
      <c r="AC142" s="1777"/>
      <c r="AD142" s="1777"/>
      <c r="AE142" s="1777"/>
      <c r="AF142" s="1777"/>
      <c r="AG142" s="1777"/>
      <c r="AH142" s="1777"/>
      <c r="AI142" s="1777"/>
      <c r="AJ142" s="1777"/>
      <c r="AK142" s="1777"/>
      <c r="AL142" s="1777"/>
      <c r="AM142" s="1777"/>
      <c r="AN142" s="1777"/>
      <c r="AO142" s="1777"/>
      <c r="AP142" s="1777"/>
      <c r="AQ142" s="1777"/>
      <c r="AR142" s="1777"/>
      <c r="AS142" s="1777"/>
      <c r="AT142" s="1777"/>
      <c r="AU142" s="1777"/>
      <c r="AV142" s="1777"/>
      <c r="AW142" s="1777"/>
      <c r="AX142" s="1777"/>
      <c r="AY142" s="1777"/>
      <c r="AZ142" s="1777"/>
      <c r="BA142" s="1777"/>
      <c r="BB142" s="1777"/>
      <c r="BC142" s="1777"/>
      <c r="BD142" s="1777"/>
      <c r="BE142" s="1777"/>
      <c r="BF142" s="1777"/>
      <c r="BG142" s="1777"/>
      <c r="BH142" s="1777"/>
      <c r="BI142" s="1777"/>
      <c r="BJ142" s="1777"/>
      <c r="BK142" s="1777"/>
      <c r="BL142" s="1777"/>
      <c r="BM142" s="1777"/>
      <c r="BN142" s="1777"/>
      <c r="BO142" s="1777"/>
      <c r="BP142" s="1777"/>
      <c r="BQ142" s="1777"/>
      <c r="BR142" s="1777"/>
      <c r="BS142" s="1777"/>
      <c r="BT142" s="1777"/>
      <c r="BU142" s="1777"/>
      <c r="BV142" s="1777"/>
      <c r="BW142" s="1777"/>
      <c r="BX142" s="1550"/>
      <c r="BY142" s="1550"/>
      <c r="BZ142" s="1550"/>
      <c r="CA142" s="1550"/>
      <c r="CB142" s="1550"/>
      <c r="CC142" s="1550"/>
      <c r="CD142" s="1550"/>
      <c r="CE142" s="1550"/>
      <c r="CF142" s="1550"/>
      <c r="CG142" s="1550"/>
      <c r="CH142" s="1550"/>
      <c r="CI142" s="1550"/>
      <c r="CJ142" s="1550"/>
      <c r="CK142" s="1550"/>
      <c r="CL142" s="1550"/>
      <c r="CM142" s="1550"/>
      <c r="CN142" s="1550"/>
      <c r="CO142" s="1550"/>
      <c r="CP142" s="1550"/>
      <c r="CQ142" s="1550"/>
      <c r="CR142" s="1550"/>
      <c r="CS142" s="1550"/>
      <c r="CT142" s="1550"/>
      <c r="CU142" s="1550"/>
      <c r="CV142" s="1550"/>
      <c r="CW142" s="1550"/>
      <c r="CX142" s="1550"/>
      <c r="CY142" s="1550"/>
      <c r="CZ142" s="1550"/>
      <c r="DA142" s="1550"/>
      <c r="DB142" s="1550"/>
      <c r="DC142" s="1550"/>
      <c r="DD142" s="1550"/>
      <c r="DE142" s="1550"/>
      <c r="DF142" s="1550"/>
      <c r="DG142" s="1550"/>
      <c r="DH142" s="1550"/>
      <c r="DI142" s="1550"/>
      <c r="DJ142" s="1550"/>
      <c r="DK142" s="1550"/>
      <c r="DL142" s="1550"/>
      <c r="DM142" s="1550"/>
      <c r="DN142" s="1550"/>
      <c r="DO142" s="1550"/>
      <c r="DP142" s="1550"/>
      <c r="DQ142" s="1550"/>
      <c r="DR142" s="1550"/>
      <c r="DS142" s="1550"/>
      <c r="DT142" s="1550"/>
      <c r="DU142" s="1550"/>
      <c r="DV142" s="1550"/>
      <c r="DW142" s="1550"/>
      <c r="DX142" s="1550"/>
      <c r="DY142" s="1550"/>
      <c r="DZ142" s="1550"/>
      <c r="EA142" s="1550"/>
      <c r="EB142" s="1550"/>
      <c r="EC142" s="1550"/>
      <c r="ED142" s="1550"/>
      <c r="EE142" s="1550"/>
      <c r="EF142" s="1550"/>
      <c r="EG142" s="1550"/>
      <c r="EH142" s="1550"/>
      <c r="EI142" s="1550"/>
      <c r="EJ142" s="1550"/>
      <c r="EK142" s="1550"/>
      <c r="EL142" s="1550"/>
      <c r="EM142" s="1550"/>
      <c r="EN142" s="1550"/>
      <c r="EO142" s="1550"/>
      <c r="EP142" s="1550"/>
      <c r="EQ142" s="1550"/>
      <c r="ER142" s="1550"/>
      <c r="ES142" s="1550"/>
      <c r="ET142" s="1550"/>
      <c r="EU142" s="1550"/>
      <c r="EV142" s="1550"/>
      <c r="EW142" s="1550"/>
      <c r="EX142" s="1550"/>
      <c r="EY142" s="1550"/>
      <c r="EZ142" s="1550"/>
      <c r="FA142" s="1550"/>
      <c r="FB142" s="1550"/>
      <c r="FC142" s="1968"/>
      <c r="FD142" s="1550"/>
      <c r="FE142" s="1550"/>
      <c r="FF142" s="1550"/>
      <c r="FG142" s="1550"/>
      <c r="FH142" s="1550"/>
      <c r="FI142" s="1550"/>
      <c r="FJ142" s="1550"/>
      <c r="FK142" s="1550"/>
      <c r="FL142" s="1550"/>
      <c r="FM142" s="1550"/>
      <c r="FN142" s="1550"/>
      <c r="FO142" s="1550"/>
      <c r="FP142" s="1550"/>
      <c r="FQ142" s="1550"/>
      <c r="FR142" s="1550"/>
      <c r="FS142" s="1550"/>
      <c r="FT142" s="1962"/>
      <c r="FU142" s="1962"/>
      <c r="FV142" s="1962"/>
      <c r="FW142" s="1962"/>
      <c r="FX142" s="1962"/>
      <c r="FY142" s="1962"/>
      <c r="FZ142" s="1962"/>
      <c r="GA142" s="1962"/>
      <c r="GB142" s="1962"/>
      <c r="GC142" s="1962"/>
      <c r="GD142" s="1962"/>
      <c r="GE142" s="1962"/>
      <c r="GF142" s="1962"/>
      <c r="GG142" s="1962"/>
      <c r="GH142" s="1962"/>
      <c r="GI142" s="1962"/>
      <c r="GJ142" s="1962"/>
      <c r="GK142" s="1962"/>
      <c r="GL142" s="1962"/>
      <c r="GM142" s="1962"/>
      <c r="GN142" s="1962"/>
      <c r="GO142" s="1962"/>
      <c r="GP142" s="1962"/>
      <c r="GQ142" s="1962"/>
      <c r="GR142" s="1962"/>
      <c r="GS142" s="1962"/>
      <c r="GT142" s="1962"/>
      <c r="GU142" s="1962"/>
      <c r="GV142" s="1557"/>
      <c r="GW142" s="1557"/>
      <c r="GX142" s="1557"/>
      <c r="GY142" s="1557"/>
      <c r="GZ142" s="1550"/>
      <c r="HA142" s="1550"/>
      <c r="HB142" s="1550"/>
      <c r="HC142" s="1550"/>
      <c r="HD142" s="1550"/>
      <c r="HE142" s="1550"/>
      <c r="HF142" s="1963"/>
      <c r="HG142" s="1966"/>
      <c r="HH142" s="1966"/>
      <c r="HI142" s="1966"/>
      <c r="HJ142" s="1966"/>
      <c r="HK142" s="1966"/>
      <c r="HL142" s="1966"/>
      <c r="HM142" s="1966"/>
      <c r="HN142" s="1966"/>
      <c r="HO142" s="1966"/>
      <c r="HP142" s="1966"/>
      <c r="HQ142" s="1966"/>
      <c r="HR142" s="1966"/>
      <c r="HS142" s="1966"/>
      <c r="HT142" s="1966"/>
      <c r="HU142" s="1966"/>
      <c r="HV142" s="1966"/>
      <c r="HW142" s="1966"/>
      <c r="HX142" s="1966"/>
      <c r="HY142" s="1966"/>
      <c r="HZ142" s="1966"/>
      <c r="IA142" s="1966"/>
      <c r="IB142" s="1966"/>
      <c r="IC142" s="1966"/>
      <c r="ID142" s="1966"/>
      <c r="IE142" s="1966"/>
      <c r="IF142" s="1966"/>
      <c r="IG142" s="1966"/>
      <c r="IH142" s="1966"/>
      <c r="II142" s="1966"/>
      <c r="IJ142" s="1966"/>
      <c r="IK142" s="1966"/>
      <c r="IL142" s="1966"/>
      <c r="IM142" s="1966"/>
      <c r="IN142" s="1966"/>
      <c r="IO142" s="1966"/>
      <c r="IP142" s="1966"/>
      <c r="IQ142" s="1966"/>
      <c r="IR142" s="1966"/>
      <c r="IS142" s="1966"/>
      <c r="IT142" s="1966"/>
      <c r="IU142" s="1966"/>
      <c r="IV142" s="1966"/>
      <c r="IW142" s="1966"/>
      <c r="IX142" s="1966"/>
      <c r="IY142" s="1966"/>
      <c r="IZ142" s="1966"/>
      <c r="JA142" s="1966"/>
      <c r="JB142" s="1966"/>
      <c r="JC142" s="1966"/>
      <c r="JD142" s="1966"/>
      <c r="JE142" s="1966"/>
      <c r="JF142" s="1966"/>
      <c r="JG142" s="1966"/>
      <c r="JH142" s="1966"/>
      <c r="JI142" s="1557"/>
      <c r="JJ142" s="1550"/>
      <c r="JK142" s="1550"/>
      <c r="JL142" s="1550"/>
      <c r="JM142" s="1964"/>
      <c r="JN142" s="1964"/>
      <c r="JO142" s="1964"/>
      <c r="JP142" s="1965"/>
      <c r="JQ142" s="1965"/>
      <c r="JR142" s="1965"/>
    </row>
    <row r="143" customFormat="false" ht="14.25" hidden="false" customHeight="true" outlineLevel="0" collapsed="false">
      <c r="A143" s="1550"/>
      <c r="B143" s="1550"/>
      <c r="C143" s="1777"/>
      <c r="D143" s="1777"/>
      <c r="E143" s="1777"/>
      <c r="F143" s="1777"/>
      <c r="G143" s="1550"/>
      <c r="H143" s="1550"/>
      <c r="I143" s="1550"/>
      <c r="J143" s="1550"/>
      <c r="K143" s="1550"/>
      <c r="L143" s="1550"/>
      <c r="M143" s="1550"/>
      <c r="N143" s="1550"/>
      <c r="O143" s="1550"/>
      <c r="P143" s="1550"/>
      <c r="Q143" s="1550"/>
      <c r="R143" s="1550"/>
      <c r="S143" s="1550"/>
      <c r="T143" s="1550"/>
      <c r="U143" s="1550"/>
      <c r="V143" s="1550"/>
      <c r="W143" s="1550"/>
      <c r="X143" s="1550"/>
      <c r="Y143" s="1550"/>
      <c r="Z143" s="1550"/>
      <c r="AA143" s="1550"/>
      <c r="AB143" s="1550"/>
      <c r="AC143" s="1550"/>
      <c r="AD143" s="1550"/>
      <c r="AE143" s="1550"/>
      <c r="AF143" s="1550"/>
      <c r="AG143" s="1550"/>
      <c r="AH143" s="1550"/>
      <c r="AI143" s="1550"/>
      <c r="AJ143" s="1550"/>
      <c r="AK143" s="1550"/>
      <c r="AL143" s="1550"/>
      <c r="AM143" s="1550"/>
      <c r="AN143" s="1550"/>
      <c r="AO143" s="1550"/>
      <c r="AP143" s="1550"/>
      <c r="AQ143" s="1550"/>
      <c r="AR143" s="1550"/>
      <c r="AS143" s="1550"/>
      <c r="AT143" s="1550"/>
      <c r="AU143" s="1777"/>
      <c r="AV143" s="1777"/>
      <c r="AW143" s="1777"/>
      <c r="AX143" s="1777"/>
      <c r="AY143" s="1777"/>
      <c r="AZ143" s="1777"/>
      <c r="BA143" s="1777"/>
      <c r="BB143" s="1777"/>
      <c r="BC143" s="1777"/>
      <c r="BD143" s="1777"/>
      <c r="BE143" s="1777"/>
      <c r="BF143" s="1777"/>
      <c r="BG143" s="1777"/>
      <c r="BH143" s="1777"/>
      <c r="BI143" s="1777"/>
      <c r="BJ143" s="1777"/>
      <c r="BK143" s="1777"/>
      <c r="BL143" s="1777"/>
      <c r="BM143" s="1777"/>
      <c r="BN143" s="1777"/>
      <c r="BO143" s="1777"/>
      <c r="BP143" s="1777"/>
      <c r="BQ143" s="1777"/>
      <c r="BR143" s="1777"/>
      <c r="BS143" s="1777"/>
      <c r="BT143" s="1777"/>
      <c r="BU143" s="1777"/>
      <c r="BV143" s="1550"/>
      <c r="BW143" s="1550"/>
      <c r="BX143" s="1550"/>
      <c r="BY143" s="1550"/>
      <c r="BZ143" s="1550"/>
      <c r="CA143" s="1550"/>
      <c r="CB143" s="1550"/>
      <c r="CC143" s="1550"/>
      <c r="CD143" s="1550"/>
      <c r="CE143" s="1550"/>
      <c r="CF143" s="1550"/>
      <c r="CG143" s="1550"/>
      <c r="CH143" s="1550"/>
      <c r="CI143" s="1550"/>
      <c r="CJ143" s="1550"/>
      <c r="CK143" s="1550"/>
      <c r="CL143" s="1550"/>
      <c r="CM143" s="1550"/>
      <c r="CN143" s="1550"/>
      <c r="CO143" s="1550"/>
      <c r="CP143" s="1550"/>
      <c r="CQ143" s="1550"/>
      <c r="CR143" s="1550"/>
      <c r="CS143" s="1550"/>
      <c r="CT143" s="1550"/>
      <c r="CU143" s="1550"/>
      <c r="CV143" s="1550"/>
      <c r="CW143" s="1550"/>
      <c r="CX143" s="1550"/>
      <c r="CY143" s="1550"/>
      <c r="CZ143" s="1550"/>
      <c r="DA143" s="1550"/>
      <c r="DB143" s="1550"/>
      <c r="DC143" s="1550"/>
      <c r="DD143" s="1550"/>
      <c r="DE143" s="1550"/>
      <c r="DF143" s="1550"/>
      <c r="DG143" s="1550"/>
      <c r="DH143" s="1550"/>
      <c r="DI143" s="1550"/>
      <c r="DJ143" s="1550"/>
      <c r="DK143" s="1550"/>
      <c r="DL143" s="1550"/>
      <c r="DM143" s="1550"/>
      <c r="DN143" s="1550"/>
      <c r="DO143" s="1550"/>
      <c r="DP143" s="1550"/>
      <c r="DQ143" s="1550"/>
      <c r="DR143" s="1550"/>
      <c r="DS143" s="1550"/>
      <c r="DT143" s="1550"/>
      <c r="DU143" s="1550"/>
      <c r="DV143" s="1550"/>
      <c r="DW143" s="1550"/>
      <c r="DX143" s="1550"/>
      <c r="DY143" s="1550"/>
      <c r="DZ143" s="1550"/>
      <c r="EA143" s="1550"/>
      <c r="EB143" s="1550"/>
      <c r="EC143" s="1550"/>
      <c r="ED143" s="1550"/>
      <c r="EE143" s="1550"/>
      <c r="EF143" s="1550"/>
      <c r="EG143" s="1550"/>
      <c r="EH143" s="1550"/>
      <c r="EI143" s="1550"/>
      <c r="EJ143" s="1550"/>
      <c r="EK143" s="1550"/>
      <c r="EL143" s="1550"/>
      <c r="EM143" s="1550"/>
      <c r="EN143" s="1550"/>
      <c r="EO143" s="1550"/>
      <c r="EP143" s="1550"/>
      <c r="EQ143" s="1550"/>
      <c r="ER143" s="1550"/>
      <c r="ES143" s="1550"/>
      <c r="ET143" s="1550"/>
      <c r="EU143" s="1550"/>
      <c r="EV143" s="1550"/>
      <c r="EW143" s="1550"/>
      <c r="EX143" s="1550"/>
      <c r="EY143" s="1550"/>
      <c r="EZ143" s="1550"/>
      <c r="FA143" s="1550"/>
      <c r="FB143" s="1550"/>
      <c r="FC143" s="1550"/>
      <c r="FD143" s="1550"/>
      <c r="FE143" s="1550"/>
      <c r="FF143" s="1550"/>
      <c r="FG143" s="1550"/>
      <c r="FH143" s="1550"/>
      <c r="FI143" s="1550"/>
      <c r="FJ143" s="1550"/>
      <c r="FK143" s="1550"/>
      <c r="FL143" s="1550"/>
      <c r="FM143" s="1550"/>
      <c r="FN143" s="1550"/>
      <c r="FO143" s="1550"/>
      <c r="FP143" s="1550"/>
      <c r="FQ143" s="1550"/>
      <c r="FR143" s="1550"/>
      <c r="FS143" s="1550"/>
      <c r="FT143" s="1962"/>
      <c r="FU143" s="1962"/>
      <c r="FV143" s="1962"/>
      <c r="FW143" s="1962"/>
      <c r="FX143" s="1962"/>
      <c r="FY143" s="1962"/>
      <c r="FZ143" s="1962"/>
      <c r="GA143" s="1962"/>
      <c r="GB143" s="1962"/>
      <c r="GC143" s="1962"/>
      <c r="GD143" s="1962"/>
      <c r="GE143" s="1962"/>
      <c r="GF143" s="1962"/>
      <c r="GG143" s="1962"/>
      <c r="GH143" s="1962"/>
      <c r="GI143" s="1962"/>
      <c r="GJ143" s="1962"/>
      <c r="GK143" s="1962"/>
      <c r="GL143" s="1962"/>
      <c r="GM143" s="1962"/>
      <c r="GN143" s="1962"/>
      <c r="GO143" s="1962"/>
      <c r="GP143" s="1962"/>
      <c r="GQ143" s="1962"/>
      <c r="GR143" s="1962"/>
      <c r="GS143" s="1962"/>
      <c r="GT143" s="1962"/>
      <c r="GU143" s="1962"/>
      <c r="GV143" s="1557"/>
      <c r="GW143" s="1557"/>
      <c r="GX143" s="1557"/>
      <c r="GY143" s="1557"/>
      <c r="GZ143" s="1550"/>
      <c r="HA143" s="1550"/>
      <c r="HB143" s="1550"/>
      <c r="HC143" s="1550"/>
      <c r="HD143" s="1550"/>
      <c r="HE143" s="1550"/>
      <c r="HF143" s="1963"/>
      <c r="HG143" s="1966"/>
      <c r="HH143" s="1966"/>
      <c r="HI143" s="1966"/>
      <c r="HJ143" s="1966"/>
      <c r="HK143" s="1966"/>
      <c r="HL143" s="1966"/>
      <c r="HM143" s="1966"/>
      <c r="HN143" s="1966"/>
      <c r="HO143" s="1966"/>
      <c r="HP143" s="1966"/>
      <c r="HQ143" s="1966"/>
      <c r="HR143" s="1966"/>
      <c r="HS143" s="1966"/>
      <c r="HT143" s="1966"/>
      <c r="HU143" s="1966"/>
      <c r="HV143" s="1966"/>
      <c r="HW143" s="1966"/>
      <c r="HX143" s="1966"/>
      <c r="HY143" s="1966"/>
      <c r="HZ143" s="1966"/>
      <c r="IA143" s="1966"/>
      <c r="IB143" s="1966"/>
      <c r="IC143" s="1966"/>
      <c r="ID143" s="1966"/>
      <c r="IE143" s="1966"/>
      <c r="IF143" s="1966"/>
      <c r="IG143" s="1966"/>
      <c r="IH143" s="1966"/>
      <c r="II143" s="1966"/>
      <c r="IJ143" s="1966"/>
      <c r="IK143" s="1966"/>
      <c r="IL143" s="1966"/>
      <c r="IM143" s="1966"/>
      <c r="IN143" s="1966"/>
      <c r="IO143" s="1966"/>
      <c r="IP143" s="1966"/>
      <c r="IQ143" s="1966"/>
      <c r="IR143" s="1966"/>
      <c r="IS143" s="1966"/>
      <c r="IT143" s="1966"/>
      <c r="IU143" s="1966"/>
      <c r="IV143" s="1966"/>
      <c r="IW143" s="1966"/>
      <c r="IX143" s="1966"/>
      <c r="IY143" s="1966"/>
      <c r="IZ143" s="1966"/>
      <c r="JA143" s="1966"/>
      <c r="JB143" s="1966"/>
      <c r="JC143" s="1966"/>
      <c r="JD143" s="1966"/>
      <c r="JE143" s="1966"/>
      <c r="JF143" s="1966"/>
      <c r="JG143" s="1966"/>
      <c r="JH143" s="1966"/>
      <c r="JI143" s="1557"/>
      <c r="JJ143" s="1550"/>
      <c r="JK143" s="1550"/>
      <c r="JL143" s="1550"/>
      <c r="JM143" s="1964"/>
      <c r="JN143" s="1964"/>
      <c r="JO143" s="1964"/>
      <c r="JP143" s="1965"/>
      <c r="JQ143" s="1965"/>
      <c r="JR143" s="1965"/>
    </row>
    <row r="144" customFormat="false" ht="15" hidden="false" customHeight="true" outlineLevel="0" collapsed="false">
      <c r="A144" s="1550"/>
      <c r="B144" s="1550"/>
      <c r="C144" s="1609"/>
      <c r="D144" s="1609"/>
      <c r="E144" s="1609"/>
      <c r="F144" s="1609"/>
      <c r="G144" s="1608"/>
      <c r="H144" s="1608"/>
      <c r="I144" s="1608"/>
      <c r="J144" s="1608"/>
      <c r="K144" s="1608"/>
      <c r="L144" s="1608"/>
      <c r="M144" s="1608"/>
      <c r="N144" s="1608"/>
      <c r="O144" s="1608"/>
      <c r="P144" s="1608"/>
      <c r="Q144" s="1608"/>
      <c r="R144" s="1608"/>
      <c r="S144" s="1608"/>
      <c r="T144" s="1608"/>
      <c r="U144" s="1608"/>
      <c r="V144" s="1608"/>
      <c r="W144" s="1608"/>
      <c r="X144" s="1608"/>
      <c r="Y144" s="1608"/>
      <c r="Z144" s="1608"/>
      <c r="AA144" s="1608"/>
      <c r="AB144" s="1608"/>
      <c r="AC144" s="1608"/>
      <c r="AD144" s="1608"/>
      <c r="AE144" s="1608"/>
      <c r="AF144" s="1608"/>
      <c r="AG144" s="1608"/>
      <c r="AH144" s="1608"/>
      <c r="AI144" s="1608"/>
      <c r="AJ144" s="1608"/>
      <c r="AK144" s="1608"/>
      <c r="AL144" s="1608"/>
      <c r="AM144" s="1608"/>
      <c r="AN144" s="1608"/>
      <c r="AO144" s="1608"/>
      <c r="AP144" s="1608"/>
      <c r="AQ144" s="1608"/>
      <c r="AR144" s="1608"/>
      <c r="AS144" s="1608"/>
      <c r="AT144" s="1608"/>
      <c r="AU144" s="1609"/>
      <c r="AV144" s="1609"/>
      <c r="AW144" s="1609"/>
      <c r="AX144" s="1609"/>
      <c r="AY144" s="1609"/>
      <c r="AZ144" s="1609"/>
      <c r="BA144" s="1609"/>
      <c r="BB144" s="1609"/>
      <c r="BC144" s="1609"/>
      <c r="BD144" s="1609"/>
      <c r="BE144" s="1609"/>
      <c r="BF144" s="1609"/>
      <c r="BG144" s="1609"/>
      <c r="BH144" s="1609"/>
      <c r="BI144" s="1609"/>
      <c r="BJ144" s="1609"/>
      <c r="BK144" s="1609"/>
      <c r="BL144" s="1609"/>
      <c r="BM144" s="1609"/>
      <c r="BN144" s="1609"/>
      <c r="BO144" s="1609"/>
      <c r="BP144" s="1609"/>
      <c r="BQ144" s="1609"/>
      <c r="BR144" s="1609"/>
      <c r="BS144" s="1609"/>
      <c r="BT144" s="1609"/>
      <c r="BU144" s="1609"/>
      <c r="BV144" s="1608"/>
      <c r="BW144" s="1608"/>
      <c r="BX144" s="1608"/>
      <c r="BY144" s="1608"/>
      <c r="BZ144" s="1608"/>
      <c r="CA144" s="1608"/>
      <c r="CB144" s="1608"/>
      <c r="CC144" s="1608"/>
      <c r="CD144" s="1608"/>
      <c r="CE144" s="1608"/>
      <c r="CF144" s="1608"/>
      <c r="CG144" s="1608"/>
      <c r="CH144" s="1608"/>
      <c r="CI144" s="1608"/>
      <c r="CJ144" s="1608"/>
      <c r="CK144" s="1608"/>
      <c r="CL144" s="1608"/>
      <c r="CM144" s="1608"/>
      <c r="CN144" s="1608"/>
      <c r="CO144" s="1608"/>
      <c r="CP144" s="1608"/>
      <c r="CQ144" s="1608"/>
      <c r="CR144" s="1608"/>
      <c r="CS144" s="1608"/>
      <c r="CT144" s="1608"/>
      <c r="CU144" s="1608"/>
      <c r="CV144" s="1608"/>
      <c r="CW144" s="1608"/>
      <c r="CX144" s="1608"/>
      <c r="CY144" s="1608"/>
      <c r="CZ144" s="1608"/>
      <c r="DA144" s="1608"/>
      <c r="DB144" s="1608"/>
      <c r="DC144" s="1608"/>
      <c r="DD144" s="1608"/>
      <c r="DE144" s="1608"/>
      <c r="DF144" s="1608"/>
      <c r="DG144" s="1608"/>
      <c r="DH144" s="1608"/>
      <c r="DI144" s="1608"/>
      <c r="DJ144" s="1608"/>
      <c r="DK144" s="1608"/>
      <c r="DL144" s="1608"/>
      <c r="DM144" s="1608"/>
      <c r="DN144" s="1608"/>
      <c r="DO144" s="1608"/>
      <c r="DP144" s="1608"/>
      <c r="DQ144" s="1608"/>
      <c r="DR144" s="1608"/>
      <c r="DS144" s="1608"/>
      <c r="DT144" s="1608"/>
      <c r="DU144" s="1608"/>
      <c r="DV144" s="1608"/>
      <c r="DW144" s="1608"/>
      <c r="DX144" s="1608"/>
      <c r="DY144" s="1608"/>
      <c r="DZ144" s="1608"/>
      <c r="EA144" s="1608"/>
      <c r="EB144" s="1608"/>
      <c r="EC144" s="1608"/>
      <c r="ED144" s="1608"/>
      <c r="EE144" s="1608"/>
      <c r="EF144" s="1608"/>
      <c r="EG144" s="1608"/>
      <c r="EH144" s="1608"/>
      <c r="EI144" s="1608"/>
      <c r="EJ144" s="1608"/>
      <c r="EK144" s="1608"/>
      <c r="EL144" s="1608"/>
      <c r="EM144" s="1608"/>
      <c r="EN144" s="1608"/>
      <c r="EO144" s="1608"/>
      <c r="EP144" s="1608"/>
      <c r="EQ144" s="1608"/>
      <c r="ER144" s="1608"/>
      <c r="ES144" s="1608"/>
      <c r="ET144" s="1608"/>
      <c r="EU144" s="1608"/>
      <c r="EV144" s="1608"/>
      <c r="EW144" s="1608"/>
      <c r="EX144" s="1608"/>
      <c r="EY144" s="1608"/>
      <c r="EZ144" s="1608"/>
      <c r="FA144" s="1608"/>
      <c r="FB144" s="1608"/>
      <c r="FC144" s="1608"/>
      <c r="FD144" s="1608"/>
      <c r="FE144" s="1608"/>
      <c r="FF144" s="1608"/>
      <c r="FG144" s="1608"/>
      <c r="FH144" s="1608"/>
      <c r="FI144" s="1608"/>
      <c r="FJ144" s="1608"/>
      <c r="FK144" s="1608"/>
      <c r="FL144" s="1608"/>
      <c r="FM144" s="1608"/>
      <c r="FN144" s="1608"/>
      <c r="FO144" s="1608"/>
      <c r="FP144" s="1608"/>
      <c r="FQ144" s="1608"/>
      <c r="FR144" s="1608"/>
      <c r="FS144" s="1608"/>
      <c r="FT144" s="1608"/>
      <c r="FU144" s="1608"/>
      <c r="FV144" s="1608"/>
      <c r="FW144" s="1608"/>
      <c r="FX144" s="1608"/>
      <c r="FY144" s="1608"/>
      <c r="FZ144" s="1608"/>
      <c r="GA144" s="1608"/>
      <c r="GB144" s="1608"/>
      <c r="GC144" s="1608"/>
      <c r="GD144" s="1608"/>
      <c r="GE144" s="1608"/>
      <c r="GF144" s="1608"/>
      <c r="GG144" s="1608"/>
      <c r="GH144" s="1608"/>
      <c r="GI144" s="1608"/>
      <c r="GJ144" s="1608"/>
      <c r="GK144" s="1608"/>
      <c r="GL144" s="1608"/>
      <c r="GM144" s="1608"/>
      <c r="GN144" s="1608"/>
      <c r="GO144" s="1608"/>
      <c r="GP144" s="1608"/>
      <c r="GQ144" s="1608"/>
      <c r="GR144" s="1608"/>
      <c r="GS144" s="1608"/>
      <c r="GT144" s="1608"/>
      <c r="GU144" s="1608"/>
      <c r="GV144" s="1608"/>
      <c r="GW144" s="1608"/>
      <c r="GX144" s="1608"/>
      <c r="GY144" s="1608"/>
      <c r="GZ144" s="1608"/>
      <c r="HA144" s="1608"/>
      <c r="HB144" s="1608"/>
      <c r="HC144" s="1608"/>
      <c r="HD144" s="1608"/>
      <c r="HE144" s="1608"/>
      <c r="HF144" s="1969"/>
      <c r="HG144" s="1969"/>
      <c r="HH144" s="1969"/>
      <c r="HI144" s="1969"/>
      <c r="HJ144" s="1969"/>
      <c r="HK144" s="1969"/>
      <c r="HL144" s="1969"/>
      <c r="HM144" s="1969"/>
      <c r="HN144" s="1969"/>
      <c r="HO144" s="1969"/>
      <c r="HP144" s="1969"/>
      <c r="HQ144" s="1969"/>
      <c r="HR144" s="1969"/>
      <c r="HS144" s="1969"/>
      <c r="HT144" s="1969"/>
      <c r="HU144" s="1969"/>
      <c r="HV144" s="1969"/>
      <c r="HW144" s="1969"/>
      <c r="HX144" s="1969"/>
      <c r="HY144" s="1969"/>
      <c r="HZ144" s="1969"/>
      <c r="IA144" s="1969"/>
      <c r="IB144" s="1969"/>
      <c r="IC144" s="1969"/>
      <c r="ID144" s="1969"/>
      <c r="IE144" s="1969"/>
      <c r="IF144" s="1969"/>
      <c r="IG144" s="1969"/>
      <c r="IH144" s="1969"/>
      <c r="II144" s="1969"/>
      <c r="IJ144" s="1969"/>
      <c r="IK144" s="1969"/>
      <c r="IL144" s="1969"/>
      <c r="IM144" s="1969"/>
      <c r="IN144" s="1969"/>
      <c r="IO144" s="1969"/>
      <c r="IP144" s="1969"/>
      <c r="IQ144" s="1969"/>
      <c r="IR144" s="1969"/>
      <c r="IS144" s="1969"/>
      <c r="IT144" s="1969"/>
      <c r="IU144" s="1969"/>
      <c r="IV144" s="1969"/>
      <c r="IW144" s="1969"/>
      <c r="IX144" s="1969"/>
      <c r="IY144" s="1969"/>
      <c r="IZ144" s="1969"/>
      <c r="JA144" s="1969"/>
      <c r="JB144" s="1969"/>
      <c r="JC144" s="1969"/>
      <c r="JD144" s="1969"/>
      <c r="JE144" s="1969"/>
      <c r="JF144" s="1969"/>
      <c r="JG144" s="1969"/>
      <c r="JH144" s="1969"/>
      <c r="JI144" s="1608"/>
      <c r="JJ144" s="1608"/>
      <c r="JK144" s="1608"/>
      <c r="JL144" s="1608"/>
      <c r="JP144" s="1608"/>
      <c r="JQ144" s="1608"/>
      <c r="JR144" s="1608"/>
    </row>
    <row r="145" customFormat="false" ht="15" hidden="false" customHeight="true" outlineLevel="0" collapsed="false">
      <c r="A145" s="1550"/>
      <c r="B145" s="1550"/>
      <c r="C145" s="1609" t="s">
        <v>678</v>
      </c>
      <c r="D145" s="1609" t="s">
        <v>679</v>
      </c>
      <c r="E145" s="1609" t="s">
        <v>680</v>
      </c>
      <c r="F145" s="1609" t="s">
        <v>87</v>
      </c>
      <c r="H145" s="1608"/>
      <c r="I145" s="1608"/>
      <c r="J145" s="1608"/>
      <c r="K145" s="1608"/>
      <c r="L145" s="1608"/>
      <c r="M145" s="1608"/>
      <c r="N145" s="1608"/>
      <c r="O145" s="1608"/>
      <c r="P145" s="1608"/>
      <c r="Q145" s="1608"/>
      <c r="R145" s="1608"/>
      <c r="S145" s="1608"/>
      <c r="T145" s="1608"/>
      <c r="U145" s="1608"/>
      <c r="V145" s="1608"/>
      <c r="W145" s="1608"/>
      <c r="X145" s="1608"/>
      <c r="Y145" s="1608"/>
      <c r="AC145" s="1547" t="s">
        <v>87</v>
      </c>
      <c r="AD145" s="1608"/>
      <c r="AE145" s="1608"/>
      <c r="AF145" s="1608"/>
      <c r="AG145" s="1608"/>
      <c r="AH145" s="1608"/>
      <c r="AI145" s="1608"/>
      <c r="AJ145" s="1608"/>
      <c r="AK145" s="1608"/>
      <c r="AL145" s="1608"/>
      <c r="AM145" s="1608"/>
      <c r="AN145" s="1608"/>
      <c r="AO145" s="1608"/>
      <c r="AP145" s="1608"/>
      <c r="AQ145" s="1608"/>
      <c r="AR145" s="1608"/>
      <c r="AS145" s="1608"/>
      <c r="AT145" s="1608"/>
      <c r="AU145" s="1970"/>
      <c r="AV145" s="1970"/>
      <c r="AW145" s="1970"/>
      <c r="AX145" s="1609"/>
      <c r="AY145" s="1609"/>
      <c r="AZ145" s="1609"/>
      <c r="BA145" s="1609"/>
      <c r="BB145" s="1609"/>
      <c r="BC145" s="1609"/>
      <c r="BD145" s="1609"/>
      <c r="BE145" s="1609"/>
      <c r="BF145" s="1609"/>
      <c r="BG145" s="1609"/>
      <c r="BH145" s="1609"/>
      <c r="BI145" s="1609"/>
      <c r="BJ145" s="1609"/>
      <c r="BK145" s="1609"/>
      <c r="BL145" s="1609"/>
      <c r="BM145" s="1609"/>
      <c r="BN145" s="1609"/>
      <c r="BO145" s="1609"/>
      <c r="BP145" s="1609"/>
      <c r="BQ145" s="1609"/>
      <c r="BR145" s="1609"/>
      <c r="BS145" s="1609"/>
      <c r="BT145" s="1609"/>
      <c r="BU145" s="1609"/>
      <c r="BV145" s="1608"/>
      <c r="BW145" s="1608"/>
      <c r="BX145" s="1608"/>
      <c r="BY145" s="1608"/>
      <c r="BZ145" s="1608"/>
      <c r="CA145" s="1608"/>
      <c r="CB145" s="1608"/>
      <c r="CC145" s="1608"/>
      <c r="CD145" s="1608"/>
      <c r="CE145" s="1608"/>
      <c r="CF145" s="1608"/>
      <c r="CG145" s="1608"/>
      <c r="CH145" s="1608"/>
      <c r="CI145" s="1608"/>
      <c r="CJ145" s="1608"/>
      <c r="CK145" s="1608"/>
      <c r="CL145" s="1608"/>
      <c r="CM145" s="1608"/>
      <c r="CN145" s="1608"/>
      <c r="CO145" s="1608"/>
      <c r="CP145" s="1608"/>
      <c r="CQ145" s="1608"/>
      <c r="CR145" s="1608"/>
      <c r="CS145" s="1608"/>
      <c r="CT145" s="1608"/>
      <c r="CU145" s="1608"/>
      <c r="CV145" s="1608"/>
      <c r="CW145" s="1608"/>
      <c r="CX145" s="1608"/>
      <c r="CY145" s="1608"/>
      <c r="CZ145" s="1608"/>
      <c r="DA145" s="1608"/>
      <c r="DB145" s="1608"/>
      <c r="DC145" s="1608"/>
      <c r="DD145" s="1608"/>
      <c r="DE145" s="1608"/>
      <c r="DF145" s="1608"/>
      <c r="DG145" s="1608"/>
      <c r="DH145" s="1608"/>
      <c r="DI145" s="1608"/>
      <c r="DJ145" s="1608"/>
      <c r="DK145" s="1608"/>
      <c r="DL145" s="1608"/>
      <c r="DM145" s="1608"/>
      <c r="DN145" s="1608"/>
      <c r="DO145" s="1608"/>
      <c r="DP145" s="1608"/>
      <c r="DQ145" s="1608"/>
      <c r="DR145" s="1608"/>
      <c r="DS145" s="1608"/>
      <c r="DT145" s="1608"/>
      <c r="DU145" s="1608"/>
      <c r="DV145" s="1608"/>
      <c r="DW145" s="1608"/>
      <c r="DX145" s="1608"/>
      <c r="DY145" s="1608"/>
      <c r="DZ145" s="1608"/>
      <c r="EA145" s="1608"/>
      <c r="EB145" s="1608"/>
      <c r="EC145" s="1608"/>
      <c r="ED145" s="1608"/>
      <c r="EE145" s="1608"/>
      <c r="EF145" s="1608"/>
      <c r="EG145" s="1608"/>
      <c r="EH145" s="1608"/>
      <c r="EI145" s="1608"/>
      <c r="EJ145" s="1608"/>
      <c r="EK145" s="1608"/>
      <c r="EL145" s="1608"/>
      <c r="EM145" s="1608"/>
      <c r="EN145" s="1608"/>
      <c r="EO145" s="1608"/>
      <c r="EP145" s="1608"/>
      <c r="EQ145" s="1608"/>
      <c r="ER145" s="1608"/>
      <c r="ES145" s="1608"/>
      <c r="ET145" s="1608"/>
      <c r="EU145" s="1608"/>
      <c r="EV145" s="1608"/>
      <c r="EW145" s="1608"/>
      <c r="EX145" s="1608"/>
      <c r="EY145" s="1608"/>
      <c r="EZ145" s="1608"/>
      <c r="FA145" s="1608"/>
      <c r="FB145" s="1608"/>
      <c r="FC145" s="1608"/>
      <c r="FD145" s="1608"/>
      <c r="FE145" s="1608"/>
      <c r="FF145" s="1608"/>
      <c r="FG145" s="1608"/>
      <c r="FH145" s="1608"/>
      <c r="FI145" s="1608"/>
      <c r="FJ145" s="1608"/>
      <c r="FK145" s="1608"/>
      <c r="FL145" s="1608"/>
      <c r="FM145" s="1608"/>
      <c r="FN145" s="1608"/>
      <c r="FO145" s="1608"/>
      <c r="FP145" s="1608"/>
      <c r="FQ145" s="1608"/>
      <c r="FR145" s="1608"/>
      <c r="FS145" s="1608"/>
      <c r="FT145" s="1608"/>
      <c r="FU145" s="1608"/>
      <c r="FV145" s="1608"/>
      <c r="FW145" s="1608"/>
      <c r="FX145" s="1608"/>
      <c r="FY145" s="1608"/>
      <c r="FZ145" s="1608"/>
      <c r="GA145" s="1608"/>
      <c r="GB145" s="1608"/>
      <c r="GC145" s="1608"/>
      <c r="GD145" s="1608"/>
      <c r="GE145" s="1608"/>
      <c r="GF145" s="1608"/>
      <c r="GG145" s="1608"/>
      <c r="GH145" s="1608"/>
      <c r="GI145" s="1608"/>
      <c r="GJ145" s="1608"/>
      <c r="GK145" s="1608"/>
      <c r="GL145" s="1608"/>
      <c r="GM145" s="1608"/>
      <c r="GN145" s="1608"/>
      <c r="GO145" s="1608"/>
      <c r="GP145" s="1608"/>
      <c r="GQ145" s="1608"/>
      <c r="GR145" s="1608"/>
      <c r="GS145" s="1608"/>
      <c r="GT145" s="1608"/>
      <c r="GU145" s="1608"/>
      <c r="GV145" s="1608"/>
      <c r="GW145" s="1608"/>
      <c r="GX145" s="1608"/>
      <c r="GY145" s="1608"/>
      <c r="GZ145" s="1608"/>
      <c r="HA145" s="1608"/>
      <c r="HB145" s="1608"/>
      <c r="HC145" s="1608"/>
      <c r="HD145" s="1608"/>
      <c r="HE145" s="1608"/>
      <c r="HF145" s="1608"/>
      <c r="HG145" s="1608"/>
      <c r="HH145" s="1608"/>
      <c r="HI145" s="1608"/>
      <c r="HJ145" s="1608"/>
      <c r="HK145" s="1608"/>
      <c r="HL145" s="1608"/>
      <c r="HM145" s="1608"/>
      <c r="HN145" s="1608"/>
      <c r="HO145" s="1608"/>
      <c r="HP145" s="1608"/>
      <c r="HQ145" s="1608"/>
      <c r="HR145" s="1608"/>
      <c r="HS145" s="1608"/>
      <c r="HT145" s="1608"/>
      <c r="HU145" s="1608"/>
      <c r="HV145" s="1608"/>
      <c r="HW145" s="1608"/>
      <c r="HX145" s="1608"/>
      <c r="HY145" s="1608"/>
      <c r="HZ145" s="1608"/>
      <c r="IA145" s="1608"/>
      <c r="IB145" s="1608"/>
      <c r="IC145" s="1608"/>
      <c r="ID145" s="1608"/>
      <c r="IE145" s="1608"/>
      <c r="IF145" s="1608"/>
      <c r="IG145" s="1608"/>
      <c r="IH145" s="1608"/>
      <c r="II145" s="1608"/>
      <c r="IJ145" s="1608"/>
      <c r="IK145" s="1608"/>
      <c r="IL145" s="1608"/>
      <c r="IM145" s="1608"/>
      <c r="IN145" s="1608"/>
      <c r="IO145" s="1608"/>
      <c r="IP145" s="1608"/>
      <c r="IQ145" s="1608"/>
      <c r="IR145" s="1608"/>
      <c r="IS145" s="1608"/>
      <c r="IT145" s="1608"/>
      <c r="IU145" s="1608"/>
      <c r="IV145" s="1608"/>
      <c r="IW145" s="1608"/>
      <c r="IX145" s="1608"/>
      <c r="IY145" s="1608"/>
      <c r="IZ145" s="1608"/>
      <c r="JA145" s="1608"/>
      <c r="JB145" s="1608"/>
      <c r="JC145" s="1608"/>
      <c r="JD145" s="1608"/>
      <c r="JE145" s="1608"/>
      <c r="JF145" s="1608"/>
      <c r="JG145" s="1608"/>
      <c r="JH145" s="1608"/>
      <c r="JI145" s="1608"/>
      <c r="JJ145" s="1608"/>
      <c r="JK145" s="1608"/>
      <c r="JL145" s="1608"/>
      <c r="JM145" s="1608"/>
      <c r="JN145" s="1608"/>
      <c r="JO145" s="1608"/>
      <c r="JP145" s="1608"/>
      <c r="JQ145" s="1608"/>
      <c r="JR145" s="1608"/>
    </row>
    <row r="146" customFormat="false" ht="15" hidden="false" customHeight="true" outlineLevel="0" collapsed="false">
      <c r="A146" s="1550"/>
      <c r="B146" s="1550"/>
      <c r="C146" s="1609" t="n">
        <v>1</v>
      </c>
      <c r="D146" s="1971" t="e">
        <f aca="false">JM12</f>
        <v>#VALUE!</v>
      </c>
      <c r="E146" s="1972" t="n">
        <f aca="false">'02.24'!F62</f>
        <v>32707</v>
      </c>
      <c r="F146" s="1971" t="n">
        <f aca="false">JP14</f>
        <v>652.705</v>
      </c>
      <c r="H146" s="1608"/>
      <c r="I146" s="1608"/>
      <c r="J146" s="1608"/>
      <c r="K146" s="1608"/>
      <c r="L146" s="1608"/>
      <c r="M146" s="1608"/>
      <c r="N146" s="1608"/>
      <c r="O146" s="1608"/>
      <c r="P146" s="1608"/>
      <c r="Q146" s="1608"/>
      <c r="R146" s="1608"/>
      <c r="S146" s="1608"/>
      <c r="T146" s="1608"/>
      <c r="U146" s="1608"/>
      <c r="V146" s="1608"/>
      <c r="W146" s="1608"/>
      <c r="X146" s="1608"/>
      <c r="Y146" s="1608"/>
      <c r="AC146" s="1973" t="n">
        <f aca="false">JP14</f>
        <v>652.705</v>
      </c>
      <c r="AD146" s="1974"/>
      <c r="AE146" s="1974"/>
      <c r="AF146" s="1974"/>
      <c r="AG146" s="1974"/>
      <c r="AH146" s="1974"/>
      <c r="AI146" s="1974"/>
      <c r="AJ146" s="1974"/>
      <c r="AK146" s="1974"/>
      <c r="AL146" s="1974"/>
      <c r="AM146" s="1974"/>
      <c r="AN146" s="1974"/>
      <c r="AO146" s="1974"/>
      <c r="AP146" s="1974"/>
      <c r="AQ146" s="1974"/>
      <c r="AR146" s="1608"/>
      <c r="AS146" s="1975"/>
      <c r="AT146" s="1608"/>
      <c r="AU146" s="1976"/>
      <c r="AV146" s="1977"/>
      <c r="AW146" s="1977"/>
      <c r="AX146" s="1609"/>
      <c r="AY146" s="1609"/>
      <c r="AZ146" s="1609"/>
      <c r="BA146" s="1609"/>
      <c r="BB146" s="1609"/>
      <c r="BC146" s="1609"/>
      <c r="BD146" s="1609"/>
      <c r="BE146" s="1609"/>
      <c r="BF146" s="1609"/>
      <c r="BG146" s="1609"/>
      <c r="BH146" s="1609"/>
      <c r="BI146" s="1609"/>
      <c r="BJ146" s="1609"/>
      <c r="BK146" s="1609"/>
      <c r="BL146" s="1609"/>
      <c r="BM146" s="1609"/>
      <c r="BN146" s="1609"/>
      <c r="BO146" s="1609"/>
      <c r="BP146" s="1609"/>
      <c r="BQ146" s="1609"/>
      <c r="BR146" s="1609"/>
      <c r="BS146" s="1609"/>
      <c r="BT146" s="1609"/>
      <c r="BU146" s="1609"/>
      <c r="BV146" s="1608"/>
      <c r="BW146" s="1608"/>
      <c r="BX146" s="1608"/>
      <c r="BY146" s="1608"/>
      <c r="BZ146" s="1608"/>
      <c r="CA146" s="1608"/>
      <c r="CB146" s="1608"/>
      <c r="CC146" s="1608"/>
      <c r="CD146" s="1608"/>
      <c r="CE146" s="1608"/>
      <c r="CF146" s="1608"/>
      <c r="CG146" s="1608"/>
      <c r="CH146" s="1608"/>
      <c r="CI146" s="1608"/>
      <c r="CJ146" s="1608"/>
      <c r="CK146" s="1608"/>
      <c r="CL146" s="1608"/>
      <c r="CM146" s="1608"/>
      <c r="CN146" s="1608"/>
      <c r="CO146" s="1608"/>
      <c r="CP146" s="1608"/>
      <c r="CQ146" s="1608"/>
      <c r="CR146" s="1608"/>
      <c r="CS146" s="1608"/>
      <c r="CT146" s="1608"/>
      <c r="CU146" s="1608"/>
      <c r="CV146" s="1608"/>
      <c r="CW146" s="1608"/>
      <c r="CX146" s="1608"/>
      <c r="CY146" s="1608"/>
      <c r="CZ146" s="1608"/>
      <c r="DA146" s="1608"/>
      <c r="DB146" s="1608"/>
      <c r="DC146" s="1608"/>
      <c r="DD146" s="1608"/>
      <c r="DE146" s="1608"/>
      <c r="DF146" s="1608"/>
      <c r="DG146" s="1608"/>
      <c r="DH146" s="1608"/>
      <c r="DI146" s="1608"/>
      <c r="DJ146" s="1608"/>
      <c r="DK146" s="1608"/>
      <c r="DL146" s="1608"/>
      <c r="DM146" s="1608"/>
      <c r="DN146" s="1608"/>
      <c r="DO146" s="1608"/>
      <c r="DP146" s="1608"/>
      <c r="DQ146" s="1608"/>
      <c r="DR146" s="1608"/>
      <c r="DS146" s="1608"/>
      <c r="DT146" s="1608"/>
      <c r="DU146" s="1608"/>
      <c r="DV146" s="1608"/>
      <c r="DW146" s="1608"/>
      <c r="DX146" s="1608"/>
      <c r="DY146" s="1608"/>
      <c r="DZ146" s="1608"/>
      <c r="EA146" s="1608"/>
      <c r="EB146" s="1608"/>
      <c r="EC146" s="1608"/>
      <c r="ED146" s="1608"/>
      <c r="EE146" s="1608"/>
      <c r="EF146" s="1608"/>
      <c r="EG146" s="1608"/>
      <c r="EH146" s="1608"/>
      <c r="EI146" s="1608"/>
      <c r="EJ146" s="1608"/>
      <c r="EK146" s="1608"/>
      <c r="EL146" s="1608"/>
      <c r="EM146" s="1608"/>
      <c r="EN146" s="1608"/>
      <c r="EO146" s="1608"/>
      <c r="EP146" s="1608"/>
      <c r="EQ146" s="1608"/>
      <c r="ER146" s="1608"/>
      <c r="ES146" s="1608"/>
      <c r="ET146" s="1608"/>
      <c r="EU146" s="1608"/>
      <c r="EV146" s="1608"/>
      <c r="EW146" s="1608"/>
      <c r="EX146" s="1608"/>
      <c r="EY146" s="1608"/>
      <c r="EZ146" s="1608"/>
      <c r="FA146" s="1608"/>
      <c r="FB146" s="1608"/>
      <c r="FC146" s="1608"/>
      <c r="FD146" s="1608"/>
      <c r="FE146" s="1608"/>
      <c r="FF146" s="1608"/>
      <c r="FG146" s="1608"/>
      <c r="FH146" s="1608"/>
      <c r="FI146" s="1608"/>
      <c r="FJ146" s="1608"/>
      <c r="FK146" s="1608"/>
      <c r="FL146" s="1608"/>
      <c r="FM146" s="1608"/>
      <c r="FN146" s="1608"/>
      <c r="FO146" s="1608"/>
      <c r="FP146" s="1608"/>
      <c r="FQ146" s="1608"/>
      <c r="FR146" s="1608"/>
      <c r="FS146" s="1608"/>
      <c r="FT146" s="1608"/>
      <c r="FU146" s="1608"/>
      <c r="FV146" s="1608"/>
      <c r="FW146" s="1608"/>
      <c r="FX146" s="1608"/>
      <c r="FY146" s="1608"/>
      <c r="FZ146" s="1608"/>
      <c r="GA146" s="1608"/>
      <c r="GB146" s="1608"/>
      <c r="GC146" s="1608"/>
      <c r="GD146" s="1608"/>
      <c r="GE146" s="1608"/>
      <c r="GF146" s="1608"/>
      <c r="GG146" s="1608"/>
      <c r="GH146" s="1608"/>
      <c r="GI146" s="1608"/>
      <c r="GJ146" s="1608"/>
      <c r="GK146" s="1608"/>
      <c r="GL146" s="1608"/>
      <c r="GM146" s="1608"/>
      <c r="GN146" s="1608"/>
      <c r="GO146" s="1608"/>
      <c r="GP146" s="1608"/>
      <c r="GQ146" s="1608"/>
      <c r="GR146" s="1608"/>
      <c r="GS146" s="1608"/>
      <c r="GT146" s="1608"/>
      <c r="GU146" s="1608"/>
      <c r="GV146" s="1608"/>
      <c r="GW146" s="1608"/>
      <c r="GX146" s="1608"/>
      <c r="GY146" s="1608"/>
      <c r="GZ146" s="1608"/>
      <c r="HA146" s="1608"/>
      <c r="HB146" s="1608"/>
      <c r="HC146" s="1608"/>
      <c r="HD146" s="1608"/>
      <c r="HE146" s="1608"/>
      <c r="HF146" s="1608"/>
      <c r="HG146" s="1608"/>
      <c r="HH146" s="1608"/>
      <c r="HI146" s="1608"/>
      <c r="HJ146" s="1608"/>
      <c r="HK146" s="1608"/>
      <c r="HL146" s="1608"/>
      <c r="HM146" s="1608"/>
      <c r="HN146" s="1608"/>
      <c r="HO146" s="1608"/>
      <c r="HP146" s="1608"/>
      <c r="HQ146" s="1608"/>
      <c r="HR146" s="1608"/>
      <c r="HS146" s="1608"/>
      <c r="HT146" s="1608"/>
      <c r="HU146" s="1608"/>
      <c r="HV146" s="1608"/>
      <c r="HW146" s="1608"/>
      <c r="HX146" s="1608"/>
      <c r="HY146" s="1608"/>
      <c r="HZ146" s="1608"/>
      <c r="IA146" s="1608"/>
      <c r="IB146" s="1608"/>
      <c r="IC146" s="1608"/>
      <c r="ID146" s="1978"/>
      <c r="IE146" s="1608"/>
      <c r="IF146" s="1608"/>
      <c r="IG146" s="1608"/>
      <c r="IH146" s="1608"/>
      <c r="II146" s="1608"/>
      <c r="IJ146" s="1608"/>
      <c r="IK146" s="1608"/>
      <c r="IL146" s="1608"/>
      <c r="IM146" s="1608"/>
      <c r="IN146" s="1608"/>
      <c r="IO146" s="1608"/>
      <c r="IP146" s="1608"/>
      <c r="IQ146" s="1608"/>
      <c r="IR146" s="1608"/>
      <c r="IS146" s="1608"/>
      <c r="IT146" s="1608"/>
      <c r="IU146" s="1608"/>
      <c r="IV146" s="1608"/>
      <c r="IW146" s="1608"/>
      <c r="IX146" s="1608"/>
      <c r="IY146" s="1608"/>
      <c r="IZ146" s="1608"/>
      <c r="JA146" s="1608"/>
      <c r="JB146" s="1608"/>
      <c r="JC146" s="1608"/>
      <c r="JD146" s="1608"/>
      <c r="JE146" s="1608"/>
      <c r="JF146" s="1608"/>
      <c r="JG146" s="1608"/>
      <c r="JH146" s="1608"/>
      <c r="JI146" s="1608"/>
      <c r="JJ146" s="1608"/>
      <c r="JK146" s="1608"/>
      <c r="JL146" s="1608"/>
      <c r="JM146" s="1608"/>
      <c r="JN146" s="1608"/>
      <c r="JO146" s="1608"/>
      <c r="JP146" s="1608"/>
      <c r="JQ146" s="1608"/>
      <c r="JR146" s="1608"/>
    </row>
    <row r="147" customFormat="false" ht="15" hidden="false" customHeight="false" outlineLevel="0" collapsed="false">
      <c r="C147" s="1548" t="n">
        <v>2</v>
      </c>
      <c r="D147" s="1971" t="e">
        <f aca="false">JM16</f>
        <v>#VALUE!</v>
      </c>
      <c r="E147" s="1972" t="n">
        <f aca="false">$E$146</f>
        <v>32707</v>
      </c>
      <c r="F147" s="1971" t="n">
        <f aca="false">JP18</f>
        <v>662.705</v>
      </c>
      <c r="AC147" s="1973" t="n">
        <f aca="false">JP18</f>
        <v>662.705</v>
      </c>
      <c r="AD147" s="1974"/>
      <c r="AE147" s="1974"/>
      <c r="AF147" s="1974"/>
      <c r="AG147" s="1974"/>
      <c r="AH147" s="1974"/>
      <c r="AI147" s="1974"/>
      <c r="AJ147" s="1974"/>
      <c r="AK147" s="1974"/>
      <c r="AL147" s="1974"/>
      <c r="AM147" s="1974"/>
      <c r="AN147" s="1974"/>
      <c r="AO147" s="1974"/>
      <c r="AP147" s="1974"/>
      <c r="AQ147" s="1974"/>
      <c r="AR147" s="1979"/>
      <c r="AS147" s="1975"/>
      <c r="AT147" s="1979"/>
      <c r="AU147" s="1976"/>
      <c r="AV147" s="1977"/>
      <c r="AW147" s="1977"/>
      <c r="AX147" s="1980"/>
      <c r="AY147" s="1980"/>
      <c r="JM147" s="1981"/>
      <c r="JN147" s="1981"/>
      <c r="JO147" s="1981"/>
    </row>
    <row r="148" customFormat="false" ht="15" hidden="false" customHeight="false" outlineLevel="0" collapsed="false">
      <c r="C148" s="1548" t="n">
        <v>3</v>
      </c>
      <c r="D148" s="1971" t="e">
        <f aca="false">JM20</f>
        <v>#VALUE!</v>
      </c>
      <c r="E148" s="1972" t="n">
        <f aca="false">$E$146</f>
        <v>32707</v>
      </c>
      <c r="F148" s="1973" t="n">
        <f aca="false">JP22</f>
        <v>674.705</v>
      </c>
      <c r="AC148" s="1973" t="n">
        <f aca="false">JP22</f>
        <v>674.705</v>
      </c>
      <c r="AD148" s="1982"/>
      <c r="AE148" s="1982"/>
      <c r="AF148" s="1982"/>
      <c r="AG148" s="1982"/>
      <c r="AH148" s="1982"/>
      <c r="AI148" s="1982"/>
      <c r="AJ148" s="1982"/>
      <c r="AK148" s="1982"/>
      <c r="AL148" s="1982"/>
      <c r="AM148" s="1982"/>
      <c r="AN148" s="1982"/>
      <c r="AO148" s="1982"/>
      <c r="AP148" s="1982"/>
      <c r="AQ148" s="1982"/>
      <c r="AR148" s="1979"/>
      <c r="AS148" s="1975"/>
      <c r="AT148" s="1979"/>
      <c r="AU148" s="1983"/>
      <c r="AV148" s="1977"/>
      <c r="AW148" s="1977"/>
      <c r="AX148" s="1980"/>
      <c r="AY148" s="1980"/>
    </row>
    <row r="149" customFormat="false" ht="15" hidden="false" customHeight="false" outlineLevel="0" collapsed="false">
      <c r="C149" s="1548" t="n">
        <v>4</v>
      </c>
      <c r="D149" s="1971" t="e">
        <f aca="false">JM24</f>
        <v>#VALUE!</v>
      </c>
      <c r="E149" s="1972" t="n">
        <f aca="false">$E$146</f>
        <v>32707</v>
      </c>
      <c r="F149" s="1973" t="n">
        <f aca="false">JP26</f>
        <v>684.705</v>
      </c>
      <c r="AC149" s="1973" t="n">
        <f aca="false">JP26</f>
        <v>684.705</v>
      </c>
      <c r="AD149" s="1982"/>
      <c r="AE149" s="1982"/>
      <c r="AF149" s="1982"/>
      <c r="AG149" s="1982"/>
      <c r="AH149" s="1982"/>
      <c r="AI149" s="1982"/>
      <c r="AJ149" s="1982"/>
      <c r="AK149" s="1982"/>
      <c r="AL149" s="1982"/>
      <c r="AM149" s="1982"/>
      <c r="AN149" s="1982"/>
      <c r="AO149" s="1982"/>
      <c r="AP149" s="1982"/>
      <c r="AQ149" s="1982"/>
      <c r="AR149" s="1979"/>
      <c r="AS149" s="1979"/>
      <c r="AT149" s="1979"/>
      <c r="AU149" s="1970"/>
      <c r="AV149" s="1970"/>
      <c r="AW149" s="1970"/>
      <c r="AX149" s="1980"/>
      <c r="AY149" s="1980"/>
    </row>
    <row r="150" customFormat="false" ht="15" hidden="false" customHeight="false" outlineLevel="0" collapsed="false">
      <c r="C150" s="1548" t="n">
        <v>5</v>
      </c>
      <c r="D150" s="1971" t="e">
        <f aca="false">JM28</f>
        <v>#VALUE!</v>
      </c>
      <c r="E150" s="1972" t="n">
        <f aca="false">$E$146</f>
        <v>32707</v>
      </c>
      <c r="F150" s="1973" t="n">
        <f aca="false">JP30</f>
        <v>684.705</v>
      </c>
      <c r="AC150" s="1973" t="n">
        <f aca="false">JP30</f>
        <v>684.705</v>
      </c>
      <c r="AD150" s="1982"/>
      <c r="AE150" s="1982"/>
      <c r="AF150" s="1982"/>
      <c r="AG150" s="1982"/>
      <c r="AH150" s="1982"/>
      <c r="AI150" s="1982"/>
      <c r="AJ150" s="1982"/>
      <c r="AK150" s="1982"/>
      <c r="AL150" s="1982"/>
      <c r="AM150" s="1982"/>
      <c r="AN150" s="1982"/>
      <c r="AO150" s="1982"/>
      <c r="AP150" s="1982"/>
      <c r="AQ150" s="1982"/>
      <c r="AR150" s="1979"/>
      <c r="AS150" s="1979"/>
      <c r="AT150" s="1979"/>
      <c r="AU150" s="1976"/>
      <c r="AV150" s="1976"/>
      <c r="AW150" s="1977"/>
      <c r="AX150" s="1980"/>
      <c r="AY150" s="1980"/>
    </row>
    <row r="151" customFormat="false" ht="15" hidden="false" customHeight="false" outlineLevel="0" collapsed="false">
      <c r="C151" s="1548" t="n">
        <v>6</v>
      </c>
      <c r="D151" s="1971" t="e">
        <f aca="false">JM32</f>
        <v>#VALUE!</v>
      </c>
      <c r="E151" s="1972" t="n">
        <f aca="false">$E$146</f>
        <v>32707</v>
      </c>
      <c r="F151" s="1973" t="n">
        <f aca="false">JP34</f>
        <v>698.705</v>
      </c>
      <c r="AC151" s="1973" t="n">
        <f aca="false">JP34</f>
        <v>698.705</v>
      </c>
      <c r="AD151" s="1982"/>
      <c r="AE151" s="1982"/>
      <c r="AF151" s="1982"/>
      <c r="AG151" s="1982"/>
      <c r="AH151" s="1982"/>
      <c r="AI151" s="1982"/>
      <c r="AJ151" s="1982"/>
      <c r="AK151" s="1982"/>
      <c r="AL151" s="1982"/>
      <c r="AM151" s="1982"/>
      <c r="AN151" s="1982"/>
      <c r="AO151" s="1982"/>
      <c r="AP151" s="1982"/>
      <c r="AQ151" s="1982"/>
      <c r="AR151" s="1979"/>
      <c r="AS151" s="1979"/>
      <c r="AT151" s="1979"/>
      <c r="AU151" s="1976"/>
      <c r="AV151" s="1976"/>
      <c r="AW151" s="1977"/>
      <c r="AX151" s="1980"/>
      <c r="AY151" s="1980"/>
    </row>
    <row r="152" customFormat="false" ht="15" hidden="false" customHeight="false" outlineLevel="0" collapsed="false">
      <c r="C152" s="1548" t="n">
        <v>7</v>
      </c>
      <c r="D152" s="1971" t="e">
        <f aca="false">JM36</f>
        <v>#VALUE!</v>
      </c>
      <c r="E152" s="1972" t="n">
        <f aca="false">$E$146</f>
        <v>32707</v>
      </c>
      <c r="F152" s="1973" t="n">
        <f aca="false">JP38</f>
        <v>708.705</v>
      </c>
      <c r="AC152" s="1973" t="n">
        <f aca="false">JP38</f>
        <v>708.705</v>
      </c>
      <c r="AD152" s="1982"/>
      <c r="AE152" s="1982"/>
      <c r="AF152" s="1982"/>
      <c r="AG152" s="1982"/>
      <c r="AH152" s="1982"/>
      <c r="AI152" s="1982"/>
      <c r="AJ152" s="1982"/>
      <c r="AK152" s="1982"/>
      <c r="AL152" s="1982"/>
      <c r="AM152" s="1982"/>
      <c r="AN152" s="1982"/>
      <c r="AO152" s="1982"/>
      <c r="AP152" s="1982"/>
      <c r="AQ152" s="1982"/>
      <c r="AR152" s="1979"/>
      <c r="AS152" s="1979"/>
      <c r="AT152" s="1979"/>
      <c r="AU152" s="1983"/>
      <c r="AV152" s="1983"/>
      <c r="AW152" s="1977"/>
      <c r="AX152" s="1980"/>
      <c r="AY152" s="1980"/>
    </row>
    <row r="153" customFormat="false" ht="15" hidden="false" customHeight="false" outlineLevel="0" collapsed="false">
      <c r="C153" s="1548" t="n">
        <v>8</v>
      </c>
      <c r="D153" s="1971" t="e">
        <f aca="false">JM40</f>
        <v>#VALUE!</v>
      </c>
      <c r="E153" s="1972" t="n">
        <f aca="false">$E$146</f>
        <v>32707</v>
      </c>
      <c r="F153" s="1973" t="n">
        <f aca="false">JP42</f>
        <v>708.705</v>
      </c>
      <c r="AC153" s="1973" t="n">
        <f aca="false">JP42</f>
        <v>708.705</v>
      </c>
      <c r="AD153" s="1982"/>
      <c r="AE153" s="1982"/>
      <c r="AF153" s="1982"/>
      <c r="AG153" s="1982"/>
      <c r="AH153" s="1982"/>
      <c r="AI153" s="1982"/>
      <c r="AJ153" s="1982"/>
      <c r="AK153" s="1982"/>
      <c r="AL153" s="1982"/>
      <c r="AM153" s="1982"/>
      <c r="AN153" s="1982"/>
      <c r="AO153" s="1982"/>
      <c r="AP153" s="1982"/>
      <c r="AQ153" s="1982"/>
      <c r="AR153" s="1979"/>
      <c r="AS153" s="1979"/>
      <c r="AT153" s="1979"/>
      <c r="AU153" s="1970"/>
      <c r="AV153" s="1970"/>
      <c r="AW153" s="1970"/>
      <c r="AX153" s="1980"/>
      <c r="AY153" s="1980"/>
    </row>
    <row r="154" customFormat="false" ht="15" hidden="false" customHeight="false" outlineLevel="0" collapsed="false">
      <c r="C154" s="1548" t="n">
        <v>9</v>
      </c>
      <c r="D154" s="1971" t="e">
        <f aca="false">JM44</f>
        <v>#VALUE!</v>
      </c>
      <c r="E154" s="1972" t="n">
        <f aca="false">$E$146</f>
        <v>32707</v>
      </c>
      <c r="F154" s="1973" t="n">
        <f aca="false">JP46</f>
        <v>723.705</v>
      </c>
      <c r="AC154" s="1973" t="n">
        <f aca="false">JP46</f>
        <v>723.705</v>
      </c>
      <c r="AD154" s="1982"/>
      <c r="AE154" s="1982"/>
      <c r="AF154" s="1982"/>
      <c r="AG154" s="1982"/>
      <c r="AH154" s="1982"/>
      <c r="AI154" s="1982"/>
      <c r="AJ154" s="1982"/>
      <c r="AK154" s="1982"/>
      <c r="AL154" s="1982"/>
      <c r="AM154" s="1982"/>
      <c r="AN154" s="1982"/>
      <c r="AO154" s="1982"/>
      <c r="AP154" s="1982"/>
      <c r="AQ154" s="1982"/>
      <c r="AR154" s="1979"/>
      <c r="AS154" s="1979"/>
      <c r="AT154" s="1979"/>
      <c r="AU154" s="1976"/>
      <c r="AV154" s="1976"/>
      <c r="AW154" s="1976"/>
      <c r="AX154" s="1980"/>
      <c r="AY154" s="1980"/>
    </row>
    <row r="155" customFormat="false" ht="15" hidden="false" customHeight="false" outlineLevel="0" collapsed="false">
      <c r="C155" s="1548" t="n">
        <v>10</v>
      </c>
      <c r="D155" s="1971" t="e">
        <f aca="false">JM48</f>
        <v>#VALUE!</v>
      </c>
      <c r="E155" s="1972" t="n">
        <f aca="false">$E$146</f>
        <v>32707</v>
      </c>
      <c r="F155" s="1973" t="n">
        <f aca="false">JP50</f>
        <v>755.705</v>
      </c>
      <c r="AC155" s="1973" t="n">
        <f aca="false">JP50</f>
        <v>755.705</v>
      </c>
      <c r="AD155" s="1982"/>
      <c r="AE155" s="1982"/>
      <c r="AF155" s="1982"/>
      <c r="AG155" s="1982"/>
      <c r="AH155" s="1982"/>
      <c r="AI155" s="1982"/>
      <c r="AJ155" s="1982"/>
      <c r="AK155" s="1982"/>
      <c r="AL155" s="1982"/>
      <c r="AM155" s="1982"/>
      <c r="AN155" s="1982"/>
      <c r="AO155" s="1982"/>
      <c r="AP155" s="1982"/>
      <c r="AQ155" s="1982"/>
      <c r="AR155" s="1979"/>
      <c r="AS155" s="1979"/>
      <c r="AT155" s="1979"/>
      <c r="AU155" s="1976"/>
      <c r="AV155" s="1976"/>
      <c r="AW155" s="1976"/>
      <c r="AX155" s="1980"/>
      <c r="AY155" s="1980"/>
    </row>
    <row r="156" customFormat="false" ht="15" hidden="false" customHeight="false" outlineLevel="0" collapsed="false">
      <c r="C156" s="1548" t="n">
        <v>11</v>
      </c>
      <c r="D156" s="1971" t="e">
        <f aca="false">JM52</f>
        <v>#VALUE!</v>
      </c>
      <c r="E156" s="1972" t="n">
        <f aca="false">$E$146</f>
        <v>32707</v>
      </c>
      <c r="F156" s="1973" t="n">
        <f aca="false">JP54</f>
        <v>765.705</v>
      </c>
      <c r="AC156" s="1973" t="n">
        <f aca="false">JP54</f>
        <v>765.705</v>
      </c>
      <c r="AD156" s="1982"/>
      <c r="AE156" s="1982"/>
      <c r="AF156" s="1982"/>
      <c r="AG156" s="1982"/>
      <c r="AH156" s="1982"/>
      <c r="AI156" s="1982"/>
      <c r="AJ156" s="1982"/>
      <c r="AK156" s="1982"/>
      <c r="AL156" s="1982"/>
      <c r="AM156" s="1982"/>
      <c r="AN156" s="1982"/>
      <c r="AO156" s="1982"/>
      <c r="AP156" s="1982"/>
      <c r="AQ156" s="1982"/>
      <c r="AR156" s="1979"/>
      <c r="AS156" s="1979"/>
      <c r="AT156" s="1979"/>
      <c r="AU156" s="1983"/>
      <c r="AV156" s="1983"/>
      <c r="AW156" s="1983"/>
      <c r="AX156" s="1980"/>
      <c r="AY156" s="1980"/>
    </row>
    <row r="157" customFormat="false" ht="15" hidden="false" customHeight="false" outlineLevel="0" collapsed="false">
      <c r="C157" s="1548" t="n">
        <v>12</v>
      </c>
      <c r="D157" s="1971" t="e">
        <f aca="false">JM56</f>
        <v>#VALUE!</v>
      </c>
      <c r="E157" s="1972" t="n">
        <f aca="false">$E$146</f>
        <v>32707</v>
      </c>
      <c r="F157" s="1973" t="n">
        <f aca="false">JP58</f>
        <v>788.705</v>
      </c>
      <c r="AC157" s="1973" t="n">
        <f aca="false">JP58</f>
        <v>788.705</v>
      </c>
      <c r="AD157" s="1982"/>
      <c r="AE157" s="1982"/>
      <c r="AF157" s="1982"/>
      <c r="AG157" s="1982"/>
      <c r="AH157" s="1982"/>
      <c r="AI157" s="1982"/>
      <c r="AJ157" s="1982"/>
      <c r="AK157" s="1982"/>
      <c r="AL157" s="1982"/>
      <c r="AM157" s="1982"/>
      <c r="AN157" s="1982"/>
      <c r="AO157" s="1982"/>
      <c r="AP157" s="1982"/>
      <c r="AQ157" s="1982"/>
      <c r="AR157" s="1979"/>
      <c r="AS157" s="1979"/>
      <c r="AT157" s="1979"/>
      <c r="AU157" s="1970"/>
      <c r="AV157" s="1970"/>
      <c r="AW157" s="1970"/>
      <c r="AX157" s="1980"/>
      <c r="AY157" s="1980"/>
    </row>
    <row r="158" customFormat="false" ht="15" hidden="false" customHeight="false" outlineLevel="0" collapsed="false">
      <c r="C158" s="1548" t="n">
        <v>13</v>
      </c>
      <c r="D158" s="1971" t="e">
        <f aca="false">JM60</f>
        <v>#VALUE!</v>
      </c>
      <c r="E158" s="1972" t="n">
        <f aca="false">$E$146</f>
        <v>32707</v>
      </c>
      <c r="F158" s="1973" t="n">
        <f aca="false">JP62</f>
        <v>788.705</v>
      </c>
      <c r="AC158" s="1973" t="n">
        <f aca="false">JP62</f>
        <v>788.705</v>
      </c>
      <c r="AD158" s="1982"/>
      <c r="AE158" s="1982"/>
      <c r="AF158" s="1982"/>
      <c r="AG158" s="1982"/>
      <c r="AH158" s="1982"/>
      <c r="AI158" s="1982"/>
      <c r="AJ158" s="1982"/>
      <c r="AK158" s="1982"/>
      <c r="AL158" s="1982"/>
      <c r="AM158" s="1982"/>
      <c r="AN158" s="1982"/>
      <c r="AO158" s="1982"/>
      <c r="AP158" s="1982"/>
      <c r="AQ158" s="1982"/>
      <c r="AR158" s="1979"/>
      <c r="AS158" s="1979"/>
      <c r="AT158" s="1979"/>
      <c r="AU158" s="1976"/>
      <c r="AV158" s="1976"/>
      <c r="AW158" s="1977"/>
      <c r="AX158" s="1980"/>
      <c r="AY158" s="1980"/>
    </row>
    <row r="159" customFormat="false" ht="15" hidden="false" customHeight="false" outlineLevel="0" collapsed="false">
      <c r="C159" s="1548" t="n">
        <v>14</v>
      </c>
      <c r="D159" s="1971" t="e">
        <f aca="false">JM64</f>
        <v>#VALUE!</v>
      </c>
      <c r="E159" s="1972" t="n">
        <f aca="false">$E$146</f>
        <v>32707</v>
      </c>
      <c r="F159" s="1973" t="n">
        <f aca="false">JP66</f>
        <v>788.705</v>
      </c>
      <c r="AC159" s="1973" t="n">
        <f aca="false">JP66</f>
        <v>788.705</v>
      </c>
      <c r="AD159" s="1982"/>
      <c r="AE159" s="1982"/>
      <c r="AF159" s="1982"/>
      <c r="AG159" s="1982"/>
      <c r="AH159" s="1982"/>
      <c r="AI159" s="1982"/>
      <c r="AJ159" s="1982"/>
      <c r="AK159" s="1982"/>
      <c r="AL159" s="1982"/>
      <c r="AM159" s="1982"/>
      <c r="AN159" s="1982"/>
      <c r="AO159" s="1982"/>
      <c r="AP159" s="1982"/>
      <c r="AQ159" s="1982"/>
      <c r="AR159" s="1979"/>
      <c r="AS159" s="1979"/>
      <c r="AT159" s="1979"/>
      <c r="AU159" s="1976"/>
      <c r="AV159" s="1976"/>
      <c r="AW159" s="1977"/>
      <c r="AX159" s="1980"/>
      <c r="AY159" s="1980"/>
    </row>
    <row r="160" customFormat="false" ht="15" hidden="false" customHeight="false" outlineLevel="0" collapsed="false">
      <c r="C160" s="1548" t="n">
        <v>15</v>
      </c>
      <c r="D160" s="1971" t="e">
        <f aca="false">JM68</f>
        <v>#VALUE!</v>
      </c>
      <c r="E160" s="1972" t="n">
        <f aca="false">$E$146</f>
        <v>32707</v>
      </c>
      <c r="F160" s="1973" t="n">
        <f aca="false">JP70</f>
        <v>788.705</v>
      </c>
      <c r="AC160" s="1973" t="n">
        <f aca="false">JP70</f>
        <v>788.705</v>
      </c>
      <c r="AD160" s="1982"/>
      <c r="AE160" s="1982"/>
      <c r="AF160" s="1982"/>
      <c r="AG160" s="1982"/>
      <c r="AH160" s="1982"/>
      <c r="AI160" s="1982"/>
      <c r="AJ160" s="1982"/>
      <c r="AK160" s="1982"/>
      <c r="AL160" s="1982"/>
      <c r="AM160" s="1982"/>
      <c r="AN160" s="1982"/>
      <c r="AO160" s="1982"/>
      <c r="AP160" s="1982"/>
      <c r="AQ160" s="1982"/>
      <c r="AR160" s="1979"/>
      <c r="AS160" s="1979"/>
      <c r="AT160" s="1979"/>
      <c r="AU160" s="1983"/>
      <c r="AV160" s="1983"/>
      <c r="AW160" s="1977"/>
      <c r="AX160" s="1980"/>
      <c r="AY160" s="1980"/>
    </row>
    <row r="161" customFormat="false" ht="15" hidden="false" customHeight="false" outlineLevel="0" collapsed="false">
      <c r="C161" s="1548" t="n">
        <v>16</v>
      </c>
      <c r="D161" s="1971" t="e">
        <f aca="false">JM72</f>
        <v>#VALUE!</v>
      </c>
      <c r="E161" s="1972" t="n">
        <f aca="false">$E$146</f>
        <v>32707</v>
      </c>
      <c r="F161" s="1973" t="n">
        <f aca="false">JP74</f>
        <v>800.705</v>
      </c>
      <c r="AC161" s="1973" t="n">
        <f aca="false">JP74</f>
        <v>800.705</v>
      </c>
      <c r="AD161" s="1982"/>
      <c r="AE161" s="1982"/>
      <c r="AF161" s="1982"/>
      <c r="AG161" s="1982"/>
      <c r="AH161" s="1982"/>
      <c r="AI161" s="1982"/>
      <c r="AJ161" s="1982"/>
      <c r="AK161" s="1982"/>
      <c r="AL161" s="1982"/>
      <c r="AM161" s="1982"/>
      <c r="AN161" s="1982"/>
      <c r="AO161" s="1982"/>
      <c r="AP161" s="1982"/>
      <c r="AQ161" s="1982"/>
      <c r="AR161" s="1979"/>
      <c r="AS161" s="1979"/>
      <c r="AT161" s="1979"/>
      <c r="AU161" s="1970"/>
      <c r="AV161" s="1970"/>
      <c r="AW161" s="1970"/>
      <c r="AX161" s="1980"/>
      <c r="AY161" s="1980"/>
    </row>
    <row r="162" customFormat="false" ht="15" hidden="false" customHeight="false" outlineLevel="0" collapsed="false">
      <c r="C162" s="1548" t="n">
        <v>17</v>
      </c>
      <c r="D162" s="1971" t="e">
        <f aca="false">JM76</f>
        <v>#VALUE!</v>
      </c>
      <c r="E162" s="1972" t="n">
        <f aca="false">$E$146</f>
        <v>32707</v>
      </c>
      <c r="F162" s="1973" t="n">
        <f aca="false">JP78</f>
        <v>800.705</v>
      </c>
      <c r="AC162" s="1973" t="n">
        <f aca="false">JP78</f>
        <v>800.705</v>
      </c>
      <c r="AD162" s="1982"/>
      <c r="AE162" s="1982"/>
      <c r="AF162" s="1982"/>
      <c r="AG162" s="1982"/>
      <c r="AH162" s="1982"/>
      <c r="AI162" s="1982"/>
      <c r="AJ162" s="1982"/>
      <c r="AK162" s="1982"/>
      <c r="AL162" s="1982"/>
      <c r="AM162" s="1982"/>
      <c r="AN162" s="1982"/>
      <c r="AO162" s="1982"/>
      <c r="AP162" s="1982"/>
      <c r="AQ162" s="1982"/>
      <c r="AR162" s="1979"/>
      <c r="AS162" s="1979"/>
      <c r="AT162" s="1979"/>
      <c r="AU162" s="1976"/>
      <c r="AV162" s="1977"/>
      <c r="AW162" s="1977"/>
      <c r="AX162" s="1980"/>
      <c r="AY162" s="1980"/>
    </row>
    <row r="163" customFormat="false" ht="15" hidden="false" customHeight="false" outlineLevel="0" collapsed="false">
      <c r="C163" s="1548" t="n">
        <v>18</v>
      </c>
      <c r="D163" s="1971" t="e">
        <f aca="false">JM80</f>
        <v>#VALUE!</v>
      </c>
      <c r="E163" s="1972" t="n">
        <f aca="false">$E$146</f>
        <v>32707</v>
      </c>
      <c r="F163" s="1973" t="n">
        <f aca="false">JP82</f>
        <v>810.705</v>
      </c>
      <c r="AC163" s="1973" t="n">
        <f aca="false">JP82</f>
        <v>810.705</v>
      </c>
      <c r="AD163" s="1982"/>
      <c r="AE163" s="1982"/>
      <c r="AF163" s="1982"/>
      <c r="AG163" s="1982"/>
      <c r="AH163" s="1982"/>
      <c r="AI163" s="1982"/>
      <c r="AJ163" s="1982"/>
      <c r="AK163" s="1982"/>
      <c r="AL163" s="1982"/>
      <c r="AM163" s="1982"/>
      <c r="AN163" s="1982"/>
      <c r="AO163" s="1982"/>
      <c r="AP163" s="1982"/>
      <c r="AQ163" s="1982"/>
      <c r="AR163" s="1979"/>
      <c r="AS163" s="1979"/>
      <c r="AT163" s="1979"/>
      <c r="AU163" s="1976"/>
      <c r="AV163" s="1977"/>
      <c r="AW163" s="1977"/>
      <c r="AX163" s="1980"/>
      <c r="AY163" s="1980"/>
    </row>
    <row r="164" customFormat="false" ht="15" hidden="false" customHeight="false" outlineLevel="0" collapsed="false">
      <c r="C164" s="1548" t="n">
        <v>19</v>
      </c>
      <c r="D164" s="1971" t="e">
        <f aca="false">JM84</f>
        <v>#VALUE!</v>
      </c>
      <c r="E164" s="1972" t="n">
        <f aca="false">$E$146</f>
        <v>32707</v>
      </c>
      <c r="F164" s="1973" t="n">
        <f aca="false">JP86</f>
        <v>826.705</v>
      </c>
      <c r="AC164" s="1973" t="n">
        <f aca="false">JP86</f>
        <v>826.705</v>
      </c>
      <c r="AD164" s="1982"/>
      <c r="AE164" s="1982"/>
      <c r="AF164" s="1982"/>
      <c r="AG164" s="1982"/>
      <c r="AH164" s="1982"/>
      <c r="AI164" s="1982"/>
      <c r="AJ164" s="1982"/>
      <c r="AK164" s="1982"/>
      <c r="AL164" s="1982"/>
      <c r="AM164" s="1982"/>
      <c r="AN164" s="1982"/>
      <c r="AO164" s="1982"/>
      <c r="AP164" s="1982"/>
      <c r="AQ164" s="1982"/>
      <c r="AR164" s="1979"/>
      <c r="AS164" s="1979"/>
      <c r="AT164" s="1979"/>
      <c r="AU164" s="1983"/>
      <c r="AV164" s="1977"/>
      <c r="AW164" s="1977"/>
      <c r="AX164" s="1980"/>
      <c r="AY164" s="1980"/>
    </row>
    <row r="165" customFormat="false" ht="15" hidden="false" customHeight="false" outlineLevel="0" collapsed="false">
      <c r="C165" s="1548" t="n">
        <v>20</v>
      </c>
      <c r="D165" s="1971" t="e">
        <f aca="false">JM88</f>
        <v>#VALUE!</v>
      </c>
      <c r="E165" s="1972" t="n">
        <f aca="false">$E$146</f>
        <v>32707</v>
      </c>
      <c r="F165" s="1973" t="n">
        <f aca="false">JP90</f>
        <v>826.705</v>
      </c>
      <c r="AC165" s="1973" t="n">
        <f aca="false">JP90</f>
        <v>826.705</v>
      </c>
      <c r="AD165" s="1982"/>
      <c r="AE165" s="1982"/>
      <c r="AF165" s="1982"/>
      <c r="AG165" s="1982"/>
      <c r="AH165" s="1982"/>
      <c r="AI165" s="1982"/>
      <c r="AJ165" s="1982"/>
      <c r="AK165" s="1982"/>
      <c r="AL165" s="1982"/>
      <c r="AM165" s="1982"/>
      <c r="AN165" s="1982"/>
      <c r="AO165" s="1982"/>
      <c r="AP165" s="1982"/>
      <c r="AQ165" s="1982"/>
      <c r="AR165" s="1979"/>
      <c r="AS165" s="1979"/>
      <c r="AT165" s="1979"/>
      <c r="AU165" s="1980"/>
      <c r="AV165" s="1980"/>
      <c r="AW165" s="1980"/>
      <c r="AX165" s="1980"/>
      <c r="AY165" s="1980"/>
    </row>
    <row r="166" customFormat="false" ht="15" hidden="false" customHeight="false" outlineLevel="0" collapsed="false">
      <c r="C166" s="1548" t="n">
        <v>21</v>
      </c>
      <c r="D166" s="1971" t="e">
        <f aca="false">JM92</f>
        <v>#VALUE!</v>
      </c>
      <c r="E166" s="1972" t="n">
        <f aca="false">$E$146</f>
        <v>32707</v>
      </c>
      <c r="F166" s="1973" t="n">
        <f aca="false">JP94</f>
        <v>838.705</v>
      </c>
      <c r="AC166" s="1973" t="n">
        <f aca="false">JP94</f>
        <v>838.705</v>
      </c>
      <c r="AD166" s="1982"/>
      <c r="AE166" s="1982"/>
      <c r="AF166" s="1982"/>
      <c r="AG166" s="1982"/>
      <c r="AH166" s="1982"/>
      <c r="AI166" s="1982"/>
      <c r="AJ166" s="1982"/>
      <c r="AK166" s="1982"/>
      <c r="AL166" s="1982"/>
      <c r="AM166" s="1982"/>
      <c r="AN166" s="1982"/>
      <c r="AO166" s="1982"/>
      <c r="AP166" s="1982"/>
      <c r="AQ166" s="1982"/>
      <c r="AR166" s="1979"/>
      <c r="AS166" s="1979"/>
      <c r="AT166" s="1979"/>
      <c r="AU166" s="1980"/>
      <c r="AV166" s="1980"/>
      <c r="AW166" s="1980"/>
      <c r="AX166" s="1980"/>
      <c r="AY166" s="1980"/>
    </row>
    <row r="167" customFormat="false" ht="15" hidden="false" customHeight="false" outlineLevel="0" collapsed="false">
      <c r="C167" s="1548" t="n">
        <v>22</v>
      </c>
      <c r="D167" s="1971" t="e">
        <f aca="false">JM96</f>
        <v>#VALUE!</v>
      </c>
      <c r="E167" s="1972" t="n">
        <f aca="false">$E$146</f>
        <v>32707</v>
      </c>
      <c r="F167" s="1973" t="n">
        <f aca="false">JP98</f>
        <v>838.705</v>
      </c>
      <c r="AC167" s="1973" t="n">
        <f aca="false">JP98</f>
        <v>838.705</v>
      </c>
      <c r="AD167" s="1982"/>
      <c r="AE167" s="1982"/>
      <c r="AF167" s="1982"/>
      <c r="AG167" s="1982"/>
      <c r="AH167" s="1982"/>
      <c r="AI167" s="1982"/>
      <c r="AJ167" s="1982"/>
      <c r="AK167" s="1982"/>
      <c r="AL167" s="1982"/>
      <c r="AM167" s="1982"/>
      <c r="AN167" s="1982"/>
      <c r="AO167" s="1982"/>
      <c r="AP167" s="1982"/>
      <c r="AQ167" s="1982"/>
      <c r="AR167" s="1979"/>
      <c r="AS167" s="1979"/>
      <c r="AT167" s="1979"/>
      <c r="AU167" s="1980"/>
      <c r="AV167" s="1980"/>
      <c r="AW167" s="1980"/>
      <c r="AX167" s="1980"/>
      <c r="AY167" s="1980"/>
    </row>
    <row r="168" customFormat="false" ht="15" hidden="false" customHeight="false" outlineLevel="0" collapsed="false">
      <c r="C168" s="1548" t="n">
        <v>23</v>
      </c>
      <c r="D168" s="1971" t="e">
        <f aca="false">JM100</f>
        <v>#VALUE!</v>
      </c>
      <c r="E168" s="1972" t="n">
        <f aca="false">$E$146</f>
        <v>32707</v>
      </c>
      <c r="F168" s="1973" t="n">
        <f aca="false">JP102</f>
        <v>838.705</v>
      </c>
      <c r="AC168" s="1973" t="n">
        <f aca="false">JP102</f>
        <v>838.705</v>
      </c>
      <c r="AD168" s="1982"/>
      <c r="AE168" s="1982"/>
      <c r="AF168" s="1982"/>
      <c r="AG168" s="1982"/>
      <c r="AH168" s="1982"/>
      <c r="AI168" s="1982"/>
      <c r="AJ168" s="1982"/>
      <c r="AK168" s="1982"/>
      <c r="AL168" s="1982"/>
      <c r="AM168" s="1982"/>
      <c r="AN168" s="1982"/>
      <c r="AO168" s="1982"/>
      <c r="AP168" s="1982"/>
      <c r="AQ168" s="1982"/>
      <c r="AR168" s="1979"/>
      <c r="AS168" s="1979"/>
      <c r="AT168" s="1979"/>
      <c r="AU168" s="1980"/>
      <c r="AV168" s="1980"/>
      <c r="AW168" s="1980"/>
      <c r="AX168" s="1980"/>
      <c r="AY168" s="1980"/>
    </row>
    <row r="169" customFormat="false" ht="15" hidden="false" customHeight="false" outlineLevel="0" collapsed="false">
      <c r="C169" s="1548" t="n">
        <v>24</v>
      </c>
      <c r="D169" s="1971" t="e">
        <f aca="false">JM104</f>
        <v>#VALUE!</v>
      </c>
      <c r="E169" s="1972" t="n">
        <f aca="false">$E$146</f>
        <v>32707</v>
      </c>
      <c r="F169" s="1973" t="n">
        <f aca="false">JP106</f>
        <v>838.705</v>
      </c>
      <c r="AC169" s="1973" t="n">
        <f aca="false">JP106</f>
        <v>838.705</v>
      </c>
      <c r="AD169" s="1982"/>
      <c r="AE169" s="1982"/>
      <c r="AF169" s="1982"/>
      <c r="AG169" s="1982"/>
      <c r="AH169" s="1982"/>
      <c r="AI169" s="1982"/>
      <c r="AJ169" s="1982"/>
      <c r="AK169" s="1982"/>
      <c r="AL169" s="1982"/>
      <c r="AM169" s="1982"/>
      <c r="AN169" s="1982"/>
      <c r="AO169" s="1982"/>
      <c r="AP169" s="1982"/>
      <c r="AQ169" s="1982"/>
    </row>
    <row r="170" customFormat="false" ht="15" hidden="false" customHeight="false" outlineLevel="0" collapsed="false">
      <c r="C170" s="1548" t="n">
        <v>25</v>
      </c>
      <c r="D170" s="1971" t="e">
        <f aca="false">JM108</f>
        <v>#VALUE!</v>
      </c>
      <c r="E170" s="1972" t="n">
        <f aca="false">$E$146</f>
        <v>32707</v>
      </c>
      <c r="F170" s="1973" t="n">
        <f aca="false">JP110</f>
        <v>844.705</v>
      </c>
      <c r="AC170" s="1973" t="n">
        <f aca="false">JP110</f>
        <v>844.705</v>
      </c>
      <c r="AD170" s="1982"/>
      <c r="AE170" s="1982"/>
      <c r="AF170" s="1982"/>
      <c r="AG170" s="1982"/>
      <c r="AH170" s="1982"/>
      <c r="AI170" s="1982"/>
      <c r="AJ170" s="1982"/>
      <c r="AK170" s="1982"/>
      <c r="AL170" s="1982"/>
      <c r="AM170" s="1982"/>
      <c r="AN170" s="1982"/>
      <c r="AO170" s="1982"/>
      <c r="AP170" s="1982"/>
      <c r="AQ170" s="1982"/>
    </row>
    <row r="171" customFormat="false" ht="15" hidden="false" customHeight="false" outlineLevel="0" collapsed="false">
      <c r="C171" s="1548" t="n">
        <v>26</v>
      </c>
      <c r="D171" s="1971" t="e">
        <f aca="false">JM112</f>
        <v>#VALUE!</v>
      </c>
      <c r="E171" s="1972" t="n">
        <f aca="false">$E$146</f>
        <v>32707</v>
      </c>
      <c r="F171" s="1973" t="n">
        <f aca="false">JP114</f>
        <v>844.705</v>
      </c>
      <c r="AC171" s="1973" t="n">
        <f aca="false">JP114</f>
        <v>844.705</v>
      </c>
      <c r="AD171" s="1982"/>
      <c r="AE171" s="1982"/>
      <c r="AF171" s="1982"/>
      <c r="AG171" s="1982"/>
      <c r="AH171" s="1982"/>
      <c r="AI171" s="1982"/>
      <c r="AJ171" s="1982"/>
      <c r="AK171" s="1982"/>
      <c r="AL171" s="1982"/>
      <c r="AM171" s="1982"/>
      <c r="AN171" s="1982"/>
      <c r="AO171" s="1982"/>
      <c r="AP171" s="1982"/>
      <c r="AQ171" s="1982"/>
    </row>
    <row r="172" customFormat="false" ht="15" hidden="false" customHeight="false" outlineLevel="0" collapsed="false">
      <c r="C172" s="1548" t="n">
        <v>27</v>
      </c>
      <c r="D172" s="1971" t="e">
        <f aca="false">JM116</f>
        <v>#VALUE!</v>
      </c>
      <c r="E172" s="1972" t="n">
        <f aca="false">$E$146</f>
        <v>32707</v>
      </c>
      <c r="F172" s="1973" t="n">
        <f aca="false">JP118</f>
        <v>844.705</v>
      </c>
      <c r="AC172" s="1973" t="n">
        <f aca="false">JP118</f>
        <v>844.705</v>
      </c>
      <c r="AD172" s="1982"/>
      <c r="AE172" s="1982"/>
      <c r="AF172" s="1982"/>
      <c r="AG172" s="1982"/>
      <c r="AH172" s="1982"/>
      <c r="AI172" s="1982"/>
      <c r="AJ172" s="1982"/>
      <c r="AK172" s="1982"/>
      <c r="AL172" s="1982"/>
      <c r="AM172" s="1982"/>
      <c r="AN172" s="1982"/>
      <c r="AO172" s="1982"/>
      <c r="AP172" s="1982"/>
      <c r="AQ172" s="1982"/>
    </row>
    <row r="173" customFormat="false" ht="15" hidden="false" customHeight="false" outlineLevel="0" collapsed="false">
      <c r="C173" s="1548" t="n">
        <v>28</v>
      </c>
      <c r="D173" s="1971" t="e">
        <f aca="false">JM120</f>
        <v>#VALUE!</v>
      </c>
      <c r="E173" s="1972" t="n">
        <f aca="false">$E$146</f>
        <v>32707</v>
      </c>
      <c r="F173" s="1973" t="n">
        <f aca="false">JP122</f>
        <v>844.705</v>
      </c>
      <c r="AC173" s="1973" t="n">
        <f aca="false">JP122</f>
        <v>844.705</v>
      </c>
      <c r="AD173" s="1982"/>
      <c r="AE173" s="1982"/>
      <c r="AF173" s="1982"/>
      <c r="AG173" s="1982"/>
      <c r="AH173" s="1982"/>
      <c r="AI173" s="1982"/>
      <c r="AJ173" s="1982"/>
      <c r="AK173" s="1982"/>
      <c r="AL173" s="1982"/>
      <c r="AM173" s="1982"/>
      <c r="AN173" s="1982"/>
      <c r="AO173" s="1982"/>
      <c r="AP173" s="1982"/>
      <c r="AQ173" s="1982"/>
    </row>
    <row r="174" customFormat="false" ht="15" hidden="false" customHeight="false" outlineLevel="0" collapsed="false">
      <c r="C174" s="1548" t="n">
        <v>29</v>
      </c>
      <c r="D174" s="1971" t="e">
        <f aca="false">JM124</f>
        <v>#VALUE!</v>
      </c>
      <c r="E174" s="1972" t="n">
        <f aca="false">$E$146</f>
        <v>32707</v>
      </c>
      <c r="F174" s="1973" t="n">
        <f aca="false">JP126</f>
        <v>852.705</v>
      </c>
      <c r="AC174" s="1973" t="n">
        <f aca="false">JP126</f>
        <v>852.705</v>
      </c>
      <c r="AD174" s="1982"/>
      <c r="AE174" s="1982"/>
      <c r="AF174" s="1982"/>
      <c r="AG174" s="1982"/>
      <c r="AH174" s="1982"/>
      <c r="AI174" s="1982"/>
      <c r="AJ174" s="1982"/>
      <c r="AK174" s="1982"/>
      <c r="AL174" s="1982"/>
      <c r="AM174" s="1982"/>
      <c r="AN174" s="1982"/>
      <c r="AO174" s="1982"/>
      <c r="AP174" s="1982"/>
      <c r="AQ174" s="1982"/>
    </row>
    <row r="175" customFormat="false" ht="15" hidden="false" customHeight="false" outlineLevel="0" collapsed="false">
      <c r="C175" s="1548" t="n">
        <v>30</v>
      </c>
      <c r="D175" s="1971" t="n">
        <f aca="false">JM128</f>
        <v>30545.532</v>
      </c>
      <c r="E175" s="1972" t="n">
        <f aca="false">$E$146</f>
        <v>32707</v>
      </c>
      <c r="F175" s="1973" t="n">
        <f aca="false">JP130</f>
        <v>852.705</v>
      </c>
      <c r="AC175" s="1973" t="n">
        <f aca="false">JP130</f>
        <v>852.705</v>
      </c>
      <c r="AD175" s="1982"/>
      <c r="AE175" s="1982"/>
      <c r="AF175" s="1982"/>
      <c r="AG175" s="1982"/>
      <c r="AH175" s="1982"/>
      <c r="AI175" s="1982"/>
      <c r="AJ175" s="1982"/>
      <c r="AK175" s="1982"/>
      <c r="AL175" s="1982"/>
      <c r="AM175" s="1982"/>
      <c r="AN175" s="1982"/>
      <c r="AO175" s="1982"/>
      <c r="AP175" s="1982"/>
      <c r="AQ175" s="1982"/>
    </row>
    <row r="176" customFormat="false" ht="15" hidden="false" customHeight="false" outlineLevel="0" collapsed="false">
      <c r="C176" s="1548" t="n">
        <v>31</v>
      </c>
      <c r="D176" s="1971" t="e">
        <f aca="false">JM132</f>
        <v>#VALUE!</v>
      </c>
      <c r="E176" s="1972" t="n">
        <f aca="false">$E$146</f>
        <v>32707</v>
      </c>
      <c r="F176" s="1973" t="n">
        <f aca="false">JP134</f>
        <v>852.705</v>
      </c>
      <c r="Z176" s="1974"/>
      <c r="AC176" s="1973" t="n">
        <f aca="false">JP134</f>
        <v>852.705</v>
      </c>
      <c r="AD176" s="1982"/>
      <c r="AE176" s="1982"/>
      <c r="AF176" s="1982"/>
      <c r="AG176" s="1982"/>
      <c r="AH176" s="1982"/>
      <c r="AI176" s="1982"/>
      <c r="AJ176" s="1982"/>
      <c r="AK176" s="1982"/>
      <c r="AL176" s="1982"/>
      <c r="AM176" s="1982"/>
      <c r="AN176" s="1982"/>
      <c r="AO176" s="1982"/>
      <c r="AP176" s="1982"/>
      <c r="AQ176" s="1982"/>
    </row>
    <row r="180" customFormat="false" ht="15" hidden="false" customHeight="false" outlineLevel="0" collapsed="false">
      <c r="D180" s="1973"/>
    </row>
    <row r="181" customFormat="false" ht="15" hidden="false" customHeight="false" outlineLevel="0" collapsed="false">
      <c r="D181" s="1973" t="n">
        <f aca="false">JP15</f>
        <v>0</v>
      </c>
    </row>
    <row r="182" customFormat="false" ht="15" hidden="false" customHeight="false" outlineLevel="0" collapsed="false">
      <c r="D182" s="1973" t="n">
        <f aca="false">JP16</f>
        <v>0</v>
      </c>
    </row>
    <row r="183" customFormat="false" ht="15" hidden="false" customHeight="false" outlineLevel="0" collapsed="false">
      <c r="D183" s="1973" t="n">
        <f aca="false">JP17</f>
        <v>0</v>
      </c>
    </row>
    <row r="184" customFormat="false" ht="15" hidden="false" customHeight="false" outlineLevel="0" collapsed="false">
      <c r="D184" s="1973"/>
    </row>
    <row r="185" customFormat="false" ht="15" hidden="false" customHeight="false" outlineLevel="0" collapsed="false">
      <c r="D185" s="1973" t="n">
        <f aca="false">JP19</f>
        <v>0</v>
      </c>
    </row>
    <row r="186" customFormat="false" ht="15" hidden="false" customHeight="false" outlineLevel="0" collapsed="false">
      <c r="D186" s="1973" t="n">
        <f aca="false">JP20</f>
        <v>0</v>
      </c>
    </row>
    <row r="187" customFormat="false" ht="15" hidden="false" customHeight="false" outlineLevel="0" collapsed="false">
      <c r="D187" s="1973" t="n">
        <f aca="false">JP21</f>
        <v>0</v>
      </c>
    </row>
    <row r="188" customFormat="false" ht="15" hidden="false" customHeight="false" outlineLevel="0" collapsed="false">
      <c r="D188" s="1973"/>
    </row>
    <row r="189" customFormat="false" ht="15" hidden="false" customHeight="false" outlineLevel="0" collapsed="false">
      <c r="D189" s="1973" t="n">
        <f aca="false">JP23</f>
        <v>0</v>
      </c>
    </row>
    <row r="190" customFormat="false" ht="15" hidden="false" customHeight="false" outlineLevel="0" collapsed="false">
      <c r="D190" s="1973" t="n">
        <f aca="false">JP24</f>
        <v>0</v>
      </c>
    </row>
    <row r="191" customFormat="false" ht="15" hidden="false" customHeight="false" outlineLevel="0" collapsed="false">
      <c r="D191" s="1973" t="n">
        <f aca="false">JP25</f>
        <v>0</v>
      </c>
    </row>
    <row r="192" customFormat="false" ht="15" hidden="false" customHeight="false" outlineLevel="0" collapsed="false">
      <c r="D192" s="1973"/>
    </row>
    <row r="193" customFormat="false" ht="15" hidden="false" customHeight="false" outlineLevel="0" collapsed="false">
      <c r="D193" s="1973" t="n">
        <f aca="false">JP27</f>
        <v>0</v>
      </c>
    </row>
    <row r="194" customFormat="false" ht="15" hidden="false" customHeight="false" outlineLevel="0" collapsed="false">
      <c r="D194" s="1973" t="n">
        <f aca="false">JP28</f>
        <v>0</v>
      </c>
    </row>
    <row r="195" customFormat="false" ht="15" hidden="false" customHeight="false" outlineLevel="0" collapsed="false">
      <c r="D195" s="1973" t="n">
        <f aca="false">JP29</f>
        <v>0</v>
      </c>
    </row>
    <row r="196" customFormat="false" ht="15" hidden="false" customHeight="false" outlineLevel="0" collapsed="false">
      <c r="D196" s="1973"/>
    </row>
    <row r="197" customFormat="false" ht="15" hidden="false" customHeight="false" outlineLevel="0" collapsed="false">
      <c r="D197" s="1973" t="n">
        <f aca="false">JP31</f>
        <v>0</v>
      </c>
    </row>
    <row r="198" customFormat="false" ht="15" hidden="false" customHeight="false" outlineLevel="0" collapsed="false">
      <c r="D198" s="1973" t="n">
        <f aca="false">JP32</f>
        <v>0</v>
      </c>
    </row>
    <row r="199" customFormat="false" ht="15" hidden="false" customHeight="false" outlineLevel="0" collapsed="false">
      <c r="D199" s="1973" t="n">
        <f aca="false">JP33</f>
        <v>0</v>
      </c>
    </row>
    <row r="200" customFormat="false" ht="15" hidden="false" customHeight="false" outlineLevel="0" collapsed="false">
      <c r="D200" s="1973"/>
    </row>
    <row r="201" customFormat="false" ht="15" hidden="false" customHeight="false" outlineLevel="0" collapsed="false">
      <c r="D201" s="1973" t="n">
        <f aca="false">JP35</f>
        <v>0</v>
      </c>
    </row>
    <row r="202" customFormat="false" ht="15" hidden="false" customHeight="false" outlineLevel="0" collapsed="false">
      <c r="D202" s="1973" t="n">
        <f aca="false">JP36</f>
        <v>0</v>
      </c>
    </row>
    <row r="203" customFormat="false" ht="15" hidden="false" customHeight="false" outlineLevel="0" collapsed="false">
      <c r="D203" s="1973" t="n">
        <f aca="false">JP37</f>
        <v>0</v>
      </c>
    </row>
    <row r="204" customFormat="false" ht="15" hidden="false" customHeight="false" outlineLevel="0" collapsed="false">
      <c r="D204" s="1973"/>
    </row>
    <row r="205" customFormat="false" ht="15" hidden="false" customHeight="false" outlineLevel="0" collapsed="false">
      <c r="D205" s="1973" t="n">
        <f aca="false">JP39</f>
        <v>0</v>
      </c>
    </row>
    <row r="206" customFormat="false" ht="15" hidden="false" customHeight="false" outlineLevel="0" collapsed="false">
      <c r="D206" s="1973" t="n">
        <f aca="false">JP40</f>
        <v>0</v>
      </c>
    </row>
    <row r="207" customFormat="false" ht="15" hidden="false" customHeight="false" outlineLevel="0" collapsed="false">
      <c r="D207" s="1973" t="n">
        <f aca="false">JP41</f>
        <v>0</v>
      </c>
    </row>
    <row r="208" customFormat="false" ht="15" hidden="false" customHeight="false" outlineLevel="0" collapsed="false">
      <c r="D208" s="1973"/>
    </row>
    <row r="209" customFormat="false" ht="15" hidden="false" customHeight="false" outlineLevel="0" collapsed="false">
      <c r="D209" s="1973" t="n">
        <f aca="false">JP43</f>
        <v>0</v>
      </c>
    </row>
    <row r="210" customFormat="false" ht="15" hidden="false" customHeight="false" outlineLevel="0" collapsed="false">
      <c r="D210" s="1973" t="n">
        <f aca="false">JP44</f>
        <v>0</v>
      </c>
    </row>
    <row r="211" customFormat="false" ht="15" hidden="false" customHeight="false" outlineLevel="0" collapsed="false">
      <c r="D211" s="1973" t="n">
        <f aca="false">JP45</f>
        <v>0</v>
      </c>
    </row>
    <row r="212" customFormat="false" ht="15" hidden="false" customHeight="false" outlineLevel="0" collapsed="false">
      <c r="D212" s="1973"/>
    </row>
    <row r="213" customFormat="false" ht="15" hidden="false" customHeight="false" outlineLevel="0" collapsed="false">
      <c r="D213" s="1973" t="n">
        <f aca="false">JP47</f>
        <v>0</v>
      </c>
    </row>
    <row r="214" customFormat="false" ht="15" hidden="false" customHeight="false" outlineLevel="0" collapsed="false">
      <c r="D214" s="1973" t="n">
        <f aca="false">JP48</f>
        <v>0</v>
      </c>
    </row>
    <row r="215" customFormat="false" ht="15" hidden="false" customHeight="false" outlineLevel="0" collapsed="false">
      <c r="D215" s="1973" t="n">
        <f aca="false">JP49</f>
        <v>0</v>
      </c>
    </row>
    <row r="216" customFormat="false" ht="15" hidden="false" customHeight="false" outlineLevel="0" collapsed="false">
      <c r="D216" s="1973"/>
    </row>
    <row r="217" customFormat="false" ht="15" hidden="false" customHeight="false" outlineLevel="0" collapsed="false">
      <c r="D217" s="1973" t="n">
        <f aca="false">JP51</f>
        <v>0</v>
      </c>
    </row>
    <row r="218" customFormat="false" ht="15" hidden="false" customHeight="false" outlineLevel="0" collapsed="false">
      <c r="D218" s="1973" t="n">
        <f aca="false">JP52</f>
        <v>0</v>
      </c>
    </row>
    <row r="219" customFormat="false" ht="15" hidden="false" customHeight="false" outlineLevel="0" collapsed="false">
      <c r="D219" s="1973" t="n">
        <f aca="false">JP53</f>
        <v>0</v>
      </c>
    </row>
    <row r="220" customFormat="false" ht="15" hidden="false" customHeight="false" outlineLevel="0" collapsed="false">
      <c r="D220" s="1973"/>
    </row>
    <row r="221" customFormat="false" ht="15" hidden="false" customHeight="false" outlineLevel="0" collapsed="false">
      <c r="D221" s="1973" t="n">
        <f aca="false">JP55</f>
        <v>0</v>
      </c>
    </row>
    <row r="222" customFormat="false" ht="15" hidden="false" customHeight="false" outlineLevel="0" collapsed="false">
      <c r="D222" s="1973" t="n">
        <f aca="false">JP56</f>
        <v>0</v>
      </c>
    </row>
    <row r="223" customFormat="false" ht="15" hidden="false" customHeight="false" outlineLevel="0" collapsed="false">
      <c r="D223" s="1973" t="n">
        <f aca="false">JP57</f>
        <v>0</v>
      </c>
    </row>
    <row r="224" customFormat="false" ht="15" hidden="false" customHeight="false" outlineLevel="0" collapsed="false">
      <c r="D224" s="1973"/>
    </row>
    <row r="225" customFormat="false" ht="15" hidden="false" customHeight="false" outlineLevel="0" collapsed="false">
      <c r="D225" s="1973" t="n">
        <f aca="false">JP59</f>
        <v>0</v>
      </c>
    </row>
    <row r="226" customFormat="false" ht="15" hidden="false" customHeight="false" outlineLevel="0" collapsed="false">
      <c r="D226" s="1973" t="n">
        <f aca="false">JP60</f>
        <v>0</v>
      </c>
    </row>
    <row r="227" customFormat="false" ht="15" hidden="false" customHeight="false" outlineLevel="0" collapsed="false">
      <c r="D227" s="1973" t="n">
        <f aca="false">JP61</f>
        <v>0</v>
      </c>
    </row>
    <row r="228" customFormat="false" ht="15" hidden="false" customHeight="false" outlineLevel="0" collapsed="false">
      <c r="D228" s="1973"/>
    </row>
    <row r="229" customFormat="false" ht="15" hidden="false" customHeight="false" outlineLevel="0" collapsed="false">
      <c r="D229" s="1973" t="n">
        <f aca="false">JP63</f>
        <v>0</v>
      </c>
    </row>
    <row r="230" customFormat="false" ht="15" hidden="false" customHeight="false" outlineLevel="0" collapsed="false">
      <c r="D230" s="1973" t="n">
        <f aca="false">JP64</f>
        <v>0</v>
      </c>
    </row>
    <row r="231" customFormat="false" ht="15" hidden="false" customHeight="false" outlineLevel="0" collapsed="false">
      <c r="D231" s="1973" t="n">
        <f aca="false">JP65</f>
        <v>0</v>
      </c>
    </row>
    <row r="232" customFormat="false" ht="15" hidden="false" customHeight="false" outlineLevel="0" collapsed="false">
      <c r="D232" s="1973"/>
    </row>
    <row r="233" customFormat="false" ht="15" hidden="false" customHeight="false" outlineLevel="0" collapsed="false">
      <c r="D233" s="1973" t="n">
        <f aca="false">JP67</f>
        <v>0</v>
      </c>
    </row>
    <row r="234" customFormat="false" ht="15" hidden="false" customHeight="false" outlineLevel="0" collapsed="false">
      <c r="D234" s="1973" t="n">
        <f aca="false">JP68</f>
        <v>0</v>
      </c>
    </row>
    <row r="235" customFormat="false" ht="15" hidden="false" customHeight="false" outlineLevel="0" collapsed="false">
      <c r="D235" s="1973" t="n">
        <f aca="false">JP69</f>
        <v>0</v>
      </c>
    </row>
    <row r="236" customFormat="false" ht="15" hidden="false" customHeight="false" outlineLevel="0" collapsed="false">
      <c r="D236" s="1973"/>
    </row>
    <row r="237" customFormat="false" ht="15" hidden="false" customHeight="false" outlineLevel="0" collapsed="false">
      <c r="D237" s="1973" t="n">
        <f aca="false">JP71</f>
        <v>0</v>
      </c>
    </row>
    <row r="238" customFormat="false" ht="15" hidden="false" customHeight="false" outlineLevel="0" collapsed="false">
      <c r="D238" s="1973" t="n">
        <f aca="false">JP72</f>
        <v>0</v>
      </c>
    </row>
    <row r="239" customFormat="false" ht="15" hidden="false" customHeight="false" outlineLevel="0" collapsed="false">
      <c r="D239" s="1973" t="n">
        <f aca="false">JP73</f>
        <v>0</v>
      </c>
    </row>
    <row r="240" customFormat="false" ht="15" hidden="false" customHeight="false" outlineLevel="0" collapsed="false">
      <c r="D240" s="1973"/>
    </row>
    <row r="241" customFormat="false" ht="15" hidden="false" customHeight="false" outlineLevel="0" collapsed="false">
      <c r="D241" s="1973" t="n">
        <f aca="false">JP75</f>
        <v>0</v>
      </c>
    </row>
    <row r="242" customFormat="false" ht="15" hidden="false" customHeight="false" outlineLevel="0" collapsed="false">
      <c r="D242" s="1973" t="n">
        <f aca="false">JP76</f>
        <v>0</v>
      </c>
    </row>
    <row r="243" customFormat="false" ht="15" hidden="false" customHeight="false" outlineLevel="0" collapsed="false">
      <c r="D243" s="1973" t="n">
        <f aca="false">JP77</f>
        <v>0</v>
      </c>
    </row>
    <row r="244" customFormat="false" ht="15" hidden="false" customHeight="false" outlineLevel="0" collapsed="false">
      <c r="D244" s="1973"/>
    </row>
    <row r="245" customFormat="false" ht="15" hidden="false" customHeight="false" outlineLevel="0" collapsed="false">
      <c r="D245" s="1973" t="n">
        <f aca="false">JP79</f>
        <v>0</v>
      </c>
    </row>
    <row r="246" customFormat="false" ht="15" hidden="false" customHeight="false" outlineLevel="0" collapsed="false">
      <c r="D246" s="1973" t="n">
        <f aca="false">JP80</f>
        <v>0</v>
      </c>
    </row>
    <row r="247" customFormat="false" ht="15" hidden="false" customHeight="false" outlineLevel="0" collapsed="false">
      <c r="D247" s="1973" t="n">
        <f aca="false">JP81</f>
        <v>0</v>
      </c>
    </row>
    <row r="248" customFormat="false" ht="15" hidden="false" customHeight="false" outlineLevel="0" collapsed="false">
      <c r="D248" s="1973"/>
    </row>
    <row r="249" customFormat="false" ht="15" hidden="false" customHeight="false" outlineLevel="0" collapsed="false">
      <c r="D249" s="1973" t="n">
        <f aca="false">JP83</f>
        <v>0</v>
      </c>
    </row>
    <row r="250" customFormat="false" ht="15" hidden="false" customHeight="false" outlineLevel="0" collapsed="false">
      <c r="D250" s="1973" t="n">
        <f aca="false">JP84</f>
        <v>0</v>
      </c>
    </row>
    <row r="251" customFormat="false" ht="15" hidden="false" customHeight="false" outlineLevel="0" collapsed="false">
      <c r="D251" s="1973" t="n">
        <f aca="false">JP85</f>
        <v>0</v>
      </c>
    </row>
    <row r="252" customFormat="false" ht="15" hidden="false" customHeight="false" outlineLevel="0" collapsed="false">
      <c r="D252" s="1973"/>
    </row>
    <row r="253" customFormat="false" ht="15" hidden="false" customHeight="false" outlineLevel="0" collapsed="false">
      <c r="D253" s="1973" t="n">
        <f aca="false">JP87</f>
        <v>0</v>
      </c>
    </row>
    <row r="254" customFormat="false" ht="15" hidden="false" customHeight="false" outlineLevel="0" collapsed="false">
      <c r="D254" s="1973" t="n">
        <f aca="false">JP88</f>
        <v>0</v>
      </c>
    </row>
    <row r="255" customFormat="false" ht="15" hidden="false" customHeight="false" outlineLevel="0" collapsed="false">
      <c r="D255" s="1973" t="n">
        <f aca="false">JP89</f>
        <v>0</v>
      </c>
    </row>
    <row r="256" customFormat="false" ht="15" hidden="false" customHeight="false" outlineLevel="0" collapsed="false">
      <c r="D256" s="1973"/>
    </row>
    <row r="257" customFormat="false" ht="15" hidden="false" customHeight="false" outlineLevel="0" collapsed="false">
      <c r="D257" s="1973" t="n">
        <f aca="false">JP91</f>
        <v>0</v>
      </c>
    </row>
    <row r="258" customFormat="false" ht="15" hidden="false" customHeight="false" outlineLevel="0" collapsed="false">
      <c r="D258" s="1973" t="n">
        <f aca="false">JP92</f>
        <v>0</v>
      </c>
    </row>
    <row r="259" customFormat="false" ht="15" hidden="false" customHeight="false" outlineLevel="0" collapsed="false">
      <c r="D259" s="1973" t="n">
        <f aca="false">JP93</f>
        <v>0</v>
      </c>
    </row>
    <row r="260" customFormat="false" ht="15" hidden="false" customHeight="false" outlineLevel="0" collapsed="false">
      <c r="D260" s="1973"/>
    </row>
    <row r="261" customFormat="false" ht="15" hidden="false" customHeight="false" outlineLevel="0" collapsed="false">
      <c r="D261" s="1973" t="n">
        <f aca="false">JP95</f>
        <v>0</v>
      </c>
    </row>
    <row r="262" customFormat="false" ht="15" hidden="false" customHeight="false" outlineLevel="0" collapsed="false">
      <c r="D262" s="1973" t="n">
        <f aca="false">JP96</f>
        <v>0</v>
      </c>
    </row>
    <row r="263" customFormat="false" ht="15" hidden="false" customHeight="false" outlineLevel="0" collapsed="false">
      <c r="D263" s="1973" t="n">
        <f aca="false">JP97</f>
        <v>0</v>
      </c>
    </row>
    <row r="264" customFormat="false" ht="15" hidden="false" customHeight="false" outlineLevel="0" collapsed="false">
      <c r="D264" s="1973"/>
    </row>
    <row r="265" customFormat="false" ht="15" hidden="false" customHeight="false" outlineLevel="0" collapsed="false">
      <c r="D265" s="1973" t="n">
        <f aca="false">JP99</f>
        <v>0</v>
      </c>
    </row>
    <row r="266" customFormat="false" ht="15" hidden="false" customHeight="false" outlineLevel="0" collapsed="false">
      <c r="D266" s="1973" t="n">
        <f aca="false">JP100</f>
        <v>0</v>
      </c>
    </row>
    <row r="267" customFormat="false" ht="15" hidden="false" customHeight="false" outlineLevel="0" collapsed="false">
      <c r="D267" s="1973" t="n">
        <f aca="false">JP101</f>
        <v>0</v>
      </c>
    </row>
    <row r="268" customFormat="false" ht="15" hidden="false" customHeight="false" outlineLevel="0" collapsed="false">
      <c r="D268" s="1973"/>
    </row>
    <row r="269" customFormat="false" ht="15" hidden="false" customHeight="false" outlineLevel="0" collapsed="false">
      <c r="D269" s="1973" t="n">
        <f aca="false">JP103</f>
        <v>0</v>
      </c>
    </row>
    <row r="270" customFormat="false" ht="15" hidden="false" customHeight="false" outlineLevel="0" collapsed="false">
      <c r="D270" s="1973" t="n">
        <f aca="false">JP104</f>
        <v>0</v>
      </c>
    </row>
    <row r="271" customFormat="false" ht="15" hidden="false" customHeight="false" outlineLevel="0" collapsed="false">
      <c r="D271" s="1973" t="n">
        <f aca="false">JP105</f>
        <v>0</v>
      </c>
    </row>
    <row r="272" customFormat="false" ht="15" hidden="false" customHeight="false" outlineLevel="0" collapsed="false">
      <c r="D272" s="1973"/>
    </row>
    <row r="273" customFormat="false" ht="15" hidden="false" customHeight="false" outlineLevel="0" collapsed="false">
      <c r="D273" s="1973" t="n">
        <f aca="false">JP107</f>
        <v>0</v>
      </c>
    </row>
    <row r="274" customFormat="false" ht="15" hidden="false" customHeight="false" outlineLevel="0" collapsed="false">
      <c r="D274" s="1973" t="n">
        <f aca="false">JP108</f>
        <v>0</v>
      </c>
    </row>
    <row r="275" customFormat="false" ht="15" hidden="false" customHeight="false" outlineLevel="0" collapsed="false">
      <c r="D275" s="1973" t="n">
        <f aca="false">JP109</f>
        <v>0</v>
      </c>
    </row>
    <row r="276" customFormat="false" ht="15" hidden="false" customHeight="false" outlineLevel="0" collapsed="false">
      <c r="D276" s="1973"/>
    </row>
    <row r="277" customFormat="false" ht="15" hidden="false" customHeight="false" outlineLevel="0" collapsed="false">
      <c r="D277" s="1973" t="n">
        <f aca="false">JP111</f>
        <v>0</v>
      </c>
    </row>
    <row r="278" customFormat="false" ht="15" hidden="false" customHeight="false" outlineLevel="0" collapsed="false">
      <c r="D278" s="1973" t="n">
        <f aca="false">JP112</f>
        <v>0</v>
      </c>
    </row>
    <row r="279" customFormat="false" ht="15" hidden="false" customHeight="false" outlineLevel="0" collapsed="false">
      <c r="D279" s="1973" t="n">
        <f aca="false">JP113</f>
        <v>0</v>
      </c>
    </row>
    <row r="280" customFormat="false" ht="15" hidden="false" customHeight="false" outlineLevel="0" collapsed="false">
      <c r="D280" s="1973"/>
    </row>
    <row r="281" customFormat="false" ht="15" hidden="false" customHeight="false" outlineLevel="0" collapsed="false">
      <c r="D281" s="1973" t="n">
        <f aca="false">JP115</f>
        <v>0</v>
      </c>
    </row>
    <row r="282" customFormat="false" ht="15" hidden="false" customHeight="false" outlineLevel="0" collapsed="false">
      <c r="D282" s="1973" t="n">
        <f aca="false">JP116</f>
        <v>0</v>
      </c>
    </row>
    <row r="283" customFormat="false" ht="15" hidden="false" customHeight="false" outlineLevel="0" collapsed="false">
      <c r="D283" s="1973" t="n">
        <f aca="false">JP117</f>
        <v>0</v>
      </c>
    </row>
    <row r="284" customFormat="false" ht="15" hidden="false" customHeight="false" outlineLevel="0" collapsed="false">
      <c r="D284" s="1973"/>
    </row>
    <row r="285" customFormat="false" ht="15" hidden="false" customHeight="false" outlineLevel="0" collapsed="false">
      <c r="D285" s="1973" t="n">
        <f aca="false">JP119</f>
        <v>0</v>
      </c>
    </row>
    <row r="286" customFormat="false" ht="15" hidden="false" customHeight="false" outlineLevel="0" collapsed="false">
      <c r="D286" s="1973" t="n">
        <f aca="false">JP120</f>
        <v>0</v>
      </c>
    </row>
    <row r="287" customFormat="false" ht="15" hidden="false" customHeight="false" outlineLevel="0" collapsed="false">
      <c r="D287" s="1973" t="n">
        <f aca="false">JP121</f>
        <v>0</v>
      </c>
    </row>
    <row r="288" customFormat="false" ht="15" hidden="false" customHeight="false" outlineLevel="0" collapsed="false">
      <c r="D288" s="1973"/>
    </row>
    <row r="289" customFormat="false" ht="15" hidden="false" customHeight="false" outlineLevel="0" collapsed="false">
      <c r="D289" s="1973" t="n">
        <f aca="false">JP123</f>
        <v>0</v>
      </c>
    </row>
    <row r="290" customFormat="false" ht="15" hidden="false" customHeight="false" outlineLevel="0" collapsed="false">
      <c r="D290" s="1973" t="n">
        <f aca="false">JP124</f>
        <v>0</v>
      </c>
    </row>
    <row r="291" customFormat="false" ht="15" hidden="false" customHeight="false" outlineLevel="0" collapsed="false">
      <c r="D291" s="1973" t="n">
        <f aca="false">JP125</f>
        <v>0</v>
      </c>
    </row>
    <row r="292" customFormat="false" ht="15" hidden="false" customHeight="false" outlineLevel="0" collapsed="false">
      <c r="D292" s="1973"/>
    </row>
    <row r="293" customFormat="false" ht="15" hidden="false" customHeight="false" outlineLevel="0" collapsed="false">
      <c r="D293" s="1973" t="n">
        <f aca="false">JP127</f>
        <v>0</v>
      </c>
    </row>
    <row r="294" customFormat="false" ht="15" hidden="false" customHeight="false" outlineLevel="0" collapsed="false">
      <c r="D294" s="1973" t="n">
        <f aca="false">JP128</f>
        <v>0</v>
      </c>
    </row>
    <row r="295" customFormat="false" ht="15" hidden="false" customHeight="false" outlineLevel="0" collapsed="false">
      <c r="D295" s="1973" t="n">
        <f aca="false">JP129</f>
        <v>0</v>
      </c>
    </row>
    <row r="296" customFormat="false" ht="15" hidden="false" customHeight="false" outlineLevel="0" collapsed="false">
      <c r="D296" s="1973"/>
    </row>
    <row r="297" customFormat="false" ht="15" hidden="false" customHeight="false" outlineLevel="0" collapsed="false">
      <c r="D297" s="1973" t="n">
        <f aca="false">JP131</f>
        <v>0</v>
      </c>
    </row>
    <row r="298" customFormat="false" ht="15" hidden="false" customHeight="false" outlineLevel="0" collapsed="false">
      <c r="D298" s="1973" t="n">
        <f aca="false">JP132</f>
        <v>0</v>
      </c>
    </row>
    <row r="299" customFormat="false" ht="15" hidden="false" customHeight="false" outlineLevel="0" collapsed="false">
      <c r="D299" s="1973" t="n">
        <f aca="false">JP133</f>
        <v>0</v>
      </c>
    </row>
    <row r="300" customFormat="false" ht="15" hidden="false" customHeight="false" outlineLevel="0" collapsed="false">
      <c r="D300" s="1973" t="n">
        <f aca="false">JP134</f>
        <v>852.705</v>
      </c>
    </row>
    <row r="301" customFormat="false" ht="15" hidden="false" customHeight="false" outlineLevel="0" collapsed="false">
      <c r="D301" s="1973" t="n">
        <f aca="false">JP135</f>
        <v>0</v>
      </c>
    </row>
    <row r="302" customFormat="false" ht="15" hidden="false" customHeight="false" outlineLevel="0" collapsed="false">
      <c r="D302" s="1973" t="n">
        <f aca="false">JP136</f>
        <v>852.705</v>
      </c>
    </row>
    <row r="303" customFormat="false" ht="15" hidden="false" customHeight="false" outlineLevel="0" collapsed="false">
      <c r="D303" s="1973" t="n">
        <f aca="false">JP137</f>
        <v>0</v>
      </c>
    </row>
  </sheetData>
  <sheetProtection sheet="true" password="cf36" formatCells="false" formatColumns="false" formatRows="false" insertColumns="false" insertRows="false" insertHyperlinks="false" deleteColumns="false" deleteRows="false" sort="false" autoFilter="false" pivotTables="false"/>
  <autoFilter ref="A10:JU133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  <filterColumn colId="95" hiddenButton="1"/>
    <filterColumn colId="96" hiddenButton="1"/>
    <filterColumn colId="97" hiddenButton="1"/>
    <filterColumn colId="98" hiddenButton="1"/>
    <filterColumn colId="99" hiddenButton="1"/>
    <filterColumn colId="100" hiddenButton="1"/>
    <filterColumn colId="101" hiddenButton="1"/>
    <filterColumn colId="102" hiddenButton="1"/>
    <filterColumn colId="103" hiddenButton="1"/>
    <filterColumn colId="104" hiddenButton="1"/>
    <filterColumn colId="105" hiddenButton="1"/>
    <filterColumn colId="106" hiddenButton="1"/>
    <filterColumn colId="107" hiddenButton="1"/>
    <filterColumn colId="108" hiddenButton="1"/>
    <filterColumn colId="109" hiddenButton="1"/>
    <filterColumn colId="110" hiddenButton="1"/>
    <filterColumn colId="111" hiddenButton="1"/>
    <filterColumn colId="112" hiddenButton="1"/>
    <filterColumn colId="113" hiddenButton="1"/>
    <filterColumn colId="114" hiddenButton="1"/>
    <filterColumn colId="115" hiddenButton="1"/>
    <filterColumn colId="116" hiddenButton="1"/>
    <filterColumn colId="117" hiddenButton="1"/>
    <filterColumn colId="118" hiddenButton="1"/>
    <filterColumn colId="119" hiddenButton="1"/>
    <filterColumn colId="120" hiddenButton="1"/>
    <filterColumn colId="121" hiddenButton="1"/>
    <filterColumn colId="122" hiddenButton="1"/>
    <filterColumn colId="123" hiddenButton="1"/>
    <filterColumn colId="124" hiddenButton="1"/>
    <filterColumn colId="125" hiddenButton="1"/>
    <filterColumn colId="126" hiddenButton="1"/>
    <filterColumn colId="127" hiddenButton="1"/>
    <filterColumn colId="128" hiddenButton="1"/>
    <filterColumn colId="129" hiddenButton="1"/>
    <filterColumn colId="130" hiddenButton="1"/>
    <filterColumn colId="131" hiddenButton="1"/>
    <filterColumn colId="132" hiddenButton="1"/>
    <filterColumn colId="133" hiddenButton="1"/>
    <filterColumn colId="134" hiddenButton="1"/>
    <filterColumn colId="135" hiddenButton="1"/>
    <filterColumn colId="136" hiddenButton="1"/>
    <filterColumn colId="137" hiddenButton="1"/>
    <filterColumn colId="138" hiddenButton="1"/>
    <filterColumn colId="139" hiddenButton="1"/>
    <filterColumn colId="140" hiddenButton="1"/>
    <filterColumn colId="141" hiddenButton="1"/>
    <filterColumn colId="142" hiddenButton="1"/>
    <filterColumn colId="143" hiddenButton="1"/>
    <filterColumn colId="144" hiddenButton="1"/>
    <filterColumn colId="145" hiddenButton="1"/>
    <filterColumn colId="146" hiddenButton="1"/>
    <filterColumn colId="147" hiddenButton="1"/>
    <filterColumn colId="148" hiddenButton="1"/>
    <filterColumn colId="149" hiddenButton="1"/>
    <filterColumn colId="150" hiddenButton="1"/>
    <filterColumn colId="151" hiddenButton="1"/>
    <filterColumn colId="152" hiddenButton="1"/>
    <filterColumn colId="153" hiddenButton="1"/>
    <filterColumn colId="154" hiddenButton="1"/>
    <filterColumn colId="155" hiddenButton="1"/>
    <filterColumn colId="156" hiddenButton="1"/>
    <filterColumn colId="157" hiddenButton="1"/>
    <filterColumn colId="158" hiddenButton="1"/>
    <filterColumn colId="159" hiddenButton="1"/>
    <filterColumn colId="160" hiddenButton="1"/>
    <filterColumn colId="161" hiddenButton="1"/>
    <filterColumn colId="162" hiddenButton="1"/>
    <filterColumn colId="163" hiddenButton="1"/>
    <filterColumn colId="164" hiddenButton="1"/>
    <filterColumn colId="165" hiddenButton="1"/>
    <filterColumn colId="166" hiddenButton="1"/>
    <filterColumn colId="167" hiddenButton="1"/>
    <filterColumn colId="168" hiddenButton="1"/>
    <filterColumn colId="169" hiddenButton="1"/>
    <filterColumn colId="170" hiddenButton="1"/>
    <filterColumn colId="171" hiddenButton="1"/>
    <filterColumn colId="172" hiddenButton="1"/>
    <filterColumn colId="173" hiddenButton="1"/>
    <filterColumn colId="174" hiddenButton="1"/>
    <filterColumn colId="175" hiddenButton="1"/>
    <filterColumn colId="176" hiddenButton="1"/>
    <filterColumn colId="177" hiddenButton="1"/>
    <filterColumn colId="178" hiddenButton="1"/>
    <filterColumn colId="179" hiddenButton="1"/>
    <filterColumn colId="180" hiddenButton="1"/>
    <filterColumn colId="181" hiddenButton="1"/>
    <filterColumn colId="182" hiddenButton="1"/>
    <filterColumn colId="183" hiddenButton="1"/>
    <filterColumn colId="184" hiddenButton="1"/>
    <filterColumn colId="185" hiddenButton="1"/>
    <filterColumn colId="186" hiddenButton="1"/>
    <filterColumn colId="187" hiddenButton="1"/>
    <filterColumn colId="188" hiddenButton="1"/>
    <filterColumn colId="189" hiddenButton="1"/>
    <filterColumn colId="190" hiddenButton="1"/>
    <filterColumn colId="191" hiddenButton="1"/>
    <filterColumn colId="192" hiddenButton="1"/>
    <filterColumn colId="193" hiddenButton="1"/>
    <filterColumn colId="194" hiddenButton="1"/>
    <filterColumn colId="195" hiddenButton="1"/>
    <filterColumn colId="196" hiddenButton="1"/>
    <filterColumn colId="197" hiddenButton="1"/>
    <filterColumn colId="198" hiddenButton="1"/>
    <filterColumn colId="199" hiddenButton="1"/>
    <filterColumn colId="200" hiddenButton="1"/>
    <filterColumn colId="201" hiddenButton="1"/>
    <filterColumn colId="202" hiddenButton="1"/>
    <filterColumn colId="203" hiddenButton="1"/>
    <filterColumn colId="204" hiddenButton="1"/>
    <filterColumn colId="205" hiddenButton="1"/>
    <filterColumn colId="206" hiddenButton="1"/>
    <filterColumn colId="207" hiddenButton="1"/>
    <filterColumn colId="208" hiddenButton="1"/>
    <filterColumn colId="209" hiddenButton="1"/>
    <filterColumn colId="210" hiddenButton="1"/>
    <filterColumn colId="211" hiddenButton="1"/>
    <filterColumn colId="212" hiddenButton="1"/>
    <filterColumn colId="213" hiddenButton="1"/>
    <filterColumn colId="214" hiddenButton="1"/>
    <filterColumn colId="215" hiddenButton="1"/>
    <filterColumn colId="216" hiddenButton="1"/>
    <filterColumn colId="217" hiddenButton="1"/>
    <filterColumn colId="218" hiddenButton="1"/>
    <filterColumn colId="219" hiddenButton="1"/>
    <filterColumn colId="220" hiddenButton="1"/>
    <filterColumn colId="221" hiddenButton="1"/>
    <filterColumn colId="222" hiddenButton="1"/>
    <filterColumn colId="223" hiddenButton="1"/>
    <filterColumn colId="224" hiddenButton="1"/>
  </autoFilter>
  <mergeCells count="213">
    <mergeCell ref="C1:HF1"/>
    <mergeCell ref="C2:HC2"/>
    <mergeCell ref="C3:CM3"/>
    <mergeCell ref="A4:B4"/>
    <mergeCell ref="C4:HC4"/>
    <mergeCell ref="HD4:JL4"/>
    <mergeCell ref="A5:A9"/>
    <mergeCell ref="B5:B9"/>
    <mergeCell ref="C5:CO5"/>
    <mergeCell ref="CP5:CP9"/>
    <mergeCell ref="CQ5:DG7"/>
    <mergeCell ref="DH5:DH9"/>
    <mergeCell ref="DI5:DY7"/>
    <mergeCell ref="DZ5:DZ9"/>
    <mergeCell ref="EA5:FC7"/>
    <mergeCell ref="FD5:FD9"/>
    <mergeCell ref="FE5:FR7"/>
    <mergeCell ref="FS5:FS9"/>
    <mergeCell ref="FT5:GX5"/>
    <mergeCell ref="GY5:GY9"/>
    <mergeCell ref="GZ5:HC6"/>
    <mergeCell ref="HD5:HD9"/>
    <mergeCell ref="HE5:HE9"/>
    <mergeCell ref="HF5:HF9"/>
    <mergeCell ref="HG5:ID7"/>
    <mergeCell ref="IE5:IE9"/>
    <mergeCell ref="IF5:IK7"/>
    <mergeCell ref="IL5:IL9"/>
    <mergeCell ref="IM5:IZ7"/>
    <mergeCell ref="JA5:JA9"/>
    <mergeCell ref="JB5:JE6"/>
    <mergeCell ref="JF5:JF9"/>
    <mergeCell ref="JG5:JL5"/>
    <mergeCell ref="JM5:JM9"/>
    <mergeCell ref="JN5:JN9"/>
    <mergeCell ref="JO5:JO9"/>
    <mergeCell ref="JP5:JP9"/>
    <mergeCell ref="JQ5:JQ9"/>
    <mergeCell ref="JR5:JR9"/>
    <mergeCell ref="C6:AA7"/>
    <mergeCell ref="AC6:AS7"/>
    <mergeCell ref="AU6:BU7"/>
    <mergeCell ref="BW6:CM7"/>
    <mergeCell ref="CO6:CO9"/>
    <mergeCell ref="FT6:GW7"/>
    <mergeCell ref="GX6:GX9"/>
    <mergeCell ref="GZ7:GZ9"/>
    <mergeCell ref="HA7:HA9"/>
    <mergeCell ref="HB7:HB9"/>
    <mergeCell ref="HC7:HC9"/>
    <mergeCell ref="JB7:JB9"/>
    <mergeCell ref="JC7:JC9"/>
    <mergeCell ref="JD7:JD9"/>
    <mergeCell ref="JE7:JE9"/>
    <mergeCell ref="JG7:JG9"/>
    <mergeCell ref="JH7:JH9"/>
    <mergeCell ref="JI7:JI9"/>
    <mergeCell ref="JJ7:JJ9"/>
    <mergeCell ref="JK7:JK9"/>
    <mergeCell ref="JL7:JL9"/>
    <mergeCell ref="X8:Z9"/>
    <mergeCell ref="AP8:AR9"/>
    <mergeCell ref="BR8:BT9"/>
    <mergeCell ref="CJ8:CL9"/>
    <mergeCell ref="DD8:DF9"/>
    <mergeCell ref="DV8:DX9"/>
    <mergeCell ref="EZ8:FB9"/>
    <mergeCell ref="FO8:FQ9"/>
    <mergeCell ref="GT8:GV9"/>
    <mergeCell ref="IA8:IC9"/>
    <mergeCell ref="II8:IJ9"/>
    <mergeCell ref="IW8:IY9"/>
    <mergeCell ref="C10:AA10"/>
    <mergeCell ref="AC10:AS10"/>
    <mergeCell ref="AU10:BU10"/>
    <mergeCell ref="BW10:CM10"/>
    <mergeCell ref="CQ10:DG10"/>
    <mergeCell ref="DI10:DY10"/>
    <mergeCell ref="EA10:FC10"/>
    <mergeCell ref="FE10:FR10"/>
    <mergeCell ref="FT10:GW10"/>
    <mergeCell ref="HG10:ID10"/>
    <mergeCell ref="IF10:IK10"/>
    <mergeCell ref="IM10:IZ10"/>
    <mergeCell ref="A12:A14"/>
    <mergeCell ref="JM12:JM14"/>
    <mergeCell ref="JN12:JN14"/>
    <mergeCell ref="JO12:JO14"/>
    <mergeCell ref="A16:A18"/>
    <mergeCell ref="JM16:JM18"/>
    <mergeCell ref="JN16:JN18"/>
    <mergeCell ref="JO16:JO18"/>
    <mergeCell ref="A20:A22"/>
    <mergeCell ref="JM20:JM22"/>
    <mergeCell ref="JN20:JN22"/>
    <mergeCell ref="JO20:JO22"/>
    <mergeCell ref="A24:A26"/>
    <mergeCell ref="JM24:JM26"/>
    <mergeCell ref="JN24:JN26"/>
    <mergeCell ref="JO24:JO26"/>
    <mergeCell ref="A28:A30"/>
    <mergeCell ref="JM28:JM30"/>
    <mergeCell ref="JN28:JN30"/>
    <mergeCell ref="JO28:JO30"/>
    <mergeCell ref="A32:A34"/>
    <mergeCell ref="JM32:JM34"/>
    <mergeCell ref="JN32:JN34"/>
    <mergeCell ref="JO32:JO34"/>
    <mergeCell ref="A36:A38"/>
    <mergeCell ref="JM36:JM38"/>
    <mergeCell ref="JN36:JN38"/>
    <mergeCell ref="JO36:JO38"/>
    <mergeCell ref="A40:A42"/>
    <mergeCell ref="JM40:JM42"/>
    <mergeCell ref="JN40:JN42"/>
    <mergeCell ref="JO40:JO42"/>
    <mergeCell ref="A44:A46"/>
    <mergeCell ref="JM44:JM46"/>
    <mergeCell ref="JN44:JN46"/>
    <mergeCell ref="JO44:JO46"/>
    <mergeCell ref="A48:A50"/>
    <mergeCell ref="JM48:JM50"/>
    <mergeCell ref="JN48:JN50"/>
    <mergeCell ref="JO48:JO50"/>
    <mergeCell ref="A52:A54"/>
    <mergeCell ref="JM52:JM54"/>
    <mergeCell ref="JN52:JN54"/>
    <mergeCell ref="JO52:JO54"/>
    <mergeCell ref="A56:A58"/>
    <mergeCell ref="JM56:JM58"/>
    <mergeCell ref="JN56:JN58"/>
    <mergeCell ref="JO56:JO58"/>
    <mergeCell ref="A60:A62"/>
    <mergeCell ref="JM60:JM62"/>
    <mergeCell ref="JN60:JN62"/>
    <mergeCell ref="JO60:JO62"/>
    <mergeCell ref="A64:A66"/>
    <mergeCell ref="JM64:JM66"/>
    <mergeCell ref="JN64:JN66"/>
    <mergeCell ref="JO64:JO66"/>
    <mergeCell ref="A68:A70"/>
    <mergeCell ref="JM68:JM70"/>
    <mergeCell ref="JN68:JN70"/>
    <mergeCell ref="JO68:JO70"/>
    <mergeCell ref="A72:A74"/>
    <mergeCell ref="JM72:JM74"/>
    <mergeCell ref="JN72:JN74"/>
    <mergeCell ref="JO72:JO74"/>
    <mergeCell ref="A76:A78"/>
    <mergeCell ref="JM76:JM78"/>
    <mergeCell ref="JN76:JN78"/>
    <mergeCell ref="JO76:JO78"/>
    <mergeCell ref="A80:A82"/>
    <mergeCell ref="JM80:JM82"/>
    <mergeCell ref="JN80:JN82"/>
    <mergeCell ref="JO80:JO82"/>
    <mergeCell ref="A84:A86"/>
    <mergeCell ref="JM84:JM86"/>
    <mergeCell ref="JN84:JN86"/>
    <mergeCell ref="JO84:JO86"/>
    <mergeCell ref="A88:A90"/>
    <mergeCell ref="JM88:JM90"/>
    <mergeCell ref="JN88:JN90"/>
    <mergeCell ref="JO88:JO90"/>
    <mergeCell ref="A92:A94"/>
    <mergeCell ref="JM92:JM94"/>
    <mergeCell ref="JN92:JN94"/>
    <mergeCell ref="JO92:JO94"/>
    <mergeCell ref="A96:A98"/>
    <mergeCell ref="JM96:JM98"/>
    <mergeCell ref="JN96:JN98"/>
    <mergeCell ref="JO96:JO98"/>
    <mergeCell ref="A100:A102"/>
    <mergeCell ref="JM100:JM102"/>
    <mergeCell ref="JN100:JN102"/>
    <mergeCell ref="JO100:JO102"/>
    <mergeCell ref="A104:A106"/>
    <mergeCell ref="JM104:JM106"/>
    <mergeCell ref="JN104:JN106"/>
    <mergeCell ref="JO104:JO106"/>
    <mergeCell ref="A108:A110"/>
    <mergeCell ref="JM108:JM110"/>
    <mergeCell ref="JN108:JN110"/>
    <mergeCell ref="JO108:JO110"/>
    <mergeCell ref="A112:A114"/>
    <mergeCell ref="JM112:JM114"/>
    <mergeCell ref="JN112:JN114"/>
    <mergeCell ref="JO112:JO114"/>
    <mergeCell ref="A116:A118"/>
    <mergeCell ref="JM116:JM118"/>
    <mergeCell ref="JN116:JN118"/>
    <mergeCell ref="JO116:JO118"/>
    <mergeCell ref="A120:A122"/>
    <mergeCell ref="JM120:JM122"/>
    <mergeCell ref="JN120:JN122"/>
    <mergeCell ref="JO120:JO122"/>
    <mergeCell ref="A124:A126"/>
    <mergeCell ref="JM124:JM126"/>
    <mergeCell ref="JN124:JN126"/>
    <mergeCell ref="JO124:JO126"/>
    <mergeCell ref="A128:A130"/>
    <mergeCell ref="JM128:JM130"/>
    <mergeCell ref="JN128:JN130"/>
    <mergeCell ref="JO128:JO130"/>
    <mergeCell ref="A132:A134"/>
    <mergeCell ref="JM132:JM134"/>
    <mergeCell ref="JN132:JN134"/>
    <mergeCell ref="JO132:JO134"/>
    <mergeCell ref="A136:B136"/>
    <mergeCell ref="A137:B137"/>
    <mergeCell ref="A138:B138"/>
    <mergeCell ref="FT139:GY139"/>
    <mergeCell ref="HF139:JH139"/>
  </mergeCells>
  <conditionalFormatting sqref="JM12:JM138">
    <cfRule type="expression" priority="2" aboveAverage="0" equalAverage="0" bottom="0" percent="0" rank="0" text="" dxfId="2195">
      <formula>$JM$138&lt;&gt;ROUND(SUMIF($A$12:$A$134,"&lt;="&amp;EOMONTH(A12,0),$JM$12:$JM$134),1)</formula>
    </cfRule>
  </conditionalFormatting>
  <conditionalFormatting sqref="JM12:JO134">
    <cfRule type="expression" priority="3" aboveAverage="0" equalAverage="0" bottom="0" percent="0" rank="0" text="" dxfId="2196">
      <formula>$JM$138&lt;&gt;($JN$138+$JO$138)</formula>
    </cfRule>
  </conditionalFormatting>
  <conditionalFormatting sqref="C86">
    <cfRule type="expression" priority="4" aboveAverage="0" equalAverage="0" bottom="0" percent="0" rank="0" text="" dxfId="2197">
      <formula>COUNTIF($B$7:$G$99,C85)&lt;1</formula>
    </cfRule>
  </conditionalFormatting>
  <conditionalFormatting sqref="C84">
    <cfRule type="expression" priority="5" aboveAverage="0" equalAverage="0" bottom="0" percent="0" rank="0" text="" dxfId="2198">
      <formula>COUNTIF($B$7:$G$99,C85)&lt;1</formula>
    </cfRule>
  </conditionalFormatting>
  <conditionalFormatting sqref="C85">
    <cfRule type="expression" priority="6" aboveAverage="0" equalAverage="0" bottom="0" percent="0" rank="0" text="" dxfId="2199">
      <formula>COUNTIF($B$7:$G$99,C85)&lt;1</formula>
    </cfRule>
  </conditionalFormatting>
  <conditionalFormatting sqref="D62">
    <cfRule type="expression" priority="7" aboveAverage="0" equalAverage="0" bottom="0" percent="0" rank="0" text="" dxfId="2200">
      <formula>COUNTIF($B$7:$G$99,D61)&lt;1</formula>
    </cfRule>
  </conditionalFormatting>
  <conditionalFormatting sqref="D60">
    <cfRule type="expression" priority="8" aboveAverage="0" equalAverage="0" bottom="0" percent="0" rank="0" text="" dxfId="2201">
      <formula>COUNTIF($B$7:$G$99,D61)&lt;1</formula>
    </cfRule>
  </conditionalFormatting>
  <conditionalFormatting sqref="D61">
    <cfRule type="expression" priority="9" aboveAverage="0" equalAverage="0" bottom="0" percent="0" rank="0" text="" dxfId="2202">
      <formula>COUNTIF($B$7:$G$99,D61)&lt;1</formula>
    </cfRule>
  </conditionalFormatting>
  <conditionalFormatting sqref="C82">
    <cfRule type="expression" priority="10" aboveAverage="0" equalAverage="0" bottom="0" percent="0" rank="0" text="" dxfId="2203">
      <formula>COUNTIF($B$7:$G$99,C81)&lt;1</formula>
    </cfRule>
  </conditionalFormatting>
  <conditionalFormatting sqref="C80">
    <cfRule type="expression" priority="11" aboveAverage="0" equalAverage="0" bottom="0" percent="0" rank="0" text="" dxfId="2204">
      <formula>COUNTIF($B$7:$G$99,C81)&lt;1</formula>
    </cfRule>
  </conditionalFormatting>
  <conditionalFormatting sqref="C81">
    <cfRule type="expression" priority="12" aboveAverage="0" equalAverage="0" bottom="0" percent="0" rank="0" text="" dxfId="2205">
      <formula>COUNTIF($B$7:$G$99,C81)&lt;1</formula>
    </cfRule>
  </conditionalFormatting>
  <conditionalFormatting sqref="D58">
    <cfRule type="expression" priority="13" aboveAverage="0" equalAverage="0" bottom="0" percent="0" rank="0" text="" dxfId="2206">
      <formula>COUNTIF($B$7:$G$99,D57)&lt;1</formula>
    </cfRule>
  </conditionalFormatting>
  <conditionalFormatting sqref="D56">
    <cfRule type="expression" priority="14" aboveAverage="0" equalAverage="0" bottom="0" percent="0" rank="0" text="" dxfId="2207">
      <formula>COUNTIF($B$7:$G$99,D57)&lt;1</formula>
    </cfRule>
  </conditionalFormatting>
  <conditionalFormatting sqref="D57">
    <cfRule type="expression" priority="15" aboveAverage="0" equalAverage="0" bottom="0" percent="0" rank="0" text="" dxfId="2208">
      <formula>COUNTIF($B$7:$G$99,D57)&lt;1</formula>
    </cfRule>
  </conditionalFormatting>
  <conditionalFormatting sqref="D57">
    <cfRule type="expression" priority="16" aboveAverage="0" equalAverage="0" bottom="0" percent="0" rank="0" text="" dxfId="2209">
      <formula>COUNTIF($H$7:$V$99,D57)&gt;1</formula>
    </cfRule>
  </conditionalFormatting>
  <printOptions headings="false" gridLines="false" gridLinesSet="true" horizontalCentered="false" verticalCentered="false"/>
  <pageMargins left="0" right="0" top="0" bottom="0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7" id="{76FBE38B-825D-479E-9942-E2E8E5D0DFF4}">
            <xm:f>COUNTIF(Посуточная!$AZ$7:$BM$99,BF13)&gt;0</xm:f>
            <x14:dxf>
              <fill>
                <patternFill>
                  <bgColor rgb="FFFF0000"/>
                </patternFill>
              </fill>
            </x14:dxf>
          </x14:cfRule>
          <xm:sqref>BF13:BT13</xm:sqref>
        </x14:conditionalFormatting>
        <x14:conditionalFormatting xmlns:xm="http://schemas.microsoft.com/office/excel/2006/main">
          <x14:cfRule type="expression" priority="18" id="{8C21FA75-DBFE-4252-81B9-B7706DFBE0DC}">
            <xm:f>COUNTIF(Посуточная!$AZ$7:$BM$99,AU81)&gt;0</xm:f>
            <x14:dxf>
              <fill>
                <patternFill>
                  <bgColor rgb="FFFF0000"/>
                </patternFill>
              </fill>
            </x14:dxf>
          </x14:cfRule>
          <xm:sqref>AU81 AU85 AU89 AU93 AU97 AU101 AU105 AU109 AU117 AU121</xm:sqref>
        </x14:conditionalFormatting>
        <x14:conditionalFormatting xmlns:xm="http://schemas.microsoft.com/office/excel/2006/main">
          <x14:cfRule type="expression" priority="19" id="{4C6947E5-7966-4947-88FE-FD612B8A3D65}">
            <xm:f>COUNTIF(Посуточная!$AZ$7:$BM$99,AV17)&gt;0</xm:f>
            <x14:dxf>
              <fill>
                <patternFill>
                  <bgColor rgb="FFFF0000"/>
                </patternFill>
              </fill>
            </x14:dxf>
          </x14:cfRule>
          <xm:sqref>BF17:BT17 BF21:BT21 BF25:BT25 BF29:BT29 BF33:BT33 BF37:BT37 BF41:BT41 BF45:BT45 BF73:BT73 BF77:BT77 AV81:BT81 AV85 AV89:BT89 AV113:BT113 AW117:BT117 AV121:BT121 AW125:BT125 BF49:BT49 BF53:BT53 BF57:BT57 BF61:BT61 BF65:BT65 BF69:BT69 AX85:BT85 AV93:BT93 AV97:AX97 AV101:BT101 AV105:BT105 AV109:BT109 BA97:BT97</xm:sqref>
        </x14:conditionalFormatting>
        <x14:conditionalFormatting xmlns:xm="http://schemas.microsoft.com/office/excel/2006/main">
          <x14:cfRule type="expression" priority="20" id="{4386F14D-F73C-4E2D-8E28-C0DDB6957D6C}">
            <xm:f>COUNTIF(Посуточная!$AZ$7:$BM$99,AW85)&gt;0</xm:f>
            <x14:dxf>
              <fill>
                <patternFill>
                  <bgColor rgb="FFFF0000"/>
                </patternFill>
              </fill>
            </x14:dxf>
          </x14:cfRule>
          <xm:sqref>AW85</xm:sqref>
        </x14:conditionalFormatting>
        <x14:conditionalFormatting xmlns:xm="http://schemas.microsoft.com/office/excel/2006/main">
          <x14:cfRule type="expression" priority="21" id="{AA75B1A5-C72D-4350-B07C-94502A8E1017}">
            <xm:f>COUNTIF(Посуточная!$AZ$7:$BM$99,AY97)&gt;0</xm:f>
            <x14:dxf>
              <fill>
                <patternFill>
                  <bgColor rgb="FFFF0000"/>
                </patternFill>
              </fill>
            </x14:dxf>
          </x14:cfRule>
          <xm:sqref>AY97</xm:sqref>
        </x14:conditionalFormatting>
        <x14:conditionalFormatting xmlns:xm="http://schemas.microsoft.com/office/excel/2006/main">
          <x14:cfRule type="expression" priority="22" id="{11CFB85D-E454-42D2-B0A0-6FA36D6CB718}">
            <xm:f>COUNTIF(Посуточная!$AZ$7:$BM$99,AZ97)&gt;0</xm:f>
            <x14:dxf>
              <fill>
                <patternFill>
                  <bgColor rgb="FFFF0000"/>
                </patternFill>
              </fill>
            </x14:dxf>
          </x14:cfRule>
          <xm:sqref>AZ97</xm:sqref>
        </x14:conditionalFormatting>
        <x14:conditionalFormatting xmlns:xm="http://schemas.microsoft.com/office/excel/2006/main">
          <x14:cfRule type="expression" priority="23" id="{30CB24ED-9E78-4C59-B360-51CB433D6756}">
            <xm:f>COUNTIF(Посуточная!$AZ$7:$BM$99,AU113)&gt;0</xm:f>
            <x14:dxf>
              <fill>
                <patternFill>
                  <bgColor rgb="FFFF0000"/>
                </patternFill>
              </fill>
            </x14:dxf>
          </x14:cfRule>
          <xm:sqref>AU113</xm:sqref>
        </x14:conditionalFormatting>
        <x14:conditionalFormatting xmlns:xm="http://schemas.microsoft.com/office/excel/2006/main">
          <x14:cfRule type="expression" priority="24" id="{74601BD8-DE39-4EEE-8142-1960C7FD9D15}">
            <xm:f>COUNTIF(Посуточная!$AZ$7:$BM$99,AV117)&gt;0</xm:f>
            <x14:dxf>
              <fill>
                <patternFill>
                  <bgColor rgb="FFFF0000"/>
                </patternFill>
              </fill>
            </x14:dxf>
          </x14:cfRule>
          <xm:sqref>AV117</xm:sqref>
        </x14:conditionalFormatting>
        <x14:conditionalFormatting xmlns:xm="http://schemas.microsoft.com/office/excel/2006/main">
          <x14:cfRule type="expression" priority="25" id="{3B80185B-8E7D-4217-BC9B-E159EE5C1AA0}">
            <xm:f>COUNTIF(Посуточная!$AZ$7:$BM$99,AU125)&gt;0</xm:f>
            <x14:dxf>
              <fill>
                <patternFill>
                  <bgColor rgb="FFFF0000"/>
                </patternFill>
              </fill>
            </x14:dxf>
          </x14:cfRule>
          <xm:sqref>AU125</xm:sqref>
        </x14:conditionalFormatting>
        <x14:conditionalFormatting xmlns:xm="http://schemas.microsoft.com/office/excel/2006/main">
          <x14:cfRule type="expression" priority="26" id="{CDAAE5FF-CCEE-4BBD-9A3E-AA58B499A6F8}">
            <xm:f>COUNTIF(Посуточная!$AZ$7:$BM$99,AV125)&gt;0</xm:f>
            <x14:dxf>
              <fill>
                <patternFill>
                  <bgColor rgb="FFFF0000"/>
                </patternFill>
              </fill>
            </x14:dxf>
          </x14:cfRule>
          <xm:sqref>AV125</xm:sqref>
        </x14:conditionalFormatting>
        <x14:conditionalFormatting xmlns:xm="http://schemas.microsoft.com/office/excel/2006/main">
          <x14:cfRule type="expression" priority="27" id="{4BA3F248-5A1B-4E38-9BD9-9B784C5675FF}">
            <xm:f>COUNTIF(Посуточная!$AZ$7:$BM$99,AU13)&gt;0</xm:f>
            <x14:dxf>
              <fill>
                <patternFill>
                  <bgColor rgb="FFFF0000"/>
                </patternFill>
              </fill>
            </x14:dxf>
          </x14:cfRule>
          <xm:sqref>AU13 AU17 AU21 AU25 AU29 AU33 AU37 AU41 AU45 AU49 AU53 AU57 AU61 AU65 AU69 AU73 AU77</xm:sqref>
        </x14:conditionalFormatting>
        <x14:conditionalFormatting xmlns:xm="http://schemas.microsoft.com/office/excel/2006/main">
          <x14:cfRule type="expression" priority="28" id="{8039F95E-C25F-457F-BE74-1864652EAB53}">
            <xm:f>COUNTIF(Посуточная!$AZ$7:$BM$99,AV13)&gt;0</xm:f>
            <x14:dxf>
              <fill>
                <patternFill>
                  <bgColor rgb="FFFF0000"/>
                </patternFill>
              </fill>
            </x14:dxf>
          </x14:cfRule>
          <xm:sqref>AV13:BE13 AV17:BE17 AV21:BE21 AV25:BE25 AV29:BE29 AV33:BE33 AV37:BE37 AV41:BE41 AV45:BE45 AV49:BE49 AV53:BE53 AV57:BE57 AV61:BE61 AV65:BE65 AV69:BE69 AV73:BE73 AV77:BE77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W73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70" zoomScalePageLayoutView="100" workbookViewId="0">
      <pane xSplit="0" ySplit="1" topLeftCell="A5" activePane="bottomLeft" state="frozen"/>
      <selection pane="topLeft" activeCell="A1" activeCellId="0" sqref="A1"/>
      <selection pane="bottomLeft" activeCell="I26" activeCellId="0" sqref="I26"/>
    </sheetView>
  </sheetViews>
  <sheetFormatPr defaultColWidth="9.1484375" defaultRowHeight="15" zeroHeight="false" outlineLevelRow="0" outlineLevelCol="0"/>
  <cols>
    <col collapsed="false" customWidth="true" hidden="false" outlineLevel="0" max="1" min="1" style="1292" width="7.42"/>
    <col collapsed="false" customWidth="true" hidden="false" outlineLevel="0" max="2" min="2" style="1292" width="51.42"/>
    <col collapsed="false" customWidth="true" hidden="true" outlineLevel="0" max="4" min="3" style="1293" width="11.57"/>
    <col collapsed="false" customWidth="true" hidden="false" outlineLevel="0" max="5" min="5" style="1292" width="4.86"/>
    <col collapsed="false" customWidth="true" hidden="false" outlineLevel="0" max="6" min="6" style="1292" width="7.86"/>
    <col collapsed="false" customWidth="true" hidden="false" outlineLevel="0" max="7" min="7" style="1292" width="10"/>
    <col collapsed="false" customWidth="true" hidden="false" outlineLevel="0" max="8" min="8" style="1292" width="9.29"/>
    <col collapsed="false" customWidth="true" hidden="false" outlineLevel="0" max="9" min="9" style="1292" width="12.15"/>
    <col collapsed="false" customWidth="true" hidden="true" outlineLevel="0" max="10" min="10" style="1292" width="11"/>
    <col collapsed="false" customWidth="true" hidden="true" outlineLevel="0" max="11" min="11" style="1292" width="9.42"/>
    <col collapsed="false" customWidth="true" hidden="true" outlineLevel="0" max="12" min="12" style="1292" width="10.85"/>
    <col collapsed="false" customWidth="true" hidden="true" outlineLevel="0" max="13" min="13" style="1292" width="7"/>
    <col collapsed="false" customWidth="true" hidden="true" outlineLevel="0" max="14" min="14" style="1292" width="10.42"/>
    <col collapsed="false" customWidth="true" hidden="true" outlineLevel="0" max="15" min="15" style="1294" width="10.42"/>
    <col collapsed="false" customWidth="true" hidden="true" outlineLevel="0" max="16" min="16" style="1292" width="9.29"/>
    <col collapsed="false" customWidth="true" hidden="false" outlineLevel="0" max="17" min="17" style="1292" width="11.85"/>
    <col collapsed="false" customWidth="true" hidden="false" outlineLevel="0" max="18" min="18" style="1292" width="10.85"/>
    <col collapsed="false" customWidth="true" hidden="true" outlineLevel="0" max="19" min="19" style="1292" width="11.57"/>
    <col collapsed="false" customWidth="true" hidden="true" outlineLevel="0" max="20" min="20" style="1292" width="9"/>
    <col collapsed="false" customWidth="true" hidden="true" outlineLevel="0" max="21" min="21" style="1292" width="8.86"/>
    <col collapsed="false" customWidth="true" hidden="true" outlineLevel="0" max="22" min="22" style="1292" width="10.42"/>
    <col collapsed="false" customWidth="true" hidden="false" outlineLevel="0" max="23" min="23" style="1292" width="60.71"/>
    <col collapsed="false" customWidth="true" hidden="false" outlineLevel="0" max="24" min="24" style="1294" width="0.71"/>
    <col collapsed="false" customWidth="true" hidden="false" outlineLevel="0" max="25" min="25" style="1294" width="20.57"/>
    <col collapsed="false" customWidth="false" hidden="true" outlineLevel="0" max="27" min="26" style="1294" width="9.14"/>
    <col collapsed="false" customWidth="false" hidden="true" outlineLevel="0" max="29" min="28" style="1292" width="9.14"/>
    <col collapsed="false" customWidth="true" hidden="true" outlineLevel="0" max="30" min="30" style="1292" width="11.85"/>
    <col collapsed="false" customWidth="true" hidden="true" outlineLevel="0" max="44" min="31" style="1292" width="9.42"/>
    <col collapsed="false" customWidth="true" hidden="true" outlineLevel="0" max="45" min="45" style="1292" width="36.42"/>
    <col collapsed="false" customWidth="true" hidden="true" outlineLevel="0" max="46" min="46" style="1292" width="1.57"/>
    <col collapsed="false" customWidth="false" hidden="true" outlineLevel="0" max="49" min="47" style="1292" width="9.14"/>
    <col collapsed="false" customWidth="false" hidden="false" outlineLevel="0" max="16384" min="50" style="1292" width="9.14"/>
  </cols>
  <sheetData>
    <row r="1" customFormat="false" ht="15" hidden="false" customHeight="true" outlineLevel="0" collapsed="false">
      <c r="A1" s="1295"/>
      <c r="B1" s="1296"/>
      <c r="C1" s="1297"/>
      <c r="D1" s="1297"/>
      <c r="E1" s="1298"/>
      <c r="F1" s="1298"/>
      <c r="G1" s="1299"/>
      <c r="H1" s="1300"/>
      <c r="I1" s="1301"/>
      <c r="J1" s="1301"/>
      <c r="K1" s="1302"/>
      <c r="L1" s="1303"/>
      <c r="M1" s="1302"/>
      <c r="N1" s="1298"/>
      <c r="O1" s="1304"/>
      <c r="P1" s="1298"/>
      <c r="Q1" s="1302"/>
      <c r="R1" s="1303"/>
      <c r="S1" s="1302"/>
      <c r="T1" s="1303"/>
      <c r="U1" s="1302"/>
      <c r="V1" s="1298"/>
      <c r="W1" s="1302"/>
      <c r="AD1" s="1305" t="s">
        <v>9</v>
      </c>
      <c r="AE1" s="1305"/>
      <c r="AF1" s="1305"/>
      <c r="AG1" s="1305"/>
      <c r="AH1" s="1305"/>
      <c r="AI1" s="1305"/>
      <c r="AJ1" s="1305"/>
      <c r="AK1" s="1305"/>
      <c r="AL1" s="1305"/>
      <c r="AM1" s="1305"/>
      <c r="AN1" s="1305"/>
      <c r="AO1" s="1305"/>
      <c r="AP1" s="1305"/>
      <c r="AQ1" s="1305"/>
      <c r="AR1" s="1305"/>
      <c r="AS1" s="1305"/>
    </row>
    <row r="2" customFormat="false" ht="15" hidden="false" customHeight="true" outlineLevel="0" collapsed="false">
      <c r="A2" s="1306" t="n">
        <f aca="false">'02.24'!A2:V2</f>
        <v>45323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6"/>
      <c r="T2" s="1306"/>
      <c r="U2" s="1306"/>
      <c r="V2" s="1306"/>
      <c r="Z2" s="1306" t="n">
        <f aca="false">A2</f>
        <v>45323</v>
      </c>
      <c r="AA2" s="1306"/>
      <c r="AB2" s="1306"/>
      <c r="AC2" s="1306"/>
      <c r="AD2" s="1306"/>
      <c r="AE2" s="1306"/>
      <c r="AF2" s="1306"/>
      <c r="AG2" s="1306"/>
      <c r="AH2" s="1306"/>
      <c r="AI2" s="1306"/>
      <c r="AJ2" s="1306"/>
      <c r="AK2" s="1306"/>
      <c r="AL2" s="1306"/>
      <c r="AM2" s="1306"/>
      <c r="AN2" s="1306"/>
      <c r="AO2" s="1306"/>
      <c r="AP2" s="1306"/>
      <c r="AQ2" s="1306"/>
      <c r="AR2" s="1306"/>
      <c r="AS2" s="1306"/>
      <c r="AU2" s="1307"/>
      <c r="AV2" s="1307"/>
    </row>
    <row r="3" customFormat="false" ht="15" hidden="false" customHeight="true" outlineLevel="0" collapsed="false">
      <c r="A3" s="1308" t="s">
        <v>500</v>
      </c>
      <c r="B3" s="1308" t="s">
        <v>501</v>
      </c>
      <c r="C3" s="1308" t="s">
        <v>502</v>
      </c>
      <c r="D3" s="1308"/>
      <c r="E3" s="1309" t="s">
        <v>503</v>
      </c>
      <c r="F3" s="1309"/>
      <c r="G3" s="1310" t="s">
        <v>504</v>
      </c>
      <c r="H3" s="1310"/>
      <c r="I3" s="1310"/>
      <c r="J3" s="1310"/>
      <c r="K3" s="1310"/>
      <c r="L3" s="1310"/>
      <c r="M3" s="1311" t="s">
        <v>505</v>
      </c>
      <c r="N3" s="1311"/>
      <c r="O3" s="1312" t="s">
        <v>502</v>
      </c>
      <c r="P3" s="1308" t="s">
        <v>506</v>
      </c>
      <c r="Q3" s="1308"/>
      <c r="R3" s="1308"/>
      <c r="S3" s="1308"/>
      <c r="T3" s="1308"/>
      <c r="U3" s="1309" t="s">
        <v>505</v>
      </c>
      <c r="V3" s="1309"/>
      <c r="W3" s="1310"/>
      <c r="Z3" s="1308" t="s">
        <v>500</v>
      </c>
      <c r="AA3" s="1308" t="s">
        <v>501</v>
      </c>
      <c r="AB3" s="1309" t="s">
        <v>503</v>
      </c>
      <c r="AC3" s="1309"/>
      <c r="AD3" s="1310" t="s">
        <v>504</v>
      </c>
      <c r="AE3" s="1310"/>
      <c r="AF3" s="1310"/>
      <c r="AG3" s="1310"/>
      <c r="AH3" s="1310"/>
      <c r="AI3" s="1310"/>
      <c r="AJ3" s="1308" t="s">
        <v>505</v>
      </c>
      <c r="AK3" s="1308"/>
      <c r="AL3" s="1308" t="s">
        <v>506</v>
      </c>
      <c r="AM3" s="1308"/>
      <c r="AN3" s="1308"/>
      <c r="AO3" s="1308"/>
      <c r="AP3" s="1308"/>
      <c r="AQ3" s="1309" t="s">
        <v>505</v>
      </c>
      <c r="AR3" s="1309"/>
      <c r="AS3" s="1310"/>
      <c r="AU3" s="1308" t="s">
        <v>507</v>
      </c>
      <c r="AV3" s="1308"/>
      <c r="AW3" s="1308"/>
    </row>
    <row r="4" customFormat="false" ht="38.25" hidden="false" customHeight="true" outlineLevel="0" collapsed="false">
      <c r="A4" s="1308"/>
      <c r="B4" s="1308"/>
      <c r="C4" s="1308"/>
      <c r="D4" s="1308"/>
      <c r="E4" s="1309"/>
      <c r="F4" s="1309"/>
      <c r="G4" s="1313" t="s">
        <v>508</v>
      </c>
      <c r="H4" s="1313"/>
      <c r="I4" s="1313"/>
      <c r="J4" s="1314" t="s">
        <v>9</v>
      </c>
      <c r="K4" s="1314"/>
      <c r="L4" s="1314"/>
      <c r="M4" s="1315" t="s">
        <v>509</v>
      </c>
      <c r="N4" s="1316" t="s">
        <v>510</v>
      </c>
      <c r="O4" s="1312"/>
      <c r="P4" s="1310" t="s">
        <v>511</v>
      </c>
      <c r="Q4" s="1308" t="s">
        <v>512</v>
      </c>
      <c r="R4" s="1308"/>
      <c r="S4" s="1308" t="s">
        <v>9</v>
      </c>
      <c r="T4" s="1308"/>
      <c r="U4" s="1315" t="s">
        <v>509</v>
      </c>
      <c r="V4" s="1317" t="s">
        <v>510</v>
      </c>
      <c r="W4" s="1318"/>
      <c r="Z4" s="1308"/>
      <c r="AA4" s="1308"/>
      <c r="AB4" s="1309"/>
      <c r="AC4" s="1309"/>
      <c r="AD4" s="1313" t="s">
        <v>508</v>
      </c>
      <c r="AE4" s="1313"/>
      <c r="AF4" s="1313"/>
      <c r="AG4" s="1314" t="s">
        <v>9</v>
      </c>
      <c r="AH4" s="1314"/>
      <c r="AI4" s="1314"/>
      <c r="AJ4" s="1315" t="s">
        <v>509</v>
      </c>
      <c r="AK4" s="1317" t="s">
        <v>510</v>
      </c>
      <c r="AL4" s="1310" t="s">
        <v>511</v>
      </c>
      <c r="AM4" s="1308" t="s">
        <v>512</v>
      </c>
      <c r="AN4" s="1308"/>
      <c r="AO4" s="1308" t="s">
        <v>9</v>
      </c>
      <c r="AP4" s="1308"/>
      <c r="AQ4" s="1315" t="s">
        <v>509</v>
      </c>
      <c r="AR4" s="1317" t="s">
        <v>510</v>
      </c>
      <c r="AS4" s="1318"/>
      <c r="AU4" s="1308"/>
      <c r="AV4" s="1308"/>
      <c r="AW4" s="1308"/>
    </row>
    <row r="5" customFormat="false" ht="15" hidden="false" customHeight="true" outlineLevel="0" collapsed="false">
      <c r="A5" s="1308"/>
      <c r="B5" s="1308"/>
      <c r="C5" s="1308"/>
      <c r="D5" s="1308"/>
      <c r="E5" s="1317" t="s">
        <v>513</v>
      </c>
      <c r="F5" s="1317" t="s">
        <v>514</v>
      </c>
      <c r="G5" s="1319" t="s">
        <v>513</v>
      </c>
      <c r="H5" s="1317" t="s">
        <v>515</v>
      </c>
      <c r="I5" s="1320" t="s">
        <v>514</v>
      </c>
      <c r="J5" s="1317" t="s">
        <v>516</v>
      </c>
      <c r="K5" s="1317" t="s">
        <v>515</v>
      </c>
      <c r="L5" s="1317" t="s">
        <v>514</v>
      </c>
      <c r="M5" s="1317" t="s">
        <v>514</v>
      </c>
      <c r="N5" s="1316" t="s">
        <v>514</v>
      </c>
      <c r="O5" s="1312"/>
      <c r="P5" s="1310"/>
      <c r="Q5" s="1317" t="s">
        <v>517</v>
      </c>
      <c r="R5" s="1317" t="s">
        <v>518</v>
      </c>
      <c r="S5" s="1317" t="s">
        <v>517</v>
      </c>
      <c r="T5" s="1317" t="s">
        <v>518</v>
      </c>
      <c r="U5" s="1317" t="s">
        <v>518</v>
      </c>
      <c r="V5" s="1317" t="s">
        <v>518</v>
      </c>
      <c r="W5" s="1318"/>
      <c r="Z5" s="1308"/>
      <c r="AA5" s="1308"/>
      <c r="AB5" s="1317" t="s">
        <v>513</v>
      </c>
      <c r="AC5" s="1317" t="s">
        <v>514</v>
      </c>
      <c r="AD5" s="1319" t="s">
        <v>513</v>
      </c>
      <c r="AE5" s="1317" t="s">
        <v>515</v>
      </c>
      <c r="AF5" s="1320" t="s">
        <v>514</v>
      </c>
      <c r="AG5" s="1317" t="s">
        <v>516</v>
      </c>
      <c r="AH5" s="1317" t="s">
        <v>515</v>
      </c>
      <c r="AI5" s="1317" t="s">
        <v>514</v>
      </c>
      <c r="AJ5" s="1317" t="s">
        <v>514</v>
      </c>
      <c r="AK5" s="1317" t="s">
        <v>514</v>
      </c>
      <c r="AL5" s="1310"/>
      <c r="AM5" s="1317" t="s">
        <v>517</v>
      </c>
      <c r="AN5" s="1317" t="s">
        <v>518</v>
      </c>
      <c r="AO5" s="1317" t="s">
        <v>517</v>
      </c>
      <c r="AP5" s="1317" t="s">
        <v>518</v>
      </c>
      <c r="AQ5" s="1317" t="s">
        <v>518</v>
      </c>
      <c r="AR5" s="1317" t="s">
        <v>518</v>
      </c>
      <c r="AS5" s="1318"/>
      <c r="AU5" s="1321" t="s">
        <v>513</v>
      </c>
      <c r="AV5" s="1317" t="s">
        <v>514</v>
      </c>
      <c r="AW5" s="1317" t="s">
        <v>519</v>
      </c>
    </row>
    <row r="6" customFormat="false" ht="16.5" hidden="false" customHeight="true" outlineLevel="0" collapsed="false">
      <c r="A6" s="1322" t="n">
        <v>1</v>
      </c>
      <c r="B6" s="1323" t="s">
        <v>520</v>
      </c>
      <c r="C6" s="1324"/>
      <c r="D6" s="1324"/>
      <c r="E6" s="1325"/>
      <c r="F6" s="1326"/>
      <c r="G6" s="1327"/>
      <c r="H6" s="1328"/>
      <c r="I6" s="1329" t="n">
        <f aca="false">'02.24'!I6-'02.24 НГДП'!G6</f>
        <v>23263.976</v>
      </c>
      <c r="J6" s="1325"/>
      <c r="K6" s="1328"/>
      <c r="L6" s="1329"/>
      <c r="M6" s="1329" t="n">
        <f aca="false">I6-F6</f>
        <v>23263.976</v>
      </c>
      <c r="N6" s="1330"/>
      <c r="O6" s="1326"/>
      <c r="P6" s="1331"/>
      <c r="Q6" s="1328"/>
      <c r="R6" s="1329" t="n">
        <f aca="false">I6*A62</f>
        <v>674655.304</v>
      </c>
      <c r="S6" s="1328"/>
      <c r="T6" s="1329"/>
      <c r="U6" s="1329" t="n">
        <f aca="false">R6-P6</f>
        <v>674655.304</v>
      </c>
      <c r="V6" s="1332"/>
      <c r="W6" s="1333"/>
      <c r="Z6" s="1322" t="n">
        <v>1</v>
      </c>
      <c r="AA6" s="1323" t="s">
        <v>520</v>
      </c>
      <c r="AB6" s="1325"/>
      <c r="AC6" s="1326"/>
      <c r="AD6" s="1327"/>
      <c r="AE6" s="1328"/>
      <c r="AF6" s="1334" t="n">
        <f aca="false">I6</f>
        <v>23263.976</v>
      </c>
      <c r="AG6" s="1325"/>
      <c r="AH6" s="1328"/>
      <c r="AI6" s="1329"/>
      <c r="AJ6" s="1329" t="n">
        <f aca="false">AF6-AC6</f>
        <v>23263.976</v>
      </c>
      <c r="AK6" s="1330"/>
      <c r="AL6" s="1331"/>
      <c r="AM6" s="1328"/>
      <c r="AN6" s="1329" t="n">
        <f aca="false">AF6*Z62</f>
        <v>674655.304</v>
      </c>
      <c r="AO6" s="1328"/>
      <c r="AP6" s="1329"/>
      <c r="AQ6" s="1329" t="n">
        <f aca="false">AN6-AL6</f>
        <v>674655.304</v>
      </c>
      <c r="AR6" s="1332"/>
      <c r="AS6" s="1333"/>
      <c r="AU6" s="1335" t="n">
        <f aca="false">AD6-G6</f>
        <v>0</v>
      </c>
      <c r="AV6" s="1325" t="n">
        <f aca="false">AF6-I6</f>
        <v>0</v>
      </c>
      <c r="AW6" s="1326" t="n">
        <f aca="false">AN6-R6</f>
        <v>0</v>
      </c>
    </row>
    <row r="7" customFormat="false" ht="15.75" hidden="false" customHeight="true" outlineLevel="0" collapsed="false">
      <c r="A7" s="1336" t="n">
        <v>2</v>
      </c>
      <c r="B7" s="1337" t="s">
        <v>521</v>
      </c>
      <c r="C7" s="1338"/>
      <c r="D7" s="1338"/>
      <c r="E7" s="1339"/>
      <c r="F7" s="1339"/>
      <c r="G7" s="1340" t="n">
        <f aca="false">SUMIF(B8:B29,"Основные ГТМ",G8:G29)+SUMIF(B8:B29,"Работа с фондом",G8:G29)+SUMIF(B8:B29,"Сокращение потенциала простоя",G8:G29)+SUMIF(B8:B29,"Прочая добыча (отраб.скв, амбары, стравливание…)",G8:G29)</f>
        <v>39</v>
      </c>
      <c r="H7" s="1341" t="n">
        <f aca="false">SUMIF(B8:B29,"Основные ГТМ",H8:H29)+SUMIF(B8:B29,"Работа с фондом",H8:H29)+SUMIF(B8:B29,"Сокращение потенциала простоя",H8:H29)+SUMIF(B8:B29,"Прочая добыча (отраб.скв, амбары, стравливание…)",H8:H29)</f>
        <v>0</v>
      </c>
      <c r="I7" s="1342" t="n">
        <f aca="false">SUMIF(B8:B29,"Основные ГТМ",I8:I29)+SUMIF(B8:B29,"Работа с фондом",I8:I29)+SUMIF(B8:B29,"Сокращение потенциала простоя",I8:I29)+SUMIF(B8:B29,"Прочая добыча (отраб.скв, амбары, стравливание…)",I8:I29)</f>
        <v>1473</v>
      </c>
      <c r="J7" s="1339" t="str">
        <f aca="false">IF(X7:X7="0",SUMIF(B8:B29,"Основные ГТМ",J8:J29)+SUMIF(B8:B29,"Работа с фондом",J8:J29)+SUMIF(B8:B29,"Сокращение потенциала простоя",J8:J29)+SUMIF(B8:B29,"Прочая добыча (отраб.скв, амбары, стравливание…)",J8:J29),"")</f>
        <v/>
      </c>
      <c r="K7" s="1341" t="str">
        <f aca="false">IF(X7:X7="0",SUMIF(B8:B29,"Основные ГТМ",K8:K29)+SUMIF(B8:B29,"Работа с фондом",K8:K29)+SUMIF(B8:B29,"Сокращение потенциала простоя",K8:K29)+SUMIF(B8:B29,"Прочая добыча (отраб.скв, амбары, стравливание…)",K8:K29),"")</f>
        <v/>
      </c>
      <c r="L7" s="1343" t="str">
        <f aca="false">IF(X7:X7="0",SUMIF(B8:B29,"Основные ГТМ",L8:L29)+SUMIF(B8:B29,"Работа с фондом",L8:L29)+SUMIF(B8:B29,"Сокращение потенциала простоя",L8:L29)+SUMIF(B8:B29,"Прочая добыча (отраб.скв, амбары, стравливание…)",L8:L29),"")</f>
        <v/>
      </c>
      <c r="M7" s="1339" t="str">
        <f aca="false">IF(X7:X7="0",SUMIF(B8:B29,"Основные ГТМ",M8:M29)+SUMIF(B8:B29,"Работа с фондом",M8:M29)+SUMIF(B8:B29,"Сокращение потенциала простоя",M8:M29)+SUMIF(B8:B29,"Прочая добыча (отраб.скв, амбары, стравливание…)",M8:M29),"")</f>
        <v/>
      </c>
      <c r="N7" s="1339" t="str">
        <f aca="false">IF(X7:X7="0",SUMIF(B8:B29,"Основные ГТМ",N8:N11)+SUMIF(B8:B29,"Работа с фондом",N8:N29)+SUMIF(B8:B29,"Сокращение потенциала простоя",N8:N29)+SUMIF(B8:B29,"Прочая добыча (отраб.скв, амбары, стравливание…)",N8:N29),"")</f>
        <v/>
      </c>
      <c r="O7" s="1344"/>
      <c r="P7" s="1340"/>
      <c r="Q7" s="1345" t="n">
        <f aca="false">SUMIF(B8:B29,"Основные ГТМ",Q8:Q29)+SUMIF(B8:B29,"Работа с фондом",Q8:Q29)+SUMIF(B8:B29,"Сокращение потенциала простоя",Q8:Q29)+SUMIF(B8:B29,"Прочая добыча (отраб.скв, амбары, стравливание…)",Q8:Q29)</f>
        <v>0</v>
      </c>
      <c r="R7" s="1343" t="n">
        <f aca="false">SUMIF(B8:B29,"Основные ГТМ",R8:R29)+SUMIF(B8:B29,"Работа с фондом",R8:R29)+SUMIF(B8:B29,"Сокращение потенциала простоя",R8:R29)+SUMIF(B8:B29,"Прочая добыча (отраб.скв, амбары, стравливание…)",R8:R29)</f>
        <v>19772</v>
      </c>
      <c r="S7" s="1341" t="str">
        <f aca="false">IF(X7:X7="0",SUMIF(B8:B29,"Основные ГТМ",S8:S29)+SUMIF(B8:B29,"Работа с фондом",S8:S29)+SUMIF(B8:B29,"Сокращение потенциала простоя",S8:S29)+SUMIF(B8:B29,"Прочая добыча (отраб.скв, амбары, стравливание…)",S8:S29),"")</f>
        <v/>
      </c>
      <c r="T7" s="1343" t="str">
        <f aca="false">IF(X7:X7="0",SUMIF(B8:B29,"Основные ГТМ",T8:T29)+SUMIF(B8:B29,"Работа с фондом",T8:T29)+SUMIF(B8:B29,"Сокращение потенциала простоя",T8:T29)+SUMIF(B8:B29,"Прочая добыча (отраб.скв, амбары, стравливание…)",T8:T29),"")</f>
        <v/>
      </c>
      <c r="U7" s="1339" t="str">
        <f aca="false">IF(X7:X7="0",SUMIF(B8:B29,"Основные ГТМ",U8:U29)+SUMIF(B8:B29,"Работа с фондом",U8:U29)+SUMIF(B8:B29,"Сокращение потенциала простоя",U8:U29)+SUMIF(B8:B29,"Прочая добыча (отраб.скв, амбары, стравливание…)",U8:U29),"")</f>
        <v/>
      </c>
      <c r="V7" s="1339" t="str">
        <f aca="false">IF(X7:X7="0",SUMIF(B8:B29,"Основные ГТМ",V8:V29)+SUMIF(B8:B29,"Работа с фондом",V8:V29)+SUMIF(B8:B29,"Сокращение потенциала простоя",V8:V29)+SUMIF(B8:B29,"Прочая добыча (отраб.скв, амбары, стравливание…)",V8:V29),"")</f>
        <v/>
      </c>
      <c r="W7" s="1346"/>
      <c r="Z7" s="1336" t="n">
        <v>2</v>
      </c>
      <c r="AA7" s="1337" t="s">
        <v>521</v>
      </c>
      <c r="AB7" s="1339"/>
      <c r="AC7" s="1339"/>
      <c r="AD7" s="1340" t="n">
        <f aca="false">SUMIF(AA8:AA29,"Основные ГТМ",AD8:AD29)+SUMIF(AA8:AA29,"Работа с фондом",AD8:AD29)+SUMIF(AA8:AA29,"Сокращение потенциала простоя",AD8:AD29)+SUMIF(AA8:AA29,"Прочая добыча (отраб.скв, амбары, стравливание…)",AD8:AD29)</f>
        <v>0</v>
      </c>
      <c r="AE7" s="1341" t="n">
        <f aca="false">SUMIF(AA8:AA29,"Основные ГТМ",AE8:AE29)+SUMIF(AA8:AA29,"Работа с фондом",AE8:AE29)+SUMIF(AA8:AA29,"Сокращение потенциала простоя",AE8:AE29)+SUMIF(AA8:AA29,"Прочая добыча (отраб.скв, амбары, стравливание…)",AE8:AE29)</f>
        <v>0</v>
      </c>
      <c r="AF7" s="1342" t="n">
        <f aca="false">SUMIF(AA8:AA29,"Основные ГТМ",AF8:AF29)+SUMIF(AA8:AA29,"Работа с фондом",AF8:AF29)+SUMIF(AA8:AA29,"Сокращение потенциала простоя",AF8:AF29)+SUMIF(AA8:AA29,"Прочая добыча (отраб.скв, амбары, стравливание…)",AF8:AF29)</f>
        <v>0</v>
      </c>
      <c r="AG7" s="1339"/>
      <c r="AH7" s="1341"/>
      <c r="AI7" s="1343"/>
      <c r="AJ7" s="1339"/>
      <c r="AK7" s="1339"/>
      <c r="AL7" s="1340"/>
      <c r="AM7" s="1345" t="n">
        <f aca="false">SUMIF(AA8:AA29,"Основные ГТМ",AM8:AM29)+SUMIF(AA8:AA29,"Работа с фондом",AM8:AM29)+SUMIF(AA8:AA29,"Сокращение потенциала простоя",AM8:AM29)+SUMIF(AA8:AA29,"Прочая добыча (отраб.скв, амбары, стравливание…)",AM8:AM29)</f>
        <v>0</v>
      </c>
      <c r="AN7" s="1343" t="n">
        <f aca="false">SUMIF(AA8:AA29,"Основные ГТМ",AN8:AN29)+SUMIF(AA8:AA29,"Работа с фондом",AN8:AN29)+SUMIF(AA8:AA29,"Сокращение потенциала простоя",AN8:AN29)+SUMIF(AA8:AA29,"Прочая добыча (отраб.скв, амбары, стравливание…)",AN8:AN29)</f>
        <v>0</v>
      </c>
      <c r="AO7" s="1341"/>
      <c r="AP7" s="1343"/>
      <c r="AQ7" s="1339"/>
      <c r="AR7" s="1339"/>
      <c r="AS7" s="1346"/>
      <c r="AU7" s="1347" t="n">
        <f aca="false">AD7-G7</f>
        <v>-39</v>
      </c>
      <c r="AV7" s="1339" t="n">
        <f aca="false">AF7-I7</f>
        <v>-1473</v>
      </c>
      <c r="AW7" s="1339" t="n">
        <f aca="false">AN7-R7</f>
        <v>-19772</v>
      </c>
    </row>
    <row r="8" customFormat="false" ht="15" hidden="false" customHeight="true" outlineLevel="0" collapsed="false">
      <c r="A8" s="1348" t="s">
        <v>522</v>
      </c>
      <c r="B8" s="1349" t="s">
        <v>523</v>
      </c>
      <c r="C8" s="1350" t="n">
        <f aca="false">SUM(C9:C21)</f>
        <v>0</v>
      </c>
      <c r="D8" s="1351" t="n">
        <f aca="false">SUM(D9:D21)</f>
        <v>0</v>
      </c>
      <c r="E8" s="1351" t="n">
        <f aca="false">SUM(E9:E21)</f>
        <v>0</v>
      </c>
      <c r="F8" s="1351" t="n">
        <f aca="false">SUM(F9:F21)</f>
        <v>0</v>
      </c>
      <c r="G8" s="1352" t="n">
        <f aca="false">SUBTOTAL(9,G9:G21)-IF(B8:B8="Работа с фондом",SUMIF(B9:B21,"      ограничение добычи (ОПЕК)",G9:G21),0)</f>
        <v>39</v>
      </c>
      <c r="H8" s="1353" t="n">
        <f aca="false">SUBTOTAL(9,H9:H21)-IF(B8:B8="Работа с фондом",SUMIF(B9:B21,"      ограничение добычи (ОПЕК)",H9:H21),0)</f>
        <v>0</v>
      </c>
      <c r="I8" s="1354" t="n">
        <f aca="false">SUBTOTAL(9,I9:I21)-IF(B8:B8="Работа с фондом",SUMIF(B9:B21,"      ограничение добычи (ОПЕК)",I9:I21),0)</f>
        <v>1273</v>
      </c>
      <c r="J8" s="1355"/>
      <c r="K8" s="1353"/>
      <c r="L8" s="1356"/>
      <c r="M8" s="1355"/>
      <c r="N8" s="1355"/>
      <c r="O8" s="1350" t="n">
        <f aca="false">SUM(O9:O21)</f>
        <v>0</v>
      </c>
      <c r="P8" s="1351" t="n">
        <f aca="false">SUM(P9:P21)</f>
        <v>0</v>
      </c>
      <c r="Q8" s="1357" t="n">
        <f aca="false">SUBTOTAL(9,Q9:Q21)-IF(B8:B8="Работа с фондом",SUMIF(B9:B21,"      ограничение добычи (ОПЕК)",Q9:Q21),0)</f>
        <v>0</v>
      </c>
      <c r="R8" s="1356" t="n">
        <f aca="false">SUBTOTAL(9,R9:R21)-IF(B8:B8="Работа с фондом",SUMIF(B9:B21,"      ограничение добычи (ОПЕК)",R9:R21),0)</f>
        <v>16765</v>
      </c>
      <c r="S8" s="1353"/>
      <c r="T8" s="1356"/>
      <c r="U8" s="1355"/>
      <c r="V8" s="1355"/>
      <c r="W8" s="1358"/>
      <c r="Z8" s="1348" t="s">
        <v>522</v>
      </c>
      <c r="AA8" s="1349" t="s">
        <v>523</v>
      </c>
      <c r="AB8" s="1355"/>
      <c r="AC8" s="1355"/>
      <c r="AD8" s="1352"/>
      <c r="AE8" s="1353"/>
      <c r="AF8" s="1354"/>
      <c r="AG8" s="1355"/>
      <c r="AH8" s="1353"/>
      <c r="AI8" s="1356"/>
      <c r="AJ8" s="1355"/>
      <c r="AK8" s="1355"/>
      <c r="AL8" s="1352"/>
      <c r="AM8" s="1357"/>
      <c r="AN8" s="1356"/>
      <c r="AO8" s="1353"/>
      <c r="AP8" s="1356"/>
      <c r="AQ8" s="1355"/>
      <c r="AR8" s="1355"/>
      <c r="AS8" s="1358"/>
      <c r="AU8" s="1359" t="n">
        <f aca="false">AD8-G8</f>
        <v>-39</v>
      </c>
      <c r="AV8" s="1355" t="n">
        <f aca="false">AF8-I8</f>
        <v>-1273</v>
      </c>
      <c r="AW8" s="1355" t="n">
        <f aca="false">AN8-R8</f>
        <v>-16765</v>
      </c>
    </row>
    <row r="9" customFormat="false" ht="15" hidden="false" customHeight="true" outlineLevel="0" collapsed="false">
      <c r="A9" s="1360" t="s">
        <v>524</v>
      </c>
      <c r="B9" s="1361" t="s">
        <v>525</v>
      </c>
      <c r="C9" s="1362"/>
      <c r="D9" s="1363"/>
      <c r="E9" s="1364"/>
      <c r="F9" s="1364"/>
      <c r="G9" s="1365" t="n">
        <f aca="false">'02.24 ННГ без НГДП по датам'!AA136</f>
        <v>19</v>
      </c>
      <c r="H9" s="1366"/>
      <c r="I9" s="1367" t="n">
        <f aca="false">'02.24 ННГ без НГДП по датам'!AA137</f>
        <v>895</v>
      </c>
      <c r="J9" s="1364"/>
      <c r="K9" s="1366"/>
      <c r="L9" s="1368"/>
      <c r="M9" s="1364" t="n">
        <f aca="false">I9-F9</f>
        <v>895</v>
      </c>
      <c r="N9" s="1369"/>
      <c r="O9" s="1370"/>
      <c r="P9" s="1365"/>
      <c r="Q9" s="1371"/>
      <c r="R9" s="1368" t="n">
        <f aca="false">'02.24 ННГ без НГДП по датам'!AA138</f>
        <v>11515</v>
      </c>
      <c r="S9" s="1366"/>
      <c r="T9" s="1368"/>
      <c r="U9" s="1369" t="n">
        <f aca="false">R9-P9</f>
        <v>11515</v>
      </c>
      <c r="V9" s="1369"/>
      <c r="W9" s="1372"/>
      <c r="Z9" s="1360" t="s">
        <v>524</v>
      </c>
      <c r="AA9" s="1361" t="s">
        <v>525</v>
      </c>
      <c r="AB9" s="1364"/>
      <c r="AC9" s="1364"/>
      <c r="AD9" s="1365"/>
      <c r="AE9" s="1366"/>
      <c r="AF9" s="1367"/>
      <c r="AG9" s="1364"/>
      <c r="AH9" s="1366"/>
      <c r="AI9" s="1368"/>
      <c r="AJ9" s="1364"/>
      <c r="AK9" s="1369"/>
      <c r="AL9" s="1365"/>
      <c r="AM9" s="1371"/>
      <c r="AN9" s="1368"/>
      <c r="AO9" s="1366"/>
      <c r="AP9" s="1368"/>
      <c r="AQ9" s="1369" t="n">
        <f aca="false">AN9-AL9</f>
        <v>0</v>
      </c>
      <c r="AR9" s="1369"/>
      <c r="AS9" s="1372"/>
      <c r="AU9" s="1373" t="n">
        <f aca="false">AD9-G9</f>
        <v>-19</v>
      </c>
      <c r="AV9" s="1364" t="n">
        <f aca="false">AF9-I9</f>
        <v>-895</v>
      </c>
      <c r="AW9" s="1364" t="n">
        <f aca="false">AN9-R9</f>
        <v>-11515</v>
      </c>
    </row>
    <row r="10" customFormat="false" ht="15" hidden="false" customHeight="true" outlineLevel="0" collapsed="false">
      <c r="A10" s="1360" t="s">
        <v>526</v>
      </c>
      <c r="B10" s="1361" t="s">
        <v>527</v>
      </c>
      <c r="C10" s="1362"/>
      <c r="D10" s="1363"/>
      <c r="E10" s="1364"/>
      <c r="F10" s="1364"/>
      <c r="G10" s="1365"/>
      <c r="H10" s="1366"/>
      <c r="I10" s="1367"/>
      <c r="J10" s="1364"/>
      <c r="K10" s="1366"/>
      <c r="L10" s="1368"/>
      <c r="M10" s="1364"/>
      <c r="N10" s="1364"/>
      <c r="O10" s="1370"/>
      <c r="P10" s="1365"/>
      <c r="Q10" s="1371"/>
      <c r="R10" s="1368"/>
      <c r="S10" s="1366"/>
      <c r="T10" s="1368"/>
      <c r="U10" s="1364"/>
      <c r="V10" s="1364"/>
      <c r="W10" s="1372"/>
      <c r="Z10" s="1360" t="s">
        <v>526</v>
      </c>
      <c r="AA10" s="1361" t="s">
        <v>527</v>
      </c>
      <c r="AB10" s="1364"/>
      <c r="AC10" s="1364"/>
      <c r="AD10" s="1365"/>
      <c r="AE10" s="1366"/>
      <c r="AF10" s="1367"/>
      <c r="AG10" s="1364"/>
      <c r="AH10" s="1366"/>
      <c r="AI10" s="1368"/>
      <c r="AJ10" s="1364"/>
      <c r="AK10" s="1364"/>
      <c r="AL10" s="1365"/>
      <c r="AM10" s="1371"/>
      <c r="AN10" s="1368"/>
      <c r="AO10" s="1366"/>
      <c r="AP10" s="1368"/>
      <c r="AQ10" s="1364"/>
      <c r="AR10" s="1364"/>
      <c r="AS10" s="1372"/>
      <c r="AU10" s="1373"/>
      <c r="AV10" s="1364"/>
      <c r="AW10" s="1364"/>
    </row>
    <row r="11" customFormat="false" ht="15" hidden="false" customHeight="true" outlineLevel="0" collapsed="false">
      <c r="A11" s="1360" t="s">
        <v>528</v>
      </c>
      <c r="B11" s="1361" t="s">
        <v>529</v>
      </c>
      <c r="C11" s="1362"/>
      <c r="D11" s="1363"/>
      <c r="E11" s="1364"/>
      <c r="F11" s="1364"/>
      <c r="G11" s="1365"/>
      <c r="H11" s="1366"/>
      <c r="I11" s="1367"/>
      <c r="J11" s="1364"/>
      <c r="K11" s="1366"/>
      <c r="L11" s="1368"/>
      <c r="M11" s="1364"/>
      <c r="N11" s="1364"/>
      <c r="O11" s="1370"/>
      <c r="P11" s="1365"/>
      <c r="Q11" s="1371"/>
      <c r="R11" s="1368"/>
      <c r="S11" s="1366"/>
      <c r="T11" s="1368"/>
      <c r="U11" s="1364"/>
      <c r="V11" s="1364"/>
      <c r="W11" s="1372"/>
      <c r="Z11" s="1360" t="s">
        <v>528</v>
      </c>
      <c r="AA11" s="1361" t="s">
        <v>529</v>
      </c>
      <c r="AB11" s="1364"/>
      <c r="AC11" s="1364"/>
      <c r="AD11" s="1365"/>
      <c r="AE11" s="1366"/>
      <c r="AF11" s="1367"/>
      <c r="AG11" s="1364"/>
      <c r="AH11" s="1366"/>
      <c r="AI11" s="1368"/>
      <c r="AJ11" s="1364"/>
      <c r="AK11" s="1364"/>
      <c r="AL11" s="1365"/>
      <c r="AM11" s="1371"/>
      <c r="AN11" s="1368"/>
      <c r="AO11" s="1366"/>
      <c r="AP11" s="1368"/>
      <c r="AQ11" s="1364"/>
      <c r="AR11" s="1364"/>
      <c r="AS11" s="1372"/>
      <c r="AU11" s="1373"/>
      <c r="AV11" s="1364"/>
      <c r="AW11" s="1364"/>
    </row>
    <row r="12" customFormat="false" ht="15" hidden="false" customHeight="true" outlineLevel="0" collapsed="false">
      <c r="A12" s="1360" t="s">
        <v>530</v>
      </c>
      <c r="B12" s="1361" t="s">
        <v>17</v>
      </c>
      <c r="C12" s="1362"/>
      <c r="D12" s="1363"/>
      <c r="E12" s="1364"/>
      <c r="F12" s="1364"/>
      <c r="G12" s="1365" t="n">
        <f aca="false">'02.24 ННГ без НГДП по датам'!AS136</f>
        <v>0</v>
      </c>
      <c r="H12" s="1366"/>
      <c r="I12" s="1367" t="n">
        <f aca="false">'02.24 ННГ без НГДП по датам'!AS137</f>
        <v>0</v>
      </c>
      <c r="J12" s="1364"/>
      <c r="K12" s="1366"/>
      <c r="L12" s="1368"/>
      <c r="M12" s="1364" t="n">
        <f aca="false">I12-F12</f>
        <v>0</v>
      </c>
      <c r="N12" s="1364"/>
      <c r="O12" s="1370"/>
      <c r="P12" s="1365"/>
      <c r="Q12" s="1371"/>
      <c r="R12" s="1368" t="n">
        <f aca="false">'02.24 ННГ без НГДП по датам'!AS138</f>
        <v>0</v>
      </c>
      <c r="S12" s="1366"/>
      <c r="T12" s="1368"/>
      <c r="U12" s="1369" t="n">
        <f aca="false">R12-P12</f>
        <v>0</v>
      </c>
      <c r="V12" s="1364"/>
      <c r="W12" s="1372"/>
      <c r="Z12" s="1360" t="s">
        <v>530</v>
      </c>
      <c r="AA12" s="1361" t="s">
        <v>17</v>
      </c>
      <c r="AB12" s="1364"/>
      <c r="AC12" s="1364"/>
      <c r="AD12" s="1365"/>
      <c r="AE12" s="1366"/>
      <c r="AF12" s="1367"/>
      <c r="AG12" s="1364"/>
      <c r="AH12" s="1366"/>
      <c r="AI12" s="1368"/>
      <c r="AJ12" s="1364"/>
      <c r="AK12" s="1364"/>
      <c r="AL12" s="1365"/>
      <c r="AM12" s="1371"/>
      <c r="AN12" s="1368"/>
      <c r="AO12" s="1366"/>
      <c r="AP12" s="1368"/>
      <c r="AQ12" s="1369" t="n">
        <f aca="false">AN12-AL12</f>
        <v>0</v>
      </c>
      <c r="AR12" s="1364"/>
      <c r="AS12" s="1372"/>
      <c r="AU12" s="1373" t="n">
        <f aca="false">AD12-G12</f>
        <v>0</v>
      </c>
      <c r="AV12" s="1364" t="n">
        <f aca="false">AF12-I12</f>
        <v>0</v>
      </c>
      <c r="AW12" s="1364" t="n">
        <f aca="false">AN12-R12</f>
        <v>0</v>
      </c>
    </row>
    <row r="13" customFormat="false" ht="15" hidden="false" customHeight="true" outlineLevel="0" collapsed="false">
      <c r="A13" s="1360" t="s">
        <v>531</v>
      </c>
      <c r="B13" s="1361" t="s">
        <v>532</v>
      </c>
      <c r="C13" s="1362"/>
      <c r="D13" s="1363"/>
      <c r="E13" s="1364"/>
      <c r="F13" s="1364"/>
      <c r="G13" s="1365" t="n">
        <f aca="false">'02.24 ННГ без НГДП по датам'!BU136</f>
        <v>20</v>
      </c>
      <c r="H13" s="1366"/>
      <c r="I13" s="1367" t="n">
        <f aca="false">'02.24 ННГ без НГДП по датам'!BU137</f>
        <v>378</v>
      </c>
      <c r="J13" s="1364"/>
      <c r="K13" s="1366"/>
      <c r="L13" s="1368"/>
      <c r="M13" s="1364" t="n">
        <f aca="false">I13-F13</f>
        <v>378</v>
      </c>
      <c r="N13" s="1369"/>
      <c r="O13" s="1370"/>
      <c r="P13" s="1365"/>
      <c r="Q13" s="1371"/>
      <c r="R13" s="1368" t="n">
        <f aca="false">'02.24 ННГ без НГДП по датам'!BU138</f>
        <v>5250</v>
      </c>
      <c r="S13" s="1366"/>
      <c r="T13" s="1368"/>
      <c r="U13" s="1369" t="n">
        <f aca="false">R13-P13</f>
        <v>5250</v>
      </c>
      <c r="V13" s="1369"/>
      <c r="W13" s="1372"/>
      <c r="Z13" s="1360" t="s">
        <v>531</v>
      </c>
      <c r="AA13" s="1361" t="s">
        <v>532</v>
      </c>
      <c r="AB13" s="1364"/>
      <c r="AC13" s="1364"/>
      <c r="AD13" s="1365"/>
      <c r="AE13" s="1366"/>
      <c r="AF13" s="1367"/>
      <c r="AG13" s="1364"/>
      <c r="AH13" s="1366"/>
      <c r="AI13" s="1368"/>
      <c r="AJ13" s="1364"/>
      <c r="AK13" s="1369"/>
      <c r="AL13" s="1365"/>
      <c r="AM13" s="1371"/>
      <c r="AN13" s="1368"/>
      <c r="AO13" s="1366"/>
      <c r="AP13" s="1368"/>
      <c r="AQ13" s="1369" t="n">
        <f aca="false">AN13-AL13</f>
        <v>0</v>
      </c>
      <c r="AR13" s="1369"/>
      <c r="AS13" s="1372"/>
      <c r="AU13" s="1373" t="n">
        <f aca="false">AD13-G13</f>
        <v>-20</v>
      </c>
      <c r="AV13" s="1364" t="n">
        <f aca="false">AF13-I13</f>
        <v>-378</v>
      </c>
      <c r="AW13" s="1364" t="n">
        <f aca="false">AN13-R13</f>
        <v>-5250</v>
      </c>
    </row>
    <row r="14" customFormat="false" ht="15" hidden="false" customHeight="true" outlineLevel="0" collapsed="false">
      <c r="A14" s="1360" t="s">
        <v>533</v>
      </c>
      <c r="B14" s="1361" t="s">
        <v>534</v>
      </c>
      <c r="C14" s="1362"/>
      <c r="D14" s="1363"/>
      <c r="E14" s="1364"/>
      <c r="F14" s="1364"/>
      <c r="G14" s="1365"/>
      <c r="H14" s="1366"/>
      <c r="I14" s="1367"/>
      <c r="J14" s="1364"/>
      <c r="K14" s="1366"/>
      <c r="L14" s="1368"/>
      <c r="M14" s="1364"/>
      <c r="N14" s="1364"/>
      <c r="O14" s="1370"/>
      <c r="P14" s="1365"/>
      <c r="Q14" s="1371"/>
      <c r="R14" s="1368"/>
      <c r="S14" s="1366"/>
      <c r="T14" s="1368"/>
      <c r="U14" s="1364"/>
      <c r="V14" s="1364"/>
      <c r="W14" s="1372"/>
      <c r="Z14" s="1360" t="s">
        <v>533</v>
      </c>
      <c r="AA14" s="1361" t="s">
        <v>534</v>
      </c>
      <c r="AB14" s="1364"/>
      <c r="AC14" s="1364"/>
      <c r="AD14" s="1365"/>
      <c r="AE14" s="1366"/>
      <c r="AF14" s="1367"/>
      <c r="AG14" s="1364"/>
      <c r="AH14" s="1366"/>
      <c r="AI14" s="1368"/>
      <c r="AJ14" s="1364"/>
      <c r="AK14" s="1364"/>
      <c r="AL14" s="1365"/>
      <c r="AM14" s="1371"/>
      <c r="AN14" s="1368"/>
      <c r="AO14" s="1366"/>
      <c r="AP14" s="1368"/>
      <c r="AQ14" s="1364"/>
      <c r="AR14" s="1364"/>
      <c r="AS14" s="1372"/>
      <c r="AU14" s="1373"/>
      <c r="AV14" s="1364"/>
      <c r="AW14" s="1364"/>
    </row>
    <row r="15" customFormat="false" ht="15" hidden="false" customHeight="true" outlineLevel="0" collapsed="false">
      <c r="A15" s="1360" t="s">
        <v>535</v>
      </c>
      <c r="B15" s="1361" t="s">
        <v>536</v>
      </c>
      <c r="C15" s="1362"/>
      <c r="D15" s="1363"/>
      <c r="E15" s="1364"/>
      <c r="F15" s="1364"/>
      <c r="G15" s="1365"/>
      <c r="H15" s="1366"/>
      <c r="I15" s="1367"/>
      <c r="J15" s="1364"/>
      <c r="K15" s="1366"/>
      <c r="L15" s="1368"/>
      <c r="M15" s="1364"/>
      <c r="N15" s="1364"/>
      <c r="O15" s="1370"/>
      <c r="P15" s="1365"/>
      <c r="Q15" s="1371"/>
      <c r="R15" s="1368"/>
      <c r="S15" s="1366"/>
      <c r="T15" s="1368"/>
      <c r="U15" s="1364"/>
      <c r="V15" s="1364"/>
      <c r="W15" s="1372"/>
      <c r="Z15" s="1360" t="s">
        <v>535</v>
      </c>
      <c r="AA15" s="1361" t="s">
        <v>536</v>
      </c>
      <c r="AB15" s="1364"/>
      <c r="AC15" s="1364"/>
      <c r="AD15" s="1365"/>
      <c r="AE15" s="1366"/>
      <c r="AF15" s="1367"/>
      <c r="AG15" s="1364"/>
      <c r="AH15" s="1366"/>
      <c r="AI15" s="1368"/>
      <c r="AJ15" s="1364"/>
      <c r="AK15" s="1364"/>
      <c r="AL15" s="1365"/>
      <c r="AM15" s="1371"/>
      <c r="AN15" s="1368"/>
      <c r="AO15" s="1366"/>
      <c r="AP15" s="1368"/>
      <c r="AQ15" s="1364"/>
      <c r="AR15" s="1364"/>
      <c r="AS15" s="1372"/>
      <c r="AU15" s="1373"/>
      <c r="AV15" s="1364"/>
      <c r="AW15" s="1364"/>
    </row>
    <row r="16" customFormat="false" ht="15" hidden="false" customHeight="true" outlineLevel="0" collapsed="false">
      <c r="A16" s="1360" t="s">
        <v>537</v>
      </c>
      <c r="B16" s="1361" t="s">
        <v>538</v>
      </c>
      <c r="C16" s="1362"/>
      <c r="D16" s="1363"/>
      <c r="E16" s="1364"/>
      <c r="F16" s="1364"/>
      <c r="G16" s="1365"/>
      <c r="H16" s="1366"/>
      <c r="I16" s="1367"/>
      <c r="J16" s="1364"/>
      <c r="K16" s="1366"/>
      <c r="L16" s="1368"/>
      <c r="M16" s="1364"/>
      <c r="N16" s="1364"/>
      <c r="O16" s="1370"/>
      <c r="P16" s="1365"/>
      <c r="Q16" s="1371"/>
      <c r="R16" s="1368"/>
      <c r="S16" s="1366"/>
      <c r="T16" s="1368"/>
      <c r="U16" s="1364"/>
      <c r="V16" s="1364"/>
      <c r="W16" s="1372"/>
      <c r="Z16" s="1360" t="s">
        <v>537</v>
      </c>
      <c r="AA16" s="1361" t="s">
        <v>538</v>
      </c>
      <c r="AB16" s="1364"/>
      <c r="AC16" s="1364"/>
      <c r="AD16" s="1365"/>
      <c r="AE16" s="1366"/>
      <c r="AF16" s="1367"/>
      <c r="AG16" s="1364"/>
      <c r="AH16" s="1366"/>
      <c r="AI16" s="1368"/>
      <c r="AJ16" s="1364"/>
      <c r="AK16" s="1364"/>
      <c r="AL16" s="1365"/>
      <c r="AM16" s="1371"/>
      <c r="AN16" s="1368"/>
      <c r="AO16" s="1366"/>
      <c r="AP16" s="1368"/>
      <c r="AQ16" s="1364"/>
      <c r="AR16" s="1364"/>
      <c r="AS16" s="1372"/>
      <c r="AU16" s="1373"/>
      <c r="AV16" s="1364"/>
      <c r="AW16" s="1364"/>
    </row>
    <row r="17" customFormat="false" ht="15" hidden="false" customHeight="true" outlineLevel="0" collapsed="false">
      <c r="A17" s="1360" t="s">
        <v>539</v>
      </c>
      <c r="B17" s="1361" t="s">
        <v>19</v>
      </c>
      <c r="C17" s="1362"/>
      <c r="D17" s="1363"/>
      <c r="E17" s="1364"/>
      <c r="F17" s="1364"/>
      <c r="G17" s="1365" t="n">
        <f aca="false">'02.24 ННГ без НГДП по датам'!CM136</f>
        <v>0</v>
      </c>
      <c r="H17" s="1366"/>
      <c r="I17" s="1367" t="n">
        <f aca="false">'02.24 ННГ без НГДП по датам'!CM137</f>
        <v>0</v>
      </c>
      <c r="J17" s="1364"/>
      <c r="K17" s="1366"/>
      <c r="L17" s="1368"/>
      <c r="M17" s="1364" t="n">
        <f aca="false">I17-F17</f>
        <v>0</v>
      </c>
      <c r="N17" s="1364"/>
      <c r="O17" s="1370"/>
      <c r="P17" s="1365"/>
      <c r="Q17" s="1371"/>
      <c r="R17" s="1368" t="n">
        <f aca="false">'02.24 ННГ без НГДП по датам'!CM138</f>
        <v>0</v>
      </c>
      <c r="S17" s="1366"/>
      <c r="T17" s="1368"/>
      <c r="U17" s="1369" t="n">
        <f aca="false">R17-P17</f>
        <v>0</v>
      </c>
      <c r="V17" s="1364"/>
      <c r="W17" s="1372"/>
      <c r="Z17" s="1360" t="s">
        <v>539</v>
      </c>
      <c r="AA17" s="1361" t="s">
        <v>19</v>
      </c>
      <c r="AB17" s="1364"/>
      <c r="AC17" s="1364"/>
      <c r="AD17" s="1365"/>
      <c r="AE17" s="1366"/>
      <c r="AF17" s="1367"/>
      <c r="AG17" s="1364"/>
      <c r="AH17" s="1366"/>
      <c r="AI17" s="1368"/>
      <c r="AJ17" s="1364"/>
      <c r="AK17" s="1364"/>
      <c r="AL17" s="1365"/>
      <c r="AM17" s="1371"/>
      <c r="AN17" s="1368"/>
      <c r="AO17" s="1366"/>
      <c r="AP17" s="1368"/>
      <c r="AQ17" s="1369" t="n">
        <f aca="false">AN17-AL17</f>
        <v>0</v>
      </c>
      <c r="AR17" s="1364"/>
      <c r="AS17" s="1372"/>
      <c r="AU17" s="1373" t="n">
        <f aca="false">AD17-G17</f>
        <v>0</v>
      </c>
      <c r="AV17" s="1364" t="n">
        <f aca="false">AF17-I17</f>
        <v>0</v>
      </c>
      <c r="AW17" s="1364" t="n">
        <f aca="false">AN17-R17</f>
        <v>0</v>
      </c>
    </row>
    <row r="18" customFormat="false" ht="15" hidden="false" customHeight="true" outlineLevel="0" collapsed="false">
      <c r="A18" s="1360" t="s">
        <v>540</v>
      </c>
      <c r="B18" s="1361" t="s">
        <v>541</v>
      </c>
      <c r="C18" s="1362"/>
      <c r="D18" s="1362"/>
      <c r="E18" s="1364"/>
      <c r="F18" s="1364"/>
      <c r="G18" s="1365"/>
      <c r="H18" s="1366"/>
      <c r="I18" s="1367"/>
      <c r="J18" s="1364"/>
      <c r="K18" s="1366"/>
      <c r="L18" s="1368"/>
      <c r="M18" s="1364"/>
      <c r="N18" s="1364"/>
      <c r="O18" s="1370"/>
      <c r="P18" s="1365"/>
      <c r="Q18" s="1371"/>
      <c r="R18" s="1368"/>
      <c r="S18" s="1366"/>
      <c r="T18" s="1368"/>
      <c r="U18" s="1364"/>
      <c r="V18" s="1364"/>
      <c r="W18" s="1372"/>
      <c r="Z18" s="1360" t="s">
        <v>540</v>
      </c>
      <c r="AA18" s="1361" t="s">
        <v>541</v>
      </c>
      <c r="AB18" s="1364"/>
      <c r="AC18" s="1364"/>
      <c r="AD18" s="1365"/>
      <c r="AE18" s="1366"/>
      <c r="AF18" s="1367"/>
      <c r="AG18" s="1364"/>
      <c r="AH18" s="1366"/>
      <c r="AI18" s="1368"/>
      <c r="AJ18" s="1364"/>
      <c r="AK18" s="1364"/>
      <c r="AL18" s="1365"/>
      <c r="AM18" s="1371"/>
      <c r="AN18" s="1368"/>
      <c r="AO18" s="1366"/>
      <c r="AP18" s="1368"/>
      <c r="AQ18" s="1364"/>
      <c r="AR18" s="1364"/>
      <c r="AS18" s="1372"/>
      <c r="AU18" s="1373"/>
      <c r="AV18" s="1364"/>
      <c r="AW18" s="1364"/>
    </row>
    <row r="19" customFormat="false" ht="15" hidden="false" customHeight="true" outlineLevel="0" collapsed="false">
      <c r="A19" s="1360" t="s">
        <v>542</v>
      </c>
      <c r="B19" s="1361" t="s">
        <v>543</v>
      </c>
      <c r="C19" s="1362"/>
      <c r="D19" s="1362"/>
      <c r="E19" s="1364"/>
      <c r="F19" s="1364"/>
      <c r="G19" s="1365"/>
      <c r="H19" s="1366"/>
      <c r="I19" s="1367"/>
      <c r="J19" s="1364"/>
      <c r="K19" s="1366"/>
      <c r="L19" s="1368"/>
      <c r="M19" s="1364"/>
      <c r="N19" s="1364"/>
      <c r="O19" s="1370"/>
      <c r="P19" s="1365"/>
      <c r="Q19" s="1371"/>
      <c r="R19" s="1368"/>
      <c r="S19" s="1366"/>
      <c r="T19" s="1368"/>
      <c r="U19" s="1364"/>
      <c r="V19" s="1364"/>
      <c r="W19" s="1372"/>
      <c r="Z19" s="1360" t="s">
        <v>542</v>
      </c>
      <c r="AA19" s="1361" t="s">
        <v>543</v>
      </c>
      <c r="AB19" s="1364"/>
      <c r="AC19" s="1364"/>
      <c r="AD19" s="1365"/>
      <c r="AE19" s="1366"/>
      <c r="AF19" s="1367"/>
      <c r="AG19" s="1364"/>
      <c r="AH19" s="1366"/>
      <c r="AI19" s="1368"/>
      <c r="AJ19" s="1364"/>
      <c r="AK19" s="1364"/>
      <c r="AL19" s="1365"/>
      <c r="AM19" s="1371"/>
      <c r="AN19" s="1368"/>
      <c r="AO19" s="1366"/>
      <c r="AP19" s="1368"/>
      <c r="AQ19" s="1364"/>
      <c r="AR19" s="1364"/>
      <c r="AS19" s="1372"/>
      <c r="AU19" s="1373"/>
      <c r="AV19" s="1364"/>
      <c r="AW19" s="1364"/>
    </row>
    <row r="20" customFormat="false" ht="15" hidden="false" customHeight="true" outlineLevel="0" collapsed="false">
      <c r="A20" s="1360" t="s">
        <v>544</v>
      </c>
      <c r="B20" s="1361" t="s">
        <v>545</v>
      </c>
      <c r="C20" s="1362"/>
      <c r="D20" s="1362"/>
      <c r="E20" s="1364"/>
      <c r="F20" s="1364"/>
      <c r="G20" s="1365"/>
      <c r="H20" s="1366"/>
      <c r="I20" s="1367"/>
      <c r="J20" s="1364"/>
      <c r="K20" s="1366"/>
      <c r="L20" s="1368"/>
      <c r="M20" s="1364"/>
      <c r="N20" s="1364"/>
      <c r="O20" s="1370"/>
      <c r="P20" s="1365"/>
      <c r="Q20" s="1366"/>
      <c r="R20" s="1368"/>
      <c r="S20" s="1366"/>
      <c r="T20" s="1368"/>
      <c r="U20" s="1364"/>
      <c r="V20" s="1364"/>
      <c r="W20" s="1372"/>
      <c r="Z20" s="1360" t="s">
        <v>544</v>
      </c>
      <c r="AA20" s="1361" t="s">
        <v>545</v>
      </c>
      <c r="AB20" s="1364"/>
      <c r="AC20" s="1364"/>
      <c r="AD20" s="1365"/>
      <c r="AE20" s="1366"/>
      <c r="AF20" s="1367"/>
      <c r="AG20" s="1364"/>
      <c r="AH20" s="1366"/>
      <c r="AI20" s="1368"/>
      <c r="AJ20" s="1364"/>
      <c r="AK20" s="1364"/>
      <c r="AL20" s="1365"/>
      <c r="AM20" s="1366"/>
      <c r="AN20" s="1368"/>
      <c r="AO20" s="1366"/>
      <c r="AP20" s="1368"/>
      <c r="AQ20" s="1364"/>
      <c r="AR20" s="1364"/>
      <c r="AS20" s="1372"/>
      <c r="AU20" s="1373"/>
      <c r="AV20" s="1364"/>
      <c r="AW20" s="1364"/>
    </row>
    <row r="21" customFormat="false" ht="15" hidden="false" customHeight="true" outlineLevel="0" collapsed="false">
      <c r="A21" s="1360" t="s">
        <v>546</v>
      </c>
      <c r="B21" s="1361" t="s">
        <v>547</v>
      </c>
      <c r="C21" s="1362"/>
      <c r="D21" s="1362"/>
      <c r="E21" s="1364"/>
      <c r="F21" s="1364"/>
      <c r="G21" s="1365"/>
      <c r="H21" s="1366"/>
      <c r="I21" s="1367"/>
      <c r="J21" s="1364"/>
      <c r="K21" s="1366"/>
      <c r="L21" s="1368"/>
      <c r="M21" s="1364"/>
      <c r="N21" s="1364"/>
      <c r="O21" s="1370"/>
      <c r="P21" s="1365"/>
      <c r="Q21" s="1366"/>
      <c r="R21" s="1368"/>
      <c r="S21" s="1366"/>
      <c r="T21" s="1368"/>
      <c r="U21" s="1364"/>
      <c r="V21" s="1364"/>
      <c r="W21" s="1372"/>
      <c r="Z21" s="1360" t="s">
        <v>546</v>
      </c>
      <c r="AA21" s="1361" t="s">
        <v>547</v>
      </c>
      <c r="AB21" s="1364"/>
      <c r="AC21" s="1364"/>
      <c r="AD21" s="1365"/>
      <c r="AE21" s="1366"/>
      <c r="AF21" s="1367"/>
      <c r="AG21" s="1364"/>
      <c r="AH21" s="1366"/>
      <c r="AI21" s="1368"/>
      <c r="AJ21" s="1364"/>
      <c r="AK21" s="1364"/>
      <c r="AL21" s="1365"/>
      <c r="AM21" s="1366"/>
      <c r="AN21" s="1368"/>
      <c r="AO21" s="1366"/>
      <c r="AP21" s="1368"/>
      <c r="AQ21" s="1364"/>
      <c r="AR21" s="1364"/>
      <c r="AS21" s="1372"/>
      <c r="AU21" s="1373"/>
      <c r="AV21" s="1364"/>
      <c r="AW21" s="1364"/>
    </row>
    <row r="22" customFormat="false" ht="15" hidden="false" customHeight="true" outlineLevel="0" collapsed="false">
      <c r="A22" s="1348" t="s">
        <v>548</v>
      </c>
      <c r="B22" s="1349" t="s">
        <v>21</v>
      </c>
      <c r="C22" s="1350"/>
      <c r="D22" s="1350"/>
      <c r="E22" s="1355"/>
      <c r="F22" s="1355"/>
      <c r="G22" s="1352" t="n">
        <f aca="false">SUBTOTAL(9,G23:G27)-IF(B22:B22="Работа с фондом",SUMIF(B23:B27,"      ограничение добычи (ОПЕК)",G23:G27),0)</f>
        <v>0</v>
      </c>
      <c r="H22" s="1353" t="n">
        <f aca="false">SUBTOTAL(9,H23:H27)-IF(B22:B22="Работа с фондом",SUMIF(B23:B27,"      ограничение добычи (ОПЕК)",H23:H27),0)</f>
        <v>0</v>
      </c>
      <c r="I22" s="1354" t="n">
        <f aca="false">SUBTOTAL(9,I23:I27)-IF(B22:B22="Работа с фондом",SUMIF(B23:B27,"      ограничение добычи (ОПЕК)",I23:I27),0)</f>
        <v>200</v>
      </c>
      <c r="J22" s="1355"/>
      <c r="K22" s="1353"/>
      <c r="L22" s="1356"/>
      <c r="M22" s="1355"/>
      <c r="N22" s="1355"/>
      <c r="O22" s="1374"/>
      <c r="P22" s="1352"/>
      <c r="Q22" s="1353" t="n">
        <f aca="false">SUBTOTAL(9,Q23:Q27)-IF(B22:B22="Работа с фондом",SUMIF(B23:B27,"      ограничение добычи (ОПЕК)",Q23:Q27),0)</f>
        <v>0</v>
      </c>
      <c r="R22" s="1356" t="n">
        <f aca="false">SUBTOTAL(9,R23:R27)-IF(B22:B22="Работа с фондом",SUMIF(B23:B27,"      ограничение добычи (ОПЕК)",R23:R27),0)</f>
        <v>3007</v>
      </c>
      <c r="S22" s="1375"/>
      <c r="T22" s="1376"/>
      <c r="U22" s="1377"/>
      <c r="V22" s="1377"/>
      <c r="W22" s="1358"/>
      <c r="Z22" s="1348" t="s">
        <v>548</v>
      </c>
      <c r="AA22" s="1349" t="s">
        <v>21</v>
      </c>
      <c r="AB22" s="1355"/>
      <c r="AC22" s="1355"/>
      <c r="AD22" s="1352" t="n">
        <f aca="false">SUBTOTAL(9,AD23:AD27)-IF(AA22:AA22="Работа с фондом",SUMIF(AA23:AA27,"      ограничение добычи (ОПЕК)",AD23:AD27),0)</f>
        <v>0</v>
      </c>
      <c r="AE22" s="1353" t="n">
        <f aca="false">SUBTOTAL(9,AE23:AE27)-IF(AA22:AA22="Работа с фондом",SUMIF(AA23:AA27,"      ограничение добычи (ОПЕК)",AE23:AE27),0)</f>
        <v>0</v>
      </c>
      <c r="AF22" s="1354" t="n">
        <f aca="false">SUBTOTAL(9,AF23:AF27)-IF(AA22:AA22="Работа с фондом",SUMIF(AA23:AA27,"      ограничение добычи (ОПЕК)",AF23:AF27),0)</f>
        <v>0</v>
      </c>
      <c r="AG22" s="1355"/>
      <c r="AH22" s="1353"/>
      <c r="AI22" s="1356"/>
      <c r="AJ22" s="1355"/>
      <c r="AK22" s="1355"/>
      <c r="AL22" s="1352"/>
      <c r="AM22" s="1353" t="n">
        <f aca="false">SUBTOTAL(9,AM23:AM27)-IF(AA22:AA22="Работа с фондом",SUMIF(AA23:AA27,"      ограничение добычи (ОПЕК)",AM23:AM27),0)</f>
        <v>0</v>
      </c>
      <c r="AN22" s="1356" t="n">
        <f aca="false">SUBTOTAL(9,AN23:AN27)-IF(AA22:AA22="Работа с фондом",SUMIF(AA23:AA27,"      ограничение добычи (ОПЕК)",AN23:AN27),0)</f>
        <v>0</v>
      </c>
      <c r="AO22" s="1375"/>
      <c r="AP22" s="1376"/>
      <c r="AQ22" s="1377"/>
      <c r="AR22" s="1377"/>
      <c r="AS22" s="1358"/>
      <c r="AU22" s="1359"/>
      <c r="AV22" s="1355"/>
      <c r="AW22" s="1355"/>
    </row>
    <row r="23" customFormat="false" ht="15" hidden="false" customHeight="true" outlineLevel="0" collapsed="false">
      <c r="A23" s="1360" t="s">
        <v>549</v>
      </c>
      <c r="B23" s="1361" t="s">
        <v>25</v>
      </c>
      <c r="C23" s="1362"/>
      <c r="D23" s="1362"/>
      <c r="E23" s="1364"/>
      <c r="F23" s="1364"/>
      <c r="G23" s="1365" t="n">
        <f aca="false">'02.24 ННГ без НГДП по датам'!DY136</f>
        <v>0</v>
      </c>
      <c r="H23" s="1366"/>
      <c r="I23" s="1367" t="n">
        <f aca="false">'02.24 ННГ без НГДП по датам'!DY137</f>
        <v>0</v>
      </c>
      <c r="J23" s="1364"/>
      <c r="K23" s="1366"/>
      <c r="L23" s="1368"/>
      <c r="M23" s="1364"/>
      <c r="N23" s="1364"/>
      <c r="O23" s="1370"/>
      <c r="P23" s="1365"/>
      <c r="Q23" s="1366"/>
      <c r="R23" s="1368" t="n">
        <f aca="false">'02.24 ННГ без НГДП по датам'!DY138</f>
        <v>0</v>
      </c>
      <c r="S23" s="1366"/>
      <c r="T23" s="1368"/>
      <c r="U23" s="1364"/>
      <c r="V23" s="1364"/>
      <c r="W23" s="1372"/>
      <c r="Z23" s="1360" t="s">
        <v>549</v>
      </c>
      <c r="AA23" s="1361" t="s">
        <v>25</v>
      </c>
      <c r="AB23" s="1364"/>
      <c r="AC23" s="1364"/>
      <c r="AD23" s="1365"/>
      <c r="AE23" s="1366"/>
      <c r="AF23" s="1367" t="n">
        <v>0</v>
      </c>
      <c r="AG23" s="1364"/>
      <c r="AH23" s="1366"/>
      <c r="AI23" s="1368"/>
      <c r="AJ23" s="1364"/>
      <c r="AK23" s="1364"/>
      <c r="AL23" s="1365"/>
      <c r="AM23" s="1366"/>
      <c r="AN23" s="1368" t="n">
        <v>0</v>
      </c>
      <c r="AO23" s="1366"/>
      <c r="AP23" s="1368"/>
      <c r="AQ23" s="1364"/>
      <c r="AR23" s="1364"/>
      <c r="AS23" s="1372"/>
      <c r="AU23" s="1373" t="n">
        <f aca="false">AD23-G23</f>
        <v>0</v>
      </c>
      <c r="AV23" s="1364" t="n">
        <f aca="false">AF23-I23</f>
        <v>0</v>
      </c>
      <c r="AW23" s="1364" t="n">
        <f aca="false">AN23-R23</f>
        <v>0</v>
      </c>
    </row>
    <row r="24" customFormat="false" ht="15" hidden="false" customHeight="true" outlineLevel="0" collapsed="false">
      <c r="A24" s="1360" t="s">
        <v>550</v>
      </c>
      <c r="B24" s="1984" t="s">
        <v>551</v>
      </c>
      <c r="C24" s="1985"/>
      <c r="D24" s="1985"/>
      <c r="E24" s="1986"/>
      <c r="F24" s="1986"/>
      <c r="G24" s="1987"/>
      <c r="H24" s="1988"/>
      <c r="I24" s="1989"/>
      <c r="J24" s="1986"/>
      <c r="K24" s="1988"/>
      <c r="L24" s="1990"/>
      <c r="M24" s="1986"/>
      <c r="N24" s="1986"/>
      <c r="O24" s="1991"/>
      <c r="P24" s="1987"/>
      <c r="Q24" s="1988"/>
      <c r="R24" s="1990"/>
      <c r="S24" s="1988"/>
      <c r="T24" s="1990"/>
      <c r="U24" s="1986"/>
      <c r="V24" s="1986"/>
      <c r="W24" s="1992"/>
      <c r="Z24" s="1360" t="s">
        <v>550</v>
      </c>
      <c r="AA24" s="1361" t="s">
        <v>551</v>
      </c>
      <c r="AB24" s="1364"/>
      <c r="AC24" s="1364"/>
      <c r="AD24" s="1365"/>
      <c r="AE24" s="1366"/>
      <c r="AF24" s="1367"/>
      <c r="AG24" s="1364"/>
      <c r="AH24" s="1366"/>
      <c r="AI24" s="1368"/>
      <c r="AJ24" s="1364"/>
      <c r="AK24" s="1364"/>
      <c r="AL24" s="1365"/>
      <c r="AM24" s="1366"/>
      <c r="AN24" s="1368"/>
      <c r="AO24" s="1366"/>
      <c r="AP24" s="1368"/>
      <c r="AQ24" s="1364"/>
      <c r="AR24" s="1364"/>
      <c r="AS24" s="1372"/>
      <c r="AU24" s="1373"/>
      <c r="AV24" s="1364"/>
      <c r="AW24" s="1364"/>
    </row>
    <row r="25" customFormat="false" ht="15" hidden="false" customHeight="true" outlineLevel="0" collapsed="false">
      <c r="A25" s="1360" t="s">
        <v>552</v>
      </c>
      <c r="B25" s="1361" t="s">
        <v>23</v>
      </c>
      <c r="C25" s="1362"/>
      <c r="D25" s="1362"/>
      <c r="E25" s="1364"/>
      <c r="F25" s="1364"/>
      <c r="G25" s="1365"/>
      <c r="H25" s="1366"/>
      <c r="I25" s="1367" t="n">
        <f aca="false">'02.24 ННГ без НГДП по датам'!DG137</f>
        <v>0</v>
      </c>
      <c r="J25" s="1364"/>
      <c r="K25" s="1366"/>
      <c r="L25" s="1368"/>
      <c r="M25" s="1364"/>
      <c r="N25" s="1364"/>
      <c r="O25" s="1370"/>
      <c r="P25" s="1365"/>
      <c r="Q25" s="1366"/>
      <c r="R25" s="1368" t="n">
        <f aca="false">'02.24 ННГ без НГДП по датам'!DG138</f>
        <v>0</v>
      </c>
      <c r="S25" s="1366"/>
      <c r="T25" s="1368"/>
      <c r="U25" s="1364"/>
      <c r="V25" s="1364"/>
      <c r="W25" s="1372"/>
      <c r="Z25" s="1360" t="s">
        <v>552</v>
      </c>
      <c r="AA25" s="1361" t="s">
        <v>23</v>
      </c>
      <c r="AB25" s="1364"/>
      <c r="AC25" s="1364"/>
      <c r="AD25" s="1365"/>
      <c r="AE25" s="1366"/>
      <c r="AF25" s="1367" t="n">
        <v>0</v>
      </c>
      <c r="AG25" s="1364"/>
      <c r="AH25" s="1366"/>
      <c r="AI25" s="1368"/>
      <c r="AJ25" s="1364"/>
      <c r="AK25" s="1364"/>
      <c r="AL25" s="1365"/>
      <c r="AM25" s="1366"/>
      <c r="AN25" s="1368" t="n">
        <v>0</v>
      </c>
      <c r="AO25" s="1366"/>
      <c r="AP25" s="1368"/>
      <c r="AQ25" s="1364"/>
      <c r="AR25" s="1364"/>
      <c r="AS25" s="1372"/>
      <c r="AU25" s="1373" t="n">
        <f aca="false">AD25-G25</f>
        <v>0</v>
      </c>
      <c r="AV25" s="1364" t="n">
        <f aca="false">AF25-I25</f>
        <v>0</v>
      </c>
      <c r="AW25" s="1364" t="n">
        <f aca="false">AN25-R25</f>
        <v>0</v>
      </c>
    </row>
    <row r="26" customFormat="false" ht="15.75" hidden="false" customHeight="true" outlineLevel="0" collapsed="false">
      <c r="A26" s="1360" t="s">
        <v>553</v>
      </c>
      <c r="B26" s="1361" t="s">
        <v>554</v>
      </c>
      <c r="C26" s="1362"/>
      <c r="D26" s="1378"/>
      <c r="E26" s="1364"/>
      <c r="F26" s="1364"/>
      <c r="G26" s="1365"/>
      <c r="H26" s="1366"/>
      <c r="I26" s="1367" t="n">
        <f aca="false">'02.24 ННГ без НГДП по датам'!FC137</f>
        <v>200</v>
      </c>
      <c r="J26" s="1364"/>
      <c r="K26" s="1366"/>
      <c r="L26" s="1368"/>
      <c r="M26" s="1364"/>
      <c r="N26" s="1364"/>
      <c r="O26" s="1370"/>
      <c r="P26" s="1365"/>
      <c r="Q26" s="1366"/>
      <c r="R26" s="1368" t="n">
        <f aca="false">'02.24 ННГ без НГДП по датам'!FC138</f>
        <v>3007</v>
      </c>
      <c r="S26" s="1366"/>
      <c r="T26" s="1368"/>
      <c r="U26" s="1364"/>
      <c r="V26" s="1364"/>
      <c r="W26" s="1372"/>
      <c r="Z26" s="1360" t="s">
        <v>553</v>
      </c>
      <c r="AA26" s="1361" t="s">
        <v>554</v>
      </c>
      <c r="AB26" s="1364"/>
      <c r="AC26" s="1364"/>
      <c r="AD26" s="1365"/>
      <c r="AE26" s="1366"/>
      <c r="AF26" s="1367"/>
      <c r="AG26" s="1364"/>
      <c r="AH26" s="1366"/>
      <c r="AI26" s="1368"/>
      <c r="AJ26" s="1364"/>
      <c r="AK26" s="1364"/>
      <c r="AL26" s="1365"/>
      <c r="AM26" s="1366"/>
      <c r="AN26" s="1368"/>
      <c r="AO26" s="1366"/>
      <c r="AP26" s="1368"/>
      <c r="AQ26" s="1364"/>
      <c r="AR26" s="1364"/>
      <c r="AS26" s="1372"/>
      <c r="AU26" s="1373" t="n">
        <f aca="false">AD26-G26</f>
        <v>0</v>
      </c>
      <c r="AV26" s="1364" t="n">
        <f aca="false">AF26-I26</f>
        <v>-200</v>
      </c>
      <c r="AW26" s="1364" t="n">
        <f aca="false">AN26-R26</f>
        <v>-3007</v>
      </c>
    </row>
    <row r="27" customFormat="false" ht="15" hidden="false" customHeight="true" outlineLevel="0" collapsed="false">
      <c r="A27" s="1360"/>
      <c r="B27" s="1361" t="s">
        <v>555</v>
      </c>
      <c r="C27" s="1362"/>
      <c r="D27" s="1362"/>
      <c r="E27" s="1364"/>
      <c r="F27" s="1364"/>
      <c r="G27" s="1365" t="n">
        <f aca="false">'02.24 ННГ без НГДП по датам'!FR136</f>
        <v>0</v>
      </c>
      <c r="H27" s="1366"/>
      <c r="I27" s="1367" t="n">
        <f aca="false">'02.24 ННГ без НГДП по датам'!FR137</f>
        <v>0</v>
      </c>
      <c r="J27" s="1364"/>
      <c r="K27" s="1366"/>
      <c r="L27" s="1368"/>
      <c r="M27" s="1364"/>
      <c r="N27" s="1364"/>
      <c r="O27" s="1370"/>
      <c r="P27" s="1365"/>
      <c r="Q27" s="1366"/>
      <c r="R27" s="1368" t="n">
        <f aca="false">'02.24 ННГ без НГДП по датам'!FR138</f>
        <v>0</v>
      </c>
      <c r="S27" s="1366"/>
      <c r="T27" s="1368"/>
      <c r="U27" s="1364"/>
      <c r="V27" s="1364"/>
      <c r="W27" s="1372"/>
      <c r="Z27" s="1360"/>
      <c r="AA27" s="1361" t="s">
        <v>555</v>
      </c>
      <c r="AB27" s="1364"/>
      <c r="AC27" s="1364"/>
      <c r="AD27" s="1365" t="n">
        <v>0</v>
      </c>
      <c r="AE27" s="1366"/>
      <c r="AF27" s="1367" t="n">
        <v>0</v>
      </c>
      <c r="AG27" s="1364"/>
      <c r="AH27" s="1366"/>
      <c r="AI27" s="1368"/>
      <c r="AJ27" s="1364"/>
      <c r="AK27" s="1364"/>
      <c r="AL27" s="1365"/>
      <c r="AM27" s="1366"/>
      <c r="AN27" s="1368" t="n">
        <v>0</v>
      </c>
      <c r="AO27" s="1366"/>
      <c r="AP27" s="1368"/>
      <c r="AQ27" s="1364"/>
      <c r="AR27" s="1364"/>
      <c r="AS27" s="1372"/>
      <c r="AU27" s="1373"/>
      <c r="AV27" s="1364"/>
      <c r="AW27" s="1364"/>
    </row>
    <row r="28" customFormat="false" ht="15" hidden="false" customHeight="true" outlineLevel="0" collapsed="false">
      <c r="A28" s="1379" t="s">
        <v>556</v>
      </c>
      <c r="B28" s="1380" t="s">
        <v>102</v>
      </c>
      <c r="C28" s="1381"/>
      <c r="D28" s="1381"/>
      <c r="E28" s="1382"/>
      <c r="F28" s="1382"/>
      <c r="G28" s="1383" t="n">
        <v>0</v>
      </c>
      <c r="H28" s="1384" t="n">
        <v>0</v>
      </c>
      <c r="I28" s="1385" t="n">
        <f aca="false">IF('02.24 ННГ без НГДП по датам'!JP136-'02.24 ННГ без НГДП по датам'!JP4&lt;0,-('02.24 ННГ без НГДП по датам'!JP136-'02.24 ННГ без НГДП по датам'!JP4),0)</f>
        <v>0</v>
      </c>
      <c r="J28" s="1382" t="n">
        <v>0</v>
      </c>
      <c r="K28" s="1384" t="n">
        <v>0</v>
      </c>
      <c r="L28" s="1386" t="n">
        <v>0</v>
      </c>
      <c r="M28" s="1387"/>
      <c r="N28" s="1382"/>
      <c r="O28" s="1388"/>
      <c r="P28" s="1383"/>
      <c r="Q28" s="1384" t="n">
        <v>0</v>
      </c>
      <c r="R28" s="1386" t="n">
        <f aca="false">IF('02.24 ННГ без НГДП по датам'!ID138-'02.24 ННГ без НГДП по датам'!GX138&gt;0,0,-('02.24 ННГ без НГДП по датам'!ID138-'02.24 ННГ без НГДП по датам'!GX138))</f>
        <v>0</v>
      </c>
      <c r="S28" s="1384" t="n">
        <v>0</v>
      </c>
      <c r="T28" s="1386" t="n">
        <v>0</v>
      </c>
      <c r="U28" s="1382"/>
      <c r="V28" s="1382"/>
      <c r="W28" s="1389"/>
      <c r="Z28" s="1379" t="s">
        <v>556</v>
      </c>
      <c r="AA28" s="1380" t="s">
        <v>102</v>
      </c>
      <c r="AB28" s="1382"/>
      <c r="AC28" s="1382"/>
      <c r="AD28" s="1383" t="n">
        <v>0</v>
      </c>
      <c r="AE28" s="1384" t="n">
        <v>0</v>
      </c>
      <c r="AF28" s="1385" t="n">
        <v>0</v>
      </c>
      <c r="AG28" s="1382" t="n">
        <v>0</v>
      </c>
      <c r="AH28" s="1384" t="n">
        <v>0</v>
      </c>
      <c r="AI28" s="1386" t="n">
        <v>0</v>
      </c>
      <c r="AJ28" s="1387"/>
      <c r="AK28" s="1382"/>
      <c r="AL28" s="1383"/>
      <c r="AM28" s="1384" t="n">
        <v>0</v>
      </c>
      <c r="AN28" s="1386" t="n">
        <v>0</v>
      </c>
      <c r="AO28" s="1384" t="n">
        <v>0</v>
      </c>
      <c r="AP28" s="1386" t="n">
        <v>0</v>
      </c>
      <c r="AQ28" s="1382"/>
      <c r="AR28" s="1382"/>
      <c r="AS28" s="1389"/>
      <c r="AU28" s="1390"/>
      <c r="AV28" s="1382"/>
      <c r="AW28" s="1382"/>
    </row>
    <row r="29" customFormat="false" ht="15" hidden="false" customHeight="true" outlineLevel="0" collapsed="false">
      <c r="A29" s="1379" t="s">
        <v>557</v>
      </c>
      <c r="B29" s="1380" t="s">
        <v>558</v>
      </c>
      <c r="C29" s="1381"/>
      <c r="D29" s="1381"/>
      <c r="E29" s="1391"/>
      <c r="F29" s="1391"/>
      <c r="G29" s="1392"/>
      <c r="H29" s="1391"/>
      <c r="I29" s="1393" t="n">
        <f aca="false">'02.24 ННГ без НГДП по датам'!HB134</f>
        <v>0</v>
      </c>
      <c r="J29" s="1391"/>
      <c r="K29" s="1391"/>
      <c r="L29" s="1391"/>
      <c r="M29" s="1391"/>
      <c r="N29" s="1391"/>
      <c r="O29" s="1394"/>
      <c r="P29" s="1392"/>
      <c r="Q29" s="1375"/>
      <c r="R29" s="1376" t="n">
        <f aca="false">'02.24 ННГ без НГДП по датам'!HC138</f>
        <v>0</v>
      </c>
      <c r="S29" s="1375"/>
      <c r="T29" s="1376"/>
      <c r="U29" s="1377"/>
      <c r="V29" s="1377"/>
      <c r="W29" s="1358"/>
      <c r="Z29" s="1379" t="s">
        <v>557</v>
      </c>
      <c r="AA29" s="1380" t="s">
        <v>558</v>
      </c>
      <c r="AB29" s="1391"/>
      <c r="AC29" s="1391"/>
      <c r="AD29" s="1392"/>
      <c r="AE29" s="1391"/>
      <c r="AF29" s="1395"/>
      <c r="AG29" s="1391"/>
      <c r="AH29" s="1391"/>
      <c r="AI29" s="1391"/>
      <c r="AJ29" s="1391"/>
      <c r="AK29" s="1391"/>
      <c r="AL29" s="1392"/>
      <c r="AM29" s="1375"/>
      <c r="AN29" s="1376"/>
      <c r="AO29" s="1375"/>
      <c r="AP29" s="1376"/>
      <c r="AQ29" s="1377"/>
      <c r="AR29" s="1377"/>
      <c r="AS29" s="1358"/>
      <c r="AU29" s="1396" t="n">
        <f aca="false">AD29-G29</f>
        <v>0</v>
      </c>
      <c r="AV29" s="1391" t="n">
        <f aca="false">AF29-I29</f>
        <v>0</v>
      </c>
      <c r="AW29" s="1391" t="n">
        <f aca="false">AN29-R29</f>
        <v>0</v>
      </c>
    </row>
    <row r="30" customFormat="false" ht="15" hidden="false" customHeight="true" outlineLevel="0" collapsed="false">
      <c r="A30" s="1397"/>
      <c r="B30" s="1398"/>
      <c r="C30" s="1399"/>
      <c r="D30" s="1399"/>
      <c r="E30" s="1400"/>
      <c r="F30" s="1400"/>
      <c r="G30" s="1401"/>
      <c r="H30" s="1402"/>
      <c r="I30" s="1403"/>
      <c r="J30" s="1402"/>
      <c r="K30" s="1402"/>
      <c r="L30" s="1402"/>
      <c r="M30" s="1402"/>
      <c r="N30" s="1402"/>
      <c r="O30" s="1404"/>
      <c r="P30" s="1401"/>
      <c r="Q30" s="1402"/>
      <c r="R30" s="1402"/>
      <c r="S30" s="1402"/>
      <c r="T30" s="1402"/>
      <c r="U30" s="1402"/>
      <c r="V30" s="1402"/>
      <c r="W30" s="1401"/>
      <c r="Z30" s="1397"/>
      <c r="AA30" s="1398"/>
      <c r="AB30" s="1400"/>
      <c r="AC30" s="1400"/>
      <c r="AD30" s="1401"/>
      <c r="AE30" s="1402"/>
      <c r="AF30" s="1403"/>
      <c r="AG30" s="1402"/>
      <c r="AH30" s="1402"/>
      <c r="AI30" s="1402"/>
      <c r="AJ30" s="1402"/>
      <c r="AK30" s="1402"/>
      <c r="AL30" s="1401"/>
      <c r="AM30" s="1402"/>
      <c r="AN30" s="1402"/>
      <c r="AO30" s="1402"/>
      <c r="AP30" s="1402"/>
      <c r="AQ30" s="1402"/>
      <c r="AR30" s="1402"/>
      <c r="AS30" s="1401"/>
      <c r="AU30" s="1405"/>
      <c r="AV30" s="1400"/>
      <c r="AW30" s="1400"/>
    </row>
    <row r="31" customFormat="false" ht="15.75" hidden="false" customHeight="true" outlineLevel="0" collapsed="false">
      <c r="A31" s="1302"/>
      <c r="B31" s="1302"/>
      <c r="C31" s="1406"/>
      <c r="D31" s="1406"/>
      <c r="E31" s="1302"/>
      <c r="F31" s="1302"/>
      <c r="G31" s="1302"/>
      <c r="H31" s="1302"/>
      <c r="I31" s="1407"/>
      <c r="J31" s="1302"/>
      <c r="K31" s="1302"/>
      <c r="L31" s="1302"/>
      <c r="M31" s="1302"/>
      <c r="N31" s="1302"/>
      <c r="O31" s="1408"/>
      <c r="P31" s="1302"/>
      <c r="Q31" s="1302"/>
      <c r="R31" s="1302"/>
      <c r="S31" s="1302"/>
      <c r="T31" s="1302"/>
      <c r="U31" s="1302"/>
      <c r="V31" s="1302"/>
      <c r="W31" s="1302"/>
      <c r="Z31" s="1302"/>
      <c r="AA31" s="1302"/>
      <c r="AB31" s="1302"/>
      <c r="AC31" s="1302"/>
      <c r="AD31" s="1302"/>
      <c r="AE31" s="1302"/>
      <c r="AF31" s="1407"/>
      <c r="AG31" s="1302"/>
      <c r="AH31" s="1302"/>
      <c r="AI31" s="1302"/>
      <c r="AJ31" s="1302"/>
      <c r="AK31" s="1302"/>
      <c r="AL31" s="1302"/>
      <c r="AM31" s="1302"/>
      <c r="AN31" s="1302"/>
      <c r="AO31" s="1302"/>
      <c r="AP31" s="1302"/>
      <c r="AQ31" s="1302"/>
      <c r="AR31" s="1302"/>
      <c r="AS31" s="1302"/>
      <c r="AU31" s="1409"/>
      <c r="AV31" s="1302"/>
      <c r="AW31" s="1410"/>
    </row>
    <row r="32" customFormat="false" ht="15.75" hidden="false" customHeight="true" outlineLevel="0" collapsed="false">
      <c r="A32" s="1411" t="n">
        <v>3</v>
      </c>
      <c r="B32" s="1412" t="s">
        <v>559</v>
      </c>
      <c r="C32" s="1413"/>
      <c r="D32" s="1413"/>
      <c r="E32" s="1414"/>
      <c r="F32" s="1414"/>
      <c r="G32" s="1415" t="n">
        <f aca="false">SUMIF(B33:B58,"Падение по базовому фонду, ГТМ",G33:G58)+SUMIF(B33:B58,"От технологических причин, в т.ч:",G33:G58)</f>
        <v>290</v>
      </c>
      <c r="H32" s="1416" t="n">
        <f aca="false">SUMIF(B33:B58,"Падение по базовому фонду, ГТМ",H33:H58)+SUMIF(B33:B58,"От технологических причин, в т.ч:",H33:H58)</f>
        <v>0</v>
      </c>
      <c r="I32" s="1417" t="n">
        <f aca="false">SUMIF(B33:B58,"Падение по базовому фонду, ГТМ",I33:I58)+SUMIF(B33:B58,"От технологических причин, в т.ч:",I33:I58)</f>
        <v>1327.67</v>
      </c>
      <c r="J32" s="1418"/>
      <c r="K32" s="1416"/>
      <c r="L32" s="1419"/>
      <c r="M32" s="1420"/>
      <c r="N32" s="1418"/>
      <c r="O32" s="1421"/>
      <c r="P32" s="1422"/>
      <c r="Q32" s="1416" t="n">
        <f aca="false">SUMIF(B33:B60,"Падение по базовому фонду, ГТМ",Q33:Q60)+SUMIF(B33:B60,"От технологических причин, в т.ч:",Q33:Q60)</f>
        <v>0</v>
      </c>
      <c r="R32" s="1419" t="n">
        <f aca="false">SUMIF(B33:B60,"Падение по базовому фонду, ГТМ",R33:R60)+SUMIF(B33:B60,"От технологических причин, в т.ч:",R33:R60)</f>
        <v>19571.95</v>
      </c>
      <c r="S32" s="1423"/>
      <c r="T32" s="1424"/>
      <c r="U32" s="1425"/>
      <c r="V32" s="1426"/>
      <c r="W32" s="1427"/>
      <c r="Z32" s="1411" t="n">
        <v>3</v>
      </c>
      <c r="AA32" s="1412" t="s">
        <v>559</v>
      </c>
      <c r="AB32" s="1414"/>
      <c r="AC32" s="1414"/>
      <c r="AD32" s="1415" t="n">
        <f aca="false">SUMIF(AA33:AA58,"Падение по базовому фонду, ГТМ",AD33:AD58)+SUMIF(AA33:AA58,"От технологических причин, в т.ч:",AD33:AD58)</f>
        <v>0</v>
      </c>
      <c r="AE32" s="1416" t="n">
        <f aca="false">SUMIF(AA33:AA58,"Падение по базовому фонду, ГТМ",AE33:AE58)+SUMIF(AA33:AA58,"От технологических причин, в т.ч:",AE33:AE58)</f>
        <v>0</v>
      </c>
      <c r="AF32" s="1417" t="n">
        <f aca="false">SUMIF(AA33:AA58,"Падение по базовому фонду, ГТМ",AF33:AF58)+SUMIF(AA33:AA58,"От технологических причин, в т.ч:",AF33:AF58)</f>
        <v>0</v>
      </c>
      <c r="AG32" s="1418"/>
      <c r="AH32" s="1416"/>
      <c r="AI32" s="1419"/>
      <c r="AJ32" s="1420"/>
      <c r="AK32" s="1418"/>
      <c r="AL32" s="1422"/>
      <c r="AM32" s="1416" t="n">
        <f aca="false">SUMIF(AA33:AA60,"Падение по базовому фонду, ГТМ",AM33:AM60)+SUMIF(AA33:AA60,"От технологических причин, в т.ч:",AM33:AM60)</f>
        <v>0</v>
      </c>
      <c r="AN32" s="1419" t="n">
        <f aca="false">SUMIF(AA33:AA60,"Падение по базовому фонду, ГТМ",AN33:AN60)+SUMIF(AA33:AA60,"От технологических причин, в т.ч:",AN33:AN60)</f>
        <v>0</v>
      </c>
      <c r="AO32" s="1423"/>
      <c r="AP32" s="1424"/>
      <c r="AQ32" s="1425"/>
      <c r="AR32" s="1426"/>
      <c r="AS32" s="1427"/>
      <c r="AU32" s="1428" t="n">
        <f aca="false">AD32-G32</f>
        <v>-290</v>
      </c>
      <c r="AV32" s="1414" t="n">
        <f aca="false">AF32-I32</f>
        <v>-1327.67</v>
      </c>
      <c r="AW32" s="1414" t="n">
        <f aca="false">AN32-R32</f>
        <v>-19571.95</v>
      </c>
    </row>
    <row r="33" customFormat="false" ht="15" hidden="false" customHeight="true" outlineLevel="0" collapsed="false">
      <c r="A33" s="1348" t="s">
        <v>560</v>
      </c>
      <c r="B33" s="1349" t="s">
        <v>561</v>
      </c>
      <c r="C33" s="1350"/>
      <c r="D33" s="1350"/>
      <c r="E33" s="1391"/>
      <c r="F33" s="1391"/>
      <c r="G33" s="1429"/>
      <c r="H33" s="1353" t="n">
        <f aca="false">SUBTOTAL(9,H34:H41)</f>
        <v>0</v>
      </c>
      <c r="I33" s="1354" t="n">
        <f aca="false">SUBTOTAL(9,I34:I41)</f>
        <v>1102.87</v>
      </c>
      <c r="J33" s="1430"/>
      <c r="K33" s="1353"/>
      <c r="L33" s="1356"/>
      <c r="M33" s="1430"/>
      <c r="N33" s="1355"/>
      <c r="O33" s="1374"/>
      <c r="P33" s="1429"/>
      <c r="Q33" s="1353" t="n">
        <f aca="false">SUBTOTAL(9,Q34:Q41)</f>
        <v>0</v>
      </c>
      <c r="R33" s="1356" t="n">
        <f aca="false">SUBTOTAL(9,R34:R41)</f>
        <v>16543.05</v>
      </c>
      <c r="S33" s="1375"/>
      <c r="T33" s="1376"/>
      <c r="U33" s="1377"/>
      <c r="V33" s="1431"/>
      <c r="W33" s="1358"/>
      <c r="Z33" s="1348" t="s">
        <v>560</v>
      </c>
      <c r="AA33" s="1349" t="s">
        <v>561</v>
      </c>
      <c r="AB33" s="1391"/>
      <c r="AC33" s="1391"/>
      <c r="AD33" s="1429"/>
      <c r="AE33" s="1353" t="n">
        <f aca="false">SUBTOTAL(9,AE34:AE41)</f>
        <v>0</v>
      </c>
      <c r="AF33" s="1354" t="n">
        <f aca="false">SUBTOTAL(9,AF34:AF41)</f>
        <v>0</v>
      </c>
      <c r="AG33" s="1430"/>
      <c r="AH33" s="1353"/>
      <c r="AI33" s="1356"/>
      <c r="AJ33" s="1430"/>
      <c r="AK33" s="1355"/>
      <c r="AL33" s="1429"/>
      <c r="AM33" s="1353" t="n">
        <f aca="false">SUBTOTAL(9,AM34:AM41)</f>
        <v>0</v>
      </c>
      <c r="AN33" s="1356" t="n">
        <f aca="false">SUBTOTAL(9,AN34:AN41)</f>
        <v>0</v>
      </c>
      <c r="AO33" s="1375"/>
      <c r="AP33" s="1376"/>
      <c r="AQ33" s="1377"/>
      <c r="AR33" s="1431"/>
      <c r="AS33" s="1358"/>
      <c r="AU33" s="1396" t="n">
        <f aca="false">AD33-G33</f>
        <v>0</v>
      </c>
      <c r="AV33" s="1391" t="n">
        <f aca="false">AF33-I33</f>
        <v>-1102.87</v>
      </c>
      <c r="AW33" s="1391" t="n">
        <f aca="false">AN33-R33</f>
        <v>-16543.05</v>
      </c>
    </row>
    <row r="34" customFormat="false" ht="15" hidden="false" customHeight="true" outlineLevel="0" collapsed="false">
      <c r="A34" s="1360" t="s">
        <v>562</v>
      </c>
      <c r="B34" s="1361" t="s">
        <v>563</v>
      </c>
      <c r="C34" s="1362" t="n">
        <f aca="false">SUM(C35:C36)</f>
        <v>0</v>
      </c>
      <c r="D34" s="1362" t="n">
        <f aca="false">SUM(D35:D36)</f>
        <v>0</v>
      </c>
      <c r="E34" s="1432"/>
      <c r="F34" s="1432"/>
      <c r="G34" s="1433" t="n">
        <f aca="false">SUM(G35:G36)</f>
        <v>0</v>
      </c>
      <c r="H34" s="1434" t="n">
        <f aca="false">SUBTOTAL(9,H35:H36)</f>
        <v>0</v>
      </c>
      <c r="I34" s="1435" t="n">
        <f aca="false">SUBTOTAL(9,I35:I36)</f>
        <v>1102.87</v>
      </c>
      <c r="J34" s="1436"/>
      <c r="K34" s="1434"/>
      <c r="L34" s="1437"/>
      <c r="M34" s="1436"/>
      <c r="N34" s="1438"/>
      <c r="O34" s="1439" t="n">
        <f aca="false">SUM(O35:O36)</f>
        <v>0</v>
      </c>
      <c r="P34" s="1433"/>
      <c r="Q34" s="1434" t="n">
        <f aca="false">SUBTOTAL(9,Q35:Q36)</f>
        <v>0</v>
      </c>
      <c r="R34" s="1437" t="n">
        <f aca="false">SUBTOTAL(9,R35:R36)</f>
        <v>16543.05</v>
      </c>
      <c r="S34" s="1440"/>
      <c r="T34" s="1441"/>
      <c r="U34" s="1442"/>
      <c r="V34" s="1443"/>
      <c r="W34" s="1444"/>
      <c r="Z34" s="1360" t="s">
        <v>562</v>
      </c>
      <c r="AA34" s="1361" t="s">
        <v>563</v>
      </c>
      <c r="AB34" s="1432"/>
      <c r="AC34" s="1432"/>
      <c r="AD34" s="1433"/>
      <c r="AE34" s="1434" t="n">
        <f aca="false">SUBTOTAL(9,AE35:AE36)</f>
        <v>0</v>
      </c>
      <c r="AF34" s="1435" t="n">
        <f aca="false">SUBTOTAL(9,AF35:AF36)</f>
        <v>0</v>
      </c>
      <c r="AG34" s="1436"/>
      <c r="AH34" s="1434"/>
      <c r="AI34" s="1437"/>
      <c r="AJ34" s="1436"/>
      <c r="AK34" s="1438"/>
      <c r="AL34" s="1433"/>
      <c r="AM34" s="1434" t="n">
        <f aca="false">SUBTOTAL(9,AM35:AM36)</f>
        <v>0</v>
      </c>
      <c r="AN34" s="1437" t="n">
        <f aca="false">SUBTOTAL(9,AN35:AN36)</f>
        <v>0</v>
      </c>
      <c r="AO34" s="1440"/>
      <c r="AP34" s="1441"/>
      <c r="AQ34" s="1442"/>
      <c r="AR34" s="1443"/>
      <c r="AS34" s="1444"/>
      <c r="AU34" s="1445"/>
      <c r="AV34" s="1432"/>
      <c r="AW34" s="1432"/>
    </row>
    <row r="35" customFormat="false" ht="15" hidden="false" customHeight="true" outlineLevel="0" collapsed="false">
      <c r="A35" s="1360" t="s">
        <v>564</v>
      </c>
      <c r="B35" s="1446" t="s">
        <v>565</v>
      </c>
      <c r="C35" s="1447"/>
      <c r="D35" s="1363"/>
      <c r="E35" s="1432"/>
      <c r="F35" s="1448"/>
      <c r="G35" s="1449" t="n">
        <v>18</v>
      </c>
      <c r="H35" s="1366" t="n">
        <v>0</v>
      </c>
      <c r="I35" s="1367" t="n">
        <f aca="false">'02.24 ННГ без НГДП по датам'!HF136</f>
        <v>1102.87</v>
      </c>
      <c r="J35" s="1432"/>
      <c r="K35" s="1366"/>
      <c r="L35" s="1368"/>
      <c r="M35" s="1432"/>
      <c r="N35" s="1369"/>
      <c r="O35" s="1370" t="n">
        <f aca="false">(C35+C35*A62)/2*A62</f>
        <v>0</v>
      </c>
      <c r="P35" s="1449"/>
      <c r="Q35" s="1366" t="n">
        <v>0</v>
      </c>
      <c r="R35" s="1368" t="n">
        <f aca="false">'02.24 ННГ без НГДП по датам'!HF138</f>
        <v>16543.05</v>
      </c>
      <c r="S35" s="1366"/>
      <c r="T35" s="1368"/>
      <c r="U35" s="1364"/>
      <c r="V35" s="1369"/>
      <c r="W35" s="1372"/>
      <c r="Z35" s="1360" t="s">
        <v>564</v>
      </c>
      <c r="AA35" s="1446" t="s">
        <v>565</v>
      </c>
      <c r="AB35" s="1432"/>
      <c r="AC35" s="1448"/>
      <c r="AD35" s="1450"/>
      <c r="AE35" s="1366" t="n">
        <v>0</v>
      </c>
      <c r="AF35" s="1367"/>
      <c r="AG35" s="1432"/>
      <c r="AH35" s="1366"/>
      <c r="AI35" s="1368"/>
      <c r="AJ35" s="1432"/>
      <c r="AK35" s="1369"/>
      <c r="AL35" s="1449"/>
      <c r="AM35" s="1366" t="n">
        <v>0</v>
      </c>
      <c r="AN35" s="1368"/>
      <c r="AO35" s="1366"/>
      <c r="AP35" s="1368"/>
      <c r="AQ35" s="1364"/>
      <c r="AR35" s="1369"/>
      <c r="AS35" s="1372"/>
      <c r="AU35" s="1445" t="n">
        <f aca="false">AD35-G35</f>
        <v>-18</v>
      </c>
      <c r="AV35" s="1448" t="n">
        <f aca="false">AF35-I35</f>
        <v>-1102.87</v>
      </c>
      <c r="AW35" s="1432" t="n">
        <f aca="false">AN35-R35</f>
        <v>-16543.05</v>
      </c>
    </row>
    <row r="36" customFormat="false" ht="15" hidden="false" customHeight="true" outlineLevel="0" collapsed="false">
      <c r="A36" s="1360" t="s">
        <v>566</v>
      </c>
      <c r="B36" s="1446" t="s">
        <v>567</v>
      </c>
      <c r="C36" s="1447"/>
      <c r="D36" s="1363"/>
      <c r="E36" s="1432"/>
      <c r="F36" s="1432"/>
      <c r="G36" s="1449" t="n">
        <f aca="false">'02.24 ННГ без НГДП по датам'!HF3-'02.24 ННГ без НГДП'!G35</f>
        <v>-18</v>
      </c>
      <c r="H36" s="1366" t="n">
        <v>0</v>
      </c>
      <c r="I36" s="1367" t="n">
        <v>0</v>
      </c>
      <c r="J36" s="1432"/>
      <c r="K36" s="1366"/>
      <c r="L36" s="1368"/>
      <c r="M36" s="1432"/>
      <c r="N36" s="1364"/>
      <c r="O36" s="1370" t="n">
        <f aca="false">(C36+C36*A62)/2*A62</f>
        <v>0</v>
      </c>
      <c r="P36" s="1449"/>
      <c r="Q36" s="1366" t="n">
        <v>0</v>
      </c>
      <c r="R36" s="1368" t="n">
        <v>0</v>
      </c>
      <c r="S36" s="1366"/>
      <c r="T36" s="1368"/>
      <c r="U36" s="1364"/>
      <c r="V36" s="1364"/>
      <c r="W36" s="1372"/>
      <c r="Z36" s="1360" t="s">
        <v>566</v>
      </c>
      <c r="AA36" s="1446" t="s">
        <v>567</v>
      </c>
      <c r="AB36" s="1432"/>
      <c r="AC36" s="1432"/>
      <c r="AD36" s="1449"/>
      <c r="AE36" s="1366" t="n">
        <v>0</v>
      </c>
      <c r="AF36" s="1367" t="n">
        <v>0</v>
      </c>
      <c r="AG36" s="1432"/>
      <c r="AH36" s="1366"/>
      <c r="AI36" s="1368"/>
      <c r="AJ36" s="1432"/>
      <c r="AK36" s="1364"/>
      <c r="AL36" s="1449"/>
      <c r="AM36" s="1366" t="n">
        <v>0</v>
      </c>
      <c r="AN36" s="1368" t="n">
        <v>0</v>
      </c>
      <c r="AO36" s="1366"/>
      <c r="AP36" s="1368"/>
      <c r="AQ36" s="1364"/>
      <c r="AR36" s="1364"/>
      <c r="AS36" s="1372"/>
      <c r="AU36" s="1445"/>
      <c r="AV36" s="1432"/>
      <c r="AW36" s="1432"/>
    </row>
    <row r="37" customFormat="false" ht="15" hidden="false" customHeight="true" outlineLevel="0" collapsed="false">
      <c r="A37" s="1360" t="s">
        <v>568</v>
      </c>
      <c r="B37" s="1361" t="s">
        <v>569</v>
      </c>
      <c r="C37" s="1362"/>
      <c r="D37" s="1362"/>
      <c r="E37" s="1432"/>
      <c r="F37" s="1432"/>
      <c r="G37" s="1451"/>
      <c r="H37" s="1440" t="n">
        <v>0</v>
      </c>
      <c r="I37" s="1452" t="n">
        <v>0</v>
      </c>
      <c r="J37" s="1453"/>
      <c r="K37" s="1440"/>
      <c r="L37" s="1441"/>
      <c r="M37" s="1453"/>
      <c r="N37" s="1442"/>
      <c r="O37" s="1454"/>
      <c r="P37" s="1451"/>
      <c r="Q37" s="1440" t="n">
        <v>0</v>
      </c>
      <c r="R37" s="1441" t="n">
        <v>0</v>
      </c>
      <c r="S37" s="1440"/>
      <c r="T37" s="1441"/>
      <c r="U37" s="1442"/>
      <c r="V37" s="1442"/>
      <c r="W37" s="1444"/>
      <c r="Z37" s="1360" t="s">
        <v>568</v>
      </c>
      <c r="AA37" s="1361" t="s">
        <v>569</v>
      </c>
      <c r="AB37" s="1432"/>
      <c r="AC37" s="1432"/>
      <c r="AD37" s="1451"/>
      <c r="AE37" s="1440" t="n">
        <v>0</v>
      </c>
      <c r="AF37" s="1452" t="n">
        <v>0</v>
      </c>
      <c r="AG37" s="1453"/>
      <c r="AH37" s="1440"/>
      <c r="AI37" s="1441"/>
      <c r="AJ37" s="1453"/>
      <c r="AK37" s="1442"/>
      <c r="AL37" s="1451"/>
      <c r="AM37" s="1440" t="n">
        <v>0</v>
      </c>
      <c r="AN37" s="1441" t="n">
        <v>0</v>
      </c>
      <c r="AO37" s="1440"/>
      <c r="AP37" s="1441"/>
      <c r="AQ37" s="1442"/>
      <c r="AR37" s="1442"/>
      <c r="AS37" s="1444"/>
      <c r="AU37" s="1445"/>
      <c r="AV37" s="1432"/>
      <c r="AW37" s="1432"/>
    </row>
    <row r="38" customFormat="false" ht="15" hidden="false" customHeight="true" outlineLevel="0" collapsed="false">
      <c r="A38" s="1360" t="s">
        <v>570</v>
      </c>
      <c r="B38" s="1446" t="s">
        <v>571</v>
      </c>
      <c r="C38" s="1362"/>
      <c r="D38" s="1362"/>
      <c r="E38" s="1432"/>
      <c r="F38" s="1432"/>
      <c r="G38" s="1449"/>
      <c r="H38" s="1434" t="n">
        <f aca="false">SUBTOTAL(9,H39:H40)</f>
        <v>0</v>
      </c>
      <c r="I38" s="1435" t="n">
        <f aca="false">SUBTOTAL(9,I39:I40)</f>
        <v>0</v>
      </c>
      <c r="J38" s="1436"/>
      <c r="K38" s="1434"/>
      <c r="L38" s="1437"/>
      <c r="M38" s="1436"/>
      <c r="N38" s="1438"/>
      <c r="O38" s="1439"/>
      <c r="P38" s="1433"/>
      <c r="Q38" s="1434" t="n">
        <f aca="false">SUBTOTAL(9,Q39:Q40)</f>
        <v>0</v>
      </c>
      <c r="R38" s="1437" t="n">
        <f aca="false">SUBTOTAL(9,R39:R40)</f>
        <v>0</v>
      </c>
      <c r="S38" s="1366"/>
      <c r="T38" s="1368"/>
      <c r="U38" s="1364"/>
      <c r="V38" s="1364"/>
      <c r="W38" s="1372"/>
      <c r="Z38" s="1360" t="s">
        <v>570</v>
      </c>
      <c r="AA38" s="1446" t="s">
        <v>571</v>
      </c>
      <c r="AB38" s="1432"/>
      <c r="AC38" s="1432"/>
      <c r="AD38" s="1449"/>
      <c r="AE38" s="1434" t="n">
        <f aca="false">SUBTOTAL(9,AE39:AE40)</f>
        <v>0</v>
      </c>
      <c r="AF38" s="1435" t="n">
        <f aca="false">SUBTOTAL(9,AF39:AF40)</f>
        <v>0</v>
      </c>
      <c r="AG38" s="1436"/>
      <c r="AH38" s="1434"/>
      <c r="AI38" s="1437"/>
      <c r="AJ38" s="1436"/>
      <c r="AK38" s="1438"/>
      <c r="AL38" s="1433"/>
      <c r="AM38" s="1434" t="n">
        <f aca="false">SUBTOTAL(9,AM39:AM40)</f>
        <v>0</v>
      </c>
      <c r="AN38" s="1437" t="n">
        <f aca="false">SUBTOTAL(9,AN39:AN40)</f>
        <v>0</v>
      </c>
      <c r="AO38" s="1366"/>
      <c r="AP38" s="1368"/>
      <c r="AQ38" s="1364"/>
      <c r="AR38" s="1364"/>
      <c r="AS38" s="1372"/>
      <c r="AU38" s="1445"/>
      <c r="AV38" s="1432"/>
      <c r="AW38" s="1432"/>
    </row>
    <row r="39" customFormat="false" ht="15" hidden="false" customHeight="true" outlineLevel="0" collapsed="false">
      <c r="A39" s="1360" t="s">
        <v>572</v>
      </c>
      <c r="B39" s="1446" t="s">
        <v>573</v>
      </c>
      <c r="C39" s="1362"/>
      <c r="D39" s="1362"/>
      <c r="E39" s="1432"/>
      <c r="F39" s="1432"/>
      <c r="G39" s="1449"/>
      <c r="H39" s="1366"/>
      <c r="I39" s="1367"/>
      <c r="J39" s="1432"/>
      <c r="K39" s="1366"/>
      <c r="L39" s="1368"/>
      <c r="M39" s="1432"/>
      <c r="N39" s="1364"/>
      <c r="O39" s="1370"/>
      <c r="P39" s="1449"/>
      <c r="Q39" s="1366"/>
      <c r="R39" s="1368"/>
      <c r="S39" s="1366"/>
      <c r="T39" s="1368"/>
      <c r="U39" s="1364"/>
      <c r="V39" s="1364"/>
      <c r="W39" s="1372"/>
      <c r="Z39" s="1360" t="s">
        <v>572</v>
      </c>
      <c r="AA39" s="1446" t="s">
        <v>573</v>
      </c>
      <c r="AB39" s="1432"/>
      <c r="AC39" s="1432"/>
      <c r="AD39" s="1449"/>
      <c r="AE39" s="1366"/>
      <c r="AF39" s="1367"/>
      <c r="AG39" s="1432"/>
      <c r="AH39" s="1366"/>
      <c r="AI39" s="1368"/>
      <c r="AJ39" s="1432"/>
      <c r="AK39" s="1364"/>
      <c r="AL39" s="1449"/>
      <c r="AM39" s="1366"/>
      <c r="AN39" s="1368"/>
      <c r="AO39" s="1366"/>
      <c r="AP39" s="1368"/>
      <c r="AQ39" s="1364"/>
      <c r="AR39" s="1364"/>
      <c r="AS39" s="1372"/>
      <c r="AU39" s="1445"/>
      <c r="AV39" s="1432"/>
      <c r="AW39" s="1432"/>
    </row>
    <row r="40" customFormat="false" ht="15" hidden="false" customHeight="true" outlineLevel="0" collapsed="false">
      <c r="A40" s="1360" t="s">
        <v>574</v>
      </c>
      <c r="B40" s="1361" t="s">
        <v>575</v>
      </c>
      <c r="C40" s="1362"/>
      <c r="D40" s="1362"/>
      <c r="E40" s="1432"/>
      <c r="F40" s="1432"/>
      <c r="G40" s="1451"/>
      <c r="H40" s="1440" t="n">
        <v>0</v>
      </c>
      <c r="I40" s="1452" t="n">
        <v>0</v>
      </c>
      <c r="J40" s="1453"/>
      <c r="K40" s="1440"/>
      <c r="L40" s="1441"/>
      <c r="M40" s="1453"/>
      <c r="N40" s="1442"/>
      <c r="O40" s="1454"/>
      <c r="P40" s="1451"/>
      <c r="Q40" s="1440" t="n">
        <v>0</v>
      </c>
      <c r="R40" s="1441" t="n">
        <v>0</v>
      </c>
      <c r="S40" s="1440"/>
      <c r="T40" s="1441"/>
      <c r="U40" s="1442"/>
      <c r="V40" s="1442"/>
      <c r="W40" s="1444"/>
      <c r="Z40" s="1360" t="s">
        <v>574</v>
      </c>
      <c r="AA40" s="1361" t="s">
        <v>575</v>
      </c>
      <c r="AB40" s="1432"/>
      <c r="AC40" s="1432"/>
      <c r="AD40" s="1451"/>
      <c r="AE40" s="1440" t="n">
        <v>0</v>
      </c>
      <c r="AF40" s="1452" t="n">
        <v>0</v>
      </c>
      <c r="AG40" s="1453"/>
      <c r="AH40" s="1440"/>
      <c r="AI40" s="1441"/>
      <c r="AJ40" s="1453"/>
      <c r="AK40" s="1442"/>
      <c r="AL40" s="1451"/>
      <c r="AM40" s="1440" t="n">
        <v>0</v>
      </c>
      <c r="AN40" s="1441" t="n">
        <v>0</v>
      </c>
      <c r="AO40" s="1440"/>
      <c r="AP40" s="1441"/>
      <c r="AQ40" s="1442"/>
      <c r="AR40" s="1442"/>
      <c r="AS40" s="1444"/>
      <c r="AU40" s="1445"/>
      <c r="AV40" s="1432"/>
      <c r="AW40" s="1432"/>
    </row>
    <row r="41" customFormat="false" ht="15" hidden="false" customHeight="true" outlineLevel="0" collapsed="false">
      <c r="A41" s="1360" t="s">
        <v>576</v>
      </c>
      <c r="B41" s="1446" t="s">
        <v>577</v>
      </c>
      <c r="C41" s="1362"/>
      <c r="D41" s="1362"/>
      <c r="E41" s="1432"/>
      <c r="F41" s="1432"/>
      <c r="G41" s="1449"/>
      <c r="H41" s="1366"/>
      <c r="I41" s="1367"/>
      <c r="J41" s="1432"/>
      <c r="K41" s="1366"/>
      <c r="L41" s="1368"/>
      <c r="M41" s="1432"/>
      <c r="N41" s="1364"/>
      <c r="O41" s="1370"/>
      <c r="P41" s="1449"/>
      <c r="Q41" s="1366"/>
      <c r="R41" s="1368"/>
      <c r="S41" s="1366"/>
      <c r="T41" s="1368"/>
      <c r="U41" s="1364"/>
      <c r="V41" s="1364"/>
      <c r="W41" s="1372"/>
      <c r="Z41" s="1360" t="s">
        <v>576</v>
      </c>
      <c r="AA41" s="1446" t="s">
        <v>577</v>
      </c>
      <c r="AB41" s="1432"/>
      <c r="AC41" s="1432"/>
      <c r="AD41" s="1449"/>
      <c r="AE41" s="1366"/>
      <c r="AF41" s="1367"/>
      <c r="AG41" s="1432"/>
      <c r="AH41" s="1366"/>
      <c r="AI41" s="1368"/>
      <c r="AJ41" s="1432"/>
      <c r="AK41" s="1364"/>
      <c r="AL41" s="1449"/>
      <c r="AM41" s="1366"/>
      <c r="AN41" s="1368"/>
      <c r="AO41" s="1366"/>
      <c r="AP41" s="1368"/>
      <c r="AQ41" s="1364"/>
      <c r="AR41" s="1364"/>
      <c r="AS41" s="1372"/>
      <c r="AU41" s="1445"/>
      <c r="AV41" s="1432"/>
      <c r="AW41" s="1432"/>
    </row>
    <row r="42" customFormat="false" ht="15" hidden="false" customHeight="true" outlineLevel="0" collapsed="false">
      <c r="A42" s="1455" t="s">
        <v>578</v>
      </c>
      <c r="B42" s="1456" t="s">
        <v>579</v>
      </c>
      <c r="C42" s="1457"/>
      <c r="D42" s="1457"/>
      <c r="E42" s="1391"/>
      <c r="F42" s="1391"/>
      <c r="G42" s="1352" t="n">
        <f aca="false">SUMIF(B43:B58,"Рост потенциала простоя",G43:G58)+SUMIF(B43:B58,"Остановка по распоряжению, в т.ч.:",G43:G58)+SUMIF(B43:B58,"Остановка нерентабельного фонда",G43:G58)+SUMIF(B43:B58,"Остановка для перевода в ППД",G43:G58)+SUMIF(B43:B58,"Прочие потери",G43:G58)+SUMIF(B43:B58,"Потери нефти по ОТМ",G43:G58)+SUMIF(B43:B58,"Ост. дебит от ЗБС, Углуб., ПВЛГ/ПНЛГ",G43:G58)</f>
        <v>290</v>
      </c>
      <c r="H42" s="1353" t="n">
        <f aca="false">SUMIF(B43:B58,"Рост потенциала простоя",H43:H58)+SUMIF(B43:B58,"Остановка по распоряжению, в т.ч.:",H43:H58)+SUMIF(B43:B58,"Остановка нерентабельного фонда",H43:H58)+SUMIF(B43:B58,"Остановка для перевода в ППД",H43:H58)+SUMIF(B43:B58,"Прочие потери",H43:H58)+SUMIF(B43:B58,"Потери нефти по ОТМ",H43:H58)+SUMIF(B43:B58,"Ост. дебит от ЗБС, Углуб., ПВЛГ/ПНЛГ",H43:H58)</f>
        <v>0</v>
      </c>
      <c r="I42" s="1354" t="n">
        <f aca="false">SUMIF(B43:B58,"Рост потенциала простоя",I43:I58)+SUMIF(B43:B58,"Остановка по распоряжению, в т.ч.:",I43:I58)+SUMIF(B43:B58,"Остановка нерентабельного фонда",I43:I58)+SUMIF(B43:B58,"Остановка для перевода в ППД",I43:I58)+SUMIF(B43:B58,"Прочие потери",I43:I58)+SUMIF(B43:B58,"Потери нефти по ОТМ",I43:I58)+SUMIF(B43:B58,"Ост. дебит от ЗБС, Углуб., ПВЛГ/ПНЛГ",I43:I58)</f>
        <v>224.8</v>
      </c>
      <c r="J42" s="1355"/>
      <c r="K42" s="1353"/>
      <c r="L42" s="1356"/>
      <c r="M42" s="1430"/>
      <c r="N42" s="1355"/>
      <c r="O42" s="1374"/>
      <c r="P42" s="1429"/>
      <c r="Q42" s="1353" t="n">
        <f aca="false">SUMIF(B43:B60,"Рост потенциала простоя",Q43:Q60)+SUMIF(B43:B60,"Остановка по распоряжению, в т.ч.:",Q43:Q60)+SUMIF(B43:B60,"Остановка нерентабельного фонда",Q43:Q60)+SUMIF(B43:B60,"Остановка для перевода в ППД",Q43:Q60)+SUMIF(B43:B60,"Прочие потери",Q43:Q60)+SUMIF(B43:B60,"Потери нефти по ОТМ",Q43:Q60)+SUMIF(B43:B60,"Ост. дебит от ЗБС, Углуб., ПВЛГ/ПНЛГ",Q43:Q60)</f>
        <v>0</v>
      </c>
      <c r="R42" s="1356" t="n">
        <f aca="false">SUMIF(B43:B60,"Рост потенциала простоя",R43:R60)+SUMIF(B43:B60,"Остановка по распоряжению, в т.ч.:",R43:R60)+SUMIF(B43:B60,"Остановка нерентабельного фонда",R43:R60)+SUMIF(B43:B60,"Остановка для перевода в ППД",R43:R60)+SUMIF(B43:B60,"Прочие потери",R43:R60)+SUMIF(B43:B60,"Потери нефти по ОТМ",R43:R60)+SUMIF(B43:B60,"Ост. дебит от ЗБС, Углуб., ПВЛГ/ПНЛГ",R43:R60)</f>
        <v>3028.9</v>
      </c>
      <c r="S42" s="1375"/>
      <c r="T42" s="1376"/>
      <c r="U42" s="1377"/>
      <c r="V42" s="1431"/>
      <c r="W42" s="1358"/>
      <c r="Z42" s="1455" t="s">
        <v>578</v>
      </c>
      <c r="AA42" s="1456" t="s">
        <v>579</v>
      </c>
      <c r="AB42" s="1391"/>
      <c r="AC42" s="1391"/>
      <c r="AD42" s="1352" t="n">
        <f aca="false">SUMIF(AA43:AA58,"Рост потенциала простоя",AD43:AD58)+SUMIF(AA43:AA58,"Остановка по распоряжению, в т.ч.:",AD43:AD58)+SUMIF(AA43:AA58,"Остановка нерентабельного фонда",AD43:AD58)+SUMIF(AA43:AA58,"Остановка для перевода в ППД",AD43:AD58)+SUMIF(AA43:AA58,"Прочие потери",AD43:AD58)+SUMIF(AA43:AA58,"Потери нефти по ОТМ",AD43:AD58)+SUMIF(AA43:AA58,"Ост. дебит от ЗБС, Углуб., ПВЛГ/ПНЛГ",AD43:AD58)</f>
        <v>0</v>
      </c>
      <c r="AE42" s="1353" t="n">
        <f aca="false">SUMIF(AA43:AA58,"Рост потенциала простоя",AE43:AE58)+SUMIF(AA43:AA58,"Остановка по распоряжению, в т.ч.:",AE43:AE58)+SUMIF(AA43:AA58,"Остановка нерентабельного фонда",AE43:AE58)+SUMIF(AA43:AA58,"Остановка для перевода в ППД",AE43:AE58)+SUMIF(AA43:AA58,"Прочие потери",AE43:AE58)+SUMIF(AA43:AA58,"Потери нефти по ОТМ",AE43:AE58)+SUMIF(AA43:AA58,"Ост. дебит от ЗБС, Углуб., ПВЛГ/ПНЛГ",AE43:AE58)</f>
        <v>0</v>
      </c>
      <c r="AF42" s="1354" t="n">
        <f aca="false">SUMIF(AA43:AA58,"Рост потенциала простоя",AF43:AF58)+SUMIF(AA43:AA58,"Остановка по распоряжению, в т.ч.:",AF43:AF58)+SUMIF(AA43:AA58,"Остановка нерентабельного фонда",AF43:AF58)+SUMIF(AA43:AA58,"Остановка для перевода в ППД",AF43:AF58)+SUMIF(AA43:AA58,"Прочие потери",AF43:AF58)+SUMIF(AA43:AA58,"Потери нефти по ОТМ",AF43:AF58)+SUMIF(AA43:AA58,"Ост. дебит от ЗБС, Углуб., ПВЛГ/ПНЛГ",AF43:AF58)</f>
        <v>0</v>
      </c>
      <c r="AG42" s="1355"/>
      <c r="AH42" s="1353"/>
      <c r="AI42" s="1356"/>
      <c r="AJ42" s="1430"/>
      <c r="AK42" s="1355"/>
      <c r="AL42" s="1429"/>
      <c r="AM42" s="1353" t="n">
        <f aca="false">SUMIF(AA43:AA60,"Рост потенциала простоя",AM43:AM60)+SUMIF(AA43:AA60,"Остановка по распоряжению, в т.ч.:",AM43:AM60)+SUMIF(AA43:AA60,"Остановка нерентабельного фонда",AM43:AM60)+SUMIF(AA43:AA60,"Остановка для перевода в ППД",AM43:AM60)+SUMIF(AA43:AA60,"Прочие потери",AM43:AM60)+SUMIF(AA43:AA60,"Потери нефти по ОТМ",AM43:AM60)+SUMIF(AA43:AA60,"Ост. дебит от ЗБС, Углуб., ПВЛГ/ПНЛГ",AM43:AM60)</f>
        <v>0</v>
      </c>
      <c r="AN42" s="1356" t="n">
        <f aca="false">SUMIF(AA43:AA60,"Рост потенциала простоя",AN43:AN60)+SUMIF(AA43:AA60,"Остановка по распоряжению, в т.ч.:",AN43:AN60)+SUMIF(AA43:AA60,"Остановка нерентабельного фонда",AN43:AN60)+SUMIF(AA43:AA60,"Остановка для перевода в ППД",AN43:AN60)+SUMIF(AA43:AA60,"Прочие потери",AN43:AN60)+SUMIF(AA43:AA60,"Потери нефти по ОТМ",AN43:AN60)+SUMIF(AA43:AA60,"Ост. дебит от ЗБС, Углуб., ПВЛГ/ПНЛГ",AN43:AN60)</f>
        <v>0</v>
      </c>
      <c r="AO42" s="1375"/>
      <c r="AP42" s="1376"/>
      <c r="AQ42" s="1377"/>
      <c r="AR42" s="1431"/>
      <c r="AS42" s="1358"/>
      <c r="AU42" s="1396"/>
      <c r="AV42" s="1391"/>
      <c r="AW42" s="1391"/>
    </row>
    <row r="43" customFormat="false" ht="16.5" hidden="false" customHeight="true" outlineLevel="0" collapsed="false">
      <c r="A43" s="1360" t="s">
        <v>580</v>
      </c>
      <c r="B43" s="1458" t="s">
        <v>581</v>
      </c>
      <c r="C43" s="1459"/>
      <c r="D43" s="1459"/>
      <c r="E43" s="1432"/>
      <c r="F43" s="1432"/>
      <c r="G43" s="1460"/>
      <c r="H43" s="1440"/>
      <c r="I43" s="1452" t="n">
        <f aca="false">'02.24 ННГ без НГДП по датам'!JP136-'02.24 ННГ без НГДП по датам'!JP4</f>
        <v>200</v>
      </c>
      <c r="J43" s="1442"/>
      <c r="K43" s="1440"/>
      <c r="L43" s="1441"/>
      <c r="M43" s="1453"/>
      <c r="N43" s="1442"/>
      <c r="O43" s="1454"/>
      <c r="P43" s="1451"/>
      <c r="Q43" s="1440" t="n">
        <v>0</v>
      </c>
      <c r="R43" s="1441" t="n">
        <f aca="false">IF('02.24 ННГ без НГДП по датам'!ID138-'02.24 ННГ без НГДП по датам'!GX138&gt;0,'02.24 ННГ без НГДП по датам'!ID138-'02.24 ННГ без НГДП по датам'!GX138,0)</f>
        <v>2699</v>
      </c>
      <c r="S43" s="1440" t="n">
        <v>0</v>
      </c>
      <c r="T43" s="1441" t="n">
        <v>0</v>
      </c>
      <c r="U43" s="1442"/>
      <c r="V43" s="1443"/>
      <c r="W43" s="1372"/>
      <c r="Z43" s="1360" t="s">
        <v>580</v>
      </c>
      <c r="AA43" s="1458" t="s">
        <v>581</v>
      </c>
      <c r="AB43" s="1432"/>
      <c r="AC43" s="1432"/>
      <c r="AD43" s="1460"/>
      <c r="AE43" s="1440"/>
      <c r="AF43" s="1452"/>
      <c r="AG43" s="1442"/>
      <c r="AH43" s="1440"/>
      <c r="AI43" s="1441"/>
      <c r="AJ43" s="1453"/>
      <c r="AK43" s="1442"/>
      <c r="AL43" s="1451"/>
      <c r="AM43" s="1440"/>
      <c r="AN43" s="1441"/>
      <c r="AO43" s="1440" t="n">
        <v>0</v>
      </c>
      <c r="AP43" s="1441" t="n">
        <v>0</v>
      </c>
      <c r="AQ43" s="1442"/>
      <c r="AR43" s="1443"/>
      <c r="AS43" s="1372"/>
      <c r="AU43" s="1445" t="n">
        <f aca="false">AD43-G43</f>
        <v>0</v>
      </c>
      <c r="AV43" s="1432" t="n">
        <f aca="false">AF43-I43</f>
        <v>-200</v>
      </c>
      <c r="AW43" s="1432" t="n">
        <f aca="false">AN43-R43</f>
        <v>-2699</v>
      </c>
    </row>
    <row r="44" customFormat="false" ht="15" hidden="false" customHeight="true" outlineLevel="0" collapsed="false">
      <c r="A44" s="1360" t="s">
        <v>582</v>
      </c>
      <c r="B44" s="1361" t="s">
        <v>583</v>
      </c>
      <c r="C44" s="1362"/>
      <c r="D44" s="1362"/>
      <c r="E44" s="1432"/>
      <c r="F44" s="1432"/>
      <c r="G44" s="1365"/>
      <c r="H44" s="1366"/>
      <c r="I44" s="1367"/>
      <c r="J44" s="1364"/>
      <c r="K44" s="1366"/>
      <c r="L44" s="1368"/>
      <c r="M44" s="1432"/>
      <c r="N44" s="1364"/>
      <c r="O44" s="1370"/>
      <c r="P44" s="1449"/>
      <c r="Q44" s="1366"/>
      <c r="R44" s="1368"/>
      <c r="S44" s="1366"/>
      <c r="T44" s="1368"/>
      <c r="U44" s="1364"/>
      <c r="V44" s="1364"/>
      <c r="W44" s="1372"/>
      <c r="Z44" s="1360" t="s">
        <v>582</v>
      </c>
      <c r="AA44" s="1361" t="s">
        <v>583</v>
      </c>
      <c r="AB44" s="1432"/>
      <c r="AC44" s="1432"/>
      <c r="AD44" s="1365"/>
      <c r="AE44" s="1366"/>
      <c r="AF44" s="1367"/>
      <c r="AG44" s="1364"/>
      <c r="AH44" s="1366"/>
      <c r="AI44" s="1368"/>
      <c r="AJ44" s="1432"/>
      <c r="AK44" s="1364"/>
      <c r="AL44" s="1449"/>
      <c r="AM44" s="1366"/>
      <c r="AN44" s="1368"/>
      <c r="AO44" s="1366"/>
      <c r="AP44" s="1368"/>
      <c r="AQ44" s="1364"/>
      <c r="AR44" s="1364"/>
      <c r="AS44" s="1372"/>
      <c r="AU44" s="1445"/>
      <c r="AV44" s="1432"/>
      <c r="AW44" s="1432"/>
    </row>
    <row r="45" customFormat="false" ht="15" hidden="false" customHeight="true" outlineLevel="0" collapsed="false">
      <c r="A45" s="1360" t="s">
        <v>584</v>
      </c>
      <c r="B45" s="1361" t="s">
        <v>585</v>
      </c>
      <c r="C45" s="1362"/>
      <c r="D45" s="1362"/>
      <c r="E45" s="1432"/>
      <c r="F45" s="1432"/>
      <c r="G45" s="1365"/>
      <c r="H45" s="1366"/>
      <c r="I45" s="1367"/>
      <c r="J45" s="1364"/>
      <c r="K45" s="1366"/>
      <c r="L45" s="1368"/>
      <c r="M45" s="1432"/>
      <c r="N45" s="1364"/>
      <c r="O45" s="1370"/>
      <c r="P45" s="1449"/>
      <c r="Q45" s="1366"/>
      <c r="R45" s="1368"/>
      <c r="S45" s="1366"/>
      <c r="T45" s="1368"/>
      <c r="U45" s="1364"/>
      <c r="V45" s="1364"/>
      <c r="W45" s="1372"/>
      <c r="Z45" s="1360" t="s">
        <v>584</v>
      </c>
      <c r="AA45" s="1361" t="s">
        <v>585</v>
      </c>
      <c r="AB45" s="1432"/>
      <c r="AC45" s="1432"/>
      <c r="AD45" s="1365"/>
      <c r="AE45" s="1366"/>
      <c r="AF45" s="1367"/>
      <c r="AG45" s="1364"/>
      <c r="AH45" s="1366"/>
      <c r="AI45" s="1368"/>
      <c r="AJ45" s="1432"/>
      <c r="AK45" s="1364"/>
      <c r="AL45" s="1449"/>
      <c r="AM45" s="1366"/>
      <c r="AN45" s="1368"/>
      <c r="AO45" s="1366"/>
      <c r="AP45" s="1368"/>
      <c r="AQ45" s="1364"/>
      <c r="AR45" s="1364"/>
      <c r="AS45" s="1372"/>
      <c r="AU45" s="1445"/>
      <c r="AV45" s="1432"/>
      <c r="AW45" s="1432"/>
    </row>
    <row r="46" customFormat="false" ht="15" hidden="false" customHeight="true" outlineLevel="0" collapsed="false">
      <c r="A46" s="1360" t="s">
        <v>586</v>
      </c>
      <c r="B46" s="1361" t="s">
        <v>587</v>
      </c>
      <c r="C46" s="1362"/>
      <c r="D46" s="1362"/>
      <c r="E46" s="1432"/>
      <c r="F46" s="1432"/>
      <c r="G46" s="1365"/>
      <c r="H46" s="1366"/>
      <c r="I46" s="1367"/>
      <c r="J46" s="1364"/>
      <c r="K46" s="1366"/>
      <c r="L46" s="1368"/>
      <c r="M46" s="1432"/>
      <c r="N46" s="1364"/>
      <c r="O46" s="1370"/>
      <c r="P46" s="1449"/>
      <c r="Q46" s="1366"/>
      <c r="R46" s="1368"/>
      <c r="S46" s="1366"/>
      <c r="T46" s="1368"/>
      <c r="U46" s="1364"/>
      <c r="V46" s="1364"/>
      <c r="W46" s="1372"/>
      <c r="Z46" s="1360" t="s">
        <v>586</v>
      </c>
      <c r="AA46" s="1361" t="s">
        <v>587</v>
      </c>
      <c r="AB46" s="1432"/>
      <c r="AC46" s="1432"/>
      <c r="AD46" s="1365"/>
      <c r="AE46" s="1366"/>
      <c r="AF46" s="1367"/>
      <c r="AG46" s="1364"/>
      <c r="AH46" s="1366"/>
      <c r="AI46" s="1368"/>
      <c r="AJ46" s="1432"/>
      <c r="AK46" s="1364"/>
      <c r="AL46" s="1449"/>
      <c r="AM46" s="1366"/>
      <c r="AN46" s="1368"/>
      <c r="AO46" s="1366"/>
      <c r="AP46" s="1368"/>
      <c r="AQ46" s="1364"/>
      <c r="AR46" s="1364"/>
      <c r="AS46" s="1372"/>
      <c r="AU46" s="1445"/>
      <c r="AV46" s="1432"/>
      <c r="AW46" s="1432"/>
    </row>
    <row r="47" customFormat="false" ht="15" hidden="false" customHeight="true" outlineLevel="0" collapsed="false">
      <c r="A47" s="1360" t="s">
        <v>588</v>
      </c>
      <c r="B47" s="1361" t="s">
        <v>589</v>
      </c>
      <c r="C47" s="1362"/>
      <c r="D47" s="1362"/>
      <c r="E47" s="1432"/>
      <c r="F47" s="1432"/>
      <c r="G47" s="1365"/>
      <c r="H47" s="1366"/>
      <c r="I47" s="1367" t="n">
        <f aca="false">'02.24 ННГ без НГДП по датам'!IK137</f>
        <v>0</v>
      </c>
      <c r="J47" s="1364"/>
      <c r="K47" s="1366"/>
      <c r="L47" s="1368"/>
      <c r="M47" s="1432"/>
      <c r="N47" s="1364"/>
      <c r="O47" s="1370"/>
      <c r="P47" s="1449"/>
      <c r="Q47" s="1366"/>
      <c r="R47" s="1368" t="n">
        <f aca="false">'02.24 ННГ без НГДП по датам'!IK138</f>
        <v>0</v>
      </c>
      <c r="S47" s="1366"/>
      <c r="T47" s="1368"/>
      <c r="U47" s="1364"/>
      <c r="V47" s="1364"/>
      <c r="W47" s="1372"/>
      <c r="Z47" s="1360" t="s">
        <v>588</v>
      </c>
      <c r="AA47" s="1361" t="s">
        <v>589</v>
      </c>
      <c r="AB47" s="1432"/>
      <c r="AC47" s="1432"/>
      <c r="AD47" s="1365"/>
      <c r="AE47" s="1366"/>
      <c r="AF47" s="1367" t="n">
        <v>0</v>
      </c>
      <c r="AG47" s="1364"/>
      <c r="AH47" s="1366"/>
      <c r="AI47" s="1368"/>
      <c r="AJ47" s="1432"/>
      <c r="AK47" s="1364"/>
      <c r="AL47" s="1449"/>
      <c r="AM47" s="1366"/>
      <c r="AN47" s="1368" t="n">
        <v>0</v>
      </c>
      <c r="AO47" s="1366"/>
      <c r="AP47" s="1368"/>
      <c r="AQ47" s="1364"/>
      <c r="AR47" s="1364"/>
      <c r="AS47" s="1372"/>
      <c r="AU47" s="1445"/>
      <c r="AV47" s="1432"/>
      <c r="AW47" s="1432"/>
    </row>
    <row r="48" customFormat="false" ht="15" hidden="false" customHeight="true" outlineLevel="0" collapsed="false">
      <c r="A48" s="1360"/>
      <c r="B48" s="1361" t="s">
        <v>590</v>
      </c>
      <c r="C48" s="1362"/>
      <c r="D48" s="1362"/>
      <c r="E48" s="1432"/>
      <c r="F48" s="1432"/>
      <c r="G48" s="1365"/>
      <c r="H48" s="1366"/>
      <c r="I48" s="1367"/>
      <c r="J48" s="1364"/>
      <c r="K48" s="1366"/>
      <c r="L48" s="1368"/>
      <c r="M48" s="1432"/>
      <c r="N48" s="1364"/>
      <c r="O48" s="1370"/>
      <c r="P48" s="1449"/>
      <c r="Q48" s="1366"/>
      <c r="R48" s="1368"/>
      <c r="S48" s="1366"/>
      <c r="T48" s="1368"/>
      <c r="U48" s="1364"/>
      <c r="V48" s="1364"/>
      <c r="W48" s="1372"/>
      <c r="Z48" s="1360"/>
      <c r="AA48" s="1361" t="s">
        <v>590</v>
      </c>
      <c r="AB48" s="1432"/>
      <c r="AC48" s="1432"/>
      <c r="AD48" s="1365"/>
      <c r="AE48" s="1366"/>
      <c r="AF48" s="1367"/>
      <c r="AG48" s="1364"/>
      <c r="AH48" s="1366"/>
      <c r="AI48" s="1368"/>
      <c r="AJ48" s="1432"/>
      <c r="AK48" s="1364"/>
      <c r="AL48" s="1449"/>
      <c r="AM48" s="1366"/>
      <c r="AN48" s="1368"/>
      <c r="AO48" s="1366"/>
      <c r="AP48" s="1368"/>
      <c r="AQ48" s="1364"/>
      <c r="AR48" s="1364"/>
      <c r="AS48" s="1372"/>
      <c r="AU48" s="1445"/>
      <c r="AV48" s="1432"/>
      <c r="AW48" s="1432"/>
    </row>
    <row r="49" customFormat="false" ht="15" hidden="false" customHeight="true" outlineLevel="0" collapsed="false">
      <c r="A49" s="1360" t="s">
        <v>591</v>
      </c>
      <c r="B49" s="1361" t="s">
        <v>592</v>
      </c>
      <c r="C49" s="1362"/>
      <c r="D49" s="1362"/>
      <c r="E49" s="1432"/>
      <c r="F49" s="1432"/>
      <c r="G49" s="1365"/>
      <c r="H49" s="1366"/>
      <c r="I49" s="1367"/>
      <c r="J49" s="1364"/>
      <c r="K49" s="1366"/>
      <c r="L49" s="1368"/>
      <c r="M49" s="1432"/>
      <c r="N49" s="1364"/>
      <c r="O49" s="1370"/>
      <c r="P49" s="1449"/>
      <c r="Q49" s="1366"/>
      <c r="R49" s="1368"/>
      <c r="S49" s="1366"/>
      <c r="T49" s="1368"/>
      <c r="U49" s="1364"/>
      <c r="V49" s="1364"/>
      <c r="W49" s="1372"/>
      <c r="Z49" s="1360" t="s">
        <v>591</v>
      </c>
      <c r="AA49" s="1361" t="s">
        <v>592</v>
      </c>
      <c r="AB49" s="1432"/>
      <c r="AC49" s="1432"/>
      <c r="AD49" s="1365"/>
      <c r="AE49" s="1366"/>
      <c r="AF49" s="1367"/>
      <c r="AG49" s="1364"/>
      <c r="AH49" s="1366"/>
      <c r="AI49" s="1368"/>
      <c r="AJ49" s="1432"/>
      <c r="AK49" s="1364"/>
      <c r="AL49" s="1449"/>
      <c r="AM49" s="1366"/>
      <c r="AN49" s="1368"/>
      <c r="AO49" s="1366"/>
      <c r="AP49" s="1368"/>
      <c r="AQ49" s="1364"/>
      <c r="AR49" s="1364"/>
      <c r="AS49" s="1372"/>
      <c r="AU49" s="1445"/>
      <c r="AV49" s="1432"/>
      <c r="AW49" s="1432"/>
    </row>
    <row r="50" customFormat="false" ht="15" hidden="false" customHeight="true" outlineLevel="0" collapsed="false">
      <c r="A50" s="1360" t="s">
        <v>593</v>
      </c>
      <c r="B50" s="1458" t="s">
        <v>594</v>
      </c>
      <c r="C50" s="1459"/>
      <c r="D50" s="1459"/>
      <c r="E50" s="1432"/>
      <c r="F50" s="1432"/>
      <c r="G50" s="1365" t="n">
        <f aca="false">'02.24 ННГ без НГДП по датам'!IZ136</f>
        <v>290</v>
      </c>
      <c r="H50" s="1366"/>
      <c r="I50" s="1367" t="n">
        <f aca="false">'02.24 ННГ без НГДП по датам'!IZ137</f>
        <v>24.8</v>
      </c>
      <c r="J50" s="1364"/>
      <c r="K50" s="1366"/>
      <c r="L50" s="1368"/>
      <c r="M50" s="1432"/>
      <c r="N50" s="1369"/>
      <c r="O50" s="1370"/>
      <c r="P50" s="1449"/>
      <c r="Q50" s="1366"/>
      <c r="R50" s="1368" t="n">
        <f aca="false">'02.24 ННГ без НГДП по датам'!IZ138</f>
        <v>329.9</v>
      </c>
      <c r="S50" s="1366"/>
      <c r="T50" s="1368"/>
      <c r="U50" s="1364"/>
      <c r="V50" s="1369"/>
      <c r="W50" s="1372"/>
      <c r="Z50" s="1360" t="s">
        <v>593</v>
      </c>
      <c r="AA50" s="1458" t="s">
        <v>594</v>
      </c>
      <c r="AB50" s="1432"/>
      <c r="AC50" s="1432"/>
      <c r="AD50" s="1365" t="n">
        <v>0</v>
      </c>
      <c r="AE50" s="1366"/>
      <c r="AF50" s="1367" t="n">
        <v>0</v>
      </c>
      <c r="AG50" s="1364"/>
      <c r="AH50" s="1366"/>
      <c r="AI50" s="1368"/>
      <c r="AJ50" s="1432"/>
      <c r="AK50" s="1369"/>
      <c r="AL50" s="1449"/>
      <c r="AM50" s="1366"/>
      <c r="AN50" s="1368" t="n">
        <v>0</v>
      </c>
      <c r="AO50" s="1366"/>
      <c r="AP50" s="1368"/>
      <c r="AQ50" s="1364"/>
      <c r="AR50" s="1369"/>
      <c r="AS50" s="1372"/>
      <c r="AU50" s="1445"/>
      <c r="AV50" s="1432"/>
      <c r="AW50" s="1432"/>
    </row>
    <row r="51" customFormat="false" ht="25.5" hidden="false" customHeight="false" outlineLevel="0" collapsed="false">
      <c r="A51" s="1360" t="s">
        <v>595</v>
      </c>
      <c r="B51" s="1458" t="s">
        <v>57</v>
      </c>
      <c r="C51" s="1459"/>
      <c r="D51" s="1459"/>
      <c r="E51" s="1432"/>
      <c r="F51" s="1432"/>
      <c r="G51" s="1449"/>
      <c r="H51" s="1366"/>
      <c r="I51" s="1367" t="n">
        <f aca="false">'02.24 ННГ без НГДП по датам'!JC134</f>
        <v>0</v>
      </c>
      <c r="J51" s="1432"/>
      <c r="K51" s="1366"/>
      <c r="L51" s="1368"/>
      <c r="M51" s="1432"/>
      <c r="N51" s="1364"/>
      <c r="O51" s="1370"/>
      <c r="P51" s="1449"/>
      <c r="Q51" s="1366"/>
      <c r="R51" s="1368" t="n">
        <f aca="false">'02.24 ННГ без НГДП по датам'!JE138</f>
        <v>0</v>
      </c>
      <c r="S51" s="1366"/>
      <c r="T51" s="1368"/>
      <c r="U51" s="1364"/>
      <c r="V51" s="1364"/>
      <c r="W51" s="1372" t="str">
        <f aca="false">IF(I51=$A$1,"",CONCATENATE("Ограничения ОГМ ",'02.24 НГДП по датам'!CE10))</f>
        <v/>
      </c>
      <c r="Z51" s="1360" t="s">
        <v>595</v>
      </c>
      <c r="AA51" s="1458" t="s">
        <v>57</v>
      </c>
      <c r="AB51" s="1432"/>
      <c r="AC51" s="1432"/>
      <c r="AD51" s="1449"/>
      <c r="AE51" s="1366"/>
      <c r="AF51" s="1367"/>
      <c r="AG51" s="1432"/>
      <c r="AH51" s="1366"/>
      <c r="AI51" s="1368"/>
      <c r="AJ51" s="1432"/>
      <c r="AK51" s="1364"/>
      <c r="AL51" s="1449"/>
      <c r="AM51" s="1366"/>
      <c r="AN51" s="1461"/>
      <c r="AO51" s="1366"/>
      <c r="AP51" s="1368"/>
      <c r="AQ51" s="1364"/>
      <c r="AR51" s="1364"/>
      <c r="AS51" s="1372"/>
      <c r="AU51" s="1445" t="n">
        <f aca="false">AD51-G51</f>
        <v>0</v>
      </c>
      <c r="AV51" s="1432" t="n">
        <f aca="false">AF51-I51</f>
        <v>0</v>
      </c>
      <c r="AW51" s="1432" t="n">
        <f aca="false">AN51-R51</f>
        <v>0</v>
      </c>
    </row>
    <row r="52" customFormat="false" ht="15" hidden="false" customHeight="true" outlineLevel="0" collapsed="false">
      <c r="A52" s="1379" t="s">
        <v>596</v>
      </c>
      <c r="B52" s="1380" t="s">
        <v>597</v>
      </c>
      <c r="C52" s="1381"/>
      <c r="D52" s="1381"/>
      <c r="E52" s="1391"/>
      <c r="F52" s="1391"/>
      <c r="G52" s="1392"/>
      <c r="H52" s="1391"/>
      <c r="I52" s="1395"/>
      <c r="J52" s="1391"/>
      <c r="K52" s="1391"/>
      <c r="L52" s="1391"/>
      <c r="M52" s="1391"/>
      <c r="N52" s="1391"/>
      <c r="O52" s="1394"/>
      <c r="P52" s="1462"/>
      <c r="Q52" s="1353" t="n">
        <f aca="false">SUBTOTAL(9,Q53:Q59)</f>
        <v>0</v>
      </c>
      <c r="R52" s="1356" t="n">
        <f aca="false">SUBTOTAL(9,R53:R60)</f>
        <v>0</v>
      </c>
      <c r="S52" s="1375"/>
      <c r="T52" s="1376"/>
      <c r="U52" s="1377"/>
      <c r="V52" s="1431"/>
      <c r="W52" s="1358"/>
      <c r="Z52" s="1379" t="s">
        <v>596</v>
      </c>
      <c r="AA52" s="1380" t="s">
        <v>597</v>
      </c>
      <c r="AB52" s="1391"/>
      <c r="AC52" s="1391"/>
      <c r="AD52" s="1392"/>
      <c r="AE52" s="1391"/>
      <c r="AF52" s="1395"/>
      <c r="AG52" s="1391"/>
      <c r="AH52" s="1391"/>
      <c r="AI52" s="1391"/>
      <c r="AJ52" s="1391"/>
      <c r="AK52" s="1391"/>
      <c r="AL52" s="1462"/>
      <c r="AM52" s="1353" t="n">
        <f aca="false">SUBTOTAL(9,AM53:AM59)</f>
        <v>0</v>
      </c>
      <c r="AN52" s="1356" t="n">
        <f aca="false">SUBTOTAL(9,AN53:AN60)</f>
        <v>0</v>
      </c>
      <c r="AO52" s="1375"/>
      <c r="AP52" s="1376"/>
      <c r="AQ52" s="1377"/>
      <c r="AR52" s="1431"/>
      <c r="AS52" s="1358"/>
      <c r="AU52" s="1396"/>
      <c r="AV52" s="1391"/>
      <c r="AW52" s="1391"/>
    </row>
    <row r="53" customFormat="false" ht="15" hidden="false" customHeight="true" outlineLevel="0" collapsed="false">
      <c r="A53" s="1463" t="s">
        <v>598</v>
      </c>
      <c r="B53" s="1361" t="s">
        <v>599</v>
      </c>
      <c r="C53" s="1362"/>
      <c r="D53" s="1362"/>
      <c r="E53" s="1432"/>
      <c r="F53" s="1432"/>
      <c r="G53" s="1449"/>
      <c r="H53" s="1464"/>
      <c r="I53" s="1465"/>
      <c r="J53" s="1432"/>
      <c r="K53" s="1464"/>
      <c r="L53" s="1466"/>
      <c r="M53" s="1432"/>
      <c r="N53" s="1432"/>
      <c r="O53" s="1467"/>
      <c r="P53" s="1468"/>
      <c r="Q53" s="1366"/>
      <c r="R53" s="1368" t="n">
        <f aca="false">'02.24 ННГ без НГДП по датам'!JG138</f>
        <v>0</v>
      </c>
      <c r="S53" s="1366"/>
      <c r="T53" s="1368"/>
      <c r="U53" s="1364"/>
      <c r="V53" s="1364"/>
      <c r="W53" s="1372"/>
      <c r="Z53" s="1463" t="s">
        <v>598</v>
      </c>
      <c r="AA53" s="1361" t="s">
        <v>599</v>
      </c>
      <c r="AB53" s="1432"/>
      <c r="AC53" s="1432"/>
      <c r="AD53" s="1449"/>
      <c r="AE53" s="1464"/>
      <c r="AF53" s="1465"/>
      <c r="AG53" s="1432"/>
      <c r="AH53" s="1464"/>
      <c r="AI53" s="1466"/>
      <c r="AJ53" s="1432"/>
      <c r="AK53" s="1432"/>
      <c r="AL53" s="1468"/>
      <c r="AM53" s="1366"/>
      <c r="AN53" s="1461"/>
      <c r="AO53" s="1366"/>
      <c r="AP53" s="1368"/>
      <c r="AQ53" s="1364"/>
      <c r="AR53" s="1364"/>
      <c r="AS53" s="1372"/>
      <c r="AU53" s="1445" t="n">
        <f aca="false">AD53-G53</f>
        <v>0</v>
      </c>
      <c r="AV53" s="1432" t="n">
        <f aca="false">AF53-I53</f>
        <v>0</v>
      </c>
      <c r="AW53" s="1432" t="n">
        <f aca="false">AN53-R53</f>
        <v>0</v>
      </c>
    </row>
    <row r="54" customFormat="false" ht="15" hidden="false" customHeight="true" outlineLevel="0" collapsed="false">
      <c r="A54" s="1463" t="s">
        <v>600</v>
      </c>
      <c r="B54" s="1361" t="s">
        <v>601</v>
      </c>
      <c r="C54" s="1362"/>
      <c r="D54" s="1362"/>
      <c r="E54" s="1432"/>
      <c r="F54" s="1432"/>
      <c r="G54" s="1449"/>
      <c r="H54" s="1432"/>
      <c r="I54" s="1469"/>
      <c r="J54" s="1432"/>
      <c r="K54" s="1432"/>
      <c r="L54" s="1432"/>
      <c r="M54" s="1432"/>
      <c r="N54" s="1432"/>
      <c r="O54" s="1467"/>
      <c r="P54" s="1468"/>
      <c r="Q54" s="1434" t="n">
        <f aca="false">SUBTOTAL(9,Q55:Q56)</f>
        <v>0</v>
      </c>
      <c r="R54" s="1437" t="n">
        <f aca="false">SUBTOTAL(9,R55:R56)</f>
        <v>0</v>
      </c>
      <c r="S54" s="1440"/>
      <c r="T54" s="1441"/>
      <c r="U54" s="1442"/>
      <c r="V54" s="1443"/>
      <c r="W54" s="1372"/>
      <c r="Z54" s="1463" t="s">
        <v>600</v>
      </c>
      <c r="AA54" s="1361" t="s">
        <v>601</v>
      </c>
      <c r="AB54" s="1432"/>
      <c r="AC54" s="1432"/>
      <c r="AD54" s="1449"/>
      <c r="AE54" s="1432"/>
      <c r="AF54" s="1469"/>
      <c r="AG54" s="1432"/>
      <c r="AH54" s="1432"/>
      <c r="AI54" s="1432"/>
      <c r="AJ54" s="1432"/>
      <c r="AK54" s="1432"/>
      <c r="AL54" s="1468"/>
      <c r="AM54" s="1434" t="n">
        <f aca="false">SUBTOTAL(9,AM55:AM56)</f>
        <v>0</v>
      </c>
      <c r="AN54" s="1470" t="n">
        <f aca="false">SUBTOTAL(9,AN55:AN56)</f>
        <v>0</v>
      </c>
      <c r="AO54" s="1440"/>
      <c r="AP54" s="1441"/>
      <c r="AQ54" s="1442"/>
      <c r="AR54" s="1443"/>
      <c r="AS54" s="1372"/>
      <c r="AU54" s="1445" t="n">
        <f aca="false">AD54-G54</f>
        <v>0</v>
      </c>
      <c r="AV54" s="1432" t="n">
        <f aca="false">AF54-I54</f>
        <v>0</v>
      </c>
      <c r="AW54" s="1432" t="n">
        <f aca="false">AN54-R54</f>
        <v>0</v>
      </c>
    </row>
    <row r="55" customFormat="false" ht="15" hidden="false" customHeight="true" outlineLevel="0" collapsed="false">
      <c r="A55" s="1463"/>
      <c r="B55" s="1446" t="s">
        <v>602</v>
      </c>
      <c r="C55" s="1362"/>
      <c r="D55" s="1362"/>
      <c r="E55" s="1432"/>
      <c r="F55" s="1432"/>
      <c r="G55" s="1449"/>
      <c r="H55" s="1464"/>
      <c r="I55" s="1465"/>
      <c r="J55" s="1432"/>
      <c r="K55" s="1464"/>
      <c r="L55" s="1466"/>
      <c r="M55" s="1432"/>
      <c r="N55" s="1432"/>
      <c r="O55" s="1467"/>
      <c r="P55" s="1468"/>
      <c r="Q55" s="1366"/>
      <c r="R55" s="1368" t="n">
        <f aca="false">'02.24 ННГ без НГДП по датам'!JI138</f>
        <v>0</v>
      </c>
      <c r="S55" s="1366"/>
      <c r="T55" s="1368"/>
      <c r="U55" s="1364"/>
      <c r="V55" s="1369"/>
      <c r="W55" s="1372"/>
      <c r="Z55" s="1463"/>
      <c r="AA55" s="1446" t="s">
        <v>602</v>
      </c>
      <c r="AB55" s="1432"/>
      <c r="AC55" s="1432"/>
      <c r="AD55" s="1449"/>
      <c r="AE55" s="1464"/>
      <c r="AF55" s="1465"/>
      <c r="AG55" s="1432"/>
      <c r="AH55" s="1464"/>
      <c r="AI55" s="1466"/>
      <c r="AJ55" s="1432"/>
      <c r="AK55" s="1432"/>
      <c r="AL55" s="1468"/>
      <c r="AM55" s="1366"/>
      <c r="AN55" s="1461"/>
      <c r="AO55" s="1366"/>
      <c r="AP55" s="1368"/>
      <c r="AQ55" s="1364"/>
      <c r="AR55" s="1369"/>
      <c r="AS55" s="1372"/>
      <c r="AU55" s="1445" t="n">
        <f aca="false">AD55-G55</f>
        <v>0</v>
      </c>
      <c r="AV55" s="1432" t="n">
        <f aca="false">AF55-I55</f>
        <v>0</v>
      </c>
      <c r="AW55" s="1432" t="n">
        <f aca="false">AN55-R55</f>
        <v>0</v>
      </c>
    </row>
    <row r="56" customFormat="false" ht="15" hidden="false" customHeight="true" outlineLevel="0" collapsed="false">
      <c r="A56" s="1463"/>
      <c r="B56" s="1446" t="s">
        <v>681</v>
      </c>
      <c r="C56" s="1362"/>
      <c r="D56" s="1362"/>
      <c r="E56" s="1432"/>
      <c r="F56" s="1432"/>
      <c r="G56" s="1449"/>
      <c r="H56" s="1464"/>
      <c r="I56" s="1465"/>
      <c r="J56" s="1432"/>
      <c r="K56" s="1464"/>
      <c r="L56" s="1466"/>
      <c r="M56" s="1432"/>
      <c r="N56" s="1432"/>
      <c r="O56" s="1467"/>
      <c r="P56" s="1468"/>
      <c r="Q56" s="1366"/>
      <c r="R56" s="1368"/>
      <c r="S56" s="1366"/>
      <c r="T56" s="1368"/>
      <c r="U56" s="1364"/>
      <c r="V56" s="1364"/>
      <c r="W56" s="1372"/>
      <c r="Z56" s="1463"/>
      <c r="AA56" s="1446" t="s">
        <v>603</v>
      </c>
      <c r="AB56" s="1432"/>
      <c r="AC56" s="1432"/>
      <c r="AD56" s="1449"/>
      <c r="AE56" s="1464"/>
      <c r="AF56" s="1465"/>
      <c r="AG56" s="1432"/>
      <c r="AH56" s="1464"/>
      <c r="AI56" s="1466"/>
      <c r="AJ56" s="1432"/>
      <c r="AK56" s="1432"/>
      <c r="AL56" s="1468"/>
      <c r="AM56" s="1366"/>
      <c r="AN56" s="1461"/>
      <c r="AO56" s="1366"/>
      <c r="AP56" s="1368"/>
      <c r="AQ56" s="1364"/>
      <c r="AR56" s="1364"/>
      <c r="AS56" s="1372"/>
      <c r="AU56" s="1445" t="n">
        <f aca="false">AD56-G56</f>
        <v>0</v>
      </c>
      <c r="AV56" s="1432" t="n">
        <f aca="false">AF56-I56</f>
        <v>0</v>
      </c>
      <c r="AW56" s="1432" t="n">
        <f aca="false">AN56-R56</f>
        <v>0</v>
      </c>
    </row>
    <row r="57" customFormat="false" ht="15" hidden="false" customHeight="true" outlineLevel="0" collapsed="false">
      <c r="A57" s="1463" t="s">
        <v>604</v>
      </c>
      <c r="B57" s="1361" t="s">
        <v>605</v>
      </c>
      <c r="C57" s="1362"/>
      <c r="D57" s="1362"/>
      <c r="E57" s="1432"/>
      <c r="F57" s="1432"/>
      <c r="G57" s="1449"/>
      <c r="H57" s="1432"/>
      <c r="I57" s="1469"/>
      <c r="J57" s="1432"/>
      <c r="K57" s="1432"/>
      <c r="L57" s="1432"/>
      <c r="M57" s="1432"/>
      <c r="N57" s="1432"/>
      <c r="O57" s="1467"/>
      <c r="P57" s="1468"/>
      <c r="Q57" s="1434" t="n">
        <f aca="false">SUBTOTAL(9,Q58:Q59)</f>
        <v>0</v>
      </c>
      <c r="R57" s="1437" t="n">
        <f aca="false">SUBTOTAL(9,R58:R59)</f>
        <v>0</v>
      </c>
      <c r="S57" s="1440"/>
      <c r="T57" s="1441"/>
      <c r="U57" s="1442"/>
      <c r="V57" s="1443"/>
      <c r="W57" s="1372"/>
      <c r="Z57" s="1463" t="s">
        <v>604</v>
      </c>
      <c r="AA57" s="1361" t="s">
        <v>605</v>
      </c>
      <c r="AB57" s="1432"/>
      <c r="AC57" s="1432"/>
      <c r="AD57" s="1449"/>
      <c r="AE57" s="1432"/>
      <c r="AF57" s="1469"/>
      <c r="AG57" s="1432"/>
      <c r="AH57" s="1432"/>
      <c r="AI57" s="1432"/>
      <c r="AJ57" s="1432"/>
      <c r="AK57" s="1432"/>
      <c r="AL57" s="1468"/>
      <c r="AM57" s="1434" t="n">
        <f aca="false">SUBTOTAL(9,AM58:AM59)</f>
        <v>0</v>
      </c>
      <c r="AN57" s="1470" t="n">
        <f aca="false">SUBTOTAL(9,AN58:AN59)</f>
        <v>0</v>
      </c>
      <c r="AO57" s="1440"/>
      <c r="AP57" s="1441"/>
      <c r="AQ57" s="1442"/>
      <c r="AR57" s="1443"/>
      <c r="AS57" s="1372"/>
      <c r="AU57" s="1445" t="n">
        <f aca="false">AD57-G57</f>
        <v>0</v>
      </c>
      <c r="AV57" s="1432" t="n">
        <f aca="false">AF57-I57</f>
        <v>0</v>
      </c>
      <c r="AW57" s="1432" t="n">
        <f aca="false">AN57-R57</f>
        <v>0</v>
      </c>
    </row>
    <row r="58" customFormat="false" ht="15" hidden="false" customHeight="true" outlineLevel="0" collapsed="false">
      <c r="A58" s="1463"/>
      <c r="B58" s="1446" t="s">
        <v>606</v>
      </c>
      <c r="C58" s="1362"/>
      <c r="D58" s="1362"/>
      <c r="E58" s="1432"/>
      <c r="F58" s="1432"/>
      <c r="G58" s="1449"/>
      <c r="H58" s="1464"/>
      <c r="I58" s="1465"/>
      <c r="J58" s="1432"/>
      <c r="K58" s="1464"/>
      <c r="L58" s="1466"/>
      <c r="M58" s="1432"/>
      <c r="N58" s="1432"/>
      <c r="O58" s="1467"/>
      <c r="P58" s="1468"/>
      <c r="Q58" s="1366"/>
      <c r="R58" s="1368" t="n">
        <f aca="false">'02.24 ННГ без НГДП по датам'!JH138</f>
        <v>0</v>
      </c>
      <c r="S58" s="1366"/>
      <c r="T58" s="1368"/>
      <c r="U58" s="1364"/>
      <c r="V58" s="1369"/>
      <c r="W58" s="1372"/>
      <c r="Z58" s="1463"/>
      <c r="AA58" s="1446" t="s">
        <v>606</v>
      </c>
      <c r="AB58" s="1432"/>
      <c r="AC58" s="1432"/>
      <c r="AD58" s="1449"/>
      <c r="AE58" s="1464"/>
      <c r="AF58" s="1465"/>
      <c r="AG58" s="1432"/>
      <c r="AH58" s="1464"/>
      <c r="AI58" s="1466"/>
      <c r="AJ58" s="1432"/>
      <c r="AK58" s="1432"/>
      <c r="AL58" s="1468"/>
      <c r="AM58" s="1366"/>
      <c r="AN58" s="1461"/>
      <c r="AO58" s="1366"/>
      <c r="AP58" s="1368"/>
      <c r="AQ58" s="1364"/>
      <c r="AR58" s="1369"/>
      <c r="AS58" s="1372"/>
      <c r="AU58" s="1445" t="n">
        <f aca="false">AD58-G58</f>
        <v>0</v>
      </c>
      <c r="AV58" s="1432" t="n">
        <f aca="false">AF58-I58</f>
        <v>0</v>
      </c>
      <c r="AW58" s="1432" t="n">
        <f aca="false">AN58-R58</f>
        <v>0</v>
      </c>
    </row>
    <row r="59" customFormat="false" ht="15" hidden="false" customHeight="true" outlineLevel="0" collapsed="false">
      <c r="A59" s="1463"/>
      <c r="B59" s="1446" t="s">
        <v>607</v>
      </c>
      <c r="C59" s="1362"/>
      <c r="D59" s="1362"/>
      <c r="E59" s="1432"/>
      <c r="F59" s="1432"/>
      <c r="G59" s="1449"/>
      <c r="H59" s="1464"/>
      <c r="I59" s="1465"/>
      <c r="J59" s="1432"/>
      <c r="K59" s="1464"/>
      <c r="L59" s="1466"/>
      <c r="M59" s="1432"/>
      <c r="N59" s="1432"/>
      <c r="O59" s="1467"/>
      <c r="P59" s="1468"/>
      <c r="Q59" s="1366"/>
      <c r="R59" s="1368"/>
      <c r="S59" s="1366"/>
      <c r="T59" s="1368"/>
      <c r="U59" s="1364"/>
      <c r="V59" s="1364"/>
      <c r="W59" s="1372"/>
      <c r="Z59" s="1463"/>
      <c r="AA59" s="1446" t="s">
        <v>607</v>
      </c>
      <c r="AB59" s="1432"/>
      <c r="AC59" s="1432"/>
      <c r="AD59" s="1449"/>
      <c r="AE59" s="1464"/>
      <c r="AF59" s="1465"/>
      <c r="AG59" s="1432"/>
      <c r="AH59" s="1464"/>
      <c r="AI59" s="1466"/>
      <c r="AJ59" s="1432"/>
      <c r="AK59" s="1432"/>
      <c r="AL59" s="1468"/>
      <c r="AM59" s="1366"/>
      <c r="AN59" s="1461"/>
      <c r="AO59" s="1366"/>
      <c r="AP59" s="1368"/>
      <c r="AQ59" s="1364"/>
      <c r="AR59" s="1364"/>
      <c r="AS59" s="1372"/>
      <c r="AU59" s="1445" t="n">
        <f aca="false">AD59-G59</f>
        <v>0</v>
      </c>
      <c r="AV59" s="1432" t="n">
        <f aca="false">AF59-I59</f>
        <v>0</v>
      </c>
      <c r="AW59" s="1432" t="n">
        <f aca="false">AN59-R59</f>
        <v>0</v>
      </c>
    </row>
    <row r="60" customFormat="false" ht="15.75" hidden="false" customHeight="true" outlineLevel="0" collapsed="false">
      <c r="A60" s="1463" t="s">
        <v>608</v>
      </c>
      <c r="B60" s="1361" t="s">
        <v>609</v>
      </c>
      <c r="C60" s="1362"/>
      <c r="D60" s="1362"/>
      <c r="E60" s="1432"/>
      <c r="F60" s="1432"/>
      <c r="G60" s="1449"/>
      <c r="H60" s="1464"/>
      <c r="I60" s="1465"/>
      <c r="J60" s="1432"/>
      <c r="K60" s="1464"/>
      <c r="L60" s="1466"/>
      <c r="M60" s="1432"/>
      <c r="N60" s="1432"/>
      <c r="O60" s="1467"/>
      <c r="P60" s="1449"/>
      <c r="Q60" s="1366"/>
      <c r="R60" s="1368" t="n">
        <f aca="false">'02.24 ННГ без НГДП по датам'!JJ138</f>
        <v>0</v>
      </c>
      <c r="S60" s="1366"/>
      <c r="T60" s="1368"/>
      <c r="U60" s="1364"/>
      <c r="V60" s="1364"/>
      <c r="W60" s="1372"/>
      <c r="Z60" s="1463" t="s">
        <v>608</v>
      </c>
      <c r="AA60" s="1361" t="s">
        <v>609</v>
      </c>
      <c r="AB60" s="1432"/>
      <c r="AC60" s="1432"/>
      <c r="AD60" s="1449"/>
      <c r="AE60" s="1464"/>
      <c r="AF60" s="1465"/>
      <c r="AG60" s="1432"/>
      <c r="AH60" s="1464"/>
      <c r="AI60" s="1466"/>
      <c r="AJ60" s="1432"/>
      <c r="AK60" s="1432"/>
      <c r="AL60" s="1449"/>
      <c r="AM60" s="1366"/>
      <c r="AN60" s="1461"/>
      <c r="AO60" s="1366"/>
      <c r="AP60" s="1368"/>
      <c r="AQ60" s="1364"/>
      <c r="AR60" s="1364"/>
      <c r="AS60" s="1372"/>
      <c r="AU60" s="1445" t="n">
        <f aca="false">AD60-G60</f>
        <v>0</v>
      </c>
      <c r="AV60" s="1432" t="n">
        <f aca="false">AF60-I60</f>
        <v>0</v>
      </c>
      <c r="AW60" s="1432" t="n">
        <f aca="false">AN60-R60</f>
        <v>0</v>
      </c>
    </row>
    <row r="61" customFormat="false" ht="16.5" hidden="false" customHeight="true" outlineLevel="0" collapsed="false">
      <c r="A61" s="1471" t="n">
        <v>4</v>
      </c>
      <c r="B61" s="1472" t="s">
        <v>108</v>
      </c>
      <c r="C61" s="1473"/>
      <c r="D61" s="1473"/>
      <c r="E61" s="1474"/>
      <c r="F61" s="1475"/>
      <c r="G61" s="1476"/>
      <c r="H61" s="1477" t="n">
        <f aca="false">H6:H6+SUMIF(B6:B60,"Прирост добычи нефти, в том числе:",H6:H60)-SUMIF(B6:B60,"Потери добычи нефти, в том числе:",H6:H60)</f>
        <v>0</v>
      </c>
      <c r="I61" s="1478" t="n">
        <f aca="false">I6:I6+SUMIF(B6:B60,"Прирост добычи нефти, в том числе:",I6:I60)-SUMIF(B6:B60,"Потери добычи нефти, в том числе:",I6:I60)</f>
        <v>23409.306</v>
      </c>
      <c r="J61" s="1479"/>
      <c r="K61" s="1477"/>
      <c r="L61" s="1480"/>
      <c r="M61" s="1479"/>
      <c r="N61" s="1475"/>
      <c r="O61" s="1481" t="n">
        <f aca="false">D62*A62</f>
        <v>0</v>
      </c>
      <c r="P61" s="1482" t="n">
        <f aca="false">F62*A62</f>
        <v>948503</v>
      </c>
      <c r="Q61" s="1477" t="n">
        <f aca="false">Q6:Q6+SUMIF(B6:B60,"Прирост добычи нефти, в том числе:",Q6:Q60)-SUMIF(B6:B60,"Потери добычи нефти, в том числе:",Q6:Q60)</f>
        <v>0</v>
      </c>
      <c r="R61" s="1480" t="n">
        <f aca="false">R6:R6+SUMIF(B6:B60,"Прирост добычи нефти, в том числе:",R6:R60)-SUMIF(B6:B60,"Потери добычи нефти, в том числе:",R6:R60)</f>
        <v>674855.354</v>
      </c>
      <c r="S61" s="1483"/>
      <c r="T61" s="1484"/>
      <c r="U61" s="1485"/>
      <c r="V61" s="1486"/>
      <c r="W61" s="1487"/>
      <c r="Z61" s="1471" t="n">
        <v>4</v>
      </c>
      <c r="AA61" s="1472" t="s">
        <v>108</v>
      </c>
      <c r="AB61" s="1474"/>
      <c r="AC61" s="1475"/>
      <c r="AD61" s="1476"/>
      <c r="AE61" s="1477" t="n">
        <f aca="false">AE6:AE6+SUMIF(AA6:AA60,"Прирост добычи нефти, в том числе:",AE6:AE60)-SUMIF(AA6:AA60,"Потери добычи нефти, в том числе:",AE6:AE60)</f>
        <v>0</v>
      </c>
      <c r="AF61" s="1478" t="n">
        <f aca="false">AF6:AF6+SUMIF(AA6:AA60,"Прирост добычи нефти, в том числе:",AF6:AF60)-SUMIF(AA6:AA60,"Потери добычи нефти, в том числе:",AF6:AF60)</f>
        <v>23263.976</v>
      </c>
      <c r="AG61" s="1479"/>
      <c r="AH61" s="1477"/>
      <c r="AI61" s="1480"/>
      <c r="AJ61" s="1479"/>
      <c r="AK61" s="1475"/>
      <c r="AL61" s="1482" t="n">
        <f aca="false">AC62*Z62</f>
        <v>0</v>
      </c>
      <c r="AM61" s="1477" t="n">
        <f aca="false">AM6:AM6+SUMIF(AA6:AA60,"Прирост добычи нефти, в том числе:",AM6:AM60)-SUMIF(AA6:AA60,"Потери добычи нефти, в том числе:",AM6:AM60)</f>
        <v>0</v>
      </c>
      <c r="AN61" s="1480" t="n">
        <f aca="false">AN6:AN6+SUMIF(AA6:AA60,"Прирост добычи нефти, в том числе:",AN6:AN60)-SUMIF(AA6:AA60,"Потери добычи нефти, в том числе:",AN6:AN60)</f>
        <v>674655.304</v>
      </c>
      <c r="AO61" s="1483"/>
      <c r="AP61" s="1484"/>
      <c r="AQ61" s="1485"/>
      <c r="AR61" s="1486"/>
      <c r="AS61" s="1487"/>
      <c r="AU61" s="1488"/>
      <c r="AV61" s="1474" t="n">
        <f aca="false">AF61-I61</f>
        <v>-145.330000000002</v>
      </c>
      <c r="AW61" s="1475" t="n">
        <f aca="false">AN61-R61</f>
        <v>-200.050000000047</v>
      </c>
    </row>
    <row r="62" customFormat="false" ht="15" hidden="false" customHeight="true" outlineLevel="0" collapsed="false">
      <c r="A62" s="1489" t="n">
        <f aca="false">DAY(EOMONTH(A2,0))</f>
        <v>29</v>
      </c>
      <c r="B62" s="1490" t="s">
        <v>610</v>
      </c>
      <c r="C62" s="1491"/>
      <c r="D62" s="1492"/>
      <c r="E62" s="1493"/>
      <c r="F62" s="1494" t="n">
        <v>32707</v>
      </c>
      <c r="G62" s="1495"/>
      <c r="H62" s="1496" t="n">
        <f aca="false">Q61:Q61/A62:A62</f>
        <v>0</v>
      </c>
      <c r="I62" s="1497" t="n">
        <f aca="false">R61:R61/A62:A62</f>
        <v>23270.8742758621</v>
      </c>
      <c r="J62" s="1498"/>
      <c r="K62" s="1496"/>
      <c r="L62" s="1499"/>
      <c r="M62" s="1498"/>
      <c r="N62" s="1500"/>
      <c r="O62" s="1501"/>
      <c r="P62" s="1502"/>
      <c r="Q62" s="1503"/>
      <c r="R62" s="1504"/>
      <c r="S62" s="1505"/>
      <c r="T62" s="1506"/>
      <c r="U62" s="1493"/>
      <c r="V62" s="1493"/>
      <c r="W62" s="1507"/>
      <c r="Z62" s="1489" t="n">
        <f aca="false">DAY(EOMONTH(Z2,0))</f>
        <v>29</v>
      </c>
      <c r="AA62" s="1490" t="s">
        <v>610</v>
      </c>
      <c r="AB62" s="1493"/>
      <c r="AC62" s="1494"/>
      <c r="AD62" s="1495"/>
      <c r="AE62" s="1496" t="n">
        <f aca="false">AM61:AM61/Z62:Z62</f>
        <v>0</v>
      </c>
      <c r="AF62" s="1497" t="n">
        <f aca="false">AN61:AN61/Z62:Z62</f>
        <v>23263.976</v>
      </c>
      <c r="AG62" s="1498"/>
      <c r="AH62" s="1496"/>
      <c r="AI62" s="1499"/>
      <c r="AJ62" s="1498"/>
      <c r="AK62" s="1500"/>
      <c r="AL62" s="1502"/>
      <c r="AM62" s="1503"/>
      <c r="AN62" s="1504"/>
      <c r="AO62" s="1505"/>
      <c r="AP62" s="1506"/>
      <c r="AQ62" s="1493"/>
      <c r="AR62" s="1493"/>
      <c r="AS62" s="1507"/>
      <c r="AU62" s="1508"/>
      <c r="AV62" s="1493" t="n">
        <f aca="false">AF62-I62</f>
        <v>-6.89827586207321</v>
      </c>
      <c r="AW62" s="1494" t="n">
        <f aca="false">AN62-R62</f>
        <v>0</v>
      </c>
    </row>
    <row r="63" customFormat="false" ht="15" hidden="false" customHeight="true" outlineLevel="0" collapsed="false">
      <c r="A63" s="1509"/>
      <c r="B63" s="1510" t="s">
        <v>611</v>
      </c>
      <c r="C63" s="1511"/>
      <c r="D63" s="1511"/>
      <c r="E63" s="1493"/>
      <c r="F63" s="1494"/>
      <c r="G63" s="1495"/>
      <c r="H63" s="1496"/>
      <c r="I63" s="1497" t="n">
        <f aca="false">R63/A62</f>
        <v>22692.7708275862</v>
      </c>
      <c r="J63" s="1498"/>
      <c r="K63" s="1496"/>
      <c r="L63" s="1499"/>
      <c r="M63" s="1498"/>
      <c r="N63" s="1500"/>
      <c r="O63" s="1501"/>
      <c r="P63" s="1502"/>
      <c r="Q63" s="1503"/>
      <c r="R63" s="1504" t="n">
        <f aca="false">R61-R8</f>
        <v>658090.354</v>
      </c>
      <c r="S63" s="1505"/>
      <c r="T63" s="1506"/>
      <c r="U63" s="1493"/>
      <c r="V63" s="1493"/>
      <c r="W63" s="1507"/>
      <c r="Z63" s="1509"/>
      <c r="AA63" s="1510" t="s">
        <v>611</v>
      </c>
      <c r="AB63" s="1493"/>
      <c r="AC63" s="1494"/>
      <c r="AD63" s="1495"/>
      <c r="AE63" s="1496"/>
      <c r="AF63" s="1497" t="n">
        <f aca="false">AN63/Z62</f>
        <v>23263.976</v>
      </c>
      <c r="AG63" s="1498"/>
      <c r="AH63" s="1496"/>
      <c r="AI63" s="1499"/>
      <c r="AJ63" s="1498"/>
      <c r="AK63" s="1500"/>
      <c r="AL63" s="1502"/>
      <c r="AM63" s="1503"/>
      <c r="AN63" s="1504" t="n">
        <f aca="false">AN61-AN8</f>
        <v>674655.304</v>
      </c>
      <c r="AO63" s="1505"/>
      <c r="AP63" s="1506"/>
      <c r="AQ63" s="1493"/>
      <c r="AR63" s="1493"/>
      <c r="AS63" s="1507"/>
      <c r="AU63" s="1508"/>
      <c r="AV63" s="1493" t="n">
        <f aca="false">AF63-I63</f>
        <v>571.205172413789</v>
      </c>
      <c r="AW63" s="1494" t="n">
        <f aca="false">AN63-R63</f>
        <v>16564.95</v>
      </c>
    </row>
    <row r="64" customFormat="false" ht="15" hidden="false" customHeight="true" outlineLevel="0" collapsed="false">
      <c r="A64" s="1512"/>
      <c r="B64" s="1513" t="s">
        <v>612</v>
      </c>
      <c r="C64" s="1514"/>
      <c r="D64" s="1514"/>
      <c r="E64" s="1515"/>
      <c r="F64" s="1515"/>
      <c r="G64" s="1516"/>
      <c r="H64" s="1517"/>
      <c r="I64" s="1518" t="n">
        <f aca="false">I62:I62-F62:F62</f>
        <v>-9436.12572413792</v>
      </c>
      <c r="J64" s="1517"/>
      <c r="K64" s="1517"/>
      <c r="L64" s="1519"/>
      <c r="M64" s="1517"/>
      <c r="N64" s="1517"/>
      <c r="O64" s="1520"/>
      <c r="P64" s="1521"/>
      <c r="Q64" s="1517"/>
      <c r="R64" s="1522" t="n">
        <f aca="false">R61:R61-P61:P61</f>
        <v>-273647.646</v>
      </c>
      <c r="S64" s="1523"/>
      <c r="T64" s="1524"/>
      <c r="U64" s="1525"/>
      <c r="V64" s="1525"/>
      <c r="W64" s="1526"/>
      <c r="Z64" s="1512"/>
      <c r="AA64" s="1513" t="s">
        <v>612</v>
      </c>
      <c r="AB64" s="1515"/>
      <c r="AC64" s="1515"/>
      <c r="AD64" s="1516"/>
      <c r="AE64" s="1517"/>
      <c r="AF64" s="1518" t="n">
        <f aca="false">AF62:AF62-AC62:AC62</f>
        <v>23263.976</v>
      </c>
      <c r="AG64" s="1517"/>
      <c r="AH64" s="1517"/>
      <c r="AI64" s="1519"/>
      <c r="AJ64" s="1517"/>
      <c r="AK64" s="1517"/>
      <c r="AL64" s="1521"/>
      <c r="AM64" s="1517"/>
      <c r="AN64" s="1522" t="n">
        <f aca="false">AN61:AN61-AL61:AL61</f>
        <v>674655.304</v>
      </c>
      <c r="AO64" s="1523"/>
      <c r="AP64" s="1524"/>
      <c r="AQ64" s="1525"/>
      <c r="AR64" s="1525"/>
      <c r="AS64" s="1526"/>
      <c r="AU64" s="1527"/>
      <c r="AV64" s="1525" t="n">
        <f aca="false">AF64-I64</f>
        <v>32700.1017241379</v>
      </c>
      <c r="AW64" s="1525" t="n">
        <f aca="false">AN64-R64</f>
        <v>948302.95</v>
      </c>
    </row>
    <row r="65" customFormat="false" ht="15" hidden="false" customHeight="true" outlineLevel="0" collapsed="false">
      <c r="A65" s="1296"/>
      <c r="B65" s="1528"/>
      <c r="C65" s="1297"/>
      <c r="D65" s="1297"/>
      <c r="E65" s="1298"/>
      <c r="F65" s="1298"/>
      <c r="G65" s="1529"/>
      <c r="H65" s="1302"/>
      <c r="I65" s="1302"/>
      <c r="J65" s="1302"/>
      <c r="K65" s="1302"/>
      <c r="L65" s="1303"/>
      <c r="M65" s="1302"/>
      <c r="N65" s="1303"/>
      <c r="O65" s="1530"/>
      <c r="P65" s="1531"/>
      <c r="Q65" s="1302"/>
      <c r="R65" s="1532"/>
      <c r="S65" s="1302"/>
      <c r="T65" s="1532"/>
      <c r="U65" s="1302"/>
      <c r="V65" s="1532"/>
      <c r="W65" s="1302"/>
      <c r="Z65" s="1296"/>
      <c r="AA65" s="1528"/>
      <c r="AB65" s="1298"/>
      <c r="AC65" s="1298"/>
      <c r="AD65" s="1529"/>
      <c r="AE65" s="1302"/>
      <c r="AF65" s="1302"/>
      <c r="AG65" s="1302"/>
      <c r="AH65" s="1302"/>
      <c r="AI65" s="1303"/>
      <c r="AJ65" s="1302"/>
      <c r="AK65" s="1303"/>
      <c r="AL65" s="1531"/>
      <c r="AM65" s="1302"/>
      <c r="AN65" s="1532"/>
      <c r="AO65" s="1302"/>
      <c r="AP65" s="1532"/>
      <c r="AQ65" s="1302"/>
      <c r="AR65" s="1532"/>
      <c r="AS65" s="1302"/>
    </row>
    <row r="66" customFormat="false" ht="29.25" hidden="false" customHeight="true" outlineLevel="0" collapsed="false">
      <c r="A66" s="1296"/>
      <c r="B66" s="1528"/>
      <c r="C66" s="1297"/>
      <c r="D66" s="1297"/>
      <c r="E66" s="1298"/>
      <c r="F66" s="1298"/>
      <c r="G66" s="1533" t="s">
        <v>613</v>
      </c>
      <c r="H66" s="1533"/>
      <c r="I66" s="1533"/>
      <c r="J66" s="1533" t="s">
        <v>614</v>
      </c>
      <c r="K66" s="1533"/>
      <c r="L66" s="1533"/>
      <c r="M66" s="1302"/>
      <c r="N66" s="1298"/>
      <c r="O66" s="1304"/>
      <c r="P66" s="1531"/>
      <c r="Q66" s="1302"/>
      <c r="R66" s="1533" t="s">
        <v>615</v>
      </c>
      <c r="S66" s="1533"/>
      <c r="T66" s="1533"/>
      <c r="U66" s="1302"/>
      <c r="V66" s="1298"/>
      <c r="W66" s="1534"/>
      <c r="Z66" s="1296"/>
      <c r="AA66" s="1528"/>
      <c r="AB66" s="1298"/>
      <c r="AC66" s="1298"/>
      <c r="AD66" s="1533" t="s">
        <v>613</v>
      </c>
      <c r="AE66" s="1533"/>
      <c r="AF66" s="1533"/>
      <c r="AG66" s="1533" t="s">
        <v>614</v>
      </c>
      <c r="AH66" s="1533"/>
      <c r="AI66" s="1533"/>
      <c r="AJ66" s="1302"/>
      <c r="AK66" s="1298"/>
      <c r="AL66" s="1531"/>
      <c r="AM66" s="1302"/>
      <c r="AN66" s="1533" t="s">
        <v>615</v>
      </c>
      <c r="AO66" s="1533"/>
      <c r="AP66" s="1533"/>
      <c r="AQ66" s="1302"/>
      <c r="AR66" s="1298"/>
      <c r="AS66" s="1534"/>
    </row>
    <row r="67" customFormat="false" ht="15" hidden="false" customHeight="true" outlineLevel="0" collapsed="false">
      <c r="A67" s="1298"/>
      <c r="B67" s="1535"/>
      <c r="C67" s="1536"/>
      <c r="D67" s="1536"/>
      <c r="E67" s="1298"/>
      <c r="F67" s="1298"/>
      <c r="G67" s="1537" t="s">
        <v>516</v>
      </c>
      <c r="H67" s="1538" t="s">
        <v>515</v>
      </c>
      <c r="I67" s="1538" t="s">
        <v>514</v>
      </c>
      <c r="J67" s="1538" t="s">
        <v>516</v>
      </c>
      <c r="K67" s="1538" t="s">
        <v>515</v>
      </c>
      <c r="L67" s="1538" t="s">
        <v>514</v>
      </c>
      <c r="M67" s="1302"/>
      <c r="N67" s="1298"/>
      <c r="O67" s="1304"/>
      <c r="P67" s="1531"/>
      <c r="Q67" s="1302"/>
      <c r="R67" s="1537" t="s">
        <v>516</v>
      </c>
      <c r="S67" s="1538" t="s">
        <v>515</v>
      </c>
      <c r="T67" s="1538" t="s">
        <v>514</v>
      </c>
      <c r="U67" s="1302"/>
      <c r="V67" s="1298"/>
      <c r="W67" s="1302"/>
      <c r="Z67" s="1298"/>
      <c r="AA67" s="1535"/>
      <c r="AB67" s="1298"/>
      <c r="AC67" s="1298"/>
      <c r="AD67" s="1537" t="s">
        <v>516</v>
      </c>
      <c r="AE67" s="1538" t="s">
        <v>515</v>
      </c>
      <c r="AF67" s="1538" t="s">
        <v>514</v>
      </c>
      <c r="AG67" s="1538" t="s">
        <v>516</v>
      </c>
      <c r="AH67" s="1538" t="s">
        <v>515</v>
      </c>
      <c r="AI67" s="1538" t="s">
        <v>514</v>
      </c>
      <c r="AJ67" s="1302"/>
      <c r="AK67" s="1298"/>
      <c r="AL67" s="1531"/>
      <c r="AM67" s="1302"/>
      <c r="AN67" s="1537" t="s">
        <v>516</v>
      </c>
      <c r="AO67" s="1538" t="s">
        <v>515</v>
      </c>
      <c r="AP67" s="1538" t="s">
        <v>514</v>
      </c>
      <c r="AQ67" s="1302"/>
      <c r="AR67" s="1298"/>
      <c r="AS67" s="1302"/>
    </row>
    <row r="68" customFormat="false" ht="15" hidden="false" customHeight="true" outlineLevel="0" collapsed="false">
      <c r="A68" s="1539" t="s">
        <v>616</v>
      </c>
      <c r="B68" s="1540" t="s">
        <v>617</v>
      </c>
      <c r="C68" s="1295"/>
      <c r="D68" s="1295"/>
      <c r="E68" s="1298"/>
      <c r="F68" s="1298"/>
      <c r="G68" s="1373"/>
      <c r="H68" s="1364"/>
      <c r="I68" s="1541"/>
      <c r="J68" s="1364"/>
      <c r="K68" s="1364"/>
      <c r="L68" s="1364"/>
      <c r="M68" s="1302"/>
      <c r="N68" s="1298"/>
      <c r="O68" s="1304"/>
      <c r="P68" s="1531"/>
      <c r="Q68" s="1302"/>
      <c r="R68" s="1373"/>
      <c r="S68" s="1364"/>
      <c r="T68" s="1364"/>
      <c r="U68" s="1302"/>
      <c r="V68" s="1298"/>
      <c r="W68" s="1302"/>
      <c r="Z68" s="1539" t="s">
        <v>616</v>
      </c>
      <c r="AA68" s="1540" t="s">
        <v>617</v>
      </c>
      <c r="AB68" s="1298"/>
      <c r="AC68" s="1298"/>
      <c r="AD68" s="1373"/>
      <c r="AE68" s="1364"/>
      <c r="AF68" s="1541"/>
      <c r="AG68" s="1364"/>
      <c r="AH68" s="1364"/>
      <c r="AI68" s="1364"/>
      <c r="AJ68" s="1302"/>
      <c r="AK68" s="1298"/>
      <c r="AL68" s="1531"/>
      <c r="AM68" s="1302"/>
      <c r="AN68" s="1373"/>
      <c r="AO68" s="1364"/>
      <c r="AP68" s="1364"/>
      <c r="AQ68" s="1302"/>
      <c r="AR68" s="1298"/>
      <c r="AS68" s="1302"/>
    </row>
    <row r="69" customFormat="false" ht="15" hidden="false" customHeight="true" outlineLevel="0" collapsed="false">
      <c r="A69" s="1539" t="s">
        <v>618</v>
      </c>
      <c r="B69" s="1540" t="s">
        <v>44</v>
      </c>
      <c r="C69" s="1295"/>
      <c r="D69" s="1295"/>
      <c r="E69" s="1296"/>
      <c r="F69" s="1296"/>
      <c r="G69" s="1445"/>
      <c r="H69" s="1432"/>
      <c r="I69" s="1542"/>
      <c r="J69" s="1432"/>
      <c r="K69" s="1432"/>
      <c r="L69" s="1432"/>
      <c r="M69" s="1302"/>
      <c r="N69" s="1298"/>
      <c r="O69" s="1304"/>
      <c r="P69" s="1531"/>
      <c r="Q69" s="1302"/>
      <c r="R69" s="1445"/>
      <c r="S69" s="1432"/>
      <c r="T69" s="1432"/>
      <c r="U69" s="1302"/>
      <c r="V69" s="1298"/>
      <c r="W69" s="1302"/>
      <c r="Z69" s="1539" t="s">
        <v>618</v>
      </c>
      <c r="AA69" s="1540" t="s">
        <v>44</v>
      </c>
      <c r="AB69" s="1296"/>
      <c r="AC69" s="1296"/>
      <c r="AD69" s="1445"/>
      <c r="AE69" s="1432"/>
      <c r="AF69" s="1542"/>
      <c r="AG69" s="1432"/>
      <c r="AH69" s="1432"/>
      <c r="AI69" s="1432"/>
      <c r="AJ69" s="1302"/>
      <c r="AK69" s="1298"/>
      <c r="AL69" s="1531"/>
      <c r="AM69" s="1302"/>
      <c r="AN69" s="1445"/>
      <c r="AO69" s="1432"/>
      <c r="AP69" s="1432"/>
      <c r="AQ69" s="1302"/>
      <c r="AR69" s="1298"/>
      <c r="AS69" s="1302"/>
    </row>
    <row r="70" customFormat="false" ht="15" hidden="false" customHeight="true" outlineLevel="0" collapsed="false">
      <c r="A70" s="1539" t="s">
        <v>619</v>
      </c>
      <c r="B70" s="1540" t="s">
        <v>592</v>
      </c>
      <c r="C70" s="1295"/>
      <c r="D70" s="1295"/>
      <c r="E70" s="1529"/>
      <c r="F70" s="1543"/>
      <c r="G70" s="1445"/>
      <c r="H70" s="1432"/>
      <c r="I70" s="1542"/>
      <c r="J70" s="1432"/>
      <c r="K70" s="1432"/>
      <c r="L70" s="1432"/>
      <c r="M70" s="1302"/>
      <c r="N70" s="1298"/>
      <c r="O70" s="1304"/>
      <c r="P70" s="1303"/>
      <c r="Q70" s="1302"/>
      <c r="R70" s="1445"/>
      <c r="S70" s="1432"/>
      <c r="T70" s="1432"/>
      <c r="U70" s="1302"/>
      <c r="V70" s="1298"/>
      <c r="W70" s="1302"/>
      <c r="Z70" s="1539" t="s">
        <v>619</v>
      </c>
      <c r="AA70" s="1540" t="s">
        <v>592</v>
      </c>
      <c r="AB70" s="1529"/>
      <c r="AC70" s="1543"/>
      <c r="AD70" s="1445"/>
      <c r="AE70" s="1432"/>
      <c r="AF70" s="1542"/>
      <c r="AG70" s="1432"/>
      <c r="AH70" s="1432"/>
      <c r="AI70" s="1432"/>
      <c r="AJ70" s="1302"/>
      <c r="AK70" s="1298"/>
      <c r="AL70" s="1303"/>
      <c r="AM70" s="1302"/>
      <c r="AN70" s="1445"/>
      <c r="AO70" s="1432"/>
      <c r="AP70" s="1432"/>
      <c r="AQ70" s="1302"/>
      <c r="AR70" s="1298"/>
      <c r="AS70" s="1302"/>
    </row>
    <row r="71" customFormat="false" ht="54" hidden="false" customHeight="false" outlineLevel="0" collapsed="false">
      <c r="A71" s="1295"/>
      <c r="B71" s="1296" t="s">
        <v>620</v>
      </c>
      <c r="C71" s="1297"/>
      <c r="D71" s="1297"/>
      <c r="E71" s="1298"/>
      <c r="F71" s="1298"/>
      <c r="G71" s="1544"/>
      <c r="H71" s="1442"/>
      <c r="I71" s="1545"/>
      <c r="J71" s="1442" t="n">
        <v>0</v>
      </c>
      <c r="K71" s="1442"/>
      <c r="L71" s="1442" t="n">
        <v>0</v>
      </c>
      <c r="M71" s="1302"/>
      <c r="N71" s="1298"/>
      <c r="O71" s="1304"/>
      <c r="P71" s="1298"/>
      <c r="Q71" s="1302"/>
      <c r="R71" s="1544" t="n">
        <v>0</v>
      </c>
      <c r="S71" s="1442" t="n">
        <v>0</v>
      </c>
      <c r="T71" s="1442" t="n">
        <v>0</v>
      </c>
      <c r="U71" s="1302"/>
      <c r="V71" s="1298"/>
      <c r="W71" s="1302"/>
      <c r="Z71" s="1295"/>
      <c r="AA71" s="1296" t="s">
        <v>620</v>
      </c>
      <c r="AB71" s="1298"/>
      <c r="AC71" s="1298"/>
      <c r="AD71" s="1544"/>
      <c r="AE71" s="1442"/>
      <c r="AF71" s="1545"/>
      <c r="AG71" s="1442" t="n">
        <v>0</v>
      </c>
      <c r="AH71" s="1442"/>
      <c r="AI71" s="1442" t="n">
        <v>0</v>
      </c>
      <c r="AJ71" s="1302"/>
      <c r="AK71" s="1298"/>
      <c r="AL71" s="1298"/>
      <c r="AM71" s="1302"/>
      <c r="AN71" s="1544" t="n">
        <v>0</v>
      </c>
      <c r="AO71" s="1442" t="n">
        <v>0</v>
      </c>
      <c r="AP71" s="1442" t="n">
        <v>0</v>
      </c>
      <c r="AQ71" s="1302"/>
      <c r="AR71" s="1298"/>
      <c r="AS71" s="1302"/>
    </row>
    <row r="72" customFormat="false" ht="15.75" hidden="false" customHeight="false" outlineLevel="0" collapsed="false">
      <c r="G72" s="1299"/>
      <c r="H72" s="1546"/>
      <c r="I72" s="1546"/>
      <c r="W72" s="1302"/>
    </row>
    <row r="73" customFormat="false" ht="15.75" hidden="false" customHeight="false" outlineLevel="0" collapsed="false">
      <c r="G73" s="1299"/>
      <c r="H73" s="1546"/>
      <c r="I73" s="1546"/>
      <c r="W73" s="1302"/>
    </row>
  </sheetData>
  <sheetProtection sheet="true" password="cf36" scenarios="true"/>
  <mergeCells count="36">
    <mergeCell ref="AD1:AS1"/>
    <mergeCell ref="A2:V2"/>
    <mergeCell ref="Z2:AS2"/>
    <mergeCell ref="A3:A5"/>
    <mergeCell ref="B3:B5"/>
    <mergeCell ref="C3:D5"/>
    <mergeCell ref="E3:F4"/>
    <mergeCell ref="G3:L3"/>
    <mergeCell ref="M3:N3"/>
    <mergeCell ref="O3:O5"/>
    <mergeCell ref="P3:T3"/>
    <mergeCell ref="U3:V3"/>
    <mergeCell ref="Z3:Z5"/>
    <mergeCell ref="AA3:AA5"/>
    <mergeCell ref="AB3:AC4"/>
    <mergeCell ref="AD3:AI3"/>
    <mergeCell ref="AJ3:AK3"/>
    <mergeCell ref="AL3:AP3"/>
    <mergeCell ref="AQ3:AR3"/>
    <mergeCell ref="AU3:AW4"/>
    <mergeCell ref="G4:I4"/>
    <mergeCell ref="J4:L4"/>
    <mergeCell ref="P4:P5"/>
    <mergeCell ref="Q4:R4"/>
    <mergeCell ref="S4:T4"/>
    <mergeCell ref="AD4:AF4"/>
    <mergeCell ref="AG4:AI4"/>
    <mergeCell ref="AL4:AL5"/>
    <mergeCell ref="AM4:AN4"/>
    <mergeCell ref="AO4:AP4"/>
    <mergeCell ref="G66:I66"/>
    <mergeCell ref="J66:L66"/>
    <mergeCell ref="R66:T66"/>
    <mergeCell ref="AD66:AF66"/>
    <mergeCell ref="AG66:AI66"/>
    <mergeCell ref="AN66:AP66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8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JU303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70" zoomScalePageLayoutView="100" workbookViewId="0">
      <pane xSplit="2" ySplit="11" topLeftCell="IE84" activePane="bottomRight" state="frozen"/>
      <selection pane="topLeft" activeCell="A1" activeCellId="0" sqref="A1"/>
      <selection pane="topRight" activeCell="IE1" activeCellId="0" sqref="IE1"/>
      <selection pane="bottomLeft" activeCell="A84" activeCellId="0" sqref="A84"/>
      <selection pane="bottomRight" activeCell="AS138" activeCellId="0" sqref="AS138"/>
    </sheetView>
  </sheetViews>
  <sheetFormatPr defaultColWidth="9.1484375" defaultRowHeight="15" zeroHeight="false" outlineLevelRow="0" outlineLevelCol="0"/>
  <cols>
    <col collapsed="false" customWidth="true" hidden="false" outlineLevel="0" max="1" min="1" style="1993" width="4.14"/>
    <col collapsed="false" customWidth="true" hidden="false" outlineLevel="0" max="2" min="2" style="1993" width="14.29"/>
    <col collapsed="false" customWidth="true" hidden="false" outlineLevel="0" max="4" min="3" style="1994" width="8.57"/>
    <col collapsed="false" customWidth="true" hidden="false" outlineLevel="0" max="5" min="5" style="1994" width="9.29"/>
    <col collapsed="false" customWidth="true" hidden="false" outlineLevel="0" max="6" min="6" style="1994" width="8.57"/>
    <col collapsed="false" customWidth="true" hidden="false" outlineLevel="0" max="9" min="7" style="1993" width="8.57"/>
    <col collapsed="false" customWidth="true" hidden="true" outlineLevel="0" max="23" min="10" style="1993" width="8.57"/>
    <col collapsed="false" customWidth="true" hidden="false" outlineLevel="0" max="27" min="24" style="1993" width="8.57"/>
    <col collapsed="false" customWidth="true" hidden="true" outlineLevel="0" max="28" min="28" style="1993" width="8.57"/>
    <col collapsed="false" customWidth="true" hidden="false" outlineLevel="0" max="31" min="29" style="1993" width="8.57"/>
    <col collapsed="false" customWidth="true" hidden="true" outlineLevel="0" max="41" min="32" style="1993" width="8.57"/>
    <col collapsed="false" customWidth="true" hidden="false" outlineLevel="0" max="45" min="42" style="1993" width="8.57"/>
    <col collapsed="false" customWidth="true" hidden="true" outlineLevel="0" max="46" min="46" style="1993" width="8.57"/>
    <col collapsed="false" customWidth="true" hidden="false" outlineLevel="0" max="53" min="47" style="1994" width="8.57"/>
    <col collapsed="false" customWidth="true" hidden="true" outlineLevel="0" max="69" min="54" style="1994" width="8.57"/>
    <col collapsed="false" customWidth="true" hidden="false" outlineLevel="0" max="73" min="70" style="1994" width="8.57"/>
    <col collapsed="false" customWidth="true" hidden="true" outlineLevel="0" max="74" min="74" style="1993" width="8.57"/>
    <col collapsed="false" customWidth="true" hidden="false" outlineLevel="0" max="77" min="75" style="1993" width="8.57"/>
    <col collapsed="false" customWidth="true" hidden="true" outlineLevel="0" max="87" min="78" style="1993" width="8.57"/>
    <col collapsed="false" customWidth="true" hidden="false" outlineLevel="0" max="157" min="88" style="1993" width="8.57"/>
    <col collapsed="false" customWidth="true" hidden="false" outlineLevel="0" max="158" min="158" style="1993" width="8.71"/>
    <col collapsed="false" customWidth="false" hidden="false" outlineLevel="0" max="159" min="159" style="1993" width="9.14"/>
    <col collapsed="false" customWidth="true" hidden="false" outlineLevel="0" max="160" min="160" style="1993" width="9.86"/>
    <col collapsed="false" customWidth="true" hidden="false" outlineLevel="0" max="174" min="161" style="1993" width="8.86"/>
    <col collapsed="false" customWidth="true" hidden="false" outlineLevel="0" max="175" min="175" style="1993" width="9.86"/>
    <col collapsed="false" customWidth="true" hidden="false" outlineLevel="0" max="177" min="176" style="1993" width="8.57"/>
    <col collapsed="false" customWidth="true" hidden="true" outlineLevel="0" max="201" min="178" style="1993" width="8.57"/>
    <col collapsed="false" customWidth="true" hidden="false" outlineLevel="0" max="216" min="202" style="1993" width="8.57"/>
    <col collapsed="false" customWidth="true" hidden="true" outlineLevel="0" max="234" min="217" style="1993" width="8.57"/>
    <col collapsed="false" customWidth="true" hidden="false" outlineLevel="0" max="237" min="235" style="1993" width="8.57"/>
    <col collapsed="false" customWidth="true" hidden="false" outlineLevel="0" max="238" min="238" style="1993" width="11.29"/>
    <col collapsed="false" customWidth="true" hidden="false" outlineLevel="0" max="246" min="239" style="1993" width="9"/>
    <col collapsed="false" customWidth="true" hidden="false" outlineLevel="0" max="272" min="247" style="1993" width="8.57"/>
    <col collapsed="false" customWidth="true" hidden="false" outlineLevel="0" max="273" min="273" style="1993" width="11.29"/>
    <col collapsed="false" customWidth="true" hidden="true" outlineLevel="0" max="274" min="274" style="1993" width="11.29"/>
    <col collapsed="false" customWidth="true" hidden="false" outlineLevel="0" max="275" min="275" style="1993" width="11.29"/>
    <col collapsed="false" customWidth="true" hidden="false" outlineLevel="0" max="276" min="276" style="1993" width="9"/>
    <col collapsed="false" customWidth="true" hidden="true" outlineLevel="0" max="277" min="277" style="1993" width="9"/>
    <col collapsed="false" customWidth="true" hidden="false" outlineLevel="0" max="278" min="278" style="1993" width="9"/>
    <col collapsed="false" customWidth="true" hidden="false" outlineLevel="0" max="279" min="279" style="1993" width="6.14"/>
    <col collapsed="false" customWidth="true" hidden="false" outlineLevel="0" max="280" min="280" style="1993" width="10"/>
    <col collapsed="false" customWidth="false" hidden="false" outlineLevel="0" max="16384" min="281" style="1993" width="9.14"/>
  </cols>
  <sheetData>
    <row r="1" customFormat="false" ht="18.75" hidden="false" customHeight="true" outlineLevel="0" collapsed="false">
      <c r="A1" s="1995" t="s">
        <v>621</v>
      </c>
      <c r="B1" s="1996"/>
      <c r="C1" s="1997" t="s">
        <v>622</v>
      </c>
      <c r="D1" s="1997"/>
      <c r="E1" s="1997"/>
      <c r="F1" s="1997"/>
      <c r="G1" s="1997"/>
      <c r="H1" s="1997"/>
      <c r="I1" s="1997"/>
      <c r="J1" s="1997"/>
      <c r="K1" s="1997"/>
      <c r="L1" s="1997"/>
      <c r="M1" s="1997"/>
      <c r="N1" s="1997"/>
      <c r="O1" s="1997"/>
      <c r="P1" s="1997"/>
      <c r="Q1" s="1997"/>
      <c r="R1" s="1997"/>
      <c r="S1" s="1997"/>
      <c r="T1" s="1997"/>
      <c r="U1" s="1997"/>
      <c r="V1" s="1997"/>
      <c r="W1" s="1997"/>
      <c r="X1" s="1997"/>
      <c r="Y1" s="1997"/>
      <c r="Z1" s="1997"/>
      <c r="AA1" s="1997"/>
      <c r="AB1" s="1997"/>
      <c r="AC1" s="1997"/>
      <c r="AD1" s="1997"/>
      <c r="AE1" s="1997"/>
      <c r="AF1" s="1997"/>
      <c r="AG1" s="1997"/>
      <c r="AH1" s="1997"/>
      <c r="AI1" s="1997"/>
      <c r="AJ1" s="1997"/>
      <c r="AK1" s="1997"/>
      <c r="AL1" s="1997"/>
      <c r="AM1" s="1997"/>
      <c r="AN1" s="1997"/>
      <c r="AO1" s="1997"/>
      <c r="AP1" s="1997"/>
      <c r="AQ1" s="1997"/>
      <c r="AR1" s="1997"/>
      <c r="AS1" s="1997"/>
      <c r="AT1" s="1997"/>
      <c r="AU1" s="1997"/>
      <c r="AV1" s="1997"/>
      <c r="AW1" s="1997"/>
      <c r="AX1" s="1997"/>
      <c r="AY1" s="1997"/>
      <c r="AZ1" s="1997"/>
      <c r="BA1" s="1997"/>
      <c r="BB1" s="1997"/>
      <c r="BC1" s="1997"/>
      <c r="BD1" s="1997"/>
      <c r="BE1" s="1997"/>
      <c r="BF1" s="1997"/>
      <c r="BG1" s="1997"/>
      <c r="BH1" s="1997"/>
      <c r="BI1" s="1997"/>
      <c r="BJ1" s="1997"/>
      <c r="BK1" s="1997"/>
      <c r="BL1" s="1997"/>
      <c r="BM1" s="1997"/>
      <c r="BN1" s="1997"/>
      <c r="BO1" s="1997"/>
      <c r="BP1" s="1997"/>
      <c r="BQ1" s="1997"/>
      <c r="BR1" s="1997"/>
      <c r="BS1" s="1997"/>
      <c r="BT1" s="1997"/>
      <c r="BU1" s="1997"/>
      <c r="BV1" s="1997"/>
      <c r="BW1" s="1997"/>
      <c r="BX1" s="1997"/>
      <c r="BY1" s="1997"/>
      <c r="BZ1" s="1997"/>
      <c r="CA1" s="1997"/>
      <c r="CB1" s="1997"/>
      <c r="CC1" s="1997"/>
      <c r="CD1" s="1997"/>
      <c r="CE1" s="1997"/>
      <c r="CF1" s="1997"/>
      <c r="CG1" s="1997"/>
      <c r="CH1" s="1997"/>
      <c r="CI1" s="1997"/>
      <c r="CJ1" s="1997"/>
      <c r="CK1" s="1997"/>
      <c r="CL1" s="1997"/>
      <c r="CM1" s="1997"/>
      <c r="CN1" s="1997"/>
      <c r="CO1" s="1997"/>
      <c r="CP1" s="1997"/>
      <c r="CQ1" s="1997"/>
      <c r="CR1" s="1997"/>
      <c r="CS1" s="1997"/>
      <c r="CT1" s="1997"/>
      <c r="CU1" s="1997"/>
      <c r="CV1" s="1997"/>
      <c r="CW1" s="1997"/>
      <c r="CX1" s="1997"/>
      <c r="CY1" s="1997"/>
      <c r="CZ1" s="1997"/>
      <c r="DA1" s="1997"/>
      <c r="DB1" s="1997"/>
      <c r="DC1" s="1997"/>
      <c r="DD1" s="1997"/>
      <c r="DE1" s="1997"/>
      <c r="DF1" s="1997"/>
      <c r="DG1" s="1997"/>
      <c r="DH1" s="1997"/>
      <c r="DI1" s="1997"/>
      <c r="DJ1" s="1997"/>
      <c r="DK1" s="1997"/>
      <c r="DL1" s="1997"/>
      <c r="DM1" s="1997"/>
      <c r="DN1" s="1997"/>
      <c r="DO1" s="1997"/>
      <c r="DP1" s="1997"/>
      <c r="DQ1" s="1997"/>
      <c r="DR1" s="1997"/>
      <c r="DS1" s="1997"/>
      <c r="DT1" s="1997"/>
      <c r="DU1" s="1997"/>
      <c r="DV1" s="1997"/>
      <c r="DW1" s="1997"/>
      <c r="DX1" s="1997"/>
      <c r="DY1" s="1997"/>
      <c r="DZ1" s="1997"/>
      <c r="EA1" s="1997"/>
      <c r="EB1" s="1997"/>
      <c r="EC1" s="1997"/>
      <c r="ED1" s="1997"/>
      <c r="EE1" s="1997"/>
      <c r="EF1" s="1997"/>
      <c r="EG1" s="1997"/>
      <c r="EH1" s="1997"/>
      <c r="EI1" s="1997"/>
      <c r="EJ1" s="1997"/>
      <c r="EK1" s="1997"/>
      <c r="EL1" s="1997"/>
      <c r="EM1" s="1997"/>
      <c r="EN1" s="1997"/>
      <c r="EO1" s="1997"/>
      <c r="EP1" s="1997"/>
      <c r="EQ1" s="1997"/>
      <c r="ER1" s="1997"/>
      <c r="ES1" s="1997"/>
      <c r="ET1" s="1997"/>
      <c r="EU1" s="1997"/>
      <c r="EV1" s="1997"/>
      <c r="EW1" s="1997"/>
      <c r="EX1" s="1997"/>
      <c r="EY1" s="1997"/>
      <c r="EZ1" s="1997"/>
      <c r="FA1" s="1997"/>
      <c r="FB1" s="1997"/>
      <c r="FC1" s="1997"/>
      <c r="FD1" s="1997"/>
      <c r="FE1" s="1997"/>
      <c r="FF1" s="1997"/>
      <c r="FG1" s="1997"/>
      <c r="FH1" s="1997"/>
      <c r="FI1" s="1997"/>
      <c r="FJ1" s="1997"/>
      <c r="FK1" s="1997"/>
      <c r="FL1" s="1997"/>
      <c r="FM1" s="1997"/>
      <c r="FN1" s="1997"/>
      <c r="FO1" s="1997"/>
      <c r="FP1" s="1997"/>
      <c r="FQ1" s="1997"/>
      <c r="FR1" s="1997"/>
      <c r="FS1" s="1997"/>
      <c r="FT1" s="1997"/>
      <c r="FU1" s="1997"/>
      <c r="FV1" s="1997"/>
      <c r="FW1" s="1997"/>
      <c r="FX1" s="1997"/>
      <c r="FY1" s="1997"/>
      <c r="FZ1" s="1997"/>
      <c r="GA1" s="1997"/>
      <c r="GB1" s="1997"/>
      <c r="GC1" s="1997"/>
      <c r="GD1" s="1997"/>
      <c r="GE1" s="1997"/>
      <c r="GF1" s="1997"/>
      <c r="GG1" s="1997"/>
      <c r="GH1" s="1997"/>
      <c r="GI1" s="1997"/>
      <c r="GJ1" s="1997"/>
      <c r="GK1" s="1997"/>
      <c r="GL1" s="1997"/>
      <c r="GM1" s="1997"/>
      <c r="GN1" s="1997"/>
      <c r="GO1" s="1997"/>
      <c r="GP1" s="1997"/>
      <c r="GQ1" s="1997"/>
      <c r="GR1" s="1997"/>
      <c r="GS1" s="1997"/>
      <c r="GT1" s="1997"/>
      <c r="GU1" s="1997"/>
      <c r="GV1" s="1997"/>
      <c r="GW1" s="1997"/>
      <c r="GX1" s="1997"/>
      <c r="GY1" s="1997"/>
      <c r="GZ1" s="1997"/>
      <c r="HA1" s="1997"/>
      <c r="HB1" s="1997"/>
      <c r="HC1" s="1997"/>
      <c r="HD1" s="1997"/>
      <c r="HE1" s="1997"/>
      <c r="HF1" s="1997"/>
      <c r="HG1" s="1996"/>
      <c r="HH1" s="1996"/>
      <c r="HI1" s="1996"/>
      <c r="HJ1" s="1996"/>
      <c r="HK1" s="1996"/>
      <c r="HL1" s="1996"/>
      <c r="HM1" s="1996"/>
      <c r="HN1" s="1996"/>
      <c r="HO1" s="1996"/>
      <c r="HP1" s="1996"/>
      <c r="HQ1" s="1996"/>
      <c r="HR1" s="1996"/>
      <c r="HS1" s="1996"/>
      <c r="HT1" s="1996"/>
      <c r="HU1" s="1996"/>
      <c r="HV1" s="1996"/>
      <c r="HW1" s="1996"/>
      <c r="HX1" s="1996"/>
      <c r="HY1" s="1996"/>
      <c r="HZ1" s="1996"/>
      <c r="IA1" s="1996"/>
      <c r="IB1" s="1996"/>
      <c r="IC1" s="1996"/>
      <c r="ID1" s="1996"/>
      <c r="IE1" s="1996"/>
      <c r="IF1" s="1996"/>
      <c r="IG1" s="1996"/>
      <c r="IH1" s="1996"/>
      <c r="II1" s="1996"/>
      <c r="IJ1" s="1996"/>
      <c r="IK1" s="1996"/>
      <c r="IL1" s="1996"/>
      <c r="IM1" s="1996"/>
      <c r="IN1" s="1996"/>
      <c r="IO1" s="1996"/>
      <c r="IP1" s="1996"/>
      <c r="IQ1" s="1996"/>
      <c r="IR1" s="1996"/>
      <c r="IS1" s="1996"/>
      <c r="IT1" s="1996"/>
      <c r="IU1" s="1996"/>
      <c r="IV1" s="1996"/>
      <c r="IW1" s="1996"/>
      <c r="IX1" s="1996"/>
      <c r="IY1" s="1996"/>
      <c r="IZ1" s="1996"/>
      <c r="JA1" s="1996"/>
      <c r="JB1" s="1996"/>
      <c r="JC1" s="1996"/>
      <c r="JD1" s="1996"/>
      <c r="JE1" s="1996"/>
      <c r="JF1" s="1996"/>
      <c r="JG1" s="1996"/>
      <c r="JH1" s="1996"/>
      <c r="JI1" s="1996"/>
      <c r="JJ1" s="1996"/>
      <c r="JK1" s="1996"/>
      <c r="JL1" s="1996"/>
      <c r="JM1" s="1996"/>
      <c r="JN1" s="1996"/>
      <c r="JO1" s="1996"/>
      <c r="JP1" s="1996"/>
      <c r="JQ1" s="1996"/>
      <c r="JR1" s="1996"/>
    </row>
    <row r="2" customFormat="false" ht="34.5" hidden="false" customHeight="true" outlineLevel="0" collapsed="false">
      <c r="A2" s="1996"/>
      <c r="B2" s="1996"/>
      <c r="C2" s="1998" t="n">
        <f aca="false">A12</f>
        <v>45323</v>
      </c>
      <c r="D2" s="1998"/>
      <c r="E2" s="1998"/>
      <c r="F2" s="1998"/>
      <c r="G2" s="1998"/>
      <c r="H2" s="1998"/>
      <c r="I2" s="1998"/>
      <c r="J2" s="1998"/>
      <c r="K2" s="1998"/>
      <c r="L2" s="1998"/>
      <c r="M2" s="1998"/>
      <c r="N2" s="1998"/>
      <c r="O2" s="1998"/>
      <c r="P2" s="1998"/>
      <c r="Q2" s="1998"/>
      <c r="R2" s="1998"/>
      <c r="S2" s="1998"/>
      <c r="T2" s="1998"/>
      <c r="U2" s="1998"/>
      <c r="V2" s="1998"/>
      <c r="W2" s="1998"/>
      <c r="X2" s="1998"/>
      <c r="Y2" s="1998"/>
      <c r="Z2" s="1998"/>
      <c r="AA2" s="1998"/>
      <c r="AB2" s="1998"/>
      <c r="AC2" s="1998"/>
      <c r="AD2" s="1998"/>
      <c r="AE2" s="1998"/>
      <c r="AF2" s="1998"/>
      <c r="AG2" s="1998"/>
      <c r="AH2" s="1998"/>
      <c r="AI2" s="1998"/>
      <c r="AJ2" s="1998"/>
      <c r="AK2" s="1998"/>
      <c r="AL2" s="1998"/>
      <c r="AM2" s="1998"/>
      <c r="AN2" s="1998"/>
      <c r="AO2" s="1998"/>
      <c r="AP2" s="1998"/>
      <c r="AQ2" s="1998"/>
      <c r="AR2" s="1998"/>
      <c r="AS2" s="1998"/>
      <c r="AT2" s="1998"/>
      <c r="AU2" s="1998"/>
      <c r="AV2" s="1998"/>
      <c r="AW2" s="1998"/>
      <c r="AX2" s="1998"/>
      <c r="AY2" s="1998"/>
      <c r="AZ2" s="1998"/>
      <c r="BA2" s="1998"/>
      <c r="BB2" s="1998"/>
      <c r="BC2" s="1998"/>
      <c r="BD2" s="1998"/>
      <c r="BE2" s="1998"/>
      <c r="BF2" s="1998"/>
      <c r="BG2" s="1998"/>
      <c r="BH2" s="1998"/>
      <c r="BI2" s="1998"/>
      <c r="BJ2" s="1998"/>
      <c r="BK2" s="1998"/>
      <c r="BL2" s="1998"/>
      <c r="BM2" s="1998"/>
      <c r="BN2" s="1998"/>
      <c r="BO2" s="1998"/>
      <c r="BP2" s="1998"/>
      <c r="BQ2" s="1998"/>
      <c r="BR2" s="1998"/>
      <c r="BS2" s="1998"/>
      <c r="BT2" s="1998"/>
      <c r="BU2" s="1998"/>
      <c r="BV2" s="1998"/>
      <c r="BW2" s="1998"/>
      <c r="BX2" s="1998"/>
      <c r="BY2" s="1998"/>
      <c r="BZ2" s="1998"/>
      <c r="CA2" s="1998"/>
      <c r="CB2" s="1998"/>
      <c r="CC2" s="1998"/>
      <c r="CD2" s="1998"/>
      <c r="CE2" s="1998"/>
      <c r="CF2" s="1998"/>
      <c r="CG2" s="1998"/>
      <c r="CH2" s="1998"/>
      <c r="CI2" s="1998"/>
      <c r="CJ2" s="1998"/>
      <c r="CK2" s="1998"/>
      <c r="CL2" s="1998"/>
      <c r="CM2" s="1998"/>
      <c r="CN2" s="1998"/>
      <c r="CO2" s="1998"/>
      <c r="CP2" s="1998"/>
      <c r="CQ2" s="1998"/>
      <c r="CR2" s="1998"/>
      <c r="CS2" s="1998"/>
      <c r="CT2" s="1998"/>
      <c r="CU2" s="1998"/>
      <c r="CV2" s="1998"/>
      <c r="CW2" s="1998"/>
      <c r="CX2" s="1998"/>
      <c r="CY2" s="1998"/>
      <c r="CZ2" s="1998"/>
      <c r="DA2" s="1998"/>
      <c r="DB2" s="1998"/>
      <c r="DC2" s="1998"/>
      <c r="DD2" s="1998"/>
      <c r="DE2" s="1998"/>
      <c r="DF2" s="1998"/>
      <c r="DG2" s="1998"/>
      <c r="DH2" s="1998"/>
      <c r="DI2" s="1998"/>
      <c r="DJ2" s="1998"/>
      <c r="DK2" s="1998"/>
      <c r="DL2" s="1998"/>
      <c r="DM2" s="1998"/>
      <c r="DN2" s="1998"/>
      <c r="DO2" s="1998"/>
      <c r="DP2" s="1998"/>
      <c r="DQ2" s="1998"/>
      <c r="DR2" s="1998"/>
      <c r="DS2" s="1998"/>
      <c r="DT2" s="1998"/>
      <c r="DU2" s="1998"/>
      <c r="DV2" s="1998"/>
      <c r="DW2" s="1998"/>
      <c r="DX2" s="1998"/>
      <c r="DY2" s="1998"/>
      <c r="DZ2" s="1998"/>
      <c r="EA2" s="1998"/>
      <c r="EB2" s="1998"/>
      <c r="EC2" s="1998"/>
      <c r="ED2" s="1998"/>
      <c r="EE2" s="1998"/>
      <c r="EF2" s="1998"/>
      <c r="EG2" s="1998"/>
      <c r="EH2" s="1998"/>
      <c r="EI2" s="1998"/>
      <c r="EJ2" s="1998"/>
      <c r="EK2" s="1998"/>
      <c r="EL2" s="1998"/>
      <c r="EM2" s="1998"/>
      <c r="EN2" s="1998"/>
      <c r="EO2" s="1998"/>
      <c r="EP2" s="1998"/>
      <c r="EQ2" s="1998"/>
      <c r="ER2" s="1998"/>
      <c r="ES2" s="1998"/>
      <c r="ET2" s="1998"/>
      <c r="EU2" s="1998"/>
      <c r="EV2" s="1998"/>
      <c r="EW2" s="1998"/>
      <c r="EX2" s="1998"/>
      <c r="EY2" s="1998"/>
      <c r="EZ2" s="1998"/>
      <c r="FA2" s="1998"/>
      <c r="FB2" s="1998"/>
      <c r="FC2" s="1998"/>
      <c r="FD2" s="1998"/>
      <c r="FE2" s="1998"/>
      <c r="FF2" s="1998"/>
      <c r="FG2" s="1998"/>
      <c r="FH2" s="1998"/>
      <c r="FI2" s="1998"/>
      <c r="FJ2" s="1998"/>
      <c r="FK2" s="1998"/>
      <c r="FL2" s="1998"/>
      <c r="FM2" s="1998"/>
      <c r="FN2" s="1998"/>
      <c r="FO2" s="1998"/>
      <c r="FP2" s="1998"/>
      <c r="FQ2" s="1998"/>
      <c r="FR2" s="1998"/>
      <c r="FS2" s="1998"/>
      <c r="FT2" s="1998"/>
      <c r="FU2" s="1998"/>
      <c r="FV2" s="1998"/>
      <c r="FW2" s="1998"/>
      <c r="FX2" s="1998"/>
      <c r="FY2" s="1998"/>
      <c r="FZ2" s="1998"/>
      <c r="GA2" s="1998"/>
      <c r="GB2" s="1998"/>
      <c r="GC2" s="1998"/>
      <c r="GD2" s="1998"/>
      <c r="GE2" s="1998"/>
      <c r="GF2" s="1998"/>
      <c r="GG2" s="1998"/>
      <c r="GH2" s="1998"/>
      <c r="GI2" s="1998"/>
      <c r="GJ2" s="1998"/>
      <c r="GK2" s="1998"/>
      <c r="GL2" s="1998"/>
      <c r="GM2" s="1998"/>
      <c r="GN2" s="1998"/>
      <c r="GO2" s="1998"/>
      <c r="GP2" s="1998"/>
      <c r="GQ2" s="1998"/>
      <c r="GR2" s="1998"/>
      <c r="GS2" s="1998"/>
      <c r="GT2" s="1998"/>
      <c r="GU2" s="1998"/>
      <c r="GV2" s="1998"/>
      <c r="GW2" s="1998"/>
      <c r="GX2" s="1998"/>
      <c r="GY2" s="1998"/>
      <c r="GZ2" s="1998"/>
      <c r="HA2" s="1998"/>
      <c r="HB2" s="1998"/>
      <c r="HC2" s="1998"/>
      <c r="HD2" s="1999"/>
      <c r="HE2" s="1999"/>
      <c r="HF2" s="2000"/>
      <c r="HG2" s="1996"/>
      <c r="HH2" s="1996"/>
      <c r="HI2" s="1996"/>
      <c r="HJ2" s="1996"/>
      <c r="HK2" s="1996"/>
      <c r="HL2" s="1996"/>
      <c r="HM2" s="1996"/>
      <c r="HN2" s="1996"/>
      <c r="HO2" s="1996"/>
      <c r="HP2" s="1996"/>
      <c r="HQ2" s="1996"/>
      <c r="HR2" s="1996"/>
      <c r="HS2" s="1996"/>
      <c r="HT2" s="1996"/>
      <c r="HU2" s="1996"/>
      <c r="HV2" s="1996"/>
      <c r="HW2" s="1996"/>
      <c r="HX2" s="1996"/>
      <c r="HY2" s="1996"/>
      <c r="HZ2" s="1996"/>
      <c r="IA2" s="1996"/>
      <c r="IB2" s="1996"/>
      <c r="IC2" s="1996"/>
      <c r="ID2" s="1996"/>
      <c r="IE2" s="1996"/>
      <c r="IF2" s="1996"/>
      <c r="IG2" s="1996"/>
      <c r="IH2" s="1996"/>
      <c r="II2" s="1996"/>
      <c r="IJ2" s="1996"/>
      <c r="IK2" s="1996"/>
      <c r="IL2" s="1996"/>
      <c r="IM2" s="1996"/>
      <c r="IN2" s="1996"/>
      <c r="IO2" s="1996"/>
      <c r="IP2" s="1996"/>
      <c r="IQ2" s="1996"/>
      <c r="IR2" s="1996"/>
      <c r="IS2" s="1996"/>
      <c r="IT2" s="1996"/>
      <c r="IU2" s="1996"/>
      <c r="IV2" s="1996"/>
      <c r="IW2" s="1996"/>
      <c r="IX2" s="1996"/>
      <c r="IY2" s="1996"/>
      <c r="IZ2" s="1996"/>
      <c r="JA2" s="1996"/>
      <c r="JB2" s="1996"/>
      <c r="JC2" s="1996"/>
      <c r="JD2" s="1996"/>
      <c r="JE2" s="1996"/>
      <c r="JF2" s="1996"/>
      <c r="JG2" s="1996"/>
      <c r="JH2" s="1996"/>
      <c r="JI2" s="1996"/>
      <c r="JJ2" s="1996"/>
      <c r="JK2" s="1996"/>
      <c r="JL2" s="1996"/>
      <c r="JM2" s="2001" t="s">
        <v>495</v>
      </c>
      <c r="JN2" s="2001"/>
      <c r="JO2" s="2001"/>
      <c r="JP2" s="2001"/>
      <c r="JQ2" s="2001"/>
      <c r="JR2" s="2001"/>
    </row>
    <row r="3" customFormat="false" ht="22.5" hidden="false" customHeight="true" outlineLevel="0" collapsed="false">
      <c r="A3" s="1996"/>
      <c r="B3" s="2002"/>
      <c r="C3" s="2003" t="s">
        <v>682</v>
      </c>
      <c r="D3" s="2003"/>
      <c r="E3" s="2003"/>
      <c r="F3" s="2003"/>
      <c r="G3" s="2003"/>
      <c r="H3" s="2003"/>
      <c r="I3" s="2003"/>
      <c r="J3" s="2003"/>
      <c r="K3" s="2003"/>
      <c r="L3" s="2003"/>
      <c r="M3" s="2003"/>
      <c r="N3" s="2003"/>
      <c r="O3" s="2003"/>
      <c r="P3" s="2003"/>
      <c r="Q3" s="2003"/>
      <c r="R3" s="2003"/>
      <c r="S3" s="2003"/>
      <c r="T3" s="2003"/>
      <c r="U3" s="2003"/>
      <c r="V3" s="2003"/>
      <c r="W3" s="2003"/>
      <c r="X3" s="2003"/>
      <c r="Y3" s="2003"/>
      <c r="Z3" s="2003"/>
      <c r="AA3" s="2003"/>
      <c r="AB3" s="2003"/>
      <c r="AC3" s="2003"/>
      <c r="AD3" s="2003"/>
      <c r="AE3" s="2003"/>
      <c r="AF3" s="2003"/>
      <c r="AG3" s="2003"/>
      <c r="AH3" s="2003"/>
      <c r="AI3" s="2003"/>
      <c r="AJ3" s="2003"/>
      <c r="AK3" s="2003"/>
      <c r="AL3" s="2003"/>
      <c r="AM3" s="2003"/>
      <c r="AN3" s="2003"/>
      <c r="AO3" s="2003"/>
      <c r="AP3" s="2003"/>
      <c r="AQ3" s="2003"/>
      <c r="AR3" s="2003"/>
      <c r="AS3" s="2003"/>
      <c r="AT3" s="2003"/>
      <c r="AU3" s="2003"/>
      <c r="AV3" s="2003"/>
      <c r="AW3" s="2003"/>
      <c r="AX3" s="2003"/>
      <c r="AY3" s="2003"/>
      <c r="AZ3" s="2003"/>
      <c r="BA3" s="2003"/>
      <c r="BB3" s="2003"/>
      <c r="BC3" s="2003"/>
      <c r="BD3" s="2003"/>
      <c r="BE3" s="2003"/>
      <c r="BF3" s="2003"/>
      <c r="BG3" s="2003"/>
      <c r="BH3" s="2003"/>
      <c r="BI3" s="2003"/>
      <c r="BJ3" s="2003"/>
      <c r="BK3" s="2003"/>
      <c r="BL3" s="2003"/>
      <c r="BM3" s="2003"/>
      <c r="BN3" s="2003"/>
      <c r="BO3" s="2003"/>
      <c r="BP3" s="2003"/>
      <c r="BQ3" s="2003"/>
      <c r="BR3" s="2003"/>
      <c r="BS3" s="2003"/>
      <c r="BT3" s="2003"/>
      <c r="BU3" s="2003"/>
      <c r="BV3" s="2003"/>
      <c r="BW3" s="2003"/>
      <c r="BX3" s="2003"/>
      <c r="BY3" s="2003"/>
      <c r="BZ3" s="2003"/>
      <c r="CA3" s="2003"/>
      <c r="CB3" s="2003"/>
      <c r="CC3" s="2003"/>
      <c r="CD3" s="2003"/>
      <c r="CE3" s="2003"/>
      <c r="CF3" s="2003"/>
      <c r="CG3" s="2003"/>
      <c r="CH3" s="2003"/>
      <c r="CI3" s="2003"/>
      <c r="CJ3" s="2003"/>
      <c r="CK3" s="2003"/>
      <c r="CL3" s="2003"/>
      <c r="CM3" s="2003"/>
      <c r="CN3" s="2003"/>
      <c r="CO3" s="2003"/>
      <c r="CP3" s="2003"/>
      <c r="CQ3" s="2003"/>
      <c r="CR3" s="2003"/>
      <c r="CS3" s="2003"/>
      <c r="CT3" s="2003"/>
      <c r="CU3" s="2003"/>
      <c r="CV3" s="2003"/>
      <c r="CW3" s="2003"/>
      <c r="CX3" s="2003"/>
      <c r="CY3" s="2003"/>
      <c r="CZ3" s="2003"/>
      <c r="DA3" s="2003"/>
      <c r="DB3" s="2003"/>
      <c r="DC3" s="2003"/>
      <c r="DD3" s="2003"/>
      <c r="DE3" s="2003"/>
      <c r="DF3" s="2003"/>
      <c r="DG3" s="2003"/>
      <c r="DH3" s="2003"/>
      <c r="DI3" s="2003"/>
      <c r="DJ3" s="2003"/>
      <c r="DK3" s="2003"/>
      <c r="DL3" s="2003"/>
      <c r="DM3" s="2003"/>
      <c r="DN3" s="2003"/>
      <c r="DO3" s="2003"/>
      <c r="DP3" s="2003"/>
      <c r="DQ3" s="2003"/>
      <c r="DR3" s="2003"/>
      <c r="DS3" s="2003"/>
      <c r="DT3" s="2003"/>
      <c r="DU3" s="2003"/>
      <c r="DV3" s="2003"/>
      <c r="DW3" s="2003"/>
      <c r="DX3" s="2003"/>
      <c r="DY3" s="2003"/>
      <c r="DZ3" s="2003"/>
      <c r="EA3" s="2003"/>
      <c r="EB3" s="2003"/>
      <c r="EC3" s="2003"/>
      <c r="ED3" s="2003"/>
      <c r="EE3" s="2003"/>
      <c r="EF3" s="2003"/>
      <c r="EG3" s="2003"/>
      <c r="EH3" s="2003"/>
      <c r="EI3" s="2003"/>
      <c r="EJ3" s="2003"/>
      <c r="EK3" s="2003"/>
      <c r="EL3" s="2003"/>
      <c r="EM3" s="2003"/>
      <c r="EN3" s="2003"/>
      <c r="EO3" s="2003"/>
      <c r="EP3" s="2003"/>
      <c r="EQ3" s="2003"/>
      <c r="ER3" s="2003"/>
      <c r="ES3" s="2003"/>
      <c r="ET3" s="2003"/>
      <c r="EU3" s="2003"/>
      <c r="EV3" s="2003"/>
      <c r="EW3" s="2003"/>
      <c r="EX3" s="2003"/>
      <c r="EY3" s="2003"/>
      <c r="EZ3" s="2003"/>
      <c r="FA3" s="2003"/>
      <c r="FB3" s="2003"/>
      <c r="FC3" s="2003"/>
      <c r="FD3" s="2003"/>
      <c r="FE3" s="2003"/>
      <c r="FF3" s="2003"/>
      <c r="FG3" s="2003"/>
      <c r="FH3" s="2003"/>
      <c r="FI3" s="2003"/>
      <c r="FJ3" s="2003"/>
      <c r="FK3" s="2003"/>
      <c r="FL3" s="2003"/>
      <c r="FM3" s="2003"/>
      <c r="FN3" s="2003"/>
      <c r="FO3" s="2003"/>
      <c r="FP3" s="2003"/>
      <c r="FQ3" s="2003"/>
      <c r="FR3" s="2003"/>
      <c r="FS3" s="2003"/>
      <c r="FT3" s="2003"/>
      <c r="FU3" s="2003"/>
      <c r="FV3" s="2003"/>
      <c r="FW3" s="2003"/>
      <c r="FX3" s="2003"/>
      <c r="FY3" s="2003"/>
      <c r="FZ3" s="2003"/>
      <c r="GA3" s="2003"/>
      <c r="GB3" s="2003"/>
      <c r="GC3" s="2003"/>
      <c r="GD3" s="2003"/>
      <c r="GE3" s="2003"/>
      <c r="GF3" s="2003"/>
      <c r="GG3" s="2003"/>
      <c r="GH3" s="2003"/>
      <c r="GI3" s="2003"/>
      <c r="GJ3" s="2003"/>
      <c r="GK3" s="2003"/>
      <c r="GL3" s="2003"/>
      <c r="GM3" s="2003"/>
      <c r="GN3" s="2003"/>
      <c r="GO3" s="2003"/>
      <c r="GP3" s="2003"/>
      <c r="GQ3" s="2003"/>
      <c r="GR3" s="2003"/>
      <c r="GS3" s="2003"/>
      <c r="GT3" s="2003"/>
      <c r="GU3" s="2003"/>
      <c r="GV3" s="2003"/>
      <c r="GW3" s="2003"/>
      <c r="GX3" s="2003"/>
      <c r="GY3" s="2003"/>
      <c r="GZ3" s="2003"/>
      <c r="HA3" s="2003"/>
      <c r="HB3" s="2003"/>
      <c r="HC3" s="2003"/>
      <c r="HD3" s="2003"/>
      <c r="HE3" s="2003"/>
      <c r="HF3" s="2003"/>
      <c r="HG3" s="2003"/>
      <c r="HH3" s="2003"/>
      <c r="HI3" s="2003"/>
      <c r="HJ3" s="2003"/>
      <c r="HK3" s="2003"/>
      <c r="HL3" s="2003"/>
      <c r="HM3" s="2003"/>
      <c r="HN3" s="2003"/>
      <c r="HO3" s="2003"/>
      <c r="HP3" s="2003"/>
      <c r="HQ3" s="2003"/>
      <c r="HR3" s="2003"/>
      <c r="HS3" s="2003"/>
      <c r="HT3" s="2003"/>
      <c r="HU3" s="2003"/>
      <c r="HV3" s="2003"/>
      <c r="HW3" s="2003"/>
      <c r="HX3" s="2003"/>
      <c r="HY3" s="2003"/>
      <c r="HZ3" s="2003"/>
      <c r="IA3" s="2003"/>
      <c r="IB3" s="2003"/>
      <c r="IC3" s="2003"/>
      <c r="ID3" s="2003"/>
      <c r="IE3" s="2003"/>
      <c r="IF3" s="2003"/>
      <c r="IG3" s="2003"/>
      <c r="IH3" s="2003"/>
      <c r="II3" s="2003"/>
      <c r="IJ3" s="2003"/>
      <c r="IK3" s="2003"/>
      <c r="IL3" s="2003"/>
      <c r="IM3" s="2003"/>
      <c r="IN3" s="2003"/>
      <c r="IO3" s="2003"/>
      <c r="IP3" s="2003"/>
      <c r="IQ3" s="2003"/>
      <c r="IR3" s="2003"/>
      <c r="IS3" s="2003"/>
      <c r="IT3" s="2003"/>
      <c r="IU3" s="2003"/>
      <c r="IV3" s="2003"/>
      <c r="IW3" s="2003"/>
      <c r="IX3" s="2003"/>
      <c r="IY3" s="2003"/>
      <c r="IZ3" s="2003"/>
      <c r="JA3" s="2003"/>
      <c r="JB3" s="2003"/>
      <c r="JC3" s="2003"/>
      <c r="JD3" s="2003"/>
      <c r="JE3" s="2003"/>
      <c r="JF3" s="2003"/>
      <c r="JG3" s="2003"/>
      <c r="JH3" s="2003"/>
      <c r="JI3" s="2003"/>
      <c r="JJ3" s="2003"/>
      <c r="JK3" s="2003"/>
      <c r="JL3" s="2003"/>
      <c r="JM3" s="2004" t="s">
        <v>624</v>
      </c>
      <c r="JN3" s="2004"/>
      <c r="JO3" s="2004"/>
      <c r="JP3" s="2005" t="n">
        <f aca="false">'02.24 по датам'!JP3-'02.24 НГДП по датам'!CB3</f>
        <v>200</v>
      </c>
      <c r="JQ3" s="2005"/>
      <c r="JR3" s="2005"/>
    </row>
    <row r="4" customFormat="false" ht="20.25" hidden="false" customHeight="true" outlineLevel="0" collapsed="false">
      <c r="A4" s="2006" t="s">
        <v>520</v>
      </c>
      <c r="B4" s="2006"/>
      <c r="C4" s="2007" t="s">
        <v>625</v>
      </c>
      <c r="D4" s="2007"/>
      <c r="E4" s="2007"/>
      <c r="F4" s="2007"/>
      <c r="G4" s="2007"/>
      <c r="H4" s="2007"/>
      <c r="I4" s="2007"/>
      <c r="J4" s="2007"/>
      <c r="K4" s="2007"/>
      <c r="L4" s="2007"/>
      <c r="M4" s="2007"/>
      <c r="N4" s="2007"/>
      <c r="O4" s="2007"/>
      <c r="P4" s="2007"/>
      <c r="Q4" s="2007"/>
      <c r="R4" s="2007"/>
      <c r="S4" s="2007"/>
      <c r="T4" s="2007"/>
      <c r="U4" s="2007"/>
      <c r="V4" s="2007"/>
      <c r="W4" s="2007"/>
      <c r="X4" s="2007"/>
      <c r="Y4" s="2007"/>
      <c r="Z4" s="2007"/>
      <c r="AA4" s="2007"/>
      <c r="AB4" s="2007"/>
      <c r="AC4" s="2007"/>
      <c r="AD4" s="2007"/>
      <c r="AE4" s="2007"/>
      <c r="AF4" s="2007"/>
      <c r="AG4" s="2007"/>
      <c r="AH4" s="2007"/>
      <c r="AI4" s="2007"/>
      <c r="AJ4" s="2007"/>
      <c r="AK4" s="2007"/>
      <c r="AL4" s="2007"/>
      <c r="AM4" s="2007"/>
      <c r="AN4" s="2007"/>
      <c r="AO4" s="2007"/>
      <c r="AP4" s="2007"/>
      <c r="AQ4" s="2007"/>
      <c r="AR4" s="2007"/>
      <c r="AS4" s="2007"/>
      <c r="AT4" s="2007"/>
      <c r="AU4" s="2007"/>
      <c r="AV4" s="2007"/>
      <c r="AW4" s="2007"/>
      <c r="AX4" s="2007"/>
      <c r="AY4" s="2007"/>
      <c r="AZ4" s="2007"/>
      <c r="BA4" s="2007"/>
      <c r="BB4" s="2007"/>
      <c r="BC4" s="2007"/>
      <c r="BD4" s="2007"/>
      <c r="BE4" s="2007"/>
      <c r="BF4" s="2007"/>
      <c r="BG4" s="2007"/>
      <c r="BH4" s="2007"/>
      <c r="BI4" s="2007"/>
      <c r="BJ4" s="2007"/>
      <c r="BK4" s="2007"/>
      <c r="BL4" s="2007"/>
      <c r="BM4" s="2007"/>
      <c r="BN4" s="2007"/>
      <c r="BO4" s="2007"/>
      <c r="BP4" s="2007"/>
      <c r="BQ4" s="2007"/>
      <c r="BR4" s="2007"/>
      <c r="BS4" s="2007"/>
      <c r="BT4" s="2007"/>
      <c r="BU4" s="2007"/>
      <c r="BV4" s="2007"/>
      <c r="BW4" s="2007"/>
      <c r="BX4" s="2007"/>
      <c r="BY4" s="2007"/>
      <c r="BZ4" s="2007"/>
      <c r="CA4" s="2007"/>
      <c r="CB4" s="2007"/>
      <c r="CC4" s="2007"/>
      <c r="CD4" s="2007"/>
      <c r="CE4" s="2007"/>
      <c r="CF4" s="2007"/>
      <c r="CG4" s="2007"/>
      <c r="CH4" s="2007"/>
      <c r="CI4" s="2007"/>
      <c r="CJ4" s="2007"/>
      <c r="CK4" s="2007"/>
      <c r="CL4" s="2007"/>
      <c r="CM4" s="2007"/>
      <c r="CN4" s="2007"/>
      <c r="CO4" s="2007"/>
      <c r="CP4" s="2007"/>
      <c r="CQ4" s="2007"/>
      <c r="CR4" s="2007"/>
      <c r="CS4" s="2007"/>
      <c r="CT4" s="2007"/>
      <c r="CU4" s="2007"/>
      <c r="CV4" s="2007"/>
      <c r="CW4" s="2007"/>
      <c r="CX4" s="2007"/>
      <c r="CY4" s="2007"/>
      <c r="CZ4" s="2007"/>
      <c r="DA4" s="2007"/>
      <c r="DB4" s="2007"/>
      <c r="DC4" s="2007"/>
      <c r="DD4" s="2007"/>
      <c r="DE4" s="2007"/>
      <c r="DF4" s="2007"/>
      <c r="DG4" s="2007"/>
      <c r="DH4" s="2007"/>
      <c r="DI4" s="2007"/>
      <c r="DJ4" s="2007"/>
      <c r="DK4" s="2007"/>
      <c r="DL4" s="2007"/>
      <c r="DM4" s="2007"/>
      <c r="DN4" s="2007"/>
      <c r="DO4" s="2007"/>
      <c r="DP4" s="2007"/>
      <c r="DQ4" s="2007"/>
      <c r="DR4" s="2007"/>
      <c r="DS4" s="2007"/>
      <c r="DT4" s="2007"/>
      <c r="DU4" s="2007"/>
      <c r="DV4" s="2007"/>
      <c r="DW4" s="2007"/>
      <c r="DX4" s="2007"/>
      <c r="DY4" s="2007"/>
      <c r="DZ4" s="2007"/>
      <c r="EA4" s="2007"/>
      <c r="EB4" s="2007"/>
      <c r="EC4" s="2007"/>
      <c r="ED4" s="2007"/>
      <c r="EE4" s="2007"/>
      <c r="EF4" s="2007"/>
      <c r="EG4" s="2007"/>
      <c r="EH4" s="2007"/>
      <c r="EI4" s="2007"/>
      <c r="EJ4" s="2007"/>
      <c r="EK4" s="2007"/>
      <c r="EL4" s="2007"/>
      <c r="EM4" s="2007"/>
      <c r="EN4" s="2007"/>
      <c r="EO4" s="2007"/>
      <c r="EP4" s="2007"/>
      <c r="EQ4" s="2007"/>
      <c r="ER4" s="2007"/>
      <c r="ES4" s="2007"/>
      <c r="ET4" s="2007"/>
      <c r="EU4" s="2007"/>
      <c r="EV4" s="2007"/>
      <c r="EW4" s="2007"/>
      <c r="EX4" s="2007"/>
      <c r="EY4" s="2007"/>
      <c r="EZ4" s="2007"/>
      <c r="FA4" s="2007"/>
      <c r="FB4" s="2007"/>
      <c r="FC4" s="2007"/>
      <c r="FD4" s="2007"/>
      <c r="FE4" s="2007"/>
      <c r="FF4" s="2007"/>
      <c r="FG4" s="2007"/>
      <c r="FH4" s="2007"/>
      <c r="FI4" s="2007"/>
      <c r="FJ4" s="2007"/>
      <c r="FK4" s="2007"/>
      <c r="FL4" s="2007"/>
      <c r="FM4" s="2007"/>
      <c r="FN4" s="2007"/>
      <c r="FO4" s="2007"/>
      <c r="FP4" s="2007"/>
      <c r="FQ4" s="2007"/>
      <c r="FR4" s="2007"/>
      <c r="FS4" s="2007"/>
      <c r="FT4" s="2007"/>
      <c r="FU4" s="2007"/>
      <c r="FV4" s="2007"/>
      <c r="FW4" s="2007"/>
      <c r="FX4" s="2007"/>
      <c r="FY4" s="2007"/>
      <c r="FZ4" s="2007"/>
      <c r="GA4" s="2007"/>
      <c r="GB4" s="2007"/>
      <c r="GC4" s="2007"/>
      <c r="GD4" s="2007"/>
      <c r="GE4" s="2007"/>
      <c r="GF4" s="2007"/>
      <c r="GG4" s="2007"/>
      <c r="GH4" s="2007"/>
      <c r="GI4" s="2007"/>
      <c r="GJ4" s="2007"/>
      <c r="GK4" s="2007"/>
      <c r="GL4" s="2007"/>
      <c r="GM4" s="2007"/>
      <c r="GN4" s="2007"/>
      <c r="GO4" s="2007"/>
      <c r="GP4" s="2007"/>
      <c r="GQ4" s="2007"/>
      <c r="GR4" s="2007"/>
      <c r="GS4" s="2007"/>
      <c r="GT4" s="2007"/>
      <c r="GU4" s="2007"/>
      <c r="GV4" s="2007"/>
      <c r="GW4" s="2007"/>
      <c r="GX4" s="2007"/>
      <c r="GY4" s="2007"/>
      <c r="GZ4" s="2007"/>
      <c r="HA4" s="2007"/>
      <c r="HB4" s="2007"/>
      <c r="HC4" s="2007"/>
      <c r="HD4" s="2008" t="s">
        <v>626</v>
      </c>
      <c r="HE4" s="2008"/>
      <c r="HF4" s="2008"/>
      <c r="HG4" s="2008"/>
      <c r="HH4" s="2008"/>
      <c r="HI4" s="2008"/>
      <c r="HJ4" s="2008"/>
      <c r="HK4" s="2008"/>
      <c r="HL4" s="2008"/>
      <c r="HM4" s="2008"/>
      <c r="HN4" s="2008"/>
      <c r="HO4" s="2008"/>
      <c r="HP4" s="2008"/>
      <c r="HQ4" s="2008"/>
      <c r="HR4" s="2008"/>
      <c r="HS4" s="2008"/>
      <c r="HT4" s="2008"/>
      <c r="HU4" s="2008"/>
      <c r="HV4" s="2008"/>
      <c r="HW4" s="2008"/>
      <c r="HX4" s="2008"/>
      <c r="HY4" s="2008"/>
      <c r="HZ4" s="2008"/>
      <c r="IA4" s="2008"/>
      <c r="IB4" s="2008"/>
      <c r="IC4" s="2008"/>
      <c r="ID4" s="2008"/>
      <c r="IE4" s="2008"/>
      <c r="IF4" s="2008"/>
      <c r="IG4" s="2008"/>
      <c r="IH4" s="2008"/>
      <c r="II4" s="2008"/>
      <c r="IJ4" s="2008"/>
      <c r="IK4" s="2008"/>
      <c r="IL4" s="2008"/>
      <c r="IM4" s="2008"/>
      <c r="IN4" s="2008"/>
      <c r="IO4" s="2008"/>
      <c r="IP4" s="2008"/>
      <c r="IQ4" s="2008"/>
      <c r="IR4" s="2008"/>
      <c r="IS4" s="2008"/>
      <c r="IT4" s="2008"/>
      <c r="IU4" s="2008"/>
      <c r="IV4" s="2008"/>
      <c r="IW4" s="2008"/>
      <c r="IX4" s="2008"/>
      <c r="IY4" s="2008"/>
      <c r="IZ4" s="2008"/>
      <c r="JA4" s="2008"/>
      <c r="JB4" s="2008"/>
      <c r="JC4" s="2008"/>
      <c r="JD4" s="2008"/>
      <c r="JE4" s="2008"/>
      <c r="JF4" s="2008"/>
      <c r="JG4" s="2008"/>
      <c r="JH4" s="2008"/>
      <c r="JI4" s="2008"/>
      <c r="JJ4" s="2008"/>
      <c r="JK4" s="2008"/>
      <c r="JL4" s="2008"/>
      <c r="JM4" s="2009" t="n">
        <f aca="false">'02.24 ННГ без НГДП'!I6</f>
        <v>23263.976</v>
      </c>
      <c r="JN4" s="2009"/>
      <c r="JO4" s="2009"/>
      <c r="JP4" s="2009" t="n">
        <f aca="false">'02.24 по датам'!JP4-'02.24 НГДП по датам'!CB4</f>
        <v>620.812</v>
      </c>
      <c r="JQ4" s="2009"/>
      <c r="JR4" s="2009"/>
    </row>
    <row r="5" customFormat="false" ht="18.75" hidden="false" customHeight="true" outlineLevel="0" collapsed="false">
      <c r="A5" s="2010" t="s">
        <v>627</v>
      </c>
      <c r="B5" s="2011" t="s">
        <v>3</v>
      </c>
      <c r="C5" s="2012" t="s">
        <v>628</v>
      </c>
      <c r="D5" s="2012"/>
      <c r="E5" s="2012"/>
      <c r="F5" s="2012"/>
      <c r="G5" s="2012"/>
      <c r="H5" s="2012"/>
      <c r="I5" s="2012"/>
      <c r="J5" s="2012"/>
      <c r="K5" s="2012"/>
      <c r="L5" s="2012"/>
      <c r="M5" s="2012"/>
      <c r="N5" s="2012"/>
      <c r="O5" s="2012"/>
      <c r="P5" s="2012"/>
      <c r="Q5" s="2012"/>
      <c r="R5" s="2012"/>
      <c r="S5" s="2012"/>
      <c r="T5" s="2012"/>
      <c r="U5" s="2012"/>
      <c r="V5" s="2012"/>
      <c r="W5" s="2012"/>
      <c r="X5" s="2012"/>
      <c r="Y5" s="2012"/>
      <c r="Z5" s="2012"/>
      <c r="AA5" s="2012"/>
      <c r="AB5" s="2012"/>
      <c r="AC5" s="2012"/>
      <c r="AD5" s="2012"/>
      <c r="AE5" s="2012"/>
      <c r="AF5" s="2012"/>
      <c r="AG5" s="2012"/>
      <c r="AH5" s="2012"/>
      <c r="AI5" s="2012"/>
      <c r="AJ5" s="2012"/>
      <c r="AK5" s="2012"/>
      <c r="AL5" s="2012"/>
      <c r="AM5" s="2012"/>
      <c r="AN5" s="2012"/>
      <c r="AO5" s="2012"/>
      <c r="AP5" s="2012"/>
      <c r="AQ5" s="2012"/>
      <c r="AR5" s="2012"/>
      <c r="AS5" s="2012"/>
      <c r="AT5" s="2012"/>
      <c r="AU5" s="2012"/>
      <c r="AV5" s="2012"/>
      <c r="AW5" s="2012"/>
      <c r="AX5" s="2012"/>
      <c r="AY5" s="2012"/>
      <c r="AZ5" s="2012"/>
      <c r="BA5" s="2012"/>
      <c r="BB5" s="2012"/>
      <c r="BC5" s="2012"/>
      <c r="BD5" s="2012"/>
      <c r="BE5" s="2012"/>
      <c r="BF5" s="2012"/>
      <c r="BG5" s="2012"/>
      <c r="BH5" s="2012"/>
      <c r="BI5" s="2012"/>
      <c r="BJ5" s="2012"/>
      <c r="BK5" s="2012"/>
      <c r="BL5" s="2012"/>
      <c r="BM5" s="2012"/>
      <c r="BN5" s="2012"/>
      <c r="BO5" s="2012"/>
      <c r="BP5" s="2012"/>
      <c r="BQ5" s="2012"/>
      <c r="BR5" s="2012"/>
      <c r="BS5" s="2012"/>
      <c r="BT5" s="2012"/>
      <c r="BU5" s="2012"/>
      <c r="BV5" s="2012"/>
      <c r="BW5" s="2012"/>
      <c r="BX5" s="2012"/>
      <c r="BY5" s="2012"/>
      <c r="BZ5" s="2012"/>
      <c r="CA5" s="2012"/>
      <c r="CB5" s="2012"/>
      <c r="CC5" s="2012"/>
      <c r="CD5" s="2012"/>
      <c r="CE5" s="2012"/>
      <c r="CF5" s="2012"/>
      <c r="CG5" s="2012"/>
      <c r="CH5" s="2012"/>
      <c r="CI5" s="2012"/>
      <c r="CJ5" s="2012"/>
      <c r="CK5" s="2012"/>
      <c r="CL5" s="2012"/>
      <c r="CM5" s="2012"/>
      <c r="CN5" s="2012"/>
      <c r="CO5" s="2012"/>
      <c r="CP5" s="2013" t="s">
        <v>629</v>
      </c>
      <c r="CQ5" s="2014" t="s">
        <v>23</v>
      </c>
      <c r="CR5" s="2014"/>
      <c r="CS5" s="2014"/>
      <c r="CT5" s="2014"/>
      <c r="CU5" s="2014"/>
      <c r="CV5" s="2014"/>
      <c r="CW5" s="2014"/>
      <c r="CX5" s="2014"/>
      <c r="CY5" s="2014"/>
      <c r="CZ5" s="2014"/>
      <c r="DA5" s="2014"/>
      <c r="DB5" s="2014"/>
      <c r="DC5" s="2014"/>
      <c r="DD5" s="2014"/>
      <c r="DE5" s="2014"/>
      <c r="DF5" s="2014"/>
      <c r="DG5" s="2014"/>
      <c r="DH5" s="2015" t="s">
        <v>629</v>
      </c>
      <c r="DI5" s="2014" t="s">
        <v>25</v>
      </c>
      <c r="DJ5" s="2014"/>
      <c r="DK5" s="2014"/>
      <c r="DL5" s="2014"/>
      <c r="DM5" s="2014"/>
      <c r="DN5" s="2014"/>
      <c r="DO5" s="2014"/>
      <c r="DP5" s="2014"/>
      <c r="DQ5" s="2014"/>
      <c r="DR5" s="2014"/>
      <c r="DS5" s="2014"/>
      <c r="DT5" s="2014"/>
      <c r="DU5" s="2014"/>
      <c r="DV5" s="2014"/>
      <c r="DW5" s="2014"/>
      <c r="DX5" s="2014"/>
      <c r="DY5" s="2014"/>
      <c r="DZ5" s="2015" t="s">
        <v>629</v>
      </c>
      <c r="EA5" s="2014" t="s">
        <v>630</v>
      </c>
      <c r="EB5" s="2014"/>
      <c r="EC5" s="2014"/>
      <c r="ED5" s="2014"/>
      <c r="EE5" s="2014"/>
      <c r="EF5" s="2014"/>
      <c r="EG5" s="2014"/>
      <c r="EH5" s="2014"/>
      <c r="EI5" s="2014"/>
      <c r="EJ5" s="2014"/>
      <c r="EK5" s="2014"/>
      <c r="EL5" s="2014"/>
      <c r="EM5" s="2014"/>
      <c r="EN5" s="2014"/>
      <c r="EO5" s="2014"/>
      <c r="EP5" s="2014"/>
      <c r="EQ5" s="2014"/>
      <c r="ER5" s="2014"/>
      <c r="ES5" s="2014"/>
      <c r="ET5" s="2014"/>
      <c r="EU5" s="2014"/>
      <c r="EV5" s="2014"/>
      <c r="EW5" s="2014"/>
      <c r="EX5" s="2014"/>
      <c r="EY5" s="2014"/>
      <c r="EZ5" s="2014"/>
      <c r="FA5" s="2014"/>
      <c r="FB5" s="2014"/>
      <c r="FC5" s="2014"/>
      <c r="FD5" s="2015" t="s">
        <v>629</v>
      </c>
      <c r="FE5" s="2016" t="s">
        <v>631</v>
      </c>
      <c r="FF5" s="2016"/>
      <c r="FG5" s="2016"/>
      <c r="FH5" s="2016"/>
      <c r="FI5" s="2016"/>
      <c r="FJ5" s="2016"/>
      <c r="FK5" s="2016"/>
      <c r="FL5" s="2016"/>
      <c r="FM5" s="2016"/>
      <c r="FN5" s="2016"/>
      <c r="FO5" s="2016"/>
      <c r="FP5" s="2016"/>
      <c r="FQ5" s="2016"/>
      <c r="FR5" s="2016"/>
      <c r="FS5" s="2015" t="s">
        <v>629</v>
      </c>
      <c r="FT5" s="2017" t="s">
        <v>632</v>
      </c>
      <c r="FU5" s="2017"/>
      <c r="FV5" s="2017"/>
      <c r="FW5" s="2017"/>
      <c r="FX5" s="2017"/>
      <c r="FY5" s="2017"/>
      <c r="FZ5" s="2017"/>
      <c r="GA5" s="2017"/>
      <c r="GB5" s="2017"/>
      <c r="GC5" s="2017"/>
      <c r="GD5" s="2017"/>
      <c r="GE5" s="2017"/>
      <c r="GF5" s="2017"/>
      <c r="GG5" s="2017"/>
      <c r="GH5" s="2017"/>
      <c r="GI5" s="2017"/>
      <c r="GJ5" s="2017"/>
      <c r="GK5" s="2017"/>
      <c r="GL5" s="2017"/>
      <c r="GM5" s="2017"/>
      <c r="GN5" s="2017"/>
      <c r="GO5" s="2017"/>
      <c r="GP5" s="2017"/>
      <c r="GQ5" s="2017"/>
      <c r="GR5" s="2017"/>
      <c r="GS5" s="2017"/>
      <c r="GT5" s="2017"/>
      <c r="GU5" s="2017"/>
      <c r="GV5" s="2017"/>
      <c r="GW5" s="2017"/>
      <c r="GX5" s="2017"/>
      <c r="GY5" s="2018" t="s">
        <v>633</v>
      </c>
      <c r="GZ5" s="2019" t="s">
        <v>59</v>
      </c>
      <c r="HA5" s="2019"/>
      <c r="HB5" s="2019"/>
      <c r="HC5" s="2019"/>
      <c r="HD5" s="2020" t="s">
        <v>634</v>
      </c>
      <c r="HE5" s="2021" t="s">
        <v>635</v>
      </c>
      <c r="HF5" s="2020" t="s">
        <v>636</v>
      </c>
      <c r="HG5" s="2018" t="s">
        <v>637</v>
      </c>
      <c r="HH5" s="2018"/>
      <c r="HI5" s="2018"/>
      <c r="HJ5" s="2018"/>
      <c r="HK5" s="2018"/>
      <c r="HL5" s="2018"/>
      <c r="HM5" s="2018"/>
      <c r="HN5" s="2018"/>
      <c r="HO5" s="2018"/>
      <c r="HP5" s="2018"/>
      <c r="HQ5" s="2018"/>
      <c r="HR5" s="2018"/>
      <c r="HS5" s="2018"/>
      <c r="HT5" s="2018"/>
      <c r="HU5" s="2018"/>
      <c r="HV5" s="2018"/>
      <c r="HW5" s="2018"/>
      <c r="HX5" s="2018"/>
      <c r="HY5" s="2018"/>
      <c r="HZ5" s="2018"/>
      <c r="IA5" s="2018"/>
      <c r="IB5" s="2018"/>
      <c r="IC5" s="2018"/>
      <c r="ID5" s="2018"/>
      <c r="IE5" s="2018" t="s">
        <v>638</v>
      </c>
      <c r="IF5" s="2022" t="s">
        <v>639</v>
      </c>
      <c r="IG5" s="2022"/>
      <c r="IH5" s="2022"/>
      <c r="II5" s="2022"/>
      <c r="IJ5" s="2022"/>
      <c r="IK5" s="2022"/>
      <c r="IL5" s="2022" t="s">
        <v>640</v>
      </c>
      <c r="IM5" s="2018" t="s">
        <v>34</v>
      </c>
      <c r="IN5" s="2018"/>
      <c r="IO5" s="2018"/>
      <c r="IP5" s="2018"/>
      <c r="IQ5" s="2018"/>
      <c r="IR5" s="2018"/>
      <c r="IS5" s="2018"/>
      <c r="IT5" s="2018"/>
      <c r="IU5" s="2018"/>
      <c r="IV5" s="2018"/>
      <c r="IW5" s="2018"/>
      <c r="IX5" s="2018"/>
      <c r="IY5" s="2018"/>
      <c r="IZ5" s="2018"/>
      <c r="JA5" s="2018" t="s">
        <v>641</v>
      </c>
      <c r="JB5" s="2023" t="s">
        <v>57</v>
      </c>
      <c r="JC5" s="2023"/>
      <c r="JD5" s="2023"/>
      <c r="JE5" s="2023"/>
      <c r="JF5" s="2024" t="s">
        <v>642</v>
      </c>
      <c r="JG5" s="2018" t="s">
        <v>597</v>
      </c>
      <c r="JH5" s="2018"/>
      <c r="JI5" s="2018"/>
      <c r="JJ5" s="2018"/>
      <c r="JK5" s="2018"/>
      <c r="JL5" s="2018"/>
      <c r="JM5" s="2018" t="s">
        <v>643</v>
      </c>
      <c r="JN5" s="2018" t="s">
        <v>644</v>
      </c>
      <c r="JO5" s="2021" t="s">
        <v>645</v>
      </c>
      <c r="JP5" s="2018" t="s">
        <v>646</v>
      </c>
      <c r="JQ5" s="2018" t="s">
        <v>647</v>
      </c>
      <c r="JR5" s="2021" t="s">
        <v>648</v>
      </c>
    </row>
    <row r="6" customFormat="false" ht="14.25" hidden="false" customHeight="true" outlineLevel="0" collapsed="false">
      <c r="A6" s="2010"/>
      <c r="B6" s="2011"/>
      <c r="C6" s="2025" t="s">
        <v>525</v>
      </c>
      <c r="D6" s="2025"/>
      <c r="E6" s="2025"/>
      <c r="F6" s="2025"/>
      <c r="G6" s="2025"/>
      <c r="H6" s="2025"/>
      <c r="I6" s="2025"/>
      <c r="J6" s="2025"/>
      <c r="K6" s="2025"/>
      <c r="L6" s="2025"/>
      <c r="M6" s="2025"/>
      <c r="N6" s="2025"/>
      <c r="O6" s="2025"/>
      <c r="P6" s="2025"/>
      <c r="Q6" s="2025"/>
      <c r="R6" s="2025"/>
      <c r="S6" s="2025"/>
      <c r="T6" s="2025"/>
      <c r="U6" s="2025"/>
      <c r="V6" s="2025"/>
      <c r="W6" s="2025"/>
      <c r="X6" s="2025"/>
      <c r="Y6" s="2025"/>
      <c r="Z6" s="2025"/>
      <c r="AA6" s="2025"/>
      <c r="AB6" s="2026"/>
      <c r="AC6" s="2025" t="s">
        <v>17</v>
      </c>
      <c r="AD6" s="2025"/>
      <c r="AE6" s="2025"/>
      <c r="AF6" s="2025"/>
      <c r="AG6" s="2025"/>
      <c r="AH6" s="2025"/>
      <c r="AI6" s="2025"/>
      <c r="AJ6" s="2025"/>
      <c r="AK6" s="2025"/>
      <c r="AL6" s="2025"/>
      <c r="AM6" s="2025"/>
      <c r="AN6" s="2025"/>
      <c r="AO6" s="2025"/>
      <c r="AP6" s="2025"/>
      <c r="AQ6" s="2025"/>
      <c r="AR6" s="2025"/>
      <c r="AS6" s="2025"/>
      <c r="AT6" s="2026"/>
      <c r="AU6" s="2027" t="s">
        <v>532</v>
      </c>
      <c r="AV6" s="2027"/>
      <c r="AW6" s="2027"/>
      <c r="AX6" s="2027"/>
      <c r="AY6" s="2027"/>
      <c r="AZ6" s="2027"/>
      <c r="BA6" s="2027"/>
      <c r="BB6" s="2027"/>
      <c r="BC6" s="2027"/>
      <c r="BD6" s="2027"/>
      <c r="BE6" s="2027"/>
      <c r="BF6" s="2027"/>
      <c r="BG6" s="2027"/>
      <c r="BH6" s="2027"/>
      <c r="BI6" s="2027"/>
      <c r="BJ6" s="2027"/>
      <c r="BK6" s="2027"/>
      <c r="BL6" s="2027"/>
      <c r="BM6" s="2027"/>
      <c r="BN6" s="2027"/>
      <c r="BO6" s="2027"/>
      <c r="BP6" s="2027"/>
      <c r="BQ6" s="2027"/>
      <c r="BR6" s="2027"/>
      <c r="BS6" s="2027"/>
      <c r="BT6" s="2027"/>
      <c r="BU6" s="2027"/>
      <c r="BV6" s="2026"/>
      <c r="BW6" s="2025" t="s">
        <v>19</v>
      </c>
      <c r="BX6" s="2025"/>
      <c r="BY6" s="2025"/>
      <c r="BZ6" s="2025"/>
      <c r="CA6" s="2025"/>
      <c r="CB6" s="2025"/>
      <c r="CC6" s="2025"/>
      <c r="CD6" s="2025"/>
      <c r="CE6" s="2025"/>
      <c r="CF6" s="2025"/>
      <c r="CG6" s="2025"/>
      <c r="CH6" s="2025"/>
      <c r="CI6" s="2025"/>
      <c r="CJ6" s="2025"/>
      <c r="CK6" s="2025"/>
      <c r="CL6" s="2025"/>
      <c r="CM6" s="2025"/>
      <c r="CN6" s="2026"/>
      <c r="CO6" s="2028" t="s">
        <v>649</v>
      </c>
      <c r="CP6" s="2013"/>
      <c r="CQ6" s="2014"/>
      <c r="CR6" s="2014"/>
      <c r="CS6" s="2014"/>
      <c r="CT6" s="2014"/>
      <c r="CU6" s="2014"/>
      <c r="CV6" s="2014"/>
      <c r="CW6" s="2014"/>
      <c r="CX6" s="2014"/>
      <c r="CY6" s="2014"/>
      <c r="CZ6" s="2014"/>
      <c r="DA6" s="2014"/>
      <c r="DB6" s="2014"/>
      <c r="DC6" s="2014"/>
      <c r="DD6" s="2014"/>
      <c r="DE6" s="2014"/>
      <c r="DF6" s="2014"/>
      <c r="DG6" s="2014"/>
      <c r="DH6" s="2015"/>
      <c r="DI6" s="2014"/>
      <c r="DJ6" s="2014"/>
      <c r="DK6" s="2014"/>
      <c r="DL6" s="2014"/>
      <c r="DM6" s="2014"/>
      <c r="DN6" s="2014"/>
      <c r="DO6" s="2014"/>
      <c r="DP6" s="2014"/>
      <c r="DQ6" s="2014"/>
      <c r="DR6" s="2014"/>
      <c r="DS6" s="2014"/>
      <c r="DT6" s="2014"/>
      <c r="DU6" s="2014"/>
      <c r="DV6" s="2014"/>
      <c r="DW6" s="2014"/>
      <c r="DX6" s="2014"/>
      <c r="DY6" s="2014"/>
      <c r="DZ6" s="2015"/>
      <c r="EA6" s="2014"/>
      <c r="EB6" s="2014"/>
      <c r="EC6" s="2014"/>
      <c r="ED6" s="2014"/>
      <c r="EE6" s="2014"/>
      <c r="EF6" s="2014"/>
      <c r="EG6" s="2014"/>
      <c r="EH6" s="2014"/>
      <c r="EI6" s="2014"/>
      <c r="EJ6" s="2014"/>
      <c r="EK6" s="2014"/>
      <c r="EL6" s="2014"/>
      <c r="EM6" s="2014"/>
      <c r="EN6" s="2014"/>
      <c r="EO6" s="2014"/>
      <c r="EP6" s="2014"/>
      <c r="EQ6" s="2014"/>
      <c r="ER6" s="2014"/>
      <c r="ES6" s="2014"/>
      <c r="ET6" s="2014"/>
      <c r="EU6" s="2014"/>
      <c r="EV6" s="2014"/>
      <c r="EW6" s="2014"/>
      <c r="EX6" s="2014"/>
      <c r="EY6" s="2014"/>
      <c r="EZ6" s="2014"/>
      <c r="FA6" s="2014"/>
      <c r="FB6" s="2014"/>
      <c r="FC6" s="2014"/>
      <c r="FD6" s="2015"/>
      <c r="FE6" s="2016"/>
      <c r="FF6" s="2016"/>
      <c r="FG6" s="2016"/>
      <c r="FH6" s="2016"/>
      <c r="FI6" s="2016"/>
      <c r="FJ6" s="2016"/>
      <c r="FK6" s="2016"/>
      <c r="FL6" s="2016"/>
      <c r="FM6" s="2016"/>
      <c r="FN6" s="2016"/>
      <c r="FO6" s="2016"/>
      <c r="FP6" s="2016"/>
      <c r="FQ6" s="2016"/>
      <c r="FR6" s="2016"/>
      <c r="FS6" s="2015"/>
      <c r="FT6" s="2025" t="s">
        <v>48</v>
      </c>
      <c r="FU6" s="2025"/>
      <c r="FV6" s="2025"/>
      <c r="FW6" s="2025"/>
      <c r="FX6" s="2025"/>
      <c r="FY6" s="2025"/>
      <c r="FZ6" s="2025"/>
      <c r="GA6" s="2025"/>
      <c r="GB6" s="2025"/>
      <c r="GC6" s="2025"/>
      <c r="GD6" s="2025"/>
      <c r="GE6" s="2025"/>
      <c r="GF6" s="2025"/>
      <c r="GG6" s="2025"/>
      <c r="GH6" s="2025"/>
      <c r="GI6" s="2025"/>
      <c r="GJ6" s="2025"/>
      <c r="GK6" s="2025"/>
      <c r="GL6" s="2025"/>
      <c r="GM6" s="2025"/>
      <c r="GN6" s="2025"/>
      <c r="GO6" s="2025"/>
      <c r="GP6" s="2025"/>
      <c r="GQ6" s="2025"/>
      <c r="GR6" s="2025"/>
      <c r="GS6" s="2025"/>
      <c r="GT6" s="2025"/>
      <c r="GU6" s="2025"/>
      <c r="GV6" s="2025"/>
      <c r="GW6" s="2025"/>
      <c r="GX6" s="2025" t="s">
        <v>649</v>
      </c>
      <c r="GY6" s="2018"/>
      <c r="GZ6" s="2019"/>
      <c r="HA6" s="2019"/>
      <c r="HB6" s="2019"/>
      <c r="HC6" s="2019"/>
      <c r="HD6" s="2020"/>
      <c r="HE6" s="2021"/>
      <c r="HF6" s="2020"/>
      <c r="HG6" s="2020"/>
      <c r="HH6" s="2018"/>
      <c r="HI6" s="2018"/>
      <c r="HJ6" s="2018"/>
      <c r="HK6" s="2018"/>
      <c r="HL6" s="2018"/>
      <c r="HM6" s="2018"/>
      <c r="HN6" s="2018"/>
      <c r="HO6" s="2018"/>
      <c r="HP6" s="2018"/>
      <c r="HQ6" s="2018"/>
      <c r="HR6" s="2018"/>
      <c r="HS6" s="2018"/>
      <c r="HT6" s="2018"/>
      <c r="HU6" s="2018"/>
      <c r="HV6" s="2018"/>
      <c r="HW6" s="2018"/>
      <c r="HX6" s="2018"/>
      <c r="HY6" s="2018"/>
      <c r="HZ6" s="2018"/>
      <c r="IA6" s="2018"/>
      <c r="IB6" s="2018"/>
      <c r="IC6" s="2018"/>
      <c r="ID6" s="2018"/>
      <c r="IE6" s="2018"/>
      <c r="IF6" s="2022"/>
      <c r="IG6" s="2022"/>
      <c r="IH6" s="2022"/>
      <c r="II6" s="2022"/>
      <c r="IJ6" s="2022"/>
      <c r="IK6" s="2022"/>
      <c r="IL6" s="2022"/>
      <c r="IM6" s="2018"/>
      <c r="IN6" s="2018"/>
      <c r="IO6" s="2018"/>
      <c r="IP6" s="2018"/>
      <c r="IQ6" s="2018"/>
      <c r="IR6" s="2018"/>
      <c r="IS6" s="2018"/>
      <c r="IT6" s="2018"/>
      <c r="IU6" s="2018"/>
      <c r="IV6" s="2018"/>
      <c r="IW6" s="2018"/>
      <c r="IX6" s="2018"/>
      <c r="IY6" s="2018"/>
      <c r="IZ6" s="2018"/>
      <c r="JA6" s="2018"/>
      <c r="JB6" s="2018"/>
      <c r="JC6" s="2023"/>
      <c r="JD6" s="2023"/>
      <c r="JE6" s="2023"/>
      <c r="JF6" s="2024"/>
      <c r="JG6" s="2029" t="n">
        <f aca="false">SUBTOTAL(9,JG$14:JG$131)</f>
        <v>0</v>
      </c>
      <c r="JH6" s="2029" t="n">
        <f aca="false">SUBTOTAL(9,JH$14:JH$131)</f>
        <v>0</v>
      </c>
      <c r="JI6" s="2029"/>
      <c r="JJ6" s="2029" t="n">
        <f aca="false">SUBTOTAL(9,JJ$14:JJ$131)</f>
        <v>0</v>
      </c>
      <c r="JK6" s="2029"/>
      <c r="JL6" s="2029" t="n">
        <f aca="false">SUM(JG6:JJ6)</f>
        <v>0</v>
      </c>
      <c r="JM6" s="2018"/>
      <c r="JN6" s="2018"/>
      <c r="JO6" s="2021"/>
      <c r="JP6" s="2018"/>
      <c r="JQ6" s="2018"/>
      <c r="JR6" s="2021"/>
    </row>
    <row r="7" customFormat="false" ht="11.25" hidden="false" customHeight="true" outlineLevel="0" collapsed="false">
      <c r="A7" s="2010"/>
      <c r="B7" s="2011"/>
      <c r="C7" s="2025"/>
      <c r="D7" s="2025"/>
      <c r="E7" s="2025"/>
      <c r="F7" s="2025"/>
      <c r="G7" s="2025"/>
      <c r="H7" s="2025"/>
      <c r="I7" s="2025"/>
      <c r="J7" s="2025"/>
      <c r="K7" s="2025"/>
      <c r="L7" s="2025"/>
      <c r="M7" s="2025"/>
      <c r="N7" s="2025"/>
      <c r="O7" s="2025"/>
      <c r="P7" s="2025"/>
      <c r="Q7" s="2025"/>
      <c r="R7" s="2025"/>
      <c r="S7" s="2025"/>
      <c r="T7" s="2025"/>
      <c r="U7" s="2025"/>
      <c r="V7" s="2025"/>
      <c r="W7" s="2025"/>
      <c r="X7" s="2025"/>
      <c r="Y7" s="2025"/>
      <c r="Z7" s="2025"/>
      <c r="AA7" s="2025"/>
      <c r="AB7" s="2026"/>
      <c r="AC7" s="2025"/>
      <c r="AD7" s="2025"/>
      <c r="AE7" s="2025"/>
      <c r="AF7" s="2025"/>
      <c r="AG7" s="2025"/>
      <c r="AH7" s="2025"/>
      <c r="AI7" s="2025"/>
      <c r="AJ7" s="2025"/>
      <c r="AK7" s="2025"/>
      <c r="AL7" s="2025"/>
      <c r="AM7" s="2025"/>
      <c r="AN7" s="2025"/>
      <c r="AO7" s="2025"/>
      <c r="AP7" s="2025"/>
      <c r="AQ7" s="2025"/>
      <c r="AR7" s="2025"/>
      <c r="AS7" s="2025"/>
      <c r="AT7" s="2026"/>
      <c r="AU7" s="2027"/>
      <c r="AV7" s="2027"/>
      <c r="AW7" s="2027"/>
      <c r="AX7" s="2027"/>
      <c r="AY7" s="2027"/>
      <c r="AZ7" s="2027"/>
      <c r="BA7" s="2027"/>
      <c r="BB7" s="2027"/>
      <c r="BC7" s="2027"/>
      <c r="BD7" s="2027"/>
      <c r="BE7" s="2027"/>
      <c r="BF7" s="2027"/>
      <c r="BG7" s="2027"/>
      <c r="BH7" s="2027"/>
      <c r="BI7" s="2027"/>
      <c r="BJ7" s="2027"/>
      <c r="BK7" s="2027"/>
      <c r="BL7" s="2027"/>
      <c r="BM7" s="2027"/>
      <c r="BN7" s="2027"/>
      <c r="BO7" s="2027"/>
      <c r="BP7" s="2027"/>
      <c r="BQ7" s="2027"/>
      <c r="BR7" s="2027"/>
      <c r="BS7" s="2027"/>
      <c r="BT7" s="2027"/>
      <c r="BU7" s="2027"/>
      <c r="BV7" s="2026"/>
      <c r="BW7" s="2025"/>
      <c r="BX7" s="2025"/>
      <c r="BY7" s="2025"/>
      <c r="BZ7" s="2025"/>
      <c r="CA7" s="2025"/>
      <c r="CB7" s="2025"/>
      <c r="CC7" s="2025"/>
      <c r="CD7" s="2025"/>
      <c r="CE7" s="2025"/>
      <c r="CF7" s="2025"/>
      <c r="CG7" s="2025"/>
      <c r="CH7" s="2025"/>
      <c r="CI7" s="2025"/>
      <c r="CJ7" s="2025"/>
      <c r="CK7" s="2025"/>
      <c r="CL7" s="2025"/>
      <c r="CM7" s="2025"/>
      <c r="CN7" s="2026"/>
      <c r="CO7" s="2028"/>
      <c r="CP7" s="2028"/>
      <c r="CQ7" s="2014"/>
      <c r="CR7" s="2014"/>
      <c r="CS7" s="2014"/>
      <c r="CT7" s="2014"/>
      <c r="CU7" s="2014"/>
      <c r="CV7" s="2014"/>
      <c r="CW7" s="2014"/>
      <c r="CX7" s="2014"/>
      <c r="CY7" s="2014"/>
      <c r="CZ7" s="2014"/>
      <c r="DA7" s="2014"/>
      <c r="DB7" s="2014"/>
      <c r="DC7" s="2014"/>
      <c r="DD7" s="2014"/>
      <c r="DE7" s="2014"/>
      <c r="DF7" s="2014"/>
      <c r="DG7" s="2014"/>
      <c r="DH7" s="2015"/>
      <c r="DI7" s="2014"/>
      <c r="DJ7" s="2014"/>
      <c r="DK7" s="2014"/>
      <c r="DL7" s="2014"/>
      <c r="DM7" s="2014"/>
      <c r="DN7" s="2014"/>
      <c r="DO7" s="2014"/>
      <c r="DP7" s="2014"/>
      <c r="DQ7" s="2014"/>
      <c r="DR7" s="2014"/>
      <c r="DS7" s="2014"/>
      <c r="DT7" s="2014"/>
      <c r="DU7" s="2014"/>
      <c r="DV7" s="2014"/>
      <c r="DW7" s="2014"/>
      <c r="DX7" s="2014"/>
      <c r="DY7" s="2014"/>
      <c r="DZ7" s="2015"/>
      <c r="EA7" s="2014"/>
      <c r="EB7" s="2014"/>
      <c r="EC7" s="2014"/>
      <c r="ED7" s="2014"/>
      <c r="EE7" s="2014"/>
      <c r="EF7" s="2014"/>
      <c r="EG7" s="2014"/>
      <c r="EH7" s="2014"/>
      <c r="EI7" s="2014"/>
      <c r="EJ7" s="2014"/>
      <c r="EK7" s="2014"/>
      <c r="EL7" s="2014"/>
      <c r="EM7" s="2014"/>
      <c r="EN7" s="2014"/>
      <c r="EO7" s="2014"/>
      <c r="EP7" s="2014"/>
      <c r="EQ7" s="2014"/>
      <c r="ER7" s="2014"/>
      <c r="ES7" s="2014"/>
      <c r="ET7" s="2014"/>
      <c r="EU7" s="2014"/>
      <c r="EV7" s="2014"/>
      <c r="EW7" s="2014"/>
      <c r="EX7" s="2014"/>
      <c r="EY7" s="2014"/>
      <c r="EZ7" s="2014"/>
      <c r="FA7" s="2014"/>
      <c r="FB7" s="2014"/>
      <c r="FC7" s="2014"/>
      <c r="FD7" s="2015"/>
      <c r="FE7" s="2016"/>
      <c r="FF7" s="2016"/>
      <c r="FG7" s="2016"/>
      <c r="FH7" s="2016"/>
      <c r="FI7" s="2016"/>
      <c r="FJ7" s="2016"/>
      <c r="FK7" s="2016"/>
      <c r="FL7" s="2016"/>
      <c r="FM7" s="2016"/>
      <c r="FN7" s="2016"/>
      <c r="FO7" s="2016"/>
      <c r="FP7" s="2016"/>
      <c r="FQ7" s="2016"/>
      <c r="FR7" s="2016"/>
      <c r="FS7" s="2015"/>
      <c r="FT7" s="2025"/>
      <c r="FU7" s="2025"/>
      <c r="FV7" s="2025"/>
      <c r="FW7" s="2025"/>
      <c r="FX7" s="2025"/>
      <c r="FY7" s="2025"/>
      <c r="FZ7" s="2025"/>
      <c r="GA7" s="2025"/>
      <c r="GB7" s="2025"/>
      <c r="GC7" s="2025"/>
      <c r="GD7" s="2025"/>
      <c r="GE7" s="2025"/>
      <c r="GF7" s="2025"/>
      <c r="GG7" s="2025"/>
      <c r="GH7" s="2025"/>
      <c r="GI7" s="2025"/>
      <c r="GJ7" s="2025"/>
      <c r="GK7" s="2025"/>
      <c r="GL7" s="2025"/>
      <c r="GM7" s="2025"/>
      <c r="GN7" s="2025"/>
      <c r="GO7" s="2025"/>
      <c r="GP7" s="2025"/>
      <c r="GQ7" s="2025"/>
      <c r="GR7" s="2025"/>
      <c r="GS7" s="2025"/>
      <c r="GT7" s="2025"/>
      <c r="GU7" s="2025"/>
      <c r="GV7" s="2025"/>
      <c r="GW7" s="2025"/>
      <c r="GX7" s="2025"/>
      <c r="GY7" s="2018"/>
      <c r="GZ7" s="2019" t="s">
        <v>58</v>
      </c>
      <c r="HA7" s="2019" t="s">
        <v>59</v>
      </c>
      <c r="HB7" s="2030" t="s">
        <v>648</v>
      </c>
      <c r="HC7" s="2019" t="s">
        <v>650</v>
      </c>
      <c r="HD7" s="2020"/>
      <c r="HE7" s="2021"/>
      <c r="HF7" s="2020"/>
      <c r="HG7" s="2020"/>
      <c r="HH7" s="2018"/>
      <c r="HI7" s="2018"/>
      <c r="HJ7" s="2018"/>
      <c r="HK7" s="2018"/>
      <c r="HL7" s="2018"/>
      <c r="HM7" s="2018"/>
      <c r="HN7" s="2018"/>
      <c r="HO7" s="2018"/>
      <c r="HP7" s="2018"/>
      <c r="HQ7" s="2018"/>
      <c r="HR7" s="2018"/>
      <c r="HS7" s="2018"/>
      <c r="HT7" s="2018"/>
      <c r="HU7" s="2018"/>
      <c r="HV7" s="2018"/>
      <c r="HW7" s="2018"/>
      <c r="HX7" s="2018"/>
      <c r="HY7" s="2018"/>
      <c r="HZ7" s="2018"/>
      <c r="IA7" s="2018"/>
      <c r="IB7" s="2018"/>
      <c r="IC7" s="2018"/>
      <c r="ID7" s="2018"/>
      <c r="IE7" s="2018"/>
      <c r="IF7" s="2022"/>
      <c r="IG7" s="2022"/>
      <c r="IH7" s="2022"/>
      <c r="II7" s="2022"/>
      <c r="IJ7" s="2022"/>
      <c r="IK7" s="2022"/>
      <c r="IL7" s="2022"/>
      <c r="IM7" s="2018"/>
      <c r="IN7" s="2018"/>
      <c r="IO7" s="2018"/>
      <c r="IP7" s="2018"/>
      <c r="IQ7" s="2018"/>
      <c r="IR7" s="2018"/>
      <c r="IS7" s="2018"/>
      <c r="IT7" s="2018"/>
      <c r="IU7" s="2018"/>
      <c r="IV7" s="2018"/>
      <c r="IW7" s="2018"/>
      <c r="IX7" s="2018"/>
      <c r="IY7" s="2018"/>
      <c r="IZ7" s="2018"/>
      <c r="JA7" s="2018"/>
      <c r="JB7" s="2019" t="s">
        <v>56</v>
      </c>
      <c r="JC7" s="2030" t="s">
        <v>648</v>
      </c>
      <c r="JD7" s="2019" t="s">
        <v>651</v>
      </c>
      <c r="JE7" s="2019" t="s">
        <v>652</v>
      </c>
      <c r="JF7" s="2024"/>
      <c r="JG7" s="2031" t="s">
        <v>653</v>
      </c>
      <c r="JH7" s="2031" t="s">
        <v>654</v>
      </c>
      <c r="JI7" s="2031" t="s">
        <v>655</v>
      </c>
      <c r="JJ7" s="2031" t="s">
        <v>656</v>
      </c>
      <c r="JK7" s="2032" t="s">
        <v>657</v>
      </c>
      <c r="JL7" s="2031" t="s">
        <v>649</v>
      </c>
      <c r="JM7" s="2018"/>
      <c r="JN7" s="2018"/>
      <c r="JO7" s="2021"/>
      <c r="JP7" s="2018"/>
      <c r="JQ7" s="2018"/>
      <c r="JR7" s="2021"/>
    </row>
    <row r="8" customFormat="false" ht="11.25" hidden="false" customHeight="true" outlineLevel="0" collapsed="false">
      <c r="A8" s="2010"/>
      <c r="B8" s="2011"/>
      <c r="C8" s="2033" t="s">
        <v>658</v>
      </c>
      <c r="D8" s="2033" t="s">
        <v>658</v>
      </c>
      <c r="E8" s="2033" t="s">
        <v>658</v>
      </c>
      <c r="F8" s="2033" t="s">
        <v>658</v>
      </c>
      <c r="G8" s="2034" t="s">
        <v>658</v>
      </c>
      <c r="H8" s="2034" t="s">
        <v>658</v>
      </c>
      <c r="I8" s="2034" t="s">
        <v>658</v>
      </c>
      <c r="J8" s="2034" t="s">
        <v>658</v>
      </c>
      <c r="K8" s="2034" t="s">
        <v>658</v>
      </c>
      <c r="L8" s="2034" t="s">
        <v>658</v>
      </c>
      <c r="M8" s="2034" t="s">
        <v>658</v>
      </c>
      <c r="N8" s="2034" t="s">
        <v>658</v>
      </c>
      <c r="O8" s="2034" t="s">
        <v>658</v>
      </c>
      <c r="P8" s="2034" t="s">
        <v>658</v>
      </c>
      <c r="Q8" s="2034" t="s">
        <v>658</v>
      </c>
      <c r="R8" s="2034" t="s">
        <v>658</v>
      </c>
      <c r="S8" s="2034" t="s">
        <v>658</v>
      </c>
      <c r="T8" s="2034" t="s">
        <v>658</v>
      </c>
      <c r="U8" s="2034" t="s">
        <v>658</v>
      </c>
      <c r="V8" s="2034" t="s">
        <v>658</v>
      </c>
      <c r="W8" s="2034" t="s">
        <v>658</v>
      </c>
      <c r="X8" s="2035" t="s">
        <v>648</v>
      </c>
      <c r="Y8" s="2035"/>
      <c r="Z8" s="2035"/>
      <c r="AA8" s="2034" t="s">
        <v>659</v>
      </c>
      <c r="AB8" s="2034"/>
      <c r="AC8" s="2034" t="s">
        <v>658</v>
      </c>
      <c r="AD8" s="2034" t="s">
        <v>658</v>
      </c>
      <c r="AE8" s="2034" t="s">
        <v>658</v>
      </c>
      <c r="AF8" s="2034" t="s">
        <v>658</v>
      </c>
      <c r="AG8" s="2034" t="s">
        <v>658</v>
      </c>
      <c r="AH8" s="2034" t="s">
        <v>658</v>
      </c>
      <c r="AI8" s="2034" t="s">
        <v>658</v>
      </c>
      <c r="AJ8" s="2034" t="s">
        <v>658</v>
      </c>
      <c r="AK8" s="2034" t="s">
        <v>658</v>
      </c>
      <c r="AL8" s="2034" t="s">
        <v>658</v>
      </c>
      <c r="AM8" s="2034" t="s">
        <v>658</v>
      </c>
      <c r="AN8" s="2034" t="s">
        <v>658</v>
      </c>
      <c r="AO8" s="2034" t="s">
        <v>658</v>
      </c>
      <c r="AP8" s="2035" t="s">
        <v>648</v>
      </c>
      <c r="AQ8" s="2035"/>
      <c r="AR8" s="2035"/>
      <c r="AS8" s="2034" t="s">
        <v>659</v>
      </c>
      <c r="AT8" s="2034"/>
      <c r="AU8" s="2033" t="s">
        <v>658</v>
      </c>
      <c r="AV8" s="2033" t="s">
        <v>658</v>
      </c>
      <c r="AW8" s="2033" t="s">
        <v>658</v>
      </c>
      <c r="AX8" s="2033" t="s">
        <v>658</v>
      </c>
      <c r="AY8" s="2033" t="s">
        <v>658</v>
      </c>
      <c r="AZ8" s="2033" t="s">
        <v>658</v>
      </c>
      <c r="BA8" s="2033" t="s">
        <v>658</v>
      </c>
      <c r="BB8" s="2033" t="s">
        <v>658</v>
      </c>
      <c r="BC8" s="2033" t="s">
        <v>658</v>
      </c>
      <c r="BD8" s="2033" t="s">
        <v>658</v>
      </c>
      <c r="BE8" s="2033" t="s">
        <v>658</v>
      </c>
      <c r="BF8" s="2033" t="s">
        <v>658</v>
      </c>
      <c r="BG8" s="2033" t="s">
        <v>658</v>
      </c>
      <c r="BH8" s="2033" t="s">
        <v>658</v>
      </c>
      <c r="BI8" s="2033" t="s">
        <v>658</v>
      </c>
      <c r="BJ8" s="2033" t="s">
        <v>658</v>
      </c>
      <c r="BK8" s="2033" t="s">
        <v>658</v>
      </c>
      <c r="BL8" s="2033" t="s">
        <v>658</v>
      </c>
      <c r="BM8" s="2033" t="s">
        <v>658</v>
      </c>
      <c r="BN8" s="2033" t="s">
        <v>658</v>
      </c>
      <c r="BO8" s="2033" t="s">
        <v>658</v>
      </c>
      <c r="BP8" s="2033" t="s">
        <v>658</v>
      </c>
      <c r="BQ8" s="2033" t="s">
        <v>658</v>
      </c>
      <c r="BR8" s="2036" t="s">
        <v>648</v>
      </c>
      <c r="BS8" s="2036"/>
      <c r="BT8" s="2036"/>
      <c r="BU8" s="2033" t="s">
        <v>659</v>
      </c>
      <c r="BV8" s="2034"/>
      <c r="BW8" s="2034" t="s">
        <v>658</v>
      </c>
      <c r="BX8" s="2034" t="s">
        <v>658</v>
      </c>
      <c r="BY8" s="2034" t="s">
        <v>658</v>
      </c>
      <c r="BZ8" s="2034" t="s">
        <v>658</v>
      </c>
      <c r="CA8" s="2034" t="s">
        <v>658</v>
      </c>
      <c r="CB8" s="2034" t="s">
        <v>658</v>
      </c>
      <c r="CC8" s="2034" t="s">
        <v>658</v>
      </c>
      <c r="CD8" s="2034" t="s">
        <v>658</v>
      </c>
      <c r="CE8" s="2034" t="s">
        <v>658</v>
      </c>
      <c r="CF8" s="2034" t="s">
        <v>658</v>
      </c>
      <c r="CG8" s="2034" t="s">
        <v>658</v>
      </c>
      <c r="CH8" s="2034" t="s">
        <v>658</v>
      </c>
      <c r="CI8" s="2034" t="s">
        <v>658</v>
      </c>
      <c r="CJ8" s="2035" t="s">
        <v>648</v>
      </c>
      <c r="CK8" s="2035"/>
      <c r="CL8" s="2035"/>
      <c r="CM8" s="2034" t="s">
        <v>659</v>
      </c>
      <c r="CN8" s="2034"/>
      <c r="CO8" s="2028"/>
      <c r="CP8" s="2028"/>
      <c r="CQ8" s="2037" t="s">
        <v>658</v>
      </c>
      <c r="CR8" s="2037" t="s">
        <v>658</v>
      </c>
      <c r="CS8" s="2037" t="s">
        <v>658</v>
      </c>
      <c r="CT8" s="2037" t="s">
        <v>658</v>
      </c>
      <c r="CU8" s="2037" t="s">
        <v>658</v>
      </c>
      <c r="CV8" s="2037" t="s">
        <v>658</v>
      </c>
      <c r="CW8" s="2037" t="s">
        <v>658</v>
      </c>
      <c r="CX8" s="2037" t="s">
        <v>658</v>
      </c>
      <c r="CY8" s="2037" t="s">
        <v>658</v>
      </c>
      <c r="CZ8" s="2037" t="s">
        <v>658</v>
      </c>
      <c r="DA8" s="2037" t="s">
        <v>658</v>
      </c>
      <c r="DB8" s="2037" t="s">
        <v>658</v>
      </c>
      <c r="DC8" s="2037" t="s">
        <v>658</v>
      </c>
      <c r="DD8" s="2035" t="s">
        <v>648</v>
      </c>
      <c r="DE8" s="2035"/>
      <c r="DF8" s="2035"/>
      <c r="DG8" s="2037" t="s">
        <v>659</v>
      </c>
      <c r="DH8" s="2015"/>
      <c r="DI8" s="2037" t="s">
        <v>658</v>
      </c>
      <c r="DJ8" s="2037" t="s">
        <v>658</v>
      </c>
      <c r="DK8" s="2037" t="s">
        <v>658</v>
      </c>
      <c r="DL8" s="2037" t="s">
        <v>658</v>
      </c>
      <c r="DM8" s="2037" t="s">
        <v>658</v>
      </c>
      <c r="DN8" s="2037" t="s">
        <v>658</v>
      </c>
      <c r="DO8" s="2037" t="s">
        <v>658</v>
      </c>
      <c r="DP8" s="2037" t="s">
        <v>658</v>
      </c>
      <c r="DQ8" s="2037" t="s">
        <v>658</v>
      </c>
      <c r="DR8" s="2037" t="s">
        <v>658</v>
      </c>
      <c r="DS8" s="2037" t="s">
        <v>658</v>
      </c>
      <c r="DT8" s="2037" t="s">
        <v>658</v>
      </c>
      <c r="DU8" s="2037" t="s">
        <v>658</v>
      </c>
      <c r="DV8" s="2035" t="s">
        <v>648</v>
      </c>
      <c r="DW8" s="2035"/>
      <c r="DX8" s="2035"/>
      <c r="DY8" s="2037" t="s">
        <v>659</v>
      </c>
      <c r="DZ8" s="2015"/>
      <c r="EA8" s="2037" t="s">
        <v>658</v>
      </c>
      <c r="EB8" s="2037" t="s">
        <v>658</v>
      </c>
      <c r="EC8" s="2037" t="s">
        <v>658</v>
      </c>
      <c r="ED8" s="2037" t="s">
        <v>658</v>
      </c>
      <c r="EE8" s="2037" t="s">
        <v>658</v>
      </c>
      <c r="EF8" s="2037" t="s">
        <v>658</v>
      </c>
      <c r="EG8" s="2037" t="s">
        <v>658</v>
      </c>
      <c r="EH8" s="2037" t="s">
        <v>658</v>
      </c>
      <c r="EI8" s="2037" t="s">
        <v>658</v>
      </c>
      <c r="EJ8" s="2037" t="s">
        <v>658</v>
      </c>
      <c r="EK8" s="2037" t="s">
        <v>658</v>
      </c>
      <c r="EL8" s="2037" t="s">
        <v>658</v>
      </c>
      <c r="EM8" s="2037" t="s">
        <v>658</v>
      </c>
      <c r="EN8" s="2037" t="s">
        <v>658</v>
      </c>
      <c r="EO8" s="2037" t="s">
        <v>658</v>
      </c>
      <c r="EP8" s="2037" t="s">
        <v>658</v>
      </c>
      <c r="EQ8" s="2037" t="s">
        <v>658</v>
      </c>
      <c r="ER8" s="2037" t="s">
        <v>658</v>
      </c>
      <c r="ES8" s="2037" t="s">
        <v>658</v>
      </c>
      <c r="ET8" s="2037" t="s">
        <v>658</v>
      </c>
      <c r="EU8" s="2037" t="s">
        <v>658</v>
      </c>
      <c r="EV8" s="2037" t="s">
        <v>658</v>
      </c>
      <c r="EW8" s="2037" t="s">
        <v>658</v>
      </c>
      <c r="EX8" s="2037" t="s">
        <v>658</v>
      </c>
      <c r="EY8" s="2037" t="s">
        <v>658</v>
      </c>
      <c r="EZ8" s="2035" t="s">
        <v>648</v>
      </c>
      <c r="FA8" s="2035"/>
      <c r="FB8" s="2035"/>
      <c r="FC8" s="2037" t="s">
        <v>659</v>
      </c>
      <c r="FD8" s="2015"/>
      <c r="FE8" s="2037" t="s">
        <v>658</v>
      </c>
      <c r="FF8" s="2037" t="s">
        <v>658</v>
      </c>
      <c r="FG8" s="2037" t="s">
        <v>658</v>
      </c>
      <c r="FH8" s="2037" t="s">
        <v>658</v>
      </c>
      <c r="FI8" s="2037" t="s">
        <v>658</v>
      </c>
      <c r="FJ8" s="2037" t="s">
        <v>658</v>
      </c>
      <c r="FK8" s="2037" t="s">
        <v>658</v>
      </c>
      <c r="FL8" s="2037" t="s">
        <v>658</v>
      </c>
      <c r="FM8" s="2037" t="s">
        <v>658</v>
      </c>
      <c r="FN8" s="2037" t="s">
        <v>658</v>
      </c>
      <c r="FO8" s="2038" t="s">
        <v>648</v>
      </c>
      <c r="FP8" s="2038"/>
      <c r="FQ8" s="2038"/>
      <c r="FR8" s="2037" t="s">
        <v>659</v>
      </c>
      <c r="FS8" s="2015"/>
      <c r="FT8" s="2034" t="s">
        <v>658</v>
      </c>
      <c r="FU8" s="2034" t="s">
        <v>658</v>
      </c>
      <c r="FV8" s="2034" t="s">
        <v>658</v>
      </c>
      <c r="FW8" s="2034" t="s">
        <v>658</v>
      </c>
      <c r="FX8" s="2034" t="s">
        <v>658</v>
      </c>
      <c r="FY8" s="2034" t="s">
        <v>658</v>
      </c>
      <c r="FZ8" s="2034" t="s">
        <v>658</v>
      </c>
      <c r="GA8" s="2034" t="s">
        <v>658</v>
      </c>
      <c r="GB8" s="2034" t="s">
        <v>658</v>
      </c>
      <c r="GC8" s="2034" t="s">
        <v>658</v>
      </c>
      <c r="GD8" s="2034" t="s">
        <v>658</v>
      </c>
      <c r="GE8" s="2034" t="s">
        <v>658</v>
      </c>
      <c r="GF8" s="2034" t="s">
        <v>658</v>
      </c>
      <c r="GG8" s="2034" t="s">
        <v>658</v>
      </c>
      <c r="GH8" s="2034" t="s">
        <v>658</v>
      </c>
      <c r="GI8" s="2034" t="s">
        <v>658</v>
      </c>
      <c r="GJ8" s="2034" t="s">
        <v>658</v>
      </c>
      <c r="GK8" s="2034" t="s">
        <v>658</v>
      </c>
      <c r="GL8" s="2034" t="s">
        <v>658</v>
      </c>
      <c r="GM8" s="2034" t="s">
        <v>658</v>
      </c>
      <c r="GN8" s="2034" t="s">
        <v>658</v>
      </c>
      <c r="GO8" s="2034" t="s">
        <v>658</v>
      </c>
      <c r="GP8" s="2034" t="s">
        <v>658</v>
      </c>
      <c r="GQ8" s="2034" t="s">
        <v>658</v>
      </c>
      <c r="GR8" s="2034" t="s">
        <v>658</v>
      </c>
      <c r="GS8" s="2034" t="s">
        <v>658</v>
      </c>
      <c r="GT8" s="2035" t="s">
        <v>648</v>
      </c>
      <c r="GU8" s="2035"/>
      <c r="GV8" s="2035"/>
      <c r="GW8" s="2034"/>
      <c r="GX8" s="2025"/>
      <c r="GY8" s="2018"/>
      <c r="GZ8" s="2019"/>
      <c r="HA8" s="2019"/>
      <c r="HB8" s="2030"/>
      <c r="HC8" s="2019"/>
      <c r="HD8" s="2020"/>
      <c r="HE8" s="2021"/>
      <c r="HF8" s="2020"/>
      <c r="HG8" s="2034" t="s">
        <v>658</v>
      </c>
      <c r="HH8" s="2034" t="s">
        <v>658</v>
      </c>
      <c r="HI8" s="2034" t="s">
        <v>658</v>
      </c>
      <c r="HJ8" s="2034" t="s">
        <v>658</v>
      </c>
      <c r="HK8" s="2034" t="s">
        <v>658</v>
      </c>
      <c r="HL8" s="2034" t="s">
        <v>658</v>
      </c>
      <c r="HM8" s="2034" t="s">
        <v>658</v>
      </c>
      <c r="HN8" s="2034" t="s">
        <v>658</v>
      </c>
      <c r="HO8" s="2034" t="s">
        <v>658</v>
      </c>
      <c r="HP8" s="2034" t="s">
        <v>658</v>
      </c>
      <c r="HQ8" s="2034" t="s">
        <v>658</v>
      </c>
      <c r="HR8" s="2034" t="s">
        <v>658</v>
      </c>
      <c r="HS8" s="2034" t="s">
        <v>658</v>
      </c>
      <c r="HT8" s="2034" t="s">
        <v>658</v>
      </c>
      <c r="HU8" s="2034" t="s">
        <v>658</v>
      </c>
      <c r="HV8" s="2034" t="s">
        <v>658</v>
      </c>
      <c r="HW8" s="2034" t="s">
        <v>658</v>
      </c>
      <c r="HX8" s="2034" t="s">
        <v>658</v>
      </c>
      <c r="HY8" s="2034" t="s">
        <v>658</v>
      </c>
      <c r="HZ8" s="2034" t="s">
        <v>658</v>
      </c>
      <c r="IA8" s="2035" t="s">
        <v>648</v>
      </c>
      <c r="IB8" s="2035"/>
      <c r="IC8" s="2035"/>
      <c r="ID8" s="2034"/>
      <c r="IE8" s="2018"/>
      <c r="IF8" s="2039" t="s">
        <v>658</v>
      </c>
      <c r="IG8" s="2039" t="s">
        <v>658</v>
      </c>
      <c r="IH8" s="2039" t="s">
        <v>658</v>
      </c>
      <c r="II8" s="2040" t="s">
        <v>648</v>
      </c>
      <c r="IJ8" s="2040"/>
      <c r="IK8" s="2039"/>
      <c r="IL8" s="2022"/>
      <c r="IM8" s="2034" t="s">
        <v>658</v>
      </c>
      <c r="IN8" s="2034" t="s">
        <v>658</v>
      </c>
      <c r="IO8" s="2034" t="s">
        <v>658</v>
      </c>
      <c r="IP8" s="2034" t="s">
        <v>658</v>
      </c>
      <c r="IQ8" s="2034" t="s">
        <v>658</v>
      </c>
      <c r="IR8" s="2034" t="s">
        <v>658</v>
      </c>
      <c r="IS8" s="2034" t="s">
        <v>658</v>
      </c>
      <c r="IT8" s="2034" t="s">
        <v>658</v>
      </c>
      <c r="IU8" s="2034" t="s">
        <v>658</v>
      </c>
      <c r="IV8" s="2034" t="s">
        <v>658</v>
      </c>
      <c r="IW8" s="2035" t="s">
        <v>648</v>
      </c>
      <c r="IX8" s="2035"/>
      <c r="IY8" s="2035"/>
      <c r="IZ8" s="2034"/>
      <c r="JA8" s="2018"/>
      <c r="JB8" s="2019"/>
      <c r="JC8" s="2030"/>
      <c r="JD8" s="2019"/>
      <c r="JE8" s="2019"/>
      <c r="JF8" s="2024"/>
      <c r="JG8" s="2031"/>
      <c r="JH8" s="2031"/>
      <c r="JI8" s="2031"/>
      <c r="JJ8" s="2031"/>
      <c r="JK8" s="2032"/>
      <c r="JL8" s="2031"/>
      <c r="JM8" s="2018"/>
      <c r="JN8" s="2018"/>
      <c r="JO8" s="2021"/>
      <c r="JP8" s="2018"/>
      <c r="JQ8" s="2018"/>
      <c r="JR8" s="2021"/>
    </row>
    <row r="9" customFormat="false" ht="12.75" hidden="false" customHeight="true" outlineLevel="0" collapsed="false">
      <c r="A9" s="2010"/>
      <c r="B9" s="2011"/>
      <c r="C9" s="2041" t="s">
        <v>660</v>
      </c>
      <c r="D9" s="2041" t="s">
        <v>660</v>
      </c>
      <c r="E9" s="2041" t="s">
        <v>660</v>
      </c>
      <c r="F9" s="2041" t="s">
        <v>660</v>
      </c>
      <c r="G9" s="2042" t="s">
        <v>660</v>
      </c>
      <c r="H9" s="2042" t="s">
        <v>660</v>
      </c>
      <c r="I9" s="2042" t="s">
        <v>660</v>
      </c>
      <c r="J9" s="2042" t="s">
        <v>660</v>
      </c>
      <c r="K9" s="2042" t="s">
        <v>660</v>
      </c>
      <c r="L9" s="2042" t="s">
        <v>660</v>
      </c>
      <c r="M9" s="2042" t="s">
        <v>660</v>
      </c>
      <c r="N9" s="2042" t="s">
        <v>660</v>
      </c>
      <c r="O9" s="2042" t="s">
        <v>660</v>
      </c>
      <c r="P9" s="2042" t="s">
        <v>660</v>
      </c>
      <c r="Q9" s="2042" t="s">
        <v>660</v>
      </c>
      <c r="R9" s="2042" t="s">
        <v>660</v>
      </c>
      <c r="S9" s="2042" t="s">
        <v>660</v>
      </c>
      <c r="T9" s="2042" t="s">
        <v>660</v>
      </c>
      <c r="U9" s="2042" t="s">
        <v>660</v>
      </c>
      <c r="V9" s="2042" t="s">
        <v>660</v>
      </c>
      <c r="W9" s="2042" t="s">
        <v>660</v>
      </c>
      <c r="X9" s="2035"/>
      <c r="Y9" s="2035"/>
      <c r="Z9" s="2035"/>
      <c r="AA9" s="2042" t="s">
        <v>661</v>
      </c>
      <c r="AB9" s="2042"/>
      <c r="AC9" s="2042" t="s">
        <v>660</v>
      </c>
      <c r="AD9" s="2042" t="s">
        <v>660</v>
      </c>
      <c r="AE9" s="2042" t="s">
        <v>660</v>
      </c>
      <c r="AF9" s="2042" t="s">
        <v>660</v>
      </c>
      <c r="AG9" s="2042" t="s">
        <v>660</v>
      </c>
      <c r="AH9" s="2042" t="s">
        <v>660</v>
      </c>
      <c r="AI9" s="2042" t="s">
        <v>660</v>
      </c>
      <c r="AJ9" s="2042" t="s">
        <v>660</v>
      </c>
      <c r="AK9" s="2042" t="s">
        <v>660</v>
      </c>
      <c r="AL9" s="2042" t="s">
        <v>660</v>
      </c>
      <c r="AM9" s="2042" t="s">
        <v>660</v>
      </c>
      <c r="AN9" s="2042" t="s">
        <v>660</v>
      </c>
      <c r="AO9" s="2042" t="s">
        <v>660</v>
      </c>
      <c r="AP9" s="2035"/>
      <c r="AQ9" s="2035"/>
      <c r="AR9" s="2035"/>
      <c r="AS9" s="2042" t="s">
        <v>661</v>
      </c>
      <c r="AT9" s="2042"/>
      <c r="AU9" s="2041" t="s">
        <v>660</v>
      </c>
      <c r="AV9" s="2041" t="s">
        <v>660</v>
      </c>
      <c r="AW9" s="2041" t="s">
        <v>660</v>
      </c>
      <c r="AX9" s="2041" t="s">
        <v>660</v>
      </c>
      <c r="AY9" s="2041" t="s">
        <v>660</v>
      </c>
      <c r="AZ9" s="2041" t="s">
        <v>660</v>
      </c>
      <c r="BA9" s="2041" t="s">
        <v>660</v>
      </c>
      <c r="BB9" s="2041" t="s">
        <v>660</v>
      </c>
      <c r="BC9" s="2041" t="s">
        <v>660</v>
      </c>
      <c r="BD9" s="2041" t="s">
        <v>660</v>
      </c>
      <c r="BE9" s="2041" t="s">
        <v>660</v>
      </c>
      <c r="BF9" s="2041" t="s">
        <v>660</v>
      </c>
      <c r="BG9" s="2041" t="s">
        <v>660</v>
      </c>
      <c r="BH9" s="2041" t="s">
        <v>660</v>
      </c>
      <c r="BI9" s="2041" t="s">
        <v>660</v>
      </c>
      <c r="BJ9" s="2041" t="s">
        <v>660</v>
      </c>
      <c r="BK9" s="2041" t="s">
        <v>660</v>
      </c>
      <c r="BL9" s="2041" t="s">
        <v>660</v>
      </c>
      <c r="BM9" s="2041" t="s">
        <v>660</v>
      </c>
      <c r="BN9" s="2041" t="s">
        <v>660</v>
      </c>
      <c r="BO9" s="2041" t="s">
        <v>660</v>
      </c>
      <c r="BP9" s="2041" t="s">
        <v>660</v>
      </c>
      <c r="BQ9" s="2041" t="s">
        <v>660</v>
      </c>
      <c r="BR9" s="2036"/>
      <c r="BS9" s="2036"/>
      <c r="BT9" s="2036"/>
      <c r="BU9" s="2041" t="s">
        <v>661</v>
      </c>
      <c r="BV9" s="2042"/>
      <c r="BW9" s="2042" t="s">
        <v>660</v>
      </c>
      <c r="BX9" s="2042" t="s">
        <v>660</v>
      </c>
      <c r="BY9" s="2042" t="s">
        <v>660</v>
      </c>
      <c r="BZ9" s="2042" t="s">
        <v>660</v>
      </c>
      <c r="CA9" s="2042" t="s">
        <v>660</v>
      </c>
      <c r="CB9" s="2042" t="s">
        <v>660</v>
      </c>
      <c r="CC9" s="2042" t="s">
        <v>660</v>
      </c>
      <c r="CD9" s="2042" t="s">
        <v>660</v>
      </c>
      <c r="CE9" s="2042" t="s">
        <v>660</v>
      </c>
      <c r="CF9" s="2042" t="s">
        <v>660</v>
      </c>
      <c r="CG9" s="2042" t="s">
        <v>660</v>
      </c>
      <c r="CH9" s="2042" t="s">
        <v>660</v>
      </c>
      <c r="CI9" s="2042" t="s">
        <v>660</v>
      </c>
      <c r="CJ9" s="2035"/>
      <c r="CK9" s="2035"/>
      <c r="CL9" s="2035"/>
      <c r="CM9" s="2042" t="s">
        <v>661</v>
      </c>
      <c r="CN9" s="2042"/>
      <c r="CO9" s="2028"/>
      <c r="CP9" s="2028"/>
      <c r="CQ9" s="2043" t="s">
        <v>659</v>
      </c>
      <c r="CR9" s="2043" t="s">
        <v>659</v>
      </c>
      <c r="CS9" s="2043" t="s">
        <v>659</v>
      </c>
      <c r="CT9" s="2043" t="s">
        <v>659</v>
      </c>
      <c r="CU9" s="2043" t="s">
        <v>659</v>
      </c>
      <c r="CV9" s="2043" t="s">
        <v>659</v>
      </c>
      <c r="CW9" s="2043" t="s">
        <v>659</v>
      </c>
      <c r="CX9" s="2043" t="s">
        <v>659</v>
      </c>
      <c r="CY9" s="2043" t="s">
        <v>659</v>
      </c>
      <c r="CZ9" s="2043" t="s">
        <v>659</v>
      </c>
      <c r="DA9" s="2043" t="s">
        <v>659</v>
      </c>
      <c r="DB9" s="2043" t="s">
        <v>659</v>
      </c>
      <c r="DC9" s="2043" t="s">
        <v>659</v>
      </c>
      <c r="DD9" s="2035"/>
      <c r="DE9" s="2035"/>
      <c r="DF9" s="2035"/>
      <c r="DG9" s="2043" t="s">
        <v>661</v>
      </c>
      <c r="DH9" s="2015"/>
      <c r="DI9" s="2043" t="s">
        <v>659</v>
      </c>
      <c r="DJ9" s="2043" t="s">
        <v>659</v>
      </c>
      <c r="DK9" s="2043" t="s">
        <v>659</v>
      </c>
      <c r="DL9" s="2043" t="s">
        <v>659</v>
      </c>
      <c r="DM9" s="2043" t="s">
        <v>659</v>
      </c>
      <c r="DN9" s="2043" t="s">
        <v>659</v>
      </c>
      <c r="DO9" s="2043" t="s">
        <v>659</v>
      </c>
      <c r="DP9" s="2043" t="s">
        <v>659</v>
      </c>
      <c r="DQ9" s="2043" t="s">
        <v>659</v>
      </c>
      <c r="DR9" s="2043" t="s">
        <v>659</v>
      </c>
      <c r="DS9" s="2043" t="s">
        <v>659</v>
      </c>
      <c r="DT9" s="2043" t="s">
        <v>659</v>
      </c>
      <c r="DU9" s="2043" t="s">
        <v>659</v>
      </c>
      <c r="DV9" s="2035"/>
      <c r="DW9" s="2035"/>
      <c r="DX9" s="2035"/>
      <c r="DY9" s="2043" t="s">
        <v>661</v>
      </c>
      <c r="DZ9" s="2015"/>
      <c r="EA9" s="2043" t="s">
        <v>659</v>
      </c>
      <c r="EB9" s="2043" t="s">
        <v>659</v>
      </c>
      <c r="EC9" s="2043" t="s">
        <v>659</v>
      </c>
      <c r="ED9" s="2043" t="s">
        <v>659</v>
      </c>
      <c r="EE9" s="2043" t="s">
        <v>659</v>
      </c>
      <c r="EF9" s="2043" t="s">
        <v>659</v>
      </c>
      <c r="EG9" s="2043" t="s">
        <v>659</v>
      </c>
      <c r="EH9" s="2043" t="s">
        <v>659</v>
      </c>
      <c r="EI9" s="2043" t="s">
        <v>659</v>
      </c>
      <c r="EJ9" s="2043" t="s">
        <v>659</v>
      </c>
      <c r="EK9" s="2043" t="s">
        <v>659</v>
      </c>
      <c r="EL9" s="2043" t="s">
        <v>659</v>
      </c>
      <c r="EM9" s="2043" t="s">
        <v>659</v>
      </c>
      <c r="EN9" s="2043" t="s">
        <v>659</v>
      </c>
      <c r="EO9" s="2043" t="s">
        <v>659</v>
      </c>
      <c r="EP9" s="2043" t="s">
        <v>659</v>
      </c>
      <c r="EQ9" s="2043" t="s">
        <v>659</v>
      </c>
      <c r="ER9" s="2043" t="s">
        <v>659</v>
      </c>
      <c r="ES9" s="2043" t="s">
        <v>659</v>
      </c>
      <c r="ET9" s="2043" t="s">
        <v>659</v>
      </c>
      <c r="EU9" s="2043" t="s">
        <v>659</v>
      </c>
      <c r="EV9" s="2043" t="s">
        <v>659</v>
      </c>
      <c r="EW9" s="2043" t="s">
        <v>659</v>
      </c>
      <c r="EX9" s="2043" t="s">
        <v>659</v>
      </c>
      <c r="EY9" s="2043" t="s">
        <v>659</v>
      </c>
      <c r="EZ9" s="2035"/>
      <c r="FA9" s="2035"/>
      <c r="FB9" s="2035"/>
      <c r="FC9" s="2043" t="s">
        <v>661</v>
      </c>
      <c r="FD9" s="2015"/>
      <c r="FE9" s="2043" t="s">
        <v>659</v>
      </c>
      <c r="FF9" s="2043" t="s">
        <v>659</v>
      </c>
      <c r="FG9" s="2043" t="s">
        <v>659</v>
      </c>
      <c r="FH9" s="2043" t="s">
        <v>659</v>
      </c>
      <c r="FI9" s="2043" t="s">
        <v>659</v>
      </c>
      <c r="FJ9" s="2043" t="s">
        <v>659</v>
      </c>
      <c r="FK9" s="2043" t="s">
        <v>659</v>
      </c>
      <c r="FL9" s="2043" t="s">
        <v>659</v>
      </c>
      <c r="FM9" s="2043" t="s">
        <v>659</v>
      </c>
      <c r="FN9" s="2043" t="s">
        <v>659</v>
      </c>
      <c r="FO9" s="2038"/>
      <c r="FP9" s="2038"/>
      <c r="FQ9" s="2038"/>
      <c r="FR9" s="2043" t="s">
        <v>661</v>
      </c>
      <c r="FS9" s="2015"/>
      <c r="FT9" s="2042" t="s">
        <v>659</v>
      </c>
      <c r="FU9" s="2042" t="s">
        <v>659</v>
      </c>
      <c r="FV9" s="2042" t="s">
        <v>659</v>
      </c>
      <c r="FW9" s="2042" t="s">
        <v>659</v>
      </c>
      <c r="FX9" s="2042" t="s">
        <v>659</v>
      </c>
      <c r="FY9" s="2042" t="s">
        <v>659</v>
      </c>
      <c r="FZ9" s="2042" t="s">
        <v>659</v>
      </c>
      <c r="GA9" s="2042" t="s">
        <v>659</v>
      </c>
      <c r="GB9" s="2042" t="s">
        <v>659</v>
      </c>
      <c r="GC9" s="2042" t="s">
        <v>659</v>
      </c>
      <c r="GD9" s="2042" t="s">
        <v>659</v>
      </c>
      <c r="GE9" s="2042" t="s">
        <v>659</v>
      </c>
      <c r="GF9" s="2042" t="s">
        <v>659</v>
      </c>
      <c r="GG9" s="2042" t="s">
        <v>659</v>
      </c>
      <c r="GH9" s="2042" t="s">
        <v>659</v>
      </c>
      <c r="GI9" s="2042" t="s">
        <v>659</v>
      </c>
      <c r="GJ9" s="2042" t="s">
        <v>659</v>
      </c>
      <c r="GK9" s="2042" t="s">
        <v>659</v>
      </c>
      <c r="GL9" s="2042" t="s">
        <v>659</v>
      </c>
      <c r="GM9" s="2042" t="s">
        <v>659</v>
      </c>
      <c r="GN9" s="2042" t="s">
        <v>659</v>
      </c>
      <c r="GO9" s="2042" t="s">
        <v>659</v>
      </c>
      <c r="GP9" s="2042" t="s">
        <v>659</v>
      </c>
      <c r="GQ9" s="2042" t="s">
        <v>659</v>
      </c>
      <c r="GR9" s="2042" t="s">
        <v>659</v>
      </c>
      <c r="GS9" s="2042" t="s">
        <v>659</v>
      </c>
      <c r="GT9" s="2035"/>
      <c r="GU9" s="2035"/>
      <c r="GV9" s="2035"/>
      <c r="GW9" s="2042"/>
      <c r="GX9" s="2025"/>
      <c r="GY9" s="2018"/>
      <c r="GZ9" s="2019"/>
      <c r="HA9" s="2019"/>
      <c r="HB9" s="2030"/>
      <c r="HC9" s="2019"/>
      <c r="HD9" s="2020"/>
      <c r="HE9" s="2021"/>
      <c r="HF9" s="2020"/>
      <c r="HG9" s="2042" t="s">
        <v>659</v>
      </c>
      <c r="HH9" s="2042" t="s">
        <v>659</v>
      </c>
      <c r="HI9" s="2042" t="s">
        <v>659</v>
      </c>
      <c r="HJ9" s="2042" t="s">
        <v>659</v>
      </c>
      <c r="HK9" s="2042" t="s">
        <v>659</v>
      </c>
      <c r="HL9" s="2042" t="s">
        <v>659</v>
      </c>
      <c r="HM9" s="2042" t="s">
        <v>659</v>
      </c>
      <c r="HN9" s="2042" t="s">
        <v>659</v>
      </c>
      <c r="HO9" s="2042" t="s">
        <v>659</v>
      </c>
      <c r="HP9" s="2042" t="s">
        <v>659</v>
      </c>
      <c r="HQ9" s="2042" t="s">
        <v>659</v>
      </c>
      <c r="HR9" s="2042" t="s">
        <v>659</v>
      </c>
      <c r="HS9" s="2042" t="s">
        <v>659</v>
      </c>
      <c r="HT9" s="2042" t="s">
        <v>659</v>
      </c>
      <c r="HU9" s="2042" t="s">
        <v>659</v>
      </c>
      <c r="HV9" s="2042" t="s">
        <v>659</v>
      </c>
      <c r="HW9" s="2042" t="s">
        <v>659</v>
      </c>
      <c r="HX9" s="2042" t="s">
        <v>659</v>
      </c>
      <c r="HY9" s="2042" t="s">
        <v>659</v>
      </c>
      <c r="HZ9" s="2042" t="s">
        <v>659</v>
      </c>
      <c r="IA9" s="2035"/>
      <c r="IB9" s="2035"/>
      <c r="IC9" s="2035"/>
      <c r="ID9" s="2042"/>
      <c r="IE9" s="2018"/>
      <c r="IF9" s="2044" t="s">
        <v>659</v>
      </c>
      <c r="IG9" s="2044" t="s">
        <v>659</v>
      </c>
      <c r="IH9" s="2044" t="s">
        <v>659</v>
      </c>
      <c r="II9" s="2040"/>
      <c r="IJ9" s="2040"/>
      <c r="IK9" s="2044"/>
      <c r="IL9" s="2022"/>
      <c r="IM9" s="2042" t="s">
        <v>659</v>
      </c>
      <c r="IN9" s="2042" t="s">
        <v>659</v>
      </c>
      <c r="IO9" s="2042" t="s">
        <v>659</v>
      </c>
      <c r="IP9" s="2042" t="s">
        <v>659</v>
      </c>
      <c r="IQ9" s="2042" t="s">
        <v>659</v>
      </c>
      <c r="IR9" s="2042" t="s">
        <v>659</v>
      </c>
      <c r="IS9" s="2042" t="s">
        <v>659</v>
      </c>
      <c r="IT9" s="2042" t="s">
        <v>659</v>
      </c>
      <c r="IU9" s="2042" t="s">
        <v>659</v>
      </c>
      <c r="IV9" s="2042" t="s">
        <v>659</v>
      </c>
      <c r="IW9" s="2035"/>
      <c r="IX9" s="2035"/>
      <c r="IY9" s="2035"/>
      <c r="IZ9" s="2042"/>
      <c r="JA9" s="2018"/>
      <c r="JB9" s="2019"/>
      <c r="JC9" s="2030"/>
      <c r="JD9" s="2019"/>
      <c r="JE9" s="2019"/>
      <c r="JF9" s="2024"/>
      <c r="JG9" s="2031"/>
      <c r="JH9" s="2031"/>
      <c r="JI9" s="2031"/>
      <c r="JJ9" s="2031"/>
      <c r="JK9" s="2032"/>
      <c r="JL9" s="2031"/>
      <c r="JM9" s="2018"/>
      <c r="JN9" s="2018"/>
      <c r="JO9" s="2021"/>
      <c r="JP9" s="2018"/>
      <c r="JQ9" s="2018"/>
      <c r="JR9" s="2021"/>
    </row>
    <row r="10" customFormat="false" ht="17.25" hidden="false" customHeight="true" outlineLevel="0" collapsed="false">
      <c r="A10" s="2045" t="n">
        <v>1</v>
      </c>
      <c r="B10" s="2046" t="n">
        <v>2</v>
      </c>
      <c r="C10" s="2046" t="n">
        <v>3</v>
      </c>
      <c r="D10" s="2046"/>
      <c r="E10" s="2046"/>
      <c r="F10" s="2046"/>
      <c r="G10" s="2046"/>
      <c r="H10" s="2046"/>
      <c r="I10" s="2046"/>
      <c r="J10" s="2046"/>
      <c r="K10" s="2046"/>
      <c r="L10" s="2046"/>
      <c r="M10" s="2046"/>
      <c r="N10" s="2046"/>
      <c r="O10" s="2046"/>
      <c r="P10" s="2046"/>
      <c r="Q10" s="2046"/>
      <c r="R10" s="2046"/>
      <c r="S10" s="2046"/>
      <c r="T10" s="2046"/>
      <c r="U10" s="2046"/>
      <c r="V10" s="2046"/>
      <c r="W10" s="2046"/>
      <c r="X10" s="2046"/>
      <c r="Y10" s="2046"/>
      <c r="Z10" s="2046"/>
      <c r="AA10" s="2046"/>
      <c r="AB10" s="2026"/>
      <c r="AC10" s="2046" t="n">
        <v>4</v>
      </c>
      <c r="AD10" s="2046"/>
      <c r="AE10" s="2046"/>
      <c r="AF10" s="2046"/>
      <c r="AG10" s="2046"/>
      <c r="AH10" s="2046"/>
      <c r="AI10" s="2046"/>
      <c r="AJ10" s="2046"/>
      <c r="AK10" s="2046"/>
      <c r="AL10" s="2046"/>
      <c r="AM10" s="2046"/>
      <c r="AN10" s="2046"/>
      <c r="AO10" s="2046"/>
      <c r="AP10" s="2046"/>
      <c r="AQ10" s="2046"/>
      <c r="AR10" s="2046"/>
      <c r="AS10" s="2046"/>
      <c r="AT10" s="2026"/>
      <c r="AU10" s="2047" t="n">
        <v>5</v>
      </c>
      <c r="AV10" s="2047"/>
      <c r="AW10" s="2047"/>
      <c r="AX10" s="2047"/>
      <c r="AY10" s="2047"/>
      <c r="AZ10" s="2047"/>
      <c r="BA10" s="2047"/>
      <c r="BB10" s="2047"/>
      <c r="BC10" s="2047"/>
      <c r="BD10" s="2047"/>
      <c r="BE10" s="2047"/>
      <c r="BF10" s="2047"/>
      <c r="BG10" s="2047"/>
      <c r="BH10" s="2047"/>
      <c r="BI10" s="2047"/>
      <c r="BJ10" s="2047"/>
      <c r="BK10" s="2047"/>
      <c r="BL10" s="2047"/>
      <c r="BM10" s="2047"/>
      <c r="BN10" s="2047"/>
      <c r="BO10" s="2047"/>
      <c r="BP10" s="2047"/>
      <c r="BQ10" s="2047"/>
      <c r="BR10" s="2047"/>
      <c r="BS10" s="2047"/>
      <c r="BT10" s="2047"/>
      <c r="BU10" s="2047"/>
      <c r="BV10" s="2026"/>
      <c r="BW10" s="2046" t="n">
        <v>6</v>
      </c>
      <c r="BX10" s="2046"/>
      <c r="BY10" s="2046"/>
      <c r="BZ10" s="2046"/>
      <c r="CA10" s="2046"/>
      <c r="CB10" s="2046"/>
      <c r="CC10" s="2046"/>
      <c r="CD10" s="2046"/>
      <c r="CE10" s="2046"/>
      <c r="CF10" s="2046"/>
      <c r="CG10" s="2046"/>
      <c r="CH10" s="2046"/>
      <c r="CI10" s="2046"/>
      <c r="CJ10" s="2046"/>
      <c r="CK10" s="2046"/>
      <c r="CL10" s="2046"/>
      <c r="CM10" s="2046"/>
      <c r="CN10" s="2026"/>
      <c r="CO10" s="2046"/>
      <c r="CP10" s="2048"/>
      <c r="CQ10" s="2046" t="n">
        <v>9</v>
      </c>
      <c r="CR10" s="2046"/>
      <c r="CS10" s="2046"/>
      <c r="CT10" s="2046"/>
      <c r="CU10" s="2046"/>
      <c r="CV10" s="2046"/>
      <c r="CW10" s="2046"/>
      <c r="CX10" s="2046"/>
      <c r="CY10" s="2046"/>
      <c r="CZ10" s="2046"/>
      <c r="DA10" s="2046"/>
      <c r="DB10" s="2046"/>
      <c r="DC10" s="2046"/>
      <c r="DD10" s="2046"/>
      <c r="DE10" s="2046"/>
      <c r="DF10" s="2046"/>
      <c r="DG10" s="2046"/>
      <c r="DH10" s="2046" t="n">
        <v>10</v>
      </c>
      <c r="DI10" s="2046" t="n">
        <v>9</v>
      </c>
      <c r="DJ10" s="2046"/>
      <c r="DK10" s="2046"/>
      <c r="DL10" s="2046"/>
      <c r="DM10" s="2046"/>
      <c r="DN10" s="2046"/>
      <c r="DO10" s="2046"/>
      <c r="DP10" s="2046"/>
      <c r="DQ10" s="2046"/>
      <c r="DR10" s="2046"/>
      <c r="DS10" s="2046"/>
      <c r="DT10" s="2046"/>
      <c r="DU10" s="2046"/>
      <c r="DV10" s="2046"/>
      <c r="DW10" s="2046"/>
      <c r="DX10" s="2046"/>
      <c r="DY10" s="2046"/>
      <c r="DZ10" s="2046" t="n">
        <v>10</v>
      </c>
      <c r="EA10" s="2046" t="n">
        <v>11</v>
      </c>
      <c r="EB10" s="2046"/>
      <c r="EC10" s="2046"/>
      <c r="ED10" s="2046"/>
      <c r="EE10" s="2046"/>
      <c r="EF10" s="2046"/>
      <c r="EG10" s="2046"/>
      <c r="EH10" s="2046"/>
      <c r="EI10" s="2046"/>
      <c r="EJ10" s="2046"/>
      <c r="EK10" s="2046"/>
      <c r="EL10" s="2046"/>
      <c r="EM10" s="2046"/>
      <c r="EN10" s="2046"/>
      <c r="EO10" s="2046"/>
      <c r="EP10" s="2046"/>
      <c r="EQ10" s="2046"/>
      <c r="ER10" s="2046"/>
      <c r="ES10" s="2046"/>
      <c r="ET10" s="2046"/>
      <c r="EU10" s="2046"/>
      <c r="EV10" s="2046"/>
      <c r="EW10" s="2046"/>
      <c r="EX10" s="2046"/>
      <c r="EY10" s="2046"/>
      <c r="EZ10" s="2046"/>
      <c r="FA10" s="2046"/>
      <c r="FB10" s="2046"/>
      <c r="FC10" s="2046"/>
      <c r="FD10" s="2046" t="n">
        <v>12</v>
      </c>
      <c r="FE10" s="2049" t="n">
        <v>11</v>
      </c>
      <c r="FF10" s="2049"/>
      <c r="FG10" s="2049"/>
      <c r="FH10" s="2049"/>
      <c r="FI10" s="2049"/>
      <c r="FJ10" s="2049"/>
      <c r="FK10" s="2049"/>
      <c r="FL10" s="2049"/>
      <c r="FM10" s="2049"/>
      <c r="FN10" s="2049"/>
      <c r="FO10" s="2049"/>
      <c r="FP10" s="2049"/>
      <c r="FQ10" s="2049"/>
      <c r="FR10" s="2049"/>
      <c r="FS10" s="2046" t="n">
        <v>12</v>
      </c>
      <c r="FT10" s="2046" t="n">
        <v>13</v>
      </c>
      <c r="FU10" s="2046"/>
      <c r="FV10" s="2046"/>
      <c r="FW10" s="2046"/>
      <c r="FX10" s="2046"/>
      <c r="FY10" s="2046"/>
      <c r="FZ10" s="2046"/>
      <c r="GA10" s="2046"/>
      <c r="GB10" s="2046"/>
      <c r="GC10" s="2046"/>
      <c r="GD10" s="2046"/>
      <c r="GE10" s="2046"/>
      <c r="GF10" s="2046"/>
      <c r="GG10" s="2046"/>
      <c r="GH10" s="2046"/>
      <c r="GI10" s="2046"/>
      <c r="GJ10" s="2046"/>
      <c r="GK10" s="2046"/>
      <c r="GL10" s="2046"/>
      <c r="GM10" s="2046"/>
      <c r="GN10" s="2046"/>
      <c r="GO10" s="2046"/>
      <c r="GP10" s="2046"/>
      <c r="GQ10" s="2046"/>
      <c r="GR10" s="2046"/>
      <c r="GS10" s="2046"/>
      <c r="GT10" s="2046"/>
      <c r="GU10" s="2046"/>
      <c r="GV10" s="2046"/>
      <c r="GW10" s="2046"/>
      <c r="GX10" s="2050" t="n">
        <v>14</v>
      </c>
      <c r="GY10" s="2046" t="n">
        <v>15</v>
      </c>
      <c r="GZ10" s="2046" t="n">
        <v>16</v>
      </c>
      <c r="HA10" s="2046"/>
      <c r="HB10" s="2046"/>
      <c r="HC10" s="2046" t="n">
        <v>17</v>
      </c>
      <c r="HD10" s="2046"/>
      <c r="HE10" s="2046"/>
      <c r="HF10" s="2046" t="n">
        <v>18</v>
      </c>
      <c r="HG10" s="2046" t="n">
        <v>19</v>
      </c>
      <c r="HH10" s="2046"/>
      <c r="HI10" s="2046"/>
      <c r="HJ10" s="2046"/>
      <c r="HK10" s="2046"/>
      <c r="HL10" s="2046"/>
      <c r="HM10" s="2046"/>
      <c r="HN10" s="2046"/>
      <c r="HO10" s="2046"/>
      <c r="HP10" s="2046"/>
      <c r="HQ10" s="2046"/>
      <c r="HR10" s="2046"/>
      <c r="HS10" s="2046"/>
      <c r="HT10" s="2046"/>
      <c r="HU10" s="2046"/>
      <c r="HV10" s="2046"/>
      <c r="HW10" s="2046"/>
      <c r="HX10" s="2046"/>
      <c r="HY10" s="2046"/>
      <c r="HZ10" s="2046"/>
      <c r="IA10" s="2046"/>
      <c r="IB10" s="2046"/>
      <c r="IC10" s="2046"/>
      <c r="ID10" s="2046"/>
      <c r="IE10" s="2046" t="n">
        <v>20</v>
      </c>
      <c r="IF10" s="2051" t="n">
        <v>24</v>
      </c>
      <c r="IG10" s="2051"/>
      <c r="IH10" s="2051"/>
      <c r="II10" s="2051"/>
      <c r="IJ10" s="2051"/>
      <c r="IK10" s="2051"/>
      <c r="IL10" s="2051" t="n">
        <v>25</v>
      </c>
      <c r="IM10" s="2046" t="n">
        <v>20</v>
      </c>
      <c r="IN10" s="2046"/>
      <c r="IO10" s="2046"/>
      <c r="IP10" s="2046"/>
      <c r="IQ10" s="2046"/>
      <c r="IR10" s="2046"/>
      <c r="IS10" s="2046"/>
      <c r="IT10" s="2046"/>
      <c r="IU10" s="2046"/>
      <c r="IV10" s="2046"/>
      <c r="IW10" s="2046"/>
      <c r="IX10" s="2046"/>
      <c r="IY10" s="2046"/>
      <c r="IZ10" s="2046"/>
      <c r="JA10" s="2046" t="n">
        <v>21</v>
      </c>
      <c r="JB10" s="2046" t="n">
        <v>22</v>
      </c>
      <c r="JC10" s="2046"/>
      <c r="JD10" s="2046"/>
      <c r="JE10" s="2046" t="n">
        <v>23</v>
      </c>
      <c r="JF10" s="2046" t="n">
        <v>24</v>
      </c>
      <c r="JG10" s="2051" t="n">
        <v>10</v>
      </c>
      <c r="JH10" s="2051" t="n">
        <v>11</v>
      </c>
      <c r="JI10" s="2051" t="n">
        <v>12</v>
      </c>
      <c r="JJ10" s="2051" t="n">
        <v>13</v>
      </c>
      <c r="JK10" s="2051"/>
      <c r="JL10" s="2051" t="n">
        <v>14</v>
      </c>
      <c r="JM10" s="2046" t="n">
        <v>29</v>
      </c>
      <c r="JN10" s="2046"/>
      <c r="JO10" s="2046"/>
      <c r="JP10" s="2046" t="n">
        <v>30</v>
      </c>
      <c r="JQ10" s="2046"/>
      <c r="JR10" s="2046"/>
    </row>
    <row r="11" customFormat="false" ht="0.75" hidden="false" customHeight="true" outlineLevel="0" collapsed="false">
      <c r="A11" s="2052"/>
      <c r="B11" s="2052"/>
      <c r="C11" s="2053"/>
      <c r="D11" s="2053"/>
      <c r="E11" s="2053"/>
      <c r="F11" s="2053"/>
      <c r="G11" s="2052"/>
      <c r="H11" s="2052"/>
      <c r="I11" s="2052"/>
      <c r="J11" s="2052"/>
      <c r="K11" s="2052"/>
      <c r="L11" s="2052"/>
      <c r="M11" s="2052"/>
      <c r="N11" s="2052"/>
      <c r="O11" s="2052"/>
      <c r="P11" s="2052"/>
      <c r="Q11" s="2052"/>
      <c r="R11" s="2052"/>
      <c r="S11" s="2052"/>
      <c r="T11" s="2052"/>
      <c r="U11" s="2052"/>
      <c r="V11" s="2052"/>
      <c r="W11" s="2052"/>
      <c r="X11" s="2052"/>
      <c r="Y11" s="2052"/>
      <c r="Z11" s="2052"/>
      <c r="AA11" s="2052"/>
      <c r="AB11" s="2052"/>
      <c r="AC11" s="2053"/>
      <c r="AD11" s="2053"/>
      <c r="AE11" s="2052"/>
      <c r="AF11" s="2052"/>
      <c r="AG11" s="2052"/>
      <c r="AH11" s="2052"/>
      <c r="AI11" s="2052"/>
      <c r="AJ11" s="2052"/>
      <c r="AK11" s="2052"/>
      <c r="AL11" s="2052"/>
      <c r="AM11" s="2052"/>
      <c r="AN11" s="2052"/>
      <c r="AO11" s="2052"/>
      <c r="AP11" s="2052"/>
      <c r="AQ11" s="2052"/>
      <c r="AR11" s="2052"/>
      <c r="AS11" s="2052"/>
      <c r="AT11" s="2052"/>
      <c r="AU11" s="2053"/>
      <c r="AV11" s="2053"/>
      <c r="AW11" s="2053"/>
      <c r="AX11" s="2053"/>
      <c r="AY11" s="2053"/>
      <c r="AZ11" s="2053"/>
      <c r="BA11" s="2053"/>
      <c r="BB11" s="2053"/>
      <c r="BC11" s="2053"/>
      <c r="BD11" s="2053"/>
      <c r="BE11" s="2053"/>
      <c r="BF11" s="2053"/>
      <c r="BG11" s="2053"/>
      <c r="BH11" s="2053"/>
      <c r="BI11" s="2053"/>
      <c r="BJ11" s="2053"/>
      <c r="BK11" s="2053"/>
      <c r="BL11" s="2053"/>
      <c r="BM11" s="2053"/>
      <c r="BN11" s="2053"/>
      <c r="BO11" s="2053"/>
      <c r="BP11" s="2053"/>
      <c r="BQ11" s="2053"/>
      <c r="BR11" s="2053"/>
      <c r="BS11" s="2053"/>
      <c r="BT11" s="2053"/>
      <c r="BU11" s="2053"/>
      <c r="BV11" s="2052"/>
      <c r="BW11" s="2052"/>
      <c r="BX11" s="2052"/>
      <c r="BY11" s="2052"/>
      <c r="BZ11" s="2052"/>
      <c r="CA11" s="2052"/>
      <c r="CB11" s="2052"/>
      <c r="CC11" s="2052"/>
      <c r="CD11" s="2052"/>
      <c r="CE11" s="2052"/>
      <c r="CF11" s="2052"/>
      <c r="CG11" s="2052"/>
      <c r="CH11" s="2052"/>
      <c r="CI11" s="2052"/>
      <c r="CJ11" s="2052"/>
      <c r="CK11" s="2052"/>
      <c r="CL11" s="2052"/>
      <c r="CM11" s="2052"/>
      <c r="CN11" s="2052"/>
      <c r="CO11" s="2052"/>
      <c r="CP11" s="2052"/>
      <c r="CQ11" s="2052"/>
      <c r="CR11" s="2052"/>
      <c r="CS11" s="2052"/>
      <c r="CT11" s="2052"/>
      <c r="CU11" s="2052"/>
      <c r="CV11" s="2052"/>
      <c r="CW11" s="2052"/>
      <c r="CX11" s="2052"/>
      <c r="CY11" s="2052"/>
      <c r="CZ11" s="2052"/>
      <c r="DA11" s="2052"/>
      <c r="DB11" s="2052"/>
      <c r="DC11" s="2052"/>
      <c r="DD11" s="2052"/>
      <c r="DE11" s="2052"/>
      <c r="DF11" s="2052"/>
      <c r="DG11" s="2052"/>
      <c r="DH11" s="2052"/>
      <c r="DI11" s="2052"/>
      <c r="DJ11" s="2052"/>
      <c r="DK11" s="2052"/>
      <c r="DL11" s="2052"/>
      <c r="DM11" s="2052"/>
      <c r="DN11" s="2052"/>
      <c r="DO11" s="2052"/>
      <c r="DP11" s="2052"/>
      <c r="DQ11" s="2052"/>
      <c r="DR11" s="2052"/>
      <c r="DS11" s="2052"/>
      <c r="DT11" s="2052"/>
      <c r="DU11" s="2052"/>
      <c r="DV11" s="2052"/>
      <c r="DW11" s="2052"/>
      <c r="DX11" s="2052"/>
      <c r="DY11" s="2052"/>
      <c r="DZ11" s="2052"/>
      <c r="EA11" s="2052"/>
      <c r="EB11" s="2052"/>
      <c r="EC11" s="2052"/>
      <c r="ED11" s="2052"/>
      <c r="EE11" s="2052"/>
      <c r="EF11" s="2052"/>
      <c r="EG11" s="2052"/>
      <c r="EH11" s="2052"/>
      <c r="EI11" s="2052"/>
      <c r="EJ11" s="2052"/>
      <c r="EK11" s="2052"/>
      <c r="EL11" s="2052"/>
      <c r="EM11" s="2052"/>
      <c r="EN11" s="2052"/>
      <c r="EO11" s="2052"/>
      <c r="EP11" s="2052"/>
      <c r="EQ11" s="2052"/>
      <c r="ER11" s="2052"/>
      <c r="ES11" s="2052"/>
      <c r="ET11" s="2052"/>
      <c r="EU11" s="2052"/>
      <c r="EV11" s="2052"/>
      <c r="EW11" s="2052"/>
      <c r="EX11" s="2052"/>
      <c r="EY11" s="2052"/>
      <c r="EZ11" s="2052"/>
      <c r="FA11" s="2052"/>
      <c r="FB11" s="2052"/>
      <c r="FC11" s="2052"/>
      <c r="FD11" s="2052"/>
      <c r="FE11" s="2052"/>
      <c r="FF11" s="2052"/>
      <c r="FG11" s="2052"/>
      <c r="FH11" s="2052"/>
      <c r="FI11" s="2052"/>
      <c r="FJ11" s="2052"/>
      <c r="FK11" s="2052"/>
      <c r="FL11" s="2052"/>
      <c r="FM11" s="2052"/>
      <c r="FN11" s="2052"/>
      <c r="FO11" s="2052"/>
      <c r="FP11" s="2052"/>
      <c r="FQ11" s="2052"/>
      <c r="FR11" s="2052"/>
      <c r="FS11" s="2052"/>
      <c r="FT11" s="2052"/>
      <c r="FU11" s="2052"/>
      <c r="FV11" s="2052"/>
      <c r="FW11" s="2052"/>
      <c r="FX11" s="2052"/>
      <c r="FY11" s="2052"/>
      <c r="FZ11" s="2052"/>
      <c r="GA11" s="2052"/>
      <c r="GB11" s="2052"/>
      <c r="GC11" s="2052"/>
      <c r="GD11" s="2052"/>
      <c r="GE11" s="2052"/>
      <c r="GF11" s="2052"/>
      <c r="GG11" s="2052"/>
      <c r="GH11" s="2052"/>
      <c r="GI11" s="2052"/>
      <c r="GJ11" s="2052"/>
      <c r="GK11" s="2052"/>
      <c r="GL11" s="2052"/>
      <c r="GM11" s="2052"/>
      <c r="GN11" s="2052"/>
      <c r="GO11" s="2052"/>
      <c r="GP11" s="2052"/>
      <c r="GQ11" s="2052"/>
      <c r="GR11" s="2052"/>
      <c r="GS11" s="2052"/>
      <c r="GT11" s="2052"/>
      <c r="GU11" s="2052"/>
      <c r="GV11" s="2052"/>
      <c r="GW11" s="2052"/>
      <c r="GX11" s="2052"/>
      <c r="GY11" s="2052"/>
      <c r="GZ11" s="2052"/>
      <c r="HA11" s="2052"/>
      <c r="HB11" s="2052"/>
      <c r="HC11" s="2052"/>
      <c r="HD11" s="2054" t="n">
        <f aca="false">'02.24 по датам'!HD11</f>
        <v>0</v>
      </c>
      <c r="HE11" s="2052"/>
      <c r="HF11" s="2052"/>
      <c r="HG11" s="2052"/>
      <c r="HH11" s="2052"/>
      <c r="HI11" s="2052"/>
      <c r="HJ11" s="2052"/>
      <c r="HK11" s="2052"/>
      <c r="HL11" s="2052"/>
      <c r="HM11" s="2052"/>
      <c r="HN11" s="2052"/>
      <c r="HO11" s="2052"/>
      <c r="HP11" s="2052"/>
      <c r="HQ11" s="2052"/>
      <c r="HR11" s="2052"/>
      <c r="HS11" s="2052"/>
      <c r="HT11" s="2052"/>
      <c r="HU11" s="2052"/>
      <c r="HV11" s="2052"/>
      <c r="HW11" s="2052"/>
      <c r="HX11" s="2052"/>
      <c r="HY11" s="2052"/>
      <c r="HZ11" s="2052"/>
      <c r="IA11" s="2052"/>
      <c r="IB11" s="2052"/>
      <c r="IC11" s="2052"/>
      <c r="ID11" s="2052"/>
      <c r="IE11" s="2052"/>
      <c r="IF11" s="2055"/>
      <c r="IG11" s="2055"/>
      <c r="IH11" s="2055"/>
      <c r="II11" s="2055"/>
      <c r="IJ11" s="2055"/>
      <c r="IK11" s="2055"/>
      <c r="IL11" s="2055"/>
      <c r="IM11" s="2052"/>
      <c r="IN11" s="2052"/>
      <c r="IO11" s="2052"/>
      <c r="IP11" s="2052"/>
      <c r="IQ11" s="2052"/>
      <c r="IR11" s="2052"/>
      <c r="IS11" s="2052"/>
      <c r="IT11" s="2052"/>
      <c r="IU11" s="2052"/>
      <c r="IV11" s="2052"/>
      <c r="IW11" s="2052"/>
      <c r="IX11" s="2052"/>
      <c r="IY11" s="2052"/>
      <c r="IZ11" s="2052"/>
      <c r="JA11" s="2052"/>
      <c r="JB11" s="2052"/>
      <c r="JC11" s="2052"/>
      <c r="JD11" s="2052"/>
      <c r="JE11" s="2052"/>
      <c r="JF11" s="2052"/>
      <c r="JG11" s="2055"/>
      <c r="JH11" s="2055"/>
      <c r="JI11" s="2055"/>
      <c r="JJ11" s="2055"/>
      <c r="JK11" s="2055"/>
      <c r="JL11" s="2055"/>
      <c r="JM11" s="2052"/>
      <c r="JN11" s="2052"/>
      <c r="JO11" s="2052"/>
      <c r="JP11" s="2052"/>
      <c r="JQ11" s="2052"/>
      <c r="JR11" s="2052"/>
    </row>
    <row r="12" customFormat="false" ht="11.25" hidden="false" customHeight="true" outlineLevel="0" collapsed="false">
      <c r="A12" s="2056" t="n">
        <f aca="false">'02.24 ННГ без НГДП'!A2:V2</f>
        <v>45323</v>
      </c>
      <c r="B12" s="2057" t="s">
        <v>662</v>
      </c>
      <c r="C12" s="2058" t="n">
        <f aca="false">'02.24 по датам'!C12</f>
        <v>0</v>
      </c>
      <c r="D12" s="2058" t="n">
        <f aca="false">'02.24 по датам'!D12</f>
        <v>0</v>
      </c>
      <c r="E12" s="2058" t="n">
        <f aca="false">'02.24 по датам'!E12</f>
        <v>0</v>
      </c>
      <c r="F12" s="2058" t="n">
        <f aca="false">'02.24 по датам'!F12</f>
        <v>0</v>
      </c>
      <c r="G12" s="2058" t="n">
        <f aca="false">'02.24 по датам'!G12</f>
        <v>0</v>
      </c>
      <c r="H12" s="2058" t="n">
        <f aca="false">'02.24 по датам'!H12</f>
        <v>0</v>
      </c>
      <c r="I12" s="2058" t="n">
        <f aca="false">'02.24 по датам'!I12</f>
        <v>0</v>
      </c>
      <c r="J12" s="2058" t="n">
        <f aca="false">'02.24 по датам'!J12</f>
        <v>0</v>
      </c>
      <c r="K12" s="2058" t="n">
        <f aca="false">'02.24 по датам'!K12</f>
        <v>0</v>
      </c>
      <c r="L12" s="2058" t="n">
        <f aca="false">'02.24 по датам'!L12</f>
        <v>0</v>
      </c>
      <c r="M12" s="2058" t="n">
        <f aca="false">'02.24 по датам'!M12</f>
        <v>0</v>
      </c>
      <c r="N12" s="2058" t="n">
        <f aca="false">'02.24 по датам'!N12</f>
        <v>0</v>
      </c>
      <c r="O12" s="2058" t="n">
        <f aca="false">'02.24 по датам'!O12</f>
        <v>0</v>
      </c>
      <c r="P12" s="2058" t="n">
        <f aca="false">'02.24 по датам'!P12</f>
        <v>0</v>
      </c>
      <c r="Q12" s="2058" t="n">
        <f aca="false">'02.24 по датам'!Q12</f>
        <v>0</v>
      </c>
      <c r="R12" s="2058" t="n">
        <f aca="false">'02.24 по датам'!R12</f>
        <v>0</v>
      </c>
      <c r="S12" s="2058" t="n">
        <f aca="false">'02.24 по датам'!S12</f>
        <v>0</v>
      </c>
      <c r="T12" s="2058" t="n">
        <f aca="false">'02.24 по датам'!T12</f>
        <v>0</v>
      </c>
      <c r="U12" s="2058" t="n">
        <f aca="false">'02.24 по датам'!U12</f>
        <v>0</v>
      </c>
      <c r="V12" s="2058" t="n">
        <f aca="false">'02.24 по датам'!V12</f>
        <v>0</v>
      </c>
      <c r="W12" s="2058" t="n">
        <f aca="false">'02.24 по датам'!W12</f>
        <v>0</v>
      </c>
      <c r="X12" s="2059"/>
      <c r="Y12" s="2060"/>
      <c r="Z12" s="2061"/>
      <c r="AA12" s="2062"/>
      <c r="AB12" s="2063"/>
      <c r="AC12" s="2064" t="n">
        <f aca="false">'02.24 по датам'!AC12</f>
        <v>0</v>
      </c>
      <c r="AD12" s="2064" t="n">
        <f aca="false">'02.24 по датам'!AD12</f>
        <v>0</v>
      </c>
      <c r="AE12" s="2065" t="n">
        <f aca="false">'02.24 по датам'!AE12</f>
        <v>0</v>
      </c>
      <c r="AF12" s="2065" t="n">
        <f aca="false">'02.24 по датам'!AF12</f>
        <v>0</v>
      </c>
      <c r="AG12" s="2065" t="n">
        <f aca="false">'02.24 по датам'!AG12</f>
        <v>0</v>
      </c>
      <c r="AH12" s="2065" t="n">
        <f aca="false">'02.24 по датам'!AH12</f>
        <v>0</v>
      </c>
      <c r="AI12" s="2065" t="n">
        <f aca="false">'02.24 по датам'!AI12</f>
        <v>0</v>
      </c>
      <c r="AJ12" s="2065" t="n">
        <f aca="false">'02.24 по датам'!AJ12</f>
        <v>0</v>
      </c>
      <c r="AK12" s="2065" t="n">
        <f aca="false">'02.24 по датам'!AK12</f>
        <v>0</v>
      </c>
      <c r="AL12" s="2065" t="n">
        <f aca="false">'02.24 по датам'!AL12</f>
        <v>0</v>
      </c>
      <c r="AM12" s="2065" t="n">
        <f aca="false">'02.24 по датам'!AM12</f>
        <v>0</v>
      </c>
      <c r="AN12" s="2065" t="n">
        <f aca="false">'02.24 по датам'!AN12</f>
        <v>0</v>
      </c>
      <c r="AO12" s="2066" t="n">
        <f aca="false">'02.24 по датам'!AO12</f>
        <v>0</v>
      </c>
      <c r="AP12" s="2059"/>
      <c r="AQ12" s="2060"/>
      <c r="AR12" s="2061"/>
      <c r="AS12" s="2062"/>
      <c r="AT12" s="2063"/>
      <c r="AU12" s="2064" t="n">
        <f aca="false">'02.24 по датам'!AU12</f>
        <v>0</v>
      </c>
      <c r="AV12" s="2064" t="n">
        <f aca="false">'02.24 по датам'!AV12</f>
        <v>0</v>
      </c>
      <c r="AW12" s="2067" t="n">
        <f aca="false">'02.24 по датам'!AW12</f>
        <v>0</v>
      </c>
      <c r="AX12" s="2065" t="n">
        <f aca="false">'02.24 по датам'!AX12</f>
        <v>0</v>
      </c>
      <c r="AY12" s="2065" t="n">
        <f aca="false">'02.24 по датам'!AY12</f>
        <v>0</v>
      </c>
      <c r="AZ12" s="2065" t="n">
        <f aca="false">'02.24 по датам'!AZ12</f>
        <v>0</v>
      </c>
      <c r="BA12" s="2065" t="n">
        <f aca="false">'02.24 по датам'!BA12</f>
        <v>0</v>
      </c>
      <c r="BB12" s="2065" t="n">
        <f aca="false">'02.24 по датам'!BB12</f>
        <v>0</v>
      </c>
      <c r="BC12" s="2065" t="n">
        <f aca="false">'02.24 по датам'!BC12</f>
        <v>0</v>
      </c>
      <c r="BD12" s="2065" t="n">
        <f aca="false">'02.24 по датам'!BD12</f>
        <v>0</v>
      </c>
      <c r="BE12" s="2065" t="n">
        <f aca="false">'02.24 по датам'!BE12</f>
        <v>0</v>
      </c>
      <c r="BF12" s="2065" t="n">
        <f aca="false">'02.24 по датам'!BF12</f>
        <v>0</v>
      </c>
      <c r="BG12" s="2065" t="n">
        <f aca="false">'02.24 по датам'!BG12</f>
        <v>0</v>
      </c>
      <c r="BH12" s="2065" t="n">
        <f aca="false">'02.24 по датам'!BH12</f>
        <v>0</v>
      </c>
      <c r="BI12" s="2065" t="n">
        <f aca="false">'02.24 по датам'!BI12</f>
        <v>0</v>
      </c>
      <c r="BJ12" s="2065" t="n">
        <f aca="false">'02.24 по датам'!BJ12</f>
        <v>0</v>
      </c>
      <c r="BK12" s="2065" t="n">
        <f aca="false">'02.24 по датам'!BK12</f>
        <v>0</v>
      </c>
      <c r="BL12" s="2065" t="n">
        <f aca="false">'02.24 по датам'!BL12</f>
        <v>0</v>
      </c>
      <c r="BM12" s="2065" t="n">
        <f aca="false">'02.24 по датам'!BM12</f>
        <v>0</v>
      </c>
      <c r="BN12" s="2065" t="n">
        <f aca="false">'02.24 по датам'!BN12</f>
        <v>0</v>
      </c>
      <c r="BO12" s="2065" t="n">
        <f aca="false">'02.24 по датам'!BO12</f>
        <v>0</v>
      </c>
      <c r="BP12" s="2065" t="n">
        <f aca="false">'02.24 по датам'!BP12</f>
        <v>0</v>
      </c>
      <c r="BQ12" s="2066" t="n">
        <f aca="false">'02.24 по датам'!BQ12</f>
        <v>0</v>
      </c>
      <c r="BR12" s="2059"/>
      <c r="BS12" s="2060"/>
      <c r="BT12" s="2061"/>
      <c r="BU12" s="2062"/>
      <c r="BV12" s="2063"/>
      <c r="BW12" s="2068" t="n">
        <f aca="false">'02.24 по датам'!BW12</f>
        <v>0</v>
      </c>
      <c r="BX12" s="2065" t="n">
        <f aca="false">'02.24 по датам'!BX12</f>
        <v>0</v>
      </c>
      <c r="BY12" s="2065" t="n">
        <f aca="false">'02.24 по датам'!BY12</f>
        <v>0</v>
      </c>
      <c r="BZ12" s="2065" t="n">
        <f aca="false">'02.24 по датам'!BZ12</f>
        <v>0</v>
      </c>
      <c r="CA12" s="2065" t="n">
        <f aca="false">'02.24 по датам'!CA12</f>
        <v>0</v>
      </c>
      <c r="CB12" s="2065" t="n">
        <f aca="false">'02.24 по датам'!CB12</f>
        <v>0</v>
      </c>
      <c r="CC12" s="2065" t="n">
        <f aca="false">'02.24 по датам'!CC12</f>
        <v>0</v>
      </c>
      <c r="CD12" s="2065" t="n">
        <f aca="false">'02.24 по датам'!CD12</f>
        <v>0</v>
      </c>
      <c r="CE12" s="2065" t="n">
        <f aca="false">'02.24 по датам'!CE12</f>
        <v>0</v>
      </c>
      <c r="CF12" s="2065" t="n">
        <f aca="false">'02.24 по датам'!CF12</f>
        <v>0</v>
      </c>
      <c r="CG12" s="2065" t="n">
        <f aca="false">'02.24 по датам'!CG12</f>
        <v>0</v>
      </c>
      <c r="CH12" s="2065" t="n">
        <f aca="false">'02.24 по датам'!CH12</f>
        <v>0</v>
      </c>
      <c r="CI12" s="2066" t="n">
        <f aca="false">'02.24 по датам'!CI12</f>
        <v>0</v>
      </c>
      <c r="CJ12" s="2059"/>
      <c r="CK12" s="2060"/>
      <c r="CL12" s="2061"/>
      <c r="CM12" s="2062"/>
      <c r="CN12" s="2063"/>
      <c r="CO12" s="2063"/>
      <c r="CP12" s="2063"/>
      <c r="CQ12" s="2065" t="n">
        <f aca="false">'02.24 по датам'!CQ12</f>
        <v>0</v>
      </c>
      <c r="CR12" s="2065" t="n">
        <f aca="false">'02.24 по датам'!CR12</f>
        <v>0</v>
      </c>
      <c r="CS12" s="2065" t="n">
        <f aca="false">'02.24 по датам'!CS12</f>
        <v>0</v>
      </c>
      <c r="CT12" s="2065" t="n">
        <f aca="false">'02.24 по датам'!CT12</f>
        <v>0</v>
      </c>
      <c r="CU12" s="2065" t="n">
        <f aca="false">'02.24 по датам'!CU12</f>
        <v>0</v>
      </c>
      <c r="CV12" s="2065" t="n">
        <f aca="false">'02.24 по датам'!CV12</f>
        <v>0</v>
      </c>
      <c r="CW12" s="2065" t="n">
        <f aca="false">'02.24 по датам'!CW12</f>
        <v>0</v>
      </c>
      <c r="CX12" s="2065" t="n">
        <f aca="false">'02.24 по датам'!CX12</f>
        <v>0</v>
      </c>
      <c r="CY12" s="2065" t="n">
        <f aca="false">'02.24 по датам'!CY12</f>
        <v>0</v>
      </c>
      <c r="CZ12" s="2065" t="n">
        <f aca="false">'02.24 по датам'!CZ12</f>
        <v>0</v>
      </c>
      <c r="DA12" s="2065" t="n">
        <f aca="false">'02.24 по датам'!DA12</f>
        <v>0</v>
      </c>
      <c r="DB12" s="2065" t="n">
        <f aca="false">'02.24 по датам'!DB12</f>
        <v>0</v>
      </c>
      <c r="DC12" s="2066" t="n">
        <f aca="false">'02.24 по датам'!DC12</f>
        <v>0</v>
      </c>
      <c r="DD12" s="2059"/>
      <c r="DE12" s="2060"/>
      <c r="DF12" s="2061"/>
      <c r="DG12" s="2069"/>
      <c r="DH12" s="2070"/>
      <c r="DI12" s="2071" t="n">
        <f aca="false">'02.24 по датам'!DI12</f>
        <v>0</v>
      </c>
      <c r="DJ12" s="2065" t="n">
        <f aca="false">'02.24 по датам'!DJ12</f>
        <v>0</v>
      </c>
      <c r="DK12" s="2065" t="n">
        <f aca="false">'02.24 по датам'!DK12</f>
        <v>0</v>
      </c>
      <c r="DL12" s="2065" t="n">
        <f aca="false">'02.24 по датам'!DL12</f>
        <v>0</v>
      </c>
      <c r="DM12" s="2065" t="n">
        <f aca="false">'02.24 по датам'!DM12</f>
        <v>0</v>
      </c>
      <c r="DN12" s="2065" t="n">
        <f aca="false">'02.24 по датам'!DN12</f>
        <v>0</v>
      </c>
      <c r="DO12" s="2065" t="n">
        <f aca="false">'02.24 по датам'!DO12</f>
        <v>0</v>
      </c>
      <c r="DP12" s="2065" t="n">
        <f aca="false">'02.24 по датам'!DP12</f>
        <v>0</v>
      </c>
      <c r="DQ12" s="2065" t="n">
        <f aca="false">'02.24 по датам'!DQ12</f>
        <v>0</v>
      </c>
      <c r="DR12" s="2065" t="n">
        <f aca="false">'02.24 по датам'!DR12</f>
        <v>0</v>
      </c>
      <c r="DS12" s="2065" t="n">
        <f aca="false">'02.24 по датам'!DS12</f>
        <v>0</v>
      </c>
      <c r="DT12" s="2065" t="n">
        <f aca="false">'02.24 по датам'!DT12</f>
        <v>0</v>
      </c>
      <c r="DU12" s="2066" t="n">
        <f aca="false">'02.24 по датам'!DU12</f>
        <v>0</v>
      </c>
      <c r="DV12" s="2059"/>
      <c r="DW12" s="2060"/>
      <c r="DX12" s="2061"/>
      <c r="DY12" s="2069"/>
      <c r="DZ12" s="2070"/>
      <c r="EA12" s="2065" t="n">
        <f aca="false">'02.24 по датам'!EA12</f>
        <v>0</v>
      </c>
      <c r="EB12" s="2065" t="n">
        <f aca="false">'02.24 по датам'!EB12</f>
        <v>0</v>
      </c>
      <c r="EC12" s="2065" t="n">
        <f aca="false">'02.24 по датам'!EC12</f>
        <v>0</v>
      </c>
      <c r="ED12" s="2065" t="n">
        <f aca="false">'02.24 по датам'!ED12</f>
        <v>0</v>
      </c>
      <c r="EE12" s="2065" t="n">
        <f aca="false">'02.24 по датам'!EE12</f>
        <v>0</v>
      </c>
      <c r="EF12" s="2065" t="n">
        <f aca="false">'02.24 по датам'!EF12</f>
        <v>0</v>
      </c>
      <c r="EG12" s="2065" t="n">
        <f aca="false">'02.24 по датам'!EG12</f>
        <v>0</v>
      </c>
      <c r="EH12" s="2065" t="n">
        <f aca="false">'02.24 по датам'!EH12</f>
        <v>0</v>
      </c>
      <c r="EI12" s="2065" t="n">
        <f aca="false">'02.24 по датам'!EI12</f>
        <v>0</v>
      </c>
      <c r="EJ12" s="2065" t="n">
        <f aca="false">'02.24 по датам'!EJ12</f>
        <v>0</v>
      </c>
      <c r="EK12" s="2065" t="n">
        <f aca="false">'02.24 по датам'!EK12</f>
        <v>0</v>
      </c>
      <c r="EL12" s="2065" t="n">
        <f aca="false">'02.24 по датам'!EL12</f>
        <v>0</v>
      </c>
      <c r="EM12" s="2065" t="n">
        <f aca="false">'02.24 по датам'!EM12</f>
        <v>0</v>
      </c>
      <c r="EN12" s="2065" t="n">
        <f aca="false">'02.24 по датам'!EN12</f>
        <v>0</v>
      </c>
      <c r="EO12" s="2065" t="n">
        <f aca="false">'02.24 по датам'!EO12</f>
        <v>0</v>
      </c>
      <c r="EP12" s="2065" t="n">
        <f aca="false">'02.24 по датам'!EP12</f>
        <v>0</v>
      </c>
      <c r="EQ12" s="2065" t="n">
        <f aca="false">'02.24 по датам'!EQ12</f>
        <v>0</v>
      </c>
      <c r="ER12" s="2065" t="n">
        <f aca="false">'02.24 по датам'!ER12</f>
        <v>0</v>
      </c>
      <c r="ES12" s="2065" t="n">
        <f aca="false">'02.24 по датам'!ES12</f>
        <v>0</v>
      </c>
      <c r="ET12" s="2065" t="n">
        <f aca="false">'02.24 по датам'!ET12</f>
        <v>0</v>
      </c>
      <c r="EU12" s="2065" t="n">
        <f aca="false">'02.24 по датам'!EU12</f>
        <v>0</v>
      </c>
      <c r="EV12" s="2065" t="n">
        <f aca="false">'02.24 по датам'!EV12</f>
        <v>0</v>
      </c>
      <c r="EW12" s="2065" t="n">
        <f aca="false">'02.24 по датам'!EW12</f>
        <v>0</v>
      </c>
      <c r="EX12" s="2065" t="n">
        <f aca="false">'02.24 по датам'!EX12</f>
        <v>0</v>
      </c>
      <c r="EY12" s="2066" t="n">
        <f aca="false">'02.24 по датам'!EY12</f>
        <v>0</v>
      </c>
      <c r="EZ12" s="2059"/>
      <c r="FA12" s="2060"/>
      <c r="FB12" s="2061"/>
      <c r="FC12" s="2069"/>
      <c r="FD12" s="2070"/>
      <c r="FE12" s="2065" t="n">
        <f aca="false">'02.24 по датам'!FE12</f>
        <v>0</v>
      </c>
      <c r="FF12" s="2065" t="n">
        <f aca="false">'02.24 по датам'!FF12</f>
        <v>0</v>
      </c>
      <c r="FG12" s="2065" t="n">
        <f aca="false">'02.24 по датам'!FG12</f>
        <v>0</v>
      </c>
      <c r="FH12" s="2065" t="n">
        <f aca="false">'02.24 по датам'!FH12</f>
        <v>0</v>
      </c>
      <c r="FI12" s="2065" t="n">
        <f aca="false">'02.24 по датам'!FI12</f>
        <v>0</v>
      </c>
      <c r="FJ12" s="2065" t="n">
        <f aca="false">'02.24 по датам'!FJ12</f>
        <v>0</v>
      </c>
      <c r="FK12" s="2065" t="n">
        <f aca="false">'02.24 по датам'!FK12</f>
        <v>0</v>
      </c>
      <c r="FL12" s="2065" t="n">
        <f aca="false">'02.24 по датам'!FL12</f>
        <v>0</v>
      </c>
      <c r="FM12" s="2065" t="n">
        <f aca="false">'02.24 по датам'!FM12</f>
        <v>0</v>
      </c>
      <c r="FN12" s="2066" t="n">
        <f aca="false">'02.24 по датам'!FN12</f>
        <v>0</v>
      </c>
      <c r="FO12" s="2059"/>
      <c r="FP12" s="2060"/>
      <c r="FQ12" s="2061"/>
      <c r="FR12" s="2069"/>
      <c r="FS12" s="2070"/>
      <c r="FT12" s="2072"/>
      <c r="FU12" s="2072"/>
      <c r="FV12" s="2072"/>
      <c r="FW12" s="2072"/>
      <c r="FX12" s="2072"/>
      <c r="FY12" s="2072"/>
      <c r="FZ12" s="2072"/>
      <c r="GA12" s="2072"/>
      <c r="GB12" s="2072"/>
      <c r="GC12" s="2072"/>
      <c r="GD12" s="2072"/>
      <c r="GE12" s="2072"/>
      <c r="GF12" s="2072"/>
      <c r="GG12" s="2072"/>
      <c r="GH12" s="2072"/>
      <c r="GI12" s="2072"/>
      <c r="GJ12" s="2072"/>
      <c r="GK12" s="2072"/>
      <c r="GL12" s="2072"/>
      <c r="GM12" s="2072"/>
      <c r="GN12" s="2072"/>
      <c r="GO12" s="2072"/>
      <c r="GP12" s="2072"/>
      <c r="GQ12" s="2072"/>
      <c r="GR12" s="2072"/>
      <c r="GS12" s="2073"/>
      <c r="GT12" s="2074"/>
      <c r="GU12" s="2075"/>
      <c r="GV12" s="2061"/>
      <c r="GW12" s="2076"/>
      <c r="GX12" s="2063"/>
      <c r="GY12" s="2062"/>
      <c r="GZ12" s="2077" t="n">
        <f aca="false">'02.24 по датам'!GZ12</f>
        <v>0</v>
      </c>
      <c r="HA12" s="2078" t="n">
        <f aca="false">'02.24 по датам'!HA12</f>
        <v>0</v>
      </c>
      <c r="HB12" s="2079"/>
      <c r="HC12" s="2080"/>
      <c r="HD12" s="2081" t="n">
        <f aca="false">'02.24 по датам'!HD12</f>
        <v>0</v>
      </c>
      <c r="HE12" s="2079"/>
      <c r="HF12" s="2082"/>
      <c r="HG12" s="2083"/>
      <c r="HH12" s="2068"/>
      <c r="HI12" s="2084"/>
      <c r="HJ12" s="2072"/>
      <c r="HK12" s="2072"/>
      <c r="HL12" s="2072"/>
      <c r="HM12" s="2072"/>
      <c r="HN12" s="2072"/>
      <c r="HO12" s="2072"/>
      <c r="HP12" s="2072"/>
      <c r="HQ12" s="2072"/>
      <c r="HR12" s="2072"/>
      <c r="HS12" s="2072"/>
      <c r="HT12" s="2072"/>
      <c r="HU12" s="2072"/>
      <c r="HV12" s="2072"/>
      <c r="HW12" s="2072"/>
      <c r="HX12" s="2072"/>
      <c r="HY12" s="2072"/>
      <c r="HZ12" s="2073"/>
      <c r="IA12" s="2074"/>
      <c r="IB12" s="2075"/>
      <c r="IC12" s="2061"/>
      <c r="ID12" s="2062"/>
      <c r="IE12" s="2076"/>
      <c r="IF12" s="2085" t="n">
        <f aca="false">'02.24 по датам'!IF12</f>
        <v>0</v>
      </c>
      <c r="IG12" s="2085" t="n">
        <f aca="false">'02.24 по датам'!IG12</f>
        <v>0</v>
      </c>
      <c r="IH12" s="2086" t="n">
        <f aca="false">'02.24 по датам'!IH12</f>
        <v>0</v>
      </c>
      <c r="II12" s="2087"/>
      <c r="IJ12" s="2088"/>
      <c r="IK12" s="2089"/>
      <c r="IL12" s="2090"/>
      <c r="IM12" s="2091" t="n">
        <f aca="false">'02.24 по датам'!IM12</f>
        <v>0</v>
      </c>
      <c r="IN12" s="2092" t="n">
        <f aca="false">'02.24 по датам'!IN12</f>
        <v>0</v>
      </c>
      <c r="IO12" s="2093" t="n">
        <f aca="false">'02.24 по датам'!IO12</f>
        <v>0</v>
      </c>
      <c r="IP12" s="2093" t="n">
        <f aca="false">'02.24 по датам'!IP12</f>
        <v>0</v>
      </c>
      <c r="IQ12" s="2093" t="n">
        <f aca="false">'02.24 по датам'!IQ12</f>
        <v>0</v>
      </c>
      <c r="IR12" s="2093" t="n">
        <f aca="false">'02.24 по датам'!IR12</f>
        <v>0</v>
      </c>
      <c r="IS12" s="2093" t="n">
        <f aca="false">'02.24 по датам'!IS12</f>
        <v>0</v>
      </c>
      <c r="IT12" s="2093" t="n">
        <f aca="false">'02.24 по датам'!IT12</f>
        <v>0</v>
      </c>
      <c r="IU12" s="2093" t="n">
        <f aca="false">'02.24 по датам'!IU12</f>
        <v>0</v>
      </c>
      <c r="IV12" s="2094" t="n">
        <f aca="false">'02.24 по датам'!IV12</f>
        <v>0</v>
      </c>
      <c r="IW12" s="2095"/>
      <c r="IX12" s="2096"/>
      <c r="IY12" s="2097"/>
      <c r="IZ12" s="2062"/>
      <c r="JA12" s="2063"/>
      <c r="JB12" s="2098" t="n">
        <f aca="false">'02.24 по датам'!JB12</f>
        <v>0</v>
      </c>
      <c r="JC12" s="2099"/>
      <c r="JD12" s="2100" t="n">
        <f aca="false">'02.24 по датам'!JD12</f>
        <v>0</v>
      </c>
      <c r="JE12" s="2101"/>
      <c r="JF12" s="2102"/>
      <c r="JG12" s="2103" t="n">
        <f aca="false">'02.24 по датам'!JG12</f>
        <v>0</v>
      </c>
      <c r="JH12" s="2103" t="n">
        <f aca="false">'02.24 по датам'!JH12</f>
        <v>0</v>
      </c>
      <c r="JI12" s="2103" t="n">
        <f aca="false">'02.24 по датам'!JI12</f>
        <v>0</v>
      </c>
      <c r="JJ12" s="2104" t="n">
        <f aca="false">'02.24 по датам'!JJ12</f>
        <v>0</v>
      </c>
      <c r="JK12" s="2105"/>
      <c r="JL12" s="2106"/>
      <c r="JM12" s="2107" t="n">
        <f aca="false">JM$4:JM$4+SUMIF($C$5:JL$5,"Нараст. баланс",$C14:JL14)+SUMIF($C$7:JH$7,"Итого (с ВНР)",$C14:JH14)-SUMIF($C$5:JL$5,"Геол. снижение,  т/сут",$C14:JL14)-SUMIF(JJ$7:JL$7,"Итого",JJ14:JL14)-SUMIF($C$7:JL$7,"Итого (с ВСП)",$C14:JL14)</f>
        <v>23225.946</v>
      </c>
      <c r="JN12" s="2108"/>
      <c r="JO12" s="2109" t="e">
        <f aca="false">'02.24 НГДП по датам'!CA12:CA14</f>
        <v>#VALUE!</v>
      </c>
      <c r="JP12" s="2110"/>
      <c r="JQ12" s="2111"/>
      <c r="JR12" s="2112"/>
    </row>
    <row r="13" customFormat="false" ht="11.25" hidden="false" customHeight="true" outlineLevel="0" collapsed="false">
      <c r="A13" s="2056"/>
      <c r="B13" s="2113" t="s">
        <v>663</v>
      </c>
      <c r="C13" s="2114" t="n">
        <f aca="false">'02.24 по датам'!C13</f>
        <v>0</v>
      </c>
      <c r="D13" s="2114" t="n">
        <f aca="false">'02.24 по датам'!D13</f>
        <v>0</v>
      </c>
      <c r="E13" s="2114" t="n">
        <f aca="false">'02.24 по датам'!E13</f>
        <v>0</v>
      </c>
      <c r="F13" s="2114" t="n">
        <f aca="false">'02.24 по датам'!F13</f>
        <v>0</v>
      </c>
      <c r="G13" s="2114" t="n">
        <f aca="false">'02.24 по датам'!G13</f>
        <v>0</v>
      </c>
      <c r="H13" s="2114" t="n">
        <f aca="false">'02.24 по датам'!H13</f>
        <v>0</v>
      </c>
      <c r="I13" s="2114" t="n">
        <f aca="false">'02.24 по датам'!I13</f>
        <v>0</v>
      </c>
      <c r="J13" s="2114" t="n">
        <f aca="false">'02.24 по датам'!J13</f>
        <v>0</v>
      </c>
      <c r="K13" s="2114" t="n">
        <f aca="false">'02.24 по датам'!K13</f>
        <v>0</v>
      </c>
      <c r="L13" s="2114" t="n">
        <f aca="false">'02.24 по датам'!L13</f>
        <v>0</v>
      </c>
      <c r="M13" s="2114" t="n">
        <f aca="false">'02.24 по датам'!M13</f>
        <v>0</v>
      </c>
      <c r="N13" s="2114" t="n">
        <f aca="false">'02.24 по датам'!N13</f>
        <v>0</v>
      </c>
      <c r="O13" s="2114" t="n">
        <f aca="false">'02.24 по датам'!O13</f>
        <v>0</v>
      </c>
      <c r="P13" s="2114" t="n">
        <f aca="false">'02.24 по датам'!P13</f>
        <v>0</v>
      </c>
      <c r="Q13" s="2114" t="n">
        <f aca="false">'02.24 по датам'!Q13</f>
        <v>0</v>
      </c>
      <c r="R13" s="2114" t="n">
        <f aca="false">'02.24 по датам'!R13</f>
        <v>0</v>
      </c>
      <c r="S13" s="2114" t="n">
        <f aca="false">'02.24 по датам'!S13</f>
        <v>0</v>
      </c>
      <c r="T13" s="2114" t="n">
        <f aca="false">'02.24 по датам'!T13</f>
        <v>0</v>
      </c>
      <c r="U13" s="2114" t="n">
        <f aca="false">'02.24 по датам'!U13</f>
        <v>0</v>
      </c>
      <c r="V13" s="2114" t="n">
        <f aca="false">'02.24 по датам'!V13</f>
        <v>0</v>
      </c>
      <c r="W13" s="2114" t="n">
        <f aca="false">'02.24 по датам'!W13</f>
        <v>0</v>
      </c>
      <c r="X13" s="2115"/>
      <c r="Y13" s="2116"/>
      <c r="Z13" s="2117"/>
      <c r="AA13" s="2118" t="n">
        <f aca="false">COUNTIF(C13:Z13,"&gt;"&amp;0)</f>
        <v>0</v>
      </c>
      <c r="AB13" s="2119"/>
      <c r="AC13" s="2120" t="n">
        <f aca="false">'02.24 по датам'!AC13</f>
        <v>0</v>
      </c>
      <c r="AD13" s="2120" t="n">
        <f aca="false">'02.24 по датам'!AD13</f>
        <v>0</v>
      </c>
      <c r="AE13" s="2121" t="n">
        <f aca="false">'02.24 по датам'!AE13</f>
        <v>0</v>
      </c>
      <c r="AF13" s="2121" t="n">
        <f aca="false">'02.24 по датам'!AF13</f>
        <v>0</v>
      </c>
      <c r="AG13" s="2121" t="n">
        <f aca="false">'02.24 по датам'!AG13</f>
        <v>0</v>
      </c>
      <c r="AH13" s="2121" t="n">
        <f aca="false">'02.24 по датам'!AH13</f>
        <v>0</v>
      </c>
      <c r="AI13" s="2121" t="n">
        <f aca="false">'02.24 по датам'!AI13</f>
        <v>0</v>
      </c>
      <c r="AJ13" s="2121" t="n">
        <f aca="false">'02.24 по датам'!AJ13</f>
        <v>0</v>
      </c>
      <c r="AK13" s="2121" t="n">
        <f aca="false">'02.24 по датам'!AK13</f>
        <v>0</v>
      </c>
      <c r="AL13" s="2121" t="n">
        <f aca="false">'02.24 по датам'!AL13</f>
        <v>0</v>
      </c>
      <c r="AM13" s="2121" t="n">
        <f aca="false">'02.24 по датам'!AM13</f>
        <v>0</v>
      </c>
      <c r="AN13" s="2121" t="n">
        <f aca="false">'02.24 по датам'!AN13</f>
        <v>0</v>
      </c>
      <c r="AO13" s="2122" t="n">
        <f aca="false">'02.24 по датам'!AO13</f>
        <v>0</v>
      </c>
      <c r="AP13" s="2115"/>
      <c r="AQ13" s="2116"/>
      <c r="AR13" s="2117"/>
      <c r="AS13" s="2118" t="n">
        <f aca="false">COUNTIF(AC14:AR14,"&gt;"&amp;0)</f>
        <v>0</v>
      </c>
      <c r="AT13" s="2119"/>
      <c r="AU13" s="2120" t="n">
        <f aca="false">'02.24 по датам'!AU13</f>
        <v>0</v>
      </c>
      <c r="AV13" s="2120" t="n">
        <f aca="false">'02.24 по датам'!AV13</f>
        <v>0</v>
      </c>
      <c r="AW13" s="2123" t="n">
        <f aca="false">'02.24 по датам'!AW13</f>
        <v>0</v>
      </c>
      <c r="AX13" s="2121" t="n">
        <f aca="false">'02.24 по датам'!AX13</f>
        <v>0</v>
      </c>
      <c r="AY13" s="2121" t="n">
        <f aca="false">'02.24 по датам'!AY13</f>
        <v>0</v>
      </c>
      <c r="AZ13" s="2121" t="n">
        <f aca="false">'02.24 по датам'!AZ13</f>
        <v>0</v>
      </c>
      <c r="BA13" s="2121" t="n">
        <f aca="false">'02.24 по датам'!BA13</f>
        <v>0</v>
      </c>
      <c r="BB13" s="2121" t="n">
        <f aca="false">'02.24 по датам'!BB13</f>
        <v>0</v>
      </c>
      <c r="BC13" s="2121" t="n">
        <f aca="false">'02.24 по датам'!BC13</f>
        <v>0</v>
      </c>
      <c r="BD13" s="2121" t="n">
        <f aca="false">'02.24 по датам'!BD13</f>
        <v>0</v>
      </c>
      <c r="BE13" s="2121" t="n">
        <f aca="false">'02.24 по датам'!BE13</f>
        <v>0</v>
      </c>
      <c r="BF13" s="2121" t="n">
        <f aca="false">'02.24 по датам'!BF13</f>
        <v>0</v>
      </c>
      <c r="BG13" s="2121" t="n">
        <f aca="false">'02.24 по датам'!BG13</f>
        <v>0</v>
      </c>
      <c r="BH13" s="2121" t="n">
        <f aca="false">'02.24 по датам'!BH13</f>
        <v>0</v>
      </c>
      <c r="BI13" s="2121" t="n">
        <f aca="false">'02.24 по датам'!BI13</f>
        <v>0</v>
      </c>
      <c r="BJ13" s="2121" t="n">
        <f aca="false">'02.24 по датам'!BJ13</f>
        <v>0</v>
      </c>
      <c r="BK13" s="2121" t="n">
        <f aca="false">'02.24 по датам'!BK13</f>
        <v>0</v>
      </c>
      <c r="BL13" s="2121" t="n">
        <f aca="false">'02.24 по датам'!BL13</f>
        <v>0</v>
      </c>
      <c r="BM13" s="2121" t="n">
        <f aca="false">'02.24 по датам'!BM13</f>
        <v>0</v>
      </c>
      <c r="BN13" s="2121" t="n">
        <f aca="false">'02.24 по датам'!BN13</f>
        <v>0</v>
      </c>
      <c r="BO13" s="2121" t="n">
        <f aca="false">'02.24 по датам'!BO13</f>
        <v>0</v>
      </c>
      <c r="BP13" s="2121" t="n">
        <f aca="false">'02.24 по датам'!BP13</f>
        <v>0</v>
      </c>
      <c r="BQ13" s="2122" t="n">
        <f aca="false">'02.24 по датам'!BQ13</f>
        <v>0</v>
      </c>
      <c r="BR13" s="2115"/>
      <c r="BS13" s="2116"/>
      <c r="BT13" s="2117"/>
      <c r="BU13" s="2118" t="n">
        <f aca="false">COUNTIF(AU14:BT14,"&gt;"&amp;0)</f>
        <v>0</v>
      </c>
      <c r="BV13" s="2119"/>
      <c r="BW13" s="2124" t="n">
        <f aca="false">'02.24 по датам'!BW13</f>
        <v>0</v>
      </c>
      <c r="BX13" s="2121" t="n">
        <f aca="false">'02.24 по датам'!BX13</f>
        <v>0</v>
      </c>
      <c r="BY13" s="2121" t="n">
        <f aca="false">'02.24 по датам'!BY13</f>
        <v>0</v>
      </c>
      <c r="BZ13" s="2121" t="n">
        <f aca="false">'02.24 по датам'!BZ13</f>
        <v>0</v>
      </c>
      <c r="CA13" s="2121" t="n">
        <f aca="false">'02.24 по датам'!CA13</f>
        <v>0</v>
      </c>
      <c r="CB13" s="2121" t="n">
        <f aca="false">'02.24 по датам'!CB13</f>
        <v>0</v>
      </c>
      <c r="CC13" s="2121" t="n">
        <f aca="false">'02.24 по датам'!CC13</f>
        <v>0</v>
      </c>
      <c r="CD13" s="2121" t="n">
        <f aca="false">'02.24 по датам'!CD13</f>
        <v>0</v>
      </c>
      <c r="CE13" s="2121" t="n">
        <f aca="false">'02.24 по датам'!CE13</f>
        <v>0</v>
      </c>
      <c r="CF13" s="2121" t="n">
        <f aca="false">'02.24 по датам'!CF13</f>
        <v>0</v>
      </c>
      <c r="CG13" s="2121" t="n">
        <f aca="false">'02.24 по датам'!CG13</f>
        <v>0</v>
      </c>
      <c r="CH13" s="2121" t="n">
        <f aca="false">'02.24 по датам'!CH13</f>
        <v>0</v>
      </c>
      <c r="CI13" s="2122" t="n">
        <f aca="false">'02.24 по датам'!CI13</f>
        <v>0</v>
      </c>
      <c r="CJ13" s="2115"/>
      <c r="CK13" s="2116"/>
      <c r="CL13" s="2117"/>
      <c r="CM13" s="2118" t="n">
        <f aca="false">COUNTIF(BW14:CL14,"&gt;"&amp;0)</f>
        <v>0</v>
      </c>
      <c r="CN13" s="2119"/>
      <c r="CO13" s="2119" t="n">
        <f aca="false">AA13+AS13+BU13+CM13</f>
        <v>0</v>
      </c>
      <c r="CP13" s="2119"/>
      <c r="CQ13" s="2121" t="n">
        <f aca="false">'02.24 по датам'!CQ13</f>
        <v>0</v>
      </c>
      <c r="CR13" s="2121" t="n">
        <f aca="false">'02.24 по датам'!CR13</f>
        <v>0</v>
      </c>
      <c r="CS13" s="2121" t="n">
        <f aca="false">'02.24 по датам'!CS13</f>
        <v>0</v>
      </c>
      <c r="CT13" s="2121" t="n">
        <f aca="false">'02.24 по датам'!CT13</f>
        <v>0</v>
      </c>
      <c r="CU13" s="2121" t="n">
        <f aca="false">'02.24 по датам'!CU13</f>
        <v>0</v>
      </c>
      <c r="CV13" s="2121" t="n">
        <f aca="false">'02.24 по датам'!CV13</f>
        <v>0</v>
      </c>
      <c r="CW13" s="2121" t="n">
        <f aca="false">'02.24 по датам'!CW13</f>
        <v>0</v>
      </c>
      <c r="CX13" s="2121" t="n">
        <f aca="false">'02.24 по датам'!CX13</f>
        <v>0</v>
      </c>
      <c r="CY13" s="2121" t="n">
        <f aca="false">'02.24 по датам'!CY13</f>
        <v>0</v>
      </c>
      <c r="CZ13" s="2121" t="n">
        <f aca="false">'02.24 по датам'!CZ13</f>
        <v>0</v>
      </c>
      <c r="DA13" s="2121" t="n">
        <f aca="false">'02.24 по датам'!DA13</f>
        <v>0</v>
      </c>
      <c r="DB13" s="2121" t="n">
        <f aca="false">'02.24 по датам'!DB13</f>
        <v>0</v>
      </c>
      <c r="DC13" s="2122" t="n">
        <f aca="false">'02.24 по датам'!DC13</f>
        <v>0</v>
      </c>
      <c r="DD13" s="2115"/>
      <c r="DE13" s="2116"/>
      <c r="DF13" s="2117"/>
      <c r="DG13" s="2125" t="n">
        <f aca="false">SUBTOTAL(9,CQ15:DF15)</f>
        <v>0</v>
      </c>
      <c r="DH13" s="2126"/>
      <c r="DI13" s="2127" t="n">
        <f aca="false">'02.24 по датам'!DI13</f>
        <v>0</v>
      </c>
      <c r="DJ13" s="2121" t="n">
        <f aca="false">'02.24 по датам'!DJ13</f>
        <v>0</v>
      </c>
      <c r="DK13" s="2121" t="n">
        <f aca="false">'02.24 по датам'!DK13</f>
        <v>0</v>
      </c>
      <c r="DL13" s="2121" t="n">
        <f aca="false">'02.24 по датам'!DL13</f>
        <v>0</v>
      </c>
      <c r="DM13" s="2121" t="n">
        <f aca="false">'02.24 по датам'!DM13</f>
        <v>0</v>
      </c>
      <c r="DN13" s="2121" t="n">
        <f aca="false">'02.24 по датам'!DN13</f>
        <v>0</v>
      </c>
      <c r="DO13" s="2121" t="n">
        <f aca="false">'02.24 по датам'!DO13</f>
        <v>0</v>
      </c>
      <c r="DP13" s="2121" t="n">
        <f aca="false">'02.24 по датам'!DP13</f>
        <v>0</v>
      </c>
      <c r="DQ13" s="2121" t="n">
        <f aca="false">'02.24 по датам'!DQ13</f>
        <v>0</v>
      </c>
      <c r="DR13" s="2121" t="n">
        <f aca="false">'02.24 по датам'!DR13</f>
        <v>0</v>
      </c>
      <c r="DS13" s="2121" t="n">
        <f aca="false">'02.24 по датам'!DS13</f>
        <v>0</v>
      </c>
      <c r="DT13" s="2121" t="n">
        <f aca="false">'02.24 по датам'!DT13</f>
        <v>0</v>
      </c>
      <c r="DU13" s="2122" t="n">
        <f aca="false">'02.24 по датам'!DU13</f>
        <v>0</v>
      </c>
      <c r="DV13" s="2115"/>
      <c r="DW13" s="2116"/>
      <c r="DX13" s="2117"/>
      <c r="DY13" s="2125" t="n">
        <f aca="false">COUNTIF(DI14:DX14,"&gt;"&amp;0)</f>
        <v>0</v>
      </c>
      <c r="DZ13" s="2126"/>
      <c r="EA13" s="2121" t="n">
        <f aca="false">'02.24 по датам'!EA13</f>
        <v>0</v>
      </c>
      <c r="EB13" s="2121" t="n">
        <f aca="false">'02.24 по датам'!EB13</f>
        <v>0</v>
      </c>
      <c r="EC13" s="2121" t="n">
        <f aca="false">'02.24 по датам'!EC13</f>
        <v>0</v>
      </c>
      <c r="ED13" s="2121" t="n">
        <f aca="false">'02.24 по датам'!ED13</f>
        <v>0</v>
      </c>
      <c r="EE13" s="2121" t="n">
        <f aca="false">'02.24 по датам'!EE13</f>
        <v>0</v>
      </c>
      <c r="EF13" s="2121" t="n">
        <f aca="false">'02.24 по датам'!EF13</f>
        <v>0</v>
      </c>
      <c r="EG13" s="2121" t="n">
        <f aca="false">'02.24 по датам'!EG13</f>
        <v>0</v>
      </c>
      <c r="EH13" s="2121" t="n">
        <f aca="false">'02.24 по датам'!EH13</f>
        <v>0</v>
      </c>
      <c r="EI13" s="2121" t="n">
        <f aca="false">'02.24 по датам'!EI13</f>
        <v>0</v>
      </c>
      <c r="EJ13" s="2121" t="n">
        <f aca="false">'02.24 по датам'!EJ13</f>
        <v>0</v>
      </c>
      <c r="EK13" s="2121" t="n">
        <f aca="false">'02.24 по датам'!EK13</f>
        <v>0</v>
      </c>
      <c r="EL13" s="2121" t="n">
        <f aca="false">'02.24 по датам'!EL13</f>
        <v>0</v>
      </c>
      <c r="EM13" s="2121" t="n">
        <f aca="false">'02.24 по датам'!EM13</f>
        <v>0</v>
      </c>
      <c r="EN13" s="2121" t="n">
        <f aca="false">'02.24 по датам'!EN13</f>
        <v>0</v>
      </c>
      <c r="EO13" s="2121" t="n">
        <f aca="false">'02.24 по датам'!EO13</f>
        <v>0</v>
      </c>
      <c r="EP13" s="2121" t="n">
        <f aca="false">'02.24 по датам'!EP13</f>
        <v>0</v>
      </c>
      <c r="EQ13" s="2121" t="n">
        <f aca="false">'02.24 по датам'!EQ13</f>
        <v>0</v>
      </c>
      <c r="ER13" s="2121" t="n">
        <f aca="false">'02.24 по датам'!ER13</f>
        <v>0</v>
      </c>
      <c r="ES13" s="2121" t="n">
        <f aca="false">'02.24 по датам'!ES13</f>
        <v>0</v>
      </c>
      <c r="ET13" s="2121" t="n">
        <f aca="false">'02.24 по датам'!ET13</f>
        <v>0</v>
      </c>
      <c r="EU13" s="2121" t="n">
        <f aca="false">'02.24 по датам'!EU13</f>
        <v>0</v>
      </c>
      <c r="EV13" s="2121" t="n">
        <f aca="false">'02.24 по датам'!EV13</f>
        <v>0</v>
      </c>
      <c r="EW13" s="2121" t="n">
        <f aca="false">'02.24 по датам'!EW13</f>
        <v>0</v>
      </c>
      <c r="EX13" s="2121" t="n">
        <f aca="false">'02.24 по датам'!EX13</f>
        <v>0</v>
      </c>
      <c r="EY13" s="2122" t="n">
        <f aca="false">'02.24 по датам'!EY13</f>
        <v>0</v>
      </c>
      <c r="EZ13" s="2115"/>
      <c r="FA13" s="2116"/>
      <c r="FB13" s="2117"/>
      <c r="FC13" s="2125" t="n">
        <f aca="false">COUNTIF(EA14:FB14,"&gt;"&amp;0)</f>
        <v>0</v>
      </c>
      <c r="FD13" s="2126"/>
      <c r="FE13" s="2121" t="n">
        <f aca="false">'02.24 по датам'!FE13</f>
        <v>0</v>
      </c>
      <c r="FF13" s="2121" t="n">
        <f aca="false">'02.24 по датам'!FF13</f>
        <v>0</v>
      </c>
      <c r="FG13" s="2121" t="n">
        <f aca="false">'02.24 по датам'!FG13</f>
        <v>0</v>
      </c>
      <c r="FH13" s="2121" t="n">
        <f aca="false">'02.24 по датам'!FH13</f>
        <v>0</v>
      </c>
      <c r="FI13" s="2121" t="n">
        <f aca="false">'02.24 по датам'!FI13</f>
        <v>0</v>
      </c>
      <c r="FJ13" s="2121" t="n">
        <f aca="false">'02.24 по датам'!FJ13</f>
        <v>0</v>
      </c>
      <c r="FK13" s="2121" t="n">
        <f aca="false">'02.24 по датам'!FK13</f>
        <v>0</v>
      </c>
      <c r="FL13" s="2121" t="n">
        <f aca="false">'02.24 по датам'!FL13</f>
        <v>0</v>
      </c>
      <c r="FM13" s="2121" t="n">
        <f aca="false">'02.24 по датам'!FM13</f>
        <v>0</v>
      </c>
      <c r="FN13" s="2122" t="n">
        <f aca="false">'02.24 по датам'!FN13</f>
        <v>0</v>
      </c>
      <c r="FO13" s="2115"/>
      <c r="FP13" s="2116"/>
      <c r="FQ13" s="2117"/>
      <c r="FR13" s="2125" t="n">
        <f aca="false">COUNTIF(FE14:FQ14,"&gt;"&amp;0)</f>
        <v>0</v>
      </c>
      <c r="FS13" s="2126"/>
      <c r="FT13" s="2128"/>
      <c r="FU13" s="2128"/>
      <c r="FV13" s="2128"/>
      <c r="FW13" s="2128"/>
      <c r="FX13" s="2128"/>
      <c r="FY13" s="2128"/>
      <c r="FZ13" s="2128"/>
      <c r="GA13" s="2128"/>
      <c r="GB13" s="2128"/>
      <c r="GC13" s="2128"/>
      <c r="GD13" s="2128"/>
      <c r="GE13" s="2128"/>
      <c r="GF13" s="2128"/>
      <c r="GG13" s="2128"/>
      <c r="GH13" s="2128"/>
      <c r="GI13" s="2128"/>
      <c r="GJ13" s="2128"/>
      <c r="GK13" s="2128"/>
      <c r="GL13" s="2128"/>
      <c r="GM13" s="2128"/>
      <c r="GN13" s="2128"/>
      <c r="GO13" s="2128"/>
      <c r="GP13" s="2128"/>
      <c r="GQ13" s="2128"/>
      <c r="GR13" s="2128"/>
      <c r="GS13" s="2129"/>
      <c r="GT13" s="2130"/>
      <c r="GU13" s="2131"/>
      <c r="GV13" s="2117"/>
      <c r="GW13" s="2132" t="n">
        <f aca="false">SUBTOTAL(9,FT15:GV15)</f>
        <v>0</v>
      </c>
      <c r="GX13" s="2119" t="n">
        <f aca="false">SUBTOTAL(9,FT15:GV15)</f>
        <v>0</v>
      </c>
      <c r="GY13" s="2133"/>
      <c r="GZ13" s="2134" t="n">
        <f aca="false">'02.24 по датам'!GZ13</f>
        <v>0</v>
      </c>
      <c r="HA13" s="2135" t="n">
        <f aca="false">'02.24 по датам'!HA13</f>
        <v>0</v>
      </c>
      <c r="HB13" s="2136"/>
      <c r="HC13" s="2137"/>
      <c r="HD13" s="2138" t="n">
        <f aca="false">'02.24 по датам'!HD13</f>
        <v>0</v>
      </c>
      <c r="HE13" s="2136"/>
      <c r="HF13" s="2139"/>
      <c r="HG13" s="2140"/>
      <c r="HH13" s="2124"/>
      <c r="HI13" s="2141"/>
      <c r="HJ13" s="2128"/>
      <c r="HK13" s="2128"/>
      <c r="HL13" s="2128"/>
      <c r="HM13" s="2128"/>
      <c r="HN13" s="2128"/>
      <c r="HO13" s="2128"/>
      <c r="HP13" s="2128"/>
      <c r="HQ13" s="2128"/>
      <c r="HR13" s="2128"/>
      <c r="HS13" s="2128"/>
      <c r="HT13" s="2128"/>
      <c r="HU13" s="2128"/>
      <c r="HV13" s="2128"/>
      <c r="HW13" s="2128"/>
      <c r="HX13" s="2128"/>
      <c r="HY13" s="2128"/>
      <c r="HZ13" s="2129"/>
      <c r="IA13" s="2130"/>
      <c r="IB13" s="2131"/>
      <c r="IC13" s="2117"/>
      <c r="ID13" s="2118" t="n">
        <f aca="false">SUBTOTAL(9,HG15:IC15)</f>
        <v>0</v>
      </c>
      <c r="IE13" s="2142"/>
      <c r="IF13" s="2143" t="n">
        <f aca="false">'02.24 по датам'!IF13</f>
        <v>0</v>
      </c>
      <c r="IG13" s="2143" t="n">
        <f aca="false">'02.24 по датам'!IG13</f>
        <v>0</v>
      </c>
      <c r="IH13" s="2144" t="n">
        <f aca="false">'02.24 по датам'!IH13</f>
        <v>0</v>
      </c>
      <c r="II13" s="2145"/>
      <c r="IJ13" s="2146"/>
      <c r="IK13" s="2147" t="n">
        <f aca="false">SUBTOTAL(9,IF15:IJ15)</f>
        <v>0</v>
      </c>
      <c r="IL13" s="2148"/>
      <c r="IM13" s="2149" t="n">
        <f aca="false">'02.24 по датам'!IM13</f>
        <v>0</v>
      </c>
      <c r="IN13" s="2150" t="n">
        <f aca="false">'02.24 по датам'!IN13</f>
        <v>0</v>
      </c>
      <c r="IO13" s="2151" t="n">
        <f aca="false">'02.24 по датам'!IO13</f>
        <v>0</v>
      </c>
      <c r="IP13" s="2151" t="n">
        <f aca="false">'02.24 по датам'!IP13</f>
        <v>0</v>
      </c>
      <c r="IQ13" s="2151" t="n">
        <f aca="false">'02.24 по датам'!IQ13</f>
        <v>0</v>
      </c>
      <c r="IR13" s="2151" t="n">
        <f aca="false">'02.24 по датам'!IR13</f>
        <v>0</v>
      </c>
      <c r="IS13" s="2151" t="n">
        <f aca="false">'02.24 по датам'!IS13</f>
        <v>0</v>
      </c>
      <c r="IT13" s="2151" t="n">
        <f aca="false">'02.24 по датам'!IT13</f>
        <v>0</v>
      </c>
      <c r="IU13" s="2151" t="n">
        <f aca="false">'02.24 по датам'!IU13</f>
        <v>0</v>
      </c>
      <c r="IV13" s="2152" t="n">
        <f aca="false">'02.24 по датам'!IV13</f>
        <v>0</v>
      </c>
      <c r="IW13" s="2153"/>
      <c r="IX13" s="2154"/>
      <c r="IY13" s="2155"/>
      <c r="IZ13" s="2118" t="n">
        <f aca="false">SUBTOTAL(3,IM13:IY13)</f>
        <v>10</v>
      </c>
      <c r="JA13" s="2156"/>
      <c r="JB13" s="2157" t="n">
        <f aca="false">'02.24 по датам'!JB13</f>
        <v>0</v>
      </c>
      <c r="JC13" s="2158"/>
      <c r="JD13" s="2159" t="n">
        <f aca="false">'02.24 по датам'!JD13</f>
        <v>0</v>
      </c>
      <c r="JE13" s="2160"/>
      <c r="JF13" s="2161"/>
      <c r="JG13" s="2162" t="n">
        <f aca="false">'02.24 по датам'!JG13</f>
        <v>0</v>
      </c>
      <c r="JH13" s="2162" t="n">
        <f aca="false">'02.24 по датам'!JH13</f>
        <v>0</v>
      </c>
      <c r="JI13" s="2162" t="n">
        <f aca="false">'02.24 по датам'!JI13</f>
        <v>0</v>
      </c>
      <c r="JJ13" s="2163" t="n">
        <f aca="false">'02.24 по датам'!JJ13</f>
        <v>0</v>
      </c>
      <c r="JK13" s="2164"/>
      <c r="JL13" s="2165"/>
      <c r="JM13" s="2107"/>
      <c r="JN13" s="2108"/>
      <c r="JO13" s="2109"/>
      <c r="JP13" s="2166"/>
      <c r="JQ13" s="2167"/>
      <c r="JR13" s="2168"/>
    </row>
    <row r="14" customFormat="false" ht="11.25" hidden="false" customHeight="true" outlineLevel="0" collapsed="false">
      <c r="A14" s="2056"/>
      <c r="B14" s="2169" t="s">
        <v>661</v>
      </c>
      <c r="C14" s="2170" t="n">
        <f aca="false">'02.24 по датам'!C14</f>
        <v>0</v>
      </c>
      <c r="D14" s="2170" t="n">
        <f aca="false">'02.24 по датам'!D14</f>
        <v>0</v>
      </c>
      <c r="E14" s="2170" t="n">
        <f aca="false">'02.24 по датам'!E14</f>
        <v>0</v>
      </c>
      <c r="F14" s="2170" t="n">
        <f aca="false">'02.24 по датам'!F14</f>
        <v>0</v>
      </c>
      <c r="G14" s="2170" t="n">
        <f aca="false">'02.24 по датам'!G14</f>
        <v>0</v>
      </c>
      <c r="H14" s="2170" t="n">
        <f aca="false">'02.24 по датам'!H14</f>
        <v>0</v>
      </c>
      <c r="I14" s="2170" t="n">
        <f aca="false">'02.24 по датам'!I14</f>
        <v>0</v>
      </c>
      <c r="J14" s="2170" t="n">
        <f aca="false">'02.24 по датам'!J14</f>
        <v>0</v>
      </c>
      <c r="K14" s="2170" t="n">
        <f aca="false">'02.24 по датам'!K14</f>
        <v>0</v>
      </c>
      <c r="L14" s="2170" t="n">
        <f aca="false">'02.24 по датам'!L14</f>
        <v>0</v>
      </c>
      <c r="M14" s="2170" t="n">
        <f aca="false">'02.24 по датам'!M14</f>
        <v>0</v>
      </c>
      <c r="N14" s="2170" t="n">
        <f aca="false">'02.24 по датам'!N14</f>
        <v>0</v>
      </c>
      <c r="O14" s="2170" t="n">
        <f aca="false">'02.24 по датам'!O14</f>
        <v>0</v>
      </c>
      <c r="P14" s="2170" t="n">
        <f aca="false">'02.24 по датам'!P14</f>
        <v>0</v>
      </c>
      <c r="Q14" s="2170" t="n">
        <f aca="false">'02.24 по датам'!Q14</f>
        <v>0</v>
      </c>
      <c r="R14" s="2170" t="n">
        <f aca="false">'02.24 по датам'!R14</f>
        <v>0</v>
      </c>
      <c r="S14" s="2170" t="n">
        <f aca="false">'02.24 по датам'!S14</f>
        <v>0</v>
      </c>
      <c r="T14" s="2170" t="n">
        <f aca="false">'02.24 по датам'!T14</f>
        <v>0</v>
      </c>
      <c r="U14" s="2170" t="n">
        <f aca="false">'02.24 по датам'!U14</f>
        <v>0</v>
      </c>
      <c r="V14" s="2170" t="n">
        <f aca="false">'02.24 по датам'!V14</f>
        <v>0</v>
      </c>
      <c r="W14" s="2170" t="n">
        <f aca="false">'02.24 по датам'!W14</f>
        <v>0</v>
      </c>
      <c r="X14" s="2171"/>
      <c r="Y14" s="2172"/>
      <c r="Z14" s="2173"/>
      <c r="AA14" s="2174" t="n">
        <f aca="false">SUBTOTAL(9,C14:Z14)</f>
        <v>0</v>
      </c>
      <c r="AB14" s="2175" t="n">
        <f aca="false">AA14+AB10</f>
        <v>0</v>
      </c>
      <c r="AC14" s="2176" t="n">
        <f aca="false">'02.24 по датам'!AC14</f>
        <v>0</v>
      </c>
      <c r="AD14" s="2176" t="n">
        <f aca="false">'02.24 по датам'!AD14</f>
        <v>0</v>
      </c>
      <c r="AE14" s="2177" t="n">
        <f aca="false">'02.24 по датам'!AE14</f>
        <v>0</v>
      </c>
      <c r="AF14" s="2177" t="n">
        <f aca="false">'02.24 по датам'!AF14</f>
        <v>0</v>
      </c>
      <c r="AG14" s="2177" t="n">
        <f aca="false">'02.24 по датам'!AG14</f>
        <v>0</v>
      </c>
      <c r="AH14" s="2177" t="n">
        <f aca="false">'02.24 по датам'!AH14</f>
        <v>0</v>
      </c>
      <c r="AI14" s="2177" t="n">
        <f aca="false">'02.24 по датам'!AI14</f>
        <v>0</v>
      </c>
      <c r="AJ14" s="2177" t="n">
        <f aca="false">'02.24 по датам'!AJ14</f>
        <v>0</v>
      </c>
      <c r="AK14" s="2177" t="n">
        <f aca="false">'02.24 по датам'!AK14</f>
        <v>0</v>
      </c>
      <c r="AL14" s="2177" t="n">
        <f aca="false">'02.24 по датам'!AL14</f>
        <v>0</v>
      </c>
      <c r="AM14" s="2177" t="n">
        <f aca="false">'02.24 по датам'!AM14</f>
        <v>0</v>
      </c>
      <c r="AN14" s="2177" t="n">
        <f aca="false">'02.24 по датам'!AN14</f>
        <v>0</v>
      </c>
      <c r="AO14" s="2178" t="n">
        <f aca="false">'02.24 по датам'!AO14</f>
        <v>0</v>
      </c>
      <c r="AP14" s="2171"/>
      <c r="AQ14" s="2172"/>
      <c r="AR14" s="2173"/>
      <c r="AS14" s="2174" t="n">
        <f aca="false">SUBTOTAL(9,AC14:AR14)</f>
        <v>0</v>
      </c>
      <c r="AT14" s="2175" t="n">
        <f aca="false">AS14+AT10</f>
        <v>0</v>
      </c>
      <c r="AU14" s="2176" t="n">
        <f aca="false">'02.24 по датам'!AU14</f>
        <v>0</v>
      </c>
      <c r="AV14" s="2176" t="n">
        <f aca="false">'02.24 по датам'!AV14</f>
        <v>0</v>
      </c>
      <c r="AW14" s="2179" t="n">
        <f aca="false">'02.24 по датам'!AW14</f>
        <v>0</v>
      </c>
      <c r="AX14" s="2177" t="n">
        <f aca="false">'02.24 по датам'!AX14</f>
        <v>0</v>
      </c>
      <c r="AY14" s="2177" t="n">
        <f aca="false">'02.24 по датам'!AY14</f>
        <v>0</v>
      </c>
      <c r="AZ14" s="2177" t="n">
        <f aca="false">'02.24 по датам'!AZ14</f>
        <v>0</v>
      </c>
      <c r="BA14" s="2177" t="n">
        <f aca="false">'02.24 по датам'!BA14</f>
        <v>0</v>
      </c>
      <c r="BB14" s="2177" t="n">
        <f aca="false">'02.24 по датам'!BB14</f>
        <v>0</v>
      </c>
      <c r="BC14" s="2177" t="n">
        <f aca="false">'02.24 по датам'!BC14</f>
        <v>0</v>
      </c>
      <c r="BD14" s="2177" t="n">
        <f aca="false">'02.24 по датам'!BD14</f>
        <v>0</v>
      </c>
      <c r="BE14" s="2177" t="n">
        <f aca="false">'02.24 по датам'!BE14</f>
        <v>0</v>
      </c>
      <c r="BF14" s="2177" t="n">
        <f aca="false">'02.24 по датам'!BF14</f>
        <v>0</v>
      </c>
      <c r="BG14" s="2177" t="n">
        <f aca="false">'02.24 по датам'!BG14</f>
        <v>0</v>
      </c>
      <c r="BH14" s="2177" t="n">
        <f aca="false">'02.24 по датам'!BH14</f>
        <v>0</v>
      </c>
      <c r="BI14" s="2177" t="n">
        <f aca="false">'02.24 по датам'!BI14</f>
        <v>0</v>
      </c>
      <c r="BJ14" s="2177" t="n">
        <f aca="false">'02.24 по датам'!BJ14</f>
        <v>0</v>
      </c>
      <c r="BK14" s="2177" t="n">
        <f aca="false">'02.24 по датам'!BK14</f>
        <v>0</v>
      </c>
      <c r="BL14" s="2177" t="n">
        <f aca="false">'02.24 по датам'!BL14</f>
        <v>0</v>
      </c>
      <c r="BM14" s="2177" t="n">
        <f aca="false">'02.24 по датам'!BM14</f>
        <v>0</v>
      </c>
      <c r="BN14" s="2177" t="n">
        <f aca="false">'02.24 по датам'!BN14</f>
        <v>0</v>
      </c>
      <c r="BO14" s="2177" t="n">
        <f aca="false">'02.24 по датам'!BO14</f>
        <v>0</v>
      </c>
      <c r="BP14" s="2177" t="n">
        <f aca="false">'02.24 по датам'!BP14</f>
        <v>0</v>
      </c>
      <c r="BQ14" s="2178" t="n">
        <f aca="false">'02.24 по датам'!BQ14</f>
        <v>0</v>
      </c>
      <c r="BR14" s="2171"/>
      <c r="BS14" s="2172"/>
      <c r="BT14" s="2173"/>
      <c r="BU14" s="2174" t="n">
        <f aca="false">SUBTOTAL(9,AU14:BT14)</f>
        <v>0</v>
      </c>
      <c r="BV14" s="2175" t="n">
        <f aca="false">BU14+BV10</f>
        <v>0</v>
      </c>
      <c r="BW14" s="2180" t="n">
        <f aca="false">'02.24 по датам'!BW14</f>
        <v>0</v>
      </c>
      <c r="BX14" s="2177" t="n">
        <f aca="false">'02.24 по датам'!BX14</f>
        <v>0</v>
      </c>
      <c r="BY14" s="2177" t="n">
        <f aca="false">'02.24 по датам'!BY14</f>
        <v>0</v>
      </c>
      <c r="BZ14" s="2177" t="n">
        <f aca="false">'02.24 по датам'!BZ14</f>
        <v>0</v>
      </c>
      <c r="CA14" s="2177" t="n">
        <f aca="false">'02.24 по датам'!CA14</f>
        <v>0</v>
      </c>
      <c r="CB14" s="2177" t="n">
        <f aca="false">'02.24 по датам'!CB14</f>
        <v>0</v>
      </c>
      <c r="CC14" s="2177" t="n">
        <f aca="false">'02.24 по датам'!CC14</f>
        <v>0</v>
      </c>
      <c r="CD14" s="2177" t="n">
        <f aca="false">'02.24 по датам'!CD14</f>
        <v>0</v>
      </c>
      <c r="CE14" s="2177" t="n">
        <f aca="false">'02.24 по датам'!CE14</f>
        <v>0</v>
      </c>
      <c r="CF14" s="2177" t="n">
        <f aca="false">'02.24 по датам'!CF14</f>
        <v>0</v>
      </c>
      <c r="CG14" s="2177" t="n">
        <f aca="false">'02.24 по датам'!CG14</f>
        <v>0</v>
      </c>
      <c r="CH14" s="2177" t="n">
        <f aca="false">'02.24 по датам'!CH14</f>
        <v>0</v>
      </c>
      <c r="CI14" s="2178" t="n">
        <f aca="false">'02.24 по датам'!CI14</f>
        <v>0</v>
      </c>
      <c r="CJ14" s="2171"/>
      <c r="CK14" s="2172"/>
      <c r="CL14" s="2173"/>
      <c r="CM14" s="2174" t="n">
        <f aca="false">SUBTOTAL(9,BW14:CL14)</f>
        <v>0</v>
      </c>
      <c r="CN14" s="2175" t="n">
        <f aca="false">CM14+CN10</f>
        <v>0</v>
      </c>
      <c r="CO14" s="2175" t="n">
        <f aca="false">AA14+AS14+BU14+CM14</f>
        <v>0</v>
      </c>
      <c r="CP14" s="2175" t="n">
        <f aca="false">CO14+CP10</f>
        <v>0</v>
      </c>
      <c r="CQ14" s="2177" t="n">
        <f aca="false">'02.24 по датам'!CQ14</f>
        <v>0</v>
      </c>
      <c r="CR14" s="2177" t="n">
        <f aca="false">'02.24 по датам'!CR14</f>
        <v>0</v>
      </c>
      <c r="CS14" s="2177" t="n">
        <f aca="false">'02.24 по датам'!CS14</f>
        <v>0</v>
      </c>
      <c r="CT14" s="2177" t="n">
        <f aca="false">'02.24 по датам'!CT14</f>
        <v>0</v>
      </c>
      <c r="CU14" s="2177" t="n">
        <f aca="false">'02.24 по датам'!CU14</f>
        <v>0</v>
      </c>
      <c r="CV14" s="2177" t="n">
        <f aca="false">'02.24 по датам'!CV14</f>
        <v>0</v>
      </c>
      <c r="CW14" s="2177" t="n">
        <f aca="false">'02.24 по датам'!CW14</f>
        <v>0</v>
      </c>
      <c r="CX14" s="2177" t="n">
        <f aca="false">'02.24 по датам'!CX14</f>
        <v>0</v>
      </c>
      <c r="CY14" s="2177" t="n">
        <f aca="false">'02.24 по датам'!CY14</f>
        <v>0</v>
      </c>
      <c r="CZ14" s="2177" t="n">
        <f aca="false">'02.24 по датам'!CZ14</f>
        <v>0</v>
      </c>
      <c r="DA14" s="2177" t="n">
        <f aca="false">'02.24 по датам'!DA14</f>
        <v>0</v>
      </c>
      <c r="DB14" s="2177" t="n">
        <f aca="false">'02.24 по датам'!DB14</f>
        <v>0</v>
      </c>
      <c r="DC14" s="2178" t="n">
        <f aca="false">'02.24 по датам'!DC14</f>
        <v>0</v>
      </c>
      <c r="DD14" s="2171"/>
      <c r="DE14" s="2172"/>
      <c r="DF14" s="2173"/>
      <c r="DG14" s="2181" t="n">
        <f aca="false">SUBTOTAL(9,CQ14:DF14)</f>
        <v>0</v>
      </c>
      <c r="DH14" s="2182" t="n">
        <f aca="false">DG14:DG14+IF($B10:$B10=2,0,DH10:DH10)</f>
        <v>0</v>
      </c>
      <c r="DI14" s="2183" t="n">
        <f aca="false">'02.24 по датам'!DI14</f>
        <v>0</v>
      </c>
      <c r="DJ14" s="2177" t="n">
        <f aca="false">'02.24 по датам'!DJ14</f>
        <v>0</v>
      </c>
      <c r="DK14" s="2177" t="n">
        <f aca="false">'02.24 по датам'!DK14</f>
        <v>0</v>
      </c>
      <c r="DL14" s="2177" t="n">
        <f aca="false">'02.24 по датам'!DL14</f>
        <v>0</v>
      </c>
      <c r="DM14" s="2177" t="n">
        <f aca="false">'02.24 по датам'!DM14</f>
        <v>0</v>
      </c>
      <c r="DN14" s="2177" t="n">
        <f aca="false">'02.24 по датам'!DN14</f>
        <v>0</v>
      </c>
      <c r="DO14" s="2177" t="n">
        <f aca="false">'02.24 по датам'!DO14</f>
        <v>0</v>
      </c>
      <c r="DP14" s="2177" t="n">
        <f aca="false">'02.24 по датам'!DP14</f>
        <v>0</v>
      </c>
      <c r="DQ14" s="2177" t="n">
        <f aca="false">'02.24 по датам'!DQ14</f>
        <v>0</v>
      </c>
      <c r="DR14" s="2177" t="n">
        <f aca="false">'02.24 по датам'!DR14</f>
        <v>0</v>
      </c>
      <c r="DS14" s="2177" t="n">
        <f aca="false">'02.24 по датам'!DS14</f>
        <v>0</v>
      </c>
      <c r="DT14" s="2177" t="n">
        <f aca="false">'02.24 по датам'!DT14</f>
        <v>0</v>
      </c>
      <c r="DU14" s="2178" t="n">
        <f aca="false">'02.24 по датам'!DU14</f>
        <v>0</v>
      </c>
      <c r="DV14" s="2171"/>
      <c r="DW14" s="2172"/>
      <c r="DX14" s="2173"/>
      <c r="DY14" s="2181" t="n">
        <f aca="false">SUBTOTAL(9,DI14:DX14)</f>
        <v>0</v>
      </c>
      <c r="DZ14" s="2182" t="n">
        <f aca="false">DY14:DY14+IF($B10:$B10=2,0,DZ10:DZ10)</f>
        <v>0</v>
      </c>
      <c r="EA14" s="2177" t="n">
        <f aca="false">'02.24 по датам'!EA14</f>
        <v>0</v>
      </c>
      <c r="EB14" s="2177" t="n">
        <f aca="false">'02.24 по датам'!EB14</f>
        <v>0</v>
      </c>
      <c r="EC14" s="2177" t="n">
        <f aca="false">'02.24 по датам'!EC14</f>
        <v>0</v>
      </c>
      <c r="ED14" s="2177" t="n">
        <f aca="false">'02.24 по датам'!ED14</f>
        <v>0</v>
      </c>
      <c r="EE14" s="2177" t="n">
        <f aca="false">'02.24 по датам'!EE14</f>
        <v>0</v>
      </c>
      <c r="EF14" s="2177" t="n">
        <f aca="false">'02.24 по датам'!EF14</f>
        <v>0</v>
      </c>
      <c r="EG14" s="2177" t="n">
        <f aca="false">'02.24 по датам'!EG14</f>
        <v>0</v>
      </c>
      <c r="EH14" s="2177" t="n">
        <f aca="false">'02.24 по датам'!EH14</f>
        <v>0</v>
      </c>
      <c r="EI14" s="2177" t="n">
        <f aca="false">'02.24 по датам'!EI14</f>
        <v>0</v>
      </c>
      <c r="EJ14" s="2177" t="n">
        <f aca="false">'02.24 по датам'!EJ14</f>
        <v>0</v>
      </c>
      <c r="EK14" s="2177" t="n">
        <f aca="false">'02.24 по датам'!EK14</f>
        <v>0</v>
      </c>
      <c r="EL14" s="2177" t="n">
        <f aca="false">'02.24 по датам'!EL14</f>
        <v>0</v>
      </c>
      <c r="EM14" s="2177" t="n">
        <f aca="false">'02.24 по датам'!EM14</f>
        <v>0</v>
      </c>
      <c r="EN14" s="2177" t="n">
        <f aca="false">'02.24 по датам'!EN14</f>
        <v>0</v>
      </c>
      <c r="EO14" s="2177" t="n">
        <f aca="false">'02.24 по датам'!EO14</f>
        <v>0</v>
      </c>
      <c r="EP14" s="2177" t="n">
        <f aca="false">'02.24 по датам'!EP14</f>
        <v>0</v>
      </c>
      <c r="EQ14" s="2177" t="n">
        <f aca="false">'02.24 по датам'!EQ14</f>
        <v>0</v>
      </c>
      <c r="ER14" s="2177" t="n">
        <f aca="false">'02.24 по датам'!ER14</f>
        <v>0</v>
      </c>
      <c r="ES14" s="2177" t="n">
        <f aca="false">'02.24 по датам'!ES14</f>
        <v>0</v>
      </c>
      <c r="ET14" s="2177" t="n">
        <f aca="false">'02.24 по датам'!ET14</f>
        <v>0</v>
      </c>
      <c r="EU14" s="2177" t="n">
        <f aca="false">'02.24 по датам'!EU14</f>
        <v>0</v>
      </c>
      <c r="EV14" s="2177" t="n">
        <f aca="false">'02.24 по датам'!EV14</f>
        <v>0</v>
      </c>
      <c r="EW14" s="2177" t="n">
        <f aca="false">'02.24 по датам'!EW14</f>
        <v>0</v>
      </c>
      <c r="EX14" s="2177" t="n">
        <f aca="false">'02.24 по датам'!EX14</f>
        <v>0</v>
      </c>
      <c r="EY14" s="2178" t="n">
        <f aca="false">'02.24 по датам'!EY14</f>
        <v>0</v>
      </c>
      <c r="EZ14" s="2171"/>
      <c r="FA14" s="2172"/>
      <c r="FB14" s="2173"/>
      <c r="FC14" s="2181" t="n">
        <f aca="false">SUBTOTAL(9,EA14:FB14)</f>
        <v>0</v>
      </c>
      <c r="FD14" s="2182" t="n">
        <f aca="false">FC14:FC14+IF($B10:$B10=2,0,FD10:FD10)</f>
        <v>0</v>
      </c>
      <c r="FE14" s="2177" t="n">
        <f aca="false">'02.24 по датам'!FE14</f>
        <v>0</v>
      </c>
      <c r="FF14" s="2177" t="n">
        <f aca="false">'02.24 по датам'!FF14</f>
        <v>0</v>
      </c>
      <c r="FG14" s="2177" t="n">
        <f aca="false">'02.24 по датам'!FG14</f>
        <v>0</v>
      </c>
      <c r="FH14" s="2177" t="n">
        <f aca="false">'02.24 по датам'!FH14</f>
        <v>0</v>
      </c>
      <c r="FI14" s="2177" t="n">
        <f aca="false">'02.24 по датам'!FI14</f>
        <v>0</v>
      </c>
      <c r="FJ14" s="2177" t="n">
        <f aca="false">'02.24 по датам'!FJ14</f>
        <v>0</v>
      </c>
      <c r="FK14" s="2177" t="n">
        <f aca="false">'02.24 по датам'!FK14</f>
        <v>0</v>
      </c>
      <c r="FL14" s="2177" t="n">
        <f aca="false">'02.24 по датам'!FL14</f>
        <v>0</v>
      </c>
      <c r="FM14" s="2177" t="n">
        <f aca="false">'02.24 по датам'!FM14</f>
        <v>0</v>
      </c>
      <c r="FN14" s="2178" t="n">
        <f aca="false">'02.24 по датам'!FN14</f>
        <v>0</v>
      </c>
      <c r="FO14" s="2171"/>
      <c r="FP14" s="2172"/>
      <c r="FQ14" s="2173"/>
      <c r="FR14" s="2181" t="n">
        <f aca="false">SUBTOTAL(9,FE14:FQ14)</f>
        <v>0</v>
      </c>
      <c r="FS14" s="2182" t="n">
        <f aca="false">FR14:FR14+IF($B10:$B10=2,0,FS10:FS10)</f>
        <v>0</v>
      </c>
      <c r="FT14" s="2184" t="n">
        <f aca="false">'02.24 по датам'!GX14-'02.24 НГДП по датам'!AW14</f>
        <v>0</v>
      </c>
      <c r="FU14" s="2184"/>
      <c r="FV14" s="2184"/>
      <c r="FW14" s="2184"/>
      <c r="FX14" s="2184"/>
      <c r="FY14" s="2184"/>
      <c r="FZ14" s="2184"/>
      <c r="GA14" s="2184"/>
      <c r="GB14" s="2184"/>
      <c r="GC14" s="2184"/>
      <c r="GD14" s="2184"/>
      <c r="GE14" s="2184"/>
      <c r="GF14" s="2184"/>
      <c r="GG14" s="2184"/>
      <c r="GH14" s="2184"/>
      <c r="GI14" s="2184"/>
      <c r="GJ14" s="2184"/>
      <c r="GK14" s="2184"/>
      <c r="GL14" s="2184"/>
      <c r="GM14" s="2184"/>
      <c r="GN14" s="2184"/>
      <c r="GO14" s="2184"/>
      <c r="GP14" s="2184"/>
      <c r="GQ14" s="2184"/>
      <c r="GR14" s="2184"/>
      <c r="GS14" s="2185"/>
      <c r="GT14" s="2186"/>
      <c r="GU14" s="2187"/>
      <c r="GV14" s="2173"/>
      <c r="GW14" s="2188" t="n">
        <f aca="false">SUBTOTAL(9,FT14:GV14)</f>
        <v>0</v>
      </c>
      <c r="GX14" s="2175" t="n">
        <f aca="false">SUBTOTAL(9,FT14:GV14)</f>
        <v>0</v>
      </c>
      <c r="GY14" s="2174" t="n">
        <f aca="false">GX14:GX14+IF($B10:$B10=2,0,GY10:GY10)</f>
        <v>0</v>
      </c>
      <c r="GZ14" s="2189" t="n">
        <f aca="false">'02.24 по датам'!GZ14</f>
        <v>0</v>
      </c>
      <c r="HA14" s="2190" t="n">
        <f aca="false">'02.24 по датам'!HA14</f>
        <v>0</v>
      </c>
      <c r="HB14" s="2191"/>
      <c r="HC14" s="2192" t="n">
        <f aca="false">SUBTOTAL(9,GZ14:HB14)</f>
        <v>0</v>
      </c>
      <c r="HD14" s="2193" t="n">
        <f aca="false">'02.24 по датам'!HF14-'02.24 НГДП по датам'!BB14</f>
        <v>38.03</v>
      </c>
      <c r="HE14" s="2194"/>
      <c r="HF14" s="2195" t="n">
        <f aca="false">SUM(HD14:HE14)</f>
        <v>38.03</v>
      </c>
      <c r="HG14" s="2196" t="n">
        <f aca="false">'02.24 по датам'!ID14-'02.24 НГДП по датам'!BF14</f>
        <v>0</v>
      </c>
      <c r="HH14" s="2180"/>
      <c r="HI14" s="2197"/>
      <c r="HJ14" s="2184"/>
      <c r="HK14" s="2184"/>
      <c r="HL14" s="2184"/>
      <c r="HM14" s="2184"/>
      <c r="HN14" s="2184"/>
      <c r="HO14" s="2184"/>
      <c r="HP14" s="2184"/>
      <c r="HQ14" s="2184"/>
      <c r="HR14" s="2184"/>
      <c r="HS14" s="2184"/>
      <c r="HT14" s="2184"/>
      <c r="HU14" s="2184"/>
      <c r="HV14" s="2184"/>
      <c r="HW14" s="2184"/>
      <c r="HX14" s="2184"/>
      <c r="HY14" s="2184"/>
      <c r="HZ14" s="2185"/>
      <c r="IA14" s="2186"/>
      <c r="IB14" s="2187"/>
      <c r="IC14" s="2173"/>
      <c r="ID14" s="2174" t="n">
        <f aca="false">SUBTOTAL(9,HG14:IC14)</f>
        <v>0</v>
      </c>
      <c r="IE14" s="2188" t="n">
        <f aca="false">ID14:ID14+IF($B10:$B10=2,0,IE10:IE10)</f>
        <v>0</v>
      </c>
      <c r="IF14" s="2198" t="n">
        <f aca="false">'02.24 по датам'!IF14</f>
        <v>0</v>
      </c>
      <c r="IG14" s="2198" t="n">
        <f aca="false">'02.24 по датам'!IG14</f>
        <v>0</v>
      </c>
      <c r="IH14" s="2199" t="n">
        <f aca="false">'02.24 по датам'!IH14</f>
        <v>0</v>
      </c>
      <c r="II14" s="2200"/>
      <c r="IJ14" s="2201"/>
      <c r="IK14" s="2202" t="n">
        <f aca="false">SUBTOTAL(9,IF14:IJ14)</f>
        <v>0</v>
      </c>
      <c r="IL14" s="2203" t="n">
        <f aca="false">IK14:IK14+IF($B10:$B10=2,0,IL10:IL10)</f>
        <v>0</v>
      </c>
      <c r="IM14" s="2204" t="n">
        <f aca="false">'02.24 по датам'!IM14</f>
        <v>0</v>
      </c>
      <c r="IN14" s="2204" t="n">
        <f aca="false">'02.24 по датам'!IN14</f>
        <v>0</v>
      </c>
      <c r="IO14" s="2177" t="n">
        <f aca="false">'02.24 по датам'!IO14</f>
        <v>0</v>
      </c>
      <c r="IP14" s="2177" t="n">
        <f aca="false">'02.24 по датам'!IP14</f>
        <v>0</v>
      </c>
      <c r="IQ14" s="2177" t="n">
        <f aca="false">'02.24 по датам'!IQ14</f>
        <v>0</v>
      </c>
      <c r="IR14" s="2177" t="n">
        <f aca="false">'02.24 по датам'!IR14</f>
        <v>0</v>
      </c>
      <c r="IS14" s="2177" t="n">
        <f aca="false">'02.24 по датам'!IS14</f>
        <v>0</v>
      </c>
      <c r="IT14" s="2177" t="n">
        <f aca="false">'02.24 по датам'!IT14</f>
        <v>0</v>
      </c>
      <c r="IU14" s="2177" t="n">
        <f aca="false">'02.24 по датам'!IU14</f>
        <v>0</v>
      </c>
      <c r="IV14" s="2178" t="n">
        <f aca="false">'02.24 по датам'!IV14</f>
        <v>0</v>
      </c>
      <c r="IW14" s="2171"/>
      <c r="IX14" s="2172"/>
      <c r="IY14" s="2173"/>
      <c r="IZ14" s="2174" t="n">
        <f aca="false">SUBTOTAL(9,IM14:IY14)</f>
        <v>0</v>
      </c>
      <c r="JA14" s="2175" t="n">
        <f aca="false">IZ14:IZ14+IF($B10:$B10=2,0,JA10:JA10)</f>
        <v>0</v>
      </c>
      <c r="JB14" s="2205" t="n">
        <f aca="false">'02.24 по датам'!JB14</f>
        <v>0</v>
      </c>
      <c r="JC14" s="2194"/>
      <c r="JD14" s="2206" t="n">
        <f aca="false">'02.24 по датам'!JD14</f>
        <v>0</v>
      </c>
      <c r="JE14" s="2207" t="n">
        <f aca="false">SUBTOTAL(9,JB14:JD14)</f>
        <v>0</v>
      </c>
      <c r="JF14" s="2208" t="n">
        <f aca="false">SUMIF($C$5:JE$5,"Накопленный эффект, т/сут",$C14:JE14)+SUMIF($C$5:JE$5,"Нараст.  по потенциалу",$C14:JE14)-SUMIF($C$5:JE$5,"Нараст. по остановкам",$C14:JE14)-SUMIF($C$5:JE$5,"ИТОГО перевод в ППД",$C14:JE14)-SUMIF($C$5:JE$5,"ИТОГО  нерент, по распоряж.",$C14:JE14)-SUMIF($C$5:JE$5,"ИТОГО ост. дебит от ЗБС, Углуб., ПВЛГ/ПНЛГ",$C14:JE14)</f>
        <v>0</v>
      </c>
      <c r="JG14" s="2209" t="n">
        <f aca="false">'02.24 по датам'!JG14-'02.24 НГДП по датам'!BV14</f>
        <v>0</v>
      </c>
      <c r="JH14" s="2209" t="n">
        <f aca="false">'02.24 по датам'!JH14-'02.24 НГДП по датам'!BW14</f>
        <v>0</v>
      </c>
      <c r="JI14" s="2209" t="n">
        <f aca="false">'02.24 по датам'!JI14-'02.24 НГДП по датам'!BX14</f>
        <v>0</v>
      </c>
      <c r="JJ14" s="2210" t="n">
        <f aca="false">'02.24 по датам'!JJ14-'02.24 НГДП по датам'!BY14</f>
        <v>0</v>
      </c>
      <c r="JK14" s="2211" t="n">
        <f aca="false">'02.24 НГДП по датам'!BZ14</f>
        <v>0</v>
      </c>
      <c r="JL14" s="2202" t="n">
        <f aca="false">SUBTOTAL(9,JG14:JJ14)</f>
        <v>0</v>
      </c>
      <c r="JM14" s="2107"/>
      <c r="JN14" s="2108"/>
      <c r="JO14" s="2109"/>
      <c r="JP14" s="2212" t="n">
        <f aca="false">JP$4:JP$4+SUMIF($C$5:JL$5,"Нараст. по остановкам",$C14:JL14)-SUMIF($C$5:JL$5,"Нараст.  по потенциалу",$C14:JL14)</f>
        <v>620.812</v>
      </c>
      <c r="JQ14" s="2213"/>
      <c r="JR14" s="2214" t="n">
        <f aca="false">'02.24 НГДП по датам'!CB14</f>
        <v>31.893</v>
      </c>
    </row>
    <row r="15" customFormat="false" ht="1.5" hidden="false" customHeight="true" outlineLevel="0" collapsed="false">
      <c r="A15" s="2215"/>
      <c r="B15" s="2215"/>
      <c r="C15" s="2216" t="n">
        <f aca="false">'02.24 по датам'!C15</f>
        <v>0</v>
      </c>
      <c r="D15" s="2216" t="n">
        <f aca="false">'02.24 по датам'!D15</f>
        <v>0</v>
      </c>
      <c r="E15" s="2216" t="n">
        <f aca="false">'02.24 по датам'!E15</f>
        <v>0</v>
      </c>
      <c r="F15" s="2216" t="n">
        <f aca="false">'02.24 по датам'!F15</f>
        <v>0</v>
      </c>
      <c r="G15" s="2217" t="n">
        <f aca="false">'02.24 по датам'!G15</f>
        <v>0</v>
      </c>
      <c r="H15" s="2217" t="n">
        <f aca="false">'02.24 по датам'!H15</f>
        <v>0</v>
      </c>
      <c r="I15" s="2217" t="n">
        <f aca="false">'02.24 по датам'!I15</f>
        <v>0</v>
      </c>
      <c r="J15" s="2217" t="n">
        <f aca="false">'02.24 по датам'!J15</f>
        <v>0</v>
      </c>
      <c r="K15" s="2217" t="n">
        <f aca="false">'02.24 по датам'!K15</f>
        <v>0</v>
      </c>
      <c r="L15" s="2217" t="n">
        <f aca="false">'02.24 по датам'!L15</f>
        <v>0</v>
      </c>
      <c r="M15" s="2217" t="n">
        <f aca="false">'02.24 по датам'!M15</f>
        <v>0</v>
      </c>
      <c r="N15" s="2217" t="n">
        <f aca="false">'02.24 по датам'!N15</f>
        <v>0</v>
      </c>
      <c r="O15" s="2217" t="n">
        <f aca="false">'02.24 по датам'!O15</f>
        <v>0</v>
      </c>
      <c r="P15" s="2217" t="n">
        <f aca="false">'02.24 по датам'!P15</f>
        <v>0</v>
      </c>
      <c r="Q15" s="2217" t="n">
        <f aca="false">'02.24 по датам'!Q15</f>
        <v>0</v>
      </c>
      <c r="R15" s="2217" t="n">
        <f aca="false">'02.24 по датам'!R15</f>
        <v>0</v>
      </c>
      <c r="S15" s="2217" t="n">
        <f aca="false">'02.24 по датам'!S15</f>
        <v>0</v>
      </c>
      <c r="T15" s="2217" t="n">
        <f aca="false">'02.24 по датам'!T15</f>
        <v>0</v>
      </c>
      <c r="U15" s="2217" t="n">
        <f aca="false">'02.24 по датам'!U15</f>
        <v>0</v>
      </c>
      <c r="V15" s="2217" t="n">
        <f aca="false">'02.24 по датам'!V15</f>
        <v>0</v>
      </c>
      <c r="W15" s="2217" t="n">
        <f aca="false">'02.24 по датам'!W15</f>
        <v>0</v>
      </c>
      <c r="X15" s="2218"/>
      <c r="Y15" s="2219"/>
      <c r="Z15" s="2220"/>
      <c r="AA15" s="2221"/>
      <c r="AB15" s="2221"/>
      <c r="AC15" s="2222" t="n">
        <f aca="false">'02.24 по датам'!AC15</f>
        <v>0</v>
      </c>
      <c r="AD15" s="2222" t="n">
        <f aca="false">'02.24 по датам'!AD15</f>
        <v>0</v>
      </c>
      <c r="AE15" s="2217" t="n">
        <f aca="false">'02.24 по датам'!AE15</f>
        <v>0</v>
      </c>
      <c r="AF15" s="2217" t="n">
        <f aca="false">'02.24 по датам'!AF15</f>
        <v>0</v>
      </c>
      <c r="AG15" s="2217" t="n">
        <f aca="false">'02.24 по датам'!AG15</f>
        <v>0</v>
      </c>
      <c r="AH15" s="2217" t="n">
        <f aca="false">'02.24 по датам'!AH15</f>
        <v>0</v>
      </c>
      <c r="AI15" s="2217" t="n">
        <f aca="false">'02.24 по датам'!AI15</f>
        <v>0</v>
      </c>
      <c r="AJ15" s="2217" t="n">
        <f aca="false">'02.24 по датам'!AJ15</f>
        <v>0</v>
      </c>
      <c r="AK15" s="2217" t="n">
        <f aca="false">'02.24 по датам'!AK15</f>
        <v>0</v>
      </c>
      <c r="AL15" s="2217" t="n">
        <f aca="false">'02.24 по датам'!AL15</f>
        <v>0</v>
      </c>
      <c r="AM15" s="2217" t="n">
        <f aca="false">'02.24 по датам'!AM15</f>
        <v>0</v>
      </c>
      <c r="AN15" s="2217" t="n">
        <f aca="false">'02.24 по датам'!AN15</f>
        <v>0</v>
      </c>
      <c r="AO15" s="2217" t="n">
        <f aca="false">'02.24 по датам'!AO15</f>
        <v>0</v>
      </c>
      <c r="AP15" s="2218"/>
      <c r="AQ15" s="2219"/>
      <c r="AR15" s="2220"/>
      <c r="AS15" s="2221"/>
      <c r="AT15" s="2221"/>
      <c r="AU15" s="2216" t="n">
        <f aca="false">'02.24 по датам'!AU15</f>
        <v>0</v>
      </c>
      <c r="AV15" s="2216" t="n">
        <f aca="false">'02.24 по датам'!AV15</f>
        <v>0</v>
      </c>
      <c r="AW15" s="2223" t="n">
        <f aca="false">'02.24 по датам'!AW15</f>
        <v>0</v>
      </c>
      <c r="AX15" s="2217" t="n">
        <f aca="false">'02.24 по датам'!AX15</f>
        <v>0</v>
      </c>
      <c r="AY15" s="2217" t="n">
        <f aca="false">'02.24 по датам'!AY15</f>
        <v>0</v>
      </c>
      <c r="AZ15" s="2217" t="n">
        <f aca="false">'02.24 по датам'!AZ15</f>
        <v>0</v>
      </c>
      <c r="BA15" s="2217" t="n">
        <f aca="false">'02.24 по датам'!BA15</f>
        <v>0</v>
      </c>
      <c r="BB15" s="2217" t="n">
        <f aca="false">'02.24 по датам'!BB15</f>
        <v>0</v>
      </c>
      <c r="BC15" s="2217" t="n">
        <f aca="false">'02.24 по датам'!BC15</f>
        <v>0</v>
      </c>
      <c r="BD15" s="2217" t="n">
        <f aca="false">'02.24 по датам'!BD15</f>
        <v>0</v>
      </c>
      <c r="BE15" s="2217" t="n">
        <f aca="false">'02.24 по датам'!BE15</f>
        <v>0</v>
      </c>
      <c r="BF15" s="2217" t="n">
        <f aca="false">'02.24 по датам'!BF15</f>
        <v>0</v>
      </c>
      <c r="BG15" s="2217" t="n">
        <f aca="false">'02.24 по датам'!BG15</f>
        <v>0</v>
      </c>
      <c r="BH15" s="2217" t="n">
        <f aca="false">'02.24 по датам'!BH15</f>
        <v>0</v>
      </c>
      <c r="BI15" s="2217" t="n">
        <f aca="false">'02.24 по датам'!BI15</f>
        <v>0</v>
      </c>
      <c r="BJ15" s="2217" t="n">
        <f aca="false">'02.24 по датам'!BJ15</f>
        <v>0</v>
      </c>
      <c r="BK15" s="2217" t="n">
        <f aca="false">'02.24 по датам'!BK15</f>
        <v>0</v>
      </c>
      <c r="BL15" s="2217" t="n">
        <f aca="false">'02.24 по датам'!BL15</f>
        <v>0</v>
      </c>
      <c r="BM15" s="2217" t="n">
        <f aca="false">'02.24 по датам'!BM15</f>
        <v>0</v>
      </c>
      <c r="BN15" s="2217" t="n">
        <f aca="false">'02.24 по датам'!BN15</f>
        <v>0</v>
      </c>
      <c r="BO15" s="2217" t="n">
        <f aca="false">'02.24 по датам'!BO15</f>
        <v>0</v>
      </c>
      <c r="BP15" s="2217" t="n">
        <f aca="false">'02.24 по датам'!BP15</f>
        <v>0</v>
      </c>
      <c r="BQ15" s="2217" t="n">
        <f aca="false">'02.24 по датам'!BQ15</f>
        <v>0</v>
      </c>
      <c r="BR15" s="2218"/>
      <c r="BS15" s="2219"/>
      <c r="BT15" s="2220"/>
      <c r="BU15" s="2221"/>
      <c r="BV15" s="2221"/>
      <c r="BW15" s="2222" t="n">
        <f aca="false">'02.24 по датам'!BW15</f>
        <v>0</v>
      </c>
      <c r="BX15" s="2217" t="n">
        <f aca="false">'02.24 по датам'!BX15</f>
        <v>0</v>
      </c>
      <c r="BY15" s="2217" t="n">
        <f aca="false">'02.24 по датам'!BY15</f>
        <v>0</v>
      </c>
      <c r="BZ15" s="2217" t="n">
        <f aca="false">'02.24 по датам'!BZ15</f>
        <v>0</v>
      </c>
      <c r="CA15" s="2217" t="n">
        <f aca="false">'02.24 по датам'!CA15</f>
        <v>0</v>
      </c>
      <c r="CB15" s="2217" t="n">
        <f aca="false">'02.24 по датам'!CB15</f>
        <v>0</v>
      </c>
      <c r="CC15" s="2217" t="n">
        <f aca="false">'02.24 по датам'!CC15</f>
        <v>0</v>
      </c>
      <c r="CD15" s="2217" t="n">
        <f aca="false">'02.24 по датам'!CD15</f>
        <v>0</v>
      </c>
      <c r="CE15" s="2217" t="n">
        <f aca="false">'02.24 по датам'!CE15</f>
        <v>0</v>
      </c>
      <c r="CF15" s="2217" t="n">
        <f aca="false">'02.24 по датам'!CF15</f>
        <v>0</v>
      </c>
      <c r="CG15" s="2217" t="n">
        <f aca="false">'02.24 по датам'!CG15</f>
        <v>0</v>
      </c>
      <c r="CH15" s="2217" t="n">
        <f aca="false">'02.24 по датам'!CH15</f>
        <v>0</v>
      </c>
      <c r="CI15" s="2217" t="n">
        <f aca="false">'02.24 по датам'!CI15</f>
        <v>0</v>
      </c>
      <c r="CJ15" s="2218"/>
      <c r="CK15" s="2219"/>
      <c r="CL15" s="2220"/>
      <c r="CM15" s="2221"/>
      <c r="CN15" s="2221"/>
      <c r="CO15" s="2221"/>
      <c r="CP15" s="2221"/>
      <c r="CQ15" s="2217" t="n">
        <f aca="false">'02.24 по датам'!CQ15</f>
        <v>0</v>
      </c>
      <c r="CR15" s="2217" t="n">
        <f aca="false">'02.24 по датам'!CR15</f>
        <v>0</v>
      </c>
      <c r="CS15" s="2217" t="n">
        <f aca="false">'02.24 по датам'!CS15</f>
        <v>0</v>
      </c>
      <c r="CT15" s="2217" t="n">
        <f aca="false">'02.24 по датам'!CT15</f>
        <v>0</v>
      </c>
      <c r="CU15" s="2217" t="n">
        <f aca="false">'02.24 по датам'!CU15</f>
        <v>0</v>
      </c>
      <c r="CV15" s="2217" t="n">
        <f aca="false">'02.24 по датам'!CV15</f>
        <v>0</v>
      </c>
      <c r="CW15" s="2217" t="n">
        <f aca="false">'02.24 по датам'!CW15</f>
        <v>0</v>
      </c>
      <c r="CX15" s="2217" t="n">
        <f aca="false">'02.24 по датам'!CX15</f>
        <v>0</v>
      </c>
      <c r="CY15" s="2217" t="n">
        <f aca="false">'02.24 по датам'!CY15</f>
        <v>0</v>
      </c>
      <c r="CZ15" s="2217" t="n">
        <f aca="false">'02.24 по датам'!CZ15</f>
        <v>0</v>
      </c>
      <c r="DA15" s="2217" t="n">
        <f aca="false">'02.24 по датам'!DA15</f>
        <v>0</v>
      </c>
      <c r="DB15" s="2217" t="n">
        <f aca="false">'02.24 по датам'!DB15</f>
        <v>0</v>
      </c>
      <c r="DC15" s="2217" t="n">
        <f aca="false">'02.24 по датам'!DC15</f>
        <v>0</v>
      </c>
      <c r="DD15" s="2218"/>
      <c r="DE15" s="2219"/>
      <c r="DF15" s="2220"/>
      <c r="DG15" s="2221"/>
      <c r="DH15" s="2221"/>
      <c r="DI15" s="2224" t="n">
        <f aca="false">'02.24 по датам'!DI15</f>
        <v>0</v>
      </c>
      <c r="DJ15" s="2217" t="n">
        <f aca="false">'02.24 по датам'!DJ15</f>
        <v>0</v>
      </c>
      <c r="DK15" s="2217" t="n">
        <f aca="false">'02.24 по датам'!DK15</f>
        <v>0</v>
      </c>
      <c r="DL15" s="2217" t="n">
        <f aca="false">'02.24 по датам'!DL15</f>
        <v>0</v>
      </c>
      <c r="DM15" s="2217" t="n">
        <f aca="false">'02.24 по датам'!DM15</f>
        <v>0</v>
      </c>
      <c r="DN15" s="2217" t="n">
        <f aca="false">'02.24 по датам'!DN15</f>
        <v>0</v>
      </c>
      <c r="DO15" s="2217" t="n">
        <f aca="false">'02.24 по датам'!DO15</f>
        <v>0</v>
      </c>
      <c r="DP15" s="2217" t="n">
        <f aca="false">'02.24 по датам'!DP15</f>
        <v>0</v>
      </c>
      <c r="DQ15" s="2217" t="n">
        <f aca="false">'02.24 по датам'!DQ15</f>
        <v>0</v>
      </c>
      <c r="DR15" s="2217" t="n">
        <f aca="false">'02.24 по датам'!DR15</f>
        <v>0</v>
      </c>
      <c r="DS15" s="2217" t="n">
        <f aca="false">'02.24 по датам'!DS15</f>
        <v>0</v>
      </c>
      <c r="DT15" s="2217" t="n">
        <f aca="false">'02.24 по датам'!DT15</f>
        <v>0</v>
      </c>
      <c r="DU15" s="2217" t="n">
        <f aca="false">'02.24 по датам'!DU15</f>
        <v>0</v>
      </c>
      <c r="DV15" s="2218"/>
      <c r="DW15" s="2219"/>
      <c r="DX15" s="2220"/>
      <c r="DY15" s="2221"/>
      <c r="DZ15" s="2221"/>
      <c r="EA15" s="2217" t="n">
        <f aca="false">'02.24 по датам'!EA15</f>
        <v>0</v>
      </c>
      <c r="EB15" s="2217" t="n">
        <f aca="false">'02.24 по датам'!EB15</f>
        <v>0</v>
      </c>
      <c r="EC15" s="2217" t="n">
        <f aca="false">'02.24 по датам'!EC15</f>
        <v>0</v>
      </c>
      <c r="ED15" s="2217" t="n">
        <f aca="false">'02.24 по датам'!ED15</f>
        <v>0</v>
      </c>
      <c r="EE15" s="2217" t="n">
        <f aca="false">'02.24 по датам'!EE15</f>
        <v>0</v>
      </c>
      <c r="EF15" s="2217" t="n">
        <f aca="false">'02.24 по датам'!EF15</f>
        <v>0</v>
      </c>
      <c r="EG15" s="2217" t="n">
        <f aca="false">'02.24 по датам'!EG15</f>
        <v>0</v>
      </c>
      <c r="EH15" s="2217" t="n">
        <f aca="false">'02.24 по датам'!EH15</f>
        <v>0</v>
      </c>
      <c r="EI15" s="2217" t="n">
        <f aca="false">'02.24 по датам'!EI15</f>
        <v>0</v>
      </c>
      <c r="EJ15" s="2217" t="n">
        <f aca="false">'02.24 по датам'!EJ15</f>
        <v>0</v>
      </c>
      <c r="EK15" s="2217" t="n">
        <f aca="false">'02.24 по датам'!EK15</f>
        <v>0</v>
      </c>
      <c r="EL15" s="2217" t="n">
        <f aca="false">'02.24 по датам'!EL15</f>
        <v>0</v>
      </c>
      <c r="EM15" s="2217" t="n">
        <f aca="false">'02.24 по датам'!EM15</f>
        <v>0</v>
      </c>
      <c r="EN15" s="2217" t="n">
        <f aca="false">'02.24 по датам'!EN15</f>
        <v>0</v>
      </c>
      <c r="EO15" s="2217" t="n">
        <f aca="false">'02.24 по датам'!EO15</f>
        <v>0</v>
      </c>
      <c r="EP15" s="2217" t="n">
        <f aca="false">'02.24 по датам'!EP15</f>
        <v>0</v>
      </c>
      <c r="EQ15" s="2217" t="n">
        <f aca="false">'02.24 по датам'!EQ15</f>
        <v>0</v>
      </c>
      <c r="ER15" s="2217" t="n">
        <f aca="false">'02.24 по датам'!ER15</f>
        <v>0</v>
      </c>
      <c r="ES15" s="2217" t="n">
        <f aca="false">'02.24 по датам'!ES15</f>
        <v>0</v>
      </c>
      <c r="ET15" s="2217" t="n">
        <f aca="false">'02.24 по датам'!ET15</f>
        <v>0</v>
      </c>
      <c r="EU15" s="2217" t="n">
        <f aca="false">'02.24 по датам'!EU15</f>
        <v>0</v>
      </c>
      <c r="EV15" s="2217" t="n">
        <f aca="false">'02.24 по датам'!EV15</f>
        <v>0</v>
      </c>
      <c r="EW15" s="2217" t="n">
        <f aca="false">'02.24 по датам'!EW15</f>
        <v>0</v>
      </c>
      <c r="EX15" s="2217" t="n">
        <f aca="false">'02.24 по датам'!EX15</f>
        <v>0</v>
      </c>
      <c r="EY15" s="2217" t="n">
        <f aca="false">'02.24 по датам'!EY15</f>
        <v>0</v>
      </c>
      <c r="EZ15" s="2218"/>
      <c r="FA15" s="2219"/>
      <c r="FB15" s="2220"/>
      <c r="FC15" s="2221"/>
      <c r="FD15" s="2221"/>
      <c r="FE15" s="2217" t="n">
        <f aca="false">'02.24 по датам'!FE15</f>
        <v>0</v>
      </c>
      <c r="FF15" s="2217" t="n">
        <f aca="false">'02.24 по датам'!FF15</f>
        <v>0</v>
      </c>
      <c r="FG15" s="2217" t="n">
        <f aca="false">'02.24 по датам'!FG15</f>
        <v>0</v>
      </c>
      <c r="FH15" s="2217" t="n">
        <f aca="false">'02.24 по датам'!FH15</f>
        <v>0</v>
      </c>
      <c r="FI15" s="2217" t="n">
        <f aca="false">'02.24 по датам'!FI15</f>
        <v>0</v>
      </c>
      <c r="FJ15" s="2217" t="n">
        <f aca="false">'02.24 по датам'!FJ15</f>
        <v>0</v>
      </c>
      <c r="FK15" s="2217" t="n">
        <f aca="false">'02.24 по датам'!FK15</f>
        <v>0</v>
      </c>
      <c r="FL15" s="2217" t="n">
        <f aca="false">'02.24 по датам'!FL15</f>
        <v>0</v>
      </c>
      <c r="FM15" s="2217" t="n">
        <f aca="false">'02.24 по датам'!FM15</f>
        <v>0</v>
      </c>
      <c r="FN15" s="2217" t="n">
        <f aca="false">'02.24 по датам'!FN15</f>
        <v>0</v>
      </c>
      <c r="FO15" s="2218"/>
      <c r="FP15" s="2219"/>
      <c r="FQ15" s="2220"/>
      <c r="FR15" s="2221"/>
      <c r="FS15" s="2221"/>
      <c r="FT15" s="2225"/>
      <c r="FU15" s="2225"/>
      <c r="FV15" s="2225"/>
      <c r="FW15" s="2225"/>
      <c r="FX15" s="2225"/>
      <c r="FY15" s="2225"/>
      <c r="FZ15" s="2225"/>
      <c r="GA15" s="2225"/>
      <c r="GB15" s="2225"/>
      <c r="GC15" s="2225"/>
      <c r="GD15" s="2225"/>
      <c r="GE15" s="2225"/>
      <c r="GF15" s="2225"/>
      <c r="GG15" s="2225"/>
      <c r="GH15" s="2225"/>
      <c r="GI15" s="2225"/>
      <c r="GJ15" s="2225"/>
      <c r="GK15" s="2225"/>
      <c r="GL15" s="2225"/>
      <c r="GM15" s="2225"/>
      <c r="GN15" s="2225"/>
      <c r="GO15" s="2225"/>
      <c r="GP15" s="2225"/>
      <c r="GQ15" s="2225"/>
      <c r="GR15" s="2225"/>
      <c r="GS15" s="2225"/>
      <c r="GT15" s="2218"/>
      <c r="GU15" s="2219"/>
      <c r="GV15" s="2220"/>
      <c r="GW15" s="2221"/>
      <c r="GX15" s="2221"/>
      <c r="GY15" s="2221"/>
      <c r="GZ15" s="2217" t="n">
        <f aca="false">'02.24 по датам'!GZ15</f>
        <v>0</v>
      </c>
      <c r="HA15" s="2217" t="n">
        <f aca="false">'02.24 по датам'!HA15</f>
        <v>0</v>
      </c>
      <c r="HB15" s="2226"/>
      <c r="HC15" s="2221"/>
      <c r="HD15" s="2227" t="n">
        <f aca="false">'02.24 по датам'!HD15</f>
        <v>0</v>
      </c>
      <c r="HE15" s="2226"/>
      <c r="HF15" s="2228"/>
      <c r="HG15" s="2229"/>
      <c r="HH15" s="2180"/>
      <c r="HI15" s="2230"/>
      <c r="HJ15" s="2225"/>
      <c r="HK15" s="2225"/>
      <c r="HL15" s="2225"/>
      <c r="HM15" s="2225"/>
      <c r="HN15" s="2225"/>
      <c r="HO15" s="2225"/>
      <c r="HP15" s="2225"/>
      <c r="HQ15" s="2225"/>
      <c r="HR15" s="2225"/>
      <c r="HS15" s="2225"/>
      <c r="HT15" s="2225"/>
      <c r="HU15" s="2225"/>
      <c r="HV15" s="2225"/>
      <c r="HW15" s="2225"/>
      <c r="HX15" s="2225"/>
      <c r="HY15" s="2225"/>
      <c r="HZ15" s="2225"/>
      <c r="IA15" s="2218"/>
      <c r="IB15" s="2219"/>
      <c r="IC15" s="2220"/>
      <c r="ID15" s="2221"/>
      <c r="IE15" s="2221"/>
      <c r="IF15" s="2231" t="n">
        <f aca="false">'02.24 по датам'!IF15</f>
        <v>0</v>
      </c>
      <c r="IG15" s="2231" t="n">
        <f aca="false">'02.24 по датам'!IG15</f>
        <v>0</v>
      </c>
      <c r="IH15" s="2231" t="n">
        <f aca="false">'02.24 по датам'!IH15</f>
        <v>0</v>
      </c>
      <c r="II15" s="2232"/>
      <c r="IJ15" s="2233"/>
      <c r="IK15" s="1302"/>
      <c r="IL15" s="1302"/>
      <c r="IM15" s="2234" t="n">
        <f aca="false">'02.24 по датам'!IM15</f>
        <v>0</v>
      </c>
      <c r="IN15" s="2234" t="n">
        <f aca="false">'02.24 по датам'!IN15</f>
        <v>0</v>
      </c>
      <c r="IO15" s="2217" t="n">
        <f aca="false">'02.24 по датам'!IO15</f>
        <v>0</v>
      </c>
      <c r="IP15" s="2217" t="n">
        <f aca="false">'02.24 по датам'!IP15</f>
        <v>0</v>
      </c>
      <c r="IQ15" s="2217" t="n">
        <f aca="false">'02.24 по датам'!IQ15</f>
        <v>0</v>
      </c>
      <c r="IR15" s="2217" t="n">
        <f aca="false">'02.24 по датам'!IR15</f>
        <v>0</v>
      </c>
      <c r="IS15" s="2217" t="n">
        <f aca="false">'02.24 по датам'!IS15</f>
        <v>0</v>
      </c>
      <c r="IT15" s="2217" t="n">
        <f aca="false">'02.24 по датам'!IT15</f>
        <v>0</v>
      </c>
      <c r="IU15" s="2217" t="n">
        <f aca="false">'02.24 по датам'!IU15</f>
        <v>0</v>
      </c>
      <c r="IV15" s="2217" t="n">
        <f aca="false">'02.24 по датам'!IV15</f>
        <v>0</v>
      </c>
      <c r="IW15" s="2218"/>
      <c r="IX15" s="2219"/>
      <c r="IY15" s="2220"/>
      <c r="IZ15" s="2221"/>
      <c r="JA15" s="2221"/>
      <c r="JB15" s="2217" t="n">
        <f aca="false">'02.24 по датам'!JB15</f>
        <v>0</v>
      </c>
      <c r="JC15" s="2226"/>
      <c r="JD15" s="2217" t="n">
        <f aca="false">'02.24 по датам'!JD15</f>
        <v>0</v>
      </c>
      <c r="JE15" s="2221"/>
      <c r="JF15" s="2221"/>
      <c r="JG15" s="2231" t="n">
        <f aca="false">'02.24 по датам'!JG15</f>
        <v>0</v>
      </c>
      <c r="JH15" s="2231" t="n">
        <f aca="false">'02.24 по датам'!JH15</f>
        <v>0</v>
      </c>
      <c r="JI15" s="2231" t="n">
        <f aca="false">'02.24 по датам'!JI15</f>
        <v>0</v>
      </c>
      <c r="JJ15" s="2231" t="n">
        <f aca="false">'02.24 по датам'!JJ15</f>
        <v>0</v>
      </c>
      <c r="JK15" s="2235"/>
      <c r="JL15" s="1302"/>
      <c r="JM15" s="2236"/>
      <c r="JN15" s="2236"/>
      <c r="JO15" s="2237"/>
      <c r="JP15" s="2236"/>
      <c r="JQ15" s="2236"/>
      <c r="JR15" s="2237"/>
    </row>
    <row r="16" customFormat="false" ht="11.25" hidden="false" customHeight="true" outlineLevel="0" collapsed="false">
      <c r="A16" s="2056" t="n">
        <f aca="false">A12+1</f>
        <v>45324</v>
      </c>
      <c r="B16" s="2057" t="s">
        <v>662</v>
      </c>
      <c r="C16" s="2067" t="n">
        <f aca="false">'02.24 по датам'!C16</f>
        <v>0</v>
      </c>
      <c r="D16" s="2064" t="n">
        <f aca="false">'02.24 по датам'!D16</f>
        <v>0</v>
      </c>
      <c r="E16" s="2067" t="n">
        <f aca="false">'02.24 по датам'!E16</f>
        <v>0</v>
      </c>
      <c r="F16" s="2067" t="n">
        <f aca="false">'02.24 по датам'!F16</f>
        <v>0</v>
      </c>
      <c r="G16" s="2065" t="n">
        <f aca="false">'02.24 по датам'!G16</f>
        <v>0</v>
      </c>
      <c r="H16" s="2065" t="n">
        <f aca="false">'02.24 по датам'!H16</f>
        <v>0</v>
      </c>
      <c r="I16" s="2065" t="n">
        <f aca="false">'02.24 по датам'!I16</f>
        <v>0</v>
      </c>
      <c r="J16" s="2065" t="n">
        <f aca="false">'02.24 по датам'!J16</f>
        <v>0</v>
      </c>
      <c r="K16" s="2065" t="n">
        <f aca="false">'02.24 по датам'!K16</f>
        <v>0</v>
      </c>
      <c r="L16" s="2065" t="n">
        <f aca="false">'02.24 по датам'!L16</f>
        <v>0</v>
      </c>
      <c r="M16" s="2065" t="n">
        <f aca="false">'02.24 по датам'!M16</f>
        <v>0</v>
      </c>
      <c r="N16" s="2065" t="n">
        <f aca="false">'02.24 по датам'!N16</f>
        <v>0</v>
      </c>
      <c r="O16" s="2065" t="n">
        <f aca="false">'02.24 по датам'!O16</f>
        <v>0</v>
      </c>
      <c r="P16" s="2065" t="n">
        <f aca="false">'02.24 по датам'!P16</f>
        <v>0</v>
      </c>
      <c r="Q16" s="2065" t="n">
        <f aca="false">'02.24 по датам'!Q16</f>
        <v>0</v>
      </c>
      <c r="R16" s="2065" t="n">
        <f aca="false">'02.24 по датам'!R16</f>
        <v>0</v>
      </c>
      <c r="S16" s="2065" t="n">
        <f aca="false">'02.24 по датам'!S16</f>
        <v>0</v>
      </c>
      <c r="T16" s="2065" t="n">
        <f aca="false">'02.24 по датам'!T16</f>
        <v>0</v>
      </c>
      <c r="U16" s="2065" t="n">
        <f aca="false">'02.24 по датам'!U16</f>
        <v>0</v>
      </c>
      <c r="V16" s="2065" t="n">
        <f aca="false">'02.24 по датам'!V16</f>
        <v>0</v>
      </c>
      <c r="W16" s="2066" t="n">
        <f aca="false">'02.24 по датам'!W16</f>
        <v>0</v>
      </c>
      <c r="X16" s="2238"/>
      <c r="Y16" s="2239"/>
      <c r="Z16" s="2240"/>
      <c r="AA16" s="2062"/>
      <c r="AB16" s="2063"/>
      <c r="AC16" s="2241" t="n">
        <f aca="false">'02.24 по датам'!AC16</f>
        <v>0</v>
      </c>
      <c r="AD16" s="2064" t="n">
        <f aca="false">'02.24 по датам'!AD16</f>
        <v>0</v>
      </c>
      <c r="AE16" s="2065" t="n">
        <f aca="false">'02.24 по датам'!AE16</f>
        <v>0</v>
      </c>
      <c r="AF16" s="2065" t="n">
        <f aca="false">'02.24 по датам'!AF16</f>
        <v>0</v>
      </c>
      <c r="AG16" s="2065" t="n">
        <f aca="false">'02.24 по датам'!AG16</f>
        <v>0</v>
      </c>
      <c r="AH16" s="2065" t="n">
        <f aca="false">'02.24 по датам'!AH16</f>
        <v>0</v>
      </c>
      <c r="AI16" s="2065" t="n">
        <f aca="false">'02.24 по датам'!AI16</f>
        <v>0</v>
      </c>
      <c r="AJ16" s="2065" t="n">
        <f aca="false">'02.24 по датам'!AJ16</f>
        <v>0</v>
      </c>
      <c r="AK16" s="2065" t="n">
        <f aca="false">'02.24 по датам'!AK16</f>
        <v>0</v>
      </c>
      <c r="AL16" s="2065" t="n">
        <f aca="false">'02.24 по датам'!AL16</f>
        <v>0</v>
      </c>
      <c r="AM16" s="2065" t="n">
        <f aca="false">'02.24 по датам'!AM16</f>
        <v>0</v>
      </c>
      <c r="AN16" s="2065" t="n">
        <f aca="false">'02.24 по датам'!AN16</f>
        <v>0</v>
      </c>
      <c r="AO16" s="2066" t="n">
        <f aca="false">'02.24 по датам'!AO16</f>
        <v>0</v>
      </c>
      <c r="AP16" s="2238"/>
      <c r="AQ16" s="2239"/>
      <c r="AR16" s="2240"/>
      <c r="AS16" s="2062"/>
      <c r="AT16" s="2063"/>
      <c r="AU16" s="2064" t="n">
        <f aca="false">'02.24 по датам'!AU16</f>
        <v>0</v>
      </c>
      <c r="AV16" s="2064" t="n">
        <f aca="false">'02.24 по датам'!AV16</f>
        <v>0</v>
      </c>
      <c r="AW16" s="2067" t="n">
        <f aca="false">'02.24 по датам'!AW16</f>
        <v>0</v>
      </c>
      <c r="AX16" s="2065" t="n">
        <f aca="false">'02.24 по датам'!AX16</f>
        <v>0</v>
      </c>
      <c r="AY16" s="2065" t="n">
        <f aca="false">'02.24 по датам'!AY16</f>
        <v>0</v>
      </c>
      <c r="AZ16" s="2065" t="n">
        <f aca="false">'02.24 по датам'!AZ16</f>
        <v>0</v>
      </c>
      <c r="BA16" s="2065" t="n">
        <f aca="false">'02.24 по датам'!BA16</f>
        <v>0</v>
      </c>
      <c r="BB16" s="2065" t="n">
        <f aca="false">'02.24 по датам'!BB16</f>
        <v>0</v>
      </c>
      <c r="BC16" s="2065" t="n">
        <f aca="false">'02.24 по датам'!BC16</f>
        <v>0</v>
      </c>
      <c r="BD16" s="2065" t="n">
        <f aca="false">'02.24 по датам'!BD16</f>
        <v>0</v>
      </c>
      <c r="BE16" s="2065" t="n">
        <f aca="false">'02.24 по датам'!BE16</f>
        <v>0</v>
      </c>
      <c r="BF16" s="2065" t="n">
        <f aca="false">'02.24 по датам'!BF16</f>
        <v>0</v>
      </c>
      <c r="BG16" s="2065" t="n">
        <f aca="false">'02.24 по датам'!BG16</f>
        <v>0</v>
      </c>
      <c r="BH16" s="2065" t="n">
        <f aca="false">'02.24 по датам'!BH16</f>
        <v>0</v>
      </c>
      <c r="BI16" s="2065" t="n">
        <f aca="false">'02.24 по датам'!BI16</f>
        <v>0</v>
      </c>
      <c r="BJ16" s="2065" t="n">
        <f aca="false">'02.24 по датам'!BJ16</f>
        <v>0</v>
      </c>
      <c r="BK16" s="2065" t="n">
        <f aca="false">'02.24 по датам'!BK16</f>
        <v>0</v>
      </c>
      <c r="BL16" s="2065" t="n">
        <f aca="false">'02.24 по датам'!BL16</f>
        <v>0</v>
      </c>
      <c r="BM16" s="2065" t="n">
        <f aca="false">'02.24 по датам'!BM16</f>
        <v>0</v>
      </c>
      <c r="BN16" s="2065" t="n">
        <f aca="false">'02.24 по датам'!BN16</f>
        <v>0</v>
      </c>
      <c r="BO16" s="2065" t="n">
        <f aca="false">'02.24 по датам'!BO16</f>
        <v>0</v>
      </c>
      <c r="BP16" s="2065" t="n">
        <f aca="false">'02.24 по датам'!BP16</f>
        <v>0</v>
      </c>
      <c r="BQ16" s="2066" t="n">
        <f aca="false">'02.24 по датам'!BQ16</f>
        <v>0</v>
      </c>
      <c r="BR16" s="2238"/>
      <c r="BS16" s="2239"/>
      <c r="BT16" s="2240"/>
      <c r="BU16" s="2062"/>
      <c r="BV16" s="2063"/>
      <c r="BW16" s="2068" t="n">
        <f aca="false">'02.24 по датам'!BW16</f>
        <v>0</v>
      </c>
      <c r="BX16" s="2065" t="n">
        <f aca="false">'02.24 по датам'!BX16</f>
        <v>0</v>
      </c>
      <c r="BY16" s="2065" t="n">
        <f aca="false">'02.24 по датам'!BY16</f>
        <v>0</v>
      </c>
      <c r="BZ16" s="2065" t="n">
        <f aca="false">'02.24 по датам'!BZ16</f>
        <v>0</v>
      </c>
      <c r="CA16" s="2065" t="n">
        <f aca="false">'02.24 по датам'!CA16</f>
        <v>0</v>
      </c>
      <c r="CB16" s="2065" t="n">
        <f aca="false">'02.24 по датам'!CB16</f>
        <v>0</v>
      </c>
      <c r="CC16" s="2065" t="n">
        <f aca="false">'02.24 по датам'!CC16</f>
        <v>0</v>
      </c>
      <c r="CD16" s="2065" t="n">
        <f aca="false">'02.24 по датам'!CD16</f>
        <v>0</v>
      </c>
      <c r="CE16" s="2065" t="n">
        <f aca="false">'02.24 по датам'!CE16</f>
        <v>0</v>
      </c>
      <c r="CF16" s="2065" t="n">
        <f aca="false">'02.24 по датам'!CF16</f>
        <v>0</v>
      </c>
      <c r="CG16" s="2065" t="n">
        <f aca="false">'02.24 по датам'!CG16</f>
        <v>0</v>
      </c>
      <c r="CH16" s="2065" t="n">
        <f aca="false">'02.24 по датам'!CH16</f>
        <v>0</v>
      </c>
      <c r="CI16" s="2066" t="n">
        <f aca="false">'02.24 по датам'!CI16</f>
        <v>0</v>
      </c>
      <c r="CJ16" s="2238"/>
      <c r="CK16" s="2239"/>
      <c r="CL16" s="2240"/>
      <c r="CM16" s="2062"/>
      <c r="CN16" s="2063"/>
      <c r="CO16" s="2063"/>
      <c r="CP16" s="2063"/>
      <c r="CQ16" s="2065" t="n">
        <f aca="false">'02.24 по датам'!CQ16</f>
        <v>0</v>
      </c>
      <c r="CR16" s="2065" t="n">
        <f aca="false">'02.24 по датам'!CR16</f>
        <v>0</v>
      </c>
      <c r="CS16" s="2065" t="n">
        <f aca="false">'02.24 по датам'!CS16</f>
        <v>0</v>
      </c>
      <c r="CT16" s="2065" t="n">
        <f aca="false">'02.24 по датам'!CT16</f>
        <v>0</v>
      </c>
      <c r="CU16" s="2065" t="n">
        <f aca="false">'02.24 по датам'!CU16</f>
        <v>0</v>
      </c>
      <c r="CV16" s="2065" t="n">
        <f aca="false">'02.24 по датам'!CV16</f>
        <v>0</v>
      </c>
      <c r="CW16" s="2065" t="n">
        <f aca="false">'02.24 по датам'!CW16</f>
        <v>0</v>
      </c>
      <c r="CX16" s="2065" t="n">
        <f aca="false">'02.24 по датам'!CX16</f>
        <v>0</v>
      </c>
      <c r="CY16" s="2065" t="n">
        <f aca="false">'02.24 по датам'!CY16</f>
        <v>0</v>
      </c>
      <c r="CZ16" s="2065" t="n">
        <f aca="false">'02.24 по датам'!CZ16</f>
        <v>0</v>
      </c>
      <c r="DA16" s="2065" t="n">
        <f aca="false">'02.24 по датам'!DA16</f>
        <v>0</v>
      </c>
      <c r="DB16" s="2065" t="n">
        <f aca="false">'02.24 по датам'!DB16</f>
        <v>0</v>
      </c>
      <c r="DC16" s="2066" t="n">
        <f aca="false">'02.24 по датам'!DC16</f>
        <v>0</v>
      </c>
      <c r="DD16" s="2238"/>
      <c r="DE16" s="2239"/>
      <c r="DF16" s="2240"/>
      <c r="DG16" s="2069"/>
      <c r="DH16" s="2070"/>
      <c r="DI16" s="2071" t="n">
        <f aca="false">'02.24 по датам'!DI16</f>
        <v>0</v>
      </c>
      <c r="DJ16" s="2065" t="n">
        <f aca="false">'02.24 по датам'!DJ16</f>
        <v>0</v>
      </c>
      <c r="DK16" s="2065" t="n">
        <f aca="false">'02.24 по датам'!DK16</f>
        <v>0</v>
      </c>
      <c r="DL16" s="2065" t="n">
        <f aca="false">'02.24 по датам'!DL16</f>
        <v>0</v>
      </c>
      <c r="DM16" s="2065" t="n">
        <f aca="false">'02.24 по датам'!DM16</f>
        <v>0</v>
      </c>
      <c r="DN16" s="2065" t="n">
        <f aca="false">'02.24 по датам'!DN16</f>
        <v>0</v>
      </c>
      <c r="DO16" s="2065" t="n">
        <f aca="false">'02.24 по датам'!DO16</f>
        <v>0</v>
      </c>
      <c r="DP16" s="2065" t="n">
        <f aca="false">'02.24 по датам'!DP16</f>
        <v>0</v>
      </c>
      <c r="DQ16" s="2065" t="n">
        <f aca="false">'02.24 по датам'!DQ16</f>
        <v>0</v>
      </c>
      <c r="DR16" s="2065" t="n">
        <f aca="false">'02.24 по датам'!DR16</f>
        <v>0</v>
      </c>
      <c r="DS16" s="2065" t="n">
        <f aca="false">'02.24 по датам'!DS16</f>
        <v>0</v>
      </c>
      <c r="DT16" s="2065" t="n">
        <f aca="false">'02.24 по датам'!DT16</f>
        <v>0</v>
      </c>
      <c r="DU16" s="2066" t="n">
        <f aca="false">'02.24 по датам'!DU16</f>
        <v>0</v>
      </c>
      <c r="DV16" s="2238"/>
      <c r="DW16" s="2239"/>
      <c r="DX16" s="2240"/>
      <c r="DY16" s="2069"/>
      <c r="DZ16" s="2070"/>
      <c r="EA16" s="2065" t="n">
        <f aca="false">'02.24 по датам'!EA16</f>
        <v>0</v>
      </c>
      <c r="EB16" s="2065" t="n">
        <f aca="false">'02.24 по датам'!EB16</f>
        <v>0</v>
      </c>
      <c r="EC16" s="2065" t="n">
        <f aca="false">'02.24 по датам'!EC16</f>
        <v>0</v>
      </c>
      <c r="ED16" s="2065" t="n">
        <f aca="false">'02.24 по датам'!ED16</f>
        <v>0</v>
      </c>
      <c r="EE16" s="2065" t="n">
        <f aca="false">'02.24 по датам'!EE16</f>
        <v>0</v>
      </c>
      <c r="EF16" s="2065" t="n">
        <f aca="false">'02.24 по датам'!EF16</f>
        <v>0</v>
      </c>
      <c r="EG16" s="2065" t="n">
        <f aca="false">'02.24 по датам'!EG16</f>
        <v>0</v>
      </c>
      <c r="EH16" s="2065" t="n">
        <f aca="false">'02.24 по датам'!EH16</f>
        <v>0</v>
      </c>
      <c r="EI16" s="2065" t="n">
        <f aca="false">'02.24 по датам'!EI16</f>
        <v>0</v>
      </c>
      <c r="EJ16" s="2065" t="n">
        <f aca="false">'02.24 по датам'!EJ16</f>
        <v>0</v>
      </c>
      <c r="EK16" s="2065" t="n">
        <f aca="false">'02.24 по датам'!EK16</f>
        <v>0</v>
      </c>
      <c r="EL16" s="2065" t="n">
        <f aca="false">'02.24 по датам'!EL16</f>
        <v>0</v>
      </c>
      <c r="EM16" s="2065" t="n">
        <f aca="false">'02.24 по датам'!EM16</f>
        <v>0</v>
      </c>
      <c r="EN16" s="2065" t="n">
        <f aca="false">'02.24 по датам'!EN16</f>
        <v>0</v>
      </c>
      <c r="EO16" s="2065" t="n">
        <f aca="false">'02.24 по датам'!EO16</f>
        <v>0</v>
      </c>
      <c r="EP16" s="2065" t="n">
        <f aca="false">'02.24 по датам'!EP16</f>
        <v>0</v>
      </c>
      <c r="EQ16" s="2065" t="n">
        <f aca="false">'02.24 по датам'!EQ16</f>
        <v>0</v>
      </c>
      <c r="ER16" s="2065" t="n">
        <f aca="false">'02.24 по датам'!ER16</f>
        <v>0</v>
      </c>
      <c r="ES16" s="2065" t="n">
        <f aca="false">'02.24 по датам'!ES16</f>
        <v>0</v>
      </c>
      <c r="ET16" s="2065" t="n">
        <f aca="false">'02.24 по датам'!ET16</f>
        <v>0</v>
      </c>
      <c r="EU16" s="2065" t="n">
        <f aca="false">'02.24 по датам'!EU16</f>
        <v>0</v>
      </c>
      <c r="EV16" s="2065" t="n">
        <f aca="false">'02.24 по датам'!EV16</f>
        <v>0</v>
      </c>
      <c r="EW16" s="2065" t="n">
        <f aca="false">'02.24 по датам'!EW16</f>
        <v>0</v>
      </c>
      <c r="EX16" s="2065" t="n">
        <f aca="false">'02.24 по датам'!EX16</f>
        <v>0</v>
      </c>
      <c r="EY16" s="2066" t="n">
        <f aca="false">'02.24 по датам'!EY16</f>
        <v>0</v>
      </c>
      <c r="EZ16" s="2238"/>
      <c r="FA16" s="2239"/>
      <c r="FB16" s="2240"/>
      <c r="FC16" s="2069"/>
      <c r="FD16" s="2070"/>
      <c r="FE16" s="2065" t="n">
        <f aca="false">'02.24 по датам'!FE16</f>
        <v>0</v>
      </c>
      <c r="FF16" s="2065" t="n">
        <f aca="false">'02.24 по датам'!FF16</f>
        <v>0</v>
      </c>
      <c r="FG16" s="2065" t="n">
        <f aca="false">'02.24 по датам'!FG16</f>
        <v>0</v>
      </c>
      <c r="FH16" s="2065" t="n">
        <f aca="false">'02.24 по датам'!FH16</f>
        <v>0</v>
      </c>
      <c r="FI16" s="2065" t="n">
        <f aca="false">'02.24 по датам'!FI16</f>
        <v>0</v>
      </c>
      <c r="FJ16" s="2065" t="n">
        <f aca="false">'02.24 по датам'!FJ16</f>
        <v>0</v>
      </c>
      <c r="FK16" s="2065" t="n">
        <f aca="false">'02.24 по датам'!FK16</f>
        <v>0</v>
      </c>
      <c r="FL16" s="2065" t="n">
        <f aca="false">'02.24 по датам'!FL16</f>
        <v>0</v>
      </c>
      <c r="FM16" s="2065" t="n">
        <f aca="false">'02.24 по датам'!FM16</f>
        <v>0</v>
      </c>
      <c r="FN16" s="2066" t="n">
        <f aca="false">'02.24 по датам'!FN16</f>
        <v>0</v>
      </c>
      <c r="FO16" s="2238"/>
      <c r="FP16" s="2239"/>
      <c r="FQ16" s="2240"/>
      <c r="FR16" s="2069"/>
      <c r="FS16" s="2070"/>
      <c r="FT16" s="2072"/>
      <c r="FU16" s="2072"/>
      <c r="FV16" s="2072"/>
      <c r="FW16" s="2072"/>
      <c r="FX16" s="2072"/>
      <c r="FY16" s="2072"/>
      <c r="FZ16" s="2072"/>
      <c r="GA16" s="2072"/>
      <c r="GB16" s="2072"/>
      <c r="GC16" s="2072"/>
      <c r="GD16" s="2072"/>
      <c r="GE16" s="2072"/>
      <c r="GF16" s="2072"/>
      <c r="GG16" s="2072"/>
      <c r="GH16" s="2072"/>
      <c r="GI16" s="2072"/>
      <c r="GJ16" s="2072"/>
      <c r="GK16" s="2072"/>
      <c r="GL16" s="2072"/>
      <c r="GM16" s="2072"/>
      <c r="GN16" s="2072"/>
      <c r="GO16" s="2072"/>
      <c r="GP16" s="2072"/>
      <c r="GQ16" s="2072"/>
      <c r="GR16" s="2072"/>
      <c r="GS16" s="2073"/>
      <c r="GT16" s="2242"/>
      <c r="GU16" s="2243"/>
      <c r="GV16" s="2240"/>
      <c r="GW16" s="2076"/>
      <c r="GX16" s="2063"/>
      <c r="GY16" s="2062"/>
      <c r="GZ16" s="2244" t="n">
        <f aca="false">'02.24 по датам'!GZ16</f>
        <v>0</v>
      </c>
      <c r="HA16" s="2098" t="n">
        <f aca="false">'02.24 по датам'!HA16</f>
        <v>0</v>
      </c>
      <c r="HB16" s="2245"/>
      <c r="HC16" s="2246"/>
      <c r="HD16" s="2247" t="n">
        <f aca="false">'02.24 по датам'!HD16</f>
        <v>0</v>
      </c>
      <c r="HE16" s="2245"/>
      <c r="HF16" s="2082"/>
      <c r="HG16" s="2083"/>
      <c r="HH16" s="2083"/>
      <c r="HI16" s="2084"/>
      <c r="HJ16" s="2072"/>
      <c r="HK16" s="2072"/>
      <c r="HL16" s="2072"/>
      <c r="HM16" s="2072"/>
      <c r="HN16" s="2072"/>
      <c r="HO16" s="2072"/>
      <c r="HP16" s="2072"/>
      <c r="HQ16" s="2072"/>
      <c r="HR16" s="2072"/>
      <c r="HS16" s="2072"/>
      <c r="HT16" s="2072"/>
      <c r="HU16" s="2072"/>
      <c r="HV16" s="2072"/>
      <c r="HW16" s="2072"/>
      <c r="HX16" s="2072"/>
      <c r="HY16" s="2072"/>
      <c r="HZ16" s="2073"/>
      <c r="IA16" s="2242"/>
      <c r="IB16" s="2243"/>
      <c r="IC16" s="2248"/>
      <c r="ID16" s="2062"/>
      <c r="IE16" s="2076"/>
      <c r="IF16" s="2085" t="n">
        <f aca="false">'02.24 по датам'!IF16</f>
        <v>0</v>
      </c>
      <c r="IG16" s="2085" t="n">
        <f aca="false">'02.24 по датам'!IG16</f>
        <v>0</v>
      </c>
      <c r="IH16" s="2086" t="n">
        <f aca="false">'02.24 по датам'!IH16</f>
        <v>0</v>
      </c>
      <c r="II16" s="2249"/>
      <c r="IJ16" s="2250"/>
      <c r="IK16" s="2089"/>
      <c r="IL16" s="2090"/>
      <c r="IM16" s="2091" t="n">
        <f aca="false">'02.24 по датам'!IM16</f>
        <v>0</v>
      </c>
      <c r="IN16" s="2092" t="n">
        <f aca="false">'02.24 по датам'!IN16</f>
        <v>0</v>
      </c>
      <c r="IO16" s="2093" t="n">
        <f aca="false">'02.24 по датам'!IO16</f>
        <v>0</v>
      </c>
      <c r="IP16" s="2093" t="n">
        <f aca="false">'02.24 по датам'!IP16</f>
        <v>0</v>
      </c>
      <c r="IQ16" s="2093" t="n">
        <f aca="false">'02.24 по датам'!IQ16</f>
        <v>0</v>
      </c>
      <c r="IR16" s="2093" t="n">
        <f aca="false">'02.24 по датам'!IR16</f>
        <v>0</v>
      </c>
      <c r="IS16" s="2093" t="n">
        <f aca="false">'02.24 по датам'!IS16</f>
        <v>0</v>
      </c>
      <c r="IT16" s="2093" t="n">
        <f aca="false">'02.24 по датам'!IT16</f>
        <v>0</v>
      </c>
      <c r="IU16" s="2093" t="n">
        <f aca="false">'02.24 по датам'!IU16</f>
        <v>0</v>
      </c>
      <c r="IV16" s="2094" t="n">
        <f aca="false">'02.24 по датам'!IV16</f>
        <v>0</v>
      </c>
      <c r="IW16" s="2251"/>
      <c r="IX16" s="2252"/>
      <c r="IY16" s="2253"/>
      <c r="IZ16" s="2062"/>
      <c r="JA16" s="2063"/>
      <c r="JB16" s="2098" t="n">
        <f aca="false">'02.24 по датам'!JB16</f>
        <v>0</v>
      </c>
      <c r="JC16" s="2245"/>
      <c r="JD16" s="2100" t="n">
        <f aca="false">'02.24 по датам'!JD16</f>
        <v>0</v>
      </c>
      <c r="JE16" s="2101"/>
      <c r="JF16" s="2102"/>
      <c r="JG16" s="2103" t="n">
        <f aca="false">'02.24 по датам'!JG16</f>
        <v>0</v>
      </c>
      <c r="JH16" s="2254" t="n">
        <f aca="false">'02.24 по датам'!JH16</f>
        <v>0</v>
      </c>
      <c r="JI16" s="2103" t="n">
        <f aca="false">'02.24 по датам'!JI16</f>
        <v>0</v>
      </c>
      <c r="JJ16" s="2104" t="n">
        <f aca="false">'02.24 по датам'!JJ16</f>
        <v>0</v>
      </c>
      <c r="JK16" s="2255"/>
      <c r="JL16" s="2106"/>
      <c r="JM16" s="2107" t="n">
        <f aca="false">JM$4:JM$4+SUMIF($C$5:JL$5,"Нараст. баланс",$C18:JL18)+SUMIF($C$7:JH$7,"Итого (с ВНР)",$C18:JH18)-SUMIF($C$5:JL$5,"Геол. снижение,  т/сут",$C18:JL18)-SUMIF(JJ$7:JL$7,"Итого",JJ18:JL18)-SUMIF($C$7:JL$7,"Итого (с ВСП)",$C18:JL18)</f>
        <v>23177.916</v>
      </c>
      <c r="JN16" s="2108"/>
      <c r="JO16" s="2256" t="e">
        <f aca="false">'02.24 НГДП по датам'!CA16:CA18</f>
        <v>#VALUE!</v>
      </c>
      <c r="JP16" s="2110"/>
      <c r="JQ16" s="2111"/>
      <c r="JR16" s="2257"/>
    </row>
    <row r="17" customFormat="false" ht="11.25" hidden="false" customHeight="true" outlineLevel="0" collapsed="false">
      <c r="A17" s="2056"/>
      <c r="B17" s="2113" t="s">
        <v>663</v>
      </c>
      <c r="C17" s="2123" t="n">
        <f aca="false">'02.24 по датам'!C17</f>
        <v>0</v>
      </c>
      <c r="D17" s="2120" t="n">
        <f aca="false">'02.24 по датам'!D17</f>
        <v>0</v>
      </c>
      <c r="E17" s="2123" t="n">
        <f aca="false">'02.24 по датам'!E17</f>
        <v>0</v>
      </c>
      <c r="F17" s="2123" t="n">
        <f aca="false">'02.24 по датам'!F17</f>
        <v>0</v>
      </c>
      <c r="G17" s="2121" t="n">
        <f aca="false">'02.24 по датам'!G17</f>
        <v>0</v>
      </c>
      <c r="H17" s="2121" t="n">
        <f aca="false">'02.24 по датам'!H17</f>
        <v>0</v>
      </c>
      <c r="I17" s="2121" t="n">
        <f aca="false">'02.24 по датам'!I17</f>
        <v>0</v>
      </c>
      <c r="J17" s="2121" t="n">
        <f aca="false">'02.24 по датам'!J17</f>
        <v>0</v>
      </c>
      <c r="K17" s="2121" t="n">
        <f aca="false">'02.24 по датам'!K17</f>
        <v>0</v>
      </c>
      <c r="L17" s="2121" t="n">
        <f aca="false">'02.24 по датам'!L17</f>
        <v>0</v>
      </c>
      <c r="M17" s="2121" t="n">
        <f aca="false">'02.24 по датам'!M17</f>
        <v>0</v>
      </c>
      <c r="N17" s="2121" t="n">
        <f aca="false">'02.24 по датам'!N17</f>
        <v>0</v>
      </c>
      <c r="O17" s="2121" t="n">
        <f aca="false">'02.24 по датам'!O17</f>
        <v>0</v>
      </c>
      <c r="P17" s="2121" t="n">
        <f aca="false">'02.24 по датам'!P17</f>
        <v>0</v>
      </c>
      <c r="Q17" s="2121" t="n">
        <f aca="false">'02.24 по датам'!Q17</f>
        <v>0</v>
      </c>
      <c r="R17" s="2121" t="n">
        <f aca="false">'02.24 по датам'!R17</f>
        <v>0</v>
      </c>
      <c r="S17" s="2121" t="n">
        <f aca="false">'02.24 по датам'!S17</f>
        <v>0</v>
      </c>
      <c r="T17" s="2121" t="n">
        <f aca="false">'02.24 по датам'!T17</f>
        <v>0</v>
      </c>
      <c r="U17" s="2121" t="n">
        <f aca="false">'02.24 по датам'!U17</f>
        <v>0</v>
      </c>
      <c r="V17" s="2121" t="n">
        <f aca="false">'02.24 по датам'!V17</f>
        <v>0</v>
      </c>
      <c r="W17" s="2122" t="n">
        <f aca="false">'02.24 по датам'!W17</f>
        <v>0</v>
      </c>
      <c r="X17" s="2115"/>
      <c r="Y17" s="2116"/>
      <c r="Z17" s="2117"/>
      <c r="AA17" s="2118" t="n">
        <f aca="false">COUNTIF(C17:Z17,"&gt;"&amp;0)</f>
        <v>0</v>
      </c>
      <c r="AB17" s="2119"/>
      <c r="AC17" s="2258" t="n">
        <f aca="false">'02.24 по датам'!AC17</f>
        <v>0</v>
      </c>
      <c r="AD17" s="2120" t="n">
        <f aca="false">'02.24 по датам'!AD17</f>
        <v>0</v>
      </c>
      <c r="AE17" s="2121" t="n">
        <f aca="false">'02.24 по датам'!AE17</f>
        <v>0</v>
      </c>
      <c r="AF17" s="2121" t="n">
        <f aca="false">'02.24 по датам'!AF17</f>
        <v>0</v>
      </c>
      <c r="AG17" s="2121" t="n">
        <f aca="false">'02.24 по датам'!AG17</f>
        <v>0</v>
      </c>
      <c r="AH17" s="2121" t="n">
        <f aca="false">'02.24 по датам'!AH17</f>
        <v>0</v>
      </c>
      <c r="AI17" s="2121" t="n">
        <f aca="false">'02.24 по датам'!AI17</f>
        <v>0</v>
      </c>
      <c r="AJ17" s="2121" t="n">
        <f aca="false">'02.24 по датам'!AJ17</f>
        <v>0</v>
      </c>
      <c r="AK17" s="2121" t="n">
        <f aca="false">'02.24 по датам'!AK17</f>
        <v>0</v>
      </c>
      <c r="AL17" s="2121" t="n">
        <f aca="false">'02.24 по датам'!AL17</f>
        <v>0</v>
      </c>
      <c r="AM17" s="2121" t="n">
        <f aca="false">'02.24 по датам'!AM17</f>
        <v>0</v>
      </c>
      <c r="AN17" s="2121" t="n">
        <f aca="false">'02.24 по датам'!AN17</f>
        <v>0</v>
      </c>
      <c r="AO17" s="2122" t="n">
        <f aca="false">'02.24 по датам'!AO17</f>
        <v>0</v>
      </c>
      <c r="AP17" s="2115"/>
      <c r="AQ17" s="2116"/>
      <c r="AR17" s="2117"/>
      <c r="AS17" s="2118" t="n">
        <f aca="false">COUNTIF(AC18:AR18,"&gt;"&amp;0)</f>
        <v>0</v>
      </c>
      <c r="AT17" s="2119"/>
      <c r="AU17" s="2120" t="n">
        <f aca="false">'02.24 по датам'!AU17</f>
        <v>0</v>
      </c>
      <c r="AV17" s="2120" t="n">
        <f aca="false">'02.24 по датам'!AV17</f>
        <v>0</v>
      </c>
      <c r="AW17" s="2123" t="n">
        <f aca="false">'02.24 по датам'!AW17</f>
        <v>0</v>
      </c>
      <c r="AX17" s="2121" t="n">
        <f aca="false">'02.24 по датам'!AX17</f>
        <v>0</v>
      </c>
      <c r="AY17" s="2121" t="n">
        <f aca="false">'02.24 по датам'!AY17</f>
        <v>0</v>
      </c>
      <c r="AZ17" s="2121" t="n">
        <f aca="false">'02.24 по датам'!AZ17</f>
        <v>0</v>
      </c>
      <c r="BA17" s="2121" t="n">
        <f aca="false">'02.24 по датам'!BA17</f>
        <v>0</v>
      </c>
      <c r="BB17" s="2121" t="n">
        <f aca="false">'02.24 по датам'!BB17</f>
        <v>0</v>
      </c>
      <c r="BC17" s="2121" t="n">
        <f aca="false">'02.24 по датам'!BC17</f>
        <v>0</v>
      </c>
      <c r="BD17" s="2121" t="n">
        <f aca="false">'02.24 по датам'!BD17</f>
        <v>0</v>
      </c>
      <c r="BE17" s="2121" t="n">
        <f aca="false">'02.24 по датам'!BE17</f>
        <v>0</v>
      </c>
      <c r="BF17" s="2121" t="n">
        <f aca="false">'02.24 по датам'!BF17</f>
        <v>0</v>
      </c>
      <c r="BG17" s="2121" t="n">
        <f aca="false">'02.24 по датам'!BG17</f>
        <v>0</v>
      </c>
      <c r="BH17" s="2121" t="n">
        <f aca="false">'02.24 по датам'!BH17</f>
        <v>0</v>
      </c>
      <c r="BI17" s="2121" t="n">
        <f aca="false">'02.24 по датам'!BI17</f>
        <v>0</v>
      </c>
      <c r="BJ17" s="2121" t="n">
        <f aca="false">'02.24 по датам'!BJ17</f>
        <v>0</v>
      </c>
      <c r="BK17" s="2121" t="n">
        <f aca="false">'02.24 по датам'!BK17</f>
        <v>0</v>
      </c>
      <c r="BL17" s="2121" t="n">
        <f aca="false">'02.24 по датам'!BL17</f>
        <v>0</v>
      </c>
      <c r="BM17" s="2121" t="n">
        <f aca="false">'02.24 по датам'!BM17</f>
        <v>0</v>
      </c>
      <c r="BN17" s="2121" t="n">
        <f aca="false">'02.24 по датам'!BN17</f>
        <v>0</v>
      </c>
      <c r="BO17" s="2121" t="n">
        <f aca="false">'02.24 по датам'!BO17</f>
        <v>0</v>
      </c>
      <c r="BP17" s="2121" t="n">
        <f aca="false">'02.24 по датам'!BP17</f>
        <v>0</v>
      </c>
      <c r="BQ17" s="2122" t="n">
        <f aca="false">'02.24 по датам'!BQ17</f>
        <v>0</v>
      </c>
      <c r="BR17" s="2115"/>
      <c r="BS17" s="2116"/>
      <c r="BT17" s="2117"/>
      <c r="BU17" s="2118" t="n">
        <f aca="false">COUNTIF(AU18:BT18,"&gt;"&amp;0)</f>
        <v>0</v>
      </c>
      <c r="BV17" s="2119"/>
      <c r="BW17" s="2124" t="n">
        <f aca="false">'02.24 по датам'!BW17</f>
        <v>0</v>
      </c>
      <c r="BX17" s="2121" t="n">
        <f aca="false">'02.24 по датам'!BX17</f>
        <v>0</v>
      </c>
      <c r="BY17" s="2121" t="n">
        <f aca="false">'02.24 по датам'!BY17</f>
        <v>0</v>
      </c>
      <c r="BZ17" s="2121" t="n">
        <f aca="false">'02.24 по датам'!BZ17</f>
        <v>0</v>
      </c>
      <c r="CA17" s="2121" t="n">
        <f aca="false">'02.24 по датам'!CA17</f>
        <v>0</v>
      </c>
      <c r="CB17" s="2121" t="n">
        <f aca="false">'02.24 по датам'!CB17</f>
        <v>0</v>
      </c>
      <c r="CC17" s="2121" t="n">
        <f aca="false">'02.24 по датам'!CC17</f>
        <v>0</v>
      </c>
      <c r="CD17" s="2121" t="n">
        <f aca="false">'02.24 по датам'!CD17</f>
        <v>0</v>
      </c>
      <c r="CE17" s="2121" t="n">
        <f aca="false">'02.24 по датам'!CE17</f>
        <v>0</v>
      </c>
      <c r="CF17" s="2121" t="n">
        <f aca="false">'02.24 по датам'!CF17</f>
        <v>0</v>
      </c>
      <c r="CG17" s="2121" t="n">
        <f aca="false">'02.24 по датам'!CG17</f>
        <v>0</v>
      </c>
      <c r="CH17" s="2121" t="n">
        <f aca="false">'02.24 по датам'!CH17</f>
        <v>0</v>
      </c>
      <c r="CI17" s="2122" t="n">
        <f aca="false">'02.24 по датам'!CI17</f>
        <v>0</v>
      </c>
      <c r="CJ17" s="2115"/>
      <c r="CK17" s="2116"/>
      <c r="CL17" s="2117"/>
      <c r="CM17" s="2118" t="n">
        <f aca="false">COUNTIF(BW18:CL18,"&gt;"&amp;0)</f>
        <v>0</v>
      </c>
      <c r="CN17" s="2119"/>
      <c r="CO17" s="2119" t="n">
        <f aca="false">AA17+AS17+BU17+CM17</f>
        <v>0</v>
      </c>
      <c r="CP17" s="2119"/>
      <c r="CQ17" s="2121" t="n">
        <f aca="false">'02.24 по датам'!CQ17</f>
        <v>0</v>
      </c>
      <c r="CR17" s="2121" t="n">
        <f aca="false">'02.24 по датам'!CR17</f>
        <v>0</v>
      </c>
      <c r="CS17" s="2121" t="n">
        <f aca="false">'02.24 по датам'!CS17</f>
        <v>0</v>
      </c>
      <c r="CT17" s="2121" t="n">
        <f aca="false">'02.24 по датам'!CT17</f>
        <v>0</v>
      </c>
      <c r="CU17" s="2121" t="n">
        <f aca="false">'02.24 по датам'!CU17</f>
        <v>0</v>
      </c>
      <c r="CV17" s="2121" t="n">
        <f aca="false">'02.24 по датам'!CV17</f>
        <v>0</v>
      </c>
      <c r="CW17" s="2121" t="n">
        <f aca="false">'02.24 по датам'!CW17</f>
        <v>0</v>
      </c>
      <c r="CX17" s="2121" t="n">
        <f aca="false">'02.24 по датам'!CX17</f>
        <v>0</v>
      </c>
      <c r="CY17" s="2121" t="n">
        <f aca="false">'02.24 по датам'!CY17</f>
        <v>0</v>
      </c>
      <c r="CZ17" s="2121" t="n">
        <f aca="false">'02.24 по датам'!CZ17</f>
        <v>0</v>
      </c>
      <c r="DA17" s="2121" t="n">
        <f aca="false">'02.24 по датам'!DA17</f>
        <v>0</v>
      </c>
      <c r="DB17" s="2121" t="n">
        <f aca="false">'02.24 по датам'!DB17</f>
        <v>0</v>
      </c>
      <c r="DC17" s="2122" t="n">
        <f aca="false">'02.24 по датам'!DC17</f>
        <v>0</v>
      </c>
      <c r="DD17" s="2115"/>
      <c r="DE17" s="2116"/>
      <c r="DF17" s="2117"/>
      <c r="DG17" s="2125" t="n">
        <f aca="false">SUBTOTAL(9,CQ19:DF19)</f>
        <v>0</v>
      </c>
      <c r="DH17" s="2126"/>
      <c r="DI17" s="2127" t="n">
        <f aca="false">'02.24 по датам'!DI17</f>
        <v>0</v>
      </c>
      <c r="DJ17" s="2121" t="n">
        <f aca="false">'02.24 по датам'!DJ17</f>
        <v>0</v>
      </c>
      <c r="DK17" s="2121" t="n">
        <f aca="false">'02.24 по датам'!DK17</f>
        <v>0</v>
      </c>
      <c r="DL17" s="2121" t="n">
        <f aca="false">'02.24 по датам'!DL17</f>
        <v>0</v>
      </c>
      <c r="DM17" s="2121" t="n">
        <f aca="false">'02.24 по датам'!DM17</f>
        <v>0</v>
      </c>
      <c r="DN17" s="2121" t="n">
        <f aca="false">'02.24 по датам'!DN17</f>
        <v>0</v>
      </c>
      <c r="DO17" s="2121" t="n">
        <f aca="false">'02.24 по датам'!DO17</f>
        <v>0</v>
      </c>
      <c r="DP17" s="2121" t="n">
        <f aca="false">'02.24 по датам'!DP17</f>
        <v>0</v>
      </c>
      <c r="DQ17" s="2121" t="n">
        <f aca="false">'02.24 по датам'!DQ17</f>
        <v>0</v>
      </c>
      <c r="DR17" s="2121" t="n">
        <f aca="false">'02.24 по датам'!DR17</f>
        <v>0</v>
      </c>
      <c r="DS17" s="2121" t="n">
        <f aca="false">'02.24 по датам'!DS17</f>
        <v>0</v>
      </c>
      <c r="DT17" s="2121" t="n">
        <f aca="false">'02.24 по датам'!DT17</f>
        <v>0</v>
      </c>
      <c r="DU17" s="2122" t="n">
        <f aca="false">'02.24 по датам'!DU17</f>
        <v>0</v>
      </c>
      <c r="DV17" s="2115"/>
      <c r="DW17" s="2116"/>
      <c r="DX17" s="2117"/>
      <c r="DY17" s="2125" t="n">
        <f aca="false">COUNTIF(DI18:DX18,"&gt;"&amp;0)</f>
        <v>0</v>
      </c>
      <c r="DZ17" s="2126"/>
      <c r="EA17" s="2121" t="n">
        <f aca="false">'02.24 по датам'!EA17</f>
        <v>0</v>
      </c>
      <c r="EB17" s="2121" t="n">
        <f aca="false">'02.24 по датам'!EB17</f>
        <v>0</v>
      </c>
      <c r="EC17" s="2121" t="n">
        <f aca="false">'02.24 по датам'!EC17</f>
        <v>0</v>
      </c>
      <c r="ED17" s="2121" t="n">
        <f aca="false">'02.24 по датам'!ED17</f>
        <v>0</v>
      </c>
      <c r="EE17" s="2121" t="n">
        <f aca="false">'02.24 по датам'!EE17</f>
        <v>0</v>
      </c>
      <c r="EF17" s="2121" t="n">
        <f aca="false">'02.24 по датам'!EF17</f>
        <v>0</v>
      </c>
      <c r="EG17" s="2121" t="n">
        <f aca="false">'02.24 по датам'!EG17</f>
        <v>0</v>
      </c>
      <c r="EH17" s="2121" t="n">
        <f aca="false">'02.24 по датам'!EH17</f>
        <v>0</v>
      </c>
      <c r="EI17" s="2121" t="n">
        <f aca="false">'02.24 по датам'!EI17</f>
        <v>0</v>
      </c>
      <c r="EJ17" s="2121" t="n">
        <f aca="false">'02.24 по датам'!EJ17</f>
        <v>0</v>
      </c>
      <c r="EK17" s="2121" t="n">
        <f aca="false">'02.24 по датам'!EK17</f>
        <v>0</v>
      </c>
      <c r="EL17" s="2121" t="n">
        <f aca="false">'02.24 по датам'!EL17</f>
        <v>0</v>
      </c>
      <c r="EM17" s="2121" t="n">
        <f aca="false">'02.24 по датам'!EM17</f>
        <v>0</v>
      </c>
      <c r="EN17" s="2121" t="n">
        <f aca="false">'02.24 по датам'!EN17</f>
        <v>0</v>
      </c>
      <c r="EO17" s="2121" t="n">
        <f aca="false">'02.24 по датам'!EO17</f>
        <v>0</v>
      </c>
      <c r="EP17" s="2121" t="n">
        <f aca="false">'02.24 по датам'!EP17</f>
        <v>0</v>
      </c>
      <c r="EQ17" s="2121" t="n">
        <f aca="false">'02.24 по датам'!EQ17</f>
        <v>0</v>
      </c>
      <c r="ER17" s="2121" t="n">
        <f aca="false">'02.24 по датам'!ER17</f>
        <v>0</v>
      </c>
      <c r="ES17" s="2121" t="n">
        <f aca="false">'02.24 по датам'!ES17</f>
        <v>0</v>
      </c>
      <c r="ET17" s="2121" t="n">
        <f aca="false">'02.24 по датам'!ET17</f>
        <v>0</v>
      </c>
      <c r="EU17" s="2121" t="n">
        <f aca="false">'02.24 по датам'!EU17</f>
        <v>0</v>
      </c>
      <c r="EV17" s="2121" t="n">
        <f aca="false">'02.24 по датам'!EV17</f>
        <v>0</v>
      </c>
      <c r="EW17" s="2121" t="n">
        <f aca="false">'02.24 по датам'!EW17</f>
        <v>0</v>
      </c>
      <c r="EX17" s="2121" t="n">
        <f aca="false">'02.24 по датам'!EX17</f>
        <v>0</v>
      </c>
      <c r="EY17" s="2122" t="n">
        <f aca="false">'02.24 по датам'!EY17</f>
        <v>0</v>
      </c>
      <c r="EZ17" s="2115"/>
      <c r="FA17" s="2116"/>
      <c r="FB17" s="2117"/>
      <c r="FC17" s="2125" t="n">
        <f aca="false">COUNTIF(EA18:FB18,"&gt;"&amp;0)</f>
        <v>0</v>
      </c>
      <c r="FD17" s="2126"/>
      <c r="FE17" s="2121" t="n">
        <f aca="false">'02.24 по датам'!FE17</f>
        <v>0</v>
      </c>
      <c r="FF17" s="2121" t="n">
        <f aca="false">'02.24 по датам'!FF17</f>
        <v>0</v>
      </c>
      <c r="FG17" s="2121" t="n">
        <f aca="false">'02.24 по датам'!FG17</f>
        <v>0</v>
      </c>
      <c r="FH17" s="2121" t="n">
        <f aca="false">'02.24 по датам'!FH17</f>
        <v>0</v>
      </c>
      <c r="FI17" s="2121" t="n">
        <f aca="false">'02.24 по датам'!FI17</f>
        <v>0</v>
      </c>
      <c r="FJ17" s="2121" t="n">
        <f aca="false">'02.24 по датам'!FJ17</f>
        <v>0</v>
      </c>
      <c r="FK17" s="2121" t="n">
        <f aca="false">'02.24 по датам'!FK17</f>
        <v>0</v>
      </c>
      <c r="FL17" s="2121" t="n">
        <f aca="false">'02.24 по датам'!FL17</f>
        <v>0</v>
      </c>
      <c r="FM17" s="2121" t="n">
        <f aca="false">'02.24 по датам'!FM17</f>
        <v>0</v>
      </c>
      <c r="FN17" s="2122" t="n">
        <f aca="false">'02.24 по датам'!FN17</f>
        <v>0</v>
      </c>
      <c r="FO17" s="2115"/>
      <c r="FP17" s="2116"/>
      <c r="FQ17" s="2117"/>
      <c r="FR17" s="2125" t="n">
        <f aca="false">COUNTIF(FE18:FQ18,"&gt;"&amp;0)</f>
        <v>0</v>
      </c>
      <c r="FS17" s="2126"/>
      <c r="FT17" s="2128"/>
      <c r="FU17" s="2128"/>
      <c r="FV17" s="2128"/>
      <c r="FW17" s="2128"/>
      <c r="FX17" s="2128"/>
      <c r="FY17" s="2128"/>
      <c r="FZ17" s="2128"/>
      <c r="GA17" s="2128"/>
      <c r="GB17" s="2128"/>
      <c r="GC17" s="2128"/>
      <c r="GD17" s="2128"/>
      <c r="GE17" s="2128"/>
      <c r="GF17" s="2128"/>
      <c r="GG17" s="2128"/>
      <c r="GH17" s="2128"/>
      <c r="GI17" s="2128"/>
      <c r="GJ17" s="2128"/>
      <c r="GK17" s="2128"/>
      <c r="GL17" s="2128"/>
      <c r="GM17" s="2128"/>
      <c r="GN17" s="2128"/>
      <c r="GO17" s="2128"/>
      <c r="GP17" s="2128"/>
      <c r="GQ17" s="2128"/>
      <c r="GR17" s="2128"/>
      <c r="GS17" s="2129"/>
      <c r="GT17" s="2130"/>
      <c r="GU17" s="2131"/>
      <c r="GV17" s="2117"/>
      <c r="GW17" s="2132" t="n">
        <f aca="false">SUBTOTAL(9,FT19:GV19)</f>
        <v>0</v>
      </c>
      <c r="GX17" s="2119" t="n">
        <f aca="false">SUBTOTAL(9,FT19:GV19)</f>
        <v>0</v>
      </c>
      <c r="GY17" s="2133"/>
      <c r="GZ17" s="2259" t="n">
        <f aca="false">'02.24 по датам'!GZ17</f>
        <v>0</v>
      </c>
      <c r="HA17" s="2157" t="n">
        <f aca="false">'02.24 по датам'!HA17</f>
        <v>0</v>
      </c>
      <c r="HB17" s="2158"/>
      <c r="HC17" s="2260"/>
      <c r="HD17" s="2261" t="n">
        <f aca="false">'02.24 по датам'!HD17</f>
        <v>0</v>
      </c>
      <c r="HE17" s="2158"/>
      <c r="HF17" s="2139"/>
      <c r="HG17" s="2140"/>
      <c r="HH17" s="2140"/>
      <c r="HI17" s="2141"/>
      <c r="HJ17" s="2128"/>
      <c r="HK17" s="2128"/>
      <c r="HL17" s="2128"/>
      <c r="HM17" s="2128"/>
      <c r="HN17" s="2128"/>
      <c r="HO17" s="2128"/>
      <c r="HP17" s="2128"/>
      <c r="HQ17" s="2128"/>
      <c r="HR17" s="2128"/>
      <c r="HS17" s="2128"/>
      <c r="HT17" s="2128"/>
      <c r="HU17" s="2128"/>
      <c r="HV17" s="2128"/>
      <c r="HW17" s="2128"/>
      <c r="HX17" s="2128"/>
      <c r="HY17" s="2128"/>
      <c r="HZ17" s="2129"/>
      <c r="IA17" s="2130"/>
      <c r="IB17" s="2131"/>
      <c r="IC17" s="2262"/>
      <c r="ID17" s="2118" t="n">
        <f aca="false">SUBTOTAL(9,HG19:IC19)</f>
        <v>0</v>
      </c>
      <c r="IE17" s="2142"/>
      <c r="IF17" s="2143" t="n">
        <f aca="false">'02.24 по датам'!IF17</f>
        <v>0</v>
      </c>
      <c r="IG17" s="2143" t="n">
        <f aca="false">'02.24 по датам'!IG17</f>
        <v>0</v>
      </c>
      <c r="IH17" s="2144" t="n">
        <f aca="false">'02.24 по датам'!IH17</f>
        <v>0</v>
      </c>
      <c r="II17" s="2145"/>
      <c r="IJ17" s="2146"/>
      <c r="IK17" s="2147" t="n">
        <f aca="false">SUBTOTAL(9,IF19:IJ19)</f>
        <v>0</v>
      </c>
      <c r="IL17" s="2148"/>
      <c r="IM17" s="2149" t="n">
        <f aca="false">'02.24 по датам'!IM17</f>
        <v>0</v>
      </c>
      <c r="IN17" s="2150" t="n">
        <f aca="false">'02.24 по датам'!IN17</f>
        <v>0</v>
      </c>
      <c r="IO17" s="2151" t="n">
        <f aca="false">'02.24 по датам'!IO17</f>
        <v>0</v>
      </c>
      <c r="IP17" s="2151" t="n">
        <f aca="false">'02.24 по датам'!IP17</f>
        <v>0</v>
      </c>
      <c r="IQ17" s="2151" t="n">
        <f aca="false">'02.24 по датам'!IQ17</f>
        <v>0</v>
      </c>
      <c r="IR17" s="2151" t="n">
        <f aca="false">'02.24 по датам'!IR17</f>
        <v>0</v>
      </c>
      <c r="IS17" s="2151" t="n">
        <f aca="false">'02.24 по датам'!IS17</f>
        <v>0</v>
      </c>
      <c r="IT17" s="2151" t="n">
        <f aca="false">'02.24 по датам'!IT17</f>
        <v>0</v>
      </c>
      <c r="IU17" s="2151" t="n">
        <f aca="false">'02.24 по датам'!IU17</f>
        <v>0</v>
      </c>
      <c r="IV17" s="2152" t="n">
        <f aca="false">'02.24 по датам'!IV17</f>
        <v>0</v>
      </c>
      <c r="IW17" s="2153"/>
      <c r="IX17" s="2154"/>
      <c r="IY17" s="2155"/>
      <c r="IZ17" s="2118" t="n">
        <f aca="false">SUBTOTAL(3,IM17:IY17)</f>
        <v>10</v>
      </c>
      <c r="JA17" s="2156"/>
      <c r="JB17" s="2157" t="n">
        <f aca="false">'02.24 по датам'!JB17</f>
        <v>0</v>
      </c>
      <c r="JC17" s="2158"/>
      <c r="JD17" s="2159" t="n">
        <f aca="false">'02.24 по датам'!JD17</f>
        <v>0</v>
      </c>
      <c r="JE17" s="2160"/>
      <c r="JF17" s="2161"/>
      <c r="JG17" s="2162" t="n">
        <f aca="false">'02.24 по датам'!JG17</f>
        <v>0</v>
      </c>
      <c r="JH17" s="2263" t="n">
        <f aca="false">'02.24 по датам'!JH17</f>
        <v>0</v>
      </c>
      <c r="JI17" s="2162" t="n">
        <f aca="false">'02.24 по датам'!JI17</f>
        <v>0</v>
      </c>
      <c r="JJ17" s="2163" t="n">
        <f aca="false">'02.24 по датам'!JJ17</f>
        <v>0</v>
      </c>
      <c r="JK17" s="2164"/>
      <c r="JL17" s="2165"/>
      <c r="JM17" s="2107"/>
      <c r="JN17" s="2108"/>
      <c r="JO17" s="2256"/>
      <c r="JP17" s="2166"/>
      <c r="JQ17" s="2167"/>
      <c r="JR17" s="2168"/>
    </row>
    <row r="18" customFormat="false" ht="11.25" hidden="false" customHeight="true" outlineLevel="0" collapsed="false">
      <c r="A18" s="2056"/>
      <c r="B18" s="2169" t="s">
        <v>661</v>
      </c>
      <c r="C18" s="2179" t="n">
        <f aca="false">'02.24 по датам'!C18</f>
        <v>0</v>
      </c>
      <c r="D18" s="2176" t="n">
        <f aca="false">'02.24 по датам'!D18</f>
        <v>0</v>
      </c>
      <c r="E18" s="2179" t="n">
        <f aca="false">'02.24 по датам'!E18</f>
        <v>0</v>
      </c>
      <c r="F18" s="2179" t="n">
        <f aca="false">'02.24 по датам'!F18</f>
        <v>0</v>
      </c>
      <c r="G18" s="2177" t="n">
        <f aca="false">'02.24 по датам'!G18</f>
        <v>0</v>
      </c>
      <c r="H18" s="2177" t="n">
        <f aca="false">'02.24 по датам'!H18</f>
        <v>0</v>
      </c>
      <c r="I18" s="2177" t="n">
        <f aca="false">'02.24 по датам'!I18</f>
        <v>0</v>
      </c>
      <c r="J18" s="2177" t="n">
        <f aca="false">'02.24 по датам'!J18</f>
        <v>0</v>
      </c>
      <c r="K18" s="2177" t="n">
        <f aca="false">'02.24 по датам'!K18</f>
        <v>0</v>
      </c>
      <c r="L18" s="2177" t="n">
        <f aca="false">'02.24 по датам'!L18</f>
        <v>0</v>
      </c>
      <c r="M18" s="2177" t="n">
        <f aca="false">'02.24 по датам'!M18</f>
        <v>0</v>
      </c>
      <c r="N18" s="2177" t="n">
        <f aca="false">'02.24 по датам'!N18</f>
        <v>0</v>
      </c>
      <c r="O18" s="2177" t="n">
        <f aca="false">'02.24 по датам'!O18</f>
        <v>0</v>
      </c>
      <c r="P18" s="2177" t="n">
        <f aca="false">'02.24 по датам'!P18</f>
        <v>0</v>
      </c>
      <c r="Q18" s="2177" t="n">
        <f aca="false">'02.24 по датам'!Q18</f>
        <v>0</v>
      </c>
      <c r="R18" s="2177" t="n">
        <f aca="false">'02.24 по датам'!R18</f>
        <v>0</v>
      </c>
      <c r="S18" s="2177" t="n">
        <f aca="false">'02.24 по датам'!S18</f>
        <v>0</v>
      </c>
      <c r="T18" s="2177" t="n">
        <f aca="false">'02.24 по датам'!T18</f>
        <v>0</v>
      </c>
      <c r="U18" s="2177" t="n">
        <f aca="false">'02.24 по датам'!U18</f>
        <v>0</v>
      </c>
      <c r="V18" s="2177" t="n">
        <f aca="false">'02.24 по датам'!V18</f>
        <v>0</v>
      </c>
      <c r="W18" s="2178" t="n">
        <f aca="false">'02.24 по датам'!W18</f>
        <v>0</v>
      </c>
      <c r="X18" s="2171"/>
      <c r="Y18" s="2172"/>
      <c r="Z18" s="2173"/>
      <c r="AA18" s="2174" t="n">
        <f aca="false">SUBTOTAL(9,C18:Z18)</f>
        <v>0</v>
      </c>
      <c r="AB18" s="2175" t="n">
        <f aca="false">AA18+AB14</f>
        <v>0</v>
      </c>
      <c r="AC18" s="2264" t="n">
        <f aca="false">'02.24 по датам'!AC18</f>
        <v>0</v>
      </c>
      <c r="AD18" s="2176" t="n">
        <f aca="false">'02.24 по датам'!AD18</f>
        <v>0</v>
      </c>
      <c r="AE18" s="2177" t="n">
        <f aca="false">'02.24 по датам'!AE18</f>
        <v>0</v>
      </c>
      <c r="AF18" s="2177" t="n">
        <f aca="false">'02.24 по датам'!AF18</f>
        <v>0</v>
      </c>
      <c r="AG18" s="2177" t="n">
        <f aca="false">'02.24 по датам'!AG18</f>
        <v>0</v>
      </c>
      <c r="AH18" s="2177" t="n">
        <f aca="false">'02.24 по датам'!AH18</f>
        <v>0</v>
      </c>
      <c r="AI18" s="2177" t="n">
        <f aca="false">'02.24 по датам'!AI18</f>
        <v>0</v>
      </c>
      <c r="AJ18" s="2177" t="n">
        <f aca="false">'02.24 по датам'!AJ18</f>
        <v>0</v>
      </c>
      <c r="AK18" s="2177" t="n">
        <f aca="false">'02.24 по датам'!AK18</f>
        <v>0</v>
      </c>
      <c r="AL18" s="2177" t="n">
        <f aca="false">'02.24 по датам'!AL18</f>
        <v>0</v>
      </c>
      <c r="AM18" s="2177" t="n">
        <f aca="false">'02.24 по датам'!AM18</f>
        <v>0</v>
      </c>
      <c r="AN18" s="2177" t="n">
        <f aca="false">'02.24 по датам'!AN18</f>
        <v>0</v>
      </c>
      <c r="AO18" s="2178" t="n">
        <f aca="false">'02.24 по датам'!AO18</f>
        <v>0</v>
      </c>
      <c r="AP18" s="2171"/>
      <c r="AQ18" s="2172"/>
      <c r="AR18" s="2173"/>
      <c r="AS18" s="2174" t="n">
        <f aca="false">SUBTOTAL(9,AC18:AR18)</f>
        <v>0</v>
      </c>
      <c r="AT18" s="2175" t="n">
        <f aca="false">AS18+AT14</f>
        <v>0</v>
      </c>
      <c r="AU18" s="2176" t="n">
        <f aca="false">'02.24 по датам'!AU18</f>
        <v>0</v>
      </c>
      <c r="AV18" s="2176" t="n">
        <f aca="false">'02.24 по датам'!AV18</f>
        <v>0</v>
      </c>
      <c r="AW18" s="2179" t="n">
        <f aca="false">'02.24 по датам'!AW18</f>
        <v>0</v>
      </c>
      <c r="AX18" s="2177" t="n">
        <f aca="false">'02.24 по датам'!AX18</f>
        <v>0</v>
      </c>
      <c r="AY18" s="2177" t="n">
        <f aca="false">'02.24 по датам'!AY18</f>
        <v>0</v>
      </c>
      <c r="AZ18" s="2177" t="n">
        <f aca="false">'02.24 по датам'!AZ18</f>
        <v>0</v>
      </c>
      <c r="BA18" s="2177" t="n">
        <f aca="false">'02.24 по датам'!BA18</f>
        <v>0</v>
      </c>
      <c r="BB18" s="2177" t="n">
        <f aca="false">'02.24 по датам'!BB18</f>
        <v>0</v>
      </c>
      <c r="BC18" s="2177" t="n">
        <f aca="false">'02.24 по датам'!BC18</f>
        <v>0</v>
      </c>
      <c r="BD18" s="2177" t="n">
        <f aca="false">'02.24 по датам'!BD18</f>
        <v>0</v>
      </c>
      <c r="BE18" s="2177" t="n">
        <f aca="false">'02.24 по датам'!BE18</f>
        <v>0</v>
      </c>
      <c r="BF18" s="2177" t="n">
        <f aca="false">'02.24 по датам'!BF18</f>
        <v>0</v>
      </c>
      <c r="BG18" s="2177" t="n">
        <f aca="false">'02.24 по датам'!BG18</f>
        <v>0</v>
      </c>
      <c r="BH18" s="2177" t="n">
        <f aca="false">'02.24 по датам'!BH18</f>
        <v>0</v>
      </c>
      <c r="BI18" s="2177" t="n">
        <f aca="false">'02.24 по датам'!BI18</f>
        <v>0</v>
      </c>
      <c r="BJ18" s="2177" t="n">
        <f aca="false">'02.24 по датам'!BJ18</f>
        <v>0</v>
      </c>
      <c r="BK18" s="2177" t="n">
        <f aca="false">'02.24 по датам'!BK18</f>
        <v>0</v>
      </c>
      <c r="BL18" s="2177" t="n">
        <f aca="false">'02.24 по датам'!BL18</f>
        <v>0</v>
      </c>
      <c r="BM18" s="2177" t="n">
        <f aca="false">'02.24 по датам'!BM18</f>
        <v>0</v>
      </c>
      <c r="BN18" s="2177" t="n">
        <f aca="false">'02.24 по датам'!BN18</f>
        <v>0</v>
      </c>
      <c r="BO18" s="2177" t="n">
        <f aca="false">'02.24 по датам'!BO18</f>
        <v>0</v>
      </c>
      <c r="BP18" s="2177" t="n">
        <f aca="false">'02.24 по датам'!BP18</f>
        <v>0</v>
      </c>
      <c r="BQ18" s="2178" t="n">
        <f aca="false">'02.24 по датам'!BQ18</f>
        <v>0</v>
      </c>
      <c r="BR18" s="2171"/>
      <c r="BS18" s="2172"/>
      <c r="BT18" s="2173"/>
      <c r="BU18" s="2174" t="n">
        <f aca="false">SUBTOTAL(9,AU18:BT18)</f>
        <v>0</v>
      </c>
      <c r="BV18" s="2175" t="n">
        <f aca="false">BU18+BV14</f>
        <v>0</v>
      </c>
      <c r="BW18" s="2180" t="n">
        <f aca="false">'02.24 по датам'!BW18</f>
        <v>0</v>
      </c>
      <c r="BX18" s="2177" t="n">
        <f aca="false">'02.24 по датам'!BX18</f>
        <v>0</v>
      </c>
      <c r="BY18" s="2177" t="n">
        <f aca="false">'02.24 по датам'!BY18</f>
        <v>0</v>
      </c>
      <c r="BZ18" s="2177" t="n">
        <f aca="false">'02.24 по датам'!BZ18</f>
        <v>0</v>
      </c>
      <c r="CA18" s="2177" t="n">
        <f aca="false">'02.24 по датам'!CA18</f>
        <v>0</v>
      </c>
      <c r="CB18" s="2177" t="n">
        <f aca="false">'02.24 по датам'!CB18</f>
        <v>0</v>
      </c>
      <c r="CC18" s="2177" t="n">
        <f aca="false">'02.24 по датам'!CC18</f>
        <v>0</v>
      </c>
      <c r="CD18" s="2177" t="n">
        <f aca="false">'02.24 по датам'!CD18</f>
        <v>0</v>
      </c>
      <c r="CE18" s="2177" t="n">
        <f aca="false">'02.24 по датам'!CE18</f>
        <v>0</v>
      </c>
      <c r="CF18" s="2177" t="n">
        <f aca="false">'02.24 по датам'!CF18</f>
        <v>0</v>
      </c>
      <c r="CG18" s="2177" t="n">
        <f aca="false">'02.24 по датам'!CG18</f>
        <v>0</v>
      </c>
      <c r="CH18" s="2177" t="n">
        <f aca="false">'02.24 по датам'!CH18</f>
        <v>0</v>
      </c>
      <c r="CI18" s="2178" t="n">
        <f aca="false">'02.24 по датам'!CI18</f>
        <v>0</v>
      </c>
      <c r="CJ18" s="2171"/>
      <c r="CK18" s="2172"/>
      <c r="CL18" s="2173"/>
      <c r="CM18" s="2174" t="n">
        <f aca="false">SUBTOTAL(9,BW18:CL18)</f>
        <v>0</v>
      </c>
      <c r="CN18" s="2175" t="n">
        <f aca="false">CM18+CN14</f>
        <v>0</v>
      </c>
      <c r="CO18" s="2175" t="n">
        <f aca="false">AA18+AS18+BU18+CM18</f>
        <v>0</v>
      </c>
      <c r="CP18" s="2175" t="n">
        <f aca="false">CO18+CP14</f>
        <v>0</v>
      </c>
      <c r="CQ18" s="2177" t="n">
        <f aca="false">'02.24 по датам'!CQ18</f>
        <v>0</v>
      </c>
      <c r="CR18" s="2177" t="n">
        <f aca="false">'02.24 по датам'!CR18</f>
        <v>0</v>
      </c>
      <c r="CS18" s="2177" t="n">
        <f aca="false">'02.24 по датам'!CS18</f>
        <v>0</v>
      </c>
      <c r="CT18" s="2177" t="n">
        <f aca="false">'02.24 по датам'!CT18</f>
        <v>0</v>
      </c>
      <c r="CU18" s="2177" t="n">
        <f aca="false">'02.24 по датам'!CU18</f>
        <v>0</v>
      </c>
      <c r="CV18" s="2177" t="n">
        <f aca="false">'02.24 по датам'!CV18</f>
        <v>0</v>
      </c>
      <c r="CW18" s="2177" t="n">
        <f aca="false">'02.24 по датам'!CW18</f>
        <v>0</v>
      </c>
      <c r="CX18" s="2177" t="n">
        <f aca="false">'02.24 по датам'!CX18</f>
        <v>0</v>
      </c>
      <c r="CY18" s="2177" t="n">
        <f aca="false">'02.24 по датам'!CY18</f>
        <v>0</v>
      </c>
      <c r="CZ18" s="2177" t="n">
        <f aca="false">'02.24 по датам'!CZ18</f>
        <v>0</v>
      </c>
      <c r="DA18" s="2177" t="n">
        <f aca="false">'02.24 по датам'!DA18</f>
        <v>0</v>
      </c>
      <c r="DB18" s="2177" t="n">
        <f aca="false">'02.24 по датам'!DB18</f>
        <v>0</v>
      </c>
      <c r="DC18" s="2178" t="n">
        <f aca="false">'02.24 по датам'!DC18</f>
        <v>0</v>
      </c>
      <c r="DD18" s="2171"/>
      <c r="DE18" s="2172"/>
      <c r="DF18" s="2173"/>
      <c r="DG18" s="2181" t="n">
        <f aca="false">SUBTOTAL(9,CQ18:DF18)</f>
        <v>0</v>
      </c>
      <c r="DH18" s="2182" t="n">
        <f aca="false">DG18:DG18+IF($B14:$B14=2,0,DH14:DH14)</f>
        <v>0</v>
      </c>
      <c r="DI18" s="2183" t="n">
        <f aca="false">'02.24 по датам'!DI18</f>
        <v>0</v>
      </c>
      <c r="DJ18" s="2177" t="n">
        <f aca="false">'02.24 по датам'!DJ18</f>
        <v>0</v>
      </c>
      <c r="DK18" s="2177" t="n">
        <f aca="false">'02.24 по датам'!DK18</f>
        <v>0</v>
      </c>
      <c r="DL18" s="2177" t="n">
        <f aca="false">'02.24 по датам'!DL18</f>
        <v>0</v>
      </c>
      <c r="DM18" s="2177" t="n">
        <f aca="false">'02.24 по датам'!DM18</f>
        <v>0</v>
      </c>
      <c r="DN18" s="2177" t="n">
        <f aca="false">'02.24 по датам'!DN18</f>
        <v>0</v>
      </c>
      <c r="DO18" s="2177" t="n">
        <f aca="false">'02.24 по датам'!DO18</f>
        <v>0</v>
      </c>
      <c r="DP18" s="2177" t="n">
        <f aca="false">'02.24 по датам'!DP18</f>
        <v>0</v>
      </c>
      <c r="DQ18" s="2177" t="n">
        <f aca="false">'02.24 по датам'!DQ18</f>
        <v>0</v>
      </c>
      <c r="DR18" s="2177" t="n">
        <f aca="false">'02.24 по датам'!DR18</f>
        <v>0</v>
      </c>
      <c r="DS18" s="2177" t="n">
        <f aca="false">'02.24 по датам'!DS18</f>
        <v>0</v>
      </c>
      <c r="DT18" s="2177" t="n">
        <f aca="false">'02.24 по датам'!DT18</f>
        <v>0</v>
      </c>
      <c r="DU18" s="2178" t="n">
        <f aca="false">'02.24 по датам'!DU18</f>
        <v>0</v>
      </c>
      <c r="DV18" s="2171"/>
      <c r="DW18" s="2172"/>
      <c r="DX18" s="2173"/>
      <c r="DY18" s="2181" t="n">
        <f aca="false">SUBTOTAL(9,DI18:DX18)</f>
        <v>0</v>
      </c>
      <c r="DZ18" s="2182" t="n">
        <f aca="false">DY18:DY18+IF($B14:$B14=2,0,DZ14:DZ14)</f>
        <v>0</v>
      </c>
      <c r="EA18" s="2177" t="n">
        <f aca="false">'02.24 по датам'!EA18</f>
        <v>0</v>
      </c>
      <c r="EB18" s="2177" t="n">
        <f aca="false">'02.24 по датам'!EB18</f>
        <v>0</v>
      </c>
      <c r="EC18" s="2177" t="n">
        <f aca="false">'02.24 по датам'!EC18</f>
        <v>0</v>
      </c>
      <c r="ED18" s="2177" t="n">
        <f aca="false">'02.24 по датам'!ED18</f>
        <v>0</v>
      </c>
      <c r="EE18" s="2177" t="n">
        <f aca="false">'02.24 по датам'!EE18</f>
        <v>0</v>
      </c>
      <c r="EF18" s="2177" t="n">
        <f aca="false">'02.24 по датам'!EF18</f>
        <v>0</v>
      </c>
      <c r="EG18" s="2177" t="n">
        <f aca="false">'02.24 по датам'!EG18</f>
        <v>0</v>
      </c>
      <c r="EH18" s="2177" t="n">
        <f aca="false">'02.24 по датам'!EH18</f>
        <v>0</v>
      </c>
      <c r="EI18" s="2177" t="n">
        <f aca="false">'02.24 по датам'!EI18</f>
        <v>0</v>
      </c>
      <c r="EJ18" s="2177" t="n">
        <f aca="false">'02.24 по датам'!EJ18</f>
        <v>0</v>
      </c>
      <c r="EK18" s="2177" t="n">
        <f aca="false">'02.24 по датам'!EK18</f>
        <v>0</v>
      </c>
      <c r="EL18" s="2177" t="n">
        <f aca="false">'02.24 по датам'!EL18</f>
        <v>0</v>
      </c>
      <c r="EM18" s="2177" t="n">
        <f aca="false">'02.24 по датам'!EM18</f>
        <v>0</v>
      </c>
      <c r="EN18" s="2177" t="n">
        <f aca="false">'02.24 по датам'!EN18</f>
        <v>0</v>
      </c>
      <c r="EO18" s="2177" t="n">
        <f aca="false">'02.24 по датам'!EO18</f>
        <v>0</v>
      </c>
      <c r="EP18" s="2177" t="n">
        <f aca="false">'02.24 по датам'!EP18</f>
        <v>0</v>
      </c>
      <c r="EQ18" s="2177" t="n">
        <f aca="false">'02.24 по датам'!EQ18</f>
        <v>0</v>
      </c>
      <c r="ER18" s="2177" t="n">
        <f aca="false">'02.24 по датам'!ER18</f>
        <v>0</v>
      </c>
      <c r="ES18" s="2177" t="n">
        <f aca="false">'02.24 по датам'!ES18</f>
        <v>0</v>
      </c>
      <c r="ET18" s="2177" t="n">
        <f aca="false">'02.24 по датам'!ET18</f>
        <v>0</v>
      </c>
      <c r="EU18" s="2177" t="n">
        <f aca="false">'02.24 по датам'!EU18</f>
        <v>0</v>
      </c>
      <c r="EV18" s="2177" t="n">
        <f aca="false">'02.24 по датам'!EV18</f>
        <v>0</v>
      </c>
      <c r="EW18" s="2177" t="n">
        <f aca="false">'02.24 по датам'!EW18</f>
        <v>0</v>
      </c>
      <c r="EX18" s="2177" t="n">
        <f aca="false">'02.24 по датам'!EX18</f>
        <v>0</v>
      </c>
      <c r="EY18" s="2178" t="n">
        <f aca="false">'02.24 по датам'!EY18</f>
        <v>0</v>
      </c>
      <c r="EZ18" s="2171"/>
      <c r="FA18" s="2172"/>
      <c r="FB18" s="2173"/>
      <c r="FC18" s="2181" t="n">
        <f aca="false">SUBTOTAL(9,EA18:FB18)</f>
        <v>0</v>
      </c>
      <c r="FD18" s="2182" t="n">
        <f aca="false">FC18:FC18+IF($B14:$B14=2,0,FD14:FD14)</f>
        <v>0</v>
      </c>
      <c r="FE18" s="2177" t="n">
        <f aca="false">'02.24 по датам'!FE18</f>
        <v>0</v>
      </c>
      <c r="FF18" s="2177" t="n">
        <f aca="false">'02.24 по датам'!FF18</f>
        <v>0</v>
      </c>
      <c r="FG18" s="2177" t="n">
        <f aca="false">'02.24 по датам'!FG18</f>
        <v>0</v>
      </c>
      <c r="FH18" s="2177" t="n">
        <f aca="false">'02.24 по датам'!FH18</f>
        <v>0</v>
      </c>
      <c r="FI18" s="2177" t="n">
        <f aca="false">'02.24 по датам'!FI18</f>
        <v>0</v>
      </c>
      <c r="FJ18" s="2177" t="n">
        <f aca="false">'02.24 по датам'!FJ18</f>
        <v>0</v>
      </c>
      <c r="FK18" s="2177" t="n">
        <f aca="false">'02.24 по датам'!FK18</f>
        <v>0</v>
      </c>
      <c r="FL18" s="2177" t="n">
        <f aca="false">'02.24 по датам'!FL18</f>
        <v>0</v>
      </c>
      <c r="FM18" s="2177" t="n">
        <f aca="false">'02.24 по датам'!FM18</f>
        <v>0</v>
      </c>
      <c r="FN18" s="2178" t="n">
        <f aca="false">'02.24 по датам'!FN18</f>
        <v>0</v>
      </c>
      <c r="FO18" s="2171"/>
      <c r="FP18" s="2172"/>
      <c r="FQ18" s="2173"/>
      <c r="FR18" s="2181" t="n">
        <f aca="false">SUBTOTAL(9,FE18:FQ18)</f>
        <v>0</v>
      </c>
      <c r="FS18" s="2182" t="n">
        <f aca="false">FR18:FR18+IF($B14:$B14=2,0,FS14:FS14)</f>
        <v>0</v>
      </c>
      <c r="FT18" s="2184" t="n">
        <f aca="false">'02.24 по датам'!GX18-'02.24 НГДП по датам'!AW18</f>
        <v>0</v>
      </c>
      <c r="FU18" s="2184"/>
      <c r="FV18" s="2184"/>
      <c r="FW18" s="2184"/>
      <c r="FX18" s="2184"/>
      <c r="FY18" s="2184"/>
      <c r="FZ18" s="2184"/>
      <c r="GA18" s="2184"/>
      <c r="GB18" s="2184"/>
      <c r="GC18" s="2184"/>
      <c r="GD18" s="2184"/>
      <c r="GE18" s="2184"/>
      <c r="GF18" s="2184"/>
      <c r="GG18" s="2184"/>
      <c r="GH18" s="2184"/>
      <c r="GI18" s="2184"/>
      <c r="GJ18" s="2184"/>
      <c r="GK18" s="2184"/>
      <c r="GL18" s="2184"/>
      <c r="GM18" s="2184"/>
      <c r="GN18" s="2184"/>
      <c r="GO18" s="2184"/>
      <c r="GP18" s="2184"/>
      <c r="GQ18" s="2184"/>
      <c r="GR18" s="2184"/>
      <c r="GS18" s="2185"/>
      <c r="GT18" s="2186"/>
      <c r="GU18" s="2187"/>
      <c r="GV18" s="2173"/>
      <c r="GW18" s="2188" t="n">
        <f aca="false">SUBTOTAL(9,FT18:GV18)</f>
        <v>0</v>
      </c>
      <c r="GX18" s="2175" t="n">
        <f aca="false">SUBTOTAL(9,FT18:GV18)</f>
        <v>0</v>
      </c>
      <c r="GY18" s="2174" t="n">
        <f aca="false">GX18:GX18+IF($B14:$B14=2,0,GY14:GY14)</f>
        <v>0</v>
      </c>
      <c r="GZ18" s="2265" t="n">
        <f aca="false">'02.24 по датам'!GZ18</f>
        <v>0</v>
      </c>
      <c r="HA18" s="2205" t="n">
        <f aca="false">'02.24 по датам'!HA18</f>
        <v>0</v>
      </c>
      <c r="HB18" s="2191"/>
      <c r="HC18" s="2192" t="n">
        <f aca="false">SUBTOTAL(9,GZ18:HB18)</f>
        <v>0</v>
      </c>
      <c r="HD18" s="2193" t="n">
        <f aca="false">$HD$14+HD14</f>
        <v>76.06</v>
      </c>
      <c r="HE18" s="2194"/>
      <c r="HF18" s="2195" t="n">
        <f aca="false">SUM(HD18:HE18)</f>
        <v>76.06</v>
      </c>
      <c r="HG18" s="2196" t="n">
        <f aca="false">'02.24 по датам'!ID18-'02.24 НГДП по датам'!BF18</f>
        <v>10</v>
      </c>
      <c r="HH18" s="2196"/>
      <c r="HI18" s="2266"/>
      <c r="HJ18" s="2184"/>
      <c r="HK18" s="2184"/>
      <c r="HL18" s="2184"/>
      <c r="HM18" s="2184"/>
      <c r="HN18" s="2184"/>
      <c r="HO18" s="2184"/>
      <c r="HP18" s="2184"/>
      <c r="HQ18" s="2184"/>
      <c r="HR18" s="2184"/>
      <c r="HS18" s="2184"/>
      <c r="HT18" s="2184"/>
      <c r="HU18" s="2184"/>
      <c r="HV18" s="2184"/>
      <c r="HW18" s="2184"/>
      <c r="HX18" s="2184"/>
      <c r="HY18" s="2184"/>
      <c r="HZ18" s="2185"/>
      <c r="IA18" s="2186"/>
      <c r="IB18" s="2187"/>
      <c r="IC18" s="2267"/>
      <c r="ID18" s="2174" t="n">
        <f aca="false">SUBTOTAL(9,HG18:IC18)</f>
        <v>10</v>
      </c>
      <c r="IE18" s="2188" t="n">
        <f aca="false">ID18:ID18+IF($B14:$B14=2,0,IE14:IE14)</f>
        <v>10</v>
      </c>
      <c r="IF18" s="2198" t="n">
        <f aca="false">'02.24 по датам'!IF18</f>
        <v>0</v>
      </c>
      <c r="IG18" s="2198" t="n">
        <f aca="false">'02.24 по датам'!IG18</f>
        <v>0</v>
      </c>
      <c r="IH18" s="2199" t="n">
        <f aca="false">'02.24 по датам'!IH18</f>
        <v>0</v>
      </c>
      <c r="II18" s="2200"/>
      <c r="IJ18" s="2201"/>
      <c r="IK18" s="2202" t="n">
        <f aca="false">SUBTOTAL(9,IF18:IJ18)</f>
        <v>0</v>
      </c>
      <c r="IL18" s="2203" t="n">
        <f aca="false">IK18:IK18+IF($B14:$B14=2,0,IL14:IL14)</f>
        <v>0</v>
      </c>
      <c r="IM18" s="2204" t="n">
        <f aca="false">'02.24 по датам'!IM18</f>
        <v>0</v>
      </c>
      <c r="IN18" s="2204" t="n">
        <f aca="false">'02.24 по датам'!IN18</f>
        <v>0</v>
      </c>
      <c r="IO18" s="2177" t="n">
        <f aca="false">'02.24 по датам'!IO18</f>
        <v>0</v>
      </c>
      <c r="IP18" s="2177" t="n">
        <f aca="false">'02.24 по датам'!IP18</f>
        <v>0</v>
      </c>
      <c r="IQ18" s="2177" t="n">
        <f aca="false">'02.24 по датам'!IQ18</f>
        <v>0</v>
      </c>
      <c r="IR18" s="2177" t="n">
        <f aca="false">'02.24 по датам'!IR18</f>
        <v>0</v>
      </c>
      <c r="IS18" s="2177" t="n">
        <f aca="false">'02.24 по датам'!IS18</f>
        <v>0</v>
      </c>
      <c r="IT18" s="2177" t="n">
        <f aca="false">'02.24 по датам'!IT18</f>
        <v>0</v>
      </c>
      <c r="IU18" s="2177" t="n">
        <f aca="false">'02.24 по датам'!IU18</f>
        <v>0</v>
      </c>
      <c r="IV18" s="2178" t="n">
        <f aca="false">'02.24 по датам'!IV18</f>
        <v>0</v>
      </c>
      <c r="IW18" s="2171"/>
      <c r="IX18" s="2172"/>
      <c r="IY18" s="2173"/>
      <c r="IZ18" s="2174" t="n">
        <f aca="false">SUBTOTAL(9,IM18:IY18)</f>
        <v>0</v>
      </c>
      <c r="JA18" s="2175" t="n">
        <f aca="false">IZ18:IZ18+IF($B14:$B14=2,0,JA14:JA14)</f>
        <v>0</v>
      </c>
      <c r="JB18" s="2205" t="n">
        <f aca="false">'02.24 по датам'!JB18</f>
        <v>0</v>
      </c>
      <c r="JC18" s="2194"/>
      <c r="JD18" s="2268" t="n">
        <f aca="false">'02.24 по датам'!JD18</f>
        <v>0</v>
      </c>
      <c r="JE18" s="2207" t="n">
        <f aca="false">SUBTOTAL(9,JB18:JD18)</f>
        <v>0</v>
      </c>
      <c r="JF18" s="2208" t="n">
        <f aca="false">SUMIF($C$5:JE$5,"Накопленный эффект, т/сут",$C18:JE18)+SUMIF($C$5:JE$5,"Нараст.  по потенциалу",$C18:JE18)-SUMIF($C$5:JE$5,"Нараст. по остановкам",$C18:JE18)-SUMIF($C$5:JE$5,"ИТОГО перевод в ППД",$C18:JE18)-SUMIF($C$5:JE$5,"ИТОГО  нерент, по распоряж.",$C18:JE18)-SUMIF($C$5:JE$5,"ИТОГО ост. дебит от ЗБС, Углуб., ПВЛГ/ПНЛГ",$C18:JE18)</f>
        <v>-10</v>
      </c>
      <c r="JG18" s="2209" t="n">
        <f aca="false">'02.24 по датам'!JG18-'02.24 НГДП по датам'!BV18</f>
        <v>0</v>
      </c>
      <c r="JH18" s="2269" t="n">
        <f aca="false">'02.24 по датам'!JH18-'02.24 НГДП по датам'!BW18</f>
        <v>0</v>
      </c>
      <c r="JI18" s="2209" t="n">
        <f aca="false">'02.24 по датам'!JI18-'02.24 НГДП по датам'!BX18</f>
        <v>0</v>
      </c>
      <c r="JJ18" s="2210" t="n">
        <f aca="false">'02.24 по датам'!JJ18-'02.24 НГДП по датам'!BY18</f>
        <v>0</v>
      </c>
      <c r="JK18" s="2211" t="n">
        <f aca="false">'02.24 НГДП по датам'!BZ18</f>
        <v>0</v>
      </c>
      <c r="JL18" s="2202" t="n">
        <f aca="false">SUBTOTAL(9,JG18:JJ18)</f>
        <v>0</v>
      </c>
      <c r="JM18" s="2107"/>
      <c r="JN18" s="2108"/>
      <c r="JO18" s="2256"/>
      <c r="JP18" s="2212" t="n">
        <f aca="false">JP$4:JP$4+SUMIF($C$5:JL$5,"Нараст. по остановкам",$C18:JL18)-SUMIF($C$5:JL$5,"Нараст.  по потенциалу",$C18:JL18)</f>
        <v>630.812</v>
      </c>
      <c r="JQ18" s="2213"/>
      <c r="JR18" s="2214" t="n">
        <f aca="false">'02.24 НГДП по датам'!CB18</f>
        <v>31.893</v>
      </c>
    </row>
    <row r="19" customFormat="false" ht="1.5" hidden="false" customHeight="true" outlineLevel="0" collapsed="false">
      <c r="A19" s="2215"/>
      <c r="B19" s="2215"/>
      <c r="C19" s="2216" t="n">
        <f aca="false">'02.24 по датам'!C19</f>
        <v>0</v>
      </c>
      <c r="D19" s="2216" t="n">
        <f aca="false">'02.24 по датам'!D19</f>
        <v>0</v>
      </c>
      <c r="E19" s="2216" t="n">
        <f aca="false">'02.24 по датам'!E19</f>
        <v>0</v>
      </c>
      <c r="F19" s="2216" t="n">
        <f aca="false">'02.24 по датам'!F19</f>
        <v>0</v>
      </c>
      <c r="G19" s="2217" t="n">
        <f aca="false">'02.24 по датам'!G19</f>
        <v>0</v>
      </c>
      <c r="H19" s="2217" t="n">
        <f aca="false">'02.24 по датам'!H19</f>
        <v>0</v>
      </c>
      <c r="I19" s="2217" t="n">
        <f aca="false">'02.24 по датам'!I19</f>
        <v>0</v>
      </c>
      <c r="J19" s="2217" t="n">
        <f aca="false">'02.24 по датам'!J19</f>
        <v>0</v>
      </c>
      <c r="K19" s="2217" t="n">
        <f aca="false">'02.24 по датам'!K19</f>
        <v>0</v>
      </c>
      <c r="L19" s="2217" t="n">
        <f aca="false">'02.24 по датам'!L19</f>
        <v>0</v>
      </c>
      <c r="M19" s="2217" t="n">
        <f aca="false">'02.24 по датам'!M19</f>
        <v>0</v>
      </c>
      <c r="N19" s="2217" t="n">
        <f aca="false">'02.24 по датам'!N19</f>
        <v>0</v>
      </c>
      <c r="O19" s="2217" t="n">
        <f aca="false">'02.24 по датам'!O19</f>
        <v>0</v>
      </c>
      <c r="P19" s="2217" t="n">
        <f aca="false">'02.24 по датам'!P19</f>
        <v>0</v>
      </c>
      <c r="Q19" s="2217" t="n">
        <f aca="false">'02.24 по датам'!Q19</f>
        <v>0</v>
      </c>
      <c r="R19" s="2217" t="n">
        <f aca="false">'02.24 по датам'!R19</f>
        <v>0</v>
      </c>
      <c r="S19" s="2217" t="n">
        <f aca="false">'02.24 по датам'!S19</f>
        <v>0</v>
      </c>
      <c r="T19" s="2217" t="n">
        <f aca="false">'02.24 по датам'!T19</f>
        <v>0</v>
      </c>
      <c r="U19" s="2217" t="n">
        <f aca="false">'02.24 по датам'!U19</f>
        <v>0</v>
      </c>
      <c r="V19" s="2217" t="n">
        <f aca="false">'02.24 по датам'!V19</f>
        <v>0</v>
      </c>
      <c r="W19" s="2217" t="n">
        <f aca="false">'02.24 по датам'!W19</f>
        <v>0</v>
      </c>
      <c r="X19" s="2218"/>
      <c r="Y19" s="2219"/>
      <c r="Z19" s="2220"/>
      <c r="AA19" s="2221"/>
      <c r="AB19" s="2221"/>
      <c r="AC19" s="2222" t="n">
        <f aca="false">'02.24 по датам'!AC19</f>
        <v>0</v>
      </c>
      <c r="AD19" s="2222" t="n">
        <f aca="false">'02.24 по датам'!AD19</f>
        <v>0</v>
      </c>
      <c r="AE19" s="2217" t="n">
        <f aca="false">'02.24 по датам'!AE19</f>
        <v>0</v>
      </c>
      <c r="AF19" s="2217" t="n">
        <f aca="false">'02.24 по датам'!AF19</f>
        <v>0</v>
      </c>
      <c r="AG19" s="2217" t="n">
        <f aca="false">'02.24 по датам'!AG19</f>
        <v>0</v>
      </c>
      <c r="AH19" s="2217" t="n">
        <f aca="false">'02.24 по датам'!AH19</f>
        <v>0</v>
      </c>
      <c r="AI19" s="2217" t="n">
        <f aca="false">'02.24 по датам'!AI19</f>
        <v>0</v>
      </c>
      <c r="AJ19" s="2217" t="n">
        <f aca="false">'02.24 по датам'!AJ19</f>
        <v>0</v>
      </c>
      <c r="AK19" s="2217" t="n">
        <f aca="false">'02.24 по датам'!AK19</f>
        <v>0</v>
      </c>
      <c r="AL19" s="2217" t="n">
        <f aca="false">'02.24 по датам'!AL19</f>
        <v>0</v>
      </c>
      <c r="AM19" s="2217" t="n">
        <f aca="false">'02.24 по датам'!AM19</f>
        <v>0</v>
      </c>
      <c r="AN19" s="2217" t="n">
        <f aca="false">'02.24 по датам'!AN19</f>
        <v>0</v>
      </c>
      <c r="AO19" s="2217" t="n">
        <f aca="false">'02.24 по датам'!AO19</f>
        <v>0</v>
      </c>
      <c r="AP19" s="2218"/>
      <c r="AQ19" s="2219"/>
      <c r="AR19" s="2220"/>
      <c r="AS19" s="2221"/>
      <c r="AT19" s="2221"/>
      <c r="AU19" s="2216" t="n">
        <f aca="false">'02.24 по датам'!AU19</f>
        <v>0</v>
      </c>
      <c r="AV19" s="2216" t="n">
        <f aca="false">'02.24 по датам'!AV19</f>
        <v>0</v>
      </c>
      <c r="AW19" s="2223" t="n">
        <f aca="false">'02.24 по датам'!AW19</f>
        <v>0</v>
      </c>
      <c r="AX19" s="2217" t="n">
        <f aca="false">'02.24 по датам'!AX19</f>
        <v>0</v>
      </c>
      <c r="AY19" s="2217" t="n">
        <f aca="false">'02.24 по датам'!AY19</f>
        <v>0</v>
      </c>
      <c r="AZ19" s="2217" t="n">
        <f aca="false">'02.24 по датам'!AZ19</f>
        <v>0</v>
      </c>
      <c r="BA19" s="2217" t="n">
        <f aca="false">'02.24 по датам'!BA19</f>
        <v>0</v>
      </c>
      <c r="BB19" s="2217" t="n">
        <f aca="false">'02.24 по датам'!BB19</f>
        <v>0</v>
      </c>
      <c r="BC19" s="2217" t="n">
        <f aca="false">'02.24 по датам'!BC19</f>
        <v>0</v>
      </c>
      <c r="BD19" s="2217" t="n">
        <f aca="false">'02.24 по датам'!BD19</f>
        <v>0</v>
      </c>
      <c r="BE19" s="2217" t="n">
        <f aca="false">'02.24 по датам'!BE19</f>
        <v>0</v>
      </c>
      <c r="BF19" s="2217" t="n">
        <f aca="false">'02.24 по датам'!BF19</f>
        <v>0</v>
      </c>
      <c r="BG19" s="2217" t="n">
        <f aca="false">'02.24 по датам'!BG19</f>
        <v>0</v>
      </c>
      <c r="BH19" s="2217" t="n">
        <f aca="false">'02.24 по датам'!BH19</f>
        <v>0</v>
      </c>
      <c r="BI19" s="2217" t="n">
        <f aca="false">'02.24 по датам'!BI19</f>
        <v>0</v>
      </c>
      <c r="BJ19" s="2217" t="n">
        <f aca="false">'02.24 по датам'!BJ19</f>
        <v>0</v>
      </c>
      <c r="BK19" s="2217" t="n">
        <f aca="false">'02.24 по датам'!BK19</f>
        <v>0</v>
      </c>
      <c r="BL19" s="2217" t="n">
        <f aca="false">'02.24 по датам'!BL19</f>
        <v>0</v>
      </c>
      <c r="BM19" s="2217" t="n">
        <f aca="false">'02.24 по датам'!BM19</f>
        <v>0</v>
      </c>
      <c r="BN19" s="2217" t="n">
        <f aca="false">'02.24 по датам'!BN19</f>
        <v>0</v>
      </c>
      <c r="BO19" s="2217" t="n">
        <f aca="false">'02.24 по датам'!BO19</f>
        <v>0</v>
      </c>
      <c r="BP19" s="2217" t="n">
        <f aca="false">'02.24 по датам'!BP19</f>
        <v>0</v>
      </c>
      <c r="BQ19" s="2217" t="n">
        <f aca="false">'02.24 по датам'!BQ19</f>
        <v>0</v>
      </c>
      <c r="BR19" s="2218"/>
      <c r="BS19" s="2219"/>
      <c r="BT19" s="2220"/>
      <c r="BU19" s="2221"/>
      <c r="BV19" s="2221"/>
      <c r="BW19" s="2222" t="n">
        <f aca="false">'02.24 по датам'!BW19</f>
        <v>0</v>
      </c>
      <c r="BX19" s="2217" t="n">
        <f aca="false">'02.24 по датам'!BX19</f>
        <v>0</v>
      </c>
      <c r="BY19" s="2217" t="n">
        <f aca="false">'02.24 по датам'!BY19</f>
        <v>0</v>
      </c>
      <c r="BZ19" s="2217" t="n">
        <f aca="false">'02.24 по датам'!BZ19</f>
        <v>0</v>
      </c>
      <c r="CA19" s="2217" t="n">
        <f aca="false">'02.24 по датам'!CA19</f>
        <v>0</v>
      </c>
      <c r="CB19" s="2217" t="n">
        <f aca="false">'02.24 по датам'!CB19</f>
        <v>0</v>
      </c>
      <c r="CC19" s="2217" t="n">
        <f aca="false">'02.24 по датам'!CC19</f>
        <v>0</v>
      </c>
      <c r="CD19" s="2217" t="n">
        <f aca="false">'02.24 по датам'!CD19</f>
        <v>0</v>
      </c>
      <c r="CE19" s="2217" t="n">
        <f aca="false">'02.24 по датам'!CE19</f>
        <v>0</v>
      </c>
      <c r="CF19" s="2217" t="n">
        <f aca="false">'02.24 по датам'!CF19</f>
        <v>0</v>
      </c>
      <c r="CG19" s="2217" t="n">
        <f aca="false">'02.24 по датам'!CG19</f>
        <v>0</v>
      </c>
      <c r="CH19" s="2217" t="n">
        <f aca="false">'02.24 по датам'!CH19</f>
        <v>0</v>
      </c>
      <c r="CI19" s="2217" t="n">
        <f aca="false">'02.24 по датам'!CI19</f>
        <v>0</v>
      </c>
      <c r="CJ19" s="2218"/>
      <c r="CK19" s="2219"/>
      <c r="CL19" s="2220"/>
      <c r="CM19" s="2221"/>
      <c r="CN19" s="2221"/>
      <c r="CO19" s="2221"/>
      <c r="CP19" s="2221"/>
      <c r="CQ19" s="2217" t="n">
        <f aca="false">'02.24 по датам'!CQ19</f>
        <v>0</v>
      </c>
      <c r="CR19" s="2217" t="n">
        <f aca="false">'02.24 по датам'!CR19</f>
        <v>0</v>
      </c>
      <c r="CS19" s="2217" t="n">
        <f aca="false">'02.24 по датам'!CS19</f>
        <v>0</v>
      </c>
      <c r="CT19" s="2217" t="n">
        <f aca="false">'02.24 по датам'!CT19</f>
        <v>0</v>
      </c>
      <c r="CU19" s="2217" t="n">
        <f aca="false">'02.24 по датам'!CU19</f>
        <v>0</v>
      </c>
      <c r="CV19" s="2217" t="n">
        <f aca="false">'02.24 по датам'!CV19</f>
        <v>0</v>
      </c>
      <c r="CW19" s="2217" t="n">
        <f aca="false">'02.24 по датам'!CW19</f>
        <v>0</v>
      </c>
      <c r="CX19" s="2217" t="n">
        <f aca="false">'02.24 по датам'!CX19</f>
        <v>0</v>
      </c>
      <c r="CY19" s="2217" t="n">
        <f aca="false">'02.24 по датам'!CY19</f>
        <v>0</v>
      </c>
      <c r="CZ19" s="2217" t="n">
        <f aca="false">'02.24 по датам'!CZ19</f>
        <v>0</v>
      </c>
      <c r="DA19" s="2217" t="n">
        <f aca="false">'02.24 по датам'!DA19</f>
        <v>0</v>
      </c>
      <c r="DB19" s="2217" t="n">
        <f aca="false">'02.24 по датам'!DB19</f>
        <v>0</v>
      </c>
      <c r="DC19" s="2217" t="n">
        <f aca="false">'02.24 по датам'!DC19</f>
        <v>0</v>
      </c>
      <c r="DD19" s="2218"/>
      <c r="DE19" s="2219"/>
      <c r="DF19" s="2220"/>
      <c r="DG19" s="2221"/>
      <c r="DH19" s="2221"/>
      <c r="DI19" s="2224" t="n">
        <f aca="false">'02.24 по датам'!DI19</f>
        <v>0</v>
      </c>
      <c r="DJ19" s="2217" t="n">
        <f aca="false">'02.24 по датам'!DJ19</f>
        <v>0</v>
      </c>
      <c r="DK19" s="2217" t="n">
        <f aca="false">'02.24 по датам'!DK19</f>
        <v>0</v>
      </c>
      <c r="DL19" s="2217" t="n">
        <f aca="false">'02.24 по датам'!DL19</f>
        <v>0</v>
      </c>
      <c r="DM19" s="2217" t="n">
        <f aca="false">'02.24 по датам'!DM19</f>
        <v>0</v>
      </c>
      <c r="DN19" s="2217" t="n">
        <f aca="false">'02.24 по датам'!DN19</f>
        <v>0</v>
      </c>
      <c r="DO19" s="2217" t="n">
        <f aca="false">'02.24 по датам'!DO19</f>
        <v>0</v>
      </c>
      <c r="DP19" s="2217" t="n">
        <f aca="false">'02.24 по датам'!DP19</f>
        <v>0</v>
      </c>
      <c r="DQ19" s="2217" t="n">
        <f aca="false">'02.24 по датам'!DQ19</f>
        <v>0</v>
      </c>
      <c r="DR19" s="2217" t="n">
        <f aca="false">'02.24 по датам'!DR19</f>
        <v>0</v>
      </c>
      <c r="DS19" s="2217" t="n">
        <f aca="false">'02.24 по датам'!DS19</f>
        <v>0</v>
      </c>
      <c r="DT19" s="2217" t="n">
        <f aca="false">'02.24 по датам'!DT19</f>
        <v>0</v>
      </c>
      <c r="DU19" s="2217" t="n">
        <f aca="false">'02.24 по датам'!DU19</f>
        <v>0</v>
      </c>
      <c r="DV19" s="2218"/>
      <c r="DW19" s="2219"/>
      <c r="DX19" s="2220"/>
      <c r="DY19" s="2221"/>
      <c r="DZ19" s="2221"/>
      <c r="EA19" s="2217" t="n">
        <f aca="false">'02.24 по датам'!EA19</f>
        <v>0</v>
      </c>
      <c r="EB19" s="2217" t="n">
        <f aca="false">'02.24 по датам'!EB19</f>
        <v>0</v>
      </c>
      <c r="EC19" s="2217" t="n">
        <f aca="false">'02.24 по датам'!EC19</f>
        <v>0</v>
      </c>
      <c r="ED19" s="2217" t="n">
        <f aca="false">'02.24 по датам'!ED19</f>
        <v>0</v>
      </c>
      <c r="EE19" s="2217" t="n">
        <f aca="false">'02.24 по датам'!EE19</f>
        <v>0</v>
      </c>
      <c r="EF19" s="2217" t="n">
        <f aca="false">'02.24 по датам'!EF19</f>
        <v>0</v>
      </c>
      <c r="EG19" s="2217" t="n">
        <f aca="false">'02.24 по датам'!EG19</f>
        <v>0</v>
      </c>
      <c r="EH19" s="2217" t="n">
        <f aca="false">'02.24 по датам'!EH19</f>
        <v>0</v>
      </c>
      <c r="EI19" s="2217" t="n">
        <f aca="false">'02.24 по датам'!EI19</f>
        <v>0</v>
      </c>
      <c r="EJ19" s="2217" t="n">
        <f aca="false">'02.24 по датам'!EJ19</f>
        <v>0</v>
      </c>
      <c r="EK19" s="2217" t="n">
        <f aca="false">'02.24 по датам'!EK19</f>
        <v>0</v>
      </c>
      <c r="EL19" s="2217" t="n">
        <f aca="false">'02.24 по датам'!EL19</f>
        <v>0</v>
      </c>
      <c r="EM19" s="2217" t="n">
        <f aca="false">'02.24 по датам'!EM19</f>
        <v>0</v>
      </c>
      <c r="EN19" s="2217" t="n">
        <f aca="false">'02.24 по датам'!EN19</f>
        <v>0</v>
      </c>
      <c r="EO19" s="2217" t="n">
        <f aca="false">'02.24 по датам'!EO19</f>
        <v>0</v>
      </c>
      <c r="EP19" s="2217" t="n">
        <f aca="false">'02.24 по датам'!EP19</f>
        <v>0</v>
      </c>
      <c r="EQ19" s="2217" t="n">
        <f aca="false">'02.24 по датам'!EQ19</f>
        <v>0</v>
      </c>
      <c r="ER19" s="2217" t="n">
        <f aca="false">'02.24 по датам'!ER19</f>
        <v>0</v>
      </c>
      <c r="ES19" s="2217" t="n">
        <f aca="false">'02.24 по датам'!ES19</f>
        <v>0</v>
      </c>
      <c r="ET19" s="2217" t="n">
        <f aca="false">'02.24 по датам'!ET19</f>
        <v>0</v>
      </c>
      <c r="EU19" s="2217" t="n">
        <f aca="false">'02.24 по датам'!EU19</f>
        <v>0</v>
      </c>
      <c r="EV19" s="2217" t="n">
        <f aca="false">'02.24 по датам'!EV19</f>
        <v>0</v>
      </c>
      <c r="EW19" s="2217" t="n">
        <f aca="false">'02.24 по датам'!EW19</f>
        <v>0</v>
      </c>
      <c r="EX19" s="2217" t="n">
        <f aca="false">'02.24 по датам'!EX19</f>
        <v>0</v>
      </c>
      <c r="EY19" s="2217" t="n">
        <f aca="false">'02.24 по датам'!EY19</f>
        <v>0</v>
      </c>
      <c r="EZ19" s="2218"/>
      <c r="FA19" s="2219"/>
      <c r="FB19" s="2220"/>
      <c r="FC19" s="2221"/>
      <c r="FD19" s="2221"/>
      <c r="FE19" s="2217" t="n">
        <f aca="false">'02.24 по датам'!FE19</f>
        <v>0</v>
      </c>
      <c r="FF19" s="2217" t="n">
        <f aca="false">'02.24 по датам'!FF19</f>
        <v>0</v>
      </c>
      <c r="FG19" s="2217" t="n">
        <f aca="false">'02.24 по датам'!FG19</f>
        <v>0</v>
      </c>
      <c r="FH19" s="2217" t="n">
        <f aca="false">'02.24 по датам'!FH19</f>
        <v>0</v>
      </c>
      <c r="FI19" s="2217" t="n">
        <f aca="false">'02.24 по датам'!FI19</f>
        <v>0</v>
      </c>
      <c r="FJ19" s="2217" t="n">
        <f aca="false">'02.24 по датам'!FJ19</f>
        <v>0</v>
      </c>
      <c r="FK19" s="2217" t="n">
        <f aca="false">'02.24 по датам'!FK19</f>
        <v>0</v>
      </c>
      <c r="FL19" s="2217" t="n">
        <f aca="false">'02.24 по датам'!FL19</f>
        <v>0</v>
      </c>
      <c r="FM19" s="2217" t="n">
        <f aca="false">'02.24 по датам'!FM19</f>
        <v>0</v>
      </c>
      <c r="FN19" s="2217" t="n">
        <f aca="false">'02.24 по датам'!FN19</f>
        <v>0</v>
      </c>
      <c r="FO19" s="2218"/>
      <c r="FP19" s="2219"/>
      <c r="FQ19" s="2220"/>
      <c r="FR19" s="2221"/>
      <c r="FS19" s="2221"/>
      <c r="FT19" s="2225"/>
      <c r="FU19" s="2225"/>
      <c r="FV19" s="2225"/>
      <c r="FW19" s="2225"/>
      <c r="FX19" s="2225"/>
      <c r="FY19" s="2225"/>
      <c r="FZ19" s="2225"/>
      <c r="GA19" s="2225"/>
      <c r="GB19" s="2225"/>
      <c r="GC19" s="2225"/>
      <c r="GD19" s="2225"/>
      <c r="GE19" s="2225"/>
      <c r="GF19" s="2225"/>
      <c r="GG19" s="2225"/>
      <c r="GH19" s="2225"/>
      <c r="GI19" s="2225"/>
      <c r="GJ19" s="2225"/>
      <c r="GK19" s="2225"/>
      <c r="GL19" s="2225"/>
      <c r="GM19" s="2225"/>
      <c r="GN19" s="2225"/>
      <c r="GO19" s="2225"/>
      <c r="GP19" s="2225"/>
      <c r="GQ19" s="2225"/>
      <c r="GR19" s="2225"/>
      <c r="GS19" s="2225"/>
      <c r="GT19" s="2218"/>
      <c r="GU19" s="2219"/>
      <c r="GV19" s="2220"/>
      <c r="GW19" s="2221"/>
      <c r="GX19" s="2221"/>
      <c r="GY19" s="2221"/>
      <c r="GZ19" s="2217" t="n">
        <f aca="false">'02.24 по датам'!GZ19</f>
        <v>0</v>
      </c>
      <c r="HA19" s="2217" t="n">
        <f aca="false">'02.24 по датам'!HA19</f>
        <v>0</v>
      </c>
      <c r="HB19" s="2226"/>
      <c r="HC19" s="2221"/>
      <c r="HD19" s="2227" t="n">
        <f aca="false">'02.24 по датам'!HD19</f>
        <v>0</v>
      </c>
      <c r="HE19" s="2226"/>
      <c r="HF19" s="2228"/>
      <c r="HG19" s="2229"/>
      <c r="HH19" s="2229"/>
      <c r="HI19" s="2230"/>
      <c r="HJ19" s="2225"/>
      <c r="HK19" s="2225"/>
      <c r="HL19" s="2225"/>
      <c r="HM19" s="2225"/>
      <c r="HN19" s="2225"/>
      <c r="HO19" s="2225"/>
      <c r="HP19" s="2225"/>
      <c r="HQ19" s="2225"/>
      <c r="HR19" s="2225"/>
      <c r="HS19" s="2225"/>
      <c r="HT19" s="2225"/>
      <c r="HU19" s="2225"/>
      <c r="HV19" s="2225"/>
      <c r="HW19" s="2225"/>
      <c r="HX19" s="2225"/>
      <c r="HY19" s="2225"/>
      <c r="HZ19" s="2225"/>
      <c r="IA19" s="2218"/>
      <c r="IB19" s="2219"/>
      <c r="IC19" s="2220"/>
      <c r="ID19" s="2221"/>
      <c r="IE19" s="2221"/>
      <c r="IF19" s="2231" t="n">
        <f aca="false">'02.24 по датам'!IF19</f>
        <v>0</v>
      </c>
      <c r="IG19" s="2231" t="n">
        <f aca="false">'02.24 по датам'!IG19</f>
        <v>0</v>
      </c>
      <c r="IH19" s="2231" t="n">
        <f aca="false">'02.24 по датам'!IH19</f>
        <v>0</v>
      </c>
      <c r="II19" s="2232"/>
      <c r="IJ19" s="2233"/>
      <c r="IK19" s="1302"/>
      <c r="IL19" s="1302"/>
      <c r="IM19" s="2234" t="n">
        <f aca="false">'02.24 по датам'!IM19</f>
        <v>0</v>
      </c>
      <c r="IN19" s="2234" t="n">
        <f aca="false">'02.24 по датам'!IN19</f>
        <v>0</v>
      </c>
      <c r="IO19" s="2217" t="n">
        <f aca="false">'02.24 по датам'!IO19</f>
        <v>0</v>
      </c>
      <c r="IP19" s="2217" t="n">
        <f aca="false">'02.24 по датам'!IP19</f>
        <v>0</v>
      </c>
      <c r="IQ19" s="2217" t="n">
        <f aca="false">'02.24 по датам'!IQ19</f>
        <v>0</v>
      </c>
      <c r="IR19" s="2217" t="n">
        <f aca="false">'02.24 по датам'!IR19</f>
        <v>0</v>
      </c>
      <c r="IS19" s="2217" t="n">
        <f aca="false">'02.24 по датам'!IS19</f>
        <v>0</v>
      </c>
      <c r="IT19" s="2217" t="n">
        <f aca="false">'02.24 по датам'!IT19</f>
        <v>0</v>
      </c>
      <c r="IU19" s="2217" t="n">
        <f aca="false">'02.24 по датам'!IU19</f>
        <v>0</v>
      </c>
      <c r="IV19" s="2217" t="n">
        <f aca="false">'02.24 по датам'!IV19</f>
        <v>0</v>
      </c>
      <c r="IW19" s="2218"/>
      <c r="IX19" s="2219"/>
      <c r="IY19" s="2220"/>
      <c r="IZ19" s="2221"/>
      <c r="JA19" s="2221"/>
      <c r="JB19" s="2217" t="n">
        <f aca="false">'02.24 по датам'!JB19</f>
        <v>0</v>
      </c>
      <c r="JC19" s="2226"/>
      <c r="JD19" s="2217" t="n">
        <f aca="false">'02.24 по датам'!JD19</f>
        <v>0</v>
      </c>
      <c r="JE19" s="2221"/>
      <c r="JF19" s="2221"/>
      <c r="JG19" s="2231" t="n">
        <f aca="false">'02.24 по датам'!JG19</f>
        <v>0</v>
      </c>
      <c r="JH19" s="2231" t="n">
        <f aca="false">'02.24 по датам'!JH19</f>
        <v>0</v>
      </c>
      <c r="JI19" s="2231" t="n">
        <f aca="false">'02.24 по датам'!JI19</f>
        <v>0</v>
      </c>
      <c r="JJ19" s="2231" t="n">
        <f aca="false">'02.24 по датам'!JJ19</f>
        <v>0</v>
      </c>
      <c r="JK19" s="2270"/>
      <c r="JL19" s="1302"/>
      <c r="JM19" s="2236"/>
      <c r="JN19" s="2236"/>
      <c r="JO19" s="2237"/>
      <c r="JP19" s="2236"/>
      <c r="JQ19" s="2236"/>
      <c r="JR19" s="2237"/>
    </row>
    <row r="20" customFormat="false" ht="11.25" hidden="false" customHeight="true" outlineLevel="0" collapsed="false">
      <c r="A20" s="2056" t="n">
        <f aca="false">A16+1</f>
        <v>45325</v>
      </c>
      <c r="B20" s="2057" t="s">
        <v>662</v>
      </c>
      <c r="C20" s="2067" t="n">
        <f aca="false">'02.24 по датам'!C20</f>
        <v>0</v>
      </c>
      <c r="D20" s="2067" t="n">
        <f aca="false">'02.24 по датам'!D20</f>
        <v>0</v>
      </c>
      <c r="E20" s="2067" t="n">
        <f aca="false">'02.24 по датам'!E20</f>
        <v>0</v>
      </c>
      <c r="F20" s="2067" t="n">
        <f aca="false">'02.24 по датам'!F20</f>
        <v>0</v>
      </c>
      <c r="G20" s="2065" t="n">
        <f aca="false">'02.24 по датам'!G20</f>
        <v>0</v>
      </c>
      <c r="H20" s="2065" t="n">
        <f aca="false">'02.24 по датам'!H20</f>
        <v>0</v>
      </c>
      <c r="I20" s="2065" t="n">
        <f aca="false">'02.24 по датам'!I20</f>
        <v>0</v>
      </c>
      <c r="J20" s="2065" t="n">
        <f aca="false">'02.24 по датам'!J20</f>
        <v>0</v>
      </c>
      <c r="K20" s="2065" t="n">
        <f aca="false">'02.24 по датам'!K20</f>
        <v>0</v>
      </c>
      <c r="L20" s="2065" t="n">
        <f aca="false">'02.24 по датам'!L20</f>
        <v>0</v>
      </c>
      <c r="M20" s="2065" t="n">
        <f aca="false">'02.24 по датам'!M20</f>
        <v>0</v>
      </c>
      <c r="N20" s="2065" t="n">
        <f aca="false">'02.24 по датам'!N20</f>
        <v>0</v>
      </c>
      <c r="O20" s="2065" t="n">
        <f aca="false">'02.24 по датам'!O20</f>
        <v>0</v>
      </c>
      <c r="P20" s="2065" t="n">
        <f aca="false">'02.24 по датам'!P20</f>
        <v>0</v>
      </c>
      <c r="Q20" s="2065" t="n">
        <f aca="false">'02.24 по датам'!Q20</f>
        <v>0</v>
      </c>
      <c r="R20" s="2065" t="n">
        <f aca="false">'02.24 по датам'!R20</f>
        <v>0</v>
      </c>
      <c r="S20" s="2065" t="n">
        <f aca="false">'02.24 по датам'!S20</f>
        <v>0</v>
      </c>
      <c r="T20" s="2065" t="n">
        <f aca="false">'02.24 по датам'!T20</f>
        <v>0</v>
      </c>
      <c r="U20" s="2065" t="n">
        <f aca="false">'02.24 по датам'!U20</f>
        <v>0</v>
      </c>
      <c r="V20" s="2065" t="n">
        <f aca="false">'02.24 по датам'!V20</f>
        <v>0</v>
      </c>
      <c r="W20" s="2066" t="n">
        <f aca="false">'02.24 по датам'!W20</f>
        <v>0</v>
      </c>
      <c r="X20" s="2238"/>
      <c r="Y20" s="2239"/>
      <c r="Z20" s="2240"/>
      <c r="AA20" s="2062"/>
      <c r="AB20" s="2063"/>
      <c r="AC20" s="2064" t="n">
        <f aca="false">'02.24 по датам'!AC20</f>
        <v>0</v>
      </c>
      <c r="AD20" s="2064" t="n">
        <f aca="false">'02.24 по датам'!AD20</f>
        <v>0</v>
      </c>
      <c r="AE20" s="2065" t="n">
        <f aca="false">'02.24 по датам'!AE20</f>
        <v>0</v>
      </c>
      <c r="AF20" s="2065" t="n">
        <f aca="false">'02.24 по датам'!AF20</f>
        <v>0</v>
      </c>
      <c r="AG20" s="2065" t="n">
        <f aca="false">'02.24 по датам'!AG20</f>
        <v>0</v>
      </c>
      <c r="AH20" s="2065" t="n">
        <f aca="false">'02.24 по датам'!AH20</f>
        <v>0</v>
      </c>
      <c r="AI20" s="2065" t="n">
        <f aca="false">'02.24 по датам'!AI20</f>
        <v>0</v>
      </c>
      <c r="AJ20" s="2065" t="n">
        <f aca="false">'02.24 по датам'!AJ20</f>
        <v>0</v>
      </c>
      <c r="AK20" s="2065" t="n">
        <f aca="false">'02.24 по датам'!AK20</f>
        <v>0</v>
      </c>
      <c r="AL20" s="2065" t="n">
        <f aca="false">'02.24 по датам'!AL20</f>
        <v>0</v>
      </c>
      <c r="AM20" s="2065" t="n">
        <f aca="false">'02.24 по датам'!AM20</f>
        <v>0</v>
      </c>
      <c r="AN20" s="2065" t="n">
        <f aca="false">'02.24 по датам'!AN20</f>
        <v>0</v>
      </c>
      <c r="AO20" s="2066" t="n">
        <f aca="false">'02.24 по датам'!AO20</f>
        <v>0</v>
      </c>
      <c r="AP20" s="2238"/>
      <c r="AQ20" s="2239"/>
      <c r="AR20" s="2240"/>
      <c r="AS20" s="2062"/>
      <c r="AT20" s="2063"/>
      <c r="AU20" s="2064" t="n">
        <f aca="false">'02.24 по датам'!AU20</f>
        <v>0</v>
      </c>
      <c r="AV20" s="2241" t="n">
        <f aca="false">'02.24 по датам'!AV20</f>
        <v>0</v>
      </c>
      <c r="AW20" s="2067" t="str">
        <f aca="false">'02.24 по датам'!AW20</f>
        <v>Карам</v>
      </c>
      <c r="AX20" s="2065" t="n">
        <f aca="false">'02.24 по датам'!AX20</f>
        <v>0</v>
      </c>
      <c r="AY20" s="2065" t="str">
        <f aca="false">'02.24 по датам'!AY20</f>
        <v>Умс</v>
      </c>
      <c r="AZ20" s="2065" t="n">
        <f aca="false">'02.24 по датам'!AZ20</f>
        <v>0</v>
      </c>
      <c r="BA20" s="2065" t="n">
        <f aca="false">'02.24 по датам'!BA20</f>
        <v>0</v>
      </c>
      <c r="BB20" s="2065" t="n">
        <f aca="false">'02.24 по датам'!BB20</f>
        <v>0</v>
      </c>
      <c r="BC20" s="2065" t="n">
        <f aca="false">'02.24 по датам'!BC20</f>
        <v>0</v>
      </c>
      <c r="BD20" s="2065" t="n">
        <f aca="false">'02.24 по датам'!BD20</f>
        <v>0</v>
      </c>
      <c r="BE20" s="2065" t="n">
        <f aca="false">'02.24 по датам'!BE20</f>
        <v>0</v>
      </c>
      <c r="BF20" s="2065" t="n">
        <f aca="false">'02.24 по датам'!BF20</f>
        <v>0</v>
      </c>
      <c r="BG20" s="2065" t="n">
        <f aca="false">'02.24 по датам'!BG20</f>
        <v>0</v>
      </c>
      <c r="BH20" s="2065" t="n">
        <f aca="false">'02.24 по датам'!BH20</f>
        <v>0</v>
      </c>
      <c r="BI20" s="2065" t="n">
        <f aca="false">'02.24 по датам'!BI20</f>
        <v>0</v>
      </c>
      <c r="BJ20" s="2065" t="n">
        <f aca="false">'02.24 по датам'!BJ20</f>
        <v>0</v>
      </c>
      <c r="BK20" s="2065" t="n">
        <f aca="false">'02.24 по датам'!BK20</f>
        <v>0</v>
      </c>
      <c r="BL20" s="2065" t="n">
        <f aca="false">'02.24 по датам'!BL20</f>
        <v>0</v>
      </c>
      <c r="BM20" s="2065" t="n">
        <f aca="false">'02.24 по датам'!BM20</f>
        <v>0</v>
      </c>
      <c r="BN20" s="2065" t="n">
        <f aca="false">'02.24 по датам'!BN20</f>
        <v>0</v>
      </c>
      <c r="BO20" s="2065" t="n">
        <f aca="false">'02.24 по датам'!BO20</f>
        <v>0</v>
      </c>
      <c r="BP20" s="2065" t="n">
        <f aca="false">'02.24 по датам'!BP20</f>
        <v>0</v>
      </c>
      <c r="BQ20" s="2066" t="n">
        <f aca="false">'02.24 по датам'!BQ20</f>
        <v>0</v>
      </c>
      <c r="BR20" s="2238"/>
      <c r="BS20" s="2239"/>
      <c r="BT20" s="2240"/>
      <c r="BU20" s="2062"/>
      <c r="BV20" s="2063"/>
      <c r="BW20" s="2068" t="n">
        <f aca="false">'02.24 по датам'!BW20</f>
        <v>0</v>
      </c>
      <c r="BX20" s="2065" t="n">
        <f aca="false">'02.24 по датам'!BX20</f>
        <v>0</v>
      </c>
      <c r="BY20" s="2065" t="n">
        <f aca="false">'02.24 по датам'!BY20</f>
        <v>0</v>
      </c>
      <c r="BZ20" s="2065" t="n">
        <f aca="false">'02.24 по датам'!BZ20</f>
        <v>0</v>
      </c>
      <c r="CA20" s="2065" t="n">
        <f aca="false">'02.24 по датам'!CA20</f>
        <v>0</v>
      </c>
      <c r="CB20" s="2065" t="n">
        <f aca="false">'02.24 по датам'!CB20</f>
        <v>0</v>
      </c>
      <c r="CC20" s="2065" t="n">
        <f aca="false">'02.24 по датам'!CC20</f>
        <v>0</v>
      </c>
      <c r="CD20" s="2065" t="n">
        <f aca="false">'02.24 по датам'!CD20</f>
        <v>0</v>
      </c>
      <c r="CE20" s="2065" t="n">
        <f aca="false">'02.24 по датам'!CE20</f>
        <v>0</v>
      </c>
      <c r="CF20" s="2065" t="n">
        <f aca="false">'02.24 по датам'!CF20</f>
        <v>0</v>
      </c>
      <c r="CG20" s="2065" t="n">
        <f aca="false">'02.24 по датам'!CG20</f>
        <v>0</v>
      </c>
      <c r="CH20" s="2065" t="n">
        <f aca="false">'02.24 по датам'!CH20</f>
        <v>0</v>
      </c>
      <c r="CI20" s="2066" t="n">
        <f aca="false">'02.24 по датам'!CI20</f>
        <v>0</v>
      </c>
      <c r="CJ20" s="2238"/>
      <c r="CK20" s="2239"/>
      <c r="CL20" s="2240"/>
      <c r="CM20" s="2062"/>
      <c r="CN20" s="2063"/>
      <c r="CO20" s="2063"/>
      <c r="CP20" s="2063"/>
      <c r="CQ20" s="2065" t="n">
        <f aca="false">'02.24 по датам'!CQ20</f>
        <v>0</v>
      </c>
      <c r="CR20" s="2065" t="n">
        <f aca="false">'02.24 по датам'!CR20</f>
        <v>0</v>
      </c>
      <c r="CS20" s="2065" t="n">
        <f aca="false">'02.24 по датам'!CS20</f>
        <v>0</v>
      </c>
      <c r="CT20" s="2065" t="n">
        <f aca="false">'02.24 по датам'!CT20</f>
        <v>0</v>
      </c>
      <c r="CU20" s="2065" t="n">
        <f aca="false">'02.24 по датам'!CU20</f>
        <v>0</v>
      </c>
      <c r="CV20" s="2065" t="n">
        <f aca="false">'02.24 по датам'!CV20</f>
        <v>0</v>
      </c>
      <c r="CW20" s="2065" t="n">
        <f aca="false">'02.24 по датам'!CW20</f>
        <v>0</v>
      </c>
      <c r="CX20" s="2065" t="n">
        <f aca="false">'02.24 по датам'!CX20</f>
        <v>0</v>
      </c>
      <c r="CY20" s="2065" t="n">
        <f aca="false">'02.24 по датам'!CY20</f>
        <v>0</v>
      </c>
      <c r="CZ20" s="2065" t="n">
        <f aca="false">'02.24 по датам'!CZ20</f>
        <v>0</v>
      </c>
      <c r="DA20" s="2065" t="n">
        <f aca="false">'02.24 по датам'!DA20</f>
        <v>0</v>
      </c>
      <c r="DB20" s="2065" t="n">
        <f aca="false">'02.24 по датам'!DB20</f>
        <v>0</v>
      </c>
      <c r="DC20" s="2066" t="n">
        <f aca="false">'02.24 по датам'!DC20</f>
        <v>0</v>
      </c>
      <c r="DD20" s="2238"/>
      <c r="DE20" s="2239"/>
      <c r="DF20" s="2240"/>
      <c r="DG20" s="2069"/>
      <c r="DH20" s="2070"/>
      <c r="DI20" s="2071" t="n">
        <f aca="false">'02.24 по датам'!DI20</f>
        <v>0</v>
      </c>
      <c r="DJ20" s="2065" t="n">
        <f aca="false">'02.24 по датам'!DJ20</f>
        <v>0</v>
      </c>
      <c r="DK20" s="2065" t="n">
        <f aca="false">'02.24 по датам'!DK20</f>
        <v>0</v>
      </c>
      <c r="DL20" s="2065" t="n">
        <f aca="false">'02.24 по датам'!DL20</f>
        <v>0</v>
      </c>
      <c r="DM20" s="2065" t="n">
        <f aca="false">'02.24 по датам'!DM20</f>
        <v>0</v>
      </c>
      <c r="DN20" s="2065" t="n">
        <f aca="false">'02.24 по датам'!DN20</f>
        <v>0</v>
      </c>
      <c r="DO20" s="2065" t="n">
        <f aca="false">'02.24 по датам'!DO20</f>
        <v>0</v>
      </c>
      <c r="DP20" s="2065" t="n">
        <f aca="false">'02.24 по датам'!DP20</f>
        <v>0</v>
      </c>
      <c r="DQ20" s="2065" t="n">
        <f aca="false">'02.24 по датам'!DQ20</f>
        <v>0</v>
      </c>
      <c r="DR20" s="2065" t="n">
        <f aca="false">'02.24 по датам'!DR20</f>
        <v>0</v>
      </c>
      <c r="DS20" s="2065" t="n">
        <f aca="false">'02.24 по датам'!DS20</f>
        <v>0</v>
      </c>
      <c r="DT20" s="2065" t="n">
        <f aca="false">'02.24 по датам'!DT20</f>
        <v>0</v>
      </c>
      <c r="DU20" s="2066" t="n">
        <f aca="false">'02.24 по датам'!DU20</f>
        <v>0</v>
      </c>
      <c r="DV20" s="2238"/>
      <c r="DW20" s="2239"/>
      <c r="DX20" s="2240"/>
      <c r="DY20" s="2069"/>
      <c r="DZ20" s="2070"/>
      <c r="EA20" s="2065" t="n">
        <f aca="false">'02.24 по датам'!EA20</f>
        <v>0</v>
      </c>
      <c r="EB20" s="2065" t="n">
        <f aca="false">'02.24 по датам'!EB20</f>
        <v>0</v>
      </c>
      <c r="EC20" s="2065" t="n">
        <f aca="false">'02.24 по датам'!EC20</f>
        <v>0</v>
      </c>
      <c r="ED20" s="2065" t="n">
        <f aca="false">'02.24 по датам'!ED20</f>
        <v>0</v>
      </c>
      <c r="EE20" s="2065" t="n">
        <f aca="false">'02.24 по датам'!EE20</f>
        <v>0</v>
      </c>
      <c r="EF20" s="2065" t="n">
        <f aca="false">'02.24 по датам'!EF20</f>
        <v>0</v>
      </c>
      <c r="EG20" s="2065" t="n">
        <f aca="false">'02.24 по датам'!EG20</f>
        <v>0</v>
      </c>
      <c r="EH20" s="2065" t="n">
        <f aca="false">'02.24 по датам'!EH20</f>
        <v>0</v>
      </c>
      <c r="EI20" s="2065" t="n">
        <f aca="false">'02.24 по датам'!EI20</f>
        <v>0</v>
      </c>
      <c r="EJ20" s="2065" t="n">
        <f aca="false">'02.24 по датам'!EJ20</f>
        <v>0</v>
      </c>
      <c r="EK20" s="2065" t="n">
        <f aca="false">'02.24 по датам'!EK20</f>
        <v>0</v>
      </c>
      <c r="EL20" s="2065" t="n">
        <f aca="false">'02.24 по датам'!EL20</f>
        <v>0</v>
      </c>
      <c r="EM20" s="2065" t="n">
        <f aca="false">'02.24 по датам'!EM20</f>
        <v>0</v>
      </c>
      <c r="EN20" s="2065" t="n">
        <f aca="false">'02.24 по датам'!EN20</f>
        <v>0</v>
      </c>
      <c r="EO20" s="2065" t="n">
        <f aca="false">'02.24 по датам'!EO20</f>
        <v>0</v>
      </c>
      <c r="EP20" s="2065" t="n">
        <f aca="false">'02.24 по датам'!EP20</f>
        <v>0</v>
      </c>
      <c r="EQ20" s="2065" t="n">
        <f aca="false">'02.24 по датам'!EQ20</f>
        <v>0</v>
      </c>
      <c r="ER20" s="2065" t="n">
        <f aca="false">'02.24 по датам'!ER20</f>
        <v>0</v>
      </c>
      <c r="ES20" s="2065" t="n">
        <f aca="false">'02.24 по датам'!ES20</f>
        <v>0</v>
      </c>
      <c r="ET20" s="2065" t="n">
        <f aca="false">'02.24 по датам'!ET20</f>
        <v>0</v>
      </c>
      <c r="EU20" s="2065" t="n">
        <f aca="false">'02.24 по датам'!EU20</f>
        <v>0</v>
      </c>
      <c r="EV20" s="2065" t="n">
        <f aca="false">'02.24 по датам'!EV20</f>
        <v>0</v>
      </c>
      <c r="EW20" s="2065" t="n">
        <f aca="false">'02.24 по датам'!EW20</f>
        <v>0</v>
      </c>
      <c r="EX20" s="2065" t="n">
        <f aca="false">'02.24 по датам'!EX20</f>
        <v>0</v>
      </c>
      <c r="EY20" s="2066" t="n">
        <f aca="false">'02.24 по датам'!EY20</f>
        <v>0</v>
      </c>
      <c r="EZ20" s="2238"/>
      <c r="FA20" s="2239"/>
      <c r="FB20" s="2240"/>
      <c r="FC20" s="2069"/>
      <c r="FD20" s="2070"/>
      <c r="FE20" s="2065" t="n">
        <f aca="false">'02.24 по датам'!FE20</f>
        <v>0</v>
      </c>
      <c r="FF20" s="2065" t="n">
        <f aca="false">'02.24 по датам'!FF20</f>
        <v>0</v>
      </c>
      <c r="FG20" s="2065" t="n">
        <f aca="false">'02.24 по датам'!FG20</f>
        <v>0</v>
      </c>
      <c r="FH20" s="2065" t="n">
        <f aca="false">'02.24 по датам'!FH20</f>
        <v>0</v>
      </c>
      <c r="FI20" s="2065" t="n">
        <f aca="false">'02.24 по датам'!FI20</f>
        <v>0</v>
      </c>
      <c r="FJ20" s="2065" t="n">
        <f aca="false">'02.24 по датам'!FJ20</f>
        <v>0</v>
      </c>
      <c r="FK20" s="2065" t="n">
        <f aca="false">'02.24 по датам'!FK20</f>
        <v>0</v>
      </c>
      <c r="FL20" s="2065" t="n">
        <f aca="false">'02.24 по датам'!FL20</f>
        <v>0</v>
      </c>
      <c r="FM20" s="2065" t="n">
        <f aca="false">'02.24 по датам'!FM20</f>
        <v>0</v>
      </c>
      <c r="FN20" s="2066" t="n">
        <f aca="false">'02.24 по датам'!FN20</f>
        <v>0</v>
      </c>
      <c r="FO20" s="2238"/>
      <c r="FP20" s="2239"/>
      <c r="FQ20" s="2240"/>
      <c r="FR20" s="2069"/>
      <c r="FS20" s="2070"/>
      <c r="FT20" s="2271"/>
      <c r="FU20" s="2072"/>
      <c r="FV20" s="2072"/>
      <c r="FW20" s="2072"/>
      <c r="FX20" s="2072"/>
      <c r="FY20" s="2072"/>
      <c r="FZ20" s="2072"/>
      <c r="GA20" s="2072"/>
      <c r="GB20" s="2072"/>
      <c r="GC20" s="2072"/>
      <c r="GD20" s="2072"/>
      <c r="GE20" s="2072"/>
      <c r="GF20" s="2072"/>
      <c r="GG20" s="2072"/>
      <c r="GH20" s="2072"/>
      <c r="GI20" s="2072"/>
      <c r="GJ20" s="2072"/>
      <c r="GK20" s="2072"/>
      <c r="GL20" s="2072"/>
      <c r="GM20" s="2072"/>
      <c r="GN20" s="2072"/>
      <c r="GO20" s="2072"/>
      <c r="GP20" s="2072"/>
      <c r="GQ20" s="2072"/>
      <c r="GR20" s="2072"/>
      <c r="GS20" s="2073"/>
      <c r="GT20" s="2242"/>
      <c r="GU20" s="2243"/>
      <c r="GV20" s="2240"/>
      <c r="GW20" s="2076"/>
      <c r="GX20" s="2063"/>
      <c r="GY20" s="2062"/>
      <c r="GZ20" s="2077" t="n">
        <f aca="false">'02.24 по датам'!GZ20</f>
        <v>0</v>
      </c>
      <c r="HA20" s="2078" t="n">
        <f aca="false">'02.24 по датам'!HA20</f>
        <v>0</v>
      </c>
      <c r="HB20" s="2272"/>
      <c r="HC20" s="2080"/>
      <c r="HD20" s="2247" t="n">
        <f aca="false">'02.24 по датам'!HD20</f>
        <v>0</v>
      </c>
      <c r="HE20" s="2272"/>
      <c r="HF20" s="2082"/>
      <c r="HG20" s="2083"/>
      <c r="HH20" s="2068"/>
      <c r="HI20" s="2273"/>
      <c r="HJ20" s="2274"/>
      <c r="HK20" s="2274"/>
      <c r="HL20" s="2274"/>
      <c r="HM20" s="2274"/>
      <c r="HN20" s="2274"/>
      <c r="HO20" s="2274"/>
      <c r="HP20" s="2274"/>
      <c r="HQ20" s="2274"/>
      <c r="HR20" s="2274"/>
      <c r="HS20" s="2274"/>
      <c r="HT20" s="2274"/>
      <c r="HU20" s="2274"/>
      <c r="HV20" s="2274"/>
      <c r="HW20" s="2274"/>
      <c r="HX20" s="2274"/>
      <c r="HY20" s="2274"/>
      <c r="HZ20" s="2275"/>
      <c r="IA20" s="2238"/>
      <c r="IB20" s="2239"/>
      <c r="IC20" s="2240"/>
      <c r="ID20" s="2062"/>
      <c r="IE20" s="2076"/>
      <c r="IF20" s="2085" t="n">
        <f aca="false">'02.24 по датам'!IF20</f>
        <v>0</v>
      </c>
      <c r="IG20" s="2085" t="n">
        <f aca="false">'02.24 по датам'!IG20</f>
        <v>0</v>
      </c>
      <c r="IH20" s="2086" t="n">
        <f aca="false">'02.24 по датам'!IH20</f>
        <v>0</v>
      </c>
      <c r="II20" s="2249"/>
      <c r="IJ20" s="2250"/>
      <c r="IK20" s="2089"/>
      <c r="IL20" s="2090"/>
      <c r="IM20" s="2083" t="n">
        <f aca="false">'02.24 по датам'!IM20</f>
        <v>0</v>
      </c>
      <c r="IN20" s="2092" t="n">
        <f aca="false">'02.24 по датам'!IN20</f>
        <v>0</v>
      </c>
      <c r="IO20" s="2093" t="n">
        <f aca="false">'02.24 по датам'!IO20</f>
        <v>0</v>
      </c>
      <c r="IP20" s="2093" t="n">
        <f aca="false">'02.24 по датам'!IP20</f>
        <v>0</v>
      </c>
      <c r="IQ20" s="2093" t="n">
        <f aca="false">'02.24 по датам'!IQ20</f>
        <v>0</v>
      </c>
      <c r="IR20" s="2093" t="n">
        <f aca="false">'02.24 по датам'!IR20</f>
        <v>0</v>
      </c>
      <c r="IS20" s="2093" t="n">
        <f aca="false">'02.24 по датам'!IS20</f>
        <v>0</v>
      </c>
      <c r="IT20" s="2093" t="n">
        <f aca="false">'02.24 по датам'!IT20</f>
        <v>0</v>
      </c>
      <c r="IU20" s="2093" t="n">
        <f aca="false">'02.24 по датам'!IU20</f>
        <v>0</v>
      </c>
      <c r="IV20" s="2094" t="n">
        <f aca="false">'02.24 по датам'!IV20</f>
        <v>0</v>
      </c>
      <c r="IW20" s="2251"/>
      <c r="IX20" s="2252"/>
      <c r="IY20" s="2253"/>
      <c r="IZ20" s="2062"/>
      <c r="JA20" s="2063"/>
      <c r="JB20" s="2098" t="n">
        <f aca="false">'02.24 по датам'!JB20</f>
        <v>0</v>
      </c>
      <c r="JC20" s="2245"/>
      <c r="JD20" s="2100" t="n">
        <f aca="false">'02.24 по датам'!JD20</f>
        <v>0</v>
      </c>
      <c r="JE20" s="2101"/>
      <c r="JF20" s="2102"/>
      <c r="JG20" s="2254" t="n">
        <f aca="false">'02.24 по датам'!JG20</f>
        <v>0</v>
      </c>
      <c r="JH20" s="2254" t="n">
        <f aca="false">'02.24 по датам'!JH20</f>
        <v>0</v>
      </c>
      <c r="JI20" s="2103" t="n">
        <f aca="false">'02.24 по датам'!JI20</f>
        <v>0</v>
      </c>
      <c r="JJ20" s="2104" t="n">
        <f aca="false">'02.24 по датам'!JJ20</f>
        <v>0</v>
      </c>
      <c r="JK20" s="2276"/>
      <c r="JL20" s="2106"/>
      <c r="JM20" s="2107" t="n">
        <f aca="false">JM$4:JM$4+SUMIF($C$5:JL$5,"Нараст. баланс",$C22:JL22)+SUMIF($C$7:JH$7,"Итого (с ВНР)",$C22:JH22)-SUMIF($C$5:JL$5,"Геол. снижение,  т/сут",$C22:JL22)-SUMIF(JJ$7:JL$7,"Итого",JJ22:JL22)-SUMIF($C$7:JL$7,"Итого (с ВСП)",$C22:JL22)</f>
        <v>23166.886</v>
      </c>
      <c r="JN20" s="2108"/>
      <c r="JO20" s="2256" t="e">
        <f aca="false">'02.24 НГДП по датам'!CA20:CA22</f>
        <v>#VALUE!</v>
      </c>
      <c r="JP20" s="2110"/>
      <c r="JQ20" s="2111"/>
      <c r="JR20" s="2257"/>
    </row>
    <row r="21" customFormat="false" ht="11.25" hidden="false" customHeight="true" outlineLevel="0" collapsed="false">
      <c r="A21" s="2056"/>
      <c r="B21" s="2113" t="s">
        <v>663</v>
      </c>
      <c r="C21" s="2123" t="n">
        <f aca="false">'02.24 по датам'!C21</f>
        <v>0</v>
      </c>
      <c r="D21" s="2123" t="n">
        <f aca="false">'02.24 по датам'!D21</f>
        <v>0</v>
      </c>
      <c r="E21" s="2123" t="n">
        <f aca="false">'02.24 по датам'!E21</f>
        <v>0</v>
      </c>
      <c r="F21" s="2123" t="n">
        <f aca="false">'02.24 по датам'!F21</f>
        <v>0</v>
      </c>
      <c r="G21" s="2121" t="n">
        <f aca="false">'02.24 по датам'!G21</f>
        <v>0</v>
      </c>
      <c r="H21" s="2121" t="n">
        <f aca="false">'02.24 по датам'!H21</f>
        <v>0</v>
      </c>
      <c r="I21" s="2121" t="n">
        <f aca="false">'02.24 по датам'!I21</f>
        <v>0</v>
      </c>
      <c r="J21" s="2121" t="n">
        <f aca="false">'02.24 по датам'!J21</f>
        <v>0</v>
      </c>
      <c r="K21" s="2121" t="n">
        <f aca="false">'02.24 по датам'!K21</f>
        <v>0</v>
      </c>
      <c r="L21" s="2121" t="n">
        <f aca="false">'02.24 по датам'!L21</f>
        <v>0</v>
      </c>
      <c r="M21" s="2121" t="n">
        <f aca="false">'02.24 по датам'!M21</f>
        <v>0</v>
      </c>
      <c r="N21" s="2121" t="n">
        <f aca="false">'02.24 по датам'!N21</f>
        <v>0</v>
      </c>
      <c r="O21" s="2121" t="n">
        <f aca="false">'02.24 по датам'!O21</f>
        <v>0</v>
      </c>
      <c r="P21" s="2121" t="n">
        <f aca="false">'02.24 по датам'!P21</f>
        <v>0</v>
      </c>
      <c r="Q21" s="2121" t="n">
        <f aca="false">'02.24 по датам'!Q21</f>
        <v>0</v>
      </c>
      <c r="R21" s="2121" t="n">
        <f aca="false">'02.24 по датам'!R21</f>
        <v>0</v>
      </c>
      <c r="S21" s="2121" t="n">
        <f aca="false">'02.24 по датам'!S21</f>
        <v>0</v>
      </c>
      <c r="T21" s="2121" t="n">
        <f aca="false">'02.24 по датам'!T21</f>
        <v>0</v>
      </c>
      <c r="U21" s="2121" t="n">
        <f aca="false">'02.24 по датам'!U21</f>
        <v>0</v>
      </c>
      <c r="V21" s="2121" t="n">
        <f aca="false">'02.24 по датам'!V21</f>
        <v>0</v>
      </c>
      <c r="W21" s="2122" t="n">
        <f aca="false">'02.24 по датам'!W21</f>
        <v>0</v>
      </c>
      <c r="X21" s="2115"/>
      <c r="Y21" s="2116"/>
      <c r="Z21" s="2117"/>
      <c r="AA21" s="2118" t="n">
        <f aca="false">COUNTIF(C21:Z21,"&gt;"&amp;0)</f>
        <v>0</v>
      </c>
      <c r="AB21" s="2119"/>
      <c r="AC21" s="2120" t="n">
        <f aca="false">'02.24 по датам'!AC21</f>
        <v>0</v>
      </c>
      <c r="AD21" s="2120" t="n">
        <f aca="false">'02.24 по датам'!AD21</f>
        <v>0</v>
      </c>
      <c r="AE21" s="2121" t="n">
        <f aca="false">'02.24 по датам'!AE21</f>
        <v>0</v>
      </c>
      <c r="AF21" s="2121" t="n">
        <f aca="false">'02.24 по датам'!AF21</f>
        <v>0</v>
      </c>
      <c r="AG21" s="2121" t="n">
        <f aca="false">'02.24 по датам'!AG21</f>
        <v>0</v>
      </c>
      <c r="AH21" s="2121" t="n">
        <f aca="false">'02.24 по датам'!AH21</f>
        <v>0</v>
      </c>
      <c r="AI21" s="2121" t="n">
        <f aca="false">'02.24 по датам'!AI21</f>
        <v>0</v>
      </c>
      <c r="AJ21" s="2121" t="n">
        <f aca="false">'02.24 по датам'!AJ21</f>
        <v>0</v>
      </c>
      <c r="AK21" s="2121" t="n">
        <f aca="false">'02.24 по датам'!AK21</f>
        <v>0</v>
      </c>
      <c r="AL21" s="2121" t="n">
        <f aca="false">'02.24 по датам'!AL21</f>
        <v>0</v>
      </c>
      <c r="AM21" s="2121" t="n">
        <f aca="false">'02.24 по датам'!AM21</f>
        <v>0</v>
      </c>
      <c r="AN21" s="2121" t="n">
        <f aca="false">'02.24 по датам'!AN21</f>
        <v>0</v>
      </c>
      <c r="AO21" s="2122" t="n">
        <f aca="false">'02.24 по датам'!AO21</f>
        <v>0</v>
      </c>
      <c r="AP21" s="2115"/>
      <c r="AQ21" s="2116"/>
      <c r="AR21" s="2117"/>
      <c r="AS21" s="2118" t="n">
        <f aca="false">COUNTIF(AC22:AR22,"&gt;"&amp;0)</f>
        <v>0</v>
      </c>
      <c r="AT21" s="2119"/>
      <c r="AU21" s="2120" t="n">
        <f aca="false">'02.24 по датам'!AU21</f>
        <v>0</v>
      </c>
      <c r="AV21" s="2258" t="n">
        <f aca="false">'02.24 по датам'!AV21</f>
        <v>0</v>
      </c>
      <c r="AW21" s="2123" t="str">
        <f aca="false">'02.24 по датам'!AW21</f>
        <v>575Г</v>
      </c>
      <c r="AX21" s="2121" t="n">
        <f aca="false">'02.24 по датам'!AX21</f>
        <v>0</v>
      </c>
      <c r="AY21" s="2121" t="str">
        <f aca="false">'02.24 по датам'!AY21</f>
        <v>707</v>
      </c>
      <c r="AZ21" s="2121" t="n">
        <f aca="false">'02.24 по датам'!AZ21</f>
        <v>0</v>
      </c>
      <c r="BA21" s="2121" t="n">
        <f aca="false">'02.24 по датам'!BA21</f>
        <v>0</v>
      </c>
      <c r="BB21" s="2121" t="n">
        <f aca="false">'02.24 по датам'!BB21</f>
        <v>0</v>
      </c>
      <c r="BC21" s="2121" t="n">
        <f aca="false">'02.24 по датам'!BC21</f>
        <v>0</v>
      </c>
      <c r="BD21" s="2121" t="n">
        <f aca="false">'02.24 по датам'!BD21</f>
        <v>0</v>
      </c>
      <c r="BE21" s="2121" t="n">
        <f aca="false">'02.24 по датам'!BE21</f>
        <v>0</v>
      </c>
      <c r="BF21" s="2121" t="n">
        <f aca="false">'02.24 по датам'!BF21</f>
        <v>0</v>
      </c>
      <c r="BG21" s="2121" t="n">
        <f aca="false">'02.24 по датам'!BG21</f>
        <v>0</v>
      </c>
      <c r="BH21" s="2121" t="n">
        <f aca="false">'02.24 по датам'!BH21</f>
        <v>0</v>
      </c>
      <c r="BI21" s="2121" t="n">
        <f aca="false">'02.24 по датам'!BI21</f>
        <v>0</v>
      </c>
      <c r="BJ21" s="2121" t="n">
        <f aca="false">'02.24 по датам'!BJ21</f>
        <v>0</v>
      </c>
      <c r="BK21" s="2121" t="n">
        <f aca="false">'02.24 по датам'!BK21</f>
        <v>0</v>
      </c>
      <c r="BL21" s="2121" t="n">
        <f aca="false">'02.24 по датам'!BL21</f>
        <v>0</v>
      </c>
      <c r="BM21" s="2121" t="n">
        <f aca="false">'02.24 по датам'!BM21</f>
        <v>0</v>
      </c>
      <c r="BN21" s="2121" t="n">
        <f aca="false">'02.24 по датам'!BN21</f>
        <v>0</v>
      </c>
      <c r="BO21" s="2121" t="n">
        <f aca="false">'02.24 по датам'!BO21</f>
        <v>0</v>
      </c>
      <c r="BP21" s="2121" t="n">
        <f aca="false">'02.24 по датам'!BP21</f>
        <v>0</v>
      </c>
      <c r="BQ21" s="2122" t="n">
        <f aca="false">'02.24 по датам'!BQ21</f>
        <v>0</v>
      </c>
      <c r="BR21" s="2115"/>
      <c r="BS21" s="2116"/>
      <c r="BT21" s="2117"/>
      <c r="BU21" s="2118" t="n">
        <f aca="false">COUNTIF(AU22:BT22,"&gt;"&amp;0)</f>
        <v>2</v>
      </c>
      <c r="BV21" s="2119"/>
      <c r="BW21" s="2124" t="n">
        <f aca="false">'02.24 по датам'!BW21</f>
        <v>0</v>
      </c>
      <c r="BX21" s="2121" t="n">
        <f aca="false">'02.24 по датам'!BX21</f>
        <v>0</v>
      </c>
      <c r="BY21" s="2121" t="n">
        <f aca="false">'02.24 по датам'!BY21</f>
        <v>0</v>
      </c>
      <c r="BZ21" s="2121" t="n">
        <f aca="false">'02.24 по датам'!BZ21</f>
        <v>0</v>
      </c>
      <c r="CA21" s="2121" t="n">
        <f aca="false">'02.24 по датам'!CA21</f>
        <v>0</v>
      </c>
      <c r="CB21" s="2121" t="n">
        <f aca="false">'02.24 по датам'!CB21</f>
        <v>0</v>
      </c>
      <c r="CC21" s="2121" t="n">
        <f aca="false">'02.24 по датам'!CC21</f>
        <v>0</v>
      </c>
      <c r="CD21" s="2121" t="n">
        <f aca="false">'02.24 по датам'!CD21</f>
        <v>0</v>
      </c>
      <c r="CE21" s="2121" t="n">
        <f aca="false">'02.24 по датам'!CE21</f>
        <v>0</v>
      </c>
      <c r="CF21" s="2121" t="n">
        <f aca="false">'02.24 по датам'!CF21</f>
        <v>0</v>
      </c>
      <c r="CG21" s="2121" t="n">
        <f aca="false">'02.24 по датам'!CG21</f>
        <v>0</v>
      </c>
      <c r="CH21" s="2121" t="n">
        <f aca="false">'02.24 по датам'!CH21</f>
        <v>0</v>
      </c>
      <c r="CI21" s="2122" t="n">
        <f aca="false">'02.24 по датам'!CI21</f>
        <v>0</v>
      </c>
      <c r="CJ21" s="2115"/>
      <c r="CK21" s="2116"/>
      <c r="CL21" s="2117"/>
      <c r="CM21" s="2118" t="n">
        <f aca="false">COUNTIF(BW22:CL22,"&gt;"&amp;0)</f>
        <v>0</v>
      </c>
      <c r="CN21" s="2119"/>
      <c r="CO21" s="2119" t="n">
        <f aca="false">AA21+AS21+BU21+CM21</f>
        <v>2</v>
      </c>
      <c r="CP21" s="2119"/>
      <c r="CQ21" s="2121" t="n">
        <f aca="false">'02.24 по датам'!CQ21</f>
        <v>0</v>
      </c>
      <c r="CR21" s="2121" t="n">
        <f aca="false">'02.24 по датам'!CR21</f>
        <v>0</v>
      </c>
      <c r="CS21" s="2121" t="n">
        <f aca="false">'02.24 по датам'!CS21</f>
        <v>0</v>
      </c>
      <c r="CT21" s="2121" t="n">
        <f aca="false">'02.24 по датам'!CT21</f>
        <v>0</v>
      </c>
      <c r="CU21" s="2121" t="n">
        <f aca="false">'02.24 по датам'!CU21</f>
        <v>0</v>
      </c>
      <c r="CV21" s="2121" t="n">
        <f aca="false">'02.24 по датам'!CV21</f>
        <v>0</v>
      </c>
      <c r="CW21" s="2121" t="n">
        <f aca="false">'02.24 по датам'!CW21</f>
        <v>0</v>
      </c>
      <c r="CX21" s="2121" t="n">
        <f aca="false">'02.24 по датам'!CX21</f>
        <v>0</v>
      </c>
      <c r="CY21" s="2121" t="n">
        <f aca="false">'02.24 по датам'!CY21</f>
        <v>0</v>
      </c>
      <c r="CZ21" s="2121" t="n">
        <f aca="false">'02.24 по датам'!CZ21</f>
        <v>0</v>
      </c>
      <c r="DA21" s="2121" t="n">
        <f aca="false">'02.24 по датам'!DA21</f>
        <v>0</v>
      </c>
      <c r="DB21" s="2121" t="n">
        <f aca="false">'02.24 по датам'!DB21</f>
        <v>0</v>
      </c>
      <c r="DC21" s="2122" t="n">
        <f aca="false">'02.24 по датам'!DC21</f>
        <v>0</v>
      </c>
      <c r="DD21" s="2115"/>
      <c r="DE21" s="2116"/>
      <c r="DF21" s="2117"/>
      <c r="DG21" s="2125" t="n">
        <f aca="false">SUBTOTAL(9,CQ23:DF23)</f>
        <v>0</v>
      </c>
      <c r="DH21" s="2126"/>
      <c r="DI21" s="2127" t="n">
        <f aca="false">'02.24 по датам'!DI21</f>
        <v>0</v>
      </c>
      <c r="DJ21" s="2121" t="n">
        <f aca="false">'02.24 по датам'!DJ21</f>
        <v>0</v>
      </c>
      <c r="DK21" s="2121" t="n">
        <f aca="false">'02.24 по датам'!DK21</f>
        <v>0</v>
      </c>
      <c r="DL21" s="2121" t="n">
        <f aca="false">'02.24 по датам'!DL21</f>
        <v>0</v>
      </c>
      <c r="DM21" s="2121" t="n">
        <f aca="false">'02.24 по датам'!DM21</f>
        <v>0</v>
      </c>
      <c r="DN21" s="2121" t="n">
        <f aca="false">'02.24 по датам'!DN21</f>
        <v>0</v>
      </c>
      <c r="DO21" s="2121" t="n">
        <f aca="false">'02.24 по датам'!DO21</f>
        <v>0</v>
      </c>
      <c r="DP21" s="2121" t="n">
        <f aca="false">'02.24 по датам'!DP21</f>
        <v>0</v>
      </c>
      <c r="DQ21" s="2121" t="n">
        <f aca="false">'02.24 по датам'!DQ21</f>
        <v>0</v>
      </c>
      <c r="DR21" s="2121" t="n">
        <f aca="false">'02.24 по датам'!DR21</f>
        <v>0</v>
      </c>
      <c r="DS21" s="2121" t="n">
        <f aca="false">'02.24 по датам'!DS21</f>
        <v>0</v>
      </c>
      <c r="DT21" s="2121" t="n">
        <f aca="false">'02.24 по датам'!DT21</f>
        <v>0</v>
      </c>
      <c r="DU21" s="2122" t="n">
        <f aca="false">'02.24 по датам'!DU21</f>
        <v>0</v>
      </c>
      <c r="DV21" s="2115"/>
      <c r="DW21" s="2116"/>
      <c r="DX21" s="2117"/>
      <c r="DY21" s="2125" t="n">
        <f aca="false">COUNTIF(DI22:DX22,"&gt;"&amp;0)</f>
        <v>0</v>
      </c>
      <c r="DZ21" s="2126"/>
      <c r="EA21" s="2121" t="n">
        <f aca="false">'02.24 по датам'!EA21</f>
        <v>0</v>
      </c>
      <c r="EB21" s="2121" t="n">
        <f aca="false">'02.24 по датам'!EB21</f>
        <v>0</v>
      </c>
      <c r="EC21" s="2121" t="n">
        <f aca="false">'02.24 по датам'!EC21</f>
        <v>0</v>
      </c>
      <c r="ED21" s="2121" t="n">
        <f aca="false">'02.24 по датам'!ED21</f>
        <v>0</v>
      </c>
      <c r="EE21" s="2121" t="n">
        <f aca="false">'02.24 по датам'!EE21</f>
        <v>0</v>
      </c>
      <c r="EF21" s="2121" t="n">
        <f aca="false">'02.24 по датам'!EF21</f>
        <v>0</v>
      </c>
      <c r="EG21" s="2121" t="n">
        <f aca="false">'02.24 по датам'!EG21</f>
        <v>0</v>
      </c>
      <c r="EH21" s="2121" t="n">
        <f aca="false">'02.24 по датам'!EH21</f>
        <v>0</v>
      </c>
      <c r="EI21" s="2121" t="n">
        <f aca="false">'02.24 по датам'!EI21</f>
        <v>0</v>
      </c>
      <c r="EJ21" s="2121" t="n">
        <f aca="false">'02.24 по датам'!EJ21</f>
        <v>0</v>
      </c>
      <c r="EK21" s="2121" t="n">
        <f aca="false">'02.24 по датам'!EK21</f>
        <v>0</v>
      </c>
      <c r="EL21" s="2121" t="n">
        <f aca="false">'02.24 по датам'!EL21</f>
        <v>0</v>
      </c>
      <c r="EM21" s="2121" t="n">
        <f aca="false">'02.24 по датам'!EM21</f>
        <v>0</v>
      </c>
      <c r="EN21" s="2121" t="n">
        <f aca="false">'02.24 по датам'!EN21</f>
        <v>0</v>
      </c>
      <c r="EO21" s="2121" t="n">
        <f aca="false">'02.24 по датам'!EO21</f>
        <v>0</v>
      </c>
      <c r="EP21" s="2121" t="n">
        <f aca="false">'02.24 по датам'!EP21</f>
        <v>0</v>
      </c>
      <c r="EQ21" s="2121" t="n">
        <f aca="false">'02.24 по датам'!EQ21</f>
        <v>0</v>
      </c>
      <c r="ER21" s="2121" t="n">
        <f aca="false">'02.24 по датам'!ER21</f>
        <v>0</v>
      </c>
      <c r="ES21" s="2121" t="n">
        <f aca="false">'02.24 по датам'!ES21</f>
        <v>0</v>
      </c>
      <c r="ET21" s="2121" t="n">
        <f aca="false">'02.24 по датам'!ET21</f>
        <v>0</v>
      </c>
      <c r="EU21" s="2121" t="n">
        <f aca="false">'02.24 по датам'!EU21</f>
        <v>0</v>
      </c>
      <c r="EV21" s="2121" t="n">
        <f aca="false">'02.24 по датам'!EV21</f>
        <v>0</v>
      </c>
      <c r="EW21" s="2121" t="n">
        <f aca="false">'02.24 по датам'!EW21</f>
        <v>0</v>
      </c>
      <c r="EX21" s="2121" t="n">
        <f aca="false">'02.24 по датам'!EX21</f>
        <v>0</v>
      </c>
      <c r="EY21" s="2122" t="n">
        <f aca="false">'02.24 по датам'!EY21</f>
        <v>0</v>
      </c>
      <c r="EZ21" s="2115"/>
      <c r="FA21" s="2116"/>
      <c r="FB21" s="2117"/>
      <c r="FC21" s="2125" t="n">
        <f aca="false">COUNTIF(EA22:FB22,"&gt;"&amp;0)</f>
        <v>0</v>
      </c>
      <c r="FD21" s="2126"/>
      <c r="FE21" s="2121" t="n">
        <f aca="false">'02.24 по датам'!FE21</f>
        <v>0</v>
      </c>
      <c r="FF21" s="2121" t="n">
        <f aca="false">'02.24 по датам'!FF21</f>
        <v>0</v>
      </c>
      <c r="FG21" s="2121" t="n">
        <f aca="false">'02.24 по датам'!FG21</f>
        <v>0</v>
      </c>
      <c r="FH21" s="2121" t="n">
        <f aca="false">'02.24 по датам'!FH21</f>
        <v>0</v>
      </c>
      <c r="FI21" s="2121" t="n">
        <f aca="false">'02.24 по датам'!FI21</f>
        <v>0</v>
      </c>
      <c r="FJ21" s="2121" t="n">
        <f aca="false">'02.24 по датам'!FJ21</f>
        <v>0</v>
      </c>
      <c r="FK21" s="2121" t="n">
        <f aca="false">'02.24 по датам'!FK21</f>
        <v>0</v>
      </c>
      <c r="FL21" s="2121" t="n">
        <f aca="false">'02.24 по датам'!FL21</f>
        <v>0</v>
      </c>
      <c r="FM21" s="2121" t="n">
        <f aca="false">'02.24 по датам'!FM21</f>
        <v>0</v>
      </c>
      <c r="FN21" s="2122" t="n">
        <f aca="false">'02.24 по датам'!FN21</f>
        <v>0</v>
      </c>
      <c r="FO21" s="2115"/>
      <c r="FP21" s="2116"/>
      <c r="FQ21" s="2117"/>
      <c r="FR21" s="2125" t="n">
        <f aca="false">COUNTIF(FE22:FQ22,"&gt;"&amp;0)</f>
        <v>0</v>
      </c>
      <c r="FS21" s="2126"/>
      <c r="FT21" s="2277"/>
      <c r="FU21" s="2128"/>
      <c r="FV21" s="2128"/>
      <c r="FW21" s="2128"/>
      <c r="FX21" s="2128"/>
      <c r="FY21" s="2128"/>
      <c r="FZ21" s="2128"/>
      <c r="GA21" s="2128"/>
      <c r="GB21" s="2128"/>
      <c r="GC21" s="2128"/>
      <c r="GD21" s="2128"/>
      <c r="GE21" s="2128"/>
      <c r="GF21" s="2128"/>
      <c r="GG21" s="2128"/>
      <c r="GH21" s="2128"/>
      <c r="GI21" s="2128"/>
      <c r="GJ21" s="2128"/>
      <c r="GK21" s="2128"/>
      <c r="GL21" s="2128"/>
      <c r="GM21" s="2128"/>
      <c r="GN21" s="2128"/>
      <c r="GO21" s="2128"/>
      <c r="GP21" s="2128"/>
      <c r="GQ21" s="2128"/>
      <c r="GR21" s="2128"/>
      <c r="GS21" s="2129"/>
      <c r="GT21" s="2130"/>
      <c r="GU21" s="2131"/>
      <c r="GV21" s="2117"/>
      <c r="GW21" s="2132" t="n">
        <f aca="false">SUBTOTAL(9,FT23:GV23)</f>
        <v>0</v>
      </c>
      <c r="GX21" s="2119" t="n">
        <f aca="false">SUBTOTAL(9,FT23:GV23)</f>
        <v>0</v>
      </c>
      <c r="GY21" s="2133"/>
      <c r="GZ21" s="2134" t="n">
        <f aca="false">'02.24 по датам'!GZ21</f>
        <v>0</v>
      </c>
      <c r="HA21" s="2135" t="n">
        <f aca="false">'02.24 по датам'!HA21</f>
        <v>0</v>
      </c>
      <c r="HB21" s="2136"/>
      <c r="HC21" s="2137"/>
      <c r="HD21" s="2261" t="n">
        <f aca="false">'02.24 по датам'!HD21</f>
        <v>0</v>
      </c>
      <c r="HE21" s="2136"/>
      <c r="HF21" s="2139"/>
      <c r="HG21" s="2140"/>
      <c r="HH21" s="2124"/>
      <c r="HI21" s="2278"/>
      <c r="HJ21" s="2279"/>
      <c r="HK21" s="2279"/>
      <c r="HL21" s="2279"/>
      <c r="HM21" s="2279"/>
      <c r="HN21" s="2279"/>
      <c r="HO21" s="2279"/>
      <c r="HP21" s="2279"/>
      <c r="HQ21" s="2279"/>
      <c r="HR21" s="2279"/>
      <c r="HS21" s="2279"/>
      <c r="HT21" s="2279"/>
      <c r="HU21" s="2279"/>
      <c r="HV21" s="2279"/>
      <c r="HW21" s="2279"/>
      <c r="HX21" s="2279"/>
      <c r="HY21" s="2279"/>
      <c r="HZ21" s="2280"/>
      <c r="IA21" s="2115"/>
      <c r="IB21" s="2116"/>
      <c r="IC21" s="2117"/>
      <c r="ID21" s="2118" t="n">
        <f aca="false">SUBTOTAL(9,HG23:IC23)</f>
        <v>0</v>
      </c>
      <c r="IE21" s="2142"/>
      <c r="IF21" s="2143" t="n">
        <f aca="false">'02.24 по датам'!IF21</f>
        <v>0</v>
      </c>
      <c r="IG21" s="2143" t="n">
        <f aca="false">'02.24 по датам'!IG21</f>
        <v>0</v>
      </c>
      <c r="IH21" s="2144" t="n">
        <f aca="false">'02.24 по датам'!IH21</f>
        <v>0</v>
      </c>
      <c r="II21" s="2145"/>
      <c r="IJ21" s="2146"/>
      <c r="IK21" s="2147" t="n">
        <f aca="false">SUBTOTAL(9,IF23:IJ23)</f>
        <v>0</v>
      </c>
      <c r="IL21" s="2148"/>
      <c r="IM21" s="2140" t="n">
        <f aca="false">'02.24 по датам'!IM21</f>
        <v>0</v>
      </c>
      <c r="IN21" s="2150" t="n">
        <f aca="false">'02.24 по датам'!IN21</f>
        <v>0</v>
      </c>
      <c r="IO21" s="2151" t="n">
        <f aca="false">'02.24 по датам'!IO21</f>
        <v>0</v>
      </c>
      <c r="IP21" s="2151" t="n">
        <f aca="false">'02.24 по датам'!IP21</f>
        <v>0</v>
      </c>
      <c r="IQ21" s="2151" t="n">
        <f aca="false">'02.24 по датам'!IQ21</f>
        <v>0</v>
      </c>
      <c r="IR21" s="2151" t="n">
        <f aca="false">'02.24 по датам'!IR21</f>
        <v>0</v>
      </c>
      <c r="IS21" s="2151" t="n">
        <f aca="false">'02.24 по датам'!IS21</f>
        <v>0</v>
      </c>
      <c r="IT21" s="2151" t="n">
        <f aca="false">'02.24 по датам'!IT21</f>
        <v>0</v>
      </c>
      <c r="IU21" s="2151" t="n">
        <f aca="false">'02.24 по датам'!IU21</f>
        <v>0</v>
      </c>
      <c r="IV21" s="2152" t="n">
        <f aca="false">'02.24 по датам'!IV21</f>
        <v>0</v>
      </c>
      <c r="IW21" s="2153"/>
      <c r="IX21" s="2154"/>
      <c r="IY21" s="2155"/>
      <c r="IZ21" s="2118" t="n">
        <f aca="false">SUBTOTAL(3,IM21:IY21)</f>
        <v>10</v>
      </c>
      <c r="JA21" s="2156"/>
      <c r="JB21" s="2157" t="n">
        <f aca="false">'02.24 по датам'!JB21</f>
        <v>0</v>
      </c>
      <c r="JC21" s="2158"/>
      <c r="JD21" s="2159" t="n">
        <f aca="false">'02.24 по датам'!JD21</f>
        <v>0</v>
      </c>
      <c r="JE21" s="2160"/>
      <c r="JF21" s="2161"/>
      <c r="JG21" s="2263" t="n">
        <f aca="false">'02.24 по датам'!JG21</f>
        <v>0</v>
      </c>
      <c r="JH21" s="2263" t="n">
        <f aca="false">'02.24 по датам'!JH21</f>
        <v>0</v>
      </c>
      <c r="JI21" s="2162" t="n">
        <f aca="false">'02.24 по датам'!JI21</f>
        <v>0</v>
      </c>
      <c r="JJ21" s="2163" t="n">
        <f aca="false">'02.24 по датам'!JJ21</f>
        <v>0</v>
      </c>
      <c r="JK21" s="2281"/>
      <c r="JL21" s="2165"/>
      <c r="JM21" s="2107"/>
      <c r="JN21" s="2108"/>
      <c r="JO21" s="2256"/>
      <c r="JP21" s="2166"/>
      <c r="JQ21" s="2167"/>
      <c r="JR21" s="2168"/>
    </row>
    <row r="22" customFormat="false" ht="11.25" hidden="false" customHeight="true" outlineLevel="0" collapsed="false">
      <c r="A22" s="2056"/>
      <c r="B22" s="2169" t="s">
        <v>661</v>
      </c>
      <c r="C22" s="2179" t="n">
        <f aca="false">'02.24 по датам'!C22</f>
        <v>0</v>
      </c>
      <c r="D22" s="2179" t="n">
        <f aca="false">'02.24 по датам'!D22</f>
        <v>0</v>
      </c>
      <c r="E22" s="2179" t="n">
        <f aca="false">'02.24 по датам'!E22</f>
        <v>0</v>
      </c>
      <c r="F22" s="2179" t="n">
        <f aca="false">'02.24 по датам'!F22</f>
        <v>0</v>
      </c>
      <c r="G22" s="2177" t="n">
        <f aca="false">'02.24 по датам'!G22</f>
        <v>0</v>
      </c>
      <c r="H22" s="2177" t="n">
        <f aca="false">'02.24 по датам'!H22</f>
        <v>0</v>
      </c>
      <c r="I22" s="2177" t="n">
        <f aca="false">'02.24 по датам'!I22</f>
        <v>0</v>
      </c>
      <c r="J22" s="2177" t="n">
        <f aca="false">'02.24 по датам'!J22</f>
        <v>0</v>
      </c>
      <c r="K22" s="2177" t="n">
        <f aca="false">'02.24 по датам'!K22</f>
        <v>0</v>
      </c>
      <c r="L22" s="2177" t="n">
        <f aca="false">'02.24 по датам'!L22</f>
        <v>0</v>
      </c>
      <c r="M22" s="2177" t="n">
        <f aca="false">'02.24 по датам'!M22</f>
        <v>0</v>
      </c>
      <c r="N22" s="2177" t="n">
        <f aca="false">'02.24 по датам'!N22</f>
        <v>0</v>
      </c>
      <c r="O22" s="2177" t="n">
        <f aca="false">'02.24 по датам'!O22</f>
        <v>0</v>
      </c>
      <c r="P22" s="2177" t="n">
        <f aca="false">'02.24 по датам'!P22</f>
        <v>0</v>
      </c>
      <c r="Q22" s="2177" t="n">
        <f aca="false">'02.24 по датам'!Q22</f>
        <v>0</v>
      </c>
      <c r="R22" s="2177" t="n">
        <f aca="false">'02.24 по датам'!R22</f>
        <v>0</v>
      </c>
      <c r="S22" s="2177" t="n">
        <f aca="false">'02.24 по датам'!S22</f>
        <v>0</v>
      </c>
      <c r="T22" s="2177" t="n">
        <f aca="false">'02.24 по датам'!T22</f>
        <v>0</v>
      </c>
      <c r="U22" s="2177" t="n">
        <f aca="false">'02.24 по датам'!U22</f>
        <v>0</v>
      </c>
      <c r="V22" s="2177" t="n">
        <f aca="false">'02.24 по датам'!V22</f>
        <v>0</v>
      </c>
      <c r="W22" s="2178" t="n">
        <f aca="false">'02.24 по датам'!W22</f>
        <v>0</v>
      </c>
      <c r="X22" s="2171"/>
      <c r="Y22" s="2172"/>
      <c r="Z22" s="2173"/>
      <c r="AA22" s="2174" t="n">
        <f aca="false">SUBTOTAL(9,C22:Z22)</f>
        <v>0</v>
      </c>
      <c r="AB22" s="2175" t="n">
        <f aca="false">AA22+AB18</f>
        <v>0</v>
      </c>
      <c r="AC22" s="2176" t="n">
        <f aca="false">'02.24 по датам'!AC22</f>
        <v>0</v>
      </c>
      <c r="AD22" s="2176" t="n">
        <f aca="false">'02.24 по датам'!AD22</f>
        <v>0</v>
      </c>
      <c r="AE22" s="2177" t="n">
        <f aca="false">'02.24 по датам'!AE22</f>
        <v>0</v>
      </c>
      <c r="AF22" s="2177" t="n">
        <f aca="false">'02.24 по датам'!AF22</f>
        <v>0</v>
      </c>
      <c r="AG22" s="2177" t="n">
        <f aca="false">'02.24 по датам'!AG22</f>
        <v>0</v>
      </c>
      <c r="AH22" s="2177" t="n">
        <f aca="false">'02.24 по датам'!AH22</f>
        <v>0</v>
      </c>
      <c r="AI22" s="2177" t="n">
        <f aca="false">'02.24 по датам'!AI22</f>
        <v>0</v>
      </c>
      <c r="AJ22" s="2177" t="n">
        <f aca="false">'02.24 по датам'!AJ22</f>
        <v>0</v>
      </c>
      <c r="AK22" s="2177" t="n">
        <f aca="false">'02.24 по датам'!AK22</f>
        <v>0</v>
      </c>
      <c r="AL22" s="2177" t="n">
        <f aca="false">'02.24 по датам'!AL22</f>
        <v>0</v>
      </c>
      <c r="AM22" s="2177" t="n">
        <f aca="false">'02.24 по датам'!AM22</f>
        <v>0</v>
      </c>
      <c r="AN22" s="2177" t="n">
        <f aca="false">'02.24 по датам'!AN22</f>
        <v>0</v>
      </c>
      <c r="AO22" s="2178" t="n">
        <f aca="false">'02.24 по датам'!AO22</f>
        <v>0</v>
      </c>
      <c r="AP22" s="2171"/>
      <c r="AQ22" s="2172"/>
      <c r="AR22" s="2173"/>
      <c r="AS22" s="2174" t="n">
        <f aca="false">SUBTOTAL(9,AC22:AR22)</f>
        <v>0</v>
      </c>
      <c r="AT22" s="2175" t="n">
        <f aca="false">AS22+AT18</f>
        <v>0</v>
      </c>
      <c r="AU22" s="2176" t="n">
        <f aca="false">'02.24 по датам'!AU22</f>
        <v>0</v>
      </c>
      <c r="AV22" s="2264" t="n">
        <f aca="false">'02.24 по датам'!AV22</f>
        <v>0</v>
      </c>
      <c r="AW22" s="2179" t="n">
        <f aca="false">'02.24 по датам'!AW22</f>
        <v>20</v>
      </c>
      <c r="AX22" s="2177" t="n">
        <f aca="false">'02.24 по датам'!AX22</f>
        <v>0</v>
      </c>
      <c r="AY22" s="2177" t="n">
        <f aca="false">'02.24 по датам'!AY22</f>
        <v>19</v>
      </c>
      <c r="AZ22" s="2177" t="n">
        <f aca="false">'02.24 по датам'!AZ22</f>
        <v>0</v>
      </c>
      <c r="BA22" s="2177" t="n">
        <f aca="false">'02.24 по датам'!BA22</f>
        <v>0</v>
      </c>
      <c r="BB22" s="2177" t="n">
        <f aca="false">'02.24 по датам'!BB22</f>
        <v>0</v>
      </c>
      <c r="BC22" s="2177" t="n">
        <f aca="false">'02.24 по датам'!BC22</f>
        <v>0</v>
      </c>
      <c r="BD22" s="2177" t="n">
        <f aca="false">'02.24 по датам'!BD22</f>
        <v>0</v>
      </c>
      <c r="BE22" s="2177" t="n">
        <f aca="false">'02.24 по датам'!BE22</f>
        <v>0</v>
      </c>
      <c r="BF22" s="2177" t="n">
        <f aca="false">'02.24 по датам'!BF22</f>
        <v>0</v>
      </c>
      <c r="BG22" s="2177" t="n">
        <f aca="false">'02.24 по датам'!BG22</f>
        <v>0</v>
      </c>
      <c r="BH22" s="2177" t="n">
        <f aca="false">'02.24 по датам'!BH22</f>
        <v>0</v>
      </c>
      <c r="BI22" s="2177" t="n">
        <f aca="false">'02.24 по датам'!BI22</f>
        <v>0</v>
      </c>
      <c r="BJ22" s="2177" t="n">
        <f aca="false">'02.24 по датам'!BJ22</f>
        <v>0</v>
      </c>
      <c r="BK22" s="2177" t="n">
        <f aca="false">'02.24 по датам'!BK22</f>
        <v>0</v>
      </c>
      <c r="BL22" s="2177" t="n">
        <f aca="false">'02.24 по датам'!BL22</f>
        <v>0</v>
      </c>
      <c r="BM22" s="2177" t="n">
        <f aca="false">'02.24 по датам'!BM22</f>
        <v>0</v>
      </c>
      <c r="BN22" s="2177" t="n">
        <f aca="false">'02.24 по датам'!BN22</f>
        <v>0</v>
      </c>
      <c r="BO22" s="2177" t="n">
        <f aca="false">'02.24 по датам'!BO22</f>
        <v>0</v>
      </c>
      <c r="BP22" s="2177" t="n">
        <f aca="false">'02.24 по датам'!BP22</f>
        <v>0</v>
      </c>
      <c r="BQ22" s="2178" t="n">
        <f aca="false">'02.24 по датам'!BQ22</f>
        <v>0</v>
      </c>
      <c r="BR22" s="2171"/>
      <c r="BS22" s="2172"/>
      <c r="BT22" s="2173"/>
      <c r="BU22" s="2174" t="n">
        <f aca="false">SUBTOTAL(9,AU22:BT22)</f>
        <v>39</v>
      </c>
      <c r="BV22" s="2175" t="n">
        <f aca="false">BU22+BV18</f>
        <v>39</v>
      </c>
      <c r="BW22" s="2180" t="n">
        <f aca="false">'02.24 по датам'!BW22</f>
        <v>0</v>
      </c>
      <c r="BX22" s="2177" t="n">
        <f aca="false">'02.24 по датам'!BX22</f>
        <v>0</v>
      </c>
      <c r="BY22" s="2177" t="n">
        <f aca="false">'02.24 по датам'!BY22</f>
        <v>0</v>
      </c>
      <c r="BZ22" s="2177" t="n">
        <f aca="false">'02.24 по датам'!BZ22</f>
        <v>0</v>
      </c>
      <c r="CA22" s="2177" t="n">
        <f aca="false">'02.24 по датам'!CA22</f>
        <v>0</v>
      </c>
      <c r="CB22" s="2177" t="n">
        <f aca="false">'02.24 по датам'!CB22</f>
        <v>0</v>
      </c>
      <c r="CC22" s="2177" t="n">
        <f aca="false">'02.24 по датам'!CC22</f>
        <v>0</v>
      </c>
      <c r="CD22" s="2177" t="n">
        <f aca="false">'02.24 по датам'!CD22</f>
        <v>0</v>
      </c>
      <c r="CE22" s="2177" t="n">
        <f aca="false">'02.24 по датам'!CE22</f>
        <v>0</v>
      </c>
      <c r="CF22" s="2177" t="n">
        <f aca="false">'02.24 по датам'!CF22</f>
        <v>0</v>
      </c>
      <c r="CG22" s="2177" t="n">
        <f aca="false">'02.24 по датам'!CG22</f>
        <v>0</v>
      </c>
      <c r="CH22" s="2177" t="n">
        <f aca="false">'02.24 по датам'!CH22</f>
        <v>0</v>
      </c>
      <c r="CI22" s="2178" t="n">
        <f aca="false">'02.24 по датам'!CI22</f>
        <v>0</v>
      </c>
      <c r="CJ22" s="2171"/>
      <c r="CK22" s="2172"/>
      <c r="CL22" s="2173"/>
      <c r="CM22" s="2174" t="n">
        <f aca="false">SUBTOTAL(9,BW22:CL22)</f>
        <v>0</v>
      </c>
      <c r="CN22" s="2175" t="n">
        <f aca="false">CM22+CN18</f>
        <v>0</v>
      </c>
      <c r="CO22" s="2175" t="n">
        <f aca="false">AA22+AS22+BU22+CM22</f>
        <v>39</v>
      </c>
      <c r="CP22" s="2175" t="n">
        <f aca="false">CO22+CP18</f>
        <v>39</v>
      </c>
      <c r="CQ22" s="2177" t="n">
        <f aca="false">'02.24 по датам'!CQ22</f>
        <v>0</v>
      </c>
      <c r="CR22" s="2177" t="n">
        <f aca="false">'02.24 по датам'!CR22</f>
        <v>0</v>
      </c>
      <c r="CS22" s="2177" t="n">
        <f aca="false">'02.24 по датам'!CS22</f>
        <v>0</v>
      </c>
      <c r="CT22" s="2177" t="n">
        <f aca="false">'02.24 по датам'!CT22</f>
        <v>0</v>
      </c>
      <c r="CU22" s="2177" t="n">
        <f aca="false">'02.24 по датам'!CU22</f>
        <v>0</v>
      </c>
      <c r="CV22" s="2177" t="n">
        <f aca="false">'02.24 по датам'!CV22</f>
        <v>0</v>
      </c>
      <c r="CW22" s="2177" t="n">
        <f aca="false">'02.24 по датам'!CW22</f>
        <v>0</v>
      </c>
      <c r="CX22" s="2177" t="n">
        <f aca="false">'02.24 по датам'!CX22</f>
        <v>0</v>
      </c>
      <c r="CY22" s="2177" t="n">
        <f aca="false">'02.24 по датам'!CY22</f>
        <v>0</v>
      </c>
      <c r="CZ22" s="2177" t="n">
        <f aca="false">'02.24 по датам'!CZ22</f>
        <v>0</v>
      </c>
      <c r="DA22" s="2177" t="n">
        <f aca="false">'02.24 по датам'!DA22</f>
        <v>0</v>
      </c>
      <c r="DB22" s="2177" t="n">
        <f aca="false">'02.24 по датам'!DB22</f>
        <v>0</v>
      </c>
      <c r="DC22" s="2178" t="n">
        <f aca="false">'02.24 по датам'!DC22</f>
        <v>0</v>
      </c>
      <c r="DD22" s="2171"/>
      <c r="DE22" s="2172"/>
      <c r="DF22" s="2173"/>
      <c r="DG22" s="2181" t="n">
        <f aca="false">SUBTOTAL(9,CQ22:DF22)</f>
        <v>0</v>
      </c>
      <c r="DH22" s="2182" t="n">
        <f aca="false">DG22:DG22+IF($B18:$B18=2,0,DH18:DH18)</f>
        <v>0</v>
      </c>
      <c r="DI22" s="2180" t="n">
        <f aca="false">'02.24 по датам'!DI22</f>
        <v>0</v>
      </c>
      <c r="DJ22" s="2177" t="n">
        <f aca="false">'02.24 по датам'!DJ22</f>
        <v>0</v>
      </c>
      <c r="DK22" s="2177" t="n">
        <f aca="false">'02.24 по датам'!DK22</f>
        <v>0</v>
      </c>
      <c r="DL22" s="2177" t="n">
        <f aca="false">'02.24 по датам'!DL22</f>
        <v>0</v>
      </c>
      <c r="DM22" s="2177" t="n">
        <f aca="false">'02.24 по датам'!DM22</f>
        <v>0</v>
      </c>
      <c r="DN22" s="2177" t="n">
        <f aca="false">'02.24 по датам'!DN22</f>
        <v>0</v>
      </c>
      <c r="DO22" s="2177" t="n">
        <f aca="false">'02.24 по датам'!DO22</f>
        <v>0</v>
      </c>
      <c r="DP22" s="2177" t="n">
        <f aca="false">'02.24 по датам'!DP22</f>
        <v>0</v>
      </c>
      <c r="DQ22" s="2177" t="n">
        <f aca="false">'02.24 по датам'!DQ22</f>
        <v>0</v>
      </c>
      <c r="DR22" s="2177" t="n">
        <f aca="false">'02.24 по датам'!DR22</f>
        <v>0</v>
      </c>
      <c r="DS22" s="2177" t="n">
        <f aca="false">'02.24 по датам'!DS22</f>
        <v>0</v>
      </c>
      <c r="DT22" s="2177" t="n">
        <f aca="false">'02.24 по датам'!DT22</f>
        <v>0</v>
      </c>
      <c r="DU22" s="2178" t="n">
        <f aca="false">'02.24 по датам'!DU22</f>
        <v>0</v>
      </c>
      <c r="DV22" s="2171"/>
      <c r="DW22" s="2172"/>
      <c r="DX22" s="2173"/>
      <c r="DY22" s="2181" t="n">
        <f aca="false">SUBTOTAL(9,DI22:DX22)</f>
        <v>0</v>
      </c>
      <c r="DZ22" s="2182" t="n">
        <f aca="false">DY22:DY22+IF($B18:$B18=2,0,DZ18:DZ18)</f>
        <v>0</v>
      </c>
      <c r="EA22" s="2177" t="n">
        <f aca="false">'02.24 по датам'!EA22</f>
        <v>0</v>
      </c>
      <c r="EB22" s="2177" t="n">
        <f aca="false">'02.24 по датам'!EB22</f>
        <v>0</v>
      </c>
      <c r="EC22" s="2177" t="n">
        <f aca="false">'02.24 по датам'!EC22</f>
        <v>0</v>
      </c>
      <c r="ED22" s="2177" t="n">
        <f aca="false">'02.24 по датам'!ED22</f>
        <v>0</v>
      </c>
      <c r="EE22" s="2177" t="n">
        <f aca="false">'02.24 по датам'!EE22</f>
        <v>0</v>
      </c>
      <c r="EF22" s="2177" t="n">
        <f aca="false">'02.24 по датам'!EF22</f>
        <v>0</v>
      </c>
      <c r="EG22" s="2177" t="n">
        <f aca="false">'02.24 по датам'!EG22</f>
        <v>0</v>
      </c>
      <c r="EH22" s="2177" t="n">
        <f aca="false">'02.24 по датам'!EH22</f>
        <v>0</v>
      </c>
      <c r="EI22" s="2177" t="n">
        <f aca="false">'02.24 по датам'!EI22</f>
        <v>0</v>
      </c>
      <c r="EJ22" s="2177" t="n">
        <f aca="false">'02.24 по датам'!EJ22</f>
        <v>0</v>
      </c>
      <c r="EK22" s="2177" t="n">
        <f aca="false">'02.24 по датам'!EK22</f>
        <v>0</v>
      </c>
      <c r="EL22" s="2177" t="n">
        <f aca="false">'02.24 по датам'!EL22</f>
        <v>0</v>
      </c>
      <c r="EM22" s="2177" t="n">
        <f aca="false">'02.24 по датам'!EM22</f>
        <v>0</v>
      </c>
      <c r="EN22" s="2177" t="n">
        <f aca="false">'02.24 по датам'!EN22</f>
        <v>0</v>
      </c>
      <c r="EO22" s="2177" t="n">
        <f aca="false">'02.24 по датам'!EO22</f>
        <v>0</v>
      </c>
      <c r="EP22" s="2177" t="n">
        <f aca="false">'02.24 по датам'!EP22</f>
        <v>0</v>
      </c>
      <c r="EQ22" s="2177" t="n">
        <f aca="false">'02.24 по датам'!EQ22</f>
        <v>0</v>
      </c>
      <c r="ER22" s="2177" t="n">
        <f aca="false">'02.24 по датам'!ER22</f>
        <v>0</v>
      </c>
      <c r="ES22" s="2177" t="n">
        <f aca="false">'02.24 по датам'!ES22</f>
        <v>0</v>
      </c>
      <c r="ET22" s="2177" t="n">
        <f aca="false">'02.24 по датам'!ET22</f>
        <v>0</v>
      </c>
      <c r="EU22" s="2177" t="n">
        <f aca="false">'02.24 по датам'!EU22</f>
        <v>0</v>
      </c>
      <c r="EV22" s="2177" t="n">
        <f aca="false">'02.24 по датам'!EV22</f>
        <v>0</v>
      </c>
      <c r="EW22" s="2177" t="n">
        <f aca="false">'02.24 по датам'!EW22</f>
        <v>0</v>
      </c>
      <c r="EX22" s="2177" t="n">
        <f aca="false">'02.24 по датам'!EX22</f>
        <v>0</v>
      </c>
      <c r="EY22" s="2178" t="n">
        <f aca="false">'02.24 по датам'!EY22</f>
        <v>0</v>
      </c>
      <c r="EZ22" s="2171"/>
      <c r="FA22" s="2172"/>
      <c r="FB22" s="2173"/>
      <c r="FC22" s="2181" t="n">
        <f aca="false">SUBTOTAL(9,EA22:FB22)</f>
        <v>0</v>
      </c>
      <c r="FD22" s="2182" t="n">
        <f aca="false">FC22:FC22+IF($B18:$B18=2,0,FD18:FD18)</f>
        <v>0</v>
      </c>
      <c r="FE22" s="2177" t="n">
        <f aca="false">'02.24 по датам'!FE22</f>
        <v>0</v>
      </c>
      <c r="FF22" s="2177" t="n">
        <f aca="false">'02.24 по датам'!FF22</f>
        <v>0</v>
      </c>
      <c r="FG22" s="2177" t="n">
        <f aca="false">'02.24 по датам'!FG22</f>
        <v>0</v>
      </c>
      <c r="FH22" s="2177" t="n">
        <f aca="false">'02.24 по датам'!FH22</f>
        <v>0</v>
      </c>
      <c r="FI22" s="2177" t="n">
        <f aca="false">'02.24 по датам'!FI22</f>
        <v>0</v>
      </c>
      <c r="FJ22" s="2177" t="n">
        <f aca="false">'02.24 по датам'!FJ22</f>
        <v>0</v>
      </c>
      <c r="FK22" s="2177" t="n">
        <f aca="false">'02.24 по датам'!FK22</f>
        <v>0</v>
      </c>
      <c r="FL22" s="2177" t="n">
        <f aca="false">'02.24 по датам'!FL22</f>
        <v>0</v>
      </c>
      <c r="FM22" s="2177" t="n">
        <f aca="false">'02.24 по датам'!FM22</f>
        <v>0</v>
      </c>
      <c r="FN22" s="2178" t="n">
        <f aca="false">'02.24 по датам'!FN22</f>
        <v>0</v>
      </c>
      <c r="FO22" s="2171"/>
      <c r="FP22" s="2172"/>
      <c r="FQ22" s="2173"/>
      <c r="FR22" s="2181" t="n">
        <f aca="false">SUBTOTAL(9,FE22:FQ22)</f>
        <v>0</v>
      </c>
      <c r="FS22" s="2182" t="n">
        <f aca="false">FR22:FR22+IF($B18:$B18=2,0,FS18:FS18)</f>
        <v>0</v>
      </c>
      <c r="FT22" s="2282" t="n">
        <f aca="false">'02.24 по датам'!GX22-'02.24 НГДП по датам'!AW22</f>
        <v>0</v>
      </c>
      <c r="FU22" s="2184"/>
      <c r="FV22" s="2184"/>
      <c r="FW22" s="2184"/>
      <c r="FX22" s="2184"/>
      <c r="FY22" s="2184"/>
      <c r="FZ22" s="2184"/>
      <c r="GA22" s="2184"/>
      <c r="GB22" s="2184"/>
      <c r="GC22" s="2184"/>
      <c r="GD22" s="2184"/>
      <c r="GE22" s="2184"/>
      <c r="GF22" s="2184"/>
      <c r="GG22" s="2184"/>
      <c r="GH22" s="2184"/>
      <c r="GI22" s="2184"/>
      <c r="GJ22" s="2184"/>
      <c r="GK22" s="2184"/>
      <c r="GL22" s="2184"/>
      <c r="GM22" s="2184"/>
      <c r="GN22" s="2184"/>
      <c r="GO22" s="2184"/>
      <c r="GP22" s="2184"/>
      <c r="GQ22" s="2184"/>
      <c r="GR22" s="2184"/>
      <c r="GS22" s="2185"/>
      <c r="GT22" s="2186"/>
      <c r="GU22" s="2187"/>
      <c r="GV22" s="2173"/>
      <c r="GW22" s="2188" t="n">
        <f aca="false">SUBTOTAL(9,FT22:GV22)</f>
        <v>0</v>
      </c>
      <c r="GX22" s="2175" t="n">
        <f aca="false">SUBTOTAL(9,FT22:GV22)</f>
        <v>0</v>
      </c>
      <c r="GY22" s="2174" t="n">
        <f aca="false">GX22:GX22+IF($B18:$B18=2,0,GY18:GY18)</f>
        <v>0</v>
      </c>
      <c r="GZ22" s="2189" t="n">
        <f aca="false">'02.24 по датам'!GZ22</f>
        <v>0</v>
      </c>
      <c r="HA22" s="2190" t="n">
        <f aca="false">'02.24 по датам'!HA22</f>
        <v>0</v>
      </c>
      <c r="HB22" s="2191"/>
      <c r="HC22" s="2192" t="n">
        <f aca="false">SUBTOTAL(9,GZ22:HB22)</f>
        <v>0</v>
      </c>
      <c r="HD22" s="2193" t="n">
        <f aca="false">$HD$14+HD18</f>
        <v>114.09</v>
      </c>
      <c r="HE22" s="2194"/>
      <c r="HF22" s="2195" t="n">
        <f aca="false">SUM(HD22:HE22)</f>
        <v>114.09</v>
      </c>
      <c r="HG22" s="2196" t="n">
        <f aca="false">'02.24 по датам'!ID22-'02.24 НГДП по датам'!BF22</f>
        <v>12</v>
      </c>
      <c r="HH22" s="2180"/>
      <c r="HI22" s="2266"/>
      <c r="HJ22" s="2283"/>
      <c r="HK22" s="2283"/>
      <c r="HL22" s="2283"/>
      <c r="HM22" s="2283"/>
      <c r="HN22" s="2283"/>
      <c r="HO22" s="2283"/>
      <c r="HP22" s="2283"/>
      <c r="HQ22" s="2283"/>
      <c r="HR22" s="2283"/>
      <c r="HS22" s="2283"/>
      <c r="HT22" s="2283"/>
      <c r="HU22" s="2283"/>
      <c r="HV22" s="2283"/>
      <c r="HW22" s="2283"/>
      <c r="HX22" s="2283"/>
      <c r="HY22" s="2283"/>
      <c r="HZ22" s="2284"/>
      <c r="IA22" s="2171"/>
      <c r="IB22" s="2172"/>
      <c r="IC22" s="2173"/>
      <c r="ID22" s="2174" t="n">
        <f aca="false">SUBTOTAL(9,HG22:IC22)</f>
        <v>12</v>
      </c>
      <c r="IE22" s="2188" t="n">
        <f aca="false">ID22:ID22+IF($B18:$B18=2,0,IE18:IE18)</f>
        <v>22</v>
      </c>
      <c r="IF22" s="2198" t="n">
        <f aca="false">'02.24 по датам'!IF22</f>
        <v>0</v>
      </c>
      <c r="IG22" s="2198" t="n">
        <f aca="false">'02.24 по датам'!IG22</f>
        <v>0</v>
      </c>
      <c r="IH22" s="2199" t="n">
        <f aca="false">'02.24 по датам'!IH22</f>
        <v>0</v>
      </c>
      <c r="II22" s="2200"/>
      <c r="IJ22" s="2201"/>
      <c r="IK22" s="2202" t="n">
        <f aca="false">SUBTOTAL(9,IF22:IJ22)</f>
        <v>0</v>
      </c>
      <c r="IL22" s="2203" t="n">
        <f aca="false">IK22:IK22+IF($B18:$B18=2,0,IL18:IL18)</f>
        <v>0</v>
      </c>
      <c r="IM22" s="2196" t="n">
        <f aca="false">'02.24 по датам'!IM22</f>
        <v>0</v>
      </c>
      <c r="IN22" s="2204" t="n">
        <f aca="false">'02.24 по датам'!IN22</f>
        <v>0</v>
      </c>
      <c r="IO22" s="2177" t="n">
        <f aca="false">'02.24 по датам'!IO22</f>
        <v>0</v>
      </c>
      <c r="IP22" s="2177" t="n">
        <f aca="false">'02.24 по датам'!IP22</f>
        <v>0</v>
      </c>
      <c r="IQ22" s="2177" t="n">
        <f aca="false">'02.24 по датам'!IQ22</f>
        <v>0</v>
      </c>
      <c r="IR22" s="2177" t="n">
        <f aca="false">'02.24 по датам'!IR22</f>
        <v>0</v>
      </c>
      <c r="IS22" s="2177" t="n">
        <f aca="false">'02.24 по датам'!IS22</f>
        <v>0</v>
      </c>
      <c r="IT22" s="2177" t="n">
        <f aca="false">'02.24 по датам'!IT22</f>
        <v>0</v>
      </c>
      <c r="IU22" s="2177" t="n">
        <f aca="false">'02.24 по датам'!IU22</f>
        <v>0</v>
      </c>
      <c r="IV22" s="2178" t="n">
        <f aca="false">'02.24 по датам'!IV22</f>
        <v>0</v>
      </c>
      <c r="IW22" s="2171"/>
      <c r="IX22" s="2172"/>
      <c r="IY22" s="2173"/>
      <c r="IZ22" s="2174" t="n">
        <f aca="false">SUBTOTAL(9,IM22:IY22)</f>
        <v>0</v>
      </c>
      <c r="JA22" s="2175" t="n">
        <f aca="false">IZ22:IZ22+IF($B18:$B18=2,0,JA18:JA18)</f>
        <v>0</v>
      </c>
      <c r="JB22" s="2205" t="n">
        <f aca="false">'02.24 по датам'!JB22</f>
        <v>0</v>
      </c>
      <c r="JC22" s="2194"/>
      <c r="JD22" s="2268" t="n">
        <f aca="false">'02.24 по датам'!JD22</f>
        <v>0</v>
      </c>
      <c r="JE22" s="2207" t="n">
        <f aca="false">SUBTOTAL(9,JB22:JD22)</f>
        <v>0</v>
      </c>
      <c r="JF22" s="2208" t="n">
        <f aca="false">SUMIF($C$5:JE$5,"Накопленный эффект, т/сут",$C22:JE22)+SUMIF($C$5:JE$5,"Нараст.  по потенциалу",$C22:JE22)-SUMIF($C$5:JE$5,"Нараст. по остановкам",$C22:JE22)-SUMIF($C$5:JE$5,"ИТОГО перевод в ППД",$C22:JE22)-SUMIF($C$5:JE$5,"ИТОГО  нерент, по распоряж.",$C22:JE22)-SUMIF($C$5:JE$5,"ИТОГО ост. дебит от ЗБС, Углуб., ПВЛГ/ПНЛГ",$C22:JE22)</f>
        <v>17</v>
      </c>
      <c r="JG22" s="2269" t="n">
        <f aca="false">'02.24 по датам'!JG22-'02.24 НГДП по датам'!BV22</f>
        <v>0</v>
      </c>
      <c r="JH22" s="2269" t="n">
        <f aca="false">'02.24 по датам'!JH22-'02.24 НГДП по датам'!BW22</f>
        <v>0</v>
      </c>
      <c r="JI22" s="2209" t="n">
        <f aca="false">'02.24 по датам'!JI22-'02.24 НГДП по датам'!BX22</f>
        <v>0</v>
      </c>
      <c r="JJ22" s="2210" t="n">
        <f aca="false">'02.24 по датам'!JJ22-'02.24 НГДП по датам'!BY22</f>
        <v>0</v>
      </c>
      <c r="JK22" s="2211" t="n">
        <f aca="false">'02.24 НГДП по датам'!BZ22</f>
        <v>0</v>
      </c>
      <c r="JL22" s="2202" t="n">
        <f aca="false">SUBTOTAL(9,JG22:JJ22)</f>
        <v>0</v>
      </c>
      <c r="JM22" s="2107"/>
      <c r="JN22" s="2108"/>
      <c r="JO22" s="2256"/>
      <c r="JP22" s="2212" t="n">
        <f aca="false">JP$4:JP$4+SUMIF($C$5:JL$5,"Нараст. по остановкам",$C22:JL22)-SUMIF($C$5:JL$5,"Нараст.  по потенциалу",$C22:JL22)</f>
        <v>642.812</v>
      </c>
      <c r="JQ22" s="2213"/>
      <c r="JR22" s="2214" t="n">
        <f aca="false">'02.24 НГДП по датам'!CB22</f>
        <v>31.893</v>
      </c>
    </row>
    <row r="23" customFormat="false" ht="1.5" hidden="false" customHeight="true" outlineLevel="0" collapsed="false">
      <c r="A23" s="2215"/>
      <c r="B23" s="2215"/>
      <c r="C23" s="2216" t="n">
        <f aca="false">'02.24 по датам'!C23</f>
        <v>0</v>
      </c>
      <c r="D23" s="2216" t="n">
        <f aca="false">'02.24 по датам'!D23</f>
        <v>0</v>
      </c>
      <c r="E23" s="2216" t="n">
        <f aca="false">'02.24 по датам'!E23</f>
        <v>0</v>
      </c>
      <c r="F23" s="2216" t="n">
        <f aca="false">'02.24 по датам'!F23</f>
        <v>0</v>
      </c>
      <c r="G23" s="2217" t="n">
        <f aca="false">'02.24 по датам'!G23</f>
        <v>0</v>
      </c>
      <c r="H23" s="2217" t="n">
        <f aca="false">'02.24 по датам'!H23</f>
        <v>0</v>
      </c>
      <c r="I23" s="2217" t="n">
        <f aca="false">'02.24 по датам'!I23</f>
        <v>0</v>
      </c>
      <c r="J23" s="2217" t="n">
        <f aca="false">'02.24 по датам'!J23</f>
        <v>0</v>
      </c>
      <c r="K23" s="2217" t="n">
        <f aca="false">'02.24 по датам'!K23</f>
        <v>0</v>
      </c>
      <c r="L23" s="2217" t="n">
        <f aca="false">'02.24 по датам'!L23</f>
        <v>0</v>
      </c>
      <c r="M23" s="2217" t="n">
        <f aca="false">'02.24 по датам'!M23</f>
        <v>0</v>
      </c>
      <c r="N23" s="2217" t="n">
        <f aca="false">'02.24 по датам'!N23</f>
        <v>0</v>
      </c>
      <c r="O23" s="2217" t="n">
        <f aca="false">'02.24 по датам'!O23</f>
        <v>0</v>
      </c>
      <c r="P23" s="2217" t="n">
        <f aca="false">'02.24 по датам'!P23</f>
        <v>0</v>
      </c>
      <c r="Q23" s="2217" t="n">
        <f aca="false">'02.24 по датам'!Q23</f>
        <v>0</v>
      </c>
      <c r="R23" s="2217" t="n">
        <f aca="false">'02.24 по датам'!R23</f>
        <v>0</v>
      </c>
      <c r="S23" s="2217" t="n">
        <f aca="false">'02.24 по датам'!S23</f>
        <v>0</v>
      </c>
      <c r="T23" s="2217" t="n">
        <f aca="false">'02.24 по датам'!T23</f>
        <v>0</v>
      </c>
      <c r="U23" s="2217" t="n">
        <f aca="false">'02.24 по датам'!U23</f>
        <v>0</v>
      </c>
      <c r="V23" s="2217" t="n">
        <f aca="false">'02.24 по датам'!V23</f>
        <v>0</v>
      </c>
      <c r="W23" s="2217" t="n">
        <f aca="false">'02.24 по датам'!W23</f>
        <v>0</v>
      </c>
      <c r="X23" s="2218"/>
      <c r="Y23" s="2219"/>
      <c r="Z23" s="2220"/>
      <c r="AA23" s="2221"/>
      <c r="AB23" s="2221"/>
      <c r="AC23" s="2222" t="n">
        <f aca="false">'02.24 по датам'!AC23</f>
        <v>0</v>
      </c>
      <c r="AD23" s="2222" t="n">
        <f aca="false">'02.24 по датам'!AD23</f>
        <v>0</v>
      </c>
      <c r="AE23" s="2217" t="n">
        <f aca="false">'02.24 по датам'!AE23</f>
        <v>0</v>
      </c>
      <c r="AF23" s="2217" t="n">
        <f aca="false">'02.24 по датам'!AF23</f>
        <v>0</v>
      </c>
      <c r="AG23" s="2217" t="n">
        <f aca="false">'02.24 по датам'!AG23</f>
        <v>0</v>
      </c>
      <c r="AH23" s="2217" t="n">
        <f aca="false">'02.24 по датам'!AH23</f>
        <v>0</v>
      </c>
      <c r="AI23" s="2217" t="n">
        <f aca="false">'02.24 по датам'!AI23</f>
        <v>0</v>
      </c>
      <c r="AJ23" s="2217" t="n">
        <f aca="false">'02.24 по датам'!AJ23</f>
        <v>0</v>
      </c>
      <c r="AK23" s="2217" t="n">
        <f aca="false">'02.24 по датам'!AK23</f>
        <v>0</v>
      </c>
      <c r="AL23" s="2217" t="n">
        <f aca="false">'02.24 по датам'!AL23</f>
        <v>0</v>
      </c>
      <c r="AM23" s="2217" t="n">
        <f aca="false">'02.24 по датам'!AM23</f>
        <v>0</v>
      </c>
      <c r="AN23" s="2217" t="n">
        <f aca="false">'02.24 по датам'!AN23</f>
        <v>0</v>
      </c>
      <c r="AO23" s="2217" t="n">
        <f aca="false">'02.24 по датам'!AO23</f>
        <v>0</v>
      </c>
      <c r="AP23" s="2218"/>
      <c r="AQ23" s="2219"/>
      <c r="AR23" s="2220"/>
      <c r="AS23" s="2221"/>
      <c r="AT23" s="2221"/>
      <c r="AU23" s="2216" t="n">
        <f aca="false">'02.24 по датам'!AU23</f>
        <v>0</v>
      </c>
      <c r="AV23" s="2216" t="n">
        <f aca="false">'02.24 по датам'!AV23</f>
        <v>0</v>
      </c>
      <c r="AW23" s="2223" t="n">
        <f aca="false">'02.24 по датам'!AW23</f>
        <v>0</v>
      </c>
      <c r="AX23" s="2217" t="n">
        <f aca="false">'02.24 по датам'!AX23</f>
        <v>0</v>
      </c>
      <c r="AY23" s="2217" t="n">
        <f aca="false">'02.24 по датам'!AY23</f>
        <v>0</v>
      </c>
      <c r="AZ23" s="2217" t="n">
        <f aca="false">'02.24 по датам'!AZ23</f>
        <v>0</v>
      </c>
      <c r="BA23" s="2217" t="n">
        <f aca="false">'02.24 по датам'!BA23</f>
        <v>0</v>
      </c>
      <c r="BB23" s="2217" t="n">
        <f aca="false">'02.24 по датам'!BB23</f>
        <v>0</v>
      </c>
      <c r="BC23" s="2217" t="n">
        <f aca="false">'02.24 по датам'!BC23</f>
        <v>0</v>
      </c>
      <c r="BD23" s="2217" t="n">
        <f aca="false">'02.24 по датам'!BD23</f>
        <v>0</v>
      </c>
      <c r="BE23" s="2217" t="n">
        <f aca="false">'02.24 по датам'!BE23</f>
        <v>0</v>
      </c>
      <c r="BF23" s="2217" t="n">
        <f aca="false">'02.24 по датам'!BF23</f>
        <v>0</v>
      </c>
      <c r="BG23" s="2217" t="n">
        <f aca="false">'02.24 по датам'!BG23</f>
        <v>0</v>
      </c>
      <c r="BH23" s="2217" t="n">
        <f aca="false">'02.24 по датам'!BH23</f>
        <v>0</v>
      </c>
      <c r="BI23" s="2217" t="n">
        <f aca="false">'02.24 по датам'!BI23</f>
        <v>0</v>
      </c>
      <c r="BJ23" s="2217" t="n">
        <f aca="false">'02.24 по датам'!BJ23</f>
        <v>0</v>
      </c>
      <c r="BK23" s="2217" t="n">
        <f aca="false">'02.24 по датам'!BK23</f>
        <v>0</v>
      </c>
      <c r="BL23" s="2217" t="n">
        <f aca="false">'02.24 по датам'!BL23</f>
        <v>0</v>
      </c>
      <c r="BM23" s="2217" t="n">
        <f aca="false">'02.24 по датам'!BM23</f>
        <v>0</v>
      </c>
      <c r="BN23" s="2217" t="n">
        <f aca="false">'02.24 по датам'!BN23</f>
        <v>0</v>
      </c>
      <c r="BO23" s="2217" t="n">
        <f aca="false">'02.24 по датам'!BO23</f>
        <v>0</v>
      </c>
      <c r="BP23" s="2217" t="n">
        <f aca="false">'02.24 по датам'!BP23</f>
        <v>0</v>
      </c>
      <c r="BQ23" s="2217" t="n">
        <f aca="false">'02.24 по датам'!BQ23</f>
        <v>0</v>
      </c>
      <c r="BR23" s="2218"/>
      <c r="BS23" s="2219"/>
      <c r="BT23" s="2220"/>
      <c r="BU23" s="2221"/>
      <c r="BV23" s="2221"/>
      <c r="BW23" s="2222" t="n">
        <f aca="false">'02.24 по датам'!BW23</f>
        <v>0</v>
      </c>
      <c r="BX23" s="2217" t="n">
        <f aca="false">'02.24 по датам'!BX23</f>
        <v>0</v>
      </c>
      <c r="BY23" s="2217" t="n">
        <f aca="false">'02.24 по датам'!BY23</f>
        <v>0</v>
      </c>
      <c r="BZ23" s="2217" t="n">
        <f aca="false">'02.24 по датам'!BZ23</f>
        <v>0</v>
      </c>
      <c r="CA23" s="2217" t="n">
        <f aca="false">'02.24 по датам'!CA23</f>
        <v>0</v>
      </c>
      <c r="CB23" s="2217" t="n">
        <f aca="false">'02.24 по датам'!CB23</f>
        <v>0</v>
      </c>
      <c r="CC23" s="2217" t="n">
        <f aca="false">'02.24 по датам'!CC23</f>
        <v>0</v>
      </c>
      <c r="CD23" s="2217" t="n">
        <f aca="false">'02.24 по датам'!CD23</f>
        <v>0</v>
      </c>
      <c r="CE23" s="2217" t="n">
        <f aca="false">'02.24 по датам'!CE23</f>
        <v>0</v>
      </c>
      <c r="CF23" s="2217" t="n">
        <f aca="false">'02.24 по датам'!CF23</f>
        <v>0</v>
      </c>
      <c r="CG23" s="2217" t="n">
        <f aca="false">'02.24 по датам'!CG23</f>
        <v>0</v>
      </c>
      <c r="CH23" s="2217" t="n">
        <f aca="false">'02.24 по датам'!CH23</f>
        <v>0</v>
      </c>
      <c r="CI23" s="2217" t="n">
        <f aca="false">'02.24 по датам'!CI23</f>
        <v>0</v>
      </c>
      <c r="CJ23" s="2218"/>
      <c r="CK23" s="2219"/>
      <c r="CL23" s="2220"/>
      <c r="CM23" s="2221"/>
      <c r="CN23" s="2221"/>
      <c r="CO23" s="2221"/>
      <c r="CP23" s="2221"/>
      <c r="CQ23" s="2217" t="n">
        <f aca="false">'02.24 по датам'!CQ23</f>
        <v>0</v>
      </c>
      <c r="CR23" s="2217" t="n">
        <f aca="false">'02.24 по датам'!CR23</f>
        <v>0</v>
      </c>
      <c r="CS23" s="2217" t="n">
        <f aca="false">'02.24 по датам'!CS23</f>
        <v>0</v>
      </c>
      <c r="CT23" s="2217" t="n">
        <f aca="false">'02.24 по датам'!CT23</f>
        <v>0</v>
      </c>
      <c r="CU23" s="2217" t="n">
        <f aca="false">'02.24 по датам'!CU23</f>
        <v>0</v>
      </c>
      <c r="CV23" s="2217" t="n">
        <f aca="false">'02.24 по датам'!CV23</f>
        <v>0</v>
      </c>
      <c r="CW23" s="2217" t="n">
        <f aca="false">'02.24 по датам'!CW23</f>
        <v>0</v>
      </c>
      <c r="CX23" s="2217" t="n">
        <f aca="false">'02.24 по датам'!CX23</f>
        <v>0</v>
      </c>
      <c r="CY23" s="2217" t="n">
        <f aca="false">'02.24 по датам'!CY23</f>
        <v>0</v>
      </c>
      <c r="CZ23" s="2217" t="n">
        <f aca="false">'02.24 по датам'!CZ23</f>
        <v>0</v>
      </c>
      <c r="DA23" s="2217" t="n">
        <f aca="false">'02.24 по датам'!DA23</f>
        <v>0</v>
      </c>
      <c r="DB23" s="2217" t="n">
        <f aca="false">'02.24 по датам'!DB23</f>
        <v>0</v>
      </c>
      <c r="DC23" s="2217" t="n">
        <f aca="false">'02.24 по датам'!DC23</f>
        <v>0</v>
      </c>
      <c r="DD23" s="2218"/>
      <c r="DE23" s="2219"/>
      <c r="DF23" s="2220"/>
      <c r="DG23" s="2221"/>
      <c r="DH23" s="2221"/>
      <c r="DI23" s="2285" t="n">
        <f aca="false">'02.24 по датам'!DI23</f>
        <v>0</v>
      </c>
      <c r="DJ23" s="2217" t="n">
        <f aca="false">'02.24 по датам'!DJ23</f>
        <v>0</v>
      </c>
      <c r="DK23" s="2217" t="n">
        <f aca="false">'02.24 по датам'!DK23</f>
        <v>0</v>
      </c>
      <c r="DL23" s="2217" t="n">
        <f aca="false">'02.24 по датам'!DL23</f>
        <v>0</v>
      </c>
      <c r="DM23" s="2217" t="n">
        <f aca="false">'02.24 по датам'!DM23</f>
        <v>0</v>
      </c>
      <c r="DN23" s="2217" t="n">
        <f aca="false">'02.24 по датам'!DN23</f>
        <v>0</v>
      </c>
      <c r="DO23" s="2217" t="n">
        <f aca="false">'02.24 по датам'!DO23</f>
        <v>0</v>
      </c>
      <c r="DP23" s="2217" t="n">
        <f aca="false">'02.24 по датам'!DP23</f>
        <v>0</v>
      </c>
      <c r="DQ23" s="2217" t="n">
        <f aca="false">'02.24 по датам'!DQ23</f>
        <v>0</v>
      </c>
      <c r="DR23" s="2217" t="n">
        <f aca="false">'02.24 по датам'!DR23</f>
        <v>0</v>
      </c>
      <c r="DS23" s="2217" t="n">
        <f aca="false">'02.24 по датам'!DS23</f>
        <v>0</v>
      </c>
      <c r="DT23" s="2217" t="n">
        <f aca="false">'02.24 по датам'!DT23</f>
        <v>0</v>
      </c>
      <c r="DU23" s="2217" t="n">
        <f aca="false">'02.24 по датам'!DU23</f>
        <v>0</v>
      </c>
      <c r="DV23" s="2218"/>
      <c r="DW23" s="2219"/>
      <c r="DX23" s="2220"/>
      <c r="DY23" s="2221"/>
      <c r="DZ23" s="2221"/>
      <c r="EA23" s="2217" t="n">
        <f aca="false">'02.24 по датам'!EA23</f>
        <v>0</v>
      </c>
      <c r="EB23" s="2217" t="n">
        <f aca="false">'02.24 по датам'!EB23</f>
        <v>0</v>
      </c>
      <c r="EC23" s="2217" t="n">
        <f aca="false">'02.24 по датам'!EC23</f>
        <v>0</v>
      </c>
      <c r="ED23" s="2217" t="n">
        <f aca="false">'02.24 по датам'!ED23</f>
        <v>0</v>
      </c>
      <c r="EE23" s="2217" t="n">
        <f aca="false">'02.24 по датам'!EE23</f>
        <v>0</v>
      </c>
      <c r="EF23" s="2217" t="n">
        <f aca="false">'02.24 по датам'!EF23</f>
        <v>0</v>
      </c>
      <c r="EG23" s="2217" t="n">
        <f aca="false">'02.24 по датам'!EG23</f>
        <v>0</v>
      </c>
      <c r="EH23" s="2217" t="n">
        <f aca="false">'02.24 по датам'!EH23</f>
        <v>0</v>
      </c>
      <c r="EI23" s="2217" t="n">
        <f aca="false">'02.24 по датам'!EI23</f>
        <v>0</v>
      </c>
      <c r="EJ23" s="2217" t="n">
        <f aca="false">'02.24 по датам'!EJ23</f>
        <v>0</v>
      </c>
      <c r="EK23" s="2217" t="n">
        <f aca="false">'02.24 по датам'!EK23</f>
        <v>0</v>
      </c>
      <c r="EL23" s="2217" t="n">
        <f aca="false">'02.24 по датам'!EL23</f>
        <v>0</v>
      </c>
      <c r="EM23" s="2217" t="n">
        <f aca="false">'02.24 по датам'!EM23</f>
        <v>0</v>
      </c>
      <c r="EN23" s="2217" t="n">
        <f aca="false">'02.24 по датам'!EN23</f>
        <v>0</v>
      </c>
      <c r="EO23" s="2217" t="n">
        <f aca="false">'02.24 по датам'!EO23</f>
        <v>0</v>
      </c>
      <c r="EP23" s="2217" t="n">
        <f aca="false">'02.24 по датам'!EP23</f>
        <v>0</v>
      </c>
      <c r="EQ23" s="2217" t="n">
        <f aca="false">'02.24 по датам'!EQ23</f>
        <v>0</v>
      </c>
      <c r="ER23" s="2217" t="n">
        <f aca="false">'02.24 по датам'!ER23</f>
        <v>0</v>
      </c>
      <c r="ES23" s="2217" t="n">
        <f aca="false">'02.24 по датам'!ES23</f>
        <v>0</v>
      </c>
      <c r="ET23" s="2217" t="n">
        <f aca="false">'02.24 по датам'!ET23</f>
        <v>0</v>
      </c>
      <c r="EU23" s="2217" t="n">
        <f aca="false">'02.24 по датам'!EU23</f>
        <v>0</v>
      </c>
      <c r="EV23" s="2217" t="n">
        <f aca="false">'02.24 по датам'!EV23</f>
        <v>0</v>
      </c>
      <c r="EW23" s="2217" t="n">
        <f aca="false">'02.24 по датам'!EW23</f>
        <v>0</v>
      </c>
      <c r="EX23" s="2217" t="n">
        <f aca="false">'02.24 по датам'!EX23</f>
        <v>0</v>
      </c>
      <c r="EY23" s="2217" t="n">
        <f aca="false">'02.24 по датам'!EY23</f>
        <v>0</v>
      </c>
      <c r="EZ23" s="2218"/>
      <c r="FA23" s="2219"/>
      <c r="FB23" s="2220"/>
      <c r="FC23" s="2221"/>
      <c r="FD23" s="2221"/>
      <c r="FE23" s="2217" t="n">
        <f aca="false">'02.24 по датам'!FE23</f>
        <v>0</v>
      </c>
      <c r="FF23" s="2217" t="n">
        <f aca="false">'02.24 по датам'!FF23</f>
        <v>0</v>
      </c>
      <c r="FG23" s="2217" t="n">
        <f aca="false">'02.24 по датам'!FG23</f>
        <v>0</v>
      </c>
      <c r="FH23" s="2217" t="n">
        <f aca="false">'02.24 по датам'!FH23</f>
        <v>0</v>
      </c>
      <c r="FI23" s="2217" t="n">
        <f aca="false">'02.24 по датам'!FI23</f>
        <v>0</v>
      </c>
      <c r="FJ23" s="2217" t="n">
        <f aca="false">'02.24 по датам'!FJ23</f>
        <v>0</v>
      </c>
      <c r="FK23" s="2217" t="n">
        <f aca="false">'02.24 по датам'!FK23</f>
        <v>0</v>
      </c>
      <c r="FL23" s="2217" t="n">
        <f aca="false">'02.24 по датам'!FL23</f>
        <v>0</v>
      </c>
      <c r="FM23" s="2217" t="n">
        <f aca="false">'02.24 по датам'!FM23</f>
        <v>0</v>
      </c>
      <c r="FN23" s="2217" t="n">
        <f aca="false">'02.24 по датам'!FN23</f>
        <v>0</v>
      </c>
      <c r="FO23" s="2218"/>
      <c r="FP23" s="2219"/>
      <c r="FQ23" s="2220"/>
      <c r="FR23" s="2221"/>
      <c r="FS23" s="2221"/>
      <c r="FT23" s="2225"/>
      <c r="FU23" s="2225"/>
      <c r="FV23" s="2225"/>
      <c r="FW23" s="2225"/>
      <c r="FX23" s="2225"/>
      <c r="FY23" s="2225"/>
      <c r="FZ23" s="2225"/>
      <c r="GA23" s="2225"/>
      <c r="GB23" s="2225"/>
      <c r="GC23" s="2225"/>
      <c r="GD23" s="2225"/>
      <c r="GE23" s="2225"/>
      <c r="GF23" s="2225"/>
      <c r="GG23" s="2225"/>
      <c r="GH23" s="2225"/>
      <c r="GI23" s="2225"/>
      <c r="GJ23" s="2225"/>
      <c r="GK23" s="2225"/>
      <c r="GL23" s="2225"/>
      <c r="GM23" s="2225"/>
      <c r="GN23" s="2225"/>
      <c r="GO23" s="2225"/>
      <c r="GP23" s="2225"/>
      <c r="GQ23" s="2225"/>
      <c r="GR23" s="2225"/>
      <c r="GS23" s="2225"/>
      <c r="GT23" s="2218"/>
      <c r="GU23" s="2219"/>
      <c r="GV23" s="2220"/>
      <c r="GW23" s="2221"/>
      <c r="GX23" s="2221"/>
      <c r="GY23" s="2221"/>
      <c r="GZ23" s="2217" t="n">
        <f aca="false">'02.24 по датам'!GZ23</f>
        <v>0</v>
      </c>
      <c r="HA23" s="2217" t="n">
        <f aca="false">'02.24 по датам'!HA23</f>
        <v>0</v>
      </c>
      <c r="HB23" s="2226"/>
      <c r="HC23" s="2221"/>
      <c r="HD23" s="2227" t="n">
        <f aca="false">'02.24 по датам'!HD23</f>
        <v>0</v>
      </c>
      <c r="HE23" s="2226"/>
      <c r="HF23" s="2228"/>
      <c r="HG23" s="2229"/>
      <c r="HH23" s="2180"/>
      <c r="HI23" s="2230"/>
      <c r="HJ23" s="2225"/>
      <c r="HK23" s="2225"/>
      <c r="HL23" s="2225"/>
      <c r="HM23" s="2225"/>
      <c r="HN23" s="2225"/>
      <c r="HO23" s="2225"/>
      <c r="HP23" s="2225"/>
      <c r="HQ23" s="2225"/>
      <c r="HR23" s="2225"/>
      <c r="HS23" s="2225"/>
      <c r="HT23" s="2225"/>
      <c r="HU23" s="2225"/>
      <c r="HV23" s="2225"/>
      <c r="HW23" s="2225"/>
      <c r="HX23" s="2225"/>
      <c r="HY23" s="2225"/>
      <c r="HZ23" s="2225"/>
      <c r="IA23" s="2218"/>
      <c r="IB23" s="2219"/>
      <c r="IC23" s="2220"/>
      <c r="ID23" s="2221"/>
      <c r="IE23" s="2221"/>
      <c r="IF23" s="2231" t="n">
        <f aca="false">'02.24 по датам'!IF23</f>
        <v>0</v>
      </c>
      <c r="IG23" s="2231" t="n">
        <f aca="false">'02.24 по датам'!IG23</f>
        <v>0</v>
      </c>
      <c r="IH23" s="2231" t="n">
        <f aca="false">'02.24 по датам'!IH23</f>
        <v>0</v>
      </c>
      <c r="II23" s="2232"/>
      <c r="IJ23" s="2233"/>
      <c r="IK23" s="1302"/>
      <c r="IL23" s="1302"/>
      <c r="IM23" s="2234" t="n">
        <f aca="false">'02.24 по датам'!IM23</f>
        <v>0</v>
      </c>
      <c r="IN23" s="2234" t="n">
        <f aca="false">'02.24 по датам'!IN23</f>
        <v>0</v>
      </c>
      <c r="IO23" s="2217" t="n">
        <f aca="false">'02.24 по датам'!IO23</f>
        <v>0</v>
      </c>
      <c r="IP23" s="2217" t="n">
        <f aca="false">'02.24 по датам'!IP23</f>
        <v>0</v>
      </c>
      <c r="IQ23" s="2217" t="n">
        <f aca="false">'02.24 по датам'!IQ23</f>
        <v>0</v>
      </c>
      <c r="IR23" s="2217" t="n">
        <f aca="false">'02.24 по датам'!IR23</f>
        <v>0</v>
      </c>
      <c r="IS23" s="2217" t="n">
        <f aca="false">'02.24 по датам'!IS23</f>
        <v>0</v>
      </c>
      <c r="IT23" s="2217" t="n">
        <f aca="false">'02.24 по датам'!IT23</f>
        <v>0</v>
      </c>
      <c r="IU23" s="2217" t="n">
        <f aca="false">'02.24 по датам'!IU23</f>
        <v>0</v>
      </c>
      <c r="IV23" s="2217" t="n">
        <f aca="false">'02.24 по датам'!IV23</f>
        <v>0</v>
      </c>
      <c r="IW23" s="2218"/>
      <c r="IX23" s="2219"/>
      <c r="IY23" s="2220"/>
      <c r="IZ23" s="2221"/>
      <c r="JA23" s="2221"/>
      <c r="JB23" s="2217" t="n">
        <f aca="false">'02.24 по датам'!JB23</f>
        <v>0</v>
      </c>
      <c r="JC23" s="2226"/>
      <c r="JD23" s="2217" t="n">
        <f aca="false">'02.24 по датам'!JD23</f>
        <v>0</v>
      </c>
      <c r="JE23" s="2221"/>
      <c r="JF23" s="2221"/>
      <c r="JG23" s="2231" t="n">
        <f aca="false">'02.24 по датам'!JG23</f>
        <v>0</v>
      </c>
      <c r="JH23" s="2231" t="n">
        <f aca="false">'02.24 по датам'!JH23</f>
        <v>0</v>
      </c>
      <c r="JI23" s="2231" t="n">
        <f aca="false">'02.24 по датам'!JI23</f>
        <v>0</v>
      </c>
      <c r="JJ23" s="2231" t="n">
        <f aca="false">'02.24 по датам'!JJ23</f>
        <v>0</v>
      </c>
      <c r="JK23" s="2270"/>
      <c r="JL23" s="1302"/>
      <c r="JM23" s="2236"/>
      <c r="JN23" s="2236"/>
      <c r="JO23" s="2237"/>
      <c r="JP23" s="2236"/>
      <c r="JQ23" s="2236"/>
      <c r="JR23" s="2237"/>
    </row>
    <row r="24" customFormat="false" ht="11.25" hidden="false" customHeight="true" outlineLevel="0" collapsed="false">
      <c r="A24" s="2056" t="n">
        <f aca="false">A20+1</f>
        <v>45326</v>
      </c>
      <c r="B24" s="2057" t="s">
        <v>662</v>
      </c>
      <c r="C24" s="2067" t="n">
        <f aca="false">'02.24 по датам'!C24</f>
        <v>0</v>
      </c>
      <c r="D24" s="2064" t="n">
        <f aca="false">'02.24 по датам'!D24</f>
        <v>0</v>
      </c>
      <c r="E24" s="2067" t="n">
        <f aca="false">'02.24 по датам'!E24</f>
        <v>0</v>
      </c>
      <c r="F24" s="2067" t="n">
        <f aca="false">'02.24 по датам'!F24</f>
        <v>0</v>
      </c>
      <c r="G24" s="2065" t="n">
        <f aca="false">'02.24 по датам'!G24</f>
        <v>0</v>
      </c>
      <c r="H24" s="2065" t="n">
        <f aca="false">'02.24 по датам'!H24</f>
        <v>0</v>
      </c>
      <c r="I24" s="2065" t="n">
        <f aca="false">'02.24 по датам'!I24</f>
        <v>0</v>
      </c>
      <c r="J24" s="2065" t="n">
        <f aca="false">'02.24 по датам'!J24</f>
        <v>0</v>
      </c>
      <c r="K24" s="2065" t="n">
        <f aca="false">'02.24 по датам'!K24</f>
        <v>0</v>
      </c>
      <c r="L24" s="2065" t="n">
        <f aca="false">'02.24 по датам'!L24</f>
        <v>0</v>
      </c>
      <c r="M24" s="2065" t="n">
        <f aca="false">'02.24 по датам'!M24</f>
        <v>0</v>
      </c>
      <c r="N24" s="2065" t="n">
        <f aca="false">'02.24 по датам'!N24</f>
        <v>0</v>
      </c>
      <c r="O24" s="2065" t="n">
        <f aca="false">'02.24 по датам'!O24</f>
        <v>0</v>
      </c>
      <c r="P24" s="2065" t="n">
        <f aca="false">'02.24 по датам'!P24</f>
        <v>0</v>
      </c>
      <c r="Q24" s="2065" t="n">
        <f aca="false">'02.24 по датам'!Q24</f>
        <v>0</v>
      </c>
      <c r="R24" s="2065" t="n">
        <f aca="false">'02.24 по датам'!R24</f>
        <v>0</v>
      </c>
      <c r="S24" s="2065" t="n">
        <f aca="false">'02.24 по датам'!S24</f>
        <v>0</v>
      </c>
      <c r="T24" s="2065" t="n">
        <f aca="false">'02.24 по датам'!T24</f>
        <v>0</v>
      </c>
      <c r="U24" s="2065" t="n">
        <f aca="false">'02.24 по датам'!U24</f>
        <v>0</v>
      </c>
      <c r="V24" s="2065" t="n">
        <f aca="false">'02.24 по датам'!V24</f>
        <v>0</v>
      </c>
      <c r="W24" s="2066" t="n">
        <f aca="false">'02.24 по датам'!W24</f>
        <v>0</v>
      </c>
      <c r="X24" s="2238"/>
      <c r="Y24" s="2239"/>
      <c r="Z24" s="2240"/>
      <c r="AA24" s="2062"/>
      <c r="AB24" s="2063"/>
      <c r="AC24" s="2064" t="n">
        <f aca="false">'02.24 по датам'!AC24</f>
        <v>0</v>
      </c>
      <c r="AD24" s="2064" t="n">
        <f aca="false">'02.24 по датам'!AD24</f>
        <v>0</v>
      </c>
      <c r="AE24" s="2065" t="n">
        <f aca="false">'02.24 по датам'!AE24</f>
        <v>0</v>
      </c>
      <c r="AF24" s="2065" t="n">
        <f aca="false">'02.24 по датам'!AF24</f>
        <v>0</v>
      </c>
      <c r="AG24" s="2065" t="n">
        <f aca="false">'02.24 по датам'!AG24</f>
        <v>0</v>
      </c>
      <c r="AH24" s="2065" t="n">
        <f aca="false">'02.24 по датам'!AH24</f>
        <v>0</v>
      </c>
      <c r="AI24" s="2065" t="n">
        <f aca="false">'02.24 по датам'!AI24</f>
        <v>0</v>
      </c>
      <c r="AJ24" s="2065" t="n">
        <f aca="false">'02.24 по датам'!AJ24</f>
        <v>0</v>
      </c>
      <c r="AK24" s="2065" t="n">
        <f aca="false">'02.24 по датам'!AK24</f>
        <v>0</v>
      </c>
      <c r="AL24" s="2065" t="n">
        <f aca="false">'02.24 по датам'!AL24</f>
        <v>0</v>
      </c>
      <c r="AM24" s="2065" t="n">
        <f aca="false">'02.24 по датам'!AM24</f>
        <v>0</v>
      </c>
      <c r="AN24" s="2065" t="n">
        <f aca="false">'02.24 по датам'!AN24</f>
        <v>0</v>
      </c>
      <c r="AO24" s="2066" t="n">
        <f aca="false">'02.24 по датам'!AO24</f>
        <v>0</v>
      </c>
      <c r="AP24" s="2238"/>
      <c r="AQ24" s="2239"/>
      <c r="AR24" s="2240"/>
      <c r="AS24" s="2062"/>
      <c r="AT24" s="2063"/>
      <c r="AU24" s="2064" t="n">
        <f aca="false">'02.24 по датам'!AU24</f>
        <v>0</v>
      </c>
      <c r="AV24" s="2064" t="n">
        <f aca="false">'02.24 по датам'!AV24</f>
        <v>0</v>
      </c>
      <c r="AW24" s="2286" t="n">
        <f aca="false">'02.24 по датам'!AW24</f>
        <v>0</v>
      </c>
      <c r="AX24" s="2065" t="n">
        <f aca="false">'02.24 по датам'!AX24</f>
        <v>0</v>
      </c>
      <c r="AY24" s="2065" t="n">
        <f aca="false">'02.24 по датам'!AY24</f>
        <v>0</v>
      </c>
      <c r="AZ24" s="2065" t="n">
        <f aca="false">'02.24 по датам'!AZ24</f>
        <v>0</v>
      </c>
      <c r="BA24" s="2065" t="n">
        <f aca="false">'02.24 по датам'!BA24</f>
        <v>0</v>
      </c>
      <c r="BB24" s="2065" t="n">
        <f aca="false">'02.24 по датам'!BB24</f>
        <v>0</v>
      </c>
      <c r="BC24" s="2065" t="n">
        <f aca="false">'02.24 по датам'!BC24</f>
        <v>0</v>
      </c>
      <c r="BD24" s="2065" t="n">
        <f aca="false">'02.24 по датам'!BD24</f>
        <v>0</v>
      </c>
      <c r="BE24" s="2065" t="n">
        <f aca="false">'02.24 по датам'!BE24</f>
        <v>0</v>
      </c>
      <c r="BF24" s="2065" t="n">
        <f aca="false">'02.24 по датам'!BF24</f>
        <v>0</v>
      </c>
      <c r="BG24" s="2065" t="n">
        <f aca="false">'02.24 по датам'!BG24</f>
        <v>0</v>
      </c>
      <c r="BH24" s="2065" t="n">
        <f aca="false">'02.24 по датам'!BH24</f>
        <v>0</v>
      </c>
      <c r="BI24" s="2065" t="n">
        <f aca="false">'02.24 по датам'!BI24</f>
        <v>0</v>
      </c>
      <c r="BJ24" s="2065" t="n">
        <f aca="false">'02.24 по датам'!BJ24</f>
        <v>0</v>
      </c>
      <c r="BK24" s="2065" t="n">
        <f aca="false">'02.24 по датам'!BK24</f>
        <v>0</v>
      </c>
      <c r="BL24" s="2065" t="n">
        <f aca="false">'02.24 по датам'!BL24</f>
        <v>0</v>
      </c>
      <c r="BM24" s="2065" t="n">
        <f aca="false">'02.24 по датам'!BM24</f>
        <v>0</v>
      </c>
      <c r="BN24" s="2065" t="n">
        <f aca="false">'02.24 по датам'!BN24</f>
        <v>0</v>
      </c>
      <c r="BO24" s="2065" t="n">
        <f aca="false">'02.24 по датам'!BO24</f>
        <v>0</v>
      </c>
      <c r="BP24" s="2065" t="n">
        <f aca="false">'02.24 по датам'!BP24</f>
        <v>0</v>
      </c>
      <c r="BQ24" s="2066" t="n">
        <f aca="false">'02.24 по датам'!BQ24</f>
        <v>0</v>
      </c>
      <c r="BR24" s="2238"/>
      <c r="BS24" s="2239"/>
      <c r="BT24" s="2240"/>
      <c r="BU24" s="2062"/>
      <c r="BV24" s="2063"/>
      <c r="BW24" s="2068" t="n">
        <f aca="false">'02.24 по датам'!BW24</f>
        <v>0</v>
      </c>
      <c r="BX24" s="2065" t="n">
        <f aca="false">'02.24 по датам'!BX24</f>
        <v>0</v>
      </c>
      <c r="BY24" s="2065" t="n">
        <f aca="false">'02.24 по датам'!BY24</f>
        <v>0</v>
      </c>
      <c r="BZ24" s="2065" t="n">
        <f aca="false">'02.24 по датам'!BZ24</f>
        <v>0</v>
      </c>
      <c r="CA24" s="2065" t="n">
        <f aca="false">'02.24 по датам'!CA24</f>
        <v>0</v>
      </c>
      <c r="CB24" s="2065" t="n">
        <f aca="false">'02.24 по датам'!CB24</f>
        <v>0</v>
      </c>
      <c r="CC24" s="2065" t="n">
        <f aca="false">'02.24 по датам'!CC24</f>
        <v>0</v>
      </c>
      <c r="CD24" s="2065" t="n">
        <f aca="false">'02.24 по датам'!CD24</f>
        <v>0</v>
      </c>
      <c r="CE24" s="2065" t="n">
        <f aca="false">'02.24 по датам'!CE24</f>
        <v>0</v>
      </c>
      <c r="CF24" s="2065" t="n">
        <f aca="false">'02.24 по датам'!CF24</f>
        <v>0</v>
      </c>
      <c r="CG24" s="2065" t="n">
        <f aca="false">'02.24 по датам'!CG24</f>
        <v>0</v>
      </c>
      <c r="CH24" s="2065" t="n">
        <f aca="false">'02.24 по датам'!CH24</f>
        <v>0</v>
      </c>
      <c r="CI24" s="2066" t="n">
        <f aca="false">'02.24 по датам'!CI24</f>
        <v>0</v>
      </c>
      <c r="CJ24" s="2238"/>
      <c r="CK24" s="2239"/>
      <c r="CL24" s="2240"/>
      <c r="CM24" s="2062"/>
      <c r="CN24" s="2063"/>
      <c r="CO24" s="2063"/>
      <c r="CP24" s="2063"/>
      <c r="CQ24" s="2065" t="n">
        <f aca="false">'02.24 по датам'!CQ24</f>
        <v>0</v>
      </c>
      <c r="CR24" s="2065" t="n">
        <f aca="false">'02.24 по датам'!CR24</f>
        <v>0</v>
      </c>
      <c r="CS24" s="2065" t="n">
        <f aca="false">'02.24 по датам'!CS24</f>
        <v>0</v>
      </c>
      <c r="CT24" s="2065" t="n">
        <f aca="false">'02.24 по датам'!CT24</f>
        <v>0</v>
      </c>
      <c r="CU24" s="2065" t="n">
        <f aca="false">'02.24 по датам'!CU24</f>
        <v>0</v>
      </c>
      <c r="CV24" s="2065" t="n">
        <f aca="false">'02.24 по датам'!CV24</f>
        <v>0</v>
      </c>
      <c r="CW24" s="2065" t="n">
        <f aca="false">'02.24 по датам'!CW24</f>
        <v>0</v>
      </c>
      <c r="CX24" s="2065" t="n">
        <f aca="false">'02.24 по датам'!CX24</f>
        <v>0</v>
      </c>
      <c r="CY24" s="2065" t="n">
        <f aca="false">'02.24 по датам'!CY24</f>
        <v>0</v>
      </c>
      <c r="CZ24" s="2065" t="n">
        <f aca="false">'02.24 по датам'!CZ24</f>
        <v>0</v>
      </c>
      <c r="DA24" s="2065" t="n">
        <f aca="false">'02.24 по датам'!DA24</f>
        <v>0</v>
      </c>
      <c r="DB24" s="2065" t="n">
        <f aca="false">'02.24 по датам'!DB24</f>
        <v>0</v>
      </c>
      <c r="DC24" s="2066" t="n">
        <f aca="false">'02.24 по датам'!DC24</f>
        <v>0</v>
      </c>
      <c r="DD24" s="2238"/>
      <c r="DE24" s="2239"/>
      <c r="DF24" s="2240"/>
      <c r="DG24" s="2069"/>
      <c r="DH24" s="2070"/>
      <c r="DI24" s="2068" t="n">
        <f aca="false">'02.24 по датам'!DI24</f>
        <v>0</v>
      </c>
      <c r="DJ24" s="2065" t="n">
        <f aca="false">'02.24 по датам'!DJ24</f>
        <v>0</v>
      </c>
      <c r="DK24" s="2065" t="n">
        <f aca="false">'02.24 по датам'!DK24</f>
        <v>0</v>
      </c>
      <c r="DL24" s="2065" t="n">
        <f aca="false">'02.24 по датам'!DL24</f>
        <v>0</v>
      </c>
      <c r="DM24" s="2065" t="n">
        <f aca="false">'02.24 по датам'!DM24</f>
        <v>0</v>
      </c>
      <c r="DN24" s="2065" t="n">
        <f aca="false">'02.24 по датам'!DN24</f>
        <v>0</v>
      </c>
      <c r="DO24" s="2065" t="n">
        <f aca="false">'02.24 по датам'!DO24</f>
        <v>0</v>
      </c>
      <c r="DP24" s="2065" t="n">
        <f aca="false">'02.24 по датам'!DP24</f>
        <v>0</v>
      </c>
      <c r="DQ24" s="2065" t="n">
        <f aca="false">'02.24 по датам'!DQ24</f>
        <v>0</v>
      </c>
      <c r="DR24" s="2065" t="n">
        <f aca="false">'02.24 по датам'!DR24</f>
        <v>0</v>
      </c>
      <c r="DS24" s="2065" t="n">
        <f aca="false">'02.24 по датам'!DS24</f>
        <v>0</v>
      </c>
      <c r="DT24" s="2065" t="n">
        <f aca="false">'02.24 по датам'!DT24</f>
        <v>0</v>
      </c>
      <c r="DU24" s="2066" t="n">
        <f aca="false">'02.24 по датам'!DU24</f>
        <v>0</v>
      </c>
      <c r="DV24" s="2238"/>
      <c r="DW24" s="2239"/>
      <c r="DX24" s="2240"/>
      <c r="DY24" s="2069"/>
      <c r="DZ24" s="2070"/>
      <c r="EA24" s="2065" t="n">
        <f aca="false">'02.24 по датам'!EA24</f>
        <v>0</v>
      </c>
      <c r="EB24" s="2065" t="n">
        <f aca="false">'02.24 по датам'!EB24</f>
        <v>0</v>
      </c>
      <c r="EC24" s="2065" t="n">
        <f aca="false">'02.24 по датам'!EC24</f>
        <v>0</v>
      </c>
      <c r="ED24" s="2065" t="n">
        <f aca="false">'02.24 по датам'!ED24</f>
        <v>0</v>
      </c>
      <c r="EE24" s="2065" t="n">
        <f aca="false">'02.24 по датам'!EE24</f>
        <v>0</v>
      </c>
      <c r="EF24" s="2065" t="n">
        <f aca="false">'02.24 по датам'!EF24</f>
        <v>0</v>
      </c>
      <c r="EG24" s="2065" t="n">
        <f aca="false">'02.24 по датам'!EG24</f>
        <v>0</v>
      </c>
      <c r="EH24" s="2065" t="n">
        <f aca="false">'02.24 по датам'!EH24</f>
        <v>0</v>
      </c>
      <c r="EI24" s="2065" t="n">
        <f aca="false">'02.24 по датам'!EI24</f>
        <v>0</v>
      </c>
      <c r="EJ24" s="2065" t="n">
        <f aca="false">'02.24 по датам'!EJ24</f>
        <v>0</v>
      </c>
      <c r="EK24" s="2065" t="n">
        <f aca="false">'02.24 по датам'!EK24</f>
        <v>0</v>
      </c>
      <c r="EL24" s="2065" t="n">
        <f aca="false">'02.24 по датам'!EL24</f>
        <v>0</v>
      </c>
      <c r="EM24" s="2065" t="n">
        <f aca="false">'02.24 по датам'!EM24</f>
        <v>0</v>
      </c>
      <c r="EN24" s="2065" t="n">
        <f aca="false">'02.24 по датам'!EN24</f>
        <v>0</v>
      </c>
      <c r="EO24" s="2065" t="n">
        <f aca="false">'02.24 по датам'!EO24</f>
        <v>0</v>
      </c>
      <c r="EP24" s="2065" t="n">
        <f aca="false">'02.24 по датам'!EP24</f>
        <v>0</v>
      </c>
      <c r="EQ24" s="2065" t="n">
        <f aca="false">'02.24 по датам'!EQ24</f>
        <v>0</v>
      </c>
      <c r="ER24" s="2065" t="n">
        <f aca="false">'02.24 по датам'!ER24</f>
        <v>0</v>
      </c>
      <c r="ES24" s="2065" t="n">
        <f aca="false">'02.24 по датам'!ES24</f>
        <v>0</v>
      </c>
      <c r="ET24" s="2065" t="n">
        <f aca="false">'02.24 по датам'!ET24</f>
        <v>0</v>
      </c>
      <c r="EU24" s="2065" t="n">
        <f aca="false">'02.24 по датам'!EU24</f>
        <v>0</v>
      </c>
      <c r="EV24" s="2065" t="n">
        <f aca="false">'02.24 по датам'!EV24</f>
        <v>0</v>
      </c>
      <c r="EW24" s="2065" t="n">
        <f aca="false">'02.24 по датам'!EW24</f>
        <v>0</v>
      </c>
      <c r="EX24" s="2065" t="n">
        <f aca="false">'02.24 по датам'!EX24</f>
        <v>0</v>
      </c>
      <c r="EY24" s="2066" t="n">
        <f aca="false">'02.24 по датам'!EY24</f>
        <v>0</v>
      </c>
      <c r="EZ24" s="2238"/>
      <c r="FA24" s="2239"/>
      <c r="FB24" s="2240"/>
      <c r="FC24" s="2069"/>
      <c r="FD24" s="2070"/>
      <c r="FE24" s="2065" t="n">
        <f aca="false">'02.24 по датам'!FE24</f>
        <v>0</v>
      </c>
      <c r="FF24" s="2065" t="n">
        <f aca="false">'02.24 по датам'!FF24</f>
        <v>0</v>
      </c>
      <c r="FG24" s="2065" t="n">
        <f aca="false">'02.24 по датам'!FG24</f>
        <v>0</v>
      </c>
      <c r="FH24" s="2065" t="n">
        <f aca="false">'02.24 по датам'!FH24</f>
        <v>0</v>
      </c>
      <c r="FI24" s="2065" t="n">
        <f aca="false">'02.24 по датам'!FI24</f>
        <v>0</v>
      </c>
      <c r="FJ24" s="2065" t="n">
        <f aca="false">'02.24 по датам'!FJ24</f>
        <v>0</v>
      </c>
      <c r="FK24" s="2065" t="n">
        <f aca="false">'02.24 по датам'!FK24</f>
        <v>0</v>
      </c>
      <c r="FL24" s="2065" t="n">
        <f aca="false">'02.24 по датам'!FL24</f>
        <v>0</v>
      </c>
      <c r="FM24" s="2065" t="n">
        <f aca="false">'02.24 по датам'!FM24</f>
        <v>0</v>
      </c>
      <c r="FN24" s="2066" t="n">
        <f aca="false">'02.24 по датам'!FN24</f>
        <v>0</v>
      </c>
      <c r="FO24" s="2238"/>
      <c r="FP24" s="2239"/>
      <c r="FQ24" s="2240"/>
      <c r="FR24" s="2069"/>
      <c r="FS24" s="2070"/>
      <c r="FT24" s="2072"/>
      <c r="FU24" s="2072"/>
      <c r="FV24" s="2072"/>
      <c r="FW24" s="2072"/>
      <c r="FX24" s="2072"/>
      <c r="FY24" s="2072"/>
      <c r="FZ24" s="2072"/>
      <c r="GA24" s="2072"/>
      <c r="GB24" s="2072"/>
      <c r="GC24" s="2072"/>
      <c r="GD24" s="2072"/>
      <c r="GE24" s="2072"/>
      <c r="GF24" s="2072"/>
      <c r="GG24" s="2072"/>
      <c r="GH24" s="2072"/>
      <c r="GI24" s="2072"/>
      <c r="GJ24" s="2072"/>
      <c r="GK24" s="2072"/>
      <c r="GL24" s="2072"/>
      <c r="GM24" s="2072"/>
      <c r="GN24" s="2072"/>
      <c r="GO24" s="2072"/>
      <c r="GP24" s="2072"/>
      <c r="GQ24" s="2072"/>
      <c r="GR24" s="2072"/>
      <c r="GS24" s="2073"/>
      <c r="GT24" s="2242"/>
      <c r="GU24" s="2243"/>
      <c r="GV24" s="2248"/>
      <c r="GW24" s="2076"/>
      <c r="GX24" s="2063"/>
      <c r="GY24" s="2062"/>
      <c r="GZ24" s="2077" t="n">
        <f aca="false">'02.24 по датам'!GZ24</f>
        <v>0</v>
      </c>
      <c r="HA24" s="2078" t="n">
        <f aca="false">'02.24 по датам'!HA24</f>
        <v>0</v>
      </c>
      <c r="HB24" s="2272"/>
      <c r="HC24" s="2080"/>
      <c r="HD24" s="2247" t="n">
        <f aca="false">'02.24 по датам'!HD24</f>
        <v>0</v>
      </c>
      <c r="HE24" s="2272"/>
      <c r="HF24" s="2082"/>
      <c r="HG24" s="2083"/>
      <c r="HH24" s="2068"/>
      <c r="HI24" s="2273"/>
      <c r="HJ24" s="2072"/>
      <c r="HK24" s="2072"/>
      <c r="HL24" s="2072"/>
      <c r="HM24" s="2072"/>
      <c r="HN24" s="2072"/>
      <c r="HO24" s="2072"/>
      <c r="HP24" s="2072"/>
      <c r="HQ24" s="2072"/>
      <c r="HR24" s="2072"/>
      <c r="HS24" s="2072"/>
      <c r="HT24" s="2072"/>
      <c r="HU24" s="2072"/>
      <c r="HV24" s="2072"/>
      <c r="HW24" s="2072"/>
      <c r="HX24" s="2072"/>
      <c r="HY24" s="2072"/>
      <c r="HZ24" s="2073"/>
      <c r="IA24" s="2242"/>
      <c r="IB24" s="2243"/>
      <c r="IC24" s="2248"/>
      <c r="ID24" s="2062"/>
      <c r="IE24" s="2076"/>
      <c r="IF24" s="2085" t="n">
        <f aca="false">'02.24 по датам'!IF24</f>
        <v>0</v>
      </c>
      <c r="IG24" s="2085" t="n">
        <f aca="false">'02.24 по датам'!IG24</f>
        <v>0</v>
      </c>
      <c r="IH24" s="2086" t="n">
        <f aca="false">'02.24 по датам'!IH24</f>
        <v>0</v>
      </c>
      <c r="II24" s="2249"/>
      <c r="IJ24" s="2250"/>
      <c r="IK24" s="2089"/>
      <c r="IL24" s="2090"/>
      <c r="IM24" s="2092" t="n">
        <f aca="false">'02.24 по датам'!IM24</f>
        <v>0</v>
      </c>
      <c r="IN24" s="2092" t="n">
        <f aca="false">'02.24 по датам'!IN24</f>
        <v>0</v>
      </c>
      <c r="IO24" s="2092" t="n">
        <f aca="false">'02.24 по датам'!IO24</f>
        <v>0</v>
      </c>
      <c r="IP24" s="2092" t="n">
        <f aca="false">'02.24 по датам'!IP24</f>
        <v>0</v>
      </c>
      <c r="IQ24" s="2092" t="n">
        <f aca="false">'02.24 по датам'!IQ24</f>
        <v>0</v>
      </c>
      <c r="IR24" s="2092" t="n">
        <f aca="false">'02.24 по датам'!IR24</f>
        <v>0</v>
      </c>
      <c r="IS24" s="2092" t="n">
        <f aca="false">'02.24 по датам'!IS24</f>
        <v>0</v>
      </c>
      <c r="IT24" s="2092" t="n">
        <f aca="false">'02.24 по датам'!IT24</f>
        <v>0</v>
      </c>
      <c r="IU24" s="2092" t="n">
        <f aca="false">'02.24 по датам'!IU24</f>
        <v>0</v>
      </c>
      <c r="IV24" s="2287" t="n">
        <f aca="false">'02.24 по датам'!IV24</f>
        <v>0</v>
      </c>
      <c r="IW24" s="2242"/>
      <c r="IX24" s="2243"/>
      <c r="IY24" s="2248"/>
      <c r="IZ24" s="2062"/>
      <c r="JA24" s="2063"/>
      <c r="JB24" s="2098" t="n">
        <f aca="false">'02.24 по датам'!JB24</f>
        <v>0</v>
      </c>
      <c r="JC24" s="2245"/>
      <c r="JD24" s="2100" t="n">
        <f aca="false">'02.24 по датам'!JD24</f>
        <v>0</v>
      </c>
      <c r="JE24" s="2101"/>
      <c r="JF24" s="2102"/>
      <c r="JG24" s="2254" t="n">
        <f aca="false">'02.24 по датам'!JG24</f>
        <v>0</v>
      </c>
      <c r="JH24" s="2103" t="n">
        <f aca="false">'02.24 по датам'!JH24</f>
        <v>0</v>
      </c>
      <c r="JI24" s="2103" t="n">
        <f aca="false">'02.24 по датам'!JI24</f>
        <v>0</v>
      </c>
      <c r="JJ24" s="2104" t="n">
        <f aca="false">'02.24 по датам'!JJ24</f>
        <v>0</v>
      </c>
      <c r="JK24" s="2276"/>
      <c r="JL24" s="2106"/>
      <c r="JM24" s="2107" t="n">
        <f aca="false">JM$4:JM$4+SUMIF($C$5:JL$5,"Нараст. баланс",$C26:JL26)+SUMIF($C$7:JH$7,"Итого (с ВНР)",$C26:JH26)-SUMIF($C$5:JL$5,"Геол. снижение,  т/сут",$C26:JL26)-SUMIF(JJ$7:JL$7,"Итого",JJ26:JL26)-SUMIF($C$7:JL$7,"Итого (с ВСП)",$C26:JL26)</f>
        <v>23118.856</v>
      </c>
      <c r="JN24" s="2108"/>
      <c r="JO24" s="2256" t="e">
        <f aca="false">'02.24 НГДП по датам'!CA24:CA26</f>
        <v>#VALUE!</v>
      </c>
      <c r="JP24" s="2110"/>
      <c r="JQ24" s="2111"/>
      <c r="JR24" s="2257"/>
    </row>
    <row r="25" customFormat="false" ht="11.25" hidden="false" customHeight="true" outlineLevel="0" collapsed="false">
      <c r="A25" s="2056"/>
      <c r="B25" s="2113" t="s">
        <v>663</v>
      </c>
      <c r="C25" s="2123" t="n">
        <f aca="false">'02.24 по датам'!C25</f>
        <v>0</v>
      </c>
      <c r="D25" s="2120" t="n">
        <f aca="false">'02.24 по датам'!D25</f>
        <v>0</v>
      </c>
      <c r="E25" s="2123" t="n">
        <f aca="false">'02.24 по датам'!E25</f>
        <v>0</v>
      </c>
      <c r="F25" s="2123" t="n">
        <f aca="false">'02.24 по датам'!F25</f>
        <v>0</v>
      </c>
      <c r="G25" s="2121" t="n">
        <f aca="false">'02.24 по датам'!G25</f>
        <v>0</v>
      </c>
      <c r="H25" s="2121" t="n">
        <f aca="false">'02.24 по датам'!H25</f>
        <v>0</v>
      </c>
      <c r="I25" s="2121" t="n">
        <f aca="false">'02.24 по датам'!I25</f>
        <v>0</v>
      </c>
      <c r="J25" s="2121" t="n">
        <f aca="false">'02.24 по датам'!J25</f>
        <v>0</v>
      </c>
      <c r="K25" s="2121" t="n">
        <f aca="false">'02.24 по датам'!K25</f>
        <v>0</v>
      </c>
      <c r="L25" s="2121" t="n">
        <f aca="false">'02.24 по датам'!L25</f>
        <v>0</v>
      </c>
      <c r="M25" s="2121" t="n">
        <f aca="false">'02.24 по датам'!M25</f>
        <v>0</v>
      </c>
      <c r="N25" s="2121" t="n">
        <f aca="false">'02.24 по датам'!N25</f>
        <v>0</v>
      </c>
      <c r="O25" s="2121" t="n">
        <f aca="false">'02.24 по датам'!O25</f>
        <v>0</v>
      </c>
      <c r="P25" s="2121" t="n">
        <f aca="false">'02.24 по датам'!P25</f>
        <v>0</v>
      </c>
      <c r="Q25" s="2121" t="n">
        <f aca="false">'02.24 по датам'!Q25</f>
        <v>0</v>
      </c>
      <c r="R25" s="2121" t="n">
        <f aca="false">'02.24 по датам'!R25</f>
        <v>0</v>
      </c>
      <c r="S25" s="2121" t="n">
        <f aca="false">'02.24 по датам'!S25</f>
        <v>0</v>
      </c>
      <c r="T25" s="2121" t="n">
        <f aca="false">'02.24 по датам'!T25</f>
        <v>0</v>
      </c>
      <c r="U25" s="2121" t="n">
        <f aca="false">'02.24 по датам'!U25</f>
        <v>0</v>
      </c>
      <c r="V25" s="2121" t="n">
        <f aca="false">'02.24 по датам'!V25</f>
        <v>0</v>
      </c>
      <c r="W25" s="2122" t="n">
        <f aca="false">'02.24 по датам'!W25</f>
        <v>0</v>
      </c>
      <c r="X25" s="2115"/>
      <c r="Y25" s="2116"/>
      <c r="Z25" s="2117"/>
      <c r="AA25" s="2118" t="n">
        <f aca="false">COUNTIF(C25:Z25,"&gt;"&amp;0)</f>
        <v>0</v>
      </c>
      <c r="AB25" s="2119"/>
      <c r="AC25" s="2120" t="n">
        <f aca="false">'02.24 по датам'!AC25</f>
        <v>0</v>
      </c>
      <c r="AD25" s="2120" t="n">
        <f aca="false">'02.24 по датам'!AD25</f>
        <v>0</v>
      </c>
      <c r="AE25" s="2121" t="n">
        <f aca="false">'02.24 по датам'!AE25</f>
        <v>0</v>
      </c>
      <c r="AF25" s="2121" t="n">
        <f aca="false">'02.24 по датам'!AF25</f>
        <v>0</v>
      </c>
      <c r="AG25" s="2121" t="n">
        <f aca="false">'02.24 по датам'!AG25</f>
        <v>0</v>
      </c>
      <c r="AH25" s="2121" t="n">
        <f aca="false">'02.24 по датам'!AH25</f>
        <v>0</v>
      </c>
      <c r="AI25" s="2121" t="n">
        <f aca="false">'02.24 по датам'!AI25</f>
        <v>0</v>
      </c>
      <c r="AJ25" s="2121" t="n">
        <f aca="false">'02.24 по датам'!AJ25</f>
        <v>0</v>
      </c>
      <c r="AK25" s="2121" t="n">
        <f aca="false">'02.24 по датам'!AK25</f>
        <v>0</v>
      </c>
      <c r="AL25" s="2121" t="n">
        <f aca="false">'02.24 по датам'!AL25</f>
        <v>0</v>
      </c>
      <c r="AM25" s="2121" t="n">
        <f aca="false">'02.24 по датам'!AM25</f>
        <v>0</v>
      </c>
      <c r="AN25" s="2121" t="n">
        <f aca="false">'02.24 по датам'!AN25</f>
        <v>0</v>
      </c>
      <c r="AO25" s="2122" t="n">
        <f aca="false">'02.24 по датам'!AO25</f>
        <v>0</v>
      </c>
      <c r="AP25" s="2115"/>
      <c r="AQ25" s="2116"/>
      <c r="AR25" s="2117"/>
      <c r="AS25" s="2118" t="n">
        <f aca="false">COUNTIF(AC26:AR26,"&gt;"&amp;0)</f>
        <v>0</v>
      </c>
      <c r="AT25" s="2119"/>
      <c r="AU25" s="2120" t="n">
        <f aca="false">'02.24 по датам'!AU25</f>
        <v>0</v>
      </c>
      <c r="AV25" s="2120" t="n">
        <f aca="false">'02.24 по датам'!AV25</f>
        <v>0</v>
      </c>
      <c r="AW25" s="2288" t="n">
        <f aca="false">'02.24 по датам'!AW25</f>
        <v>0</v>
      </c>
      <c r="AX25" s="2121" t="n">
        <f aca="false">'02.24 по датам'!AX25</f>
        <v>0</v>
      </c>
      <c r="AY25" s="2121" t="n">
        <f aca="false">'02.24 по датам'!AY25</f>
        <v>0</v>
      </c>
      <c r="AZ25" s="2121" t="n">
        <f aca="false">'02.24 по датам'!AZ25</f>
        <v>0</v>
      </c>
      <c r="BA25" s="2121" t="n">
        <f aca="false">'02.24 по датам'!BA25</f>
        <v>0</v>
      </c>
      <c r="BB25" s="2121" t="n">
        <f aca="false">'02.24 по датам'!BB25</f>
        <v>0</v>
      </c>
      <c r="BC25" s="2121" t="n">
        <f aca="false">'02.24 по датам'!BC25</f>
        <v>0</v>
      </c>
      <c r="BD25" s="2121" t="n">
        <f aca="false">'02.24 по датам'!BD25</f>
        <v>0</v>
      </c>
      <c r="BE25" s="2121" t="n">
        <f aca="false">'02.24 по датам'!BE25</f>
        <v>0</v>
      </c>
      <c r="BF25" s="2121" t="n">
        <f aca="false">'02.24 по датам'!BF25</f>
        <v>0</v>
      </c>
      <c r="BG25" s="2121" t="n">
        <f aca="false">'02.24 по датам'!BG25</f>
        <v>0</v>
      </c>
      <c r="BH25" s="2121" t="n">
        <f aca="false">'02.24 по датам'!BH25</f>
        <v>0</v>
      </c>
      <c r="BI25" s="2121" t="n">
        <f aca="false">'02.24 по датам'!BI25</f>
        <v>0</v>
      </c>
      <c r="BJ25" s="2121" t="n">
        <f aca="false">'02.24 по датам'!BJ25</f>
        <v>0</v>
      </c>
      <c r="BK25" s="2121" t="n">
        <f aca="false">'02.24 по датам'!BK25</f>
        <v>0</v>
      </c>
      <c r="BL25" s="2121" t="n">
        <f aca="false">'02.24 по датам'!BL25</f>
        <v>0</v>
      </c>
      <c r="BM25" s="2121" t="n">
        <f aca="false">'02.24 по датам'!BM25</f>
        <v>0</v>
      </c>
      <c r="BN25" s="2121" t="n">
        <f aca="false">'02.24 по датам'!BN25</f>
        <v>0</v>
      </c>
      <c r="BO25" s="2121" t="n">
        <f aca="false">'02.24 по датам'!BO25</f>
        <v>0</v>
      </c>
      <c r="BP25" s="2121" t="n">
        <f aca="false">'02.24 по датам'!BP25</f>
        <v>0</v>
      </c>
      <c r="BQ25" s="2122" t="n">
        <f aca="false">'02.24 по датам'!BQ25</f>
        <v>0</v>
      </c>
      <c r="BR25" s="2115"/>
      <c r="BS25" s="2116"/>
      <c r="BT25" s="2117"/>
      <c r="BU25" s="2118" t="n">
        <f aca="false">COUNTIF(AU26:BT26,"&gt;"&amp;0)</f>
        <v>0</v>
      </c>
      <c r="BV25" s="2119"/>
      <c r="BW25" s="2124" t="n">
        <f aca="false">'02.24 по датам'!BW25</f>
        <v>0</v>
      </c>
      <c r="BX25" s="2121" t="n">
        <f aca="false">'02.24 по датам'!BX25</f>
        <v>0</v>
      </c>
      <c r="BY25" s="2121" t="n">
        <f aca="false">'02.24 по датам'!BY25</f>
        <v>0</v>
      </c>
      <c r="BZ25" s="2121" t="n">
        <f aca="false">'02.24 по датам'!BZ25</f>
        <v>0</v>
      </c>
      <c r="CA25" s="2121" t="n">
        <f aca="false">'02.24 по датам'!CA25</f>
        <v>0</v>
      </c>
      <c r="CB25" s="2121" t="n">
        <f aca="false">'02.24 по датам'!CB25</f>
        <v>0</v>
      </c>
      <c r="CC25" s="2121" t="n">
        <f aca="false">'02.24 по датам'!CC25</f>
        <v>0</v>
      </c>
      <c r="CD25" s="2121" t="n">
        <f aca="false">'02.24 по датам'!CD25</f>
        <v>0</v>
      </c>
      <c r="CE25" s="2121" t="n">
        <f aca="false">'02.24 по датам'!CE25</f>
        <v>0</v>
      </c>
      <c r="CF25" s="2121" t="n">
        <f aca="false">'02.24 по датам'!CF25</f>
        <v>0</v>
      </c>
      <c r="CG25" s="2121" t="n">
        <f aca="false">'02.24 по датам'!CG25</f>
        <v>0</v>
      </c>
      <c r="CH25" s="2121" t="n">
        <f aca="false">'02.24 по датам'!CH25</f>
        <v>0</v>
      </c>
      <c r="CI25" s="2122" t="n">
        <f aca="false">'02.24 по датам'!CI25</f>
        <v>0</v>
      </c>
      <c r="CJ25" s="2115"/>
      <c r="CK25" s="2116"/>
      <c r="CL25" s="2117"/>
      <c r="CM25" s="2118" t="n">
        <f aca="false">COUNTIF(BW26:CL26,"&gt;"&amp;0)</f>
        <v>0</v>
      </c>
      <c r="CN25" s="2119"/>
      <c r="CO25" s="2119" t="n">
        <f aca="false">AA25+AS25+BU25+CM25</f>
        <v>0</v>
      </c>
      <c r="CP25" s="2119"/>
      <c r="CQ25" s="2121" t="n">
        <f aca="false">'02.24 по датам'!CQ25</f>
        <v>0</v>
      </c>
      <c r="CR25" s="2121" t="n">
        <f aca="false">'02.24 по датам'!CR25</f>
        <v>0</v>
      </c>
      <c r="CS25" s="2121" t="n">
        <f aca="false">'02.24 по датам'!CS25</f>
        <v>0</v>
      </c>
      <c r="CT25" s="2121" t="n">
        <f aca="false">'02.24 по датам'!CT25</f>
        <v>0</v>
      </c>
      <c r="CU25" s="2121" t="n">
        <f aca="false">'02.24 по датам'!CU25</f>
        <v>0</v>
      </c>
      <c r="CV25" s="2121" t="n">
        <f aca="false">'02.24 по датам'!CV25</f>
        <v>0</v>
      </c>
      <c r="CW25" s="2121" t="n">
        <f aca="false">'02.24 по датам'!CW25</f>
        <v>0</v>
      </c>
      <c r="CX25" s="2121" t="n">
        <f aca="false">'02.24 по датам'!CX25</f>
        <v>0</v>
      </c>
      <c r="CY25" s="2121" t="n">
        <f aca="false">'02.24 по датам'!CY25</f>
        <v>0</v>
      </c>
      <c r="CZ25" s="2121" t="n">
        <f aca="false">'02.24 по датам'!CZ25</f>
        <v>0</v>
      </c>
      <c r="DA25" s="2121" t="n">
        <f aca="false">'02.24 по датам'!DA25</f>
        <v>0</v>
      </c>
      <c r="DB25" s="2121" t="n">
        <f aca="false">'02.24 по датам'!DB25</f>
        <v>0</v>
      </c>
      <c r="DC25" s="2122" t="n">
        <f aca="false">'02.24 по датам'!DC25</f>
        <v>0</v>
      </c>
      <c r="DD25" s="2115"/>
      <c r="DE25" s="2116"/>
      <c r="DF25" s="2117"/>
      <c r="DG25" s="2125" t="n">
        <f aca="false">SUBTOTAL(9,CQ27:DF27)</f>
        <v>0</v>
      </c>
      <c r="DH25" s="2126"/>
      <c r="DI25" s="2124" t="n">
        <f aca="false">'02.24 по датам'!DI25</f>
        <v>0</v>
      </c>
      <c r="DJ25" s="2121" t="n">
        <f aca="false">'02.24 по датам'!DJ25</f>
        <v>0</v>
      </c>
      <c r="DK25" s="2121" t="n">
        <f aca="false">'02.24 по датам'!DK25</f>
        <v>0</v>
      </c>
      <c r="DL25" s="2121" t="n">
        <f aca="false">'02.24 по датам'!DL25</f>
        <v>0</v>
      </c>
      <c r="DM25" s="2121" t="n">
        <f aca="false">'02.24 по датам'!DM25</f>
        <v>0</v>
      </c>
      <c r="DN25" s="2121" t="n">
        <f aca="false">'02.24 по датам'!DN25</f>
        <v>0</v>
      </c>
      <c r="DO25" s="2121" t="n">
        <f aca="false">'02.24 по датам'!DO25</f>
        <v>0</v>
      </c>
      <c r="DP25" s="2121" t="n">
        <f aca="false">'02.24 по датам'!DP25</f>
        <v>0</v>
      </c>
      <c r="DQ25" s="2121" t="n">
        <f aca="false">'02.24 по датам'!DQ25</f>
        <v>0</v>
      </c>
      <c r="DR25" s="2121" t="n">
        <f aca="false">'02.24 по датам'!DR25</f>
        <v>0</v>
      </c>
      <c r="DS25" s="2121" t="n">
        <f aca="false">'02.24 по датам'!DS25</f>
        <v>0</v>
      </c>
      <c r="DT25" s="2121" t="n">
        <f aca="false">'02.24 по датам'!DT25</f>
        <v>0</v>
      </c>
      <c r="DU25" s="2122" t="n">
        <f aca="false">'02.24 по датам'!DU25</f>
        <v>0</v>
      </c>
      <c r="DV25" s="2115"/>
      <c r="DW25" s="2116"/>
      <c r="DX25" s="2117"/>
      <c r="DY25" s="2125" t="n">
        <f aca="false">COUNTIF(DI26:DX26,"&gt;"&amp;0)</f>
        <v>0</v>
      </c>
      <c r="DZ25" s="2126"/>
      <c r="EA25" s="2121" t="n">
        <f aca="false">'02.24 по датам'!EA25</f>
        <v>0</v>
      </c>
      <c r="EB25" s="2121" t="n">
        <f aca="false">'02.24 по датам'!EB25</f>
        <v>0</v>
      </c>
      <c r="EC25" s="2121" t="n">
        <f aca="false">'02.24 по датам'!EC25</f>
        <v>0</v>
      </c>
      <c r="ED25" s="2121" t="n">
        <f aca="false">'02.24 по датам'!ED25</f>
        <v>0</v>
      </c>
      <c r="EE25" s="2121" t="n">
        <f aca="false">'02.24 по датам'!EE25</f>
        <v>0</v>
      </c>
      <c r="EF25" s="2121" t="n">
        <f aca="false">'02.24 по датам'!EF25</f>
        <v>0</v>
      </c>
      <c r="EG25" s="2121" t="n">
        <f aca="false">'02.24 по датам'!EG25</f>
        <v>0</v>
      </c>
      <c r="EH25" s="2121" t="n">
        <f aca="false">'02.24 по датам'!EH25</f>
        <v>0</v>
      </c>
      <c r="EI25" s="2121" t="n">
        <f aca="false">'02.24 по датам'!EI25</f>
        <v>0</v>
      </c>
      <c r="EJ25" s="2121" t="n">
        <f aca="false">'02.24 по датам'!EJ25</f>
        <v>0</v>
      </c>
      <c r="EK25" s="2121" t="n">
        <f aca="false">'02.24 по датам'!EK25</f>
        <v>0</v>
      </c>
      <c r="EL25" s="2121" t="n">
        <f aca="false">'02.24 по датам'!EL25</f>
        <v>0</v>
      </c>
      <c r="EM25" s="2121" t="n">
        <f aca="false">'02.24 по датам'!EM25</f>
        <v>0</v>
      </c>
      <c r="EN25" s="2121" t="n">
        <f aca="false">'02.24 по датам'!EN25</f>
        <v>0</v>
      </c>
      <c r="EO25" s="2121" t="n">
        <f aca="false">'02.24 по датам'!EO25</f>
        <v>0</v>
      </c>
      <c r="EP25" s="2121" t="n">
        <f aca="false">'02.24 по датам'!EP25</f>
        <v>0</v>
      </c>
      <c r="EQ25" s="2121" t="n">
        <f aca="false">'02.24 по датам'!EQ25</f>
        <v>0</v>
      </c>
      <c r="ER25" s="2121" t="n">
        <f aca="false">'02.24 по датам'!ER25</f>
        <v>0</v>
      </c>
      <c r="ES25" s="2121" t="n">
        <f aca="false">'02.24 по датам'!ES25</f>
        <v>0</v>
      </c>
      <c r="ET25" s="2121" t="n">
        <f aca="false">'02.24 по датам'!ET25</f>
        <v>0</v>
      </c>
      <c r="EU25" s="2121" t="n">
        <f aca="false">'02.24 по датам'!EU25</f>
        <v>0</v>
      </c>
      <c r="EV25" s="2121" t="n">
        <f aca="false">'02.24 по датам'!EV25</f>
        <v>0</v>
      </c>
      <c r="EW25" s="2121" t="n">
        <f aca="false">'02.24 по датам'!EW25</f>
        <v>0</v>
      </c>
      <c r="EX25" s="2121" t="n">
        <f aca="false">'02.24 по датам'!EX25</f>
        <v>0</v>
      </c>
      <c r="EY25" s="2122" t="n">
        <f aca="false">'02.24 по датам'!EY25</f>
        <v>0</v>
      </c>
      <c r="EZ25" s="2115"/>
      <c r="FA25" s="2116"/>
      <c r="FB25" s="2117"/>
      <c r="FC25" s="2125" t="n">
        <f aca="false">COUNTIF(EA26:FB26,"&gt;"&amp;0)</f>
        <v>0</v>
      </c>
      <c r="FD25" s="2126"/>
      <c r="FE25" s="2121" t="n">
        <f aca="false">'02.24 по датам'!FE25</f>
        <v>0</v>
      </c>
      <c r="FF25" s="2121" t="n">
        <f aca="false">'02.24 по датам'!FF25</f>
        <v>0</v>
      </c>
      <c r="FG25" s="2121" t="n">
        <f aca="false">'02.24 по датам'!FG25</f>
        <v>0</v>
      </c>
      <c r="FH25" s="2121" t="n">
        <f aca="false">'02.24 по датам'!FH25</f>
        <v>0</v>
      </c>
      <c r="FI25" s="2121" t="n">
        <f aca="false">'02.24 по датам'!FI25</f>
        <v>0</v>
      </c>
      <c r="FJ25" s="2121" t="n">
        <f aca="false">'02.24 по датам'!FJ25</f>
        <v>0</v>
      </c>
      <c r="FK25" s="2121" t="n">
        <f aca="false">'02.24 по датам'!FK25</f>
        <v>0</v>
      </c>
      <c r="FL25" s="2121" t="n">
        <f aca="false">'02.24 по датам'!FL25</f>
        <v>0</v>
      </c>
      <c r="FM25" s="2121" t="n">
        <f aca="false">'02.24 по датам'!FM25</f>
        <v>0</v>
      </c>
      <c r="FN25" s="2122" t="n">
        <f aca="false">'02.24 по датам'!FN25</f>
        <v>0</v>
      </c>
      <c r="FO25" s="2115"/>
      <c r="FP25" s="2116"/>
      <c r="FQ25" s="2117"/>
      <c r="FR25" s="2125" t="n">
        <f aca="false">COUNTIF(FE26:FQ26,"&gt;"&amp;0)</f>
        <v>0</v>
      </c>
      <c r="FS25" s="2126"/>
      <c r="FT25" s="2128"/>
      <c r="FU25" s="2128"/>
      <c r="FV25" s="2128"/>
      <c r="FW25" s="2128"/>
      <c r="FX25" s="2128"/>
      <c r="FY25" s="2128"/>
      <c r="FZ25" s="2128"/>
      <c r="GA25" s="2128"/>
      <c r="GB25" s="2128"/>
      <c r="GC25" s="2128"/>
      <c r="GD25" s="2128"/>
      <c r="GE25" s="2128"/>
      <c r="GF25" s="2128"/>
      <c r="GG25" s="2128"/>
      <c r="GH25" s="2128"/>
      <c r="GI25" s="2128"/>
      <c r="GJ25" s="2128"/>
      <c r="GK25" s="2128"/>
      <c r="GL25" s="2128"/>
      <c r="GM25" s="2128"/>
      <c r="GN25" s="2128"/>
      <c r="GO25" s="2128"/>
      <c r="GP25" s="2128"/>
      <c r="GQ25" s="2128"/>
      <c r="GR25" s="2128"/>
      <c r="GS25" s="2129"/>
      <c r="GT25" s="2130"/>
      <c r="GU25" s="2131"/>
      <c r="GV25" s="2262"/>
      <c r="GW25" s="2132" t="n">
        <f aca="false">SUBTOTAL(9,FT27:GV27)</f>
        <v>0</v>
      </c>
      <c r="GX25" s="2119" t="n">
        <f aca="false">SUBTOTAL(9,FT27:GV27)</f>
        <v>0</v>
      </c>
      <c r="GY25" s="2133"/>
      <c r="GZ25" s="2134" t="n">
        <f aca="false">'02.24 по датам'!GZ25</f>
        <v>0</v>
      </c>
      <c r="HA25" s="2135" t="n">
        <f aca="false">'02.24 по датам'!HA25</f>
        <v>0</v>
      </c>
      <c r="HB25" s="2136"/>
      <c r="HC25" s="2137"/>
      <c r="HD25" s="2261" t="n">
        <f aca="false">'02.24 по датам'!HD25</f>
        <v>0</v>
      </c>
      <c r="HE25" s="2136"/>
      <c r="HF25" s="2139"/>
      <c r="HG25" s="2140"/>
      <c r="HH25" s="2124"/>
      <c r="HI25" s="2278"/>
      <c r="HJ25" s="2128"/>
      <c r="HK25" s="2128"/>
      <c r="HL25" s="2128"/>
      <c r="HM25" s="2128"/>
      <c r="HN25" s="2128"/>
      <c r="HO25" s="2128"/>
      <c r="HP25" s="2128"/>
      <c r="HQ25" s="2128"/>
      <c r="HR25" s="2128"/>
      <c r="HS25" s="2128"/>
      <c r="HT25" s="2128"/>
      <c r="HU25" s="2128"/>
      <c r="HV25" s="2128"/>
      <c r="HW25" s="2128"/>
      <c r="HX25" s="2128"/>
      <c r="HY25" s="2128"/>
      <c r="HZ25" s="2129"/>
      <c r="IA25" s="2130"/>
      <c r="IB25" s="2131"/>
      <c r="IC25" s="2262"/>
      <c r="ID25" s="2118" t="n">
        <f aca="false">SUBTOTAL(9,HG27:IC27)</f>
        <v>0</v>
      </c>
      <c r="IE25" s="2142"/>
      <c r="IF25" s="2143" t="n">
        <f aca="false">'02.24 по датам'!IF25</f>
        <v>0</v>
      </c>
      <c r="IG25" s="2143" t="n">
        <f aca="false">'02.24 по датам'!IG25</f>
        <v>0</v>
      </c>
      <c r="IH25" s="2144" t="n">
        <f aca="false">'02.24 по датам'!IH25</f>
        <v>0</v>
      </c>
      <c r="II25" s="2145"/>
      <c r="IJ25" s="2146"/>
      <c r="IK25" s="2147" t="n">
        <f aca="false">SUBTOTAL(9,IF27:IJ27)</f>
        <v>0</v>
      </c>
      <c r="IL25" s="2148"/>
      <c r="IM25" s="2150" t="n">
        <f aca="false">'02.24 по датам'!IM25</f>
        <v>0</v>
      </c>
      <c r="IN25" s="2150" t="n">
        <f aca="false">'02.24 по датам'!IN25</f>
        <v>0</v>
      </c>
      <c r="IO25" s="2150" t="n">
        <f aca="false">'02.24 по датам'!IO25</f>
        <v>0</v>
      </c>
      <c r="IP25" s="2150" t="n">
        <f aca="false">'02.24 по датам'!IP25</f>
        <v>0</v>
      </c>
      <c r="IQ25" s="2150" t="n">
        <f aca="false">'02.24 по датам'!IQ25</f>
        <v>0</v>
      </c>
      <c r="IR25" s="2150" t="n">
        <f aca="false">'02.24 по датам'!IR25</f>
        <v>0</v>
      </c>
      <c r="IS25" s="2150" t="n">
        <f aca="false">'02.24 по датам'!IS25</f>
        <v>0</v>
      </c>
      <c r="IT25" s="2150" t="n">
        <f aca="false">'02.24 по датам'!IT25</f>
        <v>0</v>
      </c>
      <c r="IU25" s="2150" t="n">
        <f aca="false">'02.24 по датам'!IU25</f>
        <v>0</v>
      </c>
      <c r="IV25" s="2289" t="n">
        <f aca="false">'02.24 по датам'!IV25</f>
        <v>0</v>
      </c>
      <c r="IW25" s="2130"/>
      <c r="IX25" s="2131"/>
      <c r="IY25" s="2262"/>
      <c r="IZ25" s="2118" t="n">
        <f aca="false">SUBTOTAL(3,IM25:IY25)</f>
        <v>10</v>
      </c>
      <c r="JA25" s="2156"/>
      <c r="JB25" s="2157" t="n">
        <f aca="false">'02.24 по датам'!JB25</f>
        <v>0</v>
      </c>
      <c r="JC25" s="2158"/>
      <c r="JD25" s="2159" t="n">
        <f aca="false">'02.24 по датам'!JD25</f>
        <v>0</v>
      </c>
      <c r="JE25" s="2160"/>
      <c r="JF25" s="2161"/>
      <c r="JG25" s="2263" t="n">
        <f aca="false">'02.24 по датам'!JG25</f>
        <v>0</v>
      </c>
      <c r="JH25" s="2162" t="n">
        <f aca="false">'02.24 по датам'!JH25</f>
        <v>0</v>
      </c>
      <c r="JI25" s="2162" t="n">
        <f aca="false">'02.24 по датам'!JI25</f>
        <v>0</v>
      </c>
      <c r="JJ25" s="2163" t="n">
        <f aca="false">'02.24 по датам'!JJ25</f>
        <v>0</v>
      </c>
      <c r="JK25" s="2281"/>
      <c r="JL25" s="2165"/>
      <c r="JM25" s="2107"/>
      <c r="JN25" s="2108"/>
      <c r="JO25" s="2256"/>
      <c r="JP25" s="2166"/>
      <c r="JQ25" s="2167"/>
      <c r="JR25" s="2168"/>
    </row>
    <row r="26" customFormat="false" ht="11.25" hidden="false" customHeight="true" outlineLevel="0" collapsed="false">
      <c r="A26" s="2056"/>
      <c r="B26" s="2169" t="s">
        <v>661</v>
      </c>
      <c r="C26" s="2179" t="n">
        <f aca="false">'02.24 по датам'!C26</f>
        <v>0</v>
      </c>
      <c r="D26" s="2176" t="n">
        <f aca="false">'02.24 по датам'!D26</f>
        <v>0</v>
      </c>
      <c r="E26" s="2179" t="n">
        <f aca="false">'02.24 по датам'!E26</f>
        <v>0</v>
      </c>
      <c r="F26" s="2179" t="n">
        <f aca="false">'02.24 по датам'!F26</f>
        <v>0</v>
      </c>
      <c r="G26" s="2177" t="n">
        <f aca="false">'02.24 по датам'!G26</f>
        <v>0</v>
      </c>
      <c r="H26" s="2177" t="n">
        <f aca="false">'02.24 по датам'!H26</f>
        <v>0</v>
      </c>
      <c r="I26" s="2177" t="n">
        <f aca="false">'02.24 по датам'!I26</f>
        <v>0</v>
      </c>
      <c r="J26" s="2177" t="n">
        <f aca="false">'02.24 по датам'!J26</f>
        <v>0</v>
      </c>
      <c r="K26" s="2177" t="n">
        <f aca="false">'02.24 по датам'!K26</f>
        <v>0</v>
      </c>
      <c r="L26" s="2177" t="n">
        <f aca="false">'02.24 по датам'!L26</f>
        <v>0</v>
      </c>
      <c r="M26" s="2177" t="n">
        <f aca="false">'02.24 по датам'!M26</f>
        <v>0</v>
      </c>
      <c r="N26" s="2177" t="n">
        <f aca="false">'02.24 по датам'!N26</f>
        <v>0</v>
      </c>
      <c r="O26" s="2177" t="n">
        <f aca="false">'02.24 по датам'!O26</f>
        <v>0</v>
      </c>
      <c r="P26" s="2177" t="n">
        <f aca="false">'02.24 по датам'!P26</f>
        <v>0</v>
      </c>
      <c r="Q26" s="2177" t="n">
        <f aca="false">'02.24 по датам'!Q26</f>
        <v>0</v>
      </c>
      <c r="R26" s="2177" t="n">
        <f aca="false">'02.24 по датам'!R26</f>
        <v>0</v>
      </c>
      <c r="S26" s="2177" t="n">
        <f aca="false">'02.24 по датам'!S26</f>
        <v>0</v>
      </c>
      <c r="T26" s="2177" t="n">
        <f aca="false">'02.24 по датам'!T26</f>
        <v>0</v>
      </c>
      <c r="U26" s="2177" t="n">
        <f aca="false">'02.24 по датам'!U26</f>
        <v>0</v>
      </c>
      <c r="V26" s="2177" t="n">
        <f aca="false">'02.24 по датам'!V26</f>
        <v>0</v>
      </c>
      <c r="W26" s="2178" t="n">
        <f aca="false">'02.24 по датам'!W26</f>
        <v>0</v>
      </c>
      <c r="X26" s="2171"/>
      <c r="Y26" s="2172"/>
      <c r="Z26" s="2173"/>
      <c r="AA26" s="2174" t="n">
        <f aca="false">SUBTOTAL(9,C26:Z26)</f>
        <v>0</v>
      </c>
      <c r="AB26" s="2175" t="n">
        <f aca="false">AA26+AB22</f>
        <v>0</v>
      </c>
      <c r="AC26" s="2176" t="n">
        <f aca="false">'02.24 по датам'!AC26</f>
        <v>0</v>
      </c>
      <c r="AD26" s="2176" t="n">
        <f aca="false">'02.24 по датам'!AD26</f>
        <v>0</v>
      </c>
      <c r="AE26" s="2177" t="n">
        <f aca="false">'02.24 по датам'!AE26</f>
        <v>0</v>
      </c>
      <c r="AF26" s="2177" t="n">
        <f aca="false">'02.24 по датам'!AF26</f>
        <v>0</v>
      </c>
      <c r="AG26" s="2177" t="n">
        <f aca="false">'02.24 по датам'!AG26</f>
        <v>0</v>
      </c>
      <c r="AH26" s="2177" t="n">
        <f aca="false">'02.24 по датам'!AH26</f>
        <v>0</v>
      </c>
      <c r="AI26" s="2177" t="n">
        <f aca="false">'02.24 по датам'!AI26</f>
        <v>0</v>
      </c>
      <c r="AJ26" s="2177" t="n">
        <f aca="false">'02.24 по датам'!AJ26</f>
        <v>0</v>
      </c>
      <c r="AK26" s="2177" t="n">
        <f aca="false">'02.24 по датам'!AK26</f>
        <v>0</v>
      </c>
      <c r="AL26" s="2177" t="n">
        <f aca="false">'02.24 по датам'!AL26</f>
        <v>0</v>
      </c>
      <c r="AM26" s="2177" t="n">
        <f aca="false">'02.24 по датам'!AM26</f>
        <v>0</v>
      </c>
      <c r="AN26" s="2177" t="n">
        <f aca="false">'02.24 по датам'!AN26</f>
        <v>0</v>
      </c>
      <c r="AO26" s="2178" t="n">
        <f aca="false">'02.24 по датам'!AO26</f>
        <v>0</v>
      </c>
      <c r="AP26" s="2171"/>
      <c r="AQ26" s="2172"/>
      <c r="AR26" s="2173"/>
      <c r="AS26" s="2174" t="n">
        <f aca="false">SUBTOTAL(9,AC26:AR26)</f>
        <v>0</v>
      </c>
      <c r="AT26" s="2175" t="n">
        <f aca="false">AS26+AT22</f>
        <v>0</v>
      </c>
      <c r="AU26" s="2176" t="n">
        <f aca="false">'02.24 по датам'!AU26</f>
        <v>0</v>
      </c>
      <c r="AV26" s="2176" t="n">
        <f aca="false">'02.24 по датам'!AV26</f>
        <v>0</v>
      </c>
      <c r="AW26" s="2170" t="n">
        <f aca="false">'02.24 по датам'!AW26</f>
        <v>0</v>
      </c>
      <c r="AX26" s="2177" t="n">
        <f aca="false">'02.24 по датам'!AX26</f>
        <v>0</v>
      </c>
      <c r="AY26" s="2177" t="n">
        <f aca="false">'02.24 по датам'!AY26</f>
        <v>0</v>
      </c>
      <c r="AZ26" s="2177" t="n">
        <f aca="false">'02.24 по датам'!AZ26</f>
        <v>0</v>
      </c>
      <c r="BA26" s="2177" t="n">
        <f aca="false">'02.24 по датам'!BA26</f>
        <v>0</v>
      </c>
      <c r="BB26" s="2177" t="n">
        <f aca="false">'02.24 по датам'!BB26</f>
        <v>0</v>
      </c>
      <c r="BC26" s="2177" t="n">
        <f aca="false">'02.24 по датам'!BC26</f>
        <v>0</v>
      </c>
      <c r="BD26" s="2177" t="n">
        <f aca="false">'02.24 по датам'!BD26</f>
        <v>0</v>
      </c>
      <c r="BE26" s="2177" t="n">
        <f aca="false">'02.24 по датам'!BE26</f>
        <v>0</v>
      </c>
      <c r="BF26" s="2177" t="n">
        <f aca="false">'02.24 по датам'!BF26</f>
        <v>0</v>
      </c>
      <c r="BG26" s="2177" t="n">
        <f aca="false">'02.24 по датам'!BG26</f>
        <v>0</v>
      </c>
      <c r="BH26" s="2177" t="n">
        <f aca="false">'02.24 по датам'!BH26</f>
        <v>0</v>
      </c>
      <c r="BI26" s="2177" t="n">
        <f aca="false">'02.24 по датам'!BI26</f>
        <v>0</v>
      </c>
      <c r="BJ26" s="2177" t="n">
        <f aca="false">'02.24 по датам'!BJ26</f>
        <v>0</v>
      </c>
      <c r="BK26" s="2177" t="n">
        <f aca="false">'02.24 по датам'!BK26</f>
        <v>0</v>
      </c>
      <c r="BL26" s="2177" t="n">
        <f aca="false">'02.24 по датам'!BL26</f>
        <v>0</v>
      </c>
      <c r="BM26" s="2177" t="n">
        <f aca="false">'02.24 по датам'!BM26</f>
        <v>0</v>
      </c>
      <c r="BN26" s="2177" t="n">
        <f aca="false">'02.24 по датам'!BN26</f>
        <v>0</v>
      </c>
      <c r="BO26" s="2177" t="n">
        <f aca="false">'02.24 по датам'!BO26</f>
        <v>0</v>
      </c>
      <c r="BP26" s="2177" t="n">
        <f aca="false">'02.24 по датам'!BP26</f>
        <v>0</v>
      </c>
      <c r="BQ26" s="2178" t="n">
        <f aca="false">'02.24 по датам'!BQ26</f>
        <v>0</v>
      </c>
      <c r="BR26" s="2171"/>
      <c r="BS26" s="2172"/>
      <c r="BT26" s="2173"/>
      <c r="BU26" s="2174" t="n">
        <f aca="false">SUBTOTAL(9,AU26:BT26)</f>
        <v>0</v>
      </c>
      <c r="BV26" s="2175" t="n">
        <f aca="false">BU26+BV22</f>
        <v>39</v>
      </c>
      <c r="BW26" s="2180" t="n">
        <f aca="false">'02.24 по датам'!BW26</f>
        <v>0</v>
      </c>
      <c r="BX26" s="2177" t="n">
        <f aca="false">'02.24 по датам'!BX26</f>
        <v>0</v>
      </c>
      <c r="BY26" s="2177" t="n">
        <f aca="false">'02.24 по датам'!BY26</f>
        <v>0</v>
      </c>
      <c r="BZ26" s="2177" t="n">
        <f aca="false">'02.24 по датам'!BZ26</f>
        <v>0</v>
      </c>
      <c r="CA26" s="2177" t="n">
        <f aca="false">'02.24 по датам'!CA26</f>
        <v>0</v>
      </c>
      <c r="CB26" s="2177" t="n">
        <f aca="false">'02.24 по датам'!CB26</f>
        <v>0</v>
      </c>
      <c r="CC26" s="2177" t="n">
        <f aca="false">'02.24 по датам'!CC26</f>
        <v>0</v>
      </c>
      <c r="CD26" s="2177" t="n">
        <f aca="false">'02.24 по датам'!CD26</f>
        <v>0</v>
      </c>
      <c r="CE26" s="2177" t="n">
        <f aca="false">'02.24 по датам'!CE26</f>
        <v>0</v>
      </c>
      <c r="CF26" s="2177" t="n">
        <f aca="false">'02.24 по датам'!CF26</f>
        <v>0</v>
      </c>
      <c r="CG26" s="2177" t="n">
        <f aca="false">'02.24 по датам'!CG26</f>
        <v>0</v>
      </c>
      <c r="CH26" s="2177" t="n">
        <f aca="false">'02.24 по датам'!CH26</f>
        <v>0</v>
      </c>
      <c r="CI26" s="2178" t="n">
        <f aca="false">'02.24 по датам'!CI26</f>
        <v>0</v>
      </c>
      <c r="CJ26" s="2171"/>
      <c r="CK26" s="2172"/>
      <c r="CL26" s="2173"/>
      <c r="CM26" s="2174" t="n">
        <f aca="false">SUBTOTAL(9,BW26:CL26)</f>
        <v>0</v>
      </c>
      <c r="CN26" s="2175" t="n">
        <f aca="false">CM26+CN22</f>
        <v>0</v>
      </c>
      <c r="CO26" s="2175" t="n">
        <f aca="false">AA26+AS26+BU26+CM26</f>
        <v>0</v>
      </c>
      <c r="CP26" s="2175" t="n">
        <f aca="false">CO26+CP22</f>
        <v>39</v>
      </c>
      <c r="CQ26" s="2177" t="n">
        <f aca="false">'02.24 по датам'!CQ26</f>
        <v>0</v>
      </c>
      <c r="CR26" s="2177" t="n">
        <f aca="false">'02.24 по датам'!CR26</f>
        <v>0</v>
      </c>
      <c r="CS26" s="2177" t="n">
        <f aca="false">'02.24 по датам'!CS26</f>
        <v>0</v>
      </c>
      <c r="CT26" s="2177" t="n">
        <f aca="false">'02.24 по датам'!CT26</f>
        <v>0</v>
      </c>
      <c r="CU26" s="2177" t="n">
        <f aca="false">'02.24 по датам'!CU26</f>
        <v>0</v>
      </c>
      <c r="CV26" s="2177" t="n">
        <f aca="false">'02.24 по датам'!CV26</f>
        <v>0</v>
      </c>
      <c r="CW26" s="2177" t="n">
        <f aca="false">'02.24 по датам'!CW26</f>
        <v>0</v>
      </c>
      <c r="CX26" s="2177" t="n">
        <f aca="false">'02.24 по датам'!CX26</f>
        <v>0</v>
      </c>
      <c r="CY26" s="2177" t="n">
        <f aca="false">'02.24 по датам'!CY26</f>
        <v>0</v>
      </c>
      <c r="CZ26" s="2177" t="n">
        <f aca="false">'02.24 по датам'!CZ26</f>
        <v>0</v>
      </c>
      <c r="DA26" s="2177" t="n">
        <f aca="false">'02.24 по датам'!DA26</f>
        <v>0</v>
      </c>
      <c r="DB26" s="2177" t="n">
        <f aca="false">'02.24 по датам'!DB26</f>
        <v>0</v>
      </c>
      <c r="DC26" s="2178" t="n">
        <f aca="false">'02.24 по датам'!DC26</f>
        <v>0</v>
      </c>
      <c r="DD26" s="2171"/>
      <c r="DE26" s="2172"/>
      <c r="DF26" s="2173"/>
      <c r="DG26" s="2181" t="n">
        <f aca="false">SUBTOTAL(9,CQ26:DF26)</f>
        <v>0</v>
      </c>
      <c r="DH26" s="2182" t="n">
        <f aca="false">DG26:DG26+IF($B22:$B22=2,0,DH22:DH22)</f>
        <v>0</v>
      </c>
      <c r="DI26" s="2180" t="n">
        <f aca="false">'02.24 по датам'!DI26</f>
        <v>0</v>
      </c>
      <c r="DJ26" s="2177" t="n">
        <f aca="false">'02.24 по датам'!DJ26</f>
        <v>0</v>
      </c>
      <c r="DK26" s="2177" t="n">
        <f aca="false">'02.24 по датам'!DK26</f>
        <v>0</v>
      </c>
      <c r="DL26" s="2177" t="n">
        <f aca="false">'02.24 по датам'!DL26</f>
        <v>0</v>
      </c>
      <c r="DM26" s="2177" t="n">
        <f aca="false">'02.24 по датам'!DM26</f>
        <v>0</v>
      </c>
      <c r="DN26" s="2177" t="n">
        <f aca="false">'02.24 по датам'!DN26</f>
        <v>0</v>
      </c>
      <c r="DO26" s="2177" t="n">
        <f aca="false">'02.24 по датам'!DO26</f>
        <v>0</v>
      </c>
      <c r="DP26" s="2177" t="n">
        <f aca="false">'02.24 по датам'!DP26</f>
        <v>0</v>
      </c>
      <c r="DQ26" s="2177" t="n">
        <f aca="false">'02.24 по датам'!DQ26</f>
        <v>0</v>
      </c>
      <c r="DR26" s="2177" t="n">
        <f aca="false">'02.24 по датам'!DR26</f>
        <v>0</v>
      </c>
      <c r="DS26" s="2177" t="n">
        <f aca="false">'02.24 по датам'!DS26</f>
        <v>0</v>
      </c>
      <c r="DT26" s="2177" t="n">
        <f aca="false">'02.24 по датам'!DT26</f>
        <v>0</v>
      </c>
      <c r="DU26" s="2178" t="n">
        <f aca="false">'02.24 по датам'!DU26</f>
        <v>0</v>
      </c>
      <c r="DV26" s="2171"/>
      <c r="DW26" s="2172"/>
      <c r="DX26" s="2173"/>
      <c r="DY26" s="2181" t="n">
        <f aca="false">SUBTOTAL(9,DI26:DX26)</f>
        <v>0</v>
      </c>
      <c r="DZ26" s="2182" t="n">
        <f aca="false">DY26:DY26+IF($B22:$B22=2,0,DZ22:DZ22)</f>
        <v>0</v>
      </c>
      <c r="EA26" s="2177" t="n">
        <f aca="false">'02.24 по датам'!EA26</f>
        <v>0</v>
      </c>
      <c r="EB26" s="2177" t="n">
        <f aca="false">'02.24 по датам'!EB26</f>
        <v>0</v>
      </c>
      <c r="EC26" s="2177" t="n">
        <f aca="false">'02.24 по датам'!EC26</f>
        <v>0</v>
      </c>
      <c r="ED26" s="2177" t="n">
        <f aca="false">'02.24 по датам'!ED26</f>
        <v>0</v>
      </c>
      <c r="EE26" s="2177" t="n">
        <f aca="false">'02.24 по датам'!EE26</f>
        <v>0</v>
      </c>
      <c r="EF26" s="2177" t="n">
        <f aca="false">'02.24 по датам'!EF26</f>
        <v>0</v>
      </c>
      <c r="EG26" s="2177" t="n">
        <f aca="false">'02.24 по датам'!EG26</f>
        <v>0</v>
      </c>
      <c r="EH26" s="2177" t="n">
        <f aca="false">'02.24 по датам'!EH26</f>
        <v>0</v>
      </c>
      <c r="EI26" s="2177" t="n">
        <f aca="false">'02.24 по датам'!EI26</f>
        <v>0</v>
      </c>
      <c r="EJ26" s="2177" t="n">
        <f aca="false">'02.24 по датам'!EJ26</f>
        <v>0</v>
      </c>
      <c r="EK26" s="2177" t="n">
        <f aca="false">'02.24 по датам'!EK26</f>
        <v>0</v>
      </c>
      <c r="EL26" s="2177" t="n">
        <f aca="false">'02.24 по датам'!EL26</f>
        <v>0</v>
      </c>
      <c r="EM26" s="2177" t="n">
        <f aca="false">'02.24 по датам'!EM26</f>
        <v>0</v>
      </c>
      <c r="EN26" s="2177" t="n">
        <f aca="false">'02.24 по датам'!EN26</f>
        <v>0</v>
      </c>
      <c r="EO26" s="2177" t="n">
        <f aca="false">'02.24 по датам'!EO26</f>
        <v>0</v>
      </c>
      <c r="EP26" s="2177" t="n">
        <f aca="false">'02.24 по датам'!EP26</f>
        <v>0</v>
      </c>
      <c r="EQ26" s="2177" t="n">
        <f aca="false">'02.24 по датам'!EQ26</f>
        <v>0</v>
      </c>
      <c r="ER26" s="2177" t="n">
        <f aca="false">'02.24 по датам'!ER26</f>
        <v>0</v>
      </c>
      <c r="ES26" s="2177" t="n">
        <f aca="false">'02.24 по датам'!ES26</f>
        <v>0</v>
      </c>
      <c r="ET26" s="2177" t="n">
        <f aca="false">'02.24 по датам'!ET26</f>
        <v>0</v>
      </c>
      <c r="EU26" s="2177" t="n">
        <f aca="false">'02.24 по датам'!EU26</f>
        <v>0</v>
      </c>
      <c r="EV26" s="2177" t="n">
        <f aca="false">'02.24 по датам'!EV26</f>
        <v>0</v>
      </c>
      <c r="EW26" s="2177" t="n">
        <f aca="false">'02.24 по датам'!EW26</f>
        <v>0</v>
      </c>
      <c r="EX26" s="2177" t="n">
        <f aca="false">'02.24 по датам'!EX26</f>
        <v>0</v>
      </c>
      <c r="EY26" s="2178" t="n">
        <f aca="false">'02.24 по датам'!EY26</f>
        <v>0</v>
      </c>
      <c r="EZ26" s="2171"/>
      <c r="FA26" s="2172"/>
      <c r="FB26" s="2173"/>
      <c r="FC26" s="2181" t="n">
        <f aca="false">SUBTOTAL(9,EA26:FB26)</f>
        <v>0</v>
      </c>
      <c r="FD26" s="2182" t="n">
        <f aca="false">FC26:FC26+IF($B22:$B22=2,0,FD22:FD22)</f>
        <v>0</v>
      </c>
      <c r="FE26" s="2177" t="n">
        <f aca="false">'02.24 по датам'!FE26</f>
        <v>0</v>
      </c>
      <c r="FF26" s="2177" t="n">
        <f aca="false">'02.24 по датам'!FF26</f>
        <v>0</v>
      </c>
      <c r="FG26" s="2177" t="n">
        <f aca="false">'02.24 по датам'!FG26</f>
        <v>0</v>
      </c>
      <c r="FH26" s="2177" t="n">
        <f aca="false">'02.24 по датам'!FH26</f>
        <v>0</v>
      </c>
      <c r="FI26" s="2177" t="n">
        <f aca="false">'02.24 по датам'!FI26</f>
        <v>0</v>
      </c>
      <c r="FJ26" s="2177" t="n">
        <f aca="false">'02.24 по датам'!FJ26</f>
        <v>0</v>
      </c>
      <c r="FK26" s="2177" t="n">
        <f aca="false">'02.24 по датам'!FK26</f>
        <v>0</v>
      </c>
      <c r="FL26" s="2177" t="n">
        <f aca="false">'02.24 по датам'!FL26</f>
        <v>0</v>
      </c>
      <c r="FM26" s="2177" t="n">
        <f aca="false">'02.24 по датам'!FM26</f>
        <v>0</v>
      </c>
      <c r="FN26" s="2178" t="n">
        <f aca="false">'02.24 по датам'!FN26</f>
        <v>0</v>
      </c>
      <c r="FO26" s="2171"/>
      <c r="FP26" s="2172"/>
      <c r="FQ26" s="2173"/>
      <c r="FR26" s="2181" t="n">
        <f aca="false">SUBTOTAL(9,FE26:FQ26)</f>
        <v>0</v>
      </c>
      <c r="FS26" s="2182" t="n">
        <f aca="false">FR26:FR26+IF($B22:$B22=2,0,FS22:FS22)</f>
        <v>0</v>
      </c>
      <c r="FT26" s="2184" t="n">
        <f aca="false">'02.24 по датам'!GX26-'02.24 НГДП по датам'!AW26</f>
        <v>0</v>
      </c>
      <c r="FU26" s="2184"/>
      <c r="FV26" s="2184"/>
      <c r="FW26" s="2184"/>
      <c r="FX26" s="2184"/>
      <c r="FY26" s="2184"/>
      <c r="FZ26" s="2184"/>
      <c r="GA26" s="2184"/>
      <c r="GB26" s="2184"/>
      <c r="GC26" s="2184"/>
      <c r="GD26" s="2184"/>
      <c r="GE26" s="2184"/>
      <c r="GF26" s="2184"/>
      <c r="GG26" s="2184"/>
      <c r="GH26" s="2184"/>
      <c r="GI26" s="2184"/>
      <c r="GJ26" s="2184"/>
      <c r="GK26" s="2184"/>
      <c r="GL26" s="2184"/>
      <c r="GM26" s="2184"/>
      <c r="GN26" s="2184"/>
      <c r="GO26" s="2184"/>
      <c r="GP26" s="2184"/>
      <c r="GQ26" s="2184"/>
      <c r="GR26" s="2184"/>
      <c r="GS26" s="2185"/>
      <c r="GT26" s="2186"/>
      <c r="GU26" s="2187"/>
      <c r="GV26" s="2267"/>
      <c r="GW26" s="2188" t="n">
        <f aca="false">SUBTOTAL(9,FT26:GV26)</f>
        <v>0</v>
      </c>
      <c r="GX26" s="2175" t="n">
        <f aca="false">SUBTOTAL(9,FT26:GV26)</f>
        <v>0</v>
      </c>
      <c r="GY26" s="2174" t="n">
        <f aca="false">GX26:GX26+IF($B22:$B22=2,0,GY22:GY22)</f>
        <v>0</v>
      </c>
      <c r="GZ26" s="2189" t="n">
        <f aca="false">'02.24 по датам'!GZ26</f>
        <v>0</v>
      </c>
      <c r="HA26" s="2190" t="n">
        <f aca="false">'02.24 по датам'!HA26</f>
        <v>0</v>
      </c>
      <c r="HB26" s="2191"/>
      <c r="HC26" s="2192" t="n">
        <f aca="false">SUBTOTAL(9,GZ26:HB26)</f>
        <v>0</v>
      </c>
      <c r="HD26" s="2193" t="n">
        <f aca="false">$HD$14+HD22</f>
        <v>152.12</v>
      </c>
      <c r="HE26" s="2194"/>
      <c r="HF26" s="2195" t="n">
        <f aca="false">SUM(HD26:HE26)</f>
        <v>152.12</v>
      </c>
      <c r="HG26" s="2196" t="n">
        <f aca="false">'02.24 по датам'!ID26-'02.24 НГДП по датам'!BF26</f>
        <v>10</v>
      </c>
      <c r="HH26" s="2180"/>
      <c r="HI26" s="2266"/>
      <c r="HJ26" s="2184"/>
      <c r="HK26" s="2184"/>
      <c r="HL26" s="2184"/>
      <c r="HM26" s="2184"/>
      <c r="HN26" s="2184"/>
      <c r="HO26" s="2184"/>
      <c r="HP26" s="2184"/>
      <c r="HQ26" s="2184"/>
      <c r="HR26" s="2184"/>
      <c r="HS26" s="2184"/>
      <c r="HT26" s="2184"/>
      <c r="HU26" s="2184"/>
      <c r="HV26" s="2184"/>
      <c r="HW26" s="2184"/>
      <c r="HX26" s="2184"/>
      <c r="HY26" s="2184"/>
      <c r="HZ26" s="2185"/>
      <c r="IA26" s="2186"/>
      <c r="IB26" s="2187"/>
      <c r="IC26" s="2267"/>
      <c r="ID26" s="2174" t="n">
        <f aca="false">SUBTOTAL(9,HG26:IC26)</f>
        <v>10</v>
      </c>
      <c r="IE26" s="2188" t="n">
        <f aca="false">ID26:ID26+IF($B22:$B22=2,0,IE22:IE22)</f>
        <v>32</v>
      </c>
      <c r="IF26" s="2198" t="n">
        <f aca="false">'02.24 по датам'!IF26</f>
        <v>0</v>
      </c>
      <c r="IG26" s="2198" t="n">
        <f aca="false">'02.24 по датам'!IG26</f>
        <v>0</v>
      </c>
      <c r="IH26" s="2199" t="n">
        <f aca="false">'02.24 по датам'!IH26</f>
        <v>0</v>
      </c>
      <c r="II26" s="2200"/>
      <c r="IJ26" s="2201"/>
      <c r="IK26" s="2202" t="n">
        <f aca="false">SUBTOTAL(9,IF26:IJ26)</f>
        <v>0</v>
      </c>
      <c r="IL26" s="2203" t="n">
        <f aca="false">IK26:IK26+IF($B22:$B22=2,0,IL22:IL22)</f>
        <v>0</v>
      </c>
      <c r="IM26" s="2204" t="n">
        <f aca="false">'02.24 по датам'!IM26</f>
        <v>0</v>
      </c>
      <c r="IN26" s="2204" t="n">
        <f aca="false">'02.24 по датам'!IN26</f>
        <v>0</v>
      </c>
      <c r="IO26" s="2204" t="n">
        <f aca="false">'02.24 по датам'!IO26</f>
        <v>0</v>
      </c>
      <c r="IP26" s="2204" t="n">
        <f aca="false">'02.24 по датам'!IP26</f>
        <v>0</v>
      </c>
      <c r="IQ26" s="2204" t="n">
        <f aca="false">'02.24 по датам'!IQ26</f>
        <v>0</v>
      </c>
      <c r="IR26" s="2204" t="n">
        <f aca="false">'02.24 по датам'!IR26</f>
        <v>0</v>
      </c>
      <c r="IS26" s="2204" t="n">
        <f aca="false">'02.24 по датам'!IS26</f>
        <v>0</v>
      </c>
      <c r="IT26" s="2204" t="n">
        <f aca="false">'02.24 по датам'!IT26</f>
        <v>0</v>
      </c>
      <c r="IU26" s="2204" t="n">
        <f aca="false">'02.24 по датам'!IU26</f>
        <v>0</v>
      </c>
      <c r="IV26" s="2290" t="n">
        <f aca="false">'02.24 по датам'!IV26</f>
        <v>0</v>
      </c>
      <c r="IW26" s="2186"/>
      <c r="IX26" s="2187"/>
      <c r="IY26" s="2267"/>
      <c r="IZ26" s="2174" t="n">
        <f aca="false">SUBTOTAL(9,IM26:IY26)</f>
        <v>0</v>
      </c>
      <c r="JA26" s="2175" t="n">
        <f aca="false">IZ26:IZ26+IF($B22:$B22=2,0,JA22:JA22)</f>
        <v>0</v>
      </c>
      <c r="JB26" s="2205" t="n">
        <f aca="false">'02.24 по датам'!JB26</f>
        <v>0</v>
      </c>
      <c r="JC26" s="2194"/>
      <c r="JD26" s="2268" t="n">
        <f aca="false">'02.24 по датам'!JD26</f>
        <v>0</v>
      </c>
      <c r="JE26" s="2207" t="n">
        <f aca="false">SUBTOTAL(9,JB26:JD26)</f>
        <v>0</v>
      </c>
      <c r="JF26" s="2208" t="n">
        <f aca="false">SUMIF($C$5:JE$5,"Накопленный эффект, т/сут",$C26:JE26)+SUMIF($C$5:JE$5,"Нараст.  по потенциалу",$C26:JE26)-SUMIF($C$5:JE$5,"Нараст. по остановкам",$C26:JE26)-SUMIF($C$5:JE$5,"ИТОГО перевод в ППД",$C26:JE26)-SUMIF($C$5:JE$5,"ИТОГО  нерент, по распоряж.",$C26:JE26)-SUMIF($C$5:JE$5,"ИТОГО ост. дебит от ЗБС, Углуб., ПВЛГ/ПНЛГ",$C26:JE26)</f>
        <v>7</v>
      </c>
      <c r="JG26" s="2269" t="n">
        <f aca="false">'02.24 по датам'!JG26-'02.24 НГДП по датам'!BV26</f>
        <v>0</v>
      </c>
      <c r="JH26" s="2209" t="n">
        <f aca="false">'02.24 по датам'!JH26-'02.24 НГДП по датам'!BW26</f>
        <v>0</v>
      </c>
      <c r="JI26" s="2209" t="n">
        <f aca="false">'02.24 по датам'!JI26-'02.24 НГДП по датам'!BX26</f>
        <v>0</v>
      </c>
      <c r="JJ26" s="2210" t="n">
        <f aca="false">'02.24 по датам'!JJ26-'02.24 НГДП по датам'!BY26</f>
        <v>0</v>
      </c>
      <c r="JK26" s="2211" t="n">
        <f aca="false">'02.24 НГДП по датам'!BZ26</f>
        <v>0</v>
      </c>
      <c r="JL26" s="2202" t="n">
        <f aca="false">SUBTOTAL(9,JG26:JJ26)</f>
        <v>0</v>
      </c>
      <c r="JM26" s="2107"/>
      <c r="JN26" s="2108"/>
      <c r="JO26" s="2256"/>
      <c r="JP26" s="2212" t="n">
        <f aca="false">JP$4:JP$4+SUMIF($C$5:JL$5,"Нараст. по остановкам",$C26:JL26)-SUMIF($C$5:JL$5,"Нараст.  по потенциалу",$C26:JL26)</f>
        <v>652.812</v>
      </c>
      <c r="JQ26" s="2213"/>
      <c r="JR26" s="2214" t="n">
        <f aca="false">'02.24 НГДП по датам'!CB26</f>
        <v>31.893</v>
      </c>
    </row>
    <row r="27" customFormat="false" ht="1.5" hidden="false" customHeight="true" outlineLevel="0" collapsed="false">
      <c r="A27" s="2215"/>
      <c r="B27" s="2215"/>
      <c r="C27" s="2216" t="n">
        <f aca="false">'02.24 по датам'!C27</f>
        <v>0</v>
      </c>
      <c r="D27" s="2216" t="n">
        <f aca="false">'02.24 по датам'!D27</f>
        <v>0</v>
      </c>
      <c r="E27" s="2216" t="n">
        <f aca="false">'02.24 по датам'!E27</f>
        <v>0</v>
      </c>
      <c r="F27" s="2216" t="n">
        <f aca="false">'02.24 по датам'!F27</f>
        <v>0</v>
      </c>
      <c r="G27" s="2217" t="n">
        <f aca="false">'02.24 по датам'!G27</f>
        <v>0</v>
      </c>
      <c r="H27" s="2217" t="n">
        <f aca="false">'02.24 по датам'!H27</f>
        <v>0</v>
      </c>
      <c r="I27" s="2217" t="n">
        <f aca="false">'02.24 по датам'!I27</f>
        <v>0</v>
      </c>
      <c r="J27" s="2217" t="n">
        <f aca="false">'02.24 по датам'!J27</f>
        <v>0</v>
      </c>
      <c r="K27" s="2217" t="n">
        <f aca="false">'02.24 по датам'!K27</f>
        <v>0</v>
      </c>
      <c r="L27" s="2217" t="n">
        <f aca="false">'02.24 по датам'!L27</f>
        <v>0</v>
      </c>
      <c r="M27" s="2217" t="n">
        <f aca="false">'02.24 по датам'!M27</f>
        <v>0</v>
      </c>
      <c r="N27" s="2217" t="n">
        <f aca="false">'02.24 по датам'!N27</f>
        <v>0</v>
      </c>
      <c r="O27" s="2217" t="n">
        <f aca="false">'02.24 по датам'!O27</f>
        <v>0</v>
      </c>
      <c r="P27" s="2217" t="n">
        <f aca="false">'02.24 по датам'!P27</f>
        <v>0</v>
      </c>
      <c r="Q27" s="2217" t="n">
        <f aca="false">'02.24 по датам'!Q27</f>
        <v>0</v>
      </c>
      <c r="R27" s="2217" t="n">
        <f aca="false">'02.24 по датам'!R27</f>
        <v>0</v>
      </c>
      <c r="S27" s="2217" t="n">
        <f aca="false">'02.24 по датам'!S27</f>
        <v>0</v>
      </c>
      <c r="T27" s="2217" t="n">
        <f aca="false">'02.24 по датам'!T27</f>
        <v>0</v>
      </c>
      <c r="U27" s="2217" t="n">
        <f aca="false">'02.24 по датам'!U27</f>
        <v>0</v>
      </c>
      <c r="V27" s="2217" t="n">
        <f aca="false">'02.24 по датам'!V27</f>
        <v>0</v>
      </c>
      <c r="W27" s="2217" t="n">
        <f aca="false">'02.24 по датам'!W27</f>
        <v>0</v>
      </c>
      <c r="X27" s="2218"/>
      <c r="Y27" s="2219"/>
      <c r="Z27" s="2220"/>
      <c r="AA27" s="2221"/>
      <c r="AB27" s="2221"/>
      <c r="AC27" s="2222" t="n">
        <f aca="false">'02.24 по датам'!AC27</f>
        <v>0</v>
      </c>
      <c r="AD27" s="2222" t="n">
        <f aca="false">'02.24 по датам'!AD27</f>
        <v>0</v>
      </c>
      <c r="AE27" s="2217" t="n">
        <f aca="false">'02.24 по датам'!AE27</f>
        <v>0</v>
      </c>
      <c r="AF27" s="2217" t="n">
        <f aca="false">'02.24 по датам'!AF27</f>
        <v>0</v>
      </c>
      <c r="AG27" s="2217" t="n">
        <f aca="false">'02.24 по датам'!AG27</f>
        <v>0</v>
      </c>
      <c r="AH27" s="2217" t="n">
        <f aca="false">'02.24 по датам'!AH27</f>
        <v>0</v>
      </c>
      <c r="AI27" s="2217" t="n">
        <f aca="false">'02.24 по датам'!AI27</f>
        <v>0</v>
      </c>
      <c r="AJ27" s="2217" t="n">
        <f aca="false">'02.24 по датам'!AJ27</f>
        <v>0</v>
      </c>
      <c r="AK27" s="2217" t="n">
        <f aca="false">'02.24 по датам'!AK27</f>
        <v>0</v>
      </c>
      <c r="AL27" s="2217" t="n">
        <f aca="false">'02.24 по датам'!AL27</f>
        <v>0</v>
      </c>
      <c r="AM27" s="2217" t="n">
        <f aca="false">'02.24 по датам'!AM27</f>
        <v>0</v>
      </c>
      <c r="AN27" s="2217" t="n">
        <f aca="false">'02.24 по датам'!AN27</f>
        <v>0</v>
      </c>
      <c r="AO27" s="2217" t="n">
        <f aca="false">'02.24 по датам'!AO27</f>
        <v>0</v>
      </c>
      <c r="AP27" s="2218"/>
      <c r="AQ27" s="2219"/>
      <c r="AR27" s="2220"/>
      <c r="AS27" s="2221"/>
      <c r="AT27" s="2221"/>
      <c r="AU27" s="2216" t="n">
        <f aca="false">'02.24 по датам'!AU27</f>
        <v>0</v>
      </c>
      <c r="AV27" s="2216" t="n">
        <f aca="false">'02.24 по датам'!AV27</f>
        <v>0</v>
      </c>
      <c r="AW27" s="2223" t="n">
        <f aca="false">'02.24 по датам'!AW27</f>
        <v>0</v>
      </c>
      <c r="AX27" s="2217" t="n">
        <f aca="false">'02.24 по датам'!AX27</f>
        <v>0</v>
      </c>
      <c r="AY27" s="2217" t="n">
        <f aca="false">'02.24 по датам'!AY27</f>
        <v>0</v>
      </c>
      <c r="AZ27" s="2217" t="n">
        <f aca="false">'02.24 по датам'!AZ27</f>
        <v>0</v>
      </c>
      <c r="BA27" s="2217" t="n">
        <f aca="false">'02.24 по датам'!BA27</f>
        <v>0</v>
      </c>
      <c r="BB27" s="2217" t="n">
        <f aca="false">'02.24 по датам'!BB27</f>
        <v>0</v>
      </c>
      <c r="BC27" s="2217" t="n">
        <f aca="false">'02.24 по датам'!BC27</f>
        <v>0</v>
      </c>
      <c r="BD27" s="2217" t="n">
        <f aca="false">'02.24 по датам'!BD27</f>
        <v>0</v>
      </c>
      <c r="BE27" s="2217" t="n">
        <f aca="false">'02.24 по датам'!BE27</f>
        <v>0</v>
      </c>
      <c r="BF27" s="2217" t="n">
        <f aca="false">'02.24 по датам'!BF27</f>
        <v>0</v>
      </c>
      <c r="BG27" s="2217" t="n">
        <f aca="false">'02.24 по датам'!BG27</f>
        <v>0</v>
      </c>
      <c r="BH27" s="2217" t="n">
        <f aca="false">'02.24 по датам'!BH27</f>
        <v>0</v>
      </c>
      <c r="BI27" s="2217" t="n">
        <f aca="false">'02.24 по датам'!BI27</f>
        <v>0</v>
      </c>
      <c r="BJ27" s="2217" t="n">
        <f aca="false">'02.24 по датам'!BJ27</f>
        <v>0</v>
      </c>
      <c r="BK27" s="2217" t="n">
        <f aca="false">'02.24 по датам'!BK27</f>
        <v>0</v>
      </c>
      <c r="BL27" s="2217" t="n">
        <f aca="false">'02.24 по датам'!BL27</f>
        <v>0</v>
      </c>
      <c r="BM27" s="2217" t="n">
        <f aca="false">'02.24 по датам'!BM27</f>
        <v>0</v>
      </c>
      <c r="BN27" s="2217" t="n">
        <f aca="false">'02.24 по датам'!BN27</f>
        <v>0</v>
      </c>
      <c r="BO27" s="2217" t="n">
        <f aca="false">'02.24 по датам'!BO27</f>
        <v>0</v>
      </c>
      <c r="BP27" s="2217" t="n">
        <f aca="false">'02.24 по датам'!BP27</f>
        <v>0</v>
      </c>
      <c r="BQ27" s="2217" t="n">
        <f aca="false">'02.24 по датам'!BQ27</f>
        <v>0</v>
      </c>
      <c r="BR27" s="2218"/>
      <c r="BS27" s="2219"/>
      <c r="BT27" s="2220"/>
      <c r="BU27" s="2221"/>
      <c r="BV27" s="2221"/>
      <c r="BW27" s="2222" t="n">
        <f aca="false">'02.24 по датам'!BW27</f>
        <v>0</v>
      </c>
      <c r="BX27" s="2217" t="n">
        <f aca="false">'02.24 по датам'!BX27</f>
        <v>0</v>
      </c>
      <c r="BY27" s="2217" t="n">
        <f aca="false">'02.24 по датам'!BY27</f>
        <v>0</v>
      </c>
      <c r="BZ27" s="2217" t="n">
        <f aca="false">'02.24 по датам'!BZ27</f>
        <v>0</v>
      </c>
      <c r="CA27" s="2217" t="n">
        <f aca="false">'02.24 по датам'!CA27</f>
        <v>0</v>
      </c>
      <c r="CB27" s="2217" t="n">
        <f aca="false">'02.24 по датам'!CB27</f>
        <v>0</v>
      </c>
      <c r="CC27" s="2217" t="n">
        <f aca="false">'02.24 по датам'!CC27</f>
        <v>0</v>
      </c>
      <c r="CD27" s="2217" t="n">
        <f aca="false">'02.24 по датам'!CD27</f>
        <v>0</v>
      </c>
      <c r="CE27" s="2217" t="n">
        <f aca="false">'02.24 по датам'!CE27</f>
        <v>0</v>
      </c>
      <c r="CF27" s="2217" t="n">
        <f aca="false">'02.24 по датам'!CF27</f>
        <v>0</v>
      </c>
      <c r="CG27" s="2217" t="n">
        <f aca="false">'02.24 по датам'!CG27</f>
        <v>0</v>
      </c>
      <c r="CH27" s="2217" t="n">
        <f aca="false">'02.24 по датам'!CH27</f>
        <v>0</v>
      </c>
      <c r="CI27" s="2217" t="n">
        <f aca="false">'02.24 по датам'!CI27</f>
        <v>0</v>
      </c>
      <c r="CJ27" s="2218"/>
      <c r="CK27" s="2219"/>
      <c r="CL27" s="2220"/>
      <c r="CM27" s="2221"/>
      <c r="CN27" s="2221"/>
      <c r="CO27" s="2221"/>
      <c r="CP27" s="2221"/>
      <c r="CQ27" s="2217" t="n">
        <f aca="false">'02.24 по датам'!CQ27</f>
        <v>0</v>
      </c>
      <c r="CR27" s="2217" t="n">
        <f aca="false">'02.24 по датам'!CR27</f>
        <v>0</v>
      </c>
      <c r="CS27" s="2217" t="n">
        <f aca="false">'02.24 по датам'!CS27</f>
        <v>0</v>
      </c>
      <c r="CT27" s="2217" t="n">
        <f aca="false">'02.24 по датам'!CT27</f>
        <v>0</v>
      </c>
      <c r="CU27" s="2217" t="n">
        <f aca="false">'02.24 по датам'!CU27</f>
        <v>0</v>
      </c>
      <c r="CV27" s="2217" t="n">
        <f aca="false">'02.24 по датам'!CV27</f>
        <v>0</v>
      </c>
      <c r="CW27" s="2217" t="n">
        <f aca="false">'02.24 по датам'!CW27</f>
        <v>0</v>
      </c>
      <c r="CX27" s="2217" t="n">
        <f aca="false">'02.24 по датам'!CX27</f>
        <v>0</v>
      </c>
      <c r="CY27" s="2217" t="n">
        <f aca="false">'02.24 по датам'!CY27</f>
        <v>0</v>
      </c>
      <c r="CZ27" s="2217" t="n">
        <f aca="false">'02.24 по датам'!CZ27</f>
        <v>0</v>
      </c>
      <c r="DA27" s="2217" t="n">
        <f aca="false">'02.24 по датам'!DA27</f>
        <v>0</v>
      </c>
      <c r="DB27" s="2217" t="n">
        <f aca="false">'02.24 по датам'!DB27</f>
        <v>0</v>
      </c>
      <c r="DC27" s="2217" t="n">
        <f aca="false">'02.24 по датам'!DC27</f>
        <v>0</v>
      </c>
      <c r="DD27" s="2218"/>
      <c r="DE27" s="2219"/>
      <c r="DF27" s="2220"/>
      <c r="DG27" s="2221"/>
      <c r="DH27" s="2221"/>
      <c r="DI27" s="2285" t="n">
        <f aca="false">'02.24 по датам'!DI27</f>
        <v>0</v>
      </c>
      <c r="DJ27" s="2217" t="n">
        <f aca="false">'02.24 по датам'!DJ27</f>
        <v>0</v>
      </c>
      <c r="DK27" s="2217" t="n">
        <f aca="false">'02.24 по датам'!DK27</f>
        <v>0</v>
      </c>
      <c r="DL27" s="2217" t="n">
        <f aca="false">'02.24 по датам'!DL27</f>
        <v>0</v>
      </c>
      <c r="DM27" s="2217" t="n">
        <f aca="false">'02.24 по датам'!DM27</f>
        <v>0</v>
      </c>
      <c r="DN27" s="2217" t="n">
        <f aca="false">'02.24 по датам'!DN27</f>
        <v>0</v>
      </c>
      <c r="DO27" s="2217" t="n">
        <f aca="false">'02.24 по датам'!DO27</f>
        <v>0</v>
      </c>
      <c r="DP27" s="2217" t="n">
        <f aca="false">'02.24 по датам'!DP27</f>
        <v>0</v>
      </c>
      <c r="DQ27" s="2217" t="n">
        <f aca="false">'02.24 по датам'!DQ27</f>
        <v>0</v>
      </c>
      <c r="DR27" s="2217" t="n">
        <f aca="false">'02.24 по датам'!DR27</f>
        <v>0</v>
      </c>
      <c r="DS27" s="2217" t="n">
        <f aca="false">'02.24 по датам'!DS27</f>
        <v>0</v>
      </c>
      <c r="DT27" s="2217" t="n">
        <f aca="false">'02.24 по датам'!DT27</f>
        <v>0</v>
      </c>
      <c r="DU27" s="2217" t="n">
        <f aca="false">'02.24 по датам'!DU27</f>
        <v>0</v>
      </c>
      <c r="DV27" s="2218"/>
      <c r="DW27" s="2219"/>
      <c r="DX27" s="2220"/>
      <c r="DY27" s="2221"/>
      <c r="DZ27" s="2221"/>
      <c r="EA27" s="2217" t="n">
        <f aca="false">'02.24 по датам'!EA27</f>
        <v>0</v>
      </c>
      <c r="EB27" s="2217" t="n">
        <f aca="false">'02.24 по датам'!EB27</f>
        <v>0</v>
      </c>
      <c r="EC27" s="2217" t="n">
        <f aca="false">'02.24 по датам'!EC27</f>
        <v>0</v>
      </c>
      <c r="ED27" s="2217" t="n">
        <f aca="false">'02.24 по датам'!ED27</f>
        <v>0</v>
      </c>
      <c r="EE27" s="2217" t="n">
        <f aca="false">'02.24 по датам'!EE27</f>
        <v>0</v>
      </c>
      <c r="EF27" s="2217" t="n">
        <f aca="false">'02.24 по датам'!EF27</f>
        <v>0</v>
      </c>
      <c r="EG27" s="2217" t="n">
        <f aca="false">'02.24 по датам'!EG27</f>
        <v>0</v>
      </c>
      <c r="EH27" s="2217" t="n">
        <f aca="false">'02.24 по датам'!EH27</f>
        <v>0</v>
      </c>
      <c r="EI27" s="2217" t="n">
        <f aca="false">'02.24 по датам'!EI27</f>
        <v>0</v>
      </c>
      <c r="EJ27" s="2217" t="n">
        <f aca="false">'02.24 по датам'!EJ27</f>
        <v>0</v>
      </c>
      <c r="EK27" s="2217" t="n">
        <f aca="false">'02.24 по датам'!EK27</f>
        <v>0</v>
      </c>
      <c r="EL27" s="2217" t="n">
        <f aca="false">'02.24 по датам'!EL27</f>
        <v>0</v>
      </c>
      <c r="EM27" s="2217" t="n">
        <f aca="false">'02.24 по датам'!EM27</f>
        <v>0</v>
      </c>
      <c r="EN27" s="2217" t="n">
        <f aca="false">'02.24 по датам'!EN27</f>
        <v>0</v>
      </c>
      <c r="EO27" s="2217" t="n">
        <f aca="false">'02.24 по датам'!EO27</f>
        <v>0</v>
      </c>
      <c r="EP27" s="2217" t="n">
        <f aca="false">'02.24 по датам'!EP27</f>
        <v>0</v>
      </c>
      <c r="EQ27" s="2217" t="n">
        <f aca="false">'02.24 по датам'!EQ27</f>
        <v>0</v>
      </c>
      <c r="ER27" s="2217" t="n">
        <f aca="false">'02.24 по датам'!ER27</f>
        <v>0</v>
      </c>
      <c r="ES27" s="2217" t="n">
        <f aca="false">'02.24 по датам'!ES27</f>
        <v>0</v>
      </c>
      <c r="ET27" s="2217" t="n">
        <f aca="false">'02.24 по датам'!ET27</f>
        <v>0</v>
      </c>
      <c r="EU27" s="2217" t="n">
        <f aca="false">'02.24 по датам'!EU27</f>
        <v>0</v>
      </c>
      <c r="EV27" s="2217" t="n">
        <f aca="false">'02.24 по датам'!EV27</f>
        <v>0</v>
      </c>
      <c r="EW27" s="2217" t="n">
        <f aca="false">'02.24 по датам'!EW27</f>
        <v>0</v>
      </c>
      <c r="EX27" s="2217" t="n">
        <f aca="false">'02.24 по датам'!EX27</f>
        <v>0</v>
      </c>
      <c r="EY27" s="2217" t="n">
        <f aca="false">'02.24 по датам'!EY27</f>
        <v>0</v>
      </c>
      <c r="EZ27" s="2218"/>
      <c r="FA27" s="2219"/>
      <c r="FB27" s="2220"/>
      <c r="FC27" s="2221"/>
      <c r="FD27" s="2221"/>
      <c r="FE27" s="2217" t="n">
        <f aca="false">'02.24 по датам'!FE27</f>
        <v>0</v>
      </c>
      <c r="FF27" s="2217" t="n">
        <f aca="false">'02.24 по датам'!FF27</f>
        <v>0</v>
      </c>
      <c r="FG27" s="2217" t="n">
        <f aca="false">'02.24 по датам'!FG27</f>
        <v>0</v>
      </c>
      <c r="FH27" s="2217" t="n">
        <f aca="false">'02.24 по датам'!FH27</f>
        <v>0</v>
      </c>
      <c r="FI27" s="2217" t="n">
        <f aca="false">'02.24 по датам'!FI27</f>
        <v>0</v>
      </c>
      <c r="FJ27" s="2217" t="n">
        <f aca="false">'02.24 по датам'!FJ27</f>
        <v>0</v>
      </c>
      <c r="FK27" s="2217" t="n">
        <f aca="false">'02.24 по датам'!FK27</f>
        <v>0</v>
      </c>
      <c r="FL27" s="2217" t="n">
        <f aca="false">'02.24 по датам'!FL27</f>
        <v>0</v>
      </c>
      <c r="FM27" s="2217" t="n">
        <f aca="false">'02.24 по датам'!FM27</f>
        <v>0</v>
      </c>
      <c r="FN27" s="2217" t="n">
        <f aca="false">'02.24 по датам'!FN27</f>
        <v>0</v>
      </c>
      <c r="FO27" s="2218"/>
      <c r="FP27" s="2219"/>
      <c r="FQ27" s="2220"/>
      <c r="FR27" s="2221"/>
      <c r="FS27" s="2221"/>
      <c r="FT27" s="2225"/>
      <c r="FU27" s="2225"/>
      <c r="FV27" s="2225"/>
      <c r="FW27" s="2225"/>
      <c r="FX27" s="2225"/>
      <c r="FY27" s="2225"/>
      <c r="FZ27" s="2225"/>
      <c r="GA27" s="2225"/>
      <c r="GB27" s="2225"/>
      <c r="GC27" s="2225"/>
      <c r="GD27" s="2225"/>
      <c r="GE27" s="2225"/>
      <c r="GF27" s="2225"/>
      <c r="GG27" s="2225"/>
      <c r="GH27" s="2225"/>
      <c r="GI27" s="2225"/>
      <c r="GJ27" s="2225"/>
      <c r="GK27" s="2225"/>
      <c r="GL27" s="2225"/>
      <c r="GM27" s="2225"/>
      <c r="GN27" s="2225"/>
      <c r="GO27" s="2225"/>
      <c r="GP27" s="2225"/>
      <c r="GQ27" s="2225"/>
      <c r="GR27" s="2225"/>
      <c r="GS27" s="2225"/>
      <c r="GT27" s="2218"/>
      <c r="GU27" s="2219"/>
      <c r="GV27" s="2220"/>
      <c r="GW27" s="2221"/>
      <c r="GX27" s="2221"/>
      <c r="GY27" s="2221"/>
      <c r="GZ27" s="2217" t="n">
        <f aca="false">'02.24 по датам'!GZ27</f>
        <v>0</v>
      </c>
      <c r="HA27" s="2217" t="n">
        <f aca="false">'02.24 по датам'!HA27</f>
        <v>0</v>
      </c>
      <c r="HB27" s="2226"/>
      <c r="HC27" s="2221"/>
      <c r="HD27" s="2227" t="n">
        <f aca="false">'02.24 по датам'!HD27</f>
        <v>0</v>
      </c>
      <c r="HE27" s="2226"/>
      <c r="HF27" s="2228"/>
      <c r="HG27" s="2180"/>
      <c r="HH27" s="2180"/>
      <c r="HI27" s="2230"/>
      <c r="HJ27" s="2225"/>
      <c r="HK27" s="2225"/>
      <c r="HL27" s="2225"/>
      <c r="HM27" s="2225"/>
      <c r="HN27" s="2225"/>
      <c r="HO27" s="2225"/>
      <c r="HP27" s="2225"/>
      <c r="HQ27" s="2225"/>
      <c r="HR27" s="2225"/>
      <c r="HS27" s="2225"/>
      <c r="HT27" s="2225"/>
      <c r="HU27" s="2225"/>
      <c r="HV27" s="2225"/>
      <c r="HW27" s="2225"/>
      <c r="HX27" s="2225"/>
      <c r="HY27" s="2225"/>
      <c r="HZ27" s="2225"/>
      <c r="IA27" s="2218"/>
      <c r="IB27" s="2219"/>
      <c r="IC27" s="2220"/>
      <c r="ID27" s="2221"/>
      <c r="IE27" s="2221"/>
      <c r="IF27" s="2231" t="n">
        <f aca="false">'02.24 по датам'!IF27</f>
        <v>0</v>
      </c>
      <c r="IG27" s="2231" t="n">
        <f aca="false">'02.24 по датам'!IG27</f>
        <v>0</v>
      </c>
      <c r="IH27" s="2231" t="n">
        <f aca="false">'02.24 по датам'!IH27</f>
        <v>0</v>
      </c>
      <c r="II27" s="2232"/>
      <c r="IJ27" s="2233"/>
      <c r="IK27" s="1302"/>
      <c r="IL27" s="1302"/>
      <c r="IM27" s="2234" t="n">
        <f aca="false">'02.24 по датам'!IM27</f>
        <v>0</v>
      </c>
      <c r="IN27" s="2234" t="n">
        <f aca="false">'02.24 по датам'!IN27</f>
        <v>0</v>
      </c>
      <c r="IO27" s="2217" t="n">
        <f aca="false">'02.24 по датам'!IO27</f>
        <v>0</v>
      </c>
      <c r="IP27" s="2217" t="n">
        <f aca="false">'02.24 по датам'!IP27</f>
        <v>0</v>
      </c>
      <c r="IQ27" s="2217" t="n">
        <f aca="false">'02.24 по датам'!IQ27</f>
        <v>0</v>
      </c>
      <c r="IR27" s="2217" t="n">
        <f aca="false">'02.24 по датам'!IR27</f>
        <v>0</v>
      </c>
      <c r="IS27" s="2217" t="n">
        <f aca="false">'02.24 по датам'!IS27</f>
        <v>0</v>
      </c>
      <c r="IT27" s="2217" t="n">
        <f aca="false">'02.24 по датам'!IT27</f>
        <v>0</v>
      </c>
      <c r="IU27" s="2217" t="n">
        <f aca="false">'02.24 по датам'!IU27</f>
        <v>0</v>
      </c>
      <c r="IV27" s="2217" t="n">
        <f aca="false">'02.24 по датам'!IV27</f>
        <v>0</v>
      </c>
      <c r="IW27" s="2218"/>
      <c r="IX27" s="2219"/>
      <c r="IY27" s="2220"/>
      <c r="IZ27" s="2221"/>
      <c r="JA27" s="2221"/>
      <c r="JB27" s="2217" t="n">
        <f aca="false">'02.24 по датам'!JB27</f>
        <v>0</v>
      </c>
      <c r="JC27" s="2226"/>
      <c r="JD27" s="2217" t="n">
        <f aca="false">'02.24 по датам'!JD27</f>
        <v>0</v>
      </c>
      <c r="JE27" s="2221"/>
      <c r="JF27" s="2221"/>
      <c r="JG27" s="2231" t="n">
        <f aca="false">'02.24 по датам'!JG27</f>
        <v>0</v>
      </c>
      <c r="JH27" s="2231" t="n">
        <f aca="false">'02.24 по датам'!JH27</f>
        <v>0</v>
      </c>
      <c r="JI27" s="2231" t="n">
        <f aca="false">'02.24 по датам'!JI27</f>
        <v>0</v>
      </c>
      <c r="JJ27" s="2231" t="n">
        <f aca="false">'02.24 по датам'!JJ27</f>
        <v>0</v>
      </c>
      <c r="JK27" s="2270"/>
      <c r="JL27" s="1302"/>
      <c r="JM27" s="2236"/>
      <c r="JN27" s="2236"/>
      <c r="JO27" s="2237"/>
      <c r="JP27" s="2236"/>
      <c r="JQ27" s="2236"/>
      <c r="JR27" s="2237"/>
    </row>
    <row r="28" customFormat="false" ht="11.25" hidden="false" customHeight="true" outlineLevel="0" collapsed="false">
      <c r="A28" s="2056" t="n">
        <f aca="false">A24+1</f>
        <v>45327</v>
      </c>
      <c r="B28" s="2057" t="s">
        <v>662</v>
      </c>
      <c r="C28" s="2067" t="n">
        <f aca="false">'02.24 по датам'!C28</f>
        <v>0</v>
      </c>
      <c r="D28" s="2067" t="n">
        <f aca="false">'02.24 по датам'!D28</f>
        <v>0</v>
      </c>
      <c r="E28" s="2067" t="n">
        <f aca="false">'02.24 по датам'!E28</f>
        <v>0</v>
      </c>
      <c r="F28" s="2067" t="str">
        <f aca="false">'02.24 по датам'!F28</f>
        <v>Новогоднее</v>
      </c>
      <c r="G28" s="2065" t="n">
        <f aca="false">'02.24 по датам'!G28</f>
        <v>0</v>
      </c>
      <c r="H28" s="2065" t="n">
        <f aca="false">'02.24 по датам'!H28</f>
        <v>0</v>
      </c>
      <c r="I28" s="2065" t="n">
        <f aca="false">'02.24 по датам'!I28</f>
        <v>0</v>
      </c>
      <c r="J28" s="2065" t="n">
        <f aca="false">'02.24 по датам'!J28</f>
        <v>0</v>
      </c>
      <c r="K28" s="2065" t="n">
        <f aca="false">'02.24 по датам'!K28</f>
        <v>0</v>
      </c>
      <c r="L28" s="2065" t="n">
        <f aca="false">'02.24 по датам'!L28</f>
        <v>0</v>
      </c>
      <c r="M28" s="2065" t="n">
        <f aca="false">'02.24 по датам'!M28</f>
        <v>0</v>
      </c>
      <c r="N28" s="2065" t="n">
        <f aca="false">'02.24 по датам'!N28</f>
        <v>0</v>
      </c>
      <c r="O28" s="2065" t="n">
        <f aca="false">'02.24 по датам'!O28</f>
        <v>0</v>
      </c>
      <c r="P28" s="2065" t="n">
        <f aca="false">'02.24 по датам'!P28</f>
        <v>0</v>
      </c>
      <c r="Q28" s="2065" t="n">
        <f aca="false">'02.24 по датам'!Q28</f>
        <v>0</v>
      </c>
      <c r="R28" s="2065" t="n">
        <f aca="false">'02.24 по датам'!R28</f>
        <v>0</v>
      </c>
      <c r="S28" s="2065" t="n">
        <f aca="false">'02.24 по датам'!S28</f>
        <v>0</v>
      </c>
      <c r="T28" s="2065" t="n">
        <f aca="false">'02.24 по датам'!T28</f>
        <v>0</v>
      </c>
      <c r="U28" s="2065" t="n">
        <f aca="false">'02.24 по датам'!U28</f>
        <v>0</v>
      </c>
      <c r="V28" s="2065" t="n">
        <f aca="false">'02.24 по датам'!V28</f>
        <v>0</v>
      </c>
      <c r="W28" s="2066" t="n">
        <f aca="false">'02.24 по датам'!W28</f>
        <v>0</v>
      </c>
      <c r="X28" s="2238"/>
      <c r="Y28" s="2239"/>
      <c r="Z28" s="2240"/>
      <c r="AA28" s="2062"/>
      <c r="AB28" s="2063"/>
      <c r="AC28" s="2064" t="n">
        <f aca="false">'02.24 по датам'!AC28</f>
        <v>0</v>
      </c>
      <c r="AD28" s="2064" t="n">
        <f aca="false">'02.24 по датам'!AD28</f>
        <v>0</v>
      </c>
      <c r="AE28" s="2065" t="n">
        <f aca="false">'02.24 по датам'!AE28</f>
        <v>0</v>
      </c>
      <c r="AF28" s="2065" t="n">
        <f aca="false">'02.24 по датам'!AF28</f>
        <v>0</v>
      </c>
      <c r="AG28" s="2065" t="n">
        <f aca="false">'02.24 по датам'!AG28</f>
        <v>0</v>
      </c>
      <c r="AH28" s="2065" t="n">
        <f aca="false">'02.24 по датам'!AH28</f>
        <v>0</v>
      </c>
      <c r="AI28" s="2065" t="n">
        <f aca="false">'02.24 по датам'!AI28</f>
        <v>0</v>
      </c>
      <c r="AJ28" s="2065" t="n">
        <f aca="false">'02.24 по датам'!AJ28</f>
        <v>0</v>
      </c>
      <c r="AK28" s="2065" t="n">
        <f aca="false">'02.24 по датам'!AK28</f>
        <v>0</v>
      </c>
      <c r="AL28" s="2065" t="n">
        <f aca="false">'02.24 по датам'!AL28</f>
        <v>0</v>
      </c>
      <c r="AM28" s="2065" t="n">
        <f aca="false">'02.24 по датам'!AM28</f>
        <v>0</v>
      </c>
      <c r="AN28" s="2065" t="n">
        <f aca="false">'02.24 по датам'!AN28</f>
        <v>0</v>
      </c>
      <c r="AO28" s="2066" t="n">
        <f aca="false">'02.24 по датам'!AO28</f>
        <v>0</v>
      </c>
      <c r="AP28" s="2238"/>
      <c r="AQ28" s="2239"/>
      <c r="AR28" s="2240"/>
      <c r="AS28" s="2062"/>
      <c r="AT28" s="2063"/>
      <c r="AU28" s="2064" t="n">
        <f aca="false">'02.24 по датам'!AU28</f>
        <v>0</v>
      </c>
      <c r="AV28" s="2064" t="n">
        <f aca="false">'02.24 по датам'!AV28</f>
        <v>0</v>
      </c>
      <c r="AW28" s="2067" t="n">
        <f aca="false">'02.24 по датам'!AW28</f>
        <v>0</v>
      </c>
      <c r="AX28" s="2065" t="n">
        <f aca="false">'02.24 по датам'!AX28</f>
        <v>0</v>
      </c>
      <c r="AY28" s="2065" t="n">
        <f aca="false">'02.24 по датам'!AY28</f>
        <v>0</v>
      </c>
      <c r="AZ28" s="2065" t="n">
        <f aca="false">'02.24 по датам'!AZ28</f>
        <v>0</v>
      </c>
      <c r="BA28" s="2065" t="n">
        <f aca="false">'02.24 по датам'!BA28</f>
        <v>0</v>
      </c>
      <c r="BB28" s="2065" t="n">
        <f aca="false">'02.24 по датам'!BB28</f>
        <v>0</v>
      </c>
      <c r="BC28" s="2065" t="n">
        <f aca="false">'02.24 по датам'!BC28</f>
        <v>0</v>
      </c>
      <c r="BD28" s="2065" t="n">
        <f aca="false">'02.24 по датам'!BD28</f>
        <v>0</v>
      </c>
      <c r="BE28" s="2065" t="n">
        <f aca="false">'02.24 по датам'!BE28</f>
        <v>0</v>
      </c>
      <c r="BF28" s="2065" t="n">
        <f aca="false">'02.24 по датам'!BF28</f>
        <v>0</v>
      </c>
      <c r="BG28" s="2065" t="n">
        <f aca="false">'02.24 по датам'!BG28</f>
        <v>0</v>
      </c>
      <c r="BH28" s="2065" t="n">
        <f aca="false">'02.24 по датам'!BH28</f>
        <v>0</v>
      </c>
      <c r="BI28" s="2065" t="n">
        <f aca="false">'02.24 по датам'!BI28</f>
        <v>0</v>
      </c>
      <c r="BJ28" s="2065" t="n">
        <f aca="false">'02.24 по датам'!BJ28</f>
        <v>0</v>
      </c>
      <c r="BK28" s="2065" t="n">
        <f aca="false">'02.24 по датам'!BK28</f>
        <v>0</v>
      </c>
      <c r="BL28" s="2065" t="n">
        <f aca="false">'02.24 по датам'!BL28</f>
        <v>0</v>
      </c>
      <c r="BM28" s="2065" t="n">
        <f aca="false">'02.24 по датам'!BM28</f>
        <v>0</v>
      </c>
      <c r="BN28" s="2065" t="n">
        <f aca="false">'02.24 по датам'!BN28</f>
        <v>0</v>
      </c>
      <c r="BO28" s="2065" t="n">
        <f aca="false">'02.24 по датам'!BO28</f>
        <v>0</v>
      </c>
      <c r="BP28" s="2065" t="n">
        <f aca="false">'02.24 по датам'!BP28</f>
        <v>0</v>
      </c>
      <c r="BQ28" s="2066" t="n">
        <f aca="false">'02.24 по датам'!BQ28</f>
        <v>0</v>
      </c>
      <c r="BR28" s="2238"/>
      <c r="BS28" s="2239"/>
      <c r="BT28" s="2240"/>
      <c r="BU28" s="2062"/>
      <c r="BV28" s="2063"/>
      <c r="BW28" s="2065" t="n">
        <f aca="false">'02.24 по датам'!BW28</f>
        <v>0</v>
      </c>
      <c r="BX28" s="2065" t="n">
        <f aca="false">'02.24 по датам'!BX28</f>
        <v>0</v>
      </c>
      <c r="BY28" s="2065" t="n">
        <f aca="false">'02.24 по датам'!BY28</f>
        <v>0</v>
      </c>
      <c r="BZ28" s="2065" t="n">
        <f aca="false">'02.24 по датам'!BZ28</f>
        <v>0</v>
      </c>
      <c r="CA28" s="2065" t="n">
        <f aca="false">'02.24 по датам'!CA28</f>
        <v>0</v>
      </c>
      <c r="CB28" s="2065" t="n">
        <f aca="false">'02.24 по датам'!CB28</f>
        <v>0</v>
      </c>
      <c r="CC28" s="2065" t="n">
        <f aca="false">'02.24 по датам'!CC28</f>
        <v>0</v>
      </c>
      <c r="CD28" s="2065" t="n">
        <f aca="false">'02.24 по датам'!CD28</f>
        <v>0</v>
      </c>
      <c r="CE28" s="2065" t="n">
        <f aca="false">'02.24 по датам'!CE28</f>
        <v>0</v>
      </c>
      <c r="CF28" s="2065" t="n">
        <f aca="false">'02.24 по датам'!CF28</f>
        <v>0</v>
      </c>
      <c r="CG28" s="2065" t="n">
        <f aca="false">'02.24 по датам'!CG28</f>
        <v>0</v>
      </c>
      <c r="CH28" s="2065" t="n">
        <f aca="false">'02.24 по датам'!CH28</f>
        <v>0</v>
      </c>
      <c r="CI28" s="2066" t="n">
        <f aca="false">'02.24 по датам'!CI28</f>
        <v>0</v>
      </c>
      <c r="CJ28" s="2238"/>
      <c r="CK28" s="2239"/>
      <c r="CL28" s="2240"/>
      <c r="CM28" s="2062"/>
      <c r="CN28" s="2063"/>
      <c r="CO28" s="2063"/>
      <c r="CP28" s="2063"/>
      <c r="CQ28" s="2065" t="n">
        <f aca="false">'02.24 по датам'!CQ28</f>
        <v>0</v>
      </c>
      <c r="CR28" s="2065" t="n">
        <f aca="false">'02.24 по датам'!CR28</f>
        <v>0</v>
      </c>
      <c r="CS28" s="2065" t="n">
        <f aca="false">'02.24 по датам'!CS28</f>
        <v>0</v>
      </c>
      <c r="CT28" s="2065" t="n">
        <f aca="false">'02.24 по датам'!CT28</f>
        <v>0</v>
      </c>
      <c r="CU28" s="2065" t="n">
        <f aca="false">'02.24 по датам'!CU28</f>
        <v>0</v>
      </c>
      <c r="CV28" s="2065" t="n">
        <f aca="false">'02.24 по датам'!CV28</f>
        <v>0</v>
      </c>
      <c r="CW28" s="2065" t="n">
        <f aca="false">'02.24 по датам'!CW28</f>
        <v>0</v>
      </c>
      <c r="CX28" s="2065" t="n">
        <f aca="false">'02.24 по датам'!CX28</f>
        <v>0</v>
      </c>
      <c r="CY28" s="2065" t="n">
        <f aca="false">'02.24 по датам'!CY28</f>
        <v>0</v>
      </c>
      <c r="CZ28" s="2065" t="n">
        <f aca="false">'02.24 по датам'!CZ28</f>
        <v>0</v>
      </c>
      <c r="DA28" s="2065" t="n">
        <f aca="false">'02.24 по датам'!DA28</f>
        <v>0</v>
      </c>
      <c r="DB28" s="2065" t="n">
        <f aca="false">'02.24 по датам'!DB28</f>
        <v>0</v>
      </c>
      <c r="DC28" s="2066" t="n">
        <f aca="false">'02.24 по датам'!DC28</f>
        <v>0</v>
      </c>
      <c r="DD28" s="2238"/>
      <c r="DE28" s="2239"/>
      <c r="DF28" s="2240"/>
      <c r="DG28" s="2069"/>
      <c r="DH28" s="2070"/>
      <c r="DI28" s="2083" t="n">
        <f aca="false">'02.24 по датам'!DI28</f>
        <v>0</v>
      </c>
      <c r="DJ28" s="2065" t="n">
        <f aca="false">'02.24 по датам'!DJ28</f>
        <v>0</v>
      </c>
      <c r="DK28" s="2065" t="n">
        <f aca="false">'02.24 по датам'!DK28</f>
        <v>0</v>
      </c>
      <c r="DL28" s="2065" t="n">
        <f aca="false">'02.24 по датам'!DL28</f>
        <v>0</v>
      </c>
      <c r="DM28" s="2065" t="n">
        <f aca="false">'02.24 по датам'!DM28</f>
        <v>0</v>
      </c>
      <c r="DN28" s="2065" t="n">
        <f aca="false">'02.24 по датам'!DN28</f>
        <v>0</v>
      </c>
      <c r="DO28" s="2065" t="n">
        <f aca="false">'02.24 по датам'!DO28</f>
        <v>0</v>
      </c>
      <c r="DP28" s="2065" t="n">
        <f aca="false">'02.24 по датам'!DP28</f>
        <v>0</v>
      </c>
      <c r="DQ28" s="2065" t="n">
        <f aca="false">'02.24 по датам'!DQ28</f>
        <v>0</v>
      </c>
      <c r="DR28" s="2065" t="n">
        <f aca="false">'02.24 по датам'!DR28</f>
        <v>0</v>
      </c>
      <c r="DS28" s="2065" t="n">
        <f aca="false">'02.24 по датам'!DS28</f>
        <v>0</v>
      </c>
      <c r="DT28" s="2065" t="n">
        <f aca="false">'02.24 по датам'!DT28</f>
        <v>0</v>
      </c>
      <c r="DU28" s="2066" t="n">
        <f aca="false">'02.24 по датам'!DU28</f>
        <v>0</v>
      </c>
      <c r="DV28" s="2238"/>
      <c r="DW28" s="2239"/>
      <c r="DX28" s="2240"/>
      <c r="DY28" s="2069"/>
      <c r="DZ28" s="2070"/>
      <c r="EA28" s="2065" t="n">
        <f aca="false">'02.24 по датам'!EA28</f>
        <v>0</v>
      </c>
      <c r="EB28" s="2065" t="n">
        <f aca="false">'02.24 по датам'!EB28</f>
        <v>0</v>
      </c>
      <c r="EC28" s="2065" t="n">
        <f aca="false">'02.24 по датам'!EC28</f>
        <v>0</v>
      </c>
      <c r="ED28" s="2065" t="n">
        <f aca="false">'02.24 по датам'!ED28</f>
        <v>0</v>
      </c>
      <c r="EE28" s="2065" t="n">
        <f aca="false">'02.24 по датам'!EE28</f>
        <v>0</v>
      </c>
      <c r="EF28" s="2065" t="n">
        <f aca="false">'02.24 по датам'!EF28</f>
        <v>0</v>
      </c>
      <c r="EG28" s="2065" t="n">
        <f aca="false">'02.24 по датам'!EG28</f>
        <v>0</v>
      </c>
      <c r="EH28" s="2065" t="n">
        <f aca="false">'02.24 по датам'!EH28</f>
        <v>0</v>
      </c>
      <c r="EI28" s="2065" t="n">
        <f aca="false">'02.24 по датам'!EI28</f>
        <v>0</v>
      </c>
      <c r="EJ28" s="2065" t="n">
        <f aca="false">'02.24 по датам'!EJ28</f>
        <v>0</v>
      </c>
      <c r="EK28" s="2065" t="n">
        <f aca="false">'02.24 по датам'!EK28</f>
        <v>0</v>
      </c>
      <c r="EL28" s="2065" t="n">
        <f aca="false">'02.24 по датам'!EL28</f>
        <v>0</v>
      </c>
      <c r="EM28" s="2065" t="n">
        <f aca="false">'02.24 по датам'!EM28</f>
        <v>0</v>
      </c>
      <c r="EN28" s="2065" t="n">
        <f aca="false">'02.24 по датам'!EN28</f>
        <v>0</v>
      </c>
      <c r="EO28" s="2065" t="n">
        <f aca="false">'02.24 по датам'!EO28</f>
        <v>0</v>
      </c>
      <c r="EP28" s="2065" t="n">
        <f aca="false">'02.24 по датам'!EP28</f>
        <v>0</v>
      </c>
      <c r="EQ28" s="2065" t="n">
        <f aca="false">'02.24 по датам'!EQ28</f>
        <v>0</v>
      </c>
      <c r="ER28" s="2065" t="n">
        <f aca="false">'02.24 по датам'!ER28</f>
        <v>0</v>
      </c>
      <c r="ES28" s="2065" t="n">
        <f aca="false">'02.24 по датам'!ES28</f>
        <v>0</v>
      </c>
      <c r="ET28" s="2065" t="n">
        <f aca="false">'02.24 по датам'!ET28</f>
        <v>0</v>
      </c>
      <c r="EU28" s="2065" t="n">
        <f aca="false">'02.24 по датам'!EU28</f>
        <v>0</v>
      </c>
      <c r="EV28" s="2065" t="n">
        <f aca="false">'02.24 по датам'!EV28</f>
        <v>0</v>
      </c>
      <c r="EW28" s="2065" t="n">
        <f aca="false">'02.24 по датам'!EW28</f>
        <v>0</v>
      </c>
      <c r="EX28" s="2065" t="n">
        <f aca="false">'02.24 по датам'!EX28</f>
        <v>0</v>
      </c>
      <c r="EY28" s="2066" t="n">
        <f aca="false">'02.24 по датам'!EY28</f>
        <v>0</v>
      </c>
      <c r="EZ28" s="2238"/>
      <c r="FA28" s="2239"/>
      <c r="FB28" s="2240"/>
      <c r="FC28" s="2069"/>
      <c r="FD28" s="2070"/>
      <c r="FE28" s="2065" t="n">
        <f aca="false">'02.24 по датам'!FE28</f>
        <v>0</v>
      </c>
      <c r="FF28" s="2065" t="n">
        <f aca="false">'02.24 по датам'!FF28</f>
        <v>0</v>
      </c>
      <c r="FG28" s="2065" t="n">
        <f aca="false">'02.24 по датам'!FG28</f>
        <v>0</v>
      </c>
      <c r="FH28" s="2065" t="n">
        <f aca="false">'02.24 по датам'!FH28</f>
        <v>0</v>
      </c>
      <c r="FI28" s="2065" t="n">
        <f aca="false">'02.24 по датам'!FI28</f>
        <v>0</v>
      </c>
      <c r="FJ28" s="2065" t="n">
        <f aca="false">'02.24 по датам'!FJ28</f>
        <v>0</v>
      </c>
      <c r="FK28" s="2065" t="n">
        <f aca="false">'02.24 по датам'!FK28</f>
        <v>0</v>
      </c>
      <c r="FL28" s="2065" t="n">
        <f aca="false">'02.24 по датам'!FL28</f>
        <v>0</v>
      </c>
      <c r="FM28" s="2065" t="n">
        <f aca="false">'02.24 по датам'!FM28</f>
        <v>0</v>
      </c>
      <c r="FN28" s="2066" t="n">
        <f aca="false">'02.24 по датам'!FN28</f>
        <v>0</v>
      </c>
      <c r="FO28" s="2238"/>
      <c r="FP28" s="2239"/>
      <c r="FQ28" s="2240"/>
      <c r="FR28" s="2069"/>
      <c r="FS28" s="2070"/>
      <c r="FT28" s="2271"/>
      <c r="FU28" s="2072"/>
      <c r="FV28" s="2072"/>
      <c r="FW28" s="2072"/>
      <c r="FX28" s="2072"/>
      <c r="FY28" s="2072"/>
      <c r="FZ28" s="2072"/>
      <c r="GA28" s="2072"/>
      <c r="GB28" s="2072"/>
      <c r="GC28" s="2072"/>
      <c r="GD28" s="2072"/>
      <c r="GE28" s="2072"/>
      <c r="GF28" s="2072"/>
      <c r="GG28" s="2072"/>
      <c r="GH28" s="2072"/>
      <c r="GI28" s="2072"/>
      <c r="GJ28" s="2072"/>
      <c r="GK28" s="2072"/>
      <c r="GL28" s="2072"/>
      <c r="GM28" s="2072"/>
      <c r="GN28" s="2072"/>
      <c r="GO28" s="2072"/>
      <c r="GP28" s="2072"/>
      <c r="GQ28" s="2072"/>
      <c r="GR28" s="2072"/>
      <c r="GS28" s="2073"/>
      <c r="GT28" s="2242"/>
      <c r="GU28" s="2243"/>
      <c r="GV28" s="2240"/>
      <c r="GW28" s="2076"/>
      <c r="GX28" s="2063"/>
      <c r="GY28" s="2062"/>
      <c r="GZ28" s="2077" t="n">
        <f aca="false">'02.24 по датам'!GZ28</f>
        <v>0</v>
      </c>
      <c r="HA28" s="2078" t="n">
        <f aca="false">'02.24 по датам'!HA28</f>
        <v>0</v>
      </c>
      <c r="HB28" s="2272"/>
      <c r="HC28" s="2080"/>
      <c r="HD28" s="2247" t="n">
        <f aca="false">'02.24 по датам'!HD28</f>
        <v>0</v>
      </c>
      <c r="HE28" s="2272"/>
      <c r="HF28" s="2082"/>
      <c r="HG28" s="2083"/>
      <c r="HH28" s="2068"/>
      <c r="HI28" s="2273"/>
      <c r="HJ28" s="2072"/>
      <c r="HK28" s="2072"/>
      <c r="HL28" s="2072"/>
      <c r="HM28" s="2072"/>
      <c r="HN28" s="2072"/>
      <c r="HO28" s="2072"/>
      <c r="HP28" s="2072"/>
      <c r="HQ28" s="2072"/>
      <c r="HR28" s="2072"/>
      <c r="HS28" s="2072"/>
      <c r="HT28" s="2072"/>
      <c r="HU28" s="2072"/>
      <c r="HV28" s="2072"/>
      <c r="HW28" s="2072"/>
      <c r="HX28" s="2072"/>
      <c r="HY28" s="2072"/>
      <c r="HZ28" s="2073"/>
      <c r="IA28" s="2242"/>
      <c r="IB28" s="2243"/>
      <c r="IC28" s="2240"/>
      <c r="ID28" s="2062"/>
      <c r="IE28" s="2076"/>
      <c r="IF28" s="2085" t="n">
        <f aca="false">'02.24 по датам'!IF28</f>
        <v>0</v>
      </c>
      <c r="IG28" s="2085" t="n">
        <f aca="false">'02.24 по датам'!IG28</f>
        <v>0</v>
      </c>
      <c r="IH28" s="2086" t="n">
        <f aca="false">'02.24 по датам'!IH28</f>
        <v>0</v>
      </c>
      <c r="II28" s="2249"/>
      <c r="IJ28" s="2250"/>
      <c r="IK28" s="2089"/>
      <c r="IL28" s="2090"/>
      <c r="IM28" s="2091" t="str">
        <f aca="false">'02.24 по датам'!IM28</f>
        <v>Карам</v>
      </c>
      <c r="IN28" s="2092" t="n">
        <f aca="false">'02.24 по датам'!IN28</f>
        <v>0</v>
      </c>
      <c r="IO28" s="2093" t="n">
        <f aca="false">'02.24 по датам'!IO28</f>
        <v>0</v>
      </c>
      <c r="IP28" s="2093" t="n">
        <f aca="false">'02.24 по датам'!IP28</f>
        <v>0</v>
      </c>
      <c r="IQ28" s="2093" t="n">
        <f aca="false">'02.24 по датам'!IQ28</f>
        <v>0</v>
      </c>
      <c r="IR28" s="2093" t="n">
        <f aca="false">'02.24 по датам'!IR28</f>
        <v>0</v>
      </c>
      <c r="IS28" s="2093" t="n">
        <f aca="false">'02.24 по датам'!IS28</f>
        <v>0</v>
      </c>
      <c r="IT28" s="2093" t="n">
        <f aca="false">'02.24 по датам'!IT28</f>
        <v>0</v>
      </c>
      <c r="IU28" s="2093" t="n">
        <f aca="false">'02.24 по датам'!IU28</f>
        <v>0</v>
      </c>
      <c r="IV28" s="2094" t="n">
        <f aca="false">'02.24 по датам'!IV28</f>
        <v>0</v>
      </c>
      <c r="IW28" s="2251"/>
      <c r="IX28" s="2252"/>
      <c r="IY28" s="2253"/>
      <c r="IZ28" s="2062"/>
      <c r="JA28" s="2063"/>
      <c r="JB28" s="2098" t="n">
        <f aca="false">'02.24 по датам'!JB28</f>
        <v>0</v>
      </c>
      <c r="JC28" s="2245"/>
      <c r="JD28" s="2100" t="n">
        <f aca="false">'02.24 по датам'!JD28</f>
        <v>0</v>
      </c>
      <c r="JE28" s="2101"/>
      <c r="JF28" s="2102"/>
      <c r="JG28" s="2254" t="n">
        <f aca="false">'02.24 по датам'!JG28</f>
        <v>0</v>
      </c>
      <c r="JH28" s="2103" t="n">
        <f aca="false">'02.24 по датам'!JH28</f>
        <v>0</v>
      </c>
      <c r="JI28" s="2103" t="n">
        <f aca="false">'02.24 по датам'!JI28</f>
        <v>0</v>
      </c>
      <c r="JJ28" s="2104" t="n">
        <f aca="false">'02.24 по датам'!JJ28</f>
        <v>0</v>
      </c>
      <c r="JK28" s="2276"/>
      <c r="JL28" s="2106"/>
      <c r="JM28" s="2107" t="n">
        <f aca="false">JM$4:JM$4+SUMIF($C$5:JL$5,"Нараст. баланс",$C30:JL30)+SUMIF($C$7:JH$7,"Итого (с ВНР)",$C30:JH30)-SUMIF($C$5:JL$5,"Геол. снижение,  т/сут",$C30:JL30)-SUMIF(JJ$7:JL$7,"Итого",JJ30:JL30)-SUMIF($C$7:JL$7,"Итого (с ВСП)",$C30:JL30)</f>
        <v>23142.926</v>
      </c>
      <c r="JN28" s="2108"/>
      <c r="JO28" s="2256" t="e">
        <f aca="false">'02.24 НГДП по датам'!CA28:CA30</f>
        <v>#VALUE!</v>
      </c>
      <c r="JP28" s="2110"/>
      <c r="JQ28" s="2111"/>
      <c r="JR28" s="2257"/>
    </row>
    <row r="29" customFormat="false" ht="11.25" hidden="false" customHeight="true" outlineLevel="0" collapsed="false">
      <c r="A29" s="2056"/>
      <c r="B29" s="2113" t="s">
        <v>663</v>
      </c>
      <c r="C29" s="2123" t="n">
        <f aca="false">'02.24 по датам'!C29</f>
        <v>0</v>
      </c>
      <c r="D29" s="2123" t="n">
        <f aca="false">'02.24 по датам'!D29</f>
        <v>0</v>
      </c>
      <c r="E29" s="2123" t="n">
        <f aca="false">'02.24 по датам'!E29</f>
        <v>0</v>
      </c>
      <c r="F29" s="2123" t="n">
        <f aca="false">'02.24 по датам'!F29</f>
        <v>626</v>
      </c>
      <c r="G29" s="2121" t="n">
        <f aca="false">'02.24 по датам'!G29</f>
        <v>0</v>
      </c>
      <c r="H29" s="2121" t="n">
        <f aca="false">'02.24 по датам'!H29</f>
        <v>0</v>
      </c>
      <c r="I29" s="2121" t="n">
        <f aca="false">'02.24 по датам'!I29</f>
        <v>0</v>
      </c>
      <c r="J29" s="2121" t="n">
        <f aca="false">'02.24 по датам'!J29</f>
        <v>0</v>
      </c>
      <c r="K29" s="2121" t="n">
        <f aca="false">'02.24 по датам'!K29</f>
        <v>0</v>
      </c>
      <c r="L29" s="2121" t="n">
        <f aca="false">'02.24 по датам'!L29</f>
        <v>0</v>
      </c>
      <c r="M29" s="2121" t="n">
        <f aca="false">'02.24 по датам'!M29</f>
        <v>0</v>
      </c>
      <c r="N29" s="2121" t="n">
        <f aca="false">'02.24 по датам'!N29</f>
        <v>0</v>
      </c>
      <c r="O29" s="2121" t="n">
        <f aca="false">'02.24 по датам'!O29</f>
        <v>0</v>
      </c>
      <c r="P29" s="2121" t="n">
        <f aca="false">'02.24 по датам'!P29</f>
        <v>0</v>
      </c>
      <c r="Q29" s="2121" t="n">
        <f aca="false">'02.24 по датам'!Q29</f>
        <v>0</v>
      </c>
      <c r="R29" s="2121" t="n">
        <f aca="false">'02.24 по датам'!R29</f>
        <v>0</v>
      </c>
      <c r="S29" s="2121" t="n">
        <f aca="false">'02.24 по датам'!S29</f>
        <v>0</v>
      </c>
      <c r="T29" s="2121" t="n">
        <f aca="false">'02.24 по датам'!T29</f>
        <v>0</v>
      </c>
      <c r="U29" s="2121" t="n">
        <f aca="false">'02.24 по датам'!U29</f>
        <v>0</v>
      </c>
      <c r="V29" s="2121" t="n">
        <f aca="false">'02.24 по датам'!V29</f>
        <v>0</v>
      </c>
      <c r="W29" s="2122" t="n">
        <f aca="false">'02.24 по датам'!W29</f>
        <v>0</v>
      </c>
      <c r="X29" s="2115"/>
      <c r="Y29" s="2116"/>
      <c r="Z29" s="2117"/>
      <c r="AA29" s="2118" t="n">
        <f aca="false">COUNTIF(C29:Z29,"&gt;"&amp;0)</f>
        <v>1</v>
      </c>
      <c r="AB29" s="2119"/>
      <c r="AC29" s="2120" t="n">
        <f aca="false">'02.24 по датам'!AC29</f>
        <v>0</v>
      </c>
      <c r="AD29" s="2120" t="n">
        <f aca="false">'02.24 по датам'!AD29</f>
        <v>0</v>
      </c>
      <c r="AE29" s="2121" t="n">
        <f aca="false">'02.24 по датам'!AE29</f>
        <v>0</v>
      </c>
      <c r="AF29" s="2121" t="n">
        <f aca="false">'02.24 по датам'!AF29</f>
        <v>0</v>
      </c>
      <c r="AG29" s="2121" t="n">
        <f aca="false">'02.24 по датам'!AG29</f>
        <v>0</v>
      </c>
      <c r="AH29" s="2121" t="n">
        <f aca="false">'02.24 по датам'!AH29</f>
        <v>0</v>
      </c>
      <c r="AI29" s="2121" t="n">
        <f aca="false">'02.24 по датам'!AI29</f>
        <v>0</v>
      </c>
      <c r="AJ29" s="2121" t="n">
        <f aca="false">'02.24 по датам'!AJ29</f>
        <v>0</v>
      </c>
      <c r="AK29" s="2121" t="n">
        <f aca="false">'02.24 по датам'!AK29</f>
        <v>0</v>
      </c>
      <c r="AL29" s="2121" t="n">
        <f aca="false">'02.24 по датам'!AL29</f>
        <v>0</v>
      </c>
      <c r="AM29" s="2121" t="n">
        <f aca="false">'02.24 по датам'!AM29</f>
        <v>0</v>
      </c>
      <c r="AN29" s="2121" t="n">
        <f aca="false">'02.24 по датам'!AN29</f>
        <v>0</v>
      </c>
      <c r="AO29" s="2122" t="n">
        <f aca="false">'02.24 по датам'!AO29</f>
        <v>0</v>
      </c>
      <c r="AP29" s="2115"/>
      <c r="AQ29" s="2116"/>
      <c r="AR29" s="2117"/>
      <c r="AS29" s="2118" t="n">
        <f aca="false">COUNTIF(AC30:AR30,"&gt;"&amp;0)</f>
        <v>0</v>
      </c>
      <c r="AT29" s="2119"/>
      <c r="AU29" s="2120" t="n">
        <f aca="false">'02.24 по датам'!AU29</f>
        <v>0</v>
      </c>
      <c r="AV29" s="2120" t="n">
        <f aca="false">'02.24 по датам'!AV29</f>
        <v>0</v>
      </c>
      <c r="AW29" s="2123" t="n">
        <f aca="false">'02.24 по датам'!AW29</f>
        <v>0</v>
      </c>
      <c r="AX29" s="2121" t="n">
        <f aca="false">'02.24 по датам'!AX29</f>
        <v>0</v>
      </c>
      <c r="AY29" s="2121" t="n">
        <f aca="false">'02.24 по датам'!AY29</f>
        <v>0</v>
      </c>
      <c r="AZ29" s="2121" t="n">
        <f aca="false">'02.24 по датам'!AZ29</f>
        <v>0</v>
      </c>
      <c r="BA29" s="2121" t="n">
        <f aca="false">'02.24 по датам'!BA29</f>
        <v>0</v>
      </c>
      <c r="BB29" s="2121" t="n">
        <f aca="false">'02.24 по датам'!BB29</f>
        <v>0</v>
      </c>
      <c r="BC29" s="2121" t="n">
        <f aca="false">'02.24 по датам'!BC29</f>
        <v>0</v>
      </c>
      <c r="BD29" s="2121" t="n">
        <f aca="false">'02.24 по датам'!BD29</f>
        <v>0</v>
      </c>
      <c r="BE29" s="2121" t="n">
        <f aca="false">'02.24 по датам'!BE29</f>
        <v>0</v>
      </c>
      <c r="BF29" s="2121" t="n">
        <f aca="false">'02.24 по датам'!BF29</f>
        <v>0</v>
      </c>
      <c r="BG29" s="2121" t="n">
        <f aca="false">'02.24 по датам'!BG29</f>
        <v>0</v>
      </c>
      <c r="BH29" s="2121" t="n">
        <f aca="false">'02.24 по датам'!BH29</f>
        <v>0</v>
      </c>
      <c r="BI29" s="2121" t="n">
        <f aca="false">'02.24 по датам'!BI29</f>
        <v>0</v>
      </c>
      <c r="BJ29" s="2121" t="n">
        <f aca="false">'02.24 по датам'!BJ29</f>
        <v>0</v>
      </c>
      <c r="BK29" s="2121" t="n">
        <f aca="false">'02.24 по датам'!BK29</f>
        <v>0</v>
      </c>
      <c r="BL29" s="2121" t="n">
        <f aca="false">'02.24 по датам'!BL29</f>
        <v>0</v>
      </c>
      <c r="BM29" s="2121" t="n">
        <f aca="false">'02.24 по датам'!BM29</f>
        <v>0</v>
      </c>
      <c r="BN29" s="2121" t="n">
        <f aca="false">'02.24 по датам'!BN29</f>
        <v>0</v>
      </c>
      <c r="BO29" s="2121" t="n">
        <f aca="false">'02.24 по датам'!BO29</f>
        <v>0</v>
      </c>
      <c r="BP29" s="2121" t="n">
        <f aca="false">'02.24 по датам'!BP29</f>
        <v>0</v>
      </c>
      <c r="BQ29" s="2122" t="n">
        <f aca="false">'02.24 по датам'!BQ29</f>
        <v>0</v>
      </c>
      <c r="BR29" s="2115"/>
      <c r="BS29" s="2116"/>
      <c r="BT29" s="2117"/>
      <c r="BU29" s="2118" t="n">
        <f aca="false">COUNTIF(AU30:BT30,"&gt;"&amp;0)</f>
        <v>0</v>
      </c>
      <c r="BV29" s="2119"/>
      <c r="BW29" s="2121" t="n">
        <f aca="false">'02.24 по датам'!BW29</f>
        <v>0</v>
      </c>
      <c r="BX29" s="2121" t="n">
        <f aca="false">'02.24 по датам'!BX29</f>
        <v>0</v>
      </c>
      <c r="BY29" s="2121" t="n">
        <f aca="false">'02.24 по датам'!BY29</f>
        <v>0</v>
      </c>
      <c r="BZ29" s="2121" t="n">
        <f aca="false">'02.24 по датам'!BZ29</f>
        <v>0</v>
      </c>
      <c r="CA29" s="2121" t="n">
        <f aca="false">'02.24 по датам'!CA29</f>
        <v>0</v>
      </c>
      <c r="CB29" s="2121" t="n">
        <f aca="false">'02.24 по датам'!CB29</f>
        <v>0</v>
      </c>
      <c r="CC29" s="2121" t="n">
        <f aca="false">'02.24 по датам'!CC29</f>
        <v>0</v>
      </c>
      <c r="CD29" s="2121" t="n">
        <f aca="false">'02.24 по датам'!CD29</f>
        <v>0</v>
      </c>
      <c r="CE29" s="2121" t="n">
        <f aca="false">'02.24 по датам'!CE29</f>
        <v>0</v>
      </c>
      <c r="CF29" s="2121" t="n">
        <f aca="false">'02.24 по датам'!CF29</f>
        <v>0</v>
      </c>
      <c r="CG29" s="2121" t="n">
        <f aca="false">'02.24 по датам'!CG29</f>
        <v>0</v>
      </c>
      <c r="CH29" s="2121" t="n">
        <f aca="false">'02.24 по датам'!CH29</f>
        <v>0</v>
      </c>
      <c r="CI29" s="2122" t="n">
        <f aca="false">'02.24 по датам'!CI29</f>
        <v>0</v>
      </c>
      <c r="CJ29" s="2115"/>
      <c r="CK29" s="2116"/>
      <c r="CL29" s="2117"/>
      <c r="CM29" s="2118" t="n">
        <f aca="false">COUNTIF(BW30:CL30,"&gt;"&amp;0)</f>
        <v>0</v>
      </c>
      <c r="CN29" s="2119"/>
      <c r="CO29" s="2119" t="n">
        <f aca="false">AA29+AS29+BU29+CM29</f>
        <v>1</v>
      </c>
      <c r="CP29" s="2119"/>
      <c r="CQ29" s="2121" t="n">
        <f aca="false">'02.24 по датам'!CQ29</f>
        <v>0</v>
      </c>
      <c r="CR29" s="2121" t="n">
        <f aca="false">'02.24 по датам'!CR29</f>
        <v>0</v>
      </c>
      <c r="CS29" s="2121" t="n">
        <f aca="false">'02.24 по датам'!CS29</f>
        <v>0</v>
      </c>
      <c r="CT29" s="2121" t="n">
        <f aca="false">'02.24 по датам'!CT29</f>
        <v>0</v>
      </c>
      <c r="CU29" s="2121" t="n">
        <f aca="false">'02.24 по датам'!CU29</f>
        <v>0</v>
      </c>
      <c r="CV29" s="2121" t="n">
        <f aca="false">'02.24 по датам'!CV29</f>
        <v>0</v>
      </c>
      <c r="CW29" s="2121" t="n">
        <f aca="false">'02.24 по датам'!CW29</f>
        <v>0</v>
      </c>
      <c r="CX29" s="2121" t="n">
        <f aca="false">'02.24 по датам'!CX29</f>
        <v>0</v>
      </c>
      <c r="CY29" s="2121" t="n">
        <f aca="false">'02.24 по датам'!CY29</f>
        <v>0</v>
      </c>
      <c r="CZ29" s="2121" t="n">
        <f aca="false">'02.24 по датам'!CZ29</f>
        <v>0</v>
      </c>
      <c r="DA29" s="2121" t="n">
        <f aca="false">'02.24 по датам'!DA29</f>
        <v>0</v>
      </c>
      <c r="DB29" s="2121" t="n">
        <f aca="false">'02.24 по датам'!DB29</f>
        <v>0</v>
      </c>
      <c r="DC29" s="2122" t="n">
        <f aca="false">'02.24 по датам'!DC29</f>
        <v>0</v>
      </c>
      <c r="DD29" s="2115"/>
      <c r="DE29" s="2116"/>
      <c r="DF29" s="2117"/>
      <c r="DG29" s="2125" t="n">
        <f aca="false">SUBTOTAL(9,CQ31:DF31)</f>
        <v>0</v>
      </c>
      <c r="DH29" s="2126"/>
      <c r="DI29" s="2140" t="n">
        <f aca="false">'02.24 по датам'!DI29</f>
        <v>0</v>
      </c>
      <c r="DJ29" s="2121" t="n">
        <f aca="false">'02.24 по датам'!DJ29</f>
        <v>0</v>
      </c>
      <c r="DK29" s="2121" t="n">
        <f aca="false">'02.24 по датам'!DK29</f>
        <v>0</v>
      </c>
      <c r="DL29" s="2121" t="n">
        <f aca="false">'02.24 по датам'!DL29</f>
        <v>0</v>
      </c>
      <c r="DM29" s="2121" t="n">
        <f aca="false">'02.24 по датам'!DM29</f>
        <v>0</v>
      </c>
      <c r="DN29" s="2121" t="n">
        <f aca="false">'02.24 по датам'!DN29</f>
        <v>0</v>
      </c>
      <c r="DO29" s="2121" t="n">
        <f aca="false">'02.24 по датам'!DO29</f>
        <v>0</v>
      </c>
      <c r="DP29" s="2121" t="n">
        <f aca="false">'02.24 по датам'!DP29</f>
        <v>0</v>
      </c>
      <c r="DQ29" s="2121" t="n">
        <f aca="false">'02.24 по датам'!DQ29</f>
        <v>0</v>
      </c>
      <c r="DR29" s="2121" t="n">
        <f aca="false">'02.24 по датам'!DR29</f>
        <v>0</v>
      </c>
      <c r="DS29" s="2121" t="n">
        <f aca="false">'02.24 по датам'!DS29</f>
        <v>0</v>
      </c>
      <c r="DT29" s="2121" t="n">
        <f aca="false">'02.24 по датам'!DT29</f>
        <v>0</v>
      </c>
      <c r="DU29" s="2122" t="n">
        <f aca="false">'02.24 по датам'!DU29</f>
        <v>0</v>
      </c>
      <c r="DV29" s="2115"/>
      <c r="DW29" s="2116"/>
      <c r="DX29" s="2117"/>
      <c r="DY29" s="2125" t="n">
        <f aca="false">COUNTIF(DI30:DX30,"&gt;"&amp;0)</f>
        <v>0</v>
      </c>
      <c r="DZ29" s="2126"/>
      <c r="EA29" s="2121" t="n">
        <f aca="false">'02.24 по датам'!EA29</f>
        <v>0</v>
      </c>
      <c r="EB29" s="2121" t="n">
        <f aca="false">'02.24 по датам'!EB29</f>
        <v>0</v>
      </c>
      <c r="EC29" s="2121" t="n">
        <f aca="false">'02.24 по датам'!EC29</f>
        <v>0</v>
      </c>
      <c r="ED29" s="2121" t="n">
        <f aca="false">'02.24 по датам'!ED29</f>
        <v>0</v>
      </c>
      <c r="EE29" s="2121" t="n">
        <f aca="false">'02.24 по датам'!EE29</f>
        <v>0</v>
      </c>
      <c r="EF29" s="2121" t="n">
        <f aca="false">'02.24 по датам'!EF29</f>
        <v>0</v>
      </c>
      <c r="EG29" s="2121" t="n">
        <f aca="false">'02.24 по датам'!EG29</f>
        <v>0</v>
      </c>
      <c r="EH29" s="2121" t="n">
        <f aca="false">'02.24 по датам'!EH29</f>
        <v>0</v>
      </c>
      <c r="EI29" s="2121" t="n">
        <f aca="false">'02.24 по датам'!EI29</f>
        <v>0</v>
      </c>
      <c r="EJ29" s="2121" t="n">
        <f aca="false">'02.24 по датам'!EJ29</f>
        <v>0</v>
      </c>
      <c r="EK29" s="2121" t="n">
        <f aca="false">'02.24 по датам'!EK29</f>
        <v>0</v>
      </c>
      <c r="EL29" s="2121" t="n">
        <f aca="false">'02.24 по датам'!EL29</f>
        <v>0</v>
      </c>
      <c r="EM29" s="2121" t="n">
        <f aca="false">'02.24 по датам'!EM29</f>
        <v>0</v>
      </c>
      <c r="EN29" s="2121" t="n">
        <f aca="false">'02.24 по датам'!EN29</f>
        <v>0</v>
      </c>
      <c r="EO29" s="2121" t="n">
        <f aca="false">'02.24 по датам'!EO29</f>
        <v>0</v>
      </c>
      <c r="EP29" s="2121" t="n">
        <f aca="false">'02.24 по датам'!EP29</f>
        <v>0</v>
      </c>
      <c r="EQ29" s="2121" t="n">
        <f aca="false">'02.24 по датам'!EQ29</f>
        <v>0</v>
      </c>
      <c r="ER29" s="2121" t="n">
        <f aca="false">'02.24 по датам'!ER29</f>
        <v>0</v>
      </c>
      <c r="ES29" s="2121" t="n">
        <f aca="false">'02.24 по датам'!ES29</f>
        <v>0</v>
      </c>
      <c r="ET29" s="2121" t="n">
        <f aca="false">'02.24 по датам'!ET29</f>
        <v>0</v>
      </c>
      <c r="EU29" s="2121" t="n">
        <f aca="false">'02.24 по датам'!EU29</f>
        <v>0</v>
      </c>
      <c r="EV29" s="2121" t="n">
        <f aca="false">'02.24 по датам'!EV29</f>
        <v>0</v>
      </c>
      <c r="EW29" s="2121" t="n">
        <f aca="false">'02.24 по датам'!EW29</f>
        <v>0</v>
      </c>
      <c r="EX29" s="2121" t="n">
        <f aca="false">'02.24 по датам'!EX29</f>
        <v>0</v>
      </c>
      <c r="EY29" s="2122" t="n">
        <f aca="false">'02.24 по датам'!EY29</f>
        <v>0</v>
      </c>
      <c r="EZ29" s="2115"/>
      <c r="FA29" s="2116"/>
      <c r="FB29" s="2117"/>
      <c r="FC29" s="2125" t="n">
        <f aca="false">COUNTIF(EA30:FB30,"&gt;"&amp;0)</f>
        <v>0</v>
      </c>
      <c r="FD29" s="2126"/>
      <c r="FE29" s="2121" t="n">
        <f aca="false">'02.24 по датам'!FE29</f>
        <v>0</v>
      </c>
      <c r="FF29" s="2121" t="n">
        <f aca="false">'02.24 по датам'!FF29</f>
        <v>0</v>
      </c>
      <c r="FG29" s="2121" t="n">
        <f aca="false">'02.24 по датам'!FG29</f>
        <v>0</v>
      </c>
      <c r="FH29" s="2121" t="n">
        <f aca="false">'02.24 по датам'!FH29</f>
        <v>0</v>
      </c>
      <c r="FI29" s="2121" t="n">
        <f aca="false">'02.24 по датам'!FI29</f>
        <v>0</v>
      </c>
      <c r="FJ29" s="2121" t="n">
        <f aca="false">'02.24 по датам'!FJ29</f>
        <v>0</v>
      </c>
      <c r="FK29" s="2121" t="n">
        <f aca="false">'02.24 по датам'!FK29</f>
        <v>0</v>
      </c>
      <c r="FL29" s="2121" t="n">
        <f aca="false">'02.24 по датам'!FL29</f>
        <v>0</v>
      </c>
      <c r="FM29" s="2121" t="n">
        <f aca="false">'02.24 по датам'!FM29</f>
        <v>0</v>
      </c>
      <c r="FN29" s="2122" t="n">
        <f aca="false">'02.24 по датам'!FN29</f>
        <v>0</v>
      </c>
      <c r="FO29" s="2115"/>
      <c r="FP29" s="2116"/>
      <c r="FQ29" s="2117"/>
      <c r="FR29" s="2125" t="n">
        <f aca="false">COUNTIF(FE30:FQ30,"&gt;"&amp;0)</f>
        <v>0</v>
      </c>
      <c r="FS29" s="2126"/>
      <c r="FT29" s="2277"/>
      <c r="FU29" s="2128"/>
      <c r="FV29" s="2128"/>
      <c r="FW29" s="2128"/>
      <c r="FX29" s="2128"/>
      <c r="FY29" s="2128"/>
      <c r="FZ29" s="2128"/>
      <c r="GA29" s="2128"/>
      <c r="GB29" s="2128"/>
      <c r="GC29" s="2128"/>
      <c r="GD29" s="2128"/>
      <c r="GE29" s="2128"/>
      <c r="GF29" s="2128"/>
      <c r="GG29" s="2128"/>
      <c r="GH29" s="2128"/>
      <c r="GI29" s="2128"/>
      <c r="GJ29" s="2128"/>
      <c r="GK29" s="2128"/>
      <c r="GL29" s="2128"/>
      <c r="GM29" s="2128"/>
      <c r="GN29" s="2128"/>
      <c r="GO29" s="2128"/>
      <c r="GP29" s="2128"/>
      <c r="GQ29" s="2128"/>
      <c r="GR29" s="2128"/>
      <c r="GS29" s="2129"/>
      <c r="GT29" s="2130"/>
      <c r="GU29" s="2131"/>
      <c r="GV29" s="2117"/>
      <c r="GW29" s="2132" t="n">
        <f aca="false">SUBTOTAL(9,FT31:GV31)</f>
        <v>0</v>
      </c>
      <c r="GX29" s="2119" t="n">
        <f aca="false">SUBTOTAL(9,FT31:GV31)</f>
        <v>0</v>
      </c>
      <c r="GY29" s="2133"/>
      <c r="GZ29" s="2134" t="n">
        <f aca="false">'02.24 по датам'!GZ29</f>
        <v>0</v>
      </c>
      <c r="HA29" s="2135" t="n">
        <f aca="false">'02.24 по датам'!HA29</f>
        <v>0</v>
      </c>
      <c r="HB29" s="2136"/>
      <c r="HC29" s="2137"/>
      <c r="HD29" s="2261" t="n">
        <f aca="false">'02.24 по датам'!HD29</f>
        <v>0</v>
      </c>
      <c r="HE29" s="2136"/>
      <c r="HF29" s="2139"/>
      <c r="HG29" s="2140"/>
      <c r="HH29" s="2124"/>
      <c r="HI29" s="2278"/>
      <c r="HJ29" s="2128"/>
      <c r="HK29" s="2128"/>
      <c r="HL29" s="2128"/>
      <c r="HM29" s="2128"/>
      <c r="HN29" s="2128"/>
      <c r="HO29" s="2128"/>
      <c r="HP29" s="2128"/>
      <c r="HQ29" s="2128"/>
      <c r="HR29" s="2128"/>
      <c r="HS29" s="2128"/>
      <c r="HT29" s="2128"/>
      <c r="HU29" s="2128"/>
      <c r="HV29" s="2128"/>
      <c r="HW29" s="2128"/>
      <c r="HX29" s="2128"/>
      <c r="HY29" s="2128"/>
      <c r="HZ29" s="2129"/>
      <c r="IA29" s="2130"/>
      <c r="IB29" s="2131"/>
      <c r="IC29" s="2117"/>
      <c r="ID29" s="2118" t="n">
        <f aca="false">SUBTOTAL(9,HG31:IC31)</f>
        <v>0</v>
      </c>
      <c r="IE29" s="2142"/>
      <c r="IF29" s="2143" t="n">
        <f aca="false">'02.24 по датам'!IF29</f>
        <v>0</v>
      </c>
      <c r="IG29" s="2143" t="n">
        <f aca="false">'02.24 по датам'!IG29</f>
        <v>0</v>
      </c>
      <c r="IH29" s="2144" t="n">
        <f aca="false">'02.24 по датам'!IH29</f>
        <v>0</v>
      </c>
      <c r="II29" s="2145"/>
      <c r="IJ29" s="2146"/>
      <c r="IK29" s="2147" t="n">
        <f aca="false">SUBTOTAL(9,IF31:IJ31)</f>
        <v>0</v>
      </c>
      <c r="IL29" s="2148"/>
      <c r="IM29" s="2149" t="n">
        <f aca="false">'02.24 по датам'!IM29</f>
        <v>4323</v>
      </c>
      <c r="IN29" s="2150" t="n">
        <f aca="false">'02.24 по датам'!IN29</f>
        <v>0</v>
      </c>
      <c r="IO29" s="2151" t="n">
        <f aca="false">'02.24 по датам'!IO29</f>
        <v>0</v>
      </c>
      <c r="IP29" s="2151" t="n">
        <f aca="false">'02.24 по датам'!IP29</f>
        <v>0</v>
      </c>
      <c r="IQ29" s="2151" t="n">
        <f aca="false">'02.24 по датам'!IQ29</f>
        <v>0</v>
      </c>
      <c r="IR29" s="2151" t="n">
        <f aca="false">'02.24 по датам'!IR29</f>
        <v>0</v>
      </c>
      <c r="IS29" s="2151" t="n">
        <f aca="false">'02.24 по датам'!IS29</f>
        <v>0</v>
      </c>
      <c r="IT29" s="2151" t="n">
        <f aca="false">'02.24 по датам'!IT29</f>
        <v>0</v>
      </c>
      <c r="IU29" s="2151" t="n">
        <f aca="false">'02.24 по датам'!IU29</f>
        <v>0</v>
      </c>
      <c r="IV29" s="2152" t="n">
        <f aca="false">'02.24 по датам'!IV29</f>
        <v>0</v>
      </c>
      <c r="IW29" s="2153"/>
      <c r="IX29" s="2154"/>
      <c r="IY29" s="2155"/>
      <c r="IZ29" s="2118" t="n">
        <f aca="false">SUBTOTAL(3,IM29:IY29)</f>
        <v>10</v>
      </c>
      <c r="JA29" s="2156"/>
      <c r="JB29" s="2157" t="n">
        <f aca="false">'02.24 по датам'!JB29</f>
        <v>0</v>
      </c>
      <c r="JC29" s="2158"/>
      <c r="JD29" s="2159" t="n">
        <f aca="false">'02.24 по датам'!JD29</f>
        <v>0</v>
      </c>
      <c r="JE29" s="2160"/>
      <c r="JF29" s="2161"/>
      <c r="JG29" s="2263" t="n">
        <f aca="false">'02.24 по датам'!JG29</f>
        <v>0</v>
      </c>
      <c r="JH29" s="2162" t="n">
        <f aca="false">'02.24 по датам'!JH29</f>
        <v>0</v>
      </c>
      <c r="JI29" s="2162" t="n">
        <f aca="false">'02.24 по датам'!JI29</f>
        <v>0</v>
      </c>
      <c r="JJ29" s="2163" t="n">
        <f aca="false">'02.24 по датам'!JJ29</f>
        <v>0</v>
      </c>
      <c r="JK29" s="2281"/>
      <c r="JL29" s="2165"/>
      <c r="JM29" s="2107"/>
      <c r="JN29" s="2108"/>
      <c r="JO29" s="2256"/>
      <c r="JP29" s="2166"/>
      <c r="JQ29" s="2167"/>
      <c r="JR29" s="2168"/>
    </row>
    <row r="30" customFormat="false" ht="11.25" hidden="false" customHeight="true" outlineLevel="0" collapsed="false">
      <c r="A30" s="2056"/>
      <c r="B30" s="2169" t="s">
        <v>661</v>
      </c>
      <c r="C30" s="2179" t="n">
        <f aca="false">'02.24 по датам'!C30</f>
        <v>0</v>
      </c>
      <c r="D30" s="2179" t="n">
        <f aca="false">'02.24 по датам'!D30</f>
        <v>0</v>
      </c>
      <c r="E30" s="2179" t="n">
        <f aca="false">'02.24 по датам'!E30</f>
        <v>0</v>
      </c>
      <c r="F30" s="2179" t="n">
        <f aca="false">'02.24 по датам'!F30</f>
        <v>70</v>
      </c>
      <c r="G30" s="2177" t="n">
        <f aca="false">'02.24 по датам'!G30</f>
        <v>0</v>
      </c>
      <c r="H30" s="2177" t="n">
        <f aca="false">'02.24 по датам'!H30</f>
        <v>0</v>
      </c>
      <c r="I30" s="2177" t="n">
        <f aca="false">'02.24 по датам'!I30</f>
        <v>0</v>
      </c>
      <c r="J30" s="2177" t="n">
        <f aca="false">'02.24 по датам'!J30</f>
        <v>0</v>
      </c>
      <c r="K30" s="2177" t="n">
        <f aca="false">'02.24 по датам'!K30</f>
        <v>0</v>
      </c>
      <c r="L30" s="2177" t="n">
        <f aca="false">'02.24 по датам'!L30</f>
        <v>0</v>
      </c>
      <c r="M30" s="2177" t="n">
        <f aca="false">'02.24 по датам'!M30</f>
        <v>0</v>
      </c>
      <c r="N30" s="2177" t="n">
        <f aca="false">'02.24 по датам'!N30</f>
        <v>0</v>
      </c>
      <c r="O30" s="2177" t="n">
        <f aca="false">'02.24 по датам'!O30</f>
        <v>0</v>
      </c>
      <c r="P30" s="2177" t="n">
        <f aca="false">'02.24 по датам'!P30</f>
        <v>0</v>
      </c>
      <c r="Q30" s="2177" t="n">
        <f aca="false">'02.24 по датам'!Q30</f>
        <v>0</v>
      </c>
      <c r="R30" s="2177" t="n">
        <f aca="false">'02.24 по датам'!R30</f>
        <v>0</v>
      </c>
      <c r="S30" s="2177" t="n">
        <f aca="false">'02.24 по датам'!S30</f>
        <v>0</v>
      </c>
      <c r="T30" s="2177" t="n">
        <f aca="false">'02.24 по датам'!T30</f>
        <v>0</v>
      </c>
      <c r="U30" s="2177" t="n">
        <f aca="false">'02.24 по датам'!U30</f>
        <v>0</v>
      </c>
      <c r="V30" s="2177" t="n">
        <f aca="false">'02.24 по датам'!V30</f>
        <v>0</v>
      </c>
      <c r="W30" s="2178" t="n">
        <f aca="false">'02.24 по датам'!W30</f>
        <v>0</v>
      </c>
      <c r="X30" s="2171"/>
      <c r="Y30" s="2172"/>
      <c r="Z30" s="2173"/>
      <c r="AA30" s="2174" t="n">
        <f aca="false">SUBTOTAL(9,C30:Z30)</f>
        <v>70</v>
      </c>
      <c r="AB30" s="2175" t="n">
        <f aca="false">AA30+AB26</f>
        <v>70</v>
      </c>
      <c r="AC30" s="2176" t="n">
        <f aca="false">'02.24 по датам'!AC30</f>
        <v>0</v>
      </c>
      <c r="AD30" s="2176" t="n">
        <f aca="false">'02.24 по датам'!AD30</f>
        <v>0</v>
      </c>
      <c r="AE30" s="2177" t="n">
        <f aca="false">'02.24 по датам'!AE30</f>
        <v>0</v>
      </c>
      <c r="AF30" s="2177" t="n">
        <f aca="false">'02.24 по датам'!AF30</f>
        <v>0</v>
      </c>
      <c r="AG30" s="2177" t="n">
        <f aca="false">'02.24 по датам'!AG30</f>
        <v>0</v>
      </c>
      <c r="AH30" s="2177" t="n">
        <f aca="false">'02.24 по датам'!AH30</f>
        <v>0</v>
      </c>
      <c r="AI30" s="2177" t="n">
        <f aca="false">'02.24 по датам'!AI30</f>
        <v>0</v>
      </c>
      <c r="AJ30" s="2177" t="n">
        <f aca="false">'02.24 по датам'!AJ30</f>
        <v>0</v>
      </c>
      <c r="AK30" s="2177" t="n">
        <f aca="false">'02.24 по датам'!AK30</f>
        <v>0</v>
      </c>
      <c r="AL30" s="2177" t="n">
        <f aca="false">'02.24 по датам'!AL30</f>
        <v>0</v>
      </c>
      <c r="AM30" s="2177" t="n">
        <f aca="false">'02.24 по датам'!AM30</f>
        <v>0</v>
      </c>
      <c r="AN30" s="2177" t="n">
        <f aca="false">'02.24 по датам'!AN30</f>
        <v>0</v>
      </c>
      <c r="AO30" s="2178" t="n">
        <f aca="false">'02.24 по датам'!AO30</f>
        <v>0</v>
      </c>
      <c r="AP30" s="2171"/>
      <c r="AQ30" s="2172"/>
      <c r="AR30" s="2173"/>
      <c r="AS30" s="2174" t="n">
        <f aca="false">SUBTOTAL(9,AC30:AR30)</f>
        <v>0</v>
      </c>
      <c r="AT30" s="2175" t="n">
        <f aca="false">AS30+AT26</f>
        <v>0</v>
      </c>
      <c r="AU30" s="2176" t="n">
        <f aca="false">'02.24 по датам'!AU30</f>
        <v>0</v>
      </c>
      <c r="AV30" s="2176" t="n">
        <f aca="false">'02.24 по датам'!AV30</f>
        <v>0</v>
      </c>
      <c r="AW30" s="2179" t="n">
        <f aca="false">'02.24 по датам'!AW30</f>
        <v>0</v>
      </c>
      <c r="AX30" s="2177" t="n">
        <f aca="false">'02.24 по датам'!AX30</f>
        <v>0</v>
      </c>
      <c r="AY30" s="2177" t="n">
        <f aca="false">'02.24 по датам'!AY30</f>
        <v>0</v>
      </c>
      <c r="AZ30" s="2177" t="n">
        <f aca="false">'02.24 по датам'!AZ30</f>
        <v>0</v>
      </c>
      <c r="BA30" s="2177" t="n">
        <f aca="false">'02.24 по датам'!BA30</f>
        <v>0</v>
      </c>
      <c r="BB30" s="2177" t="n">
        <f aca="false">'02.24 по датам'!BB30</f>
        <v>0</v>
      </c>
      <c r="BC30" s="2177" t="n">
        <f aca="false">'02.24 по датам'!BC30</f>
        <v>0</v>
      </c>
      <c r="BD30" s="2177" t="n">
        <f aca="false">'02.24 по датам'!BD30</f>
        <v>0</v>
      </c>
      <c r="BE30" s="2177" t="n">
        <f aca="false">'02.24 по датам'!BE30</f>
        <v>0</v>
      </c>
      <c r="BF30" s="2177" t="n">
        <f aca="false">'02.24 по датам'!BF30</f>
        <v>0</v>
      </c>
      <c r="BG30" s="2177" t="n">
        <f aca="false">'02.24 по датам'!BG30</f>
        <v>0</v>
      </c>
      <c r="BH30" s="2177" t="n">
        <f aca="false">'02.24 по датам'!BH30</f>
        <v>0</v>
      </c>
      <c r="BI30" s="2177" t="n">
        <f aca="false">'02.24 по датам'!BI30</f>
        <v>0</v>
      </c>
      <c r="BJ30" s="2177" t="n">
        <f aca="false">'02.24 по датам'!BJ30</f>
        <v>0</v>
      </c>
      <c r="BK30" s="2177" t="n">
        <f aca="false">'02.24 по датам'!BK30</f>
        <v>0</v>
      </c>
      <c r="BL30" s="2177" t="n">
        <f aca="false">'02.24 по датам'!BL30</f>
        <v>0</v>
      </c>
      <c r="BM30" s="2177" t="n">
        <f aca="false">'02.24 по датам'!BM30</f>
        <v>0</v>
      </c>
      <c r="BN30" s="2177" t="n">
        <f aca="false">'02.24 по датам'!BN30</f>
        <v>0</v>
      </c>
      <c r="BO30" s="2177" t="n">
        <f aca="false">'02.24 по датам'!BO30</f>
        <v>0</v>
      </c>
      <c r="BP30" s="2177" t="n">
        <f aca="false">'02.24 по датам'!BP30</f>
        <v>0</v>
      </c>
      <c r="BQ30" s="2178" t="n">
        <f aca="false">'02.24 по датам'!BQ30</f>
        <v>0</v>
      </c>
      <c r="BR30" s="2171"/>
      <c r="BS30" s="2172"/>
      <c r="BT30" s="2173"/>
      <c r="BU30" s="2174" t="n">
        <f aca="false">SUBTOTAL(9,AU30:BT30)</f>
        <v>0</v>
      </c>
      <c r="BV30" s="2175" t="n">
        <f aca="false">BU30+BV26</f>
        <v>39</v>
      </c>
      <c r="BW30" s="2177" t="n">
        <f aca="false">'02.24 по датам'!BW30</f>
        <v>0</v>
      </c>
      <c r="BX30" s="2177" t="n">
        <f aca="false">'02.24 по датам'!BX30</f>
        <v>0</v>
      </c>
      <c r="BY30" s="2177" t="n">
        <f aca="false">'02.24 по датам'!BY30</f>
        <v>0</v>
      </c>
      <c r="BZ30" s="2177" t="n">
        <f aca="false">'02.24 по датам'!BZ30</f>
        <v>0</v>
      </c>
      <c r="CA30" s="2177" t="n">
        <f aca="false">'02.24 по датам'!CA30</f>
        <v>0</v>
      </c>
      <c r="CB30" s="2177" t="n">
        <f aca="false">'02.24 по датам'!CB30</f>
        <v>0</v>
      </c>
      <c r="CC30" s="2177" t="n">
        <f aca="false">'02.24 по датам'!CC30</f>
        <v>0</v>
      </c>
      <c r="CD30" s="2177" t="n">
        <f aca="false">'02.24 по датам'!CD30</f>
        <v>0</v>
      </c>
      <c r="CE30" s="2177" t="n">
        <f aca="false">'02.24 по датам'!CE30</f>
        <v>0</v>
      </c>
      <c r="CF30" s="2177" t="n">
        <f aca="false">'02.24 по датам'!CF30</f>
        <v>0</v>
      </c>
      <c r="CG30" s="2177" t="n">
        <f aca="false">'02.24 по датам'!CG30</f>
        <v>0</v>
      </c>
      <c r="CH30" s="2177" t="n">
        <f aca="false">'02.24 по датам'!CH30</f>
        <v>0</v>
      </c>
      <c r="CI30" s="2178" t="n">
        <f aca="false">'02.24 по датам'!CI30</f>
        <v>0</v>
      </c>
      <c r="CJ30" s="2171"/>
      <c r="CK30" s="2172"/>
      <c r="CL30" s="2173"/>
      <c r="CM30" s="2174" t="n">
        <f aca="false">SUBTOTAL(9,BW30:CL30)</f>
        <v>0</v>
      </c>
      <c r="CN30" s="2175" t="n">
        <f aca="false">CM30+CN26</f>
        <v>0</v>
      </c>
      <c r="CO30" s="2175" t="n">
        <f aca="false">AA30+AS30+BU30+CM30</f>
        <v>70</v>
      </c>
      <c r="CP30" s="2175" t="n">
        <f aca="false">CO30+CP26</f>
        <v>109</v>
      </c>
      <c r="CQ30" s="2177" t="n">
        <f aca="false">'02.24 по датам'!CQ30</f>
        <v>0</v>
      </c>
      <c r="CR30" s="2177" t="n">
        <f aca="false">'02.24 по датам'!CR30</f>
        <v>0</v>
      </c>
      <c r="CS30" s="2177" t="n">
        <f aca="false">'02.24 по датам'!CS30</f>
        <v>0</v>
      </c>
      <c r="CT30" s="2177" t="n">
        <f aca="false">'02.24 по датам'!CT30</f>
        <v>0</v>
      </c>
      <c r="CU30" s="2177" t="n">
        <f aca="false">'02.24 по датам'!CU30</f>
        <v>0</v>
      </c>
      <c r="CV30" s="2177" t="n">
        <f aca="false">'02.24 по датам'!CV30</f>
        <v>0</v>
      </c>
      <c r="CW30" s="2177" t="n">
        <f aca="false">'02.24 по датам'!CW30</f>
        <v>0</v>
      </c>
      <c r="CX30" s="2177" t="n">
        <f aca="false">'02.24 по датам'!CX30</f>
        <v>0</v>
      </c>
      <c r="CY30" s="2177" t="n">
        <f aca="false">'02.24 по датам'!CY30</f>
        <v>0</v>
      </c>
      <c r="CZ30" s="2177" t="n">
        <f aca="false">'02.24 по датам'!CZ30</f>
        <v>0</v>
      </c>
      <c r="DA30" s="2177" t="n">
        <f aca="false">'02.24 по датам'!DA30</f>
        <v>0</v>
      </c>
      <c r="DB30" s="2177" t="n">
        <f aca="false">'02.24 по датам'!DB30</f>
        <v>0</v>
      </c>
      <c r="DC30" s="2178" t="n">
        <f aca="false">'02.24 по датам'!DC30</f>
        <v>0</v>
      </c>
      <c r="DD30" s="2171"/>
      <c r="DE30" s="2172"/>
      <c r="DF30" s="2173"/>
      <c r="DG30" s="2181" t="n">
        <f aca="false">SUBTOTAL(9,CQ30:DF30)</f>
        <v>0</v>
      </c>
      <c r="DH30" s="2182" t="n">
        <f aca="false">DG30:DG30+IF($B26:$B26=2,0,DH26:DH26)</f>
        <v>0</v>
      </c>
      <c r="DI30" s="2196" t="n">
        <f aca="false">'02.24 по датам'!DI30</f>
        <v>0</v>
      </c>
      <c r="DJ30" s="2177" t="n">
        <f aca="false">'02.24 по датам'!DJ30</f>
        <v>0</v>
      </c>
      <c r="DK30" s="2177" t="n">
        <f aca="false">'02.24 по датам'!DK30</f>
        <v>0</v>
      </c>
      <c r="DL30" s="2177" t="n">
        <f aca="false">'02.24 по датам'!DL30</f>
        <v>0</v>
      </c>
      <c r="DM30" s="2177" t="n">
        <f aca="false">'02.24 по датам'!DM30</f>
        <v>0</v>
      </c>
      <c r="DN30" s="2177" t="n">
        <f aca="false">'02.24 по датам'!DN30</f>
        <v>0</v>
      </c>
      <c r="DO30" s="2177" t="n">
        <f aca="false">'02.24 по датам'!DO30</f>
        <v>0</v>
      </c>
      <c r="DP30" s="2177" t="n">
        <f aca="false">'02.24 по датам'!DP30</f>
        <v>0</v>
      </c>
      <c r="DQ30" s="2177" t="n">
        <f aca="false">'02.24 по датам'!DQ30</f>
        <v>0</v>
      </c>
      <c r="DR30" s="2177" t="n">
        <f aca="false">'02.24 по датам'!DR30</f>
        <v>0</v>
      </c>
      <c r="DS30" s="2177" t="n">
        <f aca="false">'02.24 по датам'!DS30</f>
        <v>0</v>
      </c>
      <c r="DT30" s="2177" t="n">
        <f aca="false">'02.24 по датам'!DT30</f>
        <v>0</v>
      </c>
      <c r="DU30" s="2178" t="n">
        <f aca="false">'02.24 по датам'!DU30</f>
        <v>0</v>
      </c>
      <c r="DV30" s="2171"/>
      <c r="DW30" s="2172"/>
      <c r="DX30" s="2173"/>
      <c r="DY30" s="2181" t="n">
        <f aca="false">SUBTOTAL(9,DI30:DX30)</f>
        <v>0</v>
      </c>
      <c r="DZ30" s="2182" t="n">
        <f aca="false">DY30:DY30+IF($B26:$B26=2,0,DZ26:DZ26)</f>
        <v>0</v>
      </c>
      <c r="EA30" s="2177" t="n">
        <f aca="false">'02.24 по датам'!EA30</f>
        <v>0</v>
      </c>
      <c r="EB30" s="2177" t="n">
        <f aca="false">'02.24 по датам'!EB30</f>
        <v>0</v>
      </c>
      <c r="EC30" s="2177" t="n">
        <f aca="false">'02.24 по датам'!EC30</f>
        <v>0</v>
      </c>
      <c r="ED30" s="2177" t="n">
        <f aca="false">'02.24 по датам'!ED30</f>
        <v>0</v>
      </c>
      <c r="EE30" s="2177" t="n">
        <f aca="false">'02.24 по датам'!EE30</f>
        <v>0</v>
      </c>
      <c r="EF30" s="2177" t="n">
        <f aca="false">'02.24 по датам'!EF30</f>
        <v>0</v>
      </c>
      <c r="EG30" s="2177" t="n">
        <f aca="false">'02.24 по датам'!EG30</f>
        <v>0</v>
      </c>
      <c r="EH30" s="2177" t="n">
        <f aca="false">'02.24 по датам'!EH30</f>
        <v>0</v>
      </c>
      <c r="EI30" s="2177" t="n">
        <f aca="false">'02.24 по датам'!EI30</f>
        <v>0</v>
      </c>
      <c r="EJ30" s="2177" t="n">
        <f aca="false">'02.24 по датам'!EJ30</f>
        <v>0</v>
      </c>
      <c r="EK30" s="2177" t="n">
        <f aca="false">'02.24 по датам'!EK30</f>
        <v>0</v>
      </c>
      <c r="EL30" s="2177" t="n">
        <f aca="false">'02.24 по датам'!EL30</f>
        <v>0</v>
      </c>
      <c r="EM30" s="2177" t="n">
        <f aca="false">'02.24 по датам'!EM30</f>
        <v>0</v>
      </c>
      <c r="EN30" s="2177" t="n">
        <f aca="false">'02.24 по датам'!EN30</f>
        <v>0</v>
      </c>
      <c r="EO30" s="2177" t="n">
        <f aca="false">'02.24 по датам'!EO30</f>
        <v>0</v>
      </c>
      <c r="EP30" s="2177" t="n">
        <f aca="false">'02.24 по датам'!EP30</f>
        <v>0</v>
      </c>
      <c r="EQ30" s="2177" t="n">
        <f aca="false">'02.24 по датам'!EQ30</f>
        <v>0</v>
      </c>
      <c r="ER30" s="2177" t="n">
        <f aca="false">'02.24 по датам'!ER30</f>
        <v>0</v>
      </c>
      <c r="ES30" s="2177" t="n">
        <f aca="false">'02.24 по датам'!ES30</f>
        <v>0</v>
      </c>
      <c r="ET30" s="2177" t="n">
        <f aca="false">'02.24 по датам'!ET30</f>
        <v>0</v>
      </c>
      <c r="EU30" s="2177" t="n">
        <f aca="false">'02.24 по датам'!EU30</f>
        <v>0</v>
      </c>
      <c r="EV30" s="2177" t="n">
        <f aca="false">'02.24 по датам'!EV30</f>
        <v>0</v>
      </c>
      <c r="EW30" s="2177" t="n">
        <f aca="false">'02.24 по датам'!EW30</f>
        <v>0</v>
      </c>
      <c r="EX30" s="2177" t="n">
        <f aca="false">'02.24 по датам'!EX30</f>
        <v>0</v>
      </c>
      <c r="EY30" s="2178" t="n">
        <f aca="false">'02.24 по датам'!EY30</f>
        <v>0</v>
      </c>
      <c r="EZ30" s="2171"/>
      <c r="FA30" s="2172"/>
      <c r="FB30" s="2173"/>
      <c r="FC30" s="2181" t="n">
        <f aca="false">SUBTOTAL(9,EA30:FB30)</f>
        <v>0</v>
      </c>
      <c r="FD30" s="2182" t="n">
        <f aca="false">FC30:FC30+IF($B26:$B26=2,0,FD26:FD26)</f>
        <v>0</v>
      </c>
      <c r="FE30" s="2177" t="n">
        <f aca="false">'02.24 по датам'!FE30</f>
        <v>0</v>
      </c>
      <c r="FF30" s="2177" t="n">
        <f aca="false">'02.24 по датам'!FF30</f>
        <v>0</v>
      </c>
      <c r="FG30" s="2177" t="n">
        <f aca="false">'02.24 по датам'!FG30</f>
        <v>0</v>
      </c>
      <c r="FH30" s="2177" t="n">
        <f aca="false">'02.24 по датам'!FH30</f>
        <v>0</v>
      </c>
      <c r="FI30" s="2177" t="n">
        <f aca="false">'02.24 по датам'!FI30</f>
        <v>0</v>
      </c>
      <c r="FJ30" s="2177" t="n">
        <f aca="false">'02.24 по датам'!FJ30</f>
        <v>0</v>
      </c>
      <c r="FK30" s="2177" t="n">
        <f aca="false">'02.24 по датам'!FK30</f>
        <v>0</v>
      </c>
      <c r="FL30" s="2177" t="n">
        <f aca="false">'02.24 по датам'!FL30</f>
        <v>0</v>
      </c>
      <c r="FM30" s="2177" t="n">
        <f aca="false">'02.24 по датам'!FM30</f>
        <v>0</v>
      </c>
      <c r="FN30" s="2178" t="n">
        <f aca="false">'02.24 по датам'!FN30</f>
        <v>0</v>
      </c>
      <c r="FO30" s="2171"/>
      <c r="FP30" s="2172"/>
      <c r="FQ30" s="2173"/>
      <c r="FR30" s="2181" t="n">
        <f aca="false">SUBTOTAL(9,FE30:FQ30)</f>
        <v>0</v>
      </c>
      <c r="FS30" s="2182" t="n">
        <f aca="false">FR30:FR30+IF($B26:$B26=2,0,FS26:FS26)</f>
        <v>0</v>
      </c>
      <c r="FT30" s="2282" t="n">
        <f aca="false">'02.24 по датам'!GX30-'02.24 НГДП по датам'!AW30</f>
        <v>0</v>
      </c>
      <c r="FU30" s="2184"/>
      <c r="FV30" s="2184"/>
      <c r="FW30" s="2184"/>
      <c r="FX30" s="2184"/>
      <c r="FY30" s="2184"/>
      <c r="FZ30" s="2184"/>
      <c r="GA30" s="2184"/>
      <c r="GB30" s="2184"/>
      <c r="GC30" s="2184"/>
      <c r="GD30" s="2184"/>
      <c r="GE30" s="2184"/>
      <c r="GF30" s="2184"/>
      <c r="GG30" s="2184"/>
      <c r="GH30" s="2184"/>
      <c r="GI30" s="2184"/>
      <c r="GJ30" s="2184"/>
      <c r="GK30" s="2184"/>
      <c r="GL30" s="2184"/>
      <c r="GM30" s="2184"/>
      <c r="GN30" s="2184"/>
      <c r="GO30" s="2184"/>
      <c r="GP30" s="2184"/>
      <c r="GQ30" s="2184"/>
      <c r="GR30" s="2184"/>
      <c r="GS30" s="2185"/>
      <c r="GT30" s="2186"/>
      <c r="GU30" s="2187"/>
      <c r="GV30" s="2173"/>
      <c r="GW30" s="2188" t="n">
        <f aca="false">SUBTOTAL(9,FT30:GV30)</f>
        <v>0</v>
      </c>
      <c r="GX30" s="2175" t="n">
        <f aca="false">SUBTOTAL(9,FT30:GV30)</f>
        <v>0</v>
      </c>
      <c r="GY30" s="2174" t="n">
        <f aca="false">GX30:GX30+IF($B26:$B26=2,0,GY26:GY26)</f>
        <v>0</v>
      </c>
      <c r="GZ30" s="2189" t="n">
        <f aca="false">'02.24 по датам'!GZ30</f>
        <v>0</v>
      </c>
      <c r="HA30" s="2190" t="n">
        <f aca="false">'02.24 по датам'!HA30</f>
        <v>0</v>
      </c>
      <c r="HB30" s="2191"/>
      <c r="HC30" s="2192" t="n">
        <f aca="false">SUBTOTAL(9,GZ30:HB30)</f>
        <v>0</v>
      </c>
      <c r="HD30" s="2193" t="n">
        <f aca="false">$HD$14+HD26</f>
        <v>190.15</v>
      </c>
      <c r="HE30" s="2194"/>
      <c r="HF30" s="2195" t="n">
        <f aca="false">SUM(HD30:HE30)</f>
        <v>190.15</v>
      </c>
      <c r="HG30" s="2196" t="n">
        <f aca="false">'02.24 по датам'!ID30-'02.24 НГДП по датам'!BF30</f>
        <v>0</v>
      </c>
      <c r="HH30" s="2180"/>
      <c r="HI30" s="2266"/>
      <c r="HJ30" s="2184"/>
      <c r="HK30" s="2184"/>
      <c r="HL30" s="2184"/>
      <c r="HM30" s="2184"/>
      <c r="HN30" s="2184"/>
      <c r="HO30" s="2184"/>
      <c r="HP30" s="2184"/>
      <c r="HQ30" s="2184"/>
      <c r="HR30" s="2184"/>
      <c r="HS30" s="2184"/>
      <c r="HT30" s="2184"/>
      <c r="HU30" s="2184"/>
      <c r="HV30" s="2184"/>
      <c r="HW30" s="2184"/>
      <c r="HX30" s="2184"/>
      <c r="HY30" s="2184"/>
      <c r="HZ30" s="2185"/>
      <c r="IA30" s="2186"/>
      <c r="IB30" s="2187"/>
      <c r="IC30" s="2173"/>
      <c r="ID30" s="2174" t="n">
        <f aca="false">SUBTOTAL(9,HG30:IC30)</f>
        <v>0</v>
      </c>
      <c r="IE30" s="2188" t="n">
        <f aca="false">ID30:ID30+IF($B26:$B26=2,0,IE26:IE26)</f>
        <v>32</v>
      </c>
      <c r="IF30" s="2198" t="n">
        <f aca="false">'02.24 по датам'!IF30</f>
        <v>0</v>
      </c>
      <c r="IG30" s="2198" t="n">
        <f aca="false">'02.24 по датам'!IG30</f>
        <v>0</v>
      </c>
      <c r="IH30" s="2199" t="n">
        <f aca="false">'02.24 по датам'!IH30</f>
        <v>0</v>
      </c>
      <c r="II30" s="2200"/>
      <c r="IJ30" s="2201"/>
      <c r="IK30" s="2202" t="n">
        <f aca="false">SUBTOTAL(9,IF30:IJ30)</f>
        <v>0</v>
      </c>
      <c r="IL30" s="2203" t="n">
        <f aca="false">IK30:IK30+IF($B26:$B26=2,0,IL26:IL26)</f>
        <v>0</v>
      </c>
      <c r="IM30" s="2204" t="n">
        <f aca="false">'02.24 по датам'!IM30</f>
        <v>7.9</v>
      </c>
      <c r="IN30" s="2204" t="n">
        <f aca="false">'02.24 по датам'!IN30</f>
        <v>0</v>
      </c>
      <c r="IO30" s="2177" t="n">
        <f aca="false">'02.24 по датам'!IO30</f>
        <v>0</v>
      </c>
      <c r="IP30" s="2177" t="n">
        <f aca="false">'02.24 по датам'!IP30</f>
        <v>0</v>
      </c>
      <c r="IQ30" s="2177" t="n">
        <f aca="false">'02.24 по датам'!IQ30</f>
        <v>0</v>
      </c>
      <c r="IR30" s="2177" t="n">
        <f aca="false">'02.24 по датам'!IR30</f>
        <v>0</v>
      </c>
      <c r="IS30" s="2177" t="n">
        <f aca="false">'02.24 по датам'!IS30</f>
        <v>0</v>
      </c>
      <c r="IT30" s="2177" t="n">
        <f aca="false">'02.24 по датам'!IT30</f>
        <v>0</v>
      </c>
      <c r="IU30" s="2177" t="n">
        <f aca="false">'02.24 по датам'!IU30</f>
        <v>0</v>
      </c>
      <c r="IV30" s="2178" t="n">
        <f aca="false">'02.24 по датам'!IV30</f>
        <v>0</v>
      </c>
      <c r="IW30" s="2171"/>
      <c r="IX30" s="2172"/>
      <c r="IY30" s="2173"/>
      <c r="IZ30" s="2174" t="n">
        <f aca="false">SUBTOTAL(9,IM30:IY30)</f>
        <v>7.9</v>
      </c>
      <c r="JA30" s="2175" t="n">
        <f aca="false">IZ30:IZ30+IF($B26:$B26=2,0,JA26:JA26)</f>
        <v>7.9</v>
      </c>
      <c r="JB30" s="2205" t="n">
        <f aca="false">'02.24 по датам'!JB30</f>
        <v>0</v>
      </c>
      <c r="JC30" s="2194"/>
      <c r="JD30" s="2268" t="n">
        <f aca="false">'02.24 по датам'!JD30</f>
        <v>0</v>
      </c>
      <c r="JE30" s="2207" t="n">
        <f aca="false">SUBTOTAL(9,JB30:JD30)</f>
        <v>0</v>
      </c>
      <c r="JF30" s="2208" t="n">
        <f aca="false">SUMIF($C$5:JE$5,"Накопленный эффект, т/сут",$C30:JE30)+SUMIF($C$5:JE$5,"Нараст.  по потенциалу",$C30:JE30)-SUMIF($C$5:JE$5,"Нараст. по остановкам",$C30:JE30)-SUMIF($C$5:JE$5,"ИТОГО перевод в ППД",$C30:JE30)-SUMIF($C$5:JE$5,"ИТОГО  нерент, по распоряж.",$C30:JE30)-SUMIF($C$5:JE$5,"ИТОГО ост. дебит от ЗБС, Углуб., ПВЛГ/ПНЛГ",$C30:JE30)</f>
        <v>69.1</v>
      </c>
      <c r="JG30" s="2269" t="n">
        <f aca="false">'02.24 по датам'!JG30-'02.24 НГДП по датам'!BV30</f>
        <v>0</v>
      </c>
      <c r="JH30" s="2209" t="n">
        <f aca="false">'02.24 по датам'!JH30-'02.24 НГДП по датам'!BW30</f>
        <v>0</v>
      </c>
      <c r="JI30" s="2209" t="n">
        <f aca="false">'02.24 по датам'!JI30-'02.24 НГДП по датам'!BX30</f>
        <v>0</v>
      </c>
      <c r="JJ30" s="2210" t="n">
        <f aca="false">'02.24 по датам'!JJ30-'02.24 НГДП по датам'!BY30</f>
        <v>0</v>
      </c>
      <c r="JK30" s="2211" t="n">
        <f aca="false">'02.24 НГДП по датам'!BZ30</f>
        <v>0</v>
      </c>
      <c r="JL30" s="2202" t="n">
        <f aca="false">SUBTOTAL(9,JG30:JJ30)</f>
        <v>0</v>
      </c>
      <c r="JM30" s="2107"/>
      <c r="JN30" s="2108"/>
      <c r="JO30" s="2256"/>
      <c r="JP30" s="2212" t="n">
        <f aca="false">JP$4:JP$4+SUMIF($C$5:JL$5,"Нараст. по остановкам",$C30:JL30)-SUMIF($C$5:JL$5,"Нараст.  по потенциалу",$C30:JL30)</f>
        <v>652.812</v>
      </c>
      <c r="JQ30" s="2213"/>
      <c r="JR30" s="2214" t="n">
        <f aca="false">'02.24 НГДП по датам'!CB30</f>
        <v>31.893</v>
      </c>
    </row>
    <row r="31" customFormat="false" ht="1.5" hidden="false" customHeight="true" outlineLevel="0" collapsed="false">
      <c r="A31" s="2215"/>
      <c r="B31" s="2215"/>
      <c r="C31" s="2216" t="n">
        <f aca="false">'02.24 по датам'!C31</f>
        <v>0</v>
      </c>
      <c r="D31" s="2216" t="n">
        <f aca="false">'02.24 по датам'!D31</f>
        <v>0</v>
      </c>
      <c r="E31" s="2216" t="n">
        <f aca="false">'02.24 по датам'!E31</f>
        <v>0</v>
      </c>
      <c r="F31" s="2216" t="n">
        <f aca="false">'02.24 по датам'!F31</f>
        <v>0</v>
      </c>
      <c r="G31" s="2217" t="n">
        <f aca="false">'02.24 по датам'!G31</f>
        <v>0</v>
      </c>
      <c r="H31" s="2217" t="n">
        <f aca="false">'02.24 по датам'!H31</f>
        <v>0</v>
      </c>
      <c r="I31" s="2217" t="n">
        <f aca="false">'02.24 по датам'!I31</f>
        <v>0</v>
      </c>
      <c r="J31" s="2217" t="n">
        <f aca="false">'02.24 по датам'!J31</f>
        <v>0</v>
      </c>
      <c r="K31" s="2217" t="n">
        <f aca="false">'02.24 по датам'!K31</f>
        <v>0</v>
      </c>
      <c r="L31" s="2217" t="n">
        <f aca="false">'02.24 по датам'!L31</f>
        <v>0</v>
      </c>
      <c r="M31" s="2217" t="n">
        <f aca="false">'02.24 по датам'!M31</f>
        <v>0</v>
      </c>
      <c r="N31" s="2217" t="n">
        <f aca="false">'02.24 по датам'!N31</f>
        <v>0</v>
      </c>
      <c r="O31" s="2217" t="n">
        <f aca="false">'02.24 по датам'!O31</f>
        <v>0</v>
      </c>
      <c r="P31" s="2217" t="n">
        <f aca="false">'02.24 по датам'!P31</f>
        <v>0</v>
      </c>
      <c r="Q31" s="2217" t="n">
        <f aca="false">'02.24 по датам'!Q31</f>
        <v>0</v>
      </c>
      <c r="R31" s="2217" t="n">
        <f aca="false">'02.24 по датам'!R31</f>
        <v>0</v>
      </c>
      <c r="S31" s="2217" t="n">
        <f aca="false">'02.24 по датам'!S31</f>
        <v>0</v>
      </c>
      <c r="T31" s="2217" t="n">
        <f aca="false">'02.24 по датам'!T31</f>
        <v>0</v>
      </c>
      <c r="U31" s="2217" t="n">
        <f aca="false">'02.24 по датам'!U31</f>
        <v>0</v>
      </c>
      <c r="V31" s="2217" t="n">
        <f aca="false">'02.24 по датам'!V31</f>
        <v>0</v>
      </c>
      <c r="W31" s="2217" t="n">
        <f aca="false">'02.24 по датам'!W31</f>
        <v>0</v>
      </c>
      <c r="X31" s="2218"/>
      <c r="Y31" s="2219"/>
      <c r="Z31" s="2220"/>
      <c r="AA31" s="2221"/>
      <c r="AB31" s="2221"/>
      <c r="AC31" s="2222" t="n">
        <f aca="false">'02.24 по датам'!AC31</f>
        <v>0</v>
      </c>
      <c r="AD31" s="2222" t="n">
        <f aca="false">'02.24 по датам'!AD31</f>
        <v>0</v>
      </c>
      <c r="AE31" s="2217" t="n">
        <f aca="false">'02.24 по датам'!AE31</f>
        <v>0</v>
      </c>
      <c r="AF31" s="2217" t="n">
        <f aca="false">'02.24 по датам'!AF31</f>
        <v>0</v>
      </c>
      <c r="AG31" s="2217" t="n">
        <f aca="false">'02.24 по датам'!AG31</f>
        <v>0</v>
      </c>
      <c r="AH31" s="2217" t="n">
        <f aca="false">'02.24 по датам'!AH31</f>
        <v>0</v>
      </c>
      <c r="AI31" s="2217" t="n">
        <f aca="false">'02.24 по датам'!AI31</f>
        <v>0</v>
      </c>
      <c r="AJ31" s="2217" t="n">
        <f aca="false">'02.24 по датам'!AJ31</f>
        <v>0</v>
      </c>
      <c r="AK31" s="2217" t="n">
        <f aca="false">'02.24 по датам'!AK31</f>
        <v>0</v>
      </c>
      <c r="AL31" s="2217" t="n">
        <f aca="false">'02.24 по датам'!AL31</f>
        <v>0</v>
      </c>
      <c r="AM31" s="2217" t="n">
        <f aca="false">'02.24 по датам'!AM31</f>
        <v>0</v>
      </c>
      <c r="AN31" s="2217" t="n">
        <f aca="false">'02.24 по датам'!AN31</f>
        <v>0</v>
      </c>
      <c r="AO31" s="2217" t="n">
        <f aca="false">'02.24 по датам'!AO31</f>
        <v>0</v>
      </c>
      <c r="AP31" s="2218"/>
      <c r="AQ31" s="2219"/>
      <c r="AR31" s="2220"/>
      <c r="AS31" s="2221"/>
      <c r="AT31" s="2221"/>
      <c r="AU31" s="2216" t="n">
        <f aca="false">'02.24 по датам'!AU31</f>
        <v>0</v>
      </c>
      <c r="AV31" s="2216" t="n">
        <f aca="false">'02.24 по датам'!AV31</f>
        <v>0</v>
      </c>
      <c r="AW31" s="2223" t="n">
        <f aca="false">'02.24 по датам'!AW31</f>
        <v>0</v>
      </c>
      <c r="AX31" s="2217" t="n">
        <f aca="false">'02.24 по датам'!AX31</f>
        <v>0</v>
      </c>
      <c r="AY31" s="2217" t="n">
        <f aca="false">'02.24 по датам'!AY31</f>
        <v>0</v>
      </c>
      <c r="AZ31" s="2217" t="n">
        <f aca="false">'02.24 по датам'!AZ31</f>
        <v>0</v>
      </c>
      <c r="BA31" s="2217" t="n">
        <f aca="false">'02.24 по датам'!BA31</f>
        <v>0</v>
      </c>
      <c r="BB31" s="2217" t="n">
        <f aca="false">'02.24 по датам'!BB31</f>
        <v>0</v>
      </c>
      <c r="BC31" s="2217" t="n">
        <f aca="false">'02.24 по датам'!BC31</f>
        <v>0</v>
      </c>
      <c r="BD31" s="2217" t="n">
        <f aca="false">'02.24 по датам'!BD31</f>
        <v>0</v>
      </c>
      <c r="BE31" s="2217" t="n">
        <f aca="false">'02.24 по датам'!BE31</f>
        <v>0</v>
      </c>
      <c r="BF31" s="2217" t="n">
        <f aca="false">'02.24 по датам'!BF31</f>
        <v>0</v>
      </c>
      <c r="BG31" s="2217" t="n">
        <f aca="false">'02.24 по датам'!BG31</f>
        <v>0</v>
      </c>
      <c r="BH31" s="2217" t="n">
        <f aca="false">'02.24 по датам'!BH31</f>
        <v>0</v>
      </c>
      <c r="BI31" s="2217" t="n">
        <f aca="false">'02.24 по датам'!BI31</f>
        <v>0</v>
      </c>
      <c r="BJ31" s="2217" t="n">
        <f aca="false">'02.24 по датам'!BJ31</f>
        <v>0</v>
      </c>
      <c r="BK31" s="2217" t="n">
        <f aca="false">'02.24 по датам'!BK31</f>
        <v>0</v>
      </c>
      <c r="BL31" s="2217" t="n">
        <f aca="false">'02.24 по датам'!BL31</f>
        <v>0</v>
      </c>
      <c r="BM31" s="2217" t="n">
        <f aca="false">'02.24 по датам'!BM31</f>
        <v>0</v>
      </c>
      <c r="BN31" s="2217" t="n">
        <f aca="false">'02.24 по датам'!BN31</f>
        <v>0</v>
      </c>
      <c r="BO31" s="2217" t="n">
        <f aca="false">'02.24 по датам'!BO31</f>
        <v>0</v>
      </c>
      <c r="BP31" s="2217" t="n">
        <f aca="false">'02.24 по датам'!BP31</f>
        <v>0</v>
      </c>
      <c r="BQ31" s="2217" t="n">
        <f aca="false">'02.24 по датам'!BQ31</f>
        <v>0</v>
      </c>
      <c r="BR31" s="2218"/>
      <c r="BS31" s="2219"/>
      <c r="BT31" s="2220"/>
      <c r="BU31" s="2221"/>
      <c r="BV31" s="2221"/>
      <c r="BW31" s="2222" t="n">
        <f aca="false">'02.24 по датам'!BW31</f>
        <v>0</v>
      </c>
      <c r="BX31" s="2217" t="n">
        <f aca="false">'02.24 по датам'!BX31</f>
        <v>0</v>
      </c>
      <c r="BY31" s="2217" t="n">
        <f aca="false">'02.24 по датам'!BY31</f>
        <v>0</v>
      </c>
      <c r="BZ31" s="2217" t="n">
        <f aca="false">'02.24 по датам'!BZ31</f>
        <v>0</v>
      </c>
      <c r="CA31" s="2217" t="n">
        <f aca="false">'02.24 по датам'!CA31</f>
        <v>0</v>
      </c>
      <c r="CB31" s="2217" t="n">
        <f aca="false">'02.24 по датам'!CB31</f>
        <v>0</v>
      </c>
      <c r="CC31" s="2217" t="n">
        <f aca="false">'02.24 по датам'!CC31</f>
        <v>0</v>
      </c>
      <c r="CD31" s="2217" t="n">
        <f aca="false">'02.24 по датам'!CD31</f>
        <v>0</v>
      </c>
      <c r="CE31" s="2217" t="n">
        <f aca="false">'02.24 по датам'!CE31</f>
        <v>0</v>
      </c>
      <c r="CF31" s="2217" t="n">
        <f aca="false">'02.24 по датам'!CF31</f>
        <v>0</v>
      </c>
      <c r="CG31" s="2217" t="n">
        <f aca="false">'02.24 по датам'!CG31</f>
        <v>0</v>
      </c>
      <c r="CH31" s="2217" t="n">
        <f aca="false">'02.24 по датам'!CH31</f>
        <v>0</v>
      </c>
      <c r="CI31" s="2217" t="n">
        <f aca="false">'02.24 по датам'!CI31</f>
        <v>0</v>
      </c>
      <c r="CJ31" s="2218"/>
      <c r="CK31" s="2219"/>
      <c r="CL31" s="2220"/>
      <c r="CM31" s="2221"/>
      <c r="CN31" s="2221"/>
      <c r="CO31" s="2221"/>
      <c r="CP31" s="2221"/>
      <c r="CQ31" s="2217" t="n">
        <f aca="false">'02.24 по датам'!CQ31</f>
        <v>0</v>
      </c>
      <c r="CR31" s="2217" t="n">
        <f aca="false">'02.24 по датам'!CR31</f>
        <v>0</v>
      </c>
      <c r="CS31" s="2217" t="n">
        <f aca="false">'02.24 по датам'!CS31</f>
        <v>0</v>
      </c>
      <c r="CT31" s="2217" t="n">
        <f aca="false">'02.24 по датам'!CT31</f>
        <v>0</v>
      </c>
      <c r="CU31" s="2217" t="n">
        <f aca="false">'02.24 по датам'!CU31</f>
        <v>0</v>
      </c>
      <c r="CV31" s="2217" t="n">
        <f aca="false">'02.24 по датам'!CV31</f>
        <v>0</v>
      </c>
      <c r="CW31" s="2217" t="n">
        <f aca="false">'02.24 по датам'!CW31</f>
        <v>0</v>
      </c>
      <c r="CX31" s="2217" t="n">
        <f aca="false">'02.24 по датам'!CX31</f>
        <v>0</v>
      </c>
      <c r="CY31" s="2217" t="n">
        <f aca="false">'02.24 по датам'!CY31</f>
        <v>0</v>
      </c>
      <c r="CZ31" s="2217" t="n">
        <f aca="false">'02.24 по датам'!CZ31</f>
        <v>0</v>
      </c>
      <c r="DA31" s="2217" t="n">
        <f aca="false">'02.24 по датам'!DA31</f>
        <v>0</v>
      </c>
      <c r="DB31" s="2217" t="n">
        <f aca="false">'02.24 по датам'!DB31</f>
        <v>0</v>
      </c>
      <c r="DC31" s="2217" t="n">
        <f aca="false">'02.24 по датам'!DC31</f>
        <v>0</v>
      </c>
      <c r="DD31" s="2218"/>
      <c r="DE31" s="2219"/>
      <c r="DF31" s="2220"/>
      <c r="DG31" s="2221"/>
      <c r="DH31" s="2221"/>
      <c r="DI31" s="2285" t="n">
        <f aca="false">'02.24 по датам'!DI31</f>
        <v>0</v>
      </c>
      <c r="DJ31" s="2217" t="n">
        <f aca="false">'02.24 по датам'!DJ31</f>
        <v>0</v>
      </c>
      <c r="DK31" s="2217" t="n">
        <f aca="false">'02.24 по датам'!DK31</f>
        <v>0</v>
      </c>
      <c r="DL31" s="2217" t="n">
        <f aca="false">'02.24 по датам'!DL31</f>
        <v>0</v>
      </c>
      <c r="DM31" s="2217" t="n">
        <f aca="false">'02.24 по датам'!DM31</f>
        <v>0</v>
      </c>
      <c r="DN31" s="2217" t="n">
        <f aca="false">'02.24 по датам'!DN31</f>
        <v>0</v>
      </c>
      <c r="DO31" s="2217" t="n">
        <f aca="false">'02.24 по датам'!DO31</f>
        <v>0</v>
      </c>
      <c r="DP31" s="2217" t="n">
        <f aca="false">'02.24 по датам'!DP31</f>
        <v>0</v>
      </c>
      <c r="DQ31" s="2217" t="n">
        <f aca="false">'02.24 по датам'!DQ31</f>
        <v>0</v>
      </c>
      <c r="DR31" s="2217" t="n">
        <f aca="false">'02.24 по датам'!DR31</f>
        <v>0</v>
      </c>
      <c r="DS31" s="2217" t="n">
        <f aca="false">'02.24 по датам'!DS31</f>
        <v>0</v>
      </c>
      <c r="DT31" s="2217" t="n">
        <f aca="false">'02.24 по датам'!DT31</f>
        <v>0</v>
      </c>
      <c r="DU31" s="2217" t="n">
        <f aca="false">'02.24 по датам'!DU31</f>
        <v>0</v>
      </c>
      <c r="DV31" s="2218"/>
      <c r="DW31" s="2219"/>
      <c r="DX31" s="2220"/>
      <c r="DY31" s="2221"/>
      <c r="DZ31" s="2221"/>
      <c r="EA31" s="2217" t="n">
        <f aca="false">'02.24 по датам'!EA31</f>
        <v>0</v>
      </c>
      <c r="EB31" s="2217" t="n">
        <f aca="false">'02.24 по датам'!EB31</f>
        <v>0</v>
      </c>
      <c r="EC31" s="2217" t="n">
        <f aca="false">'02.24 по датам'!EC31</f>
        <v>0</v>
      </c>
      <c r="ED31" s="2217" t="n">
        <f aca="false">'02.24 по датам'!ED31</f>
        <v>0</v>
      </c>
      <c r="EE31" s="2217" t="n">
        <f aca="false">'02.24 по датам'!EE31</f>
        <v>0</v>
      </c>
      <c r="EF31" s="2217" t="n">
        <f aca="false">'02.24 по датам'!EF31</f>
        <v>0</v>
      </c>
      <c r="EG31" s="2217" t="n">
        <f aca="false">'02.24 по датам'!EG31</f>
        <v>0</v>
      </c>
      <c r="EH31" s="2217" t="n">
        <f aca="false">'02.24 по датам'!EH31</f>
        <v>0</v>
      </c>
      <c r="EI31" s="2217" t="n">
        <f aca="false">'02.24 по датам'!EI31</f>
        <v>0</v>
      </c>
      <c r="EJ31" s="2217" t="n">
        <f aca="false">'02.24 по датам'!EJ31</f>
        <v>0</v>
      </c>
      <c r="EK31" s="2217" t="n">
        <f aca="false">'02.24 по датам'!EK31</f>
        <v>0</v>
      </c>
      <c r="EL31" s="2217" t="n">
        <f aca="false">'02.24 по датам'!EL31</f>
        <v>0</v>
      </c>
      <c r="EM31" s="2217" t="n">
        <f aca="false">'02.24 по датам'!EM31</f>
        <v>0</v>
      </c>
      <c r="EN31" s="2217" t="n">
        <f aca="false">'02.24 по датам'!EN31</f>
        <v>0</v>
      </c>
      <c r="EO31" s="2217" t="n">
        <f aca="false">'02.24 по датам'!EO31</f>
        <v>0</v>
      </c>
      <c r="EP31" s="2217" t="n">
        <f aca="false">'02.24 по датам'!EP31</f>
        <v>0</v>
      </c>
      <c r="EQ31" s="2217" t="n">
        <f aca="false">'02.24 по датам'!EQ31</f>
        <v>0</v>
      </c>
      <c r="ER31" s="2217" t="n">
        <f aca="false">'02.24 по датам'!ER31</f>
        <v>0</v>
      </c>
      <c r="ES31" s="2217" t="n">
        <f aca="false">'02.24 по датам'!ES31</f>
        <v>0</v>
      </c>
      <c r="ET31" s="2217" t="n">
        <f aca="false">'02.24 по датам'!ET31</f>
        <v>0</v>
      </c>
      <c r="EU31" s="2217" t="n">
        <f aca="false">'02.24 по датам'!EU31</f>
        <v>0</v>
      </c>
      <c r="EV31" s="2217" t="n">
        <f aca="false">'02.24 по датам'!EV31</f>
        <v>0</v>
      </c>
      <c r="EW31" s="2217" t="n">
        <f aca="false">'02.24 по датам'!EW31</f>
        <v>0</v>
      </c>
      <c r="EX31" s="2217" t="n">
        <f aca="false">'02.24 по датам'!EX31</f>
        <v>0</v>
      </c>
      <c r="EY31" s="2217" t="n">
        <f aca="false">'02.24 по датам'!EY31</f>
        <v>0</v>
      </c>
      <c r="EZ31" s="2218"/>
      <c r="FA31" s="2219"/>
      <c r="FB31" s="2220"/>
      <c r="FC31" s="2221"/>
      <c r="FD31" s="2221"/>
      <c r="FE31" s="2217" t="n">
        <f aca="false">'02.24 по датам'!FE31</f>
        <v>0</v>
      </c>
      <c r="FF31" s="2217" t="n">
        <f aca="false">'02.24 по датам'!FF31</f>
        <v>0</v>
      </c>
      <c r="FG31" s="2217" t="n">
        <f aca="false">'02.24 по датам'!FG31</f>
        <v>0</v>
      </c>
      <c r="FH31" s="2217" t="n">
        <f aca="false">'02.24 по датам'!FH31</f>
        <v>0</v>
      </c>
      <c r="FI31" s="2217" t="n">
        <f aca="false">'02.24 по датам'!FI31</f>
        <v>0</v>
      </c>
      <c r="FJ31" s="2217" t="n">
        <f aca="false">'02.24 по датам'!FJ31</f>
        <v>0</v>
      </c>
      <c r="FK31" s="2217" t="n">
        <f aca="false">'02.24 по датам'!FK31</f>
        <v>0</v>
      </c>
      <c r="FL31" s="2217" t="n">
        <f aca="false">'02.24 по датам'!FL31</f>
        <v>0</v>
      </c>
      <c r="FM31" s="2217" t="n">
        <f aca="false">'02.24 по датам'!FM31</f>
        <v>0</v>
      </c>
      <c r="FN31" s="2217" t="n">
        <f aca="false">'02.24 по датам'!FN31</f>
        <v>0</v>
      </c>
      <c r="FO31" s="2218"/>
      <c r="FP31" s="2219"/>
      <c r="FQ31" s="2220"/>
      <c r="FR31" s="2221"/>
      <c r="FS31" s="2221"/>
      <c r="FT31" s="2225"/>
      <c r="FU31" s="2225"/>
      <c r="FV31" s="2225"/>
      <c r="FW31" s="2225"/>
      <c r="FX31" s="2225"/>
      <c r="FY31" s="2225"/>
      <c r="FZ31" s="2225"/>
      <c r="GA31" s="2225"/>
      <c r="GB31" s="2225"/>
      <c r="GC31" s="2225"/>
      <c r="GD31" s="2225"/>
      <c r="GE31" s="2225"/>
      <c r="GF31" s="2225"/>
      <c r="GG31" s="2225"/>
      <c r="GH31" s="2225"/>
      <c r="GI31" s="2225"/>
      <c r="GJ31" s="2225"/>
      <c r="GK31" s="2225"/>
      <c r="GL31" s="2225"/>
      <c r="GM31" s="2225"/>
      <c r="GN31" s="2225"/>
      <c r="GO31" s="2225"/>
      <c r="GP31" s="2225"/>
      <c r="GQ31" s="2225"/>
      <c r="GR31" s="2225"/>
      <c r="GS31" s="2225"/>
      <c r="GT31" s="2218"/>
      <c r="GU31" s="2219"/>
      <c r="GV31" s="2220"/>
      <c r="GW31" s="2221"/>
      <c r="GX31" s="2221"/>
      <c r="GY31" s="2221"/>
      <c r="GZ31" s="2217" t="n">
        <f aca="false">'02.24 по датам'!GZ31</f>
        <v>0</v>
      </c>
      <c r="HA31" s="2217" t="n">
        <f aca="false">'02.24 по датам'!HA31</f>
        <v>0</v>
      </c>
      <c r="HB31" s="2226"/>
      <c r="HC31" s="2221"/>
      <c r="HD31" s="2227" t="n">
        <f aca="false">'02.24 по датам'!HD31</f>
        <v>0</v>
      </c>
      <c r="HE31" s="2226"/>
      <c r="HF31" s="2228"/>
      <c r="HG31" s="2180"/>
      <c r="HH31" s="2180"/>
      <c r="HI31" s="2230"/>
      <c r="HJ31" s="2225"/>
      <c r="HK31" s="2225"/>
      <c r="HL31" s="2225"/>
      <c r="HM31" s="2225"/>
      <c r="HN31" s="2225"/>
      <c r="HO31" s="2225"/>
      <c r="HP31" s="2225"/>
      <c r="HQ31" s="2225"/>
      <c r="HR31" s="2225"/>
      <c r="HS31" s="2225"/>
      <c r="HT31" s="2225"/>
      <c r="HU31" s="2225"/>
      <c r="HV31" s="2225"/>
      <c r="HW31" s="2225"/>
      <c r="HX31" s="2225"/>
      <c r="HY31" s="2225"/>
      <c r="HZ31" s="2225"/>
      <c r="IA31" s="2218"/>
      <c r="IB31" s="2219"/>
      <c r="IC31" s="2220"/>
      <c r="ID31" s="2221"/>
      <c r="IE31" s="2221"/>
      <c r="IF31" s="2231" t="n">
        <f aca="false">'02.24 по датам'!IF31</f>
        <v>0</v>
      </c>
      <c r="IG31" s="2231" t="n">
        <f aca="false">'02.24 по датам'!IG31</f>
        <v>0</v>
      </c>
      <c r="IH31" s="2231" t="n">
        <f aca="false">'02.24 по датам'!IH31</f>
        <v>0</v>
      </c>
      <c r="II31" s="2232"/>
      <c r="IJ31" s="2233"/>
      <c r="IK31" s="1302"/>
      <c r="IL31" s="1302"/>
      <c r="IM31" s="2234" t="n">
        <f aca="false">'02.24 по датам'!IM31</f>
        <v>0</v>
      </c>
      <c r="IN31" s="2234" t="n">
        <f aca="false">'02.24 по датам'!IN31</f>
        <v>0</v>
      </c>
      <c r="IO31" s="2217" t="n">
        <f aca="false">'02.24 по датам'!IO31</f>
        <v>0</v>
      </c>
      <c r="IP31" s="2217" t="n">
        <f aca="false">'02.24 по датам'!IP31</f>
        <v>0</v>
      </c>
      <c r="IQ31" s="2217" t="n">
        <f aca="false">'02.24 по датам'!IQ31</f>
        <v>0</v>
      </c>
      <c r="IR31" s="2217" t="n">
        <f aca="false">'02.24 по датам'!IR31</f>
        <v>0</v>
      </c>
      <c r="IS31" s="2217" t="n">
        <f aca="false">'02.24 по датам'!IS31</f>
        <v>0</v>
      </c>
      <c r="IT31" s="2217" t="n">
        <f aca="false">'02.24 по датам'!IT31</f>
        <v>0</v>
      </c>
      <c r="IU31" s="2217" t="n">
        <f aca="false">'02.24 по датам'!IU31</f>
        <v>0</v>
      </c>
      <c r="IV31" s="2217" t="n">
        <f aca="false">'02.24 по датам'!IV31</f>
        <v>0</v>
      </c>
      <c r="IW31" s="2218"/>
      <c r="IX31" s="2219"/>
      <c r="IY31" s="2220"/>
      <c r="IZ31" s="2221"/>
      <c r="JA31" s="2221"/>
      <c r="JB31" s="2217" t="n">
        <f aca="false">'02.24 по датам'!JB31</f>
        <v>0</v>
      </c>
      <c r="JC31" s="2226"/>
      <c r="JD31" s="2217" t="n">
        <f aca="false">'02.24 по датам'!JD31</f>
        <v>0</v>
      </c>
      <c r="JE31" s="2221"/>
      <c r="JF31" s="2221"/>
      <c r="JG31" s="2231" t="n">
        <f aca="false">'02.24 по датам'!JG31</f>
        <v>0</v>
      </c>
      <c r="JH31" s="2231" t="n">
        <f aca="false">'02.24 по датам'!JH31</f>
        <v>0</v>
      </c>
      <c r="JI31" s="2231" t="n">
        <f aca="false">'02.24 по датам'!JI31</f>
        <v>0</v>
      </c>
      <c r="JJ31" s="2231" t="n">
        <f aca="false">'02.24 по датам'!JJ31</f>
        <v>0</v>
      </c>
      <c r="JK31" s="2270"/>
      <c r="JL31" s="1302"/>
      <c r="JM31" s="2236"/>
      <c r="JN31" s="2236"/>
      <c r="JO31" s="2237"/>
      <c r="JP31" s="2236"/>
      <c r="JQ31" s="2236"/>
      <c r="JR31" s="2237"/>
    </row>
    <row r="32" customFormat="false" ht="11.25" hidden="false" customHeight="true" outlineLevel="0" collapsed="false">
      <c r="A32" s="2056" t="n">
        <f aca="false">A28+1</f>
        <v>45328</v>
      </c>
      <c r="B32" s="2057" t="s">
        <v>662</v>
      </c>
      <c r="C32" s="2067" t="str">
        <f aca="false">'02.24 по датам'!C32</f>
        <v>Еты-Пуровское</v>
      </c>
      <c r="D32" s="2067" t="str">
        <f aca="false">'02.24 по датам'!D32</f>
        <v>Вынгаях</v>
      </c>
      <c r="E32" s="2067" t="str">
        <f aca="false">'02.24 по датам'!E32</f>
        <v>Новогоднее</v>
      </c>
      <c r="F32" s="2067" t="n">
        <f aca="false">'02.24 по датам'!F32</f>
        <v>0</v>
      </c>
      <c r="G32" s="2065" t="n">
        <f aca="false">'02.24 по датам'!G32</f>
        <v>0</v>
      </c>
      <c r="H32" s="2065" t="n">
        <f aca="false">'02.24 по датам'!H32</f>
        <v>0</v>
      </c>
      <c r="I32" s="2065" t="n">
        <f aca="false">'02.24 по датам'!I32</f>
        <v>0</v>
      </c>
      <c r="J32" s="2065" t="n">
        <f aca="false">'02.24 по датам'!J32</f>
        <v>0</v>
      </c>
      <c r="K32" s="2065" t="n">
        <f aca="false">'02.24 по датам'!K32</f>
        <v>0</v>
      </c>
      <c r="L32" s="2065" t="n">
        <f aca="false">'02.24 по датам'!L32</f>
        <v>0</v>
      </c>
      <c r="M32" s="2065" t="n">
        <f aca="false">'02.24 по датам'!M32</f>
        <v>0</v>
      </c>
      <c r="N32" s="2065" t="n">
        <f aca="false">'02.24 по датам'!N32</f>
        <v>0</v>
      </c>
      <c r="O32" s="2065" t="n">
        <f aca="false">'02.24 по датам'!O32</f>
        <v>0</v>
      </c>
      <c r="P32" s="2065" t="n">
        <f aca="false">'02.24 по датам'!P32</f>
        <v>0</v>
      </c>
      <c r="Q32" s="2065" t="n">
        <f aca="false">'02.24 по датам'!Q32</f>
        <v>0</v>
      </c>
      <c r="R32" s="2065" t="n">
        <f aca="false">'02.24 по датам'!R32</f>
        <v>0</v>
      </c>
      <c r="S32" s="2065" t="n">
        <f aca="false">'02.24 по датам'!S32</f>
        <v>0</v>
      </c>
      <c r="T32" s="2065" t="n">
        <f aca="false">'02.24 по датам'!T32</f>
        <v>0</v>
      </c>
      <c r="U32" s="2065" t="n">
        <f aca="false">'02.24 по датам'!U32</f>
        <v>0</v>
      </c>
      <c r="V32" s="2065" t="n">
        <f aca="false">'02.24 по датам'!V32</f>
        <v>0</v>
      </c>
      <c r="W32" s="2066" t="n">
        <f aca="false">'02.24 по датам'!W32</f>
        <v>0</v>
      </c>
      <c r="X32" s="2238"/>
      <c r="Y32" s="2239"/>
      <c r="Z32" s="2240"/>
      <c r="AA32" s="2062"/>
      <c r="AB32" s="2063"/>
      <c r="AC32" s="2064" t="n">
        <f aca="false">'02.24 по датам'!AC32</f>
        <v>0</v>
      </c>
      <c r="AD32" s="2064" t="n">
        <f aca="false">'02.24 по датам'!AD32</f>
        <v>0</v>
      </c>
      <c r="AE32" s="2065" t="n">
        <f aca="false">'02.24 по датам'!AE32</f>
        <v>0</v>
      </c>
      <c r="AF32" s="2065" t="n">
        <f aca="false">'02.24 по датам'!AF32</f>
        <v>0</v>
      </c>
      <c r="AG32" s="2065" t="n">
        <f aca="false">'02.24 по датам'!AG32</f>
        <v>0</v>
      </c>
      <c r="AH32" s="2065" t="n">
        <f aca="false">'02.24 по датам'!AH32</f>
        <v>0</v>
      </c>
      <c r="AI32" s="2065" t="n">
        <f aca="false">'02.24 по датам'!AI32</f>
        <v>0</v>
      </c>
      <c r="AJ32" s="2065" t="n">
        <f aca="false">'02.24 по датам'!AJ32</f>
        <v>0</v>
      </c>
      <c r="AK32" s="2065" t="n">
        <f aca="false">'02.24 по датам'!AK32</f>
        <v>0</v>
      </c>
      <c r="AL32" s="2065" t="n">
        <f aca="false">'02.24 по датам'!AL32</f>
        <v>0</v>
      </c>
      <c r="AM32" s="2065" t="n">
        <f aca="false">'02.24 по датам'!AM32</f>
        <v>0</v>
      </c>
      <c r="AN32" s="2065" t="n">
        <f aca="false">'02.24 по датам'!AN32</f>
        <v>0</v>
      </c>
      <c r="AO32" s="2066" t="n">
        <f aca="false">'02.24 по датам'!AO32</f>
        <v>0</v>
      </c>
      <c r="AP32" s="2238"/>
      <c r="AQ32" s="2239"/>
      <c r="AR32" s="2240"/>
      <c r="AS32" s="2062"/>
      <c r="AT32" s="2063"/>
      <c r="AU32" s="2064" t="n">
        <f aca="false">'02.24 по датам'!AU32</f>
        <v>0</v>
      </c>
      <c r="AV32" s="2064" t="str">
        <f aca="false">'02.24 по датам'!AV32</f>
        <v>Вынгаях</v>
      </c>
      <c r="AW32" s="2067" t="str">
        <f aca="false">'02.24 по датам'!AW32</f>
        <v>Нов</v>
      </c>
      <c r="AX32" s="2065" t="n">
        <f aca="false">'02.24 по датам'!AX32</f>
        <v>0</v>
      </c>
      <c r="AY32" s="2065" t="n">
        <f aca="false">'02.24 по датам'!AY32</f>
        <v>0</v>
      </c>
      <c r="AZ32" s="2065" t="n">
        <f aca="false">'02.24 по датам'!AZ32</f>
        <v>0</v>
      </c>
      <c r="BA32" s="2065" t="n">
        <f aca="false">'02.24 по датам'!BA32</f>
        <v>0</v>
      </c>
      <c r="BB32" s="2065" t="n">
        <f aca="false">'02.24 по датам'!BB32</f>
        <v>0</v>
      </c>
      <c r="BC32" s="2065" t="n">
        <f aca="false">'02.24 по датам'!BC32</f>
        <v>0</v>
      </c>
      <c r="BD32" s="2065" t="n">
        <f aca="false">'02.24 по датам'!BD32</f>
        <v>0</v>
      </c>
      <c r="BE32" s="2065" t="n">
        <f aca="false">'02.24 по датам'!BE32</f>
        <v>0</v>
      </c>
      <c r="BF32" s="2065" t="n">
        <f aca="false">'02.24 по датам'!BF32</f>
        <v>0</v>
      </c>
      <c r="BG32" s="2065" t="n">
        <f aca="false">'02.24 по датам'!BG32</f>
        <v>0</v>
      </c>
      <c r="BH32" s="2065" t="n">
        <f aca="false">'02.24 по датам'!BH32</f>
        <v>0</v>
      </c>
      <c r="BI32" s="2065" t="n">
        <f aca="false">'02.24 по датам'!BI32</f>
        <v>0</v>
      </c>
      <c r="BJ32" s="2065" t="n">
        <f aca="false">'02.24 по датам'!BJ32</f>
        <v>0</v>
      </c>
      <c r="BK32" s="2065" t="n">
        <f aca="false">'02.24 по датам'!BK32</f>
        <v>0</v>
      </c>
      <c r="BL32" s="2065" t="n">
        <f aca="false">'02.24 по датам'!BL32</f>
        <v>0</v>
      </c>
      <c r="BM32" s="2065" t="n">
        <f aca="false">'02.24 по датам'!BM32</f>
        <v>0</v>
      </c>
      <c r="BN32" s="2065" t="n">
        <f aca="false">'02.24 по датам'!BN32</f>
        <v>0</v>
      </c>
      <c r="BO32" s="2065" t="n">
        <f aca="false">'02.24 по датам'!BO32</f>
        <v>0</v>
      </c>
      <c r="BP32" s="2065" t="n">
        <f aca="false">'02.24 по датам'!BP32</f>
        <v>0</v>
      </c>
      <c r="BQ32" s="2066" t="n">
        <f aca="false">'02.24 по датам'!BQ32</f>
        <v>0</v>
      </c>
      <c r="BR32" s="2238"/>
      <c r="BS32" s="2239"/>
      <c r="BT32" s="2240"/>
      <c r="BU32" s="2062"/>
      <c r="BV32" s="2063"/>
      <c r="BW32" s="2068" t="n">
        <f aca="false">'02.24 по датам'!BW32</f>
        <v>0</v>
      </c>
      <c r="BX32" s="2065" t="n">
        <f aca="false">'02.24 по датам'!BX32</f>
        <v>0</v>
      </c>
      <c r="BY32" s="2065" t="n">
        <f aca="false">'02.24 по датам'!BY32</f>
        <v>0</v>
      </c>
      <c r="BZ32" s="2065" t="n">
        <f aca="false">'02.24 по датам'!BZ32</f>
        <v>0</v>
      </c>
      <c r="CA32" s="2065" t="n">
        <f aca="false">'02.24 по датам'!CA32</f>
        <v>0</v>
      </c>
      <c r="CB32" s="2065" t="n">
        <f aca="false">'02.24 по датам'!CB32</f>
        <v>0</v>
      </c>
      <c r="CC32" s="2065" t="n">
        <f aca="false">'02.24 по датам'!CC32</f>
        <v>0</v>
      </c>
      <c r="CD32" s="2065" t="n">
        <f aca="false">'02.24 по датам'!CD32</f>
        <v>0</v>
      </c>
      <c r="CE32" s="2065" t="n">
        <f aca="false">'02.24 по датам'!CE32</f>
        <v>0</v>
      </c>
      <c r="CF32" s="2065" t="n">
        <f aca="false">'02.24 по датам'!CF32</f>
        <v>0</v>
      </c>
      <c r="CG32" s="2065" t="n">
        <f aca="false">'02.24 по датам'!CG32</f>
        <v>0</v>
      </c>
      <c r="CH32" s="2065" t="n">
        <f aca="false">'02.24 по датам'!CH32</f>
        <v>0</v>
      </c>
      <c r="CI32" s="2066" t="n">
        <f aca="false">'02.24 по датам'!CI32</f>
        <v>0</v>
      </c>
      <c r="CJ32" s="2238"/>
      <c r="CK32" s="2239"/>
      <c r="CL32" s="2240"/>
      <c r="CM32" s="2062"/>
      <c r="CN32" s="2063"/>
      <c r="CO32" s="2063"/>
      <c r="CP32" s="2063"/>
      <c r="CQ32" s="2065" t="n">
        <f aca="false">'02.24 по датам'!CQ32</f>
        <v>0</v>
      </c>
      <c r="CR32" s="2065" t="n">
        <f aca="false">'02.24 по датам'!CR32</f>
        <v>0</v>
      </c>
      <c r="CS32" s="2065" t="n">
        <f aca="false">'02.24 по датам'!CS32</f>
        <v>0</v>
      </c>
      <c r="CT32" s="2065" t="n">
        <f aca="false">'02.24 по датам'!CT32</f>
        <v>0</v>
      </c>
      <c r="CU32" s="2065" t="n">
        <f aca="false">'02.24 по датам'!CU32</f>
        <v>0</v>
      </c>
      <c r="CV32" s="2065" t="n">
        <f aca="false">'02.24 по датам'!CV32</f>
        <v>0</v>
      </c>
      <c r="CW32" s="2065" t="n">
        <f aca="false">'02.24 по датам'!CW32</f>
        <v>0</v>
      </c>
      <c r="CX32" s="2065" t="n">
        <f aca="false">'02.24 по датам'!CX32</f>
        <v>0</v>
      </c>
      <c r="CY32" s="2065" t="n">
        <f aca="false">'02.24 по датам'!CY32</f>
        <v>0</v>
      </c>
      <c r="CZ32" s="2065" t="n">
        <f aca="false">'02.24 по датам'!CZ32</f>
        <v>0</v>
      </c>
      <c r="DA32" s="2065" t="n">
        <f aca="false">'02.24 по датам'!DA32</f>
        <v>0</v>
      </c>
      <c r="DB32" s="2065" t="n">
        <f aca="false">'02.24 по датам'!DB32</f>
        <v>0</v>
      </c>
      <c r="DC32" s="2066" t="n">
        <f aca="false">'02.24 по датам'!DC32</f>
        <v>0</v>
      </c>
      <c r="DD32" s="2238"/>
      <c r="DE32" s="2239"/>
      <c r="DF32" s="2240"/>
      <c r="DG32" s="2069"/>
      <c r="DH32" s="2070"/>
      <c r="DI32" s="2068" t="n">
        <f aca="false">'02.24 по датам'!DI32</f>
        <v>0</v>
      </c>
      <c r="DJ32" s="2065" t="n">
        <f aca="false">'02.24 по датам'!DJ32</f>
        <v>0</v>
      </c>
      <c r="DK32" s="2065" t="n">
        <f aca="false">'02.24 по датам'!DK32</f>
        <v>0</v>
      </c>
      <c r="DL32" s="2065" t="n">
        <f aca="false">'02.24 по датам'!DL32</f>
        <v>0</v>
      </c>
      <c r="DM32" s="2065" t="n">
        <f aca="false">'02.24 по датам'!DM32</f>
        <v>0</v>
      </c>
      <c r="DN32" s="2065" t="n">
        <f aca="false">'02.24 по датам'!DN32</f>
        <v>0</v>
      </c>
      <c r="DO32" s="2065" t="n">
        <f aca="false">'02.24 по датам'!DO32</f>
        <v>0</v>
      </c>
      <c r="DP32" s="2065" t="n">
        <f aca="false">'02.24 по датам'!DP32</f>
        <v>0</v>
      </c>
      <c r="DQ32" s="2065" t="n">
        <f aca="false">'02.24 по датам'!DQ32</f>
        <v>0</v>
      </c>
      <c r="DR32" s="2065" t="n">
        <f aca="false">'02.24 по датам'!DR32</f>
        <v>0</v>
      </c>
      <c r="DS32" s="2065" t="n">
        <f aca="false">'02.24 по датам'!DS32</f>
        <v>0</v>
      </c>
      <c r="DT32" s="2065" t="n">
        <f aca="false">'02.24 по датам'!DT32</f>
        <v>0</v>
      </c>
      <c r="DU32" s="2066" t="n">
        <f aca="false">'02.24 по датам'!DU32</f>
        <v>0</v>
      </c>
      <c r="DV32" s="2238"/>
      <c r="DW32" s="2239"/>
      <c r="DX32" s="2240"/>
      <c r="DY32" s="2069"/>
      <c r="DZ32" s="2070"/>
      <c r="EA32" s="2065" t="n">
        <f aca="false">'02.24 по датам'!EA32</f>
        <v>0</v>
      </c>
      <c r="EB32" s="2065" t="n">
        <f aca="false">'02.24 по датам'!EB32</f>
        <v>0</v>
      </c>
      <c r="EC32" s="2065" t="n">
        <f aca="false">'02.24 по датам'!EC32</f>
        <v>0</v>
      </c>
      <c r="ED32" s="2065" t="n">
        <f aca="false">'02.24 по датам'!ED32</f>
        <v>0</v>
      </c>
      <c r="EE32" s="2065" t="n">
        <f aca="false">'02.24 по датам'!EE32</f>
        <v>0</v>
      </c>
      <c r="EF32" s="2065" t="n">
        <f aca="false">'02.24 по датам'!EF32</f>
        <v>0</v>
      </c>
      <c r="EG32" s="2065" t="n">
        <f aca="false">'02.24 по датам'!EG32</f>
        <v>0</v>
      </c>
      <c r="EH32" s="2065" t="n">
        <f aca="false">'02.24 по датам'!EH32</f>
        <v>0</v>
      </c>
      <c r="EI32" s="2065" t="n">
        <f aca="false">'02.24 по датам'!EI32</f>
        <v>0</v>
      </c>
      <c r="EJ32" s="2065" t="n">
        <f aca="false">'02.24 по датам'!EJ32</f>
        <v>0</v>
      </c>
      <c r="EK32" s="2065" t="n">
        <f aca="false">'02.24 по датам'!EK32</f>
        <v>0</v>
      </c>
      <c r="EL32" s="2065" t="n">
        <f aca="false">'02.24 по датам'!EL32</f>
        <v>0</v>
      </c>
      <c r="EM32" s="2065" t="n">
        <f aca="false">'02.24 по датам'!EM32</f>
        <v>0</v>
      </c>
      <c r="EN32" s="2065" t="n">
        <f aca="false">'02.24 по датам'!EN32</f>
        <v>0</v>
      </c>
      <c r="EO32" s="2065" t="n">
        <f aca="false">'02.24 по датам'!EO32</f>
        <v>0</v>
      </c>
      <c r="EP32" s="2065" t="n">
        <f aca="false">'02.24 по датам'!EP32</f>
        <v>0</v>
      </c>
      <c r="EQ32" s="2065" t="n">
        <f aca="false">'02.24 по датам'!EQ32</f>
        <v>0</v>
      </c>
      <c r="ER32" s="2065" t="n">
        <f aca="false">'02.24 по датам'!ER32</f>
        <v>0</v>
      </c>
      <c r="ES32" s="2065" t="n">
        <f aca="false">'02.24 по датам'!ES32</f>
        <v>0</v>
      </c>
      <c r="ET32" s="2065" t="n">
        <f aca="false">'02.24 по датам'!ET32</f>
        <v>0</v>
      </c>
      <c r="EU32" s="2065" t="n">
        <f aca="false">'02.24 по датам'!EU32</f>
        <v>0</v>
      </c>
      <c r="EV32" s="2065" t="n">
        <f aca="false">'02.24 по датам'!EV32</f>
        <v>0</v>
      </c>
      <c r="EW32" s="2065" t="n">
        <f aca="false">'02.24 по датам'!EW32</f>
        <v>0</v>
      </c>
      <c r="EX32" s="2065" t="n">
        <f aca="false">'02.24 по датам'!EX32</f>
        <v>0</v>
      </c>
      <c r="EY32" s="2066" t="n">
        <f aca="false">'02.24 по датам'!EY32</f>
        <v>0</v>
      </c>
      <c r="EZ32" s="2238"/>
      <c r="FA32" s="2239"/>
      <c r="FB32" s="2240"/>
      <c r="FC32" s="2069"/>
      <c r="FD32" s="2070"/>
      <c r="FE32" s="2065" t="n">
        <f aca="false">'02.24 по датам'!FE32</f>
        <v>0</v>
      </c>
      <c r="FF32" s="2065" t="n">
        <f aca="false">'02.24 по датам'!FF32</f>
        <v>0</v>
      </c>
      <c r="FG32" s="2065" t="n">
        <f aca="false">'02.24 по датам'!FG32</f>
        <v>0</v>
      </c>
      <c r="FH32" s="2065" t="n">
        <f aca="false">'02.24 по датам'!FH32</f>
        <v>0</v>
      </c>
      <c r="FI32" s="2065" t="n">
        <f aca="false">'02.24 по датам'!FI32</f>
        <v>0</v>
      </c>
      <c r="FJ32" s="2065" t="n">
        <f aca="false">'02.24 по датам'!FJ32</f>
        <v>0</v>
      </c>
      <c r="FK32" s="2065" t="n">
        <f aca="false">'02.24 по датам'!FK32</f>
        <v>0</v>
      </c>
      <c r="FL32" s="2065" t="n">
        <f aca="false">'02.24 по датам'!FL32</f>
        <v>0</v>
      </c>
      <c r="FM32" s="2065" t="n">
        <f aca="false">'02.24 по датам'!FM32</f>
        <v>0</v>
      </c>
      <c r="FN32" s="2066" t="n">
        <f aca="false">'02.24 по датам'!FN32</f>
        <v>0</v>
      </c>
      <c r="FO32" s="2238"/>
      <c r="FP32" s="2239"/>
      <c r="FQ32" s="2240"/>
      <c r="FR32" s="2069"/>
      <c r="FS32" s="2070"/>
      <c r="FT32" s="2072"/>
      <c r="FU32" s="2072"/>
      <c r="FV32" s="2072"/>
      <c r="FW32" s="2072"/>
      <c r="FX32" s="2072"/>
      <c r="FY32" s="2072"/>
      <c r="FZ32" s="2072"/>
      <c r="GA32" s="2072"/>
      <c r="GB32" s="2072"/>
      <c r="GC32" s="2072"/>
      <c r="GD32" s="2072"/>
      <c r="GE32" s="2072"/>
      <c r="GF32" s="2072"/>
      <c r="GG32" s="2072"/>
      <c r="GH32" s="2072"/>
      <c r="GI32" s="2072"/>
      <c r="GJ32" s="2072"/>
      <c r="GK32" s="2072"/>
      <c r="GL32" s="2072"/>
      <c r="GM32" s="2072"/>
      <c r="GN32" s="2072"/>
      <c r="GO32" s="2072"/>
      <c r="GP32" s="2072"/>
      <c r="GQ32" s="2072"/>
      <c r="GR32" s="2072"/>
      <c r="GS32" s="2073"/>
      <c r="GT32" s="2242"/>
      <c r="GU32" s="2243"/>
      <c r="GV32" s="2240"/>
      <c r="GW32" s="2076"/>
      <c r="GX32" s="2063"/>
      <c r="GY32" s="2062"/>
      <c r="GZ32" s="2077" t="n">
        <f aca="false">'02.24 по датам'!GZ32</f>
        <v>0</v>
      </c>
      <c r="HA32" s="2078" t="n">
        <f aca="false">'02.24 по датам'!HA32</f>
        <v>0</v>
      </c>
      <c r="HB32" s="2272"/>
      <c r="HC32" s="2080"/>
      <c r="HD32" s="2247" t="n">
        <f aca="false">'02.24 по датам'!HD32</f>
        <v>0</v>
      </c>
      <c r="HE32" s="2272"/>
      <c r="HF32" s="2082"/>
      <c r="HG32" s="2068"/>
      <c r="HH32" s="2083"/>
      <c r="HI32" s="2273"/>
      <c r="HJ32" s="2072"/>
      <c r="HK32" s="2072"/>
      <c r="HL32" s="2072"/>
      <c r="HM32" s="2072"/>
      <c r="HN32" s="2072"/>
      <c r="HO32" s="2072"/>
      <c r="HP32" s="2072"/>
      <c r="HQ32" s="2072"/>
      <c r="HR32" s="2072"/>
      <c r="HS32" s="2072"/>
      <c r="HT32" s="2072"/>
      <c r="HU32" s="2072"/>
      <c r="HV32" s="2072"/>
      <c r="HW32" s="2072"/>
      <c r="HX32" s="2072"/>
      <c r="HY32" s="2072"/>
      <c r="HZ32" s="2073"/>
      <c r="IA32" s="2242"/>
      <c r="IB32" s="2243"/>
      <c r="IC32" s="2240"/>
      <c r="ID32" s="2062"/>
      <c r="IE32" s="2076"/>
      <c r="IF32" s="2085" t="n">
        <f aca="false">'02.24 по датам'!IF32</f>
        <v>0</v>
      </c>
      <c r="IG32" s="2085" t="n">
        <f aca="false">'02.24 по датам'!IG32</f>
        <v>0</v>
      </c>
      <c r="IH32" s="2086" t="n">
        <f aca="false">'02.24 по датам'!IH32</f>
        <v>0</v>
      </c>
      <c r="II32" s="2249"/>
      <c r="IJ32" s="2250"/>
      <c r="IK32" s="2089"/>
      <c r="IL32" s="2090"/>
      <c r="IM32" s="2091" t="n">
        <f aca="false">'02.24 по датам'!IM32</f>
        <v>0</v>
      </c>
      <c r="IN32" s="2092" t="n">
        <f aca="false">'02.24 по датам'!IN32</f>
        <v>0</v>
      </c>
      <c r="IO32" s="2092" t="n">
        <f aca="false">'02.24 по датам'!IO32</f>
        <v>0</v>
      </c>
      <c r="IP32" s="2093" t="n">
        <f aca="false">'02.24 по датам'!IP32</f>
        <v>0</v>
      </c>
      <c r="IQ32" s="2093" t="n">
        <f aca="false">'02.24 по датам'!IQ32</f>
        <v>0</v>
      </c>
      <c r="IR32" s="2093" t="n">
        <f aca="false">'02.24 по датам'!IR32</f>
        <v>0</v>
      </c>
      <c r="IS32" s="2093" t="n">
        <f aca="false">'02.24 по датам'!IS32</f>
        <v>0</v>
      </c>
      <c r="IT32" s="2093" t="n">
        <f aca="false">'02.24 по датам'!IT32</f>
        <v>0</v>
      </c>
      <c r="IU32" s="2093" t="n">
        <f aca="false">'02.24 по датам'!IU32</f>
        <v>0</v>
      </c>
      <c r="IV32" s="2094" t="n">
        <f aca="false">'02.24 по датам'!IV32</f>
        <v>0</v>
      </c>
      <c r="IW32" s="2251"/>
      <c r="IX32" s="2252"/>
      <c r="IY32" s="2253"/>
      <c r="IZ32" s="2062"/>
      <c r="JA32" s="2063"/>
      <c r="JB32" s="2098" t="n">
        <f aca="false">'02.24 по датам'!JB32</f>
        <v>0</v>
      </c>
      <c r="JC32" s="2245"/>
      <c r="JD32" s="2100" t="n">
        <f aca="false">'02.24 по датам'!JD32</f>
        <v>0</v>
      </c>
      <c r="JE32" s="2101"/>
      <c r="JF32" s="2102"/>
      <c r="JG32" s="2254" t="n">
        <f aca="false">'02.24 по датам'!JG32</f>
        <v>0</v>
      </c>
      <c r="JH32" s="2254" t="n">
        <f aca="false">'02.24 по датам'!JH32</f>
        <v>0</v>
      </c>
      <c r="JI32" s="2254" t="n">
        <f aca="false">'02.24 по датам'!JI32</f>
        <v>0</v>
      </c>
      <c r="JJ32" s="2291" t="n">
        <f aca="false">'02.24 по датам'!JJ32</f>
        <v>0</v>
      </c>
      <c r="JK32" s="2292"/>
      <c r="JL32" s="2106"/>
      <c r="JM32" s="2107" t="n">
        <f aca="false">JM$4:JM$4+SUMIF($C$5:JL$5,"Нараст. баланс",$C34:JL34)+SUMIF($C$7:JH$7,"Итого (с ВНР)",$C34:JH34)-SUMIF($C$5:JL$5,"Геол. снижение,  т/сут",$C34:JL34)-SUMIF(JJ$7:JL$7,"Итого",JJ34:JL34)-SUMIF($C$7:JL$7,"Итого (с ВСП)",$C34:JL34)</f>
        <v>23275.896</v>
      </c>
      <c r="JN32" s="2108"/>
      <c r="JO32" s="2256" t="e">
        <f aca="false">'02.24 НГДП по датам'!CA32:CA34</f>
        <v>#VALUE!</v>
      </c>
      <c r="JP32" s="2110"/>
      <c r="JQ32" s="2111"/>
      <c r="JR32" s="2257"/>
    </row>
    <row r="33" customFormat="false" ht="11.25" hidden="false" customHeight="true" outlineLevel="0" collapsed="false">
      <c r="A33" s="2056"/>
      <c r="B33" s="2113" t="s">
        <v>663</v>
      </c>
      <c r="C33" s="2123" t="str">
        <f aca="false">'02.24 по датам'!C33</f>
        <v>1943</v>
      </c>
      <c r="D33" s="2123" t="str">
        <f aca="false">'02.24 по датам'!D33</f>
        <v>174</v>
      </c>
      <c r="E33" s="2123" t="str">
        <f aca="false">'02.24 по датам'!E33</f>
        <v>6636</v>
      </c>
      <c r="F33" s="2123" t="n">
        <f aca="false">'02.24 по датам'!F33</f>
        <v>0</v>
      </c>
      <c r="G33" s="2121" t="n">
        <f aca="false">'02.24 по датам'!G33</f>
        <v>0</v>
      </c>
      <c r="H33" s="2121" t="n">
        <f aca="false">'02.24 по датам'!H33</f>
        <v>0</v>
      </c>
      <c r="I33" s="2121" t="n">
        <f aca="false">'02.24 по датам'!I33</f>
        <v>0</v>
      </c>
      <c r="J33" s="2121" t="n">
        <f aca="false">'02.24 по датам'!J33</f>
        <v>0</v>
      </c>
      <c r="K33" s="2121" t="n">
        <f aca="false">'02.24 по датам'!K33</f>
        <v>0</v>
      </c>
      <c r="L33" s="2121" t="n">
        <f aca="false">'02.24 по датам'!L33</f>
        <v>0</v>
      </c>
      <c r="M33" s="2121" t="n">
        <f aca="false">'02.24 по датам'!M33</f>
        <v>0</v>
      </c>
      <c r="N33" s="2121" t="n">
        <f aca="false">'02.24 по датам'!N33</f>
        <v>0</v>
      </c>
      <c r="O33" s="2121" t="n">
        <f aca="false">'02.24 по датам'!O33</f>
        <v>0</v>
      </c>
      <c r="P33" s="2121" t="n">
        <f aca="false">'02.24 по датам'!P33</f>
        <v>0</v>
      </c>
      <c r="Q33" s="2121" t="n">
        <f aca="false">'02.24 по датам'!Q33</f>
        <v>0</v>
      </c>
      <c r="R33" s="2121" t="n">
        <f aca="false">'02.24 по датам'!R33</f>
        <v>0</v>
      </c>
      <c r="S33" s="2121" t="n">
        <f aca="false">'02.24 по датам'!S33</f>
        <v>0</v>
      </c>
      <c r="T33" s="2121" t="n">
        <f aca="false">'02.24 по датам'!T33</f>
        <v>0</v>
      </c>
      <c r="U33" s="2121" t="n">
        <f aca="false">'02.24 по датам'!U33</f>
        <v>0</v>
      </c>
      <c r="V33" s="2121" t="n">
        <f aca="false">'02.24 по датам'!V33</f>
        <v>0</v>
      </c>
      <c r="W33" s="2122" t="n">
        <f aca="false">'02.24 по датам'!W33</f>
        <v>0</v>
      </c>
      <c r="X33" s="2115"/>
      <c r="Y33" s="2116"/>
      <c r="Z33" s="2117"/>
      <c r="AA33" s="2118" t="n">
        <f aca="false">COUNTIF(C33:Z33,"&gt;"&amp;0)</f>
        <v>0</v>
      </c>
      <c r="AB33" s="2119"/>
      <c r="AC33" s="2120" t="n">
        <f aca="false">'02.24 по датам'!AC33</f>
        <v>0</v>
      </c>
      <c r="AD33" s="2120" t="n">
        <f aca="false">'02.24 по датам'!AD33</f>
        <v>0</v>
      </c>
      <c r="AE33" s="2121" t="n">
        <f aca="false">'02.24 по датам'!AE33</f>
        <v>0</v>
      </c>
      <c r="AF33" s="2121" t="n">
        <f aca="false">'02.24 по датам'!AF33</f>
        <v>0</v>
      </c>
      <c r="AG33" s="2121" t="n">
        <f aca="false">'02.24 по датам'!AG33</f>
        <v>0</v>
      </c>
      <c r="AH33" s="2121" t="n">
        <f aca="false">'02.24 по датам'!AH33</f>
        <v>0</v>
      </c>
      <c r="AI33" s="2121" t="n">
        <f aca="false">'02.24 по датам'!AI33</f>
        <v>0</v>
      </c>
      <c r="AJ33" s="2121" t="n">
        <f aca="false">'02.24 по датам'!AJ33</f>
        <v>0</v>
      </c>
      <c r="AK33" s="2121" t="n">
        <f aca="false">'02.24 по датам'!AK33</f>
        <v>0</v>
      </c>
      <c r="AL33" s="2121" t="n">
        <f aca="false">'02.24 по датам'!AL33</f>
        <v>0</v>
      </c>
      <c r="AM33" s="2121" t="n">
        <f aca="false">'02.24 по датам'!AM33</f>
        <v>0</v>
      </c>
      <c r="AN33" s="2121" t="n">
        <f aca="false">'02.24 по датам'!AN33</f>
        <v>0</v>
      </c>
      <c r="AO33" s="2122" t="n">
        <f aca="false">'02.24 по датам'!AO33</f>
        <v>0</v>
      </c>
      <c r="AP33" s="2115"/>
      <c r="AQ33" s="2116"/>
      <c r="AR33" s="2117"/>
      <c r="AS33" s="2118" t="n">
        <f aca="false">COUNTIF(AC34:AR34,"&gt;"&amp;0)</f>
        <v>0</v>
      </c>
      <c r="AT33" s="2119"/>
      <c r="AU33" s="2120" t="n">
        <f aca="false">'02.24 по датам'!AU33</f>
        <v>0</v>
      </c>
      <c r="AV33" s="2120" t="str">
        <f aca="false">'02.24 по датам'!AV33</f>
        <v>524</v>
      </c>
      <c r="AW33" s="2123" t="str">
        <f aca="false">'02.24 по датам'!AW33</f>
        <v>2840</v>
      </c>
      <c r="AX33" s="2121" t="n">
        <f aca="false">'02.24 по датам'!AX33</f>
        <v>0</v>
      </c>
      <c r="AY33" s="2121" t="n">
        <f aca="false">'02.24 по датам'!AY33</f>
        <v>0</v>
      </c>
      <c r="AZ33" s="2121" t="n">
        <f aca="false">'02.24 по датам'!AZ33</f>
        <v>0</v>
      </c>
      <c r="BA33" s="2121" t="n">
        <f aca="false">'02.24 по датам'!BA33</f>
        <v>0</v>
      </c>
      <c r="BB33" s="2121" t="n">
        <f aca="false">'02.24 по датам'!BB33</f>
        <v>0</v>
      </c>
      <c r="BC33" s="2121" t="n">
        <f aca="false">'02.24 по датам'!BC33</f>
        <v>0</v>
      </c>
      <c r="BD33" s="2121" t="n">
        <f aca="false">'02.24 по датам'!BD33</f>
        <v>0</v>
      </c>
      <c r="BE33" s="2121" t="n">
        <f aca="false">'02.24 по датам'!BE33</f>
        <v>0</v>
      </c>
      <c r="BF33" s="2121" t="n">
        <f aca="false">'02.24 по датам'!BF33</f>
        <v>0</v>
      </c>
      <c r="BG33" s="2121" t="n">
        <f aca="false">'02.24 по датам'!BG33</f>
        <v>0</v>
      </c>
      <c r="BH33" s="2121" t="n">
        <f aca="false">'02.24 по датам'!BH33</f>
        <v>0</v>
      </c>
      <c r="BI33" s="2121" t="n">
        <f aca="false">'02.24 по датам'!BI33</f>
        <v>0</v>
      </c>
      <c r="BJ33" s="2121" t="n">
        <f aca="false">'02.24 по датам'!BJ33</f>
        <v>0</v>
      </c>
      <c r="BK33" s="2121" t="n">
        <f aca="false">'02.24 по датам'!BK33</f>
        <v>0</v>
      </c>
      <c r="BL33" s="2121" t="n">
        <f aca="false">'02.24 по датам'!BL33</f>
        <v>0</v>
      </c>
      <c r="BM33" s="2121" t="n">
        <f aca="false">'02.24 по датам'!BM33</f>
        <v>0</v>
      </c>
      <c r="BN33" s="2121" t="n">
        <f aca="false">'02.24 по датам'!BN33</f>
        <v>0</v>
      </c>
      <c r="BO33" s="2121" t="n">
        <f aca="false">'02.24 по датам'!BO33</f>
        <v>0</v>
      </c>
      <c r="BP33" s="2121" t="n">
        <f aca="false">'02.24 по датам'!BP33</f>
        <v>0</v>
      </c>
      <c r="BQ33" s="2122" t="n">
        <f aca="false">'02.24 по датам'!BQ33</f>
        <v>0</v>
      </c>
      <c r="BR33" s="2115"/>
      <c r="BS33" s="2116"/>
      <c r="BT33" s="2117"/>
      <c r="BU33" s="2118" t="n">
        <f aca="false">COUNTIF(AU34:BT34,"&gt;"&amp;0)</f>
        <v>2</v>
      </c>
      <c r="BV33" s="2119"/>
      <c r="BW33" s="2124" t="n">
        <f aca="false">'02.24 по датам'!BW33</f>
        <v>0</v>
      </c>
      <c r="BX33" s="2121" t="n">
        <f aca="false">'02.24 по датам'!BX33</f>
        <v>0</v>
      </c>
      <c r="BY33" s="2121" t="n">
        <f aca="false">'02.24 по датам'!BY33</f>
        <v>0</v>
      </c>
      <c r="BZ33" s="2121" t="n">
        <f aca="false">'02.24 по датам'!BZ33</f>
        <v>0</v>
      </c>
      <c r="CA33" s="2121" t="n">
        <f aca="false">'02.24 по датам'!CA33</f>
        <v>0</v>
      </c>
      <c r="CB33" s="2121" t="n">
        <f aca="false">'02.24 по датам'!CB33</f>
        <v>0</v>
      </c>
      <c r="CC33" s="2121" t="n">
        <f aca="false">'02.24 по датам'!CC33</f>
        <v>0</v>
      </c>
      <c r="CD33" s="2121" t="n">
        <f aca="false">'02.24 по датам'!CD33</f>
        <v>0</v>
      </c>
      <c r="CE33" s="2121" t="n">
        <f aca="false">'02.24 по датам'!CE33</f>
        <v>0</v>
      </c>
      <c r="CF33" s="2121" t="n">
        <f aca="false">'02.24 по датам'!CF33</f>
        <v>0</v>
      </c>
      <c r="CG33" s="2121" t="n">
        <f aca="false">'02.24 по датам'!CG33</f>
        <v>0</v>
      </c>
      <c r="CH33" s="2121" t="n">
        <f aca="false">'02.24 по датам'!CH33</f>
        <v>0</v>
      </c>
      <c r="CI33" s="2122" t="n">
        <f aca="false">'02.24 по датам'!CI33</f>
        <v>0</v>
      </c>
      <c r="CJ33" s="2115"/>
      <c r="CK33" s="2116"/>
      <c r="CL33" s="2117"/>
      <c r="CM33" s="2118" t="n">
        <f aca="false">COUNTIF(BW34:CL34,"&gt;"&amp;0)</f>
        <v>0</v>
      </c>
      <c r="CN33" s="2119"/>
      <c r="CO33" s="2119" t="n">
        <f aca="false">AA33+AS33+BU33+CM33</f>
        <v>2</v>
      </c>
      <c r="CP33" s="2119"/>
      <c r="CQ33" s="2121" t="n">
        <f aca="false">'02.24 по датам'!CQ33</f>
        <v>0</v>
      </c>
      <c r="CR33" s="2121" t="n">
        <f aca="false">'02.24 по датам'!CR33</f>
        <v>0</v>
      </c>
      <c r="CS33" s="2121" t="n">
        <f aca="false">'02.24 по датам'!CS33</f>
        <v>0</v>
      </c>
      <c r="CT33" s="2121" t="n">
        <f aca="false">'02.24 по датам'!CT33</f>
        <v>0</v>
      </c>
      <c r="CU33" s="2121" t="n">
        <f aca="false">'02.24 по датам'!CU33</f>
        <v>0</v>
      </c>
      <c r="CV33" s="2121" t="n">
        <f aca="false">'02.24 по датам'!CV33</f>
        <v>0</v>
      </c>
      <c r="CW33" s="2121" t="n">
        <f aca="false">'02.24 по датам'!CW33</f>
        <v>0</v>
      </c>
      <c r="CX33" s="2121" t="n">
        <f aca="false">'02.24 по датам'!CX33</f>
        <v>0</v>
      </c>
      <c r="CY33" s="2121" t="n">
        <f aca="false">'02.24 по датам'!CY33</f>
        <v>0</v>
      </c>
      <c r="CZ33" s="2121" t="n">
        <f aca="false">'02.24 по датам'!CZ33</f>
        <v>0</v>
      </c>
      <c r="DA33" s="2121" t="n">
        <f aca="false">'02.24 по датам'!DA33</f>
        <v>0</v>
      </c>
      <c r="DB33" s="2121" t="n">
        <f aca="false">'02.24 по датам'!DB33</f>
        <v>0</v>
      </c>
      <c r="DC33" s="2122" t="n">
        <f aca="false">'02.24 по датам'!DC33</f>
        <v>0</v>
      </c>
      <c r="DD33" s="2115"/>
      <c r="DE33" s="2116"/>
      <c r="DF33" s="2117"/>
      <c r="DG33" s="2125" t="n">
        <f aca="false">SUBTOTAL(9,CQ35:DF35)</f>
        <v>0</v>
      </c>
      <c r="DH33" s="2126"/>
      <c r="DI33" s="2124" t="n">
        <f aca="false">'02.24 по датам'!DI33</f>
        <v>0</v>
      </c>
      <c r="DJ33" s="2121" t="n">
        <f aca="false">'02.24 по датам'!DJ33</f>
        <v>0</v>
      </c>
      <c r="DK33" s="2121" t="n">
        <f aca="false">'02.24 по датам'!DK33</f>
        <v>0</v>
      </c>
      <c r="DL33" s="2121" t="n">
        <f aca="false">'02.24 по датам'!DL33</f>
        <v>0</v>
      </c>
      <c r="DM33" s="2121" t="n">
        <f aca="false">'02.24 по датам'!DM33</f>
        <v>0</v>
      </c>
      <c r="DN33" s="2121" t="n">
        <f aca="false">'02.24 по датам'!DN33</f>
        <v>0</v>
      </c>
      <c r="DO33" s="2121" t="n">
        <f aca="false">'02.24 по датам'!DO33</f>
        <v>0</v>
      </c>
      <c r="DP33" s="2121" t="n">
        <f aca="false">'02.24 по датам'!DP33</f>
        <v>0</v>
      </c>
      <c r="DQ33" s="2121" t="n">
        <f aca="false">'02.24 по датам'!DQ33</f>
        <v>0</v>
      </c>
      <c r="DR33" s="2121" t="n">
        <f aca="false">'02.24 по датам'!DR33</f>
        <v>0</v>
      </c>
      <c r="DS33" s="2121" t="n">
        <f aca="false">'02.24 по датам'!DS33</f>
        <v>0</v>
      </c>
      <c r="DT33" s="2121" t="n">
        <f aca="false">'02.24 по датам'!DT33</f>
        <v>0</v>
      </c>
      <c r="DU33" s="2122" t="n">
        <f aca="false">'02.24 по датам'!DU33</f>
        <v>0</v>
      </c>
      <c r="DV33" s="2115"/>
      <c r="DW33" s="2116"/>
      <c r="DX33" s="2117"/>
      <c r="DY33" s="2125" t="n">
        <f aca="false">COUNTIF(DI34:DX34,"&gt;"&amp;0)</f>
        <v>0</v>
      </c>
      <c r="DZ33" s="2126"/>
      <c r="EA33" s="2121" t="n">
        <f aca="false">'02.24 по датам'!EA33</f>
        <v>0</v>
      </c>
      <c r="EB33" s="2121" t="n">
        <f aca="false">'02.24 по датам'!EB33</f>
        <v>0</v>
      </c>
      <c r="EC33" s="2121" t="n">
        <f aca="false">'02.24 по датам'!EC33</f>
        <v>0</v>
      </c>
      <c r="ED33" s="2121" t="n">
        <f aca="false">'02.24 по датам'!ED33</f>
        <v>0</v>
      </c>
      <c r="EE33" s="2121" t="n">
        <f aca="false">'02.24 по датам'!EE33</f>
        <v>0</v>
      </c>
      <c r="EF33" s="2121" t="n">
        <f aca="false">'02.24 по датам'!EF33</f>
        <v>0</v>
      </c>
      <c r="EG33" s="2121" t="n">
        <f aca="false">'02.24 по датам'!EG33</f>
        <v>0</v>
      </c>
      <c r="EH33" s="2121" t="n">
        <f aca="false">'02.24 по датам'!EH33</f>
        <v>0</v>
      </c>
      <c r="EI33" s="2121" t="n">
        <f aca="false">'02.24 по датам'!EI33</f>
        <v>0</v>
      </c>
      <c r="EJ33" s="2121" t="n">
        <f aca="false">'02.24 по датам'!EJ33</f>
        <v>0</v>
      </c>
      <c r="EK33" s="2121" t="n">
        <f aca="false">'02.24 по датам'!EK33</f>
        <v>0</v>
      </c>
      <c r="EL33" s="2121" t="n">
        <f aca="false">'02.24 по датам'!EL33</f>
        <v>0</v>
      </c>
      <c r="EM33" s="2121" t="n">
        <f aca="false">'02.24 по датам'!EM33</f>
        <v>0</v>
      </c>
      <c r="EN33" s="2121" t="n">
        <f aca="false">'02.24 по датам'!EN33</f>
        <v>0</v>
      </c>
      <c r="EO33" s="2121" t="n">
        <f aca="false">'02.24 по датам'!EO33</f>
        <v>0</v>
      </c>
      <c r="EP33" s="2121" t="n">
        <f aca="false">'02.24 по датам'!EP33</f>
        <v>0</v>
      </c>
      <c r="EQ33" s="2121" t="n">
        <f aca="false">'02.24 по датам'!EQ33</f>
        <v>0</v>
      </c>
      <c r="ER33" s="2121" t="n">
        <f aca="false">'02.24 по датам'!ER33</f>
        <v>0</v>
      </c>
      <c r="ES33" s="2121" t="n">
        <f aca="false">'02.24 по датам'!ES33</f>
        <v>0</v>
      </c>
      <c r="ET33" s="2121" t="n">
        <f aca="false">'02.24 по датам'!ET33</f>
        <v>0</v>
      </c>
      <c r="EU33" s="2121" t="n">
        <f aca="false">'02.24 по датам'!EU33</f>
        <v>0</v>
      </c>
      <c r="EV33" s="2121" t="n">
        <f aca="false">'02.24 по датам'!EV33</f>
        <v>0</v>
      </c>
      <c r="EW33" s="2121" t="n">
        <f aca="false">'02.24 по датам'!EW33</f>
        <v>0</v>
      </c>
      <c r="EX33" s="2121" t="n">
        <f aca="false">'02.24 по датам'!EX33</f>
        <v>0</v>
      </c>
      <c r="EY33" s="2122" t="n">
        <f aca="false">'02.24 по датам'!EY33</f>
        <v>0</v>
      </c>
      <c r="EZ33" s="2115"/>
      <c r="FA33" s="2116"/>
      <c r="FB33" s="2117"/>
      <c r="FC33" s="2125" t="n">
        <f aca="false">COUNTIF(EA34:FB34,"&gt;"&amp;0)</f>
        <v>0</v>
      </c>
      <c r="FD33" s="2126"/>
      <c r="FE33" s="2121" t="n">
        <f aca="false">'02.24 по датам'!FE33</f>
        <v>0</v>
      </c>
      <c r="FF33" s="2121" t="n">
        <f aca="false">'02.24 по датам'!FF33</f>
        <v>0</v>
      </c>
      <c r="FG33" s="2121" t="n">
        <f aca="false">'02.24 по датам'!FG33</f>
        <v>0</v>
      </c>
      <c r="FH33" s="2121" t="n">
        <f aca="false">'02.24 по датам'!FH33</f>
        <v>0</v>
      </c>
      <c r="FI33" s="2121" t="n">
        <f aca="false">'02.24 по датам'!FI33</f>
        <v>0</v>
      </c>
      <c r="FJ33" s="2121" t="n">
        <f aca="false">'02.24 по датам'!FJ33</f>
        <v>0</v>
      </c>
      <c r="FK33" s="2121" t="n">
        <f aca="false">'02.24 по датам'!FK33</f>
        <v>0</v>
      </c>
      <c r="FL33" s="2121" t="n">
        <f aca="false">'02.24 по датам'!FL33</f>
        <v>0</v>
      </c>
      <c r="FM33" s="2121" t="n">
        <f aca="false">'02.24 по датам'!FM33</f>
        <v>0</v>
      </c>
      <c r="FN33" s="2122" t="n">
        <f aca="false">'02.24 по датам'!FN33</f>
        <v>0</v>
      </c>
      <c r="FO33" s="2115"/>
      <c r="FP33" s="2116"/>
      <c r="FQ33" s="2117"/>
      <c r="FR33" s="2125" t="n">
        <f aca="false">COUNTIF(FE34:FQ34,"&gt;"&amp;0)</f>
        <v>0</v>
      </c>
      <c r="FS33" s="2126"/>
      <c r="FT33" s="2128"/>
      <c r="FU33" s="2128"/>
      <c r="FV33" s="2128"/>
      <c r="FW33" s="2128"/>
      <c r="FX33" s="2128"/>
      <c r="FY33" s="2128"/>
      <c r="FZ33" s="2128"/>
      <c r="GA33" s="2128"/>
      <c r="GB33" s="2128"/>
      <c r="GC33" s="2128"/>
      <c r="GD33" s="2128"/>
      <c r="GE33" s="2128"/>
      <c r="GF33" s="2128"/>
      <c r="GG33" s="2128"/>
      <c r="GH33" s="2128"/>
      <c r="GI33" s="2128"/>
      <c r="GJ33" s="2128"/>
      <c r="GK33" s="2128"/>
      <c r="GL33" s="2128"/>
      <c r="GM33" s="2128"/>
      <c r="GN33" s="2128"/>
      <c r="GO33" s="2128"/>
      <c r="GP33" s="2128"/>
      <c r="GQ33" s="2128"/>
      <c r="GR33" s="2128"/>
      <c r="GS33" s="2129"/>
      <c r="GT33" s="2130"/>
      <c r="GU33" s="2131"/>
      <c r="GV33" s="2117"/>
      <c r="GW33" s="2132" t="n">
        <f aca="false">SUBTOTAL(9,FT35:GV35)</f>
        <v>0</v>
      </c>
      <c r="GX33" s="2119" t="n">
        <f aca="false">SUBTOTAL(9,FT35:GV35)</f>
        <v>0</v>
      </c>
      <c r="GY33" s="2133"/>
      <c r="GZ33" s="2134" t="n">
        <f aca="false">'02.24 по датам'!GZ33</f>
        <v>0</v>
      </c>
      <c r="HA33" s="2135" t="n">
        <f aca="false">'02.24 по датам'!HA33</f>
        <v>0</v>
      </c>
      <c r="HB33" s="2136"/>
      <c r="HC33" s="2137"/>
      <c r="HD33" s="2261" t="n">
        <f aca="false">'02.24 по датам'!HD33</f>
        <v>0</v>
      </c>
      <c r="HE33" s="2136"/>
      <c r="HF33" s="2139"/>
      <c r="HG33" s="2124"/>
      <c r="HH33" s="2140"/>
      <c r="HI33" s="2278"/>
      <c r="HJ33" s="2128"/>
      <c r="HK33" s="2128"/>
      <c r="HL33" s="2128"/>
      <c r="HM33" s="2128"/>
      <c r="HN33" s="2128"/>
      <c r="HO33" s="2128"/>
      <c r="HP33" s="2128"/>
      <c r="HQ33" s="2128"/>
      <c r="HR33" s="2128"/>
      <c r="HS33" s="2128"/>
      <c r="HT33" s="2128"/>
      <c r="HU33" s="2128"/>
      <c r="HV33" s="2128"/>
      <c r="HW33" s="2128"/>
      <c r="HX33" s="2128"/>
      <c r="HY33" s="2128"/>
      <c r="HZ33" s="2129"/>
      <c r="IA33" s="2130"/>
      <c r="IB33" s="2131"/>
      <c r="IC33" s="2117"/>
      <c r="ID33" s="2118" t="n">
        <f aca="false">SUBTOTAL(9,HG35:IC35)</f>
        <v>0</v>
      </c>
      <c r="IE33" s="2142"/>
      <c r="IF33" s="2143" t="n">
        <f aca="false">'02.24 по датам'!IF33</f>
        <v>0</v>
      </c>
      <c r="IG33" s="2143" t="n">
        <f aca="false">'02.24 по датам'!IG33</f>
        <v>0</v>
      </c>
      <c r="IH33" s="2144" t="n">
        <f aca="false">'02.24 по датам'!IH33</f>
        <v>0</v>
      </c>
      <c r="II33" s="2145"/>
      <c r="IJ33" s="2146"/>
      <c r="IK33" s="2147" t="n">
        <f aca="false">SUBTOTAL(9,IF35:IJ35)</f>
        <v>0</v>
      </c>
      <c r="IL33" s="2148"/>
      <c r="IM33" s="2149" t="n">
        <f aca="false">'02.24 по датам'!IM33</f>
        <v>0</v>
      </c>
      <c r="IN33" s="2150" t="n">
        <f aca="false">'02.24 по датам'!IN33</f>
        <v>0</v>
      </c>
      <c r="IO33" s="2150" t="n">
        <f aca="false">'02.24 по датам'!IO33</f>
        <v>0</v>
      </c>
      <c r="IP33" s="2151" t="n">
        <f aca="false">'02.24 по датам'!IP33</f>
        <v>0</v>
      </c>
      <c r="IQ33" s="2151" t="n">
        <f aca="false">'02.24 по датам'!IQ33</f>
        <v>0</v>
      </c>
      <c r="IR33" s="2151" t="n">
        <f aca="false">'02.24 по датам'!IR33</f>
        <v>0</v>
      </c>
      <c r="IS33" s="2151" t="n">
        <f aca="false">'02.24 по датам'!IS33</f>
        <v>0</v>
      </c>
      <c r="IT33" s="2151" t="n">
        <f aca="false">'02.24 по датам'!IT33</f>
        <v>0</v>
      </c>
      <c r="IU33" s="2151" t="n">
        <f aca="false">'02.24 по датам'!IU33</f>
        <v>0</v>
      </c>
      <c r="IV33" s="2152" t="n">
        <f aca="false">'02.24 по датам'!IV33</f>
        <v>0</v>
      </c>
      <c r="IW33" s="2153"/>
      <c r="IX33" s="2154"/>
      <c r="IY33" s="2155"/>
      <c r="IZ33" s="2118" t="n">
        <f aca="false">SUBTOTAL(3,IM33:IY33)</f>
        <v>10</v>
      </c>
      <c r="JA33" s="2156"/>
      <c r="JB33" s="2157" t="n">
        <f aca="false">'02.24 по датам'!JB33</f>
        <v>0</v>
      </c>
      <c r="JC33" s="2158"/>
      <c r="JD33" s="2159" t="n">
        <f aca="false">'02.24 по датам'!JD33</f>
        <v>0</v>
      </c>
      <c r="JE33" s="2160"/>
      <c r="JF33" s="2161"/>
      <c r="JG33" s="2263" t="n">
        <f aca="false">'02.24 по датам'!JG33</f>
        <v>0</v>
      </c>
      <c r="JH33" s="2263" t="n">
        <f aca="false">'02.24 по датам'!JH33</f>
        <v>0</v>
      </c>
      <c r="JI33" s="2263" t="n">
        <f aca="false">'02.24 по датам'!JI33</f>
        <v>0</v>
      </c>
      <c r="JJ33" s="2293" t="n">
        <f aca="false">'02.24 по датам'!JJ33</f>
        <v>0</v>
      </c>
      <c r="JK33" s="2294"/>
      <c r="JL33" s="2165"/>
      <c r="JM33" s="2107"/>
      <c r="JN33" s="2108"/>
      <c r="JO33" s="2256"/>
      <c r="JP33" s="2166"/>
      <c r="JQ33" s="2167"/>
      <c r="JR33" s="2168"/>
    </row>
    <row r="34" customFormat="false" ht="11.25" hidden="false" customHeight="true" outlineLevel="0" collapsed="false">
      <c r="A34" s="2056"/>
      <c r="B34" s="2169" t="s">
        <v>661</v>
      </c>
      <c r="C34" s="2179" t="n">
        <f aca="false">'02.24 по датам'!C34</f>
        <v>30</v>
      </c>
      <c r="D34" s="2179" t="n">
        <f aca="false">'02.24 по датам'!D34</f>
        <v>30</v>
      </c>
      <c r="E34" s="2179" t="n">
        <f aca="false">'02.24 по датам'!E34</f>
        <v>100</v>
      </c>
      <c r="F34" s="2179" t="n">
        <f aca="false">'02.24 по датам'!F34</f>
        <v>0</v>
      </c>
      <c r="G34" s="2177" t="n">
        <f aca="false">'02.24 по датам'!G34</f>
        <v>0</v>
      </c>
      <c r="H34" s="2177" t="n">
        <f aca="false">'02.24 по датам'!H34</f>
        <v>0</v>
      </c>
      <c r="I34" s="2177" t="n">
        <f aca="false">'02.24 по датам'!I34</f>
        <v>0</v>
      </c>
      <c r="J34" s="2177" t="n">
        <f aca="false">'02.24 по датам'!J34</f>
        <v>0</v>
      </c>
      <c r="K34" s="2177" t="n">
        <f aca="false">'02.24 по датам'!K34</f>
        <v>0</v>
      </c>
      <c r="L34" s="2177" t="n">
        <f aca="false">'02.24 по датам'!L34</f>
        <v>0</v>
      </c>
      <c r="M34" s="2177" t="n">
        <f aca="false">'02.24 по датам'!M34</f>
        <v>0</v>
      </c>
      <c r="N34" s="2177" t="n">
        <f aca="false">'02.24 по датам'!N34</f>
        <v>0</v>
      </c>
      <c r="O34" s="2177" t="n">
        <f aca="false">'02.24 по датам'!O34</f>
        <v>0</v>
      </c>
      <c r="P34" s="2177" t="n">
        <f aca="false">'02.24 по датам'!P34</f>
        <v>0</v>
      </c>
      <c r="Q34" s="2177" t="n">
        <f aca="false">'02.24 по датам'!Q34</f>
        <v>0</v>
      </c>
      <c r="R34" s="2177" t="n">
        <f aca="false">'02.24 по датам'!R34</f>
        <v>0</v>
      </c>
      <c r="S34" s="2177" t="n">
        <f aca="false">'02.24 по датам'!S34</f>
        <v>0</v>
      </c>
      <c r="T34" s="2177" t="n">
        <f aca="false">'02.24 по датам'!T34</f>
        <v>0</v>
      </c>
      <c r="U34" s="2177" t="n">
        <f aca="false">'02.24 по датам'!U34</f>
        <v>0</v>
      </c>
      <c r="V34" s="2177" t="n">
        <f aca="false">'02.24 по датам'!V34</f>
        <v>0</v>
      </c>
      <c r="W34" s="2178" t="n">
        <f aca="false">'02.24 по датам'!W34</f>
        <v>0</v>
      </c>
      <c r="X34" s="2171"/>
      <c r="Y34" s="2172"/>
      <c r="Z34" s="2173"/>
      <c r="AA34" s="2174" t="n">
        <f aca="false">SUBTOTAL(9,C34:Z34)</f>
        <v>160</v>
      </c>
      <c r="AB34" s="2175" t="n">
        <f aca="false">AA34+AB30</f>
        <v>230</v>
      </c>
      <c r="AC34" s="2176" t="n">
        <f aca="false">'02.24 по датам'!AC34</f>
        <v>0</v>
      </c>
      <c r="AD34" s="2176" t="n">
        <f aca="false">'02.24 по датам'!AD34</f>
        <v>0</v>
      </c>
      <c r="AE34" s="2177" t="n">
        <f aca="false">'02.24 по датам'!AE34</f>
        <v>0</v>
      </c>
      <c r="AF34" s="2177" t="n">
        <f aca="false">'02.24 по датам'!AF34</f>
        <v>0</v>
      </c>
      <c r="AG34" s="2177" t="n">
        <f aca="false">'02.24 по датам'!AG34</f>
        <v>0</v>
      </c>
      <c r="AH34" s="2177" t="n">
        <f aca="false">'02.24 по датам'!AH34</f>
        <v>0</v>
      </c>
      <c r="AI34" s="2177" t="n">
        <f aca="false">'02.24 по датам'!AI34</f>
        <v>0</v>
      </c>
      <c r="AJ34" s="2177" t="n">
        <f aca="false">'02.24 по датам'!AJ34</f>
        <v>0</v>
      </c>
      <c r="AK34" s="2177" t="n">
        <f aca="false">'02.24 по датам'!AK34</f>
        <v>0</v>
      </c>
      <c r="AL34" s="2177" t="n">
        <f aca="false">'02.24 по датам'!AL34</f>
        <v>0</v>
      </c>
      <c r="AM34" s="2177" t="n">
        <f aca="false">'02.24 по датам'!AM34</f>
        <v>0</v>
      </c>
      <c r="AN34" s="2177" t="n">
        <f aca="false">'02.24 по датам'!AN34</f>
        <v>0</v>
      </c>
      <c r="AO34" s="2178" t="n">
        <f aca="false">'02.24 по датам'!AO34</f>
        <v>0</v>
      </c>
      <c r="AP34" s="2171"/>
      <c r="AQ34" s="2172"/>
      <c r="AR34" s="2173"/>
      <c r="AS34" s="2174" t="n">
        <f aca="false">SUBTOTAL(9,AC34:AR34)</f>
        <v>0</v>
      </c>
      <c r="AT34" s="2175" t="n">
        <f aca="false">AS34+AT30</f>
        <v>0</v>
      </c>
      <c r="AU34" s="2176" t="n">
        <f aca="false">'02.24 по датам'!AU34</f>
        <v>0</v>
      </c>
      <c r="AV34" s="2176" t="n">
        <f aca="false">'02.24 по датам'!AV34</f>
        <v>20</v>
      </c>
      <c r="AW34" s="2179" t="n">
        <f aca="false">'02.24 по датам'!AW34</f>
        <v>5</v>
      </c>
      <c r="AX34" s="2177" t="n">
        <f aca="false">'02.24 по датам'!AX34</f>
        <v>0</v>
      </c>
      <c r="AY34" s="2177" t="n">
        <f aca="false">'02.24 по датам'!AY34</f>
        <v>0</v>
      </c>
      <c r="AZ34" s="2177" t="n">
        <f aca="false">'02.24 по датам'!AZ34</f>
        <v>0</v>
      </c>
      <c r="BA34" s="2177" t="n">
        <f aca="false">'02.24 по датам'!BA34</f>
        <v>0</v>
      </c>
      <c r="BB34" s="2177" t="n">
        <f aca="false">'02.24 по датам'!BB34</f>
        <v>0</v>
      </c>
      <c r="BC34" s="2177" t="n">
        <f aca="false">'02.24 по датам'!BC34</f>
        <v>0</v>
      </c>
      <c r="BD34" s="2177" t="n">
        <f aca="false">'02.24 по датам'!BD34</f>
        <v>0</v>
      </c>
      <c r="BE34" s="2177" t="n">
        <f aca="false">'02.24 по датам'!BE34</f>
        <v>0</v>
      </c>
      <c r="BF34" s="2177" t="n">
        <f aca="false">'02.24 по датам'!BF34</f>
        <v>0</v>
      </c>
      <c r="BG34" s="2177" t="n">
        <f aca="false">'02.24 по датам'!BG34</f>
        <v>0</v>
      </c>
      <c r="BH34" s="2177" t="n">
        <f aca="false">'02.24 по датам'!BH34</f>
        <v>0</v>
      </c>
      <c r="BI34" s="2177" t="n">
        <f aca="false">'02.24 по датам'!BI34</f>
        <v>0</v>
      </c>
      <c r="BJ34" s="2177" t="n">
        <f aca="false">'02.24 по датам'!BJ34</f>
        <v>0</v>
      </c>
      <c r="BK34" s="2177" t="n">
        <f aca="false">'02.24 по датам'!BK34</f>
        <v>0</v>
      </c>
      <c r="BL34" s="2177" t="n">
        <f aca="false">'02.24 по датам'!BL34</f>
        <v>0</v>
      </c>
      <c r="BM34" s="2177" t="n">
        <f aca="false">'02.24 по датам'!BM34</f>
        <v>0</v>
      </c>
      <c r="BN34" s="2177" t="n">
        <f aca="false">'02.24 по датам'!BN34</f>
        <v>0</v>
      </c>
      <c r="BO34" s="2177" t="n">
        <f aca="false">'02.24 по датам'!BO34</f>
        <v>0</v>
      </c>
      <c r="BP34" s="2177" t="n">
        <f aca="false">'02.24 по датам'!BP34</f>
        <v>0</v>
      </c>
      <c r="BQ34" s="2178" t="n">
        <f aca="false">'02.24 по датам'!BQ34</f>
        <v>0</v>
      </c>
      <c r="BR34" s="2171"/>
      <c r="BS34" s="2172"/>
      <c r="BT34" s="2173"/>
      <c r="BU34" s="2174" t="n">
        <f aca="false">SUBTOTAL(9,AU34:BT34)</f>
        <v>25</v>
      </c>
      <c r="BV34" s="2175" t="n">
        <f aca="false">BU34+BV30</f>
        <v>64</v>
      </c>
      <c r="BW34" s="2180" t="n">
        <f aca="false">'02.24 по датам'!BW34</f>
        <v>0</v>
      </c>
      <c r="BX34" s="2177" t="n">
        <f aca="false">'02.24 по датам'!BX34</f>
        <v>0</v>
      </c>
      <c r="BY34" s="2177" t="n">
        <f aca="false">'02.24 по датам'!BY34</f>
        <v>0</v>
      </c>
      <c r="BZ34" s="2177" t="n">
        <f aca="false">'02.24 по датам'!BZ34</f>
        <v>0</v>
      </c>
      <c r="CA34" s="2177" t="n">
        <f aca="false">'02.24 по датам'!CA34</f>
        <v>0</v>
      </c>
      <c r="CB34" s="2177" t="n">
        <f aca="false">'02.24 по датам'!CB34</f>
        <v>0</v>
      </c>
      <c r="CC34" s="2177" t="n">
        <f aca="false">'02.24 по датам'!CC34</f>
        <v>0</v>
      </c>
      <c r="CD34" s="2177" t="n">
        <f aca="false">'02.24 по датам'!CD34</f>
        <v>0</v>
      </c>
      <c r="CE34" s="2177" t="n">
        <f aca="false">'02.24 по датам'!CE34</f>
        <v>0</v>
      </c>
      <c r="CF34" s="2177" t="n">
        <f aca="false">'02.24 по датам'!CF34</f>
        <v>0</v>
      </c>
      <c r="CG34" s="2177" t="n">
        <f aca="false">'02.24 по датам'!CG34</f>
        <v>0</v>
      </c>
      <c r="CH34" s="2177" t="n">
        <f aca="false">'02.24 по датам'!CH34</f>
        <v>0</v>
      </c>
      <c r="CI34" s="2178" t="n">
        <f aca="false">'02.24 по датам'!CI34</f>
        <v>0</v>
      </c>
      <c r="CJ34" s="2171"/>
      <c r="CK34" s="2172"/>
      <c r="CL34" s="2173"/>
      <c r="CM34" s="2174" t="n">
        <f aca="false">SUBTOTAL(9,BW34:CL34)</f>
        <v>0</v>
      </c>
      <c r="CN34" s="2175" t="n">
        <f aca="false">CM34+CN30</f>
        <v>0</v>
      </c>
      <c r="CO34" s="2175" t="n">
        <f aca="false">AA34+AS34+BU34+CM34</f>
        <v>185</v>
      </c>
      <c r="CP34" s="2175" t="n">
        <f aca="false">CO34+CP30</f>
        <v>294</v>
      </c>
      <c r="CQ34" s="2177" t="n">
        <f aca="false">'02.24 по датам'!CQ34</f>
        <v>0</v>
      </c>
      <c r="CR34" s="2177" t="n">
        <f aca="false">'02.24 по датам'!CR34</f>
        <v>0</v>
      </c>
      <c r="CS34" s="2177" t="n">
        <f aca="false">'02.24 по датам'!CS34</f>
        <v>0</v>
      </c>
      <c r="CT34" s="2177" t="n">
        <f aca="false">'02.24 по датам'!CT34</f>
        <v>0</v>
      </c>
      <c r="CU34" s="2177" t="n">
        <f aca="false">'02.24 по датам'!CU34</f>
        <v>0</v>
      </c>
      <c r="CV34" s="2177" t="n">
        <f aca="false">'02.24 по датам'!CV34</f>
        <v>0</v>
      </c>
      <c r="CW34" s="2177" t="n">
        <f aca="false">'02.24 по датам'!CW34</f>
        <v>0</v>
      </c>
      <c r="CX34" s="2177" t="n">
        <f aca="false">'02.24 по датам'!CX34</f>
        <v>0</v>
      </c>
      <c r="CY34" s="2177" t="n">
        <f aca="false">'02.24 по датам'!CY34</f>
        <v>0</v>
      </c>
      <c r="CZ34" s="2177" t="n">
        <f aca="false">'02.24 по датам'!CZ34</f>
        <v>0</v>
      </c>
      <c r="DA34" s="2177" t="n">
        <f aca="false">'02.24 по датам'!DA34</f>
        <v>0</v>
      </c>
      <c r="DB34" s="2177" t="n">
        <f aca="false">'02.24 по датам'!DB34</f>
        <v>0</v>
      </c>
      <c r="DC34" s="2178" t="n">
        <f aca="false">'02.24 по датам'!DC34</f>
        <v>0</v>
      </c>
      <c r="DD34" s="2171"/>
      <c r="DE34" s="2172"/>
      <c r="DF34" s="2173"/>
      <c r="DG34" s="2181" t="n">
        <f aca="false">SUBTOTAL(9,CQ34:DF34)</f>
        <v>0</v>
      </c>
      <c r="DH34" s="2182" t="n">
        <f aca="false">DG34:DG34+IF($B30:$B30=2,0,DH30:DH30)</f>
        <v>0</v>
      </c>
      <c r="DI34" s="2180" t="n">
        <f aca="false">'02.24 по датам'!DI34</f>
        <v>0</v>
      </c>
      <c r="DJ34" s="2177" t="n">
        <f aca="false">'02.24 по датам'!DJ34</f>
        <v>0</v>
      </c>
      <c r="DK34" s="2177" t="n">
        <f aca="false">'02.24 по датам'!DK34</f>
        <v>0</v>
      </c>
      <c r="DL34" s="2177" t="n">
        <f aca="false">'02.24 по датам'!DL34</f>
        <v>0</v>
      </c>
      <c r="DM34" s="2177" t="n">
        <f aca="false">'02.24 по датам'!DM34</f>
        <v>0</v>
      </c>
      <c r="DN34" s="2177" t="n">
        <f aca="false">'02.24 по датам'!DN34</f>
        <v>0</v>
      </c>
      <c r="DO34" s="2177" t="n">
        <f aca="false">'02.24 по датам'!DO34</f>
        <v>0</v>
      </c>
      <c r="DP34" s="2177" t="n">
        <f aca="false">'02.24 по датам'!DP34</f>
        <v>0</v>
      </c>
      <c r="DQ34" s="2177" t="n">
        <f aca="false">'02.24 по датам'!DQ34</f>
        <v>0</v>
      </c>
      <c r="DR34" s="2177" t="n">
        <f aca="false">'02.24 по датам'!DR34</f>
        <v>0</v>
      </c>
      <c r="DS34" s="2177" t="n">
        <f aca="false">'02.24 по датам'!DS34</f>
        <v>0</v>
      </c>
      <c r="DT34" s="2177" t="n">
        <f aca="false">'02.24 по датам'!DT34</f>
        <v>0</v>
      </c>
      <c r="DU34" s="2178" t="n">
        <f aca="false">'02.24 по датам'!DU34</f>
        <v>0</v>
      </c>
      <c r="DV34" s="2171"/>
      <c r="DW34" s="2172"/>
      <c r="DX34" s="2173"/>
      <c r="DY34" s="2181" t="n">
        <f aca="false">SUBTOTAL(9,DI34:DX34)</f>
        <v>0</v>
      </c>
      <c r="DZ34" s="2182" t="n">
        <f aca="false">DY34:DY34+IF($B30:$B30=2,0,DZ30:DZ30)</f>
        <v>0</v>
      </c>
      <c r="EA34" s="2177" t="n">
        <f aca="false">'02.24 по датам'!EA34</f>
        <v>0</v>
      </c>
      <c r="EB34" s="2177" t="n">
        <f aca="false">'02.24 по датам'!EB34</f>
        <v>0</v>
      </c>
      <c r="EC34" s="2177" t="n">
        <f aca="false">'02.24 по датам'!EC34</f>
        <v>0</v>
      </c>
      <c r="ED34" s="2177" t="n">
        <f aca="false">'02.24 по датам'!ED34</f>
        <v>0</v>
      </c>
      <c r="EE34" s="2177" t="n">
        <f aca="false">'02.24 по датам'!EE34</f>
        <v>0</v>
      </c>
      <c r="EF34" s="2177" t="n">
        <f aca="false">'02.24 по датам'!EF34</f>
        <v>0</v>
      </c>
      <c r="EG34" s="2177" t="n">
        <f aca="false">'02.24 по датам'!EG34</f>
        <v>0</v>
      </c>
      <c r="EH34" s="2177" t="n">
        <f aca="false">'02.24 по датам'!EH34</f>
        <v>0</v>
      </c>
      <c r="EI34" s="2177" t="n">
        <f aca="false">'02.24 по датам'!EI34</f>
        <v>0</v>
      </c>
      <c r="EJ34" s="2177" t="n">
        <f aca="false">'02.24 по датам'!EJ34</f>
        <v>0</v>
      </c>
      <c r="EK34" s="2177" t="n">
        <f aca="false">'02.24 по датам'!EK34</f>
        <v>0</v>
      </c>
      <c r="EL34" s="2177" t="n">
        <f aca="false">'02.24 по датам'!EL34</f>
        <v>0</v>
      </c>
      <c r="EM34" s="2177" t="n">
        <f aca="false">'02.24 по датам'!EM34</f>
        <v>0</v>
      </c>
      <c r="EN34" s="2177" t="n">
        <f aca="false">'02.24 по датам'!EN34</f>
        <v>0</v>
      </c>
      <c r="EO34" s="2177" t="n">
        <f aca="false">'02.24 по датам'!EO34</f>
        <v>0</v>
      </c>
      <c r="EP34" s="2177" t="n">
        <f aca="false">'02.24 по датам'!EP34</f>
        <v>0</v>
      </c>
      <c r="EQ34" s="2177" t="n">
        <f aca="false">'02.24 по датам'!EQ34</f>
        <v>0</v>
      </c>
      <c r="ER34" s="2177" t="n">
        <f aca="false">'02.24 по датам'!ER34</f>
        <v>0</v>
      </c>
      <c r="ES34" s="2177" t="n">
        <f aca="false">'02.24 по датам'!ES34</f>
        <v>0</v>
      </c>
      <c r="ET34" s="2177" t="n">
        <f aca="false">'02.24 по датам'!ET34</f>
        <v>0</v>
      </c>
      <c r="EU34" s="2177" t="n">
        <f aca="false">'02.24 по датам'!EU34</f>
        <v>0</v>
      </c>
      <c r="EV34" s="2177" t="n">
        <f aca="false">'02.24 по датам'!EV34</f>
        <v>0</v>
      </c>
      <c r="EW34" s="2177" t="n">
        <f aca="false">'02.24 по датам'!EW34</f>
        <v>0</v>
      </c>
      <c r="EX34" s="2177" t="n">
        <f aca="false">'02.24 по датам'!EX34</f>
        <v>0</v>
      </c>
      <c r="EY34" s="2178" t="n">
        <f aca="false">'02.24 по датам'!EY34</f>
        <v>0</v>
      </c>
      <c r="EZ34" s="2171"/>
      <c r="FA34" s="2172"/>
      <c r="FB34" s="2173"/>
      <c r="FC34" s="2181" t="n">
        <f aca="false">SUBTOTAL(9,EA34:FB34)</f>
        <v>0</v>
      </c>
      <c r="FD34" s="2182" t="n">
        <f aca="false">FC34:FC34+IF($B30:$B30=2,0,FD30:FD30)</f>
        <v>0</v>
      </c>
      <c r="FE34" s="2177" t="n">
        <f aca="false">'02.24 по датам'!FE34</f>
        <v>0</v>
      </c>
      <c r="FF34" s="2177" t="n">
        <f aca="false">'02.24 по датам'!FF34</f>
        <v>0</v>
      </c>
      <c r="FG34" s="2177" t="n">
        <f aca="false">'02.24 по датам'!FG34</f>
        <v>0</v>
      </c>
      <c r="FH34" s="2177" t="n">
        <f aca="false">'02.24 по датам'!FH34</f>
        <v>0</v>
      </c>
      <c r="FI34" s="2177" t="n">
        <f aca="false">'02.24 по датам'!FI34</f>
        <v>0</v>
      </c>
      <c r="FJ34" s="2177" t="n">
        <f aca="false">'02.24 по датам'!FJ34</f>
        <v>0</v>
      </c>
      <c r="FK34" s="2177" t="n">
        <f aca="false">'02.24 по датам'!FK34</f>
        <v>0</v>
      </c>
      <c r="FL34" s="2177" t="n">
        <f aca="false">'02.24 по датам'!FL34</f>
        <v>0</v>
      </c>
      <c r="FM34" s="2177" t="n">
        <f aca="false">'02.24 по датам'!FM34</f>
        <v>0</v>
      </c>
      <c r="FN34" s="2178" t="n">
        <f aca="false">'02.24 по датам'!FN34</f>
        <v>0</v>
      </c>
      <c r="FO34" s="2171"/>
      <c r="FP34" s="2172"/>
      <c r="FQ34" s="2173"/>
      <c r="FR34" s="2181" t="n">
        <f aca="false">SUBTOTAL(9,FE34:FQ34)</f>
        <v>0</v>
      </c>
      <c r="FS34" s="2182" t="n">
        <f aca="false">FR34:FR34+IF($B30:$B30=2,0,FS30:FS30)</f>
        <v>0</v>
      </c>
      <c r="FT34" s="2184" t="n">
        <f aca="false">'02.24 по датам'!GX34-'02.24 НГДП по датам'!AW34</f>
        <v>0</v>
      </c>
      <c r="FU34" s="2184"/>
      <c r="FV34" s="2184"/>
      <c r="FW34" s="2184"/>
      <c r="FX34" s="2184"/>
      <c r="FY34" s="2184"/>
      <c r="FZ34" s="2184"/>
      <c r="GA34" s="2184"/>
      <c r="GB34" s="2184"/>
      <c r="GC34" s="2184"/>
      <c r="GD34" s="2184"/>
      <c r="GE34" s="2184"/>
      <c r="GF34" s="2184"/>
      <c r="GG34" s="2184"/>
      <c r="GH34" s="2184"/>
      <c r="GI34" s="2184"/>
      <c r="GJ34" s="2184"/>
      <c r="GK34" s="2184"/>
      <c r="GL34" s="2184"/>
      <c r="GM34" s="2184"/>
      <c r="GN34" s="2184"/>
      <c r="GO34" s="2184"/>
      <c r="GP34" s="2184"/>
      <c r="GQ34" s="2184"/>
      <c r="GR34" s="2184"/>
      <c r="GS34" s="2185"/>
      <c r="GT34" s="2186"/>
      <c r="GU34" s="2187"/>
      <c r="GV34" s="2173"/>
      <c r="GW34" s="2188" t="n">
        <f aca="false">SUBTOTAL(9,FT34:GV34)</f>
        <v>0</v>
      </c>
      <c r="GX34" s="2175" t="n">
        <f aca="false">SUBTOTAL(9,FT34:GV34)</f>
        <v>0</v>
      </c>
      <c r="GY34" s="2174" t="n">
        <f aca="false">GX34:GX34+IF($B30:$B30=2,0,GY30:GY30)</f>
        <v>0</v>
      </c>
      <c r="GZ34" s="2189" t="n">
        <f aca="false">'02.24 по датам'!GZ34</f>
        <v>0</v>
      </c>
      <c r="HA34" s="2190" t="n">
        <f aca="false">'02.24 по датам'!HA34</f>
        <v>0</v>
      </c>
      <c r="HB34" s="2191"/>
      <c r="HC34" s="2192" t="n">
        <f aca="false">SUBTOTAL(9,GZ34:HB34)</f>
        <v>0</v>
      </c>
      <c r="HD34" s="2193" t="n">
        <f aca="false">$HD$14+HD30</f>
        <v>228.18</v>
      </c>
      <c r="HE34" s="2194"/>
      <c r="HF34" s="2195" t="n">
        <f aca="false">SUM(HD34:HE34)</f>
        <v>228.18</v>
      </c>
      <c r="HG34" s="2180" t="n">
        <f aca="false">'02.24 по датам'!ID34-'02.24 НГДП по датам'!BF34</f>
        <v>14</v>
      </c>
      <c r="HH34" s="2196"/>
      <c r="HI34" s="2266"/>
      <c r="HJ34" s="2184"/>
      <c r="HK34" s="2184"/>
      <c r="HL34" s="2184"/>
      <c r="HM34" s="2184"/>
      <c r="HN34" s="2184"/>
      <c r="HO34" s="2184"/>
      <c r="HP34" s="2184"/>
      <c r="HQ34" s="2184"/>
      <c r="HR34" s="2184"/>
      <c r="HS34" s="2184"/>
      <c r="HT34" s="2184"/>
      <c r="HU34" s="2184"/>
      <c r="HV34" s="2184"/>
      <c r="HW34" s="2184"/>
      <c r="HX34" s="2184"/>
      <c r="HY34" s="2184"/>
      <c r="HZ34" s="2185"/>
      <c r="IA34" s="2186"/>
      <c r="IB34" s="2187"/>
      <c r="IC34" s="2173"/>
      <c r="ID34" s="2174" t="n">
        <f aca="false">SUBTOTAL(9,HG34:IC34)</f>
        <v>14</v>
      </c>
      <c r="IE34" s="2188" t="n">
        <f aca="false">ID34:ID34+IF($B30:$B30=2,0,IE30:IE30)</f>
        <v>46</v>
      </c>
      <c r="IF34" s="2198" t="n">
        <f aca="false">'02.24 по датам'!IF34</f>
        <v>0</v>
      </c>
      <c r="IG34" s="2198" t="n">
        <f aca="false">'02.24 по датам'!IG34</f>
        <v>0</v>
      </c>
      <c r="IH34" s="2199" t="n">
        <f aca="false">'02.24 по датам'!IH34</f>
        <v>0</v>
      </c>
      <c r="II34" s="2200"/>
      <c r="IJ34" s="2201"/>
      <c r="IK34" s="2202" t="n">
        <f aca="false">SUBTOTAL(9,IF34:IJ34)</f>
        <v>0</v>
      </c>
      <c r="IL34" s="2203" t="n">
        <f aca="false">IK34:IK34+IF($B30:$B30=2,0,IL30:IL30)</f>
        <v>0</v>
      </c>
      <c r="IM34" s="2204" t="n">
        <f aca="false">'02.24 по датам'!IM34</f>
        <v>0</v>
      </c>
      <c r="IN34" s="2204" t="n">
        <f aca="false">'02.24 по датам'!IN34</f>
        <v>0</v>
      </c>
      <c r="IO34" s="2204" t="n">
        <f aca="false">'02.24 по датам'!IO34</f>
        <v>0</v>
      </c>
      <c r="IP34" s="2177" t="n">
        <f aca="false">'02.24 по датам'!IP34</f>
        <v>0</v>
      </c>
      <c r="IQ34" s="2177" t="n">
        <f aca="false">'02.24 по датам'!IQ34</f>
        <v>0</v>
      </c>
      <c r="IR34" s="2177" t="n">
        <f aca="false">'02.24 по датам'!IR34</f>
        <v>0</v>
      </c>
      <c r="IS34" s="2177" t="n">
        <f aca="false">'02.24 по датам'!IS34</f>
        <v>0</v>
      </c>
      <c r="IT34" s="2177" t="n">
        <f aca="false">'02.24 по датам'!IT34</f>
        <v>0</v>
      </c>
      <c r="IU34" s="2177" t="n">
        <f aca="false">'02.24 по датам'!IU34</f>
        <v>0</v>
      </c>
      <c r="IV34" s="2178" t="n">
        <f aca="false">'02.24 по датам'!IV34</f>
        <v>0</v>
      </c>
      <c r="IW34" s="2171"/>
      <c r="IX34" s="2172"/>
      <c r="IY34" s="2173"/>
      <c r="IZ34" s="2174" t="n">
        <f aca="false">SUBTOTAL(9,IM34:IY34)</f>
        <v>0</v>
      </c>
      <c r="JA34" s="2175" t="n">
        <f aca="false">IZ34:IZ34+IF($B30:$B30=2,0,JA30:JA30)</f>
        <v>7.9</v>
      </c>
      <c r="JB34" s="2205" t="n">
        <f aca="false">'02.24 по датам'!JB34</f>
        <v>0</v>
      </c>
      <c r="JC34" s="2194"/>
      <c r="JD34" s="2268" t="n">
        <f aca="false">'02.24 по датам'!JD34</f>
        <v>0</v>
      </c>
      <c r="JE34" s="2207" t="n">
        <f aca="false">SUBTOTAL(9,JB34:JD34)</f>
        <v>0</v>
      </c>
      <c r="JF34" s="2208" t="n">
        <f aca="false">SUMIF($C$5:JE$5,"Накопленный эффект, т/сут",$C34:JE34)+SUMIF($C$5:JE$5,"Нараст.  по потенциалу",$C34:JE34)-SUMIF($C$5:JE$5,"Нараст. по остановкам",$C34:JE34)-SUMIF($C$5:JE$5,"ИТОГО перевод в ППД",$C34:JE34)-SUMIF($C$5:JE$5,"ИТОГО  нерент, по распоряж.",$C34:JE34)-SUMIF($C$5:JE$5,"ИТОГО ост. дебит от ЗБС, Углуб., ПВЛГ/ПНЛГ",$C34:JE34)</f>
        <v>240.1</v>
      </c>
      <c r="JG34" s="2269" t="n">
        <f aca="false">'02.24 по датам'!JG34-'02.24 НГДП по датам'!BV34</f>
        <v>0</v>
      </c>
      <c r="JH34" s="2269" t="n">
        <f aca="false">'02.24 по датам'!JH34-'02.24 НГДП по датам'!BW34</f>
        <v>0</v>
      </c>
      <c r="JI34" s="2269" t="n">
        <f aca="false">'02.24 по датам'!JI34-'02.24 НГДП по датам'!BX34</f>
        <v>0</v>
      </c>
      <c r="JJ34" s="2295" t="n">
        <f aca="false">'02.24 по датам'!JJ34-'02.24 НГДП по датам'!BY34</f>
        <v>0</v>
      </c>
      <c r="JK34" s="2296" t="n">
        <f aca="false">'02.24 НГДП по датам'!BZ34</f>
        <v>0</v>
      </c>
      <c r="JL34" s="2202" t="n">
        <f aca="false">SUBTOTAL(9,JG34:JJ34)</f>
        <v>0</v>
      </c>
      <c r="JM34" s="2107"/>
      <c r="JN34" s="2108"/>
      <c r="JO34" s="2256"/>
      <c r="JP34" s="2212" t="n">
        <f aca="false">JP$4:JP$4+SUMIF($C$5:JL$5,"Нараст. по остановкам",$C34:JL34)-SUMIF($C$5:JL$5,"Нараст.  по потенциалу",$C34:JL34)</f>
        <v>666.812</v>
      </c>
      <c r="JQ34" s="2213"/>
      <c r="JR34" s="2214" t="n">
        <f aca="false">'02.24 НГДП по датам'!CB34</f>
        <v>31.893</v>
      </c>
    </row>
    <row r="35" customFormat="false" ht="1.5" hidden="false" customHeight="true" outlineLevel="0" collapsed="false">
      <c r="A35" s="2215"/>
      <c r="B35" s="2215"/>
      <c r="C35" s="2216" t="n">
        <f aca="false">'02.24 по датам'!C35</f>
        <v>0</v>
      </c>
      <c r="D35" s="2216" t="n">
        <f aca="false">'02.24 по датам'!D35</f>
        <v>0</v>
      </c>
      <c r="E35" s="2216" t="n">
        <f aca="false">'02.24 по датам'!E35</f>
        <v>0</v>
      </c>
      <c r="F35" s="2216" t="n">
        <f aca="false">'02.24 по датам'!F35</f>
        <v>0</v>
      </c>
      <c r="G35" s="2217" t="n">
        <f aca="false">'02.24 по датам'!G35</f>
        <v>0</v>
      </c>
      <c r="H35" s="2217" t="n">
        <f aca="false">'02.24 по датам'!H35</f>
        <v>0</v>
      </c>
      <c r="I35" s="2217" t="n">
        <f aca="false">'02.24 по датам'!I35</f>
        <v>0</v>
      </c>
      <c r="J35" s="2217" t="n">
        <f aca="false">'02.24 по датам'!J35</f>
        <v>0</v>
      </c>
      <c r="K35" s="2217" t="n">
        <f aca="false">'02.24 по датам'!K35</f>
        <v>0</v>
      </c>
      <c r="L35" s="2217" t="n">
        <f aca="false">'02.24 по датам'!L35</f>
        <v>0</v>
      </c>
      <c r="M35" s="2217" t="n">
        <f aca="false">'02.24 по датам'!M35</f>
        <v>0</v>
      </c>
      <c r="N35" s="2217" t="n">
        <f aca="false">'02.24 по датам'!N35</f>
        <v>0</v>
      </c>
      <c r="O35" s="2217" t="n">
        <f aca="false">'02.24 по датам'!O35</f>
        <v>0</v>
      </c>
      <c r="P35" s="2217" t="n">
        <f aca="false">'02.24 по датам'!P35</f>
        <v>0</v>
      </c>
      <c r="Q35" s="2217" t="n">
        <f aca="false">'02.24 по датам'!Q35</f>
        <v>0</v>
      </c>
      <c r="R35" s="2217" t="n">
        <f aca="false">'02.24 по датам'!R35</f>
        <v>0</v>
      </c>
      <c r="S35" s="2217" t="n">
        <f aca="false">'02.24 по датам'!S35</f>
        <v>0</v>
      </c>
      <c r="T35" s="2217" t="n">
        <f aca="false">'02.24 по датам'!T35</f>
        <v>0</v>
      </c>
      <c r="U35" s="2217" t="n">
        <f aca="false">'02.24 по датам'!U35</f>
        <v>0</v>
      </c>
      <c r="V35" s="2217" t="n">
        <f aca="false">'02.24 по датам'!V35</f>
        <v>0</v>
      </c>
      <c r="W35" s="2217" t="n">
        <f aca="false">'02.24 по датам'!W35</f>
        <v>0</v>
      </c>
      <c r="X35" s="2218"/>
      <c r="Y35" s="2219"/>
      <c r="Z35" s="2220"/>
      <c r="AA35" s="2221"/>
      <c r="AB35" s="2221"/>
      <c r="AC35" s="2222" t="n">
        <f aca="false">'02.24 по датам'!AC35</f>
        <v>0</v>
      </c>
      <c r="AD35" s="2222" t="n">
        <f aca="false">'02.24 по датам'!AD35</f>
        <v>0</v>
      </c>
      <c r="AE35" s="2217" t="n">
        <f aca="false">'02.24 по датам'!AE35</f>
        <v>0</v>
      </c>
      <c r="AF35" s="2217" t="n">
        <f aca="false">'02.24 по датам'!AF35</f>
        <v>0</v>
      </c>
      <c r="AG35" s="2217" t="n">
        <f aca="false">'02.24 по датам'!AG35</f>
        <v>0</v>
      </c>
      <c r="AH35" s="2217" t="n">
        <f aca="false">'02.24 по датам'!AH35</f>
        <v>0</v>
      </c>
      <c r="AI35" s="2217" t="n">
        <f aca="false">'02.24 по датам'!AI35</f>
        <v>0</v>
      </c>
      <c r="AJ35" s="2217" t="n">
        <f aca="false">'02.24 по датам'!AJ35</f>
        <v>0</v>
      </c>
      <c r="AK35" s="2217" t="n">
        <f aca="false">'02.24 по датам'!AK35</f>
        <v>0</v>
      </c>
      <c r="AL35" s="2217" t="n">
        <f aca="false">'02.24 по датам'!AL35</f>
        <v>0</v>
      </c>
      <c r="AM35" s="2217" t="n">
        <f aca="false">'02.24 по датам'!AM35</f>
        <v>0</v>
      </c>
      <c r="AN35" s="2217" t="n">
        <f aca="false">'02.24 по датам'!AN35</f>
        <v>0</v>
      </c>
      <c r="AO35" s="2217" t="n">
        <f aca="false">'02.24 по датам'!AO35</f>
        <v>0</v>
      </c>
      <c r="AP35" s="2218"/>
      <c r="AQ35" s="2219"/>
      <c r="AR35" s="2220"/>
      <c r="AS35" s="2221"/>
      <c r="AT35" s="2221"/>
      <c r="AU35" s="2216" t="n">
        <f aca="false">'02.24 по датам'!AU35</f>
        <v>0</v>
      </c>
      <c r="AV35" s="2216" t="n">
        <f aca="false">'02.24 по датам'!AV35</f>
        <v>0</v>
      </c>
      <c r="AW35" s="2223" t="n">
        <f aca="false">'02.24 по датам'!AW35</f>
        <v>0</v>
      </c>
      <c r="AX35" s="2217" t="n">
        <f aca="false">'02.24 по датам'!AX35</f>
        <v>0</v>
      </c>
      <c r="AY35" s="2217" t="n">
        <f aca="false">'02.24 по датам'!AY35</f>
        <v>0</v>
      </c>
      <c r="AZ35" s="2217" t="n">
        <f aca="false">'02.24 по датам'!AZ35</f>
        <v>0</v>
      </c>
      <c r="BA35" s="2217" t="n">
        <f aca="false">'02.24 по датам'!BA35</f>
        <v>0</v>
      </c>
      <c r="BB35" s="2217" t="n">
        <f aca="false">'02.24 по датам'!BB35</f>
        <v>0</v>
      </c>
      <c r="BC35" s="2217" t="n">
        <f aca="false">'02.24 по датам'!BC35</f>
        <v>0</v>
      </c>
      <c r="BD35" s="2217" t="n">
        <f aca="false">'02.24 по датам'!BD35</f>
        <v>0</v>
      </c>
      <c r="BE35" s="2217" t="n">
        <f aca="false">'02.24 по датам'!BE35</f>
        <v>0</v>
      </c>
      <c r="BF35" s="2217" t="n">
        <f aca="false">'02.24 по датам'!BF35</f>
        <v>0</v>
      </c>
      <c r="BG35" s="2217" t="n">
        <f aca="false">'02.24 по датам'!BG35</f>
        <v>0</v>
      </c>
      <c r="BH35" s="2217" t="n">
        <f aca="false">'02.24 по датам'!BH35</f>
        <v>0</v>
      </c>
      <c r="BI35" s="2217" t="n">
        <f aca="false">'02.24 по датам'!BI35</f>
        <v>0</v>
      </c>
      <c r="BJ35" s="2217" t="n">
        <f aca="false">'02.24 по датам'!BJ35</f>
        <v>0</v>
      </c>
      <c r="BK35" s="2217" t="n">
        <f aca="false">'02.24 по датам'!BK35</f>
        <v>0</v>
      </c>
      <c r="BL35" s="2217" t="n">
        <f aca="false">'02.24 по датам'!BL35</f>
        <v>0</v>
      </c>
      <c r="BM35" s="2217" t="n">
        <f aca="false">'02.24 по датам'!BM35</f>
        <v>0</v>
      </c>
      <c r="BN35" s="2217" t="n">
        <f aca="false">'02.24 по датам'!BN35</f>
        <v>0</v>
      </c>
      <c r="BO35" s="2217" t="n">
        <f aca="false">'02.24 по датам'!BO35</f>
        <v>0</v>
      </c>
      <c r="BP35" s="2217" t="n">
        <f aca="false">'02.24 по датам'!BP35</f>
        <v>0</v>
      </c>
      <c r="BQ35" s="2217" t="n">
        <f aca="false">'02.24 по датам'!BQ35</f>
        <v>0</v>
      </c>
      <c r="BR35" s="2218"/>
      <c r="BS35" s="2219"/>
      <c r="BT35" s="2220"/>
      <c r="BU35" s="2221"/>
      <c r="BV35" s="2221"/>
      <c r="BW35" s="2222" t="n">
        <f aca="false">'02.24 по датам'!BW35</f>
        <v>0</v>
      </c>
      <c r="BX35" s="2217" t="n">
        <f aca="false">'02.24 по датам'!BX35</f>
        <v>0</v>
      </c>
      <c r="BY35" s="2217" t="n">
        <f aca="false">'02.24 по датам'!BY35</f>
        <v>0</v>
      </c>
      <c r="BZ35" s="2217" t="n">
        <f aca="false">'02.24 по датам'!BZ35</f>
        <v>0</v>
      </c>
      <c r="CA35" s="2217" t="n">
        <f aca="false">'02.24 по датам'!CA35</f>
        <v>0</v>
      </c>
      <c r="CB35" s="2217" t="n">
        <f aca="false">'02.24 по датам'!CB35</f>
        <v>0</v>
      </c>
      <c r="CC35" s="2217" t="n">
        <f aca="false">'02.24 по датам'!CC35</f>
        <v>0</v>
      </c>
      <c r="CD35" s="2217" t="n">
        <f aca="false">'02.24 по датам'!CD35</f>
        <v>0</v>
      </c>
      <c r="CE35" s="2217" t="n">
        <f aca="false">'02.24 по датам'!CE35</f>
        <v>0</v>
      </c>
      <c r="CF35" s="2217" t="n">
        <f aca="false">'02.24 по датам'!CF35</f>
        <v>0</v>
      </c>
      <c r="CG35" s="2217" t="n">
        <f aca="false">'02.24 по датам'!CG35</f>
        <v>0</v>
      </c>
      <c r="CH35" s="2217" t="n">
        <f aca="false">'02.24 по датам'!CH35</f>
        <v>0</v>
      </c>
      <c r="CI35" s="2217" t="n">
        <f aca="false">'02.24 по датам'!CI35</f>
        <v>0</v>
      </c>
      <c r="CJ35" s="2218"/>
      <c r="CK35" s="2219"/>
      <c r="CL35" s="2220"/>
      <c r="CM35" s="2221"/>
      <c r="CN35" s="2221"/>
      <c r="CO35" s="2221"/>
      <c r="CP35" s="2221"/>
      <c r="CQ35" s="2217" t="n">
        <f aca="false">'02.24 по датам'!CQ35</f>
        <v>0</v>
      </c>
      <c r="CR35" s="2217" t="n">
        <f aca="false">'02.24 по датам'!CR35</f>
        <v>0</v>
      </c>
      <c r="CS35" s="2217" t="n">
        <f aca="false">'02.24 по датам'!CS35</f>
        <v>0</v>
      </c>
      <c r="CT35" s="2217" t="n">
        <f aca="false">'02.24 по датам'!CT35</f>
        <v>0</v>
      </c>
      <c r="CU35" s="2217" t="n">
        <f aca="false">'02.24 по датам'!CU35</f>
        <v>0</v>
      </c>
      <c r="CV35" s="2217" t="n">
        <f aca="false">'02.24 по датам'!CV35</f>
        <v>0</v>
      </c>
      <c r="CW35" s="2217" t="n">
        <f aca="false">'02.24 по датам'!CW35</f>
        <v>0</v>
      </c>
      <c r="CX35" s="2217" t="n">
        <f aca="false">'02.24 по датам'!CX35</f>
        <v>0</v>
      </c>
      <c r="CY35" s="2217" t="n">
        <f aca="false">'02.24 по датам'!CY35</f>
        <v>0</v>
      </c>
      <c r="CZ35" s="2217" t="n">
        <f aca="false">'02.24 по датам'!CZ35</f>
        <v>0</v>
      </c>
      <c r="DA35" s="2217" t="n">
        <f aca="false">'02.24 по датам'!DA35</f>
        <v>0</v>
      </c>
      <c r="DB35" s="2217" t="n">
        <f aca="false">'02.24 по датам'!DB35</f>
        <v>0</v>
      </c>
      <c r="DC35" s="2217" t="n">
        <f aca="false">'02.24 по датам'!DC35</f>
        <v>0</v>
      </c>
      <c r="DD35" s="2218"/>
      <c r="DE35" s="2219"/>
      <c r="DF35" s="2220"/>
      <c r="DG35" s="2221"/>
      <c r="DH35" s="2221"/>
      <c r="DI35" s="2285" t="n">
        <f aca="false">'02.24 по датам'!DI35</f>
        <v>0</v>
      </c>
      <c r="DJ35" s="2217" t="n">
        <f aca="false">'02.24 по датам'!DJ35</f>
        <v>0</v>
      </c>
      <c r="DK35" s="2217" t="n">
        <f aca="false">'02.24 по датам'!DK35</f>
        <v>0</v>
      </c>
      <c r="DL35" s="2217" t="n">
        <f aca="false">'02.24 по датам'!DL35</f>
        <v>0</v>
      </c>
      <c r="DM35" s="2217" t="n">
        <f aca="false">'02.24 по датам'!DM35</f>
        <v>0</v>
      </c>
      <c r="DN35" s="2217" t="n">
        <f aca="false">'02.24 по датам'!DN35</f>
        <v>0</v>
      </c>
      <c r="DO35" s="2217" t="n">
        <f aca="false">'02.24 по датам'!DO35</f>
        <v>0</v>
      </c>
      <c r="DP35" s="2217" t="n">
        <f aca="false">'02.24 по датам'!DP35</f>
        <v>0</v>
      </c>
      <c r="DQ35" s="2217" t="n">
        <f aca="false">'02.24 по датам'!DQ35</f>
        <v>0</v>
      </c>
      <c r="DR35" s="2217" t="n">
        <f aca="false">'02.24 по датам'!DR35</f>
        <v>0</v>
      </c>
      <c r="DS35" s="2217" t="n">
        <f aca="false">'02.24 по датам'!DS35</f>
        <v>0</v>
      </c>
      <c r="DT35" s="2217" t="n">
        <f aca="false">'02.24 по датам'!DT35</f>
        <v>0</v>
      </c>
      <c r="DU35" s="2217" t="n">
        <f aca="false">'02.24 по датам'!DU35</f>
        <v>0</v>
      </c>
      <c r="DV35" s="2218"/>
      <c r="DW35" s="2219"/>
      <c r="DX35" s="2220"/>
      <c r="DY35" s="2221"/>
      <c r="DZ35" s="2221"/>
      <c r="EA35" s="2297" t="n">
        <f aca="false">'02.24 по датам'!EA35</f>
        <v>0</v>
      </c>
      <c r="EB35" s="2217" t="n">
        <f aca="false">'02.24 по датам'!EB35</f>
        <v>0</v>
      </c>
      <c r="EC35" s="2217" t="n">
        <f aca="false">'02.24 по датам'!EC35</f>
        <v>0</v>
      </c>
      <c r="ED35" s="2217" t="n">
        <f aca="false">'02.24 по датам'!ED35</f>
        <v>0</v>
      </c>
      <c r="EE35" s="2217" t="n">
        <f aca="false">'02.24 по датам'!EE35</f>
        <v>0</v>
      </c>
      <c r="EF35" s="2217" t="n">
        <f aca="false">'02.24 по датам'!EF35</f>
        <v>0</v>
      </c>
      <c r="EG35" s="2217" t="n">
        <f aca="false">'02.24 по датам'!EG35</f>
        <v>0</v>
      </c>
      <c r="EH35" s="2217" t="n">
        <f aca="false">'02.24 по датам'!EH35</f>
        <v>0</v>
      </c>
      <c r="EI35" s="2217" t="n">
        <f aca="false">'02.24 по датам'!EI35</f>
        <v>0</v>
      </c>
      <c r="EJ35" s="2217" t="n">
        <f aca="false">'02.24 по датам'!EJ35</f>
        <v>0</v>
      </c>
      <c r="EK35" s="2217" t="n">
        <f aca="false">'02.24 по датам'!EK35</f>
        <v>0</v>
      </c>
      <c r="EL35" s="2217" t="n">
        <f aca="false">'02.24 по датам'!EL35</f>
        <v>0</v>
      </c>
      <c r="EM35" s="2217" t="n">
        <f aca="false">'02.24 по датам'!EM35</f>
        <v>0</v>
      </c>
      <c r="EN35" s="2217" t="n">
        <f aca="false">'02.24 по датам'!EN35</f>
        <v>0</v>
      </c>
      <c r="EO35" s="2217" t="n">
        <f aca="false">'02.24 по датам'!EO35</f>
        <v>0</v>
      </c>
      <c r="EP35" s="2217" t="n">
        <f aca="false">'02.24 по датам'!EP35</f>
        <v>0</v>
      </c>
      <c r="EQ35" s="2217" t="n">
        <f aca="false">'02.24 по датам'!EQ35</f>
        <v>0</v>
      </c>
      <c r="ER35" s="2217" t="n">
        <f aca="false">'02.24 по датам'!ER35</f>
        <v>0</v>
      </c>
      <c r="ES35" s="2217" t="n">
        <f aca="false">'02.24 по датам'!ES35</f>
        <v>0</v>
      </c>
      <c r="ET35" s="2217" t="n">
        <f aca="false">'02.24 по датам'!ET35</f>
        <v>0</v>
      </c>
      <c r="EU35" s="2217" t="n">
        <f aca="false">'02.24 по датам'!EU35</f>
        <v>0</v>
      </c>
      <c r="EV35" s="2217" t="n">
        <f aca="false">'02.24 по датам'!EV35</f>
        <v>0</v>
      </c>
      <c r="EW35" s="2217" t="n">
        <f aca="false">'02.24 по датам'!EW35</f>
        <v>0</v>
      </c>
      <c r="EX35" s="2217" t="n">
        <f aca="false">'02.24 по датам'!EX35</f>
        <v>0</v>
      </c>
      <c r="EY35" s="2217" t="n">
        <f aca="false">'02.24 по датам'!EY35</f>
        <v>0</v>
      </c>
      <c r="EZ35" s="2218"/>
      <c r="FA35" s="2219"/>
      <c r="FB35" s="2220"/>
      <c r="FC35" s="2221"/>
      <c r="FD35" s="2221"/>
      <c r="FE35" s="2217" t="n">
        <f aca="false">'02.24 по датам'!FE35</f>
        <v>0</v>
      </c>
      <c r="FF35" s="2217" t="n">
        <f aca="false">'02.24 по датам'!FF35</f>
        <v>0</v>
      </c>
      <c r="FG35" s="2217" t="n">
        <f aca="false">'02.24 по датам'!FG35</f>
        <v>0</v>
      </c>
      <c r="FH35" s="2217" t="n">
        <f aca="false">'02.24 по датам'!FH35</f>
        <v>0</v>
      </c>
      <c r="FI35" s="2217" t="n">
        <f aca="false">'02.24 по датам'!FI35</f>
        <v>0</v>
      </c>
      <c r="FJ35" s="2217" t="n">
        <f aca="false">'02.24 по датам'!FJ35</f>
        <v>0</v>
      </c>
      <c r="FK35" s="2217" t="n">
        <f aca="false">'02.24 по датам'!FK35</f>
        <v>0</v>
      </c>
      <c r="FL35" s="2217" t="n">
        <f aca="false">'02.24 по датам'!FL35</f>
        <v>0</v>
      </c>
      <c r="FM35" s="2217" t="n">
        <f aca="false">'02.24 по датам'!FM35</f>
        <v>0</v>
      </c>
      <c r="FN35" s="2217" t="n">
        <f aca="false">'02.24 по датам'!FN35</f>
        <v>0</v>
      </c>
      <c r="FO35" s="2218"/>
      <c r="FP35" s="2219"/>
      <c r="FQ35" s="2220"/>
      <c r="FR35" s="2221"/>
      <c r="FS35" s="2221"/>
      <c r="FT35" s="2225"/>
      <c r="FU35" s="2225"/>
      <c r="FV35" s="2225"/>
      <c r="FW35" s="2225"/>
      <c r="FX35" s="2225"/>
      <c r="FY35" s="2225"/>
      <c r="FZ35" s="2225"/>
      <c r="GA35" s="2225"/>
      <c r="GB35" s="2225"/>
      <c r="GC35" s="2225"/>
      <c r="GD35" s="2225"/>
      <c r="GE35" s="2225"/>
      <c r="GF35" s="2225"/>
      <c r="GG35" s="2225"/>
      <c r="GH35" s="2225"/>
      <c r="GI35" s="2225"/>
      <c r="GJ35" s="2225"/>
      <c r="GK35" s="2225"/>
      <c r="GL35" s="2225"/>
      <c r="GM35" s="2225"/>
      <c r="GN35" s="2225"/>
      <c r="GO35" s="2225"/>
      <c r="GP35" s="2225"/>
      <c r="GQ35" s="2225"/>
      <c r="GR35" s="2225"/>
      <c r="GS35" s="2225"/>
      <c r="GT35" s="2218"/>
      <c r="GU35" s="2219"/>
      <c r="GV35" s="2220"/>
      <c r="GW35" s="2221"/>
      <c r="GX35" s="2221"/>
      <c r="GY35" s="2221"/>
      <c r="GZ35" s="2217" t="n">
        <f aca="false">'02.24 по датам'!GZ35</f>
        <v>0</v>
      </c>
      <c r="HA35" s="2217" t="n">
        <f aca="false">'02.24 по датам'!HA35</f>
        <v>0</v>
      </c>
      <c r="HB35" s="2226"/>
      <c r="HC35" s="2221"/>
      <c r="HD35" s="2227" t="n">
        <f aca="false">'02.24 по датам'!HD35</f>
        <v>0</v>
      </c>
      <c r="HE35" s="2226"/>
      <c r="HF35" s="2228"/>
      <c r="HG35" s="2180"/>
      <c r="HH35" s="2229"/>
      <c r="HI35" s="2230"/>
      <c r="HJ35" s="2225"/>
      <c r="HK35" s="2225"/>
      <c r="HL35" s="2225"/>
      <c r="HM35" s="2225"/>
      <c r="HN35" s="2225"/>
      <c r="HO35" s="2225"/>
      <c r="HP35" s="2225"/>
      <c r="HQ35" s="2225"/>
      <c r="HR35" s="2225"/>
      <c r="HS35" s="2225"/>
      <c r="HT35" s="2225"/>
      <c r="HU35" s="2225"/>
      <c r="HV35" s="2225"/>
      <c r="HW35" s="2225"/>
      <c r="HX35" s="2225"/>
      <c r="HY35" s="2225"/>
      <c r="HZ35" s="2225"/>
      <c r="IA35" s="2218"/>
      <c r="IB35" s="2219"/>
      <c r="IC35" s="2220"/>
      <c r="ID35" s="2221"/>
      <c r="IE35" s="2221"/>
      <c r="IF35" s="2231" t="n">
        <f aca="false">'02.24 по датам'!IF35</f>
        <v>0</v>
      </c>
      <c r="IG35" s="2231" t="n">
        <f aca="false">'02.24 по датам'!IG35</f>
        <v>0</v>
      </c>
      <c r="IH35" s="2231" t="n">
        <f aca="false">'02.24 по датам'!IH35</f>
        <v>0</v>
      </c>
      <c r="II35" s="2232"/>
      <c r="IJ35" s="2233"/>
      <c r="IK35" s="1302"/>
      <c r="IL35" s="1302"/>
      <c r="IM35" s="2234" t="n">
        <f aca="false">'02.24 по датам'!IM35</f>
        <v>0</v>
      </c>
      <c r="IN35" s="2234" t="n">
        <f aca="false">'02.24 по датам'!IN35</f>
        <v>0</v>
      </c>
      <c r="IO35" s="2217" t="n">
        <f aca="false">'02.24 по датам'!IO35</f>
        <v>0</v>
      </c>
      <c r="IP35" s="2217" t="n">
        <f aca="false">'02.24 по датам'!IP35</f>
        <v>0</v>
      </c>
      <c r="IQ35" s="2217" t="n">
        <f aca="false">'02.24 по датам'!IQ35</f>
        <v>0</v>
      </c>
      <c r="IR35" s="2217" t="n">
        <f aca="false">'02.24 по датам'!IR35</f>
        <v>0</v>
      </c>
      <c r="IS35" s="2217" t="n">
        <f aca="false">'02.24 по датам'!IS35</f>
        <v>0</v>
      </c>
      <c r="IT35" s="2217" t="n">
        <f aca="false">'02.24 по датам'!IT35</f>
        <v>0</v>
      </c>
      <c r="IU35" s="2217" t="n">
        <f aca="false">'02.24 по датам'!IU35</f>
        <v>0</v>
      </c>
      <c r="IV35" s="2217" t="n">
        <f aca="false">'02.24 по датам'!IV35</f>
        <v>0</v>
      </c>
      <c r="IW35" s="2218"/>
      <c r="IX35" s="2219"/>
      <c r="IY35" s="2220"/>
      <c r="IZ35" s="2221"/>
      <c r="JA35" s="2221"/>
      <c r="JB35" s="2217" t="n">
        <f aca="false">'02.24 по датам'!JB35</f>
        <v>0</v>
      </c>
      <c r="JC35" s="2226"/>
      <c r="JD35" s="2217" t="n">
        <f aca="false">'02.24 по датам'!JD35</f>
        <v>0</v>
      </c>
      <c r="JE35" s="2221"/>
      <c r="JF35" s="2221"/>
      <c r="JG35" s="2231" t="n">
        <f aca="false">'02.24 по датам'!JG35</f>
        <v>0</v>
      </c>
      <c r="JH35" s="2231" t="n">
        <f aca="false">'02.24 по датам'!JH35</f>
        <v>0</v>
      </c>
      <c r="JI35" s="2231" t="n">
        <f aca="false">'02.24 по датам'!JI35</f>
        <v>0</v>
      </c>
      <c r="JJ35" s="2231" t="n">
        <f aca="false">'02.24 по датам'!JJ35</f>
        <v>0</v>
      </c>
      <c r="JK35" s="2270"/>
      <c r="JL35" s="1302"/>
      <c r="JM35" s="2236"/>
      <c r="JN35" s="2236"/>
      <c r="JO35" s="2237"/>
      <c r="JP35" s="2236"/>
      <c r="JQ35" s="2236"/>
      <c r="JR35" s="2237"/>
    </row>
    <row r="36" customFormat="false" ht="11.25" hidden="false" customHeight="true" outlineLevel="0" collapsed="false">
      <c r="A36" s="2056" t="n">
        <f aca="false">A32+1</f>
        <v>45329</v>
      </c>
      <c r="B36" s="2057" t="s">
        <v>662</v>
      </c>
      <c r="C36" s="2067" t="n">
        <f aca="false">'02.24 по датам'!C36</f>
        <v>0</v>
      </c>
      <c r="D36" s="2067" t="n">
        <f aca="false">'02.24 по датам'!D36</f>
        <v>0</v>
      </c>
      <c r="E36" s="2067" t="n">
        <f aca="false">'02.24 по датам'!E36</f>
        <v>0</v>
      </c>
      <c r="F36" s="2067" t="n">
        <f aca="false">'02.24 по датам'!F36</f>
        <v>0</v>
      </c>
      <c r="G36" s="2092" t="n">
        <f aca="false">'02.24 по датам'!G36</f>
        <v>0</v>
      </c>
      <c r="H36" s="2092" t="n">
        <f aca="false">'02.24 по датам'!H36</f>
        <v>0</v>
      </c>
      <c r="I36" s="2092" t="n">
        <f aca="false">'02.24 по датам'!I36</f>
        <v>0</v>
      </c>
      <c r="J36" s="2092" t="n">
        <f aca="false">'02.24 по датам'!J36</f>
        <v>0</v>
      </c>
      <c r="K36" s="2092" t="n">
        <f aca="false">'02.24 по датам'!K36</f>
        <v>0</v>
      </c>
      <c r="L36" s="2092" t="n">
        <f aca="false">'02.24 по датам'!L36</f>
        <v>0</v>
      </c>
      <c r="M36" s="2092" t="n">
        <f aca="false">'02.24 по датам'!M36</f>
        <v>0</v>
      </c>
      <c r="N36" s="2092" t="n">
        <f aca="false">'02.24 по датам'!N36</f>
        <v>0</v>
      </c>
      <c r="O36" s="2092" t="n">
        <f aca="false">'02.24 по датам'!O36</f>
        <v>0</v>
      </c>
      <c r="P36" s="2092" t="n">
        <f aca="false">'02.24 по датам'!P36</f>
        <v>0</v>
      </c>
      <c r="Q36" s="2092" t="n">
        <f aca="false">'02.24 по датам'!Q36</f>
        <v>0</v>
      </c>
      <c r="R36" s="2092" t="n">
        <f aca="false">'02.24 по датам'!R36</f>
        <v>0</v>
      </c>
      <c r="S36" s="2092" t="n">
        <f aca="false">'02.24 по датам'!S36</f>
        <v>0</v>
      </c>
      <c r="T36" s="2092" t="n">
        <f aca="false">'02.24 по датам'!T36</f>
        <v>0</v>
      </c>
      <c r="U36" s="2092" t="n">
        <f aca="false">'02.24 по датам'!U36</f>
        <v>0</v>
      </c>
      <c r="V36" s="2092" t="n">
        <f aca="false">'02.24 по датам'!V36</f>
        <v>0</v>
      </c>
      <c r="W36" s="2287" t="n">
        <f aca="false">'02.24 по датам'!W36</f>
        <v>0</v>
      </c>
      <c r="X36" s="2242"/>
      <c r="Y36" s="2243"/>
      <c r="Z36" s="2240"/>
      <c r="AA36" s="2062"/>
      <c r="AB36" s="2063"/>
      <c r="AC36" s="2241" t="n">
        <f aca="false">'02.24 по датам'!AC36</f>
        <v>0</v>
      </c>
      <c r="AD36" s="2064" t="n">
        <f aca="false">'02.24 по датам'!AD36</f>
        <v>0</v>
      </c>
      <c r="AE36" s="2065" t="n">
        <f aca="false">'02.24 по датам'!AE36</f>
        <v>0</v>
      </c>
      <c r="AF36" s="2065" t="n">
        <f aca="false">'02.24 по датам'!AF36</f>
        <v>0</v>
      </c>
      <c r="AG36" s="2065" t="n">
        <f aca="false">'02.24 по датам'!AG36</f>
        <v>0</v>
      </c>
      <c r="AH36" s="2065" t="n">
        <f aca="false">'02.24 по датам'!AH36</f>
        <v>0</v>
      </c>
      <c r="AI36" s="2065" t="n">
        <f aca="false">'02.24 по датам'!AI36</f>
        <v>0</v>
      </c>
      <c r="AJ36" s="2065" t="n">
        <f aca="false">'02.24 по датам'!AJ36</f>
        <v>0</v>
      </c>
      <c r="AK36" s="2065" t="n">
        <f aca="false">'02.24 по датам'!AK36</f>
        <v>0</v>
      </c>
      <c r="AL36" s="2065" t="n">
        <f aca="false">'02.24 по датам'!AL36</f>
        <v>0</v>
      </c>
      <c r="AM36" s="2065" t="n">
        <f aca="false">'02.24 по датам'!AM36</f>
        <v>0</v>
      </c>
      <c r="AN36" s="2065" t="n">
        <f aca="false">'02.24 по датам'!AN36</f>
        <v>0</v>
      </c>
      <c r="AO36" s="2066" t="n">
        <f aca="false">'02.24 по датам'!AO36</f>
        <v>0</v>
      </c>
      <c r="AP36" s="2238"/>
      <c r="AQ36" s="2239"/>
      <c r="AR36" s="2240"/>
      <c r="AS36" s="2062"/>
      <c r="AT36" s="2063"/>
      <c r="AU36" s="2064" t="n">
        <f aca="false">'02.24 по датам'!AU36</f>
        <v>0</v>
      </c>
      <c r="AV36" s="2064" t="n">
        <f aca="false">'02.24 по датам'!AV36</f>
        <v>0</v>
      </c>
      <c r="AW36" s="2067" t="n">
        <f aca="false">'02.24 по датам'!AW36</f>
        <v>0</v>
      </c>
      <c r="AX36" s="2065" t="n">
        <f aca="false">'02.24 по датам'!AX36</f>
        <v>0</v>
      </c>
      <c r="AY36" s="2065" t="n">
        <f aca="false">'02.24 по датам'!AY36</f>
        <v>0</v>
      </c>
      <c r="AZ36" s="2065" t="n">
        <f aca="false">'02.24 по датам'!AZ36</f>
        <v>0</v>
      </c>
      <c r="BA36" s="2065" t="n">
        <f aca="false">'02.24 по датам'!BA36</f>
        <v>0</v>
      </c>
      <c r="BB36" s="2065" t="n">
        <f aca="false">'02.24 по датам'!BB36</f>
        <v>0</v>
      </c>
      <c r="BC36" s="2065" t="n">
        <f aca="false">'02.24 по датам'!BC36</f>
        <v>0</v>
      </c>
      <c r="BD36" s="2065" t="n">
        <f aca="false">'02.24 по датам'!BD36</f>
        <v>0</v>
      </c>
      <c r="BE36" s="2065" t="n">
        <f aca="false">'02.24 по датам'!BE36</f>
        <v>0</v>
      </c>
      <c r="BF36" s="2065" t="n">
        <f aca="false">'02.24 по датам'!BF36</f>
        <v>0</v>
      </c>
      <c r="BG36" s="2065" t="n">
        <f aca="false">'02.24 по датам'!BG36</f>
        <v>0</v>
      </c>
      <c r="BH36" s="2065" t="n">
        <f aca="false">'02.24 по датам'!BH36</f>
        <v>0</v>
      </c>
      <c r="BI36" s="2065" t="n">
        <f aca="false">'02.24 по датам'!BI36</f>
        <v>0</v>
      </c>
      <c r="BJ36" s="2065" t="n">
        <f aca="false">'02.24 по датам'!BJ36</f>
        <v>0</v>
      </c>
      <c r="BK36" s="2065" t="n">
        <f aca="false">'02.24 по датам'!BK36</f>
        <v>0</v>
      </c>
      <c r="BL36" s="2065" t="n">
        <f aca="false">'02.24 по датам'!BL36</f>
        <v>0</v>
      </c>
      <c r="BM36" s="2065" t="n">
        <f aca="false">'02.24 по датам'!BM36</f>
        <v>0</v>
      </c>
      <c r="BN36" s="2065" t="n">
        <f aca="false">'02.24 по датам'!BN36</f>
        <v>0</v>
      </c>
      <c r="BO36" s="2065" t="n">
        <f aca="false">'02.24 по датам'!BO36</f>
        <v>0</v>
      </c>
      <c r="BP36" s="2065" t="n">
        <f aca="false">'02.24 по датам'!BP36</f>
        <v>0</v>
      </c>
      <c r="BQ36" s="2066" t="n">
        <f aca="false">'02.24 по датам'!BQ36</f>
        <v>0</v>
      </c>
      <c r="BR36" s="2238"/>
      <c r="BS36" s="2239"/>
      <c r="BT36" s="2240"/>
      <c r="BU36" s="2062"/>
      <c r="BV36" s="2063"/>
      <c r="BW36" s="2083" t="n">
        <f aca="false">'02.24 по датам'!BW36</f>
        <v>0</v>
      </c>
      <c r="BX36" s="2065" t="n">
        <f aca="false">'02.24 по датам'!BX36</f>
        <v>0</v>
      </c>
      <c r="BY36" s="2065" t="n">
        <f aca="false">'02.24 по датам'!BY36</f>
        <v>0</v>
      </c>
      <c r="BZ36" s="2065" t="n">
        <f aca="false">'02.24 по датам'!BZ36</f>
        <v>0</v>
      </c>
      <c r="CA36" s="2065" t="n">
        <f aca="false">'02.24 по датам'!CA36</f>
        <v>0</v>
      </c>
      <c r="CB36" s="2065" t="n">
        <f aca="false">'02.24 по датам'!CB36</f>
        <v>0</v>
      </c>
      <c r="CC36" s="2065" t="n">
        <f aca="false">'02.24 по датам'!CC36</f>
        <v>0</v>
      </c>
      <c r="CD36" s="2065" t="n">
        <f aca="false">'02.24 по датам'!CD36</f>
        <v>0</v>
      </c>
      <c r="CE36" s="2065" t="n">
        <f aca="false">'02.24 по датам'!CE36</f>
        <v>0</v>
      </c>
      <c r="CF36" s="2065" t="n">
        <f aca="false">'02.24 по датам'!CF36</f>
        <v>0</v>
      </c>
      <c r="CG36" s="2065" t="n">
        <f aca="false">'02.24 по датам'!CG36</f>
        <v>0</v>
      </c>
      <c r="CH36" s="2065" t="n">
        <f aca="false">'02.24 по датам'!CH36</f>
        <v>0</v>
      </c>
      <c r="CI36" s="2066" t="n">
        <f aca="false">'02.24 по датам'!CI36</f>
        <v>0</v>
      </c>
      <c r="CJ36" s="2238"/>
      <c r="CK36" s="2239"/>
      <c r="CL36" s="2240"/>
      <c r="CM36" s="2062"/>
      <c r="CN36" s="2063"/>
      <c r="CO36" s="2063"/>
      <c r="CP36" s="2063"/>
      <c r="CQ36" s="2065" t="n">
        <f aca="false">'02.24 по датам'!CQ36</f>
        <v>0</v>
      </c>
      <c r="CR36" s="2065" t="n">
        <f aca="false">'02.24 по датам'!CR36</f>
        <v>0</v>
      </c>
      <c r="CS36" s="2065" t="n">
        <f aca="false">'02.24 по датам'!CS36</f>
        <v>0</v>
      </c>
      <c r="CT36" s="2065" t="n">
        <f aca="false">'02.24 по датам'!CT36</f>
        <v>0</v>
      </c>
      <c r="CU36" s="2065" t="n">
        <f aca="false">'02.24 по датам'!CU36</f>
        <v>0</v>
      </c>
      <c r="CV36" s="2065" t="n">
        <f aca="false">'02.24 по датам'!CV36</f>
        <v>0</v>
      </c>
      <c r="CW36" s="2065" t="n">
        <f aca="false">'02.24 по датам'!CW36</f>
        <v>0</v>
      </c>
      <c r="CX36" s="2065" t="n">
        <f aca="false">'02.24 по датам'!CX36</f>
        <v>0</v>
      </c>
      <c r="CY36" s="2065" t="n">
        <f aca="false">'02.24 по датам'!CY36</f>
        <v>0</v>
      </c>
      <c r="CZ36" s="2065" t="n">
        <f aca="false">'02.24 по датам'!CZ36</f>
        <v>0</v>
      </c>
      <c r="DA36" s="2065" t="n">
        <f aca="false">'02.24 по датам'!DA36</f>
        <v>0</v>
      </c>
      <c r="DB36" s="2065" t="n">
        <f aca="false">'02.24 по датам'!DB36</f>
        <v>0</v>
      </c>
      <c r="DC36" s="2066" t="n">
        <f aca="false">'02.24 по датам'!DC36</f>
        <v>0</v>
      </c>
      <c r="DD36" s="2238"/>
      <c r="DE36" s="2239"/>
      <c r="DF36" s="2240"/>
      <c r="DG36" s="2069"/>
      <c r="DH36" s="2070"/>
      <c r="DI36" s="2068" t="n">
        <f aca="false">'02.24 по датам'!DI36</f>
        <v>0</v>
      </c>
      <c r="DJ36" s="2065" t="n">
        <f aca="false">'02.24 по датам'!DJ36</f>
        <v>0</v>
      </c>
      <c r="DK36" s="2065" t="n">
        <f aca="false">'02.24 по датам'!DK36</f>
        <v>0</v>
      </c>
      <c r="DL36" s="2065" t="n">
        <f aca="false">'02.24 по датам'!DL36</f>
        <v>0</v>
      </c>
      <c r="DM36" s="2065" t="n">
        <f aca="false">'02.24 по датам'!DM36</f>
        <v>0</v>
      </c>
      <c r="DN36" s="2065" t="n">
        <f aca="false">'02.24 по датам'!DN36</f>
        <v>0</v>
      </c>
      <c r="DO36" s="2065" t="n">
        <f aca="false">'02.24 по датам'!DO36</f>
        <v>0</v>
      </c>
      <c r="DP36" s="2065" t="n">
        <f aca="false">'02.24 по датам'!DP36</f>
        <v>0</v>
      </c>
      <c r="DQ36" s="2065" t="n">
        <f aca="false">'02.24 по датам'!DQ36</f>
        <v>0</v>
      </c>
      <c r="DR36" s="2065" t="n">
        <f aca="false">'02.24 по датам'!DR36</f>
        <v>0</v>
      </c>
      <c r="DS36" s="2065" t="n">
        <f aca="false">'02.24 по датам'!DS36</f>
        <v>0</v>
      </c>
      <c r="DT36" s="2065" t="n">
        <f aca="false">'02.24 по датам'!DT36</f>
        <v>0</v>
      </c>
      <c r="DU36" s="2066" t="n">
        <f aca="false">'02.24 по датам'!DU36</f>
        <v>0</v>
      </c>
      <c r="DV36" s="2238"/>
      <c r="DW36" s="2239"/>
      <c r="DX36" s="2240"/>
      <c r="DY36" s="2069"/>
      <c r="DZ36" s="2070"/>
      <c r="EA36" s="2065" t="n">
        <f aca="false">'02.24 по датам'!EA36</f>
        <v>0</v>
      </c>
      <c r="EB36" s="2065" t="n">
        <f aca="false">'02.24 по датам'!EB36</f>
        <v>0</v>
      </c>
      <c r="EC36" s="2065" t="n">
        <f aca="false">'02.24 по датам'!EC36</f>
        <v>0</v>
      </c>
      <c r="ED36" s="2065" t="str">
        <f aca="false">'02.24 по датам'!ED36</f>
        <v>скв</v>
      </c>
      <c r="EE36" s="2065" t="n">
        <f aca="false">'02.24 по датам'!EE36</f>
        <v>0</v>
      </c>
      <c r="EF36" s="2065" t="n">
        <f aca="false">'02.24 по датам'!EF36</f>
        <v>0</v>
      </c>
      <c r="EG36" s="2065" t="n">
        <f aca="false">'02.24 по датам'!EG36</f>
        <v>0</v>
      </c>
      <c r="EH36" s="2065" t="n">
        <f aca="false">'02.24 по датам'!EH36</f>
        <v>0</v>
      </c>
      <c r="EI36" s="2065" t="n">
        <f aca="false">'02.24 по датам'!EI36</f>
        <v>0</v>
      </c>
      <c r="EJ36" s="2065" t="n">
        <f aca="false">'02.24 по датам'!EJ36</f>
        <v>0</v>
      </c>
      <c r="EK36" s="2065" t="n">
        <f aca="false">'02.24 по датам'!EK36</f>
        <v>0</v>
      </c>
      <c r="EL36" s="2065" t="n">
        <f aca="false">'02.24 по датам'!EL36</f>
        <v>0</v>
      </c>
      <c r="EM36" s="2065" t="n">
        <f aca="false">'02.24 по датам'!EM36</f>
        <v>0</v>
      </c>
      <c r="EN36" s="2065" t="n">
        <f aca="false">'02.24 по датам'!EN36</f>
        <v>0</v>
      </c>
      <c r="EO36" s="2065" t="n">
        <f aca="false">'02.24 по датам'!EO36</f>
        <v>0</v>
      </c>
      <c r="EP36" s="2065" t="n">
        <f aca="false">'02.24 по датам'!EP36</f>
        <v>0</v>
      </c>
      <c r="EQ36" s="2065" t="n">
        <f aca="false">'02.24 по датам'!EQ36</f>
        <v>0</v>
      </c>
      <c r="ER36" s="2065" t="n">
        <f aca="false">'02.24 по датам'!ER36</f>
        <v>0</v>
      </c>
      <c r="ES36" s="2065" t="n">
        <f aca="false">'02.24 по датам'!ES36</f>
        <v>0</v>
      </c>
      <c r="ET36" s="2065" t="n">
        <f aca="false">'02.24 по датам'!ET36</f>
        <v>0</v>
      </c>
      <c r="EU36" s="2065" t="n">
        <f aca="false">'02.24 по датам'!EU36</f>
        <v>0</v>
      </c>
      <c r="EV36" s="2065" t="n">
        <f aca="false">'02.24 по датам'!EV36</f>
        <v>0</v>
      </c>
      <c r="EW36" s="2065" t="n">
        <f aca="false">'02.24 по датам'!EW36</f>
        <v>0</v>
      </c>
      <c r="EX36" s="2065" t="n">
        <f aca="false">'02.24 по датам'!EX36</f>
        <v>0</v>
      </c>
      <c r="EY36" s="2066" t="n">
        <f aca="false">'02.24 по датам'!EY36</f>
        <v>0</v>
      </c>
      <c r="EZ36" s="2238"/>
      <c r="FA36" s="2239"/>
      <c r="FB36" s="2240"/>
      <c r="FC36" s="2069"/>
      <c r="FD36" s="2070"/>
      <c r="FE36" s="2065" t="n">
        <f aca="false">'02.24 по датам'!FE36</f>
        <v>0</v>
      </c>
      <c r="FF36" s="2065" t="n">
        <f aca="false">'02.24 по датам'!FF36</f>
        <v>0</v>
      </c>
      <c r="FG36" s="2065" t="n">
        <f aca="false">'02.24 по датам'!FG36</f>
        <v>0</v>
      </c>
      <c r="FH36" s="2065" t="n">
        <f aca="false">'02.24 по датам'!FH36</f>
        <v>0</v>
      </c>
      <c r="FI36" s="2065" t="n">
        <f aca="false">'02.24 по датам'!FI36</f>
        <v>0</v>
      </c>
      <c r="FJ36" s="2065" t="n">
        <f aca="false">'02.24 по датам'!FJ36</f>
        <v>0</v>
      </c>
      <c r="FK36" s="2065" t="n">
        <f aca="false">'02.24 по датам'!FK36</f>
        <v>0</v>
      </c>
      <c r="FL36" s="2065" t="n">
        <f aca="false">'02.24 по датам'!FL36</f>
        <v>0</v>
      </c>
      <c r="FM36" s="2065" t="n">
        <f aca="false">'02.24 по датам'!FM36</f>
        <v>0</v>
      </c>
      <c r="FN36" s="2066" t="n">
        <f aca="false">'02.24 по датам'!FN36</f>
        <v>0</v>
      </c>
      <c r="FO36" s="2238"/>
      <c r="FP36" s="2239"/>
      <c r="FQ36" s="2240"/>
      <c r="FR36" s="2069"/>
      <c r="FS36" s="2070"/>
      <c r="FT36" s="2072"/>
      <c r="FU36" s="2072"/>
      <c r="FV36" s="2072"/>
      <c r="FW36" s="2072"/>
      <c r="FX36" s="2072"/>
      <c r="FY36" s="2072"/>
      <c r="FZ36" s="2072"/>
      <c r="GA36" s="2072"/>
      <c r="GB36" s="2072"/>
      <c r="GC36" s="2072"/>
      <c r="GD36" s="2072"/>
      <c r="GE36" s="2072"/>
      <c r="GF36" s="2072"/>
      <c r="GG36" s="2072"/>
      <c r="GH36" s="2072"/>
      <c r="GI36" s="2072"/>
      <c r="GJ36" s="2072"/>
      <c r="GK36" s="2072"/>
      <c r="GL36" s="2072"/>
      <c r="GM36" s="2072"/>
      <c r="GN36" s="2072"/>
      <c r="GO36" s="2072"/>
      <c r="GP36" s="2072"/>
      <c r="GQ36" s="2072"/>
      <c r="GR36" s="2072"/>
      <c r="GS36" s="2073"/>
      <c r="GT36" s="2242"/>
      <c r="GU36" s="2243"/>
      <c r="GV36" s="2240"/>
      <c r="GW36" s="2076"/>
      <c r="GX36" s="2063"/>
      <c r="GY36" s="2062"/>
      <c r="GZ36" s="2077" t="n">
        <f aca="false">'02.24 по датам'!GZ36</f>
        <v>0</v>
      </c>
      <c r="HA36" s="2078" t="n">
        <f aca="false">'02.24 по датам'!HA36</f>
        <v>0</v>
      </c>
      <c r="HB36" s="2272"/>
      <c r="HC36" s="2080"/>
      <c r="HD36" s="2247" t="n">
        <f aca="false">'02.24 по датам'!HD36</f>
        <v>0</v>
      </c>
      <c r="HE36" s="2272"/>
      <c r="HF36" s="2082"/>
      <c r="HG36" s="2083"/>
      <c r="HH36" s="2068"/>
      <c r="HI36" s="2273"/>
      <c r="HJ36" s="2274"/>
      <c r="HK36" s="2274"/>
      <c r="HL36" s="2274"/>
      <c r="HM36" s="2274"/>
      <c r="HN36" s="2274"/>
      <c r="HO36" s="2274"/>
      <c r="HP36" s="2274"/>
      <c r="HQ36" s="2274"/>
      <c r="HR36" s="2274"/>
      <c r="HS36" s="2274"/>
      <c r="HT36" s="2274"/>
      <c r="HU36" s="2274"/>
      <c r="HV36" s="2274"/>
      <c r="HW36" s="2274"/>
      <c r="HX36" s="2274"/>
      <c r="HY36" s="2274"/>
      <c r="HZ36" s="2275"/>
      <c r="IA36" s="2238"/>
      <c r="IB36" s="2239"/>
      <c r="IC36" s="2240"/>
      <c r="ID36" s="2062"/>
      <c r="IE36" s="2076"/>
      <c r="IF36" s="2085" t="n">
        <f aca="false">'02.24 по датам'!IF36</f>
        <v>0</v>
      </c>
      <c r="IG36" s="2085" t="n">
        <f aca="false">'02.24 по датам'!IG36</f>
        <v>0</v>
      </c>
      <c r="IH36" s="2086" t="n">
        <f aca="false">'02.24 по датам'!IH36</f>
        <v>0</v>
      </c>
      <c r="II36" s="2249"/>
      <c r="IJ36" s="2250"/>
      <c r="IK36" s="2089"/>
      <c r="IL36" s="2090"/>
      <c r="IM36" s="2091" t="n">
        <f aca="false">'02.24 по датам'!IM36</f>
        <v>0</v>
      </c>
      <c r="IN36" s="2092" t="n">
        <f aca="false">'02.24 по датам'!IN36</f>
        <v>0</v>
      </c>
      <c r="IO36" s="2093" t="n">
        <f aca="false">'02.24 по датам'!IO36</f>
        <v>0</v>
      </c>
      <c r="IP36" s="2093" t="n">
        <f aca="false">'02.24 по датам'!IP36</f>
        <v>0</v>
      </c>
      <c r="IQ36" s="2093" t="n">
        <f aca="false">'02.24 по датам'!IQ36</f>
        <v>0</v>
      </c>
      <c r="IR36" s="2093" t="n">
        <f aca="false">'02.24 по датам'!IR36</f>
        <v>0</v>
      </c>
      <c r="IS36" s="2093" t="n">
        <f aca="false">'02.24 по датам'!IS36</f>
        <v>0</v>
      </c>
      <c r="IT36" s="2093" t="n">
        <f aca="false">'02.24 по датам'!IT36</f>
        <v>0</v>
      </c>
      <c r="IU36" s="2093" t="n">
        <f aca="false">'02.24 по датам'!IU36</f>
        <v>0</v>
      </c>
      <c r="IV36" s="2094" t="n">
        <f aca="false">'02.24 по датам'!IV36</f>
        <v>0</v>
      </c>
      <c r="IW36" s="2251"/>
      <c r="IX36" s="2252"/>
      <c r="IY36" s="2253"/>
      <c r="IZ36" s="2062"/>
      <c r="JA36" s="2063"/>
      <c r="JB36" s="2098" t="n">
        <f aca="false">'02.24 по датам'!JB36</f>
        <v>0</v>
      </c>
      <c r="JC36" s="2245"/>
      <c r="JD36" s="2100" t="n">
        <f aca="false">'02.24 по датам'!JD36</f>
        <v>0</v>
      </c>
      <c r="JE36" s="2101"/>
      <c r="JF36" s="2102"/>
      <c r="JG36" s="2254" t="n">
        <f aca="false">'02.24 по датам'!JG36</f>
        <v>0</v>
      </c>
      <c r="JH36" s="2254" t="n">
        <f aca="false">'02.24 по датам'!JH36</f>
        <v>0</v>
      </c>
      <c r="JI36" s="2103" t="n">
        <f aca="false">'02.24 по датам'!JI36</f>
        <v>0</v>
      </c>
      <c r="JJ36" s="2291" t="n">
        <f aca="false">'02.24 по датам'!JJ36</f>
        <v>0</v>
      </c>
      <c r="JK36" s="2292"/>
      <c r="JL36" s="2106"/>
      <c r="JM36" s="2107" t="n">
        <f aca="false">JM$4:JM$4+SUMIF($C$5:JL$5,"Нараст. баланс",$C38:JL38)+SUMIF($C$7:JH$7,"Итого (с ВНР)",$C38:JH38)-SUMIF($C$5:JL$5,"Геол. снижение,  т/сут",$C38:JL38)-SUMIF(JJ$7:JL$7,"Итого",JJ38:JL38)-SUMIF($C$7:JL$7,"Итого (с ВСП)",$C38:JL38)</f>
        <v>23237.866</v>
      </c>
      <c r="JN36" s="2108"/>
      <c r="JO36" s="2256" t="e">
        <f aca="false">'02.24 НГДП по датам'!CA36:CA38</f>
        <v>#VALUE!</v>
      </c>
      <c r="JP36" s="2110"/>
      <c r="JQ36" s="2111"/>
      <c r="JR36" s="2257"/>
    </row>
    <row r="37" customFormat="false" ht="11.25" hidden="false" customHeight="true" outlineLevel="0" collapsed="false">
      <c r="A37" s="2056"/>
      <c r="B37" s="2113" t="s">
        <v>663</v>
      </c>
      <c r="C37" s="2123" t="n">
        <f aca="false">'02.24 по датам'!C37</f>
        <v>0</v>
      </c>
      <c r="D37" s="2123" t="n">
        <f aca="false">'02.24 по датам'!D37</f>
        <v>0</v>
      </c>
      <c r="E37" s="2123" t="n">
        <f aca="false">'02.24 по датам'!E37</f>
        <v>0</v>
      </c>
      <c r="F37" s="2123" t="n">
        <f aca="false">'02.24 по датам'!F37</f>
        <v>0</v>
      </c>
      <c r="G37" s="2150" t="n">
        <f aca="false">'02.24 по датам'!G37</f>
        <v>0</v>
      </c>
      <c r="H37" s="2150" t="n">
        <f aca="false">'02.24 по датам'!H37</f>
        <v>0</v>
      </c>
      <c r="I37" s="2150" t="n">
        <f aca="false">'02.24 по датам'!I37</f>
        <v>0</v>
      </c>
      <c r="J37" s="2150" t="n">
        <f aca="false">'02.24 по датам'!J37</f>
        <v>0</v>
      </c>
      <c r="K37" s="2150" t="n">
        <f aca="false">'02.24 по датам'!K37</f>
        <v>0</v>
      </c>
      <c r="L37" s="2150" t="n">
        <f aca="false">'02.24 по датам'!L37</f>
        <v>0</v>
      </c>
      <c r="M37" s="2150" t="n">
        <f aca="false">'02.24 по датам'!M37</f>
        <v>0</v>
      </c>
      <c r="N37" s="2150" t="n">
        <f aca="false">'02.24 по датам'!N37</f>
        <v>0</v>
      </c>
      <c r="O37" s="2150" t="n">
        <f aca="false">'02.24 по датам'!O37</f>
        <v>0</v>
      </c>
      <c r="P37" s="2150" t="n">
        <f aca="false">'02.24 по датам'!P37</f>
        <v>0</v>
      </c>
      <c r="Q37" s="2150" t="n">
        <f aca="false">'02.24 по датам'!Q37</f>
        <v>0</v>
      </c>
      <c r="R37" s="2150" t="n">
        <f aca="false">'02.24 по датам'!R37</f>
        <v>0</v>
      </c>
      <c r="S37" s="2150" t="n">
        <f aca="false">'02.24 по датам'!S37</f>
        <v>0</v>
      </c>
      <c r="T37" s="2150" t="n">
        <f aca="false">'02.24 по датам'!T37</f>
        <v>0</v>
      </c>
      <c r="U37" s="2150" t="n">
        <f aca="false">'02.24 по датам'!U37</f>
        <v>0</v>
      </c>
      <c r="V37" s="2150" t="n">
        <f aca="false">'02.24 по датам'!V37</f>
        <v>0</v>
      </c>
      <c r="W37" s="2289" t="n">
        <f aca="false">'02.24 по датам'!W37</f>
        <v>0</v>
      </c>
      <c r="X37" s="2130"/>
      <c r="Y37" s="2131"/>
      <c r="Z37" s="2117"/>
      <c r="AA37" s="2118" t="n">
        <f aca="false">COUNTIF(C37:Z37,"&gt;"&amp;0)</f>
        <v>0</v>
      </c>
      <c r="AB37" s="2119"/>
      <c r="AC37" s="2258" t="n">
        <f aca="false">'02.24 по датам'!AC37</f>
        <v>0</v>
      </c>
      <c r="AD37" s="2120" t="n">
        <f aca="false">'02.24 по датам'!AD37</f>
        <v>0</v>
      </c>
      <c r="AE37" s="2121" t="n">
        <f aca="false">'02.24 по датам'!AE37</f>
        <v>0</v>
      </c>
      <c r="AF37" s="2121" t="n">
        <f aca="false">'02.24 по датам'!AF37</f>
        <v>0</v>
      </c>
      <c r="AG37" s="2121" t="n">
        <f aca="false">'02.24 по датам'!AG37</f>
        <v>0</v>
      </c>
      <c r="AH37" s="2121" t="n">
        <f aca="false">'02.24 по датам'!AH37</f>
        <v>0</v>
      </c>
      <c r="AI37" s="2121" t="n">
        <f aca="false">'02.24 по датам'!AI37</f>
        <v>0</v>
      </c>
      <c r="AJ37" s="2121" t="n">
        <f aca="false">'02.24 по датам'!AJ37</f>
        <v>0</v>
      </c>
      <c r="AK37" s="2121" t="n">
        <f aca="false">'02.24 по датам'!AK37</f>
        <v>0</v>
      </c>
      <c r="AL37" s="2121" t="n">
        <f aca="false">'02.24 по датам'!AL37</f>
        <v>0</v>
      </c>
      <c r="AM37" s="2121" t="n">
        <f aca="false">'02.24 по датам'!AM37</f>
        <v>0</v>
      </c>
      <c r="AN37" s="2121" t="n">
        <f aca="false">'02.24 по датам'!AN37</f>
        <v>0</v>
      </c>
      <c r="AO37" s="2122" t="n">
        <f aca="false">'02.24 по датам'!AO37</f>
        <v>0</v>
      </c>
      <c r="AP37" s="2115"/>
      <c r="AQ37" s="2116"/>
      <c r="AR37" s="2117"/>
      <c r="AS37" s="2118" t="n">
        <f aca="false">COUNTIF(AC38:AR38,"&gt;"&amp;0)</f>
        <v>0</v>
      </c>
      <c r="AT37" s="2119"/>
      <c r="AU37" s="2120" t="n">
        <f aca="false">'02.24 по датам'!AU37</f>
        <v>0</v>
      </c>
      <c r="AV37" s="2120" t="n">
        <f aca="false">'02.24 по датам'!AV37</f>
        <v>0</v>
      </c>
      <c r="AW37" s="2123" t="n">
        <f aca="false">'02.24 по датам'!AW37</f>
        <v>0</v>
      </c>
      <c r="AX37" s="2121" t="n">
        <f aca="false">'02.24 по датам'!AX37</f>
        <v>0</v>
      </c>
      <c r="AY37" s="2121" t="n">
        <f aca="false">'02.24 по датам'!AY37</f>
        <v>0</v>
      </c>
      <c r="AZ37" s="2121" t="n">
        <f aca="false">'02.24 по датам'!AZ37</f>
        <v>0</v>
      </c>
      <c r="BA37" s="2121" t="n">
        <f aca="false">'02.24 по датам'!BA37</f>
        <v>0</v>
      </c>
      <c r="BB37" s="2121" t="n">
        <f aca="false">'02.24 по датам'!BB37</f>
        <v>0</v>
      </c>
      <c r="BC37" s="2121" t="n">
        <f aca="false">'02.24 по датам'!BC37</f>
        <v>0</v>
      </c>
      <c r="BD37" s="2121" t="n">
        <f aca="false">'02.24 по датам'!BD37</f>
        <v>0</v>
      </c>
      <c r="BE37" s="2121" t="n">
        <f aca="false">'02.24 по датам'!BE37</f>
        <v>0</v>
      </c>
      <c r="BF37" s="2121" t="n">
        <f aca="false">'02.24 по датам'!BF37</f>
        <v>0</v>
      </c>
      <c r="BG37" s="2121" t="n">
        <f aca="false">'02.24 по датам'!BG37</f>
        <v>0</v>
      </c>
      <c r="BH37" s="2121" t="n">
        <f aca="false">'02.24 по датам'!BH37</f>
        <v>0</v>
      </c>
      <c r="BI37" s="2121" t="n">
        <f aca="false">'02.24 по датам'!BI37</f>
        <v>0</v>
      </c>
      <c r="BJ37" s="2121" t="n">
        <f aca="false">'02.24 по датам'!BJ37</f>
        <v>0</v>
      </c>
      <c r="BK37" s="2121" t="n">
        <f aca="false">'02.24 по датам'!BK37</f>
        <v>0</v>
      </c>
      <c r="BL37" s="2121" t="n">
        <f aca="false">'02.24 по датам'!BL37</f>
        <v>0</v>
      </c>
      <c r="BM37" s="2121" t="n">
        <f aca="false">'02.24 по датам'!BM37</f>
        <v>0</v>
      </c>
      <c r="BN37" s="2121" t="n">
        <f aca="false">'02.24 по датам'!BN37</f>
        <v>0</v>
      </c>
      <c r="BO37" s="2121" t="n">
        <f aca="false">'02.24 по датам'!BO37</f>
        <v>0</v>
      </c>
      <c r="BP37" s="2121" t="n">
        <f aca="false">'02.24 по датам'!BP37</f>
        <v>0</v>
      </c>
      <c r="BQ37" s="2122" t="n">
        <f aca="false">'02.24 по датам'!BQ37</f>
        <v>0</v>
      </c>
      <c r="BR37" s="2115"/>
      <c r="BS37" s="2116"/>
      <c r="BT37" s="2117"/>
      <c r="BU37" s="2118" t="n">
        <f aca="false">COUNTIF(AU38:BT38,"&gt;"&amp;0)</f>
        <v>0</v>
      </c>
      <c r="BV37" s="2119"/>
      <c r="BW37" s="2140" t="n">
        <f aca="false">'02.24 по датам'!BW37</f>
        <v>0</v>
      </c>
      <c r="BX37" s="2121" t="n">
        <f aca="false">'02.24 по датам'!BX37</f>
        <v>0</v>
      </c>
      <c r="BY37" s="2121" t="n">
        <f aca="false">'02.24 по датам'!BY37</f>
        <v>0</v>
      </c>
      <c r="BZ37" s="2121" t="n">
        <f aca="false">'02.24 по датам'!BZ37</f>
        <v>0</v>
      </c>
      <c r="CA37" s="2121" t="n">
        <f aca="false">'02.24 по датам'!CA37</f>
        <v>0</v>
      </c>
      <c r="CB37" s="2121" t="n">
        <f aca="false">'02.24 по датам'!CB37</f>
        <v>0</v>
      </c>
      <c r="CC37" s="2121" t="n">
        <f aca="false">'02.24 по датам'!CC37</f>
        <v>0</v>
      </c>
      <c r="CD37" s="2121" t="n">
        <f aca="false">'02.24 по датам'!CD37</f>
        <v>0</v>
      </c>
      <c r="CE37" s="2121" t="n">
        <f aca="false">'02.24 по датам'!CE37</f>
        <v>0</v>
      </c>
      <c r="CF37" s="2121" t="n">
        <f aca="false">'02.24 по датам'!CF37</f>
        <v>0</v>
      </c>
      <c r="CG37" s="2121" t="n">
        <f aca="false">'02.24 по датам'!CG37</f>
        <v>0</v>
      </c>
      <c r="CH37" s="2121" t="n">
        <f aca="false">'02.24 по датам'!CH37</f>
        <v>0</v>
      </c>
      <c r="CI37" s="2122" t="n">
        <f aca="false">'02.24 по датам'!CI37</f>
        <v>0</v>
      </c>
      <c r="CJ37" s="2115"/>
      <c r="CK37" s="2116"/>
      <c r="CL37" s="2117"/>
      <c r="CM37" s="2118" t="n">
        <f aca="false">COUNTIF(BW38:CL38,"&gt;"&amp;0)</f>
        <v>0</v>
      </c>
      <c r="CN37" s="2119"/>
      <c r="CO37" s="2119" t="n">
        <f aca="false">AA37+AS37+BU37+CM37</f>
        <v>0</v>
      </c>
      <c r="CP37" s="2119"/>
      <c r="CQ37" s="2121" t="n">
        <f aca="false">'02.24 по датам'!CQ37</f>
        <v>0</v>
      </c>
      <c r="CR37" s="2121" t="n">
        <f aca="false">'02.24 по датам'!CR37</f>
        <v>0</v>
      </c>
      <c r="CS37" s="2121" t="n">
        <f aca="false">'02.24 по датам'!CS37</f>
        <v>0</v>
      </c>
      <c r="CT37" s="2121" t="n">
        <f aca="false">'02.24 по датам'!CT37</f>
        <v>0</v>
      </c>
      <c r="CU37" s="2121" t="n">
        <f aca="false">'02.24 по датам'!CU37</f>
        <v>0</v>
      </c>
      <c r="CV37" s="2121" t="n">
        <f aca="false">'02.24 по датам'!CV37</f>
        <v>0</v>
      </c>
      <c r="CW37" s="2121" t="n">
        <f aca="false">'02.24 по датам'!CW37</f>
        <v>0</v>
      </c>
      <c r="CX37" s="2121" t="n">
        <f aca="false">'02.24 по датам'!CX37</f>
        <v>0</v>
      </c>
      <c r="CY37" s="2121" t="n">
        <f aca="false">'02.24 по датам'!CY37</f>
        <v>0</v>
      </c>
      <c r="CZ37" s="2121" t="n">
        <f aca="false">'02.24 по датам'!CZ37</f>
        <v>0</v>
      </c>
      <c r="DA37" s="2121" t="n">
        <f aca="false">'02.24 по датам'!DA37</f>
        <v>0</v>
      </c>
      <c r="DB37" s="2121" t="n">
        <f aca="false">'02.24 по датам'!DB37</f>
        <v>0</v>
      </c>
      <c r="DC37" s="2122" t="n">
        <f aca="false">'02.24 по датам'!DC37</f>
        <v>0</v>
      </c>
      <c r="DD37" s="2115"/>
      <c r="DE37" s="2116"/>
      <c r="DF37" s="2117"/>
      <c r="DG37" s="2125" t="n">
        <f aca="false">SUBTOTAL(9,CQ39:DF39)</f>
        <v>0</v>
      </c>
      <c r="DH37" s="2126"/>
      <c r="DI37" s="2124" t="n">
        <f aca="false">'02.24 по датам'!DI37</f>
        <v>0</v>
      </c>
      <c r="DJ37" s="2121" t="n">
        <f aca="false">'02.24 по датам'!DJ37</f>
        <v>0</v>
      </c>
      <c r="DK37" s="2121" t="n">
        <f aca="false">'02.24 по датам'!DK37</f>
        <v>0</v>
      </c>
      <c r="DL37" s="2121" t="n">
        <f aca="false">'02.24 по датам'!DL37</f>
        <v>0</v>
      </c>
      <c r="DM37" s="2121" t="n">
        <f aca="false">'02.24 по датам'!DM37</f>
        <v>0</v>
      </c>
      <c r="DN37" s="2121" t="n">
        <f aca="false">'02.24 по датам'!DN37</f>
        <v>0</v>
      </c>
      <c r="DO37" s="2121" t="n">
        <f aca="false">'02.24 по датам'!DO37</f>
        <v>0</v>
      </c>
      <c r="DP37" s="2121" t="n">
        <f aca="false">'02.24 по датам'!DP37</f>
        <v>0</v>
      </c>
      <c r="DQ37" s="2121" t="n">
        <f aca="false">'02.24 по датам'!DQ37</f>
        <v>0</v>
      </c>
      <c r="DR37" s="2121" t="n">
        <f aca="false">'02.24 по датам'!DR37</f>
        <v>0</v>
      </c>
      <c r="DS37" s="2121" t="n">
        <f aca="false">'02.24 по датам'!DS37</f>
        <v>0</v>
      </c>
      <c r="DT37" s="2121" t="n">
        <f aca="false">'02.24 по датам'!DT37</f>
        <v>0</v>
      </c>
      <c r="DU37" s="2122" t="n">
        <f aca="false">'02.24 по датам'!DU37</f>
        <v>0</v>
      </c>
      <c r="DV37" s="2115"/>
      <c r="DW37" s="2116"/>
      <c r="DX37" s="2117"/>
      <c r="DY37" s="2125" t="n">
        <f aca="false">COUNTIF(DI38:DX38,"&gt;"&amp;0)</f>
        <v>0</v>
      </c>
      <c r="DZ37" s="2126"/>
      <c r="EA37" s="2121" t="n">
        <f aca="false">'02.24 по датам'!EA37</f>
        <v>0</v>
      </c>
      <c r="EB37" s="2121" t="n">
        <f aca="false">'02.24 по датам'!EB37</f>
        <v>0</v>
      </c>
      <c r="EC37" s="2121" t="n">
        <f aca="false">'02.24 по датам'!EC37</f>
        <v>0</v>
      </c>
      <c r="ED37" s="2121" t="str">
        <f aca="false">'02.24 по датам'!ED37</f>
        <v>N</v>
      </c>
      <c r="EE37" s="2121" t="n">
        <f aca="false">'02.24 по датам'!EE37</f>
        <v>0</v>
      </c>
      <c r="EF37" s="2121" t="n">
        <f aca="false">'02.24 по датам'!EF37</f>
        <v>0</v>
      </c>
      <c r="EG37" s="2121" t="n">
        <f aca="false">'02.24 по датам'!EG37</f>
        <v>0</v>
      </c>
      <c r="EH37" s="2121" t="n">
        <f aca="false">'02.24 по датам'!EH37</f>
        <v>0</v>
      </c>
      <c r="EI37" s="2121" t="n">
        <f aca="false">'02.24 по датам'!EI37</f>
        <v>0</v>
      </c>
      <c r="EJ37" s="2121" t="n">
        <f aca="false">'02.24 по датам'!EJ37</f>
        <v>0</v>
      </c>
      <c r="EK37" s="2121" t="n">
        <f aca="false">'02.24 по датам'!EK37</f>
        <v>0</v>
      </c>
      <c r="EL37" s="2121" t="n">
        <f aca="false">'02.24 по датам'!EL37</f>
        <v>0</v>
      </c>
      <c r="EM37" s="2121" t="n">
        <f aca="false">'02.24 по датам'!EM37</f>
        <v>0</v>
      </c>
      <c r="EN37" s="2121" t="n">
        <f aca="false">'02.24 по датам'!EN37</f>
        <v>0</v>
      </c>
      <c r="EO37" s="2121" t="n">
        <f aca="false">'02.24 по датам'!EO37</f>
        <v>0</v>
      </c>
      <c r="EP37" s="2121" t="n">
        <f aca="false">'02.24 по датам'!EP37</f>
        <v>0</v>
      </c>
      <c r="EQ37" s="2121" t="n">
        <f aca="false">'02.24 по датам'!EQ37</f>
        <v>0</v>
      </c>
      <c r="ER37" s="2121" t="n">
        <f aca="false">'02.24 по датам'!ER37</f>
        <v>0</v>
      </c>
      <c r="ES37" s="2121" t="n">
        <f aca="false">'02.24 по датам'!ES37</f>
        <v>0</v>
      </c>
      <c r="ET37" s="2121" t="n">
        <f aca="false">'02.24 по датам'!ET37</f>
        <v>0</v>
      </c>
      <c r="EU37" s="2121" t="n">
        <f aca="false">'02.24 по датам'!EU37</f>
        <v>0</v>
      </c>
      <c r="EV37" s="2121" t="n">
        <f aca="false">'02.24 по датам'!EV37</f>
        <v>0</v>
      </c>
      <c r="EW37" s="2121" t="n">
        <f aca="false">'02.24 по датам'!EW37</f>
        <v>0</v>
      </c>
      <c r="EX37" s="2121" t="n">
        <f aca="false">'02.24 по датам'!EX37</f>
        <v>0</v>
      </c>
      <c r="EY37" s="2122" t="n">
        <f aca="false">'02.24 по датам'!EY37</f>
        <v>0</v>
      </c>
      <c r="EZ37" s="2115"/>
      <c r="FA37" s="2116"/>
      <c r="FB37" s="2117"/>
      <c r="FC37" s="2125" t="n">
        <f aca="false">COUNTIF(EA38:FB38,"&gt;"&amp;0)</f>
        <v>1</v>
      </c>
      <c r="FD37" s="2126"/>
      <c r="FE37" s="2121" t="n">
        <f aca="false">'02.24 по датам'!FE37</f>
        <v>0</v>
      </c>
      <c r="FF37" s="2121" t="n">
        <f aca="false">'02.24 по датам'!FF37</f>
        <v>0</v>
      </c>
      <c r="FG37" s="2121" t="n">
        <f aca="false">'02.24 по датам'!FG37</f>
        <v>0</v>
      </c>
      <c r="FH37" s="2121" t="n">
        <f aca="false">'02.24 по датам'!FH37</f>
        <v>0</v>
      </c>
      <c r="FI37" s="2121" t="n">
        <f aca="false">'02.24 по датам'!FI37</f>
        <v>0</v>
      </c>
      <c r="FJ37" s="2121" t="n">
        <f aca="false">'02.24 по датам'!FJ37</f>
        <v>0</v>
      </c>
      <c r="FK37" s="2121" t="n">
        <f aca="false">'02.24 по датам'!FK37</f>
        <v>0</v>
      </c>
      <c r="FL37" s="2121" t="n">
        <f aca="false">'02.24 по датам'!FL37</f>
        <v>0</v>
      </c>
      <c r="FM37" s="2121" t="n">
        <f aca="false">'02.24 по датам'!FM37</f>
        <v>0</v>
      </c>
      <c r="FN37" s="2122" t="n">
        <f aca="false">'02.24 по датам'!FN37</f>
        <v>0</v>
      </c>
      <c r="FO37" s="2115"/>
      <c r="FP37" s="2116"/>
      <c r="FQ37" s="2117"/>
      <c r="FR37" s="2125" t="n">
        <f aca="false">COUNTIF(FE38:FQ38,"&gt;"&amp;0)</f>
        <v>0</v>
      </c>
      <c r="FS37" s="2126"/>
      <c r="FT37" s="2128"/>
      <c r="FU37" s="2128"/>
      <c r="FV37" s="2128"/>
      <c r="FW37" s="2128"/>
      <c r="FX37" s="2128"/>
      <c r="FY37" s="2128"/>
      <c r="FZ37" s="2128"/>
      <c r="GA37" s="2128"/>
      <c r="GB37" s="2128"/>
      <c r="GC37" s="2128"/>
      <c r="GD37" s="2128"/>
      <c r="GE37" s="2128"/>
      <c r="GF37" s="2128"/>
      <c r="GG37" s="2128"/>
      <c r="GH37" s="2128"/>
      <c r="GI37" s="2128"/>
      <c r="GJ37" s="2128"/>
      <c r="GK37" s="2128"/>
      <c r="GL37" s="2128"/>
      <c r="GM37" s="2128"/>
      <c r="GN37" s="2128"/>
      <c r="GO37" s="2128"/>
      <c r="GP37" s="2128"/>
      <c r="GQ37" s="2128"/>
      <c r="GR37" s="2128"/>
      <c r="GS37" s="2129"/>
      <c r="GT37" s="2130"/>
      <c r="GU37" s="2131"/>
      <c r="GV37" s="2117"/>
      <c r="GW37" s="2132" t="n">
        <f aca="false">SUBTOTAL(9,FT39:GV39)</f>
        <v>0</v>
      </c>
      <c r="GX37" s="2119" t="n">
        <f aca="false">SUBTOTAL(9,FT39:GV39)</f>
        <v>0</v>
      </c>
      <c r="GY37" s="2133"/>
      <c r="GZ37" s="2134" t="n">
        <f aca="false">'02.24 по датам'!GZ37</f>
        <v>0</v>
      </c>
      <c r="HA37" s="2135" t="n">
        <f aca="false">'02.24 по датам'!HA37</f>
        <v>0</v>
      </c>
      <c r="HB37" s="2136"/>
      <c r="HC37" s="2137"/>
      <c r="HD37" s="2261" t="n">
        <f aca="false">'02.24 по датам'!HD37</f>
        <v>0</v>
      </c>
      <c r="HE37" s="2136"/>
      <c r="HF37" s="2139"/>
      <c r="HG37" s="2140"/>
      <c r="HH37" s="2124"/>
      <c r="HI37" s="2278"/>
      <c r="HJ37" s="2279"/>
      <c r="HK37" s="2279"/>
      <c r="HL37" s="2279"/>
      <c r="HM37" s="2279"/>
      <c r="HN37" s="2279"/>
      <c r="HO37" s="2279"/>
      <c r="HP37" s="2279"/>
      <c r="HQ37" s="2279"/>
      <c r="HR37" s="2279"/>
      <c r="HS37" s="2279"/>
      <c r="HT37" s="2279"/>
      <c r="HU37" s="2279"/>
      <c r="HV37" s="2279"/>
      <c r="HW37" s="2279"/>
      <c r="HX37" s="2279"/>
      <c r="HY37" s="2279"/>
      <c r="HZ37" s="2280"/>
      <c r="IA37" s="2115"/>
      <c r="IB37" s="2116"/>
      <c r="IC37" s="2117"/>
      <c r="ID37" s="2118" t="n">
        <f aca="false">SUBTOTAL(9,HG39:IC39)</f>
        <v>0</v>
      </c>
      <c r="IE37" s="2142"/>
      <c r="IF37" s="2143" t="n">
        <f aca="false">'02.24 по датам'!IF37</f>
        <v>0</v>
      </c>
      <c r="IG37" s="2143" t="n">
        <f aca="false">'02.24 по датам'!IG37</f>
        <v>0</v>
      </c>
      <c r="IH37" s="2144" t="n">
        <f aca="false">'02.24 по датам'!IH37</f>
        <v>0</v>
      </c>
      <c r="II37" s="2145"/>
      <c r="IJ37" s="2146"/>
      <c r="IK37" s="2147" t="n">
        <f aca="false">SUBTOTAL(9,IF39:IJ39)</f>
        <v>0</v>
      </c>
      <c r="IL37" s="2148"/>
      <c r="IM37" s="2149" t="n">
        <f aca="false">'02.24 по датам'!IM37</f>
        <v>0</v>
      </c>
      <c r="IN37" s="2150" t="n">
        <f aca="false">'02.24 по датам'!IN37</f>
        <v>0</v>
      </c>
      <c r="IO37" s="2151" t="n">
        <f aca="false">'02.24 по датам'!IO37</f>
        <v>0</v>
      </c>
      <c r="IP37" s="2151" t="n">
        <f aca="false">'02.24 по датам'!IP37</f>
        <v>0</v>
      </c>
      <c r="IQ37" s="2151" t="n">
        <f aca="false">'02.24 по датам'!IQ37</f>
        <v>0</v>
      </c>
      <c r="IR37" s="2151" t="n">
        <f aca="false">'02.24 по датам'!IR37</f>
        <v>0</v>
      </c>
      <c r="IS37" s="2151" t="n">
        <f aca="false">'02.24 по датам'!IS37</f>
        <v>0</v>
      </c>
      <c r="IT37" s="2151" t="n">
        <f aca="false">'02.24 по датам'!IT37</f>
        <v>0</v>
      </c>
      <c r="IU37" s="2151" t="n">
        <f aca="false">'02.24 по датам'!IU37</f>
        <v>0</v>
      </c>
      <c r="IV37" s="2152" t="n">
        <f aca="false">'02.24 по датам'!IV37</f>
        <v>0</v>
      </c>
      <c r="IW37" s="2153"/>
      <c r="IX37" s="2154"/>
      <c r="IY37" s="2155"/>
      <c r="IZ37" s="2118" t="n">
        <f aca="false">SUBTOTAL(3,IM37:IY37)</f>
        <v>10</v>
      </c>
      <c r="JA37" s="2156"/>
      <c r="JB37" s="2157" t="n">
        <f aca="false">'02.24 по датам'!JB37</f>
        <v>0</v>
      </c>
      <c r="JC37" s="2158"/>
      <c r="JD37" s="2159" t="n">
        <f aca="false">'02.24 по датам'!JD37</f>
        <v>0</v>
      </c>
      <c r="JE37" s="2160"/>
      <c r="JF37" s="2161"/>
      <c r="JG37" s="2263" t="n">
        <f aca="false">'02.24 по датам'!JG37</f>
        <v>0</v>
      </c>
      <c r="JH37" s="2263" t="n">
        <f aca="false">'02.24 по датам'!JH37</f>
        <v>0</v>
      </c>
      <c r="JI37" s="2162" t="n">
        <f aca="false">'02.24 по датам'!JI37</f>
        <v>0</v>
      </c>
      <c r="JJ37" s="2293" t="n">
        <f aca="false">'02.24 по датам'!JJ37</f>
        <v>0</v>
      </c>
      <c r="JK37" s="2294"/>
      <c r="JL37" s="2165"/>
      <c r="JM37" s="2107"/>
      <c r="JN37" s="2108"/>
      <c r="JO37" s="2256"/>
      <c r="JP37" s="2166"/>
      <c r="JQ37" s="2167"/>
      <c r="JR37" s="2168"/>
    </row>
    <row r="38" customFormat="false" ht="11.25" hidden="false" customHeight="true" outlineLevel="0" collapsed="false">
      <c r="A38" s="2056"/>
      <c r="B38" s="2169" t="s">
        <v>661</v>
      </c>
      <c r="C38" s="2179" t="n">
        <f aca="false">'02.24 по датам'!C38</f>
        <v>0</v>
      </c>
      <c r="D38" s="2179" t="n">
        <f aca="false">'02.24 по датам'!D38</f>
        <v>0</v>
      </c>
      <c r="E38" s="2179" t="n">
        <f aca="false">'02.24 по датам'!E38</f>
        <v>0</v>
      </c>
      <c r="F38" s="2179" t="n">
        <f aca="false">'02.24 по датам'!F38</f>
        <v>0</v>
      </c>
      <c r="G38" s="2204" t="n">
        <f aca="false">'02.24 по датам'!G38</f>
        <v>0</v>
      </c>
      <c r="H38" s="2204" t="n">
        <f aca="false">'02.24 по датам'!H38</f>
        <v>0</v>
      </c>
      <c r="I38" s="2204" t="n">
        <f aca="false">'02.24 по датам'!I38</f>
        <v>0</v>
      </c>
      <c r="J38" s="2204" t="n">
        <f aca="false">'02.24 по датам'!J38</f>
        <v>0</v>
      </c>
      <c r="K38" s="2204" t="n">
        <f aca="false">'02.24 по датам'!K38</f>
        <v>0</v>
      </c>
      <c r="L38" s="2204" t="n">
        <f aca="false">'02.24 по датам'!L38</f>
        <v>0</v>
      </c>
      <c r="M38" s="2204" t="n">
        <f aca="false">'02.24 по датам'!M38</f>
        <v>0</v>
      </c>
      <c r="N38" s="2204" t="n">
        <f aca="false">'02.24 по датам'!N38</f>
        <v>0</v>
      </c>
      <c r="O38" s="2204" t="n">
        <f aca="false">'02.24 по датам'!O38</f>
        <v>0</v>
      </c>
      <c r="P38" s="2204" t="n">
        <f aca="false">'02.24 по датам'!P38</f>
        <v>0</v>
      </c>
      <c r="Q38" s="2204" t="n">
        <f aca="false">'02.24 по датам'!Q38</f>
        <v>0</v>
      </c>
      <c r="R38" s="2204" t="n">
        <f aca="false">'02.24 по датам'!R38</f>
        <v>0</v>
      </c>
      <c r="S38" s="2204" t="n">
        <f aca="false">'02.24 по датам'!S38</f>
        <v>0</v>
      </c>
      <c r="T38" s="2204" t="n">
        <f aca="false">'02.24 по датам'!T38</f>
        <v>0</v>
      </c>
      <c r="U38" s="2204" t="n">
        <f aca="false">'02.24 по датам'!U38</f>
        <v>0</v>
      </c>
      <c r="V38" s="2204" t="n">
        <f aca="false">'02.24 по датам'!V38</f>
        <v>0</v>
      </c>
      <c r="W38" s="2290" t="n">
        <f aca="false">'02.24 по датам'!W38</f>
        <v>0</v>
      </c>
      <c r="X38" s="2186"/>
      <c r="Y38" s="2187"/>
      <c r="Z38" s="2173"/>
      <c r="AA38" s="2174" t="n">
        <f aca="false">SUBTOTAL(9,C38:Z38)</f>
        <v>0</v>
      </c>
      <c r="AB38" s="2175" t="n">
        <f aca="false">AA38+AB34</f>
        <v>230</v>
      </c>
      <c r="AC38" s="2264" t="n">
        <f aca="false">'02.24 по датам'!AC38</f>
        <v>0</v>
      </c>
      <c r="AD38" s="2176" t="n">
        <f aca="false">'02.24 по датам'!AD38</f>
        <v>0</v>
      </c>
      <c r="AE38" s="2177" t="n">
        <f aca="false">'02.24 по датам'!AE38</f>
        <v>0</v>
      </c>
      <c r="AF38" s="2177" t="n">
        <f aca="false">'02.24 по датам'!AF38</f>
        <v>0</v>
      </c>
      <c r="AG38" s="2177" t="n">
        <f aca="false">'02.24 по датам'!AG38</f>
        <v>0</v>
      </c>
      <c r="AH38" s="2177" t="n">
        <f aca="false">'02.24 по датам'!AH38</f>
        <v>0</v>
      </c>
      <c r="AI38" s="2177" t="n">
        <f aca="false">'02.24 по датам'!AI38</f>
        <v>0</v>
      </c>
      <c r="AJ38" s="2177" t="n">
        <f aca="false">'02.24 по датам'!AJ38</f>
        <v>0</v>
      </c>
      <c r="AK38" s="2177" t="n">
        <f aca="false">'02.24 по датам'!AK38</f>
        <v>0</v>
      </c>
      <c r="AL38" s="2177" t="n">
        <f aca="false">'02.24 по датам'!AL38</f>
        <v>0</v>
      </c>
      <c r="AM38" s="2177" t="n">
        <f aca="false">'02.24 по датам'!AM38</f>
        <v>0</v>
      </c>
      <c r="AN38" s="2177" t="n">
        <f aca="false">'02.24 по датам'!AN38</f>
        <v>0</v>
      </c>
      <c r="AO38" s="2178" t="n">
        <f aca="false">'02.24 по датам'!AO38</f>
        <v>0</v>
      </c>
      <c r="AP38" s="2171"/>
      <c r="AQ38" s="2172"/>
      <c r="AR38" s="2173"/>
      <c r="AS38" s="2174" t="n">
        <f aca="false">SUBTOTAL(9,AC38:AR38)</f>
        <v>0</v>
      </c>
      <c r="AT38" s="2175" t="n">
        <f aca="false">AS38+AT34</f>
        <v>0</v>
      </c>
      <c r="AU38" s="2176" t="n">
        <f aca="false">'02.24 по датам'!AU38</f>
        <v>0</v>
      </c>
      <c r="AV38" s="2176" t="n">
        <f aca="false">'02.24 по датам'!AV38</f>
        <v>0</v>
      </c>
      <c r="AW38" s="2179" t="n">
        <f aca="false">'02.24 по датам'!AW38</f>
        <v>0</v>
      </c>
      <c r="AX38" s="2177" t="n">
        <f aca="false">'02.24 по датам'!AX38</f>
        <v>0</v>
      </c>
      <c r="AY38" s="2177" t="n">
        <f aca="false">'02.24 по датам'!AY38</f>
        <v>0</v>
      </c>
      <c r="AZ38" s="2177" t="n">
        <f aca="false">'02.24 по датам'!AZ38</f>
        <v>0</v>
      </c>
      <c r="BA38" s="2177" t="n">
        <f aca="false">'02.24 по датам'!BA38</f>
        <v>0</v>
      </c>
      <c r="BB38" s="2177" t="n">
        <f aca="false">'02.24 по датам'!BB38</f>
        <v>0</v>
      </c>
      <c r="BC38" s="2177" t="n">
        <f aca="false">'02.24 по датам'!BC38</f>
        <v>0</v>
      </c>
      <c r="BD38" s="2177" t="n">
        <f aca="false">'02.24 по датам'!BD38</f>
        <v>0</v>
      </c>
      <c r="BE38" s="2177" t="n">
        <f aca="false">'02.24 по датам'!BE38</f>
        <v>0</v>
      </c>
      <c r="BF38" s="2177" t="n">
        <f aca="false">'02.24 по датам'!BF38</f>
        <v>0</v>
      </c>
      <c r="BG38" s="2177" t="n">
        <f aca="false">'02.24 по датам'!BG38</f>
        <v>0</v>
      </c>
      <c r="BH38" s="2177" t="n">
        <f aca="false">'02.24 по датам'!BH38</f>
        <v>0</v>
      </c>
      <c r="BI38" s="2177" t="n">
        <f aca="false">'02.24 по датам'!BI38</f>
        <v>0</v>
      </c>
      <c r="BJ38" s="2177" t="n">
        <f aca="false">'02.24 по датам'!BJ38</f>
        <v>0</v>
      </c>
      <c r="BK38" s="2177" t="n">
        <f aca="false">'02.24 по датам'!BK38</f>
        <v>0</v>
      </c>
      <c r="BL38" s="2177" t="n">
        <f aca="false">'02.24 по датам'!BL38</f>
        <v>0</v>
      </c>
      <c r="BM38" s="2177" t="n">
        <f aca="false">'02.24 по датам'!BM38</f>
        <v>0</v>
      </c>
      <c r="BN38" s="2177" t="n">
        <f aca="false">'02.24 по датам'!BN38</f>
        <v>0</v>
      </c>
      <c r="BO38" s="2177" t="n">
        <f aca="false">'02.24 по датам'!BO38</f>
        <v>0</v>
      </c>
      <c r="BP38" s="2177" t="n">
        <f aca="false">'02.24 по датам'!BP38</f>
        <v>0</v>
      </c>
      <c r="BQ38" s="2178" t="n">
        <f aca="false">'02.24 по датам'!BQ38</f>
        <v>0</v>
      </c>
      <c r="BR38" s="2171"/>
      <c r="BS38" s="2172"/>
      <c r="BT38" s="2173"/>
      <c r="BU38" s="2174" t="n">
        <f aca="false">SUBTOTAL(9,AU38:BT38)</f>
        <v>0</v>
      </c>
      <c r="BV38" s="2175" t="n">
        <f aca="false">BU38+BV34</f>
        <v>64</v>
      </c>
      <c r="BW38" s="2196" t="n">
        <f aca="false">'02.24 по датам'!BW38</f>
        <v>0</v>
      </c>
      <c r="BX38" s="2177" t="n">
        <f aca="false">'02.24 по датам'!BX38</f>
        <v>0</v>
      </c>
      <c r="BY38" s="2177" t="n">
        <f aca="false">'02.24 по датам'!BY38</f>
        <v>0</v>
      </c>
      <c r="BZ38" s="2177" t="n">
        <f aca="false">'02.24 по датам'!BZ38</f>
        <v>0</v>
      </c>
      <c r="CA38" s="2177" t="n">
        <f aca="false">'02.24 по датам'!CA38</f>
        <v>0</v>
      </c>
      <c r="CB38" s="2177" t="n">
        <f aca="false">'02.24 по датам'!CB38</f>
        <v>0</v>
      </c>
      <c r="CC38" s="2177" t="n">
        <f aca="false">'02.24 по датам'!CC38</f>
        <v>0</v>
      </c>
      <c r="CD38" s="2177" t="n">
        <f aca="false">'02.24 по датам'!CD38</f>
        <v>0</v>
      </c>
      <c r="CE38" s="2177" t="n">
        <f aca="false">'02.24 по датам'!CE38</f>
        <v>0</v>
      </c>
      <c r="CF38" s="2177" t="n">
        <f aca="false">'02.24 по датам'!CF38</f>
        <v>0</v>
      </c>
      <c r="CG38" s="2177" t="n">
        <f aca="false">'02.24 по датам'!CG38</f>
        <v>0</v>
      </c>
      <c r="CH38" s="2177" t="n">
        <f aca="false">'02.24 по датам'!CH38</f>
        <v>0</v>
      </c>
      <c r="CI38" s="2178" t="n">
        <f aca="false">'02.24 по датам'!CI38</f>
        <v>0</v>
      </c>
      <c r="CJ38" s="2171"/>
      <c r="CK38" s="2172"/>
      <c r="CL38" s="2173"/>
      <c r="CM38" s="2174" t="n">
        <f aca="false">SUBTOTAL(9,BW38:CL38)</f>
        <v>0</v>
      </c>
      <c r="CN38" s="2175" t="n">
        <f aca="false">CM38+CN34</f>
        <v>0</v>
      </c>
      <c r="CO38" s="2175" t="n">
        <f aca="false">AA38+AS38+BU38+CM38</f>
        <v>0</v>
      </c>
      <c r="CP38" s="2175" t="n">
        <f aca="false">CO38+CP34</f>
        <v>294</v>
      </c>
      <c r="CQ38" s="2177" t="n">
        <f aca="false">'02.24 по датам'!CQ38</f>
        <v>0</v>
      </c>
      <c r="CR38" s="2177" t="n">
        <f aca="false">'02.24 по датам'!CR38</f>
        <v>0</v>
      </c>
      <c r="CS38" s="2177" t="n">
        <f aca="false">'02.24 по датам'!CS38</f>
        <v>0</v>
      </c>
      <c r="CT38" s="2177" t="n">
        <f aca="false">'02.24 по датам'!CT38</f>
        <v>0</v>
      </c>
      <c r="CU38" s="2177" t="n">
        <f aca="false">'02.24 по датам'!CU38</f>
        <v>0</v>
      </c>
      <c r="CV38" s="2177" t="n">
        <f aca="false">'02.24 по датам'!CV38</f>
        <v>0</v>
      </c>
      <c r="CW38" s="2177" t="n">
        <f aca="false">'02.24 по датам'!CW38</f>
        <v>0</v>
      </c>
      <c r="CX38" s="2177" t="n">
        <f aca="false">'02.24 по датам'!CX38</f>
        <v>0</v>
      </c>
      <c r="CY38" s="2177" t="n">
        <f aca="false">'02.24 по датам'!CY38</f>
        <v>0</v>
      </c>
      <c r="CZ38" s="2177" t="n">
        <f aca="false">'02.24 по датам'!CZ38</f>
        <v>0</v>
      </c>
      <c r="DA38" s="2177" t="n">
        <f aca="false">'02.24 по датам'!DA38</f>
        <v>0</v>
      </c>
      <c r="DB38" s="2177" t="n">
        <f aca="false">'02.24 по датам'!DB38</f>
        <v>0</v>
      </c>
      <c r="DC38" s="2178" t="n">
        <f aca="false">'02.24 по датам'!DC38</f>
        <v>0</v>
      </c>
      <c r="DD38" s="2171"/>
      <c r="DE38" s="2172"/>
      <c r="DF38" s="2173"/>
      <c r="DG38" s="2181" t="n">
        <f aca="false">SUBTOTAL(9,CQ38:DF38)</f>
        <v>0</v>
      </c>
      <c r="DH38" s="2182" t="n">
        <f aca="false">DG38:DG38+IF($B34:$B34=2,0,DH34:DH34)</f>
        <v>0</v>
      </c>
      <c r="DI38" s="2180" t="n">
        <f aca="false">'02.24 по датам'!DI38</f>
        <v>0</v>
      </c>
      <c r="DJ38" s="2177" t="n">
        <f aca="false">'02.24 по датам'!DJ38</f>
        <v>0</v>
      </c>
      <c r="DK38" s="2177" t="n">
        <f aca="false">'02.24 по датам'!DK38</f>
        <v>0</v>
      </c>
      <c r="DL38" s="2177" t="n">
        <f aca="false">'02.24 по датам'!DL38</f>
        <v>0</v>
      </c>
      <c r="DM38" s="2177" t="n">
        <f aca="false">'02.24 по датам'!DM38</f>
        <v>0</v>
      </c>
      <c r="DN38" s="2177" t="n">
        <f aca="false">'02.24 по датам'!DN38</f>
        <v>0</v>
      </c>
      <c r="DO38" s="2177" t="n">
        <f aca="false">'02.24 по датам'!DO38</f>
        <v>0</v>
      </c>
      <c r="DP38" s="2177" t="n">
        <f aca="false">'02.24 по датам'!DP38</f>
        <v>0</v>
      </c>
      <c r="DQ38" s="2177" t="n">
        <f aca="false">'02.24 по датам'!DQ38</f>
        <v>0</v>
      </c>
      <c r="DR38" s="2177" t="n">
        <f aca="false">'02.24 по датам'!DR38</f>
        <v>0</v>
      </c>
      <c r="DS38" s="2177" t="n">
        <f aca="false">'02.24 по датам'!DS38</f>
        <v>0</v>
      </c>
      <c r="DT38" s="2177" t="n">
        <f aca="false">'02.24 по датам'!DT38</f>
        <v>0</v>
      </c>
      <c r="DU38" s="2178" t="n">
        <f aca="false">'02.24 по датам'!DU38</f>
        <v>0</v>
      </c>
      <c r="DV38" s="2171"/>
      <c r="DW38" s="2172"/>
      <c r="DX38" s="2173"/>
      <c r="DY38" s="2181" t="n">
        <f aca="false">SUBTOTAL(9,DI38:DX38)</f>
        <v>0</v>
      </c>
      <c r="DZ38" s="2182" t="n">
        <f aca="false">DY38:DY38+IF($B34:$B34=2,0,DZ34:DZ34)</f>
        <v>0</v>
      </c>
      <c r="EA38" s="2177" t="n">
        <f aca="false">'02.24 по датам'!EA38</f>
        <v>0</v>
      </c>
      <c r="EB38" s="2177" t="n">
        <f aca="false">'02.24 по датам'!EB38</f>
        <v>0</v>
      </c>
      <c r="EC38" s="2177" t="n">
        <f aca="false">'02.24 по датам'!EC38</f>
        <v>0</v>
      </c>
      <c r="ED38" s="2177" t="n">
        <f aca="false">'02.24 по датам'!ED38</f>
        <v>10</v>
      </c>
      <c r="EE38" s="2177" t="n">
        <f aca="false">'02.24 по датам'!EE38</f>
        <v>0</v>
      </c>
      <c r="EF38" s="2177" t="n">
        <f aca="false">'02.24 по датам'!EF38</f>
        <v>0</v>
      </c>
      <c r="EG38" s="2177" t="n">
        <f aca="false">'02.24 по датам'!EG38</f>
        <v>0</v>
      </c>
      <c r="EH38" s="2177" t="n">
        <f aca="false">'02.24 по датам'!EH38</f>
        <v>0</v>
      </c>
      <c r="EI38" s="2177" t="n">
        <f aca="false">'02.24 по датам'!EI38</f>
        <v>0</v>
      </c>
      <c r="EJ38" s="2177" t="n">
        <f aca="false">'02.24 по датам'!EJ38</f>
        <v>0</v>
      </c>
      <c r="EK38" s="2177" t="n">
        <f aca="false">'02.24 по датам'!EK38</f>
        <v>0</v>
      </c>
      <c r="EL38" s="2177" t="n">
        <f aca="false">'02.24 по датам'!EL38</f>
        <v>0</v>
      </c>
      <c r="EM38" s="2177" t="n">
        <f aca="false">'02.24 по датам'!EM38</f>
        <v>0</v>
      </c>
      <c r="EN38" s="2177" t="n">
        <f aca="false">'02.24 по датам'!EN38</f>
        <v>0</v>
      </c>
      <c r="EO38" s="2177" t="n">
        <f aca="false">'02.24 по датам'!EO38</f>
        <v>0</v>
      </c>
      <c r="EP38" s="2177" t="n">
        <f aca="false">'02.24 по датам'!EP38</f>
        <v>0</v>
      </c>
      <c r="EQ38" s="2177" t="n">
        <f aca="false">'02.24 по датам'!EQ38</f>
        <v>0</v>
      </c>
      <c r="ER38" s="2177" t="n">
        <f aca="false">'02.24 по датам'!ER38</f>
        <v>0</v>
      </c>
      <c r="ES38" s="2177" t="n">
        <f aca="false">'02.24 по датам'!ES38</f>
        <v>0</v>
      </c>
      <c r="ET38" s="2177" t="n">
        <f aca="false">'02.24 по датам'!ET38</f>
        <v>0</v>
      </c>
      <c r="EU38" s="2177" t="n">
        <f aca="false">'02.24 по датам'!EU38</f>
        <v>0</v>
      </c>
      <c r="EV38" s="2177" t="n">
        <f aca="false">'02.24 по датам'!EV38</f>
        <v>0</v>
      </c>
      <c r="EW38" s="2177" t="n">
        <f aca="false">'02.24 по датам'!EW38</f>
        <v>0</v>
      </c>
      <c r="EX38" s="2177" t="n">
        <f aca="false">'02.24 по датам'!EX38</f>
        <v>0</v>
      </c>
      <c r="EY38" s="2178" t="n">
        <f aca="false">'02.24 по датам'!EY38</f>
        <v>0</v>
      </c>
      <c r="EZ38" s="2171"/>
      <c r="FA38" s="2172"/>
      <c r="FB38" s="2173"/>
      <c r="FC38" s="2181" t="n">
        <f aca="false">SUBTOTAL(9,EA38:FB38)</f>
        <v>10</v>
      </c>
      <c r="FD38" s="2182" t="n">
        <f aca="false">FC38:FC38+IF($B34:$B34=2,0,FD34:FD34)</f>
        <v>10</v>
      </c>
      <c r="FE38" s="2177" t="n">
        <f aca="false">'02.24 по датам'!FE38</f>
        <v>0</v>
      </c>
      <c r="FF38" s="2177" t="n">
        <f aca="false">'02.24 по датам'!FF38</f>
        <v>0</v>
      </c>
      <c r="FG38" s="2177" t="n">
        <f aca="false">'02.24 по датам'!FG38</f>
        <v>0</v>
      </c>
      <c r="FH38" s="2177" t="n">
        <f aca="false">'02.24 по датам'!FH38</f>
        <v>0</v>
      </c>
      <c r="FI38" s="2177" t="n">
        <f aca="false">'02.24 по датам'!FI38</f>
        <v>0</v>
      </c>
      <c r="FJ38" s="2177" t="n">
        <f aca="false">'02.24 по датам'!FJ38</f>
        <v>0</v>
      </c>
      <c r="FK38" s="2177" t="n">
        <f aca="false">'02.24 по датам'!FK38</f>
        <v>0</v>
      </c>
      <c r="FL38" s="2177" t="n">
        <f aca="false">'02.24 по датам'!FL38</f>
        <v>0</v>
      </c>
      <c r="FM38" s="2177" t="n">
        <f aca="false">'02.24 по датам'!FM38</f>
        <v>0</v>
      </c>
      <c r="FN38" s="2178" t="n">
        <f aca="false">'02.24 по датам'!FN38</f>
        <v>0</v>
      </c>
      <c r="FO38" s="2171"/>
      <c r="FP38" s="2172"/>
      <c r="FQ38" s="2173"/>
      <c r="FR38" s="2181" t="n">
        <f aca="false">SUBTOTAL(9,FE38:FQ38)</f>
        <v>0</v>
      </c>
      <c r="FS38" s="2182" t="n">
        <f aca="false">FR38:FR38+IF($B34:$B34=2,0,FS34:FS34)</f>
        <v>0</v>
      </c>
      <c r="FT38" s="2184" t="n">
        <f aca="false">'02.24 по датам'!GX38-'02.24 НГДП по датам'!AW38</f>
        <v>0</v>
      </c>
      <c r="FU38" s="2184"/>
      <c r="FV38" s="2184"/>
      <c r="FW38" s="2184"/>
      <c r="FX38" s="2184"/>
      <c r="FY38" s="2184"/>
      <c r="FZ38" s="2184"/>
      <c r="GA38" s="2184"/>
      <c r="GB38" s="2184"/>
      <c r="GC38" s="2184"/>
      <c r="GD38" s="2184"/>
      <c r="GE38" s="2184"/>
      <c r="GF38" s="2184"/>
      <c r="GG38" s="2184"/>
      <c r="GH38" s="2184"/>
      <c r="GI38" s="2184"/>
      <c r="GJ38" s="2184"/>
      <c r="GK38" s="2184"/>
      <c r="GL38" s="2184"/>
      <c r="GM38" s="2184"/>
      <c r="GN38" s="2184"/>
      <c r="GO38" s="2184"/>
      <c r="GP38" s="2184"/>
      <c r="GQ38" s="2184"/>
      <c r="GR38" s="2184"/>
      <c r="GS38" s="2185"/>
      <c r="GT38" s="2186"/>
      <c r="GU38" s="2187"/>
      <c r="GV38" s="2173"/>
      <c r="GW38" s="2188" t="n">
        <f aca="false">SUBTOTAL(9,FT38:GV38)</f>
        <v>0</v>
      </c>
      <c r="GX38" s="2175" t="n">
        <f aca="false">SUBTOTAL(9,FT38:GV38)</f>
        <v>0</v>
      </c>
      <c r="GY38" s="2174" t="n">
        <f aca="false">GX38:GX38+IF($B34:$B34=2,0,GY34:GY34)</f>
        <v>0</v>
      </c>
      <c r="GZ38" s="2189" t="n">
        <f aca="false">'02.24 по датам'!GZ38</f>
        <v>0</v>
      </c>
      <c r="HA38" s="2190" t="n">
        <f aca="false">'02.24 по датам'!HA38</f>
        <v>0</v>
      </c>
      <c r="HB38" s="2191"/>
      <c r="HC38" s="2192" t="n">
        <f aca="false">SUBTOTAL(9,GZ38:HB38)</f>
        <v>0</v>
      </c>
      <c r="HD38" s="2193" t="n">
        <f aca="false">$HD$14+HD34</f>
        <v>266.21</v>
      </c>
      <c r="HE38" s="2194"/>
      <c r="HF38" s="2195" t="n">
        <f aca="false">SUM(HD38:HE38)</f>
        <v>266.21</v>
      </c>
      <c r="HG38" s="2196" t="n">
        <f aca="false">'02.24 по датам'!ID38-'02.24 НГДП по датам'!BF38</f>
        <v>10</v>
      </c>
      <c r="HH38" s="2180"/>
      <c r="HI38" s="2266"/>
      <c r="HJ38" s="2283"/>
      <c r="HK38" s="2283"/>
      <c r="HL38" s="2283"/>
      <c r="HM38" s="2283"/>
      <c r="HN38" s="2283"/>
      <c r="HO38" s="2283"/>
      <c r="HP38" s="2283"/>
      <c r="HQ38" s="2283"/>
      <c r="HR38" s="2283"/>
      <c r="HS38" s="2283"/>
      <c r="HT38" s="2283"/>
      <c r="HU38" s="2283"/>
      <c r="HV38" s="2283"/>
      <c r="HW38" s="2283"/>
      <c r="HX38" s="2283"/>
      <c r="HY38" s="2283"/>
      <c r="HZ38" s="2284"/>
      <c r="IA38" s="2171"/>
      <c r="IB38" s="2172"/>
      <c r="IC38" s="2173"/>
      <c r="ID38" s="2174" t="n">
        <f aca="false">SUBTOTAL(9,HG38:IC38)</f>
        <v>10</v>
      </c>
      <c r="IE38" s="2188" t="n">
        <f aca="false">ID38:ID38+IF($B34:$B34=2,0,IE34:IE34)</f>
        <v>56</v>
      </c>
      <c r="IF38" s="2198" t="n">
        <f aca="false">'02.24 по датам'!IF38</f>
        <v>0</v>
      </c>
      <c r="IG38" s="2198" t="n">
        <f aca="false">'02.24 по датам'!IG38</f>
        <v>0</v>
      </c>
      <c r="IH38" s="2199" t="n">
        <f aca="false">'02.24 по датам'!IH38</f>
        <v>0</v>
      </c>
      <c r="II38" s="2200"/>
      <c r="IJ38" s="2201"/>
      <c r="IK38" s="2202" t="n">
        <f aca="false">SUBTOTAL(9,IF38:IJ38)</f>
        <v>0</v>
      </c>
      <c r="IL38" s="2203" t="n">
        <f aca="false">IK38:IK38+IF($B34:$B34=2,0,IL34:IL34)</f>
        <v>0</v>
      </c>
      <c r="IM38" s="2204" t="n">
        <f aca="false">'02.24 по датам'!IM38</f>
        <v>0</v>
      </c>
      <c r="IN38" s="2204" t="n">
        <f aca="false">'02.24 по датам'!IN38</f>
        <v>0</v>
      </c>
      <c r="IO38" s="2177" t="n">
        <f aca="false">'02.24 по датам'!IO38</f>
        <v>0</v>
      </c>
      <c r="IP38" s="2177" t="n">
        <f aca="false">'02.24 по датам'!IP38</f>
        <v>0</v>
      </c>
      <c r="IQ38" s="2177" t="n">
        <f aca="false">'02.24 по датам'!IQ38</f>
        <v>0</v>
      </c>
      <c r="IR38" s="2177" t="n">
        <f aca="false">'02.24 по датам'!IR38</f>
        <v>0</v>
      </c>
      <c r="IS38" s="2177" t="n">
        <f aca="false">'02.24 по датам'!IS38</f>
        <v>0</v>
      </c>
      <c r="IT38" s="2177" t="n">
        <f aca="false">'02.24 по датам'!IT38</f>
        <v>0</v>
      </c>
      <c r="IU38" s="2177" t="n">
        <f aca="false">'02.24 по датам'!IU38</f>
        <v>0</v>
      </c>
      <c r="IV38" s="2178" t="n">
        <f aca="false">'02.24 по датам'!IV38</f>
        <v>0</v>
      </c>
      <c r="IW38" s="2171"/>
      <c r="IX38" s="2172"/>
      <c r="IY38" s="2173"/>
      <c r="IZ38" s="2174" t="n">
        <f aca="false">SUBTOTAL(9,IM38:IY38)</f>
        <v>0</v>
      </c>
      <c r="JA38" s="2175" t="n">
        <f aca="false">IZ38:IZ38+IF($B34:$B34=2,0,JA34:JA34)</f>
        <v>7.9</v>
      </c>
      <c r="JB38" s="2205" t="n">
        <f aca="false">'02.24 по датам'!JB38</f>
        <v>0</v>
      </c>
      <c r="JC38" s="2194"/>
      <c r="JD38" s="2268" t="n">
        <f aca="false">'02.24 по датам'!JD38</f>
        <v>0</v>
      </c>
      <c r="JE38" s="2207" t="n">
        <f aca="false">SUBTOTAL(9,JB38:JD38)</f>
        <v>0</v>
      </c>
      <c r="JF38" s="2208" t="n">
        <f aca="false">SUMIF($C$5:JE$5,"Накопленный эффект, т/сут",$C38:JE38)+SUMIF($C$5:JE$5,"Нараст.  по потенциалу",$C38:JE38)-SUMIF($C$5:JE$5,"Нараст. по остановкам",$C38:JE38)-SUMIF($C$5:JE$5,"ИТОГО перевод в ППД",$C38:JE38)-SUMIF($C$5:JE$5,"ИТОГО  нерент, по распоряж.",$C38:JE38)-SUMIF($C$5:JE$5,"ИТОГО ост. дебит от ЗБС, Углуб., ПВЛГ/ПНЛГ",$C38:JE38)</f>
        <v>240.1</v>
      </c>
      <c r="JG38" s="2269" t="n">
        <f aca="false">'02.24 по датам'!JG38-'02.24 НГДП по датам'!BV38</f>
        <v>0</v>
      </c>
      <c r="JH38" s="2269" t="n">
        <f aca="false">'02.24 по датам'!JH38-'02.24 НГДП по датам'!BW38</f>
        <v>0</v>
      </c>
      <c r="JI38" s="2209" t="n">
        <f aca="false">'02.24 по датам'!JI38-'02.24 НГДП по датам'!BX38</f>
        <v>0</v>
      </c>
      <c r="JJ38" s="2295" t="n">
        <f aca="false">'02.24 по датам'!JJ38-'02.24 НГДП по датам'!BY38</f>
        <v>0</v>
      </c>
      <c r="JK38" s="2296" t="n">
        <f aca="false">'02.24 НГДП по датам'!BZ38</f>
        <v>0</v>
      </c>
      <c r="JL38" s="2202" t="n">
        <f aca="false">SUBTOTAL(9,JG38:JJ38)</f>
        <v>0</v>
      </c>
      <c r="JM38" s="2107"/>
      <c r="JN38" s="2108"/>
      <c r="JO38" s="2256"/>
      <c r="JP38" s="2212" t="n">
        <f aca="false">JP$4:JP$4+SUMIF($C$5:JL$5,"Нараст. по остановкам",$C38:JL38)-SUMIF($C$5:JL$5,"Нараст.  по потенциалу",$C38:JL38)</f>
        <v>676.812</v>
      </c>
      <c r="JQ38" s="2213"/>
      <c r="JR38" s="2214" t="n">
        <f aca="false">'02.24 НГДП по датам'!CB38</f>
        <v>31.893</v>
      </c>
    </row>
    <row r="39" customFormat="false" ht="1.5" hidden="false" customHeight="true" outlineLevel="0" collapsed="false">
      <c r="A39" s="2215"/>
      <c r="B39" s="2215"/>
      <c r="C39" s="2216" t="n">
        <f aca="false">'02.24 по датам'!C39</f>
        <v>0</v>
      </c>
      <c r="D39" s="2216" t="n">
        <f aca="false">'02.24 по датам'!D39</f>
        <v>0</v>
      </c>
      <c r="E39" s="2216" t="n">
        <f aca="false">'02.24 по датам'!E39</f>
        <v>0</v>
      </c>
      <c r="F39" s="2216" t="n">
        <f aca="false">'02.24 по датам'!F39</f>
        <v>0</v>
      </c>
      <c r="G39" s="2217" t="n">
        <f aca="false">'02.24 по датам'!G39</f>
        <v>0</v>
      </c>
      <c r="H39" s="2217" t="n">
        <f aca="false">'02.24 по датам'!H39</f>
        <v>0</v>
      </c>
      <c r="I39" s="2217" t="n">
        <f aca="false">'02.24 по датам'!I39</f>
        <v>0</v>
      </c>
      <c r="J39" s="2217" t="n">
        <f aca="false">'02.24 по датам'!J39</f>
        <v>0</v>
      </c>
      <c r="K39" s="2217" t="n">
        <f aca="false">'02.24 по датам'!K39</f>
        <v>0</v>
      </c>
      <c r="L39" s="2217" t="n">
        <f aca="false">'02.24 по датам'!L39</f>
        <v>0</v>
      </c>
      <c r="M39" s="2217" t="n">
        <f aca="false">'02.24 по датам'!M39</f>
        <v>0</v>
      </c>
      <c r="N39" s="2217" t="n">
        <f aca="false">'02.24 по датам'!N39</f>
        <v>0</v>
      </c>
      <c r="O39" s="2217" t="n">
        <f aca="false">'02.24 по датам'!O39</f>
        <v>0</v>
      </c>
      <c r="P39" s="2217" t="n">
        <f aca="false">'02.24 по датам'!P39</f>
        <v>0</v>
      </c>
      <c r="Q39" s="2217" t="n">
        <f aca="false">'02.24 по датам'!Q39</f>
        <v>0</v>
      </c>
      <c r="R39" s="2217" t="n">
        <f aca="false">'02.24 по датам'!R39</f>
        <v>0</v>
      </c>
      <c r="S39" s="2217" t="n">
        <f aca="false">'02.24 по датам'!S39</f>
        <v>0</v>
      </c>
      <c r="T39" s="2217" t="n">
        <f aca="false">'02.24 по датам'!T39</f>
        <v>0</v>
      </c>
      <c r="U39" s="2217" t="n">
        <f aca="false">'02.24 по датам'!U39</f>
        <v>0</v>
      </c>
      <c r="V39" s="2217" t="n">
        <f aca="false">'02.24 по датам'!V39</f>
        <v>0</v>
      </c>
      <c r="W39" s="2217" t="n">
        <f aca="false">'02.24 по датам'!W39</f>
        <v>0</v>
      </c>
      <c r="X39" s="2218"/>
      <c r="Y39" s="2219"/>
      <c r="Z39" s="2220"/>
      <c r="AA39" s="2221"/>
      <c r="AB39" s="2221"/>
      <c r="AC39" s="2222" t="n">
        <f aca="false">'02.24 по датам'!AC39</f>
        <v>0</v>
      </c>
      <c r="AD39" s="2222" t="n">
        <f aca="false">'02.24 по датам'!AD39</f>
        <v>0</v>
      </c>
      <c r="AE39" s="2217" t="n">
        <f aca="false">'02.24 по датам'!AE39</f>
        <v>0</v>
      </c>
      <c r="AF39" s="2217" t="n">
        <f aca="false">'02.24 по датам'!AF39</f>
        <v>0</v>
      </c>
      <c r="AG39" s="2217" t="n">
        <f aca="false">'02.24 по датам'!AG39</f>
        <v>0</v>
      </c>
      <c r="AH39" s="2217" t="n">
        <f aca="false">'02.24 по датам'!AH39</f>
        <v>0</v>
      </c>
      <c r="AI39" s="2217" t="n">
        <f aca="false">'02.24 по датам'!AI39</f>
        <v>0</v>
      </c>
      <c r="AJ39" s="2217" t="n">
        <f aca="false">'02.24 по датам'!AJ39</f>
        <v>0</v>
      </c>
      <c r="AK39" s="2217" t="n">
        <f aca="false">'02.24 по датам'!AK39</f>
        <v>0</v>
      </c>
      <c r="AL39" s="2217" t="n">
        <f aca="false">'02.24 по датам'!AL39</f>
        <v>0</v>
      </c>
      <c r="AM39" s="2217" t="n">
        <f aca="false">'02.24 по датам'!AM39</f>
        <v>0</v>
      </c>
      <c r="AN39" s="2217" t="n">
        <f aca="false">'02.24 по датам'!AN39</f>
        <v>0</v>
      </c>
      <c r="AO39" s="2217" t="n">
        <f aca="false">'02.24 по датам'!AO39</f>
        <v>0</v>
      </c>
      <c r="AP39" s="2218"/>
      <c r="AQ39" s="2219"/>
      <c r="AR39" s="2220"/>
      <c r="AS39" s="2221"/>
      <c r="AT39" s="2221"/>
      <c r="AU39" s="2216" t="n">
        <f aca="false">'02.24 по датам'!AU39</f>
        <v>0</v>
      </c>
      <c r="AV39" s="2216" t="n">
        <f aca="false">'02.24 по датам'!AV39</f>
        <v>0</v>
      </c>
      <c r="AW39" s="2223" t="n">
        <f aca="false">'02.24 по датам'!AW39</f>
        <v>0</v>
      </c>
      <c r="AX39" s="2217" t="n">
        <f aca="false">'02.24 по датам'!AX39</f>
        <v>0</v>
      </c>
      <c r="AY39" s="2217" t="n">
        <f aca="false">'02.24 по датам'!AY39</f>
        <v>0</v>
      </c>
      <c r="AZ39" s="2217" t="n">
        <f aca="false">'02.24 по датам'!AZ39</f>
        <v>0</v>
      </c>
      <c r="BA39" s="2217" t="n">
        <f aca="false">'02.24 по датам'!BA39</f>
        <v>0</v>
      </c>
      <c r="BB39" s="2217" t="n">
        <f aca="false">'02.24 по датам'!BB39</f>
        <v>0</v>
      </c>
      <c r="BC39" s="2217" t="n">
        <f aca="false">'02.24 по датам'!BC39</f>
        <v>0</v>
      </c>
      <c r="BD39" s="2217" t="n">
        <f aca="false">'02.24 по датам'!BD39</f>
        <v>0</v>
      </c>
      <c r="BE39" s="2217" t="n">
        <f aca="false">'02.24 по датам'!BE39</f>
        <v>0</v>
      </c>
      <c r="BF39" s="2217" t="n">
        <f aca="false">'02.24 по датам'!BF39</f>
        <v>0</v>
      </c>
      <c r="BG39" s="2217" t="n">
        <f aca="false">'02.24 по датам'!BG39</f>
        <v>0</v>
      </c>
      <c r="BH39" s="2217" t="n">
        <f aca="false">'02.24 по датам'!BH39</f>
        <v>0</v>
      </c>
      <c r="BI39" s="2217" t="n">
        <f aca="false">'02.24 по датам'!BI39</f>
        <v>0</v>
      </c>
      <c r="BJ39" s="2217" t="n">
        <f aca="false">'02.24 по датам'!BJ39</f>
        <v>0</v>
      </c>
      <c r="BK39" s="2217" t="n">
        <f aca="false">'02.24 по датам'!BK39</f>
        <v>0</v>
      </c>
      <c r="BL39" s="2217" t="n">
        <f aca="false">'02.24 по датам'!BL39</f>
        <v>0</v>
      </c>
      <c r="BM39" s="2217" t="n">
        <f aca="false">'02.24 по датам'!BM39</f>
        <v>0</v>
      </c>
      <c r="BN39" s="2217" t="n">
        <f aca="false">'02.24 по датам'!BN39</f>
        <v>0</v>
      </c>
      <c r="BO39" s="2217" t="n">
        <f aca="false">'02.24 по датам'!BO39</f>
        <v>0</v>
      </c>
      <c r="BP39" s="2217" t="n">
        <f aca="false">'02.24 по датам'!BP39</f>
        <v>0</v>
      </c>
      <c r="BQ39" s="2217" t="n">
        <f aca="false">'02.24 по датам'!BQ39</f>
        <v>0</v>
      </c>
      <c r="BR39" s="2218"/>
      <c r="BS39" s="2219"/>
      <c r="BT39" s="2220"/>
      <c r="BU39" s="2221"/>
      <c r="BV39" s="2221"/>
      <c r="BW39" s="2222" t="n">
        <f aca="false">'02.24 по датам'!BW39</f>
        <v>0</v>
      </c>
      <c r="BX39" s="2217" t="n">
        <f aca="false">'02.24 по датам'!BX39</f>
        <v>0</v>
      </c>
      <c r="BY39" s="2217" t="n">
        <f aca="false">'02.24 по датам'!BY39</f>
        <v>0</v>
      </c>
      <c r="BZ39" s="2217" t="n">
        <f aca="false">'02.24 по датам'!BZ39</f>
        <v>0</v>
      </c>
      <c r="CA39" s="2217" t="n">
        <f aca="false">'02.24 по датам'!CA39</f>
        <v>0</v>
      </c>
      <c r="CB39" s="2217" t="n">
        <f aca="false">'02.24 по датам'!CB39</f>
        <v>0</v>
      </c>
      <c r="CC39" s="2217" t="n">
        <f aca="false">'02.24 по датам'!CC39</f>
        <v>0</v>
      </c>
      <c r="CD39" s="2217" t="n">
        <f aca="false">'02.24 по датам'!CD39</f>
        <v>0</v>
      </c>
      <c r="CE39" s="2217" t="n">
        <f aca="false">'02.24 по датам'!CE39</f>
        <v>0</v>
      </c>
      <c r="CF39" s="2217" t="n">
        <f aca="false">'02.24 по датам'!CF39</f>
        <v>0</v>
      </c>
      <c r="CG39" s="2217" t="n">
        <f aca="false">'02.24 по датам'!CG39</f>
        <v>0</v>
      </c>
      <c r="CH39" s="2217" t="n">
        <f aca="false">'02.24 по датам'!CH39</f>
        <v>0</v>
      </c>
      <c r="CI39" s="2217" t="n">
        <f aca="false">'02.24 по датам'!CI39</f>
        <v>0</v>
      </c>
      <c r="CJ39" s="2218"/>
      <c r="CK39" s="2219"/>
      <c r="CL39" s="2220"/>
      <c r="CM39" s="2221"/>
      <c r="CN39" s="2221"/>
      <c r="CO39" s="2221"/>
      <c r="CP39" s="2221"/>
      <c r="CQ39" s="2217" t="n">
        <f aca="false">'02.24 по датам'!CQ39</f>
        <v>0</v>
      </c>
      <c r="CR39" s="2217" t="n">
        <f aca="false">'02.24 по датам'!CR39</f>
        <v>0</v>
      </c>
      <c r="CS39" s="2217" t="n">
        <f aca="false">'02.24 по датам'!CS39</f>
        <v>0</v>
      </c>
      <c r="CT39" s="2217" t="n">
        <f aca="false">'02.24 по датам'!CT39</f>
        <v>0</v>
      </c>
      <c r="CU39" s="2217" t="n">
        <f aca="false">'02.24 по датам'!CU39</f>
        <v>0</v>
      </c>
      <c r="CV39" s="2217" t="n">
        <f aca="false">'02.24 по датам'!CV39</f>
        <v>0</v>
      </c>
      <c r="CW39" s="2217" t="n">
        <f aca="false">'02.24 по датам'!CW39</f>
        <v>0</v>
      </c>
      <c r="CX39" s="2217" t="n">
        <f aca="false">'02.24 по датам'!CX39</f>
        <v>0</v>
      </c>
      <c r="CY39" s="2217" t="n">
        <f aca="false">'02.24 по датам'!CY39</f>
        <v>0</v>
      </c>
      <c r="CZ39" s="2217" t="n">
        <f aca="false">'02.24 по датам'!CZ39</f>
        <v>0</v>
      </c>
      <c r="DA39" s="2217" t="n">
        <f aca="false">'02.24 по датам'!DA39</f>
        <v>0</v>
      </c>
      <c r="DB39" s="2217" t="n">
        <f aca="false">'02.24 по датам'!DB39</f>
        <v>0</v>
      </c>
      <c r="DC39" s="2217" t="n">
        <f aca="false">'02.24 по датам'!DC39</f>
        <v>0</v>
      </c>
      <c r="DD39" s="2218"/>
      <c r="DE39" s="2219"/>
      <c r="DF39" s="2220"/>
      <c r="DG39" s="2221"/>
      <c r="DH39" s="2221"/>
      <c r="DI39" s="2285" t="n">
        <f aca="false">'02.24 по датам'!DI39</f>
        <v>0</v>
      </c>
      <c r="DJ39" s="2217" t="n">
        <f aca="false">'02.24 по датам'!DJ39</f>
        <v>0</v>
      </c>
      <c r="DK39" s="2217" t="n">
        <f aca="false">'02.24 по датам'!DK39</f>
        <v>0</v>
      </c>
      <c r="DL39" s="2217" t="n">
        <f aca="false">'02.24 по датам'!DL39</f>
        <v>0</v>
      </c>
      <c r="DM39" s="2217" t="n">
        <f aca="false">'02.24 по датам'!DM39</f>
        <v>0</v>
      </c>
      <c r="DN39" s="2217" t="n">
        <f aca="false">'02.24 по датам'!DN39</f>
        <v>0</v>
      </c>
      <c r="DO39" s="2217" t="n">
        <f aca="false">'02.24 по датам'!DO39</f>
        <v>0</v>
      </c>
      <c r="DP39" s="2217" t="n">
        <f aca="false">'02.24 по датам'!DP39</f>
        <v>0</v>
      </c>
      <c r="DQ39" s="2217" t="n">
        <f aca="false">'02.24 по датам'!DQ39</f>
        <v>0</v>
      </c>
      <c r="DR39" s="2217" t="n">
        <f aca="false">'02.24 по датам'!DR39</f>
        <v>0</v>
      </c>
      <c r="DS39" s="2217" t="n">
        <f aca="false">'02.24 по датам'!DS39</f>
        <v>0</v>
      </c>
      <c r="DT39" s="2217" t="n">
        <f aca="false">'02.24 по датам'!DT39</f>
        <v>0</v>
      </c>
      <c r="DU39" s="2217" t="n">
        <f aca="false">'02.24 по датам'!DU39</f>
        <v>0</v>
      </c>
      <c r="DV39" s="2218"/>
      <c r="DW39" s="2219"/>
      <c r="DX39" s="2220"/>
      <c r="DY39" s="2221"/>
      <c r="DZ39" s="2221"/>
      <c r="EA39" s="2297" t="n">
        <f aca="false">'02.24 по датам'!EA39</f>
        <v>0</v>
      </c>
      <c r="EB39" s="2217" t="n">
        <f aca="false">'02.24 по датам'!EB39</f>
        <v>0</v>
      </c>
      <c r="EC39" s="2217" t="n">
        <f aca="false">'02.24 по датам'!EC39</f>
        <v>0</v>
      </c>
      <c r="ED39" s="2217" t="n">
        <f aca="false">'02.24 по датам'!ED39</f>
        <v>0</v>
      </c>
      <c r="EE39" s="2217" t="n">
        <f aca="false">'02.24 по датам'!EE39</f>
        <v>0</v>
      </c>
      <c r="EF39" s="2217" t="n">
        <f aca="false">'02.24 по датам'!EF39</f>
        <v>0</v>
      </c>
      <c r="EG39" s="2217" t="n">
        <f aca="false">'02.24 по датам'!EG39</f>
        <v>0</v>
      </c>
      <c r="EH39" s="2217" t="n">
        <f aca="false">'02.24 по датам'!EH39</f>
        <v>0</v>
      </c>
      <c r="EI39" s="2217" t="n">
        <f aca="false">'02.24 по датам'!EI39</f>
        <v>0</v>
      </c>
      <c r="EJ39" s="2217" t="n">
        <f aca="false">'02.24 по датам'!EJ39</f>
        <v>0</v>
      </c>
      <c r="EK39" s="2217" t="n">
        <f aca="false">'02.24 по датам'!EK39</f>
        <v>0</v>
      </c>
      <c r="EL39" s="2217" t="n">
        <f aca="false">'02.24 по датам'!EL39</f>
        <v>0</v>
      </c>
      <c r="EM39" s="2217" t="n">
        <f aca="false">'02.24 по датам'!EM39</f>
        <v>0</v>
      </c>
      <c r="EN39" s="2217" t="n">
        <f aca="false">'02.24 по датам'!EN39</f>
        <v>0</v>
      </c>
      <c r="EO39" s="2217" t="n">
        <f aca="false">'02.24 по датам'!EO39</f>
        <v>0</v>
      </c>
      <c r="EP39" s="2217" t="n">
        <f aca="false">'02.24 по датам'!EP39</f>
        <v>0</v>
      </c>
      <c r="EQ39" s="2217" t="n">
        <f aca="false">'02.24 по датам'!EQ39</f>
        <v>0</v>
      </c>
      <c r="ER39" s="2217" t="n">
        <f aca="false">'02.24 по датам'!ER39</f>
        <v>0</v>
      </c>
      <c r="ES39" s="2217" t="n">
        <f aca="false">'02.24 по датам'!ES39</f>
        <v>0</v>
      </c>
      <c r="ET39" s="2217" t="n">
        <f aca="false">'02.24 по датам'!ET39</f>
        <v>0</v>
      </c>
      <c r="EU39" s="2217" t="n">
        <f aca="false">'02.24 по датам'!EU39</f>
        <v>0</v>
      </c>
      <c r="EV39" s="2217" t="n">
        <f aca="false">'02.24 по датам'!EV39</f>
        <v>0</v>
      </c>
      <c r="EW39" s="2217" t="n">
        <f aca="false">'02.24 по датам'!EW39</f>
        <v>0</v>
      </c>
      <c r="EX39" s="2217" t="n">
        <f aca="false">'02.24 по датам'!EX39</f>
        <v>0</v>
      </c>
      <c r="EY39" s="2217" t="n">
        <f aca="false">'02.24 по датам'!EY39</f>
        <v>0</v>
      </c>
      <c r="EZ39" s="2218"/>
      <c r="FA39" s="2219"/>
      <c r="FB39" s="2220"/>
      <c r="FC39" s="2221"/>
      <c r="FD39" s="2221"/>
      <c r="FE39" s="2217" t="n">
        <f aca="false">'02.24 по датам'!FE39</f>
        <v>0</v>
      </c>
      <c r="FF39" s="2217" t="n">
        <f aca="false">'02.24 по датам'!FF39</f>
        <v>0</v>
      </c>
      <c r="FG39" s="2217" t="n">
        <f aca="false">'02.24 по датам'!FG39</f>
        <v>0</v>
      </c>
      <c r="FH39" s="2217" t="n">
        <f aca="false">'02.24 по датам'!FH39</f>
        <v>0</v>
      </c>
      <c r="FI39" s="2217" t="n">
        <f aca="false">'02.24 по датам'!FI39</f>
        <v>0</v>
      </c>
      <c r="FJ39" s="2217" t="n">
        <f aca="false">'02.24 по датам'!FJ39</f>
        <v>0</v>
      </c>
      <c r="FK39" s="2217" t="n">
        <f aca="false">'02.24 по датам'!FK39</f>
        <v>0</v>
      </c>
      <c r="FL39" s="2217" t="n">
        <f aca="false">'02.24 по датам'!FL39</f>
        <v>0</v>
      </c>
      <c r="FM39" s="2217" t="n">
        <f aca="false">'02.24 по датам'!FM39</f>
        <v>0</v>
      </c>
      <c r="FN39" s="2217" t="n">
        <f aca="false">'02.24 по датам'!FN39</f>
        <v>0</v>
      </c>
      <c r="FO39" s="2218"/>
      <c r="FP39" s="2219"/>
      <c r="FQ39" s="2220"/>
      <c r="FR39" s="2221"/>
      <c r="FS39" s="2221"/>
      <c r="FT39" s="2225"/>
      <c r="FU39" s="2225"/>
      <c r="FV39" s="2225"/>
      <c r="FW39" s="2225"/>
      <c r="FX39" s="2225"/>
      <c r="FY39" s="2225"/>
      <c r="FZ39" s="2225"/>
      <c r="GA39" s="2225"/>
      <c r="GB39" s="2225"/>
      <c r="GC39" s="2225"/>
      <c r="GD39" s="2225"/>
      <c r="GE39" s="2225"/>
      <c r="GF39" s="2225"/>
      <c r="GG39" s="2225"/>
      <c r="GH39" s="2225"/>
      <c r="GI39" s="2225"/>
      <c r="GJ39" s="2225"/>
      <c r="GK39" s="2225"/>
      <c r="GL39" s="2225"/>
      <c r="GM39" s="2225"/>
      <c r="GN39" s="2225"/>
      <c r="GO39" s="2225"/>
      <c r="GP39" s="2225"/>
      <c r="GQ39" s="2225"/>
      <c r="GR39" s="2225"/>
      <c r="GS39" s="2225"/>
      <c r="GT39" s="2218"/>
      <c r="GU39" s="2219"/>
      <c r="GV39" s="2220"/>
      <c r="GW39" s="2221"/>
      <c r="GX39" s="2221"/>
      <c r="GY39" s="2221"/>
      <c r="GZ39" s="2217" t="n">
        <f aca="false">'02.24 по датам'!GZ39</f>
        <v>0</v>
      </c>
      <c r="HA39" s="2217" t="n">
        <f aca="false">'02.24 по датам'!HA39</f>
        <v>0</v>
      </c>
      <c r="HB39" s="2226"/>
      <c r="HC39" s="2221"/>
      <c r="HD39" s="2227" t="n">
        <f aca="false">'02.24 по датам'!HD39</f>
        <v>0</v>
      </c>
      <c r="HE39" s="2226"/>
      <c r="HF39" s="2228"/>
      <c r="HG39" s="2229"/>
      <c r="HH39" s="2180"/>
      <c r="HI39" s="2230"/>
      <c r="HJ39" s="2225"/>
      <c r="HK39" s="2225"/>
      <c r="HL39" s="2225"/>
      <c r="HM39" s="2225"/>
      <c r="HN39" s="2225"/>
      <c r="HO39" s="2225"/>
      <c r="HP39" s="2225"/>
      <c r="HQ39" s="2225"/>
      <c r="HR39" s="2225"/>
      <c r="HS39" s="2225"/>
      <c r="HT39" s="2225"/>
      <c r="HU39" s="2225"/>
      <c r="HV39" s="2225"/>
      <c r="HW39" s="2225"/>
      <c r="HX39" s="2225"/>
      <c r="HY39" s="2225"/>
      <c r="HZ39" s="2225"/>
      <c r="IA39" s="2218"/>
      <c r="IB39" s="2219"/>
      <c r="IC39" s="2220"/>
      <c r="ID39" s="2221"/>
      <c r="IE39" s="2221"/>
      <c r="IF39" s="2231" t="n">
        <f aca="false">'02.24 по датам'!IF39</f>
        <v>0</v>
      </c>
      <c r="IG39" s="2231" t="n">
        <f aca="false">'02.24 по датам'!IG39</f>
        <v>0</v>
      </c>
      <c r="IH39" s="2231" t="n">
        <f aca="false">'02.24 по датам'!IH39</f>
        <v>0</v>
      </c>
      <c r="II39" s="2232"/>
      <c r="IJ39" s="2233"/>
      <c r="IK39" s="1302"/>
      <c r="IL39" s="1302"/>
      <c r="IM39" s="2234" t="n">
        <f aca="false">'02.24 по датам'!IM39</f>
        <v>0</v>
      </c>
      <c r="IN39" s="2234" t="n">
        <f aca="false">'02.24 по датам'!IN39</f>
        <v>0</v>
      </c>
      <c r="IO39" s="2217" t="n">
        <f aca="false">'02.24 по датам'!IO39</f>
        <v>0</v>
      </c>
      <c r="IP39" s="2217" t="n">
        <f aca="false">'02.24 по датам'!IP39</f>
        <v>0</v>
      </c>
      <c r="IQ39" s="2217" t="n">
        <f aca="false">'02.24 по датам'!IQ39</f>
        <v>0</v>
      </c>
      <c r="IR39" s="2217" t="n">
        <f aca="false">'02.24 по датам'!IR39</f>
        <v>0</v>
      </c>
      <c r="IS39" s="2217" t="n">
        <f aca="false">'02.24 по датам'!IS39</f>
        <v>0</v>
      </c>
      <c r="IT39" s="2217" t="n">
        <f aca="false">'02.24 по датам'!IT39</f>
        <v>0</v>
      </c>
      <c r="IU39" s="2217" t="n">
        <f aca="false">'02.24 по датам'!IU39</f>
        <v>0</v>
      </c>
      <c r="IV39" s="2217" t="n">
        <f aca="false">'02.24 по датам'!IV39</f>
        <v>0</v>
      </c>
      <c r="IW39" s="2218"/>
      <c r="IX39" s="2219"/>
      <c r="IY39" s="2220"/>
      <c r="IZ39" s="2221"/>
      <c r="JA39" s="2221"/>
      <c r="JB39" s="2217" t="n">
        <f aca="false">'02.24 по датам'!JB39</f>
        <v>0</v>
      </c>
      <c r="JC39" s="2226"/>
      <c r="JD39" s="2217" t="n">
        <f aca="false">'02.24 по датам'!JD39</f>
        <v>0</v>
      </c>
      <c r="JE39" s="2221"/>
      <c r="JF39" s="2221"/>
      <c r="JG39" s="2231" t="n">
        <f aca="false">'02.24 по датам'!JG39</f>
        <v>0</v>
      </c>
      <c r="JH39" s="2231" t="n">
        <f aca="false">'02.24 по датам'!JH39</f>
        <v>0</v>
      </c>
      <c r="JI39" s="2231" t="n">
        <f aca="false">'02.24 по датам'!JI39</f>
        <v>0</v>
      </c>
      <c r="JJ39" s="2231" t="n">
        <f aca="false">'02.24 по датам'!JJ39</f>
        <v>0</v>
      </c>
      <c r="JK39" s="2270"/>
      <c r="JL39" s="1302"/>
      <c r="JM39" s="2236"/>
      <c r="JN39" s="2236"/>
      <c r="JO39" s="2237"/>
      <c r="JP39" s="2236"/>
      <c r="JQ39" s="2236"/>
      <c r="JR39" s="2237"/>
    </row>
    <row r="40" customFormat="false" ht="11.25" hidden="false" customHeight="true" outlineLevel="0" collapsed="false">
      <c r="A40" s="2056" t="n">
        <f aca="false">A36+1</f>
        <v>45330</v>
      </c>
      <c r="B40" s="2057" t="s">
        <v>662</v>
      </c>
      <c r="C40" s="2058" t="n">
        <f aca="false">'02.24 по датам'!C40</f>
        <v>0</v>
      </c>
      <c r="D40" s="2067" t="n">
        <f aca="false">'02.24 по датам'!D40</f>
        <v>0</v>
      </c>
      <c r="E40" s="2067" t="n">
        <f aca="false">'02.24 по датам'!E40</f>
        <v>0</v>
      </c>
      <c r="F40" s="2067" t="n">
        <f aca="false">'02.24 по датам'!F40</f>
        <v>0</v>
      </c>
      <c r="G40" s="2065" t="n">
        <f aca="false">'02.24 по датам'!G40</f>
        <v>0</v>
      </c>
      <c r="H40" s="2065" t="n">
        <f aca="false">'02.24 по датам'!H40</f>
        <v>0</v>
      </c>
      <c r="I40" s="2065" t="n">
        <f aca="false">'02.24 по датам'!I40</f>
        <v>0</v>
      </c>
      <c r="J40" s="2065" t="n">
        <f aca="false">'02.24 по датам'!J40</f>
        <v>0</v>
      </c>
      <c r="K40" s="2065" t="n">
        <f aca="false">'02.24 по датам'!K40</f>
        <v>0</v>
      </c>
      <c r="L40" s="2065" t="n">
        <f aca="false">'02.24 по датам'!L40</f>
        <v>0</v>
      </c>
      <c r="M40" s="2065" t="n">
        <f aca="false">'02.24 по датам'!M40</f>
        <v>0</v>
      </c>
      <c r="N40" s="2065" t="n">
        <f aca="false">'02.24 по датам'!N40</f>
        <v>0</v>
      </c>
      <c r="O40" s="2065" t="n">
        <f aca="false">'02.24 по датам'!O40</f>
        <v>0</v>
      </c>
      <c r="P40" s="2065" t="n">
        <f aca="false">'02.24 по датам'!P40</f>
        <v>0</v>
      </c>
      <c r="Q40" s="2065" t="n">
        <f aca="false">'02.24 по датам'!Q40</f>
        <v>0</v>
      </c>
      <c r="R40" s="2065" t="n">
        <f aca="false">'02.24 по датам'!R40</f>
        <v>0</v>
      </c>
      <c r="S40" s="2065" t="n">
        <f aca="false">'02.24 по датам'!S40</f>
        <v>0</v>
      </c>
      <c r="T40" s="2065" t="n">
        <f aca="false">'02.24 по датам'!T40</f>
        <v>0</v>
      </c>
      <c r="U40" s="2065" t="n">
        <f aca="false">'02.24 по датам'!U40</f>
        <v>0</v>
      </c>
      <c r="V40" s="2065" t="n">
        <f aca="false">'02.24 по датам'!V40</f>
        <v>0</v>
      </c>
      <c r="W40" s="2066" t="n">
        <f aca="false">'02.24 по датам'!W40</f>
        <v>0</v>
      </c>
      <c r="X40" s="2238"/>
      <c r="Y40" s="2239"/>
      <c r="Z40" s="2240"/>
      <c r="AA40" s="2062"/>
      <c r="AB40" s="2063"/>
      <c r="AC40" s="2064" t="n">
        <f aca="false">'02.24 по датам'!AC40</f>
        <v>0</v>
      </c>
      <c r="AD40" s="2064" t="n">
        <f aca="false">'02.24 по датам'!AD40</f>
        <v>0</v>
      </c>
      <c r="AE40" s="2065" t="n">
        <f aca="false">'02.24 по датам'!AE40</f>
        <v>0</v>
      </c>
      <c r="AF40" s="2065" t="n">
        <f aca="false">'02.24 по датам'!AF40</f>
        <v>0</v>
      </c>
      <c r="AG40" s="2065" t="n">
        <f aca="false">'02.24 по датам'!AG40</f>
        <v>0</v>
      </c>
      <c r="AH40" s="2065" t="n">
        <f aca="false">'02.24 по датам'!AH40</f>
        <v>0</v>
      </c>
      <c r="AI40" s="2065" t="n">
        <f aca="false">'02.24 по датам'!AI40</f>
        <v>0</v>
      </c>
      <c r="AJ40" s="2065" t="n">
        <f aca="false">'02.24 по датам'!AJ40</f>
        <v>0</v>
      </c>
      <c r="AK40" s="2065" t="n">
        <f aca="false">'02.24 по датам'!AK40</f>
        <v>0</v>
      </c>
      <c r="AL40" s="2065" t="n">
        <f aca="false">'02.24 по датам'!AL40</f>
        <v>0</v>
      </c>
      <c r="AM40" s="2065" t="n">
        <f aca="false">'02.24 по датам'!AM40</f>
        <v>0</v>
      </c>
      <c r="AN40" s="2065" t="n">
        <f aca="false">'02.24 по датам'!AN40</f>
        <v>0</v>
      </c>
      <c r="AO40" s="2066" t="n">
        <f aca="false">'02.24 по датам'!AO40</f>
        <v>0</v>
      </c>
      <c r="AP40" s="2238"/>
      <c r="AQ40" s="2239"/>
      <c r="AR40" s="2240"/>
      <c r="AS40" s="2062"/>
      <c r="AT40" s="2063"/>
      <c r="AU40" s="2298" t="n">
        <f aca="false">'02.24 по датам'!AU40</f>
        <v>0</v>
      </c>
      <c r="AV40" s="2064" t="n">
        <f aca="false">'02.24 по датам'!AV40</f>
        <v>0</v>
      </c>
      <c r="AW40" s="2064" t="n">
        <f aca="false">'02.24 по датам'!AW40</f>
        <v>0</v>
      </c>
      <c r="AX40" s="2065" t="n">
        <f aca="false">'02.24 по датам'!AX40</f>
        <v>0</v>
      </c>
      <c r="AY40" s="2065" t="n">
        <f aca="false">'02.24 по датам'!AY40</f>
        <v>0</v>
      </c>
      <c r="AZ40" s="2065" t="n">
        <f aca="false">'02.24 по датам'!AZ40</f>
        <v>0</v>
      </c>
      <c r="BA40" s="2065" t="n">
        <f aca="false">'02.24 по датам'!BA40</f>
        <v>0</v>
      </c>
      <c r="BB40" s="2065" t="n">
        <f aca="false">'02.24 по датам'!BB40</f>
        <v>0</v>
      </c>
      <c r="BC40" s="2065" t="n">
        <f aca="false">'02.24 по датам'!BC40</f>
        <v>0</v>
      </c>
      <c r="BD40" s="2065" t="n">
        <f aca="false">'02.24 по датам'!BD40</f>
        <v>0</v>
      </c>
      <c r="BE40" s="2065" t="n">
        <f aca="false">'02.24 по датам'!BE40</f>
        <v>0</v>
      </c>
      <c r="BF40" s="2065" t="n">
        <f aca="false">'02.24 по датам'!BF40</f>
        <v>0</v>
      </c>
      <c r="BG40" s="2065" t="n">
        <f aca="false">'02.24 по датам'!BG40</f>
        <v>0</v>
      </c>
      <c r="BH40" s="2065" t="n">
        <f aca="false">'02.24 по датам'!BH40</f>
        <v>0</v>
      </c>
      <c r="BI40" s="2065" t="n">
        <f aca="false">'02.24 по датам'!BI40</f>
        <v>0</v>
      </c>
      <c r="BJ40" s="2065" t="n">
        <f aca="false">'02.24 по датам'!BJ40</f>
        <v>0</v>
      </c>
      <c r="BK40" s="2065" t="n">
        <f aca="false">'02.24 по датам'!BK40</f>
        <v>0</v>
      </c>
      <c r="BL40" s="2065" t="n">
        <f aca="false">'02.24 по датам'!BL40</f>
        <v>0</v>
      </c>
      <c r="BM40" s="2065" t="n">
        <f aca="false">'02.24 по датам'!BM40</f>
        <v>0</v>
      </c>
      <c r="BN40" s="2065" t="n">
        <f aca="false">'02.24 по датам'!BN40</f>
        <v>0</v>
      </c>
      <c r="BO40" s="2065" t="n">
        <f aca="false">'02.24 по датам'!BO40</f>
        <v>0</v>
      </c>
      <c r="BP40" s="2065" t="n">
        <f aca="false">'02.24 по датам'!BP40</f>
        <v>0</v>
      </c>
      <c r="BQ40" s="2066" t="n">
        <f aca="false">'02.24 по датам'!BQ40</f>
        <v>0</v>
      </c>
      <c r="BR40" s="2238"/>
      <c r="BS40" s="2239"/>
      <c r="BT40" s="2240"/>
      <c r="BU40" s="2062"/>
      <c r="BV40" s="2063"/>
      <c r="BW40" s="2068" t="n">
        <f aca="false">'02.24 по датам'!BW40</f>
        <v>0</v>
      </c>
      <c r="BX40" s="2065" t="n">
        <f aca="false">'02.24 по датам'!BX40</f>
        <v>0</v>
      </c>
      <c r="BY40" s="2065" t="n">
        <f aca="false">'02.24 по датам'!BY40</f>
        <v>0</v>
      </c>
      <c r="BZ40" s="2065" t="n">
        <f aca="false">'02.24 по датам'!BZ40</f>
        <v>0</v>
      </c>
      <c r="CA40" s="2065" t="n">
        <f aca="false">'02.24 по датам'!CA40</f>
        <v>0</v>
      </c>
      <c r="CB40" s="2065" t="n">
        <f aca="false">'02.24 по датам'!CB40</f>
        <v>0</v>
      </c>
      <c r="CC40" s="2065" t="n">
        <f aca="false">'02.24 по датам'!CC40</f>
        <v>0</v>
      </c>
      <c r="CD40" s="2065" t="n">
        <f aca="false">'02.24 по датам'!CD40</f>
        <v>0</v>
      </c>
      <c r="CE40" s="2065" t="n">
        <f aca="false">'02.24 по датам'!CE40</f>
        <v>0</v>
      </c>
      <c r="CF40" s="2065" t="n">
        <f aca="false">'02.24 по датам'!CF40</f>
        <v>0</v>
      </c>
      <c r="CG40" s="2065" t="n">
        <f aca="false">'02.24 по датам'!CG40</f>
        <v>0</v>
      </c>
      <c r="CH40" s="2065" t="n">
        <f aca="false">'02.24 по датам'!CH40</f>
        <v>0</v>
      </c>
      <c r="CI40" s="2066" t="n">
        <f aca="false">'02.24 по датам'!CI40</f>
        <v>0</v>
      </c>
      <c r="CJ40" s="2238"/>
      <c r="CK40" s="2239"/>
      <c r="CL40" s="2240"/>
      <c r="CM40" s="2062"/>
      <c r="CN40" s="2063"/>
      <c r="CO40" s="2063"/>
      <c r="CP40" s="2063"/>
      <c r="CQ40" s="2065" t="n">
        <f aca="false">'02.24 по датам'!CQ40</f>
        <v>0</v>
      </c>
      <c r="CR40" s="2065" t="n">
        <f aca="false">'02.24 по датам'!CR40</f>
        <v>0</v>
      </c>
      <c r="CS40" s="2065" t="n">
        <f aca="false">'02.24 по датам'!CS40</f>
        <v>0</v>
      </c>
      <c r="CT40" s="2065" t="n">
        <f aca="false">'02.24 по датам'!CT40</f>
        <v>0</v>
      </c>
      <c r="CU40" s="2065" t="n">
        <f aca="false">'02.24 по датам'!CU40</f>
        <v>0</v>
      </c>
      <c r="CV40" s="2065" t="n">
        <f aca="false">'02.24 по датам'!CV40</f>
        <v>0</v>
      </c>
      <c r="CW40" s="2065" t="n">
        <f aca="false">'02.24 по датам'!CW40</f>
        <v>0</v>
      </c>
      <c r="CX40" s="2065" t="n">
        <f aca="false">'02.24 по датам'!CX40</f>
        <v>0</v>
      </c>
      <c r="CY40" s="2065" t="n">
        <f aca="false">'02.24 по датам'!CY40</f>
        <v>0</v>
      </c>
      <c r="CZ40" s="2065" t="n">
        <f aca="false">'02.24 по датам'!CZ40</f>
        <v>0</v>
      </c>
      <c r="DA40" s="2065" t="n">
        <f aca="false">'02.24 по датам'!DA40</f>
        <v>0</v>
      </c>
      <c r="DB40" s="2065" t="n">
        <f aca="false">'02.24 по датам'!DB40</f>
        <v>0</v>
      </c>
      <c r="DC40" s="2066" t="n">
        <f aca="false">'02.24 по датам'!DC40</f>
        <v>0</v>
      </c>
      <c r="DD40" s="2238"/>
      <c r="DE40" s="2239"/>
      <c r="DF40" s="2240"/>
      <c r="DG40" s="2069"/>
      <c r="DH40" s="2070"/>
      <c r="DI40" s="2068" t="n">
        <f aca="false">'02.24 по датам'!DI40</f>
        <v>0</v>
      </c>
      <c r="DJ40" s="2065" t="n">
        <f aca="false">'02.24 по датам'!DJ40</f>
        <v>0</v>
      </c>
      <c r="DK40" s="2065" t="n">
        <f aca="false">'02.24 по датам'!DK40</f>
        <v>0</v>
      </c>
      <c r="DL40" s="2065" t="n">
        <f aca="false">'02.24 по датам'!DL40</f>
        <v>0</v>
      </c>
      <c r="DM40" s="2065" t="n">
        <f aca="false">'02.24 по датам'!DM40</f>
        <v>0</v>
      </c>
      <c r="DN40" s="2065" t="n">
        <f aca="false">'02.24 по датам'!DN40</f>
        <v>0</v>
      </c>
      <c r="DO40" s="2065" t="n">
        <f aca="false">'02.24 по датам'!DO40</f>
        <v>0</v>
      </c>
      <c r="DP40" s="2065" t="n">
        <f aca="false">'02.24 по датам'!DP40</f>
        <v>0</v>
      </c>
      <c r="DQ40" s="2065" t="n">
        <f aca="false">'02.24 по датам'!DQ40</f>
        <v>0</v>
      </c>
      <c r="DR40" s="2065" t="n">
        <f aca="false">'02.24 по датам'!DR40</f>
        <v>0</v>
      </c>
      <c r="DS40" s="2065" t="n">
        <f aca="false">'02.24 по датам'!DS40</f>
        <v>0</v>
      </c>
      <c r="DT40" s="2065" t="n">
        <f aca="false">'02.24 по датам'!DT40</f>
        <v>0</v>
      </c>
      <c r="DU40" s="2066" t="n">
        <f aca="false">'02.24 по датам'!DU40</f>
        <v>0</v>
      </c>
      <c r="DV40" s="2238"/>
      <c r="DW40" s="2239"/>
      <c r="DX40" s="2240"/>
      <c r="DY40" s="2069"/>
      <c r="DZ40" s="2070"/>
      <c r="EA40" s="2065" t="n">
        <f aca="false">'02.24 по датам'!EA40</f>
        <v>0</v>
      </c>
      <c r="EB40" s="2065" t="n">
        <f aca="false">'02.24 по датам'!EB40</f>
        <v>0</v>
      </c>
      <c r="EC40" s="2065" t="n">
        <f aca="false">'02.24 по датам'!EC40</f>
        <v>0</v>
      </c>
      <c r="ED40" s="2065" t="str">
        <f aca="false">'02.24 по датам'!ED40</f>
        <v>скв</v>
      </c>
      <c r="EE40" s="2065" t="n">
        <f aca="false">'02.24 по датам'!EE40</f>
        <v>0</v>
      </c>
      <c r="EF40" s="2065" t="n">
        <f aca="false">'02.24 по датам'!EF40</f>
        <v>0</v>
      </c>
      <c r="EG40" s="2065" t="n">
        <f aca="false">'02.24 по датам'!EG40</f>
        <v>0</v>
      </c>
      <c r="EH40" s="2065" t="n">
        <f aca="false">'02.24 по датам'!EH40</f>
        <v>0</v>
      </c>
      <c r="EI40" s="2065" t="n">
        <f aca="false">'02.24 по датам'!EI40</f>
        <v>0</v>
      </c>
      <c r="EJ40" s="2065" t="n">
        <f aca="false">'02.24 по датам'!EJ40</f>
        <v>0</v>
      </c>
      <c r="EK40" s="2065" t="n">
        <f aca="false">'02.24 по датам'!EK40</f>
        <v>0</v>
      </c>
      <c r="EL40" s="2065" t="n">
        <f aca="false">'02.24 по датам'!EL40</f>
        <v>0</v>
      </c>
      <c r="EM40" s="2065" t="n">
        <f aca="false">'02.24 по датам'!EM40</f>
        <v>0</v>
      </c>
      <c r="EN40" s="2065" t="n">
        <f aca="false">'02.24 по датам'!EN40</f>
        <v>0</v>
      </c>
      <c r="EO40" s="2065" t="n">
        <f aca="false">'02.24 по датам'!EO40</f>
        <v>0</v>
      </c>
      <c r="EP40" s="2065" t="n">
        <f aca="false">'02.24 по датам'!EP40</f>
        <v>0</v>
      </c>
      <c r="EQ40" s="2065" t="n">
        <f aca="false">'02.24 по датам'!EQ40</f>
        <v>0</v>
      </c>
      <c r="ER40" s="2065" t="n">
        <f aca="false">'02.24 по датам'!ER40</f>
        <v>0</v>
      </c>
      <c r="ES40" s="2065" t="n">
        <f aca="false">'02.24 по датам'!ES40</f>
        <v>0</v>
      </c>
      <c r="ET40" s="2065" t="n">
        <f aca="false">'02.24 по датам'!ET40</f>
        <v>0</v>
      </c>
      <c r="EU40" s="2065" t="n">
        <f aca="false">'02.24 по датам'!EU40</f>
        <v>0</v>
      </c>
      <c r="EV40" s="2065" t="n">
        <f aca="false">'02.24 по датам'!EV40</f>
        <v>0</v>
      </c>
      <c r="EW40" s="2065" t="n">
        <f aca="false">'02.24 по датам'!EW40</f>
        <v>0</v>
      </c>
      <c r="EX40" s="2065" t="n">
        <f aca="false">'02.24 по датам'!EX40</f>
        <v>0</v>
      </c>
      <c r="EY40" s="2066" t="n">
        <f aca="false">'02.24 по датам'!EY40</f>
        <v>0</v>
      </c>
      <c r="EZ40" s="2238"/>
      <c r="FA40" s="2239"/>
      <c r="FB40" s="2240"/>
      <c r="FC40" s="2069"/>
      <c r="FD40" s="2070"/>
      <c r="FE40" s="2065" t="n">
        <f aca="false">'02.24 по датам'!FE40</f>
        <v>0</v>
      </c>
      <c r="FF40" s="2065" t="n">
        <f aca="false">'02.24 по датам'!FF40</f>
        <v>0</v>
      </c>
      <c r="FG40" s="2065" t="n">
        <f aca="false">'02.24 по датам'!FG40</f>
        <v>0</v>
      </c>
      <c r="FH40" s="2065" t="n">
        <f aca="false">'02.24 по датам'!FH40</f>
        <v>0</v>
      </c>
      <c r="FI40" s="2065" t="n">
        <f aca="false">'02.24 по датам'!FI40</f>
        <v>0</v>
      </c>
      <c r="FJ40" s="2065" t="n">
        <f aca="false">'02.24 по датам'!FJ40</f>
        <v>0</v>
      </c>
      <c r="FK40" s="2065" t="n">
        <f aca="false">'02.24 по датам'!FK40</f>
        <v>0</v>
      </c>
      <c r="FL40" s="2065" t="n">
        <f aca="false">'02.24 по датам'!FL40</f>
        <v>0</v>
      </c>
      <c r="FM40" s="2065" t="n">
        <f aca="false">'02.24 по датам'!FM40</f>
        <v>0</v>
      </c>
      <c r="FN40" s="2066" t="n">
        <f aca="false">'02.24 по датам'!FN40</f>
        <v>0</v>
      </c>
      <c r="FO40" s="2238"/>
      <c r="FP40" s="2239"/>
      <c r="FQ40" s="2240"/>
      <c r="FR40" s="2069"/>
      <c r="FS40" s="2070"/>
      <c r="FT40" s="2271"/>
      <c r="FU40" s="2072"/>
      <c r="FV40" s="2072"/>
      <c r="FW40" s="2072"/>
      <c r="FX40" s="2072"/>
      <c r="FY40" s="2072"/>
      <c r="FZ40" s="2072"/>
      <c r="GA40" s="2072"/>
      <c r="GB40" s="2072"/>
      <c r="GC40" s="2072"/>
      <c r="GD40" s="2072"/>
      <c r="GE40" s="2072"/>
      <c r="GF40" s="2072"/>
      <c r="GG40" s="2072"/>
      <c r="GH40" s="2072"/>
      <c r="GI40" s="2072"/>
      <c r="GJ40" s="2072"/>
      <c r="GK40" s="2072"/>
      <c r="GL40" s="2072"/>
      <c r="GM40" s="2072"/>
      <c r="GN40" s="2072"/>
      <c r="GO40" s="2072"/>
      <c r="GP40" s="2072"/>
      <c r="GQ40" s="2072"/>
      <c r="GR40" s="2072"/>
      <c r="GS40" s="2073"/>
      <c r="GT40" s="2242"/>
      <c r="GU40" s="2243"/>
      <c r="GV40" s="2240"/>
      <c r="GW40" s="2076"/>
      <c r="GX40" s="2063"/>
      <c r="GY40" s="2062"/>
      <c r="GZ40" s="2077" t="n">
        <f aca="false">'02.24 по датам'!GZ40</f>
        <v>0</v>
      </c>
      <c r="HA40" s="2078" t="n">
        <f aca="false">'02.24 по датам'!HA40</f>
        <v>0</v>
      </c>
      <c r="HB40" s="2245"/>
      <c r="HC40" s="2080"/>
      <c r="HD40" s="2247" t="n">
        <f aca="false">'02.24 по датам'!HD40</f>
        <v>0</v>
      </c>
      <c r="HE40" s="2272"/>
      <c r="HF40" s="2082"/>
      <c r="HG40" s="2068"/>
      <c r="HH40" s="2068"/>
      <c r="HI40" s="2273"/>
      <c r="HJ40" s="2072"/>
      <c r="HK40" s="2072"/>
      <c r="HL40" s="2072"/>
      <c r="HM40" s="2072"/>
      <c r="HN40" s="2072"/>
      <c r="HO40" s="2072"/>
      <c r="HP40" s="2072"/>
      <c r="HQ40" s="2072"/>
      <c r="HR40" s="2072"/>
      <c r="HS40" s="2072"/>
      <c r="HT40" s="2072"/>
      <c r="HU40" s="2072"/>
      <c r="HV40" s="2072"/>
      <c r="HW40" s="2072"/>
      <c r="HX40" s="2072"/>
      <c r="HY40" s="2072"/>
      <c r="HZ40" s="2073"/>
      <c r="IA40" s="2242"/>
      <c r="IB40" s="2243"/>
      <c r="IC40" s="2240"/>
      <c r="ID40" s="2062"/>
      <c r="IE40" s="2076"/>
      <c r="IF40" s="2085" t="n">
        <f aca="false">'02.24 по датам'!IF40</f>
        <v>0</v>
      </c>
      <c r="IG40" s="2085" t="n">
        <f aca="false">'02.24 по датам'!IG40</f>
        <v>0</v>
      </c>
      <c r="IH40" s="2086" t="n">
        <f aca="false">'02.24 по датам'!IH40</f>
        <v>0</v>
      </c>
      <c r="II40" s="2249"/>
      <c r="IJ40" s="2250"/>
      <c r="IK40" s="2089"/>
      <c r="IL40" s="2090"/>
      <c r="IM40" s="2083" t="n">
        <f aca="false">'02.24 по датам'!IM40</f>
        <v>0</v>
      </c>
      <c r="IN40" s="2092" t="n">
        <f aca="false">'02.24 по датам'!IN40</f>
        <v>0</v>
      </c>
      <c r="IO40" s="2093" t="n">
        <f aca="false">'02.24 по датам'!IO40</f>
        <v>0</v>
      </c>
      <c r="IP40" s="2093" t="n">
        <f aca="false">'02.24 по датам'!IP40</f>
        <v>0</v>
      </c>
      <c r="IQ40" s="2093" t="n">
        <f aca="false">'02.24 по датам'!IQ40</f>
        <v>0</v>
      </c>
      <c r="IR40" s="2093" t="n">
        <f aca="false">'02.24 по датам'!IR40</f>
        <v>0</v>
      </c>
      <c r="IS40" s="2093" t="n">
        <f aca="false">'02.24 по датам'!IS40</f>
        <v>0</v>
      </c>
      <c r="IT40" s="2093" t="n">
        <f aca="false">'02.24 по датам'!IT40</f>
        <v>0</v>
      </c>
      <c r="IU40" s="2093" t="n">
        <f aca="false">'02.24 по датам'!IU40</f>
        <v>0</v>
      </c>
      <c r="IV40" s="2094" t="n">
        <f aca="false">'02.24 по датам'!IV40</f>
        <v>0</v>
      </c>
      <c r="IW40" s="2251"/>
      <c r="IX40" s="2252"/>
      <c r="IY40" s="2253"/>
      <c r="IZ40" s="2062"/>
      <c r="JA40" s="2063"/>
      <c r="JB40" s="2098" t="n">
        <f aca="false">'02.24 по датам'!JB40</f>
        <v>0</v>
      </c>
      <c r="JC40" s="2245"/>
      <c r="JD40" s="2100" t="n">
        <f aca="false">'02.24 по датам'!JD40</f>
        <v>0</v>
      </c>
      <c r="JE40" s="2101"/>
      <c r="JF40" s="2102"/>
      <c r="JG40" s="2254" t="n">
        <f aca="false">'02.24 по датам'!JG40</f>
        <v>0</v>
      </c>
      <c r="JH40" s="2254" t="n">
        <f aca="false">'02.24 по датам'!JH40</f>
        <v>0</v>
      </c>
      <c r="JI40" s="2254" t="n">
        <f aca="false">'02.24 по датам'!JI40</f>
        <v>0</v>
      </c>
      <c r="JJ40" s="2291" t="n">
        <f aca="false">'02.24 по датам'!JJ40</f>
        <v>0</v>
      </c>
      <c r="JK40" s="2292"/>
      <c r="JL40" s="2106"/>
      <c r="JM40" s="2107" t="n">
        <f aca="false">JM$4:JM$4+SUMIF($C$5:JL$5,"Нараст. баланс",$C42:JL42)+SUMIF($C$7:JH$7,"Итого (с ВНР)",$C42:JH42)-SUMIF($C$5:JL$5,"Геол. снижение,  т/сут",$C42:JL42)-SUMIF(JJ$7:JL$7,"Итого",JJ42:JL42)-SUMIF($C$7:JL$7,"Итого (с ВСП)",$C42:JL42)</f>
        <v>23209.836</v>
      </c>
      <c r="JN40" s="2108"/>
      <c r="JO40" s="2109" t="e">
        <f aca="false">'02.24 НГДП по датам'!CA40:CA42</f>
        <v>#VALUE!</v>
      </c>
      <c r="JP40" s="2110"/>
      <c r="JQ40" s="2111"/>
      <c r="JR40" s="2257"/>
    </row>
    <row r="41" customFormat="false" ht="11.25" hidden="false" customHeight="true" outlineLevel="0" collapsed="false">
      <c r="A41" s="2056"/>
      <c r="B41" s="2113" t="s">
        <v>663</v>
      </c>
      <c r="C41" s="2114" t="n">
        <f aca="false">'02.24 по датам'!C41</f>
        <v>0</v>
      </c>
      <c r="D41" s="2123" t="n">
        <f aca="false">'02.24 по датам'!D41</f>
        <v>0</v>
      </c>
      <c r="E41" s="2123" t="n">
        <f aca="false">'02.24 по датам'!E41</f>
        <v>0</v>
      </c>
      <c r="F41" s="2123" t="n">
        <f aca="false">'02.24 по датам'!F41</f>
        <v>0</v>
      </c>
      <c r="G41" s="2121" t="n">
        <f aca="false">'02.24 по датам'!G41</f>
        <v>0</v>
      </c>
      <c r="H41" s="2121" t="n">
        <f aca="false">'02.24 по датам'!H41</f>
        <v>0</v>
      </c>
      <c r="I41" s="2121" t="n">
        <f aca="false">'02.24 по датам'!I41</f>
        <v>0</v>
      </c>
      <c r="J41" s="2121" t="n">
        <f aca="false">'02.24 по датам'!J41</f>
        <v>0</v>
      </c>
      <c r="K41" s="2121" t="n">
        <f aca="false">'02.24 по датам'!K41</f>
        <v>0</v>
      </c>
      <c r="L41" s="2121" t="n">
        <f aca="false">'02.24 по датам'!L41</f>
        <v>0</v>
      </c>
      <c r="M41" s="2121" t="n">
        <f aca="false">'02.24 по датам'!M41</f>
        <v>0</v>
      </c>
      <c r="N41" s="2121" t="n">
        <f aca="false">'02.24 по датам'!N41</f>
        <v>0</v>
      </c>
      <c r="O41" s="2121" t="n">
        <f aca="false">'02.24 по датам'!O41</f>
        <v>0</v>
      </c>
      <c r="P41" s="2121" t="n">
        <f aca="false">'02.24 по датам'!P41</f>
        <v>0</v>
      </c>
      <c r="Q41" s="2121" t="n">
        <f aca="false">'02.24 по датам'!Q41</f>
        <v>0</v>
      </c>
      <c r="R41" s="2121" t="n">
        <f aca="false">'02.24 по датам'!R41</f>
        <v>0</v>
      </c>
      <c r="S41" s="2121" t="n">
        <f aca="false">'02.24 по датам'!S41</f>
        <v>0</v>
      </c>
      <c r="T41" s="2121" t="n">
        <f aca="false">'02.24 по датам'!T41</f>
        <v>0</v>
      </c>
      <c r="U41" s="2121" t="n">
        <f aca="false">'02.24 по датам'!U41</f>
        <v>0</v>
      </c>
      <c r="V41" s="2121" t="n">
        <f aca="false">'02.24 по датам'!V41</f>
        <v>0</v>
      </c>
      <c r="W41" s="2122" t="n">
        <f aca="false">'02.24 по датам'!W41</f>
        <v>0</v>
      </c>
      <c r="X41" s="2115"/>
      <c r="Y41" s="2116"/>
      <c r="Z41" s="2117"/>
      <c r="AA41" s="2118" t="n">
        <f aca="false">COUNTIF(C41:Z41,"&gt;"&amp;0)</f>
        <v>0</v>
      </c>
      <c r="AB41" s="2119"/>
      <c r="AC41" s="2120" t="n">
        <f aca="false">'02.24 по датам'!AC41</f>
        <v>0</v>
      </c>
      <c r="AD41" s="2120" t="n">
        <f aca="false">'02.24 по датам'!AD41</f>
        <v>0</v>
      </c>
      <c r="AE41" s="2121" t="n">
        <f aca="false">'02.24 по датам'!AE41</f>
        <v>0</v>
      </c>
      <c r="AF41" s="2121" t="n">
        <f aca="false">'02.24 по датам'!AF41</f>
        <v>0</v>
      </c>
      <c r="AG41" s="2121" t="n">
        <f aca="false">'02.24 по датам'!AG41</f>
        <v>0</v>
      </c>
      <c r="AH41" s="2121" t="n">
        <f aca="false">'02.24 по датам'!AH41</f>
        <v>0</v>
      </c>
      <c r="AI41" s="2121" t="n">
        <f aca="false">'02.24 по датам'!AI41</f>
        <v>0</v>
      </c>
      <c r="AJ41" s="2121" t="n">
        <f aca="false">'02.24 по датам'!AJ41</f>
        <v>0</v>
      </c>
      <c r="AK41" s="2121" t="n">
        <f aca="false">'02.24 по датам'!AK41</f>
        <v>0</v>
      </c>
      <c r="AL41" s="2121" t="n">
        <f aca="false">'02.24 по датам'!AL41</f>
        <v>0</v>
      </c>
      <c r="AM41" s="2121" t="n">
        <f aca="false">'02.24 по датам'!AM41</f>
        <v>0</v>
      </c>
      <c r="AN41" s="2121" t="n">
        <f aca="false">'02.24 по датам'!AN41</f>
        <v>0</v>
      </c>
      <c r="AO41" s="2122" t="n">
        <f aca="false">'02.24 по датам'!AO41</f>
        <v>0</v>
      </c>
      <c r="AP41" s="2115"/>
      <c r="AQ41" s="2116"/>
      <c r="AR41" s="2117"/>
      <c r="AS41" s="2118" t="n">
        <f aca="false">COUNTIF(AC42:AR42,"&gt;"&amp;0)</f>
        <v>0</v>
      </c>
      <c r="AT41" s="2119"/>
      <c r="AU41" s="2299" t="n">
        <f aca="false">'02.24 по датам'!AU41</f>
        <v>0</v>
      </c>
      <c r="AV41" s="2120" t="n">
        <f aca="false">'02.24 по датам'!AV41</f>
        <v>0</v>
      </c>
      <c r="AW41" s="2120" t="n">
        <f aca="false">'02.24 по датам'!AW41</f>
        <v>0</v>
      </c>
      <c r="AX41" s="2121" t="n">
        <f aca="false">'02.24 по датам'!AX41</f>
        <v>0</v>
      </c>
      <c r="AY41" s="2121" t="n">
        <f aca="false">'02.24 по датам'!AY41</f>
        <v>0</v>
      </c>
      <c r="AZ41" s="2121" t="n">
        <f aca="false">'02.24 по датам'!AZ41</f>
        <v>0</v>
      </c>
      <c r="BA41" s="2121" t="n">
        <f aca="false">'02.24 по датам'!BA41</f>
        <v>0</v>
      </c>
      <c r="BB41" s="2121" t="n">
        <f aca="false">'02.24 по датам'!BB41</f>
        <v>0</v>
      </c>
      <c r="BC41" s="2121" t="n">
        <f aca="false">'02.24 по датам'!BC41</f>
        <v>0</v>
      </c>
      <c r="BD41" s="2121" t="n">
        <f aca="false">'02.24 по датам'!BD41</f>
        <v>0</v>
      </c>
      <c r="BE41" s="2121" t="n">
        <f aca="false">'02.24 по датам'!BE41</f>
        <v>0</v>
      </c>
      <c r="BF41" s="2121" t="n">
        <f aca="false">'02.24 по датам'!BF41</f>
        <v>0</v>
      </c>
      <c r="BG41" s="2121" t="n">
        <f aca="false">'02.24 по датам'!BG41</f>
        <v>0</v>
      </c>
      <c r="BH41" s="2121" t="n">
        <f aca="false">'02.24 по датам'!BH41</f>
        <v>0</v>
      </c>
      <c r="BI41" s="2121" t="n">
        <f aca="false">'02.24 по датам'!BI41</f>
        <v>0</v>
      </c>
      <c r="BJ41" s="2121" t="n">
        <f aca="false">'02.24 по датам'!BJ41</f>
        <v>0</v>
      </c>
      <c r="BK41" s="2121" t="n">
        <f aca="false">'02.24 по датам'!BK41</f>
        <v>0</v>
      </c>
      <c r="BL41" s="2121" t="n">
        <f aca="false">'02.24 по датам'!BL41</f>
        <v>0</v>
      </c>
      <c r="BM41" s="2121" t="n">
        <f aca="false">'02.24 по датам'!BM41</f>
        <v>0</v>
      </c>
      <c r="BN41" s="2121" t="n">
        <f aca="false">'02.24 по датам'!BN41</f>
        <v>0</v>
      </c>
      <c r="BO41" s="2121" t="n">
        <f aca="false">'02.24 по датам'!BO41</f>
        <v>0</v>
      </c>
      <c r="BP41" s="2121" t="n">
        <f aca="false">'02.24 по датам'!BP41</f>
        <v>0</v>
      </c>
      <c r="BQ41" s="2122" t="n">
        <f aca="false">'02.24 по датам'!BQ41</f>
        <v>0</v>
      </c>
      <c r="BR41" s="2115"/>
      <c r="BS41" s="2116"/>
      <c r="BT41" s="2117"/>
      <c r="BU41" s="2118" t="n">
        <f aca="false">COUNTIF(AU42:BT42,"&gt;"&amp;0)</f>
        <v>0</v>
      </c>
      <c r="BV41" s="2119"/>
      <c r="BW41" s="2124" t="n">
        <f aca="false">'02.24 по датам'!BW41</f>
        <v>0</v>
      </c>
      <c r="BX41" s="2121" t="n">
        <f aca="false">'02.24 по датам'!BX41</f>
        <v>0</v>
      </c>
      <c r="BY41" s="2121" t="n">
        <f aca="false">'02.24 по датам'!BY41</f>
        <v>0</v>
      </c>
      <c r="BZ41" s="2121" t="n">
        <f aca="false">'02.24 по датам'!BZ41</f>
        <v>0</v>
      </c>
      <c r="CA41" s="2121" t="n">
        <f aca="false">'02.24 по датам'!CA41</f>
        <v>0</v>
      </c>
      <c r="CB41" s="2121" t="n">
        <f aca="false">'02.24 по датам'!CB41</f>
        <v>0</v>
      </c>
      <c r="CC41" s="2121" t="n">
        <f aca="false">'02.24 по датам'!CC41</f>
        <v>0</v>
      </c>
      <c r="CD41" s="2121" t="n">
        <f aca="false">'02.24 по датам'!CD41</f>
        <v>0</v>
      </c>
      <c r="CE41" s="2121" t="n">
        <f aca="false">'02.24 по датам'!CE41</f>
        <v>0</v>
      </c>
      <c r="CF41" s="2121" t="n">
        <f aca="false">'02.24 по датам'!CF41</f>
        <v>0</v>
      </c>
      <c r="CG41" s="2121" t="n">
        <f aca="false">'02.24 по датам'!CG41</f>
        <v>0</v>
      </c>
      <c r="CH41" s="2121" t="n">
        <f aca="false">'02.24 по датам'!CH41</f>
        <v>0</v>
      </c>
      <c r="CI41" s="2122" t="n">
        <f aca="false">'02.24 по датам'!CI41</f>
        <v>0</v>
      </c>
      <c r="CJ41" s="2115"/>
      <c r="CK41" s="2116"/>
      <c r="CL41" s="2117"/>
      <c r="CM41" s="2118" t="n">
        <f aca="false">COUNTIF(BW42:CL42,"&gt;"&amp;0)</f>
        <v>0</v>
      </c>
      <c r="CN41" s="2119"/>
      <c r="CO41" s="2119" t="n">
        <f aca="false">AA41+AS41+BU41+CM41</f>
        <v>0</v>
      </c>
      <c r="CP41" s="2119"/>
      <c r="CQ41" s="2121" t="n">
        <f aca="false">'02.24 по датам'!CQ41</f>
        <v>0</v>
      </c>
      <c r="CR41" s="2121" t="n">
        <f aca="false">'02.24 по датам'!CR41</f>
        <v>0</v>
      </c>
      <c r="CS41" s="2121" t="n">
        <f aca="false">'02.24 по датам'!CS41</f>
        <v>0</v>
      </c>
      <c r="CT41" s="2121" t="n">
        <f aca="false">'02.24 по датам'!CT41</f>
        <v>0</v>
      </c>
      <c r="CU41" s="2121" t="n">
        <f aca="false">'02.24 по датам'!CU41</f>
        <v>0</v>
      </c>
      <c r="CV41" s="2121" t="n">
        <f aca="false">'02.24 по датам'!CV41</f>
        <v>0</v>
      </c>
      <c r="CW41" s="2121" t="n">
        <f aca="false">'02.24 по датам'!CW41</f>
        <v>0</v>
      </c>
      <c r="CX41" s="2121" t="n">
        <f aca="false">'02.24 по датам'!CX41</f>
        <v>0</v>
      </c>
      <c r="CY41" s="2121" t="n">
        <f aca="false">'02.24 по датам'!CY41</f>
        <v>0</v>
      </c>
      <c r="CZ41" s="2121" t="n">
        <f aca="false">'02.24 по датам'!CZ41</f>
        <v>0</v>
      </c>
      <c r="DA41" s="2121" t="n">
        <f aca="false">'02.24 по датам'!DA41</f>
        <v>0</v>
      </c>
      <c r="DB41" s="2121" t="n">
        <f aca="false">'02.24 по датам'!DB41</f>
        <v>0</v>
      </c>
      <c r="DC41" s="2122" t="n">
        <f aca="false">'02.24 по датам'!DC41</f>
        <v>0</v>
      </c>
      <c r="DD41" s="2115"/>
      <c r="DE41" s="2116"/>
      <c r="DF41" s="2117"/>
      <c r="DG41" s="2125" t="n">
        <f aca="false">SUBTOTAL(9,CQ43:DF43)</f>
        <v>0</v>
      </c>
      <c r="DH41" s="2126"/>
      <c r="DI41" s="2124" t="n">
        <f aca="false">'02.24 по датам'!DI41</f>
        <v>0</v>
      </c>
      <c r="DJ41" s="2121" t="n">
        <f aca="false">'02.24 по датам'!DJ41</f>
        <v>0</v>
      </c>
      <c r="DK41" s="2121" t="n">
        <f aca="false">'02.24 по датам'!DK41</f>
        <v>0</v>
      </c>
      <c r="DL41" s="2121" t="n">
        <f aca="false">'02.24 по датам'!DL41</f>
        <v>0</v>
      </c>
      <c r="DM41" s="2121" t="n">
        <f aca="false">'02.24 по датам'!DM41</f>
        <v>0</v>
      </c>
      <c r="DN41" s="2121" t="n">
        <f aca="false">'02.24 по датам'!DN41</f>
        <v>0</v>
      </c>
      <c r="DO41" s="2121" t="n">
        <f aca="false">'02.24 по датам'!DO41</f>
        <v>0</v>
      </c>
      <c r="DP41" s="2121" t="n">
        <f aca="false">'02.24 по датам'!DP41</f>
        <v>0</v>
      </c>
      <c r="DQ41" s="2121" t="n">
        <f aca="false">'02.24 по датам'!DQ41</f>
        <v>0</v>
      </c>
      <c r="DR41" s="2121" t="n">
        <f aca="false">'02.24 по датам'!DR41</f>
        <v>0</v>
      </c>
      <c r="DS41" s="2121" t="n">
        <f aca="false">'02.24 по датам'!DS41</f>
        <v>0</v>
      </c>
      <c r="DT41" s="2121" t="n">
        <f aca="false">'02.24 по датам'!DT41</f>
        <v>0</v>
      </c>
      <c r="DU41" s="2122" t="n">
        <f aca="false">'02.24 по датам'!DU41</f>
        <v>0</v>
      </c>
      <c r="DV41" s="2115"/>
      <c r="DW41" s="2116"/>
      <c r="DX41" s="2117"/>
      <c r="DY41" s="2125" t="n">
        <f aca="false">COUNTIF(DI42:DX42,"&gt;"&amp;0)</f>
        <v>0</v>
      </c>
      <c r="DZ41" s="2126"/>
      <c r="EA41" s="2121" t="n">
        <f aca="false">'02.24 по датам'!EA41</f>
        <v>0</v>
      </c>
      <c r="EB41" s="2121" t="n">
        <f aca="false">'02.24 по датам'!EB41</f>
        <v>0</v>
      </c>
      <c r="EC41" s="2121" t="n">
        <f aca="false">'02.24 по датам'!EC41</f>
        <v>0</v>
      </c>
      <c r="ED41" s="2121" t="str">
        <f aca="false">'02.24 по датам'!ED41</f>
        <v>N</v>
      </c>
      <c r="EE41" s="2121" t="n">
        <f aca="false">'02.24 по датам'!EE41</f>
        <v>0</v>
      </c>
      <c r="EF41" s="2121" t="n">
        <f aca="false">'02.24 по датам'!EF41</f>
        <v>0</v>
      </c>
      <c r="EG41" s="2121" t="n">
        <f aca="false">'02.24 по датам'!EG41</f>
        <v>0</v>
      </c>
      <c r="EH41" s="2121" t="n">
        <f aca="false">'02.24 по датам'!EH41</f>
        <v>0</v>
      </c>
      <c r="EI41" s="2121" t="n">
        <f aca="false">'02.24 по датам'!EI41</f>
        <v>0</v>
      </c>
      <c r="EJ41" s="2121" t="n">
        <f aca="false">'02.24 по датам'!EJ41</f>
        <v>0</v>
      </c>
      <c r="EK41" s="2121" t="n">
        <f aca="false">'02.24 по датам'!EK41</f>
        <v>0</v>
      </c>
      <c r="EL41" s="2121" t="n">
        <f aca="false">'02.24 по датам'!EL41</f>
        <v>0</v>
      </c>
      <c r="EM41" s="2121" t="n">
        <f aca="false">'02.24 по датам'!EM41</f>
        <v>0</v>
      </c>
      <c r="EN41" s="2121" t="n">
        <f aca="false">'02.24 по датам'!EN41</f>
        <v>0</v>
      </c>
      <c r="EO41" s="2121" t="n">
        <f aca="false">'02.24 по датам'!EO41</f>
        <v>0</v>
      </c>
      <c r="EP41" s="2121" t="n">
        <f aca="false">'02.24 по датам'!EP41</f>
        <v>0</v>
      </c>
      <c r="EQ41" s="2121" t="n">
        <f aca="false">'02.24 по датам'!EQ41</f>
        <v>0</v>
      </c>
      <c r="ER41" s="2121" t="n">
        <f aca="false">'02.24 по датам'!ER41</f>
        <v>0</v>
      </c>
      <c r="ES41" s="2121" t="n">
        <f aca="false">'02.24 по датам'!ES41</f>
        <v>0</v>
      </c>
      <c r="ET41" s="2121" t="n">
        <f aca="false">'02.24 по датам'!ET41</f>
        <v>0</v>
      </c>
      <c r="EU41" s="2121" t="n">
        <f aca="false">'02.24 по датам'!EU41</f>
        <v>0</v>
      </c>
      <c r="EV41" s="2121" t="n">
        <f aca="false">'02.24 по датам'!EV41</f>
        <v>0</v>
      </c>
      <c r="EW41" s="2121" t="n">
        <f aca="false">'02.24 по датам'!EW41</f>
        <v>0</v>
      </c>
      <c r="EX41" s="2121" t="n">
        <f aca="false">'02.24 по датам'!EX41</f>
        <v>0</v>
      </c>
      <c r="EY41" s="2122" t="n">
        <f aca="false">'02.24 по датам'!EY41</f>
        <v>0</v>
      </c>
      <c r="EZ41" s="2115"/>
      <c r="FA41" s="2116"/>
      <c r="FB41" s="2117"/>
      <c r="FC41" s="2125" t="n">
        <f aca="false">COUNTIF(EA42:FB42,"&gt;"&amp;0)</f>
        <v>1</v>
      </c>
      <c r="FD41" s="2126"/>
      <c r="FE41" s="2121" t="n">
        <f aca="false">'02.24 по датам'!FE41</f>
        <v>0</v>
      </c>
      <c r="FF41" s="2121" t="n">
        <f aca="false">'02.24 по датам'!FF41</f>
        <v>0</v>
      </c>
      <c r="FG41" s="2121" t="n">
        <f aca="false">'02.24 по датам'!FG41</f>
        <v>0</v>
      </c>
      <c r="FH41" s="2121" t="n">
        <f aca="false">'02.24 по датам'!FH41</f>
        <v>0</v>
      </c>
      <c r="FI41" s="2121" t="n">
        <f aca="false">'02.24 по датам'!FI41</f>
        <v>0</v>
      </c>
      <c r="FJ41" s="2121" t="n">
        <f aca="false">'02.24 по датам'!FJ41</f>
        <v>0</v>
      </c>
      <c r="FK41" s="2121" t="n">
        <f aca="false">'02.24 по датам'!FK41</f>
        <v>0</v>
      </c>
      <c r="FL41" s="2121" t="n">
        <f aca="false">'02.24 по датам'!FL41</f>
        <v>0</v>
      </c>
      <c r="FM41" s="2121" t="n">
        <f aca="false">'02.24 по датам'!FM41</f>
        <v>0</v>
      </c>
      <c r="FN41" s="2122" t="n">
        <f aca="false">'02.24 по датам'!FN41</f>
        <v>0</v>
      </c>
      <c r="FO41" s="2115"/>
      <c r="FP41" s="2116"/>
      <c r="FQ41" s="2117"/>
      <c r="FR41" s="2125" t="n">
        <f aca="false">COUNTIF(FE42:FQ42,"&gt;"&amp;0)</f>
        <v>0</v>
      </c>
      <c r="FS41" s="2126"/>
      <c r="FT41" s="2277"/>
      <c r="FU41" s="2128"/>
      <c r="FV41" s="2128"/>
      <c r="FW41" s="2128"/>
      <c r="FX41" s="2128"/>
      <c r="FY41" s="2128"/>
      <c r="FZ41" s="2128"/>
      <c r="GA41" s="2128"/>
      <c r="GB41" s="2128"/>
      <c r="GC41" s="2128"/>
      <c r="GD41" s="2128"/>
      <c r="GE41" s="2128"/>
      <c r="GF41" s="2128"/>
      <c r="GG41" s="2128"/>
      <c r="GH41" s="2128"/>
      <c r="GI41" s="2128"/>
      <c r="GJ41" s="2128"/>
      <c r="GK41" s="2128"/>
      <c r="GL41" s="2128"/>
      <c r="GM41" s="2128"/>
      <c r="GN41" s="2128"/>
      <c r="GO41" s="2128"/>
      <c r="GP41" s="2128"/>
      <c r="GQ41" s="2128"/>
      <c r="GR41" s="2128"/>
      <c r="GS41" s="2129"/>
      <c r="GT41" s="2130"/>
      <c r="GU41" s="2131"/>
      <c r="GV41" s="2117"/>
      <c r="GW41" s="2132" t="n">
        <f aca="false">SUBTOTAL(9,FT43:GV43)</f>
        <v>0</v>
      </c>
      <c r="GX41" s="2119" t="n">
        <f aca="false">SUBTOTAL(9,FT43:GV43)</f>
        <v>0</v>
      </c>
      <c r="GY41" s="2133"/>
      <c r="GZ41" s="2134" t="n">
        <f aca="false">'02.24 по датам'!GZ41</f>
        <v>0</v>
      </c>
      <c r="HA41" s="2135" t="n">
        <f aca="false">'02.24 по датам'!HA41</f>
        <v>0</v>
      </c>
      <c r="HB41" s="2158"/>
      <c r="HC41" s="2137"/>
      <c r="HD41" s="2261" t="n">
        <f aca="false">'02.24 по датам'!HD41</f>
        <v>0</v>
      </c>
      <c r="HE41" s="2136"/>
      <c r="HF41" s="2139"/>
      <c r="HG41" s="2124"/>
      <c r="HH41" s="2124"/>
      <c r="HI41" s="2278"/>
      <c r="HJ41" s="2128"/>
      <c r="HK41" s="2128"/>
      <c r="HL41" s="2128"/>
      <c r="HM41" s="2128"/>
      <c r="HN41" s="2128"/>
      <c r="HO41" s="2128"/>
      <c r="HP41" s="2128"/>
      <c r="HQ41" s="2128"/>
      <c r="HR41" s="2128"/>
      <c r="HS41" s="2128"/>
      <c r="HT41" s="2128"/>
      <c r="HU41" s="2128"/>
      <c r="HV41" s="2128"/>
      <c r="HW41" s="2128"/>
      <c r="HX41" s="2128"/>
      <c r="HY41" s="2128"/>
      <c r="HZ41" s="2129"/>
      <c r="IA41" s="2130"/>
      <c r="IB41" s="2131"/>
      <c r="IC41" s="2117"/>
      <c r="ID41" s="2118" t="n">
        <f aca="false">SUBTOTAL(9,HG43:IC43)</f>
        <v>0</v>
      </c>
      <c r="IE41" s="2142"/>
      <c r="IF41" s="2143" t="n">
        <f aca="false">'02.24 по датам'!IF41</f>
        <v>0</v>
      </c>
      <c r="IG41" s="2143" t="n">
        <f aca="false">'02.24 по датам'!IG41</f>
        <v>0</v>
      </c>
      <c r="IH41" s="2144" t="n">
        <f aca="false">'02.24 по датам'!IH41</f>
        <v>0</v>
      </c>
      <c r="II41" s="2145"/>
      <c r="IJ41" s="2146"/>
      <c r="IK41" s="2147" t="n">
        <f aca="false">SUBTOTAL(9,IF43:IJ43)</f>
        <v>0</v>
      </c>
      <c r="IL41" s="2148"/>
      <c r="IM41" s="2140" t="n">
        <f aca="false">'02.24 по датам'!IM41</f>
        <v>0</v>
      </c>
      <c r="IN41" s="2150" t="n">
        <f aca="false">'02.24 по датам'!IN41</f>
        <v>0</v>
      </c>
      <c r="IO41" s="2151" t="n">
        <f aca="false">'02.24 по датам'!IO41</f>
        <v>0</v>
      </c>
      <c r="IP41" s="2151" t="n">
        <f aca="false">'02.24 по датам'!IP41</f>
        <v>0</v>
      </c>
      <c r="IQ41" s="2151" t="n">
        <f aca="false">'02.24 по датам'!IQ41</f>
        <v>0</v>
      </c>
      <c r="IR41" s="2151" t="n">
        <f aca="false">'02.24 по датам'!IR41</f>
        <v>0</v>
      </c>
      <c r="IS41" s="2151" t="n">
        <f aca="false">'02.24 по датам'!IS41</f>
        <v>0</v>
      </c>
      <c r="IT41" s="2151" t="n">
        <f aca="false">'02.24 по датам'!IT41</f>
        <v>0</v>
      </c>
      <c r="IU41" s="2151" t="n">
        <f aca="false">'02.24 по датам'!IU41</f>
        <v>0</v>
      </c>
      <c r="IV41" s="2152" t="n">
        <f aca="false">'02.24 по датам'!IV41</f>
        <v>0</v>
      </c>
      <c r="IW41" s="2153"/>
      <c r="IX41" s="2154"/>
      <c r="IY41" s="2155"/>
      <c r="IZ41" s="2118" t="n">
        <f aca="false">SUBTOTAL(3,IM41:IY41)</f>
        <v>10</v>
      </c>
      <c r="JA41" s="2156"/>
      <c r="JB41" s="2157" t="n">
        <f aca="false">'02.24 по датам'!JB41</f>
        <v>0</v>
      </c>
      <c r="JC41" s="2158"/>
      <c r="JD41" s="2159" t="n">
        <f aca="false">'02.24 по датам'!JD41</f>
        <v>0</v>
      </c>
      <c r="JE41" s="2160"/>
      <c r="JF41" s="2161"/>
      <c r="JG41" s="2263" t="n">
        <f aca="false">'02.24 по датам'!JG41</f>
        <v>0</v>
      </c>
      <c r="JH41" s="2263" t="n">
        <f aca="false">'02.24 по датам'!JH41</f>
        <v>0</v>
      </c>
      <c r="JI41" s="2263" t="n">
        <f aca="false">'02.24 по датам'!JI41</f>
        <v>0</v>
      </c>
      <c r="JJ41" s="2293" t="n">
        <f aca="false">'02.24 по датам'!JJ41</f>
        <v>0</v>
      </c>
      <c r="JK41" s="2294"/>
      <c r="JL41" s="2165"/>
      <c r="JM41" s="2107"/>
      <c r="JN41" s="2108"/>
      <c r="JO41" s="2109"/>
      <c r="JP41" s="2166"/>
      <c r="JQ41" s="2167"/>
      <c r="JR41" s="2168"/>
    </row>
    <row r="42" customFormat="false" ht="11.25" hidden="false" customHeight="true" outlineLevel="0" collapsed="false">
      <c r="A42" s="2056"/>
      <c r="B42" s="2169" t="s">
        <v>661</v>
      </c>
      <c r="C42" s="2170" t="n">
        <f aca="false">'02.24 по датам'!C42</f>
        <v>0</v>
      </c>
      <c r="D42" s="2179" t="n">
        <f aca="false">'02.24 по датам'!D42</f>
        <v>0</v>
      </c>
      <c r="E42" s="2179" t="n">
        <f aca="false">'02.24 по датам'!E42</f>
        <v>0</v>
      </c>
      <c r="F42" s="2179" t="n">
        <f aca="false">'02.24 по датам'!F42</f>
        <v>0</v>
      </c>
      <c r="G42" s="2177" t="n">
        <f aca="false">'02.24 по датам'!G42</f>
        <v>0</v>
      </c>
      <c r="H42" s="2177" t="n">
        <f aca="false">'02.24 по датам'!H42</f>
        <v>0</v>
      </c>
      <c r="I42" s="2177" t="n">
        <f aca="false">'02.24 по датам'!I42</f>
        <v>0</v>
      </c>
      <c r="J42" s="2177" t="n">
        <f aca="false">'02.24 по датам'!J42</f>
        <v>0</v>
      </c>
      <c r="K42" s="2177" t="n">
        <f aca="false">'02.24 по датам'!K42</f>
        <v>0</v>
      </c>
      <c r="L42" s="2177" t="n">
        <f aca="false">'02.24 по датам'!L42</f>
        <v>0</v>
      </c>
      <c r="M42" s="2177" t="n">
        <f aca="false">'02.24 по датам'!M42</f>
        <v>0</v>
      </c>
      <c r="N42" s="2177" t="n">
        <f aca="false">'02.24 по датам'!N42</f>
        <v>0</v>
      </c>
      <c r="O42" s="2177" t="n">
        <f aca="false">'02.24 по датам'!O42</f>
        <v>0</v>
      </c>
      <c r="P42" s="2177" t="n">
        <f aca="false">'02.24 по датам'!P42</f>
        <v>0</v>
      </c>
      <c r="Q42" s="2177" t="n">
        <f aca="false">'02.24 по датам'!Q42</f>
        <v>0</v>
      </c>
      <c r="R42" s="2177" t="n">
        <f aca="false">'02.24 по датам'!R42</f>
        <v>0</v>
      </c>
      <c r="S42" s="2177" t="n">
        <f aca="false">'02.24 по датам'!S42</f>
        <v>0</v>
      </c>
      <c r="T42" s="2177" t="n">
        <f aca="false">'02.24 по датам'!T42</f>
        <v>0</v>
      </c>
      <c r="U42" s="2177" t="n">
        <f aca="false">'02.24 по датам'!U42</f>
        <v>0</v>
      </c>
      <c r="V42" s="2177" t="n">
        <f aca="false">'02.24 по датам'!V42</f>
        <v>0</v>
      </c>
      <c r="W42" s="2178" t="n">
        <f aca="false">'02.24 по датам'!W42</f>
        <v>0</v>
      </c>
      <c r="X42" s="2171"/>
      <c r="Y42" s="2172"/>
      <c r="Z42" s="2173"/>
      <c r="AA42" s="2174" t="n">
        <f aca="false">SUBTOTAL(9,C42:Z42)</f>
        <v>0</v>
      </c>
      <c r="AB42" s="2175" t="n">
        <f aca="false">AA42+AB38</f>
        <v>230</v>
      </c>
      <c r="AC42" s="2176" t="n">
        <f aca="false">'02.24 по датам'!AC42</f>
        <v>0</v>
      </c>
      <c r="AD42" s="2176" t="n">
        <f aca="false">'02.24 по датам'!AD42</f>
        <v>0</v>
      </c>
      <c r="AE42" s="2177" t="n">
        <f aca="false">'02.24 по датам'!AE42</f>
        <v>0</v>
      </c>
      <c r="AF42" s="2177" t="n">
        <f aca="false">'02.24 по датам'!AF42</f>
        <v>0</v>
      </c>
      <c r="AG42" s="2177" t="n">
        <f aca="false">'02.24 по датам'!AG42</f>
        <v>0</v>
      </c>
      <c r="AH42" s="2177" t="n">
        <f aca="false">'02.24 по датам'!AH42</f>
        <v>0</v>
      </c>
      <c r="AI42" s="2177" t="n">
        <f aca="false">'02.24 по датам'!AI42</f>
        <v>0</v>
      </c>
      <c r="AJ42" s="2177" t="n">
        <f aca="false">'02.24 по датам'!AJ42</f>
        <v>0</v>
      </c>
      <c r="AK42" s="2177" t="n">
        <f aca="false">'02.24 по датам'!AK42</f>
        <v>0</v>
      </c>
      <c r="AL42" s="2177" t="n">
        <f aca="false">'02.24 по датам'!AL42</f>
        <v>0</v>
      </c>
      <c r="AM42" s="2177" t="n">
        <f aca="false">'02.24 по датам'!AM42</f>
        <v>0</v>
      </c>
      <c r="AN42" s="2177" t="n">
        <f aca="false">'02.24 по датам'!AN42</f>
        <v>0</v>
      </c>
      <c r="AO42" s="2178" t="n">
        <f aca="false">'02.24 по датам'!AO42</f>
        <v>0</v>
      </c>
      <c r="AP42" s="2171"/>
      <c r="AQ42" s="2172"/>
      <c r="AR42" s="2173"/>
      <c r="AS42" s="2174" t="n">
        <f aca="false">SUBTOTAL(9,AC42:AR42)</f>
        <v>0</v>
      </c>
      <c r="AT42" s="2175" t="n">
        <f aca="false">AS42+AT38</f>
        <v>0</v>
      </c>
      <c r="AU42" s="2176" t="n">
        <f aca="false">'02.24 по датам'!AU42</f>
        <v>0</v>
      </c>
      <c r="AV42" s="2176" t="n">
        <f aca="false">'02.24 по датам'!AV42</f>
        <v>0</v>
      </c>
      <c r="AW42" s="2176" t="n">
        <f aca="false">'02.24 по датам'!AW42</f>
        <v>0</v>
      </c>
      <c r="AX42" s="2177" t="n">
        <f aca="false">'02.24 по датам'!AX42</f>
        <v>0</v>
      </c>
      <c r="AY42" s="2177" t="n">
        <f aca="false">'02.24 по датам'!AY42</f>
        <v>0</v>
      </c>
      <c r="AZ42" s="2177" t="n">
        <f aca="false">'02.24 по датам'!AZ42</f>
        <v>0</v>
      </c>
      <c r="BA42" s="2177" t="n">
        <f aca="false">'02.24 по датам'!BA42</f>
        <v>0</v>
      </c>
      <c r="BB42" s="2177" t="n">
        <f aca="false">'02.24 по датам'!BB42</f>
        <v>0</v>
      </c>
      <c r="BC42" s="2177" t="n">
        <f aca="false">'02.24 по датам'!BC42</f>
        <v>0</v>
      </c>
      <c r="BD42" s="2177" t="n">
        <f aca="false">'02.24 по датам'!BD42</f>
        <v>0</v>
      </c>
      <c r="BE42" s="2177" t="n">
        <f aca="false">'02.24 по датам'!BE42</f>
        <v>0</v>
      </c>
      <c r="BF42" s="2177" t="n">
        <f aca="false">'02.24 по датам'!BF42</f>
        <v>0</v>
      </c>
      <c r="BG42" s="2177" t="n">
        <f aca="false">'02.24 по датам'!BG42</f>
        <v>0</v>
      </c>
      <c r="BH42" s="2177" t="n">
        <f aca="false">'02.24 по датам'!BH42</f>
        <v>0</v>
      </c>
      <c r="BI42" s="2177" t="n">
        <f aca="false">'02.24 по датам'!BI42</f>
        <v>0</v>
      </c>
      <c r="BJ42" s="2177" t="n">
        <f aca="false">'02.24 по датам'!BJ42</f>
        <v>0</v>
      </c>
      <c r="BK42" s="2177" t="n">
        <f aca="false">'02.24 по датам'!BK42</f>
        <v>0</v>
      </c>
      <c r="BL42" s="2177" t="n">
        <f aca="false">'02.24 по датам'!BL42</f>
        <v>0</v>
      </c>
      <c r="BM42" s="2177" t="n">
        <f aca="false">'02.24 по датам'!BM42</f>
        <v>0</v>
      </c>
      <c r="BN42" s="2177" t="n">
        <f aca="false">'02.24 по датам'!BN42</f>
        <v>0</v>
      </c>
      <c r="BO42" s="2177" t="n">
        <f aca="false">'02.24 по датам'!BO42</f>
        <v>0</v>
      </c>
      <c r="BP42" s="2177" t="n">
        <f aca="false">'02.24 по датам'!BP42</f>
        <v>0</v>
      </c>
      <c r="BQ42" s="2178" t="n">
        <f aca="false">'02.24 по датам'!BQ42</f>
        <v>0</v>
      </c>
      <c r="BR42" s="2171"/>
      <c r="BS42" s="2172"/>
      <c r="BT42" s="2173"/>
      <c r="BU42" s="2174" t="n">
        <f aca="false">SUBTOTAL(9,AU42:BT42)</f>
        <v>0</v>
      </c>
      <c r="BV42" s="2175" t="n">
        <f aca="false">BU42+BV38</f>
        <v>64</v>
      </c>
      <c r="BW42" s="2180" t="n">
        <f aca="false">'02.24 по датам'!BW42</f>
        <v>0</v>
      </c>
      <c r="BX42" s="2177" t="n">
        <f aca="false">'02.24 по датам'!BX42</f>
        <v>0</v>
      </c>
      <c r="BY42" s="2177" t="n">
        <f aca="false">'02.24 по датам'!BY42</f>
        <v>0</v>
      </c>
      <c r="BZ42" s="2177" t="n">
        <f aca="false">'02.24 по датам'!BZ42</f>
        <v>0</v>
      </c>
      <c r="CA42" s="2177" t="n">
        <f aca="false">'02.24 по датам'!CA42</f>
        <v>0</v>
      </c>
      <c r="CB42" s="2177" t="n">
        <f aca="false">'02.24 по датам'!CB42</f>
        <v>0</v>
      </c>
      <c r="CC42" s="2177" t="n">
        <f aca="false">'02.24 по датам'!CC42</f>
        <v>0</v>
      </c>
      <c r="CD42" s="2177" t="n">
        <f aca="false">'02.24 по датам'!CD42</f>
        <v>0</v>
      </c>
      <c r="CE42" s="2177" t="n">
        <f aca="false">'02.24 по датам'!CE42</f>
        <v>0</v>
      </c>
      <c r="CF42" s="2177" t="n">
        <f aca="false">'02.24 по датам'!CF42</f>
        <v>0</v>
      </c>
      <c r="CG42" s="2177" t="n">
        <f aca="false">'02.24 по датам'!CG42</f>
        <v>0</v>
      </c>
      <c r="CH42" s="2177" t="n">
        <f aca="false">'02.24 по датам'!CH42</f>
        <v>0</v>
      </c>
      <c r="CI42" s="2178" t="n">
        <f aca="false">'02.24 по датам'!CI42</f>
        <v>0</v>
      </c>
      <c r="CJ42" s="2171"/>
      <c r="CK42" s="2172"/>
      <c r="CL42" s="2173"/>
      <c r="CM42" s="2174" t="n">
        <f aca="false">SUBTOTAL(9,BW42:CL42)</f>
        <v>0</v>
      </c>
      <c r="CN42" s="2175" t="n">
        <f aca="false">CM42+CN38</f>
        <v>0</v>
      </c>
      <c r="CO42" s="2175" t="n">
        <f aca="false">AA42+AS42+BU42+CM42</f>
        <v>0</v>
      </c>
      <c r="CP42" s="2175" t="n">
        <f aca="false">CO42+CP38</f>
        <v>294</v>
      </c>
      <c r="CQ42" s="2177" t="n">
        <f aca="false">'02.24 по датам'!CQ42</f>
        <v>0</v>
      </c>
      <c r="CR42" s="2177" t="n">
        <f aca="false">'02.24 по датам'!CR42</f>
        <v>0</v>
      </c>
      <c r="CS42" s="2177" t="n">
        <f aca="false">'02.24 по датам'!CS42</f>
        <v>0</v>
      </c>
      <c r="CT42" s="2177" t="n">
        <f aca="false">'02.24 по датам'!CT42</f>
        <v>0</v>
      </c>
      <c r="CU42" s="2177" t="n">
        <f aca="false">'02.24 по датам'!CU42</f>
        <v>0</v>
      </c>
      <c r="CV42" s="2177" t="n">
        <f aca="false">'02.24 по датам'!CV42</f>
        <v>0</v>
      </c>
      <c r="CW42" s="2177" t="n">
        <f aca="false">'02.24 по датам'!CW42</f>
        <v>0</v>
      </c>
      <c r="CX42" s="2177" t="n">
        <f aca="false">'02.24 по датам'!CX42</f>
        <v>0</v>
      </c>
      <c r="CY42" s="2177" t="n">
        <f aca="false">'02.24 по датам'!CY42</f>
        <v>0</v>
      </c>
      <c r="CZ42" s="2177" t="n">
        <f aca="false">'02.24 по датам'!CZ42</f>
        <v>0</v>
      </c>
      <c r="DA42" s="2177" t="n">
        <f aca="false">'02.24 по датам'!DA42</f>
        <v>0</v>
      </c>
      <c r="DB42" s="2177" t="n">
        <f aca="false">'02.24 по датам'!DB42</f>
        <v>0</v>
      </c>
      <c r="DC42" s="2178" t="n">
        <f aca="false">'02.24 по датам'!DC42</f>
        <v>0</v>
      </c>
      <c r="DD42" s="2171"/>
      <c r="DE42" s="2172"/>
      <c r="DF42" s="2173"/>
      <c r="DG42" s="2181" t="n">
        <f aca="false">SUBTOTAL(9,CQ42:DF42)</f>
        <v>0</v>
      </c>
      <c r="DH42" s="2182" t="n">
        <f aca="false">DG42:DG42+IF($B38:$B38=2,0,DH38:DH38)</f>
        <v>0</v>
      </c>
      <c r="DI42" s="2180" t="n">
        <f aca="false">'02.24 по датам'!DI42</f>
        <v>0</v>
      </c>
      <c r="DJ42" s="2177" t="n">
        <f aca="false">'02.24 по датам'!DJ42</f>
        <v>0</v>
      </c>
      <c r="DK42" s="2177" t="n">
        <f aca="false">'02.24 по датам'!DK42</f>
        <v>0</v>
      </c>
      <c r="DL42" s="2177" t="n">
        <f aca="false">'02.24 по датам'!DL42</f>
        <v>0</v>
      </c>
      <c r="DM42" s="2177" t="n">
        <f aca="false">'02.24 по датам'!DM42</f>
        <v>0</v>
      </c>
      <c r="DN42" s="2177" t="n">
        <f aca="false">'02.24 по датам'!DN42</f>
        <v>0</v>
      </c>
      <c r="DO42" s="2177" t="n">
        <f aca="false">'02.24 по датам'!DO42</f>
        <v>0</v>
      </c>
      <c r="DP42" s="2177" t="n">
        <f aca="false">'02.24 по датам'!DP42</f>
        <v>0</v>
      </c>
      <c r="DQ42" s="2177" t="n">
        <f aca="false">'02.24 по датам'!DQ42</f>
        <v>0</v>
      </c>
      <c r="DR42" s="2177" t="n">
        <f aca="false">'02.24 по датам'!DR42</f>
        <v>0</v>
      </c>
      <c r="DS42" s="2177" t="n">
        <f aca="false">'02.24 по датам'!DS42</f>
        <v>0</v>
      </c>
      <c r="DT42" s="2177" t="n">
        <f aca="false">'02.24 по датам'!DT42</f>
        <v>0</v>
      </c>
      <c r="DU42" s="2178" t="n">
        <f aca="false">'02.24 по датам'!DU42</f>
        <v>0</v>
      </c>
      <c r="DV42" s="2171"/>
      <c r="DW42" s="2172"/>
      <c r="DX42" s="2173"/>
      <c r="DY42" s="2181" t="n">
        <f aca="false">SUBTOTAL(9,DI42:DX42)</f>
        <v>0</v>
      </c>
      <c r="DZ42" s="2182" t="n">
        <f aca="false">DY42:DY42+IF($B38:$B38=2,0,DZ38:DZ38)</f>
        <v>0</v>
      </c>
      <c r="EA42" s="2177" t="n">
        <f aca="false">'02.24 по датам'!EA42</f>
        <v>0</v>
      </c>
      <c r="EB42" s="2177" t="n">
        <f aca="false">'02.24 по датам'!EB42</f>
        <v>0</v>
      </c>
      <c r="EC42" s="2177" t="n">
        <f aca="false">'02.24 по датам'!EC42</f>
        <v>0</v>
      </c>
      <c r="ED42" s="2177" t="n">
        <f aca="false">'02.24 по датам'!ED42</f>
        <v>10</v>
      </c>
      <c r="EE42" s="2177" t="n">
        <f aca="false">'02.24 по датам'!EE42</f>
        <v>0</v>
      </c>
      <c r="EF42" s="2177" t="n">
        <f aca="false">'02.24 по датам'!EF42</f>
        <v>0</v>
      </c>
      <c r="EG42" s="2177" t="n">
        <f aca="false">'02.24 по датам'!EG42</f>
        <v>0</v>
      </c>
      <c r="EH42" s="2177" t="n">
        <f aca="false">'02.24 по датам'!EH42</f>
        <v>0</v>
      </c>
      <c r="EI42" s="2177" t="n">
        <f aca="false">'02.24 по датам'!EI42</f>
        <v>0</v>
      </c>
      <c r="EJ42" s="2177" t="n">
        <f aca="false">'02.24 по датам'!EJ42</f>
        <v>0</v>
      </c>
      <c r="EK42" s="2177" t="n">
        <f aca="false">'02.24 по датам'!EK42</f>
        <v>0</v>
      </c>
      <c r="EL42" s="2177" t="n">
        <f aca="false">'02.24 по датам'!EL42</f>
        <v>0</v>
      </c>
      <c r="EM42" s="2177" t="n">
        <f aca="false">'02.24 по датам'!EM42</f>
        <v>0</v>
      </c>
      <c r="EN42" s="2177" t="n">
        <f aca="false">'02.24 по датам'!EN42</f>
        <v>0</v>
      </c>
      <c r="EO42" s="2177" t="n">
        <f aca="false">'02.24 по датам'!EO42</f>
        <v>0</v>
      </c>
      <c r="EP42" s="2177" t="n">
        <f aca="false">'02.24 по датам'!EP42</f>
        <v>0</v>
      </c>
      <c r="EQ42" s="2177" t="n">
        <f aca="false">'02.24 по датам'!EQ42</f>
        <v>0</v>
      </c>
      <c r="ER42" s="2177" t="n">
        <f aca="false">'02.24 по датам'!ER42</f>
        <v>0</v>
      </c>
      <c r="ES42" s="2177" t="n">
        <f aca="false">'02.24 по датам'!ES42</f>
        <v>0</v>
      </c>
      <c r="ET42" s="2177" t="n">
        <f aca="false">'02.24 по датам'!ET42</f>
        <v>0</v>
      </c>
      <c r="EU42" s="2177" t="n">
        <f aca="false">'02.24 по датам'!EU42</f>
        <v>0</v>
      </c>
      <c r="EV42" s="2177" t="n">
        <f aca="false">'02.24 по датам'!EV42</f>
        <v>0</v>
      </c>
      <c r="EW42" s="2177" t="n">
        <f aca="false">'02.24 по датам'!EW42</f>
        <v>0</v>
      </c>
      <c r="EX42" s="2177" t="n">
        <f aca="false">'02.24 по датам'!EX42</f>
        <v>0</v>
      </c>
      <c r="EY42" s="2178" t="n">
        <f aca="false">'02.24 по датам'!EY42</f>
        <v>0</v>
      </c>
      <c r="EZ42" s="2171"/>
      <c r="FA42" s="2172"/>
      <c r="FB42" s="2173"/>
      <c r="FC42" s="2181" t="n">
        <f aca="false">SUBTOTAL(9,EA42:FB42)</f>
        <v>10</v>
      </c>
      <c r="FD42" s="2182" t="n">
        <f aca="false">FC42:FC42+IF($B38:$B38=2,0,FD38:FD38)</f>
        <v>20</v>
      </c>
      <c r="FE42" s="2177" t="n">
        <f aca="false">'02.24 по датам'!FE42</f>
        <v>0</v>
      </c>
      <c r="FF42" s="2177" t="n">
        <f aca="false">'02.24 по датам'!FF42</f>
        <v>0</v>
      </c>
      <c r="FG42" s="2177" t="n">
        <f aca="false">'02.24 по датам'!FG42</f>
        <v>0</v>
      </c>
      <c r="FH42" s="2177" t="n">
        <f aca="false">'02.24 по датам'!FH42</f>
        <v>0</v>
      </c>
      <c r="FI42" s="2177" t="n">
        <f aca="false">'02.24 по датам'!FI42</f>
        <v>0</v>
      </c>
      <c r="FJ42" s="2177" t="n">
        <f aca="false">'02.24 по датам'!FJ42</f>
        <v>0</v>
      </c>
      <c r="FK42" s="2177" t="n">
        <f aca="false">'02.24 по датам'!FK42</f>
        <v>0</v>
      </c>
      <c r="FL42" s="2177" t="n">
        <f aca="false">'02.24 по датам'!FL42</f>
        <v>0</v>
      </c>
      <c r="FM42" s="2177" t="n">
        <f aca="false">'02.24 по датам'!FM42</f>
        <v>0</v>
      </c>
      <c r="FN42" s="2178" t="n">
        <f aca="false">'02.24 по датам'!FN42</f>
        <v>0</v>
      </c>
      <c r="FO42" s="2171"/>
      <c r="FP42" s="2172"/>
      <c r="FQ42" s="2173"/>
      <c r="FR42" s="2181" t="n">
        <f aca="false">SUBTOTAL(9,FE42:FQ42)</f>
        <v>0</v>
      </c>
      <c r="FS42" s="2182" t="n">
        <f aca="false">FR42:FR42+IF($B38:$B38=2,0,FS38:FS38)</f>
        <v>0</v>
      </c>
      <c r="FT42" s="2282" t="n">
        <f aca="false">'02.24 по датам'!GX42-'02.24 НГДП по датам'!AW42</f>
        <v>0</v>
      </c>
      <c r="FU42" s="2184"/>
      <c r="FV42" s="2184"/>
      <c r="FW42" s="2184"/>
      <c r="FX42" s="2184"/>
      <c r="FY42" s="2184"/>
      <c r="FZ42" s="2184"/>
      <c r="GA42" s="2184"/>
      <c r="GB42" s="2184"/>
      <c r="GC42" s="2184"/>
      <c r="GD42" s="2184"/>
      <c r="GE42" s="2184"/>
      <c r="GF42" s="2184"/>
      <c r="GG42" s="2184"/>
      <c r="GH42" s="2184"/>
      <c r="GI42" s="2184"/>
      <c r="GJ42" s="2184"/>
      <c r="GK42" s="2184"/>
      <c r="GL42" s="2184"/>
      <c r="GM42" s="2184"/>
      <c r="GN42" s="2184"/>
      <c r="GO42" s="2184"/>
      <c r="GP42" s="2184"/>
      <c r="GQ42" s="2184"/>
      <c r="GR42" s="2184"/>
      <c r="GS42" s="2185"/>
      <c r="GT42" s="2186"/>
      <c r="GU42" s="2187"/>
      <c r="GV42" s="2173"/>
      <c r="GW42" s="2188" t="n">
        <f aca="false">SUBTOTAL(9,FT42:GV42)</f>
        <v>0</v>
      </c>
      <c r="GX42" s="2175" t="n">
        <f aca="false">SUBTOTAL(9,FT42:GV42)</f>
        <v>0</v>
      </c>
      <c r="GY42" s="2174" t="n">
        <f aca="false">GX42:GX42+IF($B38:$B38=2,0,GY38:GY38)</f>
        <v>0</v>
      </c>
      <c r="GZ42" s="2189" t="n">
        <f aca="false">'02.24 по датам'!GZ42</f>
        <v>0</v>
      </c>
      <c r="HA42" s="2190" t="n">
        <f aca="false">'02.24 по датам'!HA42</f>
        <v>0</v>
      </c>
      <c r="HB42" s="2191"/>
      <c r="HC42" s="2192" t="n">
        <f aca="false">SUBTOTAL(9,GZ42:HB42)</f>
        <v>0</v>
      </c>
      <c r="HD42" s="2193" t="n">
        <f aca="false">$HD$14+HD38</f>
        <v>304.24</v>
      </c>
      <c r="HE42" s="2194"/>
      <c r="HF42" s="2195" t="n">
        <f aca="false">SUM(HD42:HE42)</f>
        <v>304.24</v>
      </c>
      <c r="HG42" s="2180" t="n">
        <f aca="false">'02.24 по датам'!ID42-'02.24 НГДП по датам'!BF42</f>
        <v>0</v>
      </c>
      <c r="HH42" s="2180"/>
      <c r="HI42" s="2266"/>
      <c r="HJ42" s="2184"/>
      <c r="HK42" s="2184"/>
      <c r="HL42" s="2184"/>
      <c r="HM42" s="2184"/>
      <c r="HN42" s="2184"/>
      <c r="HO42" s="2184"/>
      <c r="HP42" s="2184"/>
      <c r="HQ42" s="2184"/>
      <c r="HR42" s="2184"/>
      <c r="HS42" s="2184"/>
      <c r="HT42" s="2184"/>
      <c r="HU42" s="2184"/>
      <c r="HV42" s="2184"/>
      <c r="HW42" s="2184"/>
      <c r="HX42" s="2184"/>
      <c r="HY42" s="2184"/>
      <c r="HZ42" s="2185"/>
      <c r="IA42" s="2186"/>
      <c r="IB42" s="2187"/>
      <c r="IC42" s="2173"/>
      <c r="ID42" s="2174" t="n">
        <f aca="false">SUBTOTAL(9,HG42:IC42)</f>
        <v>0</v>
      </c>
      <c r="IE42" s="2188" t="n">
        <f aca="false">ID42:ID42+IF($B38:$B38=2,0,IE38:IE38)</f>
        <v>56</v>
      </c>
      <c r="IF42" s="2198" t="n">
        <f aca="false">'02.24 по датам'!IF42</f>
        <v>0</v>
      </c>
      <c r="IG42" s="2198" t="n">
        <f aca="false">'02.24 по датам'!IG42</f>
        <v>0</v>
      </c>
      <c r="IH42" s="2199" t="n">
        <f aca="false">'02.24 по датам'!IH42</f>
        <v>0</v>
      </c>
      <c r="II42" s="2200"/>
      <c r="IJ42" s="2201"/>
      <c r="IK42" s="2202" t="n">
        <f aca="false">SUBTOTAL(9,IF42:IJ42)</f>
        <v>0</v>
      </c>
      <c r="IL42" s="2203" t="n">
        <f aca="false">IK42:IK42+IF($B38:$B38=2,0,IL38:IL38)</f>
        <v>0</v>
      </c>
      <c r="IM42" s="2196" t="n">
        <f aca="false">'02.24 по датам'!IM42</f>
        <v>0</v>
      </c>
      <c r="IN42" s="2204" t="n">
        <f aca="false">'02.24 по датам'!IN42</f>
        <v>0</v>
      </c>
      <c r="IO42" s="2177" t="n">
        <f aca="false">'02.24 по датам'!IO42</f>
        <v>0</v>
      </c>
      <c r="IP42" s="2177" t="n">
        <f aca="false">'02.24 по датам'!IP42</f>
        <v>0</v>
      </c>
      <c r="IQ42" s="2177" t="n">
        <f aca="false">'02.24 по датам'!IQ42</f>
        <v>0</v>
      </c>
      <c r="IR42" s="2177" t="n">
        <f aca="false">'02.24 по датам'!IR42</f>
        <v>0</v>
      </c>
      <c r="IS42" s="2177" t="n">
        <f aca="false">'02.24 по датам'!IS42</f>
        <v>0</v>
      </c>
      <c r="IT42" s="2177" t="n">
        <f aca="false">'02.24 по датам'!IT42</f>
        <v>0</v>
      </c>
      <c r="IU42" s="2177" t="n">
        <f aca="false">'02.24 по датам'!IU42</f>
        <v>0</v>
      </c>
      <c r="IV42" s="2178" t="n">
        <f aca="false">'02.24 по датам'!IV42</f>
        <v>0</v>
      </c>
      <c r="IW42" s="2171"/>
      <c r="IX42" s="2172"/>
      <c r="IY42" s="2173"/>
      <c r="IZ42" s="2174" t="n">
        <f aca="false">SUBTOTAL(9,IM42:IY42)</f>
        <v>0</v>
      </c>
      <c r="JA42" s="2175" t="n">
        <f aca="false">IZ42:IZ42+IF($B38:$B38=2,0,JA38:JA38)</f>
        <v>7.9</v>
      </c>
      <c r="JB42" s="2205" t="n">
        <f aca="false">'02.24 по датам'!JB42</f>
        <v>0</v>
      </c>
      <c r="JC42" s="2194"/>
      <c r="JD42" s="2268" t="n">
        <f aca="false">'02.24 по датам'!JD42</f>
        <v>0</v>
      </c>
      <c r="JE42" s="2207" t="n">
        <f aca="false">SUBTOTAL(9,JB42:JD42)</f>
        <v>0</v>
      </c>
      <c r="JF42" s="2208" t="n">
        <f aca="false">SUMIF($C$5:JE$5,"Накопленный эффект, т/сут",$C42:JE42)+SUMIF($C$5:JE$5,"Нараст.  по потенциалу",$C42:JE42)-SUMIF($C$5:JE$5,"Нараст. по остановкам",$C42:JE42)-SUMIF($C$5:JE$5,"ИТОГО перевод в ППД",$C42:JE42)-SUMIF($C$5:JE$5,"ИТОГО  нерент, по распоряж.",$C42:JE42)-SUMIF($C$5:JE$5,"ИТОГО ост. дебит от ЗБС, Углуб., ПВЛГ/ПНЛГ",$C42:JE42)</f>
        <v>250.1</v>
      </c>
      <c r="JG42" s="2209" t="n">
        <f aca="false">'02.24 по датам'!JG42-'02.24 НГДП по датам'!BV42</f>
        <v>0</v>
      </c>
      <c r="JH42" s="2269" t="n">
        <f aca="false">'02.24 по датам'!JH42-'02.24 НГДП по датам'!BW42</f>
        <v>0</v>
      </c>
      <c r="JI42" s="2209" t="n">
        <f aca="false">'02.24 по датам'!JI42-'02.24 НГДП по датам'!BX42</f>
        <v>0</v>
      </c>
      <c r="JJ42" s="2210" t="n">
        <f aca="false">'02.24 по датам'!JJ42-'02.24 НГДП по датам'!BY42</f>
        <v>0</v>
      </c>
      <c r="JK42" s="2211" t="n">
        <f aca="false">'02.24 НГДП по датам'!BZ42</f>
        <v>0</v>
      </c>
      <c r="JL42" s="2202" t="n">
        <f aca="false">SUBTOTAL(9,JG42:JJ42)</f>
        <v>0</v>
      </c>
      <c r="JM42" s="2107"/>
      <c r="JN42" s="2108"/>
      <c r="JO42" s="2109"/>
      <c r="JP42" s="2212" t="n">
        <f aca="false">JP$4:JP$4+SUMIF($C$5:JL$5,"Нараст. по остановкам",$C42:JL42)-SUMIF($C$5:JL$5,"Нараст.  по потенциалу",$C42:JL42)</f>
        <v>676.812</v>
      </c>
      <c r="JQ42" s="2213"/>
      <c r="JR42" s="2214" t="n">
        <f aca="false">'02.24 НГДП по датам'!CB42</f>
        <v>31.893</v>
      </c>
    </row>
    <row r="43" customFormat="false" ht="1.5" hidden="false" customHeight="true" outlineLevel="0" collapsed="false">
      <c r="A43" s="2215"/>
      <c r="B43" s="2215"/>
      <c r="C43" s="2216" t="n">
        <f aca="false">'02.24 по датам'!C43</f>
        <v>0</v>
      </c>
      <c r="D43" s="2216" t="n">
        <f aca="false">'02.24 по датам'!D43</f>
        <v>0</v>
      </c>
      <c r="E43" s="2216" t="n">
        <f aca="false">'02.24 по датам'!E43</f>
        <v>0</v>
      </c>
      <c r="F43" s="2216" t="n">
        <f aca="false">'02.24 по датам'!F43</f>
        <v>0</v>
      </c>
      <c r="G43" s="2217" t="n">
        <f aca="false">'02.24 по датам'!G43</f>
        <v>0</v>
      </c>
      <c r="H43" s="2217" t="n">
        <f aca="false">'02.24 по датам'!H43</f>
        <v>0</v>
      </c>
      <c r="I43" s="2217" t="n">
        <f aca="false">'02.24 по датам'!I43</f>
        <v>0</v>
      </c>
      <c r="J43" s="2217" t="n">
        <f aca="false">'02.24 по датам'!J43</f>
        <v>0</v>
      </c>
      <c r="K43" s="2217" t="n">
        <f aca="false">'02.24 по датам'!K43</f>
        <v>0</v>
      </c>
      <c r="L43" s="2217" t="n">
        <f aca="false">'02.24 по датам'!L43</f>
        <v>0</v>
      </c>
      <c r="M43" s="2217" t="n">
        <f aca="false">'02.24 по датам'!M43</f>
        <v>0</v>
      </c>
      <c r="N43" s="2217" t="n">
        <f aca="false">'02.24 по датам'!N43</f>
        <v>0</v>
      </c>
      <c r="O43" s="2217" t="n">
        <f aca="false">'02.24 по датам'!O43</f>
        <v>0</v>
      </c>
      <c r="P43" s="2217" t="n">
        <f aca="false">'02.24 по датам'!P43</f>
        <v>0</v>
      </c>
      <c r="Q43" s="2217" t="n">
        <f aca="false">'02.24 по датам'!Q43</f>
        <v>0</v>
      </c>
      <c r="R43" s="2217" t="n">
        <f aca="false">'02.24 по датам'!R43</f>
        <v>0</v>
      </c>
      <c r="S43" s="2217" t="n">
        <f aca="false">'02.24 по датам'!S43</f>
        <v>0</v>
      </c>
      <c r="T43" s="2217" t="n">
        <f aca="false">'02.24 по датам'!T43</f>
        <v>0</v>
      </c>
      <c r="U43" s="2217" t="n">
        <f aca="false">'02.24 по датам'!U43</f>
        <v>0</v>
      </c>
      <c r="V43" s="2217" t="n">
        <f aca="false">'02.24 по датам'!V43</f>
        <v>0</v>
      </c>
      <c r="W43" s="2217" t="n">
        <f aca="false">'02.24 по датам'!W43</f>
        <v>0</v>
      </c>
      <c r="X43" s="2218"/>
      <c r="Y43" s="2219"/>
      <c r="Z43" s="2220"/>
      <c r="AA43" s="2221"/>
      <c r="AB43" s="2221"/>
      <c r="AC43" s="2222" t="n">
        <f aca="false">'02.24 по датам'!AC43</f>
        <v>0</v>
      </c>
      <c r="AD43" s="2222" t="n">
        <f aca="false">'02.24 по датам'!AD43</f>
        <v>0</v>
      </c>
      <c r="AE43" s="2217" t="n">
        <f aca="false">'02.24 по датам'!AE43</f>
        <v>0</v>
      </c>
      <c r="AF43" s="2217" t="n">
        <f aca="false">'02.24 по датам'!AF43</f>
        <v>0</v>
      </c>
      <c r="AG43" s="2217" t="n">
        <f aca="false">'02.24 по датам'!AG43</f>
        <v>0</v>
      </c>
      <c r="AH43" s="2217" t="n">
        <f aca="false">'02.24 по датам'!AH43</f>
        <v>0</v>
      </c>
      <c r="AI43" s="2217" t="n">
        <f aca="false">'02.24 по датам'!AI43</f>
        <v>0</v>
      </c>
      <c r="AJ43" s="2217" t="n">
        <f aca="false">'02.24 по датам'!AJ43</f>
        <v>0</v>
      </c>
      <c r="AK43" s="2217" t="n">
        <f aca="false">'02.24 по датам'!AK43</f>
        <v>0</v>
      </c>
      <c r="AL43" s="2217" t="n">
        <f aca="false">'02.24 по датам'!AL43</f>
        <v>0</v>
      </c>
      <c r="AM43" s="2217" t="n">
        <f aca="false">'02.24 по датам'!AM43</f>
        <v>0</v>
      </c>
      <c r="AN43" s="2217" t="n">
        <f aca="false">'02.24 по датам'!AN43</f>
        <v>0</v>
      </c>
      <c r="AO43" s="2217" t="n">
        <f aca="false">'02.24 по датам'!AO43</f>
        <v>0</v>
      </c>
      <c r="AP43" s="2218"/>
      <c r="AQ43" s="2219"/>
      <c r="AR43" s="2220"/>
      <c r="AS43" s="2221"/>
      <c r="AT43" s="2221"/>
      <c r="AU43" s="2216" t="n">
        <f aca="false">'02.24 по датам'!AU43</f>
        <v>0</v>
      </c>
      <c r="AV43" s="2216" t="n">
        <f aca="false">'02.24 по датам'!AV43</f>
        <v>0</v>
      </c>
      <c r="AW43" s="2223" t="n">
        <f aca="false">'02.24 по датам'!AW43</f>
        <v>0</v>
      </c>
      <c r="AX43" s="2217" t="n">
        <f aca="false">'02.24 по датам'!AX43</f>
        <v>0</v>
      </c>
      <c r="AY43" s="2217" t="n">
        <f aca="false">'02.24 по датам'!AY43</f>
        <v>0</v>
      </c>
      <c r="AZ43" s="2217" t="n">
        <f aca="false">'02.24 по датам'!AZ43</f>
        <v>0</v>
      </c>
      <c r="BA43" s="2217" t="n">
        <f aca="false">'02.24 по датам'!BA43</f>
        <v>0</v>
      </c>
      <c r="BB43" s="2217" t="n">
        <f aca="false">'02.24 по датам'!BB43</f>
        <v>0</v>
      </c>
      <c r="BC43" s="2217" t="n">
        <f aca="false">'02.24 по датам'!BC43</f>
        <v>0</v>
      </c>
      <c r="BD43" s="2217" t="n">
        <f aca="false">'02.24 по датам'!BD43</f>
        <v>0</v>
      </c>
      <c r="BE43" s="2217" t="n">
        <f aca="false">'02.24 по датам'!BE43</f>
        <v>0</v>
      </c>
      <c r="BF43" s="2217" t="n">
        <f aca="false">'02.24 по датам'!BF43</f>
        <v>0</v>
      </c>
      <c r="BG43" s="2217" t="n">
        <f aca="false">'02.24 по датам'!BG43</f>
        <v>0</v>
      </c>
      <c r="BH43" s="2217" t="n">
        <f aca="false">'02.24 по датам'!BH43</f>
        <v>0</v>
      </c>
      <c r="BI43" s="2217" t="n">
        <f aca="false">'02.24 по датам'!BI43</f>
        <v>0</v>
      </c>
      <c r="BJ43" s="2217" t="n">
        <f aca="false">'02.24 по датам'!BJ43</f>
        <v>0</v>
      </c>
      <c r="BK43" s="2217" t="n">
        <f aca="false">'02.24 по датам'!BK43</f>
        <v>0</v>
      </c>
      <c r="BL43" s="2217" t="n">
        <f aca="false">'02.24 по датам'!BL43</f>
        <v>0</v>
      </c>
      <c r="BM43" s="2217" t="n">
        <f aca="false">'02.24 по датам'!BM43</f>
        <v>0</v>
      </c>
      <c r="BN43" s="2217" t="n">
        <f aca="false">'02.24 по датам'!BN43</f>
        <v>0</v>
      </c>
      <c r="BO43" s="2217" t="n">
        <f aca="false">'02.24 по датам'!BO43</f>
        <v>0</v>
      </c>
      <c r="BP43" s="2217" t="n">
        <f aca="false">'02.24 по датам'!BP43</f>
        <v>0</v>
      </c>
      <c r="BQ43" s="2217" t="n">
        <f aca="false">'02.24 по датам'!BQ43</f>
        <v>0</v>
      </c>
      <c r="BR43" s="2218"/>
      <c r="BS43" s="2219"/>
      <c r="BT43" s="2220"/>
      <c r="BU43" s="2221"/>
      <c r="BV43" s="2221"/>
      <c r="BW43" s="2222" t="n">
        <f aca="false">'02.24 по датам'!BW43</f>
        <v>0</v>
      </c>
      <c r="BX43" s="2217" t="n">
        <f aca="false">'02.24 по датам'!BX43</f>
        <v>0</v>
      </c>
      <c r="BY43" s="2217" t="n">
        <f aca="false">'02.24 по датам'!BY43</f>
        <v>0</v>
      </c>
      <c r="BZ43" s="2217" t="n">
        <f aca="false">'02.24 по датам'!BZ43</f>
        <v>0</v>
      </c>
      <c r="CA43" s="2217" t="n">
        <f aca="false">'02.24 по датам'!CA43</f>
        <v>0</v>
      </c>
      <c r="CB43" s="2217" t="n">
        <f aca="false">'02.24 по датам'!CB43</f>
        <v>0</v>
      </c>
      <c r="CC43" s="2217" t="n">
        <f aca="false">'02.24 по датам'!CC43</f>
        <v>0</v>
      </c>
      <c r="CD43" s="2217" t="n">
        <f aca="false">'02.24 по датам'!CD43</f>
        <v>0</v>
      </c>
      <c r="CE43" s="2217" t="n">
        <f aca="false">'02.24 по датам'!CE43</f>
        <v>0</v>
      </c>
      <c r="CF43" s="2217" t="n">
        <f aca="false">'02.24 по датам'!CF43</f>
        <v>0</v>
      </c>
      <c r="CG43" s="2217" t="n">
        <f aca="false">'02.24 по датам'!CG43</f>
        <v>0</v>
      </c>
      <c r="CH43" s="2217" t="n">
        <f aca="false">'02.24 по датам'!CH43</f>
        <v>0</v>
      </c>
      <c r="CI43" s="2217" t="n">
        <f aca="false">'02.24 по датам'!CI43</f>
        <v>0</v>
      </c>
      <c r="CJ43" s="2218"/>
      <c r="CK43" s="2219"/>
      <c r="CL43" s="2220"/>
      <c r="CM43" s="2221"/>
      <c r="CN43" s="2221"/>
      <c r="CO43" s="2221"/>
      <c r="CP43" s="2221"/>
      <c r="CQ43" s="2217" t="n">
        <f aca="false">'02.24 по датам'!CQ43</f>
        <v>0</v>
      </c>
      <c r="CR43" s="2217" t="n">
        <f aca="false">'02.24 по датам'!CR43</f>
        <v>0</v>
      </c>
      <c r="CS43" s="2217" t="n">
        <f aca="false">'02.24 по датам'!CS43</f>
        <v>0</v>
      </c>
      <c r="CT43" s="2217" t="n">
        <f aca="false">'02.24 по датам'!CT43</f>
        <v>0</v>
      </c>
      <c r="CU43" s="2217" t="n">
        <f aca="false">'02.24 по датам'!CU43</f>
        <v>0</v>
      </c>
      <c r="CV43" s="2217" t="n">
        <f aca="false">'02.24 по датам'!CV43</f>
        <v>0</v>
      </c>
      <c r="CW43" s="2217" t="n">
        <f aca="false">'02.24 по датам'!CW43</f>
        <v>0</v>
      </c>
      <c r="CX43" s="2217" t="n">
        <f aca="false">'02.24 по датам'!CX43</f>
        <v>0</v>
      </c>
      <c r="CY43" s="2217" t="n">
        <f aca="false">'02.24 по датам'!CY43</f>
        <v>0</v>
      </c>
      <c r="CZ43" s="2217" t="n">
        <f aca="false">'02.24 по датам'!CZ43</f>
        <v>0</v>
      </c>
      <c r="DA43" s="2217" t="n">
        <f aca="false">'02.24 по датам'!DA43</f>
        <v>0</v>
      </c>
      <c r="DB43" s="2217" t="n">
        <f aca="false">'02.24 по датам'!DB43</f>
        <v>0</v>
      </c>
      <c r="DC43" s="2217" t="n">
        <f aca="false">'02.24 по датам'!DC43</f>
        <v>0</v>
      </c>
      <c r="DD43" s="2218"/>
      <c r="DE43" s="2219"/>
      <c r="DF43" s="2220"/>
      <c r="DG43" s="2221"/>
      <c r="DH43" s="2221"/>
      <c r="DI43" s="2285" t="n">
        <f aca="false">'02.24 по датам'!DI43</f>
        <v>0</v>
      </c>
      <c r="DJ43" s="2217" t="n">
        <f aca="false">'02.24 по датам'!DJ43</f>
        <v>0</v>
      </c>
      <c r="DK43" s="2217" t="n">
        <f aca="false">'02.24 по датам'!DK43</f>
        <v>0</v>
      </c>
      <c r="DL43" s="2217" t="n">
        <f aca="false">'02.24 по датам'!DL43</f>
        <v>0</v>
      </c>
      <c r="DM43" s="2217" t="n">
        <f aca="false">'02.24 по датам'!DM43</f>
        <v>0</v>
      </c>
      <c r="DN43" s="2217" t="n">
        <f aca="false">'02.24 по датам'!DN43</f>
        <v>0</v>
      </c>
      <c r="DO43" s="2217" t="n">
        <f aca="false">'02.24 по датам'!DO43</f>
        <v>0</v>
      </c>
      <c r="DP43" s="2217" t="n">
        <f aca="false">'02.24 по датам'!DP43</f>
        <v>0</v>
      </c>
      <c r="DQ43" s="2217" t="n">
        <f aca="false">'02.24 по датам'!DQ43</f>
        <v>0</v>
      </c>
      <c r="DR43" s="2217" t="n">
        <f aca="false">'02.24 по датам'!DR43</f>
        <v>0</v>
      </c>
      <c r="DS43" s="2217" t="n">
        <f aca="false">'02.24 по датам'!DS43</f>
        <v>0</v>
      </c>
      <c r="DT43" s="2217" t="n">
        <f aca="false">'02.24 по датам'!DT43</f>
        <v>0</v>
      </c>
      <c r="DU43" s="2217" t="n">
        <f aca="false">'02.24 по датам'!DU43</f>
        <v>0</v>
      </c>
      <c r="DV43" s="2218"/>
      <c r="DW43" s="2219"/>
      <c r="DX43" s="2220"/>
      <c r="DY43" s="2221"/>
      <c r="DZ43" s="2221"/>
      <c r="EA43" s="2297" t="n">
        <f aca="false">'02.24 по датам'!EA43</f>
        <v>0</v>
      </c>
      <c r="EB43" s="2217" t="n">
        <f aca="false">'02.24 по датам'!EB43</f>
        <v>0</v>
      </c>
      <c r="EC43" s="2217" t="n">
        <f aca="false">'02.24 по датам'!EC43</f>
        <v>0</v>
      </c>
      <c r="ED43" s="2217" t="n">
        <f aca="false">'02.24 по датам'!ED43</f>
        <v>0</v>
      </c>
      <c r="EE43" s="2217" t="n">
        <f aca="false">'02.24 по датам'!EE43</f>
        <v>0</v>
      </c>
      <c r="EF43" s="2217" t="n">
        <f aca="false">'02.24 по датам'!EF43</f>
        <v>0</v>
      </c>
      <c r="EG43" s="2217" t="n">
        <f aca="false">'02.24 по датам'!EG43</f>
        <v>0</v>
      </c>
      <c r="EH43" s="2217" t="n">
        <f aca="false">'02.24 по датам'!EH43</f>
        <v>0</v>
      </c>
      <c r="EI43" s="2217" t="n">
        <f aca="false">'02.24 по датам'!EI43</f>
        <v>0</v>
      </c>
      <c r="EJ43" s="2217" t="n">
        <f aca="false">'02.24 по датам'!EJ43</f>
        <v>0</v>
      </c>
      <c r="EK43" s="2217" t="n">
        <f aca="false">'02.24 по датам'!EK43</f>
        <v>0</v>
      </c>
      <c r="EL43" s="2217" t="n">
        <f aca="false">'02.24 по датам'!EL43</f>
        <v>0</v>
      </c>
      <c r="EM43" s="2217" t="n">
        <f aca="false">'02.24 по датам'!EM43</f>
        <v>0</v>
      </c>
      <c r="EN43" s="2217" t="n">
        <f aca="false">'02.24 по датам'!EN43</f>
        <v>0</v>
      </c>
      <c r="EO43" s="2217" t="n">
        <f aca="false">'02.24 по датам'!EO43</f>
        <v>0</v>
      </c>
      <c r="EP43" s="2217" t="n">
        <f aca="false">'02.24 по датам'!EP43</f>
        <v>0</v>
      </c>
      <c r="EQ43" s="2217" t="n">
        <f aca="false">'02.24 по датам'!EQ43</f>
        <v>0</v>
      </c>
      <c r="ER43" s="2217" t="n">
        <f aca="false">'02.24 по датам'!ER43</f>
        <v>0</v>
      </c>
      <c r="ES43" s="2217" t="n">
        <f aca="false">'02.24 по датам'!ES43</f>
        <v>0</v>
      </c>
      <c r="ET43" s="2217" t="n">
        <f aca="false">'02.24 по датам'!ET43</f>
        <v>0</v>
      </c>
      <c r="EU43" s="2217" t="n">
        <f aca="false">'02.24 по датам'!EU43</f>
        <v>0</v>
      </c>
      <c r="EV43" s="2217" t="n">
        <f aca="false">'02.24 по датам'!EV43</f>
        <v>0</v>
      </c>
      <c r="EW43" s="2217" t="n">
        <f aca="false">'02.24 по датам'!EW43</f>
        <v>0</v>
      </c>
      <c r="EX43" s="2217" t="n">
        <f aca="false">'02.24 по датам'!EX43</f>
        <v>0</v>
      </c>
      <c r="EY43" s="2217" t="n">
        <f aca="false">'02.24 по датам'!EY43</f>
        <v>0</v>
      </c>
      <c r="EZ43" s="2218"/>
      <c r="FA43" s="2219"/>
      <c r="FB43" s="2220"/>
      <c r="FC43" s="2221"/>
      <c r="FD43" s="2221"/>
      <c r="FE43" s="2217" t="n">
        <f aca="false">'02.24 по датам'!FE43</f>
        <v>0</v>
      </c>
      <c r="FF43" s="2217" t="n">
        <f aca="false">'02.24 по датам'!FF43</f>
        <v>0</v>
      </c>
      <c r="FG43" s="2217" t="n">
        <f aca="false">'02.24 по датам'!FG43</f>
        <v>0</v>
      </c>
      <c r="FH43" s="2217" t="n">
        <f aca="false">'02.24 по датам'!FH43</f>
        <v>0</v>
      </c>
      <c r="FI43" s="2217" t="n">
        <f aca="false">'02.24 по датам'!FI43</f>
        <v>0</v>
      </c>
      <c r="FJ43" s="2217" t="n">
        <f aca="false">'02.24 по датам'!FJ43</f>
        <v>0</v>
      </c>
      <c r="FK43" s="2217" t="n">
        <f aca="false">'02.24 по датам'!FK43</f>
        <v>0</v>
      </c>
      <c r="FL43" s="2217" t="n">
        <f aca="false">'02.24 по датам'!FL43</f>
        <v>0</v>
      </c>
      <c r="FM43" s="2217" t="n">
        <f aca="false">'02.24 по датам'!FM43</f>
        <v>0</v>
      </c>
      <c r="FN43" s="2217" t="n">
        <f aca="false">'02.24 по датам'!FN43</f>
        <v>0</v>
      </c>
      <c r="FO43" s="2218"/>
      <c r="FP43" s="2219"/>
      <c r="FQ43" s="2220"/>
      <c r="FR43" s="2221"/>
      <c r="FS43" s="2221"/>
      <c r="FT43" s="2225"/>
      <c r="FU43" s="2225"/>
      <c r="FV43" s="2225"/>
      <c r="FW43" s="2225"/>
      <c r="FX43" s="2225"/>
      <c r="FY43" s="2225"/>
      <c r="FZ43" s="2225"/>
      <c r="GA43" s="2225"/>
      <c r="GB43" s="2225"/>
      <c r="GC43" s="2225"/>
      <c r="GD43" s="2225"/>
      <c r="GE43" s="2225"/>
      <c r="GF43" s="2225"/>
      <c r="GG43" s="2225"/>
      <c r="GH43" s="2225"/>
      <c r="GI43" s="2225"/>
      <c r="GJ43" s="2225"/>
      <c r="GK43" s="2225"/>
      <c r="GL43" s="2225"/>
      <c r="GM43" s="2225"/>
      <c r="GN43" s="2225"/>
      <c r="GO43" s="2225"/>
      <c r="GP43" s="2225"/>
      <c r="GQ43" s="2225"/>
      <c r="GR43" s="2225"/>
      <c r="GS43" s="2225"/>
      <c r="GT43" s="2218"/>
      <c r="GU43" s="2219"/>
      <c r="GV43" s="2220"/>
      <c r="GW43" s="2221"/>
      <c r="GX43" s="2221"/>
      <c r="GY43" s="2221"/>
      <c r="GZ43" s="2217" t="n">
        <f aca="false">'02.24 по датам'!GZ43</f>
        <v>0</v>
      </c>
      <c r="HA43" s="2217" t="n">
        <f aca="false">'02.24 по датам'!HA43</f>
        <v>0</v>
      </c>
      <c r="HB43" s="2226"/>
      <c r="HC43" s="2221"/>
      <c r="HD43" s="2227" t="n">
        <f aca="false">'02.24 по датам'!HD43</f>
        <v>0</v>
      </c>
      <c r="HE43" s="2226"/>
      <c r="HF43" s="2228"/>
      <c r="HG43" s="2180"/>
      <c r="HH43" s="2180"/>
      <c r="HI43" s="2230"/>
      <c r="HJ43" s="2225"/>
      <c r="HK43" s="2225"/>
      <c r="HL43" s="2225"/>
      <c r="HM43" s="2225"/>
      <c r="HN43" s="2225"/>
      <c r="HO43" s="2225"/>
      <c r="HP43" s="2225"/>
      <c r="HQ43" s="2225"/>
      <c r="HR43" s="2225"/>
      <c r="HS43" s="2225"/>
      <c r="HT43" s="2225"/>
      <c r="HU43" s="2225"/>
      <c r="HV43" s="2225"/>
      <c r="HW43" s="2225"/>
      <c r="HX43" s="2225"/>
      <c r="HY43" s="2225"/>
      <c r="HZ43" s="2225"/>
      <c r="IA43" s="2218"/>
      <c r="IB43" s="2219"/>
      <c r="IC43" s="2220"/>
      <c r="ID43" s="2221"/>
      <c r="IE43" s="2221"/>
      <c r="IF43" s="2231" t="n">
        <f aca="false">'02.24 по датам'!IF43</f>
        <v>0</v>
      </c>
      <c r="IG43" s="2231" t="n">
        <f aca="false">'02.24 по датам'!IG43</f>
        <v>0</v>
      </c>
      <c r="IH43" s="2231" t="n">
        <f aca="false">'02.24 по датам'!IH43</f>
        <v>0</v>
      </c>
      <c r="II43" s="2232"/>
      <c r="IJ43" s="2233"/>
      <c r="IK43" s="1302"/>
      <c r="IL43" s="1302"/>
      <c r="IM43" s="2234" t="n">
        <f aca="false">'02.24 по датам'!IM43</f>
        <v>0</v>
      </c>
      <c r="IN43" s="2234" t="n">
        <f aca="false">'02.24 по датам'!IN43</f>
        <v>0</v>
      </c>
      <c r="IO43" s="2217" t="n">
        <f aca="false">'02.24 по датам'!IO43</f>
        <v>0</v>
      </c>
      <c r="IP43" s="2217" t="n">
        <f aca="false">'02.24 по датам'!IP43</f>
        <v>0</v>
      </c>
      <c r="IQ43" s="2217" t="n">
        <f aca="false">'02.24 по датам'!IQ43</f>
        <v>0</v>
      </c>
      <c r="IR43" s="2217" t="n">
        <f aca="false">'02.24 по датам'!IR43</f>
        <v>0</v>
      </c>
      <c r="IS43" s="2217" t="n">
        <f aca="false">'02.24 по датам'!IS43</f>
        <v>0</v>
      </c>
      <c r="IT43" s="2217" t="n">
        <f aca="false">'02.24 по датам'!IT43</f>
        <v>0</v>
      </c>
      <c r="IU43" s="2217" t="n">
        <f aca="false">'02.24 по датам'!IU43</f>
        <v>0</v>
      </c>
      <c r="IV43" s="2217" t="n">
        <f aca="false">'02.24 по датам'!IV43</f>
        <v>0</v>
      </c>
      <c r="IW43" s="2218"/>
      <c r="IX43" s="2219"/>
      <c r="IY43" s="2220"/>
      <c r="IZ43" s="2221"/>
      <c r="JA43" s="2221"/>
      <c r="JB43" s="2217" t="n">
        <f aca="false">'02.24 по датам'!JB43</f>
        <v>0</v>
      </c>
      <c r="JC43" s="2226"/>
      <c r="JD43" s="2217" t="n">
        <f aca="false">'02.24 по датам'!JD43</f>
        <v>0</v>
      </c>
      <c r="JE43" s="2221"/>
      <c r="JF43" s="2221"/>
      <c r="JG43" s="2231" t="n">
        <f aca="false">'02.24 по датам'!JG43</f>
        <v>0</v>
      </c>
      <c r="JH43" s="2231" t="n">
        <f aca="false">'02.24 по датам'!JH43</f>
        <v>0</v>
      </c>
      <c r="JI43" s="2231" t="n">
        <f aca="false">'02.24 по датам'!JI43</f>
        <v>0</v>
      </c>
      <c r="JJ43" s="2231" t="n">
        <f aca="false">'02.24 по датам'!JJ43</f>
        <v>0</v>
      </c>
      <c r="JK43" s="2270"/>
      <c r="JL43" s="1302"/>
      <c r="JM43" s="2236"/>
      <c r="JN43" s="2236"/>
      <c r="JO43" s="2237"/>
      <c r="JP43" s="2236"/>
      <c r="JQ43" s="2236"/>
      <c r="JR43" s="2237"/>
    </row>
    <row r="44" customFormat="false" ht="11.25" hidden="false" customHeight="true" outlineLevel="0" collapsed="false">
      <c r="A44" s="2056" t="n">
        <f aca="false">A40+1</f>
        <v>45331</v>
      </c>
      <c r="B44" s="2057" t="s">
        <v>662</v>
      </c>
      <c r="C44" s="2067" t="str">
        <f aca="false">'02.24 по датам'!C44</f>
        <v>Крайнее</v>
      </c>
      <c r="D44" s="2067" t="n">
        <f aca="false">'02.24 по датам'!D44</f>
        <v>0</v>
      </c>
      <c r="E44" s="2067" t="n">
        <f aca="false">'02.24 по датам'!E44</f>
        <v>0</v>
      </c>
      <c r="F44" s="2067" t="n">
        <f aca="false">'02.24 по датам'!F44</f>
        <v>0</v>
      </c>
      <c r="G44" s="2065" t="n">
        <f aca="false">'02.24 по датам'!G44</f>
        <v>0</v>
      </c>
      <c r="H44" s="2065" t="n">
        <f aca="false">'02.24 по датам'!H44</f>
        <v>0</v>
      </c>
      <c r="I44" s="2065" t="n">
        <f aca="false">'02.24 по датам'!I44</f>
        <v>0</v>
      </c>
      <c r="J44" s="2065" t="n">
        <f aca="false">'02.24 по датам'!J44</f>
        <v>0</v>
      </c>
      <c r="K44" s="2065" t="n">
        <f aca="false">'02.24 по датам'!K44</f>
        <v>0</v>
      </c>
      <c r="L44" s="2065" t="n">
        <f aca="false">'02.24 по датам'!L44</f>
        <v>0</v>
      </c>
      <c r="M44" s="2065" t="n">
        <f aca="false">'02.24 по датам'!M44</f>
        <v>0</v>
      </c>
      <c r="N44" s="2065" t="n">
        <f aca="false">'02.24 по датам'!N44</f>
        <v>0</v>
      </c>
      <c r="O44" s="2065" t="n">
        <f aca="false">'02.24 по датам'!O44</f>
        <v>0</v>
      </c>
      <c r="P44" s="2065" t="n">
        <f aca="false">'02.24 по датам'!P44</f>
        <v>0</v>
      </c>
      <c r="Q44" s="2065" t="n">
        <f aca="false">'02.24 по датам'!Q44</f>
        <v>0</v>
      </c>
      <c r="R44" s="2065" t="n">
        <f aca="false">'02.24 по датам'!R44</f>
        <v>0</v>
      </c>
      <c r="S44" s="2065" t="n">
        <f aca="false">'02.24 по датам'!S44</f>
        <v>0</v>
      </c>
      <c r="T44" s="2065" t="n">
        <f aca="false">'02.24 по датам'!T44</f>
        <v>0</v>
      </c>
      <c r="U44" s="2065" t="n">
        <f aca="false">'02.24 по датам'!U44</f>
        <v>0</v>
      </c>
      <c r="V44" s="2065" t="n">
        <f aca="false">'02.24 по датам'!V44</f>
        <v>0</v>
      </c>
      <c r="W44" s="2066" t="n">
        <f aca="false">'02.24 по датам'!W44</f>
        <v>0</v>
      </c>
      <c r="X44" s="2238"/>
      <c r="Y44" s="2239"/>
      <c r="Z44" s="2240"/>
      <c r="AA44" s="2062"/>
      <c r="AB44" s="2063"/>
      <c r="AC44" s="2064" t="n">
        <f aca="false">'02.24 по датам'!AC44</f>
        <v>0</v>
      </c>
      <c r="AD44" s="2064" t="n">
        <f aca="false">'02.24 по датам'!AD44</f>
        <v>0</v>
      </c>
      <c r="AE44" s="2065" t="n">
        <f aca="false">'02.24 по датам'!AE44</f>
        <v>0</v>
      </c>
      <c r="AF44" s="2065" t="n">
        <f aca="false">'02.24 по датам'!AF44</f>
        <v>0</v>
      </c>
      <c r="AG44" s="2065" t="n">
        <f aca="false">'02.24 по датам'!AG44</f>
        <v>0</v>
      </c>
      <c r="AH44" s="2065" t="n">
        <f aca="false">'02.24 по датам'!AH44</f>
        <v>0</v>
      </c>
      <c r="AI44" s="2065" t="n">
        <f aca="false">'02.24 по датам'!AI44</f>
        <v>0</v>
      </c>
      <c r="AJ44" s="2065" t="n">
        <f aca="false">'02.24 по датам'!AJ44</f>
        <v>0</v>
      </c>
      <c r="AK44" s="2065" t="n">
        <f aca="false">'02.24 по датам'!AK44</f>
        <v>0</v>
      </c>
      <c r="AL44" s="2065" t="n">
        <f aca="false">'02.24 по датам'!AL44</f>
        <v>0</v>
      </c>
      <c r="AM44" s="2065" t="n">
        <f aca="false">'02.24 по датам'!AM44</f>
        <v>0</v>
      </c>
      <c r="AN44" s="2065" t="n">
        <f aca="false">'02.24 по датам'!AN44</f>
        <v>0</v>
      </c>
      <c r="AO44" s="2066" t="n">
        <f aca="false">'02.24 по датам'!AO44</f>
        <v>0</v>
      </c>
      <c r="AP44" s="2238"/>
      <c r="AQ44" s="2239"/>
      <c r="AR44" s="2240"/>
      <c r="AS44" s="2062"/>
      <c r="AT44" s="2063"/>
      <c r="AU44" s="2064" t="str">
        <f aca="false">'02.24 по датам'!AU44</f>
        <v>Спор</v>
      </c>
      <c r="AV44" s="2064" t="n">
        <f aca="false">'02.24 по датам'!AV44</f>
        <v>0</v>
      </c>
      <c r="AW44" s="2064" t="n">
        <f aca="false">'02.24 по датам'!AW44</f>
        <v>0</v>
      </c>
      <c r="AX44" s="2092" t="n">
        <f aca="false">'02.24 по датам'!AX44</f>
        <v>0</v>
      </c>
      <c r="AY44" s="2092" t="n">
        <f aca="false">'02.24 по датам'!AY44</f>
        <v>0</v>
      </c>
      <c r="AZ44" s="2092" t="n">
        <f aca="false">'02.24 по датам'!AZ44</f>
        <v>0</v>
      </c>
      <c r="BA44" s="2092" t="n">
        <f aca="false">'02.24 по датам'!BA44</f>
        <v>0</v>
      </c>
      <c r="BB44" s="2092" t="n">
        <f aca="false">'02.24 по датам'!BB44</f>
        <v>0</v>
      </c>
      <c r="BC44" s="2092" t="n">
        <f aca="false">'02.24 по датам'!BC44</f>
        <v>0</v>
      </c>
      <c r="BD44" s="2092" t="n">
        <f aca="false">'02.24 по датам'!BD44</f>
        <v>0</v>
      </c>
      <c r="BE44" s="2092" t="n">
        <f aca="false">'02.24 по датам'!BE44</f>
        <v>0</v>
      </c>
      <c r="BF44" s="2092" t="n">
        <f aca="false">'02.24 по датам'!BF44</f>
        <v>0</v>
      </c>
      <c r="BG44" s="2092" t="n">
        <f aca="false">'02.24 по датам'!BG44</f>
        <v>0</v>
      </c>
      <c r="BH44" s="2092" t="n">
        <f aca="false">'02.24 по датам'!BH44</f>
        <v>0</v>
      </c>
      <c r="BI44" s="2092" t="n">
        <f aca="false">'02.24 по датам'!BI44</f>
        <v>0</v>
      </c>
      <c r="BJ44" s="2092" t="n">
        <f aca="false">'02.24 по датам'!BJ44</f>
        <v>0</v>
      </c>
      <c r="BK44" s="2092" t="n">
        <f aca="false">'02.24 по датам'!BK44</f>
        <v>0</v>
      </c>
      <c r="BL44" s="2092" t="n">
        <f aca="false">'02.24 по датам'!BL44</f>
        <v>0</v>
      </c>
      <c r="BM44" s="2092" t="n">
        <f aca="false">'02.24 по датам'!BM44</f>
        <v>0</v>
      </c>
      <c r="BN44" s="2092" t="n">
        <f aca="false">'02.24 по датам'!BN44</f>
        <v>0</v>
      </c>
      <c r="BO44" s="2092" t="n">
        <f aca="false">'02.24 по датам'!BO44</f>
        <v>0</v>
      </c>
      <c r="BP44" s="2092" t="n">
        <f aca="false">'02.24 по датам'!BP44</f>
        <v>0</v>
      </c>
      <c r="BQ44" s="2287" t="n">
        <f aca="false">'02.24 по датам'!BQ44</f>
        <v>0</v>
      </c>
      <c r="BR44" s="2242"/>
      <c r="BS44" s="2243"/>
      <c r="BT44" s="2240"/>
      <c r="BU44" s="2062"/>
      <c r="BV44" s="2063"/>
      <c r="BW44" s="2068" t="n">
        <f aca="false">'02.24 по датам'!BW44</f>
        <v>0</v>
      </c>
      <c r="BX44" s="2065" t="n">
        <f aca="false">'02.24 по датам'!BX44</f>
        <v>0</v>
      </c>
      <c r="BY44" s="2065" t="n">
        <f aca="false">'02.24 по датам'!BY44</f>
        <v>0</v>
      </c>
      <c r="BZ44" s="2065" t="n">
        <f aca="false">'02.24 по датам'!BZ44</f>
        <v>0</v>
      </c>
      <c r="CA44" s="2065" t="n">
        <f aca="false">'02.24 по датам'!CA44</f>
        <v>0</v>
      </c>
      <c r="CB44" s="2065" t="n">
        <f aca="false">'02.24 по датам'!CB44</f>
        <v>0</v>
      </c>
      <c r="CC44" s="2065" t="n">
        <f aca="false">'02.24 по датам'!CC44</f>
        <v>0</v>
      </c>
      <c r="CD44" s="2065" t="n">
        <f aca="false">'02.24 по датам'!CD44</f>
        <v>0</v>
      </c>
      <c r="CE44" s="2065" t="n">
        <f aca="false">'02.24 по датам'!CE44</f>
        <v>0</v>
      </c>
      <c r="CF44" s="2065" t="n">
        <f aca="false">'02.24 по датам'!CF44</f>
        <v>0</v>
      </c>
      <c r="CG44" s="2065" t="n">
        <f aca="false">'02.24 по датам'!CG44</f>
        <v>0</v>
      </c>
      <c r="CH44" s="2065" t="n">
        <f aca="false">'02.24 по датам'!CH44</f>
        <v>0</v>
      </c>
      <c r="CI44" s="2066" t="n">
        <f aca="false">'02.24 по датам'!CI44</f>
        <v>0</v>
      </c>
      <c r="CJ44" s="2238"/>
      <c r="CK44" s="2239"/>
      <c r="CL44" s="2240"/>
      <c r="CM44" s="2062"/>
      <c r="CN44" s="2063"/>
      <c r="CO44" s="2063"/>
      <c r="CP44" s="2063"/>
      <c r="CQ44" s="2092" t="n">
        <f aca="false">'02.24 по датам'!CQ44</f>
        <v>0</v>
      </c>
      <c r="CR44" s="2092" t="n">
        <f aca="false">'02.24 по датам'!CR44</f>
        <v>0</v>
      </c>
      <c r="CS44" s="2092" t="n">
        <f aca="false">'02.24 по датам'!CS44</f>
        <v>0</v>
      </c>
      <c r="CT44" s="2092" t="n">
        <f aca="false">'02.24 по датам'!CT44</f>
        <v>0</v>
      </c>
      <c r="CU44" s="2092" t="n">
        <f aca="false">'02.24 по датам'!CU44</f>
        <v>0</v>
      </c>
      <c r="CV44" s="2092" t="n">
        <f aca="false">'02.24 по датам'!CV44</f>
        <v>0</v>
      </c>
      <c r="CW44" s="2092" t="n">
        <f aca="false">'02.24 по датам'!CW44</f>
        <v>0</v>
      </c>
      <c r="CX44" s="2092" t="n">
        <f aca="false">'02.24 по датам'!CX44</f>
        <v>0</v>
      </c>
      <c r="CY44" s="2092" t="n">
        <f aca="false">'02.24 по датам'!CY44</f>
        <v>0</v>
      </c>
      <c r="CZ44" s="2092" t="n">
        <f aca="false">'02.24 по датам'!CZ44</f>
        <v>0</v>
      </c>
      <c r="DA44" s="2092" t="n">
        <f aca="false">'02.24 по датам'!DA44</f>
        <v>0</v>
      </c>
      <c r="DB44" s="2092" t="n">
        <f aca="false">'02.24 по датам'!DB44</f>
        <v>0</v>
      </c>
      <c r="DC44" s="2287" t="n">
        <f aca="false">'02.24 по датам'!DC44</f>
        <v>0</v>
      </c>
      <c r="DD44" s="2242"/>
      <c r="DE44" s="2243"/>
      <c r="DF44" s="2240"/>
      <c r="DG44" s="2069"/>
      <c r="DH44" s="2070"/>
      <c r="DI44" s="2068" t="n">
        <f aca="false">'02.24 по датам'!DI44</f>
        <v>0</v>
      </c>
      <c r="DJ44" s="2092" t="n">
        <f aca="false">'02.24 по датам'!DJ44</f>
        <v>0</v>
      </c>
      <c r="DK44" s="2092" t="n">
        <f aca="false">'02.24 по датам'!DK44</f>
        <v>0</v>
      </c>
      <c r="DL44" s="2092" t="n">
        <f aca="false">'02.24 по датам'!DL44</f>
        <v>0</v>
      </c>
      <c r="DM44" s="2092" t="n">
        <f aca="false">'02.24 по датам'!DM44</f>
        <v>0</v>
      </c>
      <c r="DN44" s="2092" t="n">
        <f aca="false">'02.24 по датам'!DN44</f>
        <v>0</v>
      </c>
      <c r="DO44" s="2092" t="n">
        <f aca="false">'02.24 по датам'!DO44</f>
        <v>0</v>
      </c>
      <c r="DP44" s="2092" t="n">
        <f aca="false">'02.24 по датам'!DP44</f>
        <v>0</v>
      </c>
      <c r="DQ44" s="2092" t="n">
        <f aca="false">'02.24 по датам'!DQ44</f>
        <v>0</v>
      </c>
      <c r="DR44" s="2092" t="n">
        <f aca="false">'02.24 по датам'!DR44</f>
        <v>0</v>
      </c>
      <c r="DS44" s="2092" t="n">
        <f aca="false">'02.24 по датам'!DS44</f>
        <v>0</v>
      </c>
      <c r="DT44" s="2092" t="n">
        <f aca="false">'02.24 по датам'!DT44</f>
        <v>0</v>
      </c>
      <c r="DU44" s="2287" t="n">
        <f aca="false">'02.24 по датам'!DU44</f>
        <v>0</v>
      </c>
      <c r="DV44" s="2242"/>
      <c r="DW44" s="2243"/>
      <c r="DX44" s="2240"/>
      <c r="DY44" s="2069"/>
      <c r="DZ44" s="2070"/>
      <c r="EA44" s="2065" t="n">
        <f aca="false">'02.24 по датам'!EA44</f>
        <v>0</v>
      </c>
      <c r="EB44" s="2065" t="n">
        <f aca="false">'02.24 по датам'!EB44</f>
        <v>0</v>
      </c>
      <c r="EC44" s="2065" t="n">
        <f aca="false">'02.24 по датам'!EC44</f>
        <v>0</v>
      </c>
      <c r="ED44" s="2065" t="str">
        <f aca="false">'02.24 по датам'!ED44</f>
        <v>скв</v>
      </c>
      <c r="EE44" s="2065" t="n">
        <f aca="false">'02.24 по датам'!EE44</f>
        <v>0</v>
      </c>
      <c r="EF44" s="2065" t="n">
        <f aca="false">'02.24 по датам'!EF44</f>
        <v>0</v>
      </c>
      <c r="EG44" s="2065" t="n">
        <f aca="false">'02.24 по датам'!EG44</f>
        <v>0</v>
      </c>
      <c r="EH44" s="2065" t="n">
        <f aca="false">'02.24 по датам'!EH44</f>
        <v>0</v>
      </c>
      <c r="EI44" s="2065" t="n">
        <f aca="false">'02.24 по датам'!EI44</f>
        <v>0</v>
      </c>
      <c r="EJ44" s="2065" t="n">
        <f aca="false">'02.24 по датам'!EJ44</f>
        <v>0</v>
      </c>
      <c r="EK44" s="2065" t="n">
        <f aca="false">'02.24 по датам'!EK44</f>
        <v>0</v>
      </c>
      <c r="EL44" s="2065" t="n">
        <f aca="false">'02.24 по датам'!EL44</f>
        <v>0</v>
      </c>
      <c r="EM44" s="2065" t="n">
        <f aca="false">'02.24 по датам'!EM44</f>
        <v>0</v>
      </c>
      <c r="EN44" s="2065" t="n">
        <f aca="false">'02.24 по датам'!EN44</f>
        <v>0</v>
      </c>
      <c r="EO44" s="2065" t="n">
        <f aca="false">'02.24 по датам'!EO44</f>
        <v>0</v>
      </c>
      <c r="EP44" s="2065" t="n">
        <f aca="false">'02.24 по датам'!EP44</f>
        <v>0</v>
      </c>
      <c r="EQ44" s="2065" t="n">
        <f aca="false">'02.24 по датам'!EQ44</f>
        <v>0</v>
      </c>
      <c r="ER44" s="2065" t="n">
        <f aca="false">'02.24 по датам'!ER44</f>
        <v>0</v>
      </c>
      <c r="ES44" s="2065" t="n">
        <f aca="false">'02.24 по датам'!ES44</f>
        <v>0</v>
      </c>
      <c r="ET44" s="2065" t="n">
        <f aca="false">'02.24 по датам'!ET44</f>
        <v>0</v>
      </c>
      <c r="EU44" s="2065" t="n">
        <f aca="false">'02.24 по датам'!EU44</f>
        <v>0</v>
      </c>
      <c r="EV44" s="2065" t="n">
        <f aca="false">'02.24 по датам'!EV44</f>
        <v>0</v>
      </c>
      <c r="EW44" s="2065" t="n">
        <f aca="false">'02.24 по датам'!EW44</f>
        <v>0</v>
      </c>
      <c r="EX44" s="2065" t="n">
        <f aca="false">'02.24 по датам'!EX44</f>
        <v>0</v>
      </c>
      <c r="EY44" s="2066" t="n">
        <f aca="false">'02.24 по датам'!EY44</f>
        <v>0</v>
      </c>
      <c r="EZ44" s="2238"/>
      <c r="FA44" s="2239"/>
      <c r="FB44" s="2240"/>
      <c r="FC44" s="2069"/>
      <c r="FD44" s="2070"/>
      <c r="FE44" s="2065" t="n">
        <f aca="false">'02.24 по датам'!FE44</f>
        <v>0</v>
      </c>
      <c r="FF44" s="2065" t="n">
        <f aca="false">'02.24 по датам'!FF44</f>
        <v>0</v>
      </c>
      <c r="FG44" s="2065" t="n">
        <f aca="false">'02.24 по датам'!FG44</f>
        <v>0</v>
      </c>
      <c r="FH44" s="2065" t="n">
        <f aca="false">'02.24 по датам'!FH44</f>
        <v>0</v>
      </c>
      <c r="FI44" s="2065" t="n">
        <f aca="false">'02.24 по датам'!FI44</f>
        <v>0</v>
      </c>
      <c r="FJ44" s="2065" t="n">
        <f aca="false">'02.24 по датам'!FJ44</f>
        <v>0</v>
      </c>
      <c r="FK44" s="2065" t="n">
        <f aca="false">'02.24 по датам'!FK44</f>
        <v>0</v>
      </c>
      <c r="FL44" s="2065" t="n">
        <f aca="false">'02.24 по датам'!FL44</f>
        <v>0</v>
      </c>
      <c r="FM44" s="2065" t="n">
        <f aca="false">'02.24 по датам'!FM44</f>
        <v>0</v>
      </c>
      <c r="FN44" s="2066" t="n">
        <f aca="false">'02.24 по датам'!FN44</f>
        <v>0</v>
      </c>
      <c r="FO44" s="2238"/>
      <c r="FP44" s="2239"/>
      <c r="FQ44" s="2240"/>
      <c r="FR44" s="2069"/>
      <c r="FS44" s="2070"/>
      <c r="FT44" s="2072"/>
      <c r="FU44" s="2072"/>
      <c r="FV44" s="2072"/>
      <c r="FW44" s="2072"/>
      <c r="FX44" s="2072"/>
      <c r="FY44" s="2072"/>
      <c r="FZ44" s="2072"/>
      <c r="GA44" s="2072"/>
      <c r="GB44" s="2072"/>
      <c r="GC44" s="2072"/>
      <c r="GD44" s="2072"/>
      <c r="GE44" s="2072"/>
      <c r="GF44" s="2072"/>
      <c r="GG44" s="2072"/>
      <c r="GH44" s="2072"/>
      <c r="GI44" s="2072"/>
      <c r="GJ44" s="2072"/>
      <c r="GK44" s="2072"/>
      <c r="GL44" s="2072"/>
      <c r="GM44" s="2072"/>
      <c r="GN44" s="2072"/>
      <c r="GO44" s="2072"/>
      <c r="GP44" s="2072"/>
      <c r="GQ44" s="2072"/>
      <c r="GR44" s="2072"/>
      <c r="GS44" s="2073"/>
      <c r="GT44" s="2242"/>
      <c r="GU44" s="2243"/>
      <c r="GV44" s="2240"/>
      <c r="GW44" s="2076"/>
      <c r="GX44" s="2063"/>
      <c r="GY44" s="2062"/>
      <c r="GZ44" s="2077" t="n">
        <f aca="false">'02.24 по датам'!GZ44</f>
        <v>0</v>
      </c>
      <c r="HA44" s="2078" t="n">
        <f aca="false">'02.24 по датам'!HA44</f>
        <v>0</v>
      </c>
      <c r="HB44" s="2272"/>
      <c r="HC44" s="2080"/>
      <c r="HD44" s="2247" t="n">
        <f aca="false">'02.24 по датам'!HD44</f>
        <v>0</v>
      </c>
      <c r="HE44" s="2272"/>
      <c r="HF44" s="2082"/>
      <c r="HG44" s="2068"/>
      <c r="HH44" s="2068"/>
      <c r="HI44" s="2273"/>
      <c r="HJ44" s="2274"/>
      <c r="HK44" s="2274"/>
      <c r="HL44" s="2274"/>
      <c r="HM44" s="2274"/>
      <c r="HN44" s="2274"/>
      <c r="HO44" s="2274"/>
      <c r="HP44" s="2274"/>
      <c r="HQ44" s="2274"/>
      <c r="HR44" s="2274"/>
      <c r="HS44" s="2274"/>
      <c r="HT44" s="2274"/>
      <c r="HU44" s="2274"/>
      <c r="HV44" s="2274"/>
      <c r="HW44" s="2274"/>
      <c r="HX44" s="2274"/>
      <c r="HY44" s="2274"/>
      <c r="HZ44" s="2275"/>
      <c r="IA44" s="2238"/>
      <c r="IB44" s="2239"/>
      <c r="IC44" s="2240"/>
      <c r="ID44" s="2062"/>
      <c r="IE44" s="2076"/>
      <c r="IF44" s="2085" t="n">
        <f aca="false">'02.24 по датам'!IF44</f>
        <v>0</v>
      </c>
      <c r="IG44" s="2085" t="n">
        <f aca="false">'02.24 по датам'!IG44</f>
        <v>0</v>
      </c>
      <c r="IH44" s="2086" t="n">
        <f aca="false">'02.24 по датам'!IH44</f>
        <v>0</v>
      </c>
      <c r="II44" s="2249"/>
      <c r="IJ44" s="2250"/>
      <c r="IK44" s="2089"/>
      <c r="IL44" s="2090"/>
      <c r="IM44" s="2091" t="n">
        <f aca="false">'02.24 по датам'!IM44</f>
        <v>0</v>
      </c>
      <c r="IN44" s="2092" t="n">
        <f aca="false">'02.24 по датам'!IN44</f>
        <v>0</v>
      </c>
      <c r="IO44" s="2093" t="n">
        <f aca="false">'02.24 по датам'!IO44</f>
        <v>0</v>
      </c>
      <c r="IP44" s="2093" t="n">
        <f aca="false">'02.24 по датам'!IP44</f>
        <v>0</v>
      </c>
      <c r="IQ44" s="2093" t="n">
        <f aca="false">'02.24 по датам'!IQ44</f>
        <v>0</v>
      </c>
      <c r="IR44" s="2093" t="n">
        <f aca="false">'02.24 по датам'!IR44</f>
        <v>0</v>
      </c>
      <c r="IS44" s="2093" t="n">
        <f aca="false">'02.24 по датам'!IS44</f>
        <v>0</v>
      </c>
      <c r="IT44" s="2093" t="n">
        <f aca="false">'02.24 по датам'!IT44</f>
        <v>0</v>
      </c>
      <c r="IU44" s="2093" t="n">
        <f aca="false">'02.24 по датам'!IU44</f>
        <v>0</v>
      </c>
      <c r="IV44" s="2094" t="n">
        <f aca="false">'02.24 по датам'!IV44</f>
        <v>0</v>
      </c>
      <c r="IW44" s="2251"/>
      <c r="IX44" s="2252"/>
      <c r="IY44" s="2253"/>
      <c r="IZ44" s="2062"/>
      <c r="JA44" s="2063"/>
      <c r="JB44" s="2098" t="n">
        <f aca="false">'02.24 по датам'!JB44</f>
        <v>0</v>
      </c>
      <c r="JC44" s="2245"/>
      <c r="JD44" s="2100" t="n">
        <f aca="false">'02.24 по датам'!JD44</f>
        <v>0</v>
      </c>
      <c r="JE44" s="2101"/>
      <c r="JF44" s="2102"/>
      <c r="JG44" s="2254" t="n">
        <f aca="false">'02.24 по датам'!JG44</f>
        <v>0</v>
      </c>
      <c r="JH44" s="2254" t="n">
        <f aca="false">'02.24 по датам'!JH44</f>
        <v>0</v>
      </c>
      <c r="JI44" s="2103" t="n">
        <f aca="false">'02.24 по датам'!JI44</f>
        <v>0</v>
      </c>
      <c r="JJ44" s="2104" t="n">
        <f aca="false">'02.24 по датам'!JJ44</f>
        <v>0</v>
      </c>
      <c r="JK44" s="2276"/>
      <c r="JL44" s="2106"/>
      <c r="JM44" s="2107" t="n">
        <f aca="false">JM$4:JM$4+SUMIF($C$5:JL$5,"Нараст. баланс",$C46:JL46)+SUMIF($C$7:JH$7,"Итого (с ВНР)",$C46:JH46)-SUMIF($C$5:JL$5,"Геол. снижение,  т/сут",$C46:JL46)-SUMIF(JJ$7:JL$7,"Итого",JJ46:JL46)-SUMIF($C$7:JL$7,"Итого (с ВСП)",$C46:JL46)</f>
        <v>23215.806</v>
      </c>
      <c r="JN44" s="2108"/>
      <c r="JO44" s="2256" t="e">
        <f aca="false">'02.24 НГДП по датам'!CA44:CA46</f>
        <v>#VALUE!</v>
      </c>
      <c r="JP44" s="2110"/>
      <c r="JQ44" s="2111"/>
      <c r="JR44" s="2257"/>
    </row>
    <row r="45" customFormat="false" ht="11.25" hidden="false" customHeight="true" outlineLevel="0" collapsed="false">
      <c r="A45" s="2056"/>
      <c r="B45" s="2113" t="s">
        <v>663</v>
      </c>
      <c r="C45" s="2123" t="n">
        <f aca="false">'02.24 по датам'!C45</f>
        <v>5408</v>
      </c>
      <c r="D45" s="2123" t="n">
        <f aca="false">'02.24 по датам'!D45</f>
        <v>0</v>
      </c>
      <c r="E45" s="2123" t="n">
        <f aca="false">'02.24 по датам'!E45</f>
        <v>0</v>
      </c>
      <c r="F45" s="2123" t="n">
        <f aca="false">'02.24 по датам'!F45</f>
        <v>0</v>
      </c>
      <c r="G45" s="2121" t="n">
        <f aca="false">'02.24 по датам'!G45</f>
        <v>0</v>
      </c>
      <c r="H45" s="2121" t="n">
        <f aca="false">'02.24 по датам'!H45</f>
        <v>0</v>
      </c>
      <c r="I45" s="2121" t="n">
        <f aca="false">'02.24 по датам'!I45</f>
        <v>0</v>
      </c>
      <c r="J45" s="2121" t="n">
        <f aca="false">'02.24 по датам'!J45</f>
        <v>0</v>
      </c>
      <c r="K45" s="2121" t="n">
        <f aca="false">'02.24 по датам'!K45</f>
        <v>0</v>
      </c>
      <c r="L45" s="2121" t="n">
        <f aca="false">'02.24 по датам'!L45</f>
        <v>0</v>
      </c>
      <c r="M45" s="2121" t="n">
        <f aca="false">'02.24 по датам'!M45</f>
        <v>0</v>
      </c>
      <c r="N45" s="2121" t="n">
        <f aca="false">'02.24 по датам'!N45</f>
        <v>0</v>
      </c>
      <c r="O45" s="2121" t="n">
        <f aca="false">'02.24 по датам'!O45</f>
        <v>0</v>
      </c>
      <c r="P45" s="2121" t="n">
        <f aca="false">'02.24 по датам'!P45</f>
        <v>0</v>
      </c>
      <c r="Q45" s="2121" t="n">
        <f aca="false">'02.24 по датам'!Q45</f>
        <v>0</v>
      </c>
      <c r="R45" s="2121" t="n">
        <f aca="false">'02.24 по датам'!R45</f>
        <v>0</v>
      </c>
      <c r="S45" s="2121" t="n">
        <f aca="false">'02.24 по датам'!S45</f>
        <v>0</v>
      </c>
      <c r="T45" s="2121" t="n">
        <f aca="false">'02.24 по датам'!T45</f>
        <v>0</v>
      </c>
      <c r="U45" s="2121" t="n">
        <f aca="false">'02.24 по датам'!U45</f>
        <v>0</v>
      </c>
      <c r="V45" s="2121" t="n">
        <f aca="false">'02.24 по датам'!V45</f>
        <v>0</v>
      </c>
      <c r="W45" s="2122" t="n">
        <f aca="false">'02.24 по датам'!W45</f>
        <v>0</v>
      </c>
      <c r="X45" s="2115"/>
      <c r="Y45" s="2116"/>
      <c r="Z45" s="2117"/>
      <c r="AA45" s="2118" t="n">
        <f aca="false">COUNTIF(C45:Z45,"&gt;"&amp;0)</f>
        <v>1</v>
      </c>
      <c r="AB45" s="2119"/>
      <c r="AC45" s="2120" t="n">
        <f aca="false">'02.24 по датам'!AC45</f>
        <v>0</v>
      </c>
      <c r="AD45" s="2120" t="n">
        <f aca="false">'02.24 по датам'!AD45</f>
        <v>0</v>
      </c>
      <c r="AE45" s="2121" t="n">
        <f aca="false">'02.24 по датам'!AE45</f>
        <v>0</v>
      </c>
      <c r="AF45" s="2121" t="n">
        <f aca="false">'02.24 по датам'!AF45</f>
        <v>0</v>
      </c>
      <c r="AG45" s="2121" t="n">
        <f aca="false">'02.24 по датам'!AG45</f>
        <v>0</v>
      </c>
      <c r="AH45" s="2121" t="n">
        <f aca="false">'02.24 по датам'!AH45</f>
        <v>0</v>
      </c>
      <c r="AI45" s="2121" t="n">
        <f aca="false">'02.24 по датам'!AI45</f>
        <v>0</v>
      </c>
      <c r="AJ45" s="2121" t="n">
        <f aca="false">'02.24 по датам'!AJ45</f>
        <v>0</v>
      </c>
      <c r="AK45" s="2121" t="n">
        <f aca="false">'02.24 по датам'!AK45</f>
        <v>0</v>
      </c>
      <c r="AL45" s="2121" t="n">
        <f aca="false">'02.24 по датам'!AL45</f>
        <v>0</v>
      </c>
      <c r="AM45" s="2121" t="n">
        <f aca="false">'02.24 по датам'!AM45</f>
        <v>0</v>
      </c>
      <c r="AN45" s="2121" t="n">
        <f aca="false">'02.24 по датам'!AN45</f>
        <v>0</v>
      </c>
      <c r="AO45" s="2122" t="n">
        <f aca="false">'02.24 по датам'!AO45</f>
        <v>0</v>
      </c>
      <c r="AP45" s="2115"/>
      <c r="AQ45" s="2116"/>
      <c r="AR45" s="2117"/>
      <c r="AS45" s="2118" t="n">
        <f aca="false">COUNTIF(AC46:AR46,"&gt;"&amp;0)</f>
        <v>0</v>
      </c>
      <c r="AT45" s="2119"/>
      <c r="AU45" s="2120" t="n">
        <f aca="false">'02.24 по датам'!AU45</f>
        <v>1054</v>
      </c>
      <c r="AV45" s="2120" t="n">
        <f aca="false">'02.24 по датам'!AV45</f>
        <v>0</v>
      </c>
      <c r="AW45" s="2120" t="n">
        <f aca="false">'02.24 по датам'!AW45</f>
        <v>0</v>
      </c>
      <c r="AX45" s="2150" t="n">
        <f aca="false">'02.24 по датам'!AX45</f>
        <v>0</v>
      </c>
      <c r="AY45" s="2150" t="n">
        <f aca="false">'02.24 по датам'!AY45</f>
        <v>0</v>
      </c>
      <c r="AZ45" s="2150" t="n">
        <f aca="false">'02.24 по датам'!AZ45</f>
        <v>0</v>
      </c>
      <c r="BA45" s="2150" t="n">
        <f aca="false">'02.24 по датам'!BA45</f>
        <v>0</v>
      </c>
      <c r="BB45" s="2150" t="n">
        <f aca="false">'02.24 по датам'!BB45</f>
        <v>0</v>
      </c>
      <c r="BC45" s="2150" t="n">
        <f aca="false">'02.24 по датам'!BC45</f>
        <v>0</v>
      </c>
      <c r="BD45" s="2150" t="n">
        <f aca="false">'02.24 по датам'!BD45</f>
        <v>0</v>
      </c>
      <c r="BE45" s="2150" t="n">
        <f aca="false">'02.24 по датам'!BE45</f>
        <v>0</v>
      </c>
      <c r="BF45" s="2150" t="n">
        <f aca="false">'02.24 по датам'!BF45</f>
        <v>0</v>
      </c>
      <c r="BG45" s="2150" t="n">
        <f aca="false">'02.24 по датам'!BG45</f>
        <v>0</v>
      </c>
      <c r="BH45" s="2150" t="n">
        <f aca="false">'02.24 по датам'!BH45</f>
        <v>0</v>
      </c>
      <c r="BI45" s="2150" t="n">
        <f aca="false">'02.24 по датам'!BI45</f>
        <v>0</v>
      </c>
      <c r="BJ45" s="2150" t="n">
        <f aca="false">'02.24 по датам'!BJ45</f>
        <v>0</v>
      </c>
      <c r="BK45" s="2150" t="n">
        <f aca="false">'02.24 по датам'!BK45</f>
        <v>0</v>
      </c>
      <c r="BL45" s="2150" t="n">
        <f aca="false">'02.24 по датам'!BL45</f>
        <v>0</v>
      </c>
      <c r="BM45" s="2150" t="n">
        <f aca="false">'02.24 по датам'!BM45</f>
        <v>0</v>
      </c>
      <c r="BN45" s="2150" t="n">
        <f aca="false">'02.24 по датам'!BN45</f>
        <v>0</v>
      </c>
      <c r="BO45" s="2150" t="n">
        <f aca="false">'02.24 по датам'!BO45</f>
        <v>0</v>
      </c>
      <c r="BP45" s="2150" t="n">
        <f aca="false">'02.24 по датам'!BP45</f>
        <v>0</v>
      </c>
      <c r="BQ45" s="2289" t="n">
        <f aca="false">'02.24 по датам'!BQ45</f>
        <v>0</v>
      </c>
      <c r="BR45" s="2130"/>
      <c r="BS45" s="2131"/>
      <c r="BT45" s="2117"/>
      <c r="BU45" s="2118" t="n">
        <f aca="false">COUNTIF(AU46:BT46,"&gt;"&amp;0)</f>
        <v>1</v>
      </c>
      <c r="BV45" s="2119"/>
      <c r="BW45" s="2124" t="n">
        <f aca="false">'02.24 по датам'!BW45</f>
        <v>0</v>
      </c>
      <c r="BX45" s="2121" t="n">
        <f aca="false">'02.24 по датам'!BX45</f>
        <v>0</v>
      </c>
      <c r="BY45" s="2121" t="n">
        <f aca="false">'02.24 по датам'!BY45</f>
        <v>0</v>
      </c>
      <c r="BZ45" s="2121" t="n">
        <f aca="false">'02.24 по датам'!BZ45</f>
        <v>0</v>
      </c>
      <c r="CA45" s="2121" t="n">
        <f aca="false">'02.24 по датам'!CA45</f>
        <v>0</v>
      </c>
      <c r="CB45" s="2121" t="n">
        <f aca="false">'02.24 по датам'!CB45</f>
        <v>0</v>
      </c>
      <c r="CC45" s="2121" t="n">
        <f aca="false">'02.24 по датам'!CC45</f>
        <v>0</v>
      </c>
      <c r="CD45" s="2121" t="n">
        <f aca="false">'02.24 по датам'!CD45</f>
        <v>0</v>
      </c>
      <c r="CE45" s="2121" t="n">
        <f aca="false">'02.24 по датам'!CE45</f>
        <v>0</v>
      </c>
      <c r="CF45" s="2121" t="n">
        <f aca="false">'02.24 по датам'!CF45</f>
        <v>0</v>
      </c>
      <c r="CG45" s="2121" t="n">
        <f aca="false">'02.24 по датам'!CG45</f>
        <v>0</v>
      </c>
      <c r="CH45" s="2121" t="n">
        <f aca="false">'02.24 по датам'!CH45</f>
        <v>0</v>
      </c>
      <c r="CI45" s="2122" t="n">
        <f aca="false">'02.24 по датам'!CI45</f>
        <v>0</v>
      </c>
      <c r="CJ45" s="2115"/>
      <c r="CK45" s="2116"/>
      <c r="CL45" s="2117"/>
      <c r="CM45" s="2118" t="n">
        <f aca="false">COUNTIF(BW46:CL46,"&gt;"&amp;0)</f>
        <v>0</v>
      </c>
      <c r="CN45" s="2119"/>
      <c r="CO45" s="2119" t="n">
        <f aca="false">AA45+AS45+BU45+CM45</f>
        <v>2</v>
      </c>
      <c r="CP45" s="2119"/>
      <c r="CQ45" s="2150" t="n">
        <f aca="false">'02.24 по датам'!CQ45</f>
        <v>0</v>
      </c>
      <c r="CR45" s="2150" t="n">
        <f aca="false">'02.24 по датам'!CR45</f>
        <v>0</v>
      </c>
      <c r="CS45" s="2150" t="n">
        <f aca="false">'02.24 по датам'!CS45</f>
        <v>0</v>
      </c>
      <c r="CT45" s="2150" t="n">
        <f aca="false">'02.24 по датам'!CT45</f>
        <v>0</v>
      </c>
      <c r="CU45" s="2150" t="n">
        <f aca="false">'02.24 по датам'!CU45</f>
        <v>0</v>
      </c>
      <c r="CV45" s="2150" t="n">
        <f aca="false">'02.24 по датам'!CV45</f>
        <v>0</v>
      </c>
      <c r="CW45" s="2150" t="n">
        <f aca="false">'02.24 по датам'!CW45</f>
        <v>0</v>
      </c>
      <c r="CX45" s="2150" t="n">
        <f aca="false">'02.24 по датам'!CX45</f>
        <v>0</v>
      </c>
      <c r="CY45" s="2150" t="n">
        <f aca="false">'02.24 по датам'!CY45</f>
        <v>0</v>
      </c>
      <c r="CZ45" s="2150" t="n">
        <f aca="false">'02.24 по датам'!CZ45</f>
        <v>0</v>
      </c>
      <c r="DA45" s="2150" t="n">
        <f aca="false">'02.24 по датам'!DA45</f>
        <v>0</v>
      </c>
      <c r="DB45" s="2150" t="n">
        <f aca="false">'02.24 по датам'!DB45</f>
        <v>0</v>
      </c>
      <c r="DC45" s="2289" t="n">
        <f aca="false">'02.24 по датам'!DC45</f>
        <v>0</v>
      </c>
      <c r="DD45" s="2130"/>
      <c r="DE45" s="2131"/>
      <c r="DF45" s="2117"/>
      <c r="DG45" s="2125" t="n">
        <f aca="false">SUBTOTAL(9,CQ47:DF47)</f>
        <v>0</v>
      </c>
      <c r="DH45" s="2126"/>
      <c r="DI45" s="2124" t="n">
        <f aca="false">'02.24 по датам'!DI45</f>
        <v>0</v>
      </c>
      <c r="DJ45" s="2150" t="n">
        <f aca="false">'02.24 по датам'!DJ45</f>
        <v>0</v>
      </c>
      <c r="DK45" s="2150" t="n">
        <f aca="false">'02.24 по датам'!DK45</f>
        <v>0</v>
      </c>
      <c r="DL45" s="2150" t="n">
        <f aca="false">'02.24 по датам'!DL45</f>
        <v>0</v>
      </c>
      <c r="DM45" s="2150" t="n">
        <f aca="false">'02.24 по датам'!DM45</f>
        <v>0</v>
      </c>
      <c r="DN45" s="2150" t="n">
        <f aca="false">'02.24 по датам'!DN45</f>
        <v>0</v>
      </c>
      <c r="DO45" s="2150" t="n">
        <f aca="false">'02.24 по датам'!DO45</f>
        <v>0</v>
      </c>
      <c r="DP45" s="2150" t="n">
        <f aca="false">'02.24 по датам'!DP45</f>
        <v>0</v>
      </c>
      <c r="DQ45" s="2150" t="n">
        <f aca="false">'02.24 по датам'!DQ45</f>
        <v>0</v>
      </c>
      <c r="DR45" s="2150" t="n">
        <f aca="false">'02.24 по датам'!DR45</f>
        <v>0</v>
      </c>
      <c r="DS45" s="2150" t="n">
        <f aca="false">'02.24 по датам'!DS45</f>
        <v>0</v>
      </c>
      <c r="DT45" s="2150" t="n">
        <f aca="false">'02.24 по датам'!DT45</f>
        <v>0</v>
      </c>
      <c r="DU45" s="2289" t="n">
        <f aca="false">'02.24 по датам'!DU45</f>
        <v>0</v>
      </c>
      <c r="DV45" s="2130"/>
      <c r="DW45" s="2131"/>
      <c r="DX45" s="2117"/>
      <c r="DY45" s="2125" t="n">
        <f aca="false">COUNTIF(DI46:DX46,"&gt;"&amp;0)</f>
        <v>0</v>
      </c>
      <c r="DZ45" s="2126"/>
      <c r="EA45" s="2121" t="n">
        <f aca="false">'02.24 по датам'!EA45</f>
        <v>0</v>
      </c>
      <c r="EB45" s="2121" t="n">
        <f aca="false">'02.24 по датам'!EB45</f>
        <v>0</v>
      </c>
      <c r="EC45" s="2121" t="n">
        <f aca="false">'02.24 по датам'!EC45</f>
        <v>0</v>
      </c>
      <c r="ED45" s="2121" t="str">
        <f aca="false">'02.24 по датам'!ED45</f>
        <v>N</v>
      </c>
      <c r="EE45" s="2121" t="n">
        <f aca="false">'02.24 по датам'!EE45</f>
        <v>0</v>
      </c>
      <c r="EF45" s="2121" t="n">
        <f aca="false">'02.24 по датам'!EF45</f>
        <v>0</v>
      </c>
      <c r="EG45" s="2121" t="n">
        <f aca="false">'02.24 по датам'!EG45</f>
        <v>0</v>
      </c>
      <c r="EH45" s="2121" t="n">
        <f aca="false">'02.24 по датам'!EH45</f>
        <v>0</v>
      </c>
      <c r="EI45" s="2121" t="n">
        <f aca="false">'02.24 по датам'!EI45</f>
        <v>0</v>
      </c>
      <c r="EJ45" s="2121" t="n">
        <f aca="false">'02.24 по датам'!EJ45</f>
        <v>0</v>
      </c>
      <c r="EK45" s="2121" t="n">
        <f aca="false">'02.24 по датам'!EK45</f>
        <v>0</v>
      </c>
      <c r="EL45" s="2121" t="n">
        <f aca="false">'02.24 по датам'!EL45</f>
        <v>0</v>
      </c>
      <c r="EM45" s="2121" t="n">
        <f aca="false">'02.24 по датам'!EM45</f>
        <v>0</v>
      </c>
      <c r="EN45" s="2121" t="n">
        <f aca="false">'02.24 по датам'!EN45</f>
        <v>0</v>
      </c>
      <c r="EO45" s="2121" t="n">
        <f aca="false">'02.24 по датам'!EO45</f>
        <v>0</v>
      </c>
      <c r="EP45" s="2121" t="n">
        <f aca="false">'02.24 по датам'!EP45</f>
        <v>0</v>
      </c>
      <c r="EQ45" s="2121" t="n">
        <f aca="false">'02.24 по датам'!EQ45</f>
        <v>0</v>
      </c>
      <c r="ER45" s="2121" t="n">
        <f aca="false">'02.24 по датам'!ER45</f>
        <v>0</v>
      </c>
      <c r="ES45" s="2121" t="n">
        <f aca="false">'02.24 по датам'!ES45</f>
        <v>0</v>
      </c>
      <c r="ET45" s="2121" t="n">
        <f aca="false">'02.24 по датам'!ET45</f>
        <v>0</v>
      </c>
      <c r="EU45" s="2121" t="n">
        <f aca="false">'02.24 по датам'!EU45</f>
        <v>0</v>
      </c>
      <c r="EV45" s="2121" t="n">
        <f aca="false">'02.24 по датам'!EV45</f>
        <v>0</v>
      </c>
      <c r="EW45" s="2121" t="n">
        <f aca="false">'02.24 по датам'!EW45</f>
        <v>0</v>
      </c>
      <c r="EX45" s="2121" t="n">
        <f aca="false">'02.24 по датам'!EX45</f>
        <v>0</v>
      </c>
      <c r="EY45" s="2122" t="n">
        <f aca="false">'02.24 по датам'!EY45</f>
        <v>0</v>
      </c>
      <c r="EZ45" s="2115"/>
      <c r="FA45" s="2116"/>
      <c r="FB45" s="2117"/>
      <c r="FC45" s="2125" t="n">
        <f aca="false">COUNTIF(EA46:FB46,"&gt;"&amp;0)</f>
        <v>1</v>
      </c>
      <c r="FD45" s="2126"/>
      <c r="FE45" s="2121" t="n">
        <f aca="false">'02.24 по датам'!FE45</f>
        <v>0</v>
      </c>
      <c r="FF45" s="2121" t="n">
        <f aca="false">'02.24 по датам'!FF45</f>
        <v>0</v>
      </c>
      <c r="FG45" s="2121" t="n">
        <f aca="false">'02.24 по датам'!FG45</f>
        <v>0</v>
      </c>
      <c r="FH45" s="2121" t="n">
        <f aca="false">'02.24 по датам'!FH45</f>
        <v>0</v>
      </c>
      <c r="FI45" s="2121" t="n">
        <f aca="false">'02.24 по датам'!FI45</f>
        <v>0</v>
      </c>
      <c r="FJ45" s="2121" t="n">
        <f aca="false">'02.24 по датам'!FJ45</f>
        <v>0</v>
      </c>
      <c r="FK45" s="2121" t="n">
        <f aca="false">'02.24 по датам'!FK45</f>
        <v>0</v>
      </c>
      <c r="FL45" s="2121" t="n">
        <f aca="false">'02.24 по датам'!FL45</f>
        <v>0</v>
      </c>
      <c r="FM45" s="2121" t="n">
        <f aca="false">'02.24 по датам'!FM45</f>
        <v>0</v>
      </c>
      <c r="FN45" s="2122" t="n">
        <f aca="false">'02.24 по датам'!FN45</f>
        <v>0</v>
      </c>
      <c r="FO45" s="2115"/>
      <c r="FP45" s="2116"/>
      <c r="FQ45" s="2117"/>
      <c r="FR45" s="2125" t="n">
        <f aca="false">COUNTIF(FE46:FQ46,"&gt;"&amp;0)</f>
        <v>0</v>
      </c>
      <c r="FS45" s="2126"/>
      <c r="FT45" s="2128"/>
      <c r="FU45" s="2128"/>
      <c r="FV45" s="2128"/>
      <c r="FW45" s="2128"/>
      <c r="FX45" s="2128"/>
      <c r="FY45" s="2128"/>
      <c r="FZ45" s="2128"/>
      <c r="GA45" s="2128"/>
      <c r="GB45" s="2128"/>
      <c r="GC45" s="2128"/>
      <c r="GD45" s="2128"/>
      <c r="GE45" s="2128"/>
      <c r="GF45" s="2128"/>
      <c r="GG45" s="2128"/>
      <c r="GH45" s="2128"/>
      <c r="GI45" s="2128"/>
      <c r="GJ45" s="2128"/>
      <c r="GK45" s="2128"/>
      <c r="GL45" s="2128"/>
      <c r="GM45" s="2128"/>
      <c r="GN45" s="2128"/>
      <c r="GO45" s="2128"/>
      <c r="GP45" s="2128"/>
      <c r="GQ45" s="2128"/>
      <c r="GR45" s="2128"/>
      <c r="GS45" s="2129"/>
      <c r="GT45" s="2130"/>
      <c r="GU45" s="2131"/>
      <c r="GV45" s="2117"/>
      <c r="GW45" s="2132" t="n">
        <f aca="false">SUBTOTAL(9,FT47:GV47)</f>
        <v>0</v>
      </c>
      <c r="GX45" s="2119" t="n">
        <f aca="false">SUBTOTAL(9,FT47:GV47)</f>
        <v>0</v>
      </c>
      <c r="GY45" s="2133"/>
      <c r="GZ45" s="2134" t="n">
        <f aca="false">'02.24 по датам'!GZ45</f>
        <v>0</v>
      </c>
      <c r="HA45" s="2135" t="n">
        <f aca="false">'02.24 по датам'!HA45</f>
        <v>0</v>
      </c>
      <c r="HB45" s="2136"/>
      <c r="HC45" s="2137"/>
      <c r="HD45" s="2261" t="n">
        <f aca="false">'02.24 по датам'!HD45</f>
        <v>0</v>
      </c>
      <c r="HE45" s="2136"/>
      <c r="HF45" s="2139"/>
      <c r="HG45" s="2124"/>
      <c r="HH45" s="2124"/>
      <c r="HI45" s="2278"/>
      <c r="HJ45" s="2279"/>
      <c r="HK45" s="2279"/>
      <c r="HL45" s="2279"/>
      <c r="HM45" s="2279"/>
      <c r="HN45" s="2279"/>
      <c r="HO45" s="2279"/>
      <c r="HP45" s="2279"/>
      <c r="HQ45" s="2279"/>
      <c r="HR45" s="2279"/>
      <c r="HS45" s="2279"/>
      <c r="HT45" s="2279"/>
      <c r="HU45" s="2279"/>
      <c r="HV45" s="2279"/>
      <c r="HW45" s="2279"/>
      <c r="HX45" s="2279"/>
      <c r="HY45" s="2279"/>
      <c r="HZ45" s="2280"/>
      <c r="IA45" s="2115"/>
      <c r="IB45" s="2116"/>
      <c r="IC45" s="2117"/>
      <c r="ID45" s="2118" t="n">
        <f aca="false">SUBTOTAL(9,HG47:IC47)</f>
        <v>0</v>
      </c>
      <c r="IE45" s="2142"/>
      <c r="IF45" s="2143" t="n">
        <f aca="false">'02.24 по датам'!IF45</f>
        <v>0</v>
      </c>
      <c r="IG45" s="2143" t="n">
        <f aca="false">'02.24 по датам'!IG45</f>
        <v>0</v>
      </c>
      <c r="IH45" s="2144" t="n">
        <f aca="false">'02.24 по датам'!IH45</f>
        <v>0</v>
      </c>
      <c r="II45" s="2145"/>
      <c r="IJ45" s="2146"/>
      <c r="IK45" s="2147" t="n">
        <f aca="false">SUBTOTAL(9,IF47:IJ47)</f>
        <v>0</v>
      </c>
      <c r="IL45" s="2148"/>
      <c r="IM45" s="2149" t="n">
        <f aca="false">'02.24 по датам'!IM45</f>
        <v>0</v>
      </c>
      <c r="IN45" s="2150" t="n">
        <f aca="false">'02.24 по датам'!IN45</f>
        <v>0</v>
      </c>
      <c r="IO45" s="2151" t="n">
        <f aca="false">'02.24 по датам'!IO45</f>
        <v>0</v>
      </c>
      <c r="IP45" s="2151" t="n">
        <f aca="false">'02.24 по датам'!IP45</f>
        <v>0</v>
      </c>
      <c r="IQ45" s="2151" t="n">
        <f aca="false">'02.24 по датам'!IQ45</f>
        <v>0</v>
      </c>
      <c r="IR45" s="2151" t="n">
        <f aca="false">'02.24 по датам'!IR45</f>
        <v>0</v>
      </c>
      <c r="IS45" s="2151" t="n">
        <f aca="false">'02.24 по датам'!IS45</f>
        <v>0</v>
      </c>
      <c r="IT45" s="2151" t="n">
        <f aca="false">'02.24 по датам'!IT45</f>
        <v>0</v>
      </c>
      <c r="IU45" s="2151" t="n">
        <f aca="false">'02.24 по датам'!IU45</f>
        <v>0</v>
      </c>
      <c r="IV45" s="2152" t="n">
        <f aca="false">'02.24 по датам'!IV45</f>
        <v>0</v>
      </c>
      <c r="IW45" s="2153"/>
      <c r="IX45" s="2154"/>
      <c r="IY45" s="2155"/>
      <c r="IZ45" s="2118" t="n">
        <f aca="false">SUBTOTAL(3,IM45:IY45)</f>
        <v>10</v>
      </c>
      <c r="JA45" s="2156"/>
      <c r="JB45" s="2157" t="n">
        <f aca="false">'02.24 по датам'!JB45</f>
        <v>0</v>
      </c>
      <c r="JC45" s="2158"/>
      <c r="JD45" s="2159" t="n">
        <f aca="false">'02.24 по датам'!JD45</f>
        <v>0</v>
      </c>
      <c r="JE45" s="2160"/>
      <c r="JF45" s="2161"/>
      <c r="JG45" s="2263" t="n">
        <f aca="false">'02.24 по датам'!JG45</f>
        <v>0</v>
      </c>
      <c r="JH45" s="2263" t="n">
        <f aca="false">'02.24 по датам'!JH45</f>
        <v>0</v>
      </c>
      <c r="JI45" s="2162" t="n">
        <f aca="false">'02.24 по датам'!JI45</f>
        <v>0</v>
      </c>
      <c r="JJ45" s="2163" t="n">
        <f aca="false">'02.24 по датам'!JJ45</f>
        <v>0</v>
      </c>
      <c r="JK45" s="2281"/>
      <c r="JL45" s="2165"/>
      <c r="JM45" s="2107"/>
      <c r="JN45" s="2108"/>
      <c r="JO45" s="2256"/>
      <c r="JP45" s="2166"/>
      <c r="JQ45" s="2167"/>
      <c r="JR45" s="2168"/>
    </row>
    <row r="46" customFormat="false" ht="11.25" hidden="false" customHeight="true" outlineLevel="0" collapsed="false">
      <c r="A46" s="2056"/>
      <c r="B46" s="2169" t="s">
        <v>661</v>
      </c>
      <c r="C46" s="2179" t="n">
        <f aca="false">'02.24 по датам'!C46</f>
        <v>30</v>
      </c>
      <c r="D46" s="2179" t="n">
        <f aca="false">'02.24 по датам'!D46</f>
        <v>0</v>
      </c>
      <c r="E46" s="2179" t="n">
        <f aca="false">'02.24 по датам'!E46</f>
        <v>0</v>
      </c>
      <c r="F46" s="2179" t="n">
        <f aca="false">'02.24 по датам'!F46</f>
        <v>0</v>
      </c>
      <c r="G46" s="2177" t="n">
        <f aca="false">'02.24 по датам'!G46</f>
        <v>0</v>
      </c>
      <c r="H46" s="2177" t="n">
        <f aca="false">'02.24 по датам'!H46</f>
        <v>0</v>
      </c>
      <c r="I46" s="2177" t="n">
        <f aca="false">'02.24 по датам'!I46</f>
        <v>0</v>
      </c>
      <c r="J46" s="2177" t="n">
        <f aca="false">'02.24 по датам'!J46</f>
        <v>0</v>
      </c>
      <c r="K46" s="2177" t="n">
        <f aca="false">'02.24 по датам'!K46</f>
        <v>0</v>
      </c>
      <c r="L46" s="2177" t="n">
        <f aca="false">'02.24 по датам'!L46</f>
        <v>0</v>
      </c>
      <c r="M46" s="2177" t="n">
        <f aca="false">'02.24 по датам'!M46</f>
        <v>0</v>
      </c>
      <c r="N46" s="2177" t="n">
        <f aca="false">'02.24 по датам'!N46</f>
        <v>0</v>
      </c>
      <c r="O46" s="2177" t="n">
        <f aca="false">'02.24 по датам'!O46</f>
        <v>0</v>
      </c>
      <c r="P46" s="2177" t="n">
        <f aca="false">'02.24 по датам'!P46</f>
        <v>0</v>
      </c>
      <c r="Q46" s="2177" t="n">
        <f aca="false">'02.24 по датам'!Q46</f>
        <v>0</v>
      </c>
      <c r="R46" s="2177" t="n">
        <f aca="false">'02.24 по датам'!R46</f>
        <v>0</v>
      </c>
      <c r="S46" s="2177" t="n">
        <f aca="false">'02.24 по датам'!S46</f>
        <v>0</v>
      </c>
      <c r="T46" s="2177" t="n">
        <f aca="false">'02.24 по датам'!T46</f>
        <v>0</v>
      </c>
      <c r="U46" s="2177" t="n">
        <f aca="false">'02.24 по датам'!U46</f>
        <v>0</v>
      </c>
      <c r="V46" s="2177" t="n">
        <f aca="false">'02.24 по датам'!V46</f>
        <v>0</v>
      </c>
      <c r="W46" s="2178" t="n">
        <f aca="false">'02.24 по датам'!W46</f>
        <v>0</v>
      </c>
      <c r="X46" s="2171"/>
      <c r="Y46" s="2172"/>
      <c r="Z46" s="2173"/>
      <c r="AA46" s="2174" t="n">
        <f aca="false">SUBTOTAL(9,C46:Z46)</f>
        <v>30</v>
      </c>
      <c r="AB46" s="2175" t="n">
        <f aca="false">AA46+AB42</f>
        <v>260</v>
      </c>
      <c r="AC46" s="2176" t="n">
        <f aca="false">'02.24 по датам'!AC46</f>
        <v>0</v>
      </c>
      <c r="AD46" s="2176" t="n">
        <f aca="false">'02.24 по датам'!AD46</f>
        <v>0</v>
      </c>
      <c r="AE46" s="2177" t="n">
        <f aca="false">'02.24 по датам'!AE46</f>
        <v>0</v>
      </c>
      <c r="AF46" s="2177" t="n">
        <f aca="false">'02.24 по датам'!AF46</f>
        <v>0</v>
      </c>
      <c r="AG46" s="2177" t="n">
        <f aca="false">'02.24 по датам'!AG46</f>
        <v>0</v>
      </c>
      <c r="AH46" s="2177" t="n">
        <f aca="false">'02.24 по датам'!AH46</f>
        <v>0</v>
      </c>
      <c r="AI46" s="2177" t="n">
        <f aca="false">'02.24 по датам'!AI46</f>
        <v>0</v>
      </c>
      <c r="AJ46" s="2177" t="n">
        <f aca="false">'02.24 по датам'!AJ46</f>
        <v>0</v>
      </c>
      <c r="AK46" s="2177" t="n">
        <f aca="false">'02.24 по датам'!AK46</f>
        <v>0</v>
      </c>
      <c r="AL46" s="2177" t="n">
        <f aca="false">'02.24 по датам'!AL46</f>
        <v>0</v>
      </c>
      <c r="AM46" s="2177" t="n">
        <f aca="false">'02.24 по датам'!AM46</f>
        <v>0</v>
      </c>
      <c r="AN46" s="2177" t="n">
        <f aca="false">'02.24 по датам'!AN46</f>
        <v>0</v>
      </c>
      <c r="AO46" s="2178" t="n">
        <f aca="false">'02.24 по датам'!AO46</f>
        <v>0</v>
      </c>
      <c r="AP46" s="2171"/>
      <c r="AQ46" s="2172"/>
      <c r="AR46" s="2173"/>
      <c r="AS46" s="2174" t="n">
        <f aca="false">SUBTOTAL(9,AC46:AR46)</f>
        <v>0</v>
      </c>
      <c r="AT46" s="2175" t="n">
        <f aca="false">AS46+AT42</f>
        <v>0</v>
      </c>
      <c r="AU46" s="2176" t="n">
        <f aca="false">'02.24 по датам'!AU46</f>
        <v>19</v>
      </c>
      <c r="AV46" s="2176" t="n">
        <f aca="false">'02.24 по датам'!AV46</f>
        <v>0</v>
      </c>
      <c r="AW46" s="2176" t="n">
        <f aca="false">'02.24 по датам'!AW46</f>
        <v>0</v>
      </c>
      <c r="AX46" s="2204" t="n">
        <f aca="false">'02.24 по датам'!AX46</f>
        <v>0</v>
      </c>
      <c r="AY46" s="2204" t="n">
        <f aca="false">'02.24 по датам'!AY46</f>
        <v>0</v>
      </c>
      <c r="AZ46" s="2204" t="n">
        <f aca="false">'02.24 по датам'!AZ46</f>
        <v>0</v>
      </c>
      <c r="BA46" s="2204" t="n">
        <f aca="false">'02.24 по датам'!BA46</f>
        <v>0</v>
      </c>
      <c r="BB46" s="2204" t="n">
        <f aca="false">'02.24 по датам'!BB46</f>
        <v>0</v>
      </c>
      <c r="BC46" s="2204" t="n">
        <f aca="false">'02.24 по датам'!BC46</f>
        <v>0</v>
      </c>
      <c r="BD46" s="2204" t="n">
        <f aca="false">'02.24 по датам'!BD46</f>
        <v>0</v>
      </c>
      <c r="BE46" s="2204" t="n">
        <f aca="false">'02.24 по датам'!BE46</f>
        <v>0</v>
      </c>
      <c r="BF46" s="2204" t="n">
        <f aca="false">'02.24 по датам'!BF46</f>
        <v>0</v>
      </c>
      <c r="BG46" s="2204" t="n">
        <f aca="false">'02.24 по датам'!BG46</f>
        <v>0</v>
      </c>
      <c r="BH46" s="2204" t="n">
        <f aca="false">'02.24 по датам'!BH46</f>
        <v>0</v>
      </c>
      <c r="BI46" s="2204" t="n">
        <f aca="false">'02.24 по датам'!BI46</f>
        <v>0</v>
      </c>
      <c r="BJ46" s="2204" t="n">
        <f aca="false">'02.24 по датам'!BJ46</f>
        <v>0</v>
      </c>
      <c r="BK46" s="2204" t="n">
        <f aca="false">'02.24 по датам'!BK46</f>
        <v>0</v>
      </c>
      <c r="BL46" s="2204" t="n">
        <f aca="false">'02.24 по датам'!BL46</f>
        <v>0</v>
      </c>
      <c r="BM46" s="2204" t="n">
        <f aca="false">'02.24 по датам'!BM46</f>
        <v>0</v>
      </c>
      <c r="BN46" s="2204" t="n">
        <f aca="false">'02.24 по датам'!BN46</f>
        <v>0</v>
      </c>
      <c r="BO46" s="2204" t="n">
        <f aca="false">'02.24 по датам'!BO46</f>
        <v>0</v>
      </c>
      <c r="BP46" s="2204" t="n">
        <f aca="false">'02.24 по датам'!BP46</f>
        <v>0</v>
      </c>
      <c r="BQ46" s="2290" t="n">
        <f aca="false">'02.24 по датам'!BQ46</f>
        <v>0</v>
      </c>
      <c r="BR46" s="2186"/>
      <c r="BS46" s="2187"/>
      <c r="BT46" s="2173"/>
      <c r="BU46" s="2174" t="n">
        <f aca="false">SUBTOTAL(9,AU46:BT46)</f>
        <v>19</v>
      </c>
      <c r="BV46" s="2175" t="n">
        <f aca="false">BU46+BV42</f>
        <v>83</v>
      </c>
      <c r="BW46" s="2180" t="n">
        <f aca="false">'02.24 по датам'!BW46</f>
        <v>0</v>
      </c>
      <c r="BX46" s="2177" t="n">
        <f aca="false">'02.24 по датам'!BX46</f>
        <v>0</v>
      </c>
      <c r="BY46" s="2177" t="n">
        <f aca="false">'02.24 по датам'!BY46</f>
        <v>0</v>
      </c>
      <c r="BZ46" s="2177" t="n">
        <f aca="false">'02.24 по датам'!BZ46</f>
        <v>0</v>
      </c>
      <c r="CA46" s="2177" t="n">
        <f aca="false">'02.24 по датам'!CA46</f>
        <v>0</v>
      </c>
      <c r="CB46" s="2177" t="n">
        <f aca="false">'02.24 по датам'!CB46</f>
        <v>0</v>
      </c>
      <c r="CC46" s="2177" t="n">
        <f aca="false">'02.24 по датам'!CC46</f>
        <v>0</v>
      </c>
      <c r="CD46" s="2177" t="n">
        <f aca="false">'02.24 по датам'!CD46</f>
        <v>0</v>
      </c>
      <c r="CE46" s="2177" t="n">
        <f aca="false">'02.24 по датам'!CE46</f>
        <v>0</v>
      </c>
      <c r="CF46" s="2177" t="n">
        <f aca="false">'02.24 по датам'!CF46</f>
        <v>0</v>
      </c>
      <c r="CG46" s="2177" t="n">
        <f aca="false">'02.24 по датам'!CG46</f>
        <v>0</v>
      </c>
      <c r="CH46" s="2177" t="n">
        <f aca="false">'02.24 по датам'!CH46</f>
        <v>0</v>
      </c>
      <c r="CI46" s="2178" t="n">
        <f aca="false">'02.24 по датам'!CI46</f>
        <v>0</v>
      </c>
      <c r="CJ46" s="2171"/>
      <c r="CK46" s="2172"/>
      <c r="CL46" s="2173"/>
      <c r="CM46" s="2174" t="n">
        <f aca="false">SUBTOTAL(9,BW46:CL46)</f>
        <v>0</v>
      </c>
      <c r="CN46" s="2175" t="n">
        <f aca="false">CM46+CN42</f>
        <v>0</v>
      </c>
      <c r="CO46" s="2175" t="n">
        <f aca="false">AA46+AS46+BU46+CM46</f>
        <v>49</v>
      </c>
      <c r="CP46" s="2175" t="n">
        <f aca="false">CO46+CP42</f>
        <v>343</v>
      </c>
      <c r="CQ46" s="2204" t="n">
        <f aca="false">'02.24 по датам'!CQ46</f>
        <v>0</v>
      </c>
      <c r="CR46" s="2204" t="n">
        <f aca="false">'02.24 по датам'!CR46</f>
        <v>0</v>
      </c>
      <c r="CS46" s="2204" t="n">
        <f aca="false">'02.24 по датам'!CS46</f>
        <v>0</v>
      </c>
      <c r="CT46" s="2204" t="n">
        <f aca="false">'02.24 по датам'!CT46</f>
        <v>0</v>
      </c>
      <c r="CU46" s="2204" t="n">
        <f aca="false">'02.24 по датам'!CU46</f>
        <v>0</v>
      </c>
      <c r="CV46" s="2204" t="n">
        <f aca="false">'02.24 по датам'!CV46</f>
        <v>0</v>
      </c>
      <c r="CW46" s="2204" t="n">
        <f aca="false">'02.24 по датам'!CW46</f>
        <v>0</v>
      </c>
      <c r="CX46" s="2204" t="n">
        <f aca="false">'02.24 по датам'!CX46</f>
        <v>0</v>
      </c>
      <c r="CY46" s="2204" t="n">
        <f aca="false">'02.24 по датам'!CY46</f>
        <v>0</v>
      </c>
      <c r="CZ46" s="2204" t="n">
        <f aca="false">'02.24 по датам'!CZ46</f>
        <v>0</v>
      </c>
      <c r="DA46" s="2204" t="n">
        <f aca="false">'02.24 по датам'!DA46</f>
        <v>0</v>
      </c>
      <c r="DB46" s="2204" t="n">
        <f aca="false">'02.24 по датам'!DB46</f>
        <v>0</v>
      </c>
      <c r="DC46" s="2290" t="n">
        <f aca="false">'02.24 по датам'!DC46</f>
        <v>0</v>
      </c>
      <c r="DD46" s="2186"/>
      <c r="DE46" s="2187"/>
      <c r="DF46" s="2173"/>
      <c r="DG46" s="2181" t="n">
        <f aca="false">SUBTOTAL(9,CQ46:DF46)</f>
        <v>0</v>
      </c>
      <c r="DH46" s="2182" t="n">
        <f aca="false">DG46:DG46+IF($B42:$B42=2,0,DH42:DH42)</f>
        <v>0</v>
      </c>
      <c r="DI46" s="2180" t="n">
        <f aca="false">'02.24 по датам'!DI46</f>
        <v>0</v>
      </c>
      <c r="DJ46" s="2204" t="n">
        <f aca="false">'02.24 по датам'!DJ46</f>
        <v>0</v>
      </c>
      <c r="DK46" s="2204" t="n">
        <f aca="false">'02.24 по датам'!DK46</f>
        <v>0</v>
      </c>
      <c r="DL46" s="2204" t="n">
        <f aca="false">'02.24 по датам'!DL46</f>
        <v>0</v>
      </c>
      <c r="DM46" s="2204" t="n">
        <f aca="false">'02.24 по датам'!DM46</f>
        <v>0</v>
      </c>
      <c r="DN46" s="2204" t="n">
        <f aca="false">'02.24 по датам'!DN46</f>
        <v>0</v>
      </c>
      <c r="DO46" s="2204" t="n">
        <f aca="false">'02.24 по датам'!DO46</f>
        <v>0</v>
      </c>
      <c r="DP46" s="2204" t="n">
        <f aca="false">'02.24 по датам'!DP46</f>
        <v>0</v>
      </c>
      <c r="DQ46" s="2204" t="n">
        <f aca="false">'02.24 по датам'!DQ46</f>
        <v>0</v>
      </c>
      <c r="DR46" s="2204" t="n">
        <f aca="false">'02.24 по датам'!DR46</f>
        <v>0</v>
      </c>
      <c r="DS46" s="2204" t="n">
        <f aca="false">'02.24 по датам'!DS46</f>
        <v>0</v>
      </c>
      <c r="DT46" s="2204" t="n">
        <f aca="false">'02.24 по датам'!DT46</f>
        <v>0</v>
      </c>
      <c r="DU46" s="2290" t="n">
        <f aca="false">'02.24 по датам'!DU46</f>
        <v>0</v>
      </c>
      <c r="DV46" s="2186"/>
      <c r="DW46" s="2187"/>
      <c r="DX46" s="2173"/>
      <c r="DY46" s="2181" t="n">
        <f aca="false">SUBTOTAL(9,DI46:DX46)</f>
        <v>0</v>
      </c>
      <c r="DZ46" s="2182" t="n">
        <f aca="false">DY46:DY46+IF($B42:$B42=2,0,DZ42:DZ42)</f>
        <v>0</v>
      </c>
      <c r="EA46" s="2177" t="n">
        <f aca="false">'02.24 по датам'!EA46</f>
        <v>0</v>
      </c>
      <c r="EB46" s="2177" t="n">
        <f aca="false">'02.24 по датам'!EB46</f>
        <v>0</v>
      </c>
      <c r="EC46" s="2177" t="n">
        <f aca="false">'02.24 по датам'!EC46</f>
        <v>0</v>
      </c>
      <c r="ED46" s="2177" t="n">
        <f aca="false">'02.24 по датам'!ED46</f>
        <v>10</v>
      </c>
      <c r="EE46" s="2177" t="n">
        <f aca="false">'02.24 по датам'!EE46</f>
        <v>0</v>
      </c>
      <c r="EF46" s="2177" t="n">
        <f aca="false">'02.24 по датам'!EF46</f>
        <v>0</v>
      </c>
      <c r="EG46" s="2177" t="n">
        <f aca="false">'02.24 по датам'!EG46</f>
        <v>0</v>
      </c>
      <c r="EH46" s="2177" t="n">
        <f aca="false">'02.24 по датам'!EH46</f>
        <v>0</v>
      </c>
      <c r="EI46" s="2177" t="n">
        <f aca="false">'02.24 по датам'!EI46</f>
        <v>0</v>
      </c>
      <c r="EJ46" s="2177" t="n">
        <f aca="false">'02.24 по датам'!EJ46</f>
        <v>0</v>
      </c>
      <c r="EK46" s="2177" t="n">
        <f aca="false">'02.24 по датам'!EK46</f>
        <v>0</v>
      </c>
      <c r="EL46" s="2177" t="n">
        <f aca="false">'02.24 по датам'!EL46</f>
        <v>0</v>
      </c>
      <c r="EM46" s="2177" t="n">
        <f aca="false">'02.24 по датам'!EM46</f>
        <v>0</v>
      </c>
      <c r="EN46" s="2177" t="n">
        <f aca="false">'02.24 по датам'!EN46</f>
        <v>0</v>
      </c>
      <c r="EO46" s="2177" t="n">
        <f aca="false">'02.24 по датам'!EO46</f>
        <v>0</v>
      </c>
      <c r="EP46" s="2177" t="n">
        <f aca="false">'02.24 по датам'!EP46</f>
        <v>0</v>
      </c>
      <c r="EQ46" s="2177" t="n">
        <f aca="false">'02.24 по датам'!EQ46</f>
        <v>0</v>
      </c>
      <c r="ER46" s="2177" t="n">
        <f aca="false">'02.24 по датам'!ER46</f>
        <v>0</v>
      </c>
      <c r="ES46" s="2177" t="n">
        <f aca="false">'02.24 по датам'!ES46</f>
        <v>0</v>
      </c>
      <c r="ET46" s="2177" t="n">
        <f aca="false">'02.24 по датам'!ET46</f>
        <v>0</v>
      </c>
      <c r="EU46" s="2177" t="n">
        <f aca="false">'02.24 по датам'!EU46</f>
        <v>0</v>
      </c>
      <c r="EV46" s="2177" t="n">
        <f aca="false">'02.24 по датам'!EV46</f>
        <v>0</v>
      </c>
      <c r="EW46" s="2177" t="n">
        <f aca="false">'02.24 по датам'!EW46</f>
        <v>0</v>
      </c>
      <c r="EX46" s="2177" t="n">
        <f aca="false">'02.24 по датам'!EX46</f>
        <v>0</v>
      </c>
      <c r="EY46" s="2178" t="n">
        <f aca="false">'02.24 по датам'!EY46</f>
        <v>0</v>
      </c>
      <c r="EZ46" s="2171"/>
      <c r="FA46" s="2172"/>
      <c r="FB46" s="2173"/>
      <c r="FC46" s="2181" t="n">
        <f aca="false">SUBTOTAL(9,EA46:FB46)</f>
        <v>10</v>
      </c>
      <c r="FD46" s="2182" t="n">
        <f aca="false">FC46:FC46+IF($B42:$B42=2,0,FD42:FD42)</f>
        <v>30</v>
      </c>
      <c r="FE46" s="2177" t="n">
        <f aca="false">'02.24 по датам'!FE46</f>
        <v>0</v>
      </c>
      <c r="FF46" s="2177" t="n">
        <f aca="false">'02.24 по датам'!FF46</f>
        <v>0</v>
      </c>
      <c r="FG46" s="2177" t="n">
        <f aca="false">'02.24 по датам'!FG46</f>
        <v>0</v>
      </c>
      <c r="FH46" s="2177" t="n">
        <f aca="false">'02.24 по датам'!FH46</f>
        <v>0</v>
      </c>
      <c r="FI46" s="2177" t="n">
        <f aca="false">'02.24 по датам'!FI46</f>
        <v>0</v>
      </c>
      <c r="FJ46" s="2177" t="n">
        <f aca="false">'02.24 по датам'!FJ46</f>
        <v>0</v>
      </c>
      <c r="FK46" s="2177" t="n">
        <f aca="false">'02.24 по датам'!FK46</f>
        <v>0</v>
      </c>
      <c r="FL46" s="2177" t="n">
        <f aca="false">'02.24 по датам'!FL46</f>
        <v>0</v>
      </c>
      <c r="FM46" s="2177" t="n">
        <f aca="false">'02.24 по датам'!FM46</f>
        <v>0</v>
      </c>
      <c r="FN46" s="2178" t="n">
        <f aca="false">'02.24 по датам'!FN46</f>
        <v>0</v>
      </c>
      <c r="FO46" s="2171"/>
      <c r="FP46" s="2172"/>
      <c r="FQ46" s="2173"/>
      <c r="FR46" s="2181" t="n">
        <f aca="false">SUBTOTAL(9,FE46:FQ46)</f>
        <v>0</v>
      </c>
      <c r="FS46" s="2182" t="n">
        <f aca="false">FR46:FR46+IF($B42:$B42=2,0,FS42:FS42)</f>
        <v>0</v>
      </c>
      <c r="FT46" s="2184" t="n">
        <f aca="false">'02.24 по датам'!GX46-'02.24 НГДП по датам'!AW46</f>
        <v>0</v>
      </c>
      <c r="FU46" s="2184"/>
      <c r="FV46" s="2184"/>
      <c r="FW46" s="2184"/>
      <c r="FX46" s="2184"/>
      <c r="FY46" s="2184"/>
      <c r="FZ46" s="2184"/>
      <c r="GA46" s="2184"/>
      <c r="GB46" s="2184"/>
      <c r="GC46" s="2184"/>
      <c r="GD46" s="2184"/>
      <c r="GE46" s="2184"/>
      <c r="GF46" s="2184"/>
      <c r="GG46" s="2184"/>
      <c r="GH46" s="2184"/>
      <c r="GI46" s="2184"/>
      <c r="GJ46" s="2184"/>
      <c r="GK46" s="2184"/>
      <c r="GL46" s="2184"/>
      <c r="GM46" s="2184"/>
      <c r="GN46" s="2184"/>
      <c r="GO46" s="2184"/>
      <c r="GP46" s="2184"/>
      <c r="GQ46" s="2184"/>
      <c r="GR46" s="2184"/>
      <c r="GS46" s="2185"/>
      <c r="GT46" s="2186"/>
      <c r="GU46" s="2187"/>
      <c r="GV46" s="2173"/>
      <c r="GW46" s="2188" t="n">
        <f aca="false">SUBTOTAL(9,FT46:GV46)</f>
        <v>0</v>
      </c>
      <c r="GX46" s="2175" t="n">
        <f aca="false">SUBTOTAL(9,FT46:GV46)</f>
        <v>0</v>
      </c>
      <c r="GY46" s="2174" t="n">
        <f aca="false">GX46:GX46+IF($B42:$B42=2,0,GY42:GY42)</f>
        <v>0</v>
      </c>
      <c r="GZ46" s="2189" t="n">
        <f aca="false">'02.24 по датам'!GZ46</f>
        <v>0</v>
      </c>
      <c r="HA46" s="2190" t="n">
        <f aca="false">'02.24 по датам'!HA46</f>
        <v>0</v>
      </c>
      <c r="HB46" s="2191"/>
      <c r="HC46" s="2192" t="n">
        <f aca="false">SUBTOTAL(9,GZ46:HB46)</f>
        <v>0</v>
      </c>
      <c r="HD46" s="2193" t="n">
        <f aca="false">$HD$14+HD42</f>
        <v>342.27</v>
      </c>
      <c r="HE46" s="2194"/>
      <c r="HF46" s="2195" t="n">
        <f aca="false">SUM(HD46:HE46)</f>
        <v>342.27</v>
      </c>
      <c r="HG46" s="2180" t="n">
        <f aca="false">'02.24 по датам'!ID46-'02.24 НГДП по датам'!BF46</f>
        <v>15</v>
      </c>
      <c r="HH46" s="2180"/>
      <c r="HI46" s="2266"/>
      <c r="HJ46" s="2283"/>
      <c r="HK46" s="2283"/>
      <c r="HL46" s="2283"/>
      <c r="HM46" s="2283"/>
      <c r="HN46" s="2283"/>
      <c r="HO46" s="2283"/>
      <c r="HP46" s="2283"/>
      <c r="HQ46" s="2283"/>
      <c r="HR46" s="2283"/>
      <c r="HS46" s="2283"/>
      <c r="HT46" s="2283"/>
      <c r="HU46" s="2283"/>
      <c r="HV46" s="2283"/>
      <c r="HW46" s="2283"/>
      <c r="HX46" s="2283"/>
      <c r="HY46" s="2283"/>
      <c r="HZ46" s="2284"/>
      <c r="IA46" s="2171"/>
      <c r="IB46" s="2172"/>
      <c r="IC46" s="2173"/>
      <c r="ID46" s="2174" t="n">
        <f aca="false">SUBTOTAL(9,HG46:IC46)</f>
        <v>15</v>
      </c>
      <c r="IE46" s="2188" t="n">
        <f aca="false">ID46:ID46+IF($B42:$B42=2,0,IE42:IE42)</f>
        <v>71</v>
      </c>
      <c r="IF46" s="2198" t="n">
        <f aca="false">'02.24 по датам'!IF46</f>
        <v>0</v>
      </c>
      <c r="IG46" s="2198" t="n">
        <f aca="false">'02.24 по датам'!IG46</f>
        <v>0</v>
      </c>
      <c r="IH46" s="2199" t="n">
        <f aca="false">'02.24 по датам'!IH46</f>
        <v>0</v>
      </c>
      <c r="II46" s="2200"/>
      <c r="IJ46" s="2201"/>
      <c r="IK46" s="2202" t="n">
        <f aca="false">SUBTOTAL(9,IF46:IJ46)</f>
        <v>0</v>
      </c>
      <c r="IL46" s="2203" t="n">
        <f aca="false">IK46:IK46+IF($B42:$B42=2,0,IL42:IL42)</f>
        <v>0</v>
      </c>
      <c r="IM46" s="2204" t="n">
        <f aca="false">'02.24 по датам'!IM46</f>
        <v>0</v>
      </c>
      <c r="IN46" s="2204" t="n">
        <f aca="false">'02.24 по датам'!IN46</f>
        <v>0</v>
      </c>
      <c r="IO46" s="2177" t="n">
        <f aca="false">'02.24 по датам'!IO46</f>
        <v>0</v>
      </c>
      <c r="IP46" s="2177" t="n">
        <f aca="false">'02.24 по датам'!IP46</f>
        <v>0</v>
      </c>
      <c r="IQ46" s="2177" t="n">
        <f aca="false">'02.24 по датам'!IQ46</f>
        <v>0</v>
      </c>
      <c r="IR46" s="2177" t="n">
        <f aca="false">'02.24 по датам'!IR46</f>
        <v>0</v>
      </c>
      <c r="IS46" s="2177" t="n">
        <f aca="false">'02.24 по датам'!IS46</f>
        <v>0</v>
      </c>
      <c r="IT46" s="2177" t="n">
        <f aca="false">'02.24 по датам'!IT46</f>
        <v>0</v>
      </c>
      <c r="IU46" s="2177" t="n">
        <f aca="false">'02.24 по датам'!IU46</f>
        <v>0</v>
      </c>
      <c r="IV46" s="2178" t="n">
        <f aca="false">'02.24 по датам'!IV46</f>
        <v>0</v>
      </c>
      <c r="IW46" s="2171"/>
      <c r="IX46" s="2172"/>
      <c r="IY46" s="2173"/>
      <c r="IZ46" s="2174" t="n">
        <f aca="false">SUBTOTAL(9,IM46:IY46)</f>
        <v>0</v>
      </c>
      <c r="JA46" s="2175" t="n">
        <f aca="false">IZ46:IZ46+IF($B42:$B42=2,0,JA42:JA42)</f>
        <v>7.9</v>
      </c>
      <c r="JB46" s="2205" t="n">
        <f aca="false">'02.24 по датам'!JB46</f>
        <v>0</v>
      </c>
      <c r="JC46" s="2194"/>
      <c r="JD46" s="2268" t="n">
        <f aca="false">'02.24 по датам'!JD46</f>
        <v>0</v>
      </c>
      <c r="JE46" s="2207" t="n">
        <f aca="false">SUBTOTAL(9,JB46:JD46)</f>
        <v>0</v>
      </c>
      <c r="JF46" s="2208" t="n">
        <f aca="false">SUMIF($C$5:JE$5,"Накопленный эффект, т/сут",$C46:JE46)+SUMIF($C$5:JE$5,"Нараст.  по потенциалу",$C46:JE46)-SUMIF($C$5:JE$5,"Нараст. по остановкам",$C46:JE46)-SUMIF($C$5:JE$5,"ИТОГО перевод в ППД",$C46:JE46)-SUMIF($C$5:JE$5,"ИТОГО  нерент, по распоряж.",$C46:JE46)-SUMIF($C$5:JE$5,"ИТОГО ост. дебит от ЗБС, Углуб., ПВЛГ/ПНЛГ",$C46:JE46)</f>
        <v>294.1</v>
      </c>
      <c r="JG46" s="2269" t="n">
        <f aca="false">'02.24 по датам'!JG46-'02.24 НГДП по датам'!BV46</f>
        <v>0</v>
      </c>
      <c r="JH46" s="2269" t="n">
        <f aca="false">'02.24 по датам'!JH46-'02.24 НГДП по датам'!BW46</f>
        <v>0</v>
      </c>
      <c r="JI46" s="2209" t="n">
        <f aca="false">'02.24 по датам'!JI46-'02.24 НГДП по датам'!BX46</f>
        <v>0</v>
      </c>
      <c r="JJ46" s="2210" t="n">
        <f aca="false">'02.24 по датам'!JJ46-'02.24 НГДП по датам'!BY46</f>
        <v>0</v>
      </c>
      <c r="JK46" s="2211" t="n">
        <f aca="false">'02.24 НГДП по датам'!BZ46</f>
        <v>0</v>
      </c>
      <c r="JL46" s="2202" t="n">
        <f aca="false">SUBTOTAL(9,JG46:JJ46)</f>
        <v>0</v>
      </c>
      <c r="JM46" s="2107"/>
      <c r="JN46" s="2108"/>
      <c r="JO46" s="2256"/>
      <c r="JP46" s="2212" t="n">
        <f aca="false">JP$4:JP$4+SUMIF($C$5:JL$5,"Нараст. по остановкам",$C46:JL46)-SUMIF($C$5:JL$5,"Нараст.  по потенциалу",$C46:JL46)</f>
        <v>691.812</v>
      </c>
      <c r="JQ46" s="2213"/>
      <c r="JR46" s="2214" t="n">
        <f aca="false">'02.24 НГДП по датам'!CB46</f>
        <v>31.893</v>
      </c>
    </row>
    <row r="47" customFormat="false" ht="1.5" hidden="false" customHeight="true" outlineLevel="0" collapsed="false">
      <c r="A47" s="2215"/>
      <c r="B47" s="2215"/>
      <c r="C47" s="2216" t="n">
        <f aca="false">'02.24 по датам'!C47</f>
        <v>0</v>
      </c>
      <c r="D47" s="2216" t="n">
        <f aca="false">'02.24 по датам'!D47</f>
        <v>0</v>
      </c>
      <c r="E47" s="2216" t="n">
        <f aca="false">'02.24 по датам'!E47</f>
        <v>0</v>
      </c>
      <c r="F47" s="2216" t="n">
        <f aca="false">'02.24 по датам'!F47</f>
        <v>0</v>
      </c>
      <c r="G47" s="2217" t="n">
        <f aca="false">'02.24 по датам'!G47</f>
        <v>0</v>
      </c>
      <c r="H47" s="2217" t="n">
        <f aca="false">'02.24 по датам'!H47</f>
        <v>0</v>
      </c>
      <c r="I47" s="2217" t="n">
        <f aca="false">'02.24 по датам'!I47</f>
        <v>0</v>
      </c>
      <c r="J47" s="2217" t="n">
        <f aca="false">'02.24 по датам'!J47</f>
        <v>0</v>
      </c>
      <c r="K47" s="2217" t="n">
        <f aca="false">'02.24 по датам'!K47</f>
        <v>0</v>
      </c>
      <c r="L47" s="2217" t="n">
        <f aca="false">'02.24 по датам'!L47</f>
        <v>0</v>
      </c>
      <c r="M47" s="2217" t="n">
        <f aca="false">'02.24 по датам'!M47</f>
        <v>0</v>
      </c>
      <c r="N47" s="2217" t="n">
        <f aca="false">'02.24 по датам'!N47</f>
        <v>0</v>
      </c>
      <c r="O47" s="2217" t="n">
        <f aca="false">'02.24 по датам'!O47</f>
        <v>0</v>
      </c>
      <c r="P47" s="2217" t="n">
        <f aca="false">'02.24 по датам'!P47</f>
        <v>0</v>
      </c>
      <c r="Q47" s="2217" t="n">
        <f aca="false">'02.24 по датам'!Q47</f>
        <v>0</v>
      </c>
      <c r="R47" s="2217" t="n">
        <f aca="false">'02.24 по датам'!R47</f>
        <v>0</v>
      </c>
      <c r="S47" s="2217" t="n">
        <f aca="false">'02.24 по датам'!S47</f>
        <v>0</v>
      </c>
      <c r="T47" s="2217" t="n">
        <f aca="false">'02.24 по датам'!T47</f>
        <v>0</v>
      </c>
      <c r="U47" s="2217" t="n">
        <f aca="false">'02.24 по датам'!U47</f>
        <v>0</v>
      </c>
      <c r="V47" s="2217" t="n">
        <f aca="false">'02.24 по датам'!V47</f>
        <v>0</v>
      </c>
      <c r="W47" s="2217" t="n">
        <f aca="false">'02.24 по датам'!W47</f>
        <v>0</v>
      </c>
      <c r="X47" s="2218"/>
      <c r="Y47" s="2219"/>
      <c r="Z47" s="2220"/>
      <c r="AA47" s="2221"/>
      <c r="AB47" s="2221"/>
      <c r="AC47" s="2222" t="n">
        <f aca="false">'02.24 по датам'!AC47</f>
        <v>0</v>
      </c>
      <c r="AD47" s="2222" t="n">
        <f aca="false">'02.24 по датам'!AD47</f>
        <v>0</v>
      </c>
      <c r="AE47" s="2217" t="n">
        <f aca="false">'02.24 по датам'!AE47</f>
        <v>0</v>
      </c>
      <c r="AF47" s="2217" t="n">
        <f aca="false">'02.24 по датам'!AF47</f>
        <v>0</v>
      </c>
      <c r="AG47" s="2217" t="n">
        <f aca="false">'02.24 по датам'!AG47</f>
        <v>0</v>
      </c>
      <c r="AH47" s="2217" t="n">
        <f aca="false">'02.24 по датам'!AH47</f>
        <v>0</v>
      </c>
      <c r="AI47" s="2217" t="n">
        <f aca="false">'02.24 по датам'!AI47</f>
        <v>0</v>
      </c>
      <c r="AJ47" s="2217" t="n">
        <f aca="false">'02.24 по датам'!AJ47</f>
        <v>0</v>
      </c>
      <c r="AK47" s="2217" t="n">
        <f aca="false">'02.24 по датам'!AK47</f>
        <v>0</v>
      </c>
      <c r="AL47" s="2217" t="n">
        <f aca="false">'02.24 по датам'!AL47</f>
        <v>0</v>
      </c>
      <c r="AM47" s="2217" t="n">
        <f aca="false">'02.24 по датам'!AM47</f>
        <v>0</v>
      </c>
      <c r="AN47" s="2217" t="n">
        <f aca="false">'02.24 по датам'!AN47</f>
        <v>0</v>
      </c>
      <c r="AO47" s="2217" t="n">
        <f aca="false">'02.24 по датам'!AO47</f>
        <v>0</v>
      </c>
      <c r="AP47" s="2218"/>
      <c r="AQ47" s="2219"/>
      <c r="AR47" s="2220"/>
      <c r="AS47" s="2221"/>
      <c r="AT47" s="2221"/>
      <c r="AU47" s="2216" t="n">
        <f aca="false">'02.24 по датам'!AU47</f>
        <v>0</v>
      </c>
      <c r="AV47" s="2216" t="n">
        <f aca="false">'02.24 по датам'!AV47</f>
        <v>0</v>
      </c>
      <c r="AW47" s="2223" t="n">
        <f aca="false">'02.24 по датам'!AW47</f>
        <v>0</v>
      </c>
      <c r="AX47" s="2217" t="n">
        <f aca="false">'02.24 по датам'!AX47</f>
        <v>0</v>
      </c>
      <c r="AY47" s="2217" t="n">
        <f aca="false">'02.24 по датам'!AY47</f>
        <v>0</v>
      </c>
      <c r="AZ47" s="2217" t="n">
        <f aca="false">'02.24 по датам'!AZ47</f>
        <v>0</v>
      </c>
      <c r="BA47" s="2217" t="n">
        <f aca="false">'02.24 по датам'!BA47</f>
        <v>0</v>
      </c>
      <c r="BB47" s="2217" t="n">
        <f aca="false">'02.24 по датам'!BB47</f>
        <v>0</v>
      </c>
      <c r="BC47" s="2217" t="n">
        <f aca="false">'02.24 по датам'!BC47</f>
        <v>0</v>
      </c>
      <c r="BD47" s="2217" t="n">
        <f aca="false">'02.24 по датам'!BD47</f>
        <v>0</v>
      </c>
      <c r="BE47" s="2217" t="n">
        <f aca="false">'02.24 по датам'!BE47</f>
        <v>0</v>
      </c>
      <c r="BF47" s="2217" t="n">
        <f aca="false">'02.24 по датам'!BF47</f>
        <v>0</v>
      </c>
      <c r="BG47" s="2217" t="n">
        <f aca="false">'02.24 по датам'!BG47</f>
        <v>0</v>
      </c>
      <c r="BH47" s="2217" t="n">
        <f aca="false">'02.24 по датам'!BH47</f>
        <v>0</v>
      </c>
      <c r="BI47" s="2217" t="n">
        <f aca="false">'02.24 по датам'!BI47</f>
        <v>0</v>
      </c>
      <c r="BJ47" s="2217" t="n">
        <f aca="false">'02.24 по датам'!BJ47</f>
        <v>0</v>
      </c>
      <c r="BK47" s="2217" t="n">
        <f aca="false">'02.24 по датам'!BK47</f>
        <v>0</v>
      </c>
      <c r="BL47" s="2217" t="n">
        <f aca="false">'02.24 по датам'!BL47</f>
        <v>0</v>
      </c>
      <c r="BM47" s="2217" t="n">
        <f aca="false">'02.24 по датам'!BM47</f>
        <v>0</v>
      </c>
      <c r="BN47" s="2217" t="n">
        <f aca="false">'02.24 по датам'!BN47</f>
        <v>0</v>
      </c>
      <c r="BO47" s="2217" t="n">
        <f aca="false">'02.24 по датам'!BO47</f>
        <v>0</v>
      </c>
      <c r="BP47" s="2217" t="n">
        <f aca="false">'02.24 по датам'!BP47</f>
        <v>0</v>
      </c>
      <c r="BQ47" s="2217" t="n">
        <f aca="false">'02.24 по датам'!BQ47</f>
        <v>0</v>
      </c>
      <c r="BR47" s="2218"/>
      <c r="BS47" s="2219"/>
      <c r="BT47" s="2220"/>
      <c r="BU47" s="2221"/>
      <c r="BV47" s="2221"/>
      <c r="BW47" s="2222" t="n">
        <f aca="false">'02.24 по датам'!BW47</f>
        <v>0</v>
      </c>
      <c r="BX47" s="2217" t="n">
        <f aca="false">'02.24 по датам'!BX47</f>
        <v>0</v>
      </c>
      <c r="BY47" s="2217" t="n">
        <f aca="false">'02.24 по датам'!BY47</f>
        <v>0</v>
      </c>
      <c r="BZ47" s="2217" t="n">
        <f aca="false">'02.24 по датам'!BZ47</f>
        <v>0</v>
      </c>
      <c r="CA47" s="2217" t="n">
        <f aca="false">'02.24 по датам'!CA47</f>
        <v>0</v>
      </c>
      <c r="CB47" s="2217" t="n">
        <f aca="false">'02.24 по датам'!CB47</f>
        <v>0</v>
      </c>
      <c r="CC47" s="2217" t="n">
        <f aca="false">'02.24 по датам'!CC47</f>
        <v>0</v>
      </c>
      <c r="CD47" s="2217" t="n">
        <f aca="false">'02.24 по датам'!CD47</f>
        <v>0</v>
      </c>
      <c r="CE47" s="2217" t="n">
        <f aca="false">'02.24 по датам'!CE47</f>
        <v>0</v>
      </c>
      <c r="CF47" s="2217" t="n">
        <f aca="false">'02.24 по датам'!CF47</f>
        <v>0</v>
      </c>
      <c r="CG47" s="2217" t="n">
        <f aca="false">'02.24 по датам'!CG47</f>
        <v>0</v>
      </c>
      <c r="CH47" s="2217" t="n">
        <f aca="false">'02.24 по датам'!CH47</f>
        <v>0</v>
      </c>
      <c r="CI47" s="2217" t="n">
        <f aca="false">'02.24 по датам'!CI47</f>
        <v>0</v>
      </c>
      <c r="CJ47" s="2218"/>
      <c r="CK47" s="2219"/>
      <c r="CL47" s="2220"/>
      <c r="CM47" s="2221"/>
      <c r="CN47" s="2221"/>
      <c r="CO47" s="2221"/>
      <c r="CP47" s="2221"/>
      <c r="CQ47" s="2217" t="n">
        <f aca="false">'02.24 по датам'!CQ47</f>
        <v>0</v>
      </c>
      <c r="CR47" s="2217" t="n">
        <f aca="false">'02.24 по датам'!CR47</f>
        <v>0</v>
      </c>
      <c r="CS47" s="2217" t="n">
        <f aca="false">'02.24 по датам'!CS47</f>
        <v>0</v>
      </c>
      <c r="CT47" s="2217" t="n">
        <f aca="false">'02.24 по датам'!CT47</f>
        <v>0</v>
      </c>
      <c r="CU47" s="2217" t="n">
        <f aca="false">'02.24 по датам'!CU47</f>
        <v>0</v>
      </c>
      <c r="CV47" s="2217" t="n">
        <f aca="false">'02.24 по датам'!CV47</f>
        <v>0</v>
      </c>
      <c r="CW47" s="2217" t="n">
        <f aca="false">'02.24 по датам'!CW47</f>
        <v>0</v>
      </c>
      <c r="CX47" s="2217" t="n">
        <f aca="false">'02.24 по датам'!CX47</f>
        <v>0</v>
      </c>
      <c r="CY47" s="2217" t="n">
        <f aca="false">'02.24 по датам'!CY47</f>
        <v>0</v>
      </c>
      <c r="CZ47" s="2217" t="n">
        <f aca="false">'02.24 по датам'!CZ47</f>
        <v>0</v>
      </c>
      <c r="DA47" s="2217" t="n">
        <f aca="false">'02.24 по датам'!DA47</f>
        <v>0</v>
      </c>
      <c r="DB47" s="2217" t="n">
        <f aca="false">'02.24 по датам'!DB47</f>
        <v>0</v>
      </c>
      <c r="DC47" s="2217" t="n">
        <f aca="false">'02.24 по датам'!DC47</f>
        <v>0</v>
      </c>
      <c r="DD47" s="2218"/>
      <c r="DE47" s="2219"/>
      <c r="DF47" s="2220"/>
      <c r="DG47" s="2221"/>
      <c r="DH47" s="2221"/>
      <c r="DI47" s="2285" t="n">
        <f aca="false">'02.24 по датам'!DI47</f>
        <v>0</v>
      </c>
      <c r="DJ47" s="2217" t="n">
        <f aca="false">'02.24 по датам'!DJ47</f>
        <v>0</v>
      </c>
      <c r="DK47" s="2217" t="n">
        <f aca="false">'02.24 по датам'!DK47</f>
        <v>0</v>
      </c>
      <c r="DL47" s="2217" t="n">
        <f aca="false">'02.24 по датам'!DL47</f>
        <v>0</v>
      </c>
      <c r="DM47" s="2217" t="n">
        <f aca="false">'02.24 по датам'!DM47</f>
        <v>0</v>
      </c>
      <c r="DN47" s="2217" t="n">
        <f aca="false">'02.24 по датам'!DN47</f>
        <v>0</v>
      </c>
      <c r="DO47" s="2217" t="n">
        <f aca="false">'02.24 по датам'!DO47</f>
        <v>0</v>
      </c>
      <c r="DP47" s="2217" t="n">
        <f aca="false">'02.24 по датам'!DP47</f>
        <v>0</v>
      </c>
      <c r="DQ47" s="2217" t="n">
        <f aca="false">'02.24 по датам'!DQ47</f>
        <v>0</v>
      </c>
      <c r="DR47" s="2217" t="n">
        <f aca="false">'02.24 по датам'!DR47</f>
        <v>0</v>
      </c>
      <c r="DS47" s="2217" t="n">
        <f aca="false">'02.24 по датам'!DS47</f>
        <v>0</v>
      </c>
      <c r="DT47" s="2217" t="n">
        <f aca="false">'02.24 по датам'!DT47</f>
        <v>0</v>
      </c>
      <c r="DU47" s="2217" t="n">
        <f aca="false">'02.24 по датам'!DU47</f>
        <v>0</v>
      </c>
      <c r="DV47" s="2218"/>
      <c r="DW47" s="2219"/>
      <c r="DX47" s="2220"/>
      <c r="DY47" s="2221"/>
      <c r="DZ47" s="2221"/>
      <c r="EA47" s="2297" t="n">
        <f aca="false">'02.24 по датам'!EA47</f>
        <v>0</v>
      </c>
      <c r="EB47" s="2217" t="n">
        <f aca="false">'02.24 по датам'!EB47</f>
        <v>0</v>
      </c>
      <c r="EC47" s="2217" t="n">
        <f aca="false">'02.24 по датам'!EC47</f>
        <v>0</v>
      </c>
      <c r="ED47" s="2217" t="n">
        <f aca="false">'02.24 по датам'!ED47</f>
        <v>0</v>
      </c>
      <c r="EE47" s="2217" t="n">
        <f aca="false">'02.24 по датам'!EE47</f>
        <v>0</v>
      </c>
      <c r="EF47" s="2217" t="n">
        <f aca="false">'02.24 по датам'!EF47</f>
        <v>0</v>
      </c>
      <c r="EG47" s="2217" t="n">
        <f aca="false">'02.24 по датам'!EG47</f>
        <v>0</v>
      </c>
      <c r="EH47" s="2217" t="n">
        <f aca="false">'02.24 по датам'!EH47</f>
        <v>0</v>
      </c>
      <c r="EI47" s="2217" t="n">
        <f aca="false">'02.24 по датам'!EI47</f>
        <v>0</v>
      </c>
      <c r="EJ47" s="2217" t="n">
        <f aca="false">'02.24 по датам'!EJ47</f>
        <v>0</v>
      </c>
      <c r="EK47" s="2217" t="n">
        <f aca="false">'02.24 по датам'!EK47</f>
        <v>0</v>
      </c>
      <c r="EL47" s="2217" t="n">
        <f aca="false">'02.24 по датам'!EL47</f>
        <v>0</v>
      </c>
      <c r="EM47" s="2217" t="n">
        <f aca="false">'02.24 по датам'!EM47</f>
        <v>0</v>
      </c>
      <c r="EN47" s="2217" t="n">
        <f aca="false">'02.24 по датам'!EN47</f>
        <v>0</v>
      </c>
      <c r="EO47" s="2217" t="n">
        <f aca="false">'02.24 по датам'!EO47</f>
        <v>0</v>
      </c>
      <c r="EP47" s="2217" t="n">
        <f aca="false">'02.24 по датам'!EP47</f>
        <v>0</v>
      </c>
      <c r="EQ47" s="2217" t="n">
        <f aca="false">'02.24 по датам'!EQ47</f>
        <v>0</v>
      </c>
      <c r="ER47" s="2217" t="n">
        <f aca="false">'02.24 по датам'!ER47</f>
        <v>0</v>
      </c>
      <c r="ES47" s="2217" t="n">
        <f aca="false">'02.24 по датам'!ES47</f>
        <v>0</v>
      </c>
      <c r="ET47" s="2217" t="n">
        <f aca="false">'02.24 по датам'!ET47</f>
        <v>0</v>
      </c>
      <c r="EU47" s="2217" t="n">
        <f aca="false">'02.24 по датам'!EU47</f>
        <v>0</v>
      </c>
      <c r="EV47" s="2217" t="n">
        <f aca="false">'02.24 по датам'!EV47</f>
        <v>0</v>
      </c>
      <c r="EW47" s="2217" t="n">
        <f aca="false">'02.24 по датам'!EW47</f>
        <v>0</v>
      </c>
      <c r="EX47" s="2217" t="n">
        <f aca="false">'02.24 по датам'!EX47</f>
        <v>0</v>
      </c>
      <c r="EY47" s="2217" t="n">
        <f aca="false">'02.24 по датам'!EY47</f>
        <v>0</v>
      </c>
      <c r="EZ47" s="2218"/>
      <c r="FA47" s="2219"/>
      <c r="FB47" s="2220"/>
      <c r="FC47" s="2221"/>
      <c r="FD47" s="2221"/>
      <c r="FE47" s="2217" t="n">
        <f aca="false">'02.24 по датам'!FE47</f>
        <v>0</v>
      </c>
      <c r="FF47" s="2217" t="n">
        <f aca="false">'02.24 по датам'!FF47</f>
        <v>0</v>
      </c>
      <c r="FG47" s="2217" t="n">
        <f aca="false">'02.24 по датам'!FG47</f>
        <v>0</v>
      </c>
      <c r="FH47" s="2217" t="n">
        <f aca="false">'02.24 по датам'!FH47</f>
        <v>0</v>
      </c>
      <c r="FI47" s="2217" t="n">
        <f aca="false">'02.24 по датам'!FI47</f>
        <v>0</v>
      </c>
      <c r="FJ47" s="2217" t="n">
        <f aca="false">'02.24 по датам'!FJ47</f>
        <v>0</v>
      </c>
      <c r="FK47" s="2217" t="n">
        <f aca="false">'02.24 по датам'!FK47</f>
        <v>0</v>
      </c>
      <c r="FL47" s="2217" t="n">
        <f aca="false">'02.24 по датам'!FL47</f>
        <v>0</v>
      </c>
      <c r="FM47" s="2217" t="n">
        <f aca="false">'02.24 по датам'!FM47</f>
        <v>0</v>
      </c>
      <c r="FN47" s="2217" t="n">
        <f aca="false">'02.24 по датам'!FN47</f>
        <v>0</v>
      </c>
      <c r="FO47" s="2218"/>
      <c r="FP47" s="2219"/>
      <c r="FQ47" s="2220"/>
      <c r="FR47" s="2221"/>
      <c r="FS47" s="2221"/>
      <c r="FT47" s="2225"/>
      <c r="FU47" s="2225"/>
      <c r="FV47" s="2225"/>
      <c r="FW47" s="2225"/>
      <c r="FX47" s="2225"/>
      <c r="FY47" s="2225"/>
      <c r="FZ47" s="2225"/>
      <c r="GA47" s="2225"/>
      <c r="GB47" s="2225"/>
      <c r="GC47" s="2225"/>
      <c r="GD47" s="2225"/>
      <c r="GE47" s="2225"/>
      <c r="GF47" s="2225"/>
      <c r="GG47" s="2225"/>
      <c r="GH47" s="2225"/>
      <c r="GI47" s="2225"/>
      <c r="GJ47" s="2225"/>
      <c r="GK47" s="2225"/>
      <c r="GL47" s="2225"/>
      <c r="GM47" s="2225"/>
      <c r="GN47" s="2225"/>
      <c r="GO47" s="2225"/>
      <c r="GP47" s="2225"/>
      <c r="GQ47" s="2225"/>
      <c r="GR47" s="2225"/>
      <c r="GS47" s="2225"/>
      <c r="GT47" s="2218"/>
      <c r="GU47" s="2219"/>
      <c r="GV47" s="2220"/>
      <c r="GW47" s="2221"/>
      <c r="GX47" s="2221"/>
      <c r="GY47" s="2221"/>
      <c r="GZ47" s="2217" t="n">
        <f aca="false">'02.24 по датам'!GZ47</f>
        <v>0</v>
      </c>
      <c r="HA47" s="2217" t="n">
        <f aca="false">'02.24 по датам'!HA47</f>
        <v>0</v>
      </c>
      <c r="HB47" s="2226"/>
      <c r="HC47" s="2221"/>
      <c r="HD47" s="2227" t="n">
        <f aca="false">'02.24 по датам'!HD47</f>
        <v>0</v>
      </c>
      <c r="HE47" s="2226"/>
      <c r="HF47" s="2228"/>
      <c r="HG47" s="2180"/>
      <c r="HH47" s="2180"/>
      <c r="HI47" s="2230"/>
      <c r="HJ47" s="2225"/>
      <c r="HK47" s="2225"/>
      <c r="HL47" s="2225"/>
      <c r="HM47" s="2225"/>
      <c r="HN47" s="2225"/>
      <c r="HO47" s="2225"/>
      <c r="HP47" s="2225"/>
      <c r="HQ47" s="2225"/>
      <c r="HR47" s="2225"/>
      <c r="HS47" s="2225"/>
      <c r="HT47" s="2225"/>
      <c r="HU47" s="2225"/>
      <c r="HV47" s="2225"/>
      <c r="HW47" s="2225"/>
      <c r="HX47" s="2225"/>
      <c r="HY47" s="2225"/>
      <c r="HZ47" s="2225"/>
      <c r="IA47" s="2218"/>
      <c r="IB47" s="2219"/>
      <c r="IC47" s="2220"/>
      <c r="ID47" s="2221"/>
      <c r="IE47" s="2221"/>
      <c r="IF47" s="2231" t="n">
        <f aca="false">'02.24 по датам'!IF47</f>
        <v>0</v>
      </c>
      <c r="IG47" s="2231" t="n">
        <f aca="false">'02.24 по датам'!IG47</f>
        <v>0</v>
      </c>
      <c r="IH47" s="2231" t="n">
        <f aca="false">'02.24 по датам'!IH47</f>
        <v>0</v>
      </c>
      <c r="II47" s="2232"/>
      <c r="IJ47" s="2233"/>
      <c r="IK47" s="1302"/>
      <c r="IL47" s="1302"/>
      <c r="IM47" s="2234" t="n">
        <f aca="false">'02.24 по датам'!IM47</f>
        <v>0</v>
      </c>
      <c r="IN47" s="2234" t="n">
        <f aca="false">'02.24 по датам'!IN47</f>
        <v>0</v>
      </c>
      <c r="IO47" s="2217" t="n">
        <f aca="false">'02.24 по датам'!IO47</f>
        <v>0</v>
      </c>
      <c r="IP47" s="2217" t="n">
        <f aca="false">'02.24 по датам'!IP47</f>
        <v>0</v>
      </c>
      <c r="IQ47" s="2217" t="n">
        <f aca="false">'02.24 по датам'!IQ47</f>
        <v>0</v>
      </c>
      <c r="IR47" s="2217" t="n">
        <f aca="false">'02.24 по датам'!IR47</f>
        <v>0</v>
      </c>
      <c r="IS47" s="2217" t="n">
        <f aca="false">'02.24 по датам'!IS47</f>
        <v>0</v>
      </c>
      <c r="IT47" s="2217" t="n">
        <f aca="false">'02.24 по датам'!IT47</f>
        <v>0</v>
      </c>
      <c r="IU47" s="2217" t="n">
        <f aca="false">'02.24 по датам'!IU47</f>
        <v>0</v>
      </c>
      <c r="IV47" s="2217" t="n">
        <f aca="false">'02.24 по датам'!IV47</f>
        <v>0</v>
      </c>
      <c r="IW47" s="2218"/>
      <c r="IX47" s="2219"/>
      <c r="IY47" s="2220"/>
      <c r="IZ47" s="2221"/>
      <c r="JA47" s="2221"/>
      <c r="JB47" s="2217" t="n">
        <f aca="false">'02.24 по датам'!JB47</f>
        <v>0</v>
      </c>
      <c r="JC47" s="2226"/>
      <c r="JD47" s="2217" t="n">
        <f aca="false">'02.24 по датам'!JD47</f>
        <v>0</v>
      </c>
      <c r="JE47" s="2221"/>
      <c r="JF47" s="2221"/>
      <c r="JG47" s="2231" t="n">
        <f aca="false">'02.24 по датам'!JG47</f>
        <v>0</v>
      </c>
      <c r="JH47" s="2231" t="n">
        <f aca="false">'02.24 по датам'!JH47</f>
        <v>0</v>
      </c>
      <c r="JI47" s="2231" t="n">
        <f aca="false">'02.24 по датам'!JI47</f>
        <v>0</v>
      </c>
      <c r="JJ47" s="2231" t="n">
        <f aca="false">'02.24 по датам'!JJ47</f>
        <v>0</v>
      </c>
      <c r="JK47" s="2270"/>
      <c r="JL47" s="1302"/>
      <c r="JM47" s="2236"/>
      <c r="JN47" s="2236"/>
      <c r="JO47" s="2237"/>
      <c r="JP47" s="2236"/>
      <c r="JQ47" s="2236"/>
      <c r="JR47" s="2237"/>
    </row>
    <row r="48" customFormat="false" ht="11.25" hidden="false" customHeight="true" outlineLevel="0" collapsed="false">
      <c r="A48" s="2056" t="n">
        <f aca="false">A44+1</f>
        <v>45332</v>
      </c>
      <c r="B48" s="2057" t="s">
        <v>662</v>
      </c>
      <c r="C48" s="2067" t="n">
        <f aca="false">'02.24 по датам'!C48</f>
        <v>0</v>
      </c>
      <c r="D48" s="2067" t="n">
        <f aca="false">'02.24 по датам'!D48</f>
        <v>0</v>
      </c>
      <c r="E48" s="2067" t="n">
        <f aca="false">'02.24 по датам'!E48</f>
        <v>0</v>
      </c>
      <c r="F48" s="2067" t="n">
        <f aca="false">'02.24 по датам'!F48</f>
        <v>0</v>
      </c>
      <c r="G48" s="2065" t="n">
        <f aca="false">'02.24 по датам'!G48</f>
        <v>0</v>
      </c>
      <c r="H48" s="2065" t="n">
        <f aca="false">'02.24 по датам'!H48</f>
        <v>0</v>
      </c>
      <c r="I48" s="2065" t="n">
        <f aca="false">'02.24 по датам'!I48</f>
        <v>0</v>
      </c>
      <c r="J48" s="2065" t="n">
        <f aca="false">'02.24 по датам'!J48</f>
        <v>0</v>
      </c>
      <c r="K48" s="2065" t="n">
        <f aca="false">'02.24 по датам'!K48</f>
        <v>0</v>
      </c>
      <c r="L48" s="2065" t="n">
        <f aca="false">'02.24 по датам'!L48</f>
        <v>0</v>
      </c>
      <c r="M48" s="2065" t="n">
        <f aca="false">'02.24 по датам'!M48</f>
        <v>0</v>
      </c>
      <c r="N48" s="2065" t="n">
        <f aca="false">'02.24 по датам'!N48</f>
        <v>0</v>
      </c>
      <c r="O48" s="2065" t="n">
        <f aca="false">'02.24 по датам'!O48</f>
        <v>0</v>
      </c>
      <c r="P48" s="2065" t="n">
        <f aca="false">'02.24 по датам'!P48</f>
        <v>0</v>
      </c>
      <c r="Q48" s="2065" t="n">
        <f aca="false">'02.24 по датам'!Q48</f>
        <v>0</v>
      </c>
      <c r="R48" s="2065" t="n">
        <f aca="false">'02.24 по датам'!R48</f>
        <v>0</v>
      </c>
      <c r="S48" s="2065" t="n">
        <f aca="false">'02.24 по датам'!S48</f>
        <v>0</v>
      </c>
      <c r="T48" s="2065" t="n">
        <f aca="false">'02.24 по датам'!T48</f>
        <v>0</v>
      </c>
      <c r="U48" s="2065" t="n">
        <f aca="false">'02.24 по датам'!U48</f>
        <v>0</v>
      </c>
      <c r="V48" s="2065" t="n">
        <f aca="false">'02.24 по датам'!V48</f>
        <v>0</v>
      </c>
      <c r="W48" s="2066" t="n">
        <f aca="false">'02.24 по датам'!W48</f>
        <v>0</v>
      </c>
      <c r="X48" s="2238"/>
      <c r="Y48" s="2239"/>
      <c r="Z48" s="2240"/>
      <c r="AA48" s="2062"/>
      <c r="AB48" s="2063"/>
      <c r="AC48" s="2064" t="n">
        <f aca="false">'02.24 по датам'!AC48</f>
        <v>0</v>
      </c>
      <c r="AD48" s="2064" t="n">
        <f aca="false">'02.24 по датам'!AD48</f>
        <v>0</v>
      </c>
      <c r="AE48" s="2065" t="n">
        <f aca="false">'02.24 по датам'!AE48</f>
        <v>0</v>
      </c>
      <c r="AF48" s="2065" t="n">
        <f aca="false">'02.24 по датам'!AF48</f>
        <v>0</v>
      </c>
      <c r="AG48" s="2065" t="n">
        <f aca="false">'02.24 по датам'!AG48</f>
        <v>0</v>
      </c>
      <c r="AH48" s="2065" t="n">
        <f aca="false">'02.24 по датам'!AH48</f>
        <v>0</v>
      </c>
      <c r="AI48" s="2065" t="n">
        <f aca="false">'02.24 по датам'!AI48</f>
        <v>0</v>
      </c>
      <c r="AJ48" s="2065" t="n">
        <f aca="false">'02.24 по датам'!AJ48</f>
        <v>0</v>
      </c>
      <c r="AK48" s="2065" t="n">
        <f aca="false">'02.24 по датам'!AK48</f>
        <v>0</v>
      </c>
      <c r="AL48" s="2065" t="n">
        <f aca="false">'02.24 по датам'!AL48</f>
        <v>0</v>
      </c>
      <c r="AM48" s="2065" t="n">
        <f aca="false">'02.24 по датам'!AM48</f>
        <v>0</v>
      </c>
      <c r="AN48" s="2065" t="n">
        <f aca="false">'02.24 по датам'!AN48</f>
        <v>0</v>
      </c>
      <c r="AO48" s="2066" t="n">
        <f aca="false">'02.24 по датам'!AO48</f>
        <v>0</v>
      </c>
      <c r="AP48" s="2238"/>
      <c r="AQ48" s="2239"/>
      <c r="AR48" s="2240"/>
      <c r="AS48" s="2062"/>
      <c r="AT48" s="2063"/>
      <c r="AU48" s="2064" t="n">
        <f aca="false">'02.24 по датам'!AU48</f>
        <v>0</v>
      </c>
      <c r="AV48" s="2064" t="n">
        <f aca="false">'02.24 по датам'!AV48</f>
        <v>0</v>
      </c>
      <c r="AW48" s="2067" t="n">
        <f aca="false">'02.24 по датам'!AW48</f>
        <v>0</v>
      </c>
      <c r="AX48" s="2065" t="n">
        <f aca="false">'02.24 по датам'!AX48</f>
        <v>0</v>
      </c>
      <c r="AY48" s="2065" t="n">
        <f aca="false">'02.24 по датам'!AY48</f>
        <v>0</v>
      </c>
      <c r="AZ48" s="2065" t="str">
        <f aca="false">'02.24 по датам'!AZ48</f>
        <v>Вынгапур</v>
      </c>
      <c r="BA48" s="2065" t="n">
        <f aca="false">'02.24 по датам'!BA48</f>
        <v>0</v>
      </c>
      <c r="BB48" s="2065" t="n">
        <f aca="false">'02.24 по датам'!BB48</f>
        <v>0</v>
      </c>
      <c r="BC48" s="2065" t="n">
        <f aca="false">'02.24 по датам'!BC48</f>
        <v>0</v>
      </c>
      <c r="BD48" s="2065" t="n">
        <f aca="false">'02.24 по датам'!BD48</f>
        <v>0</v>
      </c>
      <c r="BE48" s="2065" t="n">
        <f aca="false">'02.24 по датам'!BE48</f>
        <v>0</v>
      </c>
      <c r="BF48" s="2065" t="n">
        <f aca="false">'02.24 по датам'!BF48</f>
        <v>0</v>
      </c>
      <c r="BG48" s="2065" t="n">
        <f aca="false">'02.24 по датам'!BG48</f>
        <v>0</v>
      </c>
      <c r="BH48" s="2065" t="n">
        <f aca="false">'02.24 по датам'!BH48</f>
        <v>0</v>
      </c>
      <c r="BI48" s="2065" t="n">
        <f aca="false">'02.24 по датам'!BI48</f>
        <v>0</v>
      </c>
      <c r="BJ48" s="2065" t="n">
        <f aca="false">'02.24 по датам'!BJ48</f>
        <v>0</v>
      </c>
      <c r="BK48" s="2065" t="n">
        <f aca="false">'02.24 по датам'!BK48</f>
        <v>0</v>
      </c>
      <c r="BL48" s="2065" t="n">
        <f aca="false">'02.24 по датам'!BL48</f>
        <v>0</v>
      </c>
      <c r="BM48" s="2065" t="n">
        <f aca="false">'02.24 по датам'!BM48</f>
        <v>0</v>
      </c>
      <c r="BN48" s="2065" t="n">
        <f aca="false">'02.24 по датам'!BN48</f>
        <v>0</v>
      </c>
      <c r="BO48" s="2065" t="n">
        <f aca="false">'02.24 по датам'!BO48</f>
        <v>0</v>
      </c>
      <c r="BP48" s="2065" t="n">
        <f aca="false">'02.24 по датам'!BP48</f>
        <v>0</v>
      </c>
      <c r="BQ48" s="2066" t="n">
        <f aca="false">'02.24 по датам'!BQ48</f>
        <v>0</v>
      </c>
      <c r="BR48" s="2238"/>
      <c r="BS48" s="2239"/>
      <c r="BT48" s="2240"/>
      <c r="BU48" s="2062"/>
      <c r="BV48" s="2063"/>
      <c r="BW48" s="2068" t="n">
        <f aca="false">'02.24 по датам'!BW48</f>
        <v>0</v>
      </c>
      <c r="BX48" s="2065" t="n">
        <f aca="false">'02.24 по датам'!BX48</f>
        <v>0</v>
      </c>
      <c r="BY48" s="2065" t="n">
        <f aca="false">'02.24 по датам'!BY48</f>
        <v>0</v>
      </c>
      <c r="BZ48" s="2065" t="n">
        <f aca="false">'02.24 по датам'!BZ48</f>
        <v>0</v>
      </c>
      <c r="CA48" s="2065" t="n">
        <f aca="false">'02.24 по датам'!CA48</f>
        <v>0</v>
      </c>
      <c r="CB48" s="2065" t="n">
        <f aca="false">'02.24 по датам'!CB48</f>
        <v>0</v>
      </c>
      <c r="CC48" s="2065" t="n">
        <f aca="false">'02.24 по датам'!CC48</f>
        <v>0</v>
      </c>
      <c r="CD48" s="2065" t="n">
        <f aca="false">'02.24 по датам'!CD48</f>
        <v>0</v>
      </c>
      <c r="CE48" s="2065" t="n">
        <f aca="false">'02.24 по датам'!CE48</f>
        <v>0</v>
      </c>
      <c r="CF48" s="2065" t="n">
        <f aca="false">'02.24 по датам'!CF48</f>
        <v>0</v>
      </c>
      <c r="CG48" s="2065" t="n">
        <f aca="false">'02.24 по датам'!CG48</f>
        <v>0</v>
      </c>
      <c r="CH48" s="2065" t="n">
        <f aca="false">'02.24 по датам'!CH48</f>
        <v>0</v>
      </c>
      <c r="CI48" s="2066" t="n">
        <f aca="false">'02.24 по датам'!CI48</f>
        <v>0</v>
      </c>
      <c r="CJ48" s="2238"/>
      <c r="CK48" s="2239"/>
      <c r="CL48" s="2240"/>
      <c r="CM48" s="2062"/>
      <c r="CN48" s="2063"/>
      <c r="CO48" s="2063"/>
      <c r="CP48" s="2063"/>
      <c r="CQ48" s="2065" t="n">
        <f aca="false">'02.24 по датам'!CQ48</f>
        <v>0</v>
      </c>
      <c r="CR48" s="2093" t="n">
        <f aca="false">'02.24 по датам'!CR48</f>
        <v>0</v>
      </c>
      <c r="CS48" s="2093" t="n">
        <f aca="false">'02.24 по датам'!CS48</f>
        <v>0</v>
      </c>
      <c r="CT48" s="2093" t="n">
        <f aca="false">'02.24 по датам'!CT48</f>
        <v>0</v>
      </c>
      <c r="CU48" s="2093" t="n">
        <f aca="false">'02.24 по датам'!CU48</f>
        <v>0</v>
      </c>
      <c r="CV48" s="2093" t="n">
        <f aca="false">'02.24 по датам'!CV48</f>
        <v>0</v>
      </c>
      <c r="CW48" s="2093" t="n">
        <f aca="false">'02.24 по датам'!CW48</f>
        <v>0</v>
      </c>
      <c r="CX48" s="2093" t="n">
        <f aca="false">'02.24 по датам'!CX48</f>
        <v>0</v>
      </c>
      <c r="CY48" s="2093" t="n">
        <f aca="false">'02.24 по датам'!CY48</f>
        <v>0</v>
      </c>
      <c r="CZ48" s="2093" t="n">
        <f aca="false">'02.24 по датам'!CZ48</f>
        <v>0</v>
      </c>
      <c r="DA48" s="2093" t="n">
        <f aca="false">'02.24 по датам'!DA48</f>
        <v>0</v>
      </c>
      <c r="DB48" s="2093" t="n">
        <f aca="false">'02.24 по датам'!DB48</f>
        <v>0</v>
      </c>
      <c r="DC48" s="2094" t="n">
        <f aca="false">'02.24 по датам'!DC48</f>
        <v>0</v>
      </c>
      <c r="DD48" s="2251"/>
      <c r="DE48" s="2252"/>
      <c r="DF48" s="2248"/>
      <c r="DG48" s="2069"/>
      <c r="DH48" s="2070"/>
      <c r="DI48" s="2068" t="n">
        <f aca="false">'02.24 по датам'!DI48</f>
        <v>0</v>
      </c>
      <c r="DJ48" s="2093" t="n">
        <f aca="false">'02.24 по датам'!DJ48</f>
        <v>0</v>
      </c>
      <c r="DK48" s="2093" t="n">
        <f aca="false">'02.24 по датам'!DK48</f>
        <v>0</v>
      </c>
      <c r="DL48" s="2093" t="n">
        <f aca="false">'02.24 по датам'!DL48</f>
        <v>0</v>
      </c>
      <c r="DM48" s="2093" t="n">
        <f aca="false">'02.24 по датам'!DM48</f>
        <v>0</v>
      </c>
      <c r="DN48" s="2093" t="n">
        <f aca="false">'02.24 по датам'!DN48</f>
        <v>0</v>
      </c>
      <c r="DO48" s="2093" t="n">
        <f aca="false">'02.24 по датам'!DO48</f>
        <v>0</v>
      </c>
      <c r="DP48" s="2093" t="n">
        <f aca="false">'02.24 по датам'!DP48</f>
        <v>0</v>
      </c>
      <c r="DQ48" s="2093" t="n">
        <f aca="false">'02.24 по датам'!DQ48</f>
        <v>0</v>
      </c>
      <c r="DR48" s="2093" t="n">
        <f aca="false">'02.24 по датам'!DR48</f>
        <v>0</v>
      </c>
      <c r="DS48" s="2093" t="n">
        <f aca="false">'02.24 по датам'!DS48</f>
        <v>0</v>
      </c>
      <c r="DT48" s="2093" t="n">
        <f aca="false">'02.24 по датам'!DT48</f>
        <v>0</v>
      </c>
      <c r="DU48" s="2094" t="n">
        <f aca="false">'02.24 по датам'!DU48</f>
        <v>0</v>
      </c>
      <c r="DV48" s="2251"/>
      <c r="DW48" s="2252"/>
      <c r="DX48" s="2248"/>
      <c r="DY48" s="2069"/>
      <c r="DZ48" s="2070"/>
      <c r="EA48" s="2065" t="n">
        <f aca="false">'02.24 по датам'!EA48</f>
        <v>0</v>
      </c>
      <c r="EB48" s="2065" t="n">
        <f aca="false">'02.24 по датам'!EB48</f>
        <v>0</v>
      </c>
      <c r="EC48" s="2065" t="n">
        <f aca="false">'02.24 по датам'!EC48</f>
        <v>0</v>
      </c>
      <c r="ED48" s="2065" t="str">
        <f aca="false">'02.24 по датам'!ED48</f>
        <v>скв</v>
      </c>
      <c r="EE48" s="2092" t="n">
        <f aca="false">'02.24 по датам'!EE48</f>
        <v>0</v>
      </c>
      <c r="EF48" s="2065" t="n">
        <f aca="false">'02.24 по датам'!EF48</f>
        <v>0</v>
      </c>
      <c r="EG48" s="2065" t="n">
        <f aca="false">'02.24 по датам'!EG48</f>
        <v>0</v>
      </c>
      <c r="EH48" s="2065" t="n">
        <f aca="false">'02.24 по датам'!EH48</f>
        <v>0</v>
      </c>
      <c r="EI48" s="2065" t="n">
        <f aca="false">'02.24 по датам'!EI48</f>
        <v>0</v>
      </c>
      <c r="EJ48" s="2065" t="n">
        <f aca="false">'02.24 по датам'!EJ48</f>
        <v>0</v>
      </c>
      <c r="EK48" s="2065" t="n">
        <f aca="false">'02.24 по датам'!EK48</f>
        <v>0</v>
      </c>
      <c r="EL48" s="2065" t="n">
        <f aca="false">'02.24 по датам'!EL48</f>
        <v>0</v>
      </c>
      <c r="EM48" s="2065" t="n">
        <f aca="false">'02.24 по датам'!EM48</f>
        <v>0</v>
      </c>
      <c r="EN48" s="2065" t="n">
        <f aca="false">'02.24 по датам'!EN48</f>
        <v>0</v>
      </c>
      <c r="EO48" s="2065" t="n">
        <f aca="false">'02.24 по датам'!EO48</f>
        <v>0</v>
      </c>
      <c r="EP48" s="2065" t="n">
        <f aca="false">'02.24 по датам'!EP48</f>
        <v>0</v>
      </c>
      <c r="EQ48" s="2065" t="n">
        <f aca="false">'02.24 по датам'!EQ48</f>
        <v>0</v>
      </c>
      <c r="ER48" s="2065" t="n">
        <f aca="false">'02.24 по датам'!ER48</f>
        <v>0</v>
      </c>
      <c r="ES48" s="2065" t="n">
        <f aca="false">'02.24 по датам'!ES48</f>
        <v>0</v>
      </c>
      <c r="ET48" s="2065" t="n">
        <f aca="false">'02.24 по датам'!ET48</f>
        <v>0</v>
      </c>
      <c r="EU48" s="2065" t="n">
        <f aca="false">'02.24 по датам'!EU48</f>
        <v>0</v>
      </c>
      <c r="EV48" s="2065" t="n">
        <f aca="false">'02.24 по датам'!EV48</f>
        <v>0</v>
      </c>
      <c r="EW48" s="2065" t="n">
        <f aca="false">'02.24 по датам'!EW48</f>
        <v>0</v>
      </c>
      <c r="EX48" s="2065" t="n">
        <f aca="false">'02.24 по датам'!EX48</f>
        <v>0</v>
      </c>
      <c r="EY48" s="2066" t="n">
        <f aca="false">'02.24 по датам'!EY48</f>
        <v>0</v>
      </c>
      <c r="EZ48" s="2238"/>
      <c r="FA48" s="2239"/>
      <c r="FB48" s="2240"/>
      <c r="FC48" s="2069"/>
      <c r="FD48" s="2070"/>
      <c r="FE48" s="2065" t="n">
        <f aca="false">'02.24 по датам'!FE48</f>
        <v>0</v>
      </c>
      <c r="FF48" s="2065" t="n">
        <f aca="false">'02.24 по датам'!FF48</f>
        <v>0</v>
      </c>
      <c r="FG48" s="2065" t="n">
        <f aca="false">'02.24 по датам'!FG48</f>
        <v>0</v>
      </c>
      <c r="FH48" s="2065" t="n">
        <f aca="false">'02.24 по датам'!FH48</f>
        <v>0</v>
      </c>
      <c r="FI48" s="2065" t="n">
        <f aca="false">'02.24 по датам'!FI48</f>
        <v>0</v>
      </c>
      <c r="FJ48" s="2065" t="n">
        <f aca="false">'02.24 по датам'!FJ48</f>
        <v>0</v>
      </c>
      <c r="FK48" s="2065" t="n">
        <f aca="false">'02.24 по датам'!FK48</f>
        <v>0</v>
      </c>
      <c r="FL48" s="2065" t="n">
        <f aca="false">'02.24 по датам'!FL48</f>
        <v>0</v>
      </c>
      <c r="FM48" s="2065" t="n">
        <f aca="false">'02.24 по датам'!FM48</f>
        <v>0</v>
      </c>
      <c r="FN48" s="2066" t="n">
        <f aca="false">'02.24 по датам'!FN48</f>
        <v>0</v>
      </c>
      <c r="FO48" s="2238"/>
      <c r="FP48" s="2239"/>
      <c r="FQ48" s="2240"/>
      <c r="FR48" s="2069"/>
      <c r="FS48" s="2070"/>
      <c r="FT48" s="2271"/>
      <c r="FU48" s="2271"/>
      <c r="FV48" s="2072"/>
      <c r="FW48" s="2072"/>
      <c r="FX48" s="2072"/>
      <c r="FY48" s="2072"/>
      <c r="FZ48" s="2072"/>
      <c r="GA48" s="2072"/>
      <c r="GB48" s="2072"/>
      <c r="GC48" s="2072"/>
      <c r="GD48" s="2072"/>
      <c r="GE48" s="2072"/>
      <c r="GF48" s="2072"/>
      <c r="GG48" s="2072"/>
      <c r="GH48" s="2072"/>
      <c r="GI48" s="2072"/>
      <c r="GJ48" s="2072"/>
      <c r="GK48" s="2072"/>
      <c r="GL48" s="2072"/>
      <c r="GM48" s="2072"/>
      <c r="GN48" s="2072"/>
      <c r="GO48" s="2072"/>
      <c r="GP48" s="2072"/>
      <c r="GQ48" s="2072"/>
      <c r="GR48" s="2072"/>
      <c r="GS48" s="2073"/>
      <c r="GT48" s="2242"/>
      <c r="GU48" s="2243"/>
      <c r="GV48" s="2248"/>
      <c r="GW48" s="2076"/>
      <c r="GX48" s="2063"/>
      <c r="GY48" s="2062"/>
      <c r="GZ48" s="2077" t="n">
        <f aca="false">'02.24 по датам'!GZ48</f>
        <v>0</v>
      </c>
      <c r="HA48" s="2078" t="n">
        <f aca="false">'02.24 по датам'!HA48</f>
        <v>0</v>
      </c>
      <c r="HB48" s="2272"/>
      <c r="HC48" s="2080"/>
      <c r="HD48" s="2247" t="n">
        <f aca="false">'02.24 по датам'!HD48</f>
        <v>0</v>
      </c>
      <c r="HE48" s="2272"/>
      <c r="HF48" s="2082"/>
      <c r="HG48" s="2083"/>
      <c r="HH48" s="2068"/>
      <c r="HI48" s="2273"/>
      <c r="HJ48" s="2072"/>
      <c r="HK48" s="2072"/>
      <c r="HL48" s="2072"/>
      <c r="HM48" s="2072"/>
      <c r="HN48" s="2072"/>
      <c r="HO48" s="2072"/>
      <c r="HP48" s="2072"/>
      <c r="HQ48" s="2072"/>
      <c r="HR48" s="2072"/>
      <c r="HS48" s="2072"/>
      <c r="HT48" s="2072"/>
      <c r="HU48" s="2072"/>
      <c r="HV48" s="2072"/>
      <c r="HW48" s="2072"/>
      <c r="HX48" s="2072"/>
      <c r="HY48" s="2072"/>
      <c r="HZ48" s="2073"/>
      <c r="IA48" s="2242"/>
      <c r="IB48" s="2243"/>
      <c r="IC48" s="2248"/>
      <c r="ID48" s="2062"/>
      <c r="IE48" s="2076"/>
      <c r="IF48" s="2085" t="n">
        <f aca="false">'02.24 по датам'!IF48</f>
        <v>0</v>
      </c>
      <c r="IG48" s="2085" t="n">
        <f aca="false">'02.24 по датам'!IG48</f>
        <v>0</v>
      </c>
      <c r="IH48" s="2086" t="n">
        <f aca="false">'02.24 по датам'!IH48</f>
        <v>0</v>
      </c>
      <c r="II48" s="2249"/>
      <c r="IJ48" s="2250"/>
      <c r="IK48" s="2089"/>
      <c r="IL48" s="2090"/>
      <c r="IM48" s="2083" t="n">
        <f aca="false">'02.24 по датам'!IM48</f>
        <v>0</v>
      </c>
      <c r="IN48" s="2083" t="n">
        <f aca="false">'02.24 по датам'!IN48</f>
        <v>0</v>
      </c>
      <c r="IO48" s="2092" t="n">
        <f aca="false">'02.24 по датам'!IO48</f>
        <v>0</v>
      </c>
      <c r="IP48" s="2092" t="n">
        <f aca="false">'02.24 по датам'!IP48</f>
        <v>0</v>
      </c>
      <c r="IQ48" s="2092" t="n">
        <f aca="false">'02.24 по датам'!IQ48</f>
        <v>0</v>
      </c>
      <c r="IR48" s="2092" t="n">
        <f aca="false">'02.24 по датам'!IR48</f>
        <v>0</v>
      </c>
      <c r="IS48" s="2092" t="n">
        <f aca="false">'02.24 по датам'!IS48</f>
        <v>0</v>
      </c>
      <c r="IT48" s="2092" t="n">
        <f aca="false">'02.24 по датам'!IT48</f>
        <v>0</v>
      </c>
      <c r="IU48" s="2092" t="n">
        <f aca="false">'02.24 по датам'!IU48</f>
        <v>0</v>
      </c>
      <c r="IV48" s="2287" t="n">
        <f aca="false">'02.24 по датам'!IV48</f>
        <v>0</v>
      </c>
      <c r="IW48" s="2242"/>
      <c r="IX48" s="2243"/>
      <c r="IY48" s="2248"/>
      <c r="IZ48" s="2062"/>
      <c r="JA48" s="2063"/>
      <c r="JB48" s="2098" t="n">
        <f aca="false">'02.24 по датам'!JB48</f>
        <v>0</v>
      </c>
      <c r="JC48" s="2245"/>
      <c r="JD48" s="2100" t="n">
        <f aca="false">'02.24 по датам'!JD48</f>
        <v>0</v>
      </c>
      <c r="JE48" s="2101"/>
      <c r="JF48" s="2102"/>
      <c r="JG48" s="2254" t="n">
        <f aca="false">'02.24 по датам'!JG48</f>
        <v>0</v>
      </c>
      <c r="JH48" s="2103" t="n">
        <f aca="false">'02.24 по датам'!JH48</f>
        <v>0</v>
      </c>
      <c r="JI48" s="2103" t="n">
        <f aca="false">'02.24 по датам'!JI48</f>
        <v>0</v>
      </c>
      <c r="JJ48" s="2104" t="n">
        <f aca="false">'02.24 по датам'!JJ48</f>
        <v>0</v>
      </c>
      <c r="JK48" s="2276"/>
      <c r="JL48" s="2106"/>
      <c r="JM48" s="2107" t="n">
        <f aca="false">JM$4:JM$4+SUMIF($C$5:JL$5,"Нараст. баланс",$C50:JL50)+SUMIF($C$7:JH$7,"Итого (с ВНР)",$C50:JH50)-SUMIF($C$5:JL$5,"Геол. снижение,  т/сут",$C50:JL50)-SUMIF(JJ$7:JL$7,"Итого",JJ50:JL50)-SUMIF($C$7:JL$7,"Итого (с ВСП)",$C50:JL50)</f>
        <v>23225.776</v>
      </c>
      <c r="JN48" s="2108"/>
      <c r="JO48" s="2256" t="e">
        <f aca="false">'02.24 НГДП по датам'!CA48:CA50</f>
        <v>#VALUE!</v>
      </c>
      <c r="JP48" s="2110"/>
      <c r="JQ48" s="2111"/>
      <c r="JR48" s="2257"/>
    </row>
    <row r="49" customFormat="false" ht="11.25" hidden="false" customHeight="true" outlineLevel="0" collapsed="false">
      <c r="A49" s="2056"/>
      <c r="B49" s="2113" t="s">
        <v>663</v>
      </c>
      <c r="C49" s="2123" t="n">
        <f aca="false">'02.24 по датам'!C49</f>
        <v>0</v>
      </c>
      <c r="D49" s="2123" t="n">
        <f aca="false">'02.24 по датам'!D49</f>
        <v>0</v>
      </c>
      <c r="E49" s="2123" t="n">
        <f aca="false">'02.24 по датам'!E49</f>
        <v>0</v>
      </c>
      <c r="F49" s="2123" t="n">
        <f aca="false">'02.24 по датам'!F49</f>
        <v>0</v>
      </c>
      <c r="G49" s="2121" t="n">
        <f aca="false">'02.24 по датам'!G49</f>
        <v>0</v>
      </c>
      <c r="H49" s="2121" t="n">
        <f aca="false">'02.24 по датам'!H49</f>
        <v>0</v>
      </c>
      <c r="I49" s="2121" t="n">
        <f aca="false">'02.24 по датам'!I49</f>
        <v>0</v>
      </c>
      <c r="J49" s="2121" t="n">
        <f aca="false">'02.24 по датам'!J49</f>
        <v>0</v>
      </c>
      <c r="K49" s="2121" t="n">
        <f aca="false">'02.24 по датам'!K49</f>
        <v>0</v>
      </c>
      <c r="L49" s="2121" t="n">
        <f aca="false">'02.24 по датам'!L49</f>
        <v>0</v>
      </c>
      <c r="M49" s="2121" t="n">
        <f aca="false">'02.24 по датам'!M49</f>
        <v>0</v>
      </c>
      <c r="N49" s="2121" t="n">
        <f aca="false">'02.24 по датам'!N49</f>
        <v>0</v>
      </c>
      <c r="O49" s="2121" t="n">
        <f aca="false">'02.24 по датам'!O49</f>
        <v>0</v>
      </c>
      <c r="P49" s="2121" t="n">
        <f aca="false">'02.24 по датам'!P49</f>
        <v>0</v>
      </c>
      <c r="Q49" s="2121" t="n">
        <f aca="false">'02.24 по датам'!Q49</f>
        <v>0</v>
      </c>
      <c r="R49" s="2121" t="n">
        <f aca="false">'02.24 по датам'!R49</f>
        <v>0</v>
      </c>
      <c r="S49" s="2121" t="n">
        <f aca="false">'02.24 по датам'!S49</f>
        <v>0</v>
      </c>
      <c r="T49" s="2121" t="n">
        <f aca="false">'02.24 по датам'!T49</f>
        <v>0</v>
      </c>
      <c r="U49" s="2121" t="n">
        <f aca="false">'02.24 по датам'!U49</f>
        <v>0</v>
      </c>
      <c r="V49" s="2121" t="n">
        <f aca="false">'02.24 по датам'!V49</f>
        <v>0</v>
      </c>
      <c r="W49" s="2122" t="n">
        <f aca="false">'02.24 по датам'!W49</f>
        <v>0</v>
      </c>
      <c r="X49" s="2115"/>
      <c r="Y49" s="2116"/>
      <c r="Z49" s="2117"/>
      <c r="AA49" s="2118" t="n">
        <f aca="false">COUNTIF(C49:Z49,"&gt;"&amp;0)</f>
        <v>0</v>
      </c>
      <c r="AB49" s="2119"/>
      <c r="AC49" s="2120" t="n">
        <f aca="false">'02.24 по датам'!AC49</f>
        <v>0</v>
      </c>
      <c r="AD49" s="2120" t="n">
        <f aca="false">'02.24 по датам'!AD49</f>
        <v>0</v>
      </c>
      <c r="AE49" s="2121" t="n">
        <f aca="false">'02.24 по датам'!AE49</f>
        <v>0</v>
      </c>
      <c r="AF49" s="2121" t="n">
        <f aca="false">'02.24 по датам'!AF49</f>
        <v>0</v>
      </c>
      <c r="AG49" s="2121" t="n">
        <f aca="false">'02.24 по датам'!AG49</f>
        <v>0</v>
      </c>
      <c r="AH49" s="2121" t="n">
        <f aca="false">'02.24 по датам'!AH49</f>
        <v>0</v>
      </c>
      <c r="AI49" s="2121" t="n">
        <f aca="false">'02.24 по датам'!AI49</f>
        <v>0</v>
      </c>
      <c r="AJ49" s="2121" t="n">
        <f aca="false">'02.24 по датам'!AJ49</f>
        <v>0</v>
      </c>
      <c r="AK49" s="2121" t="n">
        <f aca="false">'02.24 по датам'!AK49</f>
        <v>0</v>
      </c>
      <c r="AL49" s="2121" t="n">
        <f aca="false">'02.24 по датам'!AL49</f>
        <v>0</v>
      </c>
      <c r="AM49" s="2121" t="n">
        <f aca="false">'02.24 по датам'!AM49</f>
        <v>0</v>
      </c>
      <c r="AN49" s="2121" t="n">
        <f aca="false">'02.24 по датам'!AN49</f>
        <v>0</v>
      </c>
      <c r="AO49" s="2122" t="n">
        <f aca="false">'02.24 по датам'!AO49</f>
        <v>0</v>
      </c>
      <c r="AP49" s="2115"/>
      <c r="AQ49" s="2116"/>
      <c r="AR49" s="2117"/>
      <c r="AS49" s="2118" t="n">
        <f aca="false">COUNTIF(AC50:AR50,"&gt;"&amp;0)</f>
        <v>0</v>
      </c>
      <c r="AT49" s="2119"/>
      <c r="AU49" s="2120" t="n">
        <f aca="false">'02.24 по датам'!AU49</f>
        <v>0</v>
      </c>
      <c r="AV49" s="2120" t="n">
        <f aca="false">'02.24 по датам'!AV49</f>
        <v>0</v>
      </c>
      <c r="AW49" s="2123" t="n">
        <f aca="false">'02.24 по датам'!AW49</f>
        <v>0</v>
      </c>
      <c r="AX49" s="2121" t="n">
        <f aca="false">'02.24 по датам'!AX49</f>
        <v>0</v>
      </c>
      <c r="AY49" s="2121" t="n">
        <f aca="false">'02.24 по датам'!AY49</f>
        <v>0</v>
      </c>
      <c r="AZ49" s="2121" t="str">
        <f aca="false">'02.24 по датам'!AZ49</f>
        <v>1038</v>
      </c>
      <c r="BA49" s="2121" t="n">
        <f aca="false">'02.24 по датам'!BA49</f>
        <v>0</v>
      </c>
      <c r="BB49" s="2121" t="n">
        <f aca="false">'02.24 по датам'!BB49</f>
        <v>0</v>
      </c>
      <c r="BC49" s="2121" t="n">
        <f aca="false">'02.24 по датам'!BC49</f>
        <v>0</v>
      </c>
      <c r="BD49" s="2121" t="n">
        <f aca="false">'02.24 по датам'!BD49</f>
        <v>0</v>
      </c>
      <c r="BE49" s="2121" t="n">
        <f aca="false">'02.24 по датам'!BE49</f>
        <v>0</v>
      </c>
      <c r="BF49" s="2121" t="n">
        <f aca="false">'02.24 по датам'!BF49</f>
        <v>0</v>
      </c>
      <c r="BG49" s="2121" t="n">
        <f aca="false">'02.24 по датам'!BG49</f>
        <v>0</v>
      </c>
      <c r="BH49" s="2121" t="n">
        <f aca="false">'02.24 по датам'!BH49</f>
        <v>0</v>
      </c>
      <c r="BI49" s="2121" t="n">
        <f aca="false">'02.24 по датам'!BI49</f>
        <v>0</v>
      </c>
      <c r="BJ49" s="2121" t="n">
        <f aca="false">'02.24 по датам'!BJ49</f>
        <v>0</v>
      </c>
      <c r="BK49" s="2121" t="n">
        <f aca="false">'02.24 по датам'!BK49</f>
        <v>0</v>
      </c>
      <c r="BL49" s="2121" t="n">
        <f aca="false">'02.24 по датам'!BL49</f>
        <v>0</v>
      </c>
      <c r="BM49" s="2121" t="n">
        <f aca="false">'02.24 по датам'!BM49</f>
        <v>0</v>
      </c>
      <c r="BN49" s="2121" t="n">
        <f aca="false">'02.24 по датам'!BN49</f>
        <v>0</v>
      </c>
      <c r="BO49" s="2121" t="n">
        <f aca="false">'02.24 по датам'!BO49</f>
        <v>0</v>
      </c>
      <c r="BP49" s="2121" t="n">
        <f aca="false">'02.24 по датам'!BP49</f>
        <v>0</v>
      </c>
      <c r="BQ49" s="2122" t="n">
        <f aca="false">'02.24 по датам'!BQ49</f>
        <v>0</v>
      </c>
      <c r="BR49" s="2115"/>
      <c r="BS49" s="2116"/>
      <c r="BT49" s="2117"/>
      <c r="BU49" s="2118" t="n">
        <f aca="false">COUNTIF(AU50:BT50,"&gt;"&amp;0)</f>
        <v>1</v>
      </c>
      <c r="BV49" s="2119"/>
      <c r="BW49" s="2124" t="n">
        <f aca="false">'02.24 по датам'!BW49</f>
        <v>0</v>
      </c>
      <c r="BX49" s="2121" t="n">
        <f aca="false">'02.24 по датам'!BX49</f>
        <v>0</v>
      </c>
      <c r="BY49" s="2121" t="n">
        <f aca="false">'02.24 по датам'!BY49</f>
        <v>0</v>
      </c>
      <c r="BZ49" s="2121" t="n">
        <f aca="false">'02.24 по датам'!BZ49</f>
        <v>0</v>
      </c>
      <c r="CA49" s="2121" t="n">
        <f aca="false">'02.24 по датам'!CA49</f>
        <v>0</v>
      </c>
      <c r="CB49" s="2121" t="n">
        <f aca="false">'02.24 по датам'!CB49</f>
        <v>0</v>
      </c>
      <c r="CC49" s="2121" t="n">
        <f aca="false">'02.24 по датам'!CC49</f>
        <v>0</v>
      </c>
      <c r="CD49" s="2121" t="n">
        <f aca="false">'02.24 по датам'!CD49</f>
        <v>0</v>
      </c>
      <c r="CE49" s="2121" t="n">
        <f aca="false">'02.24 по датам'!CE49</f>
        <v>0</v>
      </c>
      <c r="CF49" s="2121" t="n">
        <f aca="false">'02.24 по датам'!CF49</f>
        <v>0</v>
      </c>
      <c r="CG49" s="2121" t="n">
        <f aca="false">'02.24 по датам'!CG49</f>
        <v>0</v>
      </c>
      <c r="CH49" s="2121" t="n">
        <f aca="false">'02.24 по датам'!CH49</f>
        <v>0</v>
      </c>
      <c r="CI49" s="2122" t="n">
        <f aca="false">'02.24 по датам'!CI49</f>
        <v>0</v>
      </c>
      <c r="CJ49" s="2115"/>
      <c r="CK49" s="2116"/>
      <c r="CL49" s="2117"/>
      <c r="CM49" s="2118" t="n">
        <f aca="false">COUNTIF(BW50:CL50,"&gt;"&amp;0)</f>
        <v>0</v>
      </c>
      <c r="CN49" s="2119"/>
      <c r="CO49" s="2119" t="n">
        <f aca="false">AA49+AS49+BU49+CM49</f>
        <v>1</v>
      </c>
      <c r="CP49" s="2119"/>
      <c r="CQ49" s="2121" t="n">
        <f aca="false">'02.24 по датам'!CQ49</f>
        <v>0</v>
      </c>
      <c r="CR49" s="2151" t="n">
        <f aca="false">'02.24 по датам'!CR49</f>
        <v>0</v>
      </c>
      <c r="CS49" s="2151" t="n">
        <f aca="false">'02.24 по датам'!CS49</f>
        <v>0</v>
      </c>
      <c r="CT49" s="2151" t="n">
        <f aca="false">'02.24 по датам'!CT49</f>
        <v>0</v>
      </c>
      <c r="CU49" s="2151" t="n">
        <f aca="false">'02.24 по датам'!CU49</f>
        <v>0</v>
      </c>
      <c r="CV49" s="2151" t="n">
        <f aca="false">'02.24 по датам'!CV49</f>
        <v>0</v>
      </c>
      <c r="CW49" s="2151" t="n">
        <f aca="false">'02.24 по датам'!CW49</f>
        <v>0</v>
      </c>
      <c r="CX49" s="2151" t="n">
        <f aca="false">'02.24 по датам'!CX49</f>
        <v>0</v>
      </c>
      <c r="CY49" s="2151" t="n">
        <f aca="false">'02.24 по датам'!CY49</f>
        <v>0</v>
      </c>
      <c r="CZ49" s="2151" t="n">
        <f aca="false">'02.24 по датам'!CZ49</f>
        <v>0</v>
      </c>
      <c r="DA49" s="2151" t="n">
        <f aca="false">'02.24 по датам'!DA49</f>
        <v>0</v>
      </c>
      <c r="DB49" s="2151" t="n">
        <f aca="false">'02.24 по датам'!DB49</f>
        <v>0</v>
      </c>
      <c r="DC49" s="2152" t="n">
        <f aca="false">'02.24 по датам'!DC49</f>
        <v>0</v>
      </c>
      <c r="DD49" s="2153"/>
      <c r="DE49" s="2154"/>
      <c r="DF49" s="2262"/>
      <c r="DG49" s="2125" t="n">
        <f aca="false">SUBTOTAL(9,CQ51:DF51)</f>
        <v>0</v>
      </c>
      <c r="DH49" s="2126"/>
      <c r="DI49" s="2124" t="n">
        <f aca="false">'02.24 по датам'!DI49</f>
        <v>0</v>
      </c>
      <c r="DJ49" s="2151" t="n">
        <f aca="false">'02.24 по датам'!DJ49</f>
        <v>0</v>
      </c>
      <c r="DK49" s="2151" t="n">
        <f aca="false">'02.24 по датам'!DK49</f>
        <v>0</v>
      </c>
      <c r="DL49" s="2151" t="n">
        <f aca="false">'02.24 по датам'!DL49</f>
        <v>0</v>
      </c>
      <c r="DM49" s="2151" t="n">
        <f aca="false">'02.24 по датам'!DM49</f>
        <v>0</v>
      </c>
      <c r="DN49" s="2151" t="n">
        <f aca="false">'02.24 по датам'!DN49</f>
        <v>0</v>
      </c>
      <c r="DO49" s="2151" t="n">
        <f aca="false">'02.24 по датам'!DO49</f>
        <v>0</v>
      </c>
      <c r="DP49" s="2151" t="n">
        <f aca="false">'02.24 по датам'!DP49</f>
        <v>0</v>
      </c>
      <c r="DQ49" s="2151" t="n">
        <f aca="false">'02.24 по датам'!DQ49</f>
        <v>0</v>
      </c>
      <c r="DR49" s="2151" t="n">
        <f aca="false">'02.24 по датам'!DR49</f>
        <v>0</v>
      </c>
      <c r="DS49" s="2151" t="n">
        <f aca="false">'02.24 по датам'!DS49</f>
        <v>0</v>
      </c>
      <c r="DT49" s="2151" t="n">
        <f aca="false">'02.24 по датам'!DT49</f>
        <v>0</v>
      </c>
      <c r="DU49" s="2152" t="n">
        <f aca="false">'02.24 по датам'!DU49</f>
        <v>0</v>
      </c>
      <c r="DV49" s="2153"/>
      <c r="DW49" s="2154"/>
      <c r="DX49" s="2262"/>
      <c r="DY49" s="2125" t="n">
        <f aca="false">COUNTIF(DI50:DX50,"&gt;"&amp;0)</f>
        <v>0</v>
      </c>
      <c r="DZ49" s="2126"/>
      <c r="EA49" s="2121" t="n">
        <f aca="false">'02.24 по датам'!EA49</f>
        <v>0</v>
      </c>
      <c r="EB49" s="2121" t="n">
        <f aca="false">'02.24 по датам'!EB49</f>
        <v>0</v>
      </c>
      <c r="EC49" s="2121" t="n">
        <f aca="false">'02.24 по датам'!EC49</f>
        <v>0</v>
      </c>
      <c r="ED49" s="2121" t="str">
        <f aca="false">'02.24 по датам'!ED49</f>
        <v>N</v>
      </c>
      <c r="EE49" s="2150" t="n">
        <f aca="false">'02.24 по датам'!EE49</f>
        <v>0</v>
      </c>
      <c r="EF49" s="2121" t="n">
        <f aca="false">'02.24 по датам'!EF49</f>
        <v>0</v>
      </c>
      <c r="EG49" s="2121" t="n">
        <f aca="false">'02.24 по датам'!EG49</f>
        <v>0</v>
      </c>
      <c r="EH49" s="2121" t="n">
        <f aca="false">'02.24 по датам'!EH49</f>
        <v>0</v>
      </c>
      <c r="EI49" s="2121" t="n">
        <f aca="false">'02.24 по датам'!EI49</f>
        <v>0</v>
      </c>
      <c r="EJ49" s="2121" t="n">
        <f aca="false">'02.24 по датам'!EJ49</f>
        <v>0</v>
      </c>
      <c r="EK49" s="2121" t="n">
        <f aca="false">'02.24 по датам'!EK49</f>
        <v>0</v>
      </c>
      <c r="EL49" s="2121" t="n">
        <f aca="false">'02.24 по датам'!EL49</f>
        <v>0</v>
      </c>
      <c r="EM49" s="2121" t="n">
        <f aca="false">'02.24 по датам'!EM49</f>
        <v>0</v>
      </c>
      <c r="EN49" s="2121" t="n">
        <f aca="false">'02.24 по датам'!EN49</f>
        <v>0</v>
      </c>
      <c r="EO49" s="2121" t="n">
        <f aca="false">'02.24 по датам'!EO49</f>
        <v>0</v>
      </c>
      <c r="EP49" s="2121" t="n">
        <f aca="false">'02.24 по датам'!EP49</f>
        <v>0</v>
      </c>
      <c r="EQ49" s="2121" t="n">
        <f aca="false">'02.24 по датам'!EQ49</f>
        <v>0</v>
      </c>
      <c r="ER49" s="2121" t="n">
        <f aca="false">'02.24 по датам'!ER49</f>
        <v>0</v>
      </c>
      <c r="ES49" s="2121" t="n">
        <f aca="false">'02.24 по датам'!ES49</f>
        <v>0</v>
      </c>
      <c r="ET49" s="2121" t="n">
        <f aca="false">'02.24 по датам'!ET49</f>
        <v>0</v>
      </c>
      <c r="EU49" s="2121" t="n">
        <f aca="false">'02.24 по датам'!EU49</f>
        <v>0</v>
      </c>
      <c r="EV49" s="2121" t="n">
        <f aca="false">'02.24 по датам'!EV49</f>
        <v>0</v>
      </c>
      <c r="EW49" s="2121" t="n">
        <f aca="false">'02.24 по датам'!EW49</f>
        <v>0</v>
      </c>
      <c r="EX49" s="2121" t="n">
        <f aca="false">'02.24 по датам'!EX49</f>
        <v>0</v>
      </c>
      <c r="EY49" s="2122" t="n">
        <f aca="false">'02.24 по датам'!EY49</f>
        <v>0</v>
      </c>
      <c r="EZ49" s="2115"/>
      <c r="FA49" s="2116"/>
      <c r="FB49" s="2117"/>
      <c r="FC49" s="2125" t="n">
        <f aca="false">COUNTIF(EA50:FB50,"&gt;"&amp;0)</f>
        <v>1</v>
      </c>
      <c r="FD49" s="2126"/>
      <c r="FE49" s="2121" t="n">
        <f aca="false">'02.24 по датам'!FE49</f>
        <v>0</v>
      </c>
      <c r="FF49" s="2121" t="n">
        <f aca="false">'02.24 по датам'!FF49</f>
        <v>0</v>
      </c>
      <c r="FG49" s="2121" t="n">
        <f aca="false">'02.24 по датам'!FG49</f>
        <v>0</v>
      </c>
      <c r="FH49" s="2121" t="n">
        <f aca="false">'02.24 по датам'!FH49</f>
        <v>0</v>
      </c>
      <c r="FI49" s="2121" t="n">
        <f aca="false">'02.24 по датам'!FI49</f>
        <v>0</v>
      </c>
      <c r="FJ49" s="2121" t="n">
        <f aca="false">'02.24 по датам'!FJ49</f>
        <v>0</v>
      </c>
      <c r="FK49" s="2121" t="n">
        <f aca="false">'02.24 по датам'!FK49</f>
        <v>0</v>
      </c>
      <c r="FL49" s="2121" t="n">
        <f aca="false">'02.24 по датам'!FL49</f>
        <v>0</v>
      </c>
      <c r="FM49" s="2121" t="n">
        <f aca="false">'02.24 по датам'!FM49</f>
        <v>0</v>
      </c>
      <c r="FN49" s="2122" t="n">
        <f aca="false">'02.24 по датам'!FN49</f>
        <v>0</v>
      </c>
      <c r="FO49" s="2115"/>
      <c r="FP49" s="2116"/>
      <c r="FQ49" s="2117"/>
      <c r="FR49" s="2125" t="n">
        <f aca="false">COUNTIF(FE50:FQ50,"&gt;"&amp;0)</f>
        <v>0</v>
      </c>
      <c r="FS49" s="2126"/>
      <c r="FT49" s="2277"/>
      <c r="FU49" s="2277"/>
      <c r="FV49" s="2128"/>
      <c r="FW49" s="2128"/>
      <c r="FX49" s="2128"/>
      <c r="FY49" s="2128"/>
      <c r="FZ49" s="2128"/>
      <c r="GA49" s="2128"/>
      <c r="GB49" s="2128"/>
      <c r="GC49" s="2128"/>
      <c r="GD49" s="2128"/>
      <c r="GE49" s="2128"/>
      <c r="GF49" s="2128"/>
      <c r="GG49" s="2128"/>
      <c r="GH49" s="2128"/>
      <c r="GI49" s="2128"/>
      <c r="GJ49" s="2128"/>
      <c r="GK49" s="2128"/>
      <c r="GL49" s="2128"/>
      <c r="GM49" s="2128"/>
      <c r="GN49" s="2128"/>
      <c r="GO49" s="2128"/>
      <c r="GP49" s="2128"/>
      <c r="GQ49" s="2128"/>
      <c r="GR49" s="2128"/>
      <c r="GS49" s="2129"/>
      <c r="GT49" s="2130"/>
      <c r="GU49" s="2131"/>
      <c r="GV49" s="2262"/>
      <c r="GW49" s="2132" t="n">
        <f aca="false">SUBTOTAL(9,FT51:GV51)</f>
        <v>0</v>
      </c>
      <c r="GX49" s="2119" t="n">
        <f aca="false">SUBTOTAL(9,FT51:GV51)</f>
        <v>0</v>
      </c>
      <c r="GY49" s="2133"/>
      <c r="GZ49" s="2134" t="n">
        <f aca="false">'02.24 по датам'!GZ49</f>
        <v>0</v>
      </c>
      <c r="HA49" s="2135" t="n">
        <f aca="false">'02.24 по датам'!HA49</f>
        <v>0</v>
      </c>
      <c r="HB49" s="2136"/>
      <c r="HC49" s="2137"/>
      <c r="HD49" s="2261" t="n">
        <f aca="false">'02.24 по датам'!HD49</f>
        <v>0</v>
      </c>
      <c r="HE49" s="2136"/>
      <c r="HF49" s="2139"/>
      <c r="HG49" s="2140"/>
      <c r="HH49" s="2124"/>
      <c r="HI49" s="2278"/>
      <c r="HJ49" s="2128"/>
      <c r="HK49" s="2128"/>
      <c r="HL49" s="2128"/>
      <c r="HM49" s="2128"/>
      <c r="HN49" s="2128"/>
      <c r="HO49" s="2128"/>
      <c r="HP49" s="2128"/>
      <c r="HQ49" s="2128"/>
      <c r="HR49" s="2128"/>
      <c r="HS49" s="2128"/>
      <c r="HT49" s="2128"/>
      <c r="HU49" s="2128"/>
      <c r="HV49" s="2128"/>
      <c r="HW49" s="2128"/>
      <c r="HX49" s="2128"/>
      <c r="HY49" s="2128"/>
      <c r="HZ49" s="2129"/>
      <c r="IA49" s="2130"/>
      <c r="IB49" s="2131"/>
      <c r="IC49" s="2262"/>
      <c r="ID49" s="2118" t="n">
        <f aca="false">SUBTOTAL(9,HG51:IC51)</f>
        <v>0</v>
      </c>
      <c r="IE49" s="2142"/>
      <c r="IF49" s="2143" t="n">
        <f aca="false">'02.24 по датам'!IF49</f>
        <v>0</v>
      </c>
      <c r="IG49" s="2143" t="n">
        <f aca="false">'02.24 по датам'!IG49</f>
        <v>0</v>
      </c>
      <c r="IH49" s="2144" t="n">
        <f aca="false">'02.24 по датам'!IH49</f>
        <v>0</v>
      </c>
      <c r="II49" s="2145"/>
      <c r="IJ49" s="2146"/>
      <c r="IK49" s="2147" t="n">
        <f aca="false">SUBTOTAL(9,IF51:IJ51)</f>
        <v>0</v>
      </c>
      <c r="IL49" s="2148"/>
      <c r="IM49" s="2140" t="n">
        <f aca="false">'02.24 по датам'!IM49</f>
        <v>0</v>
      </c>
      <c r="IN49" s="2140" t="n">
        <f aca="false">'02.24 по датам'!IN49</f>
        <v>0</v>
      </c>
      <c r="IO49" s="2150" t="n">
        <f aca="false">'02.24 по датам'!IO49</f>
        <v>0</v>
      </c>
      <c r="IP49" s="2150" t="n">
        <f aca="false">'02.24 по датам'!IP49</f>
        <v>0</v>
      </c>
      <c r="IQ49" s="2150" t="n">
        <f aca="false">'02.24 по датам'!IQ49</f>
        <v>0</v>
      </c>
      <c r="IR49" s="2150" t="n">
        <f aca="false">'02.24 по датам'!IR49</f>
        <v>0</v>
      </c>
      <c r="IS49" s="2150" t="n">
        <f aca="false">'02.24 по датам'!IS49</f>
        <v>0</v>
      </c>
      <c r="IT49" s="2150" t="n">
        <f aca="false">'02.24 по датам'!IT49</f>
        <v>0</v>
      </c>
      <c r="IU49" s="2150" t="n">
        <f aca="false">'02.24 по датам'!IU49</f>
        <v>0</v>
      </c>
      <c r="IV49" s="2289" t="n">
        <f aca="false">'02.24 по датам'!IV49</f>
        <v>0</v>
      </c>
      <c r="IW49" s="2130"/>
      <c r="IX49" s="2131"/>
      <c r="IY49" s="2262"/>
      <c r="IZ49" s="2118" t="n">
        <f aca="false">SUBTOTAL(3,IM49:IY49)</f>
        <v>10</v>
      </c>
      <c r="JA49" s="2156"/>
      <c r="JB49" s="2157" t="n">
        <f aca="false">'02.24 по датам'!JB49</f>
        <v>0</v>
      </c>
      <c r="JC49" s="2158"/>
      <c r="JD49" s="2159" t="n">
        <f aca="false">'02.24 по датам'!JD49</f>
        <v>0</v>
      </c>
      <c r="JE49" s="2160"/>
      <c r="JF49" s="2161"/>
      <c r="JG49" s="2263" t="n">
        <f aca="false">'02.24 по датам'!JG49</f>
        <v>0</v>
      </c>
      <c r="JH49" s="2162" t="n">
        <f aca="false">'02.24 по датам'!JH49</f>
        <v>0</v>
      </c>
      <c r="JI49" s="2162" t="n">
        <f aca="false">'02.24 по датам'!JI49</f>
        <v>0</v>
      </c>
      <c r="JJ49" s="2163" t="n">
        <f aca="false">'02.24 по датам'!JJ49</f>
        <v>0</v>
      </c>
      <c r="JK49" s="2281"/>
      <c r="JL49" s="2165"/>
      <c r="JM49" s="2107"/>
      <c r="JN49" s="2108"/>
      <c r="JO49" s="2256"/>
      <c r="JP49" s="2166"/>
      <c r="JQ49" s="2167"/>
      <c r="JR49" s="2168"/>
    </row>
    <row r="50" customFormat="false" ht="11.25" hidden="false" customHeight="true" outlineLevel="0" collapsed="false">
      <c r="A50" s="2056"/>
      <c r="B50" s="2169" t="s">
        <v>661</v>
      </c>
      <c r="C50" s="2179" t="n">
        <f aca="false">'02.24 по датам'!C50</f>
        <v>0</v>
      </c>
      <c r="D50" s="2179" t="n">
        <f aca="false">'02.24 по датам'!D50</f>
        <v>0</v>
      </c>
      <c r="E50" s="2179" t="n">
        <f aca="false">'02.24 по датам'!E50</f>
        <v>0</v>
      </c>
      <c r="F50" s="2179" t="n">
        <f aca="false">'02.24 по датам'!F50</f>
        <v>0</v>
      </c>
      <c r="G50" s="2177" t="n">
        <f aca="false">'02.24 по датам'!G50</f>
        <v>0</v>
      </c>
      <c r="H50" s="2177" t="n">
        <f aca="false">'02.24 по датам'!H50</f>
        <v>0</v>
      </c>
      <c r="I50" s="2177" t="n">
        <f aca="false">'02.24 по датам'!I50</f>
        <v>0</v>
      </c>
      <c r="J50" s="2177" t="n">
        <f aca="false">'02.24 по датам'!J50</f>
        <v>0</v>
      </c>
      <c r="K50" s="2177" t="n">
        <f aca="false">'02.24 по датам'!K50</f>
        <v>0</v>
      </c>
      <c r="L50" s="2177" t="n">
        <f aca="false">'02.24 по датам'!L50</f>
        <v>0</v>
      </c>
      <c r="M50" s="2177" t="n">
        <f aca="false">'02.24 по датам'!M50</f>
        <v>0</v>
      </c>
      <c r="N50" s="2177" t="n">
        <f aca="false">'02.24 по датам'!N50</f>
        <v>0</v>
      </c>
      <c r="O50" s="2177" t="n">
        <f aca="false">'02.24 по датам'!O50</f>
        <v>0</v>
      </c>
      <c r="P50" s="2177" t="n">
        <f aca="false">'02.24 по датам'!P50</f>
        <v>0</v>
      </c>
      <c r="Q50" s="2177" t="n">
        <f aca="false">'02.24 по датам'!Q50</f>
        <v>0</v>
      </c>
      <c r="R50" s="2177" t="n">
        <f aca="false">'02.24 по датам'!R50</f>
        <v>0</v>
      </c>
      <c r="S50" s="2177" t="n">
        <f aca="false">'02.24 по датам'!S50</f>
        <v>0</v>
      </c>
      <c r="T50" s="2177" t="n">
        <f aca="false">'02.24 по датам'!T50</f>
        <v>0</v>
      </c>
      <c r="U50" s="2177" t="n">
        <f aca="false">'02.24 по датам'!U50</f>
        <v>0</v>
      </c>
      <c r="V50" s="2177" t="n">
        <f aca="false">'02.24 по датам'!V50</f>
        <v>0</v>
      </c>
      <c r="W50" s="2178" t="n">
        <f aca="false">'02.24 по датам'!W50</f>
        <v>0</v>
      </c>
      <c r="X50" s="2171"/>
      <c r="Y50" s="2172"/>
      <c r="Z50" s="2173"/>
      <c r="AA50" s="2174" t="n">
        <f aca="false">SUBTOTAL(9,C50:Z50)</f>
        <v>0</v>
      </c>
      <c r="AB50" s="2175" t="n">
        <f aca="false">AA50+AB46</f>
        <v>260</v>
      </c>
      <c r="AC50" s="2176" t="n">
        <f aca="false">'02.24 по датам'!AC50</f>
        <v>0</v>
      </c>
      <c r="AD50" s="2176" t="n">
        <f aca="false">'02.24 по датам'!AD50</f>
        <v>0</v>
      </c>
      <c r="AE50" s="2177" t="n">
        <f aca="false">'02.24 по датам'!AE50</f>
        <v>0</v>
      </c>
      <c r="AF50" s="2177" t="n">
        <f aca="false">'02.24 по датам'!AF50</f>
        <v>0</v>
      </c>
      <c r="AG50" s="2177" t="n">
        <f aca="false">'02.24 по датам'!AG50</f>
        <v>0</v>
      </c>
      <c r="AH50" s="2177" t="n">
        <f aca="false">'02.24 по датам'!AH50</f>
        <v>0</v>
      </c>
      <c r="AI50" s="2177" t="n">
        <f aca="false">'02.24 по датам'!AI50</f>
        <v>0</v>
      </c>
      <c r="AJ50" s="2177" t="n">
        <f aca="false">'02.24 по датам'!AJ50</f>
        <v>0</v>
      </c>
      <c r="AK50" s="2177" t="n">
        <f aca="false">'02.24 по датам'!AK50</f>
        <v>0</v>
      </c>
      <c r="AL50" s="2177" t="n">
        <f aca="false">'02.24 по датам'!AL50</f>
        <v>0</v>
      </c>
      <c r="AM50" s="2177" t="n">
        <f aca="false">'02.24 по датам'!AM50</f>
        <v>0</v>
      </c>
      <c r="AN50" s="2177" t="n">
        <f aca="false">'02.24 по датам'!AN50</f>
        <v>0</v>
      </c>
      <c r="AO50" s="2178" t="n">
        <f aca="false">'02.24 по датам'!AO50</f>
        <v>0</v>
      </c>
      <c r="AP50" s="2171"/>
      <c r="AQ50" s="2172"/>
      <c r="AR50" s="2173"/>
      <c r="AS50" s="2174" t="n">
        <f aca="false">SUBTOTAL(9,AC50:AR50)</f>
        <v>0</v>
      </c>
      <c r="AT50" s="2175" t="n">
        <f aca="false">AS50+AT46</f>
        <v>0</v>
      </c>
      <c r="AU50" s="2176" t="n">
        <f aca="false">'02.24 по датам'!AU50</f>
        <v>0</v>
      </c>
      <c r="AV50" s="2176" t="n">
        <f aca="false">'02.24 по датам'!AV50</f>
        <v>0</v>
      </c>
      <c r="AW50" s="2179" t="n">
        <f aca="false">'02.24 по датам'!AW50</f>
        <v>0</v>
      </c>
      <c r="AX50" s="2177" t="n">
        <f aca="false">'02.24 по датам'!AX50</f>
        <v>0</v>
      </c>
      <c r="AY50" s="2177" t="n">
        <f aca="false">'02.24 по датам'!AY50</f>
        <v>0</v>
      </c>
      <c r="AZ50" s="2177" t="n">
        <f aca="false">'02.24 по датам'!AZ50</f>
        <v>20</v>
      </c>
      <c r="BA50" s="2177" t="n">
        <f aca="false">'02.24 по датам'!BA50</f>
        <v>0</v>
      </c>
      <c r="BB50" s="2177" t="n">
        <f aca="false">'02.24 по датам'!BB50</f>
        <v>0</v>
      </c>
      <c r="BC50" s="2177" t="n">
        <f aca="false">'02.24 по датам'!BC50</f>
        <v>0</v>
      </c>
      <c r="BD50" s="2177" t="n">
        <f aca="false">'02.24 по датам'!BD50</f>
        <v>0</v>
      </c>
      <c r="BE50" s="2177" t="n">
        <f aca="false">'02.24 по датам'!BE50</f>
        <v>0</v>
      </c>
      <c r="BF50" s="2177" t="n">
        <f aca="false">'02.24 по датам'!BF50</f>
        <v>0</v>
      </c>
      <c r="BG50" s="2177" t="n">
        <f aca="false">'02.24 по датам'!BG50</f>
        <v>0</v>
      </c>
      <c r="BH50" s="2177" t="n">
        <f aca="false">'02.24 по датам'!BH50</f>
        <v>0</v>
      </c>
      <c r="BI50" s="2177" t="n">
        <f aca="false">'02.24 по датам'!BI50</f>
        <v>0</v>
      </c>
      <c r="BJ50" s="2177" t="n">
        <f aca="false">'02.24 по датам'!BJ50</f>
        <v>0</v>
      </c>
      <c r="BK50" s="2177" t="n">
        <f aca="false">'02.24 по датам'!BK50</f>
        <v>0</v>
      </c>
      <c r="BL50" s="2177" t="n">
        <f aca="false">'02.24 по датам'!BL50</f>
        <v>0</v>
      </c>
      <c r="BM50" s="2177" t="n">
        <f aca="false">'02.24 по датам'!BM50</f>
        <v>0</v>
      </c>
      <c r="BN50" s="2177" t="n">
        <f aca="false">'02.24 по датам'!BN50</f>
        <v>0</v>
      </c>
      <c r="BO50" s="2177" t="n">
        <f aca="false">'02.24 по датам'!BO50</f>
        <v>0</v>
      </c>
      <c r="BP50" s="2177" t="n">
        <f aca="false">'02.24 по датам'!BP50</f>
        <v>0</v>
      </c>
      <c r="BQ50" s="2178" t="n">
        <f aca="false">'02.24 по датам'!BQ50</f>
        <v>0</v>
      </c>
      <c r="BR50" s="2171"/>
      <c r="BS50" s="2172"/>
      <c r="BT50" s="2173"/>
      <c r="BU50" s="2174" t="n">
        <f aca="false">SUBTOTAL(9,AU50:BT50)</f>
        <v>20</v>
      </c>
      <c r="BV50" s="2175" t="n">
        <f aca="false">BU50+BV46</f>
        <v>103</v>
      </c>
      <c r="BW50" s="2180" t="n">
        <f aca="false">'02.24 по датам'!BW50</f>
        <v>0</v>
      </c>
      <c r="BX50" s="2177" t="n">
        <f aca="false">'02.24 по датам'!BX50</f>
        <v>0</v>
      </c>
      <c r="BY50" s="2177" t="n">
        <f aca="false">'02.24 по датам'!BY50</f>
        <v>0</v>
      </c>
      <c r="BZ50" s="2177" t="n">
        <f aca="false">'02.24 по датам'!BZ50</f>
        <v>0</v>
      </c>
      <c r="CA50" s="2177" t="n">
        <f aca="false">'02.24 по датам'!CA50</f>
        <v>0</v>
      </c>
      <c r="CB50" s="2177" t="n">
        <f aca="false">'02.24 по датам'!CB50</f>
        <v>0</v>
      </c>
      <c r="CC50" s="2177" t="n">
        <f aca="false">'02.24 по датам'!CC50</f>
        <v>0</v>
      </c>
      <c r="CD50" s="2177" t="n">
        <f aca="false">'02.24 по датам'!CD50</f>
        <v>0</v>
      </c>
      <c r="CE50" s="2177" t="n">
        <f aca="false">'02.24 по датам'!CE50</f>
        <v>0</v>
      </c>
      <c r="CF50" s="2177" t="n">
        <f aca="false">'02.24 по датам'!CF50</f>
        <v>0</v>
      </c>
      <c r="CG50" s="2177" t="n">
        <f aca="false">'02.24 по датам'!CG50</f>
        <v>0</v>
      </c>
      <c r="CH50" s="2177" t="n">
        <f aca="false">'02.24 по датам'!CH50</f>
        <v>0</v>
      </c>
      <c r="CI50" s="2178" t="n">
        <f aca="false">'02.24 по датам'!CI50</f>
        <v>0</v>
      </c>
      <c r="CJ50" s="2171"/>
      <c r="CK50" s="2172"/>
      <c r="CL50" s="2173"/>
      <c r="CM50" s="2174" t="n">
        <f aca="false">SUBTOTAL(9,BW50:CL50)</f>
        <v>0</v>
      </c>
      <c r="CN50" s="2175" t="n">
        <f aca="false">CM50+CN46</f>
        <v>0</v>
      </c>
      <c r="CO50" s="2175" t="n">
        <f aca="false">AA50+AS50+BU50+CM50</f>
        <v>20</v>
      </c>
      <c r="CP50" s="2175" t="n">
        <f aca="false">CO50+CP46</f>
        <v>363</v>
      </c>
      <c r="CQ50" s="2177" t="n">
        <f aca="false">'02.24 по датам'!CQ50</f>
        <v>0</v>
      </c>
      <c r="CR50" s="2177" t="n">
        <f aca="false">'02.24 по датам'!CR50</f>
        <v>0</v>
      </c>
      <c r="CS50" s="2177" t="n">
        <f aca="false">'02.24 по датам'!CS50</f>
        <v>0</v>
      </c>
      <c r="CT50" s="2177" t="n">
        <f aca="false">'02.24 по датам'!CT50</f>
        <v>0</v>
      </c>
      <c r="CU50" s="2177" t="n">
        <f aca="false">'02.24 по датам'!CU50</f>
        <v>0</v>
      </c>
      <c r="CV50" s="2177" t="n">
        <f aca="false">'02.24 по датам'!CV50</f>
        <v>0</v>
      </c>
      <c r="CW50" s="2177" t="n">
        <f aca="false">'02.24 по датам'!CW50</f>
        <v>0</v>
      </c>
      <c r="CX50" s="2177" t="n">
        <f aca="false">'02.24 по датам'!CX50</f>
        <v>0</v>
      </c>
      <c r="CY50" s="2177" t="n">
        <f aca="false">'02.24 по датам'!CY50</f>
        <v>0</v>
      </c>
      <c r="CZ50" s="2177" t="n">
        <f aca="false">'02.24 по датам'!CZ50</f>
        <v>0</v>
      </c>
      <c r="DA50" s="2177" t="n">
        <f aca="false">'02.24 по датам'!DA50</f>
        <v>0</v>
      </c>
      <c r="DB50" s="2177" t="n">
        <f aca="false">'02.24 по датам'!DB50</f>
        <v>0</v>
      </c>
      <c r="DC50" s="2178" t="n">
        <f aca="false">'02.24 по датам'!DC50</f>
        <v>0</v>
      </c>
      <c r="DD50" s="2171"/>
      <c r="DE50" s="2172"/>
      <c r="DF50" s="2267"/>
      <c r="DG50" s="2181" t="n">
        <f aca="false">SUBTOTAL(9,CQ50:DF50)</f>
        <v>0</v>
      </c>
      <c r="DH50" s="2182" t="n">
        <f aca="false">DG50:DG50+IF($B46:$B46=2,0,DH46:DH46)</f>
        <v>0</v>
      </c>
      <c r="DI50" s="2180" t="n">
        <f aca="false">'02.24 по датам'!DI50</f>
        <v>0</v>
      </c>
      <c r="DJ50" s="2177" t="n">
        <f aca="false">'02.24 по датам'!DJ50</f>
        <v>0</v>
      </c>
      <c r="DK50" s="2177" t="n">
        <f aca="false">'02.24 по датам'!DK50</f>
        <v>0</v>
      </c>
      <c r="DL50" s="2177" t="n">
        <f aca="false">'02.24 по датам'!DL50</f>
        <v>0</v>
      </c>
      <c r="DM50" s="2177" t="n">
        <f aca="false">'02.24 по датам'!DM50</f>
        <v>0</v>
      </c>
      <c r="DN50" s="2177" t="n">
        <f aca="false">'02.24 по датам'!DN50</f>
        <v>0</v>
      </c>
      <c r="DO50" s="2177" t="n">
        <f aca="false">'02.24 по датам'!DO50</f>
        <v>0</v>
      </c>
      <c r="DP50" s="2177" t="n">
        <f aca="false">'02.24 по датам'!DP50</f>
        <v>0</v>
      </c>
      <c r="DQ50" s="2177" t="n">
        <f aca="false">'02.24 по датам'!DQ50</f>
        <v>0</v>
      </c>
      <c r="DR50" s="2177" t="n">
        <f aca="false">'02.24 по датам'!DR50</f>
        <v>0</v>
      </c>
      <c r="DS50" s="2177" t="n">
        <f aca="false">'02.24 по датам'!DS50</f>
        <v>0</v>
      </c>
      <c r="DT50" s="2177" t="n">
        <f aca="false">'02.24 по датам'!DT50</f>
        <v>0</v>
      </c>
      <c r="DU50" s="2178" t="n">
        <f aca="false">'02.24 по датам'!DU50</f>
        <v>0</v>
      </c>
      <c r="DV50" s="2171"/>
      <c r="DW50" s="2172"/>
      <c r="DX50" s="2267"/>
      <c r="DY50" s="2181" t="n">
        <f aca="false">SUBTOTAL(9,DI50:DX50)</f>
        <v>0</v>
      </c>
      <c r="DZ50" s="2182" t="n">
        <f aca="false">DY50:DY50+IF($B46:$B46=2,0,DZ46:DZ46)</f>
        <v>0</v>
      </c>
      <c r="EA50" s="2177" t="n">
        <f aca="false">'02.24 по датам'!EA50</f>
        <v>0</v>
      </c>
      <c r="EB50" s="2177" t="n">
        <f aca="false">'02.24 по датам'!EB50</f>
        <v>0</v>
      </c>
      <c r="EC50" s="2177" t="n">
        <f aca="false">'02.24 по датам'!EC50</f>
        <v>0</v>
      </c>
      <c r="ED50" s="2177" t="n">
        <f aca="false">'02.24 по датам'!ED50</f>
        <v>10</v>
      </c>
      <c r="EE50" s="2177" t="n">
        <f aca="false">'02.24 по датам'!EE50</f>
        <v>0</v>
      </c>
      <c r="EF50" s="2177" t="n">
        <f aca="false">'02.24 по датам'!EF50</f>
        <v>0</v>
      </c>
      <c r="EG50" s="2177" t="n">
        <f aca="false">'02.24 по датам'!EG50</f>
        <v>0</v>
      </c>
      <c r="EH50" s="2177" t="n">
        <f aca="false">'02.24 по датам'!EH50</f>
        <v>0</v>
      </c>
      <c r="EI50" s="2177" t="n">
        <f aca="false">'02.24 по датам'!EI50</f>
        <v>0</v>
      </c>
      <c r="EJ50" s="2177" t="n">
        <f aca="false">'02.24 по датам'!EJ50</f>
        <v>0</v>
      </c>
      <c r="EK50" s="2177" t="n">
        <f aca="false">'02.24 по датам'!EK50</f>
        <v>0</v>
      </c>
      <c r="EL50" s="2177" t="n">
        <f aca="false">'02.24 по датам'!EL50</f>
        <v>0</v>
      </c>
      <c r="EM50" s="2177" t="n">
        <f aca="false">'02.24 по датам'!EM50</f>
        <v>0</v>
      </c>
      <c r="EN50" s="2177" t="n">
        <f aca="false">'02.24 по датам'!EN50</f>
        <v>0</v>
      </c>
      <c r="EO50" s="2177" t="n">
        <f aca="false">'02.24 по датам'!EO50</f>
        <v>0</v>
      </c>
      <c r="EP50" s="2177" t="n">
        <f aca="false">'02.24 по датам'!EP50</f>
        <v>0</v>
      </c>
      <c r="EQ50" s="2177" t="n">
        <f aca="false">'02.24 по датам'!EQ50</f>
        <v>0</v>
      </c>
      <c r="ER50" s="2177" t="n">
        <f aca="false">'02.24 по датам'!ER50</f>
        <v>0</v>
      </c>
      <c r="ES50" s="2177" t="n">
        <f aca="false">'02.24 по датам'!ES50</f>
        <v>0</v>
      </c>
      <c r="ET50" s="2177" t="n">
        <f aca="false">'02.24 по датам'!ET50</f>
        <v>0</v>
      </c>
      <c r="EU50" s="2177" t="n">
        <f aca="false">'02.24 по датам'!EU50</f>
        <v>0</v>
      </c>
      <c r="EV50" s="2177" t="n">
        <f aca="false">'02.24 по датам'!EV50</f>
        <v>0</v>
      </c>
      <c r="EW50" s="2177" t="n">
        <f aca="false">'02.24 по датам'!EW50</f>
        <v>0</v>
      </c>
      <c r="EX50" s="2177" t="n">
        <f aca="false">'02.24 по датам'!EX50</f>
        <v>0</v>
      </c>
      <c r="EY50" s="2178" t="n">
        <f aca="false">'02.24 по датам'!EY50</f>
        <v>0</v>
      </c>
      <c r="EZ50" s="2171"/>
      <c r="FA50" s="2172"/>
      <c r="FB50" s="2173"/>
      <c r="FC50" s="2181" t="n">
        <f aca="false">SUBTOTAL(9,EA50:FB50)</f>
        <v>10</v>
      </c>
      <c r="FD50" s="2182" t="n">
        <f aca="false">FC50:FC50+IF($B46:$B46=2,0,FD46:FD46)</f>
        <v>40</v>
      </c>
      <c r="FE50" s="2177" t="n">
        <f aca="false">'02.24 по датам'!FE50</f>
        <v>0</v>
      </c>
      <c r="FF50" s="2177" t="n">
        <f aca="false">'02.24 по датам'!FF50</f>
        <v>0</v>
      </c>
      <c r="FG50" s="2177" t="n">
        <f aca="false">'02.24 по датам'!FG50</f>
        <v>0</v>
      </c>
      <c r="FH50" s="2177" t="n">
        <f aca="false">'02.24 по датам'!FH50</f>
        <v>0</v>
      </c>
      <c r="FI50" s="2177" t="n">
        <f aca="false">'02.24 по датам'!FI50</f>
        <v>0</v>
      </c>
      <c r="FJ50" s="2177" t="n">
        <f aca="false">'02.24 по датам'!FJ50</f>
        <v>0</v>
      </c>
      <c r="FK50" s="2177" t="n">
        <f aca="false">'02.24 по датам'!FK50</f>
        <v>0</v>
      </c>
      <c r="FL50" s="2177" t="n">
        <f aca="false">'02.24 по датам'!FL50</f>
        <v>0</v>
      </c>
      <c r="FM50" s="2177" t="n">
        <f aca="false">'02.24 по датам'!FM50</f>
        <v>0</v>
      </c>
      <c r="FN50" s="2178" t="n">
        <f aca="false">'02.24 по датам'!FN50</f>
        <v>0</v>
      </c>
      <c r="FO50" s="2171"/>
      <c r="FP50" s="2172"/>
      <c r="FQ50" s="2173"/>
      <c r="FR50" s="2181" t="n">
        <f aca="false">SUBTOTAL(9,FE50:FQ50)</f>
        <v>0</v>
      </c>
      <c r="FS50" s="2182" t="n">
        <f aca="false">FR50:FR50+IF($B46:$B46=2,0,FS46:FS46)</f>
        <v>0</v>
      </c>
      <c r="FT50" s="2282" t="n">
        <f aca="false">'02.24 по датам'!GX50-'02.24 НГДП по датам'!AW50</f>
        <v>0</v>
      </c>
      <c r="FU50" s="2282"/>
      <c r="FV50" s="2184"/>
      <c r="FW50" s="2184"/>
      <c r="FX50" s="2184"/>
      <c r="FY50" s="2184"/>
      <c r="FZ50" s="2184"/>
      <c r="GA50" s="2184"/>
      <c r="GB50" s="2184"/>
      <c r="GC50" s="2184"/>
      <c r="GD50" s="2184"/>
      <c r="GE50" s="2184"/>
      <c r="GF50" s="2184"/>
      <c r="GG50" s="2184"/>
      <c r="GH50" s="2184"/>
      <c r="GI50" s="2184"/>
      <c r="GJ50" s="2184"/>
      <c r="GK50" s="2184"/>
      <c r="GL50" s="2184"/>
      <c r="GM50" s="2184"/>
      <c r="GN50" s="2184"/>
      <c r="GO50" s="2184"/>
      <c r="GP50" s="2184"/>
      <c r="GQ50" s="2184"/>
      <c r="GR50" s="2184"/>
      <c r="GS50" s="2185"/>
      <c r="GT50" s="2186"/>
      <c r="GU50" s="2187"/>
      <c r="GV50" s="2267"/>
      <c r="GW50" s="2188" t="n">
        <f aca="false">SUBTOTAL(9,FT50:GV50)</f>
        <v>0</v>
      </c>
      <c r="GX50" s="2175" t="n">
        <f aca="false">SUBTOTAL(9,FT50:GV50)</f>
        <v>0</v>
      </c>
      <c r="GY50" s="2174" t="n">
        <f aca="false">GX50:GX50+IF($B46:$B46=2,0,GY46:GY46)</f>
        <v>0</v>
      </c>
      <c r="GZ50" s="2189" t="n">
        <f aca="false">'02.24 по датам'!GZ50</f>
        <v>0</v>
      </c>
      <c r="HA50" s="2190" t="n">
        <f aca="false">'02.24 по датам'!HA50</f>
        <v>0</v>
      </c>
      <c r="HB50" s="2191"/>
      <c r="HC50" s="2192" t="n">
        <f aca="false">SUBTOTAL(9,GZ50:HB50)</f>
        <v>0</v>
      </c>
      <c r="HD50" s="2193" t="n">
        <f aca="false">$HD$14+HD46</f>
        <v>380.3</v>
      </c>
      <c r="HE50" s="2194"/>
      <c r="HF50" s="2195" t="n">
        <f aca="false">SUM(HD50:HE50)</f>
        <v>380.3</v>
      </c>
      <c r="HG50" s="2196" t="n">
        <f aca="false">'02.24 по датам'!ID50-'02.24 НГДП по датам'!BF50</f>
        <v>-18</v>
      </c>
      <c r="HH50" s="2180"/>
      <c r="HI50" s="2266"/>
      <c r="HJ50" s="2184"/>
      <c r="HK50" s="2184"/>
      <c r="HL50" s="2184"/>
      <c r="HM50" s="2184"/>
      <c r="HN50" s="2184"/>
      <c r="HO50" s="2184"/>
      <c r="HP50" s="2184"/>
      <c r="HQ50" s="2184"/>
      <c r="HR50" s="2184"/>
      <c r="HS50" s="2184"/>
      <c r="HT50" s="2184"/>
      <c r="HU50" s="2184"/>
      <c r="HV50" s="2184"/>
      <c r="HW50" s="2184"/>
      <c r="HX50" s="2184"/>
      <c r="HY50" s="2184"/>
      <c r="HZ50" s="2185"/>
      <c r="IA50" s="2186"/>
      <c r="IB50" s="2187"/>
      <c r="IC50" s="2267"/>
      <c r="ID50" s="2174" t="n">
        <f aca="false">SUBTOTAL(9,HG50:IC50)</f>
        <v>-18</v>
      </c>
      <c r="IE50" s="2188" t="n">
        <f aca="false">ID50:ID50+IF($B46:$B46=2,0,IE46:IE46)</f>
        <v>53</v>
      </c>
      <c r="IF50" s="2198" t="n">
        <f aca="false">'02.24 по датам'!IF50</f>
        <v>0</v>
      </c>
      <c r="IG50" s="2198" t="n">
        <f aca="false">'02.24 по датам'!IG50</f>
        <v>0</v>
      </c>
      <c r="IH50" s="2199" t="n">
        <f aca="false">'02.24 по датам'!IH50</f>
        <v>0</v>
      </c>
      <c r="II50" s="2200"/>
      <c r="IJ50" s="2201"/>
      <c r="IK50" s="2202" t="n">
        <f aca="false">SUBTOTAL(9,IF50:IJ50)</f>
        <v>0</v>
      </c>
      <c r="IL50" s="2203" t="n">
        <f aca="false">IK50:IK50+IF($B46:$B46=2,0,IL46:IL46)</f>
        <v>0</v>
      </c>
      <c r="IM50" s="2196" t="n">
        <f aca="false">'02.24 по датам'!IM50</f>
        <v>0</v>
      </c>
      <c r="IN50" s="2196" t="n">
        <f aca="false">'02.24 по датам'!IN50</f>
        <v>0</v>
      </c>
      <c r="IO50" s="2204" t="n">
        <f aca="false">'02.24 по датам'!IO50</f>
        <v>0</v>
      </c>
      <c r="IP50" s="2204" t="n">
        <f aca="false">'02.24 по датам'!IP50</f>
        <v>0</v>
      </c>
      <c r="IQ50" s="2204" t="n">
        <f aca="false">'02.24 по датам'!IQ50</f>
        <v>0</v>
      </c>
      <c r="IR50" s="2204" t="n">
        <f aca="false">'02.24 по датам'!IR50</f>
        <v>0</v>
      </c>
      <c r="IS50" s="2204" t="n">
        <f aca="false">'02.24 по датам'!IS50</f>
        <v>0</v>
      </c>
      <c r="IT50" s="2204" t="n">
        <f aca="false">'02.24 по датам'!IT50</f>
        <v>0</v>
      </c>
      <c r="IU50" s="2204" t="n">
        <f aca="false">'02.24 по датам'!IU50</f>
        <v>0</v>
      </c>
      <c r="IV50" s="2290" t="n">
        <f aca="false">'02.24 по датам'!IV50</f>
        <v>0</v>
      </c>
      <c r="IW50" s="2186"/>
      <c r="IX50" s="2187"/>
      <c r="IY50" s="2267"/>
      <c r="IZ50" s="2174" t="n">
        <f aca="false">SUBTOTAL(9,IM50:IY50)</f>
        <v>0</v>
      </c>
      <c r="JA50" s="2175" t="n">
        <f aca="false">IZ50:IZ50+IF($B46:$B46=2,0,JA46:JA46)</f>
        <v>7.9</v>
      </c>
      <c r="JB50" s="2205" t="n">
        <f aca="false">'02.24 по датам'!JB50</f>
        <v>0</v>
      </c>
      <c r="JC50" s="2194"/>
      <c r="JD50" s="2268" t="n">
        <f aca="false">'02.24 по датам'!JD50</f>
        <v>0</v>
      </c>
      <c r="JE50" s="2207" t="n">
        <f aca="false">SUBTOTAL(9,JB50:JD50)</f>
        <v>0</v>
      </c>
      <c r="JF50" s="2208" t="n">
        <f aca="false">SUMIF($C$5:JE$5,"Накопленный эффект, т/сут",$C50:JE50)+SUMIF($C$5:JE$5,"Нараст.  по потенциалу",$C50:JE50)-SUMIF($C$5:JE$5,"Нараст. по остановкам",$C50:JE50)-SUMIF($C$5:JE$5,"ИТОГО перевод в ППД",$C50:JE50)-SUMIF($C$5:JE$5,"ИТОГО  нерент, по распоряж.",$C50:JE50)-SUMIF($C$5:JE$5,"ИТОГО ост. дебит от ЗБС, Углуб., ПВЛГ/ПНЛГ",$C50:JE50)</f>
        <v>342.1</v>
      </c>
      <c r="JG50" s="2269" t="n">
        <f aca="false">'02.24 по датам'!JG50-'02.24 НГДП по датам'!BV50</f>
        <v>0</v>
      </c>
      <c r="JH50" s="2209" t="n">
        <f aca="false">'02.24 по датам'!JH50-'02.24 НГДП по датам'!BW50</f>
        <v>0</v>
      </c>
      <c r="JI50" s="2209" t="n">
        <f aca="false">'02.24 по датам'!JI50-'02.24 НГДП по датам'!BX50</f>
        <v>0</v>
      </c>
      <c r="JJ50" s="2210" t="n">
        <f aca="false">'02.24 по датам'!JJ50-'02.24 НГДП по датам'!BY50</f>
        <v>0</v>
      </c>
      <c r="JK50" s="2211" t="n">
        <f aca="false">'02.24 НГДП по датам'!BZ50</f>
        <v>0</v>
      </c>
      <c r="JL50" s="2202" t="n">
        <f aca="false">SUBTOTAL(9,JG50:JJ50)</f>
        <v>0</v>
      </c>
      <c r="JM50" s="2107"/>
      <c r="JN50" s="2108"/>
      <c r="JO50" s="2256"/>
      <c r="JP50" s="2212" t="n">
        <f aca="false">JP$4:JP$4+SUMIF($C$5:JL$5,"Нараст. по остановкам",$C50:JL50)-SUMIF($C$5:JL$5,"Нараст.  по потенциалу",$C50:JL50)</f>
        <v>673.812</v>
      </c>
      <c r="JQ50" s="2213"/>
      <c r="JR50" s="2214" t="n">
        <f aca="false">'02.24 НГДП по датам'!CB50</f>
        <v>81.893</v>
      </c>
    </row>
    <row r="51" customFormat="false" ht="1.5" hidden="false" customHeight="true" outlineLevel="0" collapsed="false">
      <c r="A51" s="2215"/>
      <c r="B51" s="2215"/>
      <c r="C51" s="2216" t="n">
        <f aca="false">'02.24 по датам'!C51</f>
        <v>0</v>
      </c>
      <c r="D51" s="2216" t="n">
        <f aca="false">'02.24 по датам'!D51</f>
        <v>0</v>
      </c>
      <c r="E51" s="2216" t="n">
        <f aca="false">'02.24 по датам'!E51</f>
        <v>0</v>
      </c>
      <c r="F51" s="2216" t="n">
        <f aca="false">'02.24 по датам'!F51</f>
        <v>0</v>
      </c>
      <c r="G51" s="2217" t="n">
        <f aca="false">'02.24 по датам'!G51</f>
        <v>0</v>
      </c>
      <c r="H51" s="2217" t="n">
        <f aca="false">'02.24 по датам'!H51</f>
        <v>0</v>
      </c>
      <c r="I51" s="2217" t="n">
        <f aca="false">'02.24 по датам'!I51</f>
        <v>0</v>
      </c>
      <c r="J51" s="2217" t="n">
        <f aca="false">'02.24 по датам'!J51</f>
        <v>0</v>
      </c>
      <c r="K51" s="2217" t="n">
        <f aca="false">'02.24 по датам'!K51</f>
        <v>0</v>
      </c>
      <c r="L51" s="2217" t="n">
        <f aca="false">'02.24 по датам'!L51</f>
        <v>0</v>
      </c>
      <c r="M51" s="2217" t="n">
        <f aca="false">'02.24 по датам'!M51</f>
        <v>0</v>
      </c>
      <c r="N51" s="2217" t="n">
        <f aca="false">'02.24 по датам'!N51</f>
        <v>0</v>
      </c>
      <c r="O51" s="2217" t="n">
        <f aca="false">'02.24 по датам'!O51</f>
        <v>0</v>
      </c>
      <c r="P51" s="2217" t="n">
        <f aca="false">'02.24 по датам'!P51</f>
        <v>0</v>
      </c>
      <c r="Q51" s="2217" t="n">
        <f aca="false">'02.24 по датам'!Q51</f>
        <v>0</v>
      </c>
      <c r="R51" s="2217" t="n">
        <f aca="false">'02.24 по датам'!R51</f>
        <v>0</v>
      </c>
      <c r="S51" s="2217" t="n">
        <f aca="false">'02.24 по датам'!S51</f>
        <v>0</v>
      </c>
      <c r="T51" s="2217" t="n">
        <f aca="false">'02.24 по датам'!T51</f>
        <v>0</v>
      </c>
      <c r="U51" s="2217" t="n">
        <f aca="false">'02.24 по датам'!U51</f>
        <v>0</v>
      </c>
      <c r="V51" s="2217" t="n">
        <f aca="false">'02.24 по датам'!V51</f>
        <v>0</v>
      </c>
      <c r="W51" s="2217" t="n">
        <f aca="false">'02.24 по датам'!W51</f>
        <v>0</v>
      </c>
      <c r="X51" s="2218"/>
      <c r="Y51" s="2219"/>
      <c r="Z51" s="2220"/>
      <c r="AA51" s="2221"/>
      <c r="AB51" s="2221"/>
      <c r="AC51" s="2222" t="n">
        <f aca="false">'02.24 по датам'!AC51</f>
        <v>0</v>
      </c>
      <c r="AD51" s="2222" t="n">
        <f aca="false">'02.24 по датам'!AD51</f>
        <v>0</v>
      </c>
      <c r="AE51" s="2217" t="n">
        <f aca="false">'02.24 по датам'!AE51</f>
        <v>0</v>
      </c>
      <c r="AF51" s="2217" t="n">
        <f aca="false">'02.24 по датам'!AF51</f>
        <v>0</v>
      </c>
      <c r="AG51" s="2217" t="n">
        <f aca="false">'02.24 по датам'!AG51</f>
        <v>0</v>
      </c>
      <c r="AH51" s="2217" t="n">
        <f aca="false">'02.24 по датам'!AH51</f>
        <v>0</v>
      </c>
      <c r="AI51" s="2217" t="n">
        <f aca="false">'02.24 по датам'!AI51</f>
        <v>0</v>
      </c>
      <c r="AJ51" s="2217" t="n">
        <f aca="false">'02.24 по датам'!AJ51</f>
        <v>0</v>
      </c>
      <c r="AK51" s="2217" t="n">
        <f aca="false">'02.24 по датам'!AK51</f>
        <v>0</v>
      </c>
      <c r="AL51" s="2217" t="n">
        <f aca="false">'02.24 по датам'!AL51</f>
        <v>0</v>
      </c>
      <c r="AM51" s="2217" t="n">
        <f aca="false">'02.24 по датам'!AM51</f>
        <v>0</v>
      </c>
      <c r="AN51" s="2217" t="n">
        <f aca="false">'02.24 по датам'!AN51</f>
        <v>0</v>
      </c>
      <c r="AO51" s="2217" t="n">
        <f aca="false">'02.24 по датам'!AO51</f>
        <v>0</v>
      </c>
      <c r="AP51" s="2218"/>
      <c r="AQ51" s="2219"/>
      <c r="AR51" s="2220"/>
      <c r="AS51" s="2221"/>
      <c r="AT51" s="2221"/>
      <c r="AU51" s="2216" t="n">
        <f aca="false">'02.24 по датам'!AU51</f>
        <v>0</v>
      </c>
      <c r="AV51" s="2216" t="n">
        <f aca="false">'02.24 по датам'!AV51</f>
        <v>0</v>
      </c>
      <c r="AW51" s="2223" t="n">
        <f aca="false">'02.24 по датам'!AW51</f>
        <v>0</v>
      </c>
      <c r="AX51" s="2217" t="n">
        <f aca="false">'02.24 по датам'!AX51</f>
        <v>0</v>
      </c>
      <c r="AY51" s="2217" t="n">
        <f aca="false">'02.24 по датам'!AY51</f>
        <v>0</v>
      </c>
      <c r="AZ51" s="2217" t="n">
        <f aca="false">'02.24 по датам'!AZ51</f>
        <v>0</v>
      </c>
      <c r="BA51" s="2217" t="n">
        <f aca="false">'02.24 по датам'!BA51</f>
        <v>0</v>
      </c>
      <c r="BB51" s="2217" t="n">
        <f aca="false">'02.24 по датам'!BB51</f>
        <v>0</v>
      </c>
      <c r="BC51" s="2217" t="n">
        <f aca="false">'02.24 по датам'!BC51</f>
        <v>0</v>
      </c>
      <c r="BD51" s="2217" t="n">
        <f aca="false">'02.24 по датам'!BD51</f>
        <v>0</v>
      </c>
      <c r="BE51" s="2217" t="n">
        <f aca="false">'02.24 по датам'!BE51</f>
        <v>0</v>
      </c>
      <c r="BF51" s="2217" t="n">
        <f aca="false">'02.24 по датам'!BF51</f>
        <v>0</v>
      </c>
      <c r="BG51" s="2217" t="n">
        <f aca="false">'02.24 по датам'!BG51</f>
        <v>0</v>
      </c>
      <c r="BH51" s="2217" t="n">
        <f aca="false">'02.24 по датам'!BH51</f>
        <v>0</v>
      </c>
      <c r="BI51" s="2217" t="n">
        <f aca="false">'02.24 по датам'!BI51</f>
        <v>0</v>
      </c>
      <c r="BJ51" s="2217" t="n">
        <f aca="false">'02.24 по датам'!BJ51</f>
        <v>0</v>
      </c>
      <c r="BK51" s="2217" t="n">
        <f aca="false">'02.24 по датам'!BK51</f>
        <v>0</v>
      </c>
      <c r="BL51" s="2217" t="n">
        <f aca="false">'02.24 по датам'!BL51</f>
        <v>0</v>
      </c>
      <c r="BM51" s="2217" t="n">
        <f aca="false">'02.24 по датам'!BM51</f>
        <v>0</v>
      </c>
      <c r="BN51" s="2217" t="n">
        <f aca="false">'02.24 по датам'!BN51</f>
        <v>0</v>
      </c>
      <c r="BO51" s="2217" t="n">
        <f aca="false">'02.24 по датам'!BO51</f>
        <v>0</v>
      </c>
      <c r="BP51" s="2217" t="n">
        <f aca="false">'02.24 по датам'!BP51</f>
        <v>0</v>
      </c>
      <c r="BQ51" s="2217" t="n">
        <f aca="false">'02.24 по датам'!BQ51</f>
        <v>0</v>
      </c>
      <c r="BR51" s="2218"/>
      <c r="BS51" s="2219"/>
      <c r="BT51" s="2220"/>
      <c r="BU51" s="2221"/>
      <c r="BV51" s="2221"/>
      <c r="BW51" s="2222" t="n">
        <f aca="false">'02.24 по датам'!BW51</f>
        <v>0</v>
      </c>
      <c r="BX51" s="2217" t="n">
        <f aca="false">'02.24 по датам'!BX51</f>
        <v>0</v>
      </c>
      <c r="BY51" s="2217" t="n">
        <f aca="false">'02.24 по датам'!BY51</f>
        <v>0</v>
      </c>
      <c r="BZ51" s="2217" t="n">
        <f aca="false">'02.24 по датам'!BZ51</f>
        <v>0</v>
      </c>
      <c r="CA51" s="2217" t="n">
        <f aca="false">'02.24 по датам'!CA51</f>
        <v>0</v>
      </c>
      <c r="CB51" s="2217" t="n">
        <f aca="false">'02.24 по датам'!CB51</f>
        <v>0</v>
      </c>
      <c r="CC51" s="2217" t="n">
        <f aca="false">'02.24 по датам'!CC51</f>
        <v>0</v>
      </c>
      <c r="CD51" s="2217" t="n">
        <f aca="false">'02.24 по датам'!CD51</f>
        <v>0</v>
      </c>
      <c r="CE51" s="2217" t="n">
        <f aca="false">'02.24 по датам'!CE51</f>
        <v>0</v>
      </c>
      <c r="CF51" s="2217" t="n">
        <f aca="false">'02.24 по датам'!CF51</f>
        <v>0</v>
      </c>
      <c r="CG51" s="2217" t="n">
        <f aca="false">'02.24 по датам'!CG51</f>
        <v>0</v>
      </c>
      <c r="CH51" s="2217" t="n">
        <f aca="false">'02.24 по датам'!CH51</f>
        <v>0</v>
      </c>
      <c r="CI51" s="2217" t="n">
        <f aca="false">'02.24 по датам'!CI51</f>
        <v>0</v>
      </c>
      <c r="CJ51" s="2218"/>
      <c r="CK51" s="2219"/>
      <c r="CL51" s="2220"/>
      <c r="CM51" s="2221"/>
      <c r="CN51" s="2221"/>
      <c r="CO51" s="2221"/>
      <c r="CP51" s="2221"/>
      <c r="CQ51" s="2217" t="n">
        <f aca="false">'02.24 по датам'!CQ51</f>
        <v>0</v>
      </c>
      <c r="CR51" s="2217" t="n">
        <f aca="false">'02.24 по датам'!CR51</f>
        <v>0</v>
      </c>
      <c r="CS51" s="2217" t="n">
        <f aca="false">'02.24 по датам'!CS51</f>
        <v>0</v>
      </c>
      <c r="CT51" s="2217" t="n">
        <f aca="false">'02.24 по датам'!CT51</f>
        <v>0</v>
      </c>
      <c r="CU51" s="2217" t="n">
        <f aca="false">'02.24 по датам'!CU51</f>
        <v>0</v>
      </c>
      <c r="CV51" s="2217" t="n">
        <f aca="false">'02.24 по датам'!CV51</f>
        <v>0</v>
      </c>
      <c r="CW51" s="2217" t="n">
        <f aca="false">'02.24 по датам'!CW51</f>
        <v>0</v>
      </c>
      <c r="CX51" s="2217" t="n">
        <f aca="false">'02.24 по датам'!CX51</f>
        <v>0</v>
      </c>
      <c r="CY51" s="2217" t="n">
        <f aca="false">'02.24 по датам'!CY51</f>
        <v>0</v>
      </c>
      <c r="CZ51" s="2217" t="n">
        <f aca="false">'02.24 по датам'!CZ51</f>
        <v>0</v>
      </c>
      <c r="DA51" s="2217" t="n">
        <f aca="false">'02.24 по датам'!DA51</f>
        <v>0</v>
      </c>
      <c r="DB51" s="2217" t="n">
        <f aca="false">'02.24 по датам'!DB51</f>
        <v>0</v>
      </c>
      <c r="DC51" s="2217" t="n">
        <f aca="false">'02.24 по датам'!DC51</f>
        <v>0</v>
      </c>
      <c r="DD51" s="2218"/>
      <c r="DE51" s="2219"/>
      <c r="DF51" s="2220"/>
      <c r="DG51" s="2221"/>
      <c r="DH51" s="2221"/>
      <c r="DI51" s="2285" t="n">
        <f aca="false">'02.24 по датам'!DI51</f>
        <v>0</v>
      </c>
      <c r="DJ51" s="2217" t="n">
        <f aca="false">'02.24 по датам'!DJ51</f>
        <v>0</v>
      </c>
      <c r="DK51" s="2217" t="n">
        <f aca="false">'02.24 по датам'!DK51</f>
        <v>0</v>
      </c>
      <c r="DL51" s="2217" t="n">
        <f aca="false">'02.24 по датам'!DL51</f>
        <v>0</v>
      </c>
      <c r="DM51" s="2217" t="n">
        <f aca="false">'02.24 по датам'!DM51</f>
        <v>0</v>
      </c>
      <c r="DN51" s="2217" t="n">
        <f aca="false">'02.24 по датам'!DN51</f>
        <v>0</v>
      </c>
      <c r="DO51" s="2217" t="n">
        <f aca="false">'02.24 по датам'!DO51</f>
        <v>0</v>
      </c>
      <c r="DP51" s="2217" t="n">
        <f aca="false">'02.24 по датам'!DP51</f>
        <v>0</v>
      </c>
      <c r="DQ51" s="2217" t="n">
        <f aca="false">'02.24 по датам'!DQ51</f>
        <v>0</v>
      </c>
      <c r="DR51" s="2217" t="n">
        <f aca="false">'02.24 по датам'!DR51</f>
        <v>0</v>
      </c>
      <c r="DS51" s="2217" t="n">
        <f aca="false">'02.24 по датам'!DS51</f>
        <v>0</v>
      </c>
      <c r="DT51" s="2217" t="n">
        <f aca="false">'02.24 по датам'!DT51</f>
        <v>0</v>
      </c>
      <c r="DU51" s="2217" t="n">
        <f aca="false">'02.24 по датам'!DU51</f>
        <v>0</v>
      </c>
      <c r="DV51" s="2218"/>
      <c r="DW51" s="2219"/>
      <c r="DX51" s="2220"/>
      <c r="DY51" s="2221"/>
      <c r="DZ51" s="2221"/>
      <c r="EA51" s="2297" t="n">
        <f aca="false">'02.24 по датам'!EA51</f>
        <v>0</v>
      </c>
      <c r="EB51" s="2217" t="n">
        <f aca="false">'02.24 по датам'!EB51</f>
        <v>0</v>
      </c>
      <c r="EC51" s="2217" t="n">
        <f aca="false">'02.24 по датам'!EC51</f>
        <v>0</v>
      </c>
      <c r="ED51" s="2217" t="n">
        <f aca="false">'02.24 по датам'!ED51</f>
        <v>0</v>
      </c>
      <c r="EE51" s="2217" t="n">
        <f aca="false">'02.24 по датам'!EE51</f>
        <v>0</v>
      </c>
      <c r="EF51" s="2217" t="n">
        <f aca="false">'02.24 по датам'!EF51</f>
        <v>0</v>
      </c>
      <c r="EG51" s="2217" t="n">
        <f aca="false">'02.24 по датам'!EG51</f>
        <v>0</v>
      </c>
      <c r="EH51" s="2217" t="n">
        <f aca="false">'02.24 по датам'!EH51</f>
        <v>0</v>
      </c>
      <c r="EI51" s="2217" t="n">
        <f aca="false">'02.24 по датам'!EI51</f>
        <v>0</v>
      </c>
      <c r="EJ51" s="2217" t="n">
        <f aca="false">'02.24 по датам'!EJ51</f>
        <v>0</v>
      </c>
      <c r="EK51" s="2217" t="n">
        <f aca="false">'02.24 по датам'!EK51</f>
        <v>0</v>
      </c>
      <c r="EL51" s="2217" t="n">
        <f aca="false">'02.24 по датам'!EL51</f>
        <v>0</v>
      </c>
      <c r="EM51" s="2217" t="n">
        <f aca="false">'02.24 по датам'!EM51</f>
        <v>0</v>
      </c>
      <c r="EN51" s="2217" t="n">
        <f aca="false">'02.24 по датам'!EN51</f>
        <v>0</v>
      </c>
      <c r="EO51" s="2217" t="n">
        <f aca="false">'02.24 по датам'!EO51</f>
        <v>0</v>
      </c>
      <c r="EP51" s="2217" t="n">
        <f aca="false">'02.24 по датам'!EP51</f>
        <v>0</v>
      </c>
      <c r="EQ51" s="2217" t="n">
        <f aca="false">'02.24 по датам'!EQ51</f>
        <v>0</v>
      </c>
      <c r="ER51" s="2217" t="n">
        <f aca="false">'02.24 по датам'!ER51</f>
        <v>0</v>
      </c>
      <c r="ES51" s="2217" t="n">
        <f aca="false">'02.24 по датам'!ES51</f>
        <v>0</v>
      </c>
      <c r="ET51" s="2217" t="n">
        <f aca="false">'02.24 по датам'!ET51</f>
        <v>0</v>
      </c>
      <c r="EU51" s="2217" t="n">
        <f aca="false">'02.24 по датам'!EU51</f>
        <v>0</v>
      </c>
      <c r="EV51" s="2217" t="n">
        <f aca="false">'02.24 по датам'!EV51</f>
        <v>0</v>
      </c>
      <c r="EW51" s="2217" t="n">
        <f aca="false">'02.24 по датам'!EW51</f>
        <v>0</v>
      </c>
      <c r="EX51" s="2217" t="n">
        <f aca="false">'02.24 по датам'!EX51</f>
        <v>0</v>
      </c>
      <c r="EY51" s="2217" t="n">
        <f aca="false">'02.24 по датам'!EY51</f>
        <v>0</v>
      </c>
      <c r="EZ51" s="2218"/>
      <c r="FA51" s="2219"/>
      <c r="FB51" s="2220"/>
      <c r="FC51" s="2221"/>
      <c r="FD51" s="2221"/>
      <c r="FE51" s="2217" t="n">
        <f aca="false">'02.24 по датам'!FE51</f>
        <v>0</v>
      </c>
      <c r="FF51" s="2217" t="n">
        <f aca="false">'02.24 по датам'!FF51</f>
        <v>0</v>
      </c>
      <c r="FG51" s="2217" t="n">
        <f aca="false">'02.24 по датам'!FG51</f>
        <v>0</v>
      </c>
      <c r="FH51" s="2217" t="n">
        <f aca="false">'02.24 по датам'!FH51</f>
        <v>0</v>
      </c>
      <c r="FI51" s="2217" t="n">
        <f aca="false">'02.24 по датам'!FI51</f>
        <v>0</v>
      </c>
      <c r="FJ51" s="2217" t="n">
        <f aca="false">'02.24 по датам'!FJ51</f>
        <v>0</v>
      </c>
      <c r="FK51" s="2217" t="n">
        <f aca="false">'02.24 по датам'!FK51</f>
        <v>0</v>
      </c>
      <c r="FL51" s="2217" t="n">
        <f aca="false">'02.24 по датам'!FL51</f>
        <v>0</v>
      </c>
      <c r="FM51" s="2217" t="n">
        <f aca="false">'02.24 по датам'!FM51</f>
        <v>0</v>
      </c>
      <c r="FN51" s="2217" t="n">
        <f aca="false">'02.24 по датам'!FN51</f>
        <v>0</v>
      </c>
      <c r="FO51" s="2218"/>
      <c r="FP51" s="2219"/>
      <c r="FQ51" s="2220"/>
      <c r="FR51" s="2221"/>
      <c r="FS51" s="2221"/>
      <c r="FT51" s="2225"/>
      <c r="FU51" s="2225"/>
      <c r="FV51" s="2225"/>
      <c r="FW51" s="2225"/>
      <c r="FX51" s="2225"/>
      <c r="FY51" s="2225"/>
      <c r="FZ51" s="2225"/>
      <c r="GA51" s="2225"/>
      <c r="GB51" s="2225"/>
      <c r="GC51" s="2225"/>
      <c r="GD51" s="2225"/>
      <c r="GE51" s="2225"/>
      <c r="GF51" s="2225"/>
      <c r="GG51" s="2225"/>
      <c r="GH51" s="2225"/>
      <c r="GI51" s="2225"/>
      <c r="GJ51" s="2225"/>
      <c r="GK51" s="2225"/>
      <c r="GL51" s="2225"/>
      <c r="GM51" s="2225"/>
      <c r="GN51" s="2225"/>
      <c r="GO51" s="2225"/>
      <c r="GP51" s="2225"/>
      <c r="GQ51" s="2225"/>
      <c r="GR51" s="2225"/>
      <c r="GS51" s="2225"/>
      <c r="GT51" s="2218"/>
      <c r="GU51" s="2219"/>
      <c r="GV51" s="2220"/>
      <c r="GW51" s="2221"/>
      <c r="GX51" s="2221"/>
      <c r="GY51" s="2221"/>
      <c r="GZ51" s="2217" t="n">
        <f aca="false">'02.24 по датам'!GZ51</f>
        <v>0</v>
      </c>
      <c r="HA51" s="2217" t="n">
        <f aca="false">'02.24 по датам'!HA51</f>
        <v>0</v>
      </c>
      <c r="HB51" s="2226"/>
      <c r="HC51" s="2221"/>
      <c r="HD51" s="2227" t="n">
        <f aca="false">'02.24 по датам'!HD51</f>
        <v>0</v>
      </c>
      <c r="HE51" s="2226"/>
      <c r="HF51" s="2228"/>
      <c r="HG51" s="2229"/>
      <c r="HH51" s="2229"/>
      <c r="HI51" s="2230"/>
      <c r="HJ51" s="2225"/>
      <c r="HK51" s="2225"/>
      <c r="HL51" s="2225"/>
      <c r="HM51" s="2225"/>
      <c r="HN51" s="2225"/>
      <c r="HO51" s="2225"/>
      <c r="HP51" s="2225"/>
      <c r="HQ51" s="2225"/>
      <c r="HR51" s="2225"/>
      <c r="HS51" s="2225"/>
      <c r="HT51" s="2225"/>
      <c r="HU51" s="2225"/>
      <c r="HV51" s="2225"/>
      <c r="HW51" s="2225"/>
      <c r="HX51" s="2225"/>
      <c r="HY51" s="2225"/>
      <c r="HZ51" s="2225"/>
      <c r="IA51" s="2218"/>
      <c r="IB51" s="2219"/>
      <c r="IC51" s="2220"/>
      <c r="ID51" s="2221"/>
      <c r="IE51" s="2221"/>
      <c r="IF51" s="2231" t="n">
        <f aca="false">'02.24 по датам'!IF51</f>
        <v>0</v>
      </c>
      <c r="IG51" s="2231" t="n">
        <f aca="false">'02.24 по датам'!IG51</f>
        <v>0</v>
      </c>
      <c r="IH51" s="2231" t="n">
        <f aca="false">'02.24 по датам'!IH51</f>
        <v>0</v>
      </c>
      <c r="II51" s="2232"/>
      <c r="IJ51" s="2233"/>
      <c r="IK51" s="1302"/>
      <c r="IL51" s="1302"/>
      <c r="IM51" s="2234" t="n">
        <f aca="false">'02.24 по датам'!IM51</f>
        <v>0</v>
      </c>
      <c r="IN51" s="2234" t="n">
        <f aca="false">'02.24 по датам'!IN51</f>
        <v>0</v>
      </c>
      <c r="IO51" s="2217" t="n">
        <f aca="false">'02.24 по датам'!IO51</f>
        <v>0</v>
      </c>
      <c r="IP51" s="2217" t="n">
        <f aca="false">'02.24 по датам'!IP51</f>
        <v>0</v>
      </c>
      <c r="IQ51" s="2217" t="n">
        <f aca="false">'02.24 по датам'!IQ51</f>
        <v>0</v>
      </c>
      <c r="IR51" s="2217" t="n">
        <f aca="false">'02.24 по датам'!IR51</f>
        <v>0</v>
      </c>
      <c r="IS51" s="2217" t="n">
        <f aca="false">'02.24 по датам'!IS51</f>
        <v>0</v>
      </c>
      <c r="IT51" s="2217" t="n">
        <f aca="false">'02.24 по датам'!IT51</f>
        <v>0</v>
      </c>
      <c r="IU51" s="2217" t="n">
        <f aca="false">'02.24 по датам'!IU51</f>
        <v>0</v>
      </c>
      <c r="IV51" s="2217" t="n">
        <f aca="false">'02.24 по датам'!IV51</f>
        <v>0</v>
      </c>
      <c r="IW51" s="2218"/>
      <c r="IX51" s="2219"/>
      <c r="IY51" s="2220"/>
      <c r="IZ51" s="2221"/>
      <c r="JA51" s="2221"/>
      <c r="JB51" s="2217" t="n">
        <f aca="false">'02.24 по датам'!JB51</f>
        <v>0</v>
      </c>
      <c r="JC51" s="2226"/>
      <c r="JD51" s="2217" t="n">
        <f aca="false">'02.24 по датам'!JD51</f>
        <v>0</v>
      </c>
      <c r="JE51" s="2221"/>
      <c r="JF51" s="2221"/>
      <c r="JG51" s="2231" t="n">
        <f aca="false">'02.24 по датам'!JG51</f>
        <v>0</v>
      </c>
      <c r="JH51" s="2231" t="n">
        <f aca="false">'02.24 по датам'!JH51</f>
        <v>0</v>
      </c>
      <c r="JI51" s="2231" t="n">
        <f aca="false">'02.24 по датам'!JI51</f>
        <v>0</v>
      </c>
      <c r="JJ51" s="2231" t="n">
        <f aca="false">'02.24 по датам'!JJ51</f>
        <v>0</v>
      </c>
      <c r="JK51" s="2270"/>
      <c r="JL51" s="1302"/>
      <c r="JM51" s="2236"/>
      <c r="JN51" s="2236"/>
      <c r="JO51" s="2237"/>
      <c r="JP51" s="2236"/>
      <c r="JQ51" s="2236"/>
      <c r="JR51" s="2237"/>
    </row>
    <row r="52" customFormat="false" ht="11.25" hidden="false" customHeight="true" outlineLevel="0" collapsed="false">
      <c r="A52" s="2056" t="n">
        <f aca="false">A48+1</f>
        <v>45333</v>
      </c>
      <c r="B52" s="2057" t="s">
        <v>662</v>
      </c>
      <c r="C52" s="2058" t="n">
        <f aca="false">'02.24 по датам'!C52</f>
        <v>0</v>
      </c>
      <c r="D52" s="2067" t="n">
        <f aca="false">'02.24 по датам'!D52</f>
        <v>0</v>
      </c>
      <c r="E52" s="2067" t="n">
        <f aca="false">'02.24 по датам'!E52</f>
        <v>0</v>
      </c>
      <c r="F52" s="2067" t="n">
        <f aca="false">'02.24 по датам'!F52</f>
        <v>0</v>
      </c>
      <c r="G52" s="2065" t="n">
        <f aca="false">'02.24 по датам'!G52</f>
        <v>0</v>
      </c>
      <c r="H52" s="2065" t="n">
        <f aca="false">'02.24 по датам'!H52</f>
        <v>0</v>
      </c>
      <c r="I52" s="2065" t="n">
        <f aca="false">'02.24 по датам'!I52</f>
        <v>0</v>
      </c>
      <c r="J52" s="2065" t="n">
        <f aca="false">'02.24 по датам'!J52</f>
        <v>0</v>
      </c>
      <c r="K52" s="2065" t="n">
        <f aca="false">'02.24 по датам'!K52</f>
        <v>0</v>
      </c>
      <c r="L52" s="2065" t="n">
        <f aca="false">'02.24 по датам'!L52</f>
        <v>0</v>
      </c>
      <c r="M52" s="2065" t="n">
        <f aca="false">'02.24 по датам'!M52</f>
        <v>0</v>
      </c>
      <c r="N52" s="2065" t="n">
        <f aca="false">'02.24 по датам'!N52</f>
        <v>0</v>
      </c>
      <c r="O52" s="2065" t="n">
        <f aca="false">'02.24 по датам'!O52</f>
        <v>0</v>
      </c>
      <c r="P52" s="2065" t="n">
        <f aca="false">'02.24 по датам'!P52</f>
        <v>0</v>
      </c>
      <c r="Q52" s="2065" t="n">
        <f aca="false">'02.24 по датам'!Q52</f>
        <v>0</v>
      </c>
      <c r="R52" s="2065" t="n">
        <f aca="false">'02.24 по датам'!R52</f>
        <v>0</v>
      </c>
      <c r="S52" s="2065" t="n">
        <f aca="false">'02.24 по датам'!S52</f>
        <v>0</v>
      </c>
      <c r="T52" s="2065" t="n">
        <f aca="false">'02.24 по датам'!T52</f>
        <v>0</v>
      </c>
      <c r="U52" s="2065" t="n">
        <f aca="false">'02.24 по датам'!U52</f>
        <v>0</v>
      </c>
      <c r="V52" s="2065" t="n">
        <f aca="false">'02.24 по датам'!V52</f>
        <v>0</v>
      </c>
      <c r="W52" s="2066" t="n">
        <f aca="false">'02.24 по датам'!W52</f>
        <v>0</v>
      </c>
      <c r="X52" s="2238"/>
      <c r="Y52" s="2239"/>
      <c r="Z52" s="2240"/>
      <c r="AA52" s="2062"/>
      <c r="AB52" s="2063"/>
      <c r="AC52" s="2241" t="n">
        <f aca="false">'02.24 по датам'!AC52</f>
        <v>0</v>
      </c>
      <c r="AD52" s="2064" t="n">
        <f aca="false">'02.24 по датам'!AD52</f>
        <v>0</v>
      </c>
      <c r="AE52" s="2065" t="n">
        <f aca="false">'02.24 по датам'!AE52</f>
        <v>0</v>
      </c>
      <c r="AF52" s="2065" t="n">
        <f aca="false">'02.24 по датам'!AF52</f>
        <v>0</v>
      </c>
      <c r="AG52" s="2065" t="n">
        <f aca="false">'02.24 по датам'!AG52</f>
        <v>0</v>
      </c>
      <c r="AH52" s="2065" t="n">
        <f aca="false">'02.24 по датам'!AH52</f>
        <v>0</v>
      </c>
      <c r="AI52" s="2065" t="n">
        <f aca="false">'02.24 по датам'!AI52</f>
        <v>0</v>
      </c>
      <c r="AJ52" s="2065" t="n">
        <f aca="false">'02.24 по датам'!AJ52</f>
        <v>0</v>
      </c>
      <c r="AK52" s="2065" t="n">
        <f aca="false">'02.24 по датам'!AK52</f>
        <v>0</v>
      </c>
      <c r="AL52" s="2065" t="n">
        <f aca="false">'02.24 по датам'!AL52</f>
        <v>0</v>
      </c>
      <c r="AM52" s="2065" t="n">
        <f aca="false">'02.24 по датам'!AM52</f>
        <v>0</v>
      </c>
      <c r="AN52" s="2065" t="n">
        <f aca="false">'02.24 по датам'!AN52</f>
        <v>0</v>
      </c>
      <c r="AO52" s="2066" t="n">
        <f aca="false">'02.24 по датам'!AO52</f>
        <v>0</v>
      </c>
      <c r="AP52" s="2238"/>
      <c r="AQ52" s="2239"/>
      <c r="AR52" s="2240"/>
      <c r="AS52" s="2062"/>
      <c r="AT52" s="2063"/>
      <c r="AU52" s="2064" t="n">
        <f aca="false">'02.24 по датам'!AU52</f>
        <v>0</v>
      </c>
      <c r="AV52" s="2064" t="n">
        <f aca="false">'02.24 по датам'!AV52</f>
        <v>0</v>
      </c>
      <c r="AW52" s="2067" t="n">
        <f aca="false">'02.24 по датам'!AW52</f>
        <v>0</v>
      </c>
      <c r="AX52" s="2065" t="n">
        <f aca="false">'02.24 по датам'!AX52</f>
        <v>0</v>
      </c>
      <c r="AY52" s="2065" t="n">
        <f aca="false">'02.24 по датам'!AY52</f>
        <v>0</v>
      </c>
      <c r="AZ52" s="2065" t="n">
        <f aca="false">'02.24 по датам'!AZ52</f>
        <v>0</v>
      </c>
      <c r="BA52" s="2065" t="n">
        <f aca="false">'02.24 по датам'!BA52</f>
        <v>0</v>
      </c>
      <c r="BB52" s="2065" t="n">
        <f aca="false">'02.24 по датам'!BB52</f>
        <v>0</v>
      </c>
      <c r="BC52" s="2065" t="n">
        <f aca="false">'02.24 по датам'!BC52</f>
        <v>0</v>
      </c>
      <c r="BD52" s="2065" t="n">
        <f aca="false">'02.24 по датам'!BD52</f>
        <v>0</v>
      </c>
      <c r="BE52" s="2065" t="n">
        <f aca="false">'02.24 по датам'!BE52</f>
        <v>0</v>
      </c>
      <c r="BF52" s="2065" t="n">
        <f aca="false">'02.24 по датам'!BF52</f>
        <v>0</v>
      </c>
      <c r="BG52" s="2065" t="n">
        <f aca="false">'02.24 по датам'!BG52</f>
        <v>0</v>
      </c>
      <c r="BH52" s="2065" t="n">
        <f aca="false">'02.24 по датам'!BH52</f>
        <v>0</v>
      </c>
      <c r="BI52" s="2065" t="n">
        <f aca="false">'02.24 по датам'!BI52</f>
        <v>0</v>
      </c>
      <c r="BJ52" s="2065" t="n">
        <f aca="false">'02.24 по датам'!BJ52</f>
        <v>0</v>
      </c>
      <c r="BK52" s="2065" t="n">
        <f aca="false">'02.24 по датам'!BK52</f>
        <v>0</v>
      </c>
      <c r="BL52" s="2065" t="n">
        <f aca="false">'02.24 по датам'!BL52</f>
        <v>0</v>
      </c>
      <c r="BM52" s="2065" t="n">
        <f aca="false">'02.24 по датам'!BM52</f>
        <v>0</v>
      </c>
      <c r="BN52" s="2065" t="n">
        <f aca="false">'02.24 по датам'!BN52</f>
        <v>0</v>
      </c>
      <c r="BO52" s="2065" t="n">
        <f aca="false">'02.24 по датам'!BO52</f>
        <v>0</v>
      </c>
      <c r="BP52" s="2065" t="n">
        <f aca="false">'02.24 по датам'!BP52</f>
        <v>0</v>
      </c>
      <c r="BQ52" s="2066" t="n">
        <f aca="false">'02.24 по датам'!BQ52</f>
        <v>0</v>
      </c>
      <c r="BR52" s="2238"/>
      <c r="BS52" s="2239"/>
      <c r="BT52" s="2240"/>
      <c r="BU52" s="2062"/>
      <c r="BV52" s="2063"/>
      <c r="BW52" s="2083" t="n">
        <f aca="false">'02.24 по датам'!BW52</f>
        <v>0</v>
      </c>
      <c r="BX52" s="2065" t="n">
        <f aca="false">'02.24 по датам'!BX52</f>
        <v>0</v>
      </c>
      <c r="BY52" s="2065" t="n">
        <f aca="false">'02.24 по датам'!BY52</f>
        <v>0</v>
      </c>
      <c r="BZ52" s="2065" t="n">
        <f aca="false">'02.24 по датам'!BZ52</f>
        <v>0</v>
      </c>
      <c r="CA52" s="2065" t="n">
        <f aca="false">'02.24 по датам'!CA52</f>
        <v>0</v>
      </c>
      <c r="CB52" s="2065" t="n">
        <f aca="false">'02.24 по датам'!CB52</f>
        <v>0</v>
      </c>
      <c r="CC52" s="2065" t="n">
        <f aca="false">'02.24 по датам'!CC52</f>
        <v>0</v>
      </c>
      <c r="CD52" s="2065" t="n">
        <f aca="false">'02.24 по датам'!CD52</f>
        <v>0</v>
      </c>
      <c r="CE52" s="2065" t="n">
        <f aca="false">'02.24 по датам'!CE52</f>
        <v>0</v>
      </c>
      <c r="CF52" s="2065" t="n">
        <f aca="false">'02.24 по датам'!CF52</f>
        <v>0</v>
      </c>
      <c r="CG52" s="2065" t="n">
        <f aca="false">'02.24 по датам'!CG52</f>
        <v>0</v>
      </c>
      <c r="CH52" s="2065" t="n">
        <f aca="false">'02.24 по датам'!CH52</f>
        <v>0</v>
      </c>
      <c r="CI52" s="2066" t="n">
        <f aca="false">'02.24 по датам'!CI52</f>
        <v>0</v>
      </c>
      <c r="CJ52" s="2238"/>
      <c r="CK52" s="2239"/>
      <c r="CL52" s="2240"/>
      <c r="CM52" s="2062"/>
      <c r="CN52" s="2063"/>
      <c r="CO52" s="2063"/>
      <c r="CP52" s="2063"/>
      <c r="CQ52" s="2065" t="n">
        <f aca="false">'02.24 по датам'!CQ52</f>
        <v>0</v>
      </c>
      <c r="CR52" s="2065" t="n">
        <f aca="false">'02.24 по датам'!CR52</f>
        <v>0</v>
      </c>
      <c r="CS52" s="2065" t="n">
        <f aca="false">'02.24 по датам'!CS52</f>
        <v>0</v>
      </c>
      <c r="CT52" s="2065" t="n">
        <f aca="false">'02.24 по датам'!CT52</f>
        <v>0</v>
      </c>
      <c r="CU52" s="2065" t="n">
        <f aca="false">'02.24 по датам'!CU52</f>
        <v>0</v>
      </c>
      <c r="CV52" s="2065" t="n">
        <f aca="false">'02.24 по датам'!CV52</f>
        <v>0</v>
      </c>
      <c r="CW52" s="2065" t="n">
        <f aca="false">'02.24 по датам'!CW52</f>
        <v>0</v>
      </c>
      <c r="CX52" s="2065" t="n">
        <f aca="false">'02.24 по датам'!CX52</f>
        <v>0</v>
      </c>
      <c r="CY52" s="2065" t="n">
        <f aca="false">'02.24 по датам'!CY52</f>
        <v>0</v>
      </c>
      <c r="CZ52" s="2065" t="n">
        <f aca="false">'02.24 по датам'!CZ52</f>
        <v>0</v>
      </c>
      <c r="DA52" s="2065" t="n">
        <f aca="false">'02.24 по датам'!DA52</f>
        <v>0</v>
      </c>
      <c r="DB52" s="2065" t="n">
        <f aca="false">'02.24 по датам'!DB52</f>
        <v>0</v>
      </c>
      <c r="DC52" s="2066" t="n">
        <f aca="false">'02.24 по датам'!DC52</f>
        <v>0</v>
      </c>
      <c r="DD52" s="2238"/>
      <c r="DE52" s="2239"/>
      <c r="DF52" s="2240"/>
      <c r="DG52" s="2069"/>
      <c r="DH52" s="2070"/>
      <c r="DI52" s="2083" t="n">
        <f aca="false">'02.24 по датам'!DI52</f>
        <v>0</v>
      </c>
      <c r="DJ52" s="2065" t="n">
        <f aca="false">'02.24 по датам'!DJ52</f>
        <v>0</v>
      </c>
      <c r="DK52" s="2065" t="n">
        <f aca="false">'02.24 по датам'!DK52</f>
        <v>0</v>
      </c>
      <c r="DL52" s="2065" t="n">
        <f aca="false">'02.24 по датам'!DL52</f>
        <v>0</v>
      </c>
      <c r="DM52" s="2065" t="n">
        <f aca="false">'02.24 по датам'!DM52</f>
        <v>0</v>
      </c>
      <c r="DN52" s="2065" t="n">
        <f aca="false">'02.24 по датам'!DN52</f>
        <v>0</v>
      </c>
      <c r="DO52" s="2065" t="n">
        <f aca="false">'02.24 по датам'!DO52</f>
        <v>0</v>
      </c>
      <c r="DP52" s="2065" t="n">
        <f aca="false">'02.24 по датам'!DP52</f>
        <v>0</v>
      </c>
      <c r="DQ52" s="2065" t="n">
        <f aca="false">'02.24 по датам'!DQ52</f>
        <v>0</v>
      </c>
      <c r="DR52" s="2065" t="n">
        <f aca="false">'02.24 по датам'!DR52</f>
        <v>0</v>
      </c>
      <c r="DS52" s="2065" t="n">
        <f aca="false">'02.24 по датам'!DS52</f>
        <v>0</v>
      </c>
      <c r="DT52" s="2065" t="n">
        <f aca="false">'02.24 по датам'!DT52</f>
        <v>0</v>
      </c>
      <c r="DU52" s="2066" t="n">
        <f aca="false">'02.24 по датам'!DU52</f>
        <v>0</v>
      </c>
      <c r="DV52" s="2238"/>
      <c r="DW52" s="2239"/>
      <c r="DX52" s="2240"/>
      <c r="DY52" s="2069"/>
      <c r="DZ52" s="2070"/>
      <c r="EA52" s="2065" t="str">
        <f aca="false">'02.24 по датам'!EA52</f>
        <v>скв</v>
      </c>
      <c r="EB52" s="2065" t="n">
        <f aca="false">'02.24 по датам'!EB52</f>
        <v>0</v>
      </c>
      <c r="EC52" s="2065" t="n">
        <f aca="false">'02.24 по датам'!EC52</f>
        <v>0</v>
      </c>
      <c r="ED52" s="2065" t="str">
        <f aca="false">'02.24 по датам'!ED52</f>
        <v>скв</v>
      </c>
      <c r="EE52" s="2065" t="n">
        <f aca="false">'02.24 по датам'!EE52</f>
        <v>0</v>
      </c>
      <c r="EF52" s="2065" t="n">
        <f aca="false">'02.24 по датам'!EF52</f>
        <v>0</v>
      </c>
      <c r="EG52" s="2065" t="n">
        <f aca="false">'02.24 по датам'!EG52</f>
        <v>0</v>
      </c>
      <c r="EH52" s="2065" t="n">
        <f aca="false">'02.24 по датам'!EH52</f>
        <v>0</v>
      </c>
      <c r="EI52" s="2065" t="n">
        <f aca="false">'02.24 по датам'!EI52</f>
        <v>0</v>
      </c>
      <c r="EJ52" s="2065" t="n">
        <f aca="false">'02.24 по датам'!EJ52</f>
        <v>0</v>
      </c>
      <c r="EK52" s="2065" t="n">
        <f aca="false">'02.24 по датам'!EK52</f>
        <v>0</v>
      </c>
      <c r="EL52" s="2065" t="n">
        <f aca="false">'02.24 по датам'!EL52</f>
        <v>0</v>
      </c>
      <c r="EM52" s="2065" t="n">
        <f aca="false">'02.24 по датам'!EM52</f>
        <v>0</v>
      </c>
      <c r="EN52" s="2065" t="n">
        <f aca="false">'02.24 по датам'!EN52</f>
        <v>0</v>
      </c>
      <c r="EO52" s="2065" t="n">
        <f aca="false">'02.24 по датам'!EO52</f>
        <v>0</v>
      </c>
      <c r="EP52" s="2065" t="n">
        <f aca="false">'02.24 по датам'!EP52</f>
        <v>0</v>
      </c>
      <c r="EQ52" s="2065" t="n">
        <f aca="false">'02.24 по датам'!EQ52</f>
        <v>0</v>
      </c>
      <c r="ER52" s="2065" t="n">
        <f aca="false">'02.24 по датам'!ER52</f>
        <v>0</v>
      </c>
      <c r="ES52" s="2065" t="n">
        <f aca="false">'02.24 по датам'!ES52</f>
        <v>0</v>
      </c>
      <c r="ET52" s="2065" t="n">
        <f aca="false">'02.24 по датам'!ET52</f>
        <v>0</v>
      </c>
      <c r="EU52" s="2065" t="n">
        <f aca="false">'02.24 по датам'!EU52</f>
        <v>0</v>
      </c>
      <c r="EV52" s="2065" t="n">
        <f aca="false">'02.24 по датам'!EV52</f>
        <v>0</v>
      </c>
      <c r="EW52" s="2065" t="n">
        <f aca="false">'02.24 по датам'!EW52</f>
        <v>0</v>
      </c>
      <c r="EX52" s="2065" t="n">
        <f aca="false">'02.24 по датам'!EX52</f>
        <v>0</v>
      </c>
      <c r="EY52" s="2066" t="n">
        <f aca="false">'02.24 по датам'!EY52</f>
        <v>0</v>
      </c>
      <c r="EZ52" s="2238"/>
      <c r="FA52" s="2239"/>
      <c r="FB52" s="2240"/>
      <c r="FC52" s="2069"/>
      <c r="FD52" s="2070"/>
      <c r="FE52" s="2065" t="n">
        <f aca="false">'02.24 по датам'!FE52</f>
        <v>0</v>
      </c>
      <c r="FF52" s="2065" t="n">
        <f aca="false">'02.24 по датам'!FF52</f>
        <v>0</v>
      </c>
      <c r="FG52" s="2065" t="n">
        <f aca="false">'02.24 по датам'!FG52</f>
        <v>0</v>
      </c>
      <c r="FH52" s="2065" t="n">
        <f aca="false">'02.24 по датам'!FH52</f>
        <v>0</v>
      </c>
      <c r="FI52" s="2065" t="n">
        <f aca="false">'02.24 по датам'!FI52</f>
        <v>0</v>
      </c>
      <c r="FJ52" s="2065" t="n">
        <f aca="false">'02.24 по датам'!FJ52</f>
        <v>0</v>
      </c>
      <c r="FK52" s="2065" t="n">
        <f aca="false">'02.24 по датам'!FK52</f>
        <v>0</v>
      </c>
      <c r="FL52" s="2065" t="n">
        <f aca="false">'02.24 по датам'!FL52</f>
        <v>0</v>
      </c>
      <c r="FM52" s="2065" t="n">
        <f aca="false">'02.24 по датам'!FM52</f>
        <v>0</v>
      </c>
      <c r="FN52" s="2066" t="n">
        <f aca="false">'02.24 по датам'!FN52</f>
        <v>0</v>
      </c>
      <c r="FO52" s="2238"/>
      <c r="FP52" s="2239"/>
      <c r="FQ52" s="2240"/>
      <c r="FR52" s="2069"/>
      <c r="FS52" s="2070"/>
      <c r="FT52" s="2271"/>
      <c r="FU52" s="2271"/>
      <c r="FV52" s="2271"/>
      <c r="FW52" s="2072"/>
      <c r="FX52" s="2072"/>
      <c r="FY52" s="2072"/>
      <c r="FZ52" s="2072"/>
      <c r="GA52" s="2072"/>
      <c r="GB52" s="2072"/>
      <c r="GC52" s="2072"/>
      <c r="GD52" s="2072"/>
      <c r="GE52" s="2072"/>
      <c r="GF52" s="2072"/>
      <c r="GG52" s="2072"/>
      <c r="GH52" s="2072"/>
      <c r="GI52" s="2072"/>
      <c r="GJ52" s="2072"/>
      <c r="GK52" s="2072"/>
      <c r="GL52" s="2072"/>
      <c r="GM52" s="2072"/>
      <c r="GN52" s="2072"/>
      <c r="GO52" s="2072"/>
      <c r="GP52" s="2072"/>
      <c r="GQ52" s="2072"/>
      <c r="GR52" s="2072"/>
      <c r="GS52" s="2073"/>
      <c r="GT52" s="2242"/>
      <c r="GU52" s="2243"/>
      <c r="GV52" s="2240"/>
      <c r="GW52" s="2076"/>
      <c r="GX52" s="2063"/>
      <c r="GY52" s="2062"/>
      <c r="GZ52" s="2077" t="n">
        <f aca="false">'02.24 по датам'!GZ52</f>
        <v>0</v>
      </c>
      <c r="HA52" s="2078" t="n">
        <f aca="false">'02.24 по датам'!HA52</f>
        <v>0</v>
      </c>
      <c r="HB52" s="2272"/>
      <c r="HC52" s="2080"/>
      <c r="HD52" s="2247" t="n">
        <f aca="false">'02.24 по датам'!HD52</f>
        <v>0</v>
      </c>
      <c r="HE52" s="2272"/>
      <c r="HF52" s="2082"/>
      <c r="HG52" s="2083"/>
      <c r="HH52" s="2068"/>
      <c r="HI52" s="2273"/>
      <c r="HJ52" s="2072"/>
      <c r="HK52" s="2072"/>
      <c r="HL52" s="2072"/>
      <c r="HM52" s="2072"/>
      <c r="HN52" s="2072"/>
      <c r="HO52" s="2072"/>
      <c r="HP52" s="2072"/>
      <c r="HQ52" s="2072"/>
      <c r="HR52" s="2072"/>
      <c r="HS52" s="2072"/>
      <c r="HT52" s="2072"/>
      <c r="HU52" s="2072"/>
      <c r="HV52" s="2072"/>
      <c r="HW52" s="2072"/>
      <c r="HX52" s="2072"/>
      <c r="HY52" s="2072"/>
      <c r="HZ52" s="2073"/>
      <c r="IA52" s="2242"/>
      <c r="IB52" s="2243"/>
      <c r="IC52" s="2240"/>
      <c r="ID52" s="2062"/>
      <c r="IE52" s="2076"/>
      <c r="IF52" s="2085" t="n">
        <f aca="false">'02.24 по датам'!IF52</f>
        <v>0</v>
      </c>
      <c r="IG52" s="2085" t="n">
        <f aca="false">'02.24 по датам'!IG52</f>
        <v>0</v>
      </c>
      <c r="IH52" s="2086" t="n">
        <f aca="false">'02.24 по датам'!IH52</f>
        <v>0</v>
      </c>
      <c r="II52" s="2249"/>
      <c r="IJ52" s="2250"/>
      <c r="IK52" s="2089"/>
      <c r="IL52" s="2090"/>
      <c r="IM52" s="2091" t="n">
        <f aca="false">'02.24 по датам'!IM52</f>
        <v>0</v>
      </c>
      <c r="IN52" s="2092" t="n">
        <f aca="false">'02.24 по датам'!IN52</f>
        <v>0</v>
      </c>
      <c r="IO52" s="2093" t="n">
        <f aca="false">'02.24 по датам'!IO52</f>
        <v>0</v>
      </c>
      <c r="IP52" s="2093" t="n">
        <f aca="false">'02.24 по датам'!IP52</f>
        <v>0</v>
      </c>
      <c r="IQ52" s="2093" t="n">
        <f aca="false">'02.24 по датам'!IQ52</f>
        <v>0</v>
      </c>
      <c r="IR52" s="2093" t="n">
        <f aca="false">'02.24 по датам'!IR52</f>
        <v>0</v>
      </c>
      <c r="IS52" s="2093" t="n">
        <f aca="false">'02.24 по датам'!IS52</f>
        <v>0</v>
      </c>
      <c r="IT52" s="2093" t="n">
        <f aca="false">'02.24 по датам'!IT52</f>
        <v>0</v>
      </c>
      <c r="IU52" s="2093" t="n">
        <f aca="false">'02.24 по датам'!IU52</f>
        <v>0</v>
      </c>
      <c r="IV52" s="2094" t="n">
        <f aca="false">'02.24 по датам'!IV52</f>
        <v>0</v>
      </c>
      <c r="IW52" s="2251"/>
      <c r="IX52" s="2252"/>
      <c r="IY52" s="2253"/>
      <c r="IZ52" s="2062"/>
      <c r="JA52" s="2063"/>
      <c r="JB52" s="2098" t="n">
        <f aca="false">'02.24 по датам'!JB52</f>
        <v>0</v>
      </c>
      <c r="JC52" s="2245"/>
      <c r="JD52" s="2100" t="n">
        <f aca="false">'02.24 по датам'!JD52</f>
        <v>0</v>
      </c>
      <c r="JE52" s="2101"/>
      <c r="JF52" s="2102"/>
      <c r="JG52" s="2254" t="n">
        <f aca="false">'02.24 по датам'!JG52</f>
        <v>0</v>
      </c>
      <c r="JH52" s="2103" t="n">
        <f aca="false">'02.24 по датам'!JH52</f>
        <v>0</v>
      </c>
      <c r="JI52" s="2103" t="n">
        <f aca="false">'02.24 по датам'!JI52</f>
        <v>0</v>
      </c>
      <c r="JJ52" s="2104" t="n">
        <f aca="false">'02.24 по датам'!JJ52</f>
        <v>0</v>
      </c>
      <c r="JK52" s="2276"/>
      <c r="JL52" s="2106"/>
      <c r="JM52" s="2107" t="n">
        <f aca="false">JM$4:JM$4+SUMIF($C$5:JL$5,"Нараст. баланс",$C54:JL54)+SUMIF($C$7:JH$7,"Итого (с ВНР)",$C54:JH54)-SUMIF($C$5:JL$5,"Геол. снижение,  т/сут",$C54:JL54)-SUMIF(JJ$7:JL$7,"Итого",JJ54:JL54)-SUMIF($C$7:JL$7,"Итого (с ВСП)",$C54:JL54)</f>
        <v>23198.746</v>
      </c>
      <c r="JN52" s="2108"/>
      <c r="JO52" s="2256" t="e">
        <f aca="false">'02.24 НГДП по датам'!CA52:CA54</f>
        <v>#VALUE!</v>
      </c>
      <c r="JP52" s="2110"/>
      <c r="JQ52" s="2111"/>
      <c r="JR52" s="2257"/>
    </row>
    <row r="53" customFormat="false" ht="11.25" hidden="false" customHeight="true" outlineLevel="0" collapsed="false">
      <c r="A53" s="2056"/>
      <c r="B53" s="2113" t="s">
        <v>663</v>
      </c>
      <c r="C53" s="2114" t="n">
        <f aca="false">'02.24 по датам'!C53</f>
        <v>0</v>
      </c>
      <c r="D53" s="2123" t="n">
        <f aca="false">'02.24 по датам'!D53</f>
        <v>0</v>
      </c>
      <c r="E53" s="2123" t="n">
        <f aca="false">'02.24 по датам'!E53</f>
        <v>0</v>
      </c>
      <c r="F53" s="2123" t="n">
        <f aca="false">'02.24 по датам'!F53</f>
        <v>0</v>
      </c>
      <c r="G53" s="2121" t="n">
        <f aca="false">'02.24 по датам'!G53</f>
        <v>0</v>
      </c>
      <c r="H53" s="2121" t="n">
        <f aca="false">'02.24 по датам'!H53</f>
        <v>0</v>
      </c>
      <c r="I53" s="2121" t="n">
        <f aca="false">'02.24 по датам'!I53</f>
        <v>0</v>
      </c>
      <c r="J53" s="2121" t="n">
        <f aca="false">'02.24 по датам'!J53</f>
        <v>0</v>
      </c>
      <c r="K53" s="2121" t="n">
        <f aca="false">'02.24 по датам'!K53</f>
        <v>0</v>
      </c>
      <c r="L53" s="2121" t="n">
        <f aca="false">'02.24 по датам'!L53</f>
        <v>0</v>
      </c>
      <c r="M53" s="2121" t="n">
        <f aca="false">'02.24 по датам'!M53</f>
        <v>0</v>
      </c>
      <c r="N53" s="2121" t="n">
        <f aca="false">'02.24 по датам'!N53</f>
        <v>0</v>
      </c>
      <c r="O53" s="2121" t="n">
        <f aca="false">'02.24 по датам'!O53</f>
        <v>0</v>
      </c>
      <c r="P53" s="2121" t="n">
        <f aca="false">'02.24 по датам'!P53</f>
        <v>0</v>
      </c>
      <c r="Q53" s="2121" t="n">
        <f aca="false">'02.24 по датам'!Q53</f>
        <v>0</v>
      </c>
      <c r="R53" s="2121" t="n">
        <f aca="false">'02.24 по датам'!R53</f>
        <v>0</v>
      </c>
      <c r="S53" s="2121" t="n">
        <f aca="false">'02.24 по датам'!S53</f>
        <v>0</v>
      </c>
      <c r="T53" s="2121" t="n">
        <f aca="false">'02.24 по датам'!T53</f>
        <v>0</v>
      </c>
      <c r="U53" s="2121" t="n">
        <f aca="false">'02.24 по датам'!U53</f>
        <v>0</v>
      </c>
      <c r="V53" s="2121" t="n">
        <f aca="false">'02.24 по датам'!V53</f>
        <v>0</v>
      </c>
      <c r="W53" s="2122" t="n">
        <f aca="false">'02.24 по датам'!W53</f>
        <v>0</v>
      </c>
      <c r="X53" s="2115"/>
      <c r="Y53" s="2116"/>
      <c r="Z53" s="2117"/>
      <c r="AA53" s="2118" t="n">
        <f aca="false">COUNTIF(C53:Z53,"&gt;"&amp;0)</f>
        <v>0</v>
      </c>
      <c r="AB53" s="2119"/>
      <c r="AC53" s="2258" t="n">
        <f aca="false">'02.24 по датам'!AC53</f>
        <v>0</v>
      </c>
      <c r="AD53" s="2120" t="n">
        <f aca="false">'02.24 по датам'!AD53</f>
        <v>0</v>
      </c>
      <c r="AE53" s="2121" t="n">
        <f aca="false">'02.24 по датам'!AE53</f>
        <v>0</v>
      </c>
      <c r="AF53" s="2121" t="n">
        <f aca="false">'02.24 по датам'!AF53</f>
        <v>0</v>
      </c>
      <c r="AG53" s="2121" t="n">
        <f aca="false">'02.24 по датам'!AG53</f>
        <v>0</v>
      </c>
      <c r="AH53" s="2121" t="n">
        <f aca="false">'02.24 по датам'!AH53</f>
        <v>0</v>
      </c>
      <c r="AI53" s="2121" t="n">
        <f aca="false">'02.24 по датам'!AI53</f>
        <v>0</v>
      </c>
      <c r="AJ53" s="2121" t="n">
        <f aca="false">'02.24 по датам'!AJ53</f>
        <v>0</v>
      </c>
      <c r="AK53" s="2121" t="n">
        <f aca="false">'02.24 по датам'!AK53</f>
        <v>0</v>
      </c>
      <c r="AL53" s="2121" t="n">
        <f aca="false">'02.24 по датам'!AL53</f>
        <v>0</v>
      </c>
      <c r="AM53" s="2121" t="n">
        <f aca="false">'02.24 по датам'!AM53</f>
        <v>0</v>
      </c>
      <c r="AN53" s="2121" t="n">
        <f aca="false">'02.24 по датам'!AN53</f>
        <v>0</v>
      </c>
      <c r="AO53" s="2122" t="n">
        <f aca="false">'02.24 по датам'!AO53</f>
        <v>0</v>
      </c>
      <c r="AP53" s="2115"/>
      <c r="AQ53" s="2116"/>
      <c r="AR53" s="2117"/>
      <c r="AS53" s="2118" t="n">
        <f aca="false">COUNTIF(AC54:AR54,"&gt;"&amp;0)</f>
        <v>0</v>
      </c>
      <c r="AT53" s="2119"/>
      <c r="AU53" s="2120" t="n">
        <f aca="false">'02.24 по датам'!AU53</f>
        <v>0</v>
      </c>
      <c r="AV53" s="2120" t="n">
        <f aca="false">'02.24 по датам'!AV53</f>
        <v>0</v>
      </c>
      <c r="AW53" s="2123" t="n">
        <f aca="false">'02.24 по датам'!AW53</f>
        <v>0</v>
      </c>
      <c r="AX53" s="2121" t="n">
        <f aca="false">'02.24 по датам'!AX53</f>
        <v>0</v>
      </c>
      <c r="AY53" s="2121" t="n">
        <f aca="false">'02.24 по датам'!AY53</f>
        <v>0</v>
      </c>
      <c r="AZ53" s="2121" t="n">
        <f aca="false">'02.24 по датам'!AZ53</f>
        <v>0</v>
      </c>
      <c r="BA53" s="2121" t="n">
        <f aca="false">'02.24 по датам'!BA53</f>
        <v>0</v>
      </c>
      <c r="BB53" s="2121" t="n">
        <f aca="false">'02.24 по датам'!BB53</f>
        <v>0</v>
      </c>
      <c r="BC53" s="2121" t="n">
        <f aca="false">'02.24 по датам'!BC53</f>
        <v>0</v>
      </c>
      <c r="BD53" s="2121" t="n">
        <f aca="false">'02.24 по датам'!BD53</f>
        <v>0</v>
      </c>
      <c r="BE53" s="2121" t="n">
        <f aca="false">'02.24 по датам'!BE53</f>
        <v>0</v>
      </c>
      <c r="BF53" s="2121" t="n">
        <f aca="false">'02.24 по датам'!BF53</f>
        <v>0</v>
      </c>
      <c r="BG53" s="2121" t="n">
        <f aca="false">'02.24 по датам'!BG53</f>
        <v>0</v>
      </c>
      <c r="BH53" s="2121" t="n">
        <f aca="false">'02.24 по датам'!BH53</f>
        <v>0</v>
      </c>
      <c r="BI53" s="2121" t="n">
        <f aca="false">'02.24 по датам'!BI53</f>
        <v>0</v>
      </c>
      <c r="BJ53" s="2121" t="n">
        <f aca="false">'02.24 по датам'!BJ53</f>
        <v>0</v>
      </c>
      <c r="BK53" s="2121" t="n">
        <f aca="false">'02.24 по датам'!BK53</f>
        <v>0</v>
      </c>
      <c r="BL53" s="2121" t="n">
        <f aca="false">'02.24 по датам'!BL53</f>
        <v>0</v>
      </c>
      <c r="BM53" s="2121" t="n">
        <f aca="false">'02.24 по датам'!BM53</f>
        <v>0</v>
      </c>
      <c r="BN53" s="2121" t="n">
        <f aca="false">'02.24 по датам'!BN53</f>
        <v>0</v>
      </c>
      <c r="BO53" s="2121" t="n">
        <f aca="false">'02.24 по датам'!BO53</f>
        <v>0</v>
      </c>
      <c r="BP53" s="2121" t="n">
        <f aca="false">'02.24 по датам'!BP53</f>
        <v>0</v>
      </c>
      <c r="BQ53" s="2122" t="n">
        <f aca="false">'02.24 по датам'!BQ53</f>
        <v>0</v>
      </c>
      <c r="BR53" s="2115"/>
      <c r="BS53" s="2116"/>
      <c r="BT53" s="2117"/>
      <c r="BU53" s="2118" t="n">
        <f aca="false">COUNTIF(AU54:BT54,"&gt;"&amp;0)</f>
        <v>0</v>
      </c>
      <c r="BV53" s="2119"/>
      <c r="BW53" s="2140" t="n">
        <f aca="false">'02.24 по датам'!BW53</f>
        <v>0</v>
      </c>
      <c r="BX53" s="2121" t="n">
        <f aca="false">'02.24 по датам'!BX53</f>
        <v>0</v>
      </c>
      <c r="BY53" s="2121" t="n">
        <f aca="false">'02.24 по датам'!BY53</f>
        <v>0</v>
      </c>
      <c r="BZ53" s="2121" t="n">
        <f aca="false">'02.24 по датам'!BZ53</f>
        <v>0</v>
      </c>
      <c r="CA53" s="2121" t="n">
        <f aca="false">'02.24 по датам'!CA53</f>
        <v>0</v>
      </c>
      <c r="CB53" s="2121" t="n">
        <f aca="false">'02.24 по датам'!CB53</f>
        <v>0</v>
      </c>
      <c r="CC53" s="2121" t="n">
        <f aca="false">'02.24 по датам'!CC53</f>
        <v>0</v>
      </c>
      <c r="CD53" s="2121" t="n">
        <f aca="false">'02.24 по датам'!CD53</f>
        <v>0</v>
      </c>
      <c r="CE53" s="2121" t="n">
        <f aca="false">'02.24 по датам'!CE53</f>
        <v>0</v>
      </c>
      <c r="CF53" s="2121" t="n">
        <f aca="false">'02.24 по датам'!CF53</f>
        <v>0</v>
      </c>
      <c r="CG53" s="2121" t="n">
        <f aca="false">'02.24 по датам'!CG53</f>
        <v>0</v>
      </c>
      <c r="CH53" s="2121" t="n">
        <f aca="false">'02.24 по датам'!CH53</f>
        <v>0</v>
      </c>
      <c r="CI53" s="2122" t="n">
        <f aca="false">'02.24 по датам'!CI53</f>
        <v>0</v>
      </c>
      <c r="CJ53" s="2115"/>
      <c r="CK53" s="2116"/>
      <c r="CL53" s="2117"/>
      <c r="CM53" s="2118" t="n">
        <f aca="false">COUNTIF(BW54:CL54,"&gt;"&amp;0)</f>
        <v>0</v>
      </c>
      <c r="CN53" s="2119"/>
      <c r="CO53" s="2119" t="n">
        <f aca="false">AA53+AS53+BU53+CM53</f>
        <v>0</v>
      </c>
      <c r="CP53" s="2119"/>
      <c r="CQ53" s="2121" t="n">
        <f aca="false">'02.24 по датам'!CQ53</f>
        <v>0</v>
      </c>
      <c r="CR53" s="2121" t="n">
        <f aca="false">'02.24 по датам'!CR53</f>
        <v>0</v>
      </c>
      <c r="CS53" s="2121" t="n">
        <f aca="false">'02.24 по датам'!CS53</f>
        <v>0</v>
      </c>
      <c r="CT53" s="2121" t="n">
        <f aca="false">'02.24 по датам'!CT53</f>
        <v>0</v>
      </c>
      <c r="CU53" s="2121" t="n">
        <f aca="false">'02.24 по датам'!CU53</f>
        <v>0</v>
      </c>
      <c r="CV53" s="2121" t="n">
        <f aca="false">'02.24 по датам'!CV53</f>
        <v>0</v>
      </c>
      <c r="CW53" s="2121" t="n">
        <f aca="false">'02.24 по датам'!CW53</f>
        <v>0</v>
      </c>
      <c r="CX53" s="2121" t="n">
        <f aca="false">'02.24 по датам'!CX53</f>
        <v>0</v>
      </c>
      <c r="CY53" s="2121" t="n">
        <f aca="false">'02.24 по датам'!CY53</f>
        <v>0</v>
      </c>
      <c r="CZ53" s="2121" t="n">
        <f aca="false">'02.24 по датам'!CZ53</f>
        <v>0</v>
      </c>
      <c r="DA53" s="2121" t="n">
        <f aca="false">'02.24 по датам'!DA53</f>
        <v>0</v>
      </c>
      <c r="DB53" s="2121" t="n">
        <f aca="false">'02.24 по датам'!DB53</f>
        <v>0</v>
      </c>
      <c r="DC53" s="2122" t="n">
        <f aca="false">'02.24 по датам'!DC53</f>
        <v>0</v>
      </c>
      <c r="DD53" s="2115"/>
      <c r="DE53" s="2116"/>
      <c r="DF53" s="2117"/>
      <c r="DG53" s="2125" t="n">
        <f aca="false">SUBTOTAL(9,CQ55:DF55)</f>
        <v>0</v>
      </c>
      <c r="DH53" s="2126"/>
      <c r="DI53" s="2140" t="n">
        <f aca="false">'02.24 по датам'!DI53</f>
        <v>0</v>
      </c>
      <c r="DJ53" s="2121" t="n">
        <f aca="false">'02.24 по датам'!DJ53</f>
        <v>0</v>
      </c>
      <c r="DK53" s="2121" t="n">
        <f aca="false">'02.24 по датам'!DK53</f>
        <v>0</v>
      </c>
      <c r="DL53" s="2121" t="n">
        <f aca="false">'02.24 по датам'!DL53</f>
        <v>0</v>
      </c>
      <c r="DM53" s="2121" t="n">
        <f aca="false">'02.24 по датам'!DM53</f>
        <v>0</v>
      </c>
      <c r="DN53" s="2121" t="n">
        <f aca="false">'02.24 по датам'!DN53</f>
        <v>0</v>
      </c>
      <c r="DO53" s="2121" t="n">
        <f aca="false">'02.24 по датам'!DO53</f>
        <v>0</v>
      </c>
      <c r="DP53" s="2121" t="n">
        <f aca="false">'02.24 по датам'!DP53</f>
        <v>0</v>
      </c>
      <c r="DQ53" s="2121" t="n">
        <f aca="false">'02.24 по датам'!DQ53</f>
        <v>0</v>
      </c>
      <c r="DR53" s="2121" t="n">
        <f aca="false">'02.24 по датам'!DR53</f>
        <v>0</v>
      </c>
      <c r="DS53" s="2121" t="n">
        <f aca="false">'02.24 по датам'!DS53</f>
        <v>0</v>
      </c>
      <c r="DT53" s="2121" t="n">
        <f aca="false">'02.24 по датам'!DT53</f>
        <v>0</v>
      </c>
      <c r="DU53" s="2122" t="n">
        <f aca="false">'02.24 по датам'!DU53</f>
        <v>0</v>
      </c>
      <c r="DV53" s="2115"/>
      <c r="DW53" s="2116"/>
      <c r="DX53" s="2117"/>
      <c r="DY53" s="2125" t="n">
        <f aca="false">COUNTIF(DI54:DX54,"&gt;"&amp;0)</f>
        <v>0</v>
      </c>
      <c r="DZ53" s="2126"/>
      <c r="EA53" s="2121" t="str">
        <f aca="false">'02.24 по датам'!EA53</f>
        <v>N</v>
      </c>
      <c r="EB53" s="2121" t="n">
        <f aca="false">'02.24 по датам'!EB53</f>
        <v>0</v>
      </c>
      <c r="EC53" s="2121" t="n">
        <f aca="false">'02.24 по датам'!EC53</f>
        <v>0</v>
      </c>
      <c r="ED53" s="2121" t="str">
        <f aca="false">'02.24 по датам'!ED53</f>
        <v>N</v>
      </c>
      <c r="EE53" s="2121" t="n">
        <f aca="false">'02.24 по датам'!EE53</f>
        <v>0</v>
      </c>
      <c r="EF53" s="2121" t="n">
        <f aca="false">'02.24 по датам'!EF53</f>
        <v>0</v>
      </c>
      <c r="EG53" s="2121" t="n">
        <f aca="false">'02.24 по датам'!EG53</f>
        <v>0</v>
      </c>
      <c r="EH53" s="2121" t="n">
        <f aca="false">'02.24 по датам'!EH53</f>
        <v>0</v>
      </c>
      <c r="EI53" s="2121" t="n">
        <f aca="false">'02.24 по датам'!EI53</f>
        <v>0</v>
      </c>
      <c r="EJ53" s="2121" t="n">
        <f aca="false">'02.24 по датам'!EJ53</f>
        <v>0</v>
      </c>
      <c r="EK53" s="2121" t="n">
        <f aca="false">'02.24 по датам'!EK53</f>
        <v>0</v>
      </c>
      <c r="EL53" s="2121" t="n">
        <f aca="false">'02.24 по датам'!EL53</f>
        <v>0</v>
      </c>
      <c r="EM53" s="2121" t="n">
        <f aca="false">'02.24 по датам'!EM53</f>
        <v>0</v>
      </c>
      <c r="EN53" s="2121" t="n">
        <f aca="false">'02.24 по датам'!EN53</f>
        <v>0</v>
      </c>
      <c r="EO53" s="2121" t="n">
        <f aca="false">'02.24 по датам'!EO53</f>
        <v>0</v>
      </c>
      <c r="EP53" s="2121" t="n">
        <f aca="false">'02.24 по датам'!EP53</f>
        <v>0</v>
      </c>
      <c r="EQ53" s="2121" t="n">
        <f aca="false">'02.24 по датам'!EQ53</f>
        <v>0</v>
      </c>
      <c r="ER53" s="2121" t="n">
        <f aca="false">'02.24 по датам'!ER53</f>
        <v>0</v>
      </c>
      <c r="ES53" s="2121" t="n">
        <f aca="false">'02.24 по датам'!ES53</f>
        <v>0</v>
      </c>
      <c r="ET53" s="2121" t="n">
        <f aca="false">'02.24 по датам'!ET53</f>
        <v>0</v>
      </c>
      <c r="EU53" s="2121" t="n">
        <f aca="false">'02.24 по датам'!EU53</f>
        <v>0</v>
      </c>
      <c r="EV53" s="2121" t="n">
        <f aca="false">'02.24 по датам'!EV53</f>
        <v>0</v>
      </c>
      <c r="EW53" s="2121" t="n">
        <f aca="false">'02.24 по датам'!EW53</f>
        <v>0</v>
      </c>
      <c r="EX53" s="2121" t="n">
        <f aca="false">'02.24 по датам'!EX53</f>
        <v>0</v>
      </c>
      <c r="EY53" s="2122" t="n">
        <f aca="false">'02.24 по датам'!EY53</f>
        <v>0</v>
      </c>
      <c r="EZ53" s="2115"/>
      <c r="FA53" s="2116"/>
      <c r="FB53" s="2117"/>
      <c r="FC53" s="2125" t="n">
        <f aca="false">COUNTIF(EA54:FB54,"&gt;"&amp;0)</f>
        <v>2</v>
      </c>
      <c r="FD53" s="2126"/>
      <c r="FE53" s="2121" t="n">
        <f aca="false">'02.24 по датам'!FE53</f>
        <v>0</v>
      </c>
      <c r="FF53" s="2121" t="n">
        <f aca="false">'02.24 по датам'!FF53</f>
        <v>0</v>
      </c>
      <c r="FG53" s="2121" t="n">
        <f aca="false">'02.24 по датам'!FG53</f>
        <v>0</v>
      </c>
      <c r="FH53" s="2121" t="n">
        <f aca="false">'02.24 по датам'!FH53</f>
        <v>0</v>
      </c>
      <c r="FI53" s="2121" t="n">
        <f aca="false">'02.24 по датам'!FI53</f>
        <v>0</v>
      </c>
      <c r="FJ53" s="2121" t="n">
        <f aca="false">'02.24 по датам'!FJ53</f>
        <v>0</v>
      </c>
      <c r="FK53" s="2121" t="n">
        <f aca="false">'02.24 по датам'!FK53</f>
        <v>0</v>
      </c>
      <c r="FL53" s="2121" t="n">
        <f aca="false">'02.24 по датам'!FL53</f>
        <v>0</v>
      </c>
      <c r="FM53" s="2121" t="n">
        <f aca="false">'02.24 по датам'!FM53</f>
        <v>0</v>
      </c>
      <c r="FN53" s="2122" t="n">
        <f aca="false">'02.24 по датам'!FN53</f>
        <v>0</v>
      </c>
      <c r="FO53" s="2115"/>
      <c r="FP53" s="2116"/>
      <c r="FQ53" s="2117"/>
      <c r="FR53" s="2125" t="n">
        <f aca="false">COUNTIF(FE54:FQ54,"&gt;"&amp;0)</f>
        <v>0</v>
      </c>
      <c r="FS53" s="2126"/>
      <c r="FT53" s="2277"/>
      <c r="FU53" s="2277"/>
      <c r="FV53" s="2277"/>
      <c r="FW53" s="2128"/>
      <c r="FX53" s="2128"/>
      <c r="FY53" s="2128"/>
      <c r="FZ53" s="2128"/>
      <c r="GA53" s="2128"/>
      <c r="GB53" s="2128"/>
      <c r="GC53" s="2128"/>
      <c r="GD53" s="2128"/>
      <c r="GE53" s="2128"/>
      <c r="GF53" s="2128"/>
      <c r="GG53" s="2128"/>
      <c r="GH53" s="2128"/>
      <c r="GI53" s="2128"/>
      <c r="GJ53" s="2128"/>
      <c r="GK53" s="2128"/>
      <c r="GL53" s="2128"/>
      <c r="GM53" s="2128"/>
      <c r="GN53" s="2128"/>
      <c r="GO53" s="2128"/>
      <c r="GP53" s="2128"/>
      <c r="GQ53" s="2128"/>
      <c r="GR53" s="2128"/>
      <c r="GS53" s="2129"/>
      <c r="GT53" s="2130"/>
      <c r="GU53" s="2131"/>
      <c r="GV53" s="2117"/>
      <c r="GW53" s="2132" t="n">
        <f aca="false">SUBTOTAL(9,FT55:GV55)</f>
        <v>0</v>
      </c>
      <c r="GX53" s="2119" t="n">
        <f aca="false">SUBTOTAL(9,FT55:GV55)</f>
        <v>0</v>
      </c>
      <c r="GY53" s="2133"/>
      <c r="GZ53" s="2134" t="n">
        <f aca="false">'02.24 по датам'!GZ53</f>
        <v>0</v>
      </c>
      <c r="HA53" s="2135" t="n">
        <f aca="false">'02.24 по датам'!HA53</f>
        <v>0</v>
      </c>
      <c r="HB53" s="2136"/>
      <c r="HC53" s="2137"/>
      <c r="HD53" s="2261" t="n">
        <f aca="false">'02.24 по датам'!HD53</f>
        <v>0</v>
      </c>
      <c r="HE53" s="2136"/>
      <c r="HF53" s="2139"/>
      <c r="HG53" s="2140"/>
      <c r="HH53" s="2124"/>
      <c r="HI53" s="2278"/>
      <c r="HJ53" s="2128"/>
      <c r="HK53" s="2128"/>
      <c r="HL53" s="2128"/>
      <c r="HM53" s="2128"/>
      <c r="HN53" s="2128"/>
      <c r="HO53" s="2128"/>
      <c r="HP53" s="2128"/>
      <c r="HQ53" s="2128"/>
      <c r="HR53" s="2128"/>
      <c r="HS53" s="2128"/>
      <c r="HT53" s="2128"/>
      <c r="HU53" s="2128"/>
      <c r="HV53" s="2128"/>
      <c r="HW53" s="2128"/>
      <c r="HX53" s="2128"/>
      <c r="HY53" s="2128"/>
      <c r="HZ53" s="2129"/>
      <c r="IA53" s="2130"/>
      <c r="IB53" s="2131"/>
      <c r="IC53" s="2117"/>
      <c r="ID53" s="2118" t="n">
        <f aca="false">SUBTOTAL(9,HG55:IC55)</f>
        <v>0</v>
      </c>
      <c r="IE53" s="2142"/>
      <c r="IF53" s="2143" t="n">
        <f aca="false">'02.24 по датам'!IF53</f>
        <v>0</v>
      </c>
      <c r="IG53" s="2143" t="n">
        <f aca="false">'02.24 по датам'!IG53</f>
        <v>0</v>
      </c>
      <c r="IH53" s="2144" t="n">
        <f aca="false">'02.24 по датам'!IH53</f>
        <v>0</v>
      </c>
      <c r="II53" s="2145"/>
      <c r="IJ53" s="2146"/>
      <c r="IK53" s="2147" t="n">
        <f aca="false">SUBTOTAL(9,IF55:IJ55)</f>
        <v>0</v>
      </c>
      <c r="IL53" s="2148"/>
      <c r="IM53" s="2149" t="n">
        <f aca="false">'02.24 по датам'!IM53</f>
        <v>0</v>
      </c>
      <c r="IN53" s="2150" t="n">
        <f aca="false">'02.24 по датам'!IN53</f>
        <v>0</v>
      </c>
      <c r="IO53" s="2151" t="n">
        <f aca="false">'02.24 по датам'!IO53</f>
        <v>0</v>
      </c>
      <c r="IP53" s="2151" t="n">
        <f aca="false">'02.24 по датам'!IP53</f>
        <v>0</v>
      </c>
      <c r="IQ53" s="2151" t="n">
        <f aca="false">'02.24 по датам'!IQ53</f>
        <v>0</v>
      </c>
      <c r="IR53" s="2151" t="n">
        <f aca="false">'02.24 по датам'!IR53</f>
        <v>0</v>
      </c>
      <c r="IS53" s="2151" t="n">
        <f aca="false">'02.24 по датам'!IS53</f>
        <v>0</v>
      </c>
      <c r="IT53" s="2151" t="n">
        <f aca="false">'02.24 по датам'!IT53</f>
        <v>0</v>
      </c>
      <c r="IU53" s="2151" t="n">
        <f aca="false">'02.24 по датам'!IU53</f>
        <v>0</v>
      </c>
      <c r="IV53" s="2152" t="n">
        <f aca="false">'02.24 по датам'!IV53</f>
        <v>0</v>
      </c>
      <c r="IW53" s="2153"/>
      <c r="IX53" s="2154"/>
      <c r="IY53" s="2155"/>
      <c r="IZ53" s="2118" t="n">
        <f aca="false">SUBTOTAL(3,IM53:IY53)</f>
        <v>10</v>
      </c>
      <c r="JA53" s="2156"/>
      <c r="JB53" s="2157" t="n">
        <f aca="false">'02.24 по датам'!JB53</f>
        <v>0</v>
      </c>
      <c r="JC53" s="2158"/>
      <c r="JD53" s="2159" t="n">
        <f aca="false">'02.24 по датам'!JD53</f>
        <v>0</v>
      </c>
      <c r="JE53" s="2160"/>
      <c r="JF53" s="2161"/>
      <c r="JG53" s="2263" t="n">
        <f aca="false">'02.24 по датам'!JG53</f>
        <v>0</v>
      </c>
      <c r="JH53" s="2162" t="n">
        <f aca="false">'02.24 по датам'!JH53</f>
        <v>0</v>
      </c>
      <c r="JI53" s="2162" t="n">
        <f aca="false">'02.24 по датам'!JI53</f>
        <v>0</v>
      </c>
      <c r="JJ53" s="2163" t="n">
        <f aca="false">'02.24 по датам'!JJ53</f>
        <v>0</v>
      </c>
      <c r="JK53" s="2281"/>
      <c r="JL53" s="2165"/>
      <c r="JM53" s="2107"/>
      <c r="JN53" s="2108"/>
      <c r="JO53" s="2256"/>
      <c r="JP53" s="2166"/>
      <c r="JQ53" s="2167"/>
      <c r="JR53" s="2168"/>
    </row>
    <row r="54" customFormat="false" ht="11.25" hidden="false" customHeight="true" outlineLevel="0" collapsed="false">
      <c r="A54" s="2056"/>
      <c r="B54" s="2169" t="s">
        <v>661</v>
      </c>
      <c r="C54" s="2170" t="n">
        <f aca="false">'02.24 по датам'!C54</f>
        <v>0</v>
      </c>
      <c r="D54" s="2179" t="n">
        <f aca="false">'02.24 по датам'!D54</f>
        <v>0</v>
      </c>
      <c r="E54" s="2179" t="n">
        <f aca="false">'02.24 по датам'!E54</f>
        <v>0</v>
      </c>
      <c r="F54" s="2179" t="n">
        <f aca="false">'02.24 по датам'!F54</f>
        <v>0</v>
      </c>
      <c r="G54" s="2177" t="n">
        <f aca="false">'02.24 по датам'!G54</f>
        <v>0</v>
      </c>
      <c r="H54" s="2177" t="n">
        <f aca="false">'02.24 по датам'!H54</f>
        <v>0</v>
      </c>
      <c r="I54" s="2177" t="n">
        <f aca="false">'02.24 по датам'!I54</f>
        <v>0</v>
      </c>
      <c r="J54" s="2177" t="n">
        <f aca="false">'02.24 по датам'!J54</f>
        <v>0</v>
      </c>
      <c r="K54" s="2177" t="n">
        <f aca="false">'02.24 по датам'!K54</f>
        <v>0</v>
      </c>
      <c r="L54" s="2177" t="n">
        <f aca="false">'02.24 по датам'!L54</f>
        <v>0</v>
      </c>
      <c r="M54" s="2177" t="n">
        <f aca="false">'02.24 по датам'!M54</f>
        <v>0</v>
      </c>
      <c r="N54" s="2177" t="n">
        <f aca="false">'02.24 по датам'!N54</f>
        <v>0</v>
      </c>
      <c r="O54" s="2177" t="n">
        <f aca="false">'02.24 по датам'!O54</f>
        <v>0</v>
      </c>
      <c r="P54" s="2177" t="n">
        <f aca="false">'02.24 по датам'!P54</f>
        <v>0</v>
      </c>
      <c r="Q54" s="2177" t="n">
        <f aca="false">'02.24 по датам'!Q54</f>
        <v>0</v>
      </c>
      <c r="R54" s="2177" t="n">
        <f aca="false">'02.24 по датам'!R54</f>
        <v>0</v>
      </c>
      <c r="S54" s="2177" t="n">
        <f aca="false">'02.24 по датам'!S54</f>
        <v>0</v>
      </c>
      <c r="T54" s="2177" t="n">
        <f aca="false">'02.24 по датам'!T54</f>
        <v>0</v>
      </c>
      <c r="U54" s="2177" t="n">
        <f aca="false">'02.24 по датам'!U54</f>
        <v>0</v>
      </c>
      <c r="V54" s="2177" t="n">
        <f aca="false">'02.24 по датам'!V54</f>
        <v>0</v>
      </c>
      <c r="W54" s="2178" t="n">
        <f aca="false">'02.24 по датам'!W54</f>
        <v>0</v>
      </c>
      <c r="X54" s="2171"/>
      <c r="Y54" s="2172"/>
      <c r="Z54" s="2173"/>
      <c r="AA54" s="2174" t="n">
        <f aca="false">SUBTOTAL(9,C54:Z54)</f>
        <v>0</v>
      </c>
      <c r="AB54" s="2175" t="n">
        <f aca="false">AA54+AB50</f>
        <v>260</v>
      </c>
      <c r="AC54" s="2264" t="n">
        <f aca="false">'02.24 по датам'!AC54</f>
        <v>0</v>
      </c>
      <c r="AD54" s="2176" t="n">
        <f aca="false">'02.24 по датам'!AD54</f>
        <v>0</v>
      </c>
      <c r="AE54" s="2177" t="n">
        <f aca="false">'02.24 по датам'!AE54</f>
        <v>0</v>
      </c>
      <c r="AF54" s="2177" t="n">
        <f aca="false">'02.24 по датам'!AF54</f>
        <v>0</v>
      </c>
      <c r="AG54" s="2177" t="n">
        <f aca="false">'02.24 по датам'!AG54</f>
        <v>0</v>
      </c>
      <c r="AH54" s="2177" t="n">
        <f aca="false">'02.24 по датам'!AH54</f>
        <v>0</v>
      </c>
      <c r="AI54" s="2177" t="n">
        <f aca="false">'02.24 по датам'!AI54</f>
        <v>0</v>
      </c>
      <c r="AJ54" s="2177" t="n">
        <f aca="false">'02.24 по датам'!AJ54</f>
        <v>0</v>
      </c>
      <c r="AK54" s="2177" t="n">
        <f aca="false">'02.24 по датам'!AK54</f>
        <v>0</v>
      </c>
      <c r="AL54" s="2177" t="n">
        <f aca="false">'02.24 по датам'!AL54</f>
        <v>0</v>
      </c>
      <c r="AM54" s="2177" t="n">
        <f aca="false">'02.24 по датам'!AM54</f>
        <v>0</v>
      </c>
      <c r="AN54" s="2177" t="n">
        <f aca="false">'02.24 по датам'!AN54</f>
        <v>0</v>
      </c>
      <c r="AO54" s="2178" t="n">
        <f aca="false">'02.24 по датам'!AO54</f>
        <v>0</v>
      </c>
      <c r="AP54" s="2171"/>
      <c r="AQ54" s="2172"/>
      <c r="AR54" s="2173"/>
      <c r="AS54" s="2174" t="n">
        <f aca="false">SUBTOTAL(9,AC54:AR54)</f>
        <v>0</v>
      </c>
      <c r="AT54" s="2175" t="n">
        <f aca="false">AS54+AT50</f>
        <v>0</v>
      </c>
      <c r="AU54" s="2176" t="n">
        <f aca="false">'02.24 по датам'!AU54</f>
        <v>0</v>
      </c>
      <c r="AV54" s="2176" t="n">
        <f aca="false">'02.24 по датам'!AV54</f>
        <v>0</v>
      </c>
      <c r="AW54" s="2179" t="n">
        <f aca="false">'02.24 по датам'!AW54</f>
        <v>0</v>
      </c>
      <c r="AX54" s="2177" t="n">
        <f aca="false">'02.24 по датам'!AX54</f>
        <v>0</v>
      </c>
      <c r="AY54" s="2177" t="n">
        <f aca="false">'02.24 по датам'!AY54</f>
        <v>0</v>
      </c>
      <c r="AZ54" s="2177" t="n">
        <f aca="false">'02.24 по датам'!AZ54</f>
        <v>0</v>
      </c>
      <c r="BA54" s="2177" t="n">
        <f aca="false">'02.24 по датам'!BA54</f>
        <v>0</v>
      </c>
      <c r="BB54" s="2177" t="n">
        <f aca="false">'02.24 по датам'!BB54</f>
        <v>0</v>
      </c>
      <c r="BC54" s="2177" t="n">
        <f aca="false">'02.24 по датам'!BC54</f>
        <v>0</v>
      </c>
      <c r="BD54" s="2177" t="n">
        <f aca="false">'02.24 по датам'!BD54</f>
        <v>0</v>
      </c>
      <c r="BE54" s="2177" t="n">
        <f aca="false">'02.24 по датам'!BE54</f>
        <v>0</v>
      </c>
      <c r="BF54" s="2177" t="n">
        <f aca="false">'02.24 по датам'!BF54</f>
        <v>0</v>
      </c>
      <c r="BG54" s="2177" t="n">
        <f aca="false">'02.24 по датам'!BG54</f>
        <v>0</v>
      </c>
      <c r="BH54" s="2177" t="n">
        <f aca="false">'02.24 по датам'!BH54</f>
        <v>0</v>
      </c>
      <c r="BI54" s="2177" t="n">
        <f aca="false">'02.24 по датам'!BI54</f>
        <v>0</v>
      </c>
      <c r="BJ54" s="2177" t="n">
        <f aca="false">'02.24 по датам'!BJ54</f>
        <v>0</v>
      </c>
      <c r="BK54" s="2177" t="n">
        <f aca="false">'02.24 по датам'!BK54</f>
        <v>0</v>
      </c>
      <c r="BL54" s="2177" t="n">
        <f aca="false">'02.24 по датам'!BL54</f>
        <v>0</v>
      </c>
      <c r="BM54" s="2177" t="n">
        <f aca="false">'02.24 по датам'!BM54</f>
        <v>0</v>
      </c>
      <c r="BN54" s="2177" t="n">
        <f aca="false">'02.24 по датам'!BN54</f>
        <v>0</v>
      </c>
      <c r="BO54" s="2177" t="n">
        <f aca="false">'02.24 по датам'!BO54</f>
        <v>0</v>
      </c>
      <c r="BP54" s="2177" t="n">
        <f aca="false">'02.24 по датам'!BP54</f>
        <v>0</v>
      </c>
      <c r="BQ54" s="2178" t="n">
        <f aca="false">'02.24 по датам'!BQ54</f>
        <v>0</v>
      </c>
      <c r="BR54" s="2171"/>
      <c r="BS54" s="2172"/>
      <c r="BT54" s="2173"/>
      <c r="BU54" s="2174" t="n">
        <f aca="false">SUBTOTAL(9,AU54:BT54)</f>
        <v>0</v>
      </c>
      <c r="BV54" s="2175" t="n">
        <f aca="false">BU54+BV50</f>
        <v>103</v>
      </c>
      <c r="BW54" s="2196" t="n">
        <f aca="false">'02.24 по датам'!BW54</f>
        <v>0</v>
      </c>
      <c r="BX54" s="2177" t="n">
        <f aca="false">'02.24 по датам'!BX54</f>
        <v>0</v>
      </c>
      <c r="BY54" s="2177" t="n">
        <f aca="false">'02.24 по датам'!BY54</f>
        <v>0</v>
      </c>
      <c r="BZ54" s="2177" t="n">
        <f aca="false">'02.24 по датам'!BZ54</f>
        <v>0</v>
      </c>
      <c r="CA54" s="2177" t="n">
        <f aca="false">'02.24 по датам'!CA54</f>
        <v>0</v>
      </c>
      <c r="CB54" s="2177" t="n">
        <f aca="false">'02.24 по датам'!CB54</f>
        <v>0</v>
      </c>
      <c r="CC54" s="2177" t="n">
        <f aca="false">'02.24 по датам'!CC54</f>
        <v>0</v>
      </c>
      <c r="CD54" s="2177" t="n">
        <f aca="false">'02.24 по датам'!CD54</f>
        <v>0</v>
      </c>
      <c r="CE54" s="2177" t="n">
        <f aca="false">'02.24 по датам'!CE54</f>
        <v>0</v>
      </c>
      <c r="CF54" s="2177" t="n">
        <f aca="false">'02.24 по датам'!CF54</f>
        <v>0</v>
      </c>
      <c r="CG54" s="2177" t="n">
        <f aca="false">'02.24 по датам'!CG54</f>
        <v>0</v>
      </c>
      <c r="CH54" s="2177" t="n">
        <f aca="false">'02.24 по датам'!CH54</f>
        <v>0</v>
      </c>
      <c r="CI54" s="2178" t="n">
        <f aca="false">'02.24 по датам'!CI54</f>
        <v>0</v>
      </c>
      <c r="CJ54" s="2171"/>
      <c r="CK54" s="2172"/>
      <c r="CL54" s="2173"/>
      <c r="CM54" s="2174" t="n">
        <f aca="false">SUBTOTAL(9,BW54:CL54)</f>
        <v>0</v>
      </c>
      <c r="CN54" s="2175" t="n">
        <f aca="false">CM54+CN50</f>
        <v>0</v>
      </c>
      <c r="CO54" s="2175" t="n">
        <f aca="false">AA54+AS54+BU54+CM54</f>
        <v>0</v>
      </c>
      <c r="CP54" s="2175" t="n">
        <f aca="false">CO54+CP50</f>
        <v>363</v>
      </c>
      <c r="CQ54" s="2177" t="n">
        <f aca="false">'02.24 по датам'!CQ54</f>
        <v>0</v>
      </c>
      <c r="CR54" s="2177" t="n">
        <f aca="false">'02.24 по датам'!CR54</f>
        <v>0</v>
      </c>
      <c r="CS54" s="2177" t="n">
        <f aca="false">'02.24 по датам'!CS54</f>
        <v>0</v>
      </c>
      <c r="CT54" s="2177" t="n">
        <f aca="false">'02.24 по датам'!CT54</f>
        <v>0</v>
      </c>
      <c r="CU54" s="2177" t="n">
        <f aca="false">'02.24 по датам'!CU54</f>
        <v>0</v>
      </c>
      <c r="CV54" s="2177" t="n">
        <f aca="false">'02.24 по датам'!CV54</f>
        <v>0</v>
      </c>
      <c r="CW54" s="2177" t="n">
        <f aca="false">'02.24 по датам'!CW54</f>
        <v>0</v>
      </c>
      <c r="CX54" s="2177" t="n">
        <f aca="false">'02.24 по датам'!CX54</f>
        <v>0</v>
      </c>
      <c r="CY54" s="2177" t="n">
        <f aca="false">'02.24 по датам'!CY54</f>
        <v>0</v>
      </c>
      <c r="CZ54" s="2177" t="n">
        <f aca="false">'02.24 по датам'!CZ54</f>
        <v>0</v>
      </c>
      <c r="DA54" s="2177" t="n">
        <f aca="false">'02.24 по датам'!DA54</f>
        <v>0</v>
      </c>
      <c r="DB54" s="2177" t="n">
        <f aca="false">'02.24 по датам'!DB54</f>
        <v>0</v>
      </c>
      <c r="DC54" s="2178" t="n">
        <f aca="false">'02.24 по датам'!DC54</f>
        <v>0</v>
      </c>
      <c r="DD54" s="2171"/>
      <c r="DE54" s="2172"/>
      <c r="DF54" s="2173"/>
      <c r="DG54" s="2181" t="n">
        <f aca="false">SUBTOTAL(9,CQ54:DF54)</f>
        <v>0</v>
      </c>
      <c r="DH54" s="2182" t="n">
        <f aca="false">DG54:DG54+IF($B50:$B50=2,0,DH50:DH50)</f>
        <v>0</v>
      </c>
      <c r="DI54" s="2196" t="n">
        <f aca="false">'02.24 по датам'!DI54</f>
        <v>0</v>
      </c>
      <c r="DJ54" s="2177" t="n">
        <f aca="false">'02.24 по датам'!DJ54</f>
        <v>0</v>
      </c>
      <c r="DK54" s="2177" t="n">
        <f aca="false">'02.24 по датам'!DK54</f>
        <v>0</v>
      </c>
      <c r="DL54" s="2177" t="n">
        <f aca="false">'02.24 по датам'!DL54</f>
        <v>0</v>
      </c>
      <c r="DM54" s="2177" t="n">
        <f aca="false">'02.24 по датам'!DM54</f>
        <v>0</v>
      </c>
      <c r="DN54" s="2177" t="n">
        <f aca="false">'02.24 по датам'!DN54</f>
        <v>0</v>
      </c>
      <c r="DO54" s="2177" t="n">
        <f aca="false">'02.24 по датам'!DO54</f>
        <v>0</v>
      </c>
      <c r="DP54" s="2177" t="n">
        <f aca="false">'02.24 по датам'!DP54</f>
        <v>0</v>
      </c>
      <c r="DQ54" s="2177" t="n">
        <f aca="false">'02.24 по датам'!DQ54</f>
        <v>0</v>
      </c>
      <c r="DR54" s="2177" t="n">
        <f aca="false">'02.24 по датам'!DR54</f>
        <v>0</v>
      </c>
      <c r="DS54" s="2177" t="n">
        <f aca="false">'02.24 по датам'!DS54</f>
        <v>0</v>
      </c>
      <c r="DT54" s="2177" t="n">
        <f aca="false">'02.24 по датам'!DT54</f>
        <v>0</v>
      </c>
      <c r="DU54" s="2178" t="n">
        <f aca="false">'02.24 по датам'!DU54</f>
        <v>0</v>
      </c>
      <c r="DV54" s="2171"/>
      <c r="DW54" s="2172"/>
      <c r="DX54" s="2173"/>
      <c r="DY54" s="2181" t="n">
        <f aca="false">SUBTOTAL(9,DI54:DX54)</f>
        <v>0</v>
      </c>
      <c r="DZ54" s="2182" t="n">
        <f aca="false">DY54:DY54+IF($B50:$B50=2,0,DZ50:DZ50)</f>
        <v>0</v>
      </c>
      <c r="EA54" s="2177" t="n">
        <f aca="false">'02.24 по датам'!EA54</f>
        <v>11</v>
      </c>
      <c r="EB54" s="2177" t="n">
        <f aca="false">'02.24 по датам'!EB54</f>
        <v>0</v>
      </c>
      <c r="EC54" s="2177" t="n">
        <f aca="false">'02.24 по датам'!EC54</f>
        <v>0</v>
      </c>
      <c r="ED54" s="2177" t="n">
        <f aca="false">'02.24 по датам'!ED54</f>
        <v>10</v>
      </c>
      <c r="EE54" s="2177" t="n">
        <f aca="false">'02.24 по датам'!EE54</f>
        <v>0</v>
      </c>
      <c r="EF54" s="2177" t="n">
        <f aca="false">'02.24 по датам'!EF54</f>
        <v>0</v>
      </c>
      <c r="EG54" s="2177" t="n">
        <f aca="false">'02.24 по датам'!EG54</f>
        <v>0</v>
      </c>
      <c r="EH54" s="2177" t="n">
        <f aca="false">'02.24 по датам'!EH54</f>
        <v>0</v>
      </c>
      <c r="EI54" s="2177" t="n">
        <f aca="false">'02.24 по датам'!EI54</f>
        <v>0</v>
      </c>
      <c r="EJ54" s="2177" t="n">
        <f aca="false">'02.24 по датам'!EJ54</f>
        <v>0</v>
      </c>
      <c r="EK54" s="2177" t="n">
        <f aca="false">'02.24 по датам'!EK54</f>
        <v>0</v>
      </c>
      <c r="EL54" s="2177" t="n">
        <f aca="false">'02.24 по датам'!EL54</f>
        <v>0</v>
      </c>
      <c r="EM54" s="2177" t="n">
        <f aca="false">'02.24 по датам'!EM54</f>
        <v>0</v>
      </c>
      <c r="EN54" s="2177" t="n">
        <f aca="false">'02.24 по датам'!EN54</f>
        <v>0</v>
      </c>
      <c r="EO54" s="2177" t="n">
        <f aca="false">'02.24 по датам'!EO54</f>
        <v>0</v>
      </c>
      <c r="EP54" s="2177" t="n">
        <f aca="false">'02.24 по датам'!EP54</f>
        <v>0</v>
      </c>
      <c r="EQ54" s="2177" t="n">
        <f aca="false">'02.24 по датам'!EQ54</f>
        <v>0</v>
      </c>
      <c r="ER54" s="2177" t="n">
        <f aca="false">'02.24 по датам'!ER54</f>
        <v>0</v>
      </c>
      <c r="ES54" s="2177" t="n">
        <f aca="false">'02.24 по датам'!ES54</f>
        <v>0</v>
      </c>
      <c r="ET54" s="2177" t="n">
        <f aca="false">'02.24 по датам'!ET54</f>
        <v>0</v>
      </c>
      <c r="EU54" s="2177" t="n">
        <f aca="false">'02.24 по датам'!EU54</f>
        <v>0</v>
      </c>
      <c r="EV54" s="2177" t="n">
        <f aca="false">'02.24 по датам'!EV54</f>
        <v>0</v>
      </c>
      <c r="EW54" s="2177" t="n">
        <f aca="false">'02.24 по датам'!EW54</f>
        <v>0</v>
      </c>
      <c r="EX54" s="2177" t="n">
        <f aca="false">'02.24 по датам'!EX54</f>
        <v>0</v>
      </c>
      <c r="EY54" s="2178" t="n">
        <f aca="false">'02.24 по датам'!EY54</f>
        <v>0</v>
      </c>
      <c r="EZ54" s="2171"/>
      <c r="FA54" s="2172"/>
      <c r="FB54" s="2173"/>
      <c r="FC54" s="2181" t="n">
        <f aca="false">SUBTOTAL(9,EA54:FB54)</f>
        <v>21</v>
      </c>
      <c r="FD54" s="2182" t="n">
        <f aca="false">FC54:FC54+IF($B50:$B50=2,0,FD50:FD50)</f>
        <v>61</v>
      </c>
      <c r="FE54" s="2177" t="n">
        <f aca="false">'02.24 по датам'!FE54</f>
        <v>0</v>
      </c>
      <c r="FF54" s="2177" t="n">
        <f aca="false">'02.24 по датам'!FF54</f>
        <v>0</v>
      </c>
      <c r="FG54" s="2177" t="n">
        <f aca="false">'02.24 по датам'!FG54</f>
        <v>0</v>
      </c>
      <c r="FH54" s="2177" t="n">
        <f aca="false">'02.24 по датам'!FH54</f>
        <v>0</v>
      </c>
      <c r="FI54" s="2177" t="n">
        <f aca="false">'02.24 по датам'!FI54</f>
        <v>0</v>
      </c>
      <c r="FJ54" s="2177" t="n">
        <f aca="false">'02.24 по датам'!FJ54</f>
        <v>0</v>
      </c>
      <c r="FK54" s="2177" t="n">
        <f aca="false">'02.24 по датам'!FK54</f>
        <v>0</v>
      </c>
      <c r="FL54" s="2177" t="n">
        <f aca="false">'02.24 по датам'!FL54</f>
        <v>0</v>
      </c>
      <c r="FM54" s="2177" t="n">
        <f aca="false">'02.24 по датам'!FM54</f>
        <v>0</v>
      </c>
      <c r="FN54" s="2178" t="n">
        <f aca="false">'02.24 по датам'!FN54</f>
        <v>0</v>
      </c>
      <c r="FO54" s="2171"/>
      <c r="FP54" s="2172"/>
      <c r="FQ54" s="2173"/>
      <c r="FR54" s="2181" t="n">
        <f aca="false">SUBTOTAL(9,FE54:FQ54)</f>
        <v>0</v>
      </c>
      <c r="FS54" s="2182" t="n">
        <f aca="false">FR54:FR54+IF($B50:$B50=2,0,FS50:FS50)</f>
        <v>0</v>
      </c>
      <c r="FT54" s="2282" t="n">
        <f aca="false">'02.24 по датам'!GX54-'02.24 НГДП по датам'!AW54</f>
        <v>0</v>
      </c>
      <c r="FU54" s="2282"/>
      <c r="FV54" s="2282"/>
      <c r="FW54" s="2184"/>
      <c r="FX54" s="2184"/>
      <c r="FY54" s="2184"/>
      <c r="FZ54" s="2184"/>
      <c r="GA54" s="2184"/>
      <c r="GB54" s="2184"/>
      <c r="GC54" s="2184"/>
      <c r="GD54" s="2184"/>
      <c r="GE54" s="2184"/>
      <c r="GF54" s="2184"/>
      <c r="GG54" s="2184"/>
      <c r="GH54" s="2184"/>
      <c r="GI54" s="2184"/>
      <c r="GJ54" s="2184"/>
      <c r="GK54" s="2184"/>
      <c r="GL54" s="2184"/>
      <c r="GM54" s="2184"/>
      <c r="GN54" s="2184"/>
      <c r="GO54" s="2184"/>
      <c r="GP54" s="2184"/>
      <c r="GQ54" s="2184"/>
      <c r="GR54" s="2184"/>
      <c r="GS54" s="2185"/>
      <c r="GT54" s="2186"/>
      <c r="GU54" s="2187"/>
      <c r="GV54" s="2173"/>
      <c r="GW54" s="2188" t="n">
        <f aca="false">SUBTOTAL(9,FT54:GV54)</f>
        <v>0</v>
      </c>
      <c r="GX54" s="2175" t="n">
        <f aca="false">SUBTOTAL(9,FT54:GV54)</f>
        <v>0</v>
      </c>
      <c r="GY54" s="2174" t="n">
        <f aca="false">GX54:GX54+IF($B50:$B50=2,0,GY50:GY50)</f>
        <v>0</v>
      </c>
      <c r="GZ54" s="2189" t="n">
        <f aca="false">'02.24 по датам'!GZ54</f>
        <v>0</v>
      </c>
      <c r="HA54" s="2190" t="n">
        <f aca="false">'02.24 по датам'!HA54</f>
        <v>0</v>
      </c>
      <c r="HB54" s="2191"/>
      <c r="HC54" s="2192" t="n">
        <f aca="false">SUBTOTAL(9,GZ54:HB54)</f>
        <v>0</v>
      </c>
      <c r="HD54" s="2193" t="n">
        <f aca="false">$HD$14+HD50</f>
        <v>418.33</v>
      </c>
      <c r="HE54" s="2194"/>
      <c r="HF54" s="2195" t="n">
        <f aca="false">SUM(HD54:HE54)</f>
        <v>418.33</v>
      </c>
      <c r="HG54" s="2196" t="n">
        <f aca="false">'02.24 по датам'!ID54-'02.24 НГДП по датам'!BF54</f>
        <v>10</v>
      </c>
      <c r="HH54" s="2180"/>
      <c r="HI54" s="2266"/>
      <c r="HJ54" s="2184"/>
      <c r="HK54" s="2184"/>
      <c r="HL54" s="2184"/>
      <c r="HM54" s="2184"/>
      <c r="HN54" s="2184"/>
      <c r="HO54" s="2184"/>
      <c r="HP54" s="2184"/>
      <c r="HQ54" s="2184"/>
      <c r="HR54" s="2184"/>
      <c r="HS54" s="2184"/>
      <c r="HT54" s="2184"/>
      <c r="HU54" s="2184"/>
      <c r="HV54" s="2184"/>
      <c r="HW54" s="2184"/>
      <c r="HX54" s="2184"/>
      <c r="HY54" s="2184"/>
      <c r="HZ54" s="2185"/>
      <c r="IA54" s="2186"/>
      <c r="IB54" s="2187"/>
      <c r="IC54" s="2173"/>
      <c r="ID54" s="2174" t="n">
        <f aca="false">SUBTOTAL(9,HG54:IC54)</f>
        <v>10</v>
      </c>
      <c r="IE54" s="2188" t="n">
        <f aca="false">ID54:ID54+IF($B50:$B50=2,0,IE50:IE50)</f>
        <v>63</v>
      </c>
      <c r="IF54" s="2198" t="n">
        <f aca="false">'02.24 по датам'!IF54</f>
        <v>0</v>
      </c>
      <c r="IG54" s="2198" t="n">
        <f aca="false">'02.24 по датам'!IG54</f>
        <v>0</v>
      </c>
      <c r="IH54" s="2199" t="n">
        <f aca="false">'02.24 по датам'!IH54</f>
        <v>0</v>
      </c>
      <c r="II54" s="2200"/>
      <c r="IJ54" s="2201"/>
      <c r="IK54" s="2202" t="n">
        <f aca="false">SUBTOTAL(9,IF54:IJ54)</f>
        <v>0</v>
      </c>
      <c r="IL54" s="2203" t="n">
        <f aca="false">IK54:IK54+IF($B50:$B50=2,0,IL50:IL50)</f>
        <v>0</v>
      </c>
      <c r="IM54" s="2204" t="n">
        <f aca="false">'02.24 по датам'!IM54</f>
        <v>0</v>
      </c>
      <c r="IN54" s="2204" t="n">
        <f aca="false">'02.24 по датам'!IN54</f>
        <v>0</v>
      </c>
      <c r="IO54" s="2177" t="n">
        <f aca="false">'02.24 по датам'!IO54</f>
        <v>0</v>
      </c>
      <c r="IP54" s="2177" t="n">
        <f aca="false">'02.24 по датам'!IP54</f>
        <v>0</v>
      </c>
      <c r="IQ54" s="2177" t="n">
        <f aca="false">'02.24 по датам'!IQ54</f>
        <v>0</v>
      </c>
      <c r="IR54" s="2177" t="n">
        <f aca="false">'02.24 по датам'!IR54</f>
        <v>0</v>
      </c>
      <c r="IS54" s="2177" t="n">
        <f aca="false">'02.24 по датам'!IS54</f>
        <v>0</v>
      </c>
      <c r="IT54" s="2177" t="n">
        <f aca="false">'02.24 по датам'!IT54</f>
        <v>0</v>
      </c>
      <c r="IU54" s="2177" t="n">
        <f aca="false">'02.24 по датам'!IU54</f>
        <v>0</v>
      </c>
      <c r="IV54" s="2178" t="n">
        <f aca="false">'02.24 по датам'!IV54</f>
        <v>0</v>
      </c>
      <c r="IW54" s="2171"/>
      <c r="IX54" s="2172"/>
      <c r="IY54" s="2173"/>
      <c r="IZ54" s="2174" t="n">
        <f aca="false">SUBTOTAL(9,IM54:IY54)</f>
        <v>0</v>
      </c>
      <c r="JA54" s="2175" t="n">
        <f aca="false">IZ54:IZ54+IF($B50:$B50=2,0,JA50:JA50)</f>
        <v>7.9</v>
      </c>
      <c r="JB54" s="2205" t="n">
        <f aca="false">'02.24 по датам'!JB54</f>
        <v>0</v>
      </c>
      <c r="JC54" s="2194"/>
      <c r="JD54" s="2268" t="n">
        <f aca="false">'02.24 по датам'!JD54</f>
        <v>0</v>
      </c>
      <c r="JE54" s="2207" t="n">
        <f aca="false">SUBTOTAL(9,JB54:JD54)</f>
        <v>0</v>
      </c>
      <c r="JF54" s="2208" t="n">
        <f aca="false">SUMIF($C$5:JE$5,"Накопленный эффект, т/сут",$C54:JE54)+SUMIF($C$5:JE$5,"Нараст.  по потенциалу",$C54:JE54)-SUMIF($C$5:JE$5,"Нараст. по остановкам",$C54:JE54)-SUMIF($C$5:JE$5,"ИТОГО перевод в ППД",$C54:JE54)-SUMIF($C$5:JE$5,"ИТОГО  нерент, по распоряж.",$C54:JE54)-SUMIF($C$5:JE$5,"ИТОГО ост. дебит от ЗБС, Углуб., ПВЛГ/ПНЛГ",$C54:JE54)</f>
        <v>353.1</v>
      </c>
      <c r="JG54" s="2269" t="n">
        <f aca="false">'02.24 по датам'!JG54-'02.24 НГДП по датам'!BV54</f>
        <v>0</v>
      </c>
      <c r="JH54" s="2209" t="n">
        <f aca="false">'02.24 по датам'!JH54-'02.24 НГДП по датам'!BW54</f>
        <v>0</v>
      </c>
      <c r="JI54" s="2209" t="n">
        <f aca="false">'02.24 по датам'!JI54-'02.24 НГДП по датам'!BX54</f>
        <v>0</v>
      </c>
      <c r="JJ54" s="2210" t="n">
        <f aca="false">'02.24 по датам'!JJ54-'02.24 НГДП по датам'!BY54</f>
        <v>0</v>
      </c>
      <c r="JK54" s="2211" t="n">
        <f aca="false">'02.24 НГДП по датам'!BZ54</f>
        <v>0</v>
      </c>
      <c r="JL54" s="2202" t="n">
        <f aca="false">SUBTOTAL(9,JG54:JJ54)</f>
        <v>0</v>
      </c>
      <c r="JM54" s="2107"/>
      <c r="JN54" s="2108"/>
      <c r="JO54" s="2256"/>
      <c r="JP54" s="2212" t="n">
        <f aca="false">JP$4:JP$4+SUMIF($C$5:JL$5,"Нараст. по остановкам",$C54:JL54)-SUMIF($C$5:JL$5,"Нараст.  по потенциалу",$C54:JL54)</f>
        <v>683.812</v>
      </c>
      <c r="JQ54" s="2213"/>
      <c r="JR54" s="2214" t="n">
        <f aca="false">'02.24 НГДП по датам'!CB54</f>
        <v>81.893</v>
      </c>
    </row>
    <row r="55" customFormat="false" ht="1.5" hidden="false" customHeight="true" outlineLevel="0" collapsed="false">
      <c r="A55" s="2215"/>
      <c r="B55" s="2215"/>
      <c r="C55" s="2216" t="n">
        <f aca="false">'02.24 по датам'!C55</f>
        <v>0</v>
      </c>
      <c r="D55" s="2216" t="n">
        <f aca="false">'02.24 по датам'!D55</f>
        <v>0</v>
      </c>
      <c r="E55" s="2216" t="n">
        <f aca="false">'02.24 по датам'!E55</f>
        <v>0</v>
      </c>
      <c r="F55" s="2216" t="n">
        <f aca="false">'02.24 по датам'!F55</f>
        <v>0</v>
      </c>
      <c r="G55" s="2217" t="n">
        <f aca="false">'02.24 по датам'!G55</f>
        <v>0</v>
      </c>
      <c r="H55" s="2217" t="n">
        <f aca="false">'02.24 по датам'!H55</f>
        <v>0</v>
      </c>
      <c r="I55" s="2217" t="n">
        <f aca="false">'02.24 по датам'!I55</f>
        <v>0</v>
      </c>
      <c r="J55" s="2217" t="n">
        <f aca="false">'02.24 по датам'!J55</f>
        <v>0</v>
      </c>
      <c r="K55" s="2217" t="n">
        <f aca="false">'02.24 по датам'!K55</f>
        <v>0</v>
      </c>
      <c r="L55" s="2217" t="n">
        <f aca="false">'02.24 по датам'!L55</f>
        <v>0</v>
      </c>
      <c r="M55" s="2217" t="n">
        <f aca="false">'02.24 по датам'!M55</f>
        <v>0</v>
      </c>
      <c r="N55" s="2217" t="n">
        <f aca="false">'02.24 по датам'!N55</f>
        <v>0</v>
      </c>
      <c r="O55" s="2217" t="n">
        <f aca="false">'02.24 по датам'!O55</f>
        <v>0</v>
      </c>
      <c r="P55" s="2217" t="n">
        <f aca="false">'02.24 по датам'!P55</f>
        <v>0</v>
      </c>
      <c r="Q55" s="2217" t="n">
        <f aca="false">'02.24 по датам'!Q55</f>
        <v>0</v>
      </c>
      <c r="R55" s="2217" t="n">
        <f aca="false">'02.24 по датам'!R55</f>
        <v>0</v>
      </c>
      <c r="S55" s="2217" t="n">
        <f aca="false">'02.24 по датам'!S55</f>
        <v>0</v>
      </c>
      <c r="T55" s="2217" t="n">
        <f aca="false">'02.24 по датам'!T55</f>
        <v>0</v>
      </c>
      <c r="U55" s="2217" t="n">
        <f aca="false">'02.24 по датам'!U55</f>
        <v>0</v>
      </c>
      <c r="V55" s="2217" t="n">
        <f aca="false">'02.24 по датам'!V55</f>
        <v>0</v>
      </c>
      <c r="W55" s="2217" t="n">
        <f aca="false">'02.24 по датам'!W55</f>
        <v>0</v>
      </c>
      <c r="X55" s="2218"/>
      <c r="Y55" s="2219"/>
      <c r="Z55" s="2220"/>
      <c r="AA55" s="2221"/>
      <c r="AB55" s="2221"/>
      <c r="AC55" s="2222" t="n">
        <f aca="false">'02.24 по датам'!AC55</f>
        <v>0</v>
      </c>
      <c r="AD55" s="2222" t="n">
        <f aca="false">'02.24 по датам'!AD55</f>
        <v>0</v>
      </c>
      <c r="AE55" s="2217" t="n">
        <f aca="false">'02.24 по датам'!AE55</f>
        <v>0</v>
      </c>
      <c r="AF55" s="2217" t="n">
        <f aca="false">'02.24 по датам'!AF55</f>
        <v>0</v>
      </c>
      <c r="AG55" s="2217" t="n">
        <f aca="false">'02.24 по датам'!AG55</f>
        <v>0</v>
      </c>
      <c r="AH55" s="2217" t="n">
        <f aca="false">'02.24 по датам'!AH55</f>
        <v>0</v>
      </c>
      <c r="AI55" s="2217" t="n">
        <f aca="false">'02.24 по датам'!AI55</f>
        <v>0</v>
      </c>
      <c r="AJ55" s="2217" t="n">
        <f aca="false">'02.24 по датам'!AJ55</f>
        <v>0</v>
      </c>
      <c r="AK55" s="2217" t="n">
        <f aca="false">'02.24 по датам'!AK55</f>
        <v>0</v>
      </c>
      <c r="AL55" s="2217" t="n">
        <f aca="false">'02.24 по датам'!AL55</f>
        <v>0</v>
      </c>
      <c r="AM55" s="2217" t="n">
        <f aca="false">'02.24 по датам'!AM55</f>
        <v>0</v>
      </c>
      <c r="AN55" s="2217" t="n">
        <f aca="false">'02.24 по датам'!AN55</f>
        <v>0</v>
      </c>
      <c r="AO55" s="2217" t="n">
        <f aca="false">'02.24 по датам'!AO55</f>
        <v>0</v>
      </c>
      <c r="AP55" s="2218"/>
      <c r="AQ55" s="2219"/>
      <c r="AR55" s="2220"/>
      <c r="AS55" s="2221"/>
      <c r="AT55" s="2221"/>
      <c r="AU55" s="2216" t="n">
        <f aca="false">'02.24 по датам'!AU55</f>
        <v>0</v>
      </c>
      <c r="AV55" s="2216" t="n">
        <f aca="false">'02.24 по датам'!AV55</f>
        <v>0</v>
      </c>
      <c r="AW55" s="2223" t="n">
        <f aca="false">'02.24 по датам'!AW55</f>
        <v>0</v>
      </c>
      <c r="AX55" s="2217" t="n">
        <f aca="false">'02.24 по датам'!AX55</f>
        <v>0</v>
      </c>
      <c r="AY55" s="2217" t="n">
        <f aca="false">'02.24 по датам'!AY55</f>
        <v>0</v>
      </c>
      <c r="AZ55" s="2217" t="n">
        <f aca="false">'02.24 по датам'!AZ55</f>
        <v>0</v>
      </c>
      <c r="BA55" s="2217" t="n">
        <f aca="false">'02.24 по датам'!BA55</f>
        <v>0</v>
      </c>
      <c r="BB55" s="2217" t="n">
        <f aca="false">'02.24 по датам'!BB55</f>
        <v>0</v>
      </c>
      <c r="BC55" s="2217" t="n">
        <f aca="false">'02.24 по датам'!BC55</f>
        <v>0</v>
      </c>
      <c r="BD55" s="2217" t="n">
        <f aca="false">'02.24 по датам'!BD55</f>
        <v>0</v>
      </c>
      <c r="BE55" s="2217" t="n">
        <f aca="false">'02.24 по датам'!BE55</f>
        <v>0</v>
      </c>
      <c r="BF55" s="2217" t="n">
        <f aca="false">'02.24 по датам'!BF55</f>
        <v>0</v>
      </c>
      <c r="BG55" s="2217" t="n">
        <f aca="false">'02.24 по датам'!BG55</f>
        <v>0</v>
      </c>
      <c r="BH55" s="2217" t="n">
        <f aca="false">'02.24 по датам'!BH55</f>
        <v>0</v>
      </c>
      <c r="BI55" s="2217" t="n">
        <f aca="false">'02.24 по датам'!BI55</f>
        <v>0</v>
      </c>
      <c r="BJ55" s="2217" t="n">
        <f aca="false">'02.24 по датам'!BJ55</f>
        <v>0</v>
      </c>
      <c r="BK55" s="2217" t="n">
        <f aca="false">'02.24 по датам'!BK55</f>
        <v>0</v>
      </c>
      <c r="BL55" s="2217" t="n">
        <f aca="false">'02.24 по датам'!BL55</f>
        <v>0</v>
      </c>
      <c r="BM55" s="2217" t="n">
        <f aca="false">'02.24 по датам'!BM55</f>
        <v>0</v>
      </c>
      <c r="BN55" s="2217" t="n">
        <f aca="false">'02.24 по датам'!BN55</f>
        <v>0</v>
      </c>
      <c r="BO55" s="2217" t="n">
        <f aca="false">'02.24 по датам'!BO55</f>
        <v>0</v>
      </c>
      <c r="BP55" s="2217" t="n">
        <f aca="false">'02.24 по датам'!BP55</f>
        <v>0</v>
      </c>
      <c r="BQ55" s="2217" t="n">
        <f aca="false">'02.24 по датам'!BQ55</f>
        <v>0</v>
      </c>
      <c r="BR55" s="2218"/>
      <c r="BS55" s="2219"/>
      <c r="BT55" s="2220"/>
      <c r="BU55" s="2221"/>
      <c r="BV55" s="2221"/>
      <c r="BW55" s="2222" t="n">
        <f aca="false">'02.24 по датам'!BW55</f>
        <v>0</v>
      </c>
      <c r="BX55" s="2217" t="n">
        <f aca="false">'02.24 по датам'!BX55</f>
        <v>0</v>
      </c>
      <c r="BY55" s="2217" t="n">
        <f aca="false">'02.24 по датам'!BY55</f>
        <v>0</v>
      </c>
      <c r="BZ55" s="2217" t="n">
        <f aca="false">'02.24 по датам'!BZ55</f>
        <v>0</v>
      </c>
      <c r="CA55" s="2217" t="n">
        <f aca="false">'02.24 по датам'!CA55</f>
        <v>0</v>
      </c>
      <c r="CB55" s="2217" t="n">
        <f aca="false">'02.24 по датам'!CB55</f>
        <v>0</v>
      </c>
      <c r="CC55" s="2217" t="n">
        <f aca="false">'02.24 по датам'!CC55</f>
        <v>0</v>
      </c>
      <c r="CD55" s="2217" t="n">
        <f aca="false">'02.24 по датам'!CD55</f>
        <v>0</v>
      </c>
      <c r="CE55" s="2217" t="n">
        <f aca="false">'02.24 по датам'!CE55</f>
        <v>0</v>
      </c>
      <c r="CF55" s="2217" t="n">
        <f aca="false">'02.24 по датам'!CF55</f>
        <v>0</v>
      </c>
      <c r="CG55" s="2217" t="n">
        <f aca="false">'02.24 по датам'!CG55</f>
        <v>0</v>
      </c>
      <c r="CH55" s="2217" t="n">
        <f aca="false">'02.24 по датам'!CH55</f>
        <v>0</v>
      </c>
      <c r="CI55" s="2217" t="n">
        <f aca="false">'02.24 по датам'!CI55</f>
        <v>0</v>
      </c>
      <c r="CJ55" s="2218"/>
      <c r="CK55" s="2219"/>
      <c r="CL55" s="2220"/>
      <c r="CM55" s="2221"/>
      <c r="CN55" s="2221"/>
      <c r="CO55" s="2221"/>
      <c r="CP55" s="2221"/>
      <c r="CQ55" s="2217" t="n">
        <f aca="false">'02.24 по датам'!CQ55</f>
        <v>0</v>
      </c>
      <c r="CR55" s="2217" t="n">
        <f aca="false">'02.24 по датам'!CR55</f>
        <v>0</v>
      </c>
      <c r="CS55" s="2217" t="n">
        <f aca="false">'02.24 по датам'!CS55</f>
        <v>0</v>
      </c>
      <c r="CT55" s="2217" t="n">
        <f aca="false">'02.24 по датам'!CT55</f>
        <v>0</v>
      </c>
      <c r="CU55" s="2217" t="n">
        <f aca="false">'02.24 по датам'!CU55</f>
        <v>0</v>
      </c>
      <c r="CV55" s="2217" t="n">
        <f aca="false">'02.24 по датам'!CV55</f>
        <v>0</v>
      </c>
      <c r="CW55" s="2217" t="n">
        <f aca="false">'02.24 по датам'!CW55</f>
        <v>0</v>
      </c>
      <c r="CX55" s="2217" t="n">
        <f aca="false">'02.24 по датам'!CX55</f>
        <v>0</v>
      </c>
      <c r="CY55" s="2217" t="n">
        <f aca="false">'02.24 по датам'!CY55</f>
        <v>0</v>
      </c>
      <c r="CZ55" s="2217" t="n">
        <f aca="false">'02.24 по датам'!CZ55</f>
        <v>0</v>
      </c>
      <c r="DA55" s="2217" t="n">
        <f aca="false">'02.24 по датам'!DA55</f>
        <v>0</v>
      </c>
      <c r="DB55" s="2217" t="n">
        <f aca="false">'02.24 по датам'!DB55</f>
        <v>0</v>
      </c>
      <c r="DC55" s="2217" t="n">
        <f aca="false">'02.24 по датам'!DC55</f>
        <v>0</v>
      </c>
      <c r="DD55" s="2218"/>
      <c r="DE55" s="2219"/>
      <c r="DF55" s="2220"/>
      <c r="DG55" s="2221"/>
      <c r="DH55" s="2221"/>
      <c r="DI55" s="2285" t="n">
        <f aca="false">'02.24 по датам'!DI55</f>
        <v>0</v>
      </c>
      <c r="DJ55" s="2217" t="n">
        <f aca="false">'02.24 по датам'!DJ55</f>
        <v>0</v>
      </c>
      <c r="DK55" s="2217" t="n">
        <f aca="false">'02.24 по датам'!DK55</f>
        <v>0</v>
      </c>
      <c r="DL55" s="2217" t="n">
        <f aca="false">'02.24 по датам'!DL55</f>
        <v>0</v>
      </c>
      <c r="DM55" s="2217" t="n">
        <f aca="false">'02.24 по датам'!DM55</f>
        <v>0</v>
      </c>
      <c r="DN55" s="2217" t="n">
        <f aca="false">'02.24 по датам'!DN55</f>
        <v>0</v>
      </c>
      <c r="DO55" s="2217" t="n">
        <f aca="false">'02.24 по датам'!DO55</f>
        <v>0</v>
      </c>
      <c r="DP55" s="2217" t="n">
        <f aca="false">'02.24 по датам'!DP55</f>
        <v>0</v>
      </c>
      <c r="DQ55" s="2217" t="n">
        <f aca="false">'02.24 по датам'!DQ55</f>
        <v>0</v>
      </c>
      <c r="DR55" s="2217" t="n">
        <f aca="false">'02.24 по датам'!DR55</f>
        <v>0</v>
      </c>
      <c r="DS55" s="2217" t="n">
        <f aca="false">'02.24 по датам'!DS55</f>
        <v>0</v>
      </c>
      <c r="DT55" s="2217" t="n">
        <f aca="false">'02.24 по датам'!DT55</f>
        <v>0</v>
      </c>
      <c r="DU55" s="2217" t="n">
        <f aca="false">'02.24 по датам'!DU55</f>
        <v>0</v>
      </c>
      <c r="DV55" s="2218"/>
      <c r="DW55" s="2219"/>
      <c r="DX55" s="2220"/>
      <c r="DY55" s="2221"/>
      <c r="DZ55" s="2221"/>
      <c r="EA55" s="2297" t="n">
        <f aca="false">'02.24 по датам'!EA55</f>
        <v>0</v>
      </c>
      <c r="EB55" s="2217" t="n">
        <f aca="false">'02.24 по датам'!EB55</f>
        <v>0</v>
      </c>
      <c r="EC55" s="2217" t="n">
        <f aca="false">'02.24 по датам'!EC55</f>
        <v>0</v>
      </c>
      <c r="ED55" s="2217" t="n">
        <f aca="false">'02.24 по датам'!ED55</f>
        <v>0</v>
      </c>
      <c r="EE55" s="2217" t="n">
        <f aca="false">'02.24 по датам'!EE55</f>
        <v>0</v>
      </c>
      <c r="EF55" s="2217" t="n">
        <f aca="false">'02.24 по датам'!EF55</f>
        <v>0</v>
      </c>
      <c r="EG55" s="2217" t="n">
        <f aca="false">'02.24 по датам'!EG55</f>
        <v>0</v>
      </c>
      <c r="EH55" s="2217" t="n">
        <f aca="false">'02.24 по датам'!EH55</f>
        <v>0</v>
      </c>
      <c r="EI55" s="2217" t="n">
        <f aca="false">'02.24 по датам'!EI55</f>
        <v>0</v>
      </c>
      <c r="EJ55" s="2217" t="n">
        <f aca="false">'02.24 по датам'!EJ55</f>
        <v>0</v>
      </c>
      <c r="EK55" s="2217" t="n">
        <f aca="false">'02.24 по датам'!EK55</f>
        <v>0</v>
      </c>
      <c r="EL55" s="2217" t="n">
        <f aca="false">'02.24 по датам'!EL55</f>
        <v>0</v>
      </c>
      <c r="EM55" s="2217" t="n">
        <f aca="false">'02.24 по датам'!EM55</f>
        <v>0</v>
      </c>
      <c r="EN55" s="2217" t="n">
        <f aca="false">'02.24 по датам'!EN55</f>
        <v>0</v>
      </c>
      <c r="EO55" s="2217" t="n">
        <f aca="false">'02.24 по датам'!EO55</f>
        <v>0</v>
      </c>
      <c r="EP55" s="2217" t="n">
        <f aca="false">'02.24 по датам'!EP55</f>
        <v>0</v>
      </c>
      <c r="EQ55" s="2217" t="n">
        <f aca="false">'02.24 по датам'!EQ55</f>
        <v>0</v>
      </c>
      <c r="ER55" s="2217" t="n">
        <f aca="false">'02.24 по датам'!ER55</f>
        <v>0</v>
      </c>
      <c r="ES55" s="2217" t="n">
        <f aca="false">'02.24 по датам'!ES55</f>
        <v>0</v>
      </c>
      <c r="ET55" s="2217" t="n">
        <f aca="false">'02.24 по датам'!ET55</f>
        <v>0</v>
      </c>
      <c r="EU55" s="2217" t="n">
        <f aca="false">'02.24 по датам'!EU55</f>
        <v>0</v>
      </c>
      <c r="EV55" s="2217" t="n">
        <f aca="false">'02.24 по датам'!EV55</f>
        <v>0</v>
      </c>
      <c r="EW55" s="2217" t="n">
        <f aca="false">'02.24 по датам'!EW55</f>
        <v>0</v>
      </c>
      <c r="EX55" s="2217" t="n">
        <f aca="false">'02.24 по датам'!EX55</f>
        <v>0</v>
      </c>
      <c r="EY55" s="2217" t="n">
        <f aca="false">'02.24 по датам'!EY55</f>
        <v>0</v>
      </c>
      <c r="EZ55" s="2218"/>
      <c r="FA55" s="2219"/>
      <c r="FB55" s="2220"/>
      <c r="FC55" s="2221"/>
      <c r="FD55" s="2221"/>
      <c r="FE55" s="2217" t="n">
        <f aca="false">'02.24 по датам'!FE55</f>
        <v>0</v>
      </c>
      <c r="FF55" s="2217" t="n">
        <f aca="false">'02.24 по датам'!FF55</f>
        <v>0</v>
      </c>
      <c r="FG55" s="2217" t="n">
        <f aca="false">'02.24 по датам'!FG55</f>
        <v>0</v>
      </c>
      <c r="FH55" s="2217" t="n">
        <f aca="false">'02.24 по датам'!FH55</f>
        <v>0</v>
      </c>
      <c r="FI55" s="2217" t="n">
        <f aca="false">'02.24 по датам'!FI55</f>
        <v>0</v>
      </c>
      <c r="FJ55" s="2217" t="n">
        <f aca="false">'02.24 по датам'!FJ55</f>
        <v>0</v>
      </c>
      <c r="FK55" s="2217" t="n">
        <f aca="false">'02.24 по датам'!FK55</f>
        <v>0</v>
      </c>
      <c r="FL55" s="2217" t="n">
        <f aca="false">'02.24 по датам'!FL55</f>
        <v>0</v>
      </c>
      <c r="FM55" s="2217" t="n">
        <f aca="false">'02.24 по датам'!FM55</f>
        <v>0</v>
      </c>
      <c r="FN55" s="2217" t="n">
        <f aca="false">'02.24 по датам'!FN55</f>
        <v>0</v>
      </c>
      <c r="FO55" s="2218"/>
      <c r="FP55" s="2219"/>
      <c r="FQ55" s="2220"/>
      <c r="FR55" s="2221"/>
      <c r="FS55" s="2221"/>
      <c r="FT55" s="2225"/>
      <c r="FU55" s="2225"/>
      <c r="FV55" s="2225"/>
      <c r="FW55" s="2225"/>
      <c r="FX55" s="2225"/>
      <c r="FY55" s="2225"/>
      <c r="FZ55" s="2225"/>
      <c r="GA55" s="2225"/>
      <c r="GB55" s="2225"/>
      <c r="GC55" s="2225"/>
      <c r="GD55" s="2225"/>
      <c r="GE55" s="2225"/>
      <c r="GF55" s="2225"/>
      <c r="GG55" s="2225"/>
      <c r="GH55" s="2225"/>
      <c r="GI55" s="2225"/>
      <c r="GJ55" s="2225"/>
      <c r="GK55" s="2225"/>
      <c r="GL55" s="2225"/>
      <c r="GM55" s="2225"/>
      <c r="GN55" s="2225"/>
      <c r="GO55" s="2225"/>
      <c r="GP55" s="2225"/>
      <c r="GQ55" s="2225"/>
      <c r="GR55" s="2225"/>
      <c r="GS55" s="2225"/>
      <c r="GT55" s="2218"/>
      <c r="GU55" s="2219"/>
      <c r="GV55" s="2220"/>
      <c r="GW55" s="2221"/>
      <c r="GX55" s="2221"/>
      <c r="GY55" s="2221"/>
      <c r="GZ55" s="2217" t="n">
        <f aca="false">'02.24 по датам'!GZ55</f>
        <v>0</v>
      </c>
      <c r="HA55" s="2217" t="n">
        <f aca="false">'02.24 по датам'!HA55</f>
        <v>0</v>
      </c>
      <c r="HB55" s="2226"/>
      <c r="HC55" s="2221"/>
      <c r="HD55" s="2227" t="n">
        <f aca="false">'02.24 по датам'!HD55</f>
        <v>0</v>
      </c>
      <c r="HE55" s="2226"/>
      <c r="HF55" s="2228"/>
      <c r="HG55" s="2229"/>
      <c r="HH55" s="2180"/>
      <c r="HI55" s="2230"/>
      <c r="HJ55" s="2225"/>
      <c r="HK55" s="2225"/>
      <c r="HL55" s="2225"/>
      <c r="HM55" s="2225"/>
      <c r="HN55" s="2225"/>
      <c r="HO55" s="2225"/>
      <c r="HP55" s="2225"/>
      <c r="HQ55" s="2225"/>
      <c r="HR55" s="2225"/>
      <c r="HS55" s="2225"/>
      <c r="HT55" s="2225"/>
      <c r="HU55" s="2225"/>
      <c r="HV55" s="2225"/>
      <c r="HW55" s="2225"/>
      <c r="HX55" s="2225"/>
      <c r="HY55" s="2225"/>
      <c r="HZ55" s="2225"/>
      <c r="IA55" s="2218"/>
      <c r="IB55" s="2219"/>
      <c r="IC55" s="2220"/>
      <c r="ID55" s="2221"/>
      <c r="IE55" s="2221"/>
      <c r="IF55" s="2231" t="n">
        <f aca="false">'02.24 по датам'!IF55</f>
        <v>0</v>
      </c>
      <c r="IG55" s="2231" t="n">
        <f aca="false">'02.24 по датам'!IG55</f>
        <v>0</v>
      </c>
      <c r="IH55" s="2231" t="n">
        <f aca="false">'02.24 по датам'!IH55</f>
        <v>0</v>
      </c>
      <c r="II55" s="2232"/>
      <c r="IJ55" s="2233"/>
      <c r="IK55" s="1302"/>
      <c r="IL55" s="1302"/>
      <c r="IM55" s="2234" t="n">
        <f aca="false">'02.24 по датам'!IM55</f>
        <v>0</v>
      </c>
      <c r="IN55" s="2234" t="n">
        <f aca="false">'02.24 по датам'!IN55</f>
        <v>0</v>
      </c>
      <c r="IO55" s="2217" t="n">
        <f aca="false">'02.24 по датам'!IO55</f>
        <v>0</v>
      </c>
      <c r="IP55" s="2217" t="n">
        <f aca="false">'02.24 по датам'!IP55</f>
        <v>0</v>
      </c>
      <c r="IQ55" s="2217" t="n">
        <f aca="false">'02.24 по датам'!IQ55</f>
        <v>0</v>
      </c>
      <c r="IR55" s="2217" t="n">
        <f aca="false">'02.24 по датам'!IR55</f>
        <v>0</v>
      </c>
      <c r="IS55" s="2217" t="n">
        <f aca="false">'02.24 по датам'!IS55</f>
        <v>0</v>
      </c>
      <c r="IT55" s="2217" t="n">
        <f aca="false">'02.24 по датам'!IT55</f>
        <v>0</v>
      </c>
      <c r="IU55" s="2217" t="n">
        <f aca="false">'02.24 по датам'!IU55</f>
        <v>0</v>
      </c>
      <c r="IV55" s="2217" t="n">
        <f aca="false">'02.24 по датам'!IV55</f>
        <v>0</v>
      </c>
      <c r="IW55" s="2218"/>
      <c r="IX55" s="2219"/>
      <c r="IY55" s="2220"/>
      <c r="IZ55" s="2221"/>
      <c r="JA55" s="2221"/>
      <c r="JB55" s="2217" t="n">
        <f aca="false">'02.24 по датам'!JB55</f>
        <v>0</v>
      </c>
      <c r="JC55" s="2226"/>
      <c r="JD55" s="2217" t="n">
        <f aca="false">'02.24 по датам'!JD55</f>
        <v>0</v>
      </c>
      <c r="JE55" s="2221"/>
      <c r="JF55" s="2221"/>
      <c r="JG55" s="2231" t="n">
        <f aca="false">'02.24 по датам'!JG55</f>
        <v>0</v>
      </c>
      <c r="JH55" s="2231" t="n">
        <f aca="false">'02.24 по датам'!JH55</f>
        <v>0</v>
      </c>
      <c r="JI55" s="2231" t="n">
        <f aca="false">'02.24 по датам'!JI55</f>
        <v>0</v>
      </c>
      <c r="JJ55" s="2231" t="n">
        <f aca="false">'02.24 по датам'!JJ55</f>
        <v>0</v>
      </c>
      <c r="JK55" s="2270"/>
      <c r="JL55" s="1302"/>
      <c r="JM55" s="2236"/>
      <c r="JN55" s="2236"/>
      <c r="JO55" s="2237"/>
      <c r="JP55" s="2236"/>
      <c r="JQ55" s="2236"/>
      <c r="JR55" s="2237"/>
    </row>
    <row r="56" customFormat="false" ht="11.25" hidden="false" customHeight="true" outlineLevel="0" collapsed="false">
      <c r="A56" s="2056" t="n">
        <f aca="false">A52+1</f>
        <v>45334</v>
      </c>
      <c r="B56" s="2057" t="s">
        <v>662</v>
      </c>
      <c r="C56" s="2067" t="n">
        <f aca="false">'02.24 по датам'!C56</f>
        <v>0</v>
      </c>
      <c r="D56" s="2067" t="n">
        <f aca="false">'02.24 по датам'!D56</f>
        <v>0</v>
      </c>
      <c r="E56" s="2067" t="n">
        <f aca="false">'02.24 по датам'!E56</f>
        <v>0</v>
      </c>
      <c r="F56" s="2067" t="n">
        <f aca="false">'02.24 по датам'!F56</f>
        <v>0</v>
      </c>
      <c r="G56" s="2065" t="n">
        <f aca="false">'02.24 по датам'!G56</f>
        <v>0</v>
      </c>
      <c r="H56" s="2065" t="n">
        <f aca="false">'02.24 по датам'!H56</f>
        <v>0</v>
      </c>
      <c r="I56" s="2065" t="n">
        <f aca="false">'02.24 по датам'!I56</f>
        <v>0</v>
      </c>
      <c r="J56" s="2065" t="n">
        <f aca="false">'02.24 по датам'!J56</f>
        <v>0</v>
      </c>
      <c r="K56" s="2065" t="n">
        <f aca="false">'02.24 по датам'!K56</f>
        <v>0</v>
      </c>
      <c r="L56" s="2065" t="n">
        <f aca="false">'02.24 по датам'!L56</f>
        <v>0</v>
      </c>
      <c r="M56" s="2065" t="n">
        <f aca="false">'02.24 по датам'!M56</f>
        <v>0</v>
      </c>
      <c r="N56" s="2065" t="n">
        <f aca="false">'02.24 по датам'!N56</f>
        <v>0</v>
      </c>
      <c r="O56" s="2065" t="n">
        <f aca="false">'02.24 по датам'!O56</f>
        <v>0</v>
      </c>
      <c r="P56" s="2065" t="n">
        <f aca="false">'02.24 по датам'!P56</f>
        <v>0</v>
      </c>
      <c r="Q56" s="2065" t="n">
        <f aca="false">'02.24 по датам'!Q56</f>
        <v>0</v>
      </c>
      <c r="R56" s="2065" t="n">
        <f aca="false">'02.24 по датам'!R56</f>
        <v>0</v>
      </c>
      <c r="S56" s="2065" t="n">
        <f aca="false">'02.24 по датам'!S56</f>
        <v>0</v>
      </c>
      <c r="T56" s="2065" t="n">
        <f aca="false">'02.24 по датам'!T56</f>
        <v>0</v>
      </c>
      <c r="U56" s="2065" t="n">
        <f aca="false">'02.24 по датам'!U56</f>
        <v>0</v>
      </c>
      <c r="V56" s="2065" t="n">
        <f aca="false">'02.24 по датам'!V56</f>
        <v>0</v>
      </c>
      <c r="W56" s="2066" t="n">
        <f aca="false">'02.24 по датам'!W56</f>
        <v>0</v>
      </c>
      <c r="X56" s="2238"/>
      <c r="Y56" s="2239"/>
      <c r="Z56" s="2240"/>
      <c r="AA56" s="2062"/>
      <c r="AB56" s="2063"/>
      <c r="AC56" s="2064" t="n">
        <f aca="false">'02.24 по датам'!AC56</f>
        <v>0</v>
      </c>
      <c r="AD56" s="2064" t="n">
        <f aca="false">'02.24 по датам'!AD56</f>
        <v>0</v>
      </c>
      <c r="AE56" s="2065" t="n">
        <f aca="false">'02.24 по датам'!AE56</f>
        <v>0</v>
      </c>
      <c r="AF56" s="2065" t="n">
        <f aca="false">'02.24 по датам'!AF56</f>
        <v>0</v>
      </c>
      <c r="AG56" s="2065" t="n">
        <f aca="false">'02.24 по датам'!AG56</f>
        <v>0</v>
      </c>
      <c r="AH56" s="2065" t="n">
        <f aca="false">'02.24 по датам'!AH56</f>
        <v>0</v>
      </c>
      <c r="AI56" s="2065" t="n">
        <f aca="false">'02.24 по датам'!AI56</f>
        <v>0</v>
      </c>
      <c r="AJ56" s="2065" t="n">
        <f aca="false">'02.24 по датам'!AJ56</f>
        <v>0</v>
      </c>
      <c r="AK56" s="2065" t="n">
        <f aca="false">'02.24 по датам'!AK56</f>
        <v>0</v>
      </c>
      <c r="AL56" s="2065" t="n">
        <f aca="false">'02.24 по датам'!AL56</f>
        <v>0</v>
      </c>
      <c r="AM56" s="2065" t="n">
        <f aca="false">'02.24 по датам'!AM56</f>
        <v>0</v>
      </c>
      <c r="AN56" s="2065" t="n">
        <f aca="false">'02.24 по датам'!AN56</f>
        <v>0</v>
      </c>
      <c r="AO56" s="2066" t="n">
        <f aca="false">'02.24 по датам'!AO56</f>
        <v>0</v>
      </c>
      <c r="AP56" s="2238"/>
      <c r="AQ56" s="2239"/>
      <c r="AR56" s="2240"/>
      <c r="AS56" s="2062"/>
      <c r="AT56" s="2063"/>
      <c r="AU56" s="2064" t="n">
        <f aca="false">'02.24 по датам'!AU56</f>
        <v>0</v>
      </c>
      <c r="AV56" s="2064" t="str">
        <f aca="false">'02.24 по датам'!AV56</f>
        <v>Яр</v>
      </c>
      <c r="AW56" s="2067" t="str">
        <f aca="false">'02.24 по датам'!AW56</f>
        <v>В-Пяк</v>
      </c>
      <c r="AX56" s="2065" t="n">
        <f aca="false">'02.24 по датам'!AX56</f>
        <v>0</v>
      </c>
      <c r="AY56" s="2065" t="n">
        <f aca="false">'02.24 по датам'!AY56</f>
        <v>0</v>
      </c>
      <c r="AZ56" s="2065" t="n">
        <f aca="false">'02.24 по датам'!AZ56</f>
        <v>0</v>
      </c>
      <c r="BA56" s="2065" t="n">
        <f aca="false">'02.24 по датам'!BA56</f>
        <v>0</v>
      </c>
      <c r="BB56" s="2065" t="n">
        <f aca="false">'02.24 по датам'!BB56</f>
        <v>0</v>
      </c>
      <c r="BC56" s="2065" t="n">
        <f aca="false">'02.24 по датам'!BC56</f>
        <v>0</v>
      </c>
      <c r="BD56" s="2065" t="n">
        <f aca="false">'02.24 по датам'!BD56</f>
        <v>0</v>
      </c>
      <c r="BE56" s="2065" t="n">
        <f aca="false">'02.24 по датам'!BE56</f>
        <v>0</v>
      </c>
      <c r="BF56" s="2065" t="n">
        <f aca="false">'02.24 по датам'!BF56</f>
        <v>0</v>
      </c>
      <c r="BG56" s="2065" t="n">
        <f aca="false">'02.24 по датам'!BG56</f>
        <v>0</v>
      </c>
      <c r="BH56" s="2065" t="n">
        <f aca="false">'02.24 по датам'!BH56</f>
        <v>0</v>
      </c>
      <c r="BI56" s="2065" t="n">
        <f aca="false">'02.24 по датам'!BI56</f>
        <v>0</v>
      </c>
      <c r="BJ56" s="2065" t="n">
        <f aca="false">'02.24 по датам'!BJ56</f>
        <v>0</v>
      </c>
      <c r="BK56" s="2065" t="n">
        <f aca="false">'02.24 по датам'!BK56</f>
        <v>0</v>
      </c>
      <c r="BL56" s="2065" t="n">
        <f aca="false">'02.24 по датам'!BL56</f>
        <v>0</v>
      </c>
      <c r="BM56" s="2065" t="n">
        <f aca="false">'02.24 по датам'!BM56</f>
        <v>0</v>
      </c>
      <c r="BN56" s="2065" t="n">
        <f aca="false">'02.24 по датам'!BN56</f>
        <v>0</v>
      </c>
      <c r="BO56" s="2065" t="n">
        <f aca="false">'02.24 по датам'!BO56</f>
        <v>0</v>
      </c>
      <c r="BP56" s="2065" t="n">
        <f aca="false">'02.24 по датам'!BP56</f>
        <v>0</v>
      </c>
      <c r="BQ56" s="2066" t="n">
        <f aca="false">'02.24 по датам'!BQ56</f>
        <v>0</v>
      </c>
      <c r="BR56" s="2238"/>
      <c r="BS56" s="2239"/>
      <c r="BT56" s="2240"/>
      <c r="BU56" s="2062"/>
      <c r="BV56" s="2063"/>
      <c r="BW56" s="2068" t="n">
        <f aca="false">'02.24 по датам'!BW56</f>
        <v>0</v>
      </c>
      <c r="BX56" s="2065" t="n">
        <f aca="false">'02.24 по датам'!BX56</f>
        <v>0</v>
      </c>
      <c r="BY56" s="2065" t="n">
        <f aca="false">'02.24 по датам'!BY56</f>
        <v>0</v>
      </c>
      <c r="BZ56" s="2065" t="n">
        <f aca="false">'02.24 по датам'!BZ56</f>
        <v>0</v>
      </c>
      <c r="CA56" s="2065" t="n">
        <f aca="false">'02.24 по датам'!CA56</f>
        <v>0</v>
      </c>
      <c r="CB56" s="2065" t="n">
        <f aca="false">'02.24 по датам'!CB56</f>
        <v>0</v>
      </c>
      <c r="CC56" s="2065" t="n">
        <f aca="false">'02.24 по датам'!CC56</f>
        <v>0</v>
      </c>
      <c r="CD56" s="2065" t="n">
        <f aca="false">'02.24 по датам'!CD56</f>
        <v>0</v>
      </c>
      <c r="CE56" s="2065" t="n">
        <f aca="false">'02.24 по датам'!CE56</f>
        <v>0</v>
      </c>
      <c r="CF56" s="2065" t="n">
        <f aca="false">'02.24 по датам'!CF56</f>
        <v>0</v>
      </c>
      <c r="CG56" s="2065" t="n">
        <f aca="false">'02.24 по датам'!CG56</f>
        <v>0</v>
      </c>
      <c r="CH56" s="2065" t="n">
        <f aca="false">'02.24 по датам'!CH56</f>
        <v>0</v>
      </c>
      <c r="CI56" s="2066" t="n">
        <f aca="false">'02.24 по датам'!CI56</f>
        <v>0</v>
      </c>
      <c r="CJ56" s="2238"/>
      <c r="CK56" s="2239"/>
      <c r="CL56" s="2240"/>
      <c r="CM56" s="2062"/>
      <c r="CN56" s="2063"/>
      <c r="CO56" s="2063"/>
      <c r="CP56" s="2063"/>
      <c r="CQ56" s="2092" t="n">
        <f aca="false">'02.24 по датам'!CQ56</f>
        <v>0</v>
      </c>
      <c r="CR56" s="2092" t="n">
        <f aca="false">'02.24 по датам'!CR56</f>
        <v>0</v>
      </c>
      <c r="CS56" s="2092" t="n">
        <f aca="false">'02.24 по датам'!CS56</f>
        <v>0</v>
      </c>
      <c r="CT56" s="2092" t="n">
        <f aca="false">'02.24 по датам'!CT56</f>
        <v>0</v>
      </c>
      <c r="CU56" s="2092" t="n">
        <f aca="false">'02.24 по датам'!CU56</f>
        <v>0</v>
      </c>
      <c r="CV56" s="2092" t="n">
        <f aca="false">'02.24 по датам'!CV56</f>
        <v>0</v>
      </c>
      <c r="CW56" s="2092" t="n">
        <f aca="false">'02.24 по датам'!CW56</f>
        <v>0</v>
      </c>
      <c r="CX56" s="2092" t="n">
        <f aca="false">'02.24 по датам'!CX56</f>
        <v>0</v>
      </c>
      <c r="CY56" s="2092" t="n">
        <f aca="false">'02.24 по датам'!CY56</f>
        <v>0</v>
      </c>
      <c r="CZ56" s="2092" t="n">
        <f aca="false">'02.24 по датам'!CZ56</f>
        <v>0</v>
      </c>
      <c r="DA56" s="2092" t="n">
        <f aca="false">'02.24 по датам'!DA56</f>
        <v>0</v>
      </c>
      <c r="DB56" s="2092" t="n">
        <f aca="false">'02.24 по датам'!DB56</f>
        <v>0</v>
      </c>
      <c r="DC56" s="2287" t="n">
        <f aca="false">'02.24 по датам'!DC56</f>
        <v>0</v>
      </c>
      <c r="DD56" s="2242"/>
      <c r="DE56" s="2243"/>
      <c r="DF56" s="2240"/>
      <c r="DG56" s="2069"/>
      <c r="DH56" s="2070"/>
      <c r="DI56" s="2068" t="n">
        <f aca="false">'02.24 по датам'!DI56</f>
        <v>0</v>
      </c>
      <c r="DJ56" s="2092" t="n">
        <f aca="false">'02.24 по датам'!DJ56</f>
        <v>0</v>
      </c>
      <c r="DK56" s="2092" t="n">
        <f aca="false">'02.24 по датам'!DK56</f>
        <v>0</v>
      </c>
      <c r="DL56" s="2092" t="n">
        <f aca="false">'02.24 по датам'!DL56</f>
        <v>0</v>
      </c>
      <c r="DM56" s="2092" t="n">
        <f aca="false">'02.24 по датам'!DM56</f>
        <v>0</v>
      </c>
      <c r="DN56" s="2092" t="n">
        <f aca="false">'02.24 по датам'!DN56</f>
        <v>0</v>
      </c>
      <c r="DO56" s="2092" t="n">
        <f aca="false">'02.24 по датам'!DO56</f>
        <v>0</v>
      </c>
      <c r="DP56" s="2092" t="n">
        <f aca="false">'02.24 по датам'!DP56</f>
        <v>0</v>
      </c>
      <c r="DQ56" s="2092" t="n">
        <f aca="false">'02.24 по датам'!DQ56</f>
        <v>0</v>
      </c>
      <c r="DR56" s="2092" t="n">
        <f aca="false">'02.24 по датам'!DR56</f>
        <v>0</v>
      </c>
      <c r="DS56" s="2092" t="n">
        <f aca="false">'02.24 по датам'!DS56</f>
        <v>0</v>
      </c>
      <c r="DT56" s="2092" t="n">
        <f aca="false">'02.24 по датам'!DT56</f>
        <v>0</v>
      </c>
      <c r="DU56" s="2287" t="n">
        <f aca="false">'02.24 по датам'!DU56</f>
        <v>0</v>
      </c>
      <c r="DV56" s="2242"/>
      <c r="DW56" s="2243"/>
      <c r="DX56" s="2240"/>
      <c r="DY56" s="2069"/>
      <c r="DZ56" s="2070"/>
      <c r="EA56" s="2065" t="str">
        <f aca="false">'02.24 по датам'!EA56</f>
        <v>скв</v>
      </c>
      <c r="EB56" s="2065" t="n">
        <f aca="false">'02.24 по датам'!EB56</f>
        <v>0</v>
      </c>
      <c r="EC56" s="2065" t="n">
        <f aca="false">'02.24 по датам'!EC56</f>
        <v>0</v>
      </c>
      <c r="ED56" s="2065" t="str">
        <f aca="false">'02.24 по датам'!ED56</f>
        <v>скв</v>
      </c>
      <c r="EE56" s="2065" t="n">
        <f aca="false">'02.24 по датам'!EE56</f>
        <v>0</v>
      </c>
      <c r="EF56" s="2065" t="n">
        <f aca="false">'02.24 по датам'!EF56</f>
        <v>0</v>
      </c>
      <c r="EG56" s="2065" t="n">
        <f aca="false">'02.24 по датам'!EG56</f>
        <v>0</v>
      </c>
      <c r="EH56" s="2065" t="n">
        <f aca="false">'02.24 по датам'!EH56</f>
        <v>0</v>
      </c>
      <c r="EI56" s="2065" t="n">
        <f aca="false">'02.24 по датам'!EI56</f>
        <v>0</v>
      </c>
      <c r="EJ56" s="2065" t="n">
        <f aca="false">'02.24 по датам'!EJ56</f>
        <v>0</v>
      </c>
      <c r="EK56" s="2065" t="n">
        <f aca="false">'02.24 по датам'!EK56</f>
        <v>0</v>
      </c>
      <c r="EL56" s="2065" t="n">
        <f aca="false">'02.24 по датам'!EL56</f>
        <v>0</v>
      </c>
      <c r="EM56" s="2065" t="n">
        <f aca="false">'02.24 по датам'!EM56</f>
        <v>0</v>
      </c>
      <c r="EN56" s="2065" t="n">
        <f aca="false">'02.24 по датам'!EN56</f>
        <v>0</v>
      </c>
      <c r="EO56" s="2065" t="n">
        <f aca="false">'02.24 по датам'!EO56</f>
        <v>0</v>
      </c>
      <c r="EP56" s="2065" t="n">
        <f aca="false">'02.24 по датам'!EP56</f>
        <v>0</v>
      </c>
      <c r="EQ56" s="2065" t="n">
        <f aca="false">'02.24 по датам'!EQ56</f>
        <v>0</v>
      </c>
      <c r="ER56" s="2065" t="n">
        <f aca="false">'02.24 по датам'!ER56</f>
        <v>0</v>
      </c>
      <c r="ES56" s="2065" t="n">
        <f aca="false">'02.24 по датам'!ES56</f>
        <v>0</v>
      </c>
      <c r="ET56" s="2065" t="n">
        <f aca="false">'02.24 по датам'!ET56</f>
        <v>0</v>
      </c>
      <c r="EU56" s="2065" t="n">
        <f aca="false">'02.24 по датам'!EU56</f>
        <v>0</v>
      </c>
      <c r="EV56" s="2065" t="n">
        <f aca="false">'02.24 по датам'!EV56</f>
        <v>0</v>
      </c>
      <c r="EW56" s="2065" t="n">
        <f aca="false">'02.24 по датам'!EW56</f>
        <v>0</v>
      </c>
      <c r="EX56" s="2065" t="n">
        <f aca="false">'02.24 по датам'!EX56</f>
        <v>0</v>
      </c>
      <c r="EY56" s="2066" t="n">
        <f aca="false">'02.24 по датам'!EY56</f>
        <v>0</v>
      </c>
      <c r="EZ56" s="2238"/>
      <c r="FA56" s="2239"/>
      <c r="FB56" s="2240"/>
      <c r="FC56" s="2069"/>
      <c r="FD56" s="2070"/>
      <c r="FE56" s="2065" t="n">
        <f aca="false">'02.24 по датам'!FE56</f>
        <v>0</v>
      </c>
      <c r="FF56" s="2065" t="n">
        <f aca="false">'02.24 по датам'!FF56</f>
        <v>0</v>
      </c>
      <c r="FG56" s="2065" t="n">
        <f aca="false">'02.24 по датам'!FG56</f>
        <v>0</v>
      </c>
      <c r="FH56" s="2065" t="n">
        <f aca="false">'02.24 по датам'!FH56</f>
        <v>0</v>
      </c>
      <c r="FI56" s="2065" t="n">
        <f aca="false">'02.24 по датам'!FI56</f>
        <v>0</v>
      </c>
      <c r="FJ56" s="2065" t="n">
        <f aca="false">'02.24 по датам'!FJ56</f>
        <v>0</v>
      </c>
      <c r="FK56" s="2065" t="n">
        <f aca="false">'02.24 по датам'!FK56</f>
        <v>0</v>
      </c>
      <c r="FL56" s="2065" t="n">
        <f aca="false">'02.24 по датам'!FL56</f>
        <v>0</v>
      </c>
      <c r="FM56" s="2065" t="n">
        <f aca="false">'02.24 по датам'!FM56</f>
        <v>0</v>
      </c>
      <c r="FN56" s="2066" t="n">
        <f aca="false">'02.24 по датам'!FN56</f>
        <v>0</v>
      </c>
      <c r="FO56" s="2238"/>
      <c r="FP56" s="2239"/>
      <c r="FQ56" s="2240"/>
      <c r="FR56" s="2069"/>
      <c r="FS56" s="2070"/>
      <c r="FT56" s="2274"/>
      <c r="FU56" s="2072"/>
      <c r="FV56" s="2072"/>
      <c r="FW56" s="2072"/>
      <c r="FX56" s="2072"/>
      <c r="FY56" s="2072"/>
      <c r="FZ56" s="2072"/>
      <c r="GA56" s="2072"/>
      <c r="GB56" s="2072"/>
      <c r="GC56" s="2072"/>
      <c r="GD56" s="2072"/>
      <c r="GE56" s="2072"/>
      <c r="GF56" s="2072"/>
      <c r="GG56" s="2072"/>
      <c r="GH56" s="2072"/>
      <c r="GI56" s="2072"/>
      <c r="GJ56" s="2072"/>
      <c r="GK56" s="2072"/>
      <c r="GL56" s="2072"/>
      <c r="GM56" s="2072"/>
      <c r="GN56" s="2072"/>
      <c r="GO56" s="2072"/>
      <c r="GP56" s="2072"/>
      <c r="GQ56" s="2072"/>
      <c r="GR56" s="2072"/>
      <c r="GS56" s="2073"/>
      <c r="GT56" s="2242"/>
      <c r="GU56" s="2243"/>
      <c r="GV56" s="2240"/>
      <c r="GW56" s="2076"/>
      <c r="GX56" s="2063"/>
      <c r="GY56" s="2062"/>
      <c r="GZ56" s="2077" t="n">
        <f aca="false">'02.24 по датам'!GZ56</f>
        <v>0</v>
      </c>
      <c r="HA56" s="2078" t="n">
        <f aca="false">'02.24 по датам'!HA56</f>
        <v>0</v>
      </c>
      <c r="HB56" s="2272"/>
      <c r="HC56" s="2080"/>
      <c r="HD56" s="2247" t="n">
        <f aca="false">'02.24 по датам'!HD56</f>
        <v>0</v>
      </c>
      <c r="HE56" s="2272"/>
      <c r="HF56" s="2082"/>
      <c r="HG56" s="2083"/>
      <c r="HH56" s="2068"/>
      <c r="HI56" s="2273"/>
      <c r="HJ56" s="2274"/>
      <c r="HK56" s="2274"/>
      <c r="HL56" s="2274"/>
      <c r="HM56" s="2274"/>
      <c r="HN56" s="2274"/>
      <c r="HO56" s="2274"/>
      <c r="HP56" s="2274"/>
      <c r="HQ56" s="2274"/>
      <c r="HR56" s="2274"/>
      <c r="HS56" s="2274"/>
      <c r="HT56" s="2274"/>
      <c r="HU56" s="2274"/>
      <c r="HV56" s="2274"/>
      <c r="HW56" s="2274"/>
      <c r="HX56" s="2274"/>
      <c r="HY56" s="2274"/>
      <c r="HZ56" s="2275"/>
      <c r="IA56" s="2238"/>
      <c r="IB56" s="2239"/>
      <c r="IC56" s="2240"/>
      <c r="ID56" s="2062"/>
      <c r="IE56" s="2076"/>
      <c r="IF56" s="2085" t="n">
        <f aca="false">'02.24 по датам'!IF56</f>
        <v>0</v>
      </c>
      <c r="IG56" s="2085" t="n">
        <f aca="false">'02.24 по датам'!IG56</f>
        <v>0</v>
      </c>
      <c r="IH56" s="2086" t="n">
        <f aca="false">'02.24 по датам'!IH56</f>
        <v>0</v>
      </c>
      <c r="II56" s="2249"/>
      <c r="IJ56" s="2250"/>
      <c r="IK56" s="2089"/>
      <c r="IL56" s="2090"/>
      <c r="IM56" s="2091" t="n">
        <f aca="false">'02.24 по датам'!IM56</f>
        <v>0</v>
      </c>
      <c r="IN56" s="2092" t="n">
        <f aca="false">'02.24 по датам'!IN56</f>
        <v>0</v>
      </c>
      <c r="IO56" s="2093" t="n">
        <f aca="false">'02.24 по датам'!IO56</f>
        <v>0</v>
      </c>
      <c r="IP56" s="2093" t="n">
        <f aca="false">'02.24 по датам'!IP56</f>
        <v>0</v>
      </c>
      <c r="IQ56" s="2093" t="n">
        <f aca="false">'02.24 по датам'!IQ56</f>
        <v>0</v>
      </c>
      <c r="IR56" s="2093" t="n">
        <f aca="false">'02.24 по датам'!IR56</f>
        <v>0</v>
      </c>
      <c r="IS56" s="2093" t="n">
        <f aca="false">'02.24 по датам'!IS56</f>
        <v>0</v>
      </c>
      <c r="IT56" s="2093" t="n">
        <f aca="false">'02.24 по датам'!IT56</f>
        <v>0</v>
      </c>
      <c r="IU56" s="2093" t="n">
        <f aca="false">'02.24 по датам'!IU56</f>
        <v>0</v>
      </c>
      <c r="IV56" s="2094" t="n">
        <f aca="false">'02.24 по датам'!IV56</f>
        <v>0</v>
      </c>
      <c r="IW56" s="2251"/>
      <c r="IX56" s="2252"/>
      <c r="IY56" s="2253"/>
      <c r="IZ56" s="2062"/>
      <c r="JA56" s="2063"/>
      <c r="JB56" s="2098" t="n">
        <f aca="false">'02.24 по датам'!JB56</f>
        <v>0</v>
      </c>
      <c r="JC56" s="2245"/>
      <c r="JD56" s="2100" t="n">
        <f aca="false">'02.24 по датам'!JD56</f>
        <v>0</v>
      </c>
      <c r="JE56" s="2101"/>
      <c r="JF56" s="2102"/>
      <c r="JG56" s="2254" t="n">
        <f aca="false">'02.24 по датам'!JG56</f>
        <v>0</v>
      </c>
      <c r="JH56" s="2254" t="n">
        <f aca="false">'02.24 по датам'!JH56</f>
        <v>0</v>
      </c>
      <c r="JI56" s="2254" t="n">
        <f aca="false">'02.24 по датам'!JI56</f>
        <v>0</v>
      </c>
      <c r="JJ56" s="2291" t="n">
        <f aca="false">'02.24 по датам'!JJ56</f>
        <v>0</v>
      </c>
      <c r="JK56" s="2292"/>
      <c r="JL56" s="2106"/>
      <c r="JM56" s="2107" t="n">
        <f aca="false">JM$4:JM$4+SUMIF($C$5:JL$5,"Нараст. баланс",$C58:JL58)+SUMIF($C$7:JH$7,"Итого (с ВНР)",$C58:JH58)-SUMIF($C$5:JL$5,"Геол. снижение,  т/сут",$C58:JL58)-SUMIF(JJ$7:JL$7,"Итого",JJ58:JL58)-SUMIF($C$7:JL$7,"Итого (с ВСП)",$C58:JL58)</f>
        <v>23197.716</v>
      </c>
      <c r="JN56" s="2108"/>
      <c r="JO56" s="2256" t="e">
        <f aca="false">'02.24 НГДП по датам'!CA56:CA58</f>
        <v>#VALUE!</v>
      </c>
      <c r="JP56" s="2110"/>
      <c r="JQ56" s="2111"/>
      <c r="JR56" s="2257"/>
    </row>
    <row r="57" customFormat="false" ht="11.25" hidden="false" customHeight="true" outlineLevel="0" collapsed="false">
      <c r="A57" s="2056"/>
      <c r="B57" s="2113" t="s">
        <v>663</v>
      </c>
      <c r="C57" s="2123" t="n">
        <f aca="false">'02.24 по датам'!C57</f>
        <v>0</v>
      </c>
      <c r="D57" s="2123" t="n">
        <f aca="false">'02.24 по датам'!D57</f>
        <v>0</v>
      </c>
      <c r="E57" s="2123" t="n">
        <f aca="false">'02.24 по датам'!E57</f>
        <v>0</v>
      </c>
      <c r="F57" s="2123" t="n">
        <f aca="false">'02.24 по датам'!F57</f>
        <v>0</v>
      </c>
      <c r="G57" s="2121" t="n">
        <f aca="false">'02.24 по датам'!G57</f>
        <v>0</v>
      </c>
      <c r="H57" s="2121" t="n">
        <f aca="false">'02.24 по датам'!H57</f>
        <v>0</v>
      </c>
      <c r="I57" s="2121" t="n">
        <f aca="false">'02.24 по датам'!I57</f>
        <v>0</v>
      </c>
      <c r="J57" s="2121" t="n">
        <f aca="false">'02.24 по датам'!J57</f>
        <v>0</v>
      </c>
      <c r="K57" s="2121" t="n">
        <f aca="false">'02.24 по датам'!K57</f>
        <v>0</v>
      </c>
      <c r="L57" s="2121" t="n">
        <f aca="false">'02.24 по датам'!L57</f>
        <v>0</v>
      </c>
      <c r="M57" s="2121" t="n">
        <f aca="false">'02.24 по датам'!M57</f>
        <v>0</v>
      </c>
      <c r="N57" s="2121" t="n">
        <f aca="false">'02.24 по датам'!N57</f>
        <v>0</v>
      </c>
      <c r="O57" s="2121" t="n">
        <f aca="false">'02.24 по датам'!O57</f>
        <v>0</v>
      </c>
      <c r="P57" s="2121" t="n">
        <f aca="false">'02.24 по датам'!P57</f>
        <v>0</v>
      </c>
      <c r="Q57" s="2121" t="n">
        <f aca="false">'02.24 по датам'!Q57</f>
        <v>0</v>
      </c>
      <c r="R57" s="2121" t="n">
        <f aca="false">'02.24 по датам'!R57</f>
        <v>0</v>
      </c>
      <c r="S57" s="2121" t="n">
        <f aca="false">'02.24 по датам'!S57</f>
        <v>0</v>
      </c>
      <c r="T57" s="2121" t="n">
        <f aca="false">'02.24 по датам'!T57</f>
        <v>0</v>
      </c>
      <c r="U57" s="2121" t="n">
        <f aca="false">'02.24 по датам'!U57</f>
        <v>0</v>
      </c>
      <c r="V57" s="2121" t="n">
        <f aca="false">'02.24 по датам'!V57</f>
        <v>0</v>
      </c>
      <c r="W57" s="2122" t="n">
        <f aca="false">'02.24 по датам'!W57</f>
        <v>0</v>
      </c>
      <c r="X57" s="2115"/>
      <c r="Y57" s="2116"/>
      <c r="Z57" s="2117"/>
      <c r="AA57" s="2118" t="n">
        <f aca="false">COUNTIF(C57:Z57,"&gt;"&amp;0)</f>
        <v>0</v>
      </c>
      <c r="AB57" s="2119"/>
      <c r="AC57" s="2120" t="n">
        <f aca="false">'02.24 по датам'!AC57</f>
        <v>0</v>
      </c>
      <c r="AD57" s="2120" t="n">
        <f aca="false">'02.24 по датам'!AD57</f>
        <v>0</v>
      </c>
      <c r="AE57" s="2121" t="n">
        <f aca="false">'02.24 по датам'!AE57</f>
        <v>0</v>
      </c>
      <c r="AF57" s="2121" t="n">
        <f aca="false">'02.24 по датам'!AF57</f>
        <v>0</v>
      </c>
      <c r="AG57" s="2121" t="n">
        <f aca="false">'02.24 по датам'!AG57</f>
        <v>0</v>
      </c>
      <c r="AH57" s="2121" t="n">
        <f aca="false">'02.24 по датам'!AH57</f>
        <v>0</v>
      </c>
      <c r="AI57" s="2121" t="n">
        <f aca="false">'02.24 по датам'!AI57</f>
        <v>0</v>
      </c>
      <c r="AJ57" s="2121" t="n">
        <f aca="false">'02.24 по датам'!AJ57</f>
        <v>0</v>
      </c>
      <c r="AK57" s="2121" t="n">
        <f aca="false">'02.24 по датам'!AK57</f>
        <v>0</v>
      </c>
      <c r="AL57" s="2121" t="n">
        <f aca="false">'02.24 по датам'!AL57</f>
        <v>0</v>
      </c>
      <c r="AM57" s="2121" t="n">
        <f aca="false">'02.24 по датам'!AM57</f>
        <v>0</v>
      </c>
      <c r="AN57" s="2121" t="n">
        <f aca="false">'02.24 по датам'!AN57</f>
        <v>0</v>
      </c>
      <c r="AO57" s="2122" t="n">
        <f aca="false">'02.24 по датам'!AO57</f>
        <v>0</v>
      </c>
      <c r="AP57" s="2115"/>
      <c r="AQ57" s="2116"/>
      <c r="AR57" s="2117"/>
      <c r="AS57" s="2118" t="n">
        <f aca="false">COUNTIF(AC58:AR58,"&gt;"&amp;0)</f>
        <v>0</v>
      </c>
      <c r="AT57" s="2119"/>
      <c r="AU57" s="2120" t="n">
        <f aca="false">'02.24 по датам'!AU57</f>
        <v>0</v>
      </c>
      <c r="AV57" s="2120" t="str">
        <f aca="false">'02.24 по датам'!AV57</f>
        <v>401г</v>
      </c>
      <c r="AW57" s="2123" t="n">
        <f aca="false">'02.24 по датам'!AW57</f>
        <v>6000</v>
      </c>
      <c r="AX57" s="2121" t="n">
        <f aca="false">'02.24 по датам'!AX57</f>
        <v>0</v>
      </c>
      <c r="AY57" s="2121" t="n">
        <f aca="false">'02.24 по датам'!AY57</f>
        <v>0</v>
      </c>
      <c r="AZ57" s="2121" t="n">
        <f aca="false">'02.24 по датам'!AZ57</f>
        <v>0</v>
      </c>
      <c r="BA57" s="2121" t="n">
        <f aca="false">'02.24 по датам'!BA57</f>
        <v>0</v>
      </c>
      <c r="BB57" s="2121" t="n">
        <f aca="false">'02.24 по датам'!BB57</f>
        <v>0</v>
      </c>
      <c r="BC57" s="2121" t="n">
        <f aca="false">'02.24 по датам'!BC57</f>
        <v>0</v>
      </c>
      <c r="BD57" s="2121" t="n">
        <f aca="false">'02.24 по датам'!BD57</f>
        <v>0</v>
      </c>
      <c r="BE57" s="2121" t="n">
        <f aca="false">'02.24 по датам'!BE57</f>
        <v>0</v>
      </c>
      <c r="BF57" s="2121" t="n">
        <f aca="false">'02.24 по датам'!BF57</f>
        <v>0</v>
      </c>
      <c r="BG57" s="2121" t="n">
        <f aca="false">'02.24 по датам'!BG57</f>
        <v>0</v>
      </c>
      <c r="BH57" s="2121" t="n">
        <f aca="false">'02.24 по датам'!BH57</f>
        <v>0</v>
      </c>
      <c r="BI57" s="2121" t="n">
        <f aca="false">'02.24 по датам'!BI57</f>
        <v>0</v>
      </c>
      <c r="BJ57" s="2121" t="n">
        <f aca="false">'02.24 по датам'!BJ57</f>
        <v>0</v>
      </c>
      <c r="BK57" s="2121" t="n">
        <f aca="false">'02.24 по датам'!BK57</f>
        <v>0</v>
      </c>
      <c r="BL57" s="2121" t="n">
        <f aca="false">'02.24 по датам'!BL57</f>
        <v>0</v>
      </c>
      <c r="BM57" s="2121" t="n">
        <f aca="false">'02.24 по датам'!BM57</f>
        <v>0</v>
      </c>
      <c r="BN57" s="2121" t="n">
        <f aca="false">'02.24 по датам'!BN57</f>
        <v>0</v>
      </c>
      <c r="BO57" s="2121" t="n">
        <f aca="false">'02.24 по датам'!BO57</f>
        <v>0</v>
      </c>
      <c r="BP57" s="2121" t="n">
        <f aca="false">'02.24 по датам'!BP57</f>
        <v>0</v>
      </c>
      <c r="BQ57" s="2122" t="n">
        <f aca="false">'02.24 по датам'!BQ57</f>
        <v>0</v>
      </c>
      <c r="BR57" s="2115"/>
      <c r="BS57" s="2116"/>
      <c r="BT57" s="2117"/>
      <c r="BU57" s="2118" t="n">
        <f aca="false">COUNTIF(AU58:BT58,"&gt;"&amp;0)</f>
        <v>2</v>
      </c>
      <c r="BV57" s="2119"/>
      <c r="BW57" s="2124" t="n">
        <f aca="false">'02.24 по датам'!BW57</f>
        <v>0</v>
      </c>
      <c r="BX57" s="2121" t="n">
        <f aca="false">'02.24 по датам'!BX57</f>
        <v>0</v>
      </c>
      <c r="BY57" s="2121" t="n">
        <f aca="false">'02.24 по датам'!BY57</f>
        <v>0</v>
      </c>
      <c r="BZ57" s="2121" t="n">
        <f aca="false">'02.24 по датам'!BZ57</f>
        <v>0</v>
      </c>
      <c r="CA57" s="2121" t="n">
        <f aca="false">'02.24 по датам'!CA57</f>
        <v>0</v>
      </c>
      <c r="CB57" s="2121" t="n">
        <f aca="false">'02.24 по датам'!CB57</f>
        <v>0</v>
      </c>
      <c r="CC57" s="2121" t="n">
        <f aca="false">'02.24 по датам'!CC57</f>
        <v>0</v>
      </c>
      <c r="CD57" s="2121" t="n">
        <f aca="false">'02.24 по датам'!CD57</f>
        <v>0</v>
      </c>
      <c r="CE57" s="2121" t="n">
        <f aca="false">'02.24 по датам'!CE57</f>
        <v>0</v>
      </c>
      <c r="CF57" s="2121" t="n">
        <f aca="false">'02.24 по датам'!CF57</f>
        <v>0</v>
      </c>
      <c r="CG57" s="2121" t="n">
        <f aca="false">'02.24 по датам'!CG57</f>
        <v>0</v>
      </c>
      <c r="CH57" s="2121" t="n">
        <f aca="false">'02.24 по датам'!CH57</f>
        <v>0</v>
      </c>
      <c r="CI57" s="2122" t="n">
        <f aca="false">'02.24 по датам'!CI57</f>
        <v>0</v>
      </c>
      <c r="CJ57" s="2115"/>
      <c r="CK57" s="2116"/>
      <c r="CL57" s="2117"/>
      <c r="CM57" s="2118" t="n">
        <f aca="false">COUNTIF(BW58:CL58,"&gt;"&amp;0)</f>
        <v>0</v>
      </c>
      <c r="CN57" s="2119"/>
      <c r="CO57" s="2119" t="n">
        <f aca="false">AA57+AS57+BU57+CM57</f>
        <v>2</v>
      </c>
      <c r="CP57" s="2119"/>
      <c r="CQ57" s="2150" t="n">
        <f aca="false">'02.24 по датам'!CQ57</f>
        <v>0</v>
      </c>
      <c r="CR57" s="2150" t="n">
        <f aca="false">'02.24 по датам'!CR57</f>
        <v>0</v>
      </c>
      <c r="CS57" s="2150" t="n">
        <f aca="false">'02.24 по датам'!CS57</f>
        <v>0</v>
      </c>
      <c r="CT57" s="2150" t="n">
        <f aca="false">'02.24 по датам'!CT57</f>
        <v>0</v>
      </c>
      <c r="CU57" s="2150" t="n">
        <f aca="false">'02.24 по датам'!CU57</f>
        <v>0</v>
      </c>
      <c r="CV57" s="2150" t="n">
        <f aca="false">'02.24 по датам'!CV57</f>
        <v>0</v>
      </c>
      <c r="CW57" s="2150" t="n">
        <f aca="false">'02.24 по датам'!CW57</f>
        <v>0</v>
      </c>
      <c r="CX57" s="2150" t="n">
        <f aca="false">'02.24 по датам'!CX57</f>
        <v>0</v>
      </c>
      <c r="CY57" s="2150" t="n">
        <f aca="false">'02.24 по датам'!CY57</f>
        <v>0</v>
      </c>
      <c r="CZ57" s="2150" t="n">
        <f aca="false">'02.24 по датам'!CZ57</f>
        <v>0</v>
      </c>
      <c r="DA57" s="2150" t="n">
        <f aca="false">'02.24 по датам'!DA57</f>
        <v>0</v>
      </c>
      <c r="DB57" s="2150" t="n">
        <f aca="false">'02.24 по датам'!DB57</f>
        <v>0</v>
      </c>
      <c r="DC57" s="2289" t="n">
        <f aca="false">'02.24 по датам'!DC57</f>
        <v>0</v>
      </c>
      <c r="DD57" s="2130"/>
      <c r="DE57" s="2131"/>
      <c r="DF57" s="2117"/>
      <c r="DG57" s="2125" t="n">
        <f aca="false">SUBTOTAL(9,CQ59:DF59)</f>
        <v>0</v>
      </c>
      <c r="DH57" s="2126"/>
      <c r="DI57" s="2124" t="n">
        <f aca="false">'02.24 по датам'!DI57</f>
        <v>0</v>
      </c>
      <c r="DJ57" s="2150" t="n">
        <f aca="false">'02.24 по датам'!DJ57</f>
        <v>0</v>
      </c>
      <c r="DK57" s="2150" t="n">
        <f aca="false">'02.24 по датам'!DK57</f>
        <v>0</v>
      </c>
      <c r="DL57" s="2150" t="n">
        <f aca="false">'02.24 по датам'!DL57</f>
        <v>0</v>
      </c>
      <c r="DM57" s="2150" t="n">
        <f aca="false">'02.24 по датам'!DM57</f>
        <v>0</v>
      </c>
      <c r="DN57" s="2150" t="n">
        <f aca="false">'02.24 по датам'!DN57</f>
        <v>0</v>
      </c>
      <c r="DO57" s="2150" t="n">
        <f aca="false">'02.24 по датам'!DO57</f>
        <v>0</v>
      </c>
      <c r="DP57" s="2150" t="n">
        <f aca="false">'02.24 по датам'!DP57</f>
        <v>0</v>
      </c>
      <c r="DQ57" s="2150" t="n">
        <f aca="false">'02.24 по датам'!DQ57</f>
        <v>0</v>
      </c>
      <c r="DR57" s="2150" t="n">
        <f aca="false">'02.24 по датам'!DR57</f>
        <v>0</v>
      </c>
      <c r="DS57" s="2150" t="n">
        <f aca="false">'02.24 по датам'!DS57</f>
        <v>0</v>
      </c>
      <c r="DT57" s="2150" t="n">
        <f aca="false">'02.24 по датам'!DT57</f>
        <v>0</v>
      </c>
      <c r="DU57" s="2289" t="n">
        <f aca="false">'02.24 по датам'!DU57</f>
        <v>0</v>
      </c>
      <c r="DV57" s="2130"/>
      <c r="DW57" s="2131"/>
      <c r="DX57" s="2117"/>
      <c r="DY57" s="2125" t="n">
        <f aca="false">COUNTIF(DI58:DX58,"&gt;"&amp;0)</f>
        <v>0</v>
      </c>
      <c r="DZ57" s="2126"/>
      <c r="EA57" s="2121" t="str">
        <f aca="false">'02.24 по датам'!EA57</f>
        <v>N</v>
      </c>
      <c r="EB57" s="2121" t="n">
        <f aca="false">'02.24 по датам'!EB57</f>
        <v>0</v>
      </c>
      <c r="EC57" s="2121" t="n">
        <f aca="false">'02.24 по датам'!EC57</f>
        <v>0</v>
      </c>
      <c r="ED57" s="2121" t="str">
        <f aca="false">'02.24 по датам'!ED57</f>
        <v>N</v>
      </c>
      <c r="EE57" s="2121" t="n">
        <f aca="false">'02.24 по датам'!EE57</f>
        <v>0</v>
      </c>
      <c r="EF57" s="2121" t="n">
        <f aca="false">'02.24 по датам'!EF57</f>
        <v>0</v>
      </c>
      <c r="EG57" s="2121" t="n">
        <f aca="false">'02.24 по датам'!EG57</f>
        <v>0</v>
      </c>
      <c r="EH57" s="2121" t="n">
        <f aca="false">'02.24 по датам'!EH57</f>
        <v>0</v>
      </c>
      <c r="EI57" s="2121" t="n">
        <f aca="false">'02.24 по датам'!EI57</f>
        <v>0</v>
      </c>
      <c r="EJ57" s="2121" t="n">
        <f aca="false">'02.24 по датам'!EJ57</f>
        <v>0</v>
      </c>
      <c r="EK57" s="2121" t="n">
        <f aca="false">'02.24 по датам'!EK57</f>
        <v>0</v>
      </c>
      <c r="EL57" s="2121" t="n">
        <f aca="false">'02.24 по датам'!EL57</f>
        <v>0</v>
      </c>
      <c r="EM57" s="2121" t="n">
        <f aca="false">'02.24 по датам'!EM57</f>
        <v>0</v>
      </c>
      <c r="EN57" s="2121" t="n">
        <f aca="false">'02.24 по датам'!EN57</f>
        <v>0</v>
      </c>
      <c r="EO57" s="2121" t="n">
        <f aca="false">'02.24 по датам'!EO57</f>
        <v>0</v>
      </c>
      <c r="EP57" s="2121" t="n">
        <f aca="false">'02.24 по датам'!EP57</f>
        <v>0</v>
      </c>
      <c r="EQ57" s="2121" t="n">
        <f aca="false">'02.24 по датам'!EQ57</f>
        <v>0</v>
      </c>
      <c r="ER57" s="2121" t="n">
        <f aca="false">'02.24 по датам'!ER57</f>
        <v>0</v>
      </c>
      <c r="ES57" s="2121" t="n">
        <f aca="false">'02.24 по датам'!ES57</f>
        <v>0</v>
      </c>
      <c r="ET57" s="2121" t="n">
        <f aca="false">'02.24 по датам'!ET57</f>
        <v>0</v>
      </c>
      <c r="EU57" s="2121" t="n">
        <f aca="false">'02.24 по датам'!EU57</f>
        <v>0</v>
      </c>
      <c r="EV57" s="2121" t="n">
        <f aca="false">'02.24 по датам'!EV57</f>
        <v>0</v>
      </c>
      <c r="EW57" s="2121" t="n">
        <f aca="false">'02.24 по датам'!EW57</f>
        <v>0</v>
      </c>
      <c r="EX57" s="2121" t="n">
        <f aca="false">'02.24 по датам'!EX57</f>
        <v>0</v>
      </c>
      <c r="EY57" s="2122" t="n">
        <f aca="false">'02.24 по датам'!EY57</f>
        <v>0</v>
      </c>
      <c r="EZ57" s="2115"/>
      <c r="FA57" s="2116"/>
      <c r="FB57" s="2117"/>
      <c r="FC57" s="2125" t="n">
        <f aca="false">COUNTIF(EA58:FB58,"&gt;"&amp;0)</f>
        <v>2</v>
      </c>
      <c r="FD57" s="2126"/>
      <c r="FE57" s="2121" t="n">
        <f aca="false">'02.24 по датам'!FE57</f>
        <v>0</v>
      </c>
      <c r="FF57" s="2121" t="n">
        <f aca="false">'02.24 по датам'!FF57</f>
        <v>0</v>
      </c>
      <c r="FG57" s="2121" t="n">
        <f aca="false">'02.24 по датам'!FG57</f>
        <v>0</v>
      </c>
      <c r="FH57" s="2121" t="n">
        <f aca="false">'02.24 по датам'!FH57</f>
        <v>0</v>
      </c>
      <c r="FI57" s="2121" t="n">
        <f aca="false">'02.24 по датам'!FI57</f>
        <v>0</v>
      </c>
      <c r="FJ57" s="2121" t="n">
        <f aca="false">'02.24 по датам'!FJ57</f>
        <v>0</v>
      </c>
      <c r="FK57" s="2121" t="n">
        <f aca="false">'02.24 по датам'!FK57</f>
        <v>0</v>
      </c>
      <c r="FL57" s="2121" t="n">
        <f aca="false">'02.24 по датам'!FL57</f>
        <v>0</v>
      </c>
      <c r="FM57" s="2121" t="n">
        <f aca="false">'02.24 по датам'!FM57</f>
        <v>0</v>
      </c>
      <c r="FN57" s="2122" t="n">
        <f aca="false">'02.24 по датам'!FN57</f>
        <v>0</v>
      </c>
      <c r="FO57" s="2115"/>
      <c r="FP57" s="2116"/>
      <c r="FQ57" s="2117"/>
      <c r="FR57" s="2125" t="n">
        <f aca="false">COUNTIF(FE58:FQ58,"&gt;"&amp;0)</f>
        <v>0</v>
      </c>
      <c r="FS57" s="2126"/>
      <c r="FT57" s="2279"/>
      <c r="FU57" s="2128"/>
      <c r="FV57" s="2128"/>
      <c r="FW57" s="2128"/>
      <c r="FX57" s="2128"/>
      <c r="FY57" s="2128"/>
      <c r="FZ57" s="2128"/>
      <c r="GA57" s="2128"/>
      <c r="GB57" s="2128"/>
      <c r="GC57" s="2128"/>
      <c r="GD57" s="2128"/>
      <c r="GE57" s="2128"/>
      <c r="GF57" s="2128"/>
      <c r="GG57" s="2128"/>
      <c r="GH57" s="2128"/>
      <c r="GI57" s="2128"/>
      <c r="GJ57" s="2128"/>
      <c r="GK57" s="2128"/>
      <c r="GL57" s="2128"/>
      <c r="GM57" s="2128"/>
      <c r="GN57" s="2128"/>
      <c r="GO57" s="2128"/>
      <c r="GP57" s="2128"/>
      <c r="GQ57" s="2128"/>
      <c r="GR57" s="2128"/>
      <c r="GS57" s="2129"/>
      <c r="GT57" s="2130"/>
      <c r="GU57" s="2131"/>
      <c r="GV57" s="2117"/>
      <c r="GW57" s="2132" t="n">
        <f aca="false">SUBTOTAL(9,FT59:GV59)</f>
        <v>0</v>
      </c>
      <c r="GX57" s="2119" t="n">
        <f aca="false">SUBTOTAL(9,FT59:GV59)</f>
        <v>0</v>
      </c>
      <c r="GY57" s="2133"/>
      <c r="GZ57" s="2134" t="n">
        <f aca="false">'02.24 по датам'!GZ57</f>
        <v>0</v>
      </c>
      <c r="HA57" s="2135" t="n">
        <f aca="false">'02.24 по датам'!HA57</f>
        <v>0</v>
      </c>
      <c r="HB57" s="2136"/>
      <c r="HC57" s="2137"/>
      <c r="HD57" s="2261" t="n">
        <f aca="false">'02.24 по датам'!HD57</f>
        <v>0</v>
      </c>
      <c r="HE57" s="2136"/>
      <c r="HF57" s="2139"/>
      <c r="HG57" s="2140"/>
      <c r="HH57" s="2124"/>
      <c r="HI57" s="2278"/>
      <c r="HJ57" s="2279"/>
      <c r="HK57" s="2279"/>
      <c r="HL57" s="2279"/>
      <c r="HM57" s="2279"/>
      <c r="HN57" s="2279"/>
      <c r="HO57" s="2279"/>
      <c r="HP57" s="2279"/>
      <c r="HQ57" s="2279"/>
      <c r="HR57" s="2279"/>
      <c r="HS57" s="2279"/>
      <c r="HT57" s="2279"/>
      <c r="HU57" s="2279"/>
      <c r="HV57" s="2279"/>
      <c r="HW57" s="2279"/>
      <c r="HX57" s="2279"/>
      <c r="HY57" s="2279"/>
      <c r="HZ57" s="2280"/>
      <c r="IA57" s="2115"/>
      <c r="IB57" s="2116"/>
      <c r="IC57" s="2117"/>
      <c r="ID57" s="2118" t="n">
        <f aca="false">SUBTOTAL(9,HG59:IC59)</f>
        <v>0</v>
      </c>
      <c r="IE57" s="2142"/>
      <c r="IF57" s="2143" t="n">
        <f aca="false">'02.24 по датам'!IF57</f>
        <v>0</v>
      </c>
      <c r="IG57" s="2143" t="n">
        <f aca="false">'02.24 по датам'!IG57</f>
        <v>0</v>
      </c>
      <c r="IH57" s="2144" t="n">
        <f aca="false">'02.24 по датам'!IH57</f>
        <v>0</v>
      </c>
      <c r="II57" s="2145"/>
      <c r="IJ57" s="2146"/>
      <c r="IK57" s="2147" t="n">
        <f aca="false">SUBTOTAL(9,IF59:IJ59)</f>
        <v>0</v>
      </c>
      <c r="IL57" s="2148"/>
      <c r="IM57" s="2149" t="n">
        <f aca="false">'02.24 по датам'!IM57</f>
        <v>0</v>
      </c>
      <c r="IN57" s="2150" t="n">
        <f aca="false">'02.24 по датам'!IN57</f>
        <v>0</v>
      </c>
      <c r="IO57" s="2151" t="n">
        <f aca="false">'02.24 по датам'!IO57</f>
        <v>0</v>
      </c>
      <c r="IP57" s="2151" t="n">
        <f aca="false">'02.24 по датам'!IP57</f>
        <v>0</v>
      </c>
      <c r="IQ57" s="2151" t="n">
        <f aca="false">'02.24 по датам'!IQ57</f>
        <v>0</v>
      </c>
      <c r="IR57" s="2151" t="n">
        <f aca="false">'02.24 по датам'!IR57</f>
        <v>0</v>
      </c>
      <c r="IS57" s="2151" t="n">
        <f aca="false">'02.24 по датам'!IS57</f>
        <v>0</v>
      </c>
      <c r="IT57" s="2151" t="n">
        <f aca="false">'02.24 по датам'!IT57</f>
        <v>0</v>
      </c>
      <c r="IU57" s="2151" t="n">
        <f aca="false">'02.24 по датам'!IU57</f>
        <v>0</v>
      </c>
      <c r="IV57" s="2152" t="n">
        <f aca="false">'02.24 по датам'!IV57</f>
        <v>0</v>
      </c>
      <c r="IW57" s="2153"/>
      <c r="IX57" s="2154"/>
      <c r="IY57" s="2155"/>
      <c r="IZ57" s="2118" t="n">
        <f aca="false">SUBTOTAL(3,IM57:IY57)</f>
        <v>10</v>
      </c>
      <c r="JA57" s="2156"/>
      <c r="JB57" s="2157" t="n">
        <f aca="false">'02.24 по датам'!JB57</f>
        <v>0</v>
      </c>
      <c r="JC57" s="2158"/>
      <c r="JD57" s="2159" t="n">
        <f aca="false">'02.24 по датам'!JD57</f>
        <v>0</v>
      </c>
      <c r="JE57" s="2160"/>
      <c r="JF57" s="2161"/>
      <c r="JG57" s="2263" t="n">
        <f aca="false">'02.24 по датам'!JG57</f>
        <v>0</v>
      </c>
      <c r="JH57" s="2263" t="n">
        <f aca="false">'02.24 по датам'!JH57</f>
        <v>0</v>
      </c>
      <c r="JI57" s="2263" t="n">
        <f aca="false">'02.24 по датам'!JI57</f>
        <v>0</v>
      </c>
      <c r="JJ57" s="2293" t="n">
        <f aca="false">'02.24 по датам'!JJ57</f>
        <v>0</v>
      </c>
      <c r="JK57" s="2294"/>
      <c r="JL57" s="2165"/>
      <c r="JM57" s="2107"/>
      <c r="JN57" s="2108"/>
      <c r="JO57" s="2256"/>
      <c r="JP57" s="2166"/>
      <c r="JQ57" s="2167"/>
      <c r="JR57" s="2168"/>
    </row>
    <row r="58" customFormat="false" ht="11.25" hidden="false" customHeight="true" outlineLevel="0" collapsed="false">
      <c r="A58" s="2056"/>
      <c r="B58" s="2169" t="s">
        <v>661</v>
      </c>
      <c r="C58" s="2179" t="n">
        <f aca="false">'02.24 по датам'!C58</f>
        <v>0</v>
      </c>
      <c r="D58" s="2179" t="n">
        <f aca="false">'02.24 по датам'!D58</f>
        <v>0</v>
      </c>
      <c r="E58" s="2179" t="n">
        <f aca="false">'02.24 по датам'!E58</f>
        <v>0</v>
      </c>
      <c r="F58" s="2179" t="n">
        <f aca="false">'02.24 по датам'!F58</f>
        <v>0</v>
      </c>
      <c r="G58" s="2177" t="n">
        <f aca="false">'02.24 по датам'!G58</f>
        <v>0</v>
      </c>
      <c r="H58" s="2177" t="n">
        <f aca="false">'02.24 по датам'!H58</f>
        <v>0</v>
      </c>
      <c r="I58" s="2177" t="n">
        <f aca="false">'02.24 по датам'!I58</f>
        <v>0</v>
      </c>
      <c r="J58" s="2177" t="n">
        <f aca="false">'02.24 по датам'!J58</f>
        <v>0</v>
      </c>
      <c r="K58" s="2177" t="n">
        <f aca="false">'02.24 по датам'!K58</f>
        <v>0</v>
      </c>
      <c r="L58" s="2177" t="n">
        <f aca="false">'02.24 по датам'!L58</f>
        <v>0</v>
      </c>
      <c r="M58" s="2177" t="n">
        <f aca="false">'02.24 по датам'!M58</f>
        <v>0</v>
      </c>
      <c r="N58" s="2177" t="n">
        <f aca="false">'02.24 по датам'!N58</f>
        <v>0</v>
      </c>
      <c r="O58" s="2177" t="n">
        <f aca="false">'02.24 по датам'!O58</f>
        <v>0</v>
      </c>
      <c r="P58" s="2177" t="n">
        <f aca="false">'02.24 по датам'!P58</f>
        <v>0</v>
      </c>
      <c r="Q58" s="2177" t="n">
        <f aca="false">'02.24 по датам'!Q58</f>
        <v>0</v>
      </c>
      <c r="R58" s="2177" t="n">
        <f aca="false">'02.24 по датам'!R58</f>
        <v>0</v>
      </c>
      <c r="S58" s="2177" t="n">
        <f aca="false">'02.24 по датам'!S58</f>
        <v>0</v>
      </c>
      <c r="T58" s="2177" t="n">
        <f aca="false">'02.24 по датам'!T58</f>
        <v>0</v>
      </c>
      <c r="U58" s="2177" t="n">
        <f aca="false">'02.24 по датам'!U58</f>
        <v>0</v>
      </c>
      <c r="V58" s="2177" t="n">
        <f aca="false">'02.24 по датам'!V58</f>
        <v>0</v>
      </c>
      <c r="W58" s="2178" t="n">
        <f aca="false">'02.24 по датам'!W58</f>
        <v>0</v>
      </c>
      <c r="X58" s="2171"/>
      <c r="Y58" s="2172"/>
      <c r="Z58" s="2173"/>
      <c r="AA58" s="2174" t="n">
        <f aca="false">SUBTOTAL(9,C58:Z58)</f>
        <v>0</v>
      </c>
      <c r="AB58" s="2175" t="n">
        <f aca="false">AA58+AB54</f>
        <v>260</v>
      </c>
      <c r="AC58" s="2176" t="n">
        <f aca="false">'02.24 по датам'!AC58</f>
        <v>0</v>
      </c>
      <c r="AD58" s="2176" t="n">
        <f aca="false">'02.24 по датам'!AD58</f>
        <v>0</v>
      </c>
      <c r="AE58" s="2177" t="n">
        <f aca="false">'02.24 по датам'!AE58</f>
        <v>0</v>
      </c>
      <c r="AF58" s="2177" t="n">
        <f aca="false">'02.24 по датам'!AF58</f>
        <v>0</v>
      </c>
      <c r="AG58" s="2177" t="n">
        <f aca="false">'02.24 по датам'!AG58</f>
        <v>0</v>
      </c>
      <c r="AH58" s="2177" t="n">
        <f aca="false">'02.24 по датам'!AH58</f>
        <v>0</v>
      </c>
      <c r="AI58" s="2177" t="n">
        <f aca="false">'02.24 по датам'!AI58</f>
        <v>0</v>
      </c>
      <c r="AJ58" s="2177" t="n">
        <f aca="false">'02.24 по датам'!AJ58</f>
        <v>0</v>
      </c>
      <c r="AK58" s="2177" t="n">
        <f aca="false">'02.24 по датам'!AK58</f>
        <v>0</v>
      </c>
      <c r="AL58" s="2177" t="n">
        <f aca="false">'02.24 по датам'!AL58</f>
        <v>0</v>
      </c>
      <c r="AM58" s="2177" t="n">
        <f aca="false">'02.24 по датам'!AM58</f>
        <v>0</v>
      </c>
      <c r="AN58" s="2177" t="n">
        <f aca="false">'02.24 по датам'!AN58</f>
        <v>0</v>
      </c>
      <c r="AO58" s="2178" t="n">
        <f aca="false">'02.24 по датам'!AO58</f>
        <v>0</v>
      </c>
      <c r="AP58" s="2171"/>
      <c r="AQ58" s="2172"/>
      <c r="AR58" s="2173"/>
      <c r="AS58" s="2174" t="n">
        <f aca="false">SUBTOTAL(9,AC58:AR58)</f>
        <v>0</v>
      </c>
      <c r="AT58" s="2175" t="n">
        <f aca="false">AS58+AT54</f>
        <v>0</v>
      </c>
      <c r="AU58" s="2176" t="n">
        <f aca="false">'02.24 по датам'!AU58</f>
        <v>0</v>
      </c>
      <c r="AV58" s="2176" t="n">
        <f aca="false">'02.24 по датам'!AV58</f>
        <v>20</v>
      </c>
      <c r="AW58" s="2179" t="n">
        <f aca="false">'02.24 по датам'!AW58</f>
        <v>20</v>
      </c>
      <c r="AX58" s="2177" t="n">
        <f aca="false">'02.24 по датам'!AX58</f>
        <v>0</v>
      </c>
      <c r="AY58" s="2177" t="n">
        <f aca="false">'02.24 по датам'!AY58</f>
        <v>0</v>
      </c>
      <c r="AZ58" s="2177" t="n">
        <f aca="false">'02.24 по датам'!AZ58</f>
        <v>0</v>
      </c>
      <c r="BA58" s="2177" t="n">
        <f aca="false">'02.24 по датам'!BA58</f>
        <v>0</v>
      </c>
      <c r="BB58" s="2177" t="n">
        <f aca="false">'02.24 по датам'!BB58</f>
        <v>0</v>
      </c>
      <c r="BC58" s="2177" t="n">
        <f aca="false">'02.24 по датам'!BC58</f>
        <v>0</v>
      </c>
      <c r="BD58" s="2177" t="n">
        <f aca="false">'02.24 по датам'!BD58</f>
        <v>0</v>
      </c>
      <c r="BE58" s="2177" t="n">
        <f aca="false">'02.24 по датам'!BE58</f>
        <v>0</v>
      </c>
      <c r="BF58" s="2177" t="n">
        <f aca="false">'02.24 по датам'!BF58</f>
        <v>0</v>
      </c>
      <c r="BG58" s="2177" t="n">
        <f aca="false">'02.24 по датам'!BG58</f>
        <v>0</v>
      </c>
      <c r="BH58" s="2177" t="n">
        <f aca="false">'02.24 по датам'!BH58</f>
        <v>0</v>
      </c>
      <c r="BI58" s="2177" t="n">
        <f aca="false">'02.24 по датам'!BI58</f>
        <v>0</v>
      </c>
      <c r="BJ58" s="2177" t="n">
        <f aca="false">'02.24 по датам'!BJ58</f>
        <v>0</v>
      </c>
      <c r="BK58" s="2177" t="n">
        <f aca="false">'02.24 по датам'!BK58</f>
        <v>0</v>
      </c>
      <c r="BL58" s="2177" t="n">
        <f aca="false">'02.24 по датам'!BL58</f>
        <v>0</v>
      </c>
      <c r="BM58" s="2177" t="n">
        <f aca="false">'02.24 по датам'!BM58</f>
        <v>0</v>
      </c>
      <c r="BN58" s="2177" t="n">
        <f aca="false">'02.24 по датам'!BN58</f>
        <v>0</v>
      </c>
      <c r="BO58" s="2177" t="n">
        <f aca="false">'02.24 по датам'!BO58</f>
        <v>0</v>
      </c>
      <c r="BP58" s="2177" t="n">
        <f aca="false">'02.24 по датам'!BP58</f>
        <v>0</v>
      </c>
      <c r="BQ58" s="2178" t="n">
        <f aca="false">'02.24 по датам'!BQ58</f>
        <v>0</v>
      </c>
      <c r="BR58" s="2171"/>
      <c r="BS58" s="2172"/>
      <c r="BT58" s="2173"/>
      <c r="BU58" s="2174" t="n">
        <f aca="false">SUBTOTAL(9,AU58:BT58)</f>
        <v>40</v>
      </c>
      <c r="BV58" s="2175" t="n">
        <f aca="false">BU58+BV54</f>
        <v>143</v>
      </c>
      <c r="BW58" s="2180" t="n">
        <f aca="false">'02.24 по датам'!BW58</f>
        <v>0</v>
      </c>
      <c r="BX58" s="2177" t="n">
        <f aca="false">'02.24 по датам'!BX58</f>
        <v>0</v>
      </c>
      <c r="BY58" s="2177" t="n">
        <f aca="false">'02.24 по датам'!BY58</f>
        <v>0</v>
      </c>
      <c r="BZ58" s="2177" t="n">
        <f aca="false">'02.24 по датам'!BZ58</f>
        <v>0</v>
      </c>
      <c r="CA58" s="2177" t="n">
        <f aca="false">'02.24 по датам'!CA58</f>
        <v>0</v>
      </c>
      <c r="CB58" s="2177" t="n">
        <f aca="false">'02.24 по датам'!CB58</f>
        <v>0</v>
      </c>
      <c r="CC58" s="2177" t="n">
        <f aca="false">'02.24 по датам'!CC58</f>
        <v>0</v>
      </c>
      <c r="CD58" s="2177" t="n">
        <f aca="false">'02.24 по датам'!CD58</f>
        <v>0</v>
      </c>
      <c r="CE58" s="2177" t="n">
        <f aca="false">'02.24 по датам'!CE58</f>
        <v>0</v>
      </c>
      <c r="CF58" s="2177" t="n">
        <f aca="false">'02.24 по датам'!CF58</f>
        <v>0</v>
      </c>
      <c r="CG58" s="2177" t="n">
        <f aca="false">'02.24 по датам'!CG58</f>
        <v>0</v>
      </c>
      <c r="CH58" s="2177" t="n">
        <f aca="false">'02.24 по датам'!CH58</f>
        <v>0</v>
      </c>
      <c r="CI58" s="2178" t="n">
        <f aca="false">'02.24 по датам'!CI58</f>
        <v>0</v>
      </c>
      <c r="CJ58" s="2171"/>
      <c r="CK58" s="2172"/>
      <c r="CL58" s="2173"/>
      <c r="CM58" s="2174" t="n">
        <f aca="false">SUBTOTAL(9,BW58:CL58)</f>
        <v>0</v>
      </c>
      <c r="CN58" s="2175" t="n">
        <f aca="false">CM58+CN54</f>
        <v>0</v>
      </c>
      <c r="CO58" s="2175" t="n">
        <f aca="false">AA58+AS58+BU58+CM58</f>
        <v>40</v>
      </c>
      <c r="CP58" s="2175" t="n">
        <f aca="false">CO58+CP54</f>
        <v>403</v>
      </c>
      <c r="CQ58" s="2204" t="n">
        <f aca="false">'02.24 по датам'!CQ58</f>
        <v>0</v>
      </c>
      <c r="CR58" s="2204" t="n">
        <f aca="false">'02.24 по датам'!CR58</f>
        <v>0</v>
      </c>
      <c r="CS58" s="2204" t="n">
        <f aca="false">'02.24 по датам'!CS58</f>
        <v>0</v>
      </c>
      <c r="CT58" s="2204" t="n">
        <f aca="false">'02.24 по датам'!CT58</f>
        <v>0</v>
      </c>
      <c r="CU58" s="2204" t="n">
        <f aca="false">'02.24 по датам'!CU58</f>
        <v>0</v>
      </c>
      <c r="CV58" s="2204" t="n">
        <f aca="false">'02.24 по датам'!CV58</f>
        <v>0</v>
      </c>
      <c r="CW58" s="2204" t="n">
        <f aca="false">'02.24 по датам'!CW58</f>
        <v>0</v>
      </c>
      <c r="CX58" s="2204" t="n">
        <f aca="false">'02.24 по датам'!CX58</f>
        <v>0</v>
      </c>
      <c r="CY58" s="2204" t="n">
        <f aca="false">'02.24 по датам'!CY58</f>
        <v>0</v>
      </c>
      <c r="CZ58" s="2204" t="n">
        <f aca="false">'02.24 по датам'!CZ58</f>
        <v>0</v>
      </c>
      <c r="DA58" s="2204" t="n">
        <f aca="false">'02.24 по датам'!DA58</f>
        <v>0</v>
      </c>
      <c r="DB58" s="2204" t="n">
        <f aca="false">'02.24 по датам'!DB58</f>
        <v>0</v>
      </c>
      <c r="DC58" s="2290" t="n">
        <f aca="false">'02.24 по датам'!DC58</f>
        <v>0</v>
      </c>
      <c r="DD58" s="2186"/>
      <c r="DE58" s="2187"/>
      <c r="DF58" s="2173"/>
      <c r="DG58" s="2181" t="n">
        <f aca="false">SUBTOTAL(9,CQ58:DF58)</f>
        <v>0</v>
      </c>
      <c r="DH58" s="2182" t="n">
        <f aca="false">DG58:DG58+IF($B54:$B54=2,0,DH54:DH54)</f>
        <v>0</v>
      </c>
      <c r="DI58" s="2180" t="n">
        <f aca="false">'02.24 по датам'!DI58</f>
        <v>0</v>
      </c>
      <c r="DJ58" s="2204" t="n">
        <f aca="false">'02.24 по датам'!DJ58</f>
        <v>0</v>
      </c>
      <c r="DK58" s="2204" t="n">
        <f aca="false">'02.24 по датам'!DK58</f>
        <v>0</v>
      </c>
      <c r="DL58" s="2204" t="n">
        <f aca="false">'02.24 по датам'!DL58</f>
        <v>0</v>
      </c>
      <c r="DM58" s="2204" t="n">
        <f aca="false">'02.24 по датам'!DM58</f>
        <v>0</v>
      </c>
      <c r="DN58" s="2204" t="n">
        <f aca="false">'02.24 по датам'!DN58</f>
        <v>0</v>
      </c>
      <c r="DO58" s="2204" t="n">
        <f aca="false">'02.24 по датам'!DO58</f>
        <v>0</v>
      </c>
      <c r="DP58" s="2204" t="n">
        <f aca="false">'02.24 по датам'!DP58</f>
        <v>0</v>
      </c>
      <c r="DQ58" s="2204" t="n">
        <f aca="false">'02.24 по датам'!DQ58</f>
        <v>0</v>
      </c>
      <c r="DR58" s="2204" t="n">
        <f aca="false">'02.24 по датам'!DR58</f>
        <v>0</v>
      </c>
      <c r="DS58" s="2204" t="n">
        <f aca="false">'02.24 по датам'!DS58</f>
        <v>0</v>
      </c>
      <c r="DT58" s="2204" t="n">
        <f aca="false">'02.24 по датам'!DT58</f>
        <v>0</v>
      </c>
      <c r="DU58" s="2290" t="n">
        <f aca="false">'02.24 по датам'!DU58</f>
        <v>0</v>
      </c>
      <c r="DV58" s="2186"/>
      <c r="DW58" s="2187"/>
      <c r="DX58" s="2173"/>
      <c r="DY58" s="2181" t="n">
        <f aca="false">SUBTOTAL(9,DI58:DX58)</f>
        <v>0</v>
      </c>
      <c r="DZ58" s="2182" t="n">
        <f aca="false">DY58:DY58+IF($B54:$B54=2,0,DZ54:DZ54)</f>
        <v>0</v>
      </c>
      <c r="EA58" s="2177" t="n">
        <f aca="false">'02.24 по датам'!EA58</f>
        <v>10</v>
      </c>
      <c r="EB58" s="2177" t="n">
        <f aca="false">'02.24 по датам'!EB58</f>
        <v>0</v>
      </c>
      <c r="EC58" s="2177" t="n">
        <f aca="false">'02.24 по датам'!EC58</f>
        <v>0</v>
      </c>
      <c r="ED58" s="2177" t="n">
        <f aca="false">'02.24 по датам'!ED58</f>
        <v>10</v>
      </c>
      <c r="EE58" s="2177" t="n">
        <f aca="false">'02.24 по датам'!EE58</f>
        <v>0</v>
      </c>
      <c r="EF58" s="2177" t="n">
        <f aca="false">'02.24 по датам'!EF58</f>
        <v>0</v>
      </c>
      <c r="EG58" s="2177" t="n">
        <f aca="false">'02.24 по датам'!EG58</f>
        <v>0</v>
      </c>
      <c r="EH58" s="2177" t="n">
        <f aca="false">'02.24 по датам'!EH58</f>
        <v>0</v>
      </c>
      <c r="EI58" s="2177" t="n">
        <f aca="false">'02.24 по датам'!EI58</f>
        <v>0</v>
      </c>
      <c r="EJ58" s="2177" t="n">
        <f aca="false">'02.24 по датам'!EJ58</f>
        <v>0</v>
      </c>
      <c r="EK58" s="2177" t="n">
        <f aca="false">'02.24 по датам'!EK58</f>
        <v>0</v>
      </c>
      <c r="EL58" s="2177" t="n">
        <f aca="false">'02.24 по датам'!EL58</f>
        <v>0</v>
      </c>
      <c r="EM58" s="2177" t="n">
        <f aca="false">'02.24 по датам'!EM58</f>
        <v>0</v>
      </c>
      <c r="EN58" s="2177" t="n">
        <f aca="false">'02.24 по датам'!EN58</f>
        <v>0</v>
      </c>
      <c r="EO58" s="2177" t="n">
        <f aca="false">'02.24 по датам'!EO58</f>
        <v>0</v>
      </c>
      <c r="EP58" s="2177" t="n">
        <f aca="false">'02.24 по датам'!EP58</f>
        <v>0</v>
      </c>
      <c r="EQ58" s="2177" t="n">
        <f aca="false">'02.24 по датам'!EQ58</f>
        <v>0</v>
      </c>
      <c r="ER58" s="2177" t="n">
        <f aca="false">'02.24 по датам'!ER58</f>
        <v>0</v>
      </c>
      <c r="ES58" s="2177" t="n">
        <f aca="false">'02.24 по датам'!ES58</f>
        <v>0</v>
      </c>
      <c r="ET58" s="2177" t="n">
        <f aca="false">'02.24 по датам'!ET58</f>
        <v>0</v>
      </c>
      <c r="EU58" s="2177" t="n">
        <f aca="false">'02.24 по датам'!EU58</f>
        <v>0</v>
      </c>
      <c r="EV58" s="2177" t="n">
        <f aca="false">'02.24 по датам'!EV58</f>
        <v>0</v>
      </c>
      <c r="EW58" s="2177" t="n">
        <f aca="false">'02.24 по датам'!EW58</f>
        <v>0</v>
      </c>
      <c r="EX58" s="2177" t="n">
        <f aca="false">'02.24 по датам'!EX58</f>
        <v>0</v>
      </c>
      <c r="EY58" s="2178" t="n">
        <f aca="false">'02.24 по датам'!EY58</f>
        <v>0</v>
      </c>
      <c r="EZ58" s="2171"/>
      <c r="FA58" s="2172"/>
      <c r="FB58" s="2173"/>
      <c r="FC58" s="2181" t="n">
        <f aca="false">SUBTOTAL(9,EA58:FB58)</f>
        <v>20</v>
      </c>
      <c r="FD58" s="2182" t="n">
        <f aca="false">FC58:FC58+IF($B54:$B54=2,0,FD54:FD54)</f>
        <v>81</v>
      </c>
      <c r="FE58" s="2177" t="n">
        <f aca="false">'02.24 по датам'!FE58</f>
        <v>0</v>
      </c>
      <c r="FF58" s="2177" t="n">
        <f aca="false">'02.24 по датам'!FF58</f>
        <v>0</v>
      </c>
      <c r="FG58" s="2177" t="n">
        <f aca="false">'02.24 по датам'!FG58</f>
        <v>0</v>
      </c>
      <c r="FH58" s="2177" t="n">
        <f aca="false">'02.24 по датам'!FH58</f>
        <v>0</v>
      </c>
      <c r="FI58" s="2177" t="n">
        <f aca="false">'02.24 по датам'!FI58</f>
        <v>0</v>
      </c>
      <c r="FJ58" s="2177" t="n">
        <f aca="false">'02.24 по датам'!FJ58</f>
        <v>0</v>
      </c>
      <c r="FK58" s="2177" t="n">
        <f aca="false">'02.24 по датам'!FK58</f>
        <v>0</v>
      </c>
      <c r="FL58" s="2177" t="n">
        <f aca="false">'02.24 по датам'!FL58</f>
        <v>0</v>
      </c>
      <c r="FM58" s="2177" t="n">
        <f aca="false">'02.24 по датам'!FM58</f>
        <v>0</v>
      </c>
      <c r="FN58" s="2178" t="n">
        <f aca="false">'02.24 по датам'!FN58</f>
        <v>0</v>
      </c>
      <c r="FO58" s="2171"/>
      <c r="FP58" s="2172"/>
      <c r="FQ58" s="2300"/>
      <c r="FR58" s="2181" t="n">
        <f aca="false">SUBTOTAL(9,FE58:FQ58)</f>
        <v>0</v>
      </c>
      <c r="FS58" s="2182" t="n">
        <f aca="false">FR58:FR58+IF($B54:$B54=2,0,FS54:FS54)</f>
        <v>0</v>
      </c>
      <c r="FT58" s="2301" t="n">
        <f aca="false">'02.24 по датам'!GX58-'02.24 НГДП по датам'!AW58</f>
        <v>0</v>
      </c>
      <c r="FU58" s="2184"/>
      <c r="FV58" s="2184"/>
      <c r="FW58" s="2184"/>
      <c r="FX58" s="2184"/>
      <c r="FY58" s="2184"/>
      <c r="FZ58" s="2184"/>
      <c r="GA58" s="2184"/>
      <c r="GB58" s="2184"/>
      <c r="GC58" s="2184"/>
      <c r="GD58" s="2184"/>
      <c r="GE58" s="2184"/>
      <c r="GF58" s="2184"/>
      <c r="GG58" s="2184"/>
      <c r="GH58" s="2184"/>
      <c r="GI58" s="2184"/>
      <c r="GJ58" s="2184"/>
      <c r="GK58" s="2184"/>
      <c r="GL58" s="2184"/>
      <c r="GM58" s="2184"/>
      <c r="GN58" s="2184"/>
      <c r="GO58" s="2184"/>
      <c r="GP58" s="2184"/>
      <c r="GQ58" s="2184"/>
      <c r="GR58" s="2184"/>
      <c r="GS58" s="2185"/>
      <c r="GT58" s="2186"/>
      <c r="GU58" s="2187"/>
      <c r="GV58" s="2173"/>
      <c r="GW58" s="2188" t="n">
        <f aca="false">SUBTOTAL(9,FT58:GV58)</f>
        <v>0</v>
      </c>
      <c r="GX58" s="2175" t="n">
        <f aca="false">SUBTOTAL(9,FT58:GV58)</f>
        <v>0</v>
      </c>
      <c r="GY58" s="2174" t="n">
        <f aca="false">GX58:GX58+IF($B54:$B54=2,0,GY54:GY54)</f>
        <v>0</v>
      </c>
      <c r="GZ58" s="2189" t="n">
        <f aca="false">'02.24 по датам'!GZ58</f>
        <v>0</v>
      </c>
      <c r="HA58" s="2190" t="n">
        <f aca="false">'02.24 по датам'!HA58</f>
        <v>0</v>
      </c>
      <c r="HB58" s="2191"/>
      <c r="HC58" s="2192" t="n">
        <f aca="false">SUBTOTAL(9,GZ58:HB58)</f>
        <v>0</v>
      </c>
      <c r="HD58" s="2193" t="n">
        <f aca="false">$HD$14+HD54</f>
        <v>456.36</v>
      </c>
      <c r="HE58" s="2194"/>
      <c r="HF58" s="2195" t="n">
        <f aca="false">SUM(HD58:HE58)</f>
        <v>456.36</v>
      </c>
      <c r="HG58" s="2196" t="n">
        <f aca="false">'02.24 по датам'!ID58-'02.24 НГДП по датам'!BF58</f>
        <v>23</v>
      </c>
      <c r="HH58" s="2180"/>
      <c r="HI58" s="2266"/>
      <c r="HJ58" s="2283"/>
      <c r="HK58" s="2283"/>
      <c r="HL58" s="2283"/>
      <c r="HM58" s="2283"/>
      <c r="HN58" s="2283"/>
      <c r="HO58" s="2283"/>
      <c r="HP58" s="2283"/>
      <c r="HQ58" s="2283"/>
      <c r="HR58" s="2283"/>
      <c r="HS58" s="2283"/>
      <c r="HT58" s="2283"/>
      <c r="HU58" s="2283"/>
      <c r="HV58" s="2283"/>
      <c r="HW58" s="2283"/>
      <c r="HX58" s="2283"/>
      <c r="HY58" s="2283"/>
      <c r="HZ58" s="2284"/>
      <c r="IA58" s="2171"/>
      <c r="IB58" s="2172"/>
      <c r="IC58" s="2173"/>
      <c r="ID58" s="2174" t="n">
        <f aca="false">SUBTOTAL(9,HG58:IC58)</f>
        <v>23</v>
      </c>
      <c r="IE58" s="2188" t="n">
        <f aca="false">ID58:ID58+IF($B54:$B54=2,0,IE54:IE54)</f>
        <v>86</v>
      </c>
      <c r="IF58" s="2198" t="n">
        <f aca="false">'02.24 по датам'!IF58</f>
        <v>0</v>
      </c>
      <c r="IG58" s="2198" t="n">
        <f aca="false">'02.24 по датам'!IG58</f>
        <v>0</v>
      </c>
      <c r="IH58" s="2199" t="n">
        <f aca="false">'02.24 по датам'!IH58</f>
        <v>0</v>
      </c>
      <c r="II58" s="2200"/>
      <c r="IJ58" s="2201"/>
      <c r="IK58" s="2202" t="n">
        <f aca="false">SUBTOTAL(9,IF58:IJ58)</f>
        <v>0</v>
      </c>
      <c r="IL58" s="2203" t="n">
        <f aca="false">IK58:IK58+IF($B54:$B54=2,0,IL54:IL54)</f>
        <v>0</v>
      </c>
      <c r="IM58" s="2204" t="n">
        <f aca="false">'02.24 по датам'!IM58</f>
        <v>0</v>
      </c>
      <c r="IN58" s="2204" t="n">
        <f aca="false">'02.24 по датам'!IN58</f>
        <v>0</v>
      </c>
      <c r="IO58" s="2177" t="n">
        <f aca="false">'02.24 по датам'!IO58</f>
        <v>0</v>
      </c>
      <c r="IP58" s="2177" t="n">
        <f aca="false">'02.24 по датам'!IP58</f>
        <v>0</v>
      </c>
      <c r="IQ58" s="2177" t="n">
        <f aca="false">'02.24 по датам'!IQ58</f>
        <v>0</v>
      </c>
      <c r="IR58" s="2177" t="n">
        <f aca="false">'02.24 по датам'!IR58</f>
        <v>0</v>
      </c>
      <c r="IS58" s="2177" t="n">
        <f aca="false">'02.24 по датам'!IS58</f>
        <v>0</v>
      </c>
      <c r="IT58" s="2177" t="n">
        <f aca="false">'02.24 по датам'!IT58</f>
        <v>0</v>
      </c>
      <c r="IU58" s="2177" t="n">
        <f aca="false">'02.24 по датам'!IU58</f>
        <v>0</v>
      </c>
      <c r="IV58" s="2178" t="n">
        <f aca="false">'02.24 по датам'!IV58</f>
        <v>0</v>
      </c>
      <c r="IW58" s="2171"/>
      <c r="IX58" s="2172"/>
      <c r="IY58" s="2173"/>
      <c r="IZ58" s="2174" t="n">
        <f aca="false">SUBTOTAL(9,IM58:IY58)</f>
        <v>0</v>
      </c>
      <c r="JA58" s="2175" t="n">
        <f aca="false">IZ58:IZ58+IF($B54:$B54=2,0,JA54:JA54)</f>
        <v>7.9</v>
      </c>
      <c r="JB58" s="2205" t="n">
        <f aca="false">'02.24 по датам'!JB58</f>
        <v>0</v>
      </c>
      <c r="JC58" s="2194"/>
      <c r="JD58" s="2268" t="n">
        <f aca="false">'02.24 по датам'!JD58</f>
        <v>0</v>
      </c>
      <c r="JE58" s="2207" t="n">
        <f aca="false">SUBTOTAL(9,JB58:JD58)</f>
        <v>0</v>
      </c>
      <c r="JF58" s="2208" t="n">
        <f aca="false">SUMIF($C$5:JE$5,"Накопленный эффект, т/сут",$C58:JE58)+SUMIF($C$5:JE$5,"Нараст.  по потенциалу",$C58:JE58)-SUMIF($C$5:JE$5,"Нараст. по остановкам",$C58:JE58)-SUMIF($C$5:JE$5,"ИТОГО перевод в ППД",$C58:JE58)-SUMIF($C$5:JE$5,"ИТОГО  нерент, по распоряж.",$C58:JE58)-SUMIF($C$5:JE$5,"ИТОГО ост. дебит от ЗБС, Углуб., ПВЛГ/ПНЛГ",$C58:JE58)</f>
        <v>390.1</v>
      </c>
      <c r="JG58" s="2269" t="n">
        <f aca="false">'02.24 по датам'!JG58-'02.24 НГДП по датам'!BV58</f>
        <v>0</v>
      </c>
      <c r="JH58" s="2269" t="n">
        <f aca="false">'02.24 по датам'!JH58-'02.24 НГДП по датам'!BW58</f>
        <v>0</v>
      </c>
      <c r="JI58" s="2269" t="n">
        <f aca="false">'02.24 по датам'!JI58-'02.24 НГДП по датам'!BX58</f>
        <v>0</v>
      </c>
      <c r="JJ58" s="2295" t="n">
        <f aca="false">'02.24 по датам'!JJ58-'02.24 НГДП по датам'!BY58</f>
        <v>0</v>
      </c>
      <c r="JK58" s="2296" t="n">
        <f aca="false">'02.24 НГДП по датам'!BZ58</f>
        <v>0</v>
      </c>
      <c r="JL58" s="2202" t="n">
        <f aca="false">SUBTOTAL(9,JG58:JJ58)</f>
        <v>0</v>
      </c>
      <c r="JM58" s="2107"/>
      <c r="JN58" s="2108"/>
      <c r="JO58" s="2256"/>
      <c r="JP58" s="2212" t="n">
        <f aca="false">JP$4:JP$4+SUMIF($C$5:JL$5,"Нараст. по остановкам",$C58:JL58)-SUMIF($C$5:JL$5,"Нараст.  по потенциалу",$C58:JL58)</f>
        <v>706.812</v>
      </c>
      <c r="JQ58" s="2213"/>
      <c r="JR58" s="2214" t="n">
        <f aca="false">'02.24 НГДП по датам'!CB58</f>
        <v>81.893</v>
      </c>
    </row>
    <row r="59" customFormat="false" ht="1.5" hidden="false" customHeight="true" outlineLevel="0" collapsed="false">
      <c r="A59" s="2215"/>
      <c r="B59" s="2215"/>
      <c r="C59" s="2216" t="n">
        <f aca="false">'02.24 по датам'!C59</f>
        <v>0</v>
      </c>
      <c r="D59" s="2216" t="n">
        <f aca="false">'02.24 по датам'!D59</f>
        <v>0</v>
      </c>
      <c r="E59" s="2216" t="n">
        <f aca="false">'02.24 по датам'!E59</f>
        <v>0</v>
      </c>
      <c r="F59" s="2216" t="n">
        <f aca="false">'02.24 по датам'!F59</f>
        <v>0</v>
      </c>
      <c r="G59" s="2217" t="n">
        <f aca="false">'02.24 по датам'!G59</f>
        <v>0</v>
      </c>
      <c r="H59" s="2217" t="n">
        <f aca="false">'02.24 по датам'!H59</f>
        <v>0</v>
      </c>
      <c r="I59" s="2217" t="n">
        <f aca="false">'02.24 по датам'!I59</f>
        <v>0</v>
      </c>
      <c r="J59" s="2217" t="n">
        <f aca="false">'02.24 по датам'!J59</f>
        <v>0</v>
      </c>
      <c r="K59" s="2217" t="n">
        <f aca="false">'02.24 по датам'!K59</f>
        <v>0</v>
      </c>
      <c r="L59" s="2217" t="n">
        <f aca="false">'02.24 по датам'!L59</f>
        <v>0</v>
      </c>
      <c r="M59" s="2217" t="n">
        <f aca="false">'02.24 по датам'!M59</f>
        <v>0</v>
      </c>
      <c r="N59" s="2217" t="n">
        <f aca="false">'02.24 по датам'!N59</f>
        <v>0</v>
      </c>
      <c r="O59" s="2217" t="n">
        <f aca="false">'02.24 по датам'!O59</f>
        <v>0</v>
      </c>
      <c r="P59" s="2217" t="n">
        <f aca="false">'02.24 по датам'!P59</f>
        <v>0</v>
      </c>
      <c r="Q59" s="2217" t="n">
        <f aca="false">'02.24 по датам'!Q59</f>
        <v>0</v>
      </c>
      <c r="R59" s="2217" t="n">
        <f aca="false">'02.24 по датам'!R59</f>
        <v>0</v>
      </c>
      <c r="S59" s="2217" t="n">
        <f aca="false">'02.24 по датам'!S59</f>
        <v>0</v>
      </c>
      <c r="T59" s="2217" t="n">
        <f aca="false">'02.24 по датам'!T59</f>
        <v>0</v>
      </c>
      <c r="U59" s="2217" t="n">
        <f aca="false">'02.24 по датам'!U59</f>
        <v>0</v>
      </c>
      <c r="V59" s="2217" t="n">
        <f aca="false">'02.24 по датам'!V59</f>
        <v>0</v>
      </c>
      <c r="W59" s="2217" t="n">
        <f aca="false">'02.24 по датам'!W59</f>
        <v>0</v>
      </c>
      <c r="X59" s="2218"/>
      <c r="Y59" s="2219"/>
      <c r="Z59" s="2220"/>
      <c r="AA59" s="2221"/>
      <c r="AB59" s="2221"/>
      <c r="AC59" s="2222" t="n">
        <f aca="false">'02.24 по датам'!AC59</f>
        <v>0</v>
      </c>
      <c r="AD59" s="2222" t="n">
        <f aca="false">'02.24 по датам'!AD59</f>
        <v>0</v>
      </c>
      <c r="AE59" s="2217" t="n">
        <f aca="false">'02.24 по датам'!AE59</f>
        <v>0</v>
      </c>
      <c r="AF59" s="2217" t="n">
        <f aca="false">'02.24 по датам'!AF59</f>
        <v>0</v>
      </c>
      <c r="AG59" s="2217" t="n">
        <f aca="false">'02.24 по датам'!AG59</f>
        <v>0</v>
      </c>
      <c r="AH59" s="2217" t="n">
        <f aca="false">'02.24 по датам'!AH59</f>
        <v>0</v>
      </c>
      <c r="AI59" s="2217" t="n">
        <f aca="false">'02.24 по датам'!AI59</f>
        <v>0</v>
      </c>
      <c r="AJ59" s="2217" t="n">
        <f aca="false">'02.24 по датам'!AJ59</f>
        <v>0</v>
      </c>
      <c r="AK59" s="2217" t="n">
        <f aca="false">'02.24 по датам'!AK59</f>
        <v>0</v>
      </c>
      <c r="AL59" s="2217" t="n">
        <f aca="false">'02.24 по датам'!AL59</f>
        <v>0</v>
      </c>
      <c r="AM59" s="2217" t="n">
        <f aca="false">'02.24 по датам'!AM59</f>
        <v>0</v>
      </c>
      <c r="AN59" s="2217" t="n">
        <f aca="false">'02.24 по датам'!AN59</f>
        <v>0</v>
      </c>
      <c r="AO59" s="2217" t="n">
        <f aca="false">'02.24 по датам'!AO59</f>
        <v>0</v>
      </c>
      <c r="AP59" s="2218"/>
      <c r="AQ59" s="2219"/>
      <c r="AR59" s="2220"/>
      <c r="AS59" s="2221"/>
      <c r="AT59" s="2221"/>
      <c r="AU59" s="2216" t="n">
        <f aca="false">'02.24 по датам'!AU59</f>
        <v>0</v>
      </c>
      <c r="AV59" s="2216" t="n">
        <f aca="false">'02.24 по датам'!AV59</f>
        <v>0</v>
      </c>
      <c r="AW59" s="2223" t="n">
        <f aca="false">'02.24 по датам'!AW59</f>
        <v>0</v>
      </c>
      <c r="AX59" s="2217" t="n">
        <f aca="false">'02.24 по датам'!AX59</f>
        <v>0</v>
      </c>
      <c r="AY59" s="2217" t="n">
        <f aca="false">'02.24 по датам'!AY59</f>
        <v>0</v>
      </c>
      <c r="AZ59" s="2217" t="n">
        <f aca="false">'02.24 по датам'!AZ59</f>
        <v>0</v>
      </c>
      <c r="BA59" s="2217" t="n">
        <f aca="false">'02.24 по датам'!BA59</f>
        <v>0</v>
      </c>
      <c r="BB59" s="2217" t="n">
        <f aca="false">'02.24 по датам'!BB59</f>
        <v>0</v>
      </c>
      <c r="BC59" s="2217" t="n">
        <f aca="false">'02.24 по датам'!BC59</f>
        <v>0</v>
      </c>
      <c r="BD59" s="2217" t="n">
        <f aca="false">'02.24 по датам'!BD59</f>
        <v>0</v>
      </c>
      <c r="BE59" s="2217" t="n">
        <f aca="false">'02.24 по датам'!BE59</f>
        <v>0</v>
      </c>
      <c r="BF59" s="2217" t="n">
        <f aca="false">'02.24 по датам'!BF59</f>
        <v>0</v>
      </c>
      <c r="BG59" s="2217" t="n">
        <f aca="false">'02.24 по датам'!BG59</f>
        <v>0</v>
      </c>
      <c r="BH59" s="2217" t="n">
        <f aca="false">'02.24 по датам'!BH59</f>
        <v>0</v>
      </c>
      <c r="BI59" s="2217" t="n">
        <f aca="false">'02.24 по датам'!BI59</f>
        <v>0</v>
      </c>
      <c r="BJ59" s="2217" t="n">
        <f aca="false">'02.24 по датам'!BJ59</f>
        <v>0</v>
      </c>
      <c r="BK59" s="2217" t="n">
        <f aca="false">'02.24 по датам'!BK59</f>
        <v>0</v>
      </c>
      <c r="BL59" s="2217" t="n">
        <f aca="false">'02.24 по датам'!BL59</f>
        <v>0</v>
      </c>
      <c r="BM59" s="2217" t="n">
        <f aca="false">'02.24 по датам'!BM59</f>
        <v>0</v>
      </c>
      <c r="BN59" s="2217" t="n">
        <f aca="false">'02.24 по датам'!BN59</f>
        <v>0</v>
      </c>
      <c r="BO59" s="2217" t="n">
        <f aca="false">'02.24 по датам'!BO59</f>
        <v>0</v>
      </c>
      <c r="BP59" s="2217" t="n">
        <f aca="false">'02.24 по датам'!BP59</f>
        <v>0</v>
      </c>
      <c r="BQ59" s="2217" t="n">
        <f aca="false">'02.24 по датам'!BQ59</f>
        <v>0</v>
      </c>
      <c r="BR59" s="2218"/>
      <c r="BS59" s="2219"/>
      <c r="BT59" s="2220"/>
      <c r="BU59" s="2221"/>
      <c r="BV59" s="2221"/>
      <c r="BW59" s="2222" t="n">
        <f aca="false">'02.24 по датам'!BW59</f>
        <v>0</v>
      </c>
      <c r="BX59" s="2217" t="n">
        <f aca="false">'02.24 по датам'!BX59</f>
        <v>0</v>
      </c>
      <c r="BY59" s="2217" t="n">
        <f aca="false">'02.24 по датам'!BY59</f>
        <v>0</v>
      </c>
      <c r="BZ59" s="2217" t="n">
        <f aca="false">'02.24 по датам'!BZ59</f>
        <v>0</v>
      </c>
      <c r="CA59" s="2217" t="n">
        <f aca="false">'02.24 по датам'!CA59</f>
        <v>0</v>
      </c>
      <c r="CB59" s="2217" t="n">
        <f aca="false">'02.24 по датам'!CB59</f>
        <v>0</v>
      </c>
      <c r="CC59" s="2217" t="n">
        <f aca="false">'02.24 по датам'!CC59</f>
        <v>0</v>
      </c>
      <c r="CD59" s="2217" t="n">
        <f aca="false">'02.24 по датам'!CD59</f>
        <v>0</v>
      </c>
      <c r="CE59" s="2217" t="n">
        <f aca="false">'02.24 по датам'!CE59</f>
        <v>0</v>
      </c>
      <c r="CF59" s="2217" t="n">
        <f aca="false">'02.24 по датам'!CF59</f>
        <v>0</v>
      </c>
      <c r="CG59" s="2217" t="n">
        <f aca="false">'02.24 по датам'!CG59</f>
        <v>0</v>
      </c>
      <c r="CH59" s="2217" t="n">
        <f aca="false">'02.24 по датам'!CH59</f>
        <v>0</v>
      </c>
      <c r="CI59" s="2217" t="n">
        <f aca="false">'02.24 по датам'!CI59</f>
        <v>0</v>
      </c>
      <c r="CJ59" s="2218"/>
      <c r="CK59" s="2219"/>
      <c r="CL59" s="2220"/>
      <c r="CM59" s="2221"/>
      <c r="CN59" s="2221"/>
      <c r="CO59" s="2221"/>
      <c r="CP59" s="2221"/>
      <c r="CQ59" s="2217" t="n">
        <f aca="false">'02.24 по датам'!CQ59</f>
        <v>0</v>
      </c>
      <c r="CR59" s="2217" t="n">
        <f aca="false">'02.24 по датам'!CR59</f>
        <v>0</v>
      </c>
      <c r="CS59" s="2217" t="n">
        <f aca="false">'02.24 по датам'!CS59</f>
        <v>0</v>
      </c>
      <c r="CT59" s="2217" t="n">
        <f aca="false">'02.24 по датам'!CT59</f>
        <v>0</v>
      </c>
      <c r="CU59" s="2217" t="n">
        <f aca="false">'02.24 по датам'!CU59</f>
        <v>0</v>
      </c>
      <c r="CV59" s="2217" t="n">
        <f aca="false">'02.24 по датам'!CV59</f>
        <v>0</v>
      </c>
      <c r="CW59" s="2217" t="n">
        <f aca="false">'02.24 по датам'!CW59</f>
        <v>0</v>
      </c>
      <c r="CX59" s="2217" t="n">
        <f aca="false">'02.24 по датам'!CX59</f>
        <v>0</v>
      </c>
      <c r="CY59" s="2217" t="n">
        <f aca="false">'02.24 по датам'!CY59</f>
        <v>0</v>
      </c>
      <c r="CZ59" s="2217" t="n">
        <f aca="false">'02.24 по датам'!CZ59</f>
        <v>0</v>
      </c>
      <c r="DA59" s="2217" t="n">
        <f aca="false">'02.24 по датам'!DA59</f>
        <v>0</v>
      </c>
      <c r="DB59" s="2217" t="n">
        <f aca="false">'02.24 по датам'!DB59</f>
        <v>0</v>
      </c>
      <c r="DC59" s="2217" t="n">
        <f aca="false">'02.24 по датам'!DC59</f>
        <v>0</v>
      </c>
      <c r="DD59" s="2218"/>
      <c r="DE59" s="2219"/>
      <c r="DF59" s="2220"/>
      <c r="DG59" s="2221"/>
      <c r="DH59" s="2221"/>
      <c r="DI59" s="2285" t="n">
        <f aca="false">'02.24 по датам'!DI59</f>
        <v>0</v>
      </c>
      <c r="DJ59" s="2217" t="n">
        <f aca="false">'02.24 по датам'!DJ59</f>
        <v>0</v>
      </c>
      <c r="DK59" s="2217" t="n">
        <f aca="false">'02.24 по датам'!DK59</f>
        <v>0</v>
      </c>
      <c r="DL59" s="2217" t="n">
        <f aca="false">'02.24 по датам'!DL59</f>
        <v>0</v>
      </c>
      <c r="DM59" s="2217" t="n">
        <f aca="false">'02.24 по датам'!DM59</f>
        <v>0</v>
      </c>
      <c r="DN59" s="2217" t="n">
        <f aca="false">'02.24 по датам'!DN59</f>
        <v>0</v>
      </c>
      <c r="DO59" s="2217" t="n">
        <f aca="false">'02.24 по датам'!DO59</f>
        <v>0</v>
      </c>
      <c r="DP59" s="2217" t="n">
        <f aca="false">'02.24 по датам'!DP59</f>
        <v>0</v>
      </c>
      <c r="DQ59" s="2217" t="n">
        <f aca="false">'02.24 по датам'!DQ59</f>
        <v>0</v>
      </c>
      <c r="DR59" s="2217" t="n">
        <f aca="false">'02.24 по датам'!DR59</f>
        <v>0</v>
      </c>
      <c r="DS59" s="2217" t="n">
        <f aca="false">'02.24 по датам'!DS59</f>
        <v>0</v>
      </c>
      <c r="DT59" s="2217" t="n">
        <f aca="false">'02.24 по датам'!DT59</f>
        <v>0</v>
      </c>
      <c r="DU59" s="2217" t="n">
        <f aca="false">'02.24 по датам'!DU59</f>
        <v>0</v>
      </c>
      <c r="DV59" s="2218"/>
      <c r="DW59" s="2219"/>
      <c r="DX59" s="2220"/>
      <c r="DY59" s="2221"/>
      <c r="DZ59" s="2221"/>
      <c r="EA59" s="2297" t="n">
        <f aca="false">'02.24 по датам'!EA59</f>
        <v>0</v>
      </c>
      <c r="EB59" s="2217" t="n">
        <f aca="false">'02.24 по датам'!EB59</f>
        <v>0</v>
      </c>
      <c r="EC59" s="2217" t="n">
        <f aca="false">'02.24 по датам'!EC59</f>
        <v>0</v>
      </c>
      <c r="ED59" s="2217" t="n">
        <f aca="false">'02.24 по датам'!ED59</f>
        <v>0</v>
      </c>
      <c r="EE59" s="2217" t="n">
        <f aca="false">'02.24 по датам'!EE59</f>
        <v>0</v>
      </c>
      <c r="EF59" s="2217" t="n">
        <f aca="false">'02.24 по датам'!EF59</f>
        <v>0</v>
      </c>
      <c r="EG59" s="2217" t="n">
        <f aca="false">'02.24 по датам'!EG59</f>
        <v>0</v>
      </c>
      <c r="EH59" s="2217" t="n">
        <f aca="false">'02.24 по датам'!EH59</f>
        <v>0</v>
      </c>
      <c r="EI59" s="2217" t="n">
        <f aca="false">'02.24 по датам'!EI59</f>
        <v>0</v>
      </c>
      <c r="EJ59" s="2217" t="n">
        <f aca="false">'02.24 по датам'!EJ59</f>
        <v>0</v>
      </c>
      <c r="EK59" s="2217" t="n">
        <f aca="false">'02.24 по датам'!EK59</f>
        <v>0</v>
      </c>
      <c r="EL59" s="2217" t="n">
        <f aca="false">'02.24 по датам'!EL59</f>
        <v>0</v>
      </c>
      <c r="EM59" s="2217" t="n">
        <f aca="false">'02.24 по датам'!EM59</f>
        <v>0</v>
      </c>
      <c r="EN59" s="2217" t="n">
        <f aca="false">'02.24 по датам'!EN59</f>
        <v>0</v>
      </c>
      <c r="EO59" s="2217" t="n">
        <f aca="false">'02.24 по датам'!EO59</f>
        <v>0</v>
      </c>
      <c r="EP59" s="2217" t="n">
        <f aca="false">'02.24 по датам'!EP59</f>
        <v>0</v>
      </c>
      <c r="EQ59" s="2217" t="n">
        <f aca="false">'02.24 по датам'!EQ59</f>
        <v>0</v>
      </c>
      <c r="ER59" s="2217" t="n">
        <f aca="false">'02.24 по датам'!ER59</f>
        <v>0</v>
      </c>
      <c r="ES59" s="2217" t="n">
        <f aca="false">'02.24 по датам'!ES59</f>
        <v>0</v>
      </c>
      <c r="ET59" s="2217" t="n">
        <f aca="false">'02.24 по датам'!ET59</f>
        <v>0</v>
      </c>
      <c r="EU59" s="2217" t="n">
        <f aca="false">'02.24 по датам'!EU59</f>
        <v>0</v>
      </c>
      <c r="EV59" s="2217" t="n">
        <f aca="false">'02.24 по датам'!EV59</f>
        <v>0</v>
      </c>
      <c r="EW59" s="2217" t="n">
        <f aca="false">'02.24 по датам'!EW59</f>
        <v>0</v>
      </c>
      <c r="EX59" s="2217" t="n">
        <f aca="false">'02.24 по датам'!EX59</f>
        <v>0</v>
      </c>
      <c r="EY59" s="2217" t="n">
        <f aca="false">'02.24 по датам'!EY59</f>
        <v>0</v>
      </c>
      <c r="EZ59" s="2218"/>
      <c r="FA59" s="2219"/>
      <c r="FB59" s="2220"/>
      <c r="FC59" s="2221"/>
      <c r="FD59" s="2221"/>
      <c r="FE59" s="2217" t="n">
        <f aca="false">'02.24 по датам'!FE59</f>
        <v>0</v>
      </c>
      <c r="FF59" s="2217" t="n">
        <f aca="false">'02.24 по датам'!FF59</f>
        <v>0</v>
      </c>
      <c r="FG59" s="2217" t="n">
        <f aca="false">'02.24 по датам'!FG59</f>
        <v>0</v>
      </c>
      <c r="FH59" s="2217" t="n">
        <f aca="false">'02.24 по датам'!FH59</f>
        <v>0</v>
      </c>
      <c r="FI59" s="2217" t="n">
        <f aca="false">'02.24 по датам'!FI59</f>
        <v>0</v>
      </c>
      <c r="FJ59" s="2217" t="n">
        <f aca="false">'02.24 по датам'!FJ59</f>
        <v>0</v>
      </c>
      <c r="FK59" s="2217" t="n">
        <f aca="false">'02.24 по датам'!FK59</f>
        <v>0</v>
      </c>
      <c r="FL59" s="2217" t="n">
        <f aca="false">'02.24 по датам'!FL59</f>
        <v>0</v>
      </c>
      <c r="FM59" s="2217" t="n">
        <f aca="false">'02.24 по датам'!FM59</f>
        <v>0</v>
      </c>
      <c r="FN59" s="2217" t="n">
        <f aca="false">'02.24 по датам'!FN59</f>
        <v>0</v>
      </c>
      <c r="FO59" s="2218"/>
      <c r="FP59" s="2219"/>
      <c r="FQ59" s="2220"/>
      <c r="FR59" s="2221"/>
      <c r="FS59" s="2221"/>
      <c r="FT59" s="2225"/>
      <c r="FU59" s="2225"/>
      <c r="FV59" s="2225"/>
      <c r="FW59" s="2225"/>
      <c r="FX59" s="2225"/>
      <c r="FY59" s="2225"/>
      <c r="FZ59" s="2225"/>
      <c r="GA59" s="2225"/>
      <c r="GB59" s="2225"/>
      <c r="GC59" s="2225"/>
      <c r="GD59" s="2225"/>
      <c r="GE59" s="2225"/>
      <c r="GF59" s="2225"/>
      <c r="GG59" s="2225"/>
      <c r="GH59" s="2225"/>
      <c r="GI59" s="2225"/>
      <c r="GJ59" s="2225"/>
      <c r="GK59" s="2225"/>
      <c r="GL59" s="2225"/>
      <c r="GM59" s="2225"/>
      <c r="GN59" s="2225"/>
      <c r="GO59" s="2225"/>
      <c r="GP59" s="2225"/>
      <c r="GQ59" s="2225"/>
      <c r="GR59" s="2225"/>
      <c r="GS59" s="2225"/>
      <c r="GT59" s="2218"/>
      <c r="GU59" s="2219"/>
      <c r="GV59" s="2220"/>
      <c r="GW59" s="2221"/>
      <c r="GX59" s="2221"/>
      <c r="GY59" s="2221"/>
      <c r="GZ59" s="2217" t="n">
        <f aca="false">'02.24 по датам'!GZ59</f>
        <v>0</v>
      </c>
      <c r="HA59" s="2217" t="n">
        <f aca="false">'02.24 по датам'!HA59</f>
        <v>0</v>
      </c>
      <c r="HB59" s="2226"/>
      <c r="HC59" s="2221"/>
      <c r="HD59" s="2227" t="n">
        <f aca="false">'02.24 по датам'!HD59</f>
        <v>0</v>
      </c>
      <c r="HE59" s="2226"/>
      <c r="HF59" s="2228"/>
      <c r="HG59" s="2229"/>
      <c r="HH59" s="2180"/>
      <c r="HI59" s="2230"/>
      <c r="HJ59" s="2225"/>
      <c r="HK59" s="2225"/>
      <c r="HL59" s="2225"/>
      <c r="HM59" s="2225"/>
      <c r="HN59" s="2225"/>
      <c r="HO59" s="2225"/>
      <c r="HP59" s="2225"/>
      <c r="HQ59" s="2225"/>
      <c r="HR59" s="2225"/>
      <c r="HS59" s="2225"/>
      <c r="HT59" s="2225"/>
      <c r="HU59" s="2225"/>
      <c r="HV59" s="2225"/>
      <c r="HW59" s="2225"/>
      <c r="HX59" s="2225"/>
      <c r="HY59" s="2225"/>
      <c r="HZ59" s="2225"/>
      <c r="IA59" s="2218"/>
      <c r="IB59" s="2219"/>
      <c r="IC59" s="2220"/>
      <c r="ID59" s="2221"/>
      <c r="IE59" s="2221"/>
      <c r="IF59" s="2231" t="n">
        <f aca="false">'02.24 по датам'!IF59</f>
        <v>0</v>
      </c>
      <c r="IG59" s="2231" t="n">
        <f aca="false">'02.24 по датам'!IG59</f>
        <v>0</v>
      </c>
      <c r="IH59" s="2231" t="n">
        <f aca="false">'02.24 по датам'!IH59</f>
        <v>0</v>
      </c>
      <c r="II59" s="2232"/>
      <c r="IJ59" s="2233"/>
      <c r="IK59" s="1302"/>
      <c r="IL59" s="1302"/>
      <c r="IM59" s="2234" t="n">
        <f aca="false">'02.24 по датам'!IM59</f>
        <v>0</v>
      </c>
      <c r="IN59" s="2234" t="n">
        <f aca="false">'02.24 по датам'!IN59</f>
        <v>0</v>
      </c>
      <c r="IO59" s="2217" t="n">
        <f aca="false">'02.24 по датам'!IO59</f>
        <v>0</v>
      </c>
      <c r="IP59" s="2217" t="n">
        <f aca="false">'02.24 по датам'!IP59</f>
        <v>0</v>
      </c>
      <c r="IQ59" s="2217" t="n">
        <f aca="false">'02.24 по датам'!IQ59</f>
        <v>0</v>
      </c>
      <c r="IR59" s="2217" t="n">
        <f aca="false">'02.24 по датам'!IR59</f>
        <v>0</v>
      </c>
      <c r="IS59" s="2217" t="n">
        <f aca="false">'02.24 по датам'!IS59</f>
        <v>0</v>
      </c>
      <c r="IT59" s="2217" t="n">
        <f aca="false">'02.24 по датам'!IT59</f>
        <v>0</v>
      </c>
      <c r="IU59" s="2217" t="n">
        <f aca="false">'02.24 по датам'!IU59</f>
        <v>0</v>
      </c>
      <c r="IV59" s="2217" t="n">
        <f aca="false">'02.24 по датам'!IV59</f>
        <v>0</v>
      </c>
      <c r="IW59" s="2218"/>
      <c r="IX59" s="2219"/>
      <c r="IY59" s="2220"/>
      <c r="IZ59" s="2221"/>
      <c r="JA59" s="2221"/>
      <c r="JB59" s="2217" t="n">
        <f aca="false">'02.24 по датам'!JB59</f>
        <v>0</v>
      </c>
      <c r="JC59" s="2226"/>
      <c r="JD59" s="2217" t="n">
        <f aca="false">'02.24 по датам'!JD59</f>
        <v>0</v>
      </c>
      <c r="JE59" s="2221"/>
      <c r="JF59" s="2221"/>
      <c r="JG59" s="2231" t="n">
        <f aca="false">'02.24 по датам'!JG59</f>
        <v>0</v>
      </c>
      <c r="JH59" s="2231" t="n">
        <f aca="false">'02.24 по датам'!JH59</f>
        <v>0</v>
      </c>
      <c r="JI59" s="2231" t="n">
        <f aca="false">'02.24 по датам'!JI59</f>
        <v>0</v>
      </c>
      <c r="JJ59" s="2231" t="n">
        <f aca="false">'02.24 по датам'!JJ59</f>
        <v>0</v>
      </c>
      <c r="JK59" s="2270"/>
      <c r="JL59" s="1302"/>
      <c r="JM59" s="2236"/>
      <c r="JN59" s="2236"/>
      <c r="JO59" s="2237"/>
      <c r="JP59" s="2236"/>
      <c r="JQ59" s="2236"/>
      <c r="JR59" s="2237"/>
    </row>
    <row r="60" customFormat="false" ht="11.25" hidden="false" customHeight="true" outlineLevel="0" collapsed="false">
      <c r="A60" s="2056" t="n">
        <f aca="false">A56+1</f>
        <v>45335</v>
      </c>
      <c r="B60" s="2057" t="s">
        <v>662</v>
      </c>
      <c r="C60" s="2067" t="str">
        <f aca="false">'02.24 по датам'!C60</f>
        <v>Карамовское</v>
      </c>
      <c r="D60" s="2067" t="n">
        <f aca="false">'02.24 по датам'!D60</f>
        <v>0</v>
      </c>
      <c r="E60" s="2067" t="n">
        <f aca="false">'02.24 по датам'!E60</f>
        <v>0</v>
      </c>
      <c r="F60" s="2058" t="n">
        <f aca="false">'02.24 по датам'!F60</f>
        <v>0</v>
      </c>
      <c r="G60" s="2065" t="n">
        <f aca="false">'02.24 по датам'!G60</f>
        <v>0</v>
      </c>
      <c r="H60" s="2065" t="n">
        <f aca="false">'02.24 по датам'!H60</f>
        <v>0</v>
      </c>
      <c r="I60" s="2065" t="n">
        <f aca="false">'02.24 по датам'!I60</f>
        <v>0</v>
      </c>
      <c r="J60" s="2065" t="n">
        <f aca="false">'02.24 по датам'!J60</f>
        <v>0</v>
      </c>
      <c r="K60" s="2065" t="n">
        <f aca="false">'02.24 по датам'!K60</f>
        <v>0</v>
      </c>
      <c r="L60" s="2065" t="n">
        <f aca="false">'02.24 по датам'!L60</f>
        <v>0</v>
      </c>
      <c r="M60" s="2065" t="n">
        <f aca="false">'02.24 по датам'!M60</f>
        <v>0</v>
      </c>
      <c r="N60" s="2065" t="n">
        <f aca="false">'02.24 по датам'!N60</f>
        <v>0</v>
      </c>
      <c r="O60" s="2065" t="n">
        <f aca="false">'02.24 по датам'!O60</f>
        <v>0</v>
      </c>
      <c r="P60" s="2065" t="n">
        <f aca="false">'02.24 по датам'!P60</f>
        <v>0</v>
      </c>
      <c r="Q60" s="2065" t="n">
        <f aca="false">'02.24 по датам'!Q60</f>
        <v>0</v>
      </c>
      <c r="R60" s="2065" t="n">
        <f aca="false">'02.24 по датам'!R60</f>
        <v>0</v>
      </c>
      <c r="S60" s="2065" t="n">
        <f aca="false">'02.24 по датам'!S60</f>
        <v>0</v>
      </c>
      <c r="T60" s="2065" t="n">
        <f aca="false">'02.24 по датам'!T60</f>
        <v>0</v>
      </c>
      <c r="U60" s="2065" t="n">
        <f aca="false">'02.24 по датам'!U60</f>
        <v>0</v>
      </c>
      <c r="V60" s="2065" t="n">
        <f aca="false">'02.24 по датам'!V60</f>
        <v>0</v>
      </c>
      <c r="W60" s="2066" t="n">
        <f aca="false">'02.24 по датам'!W60</f>
        <v>0</v>
      </c>
      <c r="X60" s="2238"/>
      <c r="Y60" s="2239"/>
      <c r="Z60" s="2240"/>
      <c r="AA60" s="2062"/>
      <c r="AB60" s="2063"/>
      <c r="AC60" s="2064" t="n">
        <f aca="false">'02.24 по датам'!AC60</f>
        <v>0</v>
      </c>
      <c r="AD60" s="2064" t="n">
        <f aca="false">'02.24 по датам'!AD60</f>
        <v>0</v>
      </c>
      <c r="AE60" s="2065" t="n">
        <f aca="false">'02.24 по датам'!AE60</f>
        <v>0</v>
      </c>
      <c r="AF60" s="2065" t="n">
        <f aca="false">'02.24 по датам'!AF60</f>
        <v>0</v>
      </c>
      <c r="AG60" s="2065" t="n">
        <f aca="false">'02.24 по датам'!AG60</f>
        <v>0</v>
      </c>
      <c r="AH60" s="2065" t="n">
        <f aca="false">'02.24 по датам'!AH60</f>
        <v>0</v>
      </c>
      <c r="AI60" s="2065" t="n">
        <f aca="false">'02.24 по датам'!AI60</f>
        <v>0</v>
      </c>
      <c r="AJ60" s="2065" t="n">
        <f aca="false">'02.24 по датам'!AJ60</f>
        <v>0</v>
      </c>
      <c r="AK60" s="2065" t="n">
        <f aca="false">'02.24 по датам'!AK60</f>
        <v>0</v>
      </c>
      <c r="AL60" s="2065" t="n">
        <f aca="false">'02.24 по датам'!AL60</f>
        <v>0</v>
      </c>
      <c r="AM60" s="2065" t="n">
        <f aca="false">'02.24 по датам'!AM60</f>
        <v>0</v>
      </c>
      <c r="AN60" s="2065" t="n">
        <f aca="false">'02.24 по датам'!AN60</f>
        <v>0</v>
      </c>
      <c r="AO60" s="2066" t="n">
        <f aca="false">'02.24 по датам'!AO60</f>
        <v>0</v>
      </c>
      <c r="AP60" s="2238"/>
      <c r="AQ60" s="2239"/>
      <c r="AR60" s="2240"/>
      <c r="AS60" s="2062"/>
      <c r="AT60" s="2063"/>
      <c r="AU60" s="2064" t="n">
        <f aca="false">'02.24 по датам'!AU60</f>
        <v>0</v>
      </c>
      <c r="AV60" s="2064" t="n">
        <f aca="false">'02.24 по датам'!AV60</f>
        <v>0</v>
      </c>
      <c r="AW60" s="2067" t="n">
        <f aca="false">'02.24 по датам'!AW60</f>
        <v>0</v>
      </c>
      <c r="AX60" s="2065" t="n">
        <f aca="false">'02.24 по датам'!AX60</f>
        <v>0</v>
      </c>
      <c r="AY60" s="2065" t="n">
        <f aca="false">'02.24 по датам'!AY60</f>
        <v>0</v>
      </c>
      <c r="AZ60" s="2065" t="n">
        <f aca="false">'02.24 по датам'!AZ60</f>
        <v>0</v>
      </c>
      <c r="BA60" s="2065" t="n">
        <f aca="false">'02.24 по датам'!BA60</f>
        <v>0</v>
      </c>
      <c r="BB60" s="2065" t="n">
        <f aca="false">'02.24 по датам'!BB60</f>
        <v>0</v>
      </c>
      <c r="BC60" s="2065" t="n">
        <f aca="false">'02.24 по датам'!BC60</f>
        <v>0</v>
      </c>
      <c r="BD60" s="2065" t="n">
        <f aca="false">'02.24 по датам'!BD60</f>
        <v>0</v>
      </c>
      <c r="BE60" s="2065" t="n">
        <f aca="false">'02.24 по датам'!BE60</f>
        <v>0</v>
      </c>
      <c r="BF60" s="2065" t="n">
        <f aca="false">'02.24 по датам'!BF60</f>
        <v>0</v>
      </c>
      <c r="BG60" s="2065" t="n">
        <f aca="false">'02.24 по датам'!BG60</f>
        <v>0</v>
      </c>
      <c r="BH60" s="2065" t="n">
        <f aca="false">'02.24 по датам'!BH60</f>
        <v>0</v>
      </c>
      <c r="BI60" s="2065" t="n">
        <f aca="false">'02.24 по датам'!BI60</f>
        <v>0</v>
      </c>
      <c r="BJ60" s="2065" t="n">
        <f aca="false">'02.24 по датам'!BJ60</f>
        <v>0</v>
      </c>
      <c r="BK60" s="2065" t="n">
        <f aca="false">'02.24 по датам'!BK60</f>
        <v>0</v>
      </c>
      <c r="BL60" s="2065" t="n">
        <f aca="false">'02.24 по датам'!BL60</f>
        <v>0</v>
      </c>
      <c r="BM60" s="2065" t="n">
        <f aca="false">'02.24 по датам'!BM60</f>
        <v>0</v>
      </c>
      <c r="BN60" s="2065" t="n">
        <f aca="false">'02.24 по датам'!BN60</f>
        <v>0</v>
      </c>
      <c r="BO60" s="2065" t="n">
        <f aca="false">'02.24 по датам'!BO60</f>
        <v>0</v>
      </c>
      <c r="BP60" s="2065" t="n">
        <f aca="false">'02.24 по датам'!BP60</f>
        <v>0</v>
      </c>
      <c r="BQ60" s="2066" t="n">
        <f aca="false">'02.24 по датам'!BQ60</f>
        <v>0</v>
      </c>
      <c r="BR60" s="2238"/>
      <c r="BS60" s="2239"/>
      <c r="BT60" s="2240"/>
      <c r="BU60" s="2062"/>
      <c r="BV60" s="2063"/>
      <c r="BW60" s="2068" t="n">
        <f aca="false">'02.24 по датам'!BW60</f>
        <v>0</v>
      </c>
      <c r="BX60" s="2065" t="n">
        <f aca="false">'02.24 по датам'!BX60</f>
        <v>0</v>
      </c>
      <c r="BY60" s="2065" t="n">
        <f aca="false">'02.24 по датам'!BY60</f>
        <v>0</v>
      </c>
      <c r="BZ60" s="2065" t="n">
        <f aca="false">'02.24 по датам'!BZ60</f>
        <v>0</v>
      </c>
      <c r="CA60" s="2065" t="n">
        <f aca="false">'02.24 по датам'!CA60</f>
        <v>0</v>
      </c>
      <c r="CB60" s="2065" t="n">
        <f aca="false">'02.24 по датам'!CB60</f>
        <v>0</v>
      </c>
      <c r="CC60" s="2065" t="n">
        <f aca="false">'02.24 по датам'!CC60</f>
        <v>0</v>
      </c>
      <c r="CD60" s="2065" t="n">
        <f aca="false">'02.24 по датам'!CD60</f>
        <v>0</v>
      </c>
      <c r="CE60" s="2065" t="n">
        <f aca="false">'02.24 по датам'!CE60</f>
        <v>0</v>
      </c>
      <c r="CF60" s="2065" t="n">
        <f aca="false">'02.24 по датам'!CF60</f>
        <v>0</v>
      </c>
      <c r="CG60" s="2065" t="n">
        <f aca="false">'02.24 по датам'!CG60</f>
        <v>0</v>
      </c>
      <c r="CH60" s="2065" t="n">
        <f aca="false">'02.24 по датам'!CH60</f>
        <v>0</v>
      </c>
      <c r="CI60" s="2066" t="n">
        <f aca="false">'02.24 по датам'!CI60</f>
        <v>0</v>
      </c>
      <c r="CJ60" s="2238"/>
      <c r="CK60" s="2239"/>
      <c r="CL60" s="2240"/>
      <c r="CM60" s="2062"/>
      <c r="CN60" s="2063"/>
      <c r="CO60" s="2063"/>
      <c r="CP60" s="2063"/>
      <c r="CQ60" s="2065" t="n">
        <f aca="false">'02.24 по датам'!CQ60</f>
        <v>0</v>
      </c>
      <c r="CR60" s="2065" t="n">
        <f aca="false">'02.24 по датам'!CR60</f>
        <v>0</v>
      </c>
      <c r="CS60" s="2065" t="n">
        <f aca="false">'02.24 по датам'!CS60</f>
        <v>0</v>
      </c>
      <c r="CT60" s="2065" t="n">
        <f aca="false">'02.24 по датам'!CT60</f>
        <v>0</v>
      </c>
      <c r="CU60" s="2065" t="n">
        <f aca="false">'02.24 по датам'!CU60</f>
        <v>0</v>
      </c>
      <c r="CV60" s="2065" t="n">
        <f aca="false">'02.24 по датам'!CV60</f>
        <v>0</v>
      </c>
      <c r="CW60" s="2065" t="n">
        <f aca="false">'02.24 по датам'!CW60</f>
        <v>0</v>
      </c>
      <c r="CX60" s="2065" t="n">
        <f aca="false">'02.24 по датам'!CX60</f>
        <v>0</v>
      </c>
      <c r="CY60" s="2065" t="n">
        <f aca="false">'02.24 по датам'!CY60</f>
        <v>0</v>
      </c>
      <c r="CZ60" s="2065" t="n">
        <f aca="false">'02.24 по датам'!CZ60</f>
        <v>0</v>
      </c>
      <c r="DA60" s="2065" t="n">
        <f aca="false">'02.24 по датам'!DA60</f>
        <v>0</v>
      </c>
      <c r="DB60" s="2065" t="n">
        <f aca="false">'02.24 по датам'!DB60</f>
        <v>0</v>
      </c>
      <c r="DC60" s="2066" t="n">
        <f aca="false">'02.24 по датам'!DC60</f>
        <v>0</v>
      </c>
      <c r="DD60" s="2238"/>
      <c r="DE60" s="2239"/>
      <c r="DF60" s="2240"/>
      <c r="DG60" s="2069"/>
      <c r="DH60" s="2070"/>
      <c r="DI60" s="2068" t="n">
        <f aca="false">'02.24 по датам'!DI60</f>
        <v>0</v>
      </c>
      <c r="DJ60" s="2065" t="n">
        <f aca="false">'02.24 по датам'!DJ60</f>
        <v>0</v>
      </c>
      <c r="DK60" s="2065" t="n">
        <f aca="false">'02.24 по датам'!DK60</f>
        <v>0</v>
      </c>
      <c r="DL60" s="2065" t="n">
        <f aca="false">'02.24 по датам'!DL60</f>
        <v>0</v>
      </c>
      <c r="DM60" s="2065" t="n">
        <f aca="false">'02.24 по датам'!DM60</f>
        <v>0</v>
      </c>
      <c r="DN60" s="2065" t="n">
        <f aca="false">'02.24 по датам'!DN60</f>
        <v>0</v>
      </c>
      <c r="DO60" s="2065" t="n">
        <f aca="false">'02.24 по датам'!DO60</f>
        <v>0</v>
      </c>
      <c r="DP60" s="2065" t="n">
        <f aca="false">'02.24 по датам'!DP60</f>
        <v>0</v>
      </c>
      <c r="DQ60" s="2065" t="n">
        <f aca="false">'02.24 по датам'!DQ60</f>
        <v>0</v>
      </c>
      <c r="DR60" s="2065" t="n">
        <f aca="false">'02.24 по датам'!DR60</f>
        <v>0</v>
      </c>
      <c r="DS60" s="2065" t="n">
        <f aca="false">'02.24 по датам'!DS60</f>
        <v>0</v>
      </c>
      <c r="DT60" s="2065" t="n">
        <f aca="false">'02.24 по датам'!DT60</f>
        <v>0</v>
      </c>
      <c r="DU60" s="2066" t="n">
        <f aca="false">'02.24 по датам'!DU60</f>
        <v>0</v>
      </c>
      <c r="DV60" s="2238"/>
      <c r="DW60" s="2239"/>
      <c r="DX60" s="2240"/>
      <c r="DY60" s="2069"/>
      <c r="DZ60" s="2070"/>
      <c r="EA60" s="2065" t="str">
        <f aca="false">'02.24 по датам'!EA60</f>
        <v>скв</v>
      </c>
      <c r="EB60" s="2065" t="n">
        <f aca="false">'02.24 по датам'!EB60</f>
        <v>0</v>
      </c>
      <c r="EC60" s="2065" t="n">
        <f aca="false">'02.24 по датам'!EC60</f>
        <v>0</v>
      </c>
      <c r="ED60" s="2065" t="str">
        <f aca="false">'02.24 по датам'!ED60</f>
        <v>скв</v>
      </c>
      <c r="EE60" s="2065" t="n">
        <f aca="false">'02.24 по датам'!EE60</f>
        <v>0</v>
      </c>
      <c r="EF60" s="2065" t="n">
        <f aca="false">'02.24 по датам'!EF60</f>
        <v>0</v>
      </c>
      <c r="EG60" s="2065" t="n">
        <f aca="false">'02.24 по датам'!EG60</f>
        <v>0</v>
      </c>
      <c r="EH60" s="2065" t="n">
        <f aca="false">'02.24 по датам'!EH60</f>
        <v>0</v>
      </c>
      <c r="EI60" s="2065" t="n">
        <f aca="false">'02.24 по датам'!EI60</f>
        <v>0</v>
      </c>
      <c r="EJ60" s="2065" t="n">
        <f aca="false">'02.24 по датам'!EJ60</f>
        <v>0</v>
      </c>
      <c r="EK60" s="2065" t="n">
        <f aca="false">'02.24 по датам'!EK60</f>
        <v>0</v>
      </c>
      <c r="EL60" s="2065" t="n">
        <f aca="false">'02.24 по датам'!EL60</f>
        <v>0</v>
      </c>
      <c r="EM60" s="2065" t="n">
        <f aca="false">'02.24 по датам'!EM60</f>
        <v>0</v>
      </c>
      <c r="EN60" s="2065" t="n">
        <f aca="false">'02.24 по датам'!EN60</f>
        <v>0</v>
      </c>
      <c r="EO60" s="2065" t="n">
        <f aca="false">'02.24 по датам'!EO60</f>
        <v>0</v>
      </c>
      <c r="EP60" s="2065" t="n">
        <f aca="false">'02.24 по датам'!EP60</f>
        <v>0</v>
      </c>
      <c r="EQ60" s="2065" t="n">
        <f aca="false">'02.24 по датам'!EQ60</f>
        <v>0</v>
      </c>
      <c r="ER60" s="2065" t="n">
        <f aca="false">'02.24 по датам'!ER60</f>
        <v>0</v>
      </c>
      <c r="ES60" s="2065" t="n">
        <f aca="false">'02.24 по датам'!ES60</f>
        <v>0</v>
      </c>
      <c r="ET60" s="2065" t="n">
        <f aca="false">'02.24 по датам'!ET60</f>
        <v>0</v>
      </c>
      <c r="EU60" s="2065" t="n">
        <f aca="false">'02.24 по датам'!EU60</f>
        <v>0</v>
      </c>
      <c r="EV60" s="2065" t="n">
        <f aca="false">'02.24 по датам'!EV60</f>
        <v>0</v>
      </c>
      <c r="EW60" s="2065" t="n">
        <f aca="false">'02.24 по датам'!EW60</f>
        <v>0</v>
      </c>
      <c r="EX60" s="2065" t="n">
        <f aca="false">'02.24 по датам'!EX60</f>
        <v>0</v>
      </c>
      <c r="EY60" s="2066" t="n">
        <f aca="false">'02.24 по датам'!EY60</f>
        <v>0</v>
      </c>
      <c r="EZ60" s="2238"/>
      <c r="FA60" s="2239"/>
      <c r="FB60" s="2240"/>
      <c r="FC60" s="2069"/>
      <c r="FD60" s="2070"/>
      <c r="FE60" s="2065" t="n">
        <f aca="false">'02.24 по датам'!FE60</f>
        <v>0</v>
      </c>
      <c r="FF60" s="2065" t="n">
        <f aca="false">'02.24 по датам'!FF60</f>
        <v>0</v>
      </c>
      <c r="FG60" s="2065" t="n">
        <f aca="false">'02.24 по датам'!FG60</f>
        <v>0</v>
      </c>
      <c r="FH60" s="2065" t="n">
        <f aca="false">'02.24 по датам'!FH60</f>
        <v>0</v>
      </c>
      <c r="FI60" s="2065" t="n">
        <f aca="false">'02.24 по датам'!FI60</f>
        <v>0</v>
      </c>
      <c r="FJ60" s="2065" t="n">
        <f aca="false">'02.24 по датам'!FJ60</f>
        <v>0</v>
      </c>
      <c r="FK60" s="2065" t="n">
        <f aca="false">'02.24 по датам'!FK60</f>
        <v>0</v>
      </c>
      <c r="FL60" s="2065" t="n">
        <f aca="false">'02.24 по датам'!FL60</f>
        <v>0</v>
      </c>
      <c r="FM60" s="2065" t="n">
        <f aca="false">'02.24 по датам'!FM60</f>
        <v>0</v>
      </c>
      <c r="FN60" s="2066" t="n">
        <f aca="false">'02.24 по датам'!FN60</f>
        <v>0</v>
      </c>
      <c r="FO60" s="2238"/>
      <c r="FP60" s="2239"/>
      <c r="FQ60" s="2240"/>
      <c r="FR60" s="2069"/>
      <c r="FS60" s="2070"/>
      <c r="FT60" s="2274"/>
      <c r="FU60" s="2072"/>
      <c r="FV60" s="2072"/>
      <c r="FW60" s="2072"/>
      <c r="FX60" s="2072"/>
      <c r="FY60" s="2072"/>
      <c r="FZ60" s="2072"/>
      <c r="GA60" s="2072"/>
      <c r="GB60" s="2072"/>
      <c r="GC60" s="2072"/>
      <c r="GD60" s="2072"/>
      <c r="GE60" s="2072"/>
      <c r="GF60" s="2072"/>
      <c r="GG60" s="2072"/>
      <c r="GH60" s="2072"/>
      <c r="GI60" s="2072"/>
      <c r="GJ60" s="2072"/>
      <c r="GK60" s="2072"/>
      <c r="GL60" s="2072"/>
      <c r="GM60" s="2072"/>
      <c r="GN60" s="2072"/>
      <c r="GO60" s="2072"/>
      <c r="GP60" s="2072"/>
      <c r="GQ60" s="2072"/>
      <c r="GR60" s="2072"/>
      <c r="GS60" s="2073"/>
      <c r="GT60" s="2242"/>
      <c r="GU60" s="2243"/>
      <c r="GV60" s="2240"/>
      <c r="GW60" s="2076"/>
      <c r="GX60" s="2063"/>
      <c r="GY60" s="2062"/>
      <c r="GZ60" s="2077" t="n">
        <f aca="false">'02.24 по датам'!GZ60</f>
        <v>0</v>
      </c>
      <c r="HA60" s="2078" t="n">
        <f aca="false">'02.24 по датам'!HA60</f>
        <v>0</v>
      </c>
      <c r="HB60" s="2272"/>
      <c r="HC60" s="2080"/>
      <c r="HD60" s="2247" t="n">
        <f aca="false">'02.24 по датам'!HD60</f>
        <v>0</v>
      </c>
      <c r="HE60" s="2272"/>
      <c r="HF60" s="2082"/>
      <c r="HG60" s="2083"/>
      <c r="HH60" s="2068"/>
      <c r="HI60" s="2273"/>
      <c r="HJ60" s="2072"/>
      <c r="HK60" s="2072"/>
      <c r="HL60" s="2072"/>
      <c r="HM60" s="2072"/>
      <c r="HN60" s="2072"/>
      <c r="HO60" s="2072"/>
      <c r="HP60" s="2072"/>
      <c r="HQ60" s="2072"/>
      <c r="HR60" s="2072"/>
      <c r="HS60" s="2072"/>
      <c r="HT60" s="2072"/>
      <c r="HU60" s="2072"/>
      <c r="HV60" s="2072"/>
      <c r="HW60" s="2072"/>
      <c r="HX60" s="2072"/>
      <c r="HY60" s="2072"/>
      <c r="HZ60" s="2073"/>
      <c r="IA60" s="2242"/>
      <c r="IB60" s="2243"/>
      <c r="IC60" s="2240"/>
      <c r="ID60" s="2062"/>
      <c r="IE60" s="2076"/>
      <c r="IF60" s="2085" t="n">
        <f aca="false">'02.24 по датам'!IF60</f>
        <v>0</v>
      </c>
      <c r="IG60" s="2085" t="n">
        <f aca="false">'02.24 по датам'!IG60</f>
        <v>0</v>
      </c>
      <c r="IH60" s="2086" t="n">
        <f aca="false">'02.24 по датам'!IH60</f>
        <v>0</v>
      </c>
      <c r="II60" s="2249"/>
      <c r="IJ60" s="2250"/>
      <c r="IK60" s="2089"/>
      <c r="IL60" s="2090"/>
      <c r="IM60" s="2091" t="n">
        <f aca="false">'02.24 по датам'!IM60</f>
        <v>0</v>
      </c>
      <c r="IN60" s="2092" t="n">
        <f aca="false">'02.24 по датам'!IN60</f>
        <v>0</v>
      </c>
      <c r="IO60" s="2093" t="n">
        <f aca="false">'02.24 по датам'!IO60</f>
        <v>0</v>
      </c>
      <c r="IP60" s="2093" t="n">
        <f aca="false">'02.24 по датам'!IP60</f>
        <v>0</v>
      </c>
      <c r="IQ60" s="2093" t="n">
        <f aca="false">'02.24 по датам'!IQ60</f>
        <v>0</v>
      </c>
      <c r="IR60" s="2093" t="n">
        <f aca="false">'02.24 по датам'!IR60</f>
        <v>0</v>
      </c>
      <c r="IS60" s="2093" t="n">
        <f aca="false">'02.24 по датам'!IS60</f>
        <v>0</v>
      </c>
      <c r="IT60" s="2093" t="n">
        <f aca="false">'02.24 по датам'!IT60</f>
        <v>0</v>
      </c>
      <c r="IU60" s="2093" t="n">
        <f aca="false">'02.24 по датам'!IU60</f>
        <v>0</v>
      </c>
      <c r="IV60" s="2094" t="n">
        <f aca="false">'02.24 по датам'!IV60</f>
        <v>0</v>
      </c>
      <c r="IW60" s="2251"/>
      <c r="IX60" s="2252"/>
      <c r="IY60" s="2253"/>
      <c r="IZ60" s="2062"/>
      <c r="JA60" s="2063"/>
      <c r="JB60" s="2098" t="n">
        <f aca="false">'02.24 по датам'!JB60</f>
        <v>0</v>
      </c>
      <c r="JC60" s="2245"/>
      <c r="JD60" s="2100" t="n">
        <f aca="false">'02.24 по датам'!JD60</f>
        <v>0</v>
      </c>
      <c r="JE60" s="2101"/>
      <c r="JF60" s="2102"/>
      <c r="JG60" s="2254" t="n">
        <f aca="false">'02.24 по датам'!JG60</f>
        <v>0</v>
      </c>
      <c r="JH60" s="2254" t="n">
        <f aca="false">'02.24 по датам'!JH60</f>
        <v>0</v>
      </c>
      <c r="JI60" s="2103" t="n">
        <f aca="false">'02.24 по датам'!JI60</f>
        <v>0</v>
      </c>
      <c r="JJ60" s="2291" t="n">
        <f aca="false">'02.24 по датам'!JJ60</f>
        <v>0</v>
      </c>
      <c r="JK60" s="2292"/>
      <c r="JL60" s="2106"/>
      <c r="JM60" s="2107" t="n">
        <f aca="false">JM$4:JM$4+SUMIF($C$5:JL$5,"Нараст. баланс",$C62:JL62)+SUMIF($C$7:JH$7,"Итого (с ВНР)",$C62:JH62)-SUMIF($C$5:JL$5,"Геол. снижение,  т/сут",$C62:JL62)-SUMIF(JJ$7:JL$7,"Итого",JJ62:JL62)-SUMIF($C$7:JL$7,"Итого (с ВСП)",$C62:JL62)</f>
        <v>23229.686</v>
      </c>
      <c r="JN60" s="2108"/>
      <c r="JO60" s="2256" t="e">
        <f aca="false">'02.24 НГДП по датам'!CA60:CA62</f>
        <v>#VALUE!</v>
      </c>
      <c r="JP60" s="2110"/>
      <c r="JQ60" s="2111"/>
      <c r="JR60" s="2257"/>
    </row>
    <row r="61" customFormat="false" ht="11.25" hidden="false" customHeight="true" outlineLevel="0" collapsed="false">
      <c r="A61" s="2056"/>
      <c r="B61" s="2113" t="s">
        <v>663</v>
      </c>
      <c r="C61" s="2123" t="n">
        <f aca="false">'02.24 по датам'!C61</f>
        <v>845</v>
      </c>
      <c r="D61" s="2123" t="n">
        <f aca="false">'02.24 по датам'!D61</f>
        <v>0</v>
      </c>
      <c r="E61" s="2123" t="n">
        <f aca="false">'02.24 по датам'!E61</f>
        <v>0</v>
      </c>
      <c r="F61" s="2114" t="n">
        <f aca="false">'02.24 по датам'!F61</f>
        <v>0</v>
      </c>
      <c r="G61" s="2121" t="n">
        <f aca="false">'02.24 по датам'!G61</f>
        <v>0</v>
      </c>
      <c r="H61" s="2121" t="n">
        <f aca="false">'02.24 по датам'!H61</f>
        <v>0</v>
      </c>
      <c r="I61" s="2121" t="n">
        <f aca="false">'02.24 по датам'!I61</f>
        <v>0</v>
      </c>
      <c r="J61" s="2121" t="n">
        <f aca="false">'02.24 по датам'!J61</f>
        <v>0</v>
      </c>
      <c r="K61" s="2121" t="n">
        <f aca="false">'02.24 по датам'!K61</f>
        <v>0</v>
      </c>
      <c r="L61" s="2121" t="n">
        <f aca="false">'02.24 по датам'!L61</f>
        <v>0</v>
      </c>
      <c r="M61" s="2121" t="n">
        <f aca="false">'02.24 по датам'!M61</f>
        <v>0</v>
      </c>
      <c r="N61" s="2121" t="n">
        <f aca="false">'02.24 по датам'!N61</f>
        <v>0</v>
      </c>
      <c r="O61" s="2121" t="n">
        <f aca="false">'02.24 по датам'!O61</f>
        <v>0</v>
      </c>
      <c r="P61" s="2121" t="n">
        <f aca="false">'02.24 по датам'!P61</f>
        <v>0</v>
      </c>
      <c r="Q61" s="2121" t="n">
        <f aca="false">'02.24 по датам'!Q61</f>
        <v>0</v>
      </c>
      <c r="R61" s="2121" t="n">
        <f aca="false">'02.24 по датам'!R61</f>
        <v>0</v>
      </c>
      <c r="S61" s="2121" t="n">
        <f aca="false">'02.24 по датам'!S61</f>
        <v>0</v>
      </c>
      <c r="T61" s="2121" t="n">
        <f aca="false">'02.24 по датам'!T61</f>
        <v>0</v>
      </c>
      <c r="U61" s="2121" t="n">
        <f aca="false">'02.24 по датам'!U61</f>
        <v>0</v>
      </c>
      <c r="V61" s="2121" t="n">
        <f aca="false">'02.24 по датам'!V61</f>
        <v>0</v>
      </c>
      <c r="W61" s="2122" t="n">
        <f aca="false">'02.24 по датам'!W61</f>
        <v>0</v>
      </c>
      <c r="X61" s="2115"/>
      <c r="Y61" s="2116"/>
      <c r="Z61" s="2117"/>
      <c r="AA61" s="2118" t="n">
        <f aca="false">COUNTIF(C61:Z61,"&gt;"&amp;0)</f>
        <v>1</v>
      </c>
      <c r="AB61" s="2119"/>
      <c r="AC61" s="2120" t="n">
        <f aca="false">'02.24 по датам'!AC61</f>
        <v>0</v>
      </c>
      <c r="AD61" s="2120" t="n">
        <f aca="false">'02.24 по датам'!AD61</f>
        <v>0</v>
      </c>
      <c r="AE61" s="2121" t="n">
        <f aca="false">'02.24 по датам'!AE61</f>
        <v>0</v>
      </c>
      <c r="AF61" s="2121" t="n">
        <f aca="false">'02.24 по датам'!AF61</f>
        <v>0</v>
      </c>
      <c r="AG61" s="2121" t="n">
        <f aca="false">'02.24 по датам'!AG61</f>
        <v>0</v>
      </c>
      <c r="AH61" s="2121" t="n">
        <f aca="false">'02.24 по датам'!AH61</f>
        <v>0</v>
      </c>
      <c r="AI61" s="2121" t="n">
        <f aca="false">'02.24 по датам'!AI61</f>
        <v>0</v>
      </c>
      <c r="AJ61" s="2121" t="n">
        <f aca="false">'02.24 по датам'!AJ61</f>
        <v>0</v>
      </c>
      <c r="AK61" s="2121" t="n">
        <f aca="false">'02.24 по датам'!AK61</f>
        <v>0</v>
      </c>
      <c r="AL61" s="2121" t="n">
        <f aca="false">'02.24 по датам'!AL61</f>
        <v>0</v>
      </c>
      <c r="AM61" s="2121" t="n">
        <f aca="false">'02.24 по датам'!AM61</f>
        <v>0</v>
      </c>
      <c r="AN61" s="2121" t="n">
        <f aca="false">'02.24 по датам'!AN61</f>
        <v>0</v>
      </c>
      <c r="AO61" s="2122" t="n">
        <f aca="false">'02.24 по датам'!AO61</f>
        <v>0</v>
      </c>
      <c r="AP61" s="2115"/>
      <c r="AQ61" s="2116"/>
      <c r="AR61" s="2117"/>
      <c r="AS61" s="2118" t="n">
        <f aca="false">COUNTIF(AC62:AR62,"&gt;"&amp;0)</f>
        <v>0</v>
      </c>
      <c r="AT61" s="2119"/>
      <c r="AU61" s="2120" t="n">
        <f aca="false">'02.24 по датам'!AU61</f>
        <v>0</v>
      </c>
      <c r="AV61" s="2120" t="n">
        <f aca="false">'02.24 по датам'!AV61</f>
        <v>0</v>
      </c>
      <c r="AW61" s="2123" t="n">
        <f aca="false">'02.24 по датам'!AW61</f>
        <v>0</v>
      </c>
      <c r="AX61" s="2121" t="n">
        <f aca="false">'02.24 по датам'!AX61</f>
        <v>0</v>
      </c>
      <c r="AY61" s="2121" t="n">
        <f aca="false">'02.24 по датам'!AY61</f>
        <v>0</v>
      </c>
      <c r="AZ61" s="2121" t="n">
        <f aca="false">'02.24 по датам'!AZ61</f>
        <v>0</v>
      </c>
      <c r="BA61" s="2121" t="n">
        <f aca="false">'02.24 по датам'!BA61</f>
        <v>0</v>
      </c>
      <c r="BB61" s="2121" t="n">
        <f aca="false">'02.24 по датам'!BB61</f>
        <v>0</v>
      </c>
      <c r="BC61" s="2121" t="n">
        <f aca="false">'02.24 по датам'!BC61</f>
        <v>0</v>
      </c>
      <c r="BD61" s="2121" t="n">
        <f aca="false">'02.24 по датам'!BD61</f>
        <v>0</v>
      </c>
      <c r="BE61" s="2121" t="n">
        <f aca="false">'02.24 по датам'!BE61</f>
        <v>0</v>
      </c>
      <c r="BF61" s="2121" t="n">
        <f aca="false">'02.24 по датам'!BF61</f>
        <v>0</v>
      </c>
      <c r="BG61" s="2121" t="n">
        <f aca="false">'02.24 по датам'!BG61</f>
        <v>0</v>
      </c>
      <c r="BH61" s="2121" t="n">
        <f aca="false">'02.24 по датам'!BH61</f>
        <v>0</v>
      </c>
      <c r="BI61" s="2121" t="n">
        <f aca="false">'02.24 по датам'!BI61</f>
        <v>0</v>
      </c>
      <c r="BJ61" s="2121" t="n">
        <f aca="false">'02.24 по датам'!BJ61</f>
        <v>0</v>
      </c>
      <c r="BK61" s="2121" t="n">
        <f aca="false">'02.24 по датам'!BK61</f>
        <v>0</v>
      </c>
      <c r="BL61" s="2121" t="n">
        <f aca="false">'02.24 по датам'!BL61</f>
        <v>0</v>
      </c>
      <c r="BM61" s="2121" t="n">
        <f aca="false">'02.24 по датам'!BM61</f>
        <v>0</v>
      </c>
      <c r="BN61" s="2121" t="n">
        <f aca="false">'02.24 по датам'!BN61</f>
        <v>0</v>
      </c>
      <c r="BO61" s="2121" t="n">
        <f aca="false">'02.24 по датам'!BO61</f>
        <v>0</v>
      </c>
      <c r="BP61" s="2121" t="n">
        <f aca="false">'02.24 по датам'!BP61</f>
        <v>0</v>
      </c>
      <c r="BQ61" s="2122" t="n">
        <f aca="false">'02.24 по датам'!BQ61</f>
        <v>0</v>
      </c>
      <c r="BR61" s="2115"/>
      <c r="BS61" s="2116"/>
      <c r="BT61" s="2117"/>
      <c r="BU61" s="2118" t="n">
        <f aca="false">COUNTIF(AU62:BT62,"&gt;"&amp;0)</f>
        <v>0</v>
      </c>
      <c r="BV61" s="2119"/>
      <c r="BW61" s="2124" t="n">
        <f aca="false">'02.24 по датам'!BW61</f>
        <v>0</v>
      </c>
      <c r="BX61" s="2121" t="n">
        <f aca="false">'02.24 по датам'!BX61</f>
        <v>0</v>
      </c>
      <c r="BY61" s="2121" t="n">
        <f aca="false">'02.24 по датам'!BY61</f>
        <v>0</v>
      </c>
      <c r="BZ61" s="2121" t="n">
        <f aca="false">'02.24 по датам'!BZ61</f>
        <v>0</v>
      </c>
      <c r="CA61" s="2121" t="n">
        <f aca="false">'02.24 по датам'!CA61</f>
        <v>0</v>
      </c>
      <c r="CB61" s="2121" t="n">
        <f aca="false">'02.24 по датам'!CB61</f>
        <v>0</v>
      </c>
      <c r="CC61" s="2121" t="n">
        <f aca="false">'02.24 по датам'!CC61</f>
        <v>0</v>
      </c>
      <c r="CD61" s="2121" t="n">
        <f aca="false">'02.24 по датам'!CD61</f>
        <v>0</v>
      </c>
      <c r="CE61" s="2121" t="n">
        <f aca="false">'02.24 по датам'!CE61</f>
        <v>0</v>
      </c>
      <c r="CF61" s="2121" t="n">
        <f aca="false">'02.24 по датам'!CF61</f>
        <v>0</v>
      </c>
      <c r="CG61" s="2121" t="n">
        <f aca="false">'02.24 по датам'!CG61</f>
        <v>0</v>
      </c>
      <c r="CH61" s="2121" t="n">
        <f aca="false">'02.24 по датам'!CH61</f>
        <v>0</v>
      </c>
      <c r="CI61" s="2122" t="n">
        <f aca="false">'02.24 по датам'!CI61</f>
        <v>0</v>
      </c>
      <c r="CJ61" s="2115"/>
      <c r="CK61" s="2116"/>
      <c r="CL61" s="2117"/>
      <c r="CM61" s="2118" t="n">
        <f aca="false">COUNTIF(BW62:CL62,"&gt;"&amp;0)</f>
        <v>0</v>
      </c>
      <c r="CN61" s="2119"/>
      <c r="CO61" s="2119" t="n">
        <f aca="false">AA61+AS61+BU61+CM61</f>
        <v>1</v>
      </c>
      <c r="CP61" s="2119"/>
      <c r="CQ61" s="2121" t="n">
        <f aca="false">'02.24 по датам'!CQ61</f>
        <v>0</v>
      </c>
      <c r="CR61" s="2121" t="n">
        <f aca="false">'02.24 по датам'!CR61</f>
        <v>0</v>
      </c>
      <c r="CS61" s="2121" t="n">
        <f aca="false">'02.24 по датам'!CS61</f>
        <v>0</v>
      </c>
      <c r="CT61" s="2121" t="n">
        <f aca="false">'02.24 по датам'!CT61</f>
        <v>0</v>
      </c>
      <c r="CU61" s="2121" t="n">
        <f aca="false">'02.24 по датам'!CU61</f>
        <v>0</v>
      </c>
      <c r="CV61" s="2121" t="n">
        <f aca="false">'02.24 по датам'!CV61</f>
        <v>0</v>
      </c>
      <c r="CW61" s="2121" t="n">
        <f aca="false">'02.24 по датам'!CW61</f>
        <v>0</v>
      </c>
      <c r="CX61" s="2121" t="n">
        <f aca="false">'02.24 по датам'!CX61</f>
        <v>0</v>
      </c>
      <c r="CY61" s="2121" t="n">
        <f aca="false">'02.24 по датам'!CY61</f>
        <v>0</v>
      </c>
      <c r="CZ61" s="2121" t="n">
        <f aca="false">'02.24 по датам'!CZ61</f>
        <v>0</v>
      </c>
      <c r="DA61" s="2121" t="n">
        <f aca="false">'02.24 по датам'!DA61</f>
        <v>0</v>
      </c>
      <c r="DB61" s="2121" t="n">
        <f aca="false">'02.24 по датам'!DB61</f>
        <v>0</v>
      </c>
      <c r="DC61" s="2122" t="n">
        <f aca="false">'02.24 по датам'!DC61</f>
        <v>0</v>
      </c>
      <c r="DD61" s="2115"/>
      <c r="DE61" s="2116"/>
      <c r="DF61" s="2117"/>
      <c r="DG61" s="2125" t="n">
        <f aca="false">SUBTOTAL(9,CQ63:DF63)</f>
        <v>0</v>
      </c>
      <c r="DH61" s="2126"/>
      <c r="DI61" s="2124" t="n">
        <f aca="false">'02.24 по датам'!DI61</f>
        <v>0</v>
      </c>
      <c r="DJ61" s="2121" t="n">
        <f aca="false">'02.24 по датам'!DJ61</f>
        <v>0</v>
      </c>
      <c r="DK61" s="2121" t="n">
        <f aca="false">'02.24 по датам'!DK61</f>
        <v>0</v>
      </c>
      <c r="DL61" s="2121" t="n">
        <f aca="false">'02.24 по датам'!DL61</f>
        <v>0</v>
      </c>
      <c r="DM61" s="2121" t="n">
        <f aca="false">'02.24 по датам'!DM61</f>
        <v>0</v>
      </c>
      <c r="DN61" s="2121" t="n">
        <f aca="false">'02.24 по датам'!DN61</f>
        <v>0</v>
      </c>
      <c r="DO61" s="2121" t="n">
        <f aca="false">'02.24 по датам'!DO61</f>
        <v>0</v>
      </c>
      <c r="DP61" s="2121" t="n">
        <f aca="false">'02.24 по датам'!DP61</f>
        <v>0</v>
      </c>
      <c r="DQ61" s="2121" t="n">
        <f aca="false">'02.24 по датам'!DQ61</f>
        <v>0</v>
      </c>
      <c r="DR61" s="2121" t="n">
        <f aca="false">'02.24 по датам'!DR61</f>
        <v>0</v>
      </c>
      <c r="DS61" s="2121" t="n">
        <f aca="false">'02.24 по датам'!DS61</f>
        <v>0</v>
      </c>
      <c r="DT61" s="2121" t="n">
        <f aca="false">'02.24 по датам'!DT61</f>
        <v>0</v>
      </c>
      <c r="DU61" s="2122" t="n">
        <f aca="false">'02.24 по датам'!DU61</f>
        <v>0</v>
      </c>
      <c r="DV61" s="2115"/>
      <c r="DW61" s="2116"/>
      <c r="DX61" s="2117"/>
      <c r="DY61" s="2125" t="n">
        <f aca="false">COUNTIF(DI62:DX62,"&gt;"&amp;0)</f>
        <v>0</v>
      </c>
      <c r="DZ61" s="2126"/>
      <c r="EA61" s="2121" t="str">
        <f aca="false">'02.24 по датам'!EA61</f>
        <v>N</v>
      </c>
      <c r="EB61" s="2121" t="n">
        <f aca="false">'02.24 по датам'!EB61</f>
        <v>0</v>
      </c>
      <c r="EC61" s="2121" t="n">
        <f aca="false">'02.24 по датам'!EC61</f>
        <v>0</v>
      </c>
      <c r="ED61" s="2121" t="str">
        <f aca="false">'02.24 по датам'!ED61</f>
        <v>N</v>
      </c>
      <c r="EE61" s="2121" t="n">
        <f aca="false">'02.24 по датам'!EE61</f>
        <v>0</v>
      </c>
      <c r="EF61" s="2121" t="n">
        <f aca="false">'02.24 по датам'!EF61</f>
        <v>0</v>
      </c>
      <c r="EG61" s="2121" t="n">
        <f aca="false">'02.24 по датам'!EG61</f>
        <v>0</v>
      </c>
      <c r="EH61" s="2121" t="n">
        <f aca="false">'02.24 по датам'!EH61</f>
        <v>0</v>
      </c>
      <c r="EI61" s="2121" t="n">
        <f aca="false">'02.24 по датам'!EI61</f>
        <v>0</v>
      </c>
      <c r="EJ61" s="2121" t="n">
        <f aca="false">'02.24 по датам'!EJ61</f>
        <v>0</v>
      </c>
      <c r="EK61" s="2121" t="n">
        <f aca="false">'02.24 по датам'!EK61</f>
        <v>0</v>
      </c>
      <c r="EL61" s="2121" t="n">
        <f aca="false">'02.24 по датам'!EL61</f>
        <v>0</v>
      </c>
      <c r="EM61" s="2121" t="n">
        <f aca="false">'02.24 по датам'!EM61</f>
        <v>0</v>
      </c>
      <c r="EN61" s="2121" t="n">
        <f aca="false">'02.24 по датам'!EN61</f>
        <v>0</v>
      </c>
      <c r="EO61" s="2121" t="n">
        <f aca="false">'02.24 по датам'!EO61</f>
        <v>0</v>
      </c>
      <c r="EP61" s="2121" t="n">
        <f aca="false">'02.24 по датам'!EP61</f>
        <v>0</v>
      </c>
      <c r="EQ61" s="2121" t="n">
        <f aca="false">'02.24 по датам'!EQ61</f>
        <v>0</v>
      </c>
      <c r="ER61" s="2121" t="n">
        <f aca="false">'02.24 по датам'!ER61</f>
        <v>0</v>
      </c>
      <c r="ES61" s="2121" t="n">
        <f aca="false">'02.24 по датам'!ES61</f>
        <v>0</v>
      </c>
      <c r="ET61" s="2121" t="n">
        <f aca="false">'02.24 по датам'!ET61</f>
        <v>0</v>
      </c>
      <c r="EU61" s="2121" t="n">
        <f aca="false">'02.24 по датам'!EU61</f>
        <v>0</v>
      </c>
      <c r="EV61" s="2121" t="n">
        <f aca="false">'02.24 по датам'!EV61</f>
        <v>0</v>
      </c>
      <c r="EW61" s="2121" t="n">
        <f aca="false">'02.24 по датам'!EW61</f>
        <v>0</v>
      </c>
      <c r="EX61" s="2121" t="n">
        <f aca="false">'02.24 по датам'!EX61</f>
        <v>0</v>
      </c>
      <c r="EY61" s="2122" t="n">
        <f aca="false">'02.24 по датам'!EY61</f>
        <v>0</v>
      </c>
      <c r="EZ61" s="2115"/>
      <c r="FA61" s="2116"/>
      <c r="FB61" s="2117"/>
      <c r="FC61" s="2125" t="n">
        <f aca="false">COUNTIF(EA62:FB62,"&gt;"&amp;0)</f>
        <v>2</v>
      </c>
      <c r="FD61" s="2126"/>
      <c r="FE61" s="2121" t="n">
        <f aca="false">'02.24 по датам'!FE61</f>
        <v>0</v>
      </c>
      <c r="FF61" s="2121" t="n">
        <f aca="false">'02.24 по датам'!FF61</f>
        <v>0</v>
      </c>
      <c r="FG61" s="2121" t="n">
        <f aca="false">'02.24 по датам'!FG61</f>
        <v>0</v>
      </c>
      <c r="FH61" s="2121" t="n">
        <f aca="false">'02.24 по датам'!FH61</f>
        <v>0</v>
      </c>
      <c r="FI61" s="2121" t="n">
        <f aca="false">'02.24 по датам'!FI61</f>
        <v>0</v>
      </c>
      <c r="FJ61" s="2121" t="n">
        <f aca="false">'02.24 по датам'!FJ61</f>
        <v>0</v>
      </c>
      <c r="FK61" s="2121" t="n">
        <f aca="false">'02.24 по датам'!FK61</f>
        <v>0</v>
      </c>
      <c r="FL61" s="2121" t="n">
        <f aca="false">'02.24 по датам'!FL61</f>
        <v>0</v>
      </c>
      <c r="FM61" s="2121" t="n">
        <f aca="false">'02.24 по датам'!FM61</f>
        <v>0</v>
      </c>
      <c r="FN61" s="2122" t="n">
        <f aca="false">'02.24 по датам'!FN61</f>
        <v>0</v>
      </c>
      <c r="FO61" s="2115"/>
      <c r="FP61" s="2116"/>
      <c r="FQ61" s="2117"/>
      <c r="FR61" s="2125" t="n">
        <f aca="false">COUNTIF(FE62:FQ62,"&gt;"&amp;0)</f>
        <v>0</v>
      </c>
      <c r="FS61" s="2126"/>
      <c r="FT61" s="2279"/>
      <c r="FU61" s="2128"/>
      <c r="FV61" s="2128"/>
      <c r="FW61" s="2128"/>
      <c r="FX61" s="2128"/>
      <c r="FY61" s="2128"/>
      <c r="FZ61" s="2128"/>
      <c r="GA61" s="2128"/>
      <c r="GB61" s="2128"/>
      <c r="GC61" s="2128"/>
      <c r="GD61" s="2128"/>
      <c r="GE61" s="2128"/>
      <c r="GF61" s="2128"/>
      <c r="GG61" s="2128"/>
      <c r="GH61" s="2128"/>
      <c r="GI61" s="2128"/>
      <c r="GJ61" s="2128"/>
      <c r="GK61" s="2128"/>
      <c r="GL61" s="2128"/>
      <c r="GM61" s="2128"/>
      <c r="GN61" s="2128"/>
      <c r="GO61" s="2128"/>
      <c r="GP61" s="2128"/>
      <c r="GQ61" s="2128"/>
      <c r="GR61" s="2128"/>
      <c r="GS61" s="2129"/>
      <c r="GT61" s="2130"/>
      <c r="GU61" s="2131"/>
      <c r="GV61" s="2117"/>
      <c r="GW61" s="2132" t="n">
        <f aca="false">SUBTOTAL(9,FT63:GV63)</f>
        <v>0</v>
      </c>
      <c r="GX61" s="2119" t="n">
        <f aca="false">SUBTOTAL(9,FT63:GV63)</f>
        <v>0</v>
      </c>
      <c r="GY61" s="2133"/>
      <c r="GZ61" s="2134" t="n">
        <f aca="false">'02.24 по датам'!GZ61</f>
        <v>0</v>
      </c>
      <c r="HA61" s="2135" t="n">
        <f aca="false">'02.24 по датам'!HA61</f>
        <v>0</v>
      </c>
      <c r="HB61" s="2136"/>
      <c r="HC61" s="2137"/>
      <c r="HD61" s="2261" t="n">
        <f aca="false">'02.24 по датам'!HD61</f>
        <v>0</v>
      </c>
      <c r="HE61" s="2136"/>
      <c r="HF61" s="2139"/>
      <c r="HG61" s="2140"/>
      <c r="HH61" s="2124"/>
      <c r="HI61" s="2278"/>
      <c r="HJ61" s="2128"/>
      <c r="HK61" s="2128"/>
      <c r="HL61" s="2128"/>
      <c r="HM61" s="2128"/>
      <c r="HN61" s="2128"/>
      <c r="HO61" s="2128"/>
      <c r="HP61" s="2128"/>
      <c r="HQ61" s="2128"/>
      <c r="HR61" s="2128"/>
      <c r="HS61" s="2128"/>
      <c r="HT61" s="2128"/>
      <c r="HU61" s="2128"/>
      <c r="HV61" s="2128"/>
      <c r="HW61" s="2128"/>
      <c r="HX61" s="2128"/>
      <c r="HY61" s="2128"/>
      <c r="HZ61" s="2129"/>
      <c r="IA61" s="2130"/>
      <c r="IB61" s="2131"/>
      <c r="IC61" s="2117"/>
      <c r="ID61" s="2118" t="n">
        <f aca="false">SUBTOTAL(9,HG63:IC63)</f>
        <v>0</v>
      </c>
      <c r="IE61" s="2142"/>
      <c r="IF61" s="2143" t="n">
        <f aca="false">'02.24 по датам'!IF61</f>
        <v>0</v>
      </c>
      <c r="IG61" s="2143" t="n">
        <f aca="false">'02.24 по датам'!IG61</f>
        <v>0</v>
      </c>
      <c r="IH61" s="2144" t="n">
        <f aca="false">'02.24 по датам'!IH61</f>
        <v>0</v>
      </c>
      <c r="II61" s="2145"/>
      <c r="IJ61" s="2146"/>
      <c r="IK61" s="2147" t="n">
        <f aca="false">SUBTOTAL(9,IF63:IJ63)</f>
        <v>0</v>
      </c>
      <c r="IL61" s="2148"/>
      <c r="IM61" s="2149" t="n">
        <f aca="false">'02.24 по датам'!IM61</f>
        <v>0</v>
      </c>
      <c r="IN61" s="2150" t="n">
        <f aca="false">'02.24 по датам'!IN61</f>
        <v>0</v>
      </c>
      <c r="IO61" s="2151" t="n">
        <f aca="false">'02.24 по датам'!IO61</f>
        <v>0</v>
      </c>
      <c r="IP61" s="2151" t="n">
        <f aca="false">'02.24 по датам'!IP61</f>
        <v>0</v>
      </c>
      <c r="IQ61" s="2151" t="n">
        <f aca="false">'02.24 по датам'!IQ61</f>
        <v>0</v>
      </c>
      <c r="IR61" s="2151" t="n">
        <f aca="false">'02.24 по датам'!IR61</f>
        <v>0</v>
      </c>
      <c r="IS61" s="2151" t="n">
        <f aca="false">'02.24 по датам'!IS61</f>
        <v>0</v>
      </c>
      <c r="IT61" s="2151" t="n">
        <f aca="false">'02.24 по датам'!IT61</f>
        <v>0</v>
      </c>
      <c r="IU61" s="2151" t="n">
        <f aca="false">'02.24 по датам'!IU61</f>
        <v>0</v>
      </c>
      <c r="IV61" s="2152" t="n">
        <f aca="false">'02.24 по датам'!IV61</f>
        <v>0</v>
      </c>
      <c r="IW61" s="2153"/>
      <c r="IX61" s="2154"/>
      <c r="IY61" s="2155"/>
      <c r="IZ61" s="2118" t="n">
        <f aca="false">SUBTOTAL(3,IM61:IY61)</f>
        <v>10</v>
      </c>
      <c r="JA61" s="2156"/>
      <c r="JB61" s="2157" t="n">
        <f aca="false">'02.24 по датам'!JB61</f>
        <v>0</v>
      </c>
      <c r="JC61" s="2158"/>
      <c r="JD61" s="2159" t="n">
        <f aca="false">'02.24 по датам'!JD61</f>
        <v>0</v>
      </c>
      <c r="JE61" s="2160"/>
      <c r="JF61" s="2161"/>
      <c r="JG61" s="2263" t="n">
        <f aca="false">'02.24 по датам'!JG61</f>
        <v>0</v>
      </c>
      <c r="JH61" s="2263" t="n">
        <f aca="false">'02.24 по датам'!JH61</f>
        <v>0</v>
      </c>
      <c r="JI61" s="2162" t="n">
        <f aca="false">'02.24 по датам'!JI61</f>
        <v>0</v>
      </c>
      <c r="JJ61" s="2293" t="n">
        <f aca="false">'02.24 по датам'!JJ61</f>
        <v>0</v>
      </c>
      <c r="JK61" s="2294"/>
      <c r="JL61" s="2165"/>
      <c r="JM61" s="2107"/>
      <c r="JN61" s="2108"/>
      <c r="JO61" s="2256"/>
      <c r="JP61" s="2166"/>
      <c r="JQ61" s="2167"/>
      <c r="JR61" s="2168"/>
    </row>
    <row r="62" customFormat="false" ht="11.25" hidden="false" customHeight="true" outlineLevel="0" collapsed="false">
      <c r="A62" s="2056"/>
      <c r="B62" s="2169" t="s">
        <v>661</v>
      </c>
      <c r="C62" s="2179" t="n">
        <f aca="false">'02.24 по датам'!C62</f>
        <v>50</v>
      </c>
      <c r="D62" s="2179" t="n">
        <f aca="false">'02.24 по датам'!D62</f>
        <v>0</v>
      </c>
      <c r="E62" s="2179" t="n">
        <f aca="false">'02.24 по датам'!E62</f>
        <v>0</v>
      </c>
      <c r="F62" s="2170" t="n">
        <f aca="false">'02.24 по датам'!F62</f>
        <v>0</v>
      </c>
      <c r="G62" s="2177" t="n">
        <f aca="false">'02.24 по датам'!G62</f>
        <v>0</v>
      </c>
      <c r="H62" s="2177" t="n">
        <f aca="false">'02.24 по датам'!H62</f>
        <v>0</v>
      </c>
      <c r="I62" s="2177" t="n">
        <f aca="false">'02.24 по датам'!I62</f>
        <v>0</v>
      </c>
      <c r="J62" s="2177" t="n">
        <f aca="false">'02.24 по датам'!J62</f>
        <v>0</v>
      </c>
      <c r="K62" s="2177" t="n">
        <f aca="false">'02.24 по датам'!K62</f>
        <v>0</v>
      </c>
      <c r="L62" s="2177" t="n">
        <f aca="false">'02.24 по датам'!L62</f>
        <v>0</v>
      </c>
      <c r="M62" s="2177" t="n">
        <f aca="false">'02.24 по датам'!M62</f>
        <v>0</v>
      </c>
      <c r="N62" s="2177" t="n">
        <f aca="false">'02.24 по датам'!N62</f>
        <v>0</v>
      </c>
      <c r="O62" s="2177" t="n">
        <f aca="false">'02.24 по датам'!O62</f>
        <v>0</v>
      </c>
      <c r="P62" s="2177" t="n">
        <f aca="false">'02.24 по датам'!P62</f>
        <v>0</v>
      </c>
      <c r="Q62" s="2177" t="n">
        <f aca="false">'02.24 по датам'!Q62</f>
        <v>0</v>
      </c>
      <c r="R62" s="2177" t="n">
        <f aca="false">'02.24 по датам'!R62</f>
        <v>0</v>
      </c>
      <c r="S62" s="2177" t="n">
        <f aca="false">'02.24 по датам'!S62</f>
        <v>0</v>
      </c>
      <c r="T62" s="2177" t="n">
        <f aca="false">'02.24 по датам'!T62</f>
        <v>0</v>
      </c>
      <c r="U62" s="2177" t="n">
        <f aca="false">'02.24 по датам'!U62</f>
        <v>0</v>
      </c>
      <c r="V62" s="2177" t="n">
        <f aca="false">'02.24 по датам'!V62</f>
        <v>0</v>
      </c>
      <c r="W62" s="2178" t="n">
        <f aca="false">'02.24 по датам'!W62</f>
        <v>0</v>
      </c>
      <c r="X62" s="2171"/>
      <c r="Y62" s="2172"/>
      <c r="Z62" s="2173"/>
      <c r="AA62" s="2174" t="n">
        <f aca="false">SUBTOTAL(9,C62:Z62)</f>
        <v>50</v>
      </c>
      <c r="AB62" s="2175" t="n">
        <f aca="false">AA62+AB58</f>
        <v>310</v>
      </c>
      <c r="AC62" s="2176" t="n">
        <f aca="false">'02.24 по датам'!AC62</f>
        <v>0</v>
      </c>
      <c r="AD62" s="2176" t="n">
        <f aca="false">'02.24 по датам'!AD62</f>
        <v>0</v>
      </c>
      <c r="AE62" s="2177" t="n">
        <f aca="false">'02.24 по датам'!AE62</f>
        <v>0</v>
      </c>
      <c r="AF62" s="2177" t="n">
        <f aca="false">'02.24 по датам'!AF62</f>
        <v>0</v>
      </c>
      <c r="AG62" s="2177" t="n">
        <f aca="false">'02.24 по датам'!AG62</f>
        <v>0</v>
      </c>
      <c r="AH62" s="2177" t="n">
        <f aca="false">'02.24 по датам'!AH62</f>
        <v>0</v>
      </c>
      <c r="AI62" s="2177" t="n">
        <f aca="false">'02.24 по датам'!AI62</f>
        <v>0</v>
      </c>
      <c r="AJ62" s="2177" t="n">
        <f aca="false">'02.24 по датам'!AJ62</f>
        <v>0</v>
      </c>
      <c r="AK62" s="2177" t="n">
        <f aca="false">'02.24 по датам'!AK62</f>
        <v>0</v>
      </c>
      <c r="AL62" s="2177" t="n">
        <f aca="false">'02.24 по датам'!AL62</f>
        <v>0</v>
      </c>
      <c r="AM62" s="2177" t="n">
        <f aca="false">'02.24 по датам'!AM62</f>
        <v>0</v>
      </c>
      <c r="AN62" s="2177" t="n">
        <f aca="false">'02.24 по датам'!AN62</f>
        <v>0</v>
      </c>
      <c r="AO62" s="2178" t="n">
        <f aca="false">'02.24 по датам'!AO62</f>
        <v>0</v>
      </c>
      <c r="AP62" s="2171"/>
      <c r="AQ62" s="2172"/>
      <c r="AR62" s="2173"/>
      <c r="AS62" s="2174" t="n">
        <f aca="false">SUBTOTAL(9,AC62:AR62)</f>
        <v>0</v>
      </c>
      <c r="AT62" s="2175" t="n">
        <f aca="false">AS62+AT58</f>
        <v>0</v>
      </c>
      <c r="AU62" s="2176" t="n">
        <f aca="false">'02.24 по датам'!AU62</f>
        <v>0</v>
      </c>
      <c r="AV62" s="2176" t="n">
        <f aca="false">'02.24 по датам'!AV62</f>
        <v>0</v>
      </c>
      <c r="AW62" s="2179" t="n">
        <f aca="false">'02.24 по датам'!AW62</f>
        <v>0</v>
      </c>
      <c r="AX62" s="2177" t="n">
        <f aca="false">'02.24 по датам'!AX62</f>
        <v>0</v>
      </c>
      <c r="AY62" s="2177" t="n">
        <f aca="false">'02.24 по датам'!AY62</f>
        <v>0</v>
      </c>
      <c r="AZ62" s="2177" t="n">
        <f aca="false">'02.24 по датам'!AZ62</f>
        <v>0</v>
      </c>
      <c r="BA62" s="2177" t="n">
        <f aca="false">'02.24 по датам'!BA62</f>
        <v>0</v>
      </c>
      <c r="BB62" s="2177" t="n">
        <f aca="false">'02.24 по датам'!BB62</f>
        <v>0</v>
      </c>
      <c r="BC62" s="2177" t="n">
        <f aca="false">'02.24 по датам'!BC62</f>
        <v>0</v>
      </c>
      <c r="BD62" s="2177" t="n">
        <f aca="false">'02.24 по датам'!BD62</f>
        <v>0</v>
      </c>
      <c r="BE62" s="2177" t="n">
        <f aca="false">'02.24 по датам'!BE62</f>
        <v>0</v>
      </c>
      <c r="BF62" s="2177" t="n">
        <f aca="false">'02.24 по датам'!BF62</f>
        <v>0</v>
      </c>
      <c r="BG62" s="2177" t="n">
        <f aca="false">'02.24 по датам'!BG62</f>
        <v>0</v>
      </c>
      <c r="BH62" s="2177" t="n">
        <f aca="false">'02.24 по датам'!BH62</f>
        <v>0</v>
      </c>
      <c r="BI62" s="2177" t="n">
        <f aca="false">'02.24 по датам'!BI62</f>
        <v>0</v>
      </c>
      <c r="BJ62" s="2177" t="n">
        <f aca="false">'02.24 по датам'!BJ62</f>
        <v>0</v>
      </c>
      <c r="BK62" s="2177" t="n">
        <f aca="false">'02.24 по датам'!BK62</f>
        <v>0</v>
      </c>
      <c r="BL62" s="2177" t="n">
        <f aca="false">'02.24 по датам'!BL62</f>
        <v>0</v>
      </c>
      <c r="BM62" s="2177" t="n">
        <f aca="false">'02.24 по датам'!BM62</f>
        <v>0</v>
      </c>
      <c r="BN62" s="2177" t="n">
        <f aca="false">'02.24 по датам'!BN62</f>
        <v>0</v>
      </c>
      <c r="BO62" s="2177" t="n">
        <f aca="false">'02.24 по датам'!BO62</f>
        <v>0</v>
      </c>
      <c r="BP62" s="2177" t="n">
        <f aca="false">'02.24 по датам'!BP62</f>
        <v>0</v>
      </c>
      <c r="BQ62" s="2178" t="n">
        <f aca="false">'02.24 по датам'!BQ62</f>
        <v>0</v>
      </c>
      <c r="BR62" s="2171"/>
      <c r="BS62" s="2172"/>
      <c r="BT62" s="2173"/>
      <c r="BU62" s="2174" t="n">
        <f aca="false">SUBTOTAL(9,AU62:BT62)</f>
        <v>0</v>
      </c>
      <c r="BV62" s="2175" t="n">
        <f aca="false">BU62+BV58</f>
        <v>143</v>
      </c>
      <c r="BW62" s="2180" t="n">
        <f aca="false">'02.24 по датам'!BW62</f>
        <v>0</v>
      </c>
      <c r="BX62" s="2177" t="n">
        <f aca="false">'02.24 по датам'!BX62</f>
        <v>0</v>
      </c>
      <c r="BY62" s="2177" t="n">
        <f aca="false">'02.24 по датам'!BY62</f>
        <v>0</v>
      </c>
      <c r="BZ62" s="2177" t="n">
        <f aca="false">'02.24 по датам'!BZ62</f>
        <v>0</v>
      </c>
      <c r="CA62" s="2177" t="n">
        <f aca="false">'02.24 по датам'!CA62</f>
        <v>0</v>
      </c>
      <c r="CB62" s="2177" t="n">
        <f aca="false">'02.24 по датам'!CB62</f>
        <v>0</v>
      </c>
      <c r="CC62" s="2177" t="n">
        <f aca="false">'02.24 по датам'!CC62</f>
        <v>0</v>
      </c>
      <c r="CD62" s="2177" t="n">
        <f aca="false">'02.24 по датам'!CD62</f>
        <v>0</v>
      </c>
      <c r="CE62" s="2177" t="n">
        <f aca="false">'02.24 по датам'!CE62</f>
        <v>0</v>
      </c>
      <c r="CF62" s="2177" t="n">
        <f aca="false">'02.24 по датам'!CF62</f>
        <v>0</v>
      </c>
      <c r="CG62" s="2177" t="n">
        <f aca="false">'02.24 по датам'!CG62</f>
        <v>0</v>
      </c>
      <c r="CH62" s="2177" t="n">
        <f aca="false">'02.24 по датам'!CH62</f>
        <v>0</v>
      </c>
      <c r="CI62" s="2178" t="n">
        <f aca="false">'02.24 по датам'!CI62</f>
        <v>0</v>
      </c>
      <c r="CJ62" s="2171"/>
      <c r="CK62" s="2172"/>
      <c r="CL62" s="2173"/>
      <c r="CM62" s="2174" t="n">
        <f aca="false">SUBTOTAL(9,BW62:CL62)</f>
        <v>0</v>
      </c>
      <c r="CN62" s="2175" t="n">
        <f aca="false">CM62+CN58</f>
        <v>0</v>
      </c>
      <c r="CO62" s="2175" t="n">
        <f aca="false">AA62+AS62+BU62+CM62</f>
        <v>50</v>
      </c>
      <c r="CP62" s="2175" t="n">
        <f aca="false">CO62+CP58</f>
        <v>453</v>
      </c>
      <c r="CQ62" s="2177" t="n">
        <f aca="false">'02.24 по датам'!CQ62</f>
        <v>0</v>
      </c>
      <c r="CR62" s="2177" t="n">
        <f aca="false">'02.24 по датам'!CR62</f>
        <v>0</v>
      </c>
      <c r="CS62" s="2177" t="n">
        <f aca="false">'02.24 по датам'!CS62</f>
        <v>0</v>
      </c>
      <c r="CT62" s="2177" t="n">
        <f aca="false">'02.24 по датам'!CT62</f>
        <v>0</v>
      </c>
      <c r="CU62" s="2177" t="n">
        <f aca="false">'02.24 по датам'!CU62</f>
        <v>0</v>
      </c>
      <c r="CV62" s="2177" t="n">
        <f aca="false">'02.24 по датам'!CV62</f>
        <v>0</v>
      </c>
      <c r="CW62" s="2177" t="n">
        <f aca="false">'02.24 по датам'!CW62</f>
        <v>0</v>
      </c>
      <c r="CX62" s="2177" t="n">
        <f aca="false">'02.24 по датам'!CX62</f>
        <v>0</v>
      </c>
      <c r="CY62" s="2177" t="n">
        <f aca="false">'02.24 по датам'!CY62</f>
        <v>0</v>
      </c>
      <c r="CZ62" s="2177" t="n">
        <f aca="false">'02.24 по датам'!CZ62</f>
        <v>0</v>
      </c>
      <c r="DA62" s="2177" t="n">
        <f aca="false">'02.24 по датам'!DA62</f>
        <v>0</v>
      </c>
      <c r="DB62" s="2177" t="n">
        <f aca="false">'02.24 по датам'!DB62</f>
        <v>0</v>
      </c>
      <c r="DC62" s="2178" t="n">
        <f aca="false">'02.24 по датам'!DC62</f>
        <v>0</v>
      </c>
      <c r="DD62" s="2171"/>
      <c r="DE62" s="2172"/>
      <c r="DF62" s="2173"/>
      <c r="DG62" s="2181" t="n">
        <f aca="false">SUBTOTAL(9,CQ62:DF62)</f>
        <v>0</v>
      </c>
      <c r="DH62" s="2182" t="n">
        <f aca="false">DG62:DG62+IF($B58:$B58=2,0,DH58:DH58)</f>
        <v>0</v>
      </c>
      <c r="DI62" s="2180" t="n">
        <f aca="false">'02.24 по датам'!DI62</f>
        <v>0</v>
      </c>
      <c r="DJ62" s="2177" t="n">
        <f aca="false">'02.24 по датам'!DJ62</f>
        <v>0</v>
      </c>
      <c r="DK62" s="2177" t="n">
        <f aca="false">'02.24 по датам'!DK62</f>
        <v>0</v>
      </c>
      <c r="DL62" s="2177" t="n">
        <f aca="false">'02.24 по датам'!DL62</f>
        <v>0</v>
      </c>
      <c r="DM62" s="2177" t="n">
        <f aca="false">'02.24 по датам'!DM62</f>
        <v>0</v>
      </c>
      <c r="DN62" s="2177" t="n">
        <f aca="false">'02.24 по датам'!DN62</f>
        <v>0</v>
      </c>
      <c r="DO62" s="2177" t="n">
        <f aca="false">'02.24 по датам'!DO62</f>
        <v>0</v>
      </c>
      <c r="DP62" s="2177" t="n">
        <f aca="false">'02.24 по датам'!DP62</f>
        <v>0</v>
      </c>
      <c r="DQ62" s="2177" t="n">
        <f aca="false">'02.24 по датам'!DQ62</f>
        <v>0</v>
      </c>
      <c r="DR62" s="2177" t="n">
        <f aca="false">'02.24 по датам'!DR62</f>
        <v>0</v>
      </c>
      <c r="DS62" s="2177" t="n">
        <f aca="false">'02.24 по датам'!DS62</f>
        <v>0</v>
      </c>
      <c r="DT62" s="2177" t="n">
        <f aca="false">'02.24 по датам'!DT62</f>
        <v>0</v>
      </c>
      <c r="DU62" s="2178" t="n">
        <f aca="false">'02.24 по датам'!DU62</f>
        <v>0</v>
      </c>
      <c r="DV62" s="2171"/>
      <c r="DW62" s="2172"/>
      <c r="DX62" s="2173"/>
      <c r="DY62" s="2181" t="n">
        <f aca="false">SUBTOTAL(9,DI62:DX62)</f>
        <v>0</v>
      </c>
      <c r="DZ62" s="2182" t="n">
        <f aca="false">DY62:DY62+IF($B58:$B58=2,0,DZ58:DZ58)</f>
        <v>0</v>
      </c>
      <c r="EA62" s="2177" t="n">
        <f aca="false">'02.24 по датам'!EA62</f>
        <v>10</v>
      </c>
      <c r="EB62" s="2177" t="n">
        <f aca="false">'02.24 по датам'!EB62</f>
        <v>0</v>
      </c>
      <c r="EC62" s="2177" t="n">
        <f aca="false">'02.24 по датам'!EC62</f>
        <v>0</v>
      </c>
      <c r="ED62" s="2177" t="n">
        <f aca="false">'02.24 по датам'!ED62</f>
        <v>10</v>
      </c>
      <c r="EE62" s="2302" t="n">
        <f aca="false">'02.24 по датам'!EE62</f>
        <v>0</v>
      </c>
      <c r="EF62" s="2177" t="n">
        <f aca="false">'02.24 по датам'!EF62</f>
        <v>0</v>
      </c>
      <c r="EG62" s="2177" t="n">
        <f aca="false">'02.24 по датам'!EG62</f>
        <v>0</v>
      </c>
      <c r="EH62" s="2177" t="n">
        <f aca="false">'02.24 по датам'!EH62</f>
        <v>0</v>
      </c>
      <c r="EI62" s="2177" t="n">
        <f aca="false">'02.24 по датам'!EI62</f>
        <v>0</v>
      </c>
      <c r="EJ62" s="2177" t="n">
        <f aca="false">'02.24 по датам'!EJ62</f>
        <v>0</v>
      </c>
      <c r="EK62" s="2177" t="n">
        <f aca="false">'02.24 по датам'!EK62</f>
        <v>0</v>
      </c>
      <c r="EL62" s="2177" t="n">
        <f aca="false">'02.24 по датам'!EL62</f>
        <v>0</v>
      </c>
      <c r="EM62" s="2177" t="n">
        <f aca="false">'02.24 по датам'!EM62</f>
        <v>0</v>
      </c>
      <c r="EN62" s="2177" t="n">
        <f aca="false">'02.24 по датам'!EN62</f>
        <v>0</v>
      </c>
      <c r="EO62" s="2177" t="n">
        <f aca="false">'02.24 по датам'!EO62</f>
        <v>0</v>
      </c>
      <c r="EP62" s="2177" t="n">
        <f aca="false">'02.24 по датам'!EP62</f>
        <v>0</v>
      </c>
      <c r="EQ62" s="2177" t="n">
        <f aca="false">'02.24 по датам'!EQ62</f>
        <v>0</v>
      </c>
      <c r="ER62" s="2177" t="n">
        <f aca="false">'02.24 по датам'!ER62</f>
        <v>0</v>
      </c>
      <c r="ES62" s="2177" t="n">
        <f aca="false">'02.24 по датам'!ES62</f>
        <v>0</v>
      </c>
      <c r="ET62" s="2177" t="n">
        <f aca="false">'02.24 по датам'!ET62</f>
        <v>0</v>
      </c>
      <c r="EU62" s="2177" t="n">
        <f aca="false">'02.24 по датам'!EU62</f>
        <v>0</v>
      </c>
      <c r="EV62" s="2177" t="n">
        <f aca="false">'02.24 по датам'!EV62</f>
        <v>0</v>
      </c>
      <c r="EW62" s="2177" t="n">
        <f aca="false">'02.24 по датам'!EW62</f>
        <v>0</v>
      </c>
      <c r="EX62" s="2177" t="n">
        <f aca="false">'02.24 по датам'!EX62</f>
        <v>0</v>
      </c>
      <c r="EY62" s="2178" t="n">
        <f aca="false">'02.24 по датам'!EY62</f>
        <v>0</v>
      </c>
      <c r="EZ62" s="2171"/>
      <c r="FA62" s="2172"/>
      <c r="FB62" s="2173"/>
      <c r="FC62" s="2181" t="n">
        <f aca="false">SUBTOTAL(9,EA62:FB62)</f>
        <v>20</v>
      </c>
      <c r="FD62" s="2182" t="n">
        <f aca="false">FC62:FC62+IF($B58:$B58=2,0,FD58:FD58)</f>
        <v>101</v>
      </c>
      <c r="FE62" s="2177" t="n">
        <f aca="false">'02.24 по датам'!FE62</f>
        <v>0</v>
      </c>
      <c r="FF62" s="2177" t="n">
        <f aca="false">'02.24 по датам'!FF62</f>
        <v>0</v>
      </c>
      <c r="FG62" s="2177" t="n">
        <f aca="false">'02.24 по датам'!FG62</f>
        <v>0</v>
      </c>
      <c r="FH62" s="2177" t="n">
        <f aca="false">'02.24 по датам'!FH62</f>
        <v>0</v>
      </c>
      <c r="FI62" s="2177" t="n">
        <f aca="false">'02.24 по датам'!FI62</f>
        <v>0</v>
      </c>
      <c r="FJ62" s="2177" t="n">
        <f aca="false">'02.24 по датам'!FJ62</f>
        <v>0</v>
      </c>
      <c r="FK62" s="2177" t="n">
        <f aca="false">'02.24 по датам'!FK62</f>
        <v>0</v>
      </c>
      <c r="FL62" s="2177" t="n">
        <f aca="false">'02.24 по датам'!FL62</f>
        <v>0</v>
      </c>
      <c r="FM62" s="2177" t="n">
        <f aca="false">'02.24 по датам'!FM62</f>
        <v>0</v>
      </c>
      <c r="FN62" s="2178" t="n">
        <f aca="false">'02.24 по датам'!FN62</f>
        <v>0</v>
      </c>
      <c r="FO62" s="2171"/>
      <c r="FP62" s="2172"/>
      <c r="FQ62" s="2173"/>
      <c r="FR62" s="2181" t="n">
        <f aca="false">SUBTOTAL(9,FE62:FQ62)</f>
        <v>0</v>
      </c>
      <c r="FS62" s="2182" t="n">
        <f aca="false">FR62:FR62+IF($B58:$B58=2,0,FS58:FS58)</f>
        <v>0</v>
      </c>
      <c r="FT62" s="2283" t="n">
        <f aca="false">'02.24 по датам'!GX62-'02.24 НГДП по датам'!AW62</f>
        <v>0</v>
      </c>
      <c r="FU62" s="2184"/>
      <c r="FV62" s="2184"/>
      <c r="FW62" s="2184"/>
      <c r="FX62" s="2184"/>
      <c r="FY62" s="2184"/>
      <c r="FZ62" s="2184"/>
      <c r="GA62" s="2184"/>
      <c r="GB62" s="2184"/>
      <c r="GC62" s="2184"/>
      <c r="GD62" s="2184"/>
      <c r="GE62" s="2184"/>
      <c r="GF62" s="2184"/>
      <c r="GG62" s="2184"/>
      <c r="GH62" s="2184"/>
      <c r="GI62" s="2184"/>
      <c r="GJ62" s="2184"/>
      <c r="GK62" s="2184"/>
      <c r="GL62" s="2184"/>
      <c r="GM62" s="2184"/>
      <c r="GN62" s="2184"/>
      <c r="GO62" s="2184"/>
      <c r="GP62" s="2184"/>
      <c r="GQ62" s="2184"/>
      <c r="GR62" s="2184"/>
      <c r="GS62" s="2185"/>
      <c r="GT62" s="2186"/>
      <c r="GU62" s="2187"/>
      <c r="GV62" s="2173"/>
      <c r="GW62" s="2188" t="n">
        <f aca="false">SUBTOTAL(9,FT62:GV62)</f>
        <v>0</v>
      </c>
      <c r="GX62" s="2175" t="n">
        <f aca="false">SUBTOTAL(9,FT62:GV62)</f>
        <v>0</v>
      </c>
      <c r="GY62" s="2174" t="n">
        <f aca="false">GX62:GX62+IF($B58:$B58=2,0,GY58:GY58)</f>
        <v>0</v>
      </c>
      <c r="GZ62" s="2189" t="n">
        <f aca="false">'02.24 по датам'!GZ62</f>
        <v>0</v>
      </c>
      <c r="HA62" s="2190" t="n">
        <f aca="false">'02.24 по датам'!HA62</f>
        <v>0</v>
      </c>
      <c r="HB62" s="2191"/>
      <c r="HC62" s="2192" t="n">
        <f aca="false">SUBTOTAL(9,GZ62:HB62)</f>
        <v>0</v>
      </c>
      <c r="HD62" s="2193" t="n">
        <f aca="false">$HD$14+HD58</f>
        <v>494.39</v>
      </c>
      <c r="HE62" s="2194"/>
      <c r="HF62" s="2195" t="n">
        <f aca="false">SUM(HD62:HE62)</f>
        <v>494.39</v>
      </c>
      <c r="HG62" s="2196" t="n">
        <f aca="false">'02.24 по датам'!ID62-'02.24 НГДП по датам'!BF62</f>
        <v>0</v>
      </c>
      <c r="HH62" s="2180"/>
      <c r="HI62" s="2266"/>
      <c r="HJ62" s="2184"/>
      <c r="HK62" s="2184"/>
      <c r="HL62" s="2184"/>
      <c r="HM62" s="2184"/>
      <c r="HN62" s="2184"/>
      <c r="HO62" s="2184"/>
      <c r="HP62" s="2184"/>
      <c r="HQ62" s="2184"/>
      <c r="HR62" s="2184"/>
      <c r="HS62" s="2184"/>
      <c r="HT62" s="2184"/>
      <c r="HU62" s="2184"/>
      <c r="HV62" s="2184"/>
      <c r="HW62" s="2184"/>
      <c r="HX62" s="2184"/>
      <c r="HY62" s="2184"/>
      <c r="HZ62" s="2185"/>
      <c r="IA62" s="2186"/>
      <c r="IB62" s="2187"/>
      <c r="IC62" s="2173"/>
      <c r="ID62" s="2174" t="n">
        <f aca="false">SUBTOTAL(9,HG62:IC62)</f>
        <v>0</v>
      </c>
      <c r="IE62" s="2188" t="n">
        <f aca="false">ID62:ID62+IF($B58:$B58=2,0,IE58:IE58)</f>
        <v>86</v>
      </c>
      <c r="IF62" s="2198" t="n">
        <f aca="false">'02.24 по датам'!IF62</f>
        <v>0</v>
      </c>
      <c r="IG62" s="2198" t="n">
        <f aca="false">'02.24 по датам'!IG62</f>
        <v>0</v>
      </c>
      <c r="IH62" s="2199" t="n">
        <f aca="false">'02.24 по датам'!IH62</f>
        <v>0</v>
      </c>
      <c r="II62" s="2200"/>
      <c r="IJ62" s="2201"/>
      <c r="IK62" s="2202" t="n">
        <f aca="false">SUBTOTAL(9,IF62:IJ62)</f>
        <v>0</v>
      </c>
      <c r="IL62" s="2203" t="n">
        <f aca="false">IK62:IK62+IF($B58:$B58=2,0,IL58:IL58)</f>
        <v>0</v>
      </c>
      <c r="IM62" s="2204" t="n">
        <f aca="false">'02.24 по датам'!IM62</f>
        <v>0</v>
      </c>
      <c r="IN62" s="2204" t="n">
        <f aca="false">'02.24 по датам'!IN62</f>
        <v>0</v>
      </c>
      <c r="IO62" s="2177" t="n">
        <f aca="false">'02.24 по датам'!IO62</f>
        <v>0</v>
      </c>
      <c r="IP62" s="2177" t="n">
        <f aca="false">'02.24 по датам'!IP62</f>
        <v>0</v>
      </c>
      <c r="IQ62" s="2177" t="n">
        <f aca="false">'02.24 по датам'!IQ62</f>
        <v>0</v>
      </c>
      <c r="IR62" s="2177" t="n">
        <f aca="false">'02.24 по датам'!IR62</f>
        <v>0</v>
      </c>
      <c r="IS62" s="2177" t="n">
        <f aca="false">'02.24 по датам'!IS62</f>
        <v>0</v>
      </c>
      <c r="IT62" s="2177" t="n">
        <f aca="false">'02.24 по датам'!IT62</f>
        <v>0</v>
      </c>
      <c r="IU62" s="2177" t="n">
        <f aca="false">'02.24 по датам'!IU62</f>
        <v>0</v>
      </c>
      <c r="IV62" s="2178" t="n">
        <f aca="false">'02.24 по датам'!IV62</f>
        <v>0</v>
      </c>
      <c r="IW62" s="2171"/>
      <c r="IX62" s="2172"/>
      <c r="IY62" s="2173"/>
      <c r="IZ62" s="2174" t="n">
        <f aca="false">SUBTOTAL(9,IM62:IY62)</f>
        <v>0</v>
      </c>
      <c r="JA62" s="2175" t="n">
        <f aca="false">IZ62:IZ62+IF($B58:$B58=2,0,JA58:JA58)</f>
        <v>7.9</v>
      </c>
      <c r="JB62" s="2205" t="n">
        <f aca="false">'02.24 по датам'!JB62</f>
        <v>0</v>
      </c>
      <c r="JC62" s="2194"/>
      <c r="JD62" s="2268" t="n">
        <f aca="false">'02.24 по датам'!JD62</f>
        <v>0</v>
      </c>
      <c r="JE62" s="2207" t="n">
        <f aca="false">SUBTOTAL(9,JB62:JD62)</f>
        <v>0</v>
      </c>
      <c r="JF62" s="2208" t="n">
        <f aca="false">SUMIF($C$5:JE$5,"Накопленный эффект, т/сут",$C62:JE62)+SUMIF($C$5:JE$5,"Нараст.  по потенциалу",$C62:JE62)-SUMIF($C$5:JE$5,"Нараст. по остановкам",$C62:JE62)-SUMIF($C$5:JE$5,"ИТОГО перевод в ППД",$C62:JE62)-SUMIF($C$5:JE$5,"ИТОГО  нерент, по распоряж.",$C62:JE62)-SUMIF($C$5:JE$5,"ИТОГО ост. дебит от ЗБС, Углуб., ПВЛГ/ПНЛГ",$C62:JE62)</f>
        <v>460.1</v>
      </c>
      <c r="JG62" s="2269" t="n">
        <f aca="false">'02.24 по датам'!JG62-'02.24 НГДП по датам'!BV62</f>
        <v>0</v>
      </c>
      <c r="JH62" s="2269" t="n">
        <f aca="false">'02.24 по датам'!JH62-'02.24 НГДП по датам'!BW62</f>
        <v>0</v>
      </c>
      <c r="JI62" s="2209" t="n">
        <f aca="false">'02.24 по датам'!JI62-'02.24 НГДП по датам'!BX62</f>
        <v>0</v>
      </c>
      <c r="JJ62" s="2295" t="n">
        <f aca="false">'02.24 по датам'!JJ62-'02.24 НГДП по датам'!BY62</f>
        <v>0</v>
      </c>
      <c r="JK62" s="2296" t="n">
        <f aca="false">'02.24 НГДП по датам'!BZ62</f>
        <v>0</v>
      </c>
      <c r="JL62" s="2202" t="n">
        <f aca="false">SUBTOTAL(9,JG62:JJ62)</f>
        <v>0</v>
      </c>
      <c r="JM62" s="2107"/>
      <c r="JN62" s="2108"/>
      <c r="JO62" s="2256"/>
      <c r="JP62" s="2212" t="n">
        <f aca="false">JP$4:JP$4+SUMIF($C$5:JL$5,"Нараст. по остановкам",$C62:JL62)-SUMIF($C$5:JL$5,"Нараст.  по потенциалу",$C62:JL62)</f>
        <v>706.812</v>
      </c>
      <c r="JQ62" s="2213"/>
      <c r="JR62" s="2214" t="n">
        <f aca="false">'02.24 НГДП по датам'!CB62</f>
        <v>81.893</v>
      </c>
    </row>
    <row r="63" customFormat="false" ht="1.5" hidden="false" customHeight="true" outlineLevel="0" collapsed="false">
      <c r="A63" s="2215"/>
      <c r="B63" s="2215"/>
      <c r="C63" s="2216" t="n">
        <f aca="false">'02.24 по датам'!C63</f>
        <v>0</v>
      </c>
      <c r="D63" s="2216" t="n">
        <f aca="false">'02.24 по датам'!D63</f>
        <v>0</v>
      </c>
      <c r="E63" s="2216" t="n">
        <f aca="false">'02.24 по датам'!E63</f>
        <v>0</v>
      </c>
      <c r="F63" s="2216" t="n">
        <f aca="false">'02.24 по датам'!F63</f>
        <v>0</v>
      </c>
      <c r="G63" s="2217" t="n">
        <f aca="false">'02.24 по датам'!G63</f>
        <v>0</v>
      </c>
      <c r="H63" s="2217" t="n">
        <f aca="false">'02.24 по датам'!H63</f>
        <v>0</v>
      </c>
      <c r="I63" s="2217" t="n">
        <f aca="false">'02.24 по датам'!I63</f>
        <v>0</v>
      </c>
      <c r="J63" s="2217" t="n">
        <f aca="false">'02.24 по датам'!J63</f>
        <v>0</v>
      </c>
      <c r="K63" s="2217" t="n">
        <f aca="false">'02.24 по датам'!K63</f>
        <v>0</v>
      </c>
      <c r="L63" s="2217" t="n">
        <f aca="false">'02.24 по датам'!L63</f>
        <v>0</v>
      </c>
      <c r="M63" s="2217" t="n">
        <f aca="false">'02.24 по датам'!M63</f>
        <v>0</v>
      </c>
      <c r="N63" s="2217" t="n">
        <f aca="false">'02.24 по датам'!N63</f>
        <v>0</v>
      </c>
      <c r="O63" s="2217" t="n">
        <f aca="false">'02.24 по датам'!O63</f>
        <v>0</v>
      </c>
      <c r="P63" s="2217" t="n">
        <f aca="false">'02.24 по датам'!P63</f>
        <v>0</v>
      </c>
      <c r="Q63" s="2217" t="n">
        <f aca="false">'02.24 по датам'!Q63</f>
        <v>0</v>
      </c>
      <c r="R63" s="2217" t="n">
        <f aca="false">'02.24 по датам'!R63</f>
        <v>0</v>
      </c>
      <c r="S63" s="2217" t="n">
        <f aca="false">'02.24 по датам'!S63</f>
        <v>0</v>
      </c>
      <c r="T63" s="2217" t="n">
        <f aca="false">'02.24 по датам'!T63</f>
        <v>0</v>
      </c>
      <c r="U63" s="2217" t="n">
        <f aca="false">'02.24 по датам'!U63</f>
        <v>0</v>
      </c>
      <c r="V63" s="2217" t="n">
        <f aca="false">'02.24 по датам'!V63</f>
        <v>0</v>
      </c>
      <c r="W63" s="2217" t="n">
        <f aca="false">'02.24 по датам'!W63</f>
        <v>0</v>
      </c>
      <c r="X63" s="2218"/>
      <c r="Y63" s="2219"/>
      <c r="Z63" s="2220"/>
      <c r="AA63" s="2221"/>
      <c r="AB63" s="2221"/>
      <c r="AC63" s="2222" t="n">
        <f aca="false">'02.24 по датам'!AC63</f>
        <v>0</v>
      </c>
      <c r="AD63" s="2222" t="n">
        <f aca="false">'02.24 по датам'!AD63</f>
        <v>0</v>
      </c>
      <c r="AE63" s="2217" t="n">
        <f aca="false">'02.24 по датам'!AE63</f>
        <v>0</v>
      </c>
      <c r="AF63" s="2217" t="n">
        <f aca="false">'02.24 по датам'!AF63</f>
        <v>0</v>
      </c>
      <c r="AG63" s="2217" t="n">
        <f aca="false">'02.24 по датам'!AG63</f>
        <v>0</v>
      </c>
      <c r="AH63" s="2217" t="n">
        <f aca="false">'02.24 по датам'!AH63</f>
        <v>0</v>
      </c>
      <c r="AI63" s="2217" t="n">
        <f aca="false">'02.24 по датам'!AI63</f>
        <v>0</v>
      </c>
      <c r="AJ63" s="2217" t="n">
        <f aca="false">'02.24 по датам'!AJ63</f>
        <v>0</v>
      </c>
      <c r="AK63" s="2217" t="n">
        <f aca="false">'02.24 по датам'!AK63</f>
        <v>0</v>
      </c>
      <c r="AL63" s="2217" t="n">
        <f aca="false">'02.24 по датам'!AL63</f>
        <v>0</v>
      </c>
      <c r="AM63" s="2217" t="n">
        <f aca="false">'02.24 по датам'!AM63</f>
        <v>0</v>
      </c>
      <c r="AN63" s="2217" t="n">
        <f aca="false">'02.24 по датам'!AN63</f>
        <v>0</v>
      </c>
      <c r="AO63" s="2217" t="n">
        <f aca="false">'02.24 по датам'!AO63</f>
        <v>0</v>
      </c>
      <c r="AP63" s="2218"/>
      <c r="AQ63" s="2219"/>
      <c r="AR63" s="2220"/>
      <c r="AS63" s="2221"/>
      <c r="AT63" s="2221"/>
      <c r="AU63" s="2216" t="n">
        <f aca="false">'02.24 по датам'!AU63</f>
        <v>0</v>
      </c>
      <c r="AV63" s="2216" t="n">
        <f aca="false">'02.24 по датам'!AV63</f>
        <v>0</v>
      </c>
      <c r="AW63" s="2223" t="n">
        <f aca="false">'02.24 по датам'!AW63</f>
        <v>0</v>
      </c>
      <c r="AX63" s="2217" t="n">
        <f aca="false">'02.24 по датам'!AX63</f>
        <v>0</v>
      </c>
      <c r="AY63" s="2217" t="n">
        <f aca="false">'02.24 по датам'!AY63</f>
        <v>0</v>
      </c>
      <c r="AZ63" s="2217" t="n">
        <f aca="false">'02.24 по датам'!AZ63</f>
        <v>0</v>
      </c>
      <c r="BA63" s="2217" t="n">
        <f aca="false">'02.24 по датам'!BA63</f>
        <v>0</v>
      </c>
      <c r="BB63" s="2217" t="n">
        <f aca="false">'02.24 по датам'!BB63</f>
        <v>0</v>
      </c>
      <c r="BC63" s="2217" t="n">
        <f aca="false">'02.24 по датам'!BC63</f>
        <v>0</v>
      </c>
      <c r="BD63" s="2217" t="n">
        <f aca="false">'02.24 по датам'!BD63</f>
        <v>0</v>
      </c>
      <c r="BE63" s="2217" t="n">
        <f aca="false">'02.24 по датам'!BE63</f>
        <v>0</v>
      </c>
      <c r="BF63" s="2217" t="n">
        <f aca="false">'02.24 по датам'!BF63</f>
        <v>0</v>
      </c>
      <c r="BG63" s="2217" t="n">
        <f aca="false">'02.24 по датам'!BG63</f>
        <v>0</v>
      </c>
      <c r="BH63" s="2217" t="n">
        <f aca="false">'02.24 по датам'!BH63</f>
        <v>0</v>
      </c>
      <c r="BI63" s="2217" t="n">
        <f aca="false">'02.24 по датам'!BI63</f>
        <v>0</v>
      </c>
      <c r="BJ63" s="2217" t="n">
        <f aca="false">'02.24 по датам'!BJ63</f>
        <v>0</v>
      </c>
      <c r="BK63" s="2217" t="n">
        <f aca="false">'02.24 по датам'!BK63</f>
        <v>0</v>
      </c>
      <c r="BL63" s="2217" t="n">
        <f aca="false">'02.24 по датам'!BL63</f>
        <v>0</v>
      </c>
      <c r="BM63" s="2217" t="n">
        <f aca="false">'02.24 по датам'!BM63</f>
        <v>0</v>
      </c>
      <c r="BN63" s="2217" t="n">
        <f aca="false">'02.24 по датам'!BN63</f>
        <v>0</v>
      </c>
      <c r="BO63" s="2217" t="n">
        <f aca="false">'02.24 по датам'!BO63</f>
        <v>0</v>
      </c>
      <c r="BP63" s="2217" t="n">
        <f aca="false">'02.24 по датам'!BP63</f>
        <v>0</v>
      </c>
      <c r="BQ63" s="2217" t="n">
        <f aca="false">'02.24 по датам'!BQ63</f>
        <v>0</v>
      </c>
      <c r="BR63" s="2218"/>
      <c r="BS63" s="2219"/>
      <c r="BT63" s="2220"/>
      <c r="BU63" s="2221"/>
      <c r="BV63" s="2221"/>
      <c r="BW63" s="2222" t="n">
        <f aca="false">'02.24 по датам'!BW63</f>
        <v>0</v>
      </c>
      <c r="BX63" s="2217" t="n">
        <f aca="false">'02.24 по датам'!BX63</f>
        <v>0</v>
      </c>
      <c r="BY63" s="2217" t="n">
        <f aca="false">'02.24 по датам'!BY63</f>
        <v>0</v>
      </c>
      <c r="BZ63" s="2217" t="n">
        <f aca="false">'02.24 по датам'!BZ63</f>
        <v>0</v>
      </c>
      <c r="CA63" s="2217" t="n">
        <f aca="false">'02.24 по датам'!CA63</f>
        <v>0</v>
      </c>
      <c r="CB63" s="2217" t="n">
        <f aca="false">'02.24 по датам'!CB63</f>
        <v>0</v>
      </c>
      <c r="CC63" s="2217" t="n">
        <f aca="false">'02.24 по датам'!CC63</f>
        <v>0</v>
      </c>
      <c r="CD63" s="2217" t="n">
        <f aca="false">'02.24 по датам'!CD63</f>
        <v>0</v>
      </c>
      <c r="CE63" s="2217" t="n">
        <f aca="false">'02.24 по датам'!CE63</f>
        <v>0</v>
      </c>
      <c r="CF63" s="2217" t="n">
        <f aca="false">'02.24 по датам'!CF63</f>
        <v>0</v>
      </c>
      <c r="CG63" s="2217" t="n">
        <f aca="false">'02.24 по датам'!CG63</f>
        <v>0</v>
      </c>
      <c r="CH63" s="2217" t="n">
        <f aca="false">'02.24 по датам'!CH63</f>
        <v>0</v>
      </c>
      <c r="CI63" s="2217" t="n">
        <f aca="false">'02.24 по датам'!CI63</f>
        <v>0</v>
      </c>
      <c r="CJ63" s="2218"/>
      <c r="CK63" s="2219"/>
      <c r="CL63" s="2220"/>
      <c r="CM63" s="2221"/>
      <c r="CN63" s="2221"/>
      <c r="CO63" s="2221"/>
      <c r="CP63" s="2221"/>
      <c r="CQ63" s="2217" t="n">
        <f aca="false">'02.24 по датам'!CQ63</f>
        <v>0</v>
      </c>
      <c r="CR63" s="2217" t="n">
        <f aca="false">'02.24 по датам'!CR63</f>
        <v>0</v>
      </c>
      <c r="CS63" s="2217" t="n">
        <f aca="false">'02.24 по датам'!CS63</f>
        <v>0</v>
      </c>
      <c r="CT63" s="2217" t="n">
        <f aca="false">'02.24 по датам'!CT63</f>
        <v>0</v>
      </c>
      <c r="CU63" s="2217" t="n">
        <f aca="false">'02.24 по датам'!CU63</f>
        <v>0</v>
      </c>
      <c r="CV63" s="2217" t="n">
        <f aca="false">'02.24 по датам'!CV63</f>
        <v>0</v>
      </c>
      <c r="CW63" s="2217" t="n">
        <f aca="false">'02.24 по датам'!CW63</f>
        <v>0</v>
      </c>
      <c r="CX63" s="2217" t="n">
        <f aca="false">'02.24 по датам'!CX63</f>
        <v>0</v>
      </c>
      <c r="CY63" s="2217" t="n">
        <f aca="false">'02.24 по датам'!CY63</f>
        <v>0</v>
      </c>
      <c r="CZ63" s="2217" t="n">
        <f aca="false">'02.24 по датам'!CZ63</f>
        <v>0</v>
      </c>
      <c r="DA63" s="2217" t="n">
        <f aca="false">'02.24 по датам'!DA63</f>
        <v>0</v>
      </c>
      <c r="DB63" s="2217" t="n">
        <f aca="false">'02.24 по датам'!DB63</f>
        <v>0</v>
      </c>
      <c r="DC63" s="2217" t="n">
        <f aca="false">'02.24 по датам'!DC63</f>
        <v>0</v>
      </c>
      <c r="DD63" s="2218"/>
      <c r="DE63" s="2219"/>
      <c r="DF63" s="2220"/>
      <c r="DG63" s="2221"/>
      <c r="DH63" s="2221"/>
      <c r="DI63" s="2285" t="n">
        <f aca="false">'02.24 по датам'!DI63</f>
        <v>0</v>
      </c>
      <c r="DJ63" s="2217" t="n">
        <f aca="false">'02.24 по датам'!DJ63</f>
        <v>0</v>
      </c>
      <c r="DK63" s="2217" t="n">
        <f aca="false">'02.24 по датам'!DK63</f>
        <v>0</v>
      </c>
      <c r="DL63" s="2217" t="n">
        <f aca="false">'02.24 по датам'!DL63</f>
        <v>0</v>
      </c>
      <c r="DM63" s="2217" t="n">
        <f aca="false">'02.24 по датам'!DM63</f>
        <v>0</v>
      </c>
      <c r="DN63" s="2217" t="n">
        <f aca="false">'02.24 по датам'!DN63</f>
        <v>0</v>
      </c>
      <c r="DO63" s="2217" t="n">
        <f aca="false">'02.24 по датам'!DO63</f>
        <v>0</v>
      </c>
      <c r="DP63" s="2217" t="n">
        <f aca="false">'02.24 по датам'!DP63</f>
        <v>0</v>
      </c>
      <c r="DQ63" s="2217" t="n">
        <f aca="false">'02.24 по датам'!DQ63</f>
        <v>0</v>
      </c>
      <c r="DR63" s="2217" t="n">
        <f aca="false">'02.24 по датам'!DR63</f>
        <v>0</v>
      </c>
      <c r="DS63" s="2217" t="n">
        <f aca="false">'02.24 по датам'!DS63</f>
        <v>0</v>
      </c>
      <c r="DT63" s="2217" t="n">
        <f aca="false">'02.24 по датам'!DT63</f>
        <v>0</v>
      </c>
      <c r="DU63" s="2217" t="n">
        <f aca="false">'02.24 по датам'!DU63</f>
        <v>0</v>
      </c>
      <c r="DV63" s="2218"/>
      <c r="DW63" s="2219"/>
      <c r="DX63" s="2220"/>
      <c r="DY63" s="2221"/>
      <c r="DZ63" s="2221"/>
      <c r="EA63" s="2217" t="n">
        <f aca="false">'02.24 по датам'!EA63</f>
        <v>0</v>
      </c>
      <c r="EB63" s="2217" t="n">
        <f aca="false">'02.24 по датам'!EB63</f>
        <v>0</v>
      </c>
      <c r="EC63" s="2217" t="n">
        <f aca="false">'02.24 по датам'!EC63</f>
        <v>0</v>
      </c>
      <c r="ED63" s="2217" t="n">
        <f aca="false">'02.24 по датам'!ED63</f>
        <v>0</v>
      </c>
      <c r="EE63" s="2217" t="n">
        <f aca="false">'02.24 по датам'!EE63</f>
        <v>0</v>
      </c>
      <c r="EF63" s="2217" t="n">
        <f aca="false">'02.24 по датам'!EF63</f>
        <v>0</v>
      </c>
      <c r="EG63" s="2217" t="n">
        <f aca="false">'02.24 по датам'!EG63</f>
        <v>0</v>
      </c>
      <c r="EH63" s="2217" t="n">
        <f aca="false">'02.24 по датам'!EH63</f>
        <v>0</v>
      </c>
      <c r="EI63" s="2217" t="n">
        <f aca="false">'02.24 по датам'!EI63</f>
        <v>0</v>
      </c>
      <c r="EJ63" s="2217" t="n">
        <f aca="false">'02.24 по датам'!EJ63</f>
        <v>0</v>
      </c>
      <c r="EK63" s="2217" t="n">
        <f aca="false">'02.24 по датам'!EK63</f>
        <v>0</v>
      </c>
      <c r="EL63" s="2217" t="n">
        <f aca="false">'02.24 по датам'!EL63</f>
        <v>0</v>
      </c>
      <c r="EM63" s="2217" t="n">
        <f aca="false">'02.24 по датам'!EM63</f>
        <v>0</v>
      </c>
      <c r="EN63" s="2217" t="n">
        <f aca="false">'02.24 по датам'!EN63</f>
        <v>0</v>
      </c>
      <c r="EO63" s="2217" t="n">
        <f aca="false">'02.24 по датам'!EO63</f>
        <v>0</v>
      </c>
      <c r="EP63" s="2217" t="n">
        <f aca="false">'02.24 по датам'!EP63</f>
        <v>0</v>
      </c>
      <c r="EQ63" s="2217" t="n">
        <f aca="false">'02.24 по датам'!EQ63</f>
        <v>0</v>
      </c>
      <c r="ER63" s="2217" t="n">
        <f aca="false">'02.24 по датам'!ER63</f>
        <v>0</v>
      </c>
      <c r="ES63" s="2217" t="n">
        <f aca="false">'02.24 по датам'!ES63</f>
        <v>0</v>
      </c>
      <c r="ET63" s="2217" t="n">
        <f aca="false">'02.24 по датам'!ET63</f>
        <v>0</v>
      </c>
      <c r="EU63" s="2217" t="n">
        <f aca="false">'02.24 по датам'!EU63</f>
        <v>0</v>
      </c>
      <c r="EV63" s="2217" t="n">
        <f aca="false">'02.24 по датам'!EV63</f>
        <v>0</v>
      </c>
      <c r="EW63" s="2217" t="n">
        <f aca="false">'02.24 по датам'!EW63</f>
        <v>0</v>
      </c>
      <c r="EX63" s="2217" t="n">
        <f aca="false">'02.24 по датам'!EX63</f>
        <v>0</v>
      </c>
      <c r="EY63" s="2217" t="n">
        <f aca="false">'02.24 по датам'!EY63</f>
        <v>0</v>
      </c>
      <c r="EZ63" s="2218"/>
      <c r="FA63" s="2219"/>
      <c r="FB63" s="2220"/>
      <c r="FC63" s="2221"/>
      <c r="FD63" s="2221"/>
      <c r="FE63" s="2217" t="n">
        <f aca="false">'02.24 по датам'!FE63</f>
        <v>0</v>
      </c>
      <c r="FF63" s="2217" t="n">
        <f aca="false">'02.24 по датам'!FF63</f>
        <v>0</v>
      </c>
      <c r="FG63" s="2217" t="n">
        <f aca="false">'02.24 по датам'!FG63</f>
        <v>0</v>
      </c>
      <c r="FH63" s="2217" t="n">
        <f aca="false">'02.24 по датам'!FH63</f>
        <v>0</v>
      </c>
      <c r="FI63" s="2217" t="n">
        <f aca="false">'02.24 по датам'!FI63</f>
        <v>0</v>
      </c>
      <c r="FJ63" s="2217" t="n">
        <f aca="false">'02.24 по датам'!FJ63</f>
        <v>0</v>
      </c>
      <c r="FK63" s="2217" t="n">
        <f aca="false">'02.24 по датам'!FK63</f>
        <v>0</v>
      </c>
      <c r="FL63" s="2217" t="n">
        <f aca="false">'02.24 по датам'!FL63</f>
        <v>0</v>
      </c>
      <c r="FM63" s="2217" t="n">
        <f aca="false">'02.24 по датам'!FM63</f>
        <v>0</v>
      </c>
      <c r="FN63" s="2217" t="n">
        <f aca="false">'02.24 по датам'!FN63</f>
        <v>0</v>
      </c>
      <c r="FO63" s="2218"/>
      <c r="FP63" s="2219"/>
      <c r="FQ63" s="2220"/>
      <c r="FR63" s="2221"/>
      <c r="FS63" s="2221"/>
      <c r="FT63" s="2225"/>
      <c r="FU63" s="2225"/>
      <c r="FV63" s="2225"/>
      <c r="FW63" s="2225"/>
      <c r="FX63" s="2225"/>
      <c r="FY63" s="2225"/>
      <c r="FZ63" s="2225"/>
      <c r="GA63" s="2225"/>
      <c r="GB63" s="2225"/>
      <c r="GC63" s="2225"/>
      <c r="GD63" s="2225"/>
      <c r="GE63" s="2225"/>
      <c r="GF63" s="2225"/>
      <c r="GG63" s="2225"/>
      <c r="GH63" s="2225"/>
      <c r="GI63" s="2225"/>
      <c r="GJ63" s="2225"/>
      <c r="GK63" s="2225"/>
      <c r="GL63" s="2225"/>
      <c r="GM63" s="2225"/>
      <c r="GN63" s="2225"/>
      <c r="GO63" s="2225"/>
      <c r="GP63" s="2225"/>
      <c r="GQ63" s="2225"/>
      <c r="GR63" s="2225"/>
      <c r="GS63" s="2225"/>
      <c r="GT63" s="2218"/>
      <c r="GU63" s="2219"/>
      <c r="GV63" s="2220"/>
      <c r="GW63" s="2221"/>
      <c r="GX63" s="2221"/>
      <c r="GY63" s="2221"/>
      <c r="GZ63" s="2217" t="n">
        <f aca="false">'02.24 по датам'!GZ63</f>
        <v>0</v>
      </c>
      <c r="HA63" s="2217" t="n">
        <f aca="false">'02.24 по датам'!HA63</f>
        <v>0</v>
      </c>
      <c r="HB63" s="2226"/>
      <c r="HC63" s="2221"/>
      <c r="HD63" s="2227" t="n">
        <f aca="false">'02.24 по датам'!HD63</f>
        <v>0</v>
      </c>
      <c r="HE63" s="2226"/>
      <c r="HF63" s="2228"/>
      <c r="HG63" s="2229"/>
      <c r="HH63" s="2180"/>
      <c r="HI63" s="2230"/>
      <c r="HJ63" s="2225"/>
      <c r="HK63" s="2225"/>
      <c r="HL63" s="2225"/>
      <c r="HM63" s="2225"/>
      <c r="HN63" s="2225"/>
      <c r="HO63" s="2225"/>
      <c r="HP63" s="2225"/>
      <c r="HQ63" s="2225"/>
      <c r="HR63" s="2225"/>
      <c r="HS63" s="2225"/>
      <c r="HT63" s="2225"/>
      <c r="HU63" s="2225"/>
      <c r="HV63" s="2225"/>
      <c r="HW63" s="2225"/>
      <c r="HX63" s="2225"/>
      <c r="HY63" s="2225"/>
      <c r="HZ63" s="2225"/>
      <c r="IA63" s="2218"/>
      <c r="IB63" s="2219"/>
      <c r="IC63" s="2220"/>
      <c r="ID63" s="2221"/>
      <c r="IE63" s="2221"/>
      <c r="IF63" s="2231" t="n">
        <f aca="false">'02.24 по датам'!IF63</f>
        <v>0</v>
      </c>
      <c r="IG63" s="2231" t="n">
        <f aca="false">'02.24 по датам'!IG63</f>
        <v>0</v>
      </c>
      <c r="IH63" s="2231" t="n">
        <f aca="false">'02.24 по датам'!IH63</f>
        <v>0</v>
      </c>
      <c r="II63" s="2232"/>
      <c r="IJ63" s="2233"/>
      <c r="IK63" s="1302"/>
      <c r="IL63" s="1302"/>
      <c r="IM63" s="2234" t="n">
        <f aca="false">'02.24 по датам'!IM63</f>
        <v>0</v>
      </c>
      <c r="IN63" s="2234" t="n">
        <f aca="false">'02.24 по датам'!IN63</f>
        <v>0</v>
      </c>
      <c r="IO63" s="2217" t="n">
        <f aca="false">'02.24 по датам'!IO63</f>
        <v>0</v>
      </c>
      <c r="IP63" s="2217" t="n">
        <f aca="false">'02.24 по датам'!IP63</f>
        <v>0</v>
      </c>
      <c r="IQ63" s="2217" t="n">
        <f aca="false">'02.24 по датам'!IQ63</f>
        <v>0</v>
      </c>
      <c r="IR63" s="2217" t="n">
        <f aca="false">'02.24 по датам'!IR63</f>
        <v>0</v>
      </c>
      <c r="IS63" s="2217" t="n">
        <f aca="false">'02.24 по датам'!IS63</f>
        <v>0</v>
      </c>
      <c r="IT63" s="2217" t="n">
        <f aca="false">'02.24 по датам'!IT63</f>
        <v>0</v>
      </c>
      <c r="IU63" s="2217" t="n">
        <f aca="false">'02.24 по датам'!IU63</f>
        <v>0</v>
      </c>
      <c r="IV63" s="2217" t="n">
        <f aca="false">'02.24 по датам'!IV63</f>
        <v>0</v>
      </c>
      <c r="IW63" s="2218"/>
      <c r="IX63" s="2219"/>
      <c r="IY63" s="2220"/>
      <c r="IZ63" s="2221"/>
      <c r="JA63" s="2221"/>
      <c r="JB63" s="2217" t="n">
        <f aca="false">'02.24 по датам'!JB63</f>
        <v>0</v>
      </c>
      <c r="JC63" s="2226"/>
      <c r="JD63" s="2217" t="n">
        <f aca="false">'02.24 по датам'!JD63</f>
        <v>0</v>
      </c>
      <c r="JE63" s="2221"/>
      <c r="JF63" s="2221"/>
      <c r="JG63" s="2231" t="n">
        <f aca="false">'02.24 по датам'!JG63</f>
        <v>0</v>
      </c>
      <c r="JH63" s="2231" t="n">
        <f aca="false">'02.24 по датам'!JH63</f>
        <v>0</v>
      </c>
      <c r="JI63" s="2231" t="n">
        <f aca="false">'02.24 по датам'!JI63</f>
        <v>0</v>
      </c>
      <c r="JJ63" s="2231" t="n">
        <f aca="false">'02.24 по датам'!JJ63</f>
        <v>0</v>
      </c>
      <c r="JK63" s="2270"/>
      <c r="JL63" s="1302"/>
      <c r="JM63" s="2236"/>
      <c r="JN63" s="2236"/>
      <c r="JO63" s="2237"/>
      <c r="JP63" s="2236"/>
      <c r="JQ63" s="2236"/>
      <c r="JR63" s="2237"/>
    </row>
    <row r="64" customFormat="false" ht="11.25" hidden="false" customHeight="true" outlineLevel="0" collapsed="false">
      <c r="A64" s="2056" t="n">
        <f aca="false">A60+1</f>
        <v>45336</v>
      </c>
      <c r="B64" s="2057" t="s">
        <v>662</v>
      </c>
      <c r="C64" s="2067" t="n">
        <f aca="false">'02.24 по датам'!C64</f>
        <v>0</v>
      </c>
      <c r="D64" s="2067" t="n">
        <f aca="false">'02.24 по датам'!D64</f>
        <v>0</v>
      </c>
      <c r="E64" s="2067" t="n">
        <f aca="false">'02.24 по датам'!E64</f>
        <v>0</v>
      </c>
      <c r="F64" s="2067" t="n">
        <f aca="false">'02.24 по датам'!F64</f>
        <v>0</v>
      </c>
      <c r="G64" s="2065" t="n">
        <f aca="false">'02.24 по датам'!G64</f>
        <v>0</v>
      </c>
      <c r="H64" s="2065" t="n">
        <f aca="false">'02.24 по датам'!H64</f>
        <v>0</v>
      </c>
      <c r="I64" s="2065" t="n">
        <f aca="false">'02.24 по датам'!I64</f>
        <v>0</v>
      </c>
      <c r="J64" s="2065" t="n">
        <f aca="false">'02.24 по датам'!J64</f>
        <v>0</v>
      </c>
      <c r="K64" s="2065" t="n">
        <f aca="false">'02.24 по датам'!K64</f>
        <v>0</v>
      </c>
      <c r="L64" s="2065" t="n">
        <f aca="false">'02.24 по датам'!L64</f>
        <v>0</v>
      </c>
      <c r="M64" s="2065" t="n">
        <f aca="false">'02.24 по датам'!M64</f>
        <v>0</v>
      </c>
      <c r="N64" s="2065" t="n">
        <f aca="false">'02.24 по датам'!N64</f>
        <v>0</v>
      </c>
      <c r="O64" s="2065" t="n">
        <f aca="false">'02.24 по датам'!O64</f>
        <v>0</v>
      </c>
      <c r="P64" s="2065" t="n">
        <f aca="false">'02.24 по датам'!P64</f>
        <v>0</v>
      </c>
      <c r="Q64" s="2065" t="n">
        <f aca="false">'02.24 по датам'!Q64</f>
        <v>0</v>
      </c>
      <c r="R64" s="2065" t="n">
        <f aca="false">'02.24 по датам'!R64</f>
        <v>0</v>
      </c>
      <c r="S64" s="2065" t="n">
        <f aca="false">'02.24 по датам'!S64</f>
        <v>0</v>
      </c>
      <c r="T64" s="2065" t="n">
        <f aca="false">'02.24 по датам'!T64</f>
        <v>0</v>
      </c>
      <c r="U64" s="2065" t="n">
        <f aca="false">'02.24 по датам'!U64</f>
        <v>0</v>
      </c>
      <c r="V64" s="2065" t="n">
        <f aca="false">'02.24 по датам'!V64</f>
        <v>0</v>
      </c>
      <c r="W64" s="2066" t="n">
        <f aca="false">'02.24 по датам'!W64</f>
        <v>0</v>
      </c>
      <c r="X64" s="2238"/>
      <c r="Y64" s="2239"/>
      <c r="Z64" s="2240"/>
      <c r="AA64" s="2062"/>
      <c r="AB64" s="2063"/>
      <c r="AC64" s="2064" t="n">
        <f aca="false">'02.24 по датам'!AC64</f>
        <v>0</v>
      </c>
      <c r="AD64" s="2064" t="n">
        <f aca="false">'02.24 по датам'!AD64</f>
        <v>0</v>
      </c>
      <c r="AE64" s="2065" t="n">
        <f aca="false">'02.24 по датам'!AE64</f>
        <v>0</v>
      </c>
      <c r="AF64" s="2065" t="n">
        <f aca="false">'02.24 по датам'!AF64</f>
        <v>0</v>
      </c>
      <c r="AG64" s="2065" t="n">
        <f aca="false">'02.24 по датам'!AG64</f>
        <v>0</v>
      </c>
      <c r="AH64" s="2065" t="n">
        <f aca="false">'02.24 по датам'!AH64</f>
        <v>0</v>
      </c>
      <c r="AI64" s="2065" t="n">
        <f aca="false">'02.24 по датам'!AI64</f>
        <v>0</v>
      </c>
      <c r="AJ64" s="2065" t="n">
        <f aca="false">'02.24 по датам'!AJ64</f>
        <v>0</v>
      </c>
      <c r="AK64" s="2065" t="n">
        <f aca="false">'02.24 по датам'!AK64</f>
        <v>0</v>
      </c>
      <c r="AL64" s="2065" t="n">
        <f aca="false">'02.24 по датам'!AL64</f>
        <v>0</v>
      </c>
      <c r="AM64" s="2065" t="n">
        <f aca="false">'02.24 по датам'!AM64</f>
        <v>0</v>
      </c>
      <c r="AN64" s="2065" t="n">
        <f aca="false">'02.24 по датам'!AN64</f>
        <v>0</v>
      </c>
      <c r="AO64" s="2066" t="n">
        <f aca="false">'02.24 по датам'!AO64</f>
        <v>0</v>
      </c>
      <c r="AP64" s="2238"/>
      <c r="AQ64" s="2239"/>
      <c r="AR64" s="2240"/>
      <c r="AS64" s="2062"/>
      <c r="AT64" s="2063"/>
      <c r="AU64" s="2064" t="n">
        <f aca="false">'02.24 по датам'!AU64</f>
        <v>0</v>
      </c>
      <c r="AV64" s="2064" t="n">
        <f aca="false">'02.24 по датам'!AV64</f>
        <v>0</v>
      </c>
      <c r="AW64" s="2067" t="n">
        <f aca="false">'02.24 по датам'!AW64</f>
        <v>0</v>
      </c>
      <c r="AX64" s="2065" t="str">
        <f aca="false">'02.24 по датам'!AX64</f>
        <v>Вынгаях</v>
      </c>
      <c r="AY64" s="2065" t="str">
        <f aca="false">'02.24 по датам'!AY64</f>
        <v>Холм</v>
      </c>
      <c r="AZ64" s="2065" t="n">
        <f aca="false">'02.24 по датам'!AZ64</f>
        <v>0</v>
      </c>
      <c r="BA64" s="2065" t="n">
        <f aca="false">'02.24 по датам'!BA64</f>
        <v>0</v>
      </c>
      <c r="BB64" s="2065" t="n">
        <f aca="false">'02.24 по датам'!BB64</f>
        <v>0</v>
      </c>
      <c r="BC64" s="2065" t="n">
        <f aca="false">'02.24 по датам'!BC64</f>
        <v>0</v>
      </c>
      <c r="BD64" s="2065" t="n">
        <f aca="false">'02.24 по датам'!BD64</f>
        <v>0</v>
      </c>
      <c r="BE64" s="2065" t="n">
        <f aca="false">'02.24 по датам'!BE64</f>
        <v>0</v>
      </c>
      <c r="BF64" s="2065" t="n">
        <f aca="false">'02.24 по датам'!BF64</f>
        <v>0</v>
      </c>
      <c r="BG64" s="2065" t="n">
        <f aca="false">'02.24 по датам'!BG64</f>
        <v>0</v>
      </c>
      <c r="BH64" s="2065" t="n">
        <f aca="false">'02.24 по датам'!BH64</f>
        <v>0</v>
      </c>
      <c r="BI64" s="2065" t="n">
        <f aca="false">'02.24 по датам'!BI64</f>
        <v>0</v>
      </c>
      <c r="BJ64" s="2065" t="n">
        <f aca="false">'02.24 по датам'!BJ64</f>
        <v>0</v>
      </c>
      <c r="BK64" s="2065" t="n">
        <f aca="false">'02.24 по датам'!BK64</f>
        <v>0</v>
      </c>
      <c r="BL64" s="2065" t="n">
        <f aca="false">'02.24 по датам'!BL64</f>
        <v>0</v>
      </c>
      <c r="BM64" s="2065" t="n">
        <f aca="false">'02.24 по датам'!BM64</f>
        <v>0</v>
      </c>
      <c r="BN64" s="2065" t="n">
        <f aca="false">'02.24 по датам'!BN64</f>
        <v>0</v>
      </c>
      <c r="BO64" s="2065" t="n">
        <f aca="false">'02.24 по датам'!BO64</f>
        <v>0</v>
      </c>
      <c r="BP64" s="2065" t="n">
        <f aca="false">'02.24 по датам'!BP64</f>
        <v>0</v>
      </c>
      <c r="BQ64" s="2066" t="n">
        <f aca="false">'02.24 по датам'!BQ64</f>
        <v>0</v>
      </c>
      <c r="BR64" s="2238"/>
      <c r="BS64" s="2239"/>
      <c r="BT64" s="2240"/>
      <c r="BU64" s="2062"/>
      <c r="BV64" s="2063"/>
      <c r="BW64" s="2068" t="n">
        <f aca="false">'02.24 по датам'!BW64</f>
        <v>0</v>
      </c>
      <c r="BX64" s="2065" t="n">
        <f aca="false">'02.24 по датам'!BX64</f>
        <v>0</v>
      </c>
      <c r="BY64" s="2065" t="n">
        <f aca="false">'02.24 по датам'!BY64</f>
        <v>0</v>
      </c>
      <c r="BZ64" s="2065" t="n">
        <f aca="false">'02.24 по датам'!BZ64</f>
        <v>0</v>
      </c>
      <c r="CA64" s="2065" t="n">
        <f aca="false">'02.24 по датам'!CA64</f>
        <v>0</v>
      </c>
      <c r="CB64" s="2065" t="n">
        <f aca="false">'02.24 по датам'!CB64</f>
        <v>0</v>
      </c>
      <c r="CC64" s="2065" t="n">
        <f aca="false">'02.24 по датам'!CC64</f>
        <v>0</v>
      </c>
      <c r="CD64" s="2065" t="n">
        <f aca="false">'02.24 по датам'!CD64</f>
        <v>0</v>
      </c>
      <c r="CE64" s="2065" t="n">
        <f aca="false">'02.24 по датам'!CE64</f>
        <v>0</v>
      </c>
      <c r="CF64" s="2065" t="n">
        <f aca="false">'02.24 по датам'!CF64</f>
        <v>0</v>
      </c>
      <c r="CG64" s="2065" t="n">
        <f aca="false">'02.24 по датам'!CG64</f>
        <v>0</v>
      </c>
      <c r="CH64" s="2065" t="n">
        <f aca="false">'02.24 по датам'!CH64</f>
        <v>0</v>
      </c>
      <c r="CI64" s="2066" t="n">
        <f aca="false">'02.24 по датам'!CI64</f>
        <v>0</v>
      </c>
      <c r="CJ64" s="2238"/>
      <c r="CK64" s="2239"/>
      <c r="CL64" s="2240"/>
      <c r="CM64" s="2062"/>
      <c r="CN64" s="2063"/>
      <c r="CO64" s="2063"/>
      <c r="CP64" s="2063"/>
      <c r="CQ64" s="2065" t="n">
        <f aca="false">'02.24 по датам'!CQ64</f>
        <v>0</v>
      </c>
      <c r="CR64" s="2065" t="n">
        <f aca="false">'02.24 по датам'!CR64</f>
        <v>0</v>
      </c>
      <c r="CS64" s="2065" t="n">
        <f aca="false">'02.24 по датам'!CS64</f>
        <v>0</v>
      </c>
      <c r="CT64" s="2065" t="n">
        <f aca="false">'02.24 по датам'!CT64</f>
        <v>0</v>
      </c>
      <c r="CU64" s="2065" t="n">
        <f aca="false">'02.24 по датам'!CU64</f>
        <v>0</v>
      </c>
      <c r="CV64" s="2065" t="n">
        <f aca="false">'02.24 по датам'!CV64</f>
        <v>0</v>
      </c>
      <c r="CW64" s="2065" t="n">
        <f aca="false">'02.24 по датам'!CW64</f>
        <v>0</v>
      </c>
      <c r="CX64" s="2065" t="n">
        <f aca="false">'02.24 по датам'!CX64</f>
        <v>0</v>
      </c>
      <c r="CY64" s="2065" t="n">
        <f aca="false">'02.24 по датам'!CY64</f>
        <v>0</v>
      </c>
      <c r="CZ64" s="2065" t="n">
        <f aca="false">'02.24 по датам'!CZ64</f>
        <v>0</v>
      </c>
      <c r="DA64" s="2065" t="n">
        <f aca="false">'02.24 по датам'!DA64</f>
        <v>0</v>
      </c>
      <c r="DB64" s="2065" t="n">
        <f aca="false">'02.24 по датам'!DB64</f>
        <v>0</v>
      </c>
      <c r="DC64" s="2066" t="n">
        <f aca="false">'02.24 по датам'!DC64</f>
        <v>0</v>
      </c>
      <c r="DD64" s="2238"/>
      <c r="DE64" s="2239"/>
      <c r="DF64" s="2240"/>
      <c r="DG64" s="2069"/>
      <c r="DH64" s="2070"/>
      <c r="DI64" s="2068" t="n">
        <f aca="false">'02.24 по датам'!DI64</f>
        <v>0</v>
      </c>
      <c r="DJ64" s="2065" t="n">
        <f aca="false">'02.24 по датам'!DJ64</f>
        <v>0</v>
      </c>
      <c r="DK64" s="2065" t="n">
        <f aca="false">'02.24 по датам'!DK64</f>
        <v>0</v>
      </c>
      <c r="DL64" s="2065" t="n">
        <f aca="false">'02.24 по датам'!DL64</f>
        <v>0</v>
      </c>
      <c r="DM64" s="2065" t="n">
        <f aca="false">'02.24 по датам'!DM64</f>
        <v>0</v>
      </c>
      <c r="DN64" s="2065" t="n">
        <f aca="false">'02.24 по датам'!DN64</f>
        <v>0</v>
      </c>
      <c r="DO64" s="2065" t="n">
        <f aca="false">'02.24 по датам'!DO64</f>
        <v>0</v>
      </c>
      <c r="DP64" s="2065" t="n">
        <f aca="false">'02.24 по датам'!DP64</f>
        <v>0</v>
      </c>
      <c r="DQ64" s="2065" t="n">
        <f aca="false">'02.24 по датам'!DQ64</f>
        <v>0</v>
      </c>
      <c r="DR64" s="2065" t="n">
        <f aca="false">'02.24 по датам'!DR64</f>
        <v>0</v>
      </c>
      <c r="DS64" s="2065" t="n">
        <f aca="false">'02.24 по датам'!DS64</f>
        <v>0</v>
      </c>
      <c r="DT64" s="2065" t="n">
        <f aca="false">'02.24 по датам'!DT64</f>
        <v>0</v>
      </c>
      <c r="DU64" s="2066" t="n">
        <f aca="false">'02.24 по датам'!DU64</f>
        <v>0</v>
      </c>
      <c r="DV64" s="2238"/>
      <c r="DW64" s="2239"/>
      <c r="DX64" s="2240"/>
      <c r="DY64" s="2069"/>
      <c r="DZ64" s="2070"/>
      <c r="EA64" s="2065" t="str">
        <f aca="false">'02.24 по датам'!EA64</f>
        <v>скв</v>
      </c>
      <c r="EB64" s="2065" t="n">
        <f aca="false">'02.24 по датам'!EB64</f>
        <v>0</v>
      </c>
      <c r="EC64" s="2065" t="n">
        <f aca="false">'02.24 по датам'!EC64</f>
        <v>0</v>
      </c>
      <c r="ED64" s="2065" t="str">
        <f aca="false">'02.24 по датам'!ED64</f>
        <v>скв</v>
      </c>
      <c r="EE64" s="2065" t="n">
        <f aca="false">'02.24 по датам'!EE64</f>
        <v>0</v>
      </c>
      <c r="EF64" s="2065" t="n">
        <f aca="false">'02.24 по датам'!EF64</f>
        <v>0</v>
      </c>
      <c r="EG64" s="2065" t="n">
        <f aca="false">'02.24 по датам'!EG64</f>
        <v>0</v>
      </c>
      <c r="EH64" s="2065" t="n">
        <f aca="false">'02.24 по датам'!EH64</f>
        <v>0</v>
      </c>
      <c r="EI64" s="2065" t="n">
        <f aca="false">'02.24 по датам'!EI64</f>
        <v>0</v>
      </c>
      <c r="EJ64" s="2065" t="n">
        <f aca="false">'02.24 по датам'!EJ64</f>
        <v>0</v>
      </c>
      <c r="EK64" s="2065" t="n">
        <f aca="false">'02.24 по датам'!EK64</f>
        <v>0</v>
      </c>
      <c r="EL64" s="2065" t="n">
        <f aca="false">'02.24 по датам'!EL64</f>
        <v>0</v>
      </c>
      <c r="EM64" s="2065" t="n">
        <f aca="false">'02.24 по датам'!EM64</f>
        <v>0</v>
      </c>
      <c r="EN64" s="2065" t="n">
        <f aca="false">'02.24 по датам'!EN64</f>
        <v>0</v>
      </c>
      <c r="EO64" s="2065" t="n">
        <f aca="false">'02.24 по датам'!EO64</f>
        <v>0</v>
      </c>
      <c r="EP64" s="2065" t="n">
        <f aca="false">'02.24 по датам'!EP64</f>
        <v>0</v>
      </c>
      <c r="EQ64" s="2065" t="n">
        <f aca="false">'02.24 по датам'!EQ64</f>
        <v>0</v>
      </c>
      <c r="ER64" s="2065" t="n">
        <f aca="false">'02.24 по датам'!ER64</f>
        <v>0</v>
      </c>
      <c r="ES64" s="2065" t="n">
        <f aca="false">'02.24 по датам'!ES64</f>
        <v>0</v>
      </c>
      <c r="ET64" s="2065" t="n">
        <f aca="false">'02.24 по датам'!ET64</f>
        <v>0</v>
      </c>
      <c r="EU64" s="2065" t="n">
        <f aca="false">'02.24 по датам'!EU64</f>
        <v>0</v>
      </c>
      <c r="EV64" s="2065" t="n">
        <f aca="false">'02.24 по датам'!EV64</f>
        <v>0</v>
      </c>
      <c r="EW64" s="2065" t="n">
        <f aca="false">'02.24 по датам'!EW64</f>
        <v>0</v>
      </c>
      <c r="EX64" s="2065" t="n">
        <f aca="false">'02.24 по датам'!EX64</f>
        <v>0</v>
      </c>
      <c r="EY64" s="2066" t="n">
        <f aca="false">'02.24 по датам'!EY64</f>
        <v>0</v>
      </c>
      <c r="EZ64" s="2238"/>
      <c r="FA64" s="2239"/>
      <c r="FB64" s="2240"/>
      <c r="FC64" s="2069"/>
      <c r="FD64" s="2070"/>
      <c r="FE64" s="2065" t="n">
        <f aca="false">'02.24 по датам'!FE64</f>
        <v>0</v>
      </c>
      <c r="FF64" s="2065" t="n">
        <f aca="false">'02.24 по датам'!FF64</f>
        <v>0</v>
      </c>
      <c r="FG64" s="2065" t="n">
        <f aca="false">'02.24 по датам'!FG64</f>
        <v>0</v>
      </c>
      <c r="FH64" s="2065" t="n">
        <f aca="false">'02.24 по датам'!FH64</f>
        <v>0</v>
      </c>
      <c r="FI64" s="2065" t="n">
        <f aca="false">'02.24 по датам'!FI64</f>
        <v>0</v>
      </c>
      <c r="FJ64" s="2065" t="n">
        <f aca="false">'02.24 по датам'!FJ64</f>
        <v>0</v>
      </c>
      <c r="FK64" s="2065" t="n">
        <f aca="false">'02.24 по датам'!FK64</f>
        <v>0</v>
      </c>
      <c r="FL64" s="2065" t="n">
        <f aca="false">'02.24 по датам'!FL64</f>
        <v>0</v>
      </c>
      <c r="FM64" s="2065" t="n">
        <f aca="false">'02.24 по датам'!FM64</f>
        <v>0</v>
      </c>
      <c r="FN64" s="2066" t="n">
        <f aca="false">'02.24 по датам'!FN64</f>
        <v>0</v>
      </c>
      <c r="FO64" s="2238"/>
      <c r="FP64" s="2239"/>
      <c r="FQ64" s="2240"/>
      <c r="FR64" s="2069"/>
      <c r="FS64" s="2070"/>
      <c r="FT64" s="2271"/>
      <c r="FU64" s="2072"/>
      <c r="FV64" s="2072"/>
      <c r="FW64" s="2072"/>
      <c r="FX64" s="2072"/>
      <c r="FY64" s="2072"/>
      <c r="FZ64" s="2072"/>
      <c r="GA64" s="2072"/>
      <c r="GB64" s="2072"/>
      <c r="GC64" s="2072"/>
      <c r="GD64" s="2072"/>
      <c r="GE64" s="2072"/>
      <c r="GF64" s="2072"/>
      <c r="GG64" s="2072"/>
      <c r="GH64" s="2072"/>
      <c r="GI64" s="2072"/>
      <c r="GJ64" s="2072"/>
      <c r="GK64" s="2072"/>
      <c r="GL64" s="2072"/>
      <c r="GM64" s="2072"/>
      <c r="GN64" s="2072"/>
      <c r="GO64" s="2072"/>
      <c r="GP64" s="2072"/>
      <c r="GQ64" s="2072"/>
      <c r="GR64" s="2072"/>
      <c r="GS64" s="2073"/>
      <c r="GT64" s="2242"/>
      <c r="GU64" s="2243"/>
      <c r="GV64" s="2240"/>
      <c r="GW64" s="2076"/>
      <c r="GX64" s="2063"/>
      <c r="GY64" s="2062"/>
      <c r="GZ64" s="2077" t="n">
        <f aca="false">'02.24 по датам'!GZ64</f>
        <v>0</v>
      </c>
      <c r="HA64" s="2078" t="n">
        <f aca="false">'02.24 по датам'!HA64</f>
        <v>0</v>
      </c>
      <c r="HB64" s="2245"/>
      <c r="HC64" s="2080"/>
      <c r="HD64" s="2247" t="n">
        <f aca="false">'02.24 по датам'!HD64</f>
        <v>0</v>
      </c>
      <c r="HE64" s="2272"/>
      <c r="HF64" s="2082"/>
      <c r="HG64" s="2083"/>
      <c r="HH64" s="2068"/>
      <c r="HI64" s="2273"/>
      <c r="HJ64" s="2072"/>
      <c r="HK64" s="2072"/>
      <c r="HL64" s="2072"/>
      <c r="HM64" s="2072"/>
      <c r="HN64" s="2072"/>
      <c r="HO64" s="2072"/>
      <c r="HP64" s="2072"/>
      <c r="HQ64" s="2072"/>
      <c r="HR64" s="2072"/>
      <c r="HS64" s="2072"/>
      <c r="HT64" s="2072"/>
      <c r="HU64" s="2072"/>
      <c r="HV64" s="2072"/>
      <c r="HW64" s="2072"/>
      <c r="HX64" s="2072"/>
      <c r="HY64" s="2072"/>
      <c r="HZ64" s="2073"/>
      <c r="IA64" s="2242"/>
      <c r="IB64" s="2243"/>
      <c r="IC64" s="2240"/>
      <c r="ID64" s="2062"/>
      <c r="IE64" s="2076"/>
      <c r="IF64" s="2085" t="n">
        <f aca="false">'02.24 по датам'!IF64</f>
        <v>0</v>
      </c>
      <c r="IG64" s="2085" t="n">
        <f aca="false">'02.24 по датам'!IG64</f>
        <v>0</v>
      </c>
      <c r="IH64" s="2086" t="n">
        <f aca="false">'02.24 по датам'!IH64</f>
        <v>0</v>
      </c>
      <c r="II64" s="2249"/>
      <c r="IJ64" s="2250"/>
      <c r="IK64" s="2089"/>
      <c r="IL64" s="2090"/>
      <c r="IM64" s="2091" t="str">
        <f aca="false">'02.24 по датам'!IM64</f>
        <v>Роман</v>
      </c>
      <c r="IN64" s="2092" t="n">
        <f aca="false">'02.24 по датам'!IN64</f>
        <v>0</v>
      </c>
      <c r="IO64" s="2093" t="n">
        <f aca="false">'02.24 по датам'!IO64</f>
        <v>0</v>
      </c>
      <c r="IP64" s="2093" t="n">
        <f aca="false">'02.24 по датам'!IP64</f>
        <v>0</v>
      </c>
      <c r="IQ64" s="2093" t="n">
        <f aca="false">'02.24 по датам'!IQ64</f>
        <v>0</v>
      </c>
      <c r="IR64" s="2093" t="n">
        <f aca="false">'02.24 по датам'!IR64</f>
        <v>0</v>
      </c>
      <c r="IS64" s="2093" t="n">
        <f aca="false">'02.24 по датам'!IS64</f>
        <v>0</v>
      </c>
      <c r="IT64" s="2093" t="n">
        <f aca="false">'02.24 по датам'!IT64</f>
        <v>0</v>
      </c>
      <c r="IU64" s="2093" t="n">
        <f aca="false">'02.24 по датам'!IU64</f>
        <v>0</v>
      </c>
      <c r="IV64" s="2094" t="n">
        <f aca="false">'02.24 по датам'!IV64</f>
        <v>0</v>
      </c>
      <c r="IW64" s="2251"/>
      <c r="IX64" s="2252"/>
      <c r="IY64" s="2253"/>
      <c r="IZ64" s="2062"/>
      <c r="JA64" s="2063"/>
      <c r="JB64" s="2098" t="n">
        <f aca="false">'02.24 по датам'!JB64</f>
        <v>0</v>
      </c>
      <c r="JC64" s="2245"/>
      <c r="JD64" s="2100" t="n">
        <f aca="false">'02.24 по датам'!JD64</f>
        <v>0</v>
      </c>
      <c r="JE64" s="2101"/>
      <c r="JF64" s="2102"/>
      <c r="JG64" s="2254" t="n">
        <f aca="false">'02.24 по датам'!JG64</f>
        <v>0</v>
      </c>
      <c r="JH64" s="2254" t="n">
        <f aca="false">'02.24 по датам'!JH64</f>
        <v>0</v>
      </c>
      <c r="JI64" s="2254" t="n">
        <f aca="false">'02.24 по датам'!JI64</f>
        <v>0</v>
      </c>
      <c r="JJ64" s="2104" t="n">
        <f aca="false">'02.24 по датам'!JJ64</f>
        <v>0</v>
      </c>
      <c r="JK64" s="2276"/>
      <c r="JL64" s="2106"/>
      <c r="JM64" s="2107" t="n">
        <f aca="false">JM$4:JM$4+SUMIF($C$5:JL$5,"Нараст. баланс",$C66:JL66)+SUMIF($C$7:JH$7,"Итого (с ВНР)",$C66:JH66)-SUMIF($C$5:JL$5,"Геол. снижение,  т/сут",$C66:JL66)-SUMIF(JJ$7:JL$7,"Итого",JJ66:JL66)-SUMIF($C$7:JL$7,"Итого (с ВСП)",$C66:JL66)</f>
        <v>23249.556</v>
      </c>
      <c r="JN64" s="2108"/>
      <c r="JO64" s="2256" t="e">
        <f aca="false">'02.24 НГДП по датам'!CA64:CA66</f>
        <v>#VALUE!</v>
      </c>
      <c r="JP64" s="2110"/>
      <c r="JQ64" s="2111"/>
      <c r="JR64" s="2257"/>
    </row>
    <row r="65" customFormat="false" ht="11.25" hidden="false" customHeight="true" outlineLevel="0" collapsed="false">
      <c r="A65" s="2056"/>
      <c r="B65" s="2113" t="s">
        <v>663</v>
      </c>
      <c r="C65" s="2123" t="n">
        <f aca="false">'02.24 по датам'!C65</f>
        <v>0</v>
      </c>
      <c r="D65" s="2123" t="n">
        <f aca="false">'02.24 по датам'!D65</f>
        <v>0</v>
      </c>
      <c r="E65" s="2123" t="n">
        <f aca="false">'02.24 по датам'!E65</f>
        <v>0</v>
      </c>
      <c r="F65" s="2123" t="n">
        <f aca="false">'02.24 по датам'!F65</f>
        <v>0</v>
      </c>
      <c r="G65" s="2121" t="n">
        <f aca="false">'02.24 по датам'!G65</f>
        <v>0</v>
      </c>
      <c r="H65" s="2121" t="n">
        <f aca="false">'02.24 по датам'!H65</f>
        <v>0</v>
      </c>
      <c r="I65" s="2121" t="n">
        <f aca="false">'02.24 по датам'!I65</f>
        <v>0</v>
      </c>
      <c r="J65" s="2121" t="n">
        <f aca="false">'02.24 по датам'!J65</f>
        <v>0</v>
      </c>
      <c r="K65" s="2121" t="n">
        <f aca="false">'02.24 по датам'!K65</f>
        <v>0</v>
      </c>
      <c r="L65" s="2121" t="n">
        <f aca="false">'02.24 по датам'!L65</f>
        <v>0</v>
      </c>
      <c r="M65" s="2121" t="n">
        <f aca="false">'02.24 по датам'!M65</f>
        <v>0</v>
      </c>
      <c r="N65" s="2121" t="n">
        <f aca="false">'02.24 по датам'!N65</f>
        <v>0</v>
      </c>
      <c r="O65" s="2121" t="n">
        <f aca="false">'02.24 по датам'!O65</f>
        <v>0</v>
      </c>
      <c r="P65" s="2121" t="n">
        <f aca="false">'02.24 по датам'!P65</f>
        <v>0</v>
      </c>
      <c r="Q65" s="2121" t="n">
        <f aca="false">'02.24 по датам'!Q65</f>
        <v>0</v>
      </c>
      <c r="R65" s="2121" t="n">
        <f aca="false">'02.24 по датам'!R65</f>
        <v>0</v>
      </c>
      <c r="S65" s="2121" t="n">
        <f aca="false">'02.24 по датам'!S65</f>
        <v>0</v>
      </c>
      <c r="T65" s="2121" t="n">
        <f aca="false">'02.24 по датам'!T65</f>
        <v>0</v>
      </c>
      <c r="U65" s="2121" t="n">
        <f aca="false">'02.24 по датам'!U65</f>
        <v>0</v>
      </c>
      <c r="V65" s="2121" t="n">
        <f aca="false">'02.24 по датам'!V65</f>
        <v>0</v>
      </c>
      <c r="W65" s="2122" t="n">
        <f aca="false">'02.24 по датам'!W65</f>
        <v>0</v>
      </c>
      <c r="X65" s="2115"/>
      <c r="Y65" s="2116"/>
      <c r="Z65" s="2117"/>
      <c r="AA65" s="2118" t="n">
        <f aca="false">COUNTIF(C65:Z65,"&gt;"&amp;0)</f>
        <v>0</v>
      </c>
      <c r="AB65" s="2119"/>
      <c r="AC65" s="2120" t="n">
        <f aca="false">'02.24 по датам'!AC65</f>
        <v>0</v>
      </c>
      <c r="AD65" s="2120" t="n">
        <f aca="false">'02.24 по датам'!AD65</f>
        <v>0</v>
      </c>
      <c r="AE65" s="2121" t="n">
        <f aca="false">'02.24 по датам'!AE65</f>
        <v>0</v>
      </c>
      <c r="AF65" s="2121" t="n">
        <f aca="false">'02.24 по датам'!AF65</f>
        <v>0</v>
      </c>
      <c r="AG65" s="2121" t="n">
        <f aca="false">'02.24 по датам'!AG65</f>
        <v>0</v>
      </c>
      <c r="AH65" s="2121" t="n">
        <f aca="false">'02.24 по датам'!AH65</f>
        <v>0</v>
      </c>
      <c r="AI65" s="2121" t="n">
        <f aca="false">'02.24 по датам'!AI65</f>
        <v>0</v>
      </c>
      <c r="AJ65" s="2121" t="n">
        <f aca="false">'02.24 по датам'!AJ65</f>
        <v>0</v>
      </c>
      <c r="AK65" s="2121" t="n">
        <f aca="false">'02.24 по датам'!AK65</f>
        <v>0</v>
      </c>
      <c r="AL65" s="2121" t="n">
        <f aca="false">'02.24 по датам'!AL65</f>
        <v>0</v>
      </c>
      <c r="AM65" s="2121" t="n">
        <f aca="false">'02.24 по датам'!AM65</f>
        <v>0</v>
      </c>
      <c r="AN65" s="2121" t="n">
        <f aca="false">'02.24 по датам'!AN65</f>
        <v>0</v>
      </c>
      <c r="AO65" s="2122" t="n">
        <f aca="false">'02.24 по датам'!AO65</f>
        <v>0</v>
      </c>
      <c r="AP65" s="2115"/>
      <c r="AQ65" s="2116"/>
      <c r="AR65" s="2117"/>
      <c r="AS65" s="2118" t="n">
        <f aca="false">COUNTIF(AC66:AR66,"&gt;"&amp;0)</f>
        <v>0</v>
      </c>
      <c r="AT65" s="2119"/>
      <c r="AU65" s="2120" t="n">
        <f aca="false">'02.24 по датам'!AU65</f>
        <v>0</v>
      </c>
      <c r="AV65" s="2120" t="n">
        <f aca="false">'02.24 по датам'!AV65</f>
        <v>0</v>
      </c>
      <c r="AW65" s="2123" t="n">
        <f aca="false">'02.24 по датам'!AW65</f>
        <v>0</v>
      </c>
      <c r="AX65" s="2121" t="n">
        <f aca="false">'02.24 по датам'!AX65</f>
        <v>2496</v>
      </c>
      <c r="AY65" s="2121" t="str">
        <f aca="false">'02.24 по датам'!AY65</f>
        <v>462</v>
      </c>
      <c r="AZ65" s="2121" t="n">
        <f aca="false">'02.24 по датам'!AZ65</f>
        <v>0</v>
      </c>
      <c r="BA65" s="2121" t="n">
        <f aca="false">'02.24 по датам'!BA65</f>
        <v>0</v>
      </c>
      <c r="BB65" s="2121" t="n">
        <f aca="false">'02.24 по датам'!BB65</f>
        <v>0</v>
      </c>
      <c r="BC65" s="2121" t="n">
        <f aca="false">'02.24 по датам'!BC65</f>
        <v>0</v>
      </c>
      <c r="BD65" s="2121" t="n">
        <f aca="false">'02.24 по датам'!BD65</f>
        <v>0</v>
      </c>
      <c r="BE65" s="2121" t="n">
        <f aca="false">'02.24 по датам'!BE65</f>
        <v>0</v>
      </c>
      <c r="BF65" s="2121" t="n">
        <f aca="false">'02.24 по датам'!BF65</f>
        <v>0</v>
      </c>
      <c r="BG65" s="2121" t="n">
        <f aca="false">'02.24 по датам'!BG65</f>
        <v>0</v>
      </c>
      <c r="BH65" s="2121" t="n">
        <f aca="false">'02.24 по датам'!BH65</f>
        <v>0</v>
      </c>
      <c r="BI65" s="2121" t="n">
        <f aca="false">'02.24 по датам'!BI65</f>
        <v>0</v>
      </c>
      <c r="BJ65" s="2121" t="n">
        <f aca="false">'02.24 по датам'!BJ65</f>
        <v>0</v>
      </c>
      <c r="BK65" s="2121" t="n">
        <f aca="false">'02.24 по датам'!BK65</f>
        <v>0</v>
      </c>
      <c r="BL65" s="2121" t="n">
        <f aca="false">'02.24 по датам'!BL65</f>
        <v>0</v>
      </c>
      <c r="BM65" s="2121" t="n">
        <f aca="false">'02.24 по датам'!BM65</f>
        <v>0</v>
      </c>
      <c r="BN65" s="2121" t="n">
        <f aca="false">'02.24 по датам'!BN65</f>
        <v>0</v>
      </c>
      <c r="BO65" s="2121" t="n">
        <f aca="false">'02.24 по датам'!BO65</f>
        <v>0</v>
      </c>
      <c r="BP65" s="2121" t="n">
        <f aca="false">'02.24 по датам'!BP65</f>
        <v>0</v>
      </c>
      <c r="BQ65" s="2122" t="n">
        <f aca="false">'02.24 по датам'!BQ65</f>
        <v>0</v>
      </c>
      <c r="BR65" s="2115"/>
      <c r="BS65" s="2116"/>
      <c r="BT65" s="2117"/>
      <c r="BU65" s="2118" t="n">
        <f aca="false">COUNTIF(AU66:BT66,"&gt;"&amp;0)</f>
        <v>2</v>
      </c>
      <c r="BV65" s="2119"/>
      <c r="BW65" s="2124" t="n">
        <f aca="false">'02.24 по датам'!BW65</f>
        <v>0</v>
      </c>
      <c r="BX65" s="2121" t="n">
        <f aca="false">'02.24 по датам'!BX65</f>
        <v>0</v>
      </c>
      <c r="BY65" s="2121" t="n">
        <f aca="false">'02.24 по датам'!BY65</f>
        <v>0</v>
      </c>
      <c r="BZ65" s="2121" t="n">
        <f aca="false">'02.24 по датам'!BZ65</f>
        <v>0</v>
      </c>
      <c r="CA65" s="2121" t="n">
        <f aca="false">'02.24 по датам'!CA65</f>
        <v>0</v>
      </c>
      <c r="CB65" s="2121" t="n">
        <f aca="false">'02.24 по датам'!CB65</f>
        <v>0</v>
      </c>
      <c r="CC65" s="2121" t="n">
        <f aca="false">'02.24 по датам'!CC65</f>
        <v>0</v>
      </c>
      <c r="CD65" s="2121" t="n">
        <f aca="false">'02.24 по датам'!CD65</f>
        <v>0</v>
      </c>
      <c r="CE65" s="2121" t="n">
        <f aca="false">'02.24 по датам'!CE65</f>
        <v>0</v>
      </c>
      <c r="CF65" s="2121" t="n">
        <f aca="false">'02.24 по датам'!CF65</f>
        <v>0</v>
      </c>
      <c r="CG65" s="2121" t="n">
        <f aca="false">'02.24 по датам'!CG65</f>
        <v>0</v>
      </c>
      <c r="CH65" s="2121" t="n">
        <f aca="false">'02.24 по датам'!CH65</f>
        <v>0</v>
      </c>
      <c r="CI65" s="2122" t="n">
        <f aca="false">'02.24 по датам'!CI65</f>
        <v>0</v>
      </c>
      <c r="CJ65" s="2115"/>
      <c r="CK65" s="2116"/>
      <c r="CL65" s="2117"/>
      <c r="CM65" s="2118" t="n">
        <f aca="false">COUNTIF(BW66:CL66,"&gt;"&amp;0)</f>
        <v>0</v>
      </c>
      <c r="CN65" s="2119"/>
      <c r="CO65" s="2119" t="n">
        <f aca="false">AA65+AS65+BU65+CM65</f>
        <v>2</v>
      </c>
      <c r="CP65" s="2119"/>
      <c r="CQ65" s="2121" t="n">
        <f aca="false">'02.24 по датам'!CQ65</f>
        <v>0</v>
      </c>
      <c r="CR65" s="2121" t="n">
        <f aca="false">'02.24 по датам'!CR65</f>
        <v>0</v>
      </c>
      <c r="CS65" s="2121" t="n">
        <f aca="false">'02.24 по датам'!CS65</f>
        <v>0</v>
      </c>
      <c r="CT65" s="2121" t="n">
        <f aca="false">'02.24 по датам'!CT65</f>
        <v>0</v>
      </c>
      <c r="CU65" s="2121" t="n">
        <f aca="false">'02.24 по датам'!CU65</f>
        <v>0</v>
      </c>
      <c r="CV65" s="2121" t="n">
        <f aca="false">'02.24 по датам'!CV65</f>
        <v>0</v>
      </c>
      <c r="CW65" s="2121" t="n">
        <f aca="false">'02.24 по датам'!CW65</f>
        <v>0</v>
      </c>
      <c r="CX65" s="2121" t="n">
        <f aca="false">'02.24 по датам'!CX65</f>
        <v>0</v>
      </c>
      <c r="CY65" s="2121" t="n">
        <f aca="false">'02.24 по датам'!CY65</f>
        <v>0</v>
      </c>
      <c r="CZ65" s="2121" t="n">
        <f aca="false">'02.24 по датам'!CZ65</f>
        <v>0</v>
      </c>
      <c r="DA65" s="2121" t="n">
        <f aca="false">'02.24 по датам'!DA65</f>
        <v>0</v>
      </c>
      <c r="DB65" s="2121" t="n">
        <f aca="false">'02.24 по датам'!DB65</f>
        <v>0</v>
      </c>
      <c r="DC65" s="2122" t="n">
        <f aca="false">'02.24 по датам'!DC65</f>
        <v>0</v>
      </c>
      <c r="DD65" s="2115"/>
      <c r="DE65" s="2116"/>
      <c r="DF65" s="2117"/>
      <c r="DG65" s="2125" t="n">
        <f aca="false">SUBTOTAL(9,CQ67:DF67)</f>
        <v>0</v>
      </c>
      <c r="DH65" s="2126"/>
      <c r="DI65" s="2124" t="n">
        <f aca="false">'02.24 по датам'!DI65</f>
        <v>0</v>
      </c>
      <c r="DJ65" s="2121" t="n">
        <f aca="false">'02.24 по датам'!DJ65</f>
        <v>0</v>
      </c>
      <c r="DK65" s="2121" t="n">
        <f aca="false">'02.24 по датам'!DK65</f>
        <v>0</v>
      </c>
      <c r="DL65" s="2121" t="n">
        <f aca="false">'02.24 по датам'!DL65</f>
        <v>0</v>
      </c>
      <c r="DM65" s="2121" t="n">
        <f aca="false">'02.24 по датам'!DM65</f>
        <v>0</v>
      </c>
      <c r="DN65" s="2121" t="n">
        <f aca="false">'02.24 по датам'!DN65</f>
        <v>0</v>
      </c>
      <c r="DO65" s="2121" t="n">
        <f aca="false">'02.24 по датам'!DO65</f>
        <v>0</v>
      </c>
      <c r="DP65" s="2121" t="n">
        <f aca="false">'02.24 по датам'!DP65</f>
        <v>0</v>
      </c>
      <c r="DQ65" s="2121" t="n">
        <f aca="false">'02.24 по датам'!DQ65</f>
        <v>0</v>
      </c>
      <c r="DR65" s="2121" t="n">
        <f aca="false">'02.24 по датам'!DR65</f>
        <v>0</v>
      </c>
      <c r="DS65" s="2121" t="n">
        <f aca="false">'02.24 по датам'!DS65</f>
        <v>0</v>
      </c>
      <c r="DT65" s="2121" t="n">
        <f aca="false">'02.24 по датам'!DT65</f>
        <v>0</v>
      </c>
      <c r="DU65" s="2122" t="n">
        <f aca="false">'02.24 по датам'!DU65</f>
        <v>0</v>
      </c>
      <c r="DV65" s="2115"/>
      <c r="DW65" s="2116"/>
      <c r="DX65" s="2117"/>
      <c r="DY65" s="2125" t="n">
        <f aca="false">COUNTIF(DI66:DX66,"&gt;"&amp;0)</f>
        <v>0</v>
      </c>
      <c r="DZ65" s="2126"/>
      <c r="EA65" s="2121" t="str">
        <f aca="false">'02.24 по датам'!EA65</f>
        <v>N</v>
      </c>
      <c r="EB65" s="2121" t="n">
        <f aca="false">'02.24 по датам'!EB65</f>
        <v>0</v>
      </c>
      <c r="EC65" s="2121" t="n">
        <f aca="false">'02.24 по датам'!EC65</f>
        <v>0</v>
      </c>
      <c r="ED65" s="2121" t="str">
        <f aca="false">'02.24 по датам'!ED65</f>
        <v>N</v>
      </c>
      <c r="EE65" s="2121" t="n">
        <f aca="false">'02.24 по датам'!EE65</f>
        <v>0</v>
      </c>
      <c r="EF65" s="2121" t="n">
        <f aca="false">'02.24 по датам'!EF65</f>
        <v>0</v>
      </c>
      <c r="EG65" s="2121" t="n">
        <f aca="false">'02.24 по датам'!EG65</f>
        <v>0</v>
      </c>
      <c r="EH65" s="2121" t="n">
        <f aca="false">'02.24 по датам'!EH65</f>
        <v>0</v>
      </c>
      <c r="EI65" s="2121" t="n">
        <f aca="false">'02.24 по датам'!EI65</f>
        <v>0</v>
      </c>
      <c r="EJ65" s="2121" t="n">
        <f aca="false">'02.24 по датам'!EJ65</f>
        <v>0</v>
      </c>
      <c r="EK65" s="2121" t="n">
        <f aca="false">'02.24 по датам'!EK65</f>
        <v>0</v>
      </c>
      <c r="EL65" s="2121" t="n">
        <f aca="false">'02.24 по датам'!EL65</f>
        <v>0</v>
      </c>
      <c r="EM65" s="2121" t="n">
        <f aca="false">'02.24 по датам'!EM65</f>
        <v>0</v>
      </c>
      <c r="EN65" s="2121" t="n">
        <f aca="false">'02.24 по датам'!EN65</f>
        <v>0</v>
      </c>
      <c r="EO65" s="2121" t="n">
        <f aca="false">'02.24 по датам'!EO65</f>
        <v>0</v>
      </c>
      <c r="EP65" s="2121" t="n">
        <f aca="false">'02.24 по датам'!EP65</f>
        <v>0</v>
      </c>
      <c r="EQ65" s="2121" t="n">
        <f aca="false">'02.24 по датам'!EQ65</f>
        <v>0</v>
      </c>
      <c r="ER65" s="2121" t="n">
        <f aca="false">'02.24 по датам'!ER65</f>
        <v>0</v>
      </c>
      <c r="ES65" s="2121" t="n">
        <f aca="false">'02.24 по датам'!ES65</f>
        <v>0</v>
      </c>
      <c r="ET65" s="2121" t="n">
        <f aca="false">'02.24 по датам'!ET65</f>
        <v>0</v>
      </c>
      <c r="EU65" s="2121" t="n">
        <f aca="false">'02.24 по датам'!EU65</f>
        <v>0</v>
      </c>
      <c r="EV65" s="2121" t="n">
        <f aca="false">'02.24 по датам'!EV65</f>
        <v>0</v>
      </c>
      <c r="EW65" s="2121" t="n">
        <f aca="false">'02.24 по датам'!EW65</f>
        <v>0</v>
      </c>
      <c r="EX65" s="2121" t="n">
        <f aca="false">'02.24 по датам'!EX65</f>
        <v>0</v>
      </c>
      <c r="EY65" s="2122" t="n">
        <f aca="false">'02.24 по датам'!EY65</f>
        <v>0</v>
      </c>
      <c r="EZ65" s="2115"/>
      <c r="FA65" s="2116"/>
      <c r="FB65" s="2117"/>
      <c r="FC65" s="2125" t="n">
        <f aca="false">COUNTIF(EA66:FB66,"&gt;"&amp;0)</f>
        <v>2</v>
      </c>
      <c r="FD65" s="2126"/>
      <c r="FE65" s="2121" t="n">
        <f aca="false">'02.24 по датам'!FE65</f>
        <v>0</v>
      </c>
      <c r="FF65" s="2121" t="n">
        <f aca="false">'02.24 по датам'!FF65</f>
        <v>0</v>
      </c>
      <c r="FG65" s="2121" t="n">
        <f aca="false">'02.24 по датам'!FG65</f>
        <v>0</v>
      </c>
      <c r="FH65" s="2121" t="n">
        <f aca="false">'02.24 по датам'!FH65</f>
        <v>0</v>
      </c>
      <c r="FI65" s="2121" t="n">
        <f aca="false">'02.24 по датам'!FI65</f>
        <v>0</v>
      </c>
      <c r="FJ65" s="2121" t="n">
        <f aca="false">'02.24 по датам'!FJ65</f>
        <v>0</v>
      </c>
      <c r="FK65" s="2121" t="n">
        <f aca="false">'02.24 по датам'!FK65</f>
        <v>0</v>
      </c>
      <c r="FL65" s="2121" t="n">
        <f aca="false">'02.24 по датам'!FL65</f>
        <v>0</v>
      </c>
      <c r="FM65" s="2121" t="n">
        <f aca="false">'02.24 по датам'!FM65</f>
        <v>0</v>
      </c>
      <c r="FN65" s="2122" t="n">
        <f aca="false">'02.24 по датам'!FN65</f>
        <v>0</v>
      </c>
      <c r="FO65" s="2115"/>
      <c r="FP65" s="2116"/>
      <c r="FQ65" s="2117"/>
      <c r="FR65" s="2125" t="n">
        <f aca="false">COUNTIF(FE66:FQ66,"&gt;"&amp;0)</f>
        <v>0</v>
      </c>
      <c r="FS65" s="2126"/>
      <c r="FT65" s="2277"/>
      <c r="FU65" s="2128"/>
      <c r="FV65" s="2128"/>
      <c r="FW65" s="2128"/>
      <c r="FX65" s="2128"/>
      <c r="FY65" s="2128"/>
      <c r="FZ65" s="2128"/>
      <c r="GA65" s="2128"/>
      <c r="GB65" s="2128"/>
      <c r="GC65" s="2128"/>
      <c r="GD65" s="2128"/>
      <c r="GE65" s="2128"/>
      <c r="GF65" s="2128"/>
      <c r="GG65" s="2128"/>
      <c r="GH65" s="2128"/>
      <c r="GI65" s="2128"/>
      <c r="GJ65" s="2128"/>
      <c r="GK65" s="2128"/>
      <c r="GL65" s="2128"/>
      <c r="GM65" s="2128"/>
      <c r="GN65" s="2128"/>
      <c r="GO65" s="2128"/>
      <c r="GP65" s="2128"/>
      <c r="GQ65" s="2128"/>
      <c r="GR65" s="2128"/>
      <c r="GS65" s="2129"/>
      <c r="GT65" s="2130"/>
      <c r="GU65" s="2131"/>
      <c r="GV65" s="2117"/>
      <c r="GW65" s="2132" t="n">
        <f aca="false">SUBTOTAL(9,FT67:GV67)</f>
        <v>0</v>
      </c>
      <c r="GX65" s="2119" t="n">
        <f aca="false">SUBTOTAL(9,FT67:GV67)</f>
        <v>0</v>
      </c>
      <c r="GY65" s="2133"/>
      <c r="GZ65" s="2134" t="n">
        <f aca="false">'02.24 по датам'!GZ65</f>
        <v>0</v>
      </c>
      <c r="HA65" s="2135" t="n">
        <f aca="false">'02.24 по датам'!HA65</f>
        <v>0</v>
      </c>
      <c r="HB65" s="2158"/>
      <c r="HC65" s="2137"/>
      <c r="HD65" s="2261" t="n">
        <f aca="false">'02.24 по датам'!HD65</f>
        <v>0</v>
      </c>
      <c r="HE65" s="2136"/>
      <c r="HF65" s="2139"/>
      <c r="HG65" s="2140"/>
      <c r="HH65" s="2124"/>
      <c r="HI65" s="2278"/>
      <c r="HJ65" s="2128"/>
      <c r="HK65" s="2128"/>
      <c r="HL65" s="2128"/>
      <c r="HM65" s="2128"/>
      <c r="HN65" s="2128"/>
      <c r="HO65" s="2128"/>
      <c r="HP65" s="2128"/>
      <c r="HQ65" s="2128"/>
      <c r="HR65" s="2128"/>
      <c r="HS65" s="2128"/>
      <c r="HT65" s="2128"/>
      <c r="HU65" s="2128"/>
      <c r="HV65" s="2128"/>
      <c r="HW65" s="2128"/>
      <c r="HX65" s="2128"/>
      <c r="HY65" s="2128"/>
      <c r="HZ65" s="2129"/>
      <c r="IA65" s="2130"/>
      <c r="IB65" s="2131"/>
      <c r="IC65" s="2117"/>
      <c r="ID65" s="2118" t="n">
        <f aca="false">SUBTOTAL(9,HG67:IC67)</f>
        <v>0</v>
      </c>
      <c r="IE65" s="2142"/>
      <c r="IF65" s="2143" t="n">
        <f aca="false">'02.24 по датам'!IF65</f>
        <v>0</v>
      </c>
      <c r="IG65" s="2143" t="n">
        <f aca="false">'02.24 по датам'!IG65</f>
        <v>0</v>
      </c>
      <c r="IH65" s="2144" t="n">
        <f aca="false">'02.24 по датам'!IH65</f>
        <v>0</v>
      </c>
      <c r="II65" s="2145"/>
      <c r="IJ65" s="2146"/>
      <c r="IK65" s="2147" t="n">
        <f aca="false">SUBTOTAL(9,IF67:IJ67)</f>
        <v>0</v>
      </c>
      <c r="IL65" s="2148"/>
      <c r="IM65" s="2149" t="n">
        <f aca="false">'02.24 по датам'!IM65</f>
        <v>1026</v>
      </c>
      <c r="IN65" s="2150" t="n">
        <f aca="false">'02.24 по датам'!IN65</f>
        <v>0</v>
      </c>
      <c r="IO65" s="2151" t="n">
        <f aca="false">'02.24 по датам'!IO65</f>
        <v>0</v>
      </c>
      <c r="IP65" s="2151" t="n">
        <f aca="false">'02.24 по датам'!IP65</f>
        <v>0</v>
      </c>
      <c r="IQ65" s="2151" t="n">
        <f aca="false">'02.24 по датам'!IQ65</f>
        <v>0</v>
      </c>
      <c r="IR65" s="2151" t="n">
        <f aca="false">'02.24 по датам'!IR65</f>
        <v>0</v>
      </c>
      <c r="IS65" s="2151" t="n">
        <f aca="false">'02.24 по датам'!IS65</f>
        <v>0</v>
      </c>
      <c r="IT65" s="2151" t="n">
        <f aca="false">'02.24 по датам'!IT65</f>
        <v>0</v>
      </c>
      <c r="IU65" s="2151" t="n">
        <f aca="false">'02.24 по датам'!IU65</f>
        <v>0</v>
      </c>
      <c r="IV65" s="2152" t="n">
        <f aca="false">'02.24 по датам'!IV65</f>
        <v>0</v>
      </c>
      <c r="IW65" s="2153"/>
      <c r="IX65" s="2154"/>
      <c r="IY65" s="2155"/>
      <c r="IZ65" s="2118" t="n">
        <f aca="false">SUBTOTAL(3,IM65:IY65)</f>
        <v>10</v>
      </c>
      <c r="JA65" s="2156"/>
      <c r="JB65" s="2157" t="n">
        <f aca="false">'02.24 по датам'!JB65</f>
        <v>0</v>
      </c>
      <c r="JC65" s="2158"/>
      <c r="JD65" s="2159" t="n">
        <f aca="false">'02.24 по датам'!JD65</f>
        <v>0</v>
      </c>
      <c r="JE65" s="2160"/>
      <c r="JF65" s="2161"/>
      <c r="JG65" s="2263" t="n">
        <f aca="false">'02.24 по датам'!JG65</f>
        <v>0</v>
      </c>
      <c r="JH65" s="2263" t="n">
        <f aca="false">'02.24 по датам'!JH65</f>
        <v>0</v>
      </c>
      <c r="JI65" s="2263" t="n">
        <f aca="false">'02.24 по датам'!JI65</f>
        <v>0</v>
      </c>
      <c r="JJ65" s="2163" t="n">
        <f aca="false">'02.24 по датам'!JJ65</f>
        <v>0</v>
      </c>
      <c r="JK65" s="2281"/>
      <c r="JL65" s="2165"/>
      <c r="JM65" s="2107"/>
      <c r="JN65" s="2108"/>
      <c r="JO65" s="2256"/>
      <c r="JP65" s="2166"/>
      <c r="JQ65" s="2167"/>
      <c r="JR65" s="2168"/>
    </row>
    <row r="66" customFormat="false" ht="11.25" hidden="false" customHeight="true" outlineLevel="0" collapsed="false">
      <c r="A66" s="2056"/>
      <c r="B66" s="2169" t="s">
        <v>661</v>
      </c>
      <c r="C66" s="2179" t="n">
        <f aca="false">'02.24 по датам'!C66</f>
        <v>0</v>
      </c>
      <c r="D66" s="2179" t="n">
        <f aca="false">'02.24 по датам'!D66</f>
        <v>0</v>
      </c>
      <c r="E66" s="2179" t="n">
        <f aca="false">'02.24 по датам'!E66</f>
        <v>0</v>
      </c>
      <c r="F66" s="2179" t="n">
        <f aca="false">'02.24 по датам'!F66</f>
        <v>0</v>
      </c>
      <c r="G66" s="2177" t="n">
        <f aca="false">'02.24 по датам'!G66</f>
        <v>0</v>
      </c>
      <c r="H66" s="2177" t="n">
        <f aca="false">'02.24 по датам'!H66</f>
        <v>0</v>
      </c>
      <c r="I66" s="2177" t="n">
        <f aca="false">'02.24 по датам'!I66</f>
        <v>0</v>
      </c>
      <c r="J66" s="2177" t="n">
        <f aca="false">'02.24 по датам'!J66</f>
        <v>0</v>
      </c>
      <c r="K66" s="2177" t="n">
        <f aca="false">'02.24 по датам'!K66</f>
        <v>0</v>
      </c>
      <c r="L66" s="2177" t="n">
        <f aca="false">'02.24 по датам'!L66</f>
        <v>0</v>
      </c>
      <c r="M66" s="2177" t="n">
        <f aca="false">'02.24 по датам'!M66</f>
        <v>0</v>
      </c>
      <c r="N66" s="2177" t="n">
        <f aca="false">'02.24 по датам'!N66</f>
        <v>0</v>
      </c>
      <c r="O66" s="2177" t="n">
        <f aca="false">'02.24 по датам'!O66</f>
        <v>0</v>
      </c>
      <c r="P66" s="2177" t="n">
        <f aca="false">'02.24 по датам'!P66</f>
        <v>0</v>
      </c>
      <c r="Q66" s="2177" t="n">
        <f aca="false">'02.24 по датам'!Q66</f>
        <v>0</v>
      </c>
      <c r="R66" s="2177" t="n">
        <f aca="false">'02.24 по датам'!R66</f>
        <v>0</v>
      </c>
      <c r="S66" s="2177" t="n">
        <f aca="false">'02.24 по датам'!S66</f>
        <v>0</v>
      </c>
      <c r="T66" s="2177" t="n">
        <f aca="false">'02.24 по датам'!T66</f>
        <v>0</v>
      </c>
      <c r="U66" s="2177" t="n">
        <f aca="false">'02.24 по датам'!U66</f>
        <v>0</v>
      </c>
      <c r="V66" s="2177" t="n">
        <f aca="false">'02.24 по датам'!V66</f>
        <v>0</v>
      </c>
      <c r="W66" s="2178" t="n">
        <f aca="false">'02.24 по датам'!W66</f>
        <v>0</v>
      </c>
      <c r="X66" s="2171"/>
      <c r="Y66" s="2172"/>
      <c r="Z66" s="2173"/>
      <c r="AA66" s="2174" t="n">
        <f aca="false">SUBTOTAL(9,C66:Z66)</f>
        <v>0</v>
      </c>
      <c r="AB66" s="2175" t="n">
        <f aca="false">AA66+AB62</f>
        <v>310</v>
      </c>
      <c r="AC66" s="2176" t="n">
        <f aca="false">'02.24 по датам'!AC66</f>
        <v>0</v>
      </c>
      <c r="AD66" s="2176" t="n">
        <f aca="false">'02.24 по датам'!AD66</f>
        <v>0</v>
      </c>
      <c r="AE66" s="2177" t="n">
        <f aca="false">'02.24 по датам'!AE66</f>
        <v>0</v>
      </c>
      <c r="AF66" s="2177" t="n">
        <f aca="false">'02.24 по датам'!AF66</f>
        <v>0</v>
      </c>
      <c r="AG66" s="2177" t="n">
        <f aca="false">'02.24 по датам'!AG66</f>
        <v>0</v>
      </c>
      <c r="AH66" s="2177" t="n">
        <f aca="false">'02.24 по датам'!AH66</f>
        <v>0</v>
      </c>
      <c r="AI66" s="2177" t="n">
        <f aca="false">'02.24 по датам'!AI66</f>
        <v>0</v>
      </c>
      <c r="AJ66" s="2177" t="n">
        <f aca="false">'02.24 по датам'!AJ66</f>
        <v>0</v>
      </c>
      <c r="AK66" s="2177" t="n">
        <f aca="false">'02.24 по датам'!AK66</f>
        <v>0</v>
      </c>
      <c r="AL66" s="2177" t="n">
        <f aca="false">'02.24 по датам'!AL66</f>
        <v>0</v>
      </c>
      <c r="AM66" s="2177" t="n">
        <f aca="false">'02.24 по датам'!AM66</f>
        <v>0</v>
      </c>
      <c r="AN66" s="2177" t="n">
        <f aca="false">'02.24 по датам'!AN66</f>
        <v>0</v>
      </c>
      <c r="AO66" s="2178" t="n">
        <f aca="false">'02.24 по датам'!AO66</f>
        <v>0</v>
      </c>
      <c r="AP66" s="2171"/>
      <c r="AQ66" s="2172"/>
      <c r="AR66" s="2173"/>
      <c r="AS66" s="2174" t="n">
        <f aca="false">SUBTOTAL(9,AC66:AR66)</f>
        <v>0</v>
      </c>
      <c r="AT66" s="2175" t="n">
        <f aca="false">AS66+AT62</f>
        <v>0</v>
      </c>
      <c r="AU66" s="2176" t="n">
        <f aca="false">'02.24 по датам'!AU66</f>
        <v>0</v>
      </c>
      <c r="AV66" s="2176" t="n">
        <f aca="false">'02.24 по датам'!AV66</f>
        <v>0</v>
      </c>
      <c r="AW66" s="2179" t="n">
        <f aca="false">'02.24 по датам'!AW66</f>
        <v>0</v>
      </c>
      <c r="AX66" s="2177" t="n">
        <f aca="false">'02.24 по датам'!AX66</f>
        <v>19</v>
      </c>
      <c r="AY66" s="2177" t="n">
        <f aca="false">'02.24 по датам'!AY66</f>
        <v>22</v>
      </c>
      <c r="AZ66" s="2177" t="n">
        <f aca="false">'02.24 по датам'!AZ66</f>
        <v>0</v>
      </c>
      <c r="BA66" s="2177" t="n">
        <f aca="false">'02.24 по датам'!BA66</f>
        <v>0</v>
      </c>
      <c r="BB66" s="2177" t="n">
        <f aca="false">'02.24 по датам'!BB66</f>
        <v>0</v>
      </c>
      <c r="BC66" s="2177" t="n">
        <f aca="false">'02.24 по датам'!BC66</f>
        <v>0</v>
      </c>
      <c r="BD66" s="2177" t="n">
        <f aca="false">'02.24 по датам'!BD66</f>
        <v>0</v>
      </c>
      <c r="BE66" s="2177" t="n">
        <f aca="false">'02.24 по датам'!BE66</f>
        <v>0</v>
      </c>
      <c r="BF66" s="2177" t="n">
        <f aca="false">'02.24 по датам'!BF66</f>
        <v>0</v>
      </c>
      <c r="BG66" s="2177" t="n">
        <f aca="false">'02.24 по датам'!BG66</f>
        <v>0</v>
      </c>
      <c r="BH66" s="2177" t="n">
        <f aca="false">'02.24 по датам'!BH66</f>
        <v>0</v>
      </c>
      <c r="BI66" s="2177" t="n">
        <f aca="false">'02.24 по датам'!BI66</f>
        <v>0</v>
      </c>
      <c r="BJ66" s="2177" t="n">
        <f aca="false">'02.24 по датам'!BJ66</f>
        <v>0</v>
      </c>
      <c r="BK66" s="2177" t="n">
        <f aca="false">'02.24 по датам'!BK66</f>
        <v>0</v>
      </c>
      <c r="BL66" s="2177" t="n">
        <f aca="false">'02.24 по датам'!BL66</f>
        <v>0</v>
      </c>
      <c r="BM66" s="2177" t="n">
        <f aca="false">'02.24 по датам'!BM66</f>
        <v>0</v>
      </c>
      <c r="BN66" s="2177" t="n">
        <f aca="false">'02.24 по датам'!BN66</f>
        <v>0</v>
      </c>
      <c r="BO66" s="2177" t="n">
        <f aca="false">'02.24 по датам'!BO66</f>
        <v>0</v>
      </c>
      <c r="BP66" s="2177" t="n">
        <f aca="false">'02.24 по датам'!BP66</f>
        <v>0</v>
      </c>
      <c r="BQ66" s="2178" t="n">
        <f aca="false">'02.24 по датам'!BQ66</f>
        <v>0</v>
      </c>
      <c r="BR66" s="2171"/>
      <c r="BS66" s="2172"/>
      <c r="BT66" s="2173"/>
      <c r="BU66" s="2174" t="n">
        <f aca="false">SUBTOTAL(9,AU66:BT66)</f>
        <v>41</v>
      </c>
      <c r="BV66" s="2175" t="n">
        <f aca="false">BU66+BV62</f>
        <v>184</v>
      </c>
      <c r="BW66" s="2180" t="n">
        <f aca="false">'02.24 по датам'!BW66</f>
        <v>0</v>
      </c>
      <c r="BX66" s="2177" t="n">
        <f aca="false">'02.24 по датам'!BX66</f>
        <v>0</v>
      </c>
      <c r="BY66" s="2177" t="n">
        <f aca="false">'02.24 по датам'!BY66</f>
        <v>0</v>
      </c>
      <c r="BZ66" s="2177" t="n">
        <f aca="false">'02.24 по датам'!BZ66</f>
        <v>0</v>
      </c>
      <c r="CA66" s="2177" t="n">
        <f aca="false">'02.24 по датам'!CA66</f>
        <v>0</v>
      </c>
      <c r="CB66" s="2177" t="n">
        <f aca="false">'02.24 по датам'!CB66</f>
        <v>0</v>
      </c>
      <c r="CC66" s="2177" t="n">
        <f aca="false">'02.24 по датам'!CC66</f>
        <v>0</v>
      </c>
      <c r="CD66" s="2177" t="n">
        <f aca="false">'02.24 по датам'!CD66</f>
        <v>0</v>
      </c>
      <c r="CE66" s="2177" t="n">
        <f aca="false">'02.24 по датам'!CE66</f>
        <v>0</v>
      </c>
      <c r="CF66" s="2177" t="n">
        <f aca="false">'02.24 по датам'!CF66</f>
        <v>0</v>
      </c>
      <c r="CG66" s="2177" t="n">
        <f aca="false">'02.24 по датам'!CG66</f>
        <v>0</v>
      </c>
      <c r="CH66" s="2177" t="n">
        <f aca="false">'02.24 по датам'!CH66</f>
        <v>0</v>
      </c>
      <c r="CI66" s="2178" t="n">
        <f aca="false">'02.24 по датам'!CI66</f>
        <v>0</v>
      </c>
      <c r="CJ66" s="2171"/>
      <c r="CK66" s="2172"/>
      <c r="CL66" s="2173"/>
      <c r="CM66" s="2174" t="n">
        <f aca="false">SUBTOTAL(9,BW66:CL66)</f>
        <v>0</v>
      </c>
      <c r="CN66" s="2175" t="n">
        <f aca="false">CM66+CN62</f>
        <v>0</v>
      </c>
      <c r="CO66" s="2175" t="n">
        <f aca="false">AA66+AS66+BU66+CM66</f>
        <v>41</v>
      </c>
      <c r="CP66" s="2175" t="n">
        <f aca="false">CO66+CP62</f>
        <v>494</v>
      </c>
      <c r="CQ66" s="2177" t="n">
        <f aca="false">'02.24 по датам'!CQ66</f>
        <v>0</v>
      </c>
      <c r="CR66" s="2177" t="n">
        <f aca="false">'02.24 по датам'!CR66</f>
        <v>0</v>
      </c>
      <c r="CS66" s="2177" t="n">
        <f aca="false">'02.24 по датам'!CS66</f>
        <v>0</v>
      </c>
      <c r="CT66" s="2177" t="n">
        <f aca="false">'02.24 по датам'!CT66</f>
        <v>0</v>
      </c>
      <c r="CU66" s="2177" t="n">
        <f aca="false">'02.24 по датам'!CU66</f>
        <v>0</v>
      </c>
      <c r="CV66" s="2177" t="n">
        <f aca="false">'02.24 по датам'!CV66</f>
        <v>0</v>
      </c>
      <c r="CW66" s="2177" t="n">
        <f aca="false">'02.24 по датам'!CW66</f>
        <v>0</v>
      </c>
      <c r="CX66" s="2177" t="n">
        <f aca="false">'02.24 по датам'!CX66</f>
        <v>0</v>
      </c>
      <c r="CY66" s="2177" t="n">
        <f aca="false">'02.24 по датам'!CY66</f>
        <v>0</v>
      </c>
      <c r="CZ66" s="2177" t="n">
        <f aca="false">'02.24 по датам'!CZ66</f>
        <v>0</v>
      </c>
      <c r="DA66" s="2177" t="n">
        <f aca="false">'02.24 по датам'!DA66</f>
        <v>0</v>
      </c>
      <c r="DB66" s="2177" t="n">
        <f aca="false">'02.24 по датам'!DB66</f>
        <v>0</v>
      </c>
      <c r="DC66" s="2178" t="n">
        <f aca="false">'02.24 по датам'!DC66</f>
        <v>0</v>
      </c>
      <c r="DD66" s="2171"/>
      <c r="DE66" s="2172"/>
      <c r="DF66" s="2173"/>
      <c r="DG66" s="2181" t="n">
        <f aca="false">SUBTOTAL(9,CQ66:DF66)</f>
        <v>0</v>
      </c>
      <c r="DH66" s="2182" t="n">
        <f aca="false">DG66:DG66+IF($B62:$B62=2,0,DH62:DH62)</f>
        <v>0</v>
      </c>
      <c r="DI66" s="2180" t="n">
        <f aca="false">'02.24 по датам'!DI66</f>
        <v>0</v>
      </c>
      <c r="DJ66" s="2177" t="n">
        <f aca="false">'02.24 по датам'!DJ66</f>
        <v>0</v>
      </c>
      <c r="DK66" s="2177" t="n">
        <f aca="false">'02.24 по датам'!DK66</f>
        <v>0</v>
      </c>
      <c r="DL66" s="2177" t="n">
        <f aca="false">'02.24 по датам'!DL66</f>
        <v>0</v>
      </c>
      <c r="DM66" s="2177" t="n">
        <f aca="false">'02.24 по датам'!DM66</f>
        <v>0</v>
      </c>
      <c r="DN66" s="2177" t="n">
        <f aca="false">'02.24 по датам'!DN66</f>
        <v>0</v>
      </c>
      <c r="DO66" s="2177" t="n">
        <f aca="false">'02.24 по датам'!DO66</f>
        <v>0</v>
      </c>
      <c r="DP66" s="2177" t="n">
        <f aca="false">'02.24 по датам'!DP66</f>
        <v>0</v>
      </c>
      <c r="DQ66" s="2177" t="n">
        <f aca="false">'02.24 по датам'!DQ66</f>
        <v>0</v>
      </c>
      <c r="DR66" s="2177" t="n">
        <f aca="false">'02.24 по датам'!DR66</f>
        <v>0</v>
      </c>
      <c r="DS66" s="2177" t="n">
        <f aca="false">'02.24 по датам'!DS66</f>
        <v>0</v>
      </c>
      <c r="DT66" s="2177" t="n">
        <f aca="false">'02.24 по датам'!DT66</f>
        <v>0</v>
      </c>
      <c r="DU66" s="2178" t="n">
        <f aca="false">'02.24 по датам'!DU66</f>
        <v>0</v>
      </c>
      <c r="DV66" s="2171"/>
      <c r="DW66" s="2172"/>
      <c r="DX66" s="2173"/>
      <c r="DY66" s="2181" t="n">
        <f aca="false">SUBTOTAL(9,DI66:DX66)</f>
        <v>0</v>
      </c>
      <c r="DZ66" s="2182" t="n">
        <f aca="false">DY66:DY66+IF($B62:$B62=2,0,DZ62:DZ62)</f>
        <v>0</v>
      </c>
      <c r="EA66" s="2177" t="n">
        <f aca="false">'02.24 по датам'!EA66</f>
        <v>10</v>
      </c>
      <c r="EB66" s="2177" t="n">
        <f aca="false">'02.24 по датам'!EB66</f>
        <v>0</v>
      </c>
      <c r="EC66" s="2177" t="n">
        <f aca="false">'02.24 по датам'!EC66</f>
        <v>0</v>
      </c>
      <c r="ED66" s="2177" t="n">
        <f aca="false">'02.24 по датам'!ED66</f>
        <v>10</v>
      </c>
      <c r="EE66" s="2177" t="n">
        <f aca="false">'02.24 по датам'!EE66</f>
        <v>0</v>
      </c>
      <c r="EF66" s="2177" t="n">
        <f aca="false">'02.24 по датам'!EF66</f>
        <v>0</v>
      </c>
      <c r="EG66" s="2177" t="n">
        <f aca="false">'02.24 по датам'!EG66</f>
        <v>0</v>
      </c>
      <c r="EH66" s="2177" t="n">
        <f aca="false">'02.24 по датам'!EH66</f>
        <v>0</v>
      </c>
      <c r="EI66" s="2177" t="n">
        <f aca="false">'02.24 по датам'!EI66</f>
        <v>0</v>
      </c>
      <c r="EJ66" s="2177" t="n">
        <f aca="false">'02.24 по датам'!EJ66</f>
        <v>0</v>
      </c>
      <c r="EK66" s="2177" t="n">
        <f aca="false">'02.24 по датам'!EK66</f>
        <v>0</v>
      </c>
      <c r="EL66" s="2177" t="n">
        <f aca="false">'02.24 по датам'!EL66</f>
        <v>0</v>
      </c>
      <c r="EM66" s="2177" t="n">
        <f aca="false">'02.24 по датам'!EM66</f>
        <v>0</v>
      </c>
      <c r="EN66" s="2177" t="n">
        <f aca="false">'02.24 по датам'!EN66</f>
        <v>0</v>
      </c>
      <c r="EO66" s="2177" t="n">
        <f aca="false">'02.24 по датам'!EO66</f>
        <v>0</v>
      </c>
      <c r="EP66" s="2177" t="n">
        <f aca="false">'02.24 по датам'!EP66</f>
        <v>0</v>
      </c>
      <c r="EQ66" s="2177" t="n">
        <f aca="false">'02.24 по датам'!EQ66</f>
        <v>0</v>
      </c>
      <c r="ER66" s="2177" t="n">
        <f aca="false">'02.24 по датам'!ER66</f>
        <v>0</v>
      </c>
      <c r="ES66" s="2177" t="n">
        <f aca="false">'02.24 по датам'!ES66</f>
        <v>0</v>
      </c>
      <c r="ET66" s="2177" t="n">
        <f aca="false">'02.24 по датам'!ET66</f>
        <v>0</v>
      </c>
      <c r="EU66" s="2177" t="n">
        <f aca="false">'02.24 по датам'!EU66</f>
        <v>0</v>
      </c>
      <c r="EV66" s="2177" t="n">
        <f aca="false">'02.24 по датам'!EV66</f>
        <v>0</v>
      </c>
      <c r="EW66" s="2177" t="n">
        <f aca="false">'02.24 по датам'!EW66</f>
        <v>0</v>
      </c>
      <c r="EX66" s="2177" t="n">
        <f aca="false">'02.24 по датам'!EX66</f>
        <v>0</v>
      </c>
      <c r="EY66" s="2178" t="n">
        <f aca="false">'02.24 по датам'!EY66</f>
        <v>0</v>
      </c>
      <c r="EZ66" s="2171"/>
      <c r="FA66" s="2172"/>
      <c r="FB66" s="2173"/>
      <c r="FC66" s="2181" t="n">
        <f aca="false">SUBTOTAL(9,EA66:FB66)</f>
        <v>20</v>
      </c>
      <c r="FD66" s="2182" t="n">
        <f aca="false">FC66:FC66+IF($B62:$B62=2,0,FD62:FD62)</f>
        <v>121</v>
      </c>
      <c r="FE66" s="2177" t="n">
        <f aca="false">'02.24 по датам'!FE66</f>
        <v>0</v>
      </c>
      <c r="FF66" s="2177" t="n">
        <f aca="false">'02.24 по датам'!FF66</f>
        <v>0</v>
      </c>
      <c r="FG66" s="2177" t="n">
        <f aca="false">'02.24 по датам'!FG66</f>
        <v>0</v>
      </c>
      <c r="FH66" s="2177" t="n">
        <f aca="false">'02.24 по датам'!FH66</f>
        <v>0</v>
      </c>
      <c r="FI66" s="2177" t="n">
        <f aca="false">'02.24 по датам'!FI66</f>
        <v>0</v>
      </c>
      <c r="FJ66" s="2177" t="n">
        <f aca="false">'02.24 по датам'!FJ66</f>
        <v>0</v>
      </c>
      <c r="FK66" s="2177" t="n">
        <f aca="false">'02.24 по датам'!FK66</f>
        <v>0</v>
      </c>
      <c r="FL66" s="2177" t="n">
        <f aca="false">'02.24 по датам'!FL66</f>
        <v>0</v>
      </c>
      <c r="FM66" s="2177" t="n">
        <f aca="false">'02.24 по датам'!FM66</f>
        <v>0</v>
      </c>
      <c r="FN66" s="2178" t="n">
        <f aca="false">'02.24 по датам'!FN66</f>
        <v>0</v>
      </c>
      <c r="FO66" s="2171"/>
      <c r="FP66" s="2172"/>
      <c r="FQ66" s="2173"/>
      <c r="FR66" s="2181" t="n">
        <f aca="false">SUBTOTAL(9,FE66:FQ66)</f>
        <v>0</v>
      </c>
      <c r="FS66" s="2182" t="n">
        <f aca="false">FR66:FR66+IF($B62:$B62=2,0,FS62:FS62)</f>
        <v>0</v>
      </c>
      <c r="FT66" s="2282" t="n">
        <f aca="false">'02.24 по датам'!GX66-'02.24 НГДП по датам'!AW66</f>
        <v>0</v>
      </c>
      <c r="FU66" s="2184"/>
      <c r="FV66" s="2184"/>
      <c r="FW66" s="2184"/>
      <c r="FX66" s="2184"/>
      <c r="FY66" s="2184"/>
      <c r="FZ66" s="2184"/>
      <c r="GA66" s="2184"/>
      <c r="GB66" s="2184"/>
      <c r="GC66" s="2184"/>
      <c r="GD66" s="2184"/>
      <c r="GE66" s="2184"/>
      <c r="GF66" s="2184"/>
      <c r="GG66" s="2184"/>
      <c r="GH66" s="2184"/>
      <c r="GI66" s="2184"/>
      <c r="GJ66" s="2184"/>
      <c r="GK66" s="2184"/>
      <c r="GL66" s="2184"/>
      <c r="GM66" s="2184"/>
      <c r="GN66" s="2184"/>
      <c r="GO66" s="2184"/>
      <c r="GP66" s="2184"/>
      <c r="GQ66" s="2184"/>
      <c r="GR66" s="2184"/>
      <c r="GS66" s="2185"/>
      <c r="GT66" s="2186"/>
      <c r="GU66" s="2187"/>
      <c r="GV66" s="2173"/>
      <c r="GW66" s="2188" t="n">
        <f aca="false">SUBTOTAL(9,FT66:GV66)</f>
        <v>0</v>
      </c>
      <c r="GX66" s="2175" t="n">
        <f aca="false">SUBTOTAL(9,FT66:GV66)</f>
        <v>0</v>
      </c>
      <c r="GY66" s="2174" t="n">
        <f aca="false">GX66:GX66+IF($B62:$B62=2,0,GY62:GY62)</f>
        <v>0</v>
      </c>
      <c r="GZ66" s="2189" t="n">
        <f aca="false">'02.24 по датам'!GZ66</f>
        <v>0</v>
      </c>
      <c r="HA66" s="2190" t="n">
        <f aca="false">'02.24 по датам'!HA66</f>
        <v>0</v>
      </c>
      <c r="HB66" s="2191"/>
      <c r="HC66" s="2192" t="n">
        <f aca="false">SUBTOTAL(9,GZ66:HB66)</f>
        <v>0</v>
      </c>
      <c r="HD66" s="2193" t="n">
        <f aca="false">$HD$14+HD62</f>
        <v>532.42</v>
      </c>
      <c r="HE66" s="2194"/>
      <c r="HF66" s="2195" t="n">
        <f aca="false">SUM(HD66:HE66)</f>
        <v>532.42</v>
      </c>
      <c r="HG66" s="2196" t="n">
        <f aca="false">'02.24 по датам'!ID66-'02.24 НГДП по датам'!BF66</f>
        <v>0</v>
      </c>
      <c r="HH66" s="2180"/>
      <c r="HI66" s="2266"/>
      <c r="HJ66" s="2184"/>
      <c r="HK66" s="2184"/>
      <c r="HL66" s="2184"/>
      <c r="HM66" s="2184"/>
      <c r="HN66" s="2184"/>
      <c r="HO66" s="2184"/>
      <c r="HP66" s="2184"/>
      <c r="HQ66" s="2184"/>
      <c r="HR66" s="2184"/>
      <c r="HS66" s="2184"/>
      <c r="HT66" s="2184"/>
      <c r="HU66" s="2184"/>
      <c r="HV66" s="2184"/>
      <c r="HW66" s="2184"/>
      <c r="HX66" s="2184"/>
      <c r="HY66" s="2184"/>
      <c r="HZ66" s="2185"/>
      <c r="IA66" s="2186"/>
      <c r="IB66" s="2187"/>
      <c r="IC66" s="2173"/>
      <c r="ID66" s="2174" t="n">
        <f aca="false">SUBTOTAL(9,HG66:IC66)</f>
        <v>0</v>
      </c>
      <c r="IE66" s="2188" t="n">
        <f aca="false">ID66:ID66+IF($B62:$B62=2,0,IE62:IE62)</f>
        <v>86</v>
      </c>
      <c r="IF66" s="2198" t="n">
        <f aca="false">'02.24 по датам'!IF66</f>
        <v>0</v>
      </c>
      <c r="IG66" s="2198" t="n">
        <f aca="false">'02.24 по датам'!IG66</f>
        <v>0</v>
      </c>
      <c r="IH66" s="2199" t="n">
        <f aca="false">'02.24 по датам'!IH66</f>
        <v>0</v>
      </c>
      <c r="II66" s="2200"/>
      <c r="IJ66" s="2201"/>
      <c r="IK66" s="2202" t="n">
        <f aca="false">SUBTOTAL(9,IF66:IJ66)</f>
        <v>0</v>
      </c>
      <c r="IL66" s="2203" t="n">
        <f aca="false">IK66:IK66+IF($B62:$B62=2,0,IL62:IL62)</f>
        <v>0</v>
      </c>
      <c r="IM66" s="2204" t="n">
        <f aca="false">'02.24 по датам'!IM66</f>
        <v>3.1</v>
      </c>
      <c r="IN66" s="2204" t="n">
        <f aca="false">'02.24 по датам'!IN66</f>
        <v>0</v>
      </c>
      <c r="IO66" s="2177" t="n">
        <f aca="false">'02.24 по датам'!IO66</f>
        <v>0</v>
      </c>
      <c r="IP66" s="2177" t="n">
        <f aca="false">'02.24 по датам'!IP66</f>
        <v>0</v>
      </c>
      <c r="IQ66" s="2177" t="n">
        <f aca="false">'02.24 по датам'!IQ66</f>
        <v>0</v>
      </c>
      <c r="IR66" s="2177" t="n">
        <f aca="false">'02.24 по датам'!IR66</f>
        <v>0</v>
      </c>
      <c r="IS66" s="2177" t="n">
        <f aca="false">'02.24 по датам'!IS66</f>
        <v>0</v>
      </c>
      <c r="IT66" s="2177" t="n">
        <f aca="false">'02.24 по датам'!IT66</f>
        <v>0</v>
      </c>
      <c r="IU66" s="2177" t="n">
        <f aca="false">'02.24 по датам'!IU66</f>
        <v>0</v>
      </c>
      <c r="IV66" s="2178" t="n">
        <f aca="false">'02.24 по датам'!IV66</f>
        <v>0</v>
      </c>
      <c r="IW66" s="2171"/>
      <c r="IX66" s="2172"/>
      <c r="IY66" s="2173"/>
      <c r="IZ66" s="2174" t="n">
        <f aca="false">SUBTOTAL(9,IM66:IY66)</f>
        <v>3.1</v>
      </c>
      <c r="JA66" s="2175" t="n">
        <f aca="false">IZ66:IZ66+IF($B62:$B62=2,0,JA62:JA62)</f>
        <v>11</v>
      </c>
      <c r="JB66" s="2205" t="n">
        <f aca="false">'02.24 по датам'!JB66</f>
        <v>0</v>
      </c>
      <c r="JC66" s="2194"/>
      <c r="JD66" s="2268" t="n">
        <f aca="false">'02.24 по датам'!JD66</f>
        <v>0</v>
      </c>
      <c r="JE66" s="2207" t="n">
        <f aca="false">SUBTOTAL(9,JB66:JD66)</f>
        <v>0</v>
      </c>
      <c r="JF66" s="2208" t="n">
        <f aca="false">SUMIF($C$5:JE$5,"Накопленный эффект, т/сут",$C66:JE66)+SUMIF($C$5:JE$5,"Нараст.  по потенциалу",$C66:JE66)-SUMIF($C$5:JE$5,"Нараст. по остановкам",$C66:JE66)-SUMIF($C$5:JE$5,"ИТОГО перевод в ППД",$C66:JE66)-SUMIF($C$5:JE$5,"ИТОГО  нерент, по распоряж.",$C66:JE66)-SUMIF($C$5:JE$5,"ИТОГО ост. дебит от ЗБС, Углуб., ПВЛГ/ПНЛГ",$C66:JE66)</f>
        <v>518</v>
      </c>
      <c r="JG66" s="2209" t="n">
        <f aca="false">'02.24 по датам'!JG66-'02.24 НГДП по датам'!BV66</f>
        <v>0</v>
      </c>
      <c r="JH66" s="2269" t="n">
        <f aca="false">'02.24 по датам'!JH66-'02.24 НГДП по датам'!BW66</f>
        <v>0</v>
      </c>
      <c r="JI66" s="2209" t="n">
        <f aca="false">'02.24 по датам'!JI66-'02.24 НГДП по датам'!BX66</f>
        <v>0</v>
      </c>
      <c r="JJ66" s="2210" t="n">
        <f aca="false">'02.24 по датам'!JJ66-'02.24 НГДП по датам'!BY66</f>
        <v>0</v>
      </c>
      <c r="JK66" s="2211" t="n">
        <f aca="false">'02.24 НГДП по датам'!BZ66</f>
        <v>0</v>
      </c>
      <c r="JL66" s="2202" t="n">
        <f aca="false">SUBTOTAL(9,JG66:JJ66)</f>
        <v>0</v>
      </c>
      <c r="JM66" s="2107"/>
      <c r="JN66" s="2108"/>
      <c r="JO66" s="2256"/>
      <c r="JP66" s="2212" t="n">
        <f aca="false">JP$4:JP$4+SUMIF($C$5:JL$5,"Нараст. по остановкам",$C66:JL66)-SUMIF($C$5:JL$5,"Нараст.  по потенциалу",$C66:JL66)</f>
        <v>706.812</v>
      </c>
      <c r="JQ66" s="2213"/>
      <c r="JR66" s="2214" t="n">
        <f aca="false">'02.24 НГДП по датам'!CB66</f>
        <v>81.893</v>
      </c>
    </row>
    <row r="67" customFormat="false" ht="1.5" hidden="false" customHeight="true" outlineLevel="0" collapsed="false">
      <c r="A67" s="2215"/>
      <c r="B67" s="2215"/>
      <c r="C67" s="2216" t="n">
        <f aca="false">'02.24 по датам'!C67</f>
        <v>0</v>
      </c>
      <c r="D67" s="2216" t="n">
        <f aca="false">'02.24 по датам'!D67</f>
        <v>0</v>
      </c>
      <c r="E67" s="2216" t="n">
        <f aca="false">'02.24 по датам'!E67</f>
        <v>0</v>
      </c>
      <c r="F67" s="2216" t="n">
        <f aca="false">'02.24 по датам'!F67</f>
        <v>0</v>
      </c>
      <c r="G67" s="2217" t="n">
        <f aca="false">'02.24 по датам'!G67</f>
        <v>0</v>
      </c>
      <c r="H67" s="2217" t="n">
        <f aca="false">'02.24 по датам'!H67</f>
        <v>0</v>
      </c>
      <c r="I67" s="2217" t="n">
        <f aca="false">'02.24 по датам'!I67</f>
        <v>0</v>
      </c>
      <c r="J67" s="2217" t="n">
        <f aca="false">'02.24 по датам'!J67</f>
        <v>0</v>
      </c>
      <c r="K67" s="2217" t="n">
        <f aca="false">'02.24 по датам'!K67</f>
        <v>0</v>
      </c>
      <c r="L67" s="2217" t="n">
        <f aca="false">'02.24 по датам'!L67</f>
        <v>0</v>
      </c>
      <c r="M67" s="2217" t="n">
        <f aca="false">'02.24 по датам'!M67</f>
        <v>0</v>
      </c>
      <c r="N67" s="2217" t="n">
        <f aca="false">'02.24 по датам'!N67</f>
        <v>0</v>
      </c>
      <c r="O67" s="2217" t="n">
        <f aca="false">'02.24 по датам'!O67</f>
        <v>0</v>
      </c>
      <c r="P67" s="2217" t="n">
        <f aca="false">'02.24 по датам'!P67</f>
        <v>0</v>
      </c>
      <c r="Q67" s="2217" t="n">
        <f aca="false">'02.24 по датам'!Q67</f>
        <v>0</v>
      </c>
      <c r="R67" s="2217" t="n">
        <f aca="false">'02.24 по датам'!R67</f>
        <v>0</v>
      </c>
      <c r="S67" s="2217" t="n">
        <f aca="false">'02.24 по датам'!S67</f>
        <v>0</v>
      </c>
      <c r="T67" s="2217" t="n">
        <f aca="false">'02.24 по датам'!T67</f>
        <v>0</v>
      </c>
      <c r="U67" s="2217" t="n">
        <f aca="false">'02.24 по датам'!U67</f>
        <v>0</v>
      </c>
      <c r="V67" s="2217" t="n">
        <f aca="false">'02.24 по датам'!V67</f>
        <v>0</v>
      </c>
      <c r="W67" s="2217" t="n">
        <f aca="false">'02.24 по датам'!W67</f>
        <v>0</v>
      </c>
      <c r="X67" s="2218"/>
      <c r="Y67" s="2219"/>
      <c r="Z67" s="2220"/>
      <c r="AA67" s="2221"/>
      <c r="AB67" s="2221"/>
      <c r="AC67" s="2222" t="n">
        <f aca="false">'02.24 по датам'!AC67</f>
        <v>0</v>
      </c>
      <c r="AD67" s="2222" t="n">
        <f aca="false">'02.24 по датам'!AD67</f>
        <v>0</v>
      </c>
      <c r="AE67" s="2217" t="n">
        <f aca="false">'02.24 по датам'!AE67</f>
        <v>0</v>
      </c>
      <c r="AF67" s="2217" t="n">
        <f aca="false">'02.24 по датам'!AF67</f>
        <v>0</v>
      </c>
      <c r="AG67" s="2217" t="n">
        <f aca="false">'02.24 по датам'!AG67</f>
        <v>0</v>
      </c>
      <c r="AH67" s="2217" t="n">
        <f aca="false">'02.24 по датам'!AH67</f>
        <v>0</v>
      </c>
      <c r="AI67" s="2217" t="n">
        <f aca="false">'02.24 по датам'!AI67</f>
        <v>0</v>
      </c>
      <c r="AJ67" s="2217" t="n">
        <f aca="false">'02.24 по датам'!AJ67</f>
        <v>0</v>
      </c>
      <c r="AK67" s="2217" t="n">
        <f aca="false">'02.24 по датам'!AK67</f>
        <v>0</v>
      </c>
      <c r="AL67" s="2217" t="n">
        <f aca="false">'02.24 по датам'!AL67</f>
        <v>0</v>
      </c>
      <c r="AM67" s="2217" t="n">
        <f aca="false">'02.24 по датам'!AM67</f>
        <v>0</v>
      </c>
      <c r="AN67" s="2217" t="n">
        <f aca="false">'02.24 по датам'!AN67</f>
        <v>0</v>
      </c>
      <c r="AO67" s="2217" t="n">
        <f aca="false">'02.24 по датам'!AO67</f>
        <v>0</v>
      </c>
      <c r="AP67" s="2218"/>
      <c r="AQ67" s="2219"/>
      <c r="AR67" s="2220"/>
      <c r="AS67" s="2221"/>
      <c r="AT67" s="2221"/>
      <c r="AU67" s="2216" t="n">
        <f aca="false">'02.24 по датам'!AU67</f>
        <v>0</v>
      </c>
      <c r="AV67" s="2216" t="n">
        <f aca="false">'02.24 по датам'!AV67</f>
        <v>0</v>
      </c>
      <c r="AW67" s="2223" t="n">
        <f aca="false">'02.24 по датам'!AW67</f>
        <v>0</v>
      </c>
      <c r="AX67" s="2217" t="n">
        <f aca="false">'02.24 по датам'!AX67</f>
        <v>0</v>
      </c>
      <c r="AY67" s="2217" t="n">
        <f aca="false">'02.24 по датам'!AY67</f>
        <v>0</v>
      </c>
      <c r="AZ67" s="2217" t="n">
        <f aca="false">'02.24 по датам'!AZ67</f>
        <v>0</v>
      </c>
      <c r="BA67" s="2217" t="n">
        <f aca="false">'02.24 по датам'!BA67</f>
        <v>0</v>
      </c>
      <c r="BB67" s="2217" t="n">
        <f aca="false">'02.24 по датам'!BB67</f>
        <v>0</v>
      </c>
      <c r="BC67" s="2217" t="n">
        <f aca="false">'02.24 по датам'!BC67</f>
        <v>0</v>
      </c>
      <c r="BD67" s="2217" t="n">
        <f aca="false">'02.24 по датам'!BD67</f>
        <v>0</v>
      </c>
      <c r="BE67" s="2217" t="n">
        <f aca="false">'02.24 по датам'!BE67</f>
        <v>0</v>
      </c>
      <c r="BF67" s="2217" t="n">
        <f aca="false">'02.24 по датам'!BF67</f>
        <v>0</v>
      </c>
      <c r="BG67" s="2217" t="n">
        <f aca="false">'02.24 по датам'!BG67</f>
        <v>0</v>
      </c>
      <c r="BH67" s="2217" t="n">
        <f aca="false">'02.24 по датам'!BH67</f>
        <v>0</v>
      </c>
      <c r="BI67" s="2217" t="n">
        <f aca="false">'02.24 по датам'!BI67</f>
        <v>0</v>
      </c>
      <c r="BJ67" s="2217" t="n">
        <f aca="false">'02.24 по датам'!BJ67</f>
        <v>0</v>
      </c>
      <c r="BK67" s="2217" t="n">
        <f aca="false">'02.24 по датам'!BK67</f>
        <v>0</v>
      </c>
      <c r="BL67" s="2217" t="n">
        <f aca="false">'02.24 по датам'!BL67</f>
        <v>0</v>
      </c>
      <c r="BM67" s="2217" t="n">
        <f aca="false">'02.24 по датам'!BM67</f>
        <v>0</v>
      </c>
      <c r="BN67" s="2217" t="n">
        <f aca="false">'02.24 по датам'!BN67</f>
        <v>0</v>
      </c>
      <c r="BO67" s="2217" t="n">
        <f aca="false">'02.24 по датам'!BO67</f>
        <v>0</v>
      </c>
      <c r="BP67" s="2217" t="n">
        <f aca="false">'02.24 по датам'!BP67</f>
        <v>0</v>
      </c>
      <c r="BQ67" s="2217" t="n">
        <f aca="false">'02.24 по датам'!BQ67</f>
        <v>0</v>
      </c>
      <c r="BR67" s="2218"/>
      <c r="BS67" s="2219"/>
      <c r="BT67" s="2220"/>
      <c r="BU67" s="2221"/>
      <c r="BV67" s="2221"/>
      <c r="BW67" s="2222" t="n">
        <f aca="false">'02.24 по датам'!BW67</f>
        <v>0</v>
      </c>
      <c r="BX67" s="2217" t="n">
        <f aca="false">'02.24 по датам'!BX67</f>
        <v>0</v>
      </c>
      <c r="BY67" s="2217" t="n">
        <f aca="false">'02.24 по датам'!BY67</f>
        <v>0</v>
      </c>
      <c r="BZ67" s="2217" t="n">
        <f aca="false">'02.24 по датам'!BZ67</f>
        <v>0</v>
      </c>
      <c r="CA67" s="2217" t="n">
        <f aca="false">'02.24 по датам'!CA67</f>
        <v>0</v>
      </c>
      <c r="CB67" s="2217" t="n">
        <f aca="false">'02.24 по датам'!CB67</f>
        <v>0</v>
      </c>
      <c r="CC67" s="2217" t="n">
        <f aca="false">'02.24 по датам'!CC67</f>
        <v>0</v>
      </c>
      <c r="CD67" s="2217" t="n">
        <f aca="false">'02.24 по датам'!CD67</f>
        <v>0</v>
      </c>
      <c r="CE67" s="2217" t="n">
        <f aca="false">'02.24 по датам'!CE67</f>
        <v>0</v>
      </c>
      <c r="CF67" s="2217" t="n">
        <f aca="false">'02.24 по датам'!CF67</f>
        <v>0</v>
      </c>
      <c r="CG67" s="2217" t="n">
        <f aca="false">'02.24 по датам'!CG67</f>
        <v>0</v>
      </c>
      <c r="CH67" s="2217" t="n">
        <f aca="false">'02.24 по датам'!CH67</f>
        <v>0</v>
      </c>
      <c r="CI67" s="2217" t="n">
        <f aca="false">'02.24 по датам'!CI67</f>
        <v>0</v>
      </c>
      <c r="CJ67" s="2218"/>
      <c r="CK67" s="2219"/>
      <c r="CL67" s="2220"/>
      <c r="CM67" s="2221"/>
      <c r="CN67" s="2221"/>
      <c r="CO67" s="2221"/>
      <c r="CP67" s="2221"/>
      <c r="CQ67" s="2217" t="n">
        <f aca="false">'02.24 по датам'!CQ67</f>
        <v>0</v>
      </c>
      <c r="CR67" s="2217" t="n">
        <f aca="false">'02.24 по датам'!CR67</f>
        <v>0</v>
      </c>
      <c r="CS67" s="2217" t="n">
        <f aca="false">'02.24 по датам'!CS67</f>
        <v>0</v>
      </c>
      <c r="CT67" s="2217" t="n">
        <f aca="false">'02.24 по датам'!CT67</f>
        <v>0</v>
      </c>
      <c r="CU67" s="2217" t="n">
        <f aca="false">'02.24 по датам'!CU67</f>
        <v>0</v>
      </c>
      <c r="CV67" s="2217" t="n">
        <f aca="false">'02.24 по датам'!CV67</f>
        <v>0</v>
      </c>
      <c r="CW67" s="2217" t="n">
        <f aca="false">'02.24 по датам'!CW67</f>
        <v>0</v>
      </c>
      <c r="CX67" s="2217" t="n">
        <f aca="false">'02.24 по датам'!CX67</f>
        <v>0</v>
      </c>
      <c r="CY67" s="2217" t="n">
        <f aca="false">'02.24 по датам'!CY67</f>
        <v>0</v>
      </c>
      <c r="CZ67" s="2217" t="n">
        <f aca="false">'02.24 по датам'!CZ67</f>
        <v>0</v>
      </c>
      <c r="DA67" s="2217" t="n">
        <f aca="false">'02.24 по датам'!DA67</f>
        <v>0</v>
      </c>
      <c r="DB67" s="2217" t="n">
        <f aca="false">'02.24 по датам'!DB67</f>
        <v>0</v>
      </c>
      <c r="DC67" s="2217" t="n">
        <f aca="false">'02.24 по датам'!DC67</f>
        <v>0</v>
      </c>
      <c r="DD67" s="2218"/>
      <c r="DE67" s="2219"/>
      <c r="DF67" s="2220"/>
      <c r="DG67" s="2221"/>
      <c r="DH67" s="2221"/>
      <c r="DI67" s="2285" t="n">
        <f aca="false">'02.24 по датам'!DI67</f>
        <v>0</v>
      </c>
      <c r="DJ67" s="2217" t="n">
        <f aca="false">'02.24 по датам'!DJ67</f>
        <v>0</v>
      </c>
      <c r="DK67" s="2217" t="n">
        <f aca="false">'02.24 по датам'!DK67</f>
        <v>0</v>
      </c>
      <c r="DL67" s="2217" t="n">
        <f aca="false">'02.24 по датам'!DL67</f>
        <v>0</v>
      </c>
      <c r="DM67" s="2217" t="n">
        <f aca="false">'02.24 по датам'!DM67</f>
        <v>0</v>
      </c>
      <c r="DN67" s="2217" t="n">
        <f aca="false">'02.24 по датам'!DN67</f>
        <v>0</v>
      </c>
      <c r="DO67" s="2217" t="n">
        <f aca="false">'02.24 по датам'!DO67</f>
        <v>0</v>
      </c>
      <c r="DP67" s="2217" t="n">
        <f aca="false">'02.24 по датам'!DP67</f>
        <v>0</v>
      </c>
      <c r="DQ67" s="2217" t="n">
        <f aca="false">'02.24 по датам'!DQ67</f>
        <v>0</v>
      </c>
      <c r="DR67" s="2217" t="n">
        <f aca="false">'02.24 по датам'!DR67</f>
        <v>0</v>
      </c>
      <c r="DS67" s="2217" t="n">
        <f aca="false">'02.24 по датам'!DS67</f>
        <v>0</v>
      </c>
      <c r="DT67" s="2217" t="n">
        <f aca="false">'02.24 по датам'!DT67</f>
        <v>0</v>
      </c>
      <c r="DU67" s="2217" t="n">
        <f aca="false">'02.24 по датам'!DU67</f>
        <v>0</v>
      </c>
      <c r="DV67" s="2218"/>
      <c r="DW67" s="2219"/>
      <c r="DX67" s="2220"/>
      <c r="DY67" s="2221"/>
      <c r="DZ67" s="2221"/>
      <c r="EA67" s="2297" t="n">
        <f aca="false">'02.24 по датам'!EA67</f>
        <v>0</v>
      </c>
      <c r="EB67" s="2217" t="n">
        <f aca="false">'02.24 по датам'!EB67</f>
        <v>0</v>
      </c>
      <c r="EC67" s="2217" t="n">
        <f aca="false">'02.24 по датам'!EC67</f>
        <v>0</v>
      </c>
      <c r="ED67" s="2217" t="n">
        <f aca="false">'02.24 по датам'!ED67</f>
        <v>0</v>
      </c>
      <c r="EE67" s="2217" t="n">
        <f aca="false">'02.24 по датам'!EE67</f>
        <v>0</v>
      </c>
      <c r="EF67" s="2217" t="n">
        <f aca="false">'02.24 по датам'!EF67</f>
        <v>0</v>
      </c>
      <c r="EG67" s="2217" t="n">
        <f aca="false">'02.24 по датам'!EG67</f>
        <v>0</v>
      </c>
      <c r="EH67" s="2217" t="n">
        <f aca="false">'02.24 по датам'!EH67</f>
        <v>0</v>
      </c>
      <c r="EI67" s="2217" t="n">
        <f aca="false">'02.24 по датам'!EI67</f>
        <v>0</v>
      </c>
      <c r="EJ67" s="2217" t="n">
        <f aca="false">'02.24 по датам'!EJ67</f>
        <v>0</v>
      </c>
      <c r="EK67" s="2217" t="n">
        <f aca="false">'02.24 по датам'!EK67</f>
        <v>0</v>
      </c>
      <c r="EL67" s="2217" t="n">
        <f aca="false">'02.24 по датам'!EL67</f>
        <v>0</v>
      </c>
      <c r="EM67" s="2217" t="n">
        <f aca="false">'02.24 по датам'!EM67</f>
        <v>0</v>
      </c>
      <c r="EN67" s="2217" t="n">
        <f aca="false">'02.24 по датам'!EN67</f>
        <v>0</v>
      </c>
      <c r="EO67" s="2217" t="n">
        <f aca="false">'02.24 по датам'!EO67</f>
        <v>0</v>
      </c>
      <c r="EP67" s="2217" t="n">
        <f aca="false">'02.24 по датам'!EP67</f>
        <v>0</v>
      </c>
      <c r="EQ67" s="2217" t="n">
        <f aca="false">'02.24 по датам'!EQ67</f>
        <v>0</v>
      </c>
      <c r="ER67" s="2217" t="n">
        <f aca="false">'02.24 по датам'!ER67</f>
        <v>0</v>
      </c>
      <c r="ES67" s="2217" t="n">
        <f aca="false">'02.24 по датам'!ES67</f>
        <v>0</v>
      </c>
      <c r="ET67" s="2217" t="n">
        <f aca="false">'02.24 по датам'!ET67</f>
        <v>0</v>
      </c>
      <c r="EU67" s="2217" t="n">
        <f aca="false">'02.24 по датам'!EU67</f>
        <v>0</v>
      </c>
      <c r="EV67" s="2217" t="n">
        <f aca="false">'02.24 по датам'!EV67</f>
        <v>0</v>
      </c>
      <c r="EW67" s="2217" t="n">
        <f aca="false">'02.24 по датам'!EW67</f>
        <v>0</v>
      </c>
      <c r="EX67" s="2217" t="n">
        <f aca="false">'02.24 по датам'!EX67</f>
        <v>0</v>
      </c>
      <c r="EY67" s="2217" t="n">
        <f aca="false">'02.24 по датам'!EY67</f>
        <v>0</v>
      </c>
      <c r="EZ67" s="2218"/>
      <c r="FA67" s="2219"/>
      <c r="FB67" s="2220"/>
      <c r="FC67" s="2221"/>
      <c r="FD67" s="2221"/>
      <c r="FE67" s="2217" t="n">
        <f aca="false">'02.24 по датам'!FE67</f>
        <v>0</v>
      </c>
      <c r="FF67" s="2217" t="n">
        <f aca="false">'02.24 по датам'!FF67</f>
        <v>0</v>
      </c>
      <c r="FG67" s="2217" t="n">
        <f aca="false">'02.24 по датам'!FG67</f>
        <v>0</v>
      </c>
      <c r="FH67" s="2217" t="n">
        <f aca="false">'02.24 по датам'!FH67</f>
        <v>0</v>
      </c>
      <c r="FI67" s="2217" t="n">
        <f aca="false">'02.24 по датам'!FI67</f>
        <v>0</v>
      </c>
      <c r="FJ67" s="2217" t="n">
        <f aca="false">'02.24 по датам'!FJ67</f>
        <v>0</v>
      </c>
      <c r="FK67" s="2217" t="n">
        <f aca="false">'02.24 по датам'!FK67</f>
        <v>0</v>
      </c>
      <c r="FL67" s="2217" t="n">
        <f aca="false">'02.24 по датам'!FL67</f>
        <v>0</v>
      </c>
      <c r="FM67" s="2217" t="n">
        <f aca="false">'02.24 по датам'!FM67</f>
        <v>0</v>
      </c>
      <c r="FN67" s="2217" t="n">
        <f aca="false">'02.24 по датам'!FN67</f>
        <v>0</v>
      </c>
      <c r="FO67" s="2218"/>
      <c r="FP67" s="2219"/>
      <c r="FQ67" s="2220"/>
      <c r="FR67" s="2221"/>
      <c r="FS67" s="2221"/>
      <c r="FT67" s="2225"/>
      <c r="FU67" s="2225"/>
      <c r="FV67" s="2225"/>
      <c r="FW67" s="2225"/>
      <c r="FX67" s="2225"/>
      <c r="FY67" s="2225"/>
      <c r="FZ67" s="2225"/>
      <c r="GA67" s="2225"/>
      <c r="GB67" s="2225"/>
      <c r="GC67" s="2225"/>
      <c r="GD67" s="2225"/>
      <c r="GE67" s="2225"/>
      <c r="GF67" s="2225"/>
      <c r="GG67" s="2225"/>
      <c r="GH67" s="2225"/>
      <c r="GI67" s="2225"/>
      <c r="GJ67" s="2225"/>
      <c r="GK67" s="2225"/>
      <c r="GL67" s="2225"/>
      <c r="GM67" s="2225"/>
      <c r="GN67" s="2225"/>
      <c r="GO67" s="2225"/>
      <c r="GP67" s="2225"/>
      <c r="GQ67" s="2225"/>
      <c r="GR67" s="2225"/>
      <c r="GS67" s="2225"/>
      <c r="GT67" s="2218"/>
      <c r="GU67" s="2219"/>
      <c r="GV67" s="2220"/>
      <c r="GW67" s="2221"/>
      <c r="GX67" s="2221"/>
      <c r="GY67" s="2221"/>
      <c r="GZ67" s="2217" t="n">
        <f aca="false">'02.24 по датам'!GZ67</f>
        <v>0</v>
      </c>
      <c r="HA67" s="2217" t="n">
        <f aca="false">'02.24 по датам'!HA67</f>
        <v>0</v>
      </c>
      <c r="HB67" s="2226"/>
      <c r="HC67" s="2221"/>
      <c r="HD67" s="2227" t="n">
        <f aca="false">'02.24 по датам'!HD67</f>
        <v>0</v>
      </c>
      <c r="HE67" s="2226"/>
      <c r="HF67" s="2228"/>
      <c r="HG67" s="2229"/>
      <c r="HH67" s="2180"/>
      <c r="HI67" s="2230"/>
      <c r="HJ67" s="2225"/>
      <c r="HK67" s="2225"/>
      <c r="HL67" s="2225"/>
      <c r="HM67" s="2225"/>
      <c r="HN67" s="2225"/>
      <c r="HO67" s="2225"/>
      <c r="HP67" s="2225"/>
      <c r="HQ67" s="2225"/>
      <c r="HR67" s="2225"/>
      <c r="HS67" s="2225"/>
      <c r="HT67" s="2225"/>
      <c r="HU67" s="2225"/>
      <c r="HV67" s="2225"/>
      <c r="HW67" s="2225"/>
      <c r="HX67" s="2225"/>
      <c r="HY67" s="2225"/>
      <c r="HZ67" s="2225"/>
      <c r="IA67" s="2218"/>
      <c r="IB67" s="2219"/>
      <c r="IC67" s="2220"/>
      <c r="ID67" s="2221"/>
      <c r="IE67" s="2221"/>
      <c r="IF67" s="2231" t="n">
        <f aca="false">'02.24 по датам'!IF67</f>
        <v>0</v>
      </c>
      <c r="IG67" s="2231" t="n">
        <f aca="false">'02.24 по датам'!IG67</f>
        <v>0</v>
      </c>
      <c r="IH67" s="2231" t="n">
        <f aca="false">'02.24 по датам'!IH67</f>
        <v>0</v>
      </c>
      <c r="II67" s="2232"/>
      <c r="IJ67" s="2233"/>
      <c r="IK67" s="1302"/>
      <c r="IL67" s="1302"/>
      <c r="IM67" s="2234" t="n">
        <f aca="false">'02.24 по датам'!IM67</f>
        <v>0</v>
      </c>
      <c r="IN67" s="2234" t="n">
        <f aca="false">'02.24 по датам'!IN67</f>
        <v>0</v>
      </c>
      <c r="IO67" s="2217" t="n">
        <f aca="false">'02.24 по датам'!IO67</f>
        <v>0</v>
      </c>
      <c r="IP67" s="2217" t="n">
        <f aca="false">'02.24 по датам'!IP67</f>
        <v>0</v>
      </c>
      <c r="IQ67" s="2217" t="n">
        <f aca="false">'02.24 по датам'!IQ67</f>
        <v>0</v>
      </c>
      <c r="IR67" s="2217" t="n">
        <f aca="false">'02.24 по датам'!IR67</f>
        <v>0</v>
      </c>
      <c r="IS67" s="2217" t="n">
        <f aca="false">'02.24 по датам'!IS67</f>
        <v>0</v>
      </c>
      <c r="IT67" s="2217" t="n">
        <f aca="false">'02.24 по датам'!IT67</f>
        <v>0</v>
      </c>
      <c r="IU67" s="2217" t="n">
        <f aca="false">'02.24 по датам'!IU67</f>
        <v>0</v>
      </c>
      <c r="IV67" s="2217" t="n">
        <f aca="false">'02.24 по датам'!IV67</f>
        <v>0</v>
      </c>
      <c r="IW67" s="2218"/>
      <c r="IX67" s="2219"/>
      <c r="IY67" s="2220"/>
      <c r="IZ67" s="2221"/>
      <c r="JA67" s="2221"/>
      <c r="JB67" s="2217" t="n">
        <f aca="false">'02.24 по датам'!JB67</f>
        <v>0</v>
      </c>
      <c r="JC67" s="2226"/>
      <c r="JD67" s="2217" t="n">
        <f aca="false">'02.24 по датам'!JD67</f>
        <v>0</v>
      </c>
      <c r="JE67" s="2221"/>
      <c r="JF67" s="2221"/>
      <c r="JG67" s="2231" t="n">
        <f aca="false">'02.24 по датам'!JG67</f>
        <v>0</v>
      </c>
      <c r="JH67" s="2231" t="n">
        <f aca="false">'02.24 по датам'!JH67</f>
        <v>0</v>
      </c>
      <c r="JI67" s="2231" t="n">
        <f aca="false">'02.24 по датам'!JI67</f>
        <v>0</v>
      </c>
      <c r="JJ67" s="2231" t="n">
        <f aca="false">'02.24 по датам'!JJ67</f>
        <v>0</v>
      </c>
      <c r="JK67" s="2270"/>
      <c r="JL67" s="1302"/>
      <c r="JM67" s="2236"/>
      <c r="JN67" s="2236"/>
      <c r="JO67" s="2237"/>
      <c r="JP67" s="2236"/>
      <c r="JQ67" s="2236"/>
      <c r="JR67" s="2237"/>
    </row>
    <row r="68" customFormat="false" ht="11.25" hidden="false" customHeight="true" outlineLevel="0" collapsed="false">
      <c r="A68" s="2056" t="n">
        <f aca="false">A64+1</f>
        <v>45337</v>
      </c>
      <c r="B68" s="2057" t="s">
        <v>662</v>
      </c>
      <c r="C68" s="2067" t="str">
        <f aca="false">'02.24 по датам'!C68</f>
        <v>Карамовское</v>
      </c>
      <c r="D68" s="2067" t="n">
        <f aca="false">'02.24 по датам'!D68</f>
        <v>0</v>
      </c>
      <c r="E68" s="2067" t="n">
        <f aca="false">'02.24 по датам'!E68</f>
        <v>0</v>
      </c>
      <c r="F68" s="2067" t="n">
        <f aca="false">'02.24 по датам'!F68</f>
        <v>0</v>
      </c>
      <c r="G68" s="2065" t="n">
        <f aca="false">'02.24 по датам'!G68</f>
        <v>0</v>
      </c>
      <c r="H68" s="2065" t="n">
        <f aca="false">'02.24 по датам'!H68</f>
        <v>0</v>
      </c>
      <c r="I68" s="2065" t="n">
        <f aca="false">'02.24 по датам'!I68</f>
        <v>0</v>
      </c>
      <c r="J68" s="2065" t="n">
        <f aca="false">'02.24 по датам'!J68</f>
        <v>0</v>
      </c>
      <c r="K68" s="2065" t="n">
        <f aca="false">'02.24 по датам'!K68</f>
        <v>0</v>
      </c>
      <c r="L68" s="2065" t="n">
        <f aca="false">'02.24 по датам'!L68</f>
        <v>0</v>
      </c>
      <c r="M68" s="2065" t="n">
        <f aca="false">'02.24 по датам'!M68</f>
        <v>0</v>
      </c>
      <c r="N68" s="2065" t="n">
        <f aca="false">'02.24 по датам'!N68</f>
        <v>0</v>
      </c>
      <c r="O68" s="2065" t="n">
        <f aca="false">'02.24 по датам'!O68</f>
        <v>0</v>
      </c>
      <c r="P68" s="2065" t="n">
        <f aca="false">'02.24 по датам'!P68</f>
        <v>0</v>
      </c>
      <c r="Q68" s="2065" t="n">
        <f aca="false">'02.24 по датам'!Q68</f>
        <v>0</v>
      </c>
      <c r="R68" s="2065" t="n">
        <f aca="false">'02.24 по датам'!R68</f>
        <v>0</v>
      </c>
      <c r="S68" s="2065" t="n">
        <f aca="false">'02.24 по датам'!S68</f>
        <v>0</v>
      </c>
      <c r="T68" s="2065" t="n">
        <f aca="false">'02.24 по датам'!T68</f>
        <v>0</v>
      </c>
      <c r="U68" s="2065" t="n">
        <f aca="false">'02.24 по датам'!U68</f>
        <v>0</v>
      </c>
      <c r="V68" s="2065" t="n">
        <f aca="false">'02.24 по датам'!V68</f>
        <v>0</v>
      </c>
      <c r="W68" s="2066" t="n">
        <f aca="false">'02.24 по датам'!W68</f>
        <v>0</v>
      </c>
      <c r="X68" s="2238"/>
      <c r="Y68" s="2239"/>
      <c r="Z68" s="2240"/>
      <c r="AA68" s="2062"/>
      <c r="AB68" s="2063"/>
      <c r="AC68" s="2064" t="n">
        <f aca="false">'02.24 по датам'!AC68</f>
        <v>0</v>
      </c>
      <c r="AD68" s="2064" t="n">
        <f aca="false">'02.24 по датам'!AD68</f>
        <v>0</v>
      </c>
      <c r="AE68" s="2065" t="n">
        <f aca="false">'02.24 по датам'!AE68</f>
        <v>0</v>
      </c>
      <c r="AF68" s="2065" t="n">
        <f aca="false">'02.24 по датам'!AF68</f>
        <v>0</v>
      </c>
      <c r="AG68" s="2065" t="n">
        <f aca="false">'02.24 по датам'!AG68</f>
        <v>0</v>
      </c>
      <c r="AH68" s="2065" t="n">
        <f aca="false">'02.24 по датам'!AH68</f>
        <v>0</v>
      </c>
      <c r="AI68" s="2065" t="n">
        <f aca="false">'02.24 по датам'!AI68</f>
        <v>0</v>
      </c>
      <c r="AJ68" s="2065" t="n">
        <f aca="false">'02.24 по датам'!AJ68</f>
        <v>0</v>
      </c>
      <c r="AK68" s="2065" t="n">
        <f aca="false">'02.24 по датам'!AK68</f>
        <v>0</v>
      </c>
      <c r="AL68" s="2065" t="n">
        <f aca="false">'02.24 по датам'!AL68</f>
        <v>0</v>
      </c>
      <c r="AM68" s="2065" t="n">
        <f aca="false">'02.24 по датам'!AM68</f>
        <v>0</v>
      </c>
      <c r="AN68" s="2065" t="n">
        <f aca="false">'02.24 по датам'!AN68</f>
        <v>0</v>
      </c>
      <c r="AO68" s="2066" t="n">
        <f aca="false">'02.24 по датам'!AO68</f>
        <v>0</v>
      </c>
      <c r="AP68" s="2238"/>
      <c r="AQ68" s="2239"/>
      <c r="AR68" s="2240"/>
      <c r="AS68" s="2062"/>
      <c r="AT68" s="2063"/>
      <c r="AU68" s="2064" t="n">
        <f aca="false">'02.24 по датам'!AU68</f>
        <v>0</v>
      </c>
      <c r="AV68" s="2064" t="n">
        <f aca="false">'02.24 по датам'!AV68</f>
        <v>0</v>
      </c>
      <c r="AW68" s="2067" t="n">
        <f aca="false">'02.24 по датам'!AW68</f>
        <v>0</v>
      </c>
      <c r="AX68" s="2065" t="n">
        <f aca="false">'02.24 по датам'!AX68</f>
        <v>0</v>
      </c>
      <c r="AY68" s="2065" t="n">
        <f aca="false">'02.24 по датам'!AY68</f>
        <v>0</v>
      </c>
      <c r="AZ68" s="2065" t="str">
        <f aca="false">'02.24 по датам'!AZ68</f>
        <v>Вынгап</v>
      </c>
      <c r="BA68" s="2065" t="n">
        <f aca="false">'02.24 по датам'!BA68</f>
        <v>0</v>
      </c>
      <c r="BB68" s="2065" t="n">
        <f aca="false">'02.24 по датам'!BB68</f>
        <v>0</v>
      </c>
      <c r="BC68" s="2065" t="n">
        <f aca="false">'02.24 по датам'!BC68</f>
        <v>0</v>
      </c>
      <c r="BD68" s="2065" t="n">
        <f aca="false">'02.24 по датам'!BD68</f>
        <v>0</v>
      </c>
      <c r="BE68" s="2065" t="n">
        <f aca="false">'02.24 по датам'!BE68</f>
        <v>0</v>
      </c>
      <c r="BF68" s="2065" t="n">
        <f aca="false">'02.24 по датам'!BF68</f>
        <v>0</v>
      </c>
      <c r="BG68" s="2065" t="n">
        <f aca="false">'02.24 по датам'!BG68</f>
        <v>0</v>
      </c>
      <c r="BH68" s="2065" t="n">
        <f aca="false">'02.24 по датам'!BH68</f>
        <v>0</v>
      </c>
      <c r="BI68" s="2065" t="n">
        <f aca="false">'02.24 по датам'!BI68</f>
        <v>0</v>
      </c>
      <c r="BJ68" s="2065" t="n">
        <f aca="false">'02.24 по датам'!BJ68</f>
        <v>0</v>
      </c>
      <c r="BK68" s="2065" t="n">
        <f aca="false">'02.24 по датам'!BK68</f>
        <v>0</v>
      </c>
      <c r="BL68" s="2065" t="n">
        <f aca="false">'02.24 по датам'!BL68</f>
        <v>0</v>
      </c>
      <c r="BM68" s="2065" t="n">
        <f aca="false">'02.24 по датам'!BM68</f>
        <v>0</v>
      </c>
      <c r="BN68" s="2065" t="n">
        <f aca="false">'02.24 по датам'!BN68</f>
        <v>0</v>
      </c>
      <c r="BO68" s="2065" t="n">
        <f aca="false">'02.24 по датам'!BO68</f>
        <v>0</v>
      </c>
      <c r="BP68" s="2065" t="n">
        <f aca="false">'02.24 по датам'!BP68</f>
        <v>0</v>
      </c>
      <c r="BQ68" s="2066" t="n">
        <f aca="false">'02.24 по датам'!BQ68</f>
        <v>0</v>
      </c>
      <c r="BR68" s="2238"/>
      <c r="BS68" s="2239"/>
      <c r="BT68" s="2240"/>
      <c r="BU68" s="2062"/>
      <c r="BV68" s="2063"/>
      <c r="BW68" s="2068" t="n">
        <f aca="false">'02.24 по датам'!BW68</f>
        <v>0</v>
      </c>
      <c r="BX68" s="2303" t="n">
        <f aca="false">'02.24 по датам'!BX68</f>
        <v>0</v>
      </c>
      <c r="BY68" s="2065" t="n">
        <f aca="false">'02.24 по датам'!BY68</f>
        <v>0</v>
      </c>
      <c r="BZ68" s="2065" t="n">
        <f aca="false">'02.24 по датам'!BZ68</f>
        <v>0</v>
      </c>
      <c r="CA68" s="2065" t="n">
        <f aca="false">'02.24 по датам'!CA68</f>
        <v>0</v>
      </c>
      <c r="CB68" s="2065" t="n">
        <f aca="false">'02.24 по датам'!CB68</f>
        <v>0</v>
      </c>
      <c r="CC68" s="2065" t="n">
        <f aca="false">'02.24 по датам'!CC68</f>
        <v>0</v>
      </c>
      <c r="CD68" s="2065" t="n">
        <f aca="false">'02.24 по датам'!CD68</f>
        <v>0</v>
      </c>
      <c r="CE68" s="2065" t="n">
        <f aca="false">'02.24 по датам'!CE68</f>
        <v>0</v>
      </c>
      <c r="CF68" s="2065" t="n">
        <f aca="false">'02.24 по датам'!CF68</f>
        <v>0</v>
      </c>
      <c r="CG68" s="2065" t="n">
        <f aca="false">'02.24 по датам'!CG68</f>
        <v>0</v>
      </c>
      <c r="CH68" s="2065" t="n">
        <f aca="false">'02.24 по датам'!CH68</f>
        <v>0</v>
      </c>
      <c r="CI68" s="2066" t="n">
        <f aca="false">'02.24 по датам'!CI68</f>
        <v>0</v>
      </c>
      <c r="CJ68" s="2238"/>
      <c r="CK68" s="2239"/>
      <c r="CL68" s="2240"/>
      <c r="CM68" s="2062"/>
      <c r="CN68" s="2063"/>
      <c r="CO68" s="2063"/>
      <c r="CP68" s="2063"/>
      <c r="CQ68" s="2092" t="n">
        <f aca="false">'02.24 по датам'!CQ68</f>
        <v>0</v>
      </c>
      <c r="CR68" s="2092" t="n">
        <f aca="false">'02.24 по датам'!CR68</f>
        <v>0</v>
      </c>
      <c r="CS68" s="2092" t="n">
        <f aca="false">'02.24 по датам'!CS68</f>
        <v>0</v>
      </c>
      <c r="CT68" s="2092" t="n">
        <f aca="false">'02.24 по датам'!CT68</f>
        <v>0</v>
      </c>
      <c r="CU68" s="2092" t="n">
        <f aca="false">'02.24 по датам'!CU68</f>
        <v>0</v>
      </c>
      <c r="CV68" s="2092" t="n">
        <f aca="false">'02.24 по датам'!CV68</f>
        <v>0</v>
      </c>
      <c r="CW68" s="2092" t="n">
        <f aca="false">'02.24 по датам'!CW68</f>
        <v>0</v>
      </c>
      <c r="CX68" s="2092" t="n">
        <f aca="false">'02.24 по датам'!CX68</f>
        <v>0</v>
      </c>
      <c r="CY68" s="2092" t="n">
        <f aca="false">'02.24 по датам'!CY68</f>
        <v>0</v>
      </c>
      <c r="CZ68" s="2092" t="n">
        <f aca="false">'02.24 по датам'!CZ68</f>
        <v>0</v>
      </c>
      <c r="DA68" s="2092" t="n">
        <f aca="false">'02.24 по датам'!DA68</f>
        <v>0</v>
      </c>
      <c r="DB68" s="2092" t="n">
        <f aca="false">'02.24 по датам'!DB68</f>
        <v>0</v>
      </c>
      <c r="DC68" s="2287" t="n">
        <f aca="false">'02.24 по датам'!DC68</f>
        <v>0</v>
      </c>
      <c r="DD68" s="2242"/>
      <c r="DE68" s="2243"/>
      <c r="DF68" s="2240"/>
      <c r="DG68" s="2069"/>
      <c r="DH68" s="2070"/>
      <c r="DI68" s="2068" t="n">
        <f aca="false">'02.24 по датам'!DI68</f>
        <v>0</v>
      </c>
      <c r="DJ68" s="2065" t="n">
        <f aca="false">'02.24 по датам'!DJ68</f>
        <v>0</v>
      </c>
      <c r="DK68" s="2092" t="n">
        <f aca="false">'02.24 по датам'!DK68</f>
        <v>0</v>
      </c>
      <c r="DL68" s="2092" t="n">
        <f aca="false">'02.24 по датам'!DL68</f>
        <v>0</v>
      </c>
      <c r="DM68" s="2092" t="n">
        <f aca="false">'02.24 по датам'!DM68</f>
        <v>0</v>
      </c>
      <c r="DN68" s="2092" t="n">
        <f aca="false">'02.24 по датам'!DN68</f>
        <v>0</v>
      </c>
      <c r="DO68" s="2092" t="n">
        <f aca="false">'02.24 по датам'!DO68</f>
        <v>0</v>
      </c>
      <c r="DP68" s="2092" t="n">
        <f aca="false">'02.24 по датам'!DP68</f>
        <v>0</v>
      </c>
      <c r="DQ68" s="2092" t="n">
        <f aca="false">'02.24 по датам'!DQ68</f>
        <v>0</v>
      </c>
      <c r="DR68" s="2092" t="n">
        <f aca="false">'02.24 по датам'!DR68</f>
        <v>0</v>
      </c>
      <c r="DS68" s="2092" t="n">
        <f aca="false">'02.24 по датам'!DS68</f>
        <v>0</v>
      </c>
      <c r="DT68" s="2092" t="n">
        <f aca="false">'02.24 по датам'!DT68</f>
        <v>0</v>
      </c>
      <c r="DU68" s="2287" t="n">
        <f aca="false">'02.24 по датам'!DU68</f>
        <v>0</v>
      </c>
      <c r="DV68" s="2242"/>
      <c r="DW68" s="2243"/>
      <c r="DX68" s="2240"/>
      <c r="DY68" s="2069"/>
      <c r="DZ68" s="2070"/>
      <c r="EA68" s="2065" t="str">
        <f aca="false">'02.24 по датам'!EA68</f>
        <v>скв</v>
      </c>
      <c r="EB68" s="2065" t="n">
        <f aca="false">'02.24 по датам'!EB68</f>
        <v>0</v>
      </c>
      <c r="EC68" s="2065" t="n">
        <f aca="false">'02.24 по датам'!EC68</f>
        <v>0</v>
      </c>
      <c r="ED68" s="2065" t="n">
        <f aca="false">'02.24 по датам'!ED68</f>
        <v>0</v>
      </c>
      <c r="EE68" s="2092" t="n">
        <f aca="false">'02.24 по датам'!EE68</f>
        <v>0</v>
      </c>
      <c r="EF68" s="2065" t="n">
        <f aca="false">'02.24 по датам'!EF68</f>
        <v>0</v>
      </c>
      <c r="EG68" s="2065" t="n">
        <f aca="false">'02.24 по датам'!EG68</f>
        <v>0</v>
      </c>
      <c r="EH68" s="2065" t="n">
        <f aca="false">'02.24 по датам'!EH68</f>
        <v>0</v>
      </c>
      <c r="EI68" s="2065" t="n">
        <f aca="false">'02.24 по датам'!EI68</f>
        <v>0</v>
      </c>
      <c r="EJ68" s="2065" t="n">
        <f aca="false">'02.24 по датам'!EJ68</f>
        <v>0</v>
      </c>
      <c r="EK68" s="2065" t="n">
        <f aca="false">'02.24 по датам'!EK68</f>
        <v>0</v>
      </c>
      <c r="EL68" s="2065" t="n">
        <f aca="false">'02.24 по датам'!EL68</f>
        <v>0</v>
      </c>
      <c r="EM68" s="2065" t="n">
        <f aca="false">'02.24 по датам'!EM68</f>
        <v>0</v>
      </c>
      <c r="EN68" s="2065" t="n">
        <f aca="false">'02.24 по датам'!EN68</f>
        <v>0</v>
      </c>
      <c r="EO68" s="2065" t="n">
        <f aca="false">'02.24 по датам'!EO68</f>
        <v>0</v>
      </c>
      <c r="EP68" s="2065" t="n">
        <f aca="false">'02.24 по датам'!EP68</f>
        <v>0</v>
      </c>
      <c r="EQ68" s="2065" t="n">
        <f aca="false">'02.24 по датам'!EQ68</f>
        <v>0</v>
      </c>
      <c r="ER68" s="2065" t="n">
        <f aca="false">'02.24 по датам'!ER68</f>
        <v>0</v>
      </c>
      <c r="ES68" s="2065" t="n">
        <f aca="false">'02.24 по датам'!ES68</f>
        <v>0</v>
      </c>
      <c r="ET68" s="2065" t="n">
        <f aca="false">'02.24 по датам'!ET68</f>
        <v>0</v>
      </c>
      <c r="EU68" s="2065" t="n">
        <f aca="false">'02.24 по датам'!EU68</f>
        <v>0</v>
      </c>
      <c r="EV68" s="2065" t="n">
        <f aca="false">'02.24 по датам'!EV68</f>
        <v>0</v>
      </c>
      <c r="EW68" s="2065" t="n">
        <f aca="false">'02.24 по датам'!EW68</f>
        <v>0</v>
      </c>
      <c r="EX68" s="2065" t="n">
        <f aca="false">'02.24 по датам'!EX68</f>
        <v>0</v>
      </c>
      <c r="EY68" s="2066" t="n">
        <f aca="false">'02.24 по датам'!EY68</f>
        <v>0</v>
      </c>
      <c r="EZ68" s="2238"/>
      <c r="FA68" s="2239"/>
      <c r="FB68" s="2240"/>
      <c r="FC68" s="2069"/>
      <c r="FD68" s="2070"/>
      <c r="FE68" s="2065" t="n">
        <f aca="false">'02.24 по датам'!FE68</f>
        <v>0</v>
      </c>
      <c r="FF68" s="2065" t="n">
        <f aca="false">'02.24 по датам'!FF68</f>
        <v>0</v>
      </c>
      <c r="FG68" s="2065" t="n">
        <f aca="false">'02.24 по датам'!FG68</f>
        <v>0</v>
      </c>
      <c r="FH68" s="2065" t="n">
        <f aca="false">'02.24 по датам'!FH68</f>
        <v>0</v>
      </c>
      <c r="FI68" s="2065" t="n">
        <f aca="false">'02.24 по датам'!FI68</f>
        <v>0</v>
      </c>
      <c r="FJ68" s="2065" t="n">
        <f aca="false">'02.24 по датам'!FJ68</f>
        <v>0</v>
      </c>
      <c r="FK68" s="2065" t="n">
        <f aca="false">'02.24 по датам'!FK68</f>
        <v>0</v>
      </c>
      <c r="FL68" s="2065" t="n">
        <f aca="false">'02.24 по датам'!FL68</f>
        <v>0</v>
      </c>
      <c r="FM68" s="2065" t="n">
        <f aca="false">'02.24 по датам'!FM68</f>
        <v>0</v>
      </c>
      <c r="FN68" s="2066" t="n">
        <f aca="false">'02.24 по датам'!FN68</f>
        <v>0</v>
      </c>
      <c r="FO68" s="2238"/>
      <c r="FP68" s="2239"/>
      <c r="FQ68" s="2240"/>
      <c r="FR68" s="2069"/>
      <c r="FS68" s="2070"/>
      <c r="FT68" s="2271"/>
      <c r="FU68" s="2271"/>
      <c r="FV68" s="2072"/>
      <c r="FW68" s="2072"/>
      <c r="FX68" s="2072"/>
      <c r="FY68" s="2072"/>
      <c r="FZ68" s="2072"/>
      <c r="GA68" s="2072"/>
      <c r="GB68" s="2072"/>
      <c r="GC68" s="2072"/>
      <c r="GD68" s="2072"/>
      <c r="GE68" s="2072"/>
      <c r="GF68" s="2072"/>
      <c r="GG68" s="2072"/>
      <c r="GH68" s="2072"/>
      <c r="GI68" s="2072"/>
      <c r="GJ68" s="2072"/>
      <c r="GK68" s="2072"/>
      <c r="GL68" s="2072"/>
      <c r="GM68" s="2072"/>
      <c r="GN68" s="2072"/>
      <c r="GO68" s="2072"/>
      <c r="GP68" s="2072"/>
      <c r="GQ68" s="2072"/>
      <c r="GR68" s="2072"/>
      <c r="GS68" s="2073"/>
      <c r="GT68" s="2242"/>
      <c r="GU68" s="2243"/>
      <c r="GV68" s="2240"/>
      <c r="GW68" s="2076"/>
      <c r="GX68" s="2063"/>
      <c r="GY68" s="2062"/>
      <c r="GZ68" s="2077" t="n">
        <f aca="false">'02.24 по датам'!GZ68</f>
        <v>0</v>
      </c>
      <c r="HA68" s="2078" t="n">
        <f aca="false">'02.24 по датам'!HA68</f>
        <v>0</v>
      </c>
      <c r="HB68" s="2272"/>
      <c r="HC68" s="2080"/>
      <c r="HD68" s="2247" t="n">
        <f aca="false">'02.24 по датам'!HD68</f>
        <v>0</v>
      </c>
      <c r="HE68" s="2272"/>
      <c r="HF68" s="2082"/>
      <c r="HG68" s="2083"/>
      <c r="HH68" s="2068"/>
      <c r="HI68" s="2273"/>
      <c r="HJ68" s="2274"/>
      <c r="HK68" s="2274"/>
      <c r="HL68" s="2274"/>
      <c r="HM68" s="2274"/>
      <c r="HN68" s="2274"/>
      <c r="HO68" s="2274"/>
      <c r="HP68" s="2274"/>
      <c r="HQ68" s="2274"/>
      <c r="HR68" s="2274"/>
      <c r="HS68" s="2274"/>
      <c r="HT68" s="2274"/>
      <c r="HU68" s="2274"/>
      <c r="HV68" s="2274"/>
      <c r="HW68" s="2274"/>
      <c r="HX68" s="2274"/>
      <c r="HY68" s="2274"/>
      <c r="HZ68" s="2275"/>
      <c r="IA68" s="2238"/>
      <c r="IB68" s="2239"/>
      <c r="IC68" s="2240"/>
      <c r="ID68" s="2062"/>
      <c r="IE68" s="2076"/>
      <c r="IF68" s="2085" t="n">
        <f aca="false">'02.24 по датам'!IF68</f>
        <v>0</v>
      </c>
      <c r="IG68" s="2085" t="n">
        <f aca="false">'02.24 по датам'!IG68</f>
        <v>0</v>
      </c>
      <c r="IH68" s="2086" t="n">
        <f aca="false">'02.24 по датам'!IH68</f>
        <v>0</v>
      </c>
      <c r="II68" s="2249"/>
      <c r="IJ68" s="2250"/>
      <c r="IK68" s="2089"/>
      <c r="IL68" s="2090"/>
      <c r="IM68" s="2083" t="n">
        <f aca="false">'02.24 по датам'!IM68</f>
        <v>0</v>
      </c>
      <c r="IN68" s="2092" t="n">
        <f aca="false">'02.24 по датам'!IN68</f>
        <v>0</v>
      </c>
      <c r="IO68" s="2093" t="n">
        <f aca="false">'02.24 по датам'!IO68</f>
        <v>0</v>
      </c>
      <c r="IP68" s="2093" t="n">
        <f aca="false">'02.24 по датам'!IP68</f>
        <v>0</v>
      </c>
      <c r="IQ68" s="2093" t="n">
        <f aca="false">'02.24 по датам'!IQ68</f>
        <v>0</v>
      </c>
      <c r="IR68" s="2093" t="n">
        <f aca="false">'02.24 по датам'!IR68</f>
        <v>0</v>
      </c>
      <c r="IS68" s="2093" t="n">
        <f aca="false">'02.24 по датам'!IS68</f>
        <v>0</v>
      </c>
      <c r="IT68" s="2093" t="n">
        <f aca="false">'02.24 по датам'!IT68</f>
        <v>0</v>
      </c>
      <c r="IU68" s="2093" t="n">
        <f aca="false">'02.24 по датам'!IU68</f>
        <v>0</v>
      </c>
      <c r="IV68" s="2094" t="n">
        <f aca="false">'02.24 по датам'!IV68</f>
        <v>0</v>
      </c>
      <c r="IW68" s="2251"/>
      <c r="IX68" s="2252"/>
      <c r="IY68" s="2253"/>
      <c r="IZ68" s="2062"/>
      <c r="JA68" s="2063"/>
      <c r="JB68" s="2098" t="n">
        <f aca="false">'02.24 по датам'!JB68</f>
        <v>0</v>
      </c>
      <c r="JC68" s="2245"/>
      <c r="JD68" s="2100" t="n">
        <f aca="false">'02.24 по датам'!JD68</f>
        <v>0</v>
      </c>
      <c r="JE68" s="2101"/>
      <c r="JF68" s="2102"/>
      <c r="JG68" s="2254" t="n">
        <f aca="false">'02.24 по датам'!JG68</f>
        <v>0</v>
      </c>
      <c r="JH68" s="2254" t="n">
        <f aca="false">'02.24 по датам'!JH68</f>
        <v>0</v>
      </c>
      <c r="JI68" s="2103" t="n">
        <f aca="false">'02.24 по датам'!JI68</f>
        <v>0</v>
      </c>
      <c r="JJ68" s="2104" t="n">
        <f aca="false">'02.24 по датам'!JJ68</f>
        <v>0</v>
      </c>
      <c r="JK68" s="2276"/>
      <c r="JL68" s="2106"/>
      <c r="JM68" s="2107" t="n">
        <f aca="false">JM$4:JM$4+SUMIF($C$5:JL$5,"Нараст. баланс",$C70:JL70)+SUMIF($C$7:JH$7,"Итого (с ВНР)",$C70:JH70)-SUMIF($C$5:JL$5,"Геол. снижение,  т/сут",$C70:JL70)-SUMIF(JJ$7:JL$7,"Итого",JJ70:JL70)-SUMIF($C$7:JL$7,"Итого (с ВСП)",$C70:JL70)</f>
        <v>23279.526</v>
      </c>
      <c r="JN68" s="2108"/>
      <c r="JO68" s="2109" t="e">
        <f aca="false">'02.24 НГДП по датам'!CA68:CA70</f>
        <v>#VALUE!</v>
      </c>
      <c r="JP68" s="2110"/>
      <c r="JQ68" s="2111"/>
      <c r="JR68" s="2257"/>
    </row>
    <row r="69" customFormat="false" ht="11.25" hidden="false" customHeight="true" outlineLevel="0" collapsed="false">
      <c r="A69" s="2056"/>
      <c r="B69" s="2113" t="s">
        <v>663</v>
      </c>
      <c r="C69" s="2123" t="n">
        <f aca="false">'02.24 по датам'!C69</f>
        <v>805</v>
      </c>
      <c r="D69" s="2123" t="n">
        <f aca="false">'02.24 по датам'!D69</f>
        <v>0</v>
      </c>
      <c r="E69" s="2123" t="n">
        <f aca="false">'02.24 по датам'!E69</f>
        <v>0</v>
      </c>
      <c r="F69" s="2123" t="n">
        <f aca="false">'02.24 по датам'!F69</f>
        <v>0</v>
      </c>
      <c r="G69" s="2121" t="n">
        <f aca="false">'02.24 по датам'!G69</f>
        <v>0</v>
      </c>
      <c r="H69" s="2121" t="n">
        <f aca="false">'02.24 по датам'!H69</f>
        <v>0</v>
      </c>
      <c r="I69" s="2121" t="n">
        <f aca="false">'02.24 по датам'!I69</f>
        <v>0</v>
      </c>
      <c r="J69" s="2121" t="n">
        <f aca="false">'02.24 по датам'!J69</f>
        <v>0</v>
      </c>
      <c r="K69" s="2121" t="n">
        <f aca="false">'02.24 по датам'!K69</f>
        <v>0</v>
      </c>
      <c r="L69" s="2121" t="n">
        <f aca="false">'02.24 по датам'!L69</f>
        <v>0</v>
      </c>
      <c r="M69" s="2121" t="n">
        <f aca="false">'02.24 по датам'!M69</f>
        <v>0</v>
      </c>
      <c r="N69" s="2121" t="n">
        <f aca="false">'02.24 по датам'!N69</f>
        <v>0</v>
      </c>
      <c r="O69" s="2121" t="n">
        <f aca="false">'02.24 по датам'!O69</f>
        <v>0</v>
      </c>
      <c r="P69" s="2121" t="n">
        <f aca="false">'02.24 по датам'!P69</f>
        <v>0</v>
      </c>
      <c r="Q69" s="2121" t="n">
        <f aca="false">'02.24 по датам'!Q69</f>
        <v>0</v>
      </c>
      <c r="R69" s="2121" t="n">
        <f aca="false">'02.24 по датам'!R69</f>
        <v>0</v>
      </c>
      <c r="S69" s="2121" t="n">
        <f aca="false">'02.24 по датам'!S69</f>
        <v>0</v>
      </c>
      <c r="T69" s="2121" t="n">
        <f aca="false">'02.24 по датам'!T69</f>
        <v>0</v>
      </c>
      <c r="U69" s="2121" t="n">
        <f aca="false">'02.24 по датам'!U69</f>
        <v>0</v>
      </c>
      <c r="V69" s="2121" t="n">
        <f aca="false">'02.24 по датам'!V69</f>
        <v>0</v>
      </c>
      <c r="W69" s="2122" t="n">
        <f aca="false">'02.24 по датам'!W69</f>
        <v>0</v>
      </c>
      <c r="X69" s="2115"/>
      <c r="Y69" s="2116"/>
      <c r="Z69" s="2117"/>
      <c r="AA69" s="2118" t="n">
        <f aca="false">COUNTIF(C69:Z69,"&gt;"&amp;0)</f>
        <v>1</v>
      </c>
      <c r="AB69" s="2119"/>
      <c r="AC69" s="2120" t="n">
        <f aca="false">'02.24 по датам'!AC69</f>
        <v>0</v>
      </c>
      <c r="AD69" s="2120" t="n">
        <f aca="false">'02.24 по датам'!AD69</f>
        <v>0</v>
      </c>
      <c r="AE69" s="2121" t="n">
        <f aca="false">'02.24 по датам'!AE69</f>
        <v>0</v>
      </c>
      <c r="AF69" s="2121" t="n">
        <f aca="false">'02.24 по датам'!AF69</f>
        <v>0</v>
      </c>
      <c r="AG69" s="2121" t="n">
        <f aca="false">'02.24 по датам'!AG69</f>
        <v>0</v>
      </c>
      <c r="AH69" s="2121" t="n">
        <f aca="false">'02.24 по датам'!AH69</f>
        <v>0</v>
      </c>
      <c r="AI69" s="2121" t="n">
        <f aca="false">'02.24 по датам'!AI69</f>
        <v>0</v>
      </c>
      <c r="AJ69" s="2121" t="n">
        <f aca="false">'02.24 по датам'!AJ69</f>
        <v>0</v>
      </c>
      <c r="AK69" s="2121" t="n">
        <f aca="false">'02.24 по датам'!AK69</f>
        <v>0</v>
      </c>
      <c r="AL69" s="2121" t="n">
        <f aca="false">'02.24 по датам'!AL69</f>
        <v>0</v>
      </c>
      <c r="AM69" s="2121" t="n">
        <f aca="false">'02.24 по датам'!AM69</f>
        <v>0</v>
      </c>
      <c r="AN69" s="2121" t="n">
        <f aca="false">'02.24 по датам'!AN69</f>
        <v>0</v>
      </c>
      <c r="AO69" s="2122" t="n">
        <f aca="false">'02.24 по датам'!AO69</f>
        <v>0</v>
      </c>
      <c r="AP69" s="2115"/>
      <c r="AQ69" s="2116"/>
      <c r="AR69" s="2117"/>
      <c r="AS69" s="2118" t="n">
        <f aca="false">COUNTIF(AC70:AR70,"&gt;"&amp;0)</f>
        <v>0</v>
      </c>
      <c r="AT69" s="2119"/>
      <c r="AU69" s="2120" t="n">
        <f aca="false">'02.24 по датам'!AU69</f>
        <v>0</v>
      </c>
      <c r="AV69" s="2120" t="n">
        <f aca="false">'02.24 по датам'!AV69</f>
        <v>0</v>
      </c>
      <c r="AW69" s="2123" t="n">
        <f aca="false">'02.24 по датам'!AW69</f>
        <v>0</v>
      </c>
      <c r="AX69" s="2121" t="n">
        <f aca="false">'02.24 по датам'!AX69</f>
        <v>0</v>
      </c>
      <c r="AY69" s="2121" t="n">
        <f aca="false">'02.24 по датам'!AY69</f>
        <v>0</v>
      </c>
      <c r="AZ69" s="2121" t="n">
        <f aca="false">'02.24 по датам'!AZ69</f>
        <v>1817</v>
      </c>
      <c r="BA69" s="2121" t="n">
        <f aca="false">'02.24 по датам'!BA69</f>
        <v>0</v>
      </c>
      <c r="BB69" s="2121" t="n">
        <f aca="false">'02.24 по датам'!BB69</f>
        <v>0</v>
      </c>
      <c r="BC69" s="2121" t="n">
        <f aca="false">'02.24 по датам'!BC69</f>
        <v>0</v>
      </c>
      <c r="BD69" s="2121" t="n">
        <f aca="false">'02.24 по датам'!BD69</f>
        <v>0</v>
      </c>
      <c r="BE69" s="2121" t="n">
        <f aca="false">'02.24 по датам'!BE69</f>
        <v>0</v>
      </c>
      <c r="BF69" s="2121" t="n">
        <f aca="false">'02.24 по датам'!BF69</f>
        <v>0</v>
      </c>
      <c r="BG69" s="2121" t="n">
        <f aca="false">'02.24 по датам'!BG69</f>
        <v>0</v>
      </c>
      <c r="BH69" s="2121" t="n">
        <f aca="false">'02.24 по датам'!BH69</f>
        <v>0</v>
      </c>
      <c r="BI69" s="2121" t="n">
        <f aca="false">'02.24 по датам'!BI69</f>
        <v>0</v>
      </c>
      <c r="BJ69" s="2121" t="n">
        <f aca="false">'02.24 по датам'!BJ69</f>
        <v>0</v>
      </c>
      <c r="BK69" s="2121" t="n">
        <f aca="false">'02.24 по датам'!BK69</f>
        <v>0</v>
      </c>
      <c r="BL69" s="2121" t="n">
        <f aca="false">'02.24 по датам'!BL69</f>
        <v>0</v>
      </c>
      <c r="BM69" s="2121" t="n">
        <f aca="false">'02.24 по датам'!BM69</f>
        <v>0</v>
      </c>
      <c r="BN69" s="2121" t="n">
        <f aca="false">'02.24 по датам'!BN69</f>
        <v>0</v>
      </c>
      <c r="BO69" s="2121" t="n">
        <f aca="false">'02.24 по датам'!BO69</f>
        <v>0</v>
      </c>
      <c r="BP69" s="2121" t="n">
        <f aca="false">'02.24 по датам'!BP69</f>
        <v>0</v>
      </c>
      <c r="BQ69" s="2122" t="n">
        <f aca="false">'02.24 по датам'!BQ69</f>
        <v>0</v>
      </c>
      <c r="BR69" s="2115"/>
      <c r="BS69" s="2116"/>
      <c r="BT69" s="2117"/>
      <c r="BU69" s="2118" t="n">
        <f aca="false">COUNTIF(AU70:BT70,"&gt;"&amp;0)</f>
        <v>1</v>
      </c>
      <c r="BV69" s="2119"/>
      <c r="BW69" s="2124" t="n">
        <f aca="false">'02.24 по датам'!BW69</f>
        <v>0</v>
      </c>
      <c r="BX69" s="2304" t="n">
        <f aca="false">'02.24 по датам'!BX69</f>
        <v>0</v>
      </c>
      <c r="BY69" s="2121" t="n">
        <f aca="false">'02.24 по датам'!BY69</f>
        <v>0</v>
      </c>
      <c r="BZ69" s="2121" t="n">
        <f aca="false">'02.24 по датам'!BZ69</f>
        <v>0</v>
      </c>
      <c r="CA69" s="2121" t="n">
        <f aca="false">'02.24 по датам'!CA69</f>
        <v>0</v>
      </c>
      <c r="CB69" s="2121" t="n">
        <f aca="false">'02.24 по датам'!CB69</f>
        <v>0</v>
      </c>
      <c r="CC69" s="2121" t="n">
        <f aca="false">'02.24 по датам'!CC69</f>
        <v>0</v>
      </c>
      <c r="CD69" s="2121" t="n">
        <f aca="false">'02.24 по датам'!CD69</f>
        <v>0</v>
      </c>
      <c r="CE69" s="2121" t="n">
        <f aca="false">'02.24 по датам'!CE69</f>
        <v>0</v>
      </c>
      <c r="CF69" s="2121" t="n">
        <f aca="false">'02.24 по датам'!CF69</f>
        <v>0</v>
      </c>
      <c r="CG69" s="2121" t="n">
        <f aca="false">'02.24 по датам'!CG69</f>
        <v>0</v>
      </c>
      <c r="CH69" s="2121" t="n">
        <f aca="false">'02.24 по датам'!CH69</f>
        <v>0</v>
      </c>
      <c r="CI69" s="2122" t="n">
        <f aca="false">'02.24 по датам'!CI69</f>
        <v>0</v>
      </c>
      <c r="CJ69" s="2115"/>
      <c r="CK69" s="2116"/>
      <c r="CL69" s="2117"/>
      <c r="CM69" s="2118" t="n">
        <f aca="false">COUNTIF(BW70:CL70,"&gt;"&amp;0)</f>
        <v>0</v>
      </c>
      <c r="CN69" s="2119"/>
      <c r="CO69" s="2119" t="n">
        <f aca="false">AA69+AS69+BU69+CM69</f>
        <v>2</v>
      </c>
      <c r="CP69" s="2119"/>
      <c r="CQ69" s="2150" t="n">
        <f aca="false">'02.24 по датам'!CQ69</f>
        <v>0</v>
      </c>
      <c r="CR69" s="2150" t="n">
        <f aca="false">'02.24 по датам'!CR69</f>
        <v>0</v>
      </c>
      <c r="CS69" s="2150" t="n">
        <f aca="false">'02.24 по датам'!CS69</f>
        <v>0</v>
      </c>
      <c r="CT69" s="2150" t="n">
        <f aca="false">'02.24 по датам'!CT69</f>
        <v>0</v>
      </c>
      <c r="CU69" s="2150" t="n">
        <f aca="false">'02.24 по датам'!CU69</f>
        <v>0</v>
      </c>
      <c r="CV69" s="2150" t="n">
        <f aca="false">'02.24 по датам'!CV69</f>
        <v>0</v>
      </c>
      <c r="CW69" s="2150" t="n">
        <f aca="false">'02.24 по датам'!CW69</f>
        <v>0</v>
      </c>
      <c r="CX69" s="2150" t="n">
        <f aca="false">'02.24 по датам'!CX69</f>
        <v>0</v>
      </c>
      <c r="CY69" s="2150" t="n">
        <f aca="false">'02.24 по датам'!CY69</f>
        <v>0</v>
      </c>
      <c r="CZ69" s="2150" t="n">
        <f aca="false">'02.24 по датам'!CZ69</f>
        <v>0</v>
      </c>
      <c r="DA69" s="2150" t="n">
        <f aca="false">'02.24 по датам'!DA69</f>
        <v>0</v>
      </c>
      <c r="DB69" s="2150" t="n">
        <f aca="false">'02.24 по датам'!DB69</f>
        <v>0</v>
      </c>
      <c r="DC69" s="2289" t="n">
        <f aca="false">'02.24 по датам'!DC69</f>
        <v>0</v>
      </c>
      <c r="DD69" s="2130"/>
      <c r="DE69" s="2131"/>
      <c r="DF69" s="2117"/>
      <c r="DG69" s="2125" t="n">
        <f aca="false">SUBTOTAL(9,CQ71:DF71)</f>
        <v>0</v>
      </c>
      <c r="DH69" s="2126"/>
      <c r="DI69" s="2124" t="n">
        <f aca="false">'02.24 по датам'!DI69</f>
        <v>0</v>
      </c>
      <c r="DJ69" s="2121" t="n">
        <f aca="false">'02.24 по датам'!DJ69</f>
        <v>0</v>
      </c>
      <c r="DK69" s="2150" t="n">
        <f aca="false">'02.24 по датам'!DK69</f>
        <v>0</v>
      </c>
      <c r="DL69" s="2150" t="n">
        <f aca="false">'02.24 по датам'!DL69</f>
        <v>0</v>
      </c>
      <c r="DM69" s="2150" t="n">
        <f aca="false">'02.24 по датам'!DM69</f>
        <v>0</v>
      </c>
      <c r="DN69" s="2150" t="n">
        <f aca="false">'02.24 по датам'!DN69</f>
        <v>0</v>
      </c>
      <c r="DO69" s="2150" t="n">
        <f aca="false">'02.24 по датам'!DO69</f>
        <v>0</v>
      </c>
      <c r="DP69" s="2150" t="n">
        <f aca="false">'02.24 по датам'!DP69</f>
        <v>0</v>
      </c>
      <c r="DQ69" s="2150" t="n">
        <f aca="false">'02.24 по датам'!DQ69</f>
        <v>0</v>
      </c>
      <c r="DR69" s="2150" t="n">
        <f aca="false">'02.24 по датам'!DR69</f>
        <v>0</v>
      </c>
      <c r="DS69" s="2150" t="n">
        <f aca="false">'02.24 по датам'!DS69</f>
        <v>0</v>
      </c>
      <c r="DT69" s="2150" t="n">
        <f aca="false">'02.24 по датам'!DT69</f>
        <v>0</v>
      </c>
      <c r="DU69" s="2289" t="n">
        <f aca="false">'02.24 по датам'!DU69</f>
        <v>0</v>
      </c>
      <c r="DV69" s="2130"/>
      <c r="DW69" s="2131"/>
      <c r="DX69" s="2117"/>
      <c r="DY69" s="2125" t="n">
        <f aca="false">COUNTIF(DI70:DX70,"&gt;"&amp;0)</f>
        <v>0</v>
      </c>
      <c r="DZ69" s="2126"/>
      <c r="EA69" s="2121" t="str">
        <f aca="false">'02.24 по датам'!EA69</f>
        <v>N</v>
      </c>
      <c r="EB69" s="2121" t="n">
        <f aca="false">'02.24 по датам'!EB69</f>
        <v>0</v>
      </c>
      <c r="EC69" s="2121" t="n">
        <f aca="false">'02.24 по датам'!EC69</f>
        <v>0</v>
      </c>
      <c r="ED69" s="2121" t="n">
        <f aca="false">'02.24 по датам'!ED69</f>
        <v>0</v>
      </c>
      <c r="EE69" s="2150" t="n">
        <f aca="false">'02.24 по датам'!EE69</f>
        <v>0</v>
      </c>
      <c r="EF69" s="2121" t="n">
        <f aca="false">'02.24 по датам'!EF69</f>
        <v>0</v>
      </c>
      <c r="EG69" s="2121" t="n">
        <f aca="false">'02.24 по датам'!EG69</f>
        <v>0</v>
      </c>
      <c r="EH69" s="2121" t="n">
        <f aca="false">'02.24 по датам'!EH69</f>
        <v>0</v>
      </c>
      <c r="EI69" s="2121" t="n">
        <f aca="false">'02.24 по датам'!EI69</f>
        <v>0</v>
      </c>
      <c r="EJ69" s="2121" t="n">
        <f aca="false">'02.24 по датам'!EJ69</f>
        <v>0</v>
      </c>
      <c r="EK69" s="2121" t="n">
        <f aca="false">'02.24 по датам'!EK69</f>
        <v>0</v>
      </c>
      <c r="EL69" s="2121" t="n">
        <f aca="false">'02.24 по датам'!EL69</f>
        <v>0</v>
      </c>
      <c r="EM69" s="2121" t="n">
        <f aca="false">'02.24 по датам'!EM69</f>
        <v>0</v>
      </c>
      <c r="EN69" s="2121" t="n">
        <f aca="false">'02.24 по датам'!EN69</f>
        <v>0</v>
      </c>
      <c r="EO69" s="2121" t="n">
        <f aca="false">'02.24 по датам'!EO69</f>
        <v>0</v>
      </c>
      <c r="EP69" s="2121" t="n">
        <f aca="false">'02.24 по датам'!EP69</f>
        <v>0</v>
      </c>
      <c r="EQ69" s="2121" t="n">
        <f aca="false">'02.24 по датам'!EQ69</f>
        <v>0</v>
      </c>
      <c r="ER69" s="2121" t="n">
        <f aca="false">'02.24 по датам'!ER69</f>
        <v>0</v>
      </c>
      <c r="ES69" s="2121" t="n">
        <f aca="false">'02.24 по датам'!ES69</f>
        <v>0</v>
      </c>
      <c r="ET69" s="2121" t="n">
        <f aca="false">'02.24 по датам'!ET69</f>
        <v>0</v>
      </c>
      <c r="EU69" s="2121" t="n">
        <f aca="false">'02.24 по датам'!EU69</f>
        <v>0</v>
      </c>
      <c r="EV69" s="2121" t="n">
        <f aca="false">'02.24 по датам'!EV69</f>
        <v>0</v>
      </c>
      <c r="EW69" s="2121" t="n">
        <f aca="false">'02.24 по датам'!EW69</f>
        <v>0</v>
      </c>
      <c r="EX69" s="2121" t="n">
        <f aca="false">'02.24 по датам'!EX69</f>
        <v>0</v>
      </c>
      <c r="EY69" s="2122" t="n">
        <f aca="false">'02.24 по датам'!EY69</f>
        <v>0</v>
      </c>
      <c r="EZ69" s="2115"/>
      <c r="FA69" s="2116"/>
      <c r="FB69" s="2117"/>
      <c r="FC69" s="2125" t="n">
        <f aca="false">COUNTIF(EA70:FB70,"&gt;"&amp;0)</f>
        <v>1</v>
      </c>
      <c r="FD69" s="2126"/>
      <c r="FE69" s="2121" t="n">
        <f aca="false">'02.24 по датам'!FE69</f>
        <v>0</v>
      </c>
      <c r="FF69" s="2121" t="n">
        <f aca="false">'02.24 по датам'!FF69</f>
        <v>0</v>
      </c>
      <c r="FG69" s="2121" t="n">
        <f aca="false">'02.24 по датам'!FG69</f>
        <v>0</v>
      </c>
      <c r="FH69" s="2121" t="n">
        <f aca="false">'02.24 по датам'!FH69</f>
        <v>0</v>
      </c>
      <c r="FI69" s="2121" t="n">
        <f aca="false">'02.24 по датам'!FI69</f>
        <v>0</v>
      </c>
      <c r="FJ69" s="2121" t="n">
        <f aca="false">'02.24 по датам'!FJ69</f>
        <v>0</v>
      </c>
      <c r="FK69" s="2121" t="n">
        <f aca="false">'02.24 по датам'!FK69</f>
        <v>0</v>
      </c>
      <c r="FL69" s="2121" t="n">
        <f aca="false">'02.24 по датам'!FL69</f>
        <v>0</v>
      </c>
      <c r="FM69" s="2121" t="n">
        <f aca="false">'02.24 по датам'!FM69</f>
        <v>0</v>
      </c>
      <c r="FN69" s="2122" t="n">
        <f aca="false">'02.24 по датам'!FN69</f>
        <v>0</v>
      </c>
      <c r="FO69" s="2115"/>
      <c r="FP69" s="2116"/>
      <c r="FQ69" s="2117"/>
      <c r="FR69" s="2125" t="n">
        <f aca="false">COUNTIF(FE70:FQ70,"&gt;"&amp;0)</f>
        <v>0</v>
      </c>
      <c r="FS69" s="2126"/>
      <c r="FT69" s="2277"/>
      <c r="FU69" s="2277"/>
      <c r="FV69" s="2128"/>
      <c r="FW69" s="2128"/>
      <c r="FX69" s="2128"/>
      <c r="FY69" s="2128"/>
      <c r="FZ69" s="2128"/>
      <c r="GA69" s="2128"/>
      <c r="GB69" s="2128"/>
      <c r="GC69" s="2128"/>
      <c r="GD69" s="2128"/>
      <c r="GE69" s="2128"/>
      <c r="GF69" s="2128"/>
      <c r="GG69" s="2128"/>
      <c r="GH69" s="2128"/>
      <c r="GI69" s="2128"/>
      <c r="GJ69" s="2128"/>
      <c r="GK69" s="2128"/>
      <c r="GL69" s="2128"/>
      <c r="GM69" s="2128"/>
      <c r="GN69" s="2128"/>
      <c r="GO69" s="2128"/>
      <c r="GP69" s="2128"/>
      <c r="GQ69" s="2128"/>
      <c r="GR69" s="2128"/>
      <c r="GS69" s="2129"/>
      <c r="GT69" s="2130"/>
      <c r="GU69" s="2131"/>
      <c r="GV69" s="2117"/>
      <c r="GW69" s="2132" t="n">
        <f aca="false">SUBTOTAL(9,FT71:GV71)</f>
        <v>0</v>
      </c>
      <c r="GX69" s="2119" t="n">
        <f aca="false">SUBTOTAL(9,FT71:GV71)</f>
        <v>0</v>
      </c>
      <c r="GY69" s="2133"/>
      <c r="GZ69" s="2134" t="n">
        <f aca="false">'02.24 по датам'!GZ69</f>
        <v>0</v>
      </c>
      <c r="HA69" s="2135" t="n">
        <f aca="false">'02.24 по датам'!HA69</f>
        <v>0</v>
      </c>
      <c r="HB69" s="2136"/>
      <c r="HC69" s="2137"/>
      <c r="HD69" s="2261" t="n">
        <f aca="false">'02.24 по датам'!HD69</f>
        <v>0</v>
      </c>
      <c r="HE69" s="2136"/>
      <c r="HF69" s="2139"/>
      <c r="HG69" s="2140"/>
      <c r="HH69" s="2124"/>
      <c r="HI69" s="2278"/>
      <c r="HJ69" s="2279"/>
      <c r="HK69" s="2279"/>
      <c r="HL69" s="2279"/>
      <c r="HM69" s="2279"/>
      <c r="HN69" s="2279"/>
      <c r="HO69" s="2279"/>
      <c r="HP69" s="2279"/>
      <c r="HQ69" s="2279"/>
      <c r="HR69" s="2279"/>
      <c r="HS69" s="2279"/>
      <c r="HT69" s="2279"/>
      <c r="HU69" s="2279"/>
      <c r="HV69" s="2279"/>
      <c r="HW69" s="2279"/>
      <c r="HX69" s="2279"/>
      <c r="HY69" s="2279"/>
      <c r="HZ69" s="2280"/>
      <c r="IA69" s="2115"/>
      <c r="IB69" s="2116"/>
      <c r="IC69" s="2117"/>
      <c r="ID69" s="2118" t="n">
        <f aca="false">SUBTOTAL(9,HG71:IC71)</f>
        <v>0</v>
      </c>
      <c r="IE69" s="2142"/>
      <c r="IF69" s="2143" t="n">
        <f aca="false">'02.24 по датам'!IF69</f>
        <v>0</v>
      </c>
      <c r="IG69" s="2143" t="n">
        <f aca="false">'02.24 по датам'!IG69</f>
        <v>0</v>
      </c>
      <c r="IH69" s="2144" t="n">
        <f aca="false">'02.24 по датам'!IH69</f>
        <v>0</v>
      </c>
      <c r="II69" s="2145"/>
      <c r="IJ69" s="2146"/>
      <c r="IK69" s="2147" t="n">
        <f aca="false">SUBTOTAL(9,IF71:IJ71)</f>
        <v>0</v>
      </c>
      <c r="IL69" s="2148"/>
      <c r="IM69" s="2140" t="n">
        <f aca="false">'02.24 по датам'!IM69</f>
        <v>0</v>
      </c>
      <c r="IN69" s="2150" t="n">
        <f aca="false">'02.24 по датам'!IN69</f>
        <v>0</v>
      </c>
      <c r="IO69" s="2151" t="n">
        <f aca="false">'02.24 по датам'!IO69</f>
        <v>0</v>
      </c>
      <c r="IP69" s="2151" t="n">
        <f aca="false">'02.24 по датам'!IP69</f>
        <v>0</v>
      </c>
      <c r="IQ69" s="2151" t="n">
        <f aca="false">'02.24 по датам'!IQ69</f>
        <v>0</v>
      </c>
      <c r="IR69" s="2151" t="n">
        <f aca="false">'02.24 по датам'!IR69</f>
        <v>0</v>
      </c>
      <c r="IS69" s="2151" t="n">
        <f aca="false">'02.24 по датам'!IS69</f>
        <v>0</v>
      </c>
      <c r="IT69" s="2151" t="n">
        <f aca="false">'02.24 по датам'!IT69</f>
        <v>0</v>
      </c>
      <c r="IU69" s="2151" t="n">
        <f aca="false">'02.24 по датам'!IU69</f>
        <v>0</v>
      </c>
      <c r="IV69" s="2152" t="n">
        <f aca="false">'02.24 по датам'!IV69</f>
        <v>0</v>
      </c>
      <c r="IW69" s="2153"/>
      <c r="IX69" s="2154"/>
      <c r="IY69" s="2155"/>
      <c r="IZ69" s="2118" t="n">
        <f aca="false">SUBTOTAL(3,IM69:IY69)</f>
        <v>10</v>
      </c>
      <c r="JA69" s="2156"/>
      <c r="JB69" s="2157" t="n">
        <f aca="false">'02.24 по датам'!JB69</f>
        <v>0</v>
      </c>
      <c r="JC69" s="2158"/>
      <c r="JD69" s="2159" t="n">
        <f aca="false">'02.24 по датам'!JD69</f>
        <v>0</v>
      </c>
      <c r="JE69" s="2160"/>
      <c r="JF69" s="2161"/>
      <c r="JG69" s="2263" t="n">
        <f aca="false">'02.24 по датам'!JG69</f>
        <v>0</v>
      </c>
      <c r="JH69" s="2263" t="n">
        <f aca="false">'02.24 по датам'!JH69</f>
        <v>0</v>
      </c>
      <c r="JI69" s="2162" t="n">
        <f aca="false">'02.24 по датам'!JI69</f>
        <v>0</v>
      </c>
      <c r="JJ69" s="2163" t="n">
        <f aca="false">'02.24 по датам'!JJ69</f>
        <v>0</v>
      </c>
      <c r="JK69" s="2281"/>
      <c r="JL69" s="2165"/>
      <c r="JM69" s="2107"/>
      <c r="JN69" s="2108"/>
      <c r="JO69" s="2109"/>
      <c r="JP69" s="2166"/>
      <c r="JQ69" s="2167"/>
      <c r="JR69" s="2168"/>
    </row>
    <row r="70" customFormat="false" ht="11.25" hidden="false" customHeight="true" outlineLevel="0" collapsed="false">
      <c r="A70" s="2056"/>
      <c r="B70" s="2169" t="s">
        <v>661</v>
      </c>
      <c r="C70" s="2179" t="n">
        <f aca="false">'02.24 по датам'!C70</f>
        <v>40</v>
      </c>
      <c r="D70" s="2179" t="n">
        <f aca="false">'02.24 по датам'!D70</f>
        <v>0</v>
      </c>
      <c r="E70" s="2179" t="n">
        <f aca="false">'02.24 по датам'!E70</f>
        <v>0</v>
      </c>
      <c r="F70" s="2179" t="n">
        <f aca="false">'02.24 по датам'!F70</f>
        <v>0</v>
      </c>
      <c r="G70" s="2177" t="n">
        <f aca="false">'02.24 по датам'!G70</f>
        <v>0</v>
      </c>
      <c r="H70" s="2177" t="n">
        <f aca="false">'02.24 по датам'!H70</f>
        <v>0</v>
      </c>
      <c r="I70" s="2177" t="n">
        <f aca="false">'02.24 по датам'!I70</f>
        <v>0</v>
      </c>
      <c r="J70" s="2177" t="n">
        <f aca="false">'02.24 по датам'!J70</f>
        <v>0</v>
      </c>
      <c r="K70" s="2177" t="n">
        <f aca="false">'02.24 по датам'!K70</f>
        <v>0</v>
      </c>
      <c r="L70" s="2177" t="n">
        <f aca="false">'02.24 по датам'!L70</f>
        <v>0</v>
      </c>
      <c r="M70" s="2177" t="n">
        <f aca="false">'02.24 по датам'!M70</f>
        <v>0</v>
      </c>
      <c r="N70" s="2177" t="n">
        <f aca="false">'02.24 по датам'!N70</f>
        <v>0</v>
      </c>
      <c r="O70" s="2177" t="n">
        <f aca="false">'02.24 по датам'!O70</f>
        <v>0</v>
      </c>
      <c r="P70" s="2177" t="n">
        <f aca="false">'02.24 по датам'!P70</f>
        <v>0</v>
      </c>
      <c r="Q70" s="2177" t="n">
        <f aca="false">'02.24 по датам'!Q70</f>
        <v>0</v>
      </c>
      <c r="R70" s="2177" t="n">
        <f aca="false">'02.24 по датам'!R70</f>
        <v>0</v>
      </c>
      <c r="S70" s="2177" t="n">
        <f aca="false">'02.24 по датам'!S70</f>
        <v>0</v>
      </c>
      <c r="T70" s="2177" t="n">
        <f aca="false">'02.24 по датам'!T70</f>
        <v>0</v>
      </c>
      <c r="U70" s="2177" t="n">
        <f aca="false">'02.24 по датам'!U70</f>
        <v>0</v>
      </c>
      <c r="V70" s="2177" t="n">
        <f aca="false">'02.24 по датам'!V70</f>
        <v>0</v>
      </c>
      <c r="W70" s="2178" t="n">
        <f aca="false">'02.24 по датам'!W70</f>
        <v>0</v>
      </c>
      <c r="X70" s="2171"/>
      <c r="Y70" s="2172"/>
      <c r="Z70" s="2173"/>
      <c r="AA70" s="2174" t="n">
        <f aca="false">SUBTOTAL(9,C70:Z70)</f>
        <v>40</v>
      </c>
      <c r="AB70" s="2175" t="n">
        <f aca="false">AA70+AB66</f>
        <v>350</v>
      </c>
      <c r="AC70" s="2176" t="n">
        <f aca="false">'02.24 по датам'!AC70</f>
        <v>0</v>
      </c>
      <c r="AD70" s="2176" t="n">
        <f aca="false">'02.24 по датам'!AD70</f>
        <v>0</v>
      </c>
      <c r="AE70" s="2177" t="n">
        <f aca="false">'02.24 по датам'!AE70</f>
        <v>0</v>
      </c>
      <c r="AF70" s="2177" t="n">
        <f aca="false">'02.24 по датам'!AF70</f>
        <v>0</v>
      </c>
      <c r="AG70" s="2177" t="n">
        <f aca="false">'02.24 по датам'!AG70</f>
        <v>0</v>
      </c>
      <c r="AH70" s="2177" t="n">
        <f aca="false">'02.24 по датам'!AH70</f>
        <v>0</v>
      </c>
      <c r="AI70" s="2177" t="n">
        <f aca="false">'02.24 по датам'!AI70</f>
        <v>0</v>
      </c>
      <c r="AJ70" s="2177" t="n">
        <f aca="false">'02.24 по датам'!AJ70</f>
        <v>0</v>
      </c>
      <c r="AK70" s="2177" t="n">
        <f aca="false">'02.24 по датам'!AK70</f>
        <v>0</v>
      </c>
      <c r="AL70" s="2177" t="n">
        <f aca="false">'02.24 по датам'!AL70</f>
        <v>0</v>
      </c>
      <c r="AM70" s="2177" t="n">
        <f aca="false">'02.24 по датам'!AM70</f>
        <v>0</v>
      </c>
      <c r="AN70" s="2177" t="n">
        <f aca="false">'02.24 по датам'!AN70</f>
        <v>0</v>
      </c>
      <c r="AO70" s="2178" t="n">
        <f aca="false">'02.24 по датам'!AO70</f>
        <v>0</v>
      </c>
      <c r="AP70" s="2171"/>
      <c r="AQ70" s="2172"/>
      <c r="AR70" s="2173"/>
      <c r="AS70" s="2174" t="n">
        <f aca="false">SUBTOTAL(9,AC70:AR70)</f>
        <v>0</v>
      </c>
      <c r="AT70" s="2175" t="n">
        <f aca="false">AS70+AT66</f>
        <v>0</v>
      </c>
      <c r="AU70" s="2176" t="n">
        <f aca="false">'02.24 по датам'!AU70</f>
        <v>0</v>
      </c>
      <c r="AV70" s="2176" t="n">
        <f aca="false">'02.24 по датам'!AV70</f>
        <v>0</v>
      </c>
      <c r="AW70" s="2179" t="n">
        <f aca="false">'02.24 по датам'!AW70</f>
        <v>0</v>
      </c>
      <c r="AX70" s="2177" t="n">
        <f aca="false">'02.24 по датам'!AX70</f>
        <v>0</v>
      </c>
      <c r="AY70" s="2177" t="n">
        <f aca="false">'02.24 по датам'!AY70</f>
        <v>0</v>
      </c>
      <c r="AZ70" s="2177" t="n">
        <f aca="false">'02.24 по датам'!AZ70</f>
        <v>18</v>
      </c>
      <c r="BA70" s="2177" t="n">
        <f aca="false">'02.24 по датам'!BA70</f>
        <v>0</v>
      </c>
      <c r="BB70" s="2177" t="n">
        <f aca="false">'02.24 по датам'!BB70</f>
        <v>0</v>
      </c>
      <c r="BC70" s="2177" t="n">
        <f aca="false">'02.24 по датам'!BC70</f>
        <v>0</v>
      </c>
      <c r="BD70" s="2177" t="n">
        <f aca="false">'02.24 по датам'!BD70</f>
        <v>0</v>
      </c>
      <c r="BE70" s="2177" t="n">
        <f aca="false">'02.24 по датам'!BE70</f>
        <v>0</v>
      </c>
      <c r="BF70" s="2177" t="n">
        <f aca="false">'02.24 по датам'!BF70</f>
        <v>0</v>
      </c>
      <c r="BG70" s="2177" t="n">
        <f aca="false">'02.24 по датам'!BG70</f>
        <v>0</v>
      </c>
      <c r="BH70" s="2177" t="n">
        <f aca="false">'02.24 по датам'!BH70</f>
        <v>0</v>
      </c>
      <c r="BI70" s="2177" t="n">
        <f aca="false">'02.24 по датам'!BI70</f>
        <v>0</v>
      </c>
      <c r="BJ70" s="2177" t="n">
        <f aca="false">'02.24 по датам'!BJ70</f>
        <v>0</v>
      </c>
      <c r="BK70" s="2177" t="n">
        <f aca="false">'02.24 по датам'!BK70</f>
        <v>0</v>
      </c>
      <c r="BL70" s="2177" t="n">
        <f aca="false">'02.24 по датам'!BL70</f>
        <v>0</v>
      </c>
      <c r="BM70" s="2177" t="n">
        <f aca="false">'02.24 по датам'!BM70</f>
        <v>0</v>
      </c>
      <c r="BN70" s="2177" t="n">
        <f aca="false">'02.24 по датам'!BN70</f>
        <v>0</v>
      </c>
      <c r="BO70" s="2177" t="n">
        <f aca="false">'02.24 по датам'!BO70</f>
        <v>0</v>
      </c>
      <c r="BP70" s="2177" t="n">
        <f aca="false">'02.24 по датам'!BP70</f>
        <v>0</v>
      </c>
      <c r="BQ70" s="2178" t="n">
        <f aca="false">'02.24 по датам'!BQ70</f>
        <v>0</v>
      </c>
      <c r="BR70" s="2171"/>
      <c r="BS70" s="2172"/>
      <c r="BT70" s="2173"/>
      <c r="BU70" s="2174" t="n">
        <f aca="false">SUBTOTAL(9,AU70:BT70)</f>
        <v>18</v>
      </c>
      <c r="BV70" s="2175" t="n">
        <f aca="false">BU70+BV66</f>
        <v>202</v>
      </c>
      <c r="BW70" s="2180" t="n">
        <f aca="false">'02.24 по датам'!BW70</f>
        <v>0</v>
      </c>
      <c r="BX70" s="2305" t="n">
        <f aca="false">'02.24 по датам'!BX70</f>
        <v>0</v>
      </c>
      <c r="BY70" s="2177" t="n">
        <f aca="false">'02.24 по датам'!BY70</f>
        <v>0</v>
      </c>
      <c r="BZ70" s="2177" t="n">
        <f aca="false">'02.24 по датам'!BZ70</f>
        <v>0</v>
      </c>
      <c r="CA70" s="2177" t="n">
        <f aca="false">'02.24 по датам'!CA70</f>
        <v>0</v>
      </c>
      <c r="CB70" s="2177" t="n">
        <f aca="false">'02.24 по датам'!CB70</f>
        <v>0</v>
      </c>
      <c r="CC70" s="2177" t="n">
        <f aca="false">'02.24 по датам'!CC70</f>
        <v>0</v>
      </c>
      <c r="CD70" s="2177" t="n">
        <f aca="false">'02.24 по датам'!CD70</f>
        <v>0</v>
      </c>
      <c r="CE70" s="2177" t="n">
        <f aca="false">'02.24 по датам'!CE70</f>
        <v>0</v>
      </c>
      <c r="CF70" s="2177" t="n">
        <f aca="false">'02.24 по датам'!CF70</f>
        <v>0</v>
      </c>
      <c r="CG70" s="2177" t="n">
        <f aca="false">'02.24 по датам'!CG70</f>
        <v>0</v>
      </c>
      <c r="CH70" s="2177" t="n">
        <f aca="false">'02.24 по датам'!CH70</f>
        <v>0</v>
      </c>
      <c r="CI70" s="2178" t="n">
        <f aca="false">'02.24 по датам'!CI70</f>
        <v>0</v>
      </c>
      <c r="CJ70" s="2171"/>
      <c r="CK70" s="2172"/>
      <c r="CL70" s="2173"/>
      <c r="CM70" s="2174" t="n">
        <f aca="false">SUBTOTAL(9,BW70:CL70)</f>
        <v>0</v>
      </c>
      <c r="CN70" s="2175" t="n">
        <f aca="false">CM70+CN66</f>
        <v>0</v>
      </c>
      <c r="CO70" s="2175" t="n">
        <f aca="false">AA70+AS70+BU70+CM70</f>
        <v>58</v>
      </c>
      <c r="CP70" s="2175" t="n">
        <f aca="false">CO70+CP66</f>
        <v>552</v>
      </c>
      <c r="CQ70" s="2204" t="n">
        <f aca="false">'02.24 по датам'!CQ70</f>
        <v>0</v>
      </c>
      <c r="CR70" s="2204" t="n">
        <f aca="false">'02.24 по датам'!CR70</f>
        <v>0</v>
      </c>
      <c r="CS70" s="2204" t="n">
        <f aca="false">'02.24 по датам'!CS70</f>
        <v>0</v>
      </c>
      <c r="CT70" s="2204" t="n">
        <f aca="false">'02.24 по датам'!CT70</f>
        <v>0</v>
      </c>
      <c r="CU70" s="2204" t="n">
        <f aca="false">'02.24 по датам'!CU70</f>
        <v>0</v>
      </c>
      <c r="CV70" s="2204" t="n">
        <f aca="false">'02.24 по датам'!CV70</f>
        <v>0</v>
      </c>
      <c r="CW70" s="2204" t="n">
        <f aca="false">'02.24 по датам'!CW70</f>
        <v>0</v>
      </c>
      <c r="CX70" s="2204" t="n">
        <f aca="false">'02.24 по датам'!CX70</f>
        <v>0</v>
      </c>
      <c r="CY70" s="2204" t="n">
        <f aca="false">'02.24 по датам'!CY70</f>
        <v>0</v>
      </c>
      <c r="CZ70" s="2204" t="n">
        <f aca="false">'02.24 по датам'!CZ70</f>
        <v>0</v>
      </c>
      <c r="DA70" s="2204" t="n">
        <f aca="false">'02.24 по датам'!DA70</f>
        <v>0</v>
      </c>
      <c r="DB70" s="2204" t="n">
        <f aca="false">'02.24 по датам'!DB70</f>
        <v>0</v>
      </c>
      <c r="DC70" s="2290" t="n">
        <f aca="false">'02.24 по датам'!DC70</f>
        <v>0</v>
      </c>
      <c r="DD70" s="2186"/>
      <c r="DE70" s="2187"/>
      <c r="DF70" s="2173"/>
      <c r="DG70" s="2181" t="n">
        <f aca="false">SUBTOTAL(9,CQ70:DF70)</f>
        <v>0</v>
      </c>
      <c r="DH70" s="2182" t="n">
        <f aca="false">DG70:DG70+IF($B66:$B66=2,0,DH66:DH66)</f>
        <v>0</v>
      </c>
      <c r="DI70" s="2180" t="n">
        <f aca="false">'02.24 по датам'!DI70</f>
        <v>0</v>
      </c>
      <c r="DJ70" s="2177" t="n">
        <f aca="false">'02.24 по датам'!DJ70</f>
        <v>0</v>
      </c>
      <c r="DK70" s="2204" t="n">
        <f aca="false">'02.24 по датам'!DK70</f>
        <v>0</v>
      </c>
      <c r="DL70" s="2204" t="n">
        <f aca="false">'02.24 по датам'!DL70</f>
        <v>0</v>
      </c>
      <c r="DM70" s="2204" t="n">
        <f aca="false">'02.24 по датам'!DM70</f>
        <v>0</v>
      </c>
      <c r="DN70" s="2204" t="n">
        <f aca="false">'02.24 по датам'!DN70</f>
        <v>0</v>
      </c>
      <c r="DO70" s="2204" t="n">
        <f aca="false">'02.24 по датам'!DO70</f>
        <v>0</v>
      </c>
      <c r="DP70" s="2204" t="n">
        <f aca="false">'02.24 по датам'!DP70</f>
        <v>0</v>
      </c>
      <c r="DQ70" s="2204" t="n">
        <f aca="false">'02.24 по датам'!DQ70</f>
        <v>0</v>
      </c>
      <c r="DR70" s="2204" t="n">
        <f aca="false">'02.24 по датам'!DR70</f>
        <v>0</v>
      </c>
      <c r="DS70" s="2204" t="n">
        <f aca="false">'02.24 по датам'!DS70</f>
        <v>0</v>
      </c>
      <c r="DT70" s="2204" t="n">
        <f aca="false">'02.24 по датам'!DT70</f>
        <v>0</v>
      </c>
      <c r="DU70" s="2290" t="n">
        <f aca="false">'02.24 по датам'!DU70</f>
        <v>0</v>
      </c>
      <c r="DV70" s="2186"/>
      <c r="DW70" s="2187"/>
      <c r="DX70" s="2173"/>
      <c r="DY70" s="2181" t="n">
        <f aca="false">SUBTOTAL(9,DI70:DX70)</f>
        <v>0</v>
      </c>
      <c r="DZ70" s="2182" t="n">
        <f aca="false">DY70:DY70+IF($B66:$B66=2,0,DZ66:DZ66)</f>
        <v>0</v>
      </c>
      <c r="EA70" s="2177" t="n">
        <f aca="false">'02.24 по датам'!EA70</f>
        <v>10</v>
      </c>
      <c r="EB70" s="2177" t="n">
        <f aca="false">'02.24 по датам'!EB70</f>
        <v>0</v>
      </c>
      <c r="EC70" s="2177" t="n">
        <f aca="false">'02.24 по датам'!EC70</f>
        <v>0</v>
      </c>
      <c r="ED70" s="2177" t="n">
        <f aca="false">'02.24 по датам'!ED70</f>
        <v>0</v>
      </c>
      <c r="EE70" s="2177" t="n">
        <f aca="false">'02.24 по датам'!EE70</f>
        <v>0</v>
      </c>
      <c r="EF70" s="2177" t="n">
        <f aca="false">'02.24 по датам'!EF70</f>
        <v>0</v>
      </c>
      <c r="EG70" s="2177" t="n">
        <f aca="false">'02.24 по датам'!EG70</f>
        <v>0</v>
      </c>
      <c r="EH70" s="2177" t="n">
        <f aca="false">'02.24 по датам'!EH70</f>
        <v>0</v>
      </c>
      <c r="EI70" s="2177" t="n">
        <f aca="false">'02.24 по датам'!EI70</f>
        <v>0</v>
      </c>
      <c r="EJ70" s="2177" t="n">
        <f aca="false">'02.24 по датам'!EJ70</f>
        <v>0</v>
      </c>
      <c r="EK70" s="2177" t="n">
        <f aca="false">'02.24 по датам'!EK70</f>
        <v>0</v>
      </c>
      <c r="EL70" s="2177" t="n">
        <f aca="false">'02.24 по датам'!EL70</f>
        <v>0</v>
      </c>
      <c r="EM70" s="2177" t="n">
        <f aca="false">'02.24 по датам'!EM70</f>
        <v>0</v>
      </c>
      <c r="EN70" s="2177" t="n">
        <f aca="false">'02.24 по датам'!EN70</f>
        <v>0</v>
      </c>
      <c r="EO70" s="2177" t="n">
        <f aca="false">'02.24 по датам'!EO70</f>
        <v>0</v>
      </c>
      <c r="EP70" s="2177" t="n">
        <f aca="false">'02.24 по датам'!EP70</f>
        <v>0</v>
      </c>
      <c r="EQ70" s="2177" t="n">
        <f aca="false">'02.24 по датам'!EQ70</f>
        <v>0</v>
      </c>
      <c r="ER70" s="2177" t="n">
        <f aca="false">'02.24 по датам'!ER70</f>
        <v>0</v>
      </c>
      <c r="ES70" s="2177" t="n">
        <f aca="false">'02.24 по датам'!ES70</f>
        <v>0</v>
      </c>
      <c r="ET70" s="2177" t="n">
        <f aca="false">'02.24 по датам'!ET70</f>
        <v>0</v>
      </c>
      <c r="EU70" s="2177" t="n">
        <f aca="false">'02.24 по датам'!EU70</f>
        <v>0</v>
      </c>
      <c r="EV70" s="2177" t="n">
        <f aca="false">'02.24 по датам'!EV70</f>
        <v>0</v>
      </c>
      <c r="EW70" s="2177" t="n">
        <f aca="false">'02.24 по датам'!EW70</f>
        <v>0</v>
      </c>
      <c r="EX70" s="2177" t="n">
        <f aca="false">'02.24 по датам'!EX70</f>
        <v>0</v>
      </c>
      <c r="EY70" s="2178" t="n">
        <f aca="false">'02.24 по датам'!EY70</f>
        <v>0</v>
      </c>
      <c r="EZ70" s="2171"/>
      <c r="FA70" s="2172"/>
      <c r="FB70" s="2173"/>
      <c r="FC70" s="2181" t="n">
        <f aca="false">SUBTOTAL(9,EA70:FB70)</f>
        <v>10</v>
      </c>
      <c r="FD70" s="2182" t="n">
        <f aca="false">FC70:FC70+IF($B66:$B66=2,0,FD66:FD66)</f>
        <v>131</v>
      </c>
      <c r="FE70" s="2177" t="n">
        <f aca="false">'02.24 по датам'!FE70</f>
        <v>0</v>
      </c>
      <c r="FF70" s="2177" t="n">
        <f aca="false">'02.24 по датам'!FF70</f>
        <v>0</v>
      </c>
      <c r="FG70" s="2177" t="n">
        <f aca="false">'02.24 по датам'!FG70</f>
        <v>0</v>
      </c>
      <c r="FH70" s="2177" t="n">
        <f aca="false">'02.24 по датам'!FH70</f>
        <v>0</v>
      </c>
      <c r="FI70" s="2177" t="n">
        <f aca="false">'02.24 по датам'!FI70</f>
        <v>0</v>
      </c>
      <c r="FJ70" s="2177" t="n">
        <f aca="false">'02.24 по датам'!FJ70</f>
        <v>0</v>
      </c>
      <c r="FK70" s="2177" t="n">
        <f aca="false">'02.24 по датам'!FK70</f>
        <v>0</v>
      </c>
      <c r="FL70" s="2177" t="n">
        <f aca="false">'02.24 по датам'!FL70</f>
        <v>0</v>
      </c>
      <c r="FM70" s="2177" t="n">
        <f aca="false">'02.24 по датам'!FM70</f>
        <v>0</v>
      </c>
      <c r="FN70" s="2178" t="n">
        <f aca="false">'02.24 по датам'!FN70</f>
        <v>0</v>
      </c>
      <c r="FO70" s="2171"/>
      <c r="FP70" s="2172"/>
      <c r="FQ70" s="2300"/>
      <c r="FR70" s="2181" t="n">
        <f aca="false">SUBTOTAL(9,FE70:FQ70)</f>
        <v>0</v>
      </c>
      <c r="FS70" s="2182" t="n">
        <f aca="false">FR70:FR70+IF($B66:$B66=2,0,FS66:FS66)</f>
        <v>0</v>
      </c>
      <c r="FT70" s="2282" t="n">
        <f aca="false">'02.24 по датам'!GX70-'02.24 НГДП по датам'!AW70</f>
        <v>0</v>
      </c>
      <c r="FU70" s="2282"/>
      <c r="FV70" s="2184"/>
      <c r="FW70" s="2184"/>
      <c r="FX70" s="2184"/>
      <c r="FY70" s="2184"/>
      <c r="FZ70" s="2184"/>
      <c r="GA70" s="2184"/>
      <c r="GB70" s="2184"/>
      <c r="GC70" s="2184"/>
      <c r="GD70" s="2184"/>
      <c r="GE70" s="2184"/>
      <c r="GF70" s="2184"/>
      <c r="GG70" s="2184"/>
      <c r="GH70" s="2184"/>
      <c r="GI70" s="2184"/>
      <c r="GJ70" s="2184"/>
      <c r="GK70" s="2184"/>
      <c r="GL70" s="2184"/>
      <c r="GM70" s="2184"/>
      <c r="GN70" s="2184"/>
      <c r="GO70" s="2184"/>
      <c r="GP70" s="2184"/>
      <c r="GQ70" s="2184"/>
      <c r="GR70" s="2184"/>
      <c r="GS70" s="2185"/>
      <c r="GT70" s="2186"/>
      <c r="GU70" s="2187"/>
      <c r="GV70" s="2173"/>
      <c r="GW70" s="2188" t="n">
        <f aca="false">SUBTOTAL(9,FT70:GV70)</f>
        <v>0</v>
      </c>
      <c r="GX70" s="2175" t="n">
        <f aca="false">SUBTOTAL(9,FT70:GV70)</f>
        <v>0</v>
      </c>
      <c r="GY70" s="2174" t="n">
        <f aca="false">GX70:GX70+IF($B66:$B66=2,0,GY66:GY66)</f>
        <v>0</v>
      </c>
      <c r="GZ70" s="2189" t="n">
        <f aca="false">'02.24 по датам'!GZ70</f>
        <v>0</v>
      </c>
      <c r="HA70" s="2190" t="n">
        <f aca="false">'02.24 по датам'!HA70</f>
        <v>0</v>
      </c>
      <c r="HB70" s="2191"/>
      <c r="HC70" s="2192" t="n">
        <f aca="false">SUBTOTAL(9,GZ70:HB70)</f>
        <v>0</v>
      </c>
      <c r="HD70" s="2193" t="n">
        <f aca="false">$HD$14+HD66</f>
        <v>570.45</v>
      </c>
      <c r="HE70" s="2194"/>
      <c r="HF70" s="2195" t="n">
        <f aca="false">SUM(HD70:HE70)</f>
        <v>570.45</v>
      </c>
      <c r="HG70" s="2196" t="n">
        <f aca="false">'02.24 по датам'!ID70-'02.24 НГДП по датам'!BF70</f>
        <v>0</v>
      </c>
      <c r="HH70" s="2180"/>
      <c r="HI70" s="2266"/>
      <c r="HJ70" s="2283"/>
      <c r="HK70" s="2283"/>
      <c r="HL70" s="2283"/>
      <c r="HM70" s="2283"/>
      <c r="HN70" s="2283"/>
      <c r="HO70" s="2283"/>
      <c r="HP70" s="2283"/>
      <c r="HQ70" s="2283"/>
      <c r="HR70" s="2283"/>
      <c r="HS70" s="2283"/>
      <c r="HT70" s="2283"/>
      <c r="HU70" s="2283"/>
      <c r="HV70" s="2283"/>
      <c r="HW70" s="2283"/>
      <c r="HX70" s="2283"/>
      <c r="HY70" s="2283"/>
      <c r="HZ70" s="2284"/>
      <c r="IA70" s="2171"/>
      <c r="IB70" s="2172"/>
      <c r="IC70" s="2173"/>
      <c r="ID70" s="2174" t="n">
        <f aca="false">SUBTOTAL(9,HG70:IC70)</f>
        <v>0</v>
      </c>
      <c r="IE70" s="2188" t="n">
        <f aca="false">ID70:ID70+IF($B66:$B66=2,0,IE66:IE66)</f>
        <v>86</v>
      </c>
      <c r="IF70" s="2198" t="n">
        <f aca="false">'02.24 по датам'!IF70</f>
        <v>0</v>
      </c>
      <c r="IG70" s="2198" t="n">
        <f aca="false">'02.24 по датам'!IG70</f>
        <v>0</v>
      </c>
      <c r="IH70" s="2199" t="n">
        <f aca="false">'02.24 по датам'!IH70</f>
        <v>0</v>
      </c>
      <c r="II70" s="2200"/>
      <c r="IJ70" s="2201"/>
      <c r="IK70" s="2202" t="n">
        <f aca="false">SUBTOTAL(9,IF70:IJ70)</f>
        <v>0</v>
      </c>
      <c r="IL70" s="2203" t="n">
        <f aca="false">IK70:IK70+IF($B66:$B66=2,0,IL66:IL66)</f>
        <v>0</v>
      </c>
      <c r="IM70" s="2196" t="n">
        <f aca="false">'02.24 по датам'!IM70</f>
        <v>0</v>
      </c>
      <c r="IN70" s="2204" t="n">
        <f aca="false">'02.24 по датам'!IN70</f>
        <v>0</v>
      </c>
      <c r="IO70" s="2177" t="n">
        <f aca="false">'02.24 по датам'!IO70</f>
        <v>0</v>
      </c>
      <c r="IP70" s="2177" t="n">
        <f aca="false">'02.24 по датам'!IP70</f>
        <v>0</v>
      </c>
      <c r="IQ70" s="2177" t="n">
        <f aca="false">'02.24 по датам'!IQ70</f>
        <v>0</v>
      </c>
      <c r="IR70" s="2177" t="n">
        <f aca="false">'02.24 по датам'!IR70</f>
        <v>0</v>
      </c>
      <c r="IS70" s="2177" t="n">
        <f aca="false">'02.24 по датам'!IS70</f>
        <v>0</v>
      </c>
      <c r="IT70" s="2177" t="n">
        <f aca="false">'02.24 по датам'!IT70</f>
        <v>0</v>
      </c>
      <c r="IU70" s="2177" t="n">
        <f aca="false">'02.24 по датам'!IU70</f>
        <v>0</v>
      </c>
      <c r="IV70" s="2178" t="n">
        <f aca="false">'02.24 по датам'!IV70</f>
        <v>0</v>
      </c>
      <c r="IW70" s="2171"/>
      <c r="IX70" s="2172"/>
      <c r="IY70" s="2173"/>
      <c r="IZ70" s="2174" t="n">
        <f aca="false">SUBTOTAL(9,IM70:IY70)</f>
        <v>0</v>
      </c>
      <c r="JA70" s="2175" t="n">
        <f aca="false">IZ70:IZ70+IF($B66:$B66=2,0,JA66:JA66)</f>
        <v>11</v>
      </c>
      <c r="JB70" s="2205" t="n">
        <f aca="false">'02.24 по датам'!JB70</f>
        <v>0</v>
      </c>
      <c r="JC70" s="2194"/>
      <c r="JD70" s="2268" t="n">
        <f aca="false">'02.24 по датам'!JD70</f>
        <v>0</v>
      </c>
      <c r="JE70" s="2207" t="n">
        <f aca="false">SUBTOTAL(9,JB70:JD70)</f>
        <v>0</v>
      </c>
      <c r="JF70" s="2208" t="n">
        <f aca="false">SUMIF($C$5:JE$5,"Накопленный эффект, т/сут",$C70:JE70)+SUMIF($C$5:JE$5,"Нараст.  по потенциалу",$C70:JE70)-SUMIF($C$5:JE$5,"Нараст. по остановкам",$C70:JE70)-SUMIF($C$5:JE$5,"ИТОГО перевод в ППД",$C70:JE70)-SUMIF($C$5:JE$5,"ИТОГО  нерент, по распоряж.",$C70:JE70)-SUMIF($C$5:JE$5,"ИТОГО ост. дебит от ЗБС, Углуб., ПВЛГ/ПНЛГ",$C70:JE70)</f>
        <v>586</v>
      </c>
      <c r="JG70" s="2269" t="n">
        <f aca="false">'02.24 по датам'!JG70-'02.24 НГДП по датам'!BV70</f>
        <v>0</v>
      </c>
      <c r="JH70" s="2269" t="n">
        <f aca="false">'02.24 по датам'!JH70-'02.24 НГДП по датам'!BW70</f>
        <v>0</v>
      </c>
      <c r="JI70" s="2209" t="n">
        <f aca="false">'02.24 по датам'!JI70-'02.24 НГДП по датам'!BX70</f>
        <v>0</v>
      </c>
      <c r="JJ70" s="2210" t="n">
        <f aca="false">'02.24 по датам'!JJ70-'02.24 НГДП по датам'!BY70</f>
        <v>0</v>
      </c>
      <c r="JK70" s="2211" t="n">
        <f aca="false">'02.24 НГДП по датам'!BZ70</f>
        <v>0</v>
      </c>
      <c r="JL70" s="2202" t="n">
        <f aca="false">SUBTOTAL(9,JG70:JJ70)</f>
        <v>0</v>
      </c>
      <c r="JM70" s="2107"/>
      <c r="JN70" s="2108"/>
      <c r="JO70" s="2109"/>
      <c r="JP70" s="2212" t="n">
        <f aca="false">JP$4:JP$4+SUMIF($C$5:JL$5,"Нараст. по остановкам",$C70:JL70)-SUMIF($C$5:JL$5,"Нараст.  по потенциалу",$C70:JL70)</f>
        <v>706.812</v>
      </c>
      <c r="JQ70" s="2213"/>
      <c r="JR70" s="2214" t="n">
        <f aca="false">'02.24 НГДП по датам'!CB70</f>
        <v>81.893</v>
      </c>
    </row>
    <row r="71" customFormat="false" ht="1.5" hidden="false" customHeight="true" outlineLevel="0" collapsed="false">
      <c r="A71" s="2215"/>
      <c r="B71" s="2215"/>
      <c r="C71" s="2216" t="n">
        <f aca="false">'02.24 по датам'!C71</f>
        <v>0</v>
      </c>
      <c r="D71" s="2216" t="n">
        <f aca="false">'02.24 по датам'!D71</f>
        <v>0</v>
      </c>
      <c r="E71" s="2216" t="n">
        <f aca="false">'02.24 по датам'!E71</f>
        <v>0</v>
      </c>
      <c r="F71" s="2216" t="n">
        <f aca="false">'02.24 по датам'!F71</f>
        <v>0</v>
      </c>
      <c r="G71" s="2217" t="n">
        <f aca="false">'02.24 по датам'!G71</f>
        <v>0</v>
      </c>
      <c r="H71" s="2217" t="n">
        <f aca="false">'02.24 по датам'!H71</f>
        <v>0</v>
      </c>
      <c r="I71" s="2217" t="n">
        <f aca="false">'02.24 по датам'!I71</f>
        <v>0</v>
      </c>
      <c r="J71" s="2217" t="n">
        <f aca="false">'02.24 по датам'!J71</f>
        <v>0</v>
      </c>
      <c r="K71" s="2217" t="n">
        <f aca="false">'02.24 по датам'!K71</f>
        <v>0</v>
      </c>
      <c r="L71" s="2217" t="n">
        <f aca="false">'02.24 по датам'!L71</f>
        <v>0</v>
      </c>
      <c r="M71" s="2217" t="n">
        <f aca="false">'02.24 по датам'!M71</f>
        <v>0</v>
      </c>
      <c r="N71" s="2217" t="n">
        <f aca="false">'02.24 по датам'!N71</f>
        <v>0</v>
      </c>
      <c r="O71" s="2217" t="n">
        <f aca="false">'02.24 по датам'!O71</f>
        <v>0</v>
      </c>
      <c r="P71" s="2217" t="n">
        <f aca="false">'02.24 по датам'!P71</f>
        <v>0</v>
      </c>
      <c r="Q71" s="2217" t="n">
        <f aca="false">'02.24 по датам'!Q71</f>
        <v>0</v>
      </c>
      <c r="R71" s="2217" t="n">
        <f aca="false">'02.24 по датам'!R71</f>
        <v>0</v>
      </c>
      <c r="S71" s="2217" t="n">
        <f aca="false">'02.24 по датам'!S71</f>
        <v>0</v>
      </c>
      <c r="T71" s="2217" t="n">
        <f aca="false">'02.24 по датам'!T71</f>
        <v>0</v>
      </c>
      <c r="U71" s="2217" t="n">
        <f aca="false">'02.24 по датам'!U71</f>
        <v>0</v>
      </c>
      <c r="V71" s="2217" t="n">
        <f aca="false">'02.24 по датам'!V71</f>
        <v>0</v>
      </c>
      <c r="W71" s="2217" t="n">
        <f aca="false">'02.24 по датам'!W71</f>
        <v>0</v>
      </c>
      <c r="X71" s="2218"/>
      <c r="Y71" s="2219"/>
      <c r="Z71" s="2220"/>
      <c r="AA71" s="2221"/>
      <c r="AB71" s="2221"/>
      <c r="AC71" s="2222" t="n">
        <f aca="false">'02.24 по датам'!AC71</f>
        <v>0</v>
      </c>
      <c r="AD71" s="2222" t="n">
        <f aca="false">'02.24 по датам'!AD71</f>
        <v>0</v>
      </c>
      <c r="AE71" s="2217" t="n">
        <f aca="false">'02.24 по датам'!AE71</f>
        <v>0</v>
      </c>
      <c r="AF71" s="2217" t="n">
        <f aca="false">'02.24 по датам'!AF71</f>
        <v>0</v>
      </c>
      <c r="AG71" s="2217" t="n">
        <f aca="false">'02.24 по датам'!AG71</f>
        <v>0</v>
      </c>
      <c r="AH71" s="2217" t="n">
        <f aca="false">'02.24 по датам'!AH71</f>
        <v>0</v>
      </c>
      <c r="AI71" s="2217" t="n">
        <f aca="false">'02.24 по датам'!AI71</f>
        <v>0</v>
      </c>
      <c r="AJ71" s="2217" t="n">
        <f aca="false">'02.24 по датам'!AJ71</f>
        <v>0</v>
      </c>
      <c r="AK71" s="2217" t="n">
        <f aca="false">'02.24 по датам'!AK71</f>
        <v>0</v>
      </c>
      <c r="AL71" s="2217" t="n">
        <f aca="false">'02.24 по датам'!AL71</f>
        <v>0</v>
      </c>
      <c r="AM71" s="2217" t="n">
        <f aca="false">'02.24 по датам'!AM71</f>
        <v>0</v>
      </c>
      <c r="AN71" s="2217" t="n">
        <f aca="false">'02.24 по датам'!AN71</f>
        <v>0</v>
      </c>
      <c r="AO71" s="2217" t="n">
        <f aca="false">'02.24 по датам'!AO71</f>
        <v>0</v>
      </c>
      <c r="AP71" s="2218"/>
      <c r="AQ71" s="2219"/>
      <c r="AR71" s="2220"/>
      <c r="AS71" s="2221"/>
      <c r="AT71" s="2221"/>
      <c r="AU71" s="2216" t="n">
        <f aca="false">'02.24 по датам'!AU71</f>
        <v>0</v>
      </c>
      <c r="AV71" s="2216" t="n">
        <f aca="false">'02.24 по датам'!AV71</f>
        <v>0</v>
      </c>
      <c r="AW71" s="2223" t="n">
        <f aca="false">'02.24 по датам'!AW71</f>
        <v>0</v>
      </c>
      <c r="AX71" s="2217" t="n">
        <f aca="false">'02.24 по датам'!AX71</f>
        <v>0</v>
      </c>
      <c r="AY71" s="2217" t="n">
        <f aca="false">'02.24 по датам'!AY71</f>
        <v>0</v>
      </c>
      <c r="AZ71" s="2217" t="n">
        <f aca="false">'02.24 по датам'!AZ71</f>
        <v>0</v>
      </c>
      <c r="BA71" s="2217" t="n">
        <f aca="false">'02.24 по датам'!BA71</f>
        <v>0</v>
      </c>
      <c r="BB71" s="2217" t="n">
        <f aca="false">'02.24 по датам'!BB71</f>
        <v>0</v>
      </c>
      <c r="BC71" s="2217" t="n">
        <f aca="false">'02.24 по датам'!BC71</f>
        <v>0</v>
      </c>
      <c r="BD71" s="2217" t="n">
        <f aca="false">'02.24 по датам'!BD71</f>
        <v>0</v>
      </c>
      <c r="BE71" s="2217" t="n">
        <f aca="false">'02.24 по датам'!BE71</f>
        <v>0</v>
      </c>
      <c r="BF71" s="2217" t="n">
        <f aca="false">'02.24 по датам'!BF71</f>
        <v>0</v>
      </c>
      <c r="BG71" s="2217" t="n">
        <f aca="false">'02.24 по датам'!BG71</f>
        <v>0</v>
      </c>
      <c r="BH71" s="2217" t="n">
        <f aca="false">'02.24 по датам'!BH71</f>
        <v>0</v>
      </c>
      <c r="BI71" s="2217" t="n">
        <f aca="false">'02.24 по датам'!BI71</f>
        <v>0</v>
      </c>
      <c r="BJ71" s="2217" t="n">
        <f aca="false">'02.24 по датам'!BJ71</f>
        <v>0</v>
      </c>
      <c r="BK71" s="2217" t="n">
        <f aca="false">'02.24 по датам'!BK71</f>
        <v>0</v>
      </c>
      <c r="BL71" s="2217" t="n">
        <f aca="false">'02.24 по датам'!BL71</f>
        <v>0</v>
      </c>
      <c r="BM71" s="2217" t="n">
        <f aca="false">'02.24 по датам'!BM71</f>
        <v>0</v>
      </c>
      <c r="BN71" s="2217" t="n">
        <f aca="false">'02.24 по датам'!BN71</f>
        <v>0</v>
      </c>
      <c r="BO71" s="2217" t="n">
        <f aca="false">'02.24 по датам'!BO71</f>
        <v>0</v>
      </c>
      <c r="BP71" s="2217" t="n">
        <f aca="false">'02.24 по датам'!BP71</f>
        <v>0</v>
      </c>
      <c r="BQ71" s="2217" t="n">
        <f aca="false">'02.24 по датам'!BQ71</f>
        <v>0</v>
      </c>
      <c r="BR71" s="2218"/>
      <c r="BS71" s="2219"/>
      <c r="BT71" s="2220"/>
      <c r="BU71" s="2221"/>
      <c r="BV71" s="2221"/>
      <c r="BW71" s="2222" t="n">
        <f aca="false">'02.24 по датам'!BW71</f>
        <v>0</v>
      </c>
      <c r="BX71" s="2217" t="n">
        <f aca="false">'02.24 по датам'!BX71</f>
        <v>0</v>
      </c>
      <c r="BY71" s="2217" t="n">
        <f aca="false">'02.24 по датам'!BY71</f>
        <v>0</v>
      </c>
      <c r="BZ71" s="2217" t="n">
        <f aca="false">'02.24 по датам'!BZ71</f>
        <v>0</v>
      </c>
      <c r="CA71" s="2217" t="n">
        <f aca="false">'02.24 по датам'!CA71</f>
        <v>0</v>
      </c>
      <c r="CB71" s="2217" t="n">
        <f aca="false">'02.24 по датам'!CB71</f>
        <v>0</v>
      </c>
      <c r="CC71" s="2217" t="n">
        <f aca="false">'02.24 по датам'!CC71</f>
        <v>0</v>
      </c>
      <c r="CD71" s="2217" t="n">
        <f aca="false">'02.24 по датам'!CD71</f>
        <v>0</v>
      </c>
      <c r="CE71" s="2217" t="n">
        <f aca="false">'02.24 по датам'!CE71</f>
        <v>0</v>
      </c>
      <c r="CF71" s="2217" t="n">
        <f aca="false">'02.24 по датам'!CF71</f>
        <v>0</v>
      </c>
      <c r="CG71" s="2217" t="n">
        <f aca="false">'02.24 по датам'!CG71</f>
        <v>0</v>
      </c>
      <c r="CH71" s="2217" t="n">
        <f aca="false">'02.24 по датам'!CH71</f>
        <v>0</v>
      </c>
      <c r="CI71" s="2217" t="n">
        <f aca="false">'02.24 по датам'!CI71</f>
        <v>0</v>
      </c>
      <c r="CJ71" s="2218"/>
      <c r="CK71" s="2219"/>
      <c r="CL71" s="2220"/>
      <c r="CM71" s="2221"/>
      <c r="CN71" s="2221"/>
      <c r="CO71" s="2221"/>
      <c r="CP71" s="2221"/>
      <c r="CQ71" s="2217" t="n">
        <f aca="false">'02.24 по датам'!CQ71</f>
        <v>0</v>
      </c>
      <c r="CR71" s="2217" t="n">
        <f aca="false">'02.24 по датам'!CR71</f>
        <v>0</v>
      </c>
      <c r="CS71" s="2217" t="n">
        <f aca="false">'02.24 по датам'!CS71</f>
        <v>0</v>
      </c>
      <c r="CT71" s="2217" t="n">
        <f aca="false">'02.24 по датам'!CT71</f>
        <v>0</v>
      </c>
      <c r="CU71" s="2217" t="n">
        <f aca="false">'02.24 по датам'!CU71</f>
        <v>0</v>
      </c>
      <c r="CV71" s="2217" t="n">
        <f aca="false">'02.24 по датам'!CV71</f>
        <v>0</v>
      </c>
      <c r="CW71" s="2217" t="n">
        <f aca="false">'02.24 по датам'!CW71</f>
        <v>0</v>
      </c>
      <c r="CX71" s="2217" t="n">
        <f aca="false">'02.24 по датам'!CX71</f>
        <v>0</v>
      </c>
      <c r="CY71" s="2217" t="n">
        <f aca="false">'02.24 по датам'!CY71</f>
        <v>0</v>
      </c>
      <c r="CZ71" s="2217" t="n">
        <f aca="false">'02.24 по датам'!CZ71</f>
        <v>0</v>
      </c>
      <c r="DA71" s="2217" t="n">
        <f aca="false">'02.24 по датам'!DA71</f>
        <v>0</v>
      </c>
      <c r="DB71" s="2217" t="n">
        <f aca="false">'02.24 по датам'!DB71</f>
        <v>0</v>
      </c>
      <c r="DC71" s="2217" t="n">
        <f aca="false">'02.24 по датам'!DC71</f>
        <v>0</v>
      </c>
      <c r="DD71" s="2218"/>
      <c r="DE71" s="2219"/>
      <c r="DF71" s="2220"/>
      <c r="DG71" s="2221"/>
      <c r="DH71" s="2221"/>
      <c r="DI71" s="2285" t="n">
        <f aca="false">'02.24 по датам'!DI71</f>
        <v>0</v>
      </c>
      <c r="DJ71" s="2217" t="n">
        <f aca="false">'02.24 по датам'!DJ71</f>
        <v>0</v>
      </c>
      <c r="DK71" s="2217" t="n">
        <f aca="false">'02.24 по датам'!DK71</f>
        <v>0</v>
      </c>
      <c r="DL71" s="2217" t="n">
        <f aca="false">'02.24 по датам'!DL71</f>
        <v>0</v>
      </c>
      <c r="DM71" s="2217" t="n">
        <f aca="false">'02.24 по датам'!DM71</f>
        <v>0</v>
      </c>
      <c r="DN71" s="2217" t="n">
        <f aca="false">'02.24 по датам'!DN71</f>
        <v>0</v>
      </c>
      <c r="DO71" s="2217" t="n">
        <f aca="false">'02.24 по датам'!DO71</f>
        <v>0</v>
      </c>
      <c r="DP71" s="2217" t="n">
        <f aca="false">'02.24 по датам'!DP71</f>
        <v>0</v>
      </c>
      <c r="DQ71" s="2217" t="n">
        <f aca="false">'02.24 по датам'!DQ71</f>
        <v>0</v>
      </c>
      <c r="DR71" s="2217" t="n">
        <f aca="false">'02.24 по датам'!DR71</f>
        <v>0</v>
      </c>
      <c r="DS71" s="2217" t="n">
        <f aca="false">'02.24 по датам'!DS71</f>
        <v>0</v>
      </c>
      <c r="DT71" s="2217" t="n">
        <f aca="false">'02.24 по датам'!DT71</f>
        <v>0</v>
      </c>
      <c r="DU71" s="2217" t="n">
        <f aca="false">'02.24 по датам'!DU71</f>
        <v>0</v>
      </c>
      <c r="DV71" s="2218"/>
      <c r="DW71" s="2219"/>
      <c r="DX71" s="2220"/>
      <c r="DY71" s="2221"/>
      <c r="DZ71" s="2221"/>
      <c r="EA71" s="2217" t="n">
        <f aca="false">'02.24 по датам'!EA71</f>
        <v>0</v>
      </c>
      <c r="EB71" s="2217" t="n">
        <f aca="false">'02.24 по датам'!EB71</f>
        <v>0</v>
      </c>
      <c r="EC71" s="2217" t="n">
        <f aca="false">'02.24 по датам'!EC71</f>
        <v>0</v>
      </c>
      <c r="ED71" s="2217" t="n">
        <f aca="false">'02.24 по датам'!ED71</f>
        <v>0</v>
      </c>
      <c r="EE71" s="2217" t="n">
        <f aca="false">'02.24 по датам'!EE71</f>
        <v>0</v>
      </c>
      <c r="EF71" s="2217" t="n">
        <f aca="false">'02.24 по датам'!EF71</f>
        <v>0</v>
      </c>
      <c r="EG71" s="2217" t="n">
        <f aca="false">'02.24 по датам'!EG71</f>
        <v>0</v>
      </c>
      <c r="EH71" s="2217" t="n">
        <f aca="false">'02.24 по датам'!EH71</f>
        <v>0</v>
      </c>
      <c r="EI71" s="2217" t="n">
        <f aca="false">'02.24 по датам'!EI71</f>
        <v>0</v>
      </c>
      <c r="EJ71" s="2217" t="n">
        <f aca="false">'02.24 по датам'!EJ71</f>
        <v>0</v>
      </c>
      <c r="EK71" s="2217" t="n">
        <f aca="false">'02.24 по датам'!EK71</f>
        <v>0</v>
      </c>
      <c r="EL71" s="2217" t="n">
        <f aca="false">'02.24 по датам'!EL71</f>
        <v>0</v>
      </c>
      <c r="EM71" s="2217" t="n">
        <f aca="false">'02.24 по датам'!EM71</f>
        <v>0</v>
      </c>
      <c r="EN71" s="2217" t="n">
        <f aca="false">'02.24 по датам'!EN71</f>
        <v>0</v>
      </c>
      <c r="EO71" s="2217" t="n">
        <f aca="false">'02.24 по датам'!EO71</f>
        <v>0</v>
      </c>
      <c r="EP71" s="2217" t="n">
        <f aca="false">'02.24 по датам'!EP71</f>
        <v>0</v>
      </c>
      <c r="EQ71" s="2217" t="n">
        <f aca="false">'02.24 по датам'!EQ71</f>
        <v>0</v>
      </c>
      <c r="ER71" s="2217" t="n">
        <f aca="false">'02.24 по датам'!ER71</f>
        <v>0</v>
      </c>
      <c r="ES71" s="2217" t="n">
        <f aca="false">'02.24 по датам'!ES71</f>
        <v>0</v>
      </c>
      <c r="ET71" s="2217" t="n">
        <f aca="false">'02.24 по датам'!ET71</f>
        <v>0</v>
      </c>
      <c r="EU71" s="2217" t="n">
        <f aca="false">'02.24 по датам'!EU71</f>
        <v>0</v>
      </c>
      <c r="EV71" s="2217" t="n">
        <f aca="false">'02.24 по датам'!EV71</f>
        <v>0</v>
      </c>
      <c r="EW71" s="2217" t="n">
        <f aca="false">'02.24 по датам'!EW71</f>
        <v>0</v>
      </c>
      <c r="EX71" s="2217" t="n">
        <f aca="false">'02.24 по датам'!EX71</f>
        <v>0</v>
      </c>
      <c r="EY71" s="2217" t="n">
        <f aca="false">'02.24 по датам'!EY71</f>
        <v>0</v>
      </c>
      <c r="EZ71" s="2218"/>
      <c r="FA71" s="2219"/>
      <c r="FB71" s="2220"/>
      <c r="FC71" s="2221"/>
      <c r="FD71" s="2221"/>
      <c r="FE71" s="2217" t="n">
        <f aca="false">'02.24 по датам'!FE71</f>
        <v>0</v>
      </c>
      <c r="FF71" s="2217" t="n">
        <f aca="false">'02.24 по датам'!FF71</f>
        <v>0</v>
      </c>
      <c r="FG71" s="2217" t="n">
        <f aca="false">'02.24 по датам'!FG71</f>
        <v>0</v>
      </c>
      <c r="FH71" s="2217" t="n">
        <f aca="false">'02.24 по датам'!FH71</f>
        <v>0</v>
      </c>
      <c r="FI71" s="2217" t="n">
        <f aca="false">'02.24 по датам'!FI71</f>
        <v>0</v>
      </c>
      <c r="FJ71" s="2217" t="n">
        <f aca="false">'02.24 по датам'!FJ71</f>
        <v>0</v>
      </c>
      <c r="FK71" s="2217" t="n">
        <f aca="false">'02.24 по датам'!FK71</f>
        <v>0</v>
      </c>
      <c r="FL71" s="2217" t="n">
        <f aca="false">'02.24 по датам'!FL71</f>
        <v>0</v>
      </c>
      <c r="FM71" s="2217" t="n">
        <f aca="false">'02.24 по датам'!FM71</f>
        <v>0</v>
      </c>
      <c r="FN71" s="2217" t="n">
        <f aca="false">'02.24 по датам'!FN71</f>
        <v>0</v>
      </c>
      <c r="FO71" s="2218"/>
      <c r="FP71" s="2219"/>
      <c r="FQ71" s="2220"/>
      <c r="FR71" s="2221"/>
      <c r="FS71" s="2221"/>
      <c r="FT71" s="2225"/>
      <c r="FU71" s="2225"/>
      <c r="FV71" s="2225"/>
      <c r="FW71" s="2225"/>
      <c r="FX71" s="2225"/>
      <c r="FY71" s="2225"/>
      <c r="FZ71" s="2225"/>
      <c r="GA71" s="2225"/>
      <c r="GB71" s="2225"/>
      <c r="GC71" s="2225"/>
      <c r="GD71" s="2225"/>
      <c r="GE71" s="2225"/>
      <c r="GF71" s="2225"/>
      <c r="GG71" s="2225"/>
      <c r="GH71" s="2225"/>
      <c r="GI71" s="2225"/>
      <c r="GJ71" s="2225"/>
      <c r="GK71" s="2225"/>
      <c r="GL71" s="2225"/>
      <c r="GM71" s="2225"/>
      <c r="GN71" s="2225"/>
      <c r="GO71" s="2225"/>
      <c r="GP71" s="2225"/>
      <c r="GQ71" s="2225"/>
      <c r="GR71" s="2225"/>
      <c r="GS71" s="2225"/>
      <c r="GT71" s="2218"/>
      <c r="GU71" s="2219"/>
      <c r="GV71" s="2220"/>
      <c r="GW71" s="2221"/>
      <c r="GX71" s="2221"/>
      <c r="GY71" s="2221"/>
      <c r="GZ71" s="2217" t="n">
        <f aca="false">'02.24 по датам'!GZ71</f>
        <v>0</v>
      </c>
      <c r="HA71" s="2217" t="n">
        <f aca="false">'02.24 по датам'!HA71</f>
        <v>0</v>
      </c>
      <c r="HB71" s="2226"/>
      <c r="HC71" s="2221"/>
      <c r="HD71" s="2227" t="n">
        <f aca="false">'02.24 по датам'!HD71</f>
        <v>0</v>
      </c>
      <c r="HE71" s="2226"/>
      <c r="HF71" s="2228"/>
      <c r="HG71" s="2180"/>
      <c r="HH71" s="2180"/>
      <c r="HI71" s="2230"/>
      <c r="HJ71" s="2225"/>
      <c r="HK71" s="2225"/>
      <c r="HL71" s="2225"/>
      <c r="HM71" s="2225"/>
      <c r="HN71" s="2225"/>
      <c r="HO71" s="2225"/>
      <c r="HP71" s="2225"/>
      <c r="HQ71" s="2225"/>
      <c r="HR71" s="2225"/>
      <c r="HS71" s="2225"/>
      <c r="HT71" s="2225"/>
      <c r="HU71" s="2225"/>
      <c r="HV71" s="2225"/>
      <c r="HW71" s="2225"/>
      <c r="HX71" s="2225"/>
      <c r="HY71" s="2225"/>
      <c r="HZ71" s="2225"/>
      <c r="IA71" s="2218"/>
      <c r="IB71" s="2219"/>
      <c r="IC71" s="2220"/>
      <c r="ID71" s="2221"/>
      <c r="IE71" s="2221"/>
      <c r="IF71" s="2231" t="n">
        <f aca="false">'02.24 по датам'!IF71</f>
        <v>0</v>
      </c>
      <c r="IG71" s="2231" t="n">
        <f aca="false">'02.24 по датам'!IG71</f>
        <v>0</v>
      </c>
      <c r="IH71" s="2231" t="n">
        <f aca="false">'02.24 по датам'!IH71</f>
        <v>0</v>
      </c>
      <c r="II71" s="2232"/>
      <c r="IJ71" s="2233"/>
      <c r="IK71" s="1302"/>
      <c r="IL71" s="1302"/>
      <c r="IM71" s="2234" t="n">
        <f aca="false">'02.24 по датам'!IM71</f>
        <v>0</v>
      </c>
      <c r="IN71" s="2234" t="n">
        <f aca="false">'02.24 по датам'!IN71</f>
        <v>0</v>
      </c>
      <c r="IO71" s="2217" t="n">
        <f aca="false">'02.24 по датам'!IO71</f>
        <v>0</v>
      </c>
      <c r="IP71" s="2217" t="n">
        <f aca="false">'02.24 по датам'!IP71</f>
        <v>0</v>
      </c>
      <c r="IQ71" s="2217" t="n">
        <f aca="false">'02.24 по датам'!IQ71</f>
        <v>0</v>
      </c>
      <c r="IR71" s="2217" t="n">
        <f aca="false">'02.24 по датам'!IR71</f>
        <v>0</v>
      </c>
      <c r="IS71" s="2217" t="n">
        <f aca="false">'02.24 по датам'!IS71</f>
        <v>0</v>
      </c>
      <c r="IT71" s="2217" t="n">
        <f aca="false">'02.24 по датам'!IT71</f>
        <v>0</v>
      </c>
      <c r="IU71" s="2217" t="n">
        <f aca="false">'02.24 по датам'!IU71</f>
        <v>0</v>
      </c>
      <c r="IV71" s="2217" t="n">
        <f aca="false">'02.24 по датам'!IV71</f>
        <v>0</v>
      </c>
      <c r="IW71" s="2218"/>
      <c r="IX71" s="2219"/>
      <c r="IY71" s="2220"/>
      <c r="IZ71" s="2221"/>
      <c r="JA71" s="2221"/>
      <c r="JB71" s="2217" t="n">
        <f aca="false">'02.24 по датам'!JB71</f>
        <v>0</v>
      </c>
      <c r="JC71" s="2226"/>
      <c r="JD71" s="2217" t="n">
        <f aca="false">'02.24 по датам'!JD71</f>
        <v>0</v>
      </c>
      <c r="JE71" s="2221"/>
      <c r="JF71" s="2221"/>
      <c r="JG71" s="2231" t="n">
        <f aca="false">'02.24 по датам'!JG71</f>
        <v>0</v>
      </c>
      <c r="JH71" s="2231" t="n">
        <f aca="false">'02.24 по датам'!JH71</f>
        <v>0</v>
      </c>
      <c r="JI71" s="2231" t="n">
        <f aca="false">'02.24 по датам'!JI71</f>
        <v>0</v>
      </c>
      <c r="JJ71" s="2231" t="n">
        <f aca="false">'02.24 по датам'!JJ71</f>
        <v>0</v>
      </c>
      <c r="JK71" s="2270"/>
      <c r="JL71" s="1302"/>
      <c r="JM71" s="2236"/>
      <c r="JN71" s="2236"/>
      <c r="JO71" s="2237"/>
      <c r="JP71" s="2236"/>
      <c r="JQ71" s="2236"/>
      <c r="JR71" s="2237"/>
    </row>
    <row r="72" customFormat="false" ht="11.25" hidden="false" customHeight="true" outlineLevel="0" collapsed="false">
      <c r="A72" s="2056" t="n">
        <f aca="false">A68+1</f>
        <v>45338</v>
      </c>
      <c r="B72" s="2057" t="s">
        <v>662</v>
      </c>
      <c r="C72" s="2067" t="n">
        <f aca="false">'02.24 по датам'!C72</f>
        <v>0</v>
      </c>
      <c r="D72" s="2067" t="n">
        <f aca="false">'02.24 по датам'!D72</f>
        <v>0</v>
      </c>
      <c r="E72" s="2058" t="n">
        <f aca="false">'02.24 по датам'!E72</f>
        <v>0</v>
      </c>
      <c r="F72" s="2067" t="n">
        <f aca="false">'02.24 по датам'!F72</f>
        <v>0</v>
      </c>
      <c r="G72" s="2092" t="n">
        <f aca="false">'02.24 по датам'!G72</f>
        <v>0</v>
      </c>
      <c r="H72" s="2092" t="n">
        <f aca="false">'02.24 по датам'!H72</f>
        <v>0</v>
      </c>
      <c r="I72" s="2092" t="n">
        <f aca="false">'02.24 по датам'!I72</f>
        <v>0</v>
      </c>
      <c r="J72" s="2092" t="n">
        <f aca="false">'02.24 по датам'!J72</f>
        <v>0</v>
      </c>
      <c r="K72" s="2092" t="n">
        <f aca="false">'02.24 по датам'!K72</f>
        <v>0</v>
      </c>
      <c r="L72" s="2092" t="n">
        <f aca="false">'02.24 по датам'!L72</f>
        <v>0</v>
      </c>
      <c r="M72" s="2092" t="n">
        <f aca="false">'02.24 по датам'!M72</f>
        <v>0</v>
      </c>
      <c r="N72" s="2092" t="n">
        <f aca="false">'02.24 по датам'!N72</f>
        <v>0</v>
      </c>
      <c r="O72" s="2092" t="n">
        <f aca="false">'02.24 по датам'!O72</f>
        <v>0</v>
      </c>
      <c r="P72" s="2092" t="n">
        <f aca="false">'02.24 по датам'!P72</f>
        <v>0</v>
      </c>
      <c r="Q72" s="2092" t="n">
        <f aca="false">'02.24 по датам'!Q72</f>
        <v>0</v>
      </c>
      <c r="R72" s="2092" t="n">
        <f aca="false">'02.24 по датам'!R72</f>
        <v>0</v>
      </c>
      <c r="S72" s="2092" t="n">
        <f aca="false">'02.24 по датам'!S72</f>
        <v>0</v>
      </c>
      <c r="T72" s="2092" t="n">
        <f aca="false">'02.24 по датам'!T72</f>
        <v>0</v>
      </c>
      <c r="U72" s="2092" t="n">
        <f aca="false">'02.24 по датам'!U72</f>
        <v>0</v>
      </c>
      <c r="V72" s="2065" t="n">
        <f aca="false">'02.24 по датам'!V72</f>
        <v>0</v>
      </c>
      <c r="W72" s="2066" t="n">
        <f aca="false">'02.24 по датам'!W72</f>
        <v>0</v>
      </c>
      <c r="X72" s="2238"/>
      <c r="Y72" s="2239"/>
      <c r="Z72" s="2240"/>
      <c r="AA72" s="2062"/>
      <c r="AB72" s="2063"/>
      <c r="AC72" s="2064" t="n">
        <f aca="false">'02.24 по датам'!AC72</f>
        <v>0</v>
      </c>
      <c r="AD72" s="2064" t="n">
        <f aca="false">'02.24 по датам'!AD72</f>
        <v>0</v>
      </c>
      <c r="AE72" s="2065" t="n">
        <f aca="false">'02.24 по датам'!AE72</f>
        <v>0</v>
      </c>
      <c r="AF72" s="2065" t="n">
        <f aca="false">'02.24 по датам'!AF72</f>
        <v>0</v>
      </c>
      <c r="AG72" s="2065" t="n">
        <f aca="false">'02.24 по датам'!AG72</f>
        <v>0</v>
      </c>
      <c r="AH72" s="2065" t="n">
        <f aca="false">'02.24 по датам'!AH72</f>
        <v>0</v>
      </c>
      <c r="AI72" s="2065" t="n">
        <f aca="false">'02.24 по датам'!AI72</f>
        <v>0</v>
      </c>
      <c r="AJ72" s="2065" t="n">
        <f aca="false">'02.24 по датам'!AJ72</f>
        <v>0</v>
      </c>
      <c r="AK72" s="2065" t="n">
        <f aca="false">'02.24 по датам'!AK72</f>
        <v>0</v>
      </c>
      <c r="AL72" s="2065" t="n">
        <f aca="false">'02.24 по датам'!AL72</f>
        <v>0</v>
      </c>
      <c r="AM72" s="2065" t="n">
        <f aca="false">'02.24 по датам'!AM72</f>
        <v>0</v>
      </c>
      <c r="AN72" s="2065" t="n">
        <f aca="false">'02.24 по датам'!AN72</f>
        <v>0</v>
      </c>
      <c r="AO72" s="2066" t="n">
        <f aca="false">'02.24 по датам'!AO72</f>
        <v>0</v>
      </c>
      <c r="AP72" s="2238"/>
      <c r="AQ72" s="2239"/>
      <c r="AR72" s="2240"/>
      <c r="AS72" s="2062"/>
      <c r="AT72" s="2063"/>
      <c r="AU72" s="2298" t="n">
        <f aca="false">'02.24 по датам'!AU72</f>
        <v>0</v>
      </c>
      <c r="AV72" s="2064" t="n">
        <f aca="false">'02.24 по датам'!AV72</f>
        <v>0</v>
      </c>
      <c r="AW72" s="2067" t="n">
        <f aca="false">'02.24 по датам'!AW72</f>
        <v>0</v>
      </c>
      <c r="AX72" s="2092" t="n">
        <f aca="false">'02.24 по датам'!AX72</f>
        <v>0</v>
      </c>
      <c r="AY72" s="2092" t="n">
        <f aca="false">'02.24 по датам'!AY72</f>
        <v>0</v>
      </c>
      <c r="AZ72" s="2092" t="n">
        <f aca="false">'02.24 по датам'!AZ72</f>
        <v>0</v>
      </c>
      <c r="BA72" s="2092" t="n">
        <f aca="false">'02.24 по датам'!BA72</f>
        <v>0</v>
      </c>
      <c r="BB72" s="2092" t="n">
        <f aca="false">'02.24 по датам'!BB72</f>
        <v>0</v>
      </c>
      <c r="BC72" s="2092" t="n">
        <f aca="false">'02.24 по датам'!BC72</f>
        <v>0</v>
      </c>
      <c r="BD72" s="2092" t="n">
        <f aca="false">'02.24 по датам'!BD72</f>
        <v>0</v>
      </c>
      <c r="BE72" s="2092" t="n">
        <f aca="false">'02.24 по датам'!BE72</f>
        <v>0</v>
      </c>
      <c r="BF72" s="2092" t="n">
        <f aca="false">'02.24 по датам'!BF72</f>
        <v>0</v>
      </c>
      <c r="BG72" s="2092" t="n">
        <f aca="false">'02.24 по датам'!BG72</f>
        <v>0</v>
      </c>
      <c r="BH72" s="2092" t="n">
        <f aca="false">'02.24 по датам'!BH72</f>
        <v>0</v>
      </c>
      <c r="BI72" s="2092" t="n">
        <f aca="false">'02.24 по датам'!BI72</f>
        <v>0</v>
      </c>
      <c r="BJ72" s="2092" t="n">
        <f aca="false">'02.24 по датам'!BJ72</f>
        <v>0</v>
      </c>
      <c r="BK72" s="2092" t="n">
        <f aca="false">'02.24 по датам'!BK72</f>
        <v>0</v>
      </c>
      <c r="BL72" s="2092" t="n">
        <f aca="false">'02.24 по датам'!BL72</f>
        <v>0</v>
      </c>
      <c r="BM72" s="2092" t="n">
        <f aca="false">'02.24 по датам'!BM72</f>
        <v>0</v>
      </c>
      <c r="BN72" s="2092" t="n">
        <f aca="false">'02.24 по датам'!BN72</f>
        <v>0</v>
      </c>
      <c r="BO72" s="2092" t="n">
        <f aca="false">'02.24 по датам'!BO72</f>
        <v>0</v>
      </c>
      <c r="BP72" s="2092" t="n">
        <f aca="false">'02.24 по датам'!BP72</f>
        <v>0</v>
      </c>
      <c r="BQ72" s="2287" t="n">
        <f aca="false">'02.24 по датам'!BQ72</f>
        <v>0</v>
      </c>
      <c r="BR72" s="2242"/>
      <c r="BS72" s="2243"/>
      <c r="BT72" s="2240"/>
      <c r="BU72" s="2062"/>
      <c r="BV72" s="2063"/>
      <c r="BW72" s="2068" t="n">
        <f aca="false">'02.24 по датам'!BW72</f>
        <v>0</v>
      </c>
      <c r="BX72" s="2065" t="n">
        <f aca="false">'02.24 по датам'!BX72</f>
        <v>0</v>
      </c>
      <c r="BY72" s="2065" t="n">
        <f aca="false">'02.24 по датам'!BY72</f>
        <v>0</v>
      </c>
      <c r="BZ72" s="2065" t="n">
        <f aca="false">'02.24 по датам'!BZ72</f>
        <v>0</v>
      </c>
      <c r="CA72" s="2065" t="n">
        <f aca="false">'02.24 по датам'!CA72</f>
        <v>0</v>
      </c>
      <c r="CB72" s="2065" t="n">
        <f aca="false">'02.24 по датам'!CB72</f>
        <v>0</v>
      </c>
      <c r="CC72" s="2065" t="n">
        <f aca="false">'02.24 по датам'!CC72</f>
        <v>0</v>
      </c>
      <c r="CD72" s="2065" t="n">
        <f aca="false">'02.24 по датам'!CD72</f>
        <v>0</v>
      </c>
      <c r="CE72" s="2065" t="n">
        <f aca="false">'02.24 по датам'!CE72</f>
        <v>0</v>
      </c>
      <c r="CF72" s="2065" t="n">
        <f aca="false">'02.24 по датам'!CF72</f>
        <v>0</v>
      </c>
      <c r="CG72" s="2065" t="n">
        <f aca="false">'02.24 по датам'!CG72</f>
        <v>0</v>
      </c>
      <c r="CH72" s="2065" t="n">
        <f aca="false">'02.24 по датам'!CH72</f>
        <v>0</v>
      </c>
      <c r="CI72" s="2066" t="n">
        <f aca="false">'02.24 по датам'!CI72</f>
        <v>0</v>
      </c>
      <c r="CJ72" s="2238"/>
      <c r="CK72" s="2239"/>
      <c r="CL72" s="2240"/>
      <c r="CM72" s="2062"/>
      <c r="CN72" s="2063"/>
      <c r="CO72" s="2063"/>
      <c r="CP72" s="2063"/>
      <c r="CQ72" s="2065" t="n">
        <f aca="false">'02.24 по датам'!CQ72</f>
        <v>0</v>
      </c>
      <c r="CR72" s="2065" t="n">
        <f aca="false">'02.24 по датам'!CR72</f>
        <v>0</v>
      </c>
      <c r="CS72" s="2065" t="n">
        <f aca="false">'02.24 по датам'!CS72</f>
        <v>0</v>
      </c>
      <c r="CT72" s="2065" t="n">
        <f aca="false">'02.24 по датам'!CT72</f>
        <v>0</v>
      </c>
      <c r="CU72" s="2065" t="n">
        <f aca="false">'02.24 по датам'!CU72</f>
        <v>0</v>
      </c>
      <c r="CV72" s="2065" t="n">
        <f aca="false">'02.24 по датам'!CV72</f>
        <v>0</v>
      </c>
      <c r="CW72" s="2065" t="n">
        <f aca="false">'02.24 по датам'!CW72</f>
        <v>0</v>
      </c>
      <c r="CX72" s="2065" t="n">
        <f aca="false">'02.24 по датам'!CX72</f>
        <v>0</v>
      </c>
      <c r="CY72" s="2065" t="n">
        <f aca="false">'02.24 по датам'!CY72</f>
        <v>0</v>
      </c>
      <c r="CZ72" s="2065" t="n">
        <f aca="false">'02.24 по датам'!CZ72</f>
        <v>0</v>
      </c>
      <c r="DA72" s="2065" t="n">
        <f aca="false">'02.24 по датам'!DA72</f>
        <v>0</v>
      </c>
      <c r="DB72" s="2065" t="n">
        <f aca="false">'02.24 по датам'!DB72</f>
        <v>0</v>
      </c>
      <c r="DC72" s="2066" t="n">
        <f aca="false">'02.24 по датам'!DC72</f>
        <v>0</v>
      </c>
      <c r="DD72" s="2238"/>
      <c r="DE72" s="2239"/>
      <c r="DF72" s="2240"/>
      <c r="DG72" s="2069"/>
      <c r="DH72" s="2070"/>
      <c r="DI72" s="2068" t="n">
        <f aca="false">'02.24 по датам'!DI72</f>
        <v>0</v>
      </c>
      <c r="DJ72" s="2065" t="n">
        <f aca="false">'02.24 по датам'!DJ72</f>
        <v>0</v>
      </c>
      <c r="DK72" s="2065" t="n">
        <f aca="false">'02.24 по датам'!DK72</f>
        <v>0</v>
      </c>
      <c r="DL72" s="2065" t="n">
        <f aca="false">'02.24 по датам'!DL72</f>
        <v>0</v>
      </c>
      <c r="DM72" s="2065" t="n">
        <f aca="false">'02.24 по датам'!DM72</f>
        <v>0</v>
      </c>
      <c r="DN72" s="2065" t="n">
        <f aca="false">'02.24 по датам'!DN72</f>
        <v>0</v>
      </c>
      <c r="DO72" s="2065" t="n">
        <f aca="false">'02.24 по датам'!DO72</f>
        <v>0</v>
      </c>
      <c r="DP72" s="2065" t="n">
        <f aca="false">'02.24 по датам'!DP72</f>
        <v>0</v>
      </c>
      <c r="DQ72" s="2065" t="n">
        <f aca="false">'02.24 по датам'!DQ72</f>
        <v>0</v>
      </c>
      <c r="DR72" s="2065" t="n">
        <f aca="false">'02.24 по датам'!DR72</f>
        <v>0</v>
      </c>
      <c r="DS72" s="2065" t="n">
        <f aca="false">'02.24 по датам'!DS72</f>
        <v>0</v>
      </c>
      <c r="DT72" s="2065" t="n">
        <f aca="false">'02.24 по датам'!DT72</f>
        <v>0</v>
      </c>
      <c r="DU72" s="2066" t="n">
        <f aca="false">'02.24 по датам'!DU72</f>
        <v>0</v>
      </c>
      <c r="DV72" s="2238"/>
      <c r="DW72" s="2239"/>
      <c r="DX72" s="2240"/>
      <c r="DY72" s="2069"/>
      <c r="DZ72" s="2070"/>
      <c r="EA72" s="2065" t="str">
        <f aca="false">'02.24 по датам'!EA72</f>
        <v>скв</v>
      </c>
      <c r="EB72" s="2065" t="n">
        <f aca="false">'02.24 по датам'!EB72</f>
        <v>0</v>
      </c>
      <c r="EC72" s="2065" t="n">
        <f aca="false">'02.24 по датам'!EC72</f>
        <v>0</v>
      </c>
      <c r="ED72" s="2065" t="str">
        <f aca="false">'02.24 по датам'!ED72</f>
        <v>скв</v>
      </c>
      <c r="EE72" s="2092" t="n">
        <f aca="false">'02.24 по датам'!EE72</f>
        <v>0</v>
      </c>
      <c r="EF72" s="2065" t="n">
        <f aca="false">'02.24 по датам'!EF72</f>
        <v>0</v>
      </c>
      <c r="EG72" s="2065" t="n">
        <f aca="false">'02.24 по датам'!EG72</f>
        <v>0</v>
      </c>
      <c r="EH72" s="2065" t="n">
        <f aca="false">'02.24 по датам'!EH72</f>
        <v>0</v>
      </c>
      <c r="EI72" s="2065" t="n">
        <f aca="false">'02.24 по датам'!EI72</f>
        <v>0</v>
      </c>
      <c r="EJ72" s="2065" t="n">
        <f aca="false">'02.24 по датам'!EJ72</f>
        <v>0</v>
      </c>
      <c r="EK72" s="2065" t="n">
        <f aca="false">'02.24 по датам'!EK72</f>
        <v>0</v>
      </c>
      <c r="EL72" s="2065" t="n">
        <f aca="false">'02.24 по датам'!EL72</f>
        <v>0</v>
      </c>
      <c r="EM72" s="2065" t="n">
        <f aca="false">'02.24 по датам'!EM72</f>
        <v>0</v>
      </c>
      <c r="EN72" s="2065" t="n">
        <f aca="false">'02.24 по датам'!EN72</f>
        <v>0</v>
      </c>
      <c r="EO72" s="2065" t="n">
        <f aca="false">'02.24 по датам'!EO72</f>
        <v>0</v>
      </c>
      <c r="EP72" s="2065" t="n">
        <f aca="false">'02.24 по датам'!EP72</f>
        <v>0</v>
      </c>
      <c r="EQ72" s="2065" t="n">
        <f aca="false">'02.24 по датам'!EQ72</f>
        <v>0</v>
      </c>
      <c r="ER72" s="2065" t="n">
        <f aca="false">'02.24 по датам'!ER72</f>
        <v>0</v>
      </c>
      <c r="ES72" s="2065" t="n">
        <f aca="false">'02.24 по датам'!ES72</f>
        <v>0</v>
      </c>
      <c r="ET72" s="2065" t="n">
        <f aca="false">'02.24 по датам'!ET72</f>
        <v>0</v>
      </c>
      <c r="EU72" s="2065" t="n">
        <f aca="false">'02.24 по датам'!EU72</f>
        <v>0</v>
      </c>
      <c r="EV72" s="2065" t="n">
        <f aca="false">'02.24 по датам'!EV72</f>
        <v>0</v>
      </c>
      <c r="EW72" s="2065" t="n">
        <f aca="false">'02.24 по датам'!EW72</f>
        <v>0</v>
      </c>
      <c r="EX72" s="2065" t="n">
        <f aca="false">'02.24 по датам'!EX72</f>
        <v>0</v>
      </c>
      <c r="EY72" s="2066" t="n">
        <f aca="false">'02.24 по датам'!EY72</f>
        <v>0</v>
      </c>
      <c r="EZ72" s="2238"/>
      <c r="FA72" s="2239"/>
      <c r="FB72" s="2240"/>
      <c r="FC72" s="2069"/>
      <c r="FD72" s="2070"/>
      <c r="FE72" s="2065" t="n">
        <f aca="false">'02.24 по датам'!FE72</f>
        <v>0</v>
      </c>
      <c r="FF72" s="2065" t="n">
        <f aca="false">'02.24 по датам'!FF72</f>
        <v>0</v>
      </c>
      <c r="FG72" s="2065" t="n">
        <f aca="false">'02.24 по датам'!FG72</f>
        <v>0</v>
      </c>
      <c r="FH72" s="2065" t="n">
        <f aca="false">'02.24 по датам'!FH72</f>
        <v>0</v>
      </c>
      <c r="FI72" s="2065" t="n">
        <f aca="false">'02.24 по датам'!FI72</f>
        <v>0</v>
      </c>
      <c r="FJ72" s="2065" t="n">
        <f aca="false">'02.24 по датам'!FJ72</f>
        <v>0</v>
      </c>
      <c r="FK72" s="2065" t="n">
        <f aca="false">'02.24 по датам'!FK72</f>
        <v>0</v>
      </c>
      <c r="FL72" s="2065" t="n">
        <f aca="false">'02.24 по датам'!FL72</f>
        <v>0</v>
      </c>
      <c r="FM72" s="2065" t="n">
        <f aca="false">'02.24 по датам'!FM72</f>
        <v>0</v>
      </c>
      <c r="FN72" s="2066" t="n">
        <f aca="false">'02.24 по датам'!FN72</f>
        <v>0</v>
      </c>
      <c r="FO72" s="2238"/>
      <c r="FP72" s="2239"/>
      <c r="FQ72" s="2240"/>
      <c r="FR72" s="2069"/>
      <c r="FS72" s="2070"/>
      <c r="FT72" s="2271"/>
      <c r="FU72" s="2072"/>
      <c r="FV72" s="2072"/>
      <c r="FW72" s="2072"/>
      <c r="FX72" s="2072"/>
      <c r="FY72" s="2072"/>
      <c r="FZ72" s="2072"/>
      <c r="GA72" s="2072"/>
      <c r="GB72" s="2072"/>
      <c r="GC72" s="2072"/>
      <c r="GD72" s="2072"/>
      <c r="GE72" s="2072"/>
      <c r="GF72" s="2072"/>
      <c r="GG72" s="2072"/>
      <c r="GH72" s="2072"/>
      <c r="GI72" s="2072"/>
      <c r="GJ72" s="2072"/>
      <c r="GK72" s="2072"/>
      <c r="GL72" s="2072"/>
      <c r="GM72" s="2072"/>
      <c r="GN72" s="2072"/>
      <c r="GO72" s="2072"/>
      <c r="GP72" s="2072"/>
      <c r="GQ72" s="2072"/>
      <c r="GR72" s="2072"/>
      <c r="GS72" s="2073"/>
      <c r="GT72" s="2242"/>
      <c r="GU72" s="2243"/>
      <c r="GV72" s="2248"/>
      <c r="GW72" s="2076"/>
      <c r="GX72" s="2063"/>
      <c r="GY72" s="2062"/>
      <c r="GZ72" s="2077" t="n">
        <f aca="false">'02.24 по датам'!GZ72</f>
        <v>0</v>
      </c>
      <c r="HA72" s="2078" t="n">
        <f aca="false">'02.24 по датам'!HA72</f>
        <v>0</v>
      </c>
      <c r="HB72" s="2272"/>
      <c r="HC72" s="2080"/>
      <c r="HD72" s="2247" t="n">
        <f aca="false">'02.24 по датам'!HD72</f>
        <v>0</v>
      </c>
      <c r="HE72" s="2272"/>
      <c r="HF72" s="2082"/>
      <c r="HG72" s="2068"/>
      <c r="HH72" s="2068"/>
      <c r="HI72" s="2084"/>
      <c r="HJ72" s="2274"/>
      <c r="HK72" s="2274"/>
      <c r="HL72" s="2274"/>
      <c r="HM72" s="2274"/>
      <c r="HN72" s="2274"/>
      <c r="HO72" s="2274"/>
      <c r="HP72" s="2274"/>
      <c r="HQ72" s="2274"/>
      <c r="HR72" s="2274"/>
      <c r="HS72" s="2274"/>
      <c r="HT72" s="2274"/>
      <c r="HU72" s="2274"/>
      <c r="HV72" s="2274"/>
      <c r="HW72" s="2274"/>
      <c r="HX72" s="2274"/>
      <c r="HY72" s="2274"/>
      <c r="HZ72" s="2275"/>
      <c r="IA72" s="2238"/>
      <c r="IB72" s="2239"/>
      <c r="IC72" s="2240"/>
      <c r="ID72" s="2062"/>
      <c r="IE72" s="2076"/>
      <c r="IF72" s="2085" t="n">
        <f aca="false">'02.24 по датам'!IF72</f>
        <v>0</v>
      </c>
      <c r="IG72" s="2085" t="n">
        <f aca="false">'02.24 по датам'!IG72</f>
        <v>0</v>
      </c>
      <c r="IH72" s="2086" t="n">
        <f aca="false">'02.24 по датам'!IH72</f>
        <v>0</v>
      </c>
      <c r="II72" s="2249"/>
      <c r="IJ72" s="2250"/>
      <c r="IK72" s="2089"/>
      <c r="IL72" s="2090"/>
      <c r="IM72" s="2091" t="n">
        <f aca="false">'02.24 по датам'!IM72</f>
        <v>0</v>
      </c>
      <c r="IN72" s="2092" t="n">
        <f aca="false">'02.24 по датам'!IN72</f>
        <v>0</v>
      </c>
      <c r="IO72" s="2093" t="n">
        <f aca="false">'02.24 по датам'!IO72</f>
        <v>0</v>
      </c>
      <c r="IP72" s="2093" t="n">
        <f aca="false">'02.24 по датам'!IP72</f>
        <v>0</v>
      </c>
      <c r="IQ72" s="2093" t="n">
        <f aca="false">'02.24 по датам'!IQ72</f>
        <v>0</v>
      </c>
      <c r="IR72" s="2093" t="n">
        <f aca="false">'02.24 по датам'!IR72</f>
        <v>0</v>
      </c>
      <c r="IS72" s="2093" t="n">
        <f aca="false">'02.24 по датам'!IS72</f>
        <v>0</v>
      </c>
      <c r="IT72" s="2093" t="n">
        <f aca="false">'02.24 по датам'!IT72</f>
        <v>0</v>
      </c>
      <c r="IU72" s="2093" t="n">
        <f aca="false">'02.24 по датам'!IU72</f>
        <v>0</v>
      </c>
      <c r="IV72" s="2094" t="n">
        <f aca="false">'02.24 по датам'!IV72</f>
        <v>0</v>
      </c>
      <c r="IW72" s="2251"/>
      <c r="IX72" s="2252"/>
      <c r="IY72" s="2253"/>
      <c r="IZ72" s="2062"/>
      <c r="JA72" s="2063"/>
      <c r="JB72" s="2098" t="n">
        <f aca="false">'02.24 по датам'!JB72</f>
        <v>0</v>
      </c>
      <c r="JC72" s="2245"/>
      <c r="JD72" s="2100" t="n">
        <f aca="false">'02.24 по датам'!JD72</f>
        <v>0</v>
      </c>
      <c r="JE72" s="2101"/>
      <c r="JF72" s="2102"/>
      <c r="JG72" s="2254" t="n">
        <f aca="false">'02.24 по датам'!JG72</f>
        <v>0</v>
      </c>
      <c r="JH72" s="2103" t="n">
        <f aca="false">'02.24 по датам'!JH72</f>
        <v>0</v>
      </c>
      <c r="JI72" s="2103" t="n">
        <f aca="false">'02.24 по датам'!JI72</f>
        <v>0</v>
      </c>
      <c r="JJ72" s="2104" t="n">
        <f aca="false">'02.24 по датам'!JJ72</f>
        <v>0</v>
      </c>
      <c r="JK72" s="2276"/>
      <c r="JL72" s="2106"/>
      <c r="JM72" s="2107" t="n">
        <f aca="false">JM$4:JM$4+SUMIF($C$5:JL$5,"Нараст. баланс",$C74:JL74)+SUMIF($C$7:JH$7,"Итого (с ВНР)",$C74:JH74)-SUMIF($C$5:JL$5,"Геол. снижение,  т/сут",$C74:JL74)-SUMIF(JJ$7:JL$7,"Итого",JJ74:JL74)-SUMIF($C$7:JL$7,"Итого (с ВСП)",$C74:JL74)</f>
        <v>23249.496</v>
      </c>
      <c r="JN72" s="2108"/>
      <c r="JO72" s="2256" t="e">
        <f aca="false">'02.24 НГДП по датам'!CA72:CA74</f>
        <v>#VALUE!</v>
      </c>
      <c r="JP72" s="2110"/>
      <c r="JQ72" s="2111"/>
      <c r="JR72" s="2257"/>
    </row>
    <row r="73" customFormat="false" ht="11.25" hidden="false" customHeight="true" outlineLevel="0" collapsed="false">
      <c r="A73" s="2056"/>
      <c r="B73" s="2113" t="s">
        <v>663</v>
      </c>
      <c r="C73" s="2123" t="n">
        <f aca="false">'02.24 по датам'!C73</f>
        <v>0</v>
      </c>
      <c r="D73" s="2123" t="n">
        <f aca="false">'02.24 по датам'!D73</f>
        <v>0</v>
      </c>
      <c r="E73" s="2114" t="n">
        <f aca="false">'02.24 по датам'!E73</f>
        <v>0</v>
      </c>
      <c r="F73" s="2123" t="n">
        <f aca="false">'02.24 по датам'!F73</f>
        <v>0</v>
      </c>
      <c r="G73" s="2150" t="n">
        <f aca="false">'02.24 по датам'!G73</f>
        <v>0</v>
      </c>
      <c r="H73" s="2150" t="n">
        <f aca="false">'02.24 по датам'!H73</f>
        <v>0</v>
      </c>
      <c r="I73" s="2150" t="n">
        <f aca="false">'02.24 по датам'!I73</f>
        <v>0</v>
      </c>
      <c r="J73" s="2150" t="n">
        <f aca="false">'02.24 по датам'!J73</f>
        <v>0</v>
      </c>
      <c r="K73" s="2150" t="n">
        <f aca="false">'02.24 по датам'!K73</f>
        <v>0</v>
      </c>
      <c r="L73" s="2150" t="n">
        <f aca="false">'02.24 по датам'!L73</f>
        <v>0</v>
      </c>
      <c r="M73" s="2150" t="n">
        <f aca="false">'02.24 по датам'!M73</f>
        <v>0</v>
      </c>
      <c r="N73" s="2150" t="n">
        <f aca="false">'02.24 по датам'!N73</f>
        <v>0</v>
      </c>
      <c r="O73" s="2150" t="n">
        <f aca="false">'02.24 по датам'!O73</f>
        <v>0</v>
      </c>
      <c r="P73" s="2150" t="n">
        <f aca="false">'02.24 по датам'!P73</f>
        <v>0</v>
      </c>
      <c r="Q73" s="2150" t="n">
        <f aca="false">'02.24 по датам'!Q73</f>
        <v>0</v>
      </c>
      <c r="R73" s="2150" t="n">
        <f aca="false">'02.24 по датам'!R73</f>
        <v>0</v>
      </c>
      <c r="S73" s="2150" t="n">
        <f aca="false">'02.24 по датам'!S73</f>
        <v>0</v>
      </c>
      <c r="T73" s="2150" t="n">
        <f aca="false">'02.24 по датам'!T73</f>
        <v>0</v>
      </c>
      <c r="U73" s="2150" t="n">
        <f aca="false">'02.24 по датам'!U73</f>
        <v>0</v>
      </c>
      <c r="V73" s="2121" t="n">
        <f aca="false">'02.24 по датам'!V73</f>
        <v>0</v>
      </c>
      <c r="W73" s="2122" t="n">
        <f aca="false">'02.24 по датам'!W73</f>
        <v>0</v>
      </c>
      <c r="X73" s="2115"/>
      <c r="Y73" s="2116"/>
      <c r="Z73" s="2117"/>
      <c r="AA73" s="2118" t="n">
        <f aca="false">COUNTIF(C73:Z73,"&gt;"&amp;0)</f>
        <v>0</v>
      </c>
      <c r="AB73" s="2119"/>
      <c r="AC73" s="2120" t="n">
        <f aca="false">'02.24 по датам'!AC73</f>
        <v>0</v>
      </c>
      <c r="AD73" s="2120" t="n">
        <f aca="false">'02.24 по датам'!AD73</f>
        <v>0</v>
      </c>
      <c r="AE73" s="2121" t="n">
        <f aca="false">'02.24 по датам'!AE73</f>
        <v>0</v>
      </c>
      <c r="AF73" s="2121" t="n">
        <f aca="false">'02.24 по датам'!AF73</f>
        <v>0</v>
      </c>
      <c r="AG73" s="2121" t="n">
        <f aca="false">'02.24 по датам'!AG73</f>
        <v>0</v>
      </c>
      <c r="AH73" s="2121" t="n">
        <f aca="false">'02.24 по датам'!AH73</f>
        <v>0</v>
      </c>
      <c r="AI73" s="2121" t="n">
        <f aca="false">'02.24 по датам'!AI73</f>
        <v>0</v>
      </c>
      <c r="AJ73" s="2121" t="n">
        <f aca="false">'02.24 по датам'!AJ73</f>
        <v>0</v>
      </c>
      <c r="AK73" s="2121" t="n">
        <f aca="false">'02.24 по датам'!AK73</f>
        <v>0</v>
      </c>
      <c r="AL73" s="2121" t="n">
        <f aca="false">'02.24 по датам'!AL73</f>
        <v>0</v>
      </c>
      <c r="AM73" s="2121" t="n">
        <f aca="false">'02.24 по датам'!AM73</f>
        <v>0</v>
      </c>
      <c r="AN73" s="2121" t="n">
        <f aca="false">'02.24 по датам'!AN73</f>
        <v>0</v>
      </c>
      <c r="AO73" s="2122" t="n">
        <f aca="false">'02.24 по датам'!AO73</f>
        <v>0</v>
      </c>
      <c r="AP73" s="2115"/>
      <c r="AQ73" s="2116"/>
      <c r="AR73" s="2117"/>
      <c r="AS73" s="2118" t="n">
        <f aca="false">COUNTIF(AC74:AR74,"&gt;"&amp;0)</f>
        <v>0</v>
      </c>
      <c r="AT73" s="2119"/>
      <c r="AU73" s="2299" t="n">
        <f aca="false">'02.24 по датам'!AU73</f>
        <v>0</v>
      </c>
      <c r="AV73" s="2120" t="n">
        <f aca="false">'02.24 по датам'!AV73</f>
        <v>0</v>
      </c>
      <c r="AW73" s="2123" t="n">
        <f aca="false">'02.24 по датам'!AW73</f>
        <v>0</v>
      </c>
      <c r="AX73" s="2150" t="n">
        <f aca="false">'02.24 по датам'!AX73</f>
        <v>0</v>
      </c>
      <c r="AY73" s="2150" t="n">
        <f aca="false">'02.24 по датам'!AY73</f>
        <v>0</v>
      </c>
      <c r="AZ73" s="2150" t="n">
        <f aca="false">'02.24 по датам'!AZ73</f>
        <v>0</v>
      </c>
      <c r="BA73" s="2150" t="n">
        <f aca="false">'02.24 по датам'!BA73</f>
        <v>0</v>
      </c>
      <c r="BB73" s="2150" t="n">
        <f aca="false">'02.24 по датам'!BB73</f>
        <v>0</v>
      </c>
      <c r="BC73" s="2150" t="n">
        <f aca="false">'02.24 по датам'!BC73</f>
        <v>0</v>
      </c>
      <c r="BD73" s="2150" t="n">
        <f aca="false">'02.24 по датам'!BD73</f>
        <v>0</v>
      </c>
      <c r="BE73" s="2150" t="n">
        <f aca="false">'02.24 по датам'!BE73</f>
        <v>0</v>
      </c>
      <c r="BF73" s="2150" t="n">
        <f aca="false">'02.24 по датам'!BF73</f>
        <v>0</v>
      </c>
      <c r="BG73" s="2150" t="n">
        <f aca="false">'02.24 по датам'!BG73</f>
        <v>0</v>
      </c>
      <c r="BH73" s="2150" t="n">
        <f aca="false">'02.24 по датам'!BH73</f>
        <v>0</v>
      </c>
      <c r="BI73" s="2150" t="n">
        <f aca="false">'02.24 по датам'!BI73</f>
        <v>0</v>
      </c>
      <c r="BJ73" s="2150" t="n">
        <f aca="false">'02.24 по датам'!BJ73</f>
        <v>0</v>
      </c>
      <c r="BK73" s="2150" t="n">
        <f aca="false">'02.24 по датам'!BK73</f>
        <v>0</v>
      </c>
      <c r="BL73" s="2150" t="n">
        <f aca="false">'02.24 по датам'!BL73</f>
        <v>0</v>
      </c>
      <c r="BM73" s="2150" t="n">
        <f aca="false">'02.24 по датам'!BM73</f>
        <v>0</v>
      </c>
      <c r="BN73" s="2150" t="n">
        <f aca="false">'02.24 по датам'!BN73</f>
        <v>0</v>
      </c>
      <c r="BO73" s="2150" t="n">
        <f aca="false">'02.24 по датам'!BO73</f>
        <v>0</v>
      </c>
      <c r="BP73" s="2150" t="n">
        <f aca="false">'02.24 по датам'!BP73</f>
        <v>0</v>
      </c>
      <c r="BQ73" s="2289" t="n">
        <f aca="false">'02.24 по датам'!BQ73</f>
        <v>0</v>
      </c>
      <c r="BR73" s="2130"/>
      <c r="BS73" s="2131"/>
      <c r="BT73" s="2117"/>
      <c r="BU73" s="2118" t="n">
        <f aca="false">COUNTIF(AU74:BT74,"&gt;"&amp;0)</f>
        <v>0</v>
      </c>
      <c r="BV73" s="2119"/>
      <c r="BW73" s="2124" t="n">
        <f aca="false">'02.24 по датам'!BW73</f>
        <v>0</v>
      </c>
      <c r="BX73" s="2121" t="n">
        <f aca="false">'02.24 по датам'!BX73</f>
        <v>0</v>
      </c>
      <c r="BY73" s="2121" t="n">
        <f aca="false">'02.24 по датам'!BY73</f>
        <v>0</v>
      </c>
      <c r="BZ73" s="2121" t="n">
        <f aca="false">'02.24 по датам'!BZ73</f>
        <v>0</v>
      </c>
      <c r="CA73" s="2121" t="n">
        <f aca="false">'02.24 по датам'!CA73</f>
        <v>0</v>
      </c>
      <c r="CB73" s="2121" t="n">
        <f aca="false">'02.24 по датам'!CB73</f>
        <v>0</v>
      </c>
      <c r="CC73" s="2121" t="n">
        <f aca="false">'02.24 по датам'!CC73</f>
        <v>0</v>
      </c>
      <c r="CD73" s="2121" t="n">
        <f aca="false">'02.24 по датам'!CD73</f>
        <v>0</v>
      </c>
      <c r="CE73" s="2121" t="n">
        <f aca="false">'02.24 по датам'!CE73</f>
        <v>0</v>
      </c>
      <c r="CF73" s="2121" t="n">
        <f aca="false">'02.24 по датам'!CF73</f>
        <v>0</v>
      </c>
      <c r="CG73" s="2121" t="n">
        <f aca="false">'02.24 по датам'!CG73</f>
        <v>0</v>
      </c>
      <c r="CH73" s="2121" t="n">
        <f aca="false">'02.24 по датам'!CH73</f>
        <v>0</v>
      </c>
      <c r="CI73" s="2122" t="n">
        <f aca="false">'02.24 по датам'!CI73</f>
        <v>0</v>
      </c>
      <c r="CJ73" s="2115"/>
      <c r="CK73" s="2116"/>
      <c r="CL73" s="2117"/>
      <c r="CM73" s="2118" t="n">
        <f aca="false">COUNTIF(BW74:CL74,"&gt;"&amp;0)</f>
        <v>0</v>
      </c>
      <c r="CN73" s="2119"/>
      <c r="CO73" s="2119" t="n">
        <f aca="false">AA73+AS73+BU73+CM73</f>
        <v>0</v>
      </c>
      <c r="CP73" s="2119"/>
      <c r="CQ73" s="2121" t="n">
        <f aca="false">'02.24 по датам'!CQ73</f>
        <v>0</v>
      </c>
      <c r="CR73" s="2121" t="n">
        <f aca="false">'02.24 по датам'!CR73</f>
        <v>0</v>
      </c>
      <c r="CS73" s="2121" t="n">
        <f aca="false">'02.24 по датам'!CS73</f>
        <v>0</v>
      </c>
      <c r="CT73" s="2121" t="n">
        <f aca="false">'02.24 по датам'!CT73</f>
        <v>0</v>
      </c>
      <c r="CU73" s="2121" t="n">
        <f aca="false">'02.24 по датам'!CU73</f>
        <v>0</v>
      </c>
      <c r="CV73" s="2121" t="n">
        <f aca="false">'02.24 по датам'!CV73</f>
        <v>0</v>
      </c>
      <c r="CW73" s="2121" t="n">
        <f aca="false">'02.24 по датам'!CW73</f>
        <v>0</v>
      </c>
      <c r="CX73" s="2121" t="n">
        <f aca="false">'02.24 по датам'!CX73</f>
        <v>0</v>
      </c>
      <c r="CY73" s="2121" t="n">
        <f aca="false">'02.24 по датам'!CY73</f>
        <v>0</v>
      </c>
      <c r="CZ73" s="2121" t="n">
        <f aca="false">'02.24 по датам'!CZ73</f>
        <v>0</v>
      </c>
      <c r="DA73" s="2121" t="n">
        <f aca="false">'02.24 по датам'!DA73</f>
        <v>0</v>
      </c>
      <c r="DB73" s="2121" t="n">
        <f aca="false">'02.24 по датам'!DB73</f>
        <v>0</v>
      </c>
      <c r="DC73" s="2122" t="n">
        <f aca="false">'02.24 по датам'!DC73</f>
        <v>0</v>
      </c>
      <c r="DD73" s="2115"/>
      <c r="DE73" s="2116"/>
      <c r="DF73" s="2117"/>
      <c r="DG73" s="2125" t="n">
        <f aca="false">SUBTOTAL(9,CQ75:DF75)</f>
        <v>0</v>
      </c>
      <c r="DH73" s="2126"/>
      <c r="DI73" s="2124" t="n">
        <f aca="false">'02.24 по датам'!DI73</f>
        <v>0</v>
      </c>
      <c r="DJ73" s="2121" t="n">
        <f aca="false">'02.24 по датам'!DJ73</f>
        <v>0</v>
      </c>
      <c r="DK73" s="2121" t="n">
        <f aca="false">'02.24 по датам'!DK73</f>
        <v>0</v>
      </c>
      <c r="DL73" s="2121" t="n">
        <f aca="false">'02.24 по датам'!DL73</f>
        <v>0</v>
      </c>
      <c r="DM73" s="2121" t="n">
        <f aca="false">'02.24 по датам'!DM73</f>
        <v>0</v>
      </c>
      <c r="DN73" s="2121" t="n">
        <f aca="false">'02.24 по датам'!DN73</f>
        <v>0</v>
      </c>
      <c r="DO73" s="2121" t="n">
        <f aca="false">'02.24 по датам'!DO73</f>
        <v>0</v>
      </c>
      <c r="DP73" s="2121" t="n">
        <f aca="false">'02.24 по датам'!DP73</f>
        <v>0</v>
      </c>
      <c r="DQ73" s="2121" t="n">
        <f aca="false">'02.24 по датам'!DQ73</f>
        <v>0</v>
      </c>
      <c r="DR73" s="2121" t="n">
        <f aca="false">'02.24 по датам'!DR73</f>
        <v>0</v>
      </c>
      <c r="DS73" s="2121" t="n">
        <f aca="false">'02.24 по датам'!DS73</f>
        <v>0</v>
      </c>
      <c r="DT73" s="2121" t="n">
        <f aca="false">'02.24 по датам'!DT73</f>
        <v>0</v>
      </c>
      <c r="DU73" s="2122" t="n">
        <f aca="false">'02.24 по датам'!DU73</f>
        <v>0</v>
      </c>
      <c r="DV73" s="2115"/>
      <c r="DW73" s="2116"/>
      <c r="DX73" s="2117"/>
      <c r="DY73" s="2125" t="n">
        <f aca="false">COUNTIF(DI74:DX74,"&gt;"&amp;0)</f>
        <v>0</v>
      </c>
      <c r="DZ73" s="2126"/>
      <c r="EA73" s="2121" t="str">
        <f aca="false">'02.24 по датам'!EA73</f>
        <v>N</v>
      </c>
      <c r="EB73" s="2121" t="n">
        <f aca="false">'02.24 по датам'!EB73</f>
        <v>0</v>
      </c>
      <c r="EC73" s="2121" t="n">
        <f aca="false">'02.24 по датам'!EC73</f>
        <v>0</v>
      </c>
      <c r="ED73" s="2121" t="str">
        <f aca="false">'02.24 по датам'!ED73</f>
        <v>N</v>
      </c>
      <c r="EE73" s="2150" t="n">
        <f aca="false">'02.24 по датам'!EE73</f>
        <v>0</v>
      </c>
      <c r="EF73" s="2121" t="n">
        <f aca="false">'02.24 по датам'!EF73</f>
        <v>0</v>
      </c>
      <c r="EG73" s="2121" t="n">
        <f aca="false">'02.24 по датам'!EG73</f>
        <v>0</v>
      </c>
      <c r="EH73" s="2121" t="n">
        <f aca="false">'02.24 по датам'!EH73</f>
        <v>0</v>
      </c>
      <c r="EI73" s="2121" t="n">
        <f aca="false">'02.24 по датам'!EI73</f>
        <v>0</v>
      </c>
      <c r="EJ73" s="2121" t="n">
        <f aca="false">'02.24 по датам'!EJ73</f>
        <v>0</v>
      </c>
      <c r="EK73" s="2121" t="n">
        <f aca="false">'02.24 по датам'!EK73</f>
        <v>0</v>
      </c>
      <c r="EL73" s="2121" t="n">
        <f aca="false">'02.24 по датам'!EL73</f>
        <v>0</v>
      </c>
      <c r="EM73" s="2121" t="n">
        <f aca="false">'02.24 по датам'!EM73</f>
        <v>0</v>
      </c>
      <c r="EN73" s="2121" t="n">
        <f aca="false">'02.24 по датам'!EN73</f>
        <v>0</v>
      </c>
      <c r="EO73" s="2121" t="n">
        <f aca="false">'02.24 по датам'!EO73</f>
        <v>0</v>
      </c>
      <c r="EP73" s="2121" t="n">
        <f aca="false">'02.24 по датам'!EP73</f>
        <v>0</v>
      </c>
      <c r="EQ73" s="2121" t="n">
        <f aca="false">'02.24 по датам'!EQ73</f>
        <v>0</v>
      </c>
      <c r="ER73" s="2121" t="n">
        <f aca="false">'02.24 по датам'!ER73</f>
        <v>0</v>
      </c>
      <c r="ES73" s="2121" t="n">
        <f aca="false">'02.24 по датам'!ES73</f>
        <v>0</v>
      </c>
      <c r="ET73" s="2121" t="n">
        <f aca="false">'02.24 по датам'!ET73</f>
        <v>0</v>
      </c>
      <c r="EU73" s="2121" t="n">
        <f aca="false">'02.24 по датам'!EU73</f>
        <v>0</v>
      </c>
      <c r="EV73" s="2121" t="n">
        <f aca="false">'02.24 по датам'!EV73</f>
        <v>0</v>
      </c>
      <c r="EW73" s="2121" t="n">
        <f aca="false">'02.24 по датам'!EW73</f>
        <v>0</v>
      </c>
      <c r="EX73" s="2121" t="n">
        <f aca="false">'02.24 по датам'!EX73</f>
        <v>0</v>
      </c>
      <c r="EY73" s="2122" t="n">
        <f aca="false">'02.24 по датам'!EY73</f>
        <v>0</v>
      </c>
      <c r="EZ73" s="2115"/>
      <c r="FA73" s="2116"/>
      <c r="FB73" s="2117"/>
      <c r="FC73" s="2125" t="n">
        <f aca="false">COUNTIF(EA74:FB74,"&gt;"&amp;0)</f>
        <v>2</v>
      </c>
      <c r="FD73" s="2126"/>
      <c r="FE73" s="2121" t="n">
        <f aca="false">'02.24 по датам'!FE73</f>
        <v>0</v>
      </c>
      <c r="FF73" s="2121" t="n">
        <f aca="false">'02.24 по датам'!FF73</f>
        <v>0</v>
      </c>
      <c r="FG73" s="2121" t="n">
        <f aca="false">'02.24 по датам'!FG73</f>
        <v>0</v>
      </c>
      <c r="FH73" s="2121" t="n">
        <f aca="false">'02.24 по датам'!FH73</f>
        <v>0</v>
      </c>
      <c r="FI73" s="2121" t="n">
        <f aca="false">'02.24 по датам'!FI73</f>
        <v>0</v>
      </c>
      <c r="FJ73" s="2121" t="n">
        <f aca="false">'02.24 по датам'!FJ73</f>
        <v>0</v>
      </c>
      <c r="FK73" s="2121" t="n">
        <f aca="false">'02.24 по датам'!FK73</f>
        <v>0</v>
      </c>
      <c r="FL73" s="2121" t="n">
        <f aca="false">'02.24 по датам'!FL73</f>
        <v>0</v>
      </c>
      <c r="FM73" s="2121" t="n">
        <f aca="false">'02.24 по датам'!FM73</f>
        <v>0</v>
      </c>
      <c r="FN73" s="2122" t="n">
        <f aca="false">'02.24 по датам'!FN73</f>
        <v>0</v>
      </c>
      <c r="FO73" s="2115"/>
      <c r="FP73" s="2116"/>
      <c r="FQ73" s="2117"/>
      <c r="FR73" s="2125" t="n">
        <f aca="false">COUNTIF(FE74:FQ74,"&gt;"&amp;0)</f>
        <v>0</v>
      </c>
      <c r="FS73" s="2126"/>
      <c r="FT73" s="2277"/>
      <c r="FU73" s="2128"/>
      <c r="FV73" s="2128"/>
      <c r="FW73" s="2128"/>
      <c r="FX73" s="2128"/>
      <c r="FY73" s="2128"/>
      <c r="FZ73" s="2128"/>
      <c r="GA73" s="2128"/>
      <c r="GB73" s="2128"/>
      <c r="GC73" s="2128"/>
      <c r="GD73" s="2128"/>
      <c r="GE73" s="2128"/>
      <c r="GF73" s="2128"/>
      <c r="GG73" s="2128"/>
      <c r="GH73" s="2128"/>
      <c r="GI73" s="2128"/>
      <c r="GJ73" s="2128"/>
      <c r="GK73" s="2128"/>
      <c r="GL73" s="2128"/>
      <c r="GM73" s="2128"/>
      <c r="GN73" s="2128"/>
      <c r="GO73" s="2128"/>
      <c r="GP73" s="2128"/>
      <c r="GQ73" s="2128"/>
      <c r="GR73" s="2128"/>
      <c r="GS73" s="2129"/>
      <c r="GT73" s="2130"/>
      <c r="GU73" s="2131"/>
      <c r="GV73" s="2262"/>
      <c r="GW73" s="2132" t="n">
        <f aca="false">SUBTOTAL(9,FT75:GV75)</f>
        <v>0</v>
      </c>
      <c r="GX73" s="2119" t="n">
        <f aca="false">SUBTOTAL(9,FT75:GV75)</f>
        <v>0</v>
      </c>
      <c r="GY73" s="2133"/>
      <c r="GZ73" s="2134" t="n">
        <f aca="false">'02.24 по датам'!GZ73</f>
        <v>0</v>
      </c>
      <c r="HA73" s="2135" t="n">
        <f aca="false">'02.24 по датам'!HA73</f>
        <v>0</v>
      </c>
      <c r="HB73" s="2136"/>
      <c r="HC73" s="2137"/>
      <c r="HD73" s="2261" t="n">
        <f aca="false">'02.24 по датам'!HD73</f>
        <v>0</v>
      </c>
      <c r="HE73" s="2136"/>
      <c r="HF73" s="2139"/>
      <c r="HG73" s="2124"/>
      <c r="HH73" s="2124"/>
      <c r="HI73" s="2141"/>
      <c r="HJ73" s="2279"/>
      <c r="HK73" s="2279"/>
      <c r="HL73" s="2279"/>
      <c r="HM73" s="2279"/>
      <c r="HN73" s="2279"/>
      <c r="HO73" s="2279"/>
      <c r="HP73" s="2279"/>
      <c r="HQ73" s="2279"/>
      <c r="HR73" s="2279"/>
      <c r="HS73" s="2279"/>
      <c r="HT73" s="2279"/>
      <c r="HU73" s="2279"/>
      <c r="HV73" s="2279"/>
      <c r="HW73" s="2279"/>
      <c r="HX73" s="2279"/>
      <c r="HY73" s="2279"/>
      <c r="HZ73" s="2280"/>
      <c r="IA73" s="2115"/>
      <c r="IB73" s="2116"/>
      <c r="IC73" s="2117"/>
      <c r="ID73" s="2118" t="n">
        <f aca="false">SUBTOTAL(9,HG75:IC75)</f>
        <v>0</v>
      </c>
      <c r="IE73" s="2142"/>
      <c r="IF73" s="2143" t="n">
        <f aca="false">'02.24 по датам'!IF73</f>
        <v>0</v>
      </c>
      <c r="IG73" s="2143" t="n">
        <f aca="false">'02.24 по датам'!IG73</f>
        <v>0</v>
      </c>
      <c r="IH73" s="2144" t="n">
        <f aca="false">'02.24 по датам'!IH73</f>
        <v>0</v>
      </c>
      <c r="II73" s="2145"/>
      <c r="IJ73" s="2146"/>
      <c r="IK73" s="2147" t="n">
        <f aca="false">SUBTOTAL(9,IF75:IJ75)</f>
        <v>0</v>
      </c>
      <c r="IL73" s="2148"/>
      <c r="IM73" s="2149" t="n">
        <f aca="false">'02.24 по датам'!IM73</f>
        <v>0</v>
      </c>
      <c r="IN73" s="2150" t="n">
        <f aca="false">'02.24 по датам'!IN73</f>
        <v>0</v>
      </c>
      <c r="IO73" s="2151" t="n">
        <f aca="false">'02.24 по датам'!IO73</f>
        <v>0</v>
      </c>
      <c r="IP73" s="2151" t="n">
        <f aca="false">'02.24 по датам'!IP73</f>
        <v>0</v>
      </c>
      <c r="IQ73" s="2151" t="n">
        <f aca="false">'02.24 по датам'!IQ73</f>
        <v>0</v>
      </c>
      <c r="IR73" s="2151" t="n">
        <f aca="false">'02.24 по датам'!IR73</f>
        <v>0</v>
      </c>
      <c r="IS73" s="2151" t="n">
        <f aca="false">'02.24 по датам'!IS73</f>
        <v>0</v>
      </c>
      <c r="IT73" s="2151" t="n">
        <f aca="false">'02.24 по датам'!IT73</f>
        <v>0</v>
      </c>
      <c r="IU73" s="2151" t="n">
        <f aca="false">'02.24 по датам'!IU73</f>
        <v>0</v>
      </c>
      <c r="IV73" s="2152" t="n">
        <f aca="false">'02.24 по датам'!IV73</f>
        <v>0</v>
      </c>
      <c r="IW73" s="2153"/>
      <c r="IX73" s="2154"/>
      <c r="IY73" s="2155"/>
      <c r="IZ73" s="2118" t="n">
        <f aca="false">SUBTOTAL(3,IM73:IY73)</f>
        <v>10</v>
      </c>
      <c r="JA73" s="2156"/>
      <c r="JB73" s="2157" t="n">
        <f aca="false">'02.24 по датам'!JB73</f>
        <v>0</v>
      </c>
      <c r="JC73" s="2158"/>
      <c r="JD73" s="2159" t="n">
        <f aca="false">'02.24 по датам'!JD73</f>
        <v>0</v>
      </c>
      <c r="JE73" s="2160"/>
      <c r="JF73" s="2161"/>
      <c r="JG73" s="2263" t="n">
        <f aca="false">'02.24 по датам'!JG73</f>
        <v>0</v>
      </c>
      <c r="JH73" s="2162" t="n">
        <f aca="false">'02.24 по датам'!JH73</f>
        <v>0</v>
      </c>
      <c r="JI73" s="2162" t="n">
        <f aca="false">'02.24 по датам'!JI73</f>
        <v>0</v>
      </c>
      <c r="JJ73" s="2163" t="n">
        <f aca="false">'02.24 по датам'!JJ73</f>
        <v>0</v>
      </c>
      <c r="JK73" s="2281"/>
      <c r="JL73" s="2165"/>
      <c r="JM73" s="2107"/>
      <c r="JN73" s="2108"/>
      <c r="JO73" s="2256"/>
      <c r="JP73" s="2166"/>
      <c r="JQ73" s="2167"/>
      <c r="JR73" s="2168"/>
    </row>
    <row r="74" customFormat="false" ht="11.25" hidden="false" customHeight="true" outlineLevel="0" collapsed="false">
      <c r="A74" s="2056"/>
      <c r="B74" s="2169" t="s">
        <v>661</v>
      </c>
      <c r="C74" s="2179" t="n">
        <f aca="false">'02.24 по датам'!C74</f>
        <v>0</v>
      </c>
      <c r="D74" s="2179" t="n">
        <f aca="false">'02.24 по датам'!D74</f>
        <v>0</v>
      </c>
      <c r="E74" s="2170" t="n">
        <f aca="false">'02.24 по датам'!E74</f>
        <v>0</v>
      </c>
      <c r="F74" s="2179" t="n">
        <f aca="false">'02.24 по датам'!F74</f>
        <v>0</v>
      </c>
      <c r="G74" s="2204" t="n">
        <f aca="false">'02.24 по датам'!G74</f>
        <v>0</v>
      </c>
      <c r="H74" s="2204" t="n">
        <f aca="false">'02.24 по датам'!H74</f>
        <v>0</v>
      </c>
      <c r="I74" s="2204" t="n">
        <f aca="false">'02.24 по датам'!I74</f>
        <v>0</v>
      </c>
      <c r="J74" s="2204" t="n">
        <f aca="false">'02.24 по датам'!J74</f>
        <v>0</v>
      </c>
      <c r="K74" s="2204" t="n">
        <f aca="false">'02.24 по датам'!K74</f>
        <v>0</v>
      </c>
      <c r="L74" s="2204" t="n">
        <f aca="false">'02.24 по датам'!L74</f>
        <v>0</v>
      </c>
      <c r="M74" s="2204" t="n">
        <f aca="false">'02.24 по датам'!M74</f>
        <v>0</v>
      </c>
      <c r="N74" s="2204" t="n">
        <f aca="false">'02.24 по датам'!N74</f>
        <v>0</v>
      </c>
      <c r="O74" s="2204" t="n">
        <f aca="false">'02.24 по датам'!O74</f>
        <v>0</v>
      </c>
      <c r="P74" s="2204" t="n">
        <f aca="false">'02.24 по датам'!P74</f>
        <v>0</v>
      </c>
      <c r="Q74" s="2204" t="n">
        <f aca="false">'02.24 по датам'!Q74</f>
        <v>0</v>
      </c>
      <c r="R74" s="2204" t="n">
        <f aca="false">'02.24 по датам'!R74</f>
        <v>0</v>
      </c>
      <c r="S74" s="2204" t="n">
        <f aca="false">'02.24 по датам'!S74</f>
        <v>0</v>
      </c>
      <c r="T74" s="2204" t="n">
        <f aca="false">'02.24 по датам'!T74</f>
        <v>0</v>
      </c>
      <c r="U74" s="2204" t="n">
        <f aca="false">'02.24 по датам'!U74</f>
        <v>0</v>
      </c>
      <c r="V74" s="2177" t="n">
        <f aca="false">'02.24 по датам'!V74</f>
        <v>0</v>
      </c>
      <c r="W74" s="2178" t="n">
        <f aca="false">'02.24 по датам'!W74</f>
        <v>0</v>
      </c>
      <c r="X74" s="2171"/>
      <c r="Y74" s="2172"/>
      <c r="Z74" s="2173"/>
      <c r="AA74" s="2174" t="n">
        <f aca="false">SUBTOTAL(9,C74:Z74)</f>
        <v>0</v>
      </c>
      <c r="AB74" s="2175" t="n">
        <f aca="false">AA74+AB70</f>
        <v>350</v>
      </c>
      <c r="AC74" s="2176" t="n">
        <f aca="false">'02.24 по датам'!AC74</f>
        <v>0</v>
      </c>
      <c r="AD74" s="2176" t="n">
        <f aca="false">'02.24 по датам'!AD74</f>
        <v>0</v>
      </c>
      <c r="AE74" s="2177" t="n">
        <f aca="false">'02.24 по датам'!AE74</f>
        <v>0</v>
      </c>
      <c r="AF74" s="2177" t="n">
        <f aca="false">'02.24 по датам'!AF74</f>
        <v>0</v>
      </c>
      <c r="AG74" s="2177" t="n">
        <f aca="false">'02.24 по датам'!AG74</f>
        <v>0</v>
      </c>
      <c r="AH74" s="2177" t="n">
        <f aca="false">'02.24 по датам'!AH74</f>
        <v>0</v>
      </c>
      <c r="AI74" s="2177" t="n">
        <f aca="false">'02.24 по датам'!AI74</f>
        <v>0</v>
      </c>
      <c r="AJ74" s="2177" t="n">
        <f aca="false">'02.24 по датам'!AJ74</f>
        <v>0</v>
      </c>
      <c r="AK74" s="2177" t="n">
        <f aca="false">'02.24 по датам'!AK74</f>
        <v>0</v>
      </c>
      <c r="AL74" s="2177" t="n">
        <f aca="false">'02.24 по датам'!AL74</f>
        <v>0</v>
      </c>
      <c r="AM74" s="2177" t="n">
        <f aca="false">'02.24 по датам'!AM74</f>
        <v>0</v>
      </c>
      <c r="AN74" s="2177" t="n">
        <f aca="false">'02.24 по датам'!AN74</f>
        <v>0</v>
      </c>
      <c r="AO74" s="2178" t="n">
        <f aca="false">'02.24 по датам'!AO74</f>
        <v>0</v>
      </c>
      <c r="AP74" s="2171"/>
      <c r="AQ74" s="2172"/>
      <c r="AR74" s="2173"/>
      <c r="AS74" s="2174" t="n">
        <f aca="false">SUBTOTAL(9,AC74:AR74)</f>
        <v>0</v>
      </c>
      <c r="AT74" s="2175" t="n">
        <f aca="false">AS74+AT70</f>
        <v>0</v>
      </c>
      <c r="AU74" s="2176" t="n">
        <f aca="false">'02.24 по датам'!AU74</f>
        <v>0</v>
      </c>
      <c r="AV74" s="2176" t="n">
        <f aca="false">'02.24 по датам'!AV74</f>
        <v>0</v>
      </c>
      <c r="AW74" s="2179" t="n">
        <f aca="false">'02.24 по датам'!AW74</f>
        <v>0</v>
      </c>
      <c r="AX74" s="2204" t="n">
        <f aca="false">'02.24 по датам'!AX74</f>
        <v>0</v>
      </c>
      <c r="AY74" s="2204" t="n">
        <f aca="false">'02.24 по датам'!AY74</f>
        <v>0</v>
      </c>
      <c r="AZ74" s="2204" t="n">
        <f aca="false">'02.24 по датам'!AZ74</f>
        <v>0</v>
      </c>
      <c r="BA74" s="2204" t="n">
        <f aca="false">'02.24 по датам'!BA74</f>
        <v>0</v>
      </c>
      <c r="BB74" s="2204" t="n">
        <f aca="false">'02.24 по датам'!BB74</f>
        <v>0</v>
      </c>
      <c r="BC74" s="2204" t="n">
        <f aca="false">'02.24 по датам'!BC74</f>
        <v>0</v>
      </c>
      <c r="BD74" s="2204" t="n">
        <f aca="false">'02.24 по датам'!BD74</f>
        <v>0</v>
      </c>
      <c r="BE74" s="2204" t="n">
        <f aca="false">'02.24 по датам'!BE74</f>
        <v>0</v>
      </c>
      <c r="BF74" s="2204" t="n">
        <f aca="false">'02.24 по датам'!BF74</f>
        <v>0</v>
      </c>
      <c r="BG74" s="2204" t="n">
        <f aca="false">'02.24 по датам'!BG74</f>
        <v>0</v>
      </c>
      <c r="BH74" s="2204" t="n">
        <f aca="false">'02.24 по датам'!BH74</f>
        <v>0</v>
      </c>
      <c r="BI74" s="2204" t="n">
        <f aca="false">'02.24 по датам'!BI74</f>
        <v>0</v>
      </c>
      <c r="BJ74" s="2204" t="n">
        <f aca="false">'02.24 по датам'!BJ74</f>
        <v>0</v>
      </c>
      <c r="BK74" s="2204" t="n">
        <f aca="false">'02.24 по датам'!BK74</f>
        <v>0</v>
      </c>
      <c r="BL74" s="2204" t="n">
        <f aca="false">'02.24 по датам'!BL74</f>
        <v>0</v>
      </c>
      <c r="BM74" s="2204" t="n">
        <f aca="false">'02.24 по датам'!BM74</f>
        <v>0</v>
      </c>
      <c r="BN74" s="2204" t="n">
        <f aca="false">'02.24 по датам'!BN74</f>
        <v>0</v>
      </c>
      <c r="BO74" s="2204" t="n">
        <f aca="false">'02.24 по датам'!BO74</f>
        <v>0</v>
      </c>
      <c r="BP74" s="2204" t="n">
        <f aca="false">'02.24 по датам'!BP74</f>
        <v>0</v>
      </c>
      <c r="BQ74" s="2290" t="n">
        <f aca="false">'02.24 по датам'!BQ74</f>
        <v>0</v>
      </c>
      <c r="BR74" s="2186"/>
      <c r="BS74" s="2187"/>
      <c r="BT74" s="2173"/>
      <c r="BU74" s="2174" t="n">
        <f aca="false">SUBTOTAL(9,AU74:BT74)</f>
        <v>0</v>
      </c>
      <c r="BV74" s="2175" t="n">
        <f aca="false">BU74+BV70</f>
        <v>202</v>
      </c>
      <c r="BW74" s="2180" t="n">
        <f aca="false">'02.24 по датам'!BW74</f>
        <v>0</v>
      </c>
      <c r="BX74" s="2177" t="n">
        <f aca="false">'02.24 по датам'!BX74</f>
        <v>0</v>
      </c>
      <c r="BY74" s="2177" t="n">
        <f aca="false">'02.24 по датам'!BY74</f>
        <v>0</v>
      </c>
      <c r="BZ74" s="2177" t="n">
        <f aca="false">'02.24 по датам'!BZ74</f>
        <v>0</v>
      </c>
      <c r="CA74" s="2177" t="n">
        <f aca="false">'02.24 по датам'!CA74</f>
        <v>0</v>
      </c>
      <c r="CB74" s="2177" t="n">
        <f aca="false">'02.24 по датам'!CB74</f>
        <v>0</v>
      </c>
      <c r="CC74" s="2177" t="n">
        <f aca="false">'02.24 по датам'!CC74</f>
        <v>0</v>
      </c>
      <c r="CD74" s="2177" t="n">
        <f aca="false">'02.24 по датам'!CD74</f>
        <v>0</v>
      </c>
      <c r="CE74" s="2177" t="n">
        <f aca="false">'02.24 по датам'!CE74</f>
        <v>0</v>
      </c>
      <c r="CF74" s="2177" t="n">
        <f aca="false">'02.24 по датам'!CF74</f>
        <v>0</v>
      </c>
      <c r="CG74" s="2177" t="n">
        <f aca="false">'02.24 по датам'!CG74</f>
        <v>0</v>
      </c>
      <c r="CH74" s="2177" t="n">
        <f aca="false">'02.24 по датам'!CH74</f>
        <v>0</v>
      </c>
      <c r="CI74" s="2178" t="n">
        <f aca="false">'02.24 по датам'!CI74</f>
        <v>0</v>
      </c>
      <c r="CJ74" s="2171"/>
      <c r="CK74" s="2172"/>
      <c r="CL74" s="2173"/>
      <c r="CM74" s="2174" t="n">
        <f aca="false">SUBTOTAL(9,BW74:CL74)</f>
        <v>0</v>
      </c>
      <c r="CN74" s="2175" t="n">
        <f aca="false">CM74+CN70</f>
        <v>0</v>
      </c>
      <c r="CO74" s="2175" t="n">
        <f aca="false">AA74+AS74+BU74+CM74</f>
        <v>0</v>
      </c>
      <c r="CP74" s="2175" t="n">
        <f aca="false">CO74+CP70</f>
        <v>552</v>
      </c>
      <c r="CQ74" s="2177" t="n">
        <f aca="false">'02.24 по датам'!CQ74</f>
        <v>0</v>
      </c>
      <c r="CR74" s="2177" t="n">
        <f aca="false">'02.24 по датам'!CR74</f>
        <v>0</v>
      </c>
      <c r="CS74" s="2177" t="n">
        <f aca="false">'02.24 по датам'!CS74</f>
        <v>0</v>
      </c>
      <c r="CT74" s="2177" t="n">
        <f aca="false">'02.24 по датам'!CT74</f>
        <v>0</v>
      </c>
      <c r="CU74" s="2177" t="n">
        <f aca="false">'02.24 по датам'!CU74</f>
        <v>0</v>
      </c>
      <c r="CV74" s="2177" t="n">
        <f aca="false">'02.24 по датам'!CV74</f>
        <v>0</v>
      </c>
      <c r="CW74" s="2177" t="n">
        <f aca="false">'02.24 по датам'!CW74</f>
        <v>0</v>
      </c>
      <c r="CX74" s="2177" t="n">
        <f aca="false">'02.24 по датам'!CX74</f>
        <v>0</v>
      </c>
      <c r="CY74" s="2177" t="n">
        <f aca="false">'02.24 по датам'!CY74</f>
        <v>0</v>
      </c>
      <c r="CZ74" s="2177" t="n">
        <f aca="false">'02.24 по датам'!CZ74</f>
        <v>0</v>
      </c>
      <c r="DA74" s="2177" t="n">
        <f aca="false">'02.24 по датам'!DA74</f>
        <v>0</v>
      </c>
      <c r="DB74" s="2177" t="n">
        <f aca="false">'02.24 по датам'!DB74</f>
        <v>0</v>
      </c>
      <c r="DC74" s="2178" t="n">
        <f aca="false">'02.24 по датам'!DC74</f>
        <v>0</v>
      </c>
      <c r="DD74" s="2171"/>
      <c r="DE74" s="2172"/>
      <c r="DF74" s="2173"/>
      <c r="DG74" s="2181" t="n">
        <f aca="false">SUBTOTAL(9,CQ74:DF74)</f>
        <v>0</v>
      </c>
      <c r="DH74" s="2182" t="n">
        <f aca="false">DG74:DG74+IF($B70:$B70=2,0,DH70:DH70)</f>
        <v>0</v>
      </c>
      <c r="DI74" s="2180" t="n">
        <f aca="false">'02.24 по датам'!DI74</f>
        <v>0</v>
      </c>
      <c r="DJ74" s="2177" t="n">
        <f aca="false">'02.24 по датам'!DJ74</f>
        <v>0</v>
      </c>
      <c r="DK74" s="2177" t="n">
        <f aca="false">'02.24 по датам'!DK74</f>
        <v>0</v>
      </c>
      <c r="DL74" s="2177" t="n">
        <f aca="false">'02.24 по датам'!DL74</f>
        <v>0</v>
      </c>
      <c r="DM74" s="2177" t="n">
        <f aca="false">'02.24 по датам'!DM74</f>
        <v>0</v>
      </c>
      <c r="DN74" s="2177" t="n">
        <f aca="false">'02.24 по датам'!DN74</f>
        <v>0</v>
      </c>
      <c r="DO74" s="2177" t="n">
        <f aca="false">'02.24 по датам'!DO74</f>
        <v>0</v>
      </c>
      <c r="DP74" s="2177" t="n">
        <f aca="false">'02.24 по датам'!DP74</f>
        <v>0</v>
      </c>
      <c r="DQ74" s="2177" t="n">
        <f aca="false">'02.24 по датам'!DQ74</f>
        <v>0</v>
      </c>
      <c r="DR74" s="2177" t="n">
        <f aca="false">'02.24 по датам'!DR74</f>
        <v>0</v>
      </c>
      <c r="DS74" s="2177" t="n">
        <f aca="false">'02.24 по датам'!DS74</f>
        <v>0</v>
      </c>
      <c r="DT74" s="2177" t="n">
        <f aca="false">'02.24 по датам'!DT74</f>
        <v>0</v>
      </c>
      <c r="DU74" s="2178" t="n">
        <f aca="false">'02.24 по датам'!DU74</f>
        <v>0</v>
      </c>
      <c r="DV74" s="2171"/>
      <c r="DW74" s="2172"/>
      <c r="DX74" s="2173"/>
      <c r="DY74" s="2181" t="n">
        <f aca="false">SUBTOTAL(9,DI74:DX74)</f>
        <v>0</v>
      </c>
      <c r="DZ74" s="2182" t="n">
        <f aca="false">DY74:DY74+IF($B70:$B70=2,0,DZ70:DZ70)</f>
        <v>0</v>
      </c>
      <c r="EA74" s="2177" t="n">
        <f aca="false">'02.24 по датам'!EA74</f>
        <v>10</v>
      </c>
      <c r="EB74" s="2177" t="n">
        <f aca="false">'02.24 по датам'!EB74</f>
        <v>0</v>
      </c>
      <c r="EC74" s="2177" t="n">
        <f aca="false">'02.24 по датам'!EC74</f>
        <v>0</v>
      </c>
      <c r="ED74" s="2177" t="n">
        <f aca="false">'02.24 по датам'!ED74</f>
        <v>10</v>
      </c>
      <c r="EE74" s="2177" t="n">
        <f aca="false">'02.24 по датам'!EE74</f>
        <v>0</v>
      </c>
      <c r="EF74" s="2177" t="n">
        <f aca="false">'02.24 по датам'!EF74</f>
        <v>0</v>
      </c>
      <c r="EG74" s="2177" t="n">
        <f aca="false">'02.24 по датам'!EG74</f>
        <v>0</v>
      </c>
      <c r="EH74" s="2177" t="n">
        <f aca="false">'02.24 по датам'!EH74</f>
        <v>0</v>
      </c>
      <c r="EI74" s="2177" t="n">
        <f aca="false">'02.24 по датам'!EI74</f>
        <v>0</v>
      </c>
      <c r="EJ74" s="2177" t="n">
        <f aca="false">'02.24 по датам'!EJ74</f>
        <v>0</v>
      </c>
      <c r="EK74" s="2177" t="n">
        <f aca="false">'02.24 по датам'!EK74</f>
        <v>0</v>
      </c>
      <c r="EL74" s="2177" t="n">
        <f aca="false">'02.24 по датам'!EL74</f>
        <v>0</v>
      </c>
      <c r="EM74" s="2177" t="n">
        <f aca="false">'02.24 по датам'!EM74</f>
        <v>0</v>
      </c>
      <c r="EN74" s="2177" t="n">
        <f aca="false">'02.24 по датам'!EN74</f>
        <v>0</v>
      </c>
      <c r="EO74" s="2177" t="n">
        <f aca="false">'02.24 по датам'!EO74</f>
        <v>0</v>
      </c>
      <c r="EP74" s="2177" t="n">
        <f aca="false">'02.24 по датам'!EP74</f>
        <v>0</v>
      </c>
      <c r="EQ74" s="2177" t="n">
        <f aca="false">'02.24 по датам'!EQ74</f>
        <v>0</v>
      </c>
      <c r="ER74" s="2177" t="n">
        <f aca="false">'02.24 по датам'!ER74</f>
        <v>0</v>
      </c>
      <c r="ES74" s="2177" t="n">
        <f aca="false">'02.24 по датам'!ES74</f>
        <v>0</v>
      </c>
      <c r="ET74" s="2177" t="n">
        <f aca="false">'02.24 по датам'!ET74</f>
        <v>0</v>
      </c>
      <c r="EU74" s="2177" t="n">
        <f aca="false">'02.24 по датам'!EU74</f>
        <v>0</v>
      </c>
      <c r="EV74" s="2177" t="n">
        <f aca="false">'02.24 по датам'!EV74</f>
        <v>0</v>
      </c>
      <c r="EW74" s="2177" t="n">
        <f aca="false">'02.24 по датам'!EW74</f>
        <v>0</v>
      </c>
      <c r="EX74" s="2177" t="n">
        <f aca="false">'02.24 по датам'!EX74</f>
        <v>0</v>
      </c>
      <c r="EY74" s="2178" t="n">
        <f aca="false">'02.24 по датам'!EY74</f>
        <v>0</v>
      </c>
      <c r="EZ74" s="2171"/>
      <c r="FA74" s="2172"/>
      <c r="FB74" s="2173"/>
      <c r="FC74" s="2181" t="n">
        <f aca="false">SUBTOTAL(9,EA74:FB74)</f>
        <v>20</v>
      </c>
      <c r="FD74" s="2182" t="n">
        <f aca="false">FC74:FC74+IF($B70:$B70=2,0,FD70:FD70)</f>
        <v>151</v>
      </c>
      <c r="FE74" s="2177" t="n">
        <f aca="false">'02.24 по датам'!FE74</f>
        <v>0</v>
      </c>
      <c r="FF74" s="2177" t="n">
        <f aca="false">'02.24 по датам'!FF74</f>
        <v>0</v>
      </c>
      <c r="FG74" s="2177" t="n">
        <f aca="false">'02.24 по датам'!FG74</f>
        <v>0</v>
      </c>
      <c r="FH74" s="2177" t="n">
        <f aca="false">'02.24 по датам'!FH74</f>
        <v>0</v>
      </c>
      <c r="FI74" s="2177" t="n">
        <f aca="false">'02.24 по датам'!FI74</f>
        <v>0</v>
      </c>
      <c r="FJ74" s="2177" t="n">
        <f aca="false">'02.24 по датам'!FJ74</f>
        <v>0</v>
      </c>
      <c r="FK74" s="2177" t="n">
        <f aca="false">'02.24 по датам'!FK74</f>
        <v>0</v>
      </c>
      <c r="FL74" s="2177" t="n">
        <f aca="false">'02.24 по датам'!FL74</f>
        <v>0</v>
      </c>
      <c r="FM74" s="2177" t="n">
        <f aca="false">'02.24 по датам'!FM74</f>
        <v>0</v>
      </c>
      <c r="FN74" s="2178" t="n">
        <f aca="false">'02.24 по датам'!FN74</f>
        <v>0</v>
      </c>
      <c r="FO74" s="2171"/>
      <c r="FP74" s="2172"/>
      <c r="FQ74" s="2173"/>
      <c r="FR74" s="2181" t="n">
        <f aca="false">SUBTOTAL(9,FE74:FQ74)</f>
        <v>0</v>
      </c>
      <c r="FS74" s="2182" t="n">
        <f aca="false">FR74:FR74+IF($B70:$B70=2,0,FS70:FS70)</f>
        <v>0</v>
      </c>
      <c r="FT74" s="2282" t="n">
        <f aca="false">'02.24 по датам'!GX74-'02.24 НГДП по датам'!AW74</f>
        <v>0</v>
      </c>
      <c r="FU74" s="2184"/>
      <c r="FV74" s="2283"/>
      <c r="FW74" s="2184"/>
      <c r="FX74" s="2184"/>
      <c r="FY74" s="2184"/>
      <c r="FZ74" s="2184"/>
      <c r="GA74" s="2184"/>
      <c r="GB74" s="2184"/>
      <c r="GC74" s="2184"/>
      <c r="GD74" s="2184"/>
      <c r="GE74" s="2184"/>
      <c r="GF74" s="2184"/>
      <c r="GG74" s="2184"/>
      <c r="GH74" s="2184"/>
      <c r="GI74" s="2184"/>
      <c r="GJ74" s="2184"/>
      <c r="GK74" s="2184"/>
      <c r="GL74" s="2184"/>
      <c r="GM74" s="2184"/>
      <c r="GN74" s="2184"/>
      <c r="GO74" s="2184"/>
      <c r="GP74" s="2184"/>
      <c r="GQ74" s="2184"/>
      <c r="GR74" s="2184"/>
      <c r="GS74" s="2185"/>
      <c r="GT74" s="2186"/>
      <c r="GU74" s="2187"/>
      <c r="GV74" s="2267"/>
      <c r="GW74" s="2188" t="n">
        <f aca="false">SUBTOTAL(9,FT74:GV74)</f>
        <v>0</v>
      </c>
      <c r="GX74" s="2175" t="n">
        <f aca="false">SUBTOTAL(9,FT74:GV74)</f>
        <v>0</v>
      </c>
      <c r="GY74" s="2174" t="n">
        <f aca="false">GX74:GX74+IF($B70:$B70=2,0,GY70:GY70)</f>
        <v>0</v>
      </c>
      <c r="GZ74" s="2189" t="n">
        <f aca="false">'02.24 по датам'!GZ74</f>
        <v>0</v>
      </c>
      <c r="HA74" s="2190" t="n">
        <f aca="false">'02.24 по датам'!HA74</f>
        <v>0</v>
      </c>
      <c r="HB74" s="2191"/>
      <c r="HC74" s="2192" t="n">
        <f aca="false">SUBTOTAL(9,GZ74:HB74)</f>
        <v>0</v>
      </c>
      <c r="HD74" s="2193" t="n">
        <f aca="false">$HD$14+HD70</f>
        <v>608.48</v>
      </c>
      <c r="HE74" s="2194"/>
      <c r="HF74" s="2195" t="n">
        <f aca="false">SUM(HD74:HE74)</f>
        <v>608.48</v>
      </c>
      <c r="HG74" s="2180" t="n">
        <f aca="false">'02.24 по датам'!ID74-'02.24 НГДП по датам'!BF74</f>
        <v>12</v>
      </c>
      <c r="HH74" s="2180"/>
      <c r="HI74" s="2197"/>
      <c r="HJ74" s="2283"/>
      <c r="HK74" s="2283"/>
      <c r="HL74" s="2283"/>
      <c r="HM74" s="2283"/>
      <c r="HN74" s="2283"/>
      <c r="HO74" s="2283"/>
      <c r="HP74" s="2283"/>
      <c r="HQ74" s="2283"/>
      <c r="HR74" s="2283"/>
      <c r="HS74" s="2283"/>
      <c r="HT74" s="2283"/>
      <c r="HU74" s="2283"/>
      <c r="HV74" s="2283"/>
      <c r="HW74" s="2283"/>
      <c r="HX74" s="2283"/>
      <c r="HY74" s="2283"/>
      <c r="HZ74" s="2284"/>
      <c r="IA74" s="2171"/>
      <c r="IB74" s="2172"/>
      <c r="IC74" s="2173"/>
      <c r="ID74" s="2174" t="n">
        <f aca="false">SUBTOTAL(9,HG74:IC74)</f>
        <v>12</v>
      </c>
      <c r="IE74" s="2188" t="n">
        <f aca="false">ID74:ID74+IF($B70:$B70=2,0,IE70:IE70)</f>
        <v>98</v>
      </c>
      <c r="IF74" s="2198" t="n">
        <f aca="false">'02.24 по датам'!IF74</f>
        <v>0</v>
      </c>
      <c r="IG74" s="2198" t="n">
        <f aca="false">'02.24 по датам'!IG74</f>
        <v>0</v>
      </c>
      <c r="IH74" s="2199" t="n">
        <f aca="false">'02.24 по датам'!IH74</f>
        <v>0</v>
      </c>
      <c r="II74" s="2200"/>
      <c r="IJ74" s="2201"/>
      <c r="IK74" s="2202" t="n">
        <f aca="false">SUBTOTAL(9,IF74:IJ74)</f>
        <v>0</v>
      </c>
      <c r="IL74" s="2203" t="n">
        <f aca="false">IK74:IK74+IF($B70:$B70=2,0,IL70:IL70)</f>
        <v>0</v>
      </c>
      <c r="IM74" s="2204" t="n">
        <f aca="false">'02.24 по датам'!IM74</f>
        <v>0</v>
      </c>
      <c r="IN74" s="2204" t="n">
        <f aca="false">'02.24 по датам'!IN74</f>
        <v>0</v>
      </c>
      <c r="IO74" s="2177" t="n">
        <f aca="false">'02.24 по датам'!IO74</f>
        <v>0</v>
      </c>
      <c r="IP74" s="2177" t="n">
        <f aca="false">'02.24 по датам'!IP74</f>
        <v>0</v>
      </c>
      <c r="IQ74" s="2177" t="n">
        <f aca="false">'02.24 по датам'!IQ74</f>
        <v>0</v>
      </c>
      <c r="IR74" s="2177" t="n">
        <f aca="false">'02.24 по датам'!IR74</f>
        <v>0</v>
      </c>
      <c r="IS74" s="2177" t="n">
        <f aca="false">'02.24 по датам'!IS74</f>
        <v>0</v>
      </c>
      <c r="IT74" s="2177" t="n">
        <f aca="false">'02.24 по датам'!IT74</f>
        <v>0</v>
      </c>
      <c r="IU74" s="2177" t="n">
        <f aca="false">'02.24 по датам'!IU74</f>
        <v>0</v>
      </c>
      <c r="IV74" s="2178" t="n">
        <f aca="false">'02.24 по датам'!IV74</f>
        <v>0</v>
      </c>
      <c r="IW74" s="2171"/>
      <c r="IX74" s="2172"/>
      <c r="IY74" s="2173"/>
      <c r="IZ74" s="2174" t="n">
        <f aca="false">SUBTOTAL(9,IM74:IY74)</f>
        <v>0</v>
      </c>
      <c r="JA74" s="2175" t="n">
        <f aca="false">IZ74:IZ74+IF($B70:$B70=2,0,JA70:JA70)</f>
        <v>11</v>
      </c>
      <c r="JB74" s="2205" t="n">
        <f aca="false">'02.24 по датам'!JB74</f>
        <v>0</v>
      </c>
      <c r="JC74" s="2194"/>
      <c r="JD74" s="2268" t="n">
        <f aca="false">'02.24 по датам'!JD74</f>
        <v>0</v>
      </c>
      <c r="JE74" s="2207" t="n">
        <f aca="false">SUBTOTAL(9,JB74:JD74)</f>
        <v>0</v>
      </c>
      <c r="JF74" s="2208" t="n">
        <f aca="false">SUMIF($C$5:JE$5,"Накопленный эффект, т/сут",$C74:JE74)+SUMIF($C$5:JE$5,"Нараст.  по потенциалу",$C74:JE74)-SUMIF($C$5:JE$5,"Нараст. по остановкам",$C74:JE74)-SUMIF($C$5:JE$5,"ИТОГО перевод в ППД",$C74:JE74)-SUMIF($C$5:JE$5,"ИТОГО  нерент, по распоряж.",$C74:JE74)-SUMIF($C$5:JE$5,"ИТОГО ост. дебит от ЗБС, Углуб., ПВЛГ/ПНЛГ",$C74:JE74)</f>
        <v>594</v>
      </c>
      <c r="JG74" s="2269" t="n">
        <f aca="false">'02.24 по датам'!JG74-'02.24 НГДП по датам'!BV74</f>
        <v>0</v>
      </c>
      <c r="JH74" s="2209" t="n">
        <f aca="false">'02.24 по датам'!JH74-'02.24 НГДП по датам'!BW74</f>
        <v>0</v>
      </c>
      <c r="JI74" s="2209" t="n">
        <f aca="false">'02.24 по датам'!JI74-'02.24 НГДП по датам'!BX74</f>
        <v>0</v>
      </c>
      <c r="JJ74" s="2210" t="n">
        <f aca="false">'02.24 по датам'!JJ74-'02.24 НГДП по датам'!BY74</f>
        <v>0</v>
      </c>
      <c r="JK74" s="2211" t="n">
        <f aca="false">'02.24 НГДП по датам'!BZ74</f>
        <v>0</v>
      </c>
      <c r="JL74" s="2202" t="n">
        <f aca="false">SUBTOTAL(9,JG74:JJ74)</f>
        <v>0</v>
      </c>
      <c r="JM74" s="2107"/>
      <c r="JN74" s="2108"/>
      <c r="JO74" s="2256"/>
      <c r="JP74" s="2212" t="n">
        <f aca="false">JP$4:JP$4+SUMIF($C$5:JL$5,"Нараст. по остановкам",$C74:JL74)-SUMIF($C$5:JL$5,"Нараст.  по потенциалу",$C74:JL74)</f>
        <v>718.812</v>
      </c>
      <c r="JQ74" s="2213"/>
      <c r="JR74" s="2214" t="n">
        <f aca="false">'02.24 НГДП по датам'!CB74</f>
        <v>81.893</v>
      </c>
    </row>
    <row r="75" customFormat="false" ht="1.5" hidden="false" customHeight="true" outlineLevel="0" collapsed="false">
      <c r="A75" s="2215"/>
      <c r="B75" s="2215"/>
      <c r="C75" s="2216" t="n">
        <f aca="false">'02.24 по датам'!C75</f>
        <v>0</v>
      </c>
      <c r="D75" s="2216" t="n">
        <f aca="false">'02.24 по датам'!D75</f>
        <v>0</v>
      </c>
      <c r="E75" s="2216" t="n">
        <f aca="false">'02.24 по датам'!E75</f>
        <v>0</v>
      </c>
      <c r="F75" s="2216" t="n">
        <f aca="false">'02.24 по датам'!F75</f>
        <v>0</v>
      </c>
      <c r="G75" s="2217" t="n">
        <f aca="false">'02.24 по датам'!G75</f>
        <v>0</v>
      </c>
      <c r="H75" s="2217" t="n">
        <f aca="false">'02.24 по датам'!H75</f>
        <v>0</v>
      </c>
      <c r="I75" s="2217" t="n">
        <f aca="false">'02.24 по датам'!I75</f>
        <v>0</v>
      </c>
      <c r="J75" s="2217" t="n">
        <f aca="false">'02.24 по датам'!J75</f>
        <v>0</v>
      </c>
      <c r="K75" s="2217" t="n">
        <f aca="false">'02.24 по датам'!K75</f>
        <v>0</v>
      </c>
      <c r="L75" s="2217" t="n">
        <f aca="false">'02.24 по датам'!L75</f>
        <v>0</v>
      </c>
      <c r="M75" s="2217" t="n">
        <f aca="false">'02.24 по датам'!M75</f>
        <v>0</v>
      </c>
      <c r="N75" s="2217" t="n">
        <f aca="false">'02.24 по датам'!N75</f>
        <v>0</v>
      </c>
      <c r="O75" s="2217" t="n">
        <f aca="false">'02.24 по датам'!O75</f>
        <v>0</v>
      </c>
      <c r="P75" s="2217" t="n">
        <f aca="false">'02.24 по датам'!P75</f>
        <v>0</v>
      </c>
      <c r="Q75" s="2217" t="n">
        <f aca="false">'02.24 по датам'!Q75</f>
        <v>0</v>
      </c>
      <c r="R75" s="2217" t="n">
        <f aca="false">'02.24 по датам'!R75</f>
        <v>0</v>
      </c>
      <c r="S75" s="2217" t="n">
        <f aca="false">'02.24 по датам'!S75</f>
        <v>0</v>
      </c>
      <c r="T75" s="2217" t="n">
        <f aca="false">'02.24 по датам'!T75</f>
        <v>0</v>
      </c>
      <c r="U75" s="2217" t="n">
        <f aca="false">'02.24 по датам'!U75</f>
        <v>0</v>
      </c>
      <c r="V75" s="2217" t="n">
        <f aca="false">'02.24 по датам'!V75</f>
        <v>0</v>
      </c>
      <c r="W75" s="2217" t="n">
        <f aca="false">'02.24 по датам'!W75</f>
        <v>0</v>
      </c>
      <c r="X75" s="2218"/>
      <c r="Y75" s="2219"/>
      <c r="Z75" s="2220"/>
      <c r="AA75" s="2221"/>
      <c r="AB75" s="2221"/>
      <c r="AC75" s="2222" t="n">
        <f aca="false">'02.24 по датам'!AC75</f>
        <v>0</v>
      </c>
      <c r="AD75" s="2222" t="n">
        <f aca="false">'02.24 по датам'!AD75</f>
        <v>0</v>
      </c>
      <c r="AE75" s="2217" t="n">
        <f aca="false">'02.24 по датам'!AE75</f>
        <v>0</v>
      </c>
      <c r="AF75" s="2217" t="n">
        <f aca="false">'02.24 по датам'!AF75</f>
        <v>0</v>
      </c>
      <c r="AG75" s="2217" t="n">
        <f aca="false">'02.24 по датам'!AG75</f>
        <v>0</v>
      </c>
      <c r="AH75" s="2217" t="n">
        <f aca="false">'02.24 по датам'!AH75</f>
        <v>0</v>
      </c>
      <c r="AI75" s="2217" t="n">
        <f aca="false">'02.24 по датам'!AI75</f>
        <v>0</v>
      </c>
      <c r="AJ75" s="2217" t="n">
        <f aca="false">'02.24 по датам'!AJ75</f>
        <v>0</v>
      </c>
      <c r="AK75" s="2217" t="n">
        <f aca="false">'02.24 по датам'!AK75</f>
        <v>0</v>
      </c>
      <c r="AL75" s="2217" t="n">
        <f aca="false">'02.24 по датам'!AL75</f>
        <v>0</v>
      </c>
      <c r="AM75" s="2217" t="n">
        <f aca="false">'02.24 по датам'!AM75</f>
        <v>0</v>
      </c>
      <c r="AN75" s="2217" t="n">
        <f aca="false">'02.24 по датам'!AN75</f>
        <v>0</v>
      </c>
      <c r="AO75" s="2217" t="n">
        <f aca="false">'02.24 по датам'!AO75</f>
        <v>0</v>
      </c>
      <c r="AP75" s="2218"/>
      <c r="AQ75" s="2219"/>
      <c r="AR75" s="2220"/>
      <c r="AS75" s="2221"/>
      <c r="AT75" s="2221"/>
      <c r="AU75" s="2216" t="n">
        <f aca="false">'02.24 по датам'!AU75</f>
        <v>0</v>
      </c>
      <c r="AV75" s="2216" t="n">
        <f aca="false">'02.24 по датам'!AV75</f>
        <v>0</v>
      </c>
      <c r="AW75" s="2223" t="n">
        <f aca="false">'02.24 по датам'!AW75</f>
        <v>0</v>
      </c>
      <c r="AX75" s="2217" t="n">
        <f aca="false">'02.24 по датам'!AX75</f>
        <v>0</v>
      </c>
      <c r="AY75" s="2217" t="n">
        <f aca="false">'02.24 по датам'!AY75</f>
        <v>0</v>
      </c>
      <c r="AZ75" s="2217" t="n">
        <f aca="false">'02.24 по датам'!AZ75</f>
        <v>0</v>
      </c>
      <c r="BA75" s="2217" t="n">
        <f aca="false">'02.24 по датам'!BA75</f>
        <v>0</v>
      </c>
      <c r="BB75" s="2217" t="n">
        <f aca="false">'02.24 по датам'!BB75</f>
        <v>0</v>
      </c>
      <c r="BC75" s="2217" t="n">
        <f aca="false">'02.24 по датам'!BC75</f>
        <v>0</v>
      </c>
      <c r="BD75" s="2217" t="n">
        <f aca="false">'02.24 по датам'!BD75</f>
        <v>0</v>
      </c>
      <c r="BE75" s="2217" t="n">
        <f aca="false">'02.24 по датам'!BE75</f>
        <v>0</v>
      </c>
      <c r="BF75" s="2217" t="n">
        <f aca="false">'02.24 по датам'!BF75</f>
        <v>0</v>
      </c>
      <c r="BG75" s="2217" t="n">
        <f aca="false">'02.24 по датам'!BG75</f>
        <v>0</v>
      </c>
      <c r="BH75" s="2217" t="n">
        <f aca="false">'02.24 по датам'!BH75</f>
        <v>0</v>
      </c>
      <c r="BI75" s="2217" t="n">
        <f aca="false">'02.24 по датам'!BI75</f>
        <v>0</v>
      </c>
      <c r="BJ75" s="2217" t="n">
        <f aca="false">'02.24 по датам'!BJ75</f>
        <v>0</v>
      </c>
      <c r="BK75" s="2217" t="n">
        <f aca="false">'02.24 по датам'!BK75</f>
        <v>0</v>
      </c>
      <c r="BL75" s="2217" t="n">
        <f aca="false">'02.24 по датам'!BL75</f>
        <v>0</v>
      </c>
      <c r="BM75" s="2217" t="n">
        <f aca="false">'02.24 по датам'!BM75</f>
        <v>0</v>
      </c>
      <c r="BN75" s="2217" t="n">
        <f aca="false">'02.24 по датам'!BN75</f>
        <v>0</v>
      </c>
      <c r="BO75" s="2217" t="n">
        <f aca="false">'02.24 по датам'!BO75</f>
        <v>0</v>
      </c>
      <c r="BP75" s="2217" t="n">
        <f aca="false">'02.24 по датам'!BP75</f>
        <v>0</v>
      </c>
      <c r="BQ75" s="2217" t="n">
        <f aca="false">'02.24 по датам'!BQ75</f>
        <v>0</v>
      </c>
      <c r="BR75" s="2218"/>
      <c r="BS75" s="2219"/>
      <c r="BT75" s="2220"/>
      <c r="BU75" s="2221"/>
      <c r="BV75" s="2221"/>
      <c r="BW75" s="2222" t="n">
        <f aca="false">'02.24 по датам'!BW75</f>
        <v>0</v>
      </c>
      <c r="BX75" s="2217" t="n">
        <f aca="false">'02.24 по датам'!BX75</f>
        <v>0</v>
      </c>
      <c r="BY75" s="2217" t="n">
        <f aca="false">'02.24 по датам'!BY75</f>
        <v>0</v>
      </c>
      <c r="BZ75" s="2217" t="n">
        <f aca="false">'02.24 по датам'!BZ75</f>
        <v>0</v>
      </c>
      <c r="CA75" s="2217" t="n">
        <f aca="false">'02.24 по датам'!CA75</f>
        <v>0</v>
      </c>
      <c r="CB75" s="2217" t="n">
        <f aca="false">'02.24 по датам'!CB75</f>
        <v>0</v>
      </c>
      <c r="CC75" s="2217" t="n">
        <f aca="false">'02.24 по датам'!CC75</f>
        <v>0</v>
      </c>
      <c r="CD75" s="2217" t="n">
        <f aca="false">'02.24 по датам'!CD75</f>
        <v>0</v>
      </c>
      <c r="CE75" s="2217" t="n">
        <f aca="false">'02.24 по датам'!CE75</f>
        <v>0</v>
      </c>
      <c r="CF75" s="2217" t="n">
        <f aca="false">'02.24 по датам'!CF75</f>
        <v>0</v>
      </c>
      <c r="CG75" s="2217" t="n">
        <f aca="false">'02.24 по датам'!CG75</f>
        <v>0</v>
      </c>
      <c r="CH75" s="2217" t="n">
        <f aca="false">'02.24 по датам'!CH75</f>
        <v>0</v>
      </c>
      <c r="CI75" s="2217" t="n">
        <f aca="false">'02.24 по датам'!CI75</f>
        <v>0</v>
      </c>
      <c r="CJ75" s="2218"/>
      <c r="CK75" s="2219"/>
      <c r="CL75" s="2220"/>
      <c r="CM75" s="2221"/>
      <c r="CN75" s="2221"/>
      <c r="CO75" s="2221"/>
      <c r="CP75" s="2221"/>
      <c r="CQ75" s="2217" t="n">
        <f aca="false">'02.24 по датам'!CQ75</f>
        <v>0</v>
      </c>
      <c r="CR75" s="2217" t="n">
        <f aca="false">'02.24 по датам'!CR75</f>
        <v>0</v>
      </c>
      <c r="CS75" s="2217" t="n">
        <f aca="false">'02.24 по датам'!CS75</f>
        <v>0</v>
      </c>
      <c r="CT75" s="2217" t="n">
        <f aca="false">'02.24 по датам'!CT75</f>
        <v>0</v>
      </c>
      <c r="CU75" s="2217" t="n">
        <f aca="false">'02.24 по датам'!CU75</f>
        <v>0</v>
      </c>
      <c r="CV75" s="2217" t="n">
        <f aca="false">'02.24 по датам'!CV75</f>
        <v>0</v>
      </c>
      <c r="CW75" s="2217" t="n">
        <f aca="false">'02.24 по датам'!CW75</f>
        <v>0</v>
      </c>
      <c r="CX75" s="2217" t="n">
        <f aca="false">'02.24 по датам'!CX75</f>
        <v>0</v>
      </c>
      <c r="CY75" s="2217" t="n">
        <f aca="false">'02.24 по датам'!CY75</f>
        <v>0</v>
      </c>
      <c r="CZ75" s="2217" t="n">
        <f aca="false">'02.24 по датам'!CZ75</f>
        <v>0</v>
      </c>
      <c r="DA75" s="2217" t="n">
        <f aca="false">'02.24 по датам'!DA75</f>
        <v>0</v>
      </c>
      <c r="DB75" s="2217" t="n">
        <f aca="false">'02.24 по датам'!DB75</f>
        <v>0</v>
      </c>
      <c r="DC75" s="2217" t="n">
        <f aca="false">'02.24 по датам'!DC75</f>
        <v>0</v>
      </c>
      <c r="DD75" s="2218"/>
      <c r="DE75" s="2219"/>
      <c r="DF75" s="2220"/>
      <c r="DG75" s="2221"/>
      <c r="DH75" s="2221"/>
      <c r="DI75" s="2285" t="n">
        <f aca="false">'02.24 по датам'!DI75</f>
        <v>0</v>
      </c>
      <c r="DJ75" s="2217" t="n">
        <f aca="false">'02.24 по датам'!DJ75</f>
        <v>0</v>
      </c>
      <c r="DK75" s="2217" t="n">
        <f aca="false">'02.24 по датам'!DK75</f>
        <v>0</v>
      </c>
      <c r="DL75" s="2217" t="n">
        <f aca="false">'02.24 по датам'!DL75</f>
        <v>0</v>
      </c>
      <c r="DM75" s="2217" t="n">
        <f aca="false">'02.24 по датам'!DM75</f>
        <v>0</v>
      </c>
      <c r="DN75" s="2217" t="n">
        <f aca="false">'02.24 по датам'!DN75</f>
        <v>0</v>
      </c>
      <c r="DO75" s="2217" t="n">
        <f aca="false">'02.24 по датам'!DO75</f>
        <v>0</v>
      </c>
      <c r="DP75" s="2217" t="n">
        <f aca="false">'02.24 по датам'!DP75</f>
        <v>0</v>
      </c>
      <c r="DQ75" s="2217" t="n">
        <f aca="false">'02.24 по датам'!DQ75</f>
        <v>0</v>
      </c>
      <c r="DR75" s="2217" t="n">
        <f aca="false">'02.24 по датам'!DR75</f>
        <v>0</v>
      </c>
      <c r="DS75" s="2217" t="n">
        <f aca="false">'02.24 по датам'!DS75</f>
        <v>0</v>
      </c>
      <c r="DT75" s="2217" t="n">
        <f aca="false">'02.24 по датам'!DT75</f>
        <v>0</v>
      </c>
      <c r="DU75" s="2217" t="n">
        <f aca="false">'02.24 по датам'!DU75</f>
        <v>0</v>
      </c>
      <c r="DV75" s="2218"/>
      <c r="DW75" s="2219"/>
      <c r="DX75" s="2220"/>
      <c r="DY75" s="2221"/>
      <c r="DZ75" s="2221"/>
      <c r="EA75" s="2297" t="n">
        <f aca="false">'02.24 по датам'!EA75</f>
        <v>0</v>
      </c>
      <c r="EB75" s="2217" t="n">
        <f aca="false">'02.24 по датам'!EB75</f>
        <v>0</v>
      </c>
      <c r="EC75" s="2217" t="n">
        <f aca="false">'02.24 по датам'!EC75</f>
        <v>0</v>
      </c>
      <c r="ED75" s="2217" t="n">
        <f aca="false">'02.24 по датам'!ED75</f>
        <v>0</v>
      </c>
      <c r="EE75" s="2217" t="n">
        <f aca="false">'02.24 по датам'!EE75</f>
        <v>0</v>
      </c>
      <c r="EF75" s="2217" t="n">
        <f aca="false">'02.24 по датам'!EF75</f>
        <v>0</v>
      </c>
      <c r="EG75" s="2217" t="n">
        <f aca="false">'02.24 по датам'!EG75</f>
        <v>0</v>
      </c>
      <c r="EH75" s="2217" t="n">
        <f aca="false">'02.24 по датам'!EH75</f>
        <v>0</v>
      </c>
      <c r="EI75" s="2217" t="n">
        <f aca="false">'02.24 по датам'!EI75</f>
        <v>0</v>
      </c>
      <c r="EJ75" s="2217" t="n">
        <f aca="false">'02.24 по датам'!EJ75</f>
        <v>0</v>
      </c>
      <c r="EK75" s="2217" t="n">
        <f aca="false">'02.24 по датам'!EK75</f>
        <v>0</v>
      </c>
      <c r="EL75" s="2217" t="n">
        <f aca="false">'02.24 по датам'!EL75</f>
        <v>0</v>
      </c>
      <c r="EM75" s="2217" t="n">
        <f aca="false">'02.24 по датам'!EM75</f>
        <v>0</v>
      </c>
      <c r="EN75" s="2217" t="n">
        <f aca="false">'02.24 по датам'!EN75</f>
        <v>0</v>
      </c>
      <c r="EO75" s="2217" t="n">
        <f aca="false">'02.24 по датам'!EO75</f>
        <v>0</v>
      </c>
      <c r="EP75" s="2217" t="n">
        <f aca="false">'02.24 по датам'!EP75</f>
        <v>0</v>
      </c>
      <c r="EQ75" s="2217" t="n">
        <f aca="false">'02.24 по датам'!EQ75</f>
        <v>0</v>
      </c>
      <c r="ER75" s="2217" t="n">
        <f aca="false">'02.24 по датам'!ER75</f>
        <v>0</v>
      </c>
      <c r="ES75" s="2217" t="n">
        <f aca="false">'02.24 по датам'!ES75</f>
        <v>0</v>
      </c>
      <c r="ET75" s="2217" t="n">
        <f aca="false">'02.24 по датам'!ET75</f>
        <v>0</v>
      </c>
      <c r="EU75" s="2217" t="n">
        <f aca="false">'02.24 по датам'!EU75</f>
        <v>0</v>
      </c>
      <c r="EV75" s="2217" t="n">
        <f aca="false">'02.24 по датам'!EV75</f>
        <v>0</v>
      </c>
      <c r="EW75" s="2217" t="n">
        <f aca="false">'02.24 по датам'!EW75</f>
        <v>0</v>
      </c>
      <c r="EX75" s="2217" t="n">
        <f aca="false">'02.24 по датам'!EX75</f>
        <v>0</v>
      </c>
      <c r="EY75" s="2217" t="n">
        <f aca="false">'02.24 по датам'!EY75</f>
        <v>0</v>
      </c>
      <c r="EZ75" s="2218"/>
      <c r="FA75" s="2219"/>
      <c r="FB75" s="2220"/>
      <c r="FC75" s="2221"/>
      <c r="FD75" s="2221"/>
      <c r="FE75" s="2217" t="n">
        <f aca="false">'02.24 по датам'!FE75</f>
        <v>0</v>
      </c>
      <c r="FF75" s="2217" t="n">
        <f aca="false">'02.24 по датам'!FF75</f>
        <v>0</v>
      </c>
      <c r="FG75" s="2217" t="n">
        <f aca="false">'02.24 по датам'!FG75</f>
        <v>0</v>
      </c>
      <c r="FH75" s="2217" t="n">
        <f aca="false">'02.24 по датам'!FH75</f>
        <v>0</v>
      </c>
      <c r="FI75" s="2217" t="n">
        <f aca="false">'02.24 по датам'!FI75</f>
        <v>0</v>
      </c>
      <c r="FJ75" s="2217" t="n">
        <f aca="false">'02.24 по датам'!FJ75</f>
        <v>0</v>
      </c>
      <c r="FK75" s="2217" t="n">
        <f aca="false">'02.24 по датам'!FK75</f>
        <v>0</v>
      </c>
      <c r="FL75" s="2217" t="n">
        <f aca="false">'02.24 по датам'!FL75</f>
        <v>0</v>
      </c>
      <c r="FM75" s="2217" t="n">
        <f aca="false">'02.24 по датам'!FM75</f>
        <v>0</v>
      </c>
      <c r="FN75" s="2217" t="n">
        <f aca="false">'02.24 по датам'!FN75</f>
        <v>0</v>
      </c>
      <c r="FO75" s="2218"/>
      <c r="FP75" s="2219"/>
      <c r="FQ75" s="2220"/>
      <c r="FR75" s="2221"/>
      <c r="FS75" s="2221"/>
      <c r="FT75" s="2225"/>
      <c r="FU75" s="2225"/>
      <c r="FV75" s="2225"/>
      <c r="FW75" s="2225"/>
      <c r="FX75" s="2225"/>
      <c r="FY75" s="2225"/>
      <c r="FZ75" s="2225"/>
      <c r="GA75" s="2225"/>
      <c r="GB75" s="2225"/>
      <c r="GC75" s="2225"/>
      <c r="GD75" s="2225"/>
      <c r="GE75" s="2225"/>
      <c r="GF75" s="2225"/>
      <c r="GG75" s="2225"/>
      <c r="GH75" s="2225"/>
      <c r="GI75" s="2225"/>
      <c r="GJ75" s="2225"/>
      <c r="GK75" s="2225"/>
      <c r="GL75" s="2225"/>
      <c r="GM75" s="2225"/>
      <c r="GN75" s="2225"/>
      <c r="GO75" s="2225"/>
      <c r="GP75" s="2225"/>
      <c r="GQ75" s="2225"/>
      <c r="GR75" s="2225"/>
      <c r="GS75" s="2225"/>
      <c r="GT75" s="2218"/>
      <c r="GU75" s="2219"/>
      <c r="GV75" s="2220"/>
      <c r="GW75" s="2221"/>
      <c r="GX75" s="2221"/>
      <c r="GY75" s="2221"/>
      <c r="GZ75" s="2217" t="n">
        <f aca="false">'02.24 по датам'!GZ75</f>
        <v>0</v>
      </c>
      <c r="HA75" s="2217" t="n">
        <f aca="false">'02.24 по датам'!HA75</f>
        <v>0</v>
      </c>
      <c r="HB75" s="2226"/>
      <c r="HC75" s="2221"/>
      <c r="HD75" s="2227" t="n">
        <f aca="false">'02.24 по датам'!HD75</f>
        <v>0</v>
      </c>
      <c r="HE75" s="2226"/>
      <c r="HF75" s="2228"/>
      <c r="HG75" s="2180"/>
      <c r="HH75" s="2180"/>
      <c r="HI75" s="2230"/>
      <c r="HJ75" s="2225"/>
      <c r="HK75" s="2225"/>
      <c r="HL75" s="2225"/>
      <c r="HM75" s="2225"/>
      <c r="HN75" s="2225"/>
      <c r="HO75" s="2225"/>
      <c r="HP75" s="2225"/>
      <c r="HQ75" s="2225"/>
      <c r="HR75" s="2225"/>
      <c r="HS75" s="2225"/>
      <c r="HT75" s="2225"/>
      <c r="HU75" s="2225"/>
      <c r="HV75" s="2225"/>
      <c r="HW75" s="2225"/>
      <c r="HX75" s="2225"/>
      <c r="HY75" s="2225"/>
      <c r="HZ75" s="2225"/>
      <c r="IA75" s="2218"/>
      <c r="IB75" s="2219"/>
      <c r="IC75" s="2220"/>
      <c r="ID75" s="2221"/>
      <c r="IE75" s="2221"/>
      <c r="IF75" s="2231" t="n">
        <f aca="false">'02.24 по датам'!IF75</f>
        <v>0</v>
      </c>
      <c r="IG75" s="2231" t="n">
        <f aca="false">'02.24 по датам'!IG75</f>
        <v>0</v>
      </c>
      <c r="IH75" s="2231" t="n">
        <f aca="false">'02.24 по датам'!IH75</f>
        <v>0</v>
      </c>
      <c r="II75" s="2232"/>
      <c r="IJ75" s="2233"/>
      <c r="IK75" s="1302"/>
      <c r="IL75" s="1302"/>
      <c r="IM75" s="2234" t="n">
        <f aca="false">'02.24 по датам'!IM75</f>
        <v>0</v>
      </c>
      <c r="IN75" s="2234" t="n">
        <f aca="false">'02.24 по датам'!IN75</f>
        <v>0</v>
      </c>
      <c r="IO75" s="2217" t="n">
        <f aca="false">'02.24 по датам'!IO75</f>
        <v>0</v>
      </c>
      <c r="IP75" s="2217" t="n">
        <f aca="false">'02.24 по датам'!IP75</f>
        <v>0</v>
      </c>
      <c r="IQ75" s="2217" t="n">
        <f aca="false">'02.24 по датам'!IQ75</f>
        <v>0</v>
      </c>
      <c r="IR75" s="2217" t="n">
        <f aca="false">'02.24 по датам'!IR75</f>
        <v>0</v>
      </c>
      <c r="IS75" s="2217" t="n">
        <f aca="false">'02.24 по датам'!IS75</f>
        <v>0</v>
      </c>
      <c r="IT75" s="2217" t="n">
        <f aca="false">'02.24 по датам'!IT75</f>
        <v>0</v>
      </c>
      <c r="IU75" s="2217" t="n">
        <f aca="false">'02.24 по датам'!IU75</f>
        <v>0</v>
      </c>
      <c r="IV75" s="2217" t="n">
        <f aca="false">'02.24 по датам'!IV75</f>
        <v>0</v>
      </c>
      <c r="IW75" s="2218"/>
      <c r="IX75" s="2219"/>
      <c r="IY75" s="2220"/>
      <c r="IZ75" s="2221"/>
      <c r="JA75" s="2221"/>
      <c r="JB75" s="2217" t="n">
        <f aca="false">'02.24 по датам'!JB75</f>
        <v>0</v>
      </c>
      <c r="JC75" s="2226"/>
      <c r="JD75" s="2217" t="n">
        <f aca="false">'02.24 по датам'!JD75</f>
        <v>0</v>
      </c>
      <c r="JE75" s="2221"/>
      <c r="JF75" s="2221"/>
      <c r="JG75" s="2231" t="n">
        <f aca="false">'02.24 по датам'!JG75</f>
        <v>0</v>
      </c>
      <c r="JH75" s="2231" t="n">
        <f aca="false">'02.24 по датам'!JH75</f>
        <v>0</v>
      </c>
      <c r="JI75" s="2231" t="n">
        <f aca="false">'02.24 по датам'!JI75</f>
        <v>0</v>
      </c>
      <c r="JJ75" s="2231" t="n">
        <f aca="false">'02.24 по датам'!JJ75</f>
        <v>0</v>
      </c>
      <c r="JK75" s="2270"/>
      <c r="JL75" s="1302"/>
      <c r="JM75" s="2236"/>
      <c r="JN75" s="2236"/>
      <c r="JO75" s="2237"/>
      <c r="JP75" s="2236"/>
      <c r="JQ75" s="2236"/>
      <c r="JR75" s="2237"/>
    </row>
    <row r="76" customFormat="false" ht="11.25" hidden="false" customHeight="true" outlineLevel="0" collapsed="false">
      <c r="A76" s="2056" t="n">
        <f aca="false">A72+1</f>
        <v>45339</v>
      </c>
      <c r="B76" s="2057" t="s">
        <v>662</v>
      </c>
      <c r="C76" s="2067" t="str">
        <f aca="false">'02.24 по датам'!C76</f>
        <v>Еты-Пуровское</v>
      </c>
      <c r="D76" s="2067" t="n">
        <f aca="false">'02.24 по датам'!D76</f>
        <v>0</v>
      </c>
      <c r="E76" s="2067" t="n">
        <f aca="false">'02.24 по датам'!E76</f>
        <v>0</v>
      </c>
      <c r="F76" s="2067" t="n">
        <f aca="false">'02.24 по датам'!F76</f>
        <v>0</v>
      </c>
      <c r="G76" s="2065" t="n">
        <f aca="false">'02.24 по датам'!G76</f>
        <v>0</v>
      </c>
      <c r="H76" s="2065" t="n">
        <f aca="false">'02.24 по датам'!H76</f>
        <v>0</v>
      </c>
      <c r="I76" s="2065" t="n">
        <f aca="false">'02.24 по датам'!I76</f>
        <v>0</v>
      </c>
      <c r="J76" s="2065" t="n">
        <f aca="false">'02.24 по датам'!J76</f>
        <v>0</v>
      </c>
      <c r="K76" s="2065" t="n">
        <f aca="false">'02.24 по датам'!K76</f>
        <v>0</v>
      </c>
      <c r="L76" s="2065" t="n">
        <f aca="false">'02.24 по датам'!L76</f>
        <v>0</v>
      </c>
      <c r="M76" s="2065" t="n">
        <f aca="false">'02.24 по датам'!M76</f>
        <v>0</v>
      </c>
      <c r="N76" s="2065" t="n">
        <f aca="false">'02.24 по датам'!N76</f>
        <v>0</v>
      </c>
      <c r="O76" s="2065" t="n">
        <f aca="false">'02.24 по датам'!O76</f>
        <v>0</v>
      </c>
      <c r="P76" s="2065" t="n">
        <f aca="false">'02.24 по датам'!P76</f>
        <v>0</v>
      </c>
      <c r="Q76" s="2065" t="n">
        <f aca="false">'02.24 по датам'!Q76</f>
        <v>0</v>
      </c>
      <c r="R76" s="2065" t="n">
        <f aca="false">'02.24 по датам'!R76</f>
        <v>0</v>
      </c>
      <c r="S76" s="2065" t="n">
        <f aca="false">'02.24 по датам'!S76</f>
        <v>0</v>
      </c>
      <c r="T76" s="2065" t="n">
        <f aca="false">'02.24 по датам'!T76</f>
        <v>0</v>
      </c>
      <c r="U76" s="2065" t="n">
        <f aca="false">'02.24 по датам'!U76</f>
        <v>0</v>
      </c>
      <c r="V76" s="2065" t="n">
        <f aca="false">'02.24 по датам'!V76</f>
        <v>0</v>
      </c>
      <c r="W76" s="2066" t="n">
        <f aca="false">'02.24 по датам'!W76</f>
        <v>0</v>
      </c>
      <c r="X76" s="2238"/>
      <c r="Y76" s="2239"/>
      <c r="Z76" s="2240"/>
      <c r="AA76" s="2062"/>
      <c r="AB76" s="2063"/>
      <c r="AC76" s="2064" t="n">
        <f aca="false">'02.24 по датам'!AC76</f>
        <v>0</v>
      </c>
      <c r="AD76" s="2064" t="n">
        <f aca="false">'02.24 по датам'!AD76</f>
        <v>0</v>
      </c>
      <c r="AE76" s="2065" t="n">
        <f aca="false">'02.24 по датам'!AE76</f>
        <v>0</v>
      </c>
      <c r="AF76" s="2065" t="n">
        <f aca="false">'02.24 по датам'!AF76</f>
        <v>0</v>
      </c>
      <c r="AG76" s="2065" t="n">
        <f aca="false">'02.24 по датам'!AG76</f>
        <v>0</v>
      </c>
      <c r="AH76" s="2065" t="n">
        <f aca="false">'02.24 по датам'!AH76</f>
        <v>0</v>
      </c>
      <c r="AI76" s="2065" t="n">
        <f aca="false">'02.24 по датам'!AI76</f>
        <v>0</v>
      </c>
      <c r="AJ76" s="2065" t="n">
        <f aca="false">'02.24 по датам'!AJ76</f>
        <v>0</v>
      </c>
      <c r="AK76" s="2065" t="n">
        <f aca="false">'02.24 по датам'!AK76</f>
        <v>0</v>
      </c>
      <c r="AL76" s="2065" t="n">
        <f aca="false">'02.24 по датам'!AL76</f>
        <v>0</v>
      </c>
      <c r="AM76" s="2065" t="n">
        <f aca="false">'02.24 по датам'!AM76</f>
        <v>0</v>
      </c>
      <c r="AN76" s="2065" t="n">
        <f aca="false">'02.24 по датам'!AN76</f>
        <v>0</v>
      </c>
      <c r="AO76" s="2066" t="n">
        <f aca="false">'02.24 по датам'!AO76</f>
        <v>0</v>
      </c>
      <c r="AP76" s="2238"/>
      <c r="AQ76" s="2239"/>
      <c r="AR76" s="2240"/>
      <c r="AS76" s="2062"/>
      <c r="AT76" s="2063"/>
      <c r="AU76" s="2064" t="n">
        <f aca="false">'02.24 по датам'!AU76</f>
        <v>0</v>
      </c>
      <c r="AV76" s="2064" t="n">
        <f aca="false">'02.24 по датам'!AV76</f>
        <v>0</v>
      </c>
      <c r="AW76" s="2067" t="n">
        <f aca="false">'02.24 по датам'!AW76</f>
        <v>0</v>
      </c>
      <c r="AX76" s="2093" t="n">
        <f aca="false">'02.24 по датам'!AX76</f>
        <v>0</v>
      </c>
      <c r="AY76" s="2093" t="n">
        <f aca="false">'02.24 по датам'!AY76</f>
        <v>0</v>
      </c>
      <c r="AZ76" s="2093" t="n">
        <f aca="false">'02.24 по датам'!AZ76</f>
        <v>0</v>
      </c>
      <c r="BA76" s="2093" t="n">
        <f aca="false">'02.24 по датам'!BA76</f>
        <v>0</v>
      </c>
      <c r="BB76" s="2093" t="n">
        <f aca="false">'02.24 по датам'!BB76</f>
        <v>0</v>
      </c>
      <c r="BC76" s="2093" t="n">
        <f aca="false">'02.24 по датам'!BC76</f>
        <v>0</v>
      </c>
      <c r="BD76" s="2093" t="n">
        <f aca="false">'02.24 по датам'!BD76</f>
        <v>0</v>
      </c>
      <c r="BE76" s="2093" t="n">
        <f aca="false">'02.24 по датам'!BE76</f>
        <v>0</v>
      </c>
      <c r="BF76" s="2093" t="n">
        <f aca="false">'02.24 по датам'!BF76</f>
        <v>0</v>
      </c>
      <c r="BG76" s="2093" t="n">
        <f aca="false">'02.24 по датам'!BG76</f>
        <v>0</v>
      </c>
      <c r="BH76" s="2093" t="n">
        <f aca="false">'02.24 по датам'!BH76</f>
        <v>0</v>
      </c>
      <c r="BI76" s="2093" t="n">
        <f aca="false">'02.24 по датам'!BI76</f>
        <v>0</v>
      </c>
      <c r="BJ76" s="2093" t="n">
        <f aca="false">'02.24 по датам'!BJ76</f>
        <v>0</v>
      </c>
      <c r="BK76" s="2093" t="n">
        <f aca="false">'02.24 по датам'!BK76</f>
        <v>0</v>
      </c>
      <c r="BL76" s="2093" t="n">
        <f aca="false">'02.24 по датам'!BL76</f>
        <v>0</v>
      </c>
      <c r="BM76" s="2093" t="n">
        <f aca="false">'02.24 по датам'!BM76</f>
        <v>0</v>
      </c>
      <c r="BN76" s="2093" t="n">
        <f aca="false">'02.24 по датам'!BN76</f>
        <v>0</v>
      </c>
      <c r="BO76" s="2093" t="n">
        <f aca="false">'02.24 по датам'!BO76</f>
        <v>0</v>
      </c>
      <c r="BP76" s="2093" t="n">
        <f aca="false">'02.24 по датам'!BP76</f>
        <v>0</v>
      </c>
      <c r="BQ76" s="2094" t="n">
        <f aca="false">'02.24 по датам'!BQ76</f>
        <v>0</v>
      </c>
      <c r="BR76" s="2251"/>
      <c r="BS76" s="2252"/>
      <c r="BT76" s="2248"/>
      <c r="BU76" s="2062"/>
      <c r="BV76" s="2063"/>
      <c r="BW76" s="2083" t="n">
        <f aca="false">'02.24 по датам'!BW76</f>
        <v>0</v>
      </c>
      <c r="BX76" s="2092" t="n">
        <f aca="false">'02.24 по датам'!BX76</f>
        <v>0</v>
      </c>
      <c r="BY76" s="2092" t="n">
        <f aca="false">'02.24 по датам'!BY76</f>
        <v>0</v>
      </c>
      <c r="BZ76" s="2092" t="n">
        <f aca="false">'02.24 по датам'!BZ76</f>
        <v>0</v>
      </c>
      <c r="CA76" s="2092" t="n">
        <f aca="false">'02.24 по датам'!CA76</f>
        <v>0</v>
      </c>
      <c r="CB76" s="2092" t="n">
        <f aca="false">'02.24 по датам'!CB76</f>
        <v>0</v>
      </c>
      <c r="CC76" s="2092" t="n">
        <f aca="false">'02.24 по датам'!CC76</f>
        <v>0</v>
      </c>
      <c r="CD76" s="2092" t="n">
        <f aca="false">'02.24 по датам'!CD76</f>
        <v>0</v>
      </c>
      <c r="CE76" s="2092" t="n">
        <f aca="false">'02.24 по датам'!CE76</f>
        <v>0</v>
      </c>
      <c r="CF76" s="2092" t="n">
        <f aca="false">'02.24 по датам'!CF76</f>
        <v>0</v>
      </c>
      <c r="CG76" s="2092" t="n">
        <f aca="false">'02.24 по датам'!CG76</f>
        <v>0</v>
      </c>
      <c r="CH76" s="2092" t="n">
        <f aca="false">'02.24 по датам'!CH76</f>
        <v>0</v>
      </c>
      <c r="CI76" s="2287" t="n">
        <f aca="false">'02.24 по датам'!CI76</f>
        <v>0</v>
      </c>
      <c r="CJ76" s="2242"/>
      <c r="CK76" s="2243"/>
      <c r="CL76" s="2240"/>
      <c r="CM76" s="2062"/>
      <c r="CN76" s="2063"/>
      <c r="CO76" s="2063"/>
      <c r="CP76" s="2063"/>
      <c r="CQ76" s="2065" t="n">
        <f aca="false">'02.24 по датам'!CQ76</f>
        <v>0</v>
      </c>
      <c r="CR76" s="2065" t="n">
        <f aca="false">'02.24 по датам'!CR76</f>
        <v>0</v>
      </c>
      <c r="CS76" s="2065" t="n">
        <f aca="false">'02.24 по датам'!CS76</f>
        <v>0</v>
      </c>
      <c r="CT76" s="2065" t="n">
        <f aca="false">'02.24 по датам'!CT76</f>
        <v>0</v>
      </c>
      <c r="CU76" s="2065" t="n">
        <f aca="false">'02.24 по датам'!CU76</f>
        <v>0</v>
      </c>
      <c r="CV76" s="2065" t="n">
        <f aca="false">'02.24 по датам'!CV76</f>
        <v>0</v>
      </c>
      <c r="CW76" s="2065" t="n">
        <f aca="false">'02.24 по датам'!CW76</f>
        <v>0</v>
      </c>
      <c r="CX76" s="2065" t="n">
        <f aca="false">'02.24 по датам'!CX76</f>
        <v>0</v>
      </c>
      <c r="CY76" s="2065" t="n">
        <f aca="false">'02.24 по датам'!CY76</f>
        <v>0</v>
      </c>
      <c r="CZ76" s="2065" t="n">
        <f aca="false">'02.24 по датам'!CZ76</f>
        <v>0</v>
      </c>
      <c r="DA76" s="2065" t="n">
        <f aca="false">'02.24 по датам'!DA76</f>
        <v>0</v>
      </c>
      <c r="DB76" s="2065" t="n">
        <f aca="false">'02.24 по датам'!DB76</f>
        <v>0</v>
      </c>
      <c r="DC76" s="2066" t="n">
        <f aca="false">'02.24 по датам'!DC76</f>
        <v>0</v>
      </c>
      <c r="DD76" s="2238"/>
      <c r="DE76" s="2239"/>
      <c r="DF76" s="2240"/>
      <c r="DG76" s="2069"/>
      <c r="DH76" s="2070"/>
      <c r="DI76" s="2068" t="n">
        <f aca="false">'02.24 по датам'!DI76</f>
        <v>0</v>
      </c>
      <c r="DJ76" s="2065" t="n">
        <f aca="false">'02.24 по датам'!DJ76</f>
        <v>0</v>
      </c>
      <c r="DK76" s="2065" t="n">
        <f aca="false">'02.24 по датам'!DK76</f>
        <v>0</v>
      </c>
      <c r="DL76" s="2065" t="n">
        <f aca="false">'02.24 по датам'!DL76</f>
        <v>0</v>
      </c>
      <c r="DM76" s="2065" t="n">
        <f aca="false">'02.24 по датам'!DM76</f>
        <v>0</v>
      </c>
      <c r="DN76" s="2065" t="n">
        <f aca="false">'02.24 по датам'!DN76</f>
        <v>0</v>
      </c>
      <c r="DO76" s="2065" t="n">
        <f aca="false">'02.24 по датам'!DO76</f>
        <v>0</v>
      </c>
      <c r="DP76" s="2065" t="n">
        <f aca="false">'02.24 по датам'!DP76</f>
        <v>0</v>
      </c>
      <c r="DQ76" s="2065" t="n">
        <f aca="false">'02.24 по датам'!DQ76</f>
        <v>0</v>
      </c>
      <c r="DR76" s="2065" t="n">
        <f aca="false">'02.24 по датам'!DR76</f>
        <v>0</v>
      </c>
      <c r="DS76" s="2065" t="n">
        <f aca="false">'02.24 по датам'!DS76</f>
        <v>0</v>
      </c>
      <c r="DT76" s="2065" t="n">
        <f aca="false">'02.24 по датам'!DT76</f>
        <v>0</v>
      </c>
      <c r="DU76" s="2066" t="n">
        <f aca="false">'02.24 по датам'!DU76</f>
        <v>0</v>
      </c>
      <c r="DV76" s="2238"/>
      <c r="DW76" s="2239"/>
      <c r="DX76" s="2240"/>
      <c r="DY76" s="2069"/>
      <c r="DZ76" s="2070"/>
      <c r="EA76" s="2065" t="n">
        <f aca="false">'02.24 по датам'!EA76</f>
        <v>0</v>
      </c>
      <c r="EB76" s="2065" t="n">
        <f aca="false">'02.24 по датам'!EB76</f>
        <v>0</v>
      </c>
      <c r="EC76" s="2065" t="n">
        <f aca="false">'02.24 по датам'!EC76</f>
        <v>0</v>
      </c>
      <c r="ED76" s="2065" t="n">
        <f aca="false">'02.24 по датам'!ED76</f>
        <v>0</v>
      </c>
      <c r="EE76" s="2092" t="n">
        <f aca="false">'02.24 по датам'!EE76</f>
        <v>0</v>
      </c>
      <c r="EF76" s="2065" t="n">
        <f aca="false">'02.24 по датам'!EF76</f>
        <v>0</v>
      </c>
      <c r="EG76" s="2065" t="n">
        <f aca="false">'02.24 по датам'!EG76</f>
        <v>0</v>
      </c>
      <c r="EH76" s="2065" t="n">
        <f aca="false">'02.24 по датам'!EH76</f>
        <v>0</v>
      </c>
      <c r="EI76" s="2065" t="n">
        <f aca="false">'02.24 по датам'!EI76</f>
        <v>0</v>
      </c>
      <c r="EJ76" s="2065" t="n">
        <f aca="false">'02.24 по датам'!EJ76</f>
        <v>0</v>
      </c>
      <c r="EK76" s="2065" t="n">
        <f aca="false">'02.24 по датам'!EK76</f>
        <v>0</v>
      </c>
      <c r="EL76" s="2065" t="n">
        <f aca="false">'02.24 по датам'!EL76</f>
        <v>0</v>
      </c>
      <c r="EM76" s="2065" t="n">
        <f aca="false">'02.24 по датам'!EM76</f>
        <v>0</v>
      </c>
      <c r="EN76" s="2065" t="n">
        <f aca="false">'02.24 по датам'!EN76</f>
        <v>0</v>
      </c>
      <c r="EO76" s="2065" t="n">
        <f aca="false">'02.24 по датам'!EO76</f>
        <v>0</v>
      </c>
      <c r="EP76" s="2065" t="n">
        <f aca="false">'02.24 по датам'!EP76</f>
        <v>0</v>
      </c>
      <c r="EQ76" s="2065" t="n">
        <f aca="false">'02.24 по датам'!EQ76</f>
        <v>0</v>
      </c>
      <c r="ER76" s="2065" t="n">
        <f aca="false">'02.24 по датам'!ER76</f>
        <v>0</v>
      </c>
      <c r="ES76" s="2065" t="n">
        <f aca="false">'02.24 по датам'!ES76</f>
        <v>0</v>
      </c>
      <c r="ET76" s="2065" t="n">
        <f aca="false">'02.24 по датам'!ET76</f>
        <v>0</v>
      </c>
      <c r="EU76" s="2065" t="n">
        <f aca="false">'02.24 по датам'!EU76</f>
        <v>0</v>
      </c>
      <c r="EV76" s="2065" t="n">
        <f aca="false">'02.24 по датам'!EV76</f>
        <v>0</v>
      </c>
      <c r="EW76" s="2065" t="n">
        <f aca="false">'02.24 по датам'!EW76</f>
        <v>0</v>
      </c>
      <c r="EX76" s="2065" t="n">
        <f aca="false">'02.24 по датам'!EX76</f>
        <v>0</v>
      </c>
      <c r="EY76" s="2066" t="n">
        <f aca="false">'02.24 по датам'!EY76</f>
        <v>0</v>
      </c>
      <c r="EZ76" s="2238"/>
      <c r="FA76" s="2239"/>
      <c r="FB76" s="2240"/>
      <c r="FC76" s="2069"/>
      <c r="FD76" s="2070"/>
      <c r="FE76" s="2065" t="n">
        <f aca="false">'02.24 по датам'!FE76</f>
        <v>0</v>
      </c>
      <c r="FF76" s="2065" t="n">
        <f aca="false">'02.24 по датам'!FF76</f>
        <v>0</v>
      </c>
      <c r="FG76" s="2065" t="n">
        <f aca="false">'02.24 по датам'!FG76</f>
        <v>0</v>
      </c>
      <c r="FH76" s="2065" t="n">
        <f aca="false">'02.24 по датам'!FH76</f>
        <v>0</v>
      </c>
      <c r="FI76" s="2065" t="n">
        <f aca="false">'02.24 по датам'!FI76</f>
        <v>0</v>
      </c>
      <c r="FJ76" s="2065" t="n">
        <f aca="false">'02.24 по датам'!FJ76</f>
        <v>0</v>
      </c>
      <c r="FK76" s="2065" t="n">
        <f aca="false">'02.24 по датам'!FK76</f>
        <v>0</v>
      </c>
      <c r="FL76" s="2065" t="n">
        <f aca="false">'02.24 по датам'!FL76</f>
        <v>0</v>
      </c>
      <c r="FM76" s="2065" t="n">
        <f aca="false">'02.24 по датам'!FM76</f>
        <v>0</v>
      </c>
      <c r="FN76" s="2066" t="n">
        <f aca="false">'02.24 по датам'!FN76</f>
        <v>0</v>
      </c>
      <c r="FO76" s="2238"/>
      <c r="FP76" s="2239"/>
      <c r="FQ76" s="2240"/>
      <c r="FR76" s="2069"/>
      <c r="FS76" s="2070"/>
      <c r="FT76" s="2072"/>
      <c r="FU76" s="2072"/>
      <c r="FV76" s="2072"/>
      <c r="FW76" s="2072"/>
      <c r="FX76" s="2072"/>
      <c r="FY76" s="2072"/>
      <c r="FZ76" s="2072"/>
      <c r="GA76" s="2072"/>
      <c r="GB76" s="2072"/>
      <c r="GC76" s="2072"/>
      <c r="GD76" s="2072"/>
      <c r="GE76" s="2072"/>
      <c r="GF76" s="2072"/>
      <c r="GG76" s="2072"/>
      <c r="GH76" s="2072"/>
      <c r="GI76" s="2072"/>
      <c r="GJ76" s="2072"/>
      <c r="GK76" s="2072"/>
      <c r="GL76" s="2072"/>
      <c r="GM76" s="2072"/>
      <c r="GN76" s="2072"/>
      <c r="GO76" s="2072"/>
      <c r="GP76" s="2072"/>
      <c r="GQ76" s="2072"/>
      <c r="GR76" s="2072"/>
      <c r="GS76" s="2073"/>
      <c r="GT76" s="2242"/>
      <c r="GU76" s="2243"/>
      <c r="GV76" s="2240"/>
      <c r="GW76" s="2076"/>
      <c r="GX76" s="2063"/>
      <c r="GY76" s="2062"/>
      <c r="GZ76" s="2077" t="n">
        <f aca="false">'02.24 по датам'!GZ76</f>
        <v>0</v>
      </c>
      <c r="HA76" s="2078" t="n">
        <f aca="false">'02.24 по датам'!HA76</f>
        <v>0</v>
      </c>
      <c r="HB76" s="2272"/>
      <c r="HC76" s="2080"/>
      <c r="HD76" s="2247" t="n">
        <f aca="false">'02.24 по датам'!HD76</f>
        <v>0</v>
      </c>
      <c r="HE76" s="2272"/>
      <c r="HF76" s="2082"/>
      <c r="HG76" s="2083"/>
      <c r="HH76" s="2068"/>
      <c r="HI76" s="2273"/>
      <c r="HJ76" s="2072"/>
      <c r="HK76" s="2072"/>
      <c r="HL76" s="2072"/>
      <c r="HM76" s="2072"/>
      <c r="HN76" s="2072"/>
      <c r="HO76" s="2072"/>
      <c r="HP76" s="2072"/>
      <c r="HQ76" s="2072"/>
      <c r="HR76" s="2072"/>
      <c r="HS76" s="2072"/>
      <c r="HT76" s="2072"/>
      <c r="HU76" s="2072"/>
      <c r="HV76" s="2072"/>
      <c r="HW76" s="2072"/>
      <c r="HX76" s="2072"/>
      <c r="HY76" s="2072"/>
      <c r="HZ76" s="2073"/>
      <c r="IA76" s="2242"/>
      <c r="IB76" s="2243"/>
      <c r="IC76" s="2240"/>
      <c r="ID76" s="2062"/>
      <c r="IE76" s="2076"/>
      <c r="IF76" s="2085" t="n">
        <f aca="false">'02.24 по датам'!IF76</f>
        <v>0</v>
      </c>
      <c r="IG76" s="2085" t="n">
        <f aca="false">'02.24 по датам'!IG76</f>
        <v>0</v>
      </c>
      <c r="IH76" s="2086" t="n">
        <f aca="false">'02.24 по датам'!IH76</f>
        <v>0</v>
      </c>
      <c r="II76" s="2249"/>
      <c r="IJ76" s="2250"/>
      <c r="IK76" s="2089"/>
      <c r="IL76" s="2090"/>
      <c r="IM76" s="2091" t="n">
        <f aca="false">'02.24 по датам'!IM76</f>
        <v>0</v>
      </c>
      <c r="IN76" s="2092" t="n">
        <f aca="false">'02.24 по датам'!IN76</f>
        <v>0</v>
      </c>
      <c r="IO76" s="2093" t="n">
        <f aca="false">'02.24 по датам'!IO76</f>
        <v>0</v>
      </c>
      <c r="IP76" s="2093" t="n">
        <f aca="false">'02.24 по датам'!IP76</f>
        <v>0</v>
      </c>
      <c r="IQ76" s="2093" t="n">
        <f aca="false">'02.24 по датам'!IQ76</f>
        <v>0</v>
      </c>
      <c r="IR76" s="2093" t="n">
        <f aca="false">'02.24 по датам'!IR76</f>
        <v>0</v>
      </c>
      <c r="IS76" s="2093" t="n">
        <f aca="false">'02.24 по датам'!IS76</f>
        <v>0</v>
      </c>
      <c r="IT76" s="2093" t="n">
        <f aca="false">'02.24 по датам'!IT76</f>
        <v>0</v>
      </c>
      <c r="IU76" s="2093" t="n">
        <f aca="false">'02.24 по датам'!IU76</f>
        <v>0</v>
      </c>
      <c r="IV76" s="2094" t="n">
        <f aca="false">'02.24 по датам'!IV76</f>
        <v>0</v>
      </c>
      <c r="IW76" s="2251"/>
      <c r="IX76" s="2252"/>
      <c r="IY76" s="2253"/>
      <c r="IZ76" s="2062"/>
      <c r="JA76" s="2063"/>
      <c r="JB76" s="2098" t="n">
        <f aca="false">'02.24 по датам'!JB76</f>
        <v>0</v>
      </c>
      <c r="JC76" s="2245"/>
      <c r="JD76" s="2100" t="n">
        <f aca="false">'02.24 по датам'!JD76</f>
        <v>0</v>
      </c>
      <c r="JE76" s="2101"/>
      <c r="JF76" s="2102"/>
      <c r="JG76" s="2254" t="n">
        <f aca="false">'02.24 по датам'!JG76</f>
        <v>0</v>
      </c>
      <c r="JH76" s="2103" t="n">
        <f aca="false">'02.24 по датам'!JH76</f>
        <v>0</v>
      </c>
      <c r="JI76" s="2103" t="n">
        <f aca="false">'02.24 по датам'!JI76</f>
        <v>0</v>
      </c>
      <c r="JJ76" s="2104" t="n">
        <f aca="false">'02.24 по датам'!JJ76</f>
        <v>0</v>
      </c>
      <c r="JK76" s="2276"/>
      <c r="JL76" s="2106"/>
      <c r="JM76" s="2107" t="n">
        <f aca="false">JM$4:JM$4+SUMIF($C$5:JL$5,"Нараст. баланс",$C78:JL78)+SUMIF($C$7:JH$7,"Итого (с ВНР)",$C78:JH78)-SUMIF($C$5:JL$5,"Геол. снижение,  т/сут",$C78:JL78)-SUMIF(JJ$7:JL$7,"Итого",JJ78:JL78)-SUMIF($C$7:JL$7,"Итого (с ВСП)",$C78:JL78)</f>
        <v>23231.466</v>
      </c>
      <c r="JN76" s="2108"/>
      <c r="JO76" s="2256" t="e">
        <f aca="false">'02.24 НГДП по датам'!CA76:CA78</f>
        <v>#VALUE!</v>
      </c>
      <c r="JP76" s="2110"/>
      <c r="JQ76" s="2111"/>
      <c r="JR76" s="2257"/>
    </row>
    <row r="77" customFormat="false" ht="11.25" hidden="false" customHeight="true" outlineLevel="0" collapsed="false">
      <c r="A77" s="2056"/>
      <c r="B77" s="2113" t="s">
        <v>663</v>
      </c>
      <c r="C77" s="2123" t="n">
        <f aca="false">'02.24 по датам'!C77</f>
        <v>3099</v>
      </c>
      <c r="D77" s="2123" t="n">
        <f aca="false">'02.24 по датам'!D77</f>
        <v>0</v>
      </c>
      <c r="E77" s="2123" t="n">
        <f aca="false">'02.24 по датам'!E77</f>
        <v>0</v>
      </c>
      <c r="F77" s="2123" t="n">
        <f aca="false">'02.24 по датам'!F77</f>
        <v>0</v>
      </c>
      <c r="G77" s="2121" t="n">
        <f aca="false">'02.24 по датам'!G77</f>
        <v>0</v>
      </c>
      <c r="H77" s="2121" t="n">
        <f aca="false">'02.24 по датам'!H77</f>
        <v>0</v>
      </c>
      <c r="I77" s="2121" t="n">
        <f aca="false">'02.24 по датам'!I77</f>
        <v>0</v>
      </c>
      <c r="J77" s="2121" t="n">
        <f aca="false">'02.24 по датам'!J77</f>
        <v>0</v>
      </c>
      <c r="K77" s="2121" t="n">
        <f aca="false">'02.24 по датам'!K77</f>
        <v>0</v>
      </c>
      <c r="L77" s="2121" t="n">
        <f aca="false">'02.24 по датам'!L77</f>
        <v>0</v>
      </c>
      <c r="M77" s="2121" t="n">
        <f aca="false">'02.24 по датам'!M77</f>
        <v>0</v>
      </c>
      <c r="N77" s="2121" t="n">
        <f aca="false">'02.24 по датам'!N77</f>
        <v>0</v>
      </c>
      <c r="O77" s="2121" t="n">
        <f aca="false">'02.24 по датам'!O77</f>
        <v>0</v>
      </c>
      <c r="P77" s="2121" t="n">
        <f aca="false">'02.24 по датам'!P77</f>
        <v>0</v>
      </c>
      <c r="Q77" s="2121" t="n">
        <f aca="false">'02.24 по датам'!Q77</f>
        <v>0</v>
      </c>
      <c r="R77" s="2121" t="n">
        <f aca="false">'02.24 по датам'!R77</f>
        <v>0</v>
      </c>
      <c r="S77" s="2121" t="n">
        <f aca="false">'02.24 по датам'!S77</f>
        <v>0</v>
      </c>
      <c r="T77" s="2121" t="n">
        <f aca="false">'02.24 по датам'!T77</f>
        <v>0</v>
      </c>
      <c r="U77" s="2121" t="n">
        <f aca="false">'02.24 по датам'!U77</f>
        <v>0</v>
      </c>
      <c r="V77" s="2121" t="n">
        <f aca="false">'02.24 по датам'!V77</f>
        <v>0</v>
      </c>
      <c r="W77" s="2122" t="n">
        <f aca="false">'02.24 по датам'!W77</f>
        <v>0</v>
      </c>
      <c r="X77" s="2115"/>
      <c r="Y77" s="2116"/>
      <c r="Z77" s="2117"/>
      <c r="AA77" s="2118" t="n">
        <f aca="false">COUNTIF(C77:Z77,"&gt;"&amp;0)</f>
        <v>1</v>
      </c>
      <c r="AB77" s="2119"/>
      <c r="AC77" s="2120" t="n">
        <f aca="false">'02.24 по датам'!AC77</f>
        <v>0</v>
      </c>
      <c r="AD77" s="2120" t="n">
        <f aca="false">'02.24 по датам'!AD77</f>
        <v>0</v>
      </c>
      <c r="AE77" s="2121" t="n">
        <f aca="false">'02.24 по датам'!AE77</f>
        <v>0</v>
      </c>
      <c r="AF77" s="2121" t="n">
        <f aca="false">'02.24 по датам'!AF77</f>
        <v>0</v>
      </c>
      <c r="AG77" s="2121" t="n">
        <f aca="false">'02.24 по датам'!AG77</f>
        <v>0</v>
      </c>
      <c r="AH77" s="2121" t="n">
        <f aca="false">'02.24 по датам'!AH77</f>
        <v>0</v>
      </c>
      <c r="AI77" s="2121" t="n">
        <f aca="false">'02.24 по датам'!AI77</f>
        <v>0</v>
      </c>
      <c r="AJ77" s="2121" t="n">
        <f aca="false">'02.24 по датам'!AJ77</f>
        <v>0</v>
      </c>
      <c r="AK77" s="2121" t="n">
        <f aca="false">'02.24 по датам'!AK77</f>
        <v>0</v>
      </c>
      <c r="AL77" s="2121" t="n">
        <f aca="false">'02.24 по датам'!AL77</f>
        <v>0</v>
      </c>
      <c r="AM77" s="2121" t="n">
        <f aca="false">'02.24 по датам'!AM77</f>
        <v>0</v>
      </c>
      <c r="AN77" s="2121" t="n">
        <f aca="false">'02.24 по датам'!AN77</f>
        <v>0</v>
      </c>
      <c r="AO77" s="2122" t="n">
        <f aca="false">'02.24 по датам'!AO77</f>
        <v>0</v>
      </c>
      <c r="AP77" s="2115"/>
      <c r="AQ77" s="2116"/>
      <c r="AR77" s="2117"/>
      <c r="AS77" s="2118" t="n">
        <f aca="false">COUNTIF(AC78:AR78,"&gt;"&amp;0)</f>
        <v>0</v>
      </c>
      <c r="AT77" s="2119"/>
      <c r="AU77" s="2120" t="n">
        <f aca="false">'02.24 по датам'!AU77</f>
        <v>0</v>
      </c>
      <c r="AV77" s="2120" t="n">
        <f aca="false">'02.24 по датам'!AV77</f>
        <v>0</v>
      </c>
      <c r="AW77" s="2123" t="n">
        <f aca="false">'02.24 по датам'!AW77</f>
        <v>0</v>
      </c>
      <c r="AX77" s="2151" t="n">
        <f aca="false">'02.24 по датам'!AX77</f>
        <v>0</v>
      </c>
      <c r="AY77" s="2151" t="n">
        <f aca="false">'02.24 по датам'!AY77</f>
        <v>0</v>
      </c>
      <c r="AZ77" s="2151" t="n">
        <f aca="false">'02.24 по датам'!AZ77</f>
        <v>0</v>
      </c>
      <c r="BA77" s="2151" t="n">
        <f aca="false">'02.24 по датам'!BA77</f>
        <v>0</v>
      </c>
      <c r="BB77" s="2151" t="n">
        <f aca="false">'02.24 по датам'!BB77</f>
        <v>0</v>
      </c>
      <c r="BC77" s="2151" t="n">
        <f aca="false">'02.24 по датам'!BC77</f>
        <v>0</v>
      </c>
      <c r="BD77" s="2151" t="n">
        <f aca="false">'02.24 по датам'!BD77</f>
        <v>0</v>
      </c>
      <c r="BE77" s="2151" t="n">
        <f aca="false">'02.24 по датам'!BE77</f>
        <v>0</v>
      </c>
      <c r="BF77" s="2151" t="n">
        <f aca="false">'02.24 по датам'!BF77</f>
        <v>0</v>
      </c>
      <c r="BG77" s="2151" t="n">
        <f aca="false">'02.24 по датам'!BG77</f>
        <v>0</v>
      </c>
      <c r="BH77" s="2151" t="n">
        <f aca="false">'02.24 по датам'!BH77</f>
        <v>0</v>
      </c>
      <c r="BI77" s="2151" t="n">
        <f aca="false">'02.24 по датам'!BI77</f>
        <v>0</v>
      </c>
      <c r="BJ77" s="2151" t="n">
        <f aca="false">'02.24 по датам'!BJ77</f>
        <v>0</v>
      </c>
      <c r="BK77" s="2151" t="n">
        <f aca="false">'02.24 по датам'!BK77</f>
        <v>0</v>
      </c>
      <c r="BL77" s="2151" t="n">
        <f aca="false">'02.24 по датам'!BL77</f>
        <v>0</v>
      </c>
      <c r="BM77" s="2151" t="n">
        <f aca="false">'02.24 по датам'!BM77</f>
        <v>0</v>
      </c>
      <c r="BN77" s="2151" t="n">
        <f aca="false">'02.24 по датам'!BN77</f>
        <v>0</v>
      </c>
      <c r="BO77" s="2151" t="n">
        <f aca="false">'02.24 по датам'!BO77</f>
        <v>0</v>
      </c>
      <c r="BP77" s="2151" t="n">
        <f aca="false">'02.24 по датам'!BP77</f>
        <v>0</v>
      </c>
      <c r="BQ77" s="2152" t="n">
        <f aca="false">'02.24 по датам'!BQ77</f>
        <v>0</v>
      </c>
      <c r="BR77" s="2153"/>
      <c r="BS77" s="2154"/>
      <c r="BT77" s="2262"/>
      <c r="BU77" s="2118" t="n">
        <f aca="false">COUNTIF(AU78:BT78,"&gt;"&amp;0)</f>
        <v>0</v>
      </c>
      <c r="BV77" s="2119"/>
      <c r="BW77" s="2140" t="n">
        <f aca="false">'02.24 по датам'!BW77</f>
        <v>0</v>
      </c>
      <c r="BX77" s="2150" t="n">
        <f aca="false">'02.24 по датам'!BX77</f>
        <v>0</v>
      </c>
      <c r="BY77" s="2150" t="n">
        <f aca="false">'02.24 по датам'!BY77</f>
        <v>0</v>
      </c>
      <c r="BZ77" s="2150" t="n">
        <f aca="false">'02.24 по датам'!BZ77</f>
        <v>0</v>
      </c>
      <c r="CA77" s="2150" t="n">
        <f aca="false">'02.24 по датам'!CA77</f>
        <v>0</v>
      </c>
      <c r="CB77" s="2150" t="n">
        <f aca="false">'02.24 по датам'!CB77</f>
        <v>0</v>
      </c>
      <c r="CC77" s="2150" t="n">
        <f aca="false">'02.24 по датам'!CC77</f>
        <v>0</v>
      </c>
      <c r="CD77" s="2150" t="n">
        <f aca="false">'02.24 по датам'!CD77</f>
        <v>0</v>
      </c>
      <c r="CE77" s="2150" t="n">
        <f aca="false">'02.24 по датам'!CE77</f>
        <v>0</v>
      </c>
      <c r="CF77" s="2150" t="n">
        <f aca="false">'02.24 по датам'!CF77</f>
        <v>0</v>
      </c>
      <c r="CG77" s="2150" t="n">
        <f aca="false">'02.24 по датам'!CG77</f>
        <v>0</v>
      </c>
      <c r="CH77" s="2150" t="n">
        <f aca="false">'02.24 по датам'!CH77</f>
        <v>0</v>
      </c>
      <c r="CI77" s="2289" t="n">
        <f aca="false">'02.24 по датам'!CI77</f>
        <v>0</v>
      </c>
      <c r="CJ77" s="2130"/>
      <c r="CK77" s="2131"/>
      <c r="CL77" s="2117"/>
      <c r="CM77" s="2118" t="n">
        <f aca="false">COUNTIF(BW78:CL78,"&gt;"&amp;0)</f>
        <v>0</v>
      </c>
      <c r="CN77" s="2119"/>
      <c r="CO77" s="2119" t="n">
        <f aca="false">AA77+AS77+BU77+CM77</f>
        <v>1</v>
      </c>
      <c r="CP77" s="2119"/>
      <c r="CQ77" s="2121" t="n">
        <f aca="false">'02.24 по датам'!CQ77</f>
        <v>0</v>
      </c>
      <c r="CR77" s="2121" t="n">
        <f aca="false">'02.24 по датам'!CR77</f>
        <v>0</v>
      </c>
      <c r="CS77" s="2121" t="n">
        <f aca="false">'02.24 по датам'!CS77</f>
        <v>0</v>
      </c>
      <c r="CT77" s="2121" t="n">
        <f aca="false">'02.24 по датам'!CT77</f>
        <v>0</v>
      </c>
      <c r="CU77" s="2121" t="n">
        <f aca="false">'02.24 по датам'!CU77</f>
        <v>0</v>
      </c>
      <c r="CV77" s="2121" t="n">
        <f aca="false">'02.24 по датам'!CV77</f>
        <v>0</v>
      </c>
      <c r="CW77" s="2121" t="n">
        <f aca="false">'02.24 по датам'!CW77</f>
        <v>0</v>
      </c>
      <c r="CX77" s="2121" t="n">
        <f aca="false">'02.24 по датам'!CX77</f>
        <v>0</v>
      </c>
      <c r="CY77" s="2121" t="n">
        <f aca="false">'02.24 по датам'!CY77</f>
        <v>0</v>
      </c>
      <c r="CZ77" s="2121" t="n">
        <f aca="false">'02.24 по датам'!CZ77</f>
        <v>0</v>
      </c>
      <c r="DA77" s="2121" t="n">
        <f aca="false">'02.24 по датам'!DA77</f>
        <v>0</v>
      </c>
      <c r="DB77" s="2121" t="n">
        <f aca="false">'02.24 по датам'!DB77</f>
        <v>0</v>
      </c>
      <c r="DC77" s="2122" t="n">
        <f aca="false">'02.24 по датам'!DC77</f>
        <v>0</v>
      </c>
      <c r="DD77" s="2115"/>
      <c r="DE77" s="2116"/>
      <c r="DF77" s="2117"/>
      <c r="DG77" s="2125" t="n">
        <f aca="false">SUBTOTAL(9,CQ79:DF79)</f>
        <v>0</v>
      </c>
      <c r="DH77" s="2126"/>
      <c r="DI77" s="2124" t="n">
        <f aca="false">'02.24 по датам'!DI77</f>
        <v>0</v>
      </c>
      <c r="DJ77" s="2121" t="n">
        <f aca="false">'02.24 по датам'!DJ77</f>
        <v>0</v>
      </c>
      <c r="DK77" s="2121" t="n">
        <f aca="false">'02.24 по датам'!DK77</f>
        <v>0</v>
      </c>
      <c r="DL77" s="2121" t="n">
        <f aca="false">'02.24 по датам'!DL77</f>
        <v>0</v>
      </c>
      <c r="DM77" s="2121" t="n">
        <f aca="false">'02.24 по датам'!DM77</f>
        <v>0</v>
      </c>
      <c r="DN77" s="2121" t="n">
        <f aca="false">'02.24 по датам'!DN77</f>
        <v>0</v>
      </c>
      <c r="DO77" s="2121" t="n">
        <f aca="false">'02.24 по датам'!DO77</f>
        <v>0</v>
      </c>
      <c r="DP77" s="2121" t="n">
        <f aca="false">'02.24 по датам'!DP77</f>
        <v>0</v>
      </c>
      <c r="DQ77" s="2121" t="n">
        <f aca="false">'02.24 по датам'!DQ77</f>
        <v>0</v>
      </c>
      <c r="DR77" s="2121" t="n">
        <f aca="false">'02.24 по датам'!DR77</f>
        <v>0</v>
      </c>
      <c r="DS77" s="2121" t="n">
        <f aca="false">'02.24 по датам'!DS77</f>
        <v>0</v>
      </c>
      <c r="DT77" s="2121" t="n">
        <f aca="false">'02.24 по датам'!DT77</f>
        <v>0</v>
      </c>
      <c r="DU77" s="2122" t="n">
        <f aca="false">'02.24 по датам'!DU77</f>
        <v>0</v>
      </c>
      <c r="DV77" s="2115"/>
      <c r="DW77" s="2116"/>
      <c r="DX77" s="2117"/>
      <c r="DY77" s="2125" t="n">
        <f aca="false">COUNTIF(DI78:DX78,"&gt;"&amp;0)</f>
        <v>0</v>
      </c>
      <c r="DZ77" s="2126"/>
      <c r="EA77" s="2121" t="n">
        <f aca="false">'02.24 по датам'!EA77</f>
        <v>0</v>
      </c>
      <c r="EB77" s="2121" t="n">
        <f aca="false">'02.24 по датам'!EB77</f>
        <v>0</v>
      </c>
      <c r="EC77" s="2121" t="n">
        <f aca="false">'02.24 по датам'!EC77</f>
        <v>0</v>
      </c>
      <c r="ED77" s="2121" t="n">
        <f aca="false">'02.24 по датам'!ED77</f>
        <v>0</v>
      </c>
      <c r="EE77" s="2150" t="n">
        <f aca="false">'02.24 по датам'!EE77</f>
        <v>0</v>
      </c>
      <c r="EF77" s="2121" t="n">
        <f aca="false">'02.24 по датам'!EF77</f>
        <v>0</v>
      </c>
      <c r="EG77" s="2121" t="n">
        <f aca="false">'02.24 по датам'!EG77</f>
        <v>0</v>
      </c>
      <c r="EH77" s="2121" t="n">
        <f aca="false">'02.24 по датам'!EH77</f>
        <v>0</v>
      </c>
      <c r="EI77" s="2121" t="n">
        <f aca="false">'02.24 по датам'!EI77</f>
        <v>0</v>
      </c>
      <c r="EJ77" s="2121" t="n">
        <f aca="false">'02.24 по датам'!EJ77</f>
        <v>0</v>
      </c>
      <c r="EK77" s="2121" t="n">
        <f aca="false">'02.24 по датам'!EK77</f>
        <v>0</v>
      </c>
      <c r="EL77" s="2121" t="n">
        <f aca="false">'02.24 по датам'!EL77</f>
        <v>0</v>
      </c>
      <c r="EM77" s="2121" t="n">
        <f aca="false">'02.24 по датам'!EM77</f>
        <v>0</v>
      </c>
      <c r="EN77" s="2121" t="n">
        <f aca="false">'02.24 по датам'!EN77</f>
        <v>0</v>
      </c>
      <c r="EO77" s="2121" t="n">
        <f aca="false">'02.24 по датам'!EO77</f>
        <v>0</v>
      </c>
      <c r="EP77" s="2121" t="n">
        <f aca="false">'02.24 по датам'!EP77</f>
        <v>0</v>
      </c>
      <c r="EQ77" s="2121" t="n">
        <f aca="false">'02.24 по датам'!EQ77</f>
        <v>0</v>
      </c>
      <c r="ER77" s="2121" t="n">
        <f aca="false">'02.24 по датам'!ER77</f>
        <v>0</v>
      </c>
      <c r="ES77" s="2121" t="n">
        <f aca="false">'02.24 по датам'!ES77</f>
        <v>0</v>
      </c>
      <c r="ET77" s="2121" t="n">
        <f aca="false">'02.24 по датам'!ET77</f>
        <v>0</v>
      </c>
      <c r="EU77" s="2121" t="n">
        <f aca="false">'02.24 по датам'!EU77</f>
        <v>0</v>
      </c>
      <c r="EV77" s="2121" t="n">
        <f aca="false">'02.24 по датам'!EV77</f>
        <v>0</v>
      </c>
      <c r="EW77" s="2121" t="n">
        <f aca="false">'02.24 по датам'!EW77</f>
        <v>0</v>
      </c>
      <c r="EX77" s="2121" t="n">
        <f aca="false">'02.24 по датам'!EX77</f>
        <v>0</v>
      </c>
      <c r="EY77" s="2122" t="n">
        <f aca="false">'02.24 по датам'!EY77</f>
        <v>0</v>
      </c>
      <c r="EZ77" s="2115"/>
      <c r="FA77" s="2116"/>
      <c r="FB77" s="2117"/>
      <c r="FC77" s="2125" t="n">
        <f aca="false">COUNTIF(EA78:FB78,"&gt;"&amp;0)</f>
        <v>0</v>
      </c>
      <c r="FD77" s="2126"/>
      <c r="FE77" s="2121" t="n">
        <f aca="false">'02.24 по датам'!FE77</f>
        <v>0</v>
      </c>
      <c r="FF77" s="2121" t="n">
        <f aca="false">'02.24 по датам'!FF77</f>
        <v>0</v>
      </c>
      <c r="FG77" s="2121" t="n">
        <f aca="false">'02.24 по датам'!FG77</f>
        <v>0</v>
      </c>
      <c r="FH77" s="2121" t="n">
        <f aca="false">'02.24 по датам'!FH77</f>
        <v>0</v>
      </c>
      <c r="FI77" s="2121" t="n">
        <f aca="false">'02.24 по датам'!FI77</f>
        <v>0</v>
      </c>
      <c r="FJ77" s="2121" t="n">
        <f aca="false">'02.24 по датам'!FJ77</f>
        <v>0</v>
      </c>
      <c r="FK77" s="2121" t="n">
        <f aca="false">'02.24 по датам'!FK77</f>
        <v>0</v>
      </c>
      <c r="FL77" s="2121" t="n">
        <f aca="false">'02.24 по датам'!FL77</f>
        <v>0</v>
      </c>
      <c r="FM77" s="2121" t="n">
        <f aca="false">'02.24 по датам'!FM77</f>
        <v>0</v>
      </c>
      <c r="FN77" s="2122" t="n">
        <f aca="false">'02.24 по датам'!FN77</f>
        <v>0</v>
      </c>
      <c r="FO77" s="2115"/>
      <c r="FP77" s="2116"/>
      <c r="FQ77" s="2117"/>
      <c r="FR77" s="2125" t="n">
        <f aca="false">COUNTIF(FE78:FQ78,"&gt;"&amp;0)</f>
        <v>0</v>
      </c>
      <c r="FS77" s="2126"/>
      <c r="FT77" s="2128"/>
      <c r="FU77" s="2128"/>
      <c r="FV77" s="2128"/>
      <c r="FW77" s="2128"/>
      <c r="FX77" s="2128"/>
      <c r="FY77" s="2128"/>
      <c r="FZ77" s="2128"/>
      <c r="GA77" s="2128"/>
      <c r="GB77" s="2128"/>
      <c r="GC77" s="2128"/>
      <c r="GD77" s="2128"/>
      <c r="GE77" s="2128"/>
      <c r="GF77" s="2128"/>
      <c r="GG77" s="2128"/>
      <c r="GH77" s="2128"/>
      <c r="GI77" s="2128"/>
      <c r="GJ77" s="2128"/>
      <c r="GK77" s="2128"/>
      <c r="GL77" s="2128"/>
      <c r="GM77" s="2128"/>
      <c r="GN77" s="2128"/>
      <c r="GO77" s="2128"/>
      <c r="GP77" s="2128"/>
      <c r="GQ77" s="2128"/>
      <c r="GR77" s="2128"/>
      <c r="GS77" s="2129"/>
      <c r="GT77" s="2130"/>
      <c r="GU77" s="2131"/>
      <c r="GV77" s="2117"/>
      <c r="GW77" s="2132" t="n">
        <f aca="false">SUBTOTAL(9,FT79:GV79)</f>
        <v>0</v>
      </c>
      <c r="GX77" s="2119" t="n">
        <f aca="false">SUBTOTAL(9,FT79:GV79)</f>
        <v>0</v>
      </c>
      <c r="GY77" s="2133"/>
      <c r="GZ77" s="2134" t="n">
        <f aca="false">'02.24 по датам'!GZ77</f>
        <v>0</v>
      </c>
      <c r="HA77" s="2135" t="n">
        <f aca="false">'02.24 по датам'!HA77</f>
        <v>0</v>
      </c>
      <c r="HB77" s="2136"/>
      <c r="HC77" s="2137"/>
      <c r="HD77" s="2261" t="n">
        <f aca="false">'02.24 по датам'!HD77</f>
        <v>0</v>
      </c>
      <c r="HE77" s="2136"/>
      <c r="HF77" s="2139"/>
      <c r="HG77" s="2140"/>
      <c r="HH77" s="2124"/>
      <c r="HI77" s="2278"/>
      <c r="HJ77" s="2128"/>
      <c r="HK77" s="2128"/>
      <c r="HL77" s="2128"/>
      <c r="HM77" s="2128"/>
      <c r="HN77" s="2128"/>
      <c r="HO77" s="2128"/>
      <c r="HP77" s="2128"/>
      <c r="HQ77" s="2128"/>
      <c r="HR77" s="2128"/>
      <c r="HS77" s="2128"/>
      <c r="HT77" s="2128"/>
      <c r="HU77" s="2128"/>
      <c r="HV77" s="2128"/>
      <c r="HW77" s="2128"/>
      <c r="HX77" s="2128"/>
      <c r="HY77" s="2128"/>
      <c r="HZ77" s="2129"/>
      <c r="IA77" s="2130"/>
      <c r="IB77" s="2131"/>
      <c r="IC77" s="2117"/>
      <c r="ID77" s="2118" t="n">
        <f aca="false">SUBTOTAL(9,HG79:IC79)</f>
        <v>0</v>
      </c>
      <c r="IE77" s="2142"/>
      <c r="IF77" s="2143" t="n">
        <f aca="false">'02.24 по датам'!IF77</f>
        <v>0</v>
      </c>
      <c r="IG77" s="2143" t="n">
        <f aca="false">'02.24 по датам'!IG77</f>
        <v>0</v>
      </c>
      <c r="IH77" s="2144" t="n">
        <f aca="false">'02.24 по датам'!IH77</f>
        <v>0</v>
      </c>
      <c r="II77" s="2145"/>
      <c r="IJ77" s="2146"/>
      <c r="IK77" s="2147" t="n">
        <f aca="false">SUBTOTAL(9,IF79:IJ79)</f>
        <v>0</v>
      </c>
      <c r="IL77" s="2148"/>
      <c r="IM77" s="2149" t="n">
        <f aca="false">'02.24 по датам'!IM77</f>
        <v>0</v>
      </c>
      <c r="IN77" s="2150" t="n">
        <f aca="false">'02.24 по датам'!IN77</f>
        <v>0</v>
      </c>
      <c r="IO77" s="2151" t="n">
        <f aca="false">'02.24 по датам'!IO77</f>
        <v>0</v>
      </c>
      <c r="IP77" s="2151" t="n">
        <f aca="false">'02.24 по датам'!IP77</f>
        <v>0</v>
      </c>
      <c r="IQ77" s="2151" t="n">
        <f aca="false">'02.24 по датам'!IQ77</f>
        <v>0</v>
      </c>
      <c r="IR77" s="2151" t="n">
        <f aca="false">'02.24 по датам'!IR77</f>
        <v>0</v>
      </c>
      <c r="IS77" s="2151" t="n">
        <f aca="false">'02.24 по датам'!IS77</f>
        <v>0</v>
      </c>
      <c r="IT77" s="2151" t="n">
        <f aca="false">'02.24 по датам'!IT77</f>
        <v>0</v>
      </c>
      <c r="IU77" s="2151" t="n">
        <f aca="false">'02.24 по датам'!IU77</f>
        <v>0</v>
      </c>
      <c r="IV77" s="2152" t="n">
        <f aca="false">'02.24 по датам'!IV77</f>
        <v>0</v>
      </c>
      <c r="IW77" s="2153"/>
      <c r="IX77" s="2154"/>
      <c r="IY77" s="2155"/>
      <c r="IZ77" s="2118" t="n">
        <f aca="false">SUBTOTAL(3,IM77:IY77)</f>
        <v>10</v>
      </c>
      <c r="JA77" s="2156"/>
      <c r="JB77" s="2157" t="n">
        <f aca="false">'02.24 по датам'!JB77</f>
        <v>0</v>
      </c>
      <c r="JC77" s="2158"/>
      <c r="JD77" s="2159" t="n">
        <f aca="false">'02.24 по датам'!JD77</f>
        <v>0</v>
      </c>
      <c r="JE77" s="2160"/>
      <c r="JF77" s="2161"/>
      <c r="JG77" s="2263" t="n">
        <f aca="false">'02.24 по датам'!JG77</f>
        <v>0</v>
      </c>
      <c r="JH77" s="2162" t="n">
        <f aca="false">'02.24 по датам'!JH77</f>
        <v>0</v>
      </c>
      <c r="JI77" s="2162" t="n">
        <f aca="false">'02.24 по датам'!JI77</f>
        <v>0</v>
      </c>
      <c r="JJ77" s="2163" t="n">
        <f aca="false">'02.24 по датам'!JJ77</f>
        <v>0</v>
      </c>
      <c r="JK77" s="2281"/>
      <c r="JL77" s="2165"/>
      <c r="JM77" s="2107"/>
      <c r="JN77" s="2108"/>
      <c r="JO77" s="2256"/>
      <c r="JP77" s="2166"/>
      <c r="JQ77" s="2167"/>
      <c r="JR77" s="2168"/>
    </row>
    <row r="78" customFormat="false" ht="11.25" hidden="false" customHeight="true" outlineLevel="0" collapsed="false">
      <c r="A78" s="2056"/>
      <c r="B78" s="2169" t="s">
        <v>661</v>
      </c>
      <c r="C78" s="2179" t="n">
        <f aca="false">'02.24 по датам'!C78</f>
        <v>20</v>
      </c>
      <c r="D78" s="2179" t="n">
        <f aca="false">'02.24 по датам'!D78</f>
        <v>0</v>
      </c>
      <c r="E78" s="2179" t="n">
        <f aca="false">'02.24 по датам'!E78</f>
        <v>0</v>
      </c>
      <c r="F78" s="2179" t="n">
        <f aca="false">'02.24 по датам'!F78</f>
        <v>0</v>
      </c>
      <c r="G78" s="2177" t="n">
        <f aca="false">'02.24 по датам'!G78</f>
        <v>0</v>
      </c>
      <c r="H78" s="2177" t="n">
        <f aca="false">'02.24 по датам'!H78</f>
        <v>0</v>
      </c>
      <c r="I78" s="2177" t="n">
        <f aca="false">'02.24 по датам'!I78</f>
        <v>0</v>
      </c>
      <c r="J78" s="2177" t="n">
        <f aca="false">'02.24 по датам'!J78</f>
        <v>0</v>
      </c>
      <c r="K78" s="2177" t="n">
        <f aca="false">'02.24 по датам'!K78</f>
        <v>0</v>
      </c>
      <c r="L78" s="2177" t="n">
        <f aca="false">'02.24 по датам'!L78</f>
        <v>0</v>
      </c>
      <c r="M78" s="2177" t="n">
        <f aca="false">'02.24 по датам'!M78</f>
        <v>0</v>
      </c>
      <c r="N78" s="2177" t="n">
        <f aca="false">'02.24 по датам'!N78</f>
        <v>0</v>
      </c>
      <c r="O78" s="2177" t="n">
        <f aca="false">'02.24 по датам'!O78</f>
        <v>0</v>
      </c>
      <c r="P78" s="2177" t="n">
        <f aca="false">'02.24 по датам'!P78</f>
        <v>0</v>
      </c>
      <c r="Q78" s="2177" t="n">
        <f aca="false">'02.24 по датам'!Q78</f>
        <v>0</v>
      </c>
      <c r="R78" s="2177" t="n">
        <f aca="false">'02.24 по датам'!R78</f>
        <v>0</v>
      </c>
      <c r="S78" s="2177" t="n">
        <f aca="false">'02.24 по датам'!S78</f>
        <v>0</v>
      </c>
      <c r="T78" s="2177" t="n">
        <f aca="false">'02.24 по датам'!T78</f>
        <v>0</v>
      </c>
      <c r="U78" s="2177" t="n">
        <f aca="false">'02.24 по датам'!U78</f>
        <v>0</v>
      </c>
      <c r="V78" s="2177" t="n">
        <f aca="false">'02.24 по датам'!V78</f>
        <v>0</v>
      </c>
      <c r="W78" s="2178" t="n">
        <f aca="false">'02.24 по датам'!W78</f>
        <v>0</v>
      </c>
      <c r="X78" s="2171"/>
      <c r="Y78" s="2172"/>
      <c r="Z78" s="2173"/>
      <c r="AA78" s="2174" t="n">
        <f aca="false">SUBTOTAL(9,C78:Z78)</f>
        <v>20</v>
      </c>
      <c r="AB78" s="2175" t="n">
        <f aca="false">AA78+AB74</f>
        <v>370</v>
      </c>
      <c r="AC78" s="2176" t="n">
        <f aca="false">'02.24 по датам'!AC78</f>
        <v>0</v>
      </c>
      <c r="AD78" s="2176" t="n">
        <f aca="false">'02.24 по датам'!AD78</f>
        <v>0</v>
      </c>
      <c r="AE78" s="2177" t="n">
        <f aca="false">'02.24 по датам'!AE78</f>
        <v>0</v>
      </c>
      <c r="AF78" s="2177" t="n">
        <f aca="false">'02.24 по датам'!AF78</f>
        <v>0</v>
      </c>
      <c r="AG78" s="2177" t="n">
        <f aca="false">'02.24 по датам'!AG78</f>
        <v>0</v>
      </c>
      <c r="AH78" s="2177" t="n">
        <f aca="false">'02.24 по датам'!AH78</f>
        <v>0</v>
      </c>
      <c r="AI78" s="2177" t="n">
        <f aca="false">'02.24 по датам'!AI78</f>
        <v>0</v>
      </c>
      <c r="AJ78" s="2177" t="n">
        <f aca="false">'02.24 по датам'!AJ78</f>
        <v>0</v>
      </c>
      <c r="AK78" s="2177" t="n">
        <f aca="false">'02.24 по датам'!AK78</f>
        <v>0</v>
      </c>
      <c r="AL78" s="2177" t="n">
        <f aca="false">'02.24 по датам'!AL78</f>
        <v>0</v>
      </c>
      <c r="AM78" s="2177" t="n">
        <f aca="false">'02.24 по датам'!AM78</f>
        <v>0</v>
      </c>
      <c r="AN78" s="2177" t="n">
        <f aca="false">'02.24 по датам'!AN78</f>
        <v>0</v>
      </c>
      <c r="AO78" s="2178" t="n">
        <f aca="false">'02.24 по датам'!AO78</f>
        <v>0</v>
      </c>
      <c r="AP78" s="2171"/>
      <c r="AQ78" s="2172"/>
      <c r="AR78" s="2173"/>
      <c r="AS78" s="2174" t="n">
        <f aca="false">SUBTOTAL(9,AC78:AR78)</f>
        <v>0</v>
      </c>
      <c r="AT78" s="2175" t="n">
        <f aca="false">AS78+AT74</f>
        <v>0</v>
      </c>
      <c r="AU78" s="2176" t="n">
        <f aca="false">'02.24 по датам'!AU78</f>
        <v>0</v>
      </c>
      <c r="AV78" s="2176" t="n">
        <f aca="false">'02.24 по датам'!AV78</f>
        <v>0</v>
      </c>
      <c r="AW78" s="2179" t="n">
        <f aca="false">'02.24 по датам'!AW78</f>
        <v>0</v>
      </c>
      <c r="AX78" s="2177" t="n">
        <f aca="false">'02.24 по датам'!AX78</f>
        <v>0</v>
      </c>
      <c r="AY78" s="2177" t="n">
        <f aca="false">'02.24 по датам'!AY78</f>
        <v>0</v>
      </c>
      <c r="AZ78" s="2177" t="n">
        <f aca="false">'02.24 по датам'!AZ78</f>
        <v>0</v>
      </c>
      <c r="BA78" s="2177" t="n">
        <f aca="false">'02.24 по датам'!BA78</f>
        <v>0</v>
      </c>
      <c r="BB78" s="2177" t="n">
        <f aca="false">'02.24 по датам'!BB78</f>
        <v>0</v>
      </c>
      <c r="BC78" s="2177" t="n">
        <f aca="false">'02.24 по датам'!BC78</f>
        <v>0</v>
      </c>
      <c r="BD78" s="2177" t="n">
        <f aca="false">'02.24 по датам'!BD78</f>
        <v>0</v>
      </c>
      <c r="BE78" s="2177" t="n">
        <f aca="false">'02.24 по датам'!BE78</f>
        <v>0</v>
      </c>
      <c r="BF78" s="2177" t="n">
        <f aca="false">'02.24 по датам'!BF78</f>
        <v>0</v>
      </c>
      <c r="BG78" s="2177" t="n">
        <f aca="false">'02.24 по датам'!BG78</f>
        <v>0</v>
      </c>
      <c r="BH78" s="2177" t="n">
        <f aca="false">'02.24 по датам'!BH78</f>
        <v>0</v>
      </c>
      <c r="BI78" s="2177" t="n">
        <f aca="false">'02.24 по датам'!BI78</f>
        <v>0</v>
      </c>
      <c r="BJ78" s="2177" t="n">
        <f aca="false">'02.24 по датам'!BJ78</f>
        <v>0</v>
      </c>
      <c r="BK78" s="2177" t="n">
        <f aca="false">'02.24 по датам'!BK78</f>
        <v>0</v>
      </c>
      <c r="BL78" s="2177" t="n">
        <f aca="false">'02.24 по датам'!BL78</f>
        <v>0</v>
      </c>
      <c r="BM78" s="2177" t="n">
        <f aca="false">'02.24 по датам'!BM78</f>
        <v>0</v>
      </c>
      <c r="BN78" s="2177" t="n">
        <f aca="false">'02.24 по датам'!BN78</f>
        <v>0</v>
      </c>
      <c r="BO78" s="2177" t="n">
        <f aca="false">'02.24 по датам'!BO78</f>
        <v>0</v>
      </c>
      <c r="BP78" s="2177" t="n">
        <f aca="false">'02.24 по датам'!BP78</f>
        <v>0</v>
      </c>
      <c r="BQ78" s="2178" t="n">
        <f aca="false">'02.24 по датам'!BQ78</f>
        <v>0</v>
      </c>
      <c r="BR78" s="2171"/>
      <c r="BS78" s="2172"/>
      <c r="BT78" s="2267"/>
      <c r="BU78" s="2174" t="n">
        <f aca="false">SUBTOTAL(9,AU78:BT78)</f>
        <v>0</v>
      </c>
      <c r="BV78" s="2175" t="n">
        <f aca="false">BU78+BV74</f>
        <v>202</v>
      </c>
      <c r="BW78" s="2196" t="n">
        <f aca="false">'02.24 по датам'!BW78</f>
        <v>0</v>
      </c>
      <c r="BX78" s="2204" t="n">
        <f aca="false">'02.24 по датам'!BX78</f>
        <v>0</v>
      </c>
      <c r="BY78" s="2204" t="n">
        <f aca="false">'02.24 по датам'!BY78</f>
        <v>0</v>
      </c>
      <c r="BZ78" s="2204" t="n">
        <f aca="false">'02.24 по датам'!BZ78</f>
        <v>0</v>
      </c>
      <c r="CA78" s="2204" t="n">
        <f aca="false">'02.24 по датам'!CA78</f>
        <v>0</v>
      </c>
      <c r="CB78" s="2204" t="n">
        <f aca="false">'02.24 по датам'!CB78</f>
        <v>0</v>
      </c>
      <c r="CC78" s="2204" t="n">
        <f aca="false">'02.24 по датам'!CC78</f>
        <v>0</v>
      </c>
      <c r="CD78" s="2204" t="n">
        <f aca="false">'02.24 по датам'!CD78</f>
        <v>0</v>
      </c>
      <c r="CE78" s="2204" t="n">
        <f aca="false">'02.24 по датам'!CE78</f>
        <v>0</v>
      </c>
      <c r="CF78" s="2204" t="n">
        <f aca="false">'02.24 по датам'!CF78</f>
        <v>0</v>
      </c>
      <c r="CG78" s="2204" t="n">
        <f aca="false">'02.24 по датам'!CG78</f>
        <v>0</v>
      </c>
      <c r="CH78" s="2204" t="n">
        <f aca="false">'02.24 по датам'!CH78</f>
        <v>0</v>
      </c>
      <c r="CI78" s="2290" t="n">
        <f aca="false">'02.24 по датам'!CI78</f>
        <v>0</v>
      </c>
      <c r="CJ78" s="2186"/>
      <c r="CK78" s="2187"/>
      <c r="CL78" s="2173"/>
      <c r="CM78" s="2174" t="n">
        <f aca="false">SUBTOTAL(9,BW78:CL78)</f>
        <v>0</v>
      </c>
      <c r="CN78" s="2175" t="n">
        <f aca="false">CM78+CN74</f>
        <v>0</v>
      </c>
      <c r="CO78" s="2175" t="n">
        <f aca="false">AA78+AS78+BU78+CM78</f>
        <v>20</v>
      </c>
      <c r="CP78" s="2175" t="n">
        <f aca="false">CO78+CP74</f>
        <v>572</v>
      </c>
      <c r="CQ78" s="2177" t="n">
        <f aca="false">'02.24 по датам'!CQ78</f>
        <v>0</v>
      </c>
      <c r="CR78" s="2177" t="n">
        <f aca="false">'02.24 по датам'!CR78</f>
        <v>0</v>
      </c>
      <c r="CS78" s="2177" t="n">
        <f aca="false">'02.24 по датам'!CS78</f>
        <v>0</v>
      </c>
      <c r="CT78" s="2177" t="n">
        <f aca="false">'02.24 по датам'!CT78</f>
        <v>0</v>
      </c>
      <c r="CU78" s="2177" t="n">
        <f aca="false">'02.24 по датам'!CU78</f>
        <v>0</v>
      </c>
      <c r="CV78" s="2177" t="n">
        <f aca="false">'02.24 по датам'!CV78</f>
        <v>0</v>
      </c>
      <c r="CW78" s="2177" t="n">
        <f aca="false">'02.24 по датам'!CW78</f>
        <v>0</v>
      </c>
      <c r="CX78" s="2177" t="n">
        <f aca="false">'02.24 по датам'!CX78</f>
        <v>0</v>
      </c>
      <c r="CY78" s="2177" t="n">
        <f aca="false">'02.24 по датам'!CY78</f>
        <v>0</v>
      </c>
      <c r="CZ78" s="2177" t="n">
        <f aca="false">'02.24 по датам'!CZ78</f>
        <v>0</v>
      </c>
      <c r="DA78" s="2177" t="n">
        <f aca="false">'02.24 по датам'!DA78</f>
        <v>0</v>
      </c>
      <c r="DB78" s="2177" t="n">
        <f aca="false">'02.24 по датам'!DB78</f>
        <v>0</v>
      </c>
      <c r="DC78" s="2178" t="n">
        <f aca="false">'02.24 по датам'!DC78</f>
        <v>0</v>
      </c>
      <c r="DD78" s="2171"/>
      <c r="DE78" s="2172"/>
      <c r="DF78" s="2173"/>
      <c r="DG78" s="2181" t="n">
        <f aca="false">SUBTOTAL(9,CQ78:DF78)</f>
        <v>0</v>
      </c>
      <c r="DH78" s="2182" t="n">
        <f aca="false">DG78:DG78+IF($B74:$B74=2,0,DH74:DH74)</f>
        <v>0</v>
      </c>
      <c r="DI78" s="2180" t="n">
        <f aca="false">'02.24 по датам'!DI78</f>
        <v>0</v>
      </c>
      <c r="DJ78" s="2177" t="n">
        <f aca="false">'02.24 по датам'!DJ78</f>
        <v>0</v>
      </c>
      <c r="DK78" s="2177" t="n">
        <f aca="false">'02.24 по датам'!DK78</f>
        <v>0</v>
      </c>
      <c r="DL78" s="2177" t="n">
        <f aca="false">'02.24 по датам'!DL78</f>
        <v>0</v>
      </c>
      <c r="DM78" s="2177" t="n">
        <f aca="false">'02.24 по датам'!DM78</f>
        <v>0</v>
      </c>
      <c r="DN78" s="2177" t="n">
        <f aca="false">'02.24 по датам'!DN78</f>
        <v>0</v>
      </c>
      <c r="DO78" s="2177" t="n">
        <f aca="false">'02.24 по датам'!DO78</f>
        <v>0</v>
      </c>
      <c r="DP78" s="2177" t="n">
        <f aca="false">'02.24 по датам'!DP78</f>
        <v>0</v>
      </c>
      <c r="DQ78" s="2177" t="n">
        <f aca="false">'02.24 по датам'!DQ78</f>
        <v>0</v>
      </c>
      <c r="DR78" s="2177" t="n">
        <f aca="false">'02.24 по датам'!DR78</f>
        <v>0</v>
      </c>
      <c r="DS78" s="2177" t="n">
        <f aca="false">'02.24 по датам'!DS78</f>
        <v>0</v>
      </c>
      <c r="DT78" s="2177" t="n">
        <f aca="false">'02.24 по датам'!DT78</f>
        <v>0</v>
      </c>
      <c r="DU78" s="2178" t="n">
        <f aca="false">'02.24 по датам'!DU78</f>
        <v>0</v>
      </c>
      <c r="DV78" s="2171"/>
      <c r="DW78" s="2172"/>
      <c r="DX78" s="2173"/>
      <c r="DY78" s="2181" t="n">
        <f aca="false">SUBTOTAL(9,DI78:DX78)</f>
        <v>0</v>
      </c>
      <c r="DZ78" s="2182" t="n">
        <f aca="false">DY78:DY78+IF($B74:$B74=2,0,DZ74:DZ74)</f>
        <v>0</v>
      </c>
      <c r="EA78" s="2177" t="n">
        <f aca="false">'02.24 по датам'!EA78</f>
        <v>0</v>
      </c>
      <c r="EB78" s="2177" t="n">
        <f aca="false">'02.24 по датам'!EB78</f>
        <v>0</v>
      </c>
      <c r="EC78" s="2177" t="n">
        <f aca="false">'02.24 по датам'!EC78</f>
        <v>0</v>
      </c>
      <c r="ED78" s="2177" t="n">
        <f aca="false">'02.24 по датам'!ED78</f>
        <v>0</v>
      </c>
      <c r="EE78" s="2177" t="n">
        <f aca="false">'02.24 по датам'!EE78</f>
        <v>0</v>
      </c>
      <c r="EF78" s="2177" t="n">
        <f aca="false">'02.24 по датам'!EF78</f>
        <v>0</v>
      </c>
      <c r="EG78" s="2177" t="n">
        <f aca="false">'02.24 по датам'!EG78</f>
        <v>0</v>
      </c>
      <c r="EH78" s="2177" t="n">
        <f aca="false">'02.24 по датам'!EH78</f>
        <v>0</v>
      </c>
      <c r="EI78" s="2177" t="n">
        <f aca="false">'02.24 по датам'!EI78</f>
        <v>0</v>
      </c>
      <c r="EJ78" s="2177" t="n">
        <f aca="false">'02.24 по датам'!EJ78</f>
        <v>0</v>
      </c>
      <c r="EK78" s="2177" t="n">
        <f aca="false">'02.24 по датам'!EK78</f>
        <v>0</v>
      </c>
      <c r="EL78" s="2177" t="n">
        <f aca="false">'02.24 по датам'!EL78</f>
        <v>0</v>
      </c>
      <c r="EM78" s="2177" t="n">
        <f aca="false">'02.24 по датам'!EM78</f>
        <v>0</v>
      </c>
      <c r="EN78" s="2177" t="n">
        <f aca="false">'02.24 по датам'!EN78</f>
        <v>0</v>
      </c>
      <c r="EO78" s="2177" t="n">
        <f aca="false">'02.24 по датам'!EO78</f>
        <v>0</v>
      </c>
      <c r="EP78" s="2177" t="n">
        <f aca="false">'02.24 по датам'!EP78</f>
        <v>0</v>
      </c>
      <c r="EQ78" s="2177" t="n">
        <f aca="false">'02.24 по датам'!EQ78</f>
        <v>0</v>
      </c>
      <c r="ER78" s="2177" t="n">
        <f aca="false">'02.24 по датам'!ER78</f>
        <v>0</v>
      </c>
      <c r="ES78" s="2177" t="n">
        <f aca="false">'02.24 по датам'!ES78</f>
        <v>0</v>
      </c>
      <c r="ET78" s="2177" t="n">
        <f aca="false">'02.24 по датам'!ET78</f>
        <v>0</v>
      </c>
      <c r="EU78" s="2177" t="n">
        <f aca="false">'02.24 по датам'!EU78</f>
        <v>0</v>
      </c>
      <c r="EV78" s="2177" t="n">
        <f aca="false">'02.24 по датам'!EV78</f>
        <v>0</v>
      </c>
      <c r="EW78" s="2177" t="n">
        <f aca="false">'02.24 по датам'!EW78</f>
        <v>0</v>
      </c>
      <c r="EX78" s="2177" t="n">
        <f aca="false">'02.24 по датам'!EX78</f>
        <v>0</v>
      </c>
      <c r="EY78" s="2178" t="n">
        <f aca="false">'02.24 по датам'!EY78</f>
        <v>0</v>
      </c>
      <c r="EZ78" s="2171"/>
      <c r="FA78" s="2172"/>
      <c r="FB78" s="2173"/>
      <c r="FC78" s="2181" t="n">
        <f aca="false">SUBTOTAL(9,EA78:FB78)</f>
        <v>0</v>
      </c>
      <c r="FD78" s="2182" t="n">
        <f aca="false">FC78:FC78+IF($B74:$B74=2,0,FD74:FD74)</f>
        <v>151</v>
      </c>
      <c r="FE78" s="2177" t="n">
        <f aca="false">'02.24 по датам'!FE78</f>
        <v>0</v>
      </c>
      <c r="FF78" s="2177" t="n">
        <f aca="false">'02.24 по датам'!FF78</f>
        <v>0</v>
      </c>
      <c r="FG78" s="2177" t="n">
        <f aca="false">'02.24 по датам'!FG78</f>
        <v>0</v>
      </c>
      <c r="FH78" s="2177" t="n">
        <f aca="false">'02.24 по датам'!FH78</f>
        <v>0</v>
      </c>
      <c r="FI78" s="2177" t="n">
        <f aca="false">'02.24 по датам'!FI78</f>
        <v>0</v>
      </c>
      <c r="FJ78" s="2177" t="n">
        <f aca="false">'02.24 по датам'!FJ78</f>
        <v>0</v>
      </c>
      <c r="FK78" s="2177" t="n">
        <f aca="false">'02.24 по датам'!FK78</f>
        <v>0</v>
      </c>
      <c r="FL78" s="2177" t="n">
        <f aca="false">'02.24 по датам'!FL78</f>
        <v>0</v>
      </c>
      <c r="FM78" s="2177" t="n">
        <f aca="false">'02.24 по датам'!FM78</f>
        <v>0</v>
      </c>
      <c r="FN78" s="2178" t="n">
        <f aca="false">'02.24 по датам'!FN78</f>
        <v>0</v>
      </c>
      <c r="FO78" s="2171"/>
      <c r="FP78" s="2172"/>
      <c r="FQ78" s="2173"/>
      <c r="FR78" s="2181" t="n">
        <f aca="false">SUBTOTAL(9,FE78:FQ78)</f>
        <v>0</v>
      </c>
      <c r="FS78" s="2182" t="n">
        <f aca="false">FR78:FR78+IF($B74:$B74=2,0,FS74:FS74)</f>
        <v>0</v>
      </c>
      <c r="FT78" s="2184" t="n">
        <f aca="false">'02.24 по датам'!GX78-'02.24 НГДП по датам'!AW78</f>
        <v>0</v>
      </c>
      <c r="FU78" s="2184"/>
      <c r="FV78" s="2184"/>
      <c r="FW78" s="2184"/>
      <c r="FX78" s="2184"/>
      <c r="FY78" s="2184"/>
      <c r="FZ78" s="2184"/>
      <c r="GA78" s="2184"/>
      <c r="GB78" s="2184"/>
      <c r="GC78" s="2184"/>
      <c r="GD78" s="2184"/>
      <c r="GE78" s="2184"/>
      <c r="GF78" s="2184"/>
      <c r="GG78" s="2184"/>
      <c r="GH78" s="2184"/>
      <c r="GI78" s="2184"/>
      <c r="GJ78" s="2184"/>
      <c r="GK78" s="2184"/>
      <c r="GL78" s="2184"/>
      <c r="GM78" s="2184"/>
      <c r="GN78" s="2184"/>
      <c r="GO78" s="2184"/>
      <c r="GP78" s="2184"/>
      <c r="GQ78" s="2184"/>
      <c r="GR78" s="2184"/>
      <c r="GS78" s="2185"/>
      <c r="GT78" s="2186"/>
      <c r="GU78" s="2187"/>
      <c r="GV78" s="2173"/>
      <c r="GW78" s="2188" t="n">
        <f aca="false">SUBTOTAL(9,FT78:GV78)</f>
        <v>0</v>
      </c>
      <c r="GX78" s="2175" t="n">
        <f aca="false">SUBTOTAL(9,FT78:GV78)</f>
        <v>0</v>
      </c>
      <c r="GY78" s="2174" t="n">
        <f aca="false">GX78:GX78+IF($B74:$B74=2,0,GY74:GY74)</f>
        <v>0</v>
      </c>
      <c r="GZ78" s="2189" t="n">
        <f aca="false">'02.24 по датам'!GZ78</f>
        <v>0</v>
      </c>
      <c r="HA78" s="2190" t="n">
        <f aca="false">'02.24 по датам'!HA78</f>
        <v>0</v>
      </c>
      <c r="HB78" s="2191"/>
      <c r="HC78" s="2192" t="n">
        <f aca="false">SUBTOTAL(9,GZ78:HB78)</f>
        <v>0</v>
      </c>
      <c r="HD78" s="2193" t="n">
        <f aca="false">$HD$14+HD74</f>
        <v>646.51</v>
      </c>
      <c r="HE78" s="2194"/>
      <c r="HF78" s="2195" t="n">
        <f aca="false">SUM(HD78:HE78)</f>
        <v>646.51</v>
      </c>
      <c r="HG78" s="2196" t="n">
        <f aca="false">'02.24 по датам'!ID78-'02.24 НГДП по датам'!BF78</f>
        <v>0</v>
      </c>
      <c r="HH78" s="2180"/>
      <c r="HI78" s="2266"/>
      <c r="HJ78" s="2184"/>
      <c r="HK78" s="2184"/>
      <c r="HL78" s="2184"/>
      <c r="HM78" s="2184"/>
      <c r="HN78" s="2184"/>
      <c r="HO78" s="2184"/>
      <c r="HP78" s="2184"/>
      <c r="HQ78" s="2184"/>
      <c r="HR78" s="2184"/>
      <c r="HS78" s="2184"/>
      <c r="HT78" s="2184"/>
      <c r="HU78" s="2184"/>
      <c r="HV78" s="2184"/>
      <c r="HW78" s="2184"/>
      <c r="HX78" s="2184"/>
      <c r="HY78" s="2184"/>
      <c r="HZ78" s="2185"/>
      <c r="IA78" s="2186"/>
      <c r="IB78" s="2187"/>
      <c r="IC78" s="2173"/>
      <c r="ID78" s="2174" t="n">
        <f aca="false">SUBTOTAL(9,HG78:IC78)</f>
        <v>0</v>
      </c>
      <c r="IE78" s="2188" t="n">
        <f aca="false">ID78:ID78+IF($B74:$B74=2,0,IE74:IE74)</f>
        <v>98</v>
      </c>
      <c r="IF78" s="2198" t="n">
        <f aca="false">'02.24 по датам'!IF78</f>
        <v>0</v>
      </c>
      <c r="IG78" s="2198" t="n">
        <f aca="false">'02.24 по датам'!IG78</f>
        <v>0</v>
      </c>
      <c r="IH78" s="2199" t="n">
        <f aca="false">'02.24 по датам'!IH78</f>
        <v>0</v>
      </c>
      <c r="II78" s="2200"/>
      <c r="IJ78" s="2201"/>
      <c r="IK78" s="2202" t="n">
        <f aca="false">SUBTOTAL(9,IF78:IJ78)</f>
        <v>0</v>
      </c>
      <c r="IL78" s="2203" t="n">
        <f aca="false">IK78:IK78+IF($B74:$B74=2,0,IL74:IL74)</f>
        <v>0</v>
      </c>
      <c r="IM78" s="2204" t="n">
        <f aca="false">'02.24 по датам'!IM78</f>
        <v>0</v>
      </c>
      <c r="IN78" s="2204" t="n">
        <f aca="false">'02.24 по датам'!IN78</f>
        <v>0</v>
      </c>
      <c r="IO78" s="2177" t="n">
        <f aca="false">'02.24 по датам'!IO78</f>
        <v>0</v>
      </c>
      <c r="IP78" s="2177" t="n">
        <f aca="false">'02.24 по датам'!IP78</f>
        <v>0</v>
      </c>
      <c r="IQ78" s="2177" t="n">
        <f aca="false">'02.24 по датам'!IQ78</f>
        <v>0</v>
      </c>
      <c r="IR78" s="2177" t="n">
        <f aca="false">'02.24 по датам'!IR78</f>
        <v>0</v>
      </c>
      <c r="IS78" s="2177" t="n">
        <f aca="false">'02.24 по датам'!IS78</f>
        <v>0</v>
      </c>
      <c r="IT78" s="2177" t="n">
        <f aca="false">'02.24 по датам'!IT78</f>
        <v>0</v>
      </c>
      <c r="IU78" s="2177" t="n">
        <f aca="false">'02.24 по датам'!IU78</f>
        <v>0</v>
      </c>
      <c r="IV78" s="2178" t="n">
        <f aca="false">'02.24 по датам'!IV78</f>
        <v>0</v>
      </c>
      <c r="IW78" s="2171"/>
      <c r="IX78" s="2172"/>
      <c r="IY78" s="2173"/>
      <c r="IZ78" s="2174" t="n">
        <f aca="false">SUBTOTAL(9,IM78:IY78)</f>
        <v>0</v>
      </c>
      <c r="JA78" s="2175" t="n">
        <f aca="false">IZ78:IZ78+IF($B74:$B74=2,0,JA74:JA74)</f>
        <v>11</v>
      </c>
      <c r="JB78" s="2205" t="n">
        <f aca="false">'02.24 по датам'!JB78</f>
        <v>0</v>
      </c>
      <c r="JC78" s="2194"/>
      <c r="JD78" s="2268" t="n">
        <f aca="false">'02.24 по датам'!JD78</f>
        <v>0</v>
      </c>
      <c r="JE78" s="2207" t="n">
        <f aca="false">SUBTOTAL(9,JB78:JD78)</f>
        <v>0</v>
      </c>
      <c r="JF78" s="2208" t="n">
        <f aca="false">SUMIF($C$5:JE$5,"Накопленный эффект, т/сут",$C78:JE78)+SUMIF($C$5:JE$5,"Нараст.  по потенциалу",$C78:JE78)-SUMIF($C$5:JE$5,"Нараст. по остановкам",$C78:JE78)-SUMIF($C$5:JE$5,"ИТОГО перевод в ППД",$C78:JE78)-SUMIF($C$5:JE$5,"ИТОГО  нерент, по распоряж.",$C78:JE78)-SUMIF($C$5:JE$5,"ИТОГО ост. дебит от ЗБС, Углуб., ПВЛГ/ПНЛГ",$C78:JE78)</f>
        <v>614</v>
      </c>
      <c r="JG78" s="2269" t="n">
        <f aca="false">'02.24 по датам'!JG78-'02.24 НГДП по датам'!BV78</f>
        <v>0</v>
      </c>
      <c r="JH78" s="2209" t="n">
        <f aca="false">'02.24 по датам'!JH78-'02.24 НГДП по датам'!BW78</f>
        <v>0</v>
      </c>
      <c r="JI78" s="2209" t="n">
        <f aca="false">'02.24 по датам'!JI78-'02.24 НГДП по датам'!BX78</f>
        <v>0</v>
      </c>
      <c r="JJ78" s="2210" t="n">
        <f aca="false">'02.24 по датам'!JJ78-'02.24 НГДП по датам'!BY78</f>
        <v>0</v>
      </c>
      <c r="JK78" s="2211" t="n">
        <f aca="false">'02.24 НГДП по датам'!BZ78</f>
        <v>0</v>
      </c>
      <c r="JL78" s="2202" t="n">
        <f aca="false">SUBTOTAL(9,JG78:JJ78)</f>
        <v>0</v>
      </c>
      <c r="JM78" s="2107"/>
      <c r="JN78" s="2108"/>
      <c r="JO78" s="2256"/>
      <c r="JP78" s="2212" t="n">
        <f aca="false">JP$4:JP$4+SUMIF($C$5:JL$5,"Нараст. по остановкам",$C78:JL78)-SUMIF($C$5:JL$5,"Нараст.  по потенциалу",$C78:JL78)</f>
        <v>718.812</v>
      </c>
      <c r="JQ78" s="2213"/>
      <c r="JR78" s="2214" t="n">
        <f aca="false">'02.24 НГДП по датам'!CB78</f>
        <v>81.893</v>
      </c>
    </row>
    <row r="79" customFormat="false" ht="1.5" hidden="false" customHeight="true" outlineLevel="0" collapsed="false">
      <c r="A79" s="2215"/>
      <c r="B79" s="2215"/>
      <c r="C79" s="2216" t="n">
        <f aca="false">'02.24 по датам'!C79</f>
        <v>0</v>
      </c>
      <c r="D79" s="2216" t="n">
        <f aca="false">'02.24 по датам'!D79</f>
        <v>0</v>
      </c>
      <c r="E79" s="2216" t="n">
        <f aca="false">'02.24 по датам'!E79</f>
        <v>0</v>
      </c>
      <c r="F79" s="2216" t="n">
        <f aca="false">'02.24 по датам'!F79</f>
        <v>0</v>
      </c>
      <c r="G79" s="2217" t="n">
        <f aca="false">'02.24 по датам'!G79</f>
        <v>0</v>
      </c>
      <c r="H79" s="2217" t="n">
        <f aca="false">'02.24 по датам'!H79</f>
        <v>0</v>
      </c>
      <c r="I79" s="2217" t="n">
        <f aca="false">'02.24 по датам'!I79</f>
        <v>0</v>
      </c>
      <c r="J79" s="2217" t="n">
        <f aca="false">'02.24 по датам'!J79</f>
        <v>0</v>
      </c>
      <c r="K79" s="2217" t="n">
        <f aca="false">'02.24 по датам'!K79</f>
        <v>0</v>
      </c>
      <c r="L79" s="2217" t="n">
        <f aca="false">'02.24 по датам'!L79</f>
        <v>0</v>
      </c>
      <c r="M79" s="2217" t="n">
        <f aca="false">'02.24 по датам'!M79</f>
        <v>0</v>
      </c>
      <c r="N79" s="2217" t="n">
        <f aca="false">'02.24 по датам'!N79</f>
        <v>0</v>
      </c>
      <c r="O79" s="2217" t="n">
        <f aca="false">'02.24 по датам'!O79</f>
        <v>0</v>
      </c>
      <c r="P79" s="2217" t="n">
        <f aca="false">'02.24 по датам'!P79</f>
        <v>0</v>
      </c>
      <c r="Q79" s="2217" t="n">
        <f aca="false">'02.24 по датам'!Q79</f>
        <v>0</v>
      </c>
      <c r="R79" s="2217" t="n">
        <f aca="false">'02.24 по датам'!R79</f>
        <v>0</v>
      </c>
      <c r="S79" s="2217" t="n">
        <f aca="false">'02.24 по датам'!S79</f>
        <v>0</v>
      </c>
      <c r="T79" s="2217" t="n">
        <f aca="false">'02.24 по датам'!T79</f>
        <v>0</v>
      </c>
      <c r="U79" s="2217" t="n">
        <f aca="false">'02.24 по датам'!U79</f>
        <v>0</v>
      </c>
      <c r="V79" s="2217" t="n">
        <f aca="false">'02.24 по датам'!V79</f>
        <v>0</v>
      </c>
      <c r="W79" s="2217" t="n">
        <f aca="false">'02.24 по датам'!W79</f>
        <v>0</v>
      </c>
      <c r="X79" s="2218"/>
      <c r="Y79" s="2219"/>
      <c r="Z79" s="2220"/>
      <c r="AA79" s="2221"/>
      <c r="AB79" s="2221"/>
      <c r="AC79" s="2222" t="n">
        <f aca="false">'02.24 по датам'!AC79</f>
        <v>0</v>
      </c>
      <c r="AD79" s="2222" t="n">
        <f aca="false">'02.24 по датам'!AD79</f>
        <v>0</v>
      </c>
      <c r="AE79" s="2217" t="n">
        <f aca="false">'02.24 по датам'!AE79</f>
        <v>0</v>
      </c>
      <c r="AF79" s="2217" t="n">
        <f aca="false">'02.24 по датам'!AF79</f>
        <v>0</v>
      </c>
      <c r="AG79" s="2217" t="n">
        <f aca="false">'02.24 по датам'!AG79</f>
        <v>0</v>
      </c>
      <c r="AH79" s="2217" t="n">
        <f aca="false">'02.24 по датам'!AH79</f>
        <v>0</v>
      </c>
      <c r="AI79" s="2217" t="n">
        <f aca="false">'02.24 по датам'!AI79</f>
        <v>0</v>
      </c>
      <c r="AJ79" s="2217" t="n">
        <f aca="false">'02.24 по датам'!AJ79</f>
        <v>0</v>
      </c>
      <c r="AK79" s="2217" t="n">
        <f aca="false">'02.24 по датам'!AK79</f>
        <v>0</v>
      </c>
      <c r="AL79" s="2217" t="n">
        <f aca="false">'02.24 по датам'!AL79</f>
        <v>0</v>
      </c>
      <c r="AM79" s="2217" t="n">
        <f aca="false">'02.24 по датам'!AM79</f>
        <v>0</v>
      </c>
      <c r="AN79" s="2217" t="n">
        <f aca="false">'02.24 по датам'!AN79</f>
        <v>0</v>
      </c>
      <c r="AO79" s="2217" t="n">
        <f aca="false">'02.24 по датам'!AO79</f>
        <v>0</v>
      </c>
      <c r="AP79" s="2218"/>
      <c r="AQ79" s="2219"/>
      <c r="AR79" s="2220"/>
      <c r="AS79" s="2221"/>
      <c r="AT79" s="2221"/>
      <c r="AU79" s="2216" t="n">
        <f aca="false">'02.24 по датам'!AU79</f>
        <v>0</v>
      </c>
      <c r="AV79" s="2216" t="n">
        <f aca="false">'02.24 по датам'!AV79</f>
        <v>0</v>
      </c>
      <c r="AW79" s="2223" t="n">
        <f aca="false">'02.24 по датам'!AW79</f>
        <v>0</v>
      </c>
      <c r="AX79" s="2217" t="n">
        <f aca="false">'02.24 по датам'!AX79</f>
        <v>0</v>
      </c>
      <c r="AY79" s="2217" t="n">
        <f aca="false">'02.24 по датам'!AY79</f>
        <v>0</v>
      </c>
      <c r="AZ79" s="2217" t="n">
        <f aca="false">'02.24 по датам'!AZ79</f>
        <v>0</v>
      </c>
      <c r="BA79" s="2217" t="n">
        <f aca="false">'02.24 по датам'!BA79</f>
        <v>0</v>
      </c>
      <c r="BB79" s="2217" t="n">
        <f aca="false">'02.24 по датам'!BB79</f>
        <v>0</v>
      </c>
      <c r="BC79" s="2217" t="n">
        <f aca="false">'02.24 по датам'!BC79</f>
        <v>0</v>
      </c>
      <c r="BD79" s="2217" t="n">
        <f aca="false">'02.24 по датам'!BD79</f>
        <v>0</v>
      </c>
      <c r="BE79" s="2217" t="n">
        <f aca="false">'02.24 по датам'!BE79</f>
        <v>0</v>
      </c>
      <c r="BF79" s="2217" t="n">
        <f aca="false">'02.24 по датам'!BF79</f>
        <v>0</v>
      </c>
      <c r="BG79" s="2217" t="n">
        <f aca="false">'02.24 по датам'!BG79</f>
        <v>0</v>
      </c>
      <c r="BH79" s="2217" t="n">
        <f aca="false">'02.24 по датам'!BH79</f>
        <v>0</v>
      </c>
      <c r="BI79" s="2217" t="n">
        <f aca="false">'02.24 по датам'!BI79</f>
        <v>0</v>
      </c>
      <c r="BJ79" s="2217" t="n">
        <f aca="false">'02.24 по датам'!BJ79</f>
        <v>0</v>
      </c>
      <c r="BK79" s="2217" t="n">
        <f aca="false">'02.24 по датам'!BK79</f>
        <v>0</v>
      </c>
      <c r="BL79" s="2217" t="n">
        <f aca="false">'02.24 по датам'!BL79</f>
        <v>0</v>
      </c>
      <c r="BM79" s="2217" t="n">
        <f aca="false">'02.24 по датам'!BM79</f>
        <v>0</v>
      </c>
      <c r="BN79" s="2217" t="n">
        <f aca="false">'02.24 по датам'!BN79</f>
        <v>0</v>
      </c>
      <c r="BO79" s="2217" t="n">
        <f aca="false">'02.24 по датам'!BO79</f>
        <v>0</v>
      </c>
      <c r="BP79" s="2217" t="n">
        <f aca="false">'02.24 по датам'!BP79</f>
        <v>0</v>
      </c>
      <c r="BQ79" s="2217" t="n">
        <f aca="false">'02.24 по датам'!BQ79</f>
        <v>0</v>
      </c>
      <c r="BR79" s="2218"/>
      <c r="BS79" s="2219"/>
      <c r="BT79" s="2220"/>
      <c r="BU79" s="2221"/>
      <c r="BV79" s="2221"/>
      <c r="BW79" s="2222" t="n">
        <f aca="false">'02.24 по датам'!BW79</f>
        <v>0</v>
      </c>
      <c r="BX79" s="2217" t="n">
        <f aca="false">'02.24 по датам'!BX79</f>
        <v>0</v>
      </c>
      <c r="BY79" s="2217" t="n">
        <f aca="false">'02.24 по датам'!BY79</f>
        <v>0</v>
      </c>
      <c r="BZ79" s="2217" t="n">
        <f aca="false">'02.24 по датам'!BZ79</f>
        <v>0</v>
      </c>
      <c r="CA79" s="2217" t="n">
        <f aca="false">'02.24 по датам'!CA79</f>
        <v>0</v>
      </c>
      <c r="CB79" s="2217" t="n">
        <f aca="false">'02.24 по датам'!CB79</f>
        <v>0</v>
      </c>
      <c r="CC79" s="2217" t="n">
        <f aca="false">'02.24 по датам'!CC79</f>
        <v>0</v>
      </c>
      <c r="CD79" s="2217" t="n">
        <f aca="false">'02.24 по датам'!CD79</f>
        <v>0</v>
      </c>
      <c r="CE79" s="2217" t="n">
        <f aca="false">'02.24 по датам'!CE79</f>
        <v>0</v>
      </c>
      <c r="CF79" s="2217" t="n">
        <f aca="false">'02.24 по датам'!CF79</f>
        <v>0</v>
      </c>
      <c r="CG79" s="2217" t="n">
        <f aca="false">'02.24 по датам'!CG79</f>
        <v>0</v>
      </c>
      <c r="CH79" s="2217" t="n">
        <f aca="false">'02.24 по датам'!CH79</f>
        <v>0</v>
      </c>
      <c r="CI79" s="2217" t="n">
        <f aca="false">'02.24 по датам'!CI79</f>
        <v>0</v>
      </c>
      <c r="CJ79" s="2218"/>
      <c r="CK79" s="2219"/>
      <c r="CL79" s="2220"/>
      <c r="CM79" s="2221"/>
      <c r="CN79" s="2221"/>
      <c r="CO79" s="2221"/>
      <c r="CP79" s="2221"/>
      <c r="CQ79" s="2217" t="n">
        <f aca="false">'02.24 по датам'!CQ79</f>
        <v>0</v>
      </c>
      <c r="CR79" s="2217" t="n">
        <f aca="false">'02.24 по датам'!CR79</f>
        <v>0</v>
      </c>
      <c r="CS79" s="2217" t="n">
        <f aca="false">'02.24 по датам'!CS79</f>
        <v>0</v>
      </c>
      <c r="CT79" s="2217" t="n">
        <f aca="false">'02.24 по датам'!CT79</f>
        <v>0</v>
      </c>
      <c r="CU79" s="2217" t="n">
        <f aca="false">'02.24 по датам'!CU79</f>
        <v>0</v>
      </c>
      <c r="CV79" s="2217" t="n">
        <f aca="false">'02.24 по датам'!CV79</f>
        <v>0</v>
      </c>
      <c r="CW79" s="2217" t="n">
        <f aca="false">'02.24 по датам'!CW79</f>
        <v>0</v>
      </c>
      <c r="CX79" s="2217" t="n">
        <f aca="false">'02.24 по датам'!CX79</f>
        <v>0</v>
      </c>
      <c r="CY79" s="2217" t="n">
        <f aca="false">'02.24 по датам'!CY79</f>
        <v>0</v>
      </c>
      <c r="CZ79" s="2217" t="n">
        <f aca="false">'02.24 по датам'!CZ79</f>
        <v>0</v>
      </c>
      <c r="DA79" s="2217" t="n">
        <f aca="false">'02.24 по датам'!DA79</f>
        <v>0</v>
      </c>
      <c r="DB79" s="2217" t="n">
        <f aca="false">'02.24 по датам'!DB79</f>
        <v>0</v>
      </c>
      <c r="DC79" s="2217" t="n">
        <f aca="false">'02.24 по датам'!DC79</f>
        <v>0</v>
      </c>
      <c r="DD79" s="2218"/>
      <c r="DE79" s="2219"/>
      <c r="DF79" s="2220"/>
      <c r="DG79" s="2221"/>
      <c r="DH79" s="2221"/>
      <c r="DI79" s="2285" t="n">
        <f aca="false">'02.24 по датам'!DI79</f>
        <v>0</v>
      </c>
      <c r="DJ79" s="2217" t="n">
        <f aca="false">'02.24 по датам'!DJ79</f>
        <v>0</v>
      </c>
      <c r="DK79" s="2217" t="n">
        <f aca="false">'02.24 по датам'!DK79</f>
        <v>0</v>
      </c>
      <c r="DL79" s="2217" t="n">
        <f aca="false">'02.24 по датам'!DL79</f>
        <v>0</v>
      </c>
      <c r="DM79" s="2217" t="n">
        <f aca="false">'02.24 по датам'!DM79</f>
        <v>0</v>
      </c>
      <c r="DN79" s="2217" t="n">
        <f aca="false">'02.24 по датам'!DN79</f>
        <v>0</v>
      </c>
      <c r="DO79" s="2217" t="n">
        <f aca="false">'02.24 по датам'!DO79</f>
        <v>0</v>
      </c>
      <c r="DP79" s="2217" t="n">
        <f aca="false">'02.24 по датам'!DP79</f>
        <v>0</v>
      </c>
      <c r="DQ79" s="2217" t="n">
        <f aca="false">'02.24 по датам'!DQ79</f>
        <v>0</v>
      </c>
      <c r="DR79" s="2217" t="n">
        <f aca="false">'02.24 по датам'!DR79</f>
        <v>0</v>
      </c>
      <c r="DS79" s="2217" t="n">
        <f aca="false">'02.24 по датам'!DS79</f>
        <v>0</v>
      </c>
      <c r="DT79" s="2217" t="n">
        <f aca="false">'02.24 по датам'!DT79</f>
        <v>0</v>
      </c>
      <c r="DU79" s="2217" t="n">
        <f aca="false">'02.24 по датам'!DU79</f>
        <v>0</v>
      </c>
      <c r="DV79" s="2218"/>
      <c r="DW79" s="2219"/>
      <c r="DX79" s="2220"/>
      <c r="DY79" s="2221"/>
      <c r="DZ79" s="2221"/>
      <c r="EA79" s="2297" t="n">
        <f aca="false">'02.24 по датам'!EA79</f>
        <v>0</v>
      </c>
      <c r="EB79" s="2217" t="n">
        <f aca="false">'02.24 по датам'!EB79</f>
        <v>0</v>
      </c>
      <c r="EC79" s="2217" t="n">
        <f aca="false">'02.24 по датам'!EC79</f>
        <v>0</v>
      </c>
      <c r="ED79" s="2217" t="n">
        <f aca="false">'02.24 по датам'!ED79</f>
        <v>0</v>
      </c>
      <c r="EE79" s="2217" t="n">
        <f aca="false">'02.24 по датам'!EE79</f>
        <v>0</v>
      </c>
      <c r="EF79" s="2217" t="n">
        <f aca="false">'02.24 по датам'!EF79</f>
        <v>0</v>
      </c>
      <c r="EG79" s="2217" t="n">
        <f aca="false">'02.24 по датам'!EG79</f>
        <v>0</v>
      </c>
      <c r="EH79" s="2217" t="n">
        <f aca="false">'02.24 по датам'!EH79</f>
        <v>0</v>
      </c>
      <c r="EI79" s="2217" t="n">
        <f aca="false">'02.24 по датам'!EI79</f>
        <v>0</v>
      </c>
      <c r="EJ79" s="2217" t="n">
        <f aca="false">'02.24 по датам'!EJ79</f>
        <v>0</v>
      </c>
      <c r="EK79" s="2217" t="n">
        <f aca="false">'02.24 по датам'!EK79</f>
        <v>0</v>
      </c>
      <c r="EL79" s="2217" t="n">
        <f aca="false">'02.24 по датам'!EL79</f>
        <v>0</v>
      </c>
      <c r="EM79" s="2217" t="n">
        <f aca="false">'02.24 по датам'!EM79</f>
        <v>0</v>
      </c>
      <c r="EN79" s="2217" t="n">
        <f aca="false">'02.24 по датам'!EN79</f>
        <v>0</v>
      </c>
      <c r="EO79" s="2217" t="n">
        <f aca="false">'02.24 по датам'!EO79</f>
        <v>0</v>
      </c>
      <c r="EP79" s="2217" t="n">
        <f aca="false">'02.24 по датам'!EP79</f>
        <v>0</v>
      </c>
      <c r="EQ79" s="2217" t="n">
        <f aca="false">'02.24 по датам'!EQ79</f>
        <v>0</v>
      </c>
      <c r="ER79" s="2217" t="n">
        <f aca="false">'02.24 по датам'!ER79</f>
        <v>0</v>
      </c>
      <c r="ES79" s="2217" t="n">
        <f aca="false">'02.24 по датам'!ES79</f>
        <v>0</v>
      </c>
      <c r="ET79" s="2217" t="n">
        <f aca="false">'02.24 по датам'!ET79</f>
        <v>0</v>
      </c>
      <c r="EU79" s="2217" t="n">
        <f aca="false">'02.24 по датам'!EU79</f>
        <v>0</v>
      </c>
      <c r="EV79" s="2217" t="n">
        <f aca="false">'02.24 по датам'!EV79</f>
        <v>0</v>
      </c>
      <c r="EW79" s="2217" t="n">
        <f aca="false">'02.24 по датам'!EW79</f>
        <v>0</v>
      </c>
      <c r="EX79" s="2217" t="n">
        <f aca="false">'02.24 по датам'!EX79</f>
        <v>0</v>
      </c>
      <c r="EY79" s="2217" t="n">
        <f aca="false">'02.24 по датам'!EY79</f>
        <v>0</v>
      </c>
      <c r="EZ79" s="2218"/>
      <c r="FA79" s="2219"/>
      <c r="FB79" s="2220"/>
      <c r="FC79" s="2221"/>
      <c r="FD79" s="2221"/>
      <c r="FE79" s="2217" t="n">
        <f aca="false">'02.24 по датам'!FE79</f>
        <v>0</v>
      </c>
      <c r="FF79" s="2217" t="n">
        <f aca="false">'02.24 по датам'!FF79</f>
        <v>0</v>
      </c>
      <c r="FG79" s="2217" t="n">
        <f aca="false">'02.24 по датам'!FG79</f>
        <v>0</v>
      </c>
      <c r="FH79" s="2217" t="n">
        <f aca="false">'02.24 по датам'!FH79</f>
        <v>0</v>
      </c>
      <c r="FI79" s="2217" t="n">
        <f aca="false">'02.24 по датам'!FI79</f>
        <v>0</v>
      </c>
      <c r="FJ79" s="2217" t="n">
        <f aca="false">'02.24 по датам'!FJ79</f>
        <v>0</v>
      </c>
      <c r="FK79" s="2217" t="n">
        <f aca="false">'02.24 по датам'!FK79</f>
        <v>0</v>
      </c>
      <c r="FL79" s="2217" t="n">
        <f aca="false">'02.24 по датам'!FL79</f>
        <v>0</v>
      </c>
      <c r="FM79" s="2217" t="n">
        <f aca="false">'02.24 по датам'!FM79</f>
        <v>0</v>
      </c>
      <c r="FN79" s="2217" t="n">
        <f aca="false">'02.24 по датам'!FN79</f>
        <v>0</v>
      </c>
      <c r="FO79" s="2218"/>
      <c r="FP79" s="2219"/>
      <c r="FQ79" s="2220"/>
      <c r="FR79" s="2221"/>
      <c r="FS79" s="2221"/>
      <c r="FT79" s="2225"/>
      <c r="FU79" s="2225"/>
      <c r="FV79" s="2225"/>
      <c r="FW79" s="2225"/>
      <c r="FX79" s="2225"/>
      <c r="FY79" s="2225"/>
      <c r="FZ79" s="2225"/>
      <c r="GA79" s="2225"/>
      <c r="GB79" s="2225"/>
      <c r="GC79" s="2225"/>
      <c r="GD79" s="2225"/>
      <c r="GE79" s="2225"/>
      <c r="GF79" s="2225"/>
      <c r="GG79" s="2225"/>
      <c r="GH79" s="2225"/>
      <c r="GI79" s="2225"/>
      <c r="GJ79" s="2225"/>
      <c r="GK79" s="2225"/>
      <c r="GL79" s="2225"/>
      <c r="GM79" s="2225"/>
      <c r="GN79" s="2225"/>
      <c r="GO79" s="2225"/>
      <c r="GP79" s="2225"/>
      <c r="GQ79" s="2225"/>
      <c r="GR79" s="2225"/>
      <c r="GS79" s="2225"/>
      <c r="GT79" s="2218"/>
      <c r="GU79" s="2219"/>
      <c r="GV79" s="2220"/>
      <c r="GW79" s="2221"/>
      <c r="GX79" s="2221"/>
      <c r="GY79" s="2221"/>
      <c r="GZ79" s="2217" t="n">
        <f aca="false">'02.24 по датам'!GZ79</f>
        <v>0</v>
      </c>
      <c r="HA79" s="2217" t="n">
        <f aca="false">'02.24 по датам'!HA79</f>
        <v>0</v>
      </c>
      <c r="HB79" s="2226"/>
      <c r="HC79" s="2221"/>
      <c r="HD79" s="2227" t="n">
        <f aca="false">'02.24 по датам'!HD79</f>
        <v>0</v>
      </c>
      <c r="HE79" s="2226"/>
      <c r="HF79" s="2228"/>
      <c r="HG79" s="2229"/>
      <c r="HH79" s="2180"/>
      <c r="HI79" s="2230"/>
      <c r="HJ79" s="2225"/>
      <c r="HK79" s="2225"/>
      <c r="HL79" s="2225"/>
      <c r="HM79" s="2225"/>
      <c r="HN79" s="2225"/>
      <c r="HO79" s="2225"/>
      <c r="HP79" s="2225"/>
      <c r="HQ79" s="2225"/>
      <c r="HR79" s="2225"/>
      <c r="HS79" s="2225"/>
      <c r="HT79" s="2225"/>
      <c r="HU79" s="2225"/>
      <c r="HV79" s="2225"/>
      <c r="HW79" s="2225"/>
      <c r="HX79" s="2225"/>
      <c r="HY79" s="2225"/>
      <c r="HZ79" s="2225"/>
      <c r="IA79" s="2218"/>
      <c r="IB79" s="2219"/>
      <c r="IC79" s="2220"/>
      <c r="ID79" s="2221"/>
      <c r="IE79" s="2221"/>
      <c r="IF79" s="2231" t="n">
        <f aca="false">'02.24 по датам'!IF79</f>
        <v>0</v>
      </c>
      <c r="IG79" s="2231" t="n">
        <f aca="false">'02.24 по датам'!IG79</f>
        <v>0</v>
      </c>
      <c r="IH79" s="2231" t="n">
        <f aca="false">'02.24 по датам'!IH79</f>
        <v>0</v>
      </c>
      <c r="II79" s="2232"/>
      <c r="IJ79" s="2233"/>
      <c r="IK79" s="1302"/>
      <c r="IL79" s="1302"/>
      <c r="IM79" s="2234" t="n">
        <f aca="false">'02.24 по датам'!IM79</f>
        <v>0</v>
      </c>
      <c r="IN79" s="2234" t="n">
        <f aca="false">'02.24 по датам'!IN79</f>
        <v>0</v>
      </c>
      <c r="IO79" s="2217" t="n">
        <f aca="false">'02.24 по датам'!IO79</f>
        <v>0</v>
      </c>
      <c r="IP79" s="2217" t="n">
        <f aca="false">'02.24 по датам'!IP79</f>
        <v>0</v>
      </c>
      <c r="IQ79" s="2217" t="n">
        <f aca="false">'02.24 по датам'!IQ79</f>
        <v>0</v>
      </c>
      <c r="IR79" s="2217" t="n">
        <f aca="false">'02.24 по датам'!IR79</f>
        <v>0</v>
      </c>
      <c r="IS79" s="2217" t="n">
        <f aca="false">'02.24 по датам'!IS79</f>
        <v>0</v>
      </c>
      <c r="IT79" s="2217" t="n">
        <f aca="false">'02.24 по датам'!IT79</f>
        <v>0</v>
      </c>
      <c r="IU79" s="2217" t="n">
        <f aca="false">'02.24 по датам'!IU79</f>
        <v>0</v>
      </c>
      <c r="IV79" s="2217" t="n">
        <f aca="false">'02.24 по датам'!IV79</f>
        <v>0</v>
      </c>
      <c r="IW79" s="2218"/>
      <c r="IX79" s="2219"/>
      <c r="IY79" s="2220"/>
      <c r="IZ79" s="2221"/>
      <c r="JA79" s="2221"/>
      <c r="JB79" s="2217" t="n">
        <f aca="false">'02.24 по датам'!JB79</f>
        <v>0</v>
      </c>
      <c r="JC79" s="2226"/>
      <c r="JD79" s="2217" t="n">
        <f aca="false">'02.24 по датам'!JD79</f>
        <v>0</v>
      </c>
      <c r="JE79" s="2221"/>
      <c r="JF79" s="2221"/>
      <c r="JG79" s="2231" t="n">
        <f aca="false">'02.24 по датам'!JG79</f>
        <v>0</v>
      </c>
      <c r="JH79" s="2231" t="n">
        <f aca="false">'02.24 по датам'!JH79</f>
        <v>0</v>
      </c>
      <c r="JI79" s="2231" t="n">
        <f aca="false">'02.24 по датам'!JI79</f>
        <v>0</v>
      </c>
      <c r="JJ79" s="2231" t="n">
        <f aca="false">'02.24 по датам'!JJ79</f>
        <v>0</v>
      </c>
      <c r="JK79" s="2270"/>
      <c r="JL79" s="1302"/>
      <c r="JM79" s="2236"/>
      <c r="JN79" s="2236"/>
      <c r="JO79" s="2237"/>
      <c r="JP79" s="2236"/>
      <c r="JQ79" s="2236"/>
      <c r="JR79" s="2237"/>
    </row>
    <row r="80" customFormat="false" ht="11.25" hidden="false" customHeight="true" outlineLevel="0" collapsed="false">
      <c r="A80" s="2056" t="n">
        <f aca="false">A76+1</f>
        <v>45340</v>
      </c>
      <c r="B80" s="2057" t="s">
        <v>662</v>
      </c>
      <c r="C80" s="2067" t="n">
        <f aca="false">'02.24 по датам'!C80</f>
        <v>0</v>
      </c>
      <c r="D80" s="2067" t="str">
        <f aca="false">'02.24 по датам'!D80</f>
        <v>Новогоднее</v>
      </c>
      <c r="E80" s="2067" t="n">
        <f aca="false">'02.24 по датам'!E80</f>
        <v>0</v>
      </c>
      <c r="F80" s="2067" t="n">
        <f aca="false">'02.24 по датам'!F80</f>
        <v>0</v>
      </c>
      <c r="G80" s="2065" t="n">
        <f aca="false">'02.24 по датам'!G80</f>
        <v>0</v>
      </c>
      <c r="H80" s="2067" t="n">
        <f aca="false">'02.24 по датам'!H80</f>
        <v>0</v>
      </c>
      <c r="I80" s="2058" t="n">
        <f aca="false">'02.24 по датам'!I80</f>
        <v>0</v>
      </c>
      <c r="J80" s="2067" t="n">
        <f aca="false">'02.24 по датам'!J80</f>
        <v>0</v>
      </c>
      <c r="K80" s="2065" t="n">
        <f aca="false">'02.24 по датам'!K80</f>
        <v>0</v>
      </c>
      <c r="L80" s="2065" t="n">
        <f aca="false">'02.24 по датам'!L80</f>
        <v>0</v>
      </c>
      <c r="M80" s="2065" t="n">
        <f aca="false">'02.24 по датам'!M80</f>
        <v>0</v>
      </c>
      <c r="N80" s="2065" t="n">
        <f aca="false">'02.24 по датам'!N80</f>
        <v>0</v>
      </c>
      <c r="O80" s="2065" t="n">
        <f aca="false">'02.24 по датам'!O80</f>
        <v>0</v>
      </c>
      <c r="P80" s="2065" t="n">
        <f aca="false">'02.24 по датам'!P80</f>
        <v>0</v>
      </c>
      <c r="Q80" s="2065" t="n">
        <f aca="false">'02.24 по датам'!Q80</f>
        <v>0</v>
      </c>
      <c r="R80" s="2065" t="n">
        <f aca="false">'02.24 по датам'!R80</f>
        <v>0</v>
      </c>
      <c r="S80" s="2065" t="n">
        <f aca="false">'02.24 по датам'!S80</f>
        <v>0</v>
      </c>
      <c r="T80" s="2065" t="n">
        <f aca="false">'02.24 по датам'!T80</f>
        <v>0</v>
      </c>
      <c r="U80" s="2065" t="n">
        <f aca="false">'02.24 по датам'!U80</f>
        <v>0</v>
      </c>
      <c r="V80" s="2065" t="n">
        <f aca="false">'02.24 по датам'!V80</f>
        <v>0</v>
      </c>
      <c r="W80" s="2066" t="n">
        <f aca="false">'02.24 по датам'!W80</f>
        <v>0</v>
      </c>
      <c r="X80" s="2238"/>
      <c r="Y80" s="2239"/>
      <c r="Z80" s="2240"/>
      <c r="AA80" s="2062"/>
      <c r="AB80" s="2063"/>
      <c r="AC80" s="2064" t="n">
        <f aca="false">'02.24 по датам'!AC80</f>
        <v>0</v>
      </c>
      <c r="AD80" s="2064" t="n">
        <f aca="false">'02.24 по датам'!AD80</f>
        <v>0</v>
      </c>
      <c r="AE80" s="2065" t="n">
        <f aca="false">'02.24 по датам'!AE80</f>
        <v>0</v>
      </c>
      <c r="AF80" s="2065" t="n">
        <f aca="false">'02.24 по датам'!AF80</f>
        <v>0</v>
      </c>
      <c r="AG80" s="2065" t="n">
        <f aca="false">'02.24 по датам'!AG80</f>
        <v>0</v>
      </c>
      <c r="AH80" s="2065" t="n">
        <f aca="false">'02.24 по датам'!AH80</f>
        <v>0</v>
      </c>
      <c r="AI80" s="2065" t="n">
        <f aca="false">'02.24 по датам'!AI80</f>
        <v>0</v>
      </c>
      <c r="AJ80" s="2065" t="n">
        <f aca="false">'02.24 по датам'!AJ80</f>
        <v>0</v>
      </c>
      <c r="AK80" s="2065" t="n">
        <f aca="false">'02.24 по датам'!AK80</f>
        <v>0</v>
      </c>
      <c r="AL80" s="2065" t="n">
        <f aca="false">'02.24 по датам'!AL80</f>
        <v>0</v>
      </c>
      <c r="AM80" s="2065" t="n">
        <f aca="false">'02.24 по датам'!AM80</f>
        <v>0</v>
      </c>
      <c r="AN80" s="2065" t="n">
        <f aca="false">'02.24 по датам'!AN80</f>
        <v>0</v>
      </c>
      <c r="AO80" s="2066" t="n">
        <f aca="false">'02.24 по датам'!AO80</f>
        <v>0</v>
      </c>
      <c r="AP80" s="2238"/>
      <c r="AQ80" s="2239"/>
      <c r="AR80" s="2240"/>
      <c r="AS80" s="2062"/>
      <c r="AT80" s="2063"/>
      <c r="AU80" s="2064" t="n">
        <f aca="false">'02.24 по датам'!AU80</f>
        <v>0</v>
      </c>
      <c r="AV80" s="2064" t="n">
        <f aca="false">'02.24 по датам'!AV80</f>
        <v>0</v>
      </c>
      <c r="AW80" s="2067" t="n">
        <f aca="false">'02.24 по датам'!AW80</f>
        <v>0</v>
      </c>
      <c r="AX80" s="2065" t="n">
        <f aca="false">'02.24 по датам'!AX80</f>
        <v>0</v>
      </c>
      <c r="AY80" s="2065" t="n">
        <f aca="false">'02.24 по датам'!AY80</f>
        <v>0</v>
      </c>
      <c r="AZ80" s="2065" t="n">
        <f aca="false">'02.24 по датам'!AZ80</f>
        <v>0</v>
      </c>
      <c r="BA80" s="2065" t="n">
        <f aca="false">'02.24 по датам'!BA80</f>
        <v>0</v>
      </c>
      <c r="BB80" s="2065" t="n">
        <f aca="false">'02.24 по датам'!BB80</f>
        <v>0</v>
      </c>
      <c r="BC80" s="2065" t="n">
        <f aca="false">'02.24 по датам'!BC80</f>
        <v>0</v>
      </c>
      <c r="BD80" s="2065" t="n">
        <f aca="false">'02.24 по датам'!BD80</f>
        <v>0</v>
      </c>
      <c r="BE80" s="2065" t="n">
        <f aca="false">'02.24 по датам'!BE80</f>
        <v>0</v>
      </c>
      <c r="BF80" s="2065" t="n">
        <f aca="false">'02.24 по датам'!BF80</f>
        <v>0</v>
      </c>
      <c r="BG80" s="2065" t="n">
        <f aca="false">'02.24 по датам'!BG80</f>
        <v>0</v>
      </c>
      <c r="BH80" s="2065" t="n">
        <f aca="false">'02.24 по датам'!BH80</f>
        <v>0</v>
      </c>
      <c r="BI80" s="2065" t="n">
        <f aca="false">'02.24 по датам'!BI80</f>
        <v>0</v>
      </c>
      <c r="BJ80" s="2065" t="n">
        <f aca="false">'02.24 по датам'!BJ80</f>
        <v>0</v>
      </c>
      <c r="BK80" s="2065" t="n">
        <f aca="false">'02.24 по датам'!BK80</f>
        <v>0</v>
      </c>
      <c r="BL80" s="2065" t="n">
        <f aca="false">'02.24 по датам'!BL80</f>
        <v>0</v>
      </c>
      <c r="BM80" s="2065" t="n">
        <f aca="false">'02.24 по датам'!BM80</f>
        <v>0</v>
      </c>
      <c r="BN80" s="2065" t="n">
        <f aca="false">'02.24 по датам'!BN80</f>
        <v>0</v>
      </c>
      <c r="BO80" s="2065" t="n">
        <f aca="false">'02.24 по датам'!BO80</f>
        <v>0</v>
      </c>
      <c r="BP80" s="2065" t="n">
        <f aca="false">'02.24 по датам'!BP80</f>
        <v>0</v>
      </c>
      <c r="BQ80" s="2066" t="n">
        <f aca="false">'02.24 по датам'!BQ80</f>
        <v>0</v>
      </c>
      <c r="BR80" s="2238"/>
      <c r="BS80" s="2239"/>
      <c r="BT80" s="2240"/>
      <c r="BU80" s="2062"/>
      <c r="BV80" s="2063"/>
      <c r="BW80" s="2068" t="n">
        <f aca="false">'02.24 по датам'!BW80</f>
        <v>0</v>
      </c>
      <c r="BX80" s="2065" t="n">
        <f aca="false">'02.24 по датам'!BX80</f>
        <v>0</v>
      </c>
      <c r="BY80" s="2065" t="n">
        <f aca="false">'02.24 по датам'!BY80</f>
        <v>0</v>
      </c>
      <c r="BZ80" s="2065" t="n">
        <f aca="false">'02.24 по датам'!BZ80</f>
        <v>0</v>
      </c>
      <c r="CA80" s="2065" t="n">
        <f aca="false">'02.24 по датам'!CA80</f>
        <v>0</v>
      </c>
      <c r="CB80" s="2065" t="n">
        <f aca="false">'02.24 по датам'!CB80</f>
        <v>0</v>
      </c>
      <c r="CC80" s="2065" t="n">
        <f aca="false">'02.24 по датам'!CC80</f>
        <v>0</v>
      </c>
      <c r="CD80" s="2065" t="n">
        <f aca="false">'02.24 по датам'!CD80</f>
        <v>0</v>
      </c>
      <c r="CE80" s="2065" t="n">
        <f aca="false">'02.24 по датам'!CE80</f>
        <v>0</v>
      </c>
      <c r="CF80" s="2065" t="n">
        <f aca="false">'02.24 по датам'!CF80</f>
        <v>0</v>
      </c>
      <c r="CG80" s="2065" t="n">
        <f aca="false">'02.24 по датам'!CG80</f>
        <v>0</v>
      </c>
      <c r="CH80" s="2065" t="n">
        <f aca="false">'02.24 по датам'!CH80</f>
        <v>0</v>
      </c>
      <c r="CI80" s="2066" t="n">
        <f aca="false">'02.24 по датам'!CI80</f>
        <v>0</v>
      </c>
      <c r="CJ80" s="2238"/>
      <c r="CK80" s="2239"/>
      <c r="CL80" s="2240"/>
      <c r="CM80" s="2062"/>
      <c r="CN80" s="2063"/>
      <c r="CO80" s="2063"/>
      <c r="CP80" s="2063"/>
      <c r="CQ80" s="2065" t="n">
        <f aca="false">'02.24 по датам'!CQ80</f>
        <v>0</v>
      </c>
      <c r="CR80" s="2065" t="n">
        <f aca="false">'02.24 по датам'!CR80</f>
        <v>0</v>
      </c>
      <c r="CS80" s="2065" t="n">
        <f aca="false">'02.24 по датам'!CS80</f>
        <v>0</v>
      </c>
      <c r="CT80" s="2065" t="n">
        <f aca="false">'02.24 по датам'!CT80</f>
        <v>0</v>
      </c>
      <c r="CU80" s="2065" t="n">
        <f aca="false">'02.24 по датам'!CU80</f>
        <v>0</v>
      </c>
      <c r="CV80" s="2065" t="n">
        <f aca="false">'02.24 по датам'!CV80</f>
        <v>0</v>
      </c>
      <c r="CW80" s="2065" t="n">
        <f aca="false">'02.24 по датам'!CW80</f>
        <v>0</v>
      </c>
      <c r="CX80" s="2065" t="n">
        <f aca="false">'02.24 по датам'!CX80</f>
        <v>0</v>
      </c>
      <c r="CY80" s="2065" t="n">
        <f aca="false">'02.24 по датам'!CY80</f>
        <v>0</v>
      </c>
      <c r="CZ80" s="2065" t="n">
        <f aca="false">'02.24 по датам'!CZ80</f>
        <v>0</v>
      </c>
      <c r="DA80" s="2065" t="n">
        <f aca="false">'02.24 по датам'!DA80</f>
        <v>0</v>
      </c>
      <c r="DB80" s="2065" t="n">
        <f aca="false">'02.24 по датам'!DB80</f>
        <v>0</v>
      </c>
      <c r="DC80" s="2066" t="n">
        <f aca="false">'02.24 по датам'!DC80</f>
        <v>0</v>
      </c>
      <c r="DD80" s="2238"/>
      <c r="DE80" s="2239"/>
      <c r="DF80" s="2240"/>
      <c r="DG80" s="2069"/>
      <c r="DH80" s="2070"/>
      <c r="DI80" s="2068" t="n">
        <f aca="false">'02.24 по датам'!DI80</f>
        <v>0</v>
      </c>
      <c r="DJ80" s="2065" t="n">
        <f aca="false">'02.24 по датам'!DJ80</f>
        <v>0</v>
      </c>
      <c r="DK80" s="2065" t="n">
        <f aca="false">'02.24 по датам'!DK80</f>
        <v>0</v>
      </c>
      <c r="DL80" s="2065" t="n">
        <f aca="false">'02.24 по датам'!DL80</f>
        <v>0</v>
      </c>
      <c r="DM80" s="2065" t="n">
        <f aca="false">'02.24 по датам'!DM80</f>
        <v>0</v>
      </c>
      <c r="DN80" s="2065" t="n">
        <f aca="false">'02.24 по датам'!DN80</f>
        <v>0</v>
      </c>
      <c r="DO80" s="2065" t="n">
        <f aca="false">'02.24 по датам'!DO80</f>
        <v>0</v>
      </c>
      <c r="DP80" s="2065" t="n">
        <f aca="false">'02.24 по датам'!DP80</f>
        <v>0</v>
      </c>
      <c r="DQ80" s="2065" t="n">
        <f aca="false">'02.24 по датам'!DQ80</f>
        <v>0</v>
      </c>
      <c r="DR80" s="2065" t="n">
        <f aca="false">'02.24 по датам'!DR80</f>
        <v>0</v>
      </c>
      <c r="DS80" s="2065" t="n">
        <f aca="false">'02.24 по датам'!DS80</f>
        <v>0</v>
      </c>
      <c r="DT80" s="2065" t="n">
        <f aca="false">'02.24 по датам'!DT80</f>
        <v>0</v>
      </c>
      <c r="DU80" s="2066" t="n">
        <f aca="false">'02.24 по датам'!DU80</f>
        <v>0</v>
      </c>
      <c r="DV80" s="2238"/>
      <c r="DW80" s="2239"/>
      <c r="DX80" s="2240"/>
      <c r="DY80" s="2069"/>
      <c r="DZ80" s="2070"/>
      <c r="EA80" s="2065" t="n">
        <f aca="false">'02.24 по датам'!EA80</f>
        <v>0</v>
      </c>
      <c r="EB80" s="2065" t="n">
        <f aca="false">'02.24 по датам'!EB80</f>
        <v>0</v>
      </c>
      <c r="EC80" s="2065" t="n">
        <f aca="false">'02.24 по датам'!EC80</f>
        <v>0</v>
      </c>
      <c r="ED80" s="2065" t="str">
        <f aca="false">'02.24 по датам'!ED80</f>
        <v>скв</v>
      </c>
      <c r="EE80" s="2092" t="n">
        <f aca="false">'02.24 по датам'!EE80</f>
        <v>0</v>
      </c>
      <c r="EF80" s="2065" t="n">
        <f aca="false">'02.24 по датам'!EF80</f>
        <v>0</v>
      </c>
      <c r="EG80" s="2065" t="n">
        <f aca="false">'02.24 по датам'!EG80</f>
        <v>0</v>
      </c>
      <c r="EH80" s="2065" t="n">
        <f aca="false">'02.24 по датам'!EH80</f>
        <v>0</v>
      </c>
      <c r="EI80" s="2065" t="n">
        <f aca="false">'02.24 по датам'!EI80</f>
        <v>0</v>
      </c>
      <c r="EJ80" s="2065" t="n">
        <f aca="false">'02.24 по датам'!EJ80</f>
        <v>0</v>
      </c>
      <c r="EK80" s="2065" t="n">
        <f aca="false">'02.24 по датам'!EK80</f>
        <v>0</v>
      </c>
      <c r="EL80" s="2065" t="n">
        <f aca="false">'02.24 по датам'!EL80</f>
        <v>0</v>
      </c>
      <c r="EM80" s="2065" t="n">
        <f aca="false">'02.24 по датам'!EM80</f>
        <v>0</v>
      </c>
      <c r="EN80" s="2065" t="n">
        <f aca="false">'02.24 по датам'!EN80</f>
        <v>0</v>
      </c>
      <c r="EO80" s="2065" t="n">
        <f aca="false">'02.24 по датам'!EO80</f>
        <v>0</v>
      </c>
      <c r="EP80" s="2065" t="n">
        <f aca="false">'02.24 по датам'!EP80</f>
        <v>0</v>
      </c>
      <c r="EQ80" s="2065" t="n">
        <f aca="false">'02.24 по датам'!EQ80</f>
        <v>0</v>
      </c>
      <c r="ER80" s="2065" t="n">
        <f aca="false">'02.24 по датам'!ER80</f>
        <v>0</v>
      </c>
      <c r="ES80" s="2065" t="n">
        <f aca="false">'02.24 по датам'!ES80</f>
        <v>0</v>
      </c>
      <c r="ET80" s="2065" t="n">
        <f aca="false">'02.24 по датам'!ET80</f>
        <v>0</v>
      </c>
      <c r="EU80" s="2065" t="n">
        <f aca="false">'02.24 по датам'!EU80</f>
        <v>0</v>
      </c>
      <c r="EV80" s="2065" t="n">
        <f aca="false">'02.24 по датам'!EV80</f>
        <v>0</v>
      </c>
      <c r="EW80" s="2065" t="n">
        <f aca="false">'02.24 по датам'!EW80</f>
        <v>0</v>
      </c>
      <c r="EX80" s="2065" t="n">
        <f aca="false">'02.24 по датам'!EX80</f>
        <v>0</v>
      </c>
      <c r="EY80" s="2066" t="n">
        <f aca="false">'02.24 по датам'!EY80</f>
        <v>0</v>
      </c>
      <c r="EZ80" s="2238"/>
      <c r="FA80" s="2239"/>
      <c r="FB80" s="2240"/>
      <c r="FC80" s="2069"/>
      <c r="FD80" s="2070"/>
      <c r="FE80" s="2065" t="n">
        <f aca="false">'02.24 по датам'!FE80</f>
        <v>0</v>
      </c>
      <c r="FF80" s="2065" t="n">
        <f aca="false">'02.24 по датам'!FF80</f>
        <v>0</v>
      </c>
      <c r="FG80" s="2065" t="n">
        <f aca="false">'02.24 по датам'!FG80</f>
        <v>0</v>
      </c>
      <c r="FH80" s="2065" t="n">
        <f aca="false">'02.24 по датам'!FH80</f>
        <v>0</v>
      </c>
      <c r="FI80" s="2065" t="n">
        <f aca="false">'02.24 по датам'!FI80</f>
        <v>0</v>
      </c>
      <c r="FJ80" s="2065" t="n">
        <f aca="false">'02.24 по датам'!FJ80</f>
        <v>0</v>
      </c>
      <c r="FK80" s="2065" t="n">
        <f aca="false">'02.24 по датам'!FK80</f>
        <v>0</v>
      </c>
      <c r="FL80" s="2065" t="n">
        <f aca="false">'02.24 по датам'!FL80</f>
        <v>0</v>
      </c>
      <c r="FM80" s="2065" t="n">
        <f aca="false">'02.24 по датам'!FM80</f>
        <v>0</v>
      </c>
      <c r="FN80" s="2066" t="n">
        <f aca="false">'02.24 по датам'!FN80</f>
        <v>0</v>
      </c>
      <c r="FO80" s="2238"/>
      <c r="FP80" s="2239"/>
      <c r="FQ80" s="2240"/>
      <c r="FR80" s="2069"/>
      <c r="FS80" s="2070"/>
      <c r="FT80" s="2271"/>
      <c r="FU80" s="2072"/>
      <c r="FV80" s="2072"/>
      <c r="FW80" s="2072"/>
      <c r="FX80" s="2072"/>
      <c r="FY80" s="2072"/>
      <c r="FZ80" s="2072"/>
      <c r="GA80" s="2072"/>
      <c r="GB80" s="2072"/>
      <c r="GC80" s="2072"/>
      <c r="GD80" s="2072"/>
      <c r="GE80" s="2072"/>
      <c r="GF80" s="2072"/>
      <c r="GG80" s="2072"/>
      <c r="GH80" s="2072"/>
      <c r="GI80" s="2072"/>
      <c r="GJ80" s="2072"/>
      <c r="GK80" s="2072"/>
      <c r="GL80" s="2072"/>
      <c r="GM80" s="2072"/>
      <c r="GN80" s="2072"/>
      <c r="GO80" s="2072"/>
      <c r="GP80" s="2072"/>
      <c r="GQ80" s="2072"/>
      <c r="GR80" s="2072"/>
      <c r="GS80" s="2073"/>
      <c r="GT80" s="2242"/>
      <c r="GU80" s="2243"/>
      <c r="GV80" s="2248"/>
      <c r="GW80" s="2076"/>
      <c r="GX80" s="2063"/>
      <c r="GY80" s="2062"/>
      <c r="GZ80" s="2077" t="n">
        <f aca="false">'02.24 по датам'!GZ80</f>
        <v>0</v>
      </c>
      <c r="HA80" s="2078" t="n">
        <f aca="false">'02.24 по датам'!HA80</f>
        <v>0</v>
      </c>
      <c r="HB80" s="2272"/>
      <c r="HC80" s="2080"/>
      <c r="HD80" s="2247" t="n">
        <f aca="false">'02.24 по датам'!HD80</f>
        <v>0</v>
      </c>
      <c r="HE80" s="2272"/>
      <c r="HF80" s="2082"/>
      <c r="HG80" s="2083"/>
      <c r="HH80" s="2068"/>
      <c r="HI80" s="2084"/>
      <c r="HJ80" s="2072"/>
      <c r="HK80" s="2072"/>
      <c r="HL80" s="2072"/>
      <c r="HM80" s="2072"/>
      <c r="HN80" s="2072"/>
      <c r="HO80" s="2072"/>
      <c r="HP80" s="2072"/>
      <c r="HQ80" s="2072"/>
      <c r="HR80" s="2072"/>
      <c r="HS80" s="2072"/>
      <c r="HT80" s="2072"/>
      <c r="HU80" s="2072"/>
      <c r="HV80" s="2072"/>
      <c r="HW80" s="2072"/>
      <c r="HX80" s="2072"/>
      <c r="HY80" s="2072"/>
      <c r="HZ80" s="2073"/>
      <c r="IA80" s="2242"/>
      <c r="IB80" s="2243"/>
      <c r="IC80" s="2240"/>
      <c r="ID80" s="2062"/>
      <c r="IE80" s="2076"/>
      <c r="IF80" s="2085" t="n">
        <f aca="false">'02.24 по датам'!IF80</f>
        <v>0</v>
      </c>
      <c r="IG80" s="2085" t="n">
        <f aca="false">'02.24 по датам'!IG80</f>
        <v>0</v>
      </c>
      <c r="IH80" s="2086" t="n">
        <f aca="false">'02.24 по датам'!IH80</f>
        <v>0</v>
      </c>
      <c r="II80" s="2249"/>
      <c r="IJ80" s="2250"/>
      <c r="IK80" s="2089"/>
      <c r="IL80" s="2090"/>
      <c r="IM80" s="2091" t="n">
        <f aca="false">'02.24 по датам'!IM80</f>
        <v>0</v>
      </c>
      <c r="IN80" s="2092" t="n">
        <f aca="false">'02.24 по датам'!IN80</f>
        <v>0</v>
      </c>
      <c r="IO80" s="2093" t="n">
        <f aca="false">'02.24 по датам'!IO80</f>
        <v>0</v>
      </c>
      <c r="IP80" s="2093" t="n">
        <f aca="false">'02.24 по датам'!IP80</f>
        <v>0</v>
      </c>
      <c r="IQ80" s="2093" t="n">
        <f aca="false">'02.24 по датам'!IQ80</f>
        <v>0</v>
      </c>
      <c r="IR80" s="2093" t="n">
        <f aca="false">'02.24 по датам'!IR80</f>
        <v>0</v>
      </c>
      <c r="IS80" s="2093" t="n">
        <f aca="false">'02.24 по датам'!IS80</f>
        <v>0</v>
      </c>
      <c r="IT80" s="2093" t="n">
        <f aca="false">'02.24 по датам'!IT80</f>
        <v>0</v>
      </c>
      <c r="IU80" s="2093" t="n">
        <f aca="false">'02.24 по датам'!IU80</f>
        <v>0</v>
      </c>
      <c r="IV80" s="2094" t="n">
        <f aca="false">'02.24 по датам'!IV80</f>
        <v>0</v>
      </c>
      <c r="IW80" s="2251"/>
      <c r="IX80" s="2252"/>
      <c r="IY80" s="2253"/>
      <c r="IZ80" s="2062"/>
      <c r="JA80" s="2063"/>
      <c r="JB80" s="2098" t="n">
        <f aca="false">'02.24 по датам'!JB80</f>
        <v>0</v>
      </c>
      <c r="JC80" s="2245"/>
      <c r="JD80" s="2100" t="n">
        <f aca="false">'02.24 по датам'!JD80</f>
        <v>0</v>
      </c>
      <c r="JE80" s="2101"/>
      <c r="JF80" s="2102"/>
      <c r="JG80" s="2254" t="n">
        <f aca="false">'02.24 по датам'!JG80</f>
        <v>0</v>
      </c>
      <c r="JH80" s="2254" t="n">
        <f aca="false">'02.24 по датам'!JH80</f>
        <v>0</v>
      </c>
      <c r="JI80" s="2254" t="n">
        <f aca="false">'02.24 по датам'!JI80</f>
        <v>0</v>
      </c>
      <c r="JJ80" s="2291" t="n">
        <f aca="false">'02.24 по датам'!JJ80</f>
        <v>0</v>
      </c>
      <c r="JK80" s="2292"/>
      <c r="JL80" s="2106"/>
      <c r="JM80" s="2107" t="n">
        <f aca="false">JM$4:JM$4+SUMIF($C$5:JL$5,"Нараст. баланс",$C82:JL82)+SUMIF($C$7:JH$7,"Итого (с ВНР)",$C82:JH82)-SUMIF($C$5:JL$5,"Геол. снижение,  т/сут",$C82:JL82)-SUMIF(JJ$7:JL$7,"Итого",JJ82:JL82)-SUMIF($C$7:JL$7,"Итого (с ВСП)",$C82:JL82)</f>
        <v>23253.436</v>
      </c>
      <c r="JN80" s="2108"/>
      <c r="JO80" s="2256" t="e">
        <f aca="false">'02.24 НГДП по датам'!CA80:CA82</f>
        <v>#VALUE!</v>
      </c>
      <c r="JP80" s="2110"/>
      <c r="JQ80" s="2111"/>
      <c r="JR80" s="2257"/>
    </row>
    <row r="81" customFormat="false" ht="11.25" hidden="false" customHeight="true" outlineLevel="0" collapsed="false">
      <c r="A81" s="2056"/>
      <c r="B81" s="2113" t="s">
        <v>663</v>
      </c>
      <c r="C81" s="2123" t="n">
        <f aca="false">'02.24 по датам'!C81</f>
        <v>0</v>
      </c>
      <c r="D81" s="2123" t="n">
        <f aca="false">'02.24 по датам'!D81</f>
        <v>7401</v>
      </c>
      <c r="E81" s="2123" t="n">
        <f aca="false">'02.24 по датам'!E81</f>
        <v>0</v>
      </c>
      <c r="F81" s="2123" t="n">
        <f aca="false">'02.24 по датам'!F81</f>
        <v>0</v>
      </c>
      <c r="G81" s="2121" t="n">
        <f aca="false">'02.24 по датам'!G81</f>
        <v>0</v>
      </c>
      <c r="H81" s="2123" t="n">
        <f aca="false">'02.24 по датам'!H81</f>
        <v>0</v>
      </c>
      <c r="I81" s="2114" t="n">
        <f aca="false">'02.24 по датам'!I81</f>
        <v>0</v>
      </c>
      <c r="J81" s="2123" t="n">
        <f aca="false">'02.24 по датам'!J81</f>
        <v>0</v>
      </c>
      <c r="K81" s="2121" t="n">
        <f aca="false">'02.24 по датам'!K81</f>
        <v>0</v>
      </c>
      <c r="L81" s="2121" t="n">
        <f aca="false">'02.24 по датам'!L81</f>
        <v>0</v>
      </c>
      <c r="M81" s="2121" t="n">
        <f aca="false">'02.24 по датам'!M81</f>
        <v>0</v>
      </c>
      <c r="N81" s="2121" t="n">
        <f aca="false">'02.24 по датам'!N81</f>
        <v>0</v>
      </c>
      <c r="O81" s="2121" t="n">
        <f aca="false">'02.24 по датам'!O81</f>
        <v>0</v>
      </c>
      <c r="P81" s="2121" t="n">
        <f aca="false">'02.24 по датам'!P81</f>
        <v>0</v>
      </c>
      <c r="Q81" s="2121" t="n">
        <f aca="false">'02.24 по датам'!Q81</f>
        <v>0</v>
      </c>
      <c r="R81" s="2121" t="n">
        <f aca="false">'02.24 по датам'!R81</f>
        <v>0</v>
      </c>
      <c r="S81" s="2121" t="n">
        <f aca="false">'02.24 по датам'!S81</f>
        <v>0</v>
      </c>
      <c r="T81" s="2121" t="n">
        <f aca="false">'02.24 по датам'!T81</f>
        <v>0</v>
      </c>
      <c r="U81" s="2121" t="n">
        <f aca="false">'02.24 по датам'!U81</f>
        <v>0</v>
      </c>
      <c r="V81" s="2121" t="n">
        <f aca="false">'02.24 по датам'!V81</f>
        <v>0</v>
      </c>
      <c r="W81" s="2122" t="n">
        <f aca="false">'02.24 по датам'!W81</f>
        <v>0</v>
      </c>
      <c r="X81" s="2115"/>
      <c r="Y81" s="2116"/>
      <c r="Z81" s="2117"/>
      <c r="AA81" s="2118" t="n">
        <f aca="false">COUNTIF(C81:Z81,"&gt;"&amp;0)</f>
        <v>1</v>
      </c>
      <c r="AB81" s="2119"/>
      <c r="AC81" s="2120" t="n">
        <f aca="false">'02.24 по датам'!AC81</f>
        <v>0</v>
      </c>
      <c r="AD81" s="2120" t="n">
        <f aca="false">'02.24 по датам'!AD81</f>
        <v>0</v>
      </c>
      <c r="AE81" s="2121" t="n">
        <f aca="false">'02.24 по датам'!AE81</f>
        <v>0</v>
      </c>
      <c r="AF81" s="2121" t="n">
        <f aca="false">'02.24 по датам'!AF81</f>
        <v>0</v>
      </c>
      <c r="AG81" s="2121" t="n">
        <f aca="false">'02.24 по датам'!AG81</f>
        <v>0</v>
      </c>
      <c r="AH81" s="2121" t="n">
        <f aca="false">'02.24 по датам'!AH81</f>
        <v>0</v>
      </c>
      <c r="AI81" s="2121" t="n">
        <f aca="false">'02.24 по датам'!AI81</f>
        <v>0</v>
      </c>
      <c r="AJ81" s="2121" t="n">
        <f aca="false">'02.24 по датам'!AJ81</f>
        <v>0</v>
      </c>
      <c r="AK81" s="2121" t="n">
        <f aca="false">'02.24 по датам'!AK81</f>
        <v>0</v>
      </c>
      <c r="AL81" s="2121" t="n">
        <f aca="false">'02.24 по датам'!AL81</f>
        <v>0</v>
      </c>
      <c r="AM81" s="2121" t="n">
        <f aca="false">'02.24 по датам'!AM81</f>
        <v>0</v>
      </c>
      <c r="AN81" s="2121" t="n">
        <f aca="false">'02.24 по датам'!AN81</f>
        <v>0</v>
      </c>
      <c r="AO81" s="2122" t="n">
        <f aca="false">'02.24 по датам'!AO81</f>
        <v>0</v>
      </c>
      <c r="AP81" s="2115"/>
      <c r="AQ81" s="2116"/>
      <c r="AR81" s="2117"/>
      <c r="AS81" s="2118" t="n">
        <f aca="false">COUNTIF(AC82:AR82,"&gt;"&amp;0)</f>
        <v>0</v>
      </c>
      <c r="AT81" s="2119"/>
      <c r="AU81" s="2120" t="n">
        <f aca="false">'02.24 по датам'!AU81</f>
        <v>0</v>
      </c>
      <c r="AV81" s="2120" t="n">
        <f aca="false">'02.24 по датам'!AV81</f>
        <v>0</v>
      </c>
      <c r="AW81" s="2123" t="n">
        <f aca="false">'02.24 по датам'!AW81</f>
        <v>0</v>
      </c>
      <c r="AX81" s="2121" t="n">
        <f aca="false">'02.24 по датам'!AX81</f>
        <v>0</v>
      </c>
      <c r="AY81" s="2121" t="n">
        <f aca="false">'02.24 по датам'!AY81</f>
        <v>0</v>
      </c>
      <c r="AZ81" s="2121" t="n">
        <f aca="false">'02.24 по датам'!AZ81</f>
        <v>0</v>
      </c>
      <c r="BA81" s="2121" t="n">
        <f aca="false">'02.24 по датам'!BA81</f>
        <v>0</v>
      </c>
      <c r="BB81" s="2121" t="n">
        <f aca="false">'02.24 по датам'!BB81</f>
        <v>0</v>
      </c>
      <c r="BC81" s="2121" t="n">
        <f aca="false">'02.24 по датам'!BC81</f>
        <v>0</v>
      </c>
      <c r="BD81" s="2121" t="n">
        <f aca="false">'02.24 по датам'!BD81</f>
        <v>0</v>
      </c>
      <c r="BE81" s="2121" t="n">
        <f aca="false">'02.24 по датам'!BE81</f>
        <v>0</v>
      </c>
      <c r="BF81" s="2121" t="n">
        <f aca="false">'02.24 по датам'!BF81</f>
        <v>0</v>
      </c>
      <c r="BG81" s="2121" t="n">
        <f aca="false">'02.24 по датам'!BG81</f>
        <v>0</v>
      </c>
      <c r="BH81" s="2121" t="n">
        <f aca="false">'02.24 по датам'!BH81</f>
        <v>0</v>
      </c>
      <c r="BI81" s="2121" t="n">
        <f aca="false">'02.24 по датам'!BI81</f>
        <v>0</v>
      </c>
      <c r="BJ81" s="2121" t="n">
        <f aca="false">'02.24 по датам'!BJ81</f>
        <v>0</v>
      </c>
      <c r="BK81" s="2121" t="n">
        <f aca="false">'02.24 по датам'!BK81</f>
        <v>0</v>
      </c>
      <c r="BL81" s="2121" t="n">
        <f aca="false">'02.24 по датам'!BL81</f>
        <v>0</v>
      </c>
      <c r="BM81" s="2121" t="n">
        <f aca="false">'02.24 по датам'!BM81</f>
        <v>0</v>
      </c>
      <c r="BN81" s="2121" t="n">
        <f aca="false">'02.24 по датам'!BN81</f>
        <v>0</v>
      </c>
      <c r="BO81" s="2121" t="n">
        <f aca="false">'02.24 по датам'!BO81</f>
        <v>0</v>
      </c>
      <c r="BP81" s="2121" t="n">
        <f aca="false">'02.24 по датам'!BP81</f>
        <v>0</v>
      </c>
      <c r="BQ81" s="2122" t="n">
        <f aca="false">'02.24 по датам'!BQ81</f>
        <v>0</v>
      </c>
      <c r="BR81" s="2115"/>
      <c r="BS81" s="2116"/>
      <c r="BT81" s="2117"/>
      <c r="BU81" s="2118" t="n">
        <f aca="false">COUNTIF(AU82:BT82,"&gt;"&amp;0)</f>
        <v>0</v>
      </c>
      <c r="BV81" s="2119"/>
      <c r="BW81" s="2124" t="n">
        <f aca="false">'02.24 по датам'!BW81</f>
        <v>0</v>
      </c>
      <c r="BX81" s="2121" t="n">
        <f aca="false">'02.24 по датам'!BX81</f>
        <v>0</v>
      </c>
      <c r="BY81" s="2121" t="n">
        <f aca="false">'02.24 по датам'!BY81</f>
        <v>0</v>
      </c>
      <c r="BZ81" s="2121" t="n">
        <f aca="false">'02.24 по датам'!BZ81</f>
        <v>0</v>
      </c>
      <c r="CA81" s="2121" t="n">
        <f aca="false">'02.24 по датам'!CA81</f>
        <v>0</v>
      </c>
      <c r="CB81" s="2121" t="n">
        <f aca="false">'02.24 по датам'!CB81</f>
        <v>0</v>
      </c>
      <c r="CC81" s="2121" t="n">
        <f aca="false">'02.24 по датам'!CC81</f>
        <v>0</v>
      </c>
      <c r="CD81" s="2121" t="n">
        <f aca="false">'02.24 по датам'!CD81</f>
        <v>0</v>
      </c>
      <c r="CE81" s="2121" t="n">
        <f aca="false">'02.24 по датам'!CE81</f>
        <v>0</v>
      </c>
      <c r="CF81" s="2121" t="n">
        <f aca="false">'02.24 по датам'!CF81</f>
        <v>0</v>
      </c>
      <c r="CG81" s="2121" t="n">
        <f aca="false">'02.24 по датам'!CG81</f>
        <v>0</v>
      </c>
      <c r="CH81" s="2121" t="n">
        <f aca="false">'02.24 по датам'!CH81</f>
        <v>0</v>
      </c>
      <c r="CI81" s="2122" t="n">
        <f aca="false">'02.24 по датам'!CI81</f>
        <v>0</v>
      </c>
      <c r="CJ81" s="2115"/>
      <c r="CK81" s="2116"/>
      <c r="CL81" s="2117"/>
      <c r="CM81" s="2118" t="n">
        <f aca="false">COUNTIF(BW82:CL82,"&gt;"&amp;0)</f>
        <v>0</v>
      </c>
      <c r="CN81" s="2119"/>
      <c r="CO81" s="2119" t="n">
        <f aca="false">AA81+AS81+BU81+CM81</f>
        <v>1</v>
      </c>
      <c r="CP81" s="2119"/>
      <c r="CQ81" s="2121" t="n">
        <f aca="false">'02.24 по датам'!CQ81</f>
        <v>0</v>
      </c>
      <c r="CR81" s="2121" t="n">
        <f aca="false">'02.24 по датам'!CR81</f>
        <v>0</v>
      </c>
      <c r="CS81" s="2121" t="n">
        <f aca="false">'02.24 по датам'!CS81</f>
        <v>0</v>
      </c>
      <c r="CT81" s="2121" t="n">
        <f aca="false">'02.24 по датам'!CT81</f>
        <v>0</v>
      </c>
      <c r="CU81" s="2121" t="n">
        <f aca="false">'02.24 по датам'!CU81</f>
        <v>0</v>
      </c>
      <c r="CV81" s="2121" t="n">
        <f aca="false">'02.24 по датам'!CV81</f>
        <v>0</v>
      </c>
      <c r="CW81" s="2121" t="n">
        <f aca="false">'02.24 по датам'!CW81</f>
        <v>0</v>
      </c>
      <c r="CX81" s="2121" t="n">
        <f aca="false">'02.24 по датам'!CX81</f>
        <v>0</v>
      </c>
      <c r="CY81" s="2121" t="n">
        <f aca="false">'02.24 по датам'!CY81</f>
        <v>0</v>
      </c>
      <c r="CZ81" s="2121" t="n">
        <f aca="false">'02.24 по датам'!CZ81</f>
        <v>0</v>
      </c>
      <c r="DA81" s="2121" t="n">
        <f aca="false">'02.24 по датам'!DA81</f>
        <v>0</v>
      </c>
      <c r="DB81" s="2121" t="n">
        <f aca="false">'02.24 по датам'!DB81</f>
        <v>0</v>
      </c>
      <c r="DC81" s="2122" t="n">
        <f aca="false">'02.24 по датам'!DC81</f>
        <v>0</v>
      </c>
      <c r="DD81" s="2115"/>
      <c r="DE81" s="2116"/>
      <c r="DF81" s="2117"/>
      <c r="DG81" s="2125" t="n">
        <f aca="false">SUBTOTAL(9,CQ83:DF83)</f>
        <v>0</v>
      </c>
      <c r="DH81" s="2126"/>
      <c r="DI81" s="2124" t="n">
        <f aca="false">'02.24 по датам'!DI81</f>
        <v>0</v>
      </c>
      <c r="DJ81" s="2121" t="n">
        <f aca="false">'02.24 по датам'!DJ81</f>
        <v>0</v>
      </c>
      <c r="DK81" s="2121" t="n">
        <f aca="false">'02.24 по датам'!DK81</f>
        <v>0</v>
      </c>
      <c r="DL81" s="2121" t="n">
        <f aca="false">'02.24 по датам'!DL81</f>
        <v>0</v>
      </c>
      <c r="DM81" s="2121" t="n">
        <f aca="false">'02.24 по датам'!DM81</f>
        <v>0</v>
      </c>
      <c r="DN81" s="2121" t="n">
        <f aca="false">'02.24 по датам'!DN81</f>
        <v>0</v>
      </c>
      <c r="DO81" s="2121" t="n">
        <f aca="false">'02.24 по датам'!DO81</f>
        <v>0</v>
      </c>
      <c r="DP81" s="2121" t="n">
        <f aca="false">'02.24 по датам'!DP81</f>
        <v>0</v>
      </c>
      <c r="DQ81" s="2121" t="n">
        <f aca="false">'02.24 по датам'!DQ81</f>
        <v>0</v>
      </c>
      <c r="DR81" s="2121" t="n">
        <f aca="false">'02.24 по датам'!DR81</f>
        <v>0</v>
      </c>
      <c r="DS81" s="2121" t="n">
        <f aca="false">'02.24 по датам'!DS81</f>
        <v>0</v>
      </c>
      <c r="DT81" s="2121" t="n">
        <f aca="false">'02.24 по датам'!DT81</f>
        <v>0</v>
      </c>
      <c r="DU81" s="2122" t="n">
        <f aca="false">'02.24 по датам'!DU81</f>
        <v>0</v>
      </c>
      <c r="DV81" s="2115"/>
      <c r="DW81" s="2116"/>
      <c r="DX81" s="2117"/>
      <c r="DY81" s="2125" t="n">
        <f aca="false">COUNTIF(DI82:DX82,"&gt;"&amp;0)</f>
        <v>0</v>
      </c>
      <c r="DZ81" s="2126"/>
      <c r="EA81" s="2121" t="n">
        <f aca="false">'02.24 по датам'!EA81</f>
        <v>0</v>
      </c>
      <c r="EB81" s="2121" t="n">
        <f aca="false">'02.24 по датам'!EB81</f>
        <v>0</v>
      </c>
      <c r="EC81" s="2121" t="n">
        <f aca="false">'02.24 по датам'!EC81</f>
        <v>0</v>
      </c>
      <c r="ED81" s="2121" t="str">
        <f aca="false">'02.24 по датам'!ED81</f>
        <v>N</v>
      </c>
      <c r="EE81" s="2150" t="n">
        <f aca="false">'02.24 по датам'!EE81</f>
        <v>0</v>
      </c>
      <c r="EF81" s="2121" t="n">
        <f aca="false">'02.24 по датам'!EF81</f>
        <v>0</v>
      </c>
      <c r="EG81" s="2121" t="n">
        <f aca="false">'02.24 по датам'!EG81</f>
        <v>0</v>
      </c>
      <c r="EH81" s="2121" t="n">
        <f aca="false">'02.24 по датам'!EH81</f>
        <v>0</v>
      </c>
      <c r="EI81" s="2121" t="n">
        <f aca="false">'02.24 по датам'!EI81</f>
        <v>0</v>
      </c>
      <c r="EJ81" s="2121" t="n">
        <f aca="false">'02.24 по датам'!EJ81</f>
        <v>0</v>
      </c>
      <c r="EK81" s="2121" t="n">
        <f aca="false">'02.24 по датам'!EK81</f>
        <v>0</v>
      </c>
      <c r="EL81" s="2121" t="n">
        <f aca="false">'02.24 по датам'!EL81</f>
        <v>0</v>
      </c>
      <c r="EM81" s="2121" t="n">
        <f aca="false">'02.24 по датам'!EM81</f>
        <v>0</v>
      </c>
      <c r="EN81" s="2121" t="n">
        <f aca="false">'02.24 по датам'!EN81</f>
        <v>0</v>
      </c>
      <c r="EO81" s="2121" t="n">
        <f aca="false">'02.24 по датам'!EO81</f>
        <v>0</v>
      </c>
      <c r="EP81" s="2121" t="n">
        <f aca="false">'02.24 по датам'!EP81</f>
        <v>0</v>
      </c>
      <c r="EQ81" s="2121" t="n">
        <f aca="false">'02.24 по датам'!EQ81</f>
        <v>0</v>
      </c>
      <c r="ER81" s="2121" t="n">
        <f aca="false">'02.24 по датам'!ER81</f>
        <v>0</v>
      </c>
      <c r="ES81" s="2121" t="n">
        <f aca="false">'02.24 по датам'!ES81</f>
        <v>0</v>
      </c>
      <c r="ET81" s="2121" t="n">
        <f aca="false">'02.24 по датам'!ET81</f>
        <v>0</v>
      </c>
      <c r="EU81" s="2121" t="n">
        <f aca="false">'02.24 по датам'!EU81</f>
        <v>0</v>
      </c>
      <c r="EV81" s="2121" t="n">
        <f aca="false">'02.24 по датам'!EV81</f>
        <v>0</v>
      </c>
      <c r="EW81" s="2121" t="n">
        <f aca="false">'02.24 по датам'!EW81</f>
        <v>0</v>
      </c>
      <c r="EX81" s="2121" t="n">
        <f aca="false">'02.24 по датам'!EX81</f>
        <v>0</v>
      </c>
      <c r="EY81" s="2122" t="n">
        <f aca="false">'02.24 по датам'!EY81</f>
        <v>0</v>
      </c>
      <c r="EZ81" s="2115"/>
      <c r="FA81" s="2116"/>
      <c r="FB81" s="2117"/>
      <c r="FC81" s="2125" t="n">
        <f aca="false">COUNTIF(EA82:FB82,"&gt;"&amp;0)</f>
        <v>2</v>
      </c>
      <c r="FD81" s="2126"/>
      <c r="FE81" s="2121" t="n">
        <f aca="false">'02.24 по датам'!FE81</f>
        <v>0</v>
      </c>
      <c r="FF81" s="2121" t="n">
        <f aca="false">'02.24 по датам'!FF81</f>
        <v>0</v>
      </c>
      <c r="FG81" s="2121" t="n">
        <f aca="false">'02.24 по датам'!FG81</f>
        <v>0</v>
      </c>
      <c r="FH81" s="2121" t="n">
        <f aca="false">'02.24 по датам'!FH81</f>
        <v>0</v>
      </c>
      <c r="FI81" s="2121" t="n">
        <f aca="false">'02.24 по датам'!FI81</f>
        <v>0</v>
      </c>
      <c r="FJ81" s="2121" t="n">
        <f aca="false">'02.24 по датам'!FJ81</f>
        <v>0</v>
      </c>
      <c r="FK81" s="2121" t="n">
        <f aca="false">'02.24 по датам'!FK81</f>
        <v>0</v>
      </c>
      <c r="FL81" s="2121" t="n">
        <f aca="false">'02.24 по датам'!FL81</f>
        <v>0</v>
      </c>
      <c r="FM81" s="2121" t="n">
        <f aca="false">'02.24 по датам'!FM81</f>
        <v>0</v>
      </c>
      <c r="FN81" s="2122" t="n">
        <f aca="false">'02.24 по датам'!FN81</f>
        <v>0</v>
      </c>
      <c r="FO81" s="2115"/>
      <c r="FP81" s="2116"/>
      <c r="FQ81" s="2117"/>
      <c r="FR81" s="2125" t="n">
        <f aca="false">COUNTIF(FE82:FQ82,"&gt;"&amp;0)</f>
        <v>0</v>
      </c>
      <c r="FS81" s="2126"/>
      <c r="FT81" s="2277"/>
      <c r="FU81" s="2128"/>
      <c r="FV81" s="2128"/>
      <c r="FW81" s="2128"/>
      <c r="FX81" s="2128"/>
      <c r="FY81" s="2128"/>
      <c r="FZ81" s="2128"/>
      <c r="GA81" s="2128"/>
      <c r="GB81" s="2128"/>
      <c r="GC81" s="2128"/>
      <c r="GD81" s="2128"/>
      <c r="GE81" s="2128"/>
      <c r="GF81" s="2128"/>
      <c r="GG81" s="2128"/>
      <c r="GH81" s="2128"/>
      <c r="GI81" s="2128"/>
      <c r="GJ81" s="2128"/>
      <c r="GK81" s="2128"/>
      <c r="GL81" s="2128"/>
      <c r="GM81" s="2128"/>
      <c r="GN81" s="2128"/>
      <c r="GO81" s="2128"/>
      <c r="GP81" s="2128"/>
      <c r="GQ81" s="2128"/>
      <c r="GR81" s="2128"/>
      <c r="GS81" s="2129"/>
      <c r="GT81" s="2130"/>
      <c r="GU81" s="2131"/>
      <c r="GV81" s="2262"/>
      <c r="GW81" s="2132" t="n">
        <f aca="false">SUBTOTAL(9,FT83:GV83)</f>
        <v>0</v>
      </c>
      <c r="GX81" s="2119" t="n">
        <f aca="false">SUBTOTAL(9,FT83:GV83)</f>
        <v>0</v>
      </c>
      <c r="GY81" s="2133"/>
      <c r="GZ81" s="2134" t="n">
        <f aca="false">'02.24 по датам'!GZ81</f>
        <v>0</v>
      </c>
      <c r="HA81" s="2135" t="n">
        <f aca="false">'02.24 по датам'!HA81</f>
        <v>0</v>
      </c>
      <c r="HB81" s="2136"/>
      <c r="HC81" s="2137"/>
      <c r="HD81" s="2261" t="n">
        <f aca="false">'02.24 по датам'!HD81</f>
        <v>0</v>
      </c>
      <c r="HE81" s="2136"/>
      <c r="HF81" s="2139"/>
      <c r="HG81" s="2140"/>
      <c r="HH81" s="2124"/>
      <c r="HI81" s="2141"/>
      <c r="HJ81" s="2128"/>
      <c r="HK81" s="2128"/>
      <c r="HL81" s="2128"/>
      <c r="HM81" s="2128"/>
      <c r="HN81" s="2128"/>
      <c r="HO81" s="2128"/>
      <c r="HP81" s="2128"/>
      <c r="HQ81" s="2128"/>
      <c r="HR81" s="2128"/>
      <c r="HS81" s="2128"/>
      <c r="HT81" s="2128"/>
      <c r="HU81" s="2128"/>
      <c r="HV81" s="2128"/>
      <c r="HW81" s="2128"/>
      <c r="HX81" s="2128"/>
      <c r="HY81" s="2128"/>
      <c r="HZ81" s="2129"/>
      <c r="IA81" s="2130"/>
      <c r="IB81" s="2131"/>
      <c r="IC81" s="2117"/>
      <c r="ID81" s="2118" t="n">
        <f aca="false">SUBTOTAL(9,HG83:IC83)</f>
        <v>0</v>
      </c>
      <c r="IE81" s="2142"/>
      <c r="IF81" s="2143" t="n">
        <f aca="false">'02.24 по датам'!IF81</f>
        <v>0</v>
      </c>
      <c r="IG81" s="2143" t="n">
        <f aca="false">'02.24 по датам'!IG81</f>
        <v>0</v>
      </c>
      <c r="IH81" s="2144" t="n">
        <f aca="false">'02.24 по датам'!IH81</f>
        <v>0</v>
      </c>
      <c r="II81" s="2145"/>
      <c r="IJ81" s="2146"/>
      <c r="IK81" s="2147" t="n">
        <f aca="false">SUBTOTAL(9,IF83:IJ83)</f>
        <v>0</v>
      </c>
      <c r="IL81" s="2148"/>
      <c r="IM81" s="2149" t="n">
        <f aca="false">'02.24 по датам'!IM81</f>
        <v>0</v>
      </c>
      <c r="IN81" s="2150" t="n">
        <f aca="false">'02.24 по датам'!IN81</f>
        <v>0</v>
      </c>
      <c r="IO81" s="2151" t="n">
        <f aca="false">'02.24 по датам'!IO81</f>
        <v>0</v>
      </c>
      <c r="IP81" s="2151" t="n">
        <f aca="false">'02.24 по датам'!IP81</f>
        <v>0</v>
      </c>
      <c r="IQ81" s="2151" t="n">
        <f aca="false">'02.24 по датам'!IQ81</f>
        <v>0</v>
      </c>
      <c r="IR81" s="2151" t="n">
        <f aca="false">'02.24 по датам'!IR81</f>
        <v>0</v>
      </c>
      <c r="IS81" s="2151" t="n">
        <f aca="false">'02.24 по датам'!IS81</f>
        <v>0</v>
      </c>
      <c r="IT81" s="2151" t="n">
        <f aca="false">'02.24 по датам'!IT81</f>
        <v>0</v>
      </c>
      <c r="IU81" s="2151" t="n">
        <f aca="false">'02.24 по датам'!IU81</f>
        <v>0</v>
      </c>
      <c r="IV81" s="2152" t="n">
        <f aca="false">'02.24 по датам'!IV81</f>
        <v>0</v>
      </c>
      <c r="IW81" s="2153"/>
      <c r="IX81" s="2154"/>
      <c r="IY81" s="2155"/>
      <c r="IZ81" s="2118" t="n">
        <f aca="false">SUBTOTAL(3,IM81:IY81)</f>
        <v>10</v>
      </c>
      <c r="JA81" s="2156"/>
      <c r="JB81" s="2157" t="n">
        <f aca="false">'02.24 по датам'!JB81</f>
        <v>0</v>
      </c>
      <c r="JC81" s="2158"/>
      <c r="JD81" s="2159" t="n">
        <f aca="false">'02.24 по датам'!JD81</f>
        <v>0</v>
      </c>
      <c r="JE81" s="2160"/>
      <c r="JF81" s="2161"/>
      <c r="JG81" s="2263" t="n">
        <f aca="false">'02.24 по датам'!JG81</f>
        <v>0</v>
      </c>
      <c r="JH81" s="2263" t="n">
        <f aca="false">'02.24 по датам'!JH81</f>
        <v>0</v>
      </c>
      <c r="JI81" s="2263" t="n">
        <f aca="false">'02.24 по датам'!JI81</f>
        <v>0</v>
      </c>
      <c r="JJ81" s="2293" t="n">
        <f aca="false">'02.24 по датам'!JJ81</f>
        <v>0</v>
      </c>
      <c r="JK81" s="2294"/>
      <c r="JL81" s="2165"/>
      <c r="JM81" s="2107"/>
      <c r="JN81" s="2108"/>
      <c r="JO81" s="2256"/>
      <c r="JP81" s="2166"/>
      <c r="JQ81" s="2167"/>
      <c r="JR81" s="2168"/>
    </row>
    <row r="82" customFormat="false" ht="11.25" hidden="false" customHeight="true" outlineLevel="0" collapsed="false">
      <c r="A82" s="2056"/>
      <c r="B82" s="2169" t="s">
        <v>661</v>
      </c>
      <c r="C82" s="2179" t="n">
        <f aca="false">'02.24 по датам'!C82</f>
        <v>0</v>
      </c>
      <c r="D82" s="2179" t="n">
        <f aca="false">'02.24 по датам'!D82</f>
        <v>50</v>
      </c>
      <c r="E82" s="2179" t="n">
        <f aca="false">'02.24 по датам'!E82</f>
        <v>0</v>
      </c>
      <c r="F82" s="2179" t="n">
        <f aca="false">'02.24 по датам'!F82</f>
        <v>0</v>
      </c>
      <c r="G82" s="2177" t="n">
        <f aca="false">'02.24 по датам'!G82</f>
        <v>0</v>
      </c>
      <c r="H82" s="2179" t="n">
        <f aca="false">'02.24 по датам'!H82</f>
        <v>0</v>
      </c>
      <c r="I82" s="2170" t="n">
        <f aca="false">'02.24 по датам'!I82</f>
        <v>0</v>
      </c>
      <c r="J82" s="2179" t="n">
        <f aca="false">'02.24 по датам'!J82</f>
        <v>0</v>
      </c>
      <c r="K82" s="2177" t="n">
        <f aca="false">'02.24 по датам'!K82</f>
        <v>0</v>
      </c>
      <c r="L82" s="2177" t="n">
        <f aca="false">'02.24 по датам'!L82</f>
        <v>0</v>
      </c>
      <c r="M82" s="2177" t="n">
        <f aca="false">'02.24 по датам'!M82</f>
        <v>0</v>
      </c>
      <c r="N82" s="2177" t="n">
        <f aca="false">'02.24 по датам'!N82</f>
        <v>0</v>
      </c>
      <c r="O82" s="2177" t="n">
        <f aca="false">'02.24 по датам'!O82</f>
        <v>0</v>
      </c>
      <c r="P82" s="2177" t="n">
        <f aca="false">'02.24 по датам'!P82</f>
        <v>0</v>
      </c>
      <c r="Q82" s="2177" t="n">
        <f aca="false">'02.24 по датам'!Q82</f>
        <v>0</v>
      </c>
      <c r="R82" s="2177" t="n">
        <f aca="false">'02.24 по датам'!R82</f>
        <v>0</v>
      </c>
      <c r="S82" s="2177" t="n">
        <f aca="false">'02.24 по датам'!S82</f>
        <v>0</v>
      </c>
      <c r="T82" s="2177" t="n">
        <f aca="false">'02.24 по датам'!T82</f>
        <v>0</v>
      </c>
      <c r="U82" s="2177" t="n">
        <f aca="false">'02.24 по датам'!U82</f>
        <v>0</v>
      </c>
      <c r="V82" s="2177" t="n">
        <f aca="false">'02.24 по датам'!V82</f>
        <v>0</v>
      </c>
      <c r="W82" s="2178" t="n">
        <f aca="false">'02.24 по датам'!W82</f>
        <v>0</v>
      </c>
      <c r="X82" s="2171"/>
      <c r="Y82" s="2172"/>
      <c r="Z82" s="2173"/>
      <c r="AA82" s="2174" t="n">
        <f aca="false">SUBTOTAL(9,C82:Z82)</f>
        <v>50</v>
      </c>
      <c r="AB82" s="2175" t="n">
        <f aca="false">AA82+AB78</f>
        <v>420</v>
      </c>
      <c r="AC82" s="2176" t="n">
        <f aca="false">'02.24 по датам'!AC82</f>
        <v>0</v>
      </c>
      <c r="AD82" s="2176" t="n">
        <f aca="false">'02.24 по датам'!AD82</f>
        <v>0</v>
      </c>
      <c r="AE82" s="2177" t="n">
        <f aca="false">'02.24 по датам'!AE82</f>
        <v>0</v>
      </c>
      <c r="AF82" s="2177" t="n">
        <f aca="false">'02.24 по датам'!AF82</f>
        <v>0</v>
      </c>
      <c r="AG82" s="2177" t="n">
        <f aca="false">'02.24 по датам'!AG82</f>
        <v>0</v>
      </c>
      <c r="AH82" s="2177" t="n">
        <f aca="false">'02.24 по датам'!AH82</f>
        <v>0</v>
      </c>
      <c r="AI82" s="2177" t="n">
        <f aca="false">'02.24 по датам'!AI82</f>
        <v>0</v>
      </c>
      <c r="AJ82" s="2177" t="n">
        <f aca="false">'02.24 по датам'!AJ82</f>
        <v>0</v>
      </c>
      <c r="AK82" s="2177" t="n">
        <f aca="false">'02.24 по датам'!AK82</f>
        <v>0</v>
      </c>
      <c r="AL82" s="2177" t="n">
        <f aca="false">'02.24 по датам'!AL82</f>
        <v>0</v>
      </c>
      <c r="AM82" s="2177" t="n">
        <f aca="false">'02.24 по датам'!AM82</f>
        <v>0</v>
      </c>
      <c r="AN82" s="2177" t="n">
        <f aca="false">'02.24 по датам'!AN82</f>
        <v>0</v>
      </c>
      <c r="AO82" s="2178" t="n">
        <f aca="false">'02.24 по датам'!AO82</f>
        <v>0</v>
      </c>
      <c r="AP82" s="2171"/>
      <c r="AQ82" s="2172"/>
      <c r="AR82" s="2173"/>
      <c r="AS82" s="2174" t="n">
        <f aca="false">SUBTOTAL(9,AC82:AR82)</f>
        <v>0</v>
      </c>
      <c r="AT82" s="2175" t="n">
        <f aca="false">AS82+AT78</f>
        <v>0</v>
      </c>
      <c r="AU82" s="2176" t="n">
        <f aca="false">'02.24 по датам'!AU82</f>
        <v>0</v>
      </c>
      <c r="AV82" s="2176" t="n">
        <f aca="false">'02.24 по датам'!AV82</f>
        <v>0</v>
      </c>
      <c r="AW82" s="2179" t="n">
        <f aca="false">'02.24 по датам'!AW82</f>
        <v>0</v>
      </c>
      <c r="AX82" s="2177" t="n">
        <f aca="false">'02.24 по датам'!AX82</f>
        <v>0</v>
      </c>
      <c r="AY82" s="2177" t="n">
        <f aca="false">'02.24 по датам'!AY82</f>
        <v>0</v>
      </c>
      <c r="AZ82" s="2177" t="n">
        <f aca="false">'02.24 по датам'!AZ82</f>
        <v>0</v>
      </c>
      <c r="BA82" s="2177" t="n">
        <f aca="false">'02.24 по датам'!BA82</f>
        <v>0</v>
      </c>
      <c r="BB82" s="2177" t="n">
        <f aca="false">'02.24 по датам'!BB82</f>
        <v>0</v>
      </c>
      <c r="BC82" s="2177" t="n">
        <f aca="false">'02.24 по датам'!BC82</f>
        <v>0</v>
      </c>
      <c r="BD82" s="2177" t="n">
        <f aca="false">'02.24 по датам'!BD82</f>
        <v>0</v>
      </c>
      <c r="BE82" s="2177" t="n">
        <f aca="false">'02.24 по датам'!BE82</f>
        <v>0</v>
      </c>
      <c r="BF82" s="2177" t="n">
        <f aca="false">'02.24 по датам'!BF82</f>
        <v>0</v>
      </c>
      <c r="BG82" s="2177" t="n">
        <f aca="false">'02.24 по датам'!BG82</f>
        <v>0</v>
      </c>
      <c r="BH82" s="2177" t="n">
        <f aca="false">'02.24 по датам'!BH82</f>
        <v>0</v>
      </c>
      <c r="BI82" s="2177" t="n">
        <f aca="false">'02.24 по датам'!BI82</f>
        <v>0</v>
      </c>
      <c r="BJ82" s="2177" t="n">
        <f aca="false">'02.24 по датам'!BJ82</f>
        <v>0</v>
      </c>
      <c r="BK82" s="2177" t="n">
        <f aca="false">'02.24 по датам'!BK82</f>
        <v>0</v>
      </c>
      <c r="BL82" s="2177" t="n">
        <f aca="false">'02.24 по датам'!BL82</f>
        <v>0</v>
      </c>
      <c r="BM82" s="2177" t="n">
        <f aca="false">'02.24 по датам'!BM82</f>
        <v>0</v>
      </c>
      <c r="BN82" s="2177" t="n">
        <f aca="false">'02.24 по датам'!BN82</f>
        <v>0</v>
      </c>
      <c r="BO82" s="2177" t="n">
        <f aca="false">'02.24 по датам'!BO82</f>
        <v>0</v>
      </c>
      <c r="BP82" s="2177" t="n">
        <f aca="false">'02.24 по датам'!BP82</f>
        <v>0</v>
      </c>
      <c r="BQ82" s="2178" t="n">
        <f aca="false">'02.24 по датам'!BQ82</f>
        <v>0</v>
      </c>
      <c r="BR82" s="2171"/>
      <c r="BS82" s="2172"/>
      <c r="BT82" s="2173"/>
      <c r="BU82" s="2174" t="n">
        <f aca="false">SUBTOTAL(9,AU82:BT82)</f>
        <v>0</v>
      </c>
      <c r="BV82" s="2175" t="n">
        <f aca="false">BU82+BV78</f>
        <v>202</v>
      </c>
      <c r="BW82" s="2180" t="n">
        <f aca="false">'02.24 по датам'!BW82</f>
        <v>0</v>
      </c>
      <c r="BX82" s="2177" t="n">
        <f aca="false">'02.24 по датам'!BX82</f>
        <v>0</v>
      </c>
      <c r="BY82" s="2177" t="n">
        <f aca="false">'02.24 по датам'!BY82</f>
        <v>0</v>
      </c>
      <c r="BZ82" s="2177" t="n">
        <f aca="false">'02.24 по датам'!BZ82</f>
        <v>0</v>
      </c>
      <c r="CA82" s="2177" t="n">
        <f aca="false">'02.24 по датам'!CA82</f>
        <v>0</v>
      </c>
      <c r="CB82" s="2177" t="n">
        <f aca="false">'02.24 по датам'!CB82</f>
        <v>0</v>
      </c>
      <c r="CC82" s="2177" t="n">
        <f aca="false">'02.24 по датам'!CC82</f>
        <v>0</v>
      </c>
      <c r="CD82" s="2177" t="n">
        <f aca="false">'02.24 по датам'!CD82</f>
        <v>0</v>
      </c>
      <c r="CE82" s="2177" t="n">
        <f aca="false">'02.24 по датам'!CE82</f>
        <v>0</v>
      </c>
      <c r="CF82" s="2177" t="n">
        <f aca="false">'02.24 по датам'!CF82</f>
        <v>0</v>
      </c>
      <c r="CG82" s="2177" t="n">
        <f aca="false">'02.24 по датам'!CG82</f>
        <v>0</v>
      </c>
      <c r="CH82" s="2177" t="n">
        <f aca="false">'02.24 по датам'!CH82</f>
        <v>0</v>
      </c>
      <c r="CI82" s="2178" t="n">
        <f aca="false">'02.24 по датам'!CI82</f>
        <v>0</v>
      </c>
      <c r="CJ82" s="2171"/>
      <c r="CK82" s="2172"/>
      <c r="CL82" s="2173"/>
      <c r="CM82" s="2174" t="n">
        <f aca="false">SUBTOTAL(9,BW82:CL82)</f>
        <v>0</v>
      </c>
      <c r="CN82" s="2175" t="n">
        <f aca="false">CM82+CN78</f>
        <v>0</v>
      </c>
      <c r="CO82" s="2175" t="n">
        <f aca="false">AA82+AS82+BU82+CM82</f>
        <v>50</v>
      </c>
      <c r="CP82" s="2175" t="n">
        <f aca="false">CO82+CP78</f>
        <v>622</v>
      </c>
      <c r="CQ82" s="2177" t="n">
        <f aca="false">'02.24 по датам'!CQ82</f>
        <v>0</v>
      </c>
      <c r="CR82" s="2177" t="n">
        <f aca="false">'02.24 по датам'!CR82</f>
        <v>0</v>
      </c>
      <c r="CS82" s="2177" t="n">
        <f aca="false">'02.24 по датам'!CS82</f>
        <v>0</v>
      </c>
      <c r="CT82" s="2177" t="n">
        <f aca="false">'02.24 по датам'!CT82</f>
        <v>0</v>
      </c>
      <c r="CU82" s="2177" t="n">
        <f aca="false">'02.24 по датам'!CU82</f>
        <v>0</v>
      </c>
      <c r="CV82" s="2177" t="n">
        <f aca="false">'02.24 по датам'!CV82</f>
        <v>0</v>
      </c>
      <c r="CW82" s="2177" t="n">
        <f aca="false">'02.24 по датам'!CW82</f>
        <v>0</v>
      </c>
      <c r="CX82" s="2177" t="n">
        <f aca="false">'02.24 по датам'!CX82</f>
        <v>0</v>
      </c>
      <c r="CY82" s="2177" t="n">
        <f aca="false">'02.24 по датам'!CY82</f>
        <v>0</v>
      </c>
      <c r="CZ82" s="2177" t="n">
        <f aca="false">'02.24 по датам'!CZ82</f>
        <v>0</v>
      </c>
      <c r="DA82" s="2177" t="n">
        <f aca="false">'02.24 по датам'!DA82</f>
        <v>0</v>
      </c>
      <c r="DB82" s="2177" t="n">
        <f aca="false">'02.24 по датам'!DB82</f>
        <v>0</v>
      </c>
      <c r="DC82" s="2178" t="n">
        <f aca="false">'02.24 по датам'!DC82</f>
        <v>0</v>
      </c>
      <c r="DD82" s="2171"/>
      <c r="DE82" s="2172"/>
      <c r="DF82" s="2173"/>
      <c r="DG82" s="2181" t="n">
        <f aca="false">SUBTOTAL(9,CQ82:DF82)</f>
        <v>0</v>
      </c>
      <c r="DH82" s="2182" t="n">
        <f aca="false">DG82:DG82+IF($B78:$B78=2,0,DH78:DH78)</f>
        <v>0</v>
      </c>
      <c r="DI82" s="2180" t="n">
        <f aca="false">'02.24 по датам'!DI82</f>
        <v>0</v>
      </c>
      <c r="DJ82" s="2177" t="n">
        <f aca="false">'02.24 по датам'!DJ82</f>
        <v>0</v>
      </c>
      <c r="DK82" s="2177" t="n">
        <f aca="false">'02.24 по датам'!DK82</f>
        <v>0</v>
      </c>
      <c r="DL82" s="2177" t="n">
        <f aca="false">'02.24 по датам'!DL82</f>
        <v>0</v>
      </c>
      <c r="DM82" s="2177" t="n">
        <f aca="false">'02.24 по датам'!DM82</f>
        <v>0</v>
      </c>
      <c r="DN82" s="2177" t="n">
        <f aca="false">'02.24 по датам'!DN82</f>
        <v>0</v>
      </c>
      <c r="DO82" s="2177" t="n">
        <f aca="false">'02.24 по датам'!DO82</f>
        <v>0</v>
      </c>
      <c r="DP82" s="2177" t="n">
        <f aca="false">'02.24 по датам'!DP82</f>
        <v>0</v>
      </c>
      <c r="DQ82" s="2177" t="n">
        <f aca="false">'02.24 по датам'!DQ82</f>
        <v>0</v>
      </c>
      <c r="DR82" s="2177" t="n">
        <f aca="false">'02.24 по датам'!DR82</f>
        <v>0</v>
      </c>
      <c r="DS82" s="2177" t="n">
        <f aca="false">'02.24 по датам'!DS82</f>
        <v>0</v>
      </c>
      <c r="DT82" s="2177" t="n">
        <f aca="false">'02.24 по датам'!DT82</f>
        <v>0</v>
      </c>
      <c r="DU82" s="2178" t="n">
        <f aca="false">'02.24 по датам'!DU82</f>
        <v>0</v>
      </c>
      <c r="DV82" s="2171"/>
      <c r="DW82" s="2172"/>
      <c r="DX82" s="2173"/>
      <c r="DY82" s="2181" t="n">
        <f aca="false">SUBTOTAL(9,DI82:DX82)</f>
        <v>0</v>
      </c>
      <c r="DZ82" s="2182" t="n">
        <f aca="false">DY82:DY82+IF($B78:$B78=2,0,DZ78:DZ78)</f>
        <v>0</v>
      </c>
      <c r="EA82" s="2177" t="n">
        <f aca="false">'02.24 по датам'!EA82</f>
        <v>0</v>
      </c>
      <c r="EB82" s="2177" t="n">
        <f aca="false">'02.24 по датам'!EB82</f>
        <v>0</v>
      </c>
      <c r="EC82" s="2177" t="n">
        <f aca="false">'02.24 по датам'!EC82</f>
        <v>0</v>
      </c>
      <c r="ED82" s="2177" t="n">
        <f aca="false">'02.24 по датам'!ED82</f>
        <v>10</v>
      </c>
      <c r="EE82" s="2177" t="n">
        <f aca="false">'02.24 по датам'!EE82</f>
        <v>10</v>
      </c>
      <c r="EF82" s="2177" t="n">
        <f aca="false">'02.24 по датам'!EF82</f>
        <v>0</v>
      </c>
      <c r="EG82" s="2177" t="n">
        <f aca="false">'02.24 по датам'!EG82</f>
        <v>0</v>
      </c>
      <c r="EH82" s="2177" t="n">
        <f aca="false">'02.24 по датам'!EH82</f>
        <v>0</v>
      </c>
      <c r="EI82" s="2177" t="n">
        <f aca="false">'02.24 по датам'!EI82</f>
        <v>0</v>
      </c>
      <c r="EJ82" s="2177" t="n">
        <f aca="false">'02.24 по датам'!EJ82</f>
        <v>0</v>
      </c>
      <c r="EK82" s="2177" t="n">
        <f aca="false">'02.24 по датам'!EK82</f>
        <v>0</v>
      </c>
      <c r="EL82" s="2177" t="n">
        <f aca="false">'02.24 по датам'!EL82</f>
        <v>0</v>
      </c>
      <c r="EM82" s="2177" t="n">
        <f aca="false">'02.24 по датам'!EM82</f>
        <v>0</v>
      </c>
      <c r="EN82" s="2177" t="n">
        <f aca="false">'02.24 по датам'!EN82</f>
        <v>0</v>
      </c>
      <c r="EO82" s="2177" t="n">
        <f aca="false">'02.24 по датам'!EO82</f>
        <v>0</v>
      </c>
      <c r="EP82" s="2177" t="n">
        <f aca="false">'02.24 по датам'!EP82</f>
        <v>0</v>
      </c>
      <c r="EQ82" s="2177" t="n">
        <f aca="false">'02.24 по датам'!EQ82</f>
        <v>0</v>
      </c>
      <c r="ER82" s="2177" t="n">
        <f aca="false">'02.24 по датам'!ER82</f>
        <v>0</v>
      </c>
      <c r="ES82" s="2177" t="n">
        <f aca="false">'02.24 по датам'!ES82</f>
        <v>0</v>
      </c>
      <c r="ET82" s="2177" t="n">
        <f aca="false">'02.24 по датам'!ET82</f>
        <v>0</v>
      </c>
      <c r="EU82" s="2177" t="n">
        <f aca="false">'02.24 по датам'!EU82</f>
        <v>0</v>
      </c>
      <c r="EV82" s="2177" t="n">
        <f aca="false">'02.24 по датам'!EV82</f>
        <v>0</v>
      </c>
      <c r="EW82" s="2177" t="n">
        <f aca="false">'02.24 по датам'!EW82</f>
        <v>0</v>
      </c>
      <c r="EX82" s="2177" t="n">
        <f aca="false">'02.24 по датам'!EX82</f>
        <v>0</v>
      </c>
      <c r="EY82" s="2178" t="n">
        <f aca="false">'02.24 по датам'!EY82</f>
        <v>0</v>
      </c>
      <c r="EZ82" s="2171"/>
      <c r="FA82" s="2172"/>
      <c r="FB82" s="2173"/>
      <c r="FC82" s="2181" t="n">
        <f aca="false">SUBTOTAL(9,EA82:FB82)</f>
        <v>20</v>
      </c>
      <c r="FD82" s="2182" t="n">
        <f aca="false">FC82:FC82+IF($B78:$B78=2,0,FD78:FD78)</f>
        <v>171</v>
      </c>
      <c r="FE82" s="2177" t="n">
        <f aca="false">'02.24 по датам'!FE82</f>
        <v>0</v>
      </c>
      <c r="FF82" s="2177" t="n">
        <f aca="false">'02.24 по датам'!FF82</f>
        <v>0</v>
      </c>
      <c r="FG82" s="2177" t="n">
        <f aca="false">'02.24 по датам'!FG82</f>
        <v>0</v>
      </c>
      <c r="FH82" s="2177" t="n">
        <f aca="false">'02.24 по датам'!FH82</f>
        <v>0</v>
      </c>
      <c r="FI82" s="2177" t="n">
        <f aca="false">'02.24 по датам'!FI82</f>
        <v>0</v>
      </c>
      <c r="FJ82" s="2177" t="n">
        <f aca="false">'02.24 по датам'!FJ82</f>
        <v>0</v>
      </c>
      <c r="FK82" s="2177" t="n">
        <f aca="false">'02.24 по датам'!FK82</f>
        <v>0</v>
      </c>
      <c r="FL82" s="2177" t="n">
        <f aca="false">'02.24 по датам'!FL82</f>
        <v>0</v>
      </c>
      <c r="FM82" s="2177" t="n">
        <f aca="false">'02.24 по датам'!FM82</f>
        <v>0</v>
      </c>
      <c r="FN82" s="2178" t="n">
        <f aca="false">'02.24 по датам'!FN82</f>
        <v>0</v>
      </c>
      <c r="FO82" s="2171"/>
      <c r="FP82" s="2172"/>
      <c r="FQ82" s="2300"/>
      <c r="FR82" s="2181" t="n">
        <f aca="false">SUBTOTAL(9,FE82:FQ82)</f>
        <v>0</v>
      </c>
      <c r="FS82" s="2182" t="n">
        <f aca="false">FR82:FR82+IF($B78:$B78=2,0,FS78:FS78)</f>
        <v>0</v>
      </c>
      <c r="FT82" s="2282" t="n">
        <f aca="false">'02.24 по датам'!GX82-'02.24 НГДП по датам'!AW82</f>
        <v>0</v>
      </c>
      <c r="FU82" s="2184"/>
      <c r="FV82" s="2184"/>
      <c r="FW82" s="2184"/>
      <c r="FX82" s="2184"/>
      <c r="FY82" s="2184"/>
      <c r="FZ82" s="2184"/>
      <c r="GA82" s="2184"/>
      <c r="GB82" s="2184"/>
      <c r="GC82" s="2184"/>
      <c r="GD82" s="2184"/>
      <c r="GE82" s="2184"/>
      <c r="GF82" s="2184"/>
      <c r="GG82" s="2184"/>
      <c r="GH82" s="2184"/>
      <c r="GI82" s="2184"/>
      <c r="GJ82" s="2184"/>
      <c r="GK82" s="2184"/>
      <c r="GL82" s="2184"/>
      <c r="GM82" s="2184"/>
      <c r="GN82" s="2184"/>
      <c r="GO82" s="2184"/>
      <c r="GP82" s="2184"/>
      <c r="GQ82" s="2184"/>
      <c r="GR82" s="2184"/>
      <c r="GS82" s="2185"/>
      <c r="GT82" s="2186"/>
      <c r="GU82" s="2187"/>
      <c r="GV82" s="2267"/>
      <c r="GW82" s="2188" t="n">
        <f aca="false">SUBTOTAL(9,FT82:GV82)</f>
        <v>0</v>
      </c>
      <c r="GX82" s="2175" t="n">
        <f aca="false">SUBTOTAL(9,FT82:GV82)</f>
        <v>0</v>
      </c>
      <c r="GY82" s="2174" t="n">
        <f aca="false">GX82:GX82+IF($B78:$B78=2,0,GY78:GY78)</f>
        <v>0</v>
      </c>
      <c r="GZ82" s="2189" t="n">
        <f aca="false">'02.24 по датам'!GZ82</f>
        <v>0</v>
      </c>
      <c r="HA82" s="2190" t="n">
        <f aca="false">'02.24 по датам'!HA82</f>
        <v>0</v>
      </c>
      <c r="HB82" s="2191"/>
      <c r="HC82" s="2192" t="n">
        <f aca="false">SUBTOTAL(9,GZ82:HB82)</f>
        <v>0</v>
      </c>
      <c r="HD82" s="2193" t="n">
        <f aca="false">$HD$14+HD78</f>
        <v>684.54</v>
      </c>
      <c r="HE82" s="2194"/>
      <c r="HF82" s="2195" t="n">
        <f aca="false">SUM(HD82:HE82)</f>
        <v>684.54</v>
      </c>
      <c r="HG82" s="2196" t="n">
        <f aca="false">'02.24 по датам'!ID82-'02.24 НГДП по датам'!BF82</f>
        <v>10</v>
      </c>
      <c r="HH82" s="2180"/>
      <c r="HI82" s="2197"/>
      <c r="HJ82" s="2184"/>
      <c r="HK82" s="2184"/>
      <c r="HL82" s="2184"/>
      <c r="HM82" s="2184"/>
      <c r="HN82" s="2184"/>
      <c r="HO82" s="2184"/>
      <c r="HP82" s="2184"/>
      <c r="HQ82" s="2184"/>
      <c r="HR82" s="2184"/>
      <c r="HS82" s="2184"/>
      <c r="HT82" s="2184"/>
      <c r="HU82" s="2184"/>
      <c r="HV82" s="2184"/>
      <c r="HW82" s="2184"/>
      <c r="HX82" s="2184"/>
      <c r="HY82" s="2184"/>
      <c r="HZ82" s="2185"/>
      <c r="IA82" s="2186"/>
      <c r="IB82" s="2187"/>
      <c r="IC82" s="2173"/>
      <c r="ID82" s="2174" t="n">
        <f aca="false">SUBTOTAL(9,HG82:IC82)</f>
        <v>10</v>
      </c>
      <c r="IE82" s="2188" t="n">
        <f aca="false">ID82:ID82+IF($B78:$B78=2,0,IE78:IE78)</f>
        <v>108</v>
      </c>
      <c r="IF82" s="2198" t="n">
        <f aca="false">'02.24 по датам'!IF82</f>
        <v>0</v>
      </c>
      <c r="IG82" s="2198" t="n">
        <f aca="false">'02.24 по датам'!IG82</f>
        <v>0</v>
      </c>
      <c r="IH82" s="2199" t="n">
        <f aca="false">'02.24 по датам'!IH82</f>
        <v>0</v>
      </c>
      <c r="II82" s="2200"/>
      <c r="IJ82" s="2201"/>
      <c r="IK82" s="2202" t="n">
        <f aca="false">SUBTOTAL(9,IF82:IJ82)</f>
        <v>0</v>
      </c>
      <c r="IL82" s="2203" t="n">
        <f aca="false">IK82:IK82+IF($B78:$B78=2,0,IL78:IL78)</f>
        <v>0</v>
      </c>
      <c r="IM82" s="2204" t="n">
        <f aca="false">'02.24 по датам'!IM82</f>
        <v>0</v>
      </c>
      <c r="IN82" s="2204" t="n">
        <f aca="false">'02.24 по датам'!IN82</f>
        <v>0</v>
      </c>
      <c r="IO82" s="2177" t="n">
        <f aca="false">'02.24 по датам'!IO82</f>
        <v>0</v>
      </c>
      <c r="IP82" s="2177" t="n">
        <f aca="false">'02.24 по датам'!IP82</f>
        <v>0</v>
      </c>
      <c r="IQ82" s="2177" t="n">
        <f aca="false">'02.24 по датам'!IQ82</f>
        <v>0</v>
      </c>
      <c r="IR82" s="2177" t="n">
        <f aca="false">'02.24 по датам'!IR82</f>
        <v>0</v>
      </c>
      <c r="IS82" s="2177" t="n">
        <f aca="false">'02.24 по датам'!IS82</f>
        <v>0</v>
      </c>
      <c r="IT82" s="2177" t="n">
        <f aca="false">'02.24 по датам'!IT82</f>
        <v>0</v>
      </c>
      <c r="IU82" s="2177" t="n">
        <f aca="false">'02.24 по датам'!IU82</f>
        <v>0</v>
      </c>
      <c r="IV82" s="2178" t="n">
        <f aca="false">'02.24 по датам'!IV82</f>
        <v>0</v>
      </c>
      <c r="IW82" s="2171"/>
      <c r="IX82" s="2172"/>
      <c r="IY82" s="2173"/>
      <c r="IZ82" s="2174" t="n">
        <f aca="false">SUBTOTAL(9,IM82:IY82)</f>
        <v>0</v>
      </c>
      <c r="JA82" s="2175" t="n">
        <f aca="false">IZ82:IZ82+IF($B78:$B78=2,0,JA78:JA78)</f>
        <v>11</v>
      </c>
      <c r="JB82" s="2205" t="n">
        <f aca="false">'02.24 по датам'!JB82</f>
        <v>0</v>
      </c>
      <c r="JC82" s="2194"/>
      <c r="JD82" s="2268" t="n">
        <f aca="false">'02.24 по датам'!JD82</f>
        <v>0</v>
      </c>
      <c r="JE82" s="2207" t="n">
        <f aca="false">SUBTOTAL(9,JB82:JD82)</f>
        <v>0</v>
      </c>
      <c r="JF82" s="2208" t="n">
        <f aca="false">SUMIF($C$5:JE$5,"Накопленный эффект, т/сут",$C82:JE82)+SUMIF($C$5:JE$5,"Нараст.  по потенциалу",$C82:JE82)-SUMIF($C$5:JE$5,"Нараст. по остановкам",$C82:JE82)-SUMIF($C$5:JE$5,"ИТОГО перевод в ППД",$C82:JE82)-SUMIF($C$5:JE$5,"ИТОГО  нерент, по распоряж.",$C82:JE82)-SUMIF($C$5:JE$5,"ИТОГО ост. дебит от ЗБС, Углуб., ПВЛГ/ПНЛГ",$C82:JE82)</f>
        <v>674</v>
      </c>
      <c r="JG82" s="2269" t="n">
        <f aca="false">'02.24 по датам'!JG82-'02.24 НГДП по датам'!BV82</f>
        <v>0</v>
      </c>
      <c r="JH82" s="2269" t="n">
        <f aca="false">'02.24 по датам'!JH82-'02.24 НГДП по датам'!BW82</f>
        <v>0</v>
      </c>
      <c r="JI82" s="2269" t="n">
        <f aca="false">'02.24 по датам'!JI82-'02.24 НГДП по датам'!BX82</f>
        <v>0</v>
      </c>
      <c r="JJ82" s="2295" t="n">
        <f aca="false">'02.24 по датам'!JJ82-'02.24 НГДП по датам'!BY82</f>
        <v>0</v>
      </c>
      <c r="JK82" s="2296" t="n">
        <f aca="false">'02.24 НГДП по датам'!BZ82</f>
        <v>0</v>
      </c>
      <c r="JL82" s="2202" t="n">
        <f aca="false">SUBTOTAL(9,JG82:JJ82)</f>
        <v>0</v>
      </c>
      <c r="JM82" s="2107"/>
      <c r="JN82" s="2108"/>
      <c r="JO82" s="2256"/>
      <c r="JP82" s="2212" t="n">
        <f aca="false">JP$4:JP$4+SUMIF($C$5:JL$5,"Нараст. по остановкам",$C82:JL82)-SUMIF($C$5:JL$5,"Нараст.  по потенциалу",$C82:JL82)</f>
        <v>728.812</v>
      </c>
      <c r="JQ82" s="2213"/>
      <c r="JR82" s="2214" t="n">
        <f aca="false">'02.24 НГДП по датам'!CB82</f>
        <v>81.893</v>
      </c>
    </row>
    <row r="83" customFormat="false" ht="1.5" hidden="false" customHeight="true" outlineLevel="0" collapsed="false">
      <c r="A83" s="2215"/>
      <c r="B83" s="2215"/>
      <c r="C83" s="2216" t="n">
        <f aca="false">'02.24 по датам'!C83</f>
        <v>0</v>
      </c>
      <c r="D83" s="2216" t="n">
        <f aca="false">'02.24 по датам'!D83</f>
        <v>0</v>
      </c>
      <c r="E83" s="2216" t="n">
        <f aca="false">'02.24 по датам'!E83</f>
        <v>0</v>
      </c>
      <c r="F83" s="2216" t="n">
        <f aca="false">'02.24 по датам'!F83</f>
        <v>0</v>
      </c>
      <c r="G83" s="2217" t="n">
        <f aca="false">'02.24 по датам'!G83</f>
        <v>0</v>
      </c>
      <c r="H83" s="2217" t="n">
        <f aca="false">'02.24 по датам'!H83</f>
        <v>0</v>
      </c>
      <c r="I83" s="2217" t="n">
        <f aca="false">'02.24 по датам'!I83</f>
        <v>0</v>
      </c>
      <c r="J83" s="2217" t="n">
        <f aca="false">'02.24 по датам'!J83</f>
        <v>0</v>
      </c>
      <c r="K83" s="2217" t="n">
        <f aca="false">'02.24 по датам'!K83</f>
        <v>0</v>
      </c>
      <c r="L83" s="2217" t="n">
        <f aca="false">'02.24 по датам'!L83</f>
        <v>0</v>
      </c>
      <c r="M83" s="2217" t="n">
        <f aca="false">'02.24 по датам'!M83</f>
        <v>0</v>
      </c>
      <c r="N83" s="2217" t="n">
        <f aca="false">'02.24 по датам'!N83</f>
        <v>0</v>
      </c>
      <c r="O83" s="2217" t="n">
        <f aca="false">'02.24 по датам'!O83</f>
        <v>0</v>
      </c>
      <c r="P83" s="2217" t="n">
        <f aca="false">'02.24 по датам'!P83</f>
        <v>0</v>
      </c>
      <c r="Q83" s="2217" t="n">
        <f aca="false">'02.24 по датам'!Q83</f>
        <v>0</v>
      </c>
      <c r="R83" s="2217" t="n">
        <f aca="false">'02.24 по датам'!R83</f>
        <v>0</v>
      </c>
      <c r="S83" s="2217" t="n">
        <f aca="false">'02.24 по датам'!S83</f>
        <v>0</v>
      </c>
      <c r="T83" s="2217" t="n">
        <f aca="false">'02.24 по датам'!T83</f>
        <v>0</v>
      </c>
      <c r="U83" s="2217" t="n">
        <f aca="false">'02.24 по датам'!U83</f>
        <v>0</v>
      </c>
      <c r="V83" s="2217" t="n">
        <f aca="false">'02.24 по датам'!V83</f>
        <v>0</v>
      </c>
      <c r="W83" s="2217" t="n">
        <f aca="false">'02.24 по датам'!W83</f>
        <v>0</v>
      </c>
      <c r="X83" s="2218"/>
      <c r="Y83" s="2219"/>
      <c r="Z83" s="2220"/>
      <c r="AA83" s="2221"/>
      <c r="AB83" s="2221"/>
      <c r="AC83" s="2222" t="n">
        <f aca="false">'02.24 по датам'!AC83</f>
        <v>0</v>
      </c>
      <c r="AD83" s="2222" t="n">
        <f aca="false">'02.24 по датам'!AD83</f>
        <v>0</v>
      </c>
      <c r="AE83" s="2217" t="n">
        <f aca="false">'02.24 по датам'!AE83</f>
        <v>0</v>
      </c>
      <c r="AF83" s="2217" t="n">
        <f aca="false">'02.24 по датам'!AF83</f>
        <v>0</v>
      </c>
      <c r="AG83" s="2217" t="n">
        <f aca="false">'02.24 по датам'!AG83</f>
        <v>0</v>
      </c>
      <c r="AH83" s="2217" t="n">
        <f aca="false">'02.24 по датам'!AH83</f>
        <v>0</v>
      </c>
      <c r="AI83" s="2217" t="n">
        <f aca="false">'02.24 по датам'!AI83</f>
        <v>0</v>
      </c>
      <c r="AJ83" s="2217" t="n">
        <f aca="false">'02.24 по датам'!AJ83</f>
        <v>0</v>
      </c>
      <c r="AK83" s="2217" t="n">
        <f aca="false">'02.24 по датам'!AK83</f>
        <v>0</v>
      </c>
      <c r="AL83" s="2217" t="n">
        <f aca="false">'02.24 по датам'!AL83</f>
        <v>0</v>
      </c>
      <c r="AM83" s="2217" t="n">
        <f aca="false">'02.24 по датам'!AM83</f>
        <v>0</v>
      </c>
      <c r="AN83" s="2217" t="n">
        <f aca="false">'02.24 по датам'!AN83</f>
        <v>0</v>
      </c>
      <c r="AO83" s="2217" t="n">
        <f aca="false">'02.24 по датам'!AO83</f>
        <v>0</v>
      </c>
      <c r="AP83" s="2218"/>
      <c r="AQ83" s="2219"/>
      <c r="AR83" s="2220"/>
      <c r="AS83" s="2221"/>
      <c r="AT83" s="2221"/>
      <c r="AU83" s="2216" t="n">
        <f aca="false">'02.24 по датам'!AU83</f>
        <v>0</v>
      </c>
      <c r="AV83" s="2216" t="n">
        <f aca="false">'02.24 по датам'!AV83</f>
        <v>0</v>
      </c>
      <c r="AW83" s="2223" t="n">
        <f aca="false">'02.24 по датам'!AW83</f>
        <v>0</v>
      </c>
      <c r="AX83" s="2217" t="n">
        <f aca="false">'02.24 по датам'!AX83</f>
        <v>0</v>
      </c>
      <c r="AY83" s="2217" t="n">
        <f aca="false">'02.24 по датам'!AY83</f>
        <v>0</v>
      </c>
      <c r="AZ83" s="2217" t="n">
        <f aca="false">'02.24 по датам'!AZ83</f>
        <v>0</v>
      </c>
      <c r="BA83" s="2217" t="n">
        <f aca="false">'02.24 по датам'!BA83</f>
        <v>0</v>
      </c>
      <c r="BB83" s="2217" t="n">
        <f aca="false">'02.24 по датам'!BB83</f>
        <v>0</v>
      </c>
      <c r="BC83" s="2217" t="n">
        <f aca="false">'02.24 по датам'!BC83</f>
        <v>0</v>
      </c>
      <c r="BD83" s="2217" t="n">
        <f aca="false">'02.24 по датам'!BD83</f>
        <v>0</v>
      </c>
      <c r="BE83" s="2217" t="n">
        <f aca="false">'02.24 по датам'!BE83</f>
        <v>0</v>
      </c>
      <c r="BF83" s="2217" t="n">
        <f aca="false">'02.24 по датам'!BF83</f>
        <v>0</v>
      </c>
      <c r="BG83" s="2217" t="n">
        <f aca="false">'02.24 по датам'!BG83</f>
        <v>0</v>
      </c>
      <c r="BH83" s="2217" t="n">
        <f aca="false">'02.24 по датам'!BH83</f>
        <v>0</v>
      </c>
      <c r="BI83" s="2217" t="n">
        <f aca="false">'02.24 по датам'!BI83</f>
        <v>0</v>
      </c>
      <c r="BJ83" s="2217" t="n">
        <f aca="false">'02.24 по датам'!BJ83</f>
        <v>0</v>
      </c>
      <c r="BK83" s="2217" t="n">
        <f aca="false">'02.24 по датам'!BK83</f>
        <v>0</v>
      </c>
      <c r="BL83" s="2217" t="n">
        <f aca="false">'02.24 по датам'!BL83</f>
        <v>0</v>
      </c>
      <c r="BM83" s="2217" t="n">
        <f aca="false">'02.24 по датам'!BM83</f>
        <v>0</v>
      </c>
      <c r="BN83" s="2217" t="n">
        <f aca="false">'02.24 по датам'!BN83</f>
        <v>0</v>
      </c>
      <c r="BO83" s="2217" t="n">
        <f aca="false">'02.24 по датам'!BO83</f>
        <v>0</v>
      </c>
      <c r="BP83" s="2217" t="n">
        <f aca="false">'02.24 по датам'!BP83</f>
        <v>0</v>
      </c>
      <c r="BQ83" s="2217" t="n">
        <f aca="false">'02.24 по датам'!BQ83</f>
        <v>0</v>
      </c>
      <c r="BR83" s="2218"/>
      <c r="BS83" s="2219"/>
      <c r="BT83" s="2220"/>
      <c r="BU83" s="2221"/>
      <c r="BV83" s="2221"/>
      <c r="BW83" s="2222" t="n">
        <f aca="false">'02.24 по датам'!BW83</f>
        <v>0</v>
      </c>
      <c r="BX83" s="2217" t="n">
        <f aca="false">'02.24 по датам'!BX83</f>
        <v>0</v>
      </c>
      <c r="BY83" s="2217" t="n">
        <f aca="false">'02.24 по датам'!BY83</f>
        <v>0</v>
      </c>
      <c r="BZ83" s="2217" t="n">
        <f aca="false">'02.24 по датам'!BZ83</f>
        <v>0</v>
      </c>
      <c r="CA83" s="2217" t="n">
        <f aca="false">'02.24 по датам'!CA83</f>
        <v>0</v>
      </c>
      <c r="CB83" s="2217" t="n">
        <f aca="false">'02.24 по датам'!CB83</f>
        <v>0</v>
      </c>
      <c r="CC83" s="2217" t="n">
        <f aca="false">'02.24 по датам'!CC83</f>
        <v>0</v>
      </c>
      <c r="CD83" s="2217" t="n">
        <f aca="false">'02.24 по датам'!CD83</f>
        <v>0</v>
      </c>
      <c r="CE83" s="2217" t="n">
        <f aca="false">'02.24 по датам'!CE83</f>
        <v>0</v>
      </c>
      <c r="CF83" s="2217" t="n">
        <f aca="false">'02.24 по датам'!CF83</f>
        <v>0</v>
      </c>
      <c r="CG83" s="2217" t="n">
        <f aca="false">'02.24 по датам'!CG83</f>
        <v>0</v>
      </c>
      <c r="CH83" s="2217" t="n">
        <f aca="false">'02.24 по датам'!CH83</f>
        <v>0</v>
      </c>
      <c r="CI83" s="2217" t="n">
        <f aca="false">'02.24 по датам'!CI83</f>
        <v>0</v>
      </c>
      <c r="CJ83" s="2218"/>
      <c r="CK83" s="2219"/>
      <c r="CL83" s="2220"/>
      <c r="CM83" s="2221"/>
      <c r="CN83" s="2221"/>
      <c r="CO83" s="2221"/>
      <c r="CP83" s="2221"/>
      <c r="CQ83" s="2217" t="n">
        <f aca="false">'02.24 по датам'!CQ83</f>
        <v>0</v>
      </c>
      <c r="CR83" s="2217" t="n">
        <f aca="false">'02.24 по датам'!CR83</f>
        <v>0</v>
      </c>
      <c r="CS83" s="2217" t="n">
        <f aca="false">'02.24 по датам'!CS83</f>
        <v>0</v>
      </c>
      <c r="CT83" s="2217" t="n">
        <f aca="false">'02.24 по датам'!CT83</f>
        <v>0</v>
      </c>
      <c r="CU83" s="2217" t="n">
        <f aca="false">'02.24 по датам'!CU83</f>
        <v>0</v>
      </c>
      <c r="CV83" s="2217" t="n">
        <f aca="false">'02.24 по датам'!CV83</f>
        <v>0</v>
      </c>
      <c r="CW83" s="2217" t="n">
        <f aca="false">'02.24 по датам'!CW83</f>
        <v>0</v>
      </c>
      <c r="CX83" s="2217" t="n">
        <f aca="false">'02.24 по датам'!CX83</f>
        <v>0</v>
      </c>
      <c r="CY83" s="2217" t="n">
        <f aca="false">'02.24 по датам'!CY83</f>
        <v>0</v>
      </c>
      <c r="CZ83" s="2217" t="n">
        <f aca="false">'02.24 по датам'!CZ83</f>
        <v>0</v>
      </c>
      <c r="DA83" s="2217" t="n">
        <f aca="false">'02.24 по датам'!DA83</f>
        <v>0</v>
      </c>
      <c r="DB83" s="2217" t="n">
        <f aca="false">'02.24 по датам'!DB83</f>
        <v>0</v>
      </c>
      <c r="DC83" s="2217" t="n">
        <f aca="false">'02.24 по датам'!DC83</f>
        <v>0</v>
      </c>
      <c r="DD83" s="2218"/>
      <c r="DE83" s="2219"/>
      <c r="DF83" s="2220"/>
      <c r="DG83" s="2221"/>
      <c r="DH83" s="2221"/>
      <c r="DI83" s="2285" t="n">
        <f aca="false">'02.24 по датам'!DI83</f>
        <v>0</v>
      </c>
      <c r="DJ83" s="2217" t="n">
        <f aca="false">'02.24 по датам'!DJ83</f>
        <v>0</v>
      </c>
      <c r="DK83" s="2217" t="n">
        <f aca="false">'02.24 по датам'!DK83</f>
        <v>0</v>
      </c>
      <c r="DL83" s="2217" t="n">
        <f aca="false">'02.24 по датам'!DL83</f>
        <v>0</v>
      </c>
      <c r="DM83" s="2217" t="n">
        <f aca="false">'02.24 по датам'!DM83</f>
        <v>0</v>
      </c>
      <c r="DN83" s="2217" t="n">
        <f aca="false">'02.24 по датам'!DN83</f>
        <v>0</v>
      </c>
      <c r="DO83" s="2217" t="n">
        <f aca="false">'02.24 по датам'!DO83</f>
        <v>0</v>
      </c>
      <c r="DP83" s="2217" t="n">
        <f aca="false">'02.24 по датам'!DP83</f>
        <v>0</v>
      </c>
      <c r="DQ83" s="2217" t="n">
        <f aca="false">'02.24 по датам'!DQ83</f>
        <v>0</v>
      </c>
      <c r="DR83" s="2217" t="n">
        <f aca="false">'02.24 по датам'!DR83</f>
        <v>0</v>
      </c>
      <c r="DS83" s="2217" t="n">
        <f aca="false">'02.24 по датам'!DS83</f>
        <v>0</v>
      </c>
      <c r="DT83" s="2217" t="n">
        <f aca="false">'02.24 по датам'!DT83</f>
        <v>0</v>
      </c>
      <c r="DU83" s="2217" t="n">
        <f aca="false">'02.24 по датам'!DU83</f>
        <v>0</v>
      </c>
      <c r="DV83" s="2218"/>
      <c r="DW83" s="2219"/>
      <c r="DX83" s="2220"/>
      <c r="DY83" s="2221"/>
      <c r="DZ83" s="2221"/>
      <c r="EA83" s="2297" t="n">
        <f aca="false">'02.24 по датам'!EA83</f>
        <v>0</v>
      </c>
      <c r="EB83" s="2217" t="n">
        <f aca="false">'02.24 по датам'!EB83</f>
        <v>0</v>
      </c>
      <c r="EC83" s="2217" t="n">
        <f aca="false">'02.24 по датам'!EC83</f>
        <v>0</v>
      </c>
      <c r="ED83" s="2217" t="n">
        <f aca="false">'02.24 по датам'!ED83</f>
        <v>0</v>
      </c>
      <c r="EE83" s="2217" t="n">
        <f aca="false">'02.24 по датам'!EE83</f>
        <v>0</v>
      </c>
      <c r="EF83" s="2217" t="n">
        <f aca="false">'02.24 по датам'!EF83</f>
        <v>0</v>
      </c>
      <c r="EG83" s="2217" t="n">
        <f aca="false">'02.24 по датам'!EG83</f>
        <v>0</v>
      </c>
      <c r="EH83" s="2217" t="n">
        <f aca="false">'02.24 по датам'!EH83</f>
        <v>0</v>
      </c>
      <c r="EI83" s="2217" t="n">
        <f aca="false">'02.24 по датам'!EI83</f>
        <v>0</v>
      </c>
      <c r="EJ83" s="2217" t="n">
        <f aca="false">'02.24 по датам'!EJ83</f>
        <v>0</v>
      </c>
      <c r="EK83" s="2217" t="n">
        <f aca="false">'02.24 по датам'!EK83</f>
        <v>0</v>
      </c>
      <c r="EL83" s="2217" t="n">
        <f aca="false">'02.24 по датам'!EL83</f>
        <v>0</v>
      </c>
      <c r="EM83" s="2217" t="n">
        <f aca="false">'02.24 по датам'!EM83</f>
        <v>0</v>
      </c>
      <c r="EN83" s="2217" t="n">
        <f aca="false">'02.24 по датам'!EN83</f>
        <v>0</v>
      </c>
      <c r="EO83" s="2217" t="n">
        <f aca="false">'02.24 по датам'!EO83</f>
        <v>0</v>
      </c>
      <c r="EP83" s="2217" t="n">
        <f aca="false">'02.24 по датам'!EP83</f>
        <v>0</v>
      </c>
      <c r="EQ83" s="2217" t="n">
        <f aca="false">'02.24 по датам'!EQ83</f>
        <v>0</v>
      </c>
      <c r="ER83" s="2217" t="n">
        <f aca="false">'02.24 по датам'!ER83</f>
        <v>0</v>
      </c>
      <c r="ES83" s="2217" t="n">
        <f aca="false">'02.24 по датам'!ES83</f>
        <v>0</v>
      </c>
      <c r="ET83" s="2217" t="n">
        <f aca="false">'02.24 по датам'!ET83</f>
        <v>0</v>
      </c>
      <c r="EU83" s="2217" t="n">
        <f aca="false">'02.24 по датам'!EU83</f>
        <v>0</v>
      </c>
      <c r="EV83" s="2217" t="n">
        <f aca="false">'02.24 по датам'!EV83</f>
        <v>0</v>
      </c>
      <c r="EW83" s="2217" t="n">
        <f aca="false">'02.24 по датам'!EW83</f>
        <v>0</v>
      </c>
      <c r="EX83" s="2217" t="n">
        <f aca="false">'02.24 по датам'!EX83</f>
        <v>0</v>
      </c>
      <c r="EY83" s="2217" t="n">
        <f aca="false">'02.24 по датам'!EY83</f>
        <v>0</v>
      </c>
      <c r="EZ83" s="2218"/>
      <c r="FA83" s="2219"/>
      <c r="FB83" s="2220"/>
      <c r="FC83" s="2221"/>
      <c r="FD83" s="2221"/>
      <c r="FE83" s="2217" t="n">
        <f aca="false">'02.24 по датам'!FE83</f>
        <v>0</v>
      </c>
      <c r="FF83" s="2217" t="n">
        <f aca="false">'02.24 по датам'!FF83</f>
        <v>0</v>
      </c>
      <c r="FG83" s="2217" t="n">
        <f aca="false">'02.24 по датам'!FG83</f>
        <v>0</v>
      </c>
      <c r="FH83" s="2217" t="n">
        <f aca="false">'02.24 по датам'!FH83</f>
        <v>0</v>
      </c>
      <c r="FI83" s="2217" t="n">
        <f aca="false">'02.24 по датам'!FI83</f>
        <v>0</v>
      </c>
      <c r="FJ83" s="2217" t="n">
        <f aca="false">'02.24 по датам'!FJ83</f>
        <v>0</v>
      </c>
      <c r="FK83" s="2217" t="n">
        <f aca="false">'02.24 по датам'!FK83</f>
        <v>0</v>
      </c>
      <c r="FL83" s="2217" t="n">
        <f aca="false">'02.24 по датам'!FL83</f>
        <v>0</v>
      </c>
      <c r="FM83" s="2217" t="n">
        <f aca="false">'02.24 по датам'!FM83</f>
        <v>0</v>
      </c>
      <c r="FN83" s="2217" t="n">
        <f aca="false">'02.24 по датам'!FN83</f>
        <v>0</v>
      </c>
      <c r="FO83" s="2218"/>
      <c r="FP83" s="2219"/>
      <c r="FQ83" s="2220"/>
      <c r="FR83" s="2221"/>
      <c r="FS83" s="2221"/>
      <c r="FT83" s="2225"/>
      <c r="FU83" s="2225"/>
      <c r="FV83" s="2225"/>
      <c r="FW83" s="2225"/>
      <c r="FX83" s="2225"/>
      <c r="FY83" s="2225"/>
      <c r="FZ83" s="2225"/>
      <c r="GA83" s="2225"/>
      <c r="GB83" s="2225"/>
      <c r="GC83" s="2225"/>
      <c r="GD83" s="2225"/>
      <c r="GE83" s="2225"/>
      <c r="GF83" s="2225"/>
      <c r="GG83" s="2225"/>
      <c r="GH83" s="2225"/>
      <c r="GI83" s="2225"/>
      <c r="GJ83" s="2225"/>
      <c r="GK83" s="2225"/>
      <c r="GL83" s="2225"/>
      <c r="GM83" s="2225"/>
      <c r="GN83" s="2225"/>
      <c r="GO83" s="2225"/>
      <c r="GP83" s="2225"/>
      <c r="GQ83" s="2225"/>
      <c r="GR83" s="2225"/>
      <c r="GS83" s="2225"/>
      <c r="GT83" s="2218"/>
      <c r="GU83" s="2219"/>
      <c r="GV83" s="2220"/>
      <c r="GW83" s="2221"/>
      <c r="GX83" s="2221"/>
      <c r="GY83" s="2221"/>
      <c r="GZ83" s="2217" t="n">
        <f aca="false">'02.24 по датам'!GZ83</f>
        <v>0</v>
      </c>
      <c r="HA83" s="2217" t="n">
        <f aca="false">'02.24 по датам'!HA83</f>
        <v>0</v>
      </c>
      <c r="HB83" s="2226"/>
      <c r="HC83" s="2221"/>
      <c r="HD83" s="2227" t="n">
        <f aca="false">'02.24 по датам'!HD83</f>
        <v>0</v>
      </c>
      <c r="HE83" s="2226"/>
      <c r="HF83" s="2228"/>
      <c r="HG83" s="2229"/>
      <c r="HH83" s="2180"/>
      <c r="HI83" s="2230"/>
      <c r="HJ83" s="2225"/>
      <c r="HK83" s="2225"/>
      <c r="HL83" s="2225"/>
      <c r="HM83" s="2225"/>
      <c r="HN83" s="2225"/>
      <c r="HO83" s="2225"/>
      <c r="HP83" s="2225"/>
      <c r="HQ83" s="2225"/>
      <c r="HR83" s="2225"/>
      <c r="HS83" s="2225"/>
      <c r="HT83" s="2225"/>
      <c r="HU83" s="2225"/>
      <c r="HV83" s="2225"/>
      <c r="HW83" s="2225"/>
      <c r="HX83" s="2225"/>
      <c r="HY83" s="2225"/>
      <c r="HZ83" s="2225"/>
      <c r="IA83" s="2218"/>
      <c r="IB83" s="2219"/>
      <c r="IC83" s="2220"/>
      <c r="ID83" s="2221"/>
      <c r="IE83" s="2221"/>
      <c r="IF83" s="2231" t="n">
        <f aca="false">'02.24 по датам'!IF83</f>
        <v>0</v>
      </c>
      <c r="IG83" s="2231" t="n">
        <f aca="false">'02.24 по датам'!IG83</f>
        <v>0</v>
      </c>
      <c r="IH83" s="2231" t="n">
        <f aca="false">'02.24 по датам'!IH83</f>
        <v>0</v>
      </c>
      <c r="II83" s="2232"/>
      <c r="IJ83" s="2233"/>
      <c r="IK83" s="1302"/>
      <c r="IL83" s="1302"/>
      <c r="IM83" s="2234" t="n">
        <f aca="false">'02.24 по датам'!IM83</f>
        <v>0</v>
      </c>
      <c r="IN83" s="2234" t="n">
        <f aca="false">'02.24 по датам'!IN83</f>
        <v>0</v>
      </c>
      <c r="IO83" s="2217" t="n">
        <f aca="false">'02.24 по датам'!IO83</f>
        <v>0</v>
      </c>
      <c r="IP83" s="2217" t="n">
        <f aca="false">'02.24 по датам'!IP83</f>
        <v>0</v>
      </c>
      <c r="IQ83" s="2217" t="n">
        <f aca="false">'02.24 по датам'!IQ83</f>
        <v>0</v>
      </c>
      <c r="IR83" s="2217" t="n">
        <f aca="false">'02.24 по датам'!IR83</f>
        <v>0</v>
      </c>
      <c r="IS83" s="2217" t="n">
        <f aca="false">'02.24 по датам'!IS83</f>
        <v>0</v>
      </c>
      <c r="IT83" s="2217" t="n">
        <f aca="false">'02.24 по датам'!IT83</f>
        <v>0</v>
      </c>
      <c r="IU83" s="2217" t="n">
        <f aca="false">'02.24 по датам'!IU83</f>
        <v>0</v>
      </c>
      <c r="IV83" s="2217" t="n">
        <f aca="false">'02.24 по датам'!IV83</f>
        <v>0</v>
      </c>
      <c r="IW83" s="2218"/>
      <c r="IX83" s="2219"/>
      <c r="IY83" s="2220"/>
      <c r="IZ83" s="2221"/>
      <c r="JA83" s="2221"/>
      <c r="JB83" s="2217" t="n">
        <f aca="false">'02.24 по датам'!JB83</f>
        <v>0</v>
      </c>
      <c r="JC83" s="2226"/>
      <c r="JD83" s="2217" t="n">
        <f aca="false">'02.24 по датам'!JD83</f>
        <v>0</v>
      </c>
      <c r="JE83" s="2221"/>
      <c r="JF83" s="2221"/>
      <c r="JG83" s="2231" t="n">
        <f aca="false">'02.24 по датам'!JG83</f>
        <v>0</v>
      </c>
      <c r="JH83" s="2231" t="n">
        <f aca="false">'02.24 по датам'!JH83</f>
        <v>0</v>
      </c>
      <c r="JI83" s="2231" t="n">
        <f aca="false">'02.24 по датам'!JI83</f>
        <v>0</v>
      </c>
      <c r="JJ83" s="2231" t="n">
        <f aca="false">'02.24 по датам'!JJ83</f>
        <v>0</v>
      </c>
      <c r="JK83" s="2270"/>
      <c r="JL83" s="1302"/>
      <c r="JM83" s="2236"/>
      <c r="JN83" s="2236"/>
      <c r="JO83" s="2237"/>
      <c r="JP83" s="2236"/>
      <c r="JQ83" s="2236"/>
      <c r="JR83" s="2237"/>
    </row>
    <row r="84" customFormat="false" ht="11.25" hidden="false" customHeight="true" outlineLevel="0" collapsed="false">
      <c r="A84" s="2056" t="n">
        <f aca="false">A80+1</f>
        <v>45341</v>
      </c>
      <c r="B84" s="2057" t="s">
        <v>662</v>
      </c>
      <c r="C84" s="2067" t="str">
        <f aca="false">'02.24 по датам'!C84</f>
        <v>Вынгапуровское</v>
      </c>
      <c r="D84" s="2058" t="str">
        <f aca="false">'02.24 по датам'!D84</f>
        <v>Романовское</v>
      </c>
      <c r="E84" s="2067" t="str">
        <f aca="false">'02.24 по датам'!E84</f>
        <v>Карамовское</v>
      </c>
      <c r="F84" s="2067" t="str">
        <f aca="false">'02.24 по датам'!F84</f>
        <v>Романовское</v>
      </c>
      <c r="G84" s="2092" t="n">
        <f aca="false">'02.24 по датам'!G84</f>
        <v>0</v>
      </c>
      <c r="H84" s="2092" t="n">
        <f aca="false">'02.24 по датам'!H84</f>
        <v>0</v>
      </c>
      <c r="I84" s="2092" t="n">
        <f aca="false">'02.24 по датам'!I84</f>
        <v>0</v>
      </c>
      <c r="J84" s="2092" t="n">
        <f aca="false">'02.24 по датам'!J84</f>
        <v>0</v>
      </c>
      <c r="K84" s="2092" t="n">
        <f aca="false">'02.24 по датам'!K84</f>
        <v>0</v>
      </c>
      <c r="L84" s="2092" t="n">
        <f aca="false">'02.24 по датам'!L84</f>
        <v>0</v>
      </c>
      <c r="M84" s="2092" t="n">
        <f aca="false">'02.24 по датам'!M84</f>
        <v>0</v>
      </c>
      <c r="N84" s="2092" t="n">
        <f aca="false">'02.24 по датам'!N84</f>
        <v>0</v>
      </c>
      <c r="O84" s="2092" t="n">
        <f aca="false">'02.24 по датам'!O84</f>
        <v>0</v>
      </c>
      <c r="P84" s="2092" t="n">
        <f aca="false">'02.24 по датам'!P84</f>
        <v>0</v>
      </c>
      <c r="Q84" s="2092" t="n">
        <f aca="false">'02.24 по датам'!Q84</f>
        <v>0</v>
      </c>
      <c r="R84" s="2092" t="n">
        <f aca="false">'02.24 по датам'!R84</f>
        <v>0</v>
      </c>
      <c r="S84" s="2092" t="n">
        <f aca="false">'02.24 по датам'!S84</f>
        <v>0</v>
      </c>
      <c r="T84" s="2092" t="n">
        <f aca="false">'02.24 по датам'!T84</f>
        <v>0</v>
      </c>
      <c r="U84" s="2092" t="n">
        <f aca="false">'02.24 по датам'!U84</f>
        <v>0</v>
      </c>
      <c r="V84" s="2092" t="n">
        <f aca="false">'02.24 по датам'!V84</f>
        <v>0</v>
      </c>
      <c r="W84" s="2287" t="n">
        <f aca="false">'02.24 по датам'!W84</f>
        <v>0</v>
      </c>
      <c r="X84" s="2242"/>
      <c r="Y84" s="2243"/>
      <c r="Z84" s="2248"/>
      <c r="AA84" s="2062"/>
      <c r="AB84" s="2063"/>
      <c r="AC84" s="2241" t="n">
        <f aca="false">'02.24 по датам'!AC84</f>
        <v>0</v>
      </c>
      <c r="AD84" s="2241" t="n">
        <f aca="false">'02.24 по датам'!AD84</f>
        <v>0</v>
      </c>
      <c r="AE84" s="2065" t="n">
        <f aca="false">'02.24 по датам'!AE84</f>
        <v>0</v>
      </c>
      <c r="AF84" s="2065" t="n">
        <f aca="false">'02.24 по датам'!AF84</f>
        <v>0</v>
      </c>
      <c r="AG84" s="2065" t="n">
        <f aca="false">'02.24 по датам'!AG84</f>
        <v>0</v>
      </c>
      <c r="AH84" s="2065" t="n">
        <f aca="false">'02.24 по датам'!AH84</f>
        <v>0</v>
      </c>
      <c r="AI84" s="2065" t="n">
        <f aca="false">'02.24 по датам'!AI84</f>
        <v>0</v>
      </c>
      <c r="AJ84" s="2065" t="n">
        <f aca="false">'02.24 по датам'!AJ84</f>
        <v>0</v>
      </c>
      <c r="AK84" s="2065" t="n">
        <f aca="false">'02.24 по датам'!AK84</f>
        <v>0</v>
      </c>
      <c r="AL84" s="2065" t="n">
        <f aca="false">'02.24 по датам'!AL84</f>
        <v>0</v>
      </c>
      <c r="AM84" s="2065" t="n">
        <f aca="false">'02.24 по датам'!AM84</f>
        <v>0</v>
      </c>
      <c r="AN84" s="2065" t="n">
        <f aca="false">'02.24 по датам'!AN84</f>
        <v>0</v>
      </c>
      <c r="AO84" s="2066" t="n">
        <f aca="false">'02.24 по датам'!AO84</f>
        <v>0</v>
      </c>
      <c r="AP84" s="2238"/>
      <c r="AQ84" s="2239"/>
      <c r="AR84" s="2240"/>
      <c r="AS84" s="2062"/>
      <c r="AT84" s="2063"/>
      <c r="AU84" s="2064" t="n">
        <f aca="false">'02.24 по датам'!AU84</f>
        <v>0</v>
      </c>
      <c r="AV84" s="2241" t="n">
        <f aca="false">'02.24 по датам'!AV84</f>
        <v>0</v>
      </c>
      <c r="AW84" s="2067" t="str">
        <f aca="false">'02.24 по датам'!AW84</f>
        <v>Вынгап</v>
      </c>
      <c r="AX84" s="2065" t="n">
        <f aca="false">'02.24 по датам'!AX84</f>
        <v>0</v>
      </c>
      <c r="AY84" s="2065" t="n">
        <f aca="false">'02.24 по датам'!AY84</f>
        <v>0</v>
      </c>
      <c r="AZ84" s="2065" t="n">
        <f aca="false">'02.24 по датам'!AZ84</f>
        <v>0</v>
      </c>
      <c r="BA84" s="2065" t="n">
        <f aca="false">'02.24 по датам'!BA84</f>
        <v>0</v>
      </c>
      <c r="BB84" s="2065" t="n">
        <f aca="false">'02.24 по датам'!BB84</f>
        <v>0</v>
      </c>
      <c r="BC84" s="2065" t="n">
        <f aca="false">'02.24 по датам'!BC84</f>
        <v>0</v>
      </c>
      <c r="BD84" s="2065" t="n">
        <f aca="false">'02.24 по датам'!BD84</f>
        <v>0</v>
      </c>
      <c r="BE84" s="2065" t="n">
        <f aca="false">'02.24 по датам'!BE84</f>
        <v>0</v>
      </c>
      <c r="BF84" s="2065" t="n">
        <f aca="false">'02.24 по датам'!BF84</f>
        <v>0</v>
      </c>
      <c r="BG84" s="2065" t="n">
        <f aca="false">'02.24 по датам'!BG84</f>
        <v>0</v>
      </c>
      <c r="BH84" s="2065" t="n">
        <f aca="false">'02.24 по датам'!BH84</f>
        <v>0</v>
      </c>
      <c r="BI84" s="2065" t="n">
        <f aca="false">'02.24 по датам'!BI84</f>
        <v>0</v>
      </c>
      <c r="BJ84" s="2065" t="n">
        <f aca="false">'02.24 по датам'!BJ84</f>
        <v>0</v>
      </c>
      <c r="BK84" s="2065" t="n">
        <f aca="false">'02.24 по датам'!BK84</f>
        <v>0</v>
      </c>
      <c r="BL84" s="2065" t="n">
        <f aca="false">'02.24 по датам'!BL84</f>
        <v>0</v>
      </c>
      <c r="BM84" s="2065" t="n">
        <f aca="false">'02.24 по датам'!BM84</f>
        <v>0</v>
      </c>
      <c r="BN84" s="2065" t="n">
        <f aca="false">'02.24 по датам'!BN84</f>
        <v>0</v>
      </c>
      <c r="BO84" s="2065" t="n">
        <f aca="false">'02.24 по датам'!BO84</f>
        <v>0</v>
      </c>
      <c r="BP84" s="2065" t="n">
        <f aca="false">'02.24 по датам'!BP84</f>
        <v>0</v>
      </c>
      <c r="BQ84" s="2066" t="n">
        <f aca="false">'02.24 по датам'!BQ84</f>
        <v>0</v>
      </c>
      <c r="BR84" s="2238"/>
      <c r="BS84" s="2239"/>
      <c r="BT84" s="2240"/>
      <c r="BU84" s="2062"/>
      <c r="BV84" s="2063"/>
      <c r="BW84" s="2083" t="n">
        <f aca="false">'02.24 по датам'!BW84</f>
        <v>0</v>
      </c>
      <c r="BX84" s="2065" t="n">
        <f aca="false">'02.24 по датам'!BX84</f>
        <v>0</v>
      </c>
      <c r="BY84" s="2065" t="n">
        <f aca="false">'02.24 по датам'!BY84</f>
        <v>0</v>
      </c>
      <c r="BZ84" s="2065" t="n">
        <f aca="false">'02.24 по датам'!BZ84</f>
        <v>0</v>
      </c>
      <c r="CA84" s="2065" t="n">
        <f aca="false">'02.24 по датам'!CA84</f>
        <v>0</v>
      </c>
      <c r="CB84" s="2065" t="n">
        <f aca="false">'02.24 по датам'!CB84</f>
        <v>0</v>
      </c>
      <c r="CC84" s="2065" t="n">
        <f aca="false">'02.24 по датам'!CC84</f>
        <v>0</v>
      </c>
      <c r="CD84" s="2065" t="n">
        <f aca="false">'02.24 по датам'!CD84</f>
        <v>0</v>
      </c>
      <c r="CE84" s="2065" t="n">
        <f aca="false">'02.24 по датам'!CE84</f>
        <v>0</v>
      </c>
      <c r="CF84" s="2065" t="n">
        <f aca="false">'02.24 по датам'!CF84</f>
        <v>0</v>
      </c>
      <c r="CG84" s="2065" t="n">
        <f aca="false">'02.24 по датам'!CG84</f>
        <v>0</v>
      </c>
      <c r="CH84" s="2065" t="n">
        <f aca="false">'02.24 по датам'!CH84</f>
        <v>0</v>
      </c>
      <c r="CI84" s="2066" t="n">
        <f aca="false">'02.24 по датам'!CI84</f>
        <v>0</v>
      </c>
      <c r="CJ84" s="2238"/>
      <c r="CK84" s="2239"/>
      <c r="CL84" s="2240"/>
      <c r="CM84" s="2062"/>
      <c r="CN84" s="2063"/>
      <c r="CO84" s="2063"/>
      <c r="CP84" s="2063"/>
      <c r="CQ84" s="2065" t="n">
        <f aca="false">'02.24 по датам'!CQ84</f>
        <v>0</v>
      </c>
      <c r="CR84" s="2065" t="n">
        <f aca="false">'02.24 по датам'!CR84</f>
        <v>0</v>
      </c>
      <c r="CS84" s="2065" t="n">
        <f aca="false">'02.24 по датам'!CS84</f>
        <v>0</v>
      </c>
      <c r="CT84" s="2065" t="n">
        <f aca="false">'02.24 по датам'!CT84</f>
        <v>0</v>
      </c>
      <c r="CU84" s="2065" t="n">
        <f aca="false">'02.24 по датам'!CU84</f>
        <v>0</v>
      </c>
      <c r="CV84" s="2065" t="n">
        <f aca="false">'02.24 по датам'!CV84</f>
        <v>0</v>
      </c>
      <c r="CW84" s="2065" t="n">
        <f aca="false">'02.24 по датам'!CW84</f>
        <v>0</v>
      </c>
      <c r="CX84" s="2065" t="n">
        <f aca="false">'02.24 по датам'!CX84</f>
        <v>0</v>
      </c>
      <c r="CY84" s="2065" t="n">
        <f aca="false">'02.24 по датам'!CY84</f>
        <v>0</v>
      </c>
      <c r="CZ84" s="2065" t="n">
        <f aca="false">'02.24 по датам'!CZ84</f>
        <v>0</v>
      </c>
      <c r="DA84" s="2065" t="n">
        <f aca="false">'02.24 по датам'!DA84</f>
        <v>0</v>
      </c>
      <c r="DB84" s="2065" t="n">
        <f aca="false">'02.24 по датам'!DB84</f>
        <v>0</v>
      </c>
      <c r="DC84" s="2066" t="n">
        <f aca="false">'02.24 по датам'!DC84</f>
        <v>0</v>
      </c>
      <c r="DD84" s="2238"/>
      <c r="DE84" s="2239"/>
      <c r="DF84" s="2240"/>
      <c r="DG84" s="2069"/>
      <c r="DH84" s="2070"/>
      <c r="DI84" s="2068" t="n">
        <f aca="false">'02.24 по датам'!DI84</f>
        <v>0</v>
      </c>
      <c r="DJ84" s="2065" t="n">
        <f aca="false">'02.24 по датам'!DJ84</f>
        <v>0</v>
      </c>
      <c r="DK84" s="2065" t="n">
        <f aca="false">'02.24 по датам'!DK84</f>
        <v>0</v>
      </c>
      <c r="DL84" s="2065" t="n">
        <f aca="false">'02.24 по датам'!DL84</f>
        <v>0</v>
      </c>
      <c r="DM84" s="2065" t="n">
        <f aca="false">'02.24 по датам'!DM84</f>
        <v>0</v>
      </c>
      <c r="DN84" s="2065" t="n">
        <f aca="false">'02.24 по датам'!DN84</f>
        <v>0</v>
      </c>
      <c r="DO84" s="2065" t="n">
        <f aca="false">'02.24 по датам'!DO84</f>
        <v>0</v>
      </c>
      <c r="DP84" s="2065" t="n">
        <f aca="false">'02.24 по датам'!DP84</f>
        <v>0</v>
      </c>
      <c r="DQ84" s="2065" t="n">
        <f aca="false">'02.24 по датам'!DQ84</f>
        <v>0</v>
      </c>
      <c r="DR84" s="2065" t="n">
        <f aca="false">'02.24 по датам'!DR84</f>
        <v>0</v>
      </c>
      <c r="DS84" s="2065" t="n">
        <f aca="false">'02.24 по датам'!DS84</f>
        <v>0</v>
      </c>
      <c r="DT84" s="2065" t="n">
        <f aca="false">'02.24 по датам'!DT84</f>
        <v>0</v>
      </c>
      <c r="DU84" s="2066" t="n">
        <f aca="false">'02.24 по датам'!DU84</f>
        <v>0</v>
      </c>
      <c r="DV84" s="2238"/>
      <c r="DW84" s="2239"/>
      <c r="DX84" s="2240"/>
      <c r="DY84" s="2069"/>
      <c r="DZ84" s="2070"/>
      <c r="EA84" s="2065" t="n">
        <f aca="false">'02.24 по датам'!EA84</f>
        <v>0</v>
      </c>
      <c r="EB84" s="2065" t="n">
        <f aca="false">'02.24 по датам'!EB84</f>
        <v>0</v>
      </c>
      <c r="EC84" s="2065" t="n">
        <f aca="false">'02.24 по датам'!EC84</f>
        <v>0</v>
      </c>
      <c r="ED84" s="2065" t="n">
        <f aca="false">'02.24 по датам'!ED84</f>
        <v>0</v>
      </c>
      <c r="EE84" s="2092" t="n">
        <f aca="false">'02.24 по датам'!EE84</f>
        <v>0</v>
      </c>
      <c r="EF84" s="2065" t="n">
        <f aca="false">'02.24 по датам'!EF84</f>
        <v>0</v>
      </c>
      <c r="EG84" s="2065" t="n">
        <f aca="false">'02.24 по датам'!EG84</f>
        <v>0</v>
      </c>
      <c r="EH84" s="2065" t="n">
        <f aca="false">'02.24 по датам'!EH84</f>
        <v>0</v>
      </c>
      <c r="EI84" s="2065" t="n">
        <f aca="false">'02.24 по датам'!EI84</f>
        <v>0</v>
      </c>
      <c r="EJ84" s="2065" t="n">
        <f aca="false">'02.24 по датам'!EJ84</f>
        <v>0</v>
      </c>
      <c r="EK84" s="2065" t="n">
        <f aca="false">'02.24 по датам'!EK84</f>
        <v>0</v>
      </c>
      <c r="EL84" s="2065" t="n">
        <f aca="false">'02.24 по датам'!EL84</f>
        <v>0</v>
      </c>
      <c r="EM84" s="2065" t="n">
        <f aca="false">'02.24 по датам'!EM84</f>
        <v>0</v>
      </c>
      <c r="EN84" s="2065" t="n">
        <f aca="false">'02.24 по датам'!EN84</f>
        <v>0</v>
      </c>
      <c r="EO84" s="2065" t="n">
        <f aca="false">'02.24 по датам'!EO84</f>
        <v>0</v>
      </c>
      <c r="EP84" s="2065" t="n">
        <f aca="false">'02.24 по датам'!EP84</f>
        <v>0</v>
      </c>
      <c r="EQ84" s="2065" t="n">
        <f aca="false">'02.24 по датам'!EQ84</f>
        <v>0</v>
      </c>
      <c r="ER84" s="2065" t="n">
        <f aca="false">'02.24 по датам'!ER84</f>
        <v>0</v>
      </c>
      <c r="ES84" s="2065" t="n">
        <f aca="false">'02.24 по датам'!ES84</f>
        <v>0</v>
      </c>
      <c r="ET84" s="2065" t="n">
        <f aca="false">'02.24 по датам'!ET84</f>
        <v>0</v>
      </c>
      <c r="EU84" s="2065" t="n">
        <f aca="false">'02.24 по датам'!EU84</f>
        <v>0</v>
      </c>
      <c r="EV84" s="2065" t="n">
        <f aca="false">'02.24 по датам'!EV84</f>
        <v>0</v>
      </c>
      <c r="EW84" s="2065" t="n">
        <f aca="false">'02.24 по датам'!EW84</f>
        <v>0</v>
      </c>
      <c r="EX84" s="2065" t="n">
        <f aca="false">'02.24 по датам'!EX84</f>
        <v>0</v>
      </c>
      <c r="EY84" s="2066" t="n">
        <f aca="false">'02.24 по датам'!EY84</f>
        <v>0</v>
      </c>
      <c r="EZ84" s="2238"/>
      <c r="FA84" s="2239"/>
      <c r="FB84" s="2240"/>
      <c r="FC84" s="2069"/>
      <c r="FD84" s="2070"/>
      <c r="FE84" s="2065" t="n">
        <f aca="false">'02.24 по датам'!FE84</f>
        <v>0</v>
      </c>
      <c r="FF84" s="2065" t="n">
        <f aca="false">'02.24 по датам'!FF84</f>
        <v>0</v>
      </c>
      <c r="FG84" s="2065" t="n">
        <f aca="false">'02.24 по датам'!FG84</f>
        <v>0</v>
      </c>
      <c r="FH84" s="2065" t="n">
        <f aca="false">'02.24 по датам'!FH84</f>
        <v>0</v>
      </c>
      <c r="FI84" s="2065" t="n">
        <f aca="false">'02.24 по датам'!FI84</f>
        <v>0</v>
      </c>
      <c r="FJ84" s="2065" t="n">
        <f aca="false">'02.24 по датам'!FJ84</f>
        <v>0</v>
      </c>
      <c r="FK84" s="2065" t="n">
        <f aca="false">'02.24 по датам'!FK84</f>
        <v>0</v>
      </c>
      <c r="FL84" s="2065" t="n">
        <f aca="false">'02.24 по датам'!FL84</f>
        <v>0</v>
      </c>
      <c r="FM84" s="2065" t="n">
        <f aca="false">'02.24 по датам'!FM84</f>
        <v>0</v>
      </c>
      <c r="FN84" s="2066" t="n">
        <f aca="false">'02.24 по датам'!FN84</f>
        <v>0</v>
      </c>
      <c r="FO84" s="2238"/>
      <c r="FP84" s="2239"/>
      <c r="FQ84" s="2240"/>
      <c r="FR84" s="2069"/>
      <c r="FS84" s="2070"/>
      <c r="FT84" s="2274"/>
      <c r="FU84" s="2274"/>
      <c r="FV84" s="2274"/>
      <c r="FW84" s="2274"/>
      <c r="FX84" s="2274"/>
      <c r="FY84" s="2274"/>
      <c r="FZ84" s="2274"/>
      <c r="GA84" s="2274"/>
      <c r="GB84" s="2274"/>
      <c r="GC84" s="2274"/>
      <c r="GD84" s="2274"/>
      <c r="GE84" s="2274"/>
      <c r="GF84" s="2274"/>
      <c r="GG84" s="2274"/>
      <c r="GH84" s="2274"/>
      <c r="GI84" s="2274"/>
      <c r="GJ84" s="2274"/>
      <c r="GK84" s="2274"/>
      <c r="GL84" s="2274"/>
      <c r="GM84" s="2274"/>
      <c r="GN84" s="2274"/>
      <c r="GO84" s="2274"/>
      <c r="GP84" s="2274"/>
      <c r="GQ84" s="2274"/>
      <c r="GR84" s="2274"/>
      <c r="GS84" s="2275"/>
      <c r="GT84" s="2238"/>
      <c r="GU84" s="2239"/>
      <c r="GV84" s="2240"/>
      <c r="GW84" s="2076"/>
      <c r="GX84" s="2063"/>
      <c r="GY84" s="2062"/>
      <c r="GZ84" s="2077" t="n">
        <f aca="false">'02.24 по датам'!GZ84</f>
        <v>0</v>
      </c>
      <c r="HA84" s="2078" t="n">
        <f aca="false">'02.24 по датам'!HA84</f>
        <v>0</v>
      </c>
      <c r="HB84" s="2272"/>
      <c r="HC84" s="2080"/>
      <c r="HD84" s="2247" t="n">
        <f aca="false">'02.24 по датам'!HD84</f>
        <v>0</v>
      </c>
      <c r="HE84" s="2272"/>
      <c r="HF84" s="2082"/>
      <c r="HG84" s="2068"/>
      <c r="HH84" s="2068"/>
      <c r="HI84" s="2273"/>
      <c r="HJ84" s="2072"/>
      <c r="HK84" s="2072"/>
      <c r="HL84" s="2072"/>
      <c r="HM84" s="2072"/>
      <c r="HN84" s="2072"/>
      <c r="HO84" s="2072"/>
      <c r="HP84" s="2072"/>
      <c r="HQ84" s="2072"/>
      <c r="HR84" s="2072"/>
      <c r="HS84" s="2072"/>
      <c r="HT84" s="2072"/>
      <c r="HU84" s="2072"/>
      <c r="HV84" s="2072"/>
      <c r="HW84" s="2072"/>
      <c r="HX84" s="2072"/>
      <c r="HY84" s="2072"/>
      <c r="HZ84" s="2073"/>
      <c r="IA84" s="2242"/>
      <c r="IB84" s="2243"/>
      <c r="IC84" s="2240"/>
      <c r="ID84" s="2062"/>
      <c r="IE84" s="2076"/>
      <c r="IF84" s="2085" t="n">
        <f aca="false">'02.24 по датам'!IF84</f>
        <v>0</v>
      </c>
      <c r="IG84" s="2085" t="n">
        <f aca="false">'02.24 по датам'!IG84</f>
        <v>0</v>
      </c>
      <c r="IH84" s="2086" t="n">
        <f aca="false">'02.24 по датам'!IH84</f>
        <v>0</v>
      </c>
      <c r="II84" s="2249"/>
      <c r="IJ84" s="2250"/>
      <c r="IK84" s="2089"/>
      <c r="IL84" s="2090"/>
      <c r="IM84" s="2091" t="n">
        <f aca="false">'02.24 по датам'!IM84</f>
        <v>0</v>
      </c>
      <c r="IN84" s="2092" t="n">
        <f aca="false">'02.24 по датам'!IN84</f>
        <v>0</v>
      </c>
      <c r="IO84" s="2093" t="n">
        <f aca="false">'02.24 по датам'!IO84</f>
        <v>0</v>
      </c>
      <c r="IP84" s="2093" t="n">
        <f aca="false">'02.24 по датам'!IP84</f>
        <v>0</v>
      </c>
      <c r="IQ84" s="2093" t="n">
        <f aca="false">'02.24 по датам'!IQ84</f>
        <v>0</v>
      </c>
      <c r="IR84" s="2093" t="n">
        <f aca="false">'02.24 по датам'!IR84</f>
        <v>0</v>
      </c>
      <c r="IS84" s="2093" t="n">
        <f aca="false">'02.24 по датам'!IS84</f>
        <v>0</v>
      </c>
      <c r="IT84" s="2093" t="n">
        <f aca="false">'02.24 по датам'!IT84</f>
        <v>0</v>
      </c>
      <c r="IU84" s="2093" t="n">
        <f aca="false">'02.24 по датам'!IU84</f>
        <v>0</v>
      </c>
      <c r="IV84" s="2094" t="n">
        <f aca="false">'02.24 по датам'!IV84</f>
        <v>0</v>
      </c>
      <c r="IW84" s="2251"/>
      <c r="IX84" s="2252"/>
      <c r="IY84" s="2253"/>
      <c r="IZ84" s="2062"/>
      <c r="JA84" s="2063"/>
      <c r="JB84" s="2098" t="n">
        <f aca="false">'02.24 по датам'!JB84</f>
        <v>0</v>
      </c>
      <c r="JC84" s="2245"/>
      <c r="JD84" s="2100" t="n">
        <f aca="false">'02.24 по датам'!JD84</f>
        <v>0</v>
      </c>
      <c r="JE84" s="2101"/>
      <c r="JF84" s="2102"/>
      <c r="JG84" s="2254" t="n">
        <f aca="false">'02.24 по датам'!JG84</f>
        <v>0</v>
      </c>
      <c r="JH84" s="2254" t="n">
        <f aca="false">'02.24 по датам'!JH84</f>
        <v>0</v>
      </c>
      <c r="JI84" s="2103" t="n">
        <f aca="false">'02.24 по датам'!JI84</f>
        <v>0</v>
      </c>
      <c r="JJ84" s="2291" t="n">
        <f aca="false">'02.24 по датам'!JJ84</f>
        <v>0</v>
      </c>
      <c r="JK84" s="2292"/>
      <c r="JL84" s="2106"/>
      <c r="JM84" s="2107" t="n">
        <f aca="false">JM$4:JM$4+SUMIF($C$5:JL$5,"Нараст. баланс",$C86:JL86)+SUMIF($C$7:JH$7,"Итого (с ВНР)",$C86:JH86)-SUMIF($C$5:JL$5,"Геол. снижение,  т/сут",$C86:JL86)-SUMIF(JJ$7:JL$7,"Итого",JJ86:JL86)-SUMIF($C$7:JL$7,"Итого (с ВСП)",$C86:JL86)</f>
        <v>23349.406</v>
      </c>
      <c r="JN84" s="2108"/>
      <c r="JO84" s="2256" t="e">
        <f aca="false">'02.24 НГДП по датам'!CA84:CA86</f>
        <v>#VALUE!</v>
      </c>
      <c r="JP84" s="2110"/>
      <c r="JQ84" s="2111"/>
      <c r="JR84" s="2257"/>
    </row>
    <row r="85" customFormat="false" ht="11.25" hidden="false" customHeight="true" outlineLevel="0" collapsed="false">
      <c r="A85" s="2056"/>
      <c r="B85" s="2113" t="s">
        <v>663</v>
      </c>
      <c r="C85" s="2123" t="n">
        <f aca="false">'02.24 по датам'!C85</f>
        <v>5220</v>
      </c>
      <c r="D85" s="2114" t="n">
        <f aca="false">'02.24 по датам'!D85</f>
        <v>1131</v>
      </c>
      <c r="E85" s="2123" t="n">
        <f aca="false">'02.24 по датам'!E85</f>
        <v>917</v>
      </c>
      <c r="F85" s="2123" t="n">
        <f aca="false">'02.24 по датам'!F85</f>
        <v>1091</v>
      </c>
      <c r="G85" s="2150" t="n">
        <f aca="false">'02.24 по датам'!G85</f>
        <v>0</v>
      </c>
      <c r="H85" s="2150" t="n">
        <f aca="false">'02.24 по датам'!H85</f>
        <v>0</v>
      </c>
      <c r="I85" s="2150" t="n">
        <f aca="false">'02.24 по датам'!I85</f>
        <v>0</v>
      </c>
      <c r="J85" s="2150" t="n">
        <f aca="false">'02.24 по датам'!J85</f>
        <v>0</v>
      </c>
      <c r="K85" s="2150" t="n">
        <f aca="false">'02.24 по датам'!K85</f>
        <v>0</v>
      </c>
      <c r="L85" s="2150" t="n">
        <f aca="false">'02.24 по датам'!L85</f>
        <v>0</v>
      </c>
      <c r="M85" s="2150" t="n">
        <f aca="false">'02.24 по датам'!M85</f>
        <v>0</v>
      </c>
      <c r="N85" s="2150" t="n">
        <f aca="false">'02.24 по датам'!N85</f>
        <v>0</v>
      </c>
      <c r="O85" s="2150" t="n">
        <f aca="false">'02.24 по датам'!O85</f>
        <v>0</v>
      </c>
      <c r="P85" s="2150" t="n">
        <f aca="false">'02.24 по датам'!P85</f>
        <v>0</v>
      </c>
      <c r="Q85" s="2150" t="n">
        <f aca="false">'02.24 по датам'!Q85</f>
        <v>0</v>
      </c>
      <c r="R85" s="2150" t="n">
        <f aca="false">'02.24 по датам'!R85</f>
        <v>0</v>
      </c>
      <c r="S85" s="2150" t="n">
        <f aca="false">'02.24 по датам'!S85</f>
        <v>0</v>
      </c>
      <c r="T85" s="2150" t="n">
        <f aca="false">'02.24 по датам'!T85</f>
        <v>0</v>
      </c>
      <c r="U85" s="2150" t="n">
        <f aca="false">'02.24 по датам'!U85</f>
        <v>0</v>
      </c>
      <c r="V85" s="2150" t="n">
        <f aca="false">'02.24 по датам'!V85</f>
        <v>0</v>
      </c>
      <c r="W85" s="2289" t="n">
        <f aca="false">'02.24 по датам'!W85</f>
        <v>0</v>
      </c>
      <c r="X85" s="2130"/>
      <c r="Y85" s="2131"/>
      <c r="Z85" s="2262"/>
      <c r="AA85" s="2118" t="n">
        <f aca="false">COUNTIF(C85:Z85,"&gt;"&amp;0)</f>
        <v>4</v>
      </c>
      <c r="AB85" s="2119"/>
      <c r="AC85" s="2258" t="n">
        <f aca="false">'02.24 по датам'!AC85</f>
        <v>0</v>
      </c>
      <c r="AD85" s="2258" t="n">
        <f aca="false">'02.24 по датам'!AD85</f>
        <v>0</v>
      </c>
      <c r="AE85" s="2121" t="n">
        <f aca="false">'02.24 по датам'!AE85</f>
        <v>0</v>
      </c>
      <c r="AF85" s="2121" t="n">
        <f aca="false">'02.24 по датам'!AF85</f>
        <v>0</v>
      </c>
      <c r="AG85" s="2121" t="n">
        <f aca="false">'02.24 по датам'!AG85</f>
        <v>0</v>
      </c>
      <c r="AH85" s="2121" t="n">
        <f aca="false">'02.24 по датам'!AH85</f>
        <v>0</v>
      </c>
      <c r="AI85" s="2121" t="n">
        <f aca="false">'02.24 по датам'!AI85</f>
        <v>0</v>
      </c>
      <c r="AJ85" s="2121" t="n">
        <f aca="false">'02.24 по датам'!AJ85</f>
        <v>0</v>
      </c>
      <c r="AK85" s="2121" t="n">
        <f aca="false">'02.24 по датам'!AK85</f>
        <v>0</v>
      </c>
      <c r="AL85" s="2121" t="n">
        <f aca="false">'02.24 по датам'!AL85</f>
        <v>0</v>
      </c>
      <c r="AM85" s="2121" t="n">
        <f aca="false">'02.24 по датам'!AM85</f>
        <v>0</v>
      </c>
      <c r="AN85" s="2121" t="n">
        <f aca="false">'02.24 по датам'!AN85</f>
        <v>0</v>
      </c>
      <c r="AO85" s="2122" t="n">
        <f aca="false">'02.24 по датам'!AO85</f>
        <v>0</v>
      </c>
      <c r="AP85" s="2115"/>
      <c r="AQ85" s="2116"/>
      <c r="AR85" s="2117"/>
      <c r="AS85" s="2118" t="n">
        <f aca="false">COUNTIF(AC86:AR86,"&gt;"&amp;0)</f>
        <v>0</v>
      </c>
      <c r="AT85" s="2119"/>
      <c r="AU85" s="2120" t="n">
        <f aca="false">'02.24 по датам'!AU85</f>
        <v>0</v>
      </c>
      <c r="AV85" s="2258" t="n">
        <f aca="false">'02.24 по датам'!AV85</f>
        <v>0</v>
      </c>
      <c r="AW85" s="2123" t="n">
        <f aca="false">'02.24 по датам'!AW85</f>
        <v>616</v>
      </c>
      <c r="AX85" s="2121" t="n">
        <f aca="false">'02.24 по датам'!AX85</f>
        <v>0</v>
      </c>
      <c r="AY85" s="2121" t="n">
        <f aca="false">'02.24 по датам'!AY85</f>
        <v>0</v>
      </c>
      <c r="AZ85" s="2121" t="n">
        <f aca="false">'02.24 по датам'!AZ85</f>
        <v>0</v>
      </c>
      <c r="BA85" s="2121" t="n">
        <f aca="false">'02.24 по датам'!BA85</f>
        <v>0</v>
      </c>
      <c r="BB85" s="2121" t="n">
        <f aca="false">'02.24 по датам'!BB85</f>
        <v>0</v>
      </c>
      <c r="BC85" s="2121" t="n">
        <f aca="false">'02.24 по датам'!BC85</f>
        <v>0</v>
      </c>
      <c r="BD85" s="2121" t="n">
        <f aca="false">'02.24 по датам'!BD85</f>
        <v>0</v>
      </c>
      <c r="BE85" s="2121" t="n">
        <f aca="false">'02.24 по датам'!BE85</f>
        <v>0</v>
      </c>
      <c r="BF85" s="2121" t="n">
        <f aca="false">'02.24 по датам'!BF85</f>
        <v>0</v>
      </c>
      <c r="BG85" s="2121" t="n">
        <f aca="false">'02.24 по датам'!BG85</f>
        <v>0</v>
      </c>
      <c r="BH85" s="2121" t="n">
        <f aca="false">'02.24 по датам'!BH85</f>
        <v>0</v>
      </c>
      <c r="BI85" s="2121" t="n">
        <f aca="false">'02.24 по датам'!BI85</f>
        <v>0</v>
      </c>
      <c r="BJ85" s="2121" t="n">
        <f aca="false">'02.24 по датам'!BJ85</f>
        <v>0</v>
      </c>
      <c r="BK85" s="2121" t="n">
        <f aca="false">'02.24 по датам'!BK85</f>
        <v>0</v>
      </c>
      <c r="BL85" s="2121" t="n">
        <f aca="false">'02.24 по датам'!BL85</f>
        <v>0</v>
      </c>
      <c r="BM85" s="2121" t="n">
        <f aca="false">'02.24 по датам'!BM85</f>
        <v>0</v>
      </c>
      <c r="BN85" s="2121" t="n">
        <f aca="false">'02.24 по датам'!BN85</f>
        <v>0</v>
      </c>
      <c r="BO85" s="2121" t="n">
        <f aca="false">'02.24 по датам'!BO85</f>
        <v>0</v>
      </c>
      <c r="BP85" s="2121" t="n">
        <f aca="false">'02.24 по датам'!BP85</f>
        <v>0</v>
      </c>
      <c r="BQ85" s="2122" t="n">
        <f aca="false">'02.24 по датам'!BQ85</f>
        <v>0</v>
      </c>
      <c r="BR85" s="2115"/>
      <c r="BS85" s="2116"/>
      <c r="BT85" s="2117"/>
      <c r="BU85" s="2118" t="n">
        <f aca="false">COUNTIF(AU86:BT86,"&gt;"&amp;0)</f>
        <v>1</v>
      </c>
      <c r="BV85" s="2119"/>
      <c r="BW85" s="2140" t="n">
        <f aca="false">'02.24 по датам'!BW85</f>
        <v>0</v>
      </c>
      <c r="BX85" s="2121" t="n">
        <f aca="false">'02.24 по датам'!BX85</f>
        <v>0</v>
      </c>
      <c r="BY85" s="2121" t="n">
        <f aca="false">'02.24 по датам'!BY85</f>
        <v>0</v>
      </c>
      <c r="BZ85" s="2121" t="n">
        <f aca="false">'02.24 по датам'!BZ85</f>
        <v>0</v>
      </c>
      <c r="CA85" s="2121" t="n">
        <f aca="false">'02.24 по датам'!CA85</f>
        <v>0</v>
      </c>
      <c r="CB85" s="2121" t="n">
        <f aca="false">'02.24 по датам'!CB85</f>
        <v>0</v>
      </c>
      <c r="CC85" s="2121" t="n">
        <f aca="false">'02.24 по датам'!CC85</f>
        <v>0</v>
      </c>
      <c r="CD85" s="2121" t="n">
        <f aca="false">'02.24 по датам'!CD85</f>
        <v>0</v>
      </c>
      <c r="CE85" s="2121" t="n">
        <f aca="false">'02.24 по датам'!CE85</f>
        <v>0</v>
      </c>
      <c r="CF85" s="2121" t="n">
        <f aca="false">'02.24 по датам'!CF85</f>
        <v>0</v>
      </c>
      <c r="CG85" s="2121" t="n">
        <f aca="false">'02.24 по датам'!CG85</f>
        <v>0</v>
      </c>
      <c r="CH85" s="2121" t="n">
        <f aca="false">'02.24 по датам'!CH85</f>
        <v>0</v>
      </c>
      <c r="CI85" s="2122" t="n">
        <f aca="false">'02.24 по датам'!CI85</f>
        <v>0</v>
      </c>
      <c r="CJ85" s="2115"/>
      <c r="CK85" s="2116"/>
      <c r="CL85" s="2117"/>
      <c r="CM85" s="2118" t="n">
        <f aca="false">COUNTIF(BW86:CL86,"&gt;"&amp;0)</f>
        <v>0</v>
      </c>
      <c r="CN85" s="2119"/>
      <c r="CO85" s="2119" t="n">
        <f aca="false">AA85+AS85+BU85+CM85</f>
        <v>5</v>
      </c>
      <c r="CP85" s="2119"/>
      <c r="CQ85" s="2121" t="n">
        <f aca="false">'02.24 по датам'!CQ85</f>
        <v>0</v>
      </c>
      <c r="CR85" s="2121" t="n">
        <f aca="false">'02.24 по датам'!CR85</f>
        <v>0</v>
      </c>
      <c r="CS85" s="2121" t="n">
        <f aca="false">'02.24 по датам'!CS85</f>
        <v>0</v>
      </c>
      <c r="CT85" s="2121" t="n">
        <f aca="false">'02.24 по датам'!CT85</f>
        <v>0</v>
      </c>
      <c r="CU85" s="2121" t="n">
        <f aca="false">'02.24 по датам'!CU85</f>
        <v>0</v>
      </c>
      <c r="CV85" s="2121" t="n">
        <f aca="false">'02.24 по датам'!CV85</f>
        <v>0</v>
      </c>
      <c r="CW85" s="2121" t="n">
        <f aca="false">'02.24 по датам'!CW85</f>
        <v>0</v>
      </c>
      <c r="CX85" s="2121" t="n">
        <f aca="false">'02.24 по датам'!CX85</f>
        <v>0</v>
      </c>
      <c r="CY85" s="2121" t="n">
        <f aca="false">'02.24 по датам'!CY85</f>
        <v>0</v>
      </c>
      <c r="CZ85" s="2121" t="n">
        <f aca="false">'02.24 по датам'!CZ85</f>
        <v>0</v>
      </c>
      <c r="DA85" s="2121" t="n">
        <f aca="false">'02.24 по датам'!DA85</f>
        <v>0</v>
      </c>
      <c r="DB85" s="2121" t="n">
        <f aca="false">'02.24 по датам'!DB85</f>
        <v>0</v>
      </c>
      <c r="DC85" s="2122" t="n">
        <f aca="false">'02.24 по датам'!DC85</f>
        <v>0</v>
      </c>
      <c r="DD85" s="2115"/>
      <c r="DE85" s="2116"/>
      <c r="DF85" s="2117"/>
      <c r="DG85" s="2125" t="n">
        <f aca="false">SUBTOTAL(9,CQ87:DF87)</f>
        <v>0</v>
      </c>
      <c r="DH85" s="2126"/>
      <c r="DI85" s="2124" t="n">
        <f aca="false">'02.24 по датам'!DI85</f>
        <v>0</v>
      </c>
      <c r="DJ85" s="2121" t="n">
        <f aca="false">'02.24 по датам'!DJ85</f>
        <v>0</v>
      </c>
      <c r="DK85" s="2121" t="n">
        <f aca="false">'02.24 по датам'!DK85</f>
        <v>0</v>
      </c>
      <c r="DL85" s="2121" t="n">
        <f aca="false">'02.24 по датам'!DL85</f>
        <v>0</v>
      </c>
      <c r="DM85" s="2121" t="n">
        <f aca="false">'02.24 по датам'!DM85</f>
        <v>0</v>
      </c>
      <c r="DN85" s="2121" t="n">
        <f aca="false">'02.24 по датам'!DN85</f>
        <v>0</v>
      </c>
      <c r="DO85" s="2121" t="n">
        <f aca="false">'02.24 по датам'!DO85</f>
        <v>0</v>
      </c>
      <c r="DP85" s="2121" t="n">
        <f aca="false">'02.24 по датам'!DP85</f>
        <v>0</v>
      </c>
      <c r="DQ85" s="2121" t="n">
        <f aca="false">'02.24 по датам'!DQ85</f>
        <v>0</v>
      </c>
      <c r="DR85" s="2121" t="n">
        <f aca="false">'02.24 по датам'!DR85</f>
        <v>0</v>
      </c>
      <c r="DS85" s="2121" t="n">
        <f aca="false">'02.24 по датам'!DS85</f>
        <v>0</v>
      </c>
      <c r="DT85" s="2121" t="n">
        <f aca="false">'02.24 по датам'!DT85</f>
        <v>0</v>
      </c>
      <c r="DU85" s="2122" t="n">
        <f aca="false">'02.24 по датам'!DU85</f>
        <v>0</v>
      </c>
      <c r="DV85" s="2115"/>
      <c r="DW85" s="2116"/>
      <c r="DX85" s="2117"/>
      <c r="DY85" s="2125" t="n">
        <f aca="false">COUNTIF(DI86:DX86,"&gt;"&amp;0)</f>
        <v>0</v>
      </c>
      <c r="DZ85" s="2126"/>
      <c r="EA85" s="2121" t="n">
        <f aca="false">'02.24 по датам'!EA85</f>
        <v>0</v>
      </c>
      <c r="EB85" s="2121" t="n">
        <f aca="false">'02.24 по датам'!EB85</f>
        <v>0</v>
      </c>
      <c r="EC85" s="2121" t="n">
        <f aca="false">'02.24 по датам'!EC85</f>
        <v>0</v>
      </c>
      <c r="ED85" s="2121" t="n">
        <f aca="false">'02.24 по датам'!ED85</f>
        <v>0</v>
      </c>
      <c r="EE85" s="2150" t="n">
        <f aca="false">'02.24 по датам'!EE85</f>
        <v>0</v>
      </c>
      <c r="EF85" s="2121" t="n">
        <f aca="false">'02.24 по датам'!EF85</f>
        <v>0</v>
      </c>
      <c r="EG85" s="2121" t="n">
        <f aca="false">'02.24 по датам'!EG85</f>
        <v>0</v>
      </c>
      <c r="EH85" s="2121" t="n">
        <f aca="false">'02.24 по датам'!EH85</f>
        <v>0</v>
      </c>
      <c r="EI85" s="2121" t="n">
        <f aca="false">'02.24 по датам'!EI85</f>
        <v>0</v>
      </c>
      <c r="EJ85" s="2121" t="n">
        <f aca="false">'02.24 по датам'!EJ85</f>
        <v>0</v>
      </c>
      <c r="EK85" s="2121" t="n">
        <f aca="false">'02.24 по датам'!EK85</f>
        <v>0</v>
      </c>
      <c r="EL85" s="2121" t="n">
        <f aca="false">'02.24 по датам'!EL85</f>
        <v>0</v>
      </c>
      <c r="EM85" s="2121" t="n">
        <f aca="false">'02.24 по датам'!EM85</f>
        <v>0</v>
      </c>
      <c r="EN85" s="2121" t="n">
        <f aca="false">'02.24 по датам'!EN85</f>
        <v>0</v>
      </c>
      <c r="EO85" s="2121" t="n">
        <f aca="false">'02.24 по датам'!EO85</f>
        <v>0</v>
      </c>
      <c r="EP85" s="2121" t="n">
        <f aca="false">'02.24 по датам'!EP85</f>
        <v>0</v>
      </c>
      <c r="EQ85" s="2121" t="n">
        <f aca="false">'02.24 по датам'!EQ85</f>
        <v>0</v>
      </c>
      <c r="ER85" s="2121" t="n">
        <f aca="false">'02.24 по датам'!ER85</f>
        <v>0</v>
      </c>
      <c r="ES85" s="2121" t="n">
        <f aca="false">'02.24 по датам'!ES85</f>
        <v>0</v>
      </c>
      <c r="ET85" s="2121" t="n">
        <f aca="false">'02.24 по датам'!ET85</f>
        <v>0</v>
      </c>
      <c r="EU85" s="2121" t="n">
        <f aca="false">'02.24 по датам'!EU85</f>
        <v>0</v>
      </c>
      <c r="EV85" s="2121" t="n">
        <f aca="false">'02.24 по датам'!EV85</f>
        <v>0</v>
      </c>
      <c r="EW85" s="2121" t="n">
        <f aca="false">'02.24 по датам'!EW85</f>
        <v>0</v>
      </c>
      <c r="EX85" s="2121" t="n">
        <f aca="false">'02.24 по датам'!EX85</f>
        <v>0</v>
      </c>
      <c r="EY85" s="2122" t="n">
        <f aca="false">'02.24 по датам'!EY85</f>
        <v>0</v>
      </c>
      <c r="EZ85" s="2115"/>
      <c r="FA85" s="2116"/>
      <c r="FB85" s="2117"/>
      <c r="FC85" s="2125" t="n">
        <f aca="false">COUNTIF(EA86:FB86,"&gt;"&amp;0)</f>
        <v>0</v>
      </c>
      <c r="FD85" s="2126"/>
      <c r="FE85" s="2121" t="n">
        <f aca="false">'02.24 по датам'!FE85</f>
        <v>0</v>
      </c>
      <c r="FF85" s="2121" t="n">
        <f aca="false">'02.24 по датам'!FF85</f>
        <v>0</v>
      </c>
      <c r="FG85" s="2121" t="n">
        <f aca="false">'02.24 по датам'!FG85</f>
        <v>0</v>
      </c>
      <c r="FH85" s="2121" t="n">
        <f aca="false">'02.24 по датам'!FH85</f>
        <v>0</v>
      </c>
      <c r="FI85" s="2121" t="n">
        <f aca="false">'02.24 по датам'!FI85</f>
        <v>0</v>
      </c>
      <c r="FJ85" s="2121" t="n">
        <f aca="false">'02.24 по датам'!FJ85</f>
        <v>0</v>
      </c>
      <c r="FK85" s="2121" t="n">
        <f aca="false">'02.24 по датам'!FK85</f>
        <v>0</v>
      </c>
      <c r="FL85" s="2121" t="n">
        <f aca="false">'02.24 по датам'!FL85</f>
        <v>0</v>
      </c>
      <c r="FM85" s="2121" t="n">
        <f aca="false">'02.24 по датам'!FM85</f>
        <v>0</v>
      </c>
      <c r="FN85" s="2122" t="n">
        <f aca="false">'02.24 по датам'!FN85</f>
        <v>0</v>
      </c>
      <c r="FO85" s="2115"/>
      <c r="FP85" s="2116"/>
      <c r="FQ85" s="2117"/>
      <c r="FR85" s="2125" t="n">
        <f aca="false">COUNTIF(FE86:FQ86,"&gt;"&amp;0)</f>
        <v>0</v>
      </c>
      <c r="FS85" s="2126"/>
      <c r="FT85" s="2279"/>
      <c r="FU85" s="2279"/>
      <c r="FV85" s="2279"/>
      <c r="FW85" s="2279"/>
      <c r="FX85" s="2279"/>
      <c r="FY85" s="2279"/>
      <c r="FZ85" s="2279"/>
      <c r="GA85" s="2279"/>
      <c r="GB85" s="2279"/>
      <c r="GC85" s="2279"/>
      <c r="GD85" s="2279"/>
      <c r="GE85" s="2279"/>
      <c r="GF85" s="2279"/>
      <c r="GG85" s="2279"/>
      <c r="GH85" s="2279"/>
      <c r="GI85" s="2279"/>
      <c r="GJ85" s="2279"/>
      <c r="GK85" s="2279"/>
      <c r="GL85" s="2279"/>
      <c r="GM85" s="2279"/>
      <c r="GN85" s="2279"/>
      <c r="GO85" s="2279"/>
      <c r="GP85" s="2279"/>
      <c r="GQ85" s="2279"/>
      <c r="GR85" s="2279"/>
      <c r="GS85" s="2280"/>
      <c r="GT85" s="2115"/>
      <c r="GU85" s="2116"/>
      <c r="GV85" s="2117"/>
      <c r="GW85" s="2132" t="n">
        <f aca="false">SUBTOTAL(9,FT87:GV87)</f>
        <v>0</v>
      </c>
      <c r="GX85" s="2119" t="n">
        <f aca="false">SUBTOTAL(9,FT87:GV87)</f>
        <v>0</v>
      </c>
      <c r="GY85" s="2133"/>
      <c r="GZ85" s="2134" t="n">
        <f aca="false">'02.24 по датам'!GZ85</f>
        <v>0</v>
      </c>
      <c r="HA85" s="2135" t="n">
        <f aca="false">'02.24 по датам'!HA85</f>
        <v>0</v>
      </c>
      <c r="HB85" s="2136"/>
      <c r="HC85" s="2137"/>
      <c r="HD85" s="2261" t="n">
        <f aca="false">'02.24 по датам'!HD85</f>
        <v>0</v>
      </c>
      <c r="HE85" s="2136"/>
      <c r="HF85" s="2139"/>
      <c r="HG85" s="2124"/>
      <c r="HH85" s="2124"/>
      <c r="HI85" s="2278"/>
      <c r="HJ85" s="2128"/>
      <c r="HK85" s="2128"/>
      <c r="HL85" s="2128"/>
      <c r="HM85" s="2128"/>
      <c r="HN85" s="2128"/>
      <c r="HO85" s="2128"/>
      <c r="HP85" s="2128"/>
      <c r="HQ85" s="2128"/>
      <c r="HR85" s="2128"/>
      <c r="HS85" s="2128"/>
      <c r="HT85" s="2128"/>
      <c r="HU85" s="2128"/>
      <c r="HV85" s="2128"/>
      <c r="HW85" s="2128"/>
      <c r="HX85" s="2128"/>
      <c r="HY85" s="2128"/>
      <c r="HZ85" s="2129"/>
      <c r="IA85" s="2130"/>
      <c r="IB85" s="2131"/>
      <c r="IC85" s="2117"/>
      <c r="ID85" s="2118" t="n">
        <f aca="false">SUBTOTAL(9,HG87:IC87)</f>
        <v>0</v>
      </c>
      <c r="IE85" s="2142"/>
      <c r="IF85" s="2143" t="n">
        <f aca="false">'02.24 по датам'!IF85</f>
        <v>0</v>
      </c>
      <c r="IG85" s="2143" t="n">
        <f aca="false">'02.24 по датам'!IG85</f>
        <v>0</v>
      </c>
      <c r="IH85" s="2144" t="n">
        <f aca="false">'02.24 по датам'!IH85</f>
        <v>0</v>
      </c>
      <c r="II85" s="2145"/>
      <c r="IJ85" s="2146"/>
      <c r="IK85" s="2147" t="n">
        <f aca="false">SUBTOTAL(9,IF87:IJ87)</f>
        <v>0</v>
      </c>
      <c r="IL85" s="2148"/>
      <c r="IM85" s="2149" t="n">
        <f aca="false">'02.24 по датам'!IM85</f>
        <v>0</v>
      </c>
      <c r="IN85" s="2150" t="n">
        <f aca="false">'02.24 по датам'!IN85</f>
        <v>0</v>
      </c>
      <c r="IO85" s="2151" t="n">
        <f aca="false">'02.24 по датам'!IO85</f>
        <v>0</v>
      </c>
      <c r="IP85" s="2151" t="n">
        <f aca="false">'02.24 по датам'!IP85</f>
        <v>0</v>
      </c>
      <c r="IQ85" s="2151" t="n">
        <f aca="false">'02.24 по датам'!IQ85</f>
        <v>0</v>
      </c>
      <c r="IR85" s="2151" t="n">
        <f aca="false">'02.24 по датам'!IR85</f>
        <v>0</v>
      </c>
      <c r="IS85" s="2151" t="n">
        <f aca="false">'02.24 по датам'!IS85</f>
        <v>0</v>
      </c>
      <c r="IT85" s="2151" t="n">
        <f aca="false">'02.24 по датам'!IT85</f>
        <v>0</v>
      </c>
      <c r="IU85" s="2151" t="n">
        <f aca="false">'02.24 по датам'!IU85</f>
        <v>0</v>
      </c>
      <c r="IV85" s="2152" t="n">
        <f aca="false">'02.24 по датам'!IV85</f>
        <v>0</v>
      </c>
      <c r="IW85" s="2153"/>
      <c r="IX85" s="2154"/>
      <c r="IY85" s="2155"/>
      <c r="IZ85" s="2118" t="n">
        <f aca="false">SUBTOTAL(3,IM85:IY85)</f>
        <v>10</v>
      </c>
      <c r="JA85" s="2156"/>
      <c r="JB85" s="2157" t="n">
        <f aca="false">'02.24 по датам'!JB85</f>
        <v>0</v>
      </c>
      <c r="JC85" s="2158"/>
      <c r="JD85" s="2159" t="n">
        <f aca="false">'02.24 по датам'!JD85</f>
        <v>0</v>
      </c>
      <c r="JE85" s="2160"/>
      <c r="JF85" s="2161"/>
      <c r="JG85" s="2263" t="n">
        <f aca="false">'02.24 по датам'!JG85</f>
        <v>0</v>
      </c>
      <c r="JH85" s="2263" t="n">
        <f aca="false">'02.24 по датам'!JH85</f>
        <v>0</v>
      </c>
      <c r="JI85" s="2162" t="n">
        <f aca="false">'02.24 по датам'!JI85</f>
        <v>0</v>
      </c>
      <c r="JJ85" s="2293" t="n">
        <f aca="false">'02.24 по датам'!JJ85</f>
        <v>0</v>
      </c>
      <c r="JK85" s="2294"/>
      <c r="JL85" s="2165"/>
      <c r="JM85" s="2107"/>
      <c r="JN85" s="2108"/>
      <c r="JO85" s="2256"/>
      <c r="JP85" s="2166"/>
      <c r="JQ85" s="2167"/>
      <c r="JR85" s="2168"/>
    </row>
    <row r="86" customFormat="false" ht="11.25" hidden="false" customHeight="true" outlineLevel="0" collapsed="false">
      <c r="A86" s="2056"/>
      <c r="B86" s="2169" t="s">
        <v>661</v>
      </c>
      <c r="C86" s="2179" t="n">
        <f aca="false">'02.24 по датам'!C86</f>
        <v>30</v>
      </c>
      <c r="D86" s="2170" t="n">
        <f aca="false">'02.24 по датам'!D86</f>
        <v>40</v>
      </c>
      <c r="E86" s="2179" t="n">
        <f aca="false">'02.24 по датам'!E86</f>
        <v>30</v>
      </c>
      <c r="F86" s="2179" t="n">
        <f aca="false">'02.24 по датам'!F86</f>
        <v>30</v>
      </c>
      <c r="G86" s="2204" t="n">
        <f aca="false">'02.24 по датам'!G86</f>
        <v>0</v>
      </c>
      <c r="H86" s="2204" t="n">
        <f aca="false">'02.24 по датам'!H86</f>
        <v>0</v>
      </c>
      <c r="I86" s="2204" t="n">
        <f aca="false">'02.24 по датам'!I86</f>
        <v>0</v>
      </c>
      <c r="J86" s="2204" t="n">
        <f aca="false">'02.24 по датам'!J86</f>
        <v>0</v>
      </c>
      <c r="K86" s="2204" t="n">
        <f aca="false">'02.24 по датам'!K86</f>
        <v>0</v>
      </c>
      <c r="L86" s="2204" t="n">
        <f aca="false">'02.24 по датам'!L86</f>
        <v>0</v>
      </c>
      <c r="M86" s="2204" t="n">
        <f aca="false">'02.24 по датам'!M86</f>
        <v>0</v>
      </c>
      <c r="N86" s="2204" t="n">
        <f aca="false">'02.24 по датам'!N86</f>
        <v>0</v>
      </c>
      <c r="O86" s="2204" t="n">
        <f aca="false">'02.24 по датам'!O86</f>
        <v>0</v>
      </c>
      <c r="P86" s="2204" t="n">
        <f aca="false">'02.24 по датам'!P86</f>
        <v>0</v>
      </c>
      <c r="Q86" s="2204" t="n">
        <f aca="false">'02.24 по датам'!Q86</f>
        <v>0</v>
      </c>
      <c r="R86" s="2204" t="n">
        <f aca="false">'02.24 по датам'!R86</f>
        <v>0</v>
      </c>
      <c r="S86" s="2204" t="n">
        <f aca="false">'02.24 по датам'!S86</f>
        <v>0</v>
      </c>
      <c r="T86" s="2204" t="n">
        <f aca="false">'02.24 по датам'!T86</f>
        <v>0</v>
      </c>
      <c r="U86" s="2204" t="n">
        <f aca="false">'02.24 по датам'!U86</f>
        <v>0</v>
      </c>
      <c r="V86" s="2204" t="n">
        <f aca="false">'02.24 по датам'!V86</f>
        <v>0</v>
      </c>
      <c r="W86" s="2290" t="n">
        <f aca="false">'02.24 по датам'!W86</f>
        <v>0</v>
      </c>
      <c r="X86" s="2186"/>
      <c r="Y86" s="2187"/>
      <c r="Z86" s="2267"/>
      <c r="AA86" s="2174" t="n">
        <f aca="false">SUBTOTAL(9,C86:Z86)</f>
        <v>130</v>
      </c>
      <c r="AB86" s="2175" t="n">
        <f aca="false">AA86+AB82</f>
        <v>550</v>
      </c>
      <c r="AC86" s="2264" t="n">
        <f aca="false">'02.24 по датам'!AC86</f>
        <v>0</v>
      </c>
      <c r="AD86" s="2264" t="n">
        <f aca="false">'02.24 по датам'!AD86</f>
        <v>0</v>
      </c>
      <c r="AE86" s="2177" t="n">
        <f aca="false">'02.24 по датам'!AE86</f>
        <v>0</v>
      </c>
      <c r="AF86" s="2177" t="n">
        <f aca="false">'02.24 по датам'!AF86</f>
        <v>0</v>
      </c>
      <c r="AG86" s="2177" t="n">
        <f aca="false">'02.24 по датам'!AG86</f>
        <v>0</v>
      </c>
      <c r="AH86" s="2177" t="n">
        <f aca="false">'02.24 по датам'!AH86</f>
        <v>0</v>
      </c>
      <c r="AI86" s="2177" t="n">
        <f aca="false">'02.24 по датам'!AI86</f>
        <v>0</v>
      </c>
      <c r="AJ86" s="2177" t="n">
        <f aca="false">'02.24 по датам'!AJ86</f>
        <v>0</v>
      </c>
      <c r="AK86" s="2177" t="n">
        <f aca="false">'02.24 по датам'!AK86</f>
        <v>0</v>
      </c>
      <c r="AL86" s="2177" t="n">
        <f aca="false">'02.24 по датам'!AL86</f>
        <v>0</v>
      </c>
      <c r="AM86" s="2177" t="n">
        <f aca="false">'02.24 по датам'!AM86</f>
        <v>0</v>
      </c>
      <c r="AN86" s="2177" t="n">
        <f aca="false">'02.24 по датам'!AN86</f>
        <v>0</v>
      </c>
      <c r="AO86" s="2178" t="n">
        <f aca="false">'02.24 по датам'!AO86</f>
        <v>0</v>
      </c>
      <c r="AP86" s="2171"/>
      <c r="AQ86" s="2172"/>
      <c r="AR86" s="2173"/>
      <c r="AS86" s="2174" t="n">
        <f aca="false">SUBTOTAL(9,AC86:AR86)</f>
        <v>0</v>
      </c>
      <c r="AT86" s="2175" t="n">
        <f aca="false">AS86+AT82</f>
        <v>0</v>
      </c>
      <c r="AU86" s="2176" t="n">
        <f aca="false">'02.24 по датам'!AU86</f>
        <v>0</v>
      </c>
      <c r="AV86" s="2264" t="n">
        <f aca="false">'02.24 по датам'!AV86</f>
        <v>0</v>
      </c>
      <c r="AW86" s="2179" t="n">
        <f aca="false">'02.24 по датам'!AW86</f>
        <v>20</v>
      </c>
      <c r="AX86" s="2177" t="n">
        <f aca="false">'02.24 по датам'!AX86</f>
        <v>0</v>
      </c>
      <c r="AY86" s="2177" t="n">
        <f aca="false">'02.24 по датам'!AY86</f>
        <v>0</v>
      </c>
      <c r="AZ86" s="2177" t="n">
        <f aca="false">'02.24 по датам'!AZ86</f>
        <v>0</v>
      </c>
      <c r="BA86" s="2177" t="n">
        <f aca="false">'02.24 по датам'!BA86</f>
        <v>0</v>
      </c>
      <c r="BB86" s="2177" t="n">
        <f aca="false">'02.24 по датам'!BB86</f>
        <v>0</v>
      </c>
      <c r="BC86" s="2177" t="n">
        <f aca="false">'02.24 по датам'!BC86</f>
        <v>0</v>
      </c>
      <c r="BD86" s="2177" t="n">
        <f aca="false">'02.24 по датам'!BD86</f>
        <v>0</v>
      </c>
      <c r="BE86" s="2177" t="n">
        <f aca="false">'02.24 по датам'!BE86</f>
        <v>0</v>
      </c>
      <c r="BF86" s="2177" t="n">
        <f aca="false">'02.24 по датам'!BF86</f>
        <v>0</v>
      </c>
      <c r="BG86" s="2177" t="n">
        <f aca="false">'02.24 по датам'!BG86</f>
        <v>0</v>
      </c>
      <c r="BH86" s="2177" t="n">
        <f aca="false">'02.24 по датам'!BH86</f>
        <v>0</v>
      </c>
      <c r="BI86" s="2177" t="n">
        <f aca="false">'02.24 по датам'!BI86</f>
        <v>0</v>
      </c>
      <c r="BJ86" s="2177" t="n">
        <f aca="false">'02.24 по датам'!BJ86</f>
        <v>0</v>
      </c>
      <c r="BK86" s="2177" t="n">
        <f aca="false">'02.24 по датам'!BK86</f>
        <v>0</v>
      </c>
      <c r="BL86" s="2177" t="n">
        <f aca="false">'02.24 по датам'!BL86</f>
        <v>0</v>
      </c>
      <c r="BM86" s="2177" t="n">
        <f aca="false">'02.24 по датам'!BM86</f>
        <v>0</v>
      </c>
      <c r="BN86" s="2177" t="n">
        <f aca="false">'02.24 по датам'!BN86</f>
        <v>0</v>
      </c>
      <c r="BO86" s="2177" t="n">
        <f aca="false">'02.24 по датам'!BO86</f>
        <v>0</v>
      </c>
      <c r="BP86" s="2177" t="n">
        <f aca="false">'02.24 по датам'!BP86</f>
        <v>0</v>
      </c>
      <c r="BQ86" s="2178" t="n">
        <f aca="false">'02.24 по датам'!BQ86</f>
        <v>0</v>
      </c>
      <c r="BR86" s="2171"/>
      <c r="BS86" s="2172"/>
      <c r="BT86" s="2173"/>
      <c r="BU86" s="2174" t="n">
        <f aca="false">SUBTOTAL(9,AU86:BT86)</f>
        <v>20</v>
      </c>
      <c r="BV86" s="2175" t="n">
        <f aca="false">BU86+BV82</f>
        <v>222</v>
      </c>
      <c r="BW86" s="2196" t="n">
        <f aca="false">'02.24 по датам'!BW86</f>
        <v>0</v>
      </c>
      <c r="BX86" s="2177" t="n">
        <f aca="false">'02.24 по датам'!BX86</f>
        <v>0</v>
      </c>
      <c r="BY86" s="2177" t="n">
        <f aca="false">'02.24 по датам'!BY86</f>
        <v>0</v>
      </c>
      <c r="BZ86" s="2177" t="n">
        <f aca="false">'02.24 по датам'!BZ86</f>
        <v>0</v>
      </c>
      <c r="CA86" s="2177" t="n">
        <f aca="false">'02.24 по датам'!CA86</f>
        <v>0</v>
      </c>
      <c r="CB86" s="2177" t="n">
        <f aca="false">'02.24 по датам'!CB86</f>
        <v>0</v>
      </c>
      <c r="CC86" s="2177" t="n">
        <f aca="false">'02.24 по датам'!CC86</f>
        <v>0</v>
      </c>
      <c r="CD86" s="2177" t="n">
        <f aca="false">'02.24 по датам'!CD86</f>
        <v>0</v>
      </c>
      <c r="CE86" s="2177" t="n">
        <f aca="false">'02.24 по датам'!CE86</f>
        <v>0</v>
      </c>
      <c r="CF86" s="2177" t="n">
        <f aca="false">'02.24 по датам'!CF86</f>
        <v>0</v>
      </c>
      <c r="CG86" s="2177" t="n">
        <f aca="false">'02.24 по датам'!CG86</f>
        <v>0</v>
      </c>
      <c r="CH86" s="2177" t="n">
        <f aca="false">'02.24 по датам'!CH86</f>
        <v>0</v>
      </c>
      <c r="CI86" s="2178" t="n">
        <f aca="false">'02.24 по датам'!CI86</f>
        <v>0</v>
      </c>
      <c r="CJ86" s="2171"/>
      <c r="CK86" s="2172"/>
      <c r="CL86" s="2173"/>
      <c r="CM86" s="2174" t="n">
        <f aca="false">SUBTOTAL(9,BW86:CL86)</f>
        <v>0</v>
      </c>
      <c r="CN86" s="2175" t="n">
        <f aca="false">CM86+CN82</f>
        <v>0</v>
      </c>
      <c r="CO86" s="2175" t="n">
        <f aca="false">AA86+AS86+BU86+CM86</f>
        <v>150</v>
      </c>
      <c r="CP86" s="2175" t="n">
        <f aca="false">CO86+CP82</f>
        <v>772</v>
      </c>
      <c r="CQ86" s="2177" t="n">
        <f aca="false">'02.24 по датам'!CQ86</f>
        <v>0</v>
      </c>
      <c r="CR86" s="2177" t="n">
        <f aca="false">'02.24 по датам'!CR86</f>
        <v>0</v>
      </c>
      <c r="CS86" s="2177" t="n">
        <f aca="false">'02.24 по датам'!CS86</f>
        <v>0</v>
      </c>
      <c r="CT86" s="2177" t="n">
        <f aca="false">'02.24 по датам'!CT86</f>
        <v>0</v>
      </c>
      <c r="CU86" s="2177" t="n">
        <f aca="false">'02.24 по датам'!CU86</f>
        <v>0</v>
      </c>
      <c r="CV86" s="2177" t="n">
        <f aca="false">'02.24 по датам'!CV86</f>
        <v>0</v>
      </c>
      <c r="CW86" s="2177" t="n">
        <f aca="false">'02.24 по датам'!CW86</f>
        <v>0</v>
      </c>
      <c r="CX86" s="2177" t="n">
        <f aca="false">'02.24 по датам'!CX86</f>
        <v>0</v>
      </c>
      <c r="CY86" s="2177" t="n">
        <f aca="false">'02.24 по датам'!CY86</f>
        <v>0</v>
      </c>
      <c r="CZ86" s="2177" t="n">
        <f aca="false">'02.24 по датам'!CZ86</f>
        <v>0</v>
      </c>
      <c r="DA86" s="2177" t="n">
        <f aca="false">'02.24 по датам'!DA86</f>
        <v>0</v>
      </c>
      <c r="DB86" s="2177" t="n">
        <f aca="false">'02.24 по датам'!DB86</f>
        <v>0</v>
      </c>
      <c r="DC86" s="2178" t="n">
        <f aca="false">'02.24 по датам'!DC86</f>
        <v>0</v>
      </c>
      <c r="DD86" s="2171"/>
      <c r="DE86" s="2172"/>
      <c r="DF86" s="2173"/>
      <c r="DG86" s="2181" t="n">
        <f aca="false">SUBTOTAL(9,CQ86:DF86)</f>
        <v>0</v>
      </c>
      <c r="DH86" s="2182" t="n">
        <f aca="false">DG86:DG86+IF($B82:$B82=2,0,DH82:DH82)</f>
        <v>0</v>
      </c>
      <c r="DI86" s="2180" t="n">
        <f aca="false">'02.24 по датам'!DI86</f>
        <v>0</v>
      </c>
      <c r="DJ86" s="2177" t="n">
        <f aca="false">'02.24 по датам'!DJ86</f>
        <v>0</v>
      </c>
      <c r="DK86" s="2177" t="n">
        <f aca="false">'02.24 по датам'!DK86</f>
        <v>0</v>
      </c>
      <c r="DL86" s="2177" t="n">
        <f aca="false">'02.24 по датам'!DL86</f>
        <v>0</v>
      </c>
      <c r="DM86" s="2177" t="n">
        <f aca="false">'02.24 по датам'!DM86</f>
        <v>0</v>
      </c>
      <c r="DN86" s="2177" t="n">
        <f aca="false">'02.24 по датам'!DN86</f>
        <v>0</v>
      </c>
      <c r="DO86" s="2177" t="n">
        <f aca="false">'02.24 по датам'!DO86</f>
        <v>0</v>
      </c>
      <c r="DP86" s="2177" t="n">
        <f aca="false">'02.24 по датам'!DP86</f>
        <v>0</v>
      </c>
      <c r="DQ86" s="2177" t="n">
        <f aca="false">'02.24 по датам'!DQ86</f>
        <v>0</v>
      </c>
      <c r="DR86" s="2177" t="n">
        <f aca="false">'02.24 по датам'!DR86</f>
        <v>0</v>
      </c>
      <c r="DS86" s="2177" t="n">
        <f aca="false">'02.24 по датам'!DS86</f>
        <v>0</v>
      </c>
      <c r="DT86" s="2177" t="n">
        <f aca="false">'02.24 по датам'!DT86</f>
        <v>0</v>
      </c>
      <c r="DU86" s="2178" t="n">
        <f aca="false">'02.24 по датам'!DU86</f>
        <v>0</v>
      </c>
      <c r="DV86" s="2171"/>
      <c r="DW86" s="2172"/>
      <c r="DX86" s="2173"/>
      <c r="DY86" s="2181" t="n">
        <f aca="false">SUBTOTAL(9,DI86:DX86)</f>
        <v>0</v>
      </c>
      <c r="DZ86" s="2182" t="n">
        <f aca="false">DY86:DY86+IF($B82:$B82=2,0,DZ82:DZ82)</f>
        <v>0</v>
      </c>
      <c r="EA86" s="2177" t="n">
        <f aca="false">'02.24 по датам'!EA86</f>
        <v>0</v>
      </c>
      <c r="EB86" s="2177" t="n">
        <f aca="false">'02.24 по датам'!EB86</f>
        <v>0</v>
      </c>
      <c r="EC86" s="2177" t="n">
        <f aca="false">'02.24 по датам'!EC86</f>
        <v>0</v>
      </c>
      <c r="ED86" s="2177" t="n">
        <f aca="false">'02.24 по датам'!ED86</f>
        <v>0</v>
      </c>
      <c r="EE86" s="2177" t="n">
        <f aca="false">'02.24 по датам'!EE86</f>
        <v>0</v>
      </c>
      <c r="EF86" s="2177" t="n">
        <f aca="false">'02.24 по датам'!EF86</f>
        <v>0</v>
      </c>
      <c r="EG86" s="2177" t="n">
        <f aca="false">'02.24 по датам'!EG86</f>
        <v>0</v>
      </c>
      <c r="EH86" s="2177" t="n">
        <f aca="false">'02.24 по датам'!EH86</f>
        <v>0</v>
      </c>
      <c r="EI86" s="2177" t="n">
        <f aca="false">'02.24 по датам'!EI86</f>
        <v>0</v>
      </c>
      <c r="EJ86" s="2177" t="n">
        <f aca="false">'02.24 по датам'!EJ86</f>
        <v>0</v>
      </c>
      <c r="EK86" s="2177" t="n">
        <f aca="false">'02.24 по датам'!EK86</f>
        <v>0</v>
      </c>
      <c r="EL86" s="2177" t="n">
        <f aca="false">'02.24 по датам'!EL86</f>
        <v>0</v>
      </c>
      <c r="EM86" s="2177" t="n">
        <f aca="false">'02.24 по датам'!EM86</f>
        <v>0</v>
      </c>
      <c r="EN86" s="2177" t="n">
        <f aca="false">'02.24 по датам'!EN86</f>
        <v>0</v>
      </c>
      <c r="EO86" s="2177" t="n">
        <f aca="false">'02.24 по датам'!EO86</f>
        <v>0</v>
      </c>
      <c r="EP86" s="2177" t="n">
        <f aca="false">'02.24 по датам'!EP86</f>
        <v>0</v>
      </c>
      <c r="EQ86" s="2177" t="n">
        <f aca="false">'02.24 по датам'!EQ86</f>
        <v>0</v>
      </c>
      <c r="ER86" s="2177" t="n">
        <f aca="false">'02.24 по датам'!ER86</f>
        <v>0</v>
      </c>
      <c r="ES86" s="2177" t="n">
        <f aca="false">'02.24 по датам'!ES86</f>
        <v>0</v>
      </c>
      <c r="ET86" s="2177" t="n">
        <f aca="false">'02.24 по датам'!ET86</f>
        <v>0</v>
      </c>
      <c r="EU86" s="2177" t="n">
        <f aca="false">'02.24 по датам'!EU86</f>
        <v>0</v>
      </c>
      <c r="EV86" s="2177" t="n">
        <f aca="false">'02.24 по датам'!EV86</f>
        <v>0</v>
      </c>
      <c r="EW86" s="2177" t="n">
        <f aca="false">'02.24 по датам'!EW86</f>
        <v>0</v>
      </c>
      <c r="EX86" s="2177" t="n">
        <f aca="false">'02.24 по датам'!EX86</f>
        <v>0</v>
      </c>
      <c r="EY86" s="2178" t="n">
        <f aca="false">'02.24 по датам'!EY86</f>
        <v>0</v>
      </c>
      <c r="EZ86" s="2171"/>
      <c r="FA86" s="2172"/>
      <c r="FB86" s="2173"/>
      <c r="FC86" s="2181" t="n">
        <f aca="false">SUBTOTAL(9,EA86:FB86)</f>
        <v>0</v>
      </c>
      <c r="FD86" s="2182" t="n">
        <f aca="false">FC86:FC86+IF($B82:$B82=2,0,FD82:FD82)</f>
        <v>171</v>
      </c>
      <c r="FE86" s="2177" t="n">
        <f aca="false">'02.24 по датам'!FE86</f>
        <v>0</v>
      </c>
      <c r="FF86" s="2177" t="n">
        <f aca="false">'02.24 по датам'!FF86</f>
        <v>0</v>
      </c>
      <c r="FG86" s="2177" t="n">
        <f aca="false">'02.24 по датам'!FG86</f>
        <v>0</v>
      </c>
      <c r="FH86" s="2177" t="n">
        <f aca="false">'02.24 по датам'!FH86</f>
        <v>0</v>
      </c>
      <c r="FI86" s="2177" t="n">
        <f aca="false">'02.24 по датам'!FI86</f>
        <v>0</v>
      </c>
      <c r="FJ86" s="2177" t="n">
        <f aca="false">'02.24 по датам'!FJ86</f>
        <v>0</v>
      </c>
      <c r="FK86" s="2177" t="n">
        <f aca="false">'02.24 по датам'!FK86</f>
        <v>0</v>
      </c>
      <c r="FL86" s="2177" t="n">
        <f aca="false">'02.24 по датам'!FL86</f>
        <v>0</v>
      </c>
      <c r="FM86" s="2177" t="n">
        <f aca="false">'02.24 по датам'!FM86</f>
        <v>0</v>
      </c>
      <c r="FN86" s="2178" t="n">
        <f aca="false">'02.24 по датам'!FN86</f>
        <v>0</v>
      </c>
      <c r="FO86" s="2171"/>
      <c r="FP86" s="2172"/>
      <c r="FQ86" s="2173"/>
      <c r="FR86" s="2181" t="n">
        <f aca="false">SUBTOTAL(9,FE86:FQ86)</f>
        <v>0</v>
      </c>
      <c r="FS86" s="2182" t="n">
        <f aca="false">FR86:FR86+IF($B82:$B82=2,0,FS82:FS82)</f>
        <v>0</v>
      </c>
      <c r="FT86" s="2283" t="n">
        <f aca="false">'02.24 по датам'!GX86-'02.24 НГДП по датам'!AW86</f>
        <v>0</v>
      </c>
      <c r="FU86" s="2283"/>
      <c r="FV86" s="2283"/>
      <c r="FW86" s="2283"/>
      <c r="FX86" s="2283"/>
      <c r="FY86" s="2283"/>
      <c r="FZ86" s="2283"/>
      <c r="GA86" s="2283"/>
      <c r="GB86" s="2283"/>
      <c r="GC86" s="2283"/>
      <c r="GD86" s="2283"/>
      <c r="GE86" s="2283"/>
      <c r="GF86" s="2283"/>
      <c r="GG86" s="2283"/>
      <c r="GH86" s="2283"/>
      <c r="GI86" s="2283"/>
      <c r="GJ86" s="2283"/>
      <c r="GK86" s="2283"/>
      <c r="GL86" s="2283"/>
      <c r="GM86" s="2283"/>
      <c r="GN86" s="2283"/>
      <c r="GO86" s="2283"/>
      <c r="GP86" s="2283"/>
      <c r="GQ86" s="2283"/>
      <c r="GR86" s="2283"/>
      <c r="GS86" s="2284"/>
      <c r="GT86" s="2171"/>
      <c r="GU86" s="2172"/>
      <c r="GV86" s="2173"/>
      <c r="GW86" s="2188" t="n">
        <f aca="false">SUBTOTAL(9,FT86:GV86)</f>
        <v>0</v>
      </c>
      <c r="GX86" s="2175" t="n">
        <f aca="false">SUBTOTAL(9,FT86:GV86)</f>
        <v>0</v>
      </c>
      <c r="GY86" s="2174" t="n">
        <f aca="false">GX86:GX86+IF($B82:$B82=2,0,GY82:GY82)</f>
        <v>0</v>
      </c>
      <c r="GZ86" s="2189" t="n">
        <f aca="false">'02.24 по датам'!GZ86</f>
        <v>0</v>
      </c>
      <c r="HA86" s="2190" t="n">
        <f aca="false">'02.24 по датам'!HA86</f>
        <v>0</v>
      </c>
      <c r="HB86" s="2191"/>
      <c r="HC86" s="2192" t="n">
        <f aca="false">SUBTOTAL(9,GZ86:HB86)</f>
        <v>0</v>
      </c>
      <c r="HD86" s="2193" t="n">
        <f aca="false">$HD$14+HD82</f>
        <v>722.57</v>
      </c>
      <c r="HE86" s="2194"/>
      <c r="HF86" s="2195" t="n">
        <f aca="false">SUM(HD86:HE86)</f>
        <v>722.57</v>
      </c>
      <c r="HG86" s="2180" t="n">
        <f aca="false">'02.24 по датам'!ID86-'02.24 НГДП по датам'!BF86</f>
        <v>16</v>
      </c>
      <c r="HH86" s="2180"/>
      <c r="HI86" s="2266"/>
      <c r="HJ86" s="2184"/>
      <c r="HK86" s="2184"/>
      <c r="HL86" s="2184"/>
      <c r="HM86" s="2184"/>
      <c r="HN86" s="2184"/>
      <c r="HO86" s="2184"/>
      <c r="HP86" s="2184"/>
      <c r="HQ86" s="2184"/>
      <c r="HR86" s="2184"/>
      <c r="HS86" s="2184"/>
      <c r="HT86" s="2184"/>
      <c r="HU86" s="2184"/>
      <c r="HV86" s="2184"/>
      <c r="HW86" s="2184"/>
      <c r="HX86" s="2184"/>
      <c r="HY86" s="2184"/>
      <c r="HZ86" s="2185"/>
      <c r="IA86" s="2186"/>
      <c r="IB86" s="2187"/>
      <c r="IC86" s="2173"/>
      <c r="ID86" s="2174" t="n">
        <f aca="false">SUBTOTAL(9,HG86:IC86)</f>
        <v>16</v>
      </c>
      <c r="IE86" s="2188" t="n">
        <f aca="false">ID86:ID86+IF($B82:$B82=2,0,IE82:IE82)</f>
        <v>124</v>
      </c>
      <c r="IF86" s="2198" t="n">
        <f aca="false">'02.24 по датам'!IF86</f>
        <v>0</v>
      </c>
      <c r="IG86" s="2198" t="n">
        <f aca="false">'02.24 по датам'!IG86</f>
        <v>0</v>
      </c>
      <c r="IH86" s="2199" t="n">
        <f aca="false">'02.24 по датам'!IH86</f>
        <v>0</v>
      </c>
      <c r="II86" s="2200"/>
      <c r="IJ86" s="2201"/>
      <c r="IK86" s="2202" t="n">
        <f aca="false">SUBTOTAL(9,IF86:IJ86)</f>
        <v>0</v>
      </c>
      <c r="IL86" s="2203" t="n">
        <f aca="false">IK86:IK86+IF($B82:$B82=2,0,IL82:IL82)</f>
        <v>0</v>
      </c>
      <c r="IM86" s="2204" t="n">
        <f aca="false">'02.24 по датам'!IM86</f>
        <v>0</v>
      </c>
      <c r="IN86" s="2204" t="n">
        <f aca="false">'02.24 по датам'!IN86</f>
        <v>0</v>
      </c>
      <c r="IO86" s="2177" t="n">
        <f aca="false">'02.24 по датам'!IO86</f>
        <v>0</v>
      </c>
      <c r="IP86" s="2177" t="n">
        <f aca="false">'02.24 по датам'!IP86</f>
        <v>0</v>
      </c>
      <c r="IQ86" s="2177" t="n">
        <f aca="false">'02.24 по датам'!IQ86</f>
        <v>0</v>
      </c>
      <c r="IR86" s="2177" t="n">
        <f aca="false">'02.24 по датам'!IR86</f>
        <v>0</v>
      </c>
      <c r="IS86" s="2177" t="n">
        <f aca="false">'02.24 по датам'!IS86</f>
        <v>0</v>
      </c>
      <c r="IT86" s="2177" t="n">
        <f aca="false">'02.24 по датам'!IT86</f>
        <v>0</v>
      </c>
      <c r="IU86" s="2177" t="n">
        <f aca="false">'02.24 по датам'!IU86</f>
        <v>0</v>
      </c>
      <c r="IV86" s="2178" t="n">
        <f aca="false">'02.24 по датам'!IV86</f>
        <v>0</v>
      </c>
      <c r="IW86" s="2171"/>
      <c r="IX86" s="2172"/>
      <c r="IY86" s="2173"/>
      <c r="IZ86" s="2174" t="n">
        <f aca="false">SUBTOTAL(9,IM86:IY86)</f>
        <v>0</v>
      </c>
      <c r="JA86" s="2175" t="n">
        <f aca="false">IZ86:IZ86+IF($B82:$B82=2,0,JA82:JA82)</f>
        <v>11</v>
      </c>
      <c r="JB86" s="2205" t="n">
        <f aca="false">'02.24 по датам'!JB86</f>
        <v>0</v>
      </c>
      <c r="JC86" s="2194"/>
      <c r="JD86" s="2268" t="n">
        <f aca="false">'02.24 по датам'!JD86</f>
        <v>0</v>
      </c>
      <c r="JE86" s="2207" t="n">
        <f aca="false">SUBTOTAL(9,JB86:JD86)</f>
        <v>0</v>
      </c>
      <c r="JF86" s="2208" t="n">
        <f aca="false">SUMIF($C$5:JE$5,"Накопленный эффект, т/сут",$C86:JE86)+SUMIF($C$5:JE$5,"Нараст.  по потенциалу",$C86:JE86)-SUMIF($C$5:JE$5,"Нараст. по остановкам",$C86:JE86)-SUMIF($C$5:JE$5,"ИТОГО перевод в ППД",$C86:JE86)-SUMIF($C$5:JE$5,"ИТОГО  нерент, по распоряж.",$C86:JE86)-SUMIF($C$5:JE$5,"ИТОГО ост. дебит от ЗБС, Углуб., ПВЛГ/ПНЛГ",$C86:JE86)</f>
        <v>808</v>
      </c>
      <c r="JG86" s="2269" t="n">
        <f aca="false">'02.24 по датам'!JG86-'02.24 НГДП по датам'!BV86</f>
        <v>0</v>
      </c>
      <c r="JH86" s="2269" t="n">
        <f aca="false">'02.24 по датам'!JH86-'02.24 НГДП по датам'!BW86</f>
        <v>0</v>
      </c>
      <c r="JI86" s="2209" t="n">
        <f aca="false">'02.24 по датам'!JI86-'02.24 НГДП по датам'!BX86</f>
        <v>0</v>
      </c>
      <c r="JJ86" s="2295" t="n">
        <f aca="false">'02.24 по датам'!JJ86-'02.24 НГДП по датам'!BY86</f>
        <v>0</v>
      </c>
      <c r="JK86" s="2296" t="n">
        <f aca="false">'02.24 НГДП по датам'!BZ86</f>
        <v>0</v>
      </c>
      <c r="JL86" s="2202" t="n">
        <f aca="false">SUBTOTAL(9,JG86:JJ86)</f>
        <v>0</v>
      </c>
      <c r="JM86" s="2107"/>
      <c r="JN86" s="2108"/>
      <c r="JO86" s="2256"/>
      <c r="JP86" s="2212" t="n">
        <f aca="false">JP$4:JP$4+SUMIF($C$5:JL$5,"Нараст. по остановкам",$C86:JL86)-SUMIF($C$5:JL$5,"Нараст.  по потенциалу",$C86:JL86)</f>
        <v>744.812</v>
      </c>
      <c r="JQ86" s="2213"/>
      <c r="JR86" s="2214" t="n">
        <f aca="false">'02.24 НГДП по датам'!CB86</f>
        <v>81.893</v>
      </c>
    </row>
    <row r="87" customFormat="false" ht="1.5" hidden="false" customHeight="true" outlineLevel="0" collapsed="false">
      <c r="A87" s="2215"/>
      <c r="B87" s="2215"/>
      <c r="C87" s="2216" t="n">
        <f aca="false">'02.24 по датам'!C87</f>
        <v>0</v>
      </c>
      <c r="D87" s="2216" t="n">
        <f aca="false">'02.24 по датам'!D87</f>
        <v>0</v>
      </c>
      <c r="E87" s="2216" t="n">
        <f aca="false">'02.24 по датам'!E87</f>
        <v>0</v>
      </c>
      <c r="F87" s="2216" t="n">
        <f aca="false">'02.24 по датам'!F87</f>
        <v>0</v>
      </c>
      <c r="G87" s="2217" t="n">
        <f aca="false">'02.24 по датам'!G87</f>
        <v>0</v>
      </c>
      <c r="H87" s="2217" t="n">
        <f aca="false">'02.24 по датам'!H87</f>
        <v>0</v>
      </c>
      <c r="I87" s="2217" t="n">
        <f aca="false">'02.24 по датам'!I87</f>
        <v>0</v>
      </c>
      <c r="J87" s="2217" t="n">
        <f aca="false">'02.24 по датам'!J87</f>
        <v>0</v>
      </c>
      <c r="K87" s="2217" t="n">
        <f aca="false">'02.24 по датам'!K87</f>
        <v>0</v>
      </c>
      <c r="L87" s="2217" t="n">
        <f aca="false">'02.24 по датам'!L87</f>
        <v>0</v>
      </c>
      <c r="M87" s="2217" t="n">
        <f aca="false">'02.24 по датам'!M87</f>
        <v>0</v>
      </c>
      <c r="N87" s="2217" t="n">
        <f aca="false">'02.24 по датам'!N87</f>
        <v>0</v>
      </c>
      <c r="O87" s="2217" t="n">
        <f aca="false">'02.24 по датам'!O87</f>
        <v>0</v>
      </c>
      <c r="P87" s="2217" t="n">
        <f aca="false">'02.24 по датам'!P87</f>
        <v>0</v>
      </c>
      <c r="Q87" s="2217" t="n">
        <f aca="false">'02.24 по датам'!Q87</f>
        <v>0</v>
      </c>
      <c r="R87" s="2217" t="n">
        <f aca="false">'02.24 по датам'!R87</f>
        <v>0</v>
      </c>
      <c r="S87" s="2217" t="n">
        <f aca="false">'02.24 по датам'!S87</f>
        <v>0</v>
      </c>
      <c r="T87" s="2217" t="n">
        <f aca="false">'02.24 по датам'!T87</f>
        <v>0</v>
      </c>
      <c r="U87" s="2217" t="n">
        <f aca="false">'02.24 по датам'!U87</f>
        <v>0</v>
      </c>
      <c r="V87" s="2217" t="n">
        <f aca="false">'02.24 по датам'!V87</f>
        <v>0</v>
      </c>
      <c r="W87" s="2217" t="n">
        <f aca="false">'02.24 по датам'!W87</f>
        <v>0</v>
      </c>
      <c r="X87" s="2218"/>
      <c r="Y87" s="2219"/>
      <c r="Z87" s="2220"/>
      <c r="AA87" s="2221"/>
      <c r="AB87" s="2221"/>
      <c r="AC87" s="2222" t="n">
        <f aca="false">'02.24 по датам'!AC87</f>
        <v>0</v>
      </c>
      <c r="AD87" s="2222" t="n">
        <f aca="false">'02.24 по датам'!AD87</f>
        <v>0</v>
      </c>
      <c r="AE87" s="2217" t="n">
        <f aca="false">'02.24 по датам'!AE87</f>
        <v>0</v>
      </c>
      <c r="AF87" s="2217" t="n">
        <f aca="false">'02.24 по датам'!AF87</f>
        <v>0</v>
      </c>
      <c r="AG87" s="2217" t="n">
        <f aca="false">'02.24 по датам'!AG87</f>
        <v>0</v>
      </c>
      <c r="AH87" s="2217" t="n">
        <f aca="false">'02.24 по датам'!AH87</f>
        <v>0</v>
      </c>
      <c r="AI87" s="2217" t="n">
        <f aca="false">'02.24 по датам'!AI87</f>
        <v>0</v>
      </c>
      <c r="AJ87" s="2217" t="n">
        <f aca="false">'02.24 по датам'!AJ87</f>
        <v>0</v>
      </c>
      <c r="AK87" s="2217" t="n">
        <f aca="false">'02.24 по датам'!AK87</f>
        <v>0</v>
      </c>
      <c r="AL87" s="2217" t="n">
        <f aca="false">'02.24 по датам'!AL87</f>
        <v>0</v>
      </c>
      <c r="AM87" s="2217" t="n">
        <f aca="false">'02.24 по датам'!AM87</f>
        <v>0</v>
      </c>
      <c r="AN87" s="2217" t="n">
        <f aca="false">'02.24 по датам'!AN87</f>
        <v>0</v>
      </c>
      <c r="AO87" s="2217" t="n">
        <f aca="false">'02.24 по датам'!AO87</f>
        <v>0</v>
      </c>
      <c r="AP87" s="2218"/>
      <c r="AQ87" s="2219"/>
      <c r="AR87" s="2220"/>
      <c r="AS87" s="2221"/>
      <c r="AT87" s="2221"/>
      <c r="AU87" s="2216" t="n">
        <f aca="false">'02.24 по датам'!AU87</f>
        <v>0</v>
      </c>
      <c r="AV87" s="2216" t="n">
        <f aca="false">'02.24 по датам'!AV87</f>
        <v>0</v>
      </c>
      <c r="AW87" s="2223" t="n">
        <f aca="false">'02.24 по датам'!AW87</f>
        <v>0</v>
      </c>
      <c r="AX87" s="2217" t="n">
        <f aca="false">'02.24 по датам'!AX87</f>
        <v>0</v>
      </c>
      <c r="AY87" s="2217" t="n">
        <f aca="false">'02.24 по датам'!AY87</f>
        <v>0</v>
      </c>
      <c r="AZ87" s="2217" t="n">
        <f aca="false">'02.24 по датам'!AZ87</f>
        <v>0</v>
      </c>
      <c r="BA87" s="2217" t="n">
        <f aca="false">'02.24 по датам'!BA87</f>
        <v>0</v>
      </c>
      <c r="BB87" s="2217" t="n">
        <f aca="false">'02.24 по датам'!BB87</f>
        <v>0</v>
      </c>
      <c r="BC87" s="2217" t="n">
        <f aca="false">'02.24 по датам'!BC87</f>
        <v>0</v>
      </c>
      <c r="BD87" s="2217" t="n">
        <f aca="false">'02.24 по датам'!BD87</f>
        <v>0</v>
      </c>
      <c r="BE87" s="2217" t="n">
        <f aca="false">'02.24 по датам'!BE87</f>
        <v>0</v>
      </c>
      <c r="BF87" s="2217" t="n">
        <f aca="false">'02.24 по датам'!BF87</f>
        <v>0</v>
      </c>
      <c r="BG87" s="2217" t="n">
        <f aca="false">'02.24 по датам'!BG87</f>
        <v>0</v>
      </c>
      <c r="BH87" s="2217" t="n">
        <f aca="false">'02.24 по датам'!BH87</f>
        <v>0</v>
      </c>
      <c r="BI87" s="2217" t="n">
        <f aca="false">'02.24 по датам'!BI87</f>
        <v>0</v>
      </c>
      <c r="BJ87" s="2217" t="n">
        <f aca="false">'02.24 по датам'!BJ87</f>
        <v>0</v>
      </c>
      <c r="BK87" s="2217" t="n">
        <f aca="false">'02.24 по датам'!BK87</f>
        <v>0</v>
      </c>
      <c r="BL87" s="2217" t="n">
        <f aca="false">'02.24 по датам'!BL87</f>
        <v>0</v>
      </c>
      <c r="BM87" s="2217" t="n">
        <f aca="false">'02.24 по датам'!BM87</f>
        <v>0</v>
      </c>
      <c r="BN87" s="2217" t="n">
        <f aca="false">'02.24 по датам'!BN87</f>
        <v>0</v>
      </c>
      <c r="BO87" s="2217" t="n">
        <f aca="false">'02.24 по датам'!BO87</f>
        <v>0</v>
      </c>
      <c r="BP87" s="2217" t="n">
        <f aca="false">'02.24 по датам'!BP87</f>
        <v>0</v>
      </c>
      <c r="BQ87" s="2217" t="n">
        <f aca="false">'02.24 по датам'!BQ87</f>
        <v>0</v>
      </c>
      <c r="BR87" s="2218"/>
      <c r="BS87" s="2219"/>
      <c r="BT87" s="2220"/>
      <c r="BU87" s="2221"/>
      <c r="BV87" s="2221"/>
      <c r="BW87" s="2222" t="n">
        <f aca="false">'02.24 по датам'!BW87</f>
        <v>0</v>
      </c>
      <c r="BX87" s="2217" t="n">
        <f aca="false">'02.24 по датам'!BX87</f>
        <v>0</v>
      </c>
      <c r="BY87" s="2217" t="n">
        <f aca="false">'02.24 по датам'!BY87</f>
        <v>0</v>
      </c>
      <c r="BZ87" s="2217" t="n">
        <f aca="false">'02.24 по датам'!BZ87</f>
        <v>0</v>
      </c>
      <c r="CA87" s="2217" t="n">
        <f aca="false">'02.24 по датам'!CA87</f>
        <v>0</v>
      </c>
      <c r="CB87" s="2217" t="n">
        <f aca="false">'02.24 по датам'!CB87</f>
        <v>0</v>
      </c>
      <c r="CC87" s="2217" t="n">
        <f aca="false">'02.24 по датам'!CC87</f>
        <v>0</v>
      </c>
      <c r="CD87" s="2217" t="n">
        <f aca="false">'02.24 по датам'!CD87</f>
        <v>0</v>
      </c>
      <c r="CE87" s="2217" t="n">
        <f aca="false">'02.24 по датам'!CE87</f>
        <v>0</v>
      </c>
      <c r="CF87" s="2217" t="n">
        <f aca="false">'02.24 по датам'!CF87</f>
        <v>0</v>
      </c>
      <c r="CG87" s="2217" t="n">
        <f aca="false">'02.24 по датам'!CG87</f>
        <v>0</v>
      </c>
      <c r="CH87" s="2217" t="n">
        <f aca="false">'02.24 по датам'!CH87</f>
        <v>0</v>
      </c>
      <c r="CI87" s="2217" t="n">
        <f aca="false">'02.24 по датам'!CI87</f>
        <v>0</v>
      </c>
      <c r="CJ87" s="2218"/>
      <c r="CK87" s="2219"/>
      <c r="CL87" s="2220"/>
      <c r="CM87" s="2221"/>
      <c r="CN87" s="2221"/>
      <c r="CO87" s="2221"/>
      <c r="CP87" s="2221"/>
      <c r="CQ87" s="2217" t="n">
        <f aca="false">'02.24 по датам'!CQ87</f>
        <v>0</v>
      </c>
      <c r="CR87" s="2217" t="n">
        <f aca="false">'02.24 по датам'!CR87</f>
        <v>0</v>
      </c>
      <c r="CS87" s="2217" t="n">
        <f aca="false">'02.24 по датам'!CS87</f>
        <v>0</v>
      </c>
      <c r="CT87" s="2217" t="n">
        <f aca="false">'02.24 по датам'!CT87</f>
        <v>0</v>
      </c>
      <c r="CU87" s="2217" t="n">
        <f aca="false">'02.24 по датам'!CU87</f>
        <v>0</v>
      </c>
      <c r="CV87" s="2217" t="n">
        <f aca="false">'02.24 по датам'!CV87</f>
        <v>0</v>
      </c>
      <c r="CW87" s="2217" t="n">
        <f aca="false">'02.24 по датам'!CW87</f>
        <v>0</v>
      </c>
      <c r="CX87" s="2217" t="n">
        <f aca="false">'02.24 по датам'!CX87</f>
        <v>0</v>
      </c>
      <c r="CY87" s="2217" t="n">
        <f aca="false">'02.24 по датам'!CY87</f>
        <v>0</v>
      </c>
      <c r="CZ87" s="2217" t="n">
        <f aca="false">'02.24 по датам'!CZ87</f>
        <v>0</v>
      </c>
      <c r="DA87" s="2217" t="n">
        <f aca="false">'02.24 по датам'!DA87</f>
        <v>0</v>
      </c>
      <c r="DB87" s="2217" t="n">
        <f aca="false">'02.24 по датам'!DB87</f>
        <v>0</v>
      </c>
      <c r="DC87" s="2217" t="n">
        <f aca="false">'02.24 по датам'!DC87</f>
        <v>0</v>
      </c>
      <c r="DD87" s="2218"/>
      <c r="DE87" s="2219"/>
      <c r="DF87" s="2220"/>
      <c r="DG87" s="2221"/>
      <c r="DH87" s="2221"/>
      <c r="DI87" s="2285" t="n">
        <f aca="false">'02.24 по датам'!DI87</f>
        <v>0</v>
      </c>
      <c r="DJ87" s="2217" t="n">
        <f aca="false">'02.24 по датам'!DJ87</f>
        <v>0</v>
      </c>
      <c r="DK87" s="2217" t="n">
        <f aca="false">'02.24 по датам'!DK87</f>
        <v>0</v>
      </c>
      <c r="DL87" s="2217" t="n">
        <f aca="false">'02.24 по датам'!DL87</f>
        <v>0</v>
      </c>
      <c r="DM87" s="2217" t="n">
        <f aca="false">'02.24 по датам'!DM87</f>
        <v>0</v>
      </c>
      <c r="DN87" s="2217" t="n">
        <f aca="false">'02.24 по датам'!DN87</f>
        <v>0</v>
      </c>
      <c r="DO87" s="2217" t="n">
        <f aca="false">'02.24 по датам'!DO87</f>
        <v>0</v>
      </c>
      <c r="DP87" s="2217" t="n">
        <f aca="false">'02.24 по датам'!DP87</f>
        <v>0</v>
      </c>
      <c r="DQ87" s="2217" t="n">
        <f aca="false">'02.24 по датам'!DQ87</f>
        <v>0</v>
      </c>
      <c r="DR87" s="2217" t="n">
        <f aca="false">'02.24 по датам'!DR87</f>
        <v>0</v>
      </c>
      <c r="DS87" s="2217" t="n">
        <f aca="false">'02.24 по датам'!DS87</f>
        <v>0</v>
      </c>
      <c r="DT87" s="2217" t="n">
        <f aca="false">'02.24 по датам'!DT87</f>
        <v>0</v>
      </c>
      <c r="DU87" s="2217" t="n">
        <f aca="false">'02.24 по датам'!DU87</f>
        <v>0</v>
      </c>
      <c r="DV87" s="2218"/>
      <c r="DW87" s="2219"/>
      <c r="DX87" s="2220"/>
      <c r="DY87" s="2221"/>
      <c r="DZ87" s="2221"/>
      <c r="EA87" s="2297" t="n">
        <f aca="false">'02.24 по датам'!EA87</f>
        <v>0</v>
      </c>
      <c r="EB87" s="2217" t="n">
        <f aca="false">'02.24 по датам'!EB87</f>
        <v>0</v>
      </c>
      <c r="EC87" s="2217" t="n">
        <f aca="false">'02.24 по датам'!EC87</f>
        <v>0</v>
      </c>
      <c r="ED87" s="2217" t="n">
        <f aca="false">'02.24 по датам'!ED87</f>
        <v>0</v>
      </c>
      <c r="EE87" s="2217" t="n">
        <f aca="false">'02.24 по датам'!EE87</f>
        <v>0</v>
      </c>
      <c r="EF87" s="2217" t="n">
        <f aca="false">'02.24 по датам'!EF87</f>
        <v>0</v>
      </c>
      <c r="EG87" s="2217" t="n">
        <f aca="false">'02.24 по датам'!EG87</f>
        <v>0</v>
      </c>
      <c r="EH87" s="2217" t="n">
        <f aca="false">'02.24 по датам'!EH87</f>
        <v>0</v>
      </c>
      <c r="EI87" s="2217" t="n">
        <f aca="false">'02.24 по датам'!EI87</f>
        <v>0</v>
      </c>
      <c r="EJ87" s="2217" t="n">
        <f aca="false">'02.24 по датам'!EJ87</f>
        <v>0</v>
      </c>
      <c r="EK87" s="2217" t="n">
        <f aca="false">'02.24 по датам'!EK87</f>
        <v>0</v>
      </c>
      <c r="EL87" s="2217" t="n">
        <f aca="false">'02.24 по датам'!EL87</f>
        <v>0</v>
      </c>
      <c r="EM87" s="2217" t="n">
        <f aca="false">'02.24 по датам'!EM87</f>
        <v>0</v>
      </c>
      <c r="EN87" s="2217" t="n">
        <f aca="false">'02.24 по датам'!EN87</f>
        <v>0</v>
      </c>
      <c r="EO87" s="2217" t="n">
        <f aca="false">'02.24 по датам'!EO87</f>
        <v>0</v>
      </c>
      <c r="EP87" s="2217" t="n">
        <f aca="false">'02.24 по датам'!EP87</f>
        <v>0</v>
      </c>
      <c r="EQ87" s="2217" t="n">
        <f aca="false">'02.24 по датам'!EQ87</f>
        <v>0</v>
      </c>
      <c r="ER87" s="2217" t="n">
        <f aca="false">'02.24 по датам'!ER87</f>
        <v>0</v>
      </c>
      <c r="ES87" s="2217" t="n">
        <f aca="false">'02.24 по датам'!ES87</f>
        <v>0</v>
      </c>
      <c r="ET87" s="2217" t="n">
        <f aca="false">'02.24 по датам'!ET87</f>
        <v>0</v>
      </c>
      <c r="EU87" s="2217" t="n">
        <f aca="false">'02.24 по датам'!EU87</f>
        <v>0</v>
      </c>
      <c r="EV87" s="2217" t="n">
        <f aca="false">'02.24 по датам'!EV87</f>
        <v>0</v>
      </c>
      <c r="EW87" s="2217" t="n">
        <f aca="false">'02.24 по датам'!EW87</f>
        <v>0</v>
      </c>
      <c r="EX87" s="2217" t="n">
        <f aca="false">'02.24 по датам'!EX87</f>
        <v>0</v>
      </c>
      <c r="EY87" s="2217" t="n">
        <f aca="false">'02.24 по датам'!EY87</f>
        <v>0</v>
      </c>
      <c r="EZ87" s="2218"/>
      <c r="FA87" s="2219"/>
      <c r="FB87" s="2220"/>
      <c r="FC87" s="2221"/>
      <c r="FD87" s="2221"/>
      <c r="FE87" s="2217" t="n">
        <f aca="false">'02.24 по датам'!FE87</f>
        <v>0</v>
      </c>
      <c r="FF87" s="2217" t="n">
        <f aca="false">'02.24 по датам'!FF87</f>
        <v>0</v>
      </c>
      <c r="FG87" s="2217" t="n">
        <f aca="false">'02.24 по датам'!FG87</f>
        <v>0</v>
      </c>
      <c r="FH87" s="2217" t="n">
        <f aca="false">'02.24 по датам'!FH87</f>
        <v>0</v>
      </c>
      <c r="FI87" s="2217" t="n">
        <f aca="false">'02.24 по датам'!FI87</f>
        <v>0</v>
      </c>
      <c r="FJ87" s="2217" t="n">
        <f aca="false">'02.24 по датам'!FJ87</f>
        <v>0</v>
      </c>
      <c r="FK87" s="2217" t="n">
        <f aca="false">'02.24 по датам'!FK87</f>
        <v>0</v>
      </c>
      <c r="FL87" s="2217" t="n">
        <f aca="false">'02.24 по датам'!FL87</f>
        <v>0</v>
      </c>
      <c r="FM87" s="2217" t="n">
        <f aca="false">'02.24 по датам'!FM87</f>
        <v>0</v>
      </c>
      <c r="FN87" s="2217" t="n">
        <f aca="false">'02.24 по датам'!FN87</f>
        <v>0</v>
      </c>
      <c r="FO87" s="2218"/>
      <c r="FP87" s="2219"/>
      <c r="FQ87" s="2220"/>
      <c r="FR87" s="2221"/>
      <c r="FS87" s="2221"/>
      <c r="FT87" s="2225"/>
      <c r="FU87" s="2225"/>
      <c r="FV87" s="2225"/>
      <c r="FW87" s="2225"/>
      <c r="FX87" s="2225"/>
      <c r="FY87" s="2225"/>
      <c r="FZ87" s="2225"/>
      <c r="GA87" s="2225"/>
      <c r="GB87" s="2225"/>
      <c r="GC87" s="2225"/>
      <c r="GD87" s="2225"/>
      <c r="GE87" s="2225"/>
      <c r="GF87" s="2225"/>
      <c r="GG87" s="2225"/>
      <c r="GH87" s="2225"/>
      <c r="GI87" s="2225"/>
      <c r="GJ87" s="2225"/>
      <c r="GK87" s="2225"/>
      <c r="GL87" s="2225"/>
      <c r="GM87" s="2225"/>
      <c r="GN87" s="2225"/>
      <c r="GO87" s="2225"/>
      <c r="GP87" s="2225"/>
      <c r="GQ87" s="2225"/>
      <c r="GR87" s="2225"/>
      <c r="GS87" s="2225"/>
      <c r="GT87" s="2218"/>
      <c r="GU87" s="2219"/>
      <c r="GV87" s="2220"/>
      <c r="GW87" s="2221"/>
      <c r="GX87" s="2221"/>
      <c r="GY87" s="2221"/>
      <c r="GZ87" s="2217" t="n">
        <f aca="false">'02.24 по датам'!GZ87</f>
        <v>0</v>
      </c>
      <c r="HA87" s="2217" t="n">
        <f aca="false">'02.24 по датам'!HA87</f>
        <v>0</v>
      </c>
      <c r="HB87" s="2226"/>
      <c r="HC87" s="2221"/>
      <c r="HD87" s="2227" t="n">
        <f aca="false">'02.24 по датам'!HD87</f>
        <v>0</v>
      </c>
      <c r="HE87" s="2226"/>
      <c r="HF87" s="2228"/>
      <c r="HG87" s="2180"/>
      <c r="HH87" s="2180"/>
      <c r="HI87" s="2230"/>
      <c r="HJ87" s="2225"/>
      <c r="HK87" s="2225"/>
      <c r="HL87" s="2225"/>
      <c r="HM87" s="2225"/>
      <c r="HN87" s="2225"/>
      <c r="HO87" s="2225"/>
      <c r="HP87" s="2225"/>
      <c r="HQ87" s="2225"/>
      <c r="HR87" s="2225"/>
      <c r="HS87" s="2225"/>
      <c r="HT87" s="2225"/>
      <c r="HU87" s="2225"/>
      <c r="HV87" s="2225"/>
      <c r="HW87" s="2225"/>
      <c r="HX87" s="2225"/>
      <c r="HY87" s="2225"/>
      <c r="HZ87" s="2225"/>
      <c r="IA87" s="2218"/>
      <c r="IB87" s="2219"/>
      <c r="IC87" s="2220"/>
      <c r="ID87" s="2221"/>
      <c r="IE87" s="2221"/>
      <c r="IF87" s="2231" t="n">
        <f aca="false">'02.24 по датам'!IF87</f>
        <v>0</v>
      </c>
      <c r="IG87" s="2231" t="n">
        <f aca="false">'02.24 по датам'!IG87</f>
        <v>0</v>
      </c>
      <c r="IH87" s="2231" t="n">
        <f aca="false">'02.24 по датам'!IH87</f>
        <v>0</v>
      </c>
      <c r="II87" s="2232"/>
      <c r="IJ87" s="2233"/>
      <c r="IK87" s="1302"/>
      <c r="IL87" s="1302"/>
      <c r="IM87" s="2234" t="n">
        <f aca="false">'02.24 по датам'!IM87</f>
        <v>0</v>
      </c>
      <c r="IN87" s="2234" t="n">
        <f aca="false">'02.24 по датам'!IN87</f>
        <v>0</v>
      </c>
      <c r="IO87" s="2217" t="n">
        <f aca="false">'02.24 по датам'!IO87</f>
        <v>0</v>
      </c>
      <c r="IP87" s="2217" t="n">
        <f aca="false">'02.24 по датам'!IP87</f>
        <v>0</v>
      </c>
      <c r="IQ87" s="2217" t="n">
        <f aca="false">'02.24 по датам'!IQ87</f>
        <v>0</v>
      </c>
      <c r="IR87" s="2217" t="n">
        <f aca="false">'02.24 по датам'!IR87</f>
        <v>0</v>
      </c>
      <c r="IS87" s="2217" t="n">
        <f aca="false">'02.24 по датам'!IS87</f>
        <v>0</v>
      </c>
      <c r="IT87" s="2217" t="n">
        <f aca="false">'02.24 по датам'!IT87</f>
        <v>0</v>
      </c>
      <c r="IU87" s="2217" t="n">
        <f aca="false">'02.24 по датам'!IU87</f>
        <v>0</v>
      </c>
      <c r="IV87" s="2217" t="n">
        <f aca="false">'02.24 по датам'!IV87</f>
        <v>0</v>
      </c>
      <c r="IW87" s="2218"/>
      <c r="IX87" s="2219"/>
      <c r="IY87" s="2220"/>
      <c r="IZ87" s="2221"/>
      <c r="JA87" s="2221"/>
      <c r="JB87" s="2217" t="n">
        <f aca="false">'02.24 по датам'!JB87</f>
        <v>0</v>
      </c>
      <c r="JC87" s="2226"/>
      <c r="JD87" s="2217" t="n">
        <f aca="false">'02.24 по датам'!JD87</f>
        <v>0</v>
      </c>
      <c r="JE87" s="2221"/>
      <c r="JF87" s="2221"/>
      <c r="JG87" s="2231" t="n">
        <f aca="false">'02.24 по датам'!JG87</f>
        <v>0</v>
      </c>
      <c r="JH87" s="2231" t="n">
        <f aca="false">'02.24 по датам'!JH87</f>
        <v>0</v>
      </c>
      <c r="JI87" s="2231" t="n">
        <f aca="false">'02.24 по датам'!JI87</f>
        <v>0</v>
      </c>
      <c r="JJ87" s="2231" t="n">
        <f aca="false">'02.24 по датам'!JJ87</f>
        <v>0</v>
      </c>
      <c r="JK87" s="2270"/>
      <c r="JL87" s="1302"/>
      <c r="JM87" s="2236"/>
      <c r="JN87" s="2236"/>
      <c r="JO87" s="2237"/>
      <c r="JP87" s="2236"/>
      <c r="JQ87" s="2236"/>
      <c r="JR87" s="2237"/>
    </row>
    <row r="88" customFormat="false" ht="11.25" hidden="false" customHeight="true" outlineLevel="0" collapsed="false">
      <c r="A88" s="2056" t="n">
        <f aca="false">A84+1</f>
        <v>45342</v>
      </c>
      <c r="B88" s="2057" t="s">
        <v>662</v>
      </c>
      <c r="C88" s="2067" t="n">
        <f aca="false">'02.24 по датам'!C88</f>
        <v>0</v>
      </c>
      <c r="D88" s="2067" t="n">
        <f aca="false">'02.24 по датам'!D88</f>
        <v>0</v>
      </c>
      <c r="E88" s="2067" t="n">
        <f aca="false">'02.24 по датам'!E88</f>
        <v>0</v>
      </c>
      <c r="F88" s="2067" t="n">
        <f aca="false">'02.24 по датам'!F88</f>
        <v>0</v>
      </c>
      <c r="G88" s="2306" t="n">
        <f aca="false">'02.24 по датам'!G88</f>
        <v>0</v>
      </c>
      <c r="H88" s="2083" t="n">
        <f aca="false">'02.24 по датам'!H88</f>
        <v>0</v>
      </c>
      <c r="I88" s="2092" t="n">
        <f aca="false">'02.24 по датам'!I88</f>
        <v>0</v>
      </c>
      <c r="J88" s="2092" t="n">
        <f aca="false">'02.24 по датам'!J88</f>
        <v>0</v>
      </c>
      <c r="K88" s="2092" t="n">
        <f aca="false">'02.24 по датам'!K88</f>
        <v>0</v>
      </c>
      <c r="L88" s="2092" t="n">
        <f aca="false">'02.24 по датам'!L88</f>
        <v>0</v>
      </c>
      <c r="M88" s="2092" t="n">
        <f aca="false">'02.24 по датам'!M88</f>
        <v>0</v>
      </c>
      <c r="N88" s="2092" t="n">
        <f aca="false">'02.24 по датам'!N88</f>
        <v>0</v>
      </c>
      <c r="O88" s="2092" t="n">
        <f aca="false">'02.24 по датам'!O88</f>
        <v>0</v>
      </c>
      <c r="P88" s="2092" t="n">
        <f aca="false">'02.24 по датам'!P88</f>
        <v>0</v>
      </c>
      <c r="Q88" s="2092" t="n">
        <f aca="false">'02.24 по датам'!Q88</f>
        <v>0</v>
      </c>
      <c r="R88" s="2092" t="n">
        <f aca="false">'02.24 по датам'!R88</f>
        <v>0</v>
      </c>
      <c r="S88" s="2092" t="n">
        <f aca="false">'02.24 по датам'!S88</f>
        <v>0</v>
      </c>
      <c r="T88" s="2092" t="n">
        <f aca="false">'02.24 по датам'!T88</f>
        <v>0</v>
      </c>
      <c r="U88" s="2092" t="n">
        <f aca="false">'02.24 по датам'!U88</f>
        <v>0</v>
      </c>
      <c r="V88" s="2092" t="n">
        <f aca="false">'02.24 по датам'!V88</f>
        <v>0</v>
      </c>
      <c r="W88" s="2287" t="n">
        <f aca="false">'02.24 по датам'!W88</f>
        <v>0</v>
      </c>
      <c r="X88" s="2242"/>
      <c r="Y88" s="2243"/>
      <c r="Z88" s="2248"/>
      <c r="AA88" s="2062"/>
      <c r="AB88" s="2063"/>
      <c r="AC88" s="2241" t="n">
        <f aca="false">'02.24 по датам'!AC88</f>
        <v>0</v>
      </c>
      <c r="AD88" s="2241" t="n">
        <f aca="false">'02.24 по датам'!AD88</f>
        <v>0</v>
      </c>
      <c r="AE88" s="2065" t="n">
        <f aca="false">'02.24 по датам'!AE88</f>
        <v>0</v>
      </c>
      <c r="AF88" s="2065" t="n">
        <f aca="false">'02.24 по датам'!AF88</f>
        <v>0</v>
      </c>
      <c r="AG88" s="2065" t="n">
        <f aca="false">'02.24 по датам'!AG88</f>
        <v>0</v>
      </c>
      <c r="AH88" s="2065" t="n">
        <f aca="false">'02.24 по датам'!AH88</f>
        <v>0</v>
      </c>
      <c r="AI88" s="2065" t="n">
        <f aca="false">'02.24 по датам'!AI88</f>
        <v>0</v>
      </c>
      <c r="AJ88" s="2065" t="n">
        <f aca="false">'02.24 по датам'!AJ88</f>
        <v>0</v>
      </c>
      <c r="AK88" s="2065" t="n">
        <f aca="false">'02.24 по датам'!AK88</f>
        <v>0</v>
      </c>
      <c r="AL88" s="2065" t="n">
        <f aca="false">'02.24 по датам'!AL88</f>
        <v>0</v>
      </c>
      <c r="AM88" s="2065" t="n">
        <f aca="false">'02.24 по датам'!AM88</f>
        <v>0</v>
      </c>
      <c r="AN88" s="2065" t="n">
        <f aca="false">'02.24 по датам'!AN88</f>
        <v>0</v>
      </c>
      <c r="AO88" s="2066" t="n">
        <f aca="false">'02.24 по датам'!AO88</f>
        <v>0</v>
      </c>
      <c r="AP88" s="2238"/>
      <c r="AQ88" s="2239"/>
      <c r="AR88" s="2240"/>
      <c r="AS88" s="2062"/>
      <c r="AT88" s="2063"/>
      <c r="AU88" s="2064" t="n">
        <f aca="false">'02.24 по датам'!AU88</f>
        <v>0</v>
      </c>
      <c r="AV88" s="2064" t="n">
        <f aca="false">'02.24 по датам'!AV88</f>
        <v>0</v>
      </c>
      <c r="AW88" s="2064" t="n">
        <f aca="false">'02.24 по датам'!AW88</f>
        <v>0</v>
      </c>
      <c r="AX88" s="2065" t="n">
        <f aca="false">'02.24 по датам'!AX88</f>
        <v>0</v>
      </c>
      <c r="AY88" s="2065" t="n">
        <f aca="false">'02.24 по датам'!AY88</f>
        <v>0</v>
      </c>
      <c r="AZ88" s="2065" t="n">
        <f aca="false">'02.24 по датам'!AZ88</f>
        <v>0</v>
      </c>
      <c r="BA88" s="2065" t="n">
        <f aca="false">'02.24 по датам'!BA88</f>
        <v>0</v>
      </c>
      <c r="BB88" s="2065" t="n">
        <f aca="false">'02.24 по датам'!BB88</f>
        <v>0</v>
      </c>
      <c r="BC88" s="2065" t="n">
        <f aca="false">'02.24 по датам'!BC88</f>
        <v>0</v>
      </c>
      <c r="BD88" s="2065" t="n">
        <f aca="false">'02.24 по датам'!BD88</f>
        <v>0</v>
      </c>
      <c r="BE88" s="2065" t="n">
        <f aca="false">'02.24 по датам'!BE88</f>
        <v>0</v>
      </c>
      <c r="BF88" s="2065" t="n">
        <f aca="false">'02.24 по датам'!BF88</f>
        <v>0</v>
      </c>
      <c r="BG88" s="2065" t="n">
        <f aca="false">'02.24 по датам'!BG88</f>
        <v>0</v>
      </c>
      <c r="BH88" s="2065" t="n">
        <f aca="false">'02.24 по датам'!BH88</f>
        <v>0</v>
      </c>
      <c r="BI88" s="2065" t="n">
        <f aca="false">'02.24 по датам'!BI88</f>
        <v>0</v>
      </c>
      <c r="BJ88" s="2065" t="n">
        <f aca="false">'02.24 по датам'!BJ88</f>
        <v>0</v>
      </c>
      <c r="BK88" s="2065" t="n">
        <f aca="false">'02.24 по датам'!BK88</f>
        <v>0</v>
      </c>
      <c r="BL88" s="2065" t="n">
        <f aca="false">'02.24 по датам'!BL88</f>
        <v>0</v>
      </c>
      <c r="BM88" s="2065" t="n">
        <f aca="false">'02.24 по датам'!BM88</f>
        <v>0</v>
      </c>
      <c r="BN88" s="2065" t="n">
        <f aca="false">'02.24 по датам'!BN88</f>
        <v>0</v>
      </c>
      <c r="BO88" s="2065" t="n">
        <f aca="false">'02.24 по датам'!BO88</f>
        <v>0</v>
      </c>
      <c r="BP88" s="2307" t="n">
        <f aca="false">'02.24 по датам'!BP88</f>
        <v>0</v>
      </c>
      <c r="BQ88" s="2066" t="n">
        <f aca="false">'02.24 по датам'!BQ88</f>
        <v>0</v>
      </c>
      <c r="BR88" s="2238"/>
      <c r="BS88" s="2239"/>
      <c r="BT88" s="2240"/>
      <c r="BU88" s="2062"/>
      <c r="BV88" s="2063"/>
      <c r="BW88" s="2241" t="n">
        <f aca="false">'02.24 по датам'!BW88</f>
        <v>0</v>
      </c>
      <c r="BX88" s="2303" t="n">
        <f aca="false">'02.24 по датам'!BX88</f>
        <v>0</v>
      </c>
      <c r="BY88" s="2065" t="n">
        <f aca="false">'02.24 по датам'!BY88</f>
        <v>0</v>
      </c>
      <c r="BZ88" s="2065" t="n">
        <f aca="false">'02.24 по датам'!BZ88</f>
        <v>0</v>
      </c>
      <c r="CA88" s="2065" t="n">
        <f aca="false">'02.24 по датам'!CA88</f>
        <v>0</v>
      </c>
      <c r="CB88" s="2065" t="n">
        <f aca="false">'02.24 по датам'!CB88</f>
        <v>0</v>
      </c>
      <c r="CC88" s="2065" t="n">
        <f aca="false">'02.24 по датам'!CC88</f>
        <v>0</v>
      </c>
      <c r="CD88" s="2065" t="n">
        <f aca="false">'02.24 по датам'!CD88</f>
        <v>0</v>
      </c>
      <c r="CE88" s="2065" t="n">
        <f aca="false">'02.24 по датам'!CE88</f>
        <v>0</v>
      </c>
      <c r="CF88" s="2065" t="n">
        <f aca="false">'02.24 по датам'!CF88</f>
        <v>0</v>
      </c>
      <c r="CG88" s="2065" t="n">
        <f aca="false">'02.24 по датам'!CG88</f>
        <v>0</v>
      </c>
      <c r="CH88" s="2065" t="n">
        <f aca="false">'02.24 по датам'!CH88</f>
        <v>0</v>
      </c>
      <c r="CI88" s="2066" t="n">
        <f aca="false">'02.24 по датам'!CI88</f>
        <v>0</v>
      </c>
      <c r="CJ88" s="2238"/>
      <c r="CK88" s="2239"/>
      <c r="CL88" s="2240"/>
      <c r="CM88" s="2062"/>
      <c r="CN88" s="2063"/>
      <c r="CO88" s="2063"/>
      <c r="CP88" s="2063"/>
      <c r="CQ88" s="2065" t="n">
        <f aca="false">'02.24 по датам'!CQ88</f>
        <v>0</v>
      </c>
      <c r="CR88" s="2065" t="n">
        <f aca="false">'02.24 по датам'!CR88</f>
        <v>0</v>
      </c>
      <c r="CS88" s="2065" t="n">
        <f aca="false">'02.24 по датам'!CS88</f>
        <v>0</v>
      </c>
      <c r="CT88" s="2065" t="n">
        <f aca="false">'02.24 по датам'!CT88</f>
        <v>0</v>
      </c>
      <c r="CU88" s="2065" t="n">
        <f aca="false">'02.24 по датам'!CU88</f>
        <v>0</v>
      </c>
      <c r="CV88" s="2065" t="n">
        <f aca="false">'02.24 по датам'!CV88</f>
        <v>0</v>
      </c>
      <c r="CW88" s="2065" t="n">
        <f aca="false">'02.24 по датам'!CW88</f>
        <v>0</v>
      </c>
      <c r="CX88" s="2065" t="n">
        <f aca="false">'02.24 по датам'!CX88</f>
        <v>0</v>
      </c>
      <c r="CY88" s="2065" t="n">
        <f aca="false">'02.24 по датам'!CY88</f>
        <v>0</v>
      </c>
      <c r="CZ88" s="2065" t="n">
        <f aca="false">'02.24 по датам'!CZ88</f>
        <v>0</v>
      </c>
      <c r="DA88" s="2065" t="n">
        <f aca="false">'02.24 по датам'!DA88</f>
        <v>0</v>
      </c>
      <c r="DB88" s="2065" t="n">
        <f aca="false">'02.24 по датам'!DB88</f>
        <v>0</v>
      </c>
      <c r="DC88" s="2066" t="n">
        <f aca="false">'02.24 по датам'!DC88</f>
        <v>0</v>
      </c>
      <c r="DD88" s="2238"/>
      <c r="DE88" s="2239"/>
      <c r="DF88" s="2240"/>
      <c r="DG88" s="2069"/>
      <c r="DH88" s="2070"/>
      <c r="DI88" s="2068" t="n">
        <f aca="false">'02.24 по датам'!DI88</f>
        <v>0</v>
      </c>
      <c r="DJ88" s="2065" t="n">
        <f aca="false">'02.24 по датам'!DJ88</f>
        <v>0</v>
      </c>
      <c r="DK88" s="2065" t="n">
        <f aca="false">'02.24 по датам'!DK88</f>
        <v>0</v>
      </c>
      <c r="DL88" s="2065" t="n">
        <f aca="false">'02.24 по датам'!DL88</f>
        <v>0</v>
      </c>
      <c r="DM88" s="2065" t="n">
        <f aca="false">'02.24 по датам'!DM88</f>
        <v>0</v>
      </c>
      <c r="DN88" s="2065" t="n">
        <f aca="false">'02.24 по датам'!DN88</f>
        <v>0</v>
      </c>
      <c r="DO88" s="2065" t="n">
        <f aca="false">'02.24 по датам'!DO88</f>
        <v>0</v>
      </c>
      <c r="DP88" s="2065" t="n">
        <f aca="false">'02.24 по датам'!DP88</f>
        <v>0</v>
      </c>
      <c r="DQ88" s="2065" t="n">
        <f aca="false">'02.24 по датам'!DQ88</f>
        <v>0</v>
      </c>
      <c r="DR88" s="2065" t="n">
        <f aca="false">'02.24 по датам'!DR88</f>
        <v>0</v>
      </c>
      <c r="DS88" s="2065" t="n">
        <f aca="false">'02.24 по датам'!DS88</f>
        <v>0</v>
      </c>
      <c r="DT88" s="2065" t="n">
        <f aca="false">'02.24 по датам'!DT88</f>
        <v>0</v>
      </c>
      <c r="DU88" s="2066" t="n">
        <f aca="false">'02.24 по датам'!DU88</f>
        <v>0</v>
      </c>
      <c r="DV88" s="2238"/>
      <c r="DW88" s="2239"/>
      <c r="DX88" s="2240"/>
      <c r="DY88" s="2069"/>
      <c r="DZ88" s="2070"/>
      <c r="EA88" s="2065" t="n">
        <f aca="false">'02.24 по датам'!EA88</f>
        <v>0</v>
      </c>
      <c r="EB88" s="2092" t="n">
        <f aca="false">'02.24 по датам'!EB88</f>
        <v>0</v>
      </c>
      <c r="EC88" s="2092" t="n">
        <f aca="false">'02.24 по датам'!EC88</f>
        <v>0</v>
      </c>
      <c r="ED88" s="2065" t="n">
        <f aca="false">'02.24 по датам'!ED88</f>
        <v>0</v>
      </c>
      <c r="EE88" s="2065" t="n">
        <f aca="false">'02.24 по датам'!EE88</f>
        <v>0</v>
      </c>
      <c r="EF88" s="2092" t="n">
        <f aca="false">'02.24 по датам'!EF88</f>
        <v>0</v>
      </c>
      <c r="EG88" s="2092" t="n">
        <f aca="false">'02.24 по датам'!EG88</f>
        <v>0</v>
      </c>
      <c r="EH88" s="2092" t="n">
        <f aca="false">'02.24 по датам'!EH88</f>
        <v>0</v>
      </c>
      <c r="EI88" s="2092" t="n">
        <f aca="false">'02.24 по датам'!EI88</f>
        <v>0</v>
      </c>
      <c r="EJ88" s="2092" t="n">
        <f aca="false">'02.24 по датам'!EJ88</f>
        <v>0</v>
      </c>
      <c r="EK88" s="2092" t="n">
        <f aca="false">'02.24 по датам'!EK88</f>
        <v>0</v>
      </c>
      <c r="EL88" s="2092" t="n">
        <f aca="false">'02.24 по датам'!EL88</f>
        <v>0</v>
      </c>
      <c r="EM88" s="2092" t="n">
        <f aca="false">'02.24 по датам'!EM88</f>
        <v>0</v>
      </c>
      <c r="EN88" s="2092" t="n">
        <f aca="false">'02.24 по датам'!EN88</f>
        <v>0</v>
      </c>
      <c r="EO88" s="2092" t="n">
        <f aca="false">'02.24 по датам'!EO88</f>
        <v>0</v>
      </c>
      <c r="EP88" s="2092" t="n">
        <f aca="false">'02.24 по датам'!EP88</f>
        <v>0</v>
      </c>
      <c r="EQ88" s="2092" t="n">
        <f aca="false">'02.24 по датам'!EQ88</f>
        <v>0</v>
      </c>
      <c r="ER88" s="2092" t="n">
        <f aca="false">'02.24 по датам'!ER88</f>
        <v>0</v>
      </c>
      <c r="ES88" s="2092" t="n">
        <f aca="false">'02.24 по датам'!ES88</f>
        <v>0</v>
      </c>
      <c r="ET88" s="2092" t="n">
        <f aca="false">'02.24 по датам'!ET88</f>
        <v>0</v>
      </c>
      <c r="EU88" s="2092" t="n">
        <f aca="false">'02.24 по датам'!EU88</f>
        <v>0</v>
      </c>
      <c r="EV88" s="2092" t="n">
        <f aca="false">'02.24 по датам'!EV88</f>
        <v>0</v>
      </c>
      <c r="EW88" s="2092" t="n">
        <f aca="false">'02.24 по датам'!EW88</f>
        <v>0</v>
      </c>
      <c r="EX88" s="2092" t="n">
        <f aca="false">'02.24 по датам'!EX88</f>
        <v>0</v>
      </c>
      <c r="EY88" s="2287" t="n">
        <f aca="false">'02.24 по датам'!EY88</f>
        <v>0</v>
      </c>
      <c r="EZ88" s="2242"/>
      <c r="FA88" s="2243"/>
      <c r="FB88" s="2248"/>
      <c r="FC88" s="2069"/>
      <c r="FD88" s="2070"/>
      <c r="FE88" s="2065" t="n">
        <f aca="false">'02.24 по датам'!FE88</f>
        <v>0</v>
      </c>
      <c r="FF88" s="2092" t="n">
        <f aca="false">'02.24 по датам'!FF88</f>
        <v>0</v>
      </c>
      <c r="FG88" s="2092" t="n">
        <f aca="false">'02.24 по датам'!FG88</f>
        <v>0</v>
      </c>
      <c r="FH88" s="2092" t="n">
        <f aca="false">'02.24 по датам'!FH88</f>
        <v>0</v>
      </c>
      <c r="FI88" s="2092" t="n">
        <f aca="false">'02.24 по датам'!FI88</f>
        <v>0</v>
      </c>
      <c r="FJ88" s="2092" t="n">
        <f aca="false">'02.24 по датам'!FJ88</f>
        <v>0</v>
      </c>
      <c r="FK88" s="2092" t="n">
        <f aca="false">'02.24 по датам'!FK88</f>
        <v>0</v>
      </c>
      <c r="FL88" s="2092" t="n">
        <f aca="false">'02.24 по датам'!FL88</f>
        <v>0</v>
      </c>
      <c r="FM88" s="2092" t="n">
        <f aca="false">'02.24 по датам'!FM88</f>
        <v>0</v>
      </c>
      <c r="FN88" s="2287" t="n">
        <f aca="false">'02.24 по датам'!FN88</f>
        <v>0</v>
      </c>
      <c r="FO88" s="2242"/>
      <c r="FP88" s="2243"/>
      <c r="FQ88" s="2248"/>
      <c r="FR88" s="2069"/>
      <c r="FS88" s="2070"/>
      <c r="FT88" s="2274"/>
      <c r="FU88" s="2072"/>
      <c r="FV88" s="2072"/>
      <c r="FW88" s="2072"/>
      <c r="FX88" s="2072"/>
      <c r="FY88" s="2072"/>
      <c r="FZ88" s="2072"/>
      <c r="GA88" s="2072"/>
      <c r="GB88" s="2072"/>
      <c r="GC88" s="2072"/>
      <c r="GD88" s="2072"/>
      <c r="GE88" s="2072"/>
      <c r="GF88" s="2072"/>
      <c r="GG88" s="2072"/>
      <c r="GH88" s="2072"/>
      <c r="GI88" s="2072"/>
      <c r="GJ88" s="2072"/>
      <c r="GK88" s="2072"/>
      <c r="GL88" s="2072"/>
      <c r="GM88" s="2072"/>
      <c r="GN88" s="2072"/>
      <c r="GO88" s="2072"/>
      <c r="GP88" s="2072"/>
      <c r="GQ88" s="2072"/>
      <c r="GR88" s="2072"/>
      <c r="GS88" s="2073"/>
      <c r="GT88" s="2242"/>
      <c r="GU88" s="2243"/>
      <c r="GV88" s="2248"/>
      <c r="GW88" s="2076"/>
      <c r="GX88" s="2063"/>
      <c r="GY88" s="2062"/>
      <c r="GZ88" s="2077" t="n">
        <f aca="false">'02.24 по датам'!GZ88</f>
        <v>0</v>
      </c>
      <c r="HA88" s="2078" t="n">
        <f aca="false">'02.24 по датам'!HA88</f>
        <v>0</v>
      </c>
      <c r="HB88" s="2245"/>
      <c r="HC88" s="2080"/>
      <c r="HD88" s="2247" t="n">
        <f aca="false">'02.24 по датам'!HD88</f>
        <v>0</v>
      </c>
      <c r="HE88" s="2272"/>
      <c r="HF88" s="2082"/>
      <c r="HG88" s="2068"/>
      <c r="HH88" s="2068"/>
      <c r="HI88" s="2273"/>
      <c r="HJ88" s="2072"/>
      <c r="HK88" s="2072"/>
      <c r="HL88" s="2072"/>
      <c r="HM88" s="2072"/>
      <c r="HN88" s="2072"/>
      <c r="HO88" s="2072"/>
      <c r="HP88" s="2072"/>
      <c r="HQ88" s="2072"/>
      <c r="HR88" s="2072"/>
      <c r="HS88" s="2072"/>
      <c r="HT88" s="2072"/>
      <c r="HU88" s="2072"/>
      <c r="HV88" s="2072"/>
      <c r="HW88" s="2072"/>
      <c r="HX88" s="2072"/>
      <c r="HY88" s="2072"/>
      <c r="HZ88" s="2073"/>
      <c r="IA88" s="2242"/>
      <c r="IB88" s="2243"/>
      <c r="IC88" s="2240"/>
      <c r="ID88" s="2062"/>
      <c r="IE88" s="2076"/>
      <c r="IF88" s="2085" t="n">
        <f aca="false">'02.24 по датам'!IF88</f>
        <v>0</v>
      </c>
      <c r="IG88" s="2085" t="n">
        <f aca="false">'02.24 по датам'!IG88</f>
        <v>0</v>
      </c>
      <c r="IH88" s="2086" t="n">
        <f aca="false">'02.24 по датам'!IH88</f>
        <v>0</v>
      </c>
      <c r="II88" s="2249"/>
      <c r="IJ88" s="2250"/>
      <c r="IK88" s="2089"/>
      <c r="IL88" s="2090"/>
      <c r="IM88" s="2091" t="n">
        <f aca="false">'02.24 по датам'!IM88</f>
        <v>0</v>
      </c>
      <c r="IN88" s="2092" t="n">
        <f aca="false">'02.24 по датам'!IN88</f>
        <v>0</v>
      </c>
      <c r="IO88" s="2093" t="n">
        <f aca="false">'02.24 по датам'!IO88</f>
        <v>0</v>
      </c>
      <c r="IP88" s="2093" t="n">
        <f aca="false">'02.24 по датам'!IP88</f>
        <v>0</v>
      </c>
      <c r="IQ88" s="2093" t="n">
        <f aca="false">'02.24 по датам'!IQ88</f>
        <v>0</v>
      </c>
      <c r="IR88" s="2093" t="n">
        <f aca="false">'02.24 по датам'!IR88</f>
        <v>0</v>
      </c>
      <c r="IS88" s="2093" t="n">
        <f aca="false">'02.24 по датам'!IS88</f>
        <v>0</v>
      </c>
      <c r="IT88" s="2093" t="n">
        <f aca="false">'02.24 по датам'!IT88</f>
        <v>0</v>
      </c>
      <c r="IU88" s="2093" t="n">
        <f aca="false">'02.24 по датам'!IU88</f>
        <v>0</v>
      </c>
      <c r="IV88" s="2094" t="n">
        <f aca="false">'02.24 по датам'!IV88</f>
        <v>0</v>
      </c>
      <c r="IW88" s="2251"/>
      <c r="IX88" s="2252"/>
      <c r="IY88" s="2253"/>
      <c r="IZ88" s="2062"/>
      <c r="JA88" s="2063"/>
      <c r="JB88" s="2098" t="n">
        <f aca="false">'02.24 по датам'!JB88</f>
        <v>0</v>
      </c>
      <c r="JC88" s="2245"/>
      <c r="JD88" s="2100" t="n">
        <f aca="false">'02.24 по датам'!JD88</f>
        <v>0</v>
      </c>
      <c r="JE88" s="2101"/>
      <c r="JF88" s="2102"/>
      <c r="JG88" s="2254" t="n">
        <f aca="false">'02.24 по датам'!JG88</f>
        <v>0</v>
      </c>
      <c r="JH88" s="2254" t="n">
        <f aca="false">'02.24 по датам'!JH88</f>
        <v>0</v>
      </c>
      <c r="JI88" s="2254" t="n">
        <f aca="false">'02.24 по датам'!JI88</f>
        <v>0</v>
      </c>
      <c r="JJ88" s="2104" t="n">
        <f aca="false">'02.24 по датам'!JJ88</f>
        <v>0</v>
      </c>
      <c r="JK88" s="2276"/>
      <c r="JL88" s="2106"/>
      <c r="JM88" s="2107" t="n">
        <f aca="false">JM$4:JM$4+SUMIF($C$5:JL$5,"Нараст. баланс",$C90:JL90)+SUMIF($C$7:JH$7,"Итого (с ВНР)",$C90:JH90)-SUMIF($C$5:JL$5,"Геол. снижение,  т/сут",$C90:JL90)-SUMIF(JJ$7:JL$7,"Итого",JJ90:JL90)-SUMIF($C$7:JL$7,"Итого (с ВСП)",$C90:JL90)</f>
        <v>23311.376</v>
      </c>
      <c r="JN88" s="2108"/>
      <c r="JO88" s="2256" t="e">
        <f aca="false">'02.24 НГДП по датам'!CA88:CA90</f>
        <v>#VALUE!</v>
      </c>
      <c r="JP88" s="2110"/>
      <c r="JQ88" s="2111"/>
      <c r="JR88" s="2257"/>
    </row>
    <row r="89" customFormat="false" ht="11.25" hidden="false" customHeight="true" outlineLevel="0" collapsed="false">
      <c r="A89" s="2056"/>
      <c r="B89" s="2113" t="s">
        <v>663</v>
      </c>
      <c r="C89" s="2123" t="n">
        <f aca="false">'02.24 по датам'!C89</f>
        <v>0</v>
      </c>
      <c r="D89" s="2123" t="n">
        <f aca="false">'02.24 по датам'!D89</f>
        <v>0</v>
      </c>
      <c r="E89" s="2123" t="n">
        <f aca="false">'02.24 по датам'!E89</f>
        <v>0</v>
      </c>
      <c r="F89" s="2123" t="n">
        <f aca="false">'02.24 по датам'!F89</f>
        <v>0</v>
      </c>
      <c r="G89" s="2308" t="n">
        <f aca="false">'02.24 по датам'!G89</f>
        <v>0</v>
      </c>
      <c r="H89" s="2140" t="n">
        <f aca="false">'02.24 по датам'!H89</f>
        <v>0</v>
      </c>
      <c r="I89" s="2150" t="n">
        <f aca="false">'02.24 по датам'!I89</f>
        <v>0</v>
      </c>
      <c r="J89" s="2150" t="n">
        <f aca="false">'02.24 по датам'!J89</f>
        <v>0</v>
      </c>
      <c r="K89" s="2150" t="n">
        <f aca="false">'02.24 по датам'!K89</f>
        <v>0</v>
      </c>
      <c r="L89" s="2150" t="n">
        <f aca="false">'02.24 по датам'!L89</f>
        <v>0</v>
      </c>
      <c r="M89" s="2150" t="n">
        <f aca="false">'02.24 по датам'!M89</f>
        <v>0</v>
      </c>
      <c r="N89" s="2150" t="n">
        <f aca="false">'02.24 по датам'!N89</f>
        <v>0</v>
      </c>
      <c r="O89" s="2150" t="n">
        <f aca="false">'02.24 по датам'!O89</f>
        <v>0</v>
      </c>
      <c r="P89" s="2150" t="n">
        <f aca="false">'02.24 по датам'!P89</f>
        <v>0</v>
      </c>
      <c r="Q89" s="2150" t="n">
        <f aca="false">'02.24 по датам'!Q89</f>
        <v>0</v>
      </c>
      <c r="R89" s="2150" t="n">
        <f aca="false">'02.24 по датам'!R89</f>
        <v>0</v>
      </c>
      <c r="S89" s="2150" t="n">
        <f aca="false">'02.24 по датам'!S89</f>
        <v>0</v>
      </c>
      <c r="T89" s="2150" t="n">
        <f aca="false">'02.24 по датам'!T89</f>
        <v>0</v>
      </c>
      <c r="U89" s="2150" t="n">
        <f aca="false">'02.24 по датам'!U89</f>
        <v>0</v>
      </c>
      <c r="V89" s="2150" t="n">
        <f aca="false">'02.24 по датам'!V89</f>
        <v>0</v>
      </c>
      <c r="W89" s="2289" t="n">
        <f aca="false">'02.24 по датам'!W89</f>
        <v>0</v>
      </c>
      <c r="X89" s="2130"/>
      <c r="Y89" s="2131"/>
      <c r="Z89" s="2262"/>
      <c r="AA89" s="2118" t="n">
        <f aca="false">COUNTIF(C89:Z89,"&gt;"&amp;0)</f>
        <v>0</v>
      </c>
      <c r="AB89" s="2119"/>
      <c r="AC89" s="2258" t="n">
        <f aca="false">'02.24 по датам'!AC89</f>
        <v>0</v>
      </c>
      <c r="AD89" s="2258" t="n">
        <f aca="false">'02.24 по датам'!AD89</f>
        <v>0</v>
      </c>
      <c r="AE89" s="2121" t="n">
        <f aca="false">'02.24 по датам'!AE89</f>
        <v>0</v>
      </c>
      <c r="AF89" s="2121" t="n">
        <f aca="false">'02.24 по датам'!AF89</f>
        <v>0</v>
      </c>
      <c r="AG89" s="2121" t="n">
        <f aca="false">'02.24 по датам'!AG89</f>
        <v>0</v>
      </c>
      <c r="AH89" s="2121" t="n">
        <f aca="false">'02.24 по датам'!AH89</f>
        <v>0</v>
      </c>
      <c r="AI89" s="2121" t="n">
        <f aca="false">'02.24 по датам'!AI89</f>
        <v>0</v>
      </c>
      <c r="AJ89" s="2121" t="n">
        <f aca="false">'02.24 по датам'!AJ89</f>
        <v>0</v>
      </c>
      <c r="AK89" s="2121" t="n">
        <f aca="false">'02.24 по датам'!AK89</f>
        <v>0</v>
      </c>
      <c r="AL89" s="2121" t="n">
        <f aca="false">'02.24 по датам'!AL89</f>
        <v>0</v>
      </c>
      <c r="AM89" s="2121" t="n">
        <f aca="false">'02.24 по датам'!AM89</f>
        <v>0</v>
      </c>
      <c r="AN89" s="2121" t="n">
        <f aca="false">'02.24 по датам'!AN89</f>
        <v>0</v>
      </c>
      <c r="AO89" s="2122" t="n">
        <f aca="false">'02.24 по датам'!AO89</f>
        <v>0</v>
      </c>
      <c r="AP89" s="2115"/>
      <c r="AQ89" s="2116"/>
      <c r="AR89" s="2117"/>
      <c r="AS89" s="2118" t="n">
        <f aca="false">COUNTIF(AC90:AR90,"&gt;"&amp;0)</f>
        <v>0</v>
      </c>
      <c r="AT89" s="2119"/>
      <c r="AU89" s="2120" t="n">
        <f aca="false">'02.24 по датам'!AU89</f>
        <v>0</v>
      </c>
      <c r="AV89" s="2120" t="n">
        <f aca="false">'02.24 по датам'!AV89</f>
        <v>0</v>
      </c>
      <c r="AW89" s="2120" t="n">
        <f aca="false">'02.24 по датам'!AW89</f>
        <v>0</v>
      </c>
      <c r="AX89" s="2121" t="n">
        <f aca="false">'02.24 по датам'!AX89</f>
        <v>0</v>
      </c>
      <c r="AY89" s="2121" t="n">
        <f aca="false">'02.24 по датам'!AY89</f>
        <v>0</v>
      </c>
      <c r="AZ89" s="2121" t="n">
        <f aca="false">'02.24 по датам'!AZ89</f>
        <v>0</v>
      </c>
      <c r="BA89" s="2121" t="n">
        <f aca="false">'02.24 по датам'!BA89</f>
        <v>0</v>
      </c>
      <c r="BB89" s="2121" t="n">
        <f aca="false">'02.24 по датам'!BB89</f>
        <v>0</v>
      </c>
      <c r="BC89" s="2121" t="n">
        <f aca="false">'02.24 по датам'!BC89</f>
        <v>0</v>
      </c>
      <c r="BD89" s="2121" t="n">
        <f aca="false">'02.24 по датам'!BD89</f>
        <v>0</v>
      </c>
      <c r="BE89" s="2121" t="n">
        <f aca="false">'02.24 по датам'!BE89</f>
        <v>0</v>
      </c>
      <c r="BF89" s="2121" t="n">
        <f aca="false">'02.24 по датам'!BF89</f>
        <v>0</v>
      </c>
      <c r="BG89" s="2121" t="n">
        <f aca="false">'02.24 по датам'!BG89</f>
        <v>0</v>
      </c>
      <c r="BH89" s="2121" t="n">
        <f aca="false">'02.24 по датам'!BH89</f>
        <v>0</v>
      </c>
      <c r="BI89" s="2121" t="n">
        <f aca="false">'02.24 по датам'!BI89</f>
        <v>0</v>
      </c>
      <c r="BJ89" s="2121" t="n">
        <f aca="false">'02.24 по датам'!BJ89</f>
        <v>0</v>
      </c>
      <c r="BK89" s="2121" t="n">
        <f aca="false">'02.24 по датам'!BK89</f>
        <v>0</v>
      </c>
      <c r="BL89" s="2121" t="n">
        <f aca="false">'02.24 по датам'!BL89</f>
        <v>0</v>
      </c>
      <c r="BM89" s="2121" t="n">
        <f aca="false">'02.24 по датам'!BM89</f>
        <v>0</v>
      </c>
      <c r="BN89" s="2121" t="n">
        <f aca="false">'02.24 по датам'!BN89</f>
        <v>0</v>
      </c>
      <c r="BO89" s="2121" t="n">
        <f aca="false">'02.24 по датам'!BO89</f>
        <v>0</v>
      </c>
      <c r="BP89" s="2309" t="n">
        <f aca="false">'02.24 по датам'!BP89</f>
        <v>0</v>
      </c>
      <c r="BQ89" s="2122" t="n">
        <f aca="false">'02.24 по датам'!BQ89</f>
        <v>0</v>
      </c>
      <c r="BR89" s="2115"/>
      <c r="BS89" s="2116"/>
      <c r="BT89" s="2117"/>
      <c r="BU89" s="2118" t="n">
        <f aca="false">COUNTIF(AU90:BT90,"&gt;"&amp;0)</f>
        <v>0</v>
      </c>
      <c r="BV89" s="2119"/>
      <c r="BW89" s="2258" t="n">
        <f aca="false">'02.24 по датам'!BW89</f>
        <v>0</v>
      </c>
      <c r="BX89" s="2304" t="n">
        <f aca="false">'02.24 по датам'!BX89</f>
        <v>0</v>
      </c>
      <c r="BY89" s="2121" t="n">
        <f aca="false">'02.24 по датам'!BY89</f>
        <v>0</v>
      </c>
      <c r="BZ89" s="2121" t="n">
        <f aca="false">'02.24 по датам'!BZ89</f>
        <v>0</v>
      </c>
      <c r="CA89" s="2121" t="n">
        <f aca="false">'02.24 по датам'!CA89</f>
        <v>0</v>
      </c>
      <c r="CB89" s="2121" t="n">
        <f aca="false">'02.24 по датам'!CB89</f>
        <v>0</v>
      </c>
      <c r="CC89" s="2121" t="n">
        <f aca="false">'02.24 по датам'!CC89</f>
        <v>0</v>
      </c>
      <c r="CD89" s="2121" t="n">
        <f aca="false">'02.24 по датам'!CD89</f>
        <v>0</v>
      </c>
      <c r="CE89" s="2121" t="n">
        <f aca="false">'02.24 по датам'!CE89</f>
        <v>0</v>
      </c>
      <c r="CF89" s="2121" t="n">
        <f aca="false">'02.24 по датам'!CF89</f>
        <v>0</v>
      </c>
      <c r="CG89" s="2121" t="n">
        <f aca="false">'02.24 по датам'!CG89</f>
        <v>0</v>
      </c>
      <c r="CH89" s="2121" t="n">
        <f aca="false">'02.24 по датам'!CH89</f>
        <v>0</v>
      </c>
      <c r="CI89" s="2122" t="n">
        <f aca="false">'02.24 по датам'!CI89</f>
        <v>0</v>
      </c>
      <c r="CJ89" s="2115"/>
      <c r="CK89" s="2116"/>
      <c r="CL89" s="2117"/>
      <c r="CM89" s="2118" t="n">
        <f aca="false">COUNTIF(BW90:CL90,"&gt;"&amp;0)</f>
        <v>0</v>
      </c>
      <c r="CN89" s="2119"/>
      <c r="CO89" s="2119" t="n">
        <f aca="false">AA89+AS89+BU89+CM89</f>
        <v>0</v>
      </c>
      <c r="CP89" s="2119"/>
      <c r="CQ89" s="2121" t="n">
        <f aca="false">'02.24 по датам'!CQ89</f>
        <v>0</v>
      </c>
      <c r="CR89" s="2121" t="n">
        <f aca="false">'02.24 по датам'!CR89</f>
        <v>0</v>
      </c>
      <c r="CS89" s="2121" t="n">
        <f aca="false">'02.24 по датам'!CS89</f>
        <v>0</v>
      </c>
      <c r="CT89" s="2121" t="n">
        <f aca="false">'02.24 по датам'!CT89</f>
        <v>0</v>
      </c>
      <c r="CU89" s="2121" t="n">
        <f aca="false">'02.24 по датам'!CU89</f>
        <v>0</v>
      </c>
      <c r="CV89" s="2121" t="n">
        <f aca="false">'02.24 по датам'!CV89</f>
        <v>0</v>
      </c>
      <c r="CW89" s="2121" t="n">
        <f aca="false">'02.24 по датам'!CW89</f>
        <v>0</v>
      </c>
      <c r="CX89" s="2121" t="n">
        <f aca="false">'02.24 по датам'!CX89</f>
        <v>0</v>
      </c>
      <c r="CY89" s="2121" t="n">
        <f aca="false">'02.24 по датам'!CY89</f>
        <v>0</v>
      </c>
      <c r="CZ89" s="2121" t="n">
        <f aca="false">'02.24 по датам'!CZ89</f>
        <v>0</v>
      </c>
      <c r="DA89" s="2121" t="n">
        <f aca="false">'02.24 по датам'!DA89</f>
        <v>0</v>
      </c>
      <c r="DB89" s="2121" t="n">
        <f aca="false">'02.24 по датам'!DB89</f>
        <v>0</v>
      </c>
      <c r="DC89" s="2122" t="n">
        <f aca="false">'02.24 по датам'!DC89</f>
        <v>0</v>
      </c>
      <c r="DD89" s="2115"/>
      <c r="DE89" s="2116"/>
      <c r="DF89" s="2117"/>
      <c r="DG89" s="2125" t="n">
        <f aca="false">SUBTOTAL(9,CQ91:DF91)</f>
        <v>0</v>
      </c>
      <c r="DH89" s="2126"/>
      <c r="DI89" s="2124" t="n">
        <f aca="false">'02.24 по датам'!DI89</f>
        <v>0</v>
      </c>
      <c r="DJ89" s="2121" t="n">
        <f aca="false">'02.24 по датам'!DJ89</f>
        <v>0</v>
      </c>
      <c r="DK89" s="2121" t="n">
        <f aca="false">'02.24 по датам'!DK89</f>
        <v>0</v>
      </c>
      <c r="DL89" s="2121" t="n">
        <f aca="false">'02.24 по датам'!DL89</f>
        <v>0</v>
      </c>
      <c r="DM89" s="2121" t="n">
        <f aca="false">'02.24 по датам'!DM89</f>
        <v>0</v>
      </c>
      <c r="DN89" s="2121" t="n">
        <f aca="false">'02.24 по датам'!DN89</f>
        <v>0</v>
      </c>
      <c r="DO89" s="2121" t="n">
        <f aca="false">'02.24 по датам'!DO89</f>
        <v>0</v>
      </c>
      <c r="DP89" s="2121" t="n">
        <f aca="false">'02.24 по датам'!DP89</f>
        <v>0</v>
      </c>
      <c r="DQ89" s="2121" t="n">
        <f aca="false">'02.24 по датам'!DQ89</f>
        <v>0</v>
      </c>
      <c r="DR89" s="2121" t="n">
        <f aca="false">'02.24 по датам'!DR89</f>
        <v>0</v>
      </c>
      <c r="DS89" s="2121" t="n">
        <f aca="false">'02.24 по датам'!DS89</f>
        <v>0</v>
      </c>
      <c r="DT89" s="2121" t="n">
        <f aca="false">'02.24 по датам'!DT89</f>
        <v>0</v>
      </c>
      <c r="DU89" s="2122" t="n">
        <f aca="false">'02.24 по датам'!DU89</f>
        <v>0</v>
      </c>
      <c r="DV89" s="2115"/>
      <c r="DW89" s="2116"/>
      <c r="DX89" s="2117"/>
      <c r="DY89" s="2125" t="n">
        <f aca="false">COUNTIF(DI90:DX90,"&gt;"&amp;0)</f>
        <v>0</v>
      </c>
      <c r="DZ89" s="2126"/>
      <c r="EA89" s="2121" t="n">
        <f aca="false">'02.24 по датам'!EA89</f>
        <v>0</v>
      </c>
      <c r="EB89" s="2150" t="n">
        <f aca="false">'02.24 по датам'!EB89</f>
        <v>0</v>
      </c>
      <c r="EC89" s="2150" t="n">
        <f aca="false">'02.24 по датам'!EC89</f>
        <v>0</v>
      </c>
      <c r="ED89" s="2121" t="n">
        <f aca="false">'02.24 по датам'!ED89</f>
        <v>0</v>
      </c>
      <c r="EE89" s="2121" t="n">
        <f aca="false">'02.24 по датам'!EE89</f>
        <v>0</v>
      </c>
      <c r="EF89" s="2150" t="n">
        <f aca="false">'02.24 по датам'!EF89</f>
        <v>0</v>
      </c>
      <c r="EG89" s="2150" t="n">
        <f aca="false">'02.24 по датам'!EG89</f>
        <v>0</v>
      </c>
      <c r="EH89" s="2150" t="n">
        <f aca="false">'02.24 по датам'!EH89</f>
        <v>0</v>
      </c>
      <c r="EI89" s="2150" t="n">
        <f aca="false">'02.24 по датам'!EI89</f>
        <v>0</v>
      </c>
      <c r="EJ89" s="2150" t="n">
        <f aca="false">'02.24 по датам'!EJ89</f>
        <v>0</v>
      </c>
      <c r="EK89" s="2150" t="n">
        <f aca="false">'02.24 по датам'!EK89</f>
        <v>0</v>
      </c>
      <c r="EL89" s="2150" t="n">
        <f aca="false">'02.24 по датам'!EL89</f>
        <v>0</v>
      </c>
      <c r="EM89" s="2150" t="n">
        <f aca="false">'02.24 по датам'!EM89</f>
        <v>0</v>
      </c>
      <c r="EN89" s="2150" t="n">
        <f aca="false">'02.24 по датам'!EN89</f>
        <v>0</v>
      </c>
      <c r="EO89" s="2150" t="n">
        <f aca="false">'02.24 по датам'!EO89</f>
        <v>0</v>
      </c>
      <c r="EP89" s="2150" t="n">
        <f aca="false">'02.24 по датам'!EP89</f>
        <v>0</v>
      </c>
      <c r="EQ89" s="2150" t="n">
        <f aca="false">'02.24 по датам'!EQ89</f>
        <v>0</v>
      </c>
      <c r="ER89" s="2150" t="n">
        <f aca="false">'02.24 по датам'!ER89</f>
        <v>0</v>
      </c>
      <c r="ES89" s="2150" t="n">
        <f aca="false">'02.24 по датам'!ES89</f>
        <v>0</v>
      </c>
      <c r="ET89" s="2150" t="n">
        <f aca="false">'02.24 по датам'!ET89</f>
        <v>0</v>
      </c>
      <c r="EU89" s="2150" t="n">
        <f aca="false">'02.24 по датам'!EU89</f>
        <v>0</v>
      </c>
      <c r="EV89" s="2150" t="n">
        <f aca="false">'02.24 по датам'!EV89</f>
        <v>0</v>
      </c>
      <c r="EW89" s="2150" t="n">
        <f aca="false">'02.24 по датам'!EW89</f>
        <v>0</v>
      </c>
      <c r="EX89" s="2150" t="n">
        <f aca="false">'02.24 по датам'!EX89</f>
        <v>0</v>
      </c>
      <c r="EY89" s="2289" t="n">
        <f aca="false">'02.24 по датам'!EY89</f>
        <v>0</v>
      </c>
      <c r="EZ89" s="2130"/>
      <c r="FA89" s="2131"/>
      <c r="FB89" s="2262"/>
      <c r="FC89" s="2125" t="n">
        <f aca="false">COUNTIF(EA90:FB90,"&gt;"&amp;0)</f>
        <v>0</v>
      </c>
      <c r="FD89" s="2126"/>
      <c r="FE89" s="2121" t="n">
        <f aca="false">'02.24 по датам'!FE89</f>
        <v>0</v>
      </c>
      <c r="FF89" s="2150" t="n">
        <f aca="false">'02.24 по датам'!FF89</f>
        <v>0</v>
      </c>
      <c r="FG89" s="2150" t="n">
        <f aca="false">'02.24 по датам'!FG89</f>
        <v>0</v>
      </c>
      <c r="FH89" s="2150" t="n">
        <f aca="false">'02.24 по датам'!FH89</f>
        <v>0</v>
      </c>
      <c r="FI89" s="2150" t="n">
        <f aca="false">'02.24 по датам'!FI89</f>
        <v>0</v>
      </c>
      <c r="FJ89" s="2150" t="n">
        <f aca="false">'02.24 по датам'!FJ89</f>
        <v>0</v>
      </c>
      <c r="FK89" s="2150" t="n">
        <f aca="false">'02.24 по датам'!FK89</f>
        <v>0</v>
      </c>
      <c r="FL89" s="2150" t="n">
        <f aca="false">'02.24 по датам'!FL89</f>
        <v>0</v>
      </c>
      <c r="FM89" s="2150" t="n">
        <f aca="false">'02.24 по датам'!FM89</f>
        <v>0</v>
      </c>
      <c r="FN89" s="2289" t="n">
        <f aca="false">'02.24 по датам'!FN89</f>
        <v>0</v>
      </c>
      <c r="FO89" s="2130"/>
      <c r="FP89" s="2131"/>
      <c r="FQ89" s="2262"/>
      <c r="FR89" s="2125" t="n">
        <f aca="false">COUNTIF(FE90:FQ90,"&gt;"&amp;0)</f>
        <v>0</v>
      </c>
      <c r="FS89" s="2126"/>
      <c r="FT89" s="2279"/>
      <c r="FU89" s="2128"/>
      <c r="FV89" s="2128"/>
      <c r="FW89" s="2128"/>
      <c r="FX89" s="2128"/>
      <c r="FY89" s="2128"/>
      <c r="FZ89" s="2128"/>
      <c r="GA89" s="2128"/>
      <c r="GB89" s="2128"/>
      <c r="GC89" s="2128"/>
      <c r="GD89" s="2128"/>
      <c r="GE89" s="2128"/>
      <c r="GF89" s="2128"/>
      <c r="GG89" s="2128"/>
      <c r="GH89" s="2128"/>
      <c r="GI89" s="2128"/>
      <c r="GJ89" s="2128"/>
      <c r="GK89" s="2128"/>
      <c r="GL89" s="2128"/>
      <c r="GM89" s="2128"/>
      <c r="GN89" s="2128"/>
      <c r="GO89" s="2128"/>
      <c r="GP89" s="2128"/>
      <c r="GQ89" s="2128"/>
      <c r="GR89" s="2128"/>
      <c r="GS89" s="2129"/>
      <c r="GT89" s="2130"/>
      <c r="GU89" s="2131"/>
      <c r="GV89" s="2262"/>
      <c r="GW89" s="2132" t="n">
        <f aca="false">SUBTOTAL(9,FT91:GV91)</f>
        <v>0</v>
      </c>
      <c r="GX89" s="2119" t="n">
        <f aca="false">SUBTOTAL(9,FT91:GV91)</f>
        <v>0</v>
      </c>
      <c r="GY89" s="2133"/>
      <c r="GZ89" s="2134" t="n">
        <f aca="false">'02.24 по датам'!GZ89</f>
        <v>0</v>
      </c>
      <c r="HA89" s="2135" t="n">
        <f aca="false">'02.24 по датам'!HA89</f>
        <v>0</v>
      </c>
      <c r="HB89" s="2158"/>
      <c r="HC89" s="2137"/>
      <c r="HD89" s="2261" t="n">
        <f aca="false">'02.24 по датам'!HD89</f>
        <v>0</v>
      </c>
      <c r="HE89" s="2136"/>
      <c r="HF89" s="2139"/>
      <c r="HG89" s="2124"/>
      <c r="HH89" s="2124"/>
      <c r="HI89" s="2278"/>
      <c r="HJ89" s="2128"/>
      <c r="HK89" s="2128"/>
      <c r="HL89" s="2128"/>
      <c r="HM89" s="2128"/>
      <c r="HN89" s="2128"/>
      <c r="HO89" s="2128"/>
      <c r="HP89" s="2128"/>
      <c r="HQ89" s="2128"/>
      <c r="HR89" s="2128"/>
      <c r="HS89" s="2128"/>
      <c r="HT89" s="2128"/>
      <c r="HU89" s="2128"/>
      <c r="HV89" s="2128"/>
      <c r="HW89" s="2128"/>
      <c r="HX89" s="2128"/>
      <c r="HY89" s="2128"/>
      <c r="HZ89" s="2129"/>
      <c r="IA89" s="2130"/>
      <c r="IB89" s="2131"/>
      <c r="IC89" s="2117"/>
      <c r="ID89" s="2118" t="n">
        <f aca="false">SUBTOTAL(9,HG91:IC91)</f>
        <v>0</v>
      </c>
      <c r="IE89" s="2142"/>
      <c r="IF89" s="2143" t="n">
        <f aca="false">'02.24 по датам'!IF89</f>
        <v>0</v>
      </c>
      <c r="IG89" s="2143" t="n">
        <f aca="false">'02.24 по датам'!IG89</f>
        <v>0</v>
      </c>
      <c r="IH89" s="2144" t="n">
        <f aca="false">'02.24 по датам'!IH89</f>
        <v>0</v>
      </c>
      <c r="II89" s="2145"/>
      <c r="IJ89" s="2146"/>
      <c r="IK89" s="2147" t="n">
        <f aca="false">SUBTOTAL(9,IF91:IJ91)</f>
        <v>0</v>
      </c>
      <c r="IL89" s="2148"/>
      <c r="IM89" s="2149" t="n">
        <f aca="false">'02.24 по датам'!IM89</f>
        <v>0</v>
      </c>
      <c r="IN89" s="2150" t="n">
        <f aca="false">'02.24 по датам'!IN89</f>
        <v>0</v>
      </c>
      <c r="IO89" s="2151" t="n">
        <f aca="false">'02.24 по датам'!IO89</f>
        <v>0</v>
      </c>
      <c r="IP89" s="2151" t="n">
        <f aca="false">'02.24 по датам'!IP89</f>
        <v>0</v>
      </c>
      <c r="IQ89" s="2151" t="n">
        <f aca="false">'02.24 по датам'!IQ89</f>
        <v>0</v>
      </c>
      <c r="IR89" s="2151" t="n">
        <f aca="false">'02.24 по датам'!IR89</f>
        <v>0</v>
      </c>
      <c r="IS89" s="2151" t="n">
        <f aca="false">'02.24 по датам'!IS89</f>
        <v>0</v>
      </c>
      <c r="IT89" s="2151" t="n">
        <f aca="false">'02.24 по датам'!IT89</f>
        <v>0</v>
      </c>
      <c r="IU89" s="2151" t="n">
        <f aca="false">'02.24 по датам'!IU89</f>
        <v>0</v>
      </c>
      <c r="IV89" s="2152" t="n">
        <f aca="false">'02.24 по датам'!IV89</f>
        <v>0</v>
      </c>
      <c r="IW89" s="2153"/>
      <c r="IX89" s="2154"/>
      <c r="IY89" s="2155"/>
      <c r="IZ89" s="2118" t="n">
        <f aca="false">SUBTOTAL(3,IM89:IY89)</f>
        <v>10</v>
      </c>
      <c r="JA89" s="2156"/>
      <c r="JB89" s="2157" t="n">
        <f aca="false">'02.24 по датам'!JB89</f>
        <v>0</v>
      </c>
      <c r="JC89" s="2158"/>
      <c r="JD89" s="2159" t="n">
        <f aca="false">'02.24 по датам'!JD89</f>
        <v>0</v>
      </c>
      <c r="JE89" s="2160"/>
      <c r="JF89" s="2161"/>
      <c r="JG89" s="2263" t="n">
        <f aca="false">'02.24 по датам'!JG89</f>
        <v>0</v>
      </c>
      <c r="JH89" s="2263" t="n">
        <f aca="false">'02.24 по датам'!JH89</f>
        <v>0</v>
      </c>
      <c r="JI89" s="2263" t="n">
        <f aca="false">'02.24 по датам'!JI89</f>
        <v>0</v>
      </c>
      <c r="JJ89" s="2163" t="n">
        <f aca="false">'02.24 по датам'!JJ89</f>
        <v>0</v>
      </c>
      <c r="JK89" s="2281"/>
      <c r="JL89" s="2165"/>
      <c r="JM89" s="2107"/>
      <c r="JN89" s="2108"/>
      <c r="JO89" s="2256"/>
      <c r="JP89" s="2166"/>
      <c r="JQ89" s="2167"/>
      <c r="JR89" s="2168"/>
    </row>
    <row r="90" customFormat="false" ht="11.25" hidden="false" customHeight="true" outlineLevel="0" collapsed="false">
      <c r="A90" s="2056"/>
      <c r="B90" s="2169" t="s">
        <v>661</v>
      </c>
      <c r="C90" s="2179" t="n">
        <f aca="false">'02.24 по датам'!C90</f>
        <v>0</v>
      </c>
      <c r="D90" s="2179" t="n">
        <f aca="false">'02.24 по датам'!D90</f>
        <v>0</v>
      </c>
      <c r="E90" s="2179" t="n">
        <f aca="false">'02.24 по датам'!E90</f>
        <v>0</v>
      </c>
      <c r="F90" s="2179" t="n">
        <f aca="false">'02.24 по датам'!F90</f>
        <v>0</v>
      </c>
      <c r="G90" s="2310" t="n">
        <f aca="false">'02.24 по датам'!G90</f>
        <v>0</v>
      </c>
      <c r="H90" s="2196" t="n">
        <f aca="false">'02.24 по датам'!H90</f>
        <v>0</v>
      </c>
      <c r="I90" s="2204" t="n">
        <f aca="false">'02.24 по датам'!I90</f>
        <v>0</v>
      </c>
      <c r="J90" s="2204" t="n">
        <f aca="false">'02.24 по датам'!J90</f>
        <v>0</v>
      </c>
      <c r="K90" s="2204" t="n">
        <f aca="false">'02.24 по датам'!K90</f>
        <v>0</v>
      </c>
      <c r="L90" s="2204" t="n">
        <f aca="false">'02.24 по датам'!L90</f>
        <v>0</v>
      </c>
      <c r="M90" s="2204" t="n">
        <f aca="false">'02.24 по датам'!M90</f>
        <v>0</v>
      </c>
      <c r="N90" s="2204" t="n">
        <f aca="false">'02.24 по датам'!N90</f>
        <v>0</v>
      </c>
      <c r="O90" s="2204" t="n">
        <f aca="false">'02.24 по датам'!O90</f>
        <v>0</v>
      </c>
      <c r="P90" s="2204" t="n">
        <f aca="false">'02.24 по датам'!P90</f>
        <v>0</v>
      </c>
      <c r="Q90" s="2204" t="n">
        <f aca="false">'02.24 по датам'!Q90</f>
        <v>0</v>
      </c>
      <c r="R90" s="2204" t="n">
        <f aca="false">'02.24 по датам'!R90</f>
        <v>0</v>
      </c>
      <c r="S90" s="2204" t="n">
        <f aca="false">'02.24 по датам'!S90</f>
        <v>0</v>
      </c>
      <c r="T90" s="2204" t="n">
        <f aca="false">'02.24 по датам'!T90</f>
        <v>0</v>
      </c>
      <c r="U90" s="2204" t="n">
        <f aca="false">'02.24 по датам'!U90</f>
        <v>0</v>
      </c>
      <c r="V90" s="2204" t="n">
        <f aca="false">'02.24 по датам'!V90</f>
        <v>0</v>
      </c>
      <c r="W90" s="2290" t="n">
        <f aca="false">'02.24 по датам'!W90</f>
        <v>0</v>
      </c>
      <c r="X90" s="2186"/>
      <c r="Y90" s="2187"/>
      <c r="Z90" s="2267"/>
      <c r="AA90" s="2174" t="n">
        <f aca="false">SUBTOTAL(9,C90:Z90)</f>
        <v>0</v>
      </c>
      <c r="AB90" s="2175" t="n">
        <f aca="false">AA90+AB86</f>
        <v>550</v>
      </c>
      <c r="AC90" s="2264" t="n">
        <f aca="false">'02.24 по датам'!AC90</f>
        <v>0</v>
      </c>
      <c r="AD90" s="2264" t="n">
        <f aca="false">'02.24 по датам'!AD90</f>
        <v>0</v>
      </c>
      <c r="AE90" s="2177" t="n">
        <f aca="false">'02.24 по датам'!AE90</f>
        <v>0</v>
      </c>
      <c r="AF90" s="2177" t="n">
        <f aca="false">'02.24 по датам'!AF90</f>
        <v>0</v>
      </c>
      <c r="AG90" s="2177" t="n">
        <f aca="false">'02.24 по датам'!AG90</f>
        <v>0</v>
      </c>
      <c r="AH90" s="2177" t="n">
        <f aca="false">'02.24 по датам'!AH90</f>
        <v>0</v>
      </c>
      <c r="AI90" s="2177" t="n">
        <f aca="false">'02.24 по датам'!AI90</f>
        <v>0</v>
      </c>
      <c r="AJ90" s="2177" t="n">
        <f aca="false">'02.24 по датам'!AJ90</f>
        <v>0</v>
      </c>
      <c r="AK90" s="2177" t="n">
        <f aca="false">'02.24 по датам'!AK90</f>
        <v>0</v>
      </c>
      <c r="AL90" s="2177" t="n">
        <f aca="false">'02.24 по датам'!AL90</f>
        <v>0</v>
      </c>
      <c r="AM90" s="2177" t="n">
        <f aca="false">'02.24 по датам'!AM90</f>
        <v>0</v>
      </c>
      <c r="AN90" s="2177" t="n">
        <f aca="false">'02.24 по датам'!AN90</f>
        <v>0</v>
      </c>
      <c r="AO90" s="2178" t="n">
        <f aca="false">'02.24 по датам'!AO90</f>
        <v>0</v>
      </c>
      <c r="AP90" s="2171"/>
      <c r="AQ90" s="2172"/>
      <c r="AR90" s="2173"/>
      <c r="AS90" s="2174" t="n">
        <f aca="false">SUBTOTAL(9,AC90:AR90)</f>
        <v>0</v>
      </c>
      <c r="AT90" s="2175" t="n">
        <f aca="false">AS90+AT86</f>
        <v>0</v>
      </c>
      <c r="AU90" s="2176" t="n">
        <f aca="false">'02.24 по датам'!AU90</f>
        <v>0</v>
      </c>
      <c r="AV90" s="2176" t="n">
        <f aca="false">'02.24 по датам'!AV90</f>
        <v>0</v>
      </c>
      <c r="AW90" s="2176" t="n">
        <f aca="false">'02.24 по датам'!AW90</f>
        <v>0</v>
      </c>
      <c r="AX90" s="2177" t="n">
        <f aca="false">'02.24 по датам'!AX90</f>
        <v>0</v>
      </c>
      <c r="AY90" s="2177" t="n">
        <f aca="false">'02.24 по датам'!AY90</f>
        <v>0</v>
      </c>
      <c r="AZ90" s="2177" t="n">
        <f aca="false">'02.24 по датам'!AZ90</f>
        <v>0</v>
      </c>
      <c r="BA90" s="2177" t="n">
        <f aca="false">'02.24 по датам'!BA90</f>
        <v>0</v>
      </c>
      <c r="BB90" s="2177" t="n">
        <f aca="false">'02.24 по датам'!BB90</f>
        <v>0</v>
      </c>
      <c r="BC90" s="2177" t="n">
        <f aca="false">'02.24 по датам'!BC90</f>
        <v>0</v>
      </c>
      <c r="BD90" s="2177" t="n">
        <f aca="false">'02.24 по датам'!BD90</f>
        <v>0</v>
      </c>
      <c r="BE90" s="2177" t="n">
        <f aca="false">'02.24 по датам'!BE90</f>
        <v>0</v>
      </c>
      <c r="BF90" s="2177" t="n">
        <f aca="false">'02.24 по датам'!BF90</f>
        <v>0</v>
      </c>
      <c r="BG90" s="2177" t="n">
        <f aca="false">'02.24 по датам'!BG90</f>
        <v>0</v>
      </c>
      <c r="BH90" s="2177" t="n">
        <f aca="false">'02.24 по датам'!BH90</f>
        <v>0</v>
      </c>
      <c r="BI90" s="2177" t="n">
        <f aca="false">'02.24 по датам'!BI90</f>
        <v>0</v>
      </c>
      <c r="BJ90" s="2177" t="n">
        <f aca="false">'02.24 по датам'!BJ90</f>
        <v>0</v>
      </c>
      <c r="BK90" s="2177" t="n">
        <f aca="false">'02.24 по датам'!BK90</f>
        <v>0</v>
      </c>
      <c r="BL90" s="2177" t="n">
        <f aca="false">'02.24 по датам'!BL90</f>
        <v>0</v>
      </c>
      <c r="BM90" s="2177" t="n">
        <f aca="false">'02.24 по датам'!BM90</f>
        <v>0</v>
      </c>
      <c r="BN90" s="2177" t="n">
        <f aca="false">'02.24 по датам'!BN90</f>
        <v>0</v>
      </c>
      <c r="BO90" s="2177" t="n">
        <f aca="false">'02.24 по датам'!BO90</f>
        <v>0</v>
      </c>
      <c r="BP90" s="2311" t="n">
        <f aca="false">'02.24 по датам'!BP90</f>
        <v>0</v>
      </c>
      <c r="BQ90" s="2178" t="n">
        <f aca="false">'02.24 по датам'!BQ90</f>
        <v>0</v>
      </c>
      <c r="BR90" s="2171"/>
      <c r="BS90" s="2172"/>
      <c r="BT90" s="2173"/>
      <c r="BU90" s="2174" t="n">
        <f aca="false">SUBTOTAL(9,AU90:BT90)</f>
        <v>0</v>
      </c>
      <c r="BV90" s="2175" t="n">
        <f aca="false">BU90+BV86</f>
        <v>222</v>
      </c>
      <c r="BW90" s="2264" t="n">
        <f aca="false">'02.24 по датам'!BW90</f>
        <v>0</v>
      </c>
      <c r="BX90" s="2305" t="n">
        <f aca="false">'02.24 по датам'!BX90</f>
        <v>0</v>
      </c>
      <c r="BY90" s="2177" t="n">
        <f aca="false">'02.24 по датам'!BY90</f>
        <v>0</v>
      </c>
      <c r="BZ90" s="2177" t="n">
        <f aca="false">'02.24 по датам'!BZ90</f>
        <v>0</v>
      </c>
      <c r="CA90" s="2177" t="n">
        <f aca="false">'02.24 по датам'!CA90</f>
        <v>0</v>
      </c>
      <c r="CB90" s="2177" t="n">
        <f aca="false">'02.24 по датам'!CB90</f>
        <v>0</v>
      </c>
      <c r="CC90" s="2177" t="n">
        <f aca="false">'02.24 по датам'!CC90</f>
        <v>0</v>
      </c>
      <c r="CD90" s="2177" t="n">
        <f aca="false">'02.24 по датам'!CD90</f>
        <v>0</v>
      </c>
      <c r="CE90" s="2177" t="n">
        <f aca="false">'02.24 по датам'!CE90</f>
        <v>0</v>
      </c>
      <c r="CF90" s="2177" t="n">
        <f aca="false">'02.24 по датам'!CF90</f>
        <v>0</v>
      </c>
      <c r="CG90" s="2177" t="n">
        <f aca="false">'02.24 по датам'!CG90</f>
        <v>0</v>
      </c>
      <c r="CH90" s="2177" t="n">
        <f aca="false">'02.24 по датам'!CH90</f>
        <v>0</v>
      </c>
      <c r="CI90" s="2178" t="n">
        <f aca="false">'02.24 по датам'!CI90</f>
        <v>0</v>
      </c>
      <c r="CJ90" s="2171"/>
      <c r="CK90" s="2172"/>
      <c r="CL90" s="2173"/>
      <c r="CM90" s="2174" t="n">
        <f aca="false">SUBTOTAL(9,BW90:CL90)</f>
        <v>0</v>
      </c>
      <c r="CN90" s="2175" t="n">
        <f aca="false">CM90+CN86</f>
        <v>0</v>
      </c>
      <c r="CO90" s="2175" t="n">
        <f aca="false">AA90+AS90+BU90+CM90</f>
        <v>0</v>
      </c>
      <c r="CP90" s="2175" t="n">
        <f aca="false">CO90+CP86</f>
        <v>772</v>
      </c>
      <c r="CQ90" s="2177" t="n">
        <f aca="false">'02.24 по датам'!CQ90</f>
        <v>0</v>
      </c>
      <c r="CR90" s="2177" t="n">
        <f aca="false">'02.24 по датам'!CR90</f>
        <v>0</v>
      </c>
      <c r="CS90" s="2177" t="n">
        <f aca="false">'02.24 по датам'!CS90</f>
        <v>0</v>
      </c>
      <c r="CT90" s="2177" t="n">
        <f aca="false">'02.24 по датам'!CT90</f>
        <v>0</v>
      </c>
      <c r="CU90" s="2177" t="n">
        <f aca="false">'02.24 по датам'!CU90</f>
        <v>0</v>
      </c>
      <c r="CV90" s="2177" t="n">
        <f aca="false">'02.24 по датам'!CV90</f>
        <v>0</v>
      </c>
      <c r="CW90" s="2177" t="n">
        <f aca="false">'02.24 по датам'!CW90</f>
        <v>0</v>
      </c>
      <c r="CX90" s="2177" t="n">
        <f aca="false">'02.24 по датам'!CX90</f>
        <v>0</v>
      </c>
      <c r="CY90" s="2177" t="n">
        <f aca="false">'02.24 по датам'!CY90</f>
        <v>0</v>
      </c>
      <c r="CZ90" s="2177" t="n">
        <f aca="false">'02.24 по датам'!CZ90</f>
        <v>0</v>
      </c>
      <c r="DA90" s="2177" t="n">
        <f aca="false">'02.24 по датам'!DA90</f>
        <v>0</v>
      </c>
      <c r="DB90" s="2177" t="n">
        <f aca="false">'02.24 по датам'!DB90</f>
        <v>0</v>
      </c>
      <c r="DC90" s="2178" t="n">
        <f aca="false">'02.24 по датам'!DC90</f>
        <v>0</v>
      </c>
      <c r="DD90" s="2171"/>
      <c r="DE90" s="2172"/>
      <c r="DF90" s="2173"/>
      <c r="DG90" s="2181" t="n">
        <f aca="false">SUBTOTAL(9,CQ90:DF90)</f>
        <v>0</v>
      </c>
      <c r="DH90" s="2182" t="n">
        <f aca="false">DG90:DG90+IF($B86:$B86=2,0,DH86:DH86)</f>
        <v>0</v>
      </c>
      <c r="DI90" s="2180" t="n">
        <f aca="false">'02.24 по датам'!DI90</f>
        <v>0</v>
      </c>
      <c r="DJ90" s="2177" t="n">
        <f aca="false">'02.24 по датам'!DJ90</f>
        <v>0</v>
      </c>
      <c r="DK90" s="2177" t="n">
        <f aca="false">'02.24 по датам'!DK90</f>
        <v>0</v>
      </c>
      <c r="DL90" s="2177" t="n">
        <f aca="false">'02.24 по датам'!DL90</f>
        <v>0</v>
      </c>
      <c r="DM90" s="2177" t="n">
        <f aca="false">'02.24 по датам'!DM90</f>
        <v>0</v>
      </c>
      <c r="DN90" s="2177" t="n">
        <f aca="false">'02.24 по датам'!DN90</f>
        <v>0</v>
      </c>
      <c r="DO90" s="2177" t="n">
        <f aca="false">'02.24 по датам'!DO90</f>
        <v>0</v>
      </c>
      <c r="DP90" s="2177" t="n">
        <f aca="false">'02.24 по датам'!DP90</f>
        <v>0</v>
      </c>
      <c r="DQ90" s="2177" t="n">
        <f aca="false">'02.24 по датам'!DQ90</f>
        <v>0</v>
      </c>
      <c r="DR90" s="2177" t="n">
        <f aca="false">'02.24 по датам'!DR90</f>
        <v>0</v>
      </c>
      <c r="DS90" s="2177" t="n">
        <f aca="false">'02.24 по датам'!DS90</f>
        <v>0</v>
      </c>
      <c r="DT90" s="2177" t="n">
        <f aca="false">'02.24 по датам'!DT90</f>
        <v>0</v>
      </c>
      <c r="DU90" s="2178" t="n">
        <f aca="false">'02.24 по датам'!DU90</f>
        <v>0</v>
      </c>
      <c r="DV90" s="2171"/>
      <c r="DW90" s="2172"/>
      <c r="DX90" s="2173"/>
      <c r="DY90" s="2181" t="n">
        <f aca="false">SUBTOTAL(9,DI90:DX90)</f>
        <v>0</v>
      </c>
      <c r="DZ90" s="2182" t="n">
        <f aca="false">DY90:DY90+IF($B86:$B86=2,0,DZ86:DZ86)</f>
        <v>0</v>
      </c>
      <c r="EA90" s="2177" t="n">
        <f aca="false">'02.24 по датам'!EA90</f>
        <v>0</v>
      </c>
      <c r="EB90" s="2177" t="n">
        <f aca="false">'02.24 по датам'!EB90</f>
        <v>0</v>
      </c>
      <c r="EC90" s="2177" t="n">
        <f aca="false">'02.24 по датам'!EC90</f>
        <v>0</v>
      </c>
      <c r="ED90" s="2177" t="n">
        <f aca="false">'02.24 по датам'!ED90</f>
        <v>0</v>
      </c>
      <c r="EE90" s="2177" t="n">
        <f aca="false">'02.24 по датам'!EE90</f>
        <v>0</v>
      </c>
      <c r="EF90" s="2204" t="n">
        <f aca="false">'02.24 по датам'!EF90</f>
        <v>0</v>
      </c>
      <c r="EG90" s="2204" t="n">
        <f aca="false">'02.24 по датам'!EG90</f>
        <v>0</v>
      </c>
      <c r="EH90" s="2204" t="n">
        <f aca="false">'02.24 по датам'!EH90</f>
        <v>0</v>
      </c>
      <c r="EI90" s="2204" t="n">
        <f aca="false">'02.24 по датам'!EI90</f>
        <v>0</v>
      </c>
      <c r="EJ90" s="2204" t="n">
        <f aca="false">'02.24 по датам'!EJ90</f>
        <v>0</v>
      </c>
      <c r="EK90" s="2204" t="n">
        <f aca="false">'02.24 по датам'!EK90</f>
        <v>0</v>
      </c>
      <c r="EL90" s="2204" t="n">
        <f aca="false">'02.24 по датам'!EL90</f>
        <v>0</v>
      </c>
      <c r="EM90" s="2204" t="n">
        <f aca="false">'02.24 по датам'!EM90</f>
        <v>0</v>
      </c>
      <c r="EN90" s="2204" t="n">
        <f aca="false">'02.24 по датам'!EN90</f>
        <v>0</v>
      </c>
      <c r="EO90" s="2204" t="n">
        <f aca="false">'02.24 по датам'!EO90</f>
        <v>0</v>
      </c>
      <c r="EP90" s="2204" t="n">
        <f aca="false">'02.24 по датам'!EP90</f>
        <v>0</v>
      </c>
      <c r="EQ90" s="2204" t="n">
        <f aca="false">'02.24 по датам'!EQ90</f>
        <v>0</v>
      </c>
      <c r="ER90" s="2204" t="n">
        <f aca="false">'02.24 по датам'!ER90</f>
        <v>0</v>
      </c>
      <c r="ES90" s="2204" t="n">
        <f aca="false">'02.24 по датам'!ES90</f>
        <v>0</v>
      </c>
      <c r="ET90" s="2204" t="n">
        <f aca="false">'02.24 по датам'!ET90</f>
        <v>0</v>
      </c>
      <c r="EU90" s="2204" t="n">
        <f aca="false">'02.24 по датам'!EU90</f>
        <v>0</v>
      </c>
      <c r="EV90" s="2204" t="n">
        <f aca="false">'02.24 по датам'!EV90</f>
        <v>0</v>
      </c>
      <c r="EW90" s="2204" t="n">
        <f aca="false">'02.24 по датам'!EW90</f>
        <v>0</v>
      </c>
      <c r="EX90" s="2204" t="n">
        <f aca="false">'02.24 по датам'!EX90</f>
        <v>0</v>
      </c>
      <c r="EY90" s="2290" t="n">
        <f aca="false">'02.24 по датам'!EY90</f>
        <v>0</v>
      </c>
      <c r="EZ90" s="2186"/>
      <c r="FA90" s="2187"/>
      <c r="FB90" s="2267"/>
      <c r="FC90" s="2181" t="n">
        <f aca="false">SUBTOTAL(9,EA90:FB90)</f>
        <v>0</v>
      </c>
      <c r="FD90" s="2182" t="n">
        <f aca="false">FC90:FC90+IF($B86:$B86=2,0,FD86:FD86)</f>
        <v>171</v>
      </c>
      <c r="FE90" s="2177" t="n">
        <f aca="false">'02.24 по датам'!FE90</f>
        <v>0</v>
      </c>
      <c r="FF90" s="2204" t="n">
        <f aca="false">'02.24 по датам'!FF90</f>
        <v>0</v>
      </c>
      <c r="FG90" s="2204" t="n">
        <f aca="false">'02.24 по датам'!FG90</f>
        <v>0</v>
      </c>
      <c r="FH90" s="2204" t="n">
        <f aca="false">'02.24 по датам'!FH90</f>
        <v>0</v>
      </c>
      <c r="FI90" s="2204" t="n">
        <f aca="false">'02.24 по датам'!FI90</f>
        <v>0</v>
      </c>
      <c r="FJ90" s="2204" t="n">
        <f aca="false">'02.24 по датам'!FJ90</f>
        <v>0</v>
      </c>
      <c r="FK90" s="2204" t="n">
        <f aca="false">'02.24 по датам'!FK90</f>
        <v>0</v>
      </c>
      <c r="FL90" s="2204" t="n">
        <f aca="false">'02.24 по датам'!FL90</f>
        <v>0</v>
      </c>
      <c r="FM90" s="2204" t="n">
        <f aca="false">'02.24 по датам'!FM90</f>
        <v>0</v>
      </c>
      <c r="FN90" s="2290" t="n">
        <f aca="false">'02.24 по датам'!FN90</f>
        <v>0</v>
      </c>
      <c r="FO90" s="2186"/>
      <c r="FP90" s="2187"/>
      <c r="FQ90" s="2267"/>
      <c r="FR90" s="2181" t="n">
        <f aca="false">SUBTOTAL(9,FE90:FQ90)</f>
        <v>0</v>
      </c>
      <c r="FS90" s="2182" t="n">
        <f aca="false">FR90:FR90+IF($B86:$B86=2,0,FS86:FS86)</f>
        <v>0</v>
      </c>
      <c r="FT90" s="2301" t="n">
        <f aca="false">'02.24 по датам'!GX90-'02.24 НГДП по датам'!AW90</f>
        <v>0</v>
      </c>
      <c r="FU90" s="2184"/>
      <c r="FV90" s="2184"/>
      <c r="FW90" s="2184"/>
      <c r="FX90" s="2184"/>
      <c r="FY90" s="2184"/>
      <c r="FZ90" s="2184"/>
      <c r="GA90" s="2184"/>
      <c r="GB90" s="2184"/>
      <c r="GC90" s="2184"/>
      <c r="GD90" s="2184"/>
      <c r="GE90" s="2184"/>
      <c r="GF90" s="2184"/>
      <c r="GG90" s="2184"/>
      <c r="GH90" s="2184"/>
      <c r="GI90" s="2184"/>
      <c r="GJ90" s="2184"/>
      <c r="GK90" s="2184"/>
      <c r="GL90" s="2184"/>
      <c r="GM90" s="2184"/>
      <c r="GN90" s="2184"/>
      <c r="GO90" s="2184"/>
      <c r="GP90" s="2184"/>
      <c r="GQ90" s="2184"/>
      <c r="GR90" s="2184"/>
      <c r="GS90" s="2185"/>
      <c r="GT90" s="2186"/>
      <c r="GU90" s="2187"/>
      <c r="GV90" s="2267"/>
      <c r="GW90" s="2188" t="n">
        <f aca="false">SUBTOTAL(9,FT90:GV90)</f>
        <v>0</v>
      </c>
      <c r="GX90" s="2175" t="n">
        <f aca="false">SUBTOTAL(9,FT90:GV90)</f>
        <v>0</v>
      </c>
      <c r="GY90" s="2174" t="n">
        <f aca="false">GX90:GX90+IF($B86:$B86=2,0,GY86:GY86)</f>
        <v>0</v>
      </c>
      <c r="GZ90" s="2189" t="n">
        <f aca="false">'02.24 по датам'!GZ90</f>
        <v>0</v>
      </c>
      <c r="HA90" s="2190" t="n">
        <f aca="false">'02.24 по датам'!HA90</f>
        <v>0</v>
      </c>
      <c r="HB90" s="2191"/>
      <c r="HC90" s="2192" t="n">
        <f aca="false">SUBTOTAL(9,GZ90:HB90)</f>
        <v>0</v>
      </c>
      <c r="HD90" s="2193" t="n">
        <f aca="false">$HD$14+HD86</f>
        <v>760.6</v>
      </c>
      <c r="HE90" s="2194"/>
      <c r="HF90" s="2195" t="n">
        <f aca="false">SUM(HD90:HE90)</f>
        <v>760.6</v>
      </c>
      <c r="HG90" s="2180" t="n">
        <f aca="false">'02.24 по датам'!ID90-'02.24 НГДП по датам'!BF90</f>
        <v>0</v>
      </c>
      <c r="HH90" s="2180"/>
      <c r="HI90" s="2266"/>
      <c r="HJ90" s="2184"/>
      <c r="HK90" s="2184"/>
      <c r="HL90" s="2184"/>
      <c r="HM90" s="2184"/>
      <c r="HN90" s="2184"/>
      <c r="HO90" s="2184"/>
      <c r="HP90" s="2184"/>
      <c r="HQ90" s="2184"/>
      <c r="HR90" s="2184"/>
      <c r="HS90" s="2184"/>
      <c r="HT90" s="2184"/>
      <c r="HU90" s="2184"/>
      <c r="HV90" s="2184"/>
      <c r="HW90" s="2184"/>
      <c r="HX90" s="2184"/>
      <c r="HY90" s="2184"/>
      <c r="HZ90" s="2185"/>
      <c r="IA90" s="2186"/>
      <c r="IB90" s="2187"/>
      <c r="IC90" s="2173"/>
      <c r="ID90" s="2174" t="n">
        <f aca="false">SUBTOTAL(9,HG90:IC90)</f>
        <v>0</v>
      </c>
      <c r="IE90" s="2188" t="n">
        <f aca="false">ID90:ID90+IF($B86:$B86=2,0,IE86:IE86)</f>
        <v>124</v>
      </c>
      <c r="IF90" s="2198" t="n">
        <f aca="false">'02.24 по датам'!IF90</f>
        <v>0</v>
      </c>
      <c r="IG90" s="2198" t="n">
        <f aca="false">'02.24 по датам'!IG90</f>
        <v>0</v>
      </c>
      <c r="IH90" s="2199" t="n">
        <f aca="false">'02.24 по датам'!IH90</f>
        <v>0</v>
      </c>
      <c r="II90" s="2200"/>
      <c r="IJ90" s="2201"/>
      <c r="IK90" s="2202" t="n">
        <f aca="false">SUBTOTAL(9,IF90:IJ90)</f>
        <v>0</v>
      </c>
      <c r="IL90" s="2203" t="n">
        <f aca="false">IK90:IK90+IF($B86:$B86=2,0,IL86:IL86)</f>
        <v>0</v>
      </c>
      <c r="IM90" s="2204" t="n">
        <f aca="false">'02.24 по датам'!IM90</f>
        <v>0</v>
      </c>
      <c r="IN90" s="2204" t="n">
        <f aca="false">'02.24 по датам'!IN90</f>
        <v>0</v>
      </c>
      <c r="IO90" s="2177" t="n">
        <f aca="false">'02.24 по датам'!IO90</f>
        <v>0</v>
      </c>
      <c r="IP90" s="2177" t="n">
        <f aca="false">'02.24 по датам'!IP90</f>
        <v>0</v>
      </c>
      <c r="IQ90" s="2177" t="n">
        <f aca="false">'02.24 по датам'!IQ90</f>
        <v>0</v>
      </c>
      <c r="IR90" s="2177" t="n">
        <f aca="false">'02.24 по датам'!IR90</f>
        <v>0</v>
      </c>
      <c r="IS90" s="2177" t="n">
        <f aca="false">'02.24 по датам'!IS90</f>
        <v>0</v>
      </c>
      <c r="IT90" s="2177" t="n">
        <f aca="false">'02.24 по датам'!IT90</f>
        <v>0</v>
      </c>
      <c r="IU90" s="2177" t="n">
        <f aca="false">'02.24 по датам'!IU90</f>
        <v>0</v>
      </c>
      <c r="IV90" s="2178" t="n">
        <f aca="false">'02.24 по датам'!IV90</f>
        <v>0</v>
      </c>
      <c r="IW90" s="2171"/>
      <c r="IX90" s="2172"/>
      <c r="IY90" s="2173"/>
      <c r="IZ90" s="2174" t="n">
        <f aca="false">SUBTOTAL(9,IM90:IY90)</f>
        <v>0</v>
      </c>
      <c r="JA90" s="2175" t="n">
        <f aca="false">IZ90:IZ90+IF($B86:$B86=2,0,JA86:JA86)</f>
        <v>11</v>
      </c>
      <c r="JB90" s="2205" t="n">
        <f aca="false">'02.24 по датам'!JB90</f>
        <v>0</v>
      </c>
      <c r="JC90" s="2194"/>
      <c r="JD90" s="2268" t="n">
        <f aca="false">'02.24 по датам'!JD90</f>
        <v>0</v>
      </c>
      <c r="JE90" s="2207" t="n">
        <f aca="false">SUBTOTAL(9,JB90:JD90)</f>
        <v>0</v>
      </c>
      <c r="JF90" s="2208" t="n">
        <f aca="false">SUMIF($C$5:JE$5,"Накопленный эффект, т/сут",$C90:JE90)+SUMIF($C$5:JE$5,"Нараст.  по потенциалу",$C90:JE90)-SUMIF($C$5:JE$5,"Нараст. по остановкам",$C90:JE90)-SUMIF($C$5:JE$5,"ИТОГО перевод в ППД",$C90:JE90)-SUMIF($C$5:JE$5,"ИТОГО  нерент, по распоряж.",$C90:JE90)-SUMIF($C$5:JE$5,"ИТОГО ост. дебит от ЗБС, Углуб., ПВЛГ/ПНЛГ",$C90:JE90)</f>
        <v>808</v>
      </c>
      <c r="JG90" s="2209" t="n">
        <f aca="false">'02.24 по датам'!JG90-'02.24 НГДП по датам'!BV90</f>
        <v>0</v>
      </c>
      <c r="JH90" s="2269" t="n">
        <f aca="false">'02.24 по датам'!JH90-'02.24 НГДП по датам'!BW90</f>
        <v>0</v>
      </c>
      <c r="JI90" s="2209" t="n">
        <f aca="false">'02.24 по датам'!JI90-'02.24 НГДП по датам'!BX90</f>
        <v>0</v>
      </c>
      <c r="JJ90" s="2210" t="n">
        <f aca="false">'02.24 по датам'!JJ90-'02.24 НГДП по датам'!BY90</f>
        <v>0</v>
      </c>
      <c r="JK90" s="2211" t="n">
        <f aca="false">'02.24 НГДП по датам'!BZ90</f>
        <v>0</v>
      </c>
      <c r="JL90" s="2202" t="n">
        <f aca="false">SUBTOTAL(9,JG90:JJ90)</f>
        <v>0</v>
      </c>
      <c r="JM90" s="2107"/>
      <c r="JN90" s="2108"/>
      <c r="JO90" s="2256"/>
      <c r="JP90" s="2212" t="n">
        <f aca="false">JP$4:JP$4+SUMIF($C$5:JL$5,"Нараст. по остановкам",$C90:JL90)-SUMIF($C$5:JL$5,"Нараст.  по потенциалу",$C90:JL90)</f>
        <v>744.812</v>
      </c>
      <c r="JQ90" s="2213"/>
      <c r="JR90" s="2214" t="n">
        <f aca="false">'02.24 НГДП по датам'!CB90</f>
        <v>81.893</v>
      </c>
    </row>
    <row r="91" customFormat="false" ht="1.5" hidden="false" customHeight="true" outlineLevel="0" collapsed="false">
      <c r="A91" s="2215"/>
      <c r="B91" s="2215"/>
      <c r="C91" s="2216" t="n">
        <f aca="false">'02.24 по датам'!C91</f>
        <v>0</v>
      </c>
      <c r="D91" s="2216" t="n">
        <f aca="false">'02.24 по датам'!D91</f>
        <v>0</v>
      </c>
      <c r="E91" s="2216" t="n">
        <f aca="false">'02.24 по датам'!E91</f>
        <v>0</v>
      </c>
      <c r="F91" s="2216" t="n">
        <f aca="false">'02.24 по датам'!F91</f>
        <v>0</v>
      </c>
      <c r="G91" s="2217" t="n">
        <f aca="false">'02.24 по датам'!G91</f>
        <v>0</v>
      </c>
      <c r="H91" s="2217" t="n">
        <f aca="false">'02.24 по датам'!H91</f>
        <v>0</v>
      </c>
      <c r="I91" s="2217" t="n">
        <f aca="false">'02.24 по датам'!I91</f>
        <v>0</v>
      </c>
      <c r="J91" s="2217" t="n">
        <f aca="false">'02.24 по датам'!J91</f>
        <v>0</v>
      </c>
      <c r="K91" s="2217" t="n">
        <f aca="false">'02.24 по датам'!K91</f>
        <v>0</v>
      </c>
      <c r="L91" s="2217" t="n">
        <f aca="false">'02.24 по датам'!L91</f>
        <v>0</v>
      </c>
      <c r="M91" s="2217" t="n">
        <f aca="false">'02.24 по датам'!M91</f>
        <v>0</v>
      </c>
      <c r="N91" s="2217" t="n">
        <f aca="false">'02.24 по датам'!N91</f>
        <v>0</v>
      </c>
      <c r="O91" s="2217" t="n">
        <f aca="false">'02.24 по датам'!O91</f>
        <v>0</v>
      </c>
      <c r="P91" s="2217" t="n">
        <f aca="false">'02.24 по датам'!P91</f>
        <v>0</v>
      </c>
      <c r="Q91" s="2217" t="n">
        <f aca="false">'02.24 по датам'!Q91</f>
        <v>0</v>
      </c>
      <c r="R91" s="2217" t="n">
        <f aca="false">'02.24 по датам'!R91</f>
        <v>0</v>
      </c>
      <c r="S91" s="2217" t="n">
        <f aca="false">'02.24 по датам'!S91</f>
        <v>0</v>
      </c>
      <c r="T91" s="2217" t="n">
        <f aca="false">'02.24 по датам'!T91</f>
        <v>0</v>
      </c>
      <c r="U91" s="2217" t="n">
        <f aca="false">'02.24 по датам'!U91</f>
        <v>0</v>
      </c>
      <c r="V91" s="2217" t="n">
        <f aca="false">'02.24 по датам'!V91</f>
        <v>0</v>
      </c>
      <c r="W91" s="2217" t="n">
        <f aca="false">'02.24 по датам'!W91</f>
        <v>0</v>
      </c>
      <c r="X91" s="2218"/>
      <c r="Y91" s="2219"/>
      <c r="Z91" s="2220"/>
      <c r="AA91" s="2221"/>
      <c r="AB91" s="2221"/>
      <c r="AC91" s="2222" t="n">
        <f aca="false">'02.24 по датам'!AC91</f>
        <v>0</v>
      </c>
      <c r="AD91" s="2222" t="n">
        <f aca="false">'02.24 по датам'!AD91</f>
        <v>0</v>
      </c>
      <c r="AE91" s="2217" t="n">
        <f aca="false">'02.24 по датам'!AE91</f>
        <v>0</v>
      </c>
      <c r="AF91" s="2217" t="n">
        <f aca="false">'02.24 по датам'!AF91</f>
        <v>0</v>
      </c>
      <c r="AG91" s="2217" t="n">
        <f aca="false">'02.24 по датам'!AG91</f>
        <v>0</v>
      </c>
      <c r="AH91" s="2217" t="n">
        <f aca="false">'02.24 по датам'!AH91</f>
        <v>0</v>
      </c>
      <c r="AI91" s="2217" t="n">
        <f aca="false">'02.24 по датам'!AI91</f>
        <v>0</v>
      </c>
      <c r="AJ91" s="2217" t="n">
        <f aca="false">'02.24 по датам'!AJ91</f>
        <v>0</v>
      </c>
      <c r="AK91" s="2217" t="n">
        <f aca="false">'02.24 по датам'!AK91</f>
        <v>0</v>
      </c>
      <c r="AL91" s="2217" t="n">
        <f aca="false">'02.24 по датам'!AL91</f>
        <v>0</v>
      </c>
      <c r="AM91" s="2217" t="n">
        <f aca="false">'02.24 по датам'!AM91</f>
        <v>0</v>
      </c>
      <c r="AN91" s="2217" t="n">
        <f aca="false">'02.24 по датам'!AN91</f>
        <v>0</v>
      </c>
      <c r="AO91" s="2217" t="n">
        <f aca="false">'02.24 по датам'!AO91</f>
        <v>0</v>
      </c>
      <c r="AP91" s="2218"/>
      <c r="AQ91" s="2219"/>
      <c r="AR91" s="2220"/>
      <c r="AS91" s="2221"/>
      <c r="AT91" s="2221"/>
      <c r="AU91" s="2216" t="n">
        <f aca="false">'02.24 по датам'!AU91</f>
        <v>0</v>
      </c>
      <c r="AV91" s="2216" t="n">
        <f aca="false">'02.24 по датам'!AV91</f>
        <v>0</v>
      </c>
      <c r="AW91" s="2223" t="n">
        <f aca="false">'02.24 по датам'!AW91</f>
        <v>0</v>
      </c>
      <c r="AX91" s="2217" t="n">
        <f aca="false">'02.24 по датам'!AX91</f>
        <v>0</v>
      </c>
      <c r="AY91" s="2217" t="n">
        <f aca="false">'02.24 по датам'!AY91</f>
        <v>0</v>
      </c>
      <c r="AZ91" s="2217" t="n">
        <f aca="false">'02.24 по датам'!AZ91</f>
        <v>0</v>
      </c>
      <c r="BA91" s="2217" t="n">
        <f aca="false">'02.24 по датам'!BA91</f>
        <v>0</v>
      </c>
      <c r="BB91" s="2217" t="n">
        <f aca="false">'02.24 по датам'!BB91</f>
        <v>0</v>
      </c>
      <c r="BC91" s="2217" t="n">
        <f aca="false">'02.24 по датам'!BC91</f>
        <v>0</v>
      </c>
      <c r="BD91" s="2217" t="n">
        <f aca="false">'02.24 по датам'!BD91</f>
        <v>0</v>
      </c>
      <c r="BE91" s="2217" t="n">
        <f aca="false">'02.24 по датам'!BE91</f>
        <v>0</v>
      </c>
      <c r="BF91" s="2217" t="n">
        <f aca="false">'02.24 по датам'!BF91</f>
        <v>0</v>
      </c>
      <c r="BG91" s="2217" t="n">
        <f aca="false">'02.24 по датам'!BG91</f>
        <v>0</v>
      </c>
      <c r="BH91" s="2217" t="n">
        <f aca="false">'02.24 по датам'!BH91</f>
        <v>0</v>
      </c>
      <c r="BI91" s="2217" t="n">
        <f aca="false">'02.24 по датам'!BI91</f>
        <v>0</v>
      </c>
      <c r="BJ91" s="2217" t="n">
        <f aca="false">'02.24 по датам'!BJ91</f>
        <v>0</v>
      </c>
      <c r="BK91" s="2217" t="n">
        <f aca="false">'02.24 по датам'!BK91</f>
        <v>0</v>
      </c>
      <c r="BL91" s="2217" t="n">
        <f aca="false">'02.24 по датам'!BL91</f>
        <v>0</v>
      </c>
      <c r="BM91" s="2217" t="n">
        <f aca="false">'02.24 по датам'!BM91</f>
        <v>0</v>
      </c>
      <c r="BN91" s="2217" t="n">
        <f aca="false">'02.24 по датам'!BN91</f>
        <v>0</v>
      </c>
      <c r="BO91" s="2217" t="n">
        <f aca="false">'02.24 по датам'!BO91</f>
        <v>0</v>
      </c>
      <c r="BP91" s="2217" t="n">
        <f aca="false">'02.24 по датам'!BP91</f>
        <v>0</v>
      </c>
      <c r="BQ91" s="2217" t="n">
        <f aca="false">'02.24 по датам'!BQ91</f>
        <v>0</v>
      </c>
      <c r="BR91" s="2218"/>
      <c r="BS91" s="2219"/>
      <c r="BT91" s="2220"/>
      <c r="BU91" s="2221"/>
      <c r="BV91" s="2221"/>
      <c r="BW91" s="2222" t="n">
        <f aca="false">'02.24 по датам'!BW91</f>
        <v>0</v>
      </c>
      <c r="BX91" s="2217" t="n">
        <f aca="false">'02.24 по датам'!BX91</f>
        <v>0</v>
      </c>
      <c r="BY91" s="2217" t="n">
        <f aca="false">'02.24 по датам'!BY91</f>
        <v>0</v>
      </c>
      <c r="BZ91" s="2217" t="n">
        <f aca="false">'02.24 по датам'!BZ91</f>
        <v>0</v>
      </c>
      <c r="CA91" s="2217" t="n">
        <f aca="false">'02.24 по датам'!CA91</f>
        <v>0</v>
      </c>
      <c r="CB91" s="2217" t="n">
        <f aca="false">'02.24 по датам'!CB91</f>
        <v>0</v>
      </c>
      <c r="CC91" s="2217" t="n">
        <f aca="false">'02.24 по датам'!CC91</f>
        <v>0</v>
      </c>
      <c r="CD91" s="2217" t="n">
        <f aca="false">'02.24 по датам'!CD91</f>
        <v>0</v>
      </c>
      <c r="CE91" s="2217" t="n">
        <f aca="false">'02.24 по датам'!CE91</f>
        <v>0</v>
      </c>
      <c r="CF91" s="2217" t="n">
        <f aca="false">'02.24 по датам'!CF91</f>
        <v>0</v>
      </c>
      <c r="CG91" s="2217" t="n">
        <f aca="false">'02.24 по датам'!CG91</f>
        <v>0</v>
      </c>
      <c r="CH91" s="2217" t="n">
        <f aca="false">'02.24 по датам'!CH91</f>
        <v>0</v>
      </c>
      <c r="CI91" s="2217" t="n">
        <f aca="false">'02.24 по датам'!CI91</f>
        <v>0</v>
      </c>
      <c r="CJ91" s="2218"/>
      <c r="CK91" s="2219"/>
      <c r="CL91" s="2220"/>
      <c r="CM91" s="2221"/>
      <c r="CN91" s="2221"/>
      <c r="CO91" s="2221"/>
      <c r="CP91" s="2221"/>
      <c r="CQ91" s="2217" t="n">
        <f aca="false">'02.24 по датам'!CQ91</f>
        <v>0</v>
      </c>
      <c r="CR91" s="2217" t="n">
        <f aca="false">'02.24 по датам'!CR91</f>
        <v>0</v>
      </c>
      <c r="CS91" s="2217" t="n">
        <f aca="false">'02.24 по датам'!CS91</f>
        <v>0</v>
      </c>
      <c r="CT91" s="2217" t="n">
        <f aca="false">'02.24 по датам'!CT91</f>
        <v>0</v>
      </c>
      <c r="CU91" s="2217" t="n">
        <f aca="false">'02.24 по датам'!CU91</f>
        <v>0</v>
      </c>
      <c r="CV91" s="2217" t="n">
        <f aca="false">'02.24 по датам'!CV91</f>
        <v>0</v>
      </c>
      <c r="CW91" s="2217" t="n">
        <f aca="false">'02.24 по датам'!CW91</f>
        <v>0</v>
      </c>
      <c r="CX91" s="2217" t="n">
        <f aca="false">'02.24 по датам'!CX91</f>
        <v>0</v>
      </c>
      <c r="CY91" s="2217" t="n">
        <f aca="false">'02.24 по датам'!CY91</f>
        <v>0</v>
      </c>
      <c r="CZ91" s="2217" t="n">
        <f aca="false">'02.24 по датам'!CZ91</f>
        <v>0</v>
      </c>
      <c r="DA91" s="2217" t="n">
        <f aca="false">'02.24 по датам'!DA91</f>
        <v>0</v>
      </c>
      <c r="DB91" s="2217" t="n">
        <f aca="false">'02.24 по датам'!DB91</f>
        <v>0</v>
      </c>
      <c r="DC91" s="2217" t="n">
        <f aca="false">'02.24 по датам'!DC91</f>
        <v>0</v>
      </c>
      <c r="DD91" s="2218"/>
      <c r="DE91" s="2219"/>
      <c r="DF91" s="2220"/>
      <c r="DG91" s="2221"/>
      <c r="DH91" s="2221"/>
      <c r="DI91" s="2285" t="n">
        <f aca="false">'02.24 по датам'!DI91</f>
        <v>0</v>
      </c>
      <c r="DJ91" s="2217" t="n">
        <f aca="false">'02.24 по датам'!DJ91</f>
        <v>0</v>
      </c>
      <c r="DK91" s="2217" t="n">
        <f aca="false">'02.24 по датам'!DK91</f>
        <v>0</v>
      </c>
      <c r="DL91" s="2217" t="n">
        <f aca="false">'02.24 по датам'!DL91</f>
        <v>0</v>
      </c>
      <c r="DM91" s="2217" t="n">
        <f aca="false">'02.24 по датам'!DM91</f>
        <v>0</v>
      </c>
      <c r="DN91" s="2217" t="n">
        <f aca="false">'02.24 по датам'!DN91</f>
        <v>0</v>
      </c>
      <c r="DO91" s="2217" t="n">
        <f aca="false">'02.24 по датам'!DO91</f>
        <v>0</v>
      </c>
      <c r="DP91" s="2217" t="n">
        <f aca="false">'02.24 по датам'!DP91</f>
        <v>0</v>
      </c>
      <c r="DQ91" s="2217" t="n">
        <f aca="false">'02.24 по датам'!DQ91</f>
        <v>0</v>
      </c>
      <c r="DR91" s="2217" t="n">
        <f aca="false">'02.24 по датам'!DR91</f>
        <v>0</v>
      </c>
      <c r="DS91" s="2217" t="n">
        <f aca="false">'02.24 по датам'!DS91</f>
        <v>0</v>
      </c>
      <c r="DT91" s="2217" t="n">
        <f aca="false">'02.24 по датам'!DT91</f>
        <v>0</v>
      </c>
      <c r="DU91" s="2217" t="n">
        <f aca="false">'02.24 по датам'!DU91</f>
        <v>0</v>
      </c>
      <c r="DV91" s="2218"/>
      <c r="DW91" s="2219"/>
      <c r="DX91" s="2220"/>
      <c r="DY91" s="2221"/>
      <c r="DZ91" s="2221"/>
      <c r="EA91" s="2297" t="n">
        <f aca="false">'02.24 по датам'!EA91</f>
        <v>0</v>
      </c>
      <c r="EB91" s="2217" t="n">
        <f aca="false">'02.24 по датам'!EB91</f>
        <v>0</v>
      </c>
      <c r="EC91" s="2217" t="n">
        <f aca="false">'02.24 по датам'!EC91</f>
        <v>0</v>
      </c>
      <c r="ED91" s="2217" t="n">
        <f aca="false">'02.24 по датам'!ED91</f>
        <v>0</v>
      </c>
      <c r="EE91" s="2217" t="n">
        <f aca="false">'02.24 по датам'!EE91</f>
        <v>0</v>
      </c>
      <c r="EF91" s="2217" t="n">
        <f aca="false">'02.24 по датам'!EF91</f>
        <v>0</v>
      </c>
      <c r="EG91" s="2217" t="n">
        <f aca="false">'02.24 по датам'!EG91</f>
        <v>0</v>
      </c>
      <c r="EH91" s="2217" t="n">
        <f aca="false">'02.24 по датам'!EH91</f>
        <v>0</v>
      </c>
      <c r="EI91" s="2217" t="n">
        <f aca="false">'02.24 по датам'!EI91</f>
        <v>0</v>
      </c>
      <c r="EJ91" s="2217" t="n">
        <f aca="false">'02.24 по датам'!EJ91</f>
        <v>0</v>
      </c>
      <c r="EK91" s="2217" t="n">
        <f aca="false">'02.24 по датам'!EK91</f>
        <v>0</v>
      </c>
      <c r="EL91" s="2217" t="n">
        <f aca="false">'02.24 по датам'!EL91</f>
        <v>0</v>
      </c>
      <c r="EM91" s="2217" t="n">
        <f aca="false">'02.24 по датам'!EM91</f>
        <v>0</v>
      </c>
      <c r="EN91" s="2217" t="n">
        <f aca="false">'02.24 по датам'!EN91</f>
        <v>0</v>
      </c>
      <c r="EO91" s="2217" t="n">
        <f aca="false">'02.24 по датам'!EO91</f>
        <v>0</v>
      </c>
      <c r="EP91" s="2217" t="n">
        <f aca="false">'02.24 по датам'!EP91</f>
        <v>0</v>
      </c>
      <c r="EQ91" s="2217" t="n">
        <f aca="false">'02.24 по датам'!EQ91</f>
        <v>0</v>
      </c>
      <c r="ER91" s="2217" t="n">
        <f aca="false">'02.24 по датам'!ER91</f>
        <v>0</v>
      </c>
      <c r="ES91" s="2217" t="n">
        <f aca="false">'02.24 по датам'!ES91</f>
        <v>0</v>
      </c>
      <c r="ET91" s="2217" t="n">
        <f aca="false">'02.24 по датам'!ET91</f>
        <v>0</v>
      </c>
      <c r="EU91" s="2217" t="n">
        <f aca="false">'02.24 по датам'!EU91</f>
        <v>0</v>
      </c>
      <c r="EV91" s="2217" t="n">
        <f aca="false">'02.24 по датам'!EV91</f>
        <v>0</v>
      </c>
      <c r="EW91" s="2217" t="n">
        <f aca="false">'02.24 по датам'!EW91</f>
        <v>0</v>
      </c>
      <c r="EX91" s="2217" t="n">
        <f aca="false">'02.24 по датам'!EX91</f>
        <v>0</v>
      </c>
      <c r="EY91" s="2217" t="n">
        <f aca="false">'02.24 по датам'!EY91</f>
        <v>0</v>
      </c>
      <c r="EZ91" s="2218"/>
      <c r="FA91" s="2219"/>
      <c r="FB91" s="2220"/>
      <c r="FC91" s="2221"/>
      <c r="FD91" s="2221"/>
      <c r="FE91" s="2217" t="n">
        <f aca="false">'02.24 по датам'!FE91</f>
        <v>0</v>
      </c>
      <c r="FF91" s="2217" t="n">
        <f aca="false">'02.24 по датам'!FF91</f>
        <v>0</v>
      </c>
      <c r="FG91" s="2217" t="n">
        <f aca="false">'02.24 по датам'!FG91</f>
        <v>0</v>
      </c>
      <c r="FH91" s="2217" t="n">
        <f aca="false">'02.24 по датам'!FH91</f>
        <v>0</v>
      </c>
      <c r="FI91" s="2217" t="n">
        <f aca="false">'02.24 по датам'!FI91</f>
        <v>0</v>
      </c>
      <c r="FJ91" s="2217" t="n">
        <f aca="false">'02.24 по датам'!FJ91</f>
        <v>0</v>
      </c>
      <c r="FK91" s="2217" t="n">
        <f aca="false">'02.24 по датам'!FK91</f>
        <v>0</v>
      </c>
      <c r="FL91" s="2217" t="n">
        <f aca="false">'02.24 по датам'!FL91</f>
        <v>0</v>
      </c>
      <c r="FM91" s="2217" t="n">
        <f aca="false">'02.24 по датам'!FM91</f>
        <v>0</v>
      </c>
      <c r="FN91" s="2217" t="n">
        <f aca="false">'02.24 по датам'!FN91</f>
        <v>0</v>
      </c>
      <c r="FO91" s="2218"/>
      <c r="FP91" s="2219"/>
      <c r="FQ91" s="2220"/>
      <c r="FR91" s="2221"/>
      <c r="FS91" s="2221"/>
      <c r="FT91" s="2225"/>
      <c r="FU91" s="2225"/>
      <c r="FV91" s="2225"/>
      <c r="FW91" s="2225"/>
      <c r="FX91" s="2225"/>
      <c r="FY91" s="2225"/>
      <c r="FZ91" s="2225"/>
      <c r="GA91" s="2225"/>
      <c r="GB91" s="2225"/>
      <c r="GC91" s="2225"/>
      <c r="GD91" s="2225"/>
      <c r="GE91" s="2225"/>
      <c r="GF91" s="2225"/>
      <c r="GG91" s="2225"/>
      <c r="GH91" s="2225"/>
      <c r="GI91" s="2225"/>
      <c r="GJ91" s="2225"/>
      <c r="GK91" s="2225"/>
      <c r="GL91" s="2225"/>
      <c r="GM91" s="2225"/>
      <c r="GN91" s="2225"/>
      <c r="GO91" s="2225"/>
      <c r="GP91" s="2225"/>
      <c r="GQ91" s="2225"/>
      <c r="GR91" s="2225"/>
      <c r="GS91" s="2225"/>
      <c r="GT91" s="2218"/>
      <c r="GU91" s="2219"/>
      <c r="GV91" s="2220"/>
      <c r="GW91" s="2221"/>
      <c r="GX91" s="2221"/>
      <c r="GY91" s="2221"/>
      <c r="GZ91" s="2217" t="n">
        <f aca="false">'02.24 по датам'!GZ91</f>
        <v>0</v>
      </c>
      <c r="HA91" s="2217" t="n">
        <f aca="false">'02.24 по датам'!HA91</f>
        <v>0</v>
      </c>
      <c r="HB91" s="2226"/>
      <c r="HC91" s="2221"/>
      <c r="HD91" s="2227" t="n">
        <f aca="false">'02.24 по датам'!HD91</f>
        <v>0</v>
      </c>
      <c r="HE91" s="2226"/>
      <c r="HF91" s="2228"/>
      <c r="HG91" s="2180"/>
      <c r="HH91" s="2180"/>
      <c r="HI91" s="2230"/>
      <c r="HJ91" s="2225"/>
      <c r="HK91" s="2225"/>
      <c r="HL91" s="2225"/>
      <c r="HM91" s="2225"/>
      <c r="HN91" s="2225"/>
      <c r="HO91" s="2225"/>
      <c r="HP91" s="2225"/>
      <c r="HQ91" s="2225"/>
      <c r="HR91" s="2225"/>
      <c r="HS91" s="2225"/>
      <c r="HT91" s="2225"/>
      <c r="HU91" s="2225"/>
      <c r="HV91" s="2225"/>
      <c r="HW91" s="2225"/>
      <c r="HX91" s="2225"/>
      <c r="HY91" s="2225"/>
      <c r="HZ91" s="2225"/>
      <c r="IA91" s="2218"/>
      <c r="IB91" s="2219"/>
      <c r="IC91" s="2220"/>
      <c r="ID91" s="2221"/>
      <c r="IE91" s="2221"/>
      <c r="IF91" s="2231" t="n">
        <f aca="false">'02.24 по датам'!IF91</f>
        <v>0</v>
      </c>
      <c r="IG91" s="2231" t="n">
        <f aca="false">'02.24 по датам'!IG91</f>
        <v>0</v>
      </c>
      <c r="IH91" s="2231" t="n">
        <f aca="false">'02.24 по датам'!IH91</f>
        <v>0</v>
      </c>
      <c r="II91" s="2232"/>
      <c r="IJ91" s="2233"/>
      <c r="IK91" s="1302"/>
      <c r="IL91" s="1302"/>
      <c r="IM91" s="2234" t="n">
        <f aca="false">'02.24 по датам'!IM91</f>
        <v>0</v>
      </c>
      <c r="IN91" s="2234" t="n">
        <f aca="false">'02.24 по датам'!IN91</f>
        <v>0</v>
      </c>
      <c r="IO91" s="2217" t="n">
        <f aca="false">'02.24 по датам'!IO91</f>
        <v>0</v>
      </c>
      <c r="IP91" s="2217" t="n">
        <f aca="false">'02.24 по датам'!IP91</f>
        <v>0</v>
      </c>
      <c r="IQ91" s="2217" t="n">
        <f aca="false">'02.24 по датам'!IQ91</f>
        <v>0</v>
      </c>
      <c r="IR91" s="2217" t="n">
        <f aca="false">'02.24 по датам'!IR91</f>
        <v>0</v>
      </c>
      <c r="IS91" s="2217" t="n">
        <f aca="false">'02.24 по датам'!IS91</f>
        <v>0</v>
      </c>
      <c r="IT91" s="2217" t="n">
        <f aca="false">'02.24 по датам'!IT91</f>
        <v>0</v>
      </c>
      <c r="IU91" s="2217" t="n">
        <f aca="false">'02.24 по датам'!IU91</f>
        <v>0</v>
      </c>
      <c r="IV91" s="2217" t="n">
        <f aca="false">'02.24 по датам'!IV91</f>
        <v>0</v>
      </c>
      <c r="IW91" s="2218"/>
      <c r="IX91" s="2219"/>
      <c r="IY91" s="2220"/>
      <c r="IZ91" s="2221"/>
      <c r="JA91" s="2221"/>
      <c r="JB91" s="2217" t="n">
        <f aca="false">'02.24 по датам'!JB91</f>
        <v>0</v>
      </c>
      <c r="JC91" s="2226"/>
      <c r="JD91" s="2217" t="n">
        <f aca="false">'02.24 по датам'!JD91</f>
        <v>0</v>
      </c>
      <c r="JE91" s="2221"/>
      <c r="JF91" s="2221"/>
      <c r="JG91" s="2231" t="n">
        <f aca="false">'02.24 по датам'!JG91</f>
        <v>0</v>
      </c>
      <c r="JH91" s="2231" t="n">
        <f aca="false">'02.24 по датам'!JH91</f>
        <v>0</v>
      </c>
      <c r="JI91" s="2231" t="n">
        <f aca="false">'02.24 по датам'!JI91</f>
        <v>0</v>
      </c>
      <c r="JJ91" s="2231" t="n">
        <f aca="false">'02.24 по датам'!JJ91</f>
        <v>0</v>
      </c>
      <c r="JK91" s="2270"/>
      <c r="JL91" s="1302"/>
      <c r="JM91" s="2236"/>
      <c r="JN91" s="2236"/>
      <c r="JO91" s="2237"/>
      <c r="JP91" s="2236"/>
      <c r="JQ91" s="2236"/>
      <c r="JR91" s="2237"/>
    </row>
    <row r="92" customFormat="false" ht="11.25" hidden="false" customHeight="true" outlineLevel="0" collapsed="false">
      <c r="A92" s="2056" t="n">
        <f aca="false">A88+1</f>
        <v>45343</v>
      </c>
      <c r="B92" s="2057" t="s">
        <v>662</v>
      </c>
      <c r="C92" s="2067" t="str">
        <f aca="false">'02.24 по датам'!C92</f>
        <v>Новогоднее</v>
      </c>
      <c r="D92" s="2298" t="str">
        <f aca="false">'02.24 по датам'!D92</f>
        <v>Еты-Пуровское</v>
      </c>
      <c r="E92" s="2067" t="n">
        <f aca="false">'02.24 по датам'!E92</f>
        <v>0</v>
      </c>
      <c r="F92" s="2067" t="n">
        <f aca="false">'02.24 по датам'!F92</f>
        <v>0</v>
      </c>
      <c r="G92" s="2092" t="n">
        <f aca="false">'02.24 по датам'!G92</f>
        <v>0</v>
      </c>
      <c r="H92" s="2092" t="n">
        <f aca="false">'02.24 по датам'!H92</f>
        <v>0</v>
      </c>
      <c r="I92" s="2092" t="n">
        <f aca="false">'02.24 по датам'!I92</f>
        <v>0</v>
      </c>
      <c r="J92" s="2092" t="n">
        <f aca="false">'02.24 по датам'!J92</f>
        <v>0</v>
      </c>
      <c r="K92" s="2092" t="n">
        <f aca="false">'02.24 по датам'!K92</f>
        <v>0</v>
      </c>
      <c r="L92" s="2092" t="n">
        <f aca="false">'02.24 по датам'!L92</f>
        <v>0</v>
      </c>
      <c r="M92" s="2092" t="n">
        <f aca="false">'02.24 по датам'!M92</f>
        <v>0</v>
      </c>
      <c r="N92" s="2092" t="n">
        <f aca="false">'02.24 по датам'!N92</f>
        <v>0</v>
      </c>
      <c r="O92" s="2092" t="n">
        <f aca="false">'02.24 по датам'!O92</f>
        <v>0</v>
      </c>
      <c r="P92" s="2092" t="n">
        <f aca="false">'02.24 по датам'!P92</f>
        <v>0</v>
      </c>
      <c r="Q92" s="2092" t="n">
        <f aca="false">'02.24 по датам'!Q92</f>
        <v>0</v>
      </c>
      <c r="R92" s="2092" t="n">
        <f aca="false">'02.24 по датам'!R92</f>
        <v>0</v>
      </c>
      <c r="S92" s="2092" t="n">
        <f aca="false">'02.24 по датам'!S92</f>
        <v>0</v>
      </c>
      <c r="T92" s="2092" t="n">
        <f aca="false">'02.24 по датам'!T92</f>
        <v>0</v>
      </c>
      <c r="U92" s="2092" t="n">
        <f aca="false">'02.24 по датам'!U92</f>
        <v>0</v>
      </c>
      <c r="V92" s="2092" t="n">
        <f aca="false">'02.24 по датам'!V92</f>
        <v>0</v>
      </c>
      <c r="W92" s="2287" t="n">
        <f aca="false">'02.24 по датам'!W92</f>
        <v>0</v>
      </c>
      <c r="X92" s="2242"/>
      <c r="Y92" s="2243"/>
      <c r="Z92" s="2240"/>
      <c r="AA92" s="2062"/>
      <c r="AB92" s="2063"/>
      <c r="AC92" s="2241" t="n">
        <f aca="false">'02.24 по датам'!AC92</f>
        <v>0</v>
      </c>
      <c r="AD92" s="2241" t="n">
        <f aca="false">'02.24 по датам'!AD92</f>
        <v>0</v>
      </c>
      <c r="AE92" s="2065" t="n">
        <f aca="false">'02.24 по датам'!AE92</f>
        <v>0</v>
      </c>
      <c r="AF92" s="2065" t="n">
        <f aca="false">'02.24 по датам'!AF92</f>
        <v>0</v>
      </c>
      <c r="AG92" s="2065" t="n">
        <f aca="false">'02.24 по датам'!AG92</f>
        <v>0</v>
      </c>
      <c r="AH92" s="2065" t="n">
        <f aca="false">'02.24 по датам'!AH92</f>
        <v>0</v>
      </c>
      <c r="AI92" s="2065" t="n">
        <f aca="false">'02.24 по датам'!AI92</f>
        <v>0</v>
      </c>
      <c r="AJ92" s="2065" t="n">
        <f aca="false">'02.24 по датам'!AJ92</f>
        <v>0</v>
      </c>
      <c r="AK92" s="2065" t="n">
        <f aca="false">'02.24 по датам'!AK92</f>
        <v>0</v>
      </c>
      <c r="AL92" s="2065" t="n">
        <f aca="false">'02.24 по датам'!AL92</f>
        <v>0</v>
      </c>
      <c r="AM92" s="2065" t="n">
        <f aca="false">'02.24 по датам'!AM92</f>
        <v>0</v>
      </c>
      <c r="AN92" s="2065" t="n">
        <f aca="false">'02.24 по датам'!AN92</f>
        <v>0</v>
      </c>
      <c r="AO92" s="2066" t="n">
        <f aca="false">'02.24 по датам'!AO92</f>
        <v>0</v>
      </c>
      <c r="AP92" s="2238"/>
      <c r="AQ92" s="2239"/>
      <c r="AR92" s="2240"/>
      <c r="AS92" s="2062"/>
      <c r="AT92" s="2063"/>
      <c r="AU92" s="2064" t="n">
        <f aca="false">'02.24 по датам'!AU92</f>
        <v>0</v>
      </c>
      <c r="AV92" s="2064" t="n">
        <f aca="false">'02.24 по датам'!AV92</f>
        <v>0</v>
      </c>
      <c r="AW92" s="2067" t="n">
        <f aca="false">'02.24 по датам'!AW92</f>
        <v>0</v>
      </c>
      <c r="AX92" s="2065" t="str">
        <f aca="false">'02.24 по датам'!AX92</f>
        <v>Вынгаях</v>
      </c>
      <c r="AY92" s="2065" t="n">
        <f aca="false">'02.24 по датам'!AY92</f>
        <v>0</v>
      </c>
      <c r="AZ92" s="2065" t="n">
        <f aca="false">'02.24 по датам'!AZ92</f>
        <v>0</v>
      </c>
      <c r="BA92" s="2065" t="n">
        <f aca="false">'02.24 по датам'!BA92</f>
        <v>0</v>
      </c>
      <c r="BB92" s="2065" t="n">
        <f aca="false">'02.24 по датам'!BB92</f>
        <v>0</v>
      </c>
      <c r="BC92" s="2065" t="n">
        <f aca="false">'02.24 по датам'!BC92</f>
        <v>0</v>
      </c>
      <c r="BD92" s="2065" t="n">
        <f aca="false">'02.24 по датам'!BD92</f>
        <v>0</v>
      </c>
      <c r="BE92" s="2065" t="n">
        <f aca="false">'02.24 по датам'!BE92</f>
        <v>0</v>
      </c>
      <c r="BF92" s="2065" t="n">
        <f aca="false">'02.24 по датам'!BF92</f>
        <v>0</v>
      </c>
      <c r="BG92" s="2065" t="n">
        <f aca="false">'02.24 по датам'!BG92</f>
        <v>0</v>
      </c>
      <c r="BH92" s="2065" t="n">
        <f aca="false">'02.24 по датам'!BH92</f>
        <v>0</v>
      </c>
      <c r="BI92" s="2065" t="n">
        <f aca="false">'02.24 по датам'!BI92</f>
        <v>0</v>
      </c>
      <c r="BJ92" s="2065" t="n">
        <f aca="false">'02.24 по датам'!BJ92</f>
        <v>0</v>
      </c>
      <c r="BK92" s="2065" t="n">
        <f aca="false">'02.24 по датам'!BK92</f>
        <v>0</v>
      </c>
      <c r="BL92" s="2065" t="n">
        <f aca="false">'02.24 по датам'!BL92</f>
        <v>0</v>
      </c>
      <c r="BM92" s="2065" t="n">
        <f aca="false">'02.24 по датам'!BM92</f>
        <v>0</v>
      </c>
      <c r="BN92" s="2065" t="n">
        <f aca="false">'02.24 по датам'!BN92</f>
        <v>0</v>
      </c>
      <c r="BO92" s="2065" t="n">
        <f aca="false">'02.24 по датам'!BO92</f>
        <v>0</v>
      </c>
      <c r="BP92" s="2065" t="n">
        <f aca="false">'02.24 по датам'!BP92</f>
        <v>0</v>
      </c>
      <c r="BQ92" s="2066" t="n">
        <f aca="false">'02.24 по датам'!BQ92</f>
        <v>0</v>
      </c>
      <c r="BR92" s="2238"/>
      <c r="BS92" s="2239"/>
      <c r="BT92" s="2240"/>
      <c r="BU92" s="2062"/>
      <c r="BV92" s="2063"/>
      <c r="BW92" s="2241" t="n">
        <f aca="false">'02.24 по датам'!BW92</f>
        <v>0</v>
      </c>
      <c r="BX92" s="2065" t="n">
        <f aca="false">'02.24 по датам'!BX92</f>
        <v>0</v>
      </c>
      <c r="BY92" s="2065" t="n">
        <f aca="false">'02.24 по датам'!BY92</f>
        <v>0</v>
      </c>
      <c r="BZ92" s="2065" t="n">
        <f aca="false">'02.24 по датам'!BZ92</f>
        <v>0</v>
      </c>
      <c r="CA92" s="2065" t="n">
        <f aca="false">'02.24 по датам'!CA92</f>
        <v>0</v>
      </c>
      <c r="CB92" s="2065" t="n">
        <f aca="false">'02.24 по датам'!CB92</f>
        <v>0</v>
      </c>
      <c r="CC92" s="2065" t="n">
        <f aca="false">'02.24 по датам'!CC92</f>
        <v>0</v>
      </c>
      <c r="CD92" s="2065" t="n">
        <f aca="false">'02.24 по датам'!CD92</f>
        <v>0</v>
      </c>
      <c r="CE92" s="2065" t="n">
        <f aca="false">'02.24 по датам'!CE92</f>
        <v>0</v>
      </c>
      <c r="CF92" s="2065" t="n">
        <f aca="false">'02.24 по датам'!CF92</f>
        <v>0</v>
      </c>
      <c r="CG92" s="2065" t="n">
        <f aca="false">'02.24 по датам'!CG92</f>
        <v>0</v>
      </c>
      <c r="CH92" s="2065" t="n">
        <f aca="false">'02.24 по датам'!CH92</f>
        <v>0</v>
      </c>
      <c r="CI92" s="2066" t="n">
        <f aca="false">'02.24 по датам'!CI92</f>
        <v>0</v>
      </c>
      <c r="CJ92" s="2238"/>
      <c r="CK92" s="2239"/>
      <c r="CL92" s="2240"/>
      <c r="CM92" s="2062"/>
      <c r="CN92" s="2063"/>
      <c r="CO92" s="2063"/>
      <c r="CP92" s="2063"/>
      <c r="CQ92" s="2065" t="n">
        <f aca="false">'02.24 по датам'!CQ92</f>
        <v>0</v>
      </c>
      <c r="CR92" s="2065" t="n">
        <f aca="false">'02.24 по датам'!CR92</f>
        <v>0</v>
      </c>
      <c r="CS92" s="2065" t="n">
        <f aca="false">'02.24 по датам'!CS92</f>
        <v>0</v>
      </c>
      <c r="CT92" s="2065" t="n">
        <f aca="false">'02.24 по датам'!CT92</f>
        <v>0</v>
      </c>
      <c r="CU92" s="2065" t="n">
        <f aca="false">'02.24 по датам'!CU92</f>
        <v>0</v>
      </c>
      <c r="CV92" s="2065" t="n">
        <f aca="false">'02.24 по датам'!CV92</f>
        <v>0</v>
      </c>
      <c r="CW92" s="2065" t="n">
        <f aca="false">'02.24 по датам'!CW92</f>
        <v>0</v>
      </c>
      <c r="CX92" s="2065" t="n">
        <f aca="false">'02.24 по датам'!CX92</f>
        <v>0</v>
      </c>
      <c r="CY92" s="2065" t="n">
        <f aca="false">'02.24 по датам'!CY92</f>
        <v>0</v>
      </c>
      <c r="CZ92" s="2065" t="n">
        <f aca="false">'02.24 по датам'!CZ92</f>
        <v>0</v>
      </c>
      <c r="DA92" s="2065" t="n">
        <f aca="false">'02.24 по датам'!DA92</f>
        <v>0</v>
      </c>
      <c r="DB92" s="2065" t="n">
        <f aca="false">'02.24 по датам'!DB92</f>
        <v>0</v>
      </c>
      <c r="DC92" s="2066" t="n">
        <f aca="false">'02.24 по датам'!DC92</f>
        <v>0</v>
      </c>
      <c r="DD92" s="2238"/>
      <c r="DE92" s="2239"/>
      <c r="DF92" s="2240"/>
      <c r="DG92" s="2069"/>
      <c r="DH92" s="2070"/>
      <c r="DI92" s="2068" t="n">
        <f aca="false">'02.24 по датам'!DI92</f>
        <v>0</v>
      </c>
      <c r="DJ92" s="2065" t="n">
        <f aca="false">'02.24 по датам'!DJ92</f>
        <v>0</v>
      </c>
      <c r="DK92" s="2065" t="n">
        <f aca="false">'02.24 по датам'!DK92</f>
        <v>0</v>
      </c>
      <c r="DL92" s="2065" t="n">
        <f aca="false">'02.24 по датам'!DL92</f>
        <v>0</v>
      </c>
      <c r="DM92" s="2065" t="n">
        <f aca="false">'02.24 по датам'!DM92</f>
        <v>0</v>
      </c>
      <c r="DN92" s="2065" t="n">
        <f aca="false">'02.24 по датам'!DN92</f>
        <v>0</v>
      </c>
      <c r="DO92" s="2065" t="n">
        <f aca="false">'02.24 по датам'!DO92</f>
        <v>0</v>
      </c>
      <c r="DP92" s="2065" t="n">
        <f aca="false">'02.24 по датам'!DP92</f>
        <v>0</v>
      </c>
      <c r="DQ92" s="2065" t="n">
        <f aca="false">'02.24 по датам'!DQ92</f>
        <v>0</v>
      </c>
      <c r="DR92" s="2065" t="n">
        <f aca="false">'02.24 по датам'!DR92</f>
        <v>0</v>
      </c>
      <c r="DS92" s="2065" t="n">
        <f aca="false">'02.24 по датам'!DS92</f>
        <v>0</v>
      </c>
      <c r="DT92" s="2065" t="n">
        <f aca="false">'02.24 по датам'!DT92</f>
        <v>0</v>
      </c>
      <c r="DU92" s="2066" t="n">
        <f aca="false">'02.24 по датам'!DU92</f>
        <v>0</v>
      </c>
      <c r="DV92" s="2238"/>
      <c r="DW92" s="2239"/>
      <c r="DX92" s="2240"/>
      <c r="DY92" s="2069"/>
      <c r="DZ92" s="2070"/>
      <c r="EA92" s="2065" t="n">
        <f aca="false">'02.24 по датам'!EA92</f>
        <v>0</v>
      </c>
      <c r="EB92" s="2065" t="n">
        <f aca="false">'02.24 по датам'!EB92</f>
        <v>0</v>
      </c>
      <c r="EC92" s="2065" t="n">
        <f aca="false">'02.24 по датам'!EC92</f>
        <v>0</v>
      </c>
      <c r="ED92" s="2065" t="n">
        <f aca="false">'02.24 по датам'!ED92</f>
        <v>0</v>
      </c>
      <c r="EE92" s="2065" t="n">
        <f aca="false">'02.24 по датам'!EE92</f>
        <v>0</v>
      </c>
      <c r="EF92" s="2065" t="n">
        <f aca="false">'02.24 по датам'!EF92</f>
        <v>0</v>
      </c>
      <c r="EG92" s="2065" t="n">
        <f aca="false">'02.24 по датам'!EG92</f>
        <v>0</v>
      </c>
      <c r="EH92" s="2065" t="n">
        <f aca="false">'02.24 по датам'!EH92</f>
        <v>0</v>
      </c>
      <c r="EI92" s="2065" t="n">
        <f aca="false">'02.24 по датам'!EI92</f>
        <v>0</v>
      </c>
      <c r="EJ92" s="2065" t="n">
        <f aca="false">'02.24 по датам'!EJ92</f>
        <v>0</v>
      </c>
      <c r="EK92" s="2065" t="n">
        <f aca="false">'02.24 по датам'!EK92</f>
        <v>0</v>
      </c>
      <c r="EL92" s="2065" t="n">
        <f aca="false">'02.24 по датам'!EL92</f>
        <v>0</v>
      </c>
      <c r="EM92" s="2065" t="n">
        <f aca="false">'02.24 по датам'!EM92</f>
        <v>0</v>
      </c>
      <c r="EN92" s="2065" t="n">
        <f aca="false">'02.24 по датам'!EN92</f>
        <v>0</v>
      </c>
      <c r="EO92" s="2065" t="n">
        <f aca="false">'02.24 по датам'!EO92</f>
        <v>0</v>
      </c>
      <c r="EP92" s="2065" t="n">
        <f aca="false">'02.24 по датам'!EP92</f>
        <v>0</v>
      </c>
      <c r="EQ92" s="2065" t="n">
        <f aca="false">'02.24 по датам'!EQ92</f>
        <v>0</v>
      </c>
      <c r="ER92" s="2065" t="n">
        <f aca="false">'02.24 по датам'!ER92</f>
        <v>0</v>
      </c>
      <c r="ES92" s="2065" t="n">
        <f aca="false">'02.24 по датам'!ES92</f>
        <v>0</v>
      </c>
      <c r="ET92" s="2065" t="n">
        <f aca="false">'02.24 по датам'!ET92</f>
        <v>0</v>
      </c>
      <c r="EU92" s="2065" t="n">
        <f aca="false">'02.24 по датам'!EU92</f>
        <v>0</v>
      </c>
      <c r="EV92" s="2065" t="n">
        <f aca="false">'02.24 по датам'!EV92</f>
        <v>0</v>
      </c>
      <c r="EW92" s="2065" t="n">
        <f aca="false">'02.24 по датам'!EW92</f>
        <v>0</v>
      </c>
      <c r="EX92" s="2065" t="n">
        <f aca="false">'02.24 по датам'!EX92</f>
        <v>0</v>
      </c>
      <c r="EY92" s="2066" t="n">
        <f aca="false">'02.24 по датам'!EY92</f>
        <v>0</v>
      </c>
      <c r="EZ92" s="2238"/>
      <c r="FA92" s="2239"/>
      <c r="FB92" s="2240"/>
      <c r="FC92" s="2069"/>
      <c r="FD92" s="2070"/>
      <c r="FE92" s="2065" t="n">
        <f aca="false">'02.24 по датам'!FE92</f>
        <v>0</v>
      </c>
      <c r="FF92" s="2065" t="n">
        <f aca="false">'02.24 по датам'!FF92</f>
        <v>0</v>
      </c>
      <c r="FG92" s="2065" t="n">
        <f aca="false">'02.24 по датам'!FG92</f>
        <v>0</v>
      </c>
      <c r="FH92" s="2065" t="n">
        <f aca="false">'02.24 по датам'!FH92</f>
        <v>0</v>
      </c>
      <c r="FI92" s="2065" t="n">
        <f aca="false">'02.24 по датам'!FI92</f>
        <v>0</v>
      </c>
      <c r="FJ92" s="2065" t="n">
        <f aca="false">'02.24 по датам'!FJ92</f>
        <v>0</v>
      </c>
      <c r="FK92" s="2065" t="n">
        <f aca="false">'02.24 по датам'!FK92</f>
        <v>0</v>
      </c>
      <c r="FL92" s="2065" t="n">
        <f aca="false">'02.24 по датам'!FL92</f>
        <v>0</v>
      </c>
      <c r="FM92" s="2065" t="n">
        <f aca="false">'02.24 по датам'!FM92</f>
        <v>0</v>
      </c>
      <c r="FN92" s="2066" t="n">
        <f aca="false">'02.24 по датам'!FN92</f>
        <v>0</v>
      </c>
      <c r="FO92" s="2238"/>
      <c r="FP92" s="2239"/>
      <c r="FQ92" s="2240"/>
      <c r="FR92" s="2069"/>
      <c r="FS92" s="2070"/>
      <c r="FT92" s="2274"/>
      <c r="FU92" s="2072"/>
      <c r="FV92" s="2072"/>
      <c r="FW92" s="2072"/>
      <c r="FX92" s="2072"/>
      <c r="FY92" s="2072"/>
      <c r="FZ92" s="2072"/>
      <c r="GA92" s="2072"/>
      <c r="GB92" s="2072"/>
      <c r="GC92" s="2072"/>
      <c r="GD92" s="2072"/>
      <c r="GE92" s="2072"/>
      <c r="GF92" s="2072"/>
      <c r="GG92" s="2072"/>
      <c r="GH92" s="2072"/>
      <c r="GI92" s="2072"/>
      <c r="GJ92" s="2072"/>
      <c r="GK92" s="2072"/>
      <c r="GL92" s="2072"/>
      <c r="GM92" s="2072"/>
      <c r="GN92" s="2072"/>
      <c r="GO92" s="2072"/>
      <c r="GP92" s="2072"/>
      <c r="GQ92" s="2072"/>
      <c r="GR92" s="2072"/>
      <c r="GS92" s="2073"/>
      <c r="GT92" s="2242"/>
      <c r="GU92" s="2243"/>
      <c r="GV92" s="2240"/>
      <c r="GW92" s="2076"/>
      <c r="GX92" s="2063"/>
      <c r="GY92" s="2062"/>
      <c r="GZ92" s="2077" t="n">
        <f aca="false">'02.24 по датам'!GZ92</f>
        <v>0</v>
      </c>
      <c r="HA92" s="2078" t="n">
        <f aca="false">'02.24 по датам'!HA92</f>
        <v>0</v>
      </c>
      <c r="HB92" s="2272"/>
      <c r="HC92" s="2080"/>
      <c r="HD92" s="2247" t="n">
        <f aca="false">'02.24 по датам'!HD92</f>
        <v>0</v>
      </c>
      <c r="HE92" s="2272"/>
      <c r="HF92" s="2082"/>
      <c r="HG92" s="2068"/>
      <c r="HH92" s="2068"/>
      <c r="HI92" s="2273"/>
      <c r="HJ92" s="2274"/>
      <c r="HK92" s="2274"/>
      <c r="HL92" s="2274"/>
      <c r="HM92" s="2274"/>
      <c r="HN92" s="2274"/>
      <c r="HO92" s="2274"/>
      <c r="HP92" s="2274"/>
      <c r="HQ92" s="2274"/>
      <c r="HR92" s="2274"/>
      <c r="HS92" s="2274"/>
      <c r="HT92" s="2274"/>
      <c r="HU92" s="2274"/>
      <c r="HV92" s="2274"/>
      <c r="HW92" s="2274"/>
      <c r="HX92" s="2274"/>
      <c r="HY92" s="2274"/>
      <c r="HZ92" s="2275"/>
      <c r="IA92" s="2238"/>
      <c r="IB92" s="2239"/>
      <c r="IC92" s="2240"/>
      <c r="ID92" s="2062"/>
      <c r="IE92" s="2076"/>
      <c r="IF92" s="2085" t="n">
        <f aca="false">'02.24 по датам'!IF92</f>
        <v>0</v>
      </c>
      <c r="IG92" s="2085" t="n">
        <f aca="false">'02.24 по датам'!IG92</f>
        <v>0</v>
      </c>
      <c r="IH92" s="2086" t="n">
        <f aca="false">'02.24 по датам'!IH92</f>
        <v>0</v>
      </c>
      <c r="II92" s="2249"/>
      <c r="IJ92" s="2250"/>
      <c r="IK92" s="2089"/>
      <c r="IL92" s="2090"/>
      <c r="IM92" s="2091" t="n">
        <f aca="false">'02.24 по датам'!IM92</f>
        <v>0</v>
      </c>
      <c r="IN92" s="2092" t="n">
        <f aca="false">'02.24 по датам'!IN92</f>
        <v>0</v>
      </c>
      <c r="IO92" s="2093" t="n">
        <f aca="false">'02.24 по датам'!IO92</f>
        <v>0</v>
      </c>
      <c r="IP92" s="2093" t="n">
        <f aca="false">'02.24 по датам'!IP92</f>
        <v>0</v>
      </c>
      <c r="IQ92" s="2093" t="n">
        <f aca="false">'02.24 по датам'!IQ92</f>
        <v>0</v>
      </c>
      <c r="IR92" s="2093" t="n">
        <f aca="false">'02.24 по датам'!IR92</f>
        <v>0</v>
      </c>
      <c r="IS92" s="2093" t="n">
        <f aca="false">'02.24 по датам'!IS92</f>
        <v>0</v>
      </c>
      <c r="IT92" s="2093" t="n">
        <f aca="false">'02.24 по датам'!IT92</f>
        <v>0</v>
      </c>
      <c r="IU92" s="2093" t="n">
        <f aca="false">'02.24 по датам'!IU92</f>
        <v>0</v>
      </c>
      <c r="IV92" s="2094" t="n">
        <f aca="false">'02.24 по датам'!IV92</f>
        <v>0</v>
      </c>
      <c r="IW92" s="2251"/>
      <c r="IX92" s="2252"/>
      <c r="IY92" s="2253"/>
      <c r="IZ92" s="2062"/>
      <c r="JA92" s="2063"/>
      <c r="JB92" s="2098" t="n">
        <f aca="false">'02.24 по датам'!JB92</f>
        <v>0</v>
      </c>
      <c r="JC92" s="2245"/>
      <c r="JD92" s="2100" t="n">
        <f aca="false">'02.24 по датам'!JD92</f>
        <v>0</v>
      </c>
      <c r="JE92" s="2101"/>
      <c r="JF92" s="2102"/>
      <c r="JG92" s="2254" t="n">
        <f aca="false">'02.24 по датам'!JG92</f>
        <v>0</v>
      </c>
      <c r="JH92" s="2254" t="n">
        <f aca="false">'02.24 по датам'!JH92</f>
        <v>0</v>
      </c>
      <c r="JI92" s="2103" t="n">
        <f aca="false">'02.24 по датам'!JI92</f>
        <v>0</v>
      </c>
      <c r="JJ92" s="2104" t="n">
        <f aca="false">'02.24 по датам'!JJ92</f>
        <v>0</v>
      </c>
      <c r="JK92" s="2276"/>
      <c r="JL92" s="2106"/>
      <c r="JM92" s="2107" t="n">
        <f aca="false">JM$4:JM$4+SUMIF($C$5:JL$5,"Нараст. баланс",$C94:JL94)+SUMIF($C$7:JH$7,"Итого (с ВНР)",$C94:JH94)-SUMIF($C$5:JL$5,"Геол. снижение,  т/сут",$C94:JL94)-SUMIF(JJ$7:JL$7,"Итого",JJ94:JL94)-SUMIF($C$7:JL$7,"Итого (с ВСП)",$C94:JL94)</f>
        <v>23351.346</v>
      </c>
      <c r="JN92" s="2108"/>
      <c r="JO92" s="2256" t="e">
        <f aca="false">'02.24 НГДП по датам'!CA92:CA94</f>
        <v>#VALUE!</v>
      </c>
      <c r="JP92" s="2110"/>
      <c r="JQ92" s="2111"/>
      <c r="JR92" s="2257"/>
    </row>
    <row r="93" customFormat="false" ht="11.25" hidden="false" customHeight="true" outlineLevel="0" collapsed="false">
      <c r="A93" s="2056"/>
      <c r="B93" s="2113" t="s">
        <v>663</v>
      </c>
      <c r="C93" s="2123" t="n">
        <f aca="false">'02.24 по датам'!C93</f>
        <v>6594</v>
      </c>
      <c r="D93" s="2299" t="n">
        <f aca="false">'02.24 по датам'!D93</f>
        <v>1941</v>
      </c>
      <c r="E93" s="2123" t="n">
        <f aca="false">'02.24 по датам'!E93</f>
        <v>0</v>
      </c>
      <c r="F93" s="2123" t="n">
        <f aca="false">'02.24 по датам'!F93</f>
        <v>0</v>
      </c>
      <c r="G93" s="2150" t="n">
        <f aca="false">'02.24 по датам'!G93</f>
        <v>0</v>
      </c>
      <c r="H93" s="2150" t="n">
        <f aca="false">'02.24 по датам'!H93</f>
        <v>0</v>
      </c>
      <c r="I93" s="2150" t="n">
        <f aca="false">'02.24 по датам'!I93</f>
        <v>0</v>
      </c>
      <c r="J93" s="2150" t="n">
        <f aca="false">'02.24 по датам'!J93</f>
        <v>0</v>
      </c>
      <c r="K93" s="2150" t="n">
        <f aca="false">'02.24 по датам'!K93</f>
        <v>0</v>
      </c>
      <c r="L93" s="2150" t="n">
        <f aca="false">'02.24 по датам'!L93</f>
        <v>0</v>
      </c>
      <c r="M93" s="2150" t="n">
        <f aca="false">'02.24 по датам'!M93</f>
        <v>0</v>
      </c>
      <c r="N93" s="2150" t="n">
        <f aca="false">'02.24 по датам'!N93</f>
        <v>0</v>
      </c>
      <c r="O93" s="2150" t="n">
        <f aca="false">'02.24 по датам'!O93</f>
        <v>0</v>
      </c>
      <c r="P93" s="2150" t="n">
        <f aca="false">'02.24 по датам'!P93</f>
        <v>0</v>
      </c>
      <c r="Q93" s="2150" t="n">
        <f aca="false">'02.24 по датам'!Q93</f>
        <v>0</v>
      </c>
      <c r="R93" s="2150" t="n">
        <f aca="false">'02.24 по датам'!R93</f>
        <v>0</v>
      </c>
      <c r="S93" s="2150" t="n">
        <f aca="false">'02.24 по датам'!S93</f>
        <v>0</v>
      </c>
      <c r="T93" s="2150" t="n">
        <f aca="false">'02.24 по датам'!T93</f>
        <v>0</v>
      </c>
      <c r="U93" s="2150" t="n">
        <f aca="false">'02.24 по датам'!U93</f>
        <v>0</v>
      </c>
      <c r="V93" s="2150" t="n">
        <f aca="false">'02.24 по датам'!V93</f>
        <v>0</v>
      </c>
      <c r="W93" s="2289" t="n">
        <f aca="false">'02.24 по датам'!W93</f>
        <v>0</v>
      </c>
      <c r="X93" s="2130"/>
      <c r="Y93" s="2131"/>
      <c r="Z93" s="2117"/>
      <c r="AA93" s="2118" t="n">
        <f aca="false">COUNTIF(C93:Z93,"&gt;"&amp;0)</f>
        <v>2</v>
      </c>
      <c r="AB93" s="2119"/>
      <c r="AC93" s="2258" t="n">
        <f aca="false">'02.24 по датам'!AC93</f>
        <v>0</v>
      </c>
      <c r="AD93" s="2258" t="n">
        <f aca="false">'02.24 по датам'!AD93</f>
        <v>0</v>
      </c>
      <c r="AE93" s="2121" t="n">
        <f aca="false">'02.24 по датам'!AE93</f>
        <v>0</v>
      </c>
      <c r="AF93" s="2121" t="n">
        <f aca="false">'02.24 по датам'!AF93</f>
        <v>0</v>
      </c>
      <c r="AG93" s="2121" t="n">
        <f aca="false">'02.24 по датам'!AG93</f>
        <v>0</v>
      </c>
      <c r="AH93" s="2121" t="n">
        <f aca="false">'02.24 по датам'!AH93</f>
        <v>0</v>
      </c>
      <c r="AI93" s="2121" t="n">
        <f aca="false">'02.24 по датам'!AI93</f>
        <v>0</v>
      </c>
      <c r="AJ93" s="2121" t="n">
        <f aca="false">'02.24 по датам'!AJ93</f>
        <v>0</v>
      </c>
      <c r="AK93" s="2121" t="n">
        <f aca="false">'02.24 по датам'!AK93</f>
        <v>0</v>
      </c>
      <c r="AL93" s="2121" t="n">
        <f aca="false">'02.24 по датам'!AL93</f>
        <v>0</v>
      </c>
      <c r="AM93" s="2121" t="n">
        <f aca="false">'02.24 по датам'!AM93</f>
        <v>0</v>
      </c>
      <c r="AN93" s="2121" t="n">
        <f aca="false">'02.24 по датам'!AN93</f>
        <v>0</v>
      </c>
      <c r="AO93" s="2122" t="n">
        <f aca="false">'02.24 по датам'!AO93</f>
        <v>0</v>
      </c>
      <c r="AP93" s="2115"/>
      <c r="AQ93" s="2116"/>
      <c r="AR93" s="2117"/>
      <c r="AS93" s="2118" t="n">
        <f aca="false">COUNTIF(AC94:AR94,"&gt;"&amp;0)</f>
        <v>0</v>
      </c>
      <c r="AT93" s="2119"/>
      <c r="AU93" s="2120" t="n">
        <f aca="false">'02.24 по датам'!AU93</f>
        <v>0</v>
      </c>
      <c r="AV93" s="2120" t="n">
        <f aca="false">'02.24 по датам'!AV93</f>
        <v>0</v>
      </c>
      <c r="AW93" s="2123" t="n">
        <f aca="false">'02.24 по датам'!AW93</f>
        <v>0</v>
      </c>
      <c r="AX93" s="2121" t="n">
        <f aca="false">'02.24 по датам'!AX93</f>
        <v>1068</v>
      </c>
      <c r="AY93" s="2121" t="n">
        <f aca="false">'02.24 по датам'!AY93</f>
        <v>0</v>
      </c>
      <c r="AZ93" s="2121" t="n">
        <f aca="false">'02.24 по датам'!AZ93</f>
        <v>0</v>
      </c>
      <c r="BA93" s="2121" t="n">
        <f aca="false">'02.24 по датам'!BA93</f>
        <v>0</v>
      </c>
      <c r="BB93" s="2121" t="n">
        <f aca="false">'02.24 по датам'!BB93</f>
        <v>0</v>
      </c>
      <c r="BC93" s="2121" t="n">
        <f aca="false">'02.24 по датам'!BC93</f>
        <v>0</v>
      </c>
      <c r="BD93" s="2121" t="n">
        <f aca="false">'02.24 по датам'!BD93</f>
        <v>0</v>
      </c>
      <c r="BE93" s="2121" t="n">
        <f aca="false">'02.24 по датам'!BE93</f>
        <v>0</v>
      </c>
      <c r="BF93" s="2121" t="n">
        <f aca="false">'02.24 по датам'!BF93</f>
        <v>0</v>
      </c>
      <c r="BG93" s="2121" t="n">
        <f aca="false">'02.24 по датам'!BG93</f>
        <v>0</v>
      </c>
      <c r="BH93" s="2121" t="n">
        <f aca="false">'02.24 по датам'!BH93</f>
        <v>0</v>
      </c>
      <c r="BI93" s="2121" t="n">
        <f aca="false">'02.24 по датам'!BI93</f>
        <v>0</v>
      </c>
      <c r="BJ93" s="2121" t="n">
        <f aca="false">'02.24 по датам'!BJ93</f>
        <v>0</v>
      </c>
      <c r="BK93" s="2121" t="n">
        <f aca="false">'02.24 по датам'!BK93</f>
        <v>0</v>
      </c>
      <c r="BL93" s="2121" t="n">
        <f aca="false">'02.24 по датам'!BL93</f>
        <v>0</v>
      </c>
      <c r="BM93" s="2121" t="n">
        <f aca="false">'02.24 по датам'!BM93</f>
        <v>0</v>
      </c>
      <c r="BN93" s="2121" t="n">
        <f aca="false">'02.24 по датам'!BN93</f>
        <v>0</v>
      </c>
      <c r="BO93" s="2121" t="n">
        <f aca="false">'02.24 по датам'!BO93</f>
        <v>0</v>
      </c>
      <c r="BP93" s="2121" t="n">
        <f aca="false">'02.24 по датам'!BP93</f>
        <v>0</v>
      </c>
      <c r="BQ93" s="2122" t="n">
        <f aca="false">'02.24 по датам'!BQ93</f>
        <v>0</v>
      </c>
      <c r="BR93" s="2115"/>
      <c r="BS93" s="2116"/>
      <c r="BT93" s="2117"/>
      <c r="BU93" s="2118" t="n">
        <f aca="false">COUNTIF(AU94:BT94,"&gt;"&amp;0)</f>
        <v>1</v>
      </c>
      <c r="BV93" s="2119"/>
      <c r="BW93" s="2258" t="n">
        <f aca="false">'02.24 по датам'!BW93</f>
        <v>0</v>
      </c>
      <c r="BX93" s="2121" t="n">
        <f aca="false">'02.24 по датам'!BX93</f>
        <v>0</v>
      </c>
      <c r="BY93" s="2121" t="n">
        <f aca="false">'02.24 по датам'!BY93</f>
        <v>0</v>
      </c>
      <c r="BZ93" s="2121" t="n">
        <f aca="false">'02.24 по датам'!BZ93</f>
        <v>0</v>
      </c>
      <c r="CA93" s="2121" t="n">
        <f aca="false">'02.24 по датам'!CA93</f>
        <v>0</v>
      </c>
      <c r="CB93" s="2121" t="n">
        <f aca="false">'02.24 по датам'!CB93</f>
        <v>0</v>
      </c>
      <c r="CC93" s="2121" t="n">
        <f aca="false">'02.24 по датам'!CC93</f>
        <v>0</v>
      </c>
      <c r="CD93" s="2121" t="n">
        <f aca="false">'02.24 по датам'!CD93</f>
        <v>0</v>
      </c>
      <c r="CE93" s="2121" t="n">
        <f aca="false">'02.24 по датам'!CE93</f>
        <v>0</v>
      </c>
      <c r="CF93" s="2121" t="n">
        <f aca="false">'02.24 по датам'!CF93</f>
        <v>0</v>
      </c>
      <c r="CG93" s="2121" t="n">
        <f aca="false">'02.24 по датам'!CG93</f>
        <v>0</v>
      </c>
      <c r="CH93" s="2121" t="n">
        <f aca="false">'02.24 по датам'!CH93</f>
        <v>0</v>
      </c>
      <c r="CI93" s="2122" t="n">
        <f aca="false">'02.24 по датам'!CI93</f>
        <v>0</v>
      </c>
      <c r="CJ93" s="2115"/>
      <c r="CK93" s="2116"/>
      <c r="CL93" s="2117"/>
      <c r="CM93" s="2118" t="n">
        <f aca="false">COUNTIF(BW94:CL94,"&gt;"&amp;0)</f>
        <v>0</v>
      </c>
      <c r="CN93" s="2119"/>
      <c r="CO93" s="2119" t="n">
        <f aca="false">AA93+AS93+BU93+CM93</f>
        <v>3</v>
      </c>
      <c r="CP93" s="2119"/>
      <c r="CQ93" s="2121" t="n">
        <f aca="false">'02.24 по датам'!CQ93</f>
        <v>0</v>
      </c>
      <c r="CR93" s="2121" t="n">
        <f aca="false">'02.24 по датам'!CR93</f>
        <v>0</v>
      </c>
      <c r="CS93" s="2121" t="n">
        <f aca="false">'02.24 по датам'!CS93</f>
        <v>0</v>
      </c>
      <c r="CT93" s="2121" t="n">
        <f aca="false">'02.24 по датам'!CT93</f>
        <v>0</v>
      </c>
      <c r="CU93" s="2121" t="n">
        <f aca="false">'02.24 по датам'!CU93</f>
        <v>0</v>
      </c>
      <c r="CV93" s="2121" t="n">
        <f aca="false">'02.24 по датам'!CV93</f>
        <v>0</v>
      </c>
      <c r="CW93" s="2121" t="n">
        <f aca="false">'02.24 по датам'!CW93</f>
        <v>0</v>
      </c>
      <c r="CX93" s="2121" t="n">
        <f aca="false">'02.24 по датам'!CX93</f>
        <v>0</v>
      </c>
      <c r="CY93" s="2121" t="n">
        <f aca="false">'02.24 по датам'!CY93</f>
        <v>0</v>
      </c>
      <c r="CZ93" s="2121" t="n">
        <f aca="false">'02.24 по датам'!CZ93</f>
        <v>0</v>
      </c>
      <c r="DA93" s="2121" t="n">
        <f aca="false">'02.24 по датам'!DA93</f>
        <v>0</v>
      </c>
      <c r="DB93" s="2121" t="n">
        <f aca="false">'02.24 по датам'!DB93</f>
        <v>0</v>
      </c>
      <c r="DC93" s="2122" t="n">
        <f aca="false">'02.24 по датам'!DC93</f>
        <v>0</v>
      </c>
      <c r="DD93" s="2115"/>
      <c r="DE93" s="2116"/>
      <c r="DF93" s="2117"/>
      <c r="DG93" s="2125" t="n">
        <f aca="false">SUBTOTAL(9,CQ95:DF95)</f>
        <v>0</v>
      </c>
      <c r="DH93" s="2126"/>
      <c r="DI93" s="2124" t="n">
        <f aca="false">'02.24 по датам'!DI93</f>
        <v>0</v>
      </c>
      <c r="DJ93" s="2121" t="n">
        <f aca="false">'02.24 по датам'!DJ93</f>
        <v>0</v>
      </c>
      <c r="DK93" s="2121" t="n">
        <f aca="false">'02.24 по датам'!DK93</f>
        <v>0</v>
      </c>
      <c r="DL93" s="2121" t="n">
        <f aca="false">'02.24 по датам'!DL93</f>
        <v>0</v>
      </c>
      <c r="DM93" s="2121" t="n">
        <f aca="false">'02.24 по датам'!DM93</f>
        <v>0</v>
      </c>
      <c r="DN93" s="2121" t="n">
        <f aca="false">'02.24 по датам'!DN93</f>
        <v>0</v>
      </c>
      <c r="DO93" s="2121" t="n">
        <f aca="false">'02.24 по датам'!DO93</f>
        <v>0</v>
      </c>
      <c r="DP93" s="2121" t="n">
        <f aca="false">'02.24 по датам'!DP93</f>
        <v>0</v>
      </c>
      <c r="DQ93" s="2121" t="n">
        <f aca="false">'02.24 по датам'!DQ93</f>
        <v>0</v>
      </c>
      <c r="DR93" s="2121" t="n">
        <f aca="false">'02.24 по датам'!DR93</f>
        <v>0</v>
      </c>
      <c r="DS93" s="2121" t="n">
        <f aca="false">'02.24 по датам'!DS93</f>
        <v>0</v>
      </c>
      <c r="DT93" s="2121" t="n">
        <f aca="false">'02.24 по датам'!DT93</f>
        <v>0</v>
      </c>
      <c r="DU93" s="2122" t="n">
        <f aca="false">'02.24 по датам'!DU93</f>
        <v>0</v>
      </c>
      <c r="DV93" s="2115"/>
      <c r="DW93" s="2116"/>
      <c r="DX93" s="2117"/>
      <c r="DY93" s="2125" t="n">
        <f aca="false">COUNTIF(DI94:DX94,"&gt;"&amp;0)</f>
        <v>0</v>
      </c>
      <c r="DZ93" s="2126"/>
      <c r="EA93" s="2121" t="n">
        <f aca="false">'02.24 по датам'!EA93</f>
        <v>0</v>
      </c>
      <c r="EB93" s="2121" t="n">
        <f aca="false">'02.24 по датам'!EB93</f>
        <v>0</v>
      </c>
      <c r="EC93" s="2121" t="n">
        <f aca="false">'02.24 по датам'!EC93</f>
        <v>0</v>
      </c>
      <c r="ED93" s="2121" t="n">
        <f aca="false">'02.24 по датам'!ED93</f>
        <v>0</v>
      </c>
      <c r="EE93" s="2121" t="n">
        <f aca="false">'02.24 по датам'!EE93</f>
        <v>0</v>
      </c>
      <c r="EF93" s="2121" t="n">
        <f aca="false">'02.24 по датам'!EF93</f>
        <v>0</v>
      </c>
      <c r="EG93" s="2121" t="n">
        <f aca="false">'02.24 по датам'!EG93</f>
        <v>0</v>
      </c>
      <c r="EH93" s="2121" t="n">
        <f aca="false">'02.24 по датам'!EH93</f>
        <v>0</v>
      </c>
      <c r="EI93" s="2121" t="n">
        <f aca="false">'02.24 по датам'!EI93</f>
        <v>0</v>
      </c>
      <c r="EJ93" s="2121" t="n">
        <f aca="false">'02.24 по датам'!EJ93</f>
        <v>0</v>
      </c>
      <c r="EK93" s="2121" t="n">
        <f aca="false">'02.24 по датам'!EK93</f>
        <v>0</v>
      </c>
      <c r="EL93" s="2121" t="n">
        <f aca="false">'02.24 по датам'!EL93</f>
        <v>0</v>
      </c>
      <c r="EM93" s="2121" t="n">
        <f aca="false">'02.24 по датам'!EM93</f>
        <v>0</v>
      </c>
      <c r="EN93" s="2121" t="n">
        <f aca="false">'02.24 по датам'!EN93</f>
        <v>0</v>
      </c>
      <c r="EO93" s="2121" t="n">
        <f aca="false">'02.24 по датам'!EO93</f>
        <v>0</v>
      </c>
      <c r="EP93" s="2121" t="n">
        <f aca="false">'02.24 по датам'!EP93</f>
        <v>0</v>
      </c>
      <c r="EQ93" s="2121" t="n">
        <f aca="false">'02.24 по датам'!EQ93</f>
        <v>0</v>
      </c>
      <c r="ER93" s="2121" t="n">
        <f aca="false">'02.24 по датам'!ER93</f>
        <v>0</v>
      </c>
      <c r="ES93" s="2121" t="n">
        <f aca="false">'02.24 по датам'!ES93</f>
        <v>0</v>
      </c>
      <c r="ET93" s="2121" t="n">
        <f aca="false">'02.24 по датам'!ET93</f>
        <v>0</v>
      </c>
      <c r="EU93" s="2121" t="n">
        <f aca="false">'02.24 по датам'!EU93</f>
        <v>0</v>
      </c>
      <c r="EV93" s="2121" t="n">
        <f aca="false">'02.24 по датам'!EV93</f>
        <v>0</v>
      </c>
      <c r="EW93" s="2121" t="n">
        <f aca="false">'02.24 по датам'!EW93</f>
        <v>0</v>
      </c>
      <c r="EX93" s="2121" t="n">
        <f aca="false">'02.24 по датам'!EX93</f>
        <v>0</v>
      </c>
      <c r="EY93" s="2122" t="n">
        <f aca="false">'02.24 по датам'!EY93</f>
        <v>0</v>
      </c>
      <c r="EZ93" s="2115"/>
      <c r="FA93" s="2116"/>
      <c r="FB93" s="2117"/>
      <c r="FC93" s="2125" t="n">
        <f aca="false">COUNTIF(EA94:FB94,"&gt;"&amp;0)</f>
        <v>0</v>
      </c>
      <c r="FD93" s="2126"/>
      <c r="FE93" s="2121" t="n">
        <f aca="false">'02.24 по датам'!FE93</f>
        <v>0</v>
      </c>
      <c r="FF93" s="2121" t="n">
        <f aca="false">'02.24 по датам'!FF93</f>
        <v>0</v>
      </c>
      <c r="FG93" s="2121" t="n">
        <f aca="false">'02.24 по датам'!FG93</f>
        <v>0</v>
      </c>
      <c r="FH93" s="2121" t="n">
        <f aca="false">'02.24 по датам'!FH93</f>
        <v>0</v>
      </c>
      <c r="FI93" s="2121" t="n">
        <f aca="false">'02.24 по датам'!FI93</f>
        <v>0</v>
      </c>
      <c r="FJ93" s="2121" t="n">
        <f aca="false">'02.24 по датам'!FJ93</f>
        <v>0</v>
      </c>
      <c r="FK93" s="2121" t="n">
        <f aca="false">'02.24 по датам'!FK93</f>
        <v>0</v>
      </c>
      <c r="FL93" s="2121" t="n">
        <f aca="false">'02.24 по датам'!FL93</f>
        <v>0</v>
      </c>
      <c r="FM93" s="2121" t="n">
        <f aca="false">'02.24 по датам'!FM93</f>
        <v>0</v>
      </c>
      <c r="FN93" s="2122" t="n">
        <f aca="false">'02.24 по датам'!FN93</f>
        <v>0</v>
      </c>
      <c r="FO93" s="2115"/>
      <c r="FP93" s="2116"/>
      <c r="FQ93" s="2117"/>
      <c r="FR93" s="2125" t="n">
        <f aca="false">COUNTIF(FE94:FQ94,"&gt;"&amp;0)</f>
        <v>0</v>
      </c>
      <c r="FS93" s="2126"/>
      <c r="FT93" s="2279"/>
      <c r="FU93" s="2128"/>
      <c r="FV93" s="2128"/>
      <c r="FW93" s="2128"/>
      <c r="FX93" s="2128"/>
      <c r="FY93" s="2128"/>
      <c r="FZ93" s="2128"/>
      <c r="GA93" s="2128"/>
      <c r="GB93" s="2128"/>
      <c r="GC93" s="2128"/>
      <c r="GD93" s="2128"/>
      <c r="GE93" s="2128"/>
      <c r="GF93" s="2128"/>
      <c r="GG93" s="2128"/>
      <c r="GH93" s="2128"/>
      <c r="GI93" s="2128"/>
      <c r="GJ93" s="2128"/>
      <c r="GK93" s="2128"/>
      <c r="GL93" s="2128"/>
      <c r="GM93" s="2128"/>
      <c r="GN93" s="2128"/>
      <c r="GO93" s="2128"/>
      <c r="GP93" s="2128"/>
      <c r="GQ93" s="2128"/>
      <c r="GR93" s="2128"/>
      <c r="GS93" s="2129"/>
      <c r="GT93" s="2130"/>
      <c r="GU93" s="2131"/>
      <c r="GV93" s="2117"/>
      <c r="GW93" s="2132" t="n">
        <f aca="false">SUBTOTAL(9,FT95:GV95)</f>
        <v>0</v>
      </c>
      <c r="GX93" s="2119" t="n">
        <f aca="false">SUBTOTAL(9,FT95:GV95)</f>
        <v>0</v>
      </c>
      <c r="GY93" s="2133"/>
      <c r="GZ93" s="2134" t="n">
        <f aca="false">'02.24 по датам'!GZ93</f>
        <v>0</v>
      </c>
      <c r="HA93" s="2135" t="n">
        <f aca="false">'02.24 по датам'!HA93</f>
        <v>0</v>
      </c>
      <c r="HB93" s="2136"/>
      <c r="HC93" s="2137"/>
      <c r="HD93" s="2261" t="n">
        <f aca="false">'02.24 по датам'!HD93</f>
        <v>0</v>
      </c>
      <c r="HE93" s="2136"/>
      <c r="HF93" s="2139"/>
      <c r="HG93" s="2124"/>
      <c r="HH93" s="2124"/>
      <c r="HI93" s="2278"/>
      <c r="HJ93" s="2279"/>
      <c r="HK93" s="2279"/>
      <c r="HL93" s="2279"/>
      <c r="HM93" s="2279"/>
      <c r="HN93" s="2279"/>
      <c r="HO93" s="2279"/>
      <c r="HP93" s="2279"/>
      <c r="HQ93" s="2279"/>
      <c r="HR93" s="2279"/>
      <c r="HS93" s="2279"/>
      <c r="HT93" s="2279"/>
      <c r="HU93" s="2279"/>
      <c r="HV93" s="2279"/>
      <c r="HW93" s="2279"/>
      <c r="HX93" s="2279"/>
      <c r="HY93" s="2279"/>
      <c r="HZ93" s="2280"/>
      <c r="IA93" s="2115"/>
      <c r="IB93" s="2116"/>
      <c r="IC93" s="2117"/>
      <c r="ID93" s="2118" t="n">
        <f aca="false">SUBTOTAL(9,HG95:IC95)</f>
        <v>0</v>
      </c>
      <c r="IE93" s="2142"/>
      <c r="IF93" s="2143" t="n">
        <f aca="false">'02.24 по датам'!IF93</f>
        <v>0</v>
      </c>
      <c r="IG93" s="2143" t="n">
        <f aca="false">'02.24 по датам'!IG93</f>
        <v>0</v>
      </c>
      <c r="IH93" s="2144" t="n">
        <f aca="false">'02.24 по датам'!IH93</f>
        <v>0</v>
      </c>
      <c r="II93" s="2145"/>
      <c r="IJ93" s="2146"/>
      <c r="IK93" s="2147" t="n">
        <f aca="false">SUBTOTAL(9,IF95:IJ95)</f>
        <v>0</v>
      </c>
      <c r="IL93" s="2148"/>
      <c r="IM93" s="2149" t="n">
        <f aca="false">'02.24 по датам'!IM93</f>
        <v>0</v>
      </c>
      <c r="IN93" s="2150" t="n">
        <f aca="false">'02.24 по датам'!IN93</f>
        <v>0</v>
      </c>
      <c r="IO93" s="2151" t="n">
        <f aca="false">'02.24 по датам'!IO93</f>
        <v>0</v>
      </c>
      <c r="IP93" s="2151" t="n">
        <f aca="false">'02.24 по датам'!IP93</f>
        <v>0</v>
      </c>
      <c r="IQ93" s="2151" t="n">
        <f aca="false">'02.24 по датам'!IQ93</f>
        <v>0</v>
      </c>
      <c r="IR93" s="2151" t="n">
        <f aca="false">'02.24 по датам'!IR93</f>
        <v>0</v>
      </c>
      <c r="IS93" s="2151" t="n">
        <f aca="false">'02.24 по датам'!IS93</f>
        <v>0</v>
      </c>
      <c r="IT93" s="2151" t="n">
        <f aca="false">'02.24 по датам'!IT93</f>
        <v>0</v>
      </c>
      <c r="IU93" s="2151" t="n">
        <f aca="false">'02.24 по датам'!IU93</f>
        <v>0</v>
      </c>
      <c r="IV93" s="2152" t="n">
        <f aca="false">'02.24 по датам'!IV93</f>
        <v>0</v>
      </c>
      <c r="IW93" s="2153"/>
      <c r="IX93" s="2154"/>
      <c r="IY93" s="2155"/>
      <c r="IZ93" s="2118" t="n">
        <f aca="false">SUBTOTAL(3,IM93:IY93)</f>
        <v>10</v>
      </c>
      <c r="JA93" s="2156"/>
      <c r="JB93" s="2157" t="n">
        <f aca="false">'02.24 по датам'!JB93</f>
        <v>0</v>
      </c>
      <c r="JC93" s="2158"/>
      <c r="JD93" s="2159" t="n">
        <f aca="false">'02.24 по датам'!JD93</f>
        <v>0</v>
      </c>
      <c r="JE93" s="2160"/>
      <c r="JF93" s="2161"/>
      <c r="JG93" s="2263" t="n">
        <f aca="false">'02.24 по датам'!JG93</f>
        <v>0</v>
      </c>
      <c r="JH93" s="2263" t="n">
        <f aca="false">'02.24 по датам'!JH93</f>
        <v>0</v>
      </c>
      <c r="JI93" s="2162" t="n">
        <f aca="false">'02.24 по датам'!JI93</f>
        <v>0</v>
      </c>
      <c r="JJ93" s="2163" t="n">
        <f aca="false">'02.24 по датам'!JJ93</f>
        <v>0</v>
      </c>
      <c r="JK93" s="2281"/>
      <c r="JL93" s="2165"/>
      <c r="JM93" s="2107"/>
      <c r="JN93" s="2108"/>
      <c r="JO93" s="2256"/>
      <c r="JP93" s="2166"/>
      <c r="JQ93" s="2167"/>
      <c r="JR93" s="2168"/>
    </row>
    <row r="94" customFormat="false" ht="11.25" hidden="false" customHeight="true" outlineLevel="0" collapsed="false">
      <c r="A94" s="2056"/>
      <c r="B94" s="2169" t="s">
        <v>661</v>
      </c>
      <c r="C94" s="2179" t="n">
        <f aca="false">'02.24 по датам'!C94</f>
        <v>50</v>
      </c>
      <c r="D94" s="2176" t="n">
        <f aca="false">'02.24 по датам'!D94</f>
        <v>20</v>
      </c>
      <c r="E94" s="2179" t="n">
        <f aca="false">'02.24 по датам'!E94</f>
        <v>0</v>
      </c>
      <c r="F94" s="2179" t="n">
        <f aca="false">'02.24 по датам'!F94</f>
        <v>0</v>
      </c>
      <c r="G94" s="2204" t="n">
        <f aca="false">'02.24 по датам'!G94</f>
        <v>0</v>
      </c>
      <c r="H94" s="2204" t="n">
        <f aca="false">'02.24 по датам'!H94</f>
        <v>0</v>
      </c>
      <c r="I94" s="2204" t="n">
        <f aca="false">'02.24 по датам'!I94</f>
        <v>0</v>
      </c>
      <c r="J94" s="2204" t="n">
        <f aca="false">'02.24 по датам'!J94</f>
        <v>0</v>
      </c>
      <c r="K94" s="2204" t="n">
        <f aca="false">'02.24 по датам'!K94</f>
        <v>0</v>
      </c>
      <c r="L94" s="2204" t="n">
        <f aca="false">'02.24 по датам'!L94</f>
        <v>0</v>
      </c>
      <c r="M94" s="2204" t="n">
        <f aca="false">'02.24 по датам'!M94</f>
        <v>0</v>
      </c>
      <c r="N94" s="2204" t="n">
        <f aca="false">'02.24 по датам'!N94</f>
        <v>0</v>
      </c>
      <c r="O94" s="2204" t="n">
        <f aca="false">'02.24 по датам'!O94</f>
        <v>0</v>
      </c>
      <c r="P94" s="2204" t="n">
        <f aca="false">'02.24 по датам'!P94</f>
        <v>0</v>
      </c>
      <c r="Q94" s="2204" t="n">
        <f aca="false">'02.24 по датам'!Q94</f>
        <v>0</v>
      </c>
      <c r="R94" s="2204" t="n">
        <f aca="false">'02.24 по датам'!R94</f>
        <v>0</v>
      </c>
      <c r="S94" s="2204" t="n">
        <f aca="false">'02.24 по датам'!S94</f>
        <v>0</v>
      </c>
      <c r="T94" s="2204" t="n">
        <f aca="false">'02.24 по датам'!T94</f>
        <v>0</v>
      </c>
      <c r="U94" s="2204" t="n">
        <f aca="false">'02.24 по датам'!U94</f>
        <v>0</v>
      </c>
      <c r="V94" s="2204" t="n">
        <f aca="false">'02.24 по датам'!V94</f>
        <v>0</v>
      </c>
      <c r="W94" s="2290" t="n">
        <f aca="false">'02.24 по датам'!W94</f>
        <v>0</v>
      </c>
      <c r="X94" s="2186"/>
      <c r="Y94" s="2187"/>
      <c r="Z94" s="2173"/>
      <c r="AA94" s="2174" t="n">
        <f aca="false">SUBTOTAL(9,C94:Z94)</f>
        <v>70</v>
      </c>
      <c r="AB94" s="2175" t="n">
        <f aca="false">AA94+AB90</f>
        <v>620</v>
      </c>
      <c r="AC94" s="2264" t="n">
        <f aca="false">'02.24 по датам'!AC94</f>
        <v>0</v>
      </c>
      <c r="AD94" s="2264" t="n">
        <f aca="false">'02.24 по датам'!AD94</f>
        <v>0</v>
      </c>
      <c r="AE94" s="2177" t="n">
        <f aca="false">'02.24 по датам'!AE94</f>
        <v>0</v>
      </c>
      <c r="AF94" s="2177" t="n">
        <f aca="false">'02.24 по датам'!AF94</f>
        <v>0</v>
      </c>
      <c r="AG94" s="2177" t="n">
        <f aca="false">'02.24 по датам'!AG94</f>
        <v>0</v>
      </c>
      <c r="AH94" s="2177" t="n">
        <f aca="false">'02.24 по датам'!AH94</f>
        <v>0</v>
      </c>
      <c r="AI94" s="2177" t="n">
        <f aca="false">'02.24 по датам'!AI94</f>
        <v>0</v>
      </c>
      <c r="AJ94" s="2177" t="n">
        <f aca="false">'02.24 по датам'!AJ94</f>
        <v>0</v>
      </c>
      <c r="AK94" s="2177" t="n">
        <f aca="false">'02.24 по датам'!AK94</f>
        <v>0</v>
      </c>
      <c r="AL94" s="2177" t="n">
        <f aca="false">'02.24 по датам'!AL94</f>
        <v>0</v>
      </c>
      <c r="AM94" s="2177" t="n">
        <f aca="false">'02.24 по датам'!AM94</f>
        <v>0</v>
      </c>
      <c r="AN94" s="2177" t="n">
        <f aca="false">'02.24 по датам'!AN94</f>
        <v>0</v>
      </c>
      <c r="AO94" s="2178" t="n">
        <f aca="false">'02.24 по датам'!AO94</f>
        <v>0</v>
      </c>
      <c r="AP94" s="2171"/>
      <c r="AQ94" s="2172"/>
      <c r="AR94" s="2173"/>
      <c r="AS94" s="2174" t="n">
        <f aca="false">SUBTOTAL(9,AC94:AR94)</f>
        <v>0</v>
      </c>
      <c r="AT94" s="2175" t="n">
        <f aca="false">AS94+AT90</f>
        <v>0</v>
      </c>
      <c r="AU94" s="2176" t="n">
        <f aca="false">'02.24 по датам'!AU94</f>
        <v>0</v>
      </c>
      <c r="AV94" s="2176" t="n">
        <f aca="false">'02.24 по датам'!AV94</f>
        <v>0</v>
      </c>
      <c r="AW94" s="2179" t="n">
        <f aca="false">'02.24 по датам'!AW94</f>
        <v>0</v>
      </c>
      <c r="AX94" s="2177" t="n">
        <f aca="false">'02.24 по датам'!AX94</f>
        <v>20</v>
      </c>
      <c r="AY94" s="2177" t="n">
        <f aca="false">'02.24 по датам'!AY94</f>
        <v>0</v>
      </c>
      <c r="AZ94" s="2177" t="n">
        <f aca="false">'02.24 по датам'!AZ94</f>
        <v>0</v>
      </c>
      <c r="BA94" s="2177" t="n">
        <f aca="false">'02.24 по датам'!BA94</f>
        <v>0</v>
      </c>
      <c r="BB94" s="2177" t="n">
        <f aca="false">'02.24 по датам'!BB94</f>
        <v>0</v>
      </c>
      <c r="BC94" s="2177" t="n">
        <f aca="false">'02.24 по датам'!BC94</f>
        <v>0</v>
      </c>
      <c r="BD94" s="2177" t="n">
        <f aca="false">'02.24 по датам'!BD94</f>
        <v>0</v>
      </c>
      <c r="BE94" s="2177" t="n">
        <f aca="false">'02.24 по датам'!BE94</f>
        <v>0</v>
      </c>
      <c r="BF94" s="2177" t="n">
        <f aca="false">'02.24 по датам'!BF94</f>
        <v>0</v>
      </c>
      <c r="BG94" s="2177" t="n">
        <f aca="false">'02.24 по датам'!BG94</f>
        <v>0</v>
      </c>
      <c r="BH94" s="2177" t="n">
        <f aca="false">'02.24 по датам'!BH94</f>
        <v>0</v>
      </c>
      <c r="BI94" s="2177" t="n">
        <f aca="false">'02.24 по датам'!BI94</f>
        <v>0</v>
      </c>
      <c r="BJ94" s="2177" t="n">
        <f aca="false">'02.24 по датам'!BJ94</f>
        <v>0</v>
      </c>
      <c r="BK94" s="2177" t="n">
        <f aca="false">'02.24 по датам'!BK94</f>
        <v>0</v>
      </c>
      <c r="BL94" s="2177" t="n">
        <f aca="false">'02.24 по датам'!BL94</f>
        <v>0</v>
      </c>
      <c r="BM94" s="2177" t="n">
        <f aca="false">'02.24 по датам'!BM94</f>
        <v>0</v>
      </c>
      <c r="BN94" s="2177" t="n">
        <f aca="false">'02.24 по датам'!BN94</f>
        <v>0</v>
      </c>
      <c r="BO94" s="2177" t="n">
        <f aca="false">'02.24 по датам'!BO94</f>
        <v>0</v>
      </c>
      <c r="BP94" s="2177" t="n">
        <f aca="false">'02.24 по датам'!BP94</f>
        <v>0</v>
      </c>
      <c r="BQ94" s="2178" t="n">
        <f aca="false">'02.24 по датам'!BQ94</f>
        <v>0</v>
      </c>
      <c r="BR94" s="2171"/>
      <c r="BS94" s="2172"/>
      <c r="BT94" s="2173"/>
      <c r="BU94" s="2174" t="n">
        <f aca="false">SUBTOTAL(9,AU94:BT94)</f>
        <v>20</v>
      </c>
      <c r="BV94" s="2175" t="n">
        <f aca="false">BU94+BV90</f>
        <v>242</v>
      </c>
      <c r="BW94" s="2264" t="n">
        <f aca="false">'02.24 по датам'!BW94</f>
        <v>0</v>
      </c>
      <c r="BX94" s="2177" t="n">
        <f aca="false">'02.24 по датам'!BX94</f>
        <v>0</v>
      </c>
      <c r="BY94" s="2177" t="n">
        <f aca="false">'02.24 по датам'!BY94</f>
        <v>0</v>
      </c>
      <c r="BZ94" s="2177" t="n">
        <f aca="false">'02.24 по датам'!BZ94</f>
        <v>0</v>
      </c>
      <c r="CA94" s="2177" t="n">
        <f aca="false">'02.24 по датам'!CA94</f>
        <v>0</v>
      </c>
      <c r="CB94" s="2177" t="n">
        <f aca="false">'02.24 по датам'!CB94</f>
        <v>0</v>
      </c>
      <c r="CC94" s="2177" t="n">
        <f aca="false">'02.24 по датам'!CC94</f>
        <v>0</v>
      </c>
      <c r="CD94" s="2177" t="n">
        <f aca="false">'02.24 по датам'!CD94</f>
        <v>0</v>
      </c>
      <c r="CE94" s="2177" t="n">
        <f aca="false">'02.24 по датам'!CE94</f>
        <v>0</v>
      </c>
      <c r="CF94" s="2177" t="n">
        <f aca="false">'02.24 по датам'!CF94</f>
        <v>0</v>
      </c>
      <c r="CG94" s="2177" t="n">
        <f aca="false">'02.24 по датам'!CG94</f>
        <v>0</v>
      </c>
      <c r="CH94" s="2177" t="n">
        <f aca="false">'02.24 по датам'!CH94</f>
        <v>0</v>
      </c>
      <c r="CI94" s="2178" t="n">
        <f aca="false">'02.24 по датам'!CI94</f>
        <v>0</v>
      </c>
      <c r="CJ94" s="2171"/>
      <c r="CK94" s="2172"/>
      <c r="CL94" s="2173"/>
      <c r="CM94" s="2174" t="n">
        <f aca="false">SUBTOTAL(9,BW94:CL94)</f>
        <v>0</v>
      </c>
      <c r="CN94" s="2175" t="n">
        <f aca="false">CM94+CN90</f>
        <v>0</v>
      </c>
      <c r="CO94" s="2175" t="n">
        <f aca="false">AA94+AS94+BU94+CM94</f>
        <v>90</v>
      </c>
      <c r="CP94" s="2175" t="n">
        <f aca="false">CO94+CP90</f>
        <v>862</v>
      </c>
      <c r="CQ94" s="2177" t="n">
        <f aca="false">'02.24 по датам'!CQ94</f>
        <v>0</v>
      </c>
      <c r="CR94" s="2177" t="n">
        <f aca="false">'02.24 по датам'!CR94</f>
        <v>0</v>
      </c>
      <c r="CS94" s="2177" t="n">
        <f aca="false">'02.24 по датам'!CS94</f>
        <v>0</v>
      </c>
      <c r="CT94" s="2177" t="n">
        <f aca="false">'02.24 по датам'!CT94</f>
        <v>0</v>
      </c>
      <c r="CU94" s="2177" t="n">
        <f aca="false">'02.24 по датам'!CU94</f>
        <v>0</v>
      </c>
      <c r="CV94" s="2177" t="n">
        <f aca="false">'02.24 по датам'!CV94</f>
        <v>0</v>
      </c>
      <c r="CW94" s="2177" t="n">
        <f aca="false">'02.24 по датам'!CW94</f>
        <v>0</v>
      </c>
      <c r="CX94" s="2177" t="n">
        <f aca="false">'02.24 по датам'!CX94</f>
        <v>0</v>
      </c>
      <c r="CY94" s="2177" t="n">
        <f aca="false">'02.24 по датам'!CY94</f>
        <v>0</v>
      </c>
      <c r="CZ94" s="2177" t="n">
        <f aca="false">'02.24 по датам'!CZ94</f>
        <v>0</v>
      </c>
      <c r="DA94" s="2177" t="n">
        <f aca="false">'02.24 по датам'!DA94</f>
        <v>0</v>
      </c>
      <c r="DB94" s="2177" t="n">
        <f aca="false">'02.24 по датам'!DB94</f>
        <v>0</v>
      </c>
      <c r="DC94" s="2178" t="n">
        <f aca="false">'02.24 по датам'!DC94</f>
        <v>0</v>
      </c>
      <c r="DD94" s="2171"/>
      <c r="DE94" s="2172"/>
      <c r="DF94" s="2173"/>
      <c r="DG94" s="2181" t="n">
        <f aca="false">SUBTOTAL(9,CQ94:DF94)</f>
        <v>0</v>
      </c>
      <c r="DH94" s="2182" t="n">
        <f aca="false">DG94:DG94+IF($B90:$B90=2,0,DH90:DH90)</f>
        <v>0</v>
      </c>
      <c r="DI94" s="2180" t="n">
        <f aca="false">'02.24 по датам'!DI94</f>
        <v>0</v>
      </c>
      <c r="DJ94" s="2177" t="n">
        <f aca="false">'02.24 по датам'!DJ94</f>
        <v>0</v>
      </c>
      <c r="DK94" s="2177" t="n">
        <f aca="false">'02.24 по датам'!DK94</f>
        <v>0</v>
      </c>
      <c r="DL94" s="2177" t="n">
        <f aca="false">'02.24 по датам'!DL94</f>
        <v>0</v>
      </c>
      <c r="DM94" s="2177" t="n">
        <f aca="false">'02.24 по датам'!DM94</f>
        <v>0</v>
      </c>
      <c r="DN94" s="2177" t="n">
        <f aca="false">'02.24 по датам'!DN94</f>
        <v>0</v>
      </c>
      <c r="DO94" s="2177" t="n">
        <f aca="false">'02.24 по датам'!DO94</f>
        <v>0</v>
      </c>
      <c r="DP94" s="2177" t="n">
        <f aca="false">'02.24 по датам'!DP94</f>
        <v>0</v>
      </c>
      <c r="DQ94" s="2177" t="n">
        <f aca="false">'02.24 по датам'!DQ94</f>
        <v>0</v>
      </c>
      <c r="DR94" s="2177" t="n">
        <f aca="false">'02.24 по датам'!DR94</f>
        <v>0</v>
      </c>
      <c r="DS94" s="2177" t="n">
        <f aca="false">'02.24 по датам'!DS94</f>
        <v>0</v>
      </c>
      <c r="DT94" s="2177" t="n">
        <f aca="false">'02.24 по датам'!DT94</f>
        <v>0</v>
      </c>
      <c r="DU94" s="2178" t="n">
        <f aca="false">'02.24 по датам'!DU94</f>
        <v>0</v>
      </c>
      <c r="DV94" s="2171"/>
      <c r="DW94" s="2172"/>
      <c r="DX94" s="2173"/>
      <c r="DY94" s="2181" t="n">
        <f aca="false">SUBTOTAL(9,DI94:DX94)</f>
        <v>0</v>
      </c>
      <c r="DZ94" s="2182" t="n">
        <f aca="false">DY94:DY94+IF($B90:$B90=2,0,DZ90:DZ90)</f>
        <v>0</v>
      </c>
      <c r="EA94" s="2177" t="n">
        <f aca="false">'02.24 по датам'!EA94</f>
        <v>0</v>
      </c>
      <c r="EB94" s="2177" t="n">
        <f aca="false">'02.24 по датам'!EB94</f>
        <v>0</v>
      </c>
      <c r="EC94" s="2177" t="n">
        <f aca="false">'02.24 по датам'!EC94</f>
        <v>0</v>
      </c>
      <c r="ED94" s="2177" t="n">
        <f aca="false">'02.24 по датам'!ED94</f>
        <v>0</v>
      </c>
      <c r="EE94" s="2177" t="n">
        <f aca="false">'02.24 по датам'!EE94</f>
        <v>0</v>
      </c>
      <c r="EF94" s="2177" t="n">
        <f aca="false">'02.24 по датам'!EF94</f>
        <v>0</v>
      </c>
      <c r="EG94" s="2177" t="n">
        <f aca="false">'02.24 по датам'!EG94</f>
        <v>0</v>
      </c>
      <c r="EH94" s="2177" t="n">
        <f aca="false">'02.24 по датам'!EH94</f>
        <v>0</v>
      </c>
      <c r="EI94" s="2177" t="n">
        <f aca="false">'02.24 по датам'!EI94</f>
        <v>0</v>
      </c>
      <c r="EJ94" s="2177" t="n">
        <f aca="false">'02.24 по датам'!EJ94</f>
        <v>0</v>
      </c>
      <c r="EK94" s="2177" t="n">
        <f aca="false">'02.24 по датам'!EK94</f>
        <v>0</v>
      </c>
      <c r="EL94" s="2177" t="n">
        <f aca="false">'02.24 по датам'!EL94</f>
        <v>0</v>
      </c>
      <c r="EM94" s="2177" t="n">
        <f aca="false">'02.24 по датам'!EM94</f>
        <v>0</v>
      </c>
      <c r="EN94" s="2177" t="n">
        <f aca="false">'02.24 по датам'!EN94</f>
        <v>0</v>
      </c>
      <c r="EO94" s="2177" t="n">
        <f aca="false">'02.24 по датам'!EO94</f>
        <v>0</v>
      </c>
      <c r="EP94" s="2177" t="n">
        <f aca="false">'02.24 по датам'!EP94</f>
        <v>0</v>
      </c>
      <c r="EQ94" s="2177" t="n">
        <f aca="false">'02.24 по датам'!EQ94</f>
        <v>0</v>
      </c>
      <c r="ER94" s="2177" t="n">
        <f aca="false">'02.24 по датам'!ER94</f>
        <v>0</v>
      </c>
      <c r="ES94" s="2177" t="n">
        <f aca="false">'02.24 по датам'!ES94</f>
        <v>0</v>
      </c>
      <c r="ET94" s="2177" t="n">
        <f aca="false">'02.24 по датам'!ET94</f>
        <v>0</v>
      </c>
      <c r="EU94" s="2177" t="n">
        <f aca="false">'02.24 по датам'!EU94</f>
        <v>0</v>
      </c>
      <c r="EV94" s="2177" t="n">
        <f aca="false">'02.24 по датам'!EV94</f>
        <v>0</v>
      </c>
      <c r="EW94" s="2177" t="n">
        <f aca="false">'02.24 по датам'!EW94</f>
        <v>0</v>
      </c>
      <c r="EX94" s="2177" t="n">
        <f aca="false">'02.24 по датам'!EX94</f>
        <v>0</v>
      </c>
      <c r="EY94" s="2178" t="n">
        <f aca="false">'02.24 по датам'!EY94</f>
        <v>0</v>
      </c>
      <c r="EZ94" s="2171"/>
      <c r="FA94" s="2172"/>
      <c r="FB94" s="2173"/>
      <c r="FC94" s="2181" t="n">
        <f aca="false">SUBTOTAL(9,EA94:FB94)</f>
        <v>0</v>
      </c>
      <c r="FD94" s="2182" t="n">
        <f aca="false">FC94:FC94+IF($B90:$B90=2,0,FD90:FD90)</f>
        <v>171</v>
      </c>
      <c r="FE94" s="2177" t="n">
        <f aca="false">'02.24 по датам'!FE94</f>
        <v>0</v>
      </c>
      <c r="FF94" s="2177" t="n">
        <f aca="false">'02.24 по датам'!FF94</f>
        <v>0</v>
      </c>
      <c r="FG94" s="2177" t="n">
        <f aca="false">'02.24 по датам'!FG94</f>
        <v>0</v>
      </c>
      <c r="FH94" s="2177" t="n">
        <f aca="false">'02.24 по датам'!FH94</f>
        <v>0</v>
      </c>
      <c r="FI94" s="2177" t="n">
        <f aca="false">'02.24 по датам'!FI94</f>
        <v>0</v>
      </c>
      <c r="FJ94" s="2177" t="n">
        <f aca="false">'02.24 по датам'!FJ94</f>
        <v>0</v>
      </c>
      <c r="FK94" s="2177" t="n">
        <f aca="false">'02.24 по датам'!FK94</f>
        <v>0</v>
      </c>
      <c r="FL94" s="2177" t="n">
        <f aca="false">'02.24 по датам'!FL94</f>
        <v>0</v>
      </c>
      <c r="FM94" s="2177" t="n">
        <f aca="false">'02.24 по датам'!FM94</f>
        <v>0</v>
      </c>
      <c r="FN94" s="2178" t="n">
        <f aca="false">'02.24 по датам'!FN94</f>
        <v>0</v>
      </c>
      <c r="FO94" s="2171"/>
      <c r="FP94" s="2172"/>
      <c r="FQ94" s="2173"/>
      <c r="FR94" s="2181" t="n">
        <f aca="false">SUBTOTAL(9,FE94:FQ94)</f>
        <v>0</v>
      </c>
      <c r="FS94" s="2182" t="n">
        <f aca="false">FR94:FR94+IF($B90:$B90=2,0,FS90:FS90)</f>
        <v>0</v>
      </c>
      <c r="FT94" s="2283" t="n">
        <f aca="false">'02.24 по датам'!GX94-'02.24 НГДП по датам'!AW94</f>
        <v>0</v>
      </c>
      <c r="FU94" s="2184"/>
      <c r="FV94" s="2184"/>
      <c r="FW94" s="2184"/>
      <c r="FX94" s="2184"/>
      <c r="FY94" s="2184"/>
      <c r="FZ94" s="2184"/>
      <c r="GA94" s="2184"/>
      <c r="GB94" s="2184"/>
      <c r="GC94" s="2184"/>
      <c r="GD94" s="2184"/>
      <c r="GE94" s="2184"/>
      <c r="GF94" s="2184"/>
      <c r="GG94" s="2184"/>
      <c r="GH94" s="2184"/>
      <c r="GI94" s="2184"/>
      <c r="GJ94" s="2184"/>
      <c r="GK94" s="2184"/>
      <c r="GL94" s="2184"/>
      <c r="GM94" s="2184"/>
      <c r="GN94" s="2184"/>
      <c r="GO94" s="2184"/>
      <c r="GP94" s="2184"/>
      <c r="GQ94" s="2184"/>
      <c r="GR94" s="2184"/>
      <c r="GS94" s="2185"/>
      <c r="GT94" s="2186"/>
      <c r="GU94" s="2187"/>
      <c r="GV94" s="2173"/>
      <c r="GW94" s="2188" t="n">
        <f aca="false">SUBTOTAL(9,FT94:GV94)</f>
        <v>0</v>
      </c>
      <c r="GX94" s="2175" t="n">
        <f aca="false">SUBTOTAL(9,FT94:GV94)</f>
        <v>0</v>
      </c>
      <c r="GY94" s="2174" t="n">
        <f aca="false">GX94:GX94+IF($B90:$B90=2,0,GY90:GY90)</f>
        <v>0</v>
      </c>
      <c r="GZ94" s="2189" t="n">
        <f aca="false">'02.24 по датам'!GZ94</f>
        <v>0</v>
      </c>
      <c r="HA94" s="2190" t="n">
        <f aca="false">'02.24 по датам'!HA94</f>
        <v>0</v>
      </c>
      <c r="HB94" s="2191"/>
      <c r="HC94" s="2192" t="n">
        <f aca="false">SUBTOTAL(9,GZ94:HB94)</f>
        <v>0</v>
      </c>
      <c r="HD94" s="2193" t="n">
        <f aca="false">$HD$14+HD90</f>
        <v>798.63</v>
      </c>
      <c r="HE94" s="2194"/>
      <c r="HF94" s="2195" t="n">
        <f aca="false">SUM(HD94:HE94)</f>
        <v>798.63</v>
      </c>
      <c r="HG94" s="2180" t="n">
        <f aca="false">'02.24 по датам'!ID94-'02.24 НГДП по датам'!BF94</f>
        <v>12</v>
      </c>
      <c r="HH94" s="2180"/>
      <c r="HI94" s="2266"/>
      <c r="HJ94" s="2283"/>
      <c r="HK94" s="2283"/>
      <c r="HL94" s="2283"/>
      <c r="HM94" s="2283"/>
      <c r="HN94" s="2283"/>
      <c r="HO94" s="2283"/>
      <c r="HP94" s="2283"/>
      <c r="HQ94" s="2283"/>
      <c r="HR94" s="2283"/>
      <c r="HS94" s="2283"/>
      <c r="HT94" s="2283"/>
      <c r="HU94" s="2283"/>
      <c r="HV94" s="2283"/>
      <c r="HW94" s="2283"/>
      <c r="HX94" s="2283"/>
      <c r="HY94" s="2283"/>
      <c r="HZ94" s="2284"/>
      <c r="IA94" s="2171"/>
      <c r="IB94" s="2172"/>
      <c r="IC94" s="2173"/>
      <c r="ID94" s="2174" t="n">
        <f aca="false">SUBTOTAL(9,HG94:IC94)</f>
        <v>12</v>
      </c>
      <c r="IE94" s="2188" t="n">
        <f aca="false">ID94:ID94+IF($B90:$B90=2,0,IE90:IE90)</f>
        <v>136</v>
      </c>
      <c r="IF94" s="2198" t="n">
        <f aca="false">'02.24 по датам'!IF94</f>
        <v>0</v>
      </c>
      <c r="IG94" s="2198" t="n">
        <f aca="false">'02.24 по датам'!IG94</f>
        <v>0</v>
      </c>
      <c r="IH94" s="2199" t="n">
        <f aca="false">'02.24 по датам'!IH94</f>
        <v>0</v>
      </c>
      <c r="II94" s="2200"/>
      <c r="IJ94" s="2201"/>
      <c r="IK94" s="2202" t="n">
        <f aca="false">SUBTOTAL(9,IF94:IJ94)</f>
        <v>0</v>
      </c>
      <c r="IL94" s="2203" t="n">
        <f aca="false">IK94:IK94+IF($B90:$B90=2,0,IL90:IL90)</f>
        <v>0</v>
      </c>
      <c r="IM94" s="2204" t="n">
        <f aca="false">'02.24 по датам'!IM94</f>
        <v>0</v>
      </c>
      <c r="IN94" s="2204" t="n">
        <f aca="false">'02.24 по датам'!IN94</f>
        <v>0</v>
      </c>
      <c r="IO94" s="2177" t="n">
        <f aca="false">'02.24 по датам'!IO94</f>
        <v>0</v>
      </c>
      <c r="IP94" s="2177" t="n">
        <f aca="false">'02.24 по датам'!IP94</f>
        <v>0</v>
      </c>
      <c r="IQ94" s="2177" t="n">
        <f aca="false">'02.24 по датам'!IQ94</f>
        <v>0</v>
      </c>
      <c r="IR94" s="2177" t="n">
        <f aca="false">'02.24 по датам'!IR94</f>
        <v>0</v>
      </c>
      <c r="IS94" s="2177" t="n">
        <f aca="false">'02.24 по датам'!IS94</f>
        <v>0</v>
      </c>
      <c r="IT94" s="2177" t="n">
        <f aca="false">'02.24 по датам'!IT94</f>
        <v>0</v>
      </c>
      <c r="IU94" s="2177" t="n">
        <f aca="false">'02.24 по датам'!IU94</f>
        <v>0</v>
      </c>
      <c r="IV94" s="2178" t="n">
        <f aca="false">'02.24 по датам'!IV94</f>
        <v>0</v>
      </c>
      <c r="IW94" s="2171"/>
      <c r="IX94" s="2172"/>
      <c r="IY94" s="2173"/>
      <c r="IZ94" s="2174" t="n">
        <f aca="false">SUBTOTAL(9,IM94:IY94)</f>
        <v>0</v>
      </c>
      <c r="JA94" s="2175" t="n">
        <f aca="false">IZ94:IZ94+IF($B90:$B90=2,0,JA90:JA90)</f>
        <v>11</v>
      </c>
      <c r="JB94" s="2205" t="n">
        <f aca="false">'02.24 по датам'!JB94</f>
        <v>0</v>
      </c>
      <c r="JC94" s="2194"/>
      <c r="JD94" s="2268" t="n">
        <f aca="false">'02.24 по датам'!JD94</f>
        <v>0</v>
      </c>
      <c r="JE94" s="2207" t="n">
        <f aca="false">SUBTOTAL(9,JB94:JD94)</f>
        <v>0</v>
      </c>
      <c r="JF94" s="2208" t="n">
        <f aca="false">SUMIF($C$5:JE$5,"Накопленный эффект, т/сут",$C94:JE94)+SUMIF($C$5:JE$5,"Нараст.  по потенциалу",$C94:JE94)-SUMIF($C$5:JE$5,"Нараст. по остановкам",$C94:JE94)-SUMIF($C$5:JE$5,"ИТОГО перевод в ППД",$C94:JE94)-SUMIF($C$5:JE$5,"ИТОГО  нерент, по распоряж.",$C94:JE94)-SUMIF($C$5:JE$5,"ИТОГО ост. дебит от ЗБС, Углуб., ПВЛГ/ПНЛГ",$C94:JE94)</f>
        <v>886</v>
      </c>
      <c r="JG94" s="2269" t="n">
        <f aca="false">'02.24 по датам'!JG94-'02.24 НГДП по датам'!BV94</f>
        <v>0</v>
      </c>
      <c r="JH94" s="2269" t="n">
        <f aca="false">'02.24 по датам'!JH94-'02.24 НГДП по датам'!BW94</f>
        <v>0</v>
      </c>
      <c r="JI94" s="2209" t="n">
        <f aca="false">'02.24 по датам'!JI94-'02.24 НГДП по датам'!BX94</f>
        <v>0</v>
      </c>
      <c r="JJ94" s="2210" t="n">
        <f aca="false">'02.24 по датам'!JJ94-'02.24 НГДП по датам'!BY94</f>
        <v>0</v>
      </c>
      <c r="JK94" s="2211" t="n">
        <f aca="false">'02.24 НГДП по датам'!BZ94</f>
        <v>0</v>
      </c>
      <c r="JL94" s="2202" t="n">
        <f aca="false">SUBTOTAL(9,JG94:JJ94)</f>
        <v>0</v>
      </c>
      <c r="JM94" s="2107"/>
      <c r="JN94" s="2108"/>
      <c r="JO94" s="2256"/>
      <c r="JP94" s="2212" t="n">
        <f aca="false">JP$4:JP$4+SUMIF($C$5:JL$5,"Нараст. по остановкам",$C94:JL94)-SUMIF($C$5:JL$5,"Нараст.  по потенциалу",$C94:JL94)</f>
        <v>756.812</v>
      </c>
      <c r="JQ94" s="2213"/>
      <c r="JR94" s="2214" t="n">
        <f aca="false">'02.24 НГДП по датам'!CB94</f>
        <v>81.893</v>
      </c>
    </row>
    <row r="95" customFormat="false" ht="1.5" hidden="false" customHeight="true" outlineLevel="0" collapsed="false">
      <c r="A95" s="2215"/>
      <c r="B95" s="2215"/>
      <c r="C95" s="2216" t="n">
        <f aca="false">'02.24 по датам'!C95</f>
        <v>0</v>
      </c>
      <c r="D95" s="2216" t="n">
        <f aca="false">'02.24 по датам'!D95</f>
        <v>0</v>
      </c>
      <c r="E95" s="2216" t="n">
        <f aca="false">'02.24 по датам'!E95</f>
        <v>0</v>
      </c>
      <c r="F95" s="2216" t="n">
        <f aca="false">'02.24 по датам'!F95</f>
        <v>0</v>
      </c>
      <c r="G95" s="2217" t="n">
        <f aca="false">'02.24 по датам'!G95</f>
        <v>0</v>
      </c>
      <c r="H95" s="2217" t="n">
        <f aca="false">'02.24 по датам'!H95</f>
        <v>0</v>
      </c>
      <c r="I95" s="2217" t="n">
        <f aca="false">'02.24 по датам'!I95</f>
        <v>0</v>
      </c>
      <c r="J95" s="2217" t="n">
        <f aca="false">'02.24 по датам'!J95</f>
        <v>0</v>
      </c>
      <c r="K95" s="2217" t="n">
        <f aca="false">'02.24 по датам'!K95</f>
        <v>0</v>
      </c>
      <c r="L95" s="2217" t="n">
        <f aca="false">'02.24 по датам'!L95</f>
        <v>0</v>
      </c>
      <c r="M95" s="2217" t="n">
        <f aca="false">'02.24 по датам'!M95</f>
        <v>0</v>
      </c>
      <c r="N95" s="2217" t="n">
        <f aca="false">'02.24 по датам'!N95</f>
        <v>0</v>
      </c>
      <c r="O95" s="2217" t="n">
        <f aca="false">'02.24 по датам'!O95</f>
        <v>0</v>
      </c>
      <c r="P95" s="2217" t="n">
        <f aca="false">'02.24 по датам'!P95</f>
        <v>0</v>
      </c>
      <c r="Q95" s="2217" t="n">
        <f aca="false">'02.24 по датам'!Q95</f>
        <v>0</v>
      </c>
      <c r="R95" s="2217" t="n">
        <f aca="false">'02.24 по датам'!R95</f>
        <v>0</v>
      </c>
      <c r="S95" s="2217" t="n">
        <f aca="false">'02.24 по датам'!S95</f>
        <v>0</v>
      </c>
      <c r="T95" s="2217" t="n">
        <f aca="false">'02.24 по датам'!T95</f>
        <v>0</v>
      </c>
      <c r="U95" s="2217" t="n">
        <f aca="false">'02.24 по датам'!U95</f>
        <v>0</v>
      </c>
      <c r="V95" s="2217" t="n">
        <f aca="false">'02.24 по датам'!V95</f>
        <v>0</v>
      </c>
      <c r="W95" s="2217" t="n">
        <f aca="false">'02.24 по датам'!W95</f>
        <v>0</v>
      </c>
      <c r="X95" s="2218"/>
      <c r="Y95" s="2219"/>
      <c r="Z95" s="2220"/>
      <c r="AA95" s="2221"/>
      <c r="AB95" s="2221"/>
      <c r="AC95" s="2229" t="n">
        <f aca="false">'02.24 по датам'!AC95</f>
        <v>0</v>
      </c>
      <c r="AD95" s="2222" t="n">
        <f aca="false">'02.24 по датам'!AD95</f>
        <v>0</v>
      </c>
      <c r="AE95" s="2217" t="n">
        <f aca="false">'02.24 по датам'!AE95</f>
        <v>0</v>
      </c>
      <c r="AF95" s="2217" t="n">
        <f aca="false">'02.24 по датам'!AF95</f>
        <v>0</v>
      </c>
      <c r="AG95" s="2217" t="n">
        <f aca="false">'02.24 по датам'!AG95</f>
        <v>0</v>
      </c>
      <c r="AH95" s="2217" t="n">
        <f aca="false">'02.24 по датам'!AH95</f>
        <v>0</v>
      </c>
      <c r="AI95" s="2217" t="n">
        <f aca="false">'02.24 по датам'!AI95</f>
        <v>0</v>
      </c>
      <c r="AJ95" s="2217" t="n">
        <f aca="false">'02.24 по датам'!AJ95</f>
        <v>0</v>
      </c>
      <c r="AK95" s="2217" t="n">
        <f aca="false">'02.24 по датам'!AK95</f>
        <v>0</v>
      </c>
      <c r="AL95" s="2217" t="n">
        <f aca="false">'02.24 по датам'!AL95</f>
        <v>0</v>
      </c>
      <c r="AM95" s="2217" t="n">
        <f aca="false">'02.24 по датам'!AM95</f>
        <v>0</v>
      </c>
      <c r="AN95" s="2217" t="n">
        <f aca="false">'02.24 по датам'!AN95</f>
        <v>0</v>
      </c>
      <c r="AO95" s="2217" t="n">
        <f aca="false">'02.24 по датам'!AO95</f>
        <v>0</v>
      </c>
      <c r="AP95" s="2218"/>
      <c r="AQ95" s="2219"/>
      <c r="AR95" s="2220"/>
      <c r="AS95" s="2221"/>
      <c r="AT95" s="2221"/>
      <c r="AU95" s="2216" t="n">
        <f aca="false">'02.24 по датам'!AU95</f>
        <v>0</v>
      </c>
      <c r="AV95" s="2216" t="n">
        <f aca="false">'02.24 по датам'!AV95</f>
        <v>0</v>
      </c>
      <c r="AW95" s="2223" t="n">
        <f aca="false">'02.24 по датам'!AW95</f>
        <v>0</v>
      </c>
      <c r="AX95" s="2217" t="n">
        <f aca="false">'02.24 по датам'!AX95</f>
        <v>0</v>
      </c>
      <c r="AY95" s="2217" t="n">
        <f aca="false">'02.24 по датам'!AY95</f>
        <v>0</v>
      </c>
      <c r="AZ95" s="2217" t="n">
        <f aca="false">'02.24 по датам'!AZ95</f>
        <v>0</v>
      </c>
      <c r="BA95" s="2217" t="n">
        <f aca="false">'02.24 по датам'!BA95</f>
        <v>0</v>
      </c>
      <c r="BB95" s="2217" t="n">
        <f aca="false">'02.24 по датам'!BB95</f>
        <v>0</v>
      </c>
      <c r="BC95" s="2217" t="n">
        <f aca="false">'02.24 по датам'!BC95</f>
        <v>0</v>
      </c>
      <c r="BD95" s="2217" t="n">
        <f aca="false">'02.24 по датам'!BD95</f>
        <v>0</v>
      </c>
      <c r="BE95" s="2217" t="n">
        <f aca="false">'02.24 по датам'!BE95</f>
        <v>0</v>
      </c>
      <c r="BF95" s="2217" t="n">
        <f aca="false">'02.24 по датам'!BF95</f>
        <v>0</v>
      </c>
      <c r="BG95" s="2217" t="n">
        <f aca="false">'02.24 по датам'!BG95</f>
        <v>0</v>
      </c>
      <c r="BH95" s="2217" t="n">
        <f aca="false">'02.24 по датам'!BH95</f>
        <v>0</v>
      </c>
      <c r="BI95" s="2217" t="n">
        <f aca="false">'02.24 по датам'!BI95</f>
        <v>0</v>
      </c>
      <c r="BJ95" s="2217" t="n">
        <f aca="false">'02.24 по датам'!BJ95</f>
        <v>0</v>
      </c>
      <c r="BK95" s="2217" t="n">
        <f aca="false">'02.24 по датам'!BK95</f>
        <v>0</v>
      </c>
      <c r="BL95" s="2217" t="n">
        <f aca="false">'02.24 по датам'!BL95</f>
        <v>0</v>
      </c>
      <c r="BM95" s="2217" t="n">
        <f aca="false">'02.24 по датам'!BM95</f>
        <v>0</v>
      </c>
      <c r="BN95" s="2217" t="n">
        <f aca="false">'02.24 по датам'!BN95</f>
        <v>0</v>
      </c>
      <c r="BO95" s="2217" t="n">
        <f aca="false">'02.24 по датам'!BO95</f>
        <v>0</v>
      </c>
      <c r="BP95" s="2217" t="n">
        <f aca="false">'02.24 по датам'!BP95</f>
        <v>0</v>
      </c>
      <c r="BQ95" s="2217" t="n">
        <f aca="false">'02.24 по датам'!BQ95</f>
        <v>0</v>
      </c>
      <c r="BR95" s="2218"/>
      <c r="BS95" s="2219"/>
      <c r="BT95" s="2220"/>
      <c r="BU95" s="2221"/>
      <c r="BV95" s="2221"/>
      <c r="BW95" s="2222" t="n">
        <f aca="false">'02.24 по датам'!BW95</f>
        <v>0</v>
      </c>
      <c r="BX95" s="2217" t="n">
        <f aca="false">'02.24 по датам'!BX95</f>
        <v>0</v>
      </c>
      <c r="BY95" s="2217" t="n">
        <f aca="false">'02.24 по датам'!BY95</f>
        <v>0</v>
      </c>
      <c r="BZ95" s="2217" t="n">
        <f aca="false">'02.24 по датам'!BZ95</f>
        <v>0</v>
      </c>
      <c r="CA95" s="2217" t="n">
        <f aca="false">'02.24 по датам'!CA95</f>
        <v>0</v>
      </c>
      <c r="CB95" s="2217" t="n">
        <f aca="false">'02.24 по датам'!CB95</f>
        <v>0</v>
      </c>
      <c r="CC95" s="2217" t="n">
        <f aca="false">'02.24 по датам'!CC95</f>
        <v>0</v>
      </c>
      <c r="CD95" s="2217" t="n">
        <f aca="false">'02.24 по датам'!CD95</f>
        <v>0</v>
      </c>
      <c r="CE95" s="2217" t="n">
        <f aca="false">'02.24 по датам'!CE95</f>
        <v>0</v>
      </c>
      <c r="CF95" s="2217" t="n">
        <f aca="false">'02.24 по датам'!CF95</f>
        <v>0</v>
      </c>
      <c r="CG95" s="2217" t="n">
        <f aca="false">'02.24 по датам'!CG95</f>
        <v>0</v>
      </c>
      <c r="CH95" s="2217" t="n">
        <f aca="false">'02.24 по датам'!CH95</f>
        <v>0</v>
      </c>
      <c r="CI95" s="2217" t="n">
        <f aca="false">'02.24 по датам'!CI95</f>
        <v>0</v>
      </c>
      <c r="CJ95" s="2218"/>
      <c r="CK95" s="2219"/>
      <c r="CL95" s="2220"/>
      <c r="CM95" s="2221"/>
      <c r="CN95" s="2221"/>
      <c r="CO95" s="2221"/>
      <c r="CP95" s="2221"/>
      <c r="CQ95" s="2217" t="n">
        <f aca="false">'02.24 по датам'!CQ95</f>
        <v>0</v>
      </c>
      <c r="CR95" s="2217" t="n">
        <f aca="false">'02.24 по датам'!CR95</f>
        <v>0</v>
      </c>
      <c r="CS95" s="2217" t="n">
        <f aca="false">'02.24 по датам'!CS95</f>
        <v>0</v>
      </c>
      <c r="CT95" s="2217" t="n">
        <f aca="false">'02.24 по датам'!CT95</f>
        <v>0</v>
      </c>
      <c r="CU95" s="2217" t="n">
        <f aca="false">'02.24 по датам'!CU95</f>
        <v>0</v>
      </c>
      <c r="CV95" s="2217" t="n">
        <f aca="false">'02.24 по датам'!CV95</f>
        <v>0</v>
      </c>
      <c r="CW95" s="2217" t="n">
        <f aca="false">'02.24 по датам'!CW95</f>
        <v>0</v>
      </c>
      <c r="CX95" s="2217" t="n">
        <f aca="false">'02.24 по датам'!CX95</f>
        <v>0</v>
      </c>
      <c r="CY95" s="2217" t="n">
        <f aca="false">'02.24 по датам'!CY95</f>
        <v>0</v>
      </c>
      <c r="CZ95" s="2217" t="n">
        <f aca="false">'02.24 по датам'!CZ95</f>
        <v>0</v>
      </c>
      <c r="DA95" s="2217" t="n">
        <f aca="false">'02.24 по датам'!DA95</f>
        <v>0</v>
      </c>
      <c r="DB95" s="2217" t="n">
        <f aca="false">'02.24 по датам'!DB95</f>
        <v>0</v>
      </c>
      <c r="DC95" s="2217" t="n">
        <f aca="false">'02.24 по датам'!DC95</f>
        <v>0</v>
      </c>
      <c r="DD95" s="2218"/>
      <c r="DE95" s="2219"/>
      <c r="DF95" s="2220"/>
      <c r="DG95" s="2221"/>
      <c r="DH95" s="2221"/>
      <c r="DI95" s="2285" t="n">
        <f aca="false">'02.24 по датам'!DI95</f>
        <v>0</v>
      </c>
      <c r="DJ95" s="2217" t="n">
        <f aca="false">'02.24 по датам'!DJ95</f>
        <v>0</v>
      </c>
      <c r="DK95" s="2217" t="n">
        <f aca="false">'02.24 по датам'!DK95</f>
        <v>0</v>
      </c>
      <c r="DL95" s="2217" t="n">
        <f aca="false">'02.24 по датам'!DL95</f>
        <v>0</v>
      </c>
      <c r="DM95" s="2217" t="n">
        <f aca="false">'02.24 по датам'!DM95</f>
        <v>0</v>
      </c>
      <c r="DN95" s="2217" t="n">
        <f aca="false">'02.24 по датам'!DN95</f>
        <v>0</v>
      </c>
      <c r="DO95" s="2217" t="n">
        <f aca="false">'02.24 по датам'!DO95</f>
        <v>0</v>
      </c>
      <c r="DP95" s="2217" t="n">
        <f aca="false">'02.24 по датам'!DP95</f>
        <v>0</v>
      </c>
      <c r="DQ95" s="2217" t="n">
        <f aca="false">'02.24 по датам'!DQ95</f>
        <v>0</v>
      </c>
      <c r="DR95" s="2217" t="n">
        <f aca="false">'02.24 по датам'!DR95</f>
        <v>0</v>
      </c>
      <c r="DS95" s="2217" t="n">
        <f aca="false">'02.24 по датам'!DS95</f>
        <v>0</v>
      </c>
      <c r="DT95" s="2217" t="n">
        <f aca="false">'02.24 по датам'!DT95</f>
        <v>0</v>
      </c>
      <c r="DU95" s="2217" t="n">
        <f aca="false">'02.24 по датам'!DU95</f>
        <v>0</v>
      </c>
      <c r="DV95" s="2218"/>
      <c r="DW95" s="2219"/>
      <c r="DX95" s="2220"/>
      <c r="DY95" s="2221"/>
      <c r="DZ95" s="2221"/>
      <c r="EA95" s="2297" t="n">
        <f aca="false">'02.24 по датам'!EA95</f>
        <v>0</v>
      </c>
      <c r="EB95" s="2217" t="n">
        <f aca="false">'02.24 по датам'!EB95</f>
        <v>0</v>
      </c>
      <c r="EC95" s="2217" t="n">
        <f aca="false">'02.24 по датам'!EC95</f>
        <v>0</v>
      </c>
      <c r="ED95" s="2217" t="n">
        <f aca="false">'02.24 по датам'!ED95</f>
        <v>0</v>
      </c>
      <c r="EE95" s="2217" t="n">
        <f aca="false">'02.24 по датам'!EE95</f>
        <v>0</v>
      </c>
      <c r="EF95" s="2217" t="n">
        <f aca="false">'02.24 по датам'!EF95</f>
        <v>0</v>
      </c>
      <c r="EG95" s="2217" t="n">
        <f aca="false">'02.24 по датам'!EG95</f>
        <v>0</v>
      </c>
      <c r="EH95" s="2217" t="n">
        <f aca="false">'02.24 по датам'!EH95</f>
        <v>0</v>
      </c>
      <c r="EI95" s="2217" t="n">
        <f aca="false">'02.24 по датам'!EI95</f>
        <v>0</v>
      </c>
      <c r="EJ95" s="2217" t="n">
        <f aca="false">'02.24 по датам'!EJ95</f>
        <v>0</v>
      </c>
      <c r="EK95" s="2217" t="n">
        <f aca="false">'02.24 по датам'!EK95</f>
        <v>0</v>
      </c>
      <c r="EL95" s="2217" t="n">
        <f aca="false">'02.24 по датам'!EL95</f>
        <v>0</v>
      </c>
      <c r="EM95" s="2217" t="n">
        <f aca="false">'02.24 по датам'!EM95</f>
        <v>0</v>
      </c>
      <c r="EN95" s="2217" t="n">
        <f aca="false">'02.24 по датам'!EN95</f>
        <v>0</v>
      </c>
      <c r="EO95" s="2217" t="n">
        <f aca="false">'02.24 по датам'!EO95</f>
        <v>0</v>
      </c>
      <c r="EP95" s="2217" t="n">
        <f aca="false">'02.24 по датам'!EP95</f>
        <v>0</v>
      </c>
      <c r="EQ95" s="2217" t="n">
        <f aca="false">'02.24 по датам'!EQ95</f>
        <v>0</v>
      </c>
      <c r="ER95" s="2217" t="n">
        <f aca="false">'02.24 по датам'!ER95</f>
        <v>0</v>
      </c>
      <c r="ES95" s="2217" t="n">
        <f aca="false">'02.24 по датам'!ES95</f>
        <v>0</v>
      </c>
      <c r="ET95" s="2217" t="n">
        <f aca="false">'02.24 по датам'!ET95</f>
        <v>0</v>
      </c>
      <c r="EU95" s="2217" t="n">
        <f aca="false">'02.24 по датам'!EU95</f>
        <v>0</v>
      </c>
      <c r="EV95" s="2217" t="n">
        <f aca="false">'02.24 по датам'!EV95</f>
        <v>0</v>
      </c>
      <c r="EW95" s="2217" t="n">
        <f aca="false">'02.24 по датам'!EW95</f>
        <v>0</v>
      </c>
      <c r="EX95" s="2217" t="n">
        <f aca="false">'02.24 по датам'!EX95</f>
        <v>0</v>
      </c>
      <c r="EY95" s="2217" t="n">
        <f aca="false">'02.24 по датам'!EY95</f>
        <v>0</v>
      </c>
      <c r="EZ95" s="2218"/>
      <c r="FA95" s="2219"/>
      <c r="FB95" s="2220"/>
      <c r="FC95" s="2221"/>
      <c r="FD95" s="2221"/>
      <c r="FE95" s="2217" t="n">
        <f aca="false">'02.24 по датам'!FE95</f>
        <v>0</v>
      </c>
      <c r="FF95" s="2217" t="n">
        <f aca="false">'02.24 по датам'!FF95</f>
        <v>0</v>
      </c>
      <c r="FG95" s="2217" t="n">
        <f aca="false">'02.24 по датам'!FG95</f>
        <v>0</v>
      </c>
      <c r="FH95" s="2217" t="n">
        <f aca="false">'02.24 по датам'!FH95</f>
        <v>0</v>
      </c>
      <c r="FI95" s="2217" t="n">
        <f aca="false">'02.24 по датам'!FI95</f>
        <v>0</v>
      </c>
      <c r="FJ95" s="2217" t="n">
        <f aca="false">'02.24 по датам'!FJ95</f>
        <v>0</v>
      </c>
      <c r="FK95" s="2217" t="n">
        <f aca="false">'02.24 по датам'!FK95</f>
        <v>0</v>
      </c>
      <c r="FL95" s="2217" t="n">
        <f aca="false">'02.24 по датам'!FL95</f>
        <v>0</v>
      </c>
      <c r="FM95" s="2217" t="n">
        <f aca="false">'02.24 по датам'!FM95</f>
        <v>0</v>
      </c>
      <c r="FN95" s="2217" t="n">
        <f aca="false">'02.24 по датам'!FN95</f>
        <v>0</v>
      </c>
      <c r="FO95" s="2218"/>
      <c r="FP95" s="2219"/>
      <c r="FQ95" s="2220"/>
      <c r="FR95" s="2221"/>
      <c r="FS95" s="2221"/>
      <c r="FT95" s="2225"/>
      <c r="FU95" s="2225"/>
      <c r="FV95" s="2225"/>
      <c r="FW95" s="2225"/>
      <c r="FX95" s="2225"/>
      <c r="FY95" s="2225"/>
      <c r="FZ95" s="2225"/>
      <c r="GA95" s="2225"/>
      <c r="GB95" s="2225"/>
      <c r="GC95" s="2225"/>
      <c r="GD95" s="2225"/>
      <c r="GE95" s="2225"/>
      <c r="GF95" s="2225"/>
      <c r="GG95" s="2225"/>
      <c r="GH95" s="2225"/>
      <c r="GI95" s="2225"/>
      <c r="GJ95" s="2225"/>
      <c r="GK95" s="2225"/>
      <c r="GL95" s="2225"/>
      <c r="GM95" s="2225"/>
      <c r="GN95" s="2225"/>
      <c r="GO95" s="2225"/>
      <c r="GP95" s="2225"/>
      <c r="GQ95" s="2225"/>
      <c r="GR95" s="2225"/>
      <c r="GS95" s="2225"/>
      <c r="GT95" s="2218"/>
      <c r="GU95" s="2219"/>
      <c r="GV95" s="2220"/>
      <c r="GW95" s="2221"/>
      <c r="GX95" s="2221"/>
      <c r="GY95" s="2221"/>
      <c r="GZ95" s="2217" t="n">
        <f aca="false">'02.24 по датам'!GZ95</f>
        <v>0</v>
      </c>
      <c r="HA95" s="2217" t="n">
        <f aca="false">'02.24 по датам'!HA95</f>
        <v>0</v>
      </c>
      <c r="HB95" s="2226"/>
      <c r="HC95" s="2221"/>
      <c r="HD95" s="2227" t="n">
        <f aca="false">'02.24 по датам'!HD95</f>
        <v>0</v>
      </c>
      <c r="HE95" s="2226"/>
      <c r="HF95" s="2228"/>
      <c r="HG95" s="2180"/>
      <c r="HH95" s="2180"/>
      <c r="HI95" s="2230"/>
      <c r="HJ95" s="2225"/>
      <c r="HK95" s="2225"/>
      <c r="HL95" s="2225"/>
      <c r="HM95" s="2225"/>
      <c r="HN95" s="2225"/>
      <c r="HO95" s="2225"/>
      <c r="HP95" s="2225"/>
      <c r="HQ95" s="2225"/>
      <c r="HR95" s="2225"/>
      <c r="HS95" s="2225"/>
      <c r="HT95" s="2225"/>
      <c r="HU95" s="2225"/>
      <c r="HV95" s="2225"/>
      <c r="HW95" s="2225"/>
      <c r="HX95" s="2225"/>
      <c r="HY95" s="2225"/>
      <c r="HZ95" s="2225"/>
      <c r="IA95" s="2218"/>
      <c r="IB95" s="2219"/>
      <c r="IC95" s="2220"/>
      <c r="ID95" s="2221"/>
      <c r="IE95" s="2221"/>
      <c r="IF95" s="2231" t="n">
        <f aca="false">'02.24 по датам'!IF95</f>
        <v>0</v>
      </c>
      <c r="IG95" s="2231" t="n">
        <f aca="false">'02.24 по датам'!IG95</f>
        <v>0</v>
      </c>
      <c r="IH95" s="2231" t="n">
        <f aca="false">'02.24 по датам'!IH95</f>
        <v>0</v>
      </c>
      <c r="II95" s="2232"/>
      <c r="IJ95" s="2233"/>
      <c r="IK95" s="1302"/>
      <c r="IL95" s="1302"/>
      <c r="IM95" s="2234" t="n">
        <f aca="false">'02.24 по датам'!IM95</f>
        <v>0</v>
      </c>
      <c r="IN95" s="2234" t="n">
        <f aca="false">'02.24 по датам'!IN95</f>
        <v>0</v>
      </c>
      <c r="IO95" s="2217" t="n">
        <f aca="false">'02.24 по датам'!IO95</f>
        <v>0</v>
      </c>
      <c r="IP95" s="2217" t="n">
        <f aca="false">'02.24 по датам'!IP95</f>
        <v>0</v>
      </c>
      <c r="IQ95" s="2217" t="n">
        <f aca="false">'02.24 по датам'!IQ95</f>
        <v>0</v>
      </c>
      <c r="IR95" s="2217" t="n">
        <f aca="false">'02.24 по датам'!IR95</f>
        <v>0</v>
      </c>
      <c r="IS95" s="2217" t="n">
        <f aca="false">'02.24 по датам'!IS95</f>
        <v>0</v>
      </c>
      <c r="IT95" s="2217" t="n">
        <f aca="false">'02.24 по датам'!IT95</f>
        <v>0</v>
      </c>
      <c r="IU95" s="2217" t="n">
        <f aca="false">'02.24 по датам'!IU95</f>
        <v>0</v>
      </c>
      <c r="IV95" s="2217" t="n">
        <f aca="false">'02.24 по датам'!IV95</f>
        <v>0</v>
      </c>
      <c r="IW95" s="2218"/>
      <c r="IX95" s="2219"/>
      <c r="IY95" s="2220"/>
      <c r="IZ95" s="2221"/>
      <c r="JA95" s="2221"/>
      <c r="JB95" s="2217" t="n">
        <f aca="false">'02.24 по датам'!JB95</f>
        <v>0</v>
      </c>
      <c r="JC95" s="2226"/>
      <c r="JD95" s="2217" t="n">
        <f aca="false">'02.24 по датам'!JD95</f>
        <v>0</v>
      </c>
      <c r="JE95" s="2221"/>
      <c r="JF95" s="2221"/>
      <c r="JG95" s="2231" t="n">
        <f aca="false">'02.24 по датам'!JG95</f>
        <v>0</v>
      </c>
      <c r="JH95" s="2231" t="n">
        <f aca="false">'02.24 по датам'!JH95</f>
        <v>0</v>
      </c>
      <c r="JI95" s="2231" t="n">
        <f aca="false">'02.24 по датам'!JI95</f>
        <v>0</v>
      </c>
      <c r="JJ95" s="2231" t="n">
        <f aca="false">'02.24 по датам'!JJ95</f>
        <v>0</v>
      </c>
      <c r="JK95" s="2270"/>
      <c r="JL95" s="1302"/>
      <c r="JM95" s="2236"/>
      <c r="JN95" s="2236"/>
      <c r="JO95" s="2237"/>
      <c r="JP95" s="2236"/>
      <c r="JQ95" s="2236"/>
      <c r="JR95" s="2237"/>
    </row>
    <row r="96" customFormat="false" ht="11.25" hidden="false" customHeight="true" outlineLevel="0" collapsed="false">
      <c r="A96" s="2056" t="n">
        <f aca="false">A92+1</f>
        <v>45344</v>
      </c>
      <c r="B96" s="2057" t="s">
        <v>662</v>
      </c>
      <c r="C96" s="2067" t="n">
        <f aca="false">'02.24 по датам'!C96</f>
        <v>0</v>
      </c>
      <c r="D96" s="2067" t="n">
        <f aca="false">'02.24 по датам'!D96</f>
        <v>0</v>
      </c>
      <c r="E96" s="2067" t="n">
        <f aca="false">'02.24 по датам'!E96</f>
        <v>0</v>
      </c>
      <c r="F96" s="2065" t="n">
        <f aca="false">'02.24 по датам'!F96</f>
        <v>0</v>
      </c>
      <c r="G96" s="2065" t="n">
        <f aca="false">'02.24 по датам'!G96</f>
        <v>0</v>
      </c>
      <c r="H96" s="2065" t="n">
        <f aca="false">'02.24 по датам'!H96</f>
        <v>0</v>
      </c>
      <c r="I96" s="2065" t="n">
        <f aca="false">'02.24 по датам'!I96</f>
        <v>0</v>
      </c>
      <c r="J96" s="2065" t="n">
        <f aca="false">'02.24 по датам'!J96</f>
        <v>0</v>
      </c>
      <c r="K96" s="2065" t="n">
        <f aca="false">'02.24 по датам'!K96</f>
        <v>0</v>
      </c>
      <c r="L96" s="2065" t="n">
        <f aca="false">'02.24 по датам'!L96</f>
        <v>0</v>
      </c>
      <c r="M96" s="2065" t="n">
        <f aca="false">'02.24 по датам'!M96</f>
        <v>0</v>
      </c>
      <c r="N96" s="2065" t="n">
        <f aca="false">'02.24 по датам'!N96</f>
        <v>0</v>
      </c>
      <c r="O96" s="2065" t="n">
        <f aca="false">'02.24 по датам'!O96</f>
        <v>0</v>
      </c>
      <c r="P96" s="2065" t="n">
        <f aca="false">'02.24 по датам'!P96</f>
        <v>0</v>
      </c>
      <c r="Q96" s="2065" t="n">
        <f aca="false">'02.24 по датам'!Q96</f>
        <v>0</v>
      </c>
      <c r="R96" s="2065" t="n">
        <f aca="false">'02.24 по датам'!R96</f>
        <v>0</v>
      </c>
      <c r="S96" s="2065" t="n">
        <f aca="false">'02.24 по датам'!S96</f>
        <v>0</v>
      </c>
      <c r="T96" s="2065" t="n">
        <f aca="false">'02.24 по датам'!T96</f>
        <v>0</v>
      </c>
      <c r="U96" s="2065" t="n">
        <f aca="false">'02.24 по датам'!U96</f>
        <v>0</v>
      </c>
      <c r="V96" s="2065" t="n">
        <f aca="false">'02.24 по датам'!V96</f>
        <v>0</v>
      </c>
      <c r="W96" s="2066" t="n">
        <f aca="false">'02.24 по датам'!W96</f>
        <v>0</v>
      </c>
      <c r="X96" s="2238"/>
      <c r="Y96" s="2239"/>
      <c r="Z96" s="2240"/>
      <c r="AA96" s="2062"/>
      <c r="AB96" s="2063"/>
      <c r="AC96" s="2092" t="n">
        <f aca="false">'02.24 по датам'!AC96</f>
        <v>0</v>
      </c>
      <c r="AD96" s="2092" t="n">
        <f aca="false">'02.24 по датам'!AD96</f>
        <v>0</v>
      </c>
      <c r="AE96" s="2092" t="n">
        <f aca="false">'02.24 по датам'!AE96</f>
        <v>0</v>
      </c>
      <c r="AF96" s="2092" t="n">
        <f aca="false">'02.24 по датам'!AF96</f>
        <v>0</v>
      </c>
      <c r="AG96" s="2092" t="n">
        <f aca="false">'02.24 по датам'!AG96</f>
        <v>0</v>
      </c>
      <c r="AH96" s="2092" t="n">
        <f aca="false">'02.24 по датам'!AH96</f>
        <v>0</v>
      </c>
      <c r="AI96" s="2092" t="n">
        <f aca="false">'02.24 по датам'!AI96</f>
        <v>0</v>
      </c>
      <c r="AJ96" s="2092" t="n">
        <f aca="false">'02.24 по датам'!AJ96</f>
        <v>0</v>
      </c>
      <c r="AK96" s="2092" t="n">
        <f aca="false">'02.24 по датам'!AK96</f>
        <v>0</v>
      </c>
      <c r="AL96" s="2092" t="n">
        <f aca="false">'02.24 по датам'!AL96</f>
        <v>0</v>
      </c>
      <c r="AM96" s="2092" t="n">
        <f aca="false">'02.24 по датам'!AM96</f>
        <v>0</v>
      </c>
      <c r="AN96" s="2092" t="n">
        <f aca="false">'02.24 по датам'!AN96</f>
        <v>0</v>
      </c>
      <c r="AO96" s="2287" t="n">
        <f aca="false">'02.24 по датам'!AO96</f>
        <v>0</v>
      </c>
      <c r="AP96" s="2242"/>
      <c r="AQ96" s="2243"/>
      <c r="AR96" s="2248"/>
      <c r="AS96" s="2062"/>
      <c r="AT96" s="2063"/>
      <c r="AU96" s="2064" t="n">
        <f aca="false">'02.24 по датам'!AU96</f>
        <v>0</v>
      </c>
      <c r="AV96" s="2064" t="n">
        <f aca="false">'02.24 по датам'!AV96</f>
        <v>0</v>
      </c>
      <c r="AW96" s="2067" t="n">
        <f aca="false">'02.24 по датам'!AW96</f>
        <v>0</v>
      </c>
      <c r="AX96" s="2092" t="n">
        <f aca="false">'02.24 по датам'!AX96</f>
        <v>0</v>
      </c>
      <c r="AY96" s="2092" t="str">
        <f aca="false">'02.24 по датам'!AY96</f>
        <v>Спор</v>
      </c>
      <c r="AZ96" s="2092" t="str">
        <f aca="false">'02.24 по датам'!AZ96</f>
        <v>Суг</v>
      </c>
      <c r="BA96" s="2092" t="n">
        <f aca="false">'02.24 по датам'!BA96</f>
        <v>0</v>
      </c>
      <c r="BB96" s="2092" t="n">
        <f aca="false">'02.24 по датам'!BB96</f>
        <v>0</v>
      </c>
      <c r="BC96" s="2092" t="n">
        <f aca="false">'02.24 по датам'!BC96</f>
        <v>0</v>
      </c>
      <c r="BD96" s="2092" t="n">
        <f aca="false">'02.24 по датам'!BD96</f>
        <v>0</v>
      </c>
      <c r="BE96" s="2092" t="n">
        <f aca="false">'02.24 по датам'!BE96</f>
        <v>0</v>
      </c>
      <c r="BF96" s="2092" t="n">
        <f aca="false">'02.24 по датам'!BF96</f>
        <v>0</v>
      </c>
      <c r="BG96" s="2092" t="n">
        <f aca="false">'02.24 по датам'!BG96</f>
        <v>0</v>
      </c>
      <c r="BH96" s="2092" t="n">
        <f aca="false">'02.24 по датам'!BH96</f>
        <v>0</v>
      </c>
      <c r="BI96" s="2092" t="n">
        <f aca="false">'02.24 по датам'!BI96</f>
        <v>0</v>
      </c>
      <c r="BJ96" s="2092" t="n">
        <f aca="false">'02.24 по датам'!BJ96</f>
        <v>0</v>
      </c>
      <c r="BK96" s="2092" t="n">
        <f aca="false">'02.24 по датам'!BK96</f>
        <v>0</v>
      </c>
      <c r="BL96" s="2092" t="n">
        <f aca="false">'02.24 по датам'!BL96</f>
        <v>0</v>
      </c>
      <c r="BM96" s="2092" t="n">
        <f aca="false">'02.24 по датам'!BM96</f>
        <v>0</v>
      </c>
      <c r="BN96" s="2092" t="n">
        <f aca="false">'02.24 по датам'!BN96</f>
        <v>0</v>
      </c>
      <c r="BO96" s="2092" t="n">
        <f aca="false">'02.24 по датам'!BO96</f>
        <v>0</v>
      </c>
      <c r="BP96" s="2092" t="n">
        <f aca="false">'02.24 по датам'!BP96</f>
        <v>0</v>
      </c>
      <c r="BQ96" s="2287" t="n">
        <f aca="false">'02.24 по датам'!BQ96</f>
        <v>0</v>
      </c>
      <c r="BR96" s="2242"/>
      <c r="BS96" s="2243"/>
      <c r="BT96" s="2248"/>
      <c r="BU96" s="2062"/>
      <c r="BV96" s="2063"/>
      <c r="BW96" s="2092" t="n">
        <f aca="false">'02.24 по датам'!BW96</f>
        <v>0</v>
      </c>
      <c r="BX96" s="2092" t="n">
        <f aca="false">'02.24 по датам'!BX96</f>
        <v>0</v>
      </c>
      <c r="BY96" s="2092" t="n">
        <f aca="false">'02.24 по датам'!BY96</f>
        <v>0</v>
      </c>
      <c r="BZ96" s="2092" t="n">
        <f aca="false">'02.24 по датам'!BZ96</f>
        <v>0</v>
      </c>
      <c r="CA96" s="2092" t="n">
        <f aca="false">'02.24 по датам'!CA96</f>
        <v>0</v>
      </c>
      <c r="CB96" s="2092" t="n">
        <f aca="false">'02.24 по датам'!CB96</f>
        <v>0</v>
      </c>
      <c r="CC96" s="2092" t="n">
        <f aca="false">'02.24 по датам'!CC96</f>
        <v>0</v>
      </c>
      <c r="CD96" s="2092" t="n">
        <f aca="false">'02.24 по датам'!CD96</f>
        <v>0</v>
      </c>
      <c r="CE96" s="2092" t="n">
        <f aca="false">'02.24 по датам'!CE96</f>
        <v>0</v>
      </c>
      <c r="CF96" s="2092" t="n">
        <f aca="false">'02.24 по датам'!CF96</f>
        <v>0</v>
      </c>
      <c r="CG96" s="2092" t="n">
        <f aca="false">'02.24 по датам'!CG96</f>
        <v>0</v>
      </c>
      <c r="CH96" s="2092" t="n">
        <f aca="false">'02.24 по датам'!CH96</f>
        <v>0</v>
      </c>
      <c r="CI96" s="2287" t="n">
        <f aca="false">'02.24 по датам'!CI96</f>
        <v>0</v>
      </c>
      <c r="CJ96" s="2242"/>
      <c r="CK96" s="2243"/>
      <c r="CL96" s="2248"/>
      <c r="CM96" s="2062"/>
      <c r="CN96" s="2063"/>
      <c r="CO96" s="2063"/>
      <c r="CP96" s="2063"/>
      <c r="CQ96" s="2065" t="n">
        <f aca="false">'02.24 по датам'!CQ96</f>
        <v>0</v>
      </c>
      <c r="CR96" s="2065" t="n">
        <f aca="false">'02.24 по датам'!CR96</f>
        <v>0</v>
      </c>
      <c r="CS96" s="2065" t="n">
        <f aca="false">'02.24 по датам'!CS96</f>
        <v>0</v>
      </c>
      <c r="CT96" s="2065" t="n">
        <f aca="false">'02.24 по датам'!CT96</f>
        <v>0</v>
      </c>
      <c r="CU96" s="2065" t="n">
        <f aca="false">'02.24 по датам'!CU96</f>
        <v>0</v>
      </c>
      <c r="CV96" s="2065" t="n">
        <f aca="false">'02.24 по датам'!CV96</f>
        <v>0</v>
      </c>
      <c r="CW96" s="2065" t="n">
        <f aca="false">'02.24 по датам'!CW96</f>
        <v>0</v>
      </c>
      <c r="CX96" s="2065" t="n">
        <f aca="false">'02.24 по датам'!CX96</f>
        <v>0</v>
      </c>
      <c r="CY96" s="2065" t="n">
        <f aca="false">'02.24 по датам'!CY96</f>
        <v>0</v>
      </c>
      <c r="CZ96" s="2065" t="n">
        <f aca="false">'02.24 по датам'!CZ96</f>
        <v>0</v>
      </c>
      <c r="DA96" s="2065" t="n">
        <f aca="false">'02.24 по датам'!DA96</f>
        <v>0</v>
      </c>
      <c r="DB96" s="2065" t="n">
        <f aca="false">'02.24 по датам'!DB96</f>
        <v>0</v>
      </c>
      <c r="DC96" s="2066" t="n">
        <f aca="false">'02.24 по датам'!DC96</f>
        <v>0</v>
      </c>
      <c r="DD96" s="2238"/>
      <c r="DE96" s="2239"/>
      <c r="DF96" s="2240"/>
      <c r="DG96" s="2069"/>
      <c r="DH96" s="2070"/>
      <c r="DI96" s="2068" t="n">
        <f aca="false">'02.24 по датам'!DI96</f>
        <v>0</v>
      </c>
      <c r="DJ96" s="2065" t="n">
        <f aca="false">'02.24 по датам'!DJ96</f>
        <v>0</v>
      </c>
      <c r="DK96" s="2065" t="n">
        <f aca="false">'02.24 по датам'!DK96</f>
        <v>0</v>
      </c>
      <c r="DL96" s="2065" t="n">
        <f aca="false">'02.24 по датам'!DL96</f>
        <v>0</v>
      </c>
      <c r="DM96" s="2065" t="n">
        <f aca="false">'02.24 по датам'!DM96</f>
        <v>0</v>
      </c>
      <c r="DN96" s="2065" t="n">
        <f aca="false">'02.24 по датам'!DN96</f>
        <v>0</v>
      </c>
      <c r="DO96" s="2065" t="n">
        <f aca="false">'02.24 по датам'!DO96</f>
        <v>0</v>
      </c>
      <c r="DP96" s="2065" t="n">
        <f aca="false">'02.24 по датам'!DP96</f>
        <v>0</v>
      </c>
      <c r="DQ96" s="2065" t="n">
        <f aca="false">'02.24 по датам'!DQ96</f>
        <v>0</v>
      </c>
      <c r="DR96" s="2065" t="n">
        <f aca="false">'02.24 по датам'!DR96</f>
        <v>0</v>
      </c>
      <c r="DS96" s="2065" t="n">
        <f aca="false">'02.24 по датам'!DS96</f>
        <v>0</v>
      </c>
      <c r="DT96" s="2065" t="n">
        <f aca="false">'02.24 по датам'!DT96</f>
        <v>0</v>
      </c>
      <c r="DU96" s="2066" t="n">
        <f aca="false">'02.24 по датам'!DU96</f>
        <v>0</v>
      </c>
      <c r="DV96" s="2238"/>
      <c r="DW96" s="2239"/>
      <c r="DX96" s="2240"/>
      <c r="DY96" s="2069"/>
      <c r="DZ96" s="2070"/>
      <c r="EA96" s="2065" t="n">
        <f aca="false">'02.24 по датам'!EA96</f>
        <v>0</v>
      </c>
      <c r="EB96" s="2065" t="n">
        <f aca="false">'02.24 по датам'!EB96</f>
        <v>0</v>
      </c>
      <c r="EC96" s="2065" t="n">
        <f aca="false">'02.24 по датам'!EC96</f>
        <v>0</v>
      </c>
      <c r="ED96" s="2092" t="n">
        <f aca="false">'02.24 по датам'!ED96</f>
        <v>0</v>
      </c>
      <c r="EE96" s="2092" t="n">
        <f aca="false">'02.24 по датам'!EE96</f>
        <v>0</v>
      </c>
      <c r="EF96" s="2092" t="n">
        <f aca="false">'02.24 по датам'!EF96</f>
        <v>0</v>
      </c>
      <c r="EG96" s="2092" t="n">
        <f aca="false">'02.24 по датам'!EG96</f>
        <v>0</v>
      </c>
      <c r="EH96" s="2092" t="n">
        <f aca="false">'02.24 по датам'!EH96</f>
        <v>0</v>
      </c>
      <c r="EI96" s="2092" t="n">
        <f aca="false">'02.24 по датам'!EI96</f>
        <v>0</v>
      </c>
      <c r="EJ96" s="2092" t="n">
        <f aca="false">'02.24 по датам'!EJ96</f>
        <v>0</v>
      </c>
      <c r="EK96" s="2092" t="n">
        <f aca="false">'02.24 по датам'!EK96</f>
        <v>0</v>
      </c>
      <c r="EL96" s="2092" t="n">
        <f aca="false">'02.24 по датам'!EL96</f>
        <v>0</v>
      </c>
      <c r="EM96" s="2092" t="n">
        <f aca="false">'02.24 по датам'!EM96</f>
        <v>0</v>
      </c>
      <c r="EN96" s="2092" t="n">
        <f aca="false">'02.24 по датам'!EN96</f>
        <v>0</v>
      </c>
      <c r="EO96" s="2092" t="n">
        <f aca="false">'02.24 по датам'!EO96</f>
        <v>0</v>
      </c>
      <c r="EP96" s="2092" t="n">
        <f aca="false">'02.24 по датам'!EP96</f>
        <v>0</v>
      </c>
      <c r="EQ96" s="2092" t="n">
        <f aca="false">'02.24 по датам'!EQ96</f>
        <v>0</v>
      </c>
      <c r="ER96" s="2092" t="n">
        <f aca="false">'02.24 по датам'!ER96</f>
        <v>0</v>
      </c>
      <c r="ES96" s="2092" t="n">
        <f aca="false">'02.24 по датам'!ES96</f>
        <v>0</v>
      </c>
      <c r="ET96" s="2092" t="n">
        <f aca="false">'02.24 по датам'!ET96</f>
        <v>0</v>
      </c>
      <c r="EU96" s="2092" t="n">
        <f aca="false">'02.24 по датам'!EU96</f>
        <v>0</v>
      </c>
      <c r="EV96" s="2092" t="n">
        <f aca="false">'02.24 по датам'!EV96</f>
        <v>0</v>
      </c>
      <c r="EW96" s="2092" t="n">
        <f aca="false">'02.24 по датам'!EW96</f>
        <v>0</v>
      </c>
      <c r="EX96" s="2092" t="n">
        <f aca="false">'02.24 по датам'!EX96</f>
        <v>0</v>
      </c>
      <c r="EY96" s="2287" t="n">
        <f aca="false">'02.24 по датам'!EY96</f>
        <v>0</v>
      </c>
      <c r="EZ96" s="2242"/>
      <c r="FA96" s="2243"/>
      <c r="FB96" s="2240"/>
      <c r="FC96" s="2069"/>
      <c r="FD96" s="2070"/>
      <c r="FE96" s="2065" t="n">
        <f aca="false">'02.24 по датам'!FE96</f>
        <v>0</v>
      </c>
      <c r="FF96" s="2092" t="n">
        <f aca="false">'02.24 по датам'!FF96</f>
        <v>0</v>
      </c>
      <c r="FG96" s="2092" t="n">
        <f aca="false">'02.24 по датам'!FG96</f>
        <v>0</v>
      </c>
      <c r="FH96" s="2092" t="n">
        <f aca="false">'02.24 по датам'!FH96</f>
        <v>0</v>
      </c>
      <c r="FI96" s="2092" t="n">
        <f aca="false">'02.24 по датам'!FI96</f>
        <v>0</v>
      </c>
      <c r="FJ96" s="2092" t="n">
        <f aca="false">'02.24 по датам'!FJ96</f>
        <v>0</v>
      </c>
      <c r="FK96" s="2092" t="n">
        <f aca="false">'02.24 по датам'!FK96</f>
        <v>0</v>
      </c>
      <c r="FL96" s="2092" t="n">
        <f aca="false">'02.24 по датам'!FL96</f>
        <v>0</v>
      </c>
      <c r="FM96" s="2092" t="n">
        <f aca="false">'02.24 по датам'!FM96</f>
        <v>0</v>
      </c>
      <c r="FN96" s="2287" t="n">
        <f aca="false">'02.24 по датам'!FN96</f>
        <v>0</v>
      </c>
      <c r="FO96" s="2242"/>
      <c r="FP96" s="2243"/>
      <c r="FQ96" s="2240"/>
      <c r="FR96" s="2069"/>
      <c r="FS96" s="2070"/>
      <c r="FT96" s="2274"/>
      <c r="FU96" s="2274"/>
      <c r="FV96" s="2274"/>
      <c r="FW96" s="2274"/>
      <c r="FX96" s="2274"/>
      <c r="FY96" s="2274"/>
      <c r="FZ96" s="2274"/>
      <c r="GA96" s="2274"/>
      <c r="GB96" s="2274"/>
      <c r="GC96" s="2274"/>
      <c r="GD96" s="2274"/>
      <c r="GE96" s="2274"/>
      <c r="GF96" s="2274"/>
      <c r="GG96" s="2274"/>
      <c r="GH96" s="2274"/>
      <c r="GI96" s="2274"/>
      <c r="GJ96" s="2274"/>
      <c r="GK96" s="2274"/>
      <c r="GL96" s="2274"/>
      <c r="GM96" s="2274"/>
      <c r="GN96" s="2274"/>
      <c r="GO96" s="2274"/>
      <c r="GP96" s="2274"/>
      <c r="GQ96" s="2274"/>
      <c r="GR96" s="2274"/>
      <c r="GS96" s="2275"/>
      <c r="GT96" s="2238"/>
      <c r="GU96" s="2239"/>
      <c r="GV96" s="2240"/>
      <c r="GW96" s="2076"/>
      <c r="GX96" s="2063"/>
      <c r="GY96" s="2062"/>
      <c r="GZ96" s="2077" t="n">
        <f aca="false">'02.24 по датам'!GZ96</f>
        <v>0</v>
      </c>
      <c r="HA96" s="2078" t="n">
        <f aca="false">'02.24 по датам'!HA96</f>
        <v>0</v>
      </c>
      <c r="HB96" s="2272"/>
      <c r="HC96" s="2080"/>
      <c r="HD96" s="2247" t="n">
        <f aca="false">'02.24 по датам'!HD96</f>
        <v>0</v>
      </c>
      <c r="HE96" s="2272"/>
      <c r="HF96" s="2082"/>
      <c r="HG96" s="2068"/>
      <c r="HH96" s="2068"/>
      <c r="HI96" s="2084"/>
      <c r="HJ96" s="2072"/>
      <c r="HK96" s="2072"/>
      <c r="HL96" s="2072"/>
      <c r="HM96" s="2072"/>
      <c r="HN96" s="2072"/>
      <c r="HO96" s="2072"/>
      <c r="HP96" s="2072"/>
      <c r="HQ96" s="2072"/>
      <c r="HR96" s="2072"/>
      <c r="HS96" s="2072"/>
      <c r="HT96" s="2072"/>
      <c r="HU96" s="2072"/>
      <c r="HV96" s="2072"/>
      <c r="HW96" s="2072"/>
      <c r="HX96" s="2072"/>
      <c r="HY96" s="2072"/>
      <c r="HZ96" s="2073"/>
      <c r="IA96" s="2242"/>
      <c r="IB96" s="2243"/>
      <c r="IC96" s="2240"/>
      <c r="ID96" s="2062"/>
      <c r="IE96" s="2076"/>
      <c r="IF96" s="2085" t="n">
        <f aca="false">'02.24 по датам'!IF96</f>
        <v>0</v>
      </c>
      <c r="IG96" s="2085" t="n">
        <f aca="false">'02.24 по датам'!IG96</f>
        <v>0</v>
      </c>
      <c r="IH96" s="2086" t="n">
        <f aca="false">'02.24 по датам'!IH96</f>
        <v>0</v>
      </c>
      <c r="II96" s="2249"/>
      <c r="IJ96" s="2250"/>
      <c r="IK96" s="2089"/>
      <c r="IL96" s="2090"/>
      <c r="IM96" s="2091" t="n">
        <f aca="false">'02.24 по датам'!IM96</f>
        <v>0</v>
      </c>
      <c r="IN96" s="2092" t="n">
        <f aca="false">'02.24 по датам'!IN96</f>
        <v>0</v>
      </c>
      <c r="IO96" s="2093" t="n">
        <f aca="false">'02.24 по датам'!IO96</f>
        <v>0</v>
      </c>
      <c r="IP96" s="2093" t="n">
        <f aca="false">'02.24 по датам'!IP96</f>
        <v>0</v>
      </c>
      <c r="IQ96" s="2093" t="n">
        <f aca="false">'02.24 по датам'!IQ96</f>
        <v>0</v>
      </c>
      <c r="IR96" s="2093" t="n">
        <f aca="false">'02.24 по датам'!IR96</f>
        <v>0</v>
      </c>
      <c r="IS96" s="2093" t="n">
        <f aca="false">'02.24 по датам'!IS96</f>
        <v>0</v>
      </c>
      <c r="IT96" s="2093" t="n">
        <f aca="false">'02.24 по датам'!IT96</f>
        <v>0</v>
      </c>
      <c r="IU96" s="2093" t="n">
        <f aca="false">'02.24 по датам'!IU96</f>
        <v>0</v>
      </c>
      <c r="IV96" s="2094" t="n">
        <f aca="false">'02.24 по датам'!IV96</f>
        <v>0</v>
      </c>
      <c r="IW96" s="2251"/>
      <c r="IX96" s="2252"/>
      <c r="IY96" s="2253"/>
      <c r="IZ96" s="2062"/>
      <c r="JA96" s="2063"/>
      <c r="JB96" s="2098" t="n">
        <f aca="false">'02.24 по датам'!JB96</f>
        <v>0</v>
      </c>
      <c r="JC96" s="2245"/>
      <c r="JD96" s="2100" t="n">
        <f aca="false">'02.24 по датам'!JD96</f>
        <v>0</v>
      </c>
      <c r="JE96" s="2101"/>
      <c r="JF96" s="2102"/>
      <c r="JG96" s="2254" t="n">
        <f aca="false">'02.24 по датам'!JG96</f>
        <v>0</v>
      </c>
      <c r="JH96" s="2103" t="n">
        <f aca="false">'02.24 по датам'!JH96</f>
        <v>0</v>
      </c>
      <c r="JI96" s="2103" t="n">
        <f aca="false">'02.24 по датам'!JI96</f>
        <v>0</v>
      </c>
      <c r="JJ96" s="2104" t="n">
        <f aca="false">'02.24 по датам'!JJ96</f>
        <v>0</v>
      </c>
      <c r="JK96" s="2276"/>
      <c r="JL96" s="2106"/>
      <c r="JM96" s="2107" t="n">
        <f aca="false">JM$4:JM$4+SUMIF($C$5:JL$5,"Нараст. баланс",$C98:JL98)+SUMIF($C$7:JH$7,"Итого (с ВНР)",$C98:JH98)-SUMIF($C$5:JL$5,"Геол. снижение,  т/сут",$C98:JL98)-SUMIF(JJ$7:JL$7,"Итого",JJ98:JL98)-SUMIF($C$7:JL$7,"Итого (с ВСП)",$C98:JL98)</f>
        <v>23350.316</v>
      </c>
      <c r="JN96" s="2108"/>
      <c r="JO96" s="2109" t="e">
        <f aca="false">'02.24 НГДП по датам'!CA96:CA98</f>
        <v>#VALUE!</v>
      </c>
      <c r="JP96" s="2110"/>
      <c r="JQ96" s="2111"/>
      <c r="JR96" s="2257"/>
    </row>
    <row r="97" customFormat="false" ht="11.25" hidden="false" customHeight="true" outlineLevel="0" collapsed="false">
      <c r="A97" s="2056"/>
      <c r="B97" s="2113" t="s">
        <v>663</v>
      </c>
      <c r="C97" s="2123" t="n">
        <f aca="false">'02.24 по датам'!C97</f>
        <v>0</v>
      </c>
      <c r="D97" s="2123" t="n">
        <f aca="false">'02.24 по датам'!D97</f>
        <v>0</v>
      </c>
      <c r="E97" s="2123" t="n">
        <f aca="false">'02.24 по датам'!E97</f>
        <v>0</v>
      </c>
      <c r="F97" s="2121" t="n">
        <f aca="false">'02.24 по датам'!F97</f>
        <v>0</v>
      </c>
      <c r="G97" s="2121" t="n">
        <f aca="false">'02.24 по датам'!G97</f>
        <v>0</v>
      </c>
      <c r="H97" s="2121" t="n">
        <f aca="false">'02.24 по датам'!H97</f>
        <v>0</v>
      </c>
      <c r="I97" s="2121" t="n">
        <f aca="false">'02.24 по датам'!I97</f>
        <v>0</v>
      </c>
      <c r="J97" s="2121" t="n">
        <f aca="false">'02.24 по датам'!J97</f>
        <v>0</v>
      </c>
      <c r="K97" s="2121" t="n">
        <f aca="false">'02.24 по датам'!K97</f>
        <v>0</v>
      </c>
      <c r="L97" s="2121" t="n">
        <f aca="false">'02.24 по датам'!L97</f>
        <v>0</v>
      </c>
      <c r="M97" s="2121" t="n">
        <f aca="false">'02.24 по датам'!M97</f>
        <v>0</v>
      </c>
      <c r="N97" s="2121" t="n">
        <f aca="false">'02.24 по датам'!N97</f>
        <v>0</v>
      </c>
      <c r="O97" s="2121" t="n">
        <f aca="false">'02.24 по датам'!O97</f>
        <v>0</v>
      </c>
      <c r="P97" s="2121" t="n">
        <f aca="false">'02.24 по датам'!P97</f>
        <v>0</v>
      </c>
      <c r="Q97" s="2121" t="n">
        <f aca="false">'02.24 по датам'!Q97</f>
        <v>0</v>
      </c>
      <c r="R97" s="2121" t="n">
        <f aca="false">'02.24 по датам'!R97</f>
        <v>0</v>
      </c>
      <c r="S97" s="2121" t="n">
        <f aca="false">'02.24 по датам'!S97</f>
        <v>0</v>
      </c>
      <c r="T97" s="2121" t="n">
        <f aca="false">'02.24 по датам'!T97</f>
        <v>0</v>
      </c>
      <c r="U97" s="2121" t="n">
        <f aca="false">'02.24 по датам'!U97</f>
        <v>0</v>
      </c>
      <c r="V97" s="2121" t="n">
        <f aca="false">'02.24 по датам'!V97</f>
        <v>0</v>
      </c>
      <c r="W97" s="2122" t="n">
        <f aca="false">'02.24 по датам'!W97</f>
        <v>0</v>
      </c>
      <c r="X97" s="2115"/>
      <c r="Y97" s="2116"/>
      <c r="Z97" s="2117"/>
      <c r="AA97" s="2118" t="n">
        <f aca="false">COUNTIF(C97:Z97,"&gt;"&amp;0)</f>
        <v>0</v>
      </c>
      <c r="AB97" s="2119"/>
      <c r="AC97" s="2150" t="n">
        <f aca="false">'02.24 по датам'!AC97</f>
        <v>0</v>
      </c>
      <c r="AD97" s="2150" t="n">
        <f aca="false">'02.24 по датам'!AD97</f>
        <v>0</v>
      </c>
      <c r="AE97" s="2150" t="n">
        <f aca="false">'02.24 по датам'!AE97</f>
        <v>0</v>
      </c>
      <c r="AF97" s="2150" t="n">
        <f aca="false">'02.24 по датам'!AF97</f>
        <v>0</v>
      </c>
      <c r="AG97" s="2150" t="n">
        <f aca="false">'02.24 по датам'!AG97</f>
        <v>0</v>
      </c>
      <c r="AH97" s="2150" t="n">
        <f aca="false">'02.24 по датам'!AH97</f>
        <v>0</v>
      </c>
      <c r="AI97" s="2150" t="n">
        <f aca="false">'02.24 по датам'!AI97</f>
        <v>0</v>
      </c>
      <c r="AJ97" s="2150" t="n">
        <f aca="false">'02.24 по датам'!AJ97</f>
        <v>0</v>
      </c>
      <c r="AK97" s="2150" t="n">
        <f aca="false">'02.24 по датам'!AK97</f>
        <v>0</v>
      </c>
      <c r="AL97" s="2150" t="n">
        <f aca="false">'02.24 по датам'!AL97</f>
        <v>0</v>
      </c>
      <c r="AM97" s="2150" t="n">
        <f aca="false">'02.24 по датам'!AM97</f>
        <v>0</v>
      </c>
      <c r="AN97" s="2150" t="n">
        <f aca="false">'02.24 по датам'!AN97</f>
        <v>0</v>
      </c>
      <c r="AO97" s="2289" t="n">
        <f aca="false">'02.24 по датам'!AO97</f>
        <v>0</v>
      </c>
      <c r="AP97" s="2130"/>
      <c r="AQ97" s="2131"/>
      <c r="AR97" s="2262"/>
      <c r="AS97" s="2118" t="n">
        <f aca="false">COUNTIF(AC98:AR98,"&gt;"&amp;0)</f>
        <v>0</v>
      </c>
      <c r="AT97" s="2119"/>
      <c r="AU97" s="2120" t="n">
        <f aca="false">'02.24 по датам'!AU97</f>
        <v>0</v>
      </c>
      <c r="AV97" s="2120" t="n">
        <f aca="false">'02.24 по датам'!AV97</f>
        <v>0</v>
      </c>
      <c r="AW97" s="2123" t="n">
        <f aca="false">'02.24 по датам'!AW97</f>
        <v>0</v>
      </c>
      <c r="AX97" s="2150" t="n">
        <f aca="false">'02.24 по датам'!AX97</f>
        <v>0</v>
      </c>
      <c r="AY97" s="2150" t="n">
        <f aca="false">'02.24 по датам'!AY97</f>
        <v>1064</v>
      </c>
      <c r="AZ97" s="2150" t="n">
        <f aca="false">'02.24 по датам'!AZ97</f>
        <v>2578</v>
      </c>
      <c r="BA97" s="2150" t="n">
        <f aca="false">'02.24 по датам'!BA97</f>
        <v>0</v>
      </c>
      <c r="BB97" s="2150" t="n">
        <f aca="false">'02.24 по датам'!BB97</f>
        <v>0</v>
      </c>
      <c r="BC97" s="2150" t="n">
        <f aca="false">'02.24 по датам'!BC97</f>
        <v>0</v>
      </c>
      <c r="BD97" s="2150" t="n">
        <f aca="false">'02.24 по датам'!BD97</f>
        <v>0</v>
      </c>
      <c r="BE97" s="2150" t="n">
        <f aca="false">'02.24 по датам'!BE97</f>
        <v>0</v>
      </c>
      <c r="BF97" s="2150" t="n">
        <f aca="false">'02.24 по датам'!BF97</f>
        <v>0</v>
      </c>
      <c r="BG97" s="2150" t="n">
        <f aca="false">'02.24 по датам'!BG97</f>
        <v>0</v>
      </c>
      <c r="BH97" s="2150" t="n">
        <f aca="false">'02.24 по датам'!BH97</f>
        <v>0</v>
      </c>
      <c r="BI97" s="2150" t="n">
        <f aca="false">'02.24 по датам'!BI97</f>
        <v>0</v>
      </c>
      <c r="BJ97" s="2150" t="n">
        <f aca="false">'02.24 по датам'!BJ97</f>
        <v>0</v>
      </c>
      <c r="BK97" s="2150" t="n">
        <f aca="false">'02.24 по датам'!BK97</f>
        <v>0</v>
      </c>
      <c r="BL97" s="2150" t="n">
        <f aca="false">'02.24 по датам'!BL97</f>
        <v>0</v>
      </c>
      <c r="BM97" s="2150" t="n">
        <f aca="false">'02.24 по датам'!BM97</f>
        <v>0</v>
      </c>
      <c r="BN97" s="2150" t="n">
        <f aca="false">'02.24 по датам'!BN97</f>
        <v>0</v>
      </c>
      <c r="BO97" s="2150" t="n">
        <f aca="false">'02.24 по датам'!BO97</f>
        <v>0</v>
      </c>
      <c r="BP97" s="2150" t="n">
        <f aca="false">'02.24 по датам'!BP97</f>
        <v>0</v>
      </c>
      <c r="BQ97" s="2289" t="n">
        <f aca="false">'02.24 по датам'!BQ97</f>
        <v>0</v>
      </c>
      <c r="BR97" s="2130"/>
      <c r="BS97" s="2131"/>
      <c r="BT97" s="2262"/>
      <c r="BU97" s="2118" t="n">
        <f aca="false">COUNTIF(AU98:BT98,"&gt;"&amp;0)</f>
        <v>2</v>
      </c>
      <c r="BV97" s="2119"/>
      <c r="BW97" s="2150" t="n">
        <f aca="false">'02.24 по датам'!BW97</f>
        <v>0</v>
      </c>
      <c r="BX97" s="2150" t="n">
        <f aca="false">'02.24 по датам'!BX97</f>
        <v>0</v>
      </c>
      <c r="BY97" s="2150" t="n">
        <f aca="false">'02.24 по датам'!BY97</f>
        <v>0</v>
      </c>
      <c r="BZ97" s="2150" t="n">
        <f aca="false">'02.24 по датам'!BZ97</f>
        <v>0</v>
      </c>
      <c r="CA97" s="2150" t="n">
        <f aca="false">'02.24 по датам'!CA97</f>
        <v>0</v>
      </c>
      <c r="CB97" s="2150" t="n">
        <f aca="false">'02.24 по датам'!CB97</f>
        <v>0</v>
      </c>
      <c r="CC97" s="2150" t="n">
        <f aca="false">'02.24 по датам'!CC97</f>
        <v>0</v>
      </c>
      <c r="CD97" s="2150" t="n">
        <f aca="false">'02.24 по датам'!CD97</f>
        <v>0</v>
      </c>
      <c r="CE97" s="2150" t="n">
        <f aca="false">'02.24 по датам'!CE97</f>
        <v>0</v>
      </c>
      <c r="CF97" s="2150" t="n">
        <f aca="false">'02.24 по датам'!CF97</f>
        <v>0</v>
      </c>
      <c r="CG97" s="2150" t="n">
        <f aca="false">'02.24 по датам'!CG97</f>
        <v>0</v>
      </c>
      <c r="CH97" s="2150" t="n">
        <f aca="false">'02.24 по датам'!CH97</f>
        <v>0</v>
      </c>
      <c r="CI97" s="2289" t="n">
        <f aca="false">'02.24 по датам'!CI97</f>
        <v>0</v>
      </c>
      <c r="CJ97" s="2130"/>
      <c r="CK97" s="2131"/>
      <c r="CL97" s="2262"/>
      <c r="CM97" s="2118" t="n">
        <f aca="false">COUNTIF(BW98:CL98,"&gt;"&amp;0)</f>
        <v>0</v>
      </c>
      <c r="CN97" s="2119"/>
      <c r="CO97" s="2119" t="n">
        <f aca="false">AA97+AS97+BU97+CM97</f>
        <v>2</v>
      </c>
      <c r="CP97" s="2119"/>
      <c r="CQ97" s="2121" t="n">
        <f aca="false">'02.24 по датам'!CQ97</f>
        <v>0</v>
      </c>
      <c r="CR97" s="2121" t="n">
        <f aca="false">'02.24 по датам'!CR97</f>
        <v>0</v>
      </c>
      <c r="CS97" s="2121" t="n">
        <f aca="false">'02.24 по датам'!CS97</f>
        <v>0</v>
      </c>
      <c r="CT97" s="2121" t="n">
        <f aca="false">'02.24 по датам'!CT97</f>
        <v>0</v>
      </c>
      <c r="CU97" s="2121" t="n">
        <f aca="false">'02.24 по датам'!CU97</f>
        <v>0</v>
      </c>
      <c r="CV97" s="2121" t="n">
        <f aca="false">'02.24 по датам'!CV97</f>
        <v>0</v>
      </c>
      <c r="CW97" s="2121" t="n">
        <f aca="false">'02.24 по датам'!CW97</f>
        <v>0</v>
      </c>
      <c r="CX97" s="2121" t="n">
        <f aca="false">'02.24 по датам'!CX97</f>
        <v>0</v>
      </c>
      <c r="CY97" s="2121" t="n">
        <f aca="false">'02.24 по датам'!CY97</f>
        <v>0</v>
      </c>
      <c r="CZ97" s="2121" t="n">
        <f aca="false">'02.24 по датам'!CZ97</f>
        <v>0</v>
      </c>
      <c r="DA97" s="2121" t="n">
        <f aca="false">'02.24 по датам'!DA97</f>
        <v>0</v>
      </c>
      <c r="DB97" s="2121" t="n">
        <f aca="false">'02.24 по датам'!DB97</f>
        <v>0</v>
      </c>
      <c r="DC97" s="2122" t="n">
        <f aca="false">'02.24 по датам'!DC97</f>
        <v>0</v>
      </c>
      <c r="DD97" s="2115"/>
      <c r="DE97" s="2116"/>
      <c r="DF97" s="2117"/>
      <c r="DG97" s="2125" t="n">
        <f aca="false">SUBTOTAL(9,CQ99:DF99)</f>
        <v>0</v>
      </c>
      <c r="DH97" s="2126"/>
      <c r="DI97" s="2124" t="n">
        <f aca="false">'02.24 по датам'!DI97</f>
        <v>0</v>
      </c>
      <c r="DJ97" s="2121" t="n">
        <f aca="false">'02.24 по датам'!DJ97</f>
        <v>0</v>
      </c>
      <c r="DK97" s="2121" t="n">
        <f aca="false">'02.24 по датам'!DK97</f>
        <v>0</v>
      </c>
      <c r="DL97" s="2121" t="n">
        <f aca="false">'02.24 по датам'!DL97</f>
        <v>0</v>
      </c>
      <c r="DM97" s="2121" t="n">
        <f aca="false">'02.24 по датам'!DM97</f>
        <v>0</v>
      </c>
      <c r="DN97" s="2121" t="n">
        <f aca="false">'02.24 по датам'!DN97</f>
        <v>0</v>
      </c>
      <c r="DO97" s="2121" t="n">
        <f aca="false">'02.24 по датам'!DO97</f>
        <v>0</v>
      </c>
      <c r="DP97" s="2121" t="n">
        <f aca="false">'02.24 по датам'!DP97</f>
        <v>0</v>
      </c>
      <c r="DQ97" s="2121" t="n">
        <f aca="false">'02.24 по датам'!DQ97</f>
        <v>0</v>
      </c>
      <c r="DR97" s="2121" t="n">
        <f aca="false">'02.24 по датам'!DR97</f>
        <v>0</v>
      </c>
      <c r="DS97" s="2121" t="n">
        <f aca="false">'02.24 по датам'!DS97</f>
        <v>0</v>
      </c>
      <c r="DT97" s="2121" t="n">
        <f aca="false">'02.24 по датам'!DT97</f>
        <v>0</v>
      </c>
      <c r="DU97" s="2122" t="n">
        <f aca="false">'02.24 по датам'!DU97</f>
        <v>0</v>
      </c>
      <c r="DV97" s="2115"/>
      <c r="DW97" s="2116"/>
      <c r="DX97" s="2117"/>
      <c r="DY97" s="2125" t="n">
        <f aca="false">COUNTIF(DI98:DX98,"&gt;"&amp;0)</f>
        <v>0</v>
      </c>
      <c r="DZ97" s="2126"/>
      <c r="EA97" s="2121" t="n">
        <f aca="false">'02.24 по датам'!EA97</f>
        <v>0</v>
      </c>
      <c r="EB97" s="2121" t="n">
        <f aca="false">'02.24 по датам'!EB97</f>
        <v>0</v>
      </c>
      <c r="EC97" s="2150" t="n">
        <f aca="false">'02.24 по датам'!EC97</f>
        <v>0</v>
      </c>
      <c r="ED97" s="2150" t="n">
        <f aca="false">'02.24 по датам'!ED97</f>
        <v>0</v>
      </c>
      <c r="EE97" s="2150" t="n">
        <f aca="false">'02.24 по датам'!EE97</f>
        <v>0</v>
      </c>
      <c r="EF97" s="2150" t="n">
        <f aca="false">'02.24 по датам'!EF97</f>
        <v>0</v>
      </c>
      <c r="EG97" s="2150" t="n">
        <f aca="false">'02.24 по датам'!EG97</f>
        <v>0</v>
      </c>
      <c r="EH97" s="2150" t="n">
        <f aca="false">'02.24 по датам'!EH97</f>
        <v>0</v>
      </c>
      <c r="EI97" s="2150" t="n">
        <f aca="false">'02.24 по датам'!EI97</f>
        <v>0</v>
      </c>
      <c r="EJ97" s="2150" t="n">
        <f aca="false">'02.24 по датам'!EJ97</f>
        <v>0</v>
      </c>
      <c r="EK97" s="2150" t="n">
        <f aca="false">'02.24 по датам'!EK97</f>
        <v>0</v>
      </c>
      <c r="EL97" s="2150" t="n">
        <f aca="false">'02.24 по датам'!EL97</f>
        <v>0</v>
      </c>
      <c r="EM97" s="2150" t="n">
        <f aca="false">'02.24 по датам'!EM97</f>
        <v>0</v>
      </c>
      <c r="EN97" s="2150" t="n">
        <f aca="false">'02.24 по датам'!EN97</f>
        <v>0</v>
      </c>
      <c r="EO97" s="2150" t="n">
        <f aca="false">'02.24 по датам'!EO97</f>
        <v>0</v>
      </c>
      <c r="EP97" s="2150" t="n">
        <f aca="false">'02.24 по датам'!EP97</f>
        <v>0</v>
      </c>
      <c r="EQ97" s="2150" t="n">
        <f aca="false">'02.24 по датам'!EQ97</f>
        <v>0</v>
      </c>
      <c r="ER97" s="2150" t="n">
        <f aca="false">'02.24 по датам'!ER97</f>
        <v>0</v>
      </c>
      <c r="ES97" s="2150" t="n">
        <f aca="false">'02.24 по датам'!ES97</f>
        <v>0</v>
      </c>
      <c r="ET97" s="2150" t="n">
        <f aca="false">'02.24 по датам'!ET97</f>
        <v>0</v>
      </c>
      <c r="EU97" s="2150" t="n">
        <f aca="false">'02.24 по датам'!EU97</f>
        <v>0</v>
      </c>
      <c r="EV97" s="2150" t="n">
        <f aca="false">'02.24 по датам'!EV97</f>
        <v>0</v>
      </c>
      <c r="EW97" s="2150" t="n">
        <f aca="false">'02.24 по датам'!EW97</f>
        <v>0</v>
      </c>
      <c r="EX97" s="2150" t="n">
        <f aca="false">'02.24 по датам'!EX97</f>
        <v>0</v>
      </c>
      <c r="EY97" s="2289" t="n">
        <f aca="false">'02.24 по датам'!EY97</f>
        <v>0</v>
      </c>
      <c r="EZ97" s="2130"/>
      <c r="FA97" s="2131"/>
      <c r="FB97" s="2117"/>
      <c r="FC97" s="2125" t="n">
        <f aca="false">COUNTIF(EA98:FB98,"&gt;"&amp;0)</f>
        <v>0</v>
      </c>
      <c r="FD97" s="2126"/>
      <c r="FE97" s="2121" t="n">
        <f aca="false">'02.24 по датам'!FE97</f>
        <v>0</v>
      </c>
      <c r="FF97" s="2150" t="n">
        <f aca="false">'02.24 по датам'!FF97</f>
        <v>0</v>
      </c>
      <c r="FG97" s="2150" t="n">
        <f aca="false">'02.24 по датам'!FG97</f>
        <v>0</v>
      </c>
      <c r="FH97" s="2150" t="n">
        <f aca="false">'02.24 по датам'!FH97</f>
        <v>0</v>
      </c>
      <c r="FI97" s="2150" t="n">
        <f aca="false">'02.24 по датам'!FI97</f>
        <v>0</v>
      </c>
      <c r="FJ97" s="2150" t="n">
        <f aca="false">'02.24 по датам'!FJ97</f>
        <v>0</v>
      </c>
      <c r="FK97" s="2150" t="n">
        <f aca="false">'02.24 по датам'!FK97</f>
        <v>0</v>
      </c>
      <c r="FL97" s="2150" t="n">
        <f aca="false">'02.24 по датам'!FL97</f>
        <v>0</v>
      </c>
      <c r="FM97" s="2150" t="n">
        <f aca="false">'02.24 по датам'!FM97</f>
        <v>0</v>
      </c>
      <c r="FN97" s="2289" t="n">
        <f aca="false">'02.24 по датам'!FN97</f>
        <v>0</v>
      </c>
      <c r="FO97" s="2130"/>
      <c r="FP97" s="2131"/>
      <c r="FQ97" s="2117"/>
      <c r="FR97" s="2125" t="n">
        <f aca="false">COUNTIF(FE98:FQ98,"&gt;"&amp;0)</f>
        <v>0</v>
      </c>
      <c r="FS97" s="2126"/>
      <c r="FT97" s="2279"/>
      <c r="FU97" s="2279"/>
      <c r="FV97" s="2279"/>
      <c r="FW97" s="2279"/>
      <c r="FX97" s="2279"/>
      <c r="FY97" s="2279"/>
      <c r="FZ97" s="2279"/>
      <c r="GA97" s="2279"/>
      <c r="GB97" s="2279"/>
      <c r="GC97" s="2279"/>
      <c r="GD97" s="2279"/>
      <c r="GE97" s="2279"/>
      <c r="GF97" s="2279"/>
      <c r="GG97" s="2279"/>
      <c r="GH97" s="2279"/>
      <c r="GI97" s="2279"/>
      <c r="GJ97" s="2279"/>
      <c r="GK97" s="2279"/>
      <c r="GL97" s="2279"/>
      <c r="GM97" s="2279"/>
      <c r="GN97" s="2279"/>
      <c r="GO97" s="2279"/>
      <c r="GP97" s="2279"/>
      <c r="GQ97" s="2279"/>
      <c r="GR97" s="2279"/>
      <c r="GS97" s="2280"/>
      <c r="GT97" s="2115"/>
      <c r="GU97" s="2116"/>
      <c r="GV97" s="2117"/>
      <c r="GW97" s="2132" t="n">
        <f aca="false">SUBTOTAL(9,FT99:GV99)</f>
        <v>0</v>
      </c>
      <c r="GX97" s="2119" t="n">
        <f aca="false">SUBTOTAL(9,FT99:GV99)</f>
        <v>0</v>
      </c>
      <c r="GY97" s="2133"/>
      <c r="GZ97" s="2134" t="n">
        <f aca="false">'02.24 по датам'!GZ97</f>
        <v>0</v>
      </c>
      <c r="HA97" s="2135" t="n">
        <f aca="false">'02.24 по датам'!HA97</f>
        <v>0</v>
      </c>
      <c r="HB97" s="2136"/>
      <c r="HC97" s="2137"/>
      <c r="HD97" s="2261" t="n">
        <f aca="false">'02.24 по датам'!HD97</f>
        <v>0</v>
      </c>
      <c r="HE97" s="2136"/>
      <c r="HF97" s="2139"/>
      <c r="HG97" s="2124"/>
      <c r="HH97" s="2124"/>
      <c r="HI97" s="2141"/>
      <c r="HJ97" s="2128"/>
      <c r="HK97" s="2128"/>
      <c r="HL97" s="2128"/>
      <c r="HM97" s="2128"/>
      <c r="HN97" s="2128"/>
      <c r="HO97" s="2128"/>
      <c r="HP97" s="2128"/>
      <c r="HQ97" s="2128"/>
      <c r="HR97" s="2128"/>
      <c r="HS97" s="2128"/>
      <c r="HT97" s="2128"/>
      <c r="HU97" s="2128"/>
      <c r="HV97" s="2128"/>
      <c r="HW97" s="2128"/>
      <c r="HX97" s="2128"/>
      <c r="HY97" s="2128"/>
      <c r="HZ97" s="2129"/>
      <c r="IA97" s="2130"/>
      <c r="IB97" s="2131"/>
      <c r="IC97" s="2117"/>
      <c r="ID97" s="2118" t="n">
        <f aca="false">SUBTOTAL(9,HG99:IC99)</f>
        <v>0</v>
      </c>
      <c r="IE97" s="2142"/>
      <c r="IF97" s="2143" t="n">
        <f aca="false">'02.24 по датам'!IF97</f>
        <v>0</v>
      </c>
      <c r="IG97" s="2143" t="n">
        <f aca="false">'02.24 по датам'!IG97</f>
        <v>0</v>
      </c>
      <c r="IH97" s="2144" t="n">
        <f aca="false">'02.24 по датам'!IH97</f>
        <v>0</v>
      </c>
      <c r="II97" s="2145"/>
      <c r="IJ97" s="2146"/>
      <c r="IK97" s="2147" t="n">
        <f aca="false">SUBTOTAL(9,IF99:IJ99)</f>
        <v>0</v>
      </c>
      <c r="IL97" s="2148"/>
      <c r="IM97" s="2149" t="n">
        <f aca="false">'02.24 по датам'!IM97</f>
        <v>0</v>
      </c>
      <c r="IN97" s="2150" t="n">
        <f aca="false">'02.24 по датам'!IN97</f>
        <v>0</v>
      </c>
      <c r="IO97" s="2151" t="n">
        <f aca="false">'02.24 по датам'!IO97</f>
        <v>0</v>
      </c>
      <c r="IP97" s="2151" t="n">
        <f aca="false">'02.24 по датам'!IP97</f>
        <v>0</v>
      </c>
      <c r="IQ97" s="2151" t="n">
        <f aca="false">'02.24 по датам'!IQ97</f>
        <v>0</v>
      </c>
      <c r="IR97" s="2151" t="n">
        <f aca="false">'02.24 по датам'!IR97</f>
        <v>0</v>
      </c>
      <c r="IS97" s="2151" t="n">
        <f aca="false">'02.24 по датам'!IS97</f>
        <v>0</v>
      </c>
      <c r="IT97" s="2151" t="n">
        <f aca="false">'02.24 по датам'!IT97</f>
        <v>0</v>
      </c>
      <c r="IU97" s="2151" t="n">
        <f aca="false">'02.24 по датам'!IU97</f>
        <v>0</v>
      </c>
      <c r="IV97" s="2152" t="n">
        <f aca="false">'02.24 по датам'!IV97</f>
        <v>0</v>
      </c>
      <c r="IW97" s="2153"/>
      <c r="IX97" s="2154"/>
      <c r="IY97" s="2155"/>
      <c r="IZ97" s="2118" t="n">
        <f aca="false">SUBTOTAL(3,IM97:IY97)</f>
        <v>10</v>
      </c>
      <c r="JA97" s="2156"/>
      <c r="JB97" s="2157" t="n">
        <f aca="false">'02.24 по датам'!JB97</f>
        <v>0</v>
      </c>
      <c r="JC97" s="2158"/>
      <c r="JD97" s="2159" t="n">
        <f aca="false">'02.24 по датам'!JD97</f>
        <v>0</v>
      </c>
      <c r="JE97" s="2160"/>
      <c r="JF97" s="2161"/>
      <c r="JG97" s="2263" t="n">
        <f aca="false">'02.24 по датам'!JG97</f>
        <v>0</v>
      </c>
      <c r="JH97" s="2162" t="n">
        <f aca="false">'02.24 по датам'!JH97</f>
        <v>0</v>
      </c>
      <c r="JI97" s="2162" t="n">
        <f aca="false">'02.24 по датам'!JI97</f>
        <v>0</v>
      </c>
      <c r="JJ97" s="2163" t="n">
        <f aca="false">'02.24 по датам'!JJ97</f>
        <v>0</v>
      </c>
      <c r="JK97" s="2281"/>
      <c r="JL97" s="2165"/>
      <c r="JM97" s="2107"/>
      <c r="JN97" s="2108"/>
      <c r="JO97" s="2109"/>
      <c r="JP97" s="2166"/>
      <c r="JQ97" s="2167"/>
      <c r="JR97" s="2168"/>
    </row>
    <row r="98" customFormat="false" ht="11.25" hidden="false" customHeight="true" outlineLevel="0" collapsed="false">
      <c r="A98" s="2056"/>
      <c r="B98" s="2169" t="s">
        <v>661</v>
      </c>
      <c r="C98" s="2179" t="n">
        <f aca="false">'02.24 по датам'!C98</f>
        <v>0</v>
      </c>
      <c r="D98" s="2179" t="n">
        <f aca="false">'02.24 по датам'!D98</f>
        <v>0</v>
      </c>
      <c r="E98" s="2179" t="n">
        <f aca="false">'02.24 по датам'!E98</f>
        <v>0</v>
      </c>
      <c r="F98" s="2177" t="n">
        <f aca="false">'02.24 по датам'!F98</f>
        <v>0</v>
      </c>
      <c r="G98" s="2177" t="n">
        <f aca="false">'02.24 по датам'!G98</f>
        <v>0</v>
      </c>
      <c r="H98" s="2177" t="n">
        <f aca="false">'02.24 по датам'!H98</f>
        <v>0</v>
      </c>
      <c r="I98" s="2177" t="n">
        <f aca="false">'02.24 по датам'!I98</f>
        <v>0</v>
      </c>
      <c r="J98" s="2177" t="n">
        <f aca="false">'02.24 по датам'!J98</f>
        <v>0</v>
      </c>
      <c r="K98" s="2177" t="n">
        <f aca="false">'02.24 по датам'!K98</f>
        <v>0</v>
      </c>
      <c r="L98" s="2177" t="n">
        <f aca="false">'02.24 по датам'!L98</f>
        <v>0</v>
      </c>
      <c r="M98" s="2177" t="n">
        <f aca="false">'02.24 по датам'!M98</f>
        <v>0</v>
      </c>
      <c r="N98" s="2177" t="n">
        <f aca="false">'02.24 по датам'!N98</f>
        <v>0</v>
      </c>
      <c r="O98" s="2177" t="n">
        <f aca="false">'02.24 по датам'!O98</f>
        <v>0</v>
      </c>
      <c r="P98" s="2177" t="n">
        <f aca="false">'02.24 по датам'!P98</f>
        <v>0</v>
      </c>
      <c r="Q98" s="2177" t="n">
        <f aca="false">'02.24 по датам'!Q98</f>
        <v>0</v>
      </c>
      <c r="R98" s="2177" t="n">
        <f aca="false">'02.24 по датам'!R98</f>
        <v>0</v>
      </c>
      <c r="S98" s="2177" t="n">
        <f aca="false">'02.24 по датам'!S98</f>
        <v>0</v>
      </c>
      <c r="T98" s="2177" t="n">
        <f aca="false">'02.24 по датам'!T98</f>
        <v>0</v>
      </c>
      <c r="U98" s="2177" t="n">
        <f aca="false">'02.24 по датам'!U98</f>
        <v>0</v>
      </c>
      <c r="V98" s="2177" t="n">
        <f aca="false">'02.24 по датам'!V98</f>
        <v>0</v>
      </c>
      <c r="W98" s="2178" t="n">
        <f aca="false">'02.24 по датам'!W98</f>
        <v>0</v>
      </c>
      <c r="X98" s="2171"/>
      <c r="Y98" s="2172"/>
      <c r="Z98" s="2173"/>
      <c r="AA98" s="2174" t="n">
        <f aca="false">SUBTOTAL(9,C98:Z98)</f>
        <v>0</v>
      </c>
      <c r="AB98" s="2175" t="n">
        <f aca="false">AA98+AB94</f>
        <v>620</v>
      </c>
      <c r="AC98" s="2204" t="n">
        <f aca="false">'02.24 по датам'!AC98</f>
        <v>0</v>
      </c>
      <c r="AD98" s="2204" t="n">
        <f aca="false">'02.24 по датам'!AD98</f>
        <v>0</v>
      </c>
      <c r="AE98" s="2204" t="n">
        <f aca="false">'02.24 по датам'!AE98</f>
        <v>0</v>
      </c>
      <c r="AF98" s="2204" t="n">
        <f aca="false">'02.24 по датам'!AF98</f>
        <v>0</v>
      </c>
      <c r="AG98" s="2204" t="n">
        <f aca="false">'02.24 по датам'!AG98</f>
        <v>0</v>
      </c>
      <c r="AH98" s="2204" t="n">
        <f aca="false">'02.24 по датам'!AH98</f>
        <v>0</v>
      </c>
      <c r="AI98" s="2204" t="n">
        <f aca="false">'02.24 по датам'!AI98</f>
        <v>0</v>
      </c>
      <c r="AJ98" s="2204" t="n">
        <f aca="false">'02.24 по датам'!AJ98</f>
        <v>0</v>
      </c>
      <c r="AK98" s="2204" t="n">
        <f aca="false">'02.24 по датам'!AK98</f>
        <v>0</v>
      </c>
      <c r="AL98" s="2204" t="n">
        <f aca="false">'02.24 по датам'!AL98</f>
        <v>0</v>
      </c>
      <c r="AM98" s="2204" t="n">
        <f aca="false">'02.24 по датам'!AM98</f>
        <v>0</v>
      </c>
      <c r="AN98" s="2204" t="n">
        <f aca="false">'02.24 по датам'!AN98</f>
        <v>0</v>
      </c>
      <c r="AO98" s="2290" t="n">
        <f aca="false">'02.24 по датам'!AO98</f>
        <v>0</v>
      </c>
      <c r="AP98" s="2186"/>
      <c r="AQ98" s="2187"/>
      <c r="AR98" s="2267"/>
      <c r="AS98" s="2174" t="n">
        <f aca="false">SUBTOTAL(9,AC98:AR98)</f>
        <v>0</v>
      </c>
      <c r="AT98" s="2175" t="n">
        <f aca="false">AS98+AT94</f>
        <v>0</v>
      </c>
      <c r="AU98" s="2176" t="n">
        <f aca="false">'02.24 по датам'!AU98</f>
        <v>0</v>
      </c>
      <c r="AV98" s="2176" t="n">
        <f aca="false">'02.24 по датам'!AV98</f>
        <v>0</v>
      </c>
      <c r="AW98" s="2179" t="n">
        <f aca="false">'02.24 по датам'!AW98</f>
        <v>0</v>
      </c>
      <c r="AX98" s="2204" t="n">
        <f aca="false">'02.24 по датам'!AX98</f>
        <v>0</v>
      </c>
      <c r="AY98" s="2204" t="n">
        <f aca="false">'02.24 по датам'!AY98</f>
        <v>19</v>
      </c>
      <c r="AZ98" s="2204" t="n">
        <f aca="false">'02.24 по датам'!AZ98</f>
        <v>18</v>
      </c>
      <c r="BA98" s="2204" t="n">
        <f aca="false">'02.24 по датам'!BA98</f>
        <v>0</v>
      </c>
      <c r="BB98" s="2204" t="n">
        <f aca="false">'02.24 по датам'!BB98</f>
        <v>0</v>
      </c>
      <c r="BC98" s="2204" t="n">
        <f aca="false">'02.24 по датам'!BC98</f>
        <v>0</v>
      </c>
      <c r="BD98" s="2204" t="n">
        <f aca="false">'02.24 по датам'!BD98</f>
        <v>0</v>
      </c>
      <c r="BE98" s="2204" t="n">
        <f aca="false">'02.24 по датам'!BE98</f>
        <v>0</v>
      </c>
      <c r="BF98" s="2204" t="n">
        <f aca="false">'02.24 по датам'!BF98</f>
        <v>0</v>
      </c>
      <c r="BG98" s="2204" t="n">
        <f aca="false">'02.24 по датам'!BG98</f>
        <v>0</v>
      </c>
      <c r="BH98" s="2204" t="n">
        <f aca="false">'02.24 по датам'!BH98</f>
        <v>0</v>
      </c>
      <c r="BI98" s="2204" t="n">
        <f aca="false">'02.24 по датам'!BI98</f>
        <v>0</v>
      </c>
      <c r="BJ98" s="2204" t="n">
        <f aca="false">'02.24 по датам'!BJ98</f>
        <v>0</v>
      </c>
      <c r="BK98" s="2204" t="n">
        <f aca="false">'02.24 по датам'!BK98</f>
        <v>0</v>
      </c>
      <c r="BL98" s="2204" t="n">
        <f aca="false">'02.24 по датам'!BL98</f>
        <v>0</v>
      </c>
      <c r="BM98" s="2204" t="n">
        <f aca="false">'02.24 по датам'!BM98</f>
        <v>0</v>
      </c>
      <c r="BN98" s="2204" t="n">
        <f aca="false">'02.24 по датам'!BN98</f>
        <v>0</v>
      </c>
      <c r="BO98" s="2204" t="n">
        <f aca="false">'02.24 по датам'!BO98</f>
        <v>0</v>
      </c>
      <c r="BP98" s="2204" t="n">
        <f aca="false">'02.24 по датам'!BP98</f>
        <v>0</v>
      </c>
      <c r="BQ98" s="2290" t="n">
        <f aca="false">'02.24 по датам'!BQ98</f>
        <v>0</v>
      </c>
      <c r="BR98" s="2186"/>
      <c r="BS98" s="2187"/>
      <c r="BT98" s="2267"/>
      <c r="BU98" s="2174" t="n">
        <f aca="false">SUBTOTAL(9,AU98:BT98)</f>
        <v>37</v>
      </c>
      <c r="BV98" s="2175" t="n">
        <f aca="false">BU98+BV94</f>
        <v>279</v>
      </c>
      <c r="BW98" s="2204" t="n">
        <f aca="false">'02.24 по датам'!BW98</f>
        <v>0</v>
      </c>
      <c r="BX98" s="2204" t="n">
        <f aca="false">'02.24 по датам'!BX98</f>
        <v>0</v>
      </c>
      <c r="BY98" s="2204" t="n">
        <f aca="false">'02.24 по датам'!BY98</f>
        <v>0</v>
      </c>
      <c r="BZ98" s="2204" t="n">
        <f aca="false">'02.24 по датам'!BZ98</f>
        <v>0</v>
      </c>
      <c r="CA98" s="2204" t="n">
        <f aca="false">'02.24 по датам'!CA98</f>
        <v>0</v>
      </c>
      <c r="CB98" s="2204" t="n">
        <f aca="false">'02.24 по датам'!CB98</f>
        <v>0</v>
      </c>
      <c r="CC98" s="2204" t="n">
        <f aca="false">'02.24 по датам'!CC98</f>
        <v>0</v>
      </c>
      <c r="CD98" s="2204" t="n">
        <f aca="false">'02.24 по датам'!CD98</f>
        <v>0</v>
      </c>
      <c r="CE98" s="2204" t="n">
        <f aca="false">'02.24 по датам'!CE98</f>
        <v>0</v>
      </c>
      <c r="CF98" s="2204" t="n">
        <f aca="false">'02.24 по датам'!CF98</f>
        <v>0</v>
      </c>
      <c r="CG98" s="2204" t="n">
        <f aca="false">'02.24 по датам'!CG98</f>
        <v>0</v>
      </c>
      <c r="CH98" s="2204" t="n">
        <f aca="false">'02.24 по датам'!CH98</f>
        <v>0</v>
      </c>
      <c r="CI98" s="2290" t="n">
        <f aca="false">'02.24 по датам'!CI98</f>
        <v>0</v>
      </c>
      <c r="CJ98" s="2186"/>
      <c r="CK98" s="2187"/>
      <c r="CL98" s="2267"/>
      <c r="CM98" s="2174" t="n">
        <f aca="false">SUBTOTAL(9,BW98:CL98)</f>
        <v>0</v>
      </c>
      <c r="CN98" s="2175" t="n">
        <f aca="false">CM98+CN94</f>
        <v>0</v>
      </c>
      <c r="CO98" s="2175" t="n">
        <f aca="false">AA98+AS98+BU98+CM98</f>
        <v>37</v>
      </c>
      <c r="CP98" s="2175" t="n">
        <f aca="false">CO98+CP94</f>
        <v>899</v>
      </c>
      <c r="CQ98" s="2177" t="n">
        <f aca="false">'02.24 по датам'!CQ98</f>
        <v>0</v>
      </c>
      <c r="CR98" s="2177" t="n">
        <f aca="false">'02.24 по датам'!CR98</f>
        <v>0</v>
      </c>
      <c r="CS98" s="2177" t="n">
        <f aca="false">'02.24 по датам'!CS98</f>
        <v>0</v>
      </c>
      <c r="CT98" s="2177" t="n">
        <f aca="false">'02.24 по датам'!CT98</f>
        <v>0</v>
      </c>
      <c r="CU98" s="2177" t="n">
        <f aca="false">'02.24 по датам'!CU98</f>
        <v>0</v>
      </c>
      <c r="CV98" s="2177" t="n">
        <f aca="false">'02.24 по датам'!CV98</f>
        <v>0</v>
      </c>
      <c r="CW98" s="2177" t="n">
        <f aca="false">'02.24 по датам'!CW98</f>
        <v>0</v>
      </c>
      <c r="CX98" s="2177" t="n">
        <f aca="false">'02.24 по датам'!CX98</f>
        <v>0</v>
      </c>
      <c r="CY98" s="2177" t="n">
        <f aca="false">'02.24 по датам'!CY98</f>
        <v>0</v>
      </c>
      <c r="CZ98" s="2177" t="n">
        <f aca="false">'02.24 по датам'!CZ98</f>
        <v>0</v>
      </c>
      <c r="DA98" s="2177" t="n">
        <f aca="false">'02.24 по датам'!DA98</f>
        <v>0</v>
      </c>
      <c r="DB98" s="2177" t="n">
        <f aca="false">'02.24 по датам'!DB98</f>
        <v>0</v>
      </c>
      <c r="DC98" s="2178" t="n">
        <f aca="false">'02.24 по датам'!DC98</f>
        <v>0</v>
      </c>
      <c r="DD98" s="2171"/>
      <c r="DE98" s="2172"/>
      <c r="DF98" s="2173"/>
      <c r="DG98" s="2181" t="n">
        <f aca="false">SUBTOTAL(9,CQ98:DF98)</f>
        <v>0</v>
      </c>
      <c r="DH98" s="2182" t="n">
        <f aca="false">DG98:DG98+IF($B94:$B94=2,0,DH94:DH94)</f>
        <v>0</v>
      </c>
      <c r="DI98" s="2180" t="n">
        <f aca="false">'02.24 по датам'!DI98</f>
        <v>0</v>
      </c>
      <c r="DJ98" s="2177" t="n">
        <f aca="false">'02.24 по датам'!DJ98</f>
        <v>0</v>
      </c>
      <c r="DK98" s="2177" t="n">
        <f aca="false">'02.24 по датам'!DK98</f>
        <v>0</v>
      </c>
      <c r="DL98" s="2177" t="n">
        <f aca="false">'02.24 по датам'!DL98</f>
        <v>0</v>
      </c>
      <c r="DM98" s="2177" t="n">
        <f aca="false">'02.24 по датам'!DM98</f>
        <v>0</v>
      </c>
      <c r="DN98" s="2177" t="n">
        <f aca="false">'02.24 по датам'!DN98</f>
        <v>0</v>
      </c>
      <c r="DO98" s="2177" t="n">
        <f aca="false">'02.24 по датам'!DO98</f>
        <v>0</v>
      </c>
      <c r="DP98" s="2177" t="n">
        <f aca="false">'02.24 по датам'!DP98</f>
        <v>0</v>
      </c>
      <c r="DQ98" s="2177" t="n">
        <f aca="false">'02.24 по датам'!DQ98</f>
        <v>0</v>
      </c>
      <c r="DR98" s="2177" t="n">
        <f aca="false">'02.24 по датам'!DR98</f>
        <v>0</v>
      </c>
      <c r="DS98" s="2177" t="n">
        <f aca="false">'02.24 по датам'!DS98</f>
        <v>0</v>
      </c>
      <c r="DT98" s="2177" t="n">
        <f aca="false">'02.24 по датам'!DT98</f>
        <v>0</v>
      </c>
      <c r="DU98" s="2178" t="n">
        <f aca="false">'02.24 по датам'!DU98</f>
        <v>0</v>
      </c>
      <c r="DV98" s="2171"/>
      <c r="DW98" s="2172"/>
      <c r="DX98" s="2173"/>
      <c r="DY98" s="2181" t="n">
        <f aca="false">SUBTOTAL(9,DI98:DX98)</f>
        <v>0</v>
      </c>
      <c r="DZ98" s="2182" t="n">
        <f aca="false">DY98:DY98+IF($B94:$B94=2,0,DZ94:DZ94)</f>
        <v>0</v>
      </c>
      <c r="EA98" s="2177" t="n">
        <f aca="false">'02.24 по датам'!EA98</f>
        <v>0</v>
      </c>
      <c r="EB98" s="2177" t="n">
        <f aca="false">'02.24 по датам'!EB98</f>
        <v>0</v>
      </c>
      <c r="EC98" s="2204" t="n">
        <f aca="false">'02.24 по датам'!EC98</f>
        <v>0</v>
      </c>
      <c r="ED98" s="2204" t="n">
        <f aca="false">'02.24 по датам'!ED98</f>
        <v>0</v>
      </c>
      <c r="EE98" s="2204" t="n">
        <f aca="false">'02.24 по датам'!EE98</f>
        <v>0</v>
      </c>
      <c r="EF98" s="2204" t="n">
        <f aca="false">'02.24 по датам'!EF98</f>
        <v>0</v>
      </c>
      <c r="EG98" s="2204" t="n">
        <f aca="false">'02.24 по датам'!EG98</f>
        <v>0</v>
      </c>
      <c r="EH98" s="2204" t="n">
        <f aca="false">'02.24 по датам'!EH98</f>
        <v>0</v>
      </c>
      <c r="EI98" s="2204" t="n">
        <f aca="false">'02.24 по датам'!EI98</f>
        <v>0</v>
      </c>
      <c r="EJ98" s="2204" t="n">
        <f aca="false">'02.24 по датам'!EJ98</f>
        <v>0</v>
      </c>
      <c r="EK98" s="2204" t="n">
        <f aca="false">'02.24 по датам'!EK98</f>
        <v>0</v>
      </c>
      <c r="EL98" s="2204" t="n">
        <f aca="false">'02.24 по датам'!EL98</f>
        <v>0</v>
      </c>
      <c r="EM98" s="2204" t="n">
        <f aca="false">'02.24 по датам'!EM98</f>
        <v>0</v>
      </c>
      <c r="EN98" s="2204" t="n">
        <f aca="false">'02.24 по датам'!EN98</f>
        <v>0</v>
      </c>
      <c r="EO98" s="2204" t="n">
        <f aca="false">'02.24 по датам'!EO98</f>
        <v>0</v>
      </c>
      <c r="EP98" s="2204" t="n">
        <f aca="false">'02.24 по датам'!EP98</f>
        <v>0</v>
      </c>
      <c r="EQ98" s="2204" t="n">
        <f aca="false">'02.24 по датам'!EQ98</f>
        <v>0</v>
      </c>
      <c r="ER98" s="2204" t="n">
        <f aca="false">'02.24 по датам'!ER98</f>
        <v>0</v>
      </c>
      <c r="ES98" s="2204" t="n">
        <f aca="false">'02.24 по датам'!ES98</f>
        <v>0</v>
      </c>
      <c r="ET98" s="2204" t="n">
        <f aca="false">'02.24 по датам'!ET98</f>
        <v>0</v>
      </c>
      <c r="EU98" s="2204" t="n">
        <f aca="false">'02.24 по датам'!EU98</f>
        <v>0</v>
      </c>
      <c r="EV98" s="2204" t="n">
        <f aca="false">'02.24 по датам'!EV98</f>
        <v>0</v>
      </c>
      <c r="EW98" s="2204" t="n">
        <f aca="false">'02.24 по датам'!EW98</f>
        <v>0</v>
      </c>
      <c r="EX98" s="2204" t="n">
        <f aca="false">'02.24 по датам'!EX98</f>
        <v>0</v>
      </c>
      <c r="EY98" s="2290" t="n">
        <f aca="false">'02.24 по датам'!EY98</f>
        <v>0</v>
      </c>
      <c r="EZ98" s="2186"/>
      <c r="FA98" s="2187"/>
      <c r="FB98" s="2173"/>
      <c r="FC98" s="2181" t="n">
        <f aca="false">SUBTOTAL(9,EA98:FB98)</f>
        <v>0</v>
      </c>
      <c r="FD98" s="2182" t="n">
        <f aca="false">FC98:FC98+IF($B94:$B94=2,0,FD94:FD94)</f>
        <v>171</v>
      </c>
      <c r="FE98" s="2177" t="n">
        <f aca="false">'02.24 по датам'!FE98</f>
        <v>0</v>
      </c>
      <c r="FF98" s="2204" t="n">
        <f aca="false">'02.24 по датам'!FF98</f>
        <v>0</v>
      </c>
      <c r="FG98" s="2204" t="n">
        <f aca="false">'02.24 по датам'!FG98</f>
        <v>0</v>
      </c>
      <c r="FH98" s="2204" t="n">
        <f aca="false">'02.24 по датам'!FH98</f>
        <v>0</v>
      </c>
      <c r="FI98" s="2204" t="n">
        <f aca="false">'02.24 по датам'!FI98</f>
        <v>0</v>
      </c>
      <c r="FJ98" s="2204" t="n">
        <f aca="false">'02.24 по датам'!FJ98</f>
        <v>0</v>
      </c>
      <c r="FK98" s="2204" t="n">
        <f aca="false">'02.24 по датам'!FK98</f>
        <v>0</v>
      </c>
      <c r="FL98" s="2204" t="n">
        <f aca="false">'02.24 по датам'!FL98</f>
        <v>0</v>
      </c>
      <c r="FM98" s="2204" t="n">
        <f aca="false">'02.24 по датам'!FM98</f>
        <v>0</v>
      </c>
      <c r="FN98" s="2290" t="n">
        <f aca="false">'02.24 по датам'!FN98</f>
        <v>0</v>
      </c>
      <c r="FO98" s="2186"/>
      <c r="FP98" s="2187"/>
      <c r="FQ98" s="2173"/>
      <c r="FR98" s="2181" t="n">
        <f aca="false">SUBTOTAL(9,FE98:FQ98)</f>
        <v>0</v>
      </c>
      <c r="FS98" s="2182" t="n">
        <f aca="false">FR98:FR98+IF($B94:$B94=2,0,FS94:FS94)</f>
        <v>0</v>
      </c>
      <c r="FT98" s="2283" t="n">
        <f aca="false">'02.24 по датам'!GX98-'02.24 НГДП по датам'!AW98</f>
        <v>0</v>
      </c>
      <c r="FU98" s="2283"/>
      <c r="FV98" s="2283"/>
      <c r="FW98" s="2283"/>
      <c r="FX98" s="2283"/>
      <c r="FY98" s="2283"/>
      <c r="FZ98" s="2283"/>
      <c r="GA98" s="2283"/>
      <c r="GB98" s="2283"/>
      <c r="GC98" s="2283"/>
      <c r="GD98" s="2283"/>
      <c r="GE98" s="2283"/>
      <c r="GF98" s="2283"/>
      <c r="GG98" s="2283"/>
      <c r="GH98" s="2283"/>
      <c r="GI98" s="2283"/>
      <c r="GJ98" s="2283"/>
      <c r="GK98" s="2283"/>
      <c r="GL98" s="2283"/>
      <c r="GM98" s="2283"/>
      <c r="GN98" s="2283"/>
      <c r="GO98" s="2283"/>
      <c r="GP98" s="2283"/>
      <c r="GQ98" s="2283"/>
      <c r="GR98" s="2283"/>
      <c r="GS98" s="2284"/>
      <c r="GT98" s="2171"/>
      <c r="GU98" s="2172"/>
      <c r="GV98" s="2173"/>
      <c r="GW98" s="2188" t="n">
        <f aca="false">SUBTOTAL(9,FT98:GV98)</f>
        <v>0</v>
      </c>
      <c r="GX98" s="2175" t="n">
        <f aca="false">SUBTOTAL(9,FT98:GV98)</f>
        <v>0</v>
      </c>
      <c r="GY98" s="2174" t="n">
        <f aca="false">GX98:GX98+IF($B94:$B94=2,0,GY94:GY94)</f>
        <v>0</v>
      </c>
      <c r="GZ98" s="2189" t="n">
        <f aca="false">'02.24 по датам'!GZ98</f>
        <v>0</v>
      </c>
      <c r="HA98" s="2190" t="n">
        <f aca="false">'02.24 по датам'!HA98</f>
        <v>0</v>
      </c>
      <c r="HB98" s="2191"/>
      <c r="HC98" s="2192" t="n">
        <f aca="false">SUBTOTAL(9,GZ98:HB98)</f>
        <v>0</v>
      </c>
      <c r="HD98" s="2193" t="n">
        <f aca="false">$HD$14+HD94</f>
        <v>836.66</v>
      </c>
      <c r="HE98" s="2194"/>
      <c r="HF98" s="2195" t="n">
        <f aca="false">SUM(HD98:HE98)</f>
        <v>836.66</v>
      </c>
      <c r="HG98" s="2180" t="n">
        <f aca="false">'02.24 по датам'!ID98-'02.24 НГДП по датам'!BF98</f>
        <v>0</v>
      </c>
      <c r="HH98" s="2180"/>
      <c r="HI98" s="2197"/>
      <c r="HJ98" s="2184"/>
      <c r="HK98" s="2184"/>
      <c r="HL98" s="2184"/>
      <c r="HM98" s="2184"/>
      <c r="HN98" s="2184"/>
      <c r="HO98" s="2184"/>
      <c r="HP98" s="2184"/>
      <c r="HQ98" s="2184"/>
      <c r="HR98" s="2184"/>
      <c r="HS98" s="2184"/>
      <c r="HT98" s="2184"/>
      <c r="HU98" s="2184"/>
      <c r="HV98" s="2184"/>
      <c r="HW98" s="2184"/>
      <c r="HX98" s="2184"/>
      <c r="HY98" s="2184"/>
      <c r="HZ98" s="2185"/>
      <c r="IA98" s="2186"/>
      <c r="IB98" s="2187"/>
      <c r="IC98" s="2173"/>
      <c r="ID98" s="2174" t="n">
        <f aca="false">SUBTOTAL(9,HG98:IC98)</f>
        <v>0</v>
      </c>
      <c r="IE98" s="2188" t="n">
        <f aca="false">ID98:ID98+IF($B94:$B94=2,0,IE94:IE94)</f>
        <v>136</v>
      </c>
      <c r="IF98" s="2198" t="n">
        <f aca="false">'02.24 по датам'!IF98</f>
        <v>0</v>
      </c>
      <c r="IG98" s="2198" t="n">
        <f aca="false">'02.24 по датам'!IG98</f>
        <v>0</v>
      </c>
      <c r="IH98" s="2199" t="n">
        <f aca="false">'02.24 по датам'!IH98</f>
        <v>0</v>
      </c>
      <c r="II98" s="2200"/>
      <c r="IJ98" s="2201"/>
      <c r="IK98" s="2202" t="n">
        <f aca="false">SUBTOTAL(9,IF98:IJ98)</f>
        <v>0</v>
      </c>
      <c r="IL98" s="2203" t="n">
        <f aca="false">IK98:IK98+IF($B94:$B94=2,0,IL94:IL94)</f>
        <v>0</v>
      </c>
      <c r="IM98" s="2204" t="n">
        <f aca="false">'02.24 по датам'!IM98</f>
        <v>0</v>
      </c>
      <c r="IN98" s="2204" t="n">
        <f aca="false">'02.24 по датам'!IN98</f>
        <v>0</v>
      </c>
      <c r="IO98" s="2177" t="n">
        <f aca="false">'02.24 по датам'!IO98</f>
        <v>0</v>
      </c>
      <c r="IP98" s="2177" t="n">
        <f aca="false">'02.24 по датам'!IP98</f>
        <v>0</v>
      </c>
      <c r="IQ98" s="2177" t="n">
        <f aca="false">'02.24 по датам'!IQ98</f>
        <v>0</v>
      </c>
      <c r="IR98" s="2177" t="n">
        <f aca="false">'02.24 по датам'!IR98</f>
        <v>0</v>
      </c>
      <c r="IS98" s="2177" t="n">
        <f aca="false">'02.24 по датам'!IS98</f>
        <v>0</v>
      </c>
      <c r="IT98" s="2177" t="n">
        <f aca="false">'02.24 по датам'!IT98</f>
        <v>0</v>
      </c>
      <c r="IU98" s="2177" t="n">
        <f aca="false">'02.24 по датам'!IU98</f>
        <v>0</v>
      </c>
      <c r="IV98" s="2178" t="n">
        <f aca="false">'02.24 по датам'!IV98</f>
        <v>0</v>
      </c>
      <c r="IW98" s="2171"/>
      <c r="IX98" s="2172"/>
      <c r="IY98" s="2173"/>
      <c r="IZ98" s="2174" t="n">
        <f aca="false">SUBTOTAL(9,IM98:IY98)</f>
        <v>0</v>
      </c>
      <c r="JA98" s="2175" t="n">
        <f aca="false">IZ98:IZ98+IF($B94:$B94=2,0,JA94:JA94)</f>
        <v>11</v>
      </c>
      <c r="JB98" s="2205" t="n">
        <f aca="false">'02.24 по датам'!JB98</f>
        <v>0</v>
      </c>
      <c r="JC98" s="2194"/>
      <c r="JD98" s="2268" t="n">
        <f aca="false">'02.24 по датам'!JD98</f>
        <v>0</v>
      </c>
      <c r="JE98" s="2207" t="n">
        <f aca="false">SUBTOTAL(9,JB98:JD98)</f>
        <v>0</v>
      </c>
      <c r="JF98" s="2208" t="n">
        <f aca="false">SUMIF($C$5:JE$5,"Накопленный эффект, т/сут",$C98:JE98)+SUMIF($C$5:JE$5,"Нараст.  по потенциалу",$C98:JE98)-SUMIF($C$5:JE$5,"Нараст. по остановкам",$C98:JE98)-SUMIF($C$5:JE$5,"ИТОГО перевод в ППД",$C98:JE98)-SUMIF($C$5:JE$5,"ИТОГО  нерент, по распоряж.",$C98:JE98)-SUMIF($C$5:JE$5,"ИТОГО ост. дебит от ЗБС, Углуб., ПВЛГ/ПНЛГ",$C98:JE98)</f>
        <v>923</v>
      </c>
      <c r="JG98" s="2269" t="n">
        <f aca="false">'02.24 по датам'!JG98-'02.24 НГДП по датам'!BV98</f>
        <v>0</v>
      </c>
      <c r="JH98" s="2209" t="n">
        <f aca="false">'02.24 по датам'!JH98-'02.24 НГДП по датам'!BW98</f>
        <v>0</v>
      </c>
      <c r="JI98" s="2209" t="n">
        <f aca="false">'02.24 по датам'!JI98-'02.24 НГДП по датам'!BX98</f>
        <v>0</v>
      </c>
      <c r="JJ98" s="2210" t="n">
        <f aca="false">'02.24 по датам'!JJ98-'02.24 НГДП по датам'!BY98</f>
        <v>0</v>
      </c>
      <c r="JK98" s="2211" t="n">
        <f aca="false">'02.24 НГДП по датам'!BZ98</f>
        <v>0</v>
      </c>
      <c r="JL98" s="2202" t="n">
        <f aca="false">SUBTOTAL(9,JG98:JJ98)</f>
        <v>0</v>
      </c>
      <c r="JM98" s="2107"/>
      <c r="JN98" s="2108"/>
      <c r="JO98" s="2109"/>
      <c r="JP98" s="2212" t="n">
        <f aca="false">JP$4:JP$4+SUMIF($C$5:JL$5,"Нараст. по остановкам",$C98:JL98)-SUMIF($C$5:JL$5,"Нараст.  по потенциалу",$C98:JL98)</f>
        <v>756.812</v>
      </c>
      <c r="JQ98" s="2213"/>
      <c r="JR98" s="2214" t="n">
        <f aca="false">'02.24 НГДП по датам'!CB98</f>
        <v>81.893</v>
      </c>
    </row>
    <row r="99" customFormat="false" ht="1.5" hidden="false" customHeight="true" outlineLevel="0" collapsed="false">
      <c r="A99" s="2215"/>
      <c r="B99" s="2215"/>
      <c r="C99" s="2216" t="n">
        <f aca="false">'02.24 по датам'!C99</f>
        <v>0</v>
      </c>
      <c r="D99" s="2216" t="n">
        <f aca="false">'02.24 по датам'!D99</f>
        <v>0</v>
      </c>
      <c r="E99" s="2216" t="n">
        <f aca="false">'02.24 по датам'!E99</f>
        <v>0</v>
      </c>
      <c r="F99" s="2216" t="n">
        <f aca="false">'02.24 по датам'!F99</f>
        <v>0</v>
      </c>
      <c r="G99" s="2217" t="n">
        <f aca="false">'02.24 по датам'!G99</f>
        <v>0</v>
      </c>
      <c r="H99" s="2217" t="n">
        <f aca="false">'02.24 по датам'!H99</f>
        <v>0</v>
      </c>
      <c r="I99" s="2217" t="n">
        <f aca="false">'02.24 по датам'!I99</f>
        <v>0</v>
      </c>
      <c r="J99" s="2217" t="n">
        <f aca="false">'02.24 по датам'!J99</f>
        <v>0</v>
      </c>
      <c r="K99" s="2217" t="n">
        <f aca="false">'02.24 по датам'!K99</f>
        <v>0</v>
      </c>
      <c r="L99" s="2217" t="n">
        <f aca="false">'02.24 по датам'!L99</f>
        <v>0</v>
      </c>
      <c r="M99" s="2217" t="n">
        <f aca="false">'02.24 по датам'!M99</f>
        <v>0</v>
      </c>
      <c r="N99" s="2217" t="n">
        <f aca="false">'02.24 по датам'!N99</f>
        <v>0</v>
      </c>
      <c r="O99" s="2217" t="n">
        <f aca="false">'02.24 по датам'!O99</f>
        <v>0</v>
      </c>
      <c r="P99" s="2217" t="n">
        <f aca="false">'02.24 по датам'!P99</f>
        <v>0</v>
      </c>
      <c r="Q99" s="2217" t="n">
        <f aca="false">'02.24 по датам'!Q99</f>
        <v>0</v>
      </c>
      <c r="R99" s="2217" t="n">
        <f aca="false">'02.24 по датам'!R99</f>
        <v>0</v>
      </c>
      <c r="S99" s="2217" t="n">
        <f aca="false">'02.24 по датам'!S99</f>
        <v>0</v>
      </c>
      <c r="T99" s="2217" t="n">
        <f aca="false">'02.24 по датам'!T99</f>
        <v>0</v>
      </c>
      <c r="U99" s="2217" t="n">
        <f aca="false">'02.24 по датам'!U99</f>
        <v>0</v>
      </c>
      <c r="V99" s="2217" t="n">
        <f aca="false">'02.24 по датам'!V99</f>
        <v>0</v>
      </c>
      <c r="W99" s="2217" t="n">
        <f aca="false">'02.24 по датам'!W99</f>
        <v>0</v>
      </c>
      <c r="X99" s="2218"/>
      <c r="Y99" s="2219"/>
      <c r="Z99" s="2220"/>
      <c r="AA99" s="2221"/>
      <c r="AB99" s="2221"/>
      <c r="AC99" s="2229" t="n">
        <f aca="false">'02.24 по датам'!AC99</f>
        <v>0</v>
      </c>
      <c r="AD99" s="2222" t="n">
        <f aca="false">'02.24 по датам'!AD99</f>
        <v>0</v>
      </c>
      <c r="AE99" s="2217" t="n">
        <f aca="false">'02.24 по датам'!AE99</f>
        <v>0</v>
      </c>
      <c r="AF99" s="2217" t="n">
        <f aca="false">'02.24 по датам'!AF99</f>
        <v>0</v>
      </c>
      <c r="AG99" s="2217" t="n">
        <f aca="false">'02.24 по датам'!AG99</f>
        <v>0</v>
      </c>
      <c r="AH99" s="2217" t="n">
        <f aca="false">'02.24 по датам'!AH99</f>
        <v>0</v>
      </c>
      <c r="AI99" s="2217" t="n">
        <f aca="false">'02.24 по датам'!AI99</f>
        <v>0</v>
      </c>
      <c r="AJ99" s="2217" t="n">
        <f aca="false">'02.24 по датам'!AJ99</f>
        <v>0</v>
      </c>
      <c r="AK99" s="2217" t="n">
        <f aca="false">'02.24 по датам'!AK99</f>
        <v>0</v>
      </c>
      <c r="AL99" s="2217" t="n">
        <f aca="false">'02.24 по датам'!AL99</f>
        <v>0</v>
      </c>
      <c r="AM99" s="2217" t="n">
        <f aca="false">'02.24 по датам'!AM99</f>
        <v>0</v>
      </c>
      <c r="AN99" s="2217" t="n">
        <f aca="false">'02.24 по датам'!AN99</f>
        <v>0</v>
      </c>
      <c r="AO99" s="2217" t="n">
        <f aca="false">'02.24 по датам'!AO99</f>
        <v>0</v>
      </c>
      <c r="AP99" s="2218"/>
      <c r="AQ99" s="2219"/>
      <c r="AR99" s="2220"/>
      <c r="AS99" s="2221"/>
      <c r="AT99" s="2221"/>
      <c r="AU99" s="2216" t="n">
        <f aca="false">'02.24 по датам'!AU99</f>
        <v>0</v>
      </c>
      <c r="AV99" s="2216" t="n">
        <f aca="false">'02.24 по датам'!AV99</f>
        <v>0</v>
      </c>
      <c r="AW99" s="2223" t="n">
        <f aca="false">'02.24 по датам'!AW99</f>
        <v>0</v>
      </c>
      <c r="AX99" s="2217" t="n">
        <f aca="false">'02.24 по датам'!AX99</f>
        <v>0</v>
      </c>
      <c r="AY99" s="2217" t="n">
        <f aca="false">'02.24 по датам'!AY99</f>
        <v>0</v>
      </c>
      <c r="AZ99" s="2217" t="n">
        <f aca="false">'02.24 по датам'!AZ99</f>
        <v>0</v>
      </c>
      <c r="BA99" s="2217" t="n">
        <f aca="false">'02.24 по датам'!BA99</f>
        <v>0</v>
      </c>
      <c r="BB99" s="2217" t="n">
        <f aca="false">'02.24 по датам'!BB99</f>
        <v>0</v>
      </c>
      <c r="BC99" s="2217" t="n">
        <f aca="false">'02.24 по датам'!BC99</f>
        <v>0</v>
      </c>
      <c r="BD99" s="2217" t="n">
        <f aca="false">'02.24 по датам'!BD99</f>
        <v>0</v>
      </c>
      <c r="BE99" s="2217" t="n">
        <f aca="false">'02.24 по датам'!BE99</f>
        <v>0</v>
      </c>
      <c r="BF99" s="2217" t="n">
        <f aca="false">'02.24 по датам'!BF99</f>
        <v>0</v>
      </c>
      <c r="BG99" s="2217" t="n">
        <f aca="false">'02.24 по датам'!BG99</f>
        <v>0</v>
      </c>
      <c r="BH99" s="2217" t="n">
        <f aca="false">'02.24 по датам'!BH99</f>
        <v>0</v>
      </c>
      <c r="BI99" s="2217" t="n">
        <f aca="false">'02.24 по датам'!BI99</f>
        <v>0</v>
      </c>
      <c r="BJ99" s="2217" t="n">
        <f aca="false">'02.24 по датам'!BJ99</f>
        <v>0</v>
      </c>
      <c r="BK99" s="2217" t="n">
        <f aca="false">'02.24 по датам'!BK99</f>
        <v>0</v>
      </c>
      <c r="BL99" s="2217" t="n">
        <f aca="false">'02.24 по датам'!BL99</f>
        <v>0</v>
      </c>
      <c r="BM99" s="2217" t="n">
        <f aca="false">'02.24 по датам'!BM99</f>
        <v>0</v>
      </c>
      <c r="BN99" s="2217" t="n">
        <f aca="false">'02.24 по датам'!BN99</f>
        <v>0</v>
      </c>
      <c r="BO99" s="2217" t="n">
        <f aca="false">'02.24 по датам'!BO99</f>
        <v>0</v>
      </c>
      <c r="BP99" s="2217" t="n">
        <f aca="false">'02.24 по датам'!BP99</f>
        <v>0</v>
      </c>
      <c r="BQ99" s="2217" t="n">
        <f aca="false">'02.24 по датам'!BQ99</f>
        <v>0</v>
      </c>
      <c r="BR99" s="2218"/>
      <c r="BS99" s="2219"/>
      <c r="BT99" s="2220"/>
      <c r="BU99" s="2221"/>
      <c r="BV99" s="2221"/>
      <c r="BW99" s="2222" t="n">
        <f aca="false">'02.24 по датам'!BW99</f>
        <v>0</v>
      </c>
      <c r="BX99" s="2217" t="n">
        <f aca="false">'02.24 по датам'!BX99</f>
        <v>0</v>
      </c>
      <c r="BY99" s="2217" t="n">
        <f aca="false">'02.24 по датам'!BY99</f>
        <v>0</v>
      </c>
      <c r="BZ99" s="2217" t="n">
        <f aca="false">'02.24 по датам'!BZ99</f>
        <v>0</v>
      </c>
      <c r="CA99" s="2217" t="n">
        <f aca="false">'02.24 по датам'!CA99</f>
        <v>0</v>
      </c>
      <c r="CB99" s="2217" t="n">
        <f aca="false">'02.24 по датам'!CB99</f>
        <v>0</v>
      </c>
      <c r="CC99" s="2217" t="n">
        <f aca="false">'02.24 по датам'!CC99</f>
        <v>0</v>
      </c>
      <c r="CD99" s="2217" t="n">
        <f aca="false">'02.24 по датам'!CD99</f>
        <v>0</v>
      </c>
      <c r="CE99" s="2217" t="n">
        <f aca="false">'02.24 по датам'!CE99</f>
        <v>0</v>
      </c>
      <c r="CF99" s="2217" t="n">
        <f aca="false">'02.24 по датам'!CF99</f>
        <v>0</v>
      </c>
      <c r="CG99" s="2217" t="n">
        <f aca="false">'02.24 по датам'!CG99</f>
        <v>0</v>
      </c>
      <c r="CH99" s="2217" t="n">
        <f aca="false">'02.24 по датам'!CH99</f>
        <v>0</v>
      </c>
      <c r="CI99" s="2217" t="n">
        <f aca="false">'02.24 по датам'!CI99</f>
        <v>0</v>
      </c>
      <c r="CJ99" s="2218"/>
      <c r="CK99" s="2219"/>
      <c r="CL99" s="2220"/>
      <c r="CM99" s="2221"/>
      <c r="CN99" s="2221"/>
      <c r="CO99" s="2221"/>
      <c r="CP99" s="2221"/>
      <c r="CQ99" s="2217" t="n">
        <f aca="false">'02.24 по датам'!CQ99</f>
        <v>0</v>
      </c>
      <c r="CR99" s="2217" t="n">
        <f aca="false">'02.24 по датам'!CR99</f>
        <v>0</v>
      </c>
      <c r="CS99" s="2217" t="n">
        <f aca="false">'02.24 по датам'!CS99</f>
        <v>0</v>
      </c>
      <c r="CT99" s="2217" t="n">
        <f aca="false">'02.24 по датам'!CT99</f>
        <v>0</v>
      </c>
      <c r="CU99" s="2217" t="n">
        <f aca="false">'02.24 по датам'!CU99</f>
        <v>0</v>
      </c>
      <c r="CV99" s="2217" t="n">
        <f aca="false">'02.24 по датам'!CV99</f>
        <v>0</v>
      </c>
      <c r="CW99" s="2217" t="n">
        <f aca="false">'02.24 по датам'!CW99</f>
        <v>0</v>
      </c>
      <c r="CX99" s="2217" t="n">
        <f aca="false">'02.24 по датам'!CX99</f>
        <v>0</v>
      </c>
      <c r="CY99" s="2217" t="n">
        <f aca="false">'02.24 по датам'!CY99</f>
        <v>0</v>
      </c>
      <c r="CZ99" s="2217" t="n">
        <f aca="false">'02.24 по датам'!CZ99</f>
        <v>0</v>
      </c>
      <c r="DA99" s="2217" t="n">
        <f aca="false">'02.24 по датам'!DA99</f>
        <v>0</v>
      </c>
      <c r="DB99" s="2217" t="n">
        <f aca="false">'02.24 по датам'!DB99</f>
        <v>0</v>
      </c>
      <c r="DC99" s="2217" t="n">
        <f aca="false">'02.24 по датам'!DC99</f>
        <v>0</v>
      </c>
      <c r="DD99" s="2218"/>
      <c r="DE99" s="2219"/>
      <c r="DF99" s="2220"/>
      <c r="DG99" s="2221"/>
      <c r="DH99" s="2221"/>
      <c r="DI99" s="2285" t="n">
        <f aca="false">'02.24 по датам'!DI99</f>
        <v>0</v>
      </c>
      <c r="DJ99" s="2217" t="n">
        <f aca="false">'02.24 по датам'!DJ99</f>
        <v>0</v>
      </c>
      <c r="DK99" s="2217" t="n">
        <f aca="false">'02.24 по датам'!DK99</f>
        <v>0</v>
      </c>
      <c r="DL99" s="2217" t="n">
        <f aca="false">'02.24 по датам'!DL99</f>
        <v>0</v>
      </c>
      <c r="DM99" s="2217" t="n">
        <f aca="false">'02.24 по датам'!DM99</f>
        <v>0</v>
      </c>
      <c r="DN99" s="2217" t="n">
        <f aca="false">'02.24 по датам'!DN99</f>
        <v>0</v>
      </c>
      <c r="DO99" s="2217" t="n">
        <f aca="false">'02.24 по датам'!DO99</f>
        <v>0</v>
      </c>
      <c r="DP99" s="2217" t="n">
        <f aca="false">'02.24 по датам'!DP99</f>
        <v>0</v>
      </c>
      <c r="DQ99" s="2217" t="n">
        <f aca="false">'02.24 по датам'!DQ99</f>
        <v>0</v>
      </c>
      <c r="DR99" s="2217" t="n">
        <f aca="false">'02.24 по датам'!DR99</f>
        <v>0</v>
      </c>
      <c r="DS99" s="2217" t="n">
        <f aca="false">'02.24 по датам'!DS99</f>
        <v>0</v>
      </c>
      <c r="DT99" s="2217" t="n">
        <f aca="false">'02.24 по датам'!DT99</f>
        <v>0</v>
      </c>
      <c r="DU99" s="2217" t="n">
        <f aca="false">'02.24 по датам'!DU99</f>
        <v>0</v>
      </c>
      <c r="DV99" s="2218"/>
      <c r="DW99" s="2219"/>
      <c r="DX99" s="2220"/>
      <c r="DY99" s="2221"/>
      <c r="DZ99" s="2221"/>
      <c r="EA99" s="2297" t="n">
        <f aca="false">'02.24 по датам'!EA99</f>
        <v>0</v>
      </c>
      <c r="EB99" s="2217" t="n">
        <f aca="false">'02.24 по датам'!EB99</f>
        <v>0</v>
      </c>
      <c r="EC99" s="2217" t="n">
        <f aca="false">'02.24 по датам'!EC99</f>
        <v>0</v>
      </c>
      <c r="ED99" s="2217" t="n">
        <f aca="false">'02.24 по датам'!ED99</f>
        <v>0</v>
      </c>
      <c r="EE99" s="2217" t="n">
        <f aca="false">'02.24 по датам'!EE99</f>
        <v>0</v>
      </c>
      <c r="EF99" s="2217" t="n">
        <f aca="false">'02.24 по датам'!EF99</f>
        <v>0</v>
      </c>
      <c r="EG99" s="2217" t="n">
        <f aca="false">'02.24 по датам'!EG99</f>
        <v>0</v>
      </c>
      <c r="EH99" s="2217" t="n">
        <f aca="false">'02.24 по датам'!EH99</f>
        <v>0</v>
      </c>
      <c r="EI99" s="2217" t="n">
        <f aca="false">'02.24 по датам'!EI99</f>
        <v>0</v>
      </c>
      <c r="EJ99" s="2217" t="n">
        <f aca="false">'02.24 по датам'!EJ99</f>
        <v>0</v>
      </c>
      <c r="EK99" s="2217" t="n">
        <f aca="false">'02.24 по датам'!EK99</f>
        <v>0</v>
      </c>
      <c r="EL99" s="2217" t="n">
        <f aca="false">'02.24 по датам'!EL99</f>
        <v>0</v>
      </c>
      <c r="EM99" s="2217" t="n">
        <f aca="false">'02.24 по датам'!EM99</f>
        <v>0</v>
      </c>
      <c r="EN99" s="2217" t="n">
        <f aca="false">'02.24 по датам'!EN99</f>
        <v>0</v>
      </c>
      <c r="EO99" s="2217" t="n">
        <f aca="false">'02.24 по датам'!EO99</f>
        <v>0</v>
      </c>
      <c r="EP99" s="2217" t="n">
        <f aca="false">'02.24 по датам'!EP99</f>
        <v>0</v>
      </c>
      <c r="EQ99" s="2217" t="n">
        <f aca="false">'02.24 по датам'!EQ99</f>
        <v>0</v>
      </c>
      <c r="ER99" s="2217" t="n">
        <f aca="false">'02.24 по датам'!ER99</f>
        <v>0</v>
      </c>
      <c r="ES99" s="2217" t="n">
        <f aca="false">'02.24 по датам'!ES99</f>
        <v>0</v>
      </c>
      <c r="ET99" s="2217" t="n">
        <f aca="false">'02.24 по датам'!ET99</f>
        <v>0</v>
      </c>
      <c r="EU99" s="2217" t="n">
        <f aca="false">'02.24 по датам'!EU99</f>
        <v>0</v>
      </c>
      <c r="EV99" s="2217" t="n">
        <f aca="false">'02.24 по датам'!EV99</f>
        <v>0</v>
      </c>
      <c r="EW99" s="2217" t="n">
        <f aca="false">'02.24 по датам'!EW99</f>
        <v>0</v>
      </c>
      <c r="EX99" s="2217" t="n">
        <f aca="false">'02.24 по датам'!EX99</f>
        <v>0</v>
      </c>
      <c r="EY99" s="2217" t="n">
        <f aca="false">'02.24 по датам'!EY99</f>
        <v>0</v>
      </c>
      <c r="EZ99" s="2218"/>
      <c r="FA99" s="2219"/>
      <c r="FB99" s="2220"/>
      <c r="FC99" s="2221"/>
      <c r="FD99" s="2221"/>
      <c r="FE99" s="2217" t="n">
        <f aca="false">'02.24 по датам'!FE99</f>
        <v>0</v>
      </c>
      <c r="FF99" s="2217" t="n">
        <f aca="false">'02.24 по датам'!FF99</f>
        <v>0</v>
      </c>
      <c r="FG99" s="2217" t="n">
        <f aca="false">'02.24 по датам'!FG99</f>
        <v>0</v>
      </c>
      <c r="FH99" s="2217" t="n">
        <f aca="false">'02.24 по датам'!FH99</f>
        <v>0</v>
      </c>
      <c r="FI99" s="2217" t="n">
        <f aca="false">'02.24 по датам'!FI99</f>
        <v>0</v>
      </c>
      <c r="FJ99" s="2217" t="n">
        <f aca="false">'02.24 по датам'!FJ99</f>
        <v>0</v>
      </c>
      <c r="FK99" s="2217" t="n">
        <f aca="false">'02.24 по датам'!FK99</f>
        <v>0</v>
      </c>
      <c r="FL99" s="2217" t="n">
        <f aca="false">'02.24 по датам'!FL99</f>
        <v>0</v>
      </c>
      <c r="FM99" s="2217" t="n">
        <f aca="false">'02.24 по датам'!FM99</f>
        <v>0</v>
      </c>
      <c r="FN99" s="2217" t="n">
        <f aca="false">'02.24 по датам'!FN99</f>
        <v>0</v>
      </c>
      <c r="FO99" s="2218"/>
      <c r="FP99" s="2219"/>
      <c r="FQ99" s="2220"/>
      <c r="FR99" s="2221"/>
      <c r="FS99" s="2221"/>
      <c r="FT99" s="2225"/>
      <c r="FU99" s="2225"/>
      <c r="FV99" s="2225"/>
      <c r="FW99" s="2225"/>
      <c r="FX99" s="2225"/>
      <c r="FY99" s="2225"/>
      <c r="FZ99" s="2225"/>
      <c r="GA99" s="2225"/>
      <c r="GB99" s="2225"/>
      <c r="GC99" s="2225"/>
      <c r="GD99" s="2225"/>
      <c r="GE99" s="2225"/>
      <c r="GF99" s="2225"/>
      <c r="GG99" s="2225"/>
      <c r="GH99" s="2225"/>
      <c r="GI99" s="2225"/>
      <c r="GJ99" s="2225"/>
      <c r="GK99" s="2225"/>
      <c r="GL99" s="2225"/>
      <c r="GM99" s="2225"/>
      <c r="GN99" s="2225"/>
      <c r="GO99" s="2225"/>
      <c r="GP99" s="2225"/>
      <c r="GQ99" s="2225"/>
      <c r="GR99" s="2225"/>
      <c r="GS99" s="2225"/>
      <c r="GT99" s="2218"/>
      <c r="GU99" s="2219"/>
      <c r="GV99" s="2220"/>
      <c r="GW99" s="2221"/>
      <c r="GX99" s="2221"/>
      <c r="GY99" s="2221"/>
      <c r="GZ99" s="2217" t="n">
        <f aca="false">'02.24 по датам'!GZ99</f>
        <v>0</v>
      </c>
      <c r="HA99" s="2217" t="n">
        <f aca="false">'02.24 по датам'!HA99</f>
        <v>0</v>
      </c>
      <c r="HB99" s="2226"/>
      <c r="HC99" s="2221"/>
      <c r="HD99" s="2227" t="n">
        <f aca="false">'02.24 по датам'!HD99</f>
        <v>0</v>
      </c>
      <c r="HE99" s="2226"/>
      <c r="HF99" s="2228"/>
      <c r="HG99" s="2229"/>
      <c r="HH99" s="2180"/>
      <c r="HI99" s="2230"/>
      <c r="HJ99" s="2225"/>
      <c r="HK99" s="2225"/>
      <c r="HL99" s="2225"/>
      <c r="HM99" s="2225"/>
      <c r="HN99" s="2225"/>
      <c r="HO99" s="2225"/>
      <c r="HP99" s="2225"/>
      <c r="HQ99" s="2225"/>
      <c r="HR99" s="2225"/>
      <c r="HS99" s="2225"/>
      <c r="HT99" s="2225"/>
      <c r="HU99" s="2225"/>
      <c r="HV99" s="2225"/>
      <c r="HW99" s="2225"/>
      <c r="HX99" s="2225"/>
      <c r="HY99" s="2225"/>
      <c r="HZ99" s="2225"/>
      <c r="IA99" s="2218"/>
      <c r="IB99" s="2219"/>
      <c r="IC99" s="2220"/>
      <c r="ID99" s="2221"/>
      <c r="IE99" s="2221"/>
      <c r="IF99" s="2231" t="n">
        <f aca="false">'02.24 по датам'!IF99</f>
        <v>0</v>
      </c>
      <c r="IG99" s="2231" t="n">
        <f aca="false">'02.24 по датам'!IG99</f>
        <v>0</v>
      </c>
      <c r="IH99" s="2231" t="n">
        <f aca="false">'02.24 по датам'!IH99</f>
        <v>0</v>
      </c>
      <c r="II99" s="2232"/>
      <c r="IJ99" s="2233"/>
      <c r="IK99" s="1302"/>
      <c r="IL99" s="1302"/>
      <c r="IM99" s="2234" t="n">
        <f aca="false">'02.24 по датам'!IM99</f>
        <v>0</v>
      </c>
      <c r="IN99" s="2234" t="n">
        <f aca="false">'02.24 по датам'!IN99</f>
        <v>0</v>
      </c>
      <c r="IO99" s="2217" t="n">
        <f aca="false">'02.24 по датам'!IO99</f>
        <v>0</v>
      </c>
      <c r="IP99" s="2217" t="n">
        <f aca="false">'02.24 по датам'!IP99</f>
        <v>0</v>
      </c>
      <c r="IQ99" s="2217" t="n">
        <f aca="false">'02.24 по датам'!IQ99</f>
        <v>0</v>
      </c>
      <c r="IR99" s="2217" t="n">
        <f aca="false">'02.24 по датам'!IR99</f>
        <v>0</v>
      </c>
      <c r="IS99" s="2217" t="n">
        <f aca="false">'02.24 по датам'!IS99</f>
        <v>0</v>
      </c>
      <c r="IT99" s="2217" t="n">
        <f aca="false">'02.24 по датам'!IT99</f>
        <v>0</v>
      </c>
      <c r="IU99" s="2217" t="n">
        <f aca="false">'02.24 по датам'!IU99</f>
        <v>0</v>
      </c>
      <c r="IV99" s="2217" t="n">
        <f aca="false">'02.24 по датам'!IV99</f>
        <v>0</v>
      </c>
      <c r="IW99" s="2218"/>
      <c r="IX99" s="2219"/>
      <c r="IY99" s="2220"/>
      <c r="IZ99" s="2221"/>
      <c r="JA99" s="2221"/>
      <c r="JB99" s="2217" t="n">
        <f aca="false">'02.24 по датам'!JB99</f>
        <v>0</v>
      </c>
      <c r="JC99" s="2226"/>
      <c r="JD99" s="2217" t="n">
        <f aca="false">'02.24 по датам'!JD99</f>
        <v>0</v>
      </c>
      <c r="JE99" s="2221"/>
      <c r="JF99" s="2221"/>
      <c r="JG99" s="2231" t="n">
        <f aca="false">'02.24 по датам'!JG99</f>
        <v>0</v>
      </c>
      <c r="JH99" s="2231" t="n">
        <f aca="false">'02.24 по датам'!JH99</f>
        <v>0</v>
      </c>
      <c r="JI99" s="2231" t="n">
        <f aca="false">'02.24 по датам'!JI99</f>
        <v>0</v>
      </c>
      <c r="JJ99" s="2231" t="n">
        <f aca="false">'02.24 по датам'!JJ99</f>
        <v>0</v>
      </c>
      <c r="JK99" s="2270"/>
      <c r="JL99" s="1302"/>
      <c r="JM99" s="2236"/>
      <c r="JN99" s="2236"/>
      <c r="JO99" s="2237"/>
      <c r="JP99" s="2236"/>
      <c r="JQ99" s="2236"/>
      <c r="JR99" s="2237"/>
    </row>
    <row r="100" customFormat="false" ht="11.25" hidden="false" customHeight="true" outlineLevel="0" collapsed="false">
      <c r="A100" s="2056" t="n">
        <f aca="false">A96+1</f>
        <v>45345</v>
      </c>
      <c r="B100" s="2057" t="s">
        <v>662</v>
      </c>
      <c r="C100" s="2067" t="n">
        <f aca="false">'02.24 по датам'!C100</f>
        <v>0</v>
      </c>
      <c r="D100" s="2067" t="n">
        <f aca="false">'02.24 по датам'!D100</f>
        <v>0</v>
      </c>
      <c r="E100" s="2067" t="n">
        <f aca="false">'02.24 по датам'!E100</f>
        <v>0</v>
      </c>
      <c r="F100" s="2067" t="n">
        <f aca="false">'02.24 по датам'!F100</f>
        <v>0</v>
      </c>
      <c r="G100" s="2065" t="n">
        <f aca="false">'02.24 по датам'!G100</f>
        <v>0</v>
      </c>
      <c r="H100" s="2065" t="n">
        <f aca="false">'02.24 по датам'!H100</f>
        <v>0</v>
      </c>
      <c r="I100" s="2065" t="n">
        <f aca="false">'02.24 по датам'!I100</f>
        <v>0</v>
      </c>
      <c r="J100" s="2065" t="n">
        <f aca="false">'02.24 по датам'!J100</f>
        <v>0</v>
      </c>
      <c r="K100" s="2065" t="n">
        <f aca="false">'02.24 по датам'!K100</f>
        <v>0</v>
      </c>
      <c r="L100" s="2065" t="n">
        <f aca="false">'02.24 по датам'!L100</f>
        <v>0</v>
      </c>
      <c r="M100" s="2065" t="n">
        <f aca="false">'02.24 по датам'!M100</f>
        <v>0</v>
      </c>
      <c r="N100" s="2065" t="n">
        <f aca="false">'02.24 по датам'!N100</f>
        <v>0</v>
      </c>
      <c r="O100" s="2065" t="n">
        <f aca="false">'02.24 по датам'!O100</f>
        <v>0</v>
      </c>
      <c r="P100" s="2065" t="n">
        <f aca="false">'02.24 по датам'!P100</f>
        <v>0</v>
      </c>
      <c r="Q100" s="2065" t="n">
        <f aca="false">'02.24 по датам'!Q100</f>
        <v>0</v>
      </c>
      <c r="R100" s="2065" t="n">
        <f aca="false">'02.24 по датам'!R100</f>
        <v>0</v>
      </c>
      <c r="S100" s="2065" t="n">
        <f aca="false">'02.24 по датам'!S100</f>
        <v>0</v>
      </c>
      <c r="T100" s="2065" t="n">
        <f aca="false">'02.24 по датам'!T100</f>
        <v>0</v>
      </c>
      <c r="U100" s="2065" t="n">
        <f aca="false">'02.24 по датам'!U100</f>
        <v>0</v>
      </c>
      <c r="V100" s="2065" t="n">
        <f aca="false">'02.24 по датам'!V100</f>
        <v>0</v>
      </c>
      <c r="W100" s="2066" t="n">
        <f aca="false">'02.24 по датам'!W100</f>
        <v>0</v>
      </c>
      <c r="X100" s="2238"/>
      <c r="Y100" s="2239"/>
      <c r="Z100" s="2240"/>
      <c r="AA100" s="2062"/>
      <c r="AB100" s="2063"/>
      <c r="AC100" s="2241" t="n">
        <f aca="false">'02.24 по датам'!AC100</f>
        <v>0</v>
      </c>
      <c r="AD100" s="2241" t="n">
        <f aca="false">'02.24 по датам'!AD100</f>
        <v>0</v>
      </c>
      <c r="AE100" s="2241" t="n">
        <f aca="false">'02.24 по датам'!AE100</f>
        <v>0</v>
      </c>
      <c r="AF100" s="2065" t="n">
        <f aca="false">'02.24 по датам'!AF100</f>
        <v>0</v>
      </c>
      <c r="AG100" s="2065" t="n">
        <f aca="false">'02.24 по датам'!AG100</f>
        <v>0</v>
      </c>
      <c r="AH100" s="2065" t="n">
        <f aca="false">'02.24 по датам'!AH100</f>
        <v>0</v>
      </c>
      <c r="AI100" s="2065" t="n">
        <f aca="false">'02.24 по датам'!AI100</f>
        <v>0</v>
      </c>
      <c r="AJ100" s="2065" t="n">
        <f aca="false">'02.24 по датам'!AJ100</f>
        <v>0</v>
      </c>
      <c r="AK100" s="2065" t="n">
        <f aca="false">'02.24 по датам'!AK100</f>
        <v>0</v>
      </c>
      <c r="AL100" s="2065" t="n">
        <f aca="false">'02.24 по датам'!AL100</f>
        <v>0</v>
      </c>
      <c r="AM100" s="2065" t="n">
        <f aca="false">'02.24 по датам'!AM100</f>
        <v>0</v>
      </c>
      <c r="AN100" s="2065" t="n">
        <f aca="false">'02.24 по датам'!AN100</f>
        <v>0</v>
      </c>
      <c r="AO100" s="2066" t="n">
        <f aca="false">'02.24 по датам'!AO100</f>
        <v>0</v>
      </c>
      <c r="AP100" s="2238"/>
      <c r="AQ100" s="2239"/>
      <c r="AR100" s="2240"/>
      <c r="AS100" s="2062"/>
      <c r="AT100" s="2063"/>
      <c r="AU100" s="2064" t="n">
        <f aca="false">'02.24 по датам'!AU100</f>
        <v>0</v>
      </c>
      <c r="AV100" s="2064" t="str">
        <f aca="false">'02.24 по датам'!AV100</f>
        <v>вынгап</v>
      </c>
      <c r="AW100" s="2067" t="str">
        <f aca="false">'02.24 по датам'!AW100</f>
        <v>Вынгап</v>
      </c>
      <c r="AX100" s="2065" t="n">
        <f aca="false">'02.24 по датам'!AX100</f>
        <v>0</v>
      </c>
      <c r="AY100" s="2065" t="n">
        <f aca="false">'02.24 по датам'!AY100</f>
        <v>0</v>
      </c>
      <c r="AZ100" s="2065" t="n">
        <f aca="false">'02.24 по датам'!AZ100</f>
        <v>0</v>
      </c>
      <c r="BA100" s="2065" t="n">
        <f aca="false">'02.24 по датам'!BA100</f>
        <v>0</v>
      </c>
      <c r="BB100" s="2065" t="n">
        <f aca="false">'02.24 по датам'!BB100</f>
        <v>0</v>
      </c>
      <c r="BC100" s="2065" t="n">
        <f aca="false">'02.24 по датам'!BC100</f>
        <v>0</v>
      </c>
      <c r="BD100" s="2065" t="n">
        <f aca="false">'02.24 по датам'!BD100</f>
        <v>0</v>
      </c>
      <c r="BE100" s="2065" t="n">
        <f aca="false">'02.24 по датам'!BE100</f>
        <v>0</v>
      </c>
      <c r="BF100" s="2065" t="n">
        <f aca="false">'02.24 по датам'!BF100</f>
        <v>0</v>
      </c>
      <c r="BG100" s="2065" t="n">
        <f aca="false">'02.24 по датам'!BG100</f>
        <v>0</v>
      </c>
      <c r="BH100" s="2065" t="n">
        <f aca="false">'02.24 по датам'!BH100</f>
        <v>0</v>
      </c>
      <c r="BI100" s="2065" t="n">
        <f aca="false">'02.24 по датам'!BI100</f>
        <v>0</v>
      </c>
      <c r="BJ100" s="2065" t="n">
        <f aca="false">'02.24 по датам'!BJ100</f>
        <v>0</v>
      </c>
      <c r="BK100" s="2065" t="n">
        <f aca="false">'02.24 по датам'!BK100</f>
        <v>0</v>
      </c>
      <c r="BL100" s="2065" t="n">
        <f aca="false">'02.24 по датам'!BL100</f>
        <v>0</v>
      </c>
      <c r="BM100" s="2065" t="n">
        <f aca="false">'02.24 по датам'!BM100</f>
        <v>0</v>
      </c>
      <c r="BN100" s="2065" t="n">
        <f aca="false">'02.24 по датам'!BN100</f>
        <v>0</v>
      </c>
      <c r="BO100" s="2065" t="n">
        <f aca="false">'02.24 по датам'!BO100</f>
        <v>0</v>
      </c>
      <c r="BP100" s="2065" t="n">
        <f aca="false">'02.24 по датам'!BP100</f>
        <v>0</v>
      </c>
      <c r="BQ100" s="2066" t="n">
        <f aca="false">'02.24 по датам'!BQ100</f>
        <v>0</v>
      </c>
      <c r="BR100" s="2238"/>
      <c r="BS100" s="2239"/>
      <c r="BT100" s="2240"/>
      <c r="BU100" s="2062"/>
      <c r="BV100" s="2063"/>
      <c r="BW100" s="2083" t="n">
        <f aca="false">'02.24 по датам'!BW100</f>
        <v>0</v>
      </c>
      <c r="BX100" s="2083" t="n">
        <f aca="false">'02.24 по датам'!BX100</f>
        <v>0</v>
      </c>
      <c r="BY100" s="2083" t="n">
        <f aca="false">'02.24 по датам'!BY100</f>
        <v>0</v>
      </c>
      <c r="BZ100" s="2092" t="n">
        <f aca="false">'02.24 по датам'!BZ100</f>
        <v>0</v>
      </c>
      <c r="CA100" s="2092" t="n">
        <f aca="false">'02.24 по датам'!CA100</f>
        <v>0</v>
      </c>
      <c r="CB100" s="2092" t="n">
        <f aca="false">'02.24 по датам'!CB100</f>
        <v>0</v>
      </c>
      <c r="CC100" s="2092" t="n">
        <f aca="false">'02.24 по датам'!CC100</f>
        <v>0</v>
      </c>
      <c r="CD100" s="2092" t="n">
        <f aca="false">'02.24 по датам'!CD100</f>
        <v>0</v>
      </c>
      <c r="CE100" s="2092" t="n">
        <f aca="false">'02.24 по датам'!CE100</f>
        <v>0</v>
      </c>
      <c r="CF100" s="2092" t="n">
        <f aca="false">'02.24 по датам'!CF100</f>
        <v>0</v>
      </c>
      <c r="CG100" s="2092" t="n">
        <f aca="false">'02.24 по датам'!CG100</f>
        <v>0</v>
      </c>
      <c r="CH100" s="2092" t="n">
        <f aca="false">'02.24 по датам'!CH100</f>
        <v>0</v>
      </c>
      <c r="CI100" s="2287" t="n">
        <f aca="false">'02.24 по датам'!CI100</f>
        <v>0</v>
      </c>
      <c r="CJ100" s="2242"/>
      <c r="CK100" s="2243"/>
      <c r="CL100" s="2240"/>
      <c r="CM100" s="2062"/>
      <c r="CN100" s="2063"/>
      <c r="CO100" s="2063"/>
      <c r="CP100" s="2063"/>
      <c r="CQ100" s="2065" t="n">
        <f aca="false">'02.24 по датам'!CQ100</f>
        <v>0</v>
      </c>
      <c r="CR100" s="2065" t="n">
        <f aca="false">'02.24 по датам'!CR100</f>
        <v>0</v>
      </c>
      <c r="CS100" s="2065" t="n">
        <f aca="false">'02.24 по датам'!CS100</f>
        <v>0</v>
      </c>
      <c r="CT100" s="2065" t="n">
        <f aca="false">'02.24 по датам'!CT100</f>
        <v>0</v>
      </c>
      <c r="CU100" s="2065" t="n">
        <f aca="false">'02.24 по датам'!CU100</f>
        <v>0</v>
      </c>
      <c r="CV100" s="2065" t="n">
        <f aca="false">'02.24 по датам'!CV100</f>
        <v>0</v>
      </c>
      <c r="CW100" s="2065" t="n">
        <f aca="false">'02.24 по датам'!CW100</f>
        <v>0</v>
      </c>
      <c r="CX100" s="2065" t="n">
        <f aca="false">'02.24 по датам'!CX100</f>
        <v>0</v>
      </c>
      <c r="CY100" s="2065" t="n">
        <f aca="false">'02.24 по датам'!CY100</f>
        <v>0</v>
      </c>
      <c r="CZ100" s="2065" t="n">
        <f aca="false">'02.24 по датам'!CZ100</f>
        <v>0</v>
      </c>
      <c r="DA100" s="2065" t="n">
        <f aca="false">'02.24 по датам'!DA100</f>
        <v>0</v>
      </c>
      <c r="DB100" s="2065" t="n">
        <f aca="false">'02.24 по датам'!DB100</f>
        <v>0</v>
      </c>
      <c r="DC100" s="2066" t="n">
        <f aca="false">'02.24 по датам'!DC100</f>
        <v>0</v>
      </c>
      <c r="DD100" s="2238"/>
      <c r="DE100" s="2239"/>
      <c r="DF100" s="2240"/>
      <c r="DG100" s="2069"/>
      <c r="DH100" s="2070"/>
      <c r="DI100" s="2068" t="n">
        <f aca="false">'02.24 по датам'!DI100</f>
        <v>0</v>
      </c>
      <c r="DJ100" s="2065" t="n">
        <f aca="false">'02.24 по датам'!DJ100</f>
        <v>0</v>
      </c>
      <c r="DK100" s="2065" t="n">
        <f aca="false">'02.24 по датам'!DK100</f>
        <v>0</v>
      </c>
      <c r="DL100" s="2065" t="n">
        <f aca="false">'02.24 по датам'!DL100</f>
        <v>0</v>
      </c>
      <c r="DM100" s="2065" t="n">
        <f aca="false">'02.24 по датам'!DM100</f>
        <v>0</v>
      </c>
      <c r="DN100" s="2065" t="n">
        <f aca="false">'02.24 по датам'!DN100</f>
        <v>0</v>
      </c>
      <c r="DO100" s="2065" t="n">
        <f aca="false">'02.24 по датам'!DO100</f>
        <v>0</v>
      </c>
      <c r="DP100" s="2065" t="n">
        <f aca="false">'02.24 по датам'!DP100</f>
        <v>0</v>
      </c>
      <c r="DQ100" s="2065" t="n">
        <f aca="false">'02.24 по датам'!DQ100</f>
        <v>0</v>
      </c>
      <c r="DR100" s="2065" t="n">
        <f aca="false">'02.24 по датам'!DR100</f>
        <v>0</v>
      </c>
      <c r="DS100" s="2065" t="n">
        <f aca="false">'02.24 по датам'!DS100</f>
        <v>0</v>
      </c>
      <c r="DT100" s="2065" t="n">
        <f aca="false">'02.24 по датам'!DT100</f>
        <v>0</v>
      </c>
      <c r="DU100" s="2066" t="n">
        <f aca="false">'02.24 по датам'!DU100</f>
        <v>0</v>
      </c>
      <c r="DV100" s="2238"/>
      <c r="DW100" s="2239"/>
      <c r="DX100" s="2240"/>
      <c r="DY100" s="2069"/>
      <c r="DZ100" s="2070"/>
      <c r="EA100" s="2065" t="n">
        <f aca="false">'02.24 по датам'!EA100</f>
        <v>0</v>
      </c>
      <c r="EB100" s="2065" t="n">
        <f aca="false">'02.24 по датам'!EB100</f>
        <v>0</v>
      </c>
      <c r="EC100" s="2065" t="n">
        <f aca="false">'02.24 по датам'!EC100</f>
        <v>0</v>
      </c>
      <c r="ED100" s="2065" t="n">
        <f aca="false">'02.24 по датам'!ED100</f>
        <v>0</v>
      </c>
      <c r="EE100" s="2065" t="n">
        <f aca="false">'02.24 по датам'!EE100</f>
        <v>0</v>
      </c>
      <c r="EF100" s="2065" t="n">
        <f aca="false">'02.24 по датам'!EF100</f>
        <v>0</v>
      </c>
      <c r="EG100" s="2065" t="n">
        <f aca="false">'02.24 по датам'!EG100</f>
        <v>0</v>
      </c>
      <c r="EH100" s="2065" t="n">
        <f aca="false">'02.24 по датам'!EH100</f>
        <v>0</v>
      </c>
      <c r="EI100" s="2065" t="n">
        <f aca="false">'02.24 по датам'!EI100</f>
        <v>0</v>
      </c>
      <c r="EJ100" s="2065" t="n">
        <f aca="false">'02.24 по датам'!EJ100</f>
        <v>0</v>
      </c>
      <c r="EK100" s="2065" t="n">
        <f aca="false">'02.24 по датам'!EK100</f>
        <v>0</v>
      </c>
      <c r="EL100" s="2065" t="n">
        <f aca="false">'02.24 по датам'!EL100</f>
        <v>0</v>
      </c>
      <c r="EM100" s="2065" t="n">
        <f aca="false">'02.24 по датам'!EM100</f>
        <v>0</v>
      </c>
      <c r="EN100" s="2065" t="n">
        <f aca="false">'02.24 по датам'!EN100</f>
        <v>0</v>
      </c>
      <c r="EO100" s="2065" t="n">
        <f aca="false">'02.24 по датам'!EO100</f>
        <v>0</v>
      </c>
      <c r="EP100" s="2065" t="n">
        <f aca="false">'02.24 по датам'!EP100</f>
        <v>0</v>
      </c>
      <c r="EQ100" s="2065" t="n">
        <f aca="false">'02.24 по датам'!EQ100</f>
        <v>0</v>
      </c>
      <c r="ER100" s="2065" t="n">
        <f aca="false">'02.24 по датам'!ER100</f>
        <v>0</v>
      </c>
      <c r="ES100" s="2065" t="n">
        <f aca="false">'02.24 по датам'!ES100</f>
        <v>0</v>
      </c>
      <c r="ET100" s="2065" t="n">
        <f aca="false">'02.24 по датам'!ET100</f>
        <v>0</v>
      </c>
      <c r="EU100" s="2065" t="n">
        <f aca="false">'02.24 по датам'!EU100</f>
        <v>0</v>
      </c>
      <c r="EV100" s="2065" t="n">
        <f aca="false">'02.24 по датам'!EV100</f>
        <v>0</v>
      </c>
      <c r="EW100" s="2065" t="n">
        <f aca="false">'02.24 по датам'!EW100</f>
        <v>0</v>
      </c>
      <c r="EX100" s="2065" t="n">
        <f aca="false">'02.24 по датам'!EX100</f>
        <v>0</v>
      </c>
      <c r="EY100" s="2066" t="n">
        <f aca="false">'02.24 по датам'!EY100</f>
        <v>0</v>
      </c>
      <c r="EZ100" s="2238"/>
      <c r="FA100" s="2239"/>
      <c r="FB100" s="2240"/>
      <c r="FC100" s="2069"/>
      <c r="FD100" s="2070"/>
      <c r="FE100" s="2065" t="n">
        <f aca="false">'02.24 по датам'!FE100</f>
        <v>0</v>
      </c>
      <c r="FF100" s="2065" t="n">
        <f aca="false">'02.24 по датам'!FF100</f>
        <v>0</v>
      </c>
      <c r="FG100" s="2065" t="n">
        <f aca="false">'02.24 по датам'!FG100</f>
        <v>0</v>
      </c>
      <c r="FH100" s="2065" t="n">
        <f aca="false">'02.24 по датам'!FH100</f>
        <v>0</v>
      </c>
      <c r="FI100" s="2065" t="n">
        <f aca="false">'02.24 по датам'!FI100</f>
        <v>0</v>
      </c>
      <c r="FJ100" s="2065" t="n">
        <f aca="false">'02.24 по датам'!FJ100</f>
        <v>0</v>
      </c>
      <c r="FK100" s="2065" t="n">
        <f aca="false">'02.24 по датам'!FK100</f>
        <v>0</v>
      </c>
      <c r="FL100" s="2065" t="n">
        <f aca="false">'02.24 по датам'!FL100</f>
        <v>0</v>
      </c>
      <c r="FM100" s="2065" t="n">
        <f aca="false">'02.24 по датам'!FM100</f>
        <v>0</v>
      </c>
      <c r="FN100" s="2066" t="n">
        <f aca="false">'02.24 по датам'!FN100</f>
        <v>0</v>
      </c>
      <c r="FO100" s="2238"/>
      <c r="FP100" s="2239"/>
      <c r="FQ100" s="2240"/>
      <c r="FR100" s="2069"/>
      <c r="FS100" s="2070"/>
      <c r="FT100" s="2274"/>
      <c r="FU100" s="2274"/>
      <c r="FV100" s="2274"/>
      <c r="FW100" s="2274"/>
      <c r="FX100" s="2274"/>
      <c r="FY100" s="2274"/>
      <c r="FZ100" s="2274"/>
      <c r="GA100" s="2274"/>
      <c r="GB100" s="2274"/>
      <c r="GC100" s="2274"/>
      <c r="GD100" s="2274"/>
      <c r="GE100" s="2274"/>
      <c r="GF100" s="2274"/>
      <c r="GG100" s="2274"/>
      <c r="GH100" s="2274"/>
      <c r="GI100" s="2274"/>
      <c r="GJ100" s="2274"/>
      <c r="GK100" s="2274"/>
      <c r="GL100" s="2274"/>
      <c r="GM100" s="2274"/>
      <c r="GN100" s="2274"/>
      <c r="GO100" s="2274"/>
      <c r="GP100" s="2274"/>
      <c r="GQ100" s="2274"/>
      <c r="GR100" s="2274"/>
      <c r="GS100" s="2275"/>
      <c r="GT100" s="2238"/>
      <c r="GU100" s="2239"/>
      <c r="GV100" s="2240"/>
      <c r="GW100" s="2076"/>
      <c r="GX100" s="2063"/>
      <c r="GY100" s="2062"/>
      <c r="GZ100" s="2077" t="n">
        <f aca="false">'02.24 по датам'!GZ100</f>
        <v>0</v>
      </c>
      <c r="HA100" s="2078" t="n">
        <f aca="false">'02.24 по датам'!HA100</f>
        <v>0</v>
      </c>
      <c r="HB100" s="2272"/>
      <c r="HC100" s="2080"/>
      <c r="HD100" s="2247" t="n">
        <f aca="false">'02.24 по датам'!HD100</f>
        <v>0</v>
      </c>
      <c r="HE100" s="2272"/>
      <c r="HF100" s="2082"/>
      <c r="HG100" s="2068"/>
      <c r="HH100" s="2068"/>
      <c r="HI100" s="2273"/>
      <c r="HJ100" s="2072"/>
      <c r="HK100" s="2072"/>
      <c r="HL100" s="2072"/>
      <c r="HM100" s="2072"/>
      <c r="HN100" s="2072"/>
      <c r="HO100" s="2072"/>
      <c r="HP100" s="2072"/>
      <c r="HQ100" s="2072"/>
      <c r="HR100" s="2072"/>
      <c r="HS100" s="2072"/>
      <c r="HT100" s="2072"/>
      <c r="HU100" s="2072"/>
      <c r="HV100" s="2072"/>
      <c r="HW100" s="2072"/>
      <c r="HX100" s="2072"/>
      <c r="HY100" s="2072"/>
      <c r="HZ100" s="2073"/>
      <c r="IA100" s="2242"/>
      <c r="IB100" s="2243"/>
      <c r="IC100" s="2240"/>
      <c r="ID100" s="2062"/>
      <c r="IE100" s="2076"/>
      <c r="IF100" s="2085" t="n">
        <f aca="false">'02.24 по датам'!IF100</f>
        <v>0</v>
      </c>
      <c r="IG100" s="2085" t="n">
        <f aca="false">'02.24 по датам'!IG100</f>
        <v>0</v>
      </c>
      <c r="IH100" s="2086" t="n">
        <f aca="false">'02.24 по датам'!IH100</f>
        <v>0</v>
      </c>
      <c r="II100" s="2249"/>
      <c r="IJ100" s="2250"/>
      <c r="IK100" s="2089"/>
      <c r="IL100" s="2090"/>
      <c r="IM100" s="2091" t="n">
        <f aca="false">'02.24 по датам'!IM100</f>
        <v>0</v>
      </c>
      <c r="IN100" s="2092" t="n">
        <f aca="false">'02.24 по датам'!IN100</f>
        <v>0</v>
      </c>
      <c r="IO100" s="2093" t="n">
        <f aca="false">'02.24 по датам'!IO100</f>
        <v>0</v>
      </c>
      <c r="IP100" s="2093" t="n">
        <f aca="false">'02.24 по датам'!IP100</f>
        <v>0</v>
      </c>
      <c r="IQ100" s="2093" t="n">
        <f aca="false">'02.24 по датам'!IQ100</f>
        <v>0</v>
      </c>
      <c r="IR100" s="2093" t="n">
        <f aca="false">'02.24 по датам'!IR100</f>
        <v>0</v>
      </c>
      <c r="IS100" s="2093" t="n">
        <f aca="false">'02.24 по датам'!IS100</f>
        <v>0</v>
      </c>
      <c r="IT100" s="2093" t="n">
        <f aca="false">'02.24 по датам'!IT100</f>
        <v>0</v>
      </c>
      <c r="IU100" s="2093" t="n">
        <f aca="false">'02.24 по датам'!IU100</f>
        <v>0</v>
      </c>
      <c r="IV100" s="2094" t="n">
        <f aca="false">'02.24 по датам'!IV100</f>
        <v>0</v>
      </c>
      <c r="IW100" s="2251"/>
      <c r="IX100" s="2252"/>
      <c r="IY100" s="2253"/>
      <c r="IZ100" s="2062"/>
      <c r="JA100" s="2063"/>
      <c r="JB100" s="2098" t="n">
        <f aca="false">'02.24 по датам'!JB100</f>
        <v>0</v>
      </c>
      <c r="JC100" s="2245"/>
      <c r="JD100" s="2100" t="n">
        <f aca="false">'02.24 по датам'!JD100</f>
        <v>0</v>
      </c>
      <c r="JE100" s="2101"/>
      <c r="JF100" s="2102"/>
      <c r="JG100" s="2254" t="n">
        <f aca="false">'02.24 по датам'!JG100</f>
        <v>0</v>
      </c>
      <c r="JH100" s="2103" t="n">
        <f aca="false">'02.24 по датам'!JH100</f>
        <v>0</v>
      </c>
      <c r="JI100" s="2103" t="n">
        <f aca="false">'02.24 по датам'!JI100</f>
        <v>0</v>
      </c>
      <c r="JJ100" s="2104" t="n">
        <f aca="false">'02.24 по датам'!JJ100</f>
        <v>0</v>
      </c>
      <c r="JK100" s="2276"/>
      <c r="JL100" s="2106"/>
      <c r="JM100" s="2107" t="n">
        <f aca="false">JM$4:JM$4+SUMIF($C$5:JL$5,"Нараст. баланс",$C102:JL102)+SUMIF($C$7:JH$7,"Итого (с ВНР)",$C102:JH102)-SUMIF($C$5:JL$5,"Геол. снижение,  т/сут",$C102:JL102)-SUMIF(JJ$7:JL$7,"Итого",JJ102:JL102)-SUMIF($C$7:JL$7,"Итого (с ВСП)",$C102:JL102)</f>
        <v>23352.286</v>
      </c>
      <c r="JN100" s="2108"/>
      <c r="JO100" s="2256" t="e">
        <f aca="false">'02.24 НГДП по датам'!CA100:CA102</f>
        <v>#VALUE!</v>
      </c>
      <c r="JP100" s="2110"/>
      <c r="JQ100" s="2111"/>
      <c r="JR100" s="2257"/>
    </row>
    <row r="101" customFormat="false" ht="11.25" hidden="false" customHeight="true" outlineLevel="0" collapsed="false">
      <c r="A101" s="2056"/>
      <c r="B101" s="2113" t="s">
        <v>663</v>
      </c>
      <c r="C101" s="2123" t="n">
        <f aca="false">'02.24 по датам'!C101</f>
        <v>0</v>
      </c>
      <c r="D101" s="2123" t="n">
        <f aca="false">'02.24 по датам'!D101</f>
        <v>0</v>
      </c>
      <c r="E101" s="2123" t="n">
        <f aca="false">'02.24 по датам'!E101</f>
        <v>0</v>
      </c>
      <c r="F101" s="2123" t="n">
        <f aca="false">'02.24 по датам'!F101</f>
        <v>0</v>
      </c>
      <c r="G101" s="2121" t="n">
        <f aca="false">'02.24 по датам'!G101</f>
        <v>0</v>
      </c>
      <c r="H101" s="2121" t="n">
        <f aca="false">'02.24 по датам'!H101</f>
        <v>0</v>
      </c>
      <c r="I101" s="2121" t="n">
        <f aca="false">'02.24 по датам'!I101</f>
        <v>0</v>
      </c>
      <c r="J101" s="2121" t="n">
        <f aca="false">'02.24 по датам'!J101</f>
        <v>0</v>
      </c>
      <c r="K101" s="2121" t="n">
        <f aca="false">'02.24 по датам'!K101</f>
        <v>0</v>
      </c>
      <c r="L101" s="2121" t="n">
        <f aca="false">'02.24 по датам'!L101</f>
        <v>0</v>
      </c>
      <c r="M101" s="2121" t="n">
        <f aca="false">'02.24 по датам'!M101</f>
        <v>0</v>
      </c>
      <c r="N101" s="2121" t="n">
        <f aca="false">'02.24 по датам'!N101</f>
        <v>0</v>
      </c>
      <c r="O101" s="2121" t="n">
        <f aca="false">'02.24 по датам'!O101</f>
        <v>0</v>
      </c>
      <c r="P101" s="2121" t="n">
        <f aca="false">'02.24 по датам'!P101</f>
        <v>0</v>
      </c>
      <c r="Q101" s="2121" t="n">
        <f aca="false">'02.24 по датам'!Q101</f>
        <v>0</v>
      </c>
      <c r="R101" s="2121" t="n">
        <f aca="false">'02.24 по датам'!R101</f>
        <v>0</v>
      </c>
      <c r="S101" s="2121" t="n">
        <f aca="false">'02.24 по датам'!S101</f>
        <v>0</v>
      </c>
      <c r="T101" s="2121" t="n">
        <f aca="false">'02.24 по датам'!T101</f>
        <v>0</v>
      </c>
      <c r="U101" s="2121" t="n">
        <f aca="false">'02.24 по датам'!U101</f>
        <v>0</v>
      </c>
      <c r="V101" s="2121" t="n">
        <f aca="false">'02.24 по датам'!V101</f>
        <v>0</v>
      </c>
      <c r="W101" s="2122" t="n">
        <f aca="false">'02.24 по датам'!W101</f>
        <v>0</v>
      </c>
      <c r="X101" s="2115"/>
      <c r="Y101" s="2116"/>
      <c r="Z101" s="2117"/>
      <c r="AA101" s="2118" t="n">
        <f aca="false">COUNTIF(C101:Z101,"&gt;"&amp;0)</f>
        <v>0</v>
      </c>
      <c r="AB101" s="2119"/>
      <c r="AC101" s="2258" t="n">
        <f aca="false">'02.24 по датам'!AC101</f>
        <v>0</v>
      </c>
      <c r="AD101" s="2258" t="n">
        <f aca="false">'02.24 по датам'!AD101</f>
        <v>0</v>
      </c>
      <c r="AE101" s="2258" t="n">
        <f aca="false">'02.24 по датам'!AE101</f>
        <v>0</v>
      </c>
      <c r="AF101" s="2121" t="n">
        <f aca="false">'02.24 по датам'!AF101</f>
        <v>0</v>
      </c>
      <c r="AG101" s="2121" t="n">
        <f aca="false">'02.24 по датам'!AG101</f>
        <v>0</v>
      </c>
      <c r="AH101" s="2121" t="n">
        <f aca="false">'02.24 по датам'!AH101</f>
        <v>0</v>
      </c>
      <c r="AI101" s="2121" t="n">
        <f aca="false">'02.24 по датам'!AI101</f>
        <v>0</v>
      </c>
      <c r="AJ101" s="2121" t="n">
        <f aca="false">'02.24 по датам'!AJ101</f>
        <v>0</v>
      </c>
      <c r="AK101" s="2121" t="n">
        <f aca="false">'02.24 по датам'!AK101</f>
        <v>0</v>
      </c>
      <c r="AL101" s="2121" t="n">
        <f aca="false">'02.24 по датам'!AL101</f>
        <v>0</v>
      </c>
      <c r="AM101" s="2121" t="n">
        <f aca="false">'02.24 по датам'!AM101</f>
        <v>0</v>
      </c>
      <c r="AN101" s="2121" t="n">
        <f aca="false">'02.24 по датам'!AN101</f>
        <v>0</v>
      </c>
      <c r="AO101" s="2122" t="n">
        <f aca="false">'02.24 по датам'!AO101</f>
        <v>0</v>
      </c>
      <c r="AP101" s="2115"/>
      <c r="AQ101" s="2116"/>
      <c r="AR101" s="2117"/>
      <c r="AS101" s="2118" t="n">
        <f aca="false">COUNTIF(AC102:AR102,"&gt;"&amp;0)</f>
        <v>0</v>
      </c>
      <c r="AT101" s="2119"/>
      <c r="AU101" s="2120" t="n">
        <f aca="false">'02.24 по датам'!AU101</f>
        <v>0</v>
      </c>
      <c r="AV101" s="2120" t="n">
        <f aca="false">'02.24 по датам'!AV101</f>
        <v>517</v>
      </c>
      <c r="AW101" s="2123" t="n">
        <f aca="false">'02.24 по датам'!AW101</f>
        <v>8353</v>
      </c>
      <c r="AX101" s="2121" t="n">
        <f aca="false">'02.24 по датам'!AX101</f>
        <v>0</v>
      </c>
      <c r="AY101" s="2121" t="n">
        <f aca="false">'02.24 по датам'!AY101</f>
        <v>0</v>
      </c>
      <c r="AZ101" s="2121" t="n">
        <f aca="false">'02.24 по датам'!AZ101</f>
        <v>0</v>
      </c>
      <c r="BA101" s="2121" t="n">
        <f aca="false">'02.24 по датам'!BA101</f>
        <v>0</v>
      </c>
      <c r="BB101" s="2121" t="n">
        <f aca="false">'02.24 по датам'!BB101</f>
        <v>0</v>
      </c>
      <c r="BC101" s="2121" t="n">
        <f aca="false">'02.24 по датам'!BC101</f>
        <v>0</v>
      </c>
      <c r="BD101" s="2121" t="n">
        <f aca="false">'02.24 по датам'!BD101</f>
        <v>0</v>
      </c>
      <c r="BE101" s="2121" t="n">
        <f aca="false">'02.24 по датам'!BE101</f>
        <v>0</v>
      </c>
      <c r="BF101" s="2121" t="n">
        <f aca="false">'02.24 по датам'!BF101</f>
        <v>0</v>
      </c>
      <c r="BG101" s="2121" t="n">
        <f aca="false">'02.24 по датам'!BG101</f>
        <v>0</v>
      </c>
      <c r="BH101" s="2121" t="n">
        <f aca="false">'02.24 по датам'!BH101</f>
        <v>0</v>
      </c>
      <c r="BI101" s="2121" t="n">
        <f aca="false">'02.24 по датам'!BI101</f>
        <v>0</v>
      </c>
      <c r="BJ101" s="2121" t="n">
        <f aca="false">'02.24 по датам'!BJ101</f>
        <v>0</v>
      </c>
      <c r="BK101" s="2121" t="n">
        <f aca="false">'02.24 по датам'!BK101</f>
        <v>0</v>
      </c>
      <c r="BL101" s="2121" t="n">
        <f aca="false">'02.24 по датам'!BL101</f>
        <v>0</v>
      </c>
      <c r="BM101" s="2121" t="n">
        <f aca="false">'02.24 по датам'!BM101</f>
        <v>0</v>
      </c>
      <c r="BN101" s="2121" t="n">
        <f aca="false">'02.24 по датам'!BN101</f>
        <v>0</v>
      </c>
      <c r="BO101" s="2121" t="n">
        <f aca="false">'02.24 по датам'!BO101</f>
        <v>0</v>
      </c>
      <c r="BP101" s="2121" t="n">
        <f aca="false">'02.24 по датам'!BP101</f>
        <v>0</v>
      </c>
      <c r="BQ101" s="2122" t="n">
        <f aca="false">'02.24 по датам'!BQ101</f>
        <v>0</v>
      </c>
      <c r="BR101" s="2115"/>
      <c r="BS101" s="2116"/>
      <c r="BT101" s="2117"/>
      <c r="BU101" s="2118" t="n">
        <f aca="false">COUNTIF(AU102:BT102,"&gt;"&amp;0)</f>
        <v>2</v>
      </c>
      <c r="BV101" s="2119"/>
      <c r="BW101" s="2140" t="n">
        <f aca="false">'02.24 по датам'!BW101</f>
        <v>0</v>
      </c>
      <c r="BX101" s="2140" t="n">
        <f aca="false">'02.24 по датам'!BX101</f>
        <v>0</v>
      </c>
      <c r="BY101" s="2140" t="n">
        <f aca="false">'02.24 по датам'!BY101</f>
        <v>0</v>
      </c>
      <c r="BZ101" s="2150" t="n">
        <f aca="false">'02.24 по датам'!BZ101</f>
        <v>0</v>
      </c>
      <c r="CA101" s="2150" t="n">
        <f aca="false">'02.24 по датам'!CA101</f>
        <v>0</v>
      </c>
      <c r="CB101" s="2150" t="n">
        <f aca="false">'02.24 по датам'!CB101</f>
        <v>0</v>
      </c>
      <c r="CC101" s="2150" t="n">
        <f aca="false">'02.24 по датам'!CC101</f>
        <v>0</v>
      </c>
      <c r="CD101" s="2150" t="n">
        <f aca="false">'02.24 по датам'!CD101</f>
        <v>0</v>
      </c>
      <c r="CE101" s="2150" t="n">
        <f aca="false">'02.24 по датам'!CE101</f>
        <v>0</v>
      </c>
      <c r="CF101" s="2150" t="n">
        <f aca="false">'02.24 по датам'!CF101</f>
        <v>0</v>
      </c>
      <c r="CG101" s="2150" t="n">
        <f aca="false">'02.24 по датам'!CG101</f>
        <v>0</v>
      </c>
      <c r="CH101" s="2150" t="n">
        <f aca="false">'02.24 по датам'!CH101</f>
        <v>0</v>
      </c>
      <c r="CI101" s="2289" t="n">
        <f aca="false">'02.24 по датам'!CI101</f>
        <v>0</v>
      </c>
      <c r="CJ101" s="2130"/>
      <c r="CK101" s="2131"/>
      <c r="CL101" s="2117"/>
      <c r="CM101" s="2118" t="n">
        <f aca="false">COUNTIF(BW102:CL102,"&gt;"&amp;0)</f>
        <v>0</v>
      </c>
      <c r="CN101" s="2119"/>
      <c r="CO101" s="2119" t="n">
        <f aca="false">AA101+AS101+BU101+CM101</f>
        <v>2</v>
      </c>
      <c r="CP101" s="2119"/>
      <c r="CQ101" s="2121" t="n">
        <f aca="false">'02.24 по датам'!CQ101</f>
        <v>0</v>
      </c>
      <c r="CR101" s="2121" t="n">
        <f aca="false">'02.24 по датам'!CR101</f>
        <v>0</v>
      </c>
      <c r="CS101" s="2121" t="n">
        <f aca="false">'02.24 по датам'!CS101</f>
        <v>0</v>
      </c>
      <c r="CT101" s="2121" t="n">
        <f aca="false">'02.24 по датам'!CT101</f>
        <v>0</v>
      </c>
      <c r="CU101" s="2121" t="n">
        <f aca="false">'02.24 по датам'!CU101</f>
        <v>0</v>
      </c>
      <c r="CV101" s="2121" t="n">
        <f aca="false">'02.24 по датам'!CV101</f>
        <v>0</v>
      </c>
      <c r="CW101" s="2121" t="n">
        <f aca="false">'02.24 по датам'!CW101</f>
        <v>0</v>
      </c>
      <c r="CX101" s="2121" t="n">
        <f aca="false">'02.24 по датам'!CX101</f>
        <v>0</v>
      </c>
      <c r="CY101" s="2121" t="n">
        <f aca="false">'02.24 по датам'!CY101</f>
        <v>0</v>
      </c>
      <c r="CZ101" s="2121" t="n">
        <f aca="false">'02.24 по датам'!CZ101</f>
        <v>0</v>
      </c>
      <c r="DA101" s="2121" t="n">
        <f aca="false">'02.24 по датам'!DA101</f>
        <v>0</v>
      </c>
      <c r="DB101" s="2121" t="n">
        <f aca="false">'02.24 по датам'!DB101</f>
        <v>0</v>
      </c>
      <c r="DC101" s="2122" t="n">
        <f aca="false">'02.24 по датам'!DC101</f>
        <v>0</v>
      </c>
      <c r="DD101" s="2115"/>
      <c r="DE101" s="2116"/>
      <c r="DF101" s="2117"/>
      <c r="DG101" s="2125" t="n">
        <f aca="false">SUBTOTAL(9,CQ103:DF103)</f>
        <v>0</v>
      </c>
      <c r="DH101" s="2126"/>
      <c r="DI101" s="2124" t="n">
        <f aca="false">'02.24 по датам'!DI101</f>
        <v>0</v>
      </c>
      <c r="DJ101" s="2121" t="n">
        <f aca="false">'02.24 по датам'!DJ101</f>
        <v>0</v>
      </c>
      <c r="DK101" s="2121" t="n">
        <f aca="false">'02.24 по датам'!DK101</f>
        <v>0</v>
      </c>
      <c r="DL101" s="2121" t="n">
        <f aca="false">'02.24 по датам'!DL101</f>
        <v>0</v>
      </c>
      <c r="DM101" s="2121" t="n">
        <f aca="false">'02.24 по датам'!DM101</f>
        <v>0</v>
      </c>
      <c r="DN101" s="2121" t="n">
        <f aca="false">'02.24 по датам'!DN101</f>
        <v>0</v>
      </c>
      <c r="DO101" s="2121" t="n">
        <f aca="false">'02.24 по датам'!DO101</f>
        <v>0</v>
      </c>
      <c r="DP101" s="2121" t="n">
        <f aca="false">'02.24 по датам'!DP101</f>
        <v>0</v>
      </c>
      <c r="DQ101" s="2121" t="n">
        <f aca="false">'02.24 по датам'!DQ101</f>
        <v>0</v>
      </c>
      <c r="DR101" s="2121" t="n">
        <f aca="false">'02.24 по датам'!DR101</f>
        <v>0</v>
      </c>
      <c r="DS101" s="2121" t="n">
        <f aca="false">'02.24 по датам'!DS101</f>
        <v>0</v>
      </c>
      <c r="DT101" s="2121" t="n">
        <f aca="false">'02.24 по датам'!DT101</f>
        <v>0</v>
      </c>
      <c r="DU101" s="2122" t="n">
        <f aca="false">'02.24 по датам'!DU101</f>
        <v>0</v>
      </c>
      <c r="DV101" s="2115"/>
      <c r="DW101" s="2116"/>
      <c r="DX101" s="2117"/>
      <c r="DY101" s="2125" t="n">
        <f aca="false">COUNTIF(DI102:DX102,"&gt;"&amp;0)</f>
        <v>0</v>
      </c>
      <c r="DZ101" s="2126"/>
      <c r="EA101" s="2121" t="n">
        <f aca="false">'02.24 по датам'!EA101</f>
        <v>0</v>
      </c>
      <c r="EB101" s="2121" t="n">
        <f aca="false">'02.24 по датам'!EB101</f>
        <v>0</v>
      </c>
      <c r="EC101" s="2121" t="n">
        <f aca="false">'02.24 по датам'!EC101</f>
        <v>0</v>
      </c>
      <c r="ED101" s="2121" t="n">
        <f aca="false">'02.24 по датам'!ED101</f>
        <v>0</v>
      </c>
      <c r="EE101" s="2121" t="n">
        <f aca="false">'02.24 по датам'!EE101</f>
        <v>0</v>
      </c>
      <c r="EF101" s="2121" t="n">
        <f aca="false">'02.24 по датам'!EF101</f>
        <v>0</v>
      </c>
      <c r="EG101" s="2121" t="n">
        <f aca="false">'02.24 по датам'!EG101</f>
        <v>0</v>
      </c>
      <c r="EH101" s="2121" t="n">
        <f aca="false">'02.24 по датам'!EH101</f>
        <v>0</v>
      </c>
      <c r="EI101" s="2121" t="n">
        <f aca="false">'02.24 по датам'!EI101</f>
        <v>0</v>
      </c>
      <c r="EJ101" s="2121" t="n">
        <f aca="false">'02.24 по датам'!EJ101</f>
        <v>0</v>
      </c>
      <c r="EK101" s="2121" t="n">
        <f aca="false">'02.24 по датам'!EK101</f>
        <v>0</v>
      </c>
      <c r="EL101" s="2121" t="n">
        <f aca="false">'02.24 по датам'!EL101</f>
        <v>0</v>
      </c>
      <c r="EM101" s="2121" t="n">
        <f aca="false">'02.24 по датам'!EM101</f>
        <v>0</v>
      </c>
      <c r="EN101" s="2121" t="n">
        <f aca="false">'02.24 по датам'!EN101</f>
        <v>0</v>
      </c>
      <c r="EO101" s="2121" t="n">
        <f aca="false">'02.24 по датам'!EO101</f>
        <v>0</v>
      </c>
      <c r="EP101" s="2121" t="n">
        <f aca="false">'02.24 по датам'!EP101</f>
        <v>0</v>
      </c>
      <c r="EQ101" s="2121" t="n">
        <f aca="false">'02.24 по датам'!EQ101</f>
        <v>0</v>
      </c>
      <c r="ER101" s="2121" t="n">
        <f aca="false">'02.24 по датам'!ER101</f>
        <v>0</v>
      </c>
      <c r="ES101" s="2121" t="n">
        <f aca="false">'02.24 по датам'!ES101</f>
        <v>0</v>
      </c>
      <c r="ET101" s="2121" t="n">
        <f aca="false">'02.24 по датам'!ET101</f>
        <v>0</v>
      </c>
      <c r="EU101" s="2121" t="n">
        <f aca="false">'02.24 по датам'!EU101</f>
        <v>0</v>
      </c>
      <c r="EV101" s="2121" t="n">
        <f aca="false">'02.24 по датам'!EV101</f>
        <v>0</v>
      </c>
      <c r="EW101" s="2121" t="n">
        <f aca="false">'02.24 по датам'!EW101</f>
        <v>0</v>
      </c>
      <c r="EX101" s="2121" t="n">
        <f aca="false">'02.24 по датам'!EX101</f>
        <v>0</v>
      </c>
      <c r="EY101" s="2122" t="n">
        <f aca="false">'02.24 по датам'!EY101</f>
        <v>0</v>
      </c>
      <c r="EZ101" s="2115"/>
      <c r="FA101" s="2116"/>
      <c r="FB101" s="2117"/>
      <c r="FC101" s="2125" t="n">
        <f aca="false">COUNTIF(EA102:FB102,"&gt;"&amp;0)</f>
        <v>0</v>
      </c>
      <c r="FD101" s="2126"/>
      <c r="FE101" s="2121" t="n">
        <f aca="false">'02.24 по датам'!FE101</f>
        <v>0</v>
      </c>
      <c r="FF101" s="2121" t="n">
        <f aca="false">'02.24 по датам'!FF101</f>
        <v>0</v>
      </c>
      <c r="FG101" s="2121" t="n">
        <f aca="false">'02.24 по датам'!FG101</f>
        <v>0</v>
      </c>
      <c r="FH101" s="2121" t="n">
        <f aca="false">'02.24 по датам'!FH101</f>
        <v>0</v>
      </c>
      <c r="FI101" s="2121" t="n">
        <f aca="false">'02.24 по датам'!FI101</f>
        <v>0</v>
      </c>
      <c r="FJ101" s="2121" t="n">
        <f aca="false">'02.24 по датам'!FJ101</f>
        <v>0</v>
      </c>
      <c r="FK101" s="2121" t="n">
        <f aca="false">'02.24 по датам'!FK101</f>
        <v>0</v>
      </c>
      <c r="FL101" s="2121" t="n">
        <f aca="false">'02.24 по датам'!FL101</f>
        <v>0</v>
      </c>
      <c r="FM101" s="2121" t="n">
        <f aca="false">'02.24 по датам'!FM101</f>
        <v>0</v>
      </c>
      <c r="FN101" s="2122" t="n">
        <f aca="false">'02.24 по датам'!FN101</f>
        <v>0</v>
      </c>
      <c r="FO101" s="2115"/>
      <c r="FP101" s="2116"/>
      <c r="FQ101" s="2117"/>
      <c r="FR101" s="2125" t="n">
        <f aca="false">COUNTIF(FE102:FQ102,"&gt;"&amp;0)</f>
        <v>0</v>
      </c>
      <c r="FS101" s="2126"/>
      <c r="FT101" s="2279"/>
      <c r="FU101" s="2279"/>
      <c r="FV101" s="2279"/>
      <c r="FW101" s="2279"/>
      <c r="FX101" s="2279"/>
      <c r="FY101" s="2279"/>
      <c r="FZ101" s="2279"/>
      <c r="GA101" s="2279"/>
      <c r="GB101" s="2279"/>
      <c r="GC101" s="2279"/>
      <c r="GD101" s="2279"/>
      <c r="GE101" s="2279"/>
      <c r="GF101" s="2279"/>
      <c r="GG101" s="2279"/>
      <c r="GH101" s="2279"/>
      <c r="GI101" s="2279"/>
      <c r="GJ101" s="2279"/>
      <c r="GK101" s="2279"/>
      <c r="GL101" s="2279"/>
      <c r="GM101" s="2279"/>
      <c r="GN101" s="2279"/>
      <c r="GO101" s="2279"/>
      <c r="GP101" s="2279"/>
      <c r="GQ101" s="2279"/>
      <c r="GR101" s="2279"/>
      <c r="GS101" s="2280"/>
      <c r="GT101" s="2115"/>
      <c r="GU101" s="2116"/>
      <c r="GV101" s="2117"/>
      <c r="GW101" s="2132" t="n">
        <f aca="false">SUBTOTAL(9,FT103:GV103)</f>
        <v>0</v>
      </c>
      <c r="GX101" s="2119" t="n">
        <f aca="false">SUBTOTAL(9,FT103:GV103)</f>
        <v>0</v>
      </c>
      <c r="GY101" s="2133"/>
      <c r="GZ101" s="2134" t="n">
        <f aca="false">'02.24 по датам'!GZ101</f>
        <v>0</v>
      </c>
      <c r="HA101" s="2135" t="n">
        <f aca="false">'02.24 по датам'!HA101</f>
        <v>0</v>
      </c>
      <c r="HB101" s="2136"/>
      <c r="HC101" s="2137"/>
      <c r="HD101" s="2261" t="n">
        <f aca="false">'02.24 по датам'!HD101</f>
        <v>0</v>
      </c>
      <c r="HE101" s="2136"/>
      <c r="HF101" s="2139"/>
      <c r="HG101" s="2124"/>
      <c r="HH101" s="2124"/>
      <c r="HI101" s="2278"/>
      <c r="HJ101" s="2128"/>
      <c r="HK101" s="2128"/>
      <c r="HL101" s="2128"/>
      <c r="HM101" s="2128"/>
      <c r="HN101" s="2128"/>
      <c r="HO101" s="2128"/>
      <c r="HP101" s="2128"/>
      <c r="HQ101" s="2128"/>
      <c r="HR101" s="2128"/>
      <c r="HS101" s="2128"/>
      <c r="HT101" s="2128"/>
      <c r="HU101" s="2128"/>
      <c r="HV101" s="2128"/>
      <c r="HW101" s="2128"/>
      <c r="HX101" s="2128"/>
      <c r="HY101" s="2128"/>
      <c r="HZ101" s="2129"/>
      <c r="IA101" s="2130"/>
      <c r="IB101" s="2131"/>
      <c r="IC101" s="2117"/>
      <c r="ID101" s="2118" t="n">
        <f aca="false">SUBTOTAL(9,HG103:IC103)</f>
        <v>0</v>
      </c>
      <c r="IE101" s="2142"/>
      <c r="IF101" s="2143" t="n">
        <f aca="false">'02.24 по датам'!IF101</f>
        <v>0</v>
      </c>
      <c r="IG101" s="2143" t="n">
        <f aca="false">'02.24 по датам'!IG101</f>
        <v>0</v>
      </c>
      <c r="IH101" s="2144" t="n">
        <f aca="false">'02.24 по датам'!IH101</f>
        <v>0</v>
      </c>
      <c r="II101" s="2145"/>
      <c r="IJ101" s="2146"/>
      <c r="IK101" s="2147" t="n">
        <f aca="false">SUBTOTAL(9,IF103:IJ103)</f>
        <v>0</v>
      </c>
      <c r="IL101" s="2148"/>
      <c r="IM101" s="2149" t="n">
        <f aca="false">'02.24 по датам'!IM101</f>
        <v>0</v>
      </c>
      <c r="IN101" s="2150" t="n">
        <f aca="false">'02.24 по датам'!IN101</f>
        <v>0</v>
      </c>
      <c r="IO101" s="2151" t="n">
        <f aca="false">'02.24 по датам'!IO101</f>
        <v>0</v>
      </c>
      <c r="IP101" s="2151" t="n">
        <f aca="false">'02.24 по датам'!IP101</f>
        <v>0</v>
      </c>
      <c r="IQ101" s="2151" t="n">
        <f aca="false">'02.24 по датам'!IQ101</f>
        <v>0</v>
      </c>
      <c r="IR101" s="2151" t="n">
        <f aca="false">'02.24 по датам'!IR101</f>
        <v>0</v>
      </c>
      <c r="IS101" s="2151" t="n">
        <f aca="false">'02.24 по датам'!IS101</f>
        <v>0</v>
      </c>
      <c r="IT101" s="2151" t="n">
        <f aca="false">'02.24 по датам'!IT101</f>
        <v>0</v>
      </c>
      <c r="IU101" s="2151" t="n">
        <f aca="false">'02.24 по датам'!IU101</f>
        <v>0</v>
      </c>
      <c r="IV101" s="2152" t="n">
        <f aca="false">'02.24 по датам'!IV101</f>
        <v>0</v>
      </c>
      <c r="IW101" s="2153"/>
      <c r="IX101" s="2154"/>
      <c r="IY101" s="2155"/>
      <c r="IZ101" s="2118" t="n">
        <f aca="false">SUBTOTAL(3,IM101:IY101)</f>
        <v>10</v>
      </c>
      <c r="JA101" s="2156"/>
      <c r="JB101" s="2157" t="n">
        <f aca="false">'02.24 по датам'!JB101</f>
        <v>0</v>
      </c>
      <c r="JC101" s="2158"/>
      <c r="JD101" s="2159" t="n">
        <f aca="false">'02.24 по датам'!JD101</f>
        <v>0</v>
      </c>
      <c r="JE101" s="2160"/>
      <c r="JF101" s="2161"/>
      <c r="JG101" s="2263" t="n">
        <f aca="false">'02.24 по датам'!JG101</f>
        <v>0</v>
      </c>
      <c r="JH101" s="2162" t="n">
        <f aca="false">'02.24 по датам'!JH101</f>
        <v>0</v>
      </c>
      <c r="JI101" s="2162" t="n">
        <f aca="false">'02.24 по датам'!JI101</f>
        <v>0</v>
      </c>
      <c r="JJ101" s="2163" t="n">
        <f aca="false">'02.24 по датам'!JJ101</f>
        <v>0</v>
      </c>
      <c r="JK101" s="2281"/>
      <c r="JL101" s="2165"/>
      <c r="JM101" s="2107"/>
      <c r="JN101" s="2108"/>
      <c r="JO101" s="2256"/>
      <c r="JP101" s="2166"/>
      <c r="JQ101" s="2167"/>
      <c r="JR101" s="2168"/>
    </row>
    <row r="102" customFormat="false" ht="11.25" hidden="false" customHeight="true" outlineLevel="0" collapsed="false">
      <c r="A102" s="2056"/>
      <c r="B102" s="2169" t="s">
        <v>661</v>
      </c>
      <c r="C102" s="2179" t="n">
        <f aca="false">'02.24 по датам'!C102</f>
        <v>0</v>
      </c>
      <c r="D102" s="2179" t="n">
        <f aca="false">'02.24 по датам'!D102</f>
        <v>0</v>
      </c>
      <c r="E102" s="2179" t="n">
        <f aca="false">'02.24 по датам'!E102</f>
        <v>0</v>
      </c>
      <c r="F102" s="2179" t="n">
        <f aca="false">'02.24 по датам'!F102</f>
        <v>0</v>
      </c>
      <c r="G102" s="2177" t="n">
        <f aca="false">'02.24 по датам'!G102</f>
        <v>0</v>
      </c>
      <c r="H102" s="2177" t="n">
        <f aca="false">'02.24 по датам'!H102</f>
        <v>0</v>
      </c>
      <c r="I102" s="2177" t="n">
        <f aca="false">'02.24 по датам'!I102</f>
        <v>0</v>
      </c>
      <c r="J102" s="2177" t="n">
        <f aca="false">'02.24 по датам'!J102</f>
        <v>0</v>
      </c>
      <c r="K102" s="2177" t="n">
        <f aca="false">'02.24 по датам'!K102</f>
        <v>0</v>
      </c>
      <c r="L102" s="2177" t="n">
        <f aca="false">'02.24 по датам'!L102</f>
        <v>0</v>
      </c>
      <c r="M102" s="2177" t="n">
        <f aca="false">'02.24 по датам'!M102</f>
        <v>0</v>
      </c>
      <c r="N102" s="2177" t="n">
        <f aca="false">'02.24 по датам'!N102</f>
        <v>0</v>
      </c>
      <c r="O102" s="2177" t="n">
        <f aca="false">'02.24 по датам'!O102</f>
        <v>0</v>
      </c>
      <c r="P102" s="2177" t="n">
        <f aca="false">'02.24 по датам'!P102</f>
        <v>0</v>
      </c>
      <c r="Q102" s="2177" t="n">
        <f aca="false">'02.24 по датам'!Q102</f>
        <v>0</v>
      </c>
      <c r="R102" s="2177" t="n">
        <f aca="false">'02.24 по датам'!R102</f>
        <v>0</v>
      </c>
      <c r="S102" s="2177" t="n">
        <f aca="false">'02.24 по датам'!S102</f>
        <v>0</v>
      </c>
      <c r="T102" s="2177" t="n">
        <f aca="false">'02.24 по датам'!T102</f>
        <v>0</v>
      </c>
      <c r="U102" s="2177" t="n">
        <f aca="false">'02.24 по датам'!U102</f>
        <v>0</v>
      </c>
      <c r="V102" s="2177" t="n">
        <f aca="false">'02.24 по датам'!V102</f>
        <v>0</v>
      </c>
      <c r="W102" s="2178" t="n">
        <f aca="false">'02.24 по датам'!W102</f>
        <v>0</v>
      </c>
      <c r="X102" s="2171"/>
      <c r="Y102" s="2172"/>
      <c r="Z102" s="2173"/>
      <c r="AA102" s="2174" t="n">
        <f aca="false">SUBTOTAL(9,C102:Z102)</f>
        <v>0</v>
      </c>
      <c r="AB102" s="2175" t="n">
        <f aca="false">AA102+AB98</f>
        <v>620</v>
      </c>
      <c r="AC102" s="2264" t="n">
        <f aca="false">'02.24 по датам'!AC102</f>
        <v>0</v>
      </c>
      <c r="AD102" s="2264" t="n">
        <f aca="false">'02.24 по датам'!AD102</f>
        <v>0</v>
      </c>
      <c r="AE102" s="2264" t="n">
        <f aca="false">'02.24 по датам'!AE102</f>
        <v>0</v>
      </c>
      <c r="AF102" s="2177" t="n">
        <f aca="false">'02.24 по датам'!AF102</f>
        <v>0</v>
      </c>
      <c r="AG102" s="2177" t="n">
        <f aca="false">'02.24 по датам'!AG102</f>
        <v>0</v>
      </c>
      <c r="AH102" s="2177" t="n">
        <f aca="false">'02.24 по датам'!AH102</f>
        <v>0</v>
      </c>
      <c r="AI102" s="2177" t="n">
        <f aca="false">'02.24 по датам'!AI102</f>
        <v>0</v>
      </c>
      <c r="AJ102" s="2177" t="n">
        <f aca="false">'02.24 по датам'!AJ102</f>
        <v>0</v>
      </c>
      <c r="AK102" s="2177" t="n">
        <f aca="false">'02.24 по датам'!AK102</f>
        <v>0</v>
      </c>
      <c r="AL102" s="2177" t="n">
        <f aca="false">'02.24 по датам'!AL102</f>
        <v>0</v>
      </c>
      <c r="AM102" s="2177" t="n">
        <f aca="false">'02.24 по датам'!AM102</f>
        <v>0</v>
      </c>
      <c r="AN102" s="2177" t="n">
        <f aca="false">'02.24 по датам'!AN102</f>
        <v>0</v>
      </c>
      <c r="AO102" s="2178" t="n">
        <f aca="false">'02.24 по датам'!AO102</f>
        <v>0</v>
      </c>
      <c r="AP102" s="2171"/>
      <c r="AQ102" s="2172"/>
      <c r="AR102" s="2173"/>
      <c r="AS102" s="2174" t="n">
        <f aca="false">SUBTOTAL(9,AC102:AR102)</f>
        <v>0</v>
      </c>
      <c r="AT102" s="2175" t="n">
        <f aca="false">AS102+AT98</f>
        <v>0</v>
      </c>
      <c r="AU102" s="2176" t="n">
        <f aca="false">'02.24 по датам'!AU102</f>
        <v>0</v>
      </c>
      <c r="AV102" s="2176" t="n">
        <f aca="false">'02.24 по датам'!AV102</f>
        <v>20</v>
      </c>
      <c r="AW102" s="2179" t="n">
        <f aca="false">'02.24 по датам'!AW102</f>
        <v>20</v>
      </c>
      <c r="AX102" s="2177" t="n">
        <f aca="false">'02.24 по датам'!AX102</f>
        <v>0</v>
      </c>
      <c r="AY102" s="2177" t="n">
        <f aca="false">'02.24 по датам'!AY102</f>
        <v>0</v>
      </c>
      <c r="AZ102" s="2177" t="n">
        <f aca="false">'02.24 по датам'!AZ102</f>
        <v>0</v>
      </c>
      <c r="BA102" s="2177" t="n">
        <f aca="false">'02.24 по датам'!BA102</f>
        <v>0</v>
      </c>
      <c r="BB102" s="2177" t="n">
        <f aca="false">'02.24 по датам'!BB102</f>
        <v>0</v>
      </c>
      <c r="BC102" s="2177" t="n">
        <f aca="false">'02.24 по датам'!BC102</f>
        <v>0</v>
      </c>
      <c r="BD102" s="2177" t="n">
        <f aca="false">'02.24 по датам'!BD102</f>
        <v>0</v>
      </c>
      <c r="BE102" s="2177" t="n">
        <f aca="false">'02.24 по датам'!BE102</f>
        <v>0</v>
      </c>
      <c r="BF102" s="2177" t="n">
        <f aca="false">'02.24 по датам'!BF102</f>
        <v>0</v>
      </c>
      <c r="BG102" s="2177" t="n">
        <f aca="false">'02.24 по датам'!BG102</f>
        <v>0</v>
      </c>
      <c r="BH102" s="2177" t="n">
        <f aca="false">'02.24 по датам'!BH102</f>
        <v>0</v>
      </c>
      <c r="BI102" s="2177" t="n">
        <f aca="false">'02.24 по датам'!BI102</f>
        <v>0</v>
      </c>
      <c r="BJ102" s="2177" t="n">
        <f aca="false">'02.24 по датам'!BJ102</f>
        <v>0</v>
      </c>
      <c r="BK102" s="2177" t="n">
        <f aca="false">'02.24 по датам'!BK102</f>
        <v>0</v>
      </c>
      <c r="BL102" s="2177" t="n">
        <f aca="false">'02.24 по датам'!BL102</f>
        <v>0</v>
      </c>
      <c r="BM102" s="2177" t="n">
        <f aca="false">'02.24 по датам'!BM102</f>
        <v>0</v>
      </c>
      <c r="BN102" s="2177" t="n">
        <f aca="false">'02.24 по датам'!BN102</f>
        <v>0</v>
      </c>
      <c r="BO102" s="2177" t="n">
        <f aca="false">'02.24 по датам'!BO102</f>
        <v>0</v>
      </c>
      <c r="BP102" s="2177" t="n">
        <f aca="false">'02.24 по датам'!BP102</f>
        <v>0</v>
      </c>
      <c r="BQ102" s="2178" t="n">
        <f aca="false">'02.24 по датам'!BQ102</f>
        <v>0</v>
      </c>
      <c r="BR102" s="2171"/>
      <c r="BS102" s="2172"/>
      <c r="BT102" s="2173"/>
      <c r="BU102" s="2174" t="n">
        <f aca="false">SUBTOTAL(9,AU102:BT102)</f>
        <v>40</v>
      </c>
      <c r="BV102" s="2175" t="n">
        <f aca="false">BU102+BV98</f>
        <v>319</v>
      </c>
      <c r="BW102" s="2196" t="n">
        <f aca="false">'02.24 по датам'!BW102</f>
        <v>0</v>
      </c>
      <c r="BX102" s="2196" t="n">
        <f aca="false">'02.24 по датам'!BX102</f>
        <v>0</v>
      </c>
      <c r="BY102" s="2196" t="n">
        <f aca="false">'02.24 по датам'!BY102</f>
        <v>0</v>
      </c>
      <c r="BZ102" s="2204" t="n">
        <f aca="false">'02.24 по датам'!BZ102</f>
        <v>0</v>
      </c>
      <c r="CA102" s="2204" t="n">
        <f aca="false">'02.24 по датам'!CA102</f>
        <v>0</v>
      </c>
      <c r="CB102" s="2204" t="n">
        <f aca="false">'02.24 по датам'!CB102</f>
        <v>0</v>
      </c>
      <c r="CC102" s="2204" t="n">
        <f aca="false">'02.24 по датам'!CC102</f>
        <v>0</v>
      </c>
      <c r="CD102" s="2204" t="n">
        <f aca="false">'02.24 по датам'!CD102</f>
        <v>0</v>
      </c>
      <c r="CE102" s="2204" t="n">
        <f aca="false">'02.24 по датам'!CE102</f>
        <v>0</v>
      </c>
      <c r="CF102" s="2204" t="n">
        <f aca="false">'02.24 по датам'!CF102</f>
        <v>0</v>
      </c>
      <c r="CG102" s="2204" t="n">
        <f aca="false">'02.24 по датам'!CG102</f>
        <v>0</v>
      </c>
      <c r="CH102" s="2204" t="n">
        <f aca="false">'02.24 по датам'!CH102</f>
        <v>0</v>
      </c>
      <c r="CI102" s="2290" t="n">
        <f aca="false">'02.24 по датам'!CI102</f>
        <v>0</v>
      </c>
      <c r="CJ102" s="2186"/>
      <c r="CK102" s="2187"/>
      <c r="CL102" s="2173"/>
      <c r="CM102" s="2174" t="n">
        <f aca="false">SUBTOTAL(9,BW102:CL102)</f>
        <v>0</v>
      </c>
      <c r="CN102" s="2175" t="n">
        <f aca="false">CM102+CN98</f>
        <v>0</v>
      </c>
      <c r="CO102" s="2175" t="n">
        <f aca="false">AA102+AS102+BU102+CM102</f>
        <v>40</v>
      </c>
      <c r="CP102" s="2175" t="n">
        <f aca="false">CO102+CP98</f>
        <v>939</v>
      </c>
      <c r="CQ102" s="2177" t="n">
        <f aca="false">'02.24 по датам'!CQ102</f>
        <v>0</v>
      </c>
      <c r="CR102" s="2177" t="n">
        <f aca="false">'02.24 по датам'!CR102</f>
        <v>0</v>
      </c>
      <c r="CS102" s="2177" t="n">
        <f aca="false">'02.24 по датам'!CS102</f>
        <v>0</v>
      </c>
      <c r="CT102" s="2177" t="n">
        <f aca="false">'02.24 по датам'!CT102</f>
        <v>0</v>
      </c>
      <c r="CU102" s="2177" t="n">
        <f aca="false">'02.24 по датам'!CU102</f>
        <v>0</v>
      </c>
      <c r="CV102" s="2177" t="n">
        <f aca="false">'02.24 по датам'!CV102</f>
        <v>0</v>
      </c>
      <c r="CW102" s="2177" t="n">
        <f aca="false">'02.24 по датам'!CW102</f>
        <v>0</v>
      </c>
      <c r="CX102" s="2177" t="n">
        <f aca="false">'02.24 по датам'!CX102</f>
        <v>0</v>
      </c>
      <c r="CY102" s="2177" t="n">
        <f aca="false">'02.24 по датам'!CY102</f>
        <v>0</v>
      </c>
      <c r="CZ102" s="2177" t="n">
        <f aca="false">'02.24 по датам'!CZ102</f>
        <v>0</v>
      </c>
      <c r="DA102" s="2177" t="n">
        <f aca="false">'02.24 по датам'!DA102</f>
        <v>0</v>
      </c>
      <c r="DB102" s="2177" t="n">
        <f aca="false">'02.24 по датам'!DB102</f>
        <v>0</v>
      </c>
      <c r="DC102" s="2178" t="n">
        <f aca="false">'02.24 по датам'!DC102</f>
        <v>0</v>
      </c>
      <c r="DD102" s="2171"/>
      <c r="DE102" s="2172"/>
      <c r="DF102" s="2173"/>
      <c r="DG102" s="2181" t="n">
        <f aca="false">SUBTOTAL(9,CQ102:DF102)</f>
        <v>0</v>
      </c>
      <c r="DH102" s="2182" t="n">
        <f aca="false">DG102:DG102+IF($B98:$B98=2,0,DH98:DH98)</f>
        <v>0</v>
      </c>
      <c r="DI102" s="2180" t="n">
        <f aca="false">'02.24 по датам'!DI102</f>
        <v>0</v>
      </c>
      <c r="DJ102" s="2177" t="n">
        <f aca="false">'02.24 по датам'!DJ102</f>
        <v>0</v>
      </c>
      <c r="DK102" s="2177" t="n">
        <f aca="false">'02.24 по датам'!DK102</f>
        <v>0</v>
      </c>
      <c r="DL102" s="2177" t="n">
        <f aca="false">'02.24 по датам'!DL102</f>
        <v>0</v>
      </c>
      <c r="DM102" s="2177" t="n">
        <f aca="false">'02.24 по датам'!DM102</f>
        <v>0</v>
      </c>
      <c r="DN102" s="2177" t="n">
        <f aca="false">'02.24 по датам'!DN102</f>
        <v>0</v>
      </c>
      <c r="DO102" s="2177" t="n">
        <f aca="false">'02.24 по датам'!DO102</f>
        <v>0</v>
      </c>
      <c r="DP102" s="2177" t="n">
        <f aca="false">'02.24 по датам'!DP102</f>
        <v>0</v>
      </c>
      <c r="DQ102" s="2177" t="n">
        <f aca="false">'02.24 по датам'!DQ102</f>
        <v>0</v>
      </c>
      <c r="DR102" s="2177" t="n">
        <f aca="false">'02.24 по датам'!DR102</f>
        <v>0</v>
      </c>
      <c r="DS102" s="2177" t="n">
        <f aca="false">'02.24 по датам'!DS102</f>
        <v>0</v>
      </c>
      <c r="DT102" s="2177" t="n">
        <f aca="false">'02.24 по датам'!DT102</f>
        <v>0</v>
      </c>
      <c r="DU102" s="2178" t="n">
        <f aca="false">'02.24 по датам'!DU102</f>
        <v>0</v>
      </c>
      <c r="DV102" s="2171"/>
      <c r="DW102" s="2172"/>
      <c r="DX102" s="2173"/>
      <c r="DY102" s="2181" t="n">
        <f aca="false">SUBTOTAL(9,DI102:DX102)</f>
        <v>0</v>
      </c>
      <c r="DZ102" s="2182" t="n">
        <f aca="false">DY102:DY102+IF($B98:$B98=2,0,DZ98:DZ98)</f>
        <v>0</v>
      </c>
      <c r="EA102" s="2177" t="n">
        <f aca="false">'02.24 по датам'!EA102</f>
        <v>0</v>
      </c>
      <c r="EB102" s="2177" t="n">
        <f aca="false">'02.24 по датам'!EB102</f>
        <v>0</v>
      </c>
      <c r="EC102" s="2177" t="n">
        <f aca="false">'02.24 по датам'!EC102</f>
        <v>0</v>
      </c>
      <c r="ED102" s="2177" t="n">
        <f aca="false">'02.24 по датам'!ED102</f>
        <v>0</v>
      </c>
      <c r="EE102" s="2177" t="n">
        <f aca="false">'02.24 по датам'!EE102</f>
        <v>0</v>
      </c>
      <c r="EF102" s="2177" t="n">
        <f aca="false">'02.24 по датам'!EF102</f>
        <v>0</v>
      </c>
      <c r="EG102" s="2177" t="n">
        <f aca="false">'02.24 по датам'!EG102</f>
        <v>0</v>
      </c>
      <c r="EH102" s="2177" t="n">
        <f aca="false">'02.24 по датам'!EH102</f>
        <v>0</v>
      </c>
      <c r="EI102" s="2177" t="n">
        <f aca="false">'02.24 по датам'!EI102</f>
        <v>0</v>
      </c>
      <c r="EJ102" s="2177" t="n">
        <f aca="false">'02.24 по датам'!EJ102</f>
        <v>0</v>
      </c>
      <c r="EK102" s="2177" t="n">
        <f aca="false">'02.24 по датам'!EK102</f>
        <v>0</v>
      </c>
      <c r="EL102" s="2177" t="n">
        <f aca="false">'02.24 по датам'!EL102</f>
        <v>0</v>
      </c>
      <c r="EM102" s="2177" t="n">
        <f aca="false">'02.24 по датам'!EM102</f>
        <v>0</v>
      </c>
      <c r="EN102" s="2177" t="n">
        <f aca="false">'02.24 по датам'!EN102</f>
        <v>0</v>
      </c>
      <c r="EO102" s="2177" t="n">
        <f aca="false">'02.24 по датам'!EO102</f>
        <v>0</v>
      </c>
      <c r="EP102" s="2177" t="n">
        <f aca="false">'02.24 по датам'!EP102</f>
        <v>0</v>
      </c>
      <c r="EQ102" s="2177" t="n">
        <f aca="false">'02.24 по датам'!EQ102</f>
        <v>0</v>
      </c>
      <c r="ER102" s="2177" t="n">
        <f aca="false">'02.24 по датам'!ER102</f>
        <v>0</v>
      </c>
      <c r="ES102" s="2177" t="n">
        <f aca="false">'02.24 по датам'!ES102</f>
        <v>0</v>
      </c>
      <c r="ET102" s="2177" t="n">
        <f aca="false">'02.24 по датам'!ET102</f>
        <v>0</v>
      </c>
      <c r="EU102" s="2177" t="n">
        <f aca="false">'02.24 по датам'!EU102</f>
        <v>0</v>
      </c>
      <c r="EV102" s="2177" t="n">
        <f aca="false">'02.24 по датам'!EV102</f>
        <v>0</v>
      </c>
      <c r="EW102" s="2177" t="n">
        <f aca="false">'02.24 по датам'!EW102</f>
        <v>0</v>
      </c>
      <c r="EX102" s="2177" t="n">
        <f aca="false">'02.24 по датам'!EX102</f>
        <v>0</v>
      </c>
      <c r="EY102" s="2178" t="n">
        <f aca="false">'02.24 по датам'!EY102</f>
        <v>0</v>
      </c>
      <c r="EZ102" s="2171"/>
      <c r="FA102" s="2172"/>
      <c r="FB102" s="2173"/>
      <c r="FC102" s="2181" t="n">
        <f aca="false">SUBTOTAL(9,EA102:FB102)</f>
        <v>0</v>
      </c>
      <c r="FD102" s="2182" t="n">
        <f aca="false">FC102:FC102+IF($B98:$B98=2,0,FD98:FD98)</f>
        <v>171</v>
      </c>
      <c r="FE102" s="2177" t="n">
        <f aca="false">'02.24 по датам'!FE102</f>
        <v>0</v>
      </c>
      <c r="FF102" s="2177" t="n">
        <f aca="false">'02.24 по датам'!FF102</f>
        <v>0</v>
      </c>
      <c r="FG102" s="2177" t="n">
        <f aca="false">'02.24 по датам'!FG102</f>
        <v>0</v>
      </c>
      <c r="FH102" s="2177" t="n">
        <f aca="false">'02.24 по датам'!FH102</f>
        <v>0</v>
      </c>
      <c r="FI102" s="2177" t="n">
        <f aca="false">'02.24 по датам'!FI102</f>
        <v>0</v>
      </c>
      <c r="FJ102" s="2177" t="n">
        <f aca="false">'02.24 по датам'!FJ102</f>
        <v>0</v>
      </c>
      <c r="FK102" s="2177" t="n">
        <f aca="false">'02.24 по датам'!FK102</f>
        <v>0</v>
      </c>
      <c r="FL102" s="2177" t="n">
        <f aca="false">'02.24 по датам'!FL102</f>
        <v>0</v>
      </c>
      <c r="FM102" s="2177" t="n">
        <f aca="false">'02.24 по датам'!FM102</f>
        <v>0</v>
      </c>
      <c r="FN102" s="2178" t="n">
        <f aca="false">'02.24 по датам'!FN102</f>
        <v>0</v>
      </c>
      <c r="FO102" s="2171"/>
      <c r="FP102" s="2172"/>
      <c r="FQ102" s="2173"/>
      <c r="FR102" s="2181" t="n">
        <f aca="false">SUBTOTAL(9,FE102:FQ102)</f>
        <v>0</v>
      </c>
      <c r="FS102" s="2182" t="n">
        <f aca="false">FR102:FR102+IF($B98:$B98=2,0,FS98:FS98)</f>
        <v>0</v>
      </c>
      <c r="FT102" s="2283" t="n">
        <f aca="false">'02.24 по датам'!GX102-'02.24 НГДП по датам'!AW102</f>
        <v>0</v>
      </c>
      <c r="FU102" s="2283"/>
      <c r="FV102" s="2283"/>
      <c r="FW102" s="2283"/>
      <c r="FX102" s="2283"/>
      <c r="FY102" s="2283"/>
      <c r="FZ102" s="2283"/>
      <c r="GA102" s="2283"/>
      <c r="GB102" s="2283"/>
      <c r="GC102" s="2283"/>
      <c r="GD102" s="2283"/>
      <c r="GE102" s="2283"/>
      <c r="GF102" s="2283"/>
      <c r="GG102" s="2283"/>
      <c r="GH102" s="2283"/>
      <c r="GI102" s="2283"/>
      <c r="GJ102" s="2283"/>
      <c r="GK102" s="2283"/>
      <c r="GL102" s="2283"/>
      <c r="GM102" s="2283"/>
      <c r="GN102" s="2283"/>
      <c r="GO102" s="2283"/>
      <c r="GP102" s="2283"/>
      <c r="GQ102" s="2283"/>
      <c r="GR102" s="2283"/>
      <c r="GS102" s="2284"/>
      <c r="GT102" s="2171"/>
      <c r="GU102" s="2172"/>
      <c r="GV102" s="2173"/>
      <c r="GW102" s="2188" t="n">
        <f aca="false">SUBTOTAL(9,FT102:GV102)</f>
        <v>0</v>
      </c>
      <c r="GX102" s="2175" t="n">
        <f aca="false">SUBTOTAL(9,FT102:GV102)</f>
        <v>0</v>
      </c>
      <c r="GY102" s="2174" t="n">
        <f aca="false">GX102:GX102+IF($B98:$B98=2,0,GY98:GY98)</f>
        <v>0</v>
      </c>
      <c r="GZ102" s="2189" t="n">
        <f aca="false">'02.24 по датам'!GZ102</f>
        <v>0</v>
      </c>
      <c r="HA102" s="2190" t="n">
        <f aca="false">'02.24 по датам'!HA102</f>
        <v>0</v>
      </c>
      <c r="HB102" s="2191"/>
      <c r="HC102" s="2192" t="n">
        <f aca="false">SUBTOTAL(9,GZ102:HB102)</f>
        <v>0</v>
      </c>
      <c r="HD102" s="2193" t="n">
        <f aca="false">$HD$14+HD98</f>
        <v>874.69</v>
      </c>
      <c r="HE102" s="2194"/>
      <c r="HF102" s="2195" t="n">
        <f aca="false">SUM(HD102:HE102)</f>
        <v>874.69</v>
      </c>
      <c r="HG102" s="2180" t="n">
        <f aca="false">'02.24 по датам'!ID102-'02.24 НГДП по датам'!BF102</f>
        <v>0</v>
      </c>
      <c r="HH102" s="2180"/>
      <c r="HI102" s="2266"/>
      <c r="HJ102" s="2184"/>
      <c r="HK102" s="2184"/>
      <c r="HL102" s="2184"/>
      <c r="HM102" s="2184"/>
      <c r="HN102" s="2184"/>
      <c r="HO102" s="2184"/>
      <c r="HP102" s="2184"/>
      <c r="HQ102" s="2184"/>
      <c r="HR102" s="2184"/>
      <c r="HS102" s="2184"/>
      <c r="HT102" s="2184"/>
      <c r="HU102" s="2184"/>
      <c r="HV102" s="2184"/>
      <c r="HW102" s="2184"/>
      <c r="HX102" s="2184"/>
      <c r="HY102" s="2184"/>
      <c r="HZ102" s="2185"/>
      <c r="IA102" s="2186"/>
      <c r="IB102" s="2187"/>
      <c r="IC102" s="2173"/>
      <c r="ID102" s="2174" t="n">
        <f aca="false">SUBTOTAL(9,HG102:IC102)</f>
        <v>0</v>
      </c>
      <c r="IE102" s="2188" t="n">
        <f aca="false">ID102:ID102+IF($B98:$B98=2,0,IE98:IE98)</f>
        <v>136</v>
      </c>
      <c r="IF102" s="2198" t="n">
        <f aca="false">'02.24 по датам'!IF102</f>
        <v>0</v>
      </c>
      <c r="IG102" s="2198" t="n">
        <f aca="false">'02.24 по датам'!IG102</f>
        <v>0</v>
      </c>
      <c r="IH102" s="2199" t="n">
        <f aca="false">'02.24 по датам'!IH102</f>
        <v>0</v>
      </c>
      <c r="II102" s="2200"/>
      <c r="IJ102" s="2201"/>
      <c r="IK102" s="2202" t="n">
        <f aca="false">SUBTOTAL(9,IF102:IJ102)</f>
        <v>0</v>
      </c>
      <c r="IL102" s="2203" t="n">
        <f aca="false">IK102:IK102+IF($B98:$B98=2,0,IL98:IL98)</f>
        <v>0</v>
      </c>
      <c r="IM102" s="2204" t="n">
        <f aca="false">'02.24 по датам'!IM102</f>
        <v>0</v>
      </c>
      <c r="IN102" s="2204" t="n">
        <f aca="false">'02.24 по датам'!IN102</f>
        <v>0</v>
      </c>
      <c r="IO102" s="2177" t="n">
        <f aca="false">'02.24 по датам'!IO102</f>
        <v>0</v>
      </c>
      <c r="IP102" s="2177" t="n">
        <f aca="false">'02.24 по датам'!IP102</f>
        <v>0</v>
      </c>
      <c r="IQ102" s="2177" t="n">
        <f aca="false">'02.24 по датам'!IQ102</f>
        <v>0</v>
      </c>
      <c r="IR102" s="2177" t="n">
        <f aca="false">'02.24 по датам'!IR102</f>
        <v>0</v>
      </c>
      <c r="IS102" s="2177" t="n">
        <f aca="false">'02.24 по датам'!IS102</f>
        <v>0</v>
      </c>
      <c r="IT102" s="2177" t="n">
        <f aca="false">'02.24 по датам'!IT102</f>
        <v>0</v>
      </c>
      <c r="IU102" s="2177" t="n">
        <f aca="false">'02.24 по датам'!IU102</f>
        <v>0</v>
      </c>
      <c r="IV102" s="2178" t="n">
        <f aca="false">'02.24 по датам'!IV102</f>
        <v>0</v>
      </c>
      <c r="IW102" s="2171"/>
      <c r="IX102" s="2172"/>
      <c r="IY102" s="2173"/>
      <c r="IZ102" s="2174" t="n">
        <f aca="false">SUBTOTAL(9,IM102:IY102)</f>
        <v>0</v>
      </c>
      <c r="JA102" s="2175" t="n">
        <f aca="false">IZ102:IZ102+IF($B98:$B98=2,0,JA98:JA98)</f>
        <v>11</v>
      </c>
      <c r="JB102" s="2205" t="n">
        <f aca="false">'02.24 по датам'!JB102</f>
        <v>0</v>
      </c>
      <c r="JC102" s="2194"/>
      <c r="JD102" s="2268" t="n">
        <f aca="false">'02.24 по датам'!JD102</f>
        <v>0</v>
      </c>
      <c r="JE102" s="2207" t="n">
        <f aca="false">SUBTOTAL(9,JB102:JD102)</f>
        <v>0</v>
      </c>
      <c r="JF102" s="2208" t="n">
        <f aca="false">SUMIF($C$5:JE$5,"Накопленный эффект, т/сут",$C102:JE102)+SUMIF($C$5:JE$5,"Нараст.  по потенциалу",$C102:JE102)-SUMIF($C$5:JE$5,"Нараст. по остановкам",$C102:JE102)-SUMIF($C$5:JE$5,"ИТОГО перевод в ППД",$C102:JE102)-SUMIF($C$5:JE$5,"ИТОГО  нерент, по распоряж.",$C102:JE102)-SUMIF($C$5:JE$5,"ИТОГО ост. дебит от ЗБС, Углуб., ПВЛГ/ПНЛГ",$C102:JE102)</f>
        <v>963</v>
      </c>
      <c r="JG102" s="2269" t="n">
        <f aca="false">'02.24 по датам'!JG102-'02.24 НГДП по датам'!BV102</f>
        <v>0</v>
      </c>
      <c r="JH102" s="2209" t="n">
        <f aca="false">'02.24 по датам'!JH102-'02.24 НГДП по датам'!BW102</f>
        <v>0</v>
      </c>
      <c r="JI102" s="2209" t="n">
        <f aca="false">'02.24 по датам'!JI102-'02.24 НГДП по датам'!BX102</f>
        <v>0</v>
      </c>
      <c r="JJ102" s="2210" t="n">
        <f aca="false">'02.24 по датам'!JJ102-'02.24 НГДП по датам'!BY102</f>
        <v>0</v>
      </c>
      <c r="JK102" s="2211" t="n">
        <f aca="false">'02.24 НГДП по датам'!BZ102</f>
        <v>0</v>
      </c>
      <c r="JL102" s="2202" t="n">
        <f aca="false">SUBTOTAL(9,JG102:JJ102)</f>
        <v>0</v>
      </c>
      <c r="JM102" s="2107"/>
      <c r="JN102" s="2108"/>
      <c r="JO102" s="2256"/>
      <c r="JP102" s="2212" t="n">
        <f aca="false">JP$4:JP$4+SUMIF($C$5:JL$5,"Нараст. по остановкам",$C102:JL102)-SUMIF($C$5:JL$5,"Нараст.  по потенциалу",$C102:JL102)</f>
        <v>756.812</v>
      </c>
      <c r="JQ102" s="2213"/>
      <c r="JR102" s="2214" t="n">
        <f aca="false">'02.24 НГДП по датам'!CB102</f>
        <v>81.893</v>
      </c>
    </row>
    <row r="103" customFormat="false" ht="1.5" hidden="false" customHeight="true" outlineLevel="0" collapsed="false">
      <c r="A103" s="2215"/>
      <c r="B103" s="2215"/>
      <c r="C103" s="2216" t="n">
        <f aca="false">'02.24 по датам'!C103</f>
        <v>0</v>
      </c>
      <c r="D103" s="2216" t="n">
        <f aca="false">'02.24 по датам'!D103</f>
        <v>0</v>
      </c>
      <c r="E103" s="2216" t="n">
        <f aca="false">'02.24 по датам'!E103</f>
        <v>0</v>
      </c>
      <c r="F103" s="2216" t="n">
        <f aca="false">'02.24 по датам'!F103</f>
        <v>0</v>
      </c>
      <c r="G103" s="2217" t="n">
        <f aca="false">'02.24 по датам'!G103</f>
        <v>0</v>
      </c>
      <c r="H103" s="2217" t="n">
        <f aca="false">'02.24 по датам'!H103</f>
        <v>0</v>
      </c>
      <c r="I103" s="2217" t="n">
        <f aca="false">'02.24 по датам'!I103</f>
        <v>0</v>
      </c>
      <c r="J103" s="2217" t="n">
        <f aca="false">'02.24 по датам'!J103</f>
        <v>0</v>
      </c>
      <c r="K103" s="2217" t="n">
        <f aca="false">'02.24 по датам'!K103</f>
        <v>0</v>
      </c>
      <c r="L103" s="2217" t="n">
        <f aca="false">'02.24 по датам'!L103</f>
        <v>0</v>
      </c>
      <c r="M103" s="2217" t="n">
        <f aca="false">'02.24 по датам'!M103</f>
        <v>0</v>
      </c>
      <c r="N103" s="2217" t="n">
        <f aca="false">'02.24 по датам'!N103</f>
        <v>0</v>
      </c>
      <c r="O103" s="2217" t="n">
        <f aca="false">'02.24 по датам'!O103</f>
        <v>0</v>
      </c>
      <c r="P103" s="2217" t="n">
        <f aca="false">'02.24 по датам'!P103</f>
        <v>0</v>
      </c>
      <c r="Q103" s="2217" t="n">
        <f aca="false">'02.24 по датам'!Q103</f>
        <v>0</v>
      </c>
      <c r="R103" s="2217" t="n">
        <f aca="false">'02.24 по датам'!R103</f>
        <v>0</v>
      </c>
      <c r="S103" s="2217" t="n">
        <f aca="false">'02.24 по датам'!S103</f>
        <v>0</v>
      </c>
      <c r="T103" s="2217" t="n">
        <f aca="false">'02.24 по датам'!T103</f>
        <v>0</v>
      </c>
      <c r="U103" s="2217" t="n">
        <f aca="false">'02.24 по датам'!U103</f>
        <v>0</v>
      </c>
      <c r="V103" s="2217" t="n">
        <f aca="false">'02.24 по датам'!V103</f>
        <v>0</v>
      </c>
      <c r="W103" s="2217" t="n">
        <f aca="false">'02.24 по датам'!W103</f>
        <v>0</v>
      </c>
      <c r="X103" s="2218"/>
      <c r="Y103" s="2219"/>
      <c r="Z103" s="2220"/>
      <c r="AA103" s="2221"/>
      <c r="AB103" s="2221"/>
      <c r="AC103" s="2229" t="n">
        <f aca="false">'02.24 по датам'!AC103</f>
        <v>0</v>
      </c>
      <c r="AD103" s="2229" t="n">
        <f aca="false">'02.24 по датам'!AD103</f>
        <v>0</v>
      </c>
      <c r="AE103" s="2229" t="n">
        <f aca="false">'02.24 по датам'!AE103</f>
        <v>0</v>
      </c>
      <c r="AF103" s="2217" t="n">
        <f aca="false">'02.24 по датам'!AF103</f>
        <v>0</v>
      </c>
      <c r="AG103" s="2217" t="n">
        <f aca="false">'02.24 по датам'!AG103</f>
        <v>0</v>
      </c>
      <c r="AH103" s="2217" t="n">
        <f aca="false">'02.24 по датам'!AH103</f>
        <v>0</v>
      </c>
      <c r="AI103" s="2217" t="n">
        <f aca="false">'02.24 по датам'!AI103</f>
        <v>0</v>
      </c>
      <c r="AJ103" s="2217" t="n">
        <f aca="false">'02.24 по датам'!AJ103</f>
        <v>0</v>
      </c>
      <c r="AK103" s="2217" t="n">
        <f aca="false">'02.24 по датам'!AK103</f>
        <v>0</v>
      </c>
      <c r="AL103" s="2217" t="n">
        <f aca="false">'02.24 по датам'!AL103</f>
        <v>0</v>
      </c>
      <c r="AM103" s="2217" t="n">
        <f aca="false">'02.24 по датам'!AM103</f>
        <v>0</v>
      </c>
      <c r="AN103" s="2217" t="n">
        <f aca="false">'02.24 по датам'!AN103</f>
        <v>0</v>
      </c>
      <c r="AO103" s="2217" t="n">
        <f aca="false">'02.24 по датам'!AO103</f>
        <v>0</v>
      </c>
      <c r="AP103" s="2218"/>
      <c r="AQ103" s="2219"/>
      <c r="AR103" s="2220"/>
      <c r="AS103" s="2221"/>
      <c r="AT103" s="2221"/>
      <c r="AU103" s="2216" t="n">
        <f aca="false">'02.24 по датам'!AU103</f>
        <v>0</v>
      </c>
      <c r="AV103" s="2216" t="n">
        <f aca="false">'02.24 по датам'!AV103</f>
        <v>0</v>
      </c>
      <c r="AW103" s="2223" t="n">
        <f aca="false">'02.24 по датам'!AW103</f>
        <v>0</v>
      </c>
      <c r="AX103" s="2217" t="n">
        <f aca="false">'02.24 по датам'!AX103</f>
        <v>0</v>
      </c>
      <c r="AY103" s="2217" t="n">
        <f aca="false">'02.24 по датам'!AY103</f>
        <v>0</v>
      </c>
      <c r="AZ103" s="2217" t="n">
        <f aca="false">'02.24 по датам'!AZ103</f>
        <v>0</v>
      </c>
      <c r="BA103" s="2217" t="n">
        <f aca="false">'02.24 по датам'!BA103</f>
        <v>0</v>
      </c>
      <c r="BB103" s="2217" t="n">
        <f aca="false">'02.24 по датам'!BB103</f>
        <v>0</v>
      </c>
      <c r="BC103" s="2217" t="n">
        <f aca="false">'02.24 по датам'!BC103</f>
        <v>0</v>
      </c>
      <c r="BD103" s="2217" t="n">
        <f aca="false">'02.24 по датам'!BD103</f>
        <v>0</v>
      </c>
      <c r="BE103" s="2217" t="n">
        <f aca="false">'02.24 по датам'!BE103</f>
        <v>0</v>
      </c>
      <c r="BF103" s="2217" t="n">
        <f aca="false">'02.24 по датам'!BF103</f>
        <v>0</v>
      </c>
      <c r="BG103" s="2217" t="n">
        <f aca="false">'02.24 по датам'!BG103</f>
        <v>0</v>
      </c>
      <c r="BH103" s="2217" t="n">
        <f aca="false">'02.24 по датам'!BH103</f>
        <v>0</v>
      </c>
      <c r="BI103" s="2217" t="n">
        <f aca="false">'02.24 по датам'!BI103</f>
        <v>0</v>
      </c>
      <c r="BJ103" s="2217" t="n">
        <f aca="false">'02.24 по датам'!BJ103</f>
        <v>0</v>
      </c>
      <c r="BK103" s="2217" t="n">
        <f aca="false">'02.24 по датам'!BK103</f>
        <v>0</v>
      </c>
      <c r="BL103" s="2217" t="n">
        <f aca="false">'02.24 по датам'!BL103</f>
        <v>0</v>
      </c>
      <c r="BM103" s="2217" t="n">
        <f aca="false">'02.24 по датам'!BM103</f>
        <v>0</v>
      </c>
      <c r="BN103" s="2217" t="n">
        <f aca="false">'02.24 по датам'!BN103</f>
        <v>0</v>
      </c>
      <c r="BO103" s="2217" t="n">
        <f aca="false">'02.24 по датам'!BO103</f>
        <v>0</v>
      </c>
      <c r="BP103" s="2217" t="n">
        <f aca="false">'02.24 по датам'!BP103</f>
        <v>0</v>
      </c>
      <c r="BQ103" s="2217" t="n">
        <f aca="false">'02.24 по датам'!BQ103</f>
        <v>0</v>
      </c>
      <c r="BR103" s="2218"/>
      <c r="BS103" s="2219"/>
      <c r="BT103" s="2220"/>
      <c r="BU103" s="2221"/>
      <c r="BV103" s="2221"/>
      <c r="BW103" s="2222" t="n">
        <f aca="false">'02.24 по датам'!BW103</f>
        <v>0</v>
      </c>
      <c r="BX103" s="2217" t="n">
        <f aca="false">'02.24 по датам'!BX103</f>
        <v>0</v>
      </c>
      <c r="BY103" s="2217" t="n">
        <f aca="false">'02.24 по датам'!BY103</f>
        <v>0</v>
      </c>
      <c r="BZ103" s="2217" t="n">
        <f aca="false">'02.24 по датам'!BZ103</f>
        <v>0</v>
      </c>
      <c r="CA103" s="2217" t="n">
        <f aca="false">'02.24 по датам'!CA103</f>
        <v>0</v>
      </c>
      <c r="CB103" s="2217" t="n">
        <f aca="false">'02.24 по датам'!CB103</f>
        <v>0</v>
      </c>
      <c r="CC103" s="2217" t="n">
        <f aca="false">'02.24 по датам'!CC103</f>
        <v>0</v>
      </c>
      <c r="CD103" s="2217" t="n">
        <f aca="false">'02.24 по датам'!CD103</f>
        <v>0</v>
      </c>
      <c r="CE103" s="2217" t="n">
        <f aca="false">'02.24 по датам'!CE103</f>
        <v>0</v>
      </c>
      <c r="CF103" s="2217" t="n">
        <f aca="false">'02.24 по датам'!CF103</f>
        <v>0</v>
      </c>
      <c r="CG103" s="2217" t="n">
        <f aca="false">'02.24 по датам'!CG103</f>
        <v>0</v>
      </c>
      <c r="CH103" s="2217" t="n">
        <f aca="false">'02.24 по датам'!CH103</f>
        <v>0</v>
      </c>
      <c r="CI103" s="2217" t="n">
        <f aca="false">'02.24 по датам'!CI103</f>
        <v>0</v>
      </c>
      <c r="CJ103" s="2218"/>
      <c r="CK103" s="2219"/>
      <c r="CL103" s="2220"/>
      <c r="CM103" s="2221"/>
      <c r="CN103" s="2221"/>
      <c r="CO103" s="2221"/>
      <c r="CP103" s="2221"/>
      <c r="CQ103" s="2217" t="n">
        <f aca="false">'02.24 по датам'!CQ103</f>
        <v>0</v>
      </c>
      <c r="CR103" s="2217" t="n">
        <f aca="false">'02.24 по датам'!CR103</f>
        <v>0</v>
      </c>
      <c r="CS103" s="2217" t="n">
        <f aca="false">'02.24 по датам'!CS103</f>
        <v>0</v>
      </c>
      <c r="CT103" s="2217" t="n">
        <f aca="false">'02.24 по датам'!CT103</f>
        <v>0</v>
      </c>
      <c r="CU103" s="2217" t="n">
        <f aca="false">'02.24 по датам'!CU103</f>
        <v>0</v>
      </c>
      <c r="CV103" s="2217" t="n">
        <f aca="false">'02.24 по датам'!CV103</f>
        <v>0</v>
      </c>
      <c r="CW103" s="2217" t="n">
        <f aca="false">'02.24 по датам'!CW103</f>
        <v>0</v>
      </c>
      <c r="CX103" s="2217" t="n">
        <f aca="false">'02.24 по датам'!CX103</f>
        <v>0</v>
      </c>
      <c r="CY103" s="2217" t="n">
        <f aca="false">'02.24 по датам'!CY103</f>
        <v>0</v>
      </c>
      <c r="CZ103" s="2217" t="n">
        <f aca="false">'02.24 по датам'!CZ103</f>
        <v>0</v>
      </c>
      <c r="DA103" s="2217" t="n">
        <f aca="false">'02.24 по датам'!DA103</f>
        <v>0</v>
      </c>
      <c r="DB103" s="2217" t="n">
        <f aca="false">'02.24 по датам'!DB103</f>
        <v>0</v>
      </c>
      <c r="DC103" s="2217" t="n">
        <f aca="false">'02.24 по датам'!DC103</f>
        <v>0</v>
      </c>
      <c r="DD103" s="2218"/>
      <c r="DE103" s="2219"/>
      <c r="DF103" s="2220"/>
      <c r="DG103" s="2221"/>
      <c r="DH103" s="2221"/>
      <c r="DI103" s="2285" t="n">
        <f aca="false">'02.24 по датам'!DI103</f>
        <v>0</v>
      </c>
      <c r="DJ103" s="2217" t="n">
        <f aca="false">'02.24 по датам'!DJ103</f>
        <v>0</v>
      </c>
      <c r="DK103" s="2217" t="n">
        <f aca="false">'02.24 по датам'!DK103</f>
        <v>0</v>
      </c>
      <c r="DL103" s="2217" t="n">
        <f aca="false">'02.24 по датам'!DL103</f>
        <v>0</v>
      </c>
      <c r="DM103" s="2217" t="n">
        <f aca="false">'02.24 по датам'!DM103</f>
        <v>0</v>
      </c>
      <c r="DN103" s="2217" t="n">
        <f aca="false">'02.24 по датам'!DN103</f>
        <v>0</v>
      </c>
      <c r="DO103" s="2217" t="n">
        <f aca="false">'02.24 по датам'!DO103</f>
        <v>0</v>
      </c>
      <c r="DP103" s="2217" t="n">
        <f aca="false">'02.24 по датам'!DP103</f>
        <v>0</v>
      </c>
      <c r="DQ103" s="2217" t="n">
        <f aca="false">'02.24 по датам'!DQ103</f>
        <v>0</v>
      </c>
      <c r="DR103" s="2217" t="n">
        <f aca="false">'02.24 по датам'!DR103</f>
        <v>0</v>
      </c>
      <c r="DS103" s="2217" t="n">
        <f aca="false">'02.24 по датам'!DS103</f>
        <v>0</v>
      </c>
      <c r="DT103" s="2217" t="n">
        <f aca="false">'02.24 по датам'!DT103</f>
        <v>0</v>
      </c>
      <c r="DU103" s="2217" t="n">
        <f aca="false">'02.24 по датам'!DU103</f>
        <v>0</v>
      </c>
      <c r="DV103" s="2218"/>
      <c r="DW103" s="2219"/>
      <c r="DX103" s="2220"/>
      <c r="DY103" s="2221"/>
      <c r="DZ103" s="2221"/>
      <c r="EA103" s="2297" t="n">
        <f aca="false">'02.24 по датам'!EA103</f>
        <v>0</v>
      </c>
      <c r="EB103" s="2217" t="n">
        <f aca="false">'02.24 по датам'!EB103</f>
        <v>0</v>
      </c>
      <c r="EC103" s="2217" t="n">
        <f aca="false">'02.24 по датам'!EC103</f>
        <v>0</v>
      </c>
      <c r="ED103" s="2217" t="n">
        <f aca="false">'02.24 по датам'!ED103</f>
        <v>0</v>
      </c>
      <c r="EE103" s="2217" t="n">
        <f aca="false">'02.24 по датам'!EE103</f>
        <v>0</v>
      </c>
      <c r="EF103" s="2217" t="n">
        <f aca="false">'02.24 по датам'!EF103</f>
        <v>0</v>
      </c>
      <c r="EG103" s="2217" t="n">
        <f aca="false">'02.24 по датам'!EG103</f>
        <v>0</v>
      </c>
      <c r="EH103" s="2217" t="n">
        <f aca="false">'02.24 по датам'!EH103</f>
        <v>0</v>
      </c>
      <c r="EI103" s="2217" t="n">
        <f aca="false">'02.24 по датам'!EI103</f>
        <v>0</v>
      </c>
      <c r="EJ103" s="2217" t="n">
        <f aca="false">'02.24 по датам'!EJ103</f>
        <v>0</v>
      </c>
      <c r="EK103" s="2217" t="n">
        <f aca="false">'02.24 по датам'!EK103</f>
        <v>0</v>
      </c>
      <c r="EL103" s="2217" t="n">
        <f aca="false">'02.24 по датам'!EL103</f>
        <v>0</v>
      </c>
      <c r="EM103" s="2217" t="n">
        <f aca="false">'02.24 по датам'!EM103</f>
        <v>0</v>
      </c>
      <c r="EN103" s="2217" t="n">
        <f aca="false">'02.24 по датам'!EN103</f>
        <v>0</v>
      </c>
      <c r="EO103" s="2217" t="n">
        <f aca="false">'02.24 по датам'!EO103</f>
        <v>0</v>
      </c>
      <c r="EP103" s="2217" t="n">
        <f aca="false">'02.24 по датам'!EP103</f>
        <v>0</v>
      </c>
      <c r="EQ103" s="2217" t="n">
        <f aca="false">'02.24 по датам'!EQ103</f>
        <v>0</v>
      </c>
      <c r="ER103" s="2217" t="n">
        <f aca="false">'02.24 по датам'!ER103</f>
        <v>0</v>
      </c>
      <c r="ES103" s="2217" t="n">
        <f aca="false">'02.24 по датам'!ES103</f>
        <v>0</v>
      </c>
      <c r="ET103" s="2217" t="n">
        <f aca="false">'02.24 по датам'!ET103</f>
        <v>0</v>
      </c>
      <c r="EU103" s="2217" t="n">
        <f aca="false">'02.24 по датам'!EU103</f>
        <v>0</v>
      </c>
      <c r="EV103" s="2217" t="n">
        <f aca="false">'02.24 по датам'!EV103</f>
        <v>0</v>
      </c>
      <c r="EW103" s="2217" t="n">
        <f aca="false">'02.24 по датам'!EW103</f>
        <v>0</v>
      </c>
      <c r="EX103" s="2217" t="n">
        <f aca="false">'02.24 по датам'!EX103</f>
        <v>0</v>
      </c>
      <c r="EY103" s="2217" t="n">
        <f aca="false">'02.24 по датам'!EY103</f>
        <v>0</v>
      </c>
      <c r="EZ103" s="2218"/>
      <c r="FA103" s="2219"/>
      <c r="FB103" s="2220"/>
      <c r="FC103" s="2221"/>
      <c r="FD103" s="2221"/>
      <c r="FE103" s="2217" t="n">
        <f aca="false">'02.24 по датам'!FE103</f>
        <v>0</v>
      </c>
      <c r="FF103" s="2217" t="n">
        <f aca="false">'02.24 по датам'!FF103</f>
        <v>0</v>
      </c>
      <c r="FG103" s="2217" t="n">
        <f aca="false">'02.24 по датам'!FG103</f>
        <v>0</v>
      </c>
      <c r="FH103" s="2217" t="n">
        <f aca="false">'02.24 по датам'!FH103</f>
        <v>0</v>
      </c>
      <c r="FI103" s="2217" t="n">
        <f aca="false">'02.24 по датам'!FI103</f>
        <v>0</v>
      </c>
      <c r="FJ103" s="2217" t="n">
        <f aca="false">'02.24 по датам'!FJ103</f>
        <v>0</v>
      </c>
      <c r="FK103" s="2217" t="n">
        <f aca="false">'02.24 по датам'!FK103</f>
        <v>0</v>
      </c>
      <c r="FL103" s="2217" t="n">
        <f aca="false">'02.24 по датам'!FL103</f>
        <v>0</v>
      </c>
      <c r="FM103" s="2217" t="n">
        <f aca="false">'02.24 по датам'!FM103</f>
        <v>0</v>
      </c>
      <c r="FN103" s="2217" t="n">
        <f aca="false">'02.24 по датам'!FN103</f>
        <v>0</v>
      </c>
      <c r="FO103" s="2218"/>
      <c r="FP103" s="2219"/>
      <c r="FQ103" s="2220"/>
      <c r="FR103" s="2221"/>
      <c r="FS103" s="2221"/>
      <c r="FT103" s="2225"/>
      <c r="FU103" s="2225"/>
      <c r="FV103" s="2225"/>
      <c r="FW103" s="2225"/>
      <c r="FX103" s="2225"/>
      <c r="FY103" s="2225"/>
      <c r="FZ103" s="2225"/>
      <c r="GA103" s="2225"/>
      <c r="GB103" s="2225"/>
      <c r="GC103" s="2225"/>
      <c r="GD103" s="2225"/>
      <c r="GE103" s="2225"/>
      <c r="GF103" s="2225"/>
      <c r="GG103" s="2225"/>
      <c r="GH103" s="2225"/>
      <c r="GI103" s="2225"/>
      <c r="GJ103" s="2225"/>
      <c r="GK103" s="2225"/>
      <c r="GL103" s="2225"/>
      <c r="GM103" s="2225"/>
      <c r="GN103" s="2225"/>
      <c r="GO103" s="2225"/>
      <c r="GP103" s="2225"/>
      <c r="GQ103" s="2225"/>
      <c r="GR103" s="2225"/>
      <c r="GS103" s="2225"/>
      <c r="GT103" s="2218"/>
      <c r="GU103" s="2219"/>
      <c r="GV103" s="2220"/>
      <c r="GW103" s="2221"/>
      <c r="GX103" s="2221"/>
      <c r="GY103" s="2221"/>
      <c r="GZ103" s="2217" t="n">
        <f aca="false">'02.24 по датам'!GZ103</f>
        <v>0</v>
      </c>
      <c r="HA103" s="2217" t="n">
        <f aca="false">'02.24 по датам'!HA103</f>
        <v>0</v>
      </c>
      <c r="HB103" s="2226"/>
      <c r="HC103" s="2221"/>
      <c r="HD103" s="2227" t="n">
        <f aca="false">'02.24 по датам'!HD103</f>
        <v>0</v>
      </c>
      <c r="HE103" s="2226"/>
      <c r="HF103" s="2228"/>
      <c r="HG103" s="2180"/>
      <c r="HH103" s="2180"/>
      <c r="HI103" s="2230"/>
      <c r="HJ103" s="2225"/>
      <c r="HK103" s="2225"/>
      <c r="HL103" s="2225"/>
      <c r="HM103" s="2225"/>
      <c r="HN103" s="2225"/>
      <c r="HO103" s="2225"/>
      <c r="HP103" s="2225"/>
      <c r="HQ103" s="2225"/>
      <c r="HR103" s="2225"/>
      <c r="HS103" s="2225"/>
      <c r="HT103" s="2225"/>
      <c r="HU103" s="2225"/>
      <c r="HV103" s="2225"/>
      <c r="HW103" s="2225"/>
      <c r="HX103" s="2225"/>
      <c r="HY103" s="2225"/>
      <c r="HZ103" s="2225"/>
      <c r="IA103" s="2218"/>
      <c r="IB103" s="2219"/>
      <c r="IC103" s="2220"/>
      <c r="ID103" s="2221"/>
      <c r="IE103" s="2221"/>
      <c r="IF103" s="2231" t="n">
        <f aca="false">'02.24 по датам'!IF103</f>
        <v>0</v>
      </c>
      <c r="IG103" s="2231" t="n">
        <f aca="false">'02.24 по датам'!IG103</f>
        <v>0</v>
      </c>
      <c r="IH103" s="2231" t="n">
        <f aca="false">'02.24 по датам'!IH103</f>
        <v>0</v>
      </c>
      <c r="II103" s="2232"/>
      <c r="IJ103" s="2233"/>
      <c r="IK103" s="1302"/>
      <c r="IL103" s="1302"/>
      <c r="IM103" s="2234" t="n">
        <f aca="false">'02.24 по датам'!IM103</f>
        <v>0</v>
      </c>
      <c r="IN103" s="2234" t="n">
        <f aca="false">'02.24 по датам'!IN103</f>
        <v>0</v>
      </c>
      <c r="IO103" s="2217" t="n">
        <f aca="false">'02.24 по датам'!IO103</f>
        <v>0</v>
      </c>
      <c r="IP103" s="2217" t="n">
        <f aca="false">'02.24 по датам'!IP103</f>
        <v>0</v>
      </c>
      <c r="IQ103" s="2217" t="n">
        <f aca="false">'02.24 по датам'!IQ103</f>
        <v>0</v>
      </c>
      <c r="IR103" s="2217" t="n">
        <f aca="false">'02.24 по датам'!IR103</f>
        <v>0</v>
      </c>
      <c r="IS103" s="2217" t="n">
        <f aca="false">'02.24 по датам'!IS103</f>
        <v>0</v>
      </c>
      <c r="IT103" s="2217" t="n">
        <f aca="false">'02.24 по датам'!IT103</f>
        <v>0</v>
      </c>
      <c r="IU103" s="2217" t="n">
        <f aca="false">'02.24 по датам'!IU103</f>
        <v>0</v>
      </c>
      <c r="IV103" s="2217" t="n">
        <f aca="false">'02.24 по датам'!IV103</f>
        <v>0</v>
      </c>
      <c r="IW103" s="2218"/>
      <c r="IX103" s="2219"/>
      <c r="IY103" s="2220"/>
      <c r="IZ103" s="2221"/>
      <c r="JA103" s="2221"/>
      <c r="JB103" s="2217" t="n">
        <f aca="false">'02.24 по датам'!JB103</f>
        <v>0</v>
      </c>
      <c r="JC103" s="2226"/>
      <c r="JD103" s="2217" t="n">
        <f aca="false">'02.24 по датам'!JD103</f>
        <v>0</v>
      </c>
      <c r="JE103" s="2221"/>
      <c r="JF103" s="2221"/>
      <c r="JG103" s="2231" t="n">
        <f aca="false">'02.24 по датам'!JG103</f>
        <v>0</v>
      </c>
      <c r="JH103" s="2231" t="n">
        <f aca="false">'02.24 по датам'!JH103</f>
        <v>0</v>
      </c>
      <c r="JI103" s="2231" t="n">
        <f aca="false">'02.24 по датам'!JI103</f>
        <v>0</v>
      </c>
      <c r="JJ103" s="2231" t="n">
        <f aca="false">'02.24 по датам'!JJ103</f>
        <v>0</v>
      </c>
      <c r="JK103" s="2270"/>
      <c r="JL103" s="1302"/>
      <c r="JM103" s="2236"/>
      <c r="JN103" s="2236"/>
      <c r="JO103" s="2237"/>
      <c r="JP103" s="2236"/>
      <c r="JQ103" s="2236"/>
      <c r="JR103" s="2237"/>
    </row>
    <row r="104" customFormat="false" ht="11.25" hidden="false" customHeight="true" outlineLevel="0" collapsed="false">
      <c r="A104" s="2056" t="n">
        <f aca="false">A100+1</f>
        <v>45346</v>
      </c>
      <c r="B104" s="2057" t="s">
        <v>662</v>
      </c>
      <c r="C104" s="2058" t="n">
        <f aca="false">'02.24 по датам'!C104</f>
        <v>0</v>
      </c>
      <c r="D104" s="2058" t="n">
        <f aca="false">'02.24 по датам'!D104</f>
        <v>0</v>
      </c>
      <c r="E104" s="2067" t="n">
        <f aca="false">'02.24 по датам'!E104</f>
        <v>0</v>
      </c>
      <c r="F104" s="2067" t="n">
        <f aca="false">'02.24 по датам'!F104</f>
        <v>0</v>
      </c>
      <c r="G104" s="2065" t="n">
        <f aca="false">'02.24 по датам'!G104</f>
        <v>0</v>
      </c>
      <c r="H104" s="2065" t="n">
        <f aca="false">'02.24 по датам'!H104</f>
        <v>0</v>
      </c>
      <c r="I104" s="2065" t="n">
        <f aca="false">'02.24 по датам'!I104</f>
        <v>0</v>
      </c>
      <c r="J104" s="2065" t="n">
        <f aca="false">'02.24 по датам'!J104</f>
        <v>0</v>
      </c>
      <c r="K104" s="2065" t="n">
        <f aca="false">'02.24 по датам'!K104</f>
        <v>0</v>
      </c>
      <c r="L104" s="2065" t="n">
        <f aca="false">'02.24 по датам'!L104</f>
        <v>0</v>
      </c>
      <c r="M104" s="2065" t="n">
        <f aca="false">'02.24 по датам'!M104</f>
        <v>0</v>
      </c>
      <c r="N104" s="2065" t="n">
        <f aca="false">'02.24 по датам'!N104</f>
        <v>0</v>
      </c>
      <c r="O104" s="2065" t="n">
        <f aca="false">'02.24 по датам'!O104</f>
        <v>0</v>
      </c>
      <c r="P104" s="2065" t="n">
        <f aca="false">'02.24 по датам'!P104</f>
        <v>0</v>
      </c>
      <c r="Q104" s="2065" t="n">
        <f aca="false">'02.24 по датам'!Q104</f>
        <v>0</v>
      </c>
      <c r="R104" s="2065" t="n">
        <f aca="false">'02.24 по датам'!R104</f>
        <v>0</v>
      </c>
      <c r="S104" s="2065" t="n">
        <f aca="false">'02.24 по датам'!S104</f>
        <v>0</v>
      </c>
      <c r="T104" s="2065" t="n">
        <f aca="false">'02.24 по датам'!T104</f>
        <v>0</v>
      </c>
      <c r="U104" s="2065" t="n">
        <f aca="false">'02.24 по датам'!U104</f>
        <v>0</v>
      </c>
      <c r="V104" s="2065" t="n">
        <f aca="false">'02.24 по датам'!V104</f>
        <v>0</v>
      </c>
      <c r="W104" s="2066" t="n">
        <f aca="false">'02.24 по датам'!W104</f>
        <v>0</v>
      </c>
      <c r="X104" s="2238"/>
      <c r="Y104" s="2239"/>
      <c r="Z104" s="2240"/>
      <c r="AA104" s="2062"/>
      <c r="AB104" s="2063"/>
      <c r="AC104" s="2241" t="n">
        <f aca="false">'02.24 по датам'!AC104</f>
        <v>0</v>
      </c>
      <c r="AD104" s="2241" t="n">
        <f aca="false">'02.24 по датам'!AD104</f>
        <v>0</v>
      </c>
      <c r="AE104" s="2241" t="n">
        <f aca="false">'02.24 по датам'!AE104</f>
        <v>0</v>
      </c>
      <c r="AF104" s="2092" t="n">
        <f aca="false">'02.24 по датам'!AF104</f>
        <v>0</v>
      </c>
      <c r="AG104" s="2092" t="n">
        <f aca="false">'02.24 по датам'!AG104</f>
        <v>0</v>
      </c>
      <c r="AH104" s="2092" t="n">
        <f aca="false">'02.24 по датам'!AH104</f>
        <v>0</v>
      </c>
      <c r="AI104" s="2092" t="n">
        <f aca="false">'02.24 по датам'!AI104</f>
        <v>0</v>
      </c>
      <c r="AJ104" s="2092" t="n">
        <f aca="false">'02.24 по датам'!AJ104</f>
        <v>0</v>
      </c>
      <c r="AK104" s="2092" t="n">
        <f aca="false">'02.24 по датам'!AK104</f>
        <v>0</v>
      </c>
      <c r="AL104" s="2092" t="n">
        <f aca="false">'02.24 по датам'!AL104</f>
        <v>0</v>
      </c>
      <c r="AM104" s="2092" t="n">
        <f aca="false">'02.24 по датам'!AM104</f>
        <v>0</v>
      </c>
      <c r="AN104" s="2092" t="n">
        <f aca="false">'02.24 по датам'!AN104</f>
        <v>0</v>
      </c>
      <c r="AO104" s="2287" t="n">
        <f aca="false">'02.24 по датам'!AO104</f>
        <v>0</v>
      </c>
      <c r="AP104" s="2242"/>
      <c r="AQ104" s="2243"/>
      <c r="AR104" s="2248"/>
      <c r="AS104" s="2062"/>
      <c r="AT104" s="2063"/>
      <c r="AU104" s="2064" t="n">
        <f aca="false">'02.24 по датам'!AU104</f>
        <v>0</v>
      </c>
      <c r="AV104" s="2064" t="n">
        <f aca="false">'02.24 по датам'!AV104</f>
        <v>0</v>
      </c>
      <c r="AW104" s="2067" t="n">
        <f aca="false">'02.24 по датам'!AW104</f>
        <v>0</v>
      </c>
      <c r="AX104" s="2093" t="n">
        <f aca="false">'02.24 по датам'!AX104</f>
        <v>0</v>
      </c>
      <c r="AY104" s="2093" t="n">
        <f aca="false">'02.24 по датам'!AY104</f>
        <v>0</v>
      </c>
      <c r="AZ104" s="2093" t="n">
        <f aca="false">'02.24 по датам'!AZ104</f>
        <v>0</v>
      </c>
      <c r="BA104" s="2093" t="n">
        <f aca="false">'02.24 по датам'!BA104</f>
        <v>0</v>
      </c>
      <c r="BB104" s="2093" t="n">
        <f aca="false">'02.24 по датам'!BB104</f>
        <v>0</v>
      </c>
      <c r="BC104" s="2093" t="n">
        <f aca="false">'02.24 по датам'!BC104</f>
        <v>0</v>
      </c>
      <c r="BD104" s="2093" t="n">
        <f aca="false">'02.24 по датам'!BD104</f>
        <v>0</v>
      </c>
      <c r="BE104" s="2093" t="n">
        <f aca="false">'02.24 по датам'!BE104</f>
        <v>0</v>
      </c>
      <c r="BF104" s="2093" t="n">
        <f aca="false">'02.24 по датам'!BF104</f>
        <v>0</v>
      </c>
      <c r="BG104" s="2093" t="n">
        <f aca="false">'02.24 по датам'!BG104</f>
        <v>0</v>
      </c>
      <c r="BH104" s="2093" t="n">
        <f aca="false">'02.24 по датам'!BH104</f>
        <v>0</v>
      </c>
      <c r="BI104" s="2093" t="n">
        <f aca="false">'02.24 по датам'!BI104</f>
        <v>0</v>
      </c>
      <c r="BJ104" s="2093" t="n">
        <f aca="false">'02.24 по датам'!BJ104</f>
        <v>0</v>
      </c>
      <c r="BK104" s="2093" t="n">
        <f aca="false">'02.24 по датам'!BK104</f>
        <v>0</v>
      </c>
      <c r="BL104" s="2093" t="n">
        <f aca="false">'02.24 по датам'!BL104</f>
        <v>0</v>
      </c>
      <c r="BM104" s="2093" t="n">
        <f aca="false">'02.24 по датам'!BM104</f>
        <v>0</v>
      </c>
      <c r="BN104" s="2093" t="n">
        <f aca="false">'02.24 по датам'!BN104</f>
        <v>0</v>
      </c>
      <c r="BO104" s="2093" t="n">
        <f aca="false">'02.24 по датам'!BO104</f>
        <v>0</v>
      </c>
      <c r="BP104" s="2093" t="n">
        <f aca="false">'02.24 по датам'!BP104</f>
        <v>0</v>
      </c>
      <c r="BQ104" s="2094" t="n">
        <f aca="false">'02.24 по датам'!BQ104</f>
        <v>0</v>
      </c>
      <c r="BR104" s="2251"/>
      <c r="BS104" s="2252"/>
      <c r="BT104" s="2248"/>
      <c r="BU104" s="2062"/>
      <c r="BV104" s="2063"/>
      <c r="BW104" s="2083" t="n">
        <f aca="false">'02.24 по датам'!BW104</f>
        <v>0</v>
      </c>
      <c r="BX104" s="2083" t="n">
        <f aca="false">'02.24 по датам'!BX104</f>
        <v>0</v>
      </c>
      <c r="BY104" s="2083" t="n">
        <f aca="false">'02.24 по датам'!BY104</f>
        <v>0</v>
      </c>
      <c r="BZ104" s="2093" t="n">
        <f aca="false">'02.24 по датам'!BZ104</f>
        <v>0</v>
      </c>
      <c r="CA104" s="2093" t="n">
        <f aca="false">'02.24 по датам'!CA104</f>
        <v>0</v>
      </c>
      <c r="CB104" s="2093" t="n">
        <f aca="false">'02.24 по датам'!CB104</f>
        <v>0</v>
      </c>
      <c r="CC104" s="2093" t="n">
        <f aca="false">'02.24 по датам'!CC104</f>
        <v>0</v>
      </c>
      <c r="CD104" s="2093" t="n">
        <f aca="false">'02.24 по датам'!CD104</f>
        <v>0</v>
      </c>
      <c r="CE104" s="2093" t="n">
        <f aca="false">'02.24 по датам'!CE104</f>
        <v>0</v>
      </c>
      <c r="CF104" s="2093" t="n">
        <f aca="false">'02.24 по датам'!CF104</f>
        <v>0</v>
      </c>
      <c r="CG104" s="2093" t="n">
        <f aca="false">'02.24 по датам'!CG104</f>
        <v>0</v>
      </c>
      <c r="CH104" s="2093" t="n">
        <f aca="false">'02.24 по датам'!CH104</f>
        <v>0</v>
      </c>
      <c r="CI104" s="2094" t="n">
        <f aca="false">'02.24 по датам'!CI104</f>
        <v>0</v>
      </c>
      <c r="CJ104" s="2251"/>
      <c r="CK104" s="2252"/>
      <c r="CL104" s="2248"/>
      <c r="CM104" s="2062"/>
      <c r="CN104" s="2063"/>
      <c r="CO104" s="2063"/>
      <c r="CP104" s="2063"/>
      <c r="CQ104" s="2065" t="n">
        <f aca="false">'02.24 по датам'!CQ104</f>
        <v>0</v>
      </c>
      <c r="CR104" s="2065" t="n">
        <f aca="false">'02.24 по датам'!CR104</f>
        <v>0</v>
      </c>
      <c r="CS104" s="2065" t="n">
        <f aca="false">'02.24 по датам'!CS104</f>
        <v>0</v>
      </c>
      <c r="CT104" s="2065" t="n">
        <f aca="false">'02.24 по датам'!CT104</f>
        <v>0</v>
      </c>
      <c r="CU104" s="2065" t="n">
        <f aca="false">'02.24 по датам'!CU104</f>
        <v>0</v>
      </c>
      <c r="CV104" s="2065" t="n">
        <f aca="false">'02.24 по датам'!CV104</f>
        <v>0</v>
      </c>
      <c r="CW104" s="2065" t="n">
        <f aca="false">'02.24 по датам'!CW104</f>
        <v>0</v>
      </c>
      <c r="CX104" s="2065" t="n">
        <f aca="false">'02.24 по датам'!CX104</f>
        <v>0</v>
      </c>
      <c r="CY104" s="2065" t="n">
        <f aca="false">'02.24 по датам'!CY104</f>
        <v>0</v>
      </c>
      <c r="CZ104" s="2065" t="n">
        <f aca="false">'02.24 по датам'!CZ104</f>
        <v>0</v>
      </c>
      <c r="DA104" s="2065" t="n">
        <f aca="false">'02.24 по датам'!DA104</f>
        <v>0</v>
      </c>
      <c r="DB104" s="2065" t="n">
        <f aca="false">'02.24 по датам'!DB104</f>
        <v>0</v>
      </c>
      <c r="DC104" s="2066" t="n">
        <f aca="false">'02.24 по датам'!DC104</f>
        <v>0</v>
      </c>
      <c r="DD104" s="2238"/>
      <c r="DE104" s="2239"/>
      <c r="DF104" s="2240"/>
      <c r="DG104" s="2069"/>
      <c r="DH104" s="2070"/>
      <c r="DI104" s="2068" t="n">
        <f aca="false">'02.24 по датам'!DI104</f>
        <v>0</v>
      </c>
      <c r="DJ104" s="2065" t="n">
        <f aca="false">'02.24 по датам'!DJ104</f>
        <v>0</v>
      </c>
      <c r="DK104" s="2065" t="n">
        <f aca="false">'02.24 по датам'!DK104</f>
        <v>0</v>
      </c>
      <c r="DL104" s="2065" t="n">
        <f aca="false">'02.24 по датам'!DL104</f>
        <v>0</v>
      </c>
      <c r="DM104" s="2065" t="n">
        <f aca="false">'02.24 по датам'!DM104</f>
        <v>0</v>
      </c>
      <c r="DN104" s="2065" t="n">
        <f aca="false">'02.24 по датам'!DN104</f>
        <v>0</v>
      </c>
      <c r="DO104" s="2065" t="n">
        <f aca="false">'02.24 по датам'!DO104</f>
        <v>0</v>
      </c>
      <c r="DP104" s="2065" t="n">
        <f aca="false">'02.24 по датам'!DP104</f>
        <v>0</v>
      </c>
      <c r="DQ104" s="2065" t="n">
        <f aca="false">'02.24 по датам'!DQ104</f>
        <v>0</v>
      </c>
      <c r="DR104" s="2065" t="n">
        <f aca="false">'02.24 по датам'!DR104</f>
        <v>0</v>
      </c>
      <c r="DS104" s="2065" t="n">
        <f aca="false">'02.24 по датам'!DS104</f>
        <v>0</v>
      </c>
      <c r="DT104" s="2065" t="n">
        <f aca="false">'02.24 по датам'!DT104</f>
        <v>0</v>
      </c>
      <c r="DU104" s="2066" t="n">
        <f aca="false">'02.24 по датам'!DU104</f>
        <v>0</v>
      </c>
      <c r="DV104" s="2238"/>
      <c r="DW104" s="2239"/>
      <c r="DX104" s="2240"/>
      <c r="DY104" s="2069"/>
      <c r="DZ104" s="2070"/>
      <c r="EA104" s="2065" t="n">
        <f aca="false">'02.24 по датам'!EA104</f>
        <v>0</v>
      </c>
      <c r="EB104" s="2065" t="n">
        <f aca="false">'02.24 по датам'!EB104</f>
        <v>0</v>
      </c>
      <c r="EC104" s="2065" t="n">
        <f aca="false">'02.24 по датам'!EC104</f>
        <v>0</v>
      </c>
      <c r="ED104" s="2065" t="n">
        <f aca="false">'02.24 по датам'!ED104</f>
        <v>0</v>
      </c>
      <c r="EE104" s="2065" t="n">
        <f aca="false">'02.24 по датам'!EE104</f>
        <v>0</v>
      </c>
      <c r="EF104" s="2065" t="n">
        <f aca="false">'02.24 по датам'!EF104</f>
        <v>0</v>
      </c>
      <c r="EG104" s="2065" t="n">
        <f aca="false">'02.24 по датам'!EG104</f>
        <v>0</v>
      </c>
      <c r="EH104" s="2065" t="n">
        <f aca="false">'02.24 по датам'!EH104</f>
        <v>0</v>
      </c>
      <c r="EI104" s="2065" t="n">
        <f aca="false">'02.24 по датам'!EI104</f>
        <v>0</v>
      </c>
      <c r="EJ104" s="2065" t="n">
        <f aca="false">'02.24 по датам'!EJ104</f>
        <v>0</v>
      </c>
      <c r="EK104" s="2065" t="n">
        <f aca="false">'02.24 по датам'!EK104</f>
        <v>0</v>
      </c>
      <c r="EL104" s="2065" t="n">
        <f aca="false">'02.24 по датам'!EL104</f>
        <v>0</v>
      </c>
      <c r="EM104" s="2065" t="n">
        <f aca="false">'02.24 по датам'!EM104</f>
        <v>0</v>
      </c>
      <c r="EN104" s="2065" t="n">
        <f aca="false">'02.24 по датам'!EN104</f>
        <v>0</v>
      </c>
      <c r="EO104" s="2065" t="n">
        <f aca="false">'02.24 по датам'!EO104</f>
        <v>0</v>
      </c>
      <c r="EP104" s="2065" t="n">
        <f aca="false">'02.24 по датам'!EP104</f>
        <v>0</v>
      </c>
      <c r="EQ104" s="2065" t="n">
        <f aca="false">'02.24 по датам'!EQ104</f>
        <v>0</v>
      </c>
      <c r="ER104" s="2065" t="n">
        <f aca="false">'02.24 по датам'!ER104</f>
        <v>0</v>
      </c>
      <c r="ES104" s="2065" t="n">
        <f aca="false">'02.24 по датам'!ES104</f>
        <v>0</v>
      </c>
      <c r="ET104" s="2065" t="n">
        <f aca="false">'02.24 по датам'!ET104</f>
        <v>0</v>
      </c>
      <c r="EU104" s="2065" t="n">
        <f aca="false">'02.24 по датам'!EU104</f>
        <v>0</v>
      </c>
      <c r="EV104" s="2065" t="n">
        <f aca="false">'02.24 по датам'!EV104</f>
        <v>0</v>
      </c>
      <c r="EW104" s="2065" t="n">
        <f aca="false">'02.24 по датам'!EW104</f>
        <v>0</v>
      </c>
      <c r="EX104" s="2065" t="n">
        <f aca="false">'02.24 по датам'!EX104</f>
        <v>0</v>
      </c>
      <c r="EY104" s="2066" t="n">
        <f aca="false">'02.24 по датам'!EY104</f>
        <v>0</v>
      </c>
      <c r="EZ104" s="2238"/>
      <c r="FA104" s="2239"/>
      <c r="FB104" s="2240"/>
      <c r="FC104" s="2069"/>
      <c r="FD104" s="2070"/>
      <c r="FE104" s="2065" t="n">
        <f aca="false">'02.24 по датам'!FE104</f>
        <v>0</v>
      </c>
      <c r="FF104" s="2065" t="n">
        <f aca="false">'02.24 по датам'!FF104</f>
        <v>0</v>
      </c>
      <c r="FG104" s="2065" t="n">
        <f aca="false">'02.24 по датам'!FG104</f>
        <v>0</v>
      </c>
      <c r="FH104" s="2065" t="n">
        <f aca="false">'02.24 по датам'!FH104</f>
        <v>0</v>
      </c>
      <c r="FI104" s="2065" t="n">
        <f aca="false">'02.24 по датам'!FI104</f>
        <v>0</v>
      </c>
      <c r="FJ104" s="2065" t="n">
        <f aca="false">'02.24 по датам'!FJ104</f>
        <v>0</v>
      </c>
      <c r="FK104" s="2065" t="n">
        <f aca="false">'02.24 по датам'!FK104</f>
        <v>0</v>
      </c>
      <c r="FL104" s="2065" t="n">
        <f aca="false">'02.24 по датам'!FL104</f>
        <v>0</v>
      </c>
      <c r="FM104" s="2065" t="n">
        <f aca="false">'02.24 по датам'!FM104</f>
        <v>0</v>
      </c>
      <c r="FN104" s="2066" t="n">
        <f aca="false">'02.24 по датам'!FN104</f>
        <v>0</v>
      </c>
      <c r="FO104" s="2238"/>
      <c r="FP104" s="2239"/>
      <c r="FQ104" s="2240"/>
      <c r="FR104" s="2069"/>
      <c r="FS104" s="2070"/>
      <c r="FT104" s="2274"/>
      <c r="FU104" s="2274"/>
      <c r="FV104" s="2274"/>
      <c r="FW104" s="2274"/>
      <c r="FX104" s="2274"/>
      <c r="FY104" s="2274"/>
      <c r="FZ104" s="2274"/>
      <c r="GA104" s="2274"/>
      <c r="GB104" s="2274"/>
      <c r="GC104" s="2274"/>
      <c r="GD104" s="2274"/>
      <c r="GE104" s="2274"/>
      <c r="GF104" s="2274"/>
      <c r="GG104" s="2274"/>
      <c r="GH104" s="2274"/>
      <c r="GI104" s="2274"/>
      <c r="GJ104" s="2274"/>
      <c r="GK104" s="2274"/>
      <c r="GL104" s="2274"/>
      <c r="GM104" s="2274"/>
      <c r="GN104" s="2274"/>
      <c r="GO104" s="2274"/>
      <c r="GP104" s="2274"/>
      <c r="GQ104" s="2274"/>
      <c r="GR104" s="2274"/>
      <c r="GS104" s="2275"/>
      <c r="GT104" s="2238"/>
      <c r="GU104" s="2239"/>
      <c r="GV104" s="2240"/>
      <c r="GW104" s="2076"/>
      <c r="GX104" s="2063"/>
      <c r="GY104" s="2062"/>
      <c r="GZ104" s="2077" t="n">
        <f aca="false">'02.24 по датам'!GZ104</f>
        <v>0</v>
      </c>
      <c r="HA104" s="2078" t="n">
        <f aca="false">'02.24 по датам'!HA104</f>
        <v>0</v>
      </c>
      <c r="HB104" s="2272"/>
      <c r="HC104" s="2080"/>
      <c r="HD104" s="2247" t="n">
        <f aca="false">'02.24 по датам'!HD104</f>
        <v>0</v>
      </c>
      <c r="HE104" s="2272"/>
      <c r="HF104" s="2082"/>
      <c r="HG104" s="2068"/>
      <c r="HH104" s="2068"/>
      <c r="HI104" s="2273"/>
      <c r="HJ104" s="2274"/>
      <c r="HK104" s="2274"/>
      <c r="HL104" s="2274"/>
      <c r="HM104" s="2274"/>
      <c r="HN104" s="2274"/>
      <c r="HO104" s="2274"/>
      <c r="HP104" s="2274"/>
      <c r="HQ104" s="2274"/>
      <c r="HR104" s="2274"/>
      <c r="HS104" s="2274"/>
      <c r="HT104" s="2274"/>
      <c r="HU104" s="2274"/>
      <c r="HV104" s="2274"/>
      <c r="HW104" s="2274"/>
      <c r="HX104" s="2274"/>
      <c r="HY104" s="2274"/>
      <c r="HZ104" s="2275"/>
      <c r="IA104" s="2238"/>
      <c r="IB104" s="2239"/>
      <c r="IC104" s="2240"/>
      <c r="ID104" s="2062"/>
      <c r="IE104" s="2076"/>
      <c r="IF104" s="2085" t="n">
        <f aca="false">'02.24 по датам'!IF104</f>
        <v>0</v>
      </c>
      <c r="IG104" s="2085" t="n">
        <f aca="false">'02.24 по датам'!IG104</f>
        <v>0</v>
      </c>
      <c r="IH104" s="2086" t="n">
        <f aca="false">'02.24 по датам'!IH104</f>
        <v>0</v>
      </c>
      <c r="II104" s="2249"/>
      <c r="IJ104" s="2250"/>
      <c r="IK104" s="2089"/>
      <c r="IL104" s="2090"/>
      <c r="IM104" s="2091" t="str">
        <f aca="false">'02.24 по датам'!IM104</f>
        <v>Роман</v>
      </c>
      <c r="IN104" s="2092" t="n">
        <f aca="false">'02.24 по датам'!IN104</f>
        <v>0</v>
      </c>
      <c r="IO104" s="2093" t="n">
        <f aca="false">'02.24 по датам'!IO104</f>
        <v>0</v>
      </c>
      <c r="IP104" s="2093" t="n">
        <f aca="false">'02.24 по датам'!IP104</f>
        <v>0</v>
      </c>
      <c r="IQ104" s="2093" t="n">
        <f aca="false">'02.24 по датам'!IQ104</f>
        <v>0</v>
      </c>
      <c r="IR104" s="2093" t="n">
        <f aca="false">'02.24 по датам'!IR104</f>
        <v>0</v>
      </c>
      <c r="IS104" s="2093" t="n">
        <f aca="false">'02.24 по датам'!IS104</f>
        <v>0</v>
      </c>
      <c r="IT104" s="2093" t="n">
        <f aca="false">'02.24 по датам'!IT104</f>
        <v>0</v>
      </c>
      <c r="IU104" s="2093" t="n">
        <f aca="false">'02.24 по датам'!IU104</f>
        <v>0</v>
      </c>
      <c r="IV104" s="2094" t="n">
        <f aca="false">'02.24 по датам'!IV104</f>
        <v>0</v>
      </c>
      <c r="IW104" s="2251"/>
      <c r="IX104" s="2252"/>
      <c r="IY104" s="2253"/>
      <c r="IZ104" s="2062"/>
      <c r="JA104" s="2063"/>
      <c r="JB104" s="2098" t="n">
        <f aca="false">'02.24 по датам'!JB104</f>
        <v>0</v>
      </c>
      <c r="JC104" s="2245"/>
      <c r="JD104" s="2100" t="n">
        <f aca="false">'02.24 по датам'!JD104</f>
        <v>0</v>
      </c>
      <c r="JE104" s="2101"/>
      <c r="JF104" s="2102"/>
      <c r="JG104" s="2254" t="n">
        <f aca="false">'02.24 по датам'!JG104</f>
        <v>0</v>
      </c>
      <c r="JH104" s="2254" t="n">
        <f aca="false">'02.24 по датам'!JH104</f>
        <v>0</v>
      </c>
      <c r="JI104" s="2254" t="n">
        <f aca="false">'02.24 по датам'!JI104</f>
        <v>0</v>
      </c>
      <c r="JJ104" s="2291" t="n">
        <f aca="false">'02.24 по датам'!JJ104</f>
        <v>0</v>
      </c>
      <c r="JK104" s="2292"/>
      <c r="JL104" s="2106"/>
      <c r="JM104" s="2107" t="n">
        <f aca="false">JM$4:JM$4+SUMIF($C$5:JL$5,"Нараст. баланс",$C106:JL106)+SUMIF($C$7:JH$7,"Итого (с ВНР)",$C106:JH106)-SUMIF($C$5:JL$5,"Геол. снижение,  т/сут",$C106:JL106)-SUMIF(JJ$7:JL$7,"Итого",JJ106:JL106)-SUMIF($C$7:JL$7,"Итого (с ВСП)",$C106:JL106)</f>
        <v>23300.456</v>
      </c>
      <c r="JN104" s="2108"/>
      <c r="JO104" s="2256" t="e">
        <f aca="false">'02.24 НГДП по датам'!CA104:CA106</f>
        <v>#VALUE!</v>
      </c>
      <c r="JP104" s="2110"/>
      <c r="JQ104" s="2111"/>
      <c r="JR104" s="2257"/>
    </row>
    <row r="105" customFormat="false" ht="11.25" hidden="false" customHeight="true" outlineLevel="0" collapsed="false">
      <c r="A105" s="2056"/>
      <c r="B105" s="2113" t="s">
        <v>663</v>
      </c>
      <c r="C105" s="2114" t="n">
        <f aca="false">'02.24 по датам'!C105</f>
        <v>0</v>
      </c>
      <c r="D105" s="2114" t="n">
        <f aca="false">'02.24 по датам'!D105</f>
        <v>0</v>
      </c>
      <c r="E105" s="2123" t="n">
        <f aca="false">'02.24 по датам'!E105</f>
        <v>0</v>
      </c>
      <c r="F105" s="2123" t="n">
        <f aca="false">'02.24 по датам'!F105</f>
        <v>0</v>
      </c>
      <c r="G105" s="2121" t="n">
        <f aca="false">'02.24 по датам'!G105</f>
        <v>0</v>
      </c>
      <c r="H105" s="2121" t="n">
        <f aca="false">'02.24 по датам'!H105</f>
        <v>0</v>
      </c>
      <c r="I105" s="2121" t="n">
        <f aca="false">'02.24 по датам'!I105</f>
        <v>0</v>
      </c>
      <c r="J105" s="2121" t="n">
        <f aca="false">'02.24 по датам'!J105</f>
        <v>0</v>
      </c>
      <c r="K105" s="2121" t="n">
        <f aca="false">'02.24 по датам'!K105</f>
        <v>0</v>
      </c>
      <c r="L105" s="2121" t="n">
        <f aca="false">'02.24 по датам'!L105</f>
        <v>0</v>
      </c>
      <c r="M105" s="2121" t="n">
        <f aca="false">'02.24 по датам'!M105</f>
        <v>0</v>
      </c>
      <c r="N105" s="2121" t="n">
        <f aca="false">'02.24 по датам'!N105</f>
        <v>0</v>
      </c>
      <c r="O105" s="2121" t="n">
        <f aca="false">'02.24 по датам'!O105</f>
        <v>0</v>
      </c>
      <c r="P105" s="2121" t="n">
        <f aca="false">'02.24 по датам'!P105</f>
        <v>0</v>
      </c>
      <c r="Q105" s="2121" t="n">
        <f aca="false">'02.24 по датам'!Q105</f>
        <v>0</v>
      </c>
      <c r="R105" s="2121" t="n">
        <f aca="false">'02.24 по датам'!R105</f>
        <v>0</v>
      </c>
      <c r="S105" s="2121" t="n">
        <f aca="false">'02.24 по датам'!S105</f>
        <v>0</v>
      </c>
      <c r="T105" s="2121" t="n">
        <f aca="false">'02.24 по датам'!T105</f>
        <v>0</v>
      </c>
      <c r="U105" s="2121" t="n">
        <f aca="false">'02.24 по датам'!U105</f>
        <v>0</v>
      </c>
      <c r="V105" s="2121" t="n">
        <f aca="false">'02.24 по датам'!V105</f>
        <v>0</v>
      </c>
      <c r="W105" s="2122" t="n">
        <f aca="false">'02.24 по датам'!W105</f>
        <v>0</v>
      </c>
      <c r="X105" s="2115"/>
      <c r="Y105" s="2116"/>
      <c r="Z105" s="2117"/>
      <c r="AA105" s="2118" t="n">
        <f aca="false">COUNTIF(C105:Z105,"&gt;"&amp;0)</f>
        <v>0</v>
      </c>
      <c r="AB105" s="2119"/>
      <c r="AC105" s="2258" t="n">
        <f aca="false">'02.24 по датам'!AC105</f>
        <v>0</v>
      </c>
      <c r="AD105" s="2258" t="n">
        <f aca="false">'02.24 по датам'!AD105</f>
        <v>0</v>
      </c>
      <c r="AE105" s="2258" t="n">
        <f aca="false">'02.24 по датам'!AE105</f>
        <v>0</v>
      </c>
      <c r="AF105" s="2150" t="n">
        <f aca="false">'02.24 по датам'!AF105</f>
        <v>0</v>
      </c>
      <c r="AG105" s="2150" t="n">
        <f aca="false">'02.24 по датам'!AG105</f>
        <v>0</v>
      </c>
      <c r="AH105" s="2150" t="n">
        <f aca="false">'02.24 по датам'!AH105</f>
        <v>0</v>
      </c>
      <c r="AI105" s="2150" t="n">
        <f aca="false">'02.24 по датам'!AI105</f>
        <v>0</v>
      </c>
      <c r="AJ105" s="2150" t="n">
        <f aca="false">'02.24 по датам'!AJ105</f>
        <v>0</v>
      </c>
      <c r="AK105" s="2150" t="n">
        <f aca="false">'02.24 по датам'!AK105</f>
        <v>0</v>
      </c>
      <c r="AL105" s="2150" t="n">
        <f aca="false">'02.24 по датам'!AL105</f>
        <v>0</v>
      </c>
      <c r="AM105" s="2150" t="n">
        <f aca="false">'02.24 по датам'!AM105</f>
        <v>0</v>
      </c>
      <c r="AN105" s="2150" t="n">
        <f aca="false">'02.24 по датам'!AN105</f>
        <v>0</v>
      </c>
      <c r="AO105" s="2289" t="n">
        <f aca="false">'02.24 по датам'!AO105</f>
        <v>0</v>
      </c>
      <c r="AP105" s="2130"/>
      <c r="AQ105" s="2131"/>
      <c r="AR105" s="2262"/>
      <c r="AS105" s="2118" t="n">
        <f aca="false">COUNTIF(AC106:AR106,"&gt;"&amp;0)</f>
        <v>0</v>
      </c>
      <c r="AT105" s="2119"/>
      <c r="AU105" s="2120" t="n">
        <f aca="false">'02.24 по датам'!AU105</f>
        <v>0</v>
      </c>
      <c r="AV105" s="2120" t="n">
        <f aca="false">'02.24 по датам'!AV105</f>
        <v>0</v>
      </c>
      <c r="AW105" s="2123" t="n">
        <f aca="false">'02.24 по датам'!AW105</f>
        <v>0</v>
      </c>
      <c r="AX105" s="2151" t="n">
        <f aca="false">'02.24 по датам'!AX105</f>
        <v>0</v>
      </c>
      <c r="AY105" s="2151" t="n">
        <f aca="false">'02.24 по датам'!AY105</f>
        <v>0</v>
      </c>
      <c r="AZ105" s="2151" t="n">
        <f aca="false">'02.24 по датам'!AZ105</f>
        <v>0</v>
      </c>
      <c r="BA105" s="2151" t="n">
        <f aca="false">'02.24 по датам'!BA105</f>
        <v>0</v>
      </c>
      <c r="BB105" s="2151" t="n">
        <f aca="false">'02.24 по датам'!BB105</f>
        <v>0</v>
      </c>
      <c r="BC105" s="2151" t="n">
        <f aca="false">'02.24 по датам'!BC105</f>
        <v>0</v>
      </c>
      <c r="BD105" s="2151" t="n">
        <f aca="false">'02.24 по датам'!BD105</f>
        <v>0</v>
      </c>
      <c r="BE105" s="2151" t="n">
        <f aca="false">'02.24 по датам'!BE105</f>
        <v>0</v>
      </c>
      <c r="BF105" s="2151" t="n">
        <f aca="false">'02.24 по датам'!BF105</f>
        <v>0</v>
      </c>
      <c r="BG105" s="2151" t="n">
        <f aca="false">'02.24 по датам'!BG105</f>
        <v>0</v>
      </c>
      <c r="BH105" s="2151" t="n">
        <f aca="false">'02.24 по датам'!BH105</f>
        <v>0</v>
      </c>
      <c r="BI105" s="2151" t="n">
        <f aca="false">'02.24 по датам'!BI105</f>
        <v>0</v>
      </c>
      <c r="BJ105" s="2151" t="n">
        <f aca="false">'02.24 по датам'!BJ105</f>
        <v>0</v>
      </c>
      <c r="BK105" s="2151" t="n">
        <f aca="false">'02.24 по датам'!BK105</f>
        <v>0</v>
      </c>
      <c r="BL105" s="2151" t="n">
        <f aca="false">'02.24 по датам'!BL105</f>
        <v>0</v>
      </c>
      <c r="BM105" s="2151" t="n">
        <f aca="false">'02.24 по датам'!BM105</f>
        <v>0</v>
      </c>
      <c r="BN105" s="2151" t="n">
        <f aca="false">'02.24 по датам'!BN105</f>
        <v>0</v>
      </c>
      <c r="BO105" s="2151" t="n">
        <f aca="false">'02.24 по датам'!BO105</f>
        <v>0</v>
      </c>
      <c r="BP105" s="2151" t="n">
        <f aca="false">'02.24 по датам'!BP105</f>
        <v>0</v>
      </c>
      <c r="BQ105" s="2152" t="n">
        <f aca="false">'02.24 по датам'!BQ105</f>
        <v>0</v>
      </c>
      <c r="BR105" s="2153"/>
      <c r="BS105" s="2154"/>
      <c r="BT105" s="2262"/>
      <c r="BU105" s="2118" t="n">
        <f aca="false">COUNTIF(AU106:BT106,"&gt;"&amp;0)</f>
        <v>0</v>
      </c>
      <c r="BV105" s="2119"/>
      <c r="BW105" s="2140" t="n">
        <f aca="false">'02.24 по датам'!BW105</f>
        <v>0</v>
      </c>
      <c r="BX105" s="2140" t="n">
        <f aca="false">'02.24 по датам'!BX105</f>
        <v>0</v>
      </c>
      <c r="BY105" s="2140" t="n">
        <f aca="false">'02.24 по датам'!BY105</f>
        <v>0</v>
      </c>
      <c r="BZ105" s="2151" t="n">
        <f aca="false">'02.24 по датам'!BZ105</f>
        <v>0</v>
      </c>
      <c r="CA105" s="2151" t="n">
        <f aca="false">'02.24 по датам'!CA105</f>
        <v>0</v>
      </c>
      <c r="CB105" s="2151" t="n">
        <f aca="false">'02.24 по датам'!CB105</f>
        <v>0</v>
      </c>
      <c r="CC105" s="2151" t="n">
        <f aca="false">'02.24 по датам'!CC105</f>
        <v>0</v>
      </c>
      <c r="CD105" s="2151" t="n">
        <f aca="false">'02.24 по датам'!CD105</f>
        <v>0</v>
      </c>
      <c r="CE105" s="2151" t="n">
        <f aca="false">'02.24 по датам'!CE105</f>
        <v>0</v>
      </c>
      <c r="CF105" s="2151" t="n">
        <f aca="false">'02.24 по датам'!CF105</f>
        <v>0</v>
      </c>
      <c r="CG105" s="2151" t="n">
        <f aca="false">'02.24 по датам'!CG105</f>
        <v>0</v>
      </c>
      <c r="CH105" s="2151" t="n">
        <f aca="false">'02.24 по датам'!CH105</f>
        <v>0</v>
      </c>
      <c r="CI105" s="2152" t="n">
        <f aca="false">'02.24 по датам'!CI105</f>
        <v>0</v>
      </c>
      <c r="CJ105" s="2153"/>
      <c r="CK105" s="2154"/>
      <c r="CL105" s="2262"/>
      <c r="CM105" s="2118" t="n">
        <f aca="false">COUNTIF(BW106:CL106,"&gt;"&amp;0)</f>
        <v>0</v>
      </c>
      <c r="CN105" s="2119"/>
      <c r="CO105" s="2119" t="n">
        <f aca="false">AA105+AS105+BU105+CM105</f>
        <v>0</v>
      </c>
      <c r="CP105" s="2119"/>
      <c r="CQ105" s="2121" t="n">
        <f aca="false">'02.24 по датам'!CQ105</f>
        <v>0</v>
      </c>
      <c r="CR105" s="2121" t="n">
        <f aca="false">'02.24 по датам'!CR105</f>
        <v>0</v>
      </c>
      <c r="CS105" s="2121" t="n">
        <f aca="false">'02.24 по датам'!CS105</f>
        <v>0</v>
      </c>
      <c r="CT105" s="2121" t="n">
        <f aca="false">'02.24 по датам'!CT105</f>
        <v>0</v>
      </c>
      <c r="CU105" s="2121" t="n">
        <f aca="false">'02.24 по датам'!CU105</f>
        <v>0</v>
      </c>
      <c r="CV105" s="2121" t="n">
        <f aca="false">'02.24 по датам'!CV105</f>
        <v>0</v>
      </c>
      <c r="CW105" s="2121" t="n">
        <f aca="false">'02.24 по датам'!CW105</f>
        <v>0</v>
      </c>
      <c r="CX105" s="2121" t="n">
        <f aca="false">'02.24 по датам'!CX105</f>
        <v>0</v>
      </c>
      <c r="CY105" s="2121" t="n">
        <f aca="false">'02.24 по датам'!CY105</f>
        <v>0</v>
      </c>
      <c r="CZ105" s="2121" t="n">
        <f aca="false">'02.24 по датам'!CZ105</f>
        <v>0</v>
      </c>
      <c r="DA105" s="2121" t="n">
        <f aca="false">'02.24 по датам'!DA105</f>
        <v>0</v>
      </c>
      <c r="DB105" s="2121" t="n">
        <f aca="false">'02.24 по датам'!DB105</f>
        <v>0</v>
      </c>
      <c r="DC105" s="2122" t="n">
        <f aca="false">'02.24 по датам'!DC105</f>
        <v>0</v>
      </c>
      <c r="DD105" s="2115"/>
      <c r="DE105" s="2116"/>
      <c r="DF105" s="2117"/>
      <c r="DG105" s="2125" t="n">
        <f aca="false">SUBTOTAL(9,CQ107:DF107)</f>
        <v>0</v>
      </c>
      <c r="DH105" s="2126"/>
      <c r="DI105" s="2124" t="n">
        <f aca="false">'02.24 по датам'!DI105</f>
        <v>0</v>
      </c>
      <c r="DJ105" s="2121" t="n">
        <f aca="false">'02.24 по датам'!DJ105</f>
        <v>0</v>
      </c>
      <c r="DK105" s="2121" t="n">
        <f aca="false">'02.24 по датам'!DK105</f>
        <v>0</v>
      </c>
      <c r="DL105" s="2121" t="n">
        <f aca="false">'02.24 по датам'!DL105</f>
        <v>0</v>
      </c>
      <c r="DM105" s="2121" t="n">
        <f aca="false">'02.24 по датам'!DM105</f>
        <v>0</v>
      </c>
      <c r="DN105" s="2121" t="n">
        <f aca="false">'02.24 по датам'!DN105</f>
        <v>0</v>
      </c>
      <c r="DO105" s="2121" t="n">
        <f aca="false">'02.24 по датам'!DO105</f>
        <v>0</v>
      </c>
      <c r="DP105" s="2121" t="n">
        <f aca="false">'02.24 по датам'!DP105</f>
        <v>0</v>
      </c>
      <c r="DQ105" s="2121" t="n">
        <f aca="false">'02.24 по датам'!DQ105</f>
        <v>0</v>
      </c>
      <c r="DR105" s="2121" t="n">
        <f aca="false">'02.24 по датам'!DR105</f>
        <v>0</v>
      </c>
      <c r="DS105" s="2121" t="n">
        <f aca="false">'02.24 по датам'!DS105</f>
        <v>0</v>
      </c>
      <c r="DT105" s="2121" t="n">
        <f aca="false">'02.24 по датам'!DT105</f>
        <v>0</v>
      </c>
      <c r="DU105" s="2122" t="n">
        <f aca="false">'02.24 по датам'!DU105</f>
        <v>0</v>
      </c>
      <c r="DV105" s="2115"/>
      <c r="DW105" s="2116"/>
      <c r="DX105" s="2117"/>
      <c r="DY105" s="2125" t="n">
        <f aca="false">COUNTIF(DI106:DX106,"&gt;"&amp;0)</f>
        <v>0</v>
      </c>
      <c r="DZ105" s="2126"/>
      <c r="EA105" s="2121" t="n">
        <f aca="false">'02.24 по датам'!EA105</f>
        <v>0</v>
      </c>
      <c r="EB105" s="2121" t="n">
        <f aca="false">'02.24 по датам'!EB105</f>
        <v>0</v>
      </c>
      <c r="EC105" s="2121" t="n">
        <f aca="false">'02.24 по датам'!EC105</f>
        <v>0</v>
      </c>
      <c r="ED105" s="2121" t="n">
        <f aca="false">'02.24 по датам'!ED105</f>
        <v>0</v>
      </c>
      <c r="EE105" s="2121" t="n">
        <f aca="false">'02.24 по датам'!EE105</f>
        <v>0</v>
      </c>
      <c r="EF105" s="2121" t="n">
        <f aca="false">'02.24 по датам'!EF105</f>
        <v>0</v>
      </c>
      <c r="EG105" s="2121" t="n">
        <f aca="false">'02.24 по датам'!EG105</f>
        <v>0</v>
      </c>
      <c r="EH105" s="2121" t="n">
        <f aca="false">'02.24 по датам'!EH105</f>
        <v>0</v>
      </c>
      <c r="EI105" s="2121" t="n">
        <f aca="false">'02.24 по датам'!EI105</f>
        <v>0</v>
      </c>
      <c r="EJ105" s="2121" t="n">
        <f aca="false">'02.24 по датам'!EJ105</f>
        <v>0</v>
      </c>
      <c r="EK105" s="2121" t="n">
        <f aca="false">'02.24 по датам'!EK105</f>
        <v>0</v>
      </c>
      <c r="EL105" s="2121" t="n">
        <f aca="false">'02.24 по датам'!EL105</f>
        <v>0</v>
      </c>
      <c r="EM105" s="2121" t="n">
        <f aca="false">'02.24 по датам'!EM105</f>
        <v>0</v>
      </c>
      <c r="EN105" s="2121" t="n">
        <f aca="false">'02.24 по датам'!EN105</f>
        <v>0</v>
      </c>
      <c r="EO105" s="2121" t="n">
        <f aca="false">'02.24 по датам'!EO105</f>
        <v>0</v>
      </c>
      <c r="EP105" s="2121" t="n">
        <f aca="false">'02.24 по датам'!EP105</f>
        <v>0</v>
      </c>
      <c r="EQ105" s="2121" t="n">
        <f aca="false">'02.24 по датам'!EQ105</f>
        <v>0</v>
      </c>
      <c r="ER105" s="2121" t="n">
        <f aca="false">'02.24 по датам'!ER105</f>
        <v>0</v>
      </c>
      <c r="ES105" s="2121" t="n">
        <f aca="false">'02.24 по датам'!ES105</f>
        <v>0</v>
      </c>
      <c r="ET105" s="2121" t="n">
        <f aca="false">'02.24 по датам'!ET105</f>
        <v>0</v>
      </c>
      <c r="EU105" s="2121" t="n">
        <f aca="false">'02.24 по датам'!EU105</f>
        <v>0</v>
      </c>
      <c r="EV105" s="2121" t="n">
        <f aca="false">'02.24 по датам'!EV105</f>
        <v>0</v>
      </c>
      <c r="EW105" s="2121" t="n">
        <f aca="false">'02.24 по датам'!EW105</f>
        <v>0</v>
      </c>
      <c r="EX105" s="2121" t="n">
        <f aca="false">'02.24 по датам'!EX105</f>
        <v>0</v>
      </c>
      <c r="EY105" s="2122" t="n">
        <f aca="false">'02.24 по датам'!EY105</f>
        <v>0</v>
      </c>
      <c r="EZ105" s="2115"/>
      <c r="FA105" s="2116"/>
      <c r="FB105" s="2117"/>
      <c r="FC105" s="2125" t="n">
        <f aca="false">COUNTIF(EA106:FB106,"&gt;"&amp;0)</f>
        <v>0</v>
      </c>
      <c r="FD105" s="2126"/>
      <c r="FE105" s="2121" t="n">
        <f aca="false">'02.24 по датам'!FE105</f>
        <v>0</v>
      </c>
      <c r="FF105" s="2121" t="n">
        <f aca="false">'02.24 по датам'!FF105</f>
        <v>0</v>
      </c>
      <c r="FG105" s="2121" t="n">
        <f aca="false">'02.24 по датам'!FG105</f>
        <v>0</v>
      </c>
      <c r="FH105" s="2121" t="n">
        <f aca="false">'02.24 по датам'!FH105</f>
        <v>0</v>
      </c>
      <c r="FI105" s="2121" t="n">
        <f aca="false">'02.24 по датам'!FI105</f>
        <v>0</v>
      </c>
      <c r="FJ105" s="2121" t="n">
        <f aca="false">'02.24 по датам'!FJ105</f>
        <v>0</v>
      </c>
      <c r="FK105" s="2121" t="n">
        <f aca="false">'02.24 по датам'!FK105</f>
        <v>0</v>
      </c>
      <c r="FL105" s="2121" t="n">
        <f aca="false">'02.24 по датам'!FL105</f>
        <v>0</v>
      </c>
      <c r="FM105" s="2121" t="n">
        <f aca="false">'02.24 по датам'!FM105</f>
        <v>0</v>
      </c>
      <c r="FN105" s="2122" t="n">
        <f aca="false">'02.24 по датам'!FN105</f>
        <v>0</v>
      </c>
      <c r="FO105" s="2115"/>
      <c r="FP105" s="2116"/>
      <c r="FQ105" s="2117"/>
      <c r="FR105" s="2125" t="n">
        <f aca="false">COUNTIF(FE106:FQ106,"&gt;"&amp;0)</f>
        <v>0</v>
      </c>
      <c r="FS105" s="2126"/>
      <c r="FT105" s="2279"/>
      <c r="FU105" s="2279"/>
      <c r="FV105" s="2279"/>
      <c r="FW105" s="2279"/>
      <c r="FX105" s="2279"/>
      <c r="FY105" s="2279"/>
      <c r="FZ105" s="2279"/>
      <c r="GA105" s="2279"/>
      <c r="GB105" s="2279"/>
      <c r="GC105" s="2279"/>
      <c r="GD105" s="2279"/>
      <c r="GE105" s="2279"/>
      <c r="GF105" s="2279"/>
      <c r="GG105" s="2279"/>
      <c r="GH105" s="2279"/>
      <c r="GI105" s="2279"/>
      <c r="GJ105" s="2279"/>
      <c r="GK105" s="2279"/>
      <c r="GL105" s="2279"/>
      <c r="GM105" s="2279"/>
      <c r="GN105" s="2279"/>
      <c r="GO105" s="2279"/>
      <c r="GP105" s="2279"/>
      <c r="GQ105" s="2279"/>
      <c r="GR105" s="2279"/>
      <c r="GS105" s="2280"/>
      <c r="GT105" s="2115"/>
      <c r="GU105" s="2116"/>
      <c r="GV105" s="2117"/>
      <c r="GW105" s="2132" t="n">
        <f aca="false">SUBTOTAL(9,FT107:GV107)</f>
        <v>0</v>
      </c>
      <c r="GX105" s="2119" t="n">
        <f aca="false">SUBTOTAL(9,FT107:GV107)</f>
        <v>0</v>
      </c>
      <c r="GY105" s="2133"/>
      <c r="GZ105" s="2134" t="n">
        <f aca="false">'02.24 по датам'!GZ105</f>
        <v>0</v>
      </c>
      <c r="HA105" s="2135" t="n">
        <f aca="false">'02.24 по датам'!HA105</f>
        <v>0</v>
      </c>
      <c r="HB105" s="2136"/>
      <c r="HC105" s="2137"/>
      <c r="HD105" s="2261" t="n">
        <f aca="false">'02.24 по датам'!HD105</f>
        <v>0</v>
      </c>
      <c r="HE105" s="2136"/>
      <c r="HF105" s="2139"/>
      <c r="HG105" s="2124"/>
      <c r="HH105" s="2124"/>
      <c r="HI105" s="2278"/>
      <c r="HJ105" s="2279"/>
      <c r="HK105" s="2279"/>
      <c r="HL105" s="2279"/>
      <c r="HM105" s="2279"/>
      <c r="HN105" s="2279"/>
      <c r="HO105" s="2279"/>
      <c r="HP105" s="2279"/>
      <c r="HQ105" s="2279"/>
      <c r="HR105" s="2279"/>
      <c r="HS105" s="2279"/>
      <c r="HT105" s="2279"/>
      <c r="HU105" s="2279"/>
      <c r="HV105" s="2279"/>
      <c r="HW105" s="2279"/>
      <c r="HX105" s="2279"/>
      <c r="HY105" s="2279"/>
      <c r="HZ105" s="2280"/>
      <c r="IA105" s="2115"/>
      <c r="IB105" s="2116"/>
      <c r="IC105" s="2117"/>
      <c r="ID105" s="2118" t="n">
        <f aca="false">SUBTOTAL(9,HG107:IC107)</f>
        <v>0</v>
      </c>
      <c r="IE105" s="2142"/>
      <c r="IF105" s="2143" t="n">
        <f aca="false">'02.24 по датам'!IF105</f>
        <v>0</v>
      </c>
      <c r="IG105" s="2143" t="n">
        <f aca="false">'02.24 по датам'!IG105</f>
        <v>0</v>
      </c>
      <c r="IH105" s="2144" t="n">
        <f aca="false">'02.24 по датам'!IH105</f>
        <v>0</v>
      </c>
      <c r="II105" s="2145"/>
      <c r="IJ105" s="2146"/>
      <c r="IK105" s="2147" t="n">
        <f aca="false">SUBTOTAL(9,IF107:IJ107)</f>
        <v>0</v>
      </c>
      <c r="IL105" s="2148"/>
      <c r="IM105" s="2149" t="n">
        <f aca="false">'02.24 по датам'!IM105</f>
        <v>1027</v>
      </c>
      <c r="IN105" s="2150" t="n">
        <f aca="false">'02.24 по датам'!IN105</f>
        <v>0</v>
      </c>
      <c r="IO105" s="2151" t="n">
        <f aca="false">'02.24 по датам'!IO105</f>
        <v>0</v>
      </c>
      <c r="IP105" s="2151" t="n">
        <f aca="false">'02.24 по датам'!IP105</f>
        <v>0</v>
      </c>
      <c r="IQ105" s="2151" t="n">
        <f aca="false">'02.24 по датам'!IQ105</f>
        <v>0</v>
      </c>
      <c r="IR105" s="2151" t="n">
        <f aca="false">'02.24 по датам'!IR105</f>
        <v>0</v>
      </c>
      <c r="IS105" s="2151" t="n">
        <f aca="false">'02.24 по датам'!IS105</f>
        <v>0</v>
      </c>
      <c r="IT105" s="2151" t="n">
        <f aca="false">'02.24 по датам'!IT105</f>
        <v>0</v>
      </c>
      <c r="IU105" s="2151" t="n">
        <f aca="false">'02.24 по датам'!IU105</f>
        <v>0</v>
      </c>
      <c r="IV105" s="2152" t="n">
        <f aca="false">'02.24 по датам'!IV105</f>
        <v>0</v>
      </c>
      <c r="IW105" s="2153"/>
      <c r="IX105" s="2154"/>
      <c r="IY105" s="2155"/>
      <c r="IZ105" s="2118" t="n">
        <f aca="false">SUBTOTAL(3,IM105:IY105)</f>
        <v>10</v>
      </c>
      <c r="JA105" s="2156"/>
      <c r="JB105" s="2157" t="n">
        <f aca="false">'02.24 по датам'!JB105</f>
        <v>0</v>
      </c>
      <c r="JC105" s="2158"/>
      <c r="JD105" s="2159" t="n">
        <f aca="false">'02.24 по датам'!JD105</f>
        <v>0</v>
      </c>
      <c r="JE105" s="2160"/>
      <c r="JF105" s="2161"/>
      <c r="JG105" s="2263" t="n">
        <f aca="false">'02.24 по датам'!JG105</f>
        <v>0</v>
      </c>
      <c r="JH105" s="2263" t="n">
        <f aca="false">'02.24 по датам'!JH105</f>
        <v>0</v>
      </c>
      <c r="JI105" s="2263" t="n">
        <f aca="false">'02.24 по датам'!JI105</f>
        <v>0</v>
      </c>
      <c r="JJ105" s="2293" t="n">
        <f aca="false">'02.24 по датам'!JJ105</f>
        <v>0</v>
      </c>
      <c r="JK105" s="2294"/>
      <c r="JL105" s="2165"/>
      <c r="JM105" s="2107"/>
      <c r="JN105" s="2108"/>
      <c r="JO105" s="2256"/>
      <c r="JP105" s="2166"/>
      <c r="JQ105" s="2167"/>
      <c r="JR105" s="2168"/>
    </row>
    <row r="106" customFormat="false" ht="11.25" hidden="false" customHeight="true" outlineLevel="0" collapsed="false">
      <c r="A106" s="2056"/>
      <c r="B106" s="2169" t="s">
        <v>661</v>
      </c>
      <c r="C106" s="2170" t="n">
        <f aca="false">'02.24 по датам'!C106</f>
        <v>0</v>
      </c>
      <c r="D106" s="2170" t="n">
        <f aca="false">'02.24 по датам'!D106</f>
        <v>0</v>
      </c>
      <c r="E106" s="2179" t="n">
        <f aca="false">'02.24 по датам'!E106</f>
        <v>0</v>
      </c>
      <c r="F106" s="2179" t="n">
        <f aca="false">'02.24 по датам'!F106</f>
        <v>0</v>
      </c>
      <c r="G106" s="2177" t="n">
        <f aca="false">'02.24 по датам'!G106</f>
        <v>0</v>
      </c>
      <c r="H106" s="2177" t="n">
        <f aca="false">'02.24 по датам'!H106</f>
        <v>0</v>
      </c>
      <c r="I106" s="2177" t="n">
        <f aca="false">'02.24 по датам'!I106</f>
        <v>0</v>
      </c>
      <c r="J106" s="2177" t="n">
        <f aca="false">'02.24 по датам'!J106</f>
        <v>0</v>
      </c>
      <c r="K106" s="2177" t="n">
        <f aca="false">'02.24 по датам'!K106</f>
        <v>0</v>
      </c>
      <c r="L106" s="2177" t="n">
        <f aca="false">'02.24 по датам'!L106</f>
        <v>0</v>
      </c>
      <c r="M106" s="2177" t="n">
        <f aca="false">'02.24 по датам'!M106</f>
        <v>0</v>
      </c>
      <c r="N106" s="2177" t="n">
        <f aca="false">'02.24 по датам'!N106</f>
        <v>0</v>
      </c>
      <c r="O106" s="2177" t="n">
        <f aca="false">'02.24 по датам'!O106</f>
        <v>0</v>
      </c>
      <c r="P106" s="2177" t="n">
        <f aca="false">'02.24 по датам'!P106</f>
        <v>0</v>
      </c>
      <c r="Q106" s="2177" t="n">
        <f aca="false">'02.24 по датам'!Q106</f>
        <v>0</v>
      </c>
      <c r="R106" s="2177" t="n">
        <f aca="false">'02.24 по датам'!R106</f>
        <v>0</v>
      </c>
      <c r="S106" s="2177" t="n">
        <f aca="false">'02.24 по датам'!S106</f>
        <v>0</v>
      </c>
      <c r="T106" s="2177" t="n">
        <f aca="false">'02.24 по датам'!T106</f>
        <v>0</v>
      </c>
      <c r="U106" s="2177" t="n">
        <f aca="false">'02.24 по датам'!U106</f>
        <v>0</v>
      </c>
      <c r="V106" s="2177" t="n">
        <f aca="false">'02.24 по датам'!V106</f>
        <v>0</v>
      </c>
      <c r="W106" s="2178" t="n">
        <f aca="false">'02.24 по датам'!W106</f>
        <v>0</v>
      </c>
      <c r="X106" s="2171"/>
      <c r="Y106" s="2172"/>
      <c r="Z106" s="2173"/>
      <c r="AA106" s="2174" t="n">
        <f aca="false">SUBTOTAL(9,C106:Z106)</f>
        <v>0</v>
      </c>
      <c r="AB106" s="2175" t="n">
        <f aca="false">AA106+AB102</f>
        <v>620</v>
      </c>
      <c r="AC106" s="2264" t="n">
        <f aca="false">'02.24 по датам'!AC106</f>
        <v>0</v>
      </c>
      <c r="AD106" s="2264" t="n">
        <f aca="false">'02.24 по датам'!AD106</f>
        <v>0</v>
      </c>
      <c r="AE106" s="2264" t="n">
        <f aca="false">'02.24 по датам'!AE106</f>
        <v>0</v>
      </c>
      <c r="AF106" s="2204" t="n">
        <f aca="false">'02.24 по датам'!AF106</f>
        <v>0</v>
      </c>
      <c r="AG106" s="2204" t="n">
        <f aca="false">'02.24 по датам'!AG106</f>
        <v>0</v>
      </c>
      <c r="AH106" s="2204" t="n">
        <f aca="false">'02.24 по датам'!AH106</f>
        <v>0</v>
      </c>
      <c r="AI106" s="2204" t="n">
        <f aca="false">'02.24 по датам'!AI106</f>
        <v>0</v>
      </c>
      <c r="AJ106" s="2204" t="n">
        <f aca="false">'02.24 по датам'!AJ106</f>
        <v>0</v>
      </c>
      <c r="AK106" s="2204" t="n">
        <f aca="false">'02.24 по датам'!AK106</f>
        <v>0</v>
      </c>
      <c r="AL106" s="2204" t="n">
        <f aca="false">'02.24 по датам'!AL106</f>
        <v>0</v>
      </c>
      <c r="AM106" s="2204" t="n">
        <f aca="false">'02.24 по датам'!AM106</f>
        <v>0</v>
      </c>
      <c r="AN106" s="2204" t="n">
        <f aca="false">'02.24 по датам'!AN106</f>
        <v>0</v>
      </c>
      <c r="AO106" s="2290" t="n">
        <f aca="false">'02.24 по датам'!AO106</f>
        <v>0</v>
      </c>
      <c r="AP106" s="2186"/>
      <c r="AQ106" s="2187"/>
      <c r="AR106" s="2267"/>
      <c r="AS106" s="2174" t="n">
        <f aca="false">SUBTOTAL(9,AC106:AR106)</f>
        <v>0</v>
      </c>
      <c r="AT106" s="2175" t="n">
        <f aca="false">AS106+AT102</f>
        <v>0</v>
      </c>
      <c r="AU106" s="2176" t="n">
        <f aca="false">'02.24 по датам'!AU106</f>
        <v>0</v>
      </c>
      <c r="AV106" s="2176" t="n">
        <f aca="false">'02.24 по датам'!AV106</f>
        <v>0</v>
      </c>
      <c r="AW106" s="2179" t="n">
        <f aca="false">'02.24 по датам'!AW106</f>
        <v>0</v>
      </c>
      <c r="AX106" s="2177" t="n">
        <f aca="false">'02.24 по датам'!AX106</f>
        <v>0</v>
      </c>
      <c r="AY106" s="2177" t="n">
        <f aca="false">'02.24 по датам'!AY106</f>
        <v>0</v>
      </c>
      <c r="AZ106" s="2177" t="n">
        <f aca="false">'02.24 по датам'!AZ106</f>
        <v>0</v>
      </c>
      <c r="BA106" s="2177" t="n">
        <f aca="false">'02.24 по датам'!BA106</f>
        <v>0</v>
      </c>
      <c r="BB106" s="2177" t="n">
        <f aca="false">'02.24 по датам'!BB106</f>
        <v>0</v>
      </c>
      <c r="BC106" s="2177" t="n">
        <f aca="false">'02.24 по датам'!BC106</f>
        <v>0</v>
      </c>
      <c r="BD106" s="2177" t="n">
        <f aca="false">'02.24 по датам'!BD106</f>
        <v>0</v>
      </c>
      <c r="BE106" s="2177" t="n">
        <f aca="false">'02.24 по датам'!BE106</f>
        <v>0</v>
      </c>
      <c r="BF106" s="2177" t="n">
        <f aca="false">'02.24 по датам'!BF106</f>
        <v>0</v>
      </c>
      <c r="BG106" s="2177" t="n">
        <f aca="false">'02.24 по датам'!BG106</f>
        <v>0</v>
      </c>
      <c r="BH106" s="2177" t="n">
        <f aca="false">'02.24 по датам'!BH106</f>
        <v>0</v>
      </c>
      <c r="BI106" s="2177" t="n">
        <f aca="false">'02.24 по датам'!BI106</f>
        <v>0</v>
      </c>
      <c r="BJ106" s="2177" t="n">
        <f aca="false">'02.24 по датам'!BJ106</f>
        <v>0</v>
      </c>
      <c r="BK106" s="2177" t="n">
        <f aca="false">'02.24 по датам'!BK106</f>
        <v>0</v>
      </c>
      <c r="BL106" s="2177" t="n">
        <f aca="false">'02.24 по датам'!BL106</f>
        <v>0</v>
      </c>
      <c r="BM106" s="2177" t="n">
        <f aca="false">'02.24 по датам'!BM106</f>
        <v>0</v>
      </c>
      <c r="BN106" s="2177" t="n">
        <f aca="false">'02.24 по датам'!BN106</f>
        <v>0</v>
      </c>
      <c r="BO106" s="2177" t="n">
        <f aca="false">'02.24 по датам'!BO106</f>
        <v>0</v>
      </c>
      <c r="BP106" s="2177" t="n">
        <f aca="false">'02.24 по датам'!BP106</f>
        <v>0</v>
      </c>
      <c r="BQ106" s="2178" t="n">
        <f aca="false">'02.24 по датам'!BQ106</f>
        <v>0</v>
      </c>
      <c r="BR106" s="2171"/>
      <c r="BS106" s="2172"/>
      <c r="BT106" s="2267"/>
      <c r="BU106" s="2174" t="n">
        <f aca="false">SUBTOTAL(9,AU106:BT106)</f>
        <v>0</v>
      </c>
      <c r="BV106" s="2175" t="n">
        <f aca="false">BU106+BV102</f>
        <v>319</v>
      </c>
      <c r="BW106" s="2196" t="n">
        <f aca="false">'02.24 по датам'!BW106</f>
        <v>0</v>
      </c>
      <c r="BX106" s="2196" t="n">
        <f aca="false">'02.24 по датам'!BX106</f>
        <v>0</v>
      </c>
      <c r="BY106" s="2196" t="n">
        <f aca="false">'02.24 по датам'!BY106</f>
        <v>0</v>
      </c>
      <c r="BZ106" s="2177" t="n">
        <f aca="false">'02.24 по датам'!BZ106</f>
        <v>0</v>
      </c>
      <c r="CA106" s="2177" t="n">
        <f aca="false">'02.24 по датам'!CA106</f>
        <v>0</v>
      </c>
      <c r="CB106" s="2177" t="n">
        <f aca="false">'02.24 по датам'!CB106</f>
        <v>0</v>
      </c>
      <c r="CC106" s="2177" t="n">
        <f aca="false">'02.24 по датам'!CC106</f>
        <v>0</v>
      </c>
      <c r="CD106" s="2177" t="n">
        <f aca="false">'02.24 по датам'!CD106</f>
        <v>0</v>
      </c>
      <c r="CE106" s="2177" t="n">
        <f aca="false">'02.24 по датам'!CE106</f>
        <v>0</v>
      </c>
      <c r="CF106" s="2177" t="n">
        <f aca="false">'02.24 по датам'!CF106</f>
        <v>0</v>
      </c>
      <c r="CG106" s="2177" t="n">
        <f aca="false">'02.24 по датам'!CG106</f>
        <v>0</v>
      </c>
      <c r="CH106" s="2177" t="n">
        <f aca="false">'02.24 по датам'!CH106</f>
        <v>0</v>
      </c>
      <c r="CI106" s="2178" t="n">
        <f aca="false">'02.24 по датам'!CI106</f>
        <v>0</v>
      </c>
      <c r="CJ106" s="2171"/>
      <c r="CK106" s="2172"/>
      <c r="CL106" s="2267"/>
      <c r="CM106" s="2174" t="n">
        <f aca="false">SUBTOTAL(9,BW106:CL106)</f>
        <v>0</v>
      </c>
      <c r="CN106" s="2175" t="n">
        <f aca="false">CM106+CN102</f>
        <v>0</v>
      </c>
      <c r="CO106" s="2175" t="n">
        <f aca="false">AA106+AS106+BU106+CM106</f>
        <v>0</v>
      </c>
      <c r="CP106" s="2175" t="n">
        <f aca="false">CO106+CP102</f>
        <v>939</v>
      </c>
      <c r="CQ106" s="2177" t="n">
        <f aca="false">'02.24 по датам'!CQ106</f>
        <v>0</v>
      </c>
      <c r="CR106" s="2177" t="n">
        <f aca="false">'02.24 по датам'!CR106</f>
        <v>0</v>
      </c>
      <c r="CS106" s="2177" t="n">
        <f aca="false">'02.24 по датам'!CS106</f>
        <v>0</v>
      </c>
      <c r="CT106" s="2177" t="n">
        <f aca="false">'02.24 по датам'!CT106</f>
        <v>0</v>
      </c>
      <c r="CU106" s="2177" t="n">
        <f aca="false">'02.24 по датам'!CU106</f>
        <v>0</v>
      </c>
      <c r="CV106" s="2177" t="n">
        <f aca="false">'02.24 по датам'!CV106</f>
        <v>0</v>
      </c>
      <c r="CW106" s="2177" t="n">
        <f aca="false">'02.24 по датам'!CW106</f>
        <v>0</v>
      </c>
      <c r="CX106" s="2177" t="n">
        <f aca="false">'02.24 по датам'!CX106</f>
        <v>0</v>
      </c>
      <c r="CY106" s="2177" t="n">
        <f aca="false">'02.24 по датам'!CY106</f>
        <v>0</v>
      </c>
      <c r="CZ106" s="2177" t="n">
        <f aca="false">'02.24 по датам'!CZ106</f>
        <v>0</v>
      </c>
      <c r="DA106" s="2177" t="n">
        <f aca="false">'02.24 по датам'!DA106</f>
        <v>0</v>
      </c>
      <c r="DB106" s="2177" t="n">
        <f aca="false">'02.24 по датам'!DB106</f>
        <v>0</v>
      </c>
      <c r="DC106" s="2178" t="n">
        <f aca="false">'02.24 по датам'!DC106</f>
        <v>0</v>
      </c>
      <c r="DD106" s="2171"/>
      <c r="DE106" s="2172"/>
      <c r="DF106" s="2173"/>
      <c r="DG106" s="2181" t="n">
        <f aca="false">SUBTOTAL(9,CQ106:DF106)</f>
        <v>0</v>
      </c>
      <c r="DH106" s="2182" t="n">
        <f aca="false">DG106:DG106+IF($B102:$B102=2,0,DH102:DH102)</f>
        <v>0</v>
      </c>
      <c r="DI106" s="2180" t="n">
        <f aca="false">'02.24 по датам'!DI106</f>
        <v>0</v>
      </c>
      <c r="DJ106" s="2177" t="n">
        <f aca="false">'02.24 по датам'!DJ106</f>
        <v>0</v>
      </c>
      <c r="DK106" s="2177" t="n">
        <f aca="false">'02.24 по датам'!DK106</f>
        <v>0</v>
      </c>
      <c r="DL106" s="2177" t="n">
        <f aca="false">'02.24 по датам'!DL106</f>
        <v>0</v>
      </c>
      <c r="DM106" s="2177" t="n">
        <f aca="false">'02.24 по датам'!DM106</f>
        <v>0</v>
      </c>
      <c r="DN106" s="2177" t="n">
        <f aca="false">'02.24 по датам'!DN106</f>
        <v>0</v>
      </c>
      <c r="DO106" s="2177" t="n">
        <f aca="false">'02.24 по датам'!DO106</f>
        <v>0</v>
      </c>
      <c r="DP106" s="2177" t="n">
        <f aca="false">'02.24 по датам'!DP106</f>
        <v>0</v>
      </c>
      <c r="DQ106" s="2177" t="n">
        <f aca="false">'02.24 по датам'!DQ106</f>
        <v>0</v>
      </c>
      <c r="DR106" s="2177" t="n">
        <f aca="false">'02.24 по датам'!DR106</f>
        <v>0</v>
      </c>
      <c r="DS106" s="2177" t="n">
        <f aca="false">'02.24 по датам'!DS106</f>
        <v>0</v>
      </c>
      <c r="DT106" s="2177" t="n">
        <f aca="false">'02.24 по датам'!DT106</f>
        <v>0</v>
      </c>
      <c r="DU106" s="2178" t="n">
        <f aca="false">'02.24 по датам'!DU106</f>
        <v>0</v>
      </c>
      <c r="DV106" s="2171"/>
      <c r="DW106" s="2172"/>
      <c r="DX106" s="2173"/>
      <c r="DY106" s="2181" t="n">
        <f aca="false">SUBTOTAL(9,DI106:DX106)</f>
        <v>0</v>
      </c>
      <c r="DZ106" s="2182" t="n">
        <f aca="false">DY106:DY106+IF($B102:$B102=2,0,DZ102:DZ102)</f>
        <v>0</v>
      </c>
      <c r="EA106" s="2177" t="n">
        <f aca="false">'02.24 по датам'!EA106</f>
        <v>0</v>
      </c>
      <c r="EB106" s="2177" t="n">
        <f aca="false">'02.24 по датам'!EB106</f>
        <v>0</v>
      </c>
      <c r="EC106" s="2177" t="n">
        <f aca="false">'02.24 по датам'!EC106</f>
        <v>0</v>
      </c>
      <c r="ED106" s="2177" t="n">
        <f aca="false">'02.24 по датам'!ED106</f>
        <v>0</v>
      </c>
      <c r="EE106" s="2177" t="n">
        <f aca="false">'02.24 по датам'!EE106</f>
        <v>0</v>
      </c>
      <c r="EF106" s="2177" t="n">
        <f aca="false">'02.24 по датам'!EF106</f>
        <v>0</v>
      </c>
      <c r="EG106" s="2177" t="n">
        <f aca="false">'02.24 по датам'!EG106</f>
        <v>0</v>
      </c>
      <c r="EH106" s="2177" t="n">
        <f aca="false">'02.24 по датам'!EH106</f>
        <v>0</v>
      </c>
      <c r="EI106" s="2177" t="n">
        <f aca="false">'02.24 по датам'!EI106</f>
        <v>0</v>
      </c>
      <c r="EJ106" s="2177" t="n">
        <f aca="false">'02.24 по датам'!EJ106</f>
        <v>0</v>
      </c>
      <c r="EK106" s="2177" t="n">
        <f aca="false">'02.24 по датам'!EK106</f>
        <v>0</v>
      </c>
      <c r="EL106" s="2177" t="n">
        <f aca="false">'02.24 по датам'!EL106</f>
        <v>0</v>
      </c>
      <c r="EM106" s="2177" t="n">
        <f aca="false">'02.24 по датам'!EM106</f>
        <v>0</v>
      </c>
      <c r="EN106" s="2177" t="n">
        <f aca="false">'02.24 по датам'!EN106</f>
        <v>0</v>
      </c>
      <c r="EO106" s="2177" t="n">
        <f aca="false">'02.24 по датам'!EO106</f>
        <v>0</v>
      </c>
      <c r="EP106" s="2177" t="n">
        <f aca="false">'02.24 по датам'!EP106</f>
        <v>0</v>
      </c>
      <c r="EQ106" s="2177" t="n">
        <f aca="false">'02.24 по датам'!EQ106</f>
        <v>0</v>
      </c>
      <c r="ER106" s="2177" t="n">
        <f aca="false">'02.24 по датам'!ER106</f>
        <v>0</v>
      </c>
      <c r="ES106" s="2177" t="n">
        <f aca="false">'02.24 по датам'!ES106</f>
        <v>0</v>
      </c>
      <c r="ET106" s="2177" t="n">
        <f aca="false">'02.24 по датам'!ET106</f>
        <v>0</v>
      </c>
      <c r="EU106" s="2177" t="n">
        <f aca="false">'02.24 по датам'!EU106</f>
        <v>0</v>
      </c>
      <c r="EV106" s="2177" t="n">
        <f aca="false">'02.24 по датам'!EV106</f>
        <v>0</v>
      </c>
      <c r="EW106" s="2177" t="n">
        <f aca="false">'02.24 по датам'!EW106</f>
        <v>0</v>
      </c>
      <c r="EX106" s="2177" t="n">
        <f aca="false">'02.24 по датам'!EX106</f>
        <v>0</v>
      </c>
      <c r="EY106" s="2178" t="n">
        <f aca="false">'02.24 по датам'!EY106</f>
        <v>0</v>
      </c>
      <c r="EZ106" s="2171"/>
      <c r="FA106" s="2172"/>
      <c r="FB106" s="2173"/>
      <c r="FC106" s="2181" t="n">
        <f aca="false">SUBTOTAL(9,EA106:FB106)</f>
        <v>0</v>
      </c>
      <c r="FD106" s="2182" t="n">
        <f aca="false">FC106:FC106+IF($B102:$B102=2,0,FD102:FD102)</f>
        <v>171</v>
      </c>
      <c r="FE106" s="2177" t="n">
        <f aca="false">'02.24 по датам'!FE106</f>
        <v>0</v>
      </c>
      <c r="FF106" s="2177" t="n">
        <f aca="false">'02.24 по датам'!FF106</f>
        <v>0</v>
      </c>
      <c r="FG106" s="2177" t="n">
        <f aca="false">'02.24 по датам'!FG106</f>
        <v>0</v>
      </c>
      <c r="FH106" s="2177" t="n">
        <f aca="false">'02.24 по датам'!FH106</f>
        <v>0</v>
      </c>
      <c r="FI106" s="2177" t="n">
        <f aca="false">'02.24 по датам'!FI106</f>
        <v>0</v>
      </c>
      <c r="FJ106" s="2177" t="n">
        <f aca="false">'02.24 по датам'!FJ106</f>
        <v>0</v>
      </c>
      <c r="FK106" s="2177" t="n">
        <f aca="false">'02.24 по датам'!FK106</f>
        <v>0</v>
      </c>
      <c r="FL106" s="2177" t="n">
        <f aca="false">'02.24 по датам'!FL106</f>
        <v>0</v>
      </c>
      <c r="FM106" s="2177" t="n">
        <f aca="false">'02.24 по датам'!FM106</f>
        <v>0</v>
      </c>
      <c r="FN106" s="2178" t="n">
        <f aca="false">'02.24 по датам'!FN106</f>
        <v>0</v>
      </c>
      <c r="FO106" s="2171"/>
      <c r="FP106" s="2172"/>
      <c r="FQ106" s="2173"/>
      <c r="FR106" s="2181" t="n">
        <f aca="false">SUBTOTAL(9,FE106:FQ106)</f>
        <v>0</v>
      </c>
      <c r="FS106" s="2182" t="n">
        <f aca="false">FR106:FR106+IF($B102:$B102=2,0,FS102:FS102)</f>
        <v>0</v>
      </c>
      <c r="FT106" s="2283" t="n">
        <f aca="false">'02.24 по датам'!GX106-'02.24 НГДП по датам'!AW106</f>
        <v>0</v>
      </c>
      <c r="FU106" s="2283"/>
      <c r="FV106" s="2283"/>
      <c r="FW106" s="2283"/>
      <c r="FX106" s="2283"/>
      <c r="FY106" s="2283"/>
      <c r="FZ106" s="2283"/>
      <c r="GA106" s="2283"/>
      <c r="GB106" s="2283"/>
      <c r="GC106" s="2283"/>
      <c r="GD106" s="2283"/>
      <c r="GE106" s="2283"/>
      <c r="GF106" s="2283"/>
      <c r="GG106" s="2283"/>
      <c r="GH106" s="2283"/>
      <c r="GI106" s="2283"/>
      <c r="GJ106" s="2283"/>
      <c r="GK106" s="2283"/>
      <c r="GL106" s="2283"/>
      <c r="GM106" s="2283"/>
      <c r="GN106" s="2283"/>
      <c r="GO106" s="2283"/>
      <c r="GP106" s="2283"/>
      <c r="GQ106" s="2283"/>
      <c r="GR106" s="2283"/>
      <c r="GS106" s="2284"/>
      <c r="GT106" s="2171"/>
      <c r="GU106" s="2172"/>
      <c r="GV106" s="2173"/>
      <c r="GW106" s="2188" t="n">
        <f aca="false">SUBTOTAL(9,FT106:GV106)</f>
        <v>0</v>
      </c>
      <c r="GX106" s="2175" t="n">
        <f aca="false">SUBTOTAL(9,FT106:GV106)</f>
        <v>0</v>
      </c>
      <c r="GY106" s="2174" t="n">
        <f aca="false">GX106:GX106+IF($B102:$B102=2,0,GY102:GY102)</f>
        <v>0</v>
      </c>
      <c r="GZ106" s="2189" t="n">
        <f aca="false">'02.24 по датам'!GZ106</f>
        <v>0</v>
      </c>
      <c r="HA106" s="2190" t="n">
        <f aca="false">'02.24 по датам'!HA106</f>
        <v>0</v>
      </c>
      <c r="HB106" s="2191"/>
      <c r="HC106" s="2192" t="n">
        <f aca="false">SUBTOTAL(9,GZ106:HB106)</f>
        <v>0</v>
      </c>
      <c r="HD106" s="2193" t="n">
        <f aca="false">$HD$14+HD102</f>
        <v>912.72</v>
      </c>
      <c r="HE106" s="2194"/>
      <c r="HF106" s="2195" t="n">
        <f aca="false">SUM(HD106:HE106)</f>
        <v>912.72</v>
      </c>
      <c r="HG106" s="2180" t="n">
        <f aca="false">'02.24 по датам'!ID106-'02.24 НГДП по датам'!BF106</f>
        <v>0</v>
      </c>
      <c r="HH106" s="2180"/>
      <c r="HI106" s="2266"/>
      <c r="HJ106" s="2283"/>
      <c r="HK106" s="2283"/>
      <c r="HL106" s="2283"/>
      <c r="HM106" s="2283"/>
      <c r="HN106" s="2283"/>
      <c r="HO106" s="2283"/>
      <c r="HP106" s="2283"/>
      <c r="HQ106" s="2283"/>
      <c r="HR106" s="2283"/>
      <c r="HS106" s="2283"/>
      <c r="HT106" s="2283"/>
      <c r="HU106" s="2283"/>
      <c r="HV106" s="2283"/>
      <c r="HW106" s="2283"/>
      <c r="HX106" s="2283"/>
      <c r="HY106" s="2283"/>
      <c r="HZ106" s="2284"/>
      <c r="IA106" s="2171"/>
      <c r="IB106" s="2172"/>
      <c r="IC106" s="2173"/>
      <c r="ID106" s="2174" t="n">
        <f aca="false">SUBTOTAL(9,HG106:IC106)</f>
        <v>0</v>
      </c>
      <c r="IE106" s="2188" t="n">
        <f aca="false">ID106:ID106+IF($B102:$B102=2,0,IE102:IE102)</f>
        <v>136</v>
      </c>
      <c r="IF106" s="2198" t="n">
        <f aca="false">'02.24 по датам'!IF106</f>
        <v>0</v>
      </c>
      <c r="IG106" s="2198" t="n">
        <f aca="false">'02.24 по датам'!IG106</f>
        <v>0</v>
      </c>
      <c r="IH106" s="2199" t="n">
        <f aca="false">'02.24 по датам'!IH106</f>
        <v>0</v>
      </c>
      <c r="II106" s="2200"/>
      <c r="IJ106" s="2201"/>
      <c r="IK106" s="2202" t="n">
        <f aca="false">SUBTOTAL(9,IF106:IJ106)</f>
        <v>0</v>
      </c>
      <c r="IL106" s="2203" t="n">
        <f aca="false">IK106:IK106+IF($B102:$B102=2,0,IL102:IL102)</f>
        <v>0</v>
      </c>
      <c r="IM106" s="2204" t="n">
        <f aca="false">'02.24 по датам'!IM106</f>
        <v>13.8</v>
      </c>
      <c r="IN106" s="2204" t="n">
        <f aca="false">'02.24 по датам'!IN106</f>
        <v>0</v>
      </c>
      <c r="IO106" s="2177" t="n">
        <f aca="false">'02.24 по датам'!IO106</f>
        <v>0</v>
      </c>
      <c r="IP106" s="2177" t="n">
        <f aca="false">'02.24 по датам'!IP106</f>
        <v>0</v>
      </c>
      <c r="IQ106" s="2177" t="n">
        <f aca="false">'02.24 по датам'!IQ106</f>
        <v>0</v>
      </c>
      <c r="IR106" s="2177" t="n">
        <f aca="false">'02.24 по датам'!IR106</f>
        <v>0</v>
      </c>
      <c r="IS106" s="2177" t="n">
        <f aca="false">'02.24 по датам'!IS106</f>
        <v>0</v>
      </c>
      <c r="IT106" s="2177" t="n">
        <f aca="false">'02.24 по датам'!IT106</f>
        <v>0</v>
      </c>
      <c r="IU106" s="2177" t="n">
        <f aca="false">'02.24 по датам'!IU106</f>
        <v>0</v>
      </c>
      <c r="IV106" s="2178" t="n">
        <f aca="false">'02.24 по датам'!IV106</f>
        <v>0</v>
      </c>
      <c r="IW106" s="2171"/>
      <c r="IX106" s="2172"/>
      <c r="IY106" s="2173"/>
      <c r="IZ106" s="2174" t="n">
        <f aca="false">SUBTOTAL(9,IM106:IY106)</f>
        <v>13.8</v>
      </c>
      <c r="JA106" s="2175" t="n">
        <f aca="false">IZ106:IZ106+IF($B102:$B102=2,0,JA102:JA102)</f>
        <v>24.8</v>
      </c>
      <c r="JB106" s="2205" t="n">
        <f aca="false">'02.24 по датам'!JB106</f>
        <v>0</v>
      </c>
      <c r="JC106" s="2194"/>
      <c r="JD106" s="2268" t="n">
        <f aca="false">'02.24 по датам'!JD106</f>
        <v>0</v>
      </c>
      <c r="JE106" s="2207" t="n">
        <f aca="false">SUBTOTAL(9,JB106:JD106)</f>
        <v>0</v>
      </c>
      <c r="JF106" s="2208" t="n">
        <f aca="false">SUMIF($C$5:JE$5,"Накопленный эффект, т/сут",$C106:JE106)+SUMIF($C$5:JE$5,"Нараст.  по потенциалу",$C106:JE106)-SUMIF($C$5:JE$5,"Нараст. по остановкам",$C106:JE106)-SUMIF($C$5:JE$5,"ИТОГО перевод в ППД",$C106:JE106)-SUMIF($C$5:JE$5,"ИТОГО  нерент, по распоряж.",$C106:JE106)-SUMIF($C$5:JE$5,"ИТОГО ост. дебит от ЗБС, Углуб., ПВЛГ/ПНЛГ",$C106:JE106)</f>
        <v>949.2</v>
      </c>
      <c r="JG106" s="2269" t="n">
        <f aca="false">'02.24 по датам'!JG106-'02.24 НГДП по датам'!BV106</f>
        <v>0</v>
      </c>
      <c r="JH106" s="2269" t="n">
        <f aca="false">'02.24 по датам'!JH106-'02.24 НГДП по датам'!BW106</f>
        <v>0</v>
      </c>
      <c r="JI106" s="2269" t="n">
        <f aca="false">'02.24 по датам'!JI106-'02.24 НГДП по датам'!BX106</f>
        <v>0</v>
      </c>
      <c r="JJ106" s="2295" t="n">
        <f aca="false">'02.24 по датам'!JJ106-'02.24 НГДП по датам'!BY106</f>
        <v>0</v>
      </c>
      <c r="JK106" s="2296" t="n">
        <f aca="false">'02.24 НГДП по датам'!BZ106</f>
        <v>0</v>
      </c>
      <c r="JL106" s="2202" t="n">
        <f aca="false">SUBTOTAL(9,JG106:JJ106)</f>
        <v>0</v>
      </c>
      <c r="JM106" s="2107"/>
      <c r="JN106" s="2108"/>
      <c r="JO106" s="2256"/>
      <c r="JP106" s="2212" t="n">
        <f aca="false">JP$4:JP$4+SUMIF($C$5:JL$5,"Нараст. по остановкам",$C106:JL106)-SUMIF($C$5:JL$5,"Нараст.  по потенциалу",$C106:JL106)</f>
        <v>756.812</v>
      </c>
      <c r="JQ106" s="2213"/>
      <c r="JR106" s="2214" t="n">
        <f aca="false">'02.24 НГДП по датам'!CB106</f>
        <v>81.893</v>
      </c>
    </row>
    <row r="107" customFormat="false" ht="1.5" hidden="false" customHeight="true" outlineLevel="0" collapsed="false">
      <c r="A107" s="2215"/>
      <c r="B107" s="2215"/>
      <c r="C107" s="2216" t="n">
        <f aca="false">'02.24 по датам'!C107</f>
        <v>0</v>
      </c>
      <c r="D107" s="2216" t="n">
        <f aca="false">'02.24 по датам'!D107</f>
        <v>0</v>
      </c>
      <c r="E107" s="2216" t="n">
        <f aca="false">'02.24 по датам'!E107</f>
        <v>0</v>
      </c>
      <c r="F107" s="2216" t="n">
        <f aca="false">'02.24 по датам'!F107</f>
        <v>0</v>
      </c>
      <c r="G107" s="2217" t="n">
        <f aca="false">'02.24 по датам'!G107</f>
        <v>0</v>
      </c>
      <c r="H107" s="2217" t="n">
        <f aca="false">'02.24 по датам'!H107</f>
        <v>0</v>
      </c>
      <c r="I107" s="2217" t="n">
        <f aca="false">'02.24 по датам'!I107</f>
        <v>0</v>
      </c>
      <c r="J107" s="2217" t="n">
        <f aca="false">'02.24 по датам'!J107</f>
        <v>0</v>
      </c>
      <c r="K107" s="2217" t="n">
        <f aca="false">'02.24 по датам'!K107</f>
        <v>0</v>
      </c>
      <c r="L107" s="2217" t="n">
        <f aca="false">'02.24 по датам'!L107</f>
        <v>0</v>
      </c>
      <c r="M107" s="2217" t="n">
        <f aca="false">'02.24 по датам'!M107</f>
        <v>0</v>
      </c>
      <c r="N107" s="2217" t="n">
        <f aca="false">'02.24 по датам'!N107</f>
        <v>0</v>
      </c>
      <c r="O107" s="2217" t="n">
        <f aca="false">'02.24 по датам'!O107</f>
        <v>0</v>
      </c>
      <c r="P107" s="2217" t="n">
        <f aca="false">'02.24 по датам'!P107</f>
        <v>0</v>
      </c>
      <c r="Q107" s="2217" t="n">
        <f aca="false">'02.24 по датам'!Q107</f>
        <v>0</v>
      </c>
      <c r="R107" s="2217" t="n">
        <f aca="false">'02.24 по датам'!R107</f>
        <v>0</v>
      </c>
      <c r="S107" s="2217" t="n">
        <f aca="false">'02.24 по датам'!S107</f>
        <v>0</v>
      </c>
      <c r="T107" s="2217" t="n">
        <f aca="false">'02.24 по датам'!T107</f>
        <v>0</v>
      </c>
      <c r="U107" s="2217" t="n">
        <f aca="false">'02.24 по датам'!U107</f>
        <v>0</v>
      </c>
      <c r="V107" s="2217" t="n">
        <f aca="false">'02.24 по датам'!V107</f>
        <v>0</v>
      </c>
      <c r="W107" s="2217" t="n">
        <f aca="false">'02.24 по датам'!W107</f>
        <v>0</v>
      </c>
      <c r="X107" s="2218"/>
      <c r="Y107" s="2219"/>
      <c r="Z107" s="2220"/>
      <c r="AA107" s="2221"/>
      <c r="AB107" s="2221"/>
      <c r="AC107" s="2229" t="n">
        <f aca="false">'02.24 по датам'!AC107</f>
        <v>0</v>
      </c>
      <c r="AD107" s="2229" t="n">
        <f aca="false">'02.24 по датам'!AD107</f>
        <v>0</v>
      </c>
      <c r="AE107" s="2229" t="n">
        <f aca="false">'02.24 по датам'!AE107</f>
        <v>0</v>
      </c>
      <c r="AF107" s="2217" t="n">
        <f aca="false">'02.24 по датам'!AF107</f>
        <v>0</v>
      </c>
      <c r="AG107" s="2217" t="n">
        <f aca="false">'02.24 по датам'!AG107</f>
        <v>0</v>
      </c>
      <c r="AH107" s="2217" t="n">
        <f aca="false">'02.24 по датам'!AH107</f>
        <v>0</v>
      </c>
      <c r="AI107" s="2217" t="n">
        <f aca="false">'02.24 по датам'!AI107</f>
        <v>0</v>
      </c>
      <c r="AJ107" s="2217" t="n">
        <f aca="false">'02.24 по датам'!AJ107</f>
        <v>0</v>
      </c>
      <c r="AK107" s="2217" t="n">
        <f aca="false">'02.24 по датам'!AK107</f>
        <v>0</v>
      </c>
      <c r="AL107" s="2217" t="n">
        <f aca="false">'02.24 по датам'!AL107</f>
        <v>0</v>
      </c>
      <c r="AM107" s="2217" t="n">
        <f aca="false">'02.24 по датам'!AM107</f>
        <v>0</v>
      </c>
      <c r="AN107" s="2217" t="n">
        <f aca="false">'02.24 по датам'!AN107</f>
        <v>0</v>
      </c>
      <c r="AO107" s="2217" t="n">
        <f aca="false">'02.24 по датам'!AO107</f>
        <v>0</v>
      </c>
      <c r="AP107" s="2218"/>
      <c r="AQ107" s="2219"/>
      <c r="AR107" s="2220"/>
      <c r="AS107" s="2221"/>
      <c r="AT107" s="2221"/>
      <c r="AU107" s="2216" t="n">
        <f aca="false">'02.24 по датам'!AU107</f>
        <v>0</v>
      </c>
      <c r="AV107" s="2216" t="n">
        <f aca="false">'02.24 по датам'!AV107</f>
        <v>0</v>
      </c>
      <c r="AW107" s="2223" t="n">
        <f aca="false">'02.24 по датам'!AW107</f>
        <v>0</v>
      </c>
      <c r="AX107" s="2217" t="n">
        <f aca="false">'02.24 по датам'!AX107</f>
        <v>0</v>
      </c>
      <c r="AY107" s="2217" t="n">
        <f aca="false">'02.24 по датам'!AY107</f>
        <v>0</v>
      </c>
      <c r="AZ107" s="2217" t="n">
        <f aca="false">'02.24 по датам'!AZ107</f>
        <v>0</v>
      </c>
      <c r="BA107" s="2217" t="n">
        <f aca="false">'02.24 по датам'!BA107</f>
        <v>0</v>
      </c>
      <c r="BB107" s="2217" t="n">
        <f aca="false">'02.24 по датам'!BB107</f>
        <v>0</v>
      </c>
      <c r="BC107" s="2217" t="n">
        <f aca="false">'02.24 по датам'!BC107</f>
        <v>0</v>
      </c>
      <c r="BD107" s="2217" t="n">
        <f aca="false">'02.24 по датам'!BD107</f>
        <v>0</v>
      </c>
      <c r="BE107" s="2217" t="n">
        <f aca="false">'02.24 по датам'!BE107</f>
        <v>0</v>
      </c>
      <c r="BF107" s="2217" t="n">
        <f aca="false">'02.24 по датам'!BF107</f>
        <v>0</v>
      </c>
      <c r="BG107" s="2217" t="n">
        <f aca="false">'02.24 по датам'!BG107</f>
        <v>0</v>
      </c>
      <c r="BH107" s="2217" t="n">
        <f aca="false">'02.24 по датам'!BH107</f>
        <v>0</v>
      </c>
      <c r="BI107" s="2217" t="n">
        <f aca="false">'02.24 по датам'!BI107</f>
        <v>0</v>
      </c>
      <c r="BJ107" s="2217" t="n">
        <f aca="false">'02.24 по датам'!BJ107</f>
        <v>0</v>
      </c>
      <c r="BK107" s="2217" t="n">
        <f aca="false">'02.24 по датам'!BK107</f>
        <v>0</v>
      </c>
      <c r="BL107" s="2217" t="n">
        <f aca="false">'02.24 по датам'!BL107</f>
        <v>0</v>
      </c>
      <c r="BM107" s="2217" t="n">
        <f aca="false">'02.24 по датам'!BM107</f>
        <v>0</v>
      </c>
      <c r="BN107" s="2217" t="n">
        <f aca="false">'02.24 по датам'!BN107</f>
        <v>0</v>
      </c>
      <c r="BO107" s="2217" t="n">
        <f aca="false">'02.24 по датам'!BO107</f>
        <v>0</v>
      </c>
      <c r="BP107" s="2217" t="n">
        <f aca="false">'02.24 по датам'!BP107</f>
        <v>0</v>
      </c>
      <c r="BQ107" s="2217" t="n">
        <f aca="false">'02.24 по датам'!BQ107</f>
        <v>0</v>
      </c>
      <c r="BR107" s="2218"/>
      <c r="BS107" s="2219"/>
      <c r="BT107" s="2220"/>
      <c r="BU107" s="2221"/>
      <c r="BV107" s="2221"/>
      <c r="BW107" s="2222" t="n">
        <f aca="false">'02.24 по датам'!BW107</f>
        <v>0</v>
      </c>
      <c r="BX107" s="2217" t="n">
        <f aca="false">'02.24 по датам'!BX107</f>
        <v>0</v>
      </c>
      <c r="BY107" s="2217" t="n">
        <f aca="false">'02.24 по датам'!BY107</f>
        <v>0</v>
      </c>
      <c r="BZ107" s="2217" t="n">
        <f aca="false">'02.24 по датам'!BZ107</f>
        <v>0</v>
      </c>
      <c r="CA107" s="2217" t="n">
        <f aca="false">'02.24 по датам'!CA107</f>
        <v>0</v>
      </c>
      <c r="CB107" s="2217" t="n">
        <f aca="false">'02.24 по датам'!CB107</f>
        <v>0</v>
      </c>
      <c r="CC107" s="2217" t="n">
        <f aca="false">'02.24 по датам'!CC107</f>
        <v>0</v>
      </c>
      <c r="CD107" s="2217" t="n">
        <f aca="false">'02.24 по датам'!CD107</f>
        <v>0</v>
      </c>
      <c r="CE107" s="2217" t="n">
        <f aca="false">'02.24 по датам'!CE107</f>
        <v>0</v>
      </c>
      <c r="CF107" s="2217" t="n">
        <f aca="false">'02.24 по датам'!CF107</f>
        <v>0</v>
      </c>
      <c r="CG107" s="2217" t="n">
        <f aca="false">'02.24 по датам'!CG107</f>
        <v>0</v>
      </c>
      <c r="CH107" s="2217" t="n">
        <f aca="false">'02.24 по датам'!CH107</f>
        <v>0</v>
      </c>
      <c r="CI107" s="2217" t="n">
        <f aca="false">'02.24 по датам'!CI107</f>
        <v>0</v>
      </c>
      <c r="CJ107" s="2218"/>
      <c r="CK107" s="2219"/>
      <c r="CL107" s="2220"/>
      <c r="CM107" s="2221"/>
      <c r="CN107" s="2221"/>
      <c r="CO107" s="2221"/>
      <c r="CP107" s="2221"/>
      <c r="CQ107" s="2217" t="n">
        <f aca="false">'02.24 по датам'!CQ107</f>
        <v>0</v>
      </c>
      <c r="CR107" s="2217" t="n">
        <f aca="false">'02.24 по датам'!CR107</f>
        <v>0</v>
      </c>
      <c r="CS107" s="2217" t="n">
        <f aca="false">'02.24 по датам'!CS107</f>
        <v>0</v>
      </c>
      <c r="CT107" s="2217" t="n">
        <f aca="false">'02.24 по датам'!CT107</f>
        <v>0</v>
      </c>
      <c r="CU107" s="2217" t="n">
        <f aca="false">'02.24 по датам'!CU107</f>
        <v>0</v>
      </c>
      <c r="CV107" s="2217" t="n">
        <f aca="false">'02.24 по датам'!CV107</f>
        <v>0</v>
      </c>
      <c r="CW107" s="2217" t="n">
        <f aca="false">'02.24 по датам'!CW107</f>
        <v>0</v>
      </c>
      <c r="CX107" s="2217" t="n">
        <f aca="false">'02.24 по датам'!CX107</f>
        <v>0</v>
      </c>
      <c r="CY107" s="2217" t="n">
        <f aca="false">'02.24 по датам'!CY107</f>
        <v>0</v>
      </c>
      <c r="CZ107" s="2217" t="n">
        <f aca="false">'02.24 по датам'!CZ107</f>
        <v>0</v>
      </c>
      <c r="DA107" s="2217" t="n">
        <f aca="false">'02.24 по датам'!DA107</f>
        <v>0</v>
      </c>
      <c r="DB107" s="2217" t="n">
        <f aca="false">'02.24 по датам'!DB107</f>
        <v>0</v>
      </c>
      <c r="DC107" s="2217" t="n">
        <f aca="false">'02.24 по датам'!DC107</f>
        <v>0</v>
      </c>
      <c r="DD107" s="2218"/>
      <c r="DE107" s="2219"/>
      <c r="DF107" s="2220"/>
      <c r="DG107" s="2221"/>
      <c r="DH107" s="2221"/>
      <c r="DI107" s="2285" t="n">
        <f aca="false">'02.24 по датам'!DI107</f>
        <v>0</v>
      </c>
      <c r="DJ107" s="2217" t="n">
        <f aca="false">'02.24 по датам'!DJ107</f>
        <v>0</v>
      </c>
      <c r="DK107" s="2217" t="n">
        <f aca="false">'02.24 по датам'!DK107</f>
        <v>0</v>
      </c>
      <c r="DL107" s="2217" t="n">
        <f aca="false">'02.24 по датам'!DL107</f>
        <v>0</v>
      </c>
      <c r="DM107" s="2217" t="n">
        <f aca="false">'02.24 по датам'!DM107</f>
        <v>0</v>
      </c>
      <c r="DN107" s="2217" t="n">
        <f aca="false">'02.24 по датам'!DN107</f>
        <v>0</v>
      </c>
      <c r="DO107" s="2217" t="n">
        <f aca="false">'02.24 по датам'!DO107</f>
        <v>0</v>
      </c>
      <c r="DP107" s="2217" t="n">
        <f aca="false">'02.24 по датам'!DP107</f>
        <v>0</v>
      </c>
      <c r="DQ107" s="2217" t="n">
        <f aca="false">'02.24 по датам'!DQ107</f>
        <v>0</v>
      </c>
      <c r="DR107" s="2217" t="n">
        <f aca="false">'02.24 по датам'!DR107</f>
        <v>0</v>
      </c>
      <c r="DS107" s="2217" t="n">
        <f aca="false">'02.24 по датам'!DS107</f>
        <v>0</v>
      </c>
      <c r="DT107" s="2217" t="n">
        <f aca="false">'02.24 по датам'!DT107</f>
        <v>0</v>
      </c>
      <c r="DU107" s="2217" t="n">
        <f aca="false">'02.24 по датам'!DU107</f>
        <v>0</v>
      </c>
      <c r="DV107" s="2218"/>
      <c r="DW107" s="2219"/>
      <c r="DX107" s="2220"/>
      <c r="DY107" s="2221"/>
      <c r="DZ107" s="2221"/>
      <c r="EA107" s="2297" t="n">
        <f aca="false">'02.24 по датам'!EA107</f>
        <v>0</v>
      </c>
      <c r="EB107" s="2217" t="n">
        <f aca="false">'02.24 по датам'!EB107</f>
        <v>0</v>
      </c>
      <c r="EC107" s="2217" t="n">
        <f aca="false">'02.24 по датам'!EC107</f>
        <v>0</v>
      </c>
      <c r="ED107" s="2217" t="n">
        <f aca="false">'02.24 по датам'!ED107</f>
        <v>0</v>
      </c>
      <c r="EE107" s="2217" t="n">
        <f aca="false">'02.24 по датам'!EE107</f>
        <v>0</v>
      </c>
      <c r="EF107" s="2217" t="n">
        <f aca="false">'02.24 по датам'!EF107</f>
        <v>0</v>
      </c>
      <c r="EG107" s="2217" t="n">
        <f aca="false">'02.24 по датам'!EG107</f>
        <v>0</v>
      </c>
      <c r="EH107" s="2217" t="n">
        <f aca="false">'02.24 по датам'!EH107</f>
        <v>0</v>
      </c>
      <c r="EI107" s="2217" t="n">
        <f aca="false">'02.24 по датам'!EI107</f>
        <v>0</v>
      </c>
      <c r="EJ107" s="2217" t="n">
        <f aca="false">'02.24 по датам'!EJ107</f>
        <v>0</v>
      </c>
      <c r="EK107" s="2217" t="n">
        <f aca="false">'02.24 по датам'!EK107</f>
        <v>0</v>
      </c>
      <c r="EL107" s="2217" t="n">
        <f aca="false">'02.24 по датам'!EL107</f>
        <v>0</v>
      </c>
      <c r="EM107" s="2217" t="n">
        <f aca="false">'02.24 по датам'!EM107</f>
        <v>0</v>
      </c>
      <c r="EN107" s="2217" t="n">
        <f aca="false">'02.24 по датам'!EN107</f>
        <v>0</v>
      </c>
      <c r="EO107" s="2217" t="n">
        <f aca="false">'02.24 по датам'!EO107</f>
        <v>0</v>
      </c>
      <c r="EP107" s="2217" t="n">
        <f aca="false">'02.24 по датам'!EP107</f>
        <v>0</v>
      </c>
      <c r="EQ107" s="2217" t="n">
        <f aca="false">'02.24 по датам'!EQ107</f>
        <v>0</v>
      </c>
      <c r="ER107" s="2217" t="n">
        <f aca="false">'02.24 по датам'!ER107</f>
        <v>0</v>
      </c>
      <c r="ES107" s="2217" t="n">
        <f aca="false">'02.24 по датам'!ES107</f>
        <v>0</v>
      </c>
      <c r="ET107" s="2217" t="n">
        <f aca="false">'02.24 по датам'!ET107</f>
        <v>0</v>
      </c>
      <c r="EU107" s="2217" t="n">
        <f aca="false">'02.24 по датам'!EU107</f>
        <v>0</v>
      </c>
      <c r="EV107" s="2217" t="n">
        <f aca="false">'02.24 по датам'!EV107</f>
        <v>0</v>
      </c>
      <c r="EW107" s="2217" t="n">
        <f aca="false">'02.24 по датам'!EW107</f>
        <v>0</v>
      </c>
      <c r="EX107" s="2217" t="n">
        <f aca="false">'02.24 по датам'!EX107</f>
        <v>0</v>
      </c>
      <c r="EY107" s="2217" t="n">
        <f aca="false">'02.24 по датам'!EY107</f>
        <v>0</v>
      </c>
      <c r="EZ107" s="2218"/>
      <c r="FA107" s="2219"/>
      <c r="FB107" s="2220"/>
      <c r="FC107" s="2221"/>
      <c r="FD107" s="2221"/>
      <c r="FE107" s="2217" t="n">
        <f aca="false">'02.24 по датам'!FE107</f>
        <v>0</v>
      </c>
      <c r="FF107" s="2217" t="n">
        <f aca="false">'02.24 по датам'!FF107</f>
        <v>0</v>
      </c>
      <c r="FG107" s="2217" t="n">
        <f aca="false">'02.24 по датам'!FG107</f>
        <v>0</v>
      </c>
      <c r="FH107" s="2217" t="n">
        <f aca="false">'02.24 по датам'!FH107</f>
        <v>0</v>
      </c>
      <c r="FI107" s="2217" t="n">
        <f aca="false">'02.24 по датам'!FI107</f>
        <v>0</v>
      </c>
      <c r="FJ107" s="2217" t="n">
        <f aca="false">'02.24 по датам'!FJ107</f>
        <v>0</v>
      </c>
      <c r="FK107" s="2217" t="n">
        <f aca="false">'02.24 по датам'!FK107</f>
        <v>0</v>
      </c>
      <c r="FL107" s="2217" t="n">
        <f aca="false">'02.24 по датам'!FL107</f>
        <v>0</v>
      </c>
      <c r="FM107" s="2217" t="n">
        <f aca="false">'02.24 по датам'!FM107</f>
        <v>0</v>
      </c>
      <c r="FN107" s="2217" t="n">
        <f aca="false">'02.24 по датам'!FN107</f>
        <v>0</v>
      </c>
      <c r="FO107" s="2218"/>
      <c r="FP107" s="2219"/>
      <c r="FQ107" s="2220"/>
      <c r="FR107" s="2221"/>
      <c r="FS107" s="2221"/>
      <c r="FT107" s="2225"/>
      <c r="FU107" s="2225"/>
      <c r="FV107" s="2225"/>
      <c r="FW107" s="2225"/>
      <c r="FX107" s="2225"/>
      <c r="FY107" s="2225"/>
      <c r="FZ107" s="2225"/>
      <c r="GA107" s="2225"/>
      <c r="GB107" s="2225"/>
      <c r="GC107" s="2225"/>
      <c r="GD107" s="2225"/>
      <c r="GE107" s="2225"/>
      <c r="GF107" s="2225"/>
      <c r="GG107" s="2225"/>
      <c r="GH107" s="2225"/>
      <c r="GI107" s="2225"/>
      <c r="GJ107" s="2225"/>
      <c r="GK107" s="2225"/>
      <c r="GL107" s="2225"/>
      <c r="GM107" s="2225"/>
      <c r="GN107" s="2225"/>
      <c r="GO107" s="2225"/>
      <c r="GP107" s="2225"/>
      <c r="GQ107" s="2225"/>
      <c r="GR107" s="2225"/>
      <c r="GS107" s="2225"/>
      <c r="GT107" s="2218"/>
      <c r="GU107" s="2219"/>
      <c r="GV107" s="2220"/>
      <c r="GW107" s="2221"/>
      <c r="GX107" s="2221"/>
      <c r="GY107" s="2221"/>
      <c r="GZ107" s="2217" t="n">
        <f aca="false">'02.24 по датам'!GZ107</f>
        <v>0</v>
      </c>
      <c r="HA107" s="2217" t="n">
        <f aca="false">'02.24 по датам'!HA107</f>
        <v>0</v>
      </c>
      <c r="HB107" s="2226"/>
      <c r="HC107" s="2221"/>
      <c r="HD107" s="2227" t="n">
        <f aca="false">'02.24 по датам'!HD107</f>
        <v>0</v>
      </c>
      <c r="HE107" s="2226"/>
      <c r="HF107" s="2228"/>
      <c r="HG107" s="2180"/>
      <c r="HH107" s="2180"/>
      <c r="HI107" s="2230"/>
      <c r="HJ107" s="2225"/>
      <c r="HK107" s="2225"/>
      <c r="HL107" s="2225"/>
      <c r="HM107" s="2225"/>
      <c r="HN107" s="2225"/>
      <c r="HO107" s="2225"/>
      <c r="HP107" s="2225"/>
      <c r="HQ107" s="2225"/>
      <c r="HR107" s="2225"/>
      <c r="HS107" s="2225"/>
      <c r="HT107" s="2225"/>
      <c r="HU107" s="2225"/>
      <c r="HV107" s="2225"/>
      <c r="HW107" s="2225"/>
      <c r="HX107" s="2225"/>
      <c r="HY107" s="2225"/>
      <c r="HZ107" s="2225"/>
      <c r="IA107" s="2218"/>
      <c r="IB107" s="2219"/>
      <c r="IC107" s="2220"/>
      <c r="ID107" s="2221"/>
      <c r="IE107" s="2221"/>
      <c r="IF107" s="2231" t="n">
        <f aca="false">'02.24 по датам'!IF107</f>
        <v>0</v>
      </c>
      <c r="IG107" s="2231" t="n">
        <f aca="false">'02.24 по датам'!IG107</f>
        <v>0</v>
      </c>
      <c r="IH107" s="2231" t="n">
        <f aca="false">'02.24 по датам'!IH107</f>
        <v>0</v>
      </c>
      <c r="II107" s="2232"/>
      <c r="IJ107" s="2233"/>
      <c r="IK107" s="1302"/>
      <c r="IL107" s="1302"/>
      <c r="IM107" s="2234" t="n">
        <f aca="false">'02.24 по датам'!IM107</f>
        <v>0</v>
      </c>
      <c r="IN107" s="2234" t="n">
        <f aca="false">'02.24 по датам'!IN107</f>
        <v>0</v>
      </c>
      <c r="IO107" s="2217" t="n">
        <f aca="false">'02.24 по датам'!IO107</f>
        <v>0</v>
      </c>
      <c r="IP107" s="2217" t="n">
        <f aca="false">'02.24 по датам'!IP107</f>
        <v>0</v>
      </c>
      <c r="IQ107" s="2217" t="n">
        <f aca="false">'02.24 по датам'!IQ107</f>
        <v>0</v>
      </c>
      <c r="IR107" s="2217" t="n">
        <f aca="false">'02.24 по датам'!IR107</f>
        <v>0</v>
      </c>
      <c r="IS107" s="2217" t="n">
        <f aca="false">'02.24 по датам'!IS107</f>
        <v>0</v>
      </c>
      <c r="IT107" s="2217" t="n">
        <f aca="false">'02.24 по датам'!IT107</f>
        <v>0</v>
      </c>
      <c r="IU107" s="2217" t="n">
        <f aca="false">'02.24 по датам'!IU107</f>
        <v>0</v>
      </c>
      <c r="IV107" s="2217" t="n">
        <f aca="false">'02.24 по датам'!IV107</f>
        <v>0</v>
      </c>
      <c r="IW107" s="2218"/>
      <c r="IX107" s="2219"/>
      <c r="IY107" s="2220"/>
      <c r="IZ107" s="2221"/>
      <c r="JA107" s="2221"/>
      <c r="JB107" s="2217" t="n">
        <f aca="false">'02.24 по датам'!JB107</f>
        <v>0</v>
      </c>
      <c r="JC107" s="2226"/>
      <c r="JD107" s="2217" t="n">
        <f aca="false">'02.24 по датам'!JD107</f>
        <v>0</v>
      </c>
      <c r="JE107" s="2221"/>
      <c r="JF107" s="2221"/>
      <c r="JG107" s="2231" t="n">
        <f aca="false">'02.24 по датам'!JG107</f>
        <v>0</v>
      </c>
      <c r="JH107" s="2231" t="n">
        <f aca="false">'02.24 по датам'!JH107</f>
        <v>0</v>
      </c>
      <c r="JI107" s="2231" t="n">
        <f aca="false">'02.24 по датам'!JI107</f>
        <v>0</v>
      </c>
      <c r="JJ107" s="2231" t="n">
        <f aca="false">'02.24 по датам'!JJ107</f>
        <v>0</v>
      </c>
      <c r="JK107" s="2270"/>
      <c r="JL107" s="1302"/>
      <c r="JM107" s="2236"/>
      <c r="JN107" s="2236"/>
      <c r="JO107" s="2237"/>
      <c r="JP107" s="2236"/>
      <c r="JQ107" s="2236"/>
      <c r="JR107" s="2237"/>
    </row>
    <row r="108" customFormat="false" ht="11.25" hidden="false" customHeight="true" outlineLevel="0" collapsed="false">
      <c r="A108" s="2056" t="n">
        <f aca="false">A104+1</f>
        <v>45347</v>
      </c>
      <c r="B108" s="2057" t="s">
        <v>662</v>
      </c>
      <c r="C108" s="2067" t="n">
        <f aca="false">'02.24 по датам'!C108</f>
        <v>0</v>
      </c>
      <c r="D108" s="2067" t="str">
        <f aca="false">'02.24 по датам'!D108</f>
        <v>Вынгапуровское</v>
      </c>
      <c r="E108" s="2067" t="str">
        <f aca="false">'02.24 по датам'!E108</f>
        <v>Карамовское</v>
      </c>
      <c r="F108" s="2067" t="n">
        <f aca="false">'02.24 по датам'!F108</f>
        <v>0</v>
      </c>
      <c r="G108" s="2065" t="n">
        <f aca="false">'02.24 по датам'!G108</f>
        <v>0</v>
      </c>
      <c r="H108" s="2065" t="n">
        <f aca="false">'02.24 по датам'!H108</f>
        <v>0</v>
      </c>
      <c r="I108" s="2065" t="n">
        <f aca="false">'02.24 по датам'!I108</f>
        <v>0</v>
      </c>
      <c r="J108" s="2065" t="n">
        <f aca="false">'02.24 по датам'!J108</f>
        <v>0</v>
      </c>
      <c r="K108" s="2065" t="n">
        <f aca="false">'02.24 по датам'!K108</f>
        <v>0</v>
      </c>
      <c r="L108" s="2065" t="n">
        <f aca="false">'02.24 по датам'!L108</f>
        <v>0</v>
      </c>
      <c r="M108" s="2065" t="n">
        <f aca="false">'02.24 по датам'!M108</f>
        <v>0</v>
      </c>
      <c r="N108" s="2065" t="n">
        <f aca="false">'02.24 по датам'!N108</f>
        <v>0</v>
      </c>
      <c r="O108" s="2065" t="n">
        <f aca="false">'02.24 по датам'!O108</f>
        <v>0</v>
      </c>
      <c r="P108" s="2065" t="n">
        <f aca="false">'02.24 по датам'!P108</f>
        <v>0</v>
      </c>
      <c r="Q108" s="2065" t="n">
        <f aca="false">'02.24 по датам'!Q108</f>
        <v>0</v>
      </c>
      <c r="R108" s="2065" t="n">
        <f aca="false">'02.24 по датам'!R108</f>
        <v>0</v>
      </c>
      <c r="S108" s="2065" t="n">
        <f aca="false">'02.24 по датам'!S108</f>
        <v>0</v>
      </c>
      <c r="T108" s="2065" t="n">
        <f aca="false">'02.24 по датам'!T108</f>
        <v>0</v>
      </c>
      <c r="U108" s="2065" t="n">
        <f aca="false">'02.24 по датам'!U108</f>
        <v>0</v>
      </c>
      <c r="V108" s="2065" t="n">
        <f aca="false">'02.24 по датам'!V108</f>
        <v>0</v>
      </c>
      <c r="W108" s="2066" t="n">
        <f aca="false">'02.24 по датам'!W108</f>
        <v>0</v>
      </c>
      <c r="X108" s="2238"/>
      <c r="Y108" s="2239"/>
      <c r="Z108" s="2240"/>
      <c r="AA108" s="2062"/>
      <c r="AB108" s="2063"/>
      <c r="AC108" s="2241" t="n">
        <f aca="false">'02.24 по датам'!AC108</f>
        <v>0</v>
      </c>
      <c r="AD108" s="2241" t="n">
        <f aca="false">'02.24 по датам'!AD108</f>
        <v>0</v>
      </c>
      <c r="AE108" s="2241" t="n">
        <f aca="false">'02.24 по датам'!AE108</f>
        <v>0</v>
      </c>
      <c r="AF108" s="2065" t="n">
        <f aca="false">'02.24 по датам'!AF108</f>
        <v>0</v>
      </c>
      <c r="AG108" s="2065" t="n">
        <f aca="false">'02.24 по датам'!AG108</f>
        <v>0</v>
      </c>
      <c r="AH108" s="2065" t="n">
        <f aca="false">'02.24 по датам'!AH108</f>
        <v>0</v>
      </c>
      <c r="AI108" s="2065" t="n">
        <f aca="false">'02.24 по датам'!AI108</f>
        <v>0</v>
      </c>
      <c r="AJ108" s="2065" t="n">
        <f aca="false">'02.24 по датам'!AJ108</f>
        <v>0</v>
      </c>
      <c r="AK108" s="2065" t="n">
        <f aca="false">'02.24 по датам'!AK108</f>
        <v>0</v>
      </c>
      <c r="AL108" s="2065" t="n">
        <f aca="false">'02.24 по датам'!AL108</f>
        <v>0</v>
      </c>
      <c r="AM108" s="2065" t="n">
        <f aca="false">'02.24 по датам'!AM108</f>
        <v>0</v>
      </c>
      <c r="AN108" s="2065" t="n">
        <f aca="false">'02.24 по датам'!AN108</f>
        <v>0</v>
      </c>
      <c r="AO108" s="2066" t="n">
        <f aca="false">'02.24 по датам'!AO108</f>
        <v>0</v>
      </c>
      <c r="AP108" s="2238"/>
      <c r="AQ108" s="2239"/>
      <c r="AR108" s="2240"/>
      <c r="AS108" s="2062"/>
      <c r="AT108" s="2063"/>
      <c r="AU108" s="2064" t="n">
        <f aca="false">'02.24 по датам'!AU108</f>
        <v>0</v>
      </c>
      <c r="AV108" s="2064" t="n">
        <f aca="false">'02.24 по датам'!AV108</f>
        <v>0</v>
      </c>
      <c r="AW108" s="2058" t="n">
        <f aca="false">'02.24 по датам'!AW108</f>
        <v>0</v>
      </c>
      <c r="AX108" s="2065" t="n">
        <f aca="false">'02.24 по датам'!AX108</f>
        <v>0</v>
      </c>
      <c r="AY108" s="2065" t="n">
        <f aca="false">'02.24 по датам'!AY108</f>
        <v>0</v>
      </c>
      <c r="AZ108" s="2065" t="n">
        <f aca="false">'02.24 по датам'!AZ108</f>
        <v>0</v>
      </c>
      <c r="BA108" s="2065" t="n">
        <f aca="false">'02.24 по датам'!BA108</f>
        <v>0</v>
      </c>
      <c r="BB108" s="2065" t="n">
        <f aca="false">'02.24 по датам'!BB108</f>
        <v>0</v>
      </c>
      <c r="BC108" s="2065" t="n">
        <f aca="false">'02.24 по датам'!BC108</f>
        <v>0</v>
      </c>
      <c r="BD108" s="2065" t="n">
        <f aca="false">'02.24 по датам'!BD108</f>
        <v>0</v>
      </c>
      <c r="BE108" s="2065" t="n">
        <f aca="false">'02.24 по датам'!BE108</f>
        <v>0</v>
      </c>
      <c r="BF108" s="2065" t="n">
        <f aca="false">'02.24 по датам'!BF108</f>
        <v>0</v>
      </c>
      <c r="BG108" s="2065" t="n">
        <f aca="false">'02.24 по датам'!BG108</f>
        <v>0</v>
      </c>
      <c r="BH108" s="2065" t="n">
        <f aca="false">'02.24 по датам'!BH108</f>
        <v>0</v>
      </c>
      <c r="BI108" s="2065" t="n">
        <f aca="false">'02.24 по датам'!BI108</f>
        <v>0</v>
      </c>
      <c r="BJ108" s="2065" t="n">
        <f aca="false">'02.24 по датам'!BJ108</f>
        <v>0</v>
      </c>
      <c r="BK108" s="2065" t="n">
        <f aca="false">'02.24 по датам'!BK108</f>
        <v>0</v>
      </c>
      <c r="BL108" s="2065" t="n">
        <f aca="false">'02.24 по датам'!BL108</f>
        <v>0</v>
      </c>
      <c r="BM108" s="2065" t="n">
        <f aca="false">'02.24 по датам'!BM108</f>
        <v>0</v>
      </c>
      <c r="BN108" s="2065" t="n">
        <f aca="false">'02.24 по датам'!BN108</f>
        <v>0</v>
      </c>
      <c r="BO108" s="2065" t="n">
        <f aca="false">'02.24 по датам'!BO108</f>
        <v>0</v>
      </c>
      <c r="BP108" s="2065" t="n">
        <f aca="false">'02.24 по датам'!BP108</f>
        <v>0</v>
      </c>
      <c r="BQ108" s="2066" t="n">
        <f aca="false">'02.24 по датам'!BQ108</f>
        <v>0</v>
      </c>
      <c r="BR108" s="2238"/>
      <c r="BS108" s="2239"/>
      <c r="BT108" s="2240"/>
      <c r="BU108" s="2062"/>
      <c r="BV108" s="2063"/>
      <c r="BW108" s="2083" t="n">
        <f aca="false">'02.24 по датам'!BW108</f>
        <v>0</v>
      </c>
      <c r="BX108" s="2083" t="n">
        <f aca="false">'02.24 по датам'!BX108</f>
        <v>0</v>
      </c>
      <c r="BY108" s="2083" t="n">
        <f aca="false">'02.24 по датам'!BY108</f>
        <v>0</v>
      </c>
      <c r="BZ108" s="2092" t="n">
        <f aca="false">'02.24 по датам'!BZ108</f>
        <v>0</v>
      </c>
      <c r="CA108" s="2092" t="n">
        <f aca="false">'02.24 по датам'!CA108</f>
        <v>0</v>
      </c>
      <c r="CB108" s="2092" t="n">
        <f aca="false">'02.24 по датам'!CB108</f>
        <v>0</v>
      </c>
      <c r="CC108" s="2092" t="n">
        <f aca="false">'02.24 по датам'!CC108</f>
        <v>0</v>
      </c>
      <c r="CD108" s="2092" t="n">
        <f aca="false">'02.24 по датам'!CD108</f>
        <v>0</v>
      </c>
      <c r="CE108" s="2092" t="n">
        <f aca="false">'02.24 по датам'!CE108</f>
        <v>0</v>
      </c>
      <c r="CF108" s="2092" t="n">
        <f aca="false">'02.24 по датам'!CF108</f>
        <v>0</v>
      </c>
      <c r="CG108" s="2092" t="n">
        <f aca="false">'02.24 по датам'!CG108</f>
        <v>0</v>
      </c>
      <c r="CH108" s="2092" t="n">
        <f aca="false">'02.24 по датам'!CH108</f>
        <v>0</v>
      </c>
      <c r="CI108" s="2287" t="n">
        <f aca="false">'02.24 по датам'!CI108</f>
        <v>0</v>
      </c>
      <c r="CJ108" s="2242"/>
      <c r="CK108" s="2243"/>
      <c r="CL108" s="2240"/>
      <c r="CM108" s="2062"/>
      <c r="CN108" s="2063"/>
      <c r="CO108" s="2063"/>
      <c r="CP108" s="2063"/>
      <c r="CQ108" s="2092" t="n">
        <f aca="false">'02.24 по датам'!CQ108</f>
        <v>0</v>
      </c>
      <c r="CR108" s="2092" t="n">
        <f aca="false">'02.24 по датам'!CR108</f>
        <v>0</v>
      </c>
      <c r="CS108" s="2092" t="n">
        <f aca="false">'02.24 по датам'!CS108</f>
        <v>0</v>
      </c>
      <c r="CT108" s="2092" t="n">
        <f aca="false">'02.24 по датам'!CT108</f>
        <v>0</v>
      </c>
      <c r="CU108" s="2092" t="n">
        <f aca="false">'02.24 по датам'!CU108</f>
        <v>0</v>
      </c>
      <c r="CV108" s="2092" t="n">
        <f aca="false">'02.24 по датам'!CV108</f>
        <v>0</v>
      </c>
      <c r="CW108" s="2092" t="n">
        <f aca="false">'02.24 по датам'!CW108</f>
        <v>0</v>
      </c>
      <c r="CX108" s="2092" t="n">
        <f aca="false">'02.24 по датам'!CX108</f>
        <v>0</v>
      </c>
      <c r="CY108" s="2092" t="n">
        <f aca="false">'02.24 по датам'!CY108</f>
        <v>0</v>
      </c>
      <c r="CZ108" s="2092" t="n">
        <f aca="false">'02.24 по датам'!CZ108</f>
        <v>0</v>
      </c>
      <c r="DA108" s="2092" t="n">
        <f aca="false">'02.24 по датам'!DA108</f>
        <v>0</v>
      </c>
      <c r="DB108" s="2092" t="n">
        <f aca="false">'02.24 по датам'!DB108</f>
        <v>0</v>
      </c>
      <c r="DC108" s="2287" t="n">
        <f aca="false">'02.24 по датам'!DC108</f>
        <v>0</v>
      </c>
      <c r="DD108" s="2242"/>
      <c r="DE108" s="2243"/>
      <c r="DF108" s="2240"/>
      <c r="DG108" s="2069"/>
      <c r="DH108" s="2070"/>
      <c r="DI108" s="2068" t="n">
        <f aca="false">'02.24 по датам'!DI108</f>
        <v>0</v>
      </c>
      <c r="DJ108" s="2092" t="n">
        <f aca="false">'02.24 по датам'!DJ108</f>
        <v>0</v>
      </c>
      <c r="DK108" s="2092" t="n">
        <f aca="false">'02.24 по датам'!DK108</f>
        <v>0</v>
      </c>
      <c r="DL108" s="2092" t="n">
        <f aca="false">'02.24 по датам'!DL108</f>
        <v>0</v>
      </c>
      <c r="DM108" s="2092" t="n">
        <f aca="false">'02.24 по датам'!DM108</f>
        <v>0</v>
      </c>
      <c r="DN108" s="2092" t="n">
        <f aca="false">'02.24 по датам'!DN108</f>
        <v>0</v>
      </c>
      <c r="DO108" s="2092" t="n">
        <f aca="false">'02.24 по датам'!DO108</f>
        <v>0</v>
      </c>
      <c r="DP108" s="2092" t="n">
        <f aca="false">'02.24 по датам'!DP108</f>
        <v>0</v>
      </c>
      <c r="DQ108" s="2092" t="n">
        <f aca="false">'02.24 по датам'!DQ108</f>
        <v>0</v>
      </c>
      <c r="DR108" s="2092" t="n">
        <f aca="false">'02.24 по датам'!DR108</f>
        <v>0</v>
      </c>
      <c r="DS108" s="2092" t="n">
        <f aca="false">'02.24 по датам'!DS108</f>
        <v>0</v>
      </c>
      <c r="DT108" s="2092" t="n">
        <f aca="false">'02.24 по датам'!DT108</f>
        <v>0</v>
      </c>
      <c r="DU108" s="2287" t="n">
        <f aca="false">'02.24 по датам'!DU108</f>
        <v>0</v>
      </c>
      <c r="DV108" s="2242"/>
      <c r="DW108" s="2243"/>
      <c r="DX108" s="2240"/>
      <c r="DY108" s="2069"/>
      <c r="DZ108" s="2070"/>
      <c r="EA108" s="2065" t="n">
        <f aca="false">'02.24 по датам'!EA108</f>
        <v>0</v>
      </c>
      <c r="EB108" s="2092" t="n">
        <f aca="false">'02.24 по датам'!EB108</f>
        <v>0</v>
      </c>
      <c r="EC108" s="2092" t="n">
        <f aca="false">'02.24 по датам'!EC108</f>
        <v>0</v>
      </c>
      <c r="ED108" s="2092" t="n">
        <f aca="false">'02.24 по датам'!ED108</f>
        <v>0</v>
      </c>
      <c r="EE108" s="2092" t="n">
        <f aca="false">'02.24 по датам'!EE108</f>
        <v>0</v>
      </c>
      <c r="EF108" s="2092" t="n">
        <f aca="false">'02.24 по датам'!EF108</f>
        <v>0</v>
      </c>
      <c r="EG108" s="2092" t="n">
        <f aca="false">'02.24 по датам'!EG108</f>
        <v>0</v>
      </c>
      <c r="EH108" s="2092" t="n">
        <f aca="false">'02.24 по датам'!EH108</f>
        <v>0</v>
      </c>
      <c r="EI108" s="2092" t="n">
        <f aca="false">'02.24 по датам'!EI108</f>
        <v>0</v>
      </c>
      <c r="EJ108" s="2092" t="n">
        <f aca="false">'02.24 по датам'!EJ108</f>
        <v>0</v>
      </c>
      <c r="EK108" s="2092" t="n">
        <f aca="false">'02.24 по датам'!EK108</f>
        <v>0</v>
      </c>
      <c r="EL108" s="2092" t="n">
        <f aca="false">'02.24 по датам'!EL108</f>
        <v>0</v>
      </c>
      <c r="EM108" s="2092" t="n">
        <f aca="false">'02.24 по датам'!EM108</f>
        <v>0</v>
      </c>
      <c r="EN108" s="2092" t="n">
        <f aca="false">'02.24 по датам'!EN108</f>
        <v>0</v>
      </c>
      <c r="EO108" s="2092" t="n">
        <f aca="false">'02.24 по датам'!EO108</f>
        <v>0</v>
      </c>
      <c r="EP108" s="2092" t="n">
        <f aca="false">'02.24 по датам'!EP108</f>
        <v>0</v>
      </c>
      <c r="EQ108" s="2092" t="n">
        <f aca="false">'02.24 по датам'!EQ108</f>
        <v>0</v>
      </c>
      <c r="ER108" s="2092" t="n">
        <f aca="false">'02.24 по датам'!ER108</f>
        <v>0</v>
      </c>
      <c r="ES108" s="2092" t="n">
        <f aca="false">'02.24 по датам'!ES108</f>
        <v>0</v>
      </c>
      <c r="ET108" s="2092" t="n">
        <f aca="false">'02.24 по датам'!ET108</f>
        <v>0</v>
      </c>
      <c r="EU108" s="2092" t="n">
        <f aca="false">'02.24 по датам'!EU108</f>
        <v>0</v>
      </c>
      <c r="EV108" s="2092" t="n">
        <f aca="false">'02.24 по датам'!EV108</f>
        <v>0</v>
      </c>
      <c r="EW108" s="2092" t="n">
        <f aca="false">'02.24 по датам'!EW108</f>
        <v>0</v>
      </c>
      <c r="EX108" s="2092" t="n">
        <f aca="false">'02.24 по датам'!EX108</f>
        <v>0</v>
      </c>
      <c r="EY108" s="2287" t="n">
        <f aca="false">'02.24 по датам'!EY108</f>
        <v>0</v>
      </c>
      <c r="EZ108" s="2242"/>
      <c r="FA108" s="2243"/>
      <c r="FB108" s="2248"/>
      <c r="FC108" s="2069"/>
      <c r="FD108" s="2070"/>
      <c r="FE108" s="2065" t="n">
        <f aca="false">'02.24 по датам'!FE108</f>
        <v>0</v>
      </c>
      <c r="FF108" s="2092" t="n">
        <f aca="false">'02.24 по датам'!FF108</f>
        <v>0</v>
      </c>
      <c r="FG108" s="2092" t="n">
        <f aca="false">'02.24 по датам'!FG108</f>
        <v>0</v>
      </c>
      <c r="FH108" s="2092" t="n">
        <f aca="false">'02.24 по датам'!FH108</f>
        <v>0</v>
      </c>
      <c r="FI108" s="2092" t="n">
        <f aca="false">'02.24 по датам'!FI108</f>
        <v>0</v>
      </c>
      <c r="FJ108" s="2092" t="n">
        <f aca="false">'02.24 по датам'!FJ108</f>
        <v>0</v>
      </c>
      <c r="FK108" s="2092" t="n">
        <f aca="false">'02.24 по датам'!FK108</f>
        <v>0</v>
      </c>
      <c r="FL108" s="2092" t="n">
        <f aca="false">'02.24 по датам'!FL108</f>
        <v>0</v>
      </c>
      <c r="FM108" s="2092" t="n">
        <f aca="false">'02.24 по датам'!FM108</f>
        <v>0</v>
      </c>
      <c r="FN108" s="2287" t="n">
        <f aca="false">'02.24 по датам'!FN108</f>
        <v>0</v>
      </c>
      <c r="FO108" s="2242"/>
      <c r="FP108" s="2243"/>
      <c r="FQ108" s="2248"/>
      <c r="FR108" s="2069"/>
      <c r="FS108" s="2070"/>
      <c r="FT108" s="2271"/>
      <c r="FU108" s="2072"/>
      <c r="FV108" s="2072"/>
      <c r="FW108" s="2072"/>
      <c r="FX108" s="2072"/>
      <c r="FY108" s="2072"/>
      <c r="FZ108" s="2072"/>
      <c r="GA108" s="2072"/>
      <c r="GB108" s="2072"/>
      <c r="GC108" s="2072"/>
      <c r="GD108" s="2072"/>
      <c r="GE108" s="2072"/>
      <c r="GF108" s="2072"/>
      <c r="GG108" s="2072"/>
      <c r="GH108" s="2072"/>
      <c r="GI108" s="2072"/>
      <c r="GJ108" s="2072"/>
      <c r="GK108" s="2072"/>
      <c r="GL108" s="2072"/>
      <c r="GM108" s="2072"/>
      <c r="GN108" s="2072"/>
      <c r="GO108" s="2072"/>
      <c r="GP108" s="2072"/>
      <c r="GQ108" s="2072"/>
      <c r="GR108" s="2072"/>
      <c r="GS108" s="2073"/>
      <c r="GT108" s="2242"/>
      <c r="GU108" s="2243"/>
      <c r="GV108" s="2248"/>
      <c r="GW108" s="2076"/>
      <c r="GX108" s="2063"/>
      <c r="GY108" s="2062"/>
      <c r="GZ108" s="2077" t="n">
        <f aca="false">'02.24 по датам'!GZ108</f>
        <v>0</v>
      </c>
      <c r="HA108" s="2078" t="n">
        <f aca="false">'02.24 по датам'!HA108</f>
        <v>0</v>
      </c>
      <c r="HB108" s="2272"/>
      <c r="HC108" s="2080"/>
      <c r="HD108" s="2247" t="n">
        <f aca="false">'02.24 по датам'!HD108</f>
        <v>0</v>
      </c>
      <c r="HE108" s="2272"/>
      <c r="HF108" s="2082"/>
      <c r="HG108" s="2068"/>
      <c r="HH108" s="2068"/>
      <c r="HI108" s="2273"/>
      <c r="HJ108" s="2072"/>
      <c r="HK108" s="2072"/>
      <c r="HL108" s="2072"/>
      <c r="HM108" s="2072"/>
      <c r="HN108" s="2072"/>
      <c r="HO108" s="2072"/>
      <c r="HP108" s="2072"/>
      <c r="HQ108" s="2072"/>
      <c r="HR108" s="2072"/>
      <c r="HS108" s="2072"/>
      <c r="HT108" s="2072"/>
      <c r="HU108" s="2072"/>
      <c r="HV108" s="2072"/>
      <c r="HW108" s="2072"/>
      <c r="HX108" s="2072"/>
      <c r="HY108" s="2072"/>
      <c r="HZ108" s="2073"/>
      <c r="IA108" s="2242"/>
      <c r="IB108" s="2243"/>
      <c r="IC108" s="2240"/>
      <c r="ID108" s="2062"/>
      <c r="IE108" s="2076"/>
      <c r="IF108" s="2085" t="n">
        <f aca="false">'02.24 по датам'!IF108</f>
        <v>0</v>
      </c>
      <c r="IG108" s="2085" t="n">
        <f aca="false">'02.24 по датам'!IG108</f>
        <v>0</v>
      </c>
      <c r="IH108" s="2086" t="n">
        <f aca="false">'02.24 по датам'!IH108</f>
        <v>0</v>
      </c>
      <c r="II108" s="2249"/>
      <c r="IJ108" s="2250"/>
      <c r="IK108" s="2089"/>
      <c r="IL108" s="2090"/>
      <c r="IM108" s="2083" t="n">
        <f aca="false">'02.24 по датам'!IM108</f>
        <v>0</v>
      </c>
      <c r="IN108" s="2092" t="n">
        <f aca="false">'02.24 по датам'!IN108</f>
        <v>0</v>
      </c>
      <c r="IO108" s="2092" t="n">
        <f aca="false">'02.24 по датам'!IO108</f>
        <v>0</v>
      </c>
      <c r="IP108" s="2092" t="n">
        <f aca="false">'02.24 по датам'!IP108</f>
        <v>0</v>
      </c>
      <c r="IQ108" s="2092" t="n">
        <f aca="false">'02.24 по датам'!IQ108</f>
        <v>0</v>
      </c>
      <c r="IR108" s="2092" t="n">
        <f aca="false">'02.24 по датам'!IR108</f>
        <v>0</v>
      </c>
      <c r="IS108" s="2092" t="n">
        <f aca="false">'02.24 по датам'!IS108</f>
        <v>0</v>
      </c>
      <c r="IT108" s="2092" t="n">
        <f aca="false">'02.24 по датам'!IT108</f>
        <v>0</v>
      </c>
      <c r="IU108" s="2092" t="n">
        <f aca="false">'02.24 по датам'!IU108</f>
        <v>0</v>
      </c>
      <c r="IV108" s="2287" t="n">
        <f aca="false">'02.24 по датам'!IV108</f>
        <v>0</v>
      </c>
      <c r="IW108" s="2242"/>
      <c r="IX108" s="2243"/>
      <c r="IY108" s="2248"/>
      <c r="IZ108" s="2062"/>
      <c r="JA108" s="2063"/>
      <c r="JB108" s="2098" t="n">
        <f aca="false">'02.24 по датам'!JB108</f>
        <v>0</v>
      </c>
      <c r="JC108" s="2245"/>
      <c r="JD108" s="2100" t="n">
        <f aca="false">'02.24 по датам'!JD108</f>
        <v>0</v>
      </c>
      <c r="JE108" s="2101"/>
      <c r="JF108" s="2102"/>
      <c r="JG108" s="2254" t="n">
        <f aca="false">'02.24 по датам'!JG108</f>
        <v>0</v>
      </c>
      <c r="JH108" s="2254" t="n">
        <f aca="false">'02.24 по датам'!JH108</f>
        <v>0</v>
      </c>
      <c r="JI108" s="2103" t="n">
        <f aca="false">'02.24 по датам'!JI108</f>
        <v>0</v>
      </c>
      <c r="JJ108" s="2291" t="n">
        <f aca="false">'02.24 по датам'!JJ108</f>
        <v>0</v>
      </c>
      <c r="JK108" s="2292"/>
      <c r="JL108" s="2106"/>
      <c r="JM108" s="2107" t="n">
        <f aca="false">JM$4:JM$4+SUMIF($C$5:JL$5,"Нараст. баланс",$C110:JL110)+SUMIF($C$7:JH$7,"Итого (с ВНР)",$C110:JH110)-SUMIF($C$5:JL$5,"Геол. снижение,  т/сут",$C110:JL110)-SUMIF(JJ$7:JL$7,"Итого",JJ110:JL110)-SUMIF($C$7:JL$7,"Итого (с ВСП)",$C110:JL110)</f>
        <v>23316.426</v>
      </c>
      <c r="JN108" s="2108"/>
      <c r="JO108" s="2256" t="e">
        <f aca="false">'02.24 НГДП по датам'!CA108:CA110</f>
        <v>#VALUE!</v>
      </c>
      <c r="JP108" s="2110"/>
      <c r="JQ108" s="2111"/>
      <c r="JR108" s="2257"/>
    </row>
    <row r="109" customFormat="false" ht="11.25" hidden="false" customHeight="true" outlineLevel="0" collapsed="false">
      <c r="A109" s="2056"/>
      <c r="B109" s="2113" t="s">
        <v>663</v>
      </c>
      <c r="C109" s="2123" t="n">
        <f aca="false">'02.24 по датам'!C109</f>
        <v>0</v>
      </c>
      <c r="D109" s="2123" t="n">
        <f aca="false">'02.24 по датам'!D109</f>
        <v>5217</v>
      </c>
      <c r="E109" s="2123" t="n">
        <f aca="false">'02.24 по датам'!E109</f>
        <v>794</v>
      </c>
      <c r="F109" s="2123" t="n">
        <f aca="false">'02.24 по датам'!F109</f>
        <v>0</v>
      </c>
      <c r="G109" s="2121" t="n">
        <f aca="false">'02.24 по датам'!G109</f>
        <v>0</v>
      </c>
      <c r="H109" s="2121" t="n">
        <f aca="false">'02.24 по датам'!H109</f>
        <v>0</v>
      </c>
      <c r="I109" s="2121" t="n">
        <f aca="false">'02.24 по датам'!I109</f>
        <v>0</v>
      </c>
      <c r="J109" s="2121" t="n">
        <f aca="false">'02.24 по датам'!J109</f>
        <v>0</v>
      </c>
      <c r="K109" s="2121" t="n">
        <f aca="false">'02.24 по датам'!K109</f>
        <v>0</v>
      </c>
      <c r="L109" s="2121" t="n">
        <f aca="false">'02.24 по датам'!L109</f>
        <v>0</v>
      </c>
      <c r="M109" s="2121" t="n">
        <f aca="false">'02.24 по датам'!M109</f>
        <v>0</v>
      </c>
      <c r="N109" s="2121" t="n">
        <f aca="false">'02.24 по датам'!N109</f>
        <v>0</v>
      </c>
      <c r="O109" s="2121" t="n">
        <f aca="false">'02.24 по датам'!O109</f>
        <v>0</v>
      </c>
      <c r="P109" s="2121" t="n">
        <f aca="false">'02.24 по датам'!P109</f>
        <v>0</v>
      </c>
      <c r="Q109" s="2121" t="n">
        <f aca="false">'02.24 по датам'!Q109</f>
        <v>0</v>
      </c>
      <c r="R109" s="2121" t="n">
        <f aca="false">'02.24 по датам'!R109</f>
        <v>0</v>
      </c>
      <c r="S109" s="2121" t="n">
        <f aca="false">'02.24 по датам'!S109</f>
        <v>0</v>
      </c>
      <c r="T109" s="2121" t="n">
        <f aca="false">'02.24 по датам'!T109</f>
        <v>0</v>
      </c>
      <c r="U109" s="2121" t="n">
        <f aca="false">'02.24 по датам'!U109</f>
        <v>0</v>
      </c>
      <c r="V109" s="2121" t="n">
        <f aca="false">'02.24 по датам'!V109</f>
        <v>0</v>
      </c>
      <c r="W109" s="2122" t="n">
        <f aca="false">'02.24 по датам'!W109</f>
        <v>0</v>
      </c>
      <c r="X109" s="2115"/>
      <c r="Y109" s="2116"/>
      <c r="Z109" s="2117"/>
      <c r="AA109" s="2118" t="n">
        <f aca="false">COUNTIF(C109:Z109,"&gt;"&amp;0)</f>
        <v>2</v>
      </c>
      <c r="AB109" s="2119"/>
      <c r="AC109" s="2258" t="n">
        <f aca="false">'02.24 по датам'!AC109</f>
        <v>0</v>
      </c>
      <c r="AD109" s="2258" t="n">
        <f aca="false">'02.24 по датам'!AD109</f>
        <v>0</v>
      </c>
      <c r="AE109" s="2258" t="n">
        <f aca="false">'02.24 по датам'!AE109</f>
        <v>0</v>
      </c>
      <c r="AF109" s="2121" t="n">
        <f aca="false">'02.24 по датам'!AF109</f>
        <v>0</v>
      </c>
      <c r="AG109" s="2121" t="n">
        <f aca="false">'02.24 по датам'!AG109</f>
        <v>0</v>
      </c>
      <c r="AH109" s="2121" t="n">
        <f aca="false">'02.24 по датам'!AH109</f>
        <v>0</v>
      </c>
      <c r="AI109" s="2121" t="n">
        <f aca="false">'02.24 по датам'!AI109</f>
        <v>0</v>
      </c>
      <c r="AJ109" s="2121" t="n">
        <f aca="false">'02.24 по датам'!AJ109</f>
        <v>0</v>
      </c>
      <c r="AK109" s="2121" t="n">
        <f aca="false">'02.24 по датам'!AK109</f>
        <v>0</v>
      </c>
      <c r="AL109" s="2121" t="n">
        <f aca="false">'02.24 по датам'!AL109</f>
        <v>0</v>
      </c>
      <c r="AM109" s="2121" t="n">
        <f aca="false">'02.24 по датам'!AM109</f>
        <v>0</v>
      </c>
      <c r="AN109" s="2121" t="n">
        <f aca="false">'02.24 по датам'!AN109</f>
        <v>0</v>
      </c>
      <c r="AO109" s="2122" t="n">
        <f aca="false">'02.24 по датам'!AO109</f>
        <v>0</v>
      </c>
      <c r="AP109" s="2115"/>
      <c r="AQ109" s="2116"/>
      <c r="AR109" s="2117"/>
      <c r="AS109" s="2118" t="n">
        <f aca="false">COUNTIF(AC110:AR110,"&gt;"&amp;0)</f>
        <v>0</v>
      </c>
      <c r="AT109" s="2119"/>
      <c r="AU109" s="2120" t="n">
        <f aca="false">'02.24 по датам'!AU109</f>
        <v>0</v>
      </c>
      <c r="AV109" s="2120" t="n">
        <f aca="false">'02.24 по датам'!AV109</f>
        <v>0</v>
      </c>
      <c r="AW109" s="2114" t="n">
        <f aca="false">'02.24 по датам'!AW109</f>
        <v>0</v>
      </c>
      <c r="AX109" s="2121" t="n">
        <f aca="false">'02.24 по датам'!AX109</f>
        <v>0</v>
      </c>
      <c r="AY109" s="2121" t="n">
        <f aca="false">'02.24 по датам'!AY109</f>
        <v>0</v>
      </c>
      <c r="AZ109" s="2121" t="n">
        <f aca="false">'02.24 по датам'!AZ109</f>
        <v>0</v>
      </c>
      <c r="BA109" s="2121" t="n">
        <f aca="false">'02.24 по датам'!BA109</f>
        <v>0</v>
      </c>
      <c r="BB109" s="2121" t="n">
        <f aca="false">'02.24 по датам'!BB109</f>
        <v>0</v>
      </c>
      <c r="BC109" s="2121" t="n">
        <f aca="false">'02.24 по датам'!BC109</f>
        <v>0</v>
      </c>
      <c r="BD109" s="2121" t="n">
        <f aca="false">'02.24 по датам'!BD109</f>
        <v>0</v>
      </c>
      <c r="BE109" s="2121" t="n">
        <f aca="false">'02.24 по датам'!BE109</f>
        <v>0</v>
      </c>
      <c r="BF109" s="2121" t="n">
        <f aca="false">'02.24 по датам'!BF109</f>
        <v>0</v>
      </c>
      <c r="BG109" s="2121" t="n">
        <f aca="false">'02.24 по датам'!BG109</f>
        <v>0</v>
      </c>
      <c r="BH109" s="2121" t="n">
        <f aca="false">'02.24 по датам'!BH109</f>
        <v>0</v>
      </c>
      <c r="BI109" s="2121" t="n">
        <f aca="false">'02.24 по датам'!BI109</f>
        <v>0</v>
      </c>
      <c r="BJ109" s="2121" t="n">
        <f aca="false">'02.24 по датам'!BJ109</f>
        <v>0</v>
      </c>
      <c r="BK109" s="2121" t="n">
        <f aca="false">'02.24 по датам'!BK109</f>
        <v>0</v>
      </c>
      <c r="BL109" s="2121" t="n">
        <f aca="false">'02.24 по датам'!BL109</f>
        <v>0</v>
      </c>
      <c r="BM109" s="2121" t="n">
        <f aca="false">'02.24 по датам'!BM109</f>
        <v>0</v>
      </c>
      <c r="BN109" s="2121" t="n">
        <f aca="false">'02.24 по датам'!BN109</f>
        <v>0</v>
      </c>
      <c r="BO109" s="2121" t="n">
        <f aca="false">'02.24 по датам'!BO109</f>
        <v>0</v>
      </c>
      <c r="BP109" s="2121" t="n">
        <f aca="false">'02.24 по датам'!BP109</f>
        <v>0</v>
      </c>
      <c r="BQ109" s="2122" t="n">
        <f aca="false">'02.24 по датам'!BQ109</f>
        <v>0</v>
      </c>
      <c r="BR109" s="2115"/>
      <c r="BS109" s="2116"/>
      <c r="BT109" s="2117"/>
      <c r="BU109" s="2118" t="n">
        <f aca="false">COUNTIF(AU110:BT110,"&gt;"&amp;0)</f>
        <v>0</v>
      </c>
      <c r="BV109" s="2119"/>
      <c r="BW109" s="2140" t="n">
        <f aca="false">'02.24 по датам'!BW109</f>
        <v>0</v>
      </c>
      <c r="BX109" s="2140" t="n">
        <f aca="false">'02.24 по датам'!BX109</f>
        <v>0</v>
      </c>
      <c r="BY109" s="2140" t="n">
        <f aca="false">'02.24 по датам'!BY109</f>
        <v>0</v>
      </c>
      <c r="BZ109" s="2150" t="n">
        <f aca="false">'02.24 по датам'!BZ109</f>
        <v>0</v>
      </c>
      <c r="CA109" s="2150" t="n">
        <f aca="false">'02.24 по датам'!CA109</f>
        <v>0</v>
      </c>
      <c r="CB109" s="2150" t="n">
        <f aca="false">'02.24 по датам'!CB109</f>
        <v>0</v>
      </c>
      <c r="CC109" s="2150" t="n">
        <f aca="false">'02.24 по датам'!CC109</f>
        <v>0</v>
      </c>
      <c r="CD109" s="2150" t="n">
        <f aca="false">'02.24 по датам'!CD109</f>
        <v>0</v>
      </c>
      <c r="CE109" s="2150" t="n">
        <f aca="false">'02.24 по датам'!CE109</f>
        <v>0</v>
      </c>
      <c r="CF109" s="2150" t="n">
        <f aca="false">'02.24 по датам'!CF109</f>
        <v>0</v>
      </c>
      <c r="CG109" s="2150" t="n">
        <f aca="false">'02.24 по датам'!CG109</f>
        <v>0</v>
      </c>
      <c r="CH109" s="2150" t="n">
        <f aca="false">'02.24 по датам'!CH109</f>
        <v>0</v>
      </c>
      <c r="CI109" s="2289" t="n">
        <f aca="false">'02.24 по датам'!CI109</f>
        <v>0</v>
      </c>
      <c r="CJ109" s="2130"/>
      <c r="CK109" s="2131"/>
      <c r="CL109" s="2117"/>
      <c r="CM109" s="2118" t="n">
        <f aca="false">COUNTIF(BW110:CL110,"&gt;"&amp;0)</f>
        <v>0</v>
      </c>
      <c r="CN109" s="2119"/>
      <c r="CO109" s="2119" t="n">
        <f aca="false">AA109+AS109+BU109+CM109</f>
        <v>2</v>
      </c>
      <c r="CP109" s="2119"/>
      <c r="CQ109" s="2150" t="n">
        <f aca="false">'02.24 по датам'!CQ109</f>
        <v>0</v>
      </c>
      <c r="CR109" s="2150" t="n">
        <f aca="false">'02.24 по датам'!CR109</f>
        <v>0</v>
      </c>
      <c r="CS109" s="2150" t="n">
        <f aca="false">'02.24 по датам'!CS109</f>
        <v>0</v>
      </c>
      <c r="CT109" s="2150" t="n">
        <f aca="false">'02.24 по датам'!CT109</f>
        <v>0</v>
      </c>
      <c r="CU109" s="2150" t="n">
        <f aca="false">'02.24 по датам'!CU109</f>
        <v>0</v>
      </c>
      <c r="CV109" s="2150" t="n">
        <f aca="false">'02.24 по датам'!CV109</f>
        <v>0</v>
      </c>
      <c r="CW109" s="2150" t="n">
        <f aca="false">'02.24 по датам'!CW109</f>
        <v>0</v>
      </c>
      <c r="CX109" s="2150" t="n">
        <f aca="false">'02.24 по датам'!CX109</f>
        <v>0</v>
      </c>
      <c r="CY109" s="2150" t="n">
        <f aca="false">'02.24 по датам'!CY109</f>
        <v>0</v>
      </c>
      <c r="CZ109" s="2150" t="n">
        <f aca="false">'02.24 по датам'!CZ109</f>
        <v>0</v>
      </c>
      <c r="DA109" s="2150" t="n">
        <f aca="false">'02.24 по датам'!DA109</f>
        <v>0</v>
      </c>
      <c r="DB109" s="2150" t="n">
        <f aca="false">'02.24 по датам'!DB109</f>
        <v>0</v>
      </c>
      <c r="DC109" s="2289" t="n">
        <f aca="false">'02.24 по датам'!DC109</f>
        <v>0</v>
      </c>
      <c r="DD109" s="2130"/>
      <c r="DE109" s="2131"/>
      <c r="DF109" s="2117"/>
      <c r="DG109" s="2125" t="n">
        <f aca="false">SUBTOTAL(9,CQ111:DF111)</f>
        <v>0</v>
      </c>
      <c r="DH109" s="2126"/>
      <c r="DI109" s="2124" t="n">
        <f aca="false">'02.24 по датам'!DI109</f>
        <v>0</v>
      </c>
      <c r="DJ109" s="2150" t="n">
        <f aca="false">'02.24 по датам'!DJ109</f>
        <v>0</v>
      </c>
      <c r="DK109" s="2150" t="n">
        <f aca="false">'02.24 по датам'!DK109</f>
        <v>0</v>
      </c>
      <c r="DL109" s="2150" t="n">
        <f aca="false">'02.24 по датам'!DL109</f>
        <v>0</v>
      </c>
      <c r="DM109" s="2150" t="n">
        <f aca="false">'02.24 по датам'!DM109</f>
        <v>0</v>
      </c>
      <c r="DN109" s="2150" t="n">
        <f aca="false">'02.24 по датам'!DN109</f>
        <v>0</v>
      </c>
      <c r="DO109" s="2150" t="n">
        <f aca="false">'02.24 по датам'!DO109</f>
        <v>0</v>
      </c>
      <c r="DP109" s="2150" t="n">
        <f aca="false">'02.24 по датам'!DP109</f>
        <v>0</v>
      </c>
      <c r="DQ109" s="2150" t="n">
        <f aca="false">'02.24 по датам'!DQ109</f>
        <v>0</v>
      </c>
      <c r="DR109" s="2150" t="n">
        <f aca="false">'02.24 по датам'!DR109</f>
        <v>0</v>
      </c>
      <c r="DS109" s="2150" t="n">
        <f aca="false">'02.24 по датам'!DS109</f>
        <v>0</v>
      </c>
      <c r="DT109" s="2150" t="n">
        <f aca="false">'02.24 по датам'!DT109</f>
        <v>0</v>
      </c>
      <c r="DU109" s="2289" t="n">
        <f aca="false">'02.24 по датам'!DU109</f>
        <v>0</v>
      </c>
      <c r="DV109" s="2130"/>
      <c r="DW109" s="2131"/>
      <c r="DX109" s="2117"/>
      <c r="DY109" s="2125" t="n">
        <f aca="false">COUNTIF(DI110:DX110,"&gt;"&amp;0)</f>
        <v>0</v>
      </c>
      <c r="DZ109" s="2126"/>
      <c r="EA109" s="2121" t="n">
        <f aca="false">'02.24 по датам'!EA109</f>
        <v>0</v>
      </c>
      <c r="EB109" s="2150" t="n">
        <f aca="false">'02.24 по датам'!EB109</f>
        <v>0</v>
      </c>
      <c r="EC109" s="2150" t="n">
        <f aca="false">'02.24 по датам'!EC109</f>
        <v>0</v>
      </c>
      <c r="ED109" s="2150" t="n">
        <f aca="false">'02.24 по датам'!ED109</f>
        <v>0</v>
      </c>
      <c r="EE109" s="2150" t="n">
        <f aca="false">'02.24 по датам'!EE109</f>
        <v>0</v>
      </c>
      <c r="EF109" s="2150" t="n">
        <f aca="false">'02.24 по датам'!EF109</f>
        <v>0</v>
      </c>
      <c r="EG109" s="2150" t="n">
        <f aca="false">'02.24 по датам'!EG109</f>
        <v>0</v>
      </c>
      <c r="EH109" s="2150" t="n">
        <f aca="false">'02.24 по датам'!EH109</f>
        <v>0</v>
      </c>
      <c r="EI109" s="2150" t="n">
        <f aca="false">'02.24 по датам'!EI109</f>
        <v>0</v>
      </c>
      <c r="EJ109" s="2150" t="n">
        <f aca="false">'02.24 по датам'!EJ109</f>
        <v>0</v>
      </c>
      <c r="EK109" s="2150" t="n">
        <f aca="false">'02.24 по датам'!EK109</f>
        <v>0</v>
      </c>
      <c r="EL109" s="2150" t="n">
        <f aca="false">'02.24 по датам'!EL109</f>
        <v>0</v>
      </c>
      <c r="EM109" s="2150" t="n">
        <f aca="false">'02.24 по датам'!EM109</f>
        <v>0</v>
      </c>
      <c r="EN109" s="2150" t="n">
        <f aca="false">'02.24 по датам'!EN109</f>
        <v>0</v>
      </c>
      <c r="EO109" s="2150" t="n">
        <f aca="false">'02.24 по датам'!EO109</f>
        <v>0</v>
      </c>
      <c r="EP109" s="2150" t="n">
        <f aca="false">'02.24 по датам'!EP109</f>
        <v>0</v>
      </c>
      <c r="EQ109" s="2150" t="n">
        <f aca="false">'02.24 по датам'!EQ109</f>
        <v>0</v>
      </c>
      <c r="ER109" s="2150" t="n">
        <f aca="false">'02.24 по датам'!ER109</f>
        <v>0</v>
      </c>
      <c r="ES109" s="2150" t="n">
        <f aca="false">'02.24 по датам'!ES109</f>
        <v>0</v>
      </c>
      <c r="ET109" s="2150" t="n">
        <f aca="false">'02.24 по датам'!ET109</f>
        <v>0</v>
      </c>
      <c r="EU109" s="2150" t="n">
        <f aca="false">'02.24 по датам'!EU109</f>
        <v>0</v>
      </c>
      <c r="EV109" s="2150" t="n">
        <f aca="false">'02.24 по датам'!EV109</f>
        <v>0</v>
      </c>
      <c r="EW109" s="2150" t="n">
        <f aca="false">'02.24 по датам'!EW109</f>
        <v>0</v>
      </c>
      <c r="EX109" s="2150" t="n">
        <f aca="false">'02.24 по датам'!EX109</f>
        <v>0</v>
      </c>
      <c r="EY109" s="2289" t="n">
        <f aca="false">'02.24 по датам'!EY109</f>
        <v>0</v>
      </c>
      <c r="EZ109" s="2130"/>
      <c r="FA109" s="2131"/>
      <c r="FB109" s="2262"/>
      <c r="FC109" s="2125" t="n">
        <f aca="false">COUNTIF(EA110:FB110,"&gt;"&amp;0)</f>
        <v>0</v>
      </c>
      <c r="FD109" s="2126"/>
      <c r="FE109" s="2121" t="n">
        <f aca="false">'02.24 по датам'!FE109</f>
        <v>0</v>
      </c>
      <c r="FF109" s="2150" t="n">
        <f aca="false">'02.24 по датам'!FF109</f>
        <v>0</v>
      </c>
      <c r="FG109" s="2150" t="n">
        <f aca="false">'02.24 по датам'!FG109</f>
        <v>0</v>
      </c>
      <c r="FH109" s="2150" t="n">
        <f aca="false">'02.24 по датам'!FH109</f>
        <v>0</v>
      </c>
      <c r="FI109" s="2150" t="n">
        <f aca="false">'02.24 по датам'!FI109</f>
        <v>0</v>
      </c>
      <c r="FJ109" s="2150" t="n">
        <f aca="false">'02.24 по датам'!FJ109</f>
        <v>0</v>
      </c>
      <c r="FK109" s="2150" t="n">
        <f aca="false">'02.24 по датам'!FK109</f>
        <v>0</v>
      </c>
      <c r="FL109" s="2150" t="n">
        <f aca="false">'02.24 по датам'!FL109</f>
        <v>0</v>
      </c>
      <c r="FM109" s="2150" t="n">
        <f aca="false">'02.24 по датам'!FM109</f>
        <v>0</v>
      </c>
      <c r="FN109" s="2289" t="n">
        <f aca="false">'02.24 по датам'!FN109</f>
        <v>0</v>
      </c>
      <c r="FO109" s="2130"/>
      <c r="FP109" s="2131"/>
      <c r="FQ109" s="2262"/>
      <c r="FR109" s="2125" t="n">
        <f aca="false">COUNTIF(FE110:FQ110,"&gt;"&amp;0)</f>
        <v>0</v>
      </c>
      <c r="FS109" s="2126"/>
      <c r="FT109" s="2277"/>
      <c r="FU109" s="2128"/>
      <c r="FV109" s="2128"/>
      <c r="FW109" s="2128"/>
      <c r="FX109" s="2128"/>
      <c r="FY109" s="2128"/>
      <c r="FZ109" s="2128"/>
      <c r="GA109" s="2128"/>
      <c r="GB109" s="2128"/>
      <c r="GC109" s="2128"/>
      <c r="GD109" s="2128"/>
      <c r="GE109" s="2128"/>
      <c r="GF109" s="2128"/>
      <c r="GG109" s="2128"/>
      <c r="GH109" s="2128"/>
      <c r="GI109" s="2128"/>
      <c r="GJ109" s="2128"/>
      <c r="GK109" s="2128"/>
      <c r="GL109" s="2128"/>
      <c r="GM109" s="2128"/>
      <c r="GN109" s="2128"/>
      <c r="GO109" s="2128"/>
      <c r="GP109" s="2128"/>
      <c r="GQ109" s="2128"/>
      <c r="GR109" s="2128"/>
      <c r="GS109" s="2129"/>
      <c r="GT109" s="2130"/>
      <c r="GU109" s="2131"/>
      <c r="GV109" s="2262"/>
      <c r="GW109" s="2132" t="n">
        <f aca="false">SUBTOTAL(9,FT111:GV111)</f>
        <v>0</v>
      </c>
      <c r="GX109" s="2119" t="n">
        <f aca="false">SUBTOTAL(9,FT111:GV111)</f>
        <v>0</v>
      </c>
      <c r="GY109" s="2133"/>
      <c r="GZ109" s="2134" t="n">
        <f aca="false">'02.24 по датам'!GZ109</f>
        <v>0</v>
      </c>
      <c r="HA109" s="2135" t="n">
        <f aca="false">'02.24 по датам'!HA109</f>
        <v>0</v>
      </c>
      <c r="HB109" s="2136"/>
      <c r="HC109" s="2137"/>
      <c r="HD109" s="2261" t="n">
        <f aca="false">'02.24 по датам'!HD109</f>
        <v>0</v>
      </c>
      <c r="HE109" s="2136"/>
      <c r="HF109" s="2139"/>
      <c r="HG109" s="2124"/>
      <c r="HH109" s="2124"/>
      <c r="HI109" s="2278"/>
      <c r="HJ109" s="2128"/>
      <c r="HK109" s="2128"/>
      <c r="HL109" s="2128"/>
      <c r="HM109" s="2128"/>
      <c r="HN109" s="2128"/>
      <c r="HO109" s="2128"/>
      <c r="HP109" s="2128"/>
      <c r="HQ109" s="2128"/>
      <c r="HR109" s="2128"/>
      <c r="HS109" s="2128"/>
      <c r="HT109" s="2128"/>
      <c r="HU109" s="2128"/>
      <c r="HV109" s="2128"/>
      <c r="HW109" s="2128"/>
      <c r="HX109" s="2128"/>
      <c r="HY109" s="2128"/>
      <c r="HZ109" s="2129"/>
      <c r="IA109" s="2130"/>
      <c r="IB109" s="2131"/>
      <c r="IC109" s="2117"/>
      <c r="ID109" s="2118" t="n">
        <f aca="false">SUBTOTAL(9,HG111:IC111)</f>
        <v>0</v>
      </c>
      <c r="IE109" s="2142"/>
      <c r="IF109" s="2143" t="n">
        <f aca="false">'02.24 по датам'!IF109</f>
        <v>0</v>
      </c>
      <c r="IG109" s="2143" t="n">
        <f aca="false">'02.24 по датам'!IG109</f>
        <v>0</v>
      </c>
      <c r="IH109" s="2144" t="n">
        <f aca="false">'02.24 по датам'!IH109</f>
        <v>0</v>
      </c>
      <c r="II109" s="2145"/>
      <c r="IJ109" s="2146"/>
      <c r="IK109" s="2147" t="n">
        <f aca="false">SUBTOTAL(9,IF111:IJ111)</f>
        <v>0</v>
      </c>
      <c r="IL109" s="2148"/>
      <c r="IM109" s="2140" t="n">
        <f aca="false">'02.24 по датам'!IM109</f>
        <v>0</v>
      </c>
      <c r="IN109" s="2150" t="n">
        <f aca="false">'02.24 по датам'!IN109</f>
        <v>0</v>
      </c>
      <c r="IO109" s="2150" t="n">
        <f aca="false">'02.24 по датам'!IO109</f>
        <v>0</v>
      </c>
      <c r="IP109" s="2150" t="n">
        <f aca="false">'02.24 по датам'!IP109</f>
        <v>0</v>
      </c>
      <c r="IQ109" s="2150" t="n">
        <f aca="false">'02.24 по датам'!IQ109</f>
        <v>0</v>
      </c>
      <c r="IR109" s="2150" t="n">
        <f aca="false">'02.24 по датам'!IR109</f>
        <v>0</v>
      </c>
      <c r="IS109" s="2150" t="n">
        <f aca="false">'02.24 по датам'!IS109</f>
        <v>0</v>
      </c>
      <c r="IT109" s="2150" t="n">
        <f aca="false">'02.24 по датам'!IT109</f>
        <v>0</v>
      </c>
      <c r="IU109" s="2150" t="n">
        <f aca="false">'02.24 по датам'!IU109</f>
        <v>0</v>
      </c>
      <c r="IV109" s="2289" t="n">
        <f aca="false">'02.24 по датам'!IV109</f>
        <v>0</v>
      </c>
      <c r="IW109" s="2130"/>
      <c r="IX109" s="2131"/>
      <c r="IY109" s="2262"/>
      <c r="IZ109" s="2118" t="n">
        <f aca="false">SUBTOTAL(3,IM109:IY109)</f>
        <v>10</v>
      </c>
      <c r="JA109" s="2156"/>
      <c r="JB109" s="2157" t="n">
        <f aca="false">'02.24 по датам'!JB109</f>
        <v>0</v>
      </c>
      <c r="JC109" s="2158"/>
      <c r="JD109" s="2159" t="n">
        <f aca="false">'02.24 по датам'!JD109</f>
        <v>0</v>
      </c>
      <c r="JE109" s="2160"/>
      <c r="JF109" s="2161"/>
      <c r="JG109" s="2263" t="n">
        <f aca="false">'02.24 по датам'!JG109</f>
        <v>0</v>
      </c>
      <c r="JH109" s="2263" t="n">
        <f aca="false">'02.24 по датам'!JH109</f>
        <v>0</v>
      </c>
      <c r="JI109" s="2162" t="n">
        <f aca="false">'02.24 по датам'!JI109</f>
        <v>0</v>
      </c>
      <c r="JJ109" s="2293" t="n">
        <f aca="false">'02.24 по датам'!JJ109</f>
        <v>0</v>
      </c>
      <c r="JK109" s="2294"/>
      <c r="JL109" s="2165"/>
      <c r="JM109" s="2107"/>
      <c r="JN109" s="2108"/>
      <c r="JO109" s="2256"/>
      <c r="JP109" s="2166"/>
      <c r="JQ109" s="2167"/>
      <c r="JR109" s="2168"/>
    </row>
    <row r="110" customFormat="false" ht="11.25" hidden="false" customHeight="true" outlineLevel="0" collapsed="false">
      <c r="A110" s="2056"/>
      <c r="B110" s="2169" t="s">
        <v>661</v>
      </c>
      <c r="C110" s="2179" t="n">
        <f aca="false">'02.24 по датам'!C110</f>
        <v>0</v>
      </c>
      <c r="D110" s="2179" t="n">
        <f aca="false">'02.24 по датам'!D110</f>
        <v>30</v>
      </c>
      <c r="E110" s="2179" t="n">
        <f aca="false">'02.24 по датам'!E110</f>
        <v>30</v>
      </c>
      <c r="F110" s="2179" t="n">
        <f aca="false">'02.24 по датам'!F110</f>
        <v>0</v>
      </c>
      <c r="G110" s="2177" t="n">
        <f aca="false">'02.24 по датам'!G110</f>
        <v>0</v>
      </c>
      <c r="H110" s="2177" t="n">
        <f aca="false">'02.24 по датам'!H110</f>
        <v>0</v>
      </c>
      <c r="I110" s="2177" t="n">
        <f aca="false">'02.24 по датам'!I110</f>
        <v>0</v>
      </c>
      <c r="J110" s="2177" t="n">
        <f aca="false">'02.24 по датам'!J110</f>
        <v>0</v>
      </c>
      <c r="K110" s="2177" t="n">
        <f aca="false">'02.24 по датам'!K110</f>
        <v>0</v>
      </c>
      <c r="L110" s="2177" t="n">
        <f aca="false">'02.24 по датам'!L110</f>
        <v>0</v>
      </c>
      <c r="M110" s="2177" t="n">
        <f aca="false">'02.24 по датам'!M110</f>
        <v>0</v>
      </c>
      <c r="N110" s="2177" t="n">
        <f aca="false">'02.24 по датам'!N110</f>
        <v>0</v>
      </c>
      <c r="O110" s="2177" t="n">
        <f aca="false">'02.24 по датам'!O110</f>
        <v>0</v>
      </c>
      <c r="P110" s="2177" t="n">
        <f aca="false">'02.24 по датам'!P110</f>
        <v>0</v>
      </c>
      <c r="Q110" s="2177" t="n">
        <f aca="false">'02.24 по датам'!Q110</f>
        <v>0</v>
      </c>
      <c r="R110" s="2177" t="n">
        <f aca="false">'02.24 по датам'!R110</f>
        <v>0</v>
      </c>
      <c r="S110" s="2177" t="n">
        <f aca="false">'02.24 по датам'!S110</f>
        <v>0</v>
      </c>
      <c r="T110" s="2177" t="n">
        <f aca="false">'02.24 по датам'!T110</f>
        <v>0</v>
      </c>
      <c r="U110" s="2177" t="n">
        <f aca="false">'02.24 по датам'!U110</f>
        <v>0</v>
      </c>
      <c r="V110" s="2177" t="n">
        <f aca="false">'02.24 по датам'!V110</f>
        <v>0</v>
      </c>
      <c r="W110" s="2178" t="n">
        <f aca="false">'02.24 по датам'!W110</f>
        <v>0</v>
      </c>
      <c r="X110" s="2171"/>
      <c r="Y110" s="2172"/>
      <c r="Z110" s="2173"/>
      <c r="AA110" s="2174" t="n">
        <f aca="false">SUBTOTAL(9,C110:Z110)</f>
        <v>60</v>
      </c>
      <c r="AB110" s="2175" t="n">
        <f aca="false">AA110+AB106</f>
        <v>680</v>
      </c>
      <c r="AC110" s="2264" t="n">
        <f aca="false">'02.24 по датам'!AC110</f>
        <v>0</v>
      </c>
      <c r="AD110" s="2264" t="n">
        <f aca="false">'02.24 по датам'!AD110</f>
        <v>0</v>
      </c>
      <c r="AE110" s="2264" t="n">
        <f aca="false">'02.24 по датам'!AE110</f>
        <v>0</v>
      </c>
      <c r="AF110" s="2177" t="n">
        <f aca="false">'02.24 по датам'!AF110</f>
        <v>0</v>
      </c>
      <c r="AG110" s="2177" t="n">
        <f aca="false">'02.24 по датам'!AG110</f>
        <v>0</v>
      </c>
      <c r="AH110" s="2177" t="n">
        <f aca="false">'02.24 по датам'!AH110</f>
        <v>0</v>
      </c>
      <c r="AI110" s="2177" t="n">
        <f aca="false">'02.24 по датам'!AI110</f>
        <v>0</v>
      </c>
      <c r="AJ110" s="2177" t="n">
        <f aca="false">'02.24 по датам'!AJ110</f>
        <v>0</v>
      </c>
      <c r="AK110" s="2177" t="n">
        <f aca="false">'02.24 по датам'!AK110</f>
        <v>0</v>
      </c>
      <c r="AL110" s="2177" t="n">
        <f aca="false">'02.24 по датам'!AL110</f>
        <v>0</v>
      </c>
      <c r="AM110" s="2177" t="n">
        <f aca="false">'02.24 по датам'!AM110</f>
        <v>0</v>
      </c>
      <c r="AN110" s="2177" t="n">
        <f aca="false">'02.24 по датам'!AN110</f>
        <v>0</v>
      </c>
      <c r="AO110" s="2178" t="n">
        <f aca="false">'02.24 по датам'!AO110</f>
        <v>0</v>
      </c>
      <c r="AP110" s="2171"/>
      <c r="AQ110" s="2172"/>
      <c r="AR110" s="2173"/>
      <c r="AS110" s="2174" t="n">
        <f aca="false">SUBTOTAL(9,AC110:AR110)</f>
        <v>0</v>
      </c>
      <c r="AT110" s="2175" t="n">
        <f aca="false">AS110+AT106</f>
        <v>0</v>
      </c>
      <c r="AU110" s="2176" t="n">
        <f aca="false">'02.24 по датам'!AU110</f>
        <v>0</v>
      </c>
      <c r="AV110" s="2176" t="n">
        <f aca="false">'02.24 по датам'!AV110</f>
        <v>0</v>
      </c>
      <c r="AW110" s="2170" t="n">
        <f aca="false">'02.24 по датам'!AW110</f>
        <v>0</v>
      </c>
      <c r="AX110" s="2177" t="n">
        <f aca="false">'02.24 по датам'!AX110</f>
        <v>0</v>
      </c>
      <c r="AY110" s="2177" t="n">
        <f aca="false">'02.24 по датам'!AY110</f>
        <v>0</v>
      </c>
      <c r="AZ110" s="2177" t="n">
        <f aca="false">'02.24 по датам'!AZ110</f>
        <v>0</v>
      </c>
      <c r="BA110" s="2177" t="n">
        <f aca="false">'02.24 по датам'!BA110</f>
        <v>0</v>
      </c>
      <c r="BB110" s="2177" t="n">
        <f aca="false">'02.24 по датам'!BB110</f>
        <v>0</v>
      </c>
      <c r="BC110" s="2177" t="n">
        <f aca="false">'02.24 по датам'!BC110</f>
        <v>0</v>
      </c>
      <c r="BD110" s="2177" t="n">
        <f aca="false">'02.24 по датам'!BD110</f>
        <v>0</v>
      </c>
      <c r="BE110" s="2177" t="n">
        <f aca="false">'02.24 по датам'!BE110</f>
        <v>0</v>
      </c>
      <c r="BF110" s="2177" t="n">
        <f aca="false">'02.24 по датам'!BF110</f>
        <v>0</v>
      </c>
      <c r="BG110" s="2177" t="n">
        <f aca="false">'02.24 по датам'!BG110</f>
        <v>0</v>
      </c>
      <c r="BH110" s="2177" t="n">
        <f aca="false">'02.24 по датам'!BH110</f>
        <v>0</v>
      </c>
      <c r="BI110" s="2177" t="n">
        <f aca="false">'02.24 по датам'!BI110</f>
        <v>0</v>
      </c>
      <c r="BJ110" s="2177" t="n">
        <f aca="false">'02.24 по датам'!BJ110</f>
        <v>0</v>
      </c>
      <c r="BK110" s="2177" t="n">
        <f aca="false">'02.24 по датам'!BK110</f>
        <v>0</v>
      </c>
      <c r="BL110" s="2177" t="n">
        <f aca="false">'02.24 по датам'!BL110</f>
        <v>0</v>
      </c>
      <c r="BM110" s="2177" t="n">
        <f aca="false">'02.24 по датам'!BM110</f>
        <v>0</v>
      </c>
      <c r="BN110" s="2177" t="n">
        <f aca="false">'02.24 по датам'!BN110</f>
        <v>0</v>
      </c>
      <c r="BO110" s="2177" t="n">
        <f aca="false">'02.24 по датам'!BO110</f>
        <v>0</v>
      </c>
      <c r="BP110" s="2177" t="n">
        <f aca="false">'02.24 по датам'!BP110</f>
        <v>0</v>
      </c>
      <c r="BQ110" s="2178" t="n">
        <f aca="false">'02.24 по датам'!BQ110</f>
        <v>0</v>
      </c>
      <c r="BR110" s="2171"/>
      <c r="BS110" s="2172"/>
      <c r="BT110" s="2173"/>
      <c r="BU110" s="2174" t="n">
        <f aca="false">SUBTOTAL(9,AU110:BT110)</f>
        <v>0</v>
      </c>
      <c r="BV110" s="2175" t="n">
        <f aca="false">BU110+BV106</f>
        <v>319</v>
      </c>
      <c r="BW110" s="2196" t="n">
        <f aca="false">'02.24 по датам'!BW110</f>
        <v>0</v>
      </c>
      <c r="BX110" s="2196" t="n">
        <f aca="false">'02.24 по датам'!BX110</f>
        <v>0</v>
      </c>
      <c r="BY110" s="2196" t="n">
        <f aca="false">'02.24 по датам'!BY110</f>
        <v>0</v>
      </c>
      <c r="BZ110" s="2204" t="n">
        <f aca="false">'02.24 по датам'!BZ110</f>
        <v>0</v>
      </c>
      <c r="CA110" s="2204" t="n">
        <f aca="false">'02.24 по датам'!CA110</f>
        <v>0</v>
      </c>
      <c r="CB110" s="2204" t="n">
        <f aca="false">'02.24 по датам'!CB110</f>
        <v>0</v>
      </c>
      <c r="CC110" s="2204" t="n">
        <f aca="false">'02.24 по датам'!CC110</f>
        <v>0</v>
      </c>
      <c r="CD110" s="2204" t="n">
        <f aca="false">'02.24 по датам'!CD110</f>
        <v>0</v>
      </c>
      <c r="CE110" s="2204" t="n">
        <f aca="false">'02.24 по датам'!CE110</f>
        <v>0</v>
      </c>
      <c r="CF110" s="2204" t="n">
        <f aca="false">'02.24 по датам'!CF110</f>
        <v>0</v>
      </c>
      <c r="CG110" s="2204" t="n">
        <f aca="false">'02.24 по датам'!CG110</f>
        <v>0</v>
      </c>
      <c r="CH110" s="2204" t="n">
        <f aca="false">'02.24 по датам'!CH110</f>
        <v>0</v>
      </c>
      <c r="CI110" s="2290" t="n">
        <f aca="false">'02.24 по датам'!CI110</f>
        <v>0</v>
      </c>
      <c r="CJ110" s="2186"/>
      <c r="CK110" s="2187"/>
      <c r="CL110" s="2173"/>
      <c r="CM110" s="2174" t="n">
        <f aca="false">SUBTOTAL(9,BW110:CL110)</f>
        <v>0</v>
      </c>
      <c r="CN110" s="2175" t="n">
        <f aca="false">CM110+CN106</f>
        <v>0</v>
      </c>
      <c r="CO110" s="2175" t="n">
        <f aca="false">AA110+AS110+BU110+CM110</f>
        <v>60</v>
      </c>
      <c r="CP110" s="2175" t="n">
        <f aca="false">CO110+CP106</f>
        <v>999</v>
      </c>
      <c r="CQ110" s="2204" t="n">
        <f aca="false">'02.24 по датам'!CQ110</f>
        <v>0</v>
      </c>
      <c r="CR110" s="2204" t="n">
        <f aca="false">'02.24 по датам'!CR110</f>
        <v>0</v>
      </c>
      <c r="CS110" s="2204" t="n">
        <f aca="false">'02.24 по датам'!CS110</f>
        <v>0</v>
      </c>
      <c r="CT110" s="2204" t="n">
        <f aca="false">'02.24 по датам'!CT110</f>
        <v>0</v>
      </c>
      <c r="CU110" s="2204" t="n">
        <f aca="false">'02.24 по датам'!CU110</f>
        <v>0</v>
      </c>
      <c r="CV110" s="2204" t="n">
        <f aca="false">'02.24 по датам'!CV110</f>
        <v>0</v>
      </c>
      <c r="CW110" s="2204" t="n">
        <f aca="false">'02.24 по датам'!CW110</f>
        <v>0</v>
      </c>
      <c r="CX110" s="2204" t="n">
        <f aca="false">'02.24 по датам'!CX110</f>
        <v>0</v>
      </c>
      <c r="CY110" s="2204" t="n">
        <f aca="false">'02.24 по датам'!CY110</f>
        <v>0</v>
      </c>
      <c r="CZ110" s="2204" t="n">
        <f aca="false">'02.24 по датам'!CZ110</f>
        <v>0</v>
      </c>
      <c r="DA110" s="2204" t="n">
        <f aca="false">'02.24 по датам'!DA110</f>
        <v>0</v>
      </c>
      <c r="DB110" s="2204" t="n">
        <f aca="false">'02.24 по датам'!DB110</f>
        <v>0</v>
      </c>
      <c r="DC110" s="2290" t="n">
        <f aca="false">'02.24 по датам'!DC110</f>
        <v>0</v>
      </c>
      <c r="DD110" s="2186"/>
      <c r="DE110" s="2187"/>
      <c r="DF110" s="2173"/>
      <c r="DG110" s="2181" t="n">
        <f aca="false">SUBTOTAL(9,CQ110:DF110)</f>
        <v>0</v>
      </c>
      <c r="DH110" s="2182" t="n">
        <f aca="false">DG110:DG110+IF($B106:$B106=2,0,DH106:DH106)</f>
        <v>0</v>
      </c>
      <c r="DI110" s="2180" t="n">
        <f aca="false">'02.24 по датам'!DI110</f>
        <v>0</v>
      </c>
      <c r="DJ110" s="2204" t="n">
        <f aca="false">'02.24 по датам'!DJ110</f>
        <v>0</v>
      </c>
      <c r="DK110" s="2204" t="n">
        <f aca="false">'02.24 по датам'!DK110</f>
        <v>0</v>
      </c>
      <c r="DL110" s="2204" t="n">
        <f aca="false">'02.24 по датам'!DL110</f>
        <v>0</v>
      </c>
      <c r="DM110" s="2204" t="n">
        <f aca="false">'02.24 по датам'!DM110</f>
        <v>0</v>
      </c>
      <c r="DN110" s="2204" t="n">
        <f aca="false">'02.24 по датам'!DN110</f>
        <v>0</v>
      </c>
      <c r="DO110" s="2204" t="n">
        <f aca="false">'02.24 по датам'!DO110</f>
        <v>0</v>
      </c>
      <c r="DP110" s="2204" t="n">
        <f aca="false">'02.24 по датам'!DP110</f>
        <v>0</v>
      </c>
      <c r="DQ110" s="2204" t="n">
        <f aca="false">'02.24 по датам'!DQ110</f>
        <v>0</v>
      </c>
      <c r="DR110" s="2204" t="n">
        <f aca="false">'02.24 по датам'!DR110</f>
        <v>0</v>
      </c>
      <c r="DS110" s="2204" t="n">
        <f aca="false">'02.24 по датам'!DS110</f>
        <v>0</v>
      </c>
      <c r="DT110" s="2204" t="n">
        <f aca="false">'02.24 по датам'!DT110</f>
        <v>0</v>
      </c>
      <c r="DU110" s="2290" t="n">
        <f aca="false">'02.24 по датам'!DU110</f>
        <v>0</v>
      </c>
      <c r="DV110" s="2186"/>
      <c r="DW110" s="2187"/>
      <c r="DX110" s="2173"/>
      <c r="DY110" s="2181" t="n">
        <f aca="false">SUBTOTAL(9,DI110:DX110)</f>
        <v>0</v>
      </c>
      <c r="DZ110" s="2182" t="n">
        <f aca="false">DY110:DY110+IF($B106:$B106=2,0,DZ106:DZ106)</f>
        <v>0</v>
      </c>
      <c r="EA110" s="2177" t="n">
        <f aca="false">'02.24 по датам'!EA110</f>
        <v>0</v>
      </c>
      <c r="EB110" s="2177" t="n">
        <f aca="false">'02.24 по датам'!EB110</f>
        <v>0</v>
      </c>
      <c r="EC110" s="2204" t="n">
        <f aca="false">'02.24 по датам'!EC110</f>
        <v>0</v>
      </c>
      <c r="ED110" s="2204" t="n">
        <f aca="false">'02.24 по датам'!ED110</f>
        <v>0</v>
      </c>
      <c r="EE110" s="2204" t="n">
        <f aca="false">'02.24 по датам'!EE110</f>
        <v>0</v>
      </c>
      <c r="EF110" s="2204" t="n">
        <f aca="false">'02.24 по датам'!EF110</f>
        <v>0</v>
      </c>
      <c r="EG110" s="2204" t="n">
        <f aca="false">'02.24 по датам'!EG110</f>
        <v>0</v>
      </c>
      <c r="EH110" s="2204" t="n">
        <f aca="false">'02.24 по датам'!EH110</f>
        <v>0</v>
      </c>
      <c r="EI110" s="2204" t="n">
        <f aca="false">'02.24 по датам'!EI110</f>
        <v>0</v>
      </c>
      <c r="EJ110" s="2204" t="n">
        <f aca="false">'02.24 по датам'!EJ110</f>
        <v>0</v>
      </c>
      <c r="EK110" s="2204" t="n">
        <f aca="false">'02.24 по датам'!EK110</f>
        <v>0</v>
      </c>
      <c r="EL110" s="2204" t="n">
        <f aca="false">'02.24 по датам'!EL110</f>
        <v>0</v>
      </c>
      <c r="EM110" s="2204" t="n">
        <f aca="false">'02.24 по датам'!EM110</f>
        <v>0</v>
      </c>
      <c r="EN110" s="2204" t="n">
        <f aca="false">'02.24 по датам'!EN110</f>
        <v>0</v>
      </c>
      <c r="EO110" s="2204" t="n">
        <f aca="false">'02.24 по датам'!EO110</f>
        <v>0</v>
      </c>
      <c r="EP110" s="2204" t="n">
        <f aca="false">'02.24 по датам'!EP110</f>
        <v>0</v>
      </c>
      <c r="EQ110" s="2204" t="n">
        <f aca="false">'02.24 по датам'!EQ110</f>
        <v>0</v>
      </c>
      <c r="ER110" s="2204" t="n">
        <f aca="false">'02.24 по датам'!ER110</f>
        <v>0</v>
      </c>
      <c r="ES110" s="2204" t="n">
        <f aca="false">'02.24 по датам'!ES110</f>
        <v>0</v>
      </c>
      <c r="ET110" s="2204" t="n">
        <f aca="false">'02.24 по датам'!ET110</f>
        <v>0</v>
      </c>
      <c r="EU110" s="2204" t="n">
        <f aca="false">'02.24 по датам'!EU110</f>
        <v>0</v>
      </c>
      <c r="EV110" s="2204" t="n">
        <f aca="false">'02.24 по датам'!EV110</f>
        <v>0</v>
      </c>
      <c r="EW110" s="2204" t="n">
        <f aca="false">'02.24 по датам'!EW110</f>
        <v>0</v>
      </c>
      <c r="EX110" s="2204" t="n">
        <f aca="false">'02.24 по датам'!EX110</f>
        <v>0</v>
      </c>
      <c r="EY110" s="2290" t="n">
        <f aca="false">'02.24 по датам'!EY110</f>
        <v>0</v>
      </c>
      <c r="EZ110" s="2186"/>
      <c r="FA110" s="2187"/>
      <c r="FB110" s="2267"/>
      <c r="FC110" s="2181" t="n">
        <f aca="false">SUBTOTAL(9,EA110:FB110)</f>
        <v>0</v>
      </c>
      <c r="FD110" s="2182" t="n">
        <f aca="false">FC110:FC110+IF($B106:$B106=2,0,FD106:FD106)</f>
        <v>171</v>
      </c>
      <c r="FE110" s="2177" t="n">
        <f aca="false">'02.24 по датам'!FE110</f>
        <v>0</v>
      </c>
      <c r="FF110" s="2204" t="n">
        <f aca="false">'02.24 по датам'!FF110</f>
        <v>0</v>
      </c>
      <c r="FG110" s="2204" t="n">
        <f aca="false">'02.24 по датам'!FG110</f>
        <v>0</v>
      </c>
      <c r="FH110" s="2204" t="n">
        <f aca="false">'02.24 по датам'!FH110</f>
        <v>0</v>
      </c>
      <c r="FI110" s="2204" t="n">
        <f aca="false">'02.24 по датам'!FI110</f>
        <v>0</v>
      </c>
      <c r="FJ110" s="2204" t="n">
        <f aca="false">'02.24 по датам'!FJ110</f>
        <v>0</v>
      </c>
      <c r="FK110" s="2204" t="n">
        <f aca="false">'02.24 по датам'!FK110</f>
        <v>0</v>
      </c>
      <c r="FL110" s="2204" t="n">
        <f aca="false">'02.24 по датам'!FL110</f>
        <v>0</v>
      </c>
      <c r="FM110" s="2204" t="n">
        <f aca="false">'02.24 по датам'!FM110</f>
        <v>0</v>
      </c>
      <c r="FN110" s="2290" t="n">
        <f aca="false">'02.24 по датам'!FN110</f>
        <v>0</v>
      </c>
      <c r="FO110" s="2186"/>
      <c r="FP110" s="2187"/>
      <c r="FQ110" s="2267"/>
      <c r="FR110" s="2181" t="n">
        <f aca="false">SUBTOTAL(9,FE110:FQ110)</f>
        <v>0</v>
      </c>
      <c r="FS110" s="2182" t="n">
        <f aca="false">FR110:FR110+IF($B106:$B106=2,0,FS106:FS106)</f>
        <v>0</v>
      </c>
      <c r="FT110" s="2282" t="n">
        <f aca="false">'02.24 по датам'!GX110-'02.24 НГДП по датам'!AW110</f>
        <v>0</v>
      </c>
      <c r="FU110" s="2184"/>
      <c r="FV110" s="2184"/>
      <c r="FW110" s="2184"/>
      <c r="FX110" s="2184"/>
      <c r="FY110" s="2184"/>
      <c r="FZ110" s="2184"/>
      <c r="GA110" s="2184"/>
      <c r="GB110" s="2184"/>
      <c r="GC110" s="2184"/>
      <c r="GD110" s="2184"/>
      <c r="GE110" s="2184"/>
      <c r="GF110" s="2184"/>
      <c r="GG110" s="2184"/>
      <c r="GH110" s="2184"/>
      <c r="GI110" s="2184"/>
      <c r="GJ110" s="2184"/>
      <c r="GK110" s="2184"/>
      <c r="GL110" s="2184"/>
      <c r="GM110" s="2184"/>
      <c r="GN110" s="2184"/>
      <c r="GO110" s="2184"/>
      <c r="GP110" s="2184"/>
      <c r="GQ110" s="2184"/>
      <c r="GR110" s="2184"/>
      <c r="GS110" s="2185"/>
      <c r="GT110" s="2186"/>
      <c r="GU110" s="2187"/>
      <c r="GV110" s="2267"/>
      <c r="GW110" s="2188" t="n">
        <f aca="false">SUBTOTAL(9,FT110:GV110)</f>
        <v>0</v>
      </c>
      <c r="GX110" s="2175" t="n">
        <f aca="false">SUBTOTAL(9,FT110:GV110)</f>
        <v>0</v>
      </c>
      <c r="GY110" s="2174" t="n">
        <f aca="false">GX110:GX110+IF($B106:$B106=2,0,GY106:GY106)</f>
        <v>0</v>
      </c>
      <c r="GZ110" s="2189" t="n">
        <f aca="false">'02.24 по датам'!GZ110</f>
        <v>0</v>
      </c>
      <c r="HA110" s="2190" t="n">
        <f aca="false">'02.24 по датам'!HA110</f>
        <v>0</v>
      </c>
      <c r="HB110" s="2191"/>
      <c r="HC110" s="2192" t="n">
        <f aca="false">SUBTOTAL(9,GZ110:HB110)</f>
        <v>0</v>
      </c>
      <c r="HD110" s="2193" t="n">
        <f aca="false">$HD$14+HD106</f>
        <v>950.75</v>
      </c>
      <c r="HE110" s="2194"/>
      <c r="HF110" s="2195" t="n">
        <f aca="false">SUM(HD110:HE110)</f>
        <v>950.75</v>
      </c>
      <c r="HG110" s="2180" t="n">
        <f aca="false">'02.24 по датам'!ID110-'02.24 НГДП по датам'!BF110</f>
        <v>6</v>
      </c>
      <c r="HH110" s="2180"/>
      <c r="HI110" s="2266"/>
      <c r="HJ110" s="2184"/>
      <c r="HK110" s="2184"/>
      <c r="HL110" s="2184"/>
      <c r="HM110" s="2184"/>
      <c r="HN110" s="2184"/>
      <c r="HO110" s="2184"/>
      <c r="HP110" s="2184"/>
      <c r="HQ110" s="2184"/>
      <c r="HR110" s="2184"/>
      <c r="HS110" s="2184"/>
      <c r="HT110" s="2184"/>
      <c r="HU110" s="2184"/>
      <c r="HV110" s="2184"/>
      <c r="HW110" s="2184"/>
      <c r="HX110" s="2184"/>
      <c r="HY110" s="2184"/>
      <c r="HZ110" s="2185"/>
      <c r="IA110" s="2186"/>
      <c r="IB110" s="2187"/>
      <c r="IC110" s="2173"/>
      <c r="ID110" s="2174" t="n">
        <f aca="false">SUBTOTAL(9,HG110:IC110)</f>
        <v>6</v>
      </c>
      <c r="IE110" s="2188" t="n">
        <f aca="false">ID110:ID110+IF($B106:$B106=2,0,IE106:IE106)</f>
        <v>142</v>
      </c>
      <c r="IF110" s="2198" t="n">
        <f aca="false">'02.24 по датам'!IF110</f>
        <v>0</v>
      </c>
      <c r="IG110" s="2198" t="n">
        <f aca="false">'02.24 по датам'!IG110</f>
        <v>0</v>
      </c>
      <c r="IH110" s="2199" t="n">
        <f aca="false">'02.24 по датам'!IH110</f>
        <v>0</v>
      </c>
      <c r="II110" s="2200"/>
      <c r="IJ110" s="2201"/>
      <c r="IK110" s="2202" t="n">
        <f aca="false">SUBTOTAL(9,IF110:IJ110)</f>
        <v>0</v>
      </c>
      <c r="IL110" s="2203" t="n">
        <f aca="false">IK110:IK110+IF($B106:$B106=2,0,IL106:IL106)</f>
        <v>0</v>
      </c>
      <c r="IM110" s="2196" t="n">
        <f aca="false">'02.24 по датам'!IM110</f>
        <v>0</v>
      </c>
      <c r="IN110" s="2204" t="n">
        <f aca="false">'02.24 по датам'!IN110</f>
        <v>0</v>
      </c>
      <c r="IO110" s="2204" t="n">
        <f aca="false">'02.24 по датам'!IO110</f>
        <v>0</v>
      </c>
      <c r="IP110" s="2204" t="n">
        <f aca="false">'02.24 по датам'!IP110</f>
        <v>0</v>
      </c>
      <c r="IQ110" s="2204" t="n">
        <f aca="false">'02.24 по датам'!IQ110</f>
        <v>0</v>
      </c>
      <c r="IR110" s="2204" t="n">
        <f aca="false">'02.24 по датам'!IR110</f>
        <v>0</v>
      </c>
      <c r="IS110" s="2204" t="n">
        <f aca="false">'02.24 по датам'!IS110</f>
        <v>0</v>
      </c>
      <c r="IT110" s="2204" t="n">
        <f aca="false">'02.24 по датам'!IT110</f>
        <v>0</v>
      </c>
      <c r="IU110" s="2204" t="n">
        <f aca="false">'02.24 по датам'!IU110</f>
        <v>0</v>
      </c>
      <c r="IV110" s="2290" t="n">
        <f aca="false">'02.24 по датам'!IV110</f>
        <v>0</v>
      </c>
      <c r="IW110" s="2186"/>
      <c r="IX110" s="2187"/>
      <c r="IY110" s="2267"/>
      <c r="IZ110" s="2174" t="n">
        <f aca="false">SUBTOTAL(9,IM110:IY110)</f>
        <v>0</v>
      </c>
      <c r="JA110" s="2175" t="n">
        <f aca="false">IZ110:IZ110+IF($B106:$B106=2,0,JA106:JA106)</f>
        <v>24.8</v>
      </c>
      <c r="JB110" s="2205" t="n">
        <f aca="false">'02.24 по датам'!JB110</f>
        <v>0</v>
      </c>
      <c r="JC110" s="2194"/>
      <c r="JD110" s="2268" t="n">
        <f aca="false">'02.24 по датам'!JD110</f>
        <v>0</v>
      </c>
      <c r="JE110" s="2207" t="n">
        <f aca="false">SUBTOTAL(9,JB110:JD110)</f>
        <v>0</v>
      </c>
      <c r="JF110" s="2208" t="n">
        <f aca="false">SUMIF($C$5:JE$5,"Накопленный эффект, т/сут",$C110:JE110)+SUMIF($C$5:JE$5,"Нараст.  по потенциалу",$C110:JE110)-SUMIF($C$5:JE$5,"Нараст. по остановкам",$C110:JE110)-SUMIF($C$5:JE$5,"ИТОГО перевод в ППД",$C110:JE110)-SUMIF($C$5:JE$5,"ИТОГО  нерент, по распоряж.",$C110:JE110)-SUMIF($C$5:JE$5,"ИТОГО ост. дебит от ЗБС, Углуб., ПВЛГ/ПНЛГ",$C110:JE110)</f>
        <v>1003.2</v>
      </c>
      <c r="JG110" s="2269" t="n">
        <f aca="false">'02.24 по датам'!JG110-'02.24 НГДП по датам'!BV110</f>
        <v>0</v>
      </c>
      <c r="JH110" s="2269" t="n">
        <f aca="false">'02.24 по датам'!JH110-'02.24 НГДП по датам'!BW110</f>
        <v>0</v>
      </c>
      <c r="JI110" s="2209" t="n">
        <f aca="false">'02.24 по датам'!JI110-'02.24 НГДП по датам'!BX110</f>
        <v>0</v>
      </c>
      <c r="JJ110" s="2295" t="n">
        <f aca="false">'02.24 по датам'!JJ110-'02.24 НГДП по датам'!BY110</f>
        <v>0</v>
      </c>
      <c r="JK110" s="2296" t="n">
        <f aca="false">'02.24 НГДП по датам'!BZ110</f>
        <v>0</v>
      </c>
      <c r="JL110" s="2202" t="n">
        <f aca="false">SUBTOTAL(9,JG110:JJ110)</f>
        <v>0</v>
      </c>
      <c r="JM110" s="2107"/>
      <c r="JN110" s="2108"/>
      <c r="JO110" s="2256"/>
      <c r="JP110" s="2212" t="n">
        <f aca="false">JP$4:JP$4+SUMIF($C$5:JL$5,"Нараст. по остановкам",$C110:JL110)-SUMIF($C$5:JL$5,"Нараст.  по потенциалу",$C110:JL110)</f>
        <v>762.812</v>
      </c>
      <c r="JQ110" s="2213"/>
      <c r="JR110" s="2214" t="n">
        <f aca="false">'02.24 НГДП по датам'!CB110</f>
        <v>81.893</v>
      </c>
    </row>
    <row r="111" customFormat="false" ht="1.5" hidden="false" customHeight="true" outlineLevel="0" collapsed="false">
      <c r="A111" s="2215"/>
      <c r="B111" s="2215"/>
      <c r="C111" s="2216" t="n">
        <f aca="false">'02.24 по датам'!C111</f>
        <v>0</v>
      </c>
      <c r="D111" s="2216" t="n">
        <f aca="false">'02.24 по датам'!D111</f>
        <v>0</v>
      </c>
      <c r="E111" s="2216" t="n">
        <f aca="false">'02.24 по датам'!E111</f>
        <v>0</v>
      </c>
      <c r="F111" s="2216" t="n">
        <f aca="false">'02.24 по датам'!F111</f>
        <v>0</v>
      </c>
      <c r="G111" s="2217" t="n">
        <f aca="false">'02.24 по датам'!G111</f>
        <v>0</v>
      </c>
      <c r="H111" s="2217" t="n">
        <f aca="false">'02.24 по датам'!H111</f>
        <v>0</v>
      </c>
      <c r="I111" s="2217" t="n">
        <f aca="false">'02.24 по датам'!I111</f>
        <v>0</v>
      </c>
      <c r="J111" s="2217" t="n">
        <f aca="false">'02.24 по датам'!J111</f>
        <v>0</v>
      </c>
      <c r="K111" s="2217" t="n">
        <f aca="false">'02.24 по датам'!K111</f>
        <v>0</v>
      </c>
      <c r="L111" s="2217" t="n">
        <f aca="false">'02.24 по датам'!L111</f>
        <v>0</v>
      </c>
      <c r="M111" s="2217" t="n">
        <f aca="false">'02.24 по датам'!M111</f>
        <v>0</v>
      </c>
      <c r="N111" s="2217" t="n">
        <f aca="false">'02.24 по датам'!N111</f>
        <v>0</v>
      </c>
      <c r="O111" s="2217" t="n">
        <f aca="false">'02.24 по датам'!O111</f>
        <v>0</v>
      </c>
      <c r="P111" s="2217" t="n">
        <f aca="false">'02.24 по датам'!P111</f>
        <v>0</v>
      </c>
      <c r="Q111" s="2217" t="n">
        <f aca="false">'02.24 по датам'!Q111</f>
        <v>0</v>
      </c>
      <c r="R111" s="2217" t="n">
        <f aca="false">'02.24 по датам'!R111</f>
        <v>0</v>
      </c>
      <c r="S111" s="2217" t="n">
        <f aca="false">'02.24 по датам'!S111</f>
        <v>0</v>
      </c>
      <c r="T111" s="2217" t="n">
        <f aca="false">'02.24 по датам'!T111</f>
        <v>0</v>
      </c>
      <c r="U111" s="2217" t="n">
        <f aca="false">'02.24 по датам'!U111</f>
        <v>0</v>
      </c>
      <c r="V111" s="2217" t="n">
        <f aca="false">'02.24 по датам'!V111</f>
        <v>0</v>
      </c>
      <c r="W111" s="2217" t="n">
        <f aca="false">'02.24 по датам'!W111</f>
        <v>0</v>
      </c>
      <c r="X111" s="2218"/>
      <c r="Y111" s="2219"/>
      <c r="Z111" s="2220"/>
      <c r="AA111" s="2221"/>
      <c r="AB111" s="2221"/>
      <c r="AC111" s="2229" t="n">
        <f aca="false">'02.24 по датам'!AC111</f>
        <v>0</v>
      </c>
      <c r="AD111" s="2229" t="n">
        <f aca="false">'02.24 по датам'!AD111</f>
        <v>0</v>
      </c>
      <c r="AE111" s="2229" t="n">
        <f aca="false">'02.24 по датам'!AE111</f>
        <v>0</v>
      </c>
      <c r="AF111" s="2217" t="n">
        <f aca="false">'02.24 по датам'!AF111</f>
        <v>0</v>
      </c>
      <c r="AG111" s="2217" t="n">
        <f aca="false">'02.24 по датам'!AG111</f>
        <v>0</v>
      </c>
      <c r="AH111" s="2217" t="n">
        <f aca="false">'02.24 по датам'!AH111</f>
        <v>0</v>
      </c>
      <c r="AI111" s="2217" t="n">
        <f aca="false">'02.24 по датам'!AI111</f>
        <v>0</v>
      </c>
      <c r="AJ111" s="2217" t="n">
        <f aca="false">'02.24 по датам'!AJ111</f>
        <v>0</v>
      </c>
      <c r="AK111" s="2217" t="n">
        <f aca="false">'02.24 по датам'!AK111</f>
        <v>0</v>
      </c>
      <c r="AL111" s="2217" t="n">
        <f aca="false">'02.24 по датам'!AL111</f>
        <v>0</v>
      </c>
      <c r="AM111" s="2217" t="n">
        <f aca="false">'02.24 по датам'!AM111</f>
        <v>0</v>
      </c>
      <c r="AN111" s="2217" t="n">
        <f aca="false">'02.24 по датам'!AN111</f>
        <v>0</v>
      </c>
      <c r="AO111" s="2217" t="n">
        <f aca="false">'02.24 по датам'!AO111</f>
        <v>0</v>
      </c>
      <c r="AP111" s="2218"/>
      <c r="AQ111" s="2219"/>
      <c r="AR111" s="2220"/>
      <c r="AS111" s="2221"/>
      <c r="AT111" s="2221"/>
      <c r="AU111" s="2216" t="n">
        <f aca="false">'02.24 по датам'!AU111</f>
        <v>0</v>
      </c>
      <c r="AV111" s="2216" t="n">
        <f aca="false">'02.24 по датам'!AV111</f>
        <v>0</v>
      </c>
      <c r="AW111" s="2223" t="n">
        <f aca="false">'02.24 по датам'!AW111</f>
        <v>0</v>
      </c>
      <c r="AX111" s="2217" t="n">
        <f aca="false">'02.24 по датам'!AX111</f>
        <v>0</v>
      </c>
      <c r="AY111" s="2217" t="n">
        <f aca="false">'02.24 по датам'!AY111</f>
        <v>0</v>
      </c>
      <c r="AZ111" s="2217" t="n">
        <f aca="false">'02.24 по датам'!AZ111</f>
        <v>0</v>
      </c>
      <c r="BA111" s="2217" t="n">
        <f aca="false">'02.24 по датам'!BA111</f>
        <v>0</v>
      </c>
      <c r="BB111" s="2217" t="n">
        <f aca="false">'02.24 по датам'!BB111</f>
        <v>0</v>
      </c>
      <c r="BC111" s="2217" t="n">
        <f aca="false">'02.24 по датам'!BC111</f>
        <v>0</v>
      </c>
      <c r="BD111" s="2217" t="n">
        <f aca="false">'02.24 по датам'!BD111</f>
        <v>0</v>
      </c>
      <c r="BE111" s="2217" t="n">
        <f aca="false">'02.24 по датам'!BE111</f>
        <v>0</v>
      </c>
      <c r="BF111" s="2217" t="n">
        <f aca="false">'02.24 по датам'!BF111</f>
        <v>0</v>
      </c>
      <c r="BG111" s="2217" t="n">
        <f aca="false">'02.24 по датам'!BG111</f>
        <v>0</v>
      </c>
      <c r="BH111" s="2217" t="n">
        <f aca="false">'02.24 по датам'!BH111</f>
        <v>0</v>
      </c>
      <c r="BI111" s="2217" t="n">
        <f aca="false">'02.24 по датам'!BI111</f>
        <v>0</v>
      </c>
      <c r="BJ111" s="2217" t="n">
        <f aca="false">'02.24 по датам'!BJ111</f>
        <v>0</v>
      </c>
      <c r="BK111" s="2217" t="n">
        <f aca="false">'02.24 по датам'!BK111</f>
        <v>0</v>
      </c>
      <c r="BL111" s="2217" t="n">
        <f aca="false">'02.24 по датам'!BL111</f>
        <v>0</v>
      </c>
      <c r="BM111" s="2217" t="n">
        <f aca="false">'02.24 по датам'!BM111</f>
        <v>0</v>
      </c>
      <c r="BN111" s="2217" t="n">
        <f aca="false">'02.24 по датам'!BN111</f>
        <v>0</v>
      </c>
      <c r="BO111" s="2217" t="n">
        <f aca="false">'02.24 по датам'!BO111</f>
        <v>0</v>
      </c>
      <c r="BP111" s="2217" t="n">
        <f aca="false">'02.24 по датам'!BP111</f>
        <v>0</v>
      </c>
      <c r="BQ111" s="2217" t="n">
        <f aca="false">'02.24 по датам'!BQ111</f>
        <v>0</v>
      </c>
      <c r="BR111" s="2218"/>
      <c r="BS111" s="2219"/>
      <c r="BT111" s="2220"/>
      <c r="BU111" s="2221"/>
      <c r="BV111" s="2221"/>
      <c r="BW111" s="2222" t="n">
        <f aca="false">'02.24 по датам'!BW111</f>
        <v>0</v>
      </c>
      <c r="BX111" s="2217" t="n">
        <f aca="false">'02.24 по датам'!BX111</f>
        <v>0</v>
      </c>
      <c r="BY111" s="2217" t="n">
        <f aca="false">'02.24 по датам'!BY111</f>
        <v>0</v>
      </c>
      <c r="BZ111" s="2217" t="n">
        <f aca="false">'02.24 по датам'!BZ111</f>
        <v>0</v>
      </c>
      <c r="CA111" s="2217" t="n">
        <f aca="false">'02.24 по датам'!CA111</f>
        <v>0</v>
      </c>
      <c r="CB111" s="2217" t="n">
        <f aca="false">'02.24 по датам'!CB111</f>
        <v>0</v>
      </c>
      <c r="CC111" s="2217" t="n">
        <f aca="false">'02.24 по датам'!CC111</f>
        <v>0</v>
      </c>
      <c r="CD111" s="2217" t="n">
        <f aca="false">'02.24 по датам'!CD111</f>
        <v>0</v>
      </c>
      <c r="CE111" s="2217" t="n">
        <f aca="false">'02.24 по датам'!CE111</f>
        <v>0</v>
      </c>
      <c r="CF111" s="2217" t="n">
        <f aca="false">'02.24 по датам'!CF111</f>
        <v>0</v>
      </c>
      <c r="CG111" s="2217" t="n">
        <f aca="false">'02.24 по датам'!CG111</f>
        <v>0</v>
      </c>
      <c r="CH111" s="2217" t="n">
        <f aca="false">'02.24 по датам'!CH111</f>
        <v>0</v>
      </c>
      <c r="CI111" s="2217" t="n">
        <f aca="false">'02.24 по датам'!CI111</f>
        <v>0</v>
      </c>
      <c r="CJ111" s="2218"/>
      <c r="CK111" s="2219"/>
      <c r="CL111" s="2220"/>
      <c r="CM111" s="2221"/>
      <c r="CN111" s="2221"/>
      <c r="CO111" s="2221"/>
      <c r="CP111" s="2221"/>
      <c r="CQ111" s="2217" t="n">
        <f aca="false">'02.24 по датам'!CQ111</f>
        <v>0</v>
      </c>
      <c r="CR111" s="2217" t="n">
        <f aca="false">'02.24 по датам'!CR111</f>
        <v>0</v>
      </c>
      <c r="CS111" s="2217" t="n">
        <f aca="false">'02.24 по датам'!CS111</f>
        <v>0</v>
      </c>
      <c r="CT111" s="2217" t="n">
        <f aca="false">'02.24 по датам'!CT111</f>
        <v>0</v>
      </c>
      <c r="CU111" s="2217" t="n">
        <f aca="false">'02.24 по датам'!CU111</f>
        <v>0</v>
      </c>
      <c r="CV111" s="2217" t="n">
        <f aca="false">'02.24 по датам'!CV111</f>
        <v>0</v>
      </c>
      <c r="CW111" s="2217" t="n">
        <f aca="false">'02.24 по датам'!CW111</f>
        <v>0</v>
      </c>
      <c r="CX111" s="2217" t="n">
        <f aca="false">'02.24 по датам'!CX111</f>
        <v>0</v>
      </c>
      <c r="CY111" s="2217" t="n">
        <f aca="false">'02.24 по датам'!CY111</f>
        <v>0</v>
      </c>
      <c r="CZ111" s="2217" t="n">
        <f aca="false">'02.24 по датам'!CZ111</f>
        <v>0</v>
      </c>
      <c r="DA111" s="2217" t="n">
        <f aca="false">'02.24 по датам'!DA111</f>
        <v>0</v>
      </c>
      <c r="DB111" s="2217" t="n">
        <f aca="false">'02.24 по датам'!DB111</f>
        <v>0</v>
      </c>
      <c r="DC111" s="2217" t="n">
        <f aca="false">'02.24 по датам'!DC111</f>
        <v>0</v>
      </c>
      <c r="DD111" s="2218"/>
      <c r="DE111" s="2219"/>
      <c r="DF111" s="2220"/>
      <c r="DG111" s="2221"/>
      <c r="DH111" s="2221"/>
      <c r="DI111" s="2285" t="n">
        <f aca="false">'02.24 по датам'!DI111</f>
        <v>0</v>
      </c>
      <c r="DJ111" s="2217" t="n">
        <f aca="false">'02.24 по датам'!DJ111</f>
        <v>0</v>
      </c>
      <c r="DK111" s="2217" t="n">
        <f aca="false">'02.24 по датам'!DK111</f>
        <v>0</v>
      </c>
      <c r="DL111" s="2217" t="n">
        <f aca="false">'02.24 по датам'!DL111</f>
        <v>0</v>
      </c>
      <c r="DM111" s="2217" t="n">
        <f aca="false">'02.24 по датам'!DM111</f>
        <v>0</v>
      </c>
      <c r="DN111" s="2217" t="n">
        <f aca="false">'02.24 по датам'!DN111</f>
        <v>0</v>
      </c>
      <c r="DO111" s="2217" t="n">
        <f aca="false">'02.24 по датам'!DO111</f>
        <v>0</v>
      </c>
      <c r="DP111" s="2217" t="n">
        <f aca="false">'02.24 по датам'!DP111</f>
        <v>0</v>
      </c>
      <c r="DQ111" s="2217" t="n">
        <f aca="false">'02.24 по датам'!DQ111</f>
        <v>0</v>
      </c>
      <c r="DR111" s="2217" t="n">
        <f aca="false">'02.24 по датам'!DR111</f>
        <v>0</v>
      </c>
      <c r="DS111" s="2217" t="n">
        <f aca="false">'02.24 по датам'!DS111</f>
        <v>0</v>
      </c>
      <c r="DT111" s="2217" t="n">
        <f aca="false">'02.24 по датам'!DT111</f>
        <v>0</v>
      </c>
      <c r="DU111" s="2217" t="n">
        <f aca="false">'02.24 по датам'!DU111</f>
        <v>0</v>
      </c>
      <c r="DV111" s="2218"/>
      <c r="DW111" s="2219"/>
      <c r="DX111" s="2220"/>
      <c r="DY111" s="2221"/>
      <c r="DZ111" s="2221"/>
      <c r="EA111" s="2217" t="n">
        <f aca="false">'02.24 по датам'!EA111</f>
        <v>0</v>
      </c>
      <c r="EB111" s="2217" t="n">
        <f aca="false">'02.24 по датам'!EB111</f>
        <v>0</v>
      </c>
      <c r="EC111" s="2217" t="n">
        <f aca="false">'02.24 по датам'!EC111</f>
        <v>0</v>
      </c>
      <c r="ED111" s="2217" t="n">
        <f aca="false">'02.24 по датам'!ED111</f>
        <v>0</v>
      </c>
      <c r="EE111" s="2217" t="n">
        <f aca="false">'02.24 по датам'!EE111</f>
        <v>0</v>
      </c>
      <c r="EF111" s="2217" t="n">
        <f aca="false">'02.24 по датам'!EF111</f>
        <v>0</v>
      </c>
      <c r="EG111" s="2217" t="n">
        <f aca="false">'02.24 по датам'!EG111</f>
        <v>0</v>
      </c>
      <c r="EH111" s="2217" t="n">
        <f aca="false">'02.24 по датам'!EH111</f>
        <v>0</v>
      </c>
      <c r="EI111" s="2217" t="n">
        <f aca="false">'02.24 по датам'!EI111</f>
        <v>0</v>
      </c>
      <c r="EJ111" s="2217" t="n">
        <f aca="false">'02.24 по датам'!EJ111</f>
        <v>0</v>
      </c>
      <c r="EK111" s="2217" t="n">
        <f aca="false">'02.24 по датам'!EK111</f>
        <v>0</v>
      </c>
      <c r="EL111" s="2217" t="n">
        <f aca="false">'02.24 по датам'!EL111</f>
        <v>0</v>
      </c>
      <c r="EM111" s="2217" t="n">
        <f aca="false">'02.24 по датам'!EM111</f>
        <v>0</v>
      </c>
      <c r="EN111" s="2217" t="n">
        <f aca="false">'02.24 по датам'!EN111</f>
        <v>0</v>
      </c>
      <c r="EO111" s="2217" t="n">
        <f aca="false">'02.24 по датам'!EO111</f>
        <v>0</v>
      </c>
      <c r="EP111" s="2217" t="n">
        <f aca="false">'02.24 по датам'!EP111</f>
        <v>0</v>
      </c>
      <c r="EQ111" s="2217" t="n">
        <f aca="false">'02.24 по датам'!EQ111</f>
        <v>0</v>
      </c>
      <c r="ER111" s="2217" t="n">
        <f aca="false">'02.24 по датам'!ER111</f>
        <v>0</v>
      </c>
      <c r="ES111" s="2217" t="n">
        <f aca="false">'02.24 по датам'!ES111</f>
        <v>0</v>
      </c>
      <c r="ET111" s="2217" t="n">
        <f aca="false">'02.24 по датам'!ET111</f>
        <v>0</v>
      </c>
      <c r="EU111" s="2217" t="n">
        <f aca="false">'02.24 по датам'!EU111</f>
        <v>0</v>
      </c>
      <c r="EV111" s="2217" t="n">
        <f aca="false">'02.24 по датам'!EV111</f>
        <v>0</v>
      </c>
      <c r="EW111" s="2217" t="n">
        <f aca="false">'02.24 по датам'!EW111</f>
        <v>0</v>
      </c>
      <c r="EX111" s="2217" t="n">
        <f aca="false">'02.24 по датам'!EX111</f>
        <v>0</v>
      </c>
      <c r="EY111" s="2217" t="n">
        <f aca="false">'02.24 по датам'!EY111</f>
        <v>0</v>
      </c>
      <c r="EZ111" s="2218"/>
      <c r="FA111" s="2219"/>
      <c r="FB111" s="2220"/>
      <c r="FC111" s="2221"/>
      <c r="FD111" s="2221"/>
      <c r="FE111" s="2217" t="n">
        <f aca="false">'02.24 по датам'!FE111</f>
        <v>0</v>
      </c>
      <c r="FF111" s="2217" t="n">
        <f aca="false">'02.24 по датам'!FF111</f>
        <v>0</v>
      </c>
      <c r="FG111" s="2217" t="n">
        <f aca="false">'02.24 по датам'!FG111</f>
        <v>0</v>
      </c>
      <c r="FH111" s="2217" t="n">
        <f aca="false">'02.24 по датам'!FH111</f>
        <v>0</v>
      </c>
      <c r="FI111" s="2217" t="n">
        <f aca="false">'02.24 по датам'!FI111</f>
        <v>0</v>
      </c>
      <c r="FJ111" s="2217" t="n">
        <f aca="false">'02.24 по датам'!FJ111</f>
        <v>0</v>
      </c>
      <c r="FK111" s="2217" t="n">
        <f aca="false">'02.24 по датам'!FK111</f>
        <v>0</v>
      </c>
      <c r="FL111" s="2217" t="n">
        <f aca="false">'02.24 по датам'!FL111</f>
        <v>0</v>
      </c>
      <c r="FM111" s="2217" t="n">
        <f aca="false">'02.24 по датам'!FM111</f>
        <v>0</v>
      </c>
      <c r="FN111" s="2217" t="n">
        <f aca="false">'02.24 по датам'!FN111</f>
        <v>0</v>
      </c>
      <c r="FO111" s="2218"/>
      <c r="FP111" s="2219"/>
      <c r="FQ111" s="2220"/>
      <c r="FR111" s="2221"/>
      <c r="FS111" s="2221"/>
      <c r="FT111" s="2225"/>
      <c r="FU111" s="2225"/>
      <c r="FV111" s="2225"/>
      <c r="FW111" s="2225"/>
      <c r="FX111" s="2225"/>
      <c r="FY111" s="2225"/>
      <c r="FZ111" s="2225"/>
      <c r="GA111" s="2225"/>
      <c r="GB111" s="2225"/>
      <c r="GC111" s="2225"/>
      <c r="GD111" s="2225"/>
      <c r="GE111" s="2225"/>
      <c r="GF111" s="2225"/>
      <c r="GG111" s="2225"/>
      <c r="GH111" s="2225"/>
      <c r="GI111" s="2225"/>
      <c r="GJ111" s="2225"/>
      <c r="GK111" s="2225"/>
      <c r="GL111" s="2225"/>
      <c r="GM111" s="2225"/>
      <c r="GN111" s="2225"/>
      <c r="GO111" s="2225"/>
      <c r="GP111" s="2225"/>
      <c r="GQ111" s="2225"/>
      <c r="GR111" s="2225"/>
      <c r="GS111" s="2225"/>
      <c r="GT111" s="2218"/>
      <c r="GU111" s="2219"/>
      <c r="GV111" s="2220"/>
      <c r="GW111" s="2221"/>
      <c r="GX111" s="2221"/>
      <c r="GY111" s="2221"/>
      <c r="GZ111" s="2217" t="n">
        <f aca="false">'02.24 по датам'!GZ111</f>
        <v>0</v>
      </c>
      <c r="HA111" s="2217" t="n">
        <f aca="false">'02.24 по датам'!HA111</f>
        <v>0</v>
      </c>
      <c r="HB111" s="2226"/>
      <c r="HC111" s="2221"/>
      <c r="HD111" s="2227" t="n">
        <f aca="false">'02.24 по датам'!HD111</f>
        <v>0</v>
      </c>
      <c r="HE111" s="2226"/>
      <c r="HF111" s="2228"/>
      <c r="HG111" s="2180"/>
      <c r="HH111" s="2180"/>
      <c r="HI111" s="2230"/>
      <c r="HJ111" s="2225"/>
      <c r="HK111" s="2225"/>
      <c r="HL111" s="2225"/>
      <c r="HM111" s="2225"/>
      <c r="HN111" s="2225"/>
      <c r="HO111" s="2225"/>
      <c r="HP111" s="2225"/>
      <c r="HQ111" s="2225"/>
      <c r="HR111" s="2225"/>
      <c r="HS111" s="2225"/>
      <c r="HT111" s="2225"/>
      <c r="HU111" s="2225"/>
      <c r="HV111" s="2225"/>
      <c r="HW111" s="2225"/>
      <c r="HX111" s="2225"/>
      <c r="HY111" s="2225"/>
      <c r="HZ111" s="2225"/>
      <c r="IA111" s="2218"/>
      <c r="IB111" s="2219"/>
      <c r="IC111" s="2220"/>
      <c r="ID111" s="2221"/>
      <c r="IE111" s="2221"/>
      <c r="IF111" s="2231" t="n">
        <f aca="false">'02.24 по датам'!IF111</f>
        <v>0</v>
      </c>
      <c r="IG111" s="2231" t="n">
        <f aca="false">'02.24 по датам'!IG111</f>
        <v>0</v>
      </c>
      <c r="IH111" s="2231" t="n">
        <f aca="false">'02.24 по датам'!IH111</f>
        <v>0</v>
      </c>
      <c r="II111" s="2232"/>
      <c r="IJ111" s="2233"/>
      <c r="IK111" s="1302"/>
      <c r="IL111" s="1302"/>
      <c r="IM111" s="2234" t="n">
        <f aca="false">'02.24 по датам'!IM111</f>
        <v>0</v>
      </c>
      <c r="IN111" s="2234" t="n">
        <f aca="false">'02.24 по датам'!IN111</f>
        <v>0</v>
      </c>
      <c r="IO111" s="2217" t="n">
        <f aca="false">'02.24 по датам'!IO111</f>
        <v>0</v>
      </c>
      <c r="IP111" s="2217" t="n">
        <f aca="false">'02.24 по датам'!IP111</f>
        <v>0</v>
      </c>
      <c r="IQ111" s="2217" t="n">
        <f aca="false">'02.24 по датам'!IQ111</f>
        <v>0</v>
      </c>
      <c r="IR111" s="2217" t="n">
        <f aca="false">'02.24 по датам'!IR111</f>
        <v>0</v>
      </c>
      <c r="IS111" s="2217" t="n">
        <f aca="false">'02.24 по датам'!IS111</f>
        <v>0</v>
      </c>
      <c r="IT111" s="2217" t="n">
        <f aca="false">'02.24 по датам'!IT111</f>
        <v>0</v>
      </c>
      <c r="IU111" s="2217" t="n">
        <f aca="false">'02.24 по датам'!IU111</f>
        <v>0</v>
      </c>
      <c r="IV111" s="2217" t="n">
        <f aca="false">'02.24 по датам'!IV111</f>
        <v>0</v>
      </c>
      <c r="IW111" s="2218"/>
      <c r="IX111" s="2219"/>
      <c r="IY111" s="2220"/>
      <c r="IZ111" s="2221"/>
      <c r="JA111" s="2221"/>
      <c r="JB111" s="2217" t="n">
        <f aca="false">'02.24 по датам'!JB111</f>
        <v>0</v>
      </c>
      <c r="JC111" s="2226"/>
      <c r="JD111" s="2217" t="n">
        <f aca="false">'02.24 по датам'!JD111</f>
        <v>0</v>
      </c>
      <c r="JE111" s="2221"/>
      <c r="JF111" s="2221"/>
      <c r="JG111" s="2231" t="n">
        <f aca="false">'02.24 по датам'!JG111</f>
        <v>0</v>
      </c>
      <c r="JH111" s="2231" t="n">
        <f aca="false">'02.24 по датам'!JH111</f>
        <v>0</v>
      </c>
      <c r="JI111" s="2231" t="n">
        <f aca="false">'02.24 по датам'!JI111</f>
        <v>0</v>
      </c>
      <c r="JJ111" s="2231" t="n">
        <f aca="false">'02.24 по датам'!JJ111</f>
        <v>0</v>
      </c>
      <c r="JK111" s="2270"/>
      <c r="JL111" s="1302"/>
      <c r="JM111" s="2236"/>
      <c r="JN111" s="2236"/>
      <c r="JO111" s="2237"/>
      <c r="JP111" s="2236"/>
      <c r="JQ111" s="2236"/>
      <c r="JR111" s="2237"/>
    </row>
    <row r="112" customFormat="false" ht="11.25" hidden="false" customHeight="true" outlineLevel="0" collapsed="false">
      <c r="A112" s="2056" t="n">
        <f aca="false">A108+1</f>
        <v>45348</v>
      </c>
      <c r="B112" s="2057" t="s">
        <v>662</v>
      </c>
      <c r="C112" s="2067" t="n">
        <f aca="false">'02.24 по датам'!C112</f>
        <v>0</v>
      </c>
      <c r="D112" s="2312" t="n">
        <f aca="false">'02.24 по датам'!D112</f>
        <v>0</v>
      </c>
      <c r="E112" s="2067" t="n">
        <f aca="false">'02.24 по датам'!E112</f>
        <v>0</v>
      </c>
      <c r="F112" s="2067" t="str">
        <f aca="false">'02.24 по датам'!F112</f>
        <v>Вынгапуровское</v>
      </c>
      <c r="G112" s="2065" t="n">
        <f aca="false">'02.24 по датам'!G112</f>
        <v>0</v>
      </c>
      <c r="H112" s="2065" t="n">
        <f aca="false">'02.24 по датам'!H112</f>
        <v>0</v>
      </c>
      <c r="I112" s="2065" t="n">
        <f aca="false">'02.24 по датам'!I112</f>
        <v>0</v>
      </c>
      <c r="J112" s="2065" t="n">
        <f aca="false">'02.24 по датам'!J112</f>
        <v>0</v>
      </c>
      <c r="K112" s="2065" t="n">
        <f aca="false">'02.24 по датам'!K112</f>
        <v>0</v>
      </c>
      <c r="L112" s="2065" t="n">
        <f aca="false">'02.24 по датам'!L112</f>
        <v>0</v>
      </c>
      <c r="M112" s="2065" t="n">
        <f aca="false">'02.24 по датам'!M112</f>
        <v>0</v>
      </c>
      <c r="N112" s="2065" t="n">
        <f aca="false">'02.24 по датам'!N112</f>
        <v>0</v>
      </c>
      <c r="O112" s="2065" t="n">
        <f aca="false">'02.24 по датам'!O112</f>
        <v>0</v>
      </c>
      <c r="P112" s="2065" t="n">
        <f aca="false">'02.24 по датам'!P112</f>
        <v>0</v>
      </c>
      <c r="Q112" s="2065" t="n">
        <f aca="false">'02.24 по датам'!Q112</f>
        <v>0</v>
      </c>
      <c r="R112" s="2065" t="n">
        <f aca="false">'02.24 по датам'!R112</f>
        <v>0</v>
      </c>
      <c r="S112" s="2065" t="n">
        <f aca="false">'02.24 по датам'!S112</f>
        <v>0</v>
      </c>
      <c r="T112" s="2065" t="n">
        <f aca="false">'02.24 по датам'!T112</f>
        <v>0</v>
      </c>
      <c r="U112" s="2065" t="n">
        <f aca="false">'02.24 по датам'!U112</f>
        <v>0</v>
      </c>
      <c r="V112" s="2065" t="n">
        <f aca="false">'02.24 по датам'!V112</f>
        <v>0</v>
      </c>
      <c r="W112" s="2066" t="n">
        <f aca="false">'02.24 по датам'!W112</f>
        <v>0</v>
      </c>
      <c r="X112" s="2238"/>
      <c r="Y112" s="2239"/>
      <c r="Z112" s="2240"/>
      <c r="AA112" s="2062"/>
      <c r="AB112" s="2063"/>
      <c r="AC112" s="2241" t="n">
        <f aca="false">'02.24 по датам'!AC112</f>
        <v>0</v>
      </c>
      <c r="AD112" s="2241" t="n">
        <f aca="false">'02.24 по датам'!AD112</f>
        <v>0</v>
      </c>
      <c r="AE112" s="2241" t="n">
        <f aca="false">'02.24 по датам'!AE112</f>
        <v>0</v>
      </c>
      <c r="AF112" s="2065" t="n">
        <f aca="false">'02.24 по датам'!AF112</f>
        <v>0</v>
      </c>
      <c r="AG112" s="2065" t="n">
        <f aca="false">'02.24 по датам'!AG112</f>
        <v>0</v>
      </c>
      <c r="AH112" s="2065" t="n">
        <f aca="false">'02.24 по датам'!AH112</f>
        <v>0</v>
      </c>
      <c r="AI112" s="2065" t="n">
        <f aca="false">'02.24 по датам'!AI112</f>
        <v>0</v>
      </c>
      <c r="AJ112" s="2065" t="n">
        <f aca="false">'02.24 по датам'!AJ112</f>
        <v>0</v>
      </c>
      <c r="AK112" s="2065" t="n">
        <f aca="false">'02.24 по датам'!AK112</f>
        <v>0</v>
      </c>
      <c r="AL112" s="2065" t="n">
        <f aca="false">'02.24 по датам'!AL112</f>
        <v>0</v>
      </c>
      <c r="AM112" s="2065" t="n">
        <f aca="false">'02.24 по датам'!AM112</f>
        <v>0</v>
      </c>
      <c r="AN112" s="2065" t="n">
        <f aca="false">'02.24 по датам'!AN112</f>
        <v>0</v>
      </c>
      <c r="AO112" s="2066" t="n">
        <f aca="false">'02.24 по датам'!AO112</f>
        <v>0</v>
      </c>
      <c r="AP112" s="2238"/>
      <c r="AQ112" s="2239"/>
      <c r="AR112" s="2240"/>
      <c r="AS112" s="2062"/>
      <c r="AT112" s="2063"/>
      <c r="AU112" s="2064" t="str">
        <f aca="false">'02.24 по датам'!AU112</f>
        <v>Умс</v>
      </c>
      <c r="AV112" s="2064" t="n">
        <f aca="false">'02.24 по датам'!AV112</f>
        <v>0</v>
      </c>
      <c r="AW112" s="2067" t="n">
        <f aca="false">'02.24 по датам'!AW112</f>
        <v>0</v>
      </c>
      <c r="AX112" s="2065" t="n">
        <f aca="false">'02.24 по датам'!AX112</f>
        <v>0</v>
      </c>
      <c r="AY112" s="2065" t="n">
        <f aca="false">'02.24 по датам'!AY112</f>
        <v>0</v>
      </c>
      <c r="AZ112" s="2065" t="n">
        <f aca="false">'02.24 по датам'!AZ112</f>
        <v>0</v>
      </c>
      <c r="BA112" s="2065" t="n">
        <f aca="false">'02.24 по датам'!BA112</f>
        <v>0</v>
      </c>
      <c r="BB112" s="2065" t="n">
        <f aca="false">'02.24 по датам'!BB112</f>
        <v>0</v>
      </c>
      <c r="BC112" s="2065" t="n">
        <f aca="false">'02.24 по датам'!BC112</f>
        <v>0</v>
      </c>
      <c r="BD112" s="2065" t="n">
        <f aca="false">'02.24 по датам'!BD112</f>
        <v>0</v>
      </c>
      <c r="BE112" s="2065" t="n">
        <f aca="false">'02.24 по датам'!BE112</f>
        <v>0</v>
      </c>
      <c r="BF112" s="2065" t="n">
        <f aca="false">'02.24 по датам'!BF112</f>
        <v>0</v>
      </c>
      <c r="BG112" s="2065" t="n">
        <f aca="false">'02.24 по датам'!BG112</f>
        <v>0</v>
      </c>
      <c r="BH112" s="2065" t="n">
        <f aca="false">'02.24 по датам'!BH112</f>
        <v>0</v>
      </c>
      <c r="BI112" s="2065" t="n">
        <f aca="false">'02.24 по датам'!BI112</f>
        <v>0</v>
      </c>
      <c r="BJ112" s="2065" t="n">
        <f aca="false">'02.24 по датам'!BJ112</f>
        <v>0</v>
      </c>
      <c r="BK112" s="2065" t="n">
        <f aca="false">'02.24 по датам'!BK112</f>
        <v>0</v>
      </c>
      <c r="BL112" s="2065" t="n">
        <f aca="false">'02.24 по датам'!BL112</f>
        <v>0</v>
      </c>
      <c r="BM112" s="2065" t="n">
        <f aca="false">'02.24 по датам'!BM112</f>
        <v>0</v>
      </c>
      <c r="BN112" s="2065" t="n">
        <f aca="false">'02.24 по датам'!BN112</f>
        <v>0</v>
      </c>
      <c r="BO112" s="2065" t="n">
        <f aca="false">'02.24 по датам'!BO112</f>
        <v>0</v>
      </c>
      <c r="BP112" s="2065" t="n">
        <f aca="false">'02.24 по датам'!BP112</f>
        <v>0</v>
      </c>
      <c r="BQ112" s="2066" t="n">
        <f aca="false">'02.24 по датам'!BQ112</f>
        <v>0</v>
      </c>
      <c r="BR112" s="2238"/>
      <c r="BS112" s="2239"/>
      <c r="BT112" s="2240"/>
      <c r="BU112" s="2062"/>
      <c r="BV112" s="2063"/>
      <c r="BW112" s="2068" t="n">
        <f aca="false">'02.24 по датам'!BW112</f>
        <v>0</v>
      </c>
      <c r="BX112" s="2065" t="n">
        <f aca="false">'02.24 по датам'!BX112</f>
        <v>0</v>
      </c>
      <c r="BY112" s="2065" t="n">
        <f aca="false">'02.24 по датам'!BY112</f>
        <v>0</v>
      </c>
      <c r="BZ112" s="2065" t="n">
        <f aca="false">'02.24 по датам'!BZ112</f>
        <v>0</v>
      </c>
      <c r="CA112" s="2065" t="n">
        <f aca="false">'02.24 по датам'!CA112</f>
        <v>0</v>
      </c>
      <c r="CB112" s="2065" t="n">
        <f aca="false">'02.24 по датам'!CB112</f>
        <v>0</v>
      </c>
      <c r="CC112" s="2065" t="n">
        <f aca="false">'02.24 по датам'!CC112</f>
        <v>0</v>
      </c>
      <c r="CD112" s="2065" t="n">
        <f aca="false">'02.24 по датам'!CD112</f>
        <v>0</v>
      </c>
      <c r="CE112" s="2065" t="n">
        <f aca="false">'02.24 по датам'!CE112</f>
        <v>0</v>
      </c>
      <c r="CF112" s="2065" t="n">
        <f aca="false">'02.24 по датам'!CF112</f>
        <v>0</v>
      </c>
      <c r="CG112" s="2065" t="n">
        <f aca="false">'02.24 по датам'!CG112</f>
        <v>0</v>
      </c>
      <c r="CH112" s="2065" t="n">
        <f aca="false">'02.24 по датам'!CH112</f>
        <v>0</v>
      </c>
      <c r="CI112" s="2066" t="n">
        <f aca="false">'02.24 по датам'!CI112</f>
        <v>0</v>
      </c>
      <c r="CJ112" s="2238"/>
      <c r="CK112" s="2239"/>
      <c r="CL112" s="2240"/>
      <c r="CM112" s="2062"/>
      <c r="CN112" s="2063"/>
      <c r="CO112" s="2063"/>
      <c r="CP112" s="2063"/>
      <c r="CQ112" s="2092" t="n">
        <f aca="false">'02.24 по датам'!CQ112</f>
        <v>0</v>
      </c>
      <c r="CR112" s="2092" t="n">
        <f aca="false">'02.24 по датам'!CR112</f>
        <v>0</v>
      </c>
      <c r="CS112" s="2092" t="n">
        <f aca="false">'02.24 по датам'!CS112</f>
        <v>0</v>
      </c>
      <c r="CT112" s="2092" t="n">
        <f aca="false">'02.24 по датам'!CT112</f>
        <v>0</v>
      </c>
      <c r="CU112" s="2092" t="n">
        <f aca="false">'02.24 по датам'!CU112</f>
        <v>0</v>
      </c>
      <c r="CV112" s="2092" t="n">
        <f aca="false">'02.24 по датам'!CV112</f>
        <v>0</v>
      </c>
      <c r="CW112" s="2092" t="n">
        <f aca="false">'02.24 по датам'!CW112</f>
        <v>0</v>
      </c>
      <c r="CX112" s="2092" t="n">
        <f aca="false">'02.24 по датам'!CX112</f>
        <v>0</v>
      </c>
      <c r="CY112" s="2092" t="n">
        <f aca="false">'02.24 по датам'!CY112</f>
        <v>0</v>
      </c>
      <c r="CZ112" s="2092" t="n">
        <f aca="false">'02.24 по датам'!CZ112</f>
        <v>0</v>
      </c>
      <c r="DA112" s="2092" t="n">
        <f aca="false">'02.24 по датам'!DA112</f>
        <v>0</v>
      </c>
      <c r="DB112" s="2092" t="n">
        <f aca="false">'02.24 по датам'!DB112</f>
        <v>0</v>
      </c>
      <c r="DC112" s="2287" t="n">
        <f aca="false">'02.24 по датам'!DC112</f>
        <v>0</v>
      </c>
      <c r="DD112" s="2242"/>
      <c r="DE112" s="2243"/>
      <c r="DF112" s="2248"/>
      <c r="DG112" s="2069"/>
      <c r="DH112" s="2070"/>
      <c r="DI112" s="2068" t="n">
        <f aca="false">'02.24 по датам'!DI112</f>
        <v>0</v>
      </c>
      <c r="DJ112" s="2092" t="n">
        <f aca="false">'02.24 по датам'!DJ112</f>
        <v>0</v>
      </c>
      <c r="DK112" s="2092" t="n">
        <f aca="false">'02.24 по датам'!DK112</f>
        <v>0</v>
      </c>
      <c r="DL112" s="2092" t="n">
        <f aca="false">'02.24 по датам'!DL112</f>
        <v>0</v>
      </c>
      <c r="DM112" s="2092" t="n">
        <f aca="false">'02.24 по датам'!DM112</f>
        <v>0</v>
      </c>
      <c r="DN112" s="2092" t="n">
        <f aca="false">'02.24 по датам'!DN112</f>
        <v>0</v>
      </c>
      <c r="DO112" s="2092" t="n">
        <f aca="false">'02.24 по датам'!DO112</f>
        <v>0</v>
      </c>
      <c r="DP112" s="2092" t="n">
        <f aca="false">'02.24 по датам'!DP112</f>
        <v>0</v>
      </c>
      <c r="DQ112" s="2092" t="n">
        <f aca="false">'02.24 по датам'!DQ112</f>
        <v>0</v>
      </c>
      <c r="DR112" s="2092" t="n">
        <f aca="false">'02.24 по датам'!DR112</f>
        <v>0</v>
      </c>
      <c r="DS112" s="2092" t="n">
        <f aca="false">'02.24 по датам'!DS112</f>
        <v>0</v>
      </c>
      <c r="DT112" s="2092" t="n">
        <f aca="false">'02.24 по датам'!DT112</f>
        <v>0</v>
      </c>
      <c r="DU112" s="2287" t="n">
        <f aca="false">'02.24 по датам'!DU112</f>
        <v>0</v>
      </c>
      <c r="DV112" s="2242"/>
      <c r="DW112" s="2243"/>
      <c r="DX112" s="2248"/>
      <c r="DY112" s="2069"/>
      <c r="DZ112" s="2070"/>
      <c r="EA112" s="2065" t="n">
        <f aca="false">'02.24 по датам'!EA112</f>
        <v>0</v>
      </c>
      <c r="EB112" s="2092" t="n">
        <f aca="false">'02.24 по датам'!EB112</f>
        <v>0</v>
      </c>
      <c r="EC112" s="2065" t="n">
        <f aca="false">'02.24 по датам'!EC112</f>
        <v>0</v>
      </c>
      <c r="ED112" s="2065" t="n">
        <f aca="false">'02.24 по датам'!ED112</f>
        <v>0</v>
      </c>
      <c r="EE112" s="2065" t="n">
        <f aca="false">'02.24 по датам'!EE112</f>
        <v>0</v>
      </c>
      <c r="EF112" s="2065" t="n">
        <f aca="false">'02.24 по датам'!EF112</f>
        <v>0</v>
      </c>
      <c r="EG112" s="2065" t="n">
        <f aca="false">'02.24 по датам'!EG112</f>
        <v>0</v>
      </c>
      <c r="EH112" s="2065" t="n">
        <f aca="false">'02.24 по датам'!EH112</f>
        <v>0</v>
      </c>
      <c r="EI112" s="2065" t="n">
        <f aca="false">'02.24 по датам'!EI112</f>
        <v>0</v>
      </c>
      <c r="EJ112" s="2065" t="n">
        <f aca="false">'02.24 по датам'!EJ112</f>
        <v>0</v>
      </c>
      <c r="EK112" s="2065" t="n">
        <f aca="false">'02.24 по датам'!EK112</f>
        <v>0</v>
      </c>
      <c r="EL112" s="2065" t="n">
        <f aca="false">'02.24 по датам'!EL112</f>
        <v>0</v>
      </c>
      <c r="EM112" s="2065" t="n">
        <f aca="false">'02.24 по датам'!EM112</f>
        <v>0</v>
      </c>
      <c r="EN112" s="2065" t="n">
        <f aca="false">'02.24 по датам'!EN112</f>
        <v>0</v>
      </c>
      <c r="EO112" s="2065" t="n">
        <f aca="false">'02.24 по датам'!EO112</f>
        <v>0</v>
      </c>
      <c r="EP112" s="2065" t="n">
        <f aca="false">'02.24 по датам'!EP112</f>
        <v>0</v>
      </c>
      <c r="EQ112" s="2065" t="n">
        <f aca="false">'02.24 по датам'!EQ112</f>
        <v>0</v>
      </c>
      <c r="ER112" s="2065" t="n">
        <f aca="false">'02.24 по датам'!ER112</f>
        <v>0</v>
      </c>
      <c r="ES112" s="2065" t="n">
        <f aca="false">'02.24 по датам'!ES112</f>
        <v>0</v>
      </c>
      <c r="ET112" s="2065" t="n">
        <f aca="false">'02.24 по датам'!ET112</f>
        <v>0</v>
      </c>
      <c r="EU112" s="2065" t="n">
        <f aca="false">'02.24 по датам'!EU112</f>
        <v>0</v>
      </c>
      <c r="EV112" s="2065" t="n">
        <f aca="false">'02.24 по датам'!EV112</f>
        <v>0</v>
      </c>
      <c r="EW112" s="2065" t="n">
        <f aca="false">'02.24 по датам'!EW112</f>
        <v>0</v>
      </c>
      <c r="EX112" s="2065" t="n">
        <f aca="false">'02.24 по датам'!EX112</f>
        <v>0</v>
      </c>
      <c r="EY112" s="2066" t="n">
        <f aca="false">'02.24 по датам'!EY112</f>
        <v>0</v>
      </c>
      <c r="EZ112" s="2238"/>
      <c r="FA112" s="2239"/>
      <c r="FB112" s="2240"/>
      <c r="FC112" s="2069"/>
      <c r="FD112" s="2070"/>
      <c r="FE112" s="2065" t="n">
        <f aca="false">'02.24 по датам'!FE112</f>
        <v>0</v>
      </c>
      <c r="FF112" s="2065" t="n">
        <f aca="false">'02.24 по датам'!FF112</f>
        <v>0</v>
      </c>
      <c r="FG112" s="2065" t="n">
        <f aca="false">'02.24 по датам'!FG112</f>
        <v>0</v>
      </c>
      <c r="FH112" s="2065" t="n">
        <f aca="false">'02.24 по датам'!FH112</f>
        <v>0</v>
      </c>
      <c r="FI112" s="2065" t="n">
        <f aca="false">'02.24 по датам'!FI112</f>
        <v>0</v>
      </c>
      <c r="FJ112" s="2065" t="n">
        <f aca="false">'02.24 по датам'!FJ112</f>
        <v>0</v>
      </c>
      <c r="FK112" s="2065" t="n">
        <f aca="false">'02.24 по датам'!FK112</f>
        <v>0</v>
      </c>
      <c r="FL112" s="2065" t="n">
        <f aca="false">'02.24 по датам'!FL112</f>
        <v>0</v>
      </c>
      <c r="FM112" s="2065" t="n">
        <f aca="false">'02.24 по датам'!FM112</f>
        <v>0</v>
      </c>
      <c r="FN112" s="2066" t="n">
        <f aca="false">'02.24 по датам'!FN112</f>
        <v>0</v>
      </c>
      <c r="FO112" s="2238"/>
      <c r="FP112" s="2239"/>
      <c r="FQ112" s="2240"/>
      <c r="FR112" s="2069"/>
      <c r="FS112" s="2070"/>
      <c r="FT112" s="2271"/>
      <c r="FU112" s="2072"/>
      <c r="FV112" s="2072"/>
      <c r="FW112" s="2072"/>
      <c r="FX112" s="2072"/>
      <c r="FY112" s="2072"/>
      <c r="FZ112" s="2072"/>
      <c r="GA112" s="2072"/>
      <c r="GB112" s="2072"/>
      <c r="GC112" s="2072"/>
      <c r="GD112" s="2072"/>
      <c r="GE112" s="2072"/>
      <c r="GF112" s="2072"/>
      <c r="GG112" s="2072"/>
      <c r="GH112" s="2072"/>
      <c r="GI112" s="2072"/>
      <c r="GJ112" s="2072"/>
      <c r="GK112" s="2072"/>
      <c r="GL112" s="2072"/>
      <c r="GM112" s="2072"/>
      <c r="GN112" s="2072"/>
      <c r="GO112" s="2072"/>
      <c r="GP112" s="2072"/>
      <c r="GQ112" s="2072"/>
      <c r="GR112" s="2072"/>
      <c r="GS112" s="2073"/>
      <c r="GT112" s="2242"/>
      <c r="GU112" s="2243"/>
      <c r="GV112" s="2240"/>
      <c r="GW112" s="2076"/>
      <c r="GX112" s="2063"/>
      <c r="GY112" s="2062"/>
      <c r="GZ112" s="2077" t="n">
        <f aca="false">'02.24 по датам'!GZ112</f>
        <v>0</v>
      </c>
      <c r="HA112" s="2078" t="n">
        <f aca="false">'02.24 по датам'!HA112</f>
        <v>0</v>
      </c>
      <c r="HB112" s="2245"/>
      <c r="HC112" s="2080"/>
      <c r="HD112" s="2247" t="n">
        <f aca="false">'02.24 по датам'!HD112</f>
        <v>0</v>
      </c>
      <c r="HE112" s="2272"/>
      <c r="HF112" s="2082"/>
      <c r="HG112" s="2068"/>
      <c r="HH112" s="2068"/>
      <c r="HI112" s="2084"/>
      <c r="HJ112" s="2072"/>
      <c r="HK112" s="2072"/>
      <c r="HL112" s="2072"/>
      <c r="HM112" s="2072"/>
      <c r="HN112" s="2072"/>
      <c r="HO112" s="2072"/>
      <c r="HP112" s="2072"/>
      <c r="HQ112" s="2072"/>
      <c r="HR112" s="2072"/>
      <c r="HS112" s="2072"/>
      <c r="HT112" s="2072"/>
      <c r="HU112" s="2072"/>
      <c r="HV112" s="2072"/>
      <c r="HW112" s="2072"/>
      <c r="HX112" s="2072"/>
      <c r="HY112" s="2072"/>
      <c r="HZ112" s="2073"/>
      <c r="IA112" s="2242"/>
      <c r="IB112" s="2243"/>
      <c r="IC112" s="2240"/>
      <c r="ID112" s="2062"/>
      <c r="IE112" s="2076"/>
      <c r="IF112" s="2085" t="n">
        <f aca="false">'02.24 по датам'!IF112</f>
        <v>0</v>
      </c>
      <c r="IG112" s="2085" t="n">
        <f aca="false">'02.24 по датам'!IG112</f>
        <v>0</v>
      </c>
      <c r="IH112" s="2086" t="n">
        <f aca="false">'02.24 по датам'!IH112</f>
        <v>0</v>
      </c>
      <c r="II112" s="2249"/>
      <c r="IJ112" s="2250"/>
      <c r="IK112" s="2089"/>
      <c r="IL112" s="2090"/>
      <c r="IM112" s="2091" t="n">
        <f aca="false">'02.24 по датам'!IM112</f>
        <v>0</v>
      </c>
      <c r="IN112" s="2092" t="n">
        <f aca="false">'02.24 по датам'!IN112</f>
        <v>0</v>
      </c>
      <c r="IO112" s="2093" t="n">
        <f aca="false">'02.24 по датам'!IO112</f>
        <v>0</v>
      </c>
      <c r="IP112" s="2093" t="n">
        <f aca="false">'02.24 по датам'!IP112</f>
        <v>0</v>
      </c>
      <c r="IQ112" s="2093" t="n">
        <f aca="false">'02.24 по датам'!IQ112</f>
        <v>0</v>
      </c>
      <c r="IR112" s="2093" t="n">
        <f aca="false">'02.24 по датам'!IR112</f>
        <v>0</v>
      </c>
      <c r="IS112" s="2093" t="n">
        <f aca="false">'02.24 по датам'!IS112</f>
        <v>0</v>
      </c>
      <c r="IT112" s="2093" t="n">
        <f aca="false">'02.24 по датам'!IT112</f>
        <v>0</v>
      </c>
      <c r="IU112" s="2093" t="n">
        <f aca="false">'02.24 по датам'!IU112</f>
        <v>0</v>
      </c>
      <c r="IV112" s="2094" t="n">
        <f aca="false">'02.24 по датам'!IV112</f>
        <v>0</v>
      </c>
      <c r="IW112" s="2251"/>
      <c r="IX112" s="2252"/>
      <c r="IY112" s="2253"/>
      <c r="IZ112" s="2062"/>
      <c r="JA112" s="2063"/>
      <c r="JB112" s="2098" t="n">
        <f aca="false">'02.24 по датам'!JB112</f>
        <v>0</v>
      </c>
      <c r="JC112" s="2245"/>
      <c r="JD112" s="2100" t="n">
        <f aca="false">'02.24 по датам'!JD112</f>
        <v>0</v>
      </c>
      <c r="JE112" s="2101"/>
      <c r="JF112" s="2102"/>
      <c r="JG112" s="2103" t="n">
        <f aca="false">'02.24 по датам'!JG112</f>
        <v>0</v>
      </c>
      <c r="JH112" s="2103" t="n">
        <f aca="false">'02.24 по датам'!JH112</f>
        <v>0</v>
      </c>
      <c r="JI112" s="2103" t="n">
        <f aca="false">'02.24 по датам'!JI112</f>
        <v>0</v>
      </c>
      <c r="JJ112" s="2104" t="n">
        <f aca="false">'02.24 по датам'!JJ112</f>
        <v>0</v>
      </c>
      <c r="JK112" s="2276"/>
      <c r="JL112" s="2106"/>
      <c r="JM112" s="2107" t="n">
        <f aca="false">JM$4:JM$4+SUMIF($C$5:JL$5,"Нараст. баланс",$C114:JL114)+SUMIF($C$7:JH$7,"Итого (с ВНР)",$C114:JH114)-SUMIF($C$5:JL$5,"Геол. снижение,  т/сут",$C114:JL114)-SUMIF(JJ$7:JL$7,"Итого",JJ114:JL114)-SUMIF($C$7:JL$7,"Итого (с ВСП)",$C114:JL114)</f>
        <v>23327.396</v>
      </c>
      <c r="JN112" s="2108"/>
      <c r="JO112" s="2256" t="e">
        <f aca="false">'02.24 НГДП по датам'!CA112:CA114</f>
        <v>#VALUE!</v>
      </c>
      <c r="JP112" s="2110"/>
      <c r="JQ112" s="2111"/>
      <c r="JR112" s="2257"/>
    </row>
    <row r="113" customFormat="false" ht="11.25" hidden="false" customHeight="true" outlineLevel="0" collapsed="false">
      <c r="A113" s="2056"/>
      <c r="B113" s="2113" t="s">
        <v>663</v>
      </c>
      <c r="C113" s="2123" t="n">
        <f aca="false">'02.24 по датам'!C113</f>
        <v>0</v>
      </c>
      <c r="D113" s="2313" t="n">
        <f aca="false">'02.24 по датам'!D113</f>
        <v>0</v>
      </c>
      <c r="E113" s="2123" t="n">
        <f aca="false">'02.24 по датам'!E113</f>
        <v>0</v>
      </c>
      <c r="F113" s="2123" t="n">
        <f aca="false">'02.24 по датам'!F113</f>
        <v>6028</v>
      </c>
      <c r="G113" s="2121" t="n">
        <f aca="false">'02.24 по датам'!G113</f>
        <v>0</v>
      </c>
      <c r="H113" s="2121" t="n">
        <f aca="false">'02.24 по датам'!H113</f>
        <v>0</v>
      </c>
      <c r="I113" s="2121" t="n">
        <f aca="false">'02.24 по датам'!I113</f>
        <v>0</v>
      </c>
      <c r="J113" s="2121" t="n">
        <f aca="false">'02.24 по датам'!J113</f>
        <v>0</v>
      </c>
      <c r="K113" s="2121" t="n">
        <f aca="false">'02.24 по датам'!K113</f>
        <v>0</v>
      </c>
      <c r="L113" s="2121" t="n">
        <f aca="false">'02.24 по датам'!L113</f>
        <v>0</v>
      </c>
      <c r="M113" s="2121" t="n">
        <f aca="false">'02.24 по датам'!M113</f>
        <v>0</v>
      </c>
      <c r="N113" s="2121" t="n">
        <f aca="false">'02.24 по датам'!N113</f>
        <v>0</v>
      </c>
      <c r="O113" s="2121" t="n">
        <f aca="false">'02.24 по датам'!O113</f>
        <v>0</v>
      </c>
      <c r="P113" s="2121" t="n">
        <f aca="false">'02.24 по датам'!P113</f>
        <v>0</v>
      </c>
      <c r="Q113" s="2121" t="n">
        <f aca="false">'02.24 по датам'!Q113</f>
        <v>0</v>
      </c>
      <c r="R113" s="2121" t="n">
        <f aca="false">'02.24 по датам'!R113</f>
        <v>0</v>
      </c>
      <c r="S113" s="2121" t="n">
        <f aca="false">'02.24 по датам'!S113</f>
        <v>0</v>
      </c>
      <c r="T113" s="2121" t="n">
        <f aca="false">'02.24 по датам'!T113</f>
        <v>0</v>
      </c>
      <c r="U113" s="2121" t="n">
        <f aca="false">'02.24 по датам'!U113</f>
        <v>0</v>
      </c>
      <c r="V113" s="2121" t="n">
        <f aca="false">'02.24 по датам'!V113</f>
        <v>0</v>
      </c>
      <c r="W113" s="2122" t="n">
        <f aca="false">'02.24 по датам'!W113</f>
        <v>0</v>
      </c>
      <c r="X113" s="2115"/>
      <c r="Y113" s="2116"/>
      <c r="Z113" s="2117"/>
      <c r="AA113" s="2118" t="n">
        <f aca="false">COUNTIF(C113:Z113,"&gt;"&amp;0)</f>
        <v>1</v>
      </c>
      <c r="AB113" s="2119"/>
      <c r="AC113" s="2258" t="n">
        <f aca="false">'02.24 по датам'!AC113</f>
        <v>0</v>
      </c>
      <c r="AD113" s="2258" t="n">
        <f aca="false">'02.24 по датам'!AD113</f>
        <v>0</v>
      </c>
      <c r="AE113" s="2258" t="n">
        <f aca="false">'02.24 по датам'!AE113</f>
        <v>0</v>
      </c>
      <c r="AF113" s="2121" t="n">
        <f aca="false">'02.24 по датам'!AF113</f>
        <v>0</v>
      </c>
      <c r="AG113" s="2121" t="n">
        <f aca="false">'02.24 по датам'!AG113</f>
        <v>0</v>
      </c>
      <c r="AH113" s="2121" t="n">
        <f aca="false">'02.24 по датам'!AH113</f>
        <v>0</v>
      </c>
      <c r="AI113" s="2121" t="n">
        <f aca="false">'02.24 по датам'!AI113</f>
        <v>0</v>
      </c>
      <c r="AJ113" s="2121" t="n">
        <f aca="false">'02.24 по датам'!AJ113</f>
        <v>0</v>
      </c>
      <c r="AK113" s="2121" t="n">
        <f aca="false">'02.24 по датам'!AK113</f>
        <v>0</v>
      </c>
      <c r="AL113" s="2121" t="n">
        <f aca="false">'02.24 по датам'!AL113</f>
        <v>0</v>
      </c>
      <c r="AM113" s="2121" t="n">
        <f aca="false">'02.24 по датам'!AM113</f>
        <v>0</v>
      </c>
      <c r="AN113" s="2121" t="n">
        <f aca="false">'02.24 по датам'!AN113</f>
        <v>0</v>
      </c>
      <c r="AO113" s="2122" t="n">
        <f aca="false">'02.24 по датам'!AO113</f>
        <v>0</v>
      </c>
      <c r="AP113" s="2115"/>
      <c r="AQ113" s="2116"/>
      <c r="AR113" s="2117"/>
      <c r="AS113" s="2118" t="n">
        <f aca="false">COUNTIF(AC114:AR114,"&gt;"&amp;0)</f>
        <v>0</v>
      </c>
      <c r="AT113" s="2119"/>
      <c r="AU113" s="2120" t="n">
        <f aca="false">'02.24 по датам'!AU113</f>
        <v>636</v>
      </c>
      <c r="AV113" s="2120" t="n">
        <f aca="false">'02.24 по датам'!AV113</f>
        <v>0</v>
      </c>
      <c r="AW113" s="2123" t="n">
        <f aca="false">'02.24 по датам'!AW113</f>
        <v>0</v>
      </c>
      <c r="AX113" s="2121" t="n">
        <f aca="false">'02.24 по датам'!AX113</f>
        <v>0</v>
      </c>
      <c r="AY113" s="2121" t="n">
        <f aca="false">'02.24 по датам'!AY113</f>
        <v>0</v>
      </c>
      <c r="AZ113" s="2121" t="n">
        <f aca="false">'02.24 по датам'!AZ113</f>
        <v>0</v>
      </c>
      <c r="BA113" s="2121" t="n">
        <f aca="false">'02.24 по датам'!BA113</f>
        <v>0</v>
      </c>
      <c r="BB113" s="2121" t="n">
        <f aca="false">'02.24 по датам'!BB113</f>
        <v>0</v>
      </c>
      <c r="BC113" s="2121" t="n">
        <f aca="false">'02.24 по датам'!BC113</f>
        <v>0</v>
      </c>
      <c r="BD113" s="2121" t="n">
        <f aca="false">'02.24 по датам'!BD113</f>
        <v>0</v>
      </c>
      <c r="BE113" s="2121" t="n">
        <f aca="false">'02.24 по датам'!BE113</f>
        <v>0</v>
      </c>
      <c r="BF113" s="2121" t="n">
        <f aca="false">'02.24 по датам'!BF113</f>
        <v>0</v>
      </c>
      <c r="BG113" s="2121" t="n">
        <f aca="false">'02.24 по датам'!BG113</f>
        <v>0</v>
      </c>
      <c r="BH113" s="2121" t="n">
        <f aca="false">'02.24 по датам'!BH113</f>
        <v>0</v>
      </c>
      <c r="BI113" s="2121" t="n">
        <f aca="false">'02.24 по датам'!BI113</f>
        <v>0</v>
      </c>
      <c r="BJ113" s="2121" t="n">
        <f aca="false">'02.24 по датам'!BJ113</f>
        <v>0</v>
      </c>
      <c r="BK113" s="2121" t="n">
        <f aca="false">'02.24 по датам'!BK113</f>
        <v>0</v>
      </c>
      <c r="BL113" s="2121" t="n">
        <f aca="false">'02.24 по датам'!BL113</f>
        <v>0</v>
      </c>
      <c r="BM113" s="2121" t="n">
        <f aca="false">'02.24 по датам'!BM113</f>
        <v>0</v>
      </c>
      <c r="BN113" s="2121" t="n">
        <f aca="false">'02.24 по датам'!BN113</f>
        <v>0</v>
      </c>
      <c r="BO113" s="2121" t="n">
        <f aca="false">'02.24 по датам'!BO113</f>
        <v>0</v>
      </c>
      <c r="BP113" s="2121" t="n">
        <f aca="false">'02.24 по датам'!BP113</f>
        <v>0</v>
      </c>
      <c r="BQ113" s="2122" t="n">
        <f aca="false">'02.24 по датам'!BQ113</f>
        <v>0</v>
      </c>
      <c r="BR113" s="2115"/>
      <c r="BS113" s="2116"/>
      <c r="BT113" s="2117"/>
      <c r="BU113" s="2118" t="n">
        <f aca="false">COUNTIF(AU114:BT114,"&gt;"&amp;0)</f>
        <v>1</v>
      </c>
      <c r="BV113" s="2119"/>
      <c r="BW113" s="2124" t="n">
        <f aca="false">'02.24 по датам'!BW113</f>
        <v>0</v>
      </c>
      <c r="BX113" s="2121" t="n">
        <f aca="false">'02.24 по датам'!BX113</f>
        <v>0</v>
      </c>
      <c r="BY113" s="2121" t="n">
        <f aca="false">'02.24 по датам'!BY113</f>
        <v>0</v>
      </c>
      <c r="BZ113" s="2121" t="n">
        <f aca="false">'02.24 по датам'!BZ113</f>
        <v>0</v>
      </c>
      <c r="CA113" s="2121" t="n">
        <f aca="false">'02.24 по датам'!CA113</f>
        <v>0</v>
      </c>
      <c r="CB113" s="2121" t="n">
        <f aca="false">'02.24 по датам'!CB113</f>
        <v>0</v>
      </c>
      <c r="CC113" s="2121" t="n">
        <f aca="false">'02.24 по датам'!CC113</f>
        <v>0</v>
      </c>
      <c r="CD113" s="2121" t="n">
        <f aca="false">'02.24 по датам'!CD113</f>
        <v>0</v>
      </c>
      <c r="CE113" s="2121" t="n">
        <f aca="false">'02.24 по датам'!CE113</f>
        <v>0</v>
      </c>
      <c r="CF113" s="2121" t="n">
        <f aca="false">'02.24 по датам'!CF113</f>
        <v>0</v>
      </c>
      <c r="CG113" s="2121" t="n">
        <f aca="false">'02.24 по датам'!CG113</f>
        <v>0</v>
      </c>
      <c r="CH113" s="2121" t="n">
        <f aca="false">'02.24 по датам'!CH113</f>
        <v>0</v>
      </c>
      <c r="CI113" s="2122" t="n">
        <f aca="false">'02.24 по датам'!CI113</f>
        <v>0</v>
      </c>
      <c r="CJ113" s="2115"/>
      <c r="CK113" s="2116"/>
      <c r="CL113" s="2117"/>
      <c r="CM113" s="2118" t="n">
        <f aca="false">COUNTIF(BW114:CL114,"&gt;"&amp;0)</f>
        <v>0</v>
      </c>
      <c r="CN113" s="2119"/>
      <c r="CO113" s="2119" t="n">
        <f aca="false">AA113+AS113+BU113+CM113</f>
        <v>2</v>
      </c>
      <c r="CP113" s="2119"/>
      <c r="CQ113" s="2150" t="n">
        <f aca="false">'02.24 по датам'!CQ113</f>
        <v>0</v>
      </c>
      <c r="CR113" s="2150" t="n">
        <f aca="false">'02.24 по датам'!CR113</f>
        <v>0</v>
      </c>
      <c r="CS113" s="2150" t="n">
        <f aca="false">'02.24 по датам'!CS113</f>
        <v>0</v>
      </c>
      <c r="CT113" s="2150" t="n">
        <f aca="false">'02.24 по датам'!CT113</f>
        <v>0</v>
      </c>
      <c r="CU113" s="2150" t="n">
        <f aca="false">'02.24 по датам'!CU113</f>
        <v>0</v>
      </c>
      <c r="CV113" s="2150" t="n">
        <f aca="false">'02.24 по датам'!CV113</f>
        <v>0</v>
      </c>
      <c r="CW113" s="2150" t="n">
        <f aca="false">'02.24 по датам'!CW113</f>
        <v>0</v>
      </c>
      <c r="CX113" s="2150" t="n">
        <f aca="false">'02.24 по датам'!CX113</f>
        <v>0</v>
      </c>
      <c r="CY113" s="2150" t="n">
        <f aca="false">'02.24 по датам'!CY113</f>
        <v>0</v>
      </c>
      <c r="CZ113" s="2150" t="n">
        <f aca="false">'02.24 по датам'!CZ113</f>
        <v>0</v>
      </c>
      <c r="DA113" s="2150" t="n">
        <f aca="false">'02.24 по датам'!DA113</f>
        <v>0</v>
      </c>
      <c r="DB113" s="2150" t="n">
        <f aca="false">'02.24 по датам'!DB113</f>
        <v>0</v>
      </c>
      <c r="DC113" s="2289" t="n">
        <f aca="false">'02.24 по датам'!DC113</f>
        <v>0</v>
      </c>
      <c r="DD113" s="2130"/>
      <c r="DE113" s="2131"/>
      <c r="DF113" s="2262"/>
      <c r="DG113" s="2125" t="n">
        <f aca="false">SUBTOTAL(9,CQ115:DF115)</f>
        <v>0</v>
      </c>
      <c r="DH113" s="2126"/>
      <c r="DI113" s="2124" t="n">
        <f aca="false">'02.24 по датам'!DI113</f>
        <v>0</v>
      </c>
      <c r="DJ113" s="2150" t="n">
        <f aca="false">'02.24 по датам'!DJ113</f>
        <v>0</v>
      </c>
      <c r="DK113" s="2150" t="n">
        <f aca="false">'02.24 по датам'!DK113</f>
        <v>0</v>
      </c>
      <c r="DL113" s="2150" t="n">
        <f aca="false">'02.24 по датам'!DL113</f>
        <v>0</v>
      </c>
      <c r="DM113" s="2150" t="n">
        <f aca="false">'02.24 по датам'!DM113</f>
        <v>0</v>
      </c>
      <c r="DN113" s="2150" t="n">
        <f aca="false">'02.24 по датам'!DN113</f>
        <v>0</v>
      </c>
      <c r="DO113" s="2150" t="n">
        <f aca="false">'02.24 по датам'!DO113</f>
        <v>0</v>
      </c>
      <c r="DP113" s="2150" t="n">
        <f aca="false">'02.24 по датам'!DP113</f>
        <v>0</v>
      </c>
      <c r="DQ113" s="2150" t="n">
        <f aca="false">'02.24 по датам'!DQ113</f>
        <v>0</v>
      </c>
      <c r="DR113" s="2150" t="n">
        <f aca="false">'02.24 по датам'!DR113</f>
        <v>0</v>
      </c>
      <c r="DS113" s="2150" t="n">
        <f aca="false">'02.24 по датам'!DS113</f>
        <v>0</v>
      </c>
      <c r="DT113" s="2150" t="n">
        <f aca="false">'02.24 по датам'!DT113</f>
        <v>0</v>
      </c>
      <c r="DU113" s="2289" t="n">
        <f aca="false">'02.24 по датам'!DU113</f>
        <v>0</v>
      </c>
      <c r="DV113" s="2130"/>
      <c r="DW113" s="2131"/>
      <c r="DX113" s="2262"/>
      <c r="DY113" s="2125" t="n">
        <f aca="false">COUNTIF(DI114:DX114,"&gt;"&amp;0)</f>
        <v>0</v>
      </c>
      <c r="DZ113" s="2126"/>
      <c r="EA113" s="2121" t="n">
        <f aca="false">'02.24 по датам'!EA113</f>
        <v>0</v>
      </c>
      <c r="EB113" s="2150" t="n">
        <f aca="false">'02.24 по датам'!EB113</f>
        <v>0</v>
      </c>
      <c r="EC113" s="2121" t="n">
        <f aca="false">'02.24 по датам'!EC113</f>
        <v>0</v>
      </c>
      <c r="ED113" s="2121" t="n">
        <f aca="false">'02.24 по датам'!ED113</f>
        <v>0</v>
      </c>
      <c r="EE113" s="2121" t="n">
        <f aca="false">'02.24 по датам'!EE113</f>
        <v>0</v>
      </c>
      <c r="EF113" s="2121" t="n">
        <f aca="false">'02.24 по датам'!EF113</f>
        <v>0</v>
      </c>
      <c r="EG113" s="2121" t="n">
        <f aca="false">'02.24 по датам'!EG113</f>
        <v>0</v>
      </c>
      <c r="EH113" s="2121" t="n">
        <f aca="false">'02.24 по датам'!EH113</f>
        <v>0</v>
      </c>
      <c r="EI113" s="2121" t="n">
        <f aca="false">'02.24 по датам'!EI113</f>
        <v>0</v>
      </c>
      <c r="EJ113" s="2121" t="n">
        <f aca="false">'02.24 по датам'!EJ113</f>
        <v>0</v>
      </c>
      <c r="EK113" s="2121" t="n">
        <f aca="false">'02.24 по датам'!EK113</f>
        <v>0</v>
      </c>
      <c r="EL113" s="2121" t="n">
        <f aca="false">'02.24 по датам'!EL113</f>
        <v>0</v>
      </c>
      <c r="EM113" s="2121" t="n">
        <f aca="false">'02.24 по датам'!EM113</f>
        <v>0</v>
      </c>
      <c r="EN113" s="2121" t="n">
        <f aca="false">'02.24 по датам'!EN113</f>
        <v>0</v>
      </c>
      <c r="EO113" s="2121" t="n">
        <f aca="false">'02.24 по датам'!EO113</f>
        <v>0</v>
      </c>
      <c r="EP113" s="2121" t="n">
        <f aca="false">'02.24 по датам'!EP113</f>
        <v>0</v>
      </c>
      <c r="EQ113" s="2121" t="n">
        <f aca="false">'02.24 по датам'!EQ113</f>
        <v>0</v>
      </c>
      <c r="ER113" s="2121" t="n">
        <f aca="false">'02.24 по датам'!ER113</f>
        <v>0</v>
      </c>
      <c r="ES113" s="2121" t="n">
        <f aca="false">'02.24 по датам'!ES113</f>
        <v>0</v>
      </c>
      <c r="ET113" s="2121" t="n">
        <f aca="false">'02.24 по датам'!ET113</f>
        <v>0</v>
      </c>
      <c r="EU113" s="2121" t="n">
        <f aca="false">'02.24 по датам'!EU113</f>
        <v>0</v>
      </c>
      <c r="EV113" s="2121" t="n">
        <f aca="false">'02.24 по датам'!EV113</f>
        <v>0</v>
      </c>
      <c r="EW113" s="2121" t="n">
        <f aca="false">'02.24 по датам'!EW113</f>
        <v>0</v>
      </c>
      <c r="EX113" s="2121" t="n">
        <f aca="false">'02.24 по датам'!EX113</f>
        <v>0</v>
      </c>
      <c r="EY113" s="2122" t="n">
        <f aca="false">'02.24 по датам'!EY113</f>
        <v>0</v>
      </c>
      <c r="EZ113" s="2115"/>
      <c r="FA113" s="2116"/>
      <c r="FB113" s="2117"/>
      <c r="FC113" s="2125" t="n">
        <f aca="false">COUNTIF(EA114:FB114,"&gt;"&amp;0)</f>
        <v>0</v>
      </c>
      <c r="FD113" s="2126"/>
      <c r="FE113" s="2121" t="n">
        <f aca="false">'02.24 по датам'!FE113</f>
        <v>0</v>
      </c>
      <c r="FF113" s="2121" t="n">
        <f aca="false">'02.24 по датам'!FF113</f>
        <v>0</v>
      </c>
      <c r="FG113" s="2121" t="n">
        <f aca="false">'02.24 по датам'!FG113</f>
        <v>0</v>
      </c>
      <c r="FH113" s="2121" t="n">
        <f aca="false">'02.24 по датам'!FH113</f>
        <v>0</v>
      </c>
      <c r="FI113" s="2121" t="n">
        <f aca="false">'02.24 по датам'!FI113</f>
        <v>0</v>
      </c>
      <c r="FJ113" s="2121" t="n">
        <f aca="false">'02.24 по датам'!FJ113</f>
        <v>0</v>
      </c>
      <c r="FK113" s="2121" t="n">
        <f aca="false">'02.24 по датам'!FK113</f>
        <v>0</v>
      </c>
      <c r="FL113" s="2121" t="n">
        <f aca="false">'02.24 по датам'!FL113</f>
        <v>0</v>
      </c>
      <c r="FM113" s="2121" t="n">
        <f aca="false">'02.24 по датам'!FM113</f>
        <v>0</v>
      </c>
      <c r="FN113" s="2122" t="n">
        <f aca="false">'02.24 по датам'!FN113</f>
        <v>0</v>
      </c>
      <c r="FO113" s="2115"/>
      <c r="FP113" s="2116"/>
      <c r="FQ113" s="2117"/>
      <c r="FR113" s="2125" t="n">
        <f aca="false">COUNTIF(FE114:FQ114,"&gt;"&amp;0)</f>
        <v>0</v>
      </c>
      <c r="FS113" s="2126"/>
      <c r="FT113" s="2277"/>
      <c r="FU113" s="2128"/>
      <c r="FV113" s="2128"/>
      <c r="FW113" s="2128"/>
      <c r="FX113" s="2128"/>
      <c r="FY113" s="2128"/>
      <c r="FZ113" s="2128"/>
      <c r="GA113" s="2128"/>
      <c r="GB113" s="2128"/>
      <c r="GC113" s="2128"/>
      <c r="GD113" s="2128"/>
      <c r="GE113" s="2128"/>
      <c r="GF113" s="2128"/>
      <c r="GG113" s="2128"/>
      <c r="GH113" s="2128"/>
      <c r="GI113" s="2128"/>
      <c r="GJ113" s="2128"/>
      <c r="GK113" s="2128"/>
      <c r="GL113" s="2128"/>
      <c r="GM113" s="2128"/>
      <c r="GN113" s="2128"/>
      <c r="GO113" s="2128"/>
      <c r="GP113" s="2128"/>
      <c r="GQ113" s="2128"/>
      <c r="GR113" s="2128"/>
      <c r="GS113" s="2129"/>
      <c r="GT113" s="2130"/>
      <c r="GU113" s="2131"/>
      <c r="GV113" s="2117"/>
      <c r="GW113" s="2132" t="n">
        <f aca="false">SUBTOTAL(9,FT115:GV115)</f>
        <v>0</v>
      </c>
      <c r="GX113" s="2119" t="n">
        <f aca="false">SUBTOTAL(9,FT115:GV115)</f>
        <v>0</v>
      </c>
      <c r="GY113" s="2133"/>
      <c r="GZ113" s="2134" t="n">
        <f aca="false">'02.24 по датам'!GZ113</f>
        <v>0</v>
      </c>
      <c r="HA113" s="2135" t="n">
        <f aca="false">'02.24 по датам'!HA113</f>
        <v>0</v>
      </c>
      <c r="HB113" s="2158"/>
      <c r="HC113" s="2137"/>
      <c r="HD113" s="2261" t="n">
        <f aca="false">'02.24 по датам'!HD113</f>
        <v>0</v>
      </c>
      <c r="HE113" s="2136"/>
      <c r="HF113" s="2139"/>
      <c r="HG113" s="2124"/>
      <c r="HH113" s="2124"/>
      <c r="HI113" s="2141"/>
      <c r="HJ113" s="2128"/>
      <c r="HK113" s="2128"/>
      <c r="HL113" s="2128"/>
      <c r="HM113" s="2128"/>
      <c r="HN113" s="2128"/>
      <c r="HO113" s="2128"/>
      <c r="HP113" s="2128"/>
      <c r="HQ113" s="2128"/>
      <c r="HR113" s="2128"/>
      <c r="HS113" s="2128"/>
      <c r="HT113" s="2128"/>
      <c r="HU113" s="2128"/>
      <c r="HV113" s="2128"/>
      <c r="HW113" s="2128"/>
      <c r="HX113" s="2128"/>
      <c r="HY113" s="2128"/>
      <c r="HZ113" s="2129"/>
      <c r="IA113" s="2130"/>
      <c r="IB113" s="2131"/>
      <c r="IC113" s="2117"/>
      <c r="ID113" s="2118" t="n">
        <f aca="false">SUBTOTAL(9,HG115:IC115)</f>
        <v>0</v>
      </c>
      <c r="IE113" s="2142"/>
      <c r="IF113" s="2143" t="n">
        <f aca="false">'02.24 по датам'!IF113</f>
        <v>0</v>
      </c>
      <c r="IG113" s="2143" t="n">
        <f aca="false">'02.24 по датам'!IG113</f>
        <v>0</v>
      </c>
      <c r="IH113" s="2144" t="n">
        <f aca="false">'02.24 по датам'!IH113</f>
        <v>0</v>
      </c>
      <c r="II113" s="2145"/>
      <c r="IJ113" s="2146"/>
      <c r="IK113" s="2147" t="n">
        <f aca="false">SUBTOTAL(9,IF115:IJ115)</f>
        <v>0</v>
      </c>
      <c r="IL113" s="2148"/>
      <c r="IM113" s="2149" t="n">
        <f aca="false">'02.24 по датам'!IM113</f>
        <v>0</v>
      </c>
      <c r="IN113" s="2150" t="n">
        <f aca="false">'02.24 по датам'!IN113</f>
        <v>0</v>
      </c>
      <c r="IO113" s="2151" t="n">
        <f aca="false">'02.24 по датам'!IO113</f>
        <v>0</v>
      </c>
      <c r="IP113" s="2151" t="n">
        <f aca="false">'02.24 по датам'!IP113</f>
        <v>0</v>
      </c>
      <c r="IQ113" s="2151" t="n">
        <f aca="false">'02.24 по датам'!IQ113</f>
        <v>0</v>
      </c>
      <c r="IR113" s="2151" t="n">
        <f aca="false">'02.24 по датам'!IR113</f>
        <v>0</v>
      </c>
      <c r="IS113" s="2151" t="n">
        <f aca="false">'02.24 по датам'!IS113</f>
        <v>0</v>
      </c>
      <c r="IT113" s="2151" t="n">
        <f aca="false">'02.24 по датам'!IT113</f>
        <v>0</v>
      </c>
      <c r="IU113" s="2151" t="n">
        <f aca="false">'02.24 по датам'!IU113</f>
        <v>0</v>
      </c>
      <c r="IV113" s="2152" t="n">
        <f aca="false">'02.24 по датам'!IV113</f>
        <v>0</v>
      </c>
      <c r="IW113" s="2153"/>
      <c r="IX113" s="2154"/>
      <c r="IY113" s="2155"/>
      <c r="IZ113" s="2118" t="n">
        <f aca="false">SUBTOTAL(3,IM113:IY113)</f>
        <v>10</v>
      </c>
      <c r="JA113" s="2156"/>
      <c r="JB113" s="2157" t="n">
        <f aca="false">'02.24 по датам'!JB113</f>
        <v>0</v>
      </c>
      <c r="JC113" s="2158"/>
      <c r="JD113" s="2159" t="n">
        <f aca="false">'02.24 по датам'!JD113</f>
        <v>0</v>
      </c>
      <c r="JE113" s="2160"/>
      <c r="JF113" s="2161"/>
      <c r="JG113" s="2162" t="n">
        <f aca="false">'02.24 по датам'!JG113</f>
        <v>0</v>
      </c>
      <c r="JH113" s="2162" t="n">
        <f aca="false">'02.24 по датам'!JH113</f>
        <v>0</v>
      </c>
      <c r="JI113" s="2162" t="n">
        <f aca="false">'02.24 по датам'!JI113</f>
        <v>0</v>
      </c>
      <c r="JJ113" s="2163" t="n">
        <f aca="false">'02.24 по датам'!JJ113</f>
        <v>0</v>
      </c>
      <c r="JK113" s="2281"/>
      <c r="JL113" s="2165"/>
      <c r="JM113" s="2107"/>
      <c r="JN113" s="2108"/>
      <c r="JO113" s="2256"/>
      <c r="JP113" s="2166"/>
      <c r="JQ113" s="2167"/>
      <c r="JR113" s="2168"/>
    </row>
    <row r="114" customFormat="false" ht="11.25" hidden="false" customHeight="true" outlineLevel="0" collapsed="false">
      <c r="A114" s="2056"/>
      <c r="B114" s="2169" t="s">
        <v>661</v>
      </c>
      <c r="C114" s="2179" t="n">
        <f aca="false">'02.24 по датам'!C114</f>
        <v>0</v>
      </c>
      <c r="D114" s="2179" t="n">
        <f aca="false">'02.24 по датам'!D114</f>
        <v>0</v>
      </c>
      <c r="E114" s="2179" t="n">
        <f aca="false">'02.24 по датам'!E114</f>
        <v>0</v>
      </c>
      <c r="F114" s="2179" t="n">
        <f aca="false">'02.24 по датам'!F114</f>
        <v>30</v>
      </c>
      <c r="G114" s="2177" t="n">
        <f aca="false">'02.24 по датам'!G114</f>
        <v>0</v>
      </c>
      <c r="H114" s="2177" t="n">
        <f aca="false">'02.24 по датам'!H114</f>
        <v>0</v>
      </c>
      <c r="I114" s="2177" t="n">
        <f aca="false">'02.24 по датам'!I114</f>
        <v>0</v>
      </c>
      <c r="J114" s="2177" t="n">
        <f aca="false">'02.24 по датам'!J114</f>
        <v>0</v>
      </c>
      <c r="K114" s="2177" t="n">
        <f aca="false">'02.24 по датам'!K114</f>
        <v>0</v>
      </c>
      <c r="L114" s="2177" t="n">
        <f aca="false">'02.24 по датам'!L114</f>
        <v>0</v>
      </c>
      <c r="M114" s="2177" t="n">
        <f aca="false">'02.24 по датам'!M114</f>
        <v>0</v>
      </c>
      <c r="N114" s="2177" t="n">
        <f aca="false">'02.24 по датам'!N114</f>
        <v>0</v>
      </c>
      <c r="O114" s="2177" t="n">
        <f aca="false">'02.24 по датам'!O114</f>
        <v>0</v>
      </c>
      <c r="P114" s="2177" t="n">
        <f aca="false">'02.24 по датам'!P114</f>
        <v>0</v>
      </c>
      <c r="Q114" s="2177" t="n">
        <f aca="false">'02.24 по датам'!Q114</f>
        <v>0</v>
      </c>
      <c r="R114" s="2177" t="n">
        <f aca="false">'02.24 по датам'!R114</f>
        <v>0</v>
      </c>
      <c r="S114" s="2177" t="n">
        <f aca="false">'02.24 по датам'!S114</f>
        <v>0</v>
      </c>
      <c r="T114" s="2177" t="n">
        <f aca="false">'02.24 по датам'!T114</f>
        <v>0</v>
      </c>
      <c r="U114" s="2177" t="n">
        <f aca="false">'02.24 по датам'!U114</f>
        <v>0</v>
      </c>
      <c r="V114" s="2177" t="n">
        <f aca="false">'02.24 по датам'!V114</f>
        <v>0</v>
      </c>
      <c r="W114" s="2178" t="n">
        <f aca="false">'02.24 по датам'!W114</f>
        <v>0</v>
      </c>
      <c r="X114" s="2171"/>
      <c r="Y114" s="2172"/>
      <c r="Z114" s="2173"/>
      <c r="AA114" s="2174" t="n">
        <f aca="false">SUBTOTAL(9,C114:Z114)</f>
        <v>30</v>
      </c>
      <c r="AB114" s="2175" t="n">
        <f aca="false">AA114+AB110</f>
        <v>710</v>
      </c>
      <c r="AC114" s="2264" t="n">
        <f aca="false">'02.24 по датам'!AC114</f>
        <v>0</v>
      </c>
      <c r="AD114" s="2264" t="n">
        <f aca="false">'02.24 по датам'!AD114</f>
        <v>0</v>
      </c>
      <c r="AE114" s="2264" t="n">
        <f aca="false">'02.24 по датам'!AE114</f>
        <v>0</v>
      </c>
      <c r="AF114" s="2177" t="n">
        <f aca="false">'02.24 по датам'!AF114</f>
        <v>0</v>
      </c>
      <c r="AG114" s="2177" t="n">
        <f aca="false">'02.24 по датам'!AG114</f>
        <v>0</v>
      </c>
      <c r="AH114" s="2177" t="n">
        <f aca="false">'02.24 по датам'!AH114</f>
        <v>0</v>
      </c>
      <c r="AI114" s="2177" t="n">
        <f aca="false">'02.24 по датам'!AI114</f>
        <v>0</v>
      </c>
      <c r="AJ114" s="2177" t="n">
        <f aca="false">'02.24 по датам'!AJ114</f>
        <v>0</v>
      </c>
      <c r="AK114" s="2177" t="n">
        <f aca="false">'02.24 по датам'!AK114</f>
        <v>0</v>
      </c>
      <c r="AL114" s="2177" t="n">
        <f aca="false">'02.24 по датам'!AL114</f>
        <v>0</v>
      </c>
      <c r="AM114" s="2177" t="n">
        <f aca="false">'02.24 по датам'!AM114</f>
        <v>0</v>
      </c>
      <c r="AN114" s="2177" t="n">
        <f aca="false">'02.24 по датам'!AN114</f>
        <v>0</v>
      </c>
      <c r="AO114" s="2178" t="n">
        <f aca="false">'02.24 по датам'!AO114</f>
        <v>0</v>
      </c>
      <c r="AP114" s="2171"/>
      <c r="AQ114" s="2172"/>
      <c r="AR114" s="2173"/>
      <c r="AS114" s="2174" t="n">
        <f aca="false">SUBTOTAL(9,AC114:AR114)</f>
        <v>0</v>
      </c>
      <c r="AT114" s="2175" t="n">
        <f aca="false">AS114+AT110</f>
        <v>0</v>
      </c>
      <c r="AU114" s="2176" t="n">
        <f aca="false">'02.24 по датам'!AU114</f>
        <v>19</v>
      </c>
      <c r="AV114" s="2176" t="n">
        <f aca="false">'02.24 по датам'!AV114</f>
        <v>0</v>
      </c>
      <c r="AW114" s="2179" t="n">
        <f aca="false">'02.24 по датам'!AW114</f>
        <v>0</v>
      </c>
      <c r="AX114" s="2177" t="n">
        <f aca="false">'02.24 по датам'!AX114</f>
        <v>0</v>
      </c>
      <c r="AY114" s="2177" t="n">
        <f aca="false">'02.24 по датам'!AY114</f>
        <v>0</v>
      </c>
      <c r="AZ114" s="2177" t="n">
        <f aca="false">'02.24 по датам'!AZ114</f>
        <v>0</v>
      </c>
      <c r="BA114" s="2177" t="n">
        <f aca="false">'02.24 по датам'!BA114</f>
        <v>0</v>
      </c>
      <c r="BB114" s="2177" t="n">
        <f aca="false">'02.24 по датам'!BB114</f>
        <v>0</v>
      </c>
      <c r="BC114" s="2177" t="n">
        <f aca="false">'02.24 по датам'!BC114</f>
        <v>0</v>
      </c>
      <c r="BD114" s="2177" t="n">
        <f aca="false">'02.24 по датам'!BD114</f>
        <v>0</v>
      </c>
      <c r="BE114" s="2177" t="n">
        <f aca="false">'02.24 по датам'!BE114</f>
        <v>0</v>
      </c>
      <c r="BF114" s="2177" t="n">
        <f aca="false">'02.24 по датам'!BF114</f>
        <v>0</v>
      </c>
      <c r="BG114" s="2177" t="n">
        <f aca="false">'02.24 по датам'!BG114</f>
        <v>0</v>
      </c>
      <c r="BH114" s="2177" t="n">
        <f aca="false">'02.24 по датам'!BH114</f>
        <v>0</v>
      </c>
      <c r="BI114" s="2177" t="n">
        <f aca="false">'02.24 по датам'!BI114</f>
        <v>0</v>
      </c>
      <c r="BJ114" s="2177" t="n">
        <f aca="false">'02.24 по датам'!BJ114</f>
        <v>0</v>
      </c>
      <c r="BK114" s="2177" t="n">
        <f aca="false">'02.24 по датам'!BK114</f>
        <v>0</v>
      </c>
      <c r="BL114" s="2177" t="n">
        <f aca="false">'02.24 по датам'!BL114</f>
        <v>0</v>
      </c>
      <c r="BM114" s="2177" t="n">
        <f aca="false">'02.24 по датам'!BM114</f>
        <v>0</v>
      </c>
      <c r="BN114" s="2177" t="n">
        <f aca="false">'02.24 по датам'!BN114</f>
        <v>0</v>
      </c>
      <c r="BO114" s="2177" t="n">
        <f aca="false">'02.24 по датам'!BO114</f>
        <v>0</v>
      </c>
      <c r="BP114" s="2177" t="n">
        <f aca="false">'02.24 по датам'!BP114</f>
        <v>0</v>
      </c>
      <c r="BQ114" s="2178" t="n">
        <f aca="false">'02.24 по датам'!BQ114</f>
        <v>0</v>
      </c>
      <c r="BR114" s="2171"/>
      <c r="BS114" s="2172"/>
      <c r="BT114" s="2173"/>
      <c r="BU114" s="2174" t="n">
        <f aca="false">SUBTOTAL(9,AU114:BT114)</f>
        <v>19</v>
      </c>
      <c r="BV114" s="2175" t="n">
        <f aca="false">BU114+BV110</f>
        <v>338</v>
      </c>
      <c r="BW114" s="2180" t="n">
        <f aca="false">'02.24 по датам'!BW114</f>
        <v>0</v>
      </c>
      <c r="BX114" s="2177" t="n">
        <f aca="false">'02.24 по датам'!BX114</f>
        <v>0</v>
      </c>
      <c r="BY114" s="2177" t="n">
        <f aca="false">'02.24 по датам'!BY114</f>
        <v>0</v>
      </c>
      <c r="BZ114" s="2177" t="n">
        <f aca="false">'02.24 по датам'!BZ114</f>
        <v>0</v>
      </c>
      <c r="CA114" s="2177" t="n">
        <f aca="false">'02.24 по датам'!CA114</f>
        <v>0</v>
      </c>
      <c r="CB114" s="2177" t="n">
        <f aca="false">'02.24 по датам'!CB114</f>
        <v>0</v>
      </c>
      <c r="CC114" s="2177" t="n">
        <f aca="false">'02.24 по датам'!CC114</f>
        <v>0</v>
      </c>
      <c r="CD114" s="2177" t="n">
        <f aca="false">'02.24 по датам'!CD114</f>
        <v>0</v>
      </c>
      <c r="CE114" s="2177" t="n">
        <f aca="false">'02.24 по датам'!CE114</f>
        <v>0</v>
      </c>
      <c r="CF114" s="2177" t="n">
        <f aca="false">'02.24 по датам'!CF114</f>
        <v>0</v>
      </c>
      <c r="CG114" s="2177" t="n">
        <f aca="false">'02.24 по датам'!CG114</f>
        <v>0</v>
      </c>
      <c r="CH114" s="2177" t="n">
        <f aca="false">'02.24 по датам'!CH114</f>
        <v>0</v>
      </c>
      <c r="CI114" s="2178" t="n">
        <f aca="false">'02.24 по датам'!CI114</f>
        <v>0</v>
      </c>
      <c r="CJ114" s="2171"/>
      <c r="CK114" s="2172"/>
      <c r="CL114" s="2173"/>
      <c r="CM114" s="2174" t="n">
        <f aca="false">SUBTOTAL(9,BW114:CL114)</f>
        <v>0</v>
      </c>
      <c r="CN114" s="2175" t="n">
        <f aca="false">CM114+CN110</f>
        <v>0</v>
      </c>
      <c r="CO114" s="2175" t="n">
        <f aca="false">AA114+AS114+BU114+CM114</f>
        <v>49</v>
      </c>
      <c r="CP114" s="2175" t="n">
        <f aca="false">CO114+CP110</f>
        <v>1048</v>
      </c>
      <c r="CQ114" s="2204" t="n">
        <f aca="false">'02.24 по датам'!CQ114</f>
        <v>0</v>
      </c>
      <c r="CR114" s="2204" t="n">
        <f aca="false">'02.24 по датам'!CR114</f>
        <v>0</v>
      </c>
      <c r="CS114" s="2204" t="n">
        <f aca="false">'02.24 по датам'!CS114</f>
        <v>0</v>
      </c>
      <c r="CT114" s="2204" t="n">
        <f aca="false">'02.24 по датам'!CT114</f>
        <v>0</v>
      </c>
      <c r="CU114" s="2204" t="n">
        <f aca="false">'02.24 по датам'!CU114</f>
        <v>0</v>
      </c>
      <c r="CV114" s="2204" t="n">
        <f aca="false">'02.24 по датам'!CV114</f>
        <v>0</v>
      </c>
      <c r="CW114" s="2204" t="n">
        <f aca="false">'02.24 по датам'!CW114</f>
        <v>0</v>
      </c>
      <c r="CX114" s="2204" t="n">
        <f aca="false">'02.24 по датам'!CX114</f>
        <v>0</v>
      </c>
      <c r="CY114" s="2204" t="n">
        <f aca="false">'02.24 по датам'!CY114</f>
        <v>0</v>
      </c>
      <c r="CZ114" s="2204" t="n">
        <f aca="false">'02.24 по датам'!CZ114</f>
        <v>0</v>
      </c>
      <c r="DA114" s="2204" t="n">
        <f aca="false">'02.24 по датам'!DA114</f>
        <v>0</v>
      </c>
      <c r="DB114" s="2204" t="n">
        <f aca="false">'02.24 по датам'!DB114</f>
        <v>0</v>
      </c>
      <c r="DC114" s="2290" t="n">
        <f aca="false">'02.24 по датам'!DC114</f>
        <v>0</v>
      </c>
      <c r="DD114" s="2186"/>
      <c r="DE114" s="2187"/>
      <c r="DF114" s="2267"/>
      <c r="DG114" s="2181" t="n">
        <f aca="false">SUBTOTAL(9,CQ114:DF114)</f>
        <v>0</v>
      </c>
      <c r="DH114" s="2182" t="n">
        <f aca="false">DG114:DG114+IF($B110:$B110=2,0,DH110:DH110)</f>
        <v>0</v>
      </c>
      <c r="DI114" s="2180" t="n">
        <f aca="false">'02.24 по датам'!DI114</f>
        <v>0</v>
      </c>
      <c r="DJ114" s="2204" t="n">
        <f aca="false">'02.24 по датам'!DJ114</f>
        <v>0</v>
      </c>
      <c r="DK114" s="2204" t="n">
        <f aca="false">'02.24 по датам'!DK114</f>
        <v>0</v>
      </c>
      <c r="DL114" s="2204" t="n">
        <f aca="false">'02.24 по датам'!DL114</f>
        <v>0</v>
      </c>
      <c r="DM114" s="2204" t="n">
        <f aca="false">'02.24 по датам'!DM114</f>
        <v>0</v>
      </c>
      <c r="DN114" s="2204" t="n">
        <f aca="false">'02.24 по датам'!DN114</f>
        <v>0</v>
      </c>
      <c r="DO114" s="2204" t="n">
        <f aca="false">'02.24 по датам'!DO114</f>
        <v>0</v>
      </c>
      <c r="DP114" s="2204" t="n">
        <f aca="false">'02.24 по датам'!DP114</f>
        <v>0</v>
      </c>
      <c r="DQ114" s="2204" t="n">
        <f aca="false">'02.24 по датам'!DQ114</f>
        <v>0</v>
      </c>
      <c r="DR114" s="2204" t="n">
        <f aca="false">'02.24 по датам'!DR114</f>
        <v>0</v>
      </c>
      <c r="DS114" s="2204" t="n">
        <f aca="false">'02.24 по датам'!DS114</f>
        <v>0</v>
      </c>
      <c r="DT114" s="2204" t="n">
        <f aca="false">'02.24 по датам'!DT114</f>
        <v>0</v>
      </c>
      <c r="DU114" s="2290" t="n">
        <f aca="false">'02.24 по датам'!DU114</f>
        <v>0</v>
      </c>
      <c r="DV114" s="2186"/>
      <c r="DW114" s="2187"/>
      <c r="DX114" s="2267"/>
      <c r="DY114" s="2181" t="n">
        <f aca="false">SUBTOTAL(9,DI114:DX114)</f>
        <v>0</v>
      </c>
      <c r="DZ114" s="2182" t="n">
        <f aca="false">DY114:DY114+IF($B110:$B110=2,0,DZ110:DZ110)</f>
        <v>0</v>
      </c>
      <c r="EA114" s="2177" t="n">
        <f aca="false">'02.24 по датам'!EA114</f>
        <v>0</v>
      </c>
      <c r="EB114" s="2177" t="n">
        <f aca="false">'02.24 по датам'!EB114</f>
        <v>0</v>
      </c>
      <c r="EC114" s="2177" t="n">
        <f aca="false">'02.24 по датам'!EC114</f>
        <v>0</v>
      </c>
      <c r="ED114" s="2177" t="n">
        <f aca="false">'02.24 по датам'!ED114</f>
        <v>0</v>
      </c>
      <c r="EE114" s="2177" t="n">
        <f aca="false">'02.24 по датам'!EE114</f>
        <v>0</v>
      </c>
      <c r="EF114" s="2177" t="n">
        <f aca="false">'02.24 по датам'!EF114</f>
        <v>0</v>
      </c>
      <c r="EG114" s="2177" t="n">
        <f aca="false">'02.24 по датам'!EG114</f>
        <v>0</v>
      </c>
      <c r="EH114" s="2177" t="n">
        <f aca="false">'02.24 по датам'!EH114</f>
        <v>0</v>
      </c>
      <c r="EI114" s="2177" t="n">
        <f aca="false">'02.24 по датам'!EI114</f>
        <v>0</v>
      </c>
      <c r="EJ114" s="2177" t="n">
        <f aca="false">'02.24 по датам'!EJ114</f>
        <v>0</v>
      </c>
      <c r="EK114" s="2177" t="n">
        <f aca="false">'02.24 по датам'!EK114</f>
        <v>0</v>
      </c>
      <c r="EL114" s="2177" t="n">
        <f aca="false">'02.24 по датам'!EL114</f>
        <v>0</v>
      </c>
      <c r="EM114" s="2177" t="n">
        <f aca="false">'02.24 по датам'!EM114</f>
        <v>0</v>
      </c>
      <c r="EN114" s="2177" t="n">
        <f aca="false">'02.24 по датам'!EN114</f>
        <v>0</v>
      </c>
      <c r="EO114" s="2177" t="n">
        <f aca="false">'02.24 по датам'!EO114</f>
        <v>0</v>
      </c>
      <c r="EP114" s="2177" t="n">
        <f aca="false">'02.24 по датам'!EP114</f>
        <v>0</v>
      </c>
      <c r="EQ114" s="2177" t="n">
        <f aca="false">'02.24 по датам'!EQ114</f>
        <v>0</v>
      </c>
      <c r="ER114" s="2177" t="n">
        <f aca="false">'02.24 по датам'!ER114</f>
        <v>0</v>
      </c>
      <c r="ES114" s="2177" t="n">
        <f aca="false">'02.24 по датам'!ES114</f>
        <v>0</v>
      </c>
      <c r="ET114" s="2177" t="n">
        <f aca="false">'02.24 по датам'!ET114</f>
        <v>0</v>
      </c>
      <c r="EU114" s="2177" t="n">
        <f aca="false">'02.24 по датам'!EU114</f>
        <v>0</v>
      </c>
      <c r="EV114" s="2177" t="n">
        <f aca="false">'02.24 по датам'!EV114</f>
        <v>0</v>
      </c>
      <c r="EW114" s="2177" t="n">
        <f aca="false">'02.24 по датам'!EW114</f>
        <v>0</v>
      </c>
      <c r="EX114" s="2177" t="n">
        <f aca="false">'02.24 по датам'!EX114</f>
        <v>0</v>
      </c>
      <c r="EY114" s="2178" t="n">
        <f aca="false">'02.24 по датам'!EY114</f>
        <v>0</v>
      </c>
      <c r="EZ114" s="2171"/>
      <c r="FA114" s="2172"/>
      <c r="FB114" s="2173"/>
      <c r="FC114" s="2181" t="n">
        <f aca="false">SUBTOTAL(9,EA114:FB114)</f>
        <v>0</v>
      </c>
      <c r="FD114" s="2182" t="n">
        <f aca="false">FC114:FC114+IF($B110:$B110=2,0,FD110:FD110)</f>
        <v>171</v>
      </c>
      <c r="FE114" s="2177" t="n">
        <f aca="false">'02.24 по датам'!FE114</f>
        <v>0</v>
      </c>
      <c r="FF114" s="2177" t="n">
        <f aca="false">'02.24 по датам'!FF114</f>
        <v>0</v>
      </c>
      <c r="FG114" s="2177" t="n">
        <f aca="false">'02.24 по датам'!FG114</f>
        <v>0</v>
      </c>
      <c r="FH114" s="2177" t="n">
        <f aca="false">'02.24 по датам'!FH114</f>
        <v>0</v>
      </c>
      <c r="FI114" s="2177" t="n">
        <f aca="false">'02.24 по датам'!FI114</f>
        <v>0</v>
      </c>
      <c r="FJ114" s="2177" t="n">
        <f aca="false">'02.24 по датам'!FJ114</f>
        <v>0</v>
      </c>
      <c r="FK114" s="2177" t="n">
        <f aca="false">'02.24 по датам'!FK114</f>
        <v>0</v>
      </c>
      <c r="FL114" s="2177" t="n">
        <f aca="false">'02.24 по датам'!FL114</f>
        <v>0</v>
      </c>
      <c r="FM114" s="2177" t="n">
        <f aca="false">'02.24 по датам'!FM114</f>
        <v>0</v>
      </c>
      <c r="FN114" s="2178" t="n">
        <f aca="false">'02.24 по датам'!FN114</f>
        <v>0</v>
      </c>
      <c r="FO114" s="2171"/>
      <c r="FP114" s="2172"/>
      <c r="FQ114" s="2173"/>
      <c r="FR114" s="2181" t="n">
        <f aca="false">SUBTOTAL(9,FE114:FQ114)</f>
        <v>0</v>
      </c>
      <c r="FS114" s="2182" t="n">
        <f aca="false">FR114:FR114+IF($B110:$B110=2,0,FS110:FS110)</f>
        <v>0</v>
      </c>
      <c r="FT114" s="2282" t="n">
        <f aca="false">'02.24 по датам'!GX114-'02.24 НГДП по датам'!AW114</f>
        <v>0</v>
      </c>
      <c r="FU114" s="2184"/>
      <c r="FV114" s="2184"/>
      <c r="FW114" s="2184"/>
      <c r="FX114" s="2184"/>
      <c r="FY114" s="2184"/>
      <c r="FZ114" s="2184"/>
      <c r="GA114" s="2184"/>
      <c r="GB114" s="2184"/>
      <c r="GC114" s="2184"/>
      <c r="GD114" s="2184"/>
      <c r="GE114" s="2184"/>
      <c r="GF114" s="2184"/>
      <c r="GG114" s="2184"/>
      <c r="GH114" s="2184"/>
      <c r="GI114" s="2184"/>
      <c r="GJ114" s="2184"/>
      <c r="GK114" s="2184"/>
      <c r="GL114" s="2184"/>
      <c r="GM114" s="2184"/>
      <c r="GN114" s="2184"/>
      <c r="GO114" s="2184"/>
      <c r="GP114" s="2184"/>
      <c r="GQ114" s="2184"/>
      <c r="GR114" s="2184"/>
      <c r="GS114" s="2185"/>
      <c r="GT114" s="2186"/>
      <c r="GU114" s="2187"/>
      <c r="GV114" s="2173"/>
      <c r="GW114" s="2188" t="n">
        <f aca="false">SUBTOTAL(9,FT114:GV114)</f>
        <v>0</v>
      </c>
      <c r="GX114" s="2175" t="n">
        <f aca="false">SUBTOTAL(9,FT114:GV114)</f>
        <v>0</v>
      </c>
      <c r="GY114" s="2174" t="n">
        <f aca="false">GX114:GX114+IF($B110:$B110=2,0,GY110:GY110)</f>
        <v>0</v>
      </c>
      <c r="GZ114" s="2189" t="n">
        <f aca="false">'02.24 по датам'!GZ114</f>
        <v>0</v>
      </c>
      <c r="HA114" s="2190" t="n">
        <f aca="false">'02.24 по датам'!HA114</f>
        <v>0</v>
      </c>
      <c r="HB114" s="2191"/>
      <c r="HC114" s="2192" t="n">
        <f aca="false">SUBTOTAL(9,GZ114:HB114)</f>
        <v>0</v>
      </c>
      <c r="HD114" s="2193" t="n">
        <f aca="false">$HD$14+HD110</f>
        <v>988.78</v>
      </c>
      <c r="HE114" s="2194"/>
      <c r="HF114" s="2195" t="n">
        <f aca="false">SUM(HD114:HE114)</f>
        <v>988.78</v>
      </c>
      <c r="HG114" s="2180" t="n">
        <f aca="false">'02.24 по датам'!ID114-'02.24 НГДП по датам'!BF114</f>
        <v>0</v>
      </c>
      <c r="HH114" s="2180"/>
      <c r="HI114" s="2197"/>
      <c r="HJ114" s="2184"/>
      <c r="HK114" s="2184"/>
      <c r="HL114" s="2184"/>
      <c r="HM114" s="2184"/>
      <c r="HN114" s="2184"/>
      <c r="HO114" s="2184"/>
      <c r="HP114" s="2184"/>
      <c r="HQ114" s="2184"/>
      <c r="HR114" s="2184"/>
      <c r="HS114" s="2184"/>
      <c r="HT114" s="2184"/>
      <c r="HU114" s="2184"/>
      <c r="HV114" s="2184"/>
      <c r="HW114" s="2184"/>
      <c r="HX114" s="2184"/>
      <c r="HY114" s="2184"/>
      <c r="HZ114" s="2185"/>
      <c r="IA114" s="2186"/>
      <c r="IB114" s="2187"/>
      <c r="IC114" s="2173"/>
      <c r="ID114" s="2174" t="n">
        <f aca="false">SUBTOTAL(9,HG114:IC114)</f>
        <v>0</v>
      </c>
      <c r="IE114" s="2188" t="n">
        <f aca="false">ID114:ID114+IF($B110:$B110=2,0,IE110:IE110)</f>
        <v>142</v>
      </c>
      <c r="IF114" s="2198" t="n">
        <f aca="false">'02.24 по датам'!IF114</f>
        <v>0</v>
      </c>
      <c r="IG114" s="2198" t="n">
        <f aca="false">'02.24 по датам'!IG114</f>
        <v>0</v>
      </c>
      <c r="IH114" s="2199" t="n">
        <f aca="false">'02.24 по датам'!IH114</f>
        <v>0</v>
      </c>
      <c r="II114" s="2200"/>
      <c r="IJ114" s="2201"/>
      <c r="IK114" s="2202" t="n">
        <f aca="false">SUBTOTAL(9,IF114:IJ114)</f>
        <v>0</v>
      </c>
      <c r="IL114" s="2203" t="n">
        <f aca="false">IK114:IK114+IF($B110:$B110=2,0,IL110:IL110)</f>
        <v>0</v>
      </c>
      <c r="IM114" s="2204" t="n">
        <f aca="false">'02.24 по датам'!IM114</f>
        <v>0</v>
      </c>
      <c r="IN114" s="2204" t="n">
        <f aca="false">'02.24 по датам'!IN114</f>
        <v>0</v>
      </c>
      <c r="IO114" s="2177" t="n">
        <f aca="false">'02.24 по датам'!IO114</f>
        <v>0</v>
      </c>
      <c r="IP114" s="2177" t="n">
        <f aca="false">'02.24 по датам'!IP114</f>
        <v>0</v>
      </c>
      <c r="IQ114" s="2177" t="n">
        <f aca="false">'02.24 по датам'!IQ114</f>
        <v>0</v>
      </c>
      <c r="IR114" s="2177" t="n">
        <f aca="false">'02.24 по датам'!IR114</f>
        <v>0</v>
      </c>
      <c r="IS114" s="2177" t="n">
        <f aca="false">'02.24 по датам'!IS114</f>
        <v>0</v>
      </c>
      <c r="IT114" s="2177" t="n">
        <f aca="false">'02.24 по датам'!IT114</f>
        <v>0</v>
      </c>
      <c r="IU114" s="2177" t="n">
        <f aca="false">'02.24 по датам'!IU114</f>
        <v>0</v>
      </c>
      <c r="IV114" s="2178" t="n">
        <f aca="false">'02.24 по датам'!IV114</f>
        <v>0</v>
      </c>
      <c r="IW114" s="2171"/>
      <c r="IX114" s="2172"/>
      <c r="IY114" s="2173"/>
      <c r="IZ114" s="2174" t="n">
        <f aca="false">SUBTOTAL(9,IM114:IY114)</f>
        <v>0</v>
      </c>
      <c r="JA114" s="2175" t="n">
        <f aca="false">IZ114:IZ114+IF($B110:$B110=2,0,JA110:JA110)</f>
        <v>24.8</v>
      </c>
      <c r="JB114" s="2205" t="n">
        <f aca="false">'02.24 по датам'!JB114</f>
        <v>0</v>
      </c>
      <c r="JC114" s="2194"/>
      <c r="JD114" s="2268" t="n">
        <f aca="false">'02.24 по датам'!JD114</f>
        <v>0</v>
      </c>
      <c r="JE114" s="2207" t="n">
        <f aca="false">SUBTOTAL(9,JB114:JD114)</f>
        <v>0</v>
      </c>
      <c r="JF114" s="2208" t="n">
        <f aca="false">SUMIF($C$5:JE$5,"Накопленный эффект, т/сут",$C114:JE114)+SUMIF($C$5:JE$5,"Нараст.  по потенциалу",$C114:JE114)-SUMIF($C$5:JE$5,"Нараст. по остановкам",$C114:JE114)-SUMIF($C$5:JE$5,"ИТОГО перевод в ППД",$C114:JE114)-SUMIF($C$5:JE$5,"ИТОГО  нерент, по распоряж.",$C114:JE114)-SUMIF($C$5:JE$5,"ИТОГО ост. дебит от ЗБС, Углуб., ПВЛГ/ПНЛГ",$C114:JE114)</f>
        <v>1052.2</v>
      </c>
      <c r="JG114" s="2209" t="n">
        <f aca="false">'02.24 по датам'!JG114-'02.24 НГДП по датам'!BV114</f>
        <v>0</v>
      </c>
      <c r="JH114" s="2269" t="n">
        <f aca="false">'02.24 по датам'!JH114-'02.24 НГДП по датам'!BW114</f>
        <v>0</v>
      </c>
      <c r="JI114" s="2209" t="n">
        <f aca="false">'02.24 по датам'!JI114-'02.24 НГДП по датам'!BX114</f>
        <v>0</v>
      </c>
      <c r="JJ114" s="2210" t="n">
        <f aca="false">'02.24 по датам'!JJ114-'02.24 НГДП по датам'!BY114</f>
        <v>0</v>
      </c>
      <c r="JK114" s="2211" t="n">
        <f aca="false">'02.24 НГДП по датам'!BZ114</f>
        <v>0</v>
      </c>
      <c r="JL114" s="2202" t="n">
        <f aca="false">SUBTOTAL(9,JG114:JJ114)</f>
        <v>0</v>
      </c>
      <c r="JM114" s="2107"/>
      <c r="JN114" s="2108"/>
      <c r="JO114" s="2256"/>
      <c r="JP114" s="2212" t="n">
        <f aca="false">JP$4:JP$4+SUMIF($C$5:JL$5,"Нараст. по остановкам",$C114:JL114)-SUMIF($C$5:JL$5,"Нараст.  по потенциалу",$C114:JL114)</f>
        <v>762.812</v>
      </c>
      <c r="JQ114" s="2213"/>
      <c r="JR114" s="2214" t="n">
        <f aca="false">'02.24 НГДП по датам'!CB114</f>
        <v>81.893</v>
      </c>
    </row>
    <row r="115" customFormat="false" ht="1.5" hidden="false" customHeight="true" outlineLevel="0" collapsed="false">
      <c r="A115" s="2215"/>
      <c r="B115" s="2215"/>
      <c r="C115" s="2216" t="n">
        <f aca="false">'02.24 по датам'!C115</f>
        <v>0</v>
      </c>
      <c r="D115" s="2216" t="n">
        <f aca="false">'02.24 по датам'!D115</f>
        <v>0</v>
      </c>
      <c r="E115" s="2216" t="n">
        <f aca="false">'02.24 по датам'!E115</f>
        <v>0</v>
      </c>
      <c r="F115" s="2216" t="n">
        <f aca="false">'02.24 по датам'!F115</f>
        <v>0</v>
      </c>
      <c r="G115" s="2217" t="n">
        <f aca="false">'02.24 по датам'!G115</f>
        <v>0</v>
      </c>
      <c r="H115" s="2217" t="n">
        <f aca="false">'02.24 по датам'!H115</f>
        <v>0</v>
      </c>
      <c r="I115" s="2217" t="n">
        <f aca="false">'02.24 по датам'!I115</f>
        <v>0</v>
      </c>
      <c r="J115" s="2217" t="n">
        <f aca="false">'02.24 по датам'!J115</f>
        <v>0</v>
      </c>
      <c r="K115" s="2217" t="n">
        <f aca="false">'02.24 по датам'!K115</f>
        <v>0</v>
      </c>
      <c r="L115" s="2217" t="n">
        <f aca="false">'02.24 по датам'!L115</f>
        <v>0</v>
      </c>
      <c r="M115" s="2217" t="n">
        <f aca="false">'02.24 по датам'!M115</f>
        <v>0</v>
      </c>
      <c r="N115" s="2217" t="n">
        <f aca="false">'02.24 по датам'!N115</f>
        <v>0</v>
      </c>
      <c r="O115" s="2217" t="n">
        <f aca="false">'02.24 по датам'!O115</f>
        <v>0</v>
      </c>
      <c r="P115" s="2217" t="n">
        <f aca="false">'02.24 по датам'!P115</f>
        <v>0</v>
      </c>
      <c r="Q115" s="2217" t="n">
        <f aca="false">'02.24 по датам'!Q115</f>
        <v>0</v>
      </c>
      <c r="R115" s="2217" t="n">
        <f aca="false">'02.24 по датам'!R115</f>
        <v>0</v>
      </c>
      <c r="S115" s="2217" t="n">
        <f aca="false">'02.24 по датам'!S115</f>
        <v>0</v>
      </c>
      <c r="T115" s="2217" t="n">
        <f aca="false">'02.24 по датам'!T115</f>
        <v>0</v>
      </c>
      <c r="U115" s="2217" t="n">
        <f aca="false">'02.24 по датам'!U115</f>
        <v>0</v>
      </c>
      <c r="V115" s="2217" t="n">
        <f aca="false">'02.24 по датам'!V115</f>
        <v>0</v>
      </c>
      <c r="W115" s="2217" t="n">
        <f aca="false">'02.24 по датам'!W115</f>
        <v>0</v>
      </c>
      <c r="X115" s="2218"/>
      <c r="Y115" s="2219"/>
      <c r="Z115" s="2220"/>
      <c r="AA115" s="2221"/>
      <c r="AB115" s="2221"/>
      <c r="AC115" s="2229" t="n">
        <f aca="false">'02.24 по датам'!AC115</f>
        <v>0</v>
      </c>
      <c r="AD115" s="2222" t="n">
        <f aca="false">'02.24 по датам'!AD115</f>
        <v>0</v>
      </c>
      <c r="AE115" s="2217" t="n">
        <f aca="false">'02.24 по датам'!AE115</f>
        <v>0</v>
      </c>
      <c r="AF115" s="2217" t="n">
        <f aca="false">'02.24 по датам'!AF115</f>
        <v>0</v>
      </c>
      <c r="AG115" s="2217" t="n">
        <f aca="false">'02.24 по датам'!AG115</f>
        <v>0</v>
      </c>
      <c r="AH115" s="2217" t="n">
        <f aca="false">'02.24 по датам'!AH115</f>
        <v>0</v>
      </c>
      <c r="AI115" s="2217" t="n">
        <f aca="false">'02.24 по датам'!AI115</f>
        <v>0</v>
      </c>
      <c r="AJ115" s="2217" t="n">
        <f aca="false">'02.24 по датам'!AJ115</f>
        <v>0</v>
      </c>
      <c r="AK115" s="2217" t="n">
        <f aca="false">'02.24 по датам'!AK115</f>
        <v>0</v>
      </c>
      <c r="AL115" s="2217" t="n">
        <f aca="false">'02.24 по датам'!AL115</f>
        <v>0</v>
      </c>
      <c r="AM115" s="2217" t="n">
        <f aca="false">'02.24 по датам'!AM115</f>
        <v>0</v>
      </c>
      <c r="AN115" s="2217" t="n">
        <f aca="false">'02.24 по датам'!AN115</f>
        <v>0</v>
      </c>
      <c r="AO115" s="2217" t="n">
        <f aca="false">'02.24 по датам'!AO115</f>
        <v>0</v>
      </c>
      <c r="AP115" s="2218"/>
      <c r="AQ115" s="2219"/>
      <c r="AR115" s="2220"/>
      <c r="AS115" s="2221"/>
      <c r="AT115" s="2221"/>
      <c r="AU115" s="2216" t="n">
        <f aca="false">'02.24 по датам'!AU115</f>
        <v>0</v>
      </c>
      <c r="AV115" s="2216" t="n">
        <f aca="false">'02.24 по датам'!AV115</f>
        <v>0</v>
      </c>
      <c r="AW115" s="2223" t="n">
        <f aca="false">'02.24 по датам'!AW115</f>
        <v>0</v>
      </c>
      <c r="AX115" s="2217" t="n">
        <f aca="false">'02.24 по датам'!AX115</f>
        <v>0</v>
      </c>
      <c r="AY115" s="2217" t="n">
        <f aca="false">'02.24 по датам'!AY115</f>
        <v>0</v>
      </c>
      <c r="AZ115" s="2217" t="n">
        <f aca="false">'02.24 по датам'!AZ115</f>
        <v>0</v>
      </c>
      <c r="BA115" s="2217" t="n">
        <f aca="false">'02.24 по датам'!BA115</f>
        <v>0</v>
      </c>
      <c r="BB115" s="2217" t="n">
        <f aca="false">'02.24 по датам'!BB115</f>
        <v>0</v>
      </c>
      <c r="BC115" s="2217" t="n">
        <f aca="false">'02.24 по датам'!BC115</f>
        <v>0</v>
      </c>
      <c r="BD115" s="2217" t="n">
        <f aca="false">'02.24 по датам'!BD115</f>
        <v>0</v>
      </c>
      <c r="BE115" s="2217" t="n">
        <f aca="false">'02.24 по датам'!BE115</f>
        <v>0</v>
      </c>
      <c r="BF115" s="2217" t="n">
        <f aca="false">'02.24 по датам'!BF115</f>
        <v>0</v>
      </c>
      <c r="BG115" s="2217" t="n">
        <f aca="false">'02.24 по датам'!BG115</f>
        <v>0</v>
      </c>
      <c r="BH115" s="2217" t="n">
        <f aca="false">'02.24 по датам'!BH115</f>
        <v>0</v>
      </c>
      <c r="BI115" s="2217" t="n">
        <f aca="false">'02.24 по датам'!BI115</f>
        <v>0</v>
      </c>
      <c r="BJ115" s="2217" t="n">
        <f aca="false">'02.24 по датам'!BJ115</f>
        <v>0</v>
      </c>
      <c r="BK115" s="2217" t="n">
        <f aca="false">'02.24 по датам'!BK115</f>
        <v>0</v>
      </c>
      <c r="BL115" s="2217" t="n">
        <f aca="false">'02.24 по датам'!BL115</f>
        <v>0</v>
      </c>
      <c r="BM115" s="2217" t="n">
        <f aca="false">'02.24 по датам'!BM115</f>
        <v>0</v>
      </c>
      <c r="BN115" s="2217" t="n">
        <f aca="false">'02.24 по датам'!BN115</f>
        <v>0</v>
      </c>
      <c r="BO115" s="2217" t="n">
        <f aca="false">'02.24 по датам'!BO115</f>
        <v>0</v>
      </c>
      <c r="BP115" s="2217" t="n">
        <f aca="false">'02.24 по датам'!BP115</f>
        <v>0</v>
      </c>
      <c r="BQ115" s="2217" t="n">
        <f aca="false">'02.24 по датам'!BQ115</f>
        <v>0</v>
      </c>
      <c r="BR115" s="2218"/>
      <c r="BS115" s="2219"/>
      <c r="BT115" s="2220"/>
      <c r="BU115" s="2221"/>
      <c r="BV115" s="2221"/>
      <c r="BW115" s="2222" t="n">
        <f aca="false">'02.24 по датам'!BW115</f>
        <v>0</v>
      </c>
      <c r="BX115" s="2217" t="n">
        <f aca="false">'02.24 по датам'!BX115</f>
        <v>0</v>
      </c>
      <c r="BY115" s="2217" t="n">
        <f aca="false">'02.24 по датам'!BY115</f>
        <v>0</v>
      </c>
      <c r="BZ115" s="2217" t="n">
        <f aca="false">'02.24 по датам'!BZ115</f>
        <v>0</v>
      </c>
      <c r="CA115" s="2217" t="n">
        <f aca="false">'02.24 по датам'!CA115</f>
        <v>0</v>
      </c>
      <c r="CB115" s="2217" t="n">
        <f aca="false">'02.24 по датам'!CB115</f>
        <v>0</v>
      </c>
      <c r="CC115" s="2217" t="n">
        <f aca="false">'02.24 по датам'!CC115</f>
        <v>0</v>
      </c>
      <c r="CD115" s="2217" t="n">
        <f aca="false">'02.24 по датам'!CD115</f>
        <v>0</v>
      </c>
      <c r="CE115" s="2217" t="n">
        <f aca="false">'02.24 по датам'!CE115</f>
        <v>0</v>
      </c>
      <c r="CF115" s="2217" t="n">
        <f aca="false">'02.24 по датам'!CF115</f>
        <v>0</v>
      </c>
      <c r="CG115" s="2217" t="n">
        <f aca="false">'02.24 по датам'!CG115</f>
        <v>0</v>
      </c>
      <c r="CH115" s="2217" t="n">
        <f aca="false">'02.24 по датам'!CH115</f>
        <v>0</v>
      </c>
      <c r="CI115" s="2217" t="n">
        <f aca="false">'02.24 по датам'!CI115</f>
        <v>0</v>
      </c>
      <c r="CJ115" s="2218"/>
      <c r="CK115" s="2219"/>
      <c r="CL115" s="2220"/>
      <c r="CM115" s="2221"/>
      <c r="CN115" s="2221"/>
      <c r="CO115" s="2221"/>
      <c r="CP115" s="2221"/>
      <c r="CQ115" s="2217" t="n">
        <f aca="false">'02.24 по датам'!CQ115</f>
        <v>0</v>
      </c>
      <c r="CR115" s="2217" t="n">
        <f aca="false">'02.24 по датам'!CR115</f>
        <v>0</v>
      </c>
      <c r="CS115" s="2217" t="n">
        <f aca="false">'02.24 по датам'!CS115</f>
        <v>0</v>
      </c>
      <c r="CT115" s="2217" t="n">
        <f aca="false">'02.24 по датам'!CT115</f>
        <v>0</v>
      </c>
      <c r="CU115" s="2217" t="n">
        <f aca="false">'02.24 по датам'!CU115</f>
        <v>0</v>
      </c>
      <c r="CV115" s="2217" t="n">
        <f aca="false">'02.24 по датам'!CV115</f>
        <v>0</v>
      </c>
      <c r="CW115" s="2217" t="n">
        <f aca="false">'02.24 по датам'!CW115</f>
        <v>0</v>
      </c>
      <c r="CX115" s="2217" t="n">
        <f aca="false">'02.24 по датам'!CX115</f>
        <v>0</v>
      </c>
      <c r="CY115" s="2217" t="n">
        <f aca="false">'02.24 по датам'!CY115</f>
        <v>0</v>
      </c>
      <c r="CZ115" s="2217" t="n">
        <f aca="false">'02.24 по датам'!CZ115</f>
        <v>0</v>
      </c>
      <c r="DA115" s="2217" t="n">
        <f aca="false">'02.24 по датам'!DA115</f>
        <v>0</v>
      </c>
      <c r="DB115" s="2217" t="n">
        <f aca="false">'02.24 по датам'!DB115</f>
        <v>0</v>
      </c>
      <c r="DC115" s="2217" t="n">
        <f aca="false">'02.24 по датам'!DC115</f>
        <v>0</v>
      </c>
      <c r="DD115" s="2218"/>
      <c r="DE115" s="2219"/>
      <c r="DF115" s="2220"/>
      <c r="DG115" s="2221"/>
      <c r="DH115" s="2221"/>
      <c r="DI115" s="2285" t="n">
        <f aca="false">'02.24 по датам'!DI115</f>
        <v>0</v>
      </c>
      <c r="DJ115" s="2217" t="n">
        <f aca="false">'02.24 по датам'!DJ115</f>
        <v>0</v>
      </c>
      <c r="DK115" s="2217" t="n">
        <f aca="false">'02.24 по датам'!DK115</f>
        <v>0</v>
      </c>
      <c r="DL115" s="2217" t="n">
        <f aca="false">'02.24 по датам'!DL115</f>
        <v>0</v>
      </c>
      <c r="DM115" s="2217" t="n">
        <f aca="false">'02.24 по датам'!DM115</f>
        <v>0</v>
      </c>
      <c r="DN115" s="2217" t="n">
        <f aca="false">'02.24 по датам'!DN115</f>
        <v>0</v>
      </c>
      <c r="DO115" s="2217" t="n">
        <f aca="false">'02.24 по датам'!DO115</f>
        <v>0</v>
      </c>
      <c r="DP115" s="2217" t="n">
        <f aca="false">'02.24 по датам'!DP115</f>
        <v>0</v>
      </c>
      <c r="DQ115" s="2217" t="n">
        <f aca="false">'02.24 по датам'!DQ115</f>
        <v>0</v>
      </c>
      <c r="DR115" s="2217" t="n">
        <f aca="false">'02.24 по датам'!DR115</f>
        <v>0</v>
      </c>
      <c r="DS115" s="2217" t="n">
        <f aca="false">'02.24 по датам'!DS115</f>
        <v>0</v>
      </c>
      <c r="DT115" s="2217" t="n">
        <f aca="false">'02.24 по датам'!DT115</f>
        <v>0</v>
      </c>
      <c r="DU115" s="2217" t="n">
        <f aca="false">'02.24 по датам'!DU115</f>
        <v>0</v>
      </c>
      <c r="DV115" s="2218"/>
      <c r="DW115" s="2219"/>
      <c r="DX115" s="2220"/>
      <c r="DY115" s="2221"/>
      <c r="DZ115" s="2221"/>
      <c r="EA115" s="2217" t="n">
        <f aca="false">'02.24 по датам'!EA115</f>
        <v>0</v>
      </c>
      <c r="EB115" s="2217" t="n">
        <f aca="false">'02.24 по датам'!EB115</f>
        <v>0</v>
      </c>
      <c r="EC115" s="2217" t="n">
        <f aca="false">'02.24 по датам'!EC115</f>
        <v>0</v>
      </c>
      <c r="ED115" s="2217" t="n">
        <f aca="false">'02.24 по датам'!ED115</f>
        <v>0</v>
      </c>
      <c r="EE115" s="2217" t="n">
        <f aca="false">'02.24 по датам'!EE115</f>
        <v>0</v>
      </c>
      <c r="EF115" s="2217" t="n">
        <f aca="false">'02.24 по датам'!EF115</f>
        <v>0</v>
      </c>
      <c r="EG115" s="2217" t="n">
        <f aca="false">'02.24 по датам'!EG115</f>
        <v>0</v>
      </c>
      <c r="EH115" s="2217" t="n">
        <f aca="false">'02.24 по датам'!EH115</f>
        <v>0</v>
      </c>
      <c r="EI115" s="2217" t="n">
        <f aca="false">'02.24 по датам'!EI115</f>
        <v>0</v>
      </c>
      <c r="EJ115" s="2217" t="n">
        <f aca="false">'02.24 по датам'!EJ115</f>
        <v>0</v>
      </c>
      <c r="EK115" s="2217" t="n">
        <f aca="false">'02.24 по датам'!EK115</f>
        <v>0</v>
      </c>
      <c r="EL115" s="2217" t="n">
        <f aca="false">'02.24 по датам'!EL115</f>
        <v>0</v>
      </c>
      <c r="EM115" s="2217" t="n">
        <f aca="false">'02.24 по датам'!EM115</f>
        <v>0</v>
      </c>
      <c r="EN115" s="2217" t="n">
        <f aca="false">'02.24 по датам'!EN115</f>
        <v>0</v>
      </c>
      <c r="EO115" s="2217" t="n">
        <f aca="false">'02.24 по датам'!EO115</f>
        <v>0</v>
      </c>
      <c r="EP115" s="2217" t="n">
        <f aca="false">'02.24 по датам'!EP115</f>
        <v>0</v>
      </c>
      <c r="EQ115" s="2217" t="n">
        <f aca="false">'02.24 по датам'!EQ115</f>
        <v>0</v>
      </c>
      <c r="ER115" s="2217" t="n">
        <f aca="false">'02.24 по датам'!ER115</f>
        <v>0</v>
      </c>
      <c r="ES115" s="2217" t="n">
        <f aca="false">'02.24 по датам'!ES115</f>
        <v>0</v>
      </c>
      <c r="ET115" s="2217" t="n">
        <f aca="false">'02.24 по датам'!ET115</f>
        <v>0</v>
      </c>
      <c r="EU115" s="2217" t="n">
        <f aca="false">'02.24 по датам'!EU115</f>
        <v>0</v>
      </c>
      <c r="EV115" s="2217" t="n">
        <f aca="false">'02.24 по датам'!EV115</f>
        <v>0</v>
      </c>
      <c r="EW115" s="2217" t="n">
        <f aca="false">'02.24 по датам'!EW115</f>
        <v>0</v>
      </c>
      <c r="EX115" s="2217" t="n">
        <f aca="false">'02.24 по датам'!EX115</f>
        <v>0</v>
      </c>
      <c r="EY115" s="2217" t="n">
        <f aca="false">'02.24 по датам'!EY115</f>
        <v>0</v>
      </c>
      <c r="EZ115" s="2218"/>
      <c r="FA115" s="2219"/>
      <c r="FB115" s="2220"/>
      <c r="FC115" s="2221"/>
      <c r="FD115" s="2221"/>
      <c r="FE115" s="2217" t="n">
        <f aca="false">'02.24 по датам'!FE115</f>
        <v>0</v>
      </c>
      <c r="FF115" s="2217" t="n">
        <f aca="false">'02.24 по датам'!FF115</f>
        <v>0</v>
      </c>
      <c r="FG115" s="2217" t="n">
        <f aca="false">'02.24 по датам'!FG115</f>
        <v>0</v>
      </c>
      <c r="FH115" s="2217" t="n">
        <f aca="false">'02.24 по датам'!FH115</f>
        <v>0</v>
      </c>
      <c r="FI115" s="2217" t="n">
        <f aca="false">'02.24 по датам'!FI115</f>
        <v>0</v>
      </c>
      <c r="FJ115" s="2217" t="n">
        <f aca="false">'02.24 по датам'!FJ115</f>
        <v>0</v>
      </c>
      <c r="FK115" s="2217" t="n">
        <f aca="false">'02.24 по датам'!FK115</f>
        <v>0</v>
      </c>
      <c r="FL115" s="2217" t="n">
        <f aca="false">'02.24 по датам'!FL115</f>
        <v>0</v>
      </c>
      <c r="FM115" s="2217" t="n">
        <f aca="false">'02.24 по датам'!FM115</f>
        <v>0</v>
      </c>
      <c r="FN115" s="2217" t="n">
        <f aca="false">'02.24 по датам'!FN115</f>
        <v>0</v>
      </c>
      <c r="FO115" s="2218"/>
      <c r="FP115" s="2219"/>
      <c r="FQ115" s="2220"/>
      <c r="FR115" s="2221"/>
      <c r="FS115" s="2221"/>
      <c r="FT115" s="2225"/>
      <c r="FU115" s="2225"/>
      <c r="FV115" s="2314"/>
      <c r="FW115" s="2225"/>
      <c r="FX115" s="2225"/>
      <c r="FY115" s="2225"/>
      <c r="FZ115" s="2225"/>
      <c r="GA115" s="2225"/>
      <c r="GB115" s="2225"/>
      <c r="GC115" s="2225"/>
      <c r="GD115" s="2225"/>
      <c r="GE115" s="2225"/>
      <c r="GF115" s="2225"/>
      <c r="GG115" s="2225"/>
      <c r="GH115" s="2225"/>
      <c r="GI115" s="2225"/>
      <c r="GJ115" s="2225"/>
      <c r="GK115" s="2225"/>
      <c r="GL115" s="2225"/>
      <c r="GM115" s="2225"/>
      <c r="GN115" s="2225"/>
      <c r="GO115" s="2225"/>
      <c r="GP115" s="2225"/>
      <c r="GQ115" s="2225"/>
      <c r="GR115" s="2225"/>
      <c r="GS115" s="2225"/>
      <c r="GT115" s="2218"/>
      <c r="GU115" s="2219"/>
      <c r="GV115" s="2220"/>
      <c r="GW115" s="2221"/>
      <c r="GX115" s="2221"/>
      <c r="GY115" s="2221"/>
      <c r="GZ115" s="2217" t="n">
        <f aca="false">'02.24 по датам'!GZ115</f>
        <v>0</v>
      </c>
      <c r="HA115" s="2217" t="n">
        <f aca="false">'02.24 по датам'!HA115</f>
        <v>0</v>
      </c>
      <c r="HB115" s="2226"/>
      <c r="HC115" s="2221"/>
      <c r="HD115" s="2227" t="n">
        <f aca="false">'02.24 по датам'!HD115</f>
        <v>0</v>
      </c>
      <c r="HE115" s="2226"/>
      <c r="HF115" s="2228"/>
      <c r="HG115" s="2229"/>
      <c r="HH115" s="2180"/>
      <c r="HI115" s="2230"/>
      <c r="HJ115" s="2225"/>
      <c r="HK115" s="2225"/>
      <c r="HL115" s="2225"/>
      <c r="HM115" s="2225"/>
      <c r="HN115" s="2225"/>
      <c r="HO115" s="2225"/>
      <c r="HP115" s="2225"/>
      <c r="HQ115" s="2225"/>
      <c r="HR115" s="2225"/>
      <c r="HS115" s="2225"/>
      <c r="HT115" s="2225"/>
      <c r="HU115" s="2225"/>
      <c r="HV115" s="2225"/>
      <c r="HW115" s="2225"/>
      <c r="HX115" s="2225"/>
      <c r="HY115" s="2225"/>
      <c r="HZ115" s="2225"/>
      <c r="IA115" s="2218"/>
      <c r="IB115" s="2219"/>
      <c r="IC115" s="2220"/>
      <c r="ID115" s="2221"/>
      <c r="IE115" s="2221"/>
      <c r="IF115" s="2231" t="n">
        <f aca="false">'02.24 по датам'!IF115</f>
        <v>0</v>
      </c>
      <c r="IG115" s="2231" t="n">
        <f aca="false">'02.24 по датам'!IG115</f>
        <v>0</v>
      </c>
      <c r="IH115" s="2231" t="n">
        <f aca="false">'02.24 по датам'!IH115</f>
        <v>0</v>
      </c>
      <c r="II115" s="2232"/>
      <c r="IJ115" s="2233"/>
      <c r="IK115" s="1302"/>
      <c r="IL115" s="1302"/>
      <c r="IM115" s="2234" t="n">
        <f aca="false">'02.24 по датам'!IM115</f>
        <v>0</v>
      </c>
      <c r="IN115" s="2234" t="n">
        <f aca="false">'02.24 по датам'!IN115</f>
        <v>0</v>
      </c>
      <c r="IO115" s="2217" t="n">
        <f aca="false">'02.24 по датам'!IO115</f>
        <v>0</v>
      </c>
      <c r="IP115" s="2217" t="n">
        <f aca="false">'02.24 по датам'!IP115</f>
        <v>0</v>
      </c>
      <c r="IQ115" s="2217" t="n">
        <f aca="false">'02.24 по датам'!IQ115</f>
        <v>0</v>
      </c>
      <c r="IR115" s="2217" t="n">
        <f aca="false">'02.24 по датам'!IR115</f>
        <v>0</v>
      </c>
      <c r="IS115" s="2217" t="n">
        <f aca="false">'02.24 по датам'!IS115</f>
        <v>0</v>
      </c>
      <c r="IT115" s="2217" t="n">
        <f aca="false">'02.24 по датам'!IT115</f>
        <v>0</v>
      </c>
      <c r="IU115" s="2217" t="n">
        <f aca="false">'02.24 по датам'!IU115</f>
        <v>0</v>
      </c>
      <c r="IV115" s="2217" t="n">
        <f aca="false">'02.24 по датам'!IV115</f>
        <v>0</v>
      </c>
      <c r="IW115" s="2218"/>
      <c r="IX115" s="2219"/>
      <c r="IY115" s="2220"/>
      <c r="IZ115" s="2221"/>
      <c r="JA115" s="2221"/>
      <c r="JB115" s="2217" t="n">
        <f aca="false">'02.24 по датам'!JB115</f>
        <v>0</v>
      </c>
      <c r="JC115" s="2226"/>
      <c r="JD115" s="2217" t="n">
        <f aca="false">'02.24 по датам'!JD115</f>
        <v>0</v>
      </c>
      <c r="JE115" s="2221"/>
      <c r="JF115" s="2221"/>
      <c r="JG115" s="2231" t="n">
        <f aca="false">'02.24 по датам'!JG115</f>
        <v>0</v>
      </c>
      <c r="JH115" s="2231" t="n">
        <f aca="false">'02.24 по датам'!JH115</f>
        <v>0</v>
      </c>
      <c r="JI115" s="2231" t="n">
        <f aca="false">'02.24 по датам'!JI115</f>
        <v>0</v>
      </c>
      <c r="JJ115" s="2231" t="n">
        <f aca="false">'02.24 по датам'!JJ115</f>
        <v>0</v>
      </c>
      <c r="JK115" s="2270"/>
      <c r="JL115" s="1302"/>
      <c r="JM115" s="2236"/>
      <c r="JN115" s="2236"/>
      <c r="JO115" s="2237"/>
      <c r="JP115" s="2236"/>
      <c r="JQ115" s="2236"/>
      <c r="JR115" s="2237"/>
    </row>
    <row r="116" customFormat="false" ht="11.25" hidden="false" customHeight="true" outlineLevel="0" collapsed="false">
      <c r="A116" s="2056" t="n">
        <f aca="false">A112+1</f>
        <v>45349</v>
      </c>
      <c r="B116" s="2057" t="s">
        <v>662</v>
      </c>
      <c r="C116" s="2067" t="str">
        <f aca="false">'02.24 по датам'!C116</f>
        <v>Новогоднее</v>
      </c>
      <c r="D116" s="2067" t="str">
        <f aca="false">'02.24 по датам'!D116</f>
        <v>Сугмутское</v>
      </c>
      <c r="E116" s="2067" t="str">
        <f aca="false">'02.24 по датам'!E116</f>
        <v>Карамовское</v>
      </c>
      <c r="F116" s="2067" t="n">
        <f aca="false">'02.24 по датам'!F116</f>
        <v>0</v>
      </c>
      <c r="G116" s="2065" t="n">
        <f aca="false">'02.24 по датам'!G116</f>
        <v>0</v>
      </c>
      <c r="H116" s="2065" t="n">
        <f aca="false">'02.24 по датам'!H116</f>
        <v>0</v>
      </c>
      <c r="I116" s="2065" t="n">
        <f aca="false">'02.24 по датам'!I116</f>
        <v>0</v>
      </c>
      <c r="J116" s="2065" t="n">
        <f aca="false">'02.24 по датам'!J116</f>
        <v>0</v>
      </c>
      <c r="K116" s="2065" t="n">
        <f aca="false">'02.24 по датам'!K116</f>
        <v>0</v>
      </c>
      <c r="L116" s="2065" t="n">
        <f aca="false">'02.24 по датам'!L116</f>
        <v>0</v>
      </c>
      <c r="M116" s="2065" t="n">
        <f aca="false">'02.24 по датам'!M116</f>
        <v>0</v>
      </c>
      <c r="N116" s="2065" t="n">
        <f aca="false">'02.24 по датам'!N116</f>
        <v>0</v>
      </c>
      <c r="O116" s="2065" t="n">
        <f aca="false">'02.24 по датам'!O116</f>
        <v>0</v>
      </c>
      <c r="P116" s="2065" t="n">
        <f aca="false">'02.24 по датам'!P116</f>
        <v>0</v>
      </c>
      <c r="Q116" s="2065" t="n">
        <f aca="false">'02.24 по датам'!Q116</f>
        <v>0</v>
      </c>
      <c r="R116" s="2065" t="n">
        <f aca="false">'02.24 по датам'!R116</f>
        <v>0</v>
      </c>
      <c r="S116" s="2065" t="n">
        <f aca="false">'02.24 по датам'!S116</f>
        <v>0</v>
      </c>
      <c r="T116" s="2065" t="n">
        <f aca="false">'02.24 по датам'!T116</f>
        <v>0</v>
      </c>
      <c r="U116" s="2065" t="n">
        <f aca="false">'02.24 по датам'!U116</f>
        <v>0</v>
      </c>
      <c r="V116" s="2065" t="n">
        <f aca="false">'02.24 по датам'!V116</f>
        <v>0</v>
      </c>
      <c r="W116" s="2066" t="n">
        <f aca="false">'02.24 по датам'!W116</f>
        <v>0</v>
      </c>
      <c r="X116" s="2238"/>
      <c r="Y116" s="2239"/>
      <c r="Z116" s="2240"/>
      <c r="AA116" s="2062"/>
      <c r="AB116" s="2063"/>
      <c r="AC116" s="2064" t="n">
        <f aca="false">'02.24 по датам'!AC116</f>
        <v>0</v>
      </c>
      <c r="AD116" s="2064" t="n">
        <f aca="false">'02.24 по датам'!AD116</f>
        <v>0</v>
      </c>
      <c r="AE116" s="2065" t="n">
        <f aca="false">'02.24 по датам'!AE116</f>
        <v>0</v>
      </c>
      <c r="AF116" s="2065" t="n">
        <f aca="false">'02.24 по датам'!AF116</f>
        <v>0</v>
      </c>
      <c r="AG116" s="2065" t="n">
        <f aca="false">'02.24 по датам'!AG116</f>
        <v>0</v>
      </c>
      <c r="AH116" s="2065" t="n">
        <f aca="false">'02.24 по датам'!AH116</f>
        <v>0</v>
      </c>
      <c r="AI116" s="2065" t="n">
        <f aca="false">'02.24 по датам'!AI116</f>
        <v>0</v>
      </c>
      <c r="AJ116" s="2065" t="n">
        <f aca="false">'02.24 по датам'!AJ116</f>
        <v>0</v>
      </c>
      <c r="AK116" s="2065" t="n">
        <f aca="false">'02.24 по датам'!AK116</f>
        <v>0</v>
      </c>
      <c r="AL116" s="2065" t="n">
        <f aca="false">'02.24 по датам'!AL116</f>
        <v>0</v>
      </c>
      <c r="AM116" s="2065" t="n">
        <f aca="false">'02.24 по датам'!AM116</f>
        <v>0</v>
      </c>
      <c r="AN116" s="2065" t="n">
        <f aca="false">'02.24 по датам'!AN116</f>
        <v>0</v>
      </c>
      <c r="AO116" s="2066" t="n">
        <f aca="false">'02.24 по датам'!AO116</f>
        <v>0</v>
      </c>
      <c r="AP116" s="2238"/>
      <c r="AQ116" s="2239"/>
      <c r="AR116" s="2240"/>
      <c r="AS116" s="2062"/>
      <c r="AT116" s="2063"/>
      <c r="AU116" s="2064" t="n">
        <f aca="false">'02.24 по датам'!AU116</f>
        <v>0</v>
      </c>
      <c r="AV116" s="2064" t="str">
        <f aca="false">'02.24 по датам'!AV116</f>
        <v>Вынгап</v>
      </c>
      <c r="AW116" s="2067" t="n">
        <f aca="false">'02.24 по датам'!AW116</f>
        <v>0</v>
      </c>
      <c r="AX116" s="2065" t="n">
        <f aca="false">'02.24 по датам'!AX116</f>
        <v>0</v>
      </c>
      <c r="AY116" s="2065" t="n">
        <f aca="false">'02.24 по датам'!AY116</f>
        <v>0</v>
      </c>
      <c r="AZ116" s="2065" t="n">
        <f aca="false">'02.24 по датам'!AZ116</f>
        <v>0</v>
      </c>
      <c r="BA116" s="2065" t="n">
        <f aca="false">'02.24 по датам'!BA116</f>
        <v>0</v>
      </c>
      <c r="BB116" s="2065" t="n">
        <f aca="false">'02.24 по датам'!BB116</f>
        <v>0</v>
      </c>
      <c r="BC116" s="2065" t="n">
        <f aca="false">'02.24 по датам'!BC116</f>
        <v>0</v>
      </c>
      <c r="BD116" s="2065" t="n">
        <f aca="false">'02.24 по датам'!BD116</f>
        <v>0</v>
      </c>
      <c r="BE116" s="2065" t="n">
        <f aca="false">'02.24 по датам'!BE116</f>
        <v>0</v>
      </c>
      <c r="BF116" s="2065" t="n">
        <f aca="false">'02.24 по датам'!BF116</f>
        <v>0</v>
      </c>
      <c r="BG116" s="2065" t="n">
        <f aca="false">'02.24 по датам'!BG116</f>
        <v>0</v>
      </c>
      <c r="BH116" s="2065" t="n">
        <f aca="false">'02.24 по датам'!BH116</f>
        <v>0</v>
      </c>
      <c r="BI116" s="2065" t="n">
        <f aca="false">'02.24 по датам'!BI116</f>
        <v>0</v>
      </c>
      <c r="BJ116" s="2065" t="n">
        <f aca="false">'02.24 по датам'!BJ116</f>
        <v>0</v>
      </c>
      <c r="BK116" s="2065" t="n">
        <f aca="false">'02.24 по датам'!BK116</f>
        <v>0</v>
      </c>
      <c r="BL116" s="2065" t="n">
        <f aca="false">'02.24 по датам'!BL116</f>
        <v>0</v>
      </c>
      <c r="BM116" s="2065" t="n">
        <f aca="false">'02.24 по датам'!BM116</f>
        <v>0</v>
      </c>
      <c r="BN116" s="2065" t="n">
        <f aca="false">'02.24 по датам'!BN116</f>
        <v>0</v>
      </c>
      <c r="BO116" s="2065" t="n">
        <f aca="false">'02.24 по датам'!BO116</f>
        <v>0</v>
      </c>
      <c r="BP116" s="2065" t="n">
        <f aca="false">'02.24 по датам'!BP116</f>
        <v>0</v>
      </c>
      <c r="BQ116" s="2066" t="n">
        <f aca="false">'02.24 по датам'!BQ116</f>
        <v>0</v>
      </c>
      <c r="BR116" s="2238"/>
      <c r="BS116" s="2239"/>
      <c r="BT116" s="2240"/>
      <c r="BU116" s="2062"/>
      <c r="BV116" s="2063"/>
      <c r="BW116" s="2068" t="n">
        <f aca="false">'02.24 по датам'!BW116</f>
        <v>0</v>
      </c>
      <c r="BX116" s="2065" t="n">
        <f aca="false">'02.24 по датам'!BX116</f>
        <v>0</v>
      </c>
      <c r="BY116" s="2065" t="n">
        <f aca="false">'02.24 по датам'!BY116</f>
        <v>0</v>
      </c>
      <c r="BZ116" s="2065" t="n">
        <f aca="false">'02.24 по датам'!BZ116</f>
        <v>0</v>
      </c>
      <c r="CA116" s="2065" t="n">
        <f aca="false">'02.24 по датам'!CA116</f>
        <v>0</v>
      </c>
      <c r="CB116" s="2065" t="n">
        <f aca="false">'02.24 по датам'!CB116</f>
        <v>0</v>
      </c>
      <c r="CC116" s="2065" t="n">
        <f aca="false">'02.24 по датам'!CC116</f>
        <v>0</v>
      </c>
      <c r="CD116" s="2065" t="n">
        <f aca="false">'02.24 по датам'!CD116</f>
        <v>0</v>
      </c>
      <c r="CE116" s="2065" t="n">
        <f aca="false">'02.24 по датам'!CE116</f>
        <v>0</v>
      </c>
      <c r="CF116" s="2065" t="n">
        <f aca="false">'02.24 по датам'!CF116</f>
        <v>0</v>
      </c>
      <c r="CG116" s="2065" t="n">
        <f aca="false">'02.24 по датам'!CG116</f>
        <v>0</v>
      </c>
      <c r="CH116" s="2065" t="n">
        <f aca="false">'02.24 по датам'!CH116</f>
        <v>0</v>
      </c>
      <c r="CI116" s="2066" t="n">
        <f aca="false">'02.24 по датам'!CI116</f>
        <v>0</v>
      </c>
      <c r="CJ116" s="2238"/>
      <c r="CK116" s="2239"/>
      <c r="CL116" s="2240"/>
      <c r="CM116" s="2062"/>
      <c r="CN116" s="2063"/>
      <c r="CO116" s="2063"/>
      <c r="CP116" s="2063"/>
      <c r="CQ116" s="2092" t="n">
        <f aca="false">'02.24 по датам'!CQ116</f>
        <v>0</v>
      </c>
      <c r="CR116" s="2092" t="n">
        <f aca="false">'02.24 по датам'!CR116</f>
        <v>0</v>
      </c>
      <c r="CS116" s="2092" t="n">
        <f aca="false">'02.24 по датам'!CS116</f>
        <v>0</v>
      </c>
      <c r="CT116" s="2092" t="n">
        <f aca="false">'02.24 по датам'!CT116</f>
        <v>0</v>
      </c>
      <c r="CU116" s="2092" t="n">
        <f aca="false">'02.24 по датам'!CU116</f>
        <v>0</v>
      </c>
      <c r="CV116" s="2092" t="n">
        <f aca="false">'02.24 по датам'!CV116</f>
        <v>0</v>
      </c>
      <c r="CW116" s="2092" t="n">
        <f aca="false">'02.24 по датам'!CW116</f>
        <v>0</v>
      </c>
      <c r="CX116" s="2092" t="n">
        <f aca="false">'02.24 по датам'!CX116</f>
        <v>0</v>
      </c>
      <c r="CY116" s="2092" t="n">
        <f aca="false">'02.24 по датам'!CY116</f>
        <v>0</v>
      </c>
      <c r="CZ116" s="2092" t="n">
        <f aca="false">'02.24 по датам'!CZ116</f>
        <v>0</v>
      </c>
      <c r="DA116" s="2092" t="n">
        <f aca="false">'02.24 по датам'!DA116</f>
        <v>0</v>
      </c>
      <c r="DB116" s="2092" t="n">
        <f aca="false">'02.24 по датам'!DB116</f>
        <v>0</v>
      </c>
      <c r="DC116" s="2287" t="n">
        <f aca="false">'02.24 по датам'!DC116</f>
        <v>0</v>
      </c>
      <c r="DD116" s="2242"/>
      <c r="DE116" s="2243"/>
      <c r="DF116" s="2248"/>
      <c r="DG116" s="2069"/>
      <c r="DH116" s="2070"/>
      <c r="DI116" s="2068" t="n">
        <f aca="false">'02.24 по датам'!DI116</f>
        <v>0</v>
      </c>
      <c r="DJ116" s="2092" t="n">
        <f aca="false">'02.24 по датам'!DJ116</f>
        <v>0</v>
      </c>
      <c r="DK116" s="2092" t="n">
        <f aca="false">'02.24 по датам'!DK116</f>
        <v>0</v>
      </c>
      <c r="DL116" s="2092" t="n">
        <f aca="false">'02.24 по датам'!DL116</f>
        <v>0</v>
      </c>
      <c r="DM116" s="2092" t="n">
        <f aca="false">'02.24 по датам'!DM116</f>
        <v>0</v>
      </c>
      <c r="DN116" s="2092" t="n">
        <f aca="false">'02.24 по датам'!DN116</f>
        <v>0</v>
      </c>
      <c r="DO116" s="2092" t="n">
        <f aca="false">'02.24 по датам'!DO116</f>
        <v>0</v>
      </c>
      <c r="DP116" s="2092" t="n">
        <f aca="false">'02.24 по датам'!DP116</f>
        <v>0</v>
      </c>
      <c r="DQ116" s="2092" t="n">
        <f aca="false">'02.24 по датам'!DQ116</f>
        <v>0</v>
      </c>
      <c r="DR116" s="2092" t="n">
        <f aca="false">'02.24 по датам'!DR116</f>
        <v>0</v>
      </c>
      <c r="DS116" s="2092" t="n">
        <f aca="false">'02.24 по датам'!DS116</f>
        <v>0</v>
      </c>
      <c r="DT116" s="2092" t="n">
        <f aca="false">'02.24 по датам'!DT116</f>
        <v>0</v>
      </c>
      <c r="DU116" s="2287" t="n">
        <f aca="false">'02.24 по датам'!DU116</f>
        <v>0</v>
      </c>
      <c r="DV116" s="2242"/>
      <c r="DW116" s="2243"/>
      <c r="DX116" s="2248"/>
      <c r="DY116" s="2069"/>
      <c r="DZ116" s="2070"/>
      <c r="EA116" s="2065" t="n">
        <f aca="false">'02.24 по датам'!EA116</f>
        <v>0</v>
      </c>
      <c r="EB116" s="2092" t="n">
        <f aca="false">'02.24 по датам'!EB116</f>
        <v>0</v>
      </c>
      <c r="EC116" s="2065" t="n">
        <f aca="false">'02.24 по датам'!EC116</f>
        <v>0</v>
      </c>
      <c r="ED116" s="2065" t="n">
        <f aca="false">'02.24 по датам'!ED116</f>
        <v>0</v>
      </c>
      <c r="EE116" s="2065" t="n">
        <f aca="false">'02.24 по датам'!EE116</f>
        <v>0</v>
      </c>
      <c r="EF116" s="2065" t="n">
        <f aca="false">'02.24 по датам'!EF116</f>
        <v>0</v>
      </c>
      <c r="EG116" s="2065" t="n">
        <f aca="false">'02.24 по датам'!EG116</f>
        <v>0</v>
      </c>
      <c r="EH116" s="2065" t="n">
        <f aca="false">'02.24 по датам'!EH116</f>
        <v>0</v>
      </c>
      <c r="EI116" s="2065" t="n">
        <f aca="false">'02.24 по датам'!EI116</f>
        <v>0</v>
      </c>
      <c r="EJ116" s="2065" t="n">
        <f aca="false">'02.24 по датам'!EJ116</f>
        <v>0</v>
      </c>
      <c r="EK116" s="2065" t="n">
        <f aca="false">'02.24 по датам'!EK116</f>
        <v>0</v>
      </c>
      <c r="EL116" s="2065" t="n">
        <f aca="false">'02.24 по датам'!EL116</f>
        <v>0</v>
      </c>
      <c r="EM116" s="2065" t="n">
        <f aca="false">'02.24 по датам'!EM116</f>
        <v>0</v>
      </c>
      <c r="EN116" s="2065" t="n">
        <f aca="false">'02.24 по датам'!EN116</f>
        <v>0</v>
      </c>
      <c r="EO116" s="2065" t="n">
        <f aca="false">'02.24 по датам'!EO116</f>
        <v>0</v>
      </c>
      <c r="EP116" s="2065" t="n">
        <f aca="false">'02.24 по датам'!EP116</f>
        <v>0</v>
      </c>
      <c r="EQ116" s="2065" t="n">
        <f aca="false">'02.24 по датам'!EQ116</f>
        <v>0</v>
      </c>
      <c r="ER116" s="2065" t="n">
        <f aca="false">'02.24 по датам'!ER116</f>
        <v>0</v>
      </c>
      <c r="ES116" s="2065" t="n">
        <f aca="false">'02.24 по датам'!ES116</f>
        <v>0</v>
      </c>
      <c r="ET116" s="2065" t="n">
        <f aca="false">'02.24 по датам'!ET116</f>
        <v>0</v>
      </c>
      <c r="EU116" s="2065" t="n">
        <f aca="false">'02.24 по датам'!EU116</f>
        <v>0</v>
      </c>
      <c r="EV116" s="2065" t="n">
        <f aca="false">'02.24 по датам'!EV116</f>
        <v>0</v>
      </c>
      <c r="EW116" s="2065" t="n">
        <f aca="false">'02.24 по датам'!EW116</f>
        <v>0</v>
      </c>
      <c r="EX116" s="2065" t="n">
        <f aca="false">'02.24 по датам'!EX116</f>
        <v>0</v>
      </c>
      <c r="EY116" s="2066" t="n">
        <f aca="false">'02.24 по датам'!EY116</f>
        <v>0</v>
      </c>
      <c r="EZ116" s="2238"/>
      <c r="FA116" s="2239"/>
      <c r="FB116" s="2240"/>
      <c r="FC116" s="2069"/>
      <c r="FD116" s="2070"/>
      <c r="FE116" s="2065" t="n">
        <f aca="false">'02.24 по датам'!FE116</f>
        <v>0</v>
      </c>
      <c r="FF116" s="2065" t="n">
        <f aca="false">'02.24 по датам'!FF116</f>
        <v>0</v>
      </c>
      <c r="FG116" s="2065" t="n">
        <f aca="false">'02.24 по датам'!FG116</f>
        <v>0</v>
      </c>
      <c r="FH116" s="2065" t="n">
        <f aca="false">'02.24 по датам'!FH116</f>
        <v>0</v>
      </c>
      <c r="FI116" s="2065" t="n">
        <f aca="false">'02.24 по датам'!FI116</f>
        <v>0</v>
      </c>
      <c r="FJ116" s="2065" t="n">
        <f aca="false">'02.24 по датам'!FJ116</f>
        <v>0</v>
      </c>
      <c r="FK116" s="2065" t="n">
        <f aca="false">'02.24 по датам'!FK116</f>
        <v>0</v>
      </c>
      <c r="FL116" s="2065" t="n">
        <f aca="false">'02.24 по датам'!FL116</f>
        <v>0</v>
      </c>
      <c r="FM116" s="2065" t="n">
        <f aca="false">'02.24 по датам'!FM116</f>
        <v>0</v>
      </c>
      <c r="FN116" s="2066" t="n">
        <f aca="false">'02.24 по датам'!FN116</f>
        <v>0</v>
      </c>
      <c r="FO116" s="2238"/>
      <c r="FP116" s="2239"/>
      <c r="FQ116" s="2240"/>
      <c r="FR116" s="2069"/>
      <c r="FS116" s="2070"/>
      <c r="FT116" s="2271"/>
      <c r="FU116" s="2072"/>
      <c r="FV116" s="2072"/>
      <c r="FW116" s="2072"/>
      <c r="FX116" s="2072"/>
      <c r="FY116" s="2072"/>
      <c r="FZ116" s="2072"/>
      <c r="GA116" s="2072"/>
      <c r="GB116" s="2072"/>
      <c r="GC116" s="2072"/>
      <c r="GD116" s="2072"/>
      <c r="GE116" s="2072"/>
      <c r="GF116" s="2072"/>
      <c r="GG116" s="2072"/>
      <c r="GH116" s="2072"/>
      <c r="GI116" s="2072"/>
      <c r="GJ116" s="2072"/>
      <c r="GK116" s="2072"/>
      <c r="GL116" s="2072"/>
      <c r="GM116" s="2072"/>
      <c r="GN116" s="2072"/>
      <c r="GO116" s="2072"/>
      <c r="GP116" s="2072"/>
      <c r="GQ116" s="2072"/>
      <c r="GR116" s="2072"/>
      <c r="GS116" s="2073"/>
      <c r="GT116" s="2242"/>
      <c r="GU116" s="2243"/>
      <c r="GV116" s="2240"/>
      <c r="GW116" s="2076"/>
      <c r="GX116" s="2063"/>
      <c r="GY116" s="2062"/>
      <c r="GZ116" s="2077" t="n">
        <f aca="false">'02.24 по датам'!GZ116</f>
        <v>0</v>
      </c>
      <c r="HA116" s="2078" t="n">
        <f aca="false">'02.24 по датам'!HA116</f>
        <v>0</v>
      </c>
      <c r="HB116" s="2245"/>
      <c r="HC116" s="2080"/>
      <c r="HD116" s="2247" t="n">
        <f aca="false">'02.24 по датам'!HD116</f>
        <v>0</v>
      </c>
      <c r="HE116" s="2272"/>
      <c r="HF116" s="2082"/>
      <c r="HG116" s="2068"/>
      <c r="HH116" s="2068"/>
      <c r="HI116" s="2084"/>
      <c r="HJ116" s="2072"/>
      <c r="HK116" s="2072"/>
      <c r="HL116" s="2072"/>
      <c r="HM116" s="2072"/>
      <c r="HN116" s="2072"/>
      <c r="HO116" s="2072"/>
      <c r="HP116" s="2072"/>
      <c r="HQ116" s="2072"/>
      <c r="HR116" s="2072"/>
      <c r="HS116" s="2072"/>
      <c r="HT116" s="2072"/>
      <c r="HU116" s="2072"/>
      <c r="HV116" s="2072"/>
      <c r="HW116" s="2072"/>
      <c r="HX116" s="2072"/>
      <c r="HY116" s="2072"/>
      <c r="HZ116" s="2073"/>
      <c r="IA116" s="2242"/>
      <c r="IB116" s="2243"/>
      <c r="IC116" s="2240"/>
      <c r="ID116" s="2062"/>
      <c r="IE116" s="2076"/>
      <c r="IF116" s="2085" t="n">
        <f aca="false">'02.24 по датам'!IF116</f>
        <v>0</v>
      </c>
      <c r="IG116" s="2085" t="n">
        <f aca="false">'02.24 по датам'!IG116</f>
        <v>0</v>
      </c>
      <c r="IH116" s="2086" t="n">
        <f aca="false">'02.24 по датам'!IH116</f>
        <v>0</v>
      </c>
      <c r="II116" s="2249"/>
      <c r="IJ116" s="2250"/>
      <c r="IK116" s="2089"/>
      <c r="IL116" s="2090"/>
      <c r="IM116" s="2091" t="n">
        <f aca="false">'02.24 по датам'!IM116</f>
        <v>0</v>
      </c>
      <c r="IN116" s="2092" t="n">
        <f aca="false">'02.24 по датам'!IN116</f>
        <v>0</v>
      </c>
      <c r="IO116" s="2093" t="n">
        <f aca="false">'02.24 по датам'!IO116</f>
        <v>0</v>
      </c>
      <c r="IP116" s="2093" t="n">
        <f aca="false">'02.24 по датам'!IP116</f>
        <v>0</v>
      </c>
      <c r="IQ116" s="2093" t="n">
        <f aca="false">'02.24 по датам'!IQ116</f>
        <v>0</v>
      </c>
      <c r="IR116" s="2093" t="n">
        <f aca="false">'02.24 по датам'!IR116</f>
        <v>0</v>
      </c>
      <c r="IS116" s="2093" t="n">
        <f aca="false">'02.24 по датам'!IS116</f>
        <v>0</v>
      </c>
      <c r="IT116" s="2093" t="n">
        <f aca="false">'02.24 по датам'!IT116</f>
        <v>0</v>
      </c>
      <c r="IU116" s="2093" t="n">
        <f aca="false">'02.24 по датам'!IU116</f>
        <v>0</v>
      </c>
      <c r="IV116" s="2094" t="n">
        <f aca="false">'02.24 по датам'!IV116</f>
        <v>0</v>
      </c>
      <c r="IW116" s="2251"/>
      <c r="IX116" s="2252"/>
      <c r="IY116" s="2253"/>
      <c r="IZ116" s="2062"/>
      <c r="JA116" s="2063"/>
      <c r="JB116" s="2098" t="n">
        <f aca="false">'02.24 по датам'!JB116</f>
        <v>0</v>
      </c>
      <c r="JC116" s="2245"/>
      <c r="JD116" s="2100" t="n">
        <f aca="false">'02.24 по датам'!JD116</f>
        <v>0</v>
      </c>
      <c r="JE116" s="2101"/>
      <c r="JF116" s="2102"/>
      <c r="JG116" s="2254" t="n">
        <f aca="false">'02.24 по датам'!JG116</f>
        <v>0</v>
      </c>
      <c r="JH116" s="2254" t="n">
        <f aca="false">'02.24 по датам'!JH116</f>
        <v>0</v>
      </c>
      <c r="JI116" s="2103" t="n">
        <f aca="false">'02.24 по датам'!JI116</f>
        <v>0</v>
      </c>
      <c r="JJ116" s="2104" t="n">
        <f aca="false">'02.24 по датам'!JJ116</f>
        <v>0</v>
      </c>
      <c r="JK116" s="2276"/>
      <c r="JL116" s="2106"/>
      <c r="JM116" s="2107" t="n">
        <f aca="false">JM$4:JM$4+SUMIF($C$5:JL$5,"Нараст. баланс",$C118:JL118)+SUMIF($C$7:JH$7,"Итого (с ВНР)",$C118:JH118)-SUMIF($C$5:JL$5,"Геол. снижение,  т/сут",$C118:JL118)-SUMIF(JJ$7:JL$7,"Итого",JJ118:JL118)-SUMIF($C$7:JL$7,"Итого (с ВСП)",$C118:JL118)</f>
        <v>23444.366</v>
      </c>
      <c r="JN116" s="2108"/>
      <c r="JO116" s="2256" t="e">
        <f aca="false">'02.24 НГДП по датам'!CA116:CA118</f>
        <v>#VALUE!</v>
      </c>
      <c r="JP116" s="2110"/>
      <c r="JQ116" s="2111"/>
      <c r="JR116" s="2257"/>
    </row>
    <row r="117" customFormat="false" ht="11.25" hidden="false" customHeight="true" outlineLevel="0" collapsed="false">
      <c r="A117" s="2056"/>
      <c r="B117" s="2113" t="s">
        <v>663</v>
      </c>
      <c r="C117" s="2123" t="n">
        <f aca="false">'02.24 по датам'!C117</f>
        <v>6734</v>
      </c>
      <c r="D117" s="2123" t="n">
        <f aca="false">'02.24 по датам'!D117</f>
        <v>452</v>
      </c>
      <c r="E117" s="2123" t="n">
        <f aca="false">'02.24 по датам'!E117</f>
        <v>793</v>
      </c>
      <c r="F117" s="2123" t="n">
        <f aca="false">'02.24 по датам'!F117</f>
        <v>0</v>
      </c>
      <c r="G117" s="2121" t="n">
        <f aca="false">'02.24 по датам'!G117</f>
        <v>0</v>
      </c>
      <c r="H117" s="2121" t="n">
        <f aca="false">'02.24 по датам'!H117</f>
        <v>0</v>
      </c>
      <c r="I117" s="2121" t="n">
        <f aca="false">'02.24 по датам'!I117</f>
        <v>0</v>
      </c>
      <c r="J117" s="2121" t="n">
        <f aca="false">'02.24 по датам'!J117</f>
        <v>0</v>
      </c>
      <c r="K117" s="2121" t="n">
        <f aca="false">'02.24 по датам'!K117</f>
        <v>0</v>
      </c>
      <c r="L117" s="2121" t="n">
        <f aca="false">'02.24 по датам'!L117</f>
        <v>0</v>
      </c>
      <c r="M117" s="2121" t="n">
        <f aca="false">'02.24 по датам'!M117</f>
        <v>0</v>
      </c>
      <c r="N117" s="2121" t="n">
        <f aca="false">'02.24 по датам'!N117</f>
        <v>0</v>
      </c>
      <c r="O117" s="2121" t="n">
        <f aca="false">'02.24 по датам'!O117</f>
        <v>0</v>
      </c>
      <c r="P117" s="2121" t="n">
        <f aca="false">'02.24 по датам'!P117</f>
        <v>0</v>
      </c>
      <c r="Q117" s="2121" t="n">
        <f aca="false">'02.24 по датам'!Q117</f>
        <v>0</v>
      </c>
      <c r="R117" s="2121" t="n">
        <f aca="false">'02.24 по датам'!R117</f>
        <v>0</v>
      </c>
      <c r="S117" s="2121" t="n">
        <f aca="false">'02.24 по датам'!S117</f>
        <v>0</v>
      </c>
      <c r="T117" s="2121" t="n">
        <f aca="false">'02.24 по датам'!T117</f>
        <v>0</v>
      </c>
      <c r="U117" s="2121" t="n">
        <f aca="false">'02.24 по датам'!U117</f>
        <v>0</v>
      </c>
      <c r="V117" s="2121" t="n">
        <f aca="false">'02.24 по датам'!V117</f>
        <v>0</v>
      </c>
      <c r="W117" s="2122" t="n">
        <f aca="false">'02.24 по датам'!W117</f>
        <v>0</v>
      </c>
      <c r="X117" s="2115"/>
      <c r="Y117" s="2116"/>
      <c r="Z117" s="2117"/>
      <c r="AA117" s="2118" t="n">
        <f aca="false">COUNTIF(C117:Z117,"&gt;"&amp;0)</f>
        <v>3</v>
      </c>
      <c r="AB117" s="2119"/>
      <c r="AC117" s="2120" t="n">
        <f aca="false">'02.24 по датам'!AC117</f>
        <v>0</v>
      </c>
      <c r="AD117" s="2120" t="n">
        <f aca="false">'02.24 по датам'!AD117</f>
        <v>0</v>
      </c>
      <c r="AE117" s="2121" t="n">
        <f aca="false">'02.24 по датам'!AE117</f>
        <v>0</v>
      </c>
      <c r="AF117" s="2121" t="n">
        <f aca="false">'02.24 по датам'!AF117</f>
        <v>0</v>
      </c>
      <c r="AG117" s="2121" t="n">
        <f aca="false">'02.24 по датам'!AG117</f>
        <v>0</v>
      </c>
      <c r="AH117" s="2121" t="n">
        <f aca="false">'02.24 по датам'!AH117</f>
        <v>0</v>
      </c>
      <c r="AI117" s="2121" t="n">
        <f aca="false">'02.24 по датам'!AI117</f>
        <v>0</v>
      </c>
      <c r="AJ117" s="2121" t="n">
        <f aca="false">'02.24 по датам'!AJ117</f>
        <v>0</v>
      </c>
      <c r="AK117" s="2121" t="n">
        <f aca="false">'02.24 по датам'!AK117</f>
        <v>0</v>
      </c>
      <c r="AL117" s="2121" t="n">
        <f aca="false">'02.24 по датам'!AL117</f>
        <v>0</v>
      </c>
      <c r="AM117" s="2121" t="n">
        <f aca="false">'02.24 по датам'!AM117</f>
        <v>0</v>
      </c>
      <c r="AN117" s="2121" t="n">
        <f aca="false">'02.24 по датам'!AN117</f>
        <v>0</v>
      </c>
      <c r="AO117" s="2122" t="n">
        <f aca="false">'02.24 по датам'!AO117</f>
        <v>0</v>
      </c>
      <c r="AP117" s="2115"/>
      <c r="AQ117" s="2116"/>
      <c r="AR117" s="2117"/>
      <c r="AS117" s="2118" t="n">
        <f aca="false">COUNTIF(AC118:AR118,"&gt;"&amp;0)</f>
        <v>0</v>
      </c>
      <c r="AT117" s="2119"/>
      <c r="AU117" s="2120" t="n">
        <f aca="false">'02.24 по датам'!AU117</f>
        <v>0</v>
      </c>
      <c r="AV117" s="2120" t="n">
        <f aca="false">'02.24 по датам'!AV117</f>
        <v>4980</v>
      </c>
      <c r="AW117" s="2123" t="n">
        <f aca="false">'02.24 по датам'!AW117</f>
        <v>0</v>
      </c>
      <c r="AX117" s="2121" t="n">
        <f aca="false">'02.24 по датам'!AX117</f>
        <v>0</v>
      </c>
      <c r="AY117" s="2121" t="n">
        <f aca="false">'02.24 по датам'!AY117</f>
        <v>0</v>
      </c>
      <c r="AZ117" s="2121" t="n">
        <f aca="false">'02.24 по датам'!AZ117</f>
        <v>0</v>
      </c>
      <c r="BA117" s="2121" t="n">
        <f aca="false">'02.24 по датам'!BA117</f>
        <v>0</v>
      </c>
      <c r="BB117" s="2121" t="n">
        <f aca="false">'02.24 по датам'!BB117</f>
        <v>0</v>
      </c>
      <c r="BC117" s="2121" t="n">
        <f aca="false">'02.24 по датам'!BC117</f>
        <v>0</v>
      </c>
      <c r="BD117" s="2121" t="n">
        <f aca="false">'02.24 по датам'!BD117</f>
        <v>0</v>
      </c>
      <c r="BE117" s="2121" t="n">
        <f aca="false">'02.24 по датам'!BE117</f>
        <v>0</v>
      </c>
      <c r="BF117" s="2121" t="n">
        <f aca="false">'02.24 по датам'!BF117</f>
        <v>0</v>
      </c>
      <c r="BG117" s="2121" t="n">
        <f aca="false">'02.24 по датам'!BG117</f>
        <v>0</v>
      </c>
      <c r="BH117" s="2121" t="n">
        <f aca="false">'02.24 по датам'!BH117</f>
        <v>0</v>
      </c>
      <c r="BI117" s="2121" t="n">
        <f aca="false">'02.24 по датам'!BI117</f>
        <v>0</v>
      </c>
      <c r="BJ117" s="2121" t="n">
        <f aca="false">'02.24 по датам'!BJ117</f>
        <v>0</v>
      </c>
      <c r="BK117" s="2121" t="n">
        <f aca="false">'02.24 по датам'!BK117</f>
        <v>0</v>
      </c>
      <c r="BL117" s="2121" t="n">
        <f aca="false">'02.24 по датам'!BL117</f>
        <v>0</v>
      </c>
      <c r="BM117" s="2121" t="n">
        <f aca="false">'02.24 по датам'!BM117</f>
        <v>0</v>
      </c>
      <c r="BN117" s="2121" t="n">
        <f aca="false">'02.24 по датам'!BN117</f>
        <v>0</v>
      </c>
      <c r="BO117" s="2121" t="n">
        <f aca="false">'02.24 по датам'!BO117</f>
        <v>0</v>
      </c>
      <c r="BP117" s="2121" t="n">
        <f aca="false">'02.24 по датам'!BP117</f>
        <v>0</v>
      </c>
      <c r="BQ117" s="2122" t="n">
        <f aca="false">'02.24 по датам'!BQ117</f>
        <v>0</v>
      </c>
      <c r="BR117" s="2115"/>
      <c r="BS117" s="2116"/>
      <c r="BT117" s="2117"/>
      <c r="BU117" s="2118" t="n">
        <f aca="false">COUNTIF(AU118:BT118,"&gt;"&amp;0)</f>
        <v>1</v>
      </c>
      <c r="BV117" s="2119"/>
      <c r="BW117" s="2124" t="n">
        <f aca="false">'02.24 по датам'!BW117</f>
        <v>0</v>
      </c>
      <c r="BX117" s="2121" t="n">
        <f aca="false">'02.24 по датам'!BX117</f>
        <v>0</v>
      </c>
      <c r="BY117" s="2121" t="n">
        <f aca="false">'02.24 по датам'!BY117</f>
        <v>0</v>
      </c>
      <c r="BZ117" s="2121" t="n">
        <f aca="false">'02.24 по датам'!BZ117</f>
        <v>0</v>
      </c>
      <c r="CA117" s="2121" t="n">
        <f aca="false">'02.24 по датам'!CA117</f>
        <v>0</v>
      </c>
      <c r="CB117" s="2121" t="n">
        <f aca="false">'02.24 по датам'!CB117</f>
        <v>0</v>
      </c>
      <c r="CC117" s="2121" t="n">
        <f aca="false">'02.24 по датам'!CC117</f>
        <v>0</v>
      </c>
      <c r="CD117" s="2121" t="n">
        <f aca="false">'02.24 по датам'!CD117</f>
        <v>0</v>
      </c>
      <c r="CE117" s="2121" t="n">
        <f aca="false">'02.24 по датам'!CE117</f>
        <v>0</v>
      </c>
      <c r="CF117" s="2121" t="n">
        <f aca="false">'02.24 по датам'!CF117</f>
        <v>0</v>
      </c>
      <c r="CG117" s="2121" t="n">
        <f aca="false">'02.24 по датам'!CG117</f>
        <v>0</v>
      </c>
      <c r="CH117" s="2121" t="n">
        <f aca="false">'02.24 по датам'!CH117</f>
        <v>0</v>
      </c>
      <c r="CI117" s="2122" t="n">
        <f aca="false">'02.24 по датам'!CI117</f>
        <v>0</v>
      </c>
      <c r="CJ117" s="2115"/>
      <c r="CK117" s="2116"/>
      <c r="CL117" s="2117"/>
      <c r="CM117" s="2118" t="n">
        <f aca="false">COUNTIF(BW118:CL118,"&gt;"&amp;0)</f>
        <v>0</v>
      </c>
      <c r="CN117" s="2119"/>
      <c r="CO117" s="2119" t="n">
        <f aca="false">AA117+AS117+BU117+CM117</f>
        <v>4</v>
      </c>
      <c r="CP117" s="2119"/>
      <c r="CQ117" s="2150" t="n">
        <f aca="false">'02.24 по датам'!CQ117</f>
        <v>0</v>
      </c>
      <c r="CR117" s="2150" t="n">
        <f aca="false">'02.24 по датам'!CR117</f>
        <v>0</v>
      </c>
      <c r="CS117" s="2150" t="n">
        <f aca="false">'02.24 по датам'!CS117</f>
        <v>0</v>
      </c>
      <c r="CT117" s="2150" t="n">
        <f aca="false">'02.24 по датам'!CT117</f>
        <v>0</v>
      </c>
      <c r="CU117" s="2150" t="n">
        <f aca="false">'02.24 по датам'!CU117</f>
        <v>0</v>
      </c>
      <c r="CV117" s="2150" t="n">
        <f aca="false">'02.24 по датам'!CV117</f>
        <v>0</v>
      </c>
      <c r="CW117" s="2150" t="n">
        <f aca="false">'02.24 по датам'!CW117</f>
        <v>0</v>
      </c>
      <c r="CX117" s="2150" t="n">
        <f aca="false">'02.24 по датам'!CX117</f>
        <v>0</v>
      </c>
      <c r="CY117" s="2150" t="n">
        <f aca="false">'02.24 по датам'!CY117</f>
        <v>0</v>
      </c>
      <c r="CZ117" s="2150" t="n">
        <f aca="false">'02.24 по датам'!CZ117</f>
        <v>0</v>
      </c>
      <c r="DA117" s="2150" t="n">
        <f aca="false">'02.24 по датам'!DA117</f>
        <v>0</v>
      </c>
      <c r="DB117" s="2150" t="n">
        <f aca="false">'02.24 по датам'!DB117</f>
        <v>0</v>
      </c>
      <c r="DC117" s="2289" t="n">
        <f aca="false">'02.24 по датам'!DC117</f>
        <v>0</v>
      </c>
      <c r="DD117" s="2130"/>
      <c r="DE117" s="2131"/>
      <c r="DF117" s="2262"/>
      <c r="DG117" s="2125" t="n">
        <f aca="false">SUBTOTAL(9,CQ119:DF119)</f>
        <v>0</v>
      </c>
      <c r="DH117" s="2126"/>
      <c r="DI117" s="2124" t="n">
        <f aca="false">'02.24 по датам'!DI117</f>
        <v>0</v>
      </c>
      <c r="DJ117" s="2150" t="n">
        <f aca="false">'02.24 по датам'!DJ117</f>
        <v>0</v>
      </c>
      <c r="DK117" s="2150" t="n">
        <f aca="false">'02.24 по датам'!DK117</f>
        <v>0</v>
      </c>
      <c r="DL117" s="2150" t="n">
        <f aca="false">'02.24 по датам'!DL117</f>
        <v>0</v>
      </c>
      <c r="DM117" s="2150" t="n">
        <f aca="false">'02.24 по датам'!DM117</f>
        <v>0</v>
      </c>
      <c r="DN117" s="2150" t="n">
        <f aca="false">'02.24 по датам'!DN117</f>
        <v>0</v>
      </c>
      <c r="DO117" s="2150" t="n">
        <f aca="false">'02.24 по датам'!DO117</f>
        <v>0</v>
      </c>
      <c r="DP117" s="2150" t="n">
        <f aca="false">'02.24 по датам'!DP117</f>
        <v>0</v>
      </c>
      <c r="DQ117" s="2150" t="n">
        <f aca="false">'02.24 по датам'!DQ117</f>
        <v>0</v>
      </c>
      <c r="DR117" s="2150" t="n">
        <f aca="false">'02.24 по датам'!DR117</f>
        <v>0</v>
      </c>
      <c r="DS117" s="2150" t="n">
        <f aca="false">'02.24 по датам'!DS117</f>
        <v>0</v>
      </c>
      <c r="DT117" s="2150" t="n">
        <f aca="false">'02.24 по датам'!DT117</f>
        <v>0</v>
      </c>
      <c r="DU117" s="2289" t="n">
        <f aca="false">'02.24 по датам'!DU117</f>
        <v>0</v>
      </c>
      <c r="DV117" s="2130"/>
      <c r="DW117" s="2131"/>
      <c r="DX117" s="2262"/>
      <c r="DY117" s="2125" t="n">
        <f aca="false">COUNTIF(DI118:DX118,"&gt;"&amp;0)</f>
        <v>0</v>
      </c>
      <c r="DZ117" s="2126"/>
      <c r="EA117" s="2121" t="n">
        <f aca="false">'02.24 по датам'!EA117</f>
        <v>0</v>
      </c>
      <c r="EB117" s="2150" t="n">
        <f aca="false">'02.24 по датам'!EB117</f>
        <v>0</v>
      </c>
      <c r="EC117" s="2121" t="n">
        <f aca="false">'02.24 по датам'!EC117</f>
        <v>0</v>
      </c>
      <c r="ED117" s="2121" t="n">
        <f aca="false">'02.24 по датам'!ED117</f>
        <v>0</v>
      </c>
      <c r="EE117" s="2121" t="n">
        <f aca="false">'02.24 по датам'!EE117</f>
        <v>0</v>
      </c>
      <c r="EF117" s="2121" t="n">
        <f aca="false">'02.24 по датам'!EF117</f>
        <v>0</v>
      </c>
      <c r="EG117" s="2121" t="n">
        <f aca="false">'02.24 по датам'!EG117</f>
        <v>0</v>
      </c>
      <c r="EH117" s="2121" t="n">
        <f aca="false">'02.24 по датам'!EH117</f>
        <v>0</v>
      </c>
      <c r="EI117" s="2121" t="n">
        <f aca="false">'02.24 по датам'!EI117</f>
        <v>0</v>
      </c>
      <c r="EJ117" s="2121" t="n">
        <f aca="false">'02.24 по датам'!EJ117</f>
        <v>0</v>
      </c>
      <c r="EK117" s="2121" t="n">
        <f aca="false">'02.24 по датам'!EK117</f>
        <v>0</v>
      </c>
      <c r="EL117" s="2121" t="n">
        <f aca="false">'02.24 по датам'!EL117</f>
        <v>0</v>
      </c>
      <c r="EM117" s="2121" t="n">
        <f aca="false">'02.24 по датам'!EM117</f>
        <v>0</v>
      </c>
      <c r="EN117" s="2121" t="n">
        <f aca="false">'02.24 по датам'!EN117</f>
        <v>0</v>
      </c>
      <c r="EO117" s="2121" t="n">
        <f aca="false">'02.24 по датам'!EO117</f>
        <v>0</v>
      </c>
      <c r="EP117" s="2121" t="n">
        <f aca="false">'02.24 по датам'!EP117</f>
        <v>0</v>
      </c>
      <c r="EQ117" s="2121" t="n">
        <f aca="false">'02.24 по датам'!EQ117</f>
        <v>0</v>
      </c>
      <c r="ER117" s="2121" t="n">
        <f aca="false">'02.24 по датам'!ER117</f>
        <v>0</v>
      </c>
      <c r="ES117" s="2121" t="n">
        <f aca="false">'02.24 по датам'!ES117</f>
        <v>0</v>
      </c>
      <c r="ET117" s="2121" t="n">
        <f aca="false">'02.24 по датам'!ET117</f>
        <v>0</v>
      </c>
      <c r="EU117" s="2121" t="n">
        <f aca="false">'02.24 по датам'!EU117</f>
        <v>0</v>
      </c>
      <c r="EV117" s="2121" t="n">
        <f aca="false">'02.24 по датам'!EV117</f>
        <v>0</v>
      </c>
      <c r="EW117" s="2121" t="n">
        <f aca="false">'02.24 по датам'!EW117</f>
        <v>0</v>
      </c>
      <c r="EX117" s="2121" t="n">
        <f aca="false">'02.24 по датам'!EX117</f>
        <v>0</v>
      </c>
      <c r="EY117" s="2122" t="n">
        <f aca="false">'02.24 по датам'!EY117</f>
        <v>0</v>
      </c>
      <c r="EZ117" s="2115"/>
      <c r="FA117" s="2116"/>
      <c r="FB117" s="2117"/>
      <c r="FC117" s="2125" t="n">
        <f aca="false">COUNTIF(EA118:FB118,"&gt;"&amp;0)</f>
        <v>0</v>
      </c>
      <c r="FD117" s="2126"/>
      <c r="FE117" s="2121" t="n">
        <f aca="false">'02.24 по датам'!FE117</f>
        <v>0</v>
      </c>
      <c r="FF117" s="2121" t="n">
        <f aca="false">'02.24 по датам'!FF117</f>
        <v>0</v>
      </c>
      <c r="FG117" s="2121" t="n">
        <f aca="false">'02.24 по датам'!FG117</f>
        <v>0</v>
      </c>
      <c r="FH117" s="2121" t="n">
        <f aca="false">'02.24 по датам'!FH117</f>
        <v>0</v>
      </c>
      <c r="FI117" s="2121" t="n">
        <f aca="false">'02.24 по датам'!FI117</f>
        <v>0</v>
      </c>
      <c r="FJ117" s="2121" t="n">
        <f aca="false">'02.24 по датам'!FJ117</f>
        <v>0</v>
      </c>
      <c r="FK117" s="2121" t="n">
        <f aca="false">'02.24 по датам'!FK117</f>
        <v>0</v>
      </c>
      <c r="FL117" s="2121" t="n">
        <f aca="false">'02.24 по датам'!FL117</f>
        <v>0</v>
      </c>
      <c r="FM117" s="2121" t="n">
        <f aca="false">'02.24 по датам'!FM117</f>
        <v>0</v>
      </c>
      <c r="FN117" s="2122" t="n">
        <f aca="false">'02.24 по датам'!FN117</f>
        <v>0</v>
      </c>
      <c r="FO117" s="2115"/>
      <c r="FP117" s="2116"/>
      <c r="FQ117" s="2117"/>
      <c r="FR117" s="2125" t="n">
        <f aca="false">COUNTIF(FE118:FQ118,"&gt;"&amp;0)</f>
        <v>0</v>
      </c>
      <c r="FS117" s="2126"/>
      <c r="FT117" s="2277"/>
      <c r="FU117" s="2128"/>
      <c r="FV117" s="2128"/>
      <c r="FW117" s="2128"/>
      <c r="FX117" s="2128"/>
      <c r="FY117" s="2128"/>
      <c r="FZ117" s="2128"/>
      <c r="GA117" s="2128"/>
      <c r="GB117" s="2128"/>
      <c r="GC117" s="2128"/>
      <c r="GD117" s="2128"/>
      <c r="GE117" s="2128"/>
      <c r="GF117" s="2128"/>
      <c r="GG117" s="2128"/>
      <c r="GH117" s="2128"/>
      <c r="GI117" s="2128"/>
      <c r="GJ117" s="2128"/>
      <c r="GK117" s="2128"/>
      <c r="GL117" s="2128"/>
      <c r="GM117" s="2128"/>
      <c r="GN117" s="2128"/>
      <c r="GO117" s="2128"/>
      <c r="GP117" s="2128"/>
      <c r="GQ117" s="2128"/>
      <c r="GR117" s="2128"/>
      <c r="GS117" s="2129"/>
      <c r="GT117" s="2130"/>
      <c r="GU117" s="2131"/>
      <c r="GV117" s="2117"/>
      <c r="GW117" s="2132" t="n">
        <f aca="false">SUBTOTAL(9,FT119:GV119)</f>
        <v>0</v>
      </c>
      <c r="GX117" s="2119" t="n">
        <f aca="false">SUBTOTAL(9,FT119:GV119)</f>
        <v>0</v>
      </c>
      <c r="GY117" s="2133"/>
      <c r="GZ117" s="2134" t="n">
        <f aca="false">'02.24 по датам'!GZ117</f>
        <v>0</v>
      </c>
      <c r="HA117" s="2135" t="n">
        <f aca="false">'02.24 по датам'!HA117</f>
        <v>0</v>
      </c>
      <c r="HB117" s="2158"/>
      <c r="HC117" s="2137"/>
      <c r="HD117" s="2261" t="n">
        <f aca="false">'02.24 по датам'!HD117</f>
        <v>0</v>
      </c>
      <c r="HE117" s="2136"/>
      <c r="HF117" s="2139"/>
      <c r="HG117" s="2124"/>
      <c r="HH117" s="2124"/>
      <c r="HI117" s="2141"/>
      <c r="HJ117" s="2128"/>
      <c r="HK117" s="2128"/>
      <c r="HL117" s="2128"/>
      <c r="HM117" s="2128"/>
      <c r="HN117" s="2128"/>
      <c r="HO117" s="2128"/>
      <c r="HP117" s="2128"/>
      <c r="HQ117" s="2128"/>
      <c r="HR117" s="2128"/>
      <c r="HS117" s="2128"/>
      <c r="HT117" s="2128"/>
      <c r="HU117" s="2128"/>
      <c r="HV117" s="2128"/>
      <c r="HW117" s="2128"/>
      <c r="HX117" s="2128"/>
      <c r="HY117" s="2128"/>
      <c r="HZ117" s="2129"/>
      <c r="IA117" s="2130"/>
      <c r="IB117" s="2131"/>
      <c r="IC117" s="2117"/>
      <c r="ID117" s="2118" t="n">
        <f aca="false">SUBTOTAL(9,HG119:IC119)</f>
        <v>0</v>
      </c>
      <c r="IE117" s="2142"/>
      <c r="IF117" s="2143" t="n">
        <f aca="false">'02.24 по датам'!IF117</f>
        <v>0</v>
      </c>
      <c r="IG117" s="2143" t="n">
        <f aca="false">'02.24 по датам'!IG117</f>
        <v>0</v>
      </c>
      <c r="IH117" s="2144" t="n">
        <f aca="false">'02.24 по датам'!IH117</f>
        <v>0</v>
      </c>
      <c r="II117" s="2145"/>
      <c r="IJ117" s="2146"/>
      <c r="IK117" s="2147" t="n">
        <f aca="false">SUBTOTAL(9,IF119:IJ119)</f>
        <v>0</v>
      </c>
      <c r="IL117" s="2148"/>
      <c r="IM117" s="2149" t="n">
        <f aca="false">'02.24 по датам'!IM117</f>
        <v>0</v>
      </c>
      <c r="IN117" s="2150" t="n">
        <f aca="false">'02.24 по датам'!IN117</f>
        <v>0</v>
      </c>
      <c r="IO117" s="2151" t="n">
        <f aca="false">'02.24 по датам'!IO117</f>
        <v>0</v>
      </c>
      <c r="IP117" s="2151" t="n">
        <f aca="false">'02.24 по датам'!IP117</f>
        <v>0</v>
      </c>
      <c r="IQ117" s="2151" t="n">
        <f aca="false">'02.24 по датам'!IQ117</f>
        <v>0</v>
      </c>
      <c r="IR117" s="2151" t="n">
        <f aca="false">'02.24 по датам'!IR117</f>
        <v>0</v>
      </c>
      <c r="IS117" s="2151" t="n">
        <f aca="false">'02.24 по датам'!IS117</f>
        <v>0</v>
      </c>
      <c r="IT117" s="2151" t="n">
        <f aca="false">'02.24 по датам'!IT117</f>
        <v>0</v>
      </c>
      <c r="IU117" s="2151" t="n">
        <f aca="false">'02.24 по датам'!IU117</f>
        <v>0</v>
      </c>
      <c r="IV117" s="2152" t="n">
        <f aca="false">'02.24 по датам'!IV117</f>
        <v>0</v>
      </c>
      <c r="IW117" s="2153"/>
      <c r="IX117" s="2154"/>
      <c r="IY117" s="2155"/>
      <c r="IZ117" s="2118" t="n">
        <f aca="false">SUBTOTAL(3,IM117:IY117)</f>
        <v>10</v>
      </c>
      <c r="JA117" s="2156"/>
      <c r="JB117" s="2157" t="n">
        <f aca="false">'02.24 по датам'!JB117</f>
        <v>0</v>
      </c>
      <c r="JC117" s="2158"/>
      <c r="JD117" s="2159" t="n">
        <f aca="false">'02.24 по датам'!JD117</f>
        <v>0</v>
      </c>
      <c r="JE117" s="2160"/>
      <c r="JF117" s="2161"/>
      <c r="JG117" s="2263" t="n">
        <f aca="false">'02.24 по датам'!JG117</f>
        <v>0</v>
      </c>
      <c r="JH117" s="2263" t="n">
        <f aca="false">'02.24 по датам'!JH117</f>
        <v>0</v>
      </c>
      <c r="JI117" s="2162" t="n">
        <f aca="false">'02.24 по датам'!JI117</f>
        <v>0</v>
      </c>
      <c r="JJ117" s="2163" t="n">
        <f aca="false">'02.24 по датам'!JJ117</f>
        <v>0</v>
      </c>
      <c r="JK117" s="2281"/>
      <c r="JL117" s="2165"/>
      <c r="JM117" s="2107"/>
      <c r="JN117" s="2108"/>
      <c r="JO117" s="2256"/>
      <c r="JP117" s="2166"/>
      <c r="JQ117" s="2167"/>
      <c r="JR117" s="2168"/>
    </row>
    <row r="118" customFormat="false" ht="11.25" hidden="false" customHeight="true" outlineLevel="0" collapsed="false">
      <c r="A118" s="2056"/>
      <c r="B118" s="2169" t="s">
        <v>661</v>
      </c>
      <c r="C118" s="2179" t="n">
        <f aca="false">'02.24 по датам'!C118</f>
        <v>50</v>
      </c>
      <c r="D118" s="2179" t="n">
        <f aca="false">'02.24 по датам'!D118</f>
        <v>35</v>
      </c>
      <c r="E118" s="2179" t="n">
        <f aca="false">'02.24 по датам'!E118</f>
        <v>50</v>
      </c>
      <c r="F118" s="2179" t="n">
        <f aca="false">'02.24 по датам'!F118</f>
        <v>0</v>
      </c>
      <c r="G118" s="2177" t="n">
        <f aca="false">'02.24 по датам'!G118</f>
        <v>0</v>
      </c>
      <c r="H118" s="2177" t="n">
        <f aca="false">'02.24 по датам'!H118</f>
        <v>0</v>
      </c>
      <c r="I118" s="2177" t="n">
        <f aca="false">'02.24 по датам'!I118</f>
        <v>0</v>
      </c>
      <c r="J118" s="2177" t="n">
        <f aca="false">'02.24 по датам'!J118</f>
        <v>0</v>
      </c>
      <c r="K118" s="2177" t="n">
        <f aca="false">'02.24 по датам'!K118</f>
        <v>0</v>
      </c>
      <c r="L118" s="2177" t="n">
        <f aca="false">'02.24 по датам'!L118</f>
        <v>0</v>
      </c>
      <c r="M118" s="2177" t="n">
        <f aca="false">'02.24 по датам'!M118</f>
        <v>0</v>
      </c>
      <c r="N118" s="2177" t="n">
        <f aca="false">'02.24 по датам'!N118</f>
        <v>0</v>
      </c>
      <c r="O118" s="2177" t="n">
        <f aca="false">'02.24 по датам'!O118</f>
        <v>0</v>
      </c>
      <c r="P118" s="2177" t="n">
        <f aca="false">'02.24 по датам'!P118</f>
        <v>0</v>
      </c>
      <c r="Q118" s="2177" t="n">
        <f aca="false">'02.24 по датам'!Q118</f>
        <v>0</v>
      </c>
      <c r="R118" s="2177" t="n">
        <f aca="false">'02.24 по датам'!R118</f>
        <v>0</v>
      </c>
      <c r="S118" s="2177" t="n">
        <f aca="false">'02.24 по датам'!S118</f>
        <v>0</v>
      </c>
      <c r="T118" s="2177" t="n">
        <f aca="false">'02.24 по датам'!T118</f>
        <v>0</v>
      </c>
      <c r="U118" s="2177" t="n">
        <f aca="false">'02.24 по датам'!U118</f>
        <v>0</v>
      </c>
      <c r="V118" s="2177" t="n">
        <f aca="false">'02.24 по датам'!V118</f>
        <v>0</v>
      </c>
      <c r="W118" s="2178" t="n">
        <f aca="false">'02.24 по датам'!W118</f>
        <v>0</v>
      </c>
      <c r="X118" s="2171"/>
      <c r="Y118" s="2172"/>
      <c r="Z118" s="2173"/>
      <c r="AA118" s="2174" t="n">
        <f aca="false">SUBTOTAL(9,C118:Z118)</f>
        <v>135</v>
      </c>
      <c r="AB118" s="2175" t="n">
        <f aca="false">AA118+AB114</f>
        <v>845</v>
      </c>
      <c r="AC118" s="2176" t="n">
        <f aca="false">'02.24 по датам'!AC118</f>
        <v>0</v>
      </c>
      <c r="AD118" s="2176" t="n">
        <f aca="false">'02.24 по датам'!AD118</f>
        <v>0</v>
      </c>
      <c r="AE118" s="2177" t="n">
        <f aca="false">'02.24 по датам'!AE118</f>
        <v>0</v>
      </c>
      <c r="AF118" s="2177" t="n">
        <f aca="false">'02.24 по датам'!AF118</f>
        <v>0</v>
      </c>
      <c r="AG118" s="2177" t="n">
        <f aca="false">'02.24 по датам'!AG118</f>
        <v>0</v>
      </c>
      <c r="AH118" s="2177" t="n">
        <f aca="false">'02.24 по датам'!AH118</f>
        <v>0</v>
      </c>
      <c r="AI118" s="2177" t="n">
        <f aca="false">'02.24 по датам'!AI118</f>
        <v>0</v>
      </c>
      <c r="AJ118" s="2177" t="n">
        <f aca="false">'02.24 по датам'!AJ118</f>
        <v>0</v>
      </c>
      <c r="AK118" s="2177" t="n">
        <f aca="false">'02.24 по датам'!AK118</f>
        <v>0</v>
      </c>
      <c r="AL118" s="2177" t="n">
        <f aca="false">'02.24 по датам'!AL118</f>
        <v>0</v>
      </c>
      <c r="AM118" s="2177" t="n">
        <f aca="false">'02.24 по датам'!AM118</f>
        <v>0</v>
      </c>
      <c r="AN118" s="2177" t="n">
        <f aca="false">'02.24 по датам'!AN118</f>
        <v>0</v>
      </c>
      <c r="AO118" s="2178" t="n">
        <f aca="false">'02.24 по датам'!AO118</f>
        <v>0</v>
      </c>
      <c r="AP118" s="2171"/>
      <c r="AQ118" s="2172"/>
      <c r="AR118" s="2173"/>
      <c r="AS118" s="2174" t="n">
        <f aca="false">SUBTOTAL(9,AC118:AR118)</f>
        <v>0</v>
      </c>
      <c r="AT118" s="2175" t="n">
        <f aca="false">AS118+AT114</f>
        <v>0</v>
      </c>
      <c r="AU118" s="2176" t="n">
        <f aca="false">'02.24 по датам'!AU118</f>
        <v>0</v>
      </c>
      <c r="AV118" s="2176" t="n">
        <f aca="false">'02.24 по датам'!AV118</f>
        <v>20</v>
      </c>
      <c r="AW118" s="2179" t="n">
        <f aca="false">'02.24 по датам'!AW118</f>
        <v>0</v>
      </c>
      <c r="AX118" s="2177" t="n">
        <f aca="false">'02.24 по датам'!AX118</f>
        <v>0</v>
      </c>
      <c r="AY118" s="2177" t="n">
        <f aca="false">'02.24 по датам'!AY118</f>
        <v>0</v>
      </c>
      <c r="AZ118" s="2177" t="n">
        <f aca="false">'02.24 по датам'!AZ118</f>
        <v>0</v>
      </c>
      <c r="BA118" s="2177" t="n">
        <f aca="false">'02.24 по датам'!BA118</f>
        <v>0</v>
      </c>
      <c r="BB118" s="2177" t="n">
        <f aca="false">'02.24 по датам'!BB118</f>
        <v>0</v>
      </c>
      <c r="BC118" s="2177" t="n">
        <f aca="false">'02.24 по датам'!BC118</f>
        <v>0</v>
      </c>
      <c r="BD118" s="2177" t="n">
        <f aca="false">'02.24 по датам'!BD118</f>
        <v>0</v>
      </c>
      <c r="BE118" s="2177" t="n">
        <f aca="false">'02.24 по датам'!BE118</f>
        <v>0</v>
      </c>
      <c r="BF118" s="2177" t="n">
        <f aca="false">'02.24 по датам'!BF118</f>
        <v>0</v>
      </c>
      <c r="BG118" s="2177" t="n">
        <f aca="false">'02.24 по датам'!BG118</f>
        <v>0</v>
      </c>
      <c r="BH118" s="2177" t="n">
        <f aca="false">'02.24 по датам'!BH118</f>
        <v>0</v>
      </c>
      <c r="BI118" s="2177" t="n">
        <f aca="false">'02.24 по датам'!BI118</f>
        <v>0</v>
      </c>
      <c r="BJ118" s="2177" t="n">
        <f aca="false">'02.24 по датам'!BJ118</f>
        <v>0</v>
      </c>
      <c r="BK118" s="2177" t="n">
        <f aca="false">'02.24 по датам'!BK118</f>
        <v>0</v>
      </c>
      <c r="BL118" s="2177" t="n">
        <f aca="false">'02.24 по датам'!BL118</f>
        <v>0</v>
      </c>
      <c r="BM118" s="2177" t="n">
        <f aca="false">'02.24 по датам'!BM118</f>
        <v>0</v>
      </c>
      <c r="BN118" s="2177" t="n">
        <f aca="false">'02.24 по датам'!BN118</f>
        <v>0</v>
      </c>
      <c r="BO118" s="2177" t="n">
        <f aca="false">'02.24 по датам'!BO118</f>
        <v>0</v>
      </c>
      <c r="BP118" s="2177" t="n">
        <f aca="false">'02.24 по датам'!BP118</f>
        <v>0</v>
      </c>
      <c r="BQ118" s="2178" t="n">
        <f aca="false">'02.24 по датам'!BQ118</f>
        <v>0</v>
      </c>
      <c r="BR118" s="2171"/>
      <c r="BS118" s="2172"/>
      <c r="BT118" s="2173"/>
      <c r="BU118" s="2174" t="n">
        <f aca="false">SUBTOTAL(9,AU118:BT118)</f>
        <v>20</v>
      </c>
      <c r="BV118" s="2175" t="n">
        <f aca="false">BU118+BV114</f>
        <v>358</v>
      </c>
      <c r="BW118" s="2180" t="n">
        <f aca="false">'02.24 по датам'!BW118</f>
        <v>0</v>
      </c>
      <c r="BX118" s="2177" t="n">
        <f aca="false">'02.24 по датам'!BX118</f>
        <v>0</v>
      </c>
      <c r="BY118" s="2177" t="n">
        <f aca="false">'02.24 по датам'!BY118</f>
        <v>0</v>
      </c>
      <c r="BZ118" s="2177" t="n">
        <f aca="false">'02.24 по датам'!BZ118</f>
        <v>0</v>
      </c>
      <c r="CA118" s="2177" t="n">
        <f aca="false">'02.24 по датам'!CA118</f>
        <v>0</v>
      </c>
      <c r="CB118" s="2177" t="n">
        <f aca="false">'02.24 по датам'!CB118</f>
        <v>0</v>
      </c>
      <c r="CC118" s="2177" t="n">
        <f aca="false">'02.24 по датам'!CC118</f>
        <v>0</v>
      </c>
      <c r="CD118" s="2177" t="n">
        <f aca="false">'02.24 по датам'!CD118</f>
        <v>0</v>
      </c>
      <c r="CE118" s="2177" t="n">
        <f aca="false">'02.24 по датам'!CE118</f>
        <v>0</v>
      </c>
      <c r="CF118" s="2177" t="n">
        <f aca="false">'02.24 по датам'!CF118</f>
        <v>0</v>
      </c>
      <c r="CG118" s="2177" t="n">
        <f aca="false">'02.24 по датам'!CG118</f>
        <v>0</v>
      </c>
      <c r="CH118" s="2177" t="n">
        <f aca="false">'02.24 по датам'!CH118</f>
        <v>0</v>
      </c>
      <c r="CI118" s="2178" t="n">
        <f aca="false">'02.24 по датам'!CI118</f>
        <v>0</v>
      </c>
      <c r="CJ118" s="2171"/>
      <c r="CK118" s="2172"/>
      <c r="CL118" s="2173"/>
      <c r="CM118" s="2174" t="n">
        <f aca="false">SUBTOTAL(9,BW118:CL118)</f>
        <v>0</v>
      </c>
      <c r="CN118" s="2175" t="n">
        <f aca="false">CM118+CN114</f>
        <v>0</v>
      </c>
      <c r="CO118" s="2175" t="n">
        <f aca="false">AA118+AS118+BU118+CM118</f>
        <v>155</v>
      </c>
      <c r="CP118" s="2175" t="n">
        <f aca="false">CO118+CP114</f>
        <v>1203</v>
      </c>
      <c r="CQ118" s="2204" t="n">
        <f aca="false">'02.24 по датам'!CQ118</f>
        <v>0</v>
      </c>
      <c r="CR118" s="2204" t="n">
        <f aca="false">'02.24 по датам'!CR118</f>
        <v>0</v>
      </c>
      <c r="CS118" s="2204" t="n">
        <f aca="false">'02.24 по датам'!CS118</f>
        <v>0</v>
      </c>
      <c r="CT118" s="2204" t="n">
        <f aca="false">'02.24 по датам'!CT118</f>
        <v>0</v>
      </c>
      <c r="CU118" s="2204" t="n">
        <f aca="false">'02.24 по датам'!CU118</f>
        <v>0</v>
      </c>
      <c r="CV118" s="2204" t="n">
        <f aca="false">'02.24 по датам'!CV118</f>
        <v>0</v>
      </c>
      <c r="CW118" s="2204" t="n">
        <f aca="false">'02.24 по датам'!CW118</f>
        <v>0</v>
      </c>
      <c r="CX118" s="2204" t="n">
        <f aca="false">'02.24 по датам'!CX118</f>
        <v>0</v>
      </c>
      <c r="CY118" s="2204" t="n">
        <f aca="false">'02.24 по датам'!CY118</f>
        <v>0</v>
      </c>
      <c r="CZ118" s="2204" t="n">
        <f aca="false">'02.24 по датам'!CZ118</f>
        <v>0</v>
      </c>
      <c r="DA118" s="2204" t="n">
        <f aca="false">'02.24 по датам'!DA118</f>
        <v>0</v>
      </c>
      <c r="DB118" s="2204" t="n">
        <f aca="false">'02.24 по датам'!DB118</f>
        <v>0</v>
      </c>
      <c r="DC118" s="2290" t="n">
        <f aca="false">'02.24 по датам'!DC118</f>
        <v>0</v>
      </c>
      <c r="DD118" s="2186"/>
      <c r="DE118" s="2187"/>
      <c r="DF118" s="2267"/>
      <c r="DG118" s="2181" t="n">
        <f aca="false">SUBTOTAL(9,CQ118:DF118)</f>
        <v>0</v>
      </c>
      <c r="DH118" s="2182" t="n">
        <f aca="false">DG118:DG118+IF($B114:$B114=2,0,DH114:DH114)</f>
        <v>0</v>
      </c>
      <c r="DI118" s="2180" t="n">
        <f aca="false">'02.24 по датам'!DI118</f>
        <v>0</v>
      </c>
      <c r="DJ118" s="2204" t="n">
        <f aca="false">'02.24 по датам'!DJ118</f>
        <v>0</v>
      </c>
      <c r="DK118" s="2204" t="n">
        <f aca="false">'02.24 по датам'!DK118</f>
        <v>0</v>
      </c>
      <c r="DL118" s="2204" t="n">
        <f aca="false">'02.24 по датам'!DL118</f>
        <v>0</v>
      </c>
      <c r="DM118" s="2204" t="n">
        <f aca="false">'02.24 по датам'!DM118</f>
        <v>0</v>
      </c>
      <c r="DN118" s="2204" t="n">
        <f aca="false">'02.24 по датам'!DN118</f>
        <v>0</v>
      </c>
      <c r="DO118" s="2204" t="n">
        <f aca="false">'02.24 по датам'!DO118</f>
        <v>0</v>
      </c>
      <c r="DP118" s="2204" t="n">
        <f aca="false">'02.24 по датам'!DP118</f>
        <v>0</v>
      </c>
      <c r="DQ118" s="2204" t="n">
        <f aca="false">'02.24 по датам'!DQ118</f>
        <v>0</v>
      </c>
      <c r="DR118" s="2204" t="n">
        <f aca="false">'02.24 по датам'!DR118</f>
        <v>0</v>
      </c>
      <c r="DS118" s="2204" t="n">
        <f aca="false">'02.24 по датам'!DS118</f>
        <v>0</v>
      </c>
      <c r="DT118" s="2204" t="n">
        <f aca="false">'02.24 по датам'!DT118</f>
        <v>0</v>
      </c>
      <c r="DU118" s="2290" t="n">
        <f aca="false">'02.24 по датам'!DU118</f>
        <v>0</v>
      </c>
      <c r="DV118" s="2186"/>
      <c r="DW118" s="2187"/>
      <c r="DX118" s="2267"/>
      <c r="DY118" s="2181" t="n">
        <f aca="false">SUBTOTAL(9,DI118:DX118)</f>
        <v>0</v>
      </c>
      <c r="DZ118" s="2182" t="n">
        <f aca="false">DY118:DY118+IF($B114:$B114=2,0,DZ114:DZ114)</f>
        <v>0</v>
      </c>
      <c r="EA118" s="2177" t="n">
        <f aca="false">'02.24 по датам'!EA118</f>
        <v>0</v>
      </c>
      <c r="EB118" s="2177" t="n">
        <f aca="false">'02.24 по датам'!EB118</f>
        <v>0</v>
      </c>
      <c r="EC118" s="2177" t="n">
        <f aca="false">'02.24 по датам'!EC118</f>
        <v>0</v>
      </c>
      <c r="ED118" s="2177" t="n">
        <f aca="false">'02.24 по датам'!ED118</f>
        <v>0</v>
      </c>
      <c r="EE118" s="2177" t="n">
        <f aca="false">'02.24 по датам'!EE118</f>
        <v>0</v>
      </c>
      <c r="EF118" s="2177" t="n">
        <f aca="false">'02.24 по датам'!EF118</f>
        <v>0</v>
      </c>
      <c r="EG118" s="2177" t="n">
        <f aca="false">'02.24 по датам'!EG118</f>
        <v>0</v>
      </c>
      <c r="EH118" s="2177" t="n">
        <f aca="false">'02.24 по датам'!EH118</f>
        <v>0</v>
      </c>
      <c r="EI118" s="2177" t="n">
        <f aca="false">'02.24 по датам'!EI118</f>
        <v>0</v>
      </c>
      <c r="EJ118" s="2177" t="n">
        <f aca="false">'02.24 по датам'!EJ118</f>
        <v>0</v>
      </c>
      <c r="EK118" s="2177" t="n">
        <f aca="false">'02.24 по датам'!EK118</f>
        <v>0</v>
      </c>
      <c r="EL118" s="2177" t="n">
        <f aca="false">'02.24 по датам'!EL118</f>
        <v>0</v>
      </c>
      <c r="EM118" s="2177" t="n">
        <f aca="false">'02.24 по датам'!EM118</f>
        <v>0</v>
      </c>
      <c r="EN118" s="2177" t="n">
        <f aca="false">'02.24 по датам'!EN118</f>
        <v>0</v>
      </c>
      <c r="EO118" s="2177" t="n">
        <f aca="false">'02.24 по датам'!EO118</f>
        <v>0</v>
      </c>
      <c r="EP118" s="2177" t="n">
        <f aca="false">'02.24 по датам'!EP118</f>
        <v>0</v>
      </c>
      <c r="EQ118" s="2177" t="n">
        <f aca="false">'02.24 по датам'!EQ118</f>
        <v>0</v>
      </c>
      <c r="ER118" s="2177" t="n">
        <f aca="false">'02.24 по датам'!ER118</f>
        <v>0</v>
      </c>
      <c r="ES118" s="2177" t="n">
        <f aca="false">'02.24 по датам'!ES118</f>
        <v>0</v>
      </c>
      <c r="ET118" s="2177" t="n">
        <f aca="false">'02.24 по датам'!ET118</f>
        <v>0</v>
      </c>
      <c r="EU118" s="2177" t="n">
        <f aca="false">'02.24 по датам'!EU118</f>
        <v>0</v>
      </c>
      <c r="EV118" s="2177" t="n">
        <f aca="false">'02.24 по датам'!EV118</f>
        <v>0</v>
      </c>
      <c r="EW118" s="2177" t="n">
        <f aca="false">'02.24 по датам'!EW118</f>
        <v>0</v>
      </c>
      <c r="EX118" s="2177" t="n">
        <f aca="false">'02.24 по датам'!EX118</f>
        <v>0</v>
      </c>
      <c r="EY118" s="2178" t="n">
        <f aca="false">'02.24 по датам'!EY118</f>
        <v>0</v>
      </c>
      <c r="EZ118" s="2171"/>
      <c r="FA118" s="2172"/>
      <c r="FB118" s="2173"/>
      <c r="FC118" s="2181" t="n">
        <f aca="false">SUBTOTAL(9,EA118:FB118)</f>
        <v>0</v>
      </c>
      <c r="FD118" s="2182" t="n">
        <f aca="false">FC118:FC118+IF($B114:$B114=2,0,FD114:FD114)</f>
        <v>171</v>
      </c>
      <c r="FE118" s="2177" t="n">
        <f aca="false">'02.24 по датам'!FE118</f>
        <v>0</v>
      </c>
      <c r="FF118" s="2177" t="n">
        <f aca="false">'02.24 по датам'!FF118</f>
        <v>0</v>
      </c>
      <c r="FG118" s="2177" t="n">
        <f aca="false">'02.24 по датам'!FG118</f>
        <v>0</v>
      </c>
      <c r="FH118" s="2177" t="n">
        <f aca="false">'02.24 по датам'!FH118</f>
        <v>0</v>
      </c>
      <c r="FI118" s="2177" t="n">
        <f aca="false">'02.24 по датам'!FI118</f>
        <v>0</v>
      </c>
      <c r="FJ118" s="2177" t="n">
        <f aca="false">'02.24 по датам'!FJ118</f>
        <v>0</v>
      </c>
      <c r="FK118" s="2177" t="n">
        <f aca="false">'02.24 по датам'!FK118</f>
        <v>0</v>
      </c>
      <c r="FL118" s="2177" t="n">
        <f aca="false">'02.24 по датам'!FL118</f>
        <v>0</v>
      </c>
      <c r="FM118" s="2177" t="n">
        <f aca="false">'02.24 по датам'!FM118</f>
        <v>0</v>
      </c>
      <c r="FN118" s="2178" t="n">
        <f aca="false">'02.24 по датам'!FN118</f>
        <v>0</v>
      </c>
      <c r="FO118" s="2171"/>
      <c r="FP118" s="2172"/>
      <c r="FQ118" s="2173"/>
      <c r="FR118" s="2181" t="n">
        <f aca="false">SUBTOTAL(9,FE118:FQ118)</f>
        <v>0</v>
      </c>
      <c r="FS118" s="2182" t="n">
        <f aca="false">FR118:FR118+IF($B114:$B114=2,0,FS114:FS114)</f>
        <v>0</v>
      </c>
      <c r="FT118" s="2282" t="n">
        <f aca="false">'02.24 по датам'!GX118-'02.24 НГДП по датам'!AW118</f>
        <v>0</v>
      </c>
      <c r="FU118" s="2184"/>
      <c r="FV118" s="2184"/>
      <c r="FW118" s="2184"/>
      <c r="FX118" s="2184"/>
      <c r="FY118" s="2184"/>
      <c r="FZ118" s="2184"/>
      <c r="GA118" s="2184"/>
      <c r="GB118" s="2184"/>
      <c r="GC118" s="2184"/>
      <c r="GD118" s="2184"/>
      <c r="GE118" s="2184"/>
      <c r="GF118" s="2184"/>
      <c r="GG118" s="2184"/>
      <c r="GH118" s="2184"/>
      <c r="GI118" s="2184"/>
      <c r="GJ118" s="2184"/>
      <c r="GK118" s="2184"/>
      <c r="GL118" s="2184"/>
      <c r="GM118" s="2184"/>
      <c r="GN118" s="2184"/>
      <c r="GO118" s="2184"/>
      <c r="GP118" s="2184"/>
      <c r="GQ118" s="2184"/>
      <c r="GR118" s="2184"/>
      <c r="GS118" s="2185"/>
      <c r="GT118" s="2186"/>
      <c r="GU118" s="2187"/>
      <c r="GV118" s="2173"/>
      <c r="GW118" s="2188" t="n">
        <f aca="false">SUBTOTAL(9,FT118:GV118)</f>
        <v>0</v>
      </c>
      <c r="GX118" s="2175" t="n">
        <f aca="false">SUBTOTAL(9,FT118:GV118)</f>
        <v>0</v>
      </c>
      <c r="GY118" s="2174" t="n">
        <f aca="false">GX118:GX118+IF($B114:$B114=2,0,GY114:GY114)</f>
        <v>0</v>
      </c>
      <c r="GZ118" s="2189" t="n">
        <f aca="false">'02.24 по датам'!GZ118</f>
        <v>0</v>
      </c>
      <c r="HA118" s="2190" t="n">
        <f aca="false">'02.24 по датам'!HA118</f>
        <v>0</v>
      </c>
      <c r="HB118" s="2191"/>
      <c r="HC118" s="2192" t="n">
        <f aca="false">SUBTOTAL(9,GZ118:HB118)</f>
        <v>0</v>
      </c>
      <c r="HD118" s="2193" t="n">
        <f aca="false">$HD$14+HD114</f>
        <v>1026.81</v>
      </c>
      <c r="HE118" s="2194"/>
      <c r="HF118" s="2195" t="n">
        <f aca="false">SUM(HD118:HE118)</f>
        <v>1026.81</v>
      </c>
      <c r="HG118" s="2180" t="n">
        <f aca="false">'02.24 по датам'!ID118-'02.24 НГДП по датам'!BF118</f>
        <v>0</v>
      </c>
      <c r="HH118" s="2180"/>
      <c r="HI118" s="2197"/>
      <c r="HJ118" s="2184"/>
      <c r="HK118" s="2184"/>
      <c r="HL118" s="2184"/>
      <c r="HM118" s="2184"/>
      <c r="HN118" s="2184"/>
      <c r="HO118" s="2184"/>
      <c r="HP118" s="2184"/>
      <c r="HQ118" s="2184"/>
      <c r="HR118" s="2184"/>
      <c r="HS118" s="2184"/>
      <c r="HT118" s="2184"/>
      <c r="HU118" s="2184"/>
      <c r="HV118" s="2184"/>
      <c r="HW118" s="2184"/>
      <c r="HX118" s="2184"/>
      <c r="HY118" s="2184"/>
      <c r="HZ118" s="2185"/>
      <c r="IA118" s="2186"/>
      <c r="IB118" s="2187"/>
      <c r="IC118" s="2173"/>
      <c r="ID118" s="2174" t="n">
        <f aca="false">SUBTOTAL(9,HG118:IC118)</f>
        <v>0</v>
      </c>
      <c r="IE118" s="2188" t="n">
        <f aca="false">ID118:ID118+IF($B114:$B114=2,0,IE114:IE114)</f>
        <v>142</v>
      </c>
      <c r="IF118" s="2198" t="n">
        <f aca="false">'02.24 по датам'!IF118</f>
        <v>0</v>
      </c>
      <c r="IG118" s="2198" t="n">
        <f aca="false">'02.24 по датам'!IG118</f>
        <v>0</v>
      </c>
      <c r="IH118" s="2199" t="n">
        <f aca="false">'02.24 по датам'!IH118</f>
        <v>0</v>
      </c>
      <c r="II118" s="2200"/>
      <c r="IJ118" s="2201"/>
      <c r="IK118" s="2202" t="n">
        <f aca="false">SUBTOTAL(9,IF118:IJ118)</f>
        <v>0</v>
      </c>
      <c r="IL118" s="2203" t="n">
        <f aca="false">IK118:IK118+IF($B114:$B114=2,0,IL114:IL114)</f>
        <v>0</v>
      </c>
      <c r="IM118" s="2204" t="n">
        <f aca="false">'02.24 по датам'!IM118</f>
        <v>0</v>
      </c>
      <c r="IN118" s="2204" t="n">
        <f aca="false">'02.24 по датам'!IN118</f>
        <v>0</v>
      </c>
      <c r="IO118" s="2177" t="n">
        <f aca="false">'02.24 по датам'!IO118</f>
        <v>0</v>
      </c>
      <c r="IP118" s="2177" t="n">
        <f aca="false">'02.24 по датам'!IP118</f>
        <v>0</v>
      </c>
      <c r="IQ118" s="2177" t="n">
        <f aca="false">'02.24 по датам'!IQ118</f>
        <v>0</v>
      </c>
      <c r="IR118" s="2177" t="n">
        <f aca="false">'02.24 по датам'!IR118</f>
        <v>0</v>
      </c>
      <c r="IS118" s="2177" t="n">
        <f aca="false">'02.24 по датам'!IS118</f>
        <v>0</v>
      </c>
      <c r="IT118" s="2177" t="n">
        <f aca="false">'02.24 по датам'!IT118</f>
        <v>0</v>
      </c>
      <c r="IU118" s="2177" t="n">
        <f aca="false">'02.24 по датам'!IU118</f>
        <v>0</v>
      </c>
      <c r="IV118" s="2178" t="n">
        <f aca="false">'02.24 по датам'!IV118</f>
        <v>0</v>
      </c>
      <c r="IW118" s="2171"/>
      <c r="IX118" s="2172"/>
      <c r="IY118" s="2173"/>
      <c r="IZ118" s="2174" t="n">
        <f aca="false">SUBTOTAL(9,IM118:IY118)</f>
        <v>0</v>
      </c>
      <c r="JA118" s="2175" t="n">
        <f aca="false">IZ118:IZ118+IF($B114:$B114=2,0,JA114:JA114)</f>
        <v>24.8</v>
      </c>
      <c r="JB118" s="2205" t="n">
        <f aca="false">'02.24 по датам'!JB118</f>
        <v>0</v>
      </c>
      <c r="JC118" s="2194"/>
      <c r="JD118" s="2268" t="n">
        <f aca="false">'02.24 по датам'!JD118</f>
        <v>0</v>
      </c>
      <c r="JE118" s="2207" t="n">
        <f aca="false">SUBTOTAL(9,JB118:JD118)</f>
        <v>0</v>
      </c>
      <c r="JF118" s="2208" t="n">
        <f aca="false">SUMIF($C$5:JE$5,"Накопленный эффект, т/сут",$C118:JE118)+SUMIF($C$5:JE$5,"Нараст.  по потенциалу",$C118:JE118)-SUMIF($C$5:JE$5,"Нараст. по остановкам",$C118:JE118)-SUMIF($C$5:JE$5,"ИТОГО перевод в ППД",$C118:JE118)-SUMIF($C$5:JE$5,"ИТОГО  нерент, по распоряж.",$C118:JE118)-SUMIF($C$5:JE$5,"ИТОГО ост. дебит от ЗБС, Углуб., ПВЛГ/ПНЛГ",$C118:JE118)</f>
        <v>1207.2</v>
      </c>
      <c r="JG118" s="2269" t="n">
        <f aca="false">'02.24 по датам'!JG118-'02.24 НГДП по датам'!BV118</f>
        <v>0</v>
      </c>
      <c r="JH118" s="2269" t="n">
        <f aca="false">'02.24 по датам'!JH118-'02.24 НГДП по датам'!BW118</f>
        <v>0</v>
      </c>
      <c r="JI118" s="2209" t="n">
        <f aca="false">'02.24 по датам'!JI118-'02.24 НГДП по датам'!BX118</f>
        <v>0</v>
      </c>
      <c r="JJ118" s="2210" t="n">
        <f aca="false">'02.24 по датам'!JJ118-'02.24 НГДП по датам'!BY118</f>
        <v>0</v>
      </c>
      <c r="JK118" s="2211" t="n">
        <f aca="false">'02.24 НГДП по датам'!BZ118</f>
        <v>0</v>
      </c>
      <c r="JL118" s="2202" t="n">
        <f aca="false">SUBTOTAL(9,JG118:JJ118)</f>
        <v>0</v>
      </c>
      <c r="JM118" s="2107"/>
      <c r="JN118" s="2108"/>
      <c r="JO118" s="2256"/>
      <c r="JP118" s="2212" t="n">
        <f aca="false">JP$4:JP$4+SUMIF($C$5:JL$5,"Нараст. по остановкам",$C118:JL118)-SUMIF($C$5:JL$5,"Нараст.  по потенциалу",$C118:JL118)</f>
        <v>762.812</v>
      </c>
      <c r="JQ118" s="2213"/>
      <c r="JR118" s="2214" t="n">
        <f aca="false">'02.24 НГДП по датам'!CB118</f>
        <v>81.893</v>
      </c>
    </row>
    <row r="119" customFormat="false" ht="1.5" hidden="false" customHeight="true" outlineLevel="0" collapsed="false">
      <c r="A119" s="2215"/>
      <c r="B119" s="2215"/>
      <c r="C119" s="2216" t="n">
        <f aca="false">'02.24 по датам'!C119</f>
        <v>0</v>
      </c>
      <c r="D119" s="2216" t="n">
        <f aca="false">'02.24 по датам'!D119</f>
        <v>0</v>
      </c>
      <c r="E119" s="2216" t="n">
        <f aca="false">'02.24 по датам'!E119</f>
        <v>0</v>
      </c>
      <c r="F119" s="2216" t="n">
        <f aca="false">'02.24 по датам'!F119</f>
        <v>0</v>
      </c>
      <c r="G119" s="2217" t="n">
        <f aca="false">'02.24 по датам'!G119</f>
        <v>0</v>
      </c>
      <c r="H119" s="2217" t="n">
        <f aca="false">'02.24 по датам'!H119</f>
        <v>0</v>
      </c>
      <c r="I119" s="2217" t="n">
        <f aca="false">'02.24 по датам'!I119</f>
        <v>0</v>
      </c>
      <c r="J119" s="2217" t="n">
        <f aca="false">'02.24 по датам'!J119</f>
        <v>0</v>
      </c>
      <c r="K119" s="2217" t="n">
        <f aca="false">'02.24 по датам'!K119</f>
        <v>0</v>
      </c>
      <c r="L119" s="2217" t="n">
        <f aca="false">'02.24 по датам'!L119</f>
        <v>0</v>
      </c>
      <c r="M119" s="2217" t="n">
        <f aca="false">'02.24 по датам'!M119</f>
        <v>0</v>
      </c>
      <c r="N119" s="2217" t="n">
        <f aca="false">'02.24 по датам'!N119</f>
        <v>0</v>
      </c>
      <c r="O119" s="2217" t="n">
        <f aca="false">'02.24 по датам'!O119</f>
        <v>0</v>
      </c>
      <c r="P119" s="2217" t="n">
        <f aca="false">'02.24 по датам'!P119</f>
        <v>0</v>
      </c>
      <c r="Q119" s="2217" t="n">
        <f aca="false">'02.24 по датам'!Q119</f>
        <v>0</v>
      </c>
      <c r="R119" s="2217" t="n">
        <f aca="false">'02.24 по датам'!R119</f>
        <v>0</v>
      </c>
      <c r="S119" s="2217" t="n">
        <f aca="false">'02.24 по датам'!S119</f>
        <v>0</v>
      </c>
      <c r="T119" s="2217" t="n">
        <f aca="false">'02.24 по датам'!T119</f>
        <v>0</v>
      </c>
      <c r="U119" s="2217" t="n">
        <f aca="false">'02.24 по датам'!U119</f>
        <v>0</v>
      </c>
      <c r="V119" s="2217" t="n">
        <f aca="false">'02.24 по датам'!V119</f>
        <v>0</v>
      </c>
      <c r="W119" s="2217" t="n">
        <f aca="false">'02.24 по датам'!W119</f>
        <v>0</v>
      </c>
      <c r="X119" s="2218"/>
      <c r="Y119" s="2219"/>
      <c r="Z119" s="2220"/>
      <c r="AA119" s="2221"/>
      <c r="AB119" s="2221"/>
      <c r="AC119" s="2229" t="n">
        <f aca="false">'02.24 по датам'!AC119</f>
        <v>0</v>
      </c>
      <c r="AD119" s="2222" t="n">
        <f aca="false">'02.24 по датам'!AD119</f>
        <v>0</v>
      </c>
      <c r="AE119" s="2217" t="n">
        <f aca="false">'02.24 по датам'!AE119</f>
        <v>0</v>
      </c>
      <c r="AF119" s="2217" t="n">
        <f aca="false">'02.24 по датам'!AF119</f>
        <v>0</v>
      </c>
      <c r="AG119" s="2217" t="n">
        <f aca="false">'02.24 по датам'!AG119</f>
        <v>0</v>
      </c>
      <c r="AH119" s="2217" t="n">
        <f aca="false">'02.24 по датам'!AH119</f>
        <v>0</v>
      </c>
      <c r="AI119" s="2217" t="n">
        <f aca="false">'02.24 по датам'!AI119</f>
        <v>0</v>
      </c>
      <c r="AJ119" s="2217" t="n">
        <f aca="false">'02.24 по датам'!AJ119</f>
        <v>0</v>
      </c>
      <c r="AK119" s="2217" t="n">
        <f aca="false">'02.24 по датам'!AK119</f>
        <v>0</v>
      </c>
      <c r="AL119" s="2217" t="n">
        <f aca="false">'02.24 по датам'!AL119</f>
        <v>0</v>
      </c>
      <c r="AM119" s="2217" t="n">
        <f aca="false">'02.24 по датам'!AM119</f>
        <v>0</v>
      </c>
      <c r="AN119" s="2217" t="n">
        <f aca="false">'02.24 по датам'!AN119</f>
        <v>0</v>
      </c>
      <c r="AO119" s="2217" t="n">
        <f aca="false">'02.24 по датам'!AO119</f>
        <v>0</v>
      </c>
      <c r="AP119" s="2218"/>
      <c r="AQ119" s="2219"/>
      <c r="AR119" s="2220"/>
      <c r="AS119" s="2221"/>
      <c r="AT119" s="2221"/>
      <c r="AU119" s="2216" t="n">
        <f aca="false">'02.24 по датам'!AU119</f>
        <v>0</v>
      </c>
      <c r="AV119" s="2216" t="n">
        <f aca="false">'02.24 по датам'!AV119</f>
        <v>0</v>
      </c>
      <c r="AW119" s="2223" t="n">
        <f aca="false">'02.24 по датам'!AW119</f>
        <v>0</v>
      </c>
      <c r="AX119" s="2217" t="n">
        <f aca="false">'02.24 по датам'!AX119</f>
        <v>0</v>
      </c>
      <c r="AY119" s="2217" t="n">
        <f aca="false">'02.24 по датам'!AY119</f>
        <v>0</v>
      </c>
      <c r="AZ119" s="2217" t="n">
        <f aca="false">'02.24 по датам'!AZ119</f>
        <v>0</v>
      </c>
      <c r="BA119" s="2217" t="n">
        <f aca="false">'02.24 по датам'!BA119</f>
        <v>0</v>
      </c>
      <c r="BB119" s="2217" t="n">
        <f aca="false">'02.24 по датам'!BB119</f>
        <v>0</v>
      </c>
      <c r="BC119" s="2217" t="n">
        <f aca="false">'02.24 по датам'!BC119</f>
        <v>0</v>
      </c>
      <c r="BD119" s="2217" t="n">
        <f aca="false">'02.24 по датам'!BD119</f>
        <v>0</v>
      </c>
      <c r="BE119" s="2217" t="n">
        <f aca="false">'02.24 по датам'!BE119</f>
        <v>0</v>
      </c>
      <c r="BF119" s="2217" t="n">
        <f aca="false">'02.24 по датам'!BF119</f>
        <v>0</v>
      </c>
      <c r="BG119" s="2217" t="n">
        <f aca="false">'02.24 по датам'!BG119</f>
        <v>0</v>
      </c>
      <c r="BH119" s="2217" t="n">
        <f aca="false">'02.24 по датам'!BH119</f>
        <v>0</v>
      </c>
      <c r="BI119" s="2217" t="n">
        <f aca="false">'02.24 по датам'!BI119</f>
        <v>0</v>
      </c>
      <c r="BJ119" s="2217" t="n">
        <f aca="false">'02.24 по датам'!BJ119</f>
        <v>0</v>
      </c>
      <c r="BK119" s="2217" t="n">
        <f aca="false">'02.24 по датам'!BK119</f>
        <v>0</v>
      </c>
      <c r="BL119" s="2217" t="n">
        <f aca="false">'02.24 по датам'!BL119</f>
        <v>0</v>
      </c>
      <c r="BM119" s="2217" t="n">
        <f aca="false">'02.24 по датам'!BM119</f>
        <v>0</v>
      </c>
      <c r="BN119" s="2217" t="n">
        <f aca="false">'02.24 по датам'!BN119</f>
        <v>0</v>
      </c>
      <c r="BO119" s="2217" t="n">
        <f aca="false">'02.24 по датам'!BO119</f>
        <v>0</v>
      </c>
      <c r="BP119" s="2217" t="n">
        <f aca="false">'02.24 по датам'!BP119</f>
        <v>0</v>
      </c>
      <c r="BQ119" s="2217" t="n">
        <f aca="false">'02.24 по датам'!BQ119</f>
        <v>0</v>
      </c>
      <c r="BR119" s="2218"/>
      <c r="BS119" s="2219"/>
      <c r="BT119" s="2220"/>
      <c r="BU119" s="2221"/>
      <c r="BV119" s="2221"/>
      <c r="BW119" s="2222" t="n">
        <f aca="false">'02.24 по датам'!BW119</f>
        <v>0</v>
      </c>
      <c r="BX119" s="2217" t="n">
        <f aca="false">'02.24 по датам'!BX119</f>
        <v>0</v>
      </c>
      <c r="BY119" s="2217" t="n">
        <f aca="false">'02.24 по датам'!BY119</f>
        <v>0</v>
      </c>
      <c r="BZ119" s="2217" t="n">
        <f aca="false">'02.24 по датам'!BZ119</f>
        <v>0</v>
      </c>
      <c r="CA119" s="2217" t="n">
        <f aca="false">'02.24 по датам'!CA119</f>
        <v>0</v>
      </c>
      <c r="CB119" s="2217" t="n">
        <f aca="false">'02.24 по датам'!CB119</f>
        <v>0</v>
      </c>
      <c r="CC119" s="2217" t="n">
        <f aca="false">'02.24 по датам'!CC119</f>
        <v>0</v>
      </c>
      <c r="CD119" s="2217" t="n">
        <f aca="false">'02.24 по датам'!CD119</f>
        <v>0</v>
      </c>
      <c r="CE119" s="2217" t="n">
        <f aca="false">'02.24 по датам'!CE119</f>
        <v>0</v>
      </c>
      <c r="CF119" s="2217" t="n">
        <f aca="false">'02.24 по датам'!CF119</f>
        <v>0</v>
      </c>
      <c r="CG119" s="2217" t="n">
        <f aca="false">'02.24 по датам'!CG119</f>
        <v>0</v>
      </c>
      <c r="CH119" s="2217" t="n">
        <f aca="false">'02.24 по датам'!CH119</f>
        <v>0</v>
      </c>
      <c r="CI119" s="2217" t="n">
        <f aca="false">'02.24 по датам'!CI119</f>
        <v>0</v>
      </c>
      <c r="CJ119" s="2218"/>
      <c r="CK119" s="2219"/>
      <c r="CL119" s="2220"/>
      <c r="CM119" s="2221"/>
      <c r="CN119" s="2221"/>
      <c r="CO119" s="2221"/>
      <c r="CP119" s="2221"/>
      <c r="CQ119" s="2217" t="n">
        <f aca="false">'02.24 по датам'!CQ119</f>
        <v>0</v>
      </c>
      <c r="CR119" s="2217" t="n">
        <f aca="false">'02.24 по датам'!CR119</f>
        <v>0</v>
      </c>
      <c r="CS119" s="2217" t="n">
        <f aca="false">'02.24 по датам'!CS119</f>
        <v>0</v>
      </c>
      <c r="CT119" s="2217" t="n">
        <f aca="false">'02.24 по датам'!CT119</f>
        <v>0</v>
      </c>
      <c r="CU119" s="2217" t="n">
        <f aca="false">'02.24 по датам'!CU119</f>
        <v>0</v>
      </c>
      <c r="CV119" s="2217" t="n">
        <f aca="false">'02.24 по датам'!CV119</f>
        <v>0</v>
      </c>
      <c r="CW119" s="2217" t="n">
        <f aca="false">'02.24 по датам'!CW119</f>
        <v>0</v>
      </c>
      <c r="CX119" s="2217" t="n">
        <f aca="false">'02.24 по датам'!CX119</f>
        <v>0</v>
      </c>
      <c r="CY119" s="2217" t="n">
        <f aca="false">'02.24 по датам'!CY119</f>
        <v>0</v>
      </c>
      <c r="CZ119" s="2217" t="n">
        <f aca="false">'02.24 по датам'!CZ119</f>
        <v>0</v>
      </c>
      <c r="DA119" s="2217" t="n">
        <f aca="false">'02.24 по датам'!DA119</f>
        <v>0</v>
      </c>
      <c r="DB119" s="2217" t="n">
        <f aca="false">'02.24 по датам'!DB119</f>
        <v>0</v>
      </c>
      <c r="DC119" s="2217" t="n">
        <f aca="false">'02.24 по датам'!DC119</f>
        <v>0</v>
      </c>
      <c r="DD119" s="2218"/>
      <c r="DE119" s="2219"/>
      <c r="DF119" s="2220"/>
      <c r="DG119" s="2221"/>
      <c r="DH119" s="2221"/>
      <c r="DI119" s="2285" t="n">
        <f aca="false">'02.24 по датам'!DI119</f>
        <v>0</v>
      </c>
      <c r="DJ119" s="2217" t="n">
        <f aca="false">'02.24 по датам'!DJ119</f>
        <v>0</v>
      </c>
      <c r="DK119" s="2217" t="n">
        <f aca="false">'02.24 по датам'!DK119</f>
        <v>0</v>
      </c>
      <c r="DL119" s="2217" t="n">
        <f aca="false">'02.24 по датам'!DL119</f>
        <v>0</v>
      </c>
      <c r="DM119" s="2217" t="n">
        <f aca="false">'02.24 по датам'!DM119</f>
        <v>0</v>
      </c>
      <c r="DN119" s="2217" t="n">
        <f aca="false">'02.24 по датам'!DN119</f>
        <v>0</v>
      </c>
      <c r="DO119" s="2217" t="n">
        <f aca="false">'02.24 по датам'!DO119</f>
        <v>0</v>
      </c>
      <c r="DP119" s="2217" t="n">
        <f aca="false">'02.24 по датам'!DP119</f>
        <v>0</v>
      </c>
      <c r="DQ119" s="2217" t="n">
        <f aca="false">'02.24 по датам'!DQ119</f>
        <v>0</v>
      </c>
      <c r="DR119" s="2217" t="n">
        <f aca="false">'02.24 по датам'!DR119</f>
        <v>0</v>
      </c>
      <c r="DS119" s="2217" t="n">
        <f aca="false">'02.24 по датам'!DS119</f>
        <v>0</v>
      </c>
      <c r="DT119" s="2217" t="n">
        <f aca="false">'02.24 по датам'!DT119</f>
        <v>0</v>
      </c>
      <c r="DU119" s="2217" t="n">
        <f aca="false">'02.24 по датам'!DU119</f>
        <v>0</v>
      </c>
      <c r="DV119" s="2218"/>
      <c r="DW119" s="2219"/>
      <c r="DX119" s="2220"/>
      <c r="DY119" s="2221"/>
      <c r="DZ119" s="2221"/>
      <c r="EA119" s="2217" t="n">
        <f aca="false">'02.24 по датам'!EA119</f>
        <v>0</v>
      </c>
      <c r="EB119" s="2217" t="n">
        <f aca="false">'02.24 по датам'!EB119</f>
        <v>0</v>
      </c>
      <c r="EC119" s="2217" t="n">
        <f aca="false">'02.24 по датам'!EC119</f>
        <v>0</v>
      </c>
      <c r="ED119" s="2217" t="n">
        <f aca="false">'02.24 по датам'!ED119</f>
        <v>0</v>
      </c>
      <c r="EE119" s="2217" t="n">
        <f aca="false">'02.24 по датам'!EE119</f>
        <v>0</v>
      </c>
      <c r="EF119" s="2217" t="n">
        <f aca="false">'02.24 по датам'!EF119</f>
        <v>0</v>
      </c>
      <c r="EG119" s="2217" t="n">
        <f aca="false">'02.24 по датам'!EG119</f>
        <v>0</v>
      </c>
      <c r="EH119" s="2217" t="n">
        <f aca="false">'02.24 по датам'!EH119</f>
        <v>0</v>
      </c>
      <c r="EI119" s="2217" t="n">
        <f aca="false">'02.24 по датам'!EI119</f>
        <v>0</v>
      </c>
      <c r="EJ119" s="2217" t="n">
        <f aca="false">'02.24 по датам'!EJ119</f>
        <v>0</v>
      </c>
      <c r="EK119" s="2217" t="n">
        <f aca="false">'02.24 по датам'!EK119</f>
        <v>0</v>
      </c>
      <c r="EL119" s="2217" t="n">
        <f aca="false">'02.24 по датам'!EL119</f>
        <v>0</v>
      </c>
      <c r="EM119" s="2217" t="n">
        <f aca="false">'02.24 по датам'!EM119</f>
        <v>0</v>
      </c>
      <c r="EN119" s="2217" t="n">
        <f aca="false">'02.24 по датам'!EN119</f>
        <v>0</v>
      </c>
      <c r="EO119" s="2217" t="n">
        <f aca="false">'02.24 по датам'!EO119</f>
        <v>0</v>
      </c>
      <c r="EP119" s="2217" t="n">
        <f aca="false">'02.24 по датам'!EP119</f>
        <v>0</v>
      </c>
      <c r="EQ119" s="2217" t="n">
        <f aca="false">'02.24 по датам'!EQ119</f>
        <v>0</v>
      </c>
      <c r="ER119" s="2217" t="n">
        <f aca="false">'02.24 по датам'!ER119</f>
        <v>0</v>
      </c>
      <c r="ES119" s="2217" t="n">
        <f aca="false">'02.24 по датам'!ES119</f>
        <v>0</v>
      </c>
      <c r="ET119" s="2217" t="n">
        <f aca="false">'02.24 по датам'!ET119</f>
        <v>0</v>
      </c>
      <c r="EU119" s="2217" t="n">
        <f aca="false">'02.24 по датам'!EU119</f>
        <v>0</v>
      </c>
      <c r="EV119" s="2217" t="n">
        <f aca="false">'02.24 по датам'!EV119</f>
        <v>0</v>
      </c>
      <c r="EW119" s="2217" t="n">
        <f aca="false">'02.24 по датам'!EW119</f>
        <v>0</v>
      </c>
      <c r="EX119" s="2217" t="n">
        <f aca="false">'02.24 по датам'!EX119</f>
        <v>0</v>
      </c>
      <c r="EY119" s="2217" t="n">
        <f aca="false">'02.24 по датам'!EY119</f>
        <v>0</v>
      </c>
      <c r="EZ119" s="2218"/>
      <c r="FA119" s="2219"/>
      <c r="FB119" s="2220"/>
      <c r="FC119" s="2221"/>
      <c r="FD119" s="2221"/>
      <c r="FE119" s="2217" t="n">
        <f aca="false">'02.24 по датам'!FE119</f>
        <v>0</v>
      </c>
      <c r="FF119" s="2217" t="n">
        <f aca="false">'02.24 по датам'!FF119</f>
        <v>0</v>
      </c>
      <c r="FG119" s="2217" t="n">
        <f aca="false">'02.24 по датам'!FG119</f>
        <v>0</v>
      </c>
      <c r="FH119" s="2217" t="n">
        <f aca="false">'02.24 по датам'!FH119</f>
        <v>0</v>
      </c>
      <c r="FI119" s="2217" t="n">
        <f aca="false">'02.24 по датам'!FI119</f>
        <v>0</v>
      </c>
      <c r="FJ119" s="2217" t="n">
        <f aca="false">'02.24 по датам'!FJ119</f>
        <v>0</v>
      </c>
      <c r="FK119" s="2217" t="n">
        <f aca="false">'02.24 по датам'!FK119</f>
        <v>0</v>
      </c>
      <c r="FL119" s="2217" t="n">
        <f aca="false">'02.24 по датам'!FL119</f>
        <v>0</v>
      </c>
      <c r="FM119" s="2217" t="n">
        <f aca="false">'02.24 по датам'!FM119</f>
        <v>0</v>
      </c>
      <c r="FN119" s="2217" t="n">
        <f aca="false">'02.24 по датам'!FN119</f>
        <v>0</v>
      </c>
      <c r="FO119" s="2218"/>
      <c r="FP119" s="2219"/>
      <c r="FQ119" s="2220"/>
      <c r="FR119" s="2221"/>
      <c r="FS119" s="2221"/>
      <c r="FT119" s="2225"/>
      <c r="FU119" s="2225"/>
      <c r="FV119" s="2314"/>
      <c r="FW119" s="2225"/>
      <c r="FX119" s="2225"/>
      <c r="FY119" s="2225"/>
      <c r="FZ119" s="2225"/>
      <c r="GA119" s="2225"/>
      <c r="GB119" s="2225"/>
      <c r="GC119" s="2225"/>
      <c r="GD119" s="2225"/>
      <c r="GE119" s="2225"/>
      <c r="GF119" s="2225"/>
      <c r="GG119" s="2225"/>
      <c r="GH119" s="2225"/>
      <c r="GI119" s="2225"/>
      <c r="GJ119" s="2225"/>
      <c r="GK119" s="2225"/>
      <c r="GL119" s="2225"/>
      <c r="GM119" s="2225"/>
      <c r="GN119" s="2225"/>
      <c r="GO119" s="2225"/>
      <c r="GP119" s="2225"/>
      <c r="GQ119" s="2225"/>
      <c r="GR119" s="2225"/>
      <c r="GS119" s="2225"/>
      <c r="GT119" s="2218"/>
      <c r="GU119" s="2219"/>
      <c r="GV119" s="2220"/>
      <c r="GW119" s="2221"/>
      <c r="GX119" s="2221"/>
      <c r="GY119" s="2221"/>
      <c r="GZ119" s="2217" t="n">
        <f aca="false">'02.24 по датам'!GZ119</f>
        <v>0</v>
      </c>
      <c r="HA119" s="2217" t="n">
        <f aca="false">'02.24 по датам'!HA119</f>
        <v>0</v>
      </c>
      <c r="HB119" s="2226"/>
      <c r="HC119" s="2221"/>
      <c r="HD119" s="2227" t="n">
        <f aca="false">'02.24 по датам'!HD119</f>
        <v>0</v>
      </c>
      <c r="HE119" s="2226"/>
      <c r="HF119" s="2228"/>
      <c r="HG119" s="2229"/>
      <c r="HH119" s="2180"/>
      <c r="HI119" s="2230"/>
      <c r="HJ119" s="2225"/>
      <c r="HK119" s="2225"/>
      <c r="HL119" s="2225"/>
      <c r="HM119" s="2225"/>
      <c r="HN119" s="2225"/>
      <c r="HO119" s="2225"/>
      <c r="HP119" s="2225"/>
      <c r="HQ119" s="2225"/>
      <c r="HR119" s="2225"/>
      <c r="HS119" s="2225"/>
      <c r="HT119" s="2225"/>
      <c r="HU119" s="2225"/>
      <c r="HV119" s="2225"/>
      <c r="HW119" s="2225"/>
      <c r="HX119" s="2225"/>
      <c r="HY119" s="2225"/>
      <c r="HZ119" s="2225"/>
      <c r="IA119" s="2218"/>
      <c r="IB119" s="2219"/>
      <c r="IC119" s="2220"/>
      <c r="ID119" s="2221"/>
      <c r="IE119" s="2221"/>
      <c r="IF119" s="2231" t="n">
        <f aca="false">'02.24 по датам'!IF119</f>
        <v>0</v>
      </c>
      <c r="IG119" s="2231" t="n">
        <f aca="false">'02.24 по датам'!IG119</f>
        <v>0</v>
      </c>
      <c r="IH119" s="2231" t="n">
        <f aca="false">'02.24 по датам'!IH119</f>
        <v>0</v>
      </c>
      <c r="II119" s="2232"/>
      <c r="IJ119" s="2233"/>
      <c r="IK119" s="1302"/>
      <c r="IL119" s="1302"/>
      <c r="IM119" s="2234" t="n">
        <f aca="false">'02.24 по датам'!IM119</f>
        <v>0</v>
      </c>
      <c r="IN119" s="2234" t="n">
        <f aca="false">'02.24 по датам'!IN119</f>
        <v>0</v>
      </c>
      <c r="IO119" s="2217" t="n">
        <f aca="false">'02.24 по датам'!IO119</f>
        <v>0</v>
      </c>
      <c r="IP119" s="2217" t="n">
        <f aca="false">'02.24 по датам'!IP119</f>
        <v>0</v>
      </c>
      <c r="IQ119" s="2217" t="n">
        <f aca="false">'02.24 по датам'!IQ119</f>
        <v>0</v>
      </c>
      <c r="IR119" s="2217" t="n">
        <f aca="false">'02.24 по датам'!IR119</f>
        <v>0</v>
      </c>
      <c r="IS119" s="2217" t="n">
        <f aca="false">'02.24 по датам'!IS119</f>
        <v>0</v>
      </c>
      <c r="IT119" s="2217" t="n">
        <f aca="false">'02.24 по датам'!IT119</f>
        <v>0</v>
      </c>
      <c r="IU119" s="2217" t="n">
        <f aca="false">'02.24 по датам'!IU119</f>
        <v>0</v>
      </c>
      <c r="IV119" s="2217" t="n">
        <f aca="false">'02.24 по датам'!IV119</f>
        <v>0</v>
      </c>
      <c r="IW119" s="2218"/>
      <c r="IX119" s="2219"/>
      <c r="IY119" s="2220"/>
      <c r="IZ119" s="2221"/>
      <c r="JA119" s="2221"/>
      <c r="JB119" s="2217" t="n">
        <f aca="false">'02.24 по датам'!JB119</f>
        <v>0</v>
      </c>
      <c r="JC119" s="2226"/>
      <c r="JD119" s="2217" t="n">
        <f aca="false">'02.24 по датам'!JD119</f>
        <v>0</v>
      </c>
      <c r="JE119" s="2221"/>
      <c r="JF119" s="2221"/>
      <c r="JG119" s="2231" t="n">
        <f aca="false">'02.24 по датам'!JG119</f>
        <v>0</v>
      </c>
      <c r="JH119" s="2231" t="n">
        <f aca="false">'02.24 по датам'!JH119</f>
        <v>0</v>
      </c>
      <c r="JI119" s="2231" t="n">
        <f aca="false">'02.24 по датам'!JI119</f>
        <v>0</v>
      </c>
      <c r="JJ119" s="2231" t="n">
        <f aca="false">'02.24 по датам'!JJ119</f>
        <v>0</v>
      </c>
      <c r="JK119" s="2270"/>
      <c r="JL119" s="1302"/>
      <c r="JM119" s="2236"/>
      <c r="JN119" s="2236"/>
      <c r="JO119" s="2237"/>
      <c r="JP119" s="2236"/>
      <c r="JQ119" s="2236"/>
      <c r="JR119" s="2237"/>
    </row>
    <row r="120" customFormat="false" ht="11.25" hidden="false" customHeight="true" outlineLevel="0" collapsed="false">
      <c r="A120" s="2056" t="n">
        <f aca="false">A116+1</f>
        <v>45350</v>
      </c>
      <c r="B120" s="2057" t="s">
        <v>662</v>
      </c>
      <c r="C120" s="2058" t="n">
        <f aca="false">'02.24 по датам'!C120</f>
        <v>0</v>
      </c>
      <c r="D120" s="2067" t="n">
        <f aca="false">'02.24 по датам'!D120</f>
        <v>0</v>
      </c>
      <c r="E120" s="2067" t="n">
        <f aca="false">'02.24 по датам'!E120</f>
        <v>0</v>
      </c>
      <c r="F120" s="2067" t="str">
        <f aca="false">'02.24 по датам'!F120</f>
        <v>Новогоднее</v>
      </c>
      <c r="G120" s="2065" t="n">
        <f aca="false">'02.24 по датам'!G120</f>
        <v>0</v>
      </c>
      <c r="H120" s="2065" t="n">
        <f aca="false">'02.24 по датам'!H120</f>
        <v>0</v>
      </c>
      <c r="I120" s="2065" t="n">
        <f aca="false">'02.24 по датам'!I120</f>
        <v>0</v>
      </c>
      <c r="J120" s="2065" t="n">
        <f aca="false">'02.24 по датам'!J120</f>
        <v>0</v>
      </c>
      <c r="K120" s="2065" t="n">
        <f aca="false">'02.24 по датам'!K120</f>
        <v>0</v>
      </c>
      <c r="L120" s="2065" t="n">
        <f aca="false">'02.24 по датам'!L120</f>
        <v>0</v>
      </c>
      <c r="M120" s="2065" t="n">
        <f aca="false">'02.24 по датам'!M120</f>
        <v>0</v>
      </c>
      <c r="N120" s="2065" t="n">
        <f aca="false">'02.24 по датам'!N120</f>
        <v>0</v>
      </c>
      <c r="O120" s="2065" t="n">
        <f aca="false">'02.24 по датам'!O120</f>
        <v>0</v>
      </c>
      <c r="P120" s="2065" t="n">
        <f aca="false">'02.24 по датам'!P120</f>
        <v>0</v>
      </c>
      <c r="Q120" s="2065" t="n">
        <f aca="false">'02.24 по датам'!Q120</f>
        <v>0</v>
      </c>
      <c r="R120" s="2065" t="n">
        <f aca="false">'02.24 по датам'!R120</f>
        <v>0</v>
      </c>
      <c r="S120" s="2065" t="n">
        <f aca="false">'02.24 по датам'!S120</f>
        <v>0</v>
      </c>
      <c r="T120" s="2065" t="n">
        <f aca="false">'02.24 по датам'!T120</f>
        <v>0</v>
      </c>
      <c r="U120" s="2065" t="n">
        <f aca="false">'02.24 по датам'!U120</f>
        <v>0</v>
      </c>
      <c r="V120" s="2065" t="n">
        <f aca="false">'02.24 по датам'!V120</f>
        <v>0</v>
      </c>
      <c r="W120" s="2066" t="n">
        <f aca="false">'02.24 по датам'!W120</f>
        <v>0</v>
      </c>
      <c r="X120" s="2238"/>
      <c r="Y120" s="2239"/>
      <c r="Z120" s="2240"/>
      <c r="AA120" s="2062"/>
      <c r="AB120" s="2063"/>
      <c r="AC120" s="2064" t="n">
        <f aca="false">'02.24 по датам'!AC120</f>
        <v>0</v>
      </c>
      <c r="AD120" s="2064" t="n">
        <f aca="false">'02.24 по датам'!AD120</f>
        <v>0</v>
      </c>
      <c r="AE120" s="2065" t="n">
        <f aca="false">'02.24 по датам'!AE120</f>
        <v>0</v>
      </c>
      <c r="AF120" s="2065" t="n">
        <f aca="false">'02.24 по датам'!AF120</f>
        <v>0</v>
      </c>
      <c r="AG120" s="2065" t="n">
        <f aca="false">'02.24 по датам'!AG120</f>
        <v>0</v>
      </c>
      <c r="AH120" s="2065" t="n">
        <f aca="false">'02.24 по датам'!AH120</f>
        <v>0</v>
      </c>
      <c r="AI120" s="2065" t="n">
        <f aca="false">'02.24 по датам'!AI120</f>
        <v>0</v>
      </c>
      <c r="AJ120" s="2065" t="n">
        <f aca="false">'02.24 по датам'!AJ120</f>
        <v>0</v>
      </c>
      <c r="AK120" s="2065" t="n">
        <f aca="false">'02.24 по датам'!AK120</f>
        <v>0</v>
      </c>
      <c r="AL120" s="2065" t="n">
        <f aca="false">'02.24 по датам'!AL120</f>
        <v>0</v>
      </c>
      <c r="AM120" s="2065" t="n">
        <f aca="false">'02.24 по датам'!AM120</f>
        <v>0</v>
      </c>
      <c r="AN120" s="2065" t="n">
        <f aca="false">'02.24 по датам'!AN120</f>
        <v>0</v>
      </c>
      <c r="AO120" s="2066" t="n">
        <f aca="false">'02.24 по датам'!AO120</f>
        <v>0</v>
      </c>
      <c r="AP120" s="2238"/>
      <c r="AQ120" s="2239"/>
      <c r="AR120" s="2240"/>
      <c r="AS120" s="2062"/>
      <c r="AT120" s="2063"/>
      <c r="AU120" s="2064" t="n">
        <f aca="false">'02.24 по датам'!AU120</f>
        <v>0</v>
      </c>
      <c r="AV120" s="2064" t="n">
        <f aca="false">'02.24 по датам'!AV120</f>
        <v>0</v>
      </c>
      <c r="AW120" s="2067" t="str">
        <f aca="false">'02.24 по датам'!AW120</f>
        <v>Я/рай</v>
      </c>
      <c r="AX120" s="2065" t="n">
        <f aca="false">'02.24 по датам'!AX120</f>
        <v>0</v>
      </c>
      <c r="AY120" s="2065" t="n">
        <f aca="false">'02.24 по датам'!AY120</f>
        <v>0</v>
      </c>
      <c r="AZ120" s="2065" t="n">
        <f aca="false">'02.24 по датам'!AZ120</f>
        <v>0</v>
      </c>
      <c r="BA120" s="2065" t="n">
        <f aca="false">'02.24 по датам'!BA120</f>
        <v>0</v>
      </c>
      <c r="BB120" s="2065" t="n">
        <f aca="false">'02.24 по датам'!BB120</f>
        <v>0</v>
      </c>
      <c r="BC120" s="2065" t="n">
        <f aca="false">'02.24 по датам'!BC120</f>
        <v>0</v>
      </c>
      <c r="BD120" s="2065" t="n">
        <f aca="false">'02.24 по датам'!BD120</f>
        <v>0</v>
      </c>
      <c r="BE120" s="2065" t="n">
        <f aca="false">'02.24 по датам'!BE120</f>
        <v>0</v>
      </c>
      <c r="BF120" s="2065" t="n">
        <f aca="false">'02.24 по датам'!BF120</f>
        <v>0</v>
      </c>
      <c r="BG120" s="2065" t="n">
        <f aca="false">'02.24 по датам'!BG120</f>
        <v>0</v>
      </c>
      <c r="BH120" s="2065" t="n">
        <f aca="false">'02.24 по датам'!BH120</f>
        <v>0</v>
      </c>
      <c r="BI120" s="2065" t="n">
        <f aca="false">'02.24 по датам'!BI120</f>
        <v>0</v>
      </c>
      <c r="BJ120" s="2065" t="n">
        <f aca="false">'02.24 по датам'!BJ120</f>
        <v>0</v>
      </c>
      <c r="BK120" s="2065" t="n">
        <f aca="false">'02.24 по датам'!BK120</f>
        <v>0</v>
      </c>
      <c r="BL120" s="2065" t="n">
        <f aca="false">'02.24 по датам'!BL120</f>
        <v>0</v>
      </c>
      <c r="BM120" s="2065" t="n">
        <f aca="false">'02.24 по датам'!BM120</f>
        <v>0</v>
      </c>
      <c r="BN120" s="2065" t="n">
        <f aca="false">'02.24 по датам'!BN120</f>
        <v>0</v>
      </c>
      <c r="BO120" s="2065" t="n">
        <f aca="false">'02.24 по датам'!BO120</f>
        <v>0</v>
      </c>
      <c r="BP120" s="2065" t="n">
        <f aca="false">'02.24 по датам'!BP120</f>
        <v>0</v>
      </c>
      <c r="BQ120" s="2066" t="n">
        <f aca="false">'02.24 по датам'!BQ120</f>
        <v>0</v>
      </c>
      <c r="BR120" s="2238"/>
      <c r="BS120" s="2239"/>
      <c r="BT120" s="2240"/>
      <c r="BU120" s="2062"/>
      <c r="BV120" s="2063"/>
      <c r="BW120" s="2068" t="n">
        <f aca="false">'02.24 по датам'!BW120</f>
        <v>0</v>
      </c>
      <c r="BX120" s="2065" t="n">
        <f aca="false">'02.24 по датам'!BX120</f>
        <v>0</v>
      </c>
      <c r="BY120" s="2065" t="n">
        <f aca="false">'02.24 по датам'!BY120</f>
        <v>0</v>
      </c>
      <c r="BZ120" s="2065" t="n">
        <f aca="false">'02.24 по датам'!BZ120</f>
        <v>0</v>
      </c>
      <c r="CA120" s="2065" t="n">
        <f aca="false">'02.24 по датам'!CA120</f>
        <v>0</v>
      </c>
      <c r="CB120" s="2065" t="n">
        <f aca="false">'02.24 по датам'!CB120</f>
        <v>0</v>
      </c>
      <c r="CC120" s="2065" t="n">
        <f aca="false">'02.24 по датам'!CC120</f>
        <v>0</v>
      </c>
      <c r="CD120" s="2065" t="n">
        <f aca="false">'02.24 по датам'!CD120</f>
        <v>0</v>
      </c>
      <c r="CE120" s="2065" t="n">
        <f aca="false">'02.24 по датам'!CE120</f>
        <v>0</v>
      </c>
      <c r="CF120" s="2065" t="n">
        <f aca="false">'02.24 по датам'!CF120</f>
        <v>0</v>
      </c>
      <c r="CG120" s="2065" t="n">
        <f aca="false">'02.24 по датам'!CG120</f>
        <v>0</v>
      </c>
      <c r="CH120" s="2065" t="n">
        <f aca="false">'02.24 по датам'!CH120</f>
        <v>0</v>
      </c>
      <c r="CI120" s="2066" t="n">
        <f aca="false">'02.24 по датам'!CI120</f>
        <v>0</v>
      </c>
      <c r="CJ120" s="2238"/>
      <c r="CK120" s="2239"/>
      <c r="CL120" s="2240"/>
      <c r="CM120" s="2062"/>
      <c r="CN120" s="2063"/>
      <c r="CO120" s="2063"/>
      <c r="CP120" s="2063"/>
      <c r="CQ120" s="2092" t="n">
        <f aca="false">'02.24 по датам'!CQ120</f>
        <v>0</v>
      </c>
      <c r="CR120" s="2092" t="n">
        <f aca="false">'02.24 по датам'!CR120</f>
        <v>0</v>
      </c>
      <c r="CS120" s="2092" t="n">
        <f aca="false">'02.24 по датам'!CS120</f>
        <v>0</v>
      </c>
      <c r="CT120" s="2092" t="n">
        <f aca="false">'02.24 по датам'!CT120</f>
        <v>0</v>
      </c>
      <c r="CU120" s="2092" t="n">
        <f aca="false">'02.24 по датам'!CU120</f>
        <v>0</v>
      </c>
      <c r="CV120" s="2092" t="n">
        <f aca="false">'02.24 по датам'!CV120</f>
        <v>0</v>
      </c>
      <c r="CW120" s="2092" t="n">
        <f aca="false">'02.24 по датам'!CW120</f>
        <v>0</v>
      </c>
      <c r="CX120" s="2092" t="n">
        <f aca="false">'02.24 по датам'!CX120</f>
        <v>0</v>
      </c>
      <c r="CY120" s="2092" t="n">
        <f aca="false">'02.24 по датам'!CY120</f>
        <v>0</v>
      </c>
      <c r="CZ120" s="2092" t="n">
        <f aca="false">'02.24 по датам'!CZ120</f>
        <v>0</v>
      </c>
      <c r="DA120" s="2092" t="n">
        <f aca="false">'02.24 по датам'!DA120</f>
        <v>0</v>
      </c>
      <c r="DB120" s="2092" t="n">
        <f aca="false">'02.24 по датам'!DB120</f>
        <v>0</v>
      </c>
      <c r="DC120" s="2287" t="n">
        <f aca="false">'02.24 по датам'!DC120</f>
        <v>0</v>
      </c>
      <c r="DD120" s="2242"/>
      <c r="DE120" s="2243"/>
      <c r="DF120" s="2248"/>
      <c r="DG120" s="2069"/>
      <c r="DH120" s="2070"/>
      <c r="DI120" s="2068" t="n">
        <f aca="false">'02.24 по датам'!DI120</f>
        <v>0</v>
      </c>
      <c r="DJ120" s="2092" t="n">
        <f aca="false">'02.24 по датам'!DJ120</f>
        <v>0</v>
      </c>
      <c r="DK120" s="2092" t="n">
        <f aca="false">'02.24 по датам'!DK120</f>
        <v>0</v>
      </c>
      <c r="DL120" s="2092" t="n">
        <f aca="false">'02.24 по датам'!DL120</f>
        <v>0</v>
      </c>
      <c r="DM120" s="2092" t="n">
        <f aca="false">'02.24 по датам'!DM120</f>
        <v>0</v>
      </c>
      <c r="DN120" s="2092" t="n">
        <f aca="false">'02.24 по датам'!DN120</f>
        <v>0</v>
      </c>
      <c r="DO120" s="2092" t="n">
        <f aca="false">'02.24 по датам'!DO120</f>
        <v>0</v>
      </c>
      <c r="DP120" s="2092" t="n">
        <f aca="false">'02.24 по датам'!DP120</f>
        <v>0</v>
      </c>
      <c r="DQ120" s="2092" t="n">
        <f aca="false">'02.24 по датам'!DQ120</f>
        <v>0</v>
      </c>
      <c r="DR120" s="2092" t="n">
        <f aca="false">'02.24 по датам'!DR120</f>
        <v>0</v>
      </c>
      <c r="DS120" s="2092" t="n">
        <f aca="false">'02.24 по датам'!DS120</f>
        <v>0</v>
      </c>
      <c r="DT120" s="2092" t="n">
        <f aca="false">'02.24 по датам'!DT120</f>
        <v>0</v>
      </c>
      <c r="DU120" s="2287" t="n">
        <f aca="false">'02.24 по датам'!DU120</f>
        <v>0</v>
      </c>
      <c r="DV120" s="2242"/>
      <c r="DW120" s="2243"/>
      <c r="DX120" s="2248"/>
      <c r="DY120" s="2069"/>
      <c r="DZ120" s="2070"/>
      <c r="EA120" s="2065" t="n">
        <f aca="false">'02.24 по датам'!EA120</f>
        <v>0</v>
      </c>
      <c r="EB120" s="2092" t="n">
        <f aca="false">'02.24 по датам'!EB120</f>
        <v>0</v>
      </c>
      <c r="EC120" s="2065" t="n">
        <f aca="false">'02.24 по датам'!EC120</f>
        <v>0</v>
      </c>
      <c r="ED120" s="2065" t="n">
        <f aca="false">'02.24 по датам'!ED120</f>
        <v>0</v>
      </c>
      <c r="EE120" s="2065" t="n">
        <f aca="false">'02.24 по датам'!EE120</f>
        <v>0</v>
      </c>
      <c r="EF120" s="2065" t="n">
        <f aca="false">'02.24 по датам'!EF120</f>
        <v>0</v>
      </c>
      <c r="EG120" s="2065" t="n">
        <f aca="false">'02.24 по датам'!EG120</f>
        <v>0</v>
      </c>
      <c r="EH120" s="2065" t="n">
        <f aca="false">'02.24 по датам'!EH120</f>
        <v>0</v>
      </c>
      <c r="EI120" s="2065" t="n">
        <f aca="false">'02.24 по датам'!EI120</f>
        <v>0</v>
      </c>
      <c r="EJ120" s="2065" t="n">
        <f aca="false">'02.24 по датам'!EJ120</f>
        <v>0</v>
      </c>
      <c r="EK120" s="2065" t="n">
        <f aca="false">'02.24 по датам'!EK120</f>
        <v>0</v>
      </c>
      <c r="EL120" s="2065" t="n">
        <f aca="false">'02.24 по датам'!EL120</f>
        <v>0</v>
      </c>
      <c r="EM120" s="2065" t="n">
        <f aca="false">'02.24 по датам'!EM120</f>
        <v>0</v>
      </c>
      <c r="EN120" s="2065" t="n">
        <f aca="false">'02.24 по датам'!EN120</f>
        <v>0</v>
      </c>
      <c r="EO120" s="2065" t="n">
        <f aca="false">'02.24 по датам'!EO120</f>
        <v>0</v>
      </c>
      <c r="EP120" s="2065" t="n">
        <f aca="false">'02.24 по датам'!EP120</f>
        <v>0</v>
      </c>
      <c r="EQ120" s="2065" t="n">
        <f aca="false">'02.24 по датам'!EQ120</f>
        <v>0</v>
      </c>
      <c r="ER120" s="2065" t="n">
        <f aca="false">'02.24 по датам'!ER120</f>
        <v>0</v>
      </c>
      <c r="ES120" s="2065" t="n">
        <f aca="false">'02.24 по датам'!ES120</f>
        <v>0</v>
      </c>
      <c r="ET120" s="2065" t="n">
        <f aca="false">'02.24 по датам'!ET120</f>
        <v>0</v>
      </c>
      <c r="EU120" s="2065" t="n">
        <f aca="false">'02.24 по датам'!EU120</f>
        <v>0</v>
      </c>
      <c r="EV120" s="2065" t="n">
        <f aca="false">'02.24 по датам'!EV120</f>
        <v>0</v>
      </c>
      <c r="EW120" s="2065" t="n">
        <f aca="false">'02.24 по датам'!EW120</f>
        <v>0</v>
      </c>
      <c r="EX120" s="2065" t="n">
        <f aca="false">'02.24 по датам'!EX120</f>
        <v>0</v>
      </c>
      <c r="EY120" s="2066" t="n">
        <f aca="false">'02.24 по датам'!EY120</f>
        <v>0</v>
      </c>
      <c r="EZ120" s="2238"/>
      <c r="FA120" s="2239"/>
      <c r="FB120" s="2240"/>
      <c r="FC120" s="2069"/>
      <c r="FD120" s="2070"/>
      <c r="FE120" s="2065" t="n">
        <f aca="false">'02.24 по датам'!FE120</f>
        <v>0</v>
      </c>
      <c r="FF120" s="2065" t="n">
        <f aca="false">'02.24 по датам'!FF120</f>
        <v>0</v>
      </c>
      <c r="FG120" s="2065" t="n">
        <f aca="false">'02.24 по датам'!FG120</f>
        <v>0</v>
      </c>
      <c r="FH120" s="2065" t="n">
        <f aca="false">'02.24 по датам'!FH120</f>
        <v>0</v>
      </c>
      <c r="FI120" s="2065" t="n">
        <f aca="false">'02.24 по датам'!FI120</f>
        <v>0</v>
      </c>
      <c r="FJ120" s="2065" t="n">
        <f aca="false">'02.24 по датам'!FJ120</f>
        <v>0</v>
      </c>
      <c r="FK120" s="2065" t="n">
        <f aca="false">'02.24 по датам'!FK120</f>
        <v>0</v>
      </c>
      <c r="FL120" s="2065" t="n">
        <f aca="false">'02.24 по датам'!FL120</f>
        <v>0</v>
      </c>
      <c r="FM120" s="2065" t="n">
        <f aca="false">'02.24 по датам'!FM120</f>
        <v>0</v>
      </c>
      <c r="FN120" s="2066" t="n">
        <f aca="false">'02.24 по датам'!FN120</f>
        <v>0</v>
      </c>
      <c r="FO120" s="2238"/>
      <c r="FP120" s="2239"/>
      <c r="FQ120" s="2240"/>
      <c r="FR120" s="2069"/>
      <c r="FS120" s="2070"/>
      <c r="FT120" s="2271"/>
      <c r="FU120" s="2072"/>
      <c r="FV120" s="2072"/>
      <c r="FW120" s="2072"/>
      <c r="FX120" s="2072"/>
      <c r="FY120" s="2072"/>
      <c r="FZ120" s="2072"/>
      <c r="GA120" s="2072"/>
      <c r="GB120" s="2072"/>
      <c r="GC120" s="2072"/>
      <c r="GD120" s="2072"/>
      <c r="GE120" s="2072"/>
      <c r="GF120" s="2072"/>
      <c r="GG120" s="2072"/>
      <c r="GH120" s="2072"/>
      <c r="GI120" s="2072"/>
      <c r="GJ120" s="2072"/>
      <c r="GK120" s="2072"/>
      <c r="GL120" s="2072"/>
      <c r="GM120" s="2072"/>
      <c r="GN120" s="2072"/>
      <c r="GO120" s="2072"/>
      <c r="GP120" s="2072"/>
      <c r="GQ120" s="2072"/>
      <c r="GR120" s="2072"/>
      <c r="GS120" s="2073"/>
      <c r="GT120" s="2242"/>
      <c r="GU120" s="2243"/>
      <c r="GV120" s="2240"/>
      <c r="GW120" s="2076"/>
      <c r="GX120" s="2063"/>
      <c r="GY120" s="2062"/>
      <c r="GZ120" s="2077" t="n">
        <f aca="false">'02.24 по датам'!GZ120</f>
        <v>0</v>
      </c>
      <c r="HA120" s="2078" t="n">
        <f aca="false">'02.24 по датам'!HA120</f>
        <v>0</v>
      </c>
      <c r="HB120" s="2245"/>
      <c r="HC120" s="2080"/>
      <c r="HD120" s="2247" t="n">
        <f aca="false">'02.24 по датам'!HD120</f>
        <v>0</v>
      </c>
      <c r="HE120" s="2272"/>
      <c r="HF120" s="2082"/>
      <c r="HG120" s="2068"/>
      <c r="HH120" s="2068"/>
      <c r="HI120" s="2084"/>
      <c r="HJ120" s="2072"/>
      <c r="HK120" s="2072"/>
      <c r="HL120" s="2072"/>
      <c r="HM120" s="2072"/>
      <c r="HN120" s="2072"/>
      <c r="HO120" s="2072"/>
      <c r="HP120" s="2072"/>
      <c r="HQ120" s="2072"/>
      <c r="HR120" s="2072"/>
      <c r="HS120" s="2072"/>
      <c r="HT120" s="2072"/>
      <c r="HU120" s="2072"/>
      <c r="HV120" s="2072"/>
      <c r="HW120" s="2072"/>
      <c r="HX120" s="2072"/>
      <c r="HY120" s="2072"/>
      <c r="HZ120" s="2073"/>
      <c r="IA120" s="2242"/>
      <c r="IB120" s="2243"/>
      <c r="IC120" s="2240"/>
      <c r="ID120" s="2062"/>
      <c r="IE120" s="2076"/>
      <c r="IF120" s="2085" t="n">
        <f aca="false">'02.24 по датам'!IF120</f>
        <v>0</v>
      </c>
      <c r="IG120" s="2085" t="n">
        <f aca="false">'02.24 по датам'!IG120</f>
        <v>0</v>
      </c>
      <c r="IH120" s="2086" t="n">
        <f aca="false">'02.24 по датам'!IH120</f>
        <v>0</v>
      </c>
      <c r="II120" s="2249"/>
      <c r="IJ120" s="2250"/>
      <c r="IK120" s="2089"/>
      <c r="IL120" s="2090"/>
      <c r="IM120" s="2091" t="n">
        <f aca="false">'02.24 по датам'!IM120</f>
        <v>0</v>
      </c>
      <c r="IN120" s="2092" t="n">
        <f aca="false">'02.24 по датам'!IN120</f>
        <v>0</v>
      </c>
      <c r="IO120" s="2093" t="n">
        <f aca="false">'02.24 по датам'!IO120</f>
        <v>0</v>
      </c>
      <c r="IP120" s="2093" t="n">
        <f aca="false">'02.24 по датам'!IP120</f>
        <v>0</v>
      </c>
      <c r="IQ120" s="2093" t="n">
        <f aca="false">'02.24 по датам'!IQ120</f>
        <v>0</v>
      </c>
      <c r="IR120" s="2093" t="n">
        <f aca="false">'02.24 по датам'!IR120</f>
        <v>0</v>
      </c>
      <c r="IS120" s="2093" t="n">
        <f aca="false">'02.24 по датам'!IS120</f>
        <v>0</v>
      </c>
      <c r="IT120" s="2093" t="n">
        <f aca="false">'02.24 по датам'!IT120</f>
        <v>0</v>
      </c>
      <c r="IU120" s="2093" t="n">
        <f aca="false">'02.24 по датам'!IU120</f>
        <v>0</v>
      </c>
      <c r="IV120" s="2094" t="n">
        <f aca="false">'02.24 по датам'!IV120</f>
        <v>0</v>
      </c>
      <c r="IW120" s="2251"/>
      <c r="IX120" s="2252"/>
      <c r="IY120" s="2253"/>
      <c r="IZ120" s="2062"/>
      <c r="JA120" s="2063"/>
      <c r="JB120" s="2098" t="n">
        <f aca="false">'02.24 по датам'!JB120</f>
        <v>0</v>
      </c>
      <c r="JC120" s="2245"/>
      <c r="JD120" s="2100" t="n">
        <f aca="false">'02.24 по датам'!JD120</f>
        <v>0</v>
      </c>
      <c r="JE120" s="2101"/>
      <c r="JF120" s="2102"/>
      <c r="JG120" s="2254" t="n">
        <f aca="false">'02.24 по датам'!JG120</f>
        <v>0</v>
      </c>
      <c r="JH120" s="2103" t="n">
        <f aca="false">'02.24 по датам'!JH120</f>
        <v>0</v>
      </c>
      <c r="JI120" s="2103" t="n">
        <f aca="false">'02.24 по датам'!JI120</f>
        <v>0</v>
      </c>
      <c r="JJ120" s="2104" t="n">
        <f aca="false">'02.24 по датам'!JJ120</f>
        <v>0</v>
      </c>
      <c r="JK120" s="2276"/>
      <c r="JL120" s="2106"/>
      <c r="JM120" s="2107" t="n">
        <f aca="false">JM$4:JM$4+SUMIF($C$5:JL$5,"Нараст. баланс",$C122:JL122)+SUMIF($C$7:JH$7,"Итого (с ВНР)",$C122:JH122)-SUMIF($C$5:JL$5,"Геол. снижение,  т/сут",$C122:JL122)-SUMIF(JJ$7:JL$7,"Итого",JJ122:JL122)-SUMIF($C$7:JL$7,"Итого (с ВСП)",$C122:JL122)</f>
        <v>23455.336</v>
      </c>
      <c r="JN120" s="2108"/>
      <c r="JO120" s="2256" t="e">
        <f aca="false">'02.24 НГДП по датам'!CA120:CA122</f>
        <v>#VALUE!</v>
      </c>
      <c r="JP120" s="2110"/>
      <c r="JQ120" s="2111"/>
      <c r="JR120" s="2257"/>
    </row>
    <row r="121" customFormat="false" ht="11.25" hidden="false" customHeight="true" outlineLevel="0" collapsed="false">
      <c r="A121" s="2056"/>
      <c r="B121" s="2113" t="s">
        <v>663</v>
      </c>
      <c r="C121" s="2114" t="n">
        <f aca="false">'02.24 по датам'!C121</f>
        <v>0</v>
      </c>
      <c r="D121" s="2123" t="n">
        <f aca="false">'02.24 по датам'!D121</f>
        <v>0</v>
      </c>
      <c r="E121" s="2123" t="n">
        <f aca="false">'02.24 по датам'!E121</f>
        <v>0</v>
      </c>
      <c r="F121" s="2123" t="n">
        <f aca="false">'02.24 по датам'!F121</f>
        <v>6637</v>
      </c>
      <c r="G121" s="2121" t="n">
        <f aca="false">'02.24 по датам'!G121</f>
        <v>0</v>
      </c>
      <c r="H121" s="2121" t="n">
        <f aca="false">'02.24 по датам'!H121</f>
        <v>0</v>
      </c>
      <c r="I121" s="2121" t="n">
        <f aca="false">'02.24 по датам'!I121</f>
        <v>0</v>
      </c>
      <c r="J121" s="2121" t="n">
        <f aca="false">'02.24 по датам'!J121</f>
        <v>0</v>
      </c>
      <c r="K121" s="2121" t="n">
        <f aca="false">'02.24 по датам'!K121</f>
        <v>0</v>
      </c>
      <c r="L121" s="2121" t="n">
        <f aca="false">'02.24 по датам'!L121</f>
        <v>0</v>
      </c>
      <c r="M121" s="2121" t="n">
        <f aca="false">'02.24 по датам'!M121</f>
        <v>0</v>
      </c>
      <c r="N121" s="2121" t="n">
        <f aca="false">'02.24 по датам'!N121</f>
        <v>0</v>
      </c>
      <c r="O121" s="2121" t="n">
        <f aca="false">'02.24 по датам'!O121</f>
        <v>0</v>
      </c>
      <c r="P121" s="2121" t="n">
        <f aca="false">'02.24 по датам'!P121</f>
        <v>0</v>
      </c>
      <c r="Q121" s="2121" t="n">
        <f aca="false">'02.24 по датам'!Q121</f>
        <v>0</v>
      </c>
      <c r="R121" s="2121" t="n">
        <f aca="false">'02.24 по датам'!R121</f>
        <v>0</v>
      </c>
      <c r="S121" s="2121" t="n">
        <f aca="false">'02.24 по датам'!S121</f>
        <v>0</v>
      </c>
      <c r="T121" s="2121" t="n">
        <f aca="false">'02.24 по датам'!T121</f>
        <v>0</v>
      </c>
      <c r="U121" s="2121" t="n">
        <f aca="false">'02.24 по датам'!U121</f>
        <v>0</v>
      </c>
      <c r="V121" s="2121" t="n">
        <f aca="false">'02.24 по датам'!V121</f>
        <v>0</v>
      </c>
      <c r="W121" s="2122" t="n">
        <f aca="false">'02.24 по датам'!W121</f>
        <v>0</v>
      </c>
      <c r="X121" s="2115"/>
      <c r="Y121" s="2116"/>
      <c r="Z121" s="2117"/>
      <c r="AA121" s="2118" t="n">
        <f aca="false">COUNTIF(C121:Z121,"&gt;"&amp;0)</f>
        <v>1</v>
      </c>
      <c r="AB121" s="2119"/>
      <c r="AC121" s="2120" t="n">
        <f aca="false">'02.24 по датам'!AC121</f>
        <v>0</v>
      </c>
      <c r="AD121" s="2120" t="n">
        <f aca="false">'02.24 по датам'!AD121</f>
        <v>0</v>
      </c>
      <c r="AE121" s="2121" t="n">
        <f aca="false">'02.24 по датам'!AE121</f>
        <v>0</v>
      </c>
      <c r="AF121" s="2121" t="n">
        <f aca="false">'02.24 по датам'!AF121</f>
        <v>0</v>
      </c>
      <c r="AG121" s="2121" t="n">
        <f aca="false">'02.24 по датам'!AG121</f>
        <v>0</v>
      </c>
      <c r="AH121" s="2121" t="n">
        <f aca="false">'02.24 по датам'!AH121</f>
        <v>0</v>
      </c>
      <c r="AI121" s="2121" t="n">
        <f aca="false">'02.24 по датам'!AI121</f>
        <v>0</v>
      </c>
      <c r="AJ121" s="2121" t="n">
        <f aca="false">'02.24 по датам'!AJ121</f>
        <v>0</v>
      </c>
      <c r="AK121" s="2121" t="n">
        <f aca="false">'02.24 по датам'!AK121</f>
        <v>0</v>
      </c>
      <c r="AL121" s="2121" t="n">
        <f aca="false">'02.24 по датам'!AL121</f>
        <v>0</v>
      </c>
      <c r="AM121" s="2121" t="n">
        <f aca="false">'02.24 по датам'!AM121</f>
        <v>0</v>
      </c>
      <c r="AN121" s="2121" t="n">
        <f aca="false">'02.24 по датам'!AN121</f>
        <v>0</v>
      </c>
      <c r="AO121" s="2122" t="n">
        <f aca="false">'02.24 по датам'!AO121</f>
        <v>0</v>
      </c>
      <c r="AP121" s="2115"/>
      <c r="AQ121" s="2116"/>
      <c r="AR121" s="2117"/>
      <c r="AS121" s="2118" t="n">
        <f aca="false">COUNTIF(AC122:AR122,"&gt;"&amp;0)</f>
        <v>0</v>
      </c>
      <c r="AT121" s="2119"/>
      <c r="AU121" s="2120" t="n">
        <f aca="false">'02.24 по датам'!AU121</f>
        <v>0</v>
      </c>
      <c r="AV121" s="2120" t="n">
        <f aca="false">'02.24 по датам'!AV121</f>
        <v>0</v>
      </c>
      <c r="AW121" s="2123" t="str">
        <f aca="false">'02.24 по датам'!AW121</f>
        <v>2045г</v>
      </c>
      <c r="AX121" s="2121" t="n">
        <f aca="false">'02.24 по датам'!AX121</f>
        <v>0</v>
      </c>
      <c r="AY121" s="2121" t="n">
        <f aca="false">'02.24 по датам'!AY121</f>
        <v>0</v>
      </c>
      <c r="AZ121" s="2121" t="n">
        <f aca="false">'02.24 по датам'!AZ121</f>
        <v>0</v>
      </c>
      <c r="BA121" s="2121" t="n">
        <f aca="false">'02.24 по датам'!BA121</f>
        <v>0</v>
      </c>
      <c r="BB121" s="2121" t="n">
        <f aca="false">'02.24 по датам'!BB121</f>
        <v>0</v>
      </c>
      <c r="BC121" s="2121" t="n">
        <f aca="false">'02.24 по датам'!BC121</f>
        <v>0</v>
      </c>
      <c r="BD121" s="2121" t="n">
        <f aca="false">'02.24 по датам'!BD121</f>
        <v>0</v>
      </c>
      <c r="BE121" s="2121" t="n">
        <f aca="false">'02.24 по датам'!BE121</f>
        <v>0</v>
      </c>
      <c r="BF121" s="2121" t="n">
        <f aca="false">'02.24 по датам'!BF121</f>
        <v>0</v>
      </c>
      <c r="BG121" s="2121" t="n">
        <f aca="false">'02.24 по датам'!BG121</f>
        <v>0</v>
      </c>
      <c r="BH121" s="2121" t="n">
        <f aca="false">'02.24 по датам'!BH121</f>
        <v>0</v>
      </c>
      <c r="BI121" s="2121" t="n">
        <f aca="false">'02.24 по датам'!BI121</f>
        <v>0</v>
      </c>
      <c r="BJ121" s="2121" t="n">
        <f aca="false">'02.24 по датам'!BJ121</f>
        <v>0</v>
      </c>
      <c r="BK121" s="2121" t="n">
        <f aca="false">'02.24 по датам'!BK121</f>
        <v>0</v>
      </c>
      <c r="BL121" s="2121" t="n">
        <f aca="false">'02.24 по датам'!BL121</f>
        <v>0</v>
      </c>
      <c r="BM121" s="2121" t="n">
        <f aca="false">'02.24 по датам'!BM121</f>
        <v>0</v>
      </c>
      <c r="BN121" s="2121" t="n">
        <f aca="false">'02.24 по датам'!BN121</f>
        <v>0</v>
      </c>
      <c r="BO121" s="2121" t="n">
        <f aca="false">'02.24 по датам'!BO121</f>
        <v>0</v>
      </c>
      <c r="BP121" s="2121" t="n">
        <f aca="false">'02.24 по датам'!BP121</f>
        <v>0</v>
      </c>
      <c r="BQ121" s="2122" t="n">
        <f aca="false">'02.24 по датам'!BQ121</f>
        <v>0</v>
      </c>
      <c r="BR121" s="2115"/>
      <c r="BS121" s="2116"/>
      <c r="BT121" s="2117"/>
      <c r="BU121" s="2118" t="n">
        <f aca="false">COUNTIF(AU122:BT122,"&gt;"&amp;0)</f>
        <v>1</v>
      </c>
      <c r="BV121" s="2119"/>
      <c r="BW121" s="2124" t="n">
        <f aca="false">'02.24 по датам'!BW121</f>
        <v>0</v>
      </c>
      <c r="BX121" s="2121" t="n">
        <f aca="false">'02.24 по датам'!BX121</f>
        <v>0</v>
      </c>
      <c r="BY121" s="2121" t="n">
        <f aca="false">'02.24 по датам'!BY121</f>
        <v>0</v>
      </c>
      <c r="BZ121" s="2121" t="n">
        <f aca="false">'02.24 по датам'!BZ121</f>
        <v>0</v>
      </c>
      <c r="CA121" s="2121" t="n">
        <f aca="false">'02.24 по датам'!CA121</f>
        <v>0</v>
      </c>
      <c r="CB121" s="2121" t="n">
        <f aca="false">'02.24 по датам'!CB121</f>
        <v>0</v>
      </c>
      <c r="CC121" s="2121" t="n">
        <f aca="false">'02.24 по датам'!CC121</f>
        <v>0</v>
      </c>
      <c r="CD121" s="2121" t="n">
        <f aca="false">'02.24 по датам'!CD121</f>
        <v>0</v>
      </c>
      <c r="CE121" s="2121" t="n">
        <f aca="false">'02.24 по датам'!CE121</f>
        <v>0</v>
      </c>
      <c r="CF121" s="2121" t="n">
        <f aca="false">'02.24 по датам'!CF121</f>
        <v>0</v>
      </c>
      <c r="CG121" s="2121" t="n">
        <f aca="false">'02.24 по датам'!CG121</f>
        <v>0</v>
      </c>
      <c r="CH121" s="2121" t="n">
        <f aca="false">'02.24 по датам'!CH121</f>
        <v>0</v>
      </c>
      <c r="CI121" s="2122" t="n">
        <f aca="false">'02.24 по датам'!CI121</f>
        <v>0</v>
      </c>
      <c r="CJ121" s="2115"/>
      <c r="CK121" s="2116"/>
      <c r="CL121" s="2117"/>
      <c r="CM121" s="2118" t="n">
        <f aca="false">COUNTIF(BW122:CL122,"&gt;"&amp;0)</f>
        <v>0</v>
      </c>
      <c r="CN121" s="2119"/>
      <c r="CO121" s="2119" t="n">
        <f aca="false">AA121+AS121+BU121+CM121</f>
        <v>2</v>
      </c>
      <c r="CP121" s="2119"/>
      <c r="CQ121" s="2150" t="n">
        <f aca="false">'02.24 по датам'!CQ121</f>
        <v>0</v>
      </c>
      <c r="CR121" s="2150" t="n">
        <f aca="false">'02.24 по датам'!CR121</f>
        <v>0</v>
      </c>
      <c r="CS121" s="2150" t="n">
        <f aca="false">'02.24 по датам'!CS121</f>
        <v>0</v>
      </c>
      <c r="CT121" s="2150" t="n">
        <f aca="false">'02.24 по датам'!CT121</f>
        <v>0</v>
      </c>
      <c r="CU121" s="2150" t="n">
        <f aca="false">'02.24 по датам'!CU121</f>
        <v>0</v>
      </c>
      <c r="CV121" s="2150" t="n">
        <f aca="false">'02.24 по датам'!CV121</f>
        <v>0</v>
      </c>
      <c r="CW121" s="2150" t="n">
        <f aca="false">'02.24 по датам'!CW121</f>
        <v>0</v>
      </c>
      <c r="CX121" s="2150" t="n">
        <f aca="false">'02.24 по датам'!CX121</f>
        <v>0</v>
      </c>
      <c r="CY121" s="2150" t="n">
        <f aca="false">'02.24 по датам'!CY121</f>
        <v>0</v>
      </c>
      <c r="CZ121" s="2150" t="n">
        <f aca="false">'02.24 по датам'!CZ121</f>
        <v>0</v>
      </c>
      <c r="DA121" s="2150" t="n">
        <f aca="false">'02.24 по датам'!DA121</f>
        <v>0</v>
      </c>
      <c r="DB121" s="2150" t="n">
        <f aca="false">'02.24 по датам'!DB121</f>
        <v>0</v>
      </c>
      <c r="DC121" s="2289" t="n">
        <f aca="false">'02.24 по датам'!DC121</f>
        <v>0</v>
      </c>
      <c r="DD121" s="2130"/>
      <c r="DE121" s="2131"/>
      <c r="DF121" s="2262"/>
      <c r="DG121" s="2125" t="n">
        <f aca="false">SUBTOTAL(9,CQ123:DF123)</f>
        <v>0</v>
      </c>
      <c r="DH121" s="2126"/>
      <c r="DI121" s="2124" t="n">
        <f aca="false">'02.24 по датам'!DI121</f>
        <v>0</v>
      </c>
      <c r="DJ121" s="2150" t="n">
        <f aca="false">'02.24 по датам'!DJ121</f>
        <v>0</v>
      </c>
      <c r="DK121" s="2150" t="n">
        <f aca="false">'02.24 по датам'!DK121</f>
        <v>0</v>
      </c>
      <c r="DL121" s="2150" t="n">
        <f aca="false">'02.24 по датам'!DL121</f>
        <v>0</v>
      </c>
      <c r="DM121" s="2150" t="n">
        <f aca="false">'02.24 по датам'!DM121</f>
        <v>0</v>
      </c>
      <c r="DN121" s="2150" t="n">
        <f aca="false">'02.24 по датам'!DN121</f>
        <v>0</v>
      </c>
      <c r="DO121" s="2150" t="n">
        <f aca="false">'02.24 по датам'!DO121</f>
        <v>0</v>
      </c>
      <c r="DP121" s="2150" t="n">
        <f aca="false">'02.24 по датам'!DP121</f>
        <v>0</v>
      </c>
      <c r="DQ121" s="2150" t="n">
        <f aca="false">'02.24 по датам'!DQ121</f>
        <v>0</v>
      </c>
      <c r="DR121" s="2150" t="n">
        <f aca="false">'02.24 по датам'!DR121</f>
        <v>0</v>
      </c>
      <c r="DS121" s="2150" t="n">
        <f aca="false">'02.24 по датам'!DS121</f>
        <v>0</v>
      </c>
      <c r="DT121" s="2150" t="n">
        <f aca="false">'02.24 по датам'!DT121</f>
        <v>0</v>
      </c>
      <c r="DU121" s="2289" t="n">
        <f aca="false">'02.24 по датам'!DU121</f>
        <v>0</v>
      </c>
      <c r="DV121" s="2130"/>
      <c r="DW121" s="2131"/>
      <c r="DX121" s="2262"/>
      <c r="DY121" s="2125" t="n">
        <f aca="false">COUNTIF(DI122:DX122,"&gt;"&amp;0)</f>
        <v>0</v>
      </c>
      <c r="DZ121" s="2126"/>
      <c r="EA121" s="2121" t="n">
        <f aca="false">'02.24 по датам'!EA121</f>
        <v>0</v>
      </c>
      <c r="EB121" s="2150" t="n">
        <f aca="false">'02.24 по датам'!EB121</f>
        <v>0</v>
      </c>
      <c r="EC121" s="2121" t="n">
        <f aca="false">'02.24 по датам'!EC121</f>
        <v>0</v>
      </c>
      <c r="ED121" s="2121" t="n">
        <f aca="false">'02.24 по датам'!ED121</f>
        <v>0</v>
      </c>
      <c r="EE121" s="2121" t="n">
        <f aca="false">'02.24 по датам'!EE121</f>
        <v>0</v>
      </c>
      <c r="EF121" s="2121" t="n">
        <f aca="false">'02.24 по датам'!EF121</f>
        <v>0</v>
      </c>
      <c r="EG121" s="2121" t="n">
        <f aca="false">'02.24 по датам'!EG121</f>
        <v>0</v>
      </c>
      <c r="EH121" s="2121" t="n">
        <f aca="false">'02.24 по датам'!EH121</f>
        <v>0</v>
      </c>
      <c r="EI121" s="2121" t="n">
        <f aca="false">'02.24 по датам'!EI121</f>
        <v>0</v>
      </c>
      <c r="EJ121" s="2121" t="n">
        <f aca="false">'02.24 по датам'!EJ121</f>
        <v>0</v>
      </c>
      <c r="EK121" s="2121" t="n">
        <f aca="false">'02.24 по датам'!EK121</f>
        <v>0</v>
      </c>
      <c r="EL121" s="2121" t="n">
        <f aca="false">'02.24 по датам'!EL121</f>
        <v>0</v>
      </c>
      <c r="EM121" s="2121" t="n">
        <f aca="false">'02.24 по датам'!EM121</f>
        <v>0</v>
      </c>
      <c r="EN121" s="2121" t="n">
        <f aca="false">'02.24 по датам'!EN121</f>
        <v>0</v>
      </c>
      <c r="EO121" s="2121" t="n">
        <f aca="false">'02.24 по датам'!EO121</f>
        <v>0</v>
      </c>
      <c r="EP121" s="2121" t="n">
        <f aca="false">'02.24 по датам'!EP121</f>
        <v>0</v>
      </c>
      <c r="EQ121" s="2121" t="n">
        <f aca="false">'02.24 по датам'!EQ121</f>
        <v>0</v>
      </c>
      <c r="ER121" s="2121" t="n">
        <f aca="false">'02.24 по датам'!ER121</f>
        <v>0</v>
      </c>
      <c r="ES121" s="2121" t="n">
        <f aca="false">'02.24 по датам'!ES121</f>
        <v>0</v>
      </c>
      <c r="ET121" s="2121" t="n">
        <f aca="false">'02.24 по датам'!ET121</f>
        <v>0</v>
      </c>
      <c r="EU121" s="2121" t="n">
        <f aca="false">'02.24 по датам'!EU121</f>
        <v>0</v>
      </c>
      <c r="EV121" s="2121" t="n">
        <f aca="false">'02.24 по датам'!EV121</f>
        <v>0</v>
      </c>
      <c r="EW121" s="2121" t="n">
        <f aca="false">'02.24 по датам'!EW121</f>
        <v>0</v>
      </c>
      <c r="EX121" s="2121" t="n">
        <f aca="false">'02.24 по датам'!EX121</f>
        <v>0</v>
      </c>
      <c r="EY121" s="2122" t="n">
        <f aca="false">'02.24 по датам'!EY121</f>
        <v>0</v>
      </c>
      <c r="EZ121" s="2115"/>
      <c r="FA121" s="2116"/>
      <c r="FB121" s="2117"/>
      <c r="FC121" s="2125" t="n">
        <f aca="false">COUNTIF(EA122:FB122,"&gt;"&amp;0)</f>
        <v>3</v>
      </c>
      <c r="FD121" s="2126"/>
      <c r="FE121" s="2121" t="n">
        <f aca="false">'02.24 по датам'!FE121</f>
        <v>0</v>
      </c>
      <c r="FF121" s="2121" t="n">
        <f aca="false">'02.24 по датам'!FF121</f>
        <v>0</v>
      </c>
      <c r="FG121" s="2121" t="n">
        <f aca="false">'02.24 по датам'!FG121</f>
        <v>0</v>
      </c>
      <c r="FH121" s="2121" t="n">
        <f aca="false">'02.24 по датам'!FH121</f>
        <v>0</v>
      </c>
      <c r="FI121" s="2121" t="n">
        <f aca="false">'02.24 по датам'!FI121</f>
        <v>0</v>
      </c>
      <c r="FJ121" s="2121" t="n">
        <f aca="false">'02.24 по датам'!FJ121</f>
        <v>0</v>
      </c>
      <c r="FK121" s="2121" t="n">
        <f aca="false">'02.24 по датам'!FK121</f>
        <v>0</v>
      </c>
      <c r="FL121" s="2121" t="n">
        <f aca="false">'02.24 по датам'!FL121</f>
        <v>0</v>
      </c>
      <c r="FM121" s="2121" t="n">
        <f aca="false">'02.24 по датам'!FM121</f>
        <v>0</v>
      </c>
      <c r="FN121" s="2122" t="n">
        <f aca="false">'02.24 по датам'!FN121</f>
        <v>0</v>
      </c>
      <c r="FO121" s="2115"/>
      <c r="FP121" s="2116"/>
      <c r="FQ121" s="2117"/>
      <c r="FR121" s="2125" t="n">
        <f aca="false">COUNTIF(FE122:FQ122,"&gt;"&amp;0)</f>
        <v>0</v>
      </c>
      <c r="FS121" s="2126"/>
      <c r="FT121" s="2277"/>
      <c r="FU121" s="2128"/>
      <c r="FV121" s="2128"/>
      <c r="FW121" s="2128"/>
      <c r="FX121" s="2128"/>
      <c r="FY121" s="2128"/>
      <c r="FZ121" s="2128"/>
      <c r="GA121" s="2128"/>
      <c r="GB121" s="2128"/>
      <c r="GC121" s="2128"/>
      <c r="GD121" s="2128"/>
      <c r="GE121" s="2128"/>
      <c r="GF121" s="2128"/>
      <c r="GG121" s="2128"/>
      <c r="GH121" s="2128"/>
      <c r="GI121" s="2128"/>
      <c r="GJ121" s="2128"/>
      <c r="GK121" s="2128"/>
      <c r="GL121" s="2128"/>
      <c r="GM121" s="2128"/>
      <c r="GN121" s="2128"/>
      <c r="GO121" s="2128"/>
      <c r="GP121" s="2128"/>
      <c r="GQ121" s="2128"/>
      <c r="GR121" s="2128"/>
      <c r="GS121" s="2129"/>
      <c r="GT121" s="2130"/>
      <c r="GU121" s="2131"/>
      <c r="GV121" s="2117"/>
      <c r="GW121" s="2132" t="n">
        <f aca="false">SUBTOTAL(9,FT123:GV123)</f>
        <v>0</v>
      </c>
      <c r="GX121" s="2119" t="n">
        <f aca="false">SUBTOTAL(9,FT123:GV123)</f>
        <v>0</v>
      </c>
      <c r="GY121" s="2133"/>
      <c r="GZ121" s="2134" t="n">
        <f aca="false">'02.24 по датам'!GZ121</f>
        <v>0</v>
      </c>
      <c r="HA121" s="2135" t="n">
        <f aca="false">'02.24 по датам'!HA121</f>
        <v>0</v>
      </c>
      <c r="HB121" s="2158"/>
      <c r="HC121" s="2137"/>
      <c r="HD121" s="2261" t="n">
        <f aca="false">'02.24 по датам'!HD121</f>
        <v>0</v>
      </c>
      <c r="HE121" s="2136"/>
      <c r="HF121" s="2139"/>
      <c r="HG121" s="2124"/>
      <c r="HH121" s="2124"/>
      <c r="HI121" s="2141"/>
      <c r="HJ121" s="2128"/>
      <c r="HK121" s="2128"/>
      <c r="HL121" s="2128"/>
      <c r="HM121" s="2128"/>
      <c r="HN121" s="2128"/>
      <c r="HO121" s="2128"/>
      <c r="HP121" s="2128"/>
      <c r="HQ121" s="2128"/>
      <c r="HR121" s="2128"/>
      <c r="HS121" s="2128"/>
      <c r="HT121" s="2128"/>
      <c r="HU121" s="2128"/>
      <c r="HV121" s="2128"/>
      <c r="HW121" s="2128"/>
      <c r="HX121" s="2128"/>
      <c r="HY121" s="2128"/>
      <c r="HZ121" s="2129"/>
      <c r="IA121" s="2130"/>
      <c r="IB121" s="2131"/>
      <c r="IC121" s="2117"/>
      <c r="ID121" s="2118" t="n">
        <f aca="false">SUBTOTAL(9,HG123:IC123)</f>
        <v>0</v>
      </c>
      <c r="IE121" s="2142"/>
      <c r="IF121" s="2143" t="n">
        <f aca="false">'02.24 по датам'!IF121</f>
        <v>0</v>
      </c>
      <c r="IG121" s="2143" t="n">
        <f aca="false">'02.24 по датам'!IG121</f>
        <v>0</v>
      </c>
      <c r="IH121" s="2144" t="n">
        <f aca="false">'02.24 по датам'!IH121</f>
        <v>0</v>
      </c>
      <c r="II121" s="2145"/>
      <c r="IJ121" s="2146"/>
      <c r="IK121" s="2147" t="n">
        <f aca="false">SUBTOTAL(9,IF123:IJ123)</f>
        <v>0</v>
      </c>
      <c r="IL121" s="2148"/>
      <c r="IM121" s="2149" t="n">
        <f aca="false">'02.24 по датам'!IM121</f>
        <v>0</v>
      </c>
      <c r="IN121" s="2150" t="n">
        <f aca="false">'02.24 по датам'!IN121</f>
        <v>0</v>
      </c>
      <c r="IO121" s="2151" t="n">
        <f aca="false">'02.24 по датам'!IO121</f>
        <v>0</v>
      </c>
      <c r="IP121" s="2151" t="n">
        <f aca="false">'02.24 по датам'!IP121</f>
        <v>0</v>
      </c>
      <c r="IQ121" s="2151" t="n">
        <f aca="false">'02.24 по датам'!IQ121</f>
        <v>0</v>
      </c>
      <c r="IR121" s="2151" t="n">
        <f aca="false">'02.24 по датам'!IR121</f>
        <v>0</v>
      </c>
      <c r="IS121" s="2151" t="n">
        <f aca="false">'02.24 по датам'!IS121</f>
        <v>0</v>
      </c>
      <c r="IT121" s="2151" t="n">
        <f aca="false">'02.24 по датам'!IT121</f>
        <v>0</v>
      </c>
      <c r="IU121" s="2151" t="n">
        <f aca="false">'02.24 по датам'!IU121</f>
        <v>0</v>
      </c>
      <c r="IV121" s="2152" t="n">
        <f aca="false">'02.24 по датам'!IV121</f>
        <v>0</v>
      </c>
      <c r="IW121" s="2153"/>
      <c r="IX121" s="2154"/>
      <c r="IY121" s="2155"/>
      <c r="IZ121" s="2118" t="n">
        <f aca="false">SUBTOTAL(3,IM121:IY121)</f>
        <v>10</v>
      </c>
      <c r="JA121" s="2156"/>
      <c r="JB121" s="2157" t="n">
        <f aca="false">'02.24 по датам'!JB121</f>
        <v>0</v>
      </c>
      <c r="JC121" s="2158"/>
      <c r="JD121" s="2159" t="n">
        <f aca="false">'02.24 по датам'!JD121</f>
        <v>0</v>
      </c>
      <c r="JE121" s="2160"/>
      <c r="JF121" s="2161"/>
      <c r="JG121" s="2263" t="n">
        <f aca="false">'02.24 по датам'!JG121</f>
        <v>0</v>
      </c>
      <c r="JH121" s="2162" t="n">
        <f aca="false">'02.24 по датам'!JH121</f>
        <v>0</v>
      </c>
      <c r="JI121" s="2162" t="n">
        <f aca="false">'02.24 по датам'!JI121</f>
        <v>0</v>
      </c>
      <c r="JJ121" s="2163" t="n">
        <f aca="false">'02.24 по датам'!JJ121</f>
        <v>0</v>
      </c>
      <c r="JK121" s="2281"/>
      <c r="JL121" s="2165"/>
      <c r="JM121" s="2107"/>
      <c r="JN121" s="2108"/>
      <c r="JO121" s="2256"/>
      <c r="JP121" s="2166"/>
      <c r="JQ121" s="2167"/>
      <c r="JR121" s="2168"/>
    </row>
    <row r="122" customFormat="false" ht="11.25" hidden="false" customHeight="true" outlineLevel="0" collapsed="false">
      <c r="A122" s="2056"/>
      <c r="B122" s="2169" t="s">
        <v>661</v>
      </c>
      <c r="C122" s="2170" t="n">
        <f aca="false">'02.24 по датам'!C122</f>
        <v>0</v>
      </c>
      <c r="D122" s="2179" t="n">
        <f aca="false">'02.24 по датам'!D122</f>
        <v>0</v>
      </c>
      <c r="E122" s="2179" t="n">
        <f aca="false">'02.24 по датам'!E122</f>
        <v>0</v>
      </c>
      <c r="F122" s="2179" t="n">
        <f aca="false">'02.24 по датам'!F122</f>
        <v>50</v>
      </c>
      <c r="G122" s="2177" t="n">
        <f aca="false">'02.24 по датам'!G122</f>
        <v>0</v>
      </c>
      <c r="H122" s="2177" t="n">
        <f aca="false">'02.24 по датам'!H122</f>
        <v>0</v>
      </c>
      <c r="I122" s="2177" t="n">
        <f aca="false">'02.24 по датам'!I122</f>
        <v>0</v>
      </c>
      <c r="J122" s="2177" t="n">
        <f aca="false">'02.24 по датам'!J122</f>
        <v>0</v>
      </c>
      <c r="K122" s="2177" t="n">
        <f aca="false">'02.24 по датам'!K122</f>
        <v>0</v>
      </c>
      <c r="L122" s="2177" t="n">
        <f aca="false">'02.24 по датам'!L122</f>
        <v>0</v>
      </c>
      <c r="M122" s="2177" t="n">
        <f aca="false">'02.24 по датам'!M122</f>
        <v>0</v>
      </c>
      <c r="N122" s="2177" t="n">
        <f aca="false">'02.24 по датам'!N122</f>
        <v>0</v>
      </c>
      <c r="O122" s="2177" t="n">
        <f aca="false">'02.24 по датам'!O122</f>
        <v>0</v>
      </c>
      <c r="P122" s="2177" t="n">
        <f aca="false">'02.24 по датам'!P122</f>
        <v>0</v>
      </c>
      <c r="Q122" s="2177" t="n">
        <f aca="false">'02.24 по датам'!Q122</f>
        <v>0</v>
      </c>
      <c r="R122" s="2177" t="n">
        <f aca="false">'02.24 по датам'!R122</f>
        <v>0</v>
      </c>
      <c r="S122" s="2177" t="n">
        <f aca="false">'02.24 по датам'!S122</f>
        <v>0</v>
      </c>
      <c r="T122" s="2177" t="n">
        <f aca="false">'02.24 по датам'!T122</f>
        <v>0</v>
      </c>
      <c r="U122" s="2177" t="n">
        <f aca="false">'02.24 по датам'!U122</f>
        <v>0</v>
      </c>
      <c r="V122" s="2177" t="n">
        <f aca="false">'02.24 по датам'!V122</f>
        <v>0</v>
      </c>
      <c r="W122" s="2178" t="n">
        <f aca="false">'02.24 по датам'!W122</f>
        <v>0</v>
      </c>
      <c r="X122" s="2171"/>
      <c r="Y122" s="2172"/>
      <c r="Z122" s="2173"/>
      <c r="AA122" s="2174" t="n">
        <f aca="false">SUBTOTAL(9,C122:Z122)</f>
        <v>50</v>
      </c>
      <c r="AB122" s="2175" t="n">
        <f aca="false">AA122+AB118</f>
        <v>895</v>
      </c>
      <c r="AC122" s="2176" t="n">
        <f aca="false">'02.24 по датам'!AC122</f>
        <v>0</v>
      </c>
      <c r="AD122" s="2176" t="n">
        <f aca="false">'02.24 по датам'!AD122</f>
        <v>0</v>
      </c>
      <c r="AE122" s="2177" t="n">
        <f aca="false">'02.24 по датам'!AE122</f>
        <v>0</v>
      </c>
      <c r="AF122" s="2177" t="n">
        <f aca="false">'02.24 по датам'!AF122</f>
        <v>0</v>
      </c>
      <c r="AG122" s="2177" t="n">
        <f aca="false">'02.24 по датам'!AG122</f>
        <v>0</v>
      </c>
      <c r="AH122" s="2177" t="n">
        <f aca="false">'02.24 по датам'!AH122</f>
        <v>0</v>
      </c>
      <c r="AI122" s="2177" t="n">
        <f aca="false">'02.24 по датам'!AI122</f>
        <v>0</v>
      </c>
      <c r="AJ122" s="2177" t="n">
        <f aca="false">'02.24 по датам'!AJ122</f>
        <v>0</v>
      </c>
      <c r="AK122" s="2177" t="n">
        <f aca="false">'02.24 по датам'!AK122</f>
        <v>0</v>
      </c>
      <c r="AL122" s="2177" t="n">
        <f aca="false">'02.24 по датам'!AL122</f>
        <v>0</v>
      </c>
      <c r="AM122" s="2177" t="n">
        <f aca="false">'02.24 по датам'!AM122</f>
        <v>0</v>
      </c>
      <c r="AN122" s="2177" t="n">
        <f aca="false">'02.24 по датам'!AN122</f>
        <v>0</v>
      </c>
      <c r="AO122" s="2178" t="n">
        <f aca="false">'02.24 по датам'!AO122</f>
        <v>0</v>
      </c>
      <c r="AP122" s="2171"/>
      <c r="AQ122" s="2172"/>
      <c r="AR122" s="2173"/>
      <c r="AS122" s="2174" t="n">
        <f aca="false">SUBTOTAL(9,AC122:AR122)</f>
        <v>0</v>
      </c>
      <c r="AT122" s="2175" t="n">
        <f aca="false">AS122+AT118</f>
        <v>0</v>
      </c>
      <c r="AU122" s="2176" t="n">
        <f aca="false">'02.24 по датам'!AU122</f>
        <v>0</v>
      </c>
      <c r="AV122" s="2176" t="n">
        <f aca="false">'02.24 по датам'!AV122</f>
        <v>0</v>
      </c>
      <c r="AW122" s="2179" t="n">
        <f aca="false">'02.24 по датам'!AW122</f>
        <v>20</v>
      </c>
      <c r="AX122" s="2177" t="n">
        <f aca="false">'02.24 по датам'!AX122</f>
        <v>0</v>
      </c>
      <c r="AY122" s="2177" t="n">
        <f aca="false">'02.24 по датам'!AY122</f>
        <v>0</v>
      </c>
      <c r="AZ122" s="2177" t="n">
        <f aca="false">'02.24 по датам'!AZ122</f>
        <v>0</v>
      </c>
      <c r="BA122" s="2177" t="n">
        <f aca="false">'02.24 по датам'!BA122</f>
        <v>0</v>
      </c>
      <c r="BB122" s="2177" t="n">
        <f aca="false">'02.24 по датам'!BB122</f>
        <v>0</v>
      </c>
      <c r="BC122" s="2177" t="n">
        <f aca="false">'02.24 по датам'!BC122</f>
        <v>0</v>
      </c>
      <c r="BD122" s="2177" t="n">
        <f aca="false">'02.24 по датам'!BD122</f>
        <v>0</v>
      </c>
      <c r="BE122" s="2177" t="n">
        <f aca="false">'02.24 по датам'!BE122</f>
        <v>0</v>
      </c>
      <c r="BF122" s="2177" t="n">
        <f aca="false">'02.24 по датам'!BF122</f>
        <v>0</v>
      </c>
      <c r="BG122" s="2177" t="n">
        <f aca="false">'02.24 по датам'!BG122</f>
        <v>0</v>
      </c>
      <c r="BH122" s="2177" t="n">
        <f aca="false">'02.24 по датам'!BH122</f>
        <v>0</v>
      </c>
      <c r="BI122" s="2177" t="n">
        <f aca="false">'02.24 по датам'!BI122</f>
        <v>0</v>
      </c>
      <c r="BJ122" s="2177" t="n">
        <f aca="false">'02.24 по датам'!BJ122</f>
        <v>0</v>
      </c>
      <c r="BK122" s="2177" t="n">
        <f aca="false">'02.24 по датам'!BK122</f>
        <v>0</v>
      </c>
      <c r="BL122" s="2177" t="n">
        <f aca="false">'02.24 по датам'!BL122</f>
        <v>0</v>
      </c>
      <c r="BM122" s="2177" t="n">
        <f aca="false">'02.24 по датам'!BM122</f>
        <v>0</v>
      </c>
      <c r="BN122" s="2177" t="n">
        <f aca="false">'02.24 по датам'!BN122</f>
        <v>0</v>
      </c>
      <c r="BO122" s="2177" t="n">
        <f aca="false">'02.24 по датам'!BO122</f>
        <v>0</v>
      </c>
      <c r="BP122" s="2177" t="n">
        <f aca="false">'02.24 по датам'!BP122</f>
        <v>0</v>
      </c>
      <c r="BQ122" s="2178" t="n">
        <f aca="false">'02.24 по датам'!BQ122</f>
        <v>0</v>
      </c>
      <c r="BR122" s="2171"/>
      <c r="BS122" s="2172"/>
      <c r="BT122" s="2173"/>
      <c r="BU122" s="2174" t="n">
        <f aca="false">SUBTOTAL(9,AU122:BT122)</f>
        <v>20</v>
      </c>
      <c r="BV122" s="2175" t="n">
        <f aca="false">BU122+BV118</f>
        <v>378</v>
      </c>
      <c r="BW122" s="2180" t="n">
        <f aca="false">'02.24 по датам'!BW122</f>
        <v>0</v>
      </c>
      <c r="BX122" s="2177" t="n">
        <f aca="false">'02.24 по датам'!BX122</f>
        <v>0</v>
      </c>
      <c r="BY122" s="2177" t="n">
        <f aca="false">'02.24 по датам'!BY122</f>
        <v>0</v>
      </c>
      <c r="BZ122" s="2177" t="n">
        <f aca="false">'02.24 по датам'!BZ122</f>
        <v>0</v>
      </c>
      <c r="CA122" s="2177" t="n">
        <f aca="false">'02.24 по датам'!CA122</f>
        <v>0</v>
      </c>
      <c r="CB122" s="2177" t="n">
        <f aca="false">'02.24 по датам'!CB122</f>
        <v>0</v>
      </c>
      <c r="CC122" s="2177" t="n">
        <f aca="false">'02.24 по датам'!CC122</f>
        <v>0</v>
      </c>
      <c r="CD122" s="2177" t="n">
        <f aca="false">'02.24 по датам'!CD122</f>
        <v>0</v>
      </c>
      <c r="CE122" s="2177" t="n">
        <f aca="false">'02.24 по датам'!CE122</f>
        <v>0</v>
      </c>
      <c r="CF122" s="2177" t="n">
        <f aca="false">'02.24 по датам'!CF122</f>
        <v>0</v>
      </c>
      <c r="CG122" s="2177" t="n">
        <f aca="false">'02.24 по датам'!CG122</f>
        <v>0</v>
      </c>
      <c r="CH122" s="2177" t="n">
        <f aca="false">'02.24 по датам'!CH122</f>
        <v>0</v>
      </c>
      <c r="CI122" s="2178" t="n">
        <f aca="false">'02.24 по датам'!CI122</f>
        <v>0</v>
      </c>
      <c r="CJ122" s="2171"/>
      <c r="CK122" s="2172"/>
      <c r="CL122" s="2173"/>
      <c r="CM122" s="2174" t="n">
        <f aca="false">SUBTOTAL(9,BW122:CL122)</f>
        <v>0</v>
      </c>
      <c r="CN122" s="2175" t="n">
        <f aca="false">CM122+CN118</f>
        <v>0</v>
      </c>
      <c r="CO122" s="2175" t="n">
        <f aca="false">AA122+AS122+BU122+CM122</f>
        <v>70</v>
      </c>
      <c r="CP122" s="2175" t="n">
        <f aca="false">CO122+CP118</f>
        <v>1273</v>
      </c>
      <c r="CQ122" s="2204" t="n">
        <f aca="false">'02.24 по датам'!CQ122</f>
        <v>0</v>
      </c>
      <c r="CR122" s="2204" t="n">
        <f aca="false">'02.24 по датам'!CR122</f>
        <v>0</v>
      </c>
      <c r="CS122" s="2204" t="n">
        <f aca="false">'02.24 по датам'!CS122</f>
        <v>0</v>
      </c>
      <c r="CT122" s="2204" t="n">
        <f aca="false">'02.24 по датам'!CT122</f>
        <v>0</v>
      </c>
      <c r="CU122" s="2204" t="n">
        <f aca="false">'02.24 по датам'!CU122</f>
        <v>0</v>
      </c>
      <c r="CV122" s="2204" t="n">
        <f aca="false">'02.24 по датам'!CV122</f>
        <v>0</v>
      </c>
      <c r="CW122" s="2204" t="n">
        <f aca="false">'02.24 по датам'!CW122</f>
        <v>0</v>
      </c>
      <c r="CX122" s="2204" t="n">
        <f aca="false">'02.24 по датам'!CX122</f>
        <v>0</v>
      </c>
      <c r="CY122" s="2204" t="n">
        <f aca="false">'02.24 по датам'!CY122</f>
        <v>0</v>
      </c>
      <c r="CZ122" s="2204" t="n">
        <f aca="false">'02.24 по датам'!CZ122</f>
        <v>0</v>
      </c>
      <c r="DA122" s="2204" t="n">
        <f aca="false">'02.24 по датам'!DA122</f>
        <v>0</v>
      </c>
      <c r="DB122" s="2204" t="n">
        <f aca="false">'02.24 по датам'!DB122</f>
        <v>0</v>
      </c>
      <c r="DC122" s="2290" t="n">
        <f aca="false">'02.24 по датам'!DC122</f>
        <v>0</v>
      </c>
      <c r="DD122" s="2186"/>
      <c r="DE122" s="2187"/>
      <c r="DF122" s="2267"/>
      <c r="DG122" s="2181" t="n">
        <f aca="false">SUBTOTAL(9,CQ122:DF122)</f>
        <v>0</v>
      </c>
      <c r="DH122" s="2182" t="n">
        <f aca="false">DG122:DG122+IF($B118:$B118=2,0,DH118:DH118)</f>
        <v>0</v>
      </c>
      <c r="DI122" s="2180" t="n">
        <f aca="false">'02.24 по датам'!DI122</f>
        <v>0</v>
      </c>
      <c r="DJ122" s="2204" t="n">
        <f aca="false">'02.24 по датам'!DJ122</f>
        <v>0</v>
      </c>
      <c r="DK122" s="2204" t="n">
        <f aca="false">'02.24 по датам'!DK122</f>
        <v>0</v>
      </c>
      <c r="DL122" s="2204" t="n">
        <f aca="false">'02.24 по датам'!DL122</f>
        <v>0</v>
      </c>
      <c r="DM122" s="2204" t="n">
        <f aca="false">'02.24 по датам'!DM122</f>
        <v>0</v>
      </c>
      <c r="DN122" s="2204" t="n">
        <f aca="false">'02.24 по датам'!DN122</f>
        <v>0</v>
      </c>
      <c r="DO122" s="2204" t="n">
        <f aca="false">'02.24 по датам'!DO122</f>
        <v>0</v>
      </c>
      <c r="DP122" s="2204" t="n">
        <f aca="false">'02.24 по датам'!DP122</f>
        <v>0</v>
      </c>
      <c r="DQ122" s="2204" t="n">
        <f aca="false">'02.24 по датам'!DQ122</f>
        <v>0</v>
      </c>
      <c r="DR122" s="2204" t="n">
        <f aca="false">'02.24 по датам'!DR122</f>
        <v>0</v>
      </c>
      <c r="DS122" s="2204" t="n">
        <f aca="false">'02.24 по датам'!DS122</f>
        <v>0</v>
      </c>
      <c r="DT122" s="2204" t="n">
        <f aca="false">'02.24 по датам'!DT122</f>
        <v>0</v>
      </c>
      <c r="DU122" s="2290" t="n">
        <f aca="false">'02.24 по датам'!DU122</f>
        <v>0</v>
      </c>
      <c r="DV122" s="2186"/>
      <c r="DW122" s="2187"/>
      <c r="DX122" s="2267"/>
      <c r="DY122" s="2181" t="n">
        <f aca="false">SUBTOTAL(9,DI122:DX122)</f>
        <v>0</v>
      </c>
      <c r="DZ122" s="2182" t="n">
        <f aca="false">DY122:DY122+IF($B118:$B118=2,0,DZ118:DZ118)</f>
        <v>0</v>
      </c>
      <c r="EA122" s="2177" t="n">
        <f aca="false">'02.24 по датам'!EA122</f>
        <v>0</v>
      </c>
      <c r="EB122" s="2177" t="n">
        <f aca="false">'02.24 по датам'!EB122</f>
        <v>0</v>
      </c>
      <c r="EC122" s="2177" t="n">
        <f aca="false">'02.24 по датам'!EC122</f>
        <v>9</v>
      </c>
      <c r="ED122" s="2177" t="n">
        <f aca="false">'02.24 по датам'!ED122</f>
        <v>10</v>
      </c>
      <c r="EE122" s="2177" t="n">
        <f aca="false">'02.24 по датам'!EE122</f>
        <v>10</v>
      </c>
      <c r="EF122" s="2177" t="n">
        <f aca="false">'02.24 по датам'!EF122</f>
        <v>0</v>
      </c>
      <c r="EG122" s="2177" t="n">
        <f aca="false">'02.24 по датам'!EG122</f>
        <v>0</v>
      </c>
      <c r="EH122" s="2177" t="n">
        <f aca="false">'02.24 по датам'!EH122</f>
        <v>0</v>
      </c>
      <c r="EI122" s="2177" t="n">
        <f aca="false">'02.24 по датам'!EI122</f>
        <v>0</v>
      </c>
      <c r="EJ122" s="2177" t="n">
        <f aca="false">'02.24 по датам'!EJ122</f>
        <v>0</v>
      </c>
      <c r="EK122" s="2177" t="n">
        <f aca="false">'02.24 по датам'!EK122</f>
        <v>0</v>
      </c>
      <c r="EL122" s="2177" t="n">
        <f aca="false">'02.24 по датам'!EL122</f>
        <v>0</v>
      </c>
      <c r="EM122" s="2177" t="n">
        <f aca="false">'02.24 по датам'!EM122</f>
        <v>0</v>
      </c>
      <c r="EN122" s="2177" t="n">
        <f aca="false">'02.24 по датам'!EN122</f>
        <v>0</v>
      </c>
      <c r="EO122" s="2177" t="n">
        <f aca="false">'02.24 по датам'!EO122</f>
        <v>0</v>
      </c>
      <c r="EP122" s="2177" t="n">
        <f aca="false">'02.24 по датам'!EP122</f>
        <v>0</v>
      </c>
      <c r="EQ122" s="2177" t="n">
        <f aca="false">'02.24 по датам'!EQ122</f>
        <v>0</v>
      </c>
      <c r="ER122" s="2177" t="n">
        <f aca="false">'02.24 по датам'!ER122</f>
        <v>0</v>
      </c>
      <c r="ES122" s="2177" t="n">
        <f aca="false">'02.24 по датам'!ES122</f>
        <v>0</v>
      </c>
      <c r="ET122" s="2177" t="n">
        <f aca="false">'02.24 по датам'!ET122</f>
        <v>0</v>
      </c>
      <c r="EU122" s="2177" t="n">
        <f aca="false">'02.24 по датам'!EU122</f>
        <v>0</v>
      </c>
      <c r="EV122" s="2177" t="n">
        <f aca="false">'02.24 по датам'!EV122</f>
        <v>0</v>
      </c>
      <c r="EW122" s="2177" t="n">
        <f aca="false">'02.24 по датам'!EW122</f>
        <v>0</v>
      </c>
      <c r="EX122" s="2177" t="n">
        <f aca="false">'02.24 по датам'!EX122</f>
        <v>0</v>
      </c>
      <c r="EY122" s="2178" t="n">
        <f aca="false">'02.24 по датам'!EY122</f>
        <v>0</v>
      </c>
      <c r="EZ122" s="2171"/>
      <c r="FA122" s="2172"/>
      <c r="FB122" s="2173"/>
      <c r="FC122" s="2181" t="n">
        <f aca="false">SUBTOTAL(9,EA122:FB122)</f>
        <v>29</v>
      </c>
      <c r="FD122" s="2182" t="n">
        <f aca="false">FC122:FC122+IF($B118:$B118=2,0,FD118:FD118)</f>
        <v>200</v>
      </c>
      <c r="FE122" s="2177" t="n">
        <f aca="false">'02.24 по датам'!FE122</f>
        <v>0</v>
      </c>
      <c r="FF122" s="2177" t="n">
        <f aca="false">'02.24 по датам'!FF122</f>
        <v>0</v>
      </c>
      <c r="FG122" s="2177" t="n">
        <f aca="false">'02.24 по датам'!FG122</f>
        <v>0</v>
      </c>
      <c r="FH122" s="2177" t="n">
        <f aca="false">'02.24 по датам'!FH122</f>
        <v>0</v>
      </c>
      <c r="FI122" s="2177" t="n">
        <f aca="false">'02.24 по датам'!FI122</f>
        <v>0</v>
      </c>
      <c r="FJ122" s="2177" t="n">
        <f aca="false">'02.24 по датам'!FJ122</f>
        <v>0</v>
      </c>
      <c r="FK122" s="2177" t="n">
        <f aca="false">'02.24 по датам'!FK122</f>
        <v>0</v>
      </c>
      <c r="FL122" s="2177" t="n">
        <f aca="false">'02.24 по датам'!FL122</f>
        <v>0</v>
      </c>
      <c r="FM122" s="2177" t="n">
        <f aca="false">'02.24 по датам'!FM122</f>
        <v>0</v>
      </c>
      <c r="FN122" s="2178" t="n">
        <f aca="false">'02.24 по датам'!FN122</f>
        <v>0</v>
      </c>
      <c r="FO122" s="2171"/>
      <c r="FP122" s="2172"/>
      <c r="FQ122" s="2173"/>
      <c r="FR122" s="2181" t="n">
        <f aca="false">SUBTOTAL(9,FE122:FQ122)</f>
        <v>0</v>
      </c>
      <c r="FS122" s="2182" t="n">
        <f aca="false">FR122:FR122+IF($B118:$B118=2,0,FS118:FS118)</f>
        <v>0</v>
      </c>
      <c r="FT122" s="2282" t="n">
        <f aca="false">'02.24 по датам'!GX122-'02.24 НГДП по датам'!AW122</f>
        <v>-50</v>
      </c>
      <c r="FU122" s="2184"/>
      <c r="FV122" s="2184"/>
      <c r="FW122" s="2184"/>
      <c r="FX122" s="2184"/>
      <c r="FY122" s="2184"/>
      <c r="FZ122" s="2184"/>
      <c r="GA122" s="2184"/>
      <c r="GB122" s="2184"/>
      <c r="GC122" s="2184"/>
      <c r="GD122" s="2184"/>
      <c r="GE122" s="2184"/>
      <c r="GF122" s="2184"/>
      <c r="GG122" s="2184"/>
      <c r="GH122" s="2184"/>
      <c r="GI122" s="2184"/>
      <c r="GJ122" s="2184"/>
      <c r="GK122" s="2184"/>
      <c r="GL122" s="2184"/>
      <c r="GM122" s="2184"/>
      <c r="GN122" s="2184"/>
      <c r="GO122" s="2184"/>
      <c r="GP122" s="2184"/>
      <c r="GQ122" s="2184"/>
      <c r="GR122" s="2184"/>
      <c r="GS122" s="2185"/>
      <c r="GT122" s="2186"/>
      <c r="GU122" s="2187"/>
      <c r="GV122" s="2173"/>
      <c r="GW122" s="2188" t="n">
        <f aca="false">SUBTOTAL(9,FT122:GV122)</f>
        <v>-50</v>
      </c>
      <c r="GX122" s="2175" t="n">
        <f aca="false">SUBTOTAL(9,FT122:GV122)</f>
        <v>-50</v>
      </c>
      <c r="GY122" s="2174" t="n">
        <f aca="false">GX122:GX122+IF($B118:$B118=2,0,GY118:GY118)</f>
        <v>-50</v>
      </c>
      <c r="GZ122" s="2189" t="n">
        <f aca="false">'02.24 по датам'!GZ122</f>
        <v>0</v>
      </c>
      <c r="HA122" s="2190" t="n">
        <f aca="false">'02.24 по датам'!HA122</f>
        <v>0</v>
      </c>
      <c r="HB122" s="2191"/>
      <c r="HC122" s="2192" t="n">
        <f aca="false">SUBTOTAL(9,GZ122:HB122)</f>
        <v>0</v>
      </c>
      <c r="HD122" s="2193" t="n">
        <f aca="false">$HD$14+HD118</f>
        <v>1064.84</v>
      </c>
      <c r="HE122" s="2194"/>
      <c r="HF122" s="2195" t="n">
        <f aca="false">SUM(HD122:HE122)</f>
        <v>1064.84</v>
      </c>
      <c r="HG122" s="2180" t="n">
        <f aca="false">'02.24 по датам'!ID122-'02.24 НГДП по датам'!BF122</f>
        <v>0</v>
      </c>
      <c r="HH122" s="2180"/>
      <c r="HI122" s="2197"/>
      <c r="HJ122" s="2184"/>
      <c r="HK122" s="2184"/>
      <c r="HL122" s="2184"/>
      <c r="HM122" s="2184"/>
      <c r="HN122" s="2184"/>
      <c r="HO122" s="2184"/>
      <c r="HP122" s="2184"/>
      <c r="HQ122" s="2184"/>
      <c r="HR122" s="2184"/>
      <c r="HS122" s="2184"/>
      <c r="HT122" s="2184"/>
      <c r="HU122" s="2184"/>
      <c r="HV122" s="2184"/>
      <c r="HW122" s="2184"/>
      <c r="HX122" s="2184"/>
      <c r="HY122" s="2184"/>
      <c r="HZ122" s="2185"/>
      <c r="IA122" s="2186"/>
      <c r="IB122" s="2187"/>
      <c r="IC122" s="2173"/>
      <c r="ID122" s="2174" t="n">
        <f aca="false">SUBTOTAL(9,HG122:IC122)</f>
        <v>0</v>
      </c>
      <c r="IE122" s="2188" t="n">
        <f aca="false">ID122:ID122+IF($B118:$B118=2,0,IE118:IE118)</f>
        <v>142</v>
      </c>
      <c r="IF122" s="2198" t="n">
        <f aca="false">'02.24 по датам'!IF122</f>
        <v>0</v>
      </c>
      <c r="IG122" s="2198" t="n">
        <f aca="false">'02.24 по датам'!IG122</f>
        <v>0</v>
      </c>
      <c r="IH122" s="2199" t="n">
        <f aca="false">'02.24 по датам'!IH122</f>
        <v>0</v>
      </c>
      <c r="II122" s="2200"/>
      <c r="IJ122" s="2201"/>
      <c r="IK122" s="2202" t="n">
        <f aca="false">SUBTOTAL(9,IF122:IJ122)</f>
        <v>0</v>
      </c>
      <c r="IL122" s="2203" t="n">
        <f aca="false">IK122:IK122+IF($B118:$B118=2,0,IL118:IL118)</f>
        <v>0</v>
      </c>
      <c r="IM122" s="2204" t="n">
        <f aca="false">'02.24 по датам'!IM122</f>
        <v>0</v>
      </c>
      <c r="IN122" s="2204" t="n">
        <f aca="false">'02.24 по датам'!IN122</f>
        <v>0</v>
      </c>
      <c r="IO122" s="2177" t="n">
        <f aca="false">'02.24 по датам'!IO122</f>
        <v>0</v>
      </c>
      <c r="IP122" s="2177" t="n">
        <f aca="false">'02.24 по датам'!IP122</f>
        <v>0</v>
      </c>
      <c r="IQ122" s="2177" t="n">
        <f aca="false">'02.24 по датам'!IQ122</f>
        <v>0</v>
      </c>
      <c r="IR122" s="2177" t="n">
        <f aca="false">'02.24 по датам'!IR122</f>
        <v>0</v>
      </c>
      <c r="IS122" s="2177" t="n">
        <f aca="false">'02.24 по датам'!IS122</f>
        <v>0</v>
      </c>
      <c r="IT122" s="2177" t="n">
        <f aca="false">'02.24 по датам'!IT122</f>
        <v>0</v>
      </c>
      <c r="IU122" s="2177" t="n">
        <f aca="false">'02.24 по датам'!IU122</f>
        <v>0</v>
      </c>
      <c r="IV122" s="2178" t="n">
        <f aca="false">'02.24 по датам'!IV122</f>
        <v>0</v>
      </c>
      <c r="IW122" s="2171"/>
      <c r="IX122" s="2172"/>
      <c r="IY122" s="2173"/>
      <c r="IZ122" s="2174" t="n">
        <f aca="false">SUBTOTAL(9,IM122:IY122)</f>
        <v>0</v>
      </c>
      <c r="JA122" s="2175" t="n">
        <f aca="false">IZ122:IZ122+IF($B118:$B118=2,0,JA118:JA118)</f>
        <v>24.8</v>
      </c>
      <c r="JB122" s="2205" t="n">
        <f aca="false">'02.24 по датам'!JB122</f>
        <v>0</v>
      </c>
      <c r="JC122" s="2194"/>
      <c r="JD122" s="2268" t="n">
        <f aca="false">'02.24 по датам'!JD122</f>
        <v>0</v>
      </c>
      <c r="JE122" s="2207" t="n">
        <f aca="false">SUBTOTAL(9,JB122:JD122)</f>
        <v>0</v>
      </c>
      <c r="JF122" s="2208" t="n">
        <f aca="false">SUMIF($C$5:JE$5,"Накопленный эффект, т/сут",$C122:JE122)+SUMIF($C$5:JE$5,"Нараст.  по потенциалу",$C122:JE122)-SUMIF($C$5:JE$5,"Нараст. по остановкам",$C122:JE122)-SUMIF($C$5:JE$5,"ИТОГО перевод в ППД",$C122:JE122)-SUMIF($C$5:JE$5,"ИТОГО  нерент, по распоряж.",$C122:JE122)-SUMIF($C$5:JE$5,"ИТОГО ост. дебит от ЗБС, Углуб., ПВЛГ/ПНЛГ",$C122:JE122)</f>
        <v>1256.2</v>
      </c>
      <c r="JG122" s="2269" t="n">
        <f aca="false">'02.24 по датам'!JG122-'02.24 НГДП по датам'!BV122</f>
        <v>0</v>
      </c>
      <c r="JH122" s="2209" t="n">
        <f aca="false">'02.24 по датам'!JH122-'02.24 НГДП по датам'!BW122</f>
        <v>0</v>
      </c>
      <c r="JI122" s="2209" t="n">
        <f aca="false">'02.24 по датам'!JI122-'02.24 НГДП по датам'!BX122</f>
        <v>0</v>
      </c>
      <c r="JJ122" s="2210" t="n">
        <f aca="false">'02.24 по датам'!JJ122-'02.24 НГДП по датам'!BY122</f>
        <v>0</v>
      </c>
      <c r="JK122" s="2211" t="n">
        <f aca="false">'02.24 НГДП по датам'!BZ122</f>
        <v>0</v>
      </c>
      <c r="JL122" s="2202" t="n">
        <f aca="false">SUBTOTAL(9,JG122:JJ122)</f>
        <v>0</v>
      </c>
      <c r="JM122" s="2107"/>
      <c r="JN122" s="2108"/>
      <c r="JO122" s="2256"/>
      <c r="JP122" s="2212" t="n">
        <f aca="false">JP$4:JP$4+SUMIF($C$5:JL$5,"Нараст. по остановкам",$C122:JL122)-SUMIF($C$5:JL$5,"Нараст.  по потенциалу",$C122:JL122)</f>
        <v>812.812</v>
      </c>
      <c r="JQ122" s="2213"/>
      <c r="JR122" s="2214" t="n">
        <f aca="false">'02.24 НГДП по датам'!CB122</f>
        <v>31.893</v>
      </c>
    </row>
    <row r="123" customFormat="false" ht="1.5" hidden="false" customHeight="true" outlineLevel="0" collapsed="false">
      <c r="A123" s="2215"/>
      <c r="B123" s="2215"/>
      <c r="C123" s="2216" t="n">
        <f aca="false">'02.24 по датам'!C123</f>
        <v>0</v>
      </c>
      <c r="D123" s="2216" t="n">
        <f aca="false">'02.24 по датам'!D123</f>
        <v>0</v>
      </c>
      <c r="E123" s="2216" t="n">
        <f aca="false">'02.24 по датам'!E123</f>
        <v>0</v>
      </c>
      <c r="F123" s="2216" t="n">
        <f aca="false">'02.24 по датам'!F123</f>
        <v>0</v>
      </c>
      <c r="G123" s="2217" t="n">
        <f aca="false">'02.24 по датам'!G123</f>
        <v>0</v>
      </c>
      <c r="H123" s="2217" t="n">
        <f aca="false">'02.24 по датам'!H123</f>
        <v>0</v>
      </c>
      <c r="I123" s="2217" t="n">
        <f aca="false">'02.24 по датам'!I123</f>
        <v>0</v>
      </c>
      <c r="J123" s="2217" t="n">
        <f aca="false">'02.24 по датам'!J123</f>
        <v>0</v>
      </c>
      <c r="K123" s="2217" t="n">
        <f aca="false">'02.24 по датам'!K123</f>
        <v>0</v>
      </c>
      <c r="L123" s="2217" t="n">
        <f aca="false">'02.24 по датам'!L123</f>
        <v>0</v>
      </c>
      <c r="M123" s="2217" t="n">
        <f aca="false">'02.24 по датам'!M123</f>
        <v>0</v>
      </c>
      <c r="N123" s="2217" t="n">
        <f aca="false">'02.24 по датам'!N123</f>
        <v>0</v>
      </c>
      <c r="O123" s="2217" t="n">
        <f aca="false">'02.24 по датам'!O123</f>
        <v>0</v>
      </c>
      <c r="P123" s="2217" t="n">
        <f aca="false">'02.24 по датам'!P123</f>
        <v>0</v>
      </c>
      <c r="Q123" s="2217" t="n">
        <f aca="false">'02.24 по датам'!Q123</f>
        <v>0</v>
      </c>
      <c r="R123" s="2217" t="n">
        <f aca="false">'02.24 по датам'!R123</f>
        <v>0</v>
      </c>
      <c r="S123" s="2217" t="n">
        <f aca="false">'02.24 по датам'!S123</f>
        <v>0</v>
      </c>
      <c r="T123" s="2217" t="n">
        <f aca="false">'02.24 по датам'!T123</f>
        <v>0</v>
      </c>
      <c r="U123" s="2217" t="n">
        <f aca="false">'02.24 по датам'!U123</f>
        <v>0</v>
      </c>
      <c r="V123" s="2217" t="n">
        <f aca="false">'02.24 по датам'!V123</f>
        <v>0</v>
      </c>
      <c r="W123" s="2217" t="n">
        <f aca="false">'02.24 по датам'!W123</f>
        <v>0</v>
      </c>
      <c r="X123" s="2218"/>
      <c r="Y123" s="2219"/>
      <c r="Z123" s="2220"/>
      <c r="AA123" s="2221"/>
      <c r="AB123" s="2221"/>
      <c r="AC123" s="2229" t="n">
        <f aca="false">'02.24 по датам'!AC123</f>
        <v>0</v>
      </c>
      <c r="AD123" s="2222" t="n">
        <f aca="false">'02.24 по датам'!AD123</f>
        <v>0</v>
      </c>
      <c r="AE123" s="2217" t="n">
        <f aca="false">'02.24 по датам'!AE123</f>
        <v>0</v>
      </c>
      <c r="AF123" s="2217" t="n">
        <f aca="false">'02.24 по датам'!AF123</f>
        <v>0</v>
      </c>
      <c r="AG123" s="2217" t="n">
        <f aca="false">'02.24 по датам'!AG123</f>
        <v>0</v>
      </c>
      <c r="AH123" s="2217" t="n">
        <f aca="false">'02.24 по датам'!AH123</f>
        <v>0</v>
      </c>
      <c r="AI123" s="2217" t="n">
        <f aca="false">'02.24 по датам'!AI123</f>
        <v>0</v>
      </c>
      <c r="AJ123" s="2217" t="n">
        <f aca="false">'02.24 по датам'!AJ123</f>
        <v>0</v>
      </c>
      <c r="AK123" s="2217" t="n">
        <f aca="false">'02.24 по датам'!AK123</f>
        <v>0</v>
      </c>
      <c r="AL123" s="2217" t="n">
        <f aca="false">'02.24 по датам'!AL123</f>
        <v>0</v>
      </c>
      <c r="AM123" s="2217" t="n">
        <f aca="false">'02.24 по датам'!AM123</f>
        <v>0</v>
      </c>
      <c r="AN123" s="2217" t="n">
        <f aca="false">'02.24 по датам'!AN123</f>
        <v>0</v>
      </c>
      <c r="AO123" s="2217" t="n">
        <f aca="false">'02.24 по датам'!AO123</f>
        <v>0</v>
      </c>
      <c r="AP123" s="2218"/>
      <c r="AQ123" s="2219"/>
      <c r="AR123" s="2220"/>
      <c r="AS123" s="2221"/>
      <c r="AT123" s="2221"/>
      <c r="AU123" s="2216" t="n">
        <f aca="false">'02.24 по датам'!AU123</f>
        <v>0</v>
      </c>
      <c r="AV123" s="2216" t="n">
        <f aca="false">'02.24 по датам'!AV123</f>
        <v>0</v>
      </c>
      <c r="AW123" s="2223" t="n">
        <f aca="false">'02.24 по датам'!AW123</f>
        <v>0</v>
      </c>
      <c r="AX123" s="2217" t="n">
        <f aca="false">'02.24 по датам'!AX123</f>
        <v>0</v>
      </c>
      <c r="AY123" s="2217" t="n">
        <f aca="false">'02.24 по датам'!AY123</f>
        <v>0</v>
      </c>
      <c r="AZ123" s="2217" t="n">
        <f aca="false">'02.24 по датам'!AZ123</f>
        <v>0</v>
      </c>
      <c r="BA123" s="2217" t="n">
        <f aca="false">'02.24 по датам'!BA123</f>
        <v>0</v>
      </c>
      <c r="BB123" s="2217" t="n">
        <f aca="false">'02.24 по датам'!BB123</f>
        <v>0</v>
      </c>
      <c r="BC123" s="2217" t="n">
        <f aca="false">'02.24 по датам'!BC123</f>
        <v>0</v>
      </c>
      <c r="BD123" s="2217" t="n">
        <f aca="false">'02.24 по датам'!BD123</f>
        <v>0</v>
      </c>
      <c r="BE123" s="2217" t="n">
        <f aca="false">'02.24 по датам'!BE123</f>
        <v>0</v>
      </c>
      <c r="BF123" s="2217" t="n">
        <f aca="false">'02.24 по датам'!BF123</f>
        <v>0</v>
      </c>
      <c r="BG123" s="2217" t="n">
        <f aca="false">'02.24 по датам'!BG123</f>
        <v>0</v>
      </c>
      <c r="BH123" s="2217" t="n">
        <f aca="false">'02.24 по датам'!BH123</f>
        <v>0</v>
      </c>
      <c r="BI123" s="2217" t="n">
        <f aca="false">'02.24 по датам'!BI123</f>
        <v>0</v>
      </c>
      <c r="BJ123" s="2217" t="n">
        <f aca="false">'02.24 по датам'!BJ123</f>
        <v>0</v>
      </c>
      <c r="BK123" s="2217" t="n">
        <f aca="false">'02.24 по датам'!BK123</f>
        <v>0</v>
      </c>
      <c r="BL123" s="2217" t="n">
        <f aca="false">'02.24 по датам'!BL123</f>
        <v>0</v>
      </c>
      <c r="BM123" s="2217" t="n">
        <f aca="false">'02.24 по датам'!BM123</f>
        <v>0</v>
      </c>
      <c r="BN123" s="2217" t="n">
        <f aca="false">'02.24 по датам'!BN123</f>
        <v>0</v>
      </c>
      <c r="BO123" s="2217" t="n">
        <f aca="false">'02.24 по датам'!BO123</f>
        <v>0</v>
      </c>
      <c r="BP123" s="2217" t="n">
        <f aca="false">'02.24 по датам'!BP123</f>
        <v>0</v>
      </c>
      <c r="BQ123" s="2217" t="n">
        <f aca="false">'02.24 по датам'!BQ123</f>
        <v>0</v>
      </c>
      <c r="BR123" s="2218"/>
      <c r="BS123" s="2219"/>
      <c r="BT123" s="2220"/>
      <c r="BU123" s="2221"/>
      <c r="BV123" s="2221"/>
      <c r="BW123" s="2222" t="n">
        <f aca="false">'02.24 по датам'!BW123</f>
        <v>0</v>
      </c>
      <c r="BX123" s="2217" t="n">
        <f aca="false">'02.24 по датам'!BX123</f>
        <v>0</v>
      </c>
      <c r="BY123" s="2217" t="n">
        <f aca="false">'02.24 по датам'!BY123</f>
        <v>0</v>
      </c>
      <c r="BZ123" s="2217" t="n">
        <f aca="false">'02.24 по датам'!BZ123</f>
        <v>0</v>
      </c>
      <c r="CA123" s="2217" t="n">
        <f aca="false">'02.24 по датам'!CA123</f>
        <v>0</v>
      </c>
      <c r="CB123" s="2217" t="n">
        <f aca="false">'02.24 по датам'!CB123</f>
        <v>0</v>
      </c>
      <c r="CC123" s="2217" t="n">
        <f aca="false">'02.24 по датам'!CC123</f>
        <v>0</v>
      </c>
      <c r="CD123" s="2217" t="n">
        <f aca="false">'02.24 по датам'!CD123</f>
        <v>0</v>
      </c>
      <c r="CE123" s="2217" t="n">
        <f aca="false">'02.24 по датам'!CE123</f>
        <v>0</v>
      </c>
      <c r="CF123" s="2217" t="n">
        <f aca="false">'02.24 по датам'!CF123</f>
        <v>0</v>
      </c>
      <c r="CG123" s="2217" t="n">
        <f aca="false">'02.24 по датам'!CG123</f>
        <v>0</v>
      </c>
      <c r="CH123" s="2217" t="n">
        <f aca="false">'02.24 по датам'!CH123</f>
        <v>0</v>
      </c>
      <c r="CI123" s="2217" t="n">
        <f aca="false">'02.24 по датам'!CI123</f>
        <v>0</v>
      </c>
      <c r="CJ123" s="2218"/>
      <c r="CK123" s="2219"/>
      <c r="CL123" s="2220"/>
      <c r="CM123" s="2221"/>
      <c r="CN123" s="2221"/>
      <c r="CO123" s="2221"/>
      <c r="CP123" s="2221"/>
      <c r="CQ123" s="2217" t="n">
        <f aca="false">'02.24 по датам'!CQ123</f>
        <v>0</v>
      </c>
      <c r="CR123" s="2217" t="n">
        <f aca="false">'02.24 по датам'!CR123</f>
        <v>0</v>
      </c>
      <c r="CS123" s="2217" t="n">
        <f aca="false">'02.24 по датам'!CS123</f>
        <v>0</v>
      </c>
      <c r="CT123" s="2217" t="n">
        <f aca="false">'02.24 по датам'!CT123</f>
        <v>0</v>
      </c>
      <c r="CU123" s="2217" t="n">
        <f aca="false">'02.24 по датам'!CU123</f>
        <v>0</v>
      </c>
      <c r="CV123" s="2217" t="n">
        <f aca="false">'02.24 по датам'!CV123</f>
        <v>0</v>
      </c>
      <c r="CW123" s="2217" t="n">
        <f aca="false">'02.24 по датам'!CW123</f>
        <v>0</v>
      </c>
      <c r="CX123" s="2217" t="n">
        <f aca="false">'02.24 по датам'!CX123</f>
        <v>0</v>
      </c>
      <c r="CY123" s="2217" t="n">
        <f aca="false">'02.24 по датам'!CY123</f>
        <v>0</v>
      </c>
      <c r="CZ123" s="2217" t="n">
        <f aca="false">'02.24 по датам'!CZ123</f>
        <v>0</v>
      </c>
      <c r="DA123" s="2217" t="n">
        <f aca="false">'02.24 по датам'!DA123</f>
        <v>0</v>
      </c>
      <c r="DB123" s="2217" t="n">
        <f aca="false">'02.24 по датам'!DB123</f>
        <v>0</v>
      </c>
      <c r="DC123" s="2217" t="n">
        <f aca="false">'02.24 по датам'!DC123</f>
        <v>0</v>
      </c>
      <c r="DD123" s="2218"/>
      <c r="DE123" s="2219"/>
      <c r="DF123" s="2220"/>
      <c r="DG123" s="2221"/>
      <c r="DH123" s="2221"/>
      <c r="DI123" s="2285" t="n">
        <f aca="false">'02.24 по датам'!DI123</f>
        <v>0</v>
      </c>
      <c r="DJ123" s="2217" t="n">
        <f aca="false">'02.24 по датам'!DJ123</f>
        <v>0</v>
      </c>
      <c r="DK123" s="2217" t="n">
        <f aca="false">'02.24 по датам'!DK123</f>
        <v>0</v>
      </c>
      <c r="DL123" s="2217" t="n">
        <f aca="false">'02.24 по датам'!DL123</f>
        <v>0</v>
      </c>
      <c r="DM123" s="2217" t="n">
        <f aca="false">'02.24 по датам'!DM123</f>
        <v>0</v>
      </c>
      <c r="DN123" s="2217" t="n">
        <f aca="false">'02.24 по датам'!DN123</f>
        <v>0</v>
      </c>
      <c r="DO123" s="2217" t="n">
        <f aca="false">'02.24 по датам'!DO123</f>
        <v>0</v>
      </c>
      <c r="DP123" s="2217" t="n">
        <f aca="false">'02.24 по датам'!DP123</f>
        <v>0</v>
      </c>
      <c r="DQ123" s="2217" t="n">
        <f aca="false">'02.24 по датам'!DQ123</f>
        <v>0</v>
      </c>
      <c r="DR123" s="2217" t="n">
        <f aca="false">'02.24 по датам'!DR123</f>
        <v>0</v>
      </c>
      <c r="DS123" s="2217" t="n">
        <f aca="false">'02.24 по датам'!DS123</f>
        <v>0</v>
      </c>
      <c r="DT123" s="2217" t="n">
        <f aca="false">'02.24 по датам'!DT123</f>
        <v>0</v>
      </c>
      <c r="DU123" s="2217" t="n">
        <f aca="false">'02.24 по датам'!DU123</f>
        <v>0</v>
      </c>
      <c r="DV123" s="2218"/>
      <c r="DW123" s="2219"/>
      <c r="DX123" s="2220"/>
      <c r="DY123" s="2221"/>
      <c r="DZ123" s="2221"/>
      <c r="EA123" s="2217" t="n">
        <f aca="false">'02.24 по датам'!EA123</f>
        <v>0</v>
      </c>
      <c r="EB123" s="2217" t="n">
        <f aca="false">'02.24 по датам'!EB123</f>
        <v>0</v>
      </c>
      <c r="EC123" s="2217" t="n">
        <f aca="false">'02.24 по датам'!EC123</f>
        <v>0</v>
      </c>
      <c r="ED123" s="2217" t="n">
        <f aca="false">'02.24 по датам'!ED123</f>
        <v>0</v>
      </c>
      <c r="EE123" s="2217" t="n">
        <f aca="false">'02.24 по датам'!EE123</f>
        <v>0</v>
      </c>
      <c r="EF123" s="2217" t="n">
        <f aca="false">'02.24 по датам'!EF123</f>
        <v>0</v>
      </c>
      <c r="EG123" s="2217" t="n">
        <f aca="false">'02.24 по датам'!EG123</f>
        <v>0</v>
      </c>
      <c r="EH123" s="2217" t="n">
        <f aca="false">'02.24 по датам'!EH123</f>
        <v>0</v>
      </c>
      <c r="EI123" s="2217" t="n">
        <f aca="false">'02.24 по датам'!EI123</f>
        <v>0</v>
      </c>
      <c r="EJ123" s="2217" t="n">
        <f aca="false">'02.24 по датам'!EJ123</f>
        <v>0</v>
      </c>
      <c r="EK123" s="2217" t="n">
        <f aca="false">'02.24 по датам'!EK123</f>
        <v>0</v>
      </c>
      <c r="EL123" s="2217" t="n">
        <f aca="false">'02.24 по датам'!EL123</f>
        <v>0</v>
      </c>
      <c r="EM123" s="2217" t="n">
        <f aca="false">'02.24 по датам'!EM123</f>
        <v>0</v>
      </c>
      <c r="EN123" s="2217" t="n">
        <f aca="false">'02.24 по датам'!EN123</f>
        <v>0</v>
      </c>
      <c r="EO123" s="2217" t="n">
        <f aca="false">'02.24 по датам'!EO123</f>
        <v>0</v>
      </c>
      <c r="EP123" s="2217" t="n">
        <f aca="false">'02.24 по датам'!EP123</f>
        <v>0</v>
      </c>
      <c r="EQ123" s="2217" t="n">
        <f aca="false">'02.24 по датам'!EQ123</f>
        <v>0</v>
      </c>
      <c r="ER123" s="2217" t="n">
        <f aca="false">'02.24 по датам'!ER123</f>
        <v>0</v>
      </c>
      <c r="ES123" s="2217" t="n">
        <f aca="false">'02.24 по датам'!ES123</f>
        <v>0</v>
      </c>
      <c r="ET123" s="2217" t="n">
        <f aca="false">'02.24 по датам'!ET123</f>
        <v>0</v>
      </c>
      <c r="EU123" s="2217" t="n">
        <f aca="false">'02.24 по датам'!EU123</f>
        <v>0</v>
      </c>
      <c r="EV123" s="2217" t="n">
        <f aca="false">'02.24 по датам'!EV123</f>
        <v>0</v>
      </c>
      <c r="EW123" s="2217" t="n">
        <f aca="false">'02.24 по датам'!EW123</f>
        <v>0</v>
      </c>
      <c r="EX123" s="2217" t="n">
        <f aca="false">'02.24 по датам'!EX123</f>
        <v>0</v>
      </c>
      <c r="EY123" s="2217" t="n">
        <f aca="false">'02.24 по датам'!EY123</f>
        <v>0</v>
      </c>
      <c r="EZ123" s="2218"/>
      <c r="FA123" s="2219"/>
      <c r="FB123" s="2220"/>
      <c r="FC123" s="2221"/>
      <c r="FD123" s="2221"/>
      <c r="FE123" s="2217" t="n">
        <f aca="false">'02.24 по датам'!FE123</f>
        <v>0</v>
      </c>
      <c r="FF123" s="2217" t="n">
        <f aca="false">'02.24 по датам'!FF123</f>
        <v>0</v>
      </c>
      <c r="FG123" s="2217" t="n">
        <f aca="false">'02.24 по датам'!FG123</f>
        <v>0</v>
      </c>
      <c r="FH123" s="2217" t="n">
        <f aca="false">'02.24 по датам'!FH123</f>
        <v>0</v>
      </c>
      <c r="FI123" s="2217" t="n">
        <f aca="false">'02.24 по датам'!FI123</f>
        <v>0</v>
      </c>
      <c r="FJ123" s="2217" t="n">
        <f aca="false">'02.24 по датам'!FJ123</f>
        <v>0</v>
      </c>
      <c r="FK123" s="2217" t="n">
        <f aca="false">'02.24 по датам'!FK123</f>
        <v>0</v>
      </c>
      <c r="FL123" s="2217" t="n">
        <f aca="false">'02.24 по датам'!FL123</f>
        <v>0</v>
      </c>
      <c r="FM123" s="2217" t="n">
        <f aca="false">'02.24 по датам'!FM123</f>
        <v>0</v>
      </c>
      <c r="FN123" s="2217" t="n">
        <f aca="false">'02.24 по датам'!FN123</f>
        <v>0</v>
      </c>
      <c r="FO123" s="2218"/>
      <c r="FP123" s="2219"/>
      <c r="FQ123" s="2220"/>
      <c r="FR123" s="2221"/>
      <c r="FS123" s="2221"/>
      <c r="FT123" s="2225"/>
      <c r="FU123" s="2225"/>
      <c r="FV123" s="2314"/>
      <c r="FW123" s="2225"/>
      <c r="FX123" s="2225"/>
      <c r="FY123" s="2225"/>
      <c r="FZ123" s="2225"/>
      <c r="GA123" s="2225"/>
      <c r="GB123" s="2225"/>
      <c r="GC123" s="2225"/>
      <c r="GD123" s="2225"/>
      <c r="GE123" s="2225"/>
      <c r="GF123" s="2225"/>
      <c r="GG123" s="2225"/>
      <c r="GH123" s="2225"/>
      <c r="GI123" s="2225"/>
      <c r="GJ123" s="2225"/>
      <c r="GK123" s="2225"/>
      <c r="GL123" s="2225"/>
      <c r="GM123" s="2225"/>
      <c r="GN123" s="2225"/>
      <c r="GO123" s="2225"/>
      <c r="GP123" s="2225"/>
      <c r="GQ123" s="2225"/>
      <c r="GR123" s="2225"/>
      <c r="GS123" s="2225"/>
      <c r="GT123" s="2218"/>
      <c r="GU123" s="2219"/>
      <c r="GV123" s="2220"/>
      <c r="GW123" s="2221"/>
      <c r="GX123" s="2221"/>
      <c r="GY123" s="2221"/>
      <c r="GZ123" s="2217" t="n">
        <f aca="false">'02.24 по датам'!GZ123</f>
        <v>0</v>
      </c>
      <c r="HA123" s="2217" t="n">
        <f aca="false">'02.24 по датам'!HA123</f>
        <v>0</v>
      </c>
      <c r="HB123" s="2226"/>
      <c r="HC123" s="2221"/>
      <c r="HD123" s="2227" t="n">
        <f aca="false">'02.24 по датам'!HD123</f>
        <v>0</v>
      </c>
      <c r="HE123" s="2226"/>
      <c r="HF123" s="2228"/>
      <c r="HG123" s="2229"/>
      <c r="HH123" s="2180"/>
      <c r="HI123" s="2230"/>
      <c r="HJ123" s="2225"/>
      <c r="HK123" s="2225"/>
      <c r="HL123" s="2225"/>
      <c r="HM123" s="2225"/>
      <c r="HN123" s="2225"/>
      <c r="HO123" s="2225"/>
      <c r="HP123" s="2225"/>
      <c r="HQ123" s="2225"/>
      <c r="HR123" s="2225"/>
      <c r="HS123" s="2225"/>
      <c r="HT123" s="2225"/>
      <c r="HU123" s="2225"/>
      <c r="HV123" s="2225"/>
      <c r="HW123" s="2225"/>
      <c r="HX123" s="2225"/>
      <c r="HY123" s="2225"/>
      <c r="HZ123" s="2225"/>
      <c r="IA123" s="2218"/>
      <c r="IB123" s="2219"/>
      <c r="IC123" s="2220"/>
      <c r="ID123" s="2221"/>
      <c r="IE123" s="2221"/>
      <c r="IF123" s="2231" t="n">
        <f aca="false">'02.24 по датам'!IF123</f>
        <v>0</v>
      </c>
      <c r="IG123" s="2231" t="n">
        <f aca="false">'02.24 по датам'!IG123</f>
        <v>0</v>
      </c>
      <c r="IH123" s="2231" t="n">
        <f aca="false">'02.24 по датам'!IH123</f>
        <v>0</v>
      </c>
      <c r="II123" s="2232"/>
      <c r="IJ123" s="2233"/>
      <c r="IK123" s="1302"/>
      <c r="IL123" s="1302"/>
      <c r="IM123" s="2234" t="n">
        <f aca="false">'02.24 по датам'!IM123</f>
        <v>0</v>
      </c>
      <c r="IN123" s="2234" t="n">
        <f aca="false">'02.24 по датам'!IN123</f>
        <v>0</v>
      </c>
      <c r="IO123" s="2217" t="n">
        <f aca="false">'02.24 по датам'!IO123</f>
        <v>0</v>
      </c>
      <c r="IP123" s="2217" t="n">
        <f aca="false">'02.24 по датам'!IP123</f>
        <v>0</v>
      </c>
      <c r="IQ123" s="2217" t="n">
        <f aca="false">'02.24 по датам'!IQ123</f>
        <v>0</v>
      </c>
      <c r="IR123" s="2217" t="n">
        <f aca="false">'02.24 по датам'!IR123</f>
        <v>0</v>
      </c>
      <c r="IS123" s="2217" t="n">
        <f aca="false">'02.24 по датам'!IS123</f>
        <v>0</v>
      </c>
      <c r="IT123" s="2217" t="n">
        <f aca="false">'02.24 по датам'!IT123</f>
        <v>0</v>
      </c>
      <c r="IU123" s="2217" t="n">
        <f aca="false">'02.24 по датам'!IU123</f>
        <v>0</v>
      </c>
      <c r="IV123" s="2217" t="n">
        <f aca="false">'02.24 по датам'!IV123</f>
        <v>0</v>
      </c>
      <c r="IW123" s="2218"/>
      <c r="IX123" s="2219"/>
      <c r="IY123" s="2220"/>
      <c r="IZ123" s="2221"/>
      <c r="JA123" s="2221"/>
      <c r="JB123" s="2217" t="n">
        <f aca="false">'02.24 по датам'!JB123</f>
        <v>0</v>
      </c>
      <c r="JC123" s="2226"/>
      <c r="JD123" s="2217" t="n">
        <f aca="false">'02.24 по датам'!JD123</f>
        <v>0</v>
      </c>
      <c r="JE123" s="2221"/>
      <c r="JF123" s="2221"/>
      <c r="JG123" s="2231" t="n">
        <f aca="false">'02.24 по датам'!JG123</f>
        <v>0</v>
      </c>
      <c r="JH123" s="2231" t="n">
        <f aca="false">'02.24 по датам'!JH123</f>
        <v>0</v>
      </c>
      <c r="JI123" s="2231" t="n">
        <f aca="false">'02.24 по датам'!JI123</f>
        <v>0</v>
      </c>
      <c r="JJ123" s="2231" t="n">
        <f aca="false">'02.24 по датам'!JJ123</f>
        <v>0</v>
      </c>
      <c r="JK123" s="2270"/>
      <c r="JL123" s="1302"/>
      <c r="JM123" s="2236"/>
      <c r="JN123" s="2236"/>
      <c r="JO123" s="2237"/>
      <c r="JP123" s="2236"/>
      <c r="JQ123" s="2236"/>
      <c r="JR123" s="2237"/>
    </row>
    <row r="124" customFormat="false" ht="11.25" hidden="false" customHeight="true" outlineLevel="0" collapsed="false">
      <c r="A124" s="2056" t="n">
        <f aca="false">A120+1</f>
        <v>45351</v>
      </c>
      <c r="B124" s="2057" t="s">
        <v>662</v>
      </c>
      <c r="C124" s="2067" t="n">
        <f aca="false">'02.24 по датам'!C124</f>
        <v>0</v>
      </c>
      <c r="D124" s="2067" t="n">
        <f aca="false">'02.24 по датам'!D124</f>
        <v>0</v>
      </c>
      <c r="E124" s="2067" t="n">
        <f aca="false">'02.24 по датам'!E124</f>
        <v>0</v>
      </c>
      <c r="F124" s="2067" t="n">
        <f aca="false">'02.24 по датам'!F124</f>
        <v>0</v>
      </c>
      <c r="G124" s="2067" t="n">
        <f aca="false">'02.24 по датам'!G124</f>
        <v>0</v>
      </c>
      <c r="H124" s="2067" t="n">
        <f aca="false">'02.24 по датам'!H124</f>
        <v>0</v>
      </c>
      <c r="I124" s="2067" t="n">
        <f aca="false">'02.24 по датам'!I124</f>
        <v>0</v>
      </c>
      <c r="J124" s="2067" t="n">
        <f aca="false">'02.24 по датам'!J124</f>
        <v>0</v>
      </c>
      <c r="K124" s="2067" t="n">
        <f aca="false">'02.24 по датам'!K124</f>
        <v>0</v>
      </c>
      <c r="L124" s="2067" t="n">
        <f aca="false">'02.24 по датам'!L124</f>
        <v>0</v>
      </c>
      <c r="M124" s="2065" t="n">
        <f aca="false">'02.24 по датам'!M124</f>
        <v>0</v>
      </c>
      <c r="N124" s="2065" t="n">
        <f aca="false">'02.24 по датам'!N124</f>
        <v>0</v>
      </c>
      <c r="O124" s="2065" t="n">
        <f aca="false">'02.24 по датам'!O124</f>
        <v>0</v>
      </c>
      <c r="P124" s="2065" t="n">
        <f aca="false">'02.24 по датам'!P124</f>
        <v>0</v>
      </c>
      <c r="Q124" s="2065" t="n">
        <f aca="false">'02.24 по датам'!Q124</f>
        <v>0</v>
      </c>
      <c r="R124" s="2065" t="n">
        <f aca="false">'02.24 по датам'!R124</f>
        <v>0</v>
      </c>
      <c r="S124" s="2065" t="n">
        <f aca="false">'02.24 по датам'!S124</f>
        <v>0</v>
      </c>
      <c r="T124" s="2065" t="n">
        <f aca="false">'02.24 по датам'!T124</f>
        <v>0</v>
      </c>
      <c r="U124" s="2065" t="n">
        <f aca="false">'02.24 по датам'!U124</f>
        <v>0</v>
      </c>
      <c r="V124" s="2065" t="n">
        <f aca="false">'02.24 по датам'!V124</f>
        <v>0</v>
      </c>
      <c r="W124" s="2066" t="n">
        <f aca="false">'02.24 по датам'!W124</f>
        <v>0</v>
      </c>
      <c r="X124" s="2238"/>
      <c r="Y124" s="2239"/>
      <c r="Z124" s="2240"/>
      <c r="AA124" s="2062"/>
      <c r="AB124" s="2063"/>
      <c r="AC124" s="2064" t="n">
        <f aca="false">'02.24 по датам'!AC124</f>
        <v>0</v>
      </c>
      <c r="AD124" s="2064" t="n">
        <f aca="false">'02.24 по датам'!AD124</f>
        <v>0</v>
      </c>
      <c r="AE124" s="2065" t="n">
        <f aca="false">'02.24 по датам'!AE124</f>
        <v>0</v>
      </c>
      <c r="AF124" s="2065" t="n">
        <f aca="false">'02.24 по датам'!AF124</f>
        <v>0</v>
      </c>
      <c r="AG124" s="2065" t="n">
        <f aca="false">'02.24 по датам'!AG124</f>
        <v>0</v>
      </c>
      <c r="AH124" s="2065" t="n">
        <f aca="false">'02.24 по датам'!AH124</f>
        <v>0</v>
      </c>
      <c r="AI124" s="2065" t="n">
        <f aca="false">'02.24 по датам'!AI124</f>
        <v>0</v>
      </c>
      <c r="AJ124" s="2065" t="n">
        <f aca="false">'02.24 по датам'!AJ124</f>
        <v>0</v>
      </c>
      <c r="AK124" s="2065" t="n">
        <f aca="false">'02.24 по датам'!AK124</f>
        <v>0</v>
      </c>
      <c r="AL124" s="2065" t="n">
        <f aca="false">'02.24 по датам'!AL124</f>
        <v>0</v>
      </c>
      <c r="AM124" s="2065" t="n">
        <f aca="false">'02.24 по датам'!AM124</f>
        <v>0</v>
      </c>
      <c r="AN124" s="2065" t="n">
        <f aca="false">'02.24 по датам'!AN124</f>
        <v>0</v>
      </c>
      <c r="AO124" s="2066" t="n">
        <f aca="false">'02.24 по датам'!AO124</f>
        <v>0</v>
      </c>
      <c r="AP124" s="2238"/>
      <c r="AQ124" s="2239"/>
      <c r="AR124" s="2240"/>
      <c r="AS124" s="2062"/>
      <c r="AT124" s="2063"/>
      <c r="AU124" s="2064" t="n">
        <f aca="false">'02.24 по датам'!AU124</f>
        <v>0</v>
      </c>
      <c r="AV124" s="2064" t="n">
        <f aca="false">'02.24 по датам'!AV124</f>
        <v>0</v>
      </c>
      <c r="AW124" s="2067" t="n">
        <f aca="false">'02.24 по датам'!AW124</f>
        <v>0</v>
      </c>
      <c r="AX124" s="2065" t="n">
        <f aca="false">'02.24 по датам'!AX124</f>
        <v>0</v>
      </c>
      <c r="AY124" s="2065" t="n">
        <f aca="false">'02.24 по датам'!AY124</f>
        <v>0</v>
      </c>
      <c r="AZ124" s="2065" t="n">
        <f aca="false">'02.24 по датам'!AZ124</f>
        <v>0</v>
      </c>
      <c r="BA124" s="2065" t="n">
        <f aca="false">'02.24 по датам'!BA124</f>
        <v>0</v>
      </c>
      <c r="BB124" s="2065" t="n">
        <f aca="false">'02.24 по датам'!BB124</f>
        <v>0</v>
      </c>
      <c r="BC124" s="2065" t="n">
        <f aca="false">'02.24 по датам'!BC124</f>
        <v>0</v>
      </c>
      <c r="BD124" s="2065" t="n">
        <f aca="false">'02.24 по датам'!BD124</f>
        <v>0</v>
      </c>
      <c r="BE124" s="2065" t="n">
        <f aca="false">'02.24 по датам'!BE124</f>
        <v>0</v>
      </c>
      <c r="BF124" s="2065" t="n">
        <f aca="false">'02.24 по датам'!BF124</f>
        <v>0</v>
      </c>
      <c r="BG124" s="2065" t="n">
        <f aca="false">'02.24 по датам'!BG124</f>
        <v>0</v>
      </c>
      <c r="BH124" s="2065" t="n">
        <f aca="false">'02.24 по датам'!BH124</f>
        <v>0</v>
      </c>
      <c r="BI124" s="2065" t="n">
        <f aca="false">'02.24 по датам'!BI124</f>
        <v>0</v>
      </c>
      <c r="BJ124" s="2065" t="n">
        <f aca="false">'02.24 по датам'!BJ124</f>
        <v>0</v>
      </c>
      <c r="BK124" s="2065" t="n">
        <f aca="false">'02.24 по датам'!BK124</f>
        <v>0</v>
      </c>
      <c r="BL124" s="2065" t="n">
        <f aca="false">'02.24 по датам'!BL124</f>
        <v>0</v>
      </c>
      <c r="BM124" s="2065" t="n">
        <f aca="false">'02.24 по датам'!BM124</f>
        <v>0</v>
      </c>
      <c r="BN124" s="2065" t="n">
        <f aca="false">'02.24 по датам'!BN124</f>
        <v>0</v>
      </c>
      <c r="BO124" s="2065" t="n">
        <f aca="false">'02.24 по датам'!BO124</f>
        <v>0</v>
      </c>
      <c r="BP124" s="2065" t="n">
        <f aca="false">'02.24 по датам'!BP124</f>
        <v>0</v>
      </c>
      <c r="BQ124" s="2066" t="n">
        <f aca="false">'02.24 по датам'!BQ124</f>
        <v>0</v>
      </c>
      <c r="BR124" s="2238"/>
      <c r="BS124" s="2239"/>
      <c r="BT124" s="2240"/>
      <c r="BU124" s="2062"/>
      <c r="BV124" s="2063"/>
      <c r="BW124" s="2068" t="n">
        <f aca="false">'02.24 по датам'!BW124</f>
        <v>0</v>
      </c>
      <c r="BX124" s="2065" t="n">
        <f aca="false">'02.24 по датам'!BX124</f>
        <v>0</v>
      </c>
      <c r="BY124" s="2065" t="n">
        <f aca="false">'02.24 по датам'!BY124</f>
        <v>0</v>
      </c>
      <c r="BZ124" s="2065" t="n">
        <f aca="false">'02.24 по датам'!BZ124</f>
        <v>0</v>
      </c>
      <c r="CA124" s="2065" t="n">
        <f aca="false">'02.24 по датам'!CA124</f>
        <v>0</v>
      </c>
      <c r="CB124" s="2065" t="n">
        <f aca="false">'02.24 по датам'!CB124</f>
        <v>0</v>
      </c>
      <c r="CC124" s="2065" t="n">
        <f aca="false">'02.24 по датам'!CC124</f>
        <v>0</v>
      </c>
      <c r="CD124" s="2065" t="n">
        <f aca="false">'02.24 по датам'!CD124</f>
        <v>0</v>
      </c>
      <c r="CE124" s="2065" t="n">
        <f aca="false">'02.24 по датам'!CE124</f>
        <v>0</v>
      </c>
      <c r="CF124" s="2065" t="n">
        <f aca="false">'02.24 по датам'!CF124</f>
        <v>0</v>
      </c>
      <c r="CG124" s="2065" t="n">
        <f aca="false">'02.24 по датам'!CG124</f>
        <v>0</v>
      </c>
      <c r="CH124" s="2065" t="n">
        <f aca="false">'02.24 по датам'!CH124</f>
        <v>0</v>
      </c>
      <c r="CI124" s="2066" t="n">
        <f aca="false">'02.24 по датам'!CI124</f>
        <v>0</v>
      </c>
      <c r="CJ124" s="2238"/>
      <c r="CK124" s="2239"/>
      <c r="CL124" s="2240"/>
      <c r="CM124" s="2062"/>
      <c r="CN124" s="2063"/>
      <c r="CO124" s="2063"/>
      <c r="CP124" s="2063"/>
      <c r="CQ124" s="2092" t="n">
        <f aca="false">'02.24 по датам'!CQ124</f>
        <v>0</v>
      </c>
      <c r="CR124" s="2092" t="n">
        <f aca="false">'02.24 по датам'!CR124</f>
        <v>0</v>
      </c>
      <c r="CS124" s="2092" t="n">
        <f aca="false">'02.24 по датам'!CS124</f>
        <v>0</v>
      </c>
      <c r="CT124" s="2092" t="n">
        <f aca="false">'02.24 по датам'!CT124</f>
        <v>0</v>
      </c>
      <c r="CU124" s="2092" t="n">
        <f aca="false">'02.24 по датам'!CU124</f>
        <v>0</v>
      </c>
      <c r="CV124" s="2092" t="n">
        <f aca="false">'02.24 по датам'!CV124</f>
        <v>0</v>
      </c>
      <c r="CW124" s="2092" t="n">
        <f aca="false">'02.24 по датам'!CW124</f>
        <v>0</v>
      </c>
      <c r="CX124" s="2092" t="n">
        <f aca="false">'02.24 по датам'!CX124</f>
        <v>0</v>
      </c>
      <c r="CY124" s="2092" t="n">
        <f aca="false">'02.24 по датам'!CY124</f>
        <v>0</v>
      </c>
      <c r="CZ124" s="2092" t="n">
        <f aca="false">'02.24 по датам'!CZ124</f>
        <v>0</v>
      </c>
      <c r="DA124" s="2092" t="n">
        <f aca="false">'02.24 по датам'!DA124</f>
        <v>0</v>
      </c>
      <c r="DB124" s="2092" t="n">
        <f aca="false">'02.24 по датам'!DB124</f>
        <v>0</v>
      </c>
      <c r="DC124" s="2287" t="n">
        <f aca="false">'02.24 по датам'!DC124</f>
        <v>0</v>
      </c>
      <c r="DD124" s="2242"/>
      <c r="DE124" s="2243"/>
      <c r="DF124" s="2248"/>
      <c r="DG124" s="2069"/>
      <c r="DH124" s="2070"/>
      <c r="DI124" s="2068" t="n">
        <f aca="false">'02.24 по датам'!DI124</f>
        <v>0</v>
      </c>
      <c r="DJ124" s="2092" t="n">
        <f aca="false">'02.24 по датам'!DJ124</f>
        <v>0</v>
      </c>
      <c r="DK124" s="2092" t="n">
        <f aca="false">'02.24 по датам'!DK124</f>
        <v>0</v>
      </c>
      <c r="DL124" s="2092" t="n">
        <f aca="false">'02.24 по датам'!DL124</f>
        <v>0</v>
      </c>
      <c r="DM124" s="2092" t="n">
        <f aca="false">'02.24 по датам'!DM124</f>
        <v>0</v>
      </c>
      <c r="DN124" s="2092" t="n">
        <f aca="false">'02.24 по датам'!DN124</f>
        <v>0</v>
      </c>
      <c r="DO124" s="2092" t="n">
        <f aca="false">'02.24 по датам'!DO124</f>
        <v>0</v>
      </c>
      <c r="DP124" s="2092" t="n">
        <f aca="false">'02.24 по датам'!DP124</f>
        <v>0</v>
      </c>
      <c r="DQ124" s="2092" t="n">
        <f aca="false">'02.24 по датам'!DQ124</f>
        <v>0</v>
      </c>
      <c r="DR124" s="2092" t="n">
        <f aca="false">'02.24 по датам'!DR124</f>
        <v>0</v>
      </c>
      <c r="DS124" s="2092" t="n">
        <f aca="false">'02.24 по датам'!DS124</f>
        <v>0</v>
      </c>
      <c r="DT124" s="2092" t="n">
        <f aca="false">'02.24 по датам'!DT124</f>
        <v>0</v>
      </c>
      <c r="DU124" s="2287" t="n">
        <f aca="false">'02.24 по датам'!DU124</f>
        <v>0</v>
      </c>
      <c r="DV124" s="2242"/>
      <c r="DW124" s="2243"/>
      <c r="DX124" s="2248"/>
      <c r="DY124" s="2069"/>
      <c r="DZ124" s="2070"/>
      <c r="EA124" s="2065" t="n">
        <f aca="false">'02.24 по датам'!EA124</f>
        <v>0</v>
      </c>
      <c r="EB124" s="2092" t="n">
        <f aca="false">'02.24 по датам'!EB124</f>
        <v>0</v>
      </c>
      <c r="EC124" s="2065" t="n">
        <f aca="false">'02.24 по датам'!EC124</f>
        <v>0</v>
      </c>
      <c r="ED124" s="2065" t="n">
        <f aca="false">'02.24 по датам'!ED124</f>
        <v>0</v>
      </c>
      <c r="EE124" s="2065" t="n">
        <f aca="false">'02.24 по датам'!EE124</f>
        <v>0</v>
      </c>
      <c r="EF124" s="2065" t="n">
        <f aca="false">'02.24 по датам'!EF124</f>
        <v>0</v>
      </c>
      <c r="EG124" s="2065" t="n">
        <f aca="false">'02.24 по датам'!EG124</f>
        <v>0</v>
      </c>
      <c r="EH124" s="2065" t="n">
        <f aca="false">'02.24 по датам'!EH124</f>
        <v>0</v>
      </c>
      <c r="EI124" s="2065" t="n">
        <f aca="false">'02.24 по датам'!EI124</f>
        <v>0</v>
      </c>
      <c r="EJ124" s="2065" t="n">
        <f aca="false">'02.24 по датам'!EJ124</f>
        <v>0</v>
      </c>
      <c r="EK124" s="2065" t="n">
        <f aca="false">'02.24 по датам'!EK124</f>
        <v>0</v>
      </c>
      <c r="EL124" s="2065" t="n">
        <f aca="false">'02.24 по датам'!EL124</f>
        <v>0</v>
      </c>
      <c r="EM124" s="2065" t="n">
        <f aca="false">'02.24 по датам'!EM124</f>
        <v>0</v>
      </c>
      <c r="EN124" s="2065" t="n">
        <f aca="false">'02.24 по датам'!EN124</f>
        <v>0</v>
      </c>
      <c r="EO124" s="2065" t="n">
        <f aca="false">'02.24 по датам'!EO124</f>
        <v>0</v>
      </c>
      <c r="EP124" s="2065" t="n">
        <f aca="false">'02.24 по датам'!EP124</f>
        <v>0</v>
      </c>
      <c r="EQ124" s="2065" t="n">
        <f aca="false">'02.24 по датам'!EQ124</f>
        <v>0</v>
      </c>
      <c r="ER124" s="2065" t="n">
        <f aca="false">'02.24 по датам'!ER124</f>
        <v>0</v>
      </c>
      <c r="ES124" s="2065" t="n">
        <f aca="false">'02.24 по датам'!ES124</f>
        <v>0</v>
      </c>
      <c r="ET124" s="2065" t="n">
        <f aca="false">'02.24 по датам'!ET124</f>
        <v>0</v>
      </c>
      <c r="EU124" s="2065" t="n">
        <f aca="false">'02.24 по датам'!EU124</f>
        <v>0</v>
      </c>
      <c r="EV124" s="2065" t="n">
        <f aca="false">'02.24 по датам'!EV124</f>
        <v>0</v>
      </c>
      <c r="EW124" s="2065" t="n">
        <f aca="false">'02.24 по датам'!EW124</f>
        <v>0</v>
      </c>
      <c r="EX124" s="2065" t="n">
        <f aca="false">'02.24 по датам'!EX124</f>
        <v>0</v>
      </c>
      <c r="EY124" s="2066" t="n">
        <f aca="false">'02.24 по датам'!EY124</f>
        <v>0</v>
      </c>
      <c r="EZ124" s="2238"/>
      <c r="FA124" s="2239"/>
      <c r="FB124" s="2240"/>
      <c r="FC124" s="2069"/>
      <c r="FD124" s="2070"/>
      <c r="FE124" s="2065" t="n">
        <f aca="false">'02.24 по датам'!FE124</f>
        <v>0</v>
      </c>
      <c r="FF124" s="2065" t="n">
        <f aca="false">'02.24 по датам'!FF124</f>
        <v>0</v>
      </c>
      <c r="FG124" s="2065" t="n">
        <f aca="false">'02.24 по датам'!FG124</f>
        <v>0</v>
      </c>
      <c r="FH124" s="2065" t="n">
        <f aca="false">'02.24 по датам'!FH124</f>
        <v>0</v>
      </c>
      <c r="FI124" s="2065" t="n">
        <f aca="false">'02.24 по датам'!FI124</f>
        <v>0</v>
      </c>
      <c r="FJ124" s="2065" t="n">
        <f aca="false">'02.24 по датам'!FJ124</f>
        <v>0</v>
      </c>
      <c r="FK124" s="2065" t="n">
        <f aca="false">'02.24 по датам'!FK124</f>
        <v>0</v>
      </c>
      <c r="FL124" s="2065" t="n">
        <f aca="false">'02.24 по датам'!FL124</f>
        <v>0</v>
      </c>
      <c r="FM124" s="2065" t="n">
        <f aca="false">'02.24 по датам'!FM124</f>
        <v>0</v>
      </c>
      <c r="FN124" s="2066" t="n">
        <f aca="false">'02.24 по датам'!FN124</f>
        <v>0</v>
      </c>
      <c r="FO124" s="2238"/>
      <c r="FP124" s="2239"/>
      <c r="FQ124" s="2240"/>
      <c r="FR124" s="2069"/>
      <c r="FS124" s="2070"/>
      <c r="FT124" s="2271"/>
      <c r="FU124" s="2072"/>
      <c r="FV124" s="2072"/>
      <c r="FW124" s="2072"/>
      <c r="FX124" s="2072"/>
      <c r="FY124" s="2072"/>
      <c r="FZ124" s="2072"/>
      <c r="GA124" s="2072"/>
      <c r="GB124" s="2072"/>
      <c r="GC124" s="2072"/>
      <c r="GD124" s="2072"/>
      <c r="GE124" s="2072"/>
      <c r="GF124" s="2072"/>
      <c r="GG124" s="2072"/>
      <c r="GH124" s="2072"/>
      <c r="GI124" s="2072"/>
      <c r="GJ124" s="2072"/>
      <c r="GK124" s="2072"/>
      <c r="GL124" s="2072"/>
      <c r="GM124" s="2072"/>
      <c r="GN124" s="2072"/>
      <c r="GO124" s="2072"/>
      <c r="GP124" s="2072"/>
      <c r="GQ124" s="2072"/>
      <c r="GR124" s="2072"/>
      <c r="GS124" s="2073"/>
      <c r="GT124" s="2242"/>
      <c r="GU124" s="2243"/>
      <c r="GV124" s="2240"/>
      <c r="GW124" s="2076"/>
      <c r="GX124" s="2063"/>
      <c r="GY124" s="2062"/>
      <c r="GZ124" s="2077" t="n">
        <f aca="false">'02.24 по датам'!GZ124</f>
        <v>0</v>
      </c>
      <c r="HA124" s="2078" t="n">
        <f aca="false">'02.24 по датам'!HA124</f>
        <v>0</v>
      </c>
      <c r="HB124" s="2245"/>
      <c r="HC124" s="2080"/>
      <c r="HD124" s="2247" t="n">
        <f aca="false">'02.24 по датам'!HD124</f>
        <v>0</v>
      </c>
      <c r="HE124" s="2272"/>
      <c r="HF124" s="2082"/>
      <c r="HG124" s="2068"/>
      <c r="HH124" s="2068"/>
      <c r="HI124" s="2084"/>
      <c r="HJ124" s="2072"/>
      <c r="HK124" s="2072"/>
      <c r="HL124" s="2072"/>
      <c r="HM124" s="2072"/>
      <c r="HN124" s="2072"/>
      <c r="HO124" s="2072"/>
      <c r="HP124" s="2072"/>
      <c r="HQ124" s="2072"/>
      <c r="HR124" s="2072"/>
      <c r="HS124" s="2072"/>
      <c r="HT124" s="2072"/>
      <c r="HU124" s="2072"/>
      <c r="HV124" s="2072"/>
      <c r="HW124" s="2072"/>
      <c r="HX124" s="2072"/>
      <c r="HY124" s="2072"/>
      <c r="HZ124" s="2073"/>
      <c r="IA124" s="2242"/>
      <c r="IB124" s="2243"/>
      <c r="IC124" s="2240"/>
      <c r="ID124" s="2062"/>
      <c r="IE124" s="2076"/>
      <c r="IF124" s="2085" t="n">
        <f aca="false">'02.24 по датам'!IF124</f>
        <v>0</v>
      </c>
      <c r="IG124" s="2085" t="n">
        <f aca="false">'02.24 по датам'!IG124</f>
        <v>0</v>
      </c>
      <c r="IH124" s="2086" t="n">
        <f aca="false">'02.24 по датам'!IH124</f>
        <v>0</v>
      </c>
      <c r="II124" s="2249"/>
      <c r="IJ124" s="2250"/>
      <c r="IK124" s="2089"/>
      <c r="IL124" s="2090"/>
      <c r="IM124" s="2091" t="n">
        <f aca="false">'02.24 по датам'!IM124</f>
        <v>0</v>
      </c>
      <c r="IN124" s="2092" t="n">
        <f aca="false">'02.24 по датам'!IN124</f>
        <v>0</v>
      </c>
      <c r="IO124" s="2093" t="n">
        <f aca="false">'02.24 по датам'!IO124</f>
        <v>0</v>
      </c>
      <c r="IP124" s="2093" t="n">
        <f aca="false">'02.24 по датам'!IP124</f>
        <v>0</v>
      </c>
      <c r="IQ124" s="2093" t="n">
        <f aca="false">'02.24 по датам'!IQ124</f>
        <v>0</v>
      </c>
      <c r="IR124" s="2093" t="n">
        <f aca="false">'02.24 по датам'!IR124</f>
        <v>0</v>
      </c>
      <c r="IS124" s="2093" t="n">
        <f aca="false">'02.24 по датам'!IS124</f>
        <v>0</v>
      </c>
      <c r="IT124" s="2093" t="n">
        <f aca="false">'02.24 по датам'!IT124</f>
        <v>0</v>
      </c>
      <c r="IU124" s="2093" t="n">
        <f aca="false">'02.24 по датам'!IU124</f>
        <v>0</v>
      </c>
      <c r="IV124" s="2094" t="n">
        <f aca="false">'02.24 по датам'!IV124</f>
        <v>0</v>
      </c>
      <c r="IW124" s="2251"/>
      <c r="IX124" s="2252"/>
      <c r="IY124" s="2253"/>
      <c r="IZ124" s="2062"/>
      <c r="JA124" s="2063"/>
      <c r="JB124" s="2098" t="n">
        <f aca="false">'02.24 по датам'!JB124</f>
        <v>0</v>
      </c>
      <c r="JC124" s="2245"/>
      <c r="JD124" s="2100" t="n">
        <f aca="false">'02.24 по датам'!JD124</f>
        <v>0</v>
      </c>
      <c r="JE124" s="2101"/>
      <c r="JF124" s="2102"/>
      <c r="JG124" s="2254" t="n">
        <f aca="false">'02.24 по датам'!JG124</f>
        <v>0</v>
      </c>
      <c r="JH124" s="2103" t="n">
        <f aca="false">'02.24 по датам'!JH124</f>
        <v>0</v>
      </c>
      <c r="JI124" s="2103" t="n">
        <f aca="false">'02.24 по датам'!JI124</f>
        <v>0</v>
      </c>
      <c r="JJ124" s="2104" t="n">
        <f aca="false">'02.24 по датам'!JJ124</f>
        <v>0</v>
      </c>
      <c r="JK124" s="2276"/>
      <c r="JL124" s="2106"/>
      <c r="JM124" s="2107" t="n">
        <f aca="false">JM$4:JM$4+SUMIF($C$5:JL$5,"Нараст. баланс",$C126:JL126)+SUMIF($C$7:JH$7,"Итого (с ВНР)",$C126:JH126)-SUMIF($C$5:JL$5,"Геол. снижение,  т/сут",$C126:JL126)-SUMIF(JJ$7:JL$7,"Итого",JJ126:JL126)-SUMIF($C$7:JL$7,"Итого (с ВСП)",$C126:JL126)</f>
        <v>23409.306</v>
      </c>
      <c r="JN124" s="2108"/>
      <c r="JO124" s="2256" t="e">
        <f aca="false">'02.24 НГДП по датам'!CA124:CA126</f>
        <v>#VALUE!</v>
      </c>
      <c r="JP124" s="2110"/>
      <c r="JQ124" s="2111"/>
      <c r="JR124" s="2257"/>
    </row>
    <row r="125" customFormat="false" ht="11.25" hidden="false" customHeight="true" outlineLevel="0" collapsed="false">
      <c r="A125" s="2056"/>
      <c r="B125" s="2113" t="s">
        <v>663</v>
      </c>
      <c r="C125" s="2123" t="n">
        <f aca="false">'02.24 по датам'!C125</f>
        <v>0</v>
      </c>
      <c r="D125" s="2123" t="n">
        <f aca="false">'02.24 по датам'!D125</f>
        <v>0</v>
      </c>
      <c r="E125" s="2123" t="n">
        <f aca="false">'02.24 по датам'!E125</f>
        <v>0</v>
      </c>
      <c r="F125" s="2123" t="n">
        <f aca="false">'02.24 по датам'!F125</f>
        <v>0</v>
      </c>
      <c r="G125" s="2123" t="n">
        <f aca="false">'02.24 по датам'!G125</f>
        <v>0</v>
      </c>
      <c r="H125" s="2123" t="n">
        <f aca="false">'02.24 по датам'!H125</f>
        <v>0</v>
      </c>
      <c r="I125" s="2123" t="n">
        <f aca="false">'02.24 по датам'!I125</f>
        <v>0</v>
      </c>
      <c r="J125" s="2123" t="n">
        <f aca="false">'02.24 по датам'!J125</f>
        <v>0</v>
      </c>
      <c r="K125" s="2123" t="n">
        <f aca="false">'02.24 по датам'!K125</f>
        <v>0</v>
      </c>
      <c r="L125" s="2123" t="n">
        <f aca="false">'02.24 по датам'!L125</f>
        <v>0</v>
      </c>
      <c r="M125" s="2121" t="n">
        <f aca="false">'02.24 по датам'!M125</f>
        <v>0</v>
      </c>
      <c r="N125" s="2121" t="n">
        <f aca="false">'02.24 по датам'!N125</f>
        <v>0</v>
      </c>
      <c r="O125" s="2121" t="n">
        <f aca="false">'02.24 по датам'!O125</f>
        <v>0</v>
      </c>
      <c r="P125" s="2121" t="n">
        <f aca="false">'02.24 по датам'!P125</f>
        <v>0</v>
      </c>
      <c r="Q125" s="2121" t="n">
        <f aca="false">'02.24 по датам'!Q125</f>
        <v>0</v>
      </c>
      <c r="R125" s="2121" t="n">
        <f aca="false">'02.24 по датам'!R125</f>
        <v>0</v>
      </c>
      <c r="S125" s="2121" t="n">
        <f aca="false">'02.24 по датам'!S125</f>
        <v>0</v>
      </c>
      <c r="T125" s="2121" t="n">
        <f aca="false">'02.24 по датам'!T125</f>
        <v>0</v>
      </c>
      <c r="U125" s="2121" t="n">
        <f aca="false">'02.24 по датам'!U125</f>
        <v>0</v>
      </c>
      <c r="V125" s="2121" t="n">
        <f aca="false">'02.24 по датам'!V125</f>
        <v>0</v>
      </c>
      <c r="W125" s="2122" t="n">
        <f aca="false">'02.24 по датам'!W125</f>
        <v>0</v>
      </c>
      <c r="X125" s="2115"/>
      <c r="Y125" s="2116"/>
      <c r="Z125" s="2117"/>
      <c r="AA125" s="2118" t="n">
        <f aca="false">COUNTIF(C125:Z125,"&gt;"&amp;0)</f>
        <v>0</v>
      </c>
      <c r="AB125" s="2119"/>
      <c r="AC125" s="2120" t="n">
        <f aca="false">'02.24 по датам'!AC125</f>
        <v>0</v>
      </c>
      <c r="AD125" s="2120" t="n">
        <f aca="false">'02.24 по датам'!AD125</f>
        <v>0</v>
      </c>
      <c r="AE125" s="2121" t="n">
        <f aca="false">'02.24 по датам'!AE125</f>
        <v>0</v>
      </c>
      <c r="AF125" s="2121" t="n">
        <f aca="false">'02.24 по датам'!AF125</f>
        <v>0</v>
      </c>
      <c r="AG125" s="2121" t="n">
        <f aca="false">'02.24 по датам'!AG125</f>
        <v>0</v>
      </c>
      <c r="AH125" s="2121" t="n">
        <f aca="false">'02.24 по датам'!AH125</f>
        <v>0</v>
      </c>
      <c r="AI125" s="2121" t="n">
        <f aca="false">'02.24 по датам'!AI125</f>
        <v>0</v>
      </c>
      <c r="AJ125" s="2121" t="n">
        <f aca="false">'02.24 по датам'!AJ125</f>
        <v>0</v>
      </c>
      <c r="AK125" s="2121" t="n">
        <f aca="false">'02.24 по датам'!AK125</f>
        <v>0</v>
      </c>
      <c r="AL125" s="2121" t="n">
        <f aca="false">'02.24 по датам'!AL125</f>
        <v>0</v>
      </c>
      <c r="AM125" s="2121" t="n">
        <f aca="false">'02.24 по датам'!AM125</f>
        <v>0</v>
      </c>
      <c r="AN125" s="2121" t="n">
        <f aca="false">'02.24 по датам'!AN125</f>
        <v>0</v>
      </c>
      <c r="AO125" s="2122" t="n">
        <f aca="false">'02.24 по датам'!AO125</f>
        <v>0</v>
      </c>
      <c r="AP125" s="2115"/>
      <c r="AQ125" s="2116"/>
      <c r="AR125" s="2117"/>
      <c r="AS125" s="2118" t="n">
        <f aca="false">COUNTIF(AC126:AR126,"&gt;"&amp;0)</f>
        <v>0</v>
      </c>
      <c r="AT125" s="2119"/>
      <c r="AU125" s="2120" t="n">
        <f aca="false">'02.24 по датам'!AU125</f>
        <v>0</v>
      </c>
      <c r="AV125" s="2120" t="n">
        <f aca="false">'02.24 по датам'!AV125</f>
        <v>0</v>
      </c>
      <c r="AW125" s="2123" t="n">
        <f aca="false">'02.24 по датам'!AW125</f>
        <v>0</v>
      </c>
      <c r="AX125" s="2121" t="n">
        <f aca="false">'02.24 по датам'!AX125</f>
        <v>0</v>
      </c>
      <c r="AY125" s="2121" t="n">
        <f aca="false">'02.24 по датам'!AY125</f>
        <v>0</v>
      </c>
      <c r="AZ125" s="2121" t="n">
        <f aca="false">'02.24 по датам'!AZ125</f>
        <v>0</v>
      </c>
      <c r="BA125" s="2121" t="n">
        <f aca="false">'02.24 по датам'!BA125</f>
        <v>0</v>
      </c>
      <c r="BB125" s="2121" t="n">
        <f aca="false">'02.24 по датам'!BB125</f>
        <v>0</v>
      </c>
      <c r="BC125" s="2121" t="n">
        <f aca="false">'02.24 по датам'!BC125</f>
        <v>0</v>
      </c>
      <c r="BD125" s="2121" t="n">
        <f aca="false">'02.24 по датам'!BD125</f>
        <v>0</v>
      </c>
      <c r="BE125" s="2121" t="n">
        <f aca="false">'02.24 по датам'!BE125</f>
        <v>0</v>
      </c>
      <c r="BF125" s="2121" t="n">
        <f aca="false">'02.24 по датам'!BF125</f>
        <v>0</v>
      </c>
      <c r="BG125" s="2121" t="n">
        <f aca="false">'02.24 по датам'!BG125</f>
        <v>0</v>
      </c>
      <c r="BH125" s="2121" t="n">
        <f aca="false">'02.24 по датам'!BH125</f>
        <v>0</v>
      </c>
      <c r="BI125" s="2121" t="n">
        <f aca="false">'02.24 по датам'!BI125</f>
        <v>0</v>
      </c>
      <c r="BJ125" s="2121" t="n">
        <f aca="false">'02.24 по датам'!BJ125</f>
        <v>0</v>
      </c>
      <c r="BK125" s="2121" t="n">
        <f aca="false">'02.24 по датам'!BK125</f>
        <v>0</v>
      </c>
      <c r="BL125" s="2121" t="n">
        <f aca="false">'02.24 по датам'!BL125</f>
        <v>0</v>
      </c>
      <c r="BM125" s="2121" t="n">
        <f aca="false">'02.24 по датам'!BM125</f>
        <v>0</v>
      </c>
      <c r="BN125" s="2121" t="n">
        <f aca="false">'02.24 по датам'!BN125</f>
        <v>0</v>
      </c>
      <c r="BO125" s="2121" t="n">
        <f aca="false">'02.24 по датам'!BO125</f>
        <v>0</v>
      </c>
      <c r="BP125" s="2121" t="n">
        <f aca="false">'02.24 по датам'!BP125</f>
        <v>0</v>
      </c>
      <c r="BQ125" s="2122" t="n">
        <f aca="false">'02.24 по датам'!BQ125</f>
        <v>0</v>
      </c>
      <c r="BR125" s="2115"/>
      <c r="BS125" s="2116"/>
      <c r="BT125" s="2117"/>
      <c r="BU125" s="2118" t="n">
        <f aca="false">COUNTIF(AU126:BT126,"&gt;"&amp;0)</f>
        <v>0</v>
      </c>
      <c r="BV125" s="2119"/>
      <c r="BW125" s="2124" t="n">
        <f aca="false">'02.24 по датам'!BW125</f>
        <v>0</v>
      </c>
      <c r="BX125" s="2121" t="n">
        <f aca="false">'02.24 по датам'!BX125</f>
        <v>0</v>
      </c>
      <c r="BY125" s="2121" t="n">
        <f aca="false">'02.24 по датам'!BY125</f>
        <v>0</v>
      </c>
      <c r="BZ125" s="2121" t="n">
        <f aca="false">'02.24 по датам'!BZ125</f>
        <v>0</v>
      </c>
      <c r="CA125" s="2121" t="n">
        <f aca="false">'02.24 по датам'!CA125</f>
        <v>0</v>
      </c>
      <c r="CB125" s="2121" t="n">
        <f aca="false">'02.24 по датам'!CB125</f>
        <v>0</v>
      </c>
      <c r="CC125" s="2121" t="n">
        <f aca="false">'02.24 по датам'!CC125</f>
        <v>0</v>
      </c>
      <c r="CD125" s="2121" t="n">
        <f aca="false">'02.24 по датам'!CD125</f>
        <v>0</v>
      </c>
      <c r="CE125" s="2121" t="n">
        <f aca="false">'02.24 по датам'!CE125</f>
        <v>0</v>
      </c>
      <c r="CF125" s="2121" t="n">
        <f aca="false">'02.24 по датам'!CF125</f>
        <v>0</v>
      </c>
      <c r="CG125" s="2121" t="n">
        <f aca="false">'02.24 по датам'!CG125</f>
        <v>0</v>
      </c>
      <c r="CH125" s="2121" t="n">
        <f aca="false">'02.24 по датам'!CH125</f>
        <v>0</v>
      </c>
      <c r="CI125" s="2122" t="n">
        <f aca="false">'02.24 по датам'!CI125</f>
        <v>0</v>
      </c>
      <c r="CJ125" s="2115"/>
      <c r="CK125" s="2116"/>
      <c r="CL125" s="2117"/>
      <c r="CM125" s="2118" t="n">
        <f aca="false">COUNTIF(BW126:CL126,"&gt;"&amp;0)</f>
        <v>0</v>
      </c>
      <c r="CN125" s="2119"/>
      <c r="CO125" s="2119" t="n">
        <f aca="false">AA125+AS125+BU125+CM125</f>
        <v>0</v>
      </c>
      <c r="CP125" s="2119"/>
      <c r="CQ125" s="2150" t="n">
        <f aca="false">'02.24 по датам'!CQ125</f>
        <v>0</v>
      </c>
      <c r="CR125" s="2150" t="n">
        <f aca="false">'02.24 по датам'!CR125</f>
        <v>0</v>
      </c>
      <c r="CS125" s="2150" t="n">
        <f aca="false">'02.24 по датам'!CS125</f>
        <v>0</v>
      </c>
      <c r="CT125" s="2150" t="n">
        <f aca="false">'02.24 по датам'!CT125</f>
        <v>0</v>
      </c>
      <c r="CU125" s="2150" t="n">
        <f aca="false">'02.24 по датам'!CU125</f>
        <v>0</v>
      </c>
      <c r="CV125" s="2150" t="n">
        <f aca="false">'02.24 по датам'!CV125</f>
        <v>0</v>
      </c>
      <c r="CW125" s="2150" t="n">
        <f aca="false">'02.24 по датам'!CW125</f>
        <v>0</v>
      </c>
      <c r="CX125" s="2150" t="n">
        <f aca="false">'02.24 по датам'!CX125</f>
        <v>0</v>
      </c>
      <c r="CY125" s="2150" t="n">
        <f aca="false">'02.24 по датам'!CY125</f>
        <v>0</v>
      </c>
      <c r="CZ125" s="2150" t="n">
        <f aca="false">'02.24 по датам'!CZ125</f>
        <v>0</v>
      </c>
      <c r="DA125" s="2150" t="n">
        <f aca="false">'02.24 по датам'!DA125</f>
        <v>0</v>
      </c>
      <c r="DB125" s="2150" t="n">
        <f aca="false">'02.24 по датам'!DB125</f>
        <v>0</v>
      </c>
      <c r="DC125" s="2289" t="n">
        <f aca="false">'02.24 по датам'!DC125</f>
        <v>0</v>
      </c>
      <c r="DD125" s="2130"/>
      <c r="DE125" s="2131"/>
      <c r="DF125" s="2262"/>
      <c r="DG125" s="2125" t="n">
        <f aca="false">SUBTOTAL(9,CQ127:DF127)</f>
        <v>0</v>
      </c>
      <c r="DH125" s="2126"/>
      <c r="DI125" s="2124" t="n">
        <f aca="false">'02.24 по датам'!DI125</f>
        <v>0</v>
      </c>
      <c r="DJ125" s="2150" t="n">
        <f aca="false">'02.24 по датам'!DJ125</f>
        <v>0</v>
      </c>
      <c r="DK125" s="2150" t="n">
        <f aca="false">'02.24 по датам'!DK125</f>
        <v>0</v>
      </c>
      <c r="DL125" s="2150" t="n">
        <f aca="false">'02.24 по датам'!DL125</f>
        <v>0</v>
      </c>
      <c r="DM125" s="2150" t="n">
        <f aca="false">'02.24 по датам'!DM125</f>
        <v>0</v>
      </c>
      <c r="DN125" s="2150" t="n">
        <f aca="false">'02.24 по датам'!DN125</f>
        <v>0</v>
      </c>
      <c r="DO125" s="2150" t="n">
        <f aca="false">'02.24 по датам'!DO125</f>
        <v>0</v>
      </c>
      <c r="DP125" s="2150" t="n">
        <f aca="false">'02.24 по датам'!DP125</f>
        <v>0</v>
      </c>
      <c r="DQ125" s="2150" t="n">
        <f aca="false">'02.24 по датам'!DQ125</f>
        <v>0</v>
      </c>
      <c r="DR125" s="2150" t="n">
        <f aca="false">'02.24 по датам'!DR125</f>
        <v>0</v>
      </c>
      <c r="DS125" s="2150" t="n">
        <f aca="false">'02.24 по датам'!DS125</f>
        <v>0</v>
      </c>
      <c r="DT125" s="2150" t="n">
        <f aca="false">'02.24 по датам'!DT125</f>
        <v>0</v>
      </c>
      <c r="DU125" s="2289" t="n">
        <f aca="false">'02.24 по датам'!DU125</f>
        <v>0</v>
      </c>
      <c r="DV125" s="2130"/>
      <c r="DW125" s="2131"/>
      <c r="DX125" s="2262"/>
      <c r="DY125" s="2125" t="n">
        <f aca="false">COUNTIF(DI126:DX126,"&gt;"&amp;0)</f>
        <v>0</v>
      </c>
      <c r="DZ125" s="2126"/>
      <c r="EA125" s="2121" t="n">
        <f aca="false">'02.24 по датам'!EA125</f>
        <v>0</v>
      </c>
      <c r="EB125" s="2150" t="n">
        <f aca="false">'02.24 по датам'!EB125</f>
        <v>0</v>
      </c>
      <c r="EC125" s="2121" t="n">
        <f aca="false">'02.24 по датам'!EC125</f>
        <v>0</v>
      </c>
      <c r="ED125" s="2121" t="n">
        <f aca="false">'02.24 по датам'!ED125</f>
        <v>0</v>
      </c>
      <c r="EE125" s="2121" t="n">
        <f aca="false">'02.24 по датам'!EE125</f>
        <v>0</v>
      </c>
      <c r="EF125" s="2121" t="n">
        <f aca="false">'02.24 по датам'!EF125</f>
        <v>0</v>
      </c>
      <c r="EG125" s="2121" t="n">
        <f aca="false">'02.24 по датам'!EG125</f>
        <v>0</v>
      </c>
      <c r="EH125" s="2121" t="n">
        <f aca="false">'02.24 по датам'!EH125</f>
        <v>0</v>
      </c>
      <c r="EI125" s="2121" t="n">
        <f aca="false">'02.24 по датам'!EI125</f>
        <v>0</v>
      </c>
      <c r="EJ125" s="2121" t="n">
        <f aca="false">'02.24 по датам'!EJ125</f>
        <v>0</v>
      </c>
      <c r="EK125" s="2121" t="n">
        <f aca="false">'02.24 по датам'!EK125</f>
        <v>0</v>
      </c>
      <c r="EL125" s="2121" t="n">
        <f aca="false">'02.24 по датам'!EL125</f>
        <v>0</v>
      </c>
      <c r="EM125" s="2121" t="n">
        <f aca="false">'02.24 по датам'!EM125</f>
        <v>0</v>
      </c>
      <c r="EN125" s="2121" t="n">
        <f aca="false">'02.24 по датам'!EN125</f>
        <v>0</v>
      </c>
      <c r="EO125" s="2121" t="n">
        <f aca="false">'02.24 по датам'!EO125</f>
        <v>0</v>
      </c>
      <c r="EP125" s="2121" t="n">
        <f aca="false">'02.24 по датам'!EP125</f>
        <v>0</v>
      </c>
      <c r="EQ125" s="2121" t="n">
        <f aca="false">'02.24 по датам'!EQ125</f>
        <v>0</v>
      </c>
      <c r="ER125" s="2121" t="n">
        <f aca="false">'02.24 по датам'!ER125</f>
        <v>0</v>
      </c>
      <c r="ES125" s="2121" t="n">
        <f aca="false">'02.24 по датам'!ES125</f>
        <v>0</v>
      </c>
      <c r="ET125" s="2121" t="n">
        <f aca="false">'02.24 по датам'!ET125</f>
        <v>0</v>
      </c>
      <c r="EU125" s="2121" t="n">
        <f aca="false">'02.24 по датам'!EU125</f>
        <v>0</v>
      </c>
      <c r="EV125" s="2121" t="n">
        <f aca="false">'02.24 по датам'!EV125</f>
        <v>0</v>
      </c>
      <c r="EW125" s="2121" t="n">
        <f aca="false">'02.24 по датам'!EW125</f>
        <v>0</v>
      </c>
      <c r="EX125" s="2121" t="n">
        <f aca="false">'02.24 по датам'!EX125</f>
        <v>0</v>
      </c>
      <c r="EY125" s="2122" t="n">
        <f aca="false">'02.24 по датам'!EY125</f>
        <v>0</v>
      </c>
      <c r="EZ125" s="2115"/>
      <c r="FA125" s="2116"/>
      <c r="FB125" s="2117"/>
      <c r="FC125" s="2125" t="n">
        <f aca="false">COUNTIF(EA126:FB126,"&gt;"&amp;0)</f>
        <v>0</v>
      </c>
      <c r="FD125" s="2126"/>
      <c r="FE125" s="2121" t="n">
        <f aca="false">'02.24 по датам'!FE125</f>
        <v>0</v>
      </c>
      <c r="FF125" s="2121" t="n">
        <f aca="false">'02.24 по датам'!FF125</f>
        <v>0</v>
      </c>
      <c r="FG125" s="2121" t="n">
        <f aca="false">'02.24 по датам'!FG125</f>
        <v>0</v>
      </c>
      <c r="FH125" s="2121" t="n">
        <f aca="false">'02.24 по датам'!FH125</f>
        <v>0</v>
      </c>
      <c r="FI125" s="2121" t="n">
        <f aca="false">'02.24 по датам'!FI125</f>
        <v>0</v>
      </c>
      <c r="FJ125" s="2121" t="n">
        <f aca="false">'02.24 по датам'!FJ125</f>
        <v>0</v>
      </c>
      <c r="FK125" s="2121" t="n">
        <f aca="false">'02.24 по датам'!FK125</f>
        <v>0</v>
      </c>
      <c r="FL125" s="2121" t="n">
        <f aca="false">'02.24 по датам'!FL125</f>
        <v>0</v>
      </c>
      <c r="FM125" s="2121" t="n">
        <f aca="false">'02.24 по датам'!FM125</f>
        <v>0</v>
      </c>
      <c r="FN125" s="2122" t="n">
        <f aca="false">'02.24 по датам'!FN125</f>
        <v>0</v>
      </c>
      <c r="FO125" s="2115"/>
      <c r="FP125" s="2116"/>
      <c r="FQ125" s="2117"/>
      <c r="FR125" s="2125" t="n">
        <f aca="false">COUNTIF(FE126:FQ126,"&gt;"&amp;0)</f>
        <v>0</v>
      </c>
      <c r="FS125" s="2126"/>
      <c r="FT125" s="2277"/>
      <c r="FU125" s="2128"/>
      <c r="FV125" s="2128"/>
      <c r="FW125" s="2128"/>
      <c r="FX125" s="2128"/>
      <c r="FY125" s="2128"/>
      <c r="FZ125" s="2128"/>
      <c r="GA125" s="2128"/>
      <c r="GB125" s="2128"/>
      <c r="GC125" s="2128"/>
      <c r="GD125" s="2128"/>
      <c r="GE125" s="2128"/>
      <c r="GF125" s="2128"/>
      <c r="GG125" s="2128"/>
      <c r="GH125" s="2128"/>
      <c r="GI125" s="2128"/>
      <c r="GJ125" s="2128"/>
      <c r="GK125" s="2128"/>
      <c r="GL125" s="2128"/>
      <c r="GM125" s="2128"/>
      <c r="GN125" s="2128"/>
      <c r="GO125" s="2128"/>
      <c r="GP125" s="2128"/>
      <c r="GQ125" s="2128"/>
      <c r="GR125" s="2128"/>
      <c r="GS125" s="2129"/>
      <c r="GT125" s="2130"/>
      <c r="GU125" s="2131"/>
      <c r="GV125" s="2117"/>
      <c r="GW125" s="2132" t="n">
        <f aca="false">SUBTOTAL(9,FT127:GV127)</f>
        <v>0</v>
      </c>
      <c r="GX125" s="2119" t="n">
        <f aca="false">SUBTOTAL(9,FT127:GV127)</f>
        <v>0</v>
      </c>
      <c r="GY125" s="2133"/>
      <c r="GZ125" s="2134" t="n">
        <f aca="false">'02.24 по датам'!GZ125</f>
        <v>0</v>
      </c>
      <c r="HA125" s="2135" t="n">
        <f aca="false">'02.24 по датам'!HA125</f>
        <v>0</v>
      </c>
      <c r="HB125" s="2158"/>
      <c r="HC125" s="2137"/>
      <c r="HD125" s="2261" t="n">
        <f aca="false">'02.24 по датам'!HD125</f>
        <v>0</v>
      </c>
      <c r="HE125" s="2136"/>
      <c r="HF125" s="2139"/>
      <c r="HG125" s="2124"/>
      <c r="HH125" s="2124"/>
      <c r="HI125" s="2141"/>
      <c r="HJ125" s="2128"/>
      <c r="HK125" s="2128"/>
      <c r="HL125" s="2128"/>
      <c r="HM125" s="2128"/>
      <c r="HN125" s="2128"/>
      <c r="HO125" s="2128"/>
      <c r="HP125" s="2128"/>
      <c r="HQ125" s="2128"/>
      <c r="HR125" s="2128"/>
      <c r="HS125" s="2128"/>
      <c r="HT125" s="2128"/>
      <c r="HU125" s="2128"/>
      <c r="HV125" s="2128"/>
      <c r="HW125" s="2128"/>
      <c r="HX125" s="2128"/>
      <c r="HY125" s="2128"/>
      <c r="HZ125" s="2129"/>
      <c r="IA125" s="2130"/>
      <c r="IB125" s="2131"/>
      <c r="IC125" s="2117"/>
      <c r="ID125" s="2118" t="n">
        <f aca="false">SUBTOTAL(9,HG127:IC127)</f>
        <v>0</v>
      </c>
      <c r="IE125" s="2142"/>
      <c r="IF125" s="2143" t="n">
        <f aca="false">'02.24 по датам'!IF125</f>
        <v>0</v>
      </c>
      <c r="IG125" s="2143" t="n">
        <f aca="false">'02.24 по датам'!IG125</f>
        <v>0</v>
      </c>
      <c r="IH125" s="2144" t="n">
        <f aca="false">'02.24 по датам'!IH125</f>
        <v>0</v>
      </c>
      <c r="II125" s="2145"/>
      <c r="IJ125" s="2146"/>
      <c r="IK125" s="2147" t="n">
        <f aca="false">SUBTOTAL(9,IF127:IJ127)</f>
        <v>0</v>
      </c>
      <c r="IL125" s="2148"/>
      <c r="IM125" s="2149" t="n">
        <f aca="false">'02.24 по датам'!IM125</f>
        <v>0</v>
      </c>
      <c r="IN125" s="2150" t="n">
        <f aca="false">'02.24 по датам'!IN125</f>
        <v>0</v>
      </c>
      <c r="IO125" s="2151" t="n">
        <f aca="false">'02.24 по датам'!IO125</f>
        <v>0</v>
      </c>
      <c r="IP125" s="2151" t="n">
        <f aca="false">'02.24 по датам'!IP125</f>
        <v>0</v>
      </c>
      <c r="IQ125" s="2151" t="n">
        <f aca="false">'02.24 по датам'!IQ125</f>
        <v>0</v>
      </c>
      <c r="IR125" s="2151" t="n">
        <f aca="false">'02.24 по датам'!IR125</f>
        <v>0</v>
      </c>
      <c r="IS125" s="2151" t="n">
        <f aca="false">'02.24 по датам'!IS125</f>
        <v>0</v>
      </c>
      <c r="IT125" s="2151" t="n">
        <f aca="false">'02.24 по датам'!IT125</f>
        <v>0</v>
      </c>
      <c r="IU125" s="2151" t="n">
        <f aca="false">'02.24 по датам'!IU125</f>
        <v>0</v>
      </c>
      <c r="IV125" s="2152" t="n">
        <f aca="false">'02.24 по датам'!IV125</f>
        <v>0</v>
      </c>
      <c r="IW125" s="2153"/>
      <c r="IX125" s="2154"/>
      <c r="IY125" s="2155"/>
      <c r="IZ125" s="2118" t="n">
        <f aca="false">SUBTOTAL(3,IM125:IY125)</f>
        <v>10</v>
      </c>
      <c r="JA125" s="2156"/>
      <c r="JB125" s="2157" t="n">
        <f aca="false">'02.24 по датам'!JB125</f>
        <v>0</v>
      </c>
      <c r="JC125" s="2158"/>
      <c r="JD125" s="2159" t="n">
        <f aca="false">'02.24 по датам'!JD125</f>
        <v>0</v>
      </c>
      <c r="JE125" s="2160"/>
      <c r="JF125" s="2161"/>
      <c r="JG125" s="2263" t="n">
        <f aca="false">'02.24 по датам'!JG125</f>
        <v>0</v>
      </c>
      <c r="JH125" s="2162" t="n">
        <f aca="false">'02.24 по датам'!JH125</f>
        <v>0</v>
      </c>
      <c r="JI125" s="2162" t="n">
        <f aca="false">'02.24 по датам'!JI125</f>
        <v>0</v>
      </c>
      <c r="JJ125" s="2163" t="n">
        <f aca="false">'02.24 по датам'!JJ125</f>
        <v>0</v>
      </c>
      <c r="JK125" s="2281"/>
      <c r="JL125" s="2165"/>
      <c r="JM125" s="2107"/>
      <c r="JN125" s="2108"/>
      <c r="JO125" s="2256"/>
      <c r="JP125" s="2166"/>
      <c r="JQ125" s="2167"/>
      <c r="JR125" s="2168"/>
    </row>
    <row r="126" customFormat="false" ht="11.25" hidden="false" customHeight="true" outlineLevel="0" collapsed="false">
      <c r="A126" s="2056"/>
      <c r="B126" s="2169" t="s">
        <v>661</v>
      </c>
      <c r="C126" s="2179" t="n">
        <f aca="false">'02.24 по датам'!C126</f>
        <v>0</v>
      </c>
      <c r="D126" s="2179" t="n">
        <f aca="false">'02.24 по датам'!D126</f>
        <v>0</v>
      </c>
      <c r="E126" s="2179" t="n">
        <f aca="false">'02.24 по датам'!E126</f>
        <v>0</v>
      </c>
      <c r="F126" s="2179" t="n">
        <f aca="false">'02.24 по датам'!F126</f>
        <v>0</v>
      </c>
      <c r="G126" s="2179" t="n">
        <f aca="false">'02.24 по датам'!G126</f>
        <v>0</v>
      </c>
      <c r="H126" s="2179" t="n">
        <f aca="false">'02.24 по датам'!H126</f>
        <v>0</v>
      </c>
      <c r="I126" s="2179" t="n">
        <f aca="false">'02.24 по датам'!I126</f>
        <v>0</v>
      </c>
      <c r="J126" s="2179" t="n">
        <f aca="false">'02.24 по датам'!J126</f>
        <v>0</v>
      </c>
      <c r="K126" s="2179" t="n">
        <f aca="false">'02.24 по датам'!K126</f>
        <v>0</v>
      </c>
      <c r="L126" s="2179" t="n">
        <f aca="false">'02.24 по датам'!L126</f>
        <v>0</v>
      </c>
      <c r="M126" s="2177" t="n">
        <f aca="false">'02.24 по датам'!M126</f>
        <v>0</v>
      </c>
      <c r="N126" s="2177" t="n">
        <f aca="false">'02.24 по датам'!N126</f>
        <v>0</v>
      </c>
      <c r="O126" s="2177" t="n">
        <f aca="false">'02.24 по датам'!O126</f>
        <v>0</v>
      </c>
      <c r="P126" s="2177" t="n">
        <f aca="false">'02.24 по датам'!P126</f>
        <v>0</v>
      </c>
      <c r="Q126" s="2177" t="n">
        <f aca="false">'02.24 по датам'!Q126</f>
        <v>0</v>
      </c>
      <c r="R126" s="2177" t="n">
        <f aca="false">'02.24 по датам'!R126</f>
        <v>0</v>
      </c>
      <c r="S126" s="2177" t="n">
        <f aca="false">'02.24 по датам'!S126</f>
        <v>0</v>
      </c>
      <c r="T126" s="2177" t="n">
        <f aca="false">'02.24 по датам'!T126</f>
        <v>0</v>
      </c>
      <c r="U126" s="2177" t="n">
        <f aca="false">'02.24 по датам'!U126</f>
        <v>0</v>
      </c>
      <c r="V126" s="2177" t="n">
        <f aca="false">'02.24 по датам'!V126</f>
        <v>0</v>
      </c>
      <c r="W126" s="2178" t="n">
        <f aca="false">'02.24 по датам'!W126</f>
        <v>0</v>
      </c>
      <c r="X126" s="2171"/>
      <c r="Y126" s="2172"/>
      <c r="Z126" s="2173"/>
      <c r="AA126" s="2174" t="n">
        <f aca="false">SUBTOTAL(9,C126:Z126)</f>
        <v>0</v>
      </c>
      <c r="AB126" s="2175" t="n">
        <f aca="false">AA126+AB122</f>
        <v>895</v>
      </c>
      <c r="AC126" s="2176" t="n">
        <f aca="false">'02.24 по датам'!AC126</f>
        <v>0</v>
      </c>
      <c r="AD126" s="2176" t="n">
        <f aca="false">'02.24 по датам'!AD126</f>
        <v>0</v>
      </c>
      <c r="AE126" s="2177" t="n">
        <f aca="false">'02.24 по датам'!AE126</f>
        <v>0</v>
      </c>
      <c r="AF126" s="2177" t="n">
        <f aca="false">'02.24 по датам'!AF126</f>
        <v>0</v>
      </c>
      <c r="AG126" s="2177" t="n">
        <f aca="false">'02.24 по датам'!AG126</f>
        <v>0</v>
      </c>
      <c r="AH126" s="2177" t="n">
        <f aca="false">'02.24 по датам'!AH126</f>
        <v>0</v>
      </c>
      <c r="AI126" s="2177" t="n">
        <f aca="false">'02.24 по датам'!AI126</f>
        <v>0</v>
      </c>
      <c r="AJ126" s="2177" t="n">
        <f aca="false">'02.24 по датам'!AJ126</f>
        <v>0</v>
      </c>
      <c r="AK126" s="2177" t="n">
        <f aca="false">'02.24 по датам'!AK126</f>
        <v>0</v>
      </c>
      <c r="AL126" s="2177" t="n">
        <f aca="false">'02.24 по датам'!AL126</f>
        <v>0</v>
      </c>
      <c r="AM126" s="2177" t="n">
        <f aca="false">'02.24 по датам'!AM126</f>
        <v>0</v>
      </c>
      <c r="AN126" s="2177" t="n">
        <f aca="false">'02.24 по датам'!AN126</f>
        <v>0</v>
      </c>
      <c r="AO126" s="2178" t="n">
        <f aca="false">'02.24 по датам'!AO126</f>
        <v>0</v>
      </c>
      <c r="AP126" s="2171"/>
      <c r="AQ126" s="2172"/>
      <c r="AR126" s="2173"/>
      <c r="AS126" s="2174" t="n">
        <f aca="false">SUBTOTAL(9,AC126:AR126)</f>
        <v>0</v>
      </c>
      <c r="AT126" s="2175" t="n">
        <f aca="false">AS126+AT122</f>
        <v>0</v>
      </c>
      <c r="AU126" s="2176" t="n">
        <f aca="false">'02.24 по датам'!AU126</f>
        <v>0</v>
      </c>
      <c r="AV126" s="2176" t="n">
        <f aca="false">'02.24 по датам'!AV126</f>
        <v>0</v>
      </c>
      <c r="AW126" s="2179" t="n">
        <f aca="false">'02.24 по датам'!AW126</f>
        <v>0</v>
      </c>
      <c r="AX126" s="2177" t="n">
        <f aca="false">'02.24 по датам'!AX126</f>
        <v>0</v>
      </c>
      <c r="AY126" s="2177" t="n">
        <f aca="false">'02.24 по датам'!AY126</f>
        <v>0</v>
      </c>
      <c r="AZ126" s="2177" t="n">
        <f aca="false">'02.24 по датам'!AZ126</f>
        <v>0</v>
      </c>
      <c r="BA126" s="2177" t="n">
        <f aca="false">'02.24 по датам'!BA126</f>
        <v>0</v>
      </c>
      <c r="BB126" s="2177" t="n">
        <f aca="false">'02.24 по датам'!BB126</f>
        <v>0</v>
      </c>
      <c r="BC126" s="2177" t="n">
        <f aca="false">'02.24 по датам'!BC126</f>
        <v>0</v>
      </c>
      <c r="BD126" s="2177" t="n">
        <f aca="false">'02.24 по датам'!BD126</f>
        <v>0</v>
      </c>
      <c r="BE126" s="2177" t="n">
        <f aca="false">'02.24 по датам'!BE126</f>
        <v>0</v>
      </c>
      <c r="BF126" s="2177" t="n">
        <f aca="false">'02.24 по датам'!BF126</f>
        <v>0</v>
      </c>
      <c r="BG126" s="2177" t="n">
        <f aca="false">'02.24 по датам'!BG126</f>
        <v>0</v>
      </c>
      <c r="BH126" s="2177" t="n">
        <f aca="false">'02.24 по датам'!BH126</f>
        <v>0</v>
      </c>
      <c r="BI126" s="2177" t="n">
        <f aca="false">'02.24 по датам'!BI126</f>
        <v>0</v>
      </c>
      <c r="BJ126" s="2177" t="n">
        <f aca="false">'02.24 по датам'!BJ126</f>
        <v>0</v>
      </c>
      <c r="BK126" s="2177" t="n">
        <f aca="false">'02.24 по датам'!BK126</f>
        <v>0</v>
      </c>
      <c r="BL126" s="2177" t="n">
        <f aca="false">'02.24 по датам'!BL126</f>
        <v>0</v>
      </c>
      <c r="BM126" s="2177" t="n">
        <f aca="false">'02.24 по датам'!BM126</f>
        <v>0</v>
      </c>
      <c r="BN126" s="2177" t="n">
        <f aca="false">'02.24 по датам'!BN126</f>
        <v>0</v>
      </c>
      <c r="BO126" s="2177" t="n">
        <f aca="false">'02.24 по датам'!BO126</f>
        <v>0</v>
      </c>
      <c r="BP126" s="2177" t="n">
        <f aca="false">'02.24 по датам'!BP126</f>
        <v>0</v>
      </c>
      <c r="BQ126" s="2178" t="n">
        <f aca="false">'02.24 по датам'!BQ126</f>
        <v>0</v>
      </c>
      <c r="BR126" s="2171"/>
      <c r="BS126" s="2172"/>
      <c r="BT126" s="2173"/>
      <c r="BU126" s="2174" t="n">
        <f aca="false">SUBTOTAL(9,AU126:BT126)</f>
        <v>0</v>
      </c>
      <c r="BV126" s="2175" t="n">
        <f aca="false">BU126+BV122</f>
        <v>378</v>
      </c>
      <c r="BW126" s="2180" t="n">
        <f aca="false">'02.24 по датам'!BW126</f>
        <v>0</v>
      </c>
      <c r="BX126" s="2177" t="n">
        <f aca="false">'02.24 по датам'!BX126</f>
        <v>0</v>
      </c>
      <c r="BY126" s="2177" t="n">
        <f aca="false">'02.24 по датам'!BY126</f>
        <v>0</v>
      </c>
      <c r="BZ126" s="2177" t="n">
        <f aca="false">'02.24 по датам'!BZ126</f>
        <v>0</v>
      </c>
      <c r="CA126" s="2177" t="n">
        <f aca="false">'02.24 по датам'!CA126</f>
        <v>0</v>
      </c>
      <c r="CB126" s="2177" t="n">
        <f aca="false">'02.24 по датам'!CB126</f>
        <v>0</v>
      </c>
      <c r="CC126" s="2177" t="n">
        <f aca="false">'02.24 по датам'!CC126</f>
        <v>0</v>
      </c>
      <c r="CD126" s="2177" t="n">
        <f aca="false">'02.24 по датам'!CD126</f>
        <v>0</v>
      </c>
      <c r="CE126" s="2177" t="n">
        <f aca="false">'02.24 по датам'!CE126</f>
        <v>0</v>
      </c>
      <c r="CF126" s="2177" t="n">
        <f aca="false">'02.24 по датам'!CF126</f>
        <v>0</v>
      </c>
      <c r="CG126" s="2177" t="n">
        <f aca="false">'02.24 по датам'!CG126</f>
        <v>0</v>
      </c>
      <c r="CH126" s="2177" t="n">
        <f aca="false">'02.24 по датам'!CH126</f>
        <v>0</v>
      </c>
      <c r="CI126" s="2178" t="n">
        <f aca="false">'02.24 по датам'!CI126</f>
        <v>0</v>
      </c>
      <c r="CJ126" s="2171"/>
      <c r="CK126" s="2172"/>
      <c r="CL126" s="2173"/>
      <c r="CM126" s="2174" t="n">
        <f aca="false">SUBTOTAL(9,BW126:CL126)</f>
        <v>0</v>
      </c>
      <c r="CN126" s="2175" t="n">
        <f aca="false">CM126+CN122</f>
        <v>0</v>
      </c>
      <c r="CO126" s="2175" t="n">
        <f aca="false">AA126+AS126+BU126+CM126</f>
        <v>0</v>
      </c>
      <c r="CP126" s="2175" t="n">
        <f aca="false">CO126+CP122</f>
        <v>1273</v>
      </c>
      <c r="CQ126" s="2204" t="n">
        <f aca="false">'02.24 по датам'!CQ126</f>
        <v>0</v>
      </c>
      <c r="CR126" s="2204" t="n">
        <f aca="false">'02.24 по датам'!CR126</f>
        <v>0</v>
      </c>
      <c r="CS126" s="2204" t="n">
        <f aca="false">'02.24 по датам'!CS126</f>
        <v>0</v>
      </c>
      <c r="CT126" s="2204" t="n">
        <f aca="false">'02.24 по датам'!CT126</f>
        <v>0</v>
      </c>
      <c r="CU126" s="2204" t="n">
        <f aca="false">'02.24 по датам'!CU126</f>
        <v>0</v>
      </c>
      <c r="CV126" s="2204" t="n">
        <f aca="false">'02.24 по датам'!CV126</f>
        <v>0</v>
      </c>
      <c r="CW126" s="2204" t="n">
        <f aca="false">'02.24 по датам'!CW126</f>
        <v>0</v>
      </c>
      <c r="CX126" s="2204" t="n">
        <f aca="false">'02.24 по датам'!CX126</f>
        <v>0</v>
      </c>
      <c r="CY126" s="2204" t="n">
        <f aca="false">'02.24 по датам'!CY126</f>
        <v>0</v>
      </c>
      <c r="CZ126" s="2204" t="n">
        <f aca="false">'02.24 по датам'!CZ126</f>
        <v>0</v>
      </c>
      <c r="DA126" s="2204" t="n">
        <f aca="false">'02.24 по датам'!DA126</f>
        <v>0</v>
      </c>
      <c r="DB126" s="2204" t="n">
        <f aca="false">'02.24 по датам'!DB126</f>
        <v>0</v>
      </c>
      <c r="DC126" s="2290" t="n">
        <f aca="false">'02.24 по датам'!DC126</f>
        <v>0</v>
      </c>
      <c r="DD126" s="2186"/>
      <c r="DE126" s="2187"/>
      <c r="DF126" s="2267"/>
      <c r="DG126" s="2181" t="n">
        <f aca="false">SUBTOTAL(9,CQ126:DF126)</f>
        <v>0</v>
      </c>
      <c r="DH126" s="2182" t="n">
        <f aca="false">DG126:DG126+IF($B122:$B122=2,0,DH122:DH122)</f>
        <v>0</v>
      </c>
      <c r="DI126" s="2180" t="n">
        <f aca="false">'02.24 по датам'!DI126</f>
        <v>0</v>
      </c>
      <c r="DJ126" s="2204" t="n">
        <f aca="false">'02.24 по датам'!DJ126</f>
        <v>0</v>
      </c>
      <c r="DK126" s="2204" t="n">
        <f aca="false">'02.24 по датам'!DK126</f>
        <v>0</v>
      </c>
      <c r="DL126" s="2204" t="n">
        <f aca="false">'02.24 по датам'!DL126</f>
        <v>0</v>
      </c>
      <c r="DM126" s="2204" t="n">
        <f aca="false">'02.24 по датам'!DM126</f>
        <v>0</v>
      </c>
      <c r="DN126" s="2204" t="n">
        <f aca="false">'02.24 по датам'!DN126</f>
        <v>0</v>
      </c>
      <c r="DO126" s="2204" t="n">
        <f aca="false">'02.24 по датам'!DO126</f>
        <v>0</v>
      </c>
      <c r="DP126" s="2204" t="n">
        <f aca="false">'02.24 по датам'!DP126</f>
        <v>0</v>
      </c>
      <c r="DQ126" s="2204" t="n">
        <f aca="false">'02.24 по датам'!DQ126</f>
        <v>0</v>
      </c>
      <c r="DR126" s="2204" t="n">
        <f aca="false">'02.24 по датам'!DR126</f>
        <v>0</v>
      </c>
      <c r="DS126" s="2204" t="n">
        <f aca="false">'02.24 по датам'!DS126</f>
        <v>0</v>
      </c>
      <c r="DT126" s="2204" t="n">
        <f aca="false">'02.24 по датам'!DT126</f>
        <v>0</v>
      </c>
      <c r="DU126" s="2290" t="n">
        <f aca="false">'02.24 по датам'!DU126</f>
        <v>0</v>
      </c>
      <c r="DV126" s="2186"/>
      <c r="DW126" s="2187"/>
      <c r="DX126" s="2267"/>
      <c r="DY126" s="2181" t="n">
        <f aca="false">SUBTOTAL(9,DI126:DX126)</f>
        <v>0</v>
      </c>
      <c r="DZ126" s="2182" t="n">
        <f aca="false">DY126:DY126+IF($B122:$B122=2,0,DZ122:DZ122)</f>
        <v>0</v>
      </c>
      <c r="EA126" s="2177" t="n">
        <f aca="false">'02.24 по датам'!EA126</f>
        <v>0</v>
      </c>
      <c r="EB126" s="2177" t="n">
        <f aca="false">'02.24 по датам'!EB126</f>
        <v>0</v>
      </c>
      <c r="EC126" s="2177" t="n">
        <f aca="false">'02.24 по датам'!EC126</f>
        <v>0</v>
      </c>
      <c r="ED126" s="2177" t="n">
        <f aca="false">'02.24 по датам'!ED126</f>
        <v>0</v>
      </c>
      <c r="EE126" s="2177" t="n">
        <f aca="false">'02.24 по датам'!EE126</f>
        <v>0</v>
      </c>
      <c r="EF126" s="2177" t="n">
        <f aca="false">'02.24 по датам'!EF126</f>
        <v>0</v>
      </c>
      <c r="EG126" s="2177" t="n">
        <f aca="false">'02.24 по датам'!EG126</f>
        <v>0</v>
      </c>
      <c r="EH126" s="2177" t="n">
        <f aca="false">'02.24 по датам'!EH126</f>
        <v>0</v>
      </c>
      <c r="EI126" s="2177" t="n">
        <f aca="false">'02.24 по датам'!EI126</f>
        <v>0</v>
      </c>
      <c r="EJ126" s="2177" t="n">
        <f aca="false">'02.24 по датам'!EJ126</f>
        <v>0</v>
      </c>
      <c r="EK126" s="2177" t="n">
        <f aca="false">'02.24 по датам'!EK126</f>
        <v>0</v>
      </c>
      <c r="EL126" s="2177" t="n">
        <f aca="false">'02.24 по датам'!EL126</f>
        <v>0</v>
      </c>
      <c r="EM126" s="2177" t="n">
        <f aca="false">'02.24 по датам'!EM126</f>
        <v>0</v>
      </c>
      <c r="EN126" s="2177" t="n">
        <f aca="false">'02.24 по датам'!EN126</f>
        <v>0</v>
      </c>
      <c r="EO126" s="2177" t="n">
        <f aca="false">'02.24 по датам'!EO126</f>
        <v>0</v>
      </c>
      <c r="EP126" s="2177" t="n">
        <f aca="false">'02.24 по датам'!EP126</f>
        <v>0</v>
      </c>
      <c r="EQ126" s="2177" t="n">
        <f aca="false">'02.24 по датам'!EQ126</f>
        <v>0</v>
      </c>
      <c r="ER126" s="2177" t="n">
        <f aca="false">'02.24 по датам'!ER126</f>
        <v>0</v>
      </c>
      <c r="ES126" s="2177" t="n">
        <f aca="false">'02.24 по датам'!ES126</f>
        <v>0</v>
      </c>
      <c r="ET126" s="2177" t="n">
        <f aca="false">'02.24 по датам'!ET126</f>
        <v>0</v>
      </c>
      <c r="EU126" s="2177" t="n">
        <f aca="false">'02.24 по датам'!EU126</f>
        <v>0</v>
      </c>
      <c r="EV126" s="2177" t="n">
        <f aca="false">'02.24 по датам'!EV126</f>
        <v>0</v>
      </c>
      <c r="EW126" s="2177" t="n">
        <f aca="false">'02.24 по датам'!EW126</f>
        <v>0</v>
      </c>
      <c r="EX126" s="2177" t="n">
        <f aca="false">'02.24 по датам'!EX126</f>
        <v>0</v>
      </c>
      <c r="EY126" s="2178" t="n">
        <f aca="false">'02.24 по датам'!EY126</f>
        <v>0</v>
      </c>
      <c r="EZ126" s="2171"/>
      <c r="FA126" s="2172"/>
      <c r="FB126" s="2173"/>
      <c r="FC126" s="2181" t="n">
        <f aca="false">SUBTOTAL(9,EA126:FB126)</f>
        <v>0</v>
      </c>
      <c r="FD126" s="2182" t="n">
        <f aca="false">FC126:FC126+IF($B122:$B122=2,0,FD122:FD122)</f>
        <v>200</v>
      </c>
      <c r="FE126" s="2177" t="n">
        <f aca="false">'02.24 по датам'!FE126</f>
        <v>0</v>
      </c>
      <c r="FF126" s="2177" t="n">
        <f aca="false">'02.24 по датам'!FF126</f>
        <v>0</v>
      </c>
      <c r="FG126" s="2177" t="n">
        <f aca="false">'02.24 по датам'!FG126</f>
        <v>0</v>
      </c>
      <c r="FH126" s="2177" t="n">
        <f aca="false">'02.24 по датам'!FH126</f>
        <v>0</v>
      </c>
      <c r="FI126" s="2177" t="n">
        <f aca="false">'02.24 по датам'!FI126</f>
        <v>0</v>
      </c>
      <c r="FJ126" s="2177" t="n">
        <f aca="false">'02.24 по датам'!FJ126</f>
        <v>0</v>
      </c>
      <c r="FK126" s="2177" t="n">
        <f aca="false">'02.24 по датам'!FK126</f>
        <v>0</v>
      </c>
      <c r="FL126" s="2177" t="n">
        <f aca="false">'02.24 по датам'!FL126</f>
        <v>0</v>
      </c>
      <c r="FM126" s="2177" t="n">
        <f aca="false">'02.24 по датам'!FM126</f>
        <v>0</v>
      </c>
      <c r="FN126" s="2178" t="n">
        <f aca="false">'02.24 по датам'!FN126</f>
        <v>0</v>
      </c>
      <c r="FO126" s="2171"/>
      <c r="FP126" s="2172"/>
      <c r="FQ126" s="2173"/>
      <c r="FR126" s="2181" t="n">
        <f aca="false">SUBTOTAL(9,FE126:FQ126)</f>
        <v>0</v>
      </c>
      <c r="FS126" s="2182" t="n">
        <f aca="false">FR126:FR126+IF($B122:$B122=2,0,FS122:FS122)</f>
        <v>0</v>
      </c>
      <c r="FT126" s="2282" t="n">
        <f aca="false">'02.24 по датам'!GX126-'02.24 НГДП по датам'!AW126</f>
        <v>0</v>
      </c>
      <c r="FU126" s="2184"/>
      <c r="FV126" s="2184"/>
      <c r="FW126" s="2184"/>
      <c r="FX126" s="2184"/>
      <c r="FY126" s="2184"/>
      <c r="FZ126" s="2184"/>
      <c r="GA126" s="2184"/>
      <c r="GB126" s="2184"/>
      <c r="GC126" s="2184"/>
      <c r="GD126" s="2184"/>
      <c r="GE126" s="2184"/>
      <c r="GF126" s="2184"/>
      <c r="GG126" s="2184"/>
      <c r="GH126" s="2184"/>
      <c r="GI126" s="2184"/>
      <c r="GJ126" s="2184"/>
      <c r="GK126" s="2184"/>
      <c r="GL126" s="2184"/>
      <c r="GM126" s="2184"/>
      <c r="GN126" s="2184"/>
      <c r="GO126" s="2184"/>
      <c r="GP126" s="2184"/>
      <c r="GQ126" s="2184"/>
      <c r="GR126" s="2184"/>
      <c r="GS126" s="2185"/>
      <c r="GT126" s="2186"/>
      <c r="GU126" s="2187"/>
      <c r="GV126" s="2173"/>
      <c r="GW126" s="2188" t="n">
        <f aca="false">SUBTOTAL(9,FT126:GV126)</f>
        <v>0</v>
      </c>
      <c r="GX126" s="2175" t="n">
        <f aca="false">SUBTOTAL(9,FT126:GV126)</f>
        <v>0</v>
      </c>
      <c r="GY126" s="2174" t="n">
        <f aca="false">GX126:GX126+IF($B122:$B122=2,0,GY122:GY122)</f>
        <v>-50</v>
      </c>
      <c r="GZ126" s="2189" t="n">
        <f aca="false">'02.24 по датам'!GZ126</f>
        <v>0</v>
      </c>
      <c r="HA126" s="2190" t="n">
        <f aca="false">'02.24 по датам'!HA126</f>
        <v>0</v>
      </c>
      <c r="HB126" s="2191"/>
      <c r="HC126" s="2192" t="n">
        <f aca="false">SUBTOTAL(9,GZ126:HB126)</f>
        <v>0</v>
      </c>
      <c r="HD126" s="2193" t="n">
        <f aca="false">$HD$14+HD122</f>
        <v>1102.87</v>
      </c>
      <c r="HE126" s="2194"/>
      <c r="HF126" s="2195" t="n">
        <f aca="false">SUM(HD126:HE126)</f>
        <v>1102.87</v>
      </c>
      <c r="HG126" s="2180" t="n">
        <f aca="false">'02.24 по датам'!ID126-'02.24 НГДП по датам'!BF126</f>
        <v>8</v>
      </c>
      <c r="HH126" s="2180"/>
      <c r="HI126" s="2197"/>
      <c r="HJ126" s="2184"/>
      <c r="HK126" s="2184"/>
      <c r="HL126" s="2184"/>
      <c r="HM126" s="2184"/>
      <c r="HN126" s="2184"/>
      <c r="HO126" s="2184"/>
      <c r="HP126" s="2184"/>
      <c r="HQ126" s="2184"/>
      <c r="HR126" s="2184"/>
      <c r="HS126" s="2184"/>
      <c r="HT126" s="2184"/>
      <c r="HU126" s="2184"/>
      <c r="HV126" s="2184"/>
      <c r="HW126" s="2184"/>
      <c r="HX126" s="2184"/>
      <c r="HY126" s="2184"/>
      <c r="HZ126" s="2185"/>
      <c r="IA126" s="2186"/>
      <c r="IB126" s="2187"/>
      <c r="IC126" s="2173"/>
      <c r="ID126" s="2174" t="n">
        <f aca="false">SUBTOTAL(9,HG126:IC126)</f>
        <v>8</v>
      </c>
      <c r="IE126" s="2188" t="n">
        <f aca="false">ID126:ID126+IF($B122:$B122=2,0,IE122:IE122)</f>
        <v>150</v>
      </c>
      <c r="IF126" s="2198" t="n">
        <f aca="false">'02.24 по датам'!IF126</f>
        <v>0</v>
      </c>
      <c r="IG126" s="2198" t="n">
        <f aca="false">'02.24 по датам'!IG126</f>
        <v>0</v>
      </c>
      <c r="IH126" s="2199" t="n">
        <f aca="false">'02.24 по датам'!IH126</f>
        <v>0</v>
      </c>
      <c r="II126" s="2200"/>
      <c r="IJ126" s="2201"/>
      <c r="IK126" s="2202" t="n">
        <f aca="false">SUBTOTAL(9,IF126:IJ126)</f>
        <v>0</v>
      </c>
      <c r="IL126" s="2203" t="n">
        <f aca="false">IK126:IK126+IF($B122:$B122=2,0,IL122:IL122)</f>
        <v>0</v>
      </c>
      <c r="IM126" s="2204" t="n">
        <f aca="false">'02.24 по датам'!IM126</f>
        <v>0</v>
      </c>
      <c r="IN126" s="2204" t="n">
        <f aca="false">'02.24 по датам'!IN126</f>
        <v>0</v>
      </c>
      <c r="IO126" s="2177" t="n">
        <f aca="false">'02.24 по датам'!IO126</f>
        <v>0</v>
      </c>
      <c r="IP126" s="2177" t="n">
        <f aca="false">'02.24 по датам'!IP126</f>
        <v>0</v>
      </c>
      <c r="IQ126" s="2177" t="n">
        <f aca="false">'02.24 по датам'!IQ126</f>
        <v>0</v>
      </c>
      <c r="IR126" s="2177" t="n">
        <f aca="false">'02.24 по датам'!IR126</f>
        <v>0</v>
      </c>
      <c r="IS126" s="2177" t="n">
        <f aca="false">'02.24 по датам'!IS126</f>
        <v>0</v>
      </c>
      <c r="IT126" s="2177" t="n">
        <f aca="false">'02.24 по датам'!IT126</f>
        <v>0</v>
      </c>
      <c r="IU126" s="2177" t="n">
        <f aca="false">'02.24 по датам'!IU126</f>
        <v>0</v>
      </c>
      <c r="IV126" s="2178" t="n">
        <f aca="false">'02.24 по датам'!IV126</f>
        <v>0</v>
      </c>
      <c r="IW126" s="2171"/>
      <c r="IX126" s="2172"/>
      <c r="IY126" s="2173"/>
      <c r="IZ126" s="2174" t="n">
        <f aca="false">SUBTOTAL(9,IM126:IY126)</f>
        <v>0</v>
      </c>
      <c r="JA126" s="2175" t="n">
        <f aca="false">IZ126:IZ126+IF($B122:$B122=2,0,JA122:JA122)</f>
        <v>24.8</v>
      </c>
      <c r="JB126" s="2205" t="n">
        <f aca="false">'02.24 по датам'!JB126</f>
        <v>0</v>
      </c>
      <c r="JC126" s="2194"/>
      <c r="JD126" s="2268" t="n">
        <f aca="false">'02.24 по датам'!JD126</f>
        <v>0</v>
      </c>
      <c r="JE126" s="2207" t="n">
        <f aca="false">SUBTOTAL(9,JB126:JD126)</f>
        <v>0</v>
      </c>
      <c r="JF126" s="2208" t="n">
        <f aca="false">SUMIF($C$5:JE$5,"Накопленный эффект, т/сут",$C126:JE126)+SUMIF($C$5:JE$5,"Нараст.  по потенциалу",$C126:JE126)-SUMIF($C$5:JE$5,"Нараст. по остановкам",$C126:JE126)-SUMIF($C$5:JE$5,"ИТОГО перевод в ППД",$C126:JE126)-SUMIF($C$5:JE$5,"ИТОГО  нерент, по распоряж.",$C126:JE126)-SUMIF($C$5:JE$5,"ИТОГО ост. дебит от ЗБС, Углуб., ПВЛГ/ПНЛГ",$C126:JE126)</f>
        <v>1248.2</v>
      </c>
      <c r="JG126" s="2269" t="n">
        <f aca="false">'02.24 по датам'!JG126-'02.24 НГДП по датам'!BV126</f>
        <v>0</v>
      </c>
      <c r="JH126" s="2209" t="n">
        <f aca="false">'02.24 по датам'!JH126-'02.24 НГДП по датам'!BW126</f>
        <v>0</v>
      </c>
      <c r="JI126" s="2209" t="n">
        <f aca="false">'02.24 по датам'!JI126-'02.24 НГДП по датам'!BX126</f>
        <v>0</v>
      </c>
      <c r="JJ126" s="2210" t="n">
        <f aca="false">'02.24 по датам'!JJ126-'02.24 НГДП по датам'!BY126</f>
        <v>0</v>
      </c>
      <c r="JK126" s="2211" t="n">
        <f aca="false">'02.24 НГДП по датам'!BZ126</f>
        <v>0</v>
      </c>
      <c r="JL126" s="2202" t="n">
        <f aca="false">SUBTOTAL(9,JG126:JJ126)</f>
        <v>0</v>
      </c>
      <c r="JM126" s="2107"/>
      <c r="JN126" s="2108"/>
      <c r="JO126" s="2256"/>
      <c r="JP126" s="2212" t="n">
        <f aca="false">JP$4:JP$4+SUMIF($C$5:JL$5,"Нараст. по остановкам",$C126:JL126)-SUMIF($C$5:JL$5,"Нараст.  по потенциалу",$C126:JL126)</f>
        <v>820.812</v>
      </c>
      <c r="JQ126" s="2213"/>
      <c r="JR126" s="2214" t="n">
        <f aca="false">'02.24 НГДП по датам'!CB126</f>
        <v>31.893</v>
      </c>
    </row>
    <row r="127" customFormat="false" ht="1.5" hidden="false" customHeight="true" outlineLevel="0" collapsed="false">
      <c r="A127" s="2215"/>
      <c r="B127" s="2215"/>
      <c r="C127" s="2216" t="n">
        <f aca="false">'02.24 по датам'!C127</f>
        <v>0</v>
      </c>
      <c r="D127" s="2216" t="n">
        <f aca="false">'02.24 по датам'!D127</f>
        <v>0</v>
      </c>
      <c r="E127" s="2216" t="n">
        <f aca="false">'02.24 по датам'!E127</f>
        <v>0</v>
      </c>
      <c r="F127" s="2216" t="n">
        <f aca="false">'02.24 по датам'!F127</f>
        <v>0</v>
      </c>
      <c r="G127" s="2217" t="n">
        <f aca="false">'02.24 по датам'!G127</f>
        <v>0</v>
      </c>
      <c r="H127" s="2217" t="n">
        <f aca="false">'02.24 по датам'!H127</f>
        <v>0</v>
      </c>
      <c r="I127" s="2217" t="n">
        <f aca="false">'02.24 по датам'!I127</f>
        <v>0</v>
      </c>
      <c r="J127" s="2217" t="n">
        <f aca="false">'02.24 по датам'!J127</f>
        <v>0</v>
      </c>
      <c r="K127" s="2217" t="n">
        <f aca="false">'02.24 по датам'!K127</f>
        <v>0</v>
      </c>
      <c r="L127" s="2217" t="n">
        <f aca="false">'02.24 по датам'!L127</f>
        <v>0</v>
      </c>
      <c r="M127" s="2217" t="n">
        <f aca="false">'02.24 по датам'!M127</f>
        <v>0</v>
      </c>
      <c r="N127" s="2217" t="n">
        <f aca="false">'02.24 по датам'!N127</f>
        <v>0</v>
      </c>
      <c r="O127" s="2217" t="n">
        <f aca="false">'02.24 по датам'!O127</f>
        <v>0</v>
      </c>
      <c r="P127" s="2217" t="n">
        <f aca="false">'02.24 по датам'!P127</f>
        <v>0</v>
      </c>
      <c r="Q127" s="2217" t="n">
        <f aca="false">'02.24 по датам'!Q127</f>
        <v>0</v>
      </c>
      <c r="R127" s="2217" t="n">
        <f aca="false">'02.24 по датам'!R127</f>
        <v>0</v>
      </c>
      <c r="S127" s="2217" t="n">
        <f aca="false">'02.24 по датам'!S127</f>
        <v>0</v>
      </c>
      <c r="T127" s="2217" t="n">
        <f aca="false">'02.24 по датам'!T127</f>
        <v>0</v>
      </c>
      <c r="U127" s="2217" t="n">
        <f aca="false">'02.24 по датам'!U127</f>
        <v>0</v>
      </c>
      <c r="V127" s="2217" t="n">
        <f aca="false">'02.24 по датам'!V127</f>
        <v>0</v>
      </c>
      <c r="W127" s="2217" t="n">
        <f aca="false">'02.24 по датам'!W127</f>
        <v>0</v>
      </c>
      <c r="X127" s="2218"/>
      <c r="Y127" s="2219"/>
      <c r="Z127" s="2220"/>
      <c r="AA127" s="2221"/>
      <c r="AB127" s="2221"/>
      <c r="AC127" s="2229" t="n">
        <f aca="false">'02.24 по датам'!AC127</f>
        <v>0</v>
      </c>
      <c r="AD127" s="2222" t="n">
        <f aca="false">'02.24 по датам'!AD127</f>
        <v>0</v>
      </c>
      <c r="AE127" s="2217" t="n">
        <f aca="false">'02.24 по датам'!AE127</f>
        <v>0</v>
      </c>
      <c r="AF127" s="2217" t="n">
        <f aca="false">'02.24 по датам'!AF127</f>
        <v>0</v>
      </c>
      <c r="AG127" s="2217" t="n">
        <f aca="false">'02.24 по датам'!AG127</f>
        <v>0</v>
      </c>
      <c r="AH127" s="2217" t="n">
        <f aca="false">'02.24 по датам'!AH127</f>
        <v>0</v>
      </c>
      <c r="AI127" s="2217" t="n">
        <f aca="false">'02.24 по датам'!AI127</f>
        <v>0</v>
      </c>
      <c r="AJ127" s="2217" t="n">
        <f aca="false">'02.24 по датам'!AJ127</f>
        <v>0</v>
      </c>
      <c r="AK127" s="2217" t="n">
        <f aca="false">'02.24 по датам'!AK127</f>
        <v>0</v>
      </c>
      <c r="AL127" s="2217" t="n">
        <f aca="false">'02.24 по датам'!AL127</f>
        <v>0</v>
      </c>
      <c r="AM127" s="2217" t="n">
        <f aca="false">'02.24 по датам'!AM127</f>
        <v>0</v>
      </c>
      <c r="AN127" s="2217" t="n">
        <f aca="false">'02.24 по датам'!AN127</f>
        <v>0</v>
      </c>
      <c r="AO127" s="2217" t="n">
        <f aca="false">'02.24 по датам'!AO127</f>
        <v>0</v>
      </c>
      <c r="AP127" s="2218"/>
      <c r="AQ127" s="2219"/>
      <c r="AR127" s="2220"/>
      <c r="AS127" s="2221"/>
      <c r="AT127" s="2221"/>
      <c r="AU127" s="2216" t="n">
        <f aca="false">'02.24 по датам'!AU127</f>
        <v>0</v>
      </c>
      <c r="AV127" s="2216" t="n">
        <f aca="false">'02.24 по датам'!AV127</f>
        <v>0</v>
      </c>
      <c r="AW127" s="2223" t="n">
        <f aca="false">'02.24 по датам'!AW127</f>
        <v>0</v>
      </c>
      <c r="AX127" s="2217" t="n">
        <f aca="false">'02.24 по датам'!AX127</f>
        <v>0</v>
      </c>
      <c r="AY127" s="2217" t="n">
        <f aca="false">'02.24 по датам'!AY127</f>
        <v>0</v>
      </c>
      <c r="AZ127" s="2217" t="n">
        <f aca="false">'02.24 по датам'!AZ127</f>
        <v>0</v>
      </c>
      <c r="BA127" s="2217" t="n">
        <f aca="false">'02.24 по датам'!BA127</f>
        <v>0</v>
      </c>
      <c r="BB127" s="2217" t="n">
        <f aca="false">'02.24 по датам'!BB127</f>
        <v>0</v>
      </c>
      <c r="BC127" s="2217" t="n">
        <f aca="false">'02.24 по датам'!BC127</f>
        <v>0</v>
      </c>
      <c r="BD127" s="2217" t="n">
        <f aca="false">'02.24 по датам'!BD127</f>
        <v>0</v>
      </c>
      <c r="BE127" s="2217" t="n">
        <f aca="false">'02.24 по датам'!BE127</f>
        <v>0</v>
      </c>
      <c r="BF127" s="2217" t="n">
        <f aca="false">'02.24 по датам'!BF127</f>
        <v>0</v>
      </c>
      <c r="BG127" s="2217" t="n">
        <f aca="false">'02.24 по датам'!BG127</f>
        <v>0</v>
      </c>
      <c r="BH127" s="2217" t="n">
        <f aca="false">'02.24 по датам'!BH127</f>
        <v>0</v>
      </c>
      <c r="BI127" s="2217" t="n">
        <f aca="false">'02.24 по датам'!BI127</f>
        <v>0</v>
      </c>
      <c r="BJ127" s="2217" t="n">
        <f aca="false">'02.24 по датам'!BJ127</f>
        <v>0</v>
      </c>
      <c r="BK127" s="2217" t="n">
        <f aca="false">'02.24 по датам'!BK127</f>
        <v>0</v>
      </c>
      <c r="BL127" s="2217" t="n">
        <f aca="false">'02.24 по датам'!BL127</f>
        <v>0</v>
      </c>
      <c r="BM127" s="2217" t="n">
        <f aca="false">'02.24 по датам'!BM127</f>
        <v>0</v>
      </c>
      <c r="BN127" s="2217" t="n">
        <f aca="false">'02.24 по датам'!BN127</f>
        <v>0</v>
      </c>
      <c r="BO127" s="2217" t="n">
        <f aca="false">'02.24 по датам'!BO127</f>
        <v>0</v>
      </c>
      <c r="BP127" s="2217" t="n">
        <f aca="false">'02.24 по датам'!BP127</f>
        <v>0</v>
      </c>
      <c r="BQ127" s="2217" t="n">
        <f aca="false">'02.24 по датам'!BQ127</f>
        <v>0</v>
      </c>
      <c r="BR127" s="2218"/>
      <c r="BS127" s="2219"/>
      <c r="BT127" s="2220"/>
      <c r="BU127" s="2221"/>
      <c r="BV127" s="2221"/>
      <c r="BW127" s="2222" t="n">
        <f aca="false">'02.24 по датам'!BW127</f>
        <v>0</v>
      </c>
      <c r="BX127" s="2217" t="n">
        <f aca="false">'02.24 по датам'!BX127</f>
        <v>0</v>
      </c>
      <c r="BY127" s="2217" t="n">
        <f aca="false">'02.24 по датам'!BY127</f>
        <v>0</v>
      </c>
      <c r="BZ127" s="2217" t="n">
        <f aca="false">'02.24 по датам'!BZ127</f>
        <v>0</v>
      </c>
      <c r="CA127" s="2217" t="n">
        <f aca="false">'02.24 по датам'!CA127</f>
        <v>0</v>
      </c>
      <c r="CB127" s="2217" t="n">
        <f aca="false">'02.24 по датам'!CB127</f>
        <v>0</v>
      </c>
      <c r="CC127" s="2217" t="n">
        <f aca="false">'02.24 по датам'!CC127</f>
        <v>0</v>
      </c>
      <c r="CD127" s="2217" t="n">
        <f aca="false">'02.24 по датам'!CD127</f>
        <v>0</v>
      </c>
      <c r="CE127" s="2217" t="n">
        <f aca="false">'02.24 по датам'!CE127</f>
        <v>0</v>
      </c>
      <c r="CF127" s="2217" t="n">
        <f aca="false">'02.24 по датам'!CF127</f>
        <v>0</v>
      </c>
      <c r="CG127" s="2217" t="n">
        <f aca="false">'02.24 по датам'!CG127</f>
        <v>0</v>
      </c>
      <c r="CH127" s="2217" t="n">
        <f aca="false">'02.24 по датам'!CH127</f>
        <v>0</v>
      </c>
      <c r="CI127" s="2217" t="n">
        <f aca="false">'02.24 по датам'!CI127</f>
        <v>0</v>
      </c>
      <c r="CJ127" s="2218"/>
      <c r="CK127" s="2219"/>
      <c r="CL127" s="2220"/>
      <c r="CM127" s="2221"/>
      <c r="CN127" s="2221"/>
      <c r="CO127" s="2221"/>
      <c r="CP127" s="2221"/>
      <c r="CQ127" s="2217" t="n">
        <f aca="false">'02.24 по датам'!CQ127</f>
        <v>0</v>
      </c>
      <c r="CR127" s="2217" t="n">
        <f aca="false">'02.24 по датам'!CR127</f>
        <v>0</v>
      </c>
      <c r="CS127" s="2217" t="n">
        <f aca="false">'02.24 по датам'!CS127</f>
        <v>0</v>
      </c>
      <c r="CT127" s="2217" t="n">
        <f aca="false">'02.24 по датам'!CT127</f>
        <v>0</v>
      </c>
      <c r="CU127" s="2217" t="n">
        <f aca="false">'02.24 по датам'!CU127</f>
        <v>0</v>
      </c>
      <c r="CV127" s="2217" t="n">
        <f aca="false">'02.24 по датам'!CV127</f>
        <v>0</v>
      </c>
      <c r="CW127" s="2217" t="n">
        <f aca="false">'02.24 по датам'!CW127</f>
        <v>0</v>
      </c>
      <c r="CX127" s="2217" t="n">
        <f aca="false">'02.24 по датам'!CX127</f>
        <v>0</v>
      </c>
      <c r="CY127" s="2217" t="n">
        <f aca="false">'02.24 по датам'!CY127</f>
        <v>0</v>
      </c>
      <c r="CZ127" s="2217" t="n">
        <f aca="false">'02.24 по датам'!CZ127</f>
        <v>0</v>
      </c>
      <c r="DA127" s="2217" t="n">
        <f aca="false">'02.24 по датам'!DA127</f>
        <v>0</v>
      </c>
      <c r="DB127" s="2217" t="n">
        <f aca="false">'02.24 по датам'!DB127</f>
        <v>0</v>
      </c>
      <c r="DC127" s="2217" t="n">
        <f aca="false">'02.24 по датам'!DC127</f>
        <v>0</v>
      </c>
      <c r="DD127" s="2218"/>
      <c r="DE127" s="2219"/>
      <c r="DF127" s="2220"/>
      <c r="DG127" s="2221"/>
      <c r="DH127" s="2221"/>
      <c r="DI127" s="2285" t="n">
        <f aca="false">'02.24 по датам'!DI127</f>
        <v>0</v>
      </c>
      <c r="DJ127" s="2217" t="n">
        <f aca="false">'02.24 по датам'!DJ127</f>
        <v>0</v>
      </c>
      <c r="DK127" s="2217" t="n">
        <f aca="false">'02.24 по датам'!DK127</f>
        <v>0</v>
      </c>
      <c r="DL127" s="2217" t="n">
        <f aca="false">'02.24 по датам'!DL127</f>
        <v>0</v>
      </c>
      <c r="DM127" s="2217" t="n">
        <f aca="false">'02.24 по датам'!DM127</f>
        <v>0</v>
      </c>
      <c r="DN127" s="2217" t="n">
        <f aca="false">'02.24 по датам'!DN127</f>
        <v>0</v>
      </c>
      <c r="DO127" s="2217" t="n">
        <f aca="false">'02.24 по датам'!DO127</f>
        <v>0</v>
      </c>
      <c r="DP127" s="2217" t="n">
        <f aca="false">'02.24 по датам'!DP127</f>
        <v>0</v>
      </c>
      <c r="DQ127" s="2217" t="n">
        <f aca="false">'02.24 по датам'!DQ127</f>
        <v>0</v>
      </c>
      <c r="DR127" s="2217" t="n">
        <f aca="false">'02.24 по датам'!DR127</f>
        <v>0</v>
      </c>
      <c r="DS127" s="2217" t="n">
        <f aca="false">'02.24 по датам'!DS127</f>
        <v>0</v>
      </c>
      <c r="DT127" s="2217" t="n">
        <f aca="false">'02.24 по датам'!DT127</f>
        <v>0</v>
      </c>
      <c r="DU127" s="2217" t="n">
        <f aca="false">'02.24 по датам'!DU127</f>
        <v>0</v>
      </c>
      <c r="DV127" s="2218"/>
      <c r="DW127" s="2219"/>
      <c r="DX127" s="2220"/>
      <c r="DY127" s="2221"/>
      <c r="DZ127" s="2221"/>
      <c r="EA127" s="2217" t="n">
        <f aca="false">'02.24 по датам'!EA127</f>
        <v>0</v>
      </c>
      <c r="EB127" s="2217" t="n">
        <f aca="false">'02.24 по датам'!EB127</f>
        <v>0</v>
      </c>
      <c r="EC127" s="2217" t="n">
        <f aca="false">'02.24 по датам'!EC127</f>
        <v>0</v>
      </c>
      <c r="ED127" s="2217" t="n">
        <f aca="false">'02.24 по датам'!ED127</f>
        <v>0</v>
      </c>
      <c r="EE127" s="2217" t="n">
        <f aca="false">'02.24 по датам'!EE127</f>
        <v>0</v>
      </c>
      <c r="EF127" s="2217" t="n">
        <f aca="false">'02.24 по датам'!EF127</f>
        <v>0</v>
      </c>
      <c r="EG127" s="2217" t="n">
        <f aca="false">'02.24 по датам'!EG127</f>
        <v>0</v>
      </c>
      <c r="EH127" s="2217" t="n">
        <f aca="false">'02.24 по датам'!EH127</f>
        <v>0</v>
      </c>
      <c r="EI127" s="2217" t="n">
        <f aca="false">'02.24 по датам'!EI127</f>
        <v>0</v>
      </c>
      <c r="EJ127" s="2217" t="n">
        <f aca="false">'02.24 по датам'!EJ127</f>
        <v>0</v>
      </c>
      <c r="EK127" s="2217" t="n">
        <f aca="false">'02.24 по датам'!EK127</f>
        <v>0</v>
      </c>
      <c r="EL127" s="2217" t="n">
        <f aca="false">'02.24 по датам'!EL127</f>
        <v>0</v>
      </c>
      <c r="EM127" s="2217" t="n">
        <f aca="false">'02.24 по датам'!EM127</f>
        <v>0</v>
      </c>
      <c r="EN127" s="2217" t="n">
        <f aca="false">'02.24 по датам'!EN127</f>
        <v>0</v>
      </c>
      <c r="EO127" s="2217" t="n">
        <f aca="false">'02.24 по датам'!EO127</f>
        <v>0</v>
      </c>
      <c r="EP127" s="2217" t="n">
        <f aca="false">'02.24 по датам'!EP127</f>
        <v>0</v>
      </c>
      <c r="EQ127" s="2217" t="n">
        <f aca="false">'02.24 по датам'!EQ127</f>
        <v>0</v>
      </c>
      <c r="ER127" s="2217" t="n">
        <f aca="false">'02.24 по датам'!ER127</f>
        <v>0</v>
      </c>
      <c r="ES127" s="2217" t="n">
        <f aca="false">'02.24 по датам'!ES127</f>
        <v>0</v>
      </c>
      <c r="ET127" s="2217" t="n">
        <f aca="false">'02.24 по датам'!ET127</f>
        <v>0</v>
      </c>
      <c r="EU127" s="2217" t="n">
        <f aca="false">'02.24 по датам'!EU127</f>
        <v>0</v>
      </c>
      <c r="EV127" s="2217" t="n">
        <f aca="false">'02.24 по датам'!EV127</f>
        <v>0</v>
      </c>
      <c r="EW127" s="2217" t="n">
        <f aca="false">'02.24 по датам'!EW127</f>
        <v>0</v>
      </c>
      <c r="EX127" s="2217" t="n">
        <f aca="false">'02.24 по датам'!EX127</f>
        <v>0</v>
      </c>
      <c r="EY127" s="2217" t="n">
        <f aca="false">'02.24 по датам'!EY127</f>
        <v>0</v>
      </c>
      <c r="EZ127" s="2218"/>
      <c r="FA127" s="2219"/>
      <c r="FB127" s="2220"/>
      <c r="FC127" s="2221"/>
      <c r="FD127" s="2221"/>
      <c r="FE127" s="2217" t="n">
        <f aca="false">'02.24 по датам'!FE127</f>
        <v>0</v>
      </c>
      <c r="FF127" s="2217" t="n">
        <f aca="false">'02.24 по датам'!FF127</f>
        <v>0</v>
      </c>
      <c r="FG127" s="2217" t="n">
        <f aca="false">'02.24 по датам'!FG127</f>
        <v>0</v>
      </c>
      <c r="FH127" s="2217" t="n">
        <f aca="false">'02.24 по датам'!FH127</f>
        <v>0</v>
      </c>
      <c r="FI127" s="2217" t="n">
        <f aca="false">'02.24 по датам'!FI127</f>
        <v>0</v>
      </c>
      <c r="FJ127" s="2217" t="n">
        <f aca="false">'02.24 по датам'!FJ127</f>
        <v>0</v>
      </c>
      <c r="FK127" s="2217" t="n">
        <f aca="false">'02.24 по датам'!FK127</f>
        <v>0</v>
      </c>
      <c r="FL127" s="2217" t="n">
        <f aca="false">'02.24 по датам'!FL127</f>
        <v>0</v>
      </c>
      <c r="FM127" s="2217" t="n">
        <f aca="false">'02.24 по датам'!FM127</f>
        <v>0</v>
      </c>
      <c r="FN127" s="2217" t="n">
        <f aca="false">'02.24 по датам'!FN127</f>
        <v>0</v>
      </c>
      <c r="FO127" s="2218"/>
      <c r="FP127" s="2219"/>
      <c r="FQ127" s="2220"/>
      <c r="FR127" s="2221"/>
      <c r="FS127" s="2221"/>
      <c r="FT127" s="2225"/>
      <c r="FU127" s="2225"/>
      <c r="FV127" s="2314"/>
      <c r="FW127" s="2225"/>
      <c r="FX127" s="2225"/>
      <c r="FY127" s="2225"/>
      <c r="FZ127" s="2225"/>
      <c r="GA127" s="2225"/>
      <c r="GB127" s="2225"/>
      <c r="GC127" s="2225"/>
      <c r="GD127" s="2225"/>
      <c r="GE127" s="2225"/>
      <c r="GF127" s="2225"/>
      <c r="GG127" s="2225"/>
      <c r="GH127" s="2225"/>
      <c r="GI127" s="2225"/>
      <c r="GJ127" s="2225"/>
      <c r="GK127" s="2225"/>
      <c r="GL127" s="2225"/>
      <c r="GM127" s="2225"/>
      <c r="GN127" s="2225"/>
      <c r="GO127" s="2225"/>
      <c r="GP127" s="2225"/>
      <c r="GQ127" s="2225"/>
      <c r="GR127" s="2225"/>
      <c r="GS127" s="2225"/>
      <c r="GT127" s="2218"/>
      <c r="GU127" s="2219"/>
      <c r="GV127" s="2220"/>
      <c r="GW127" s="2221"/>
      <c r="GX127" s="2221"/>
      <c r="GY127" s="2221"/>
      <c r="GZ127" s="2217" t="n">
        <f aca="false">'02.24 по датам'!GZ127</f>
        <v>0</v>
      </c>
      <c r="HA127" s="2217" t="n">
        <f aca="false">'02.24 по датам'!HA127</f>
        <v>0</v>
      </c>
      <c r="HB127" s="2226"/>
      <c r="HC127" s="2221"/>
      <c r="HD127" s="2227" t="n">
        <f aca="false">'02.24 по датам'!HD127</f>
        <v>0</v>
      </c>
      <c r="HE127" s="2226"/>
      <c r="HF127" s="2228"/>
      <c r="HG127" s="2229"/>
      <c r="HH127" s="2180"/>
      <c r="HI127" s="2230"/>
      <c r="HJ127" s="2225"/>
      <c r="HK127" s="2225"/>
      <c r="HL127" s="2225"/>
      <c r="HM127" s="2225"/>
      <c r="HN127" s="2225"/>
      <c r="HO127" s="2225"/>
      <c r="HP127" s="2225"/>
      <c r="HQ127" s="2225"/>
      <c r="HR127" s="2225"/>
      <c r="HS127" s="2225"/>
      <c r="HT127" s="2225"/>
      <c r="HU127" s="2225"/>
      <c r="HV127" s="2225"/>
      <c r="HW127" s="2225"/>
      <c r="HX127" s="2225"/>
      <c r="HY127" s="2225"/>
      <c r="HZ127" s="2225"/>
      <c r="IA127" s="2218"/>
      <c r="IB127" s="2219"/>
      <c r="IC127" s="2220"/>
      <c r="ID127" s="2221"/>
      <c r="IE127" s="2221"/>
      <c r="IF127" s="2231" t="n">
        <f aca="false">'02.24 по датам'!IF127</f>
        <v>0</v>
      </c>
      <c r="IG127" s="2231" t="n">
        <f aca="false">'02.24 по датам'!IG127</f>
        <v>0</v>
      </c>
      <c r="IH127" s="2231" t="n">
        <f aca="false">'02.24 по датам'!IH127</f>
        <v>0</v>
      </c>
      <c r="II127" s="2232"/>
      <c r="IJ127" s="2233"/>
      <c r="IK127" s="1302"/>
      <c r="IL127" s="1302"/>
      <c r="IM127" s="2234" t="n">
        <f aca="false">'02.24 по датам'!IM127</f>
        <v>0</v>
      </c>
      <c r="IN127" s="2234" t="n">
        <f aca="false">'02.24 по датам'!IN127</f>
        <v>0</v>
      </c>
      <c r="IO127" s="2217" t="n">
        <f aca="false">'02.24 по датам'!IO127</f>
        <v>0</v>
      </c>
      <c r="IP127" s="2217" t="n">
        <f aca="false">'02.24 по датам'!IP127</f>
        <v>0</v>
      </c>
      <c r="IQ127" s="2217" t="n">
        <f aca="false">'02.24 по датам'!IQ127</f>
        <v>0</v>
      </c>
      <c r="IR127" s="2217" t="n">
        <f aca="false">'02.24 по датам'!IR127</f>
        <v>0</v>
      </c>
      <c r="IS127" s="2217" t="n">
        <f aca="false">'02.24 по датам'!IS127</f>
        <v>0</v>
      </c>
      <c r="IT127" s="2217" t="n">
        <f aca="false">'02.24 по датам'!IT127</f>
        <v>0</v>
      </c>
      <c r="IU127" s="2217" t="n">
        <f aca="false">'02.24 по датам'!IU127</f>
        <v>0</v>
      </c>
      <c r="IV127" s="2217" t="n">
        <f aca="false">'02.24 по датам'!IV127</f>
        <v>0</v>
      </c>
      <c r="IW127" s="2218"/>
      <c r="IX127" s="2219"/>
      <c r="IY127" s="2220"/>
      <c r="IZ127" s="2221"/>
      <c r="JA127" s="2221"/>
      <c r="JB127" s="2217" t="n">
        <f aca="false">'02.24 по датам'!JB127</f>
        <v>0</v>
      </c>
      <c r="JC127" s="2226"/>
      <c r="JD127" s="2217" t="n">
        <f aca="false">'02.24 по датам'!JD127</f>
        <v>0</v>
      </c>
      <c r="JE127" s="2221"/>
      <c r="JF127" s="2221"/>
      <c r="JG127" s="2231" t="n">
        <f aca="false">'02.24 по датам'!JG127</f>
        <v>0</v>
      </c>
      <c r="JH127" s="2231" t="n">
        <f aca="false">'02.24 по датам'!JH127</f>
        <v>0</v>
      </c>
      <c r="JI127" s="2231" t="n">
        <f aca="false">'02.24 по датам'!JI127</f>
        <v>0</v>
      </c>
      <c r="JJ127" s="2231" t="n">
        <f aca="false">'02.24 по датам'!JJ127</f>
        <v>0</v>
      </c>
      <c r="JK127" s="2270"/>
      <c r="JL127" s="1302"/>
      <c r="JM127" s="2236"/>
      <c r="JN127" s="2236"/>
      <c r="JO127" s="2237"/>
      <c r="JP127" s="2236"/>
      <c r="JQ127" s="2236"/>
      <c r="JR127" s="2237"/>
    </row>
    <row r="128" customFormat="false" ht="11.25" hidden="false" customHeight="true" outlineLevel="0" collapsed="false">
      <c r="A128" s="2056" t="n">
        <f aca="false">A124+1</f>
        <v>45352</v>
      </c>
      <c r="B128" s="2057" t="s">
        <v>662</v>
      </c>
      <c r="C128" s="2065" t="n">
        <f aca="false">'02.24 по датам'!C128</f>
        <v>0</v>
      </c>
      <c r="D128" s="2067" t="n">
        <f aca="false">'02.24 по датам'!D128</f>
        <v>0</v>
      </c>
      <c r="E128" s="2067" t="n">
        <f aca="false">'02.24 по датам'!E128</f>
        <v>0</v>
      </c>
      <c r="F128" s="2067" t="n">
        <f aca="false">'02.24 по датам'!F128</f>
        <v>0</v>
      </c>
      <c r="G128" s="2065" t="n">
        <f aca="false">'02.24 по датам'!G128</f>
        <v>0</v>
      </c>
      <c r="H128" s="2065" t="n">
        <f aca="false">'02.24 по датам'!H128</f>
        <v>0</v>
      </c>
      <c r="I128" s="2065" t="n">
        <f aca="false">'02.24 по датам'!I128</f>
        <v>0</v>
      </c>
      <c r="J128" s="2065" t="n">
        <f aca="false">'02.24 по датам'!J128</f>
        <v>0</v>
      </c>
      <c r="K128" s="2065" t="n">
        <f aca="false">'02.24 по датам'!K128</f>
        <v>0</v>
      </c>
      <c r="L128" s="2065" t="n">
        <f aca="false">'02.24 по датам'!L128</f>
        <v>0</v>
      </c>
      <c r="M128" s="2065" t="n">
        <f aca="false">'02.24 по датам'!M128</f>
        <v>0</v>
      </c>
      <c r="N128" s="2065" t="n">
        <f aca="false">'02.24 по датам'!N128</f>
        <v>0</v>
      </c>
      <c r="O128" s="2065" t="n">
        <f aca="false">'02.24 по датам'!O128</f>
        <v>0</v>
      </c>
      <c r="P128" s="2065" t="n">
        <f aca="false">'02.24 по датам'!P128</f>
        <v>0</v>
      </c>
      <c r="Q128" s="2065" t="n">
        <f aca="false">'02.24 по датам'!Q128</f>
        <v>0</v>
      </c>
      <c r="R128" s="2065" t="n">
        <f aca="false">'02.24 по датам'!R128</f>
        <v>0</v>
      </c>
      <c r="S128" s="2065" t="n">
        <f aca="false">'02.24 по датам'!S128</f>
        <v>0</v>
      </c>
      <c r="T128" s="2065" t="n">
        <f aca="false">'02.24 по датам'!T128</f>
        <v>0</v>
      </c>
      <c r="U128" s="2065" t="n">
        <f aca="false">'02.24 по датам'!U128</f>
        <v>0</v>
      </c>
      <c r="V128" s="2065" t="n">
        <f aca="false">'02.24 по датам'!V128</f>
        <v>0</v>
      </c>
      <c r="W128" s="2066" t="n">
        <f aca="false">'02.24 по датам'!W128</f>
        <v>0</v>
      </c>
      <c r="X128" s="2238"/>
      <c r="Y128" s="2239"/>
      <c r="Z128" s="2240"/>
      <c r="AA128" s="2062"/>
      <c r="AB128" s="2063"/>
      <c r="AC128" s="2064" t="n">
        <f aca="false">'02.24 по датам'!AC128</f>
        <v>0</v>
      </c>
      <c r="AD128" s="2064" t="n">
        <f aca="false">'02.24 по датам'!AD128</f>
        <v>0</v>
      </c>
      <c r="AE128" s="2065" t="n">
        <f aca="false">'02.24 по датам'!AE128</f>
        <v>0</v>
      </c>
      <c r="AF128" s="2065" t="n">
        <f aca="false">'02.24 по датам'!AF128</f>
        <v>0</v>
      </c>
      <c r="AG128" s="2065" t="n">
        <f aca="false">'02.24 по датам'!AG128</f>
        <v>0</v>
      </c>
      <c r="AH128" s="2065" t="n">
        <f aca="false">'02.24 по датам'!AH128</f>
        <v>0</v>
      </c>
      <c r="AI128" s="2065" t="n">
        <f aca="false">'02.24 по датам'!AI128</f>
        <v>0</v>
      </c>
      <c r="AJ128" s="2065" t="n">
        <f aca="false">'02.24 по датам'!AJ128</f>
        <v>0</v>
      </c>
      <c r="AK128" s="2065" t="n">
        <f aca="false">'02.24 по датам'!AK128</f>
        <v>0</v>
      </c>
      <c r="AL128" s="2065" t="n">
        <f aca="false">'02.24 по датам'!AL128</f>
        <v>0</v>
      </c>
      <c r="AM128" s="2065" t="n">
        <f aca="false">'02.24 по датам'!AM128</f>
        <v>0</v>
      </c>
      <c r="AN128" s="2065" t="n">
        <f aca="false">'02.24 по датам'!AN128</f>
        <v>0</v>
      </c>
      <c r="AO128" s="2066" t="n">
        <f aca="false">'02.24 по датам'!AO128</f>
        <v>0</v>
      </c>
      <c r="AP128" s="2238"/>
      <c r="AQ128" s="2239"/>
      <c r="AR128" s="2240"/>
      <c r="AS128" s="2062"/>
      <c r="AT128" s="2063"/>
      <c r="AU128" s="2064" t="n">
        <f aca="false">'02.24 по датам'!AU128</f>
        <v>0</v>
      </c>
      <c r="AV128" s="2064" t="n">
        <f aca="false">'02.24 по датам'!AV128</f>
        <v>0</v>
      </c>
      <c r="AW128" s="2064" t="n">
        <f aca="false">'02.24 по датам'!AW128</f>
        <v>0</v>
      </c>
      <c r="AX128" s="2065" t="n">
        <f aca="false">'02.24 по датам'!AX128</f>
        <v>0</v>
      </c>
      <c r="AY128" s="2065" t="n">
        <f aca="false">'02.24 по датам'!AY128</f>
        <v>0</v>
      </c>
      <c r="AZ128" s="2065" t="n">
        <f aca="false">'02.24 по датам'!AZ128</f>
        <v>0</v>
      </c>
      <c r="BA128" s="2065" t="n">
        <f aca="false">'02.24 по датам'!BA128</f>
        <v>0</v>
      </c>
      <c r="BB128" s="2065" t="n">
        <f aca="false">'02.24 по датам'!BB128</f>
        <v>0</v>
      </c>
      <c r="BC128" s="2065" t="n">
        <f aca="false">'02.24 по датам'!BC128</f>
        <v>0</v>
      </c>
      <c r="BD128" s="2065" t="n">
        <f aca="false">'02.24 по датам'!BD128</f>
        <v>0</v>
      </c>
      <c r="BE128" s="2065" t="n">
        <f aca="false">'02.24 по датам'!BE128</f>
        <v>0</v>
      </c>
      <c r="BF128" s="2065" t="n">
        <f aca="false">'02.24 по датам'!BF128</f>
        <v>0</v>
      </c>
      <c r="BG128" s="2065" t="n">
        <f aca="false">'02.24 по датам'!BG128</f>
        <v>0</v>
      </c>
      <c r="BH128" s="2065" t="n">
        <f aca="false">'02.24 по датам'!BH128</f>
        <v>0</v>
      </c>
      <c r="BI128" s="2065" t="n">
        <f aca="false">'02.24 по датам'!BI128</f>
        <v>0</v>
      </c>
      <c r="BJ128" s="2065" t="n">
        <f aca="false">'02.24 по датам'!BJ128</f>
        <v>0</v>
      </c>
      <c r="BK128" s="2065" t="n">
        <f aca="false">'02.24 по датам'!BK128</f>
        <v>0</v>
      </c>
      <c r="BL128" s="2065" t="n">
        <f aca="false">'02.24 по датам'!BL128</f>
        <v>0</v>
      </c>
      <c r="BM128" s="2065" t="n">
        <f aca="false">'02.24 по датам'!BM128</f>
        <v>0</v>
      </c>
      <c r="BN128" s="2065" t="n">
        <f aca="false">'02.24 по датам'!BN128</f>
        <v>0</v>
      </c>
      <c r="BO128" s="2065" t="n">
        <f aca="false">'02.24 по датам'!BO128</f>
        <v>0</v>
      </c>
      <c r="BP128" s="2065" t="n">
        <f aca="false">'02.24 по датам'!BP128</f>
        <v>0</v>
      </c>
      <c r="BQ128" s="2066" t="n">
        <f aca="false">'02.24 по датам'!BQ128</f>
        <v>0</v>
      </c>
      <c r="BR128" s="2238"/>
      <c r="BS128" s="2239"/>
      <c r="BT128" s="2240"/>
      <c r="BU128" s="2062"/>
      <c r="BV128" s="2063"/>
      <c r="BW128" s="2068" t="n">
        <f aca="false">'02.24 по датам'!BW128</f>
        <v>0</v>
      </c>
      <c r="BX128" s="2065" t="n">
        <f aca="false">'02.24 по датам'!BX128</f>
        <v>0</v>
      </c>
      <c r="BY128" s="2065" t="n">
        <f aca="false">'02.24 по датам'!BY128</f>
        <v>0</v>
      </c>
      <c r="BZ128" s="2065" t="n">
        <f aca="false">'02.24 по датам'!BZ128</f>
        <v>0</v>
      </c>
      <c r="CA128" s="2065" t="n">
        <f aca="false">'02.24 по датам'!CA128</f>
        <v>0</v>
      </c>
      <c r="CB128" s="2065" t="n">
        <f aca="false">'02.24 по датам'!CB128</f>
        <v>0</v>
      </c>
      <c r="CC128" s="2065" t="n">
        <f aca="false">'02.24 по датам'!CC128</f>
        <v>0</v>
      </c>
      <c r="CD128" s="2065" t="n">
        <f aca="false">'02.24 по датам'!CD128</f>
        <v>0</v>
      </c>
      <c r="CE128" s="2065" t="n">
        <f aca="false">'02.24 по датам'!CE128</f>
        <v>0</v>
      </c>
      <c r="CF128" s="2065" t="n">
        <f aca="false">'02.24 по датам'!CF128</f>
        <v>0</v>
      </c>
      <c r="CG128" s="2065" t="n">
        <f aca="false">'02.24 по датам'!CG128</f>
        <v>0</v>
      </c>
      <c r="CH128" s="2065" t="n">
        <f aca="false">'02.24 по датам'!CH128</f>
        <v>0</v>
      </c>
      <c r="CI128" s="2066" t="n">
        <f aca="false">'02.24 по датам'!CI128</f>
        <v>0</v>
      </c>
      <c r="CJ128" s="2238"/>
      <c r="CK128" s="2239"/>
      <c r="CL128" s="2240"/>
      <c r="CM128" s="2062"/>
      <c r="CN128" s="2063"/>
      <c r="CO128" s="2063"/>
      <c r="CP128" s="2063"/>
      <c r="CQ128" s="2092" t="n">
        <f aca="false">'02.24 по датам'!CQ128</f>
        <v>0</v>
      </c>
      <c r="CR128" s="2092" t="n">
        <f aca="false">'02.24 по датам'!CR128</f>
        <v>0</v>
      </c>
      <c r="CS128" s="2092" t="n">
        <f aca="false">'02.24 по датам'!CS128</f>
        <v>0</v>
      </c>
      <c r="CT128" s="2092" t="n">
        <f aca="false">'02.24 по датам'!CT128</f>
        <v>0</v>
      </c>
      <c r="CU128" s="2092" t="n">
        <f aca="false">'02.24 по датам'!CU128</f>
        <v>0</v>
      </c>
      <c r="CV128" s="2092" t="n">
        <f aca="false">'02.24 по датам'!CV128</f>
        <v>0</v>
      </c>
      <c r="CW128" s="2092" t="n">
        <f aca="false">'02.24 по датам'!CW128</f>
        <v>0</v>
      </c>
      <c r="CX128" s="2092" t="n">
        <f aca="false">'02.24 по датам'!CX128</f>
        <v>0</v>
      </c>
      <c r="CY128" s="2092" t="n">
        <f aca="false">'02.24 по датам'!CY128</f>
        <v>0</v>
      </c>
      <c r="CZ128" s="2092" t="n">
        <f aca="false">'02.24 по датам'!CZ128</f>
        <v>0</v>
      </c>
      <c r="DA128" s="2092" t="n">
        <f aca="false">'02.24 по датам'!DA128</f>
        <v>0</v>
      </c>
      <c r="DB128" s="2092" t="n">
        <f aca="false">'02.24 по датам'!DB128</f>
        <v>0</v>
      </c>
      <c r="DC128" s="2287" t="n">
        <f aca="false">'02.24 по датам'!DC128</f>
        <v>0</v>
      </c>
      <c r="DD128" s="2242"/>
      <c r="DE128" s="2243"/>
      <c r="DF128" s="2248"/>
      <c r="DG128" s="2069"/>
      <c r="DH128" s="2070"/>
      <c r="DI128" s="2068" t="n">
        <f aca="false">'02.24 по датам'!DI128</f>
        <v>0</v>
      </c>
      <c r="DJ128" s="2092" t="n">
        <f aca="false">'02.24 по датам'!DJ128</f>
        <v>0</v>
      </c>
      <c r="DK128" s="2092" t="n">
        <f aca="false">'02.24 по датам'!DK128</f>
        <v>0</v>
      </c>
      <c r="DL128" s="2092" t="n">
        <f aca="false">'02.24 по датам'!DL128</f>
        <v>0</v>
      </c>
      <c r="DM128" s="2092" t="n">
        <f aca="false">'02.24 по датам'!DM128</f>
        <v>0</v>
      </c>
      <c r="DN128" s="2092" t="n">
        <f aca="false">'02.24 по датам'!DN128</f>
        <v>0</v>
      </c>
      <c r="DO128" s="2092" t="n">
        <f aca="false">'02.24 по датам'!DO128</f>
        <v>0</v>
      </c>
      <c r="DP128" s="2092" t="n">
        <f aca="false">'02.24 по датам'!DP128</f>
        <v>0</v>
      </c>
      <c r="DQ128" s="2092" t="n">
        <f aca="false">'02.24 по датам'!DQ128</f>
        <v>0</v>
      </c>
      <c r="DR128" s="2092" t="n">
        <f aca="false">'02.24 по датам'!DR128</f>
        <v>0</v>
      </c>
      <c r="DS128" s="2092" t="n">
        <f aca="false">'02.24 по датам'!DS128</f>
        <v>0</v>
      </c>
      <c r="DT128" s="2092" t="n">
        <f aca="false">'02.24 по датам'!DT128</f>
        <v>0</v>
      </c>
      <c r="DU128" s="2287" t="n">
        <f aca="false">'02.24 по датам'!DU128</f>
        <v>0</v>
      </c>
      <c r="DV128" s="2242"/>
      <c r="DW128" s="2243"/>
      <c r="DX128" s="2248"/>
      <c r="DY128" s="2069"/>
      <c r="DZ128" s="2070"/>
      <c r="EA128" s="2065" t="n">
        <f aca="false">'02.24 по датам'!EA128</f>
        <v>0</v>
      </c>
      <c r="EB128" s="2065" t="n">
        <f aca="false">'02.24 по датам'!EB128</f>
        <v>0</v>
      </c>
      <c r="EC128" s="2065" t="n">
        <f aca="false">'02.24 по датам'!EC128</f>
        <v>0</v>
      </c>
      <c r="ED128" s="2065" t="n">
        <f aca="false">'02.24 по датам'!ED128</f>
        <v>0</v>
      </c>
      <c r="EE128" s="2065" t="n">
        <f aca="false">'02.24 по датам'!EE128</f>
        <v>0</v>
      </c>
      <c r="EF128" s="2065" t="n">
        <f aca="false">'02.24 по датам'!EF128</f>
        <v>0</v>
      </c>
      <c r="EG128" s="2065" t="n">
        <f aca="false">'02.24 по датам'!EG128</f>
        <v>0</v>
      </c>
      <c r="EH128" s="2065" t="n">
        <f aca="false">'02.24 по датам'!EH128</f>
        <v>0</v>
      </c>
      <c r="EI128" s="2065" t="n">
        <f aca="false">'02.24 по датам'!EI128</f>
        <v>0</v>
      </c>
      <c r="EJ128" s="2065" t="n">
        <f aca="false">'02.24 по датам'!EJ128</f>
        <v>0</v>
      </c>
      <c r="EK128" s="2065" t="n">
        <f aca="false">'02.24 по датам'!EK128</f>
        <v>0</v>
      </c>
      <c r="EL128" s="2065" t="n">
        <f aca="false">'02.24 по датам'!EL128</f>
        <v>0</v>
      </c>
      <c r="EM128" s="2065" t="n">
        <f aca="false">'02.24 по датам'!EM128</f>
        <v>0</v>
      </c>
      <c r="EN128" s="2065" t="n">
        <f aca="false">'02.24 по датам'!EN128</f>
        <v>0</v>
      </c>
      <c r="EO128" s="2065" t="n">
        <f aca="false">'02.24 по датам'!EO128</f>
        <v>0</v>
      </c>
      <c r="EP128" s="2065" t="n">
        <f aca="false">'02.24 по датам'!EP128</f>
        <v>0</v>
      </c>
      <c r="EQ128" s="2065" t="n">
        <f aca="false">'02.24 по датам'!EQ128</f>
        <v>0</v>
      </c>
      <c r="ER128" s="2065" t="n">
        <f aca="false">'02.24 по датам'!ER128</f>
        <v>0</v>
      </c>
      <c r="ES128" s="2065" t="n">
        <f aca="false">'02.24 по датам'!ES128</f>
        <v>0</v>
      </c>
      <c r="ET128" s="2065" t="n">
        <f aca="false">'02.24 по датам'!ET128</f>
        <v>0</v>
      </c>
      <c r="EU128" s="2065" t="n">
        <f aca="false">'02.24 по датам'!EU128</f>
        <v>0</v>
      </c>
      <c r="EV128" s="2065" t="n">
        <f aca="false">'02.24 по датам'!EV128</f>
        <v>0</v>
      </c>
      <c r="EW128" s="2065" t="n">
        <f aca="false">'02.24 по датам'!EW128</f>
        <v>0</v>
      </c>
      <c r="EX128" s="2065" t="n">
        <f aca="false">'02.24 по датам'!EX128</f>
        <v>0</v>
      </c>
      <c r="EY128" s="2066" t="n">
        <f aca="false">'02.24 по датам'!EY128</f>
        <v>0</v>
      </c>
      <c r="EZ128" s="2238"/>
      <c r="FA128" s="2239"/>
      <c r="FB128" s="2240"/>
      <c r="FC128" s="2069"/>
      <c r="FD128" s="2070"/>
      <c r="FE128" s="2065" t="n">
        <f aca="false">'02.24 по датам'!FE128</f>
        <v>0</v>
      </c>
      <c r="FF128" s="2065" t="n">
        <f aca="false">'02.24 по датам'!FF128</f>
        <v>0</v>
      </c>
      <c r="FG128" s="2065" t="n">
        <f aca="false">'02.24 по датам'!FG128</f>
        <v>0</v>
      </c>
      <c r="FH128" s="2065" t="n">
        <f aca="false">'02.24 по датам'!FH128</f>
        <v>0</v>
      </c>
      <c r="FI128" s="2065" t="n">
        <f aca="false">'02.24 по датам'!FI128</f>
        <v>0</v>
      </c>
      <c r="FJ128" s="2065" t="n">
        <f aca="false">'02.24 по датам'!FJ128</f>
        <v>0</v>
      </c>
      <c r="FK128" s="2065" t="n">
        <f aca="false">'02.24 по датам'!FK128</f>
        <v>0</v>
      </c>
      <c r="FL128" s="2065" t="n">
        <f aca="false">'02.24 по датам'!FL128</f>
        <v>0</v>
      </c>
      <c r="FM128" s="2065" t="n">
        <f aca="false">'02.24 по датам'!FM128</f>
        <v>0</v>
      </c>
      <c r="FN128" s="2066" t="n">
        <f aca="false">'02.24 по датам'!FN128</f>
        <v>0</v>
      </c>
      <c r="FO128" s="2238"/>
      <c r="FP128" s="2239"/>
      <c r="FQ128" s="2240"/>
      <c r="FR128" s="2069"/>
      <c r="FS128" s="2070"/>
      <c r="FT128" s="2271"/>
      <c r="FU128" s="2072"/>
      <c r="FV128" s="2072"/>
      <c r="FW128" s="2072"/>
      <c r="FX128" s="2072"/>
      <c r="FY128" s="2072"/>
      <c r="FZ128" s="2072"/>
      <c r="GA128" s="2072"/>
      <c r="GB128" s="2072"/>
      <c r="GC128" s="2072"/>
      <c r="GD128" s="2072"/>
      <c r="GE128" s="2072"/>
      <c r="GF128" s="2072"/>
      <c r="GG128" s="2072"/>
      <c r="GH128" s="2072"/>
      <c r="GI128" s="2072"/>
      <c r="GJ128" s="2072"/>
      <c r="GK128" s="2072"/>
      <c r="GL128" s="2072"/>
      <c r="GM128" s="2072"/>
      <c r="GN128" s="2072"/>
      <c r="GO128" s="2072"/>
      <c r="GP128" s="2072"/>
      <c r="GQ128" s="2072"/>
      <c r="GR128" s="2072"/>
      <c r="GS128" s="2073"/>
      <c r="GT128" s="2242"/>
      <c r="GU128" s="2243"/>
      <c r="GV128" s="2240"/>
      <c r="GW128" s="2076"/>
      <c r="GX128" s="2063"/>
      <c r="GY128" s="2062"/>
      <c r="GZ128" s="2077" t="n">
        <f aca="false">'02.24 по датам'!GZ128</f>
        <v>0</v>
      </c>
      <c r="HA128" s="2078" t="n">
        <f aca="false">'02.24 по датам'!HA128</f>
        <v>0</v>
      </c>
      <c r="HB128" s="2245"/>
      <c r="HC128" s="2080"/>
      <c r="HD128" s="2247" t="n">
        <f aca="false">'02.24 по датам'!HD128</f>
        <v>0</v>
      </c>
      <c r="HE128" s="2272"/>
      <c r="HF128" s="2082"/>
      <c r="HG128" s="2068"/>
      <c r="HH128" s="2068"/>
      <c r="HI128" s="2084"/>
      <c r="HJ128" s="2072"/>
      <c r="HK128" s="2072"/>
      <c r="HL128" s="2072"/>
      <c r="HM128" s="2072"/>
      <c r="HN128" s="2072"/>
      <c r="HO128" s="2072"/>
      <c r="HP128" s="2072"/>
      <c r="HQ128" s="2072"/>
      <c r="HR128" s="2072"/>
      <c r="HS128" s="2072"/>
      <c r="HT128" s="2072"/>
      <c r="HU128" s="2072"/>
      <c r="HV128" s="2072"/>
      <c r="HW128" s="2072"/>
      <c r="HX128" s="2072"/>
      <c r="HY128" s="2072"/>
      <c r="HZ128" s="2073"/>
      <c r="IA128" s="2242"/>
      <c r="IB128" s="2243"/>
      <c r="IC128" s="2240"/>
      <c r="ID128" s="2062"/>
      <c r="IE128" s="2076"/>
      <c r="IF128" s="2085" t="n">
        <f aca="false">'02.24 по датам'!IF128</f>
        <v>0</v>
      </c>
      <c r="IG128" s="2085" t="n">
        <f aca="false">'02.24 по датам'!IG128</f>
        <v>0</v>
      </c>
      <c r="IH128" s="2086" t="n">
        <f aca="false">'02.24 по датам'!IH128</f>
        <v>0</v>
      </c>
      <c r="II128" s="2249"/>
      <c r="IJ128" s="2250"/>
      <c r="IK128" s="2089"/>
      <c r="IL128" s="2090"/>
      <c r="IM128" s="2091" t="n">
        <f aca="false">'02.24 по датам'!IM128</f>
        <v>0</v>
      </c>
      <c r="IN128" s="2092" t="n">
        <f aca="false">'02.24 по датам'!IN128</f>
        <v>0</v>
      </c>
      <c r="IO128" s="2093" t="n">
        <f aca="false">'02.24 по датам'!IO128</f>
        <v>0</v>
      </c>
      <c r="IP128" s="2093" t="n">
        <f aca="false">'02.24 по датам'!IP128</f>
        <v>0</v>
      </c>
      <c r="IQ128" s="2093" t="n">
        <f aca="false">'02.24 по датам'!IQ128</f>
        <v>0</v>
      </c>
      <c r="IR128" s="2093" t="n">
        <f aca="false">'02.24 по датам'!IR128</f>
        <v>0</v>
      </c>
      <c r="IS128" s="2093" t="n">
        <f aca="false">'02.24 по датам'!IS128</f>
        <v>0</v>
      </c>
      <c r="IT128" s="2093" t="n">
        <f aca="false">'02.24 по датам'!IT128</f>
        <v>0</v>
      </c>
      <c r="IU128" s="2093" t="n">
        <f aca="false">'02.24 по датам'!IU128</f>
        <v>0</v>
      </c>
      <c r="IV128" s="2094" t="n">
        <f aca="false">'02.24 по датам'!IV128</f>
        <v>0</v>
      </c>
      <c r="IW128" s="2251"/>
      <c r="IX128" s="2252"/>
      <c r="IY128" s="2253"/>
      <c r="IZ128" s="2062"/>
      <c r="JA128" s="2063"/>
      <c r="JB128" s="2098" t="n">
        <f aca="false">'02.24 по датам'!JB128</f>
        <v>0</v>
      </c>
      <c r="JC128" s="2245"/>
      <c r="JD128" s="2100" t="n">
        <f aca="false">'02.24 по датам'!JD128</f>
        <v>0</v>
      </c>
      <c r="JE128" s="2101"/>
      <c r="JF128" s="2102"/>
      <c r="JG128" s="2254" t="n">
        <f aca="false">'02.24 по датам'!JG128</f>
        <v>0</v>
      </c>
      <c r="JH128" s="2254" t="n">
        <f aca="false">'02.24 по датам'!JH128</f>
        <v>0</v>
      </c>
      <c r="JI128" s="2254" t="n">
        <f aca="false">'02.24 по датам'!JI128</f>
        <v>0</v>
      </c>
      <c r="JJ128" s="2291" t="n">
        <f aca="false">'02.24 по датам'!JJ128</f>
        <v>0</v>
      </c>
      <c r="JK128" s="2292"/>
      <c r="JL128" s="2106"/>
      <c r="JM128" s="2107" t="n">
        <f aca="false">JM$4:JM$4+SUMIF($C$5:JL$5,"Нараст. баланс",$C130:JL130)+SUMIF($C$7:JH$7,"Итого (с ВНР)",$C130:JH130)-SUMIF($C$5:JL$5,"Геол. снижение,  т/сут",$C130:JL130)-SUMIF(JJ$7:JL$7,"Итого",JJ130:JL130)-SUMIF($C$7:JL$7,"Итого (с ВСП)",$C130:JL130)</f>
        <v>23371.276</v>
      </c>
      <c r="JN128" s="2108"/>
      <c r="JO128" s="2256" t="e">
        <f aca="false">'02.24 НГДП по датам'!CA128:CA130</f>
        <v>#VALUE!</v>
      </c>
      <c r="JP128" s="2110"/>
      <c r="JQ128" s="2111"/>
      <c r="JR128" s="2257"/>
    </row>
    <row r="129" customFormat="false" ht="11.25" hidden="false" customHeight="true" outlineLevel="0" collapsed="false">
      <c r="A129" s="2056"/>
      <c r="B129" s="2113" t="s">
        <v>663</v>
      </c>
      <c r="C129" s="2121" t="n">
        <f aca="false">'02.24 по датам'!C129</f>
        <v>0</v>
      </c>
      <c r="D129" s="2123" t="n">
        <f aca="false">'02.24 по датам'!D129</f>
        <v>0</v>
      </c>
      <c r="E129" s="2123" t="n">
        <f aca="false">'02.24 по датам'!E129</f>
        <v>0</v>
      </c>
      <c r="F129" s="2123" t="n">
        <f aca="false">'02.24 по датам'!F129</f>
        <v>0</v>
      </c>
      <c r="G129" s="2121" t="n">
        <f aca="false">'02.24 по датам'!G129</f>
        <v>0</v>
      </c>
      <c r="H129" s="2121" t="n">
        <f aca="false">'02.24 по датам'!H129</f>
        <v>0</v>
      </c>
      <c r="I129" s="2121" t="n">
        <f aca="false">'02.24 по датам'!I129</f>
        <v>0</v>
      </c>
      <c r="J129" s="2121" t="n">
        <f aca="false">'02.24 по датам'!J129</f>
        <v>0</v>
      </c>
      <c r="K129" s="2121" t="n">
        <f aca="false">'02.24 по датам'!K129</f>
        <v>0</v>
      </c>
      <c r="L129" s="2121" t="n">
        <f aca="false">'02.24 по датам'!L129</f>
        <v>0</v>
      </c>
      <c r="M129" s="2121" t="n">
        <f aca="false">'02.24 по датам'!M129</f>
        <v>0</v>
      </c>
      <c r="N129" s="2121" t="n">
        <f aca="false">'02.24 по датам'!N129</f>
        <v>0</v>
      </c>
      <c r="O129" s="2121" t="n">
        <f aca="false">'02.24 по датам'!O129</f>
        <v>0</v>
      </c>
      <c r="P129" s="2121" t="n">
        <f aca="false">'02.24 по датам'!P129</f>
        <v>0</v>
      </c>
      <c r="Q129" s="2121" t="n">
        <f aca="false">'02.24 по датам'!Q129</f>
        <v>0</v>
      </c>
      <c r="R129" s="2121" t="n">
        <f aca="false">'02.24 по датам'!R129</f>
        <v>0</v>
      </c>
      <c r="S129" s="2121" t="n">
        <f aca="false">'02.24 по датам'!S129</f>
        <v>0</v>
      </c>
      <c r="T129" s="2121" t="n">
        <f aca="false">'02.24 по датам'!T129</f>
        <v>0</v>
      </c>
      <c r="U129" s="2121" t="n">
        <f aca="false">'02.24 по датам'!U129</f>
        <v>0</v>
      </c>
      <c r="V129" s="2121" t="n">
        <f aca="false">'02.24 по датам'!V129</f>
        <v>0</v>
      </c>
      <c r="W129" s="2122" t="n">
        <f aca="false">'02.24 по датам'!W129</f>
        <v>0</v>
      </c>
      <c r="X129" s="2115"/>
      <c r="Y129" s="2116"/>
      <c r="Z129" s="2117"/>
      <c r="AA129" s="2118" t="n">
        <f aca="false">COUNTIF(C129:Z129,"&gt;"&amp;0)</f>
        <v>0</v>
      </c>
      <c r="AB129" s="2119"/>
      <c r="AC129" s="2120" t="n">
        <f aca="false">'02.24 по датам'!AC129</f>
        <v>0</v>
      </c>
      <c r="AD129" s="2120" t="n">
        <f aca="false">'02.24 по датам'!AD129</f>
        <v>0</v>
      </c>
      <c r="AE129" s="2121" t="n">
        <f aca="false">'02.24 по датам'!AE129</f>
        <v>0</v>
      </c>
      <c r="AF129" s="2121" t="n">
        <f aca="false">'02.24 по датам'!AF129</f>
        <v>0</v>
      </c>
      <c r="AG129" s="2121" t="n">
        <f aca="false">'02.24 по датам'!AG129</f>
        <v>0</v>
      </c>
      <c r="AH129" s="2121" t="n">
        <f aca="false">'02.24 по датам'!AH129</f>
        <v>0</v>
      </c>
      <c r="AI129" s="2121" t="n">
        <f aca="false">'02.24 по датам'!AI129</f>
        <v>0</v>
      </c>
      <c r="AJ129" s="2121" t="n">
        <f aca="false">'02.24 по датам'!AJ129</f>
        <v>0</v>
      </c>
      <c r="AK129" s="2121" t="n">
        <f aca="false">'02.24 по датам'!AK129</f>
        <v>0</v>
      </c>
      <c r="AL129" s="2121" t="n">
        <f aca="false">'02.24 по датам'!AL129</f>
        <v>0</v>
      </c>
      <c r="AM129" s="2121" t="n">
        <f aca="false">'02.24 по датам'!AM129</f>
        <v>0</v>
      </c>
      <c r="AN129" s="2121" t="n">
        <f aca="false">'02.24 по датам'!AN129</f>
        <v>0</v>
      </c>
      <c r="AO129" s="2122" t="n">
        <f aca="false">'02.24 по датам'!AO129</f>
        <v>0</v>
      </c>
      <c r="AP129" s="2115"/>
      <c r="AQ129" s="2116"/>
      <c r="AR129" s="2117"/>
      <c r="AS129" s="2118" t="n">
        <f aca="false">COUNTIF(AC130:AR130,"&gt;"&amp;0)</f>
        <v>0</v>
      </c>
      <c r="AT129" s="2119"/>
      <c r="AU129" s="2120" t="n">
        <f aca="false">'02.24 по датам'!AU129</f>
        <v>0</v>
      </c>
      <c r="AV129" s="2120" t="n">
        <f aca="false">'02.24 по датам'!AV129</f>
        <v>0</v>
      </c>
      <c r="AW129" s="2120" t="n">
        <f aca="false">'02.24 по датам'!AW129</f>
        <v>0</v>
      </c>
      <c r="AX129" s="2121" t="n">
        <f aca="false">'02.24 по датам'!AX129</f>
        <v>0</v>
      </c>
      <c r="AY129" s="2121" t="n">
        <f aca="false">'02.24 по датам'!AY129</f>
        <v>0</v>
      </c>
      <c r="AZ129" s="2121" t="n">
        <f aca="false">'02.24 по датам'!AZ129</f>
        <v>0</v>
      </c>
      <c r="BA129" s="2121" t="n">
        <f aca="false">'02.24 по датам'!BA129</f>
        <v>0</v>
      </c>
      <c r="BB129" s="2121" t="n">
        <f aca="false">'02.24 по датам'!BB129</f>
        <v>0</v>
      </c>
      <c r="BC129" s="2121" t="n">
        <f aca="false">'02.24 по датам'!BC129</f>
        <v>0</v>
      </c>
      <c r="BD129" s="2121" t="n">
        <f aca="false">'02.24 по датам'!BD129</f>
        <v>0</v>
      </c>
      <c r="BE129" s="2121" t="n">
        <f aca="false">'02.24 по датам'!BE129</f>
        <v>0</v>
      </c>
      <c r="BF129" s="2121" t="n">
        <f aca="false">'02.24 по датам'!BF129</f>
        <v>0</v>
      </c>
      <c r="BG129" s="2121" t="n">
        <f aca="false">'02.24 по датам'!BG129</f>
        <v>0</v>
      </c>
      <c r="BH129" s="2121" t="n">
        <f aca="false">'02.24 по датам'!BH129</f>
        <v>0</v>
      </c>
      <c r="BI129" s="2121" t="n">
        <f aca="false">'02.24 по датам'!BI129</f>
        <v>0</v>
      </c>
      <c r="BJ129" s="2121" t="n">
        <f aca="false">'02.24 по датам'!BJ129</f>
        <v>0</v>
      </c>
      <c r="BK129" s="2121" t="n">
        <f aca="false">'02.24 по датам'!BK129</f>
        <v>0</v>
      </c>
      <c r="BL129" s="2121" t="n">
        <f aca="false">'02.24 по датам'!BL129</f>
        <v>0</v>
      </c>
      <c r="BM129" s="2121" t="n">
        <f aca="false">'02.24 по датам'!BM129</f>
        <v>0</v>
      </c>
      <c r="BN129" s="2121" t="n">
        <f aca="false">'02.24 по датам'!BN129</f>
        <v>0</v>
      </c>
      <c r="BO129" s="2121" t="n">
        <f aca="false">'02.24 по датам'!BO129</f>
        <v>0</v>
      </c>
      <c r="BP129" s="2121" t="n">
        <f aca="false">'02.24 по датам'!BP129</f>
        <v>0</v>
      </c>
      <c r="BQ129" s="2122" t="n">
        <f aca="false">'02.24 по датам'!BQ129</f>
        <v>0</v>
      </c>
      <c r="BR129" s="2115"/>
      <c r="BS129" s="2116"/>
      <c r="BT129" s="2117"/>
      <c r="BU129" s="2118" t="n">
        <f aca="false">COUNTIF(AU130:BT130,"&gt;"&amp;0)</f>
        <v>0</v>
      </c>
      <c r="BV129" s="2119"/>
      <c r="BW129" s="2124" t="n">
        <f aca="false">'02.24 по датам'!BW129</f>
        <v>0</v>
      </c>
      <c r="BX129" s="2121" t="n">
        <f aca="false">'02.24 по датам'!BX129</f>
        <v>0</v>
      </c>
      <c r="BY129" s="2121" t="n">
        <f aca="false">'02.24 по датам'!BY129</f>
        <v>0</v>
      </c>
      <c r="BZ129" s="2121" t="n">
        <f aca="false">'02.24 по датам'!BZ129</f>
        <v>0</v>
      </c>
      <c r="CA129" s="2121" t="n">
        <f aca="false">'02.24 по датам'!CA129</f>
        <v>0</v>
      </c>
      <c r="CB129" s="2121" t="n">
        <f aca="false">'02.24 по датам'!CB129</f>
        <v>0</v>
      </c>
      <c r="CC129" s="2121" t="n">
        <f aca="false">'02.24 по датам'!CC129</f>
        <v>0</v>
      </c>
      <c r="CD129" s="2121" t="n">
        <f aca="false">'02.24 по датам'!CD129</f>
        <v>0</v>
      </c>
      <c r="CE129" s="2121" t="n">
        <f aca="false">'02.24 по датам'!CE129</f>
        <v>0</v>
      </c>
      <c r="CF129" s="2121" t="n">
        <f aca="false">'02.24 по датам'!CF129</f>
        <v>0</v>
      </c>
      <c r="CG129" s="2121" t="n">
        <f aca="false">'02.24 по датам'!CG129</f>
        <v>0</v>
      </c>
      <c r="CH129" s="2121" t="n">
        <f aca="false">'02.24 по датам'!CH129</f>
        <v>0</v>
      </c>
      <c r="CI129" s="2122" t="n">
        <f aca="false">'02.24 по датам'!CI129</f>
        <v>0</v>
      </c>
      <c r="CJ129" s="2115"/>
      <c r="CK129" s="2116"/>
      <c r="CL129" s="2117"/>
      <c r="CM129" s="2118" t="n">
        <f aca="false">COUNTIF(BW130:CL130,"&gt;"&amp;0)</f>
        <v>0</v>
      </c>
      <c r="CN129" s="2119"/>
      <c r="CO129" s="2119" t="n">
        <f aca="false">AA129+AS129+BU129+CM129</f>
        <v>0</v>
      </c>
      <c r="CP129" s="2119"/>
      <c r="CQ129" s="2150" t="n">
        <f aca="false">'02.24 по датам'!CQ129</f>
        <v>0</v>
      </c>
      <c r="CR129" s="2150" t="n">
        <f aca="false">'02.24 по датам'!CR129</f>
        <v>0</v>
      </c>
      <c r="CS129" s="2150" t="n">
        <f aca="false">'02.24 по датам'!CS129</f>
        <v>0</v>
      </c>
      <c r="CT129" s="2150" t="n">
        <f aca="false">'02.24 по датам'!CT129</f>
        <v>0</v>
      </c>
      <c r="CU129" s="2150" t="n">
        <f aca="false">'02.24 по датам'!CU129</f>
        <v>0</v>
      </c>
      <c r="CV129" s="2150" t="n">
        <f aca="false">'02.24 по датам'!CV129</f>
        <v>0</v>
      </c>
      <c r="CW129" s="2150" t="n">
        <f aca="false">'02.24 по датам'!CW129</f>
        <v>0</v>
      </c>
      <c r="CX129" s="2150" t="n">
        <f aca="false">'02.24 по датам'!CX129</f>
        <v>0</v>
      </c>
      <c r="CY129" s="2150" t="n">
        <f aca="false">'02.24 по датам'!CY129</f>
        <v>0</v>
      </c>
      <c r="CZ129" s="2150" t="n">
        <f aca="false">'02.24 по датам'!CZ129</f>
        <v>0</v>
      </c>
      <c r="DA129" s="2150" t="n">
        <f aca="false">'02.24 по датам'!DA129</f>
        <v>0</v>
      </c>
      <c r="DB129" s="2150" t="n">
        <f aca="false">'02.24 по датам'!DB129</f>
        <v>0</v>
      </c>
      <c r="DC129" s="2289" t="n">
        <f aca="false">'02.24 по датам'!DC129</f>
        <v>0</v>
      </c>
      <c r="DD129" s="2130"/>
      <c r="DE129" s="2131"/>
      <c r="DF129" s="2262"/>
      <c r="DG129" s="2125" t="n">
        <f aca="false">SUBTOTAL(9,CQ131:DF131)</f>
        <v>0</v>
      </c>
      <c r="DH129" s="2126"/>
      <c r="DI129" s="2124" t="n">
        <f aca="false">'02.24 по датам'!DI129</f>
        <v>0</v>
      </c>
      <c r="DJ129" s="2150" t="n">
        <f aca="false">'02.24 по датам'!DJ129</f>
        <v>0</v>
      </c>
      <c r="DK129" s="2150" t="n">
        <f aca="false">'02.24 по датам'!DK129</f>
        <v>0</v>
      </c>
      <c r="DL129" s="2150" t="n">
        <f aca="false">'02.24 по датам'!DL129</f>
        <v>0</v>
      </c>
      <c r="DM129" s="2150" t="n">
        <f aca="false">'02.24 по датам'!DM129</f>
        <v>0</v>
      </c>
      <c r="DN129" s="2150" t="n">
        <f aca="false">'02.24 по датам'!DN129</f>
        <v>0</v>
      </c>
      <c r="DO129" s="2150" t="n">
        <f aca="false">'02.24 по датам'!DO129</f>
        <v>0</v>
      </c>
      <c r="DP129" s="2150" t="n">
        <f aca="false">'02.24 по датам'!DP129</f>
        <v>0</v>
      </c>
      <c r="DQ129" s="2150" t="n">
        <f aca="false">'02.24 по датам'!DQ129</f>
        <v>0</v>
      </c>
      <c r="DR129" s="2150" t="n">
        <f aca="false">'02.24 по датам'!DR129</f>
        <v>0</v>
      </c>
      <c r="DS129" s="2150" t="n">
        <f aca="false">'02.24 по датам'!DS129</f>
        <v>0</v>
      </c>
      <c r="DT129" s="2150" t="n">
        <f aca="false">'02.24 по датам'!DT129</f>
        <v>0</v>
      </c>
      <c r="DU129" s="2289" t="n">
        <f aca="false">'02.24 по датам'!DU129</f>
        <v>0</v>
      </c>
      <c r="DV129" s="2130"/>
      <c r="DW129" s="2131"/>
      <c r="DX129" s="2262"/>
      <c r="DY129" s="2125" t="n">
        <f aca="false">COUNTIF(DI130:DX130,"&gt;"&amp;0)</f>
        <v>0</v>
      </c>
      <c r="DZ129" s="2126"/>
      <c r="EA129" s="2121" t="n">
        <f aca="false">'02.24 по датам'!EA129</f>
        <v>0</v>
      </c>
      <c r="EB129" s="2121" t="n">
        <f aca="false">'02.24 по датам'!EB129</f>
        <v>0</v>
      </c>
      <c r="EC129" s="2121" t="n">
        <f aca="false">'02.24 по датам'!EC129</f>
        <v>0</v>
      </c>
      <c r="ED129" s="2121" t="n">
        <f aca="false">'02.24 по датам'!ED129</f>
        <v>0</v>
      </c>
      <c r="EE129" s="2121" t="n">
        <f aca="false">'02.24 по датам'!EE129</f>
        <v>0</v>
      </c>
      <c r="EF129" s="2121" t="n">
        <f aca="false">'02.24 по датам'!EF129</f>
        <v>0</v>
      </c>
      <c r="EG129" s="2121" t="n">
        <f aca="false">'02.24 по датам'!EG129</f>
        <v>0</v>
      </c>
      <c r="EH129" s="2121" t="n">
        <f aca="false">'02.24 по датам'!EH129</f>
        <v>0</v>
      </c>
      <c r="EI129" s="2121" t="n">
        <f aca="false">'02.24 по датам'!EI129</f>
        <v>0</v>
      </c>
      <c r="EJ129" s="2121" t="n">
        <f aca="false">'02.24 по датам'!EJ129</f>
        <v>0</v>
      </c>
      <c r="EK129" s="2121" t="n">
        <f aca="false">'02.24 по датам'!EK129</f>
        <v>0</v>
      </c>
      <c r="EL129" s="2121" t="n">
        <f aca="false">'02.24 по датам'!EL129</f>
        <v>0</v>
      </c>
      <c r="EM129" s="2121" t="n">
        <f aca="false">'02.24 по датам'!EM129</f>
        <v>0</v>
      </c>
      <c r="EN129" s="2121" t="n">
        <f aca="false">'02.24 по датам'!EN129</f>
        <v>0</v>
      </c>
      <c r="EO129" s="2121" t="n">
        <f aca="false">'02.24 по датам'!EO129</f>
        <v>0</v>
      </c>
      <c r="EP129" s="2121" t="n">
        <f aca="false">'02.24 по датам'!EP129</f>
        <v>0</v>
      </c>
      <c r="EQ129" s="2121" t="n">
        <f aca="false">'02.24 по датам'!EQ129</f>
        <v>0</v>
      </c>
      <c r="ER129" s="2121" t="n">
        <f aca="false">'02.24 по датам'!ER129</f>
        <v>0</v>
      </c>
      <c r="ES129" s="2121" t="n">
        <f aca="false">'02.24 по датам'!ES129</f>
        <v>0</v>
      </c>
      <c r="ET129" s="2121" t="n">
        <f aca="false">'02.24 по датам'!ET129</f>
        <v>0</v>
      </c>
      <c r="EU129" s="2121" t="n">
        <f aca="false">'02.24 по датам'!EU129</f>
        <v>0</v>
      </c>
      <c r="EV129" s="2121" t="n">
        <f aca="false">'02.24 по датам'!EV129</f>
        <v>0</v>
      </c>
      <c r="EW129" s="2121" t="n">
        <f aca="false">'02.24 по датам'!EW129</f>
        <v>0</v>
      </c>
      <c r="EX129" s="2121" t="n">
        <f aca="false">'02.24 по датам'!EX129</f>
        <v>0</v>
      </c>
      <c r="EY129" s="2122" t="n">
        <f aca="false">'02.24 по датам'!EY129</f>
        <v>0</v>
      </c>
      <c r="EZ129" s="2115"/>
      <c r="FA129" s="2116"/>
      <c r="FB129" s="2117"/>
      <c r="FC129" s="2125" t="n">
        <f aca="false">COUNTIF(EA130:FB130,"&gt;"&amp;0)</f>
        <v>0</v>
      </c>
      <c r="FD129" s="2126"/>
      <c r="FE129" s="2121" t="n">
        <f aca="false">'02.24 по датам'!FE129</f>
        <v>0</v>
      </c>
      <c r="FF129" s="2121" t="n">
        <f aca="false">'02.24 по датам'!FF129</f>
        <v>0</v>
      </c>
      <c r="FG129" s="2121" t="n">
        <f aca="false">'02.24 по датам'!FG129</f>
        <v>0</v>
      </c>
      <c r="FH129" s="2121" t="n">
        <f aca="false">'02.24 по датам'!FH129</f>
        <v>0</v>
      </c>
      <c r="FI129" s="2121" t="n">
        <f aca="false">'02.24 по датам'!FI129</f>
        <v>0</v>
      </c>
      <c r="FJ129" s="2121" t="n">
        <f aca="false">'02.24 по датам'!FJ129</f>
        <v>0</v>
      </c>
      <c r="FK129" s="2121" t="n">
        <f aca="false">'02.24 по датам'!FK129</f>
        <v>0</v>
      </c>
      <c r="FL129" s="2121" t="n">
        <f aca="false">'02.24 по датам'!FL129</f>
        <v>0</v>
      </c>
      <c r="FM129" s="2121" t="n">
        <f aca="false">'02.24 по датам'!FM129</f>
        <v>0</v>
      </c>
      <c r="FN129" s="2122" t="n">
        <f aca="false">'02.24 по датам'!FN129</f>
        <v>0</v>
      </c>
      <c r="FO129" s="2115"/>
      <c r="FP129" s="2116"/>
      <c r="FQ129" s="2117"/>
      <c r="FR129" s="2125" t="n">
        <f aca="false">COUNTIF(FE130:FQ130,"&gt;"&amp;0)</f>
        <v>0</v>
      </c>
      <c r="FS129" s="2126"/>
      <c r="FT129" s="2277"/>
      <c r="FU129" s="2128"/>
      <c r="FV129" s="2128"/>
      <c r="FW129" s="2128"/>
      <c r="FX129" s="2128"/>
      <c r="FY129" s="2128"/>
      <c r="FZ129" s="2128"/>
      <c r="GA129" s="2128"/>
      <c r="GB129" s="2128"/>
      <c r="GC129" s="2128"/>
      <c r="GD129" s="2128"/>
      <c r="GE129" s="2128"/>
      <c r="GF129" s="2128"/>
      <c r="GG129" s="2128"/>
      <c r="GH129" s="2128"/>
      <c r="GI129" s="2128"/>
      <c r="GJ129" s="2128"/>
      <c r="GK129" s="2128"/>
      <c r="GL129" s="2128"/>
      <c r="GM129" s="2128"/>
      <c r="GN129" s="2128"/>
      <c r="GO129" s="2128"/>
      <c r="GP129" s="2128"/>
      <c r="GQ129" s="2128"/>
      <c r="GR129" s="2128"/>
      <c r="GS129" s="2129"/>
      <c r="GT129" s="2130"/>
      <c r="GU129" s="2131"/>
      <c r="GV129" s="2117"/>
      <c r="GW129" s="2132" t="n">
        <f aca="false">SUBTOTAL(9,FT131:GV131)</f>
        <v>0</v>
      </c>
      <c r="GX129" s="2119" t="n">
        <f aca="false">SUBTOTAL(9,FT131:GV131)</f>
        <v>0</v>
      </c>
      <c r="GY129" s="2133"/>
      <c r="GZ129" s="2134" t="n">
        <f aca="false">'02.24 по датам'!GZ129</f>
        <v>0</v>
      </c>
      <c r="HA129" s="2135" t="n">
        <f aca="false">'02.24 по датам'!HA129</f>
        <v>0</v>
      </c>
      <c r="HB129" s="2158"/>
      <c r="HC129" s="2137"/>
      <c r="HD129" s="2261" t="n">
        <f aca="false">'02.24 по датам'!HD129</f>
        <v>0</v>
      </c>
      <c r="HE129" s="2136"/>
      <c r="HF129" s="2139"/>
      <c r="HG129" s="2124"/>
      <c r="HH129" s="2124"/>
      <c r="HI129" s="2141"/>
      <c r="HJ129" s="2128"/>
      <c r="HK129" s="2128"/>
      <c r="HL129" s="2128"/>
      <c r="HM129" s="2128"/>
      <c r="HN129" s="2128"/>
      <c r="HO129" s="2128"/>
      <c r="HP129" s="2128"/>
      <c r="HQ129" s="2128"/>
      <c r="HR129" s="2128"/>
      <c r="HS129" s="2128"/>
      <c r="HT129" s="2128"/>
      <c r="HU129" s="2128"/>
      <c r="HV129" s="2128"/>
      <c r="HW129" s="2128"/>
      <c r="HX129" s="2128"/>
      <c r="HY129" s="2128"/>
      <c r="HZ129" s="2129"/>
      <c r="IA129" s="2130"/>
      <c r="IB129" s="2131"/>
      <c r="IC129" s="2117"/>
      <c r="ID129" s="2118" t="n">
        <f aca="false">SUBTOTAL(9,HG131:IC131)</f>
        <v>0</v>
      </c>
      <c r="IE129" s="2142"/>
      <c r="IF129" s="2143" t="n">
        <f aca="false">'02.24 по датам'!IF129</f>
        <v>0</v>
      </c>
      <c r="IG129" s="2143" t="n">
        <f aca="false">'02.24 по датам'!IG129</f>
        <v>0</v>
      </c>
      <c r="IH129" s="2144" t="n">
        <f aca="false">'02.24 по датам'!IH129</f>
        <v>0</v>
      </c>
      <c r="II129" s="2145"/>
      <c r="IJ129" s="2146"/>
      <c r="IK129" s="2147" t="n">
        <f aca="false">SUBTOTAL(9,IF131:IJ131)</f>
        <v>0</v>
      </c>
      <c r="IL129" s="2148"/>
      <c r="IM129" s="2149" t="n">
        <f aca="false">'02.24 по датам'!IM129</f>
        <v>0</v>
      </c>
      <c r="IN129" s="2150" t="n">
        <f aca="false">'02.24 по датам'!IN129</f>
        <v>0</v>
      </c>
      <c r="IO129" s="2151" t="n">
        <f aca="false">'02.24 по датам'!IO129</f>
        <v>0</v>
      </c>
      <c r="IP129" s="2151" t="n">
        <f aca="false">'02.24 по датам'!IP129</f>
        <v>0</v>
      </c>
      <c r="IQ129" s="2151" t="n">
        <f aca="false">'02.24 по датам'!IQ129</f>
        <v>0</v>
      </c>
      <c r="IR129" s="2151" t="n">
        <f aca="false">'02.24 по датам'!IR129</f>
        <v>0</v>
      </c>
      <c r="IS129" s="2151" t="n">
        <f aca="false">'02.24 по датам'!IS129</f>
        <v>0</v>
      </c>
      <c r="IT129" s="2151" t="n">
        <f aca="false">'02.24 по датам'!IT129</f>
        <v>0</v>
      </c>
      <c r="IU129" s="2151" t="n">
        <f aca="false">'02.24 по датам'!IU129</f>
        <v>0</v>
      </c>
      <c r="IV129" s="2152" t="n">
        <f aca="false">'02.24 по датам'!IV129</f>
        <v>0</v>
      </c>
      <c r="IW129" s="2153"/>
      <c r="IX129" s="2154"/>
      <c r="IY129" s="2155"/>
      <c r="IZ129" s="2118" t="n">
        <f aca="false">SUBTOTAL(3,IM129:IY129)</f>
        <v>10</v>
      </c>
      <c r="JA129" s="2156"/>
      <c r="JB129" s="2157" t="n">
        <f aca="false">'02.24 по датам'!JB129</f>
        <v>0</v>
      </c>
      <c r="JC129" s="2158"/>
      <c r="JD129" s="2159" t="n">
        <f aca="false">'02.24 по датам'!JD129</f>
        <v>0</v>
      </c>
      <c r="JE129" s="2160"/>
      <c r="JF129" s="2161"/>
      <c r="JG129" s="2263" t="n">
        <f aca="false">'02.24 по датам'!JG129</f>
        <v>0</v>
      </c>
      <c r="JH129" s="2263" t="n">
        <f aca="false">'02.24 по датам'!JH129</f>
        <v>0</v>
      </c>
      <c r="JI129" s="2263" t="n">
        <f aca="false">'02.24 по датам'!JI129</f>
        <v>0</v>
      </c>
      <c r="JJ129" s="2293" t="n">
        <f aca="false">'02.24 по датам'!JJ129</f>
        <v>0</v>
      </c>
      <c r="JK129" s="2294"/>
      <c r="JL129" s="2165"/>
      <c r="JM129" s="2107"/>
      <c r="JN129" s="2108"/>
      <c r="JO129" s="2256"/>
      <c r="JP129" s="2166"/>
      <c r="JQ129" s="2167"/>
      <c r="JR129" s="2168"/>
    </row>
    <row r="130" customFormat="false" ht="11.25" hidden="false" customHeight="true" outlineLevel="0" collapsed="false">
      <c r="A130" s="2056"/>
      <c r="B130" s="2169" t="s">
        <v>661</v>
      </c>
      <c r="C130" s="2177" t="n">
        <f aca="false">'02.24 по датам'!C130</f>
        <v>0</v>
      </c>
      <c r="D130" s="2179" t="n">
        <f aca="false">'02.24 по датам'!D130</f>
        <v>0</v>
      </c>
      <c r="E130" s="2179" t="n">
        <f aca="false">'02.24 по датам'!E130</f>
        <v>0</v>
      </c>
      <c r="F130" s="2179" t="n">
        <f aca="false">'02.24 по датам'!F130</f>
        <v>0</v>
      </c>
      <c r="G130" s="2177" t="n">
        <f aca="false">'02.24 по датам'!G130</f>
        <v>0</v>
      </c>
      <c r="H130" s="2177" t="n">
        <f aca="false">'02.24 по датам'!H130</f>
        <v>0</v>
      </c>
      <c r="I130" s="2177" t="n">
        <f aca="false">'02.24 по датам'!I130</f>
        <v>0</v>
      </c>
      <c r="J130" s="2177" t="n">
        <f aca="false">'02.24 по датам'!J130</f>
        <v>0</v>
      </c>
      <c r="K130" s="2177" t="n">
        <f aca="false">'02.24 по датам'!K130</f>
        <v>0</v>
      </c>
      <c r="L130" s="2177" t="n">
        <f aca="false">'02.24 по датам'!L130</f>
        <v>0</v>
      </c>
      <c r="M130" s="2177" t="n">
        <f aca="false">'02.24 по датам'!M130</f>
        <v>0</v>
      </c>
      <c r="N130" s="2177" t="n">
        <f aca="false">'02.24 по датам'!N130</f>
        <v>0</v>
      </c>
      <c r="O130" s="2177" t="n">
        <f aca="false">'02.24 по датам'!O130</f>
        <v>0</v>
      </c>
      <c r="P130" s="2177" t="n">
        <f aca="false">'02.24 по датам'!P130</f>
        <v>0</v>
      </c>
      <c r="Q130" s="2177" t="n">
        <f aca="false">'02.24 по датам'!Q130</f>
        <v>0</v>
      </c>
      <c r="R130" s="2177" t="n">
        <f aca="false">'02.24 по датам'!R130</f>
        <v>0</v>
      </c>
      <c r="S130" s="2177" t="n">
        <f aca="false">'02.24 по датам'!S130</f>
        <v>0</v>
      </c>
      <c r="T130" s="2177" t="n">
        <f aca="false">'02.24 по датам'!T130</f>
        <v>0</v>
      </c>
      <c r="U130" s="2177" t="n">
        <f aca="false">'02.24 по датам'!U130</f>
        <v>0</v>
      </c>
      <c r="V130" s="2177" t="n">
        <f aca="false">'02.24 по датам'!V130</f>
        <v>0</v>
      </c>
      <c r="W130" s="2178" t="n">
        <f aca="false">'02.24 по датам'!W130</f>
        <v>0</v>
      </c>
      <c r="X130" s="2171"/>
      <c r="Y130" s="2172"/>
      <c r="Z130" s="2173"/>
      <c r="AA130" s="2174" t="n">
        <f aca="false">SUBTOTAL(9,C130:Z130)</f>
        <v>0</v>
      </c>
      <c r="AB130" s="2175" t="n">
        <f aca="false">AA130+AB126</f>
        <v>895</v>
      </c>
      <c r="AC130" s="2176" t="n">
        <f aca="false">'02.24 по датам'!AC130</f>
        <v>0</v>
      </c>
      <c r="AD130" s="2176" t="n">
        <f aca="false">'02.24 по датам'!AD130</f>
        <v>0</v>
      </c>
      <c r="AE130" s="2177" t="n">
        <f aca="false">'02.24 по датам'!AE130</f>
        <v>0</v>
      </c>
      <c r="AF130" s="2177" t="n">
        <f aca="false">'02.24 по датам'!AF130</f>
        <v>0</v>
      </c>
      <c r="AG130" s="2177" t="n">
        <f aca="false">'02.24 по датам'!AG130</f>
        <v>0</v>
      </c>
      <c r="AH130" s="2177" t="n">
        <f aca="false">'02.24 по датам'!AH130</f>
        <v>0</v>
      </c>
      <c r="AI130" s="2177" t="n">
        <f aca="false">'02.24 по датам'!AI130</f>
        <v>0</v>
      </c>
      <c r="AJ130" s="2177" t="n">
        <f aca="false">'02.24 по датам'!AJ130</f>
        <v>0</v>
      </c>
      <c r="AK130" s="2177" t="n">
        <f aca="false">'02.24 по датам'!AK130</f>
        <v>0</v>
      </c>
      <c r="AL130" s="2177" t="n">
        <f aca="false">'02.24 по датам'!AL130</f>
        <v>0</v>
      </c>
      <c r="AM130" s="2177" t="n">
        <f aca="false">'02.24 по датам'!AM130</f>
        <v>0</v>
      </c>
      <c r="AN130" s="2177" t="n">
        <f aca="false">'02.24 по датам'!AN130</f>
        <v>0</v>
      </c>
      <c r="AO130" s="2178" t="n">
        <f aca="false">'02.24 по датам'!AO130</f>
        <v>0</v>
      </c>
      <c r="AP130" s="2171"/>
      <c r="AQ130" s="2172"/>
      <c r="AR130" s="2173"/>
      <c r="AS130" s="2174" t="n">
        <f aca="false">SUBTOTAL(9,AC130:AR130)</f>
        <v>0</v>
      </c>
      <c r="AT130" s="2175" t="n">
        <f aca="false">AS130+AT126</f>
        <v>0</v>
      </c>
      <c r="AU130" s="2176" t="n">
        <f aca="false">'02.24 по датам'!AU130</f>
        <v>0</v>
      </c>
      <c r="AV130" s="2176" t="n">
        <f aca="false">'02.24 по датам'!AV130</f>
        <v>0</v>
      </c>
      <c r="AW130" s="2176" t="n">
        <f aca="false">'02.24 по датам'!AW130</f>
        <v>0</v>
      </c>
      <c r="AX130" s="2177" t="n">
        <f aca="false">'02.24 по датам'!AX130</f>
        <v>0</v>
      </c>
      <c r="AY130" s="2177" t="n">
        <f aca="false">'02.24 по датам'!AY130</f>
        <v>0</v>
      </c>
      <c r="AZ130" s="2177" t="n">
        <f aca="false">'02.24 по датам'!AZ130</f>
        <v>0</v>
      </c>
      <c r="BA130" s="2177" t="n">
        <f aca="false">'02.24 по датам'!BA130</f>
        <v>0</v>
      </c>
      <c r="BB130" s="2177" t="n">
        <f aca="false">'02.24 по датам'!BB130</f>
        <v>0</v>
      </c>
      <c r="BC130" s="2177" t="n">
        <f aca="false">'02.24 по датам'!BC130</f>
        <v>0</v>
      </c>
      <c r="BD130" s="2177" t="n">
        <f aca="false">'02.24 по датам'!BD130</f>
        <v>0</v>
      </c>
      <c r="BE130" s="2177" t="n">
        <f aca="false">'02.24 по датам'!BE130</f>
        <v>0</v>
      </c>
      <c r="BF130" s="2177" t="n">
        <f aca="false">'02.24 по датам'!BF130</f>
        <v>0</v>
      </c>
      <c r="BG130" s="2177" t="n">
        <f aca="false">'02.24 по датам'!BG130</f>
        <v>0</v>
      </c>
      <c r="BH130" s="2177" t="n">
        <f aca="false">'02.24 по датам'!BH130</f>
        <v>0</v>
      </c>
      <c r="BI130" s="2177" t="n">
        <f aca="false">'02.24 по датам'!BI130</f>
        <v>0</v>
      </c>
      <c r="BJ130" s="2177" t="n">
        <f aca="false">'02.24 по датам'!BJ130</f>
        <v>0</v>
      </c>
      <c r="BK130" s="2177" t="n">
        <f aca="false">'02.24 по датам'!BK130</f>
        <v>0</v>
      </c>
      <c r="BL130" s="2177" t="n">
        <f aca="false">'02.24 по датам'!BL130</f>
        <v>0</v>
      </c>
      <c r="BM130" s="2177" t="n">
        <f aca="false">'02.24 по датам'!BM130</f>
        <v>0</v>
      </c>
      <c r="BN130" s="2177" t="n">
        <f aca="false">'02.24 по датам'!BN130</f>
        <v>0</v>
      </c>
      <c r="BO130" s="2177" t="n">
        <f aca="false">'02.24 по датам'!BO130</f>
        <v>0</v>
      </c>
      <c r="BP130" s="2177" t="n">
        <f aca="false">'02.24 по датам'!BP130</f>
        <v>0</v>
      </c>
      <c r="BQ130" s="2178" t="n">
        <f aca="false">'02.24 по датам'!BQ130</f>
        <v>0</v>
      </c>
      <c r="BR130" s="2171"/>
      <c r="BS130" s="2172"/>
      <c r="BT130" s="2173"/>
      <c r="BU130" s="2174" t="n">
        <f aca="false">SUBTOTAL(9,AU130:BT130)</f>
        <v>0</v>
      </c>
      <c r="BV130" s="2175" t="n">
        <f aca="false">BU130+BV126</f>
        <v>378</v>
      </c>
      <c r="BW130" s="2180" t="n">
        <f aca="false">'02.24 по датам'!BW130</f>
        <v>0</v>
      </c>
      <c r="BX130" s="2177" t="n">
        <f aca="false">'02.24 по датам'!BX130</f>
        <v>0</v>
      </c>
      <c r="BY130" s="2177" t="n">
        <f aca="false">'02.24 по датам'!BY130</f>
        <v>0</v>
      </c>
      <c r="BZ130" s="2177" t="n">
        <f aca="false">'02.24 по датам'!BZ130</f>
        <v>0</v>
      </c>
      <c r="CA130" s="2177" t="n">
        <f aca="false">'02.24 по датам'!CA130</f>
        <v>0</v>
      </c>
      <c r="CB130" s="2177" t="n">
        <f aca="false">'02.24 по датам'!CB130</f>
        <v>0</v>
      </c>
      <c r="CC130" s="2177" t="n">
        <f aca="false">'02.24 по датам'!CC130</f>
        <v>0</v>
      </c>
      <c r="CD130" s="2177" t="n">
        <f aca="false">'02.24 по датам'!CD130</f>
        <v>0</v>
      </c>
      <c r="CE130" s="2177" t="n">
        <f aca="false">'02.24 по датам'!CE130</f>
        <v>0</v>
      </c>
      <c r="CF130" s="2177" t="n">
        <f aca="false">'02.24 по датам'!CF130</f>
        <v>0</v>
      </c>
      <c r="CG130" s="2177" t="n">
        <f aca="false">'02.24 по датам'!CG130</f>
        <v>0</v>
      </c>
      <c r="CH130" s="2177" t="n">
        <f aca="false">'02.24 по датам'!CH130</f>
        <v>0</v>
      </c>
      <c r="CI130" s="2178" t="n">
        <f aca="false">'02.24 по датам'!CI130</f>
        <v>0</v>
      </c>
      <c r="CJ130" s="2171"/>
      <c r="CK130" s="2172"/>
      <c r="CL130" s="2173"/>
      <c r="CM130" s="2174" t="n">
        <f aca="false">SUBTOTAL(9,BW130:CL130)</f>
        <v>0</v>
      </c>
      <c r="CN130" s="2175" t="n">
        <f aca="false">CM130+CN126</f>
        <v>0</v>
      </c>
      <c r="CO130" s="2175" t="n">
        <f aca="false">AA130+AS130+BU130+CM130</f>
        <v>0</v>
      </c>
      <c r="CP130" s="2175" t="n">
        <f aca="false">CO130+CP126</f>
        <v>1273</v>
      </c>
      <c r="CQ130" s="2204" t="n">
        <f aca="false">'02.24 по датам'!CQ130</f>
        <v>0</v>
      </c>
      <c r="CR130" s="2204" t="n">
        <f aca="false">'02.24 по датам'!CR130</f>
        <v>0</v>
      </c>
      <c r="CS130" s="2204" t="n">
        <f aca="false">'02.24 по датам'!CS130</f>
        <v>0</v>
      </c>
      <c r="CT130" s="2204" t="n">
        <f aca="false">'02.24 по датам'!CT130</f>
        <v>0</v>
      </c>
      <c r="CU130" s="2204" t="n">
        <f aca="false">'02.24 по датам'!CU130</f>
        <v>0</v>
      </c>
      <c r="CV130" s="2204" t="n">
        <f aca="false">'02.24 по датам'!CV130</f>
        <v>0</v>
      </c>
      <c r="CW130" s="2204" t="n">
        <f aca="false">'02.24 по датам'!CW130</f>
        <v>0</v>
      </c>
      <c r="CX130" s="2204" t="n">
        <f aca="false">'02.24 по датам'!CX130</f>
        <v>0</v>
      </c>
      <c r="CY130" s="2204" t="n">
        <f aca="false">'02.24 по датам'!CY130</f>
        <v>0</v>
      </c>
      <c r="CZ130" s="2204" t="n">
        <f aca="false">'02.24 по датам'!CZ130</f>
        <v>0</v>
      </c>
      <c r="DA130" s="2204" t="n">
        <f aca="false">'02.24 по датам'!DA130</f>
        <v>0</v>
      </c>
      <c r="DB130" s="2204" t="n">
        <f aca="false">'02.24 по датам'!DB130</f>
        <v>0</v>
      </c>
      <c r="DC130" s="2290" t="n">
        <f aca="false">'02.24 по датам'!DC130</f>
        <v>0</v>
      </c>
      <c r="DD130" s="2186"/>
      <c r="DE130" s="2187"/>
      <c r="DF130" s="2267"/>
      <c r="DG130" s="2181" t="n">
        <f aca="false">SUBTOTAL(9,CQ130:DF130)</f>
        <v>0</v>
      </c>
      <c r="DH130" s="2182" t="n">
        <f aca="false">DG130+IF($B126:$B126=2,0,DH126:DH126)</f>
        <v>0</v>
      </c>
      <c r="DI130" s="2180" t="n">
        <f aca="false">'02.24 по датам'!DI130</f>
        <v>0</v>
      </c>
      <c r="DJ130" s="2204" t="n">
        <f aca="false">'02.24 по датам'!DJ130</f>
        <v>0</v>
      </c>
      <c r="DK130" s="2204" t="n">
        <f aca="false">'02.24 по датам'!DK130</f>
        <v>0</v>
      </c>
      <c r="DL130" s="2204" t="n">
        <f aca="false">'02.24 по датам'!DL130</f>
        <v>0</v>
      </c>
      <c r="DM130" s="2204" t="n">
        <f aca="false">'02.24 по датам'!DM130</f>
        <v>0</v>
      </c>
      <c r="DN130" s="2204" t="n">
        <f aca="false">'02.24 по датам'!DN130</f>
        <v>0</v>
      </c>
      <c r="DO130" s="2204" t="n">
        <f aca="false">'02.24 по датам'!DO130</f>
        <v>0</v>
      </c>
      <c r="DP130" s="2204" t="n">
        <f aca="false">'02.24 по датам'!DP130</f>
        <v>0</v>
      </c>
      <c r="DQ130" s="2204" t="n">
        <f aca="false">'02.24 по датам'!DQ130</f>
        <v>0</v>
      </c>
      <c r="DR130" s="2204" t="n">
        <f aca="false">'02.24 по датам'!DR130</f>
        <v>0</v>
      </c>
      <c r="DS130" s="2204" t="n">
        <f aca="false">'02.24 по датам'!DS130</f>
        <v>0</v>
      </c>
      <c r="DT130" s="2204" t="n">
        <f aca="false">'02.24 по датам'!DT130</f>
        <v>0</v>
      </c>
      <c r="DU130" s="2290" t="n">
        <f aca="false">'02.24 по датам'!DU130</f>
        <v>0</v>
      </c>
      <c r="DV130" s="2186"/>
      <c r="DW130" s="2187"/>
      <c r="DX130" s="2267"/>
      <c r="DY130" s="2181" t="n">
        <f aca="false">SUBTOTAL(9,DI130:DX130)</f>
        <v>0</v>
      </c>
      <c r="DZ130" s="2182" t="n">
        <f aca="false">DY130+IF($B126:$B126=2,0,DZ126:DZ126)</f>
        <v>0</v>
      </c>
      <c r="EA130" s="2177" t="n">
        <f aca="false">'02.24 по датам'!EA130</f>
        <v>0</v>
      </c>
      <c r="EB130" s="2177" t="n">
        <f aca="false">'02.24 по датам'!EB130</f>
        <v>0</v>
      </c>
      <c r="EC130" s="2177" t="n">
        <f aca="false">'02.24 по датам'!EC130</f>
        <v>0</v>
      </c>
      <c r="ED130" s="2177" t="n">
        <f aca="false">'02.24 по датам'!ED130</f>
        <v>0</v>
      </c>
      <c r="EE130" s="2177" t="n">
        <f aca="false">'02.24 по датам'!EE130</f>
        <v>0</v>
      </c>
      <c r="EF130" s="2177" t="n">
        <f aca="false">'02.24 по датам'!EF130</f>
        <v>0</v>
      </c>
      <c r="EG130" s="2177" t="n">
        <f aca="false">'02.24 по датам'!EG130</f>
        <v>0</v>
      </c>
      <c r="EH130" s="2177" t="n">
        <f aca="false">'02.24 по датам'!EH130</f>
        <v>0</v>
      </c>
      <c r="EI130" s="2177" t="n">
        <f aca="false">'02.24 по датам'!EI130</f>
        <v>0</v>
      </c>
      <c r="EJ130" s="2177" t="n">
        <f aca="false">'02.24 по датам'!EJ130</f>
        <v>0</v>
      </c>
      <c r="EK130" s="2177" t="n">
        <f aca="false">'02.24 по датам'!EK130</f>
        <v>0</v>
      </c>
      <c r="EL130" s="2177" t="n">
        <f aca="false">'02.24 по датам'!EL130</f>
        <v>0</v>
      </c>
      <c r="EM130" s="2177" t="n">
        <f aca="false">'02.24 по датам'!EM130</f>
        <v>0</v>
      </c>
      <c r="EN130" s="2177" t="n">
        <f aca="false">'02.24 по датам'!EN130</f>
        <v>0</v>
      </c>
      <c r="EO130" s="2177" t="n">
        <f aca="false">'02.24 по датам'!EO130</f>
        <v>0</v>
      </c>
      <c r="EP130" s="2177" t="n">
        <f aca="false">'02.24 по датам'!EP130</f>
        <v>0</v>
      </c>
      <c r="EQ130" s="2177" t="n">
        <f aca="false">'02.24 по датам'!EQ130</f>
        <v>0</v>
      </c>
      <c r="ER130" s="2177" t="n">
        <f aca="false">'02.24 по датам'!ER130</f>
        <v>0</v>
      </c>
      <c r="ES130" s="2177" t="n">
        <f aca="false">'02.24 по датам'!ES130</f>
        <v>0</v>
      </c>
      <c r="ET130" s="2177" t="n">
        <f aca="false">'02.24 по датам'!ET130</f>
        <v>0</v>
      </c>
      <c r="EU130" s="2177" t="n">
        <f aca="false">'02.24 по датам'!EU130</f>
        <v>0</v>
      </c>
      <c r="EV130" s="2177" t="n">
        <f aca="false">'02.24 по датам'!EV130</f>
        <v>0</v>
      </c>
      <c r="EW130" s="2177" t="n">
        <f aca="false">'02.24 по датам'!EW130</f>
        <v>0</v>
      </c>
      <c r="EX130" s="2177" t="n">
        <f aca="false">'02.24 по датам'!EX130</f>
        <v>0</v>
      </c>
      <c r="EY130" s="2178" t="n">
        <f aca="false">'02.24 по датам'!EY130</f>
        <v>0</v>
      </c>
      <c r="EZ130" s="2171"/>
      <c r="FA130" s="2172"/>
      <c r="FB130" s="2173"/>
      <c r="FC130" s="2181" t="n">
        <f aca="false">SUBTOTAL(9,EA130:FB130)</f>
        <v>0</v>
      </c>
      <c r="FD130" s="2182" t="n">
        <f aca="false">FC130+IF($B126:$B126=2,0,FD126:FD126)</f>
        <v>200</v>
      </c>
      <c r="FE130" s="2177" t="n">
        <f aca="false">'02.24 по датам'!FE130</f>
        <v>0</v>
      </c>
      <c r="FF130" s="2177" t="n">
        <f aca="false">'02.24 по датам'!FF130</f>
        <v>0</v>
      </c>
      <c r="FG130" s="2177" t="n">
        <f aca="false">'02.24 по датам'!FG130</f>
        <v>0</v>
      </c>
      <c r="FH130" s="2177" t="n">
        <f aca="false">'02.24 по датам'!FH130</f>
        <v>0</v>
      </c>
      <c r="FI130" s="2177" t="n">
        <f aca="false">'02.24 по датам'!FI130</f>
        <v>0</v>
      </c>
      <c r="FJ130" s="2177" t="n">
        <f aca="false">'02.24 по датам'!FJ130</f>
        <v>0</v>
      </c>
      <c r="FK130" s="2177" t="n">
        <f aca="false">'02.24 по датам'!FK130</f>
        <v>0</v>
      </c>
      <c r="FL130" s="2177" t="n">
        <f aca="false">'02.24 по датам'!FL130</f>
        <v>0</v>
      </c>
      <c r="FM130" s="2177" t="n">
        <f aca="false">'02.24 по датам'!FM130</f>
        <v>0</v>
      </c>
      <c r="FN130" s="2178" t="n">
        <f aca="false">'02.24 по датам'!FN130</f>
        <v>0</v>
      </c>
      <c r="FO130" s="2171"/>
      <c r="FP130" s="2172"/>
      <c r="FQ130" s="2173"/>
      <c r="FR130" s="2181" t="n">
        <f aca="false">SUBTOTAL(9,FE130:FQ130)</f>
        <v>0</v>
      </c>
      <c r="FS130" s="2182" t="n">
        <f aca="false">FR130+IF($B126:$B126=2,0,FS126:FS126)</f>
        <v>0</v>
      </c>
      <c r="FT130" s="2282" t="n">
        <f aca="false">'02.24 по датам'!GX130-'02.24 НГДП по датам'!AW130</f>
        <v>0</v>
      </c>
      <c r="FU130" s="2184"/>
      <c r="FV130" s="2184"/>
      <c r="FW130" s="2184"/>
      <c r="FX130" s="2184"/>
      <c r="FY130" s="2184"/>
      <c r="FZ130" s="2184"/>
      <c r="GA130" s="2184"/>
      <c r="GB130" s="2184"/>
      <c r="GC130" s="2184"/>
      <c r="GD130" s="2184"/>
      <c r="GE130" s="2184"/>
      <c r="GF130" s="2184"/>
      <c r="GG130" s="2184"/>
      <c r="GH130" s="2184"/>
      <c r="GI130" s="2184"/>
      <c r="GJ130" s="2184"/>
      <c r="GK130" s="2184"/>
      <c r="GL130" s="2184"/>
      <c r="GM130" s="2184"/>
      <c r="GN130" s="2184"/>
      <c r="GO130" s="2184"/>
      <c r="GP130" s="2184"/>
      <c r="GQ130" s="2184"/>
      <c r="GR130" s="2184"/>
      <c r="GS130" s="2185"/>
      <c r="GT130" s="2186"/>
      <c r="GU130" s="2187"/>
      <c r="GV130" s="2173"/>
      <c r="GW130" s="2188" t="n">
        <f aca="false">SUBTOTAL(9,FT130:GV130)</f>
        <v>0</v>
      </c>
      <c r="GX130" s="2175" t="n">
        <f aca="false">SUBTOTAL(9,FT130:GV130)</f>
        <v>0</v>
      </c>
      <c r="GY130" s="2174" t="n">
        <f aca="false">GX130+IF($B126:$B126=2,0,GY126:GY126)</f>
        <v>-50</v>
      </c>
      <c r="GZ130" s="2189" t="n">
        <f aca="false">'02.24 по датам'!GZ130</f>
        <v>0</v>
      </c>
      <c r="HA130" s="2190" t="n">
        <f aca="false">'02.24 по датам'!HA130</f>
        <v>0</v>
      </c>
      <c r="HB130" s="2191"/>
      <c r="HC130" s="2192" t="n">
        <f aca="false">SUBTOTAL(9,GZ130:HB130)</f>
        <v>0</v>
      </c>
      <c r="HD130" s="2193" t="n">
        <f aca="false">$HD$14+HD126</f>
        <v>1140.9</v>
      </c>
      <c r="HE130" s="2194"/>
      <c r="HF130" s="2195" t="n">
        <f aca="false">SUM(HD130:HE130)</f>
        <v>1140.9</v>
      </c>
      <c r="HG130" s="2180" t="n">
        <f aca="false">'02.24 по датам'!ID130-'02.24 НГДП по датам'!BF130</f>
        <v>0</v>
      </c>
      <c r="HH130" s="2180"/>
      <c r="HI130" s="2197"/>
      <c r="HJ130" s="2184"/>
      <c r="HK130" s="2184"/>
      <c r="HL130" s="2184"/>
      <c r="HM130" s="2184"/>
      <c r="HN130" s="2184"/>
      <c r="HO130" s="2184"/>
      <c r="HP130" s="2184"/>
      <c r="HQ130" s="2184"/>
      <c r="HR130" s="2184"/>
      <c r="HS130" s="2184"/>
      <c r="HT130" s="2184"/>
      <c r="HU130" s="2184"/>
      <c r="HV130" s="2184"/>
      <c r="HW130" s="2184"/>
      <c r="HX130" s="2184"/>
      <c r="HY130" s="2184"/>
      <c r="HZ130" s="2185"/>
      <c r="IA130" s="2186"/>
      <c r="IB130" s="2187"/>
      <c r="IC130" s="2173"/>
      <c r="ID130" s="2174" t="n">
        <f aca="false">SUBTOTAL(9,HG130:IC130)</f>
        <v>0</v>
      </c>
      <c r="IE130" s="2188" t="n">
        <f aca="false">ID130+IF($B126:$B126=2,0,IE126:IE126)</f>
        <v>150</v>
      </c>
      <c r="IF130" s="2198" t="n">
        <f aca="false">'02.24 по датам'!IF130</f>
        <v>0</v>
      </c>
      <c r="IG130" s="2198" t="n">
        <f aca="false">'02.24 по датам'!IG130</f>
        <v>0</v>
      </c>
      <c r="IH130" s="2199" t="n">
        <f aca="false">'02.24 по датам'!IH130</f>
        <v>0</v>
      </c>
      <c r="II130" s="2200"/>
      <c r="IJ130" s="2201"/>
      <c r="IK130" s="2202" t="n">
        <f aca="false">SUBTOTAL(9,IF130:IJ130)</f>
        <v>0</v>
      </c>
      <c r="IL130" s="2203" t="n">
        <f aca="false">IK130:IK130+IF($B126:$B126=2,0,IL126:IL126)</f>
        <v>0</v>
      </c>
      <c r="IM130" s="2204" t="n">
        <f aca="false">'02.24 по датам'!IM130</f>
        <v>0</v>
      </c>
      <c r="IN130" s="2204" t="n">
        <f aca="false">'02.24 по датам'!IN130</f>
        <v>0</v>
      </c>
      <c r="IO130" s="2177" t="n">
        <f aca="false">'02.24 по датам'!IO130</f>
        <v>0</v>
      </c>
      <c r="IP130" s="2177" t="n">
        <f aca="false">'02.24 по датам'!IP130</f>
        <v>0</v>
      </c>
      <c r="IQ130" s="2177" t="n">
        <f aca="false">'02.24 по датам'!IQ130</f>
        <v>0</v>
      </c>
      <c r="IR130" s="2177" t="n">
        <f aca="false">'02.24 по датам'!IR130</f>
        <v>0</v>
      </c>
      <c r="IS130" s="2177" t="n">
        <f aca="false">'02.24 по датам'!IS130</f>
        <v>0</v>
      </c>
      <c r="IT130" s="2177" t="n">
        <f aca="false">'02.24 по датам'!IT130</f>
        <v>0</v>
      </c>
      <c r="IU130" s="2177" t="n">
        <f aca="false">'02.24 по датам'!IU130</f>
        <v>0</v>
      </c>
      <c r="IV130" s="2178" t="n">
        <f aca="false">'02.24 по датам'!IV130</f>
        <v>0</v>
      </c>
      <c r="IW130" s="2171"/>
      <c r="IX130" s="2172"/>
      <c r="IY130" s="2173"/>
      <c r="IZ130" s="2174" t="n">
        <f aca="false">SUBTOTAL(9,IM130:IY130)</f>
        <v>0</v>
      </c>
      <c r="JA130" s="2175" t="n">
        <f aca="false">IZ130+IF($B126:$B126=2,0,JA126:JA126)</f>
        <v>24.8</v>
      </c>
      <c r="JB130" s="2205" t="n">
        <f aca="false">'02.24 по датам'!JB130</f>
        <v>0</v>
      </c>
      <c r="JC130" s="2194"/>
      <c r="JD130" s="2268" t="n">
        <f aca="false">'02.24 по датам'!JD130</f>
        <v>0</v>
      </c>
      <c r="JE130" s="2207" t="n">
        <f aca="false">SUBTOTAL(9,JB130:JD130)</f>
        <v>0</v>
      </c>
      <c r="JF130" s="2208" t="n">
        <f aca="false">SUMIF($C$5:JE$5,"Накопленный эффект, т/сут",$C130:JE130)+SUMIF($C$5:JE$5,"Нараст.  по потенциалу",$C130:JE130)-SUMIF($C$5:JE$5,"Нараст. по остановкам",$C130:JE130)-SUMIF($C$5:JE$5,"ИТОГО перевод в ППД",$C130:JE130)-SUMIF($C$5:JE$5,"ИТОГО  нерент, по распоряж.",$C130:JE130)-SUMIF($C$5:JE$5,"ИТОГО ост. дебит от ЗБС, Углуб., ПВЛГ/ПНЛГ",$C130:JE130)</f>
        <v>1248.2</v>
      </c>
      <c r="JG130" s="2269" t="n">
        <f aca="false">'02.24 по датам'!JG130-'02.24 НГДП по датам'!BV130</f>
        <v>0</v>
      </c>
      <c r="JH130" s="2269" t="n">
        <f aca="false">'02.24 по датам'!JH130-'02.24 НГДП по датам'!BW130</f>
        <v>0</v>
      </c>
      <c r="JI130" s="2269" t="n">
        <f aca="false">'02.24 по датам'!JI130-'02.24 НГДП по датам'!BX130</f>
        <v>0</v>
      </c>
      <c r="JJ130" s="2295" t="n">
        <f aca="false">'02.24 по датам'!JJ130-'02.24 НГДП по датам'!BY130</f>
        <v>0</v>
      </c>
      <c r="JK130" s="2296" t="n">
        <f aca="false">'02.24 НГДП по датам'!BZ130</f>
        <v>0</v>
      </c>
      <c r="JL130" s="2202" t="n">
        <f aca="false">SUBTOTAL(9,JG130:JJ130)</f>
        <v>0</v>
      </c>
      <c r="JM130" s="2107"/>
      <c r="JN130" s="2108"/>
      <c r="JO130" s="2256"/>
      <c r="JP130" s="2212" t="n">
        <f aca="false">JP$4:JP$4+SUMIF($C$5:JL$5,"Нараст. по остановкам",$C130:JL130)-SUMIF($C$5:JL$5,"Нараст.  по потенциалу",$C130:JL130)</f>
        <v>820.812</v>
      </c>
      <c r="JQ130" s="2213"/>
      <c r="JR130" s="2214" t="n">
        <f aca="false">'02.24 НГДП по датам'!CB130</f>
        <v>31.893</v>
      </c>
    </row>
    <row r="131" customFormat="false" ht="1.5" hidden="false" customHeight="true" outlineLevel="0" collapsed="false">
      <c r="A131" s="2215"/>
      <c r="B131" s="2215"/>
      <c r="C131" s="2216" t="n">
        <f aca="false">'02.24 по датам'!C131</f>
        <v>0</v>
      </c>
      <c r="D131" s="2216" t="n">
        <f aca="false">'02.24 по датам'!D131</f>
        <v>0</v>
      </c>
      <c r="E131" s="2216" t="n">
        <f aca="false">'02.24 по датам'!E131</f>
        <v>0</v>
      </c>
      <c r="F131" s="2216" t="n">
        <f aca="false">'02.24 по датам'!F131</f>
        <v>0</v>
      </c>
      <c r="G131" s="2217" t="n">
        <f aca="false">'02.24 по датам'!G131</f>
        <v>0</v>
      </c>
      <c r="H131" s="2217" t="n">
        <f aca="false">'02.24 по датам'!H131</f>
        <v>0</v>
      </c>
      <c r="I131" s="2217" t="n">
        <f aca="false">'02.24 по датам'!I131</f>
        <v>0</v>
      </c>
      <c r="J131" s="2217" t="n">
        <f aca="false">'02.24 по датам'!J131</f>
        <v>0</v>
      </c>
      <c r="K131" s="2217" t="n">
        <f aca="false">'02.24 по датам'!K131</f>
        <v>0</v>
      </c>
      <c r="L131" s="2217" t="n">
        <f aca="false">'02.24 по датам'!L131</f>
        <v>0</v>
      </c>
      <c r="M131" s="2217" t="n">
        <f aca="false">'02.24 по датам'!M131</f>
        <v>0</v>
      </c>
      <c r="N131" s="2217" t="n">
        <f aca="false">'02.24 по датам'!N131</f>
        <v>0</v>
      </c>
      <c r="O131" s="2217" t="n">
        <f aca="false">'02.24 по датам'!O131</f>
        <v>0</v>
      </c>
      <c r="P131" s="2217" t="n">
        <f aca="false">'02.24 по датам'!P131</f>
        <v>0</v>
      </c>
      <c r="Q131" s="2217" t="n">
        <f aca="false">'02.24 по датам'!Q131</f>
        <v>0</v>
      </c>
      <c r="R131" s="2217" t="n">
        <f aca="false">'02.24 по датам'!R131</f>
        <v>0</v>
      </c>
      <c r="S131" s="2217" t="n">
        <f aca="false">'02.24 по датам'!S131</f>
        <v>0</v>
      </c>
      <c r="T131" s="2217" t="n">
        <f aca="false">'02.24 по датам'!T131</f>
        <v>0</v>
      </c>
      <c r="U131" s="2217" t="n">
        <f aca="false">'02.24 по датам'!U131</f>
        <v>0</v>
      </c>
      <c r="V131" s="2217" t="n">
        <f aca="false">'02.24 по датам'!V131</f>
        <v>0</v>
      </c>
      <c r="W131" s="2217" t="n">
        <f aca="false">'02.24 по датам'!W131</f>
        <v>0</v>
      </c>
      <c r="X131" s="2218"/>
      <c r="Y131" s="2219"/>
      <c r="Z131" s="2220"/>
      <c r="AA131" s="2221"/>
      <c r="AB131" s="2221"/>
      <c r="AC131" s="2229" t="n">
        <f aca="false">'02.24 по датам'!AC131</f>
        <v>0</v>
      </c>
      <c r="AD131" s="2222" t="n">
        <f aca="false">'02.24 по датам'!AD131</f>
        <v>0</v>
      </c>
      <c r="AE131" s="2217" t="n">
        <f aca="false">'02.24 по датам'!AE131</f>
        <v>0</v>
      </c>
      <c r="AF131" s="2217" t="n">
        <f aca="false">'02.24 по датам'!AF131</f>
        <v>0</v>
      </c>
      <c r="AG131" s="2217" t="n">
        <f aca="false">'02.24 по датам'!AG131</f>
        <v>0</v>
      </c>
      <c r="AH131" s="2217" t="n">
        <f aca="false">'02.24 по датам'!AH131</f>
        <v>0</v>
      </c>
      <c r="AI131" s="2217" t="n">
        <f aca="false">'02.24 по датам'!AI131</f>
        <v>0</v>
      </c>
      <c r="AJ131" s="2217" t="n">
        <f aca="false">'02.24 по датам'!AJ131</f>
        <v>0</v>
      </c>
      <c r="AK131" s="2217" t="n">
        <f aca="false">'02.24 по датам'!AK131</f>
        <v>0</v>
      </c>
      <c r="AL131" s="2217" t="n">
        <f aca="false">'02.24 по датам'!AL131</f>
        <v>0</v>
      </c>
      <c r="AM131" s="2217" t="n">
        <f aca="false">'02.24 по датам'!AM131</f>
        <v>0</v>
      </c>
      <c r="AN131" s="2217" t="n">
        <f aca="false">'02.24 по датам'!AN131</f>
        <v>0</v>
      </c>
      <c r="AO131" s="2217" t="n">
        <f aca="false">'02.24 по датам'!AO131</f>
        <v>0</v>
      </c>
      <c r="AP131" s="2218"/>
      <c r="AQ131" s="2219"/>
      <c r="AR131" s="2220"/>
      <c r="AS131" s="2221"/>
      <c r="AT131" s="2221"/>
      <c r="AU131" s="2216" t="n">
        <f aca="false">'02.24 по датам'!AU131</f>
        <v>0</v>
      </c>
      <c r="AV131" s="2216" t="n">
        <f aca="false">'02.24 по датам'!AV131</f>
        <v>0</v>
      </c>
      <c r="AW131" s="2223" t="n">
        <f aca="false">'02.24 по датам'!AW131</f>
        <v>0</v>
      </c>
      <c r="AX131" s="2217" t="n">
        <f aca="false">'02.24 по датам'!AX131</f>
        <v>0</v>
      </c>
      <c r="AY131" s="2217" t="n">
        <f aca="false">'02.24 по датам'!AY131</f>
        <v>0</v>
      </c>
      <c r="AZ131" s="2217" t="n">
        <f aca="false">'02.24 по датам'!AZ131</f>
        <v>0</v>
      </c>
      <c r="BA131" s="2217" t="n">
        <f aca="false">'02.24 по датам'!BA131</f>
        <v>0</v>
      </c>
      <c r="BB131" s="2217" t="n">
        <f aca="false">'02.24 по датам'!BB131</f>
        <v>0</v>
      </c>
      <c r="BC131" s="2217" t="n">
        <f aca="false">'02.24 по датам'!BC131</f>
        <v>0</v>
      </c>
      <c r="BD131" s="2217" t="n">
        <f aca="false">'02.24 по датам'!BD131</f>
        <v>0</v>
      </c>
      <c r="BE131" s="2217" t="n">
        <f aca="false">'02.24 по датам'!BE131</f>
        <v>0</v>
      </c>
      <c r="BF131" s="2217" t="n">
        <f aca="false">'02.24 по датам'!BF131</f>
        <v>0</v>
      </c>
      <c r="BG131" s="2217" t="n">
        <f aca="false">'02.24 по датам'!BG131</f>
        <v>0</v>
      </c>
      <c r="BH131" s="2217" t="n">
        <f aca="false">'02.24 по датам'!BH131</f>
        <v>0</v>
      </c>
      <c r="BI131" s="2217" t="n">
        <f aca="false">'02.24 по датам'!BI131</f>
        <v>0</v>
      </c>
      <c r="BJ131" s="2217" t="n">
        <f aca="false">'02.24 по датам'!BJ131</f>
        <v>0</v>
      </c>
      <c r="BK131" s="2217" t="n">
        <f aca="false">'02.24 по датам'!BK131</f>
        <v>0</v>
      </c>
      <c r="BL131" s="2217" t="n">
        <f aca="false">'02.24 по датам'!BL131</f>
        <v>0</v>
      </c>
      <c r="BM131" s="2217" t="n">
        <f aca="false">'02.24 по датам'!BM131</f>
        <v>0</v>
      </c>
      <c r="BN131" s="2217" t="n">
        <f aca="false">'02.24 по датам'!BN131</f>
        <v>0</v>
      </c>
      <c r="BO131" s="2217" t="n">
        <f aca="false">'02.24 по датам'!BO131</f>
        <v>0</v>
      </c>
      <c r="BP131" s="2217" t="n">
        <f aca="false">'02.24 по датам'!BP131</f>
        <v>0</v>
      </c>
      <c r="BQ131" s="2217" t="n">
        <f aca="false">'02.24 по датам'!BQ131</f>
        <v>0</v>
      </c>
      <c r="BR131" s="2218"/>
      <c r="BS131" s="2219"/>
      <c r="BT131" s="2220"/>
      <c r="BU131" s="2221"/>
      <c r="BV131" s="2221"/>
      <c r="BW131" s="2222" t="n">
        <f aca="false">'02.24 по датам'!BW131</f>
        <v>0</v>
      </c>
      <c r="BX131" s="2217" t="n">
        <f aca="false">'02.24 по датам'!BX131</f>
        <v>0</v>
      </c>
      <c r="BY131" s="2217" t="n">
        <f aca="false">'02.24 по датам'!BY131</f>
        <v>0</v>
      </c>
      <c r="BZ131" s="2217" t="n">
        <f aca="false">'02.24 по датам'!BZ131</f>
        <v>0</v>
      </c>
      <c r="CA131" s="2217" t="n">
        <f aca="false">'02.24 по датам'!CA131</f>
        <v>0</v>
      </c>
      <c r="CB131" s="2217" t="n">
        <f aca="false">'02.24 по датам'!CB131</f>
        <v>0</v>
      </c>
      <c r="CC131" s="2217" t="n">
        <f aca="false">'02.24 по датам'!CC131</f>
        <v>0</v>
      </c>
      <c r="CD131" s="2217" t="n">
        <f aca="false">'02.24 по датам'!CD131</f>
        <v>0</v>
      </c>
      <c r="CE131" s="2217" t="n">
        <f aca="false">'02.24 по датам'!CE131</f>
        <v>0</v>
      </c>
      <c r="CF131" s="2217" t="n">
        <f aca="false">'02.24 по датам'!CF131</f>
        <v>0</v>
      </c>
      <c r="CG131" s="2217" t="n">
        <f aca="false">'02.24 по датам'!CG131</f>
        <v>0</v>
      </c>
      <c r="CH131" s="2217" t="n">
        <f aca="false">'02.24 по датам'!CH131</f>
        <v>0</v>
      </c>
      <c r="CI131" s="2217" t="n">
        <f aca="false">'02.24 по датам'!CI131</f>
        <v>0</v>
      </c>
      <c r="CJ131" s="2218"/>
      <c r="CK131" s="2219"/>
      <c r="CL131" s="2220"/>
      <c r="CM131" s="2221"/>
      <c r="CN131" s="2221"/>
      <c r="CO131" s="2221"/>
      <c r="CP131" s="2221"/>
      <c r="CQ131" s="2217" t="n">
        <f aca="false">'02.24 по датам'!CQ131</f>
        <v>0</v>
      </c>
      <c r="CR131" s="2217" t="n">
        <f aca="false">'02.24 по датам'!CR131</f>
        <v>0</v>
      </c>
      <c r="CS131" s="2217" t="n">
        <f aca="false">'02.24 по датам'!CS131</f>
        <v>0</v>
      </c>
      <c r="CT131" s="2217" t="n">
        <f aca="false">'02.24 по датам'!CT131</f>
        <v>0</v>
      </c>
      <c r="CU131" s="2217" t="n">
        <f aca="false">'02.24 по датам'!CU131</f>
        <v>0</v>
      </c>
      <c r="CV131" s="2217" t="n">
        <f aca="false">'02.24 по датам'!CV131</f>
        <v>0</v>
      </c>
      <c r="CW131" s="2217" t="n">
        <f aca="false">'02.24 по датам'!CW131</f>
        <v>0</v>
      </c>
      <c r="CX131" s="2217" t="n">
        <f aca="false">'02.24 по датам'!CX131</f>
        <v>0</v>
      </c>
      <c r="CY131" s="2217" t="n">
        <f aca="false">'02.24 по датам'!CY131</f>
        <v>0</v>
      </c>
      <c r="CZ131" s="2217" t="n">
        <f aca="false">'02.24 по датам'!CZ131</f>
        <v>0</v>
      </c>
      <c r="DA131" s="2217" t="n">
        <f aca="false">'02.24 по датам'!DA131</f>
        <v>0</v>
      </c>
      <c r="DB131" s="2217" t="n">
        <f aca="false">'02.24 по датам'!DB131</f>
        <v>0</v>
      </c>
      <c r="DC131" s="2217" t="n">
        <f aca="false">'02.24 по датам'!DC131</f>
        <v>0</v>
      </c>
      <c r="DD131" s="2218"/>
      <c r="DE131" s="2219"/>
      <c r="DF131" s="2220"/>
      <c r="DG131" s="2221"/>
      <c r="DH131" s="2221"/>
      <c r="DI131" s="2285" t="n">
        <f aca="false">'02.24 по датам'!DI131</f>
        <v>0</v>
      </c>
      <c r="DJ131" s="2217" t="n">
        <f aca="false">'02.24 по датам'!DJ131</f>
        <v>0</v>
      </c>
      <c r="DK131" s="2217" t="n">
        <f aca="false">'02.24 по датам'!DK131</f>
        <v>0</v>
      </c>
      <c r="DL131" s="2217" t="n">
        <f aca="false">'02.24 по датам'!DL131</f>
        <v>0</v>
      </c>
      <c r="DM131" s="2217" t="n">
        <f aca="false">'02.24 по датам'!DM131</f>
        <v>0</v>
      </c>
      <c r="DN131" s="2217" t="n">
        <f aca="false">'02.24 по датам'!DN131</f>
        <v>0</v>
      </c>
      <c r="DO131" s="2217" t="n">
        <f aca="false">'02.24 по датам'!DO131</f>
        <v>0</v>
      </c>
      <c r="DP131" s="2217" t="n">
        <f aca="false">'02.24 по датам'!DP131</f>
        <v>0</v>
      </c>
      <c r="DQ131" s="2217" t="n">
        <f aca="false">'02.24 по датам'!DQ131</f>
        <v>0</v>
      </c>
      <c r="DR131" s="2217" t="n">
        <f aca="false">'02.24 по датам'!DR131</f>
        <v>0</v>
      </c>
      <c r="DS131" s="2217" t="n">
        <f aca="false">'02.24 по датам'!DS131</f>
        <v>0</v>
      </c>
      <c r="DT131" s="2217" t="n">
        <f aca="false">'02.24 по датам'!DT131</f>
        <v>0</v>
      </c>
      <c r="DU131" s="2217" t="n">
        <f aca="false">'02.24 по датам'!DU131</f>
        <v>0</v>
      </c>
      <c r="DV131" s="2218"/>
      <c r="DW131" s="2219"/>
      <c r="DX131" s="2220"/>
      <c r="DY131" s="2221"/>
      <c r="DZ131" s="2221"/>
      <c r="EA131" s="2217" t="n">
        <f aca="false">'02.24 по датам'!EA131</f>
        <v>0</v>
      </c>
      <c r="EB131" s="2217" t="n">
        <f aca="false">'02.24 по датам'!EB131</f>
        <v>0</v>
      </c>
      <c r="EC131" s="2217" t="n">
        <f aca="false">'02.24 по датам'!EC131</f>
        <v>0</v>
      </c>
      <c r="ED131" s="2217" t="n">
        <f aca="false">'02.24 по датам'!ED131</f>
        <v>0</v>
      </c>
      <c r="EE131" s="2217" t="n">
        <f aca="false">'02.24 по датам'!EE131</f>
        <v>0</v>
      </c>
      <c r="EF131" s="2217" t="n">
        <f aca="false">'02.24 по датам'!EF131</f>
        <v>0</v>
      </c>
      <c r="EG131" s="2217" t="n">
        <f aca="false">'02.24 по датам'!EG131</f>
        <v>0</v>
      </c>
      <c r="EH131" s="2217" t="n">
        <f aca="false">'02.24 по датам'!EH131</f>
        <v>0</v>
      </c>
      <c r="EI131" s="2217" t="n">
        <f aca="false">'02.24 по датам'!EI131</f>
        <v>0</v>
      </c>
      <c r="EJ131" s="2217" t="n">
        <f aca="false">'02.24 по датам'!EJ131</f>
        <v>0</v>
      </c>
      <c r="EK131" s="2217" t="n">
        <f aca="false">'02.24 по датам'!EK131</f>
        <v>0</v>
      </c>
      <c r="EL131" s="2217" t="n">
        <f aca="false">'02.24 по датам'!EL131</f>
        <v>0</v>
      </c>
      <c r="EM131" s="2217" t="n">
        <f aca="false">'02.24 по датам'!EM131</f>
        <v>0</v>
      </c>
      <c r="EN131" s="2217" t="n">
        <f aca="false">'02.24 по датам'!EN131</f>
        <v>0</v>
      </c>
      <c r="EO131" s="2217" t="n">
        <f aca="false">'02.24 по датам'!EO131</f>
        <v>0</v>
      </c>
      <c r="EP131" s="2217" t="n">
        <f aca="false">'02.24 по датам'!EP131</f>
        <v>0</v>
      </c>
      <c r="EQ131" s="2217" t="n">
        <f aca="false">'02.24 по датам'!EQ131</f>
        <v>0</v>
      </c>
      <c r="ER131" s="2217" t="n">
        <f aca="false">'02.24 по датам'!ER131</f>
        <v>0</v>
      </c>
      <c r="ES131" s="2217" t="n">
        <f aca="false">'02.24 по датам'!ES131</f>
        <v>0</v>
      </c>
      <c r="ET131" s="2217" t="n">
        <f aca="false">'02.24 по датам'!ET131</f>
        <v>0</v>
      </c>
      <c r="EU131" s="2217" t="n">
        <f aca="false">'02.24 по датам'!EU131</f>
        <v>0</v>
      </c>
      <c r="EV131" s="2217" t="n">
        <f aca="false">'02.24 по датам'!EV131</f>
        <v>0</v>
      </c>
      <c r="EW131" s="2217" t="n">
        <f aca="false">'02.24 по датам'!EW131</f>
        <v>0</v>
      </c>
      <c r="EX131" s="2217" t="n">
        <f aca="false">'02.24 по датам'!EX131</f>
        <v>0</v>
      </c>
      <c r="EY131" s="2217" t="n">
        <f aca="false">'02.24 по датам'!EY131</f>
        <v>0</v>
      </c>
      <c r="EZ131" s="2218"/>
      <c r="FA131" s="2219"/>
      <c r="FB131" s="2220"/>
      <c r="FC131" s="2221"/>
      <c r="FD131" s="2221"/>
      <c r="FE131" s="2217" t="n">
        <f aca="false">'02.24 по датам'!FE131</f>
        <v>0</v>
      </c>
      <c r="FF131" s="2217" t="n">
        <f aca="false">'02.24 по датам'!FF131</f>
        <v>0</v>
      </c>
      <c r="FG131" s="2217" t="n">
        <f aca="false">'02.24 по датам'!FG131</f>
        <v>0</v>
      </c>
      <c r="FH131" s="2217" t="n">
        <f aca="false">'02.24 по датам'!FH131</f>
        <v>0</v>
      </c>
      <c r="FI131" s="2217" t="n">
        <f aca="false">'02.24 по датам'!FI131</f>
        <v>0</v>
      </c>
      <c r="FJ131" s="2217" t="n">
        <f aca="false">'02.24 по датам'!FJ131</f>
        <v>0</v>
      </c>
      <c r="FK131" s="2217" t="n">
        <f aca="false">'02.24 по датам'!FK131</f>
        <v>0</v>
      </c>
      <c r="FL131" s="2217" t="n">
        <f aca="false">'02.24 по датам'!FL131</f>
        <v>0</v>
      </c>
      <c r="FM131" s="2217" t="n">
        <f aca="false">'02.24 по датам'!FM131</f>
        <v>0</v>
      </c>
      <c r="FN131" s="2217" t="n">
        <f aca="false">'02.24 по датам'!FN131</f>
        <v>0</v>
      </c>
      <c r="FO131" s="2218"/>
      <c r="FP131" s="2219"/>
      <c r="FQ131" s="2220"/>
      <c r="FR131" s="2221"/>
      <c r="FS131" s="2221"/>
      <c r="FT131" s="2225"/>
      <c r="FU131" s="2225"/>
      <c r="FV131" s="2314"/>
      <c r="FW131" s="2225"/>
      <c r="FX131" s="2225"/>
      <c r="FY131" s="2225"/>
      <c r="FZ131" s="2225"/>
      <c r="GA131" s="2225"/>
      <c r="GB131" s="2225"/>
      <c r="GC131" s="2225"/>
      <c r="GD131" s="2225"/>
      <c r="GE131" s="2225"/>
      <c r="GF131" s="2225"/>
      <c r="GG131" s="2225"/>
      <c r="GH131" s="2225"/>
      <c r="GI131" s="2225"/>
      <c r="GJ131" s="2225"/>
      <c r="GK131" s="2225"/>
      <c r="GL131" s="2225"/>
      <c r="GM131" s="2225"/>
      <c r="GN131" s="2225"/>
      <c r="GO131" s="2225"/>
      <c r="GP131" s="2225"/>
      <c r="GQ131" s="2225"/>
      <c r="GR131" s="2225"/>
      <c r="GS131" s="2225"/>
      <c r="GT131" s="2218"/>
      <c r="GU131" s="2219"/>
      <c r="GV131" s="2220"/>
      <c r="GW131" s="2221"/>
      <c r="GX131" s="2221"/>
      <c r="GY131" s="2221"/>
      <c r="GZ131" s="2217" t="n">
        <f aca="false">'02.24 по датам'!GZ131</f>
        <v>0</v>
      </c>
      <c r="HA131" s="2217" t="n">
        <f aca="false">'02.24 по датам'!HA131</f>
        <v>0</v>
      </c>
      <c r="HB131" s="2226"/>
      <c r="HC131" s="2221"/>
      <c r="HD131" s="2227" t="n">
        <f aca="false">'02.24 по датам'!HD131</f>
        <v>0</v>
      </c>
      <c r="HE131" s="2226"/>
      <c r="HF131" s="2228"/>
      <c r="HG131" s="2229"/>
      <c r="HH131" s="2180"/>
      <c r="HI131" s="2230"/>
      <c r="HJ131" s="2225"/>
      <c r="HK131" s="2225"/>
      <c r="HL131" s="2225"/>
      <c r="HM131" s="2225"/>
      <c r="HN131" s="2225"/>
      <c r="HO131" s="2225"/>
      <c r="HP131" s="2225"/>
      <c r="HQ131" s="2225"/>
      <c r="HR131" s="2225"/>
      <c r="HS131" s="2225"/>
      <c r="HT131" s="2225"/>
      <c r="HU131" s="2225"/>
      <c r="HV131" s="2225"/>
      <c r="HW131" s="2225"/>
      <c r="HX131" s="2225"/>
      <c r="HY131" s="2225"/>
      <c r="HZ131" s="2225"/>
      <c r="IA131" s="2218"/>
      <c r="IB131" s="2219"/>
      <c r="IC131" s="2220"/>
      <c r="ID131" s="2221"/>
      <c r="IE131" s="2221"/>
      <c r="IF131" s="2231" t="n">
        <f aca="false">'02.24 по датам'!IF131</f>
        <v>0</v>
      </c>
      <c r="IG131" s="2231" t="n">
        <f aca="false">'02.24 по датам'!IG131</f>
        <v>0</v>
      </c>
      <c r="IH131" s="2231" t="n">
        <f aca="false">'02.24 по датам'!IH131</f>
        <v>0</v>
      </c>
      <c r="II131" s="2232"/>
      <c r="IJ131" s="2233"/>
      <c r="IK131" s="1302"/>
      <c r="IL131" s="1302"/>
      <c r="IM131" s="2234" t="n">
        <f aca="false">'02.24 по датам'!IM131</f>
        <v>0</v>
      </c>
      <c r="IN131" s="2234" t="n">
        <f aca="false">'02.24 по датам'!IN131</f>
        <v>0</v>
      </c>
      <c r="IO131" s="2217" t="n">
        <f aca="false">'02.24 по датам'!IO131</f>
        <v>0</v>
      </c>
      <c r="IP131" s="2217" t="n">
        <f aca="false">'02.24 по датам'!IP131</f>
        <v>0</v>
      </c>
      <c r="IQ131" s="2217" t="n">
        <f aca="false">'02.24 по датам'!IQ131</f>
        <v>0</v>
      </c>
      <c r="IR131" s="2217" t="n">
        <f aca="false">'02.24 по датам'!IR131</f>
        <v>0</v>
      </c>
      <c r="IS131" s="2217" t="n">
        <f aca="false">'02.24 по датам'!IS131</f>
        <v>0</v>
      </c>
      <c r="IT131" s="2217" t="n">
        <f aca="false">'02.24 по датам'!IT131</f>
        <v>0</v>
      </c>
      <c r="IU131" s="2217" t="n">
        <f aca="false">'02.24 по датам'!IU131</f>
        <v>0</v>
      </c>
      <c r="IV131" s="2217" t="n">
        <f aca="false">'02.24 по датам'!IV131</f>
        <v>0</v>
      </c>
      <c r="IW131" s="2218"/>
      <c r="IX131" s="2219"/>
      <c r="IY131" s="2220"/>
      <c r="IZ131" s="2221"/>
      <c r="JA131" s="2221"/>
      <c r="JB131" s="2217" t="n">
        <f aca="false">'02.24 по датам'!JB131</f>
        <v>0</v>
      </c>
      <c r="JC131" s="2226"/>
      <c r="JD131" s="2217" t="n">
        <f aca="false">'02.24 по датам'!JD131</f>
        <v>0</v>
      </c>
      <c r="JE131" s="2221"/>
      <c r="JF131" s="2221"/>
      <c r="JG131" s="2231" t="n">
        <f aca="false">'02.24 по датам'!JG131</f>
        <v>0</v>
      </c>
      <c r="JH131" s="2231" t="n">
        <f aca="false">'02.24 по датам'!JH131</f>
        <v>0</v>
      </c>
      <c r="JI131" s="2231" t="n">
        <f aca="false">'02.24 по датам'!JI131</f>
        <v>0</v>
      </c>
      <c r="JJ131" s="2231" t="n">
        <f aca="false">'02.24 по датам'!JJ131</f>
        <v>0</v>
      </c>
      <c r="JK131" s="2270"/>
      <c r="JL131" s="1302"/>
      <c r="JM131" s="2236"/>
      <c r="JN131" s="2236"/>
      <c r="JO131" s="2237"/>
      <c r="JP131" s="2236"/>
      <c r="JQ131" s="2236"/>
      <c r="JR131" s="2237"/>
    </row>
    <row r="132" customFormat="false" ht="11.25" hidden="false" customHeight="true" outlineLevel="0" collapsed="false">
      <c r="A132" s="2056" t="n">
        <f aca="false">A128+1</f>
        <v>45353</v>
      </c>
      <c r="B132" s="2057" t="s">
        <v>662</v>
      </c>
      <c r="C132" s="2067" t="n">
        <f aca="false">'02.24 по датам'!C132</f>
        <v>0</v>
      </c>
      <c r="D132" s="2067" t="n">
        <f aca="false">'02.24 по датам'!D132</f>
        <v>0</v>
      </c>
      <c r="E132" s="2067" t="n">
        <f aca="false">'02.24 по датам'!E132</f>
        <v>0</v>
      </c>
      <c r="F132" s="2067" t="n">
        <f aca="false">'02.24 по датам'!F132</f>
        <v>0</v>
      </c>
      <c r="G132" s="2065" t="n">
        <f aca="false">'02.24 по датам'!G132</f>
        <v>0</v>
      </c>
      <c r="H132" s="2065" t="n">
        <f aca="false">'02.24 по датам'!H132</f>
        <v>0</v>
      </c>
      <c r="I132" s="2067" t="n">
        <f aca="false">'02.24 по датам'!I132</f>
        <v>0</v>
      </c>
      <c r="J132" s="2067" t="n">
        <f aca="false">'02.24 по датам'!J132</f>
        <v>0</v>
      </c>
      <c r="K132" s="2058" t="n">
        <f aca="false">'02.24 по датам'!K132</f>
        <v>0</v>
      </c>
      <c r="L132" s="2065" t="n">
        <f aca="false">'02.24 по датам'!L132</f>
        <v>0</v>
      </c>
      <c r="M132" s="2065" t="n">
        <f aca="false">'02.24 по датам'!M132</f>
        <v>0</v>
      </c>
      <c r="N132" s="2065" t="n">
        <f aca="false">'02.24 по датам'!N132</f>
        <v>0</v>
      </c>
      <c r="O132" s="2065" t="n">
        <f aca="false">'02.24 по датам'!O132</f>
        <v>0</v>
      </c>
      <c r="P132" s="2065" t="n">
        <f aca="false">'02.24 по датам'!P132</f>
        <v>0</v>
      </c>
      <c r="Q132" s="2065" t="n">
        <f aca="false">'02.24 по датам'!Q132</f>
        <v>0</v>
      </c>
      <c r="R132" s="2065" t="n">
        <f aca="false">'02.24 по датам'!R132</f>
        <v>0</v>
      </c>
      <c r="S132" s="2065" t="n">
        <f aca="false">'02.24 по датам'!S132</f>
        <v>0</v>
      </c>
      <c r="T132" s="2065" t="n">
        <f aca="false">'02.24 по датам'!T132</f>
        <v>0</v>
      </c>
      <c r="U132" s="2065" t="n">
        <f aca="false">'02.24 по датам'!U132</f>
        <v>0</v>
      </c>
      <c r="V132" s="2065" t="n">
        <f aca="false">'02.24 по датам'!V132</f>
        <v>0</v>
      </c>
      <c r="W132" s="2066" t="n">
        <f aca="false">'02.24 по датам'!W132</f>
        <v>0</v>
      </c>
      <c r="X132" s="2238"/>
      <c r="Y132" s="2239"/>
      <c r="Z132" s="2240"/>
      <c r="AA132" s="2062"/>
      <c r="AB132" s="2063"/>
      <c r="AC132" s="2064" t="n">
        <f aca="false">'02.24 по датам'!AC132</f>
        <v>0</v>
      </c>
      <c r="AD132" s="2064" t="n">
        <f aca="false">'02.24 по датам'!AD132</f>
        <v>0</v>
      </c>
      <c r="AE132" s="2065" t="n">
        <f aca="false">'02.24 по датам'!AE132</f>
        <v>0</v>
      </c>
      <c r="AF132" s="2065" t="n">
        <f aca="false">'02.24 по датам'!AF132</f>
        <v>0</v>
      </c>
      <c r="AG132" s="2065" t="n">
        <f aca="false">'02.24 по датам'!AG132</f>
        <v>0</v>
      </c>
      <c r="AH132" s="2065" t="n">
        <f aca="false">'02.24 по датам'!AH132</f>
        <v>0</v>
      </c>
      <c r="AI132" s="2065" t="n">
        <f aca="false">'02.24 по датам'!AI132</f>
        <v>0</v>
      </c>
      <c r="AJ132" s="2065" t="n">
        <f aca="false">'02.24 по датам'!AJ132</f>
        <v>0</v>
      </c>
      <c r="AK132" s="2065" t="n">
        <f aca="false">'02.24 по датам'!AK132</f>
        <v>0</v>
      </c>
      <c r="AL132" s="2065" t="n">
        <f aca="false">'02.24 по датам'!AL132</f>
        <v>0</v>
      </c>
      <c r="AM132" s="2065" t="n">
        <f aca="false">'02.24 по датам'!AM132</f>
        <v>0</v>
      </c>
      <c r="AN132" s="2065" t="n">
        <f aca="false">'02.24 по датам'!AN132</f>
        <v>0</v>
      </c>
      <c r="AO132" s="2066" t="n">
        <f aca="false">'02.24 по датам'!AO132</f>
        <v>0</v>
      </c>
      <c r="AP132" s="2238"/>
      <c r="AQ132" s="2239"/>
      <c r="AR132" s="2240"/>
      <c r="AS132" s="2062"/>
      <c r="AT132" s="2063"/>
      <c r="AU132" s="2064" t="n">
        <f aca="false">'02.24 по датам'!AU132</f>
        <v>0</v>
      </c>
      <c r="AV132" s="2064" t="n">
        <f aca="false">'02.24 по датам'!AV132</f>
        <v>0</v>
      </c>
      <c r="AW132" s="2064" t="n">
        <f aca="false">'02.24 по датам'!AW132</f>
        <v>0</v>
      </c>
      <c r="AX132" s="2065" t="n">
        <f aca="false">'02.24 по датам'!AX132</f>
        <v>0</v>
      </c>
      <c r="AY132" s="2065" t="n">
        <f aca="false">'02.24 по датам'!AY132</f>
        <v>0</v>
      </c>
      <c r="AZ132" s="2065" t="n">
        <f aca="false">'02.24 по датам'!AZ132</f>
        <v>0</v>
      </c>
      <c r="BA132" s="2065" t="n">
        <f aca="false">'02.24 по датам'!BA132</f>
        <v>0</v>
      </c>
      <c r="BB132" s="2065" t="n">
        <f aca="false">'02.24 по датам'!BB132</f>
        <v>0</v>
      </c>
      <c r="BC132" s="2065" t="n">
        <f aca="false">'02.24 по датам'!BC132</f>
        <v>0</v>
      </c>
      <c r="BD132" s="2065" t="n">
        <f aca="false">'02.24 по датам'!BD132</f>
        <v>0</v>
      </c>
      <c r="BE132" s="2065" t="n">
        <f aca="false">'02.24 по датам'!BE132</f>
        <v>0</v>
      </c>
      <c r="BF132" s="2065" t="n">
        <f aca="false">'02.24 по датам'!BF132</f>
        <v>0</v>
      </c>
      <c r="BG132" s="2065" t="n">
        <f aca="false">'02.24 по датам'!BG132</f>
        <v>0</v>
      </c>
      <c r="BH132" s="2065" t="n">
        <f aca="false">'02.24 по датам'!BH132</f>
        <v>0</v>
      </c>
      <c r="BI132" s="2065" t="n">
        <f aca="false">'02.24 по датам'!BI132</f>
        <v>0</v>
      </c>
      <c r="BJ132" s="2065" t="n">
        <f aca="false">'02.24 по датам'!BJ132</f>
        <v>0</v>
      </c>
      <c r="BK132" s="2065" t="n">
        <f aca="false">'02.24 по датам'!BK132</f>
        <v>0</v>
      </c>
      <c r="BL132" s="2065" t="n">
        <f aca="false">'02.24 по датам'!BL132</f>
        <v>0</v>
      </c>
      <c r="BM132" s="2065" t="n">
        <f aca="false">'02.24 по датам'!BM132</f>
        <v>0</v>
      </c>
      <c r="BN132" s="2065" t="n">
        <f aca="false">'02.24 по датам'!BN132</f>
        <v>0</v>
      </c>
      <c r="BO132" s="2065" t="n">
        <f aca="false">'02.24 по датам'!BO132</f>
        <v>0</v>
      </c>
      <c r="BP132" s="2065" t="n">
        <f aca="false">'02.24 по датам'!BP132</f>
        <v>0</v>
      </c>
      <c r="BQ132" s="2066" t="n">
        <f aca="false">'02.24 по датам'!BQ132</f>
        <v>0</v>
      </c>
      <c r="BR132" s="2238"/>
      <c r="BS132" s="2239"/>
      <c r="BT132" s="2240"/>
      <c r="BU132" s="2062"/>
      <c r="BV132" s="2063"/>
      <c r="BW132" s="2068" t="n">
        <f aca="false">'02.24 по датам'!BW132</f>
        <v>0</v>
      </c>
      <c r="BX132" s="2065" t="n">
        <f aca="false">'02.24 по датам'!BX132</f>
        <v>0</v>
      </c>
      <c r="BY132" s="2065" t="n">
        <f aca="false">'02.24 по датам'!BY132</f>
        <v>0</v>
      </c>
      <c r="BZ132" s="2065" t="n">
        <f aca="false">'02.24 по датам'!BZ132</f>
        <v>0</v>
      </c>
      <c r="CA132" s="2065" t="n">
        <f aca="false">'02.24 по датам'!CA132</f>
        <v>0</v>
      </c>
      <c r="CB132" s="2065" t="n">
        <f aca="false">'02.24 по датам'!CB132</f>
        <v>0</v>
      </c>
      <c r="CC132" s="2065" t="n">
        <f aca="false">'02.24 по датам'!CC132</f>
        <v>0</v>
      </c>
      <c r="CD132" s="2065" t="n">
        <f aca="false">'02.24 по датам'!CD132</f>
        <v>0</v>
      </c>
      <c r="CE132" s="2065" t="n">
        <f aca="false">'02.24 по датам'!CE132</f>
        <v>0</v>
      </c>
      <c r="CF132" s="2065" t="n">
        <f aca="false">'02.24 по датам'!CF132</f>
        <v>0</v>
      </c>
      <c r="CG132" s="2065" t="n">
        <f aca="false">'02.24 по датам'!CG132</f>
        <v>0</v>
      </c>
      <c r="CH132" s="2065" t="n">
        <f aca="false">'02.24 по датам'!CH132</f>
        <v>0</v>
      </c>
      <c r="CI132" s="2066" t="n">
        <f aca="false">'02.24 по датам'!CI132</f>
        <v>0</v>
      </c>
      <c r="CJ132" s="2238"/>
      <c r="CK132" s="2239"/>
      <c r="CL132" s="2240"/>
      <c r="CM132" s="2062"/>
      <c r="CN132" s="2063"/>
      <c r="CO132" s="2063"/>
      <c r="CP132" s="2063"/>
      <c r="CQ132" s="2092" t="n">
        <f aca="false">'02.24 по датам'!CQ132</f>
        <v>0</v>
      </c>
      <c r="CR132" s="2092" t="n">
        <f aca="false">'02.24 по датам'!CR132</f>
        <v>0</v>
      </c>
      <c r="CS132" s="2092" t="n">
        <f aca="false">'02.24 по датам'!CS132</f>
        <v>0</v>
      </c>
      <c r="CT132" s="2092" t="n">
        <f aca="false">'02.24 по датам'!CT132</f>
        <v>0</v>
      </c>
      <c r="CU132" s="2092" t="n">
        <f aca="false">'02.24 по датам'!CU132</f>
        <v>0</v>
      </c>
      <c r="CV132" s="2092" t="n">
        <f aca="false">'02.24 по датам'!CV132</f>
        <v>0</v>
      </c>
      <c r="CW132" s="2092" t="n">
        <f aca="false">'02.24 по датам'!CW132</f>
        <v>0</v>
      </c>
      <c r="CX132" s="2092" t="n">
        <f aca="false">'02.24 по датам'!CX132</f>
        <v>0</v>
      </c>
      <c r="CY132" s="2092" t="n">
        <f aca="false">'02.24 по датам'!CY132</f>
        <v>0</v>
      </c>
      <c r="CZ132" s="2092" t="n">
        <f aca="false">'02.24 по датам'!CZ132</f>
        <v>0</v>
      </c>
      <c r="DA132" s="2092" t="n">
        <f aca="false">'02.24 по датам'!DA132</f>
        <v>0</v>
      </c>
      <c r="DB132" s="2092" t="n">
        <f aca="false">'02.24 по датам'!DB132</f>
        <v>0</v>
      </c>
      <c r="DC132" s="2287" t="n">
        <f aca="false">'02.24 по датам'!DC132</f>
        <v>0</v>
      </c>
      <c r="DD132" s="2242"/>
      <c r="DE132" s="2243"/>
      <c r="DF132" s="2248"/>
      <c r="DG132" s="2069"/>
      <c r="DH132" s="2070"/>
      <c r="DI132" s="2068" t="n">
        <f aca="false">'02.24 по датам'!DI132</f>
        <v>0</v>
      </c>
      <c r="DJ132" s="2092" t="n">
        <f aca="false">'02.24 по датам'!DJ132</f>
        <v>0</v>
      </c>
      <c r="DK132" s="2092" t="n">
        <f aca="false">'02.24 по датам'!DK132</f>
        <v>0</v>
      </c>
      <c r="DL132" s="2092" t="n">
        <f aca="false">'02.24 по датам'!DL132</f>
        <v>0</v>
      </c>
      <c r="DM132" s="2092" t="n">
        <f aca="false">'02.24 по датам'!DM132</f>
        <v>0</v>
      </c>
      <c r="DN132" s="2092" t="n">
        <f aca="false">'02.24 по датам'!DN132</f>
        <v>0</v>
      </c>
      <c r="DO132" s="2092" t="n">
        <f aca="false">'02.24 по датам'!DO132</f>
        <v>0</v>
      </c>
      <c r="DP132" s="2092" t="n">
        <f aca="false">'02.24 по датам'!DP132</f>
        <v>0</v>
      </c>
      <c r="DQ132" s="2092" t="n">
        <f aca="false">'02.24 по датам'!DQ132</f>
        <v>0</v>
      </c>
      <c r="DR132" s="2092" t="n">
        <f aca="false">'02.24 по датам'!DR132</f>
        <v>0</v>
      </c>
      <c r="DS132" s="2092" t="n">
        <f aca="false">'02.24 по датам'!DS132</f>
        <v>0</v>
      </c>
      <c r="DT132" s="2092" t="n">
        <f aca="false">'02.24 по датам'!DT132</f>
        <v>0</v>
      </c>
      <c r="DU132" s="2287" t="n">
        <f aca="false">'02.24 по датам'!DU132</f>
        <v>0</v>
      </c>
      <c r="DV132" s="2242"/>
      <c r="DW132" s="2243"/>
      <c r="DX132" s="2248"/>
      <c r="DY132" s="2069"/>
      <c r="DZ132" s="2070"/>
      <c r="EA132" s="2065" t="n">
        <f aca="false">'02.24 по датам'!EA132</f>
        <v>0</v>
      </c>
      <c r="EB132" s="2065" t="n">
        <f aca="false">'02.24 по датам'!EB132</f>
        <v>0</v>
      </c>
      <c r="EC132" s="2065" t="n">
        <f aca="false">'02.24 по датам'!EC132</f>
        <v>0</v>
      </c>
      <c r="ED132" s="2065" t="n">
        <f aca="false">'02.24 по датам'!ED132</f>
        <v>0</v>
      </c>
      <c r="EE132" s="2065" t="n">
        <f aca="false">'02.24 по датам'!EE132</f>
        <v>0</v>
      </c>
      <c r="EF132" s="2065" t="n">
        <f aca="false">'02.24 по датам'!EF132</f>
        <v>0</v>
      </c>
      <c r="EG132" s="2065" t="n">
        <f aca="false">'02.24 по датам'!EG132</f>
        <v>0</v>
      </c>
      <c r="EH132" s="2065" t="n">
        <f aca="false">'02.24 по датам'!EH132</f>
        <v>0</v>
      </c>
      <c r="EI132" s="2065" t="n">
        <f aca="false">'02.24 по датам'!EI132</f>
        <v>0</v>
      </c>
      <c r="EJ132" s="2065" t="n">
        <f aca="false">'02.24 по датам'!EJ132</f>
        <v>0</v>
      </c>
      <c r="EK132" s="2065" t="n">
        <f aca="false">'02.24 по датам'!EK132</f>
        <v>0</v>
      </c>
      <c r="EL132" s="2065" t="n">
        <f aca="false">'02.24 по датам'!EL132</f>
        <v>0</v>
      </c>
      <c r="EM132" s="2065" t="n">
        <f aca="false">'02.24 по датам'!EM132</f>
        <v>0</v>
      </c>
      <c r="EN132" s="2065" t="n">
        <f aca="false">'02.24 по датам'!EN132</f>
        <v>0</v>
      </c>
      <c r="EO132" s="2065" t="n">
        <f aca="false">'02.24 по датам'!EO132</f>
        <v>0</v>
      </c>
      <c r="EP132" s="2065" t="n">
        <f aca="false">'02.24 по датам'!EP132</f>
        <v>0</v>
      </c>
      <c r="EQ132" s="2065" t="n">
        <f aca="false">'02.24 по датам'!EQ132</f>
        <v>0</v>
      </c>
      <c r="ER132" s="2065" t="n">
        <f aca="false">'02.24 по датам'!ER132</f>
        <v>0</v>
      </c>
      <c r="ES132" s="2065" t="n">
        <f aca="false">'02.24 по датам'!ES132</f>
        <v>0</v>
      </c>
      <c r="ET132" s="2065" t="n">
        <f aca="false">'02.24 по датам'!ET132</f>
        <v>0</v>
      </c>
      <c r="EU132" s="2065" t="n">
        <f aca="false">'02.24 по датам'!EU132</f>
        <v>0</v>
      </c>
      <c r="EV132" s="2065" t="n">
        <f aca="false">'02.24 по датам'!EV132</f>
        <v>0</v>
      </c>
      <c r="EW132" s="2065" t="n">
        <f aca="false">'02.24 по датам'!EW132</f>
        <v>0</v>
      </c>
      <c r="EX132" s="2065" t="n">
        <f aca="false">'02.24 по датам'!EX132</f>
        <v>0</v>
      </c>
      <c r="EY132" s="2066" t="n">
        <f aca="false">'02.24 по датам'!EY132</f>
        <v>0</v>
      </c>
      <c r="EZ132" s="2238"/>
      <c r="FA132" s="2239"/>
      <c r="FB132" s="2240"/>
      <c r="FC132" s="2069"/>
      <c r="FD132" s="2070"/>
      <c r="FE132" s="2065" t="n">
        <f aca="false">'02.24 по датам'!FE132</f>
        <v>0</v>
      </c>
      <c r="FF132" s="2065" t="n">
        <f aca="false">'02.24 по датам'!FF132</f>
        <v>0</v>
      </c>
      <c r="FG132" s="2065" t="n">
        <f aca="false">'02.24 по датам'!FG132</f>
        <v>0</v>
      </c>
      <c r="FH132" s="2065" t="n">
        <f aca="false">'02.24 по датам'!FH132</f>
        <v>0</v>
      </c>
      <c r="FI132" s="2065" t="n">
        <f aca="false">'02.24 по датам'!FI132</f>
        <v>0</v>
      </c>
      <c r="FJ132" s="2065" t="n">
        <f aca="false">'02.24 по датам'!FJ132</f>
        <v>0</v>
      </c>
      <c r="FK132" s="2065" t="n">
        <f aca="false">'02.24 по датам'!FK132</f>
        <v>0</v>
      </c>
      <c r="FL132" s="2065" t="n">
        <f aca="false">'02.24 по датам'!FL132</f>
        <v>0</v>
      </c>
      <c r="FM132" s="2065" t="n">
        <f aca="false">'02.24 по датам'!FM132</f>
        <v>0</v>
      </c>
      <c r="FN132" s="2066" t="n">
        <f aca="false">'02.24 по датам'!FN132</f>
        <v>0</v>
      </c>
      <c r="FO132" s="2238"/>
      <c r="FP132" s="2239"/>
      <c r="FQ132" s="2240"/>
      <c r="FR132" s="2069"/>
      <c r="FS132" s="2070"/>
      <c r="FT132" s="2271"/>
      <c r="FU132" s="2072"/>
      <c r="FV132" s="2072"/>
      <c r="FW132" s="2072"/>
      <c r="FX132" s="2072"/>
      <c r="FY132" s="2072"/>
      <c r="FZ132" s="2072"/>
      <c r="GA132" s="2072"/>
      <c r="GB132" s="2072"/>
      <c r="GC132" s="2072"/>
      <c r="GD132" s="2072"/>
      <c r="GE132" s="2072"/>
      <c r="GF132" s="2072"/>
      <c r="GG132" s="2072"/>
      <c r="GH132" s="2072"/>
      <c r="GI132" s="2072"/>
      <c r="GJ132" s="2072"/>
      <c r="GK132" s="2072"/>
      <c r="GL132" s="2072"/>
      <c r="GM132" s="2072"/>
      <c r="GN132" s="2072"/>
      <c r="GO132" s="2072"/>
      <c r="GP132" s="2072"/>
      <c r="GQ132" s="2072"/>
      <c r="GR132" s="2072"/>
      <c r="GS132" s="2073"/>
      <c r="GT132" s="2242"/>
      <c r="GU132" s="2243"/>
      <c r="GV132" s="2240"/>
      <c r="GW132" s="2076"/>
      <c r="GX132" s="2063"/>
      <c r="GY132" s="2062"/>
      <c r="GZ132" s="2077" t="n">
        <f aca="false">'02.24 по датам'!GZ132</f>
        <v>0</v>
      </c>
      <c r="HA132" s="2078" t="n">
        <f aca="false">'02.24 по датам'!HA132</f>
        <v>0</v>
      </c>
      <c r="HB132" s="2245"/>
      <c r="HC132" s="2080"/>
      <c r="HD132" s="2247" t="n">
        <f aca="false">'02.24 по датам'!HD132</f>
        <v>0</v>
      </c>
      <c r="HE132" s="2272"/>
      <c r="HF132" s="2082"/>
      <c r="HG132" s="2068"/>
      <c r="HH132" s="2068"/>
      <c r="HI132" s="2084"/>
      <c r="HJ132" s="2072"/>
      <c r="HK132" s="2072"/>
      <c r="HL132" s="2072"/>
      <c r="HM132" s="2072"/>
      <c r="HN132" s="2072"/>
      <c r="HO132" s="2072"/>
      <c r="HP132" s="2072"/>
      <c r="HQ132" s="2072"/>
      <c r="HR132" s="2072"/>
      <c r="HS132" s="2072"/>
      <c r="HT132" s="2072"/>
      <c r="HU132" s="2072"/>
      <c r="HV132" s="2072"/>
      <c r="HW132" s="2072"/>
      <c r="HX132" s="2072"/>
      <c r="HY132" s="2072"/>
      <c r="HZ132" s="2073"/>
      <c r="IA132" s="2242"/>
      <c r="IB132" s="2243"/>
      <c r="IC132" s="2240"/>
      <c r="ID132" s="2062"/>
      <c r="IE132" s="2076"/>
      <c r="IF132" s="2085" t="n">
        <f aca="false">'02.24 по датам'!IF132</f>
        <v>0</v>
      </c>
      <c r="IG132" s="2085" t="n">
        <f aca="false">'02.24 по датам'!IG132</f>
        <v>0</v>
      </c>
      <c r="IH132" s="2086" t="n">
        <f aca="false">'02.24 по датам'!IH132</f>
        <v>0</v>
      </c>
      <c r="II132" s="2249"/>
      <c r="IJ132" s="2250"/>
      <c r="IK132" s="2089"/>
      <c r="IL132" s="2090"/>
      <c r="IM132" s="2091" t="n">
        <f aca="false">'02.24 по датам'!IM132</f>
        <v>0</v>
      </c>
      <c r="IN132" s="2092" t="n">
        <f aca="false">'02.24 по датам'!IN132</f>
        <v>0</v>
      </c>
      <c r="IO132" s="2093" t="n">
        <f aca="false">'02.24 по датам'!IO132</f>
        <v>0</v>
      </c>
      <c r="IP132" s="2093" t="n">
        <f aca="false">'02.24 по датам'!IP132</f>
        <v>0</v>
      </c>
      <c r="IQ132" s="2093" t="n">
        <f aca="false">'02.24 по датам'!IQ132</f>
        <v>0</v>
      </c>
      <c r="IR132" s="2093" t="n">
        <f aca="false">'02.24 по датам'!IR132</f>
        <v>0</v>
      </c>
      <c r="IS132" s="2093" t="n">
        <f aca="false">'02.24 по датам'!IS132</f>
        <v>0</v>
      </c>
      <c r="IT132" s="2093" t="n">
        <f aca="false">'02.24 по датам'!IT132</f>
        <v>0</v>
      </c>
      <c r="IU132" s="2093" t="n">
        <f aca="false">'02.24 по датам'!IU132</f>
        <v>0</v>
      </c>
      <c r="IV132" s="2094" t="n">
        <f aca="false">'02.24 по датам'!IV132</f>
        <v>0</v>
      </c>
      <c r="IW132" s="2251"/>
      <c r="IX132" s="2252"/>
      <c r="IY132" s="2253"/>
      <c r="IZ132" s="2062"/>
      <c r="JA132" s="2063"/>
      <c r="JB132" s="2098" t="n">
        <f aca="false">'02.24 по датам'!JB132</f>
        <v>0</v>
      </c>
      <c r="JC132" s="2245"/>
      <c r="JD132" s="2100" t="n">
        <f aca="false">'02.24 по датам'!JD132</f>
        <v>0</v>
      </c>
      <c r="JE132" s="2101"/>
      <c r="JF132" s="2102"/>
      <c r="JG132" s="2254" t="n">
        <f aca="false">'02.24 по датам'!JG132</f>
        <v>0</v>
      </c>
      <c r="JH132" s="2254" t="n">
        <f aca="false">'02.24 по датам'!JH132</f>
        <v>0</v>
      </c>
      <c r="JI132" s="2103" t="n">
        <f aca="false">'02.24 по датам'!JI132</f>
        <v>0</v>
      </c>
      <c r="JJ132" s="2291" t="n">
        <f aca="false">'02.24 по датам'!JJ132</f>
        <v>0</v>
      </c>
      <c r="JK132" s="2292"/>
      <c r="JL132" s="2106"/>
      <c r="JM132" s="2107" t="n">
        <f aca="false">JM$4:JM$4+SUMIF($C$5:JL$5,"Нараст. баланс",$C134:JL134)+SUMIF($C$7:JH$7,"Итого (с ВНР)",$C134:JH134)-SUMIF($C$5:JL$5,"Геол. снижение,  т/сут",$C134:JL134)-SUMIF(JJ$7:JL$7,"Итого",JJ134:JL134)-SUMIF($C$7:JL$7,"Итого (с ВСП)",$C134:JL134)</f>
        <v>23333.246</v>
      </c>
      <c r="JN132" s="2108"/>
      <c r="JO132" s="2256" t="e">
        <f aca="false">'02.24 НГДП по датам'!CA132:CA134</f>
        <v>#VALUE!</v>
      </c>
      <c r="JP132" s="2110"/>
      <c r="JQ132" s="2111"/>
      <c r="JR132" s="2257"/>
    </row>
    <row r="133" customFormat="false" ht="11.25" hidden="false" customHeight="true" outlineLevel="0" collapsed="false">
      <c r="A133" s="2056"/>
      <c r="B133" s="2113" t="s">
        <v>663</v>
      </c>
      <c r="C133" s="2123" t="n">
        <f aca="false">'02.24 по датам'!C133</f>
        <v>0</v>
      </c>
      <c r="D133" s="2123" t="n">
        <f aca="false">'02.24 по датам'!D133</f>
        <v>0</v>
      </c>
      <c r="E133" s="2123" t="n">
        <f aca="false">'02.24 по датам'!E133</f>
        <v>0</v>
      </c>
      <c r="F133" s="2123" t="n">
        <f aca="false">'02.24 по датам'!F133</f>
        <v>0</v>
      </c>
      <c r="G133" s="2121" t="n">
        <f aca="false">'02.24 по датам'!G133</f>
        <v>0</v>
      </c>
      <c r="H133" s="2121" t="n">
        <f aca="false">'02.24 по датам'!H133</f>
        <v>0</v>
      </c>
      <c r="I133" s="2123" t="n">
        <f aca="false">'02.24 по датам'!I133</f>
        <v>0</v>
      </c>
      <c r="J133" s="2123" t="n">
        <f aca="false">'02.24 по датам'!J133</f>
        <v>0</v>
      </c>
      <c r="K133" s="2114" t="n">
        <f aca="false">'02.24 по датам'!K133</f>
        <v>0</v>
      </c>
      <c r="L133" s="2121" t="n">
        <f aca="false">'02.24 по датам'!L133</f>
        <v>0</v>
      </c>
      <c r="M133" s="2121" t="n">
        <f aca="false">'02.24 по датам'!M133</f>
        <v>0</v>
      </c>
      <c r="N133" s="2121" t="n">
        <f aca="false">'02.24 по датам'!N133</f>
        <v>0</v>
      </c>
      <c r="O133" s="2121" t="n">
        <f aca="false">'02.24 по датам'!O133</f>
        <v>0</v>
      </c>
      <c r="P133" s="2121" t="n">
        <f aca="false">'02.24 по датам'!P133</f>
        <v>0</v>
      </c>
      <c r="Q133" s="2121" t="n">
        <f aca="false">'02.24 по датам'!Q133</f>
        <v>0</v>
      </c>
      <c r="R133" s="2121" t="n">
        <f aca="false">'02.24 по датам'!R133</f>
        <v>0</v>
      </c>
      <c r="S133" s="2121" t="n">
        <f aca="false">'02.24 по датам'!S133</f>
        <v>0</v>
      </c>
      <c r="T133" s="2121" t="n">
        <f aca="false">'02.24 по датам'!T133</f>
        <v>0</v>
      </c>
      <c r="U133" s="2121" t="n">
        <f aca="false">'02.24 по датам'!U133</f>
        <v>0</v>
      </c>
      <c r="V133" s="2121" t="n">
        <f aca="false">'02.24 по датам'!V133</f>
        <v>0</v>
      </c>
      <c r="W133" s="2122" t="n">
        <f aca="false">'02.24 по датам'!W133</f>
        <v>0</v>
      </c>
      <c r="X133" s="2115"/>
      <c r="Y133" s="2116"/>
      <c r="Z133" s="2117"/>
      <c r="AA133" s="2118" t="n">
        <f aca="false">COUNTIF(C133:Z133,"&gt;"&amp;0)</f>
        <v>0</v>
      </c>
      <c r="AB133" s="2119"/>
      <c r="AC133" s="2120" t="n">
        <f aca="false">'02.24 по датам'!AC133</f>
        <v>0</v>
      </c>
      <c r="AD133" s="2120" t="n">
        <f aca="false">'02.24 по датам'!AD133</f>
        <v>0</v>
      </c>
      <c r="AE133" s="2121" t="n">
        <f aca="false">'02.24 по датам'!AE133</f>
        <v>0</v>
      </c>
      <c r="AF133" s="2121" t="n">
        <f aca="false">'02.24 по датам'!AF133</f>
        <v>0</v>
      </c>
      <c r="AG133" s="2121" t="n">
        <f aca="false">'02.24 по датам'!AG133</f>
        <v>0</v>
      </c>
      <c r="AH133" s="2121" t="n">
        <f aca="false">'02.24 по датам'!AH133</f>
        <v>0</v>
      </c>
      <c r="AI133" s="2121" t="n">
        <f aca="false">'02.24 по датам'!AI133</f>
        <v>0</v>
      </c>
      <c r="AJ133" s="2121" t="n">
        <f aca="false">'02.24 по датам'!AJ133</f>
        <v>0</v>
      </c>
      <c r="AK133" s="2121" t="n">
        <f aca="false">'02.24 по датам'!AK133</f>
        <v>0</v>
      </c>
      <c r="AL133" s="2121" t="n">
        <f aca="false">'02.24 по датам'!AL133</f>
        <v>0</v>
      </c>
      <c r="AM133" s="2121" t="n">
        <f aca="false">'02.24 по датам'!AM133</f>
        <v>0</v>
      </c>
      <c r="AN133" s="2121" t="n">
        <f aca="false">'02.24 по датам'!AN133</f>
        <v>0</v>
      </c>
      <c r="AO133" s="2122" t="n">
        <f aca="false">'02.24 по датам'!AO133</f>
        <v>0</v>
      </c>
      <c r="AP133" s="2115"/>
      <c r="AQ133" s="2116"/>
      <c r="AR133" s="2117"/>
      <c r="AS133" s="2118" t="n">
        <f aca="false">COUNTIF(AC134:AR134,"&gt;"&amp;0)</f>
        <v>0</v>
      </c>
      <c r="AT133" s="2119"/>
      <c r="AU133" s="2120" t="n">
        <f aca="false">'02.24 по датам'!AU133</f>
        <v>0</v>
      </c>
      <c r="AV133" s="2120" t="n">
        <f aca="false">'02.24 по датам'!AV133</f>
        <v>0</v>
      </c>
      <c r="AW133" s="2120" t="n">
        <f aca="false">'02.24 по датам'!AW133</f>
        <v>0</v>
      </c>
      <c r="AX133" s="2121" t="n">
        <f aca="false">'02.24 по датам'!AX133</f>
        <v>0</v>
      </c>
      <c r="AY133" s="2121" t="n">
        <f aca="false">'02.24 по датам'!AY133</f>
        <v>0</v>
      </c>
      <c r="AZ133" s="2121" t="n">
        <f aca="false">'02.24 по датам'!AZ133</f>
        <v>0</v>
      </c>
      <c r="BA133" s="2121" t="n">
        <f aca="false">'02.24 по датам'!BA133</f>
        <v>0</v>
      </c>
      <c r="BB133" s="2121" t="n">
        <f aca="false">'02.24 по датам'!BB133</f>
        <v>0</v>
      </c>
      <c r="BC133" s="2121" t="n">
        <f aca="false">'02.24 по датам'!BC133</f>
        <v>0</v>
      </c>
      <c r="BD133" s="2121" t="n">
        <f aca="false">'02.24 по датам'!BD133</f>
        <v>0</v>
      </c>
      <c r="BE133" s="2121" t="n">
        <f aca="false">'02.24 по датам'!BE133</f>
        <v>0</v>
      </c>
      <c r="BF133" s="2121" t="n">
        <f aca="false">'02.24 по датам'!BF133</f>
        <v>0</v>
      </c>
      <c r="BG133" s="2121" t="n">
        <f aca="false">'02.24 по датам'!BG133</f>
        <v>0</v>
      </c>
      <c r="BH133" s="2121" t="n">
        <f aca="false">'02.24 по датам'!BH133</f>
        <v>0</v>
      </c>
      <c r="BI133" s="2121" t="n">
        <f aca="false">'02.24 по датам'!BI133</f>
        <v>0</v>
      </c>
      <c r="BJ133" s="2121" t="n">
        <f aca="false">'02.24 по датам'!BJ133</f>
        <v>0</v>
      </c>
      <c r="BK133" s="2121" t="n">
        <f aca="false">'02.24 по датам'!BK133</f>
        <v>0</v>
      </c>
      <c r="BL133" s="2121" t="n">
        <f aca="false">'02.24 по датам'!BL133</f>
        <v>0</v>
      </c>
      <c r="BM133" s="2121" t="n">
        <f aca="false">'02.24 по датам'!BM133</f>
        <v>0</v>
      </c>
      <c r="BN133" s="2121" t="n">
        <f aca="false">'02.24 по датам'!BN133</f>
        <v>0</v>
      </c>
      <c r="BO133" s="2121" t="n">
        <f aca="false">'02.24 по датам'!BO133</f>
        <v>0</v>
      </c>
      <c r="BP133" s="2121" t="n">
        <f aca="false">'02.24 по датам'!BP133</f>
        <v>0</v>
      </c>
      <c r="BQ133" s="2122" t="n">
        <f aca="false">'02.24 по датам'!BQ133</f>
        <v>0</v>
      </c>
      <c r="BR133" s="2115"/>
      <c r="BS133" s="2116"/>
      <c r="BT133" s="2117"/>
      <c r="BU133" s="2118" t="n">
        <f aca="false">COUNTIF(AU134:BT134,"&gt;"&amp;0)</f>
        <v>0</v>
      </c>
      <c r="BV133" s="2119"/>
      <c r="BW133" s="2124" t="n">
        <f aca="false">'02.24 по датам'!BW133</f>
        <v>0</v>
      </c>
      <c r="BX133" s="2121" t="n">
        <f aca="false">'02.24 по датам'!BX133</f>
        <v>0</v>
      </c>
      <c r="BY133" s="2121" t="n">
        <f aca="false">'02.24 по датам'!BY133</f>
        <v>0</v>
      </c>
      <c r="BZ133" s="2121" t="n">
        <f aca="false">'02.24 по датам'!BZ133</f>
        <v>0</v>
      </c>
      <c r="CA133" s="2121" t="n">
        <f aca="false">'02.24 по датам'!CA133</f>
        <v>0</v>
      </c>
      <c r="CB133" s="2121" t="n">
        <f aca="false">'02.24 по датам'!CB133</f>
        <v>0</v>
      </c>
      <c r="CC133" s="2121" t="n">
        <f aca="false">'02.24 по датам'!CC133</f>
        <v>0</v>
      </c>
      <c r="CD133" s="2121" t="n">
        <f aca="false">'02.24 по датам'!CD133</f>
        <v>0</v>
      </c>
      <c r="CE133" s="2121" t="n">
        <f aca="false">'02.24 по датам'!CE133</f>
        <v>0</v>
      </c>
      <c r="CF133" s="2121" t="n">
        <f aca="false">'02.24 по датам'!CF133</f>
        <v>0</v>
      </c>
      <c r="CG133" s="2121" t="n">
        <f aca="false">'02.24 по датам'!CG133</f>
        <v>0</v>
      </c>
      <c r="CH133" s="2121" t="n">
        <f aca="false">'02.24 по датам'!CH133</f>
        <v>0</v>
      </c>
      <c r="CI133" s="2122" t="n">
        <f aca="false">'02.24 по датам'!CI133</f>
        <v>0</v>
      </c>
      <c r="CJ133" s="2115"/>
      <c r="CK133" s="2116"/>
      <c r="CL133" s="2117"/>
      <c r="CM133" s="2118" t="n">
        <f aca="false">COUNTIF(BW134:CL134,"&gt;"&amp;0)</f>
        <v>0</v>
      </c>
      <c r="CN133" s="2119"/>
      <c r="CO133" s="2119" t="n">
        <f aca="false">AA133+AS133+BU133+CM133</f>
        <v>0</v>
      </c>
      <c r="CP133" s="2119"/>
      <c r="CQ133" s="2150" t="n">
        <f aca="false">'02.24 по датам'!CQ133</f>
        <v>0</v>
      </c>
      <c r="CR133" s="2150" t="n">
        <f aca="false">'02.24 по датам'!CR133</f>
        <v>0</v>
      </c>
      <c r="CS133" s="2150" t="n">
        <f aca="false">'02.24 по датам'!CS133</f>
        <v>0</v>
      </c>
      <c r="CT133" s="2150" t="n">
        <f aca="false">'02.24 по датам'!CT133</f>
        <v>0</v>
      </c>
      <c r="CU133" s="2150" t="n">
        <f aca="false">'02.24 по датам'!CU133</f>
        <v>0</v>
      </c>
      <c r="CV133" s="2150" t="n">
        <f aca="false">'02.24 по датам'!CV133</f>
        <v>0</v>
      </c>
      <c r="CW133" s="2150" t="n">
        <f aca="false">'02.24 по датам'!CW133</f>
        <v>0</v>
      </c>
      <c r="CX133" s="2150" t="n">
        <f aca="false">'02.24 по датам'!CX133</f>
        <v>0</v>
      </c>
      <c r="CY133" s="2150" t="n">
        <f aca="false">'02.24 по датам'!CY133</f>
        <v>0</v>
      </c>
      <c r="CZ133" s="2150" t="n">
        <f aca="false">'02.24 по датам'!CZ133</f>
        <v>0</v>
      </c>
      <c r="DA133" s="2150" t="n">
        <f aca="false">'02.24 по датам'!DA133</f>
        <v>0</v>
      </c>
      <c r="DB133" s="2150" t="n">
        <f aca="false">'02.24 по датам'!DB133</f>
        <v>0</v>
      </c>
      <c r="DC133" s="2289" t="n">
        <f aca="false">'02.24 по датам'!DC133</f>
        <v>0</v>
      </c>
      <c r="DD133" s="2130"/>
      <c r="DE133" s="2131"/>
      <c r="DF133" s="2262"/>
      <c r="DG133" s="2125" t="n">
        <f aca="false">SUBTOTAL(9,CQ135:DF135)</f>
        <v>0</v>
      </c>
      <c r="DH133" s="2126"/>
      <c r="DI133" s="2124" t="n">
        <f aca="false">'02.24 по датам'!DI133</f>
        <v>0</v>
      </c>
      <c r="DJ133" s="2150" t="n">
        <f aca="false">'02.24 по датам'!DJ133</f>
        <v>0</v>
      </c>
      <c r="DK133" s="2150" t="n">
        <f aca="false">'02.24 по датам'!DK133</f>
        <v>0</v>
      </c>
      <c r="DL133" s="2150" t="n">
        <f aca="false">'02.24 по датам'!DL133</f>
        <v>0</v>
      </c>
      <c r="DM133" s="2150" t="n">
        <f aca="false">'02.24 по датам'!DM133</f>
        <v>0</v>
      </c>
      <c r="DN133" s="2150" t="n">
        <f aca="false">'02.24 по датам'!DN133</f>
        <v>0</v>
      </c>
      <c r="DO133" s="2150" t="n">
        <f aca="false">'02.24 по датам'!DO133</f>
        <v>0</v>
      </c>
      <c r="DP133" s="2150" t="n">
        <f aca="false">'02.24 по датам'!DP133</f>
        <v>0</v>
      </c>
      <c r="DQ133" s="2150" t="n">
        <f aca="false">'02.24 по датам'!DQ133</f>
        <v>0</v>
      </c>
      <c r="DR133" s="2150" t="n">
        <f aca="false">'02.24 по датам'!DR133</f>
        <v>0</v>
      </c>
      <c r="DS133" s="2150" t="n">
        <f aca="false">'02.24 по датам'!DS133</f>
        <v>0</v>
      </c>
      <c r="DT133" s="2150" t="n">
        <f aca="false">'02.24 по датам'!DT133</f>
        <v>0</v>
      </c>
      <c r="DU133" s="2289" t="n">
        <f aca="false">'02.24 по датам'!DU133</f>
        <v>0</v>
      </c>
      <c r="DV133" s="2130"/>
      <c r="DW133" s="2131"/>
      <c r="DX133" s="2262"/>
      <c r="DY133" s="2125" t="n">
        <f aca="false">COUNTIF(DI134:DX134,"&gt;"&amp;0)</f>
        <v>0</v>
      </c>
      <c r="DZ133" s="2126"/>
      <c r="EA133" s="2121" t="n">
        <f aca="false">'02.24 по датам'!EA133</f>
        <v>0</v>
      </c>
      <c r="EB133" s="2121" t="n">
        <f aca="false">'02.24 по датам'!EB133</f>
        <v>0</v>
      </c>
      <c r="EC133" s="2121" t="n">
        <f aca="false">'02.24 по датам'!EC133</f>
        <v>0</v>
      </c>
      <c r="ED133" s="2121" t="n">
        <f aca="false">'02.24 по датам'!ED133</f>
        <v>0</v>
      </c>
      <c r="EE133" s="2121" t="n">
        <f aca="false">'02.24 по датам'!EE133</f>
        <v>0</v>
      </c>
      <c r="EF133" s="2121" t="n">
        <f aca="false">'02.24 по датам'!EF133</f>
        <v>0</v>
      </c>
      <c r="EG133" s="2121" t="n">
        <f aca="false">'02.24 по датам'!EG133</f>
        <v>0</v>
      </c>
      <c r="EH133" s="2121" t="n">
        <f aca="false">'02.24 по датам'!EH133</f>
        <v>0</v>
      </c>
      <c r="EI133" s="2121" t="n">
        <f aca="false">'02.24 по датам'!EI133</f>
        <v>0</v>
      </c>
      <c r="EJ133" s="2121" t="n">
        <f aca="false">'02.24 по датам'!EJ133</f>
        <v>0</v>
      </c>
      <c r="EK133" s="2121" t="n">
        <f aca="false">'02.24 по датам'!EK133</f>
        <v>0</v>
      </c>
      <c r="EL133" s="2121" t="n">
        <f aca="false">'02.24 по датам'!EL133</f>
        <v>0</v>
      </c>
      <c r="EM133" s="2121" t="n">
        <f aca="false">'02.24 по датам'!EM133</f>
        <v>0</v>
      </c>
      <c r="EN133" s="2121" t="n">
        <f aca="false">'02.24 по датам'!EN133</f>
        <v>0</v>
      </c>
      <c r="EO133" s="2121" t="n">
        <f aca="false">'02.24 по датам'!EO133</f>
        <v>0</v>
      </c>
      <c r="EP133" s="2121" t="n">
        <f aca="false">'02.24 по датам'!EP133</f>
        <v>0</v>
      </c>
      <c r="EQ133" s="2121" t="n">
        <f aca="false">'02.24 по датам'!EQ133</f>
        <v>0</v>
      </c>
      <c r="ER133" s="2121" t="n">
        <f aca="false">'02.24 по датам'!ER133</f>
        <v>0</v>
      </c>
      <c r="ES133" s="2121" t="n">
        <f aca="false">'02.24 по датам'!ES133</f>
        <v>0</v>
      </c>
      <c r="ET133" s="2121" t="n">
        <f aca="false">'02.24 по датам'!ET133</f>
        <v>0</v>
      </c>
      <c r="EU133" s="2121" t="n">
        <f aca="false">'02.24 по датам'!EU133</f>
        <v>0</v>
      </c>
      <c r="EV133" s="2121" t="n">
        <f aca="false">'02.24 по датам'!EV133</f>
        <v>0</v>
      </c>
      <c r="EW133" s="2121" t="n">
        <f aca="false">'02.24 по датам'!EW133</f>
        <v>0</v>
      </c>
      <c r="EX133" s="2121" t="n">
        <f aca="false">'02.24 по датам'!EX133</f>
        <v>0</v>
      </c>
      <c r="EY133" s="2122" t="n">
        <f aca="false">'02.24 по датам'!EY133</f>
        <v>0</v>
      </c>
      <c r="EZ133" s="2115"/>
      <c r="FA133" s="2116"/>
      <c r="FB133" s="2117"/>
      <c r="FC133" s="2125" t="n">
        <f aca="false">COUNTIF(EA134:FB134,"&gt;"&amp;0)</f>
        <v>0</v>
      </c>
      <c r="FD133" s="2126"/>
      <c r="FE133" s="2121" t="n">
        <f aca="false">'02.24 по датам'!FE133</f>
        <v>0</v>
      </c>
      <c r="FF133" s="2121" t="n">
        <f aca="false">'02.24 по датам'!FF133</f>
        <v>0</v>
      </c>
      <c r="FG133" s="2121" t="n">
        <f aca="false">'02.24 по датам'!FG133</f>
        <v>0</v>
      </c>
      <c r="FH133" s="2121" t="n">
        <f aca="false">'02.24 по датам'!FH133</f>
        <v>0</v>
      </c>
      <c r="FI133" s="2121" t="n">
        <f aca="false">'02.24 по датам'!FI133</f>
        <v>0</v>
      </c>
      <c r="FJ133" s="2121" t="n">
        <f aca="false">'02.24 по датам'!FJ133</f>
        <v>0</v>
      </c>
      <c r="FK133" s="2121" t="n">
        <f aca="false">'02.24 по датам'!FK133</f>
        <v>0</v>
      </c>
      <c r="FL133" s="2121" t="n">
        <f aca="false">'02.24 по датам'!FL133</f>
        <v>0</v>
      </c>
      <c r="FM133" s="2121" t="n">
        <f aca="false">'02.24 по датам'!FM133</f>
        <v>0</v>
      </c>
      <c r="FN133" s="2122" t="n">
        <f aca="false">'02.24 по датам'!FN133</f>
        <v>0</v>
      </c>
      <c r="FO133" s="2115"/>
      <c r="FP133" s="2116"/>
      <c r="FQ133" s="2117"/>
      <c r="FR133" s="2125" t="n">
        <f aca="false">COUNTIF(FE134:FQ134,"&gt;"&amp;0)</f>
        <v>0</v>
      </c>
      <c r="FS133" s="2126"/>
      <c r="FT133" s="2277"/>
      <c r="FU133" s="2128"/>
      <c r="FV133" s="2128"/>
      <c r="FW133" s="2128"/>
      <c r="FX133" s="2128"/>
      <c r="FY133" s="2128"/>
      <c r="FZ133" s="2128"/>
      <c r="GA133" s="2128"/>
      <c r="GB133" s="2128"/>
      <c r="GC133" s="2128"/>
      <c r="GD133" s="2128"/>
      <c r="GE133" s="2128"/>
      <c r="GF133" s="2128"/>
      <c r="GG133" s="2128"/>
      <c r="GH133" s="2128"/>
      <c r="GI133" s="2128"/>
      <c r="GJ133" s="2128"/>
      <c r="GK133" s="2128"/>
      <c r="GL133" s="2128"/>
      <c r="GM133" s="2128"/>
      <c r="GN133" s="2128"/>
      <c r="GO133" s="2128"/>
      <c r="GP133" s="2128"/>
      <c r="GQ133" s="2128"/>
      <c r="GR133" s="2128"/>
      <c r="GS133" s="2129"/>
      <c r="GT133" s="2130"/>
      <c r="GU133" s="2131"/>
      <c r="GV133" s="2117"/>
      <c r="GW133" s="2132" t="n">
        <f aca="false">SUBTOTAL(9,FT135:GV135)</f>
        <v>0</v>
      </c>
      <c r="GX133" s="2119" t="n">
        <f aca="false">SUBTOTAL(9,FT135:GV135)</f>
        <v>0</v>
      </c>
      <c r="GY133" s="2133"/>
      <c r="GZ133" s="2134" t="n">
        <f aca="false">'02.24 по датам'!GZ133</f>
        <v>0</v>
      </c>
      <c r="HA133" s="2135" t="n">
        <f aca="false">'02.24 по датам'!HA133</f>
        <v>0</v>
      </c>
      <c r="HB133" s="2158"/>
      <c r="HC133" s="2137"/>
      <c r="HD133" s="2261" t="n">
        <f aca="false">'02.24 по датам'!HD133</f>
        <v>0</v>
      </c>
      <c r="HE133" s="2136"/>
      <c r="HF133" s="2139"/>
      <c r="HG133" s="2124"/>
      <c r="HH133" s="2124"/>
      <c r="HI133" s="2141"/>
      <c r="HJ133" s="2128"/>
      <c r="HK133" s="2128"/>
      <c r="HL133" s="2128"/>
      <c r="HM133" s="2128"/>
      <c r="HN133" s="2128"/>
      <c r="HO133" s="2128"/>
      <c r="HP133" s="2128"/>
      <c r="HQ133" s="2128"/>
      <c r="HR133" s="2128"/>
      <c r="HS133" s="2128"/>
      <c r="HT133" s="2128"/>
      <c r="HU133" s="2128"/>
      <c r="HV133" s="2128"/>
      <c r="HW133" s="2128"/>
      <c r="HX133" s="2128"/>
      <c r="HY133" s="2128"/>
      <c r="HZ133" s="2129"/>
      <c r="IA133" s="2130"/>
      <c r="IB133" s="2131"/>
      <c r="IC133" s="2117"/>
      <c r="ID133" s="2118" t="n">
        <f aca="false">SUBTOTAL(9,HG135:IC135)</f>
        <v>0</v>
      </c>
      <c r="IE133" s="2142"/>
      <c r="IF133" s="2143" t="n">
        <f aca="false">'02.24 по датам'!IF133</f>
        <v>0</v>
      </c>
      <c r="IG133" s="2143" t="n">
        <f aca="false">'02.24 по датам'!IG133</f>
        <v>0</v>
      </c>
      <c r="IH133" s="2144" t="n">
        <f aca="false">'02.24 по датам'!IH133</f>
        <v>0</v>
      </c>
      <c r="II133" s="2145"/>
      <c r="IJ133" s="2146"/>
      <c r="IK133" s="2147" t="n">
        <f aca="false">SUBTOTAL(9,IF135:IJ135)</f>
        <v>0</v>
      </c>
      <c r="IL133" s="2148"/>
      <c r="IM133" s="2149" t="n">
        <f aca="false">'02.24 по датам'!IM133</f>
        <v>0</v>
      </c>
      <c r="IN133" s="2150" t="n">
        <f aca="false">'02.24 по датам'!IN133</f>
        <v>0</v>
      </c>
      <c r="IO133" s="2151" t="n">
        <f aca="false">'02.24 по датам'!IO133</f>
        <v>0</v>
      </c>
      <c r="IP133" s="2151" t="n">
        <f aca="false">'02.24 по датам'!IP133</f>
        <v>0</v>
      </c>
      <c r="IQ133" s="2151" t="n">
        <f aca="false">'02.24 по датам'!IQ133</f>
        <v>0</v>
      </c>
      <c r="IR133" s="2151" t="n">
        <f aca="false">'02.24 по датам'!IR133</f>
        <v>0</v>
      </c>
      <c r="IS133" s="2151" t="n">
        <f aca="false">'02.24 по датам'!IS133</f>
        <v>0</v>
      </c>
      <c r="IT133" s="2151" t="n">
        <f aca="false">'02.24 по датам'!IT133</f>
        <v>0</v>
      </c>
      <c r="IU133" s="2151" t="n">
        <f aca="false">'02.24 по датам'!IU133</f>
        <v>0</v>
      </c>
      <c r="IV133" s="2152" t="n">
        <f aca="false">'02.24 по датам'!IV133</f>
        <v>0</v>
      </c>
      <c r="IW133" s="2153"/>
      <c r="IX133" s="2154"/>
      <c r="IY133" s="2155"/>
      <c r="IZ133" s="2118" t="n">
        <f aca="false">SUBTOTAL(3,IM133:IY133)</f>
        <v>10</v>
      </c>
      <c r="JA133" s="2156"/>
      <c r="JB133" s="2157" t="n">
        <f aca="false">'02.24 по датам'!JB133</f>
        <v>0</v>
      </c>
      <c r="JC133" s="2158"/>
      <c r="JD133" s="2159" t="n">
        <f aca="false">'02.24 по датам'!JD133</f>
        <v>0</v>
      </c>
      <c r="JE133" s="2160"/>
      <c r="JF133" s="2161"/>
      <c r="JG133" s="2263" t="n">
        <f aca="false">'02.24 по датам'!JG133</f>
        <v>0</v>
      </c>
      <c r="JH133" s="2263" t="n">
        <f aca="false">'02.24 по датам'!JH133</f>
        <v>0</v>
      </c>
      <c r="JI133" s="2162" t="n">
        <f aca="false">'02.24 по датам'!JI133</f>
        <v>0</v>
      </c>
      <c r="JJ133" s="2293" t="n">
        <f aca="false">'02.24 по датам'!JJ133</f>
        <v>0</v>
      </c>
      <c r="JK133" s="2294"/>
      <c r="JL133" s="2165"/>
      <c r="JM133" s="2107"/>
      <c r="JN133" s="2108"/>
      <c r="JO133" s="2256"/>
      <c r="JP133" s="2166"/>
      <c r="JQ133" s="2167"/>
      <c r="JR133" s="2168"/>
    </row>
    <row r="134" customFormat="false" ht="11.25" hidden="false" customHeight="true" outlineLevel="0" collapsed="false">
      <c r="A134" s="2056"/>
      <c r="B134" s="2169" t="s">
        <v>661</v>
      </c>
      <c r="C134" s="2179" t="n">
        <f aca="false">'02.24 по датам'!C134</f>
        <v>0</v>
      </c>
      <c r="D134" s="2179" t="n">
        <f aca="false">'02.24 по датам'!D134</f>
        <v>0</v>
      </c>
      <c r="E134" s="2179" t="n">
        <f aca="false">'02.24 по датам'!E134</f>
        <v>0</v>
      </c>
      <c r="F134" s="2179" t="n">
        <f aca="false">'02.24 по датам'!F134</f>
        <v>0</v>
      </c>
      <c r="G134" s="2177" t="n">
        <f aca="false">'02.24 по датам'!G134</f>
        <v>0</v>
      </c>
      <c r="H134" s="2177" t="n">
        <f aca="false">'02.24 по датам'!H134</f>
        <v>0</v>
      </c>
      <c r="I134" s="2179" t="n">
        <f aca="false">'02.24 по датам'!I134</f>
        <v>0</v>
      </c>
      <c r="J134" s="2179" t="n">
        <f aca="false">'02.24 по датам'!J134</f>
        <v>0</v>
      </c>
      <c r="K134" s="2170" t="n">
        <f aca="false">'02.24 по датам'!K134</f>
        <v>0</v>
      </c>
      <c r="L134" s="2177" t="n">
        <f aca="false">'02.24 по датам'!L134</f>
        <v>0</v>
      </c>
      <c r="M134" s="2177" t="n">
        <f aca="false">'02.24 по датам'!M134</f>
        <v>0</v>
      </c>
      <c r="N134" s="2177" t="n">
        <f aca="false">'02.24 по датам'!N134</f>
        <v>0</v>
      </c>
      <c r="O134" s="2177" t="n">
        <f aca="false">'02.24 по датам'!O134</f>
        <v>0</v>
      </c>
      <c r="P134" s="2177" t="n">
        <f aca="false">'02.24 по датам'!P134</f>
        <v>0</v>
      </c>
      <c r="Q134" s="2177" t="n">
        <f aca="false">'02.24 по датам'!Q134</f>
        <v>0</v>
      </c>
      <c r="R134" s="2177" t="n">
        <f aca="false">'02.24 по датам'!R134</f>
        <v>0</v>
      </c>
      <c r="S134" s="2177" t="n">
        <f aca="false">'02.24 по датам'!S134</f>
        <v>0</v>
      </c>
      <c r="T134" s="2177" t="n">
        <f aca="false">'02.24 по датам'!T134</f>
        <v>0</v>
      </c>
      <c r="U134" s="2177" t="n">
        <f aca="false">'02.24 по датам'!U134</f>
        <v>0</v>
      </c>
      <c r="V134" s="2177" t="n">
        <f aca="false">'02.24 по датам'!V134</f>
        <v>0</v>
      </c>
      <c r="W134" s="2178" t="n">
        <f aca="false">'02.24 по датам'!W134</f>
        <v>0</v>
      </c>
      <c r="X134" s="2315"/>
      <c r="Y134" s="2316"/>
      <c r="Z134" s="2317"/>
      <c r="AA134" s="2174" t="n">
        <f aca="false">SUBTOTAL(9,C134:Z134)</f>
        <v>0</v>
      </c>
      <c r="AB134" s="2175" t="n">
        <f aca="false">AA134+AB130</f>
        <v>895</v>
      </c>
      <c r="AC134" s="2176" t="n">
        <f aca="false">'02.24 по датам'!AC134</f>
        <v>0</v>
      </c>
      <c r="AD134" s="2176" t="n">
        <f aca="false">'02.24 по датам'!AD134</f>
        <v>0</v>
      </c>
      <c r="AE134" s="2177" t="n">
        <f aca="false">'02.24 по датам'!AE134</f>
        <v>0</v>
      </c>
      <c r="AF134" s="2177" t="n">
        <f aca="false">'02.24 по датам'!AF134</f>
        <v>0</v>
      </c>
      <c r="AG134" s="2177" t="n">
        <f aca="false">'02.24 по датам'!AG134</f>
        <v>0</v>
      </c>
      <c r="AH134" s="2177" t="n">
        <f aca="false">'02.24 по датам'!AH134</f>
        <v>0</v>
      </c>
      <c r="AI134" s="2177" t="n">
        <f aca="false">'02.24 по датам'!AI134</f>
        <v>0</v>
      </c>
      <c r="AJ134" s="2177" t="n">
        <f aca="false">'02.24 по датам'!AJ134</f>
        <v>0</v>
      </c>
      <c r="AK134" s="2177" t="n">
        <f aca="false">'02.24 по датам'!AK134</f>
        <v>0</v>
      </c>
      <c r="AL134" s="2177" t="n">
        <f aca="false">'02.24 по датам'!AL134</f>
        <v>0</v>
      </c>
      <c r="AM134" s="2177" t="n">
        <f aca="false">'02.24 по датам'!AM134</f>
        <v>0</v>
      </c>
      <c r="AN134" s="2177" t="n">
        <f aca="false">'02.24 по датам'!AN134</f>
        <v>0</v>
      </c>
      <c r="AO134" s="2178" t="n">
        <f aca="false">'02.24 по датам'!AO134</f>
        <v>0</v>
      </c>
      <c r="AP134" s="2315"/>
      <c r="AQ134" s="2316"/>
      <c r="AR134" s="2317"/>
      <c r="AS134" s="2174" t="n">
        <f aca="false">SUBTOTAL(9,AC134:AR134)</f>
        <v>0</v>
      </c>
      <c r="AT134" s="2175" t="n">
        <f aca="false">AS134+AT130</f>
        <v>0</v>
      </c>
      <c r="AU134" s="2176" t="n">
        <f aca="false">'02.24 по датам'!AU134</f>
        <v>0</v>
      </c>
      <c r="AV134" s="2176" t="n">
        <f aca="false">'02.24 по датам'!AV134</f>
        <v>0</v>
      </c>
      <c r="AW134" s="2176" t="n">
        <f aca="false">'02.24 по датам'!AW134</f>
        <v>0</v>
      </c>
      <c r="AX134" s="2177" t="n">
        <f aca="false">'02.24 по датам'!AX134</f>
        <v>0</v>
      </c>
      <c r="AY134" s="2177" t="n">
        <f aca="false">'02.24 по датам'!AY134</f>
        <v>0</v>
      </c>
      <c r="AZ134" s="2177" t="n">
        <f aca="false">'02.24 по датам'!AZ134</f>
        <v>0</v>
      </c>
      <c r="BA134" s="2177" t="n">
        <f aca="false">'02.24 по датам'!BA134</f>
        <v>0</v>
      </c>
      <c r="BB134" s="2177" t="n">
        <f aca="false">'02.24 по датам'!BB134</f>
        <v>0</v>
      </c>
      <c r="BC134" s="2177" t="n">
        <f aca="false">'02.24 по датам'!BC134</f>
        <v>0</v>
      </c>
      <c r="BD134" s="2177" t="n">
        <f aca="false">'02.24 по датам'!BD134</f>
        <v>0</v>
      </c>
      <c r="BE134" s="2177" t="n">
        <f aca="false">'02.24 по датам'!BE134</f>
        <v>0</v>
      </c>
      <c r="BF134" s="2177" t="n">
        <f aca="false">'02.24 по датам'!BF134</f>
        <v>0</v>
      </c>
      <c r="BG134" s="2177" t="n">
        <f aca="false">'02.24 по датам'!BG134</f>
        <v>0</v>
      </c>
      <c r="BH134" s="2177" t="n">
        <f aca="false">'02.24 по датам'!BH134</f>
        <v>0</v>
      </c>
      <c r="BI134" s="2177" t="n">
        <f aca="false">'02.24 по датам'!BI134</f>
        <v>0</v>
      </c>
      <c r="BJ134" s="2177" t="n">
        <f aca="false">'02.24 по датам'!BJ134</f>
        <v>0</v>
      </c>
      <c r="BK134" s="2177" t="n">
        <f aca="false">'02.24 по датам'!BK134</f>
        <v>0</v>
      </c>
      <c r="BL134" s="2177" t="n">
        <f aca="false">'02.24 по датам'!BL134</f>
        <v>0</v>
      </c>
      <c r="BM134" s="2177" t="n">
        <f aca="false">'02.24 по датам'!BM134</f>
        <v>0</v>
      </c>
      <c r="BN134" s="2177" t="n">
        <f aca="false">'02.24 по датам'!BN134</f>
        <v>0</v>
      </c>
      <c r="BO134" s="2177" t="n">
        <f aca="false">'02.24 по датам'!BO134</f>
        <v>0</v>
      </c>
      <c r="BP134" s="2177" t="n">
        <f aca="false">'02.24 по датам'!BP134</f>
        <v>0</v>
      </c>
      <c r="BQ134" s="2178" t="n">
        <f aca="false">'02.24 по датам'!BQ134</f>
        <v>0</v>
      </c>
      <c r="BR134" s="2315"/>
      <c r="BS134" s="2316"/>
      <c r="BT134" s="2317"/>
      <c r="BU134" s="2174" t="n">
        <f aca="false">SUBTOTAL(9,AU134:BT134)</f>
        <v>0</v>
      </c>
      <c r="BV134" s="2175" t="n">
        <f aca="false">BU134+BV130</f>
        <v>378</v>
      </c>
      <c r="BW134" s="2180" t="n">
        <f aca="false">'02.24 по датам'!BW134</f>
        <v>0</v>
      </c>
      <c r="BX134" s="2177" t="n">
        <f aca="false">'02.24 по датам'!BX134</f>
        <v>0</v>
      </c>
      <c r="BY134" s="2177" t="n">
        <f aca="false">'02.24 по датам'!BY134</f>
        <v>0</v>
      </c>
      <c r="BZ134" s="2177" t="n">
        <f aca="false">'02.24 по датам'!BZ134</f>
        <v>0</v>
      </c>
      <c r="CA134" s="2177" t="n">
        <f aca="false">'02.24 по датам'!CA134</f>
        <v>0</v>
      </c>
      <c r="CB134" s="2177" t="n">
        <f aca="false">'02.24 по датам'!CB134</f>
        <v>0</v>
      </c>
      <c r="CC134" s="2177" t="n">
        <f aca="false">'02.24 по датам'!CC134</f>
        <v>0</v>
      </c>
      <c r="CD134" s="2177" t="n">
        <f aca="false">'02.24 по датам'!CD134</f>
        <v>0</v>
      </c>
      <c r="CE134" s="2177" t="n">
        <f aca="false">'02.24 по датам'!CE134</f>
        <v>0</v>
      </c>
      <c r="CF134" s="2177" t="n">
        <f aca="false">'02.24 по датам'!CF134</f>
        <v>0</v>
      </c>
      <c r="CG134" s="2177" t="n">
        <f aca="false">'02.24 по датам'!CG134</f>
        <v>0</v>
      </c>
      <c r="CH134" s="2177" t="n">
        <f aca="false">'02.24 по датам'!CH134</f>
        <v>0</v>
      </c>
      <c r="CI134" s="2178" t="n">
        <f aca="false">'02.24 по датам'!CI134</f>
        <v>0</v>
      </c>
      <c r="CJ134" s="2315"/>
      <c r="CK134" s="2316"/>
      <c r="CL134" s="2317"/>
      <c r="CM134" s="2174" t="n">
        <f aca="false">SUBTOTAL(9,BW134:CL134)</f>
        <v>0</v>
      </c>
      <c r="CN134" s="2175" t="n">
        <f aca="false">CM134+CN130</f>
        <v>0</v>
      </c>
      <c r="CO134" s="2175" t="n">
        <f aca="false">AA134+AS134+BU134+CM134</f>
        <v>0</v>
      </c>
      <c r="CP134" s="2175" t="n">
        <f aca="false">CO134+CP130</f>
        <v>1273</v>
      </c>
      <c r="CQ134" s="2204" t="n">
        <f aca="false">'02.24 по датам'!CQ134</f>
        <v>0</v>
      </c>
      <c r="CR134" s="2204" t="n">
        <f aca="false">'02.24 по датам'!CR134</f>
        <v>0</v>
      </c>
      <c r="CS134" s="2204" t="n">
        <f aca="false">'02.24 по датам'!CS134</f>
        <v>0</v>
      </c>
      <c r="CT134" s="2204" t="n">
        <f aca="false">'02.24 по датам'!CT134</f>
        <v>0</v>
      </c>
      <c r="CU134" s="2204" t="n">
        <f aca="false">'02.24 по датам'!CU134</f>
        <v>0</v>
      </c>
      <c r="CV134" s="2204" t="n">
        <f aca="false">'02.24 по датам'!CV134</f>
        <v>0</v>
      </c>
      <c r="CW134" s="2204" t="n">
        <f aca="false">'02.24 по датам'!CW134</f>
        <v>0</v>
      </c>
      <c r="CX134" s="2204" t="n">
        <f aca="false">'02.24 по датам'!CX134</f>
        <v>0</v>
      </c>
      <c r="CY134" s="2204" t="n">
        <f aca="false">'02.24 по датам'!CY134</f>
        <v>0</v>
      </c>
      <c r="CZ134" s="2204" t="n">
        <f aca="false">'02.24 по датам'!CZ134</f>
        <v>0</v>
      </c>
      <c r="DA134" s="2204" t="n">
        <f aca="false">'02.24 по датам'!DA134</f>
        <v>0</v>
      </c>
      <c r="DB134" s="2204" t="n">
        <f aca="false">'02.24 по датам'!DB134</f>
        <v>0</v>
      </c>
      <c r="DC134" s="2290" t="n">
        <f aca="false">'02.24 по датам'!DC134</f>
        <v>0</v>
      </c>
      <c r="DD134" s="2318"/>
      <c r="DE134" s="2319"/>
      <c r="DF134" s="2320"/>
      <c r="DG134" s="2181" t="n">
        <f aca="false">SUBTOTAL(9,CQ134:DF134)</f>
        <v>0</v>
      </c>
      <c r="DH134" s="2182" t="n">
        <f aca="false">DG134+IF($B130:$B130=2,0,DH130:DH130)</f>
        <v>0</v>
      </c>
      <c r="DI134" s="2180" t="n">
        <f aca="false">'02.24 по датам'!DI134</f>
        <v>0</v>
      </c>
      <c r="DJ134" s="2204" t="n">
        <f aca="false">'02.24 по датам'!DJ134</f>
        <v>0</v>
      </c>
      <c r="DK134" s="2204" t="n">
        <f aca="false">'02.24 по датам'!DK134</f>
        <v>0</v>
      </c>
      <c r="DL134" s="2204" t="n">
        <f aca="false">'02.24 по датам'!DL134</f>
        <v>0</v>
      </c>
      <c r="DM134" s="2204" t="n">
        <f aca="false">'02.24 по датам'!DM134</f>
        <v>0</v>
      </c>
      <c r="DN134" s="2204" t="n">
        <f aca="false">'02.24 по датам'!DN134</f>
        <v>0</v>
      </c>
      <c r="DO134" s="2204" t="n">
        <f aca="false">'02.24 по датам'!DO134</f>
        <v>0</v>
      </c>
      <c r="DP134" s="2204" t="n">
        <f aca="false">'02.24 по датам'!DP134</f>
        <v>0</v>
      </c>
      <c r="DQ134" s="2204" t="n">
        <f aca="false">'02.24 по датам'!DQ134</f>
        <v>0</v>
      </c>
      <c r="DR134" s="2204" t="n">
        <f aca="false">'02.24 по датам'!DR134</f>
        <v>0</v>
      </c>
      <c r="DS134" s="2204" t="n">
        <f aca="false">'02.24 по датам'!DS134</f>
        <v>0</v>
      </c>
      <c r="DT134" s="2204" t="n">
        <f aca="false">'02.24 по датам'!DT134</f>
        <v>0</v>
      </c>
      <c r="DU134" s="2290" t="n">
        <f aca="false">'02.24 по датам'!DU134</f>
        <v>0</v>
      </c>
      <c r="DV134" s="2318"/>
      <c r="DW134" s="2319"/>
      <c r="DX134" s="2320"/>
      <c r="DY134" s="2181" t="n">
        <f aca="false">SUBTOTAL(9,DI134:DX134)</f>
        <v>0</v>
      </c>
      <c r="DZ134" s="2182" t="n">
        <f aca="false">DY134+IF($B130:$B130=2,0,DZ130:DZ130)</f>
        <v>0</v>
      </c>
      <c r="EA134" s="2177" t="n">
        <f aca="false">'02.24 по датам'!EA134</f>
        <v>0</v>
      </c>
      <c r="EB134" s="2177" t="n">
        <f aca="false">'02.24 по датам'!EB134</f>
        <v>0</v>
      </c>
      <c r="EC134" s="2177" t="n">
        <f aca="false">'02.24 по датам'!EC134</f>
        <v>0</v>
      </c>
      <c r="ED134" s="2177" t="n">
        <f aca="false">'02.24 по датам'!ED134</f>
        <v>0</v>
      </c>
      <c r="EE134" s="2177" t="n">
        <f aca="false">'02.24 по датам'!EE134</f>
        <v>0</v>
      </c>
      <c r="EF134" s="2177" t="n">
        <f aca="false">'02.24 по датам'!EF134</f>
        <v>0</v>
      </c>
      <c r="EG134" s="2177" t="n">
        <f aca="false">'02.24 по датам'!EG134</f>
        <v>0</v>
      </c>
      <c r="EH134" s="2177" t="n">
        <f aca="false">'02.24 по датам'!EH134</f>
        <v>0</v>
      </c>
      <c r="EI134" s="2177" t="n">
        <f aca="false">'02.24 по датам'!EI134</f>
        <v>0</v>
      </c>
      <c r="EJ134" s="2177" t="n">
        <f aca="false">'02.24 по датам'!EJ134</f>
        <v>0</v>
      </c>
      <c r="EK134" s="2177" t="n">
        <f aca="false">'02.24 по датам'!EK134</f>
        <v>0</v>
      </c>
      <c r="EL134" s="2177" t="n">
        <f aca="false">'02.24 по датам'!EL134</f>
        <v>0</v>
      </c>
      <c r="EM134" s="2177" t="n">
        <f aca="false">'02.24 по датам'!EM134</f>
        <v>0</v>
      </c>
      <c r="EN134" s="2177" t="n">
        <f aca="false">'02.24 по датам'!EN134</f>
        <v>0</v>
      </c>
      <c r="EO134" s="2177" t="n">
        <f aca="false">'02.24 по датам'!EO134</f>
        <v>0</v>
      </c>
      <c r="EP134" s="2177" t="n">
        <f aca="false">'02.24 по датам'!EP134</f>
        <v>0</v>
      </c>
      <c r="EQ134" s="2177" t="n">
        <f aca="false">'02.24 по датам'!EQ134</f>
        <v>0</v>
      </c>
      <c r="ER134" s="2177" t="n">
        <f aca="false">'02.24 по датам'!ER134</f>
        <v>0</v>
      </c>
      <c r="ES134" s="2177" t="n">
        <f aca="false">'02.24 по датам'!ES134</f>
        <v>0</v>
      </c>
      <c r="ET134" s="2177" t="n">
        <f aca="false">'02.24 по датам'!ET134</f>
        <v>0</v>
      </c>
      <c r="EU134" s="2177" t="n">
        <f aca="false">'02.24 по датам'!EU134</f>
        <v>0</v>
      </c>
      <c r="EV134" s="2177" t="n">
        <f aca="false">'02.24 по датам'!EV134</f>
        <v>0</v>
      </c>
      <c r="EW134" s="2177" t="n">
        <f aca="false">'02.24 по датам'!EW134</f>
        <v>0</v>
      </c>
      <c r="EX134" s="2177" t="n">
        <f aca="false">'02.24 по датам'!EX134</f>
        <v>0</v>
      </c>
      <c r="EY134" s="2178" t="n">
        <f aca="false">'02.24 по датам'!EY134</f>
        <v>0</v>
      </c>
      <c r="EZ134" s="2315"/>
      <c r="FA134" s="2316"/>
      <c r="FB134" s="2317"/>
      <c r="FC134" s="2181" t="n">
        <f aca="false">SUBTOTAL(9,EA134:FB134)</f>
        <v>0</v>
      </c>
      <c r="FD134" s="2182" t="n">
        <f aca="false">FC134+IF($B130:$B130=2,0,FD130:FD130)</f>
        <v>200</v>
      </c>
      <c r="FE134" s="2177" t="n">
        <f aca="false">'02.24 по датам'!FE134</f>
        <v>0</v>
      </c>
      <c r="FF134" s="2177" t="n">
        <f aca="false">'02.24 по датам'!FF134</f>
        <v>0</v>
      </c>
      <c r="FG134" s="2177" t="n">
        <f aca="false">'02.24 по датам'!FG134</f>
        <v>0</v>
      </c>
      <c r="FH134" s="2177" t="n">
        <f aca="false">'02.24 по датам'!FH134</f>
        <v>0</v>
      </c>
      <c r="FI134" s="2177" t="n">
        <f aca="false">'02.24 по датам'!FI134</f>
        <v>0</v>
      </c>
      <c r="FJ134" s="2177" t="n">
        <f aca="false">'02.24 по датам'!FJ134</f>
        <v>0</v>
      </c>
      <c r="FK134" s="2177" t="n">
        <f aca="false">'02.24 по датам'!FK134</f>
        <v>0</v>
      </c>
      <c r="FL134" s="2177" t="n">
        <f aca="false">'02.24 по датам'!FL134</f>
        <v>0</v>
      </c>
      <c r="FM134" s="2177" t="n">
        <f aca="false">'02.24 по датам'!FM134</f>
        <v>0</v>
      </c>
      <c r="FN134" s="2178" t="n">
        <f aca="false">'02.24 по датам'!FN134</f>
        <v>0</v>
      </c>
      <c r="FO134" s="2315"/>
      <c r="FP134" s="2316"/>
      <c r="FQ134" s="2317"/>
      <c r="FR134" s="2181" t="n">
        <f aca="false">SUBTOTAL(9,FE134:FQ134)</f>
        <v>0</v>
      </c>
      <c r="FS134" s="2182" t="n">
        <f aca="false">FR134+IF($B130:$B130=2,0,FS130:FS130)</f>
        <v>0</v>
      </c>
      <c r="FT134" s="2282" t="n">
        <f aca="false">'02.24 по датам'!GX134-'02.24 НГДП по датам'!AW134</f>
        <v>0</v>
      </c>
      <c r="FU134" s="2184"/>
      <c r="FV134" s="2184"/>
      <c r="FW134" s="2184"/>
      <c r="FX134" s="2184"/>
      <c r="FY134" s="2184"/>
      <c r="FZ134" s="2184"/>
      <c r="GA134" s="2184"/>
      <c r="GB134" s="2184"/>
      <c r="GC134" s="2184"/>
      <c r="GD134" s="2184"/>
      <c r="GE134" s="2184"/>
      <c r="GF134" s="2184"/>
      <c r="GG134" s="2184"/>
      <c r="GH134" s="2184"/>
      <c r="GI134" s="2184"/>
      <c r="GJ134" s="2184"/>
      <c r="GK134" s="2184"/>
      <c r="GL134" s="2184"/>
      <c r="GM134" s="2184"/>
      <c r="GN134" s="2184"/>
      <c r="GO134" s="2184"/>
      <c r="GP134" s="2184"/>
      <c r="GQ134" s="2184"/>
      <c r="GR134" s="2184"/>
      <c r="GS134" s="2185"/>
      <c r="GT134" s="2318"/>
      <c r="GU134" s="2319"/>
      <c r="GV134" s="2317"/>
      <c r="GW134" s="2188" t="n">
        <f aca="false">SUBTOTAL(9,FT134:GV134)</f>
        <v>0</v>
      </c>
      <c r="GX134" s="2175" t="n">
        <f aca="false">SUBTOTAL(9,FT134:GV134)</f>
        <v>0</v>
      </c>
      <c r="GY134" s="2174" t="n">
        <f aca="false">GX134+IF($B130:$B130=2,0,GY130:GY130)</f>
        <v>-50</v>
      </c>
      <c r="GZ134" s="2189" t="n">
        <f aca="false">'02.24 по датам'!GZ134</f>
        <v>0</v>
      </c>
      <c r="HA134" s="2190" t="n">
        <f aca="false">'02.24 по датам'!HA134</f>
        <v>0</v>
      </c>
      <c r="HB134" s="2321"/>
      <c r="HC134" s="2192" t="n">
        <f aca="false">SUBTOTAL(9,GZ134:HB134)</f>
        <v>0</v>
      </c>
      <c r="HD134" s="2193" t="n">
        <f aca="false">$HD$14+HD130</f>
        <v>1178.93</v>
      </c>
      <c r="HE134" s="2322"/>
      <c r="HF134" s="2195" t="n">
        <f aca="false">SUM(HD134:HE134)</f>
        <v>1178.93</v>
      </c>
      <c r="HG134" s="2180" t="n">
        <f aca="false">'02.24 по датам'!ID134-'02.24 НГДП по датам'!BF134</f>
        <v>0</v>
      </c>
      <c r="HH134" s="2180"/>
      <c r="HI134" s="2197"/>
      <c r="HJ134" s="2184"/>
      <c r="HK134" s="2184"/>
      <c r="HL134" s="2184"/>
      <c r="HM134" s="2184"/>
      <c r="HN134" s="2184"/>
      <c r="HO134" s="2184"/>
      <c r="HP134" s="2184"/>
      <c r="HQ134" s="2184"/>
      <c r="HR134" s="2184"/>
      <c r="HS134" s="2184"/>
      <c r="HT134" s="2184"/>
      <c r="HU134" s="2184"/>
      <c r="HV134" s="2184"/>
      <c r="HW134" s="2184"/>
      <c r="HX134" s="2184"/>
      <c r="HY134" s="2184"/>
      <c r="HZ134" s="2185"/>
      <c r="IA134" s="2318"/>
      <c r="IB134" s="2319"/>
      <c r="IC134" s="2317"/>
      <c r="ID134" s="2174" t="n">
        <f aca="false">SUBTOTAL(9,HG134:IC134)</f>
        <v>0</v>
      </c>
      <c r="IE134" s="2188" t="n">
        <f aca="false">ID134+IF($B130:$B130=2,0,IE130:IE130)</f>
        <v>150</v>
      </c>
      <c r="IF134" s="2198" t="n">
        <f aca="false">'02.24 по датам'!IF134</f>
        <v>0</v>
      </c>
      <c r="IG134" s="2198" t="n">
        <f aca="false">'02.24 по датам'!IG134</f>
        <v>0</v>
      </c>
      <c r="IH134" s="2199" t="n">
        <f aca="false">'02.24 по датам'!IH134</f>
        <v>0</v>
      </c>
      <c r="II134" s="2323"/>
      <c r="IJ134" s="2324"/>
      <c r="IK134" s="2202" t="n">
        <f aca="false">SUBTOTAL(9,IF134:IJ134)</f>
        <v>0</v>
      </c>
      <c r="IL134" s="2203" t="n">
        <f aca="false">IK134:IK134+IF($B130:$B130=2,0,IL130:IL130)</f>
        <v>0</v>
      </c>
      <c r="IM134" s="2204" t="n">
        <f aca="false">'02.24 по датам'!IM134</f>
        <v>0</v>
      </c>
      <c r="IN134" s="2204" t="n">
        <f aca="false">'02.24 по датам'!IN134</f>
        <v>0</v>
      </c>
      <c r="IO134" s="2177" t="n">
        <f aca="false">'02.24 по датам'!IO134</f>
        <v>0</v>
      </c>
      <c r="IP134" s="2177" t="n">
        <f aca="false">'02.24 по датам'!IP134</f>
        <v>0</v>
      </c>
      <c r="IQ134" s="2177" t="n">
        <f aca="false">'02.24 по датам'!IQ134</f>
        <v>0</v>
      </c>
      <c r="IR134" s="2177" t="n">
        <f aca="false">'02.24 по датам'!IR134</f>
        <v>0</v>
      </c>
      <c r="IS134" s="2177" t="n">
        <f aca="false">'02.24 по датам'!IS134</f>
        <v>0</v>
      </c>
      <c r="IT134" s="2177" t="n">
        <f aca="false">'02.24 по датам'!IT134</f>
        <v>0</v>
      </c>
      <c r="IU134" s="2177" t="n">
        <f aca="false">'02.24 по датам'!IU134</f>
        <v>0</v>
      </c>
      <c r="IV134" s="2178" t="n">
        <f aca="false">'02.24 по датам'!IV134</f>
        <v>0</v>
      </c>
      <c r="IW134" s="2315"/>
      <c r="IX134" s="2316"/>
      <c r="IY134" s="2317"/>
      <c r="IZ134" s="2174" t="n">
        <f aca="false">SUBTOTAL(9,IM134:IY134)</f>
        <v>0</v>
      </c>
      <c r="JA134" s="2175" t="n">
        <f aca="false">IZ134+IF($B130:$B130=2,0,JA130:JA130)</f>
        <v>24.8</v>
      </c>
      <c r="JB134" s="2205" t="n">
        <f aca="false">'02.24 по датам'!JB134</f>
        <v>0</v>
      </c>
      <c r="JC134" s="2322"/>
      <c r="JD134" s="2268" t="n">
        <f aca="false">'02.24 по датам'!JD134</f>
        <v>0</v>
      </c>
      <c r="JE134" s="2207" t="n">
        <f aca="false">SUBTOTAL(9,JB134:JD134)</f>
        <v>0</v>
      </c>
      <c r="JF134" s="2208" t="n">
        <f aca="false">SUMIF($C$5:JE$5,"Накопленный эффект, т/сут",$C134:JE134)+SUMIF($C$5:JE$5,"Нараст.  по потенциалу",$C134:JE134)-SUMIF($C$5:JE$5,"Нараст. по остановкам",$C134:JE134)-SUMIF($C$5:JE$5,"ИТОГО перевод в ППД",$C134:JE134)-SUMIF($C$5:JE$5,"ИТОГО  нерент, по распоряж.",$C134:JE134)-SUMIF($C$5:JE$5,"ИТОГО ост. дебит от ЗБС, Углуб., ПВЛГ/ПНЛГ",$C134:JE134)</f>
        <v>1248.2</v>
      </c>
      <c r="JG134" s="2269" t="n">
        <f aca="false">'02.24 по датам'!JG134-'02.24 НГДП по датам'!BV134</f>
        <v>0</v>
      </c>
      <c r="JH134" s="2269" t="n">
        <f aca="false">'02.24 по датам'!JH134-'02.24 НГДП по датам'!BW134</f>
        <v>0</v>
      </c>
      <c r="JI134" s="2209" t="n">
        <f aca="false">'02.24 по датам'!JI134-'02.24 НГДП по датам'!BX134</f>
        <v>0</v>
      </c>
      <c r="JJ134" s="2295" t="n">
        <f aca="false">'02.24 по датам'!JJ134-'02.24 НГДП по датам'!BY134</f>
        <v>0</v>
      </c>
      <c r="JK134" s="2296" t="n">
        <f aca="false">'02.24 НГДП по датам'!BZ134</f>
        <v>0</v>
      </c>
      <c r="JL134" s="2202" t="n">
        <f aca="false">SUBTOTAL(9,JG134:JJ134)</f>
        <v>0</v>
      </c>
      <c r="JM134" s="2107"/>
      <c r="JN134" s="2108"/>
      <c r="JO134" s="2256"/>
      <c r="JP134" s="2212" t="n">
        <f aca="false">JP$4:JP$4+SUMIF($C$5:JL$5,"Нараст. по остановкам",$C134:JL134)-SUMIF($C$5:JL$5,"Нараст.  по потенциалу",$C134:JL134)</f>
        <v>820.812</v>
      </c>
      <c r="JQ134" s="2213"/>
      <c r="JR134" s="2214" t="n">
        <f aca="false">'02.24 НГДП по датам'!CB134</f>
        <v>31.893</v>
      </c>
    </row>
    <row r="135" customFormat="false" ht="1.5" hidden="false" customHeight="true" outlineLevel="0" collapsed="false">
      <c r="A135" s="2215"/>
      <c r="B135" s="2215"/>
      <c r="C135" s="2325"/>
      <c r="D135" s="2325"/>
      <c r="E135" s="2325"/>
      <c r="F135" s="2325"/>
      <c r="G135" s="2225"/>
      <c r="H135" s="2225"/>
      <c r="I135" s="2225"/>
      <c r="J135" s="2225"/>
      <c r="K135" s="2225"/>
      <c r="L135" s="2225"/>
      <c r="M135" s="2225"/>
      <c r="N135" s="2225"/>
      <c r="O135" s="2225"/>
      <c r="P135" s="2225"/>
      <c r="Q135" s="2225"/>
      <c r="R135" s="2225"/>
      <c r="S135" s="2225"/>
      <c r="T135" s="2225"/>
      <c r="U135" s="2225"/>
      <c r="V135" s="2225"/>
      <c r="W135" s="2225"/>
      <c r="X135" s="2225"/>
      <c r="Y135" s="2225"/>
      <c r="Z135" s="2225"/>
      <c r="AA135" s="2221"/>
      <c r="AB135" s="2221"/>
      <c r="AC135" s="2326"/>
      <c r="AD135" s="2327"/>
      <c r="AE135" s="2225"/>
      <c r="AF135" s="2225"/>
      <c r="AG135" s="2225"/>
      <c r="AH135" s="2225"/>
      <c r="AI135" s="2225"/>
      <c r="AJ135" s="2225"/>
      <c r="AK135" s="2225"/>
      <c r="AL135" s="2225"/>
      <c r="AM135" s="2225"/>
      <c r="AN135" s="2225"/>
      <c r="AO135" s="2225"/>
      <c r="AP135" s="2225"/>
      <c r="AQ135" s="2225"/>
      <c r="AR135" s="2225"/>
      <c r="AS135" s="2221"/>
      <c r="AT135" s="2221"/>
      <c r="AU135" s="2325"/>
      <c r="AV135" s="2325"/>
      <c r="AW135" s="2328"/>
      <c r="AX135" s="2225"/>
      <c r="AY135" s="2225"/>
      <c r="AZ135" s="2225"/>
      <c r="BA135" s="2225"/>
      <c r="BB135" s="2225"/>
      <c r="BC135" s="2225"/>
      <c r="BD135" s="2225"/>
      <c r="BE135" s="2225"/>
      <c r="BF135" s="2225"/>
      <c r="BG135" s="2225"/>
      <c r="BH135" s="2225"/>
      <c r="BI135" s="2225"/>
      <c r="BJ135" s="2225"/>
      <c r="BK135" s="2225"/>
      <c r="BL135" s="2225"/>
      <c r="BM135" s="2225"/>
      <c r="BN135" s="2225"/>
      <c r="BO135" s="2225"/>
      <c r="BP135" s="2225"/>
      <c r="BQ135" s="2225"/>
      <c r="BR135" s="2225"/>
      <c r="BS135" s="2225"/>
      <c r="BT135" s="2225"/>
      <c r="BU135" s="2221"/>
      <c r="BV135" s="2221"/>
      <c r="BW135" s="2327"/>
      <c r="BX135" s="2225"/>
      <c r="BY135" s="2225"/>
      <c r="BZ135" s="2225"/>
      <c r="CA135" s="2225"/>
      <c r="CB135" s="2225"/>
      <c r="CC135" s="2225"/>
      <c r="CD135" s="2225"/>
      <c r="CE135" s="2225"/>
      <c r="CF135" s="2225"/>
      <c r="CG135" s="2225"/>
      <c r="CH135" s="2225"/>
      <c r="CI135" s="2225"/>
      <c r="CJ135" s="2225"/>
      <c r="CK135" s="2225"/>
      <c r="CL135" s="2225"/>
      <c r="CM135" s="2221"/>
      <c r="CN135" s="2221"/>
      <c r="CO135" s="2221"/>
      <c r="CP135" s="2221"/>
      <c r="CQ135" s="2225"/>
      <c r="CR135" s="2225"/>
      <c r="CS135" s="2225"/>
      <c r="CT135" s="2225"/>
      <c r="CU135" s="2225"/>
      <c r="CV135" s="2225"/>
      <c r="CW135" s="2225"/>
      <c r="CX135" s="2225"/>
      <c r="CY135" s="2225"/>
      <c r="CZ135" s="2225"/>
      <c r="DA135" s="2225"/>
      <c r="DB135" s="2225"/>
      <c r="DC135" s="2225"/>
      <c r="DD135" s="2225"/>
      <c r="DE135" s="2225"/>
      <c r="DF135" s="2225"/>
      <c r="DG135" s="2221"/>
      <c r="DH135" s="2221"/>
      <c r="DI135" s="1302"/>
      <c r="DJ135" s="2225"/>
      <c r="DK135" s="2225"/>
      <c r="DL135" s="2225"/>
      <c r="DM135" s="2225"/>
      <c r="DN135" s="2225"/>
      <c r="DO135" s="2225"/>
      <c r="DP135" s="2225"/>
      <c r="DQ135" s="2225"/>
      <c r="DR135" s="2225"/>
      <c r="DS135" s="2225"/>
      <c r="DT135" s="2225"/>
      <c r="DU135" s="2225"/>
      <c r="DV135" s="2225"/>
      <c r="DW135" s="2225"/>
      <c r="DX135" s="2225"/>
      <c r="DY135" s="2221"/>
      <c r="DZ135" s="2221"/>
      <c r="EA135" s="2225"/>
      <c r="EB135" s="2225"/>
      <c r="EC135" s="2225"/>
      <c r="ED135" s="2225"/>
      <c r="EE135" s="2225"/>
      <c r="EF135" s="2225"/>
      <c r="EG135" s="2225"/>
      <c r="EH135" s="2225"/>
      <c r="EI135" s="2225"/>
      <c r="EJ135" s="2225"/>
      <c r="EK135" s="2225"/>
      <c r="EL135" s="2225"/>
      <c r="EM135" s="2225"/>
      <c r="EN135" s="2225"/>
      <c r="EO135" s="2225"/>
      <c r="EP135" s="2225"/>
      <c r="EQ135" s="2225"/>
      <c r="ER135" s="2225"/>
      <c r="ES135" s="2225"/>
      <c r="ET135" s="2225"/>
      <c r="EU135" s="2225"/>
      <c r="EV135" s="2225"/>
      <c r="EW135" s="2225"/>
      <c r="EX135" s="2225"/>
      <c r="EY135" s="2225"/>
      <c r="EZ135" s="2225"/>
      <c r="FA135" s="2225"/>
      <c r="FB135" s="2225"/>
      <c r="FC135" s="2221"/>
      <c r="FD135" s="2221"/>
      <c r="FE135" s="2225"/>
      <c r="FF135" s="2225"/>
      <c r="FG135" s="2225"/>
      <c r="FH135" s="2225"/>
      <c r="FI135" s="2225"/>
      <c r="FJ135" s="2225"/>
      <c r="FK135" s="2225"/>
      <c r="FL135" s="2225"/>
      <c r="FM135" s="2225"/>
      <c r="FN135" s="2225"/>
      <c r="FO135" s="2225"/>
      <c r="FP135" s="2225"/>
      <c r="FQ135" s="2225"/>
      <c r="FR135" s="2221"/>
      <c r="FS135" s="2221"/>
      <c r="FT135" s="2225"/>
      <c r="FU135" s="2225"/>
      <c r="FV135" s="2314"/>
      <c r="FW135" s="2225"/>
      <c r="FX135" s="2225"/>
      <c r="FY135" s="2225"/>
      <c r="FZ135" s="2225"/>
      <c r="GA135" s="2225"/>
      <c r="GB135" s="2225"/>
      <c r="GC135" s="2225"/>
      <c r="GD135" s="2225"/>
      <c r="GE135" s="2225"/>
      <c r="GF135" s="2225"/>
      <c r="GG135" s="2225"/>
      <c r="GH135" s="2225"/>
      <c r="GI135" s="2225"/>
      <c r="GJ135" s="2225"/>
      <c r="GK135" s="2225"/>
      <c r="GL135" s="2225"/>
      <c r="GM135" s="2225"/>
      <c r="GN135" s="2225"/>
      <c r="GO135" s="2225"/>
      <c r="GP135" s="2225"/>
      <c r="GQ135" s="2225"/>
      <c r="GR135" s="2225"/>
      <c r="GS135" s="2225"/>
      <c r="GT135" s="2225"/>
      <c r="GU135" s="2225"/>
      <c r="GV135" s="2225"/>
      <c r="GW135" s="2221"/>
      <c r="GX135" s="2221"/>
      <c r="GY135" s="2221"/>
      <c r="GZ135" s="2230"/>
      <c r="HA135" s="2230"/>
      <c r="HB135" s="2225"/>
      <c r="HC135" s="2221"/>
      <c r="HD135" s="2221"/>
      <c r="HE135" s="2221"/>
      <c r="HF135" s="2228"/>
      <c r="HG135" s="2329"/>
      <c r="HH135" s="2330"/>
      <c r="HI135" s="2230"/>
      <c r="HJ135" s="2225"/>
      <c r="HK135" s="2225"/>
      <c r="HL135" s="2225"/>
      <c r="HM135" s="2225"/>
      <c r="HN135" s="2225"/>
      <c r="HO135" s="2225"/>
      <c r="HP135" s="2225"/>
      <c r="HQ135" s="2225"/>
      <c r="HR135" s="2225"/>
      <c r="HS135" s="2225"/>
      <c r="HT135" s="2225"/>
      <c r="HU135" s="2225"/>
      <c r="HV135" s="2225"/>
      <c r="HW135" s="2225"/>
      <c r="HX135" s="2225"/>
      <c r="HY135" s="2225"/>
      <c r="HZ135" s="2225"/>
      <c r="IA135" s="2225"/>
      <c r="IB135" s="2225"/>
      <c r="IC135" s="2225"/>
      <c r="ID135" s="2221"/>
      <c r="IE135" s="2221"/>
      <c r="IF135" s="1302"/>
      <c r="IG135" s="1302"/>
      <c r="IH135" s="1302"/>
      <c r="II135" s="1302"/>
      <c r="IJ135" s="1302"/>
      <c r="IK135" s="1302"/>
      <c r="IL135" s="1302"/>
      <c r="IM135" s="2331"/>
      <c r="IN135" s="2331"/>
      <c r="IO135" s="2225"/>
      <c r="IP135" s="2225"/>
      <c r="IQ135" s="2225"/>
      <c r="IR135" s="2225"/>
      <c r="IS135" s="2225"/>
      <c r="IT135" s="2225"/>
      <c r="IU135" s="2225"/>
      <c r="IV135" s="2225"/>
      <c r="IW135" s="2225"/>
      <c r="IX135" s="2225"/>
      <c r="IY135" s="2225"/>
      <c r="IZ135" s="2221"/>
      <c r="JA135" s="2221"/>
      <c r="JB135" s="2225"/>
      <c r="JC135" s="2217"/>
      <c r="JD135" s="2225"/>
      <c r="JE135" s="2221"/>
      <c r="JF135" s="2221"/>
      <c r="JG135" s="1302"/>
      <c r="JH135" s="1302"/>
      <c r="JI135" s="1302"/>
      <c r="JJ135" s="1302"/>
      <c r="JK135" s="1302"/>
      <c r="JL135" s="1302"/>
      <c r="JM135" s="2236"/>
      <c r="JN135" s="2236"/>
      <c r="JO135" s="2236"/>
      <c r="JP135" s="2236"/>
      <c r="JQ135" s="2236"/>
      <c r="JR135" s="2236"/>
    </row>
    <row r="136" customFormat="false" ht="15" hidden="false" customHeight="true" outlineLevel="0" collapsed="false">
      <c r="A136" s="2332" t="s">
        <v>478</v>
      </c>
      <c r="B136" s="2332"/>
      <c r="C136" s="2333"/>
      <c r="D136" s="2333"/>
      <c r="E136" s="2333"/>
      <c r="F136" s="2333"/>
      <c r="G136" s="2334"/>
      <c r="H136" s="2334"/>
      <c r="I136" s="2334"/>
      <c r="J136" s="2334"/>
      <c r="K136" s="2334"/>
      <c r="L136" s="2334"/>
      <c r="M136" s="2334"/>
      <c r="N136" s="2334"/>
      <c r="O136" s="2334"/>
      <c r="P136" s="2334"/>
      <c r="Q136" s="2334"/>
      <c r="R136" s="2334"/>
      <c r="S136" s="2334"/>
      <c r="T136" s="2334"/>
      <c r="U136" s="2334"/>
      <c r="V136" s="2334"/>
      <c r="W136" s="2334"/>
      <c r="X136" s="2334"/>
      <c r="Y136" s="2334"/>
      <c r="Z136" s="2334"/>
      <c r="AA136" s="2335" t="n">
        <f aca="false">SUMIF($B$12:$B$126,$B$125,AA12:AA126)</f>
        <v>19</v>
      </c>
      <c r="AB136" s="2335"/>
      <c r="AC136" s="2334"/>
      <c r="AD136" s="2334"/>
      <c r="AE136" s="2334"/>
      <c r="AF136" s="2334"/>
      <c r="AG136" s="2334"/>
      <c r="AH136" s="2334"/>
      <c r="AI136" s="2334"/>
      <c r="AJ136" s="2334"/>
      <c r="AK136" s="2334"/>
      <c r="AL136" s="2334"/>
      <c r="AM136" s="2334"/>
      <c r="AN136" s="2334"/>
      <c r="AO136" s="2334"/>
      <c r="AP136" s="2334"/>
      <c r="AQ136" s="2334"/>
      <c r="AR136" s="2334"/>
      <c r="AS136" s="2335" t="n">
        <f aca="false">SUMIF($B$12:$B$126,$B$125,AS12:AS126)</f>
        <v>0</v>
      </c>
      <c r="AT136" s="2335"/>
      <c r="AU136" s="2333"/>
      <c r="AV136" s="2333"/>
      <c r="AW136" s="2333"/>
      <c r="AX136" s="2333"/>
      <c r="AY136" s="2333"/>
      <c r="AZ136" s="2333"/>
      <c r="BA136" s="2333"/>
      <c r="BB136" s="2333"/>
      <c r="BC136" s="2333"/>
      <c r="BD136" s="2333"/>
      <c r="BE136" s="2333"/>
      <c r="BF136" s="2333"/>
      <c r="BG136" s="2333"/>
      <c r="BH136" s="2333"/>
      <c r="BI136" s="2333"/>
      <c r="BJ136" s="2333"/>
      <c r="BK136" s="2333"/>
      <c r="BL136" s="2333"/>
      <c r="BM136" s="2333"/>
      <c r="BN136" s="2333"/>
      <c r="BO136" s="2333"/>
      <c r="BP136" s="2333"/>
      <c r="BQ136" s="2333"/>
      <c r="BR136" s="2333"/>
      <c r="BS136" s="2333"/>
      <c r="BT136" s="2333"/>
      <c r="BU136" s="2336" t="n">
        <f aca="false">SUMIF($B$12:$B$126,$B$125,BU12:BU126)</f>
        <v>20</v>
      </c>
      <c r="BV136" s="2335"/>
      <c r="BW136" s="2334"/>
      <c r="BX136" s="2334"/>
      <c r="BY136" s="2334"/>
      <c r="BZ136" s="2334"/>
      <c r="CA136" s="2334"/>
      <c r="CB136" s="2334"/>
      <c r="CC136" s="2334"/>
      <c r="CD136" s="2334"/>
      <c r="CE136" s="2334"/>
      <c r="CF136" s="2334"/>
      <c r="CG136" s="2334"/>
      <c r="CH136" s="2334"/>
      <c r="CI136" s="2334"/>
      <c r="CJ136" s="2334"/>
      <c r="CK136" s="2334"/>
      <c r="CL136" s="2334"/>
      <c r="CM136" s="2335" t="n">
        <f aca="false">SUMIF($B$12:$B$126,$B$125,CM12:CM126)</f>
        <v>0</v>
      </c>
      <c r="CN136" s="2335"/>
      <c r="CO136" s="2337" t="n">
        <f aca="false">AA136+AS136+BU136+CM136</f>
        <v>39</v>
      </c>
      <c r="CP136" s="2338"/>
      <c r="CQ136" s="2334"/>
      <c r="CR136" s="2334"/>
      <c r="CS136" s="2334"/>
      <c r="CT136" s="2334"/>
      <c r="CU136" s="2334"/>
      <c r="CV136" s="2334"/>
      <c r="CW136" s="2334"/>
      <c r="CX136" s="2334"/>
      <c r="CY136" s="2334"/>
      <c r="CZ136" s="2334"/>
      <c r="DA136" s="2334"/>
      <c r="DB136" s="2334"/>
      <c r="DC136" s="2334"/>
      <c r="DD136" s="2334"/>
      <c r="DE136" s="2334"/>
      <c r="DF136" s="2334"/>
      <c r="DG136" s="2335" t="n">
        <v>0</v>
      </c>
      <c r="DH136" s="2339"/>
      <c r="DI136" s="2334"/>
      <c r="DJ136" s="2334"/>
      <c r="DK136" s="2334"/>
      <c r="DL136" s="2334"/>
      <c r="DM136" s="2334"/>
      <c r="DN136" s="2334"/>
      <c r="DO136" s="2334"/>
      <c r="DP136" s="2334"/>
      <c r="DQ136" s="2334"/>
      <c r="DR136" s="2334"/>
      <c r="DS136" s="2334"/>
      <c r="DT136" s="2334"/>
      <c r="DU136" s="2334"/>
      <c r="DV136" s="2334"/>
      <c r="DW136" s="2334"/>
      <c r="DX136" s="2334"/>
      <c r="DY136" s="2335" t="n">
        <f aca="false">SUMIF($B$12:$B$126,$B$125,DY12:DY126)</f>
        <v>0</v>
      </c>
      <c r="DZ136" s="2339"/>
      <c r="EA136" s="2334"/>
      <c r="EB136" s="2334"/>
      <c r="EC136" s="2334"/>
      <c r="ED136" s="2334"/>
      <c r="EE136" s="2334"/>
      <c r="EF136" s="2334"/>
      <c r="EG136" s="2334"/>
      <c r="EH136" s="2334"/>
      <c r="EI136" s="2334"/>
      <c r="EJ136" s="2334"/>
      <c r="EK136" s="2334"/>
      <c r="EL136" s="2334"/>
      <c r="EM136" s="2334"/>
      <c r="EN136" s="2334"/>
      <c r="EO136" s="2334"/>
      <c r="EP136" s="2334"/>
      <c r="EQ136" s="2334"/>
      <c r="ER136" s="2334"/>
      <c r="ES136" s="2334"/>
      <c r="ET136" s="2334"/>
      <c r="EU136" s="2334"/>
      <c r="EV136" s="2334"/>
      <c r="EW136" s="2334"/>
      <c r="EX136" s="2334"/>
      <c r="EY136" s="2334"/>
      <c r="EZ136" s="2334"/>
      <c r="FA136" s="2334"/>
      <c r="FB136" s="2334"/>
      <c r="FC136" s="2335"/>
      <c r="FD136" s="2339"/>
      <c r="FE136" s="2339"/>
      <c r="FF136" s="2339"/>
      <c r="FG136" s="2339"/>
      <c r="FH136" s="2339"/>
      <c r="FI136" s="2339"/>
      <c r="FJ136" s="2339"/>
      <c r="FK136" s="2339"/>
      <c r="FL136" s="2339"/>
      <c r="FM136" s="2339"/>
      <c r="FN136" s="2339"/>
      <c r="FO136" s="2339"/>
      <c r="FP136" s="2339"/>
      <c r="FQ136" s="2339"/>
      <c r="FR136" s="2335" t="n">
        <f aca="false">SUMIF($B$12:$B$126,$B$125,FR12:FR126)</f>
        <v>0</v>
      </c>
      <c r="FS136" s="2339"/>
      <c r="FT136" s="2334"/>
      <c r="FU136" s="2334"/>
      <c r="FV136" s="2334"/>
      <c r="FW136" s="2334"/>
      <c r="FX136" s="2334"/>
      <c r="FY136" s="2334"/>
      <c r="FZ136" s="2334"/>
      <c r="GA136" s="2334"/>
      <c r="GB136" s="2334"/>
      <c r="GC136" s="2334"/>
      <c r="GD136" s="2334"/>
      <c r="GE136" s="2334"/>
      <c r="GF136" s="2334"/>
      <c r="GG136" s="2334"/>
      <c r="GH136" s="2334"/>
      <c r="GI136" s="2334"/>
      <c r="GJ136" s="2334"/>
      <c r="GK136" s="2334"/>
      <c r="GL136" s="2334"/>
      <c r="GM136" s="2334"/>
      <c r="GN136" s="2334"/>
      <c r="GO136" s="2334"/>
      <c r="GP136" s="2334"/>
      <c r="GQ136" s="2334"/>
      <c r="GR136" s="2334"/>
      <c r="GS136" s="2334"/>
      <c r="GT136" s="2334"/>
      <c r="GU136" s="2334"/>
      <c r="GV136" s="2334"/>
      <c r="GW136" s="2335"/>
      <c r="GX136" s="2340"/>
      <c r="GY136" s="2341"/>
      <c r="GZ136" s="2342"/>
      <c r="HA136" s="2342"/>
      <c r="HB136" s="2342"/>
      <c r="HC136" s="2343"/>
      <c r="HD136" s="2344"/>
      <c r="HE136" s="2344"/>
      <c r="HF136" s="2345" t="n">
        <f aca="false">HF126</f>
        <v>1102.87</v>
      </c>
      <c r="HG136" s="2346"/>
      <c r="HH136" s="2346"/>
      <c r="HI136" s="2346"/>
      <c r="HJ136" s="2346"/>
      <c r="HK136" s="2346"/>
      <c r="HL136" s="2346"/>
      <c r="HM136" s="2346"/>
      <c r="HN136" s="2346"/>
      <c r="HO136" s="2346"/>
      <c r="HP136" s="2346"/>
      <c r="HQ136" s="2346"/>
      <c r="HR136" s="2346"/>
      <c r="HS136" s="2346"/>
      <c r="HT136" s="2346"/>
      <c r="HU136" s="2346"/>
      <c r="HV136" s="2346"/>
      <c r="HW136" s="2346"/>
      <c r="HX136" s="2346"/>
      <c r="HY136" s="2346"/>
      <c r="HZ136" s="2346"/>
      <c r="IA136" s="2346"/>
      <c r="IB136" s="2346"/>
      <c r="IC136" s="2346"/>
      <c r="ID136" s="2340"/>
      <c r="IE136" s="2347"/>
      <c r="IF136" s="2347"/>
      <c r="IG136" s="2347"/>
      <c r="IH136" s="2347"/>
      <c r="II136" s="2347"/>
      <c r="IJ136" s="2347"/>
      <c r="IK136" s="2340"/>
      <c r="IL136" s="2347"/>
      <c r="IM136" s="2346"/>
      <c r="IN136" s="2346"/>
      <c r="IO136" s="2346"/>
      <c r="IP136" s="2346"/>
      <c r="IQ136" s="2346"/>
      <c r="IR136" s="2346"/>
      <c r="IS136" s="2346"/>
      <c r="IT136" s="2346"/>
      <c r="IU136" s="2346"/>
      <c r="IV136" s="2346"/>
      <c r="IW136" s="2346"/>
      <c r="IX136" s="2346"/>
      <c r="IY136" s="2346"/>
      <c r="IZ136" s="2348" t="n">
        <f aca="false">SUMIF($B$12:$B$126,$B$125,IZ12:IZ126)</f>
        <v>290</v>
      </c>
      <c r="JA136" s="2347"/>
      <c r="JB136" s="2342"/>
      <c r="JC136" s="2349"/>
      <c r="JD136" s="2342"/>
      <c r="JE136" s="2343"/>
      <c r="JF136" s="2350"/>
      <c r="JG136" s="2351"/>
      <c r="JH136" s="2351"/>
      <c r="JI136" s="2351"/>
      <c r="JJ136" s="2351"/>
      <c r="JK136" s="2351"/>
      <c r="JL136" s="2351"/>
      <c r="JM136" s="2351"/>
      <c r="JN136" s="2351"/>
      <c r="JO136" s="2351"/>
      <c r="JP136" s="2352" t="n">
        <f aca="false">JP126</f>
        <v>820.812</v>
      </c>
      <c r="JQ136" s="2352"/>
      <c r="JR136" s="2352"/>
    </row>
    <row r="137" customFormat="false" ht="15" hidden="false" customHeight="true" outlineLevel="0" collapsed="false">
      <c r="A137" s="2353" t="s">
        <v>672</v>
      </c>
      <c r="B137" s="2353"/>
      <c r="C137" s="2354"/>
      <c r="D137" s="2354"/>
      <c r="E137" s="2354"/>
      <c r="F137" s="2354"/>
      <c r="G137" s="2355"/>
      <c r="H137" s="2355"/>
      <c r="I137" s="2355"/>
      <c r="J137" s="2355"/>
      <c r="K137" s="2355"/>
      <c r="L137" s="2355"/>
      <c r="M137" s="2355"/>
      <c r="N137" s="2355"/>
      <c r="O137" s="2355"/>
      <c r="P137" s="2355"/>
      <c r="Q137" s="2355"/>
      <c r="R137" s="2355"/>
      <c r="S137" s="2355"/>
      <c r="T137" s="2355"/>
      <c r="U137" s="2355"/>
      <c r="V137" s="2355"/>
      <c r="W137" s="2355"/>
      <c r="X137" s="2355"/>
      <c r="Y137" s="2355"/>
      <c r="Z137" s="2355"/>
      <c r="AA137" s="2356" t="n">
        <f aca="false">AB126</f>
        <v>895</v>
      </c>
      <c r="AB137" s="2357"/>
      <c r="AC137" s="2355"/>
      <c r="AD137" s="2355"/>
      <c r="AE137" s="2355"/>
      <c r="AF137" s="2355"/>
      <c r="AG137" s="2355"/>
      <c r="AH137" s="2355"/>
      <c r="AI137" s="2355"/>
      <c r="AJ137" s="2355"/>
      <c r="AK137" s="2355"/>
      <c r="AL137" s="2355"/>
      <c r="AM137" s="2355"/>
      <c r="AN137" s="2355"/>
      <c r="AO137" s="2355"/>
      <c r="AP137" s="2355"/>
      <c r="AQ137" s="2355"/>
      <c r="AR137" s="2355"/>
      <c r="AS137" s="2356" t="n">
        <f aca="false">AT126</f>
        <v>0</v>
      </c>
      <c r="AT137" s="2357"/>
      <c r="AU137" s="2354"/>
      <c r="AV137" s="2354"/>
      <c r="AW137" s="2354"/>
      <c r="AX137" s="2354"/>
      <c r="AY137" s="2354"/>
      <c r="AZ137" s="2354"/>
      <c r="BA137" s="2354"/>
      <c r="BB137" s="2354"/>
      <c r="BC137" s="2354"/>
      <c r="BD137" s="2354"/>
      <c r="BE137" s="2354"/>
      <c r="BF137" s="2354"/>
      <c r="BG137" s="2354"/>
      <c r="BH137" s="2354"/>
      <c r="BI137" s="2354"/>
      <c r="BJ137" s="2354"/>
      <c r="BK137" s="2354"/>
      <c r="BL137" s="2354"/>
      <c r="BM137" s="2354"/>
      <c r="BN137" s="2354"/>
      <c r="BO137" s="2354"/>
      <c r="BP137" s="2354"/>
      <c r="BQ137" s="2354"/>
      <c r="BR137" s="2354"/>
      <c r="BS137" s="2354"/>
      <c r="BT137" s="2354"/>
      <c r="BU137" s="2358" t="n">
        <f aca="false">BV126</f>
        <v>378</v>
      </c>
      <c r="BV137" s="2357"/>
      <c r="BW137" s="2355"/>
      <c r="BX137" s="2355"/>
      <c r="BY137" s="2355"/>
      <c r="BZ137" s="2355"/>
      <c r="CA137" s="2355"/>
      <c r="CB137" s="2355"/>
      <c r="CC137" s="2355"/>
      <c r="CD137" s="2355"/>
      <c r="CE137" s="2355"/>
      <c r="CF137" s="2355"/>
      <c r="CG137" s="2355"/>
      <c r="CH137" s="2355"/>
      <c r="CI137" s="2355"/>
      <c r="CJ137" s="2355"/>
      <c r="CK137" s="2355"/>
      <c r="CL137" s="2355"/>
      <c r="CM137" s="2356" t="n">
        <f aca="false">CN126</f>
        <v>0</v>
      </c>
      <c r="CN137" s="2357"/>
      <c r="CO137" s="2359" t="n">
        <f aca="false">CP126</f>
        <v>1273</v>
      </c>
      <c r="CP137" s="2360"/>
      <c r="CQ137" s="2355"/>
      <c r="CR137" s="2355"/>
      <c r="CS137" s="2355"/>
      <c r="CT137" s="2355"/>
      <c r="CU137" s="2355"/>
      <c r="CV137" s="2355"/>
      <c r="CW137" s="2355"/>
      <c r="CX137" s="2355"/>
      <c r="CY137" s="2355"/>
      <c r="CZ137" s="2355"/>
      <c r="DA137" s="2355"/>
      <c r="DB137" s="2355"/>
      <c r="DC137" s="2355"/>
      <c r="DD137" s="2355"/>
      <c r="DE137" s="2355"/>
      <c r="DF137" s="2355"/>
      <c r="DG137" s="2357" t="n">
        <f aca="false">DH126</f>
        <v>0</v>
      </c>
      <c r="DH137" s="2361"/>
      <c r="DI137" s="2355"/>
      <c r="DJ137" s="2355"/>
      <c r="DK137" s="2355"/>
      <c r="DL137" s="2355"/>
      <c r="DM137" s="2355"/>
      <c r="DN137" s="2355"/>
      <c r="DO137" s="2355"/>
      <c r="DP137" s="2355"/>
      <c r="DQ137" s="2355"/>
      <c r="DR137" s="2355"/>
      <c r="DS137" s="2355"/>
      <c r="DT137" s="2355"/>
      <c r="DU137" s="2355"/>
      <c r="DV137" s="2355"/>
      <c r="DW137" s="2355"/>
      <c r="DX137" s="2355"/>
      <c r="DY137" s="2356" t="n">
        <f aca="false">DZ126</f>
        <v>0</v>
      </c>
      <c r="DZ137" s="2361"/>
      <c r="EA137" s="2355"/>
      <c r="EB137" s="2355"/>
      <c r="EC137" s="2355"/>
      <c r="ED137" s="2355"/>
      <c r="EE137" s="2355"/>
      <c r="EF137" s="2355"/>
      <c r="EG137" s="2355"/>
      <c r="EH137" s="2355"/>
      <c r="EI137" s="2355"/>
      <c r="EJ137" s="2355"/>
      <c r="EK137" s="2355"/>
      <c r="EL137" s="2355"/>
      <c r="EM137" s="2355"/>
      <c r="EN137" s="2355"/>
      <c r="EO137" s="2355"/>
      <c r="EP137" s="2355"/>
      <c r="EQ137" s="2355"/>
      <c r="ER137" s="2355"/>
      <c r="ES137" s="2355"/>
      <c r="ET137" s="2355"/>
      <c r="EU137" s="2355"/>
      <c r="EV137" s="2355"/>
      <c r="EW137" s="2355"/>
      <c r="EX137" s="2355"/>
      <c r="EY137" s="2355"/>
      <c r="EZ137" s="2355"/>
      <c r="FA137" s="2355"/>
      <c r="FB137" s="2355"/>
      <c r="FC137" s="2356" t="n">
        <f aca="false">FD126</f>
        <v>200</v>
      </c>
      <c r="FD137" s="2361"/>
      <c r="FE137" s="2361"/>
      <c r="FF137" s="2361"/>
      <c r="FG137" s="2361"/>
      <c r="FH137" s="2361"/>
      <c r="FI137" s="2361"/>
      <c r="FJ137" s="2361"/>
      <c r="FK137" s="2361"/>
      <c r="FL137" s="2361"/>
      <c r="FM137" s="2361"/>
      <c r="FN137" s="2361"/>
      <c r="FO137" s="2361"/>
      <c r="FP137" s="2361"/>
      <c r="FQ137" s="2361"/>
      <c r="FR137" s="2356" t="n">
        <f aca="false">FS126</f>
        <v>0</v>
      </c>
      <c r="FS137" s="2361"/>
      <c r="FT137" s="2355"/>
      <c r="FU137" s="2355"/>
      <c r="FV137" s="2355"/>
      <c r="FW137" s="2355"/>
      <c r="FX137" s="2355"/>
      <c r="FY137" s="2355"/>
      <c r="FZ137" s="2355"/>
      <c r="GA137" s="2355"/>
      <c r="GB137" s="2355"/>
      <c r="GC137" s="2355"/>
      <c r="GD137" s="2355"/>
      <c r="GE137" s="2355"/>
      <c r="GF137" s="2355"/>
      <c r="GG137" s="2355"/>
      <c r="GH137" s="2355"/>
      <c r="GI137" s="2355"/>
      <c r="GJ137" s="2355"/>
      <c r="GK137" s="2355"/>
      <c r="GL137" s="2355"/>
      <c r="GM137" s="2355"/>
      <c r="GN137" s="2355"/>
      <c r="GO137" s="2355"/>
      <c r="GP137" s="2355"/>
      <c r="GQ137" s="2355"/>
      <c r="GR137" s="2355"/>
      <c r="GS137" s="2355"/>
      <c r="GT137" s="2355"/>
      <c r="GU137" s="2355"/>
      <c r="GV137" s="2355"/>
      <c r="GW137" s="2357" t="n">
        <f aca="false">GY126</f>
        <v>-50</v>
      </c>
      <c r="GX137" s="2362" t="n">
        <f aca="false">GY126</f>
        <v>-50</v>
      </c>
      <c r="GY137" s="2363"/>
      <c r="GZ137" s="2364"/>
      <c r="HA137" s="2364"/>
      <c r="HB137" s="2364"/>
      <c r="HC137" s="2365"/>
      <c r="HD137" s="2366"/>
      <c r="HE137" s="2366"/>
      <c r="HF137" s="2367"/>
      <c r="HG137" s="2368"/>
      <c r="HH137" s="2368"/>
      <c r="HI137" s="2368"/>
      <c r="HJ137" s="2368"/>
      <c r="HK137" s="2368"/>
      <c r="HL137" s="2368"/>
      <c r="HM137" s="2368"/>
      <c r="HN137" s="2368"/>
      <c r="HO137" s="2368"/>
      <c r="HP137" s="2368"/>
      <c r="HQ137" s="2368"/>
      <c r="HR137" s="2368"/>
      <c r="HS137" s="2368"/>
      <c r="HT137" s="2368"/>
      <c r="HU137" s="2368"/>
      <c r="HV137" s="2368"/>
      <c r="HW137" s="2368"/>
      <c r="HX137" s="2368"/>
      <c r="HY137" s="2368"/>
      <c r="HZ137" s="2368"/>
      <c r="IA137" s="2368"/>
      <c r="IB137" s="2368"/>
      <c r="IC137" s="2368"/>
      <c r="ID137" s="2362" t="n">
        <f aca="false">IE126</f>
        <v>150</v>
      </c>
      <c r="IE137" s="2369"/>
      <c r="IF137" s="2369"/>
      <c r="IG137" s="2369"/>
      <c r="IH137" s="2369"/>
      <c r="II137" s="2369"/>
      <c r="IJ137" s="2369"/>
      <c r="IK137" s="2362" t="n">
        <f aca="false">IL126</f>
        <v>0</v>
      </c>
      <c r="IL137" s="2369"/>
      <c r="IM137" s="2368"/>
      <c r="IN137" s="2368"/>
      <c r="IO137" s="2368"/>
      <c r="IP137" s="2368"/>
      <c r="IQ137" s="2368"/>
      <c r="IR137" s="2368"/>
      <c r="IS137" s="2368"/>
      <c r="IT137" s="2368"/>
      <c r="IU137" s="2368"/>
      <c r="IV137" s="2368"/>
      <c r="IW137" s="2368"/>
      <c r="IX137" s="2368"/>
      <c r="IY137" s="2368"/>
      <c r="IZ137" s="2362" t="n">
        <f aca="false">JA126</f>
        <v>24.8</v>
      </c>
      <c r="JA137" s="2369"/>
      <c r="JB137" s="2364"/>
      <c r="JC137" s="2370"/>
      <c r="JD137" s="2364"/>
      <c r="JE137" s="2365"/>
      <c r="JF137" s="2371"/>
      <c r="JG137" s="2363"/>
      <c r="JH137" s="2363"/>
      <c r="JI137" s="2363"/>
      <c r="JJ137" s="2363"/>
      <c r="JK137" s="2363"/>
      <c r="JL137" s="2363"/>
      <c r="JM137" s="2372" t="s">
        <v>673</v>
      </c>
      <c r="JN137" s="2372"/>
      <c r="JO137" s="2372"/>
      <c r="JP137" s="2373"/>
      <c r="JQ137" s="2373"/>
      <c r="JR137" s="2373"/>
    </row>
    <row r="138" customFormat="false" ht="15" hidden="false" customHeight="true" outlineLevel="0" collapsed="false">
      <c r="A138" s="2353" t="s">
        <v>674</v>
      </c>
      <c r="B138" s="2353"/>
      <c r="C138" s="2354"/>
      <c r="D138" s="2354"/>
      <c r="E138" s="2354"/>
      <c r="F138" s="2354"/>
      <c r="G138" s="2355"/>
      <c r="H138" s="2355"/>
      <c r="I138" s="2355"/>
      <c r="J138" s="2355"/>
      <c r="K138" s="2355"/>
      <c r="L138" s="2355"/>
      <c r="M138" s="2355"/>
      <c r="N138" s="2355"/>
      <c r="O138" s="2355"/>
      <c r="P138" s="2355"/>
      <c r="Q138" s="2355"/>
      <c r="R138" s="2355"/>
      <c r="S138" s="2355"/>
      <c r="T138" s="2355"/>
      <c r="U138" s="2355"/>
      <c r="V138" s="2355"/>
      <c r="W138" s="2355"/>
      <c r="X138" s="2355"/>
      <c r="Y138" s="2355"/>
      <c r="Z138" s="2355"/>
      <c r="AA138" s="2374" t="n">
        <f aca="false">SUM(AB12:AB126)</f>
        <v>11515</v>
      </c>
      <c r="AB138" s="2375"/>
      <c r="AC138" s="2355"/>
      <c r="AD138" s="2355"/>
      <c r="AE138" s="2355"/>
      <c r="AF138" s="2355"/>
      <c r="AG138" s="2355"/>
      <c r="AH138" s="2355"/>
      <c r="AI138" s="2355"/>
      <c r="AJ138" s="2355"/>
      <c r="AK138" s="2355"/>
      <c r="AL138" s="2355"/>
      <c r="AM138" s="2355"/>
      <c r="AN138" s="2355"/>
      <c r="AO138" s="2355"/>
      <c r="AP138" s="2355"/>
      <c r="AQ138" s="2355"/>
      <c r="AR138" s="2355"/>
      <c r="AS138" s="2374" t="n">
        <f aca="false">SUM(AT12:AT126)</f>
        <v>0</v>
      </c>
      <c r="AT138" s="2375"/>
      <c r="AU138" s="2354"/>
      <c r="AV138" s="2354"/>
      <c r="AW138" s="2354"/>
      <c r="AX138" s="2354"/>
      <c r="AY138" s="2354"/>
      <c r="AZ138" s="2354"/>
      <c r="BA138" s="2354"/>
      <c r="BB138" s="2354"/>
      <c r="BC138" s="2354"/>
      <c r="BD138" s="2354"/>
      <c r="BE138" s="2354"/>
      <c r="BF138" s="2354"/>
      <c r="BG138" s="2354"/>
      <c r="BH138" s="2354"/>
      <c r="BI138" s="2354"/>
      <c r="BJ138" s="2354"/>
      <c r="BK138" s="2354"/>
      <c r="BL138" s="2354"/>
      <c r="BM138" s="2354"/>
      <c r="BN138" s="2354"/>
      <c r="BO138" s="2354"/>
      <c r="BP138" s="2354"/>
      <c r="BQ138" s="2354"/>
      <c r="BR138" s="2354"/>
      <c r="BS138" s="2354"/>
      <c r="BT138" s="2354"/>
      <c r="BU138" s="2376" t="n">
        <f aca="false">SUM(BV12:BV126)</f>
        <v>5250</v>
      </c>
      <c r="BV138" s="2375"/>
      <c r="BW138" s="2355"/>
      <c r="BX138" s="2355"/>
      <c r="BY138" s="2355"/>
      <c r="BZ138" s="2355"/>
      <c r="CA138" s="2355"/>
      <c r="CB138" s="2355"/>
      <c r="CC138" s="2355"/>
      <c r="CD138" s="2355"/>
      <c r="CE138" s="2355"/>
      <c r="CF138" s="2355"/>
      <c r="CG138" s="2355"/>
      <c r="CH138" s="2355"/>
      <c r="CI138" s="2355"/>
      <c r="CJ138" s="2355"/>
      <c r="CK138" s="2355"/>
      <c r="CL138" s="2355"/>
      <c r="CM138" s="2374" t="n">
        <f aca="false">SUM(CN12:CN126)</f>
        <v>0</v>
      </c>
      <c r="CN138" s="2374"/>
      <c r="CO138" s="2377" t="n">
        <f aca="false">AA138+AS138+BU138+CM138</f>
        <v>16765</v>
      </c>
      <c r="CP138" s="2377" t="n">
        <f aca="false">SUM(CP$12:CP126)</f>
        <v>16765</v>
      </c>
      <c r="CQ138" s="2355"/>
      <c r="CR138" s="2355"/>
      <c r="CS138" s="2355"/>
      <c r="CT138" s="2355"/>
      <c r="CU138" s="2355"/>
      <c r="CV138" s="2355"/>
      <c r="CW138" s="2355"/>
      <c r="CX138" s="2355"/>
      <c r="CY138" s="2355"/>
      <c r="CZ138" s="2355"/>
      <c r="DA138" s="2355"/>
      <c r="DB138" s="2355"/>
      <c r="DC138" s="2355"/>
      <c r="DD138" s="2355"/>
      <c r="DE138" s="2355"/>
      <c r="DF138" s="2355"/>
      <c r="DG138" s="2374" t="n">
        <f aca="false">DH138:DH138</f>
        <v>0</v>
      </c>
      <c r="DH138" s="2378" t="n">
        <f aca="false">SUM(DH$12:DH126)</f>
        <v>0</v>
      </c>
      <c r="DI138" s="2355"/>
      <c r="DJ138" s="2355"/>
      <c r="DK138" s="2355"/>
      <c r="DL138" s="2355"/>
      <c r="DM138" s="2355"/>
      <c r="DN138" s="2355"/>
      <c r="DO138" s="2355"/>
      <c r="DP138" s="2355"/>
      <c r="DQ138" s="2355"/>
      <c r="DR138" s="2355"/>
      <c r="DS138" s="2355"/>
      <c r="DT138" s="2355"/>
      <c r="DU138" s="2355"/>
      <c r="DV138" s="2355"/>
      <c r="DW138" s="2355"/>
      <c r="DX138" s="2355"/>
      <c r="DY138" s="2374" t="n">
        <f aca="false">DZ138:DZ138</f>
        <v>0</v>
      </c>
      <c r="DZ138" s="2378" t="n">
        <f aca="false">SUM(DZ$12:DZ126)</f>
        <v>0</v>
      </c>
      <c r="EA138" s="2355"/>
      <c r="EB138" s="2355"/>
      <c r="EC138" s="2355"/>
      <c r="ED138" s="2355"/>
      <c r="EE138" s="2355"/>
      <c r="EF138" s="2355"/>
      <c r="EG138" s="2355"/>
      <c r="EH138" s="2355"/>
      <c r="EI138" s="2355"/>
      <c r="EJ138" s="2355"/>
      <c r="EK138" s="2355"/>
      <c r="EL138" s="2355"/>
      <c r="EM138" s="2355"/>
      <c r="EN138" s="2355"/>
      <c r="EO138" s="2355"/>
      <c r="EP138" s="2355"/>
      <c r="EQ138" s="2355"/>
      <c r="ER138" s="2355"/>
      <c r="ES138" s="2355"/>
      <c r="ET138" s="2355"/>
      <c r="EU138" s="2355"/>
      <c r="EV138" s="2355"/>
      <c r="EW138" s="2355"/>
      <c r="EX138" s="2355"/>
      <c r="EY138" s="2355"/>
      <c r="EZ138" s="2355"/>
      <c r="FA138" s="2355"/>
      <c r="FB138" s="2355"/>
      <c r="FC138" s="2374" t="n">
        <f aca="false">SUM(FD12:FD126)</f>
        <v>3007</v>
      </c>
      <c r="FD138" s="2378" t="n">
        <f aca="false">SUM(FD$12:FD126)</f>
        <v>3007</v>
      </c>
      <c r="FE138" s="2378"/>
      <c r="FF138" s="2378"/>
      <c r="FG138" s="2378"/>
      <c r="FH138" s="2378"/>
      <c r="FI138" s="2378"/>
      <c r="FJ138" s="2378"/>
      <c r="FK138" s="2378"/>
      <c r="FL138" s="2378"/>
      <c r="FM138" s="2378"/>
      <c r="FN138" s="2378"/>
      <c r="FO138" s="2378"/>
      <c r="FP138" s="2378"/>
      <c r="FQ138" s="2378"/>
      <c r="FR138" s="2374" t="n">
        <f aca="false">SUM(FS12:FS126)</f>
        <v>0</v>
      </c>
      <c r="FS138" s="2378" t="n">
        <f aca="false">SUM(FS$12:FS126)</f>
        <v>0</v>
      </c>
      <c r="FT138" s="2355"/>
      <c r="FU138" s="2355"/>
      <c r="FV138" s="2355"/>
      <c r="FW138" s="2355"/>
      <c r="FX138" s="2355"/>
      <c r="FY138" s="2355"/>
      <c r="FZ138" s="2355"/>
      <c r="GA138" s="2355"/>
      <c r="GB138" s="2355"/>
      <c r="GC138" s="2355"/>
      <c r="GD138" s="2355"/>
      <c r="GE138" s="2355"/>
      <c r="GF138" s="2355"/>
      <c r="GG138" s="2355"/>
      <c r="GH138" s="2355"/>
      <c r="GI138" s="2355"/>
      <c r="GJ138" s="2355"/>
      <c r="GK138" s="2355"/>
      <c r="GL138" s="2355"/>
      <c r="GM138" s="2355"/>
      <c r="GN138" s="2355"/>
      <c r="GO138" s="2355"/>
      <c r="GP138" s="2355"/>
      <c r="GQ138" s="2355"/>
      <c r="GR138" s="2355"/>
      <c r="GS138" s="2355"/>
      <c r="GT138" s="2355"/>
      <c r="GU138" s="2355"/>
      <c r="GV138" s="2355"/>
      <c r="GW138" s="2374" t="n">
        <f aca="false">GX138</f>
        <v>-100</v>
      </c>
      <c r="GX138" s="2374" t="n">
        <f aca="false">SUM(GY12:GY126)</f>
        <v>-100</v>
      </c>
      <c r="GY138" s="2379" t="n">
        <f aca="false">SUM(GY$12:GY126)</f>
        <v>-100</v>
      </c>
      <c r="GZ138" s="2380" t="n">
        <f aca="false">SUMIF($B$12:$B$126,$B$126,GZ$12:GZ126)</f>
        <v>0</v>
      </c>
      <c r="HA138" s="2380"/>
      <c r="HB138" s="2380" t="n">
        <f aca="false">SUMIF($B$12:$B$126,$B$126,HB$12:HB126)</f>
        <v>0</v>
      </c>
      <c r="HC138" s="2381" t="n">
        <f aca="false">SUMIF($B$12:$B$126,$B$126,HC$12:HC126)</f>
        <v>0</v>
      </c>
      <c r="HD138" s="2382"/>
      <c r="HE138" s="2382"/>
      <c r="HF138" s="2383" t="n">
        <f aca="false">SUM(HF$12:HF126)</f>
        <v>16543.05</v>
      </c>
      <c r="HG138" s="2368"/>
      <c r="HH138" s="2368"/>
      <c r="HI138" s="2368"/>
      <c r="HJ138" s="2368"/>
      <c r="HK138" s="2368"/>
      <c r="HL138" s="2368"/>
      <c r="HM138" s="2368"/>
      <c r="HN138" s="2368"/>
      <c r="HO138" s="2368"/>
      <c r="HP138" s="2368"/>
      <c r="HQ138" s="2368"/>
      <c r="HR138" s="2368"/>
      <c r="HS138" s="2368"/>
      <c r="HT138" s="2368"/>
      <c r="HU138" s="2368"/>
      <c r="HV138" s="2368"/>
      <c r="HW138" s="2368"/>
      <c r="HX138" s="2368"/>
      <c r="HY138" s="2368"/>
      <c r="HZ138" s="2368"/>
      <c r="IA138" s="2368"/>
      <c r="IB138" s="2368"/>
      <c r="IC138" s="2368"/>
      <c r="ID138" s="2384" t="n">
        <f aca="false">IE138:IE138</f>
        <v>2599</v>
      </c>
      <c r="IE138" s="2385" t="n">
        <f aca="false">SUM(IE$12:IE126)</f>
        <v>2599</v>
      </c>
      <c r="IF138" s="2385"/>
      <c r="IG138" s="2385"/>
      <c r="IH138" s="2385"/>
      <c r="II138" s="2385"/>
      <c r="IJ138" s="2385"/>
      <c r="IK138" s="2384" t="n">
        <f aca="false">IL138:IL138</f>
        <v>0</v>
      </c>
      <c r="IL138" s="2385" t="n">
        <f aca="false">SUM(IL12:IL126)</f>
        <v>0</v>
      </c>
      <c r="IM138" s="2368"/>
      <c r="IN138" s="2368"/>
      <c r="IO138" s="2368"/>
      <c r="IP138" s="2368"/>
      <c r="IQ138" s="2368"/>
      <c r="IR138" s="2368"/>
      <c r="IS138" s="2368"/>
      <c r="IT138" s="2368"/>
      <c r="IU138" s="2368"/>
      <c r="IV138" s="2368"/>
      <c r="IW138" s="2368"/>
      <c r="IX138" s="2368"/>
      <c r="IY138" s="2368"/>
      <c r="IZ138" s="2362" t="n">
        <f aca="false">JA138</f>
        <v>329.9</v>
      </c>
      <c r="JA138" s="2386" t="n">
        <f aca="false">SUM(JA$12:JA126)</f>
        <v>329.9</v>
      </c>
      <c r="JB138" s="2380" t="n">
        <f aca="false">SUMIF($B$12:$B$126,$B$126,JB$12:JB126)</f>
        <v>0</v>
      </c>
      <c r="JC138" s="2370" t="n">
        <f aca="false">SUMIF($B$12:$B$126,$B$126,JC$12:JC126)</f>
        <v>0</v>
      </c>
      <c r="JD138" s="2380" t="n">
        <f aca="false">SUMIF($B$12:$B$126,$B$126,JD$12:JD126)</f>
        <v>0</v>
      </c>
      <c r="JE138" s="2381" t="n">
        <f aca="false">SUMIF($B$12:$B$126,$B$126,JE$12:JE126)</f>
        <v>0</v>
      </c>
      <c r="JF138" s="2387" t="n">
        <f aca="false">SUMIF($B$12:$B$126,$B$126,JF$12:JF126)</f>
        <v>16743.1</v>
      </c>
      <c r="JG138" s="2388" t="n">
        <f aca="false">SUMIF($B$12:$B$126,$B$126,JG$12:JG126)</f>
        <v>0</v>
      </c>
      <c r="JH138" s="2388" t="n">
        <f aca="false">SUMIF($B$12:$B$126,$B$126,JH$12:JH126)</f>
        <v>0</v>
      </c>
      <c r="JI138" s="2388" t="n">
        <f aca="false">SUMIF($B$12:$B$126,$B$126,JI$12:JI126)</f>
        <v>0</v>
      </c>
      <c r="JJ138" s="2388" t="n">
        <f aca="false">SUMIF($B$12:$B$126,$B$126,JJ$12:JJ126)</f>
        <v>0</v>
      </c>
      <c r="JK138" s="2388"/>
      <c r="JL138" s="2388" t="n">
        <f aca="false">SUM(JL$12:JL126)</f>
        <v>0</v>
      </c>
      <c r="JM138" s="2389" t="n">
        <f aca="false">JM$4:JM$4*DAY($A124)+SUMIF($C$5:JL$5,"Нараст. баланс",$C138:JL138)+SUMIF($C$7:JH$7,"Итого (с ВНР)",$C138:JH138)-SUMIF($C$5:JL$5,"Геол. снижение,  т/сут",$C138:JL138)-SUMIF(JJ$7:JL$7,"Итого",JJ138:JL138)-SUMIF($C$7:JL$7,"Итого (с ВСП)",$C138:JL138)</f>
        <v>674855.354</v>
      </c>
      <c r="JN138" s="2389"/>
      <c r="JO138" s="2389"/>
      <c r="JP138" s="2390" t="n">
        <f aca="false">SUBTOTAL(1,JP$12:JP126)</f>
        <v>713.880965517242</v>
      </c>
      <c r="JQ138" s="2390"/>
      <c r="JR138" s="2390" t="s">
        <v>675</v>
      </c>
      <c r="JS138" s="2391" t="n">
        <f aca="false">JM138/COUNT(JM12:JM126)</f>
        <v>23270.8742758621</v>
      </c>
      <c r="JT138" s="1993" t="s">
        <v>676</v>
      </c>
      <c r="JU138" s="2391" t="n">
        <f aca="false">JM124+JE126-HC126</f>
        <v>23409.306</v>
      </c>
    </row>
    <row r="139" customFormat="false" ht="14.25" hidden="false" customHeight="true" outlineLevel="0" collapsed="false">
      <c r="A139" s="1996"/>
      <c r="B139" s="1996"/>
      <c r="C139" s="2215"/>
      <c r="D139" s="2215"/>
      <c r="E139" s="2215"/>
      <c r="F139" s="2215"/>
      <c r="G139" s="2215"/>
      <c r="H139" s="2215"/>
      <c r="I139" s="2215"/>
      <c r="J139" s="2215"/>
      <c r="K139" s="2215"/>
      <c r="L139" s="2215"/>
      <c r="M139" s="2215"/>
      <c r="N139" s="2215"/>
      <c r="O139" s="2215"/>
      <c r="P139" s="2215"/>
      <c r="Q139" s="2215"/>
      <c r="R139" s="2215"/>
      <c r="S139" s="2215"/>
      <c r="T139" s="2215"/>
      <c r="U139" s="2215"/>
      <c r="V139" s="2215"/>
      <c r="W139" s="2215"/>
      <c r="X139" s="2215"/>
      <c r="Y139" s="2215"/>
      <c r="Z139" s="2215"/>
      <c r="AA139" s="2215"/>
      <c r="AB139" s="2215"/>
      <c r="AC139" s="2215"/>
      <c r="AD139" s="2215"/>
      <c r="AE139" s="2215"/>
      <c r="AF139" s="2215"/>
      <c r="AG139" s="2215"/>
      <c r="AH139" s="2215"/>
      <c r="AI139" s="2215"/>
      <c r="AJ139" s="2215"/>
      <c r="AK139" s="2215"/>
      <c r="AL139" s="2215"/>
      <c r="AM139" s="2215"/>
      <c r="AN139" s="2215"/>
      <c r="AO139" s="2215"/>
      <c r="AP139" s="2215"/>
      <c r="AQ139" s="2215"/>
      <c r="AR139" s="2215"/>
      <c r="AS139" s="2215"/>
      <c r="AT139" s="2215"/>
      <c r="AU139" s="2215"/>
      <c r="AV139" s="2215"/>
      <c r="AW139" s="2215"/>
      <c r="AX139" s="2215"/>
      <c r="AY139" s="2215"/>
      <c r="AZ139" s="2215"/>
      <c r="BA139" s="2215"/>
      <c r="BB139" s="2215"/>
      <c r="BC139" s="2215"/>
      <c r="BD139" s="2215"/>
      <c r="BE139" s="2215"/>
      <c r="BF139" s="2215"/>
      <c r="BG139" s="2215"/>
      <c r="BH139" s="2215"/>
      <c r="BI139" s="2215"/>
      <c r="BJ139" s="2215"/>
      <c r="BK139" s="2215"/>
      <c r="BL139" s="2215"/>
      <c r="BM139" s="2215"/>
      <c r="BN139" s="2215"/>
      <c r="BO139" s="2215"/>
      <c r="BP139" s="2215"/>
      <c r="BQ139" s="2215"/>
      <c r="BR139" s="2215"/>
      <c r="BS139" s="2215"/>
      <c r="BT139" s="2215"/>
      <c r="BU139" s="2215"/>
      <c r="BV139" s="2215"/>
      <c r="BW139" s="2215"/>
      <c r="BX139" s="1996"/>
      <c r="BY139" s="1996"/>
      <c r="BZ139" s="1996"/>
      <c r="CA139" s="1996"/>
      <c r="CB139" s="1996"/>
      <c r="CC139" s="1996"/>
      <c r="CD139" s="1996"/>
      <c r="CE139" s="1996"/>
      <c r="CF139" s="1996"/>
      <c r="CG139" s="1996"/>
      <c r="CH139" s="1996"/>
      <c r="CI139" s="1996"/>
      <c r="CJ139" s="1996"/>
      <c r="CK139" s="1996"/>
      <c r="CL139" s="1996"/>
      <c r="CM139" s="1996"/>
      <c r="CN139" s="1996"/>
      <c r="CO139" s="1996"/>
      <c r="CP139" s="1996"/>
      <c r="CQ139" s="1996"/>
      <c r="CR139" s="1996"/>
      <c r="CS139" s="1996"/>
      <c r="CT139" s="1996"/>
      <c r="CU139" s="1996"/>
      <c r="CV139" s="1996"/>
      <c r="CW139" s="1996"/>
      <c r="CX139" s="1996"/>
      <c r="CY139" s="1996"/>
      <c r="CZ139" s="1996"/>
      <c r="DA139" s="1996"/>
      <c r="DB139" s="1996"/>
      <c r="DC139" s="1996"/>
      <c r="DD139" s="1996"/>
      <c r="DE139" s="1996"/>
      <c r="DF139" s="1996"/>
      <c r="DG139" s="1996"/>
      <c r="DH139" s="1996"/>
      <c r="DI139" s="1996"/>
      <c r="DJ139" s="1996"/>
      <c r="DK139" s="1996"/>
      <c r="DL139" s="1996"/>
      <c r="DM139" s="1996"/>
      <c r="DN139" s="1996"/>
      <c r="DO139" s="1996"/>
      <c r="DP139" s="1996"/>
      <c r="DQ139" s="1996"/>
      <c r="DR139" s="1996"/>
      <c r="DS139" s="1996"/>
      <c r="DT139" s="1996"/>
      <c r="DU139" s="1996"/>
      <c r="DV139" s="1996"/>
      <c r="DW139" s="1996"/>
      <c r="DX139" s="1996"/>
      <c r="DY139" s="1996"/>
      <c r="DZ139" s="1996"/>
      <c r="EA139" s="1996"/>
      <c r="EB139" s="1996"/>
      <c r="EC139" s="1996"/>
      <c r="ED139" s="1996"/>
      <c r="EE139" s="1996"/>
      <c r="EF139" s="1996"/>
      <c r="EG139" s="1996"/>
      <c r="EH139" s="1996"/>
      <c r="EI139" s="1996"/>
      <c r="EJ139" s="1996"/>
      <c r="EK139" s="1996"/>
      <c r="EL139" s="1996"/>
      <c r="EM139" s="1996"/>
      <c r="EN139" s="1996"/>
      <c r="EO139" s="1996"/>
      <c r="EP139" s="1996"/>
      <c r="EQ139" s="1996"/>
      <c r="ER139" s="1996"/>
      <c r="ES139" s="1996"/>
      <c r="ET139" s="1996"/>
      <c r="EU139" s="1996"/>
      <c r="EV139" s="1996"/>
      <c r="EW139" s="1996"/>
      <c r="EX139" s="1996"/>
      <c r="EY139" s="1996"/>
      <c r="EZ139" s="1996"/>
      <c r="FA139" s="1996"/>
      <c r="FB139" s="1996"/>
      <c r="FC139" s="1996"/>
      <c r="FD139" s="1996"/>
      <c r="FE139" s="1996"/>
      <c r="FF139" s="1996"/>
      <c r="FG139" s="1996"/>
      <c r="FH139" s="1996"/>
      <c r="FI139" s="1996"/>
      <c r="FJ139" s="1996"/>
      <c r="FK139" s="1996"/>
      <c r="FL139" s="1996"/>
      <c r="FM139" s="1996"/>
      <c r="FN139" s="1996"/>
      <c r="FO139" s="1996"/>
      <c r="FP139" s="1996"/>
      <c r="FQ139" s="1996"/>
      <c r="FR139" s="1996"/>
      <c r="FS139" s="1996"/>
      <c r="FT139" s="2392" t="s">
        <v>677</v>
      </c>
      <c r="FU139" s="2392"/>
      <c r="FV139" s="2392"/>
      <c r="FW139" s="2392"/>
      <c r="FX139" s="2392"/>
      <c r="FY139" s="2392"/>
      <c r="FZ139" s="2392"/>
      <c r="GA139" s="2392"/>
      <c r="GB139" s="2392"/>
      <c r="GC139" s="2392"/>
      <c r="GD139" s="2392"/>
      <c r="GE139" s="2392"/>
      <c r="GF139" s="2392"/>
      <c r="GG139" s="2392"/>
      <c r="GH139" s="2392"/>
      <c r="GI139" s="2392"/>
      <c r="GJ139" s="2392"/>
      <c r="GK139" s="2392"/>
      <c r="GL139" s="2392"/>
      <c r="GM139" s="2392"/>
      <c r="GN139" s="2392"/>
      <c r="GO139" s="2392"/>
      <c r="GP139" s="2392"/>
      <c r="GQ139" s="2392"/>
      <c r="GR139" s="2392"/>
      <c r="GS139" s="2392"/>
      <c r="GT139" s="2392"/>
      <c r="GU139" s="2392"/>
      <c r="GV139" s="2392"/>
      <c r="GW139" s="2392"/>
      <c r="GX139" s="2392"/>
      <c r="GY139" s="2392"/>
      <c r="GZ139" s="1996"/>
      <c r="HA139" s="1996"/>
      <c r="HB139" s="1996"/>
      <c r="HC139" s="1996"/>
      <c r="HD139" s="1996"/>
      <c r="HE139" s="1996"/>
      <c r="HF139" s="2393"/>
      <c r="HG139" s="2393"/>
      <c r="HH139" s="2393"/>
      <c r="HI139" s="2393"/>
      <c r="HJ139" s="2393"/>
      <c r="HK139" s="2393"/>
      <c r="HL139" s="2393"/>
      <c r="HM139" s="2393"/>
      <c r="HN139" s="2393"/>
      <c r="HO139" s="2393"/>
      <c r="HP139" s="2393"/>
      <c r="HQ139" s="2393"/>
      <c r="HR139" s="2393"/>
      <c r="HS139" s="2393"/>
      <c r="HT139" s="2393"/>
      <c r="HU139" s="2393"/>
      <c r="HV139" s="2393"/>
      <c r="HW139" s="2393"/>
      <c r="HX139" s="2393"/>
      <c r="HY139" s="2393"/>
      <c r="HZ139" s="2393"/>
      <c r="IA139" s="2393"/>
      <c r="IB139" s="2393"/>
      <c r="IC139" s="2393"/>
      <c r="ID139" s="2393"/>
      <c r="IE139" s="2393"/>
      <c r="IF139" s="2393"/>
      <c r="IG139" s="2393"/>
      <c r="IH139" s="2393"/>
      <c r="II139" s="2393"/>
      <c r="IJ139" s="2393"/>
      <c r="IK139" s="2393"/>
      <c r="IL139" s="2393"/>
      <c r="IM139" s="2393"/>
      <c r="IN139" s="2393"/>
      <c r="IO139" s="2393"/>
      <c r="IP139" s="2393"/>
      <c r="IQ139" s="2393"/>
      <c r="IR139" s="2393"/>
      <c r="IS139" s="2393"/>
      <c r="IT139" s="2393"/>
      <c r="IU139" s="2393"/>
      <c r="IV139" s="2393"/>
      <c r="IW139" s="2393"/>
      <c r="IX139" s="2393"/>
      <c r="IY139" s="2393"/>
      <c r="IZ139" s="2393"/>
      <c r="JA139" s="2393"/>
      <c r="JB139" s="2393"/>
      <c r="JC139" s="2393"/>
      <c r="JD139" s="2393"/>
      <c r="JE139" s="2393"/>
      <c r="JF139" s="2393"/>
      <c r="JG139" s="2393"/>
      <c r="JH139" s="2393"/>
      <c r="JI139" s="2394"/>
      <c r="JJ139" s="1996"/>
      <c r="JK139" s="1996"/>
      <c r="JL139" s="1996"/>
      <c r="JM139" s="2395"/>
      <c r="JN139" s="2395"/>
      <c r="JO139" s="2395"/>
      <c r="JP139" s="2396"/>
      <c r="JQ139" s="2396"/>
      <c r="JR139" s="2396"/>
    </row>
    <row r="140" customFormat="false" ht="14.25" hidden="false" customHeight="true" outlineLevel="0" collapsed="false">
      <c r="A140" s="1996"/>
      <c r="B140" s="1996"/>
      <c r="C140" s="2215"/>
      <c r="D140" s="2215"/>
      <c r="E140" s="2215"/>
      <c r="F140" s="2215"/>
      <c r="G140" s="2215"/>
      <c r="H140" s="2215"/>
      <c r="I140" s="2215"/>
      <c r="J140" s="2215"/>
      <c r="K140" s="2215"/>
      <c r="L140" s="2215"/>
      <c r="M140" s="2215"/>
      <c r="N140" s="2215"/>
      <c r="O140" s="2215"/>
      <c r="P140" s="2215"/>
      <c r="Q140" s="2215"/>
      <c r="R140" s="2215"/>
      <c r="S140" s="2215"/>
      <c r="T140" s="2215"/>
      <c r="U140" s="2215"/>
      <c r="V140" s="2215"/>
      <c r="W140" s="2215"/>
      <c r="X140" s="2215"/>
      <c r="Y140" s="2215"/>
      <c r="Z140" s="2215"/>
      <c r="AA140" s="2215"/>
      <c r="AB140" s="2215"/>
      <c r="AC140" s="2215"/>
      <c r="AD140" s="2215"/>
      <c r="AE140" s="2215"/>
      <c r="AF140" s="2215"/>
      <c r="AG140" s="2215"/>
      <c r="AH140" s="2215"/>
      <c r="AI140" s="2215"/>
      <c r="AJ140" s="2215"/>
      <c r="AK140" s="2215"/>
      <c r="AL140" s="2215"/>
      <c r="AM140" s="2215"/>
      <c r="AN140" s="2215"/>
      <c r="AO140" s="2215"/>
      <c r="AP140" s="2215"/>
      <c r="AQ140" s="2215"/>
      <c r="AR140" s="2215"/>
      <c r="AS140" s="2215"/>
      <c r="AT140" s="2215"/>
      <c r="AU140" s="2215"/>
      <c r="AV140" s="2215"/>
      <c r="AW140" s="2215"/>
      <c r="AX140" s="2215"/>
      <c r="AY140" s="2215"/>
      <c r="AZ140" s="2215"/>
      <c r="BA140" s="2215"/>
      <c r="BB140" s="2215"/>
      <c r="BC140" s="2215"/>
      <c r="BD140" s="2215"/>
      <c r="BE140" s="2215"/>
      <c r="BF140" s="2215"/>
      <c r="BG140" s="2215"/>
      <c r="BH140" s="2215"/>
      <c r="BI140" s="2215"/>
      <c r="BJ140" s="2215"/>
      <c r="BK140" s="2215"/>
      <c r="BL140" s="2215"/>
      <c r="BM140" s="2215"/>
      <c r="BN140" s="2215"/>
      <c r="BO140" s="2215"/>
      <c r="BP140" s="2215"/>
      <c r="BQ140" s="2215"/>
      <c r="BR140" s="2215"/>
      <c r="BS140" s="2215"/>
      <c r="BT140" s="2215"/>
      <c r="BU140" s="2215"/>
      <c r="BV140" s="2215"/>
      <c r="BW140" s="2215"/>
      <c r="BX140" s="1996"/>
      <c r="BY140" s="1996"/>
      <c r="BZ140" s="1996"/>
      <c r="CA140" s="1996"/>
      <c r="CB140" s="1996"/>
      <c r="CC140" s="1996"/>
      <c r="CD140" s="1996"/>
      <c r="CE140" s="1996"/>
      <c r="CF140" s="1996"/>
      <c r="CG140" s="1996"/>
      <c r="CH140" s="1996"/>
      <c r="CI140" s="1996"/>
      <c r="CJ140" s="1996"/>
      <c r="CK140" s="1996"/>
      <c r="CL140" s="1996"/>
      <c r="CM140" s="1996"/>
      <c r="CN140" s="1996"/>
      <c r="CO140" s="1996"/>
      <c r="CP140" s="1996"/>
      <c r="CQ140" s="1996"/>
      <c r="CR140" s="1996"/>
      <c r="CS140" s="1996"/>
      <c r="CT140" s="1996"/>
      <c r="CU140" s="1996"/>
      <c r="CV140" s="1996"/>
      <c r="CW140" s="1996"/>
      <c r="CX140" s="1996"/>
      <c r="CY140" s="1996"/>
      <c r="CZ140" s="1996"/>
      <c r="DA140" s="1996"/>
      <c r="DB140" s="1996"/>
      <c r="DC140" s="1996"/>
      <c r="DD140" s="1996"/>
      <c r="DE140" s="1996"/>
      <c r="DF140" s="1996"/>
      <c r="DG140" s="1996"/>
      <c r="DH140" s="1996"/>
      <c r="DI140" s="1996"/>
      <c r="DJ140" s="1996"/>
      <c r="DK140" s="1996"/>
      <c r="DL140" s="1996"/>
      <c r="DM140" s="1996"/>
      <c r="DN140" s="1996"/>
      <c r="DO140" s="1996"/>
      <c r="DP140" s="1996"/>
      <c r="DQ140" s="1996"/>
      <c r="DR140" s="1996"/>
      <c r="DS140" s="1996"/>
      <c r="DT140" s="1996"/>
      <c r="DU140" s="1996"/>
      <c r="DV140" s="1996"/>
      <c r="DW140" s="1996"/>
      <c r="DX140" s="1996"/>
      <c r="DY140" s="1996"/>
      <c r="DZ140" s="1996"/>
      <c r="EA140" s="1996"/>
      <c r="EB140" s="1996"/>
      <c r="EC140" s="1996"/>
      <c r="ED140" s="1996"/>
      <c r="EE140" s="1996"/>
      <c r="EF140" s="1996"/>
      <c r="EG140" s="1996"/>
      <c r="EH140" s="1996"/>
      <c r="EI140" s="1996"/>
      <c r="EJ140" s="1996"/>
      <c r="EK140" s="1996"/>
      <c r="EL140" s="1996"/>
      <c r="EM140" s="1996"/>
      <c r="EN140" s="1996"/>
      <c r="EO140" s="1996"/>
      <c r="EP140" s="1996"/>
      <c r="EQ140" s="1996"/>
      <c r="ER140" s="1996"/>
      <c r="ES140" s="1996"/>
      <c r="ET140" s="1996"/>
      <c r="EU140" s="1996"/>
      <c r="EV140" s="1996"/>
      <c r="EW140" s="1996"/>
      <c r="EX140" s="1996"/>
      <c r="EY140" s="1996"/>
      <c r="EZ140" s="1996"/>
      <c r="FA140" s="1996"/>
      <c r="FB140" s="1996"/>
      <c r="FC140" s="1996"/>
      <c r="FD140" s="1996"/>
      <c r="FE140" s="1996"/>
      <c r="FF140" s="1996"/>
      <c r="FG140" s="1996"/>
      <c r="FH140" s="1996"/>
      <c r="FI140" s="1996"/>
      <c r="FJ140" s="1996"/>
      <c r="FK140" s="1996"/>
      <c r="FL140" s="1996"/>
      <c r="FM140" s="1996"/>
      <c r="FN140" s="1996"/>
      <c r="FO140" s="1996"/>
      <c r="FP140" s="1996"/>
      <c r="FQ140" s="1996"/>
      <c r="FR140" s="1996"/>
      <c r="FS140" s="1996"/>
      <c r="FT140" s="2392"/>
      <c r="FU140" s="2392"/>
      <c r="FV140" s="2392"/>
      <c r="FW140" s="2392"/>
      <c r="FX140" s="2392"/>
      <c r="FY140" s="2392"/>
      <c r="FZ140" s="2392"/>
      <c r="GA140" s="2392"/>
      <c r="GB140" s="2392"/>
      <c r="GC140" s="2392"/>
      <c r="GD140" s="2392"/>
      <c r="GE140" s="2392"/>
      <c r="GF140" s="2392"/>
      <c r="GG140" s="2392"/>
      <c r="GH140" s="2392"/>
      <c r="GI140" s="2392"/>
      <c r="GJ140" s="2392"/>
      <c r="GK140" s="2392"/>
      <c r="GL140" s="2392"/>
      <c r="GM140" s="2392"/>
      <c r="GN140" s="2392"/>
      <c r="GO140" s="2392"/>
      <c r="GP140" s="2392"/>
      <c r="GQ140" s="2392"/>
      <c r="GR140" s="2392"/>
      <c r="GS140" s="2392"/>
      <c r="GT140" s="2392"/>
      <c r="GU140" s="2392"/>
      <c r="GV140" s="2394"/>
      <c r="GW140" s="2394"/>
      <c r="GX140" s="2394"/>
      <c r="GY140" s="2394"/>
      <c r="GZ140" s="1996"/>
      <c r="HA140" s="1996"/>
      <c r="HB140" s="1996"/>
      <c r="HC140" s="1996"/>
      <c r="HD140" s="1996"/>
      <c r="HE140" s="1996"/>
      <c r="HF140" s="2393"/>
      <c r="HG140" s="2397"/>
      <c r="HH140" s="2397"/>
      <c r="HI140" s="2397"/>
      <c r="HJ140" s="2397"/>
      <c r="HK140" s="2397"/>
      <c r="HL140" s="2397"/>
      <c r="HM140" s="2397"/>
      <c r="HN140" s="2397"/>
      <c r="HO140" s="2397"/>
      <c r="HP140" s="2397"/>
      <c r="HQ140" s="2397"/>
      <c r="HR140" s="2397"/>
      <c r="HS140" s="2397"/>
      <c r="HT140" s="2397"/>
      <c r="HU140" s="2397"/>
      <c r="HV140" s="2397"/>
      <c r="HW140" s="2397"/>
      <c r="HX140" s="2397"/>
      <c r="HY140" s="2397"/>
      <c r="HZ140" s="2397"/>
      <c r="IA140" s="2397"/>
      <c r="IB140" s="2397"/>
      <c r="IC140" s="2397"/>
      <c r="ID140" s="2397"/>
      <c r="IE140" s="2397"/>
      <c r="IF140" s="2397"/>
      <c r="IG140" s="2397"/>
      <c r="IH140" s="2397"/>
      <c r="II140" s="2397"/>
      <c r="IJ140" s="2397"/>
      <c r="IK140" s="2397"/>
      <c r="IL140" s="2397"/>
      <c r="IM140" s="2397"/>
      <c r="IN140" s="2397"/>
      <c r="IO140" s="2397"/>
      <c r="IP140" s="2397"/>
      <c r="IQ140" s="2397"/>
      <c r="IR140" s="2397"/>
      <c r="IS140" s="2397"/>
      <c r="IT140" s="2397"/>
      <c r="IU140" s="2397"/>
      <c r="IV140" s="2397"/>
      <c r="IW140" s="2397"/>
      <c r="IX140" s="2397"/>
      <c r="IY140" s="2397"/>
      <c r="IZ140" s="2397"/>
      <c r="JA140" s="2397"/>
      <c r="JB140" s="2397"/>
      <c r="JC140" s="2397"/>
      <c r="JD140" s="2397"/>
      <c r="JE140" s="2397"/>
      <c r="JF140" s="2397"/>
      <c r="JG140" s="2397"/>
      <c r="JH140" s="2397"/>
      <c r="JI140" s="2394"/>
      <c r="JJ140" s="1996"/>
      <c r="JK140" s="1996"/>
      <c r="JL140" s="1996"/>
      <c r="JM140" s="2395"/>
      <c r="JN140" s="2395"/>
      <c r="JO140" s="2395"/>
      <c r="JP140" s="2396"/>
      <c r="JQ140" s="2396"/>
      <c r="JR140" s="2396"/>
    </row>
    <row r="141" customFormat="false" ht="14.25" hidden="false" customHeight="true" outlineLevel="0" collapsed="false">
      <c r="A141" s="1996"/>
      <c r="B141" s="1996"/>
      <c r="C141" s="2215"/>
      <c r="D141" s="2215"/>
      <c r="E141" s="2215"/>
      <c r="F141" s="2215"/>
      <c r="G141" s="2215"/>
      <c r="H141" s="2215"/>
      <c r="I141" s="2215"/>
      <c r="J141" s="2215"/>
      <c r="K141" s="2215"/>
      <c r="L141" s="2215"/>
      <c r="M141" s="2215"/>
      <c r="N141" s="2215"/>
      <c r="O141" s="2215"/>
      <c r="P141" s="2215"/>
      <c r="Q141" s="2215"/>
      <c r="R141" s="2215"/>
      <c r="S141" s="2215"/>
      <c r="T141" s="2215"/>
      <c r="U141" s="2215"/>
      <c r="V141" s="2215"/>
      <c r="W141" s="2215"/>
      <c r="X141" s="2215"/>
      <c r="Y141" s="2215"/>
      <c r="Z141" s="2215"/>
      <c r="AA141" s="2215"/>
      <c r="AB141" s="2215"/>
      <c r="AC141" s="2215"/>
      <c r="AD141" s="2215"/>
      <c r="AE141" s="2215"/>
      <c r="AF141" s="2215"/>
      <c r="AG141" s="2215"/>
      <c r="AH141" s="2215"/>
      <c r="AI141" s="2215"/>
      <c r="AJ141" s="2215"/>
      <c r="AK141" s="2215"/>
      <c r="AL141" s="2215"/>
      <c r="AM141" s="2215"/>
      <c r="AN141" s="2215"/>
      <c r="AO141" s="2215"/>
      <c r="AP141" s="2215"/>
      <c r="AQ141" s="2215"/>
      <c r="AR141" s="2215"/>
      <c r="AS141" s="2215"/>
      <c r="AT141" s="2215"/>
      <c r="AU141" s="2215"/>
      <c r="AV141" s="2215"/>
      <c r="AW141" s="2215"/>
      <c r="AX141" s="2215"/>
      <c r="AY141" s="2215"/>
      <c r="AZ141" s="2215"/>
      <c r="BA141" s="2215"/>
      <c r="BB141" s="2215"/>
      <c r="BC141" s="2215"/>
      <c r="BD141" s="2215"/>
      <c r="BE141" s="2215"/>
      <c r="BF141" s="2215"/>
      <c r="BG141" s="2215"/>
      <c r="BH141" s="2215"/>
      <c r="BI141" s="2215"/>
      <c r="BJ141" s="2215"/>
      <c r="BK141" s="2215"/>
      <c r="BL141" s="2215"/>
      <c r="BM141" s="2215"/>
      <c r="BN141" s="2215"/>
      <c r="BO141" s="2215"/>
      <c r="BP141" s="2215"/>
      <c r="BQ141" s="2215"/>
      <c r="BR141" s="2215"/>
      <c r="BS141" s="2215"/>
      <c r="BT141" s="2215"/>
      <c r="BU141" s="2215"/>
      <c r="BV141" s="2215"/>
      <c r="BW141" s="2215"/>
      <c r="BX141" s="1996"/>
      <c r="BY141" s="1996"/>
      <c r="BZ141" s="1996"/>
      <c r="CA141" s="1996"/>
      <c r="CB141" s="1996"/>
      <c r="CC141" s="1996"/>
      <c r="CD141" s="1996"/>
      <c r="CE141" s="1996"/>
      <c r="CF141" s="1996"/>
      <c r="CG141" s="1996"/>
      <c r="CH141" s="1996"/>
      <c r="CI141" s="1996"/>
      <c r="CJ141" s="1996"/>
      <c r="CK141" s="1996"/>
      <c r="CL141" s="1996"/>
      <c r="CM141" s="1996"/>
      <c r="CN141" s="1996"/>
      <c r="CO141" s="1996"/>
      <c r="CP141" s="1996"/>
      <c r="CQ141" s="1996"/>
      <c r="CR141" s="1996"/>
      <c r="CS141" s="1996"/>
      <c r="CT141" s="1996"/>
      <c r="CU141" s="1996"/>
      <c r="CV141" s="1996"/>
      <c r="CW141" s="1996"/>
      <c r="CX141" s="1996"/>
      <c r="CY141" s="1996"/>
      <c r="CZ141" s="1996"/>
      <c r="DA141" s="1996"/>
      <c r="DB141" s="1996"/>
      <c r="DC141" s="1996"/>
      <c r="DD141" s="1996"/>
      <c r="DE141" s="1996"/>
      <c r="DF141" s="1996"/>
      <c r="DG141" s="1996"/>
      <c r="DH141" s="1996"/>
      <c r="DI141" s="1996"/>
      <c r="DJ141" s="1996"/>
      <c r="DK141" s="1996"/>
      <c r="DL141" s="1996"/>
      <c r="DM141" s="1996"/>
      <c r="DN141" s="1996"/>
      <c r="DO141" s="1996"/>
      <c r="DP141" s="1996"/>
      <c r="DQ141" s="1996"/>
      <c r="DR141" s="1996"/>
      <c r="DS141" s="1996"/>
      <c r="DT141" s="1996"/>
      <c r="DU141" s="1996"/>
      <c r="DV141" s="1996"/>
      <c r="DW141" s="1996"/>
      <c r="DX141" s="1996"/>
      <c r="DY141" s="1996"/>
      <c r="DZ141" s="1996"/>
      <c r="EA141" s="1996"/>
      <c r="EB141" s="1996"/>
      <c r="EC141" s="1996"/>
      <c r="ED141" s="1996"/>
      <c r="EE141" s="1996"/>
      <c r="EF141" s="1996"/>
      <c r="EG141" s="1996"/>
      <c r="EH141" s="1996"/>
      <c r="EI141" s="1996"/>
      <c r="EJ141" s="1996"/>
      <c r="EK141" s="1996"/>
      <c r="EL141" s="1996"/>
      <c r="EM141" s="1996"/>
      <c r="EN141" s="1996"/>
      <c r="EO141" s="1996"/>
      <c r="EP141" s="1996"/>
      <c r="EQ141" s="1996"/>
      <c r="ER141" s="1996"/>
      <c r="ES141" s="1996"/>
      <c r="ET141" s="1996"/>
      <c r="EU141" s="1996"/>
      <c r="EV141" s="1996"/>
      <c r="EW141" s="1996"/>
      <c r="EX141" s="1996"/>
      <c r="EY141" s="1996"/>
      <c r="EZ141" s="1996"/>
      <c r="FA141" s="1996"/>
      <c r="FB141" s="1996"/>
      <c r="FC141" s="1996"/>
      <c r="FD141" s="1996"/>
      <c r="FE141" s="1996"/>
      <c r="FF141" s="1996"/>
      <c r="FG141" s="1996"/>
      <c r="FH141" s="1996"/>
      <c r="FI141" s="1996"/>
      <c r="FJ141" s="1996"/>
      <c r="FK141" s="1996"/>
      <c r="FL141" s="1996"/>
      <c r="FM141" s="1996"/>
      <c r="FN141" s="1996"/>
      <c r="FO141" s="1996"/>
      <c r="FP141" s="1996"/>
      <c r="FQ141" s="1996"/>
      <c r="FR141" s="1996"/>
      <c r="FS141" s="1996"/>
      <c r="FT141" s="2392"/>
      <c r="FU141" s="2392"/>
      <c r="FV141" s="2392"/>
      <c r="FW141" s="2392"/>
      <c r="FX141" s="2392"/>
      <c r="FY141" s="2392"/>
      <c r="FZ141" s="2392"/>
      <c r="GA141" s="2392"/>
      <c r="GB141" s="2392"/>
      <c r="GC141" s="2392"/>
      <c r="GD141" s="2392"/>
      <c r="GE141" s="2392"/>
      <c r="GF141" s="2392"/>
      <c r="GG141" s="2392"/>
      <c r="GH141" s="2392"/>
      <c r="GI141" s="2392"/>
      <c r="GJ141" s="2392"/>
      <c r="GK141" s="2392"/>
      <c r="GL141" s="2392"/>
      <c r="GM141" s="2392"/>
      <c r="GN141" s="2392"/>
      <c r="GO141" s="2392"/>
      <c r="GP141" s="2392"/>
      <c r="GQ141" s="2392"/>
      <c r="GR141" s="2392"/>
      <c r="GS141" s="2392"/>
      <c r="GT141" s="2392"/>
      <c r="GU141" s="2392"/>
      <c r="GV141" s="2394"/>
      <c r="GW141" s="2394"/>
      <c r="GX141" s="2394"/>
      <c r="GY141" s="2394"/>
      <c r="GZ141" s="1996"/>
      <c r="HA141" s="1996"/>
      <c r="HB141" s="1996"/>
      <c r="HC141" s="1996"/>
      <c r="HD141" s="1996"/>
      <c r="HE141" s="1996"/>
      <c r="HF141" s="2393"/>
      <c r="HG141" s="2397"/>
      <c r="HH141" s="2397"/>
      <c r="HI141" s="2397"/>
      <c r="HJ141" s="2397"/>
      <c r="HK141" s="2397"/>
      <c r="HL141" s="2397"/>
      <c r="HM141" s="2397"/>
      <c r="HN141" s="2397"/>
      <c r="HO141" s="2397"/>
      <c r="HP141" s="2397"/>
      <c r="HQ141" s="2397"/>
      <c r="HR141" s="2397"/>
      <c r="HS141" s="2397"/>
      <c r="HT141" s="2397"/>
      <c r="HU141" s="2397"/>
      <c r="HV141" s="2397"/>
      <c r="HW141" s="2397"/>
      <c r="HX141" s="2397"/>
      <c r="HY141" s="2397"/>
      <c r="HZ141" s="2397"/>
      <c r="IA141" s="2397"/>
      <c r="IB141" s="2397"/>
      <c r="IC141" s="2397"/>
      <c r="ID141" s="2397"/>
      <c r="IE141" s="2397"/>
      <c r="IF141" s="2397"/>
      <c r="IG141" s="2397"/>
      <c r="IH141" s="2397"/>
      <c r="II141" s="2397"/>
      <c r="IJ141" s="2397"/>
      <c r="IK141" s="2397"/>
      <c r="IL141" s="2397"/>
      <c r="IM141" s="2397"/>
      <c r="IN141" s="2397"/>
      <c r="IO141" s="2397"/>
      <c r="IP141" s="2397"/>
      <c r="IQ141" s="2397"/>
      <c r="IR141" s="2397"/>
      <c r="IS141" s="2397"/>
      <c r="IT141" s="2397"/>
      <c r="IU141" s="2397"/>
      <c r="IV141" s="2397"/>
      <c r="IW141" s="2397"/>
      <c r="IX141" s="2397"/>
      <c r="IY141" s="2397"/>
      <c r="IZ141" s="2397"/>
      <c r="JA141" s="2397"/>
      <c r="JB141" s="2397"/>
      <c r="JC141" s="2397"/>
      <c r="JD141" s="2397"/>
      <c r="JE141" s="2397"/>
      <c r="JF141" s="2397"/>
      <c r="JG141" s="2397"/>
      <c r="JH141" s="2397"/>
      <c r="JI141" s="2394"/>
      <c r="JJ141" s="1996"/>
      <c r="JK141" s="1996"/>
      <c r="JL141" s="1996"/>
      <c r="JM141" s="2395"/>
      <c r="JN141" s="2395"/>
      <c r="JO141" s="2395"/>
      <c r="JP141" s="2396"/>
      <c r="JQ141" s="2396"/>
      <c r="JR141" s="2396"/>
    </row>
    <row r="142" customFormat="false" ht="14.25" hidden="false" customHeight="true" outlineLevel="0" collapsed="false">
      <c r="A142" s="1996"/>
      <c r="B142" s="1996"/>
      <c r="C142" s="2215"/>
      <c r="D142" s="2215"/>
      <c r="E142" s="2215"/>
      <c r="F142" s="2215"/>
      <c r="G142" s="2215"/>
      <c r="H142" s="2215"/>
      <c r="I142" s="2215"/>
      <c r="J142" s="2215"/>
      <c r="K142" s="2215"/>
      <c r="L142" s="2215"/>
      <c r="M142" s="2215"/>
      <c r="N142" s="2215"/>
      <c r="O142" s="2215"/>
      <c r="P142" s="2215"/>
      <c r="Q142" s="2215"/>
      <c r="R142" s="2215"/>
      <c r="S142" s="2215"/>
      <c r="T142" s="2215"/>
      <c r="U142" s="2215"/>
      <c r="V142" s="2215"/>
      <c r="W142" s="2215"/>
      <c r="X142" s="2215"/>
      <c r="Y142" s="2215"/>
      <c r="Z142" s="2215"/>
      <c r="AA142" s="2215"/>
      <c r="AB142" s="2215"/>
      <c r="AC142" s="2215"/>
      <c r="AD142" s="2215"/>
      <c r="AE142" s="2215"/>
      <c r="AF142" s="2215"/>
      <c r="AG142" s="2215"/>
      <c r="AH142" s="2215"/>
      <c r="AI142" s="2215"/>
      <c r="AJ142" s="2215"/>
      <c r="AK142" s="2215"/>
      <c r="AL142" s="2215"/>
      <c r="AM142" s="2215"/>
      <c r="AN142" s="2215"/>
      <c r="AO142" s="2215"/>
      <c r="AP142" s="2215"/>
      <c r="AQ142" s="2215"/>
      <c r="AR142" s="2215"/>
      <c r="AS142" s="2215"/>
      <c r="AT142" s="2215"/>
      <c r="AU142" s="2215"/>
      <c r="AV142" s="2215"/>
      <c r="AW142" s="2215"/>
      <c r="AX142" s="2215"/>
      <c r="AY142" s="2215"/>
      <c r="AZ142" s="2215"/>
      <c r="BA142" s="2215"/>
      <c r="BB142" s="2215"/>
      <c r="BC142" s="2215"/>
      <c r="BD142" s="2215"/>
      <c r="BE142" s="2215"/>
      <c r="BF142" s="2215"/>
      <c r="BG142" s="2215"/>
      <c r="BH142" s="2215"/>
      <c r="BI142" s="2215"/>
      <c r="BJ142" s="2215"/>
      <c r="BK142" s="2215"/>
      <c r="BL142" s="2215"/>
      <c r="BM142" s="2215"/>
      <c r="BN142" s="2215"/>
      <c r="BO142" s="2215"/>
      <c r="BP142" s="2215"/>
      <c r="BQ142" s="2215"/>
      <c r="BR142" s="2215"/>
      <c r="BS142" s="2215"/>
      <c r="BT142" s="2215"/>
      <c r="BU142" s="2215"/>
      <c r="BV142" s="2215"/>
      <c r="BW142" s="2215"/>
      <c r="BX142" s="1996"/>
      <c r="BY142" s="1996"/>
      <c r="BZ142" s="1996"/>
      <c r="CA142" s="1996"/>
      <c r="CB142" s="1996"/>
      <c r="CC142" s="1996"/>
      <c r="CD142" s="1996"/>
      <c r="CE142" s="1996"/>
      <c r="CF142" s="1996"/>
      <c r="CG142" s="1996"/>
      <c r="CH142" s="1996"/>
      <c r="CI142" s="1996"/>
      <c r="CJ142" s="1996"/>
      <c r="CK142" s="1996"/>
      <c r="CL142" s="1996"/>
      <c r="CM142" s="1996"/>
      <c r="CN142" s="1996"/>
      <c r="CO142" s="1996"/>
      <c r="CP142" s="1996"/>
      <c r="CQ142" s="1996"/>
      <c r="CR142" s="1996"/>
      <c r="CS142" s="1996"/>
      <c r="CT142" s="1996"/>
      <c r="CU142" s="1996"/>
      <c r="CV142" s="1996"/>
      <c r="CW142" s="1996"/>
      <c r="CX142" s="1996"/>
      <c r="CY142" s="1996"/>
      <c r="CZ142" s="1996"/>
      <c r="DA142" s="1996"/>
      <c r="DB142" s="1996"/>
      <c r="DC142" s="1996"/>
      <c r="DD142" s="1996"/>
      <c r="DE142" s="1996"/>
      <c r="DF142" s="1996"/>
      <c r="DG142" s="1996"/>
      <c r="DH142" s="1996"/>
      <c r="DI142" s="1996"/>
      <c r="DJ142" s="1996"/>
      <c r="DK142" s="1996"/>
      <c r="DL142" s="1996"/>
      <c r="DM142" s="1996"/>
      <c r="DN142" s="1996"/>
      <c r="DO142" s="1996"/>
      <c r="DP142" s="1996"/>
      <c r="DQ142" s="1996"/>
      <c r="DR142" s="1996"/>
      <c r="DS142" s="1996"/>
      <c r="DT142" s="1996"/>
      <c r="DU142" s="1996"/>
      <c r="DV142" s="1996"/>
      <c r="DW142" s="1996"/>
      <c r="DX142" s="1996"/>
      <c r="DY142" s="1996"/>
      <c r="DZ142" s="1996"/>
      <c r="EA142" s="1996"/>
      <c r="EB142" s="1996"/>
      <c r="EC142" s="1996"/>
      <c r="ED142" s="1996"/>
      <c r="EE142" s="1996"/>
      <c r="EF142" s="1996"/>
      <c r="EG142" s="1996"/>
      <c r="EH142" s="1996"/>
      <c r="EI142" s="1996"/>
      <c r="EJ142" s="1996"/>
      <c r="EK142" s="1996"/>
      <c r="EL142" s="1996"/>
      <c r="EM142" s="1996"/>
      <c r="EN142" s="1996"/>
      <c r="EO142" s="1996"/>
      <c r="EP142" s="1996"/>
      <c r="EQ142" s="1996"/>
      <c r="ER142" s="1996"/>
      <c r="ES142" s="1996"/>
      <c r="ET142" s="1996"/>
      <c r="EU142" s="1996"/>
      <c r="EV142" s="1996"/>
      <c r="EW142" s="1996"/>
      <c r="EX142" s="1996"/>
      <c r="EY142" s="1996"/>
      <c r="EZ142" s="1996"/>
      <c r="FA142" s="1996"/>
      <c r="FB142" s="1996"/>
      <c r="FC142" s="2398"/>
      <c r="FD142" s="1996"/>
      <c r="FE142" s="1996"/>
      <c r="FF142" s="1996"/>
      <c r="FG142" s="1996"/>
      <c r="FH142" s="1996"/>
      <c r="FI142" s="1996"/>
      <c r="FJ142" s="1996"/>
      <c r="FK142" s="1996"/>
      <c r="FL142" s="1996"/>
      <c r="FM142" s="1996"/>
      <c r="FN142" s="1996"/>
      <c r="FO142" s="1996"/>
      <c r="FP142" s="1996"/>
      <c r="FQ142" s="1996"/>
      <c r="FR142" s="1996"/>
      <c r="FS142" s="1996"/>
      <c r="FT142" s="2392"/>
      <c r="FU142" s="2392"/>
      <c r="FV142" s="2392"/>
      <c r="FW142" s="2392"/>
      <c r="FX142" s="2392"/>
      <c r="FY142" s="2392"/>
      <c r="FZ142" s="2392"/>
      <c r="GA142" s="2392"/>
      <c r="GB142" s="2392"/>
      <c r="GC142" s="2392"/>
      <c r="GD142" s="2392"/>
      <c r="GE142" s="2392"/>
      <c r="GF142" s="2392"/>
      <c r="GG142" s="2392"/>
      <c r="GH142" s="2392"/>
      <c r="GI142" s="2392"/>
      <c r="GJ142" s="2392"/>
      <c r="GK142" s="2392"/>
      <c r="GL142" s="2392"/>
      <c r="GM142" s="2392"/>
      <c r="GN142" s="2392"/>
      <c r="GO142" s="2392"/>
      <c r="GP142" s="2392"/>
      <c r="GQ142" s="2392"/>
      <c r="GR142" s="2392"/>
      <c r="GS142" s="2392"/>
      <c r="GT142" s="2392"/>
      <c r="GU142" s="2392"/>
      <c r="GV142" s="2394"/>
      <c r="GW142" s="2394"/>
      <c r="GX142" s="2394"/>
      <c r="GY142" s="2394"/>
      <c r="GZ142" s="1996"/>
      <c r="HA142" s="1996"/>
      <c r="HB142" s="1996"/>
      <c r="HC142" s="1996"/>
      <c r="HD142" s="1996"/>
      <c r="HE142" s="1996"/>
      <c r="HF142" s="2393"/>
      <c r="HG142" s="2397"/>
      <c r="HH142" s="2397"/>
      <c r="HI142" s="2397"/>
      <c r="HJ142" s="2397"/>
      <c r="HK142" s="2397"/>
      <c r="HL142" s="2397"/>
      <c r="HM142" s="2397"/>
      <c r="HN142" s="2397"/>
      <c r="HO142" s="2397"/>
      <c r="HP142" s="2397"/>
      <c r="HQ142" s="2397"/>
      <c r="HR142" s="2397"/>
      <c r="HS142" s="2397"/>
      <c r="HT142" s="2397"/>
      <c r="HU142" s="2397"/>
      <c r="HV142" s="2397"/>
      <c r="HW142" s="2397"/>
      <c r="HX142" s="2397"/>
      <c r="HY142" s="2397"/>
      <c r="HZ142" s="2397"/>
      <c r="IA142" s="2397"/>
      <c r="IB142" s="2397"/>
      <c r="IC142" s="2397"/>
      <c r="ID142" s="2397"/>
      <c r="IE142" s="2397"/>
      <c r="IF142" s="2397"/>
      <c r="IG142" s="2397"/>
      <c r="IH142" s="2397"/>
      <c r="II142" s="2397"/>
      <c r="IJ142" s="2397"/>
      <c r="IK142" s="2397"/>
      <c r="IL142" s="2397"/>
      <c r="IM142" s="2397"/>
      <c r="IN142" s="2397"/>
      <c r="IO142" s="2397"/>
      <c r="IP142" s="2397"/>
      <c r="IQ142" s="2397"/>
      <c r="IR142" s="2397"/>
      <c r="IS142" s="2397"/>
      <c r="IT142" s="2397"/>
      <c r="IU142" s="2397"/>
      <c r="IV142" s="2397"/>
      <c r="IW142" s="2397"/>
      <c r="IX142" s="2397"/>
      <c r="IY142" s="2397"/>
      <c r="IZ142" s="2397"/>
      <c r="JA142" s="2397"/>
      <c r="JB142" s="2397"/>
      <c r="JC142" s="2397"/>
      <c r="JD142" s="2397"/>
      <c r="JE142" s="2397"/>
      <c r="JF142" s="2397"/>
      <c r="JG142" s="2397"/>
      <c r="JH142" s="2397"/>
      <c r="JI142" s="2394"/>
      <c r="JJ142" s="1996"/>
      <c r="JK142" s="1996"/>
      <c r="JL142" s="1996"/>
      <c r="JM142" s="2395"/>
      <c r="JN142" s="2395"/>
      <c r="JO142" s="2395"/>
      <c r="JP142" s="2396"/>
      <c r="JQ142" s="2396"/>
      <c r="JR142" s="2396"/>
    </row>
    <row r="143" customFormat="false" ht="14.25" hidden="false" customHeight="true" outlineLevel="0" collapsed="false">
      <c r="A143" s="1996"/>
      <c r="B143" s="1996"/>
      <c r="C143" s="2215"/>
      <c r="D143" s="2215"/>
      <c r="E143" s="2215"/>
      <c r="F143" s="2215"/>
      <c r="G143" s="1996"/>
      <c r="H143" s="1996"/>
      <c r="I143" s="1996"/>
      <c r="J143" s="1996"/>
      <c r="K143" s="1996"/>
      <c r="L143" s="1996"/>
      <c r="M143" s="1996"/>
      <c r="N143" s="1996"/>
      <c r="O143" s="1996"/>
      <c r="P143" s="1996"/>
      <c r="Q143" s="1996"/>
      <c r="R143" s="1996"/>
      <c r="S143" s="1996"/>
      <c r="T143" s="1996"/>
      <c r="U143" s="1996"/>
      <c r="V143" s="1996"/>
      <c r="W143" s="1996"/>
      <c r="X143" s="1996"/>
      <c r="Y143" s="1996"/>
      <c r="Z143" s="1996"/>
      <c r="AA143" s="1996"/>
      <c r="AB143" s="1996"/>
      <c r="AC143" s="1996"/>
      <c r="AD143" s="1996"/>
      <c r="AE143" s="1996"/>
      <c r="AF143" s="1996"/>
      <c r="AG143" s="1996"/>
      <c r="AH143" s="1996"/>
      <c r="AI143" s="1996"/>
      <c r="AJ143" s="1996"/>
      <c r="AK143" s="1996"/>
      <c r="AL143" s="1996"/>
      <c r="AM143" s="1996"/>
      <c r="AN143" s="1996"/>
      <c r="AO143" s="1996"/>
      <c r="AP143" s="1996"/>
      <c r="AQ143" s="1996"/>
      <c r="AR143" s="1996"/>
      <c r="AS143" s="1996"/>
      <c r="AT143" s="1996"/>
      <c r="AU143" s="2215"/>
      <c r="AV143" s="2215"/>
      <c r="AW143" s="2215"/>
      <c r="AX143" s="2215"/>
      <c r="AY143" s="2215"/>
      <c r="AZ143" s="2215"/>
      <c r="BA143" s="2215"/>
      <c r="BB143" s="2215"/>
      <c r="BC143" s="2215"/>
      <c r="BD143" s="2215"/>
      <c r="BE143" s="2215"/>
      <c r="BF143" s="2215"/>
      <c r="BG143" s="2215"/>
      <c r="BH143" s="2215"/>
      <c r="BI143" s="2215"/>
      <c r="BJ143" s="2215"/>
      <c r="BK143" s="2215"/>
      <c r="BL143" s="2215"/>
      <c r="BM143" s="2215"/>
      <c r="BN143" s="2215"/>
      <c r="BO143" s="2215"/>
      <c r="BP143" s="2215"/>
      <c r="BQ143" s="2215"/>
      <c r="BR143" s="2215"/>
      <c r="BS143" s="2215"/>
      <c r="BT143" s="2215"/>
      <c r="BU143" s="2215"/>
      <c r="BV143" s="1996"/>
      <c r="BW143" s="1996"/>
      <c r="BX143" s="1996"/>
      <c r="BY143" s="1996"/>
      <c r="BZ143" s="1996"/>
      <c r="CA143" s="1996"/>
      <c r="CB143" s="1996"/>
      <c r="CC143" s="1996"/>
      <c r="CD143" s="1996"/>
      <c r="CE143" s="1996"/>
      <c r="CF143" s="1996"/>
      <c r="CG143" s="1996"/>
      <c r="CH143" s="1996"/>
      <c r="CI143" s="1996"/>
      <c r="CJ143" s="1996"/>
      <c r="CK143" s="1996"/>
      <c r="CL143" s="1996"/>
      <c r="CM143" s="1996"/>
      <c r="CN143" s="1996"/>
      <c r="CO143" s="1996"/>
      <c r="CP143" s="1996"/>
      <c r="CQ143" s="1996"/>
      <c r="CR143" s="1996"/>
      <c r="CS143" s="1996"/>
      <c r="CT143" s="1996"/>
      <c r="CU143" s="1996"/>
      <c r="CV143" s="1996"/>
      <c r="CW143" s="1996"/>
      <c r="CX143" s="1996"/>
      <c r="CY143" s="1996"/>
      <c r="CZ143" s="1996"/>
      <c r="DA143" s="1996"/>
      <c r="DB143" s="1996"/>
      <c r="DC143" s="1996"/>
      <c r="DD143" s="1996"/>
      <c r="DE143" s="1996"/>
      <c r="DF143" s="1996"/>
      <c r="DG143" s="1996"/>
      <c r="DH143" s="1996"/>
      <c r="DI143" s="1996"/>
      <c r="DJ143" s="1996"/>
      <c r="DK143" s="1996"/>
      <c r="DL143" s="1996"/>
      <c r="DM143" s="1996"/>
      <c r="DN143" s="1996"/>
      <c r="DO143" s="1996"/>
      <c r="DP143" s="1996"/>
      <c r="DQ143" s="1996"/>
      <c r="DR143" s="1996"/>
      <c r="DS143" s="1996"/>
      <c r="DT143" s="1996"/>
      <c r="DU143" s="1996"/>
      <c r="DV143" s="1996"/>
      <c r="DW143" s="1996"/>
      <c r="DX143" s="1996"/>
      <c r="DY143" s="1996"/>
      <c r="DZ143" s="1996"/>
      <c r="EA143" s="1996"/>
      <c r="EB143" s="1996"/>
      <c r="EC143" s="1996"/>
      <c r="ED143" s="1996"/>
      <c r="EE143" s="1996"/>
      <c r="EF143" s="1996"/>
      <c r="EG143" s="1996"/>
      <c r="EH143" s="1996"/>
      <c r="EI143" s="1996"/>
      <c r="EJ143" s="1996"/>
      <c r="EK143" s="1996"/>
      <c r="EL143" s="1996"/>
      <c r="EM143" s="1996"/>
      <c r="EN143" s="1996"/>
      <c r="EO143" s="1996"/>
      <c r="EP143" s="1996"/>
      <c r="EQ143" s="1996"/>
      <c r="ER143" s="1996"/>
      <c r="ES143" s="1996"/>
      <c r="ET143" s="1996"/>
      <c r="EU143" s="1996"/>
      <c r="EV143" s="1996"/>
      <c r="EW143" s="1996"/>
      <c r="EX143" s="1996"/>
      <c r="EY143" s="1996"/>
      <c r="EZ143" s="1996"/>
      <c r="FA143" s="1996"/>
      <c r="FB143" s="1996"/>
      <c r="FC143" s="1996"/>
      <c r="FD143" s="1996"/>
      <c r="FE143" s="1996"/>
      <c r="FF143" s="1996"/>
      <c r="FG143" s="1996"/>
      <c r="FH143" s="1996"/>
      <c r="FI143" s="1996"/>
      <c r="FJ143" s="1996"/>
      <c r="FK143" s="1996"/>
      <c r="FL143" s="1996"/>
      <c r="FM143" s="1996"/>
      <c r="FN143" s="1996"/>
      <c r="FO143" s="1996"/>
      <c r="FP143" s="1996"/>
      <c r="FQ143" s="1996"/>
      <c r="FR143" s="1996"/>
      <c r="FS143" s="1996"/>
      <c r="FT143" s="2392"/>
      <c r="FU143" s="2392"/>
      <c r="FV143" s="2392"/>
      <c r="FW143" s="2392"/>
      <c r="FX143" s="2392"/>
      <c r="FY143" s="2392"/>
      <c r="FZ143" s="2392"/>
      <c r="GA143" s="2392"/>
      <c r="GB143" s="2392"/>
      <c r="GC143" s="2392"/>
      <c r="GD143" s="2392"/>
      <c r="GE143" s="2392"/>
      <c r="GF143" s="2392"/>
      <c r="GG143" s="2392"/>
      <c r="GH143" s="2392"/>
      <c r="GI143" s="2392"/>
      <c r="GJ143" s="2392"/>
      <c r="GK143" s="2392"/>
      <c r="GL143" s="2392"/>
      <c r="GM143" s="2392"/>
      <c r="GN143" s="2392"/>
      <c r="GO143" s="2392"/>
      <c r="GP143" s="2392"/>
      <c r="GQ143" s="2392"/>
      <c r="GR143" s="2392"/>
      <c r="GS143" s="2392"/>
      <c r="GT143" s="2392"/>
      <c r="GU143" s="2392"/>
      <c r="GV143" s="2394"/>
      <c r="GW143" s="2394"/>
      <c r="GX143" s="2394"/>
      <c r="GY143" s="2394"/>
      <c r="GZ143" s="1996"/>
      <c r="HA143" s="1996"/>
      <c r="HB143" s="1996"/>
      <c r="HC143" s="1996"/>
      <c r="HD143" s="1996"/>
      <c r="HE143" s="1996"/>
      <c r="HF143" s="2393"/>
      <c r="HG143" s="2397"/>
      <c r="HH143" s="2397"/>
      <c r="HI143" s="2397"/>
      <c r="HJ143" s="2397"/>
      <c r="HK143" s="2397"/>
      <c r="HL143" s="2397"/>
      <c r="HM143" s="2397"/>
      <c r="HN143" s="2397"/>
      <c r="HO143" s="2397"/>
      <c r="HP143" s="2397"/>
      <c r="HQ143" s="2397"/>
      <c r="HR143" s="2397"/>
      <c r="HS143" s="2397"/>
      <c r="HT143" s="2397"/>
      <c r="HU143" s="2397"/>
      <c r="HV143" s="2397"/>
      <c r="HW143" s="2397"/>
      <c r="HX143" s="2397"/>
      <c r="HY143" s="2397"/>
      <c r="HZ143" s="2397"/>
      <c r="IA143" s="2397"/>
      <c r="IB143" s="2397"/>
      <c r="IC143" s="2397"/>
      <c r="ID143" s="2397"/>
      <c r="IE143" s="2397"/>
      <c r="IF143" s="2397"/>
      <c r="IG143" s="2397"/>
      <c r="IH143" s="2397"/>
      <c r="II143" s="2397"/>
      <c r="IJ143" s="2397"/>
      <c r="IK143" s="2397"/>
      <c r="IL143" s="2397"/>
      <c r="IM143" s="2397"/>
      <c r="IN143" s="2397"/>
      <c r="IO143" s="2397"/>
      <c r="IP143" s="2397"/>
      <c r="IQ143" s="2397"/>
      <c r="IR143" s="2397"/>
      <c r="IS143" s="2397"/>
      <c r="IT143" s="2397"/>
      <c r="IU143" s="2397"/>
      <c r="IV143" s="2397"/>
      <c r="IW143" s="2397"/>
      <c r="IX143" s="2397"/>
      <c r="IY143" s="2397"/>
      <c r="IZ143" s="2397"/>
      <c r="JA143" s="2397"/>
      <c r="JB143" s="2397"/>
      <c r="JC143" s="2397"/>
      <c r="JD143" s="2397"/>
      <c r="JE143" s="2397"/>
      <c r="JF143" s="2397"/>
      <c r="JG143" s="2397"/>
      <c r="JH143" s="2397"/>
      <c r="JI143" s="2394"/>
      <c r="JJ143" s="1996"/>
      <c r="JK143" s="1996"/>
      <c r="JL143" s="1996"/>
      <c r="JM143" s="2395"/>
      <c r="JN143" s="2395"/>
      <c r="JO143" s="2395"/>
      <c r="JP143" s="2396"/>
      <c r="JQ143" s="2396"/>
      <c r="JR143" s="2396"/>
    </row>
    <row r="144" customFormat="false" ht="15" hidden="false" customHeight="true" outlineLevel="0" collapsed="false">
      <c r="A144" s="1996"/>
      <c r="B144" s="1996"/>
      <c r="C144" s="2053"/>
      <c r="D144" s="2053"/>
      <c r="E144" s="2053"/>
      <c r="F144" s="2053"/>
      <c r="G144" s="2052"/>
      <c r="H144" s="2052"/>
      <c r="I144" s="2052"/>
      <c r="J144" s="2052"/>
      <c r="K144" s="2052"/>
      <c r="L144" s="2052"/>
      <c r="M144" s="2052"/>
      <c r="N144" s="2052"/>
      <c r="O144" s="2052"/>
      <c r="P144" s="2052"/>
      <c r="Q144" s="2052"/>
      <c r="R144" s="2052"/>
      <c r="S144" s="2052"/>
      <c r="T144" s="2052"/>
      <c r="U144" s="2052"/>
      <c r="V144" s="2052"/>
      <c r="W144" s="2052"/>
      <c r="X144" s="2052"/>
      <c r="Y144" s="2052"/>
      <c r="Z144" s="2052"/>
      <c r="AA144" s="2052"/>
      <c r="AB144" s="2052"/>
      <c r="AC144" s="2052"/>
      <c r="AD144" s="2052"/>
      <c r="AE144" s="2052"/>
      <c r="AF144" s="2052"/>
      <c r="AG144" s="2052"/>
      <c r="AH144" s="2052"/>
      <c r="AI144" s="2052"/>
      <c r="AJ144" s="2052"/>
      <c r="AK144" s="2052"/>
      <c r="AL144" s="2052"/>
      <c r="AM144" s="2052"/>
      <c r="AN144" s="2052"/>
      <c r="AO144" s="2052"/>
      <c r="AP144" s="2052"/>
      <c r="AQ144" s="2052"/>
      <c r="AR144" s="2052"/>
      <c r="AS144" s="2052"/>
      <c r="AT144" s="2052"/>
      <c r="AU144" s="2053"/>
      <c r="AV144" s="2053"/>
      <c r="AW144" s="2053"/>
      <c r="AX144" s="2053"/>
      <c r="AY144" s="2053"/>
      <c r="AZ144" s="2053"/>
      <c r="BA144" s="2053"/>
      <c r="BB144" s="2053"/>
      <c r="BC144" s="2053"/>
      <c r="BD144" s="2053"/>
      <c r="BE144" s="2053"/>
      <c r="BF144" s="2053"/>
      <c r="BG144" s="2053"/>
      <c r="BH144" s="2053"/>
      <c r="BI144" s="2053"/>
      <c r="BJ144" s="2053"/>
      <c r="BK144" s="2053"/>
      <c r="BL144" s="2053"/>
      <c r="BM144" s="2053"/>
      <c r="BN144" s="2053"/>
      <c r="BO144" s="2053"/>
      <c r="BP144" s="2053"/>
      <c r="BQ144" s="2053"/>
      <c r="BR144" s="2053"/>
      <c r="BS144" s="2053"/>
      <c r="BT144" s="2053"/>
      <c r="BU144" s="2053"/>
      <c r="BV144" s="2052"/>
      <c r="BW144" s="2052"/>
      <c r="BX144" s="2052"/>
      <c r="BY144" s="2052"/>
      <c r="BZ144" s="2052"/>
      <c r="CA144" s="2052"/>
      <c r="CB144" s="2052"/>
      <c r="CC144" s="2052"/>
      <c r="CD144" s="2052"/>
      <c r="CE144" s="2052"/>
      <c r="CF144" s="2052"/>
      <c r="CG144" s="2052"/>
      <c r="CH144" s="2052"/>
      <c r="CI144" s="2052"/>
      <c r="CJ144" s="2052"/>
      <c r="CK144" s="2052"/>
      <c r="CL144" s="2052"/>
      <c r="CM144" s="2052"/>
      <c r="CN144" s="2052"/>
      <c r="CO144" s="2052"/>
      <c r="CP144" s="2052"/>
      <c r="CQ144" s="2052"/>
      <c r="CR144" s="2052"/>
      <c r="CS144" s="2052"/>
      <c r="CT144" s="2052"/>
      <c r="CU144" s="2052"/>
      <c r="CV144" s="2052"/>
      <c r="CW144" s="2052"/>
      <c r="CX144" s="2052"/>
      <c r="CY144" s="2052"/>
      <c r="CZ144" s="2052"/>
      <c r="DA144" s="2052"/>
      <c r="DB144" s="2052"/>
      <c r="DC144" s="2052"/>
      <c r="DD144" s="2052"/>
      <c r="DE144" s="2052"/>
      <c r="DF144" s="2052"/>
      <c r="DG144" s="2052"/>
      <c r="DH144" s="2052"/>
      <c r="DI144" s="2052"/>
      <c r="DJ144" s="2052"/>
      <c r="DK144" s="2052"/>
      <c r="DL144" s="2052"/>
      <c r="DM144" s="2052"/>
      <c r="DN144" s="2052"/>
      <c r="DO144" s="2052"/>
      <c r="DP144" s="2052"/>
      <c r="DQ144" s="2052"/>
      <c r="DR144" s="2052"/>
      <c r="DS144" s="2052"/>
      <c r="DT144" s="2052"/>
      <c r="DU144" s="2052"/>
      <c r="DV144" s="2052"/>
      <c r="DW144" s="2052"/>
      <c r="DX144" s="2052"/>
      <c r="DY144" s="2052"/>
      <c r="DZ144" s="2052"/>
      <c r="EA144" s="2052"/>
      <c r="EB144" s="2052"/>
      <c r="EC144" s="2052"/>
      <c r="ED144" s="2052"/>
      <c r="EE144" s="2052"/>
      <c r="EF144" s="2052"/>
      <c r="EG144" s="2052"/>
      <c r="EH144" s="2052"/>
      <c r="EI144" s="2052"/>
      <c r="EJ144" s="2052"/>
      <c r="EK144" s="2052"/>
      <c r="EL144" s="2052"/>
      <c r="EM144" s="2052"/>
      <c r="EN144" s="2052"/>
      <c r="EO144" s="2052"/>
      <c r="EP144" s="2052"/>
      <c r="EQ144" s="2052"/>
      <c r="ER144" s="2052"/>
      <c r="ES144" s="2052"/>
      <c r="ET144" s="2052"/>
      <c r="EU144" s="2052"/>
      <c r="EV144" s="2052"/>
      <c r="EW144" s="2052"/>
      <c r="EX144" s="2052"/>
      <c r="EY144" s="2052"/>
      <c r="EZ144" s="2052"/>
      <c r="FA144" s="2052"/>
      <c r="FB144" s="2052"/>
      <c r="FC144" s="2052"/>
      <c r="FD144" s="2052"/>
      <c r="FE144" s="2052"/>
      <c r="FF144" s="2052"/>
      <c r="FG144" s="2052"/>
      <c r="FH144" s="2052"/>
      <c r="FI144" s="2052"/>
      <c r="FJ144" s="2052"/>
      <c r="FK144" s="2052"/>
      <c r="FL144" s="2052"/>
      <c r="FM144" s="2052"/>
      <c r="FN144" s="2052"/>
      <c r="FO144" s="2052"/>
      <c r="FP144" s="2052"/>
      <c r="FQ144" s="2052"/>
      <c r="FR144" s="2052"/>
      <c r="FS144" s="2052"/>
      <c r="FT144" s="2052"/>
      <c r="FU144" s="2052"/>
      <c r="FV144" s="2052"/>
      <c r="FW144" s="2052"/>
      <c r="FX144" s="2052"/>
      <c r="FY144" s="2052"/>
      <c r="FZ144" s="2052"/>
      <c r="GA144" s="2052"/>
      <c r="GB144" s="2052"/>
      <c r="GC144" s="2052"/>
      <c r="GD144" s="2052"/>
      <c r="GE144" s="2052"/>
      <c r="GF144" s="2052"/>
      <c r="GG144" s="2052"/>
      <c r="GH144" s="2052"/>
      <c r="GI144" s="2052"/>
      <c r="GJ144" s="2052"/>
      <c r="GK144" s="2052"/>
      <c r="GL144" s="2052"/>
      <c r="GM144" s="2052"/>
      <c r="GN144" s="2052"/>
      <c r="GO144" s="2052"/>
      <c r="GP144" s="2052"/>
      <c r="GQ144" s="2052"/>
      <c r="GR144" s="2052"/>
      <c r="GS144" s="2052"/>
      <c r="GT144" s="2052"/>
      <c r="GU144" s="2052"/>
      <c r="GV144" s="2052"/>
      <c r="GW144" s="2052"/>
      <c r="GX144" s="2052"/>
      <c r="GY144" s="2052"/>
      <c r="GZ144" s="2052"/>
      <c r="HA144" s="2052"/>
      <c r="HB144" s="2052"/>
      <c r="HC144" s="2052"/>
      <c r="HD144" s="2052"/>
      <c r="HE144" s="2052"/>
      <c r="HF144" s="2399"/>
      <c r="HG144" s="2399"/>
      <c r="HH144" s="2399"/>
      <c r="HI144" s="2399"/>
      <c r="HJ144" s="2399"/>
      <c r="HK144" s="2399"/>
      <c r="HL144" s="2399"/>
      <c r="HM144" s="2399"/>
      <c r="HN144" s="2399"/>
      <c r="HO144" s="2399"/>
      <c r="HP144" s="2399"/>
      <c r="HQ144" s="2399"/>
      <c r="HR144" s="2399"/>
      <c r="HS144" s="2399"/>
      <c r="HT144" s="2399"/>
      <c r="HU144" s="2399"/>
      <c r="HV144" s="2399"/>
      <c r="HW144" s="2399"/>
      <c r="HX144" s="2399"/>
      <c r="HY144" s="2399"/>
      <c r="HZ144" s="2399"/>
      <c r="IA144" s="2399"/>
      <c r="IB144" s="2399"/>
      <c r="IC144" s="2399"/>
      <c r="ID144" s="2399"/>
      <c r="IE144" s="2399"/>
      <c r="IF144" s="2399"/>
      <c r="IG144" s="2399"/>
      <c r="IH144" s="2399"/>
      <c r="II144" s="2399"/>
      <c r="IJ144" s="2399"/>
      <c r="IK144" s="2399"/>
      <c r="IL144" s="2399"/>
      <c r="IM144" s="2399"/>
      <c r="IN144" s="2399"/>
      <c r="IO144" s="2399"/>
      <c r="IP144" s="2399"/>
      <c r="IQ144" s="2399"/>
      <c r="IR144" s="2399"/>
      <c r="IS144" s="2399"/>
      <c r="IT144" s="2399"/>
      <c r="IU144" s="2399"/>
      <c r="IV144" s="2399"/>
      <c r="IW144" s="2399"/>
      <c r="IX144" s="2399"/>
      <c r="IY144" s="2399"/>
      <c r="IZ144" s="2399"/>
      <c r="JA144" s="2399"/>
      <c r="JB144" s="2399"/>
      <c r="JC144" s="2399"/>
      <c r="JD144" s="2399"/>
      <c r="JE144" s="2399"/>
      <c r="JF144" s="2399"/>
      <c r="JG144" s="2399"/>
      <c r="JH144" s="2399"/>
      <c r="JI144" s="2052"/>
      <c r="JJ144" s="2052"/>
      <c r="JK144" s="2052"/>
      <c r="JL144" s="2052"/>
      <c r="JP144" s="2052"/>
      <c r="JQ144" s="2052"/>
      <c r="JR144" s="2052"/>
    </row>
    <row r="145" customFormat="false" ht="15" hidden="false" customHeight="true" outlineLevel="0" collapsed="false">
      <c r="A145" s="1996"/>
      <c r="B145" s="1996"/>
      <c r="C145" s="2053" t="s">
        <v>678</v>
      </c>
      <c r="D145" s="2053" t="s">
        <v>679</v>
      </c>
      <c r="E145" s="2053" t="s">
        <v>680</v>
      </c>
      <c r="F145" s="2053" t="s">
        <v>87</v>
      </c>
      <c r="H145" s="2052"/>
      <c r="I145" s="2052"/>
      <c r="J145" s="2052"/>
      <c r="K145" s="2052"/>
      <c r="L145" s="2052"/>
      <c r="M145" s="2052"/>
      <c r="N145" s="2052"/>
      <c r="O145" s="2052"/>
      <c r="P145" s="2052"/>
      <c r="Q145" s="2052"/>
      <c r="R145" s="2052"/>
      <c r="S145" s="2052"/>
      <c r="T145" s="2052"/>
      <c r="U145" s="2052"/>
      <c r="V145" s="2052"/>
      <c r="W145" s="2052"/>
      <c r="X145" s="2052"/>
      <c r="Y145" s="2052"/>
      <c r="AC145" s="1993" t="s">
        <v>87</v>
      </c>
      <c r="AD145" s="2052"/>
      <c r="AE145" s="2052"/>
      <c r="AF145" s="2052"/>
      <c r="AG145" s="2052"/>
      <c r="AH145" s="2052"/>
      <c r="AI145" s="2052"/>
      <c r="AJ145" s="2052"/>
      <c r="AK145" s="2052"/>
      <c r="AL145" s="2052"/>
      <c r="AM145" s="2052"/>
      <c r="AN145" s="2052"/>
      <c r="AO145" s="2052"/>
      <c r="AP145" s="2052"/>
      <c r="AQ145" s="2052"/>
      <c r="AR145" s="2052"/>
      <c r="AS145" s="2052"/>
      <c r="AT145" s="2052"/>
      <c r="AU145" s="2400"/>
      <c r="AV145" s="2400"/>
      <c r="AW145" s="2400"/>
      <c r="AX145" s="2053"/>
      <c r="AY145" s="2053"/>
      <c r="AZ145" s="2053"/>
      <c r="BA145" s="2053"/>
      <c r="BB145" s="2053"/>
      <c r="BC145" s="2053"/>
      <c r="BD145" s="2053"/>
      <c r="BE145" s="2053"/>
      <c r="BF145" s="2053"/>
      <c r="BG145" s="2053"/>
      <c r="BH145" s="2053"/>
      <c r="BI145" s="2053"/>
      <c r="BJ145" s="2053"/>
      <c r="BK145" s="2053"/>
      <c r="BL145" s="2053"/>
      <c r="BM145" s="2053"/>
      <c r="BN145" s="2053"/>
      <c r="BO145" s="2053"/>
      <c r="BP145" s="2053"/>
      <c r="BQ145" s="2053"/>
      <c r="BR145" s="2053"/>
      <c r="BS145" s="2053"/>
      <c r="BT145" s="2053"/>
      <c r="BU145" s="2053"/>
      <c r="BV145" s="2052"/>
      <c r="BW145" s="2052"/>
      <c r="BX145" s="2052"/>
      <c r="BY145" s="2052"/>
      <c r="BZ145" s="2052"/>
      <c r="CA145" s="2052"/>
      <c r="CB145" s="2052"/>
      <c r="CC145" s="2052"/>
      <c r="CD145" s="2052"/>
      <c r="CE145" s="2052"/>
      <c r="CF145" s="2052"/>
      <c r="CG145" s="2052"/>
      <c r="CH145" s="2052"/>
      <c r="CI145" s="2052"/>
      <c r="CJ145" s="2052"/>
      <c r="CK145" s="2052"/>
      <c r="CL145" s="2052"/>
      <c r="CM145" s="2052"/>
      <c r="CN145" s="2052"/>
      <c r="CO145" s="2052"/>
      <c r="CP145" s="2052"/>
      <c r="CQ145" s="2052"/>
      <c r="CR145" s="2052"/>
      <c r="CS145" s="2052"/>
      <c r="CT145" s="2052"/>
      <c r="CU145" s="2052"/>
      <c r="CV145" s="2052"/>
      <c r="CW145" s="2052"/>
      <c r="CX145" s="2052"/>
      <c r="CY145" s="2052"/>
      <c r="CZ145" s="2052"/>
      <c r="DA145" s="2052"/>
      <c r="DB145" s="2052"/>
      <c r="DC145" s="2052"/>
      <c r="DD145" s="2052"/>
      <c r="DE145" s="2052"/>
      <c r="DF145" s="2052"/>
      <c r="DG145" s="2052"/>
      <c r="DH145" s="2052"/>
      <c r="DI145" s="2052"/>
      <c r="DJ145" s="2052"/>
      <c r="DK145" s="2052"/>
      <c r="DL145" s="2052"/>
      <c r="DM145" s="2052"/>
      <c r="DN145" s="2052"/>
      <c r="DO145" s="2052"/>
      <c r="DP145" s="2052"/>
      <c r="DQ145" s="2052"/>
      <c r="DR145" s="2052"/>
      <c r="DS145" s="2052"/>
      <c r="DT145" s="2052"/>
      <c r="DU145" s="2052"/>
      <c r="DV145" s="2052"/>
      <c r="DW145" s="2052"/>
      <c r="DX145" s="2052"/>
      <c r="DY145" s="2052"/>
      <c r="DZ145" s="2052"/>
      <c r="EA145" s="2052"/>
      <c r="EB145" s="2052"/>
      <c r="EC145" s="2052"/>
      <c r="ED145" s="2052"/>
      <c r="EE145" s="2052"/>
      <c r="EF145" s="2052"/>
      <c r="EG145" s="2052"/>
      <c r="EH145" s="2052"/>
      <c r="EI145" s="2052"/>
      <c r="EJ145" s="2052"/>
      <c r="EK145" s="2052"/>
      <c r="EL145" s="2052"/>
      <c r="EM145" s="2052"/>
      <c r="EN145" s="2052"/>
      <c r="EO145" s="2052"/>
      <c r="EP145" s="2052"/>
      <c r="EQ145" s="2052"/>
      <c r="ER145" s="2052"/>
      <c r="ES145" s="2052"/>
      <c r="ET145" s="2052"/>
      <c r="EU145" s="2052"/>
      <c r="EV145" s="2052"/>
      <c r="EW145" s="2052"/>
      <c r="EX145" s="2052"/>
      <c r="EY145" s="2052"/>
      <c r="EZ145" s="2052"/>
      <c r="FA145" s="2052"/>
      <c r="FB145" s="2052"/>
      <c r="FC145" s="2052"/>
      <c r="FD145" s="2052"/>
      <c r="FE145" s="2052"/>
      <c r="FF145" s="2052"/>
      <c r="FG145" s="2052"/>
      <c r="FH145" s="2052"/>
      <c r="FI145" s="2052"/>
      <c r="FJ145" s="2052"/>
      <c r="FK145" s="2052"/>
      <c r="FL145" s="2052"/>
      <c r="FM145" s="2052"/>
      <c r="FN145" s="2052"/>
      <c r="FO145" s="2052"/>
      <c r="FP145" s="2052"/>
      <c r="FQ145" s="2052"/>
      <c r="FR145" s="2052"/>
      <c r="FS145" s="2052"/>
      <c r="FT145" s="2052"/>
      <c r="FU145" s="2052"/>
      <c r="FV145" s="2052"/>
      <c r="FW145" s="2052"/>
      <c r="FX145" s="2052"/>
      <c r="FY145" s="2052"/>
      <c r="FZ145" s="2052"/>
      <c r="GA145" s="2052"/>
      <c r="GB145" s="2052"/>
      <c r="GC145" s="2052"/>
      <c r="GD145" s="2052"/>
      <c r="GE145" s="2052"/>
      <c r="GF145" s="2052"/>
      <c r="GG145" s="2052"/>
      <c r="GH145" s="2052"/>
      <c r="GI145" s="2052"/>
      <c r="GJ145" s="2052"/>
      <c r="GK145" s="2052"/>
      <c r="GL145" s="2052"/>
      <c r="GM145" s="2052"/>
      <c r="GN145" s="2052"/>
      <c r="GO145" s="2052"/>
      <c r="GP145" s="2052"/>
      <c r="GQ145" s="2052"/>
      <c r="GR145" s="2052"/>
      <c r="GS145" s="2052"/>
      <c r="GT145" s="2052"/>
      <c r="GU145" s="2052"/>
      <c r="GV145" s="2052"/>
      <c r="GW145" s="2052"/>
      <c r="GX145" s="2052"/>
      <c r="GY145" s="2052"/>
      <c r="GZ145" s="2052"/>
      <c r="HA145" s="2052"/>
      <c r="HB145" s="2052"/>
      <c r="HC145" s="2052"/>
      <c r="HD145" s="2052"/>
      <c r="HE145" s="2052"/>
      <c r="HF145" s="2052"/>
      <c r="HG145" s="2052"/>
      <c r="HH145" s="2052"/>
      <c r="HI145" s="2052"/>
      <c r="HJ145" s="2052"/>
      <c r="HK145" s="2052"/>
      <c r="HL145" s="2052"/>
      <c r="HM145" s="2052"/>
      <c r="HN145" s="2052"/>
      <c r="HO145" s="2052"/>
      <c r="HP145" s="2052"/>
      <c r="HQ145" s="2052"/>
      <c r="HR145" s="2052"/>
      <c r="HS145" s="2052"/>
      <c r="HT145" s="2052"/>
      <c r="HU145" s="2052"/>
      <c r="HV145" s="2052"/>
      <c r="HW145" s="2052"/>
      <c r="HX145" s="2052"/>
      <c r="HY145" s="2052"/>
      <c r="HZ145" s="2052"/>
      <c r="IA145" s="2052"/>
      <c r="IB145" s="2052"/>
      <c r="IC145" s="2052"/>
      <c r="ID145" s="2052"/>
      <c r="IE145" s="2052"/>
      <c r="IF145" s="2052"/>
      <c r="IG145" s="2052"/>
      <c r="IH145" s="2052"/>
      <c r="II145" s="2052"/>
      <c r="IJ145" s="2052"/>
      <c r="IK145" s="2052"/>
      <c r="IL145" s="2052"/>
      <c r="IM145" s="2052"/>
      <c r="IN145" s="2052"/>
      <c r="IO145" s="2052"/>
      <c r="IP145" s="2052"/>
      <c r="IQ145" s="2052"/>
      <c r="IR145" s="2052"/>
      <c r="IS145" s="2052"/>
      <c r="IT145" s="2052"/>
      <c r="IU145" s="2052"/>
      <c r="IV145" s="2052"/>
      <c r="IW145" s="2052"/>
      <c r="IX145" s="2052"/>
      <c r="IY145" s="2052"/>
      <c r="IZ145" s="2052"/>
      <c r="JA145" s="2052"/>
      <c r="JB145" s="2052"/>
      <c r="JC145" s="2052"/>
      <c r="JD145" s="2052"/>
      <c r="JE145" s="2052"/>
      <c r="JF145" s="2052"/>
      <c r="JG145" s="2052"/>
      <c r="JH145" s="2052"/>
      <c r="JI145" s="2052"/>
      <c r="JJ145" s="2052"/>
      <c r="JK145" s="2052"/>
      <c r="JL145" s="2052"/>
      <c r="JM145" s="2052"/>
      <c r="JN145" s="2052"/>
      <c r="JO145" s="2052"/>
      <c r="JP145" s="2052"/>
      <c r="JQ145" s="2052"/>
      <c r="JR145" s="2052"/>
    </row>
    <row r="146" customFormat="false" ht="15" hidden="false" customHeight="true" outlineLevel="0" collapsed="false">
      <c r="A146" s="1996"/>
      <c r="B146" s="1996"/>
      <c r="C146" s="2053" t="n">
        <v>1</v>
      </c>
      <c r="D146" s="2401" t="n">
        <f aca="false">JM12</f>
        <v>23225.946</v>
      </c>
      <c r="E146" s="2402" t="n">
        <f aca="false">'02.24 ННГ без НГДП'!F62</f>
        <v>32707</v>
      </c>
      <c r="F146" s="2401" t="n">
        <f aca="false">JP14</f>
        <v>620.812</v>
      </c>
      <c r="H146" s="2052"/>
      <c r="I146" s="2052"/>
      <c r="J146" s="2052"/>
      <c r="K146" s="2052"/>
      <c r="L146" s="2052"/>
      <c r="M146" s="2052"/>
      <c r="N146" s="2052"/>
      <c r="O146" s="2052"/>
      <c r="P146" s="2052"/>
      <c r="Q146" s="2052"/>
      <c r="R146" s="2052"/>
      <c r="S146" s="2052"/>
      <c r="T146" s="2052"/>
      <c r="U146" s="2052"/>
      <c r="V146" s="2052"/>
      <c r="W146" s="2052"/>
      <c r="X146" s="2052"/>
      <c r="Y146" s="2052"/>
      <c r="AC146" s="2403" t="n">
        <f aca="false">JP14</f>
        <v>620.812</v>
      </c>
      <c r="AD146" s="2404"/>
      <c r="AE146" s="2404"/>
      <c r="AF146" s="2404"/>
      <c r="AG146" s="2404"/>
      <c r="AH146" s="2404"/>
      <c r="AI146" s="2404"/>
      <c r="AJ146" s="2404"/>
      <c r="AK146" s="2404"/>
      <c r="AL146" s="2404"/>
      <c r="AM146" s="2404"/>
      <c r="AN146" s="2404"/>
      <c r="AO146" s="2404"/>
      <c r="AP146" s="2404"/>
      <c r="AQ146" s="2404"/>
      <c r="AR146" s="2052"/>
      <c r="AS146" s="2405"/>
      <c r="AT146" s="2052"/>
      <c r="AU146" s="2406"/>
      <c r="AV146" s="2407"/>
      <c r="AW146" s="2407"/>
      <c r="AX146" s="2053"/>
      <c r="AY146" s="2053"/>
      <c r="AZ146" s="2053"/>
      <c r="BA146" s="2053"/>
      <c r="BB146" s="2053"/>
      <c r="BC146" s="2053"/>
      <c r="BD146" s="2053"/>
      <c r="BE146" s="2053"/>
      <c r="BF146" s="2053"/>
      <c r="BG146" s="2053"/>
      <c r="BH146" s="2053"/>
      <c r="BI146" s="2053"/>
      <c r="BJ146" s="2053"/>
      <c r="BK146" s="2053"/>
      <c r="BL146" s="2053"/>
      <c r="BM146" s="2053"/>
      <c r="BN146" s="2053"/>
      <c r="BO146" s="2053"/>
      <c r="BP146" s="2053"/>
      <c r="BQ146" s="2053"/>
      <c r="BR146" s="2053"/>
      <c r="BS146" s="2053"/>
      <c r="BT146" s="2053"/>
      <c r="BU146" s="2053"/>
      <c r="BV146" s="2052"/>
      <c r="BW146" s="2052"/>
      <c r="BX146" s="2052"/>
      <c r="BY146" s="2052"/>
      <c r="BZ146" s="2052"/>
      <c r="CA146" s="2052"/>
      <c r="CB146" s="2052"/>
      <c r="CC146" s="2052"/>
      <c r="CD146" s="2052"/>
      <c r="CE146" s="2052"/>
      <c r="CF146" s="2052"/>
      <c r="CG146" s="2052"/>
      <c r="CH146" s="2052"/>
      <c r="CI146" s="2052"/>
      <c r="CJ146" s="2052"/>
      <c r="CK146" s="2052"/>
      <c r="CL146" s="2052"/>
      <c r="CM146" s="2052"/>
      <c r="CN146" s="2052"/>
      <c r="CO146" s="2052"/>
      <c r="CP146" s="2052"/>
      <c r="CQ146" s="2052"/>
      <c r="CR146" s="2052"/>
      <c r="CS146" s="2052"/>
      <c r="CT146" s="2052"/>
      <c r="CU146" s="2052"/>
      <c r="CV146" s="2052"/>
      <c r="CW146" s="2052"/>
      <c r="CX146" s="2052"/>
      <c r="CY146" s="2052"/>
      <c r="CZ146" s="2052"/>
      <c r="DA146" s="2052"/>
      <c r="DB146" s="2052"/>
      <c r="DC146" s="2052"/>
      <c r="DD146" s="2052"/>
      <c r="DE146" s="2052"/>
      <c r="DF146" s="2052"/>
      <c r="DG146" s="2052"/>
      <c r="DH146" s="2052"/>
      <c r="DI146" s="2052"/>
      <c r="DJ146" s="2052"/>
      <c r="DK146" s="2052"/>
      <c r="DL146" s="2052"/>
      <c r="DM146" s="2052"/>
      <c r="DN146" s="2052"/>
      <c r="DO146" s="2052"/>
      <c r="DP146" s="2052"/>
      <c r="DQ146" s="2052"/>
      <c r="DR146" s="2052"/>
      <c r="DS146" s="2052"/>
      <c r="DT146" s="2052"/>
      <c r="DU146" s="2052"/>
      <c r="DV146" s="2052"/>
      <c r="DW146" s="2052"/>
      <c r="DX146" s="2052"/>
      <c r="DY146" s="2052"/>
      <c r="DZ146" s="2052"/>
      <c r="EA146" s="2052"/>
      <c r="EB146" s="2052"/>
      <c r="EC146" s="2052"/>
      <c r="ED146" s="2052"/>
      <c r="EE146" s="2052"/>
      <c r="EF146" s="2052"/>
      <c r="EG146" s="2052"/>
      <c r="EH146" s="2052"/>
      <c r="EI146" s="2052"/>
      <c r="EJ146" s="2052"/>
      <c r="EK146" s="2052"/>
      <c r="EL146" s="2052"/>
      <c r="EM146" s="2052"/>
      <c r="EN146" s="2052"/>
      <c r="EO146" s="2052"/>
      <c r="EP146" s="2052"/>
      <c r="EQ146" s="2052"/>
      <c r="ER146" s="2052"/>
      <c r="ES146" s="2052"/>
      <c r="ET146" s="2052"/>
      <c r="EU146" s="2052"/>
      <c r="EV146" s="2052"/>
      <c r="EW146" s="2052"/>
      <c r="EX146" s="2052"/>
      <c r="EY146" s="2052"/>
      <c r="EZ146" s="2052"/>
      <c r="FA146" s="2052"/>
      <c r="FB146" s="2052"/>
      <c r="FC146" s="2052"/>
      <c r="FD146" s="2052"/>
      <c r="FE146" s="2052"/>
      <c r="FF146" s="2052"/>
      <c r="FG146" s="2052"/>
      <c r="FH146" s="2052"/>
      <c r="FI146" s="2052"/>
      <c r="FJ146" s="2052"/>
      <c r="FK146" s="2052"/>
      <c r="FL146" s="2052"/>
      <c r="FM146" s="2052"/>
      <c r="FN146" s="2052"/>
      <c r="FO146" s="2052"/>
      <c r="FP146" s="2052"/>
      <c r="FQ146" s="2052"/>
      <c r="FR146" s="2052"/>
      <c r="FS146" s="2052"/>
      <c r="FT146" s="2052"/>
      <c r="FU146" s="2052"/>
      <c r="FV146" s="2052"/>
      <c r="FW146" s="2052"/>
      <c r="FX146" s="2052"/>
      <c r="FY146" s="2052"/>
      <c r="FZ146" s="2052"/>
      <c r="GA146" s="2052"/>
      <c r="GB146" s="2052"/>
      <c r="GC146" s="2052"/>
      <c r="GD146" s="2052"/>
      <c r="GE146" s="2052"/>
      <c r="GF146" s="2052"/>
      <c r="GG146" s="2052"/>
      <c r="GH146" s="2052"/>
      <c r="GI146" s="2052"/>
      <c r="GJ146" s="2052"/>
      <c r="GK146" s="2052"/>
      <c r="GL146" s="2052"/>
      <c r="GM146" s="2052"/>
      <c r="GN146" s="2052"/>
      <c r="GO146" s="2052"/>
      <c r="GP146" s="2052"/>
      <c r="GQ146" s="2052"/>
      <c r="GR146" s="2052"/>
      <c r="GS146" s="2052"/>
      <c r="GT146" s="2052"/>
      <c r="GU146" s="2052"/>
      <c r="GV146" s="2052"/>
      <c r="GW146" s="2052"/>
      <c r="GX146" s="2052"/>
      <c r="GY146" s="2052"/>
      <c r="GZ146" s="2052"/>
      <c r="HA146" s="2052"/>
      <c r="HB146" s="2052"/>
      <c r="HC146" s="2052"/>
      <c r="HD146" s="2052"/>
      <c r="HE146" s="2052"/>
      <c r="HF146" s="2052"/>
      <c r="HG146" s="2052"/>
      <c r="HH146" s="2052"/>
      <c r="HI146" s="2052"/>
      <c r="HJ146" s="2052"/>
      <c r="HK146" s="2052"/>
      <c r="HL146" s="2052"/>
      <c r="HM146" s="2052"/>
      <c r="HN146" s="2052"/>
      <c r="HO146" s="2052"/>
      <c r="HP146" s="2052"/>
      <c r="HQ146" s="2052"/>
      <c r="HR146" s="2052"/>
      <c r="HS146" s="2052"/>
      <c r="HT146" s="2052"/>
      <c r="HU146" s="2052"/>
      <c r="HV146" s="2052"/>
      <c r="HW146" s="2052"/>
      <c r="HX146" s="2052"/>
      <c r="HY146" s="2052"/>
      <c r="HZ146" s="2052"/>
      <c r="IA146" s="2052"/>
      <c r="IB146" s="2052"/>
      <c r="IC146" s="2052"/>
      <c r="ID146" s="2408"/>
      <c r="IE146" s="2052"/>
      <c r="IF146" s="2052"/>
      <c r="IG146" s="2052"/>
      <c r="IH146" s="2052"/>
      <c r="II146" s="2052"/>
      <c r="IJ146" s="2052"/>
      <c r="IK146" s="2052"/>
      <c r="IL146" s="2052"/>
      <c r="IM146" s="2052"/>
      <c r="IN146" s="2052"/>
      <c r="IO146" s="2052"/>
      <c r="IP146" s="2052"/>
      <c r="IQ146" s="2052"/>
      <c r="IR146" s="2052"/>
      <c r="IS146" s="2052"/>
      <c r="IT146" s="2052"/>
      <c r="IU146" s="2052"/>
      <c r="IV146" s="2052"/>
      <c r="IW146" s="2052"/>
      <c r="IX146" s="2052"/>
      <c r="IY146" s="2052"/>
      <c r="IZ146" s="2052"/>
      <c r="JA146" s="2052"/>
      <c r="JB146" s="2052"/>
      <c r="JC146" s="2052"/>
      <c r="JD146" s="2052"/>
      <c r="JE146" s="2052"/>
      <c r="JF146" s="2052"/>
      <c r="JG146" s="2052"/>
      <c r="JH146" s="2052"/>
      <c r="JI146" s="2052"/>
      <c r="JJ146" s="2052"/>
      <c r="JK146" s="2052"/>
      <c r="JL146" s="2052"/>
      <c r="JM146" s="2052"/>
      <c r="JN146" s="2052"/>
      <c r="JO146" s="2052"/>
      <c r="JP146" s="2052"/>
      <c r="JQ146" s="2052"/>
      <c r="JR146" s="2052"/>
    </row>
    <row r="147" customFormat="false" ht="15" hidden="false" customHeight="false" outlineLevel="0" collapsed="false">
      <c r="C147" s="1994" t="n">
        <v>2</v>
      </c>
      <c r="D147" s="2401" t="n">
        <f aca="false">JM16</f>
        <v>23177.916</v>
      </c>
      <c r="E147" s="2402" t="n">
        <f aca="false">$E$146</f>
        <v>32707</v>
      </c>
      <c r="F147" s="2401" t="n">
        <f aca="false">JP18</f>
        <v>630.812</v>
      </c>
      <c r="AC147" s="2403" t="n">
        <f aca="false">JP18</f>
        <v>630.812</v>
      </c>
      <c r="AD147" s="2404"/>
      <c r="AE147" s="2404"/>
      <c r="AF147" s="2404"/>
      <c r="AG147" s="2404"/>
      <c r="AH147" s="2404"/>
      <c r="AI147" s="2404"/>
      <c r="AJ147" s="2404"/>
      <c r="AK147" s="2404"/>
      <c r="AL147" s="2404"/>
      <c r="AM147" s="2404"/>
      <c r="AN147" s="2404"/>
      <c r="AO147" s="2404"/>
      <c r="AP147" s="2404"/>
      <c r="AQ147" s="2404"/>
      <c r="AR147" s="2409"/>
      <c r="AS147" s="2405"/>
      <c r="AT147" s="2409"/>
      <c r="AU147" s="2406"/>
      <c r="AV147" s="2407"/>
      <c r="AW147" s="2407"/>
      <c r="AX147" s="2410"/>
      <c r="AY147" s="2410"/>
      <c r="JM147" s="2411"/>
      <c r="JN147" s="2411"/>
      <c r="JO147" s="2411"/>
    </row>
    <row r="148" customFormat="false" ht="15" hidden="false" customHeight="false" outlineLevel="0" collapsed="false">
      <c r="C148" s="1994" t="n">
        <v>3</v>
      </c>
      <c r="D148" s="2401" t="n">
        <f aca="false">JM20</f>
        <v>23166.886</v>
      </c>
      <c r="E148" s="2402" t="n">
        <f aca="false">$E$146</f>
        <v>32707</v>
      </c>
      <c r="F148" s="2403" t="n">
        <f aca="false">JP22</f>
        <v>642.812</v>
      </c>
      <c r="AC148" s="2403" t="n">
        <f aca="false">JP22</f>
        <v>642.812</v>
      </c>
      <c r="AD148" s="2412"/>
      <c r="AE148" s="2412"/>
      <c r="AF148" s="2412"/>
      <c r="AG148" s="2412"/>
      <c r="AH148" s="2412"/>
      <c r="AI148" s="2412"/>
      <c r="AJ148" s="2412"/>
      <c r="AK148" s="2412"/>
      <c r="AL148" s="2412"/>
      <c r="AM148" s="2412"/>
      <c r="AN148" s="2412"/>
      <c r="AO148" s="2412"/>
      <c r="AP148" s="2412"/>
      <c r="AQ148" s="2412"/>
      <c r="AR148" s="2409"/>
      <c r="AS148" s="2405"/>
      <c r="AT148" s="2409"/>
      <c r="AU148" s="2413"/>
      <c r="AV148" s="2407"/>
      <c r="AW148" s="2407"/>
      <c r="AX148" s="2410"/>
      <c r="AY148" s="2410"/>
    </row>
    <row r="149" customFormat="false" ht="15" hidden="false" customHeight="false" outlineLevel="0" collapsed="false">
      <c r="C149" s="1994" t="n">
        <v>4</v>
      </c>
      <c r="D149" s="2401" t="n">
        <f aca="false">JM24</f>
        <v>23118.856</v>
      </c>
      <c r="E149" s="2402" t="n">
        <f aca="false">$E$146</f>
        <v>32707</v>
      </c>
      <c r="F149" s="2403" t="n">
        <f aca="false">JP26</f>
        <v>652.812</v>
      </c>
      <c r="AC149" s="2403" t="n">
        <f aca="false">JP26</f>
        <v>652.812</v>
      </c>
      <c r="AD149" s="2412"/>
      <c r="AE149" s="2412"/>
      <c r="AF149" s="2412"/>
      <c r="AG149" s="2412"/>
      <c r="AH149" s="2412"/>
      <c r="AI149" s="2412"/>
      <c r="AJ149" s="2412"/>
      <c r="AK149" s="2412"/>
      <c r="AL149" s="2412"/>
      <c r="AM149" s="2412"/>
      <c r="AN149" s="2412"/>
      <c r="AO149" s="2412"/>
      <c r="AP149" s="2412"/>
      <c r="AQ149" s="2412"/>
      <c r="AR149" s="2409"/>
      <c r="AS149" s="2409"/>
      <c r="AT149" s="2409"/>
      <c r="AU149" s="2400"/>
      <c r="AV149" s="2400"/>
      <c r="AW149" s="2400"/>
      <c r="AX149" s="2410"/>
      <c r="AY149" s="2410"/>
    </row>
    <row r="150" customFormat="false" ht="15" hidden="false" customHeight="false" outlineLevel="0" collapsed="false">
      <c r="C150" s="1994" t="n">
        <v>5</v>
      </c>
      <c r="D150" s="2401" t="n">
        <f aca="false">JM28</f>
        <v>23142.926</v>
      </c>
      <c r="E150" s="2402" t="n">
        <f aca="false">$E$146</f>
        <v>32707</v>
      </c>
      <c r="F150" s="2403" t="n">
        <f aca="false">JP30</f>
        <v>652.812</v>
      </c>
      <c r="AC150" s="2403" t="n">
        <f aca="false">JP30</f>
        <v>652.812</v>
      </c>
      <c r="AD150" s="2412"/>
      <c r="AE150" s="2412"/>
      <c r="AF150" s="2412"/>
      <c r="AG150" s="2412"/>
      <c r="AH150" s="2412"/>
      <c r="AI150" s="2412"/>
      <c r="AJ150" s="2412"/>
      <c r="AK150" s="2412"/>
      <c r="AL150" s="2412"/>
      <c r="AM150" s="2412"/>
      <c r="AN150" s="2412"/>
      <c r="AO150" s="2412"/>
      <c r="AP150" s="2412"/>
      <c r="AQ150" s="2412"/>
      <c r="AR150" s="2409"/>
      <c r="AS150" s="2409"/>
      <c r="AT150" s="2409"/>
      <c r="AU150" s="2406"/>
      <c r="AV150" s="2406"/>
      <c r="AW150" s="2407"/>
      <c r="AX150" s="2410"/>
      <c r="AY150" s="2410"/>
    </row>
    <row r="151" customFormat="false" ht="15" hidden="false" customHeight="false" outlineLevel="0" collapsed="false">
      <c r="C151" s="1994" t="n">
        <v>6</v>
      </c>
      <c r="D151" s="2401" t="n">
        <f aca="false">JM32</f>
        <v>23275.896</v>
      </c>
      <c r="E151" s="2402" t="n">
        <f aca="false">$E$146</f>
        <v>32707</v>
      </c>
      <c r="F151" s="2403" t="n">
        <f aca="false">JP34</f>
        <v>666.812</v>
      </c>
      <c r="AC151" s="2403" t="n">
        <f aca="false">JP34</f>
        <v>666.812</v>
      </c>
      <c r="AD151" s="2412"/>
      <c r="AE151" s="2412"/>
      <c r="AF151" s="2412"/>
      <c r="AG151" s="2412"/>
      <c r="AH151" s="2412"/>
      <c r="AI151" s="2412"/>
      <c r="AJ151" s="2412"/>
      <c r="AK151" s="2412"/>
      <c r="AL151" s="2412"/>
      <c r="AM151" s="2412"/>
      <c r="AN151" s="2412"/>
      <c r="AO151" s="2412"/>
      <c r="AP151" s="2412"/>
      <c r="AQ151" s="2412"/>
      <c r="AR151" s="2409"/>
      <c r="AS151" s="2409"/>
      <c r="AT151" s="2409"/>
      <c r="AU151" s="2406"/>
      <c r="AV151" s="2406"/>
      <c r="AW151" s="2407"/>
      <c r="AX151" s="2410"/>
      <c r="AY151" s="2410"/>
    </row>
    <row r="152" customFormat="false" ht="15" hidden="false" customHeight="false" outlineLevel="0" collapsed="false">
      <c r="C152" s="1994" t="n">
        <v>7</v>
      </c>
      <c r="D152" s="2401" t="n">
        <f aca="false">JM36</f>
        <v>23237.866</v>
      </c>
      <c r="E152" s="2402" t="n">
        <f aca="false">$E$146</f>
        <v>32707</v>
      </c>
      <c r="F152" s="2403" t="n">
        <f aca="false">JP38</f>
        <v>676.812</v>
      </c>
      <c r="AC152" s="2403" t="n">
        <f aca="false">JP38</f>
        <v>676.812</v>
      </c>
      <c r="AD152" s="2412"/>
      <c r="AE152" s="2412"/>
      <c r="AF152" s="2412"/>
      <c r="AG152" s="2412"/>
      <c r="AH152" s="2412"/>
      <c r="AI152" s="2412"/>
      <c r="AJ152" s="2412"/>
      <c r="AK152" s="2412"/>
      <c r="AL152" s="2412"/>
      <c r="AM152" s="2412"/>
      <c r="AN152" s="2412"/>
      <c r="AO152" s="2412"/>
      <c r="AP152" s="2412"/>
      <c r="AQ152" s="2412"/>
      <c r="AR152" s="2409"/>
      <c r="AS152" s="2409"/>
      <c r="AT152" s="2409"/>
      <c r="AU152" s="2413"/>
      <c r="AV152" s="2413"/>
      <c r="AW152" s="2407"/>
      <c r="AX152" s="2410"/>
      <c r="AY152" s="2410"/>
    </row>
    <row r="153" customFormat="false" ht="15" hidden="false" customHeight="false" outlineLevel="0" collapsed="false">
      <c r="C153" s="1994" t="n">
        <v>8</v>
      </c>
      <c r="D153" s="2401" t="n">
        <f aca="false">JM40</f>
        <v>23209.836</v>
      </c>
      <c r="E153" s="2402" t="n">
        <f aca="false">$E$146</f>
        <v>32707</v>
      </c>
      <c r="F153" s="2403" t="n">
        <f aca="false">JP42</f>
        <v>676.812</v>
      </c>
      <c r="AC153" s="2403" t="n">
        <f aca="false">JP42</f>
        <v>676.812</v>
      </c>
      <c r="AD153" s="2412"/>
      <c r="AE153" s="2412"/>
      <c r="AF153" s="2412"/>
      <c r="AG153" s="2412"/>
      <c r="AH153" s="2412"/>
      <c r="AI153" s="2412"/>
      <c r="AJ153" s="2412"/>
      <c r="AK153" s="2412"/>
      <c r="AL153" s="2412"/>
      <c r="AM153" s="2412"/>
      <c r="AN153" s="2412"/>
      <c r="AO153" s="2412"/>
      <c r="AP153" s="2412"/>
      <c r="AQ153" s="2412"/>
      <c r="AR153" s="2409"/>
      <c r="AS153" s="2409"/>
      <c r="AT153" s="2409"/>
      <c r="AU153" s="2400"/>
      <c r="AV153" s="2400"/>
      <c r="AW153" s="2400"/>
      <c r="AX153" s="2410"/>
      <c r="AY153" s="2410"/>
    </row>
    <row r="154" customFormat="false" ht="15" hidden="false" customHeight="false" outlineLevel="0" collapsed="false">
      <c r="C154" s="1994" t="n">
        <v>9</v>
      </c>
      <c r="D154" s="2401" t="n">
        <f aca="false">JM44</f>
        <v>23215.806</v>
      </c>
      <c r="E154" s="2402" t="n">
        <f aca="false">$E$146</f>
        <v>32707</v>
      </c>
      <c r="F154" s="2403" t="n">
        <f aca="false">JP46</f>
        <v>691.812</v>
      </c>
      <c r="AC154" s="2403" t="n">
        <f aca="false">JP46</f>
        <v>691.812</v>
      </c>
      <c r="AD154" s="2412"/>
      <c r="AE154" s="2412"/>
      <c r="AF154" s="2412"/>
      <c r="AG154" s="2412"/>
      <c r="AH154" s="2412"/>
      <c r="AI154" s="2412"/>
      <c r="AJ154" s="2412"/>
      <c r="AK154" s="2412"/>
      <c r="AL154" s="2412"/>
      <c r="AM154" s="2412"/>
      <c r="AN154" s="2412"/>
      <c r="AO154" s="2412"/>
      <c r="AP154" s="2412"/>
      <c r="AQ154" s="2412"/>
      <c r="AR154" s="2409"/>
      <c r="AS154" s="2409"/>
      <c r="AT154" s="2409"/>
      <c r="AU154" s="2406"/>
      <c r="AV154" s="2406"/>
      <c r="AW154" s="2406"/>
      <c r="AX154" s="2410"/>
      <c r="AY154" s="2410"/>
    </row>
    <row r="155" customFormat="false" ht="15" hidden="false" customHeight="false" outlineLevel="0" collapsed="false">
      <c r="C155" s="1994" t="n">
        <v>10</v>
      </c>
      <c r="D155" s="2401" t="n">
        <f aca="false">JM48</f>
        <v>23225.776</v>
      </c>
      <c r="E155" s="2402" t="n">
        <f aca="false">$E$146</f>
        <v>32707</v>
      </c>
      <c r="F155" s="2403" t="n">
        <f aca="false">JP50</f>
        <v>673.812</v>
      </c>
      <c r="AC155" s="2403" t="n">
        <f aca="false">JP50</f>
        <v>673.812</v>
      </c>
      <c r="AD155" s="2412"/>
      <c r="AE155" s="2412"/>
      <c r="AF155" s="2412"/>
      <c r="AG155" s="2412"/>
      <c r="AH155" s="2412"/>
      <c r="AI155" s="2412"/>
      <c r="AJ155" s="2412"/>
      <c r="AK155" s="2412"/>
      <c r="AL155" s="2412"/>
      <c r="AM155" s="2412"/>
      <c r="AN155" s="2412"/>
      <c r="AO155" s="2412"/>
      <c r="AP155" s="2412"/>
      <c r="AQ155" s="2412"/>
      <c r="AR155" s="2409"/>
      <c r="AS155" s="2409"/>
      <c r="AT155" s="2409"/>
      <c r="AU155" s="2406"/>
      <c r="AV155" s="2406"/>
      <c r="AW155" s="2406"/>
      <c r="AX155" s="2410"/>
      <c r="AY155" s="2410"/>
    </row>
    <row r="156" customFormat="false" ht="15" hidden="false" customHeight="false" outlineLevel="0" collapsed="false">
      <c r="C156" s="1994" t="n">
        <v>11</v>
      </c>
      <c r="D156" s="2401" t="n">
        <f aca="false">JM52</f>
        <v>23198.746</v>
      </c>
      <c r="E156" s="2402" t="n">
        <f aca="false">$E$146</f>
        <v>32707</v>
      </c>
      <c r="F156" s="2403" t="n">
        <f aca="false">JP54</f>
        <v>683.812</v>
      </c>
      <c r="AC156" s="2403" t="n">
        <f aca="false">JP54</f>
        <v>683.812</v>
      </c>
      <c r="AD156" s="2412"/>
      <c r="AE156" s="2412"/>
      <c r="AF156" s="2412"/>
      <c r="AG156" s="2412"/>
      <c r="AH156" s="2412"/>
      <c r="AI156" s="2412"/>
      <c r="AJ156" s="2412"/>
      <c r="AK156" s="2412"/>
      <c r="AL156" s="2412"/>
      <c r="AM156" s="2412"/>
      <c r="AN156" s="2412"/>
      <c r="AO156" s="2412"/>
      <c r="AP156" s="2412"/>
      <c r="AQ156" s="2412"/>
      <c r="AR156" s="2409"/>
      <c r="AS156" s="2409"/>
      <c r="AT156" s="2409"/>
      <c r="AU156" s="2413"/>
      <c r="AV156" s="2413"/>
      <c r="AW156" s="2413"/>
      <c r="AX156" s="2410"/>
      <c r="AY156" s="2410"/>
    </row>
    <row r="157" customFormat="false" ht="15" hidden="false" customHeight="false" outlineLevel="0" collapsed="false">
      <c r="C157" s="1994" t="n">
        <v>12</v>
      </c>
      <c r="D157" s="2401" t="n">
        <f aca="false">JM56</f>
        <v>23197.716</v>
      </c>
      <c r="E157" s="2402" t="n">
        <f aca="false">$E$146</f>
        <v>32707</v>
      </c>
      <c r="F157" s="2403" t="n">
        <f aca="false">JP58</f>
        <v>706.812</v>
      </c>
      <c r="AC157" s="2403" t="n">
        <f aca="false">JP58</f>
        <v>706.812</v>
      </c>
      <c r="AD157" s="2412"/>
      <c r="AE157" s="2412"/>
      <c r="AF157" s="2412"/>
      <c r="AG157" s="2412"/>
      <c r="AH157" s="2412"/>
      <c r="AI157" s="2412"/>
      <c r="AJ157" s="2412"/>
      <c r="AK157" s="2412"/>
      <c r="AL157" s="2412"/>
      <c r="AM157" s="2412"/>
      <c r="AN157" s="2412"/>
      <c r="AO157" s="2412"/>
      <c r="AP157" s="2412"/>
      <c r="AQ157" s="2412"/>
      <c r="AR157" s="2409"/>
      <c r="AS157" s="2409"/>
      <c r="AT157" s="2409"/>
      <c r="AU157" s="2400"/>
      <c r="AV157" s="2400"/>
      <c r="AW157" s="2400"/>
      <c r="AX157" s="2410"/>
      <c r="AY157" s="2410"/>
    </row>
    <row r="158" customFormat="false" ht="15" hidden="false" customHeight="false" outlineLevel="0" collapsed="false">
      <c r="C158" s="1994" t="n">
        <v>13</v>
      </c>
      <c r="D158" s="2401" t="n">
        <f aca="false">JM60</f>
        <v>23229.686</v>
      </c>
      <c r="E158" s="2402" t="n">
        <f aca="false">$E$146</f>
        <v>32707</v>
      </c>
      <c r="F158" s="2403" t="n">
        <f aca="false">JP62</f>
        <v>706.812</v>
      </c>
      <c r="AC158" s="2403" t="n">
        <f aca="false">JP62</f>
        <v>706.812</v>
      </c>
      <c r="AD158" s="2412"/>
      <c r="AE158" s="2412"/>
      <c r="AF158" s="2412"/>
      <c r="AG158" s="2412"/>
      <c r="AH158" s="2412"/>
      <c r="AI158" s="2412"/>
      <c r="AJ158" s="2412"/>
      <c r="AK158" s="2412"/>
      <c r="AL158" s="2412"/>
      <c r="AM158" s="2412"/>
      <c r="AN158" s="2412"/>
      <c r="AO158" s="2412"/>
      <c r="AP158" s="2412"/>
      <c r="AQ158" s="2412"/>
      <c r="AR158" s="2409"/>
      <c r="AS158" s="2409"/>
      <c r="AT158" s="2409"/>
      <c r="AU158" s="2406"/>
      <c r="AV158" s="2406"/>
      <c r="AW158" s="2407"/>
      <c r="AX158" s="2410"/>
      <c r="AY158" s="2410"/>
    </row>
    <row r="159" customFormat="false" ht="15" hidden="false" customHeight="false" outlineLevel="0" collapsed="false">
      <c r="C159" s="1994" t="n">
        <v>14</v>
      </c>
      <c r="D159" s="2401" t="n">
        <f aca="false">JM64</f>
        <v>23249.556</v>
      </c>
      <c r="E159" s="2402" t="n">
        <f aca="false">$E$146</f>
        <v>32707</v>
      </c>
      <c r="F159" s="2403" t="n">
        <f aca="false">JP66</f>
        <v>706.812</v>
      </c>
      <c r="AC159" s="2403" t="n">
        <f aca="false">JP66</f>
        <v>706.812</v>
      </c>
      <c r="AD159" s="2412"/>
      <c r="AE159" s="2412"/>
      <c r="AF159" s="2412"/>
      <c r="AG159" s="2412"/>
      <c r="AH159" s="2412"/>
      <c r="AI159" s="2412"/>
      <c r="AJ159" s="2412"/>
      <c r="AK159" s="2412"/>
      <c r="AL159" s="2412"/>
      <c r="AM159" s="2412"/>
      <c r="AN159" s="2412"/>
      <c r="AO159" s="2412"/>
      <c r="AP159" s="2412"/>
      <c r="AQ159" s="2412"/>
      <c r="AR159" s="2409"/>
      <c r="AS159" s="2409"/>
      <c r="AT159" s="2409"/>
      <c r="AU159" s="2406"/>
      <c r="AV159" s="2406"/>
      <c r="AW159" s="2407"/>
      <c r="AX159" s="2410"/>
      <c r="AY159" s="2410"/>
    </row>
    <row r="160" customFormat="false" ht="15" hidden="false" customHeight="false" outlineLevel="0" collapsed="false">
      <c r="C160" s="1994" t="n">
        <v>15</v>
      </c>
      <c r="D160" s="2401" t="n">
        <f aca="false">JM68</f>
        <v>23279.526</v>
      </c>
      <c r="E160" s="2402" t="n">
        <f aca="false">$E$146</f>
        <v>32707</v>
      </c>
      <c r="F160" s="2403" t="n">
        <f aca="false">JP70</f>
        <v>706.812</v>
      </c>
      <c r="AC160" s="2403" t="n">
        <f aca="false">JP70</f>
        <v>706.812</v>
      </c>
      <c r="AD160" s="2412"/>
      <c r="AE160" s="2412"/>
      <c r="AF160" s="2412"/>
      <c r="AG160" s="2412"/>
      <c r="AH160" s="2412"/>
      <c r="AI160" s="2412"/>
      <c r="AJ160" s="2412"/>
      <c r="AK160" s="2412"/>
      <c r="AL160" s="2412"/>
      <c r="AM160" s="2412"/>
      <c r="AN160" s="2412"/>
      <c r="AO160" s="2412"/>
      <c r="AP160" s="2412"/>
      <c r="AQ160" s="2412"/>
      <c r="AR160" s="2409"/>
      <c r="AS160" s="2409"/>
      <c r="AT160" s="2409"/>
      <c r="AU160" s="2413"/>
      <c r="AV160" s="2413"/>
      <c r="AW160" s="2407"/>
      <c r="AX160" s="2410"/>
      <c r="AY160" s="2410"/>
    </row>
    <row r="161" customFormat="false" ht="15" hidden="false" customHeight="false" outlineLevel="0" collapsed="false">
      <c r="C161" s="1994" t="n">
        <v>16</v>
      </c>
      <c r="D161" s="2401" t="n">
        <f aca="false">JM72</f>
        <v>23249.496</v>
      </c>
      <c r="E161" s="2402" t="n">
        <f aca="false">$E$146</f>
        <v>32707</v>
      </c>
      <c r="F161" s="2403" t="n">
        <f aca="false">JP74</f>
        <v>718.812</v>
      </c>
      <c r="AC161" s="2403" t="n">
        <f aca="false">JP74</f>
        <v>718.812</v>
      </c>
      <c r="AD161" s="2412"/>
      <c r="AE161" s="2412"/>
      <c r="AF161" s="2412"/>
      <c r="AG161" s="2412"/>
      <c r="AH161" s="2412"/>
      <c r="AI161" s="2412"/>
      <c r="AJ161" s="2412"/>
      <c r="AK161" s="2412"/>
      <c r="AL161" s="2412"/>
      <c r="AM161" s="2412"/>
      <c r="AN161" s="2412"/>
      <c r="AO161" s="2412"/>
      <c r="AP161" s="2412"/>
      <c r="AQ161" s="2412"/>
      <c r="AR161" s="2409"/>
      <c r="AS161" s="2409"/>
      <c r="AT161" s="2409"/>
      <c r="AU161" s="2400"/>
      <c r="AV161" s="2400"/>
      <c r="AW161" s="2400"/>
      <c r="AX161" s="2410"/>
      <c r="AY161" s="2410"/>
    </row>
    <row r="162" customFormat="false" ht="15" hidden="false" customHeight="false" outlineLevel="0" collapsed="false">
      <c r="C162" s="1994" t="n">
        <v>17</v>
      </c>
      <c r="D162" s="2401" t="n">
        <f aca="false">JM76</f>
        <v>23231.466</v>
      </c>
      <c r="E162" s="2402" t="n">
        <f aca="false">$E$146</f>
        <v>32707</v>
      </c>
      <c r="F162" s="2403" t="n">
        <f aca="false">JP78</f>
        <v>718.812</v>
      </c>
      <c r="AC162" s="2403" t="n">
        <f aca="false">JP78</f>
        <v>718.812</v>
      </c>
      <c r="AD162" s="2412"/>
      <c r="AE162" s="2412"/>
      <c r="AF162" s="2412"/>
      <c r="AG162" s="2412"/>
      <c r="AH162" s="2412"/>
      <c r="AI162" s="2412"/>
      <c r="AJ162" s="2412"/>
      <c r="AK162" s="2412"/>
      <c r="AL162" s="2412"/>
      <c r="AM162" s="2412"/>
      <c r="AN162" s="2412"/>
      <c r="AO162" s="2412"/>
      <c r="AP162" s="2412"/>
      <c r="AQ162" s="2412"/>
      <c r="AR162" s="2409"/>
      <c r="AS162" s="2409"/>
      <c r="AT162" s="2409"/>
      <c r="AU162" s="2406"/>
      <c r="AV162" s="2407"/>
      <c r="AW162" s="2407"/>
      <c r="AX162" s="2410"/>
      <c r="AY162" s="2410"/>
    </row>
    <row r="163" customFormat="false" ht="15" hidden="false" customHeight="false" outlineLevel="0" collapsed="false">
      <c r="C163" s="1994" t="n">
        <v>18</v>
      </c>
      <c r="D163" s="2401" t="n">
        <f aca="false">JM80</f>
        <v>23253.436</v>
      </c>
      <c r="E163" s="2402" t="n">
        <f aca="false">$E$146</f>
        <v>32707</v>
      </c>
      <c r="F163" s="2403" t="n">
        <f aca="false">JP82</f>
        <v>728.812</v>
      </c>
      <c r="AC163" s="2403" t="n">
        <f aca="false">JP82</f>
        <v>728.812</v>
      </c>
      <c r="AD163" s="2412"/>
      <c r="AE163" s="2412"/>
      <c r="AF163" s="2412"/>
      <c r="AG163" s="2412"/>
      <c r="AH163" s="2412"/>
      <c r="AI163" s="2412"/>
      <c r="AJ163" s="2412"/>
      <c r="AK163" s="2412"/>
      <c r="AL163" s="2412"/>
      <c r="AM163" s="2412"/>
      <c r="AN163" s="2412"/>
      <c r="AO163" s="2412"/>
      <c r="AP163" s="2412"/>
      <c r="AQ163" s="2412"/>
      <c r="AR163" s="2409"/>
      <c r="AS163" s="2409"/>
      <c r="AT163" s="2409"/>
      <c r="AU163" s="2406"/>
      <c r="AV163" s="2407"/>
      <c r="AW163" s="2407"/>
      <c r="AX163" s="2410"/>
      <c r="AY163" s="2410"/>
    </row>
    <row r="164" customFormat="false" ht="15" hidden="false" customHeight="false" outlineLevel="0" collapsed="false">
      <c r="C164" s="1994" t="n">
        <v>19</v>
      </c>
      <c r="D164" s="2401" t="n">
        <f aca="false">JM84</f>
        <v>23349.406</v>
      </c>
      <c r="E164" s="2402" t="n">
        <f aca="false">$E$146</f>
        <v>32707</v>
      </c>
      <c r="F164" s="2403" t="n">
        <f aca="false">JP86</f>
        <v>744.812</v>
      </c>
      <c r="AC164" s="2403" t="n">
        <f aca="false">JP86</f>
        <v>744.812</v>
      </c>
      <c r="AD164" s="2412"/>
      <c r="AE164" s="2412"/>
      <c r="AF164" s="2412"/>
      <c r="AG164" s="2412"/>
      <c r="AH164" s="2412"/>
      <c r="AI164" s="2412"/>
      <c r="AJ164" s="2412"/>
      <c r="AK164" s="2412"/>
      <c r="AL164" s="2412"/>
      <c r="AM164" s="2412"/>
      <c r="AN164" s="2412"/>
      <c r="AO164" s="2412"/>
      <c r="AP164" s="2412"/>
      <c r="AQ164" s="2412"/>
      <c r="AR164" s="2409"/>
      <c r="AS164" s="2409"/>
      <c r="AT164" s="2409"/>
      <c r="AU164" s="2413"/>
      <c r="AV164" s="2407"/>
      <c r="AW164" s="2407"/>
      <c r="AX164" s="2410"/>
      <c r="AY164" s="2410"/>
    </row>
    <row r="165" customFormat="false" ht="15" hidden="false" customHeight="false" outlineLevel="0" collapsed="false">
      <c r="C165" s="1994" t="n">
        <v>20</v>
      </c>
      <c r="D165" s="2401" t="n">
        <f aca="false">JM88</f>
        <v>23311.376</v>
      </c>
      <c r="E165" s="2402" t="n">
        <f aca="false">$E$146</f>
        <v>32707</v>
      </c>
      <c r="F165" s="2403" t="n">
        <f aca="false">JP90</f>
        <v>744.812</v>
      </c>
      <c r="AC165" s="2403" t="n">
        <f aca="false">JP90</f>
        <v>744.812</v>
      </c>
      <c r="AD165" s="2412"/>
      <c r="AE165" s="2412"/>
      <c r="AF165" s="2412"/>
      <c r="AG165" s="2412"/>
      <c r="AH165" s="2412"/>
      <c r="AI165" s="2412"/>
      <c r="AJ165" s="2412"/>
      <c r="AK165" s="2412"/>
      <c r="AL165" s="2412"/>
      <c r="AM165" s="2412"/>
      <c r="AN165" s="2412"/>
      <c r="AO165" s="2412"/>
      <c r="AP165" s="2412"/>
      <c r="AQ165" s="2412"/>
      <c r="AR165" s="2409"/>
      <c r="AS165" s="2409"/>
      <c r="AT165" s="2409"/>
      <c r="AU165" s="2410"/>
      <c r="AV165" s="2410"/>
      <c r="AW165" s="2410"/>
      <c r="AX165" s="2410"/>
      <c r="AY165" s="2410"/>
    </row>
    <row r="166" customFormat="false" ht="15" hidden="false" customHeight="false" outlineLevel="0" collapsed="false">
      <c r="C166" s="1994" t="n">
        <v>21</v>
      </c>
      <c r="D166" s="2401" t="n">
        <f aca="false">JM92</f>
        <v>23351.346</v>
      </c>
      <c r="E166" s="2402" t="n">
        <f aca="false">$E$146</f>
        <v>32707</v>
      </c>
      <c r="F166" s="2403" t="n">
        <f aca="false">JP94</f>
        <v>756.812</v>
      </c>
      <c r="AC166" s="2403" t="n">
        <f aca="false">JP94</f>
        <v>756.812</v>
      </c>
      <c r="AD166" s="2412"/>
      <c r="AE166" s="2412"/>
      <c r="AF166" s="2412"/>
      <c r="AG166" s="2412"/>
      <c r="AH166" s="2412"/>
      <c r="AI166" s="2412"/>
      <c r="AJ166" s="2412"/>
      <c r="AK166" s="2412"/>
      <c r="AL166" s="2412"/>
      <c r="AM166" s="2412"/>
      <c r="AN166" s="2412"/>
      <c r="AO166" s="2412"/>
      <c r="AP166" s="2412"/>
      <c r="AQ166" s="2412"/>
      <c r="AR166" s="2409"/>
      <c r="AS166" s="2409"/>
      <c r="AT166" s="2409"/>
      <c r="AU166" s="2410"/>
      <c r="AV166" s="2410"/>
      <c r="AW166" s="2410"/>
      <c r="AX166" s="2410"/>
      <c r="AY166" s="2410"/>
    </row>
    <row r="167" customFormat="false" ht="15" hidden="false" customHeight="false" outlineLevel="0" collapsed="false">
      <c r="C167" s="1994" t="n">
        <v>22</v>
      </c>
      <c r="D167" s="2401" t="n">
        <f aca="false">JM96</f>
        <v>23350.316</v>
      </c>
      <c r="E167" s="2402" t="n">
        <f aca="false">$E$146</f>
        <v>32707</v>
      </c>
      <c r="F167" s="2403" t="n">
        <f aca="false">JP98</f>
        <v>756.812</v>
      </c>
      <c r="AC167" s="2403" t="n">
        <f aca="false">JP98</f>
        <v>756.812</v>
      </c>
      <c r="AD167" s="2412"/>
      <c r="AE167" s="2412"/>
      <c r="AF167" s="2412"/>
      <c r="AG167" s="2412"/>
      <c r="AH167" s="2412"/>
      <c r="AI167" s="2412"/>
      <c r="AJ167" s="2412"/>
      <c r="AK167" s="2412"/>
      <c r="AL167" s="2412"/>
      <c r="AM167" s="2412"/>
      <c r="AN167" s="2412"/>
      <c r="AO167" s="2412"/>
      <c r="AP167" s="2412"/>
      <c r="AQ167" s="2412"/>
      <c r="AR167" s="2409"/>
      <c r="AS167" s="2409"/>
      <c r="AT167" s="2409"/>
      <c r="AU167" s="2410"/>
      <c r="AV167" s="2410"/>
      <c r="AW167" s="2410"/>
      <c r="AX167" s="2410"/>
      <c r="AY167" s="2410"/>
    </row>
    <row r="168" customFormat="false" ht="15" hidden="false" customHeight="false" outlineLevel="0" collapsed="false">
      <c r="C168" s="1994" t="n">
        <v>23</v>
      </c>
      <c r="D168" s="2401" t="n">
        <f aca="false">JM100</f>
        <v>23352.286</v>
      </c>
      <c r="E168" s="2402" t="n">
        <f aca="false">$E$146</f>
        <v>32707</v>
      </c>
      <c r="F168" s="2403" t="n">
        <f aca="false">JP102</f>
        <v>756.812</v>
      </c>
      <c r="AC168" s="2403" t="n">
        <f aca="false">JP102</f>
        <v>756.812</v>
      </c>
      <c r="AD168" s="2412"/>
      <c r="AE168" s="2412"/>
      <c r="AF168" s="2412"/>
      <c r="AG168" s="2412"/>
      <c r="AH168" s="2412"/>
      <c r="AI168" s="2412"/>
      <c r="AJ168" s="2412"/>
      <c r="AK168" s="2412"/>
      <c r="AL168" s="2412"/>
      <c r="AM168" s="2412"/>
      <c r="AN168" s="2412"/>
      <c r="AO168" s="2412"/>
      <c r="AP168" s="2412"/>
      <c r="AQ168" s="2412"/>
      <c r="AR168" s="2409"/>
      <c r="AS168" s="2409"/>
      <c r="AT168" s="2409"/>
      <c r="AU168" s="2410"/>
      <c r="AV168" s="2410"/>
      <c r="AW168" s="2410"/>
      <c r="AX168" s="2410"/>
      <c r="AY168" s="2410"/>
    </row>
    <row r="169" customFormat="false" ht="15" hidden="false" customHeight="false" outlineLevel="0" collapsed="false">
      <c r="C169" s="1994" t="n">
        <v>24</v>
      </c>
      <c r="D169" s="2401" t="n">
        <f aca="false">JM104</f>
        <v>23300.456</v>
      </c>
      <c r="E169" s="2402" t="n">
        <f aca="false">$E$146</f>
        <v>32707</v>
      </c>
      <c r="F169" s="2403" t="n">
        <f aca="false">JP106</f>
        <v>756.812</v>
      </c>
      <c r="AC169" s="2403" t="n">
        <f aca="false">JP106</f>
        <v>756.812</v>
      </c>
      <c r="AD169" s="2412"/>
      <c r="AE169" s="2412"/>
      <c r="AF169" s="2412"/>
      <c r="AG169" s="2412"/>
      <c r="AH169" s="2412"/>
      <c r="AI169" s="2412"/>
      <c r="AJ169" s="2412"/>
      <c r="AK169" s="2412"/>
      <c r="AL169" s="2412"/>
      <c r="AM169" s="2412"/>
      <c r="AN169" s="2412"/>
      <c r="AO169" s="2412"/>
      <c r="AP169" s="2412"/>
      <c r="AQ169" s="2412"/>
    </row>
    <row r="170" customFormat="false" ht="15" hidden="false" customHeight="false" outlineLevel="0" collapsed="false">
      <c r="C170" s="1994" t="n">
        <v>25</v>
      </c>
      <c r="D170" s="2401" t="n">
        <f aca="false">JM108</f>
        <v>23316.426</v>
      </c>
      <c r="E170" s="2402" t="n">
        <f aca="false">$E$146</f>
        <v>32707</v>
      </c>
      <c r="F170" s="2403" t="n">
        <f aca="false">JP110</f>
        <v>762.812</v>
      </c>
      <c r="AC170" s="2403" t="n">
        <f aca="false">JP110</f>
        <v>762.812</v>
      </c>
      <c r="AD170" s="2412"/>
      <c r="AE170" s="2412"/>
      <c r="AF170" s="2412"/>
      <c r="AG170" s="2412"/>
      <c r="AH170" s="2412"/>
      <c r="AI170" s="2412"/>
      <c r="AJ170" s="2412"/>
      <c r="AK170" s="2412"/>
      <c r="AL170" s="2412"/>
      <c r="AM170" s="2412"/>
      <c r="AN170" s="2412"/>
      <c r="AO170" s="2412"/>
      <c r="AP170" s="2412"/>
      <c r="AQ170" s="2412"/>
    </row>
    <row r="171" customFormat="false" ht="15" hidden="false" customHeight="false" outlineLevel="0" collapsed="false">
      <c r="C171" s="1994" t="n">
        <v>26</v>
      </c>
      <c r="D171" s="2401" t="n">
        <f aca="false">JM112</f>
        <v>23327.396</v>
      </c>
      <c r="E171" s="2402" t="n">
        <f aca="false">$E$146</f>
        <v>32707</v>
      </c>
      <c r="F171" s="2403" t="n">
        <f aca="false">JP114</f>
        <v>762.812</v>
      </c>
      <c r="AC171" s="2403" t="n">
        <f aca="false">JP114</f>
        <v>762.812</v>
      </c>
      <c r="AD171" s="2412"/>
      <c r="AE171" s="2412"/>
      <c r="AF171" s="2412"/>
      <c r="AG171" s="2412"/>
      <c r="AH171" s="2412"/>
      <c r="AI171" s="2412"/>
      <c r="AJ171" s="2412"/>
      <c r="AK171" s="2412"/>
      <c r="AL171" s="2412"/>
      <c r="AM171" s="2412"/>
      <c r="AN171" s="2412"/>
      <c r="AO171" s="2412"/>
      <c r="AP171" s="2412"/>
      <c r="AQ171" s="2412"/>
    </row>
    <row r="172" customFormat="false" ht="15" hidden="false" customHeight="false" outlineLevel="0" collapsed="false">
      <c r="C172" s="1994" t="n">
        <v>27</v>
      </c>
      <c r="D172" s="2401" t="n">
        <f aca="false">JM116</f>
        <v>23444.366</v>
      </c>
      <c r="E172" s="2402" t="n">
        <f aca="false">$E$146</f>
        <v>32707</v>
      </c>
      <c r="F172" s="2403" t="n">
        <f aca="false">JP118</f>
        <v>762.812</v>
      </c>
      <c r="AC172" s="2403" t="n">
        <f aca="false">JP118</f>
        <v>762.812</v>
      </c>
      <c r="AD172" s="2412"/>
      <c r="AE172" s="2412"/>
      <c r="AF172" s="2412"/>
      <c r="AG172" s="2412"/>
      <c r="AH172" s="2412"/>
      <c r="AI172" s="2412"/>
      <c r="AJ172" s="2412"/>
      <c r="AK172" s="2412"/>
      <c r="AL172" s="2412"/>
      <c r="AM172" s="2412"/>
      <c r="AN172" s="2412"/>
      <c r="AO172" s="2412"/>
      <c r="AP172" s="2412"/>
      <c r="AQ172" s="2412"/>
    </row>
    <row r="173" customFormat="false" ht="15" hidden="false" customHeight="false" outlineLevel="0" collapsed="false">
      <c r="C173" s="1994" t="n">
        <v>28</v>
      </c>
      <c r="D173" s="2401" t="n">
        <f aca="false">JM120</f>
        <v>23455.336</v>
      </c>
      <c r="E173" s="2402" t="n">
        <f aca="false">$E$146</f>
        <v>32707</v>
      </c>
      <c r="F173" s="2403" t="n">
        <f aca="false">JP122</f>
        <v>812.812</v>
      </c>
      <c r="AC173" s="2403" t="n">
        <f aca="false">JP122</f>
        <v>812.812</v>
      </c>
      <c r="AD173" s="2412"/>
      <c r="AE173" s="2412"/>
      <c r="AF173" s="2412"/>
      <c r="AG173" s="2412"/>
      <c r="AH173" s="2412"/>
      <c r="AI173" s="2412"/>
      <c r="AJ173" s="2412"/>
      <c r="AK173" s="2412"/>
      <c r="AL173" s="2412"/>
      <c r="AM173" s="2412"/>
      <c r="AN173" s="2412"/>
      <c r="AO173" s="2412"/>
      <c r="AP173" s="2412"/>
      <c r="AQ173" s="2412"/>
    </row>
    <row r="174" customFormat="false" ht="15" hidden="false" customHeight="false" outlineLevel="0" collapsed="false">
      <c r="C174" s="1994" t="n">
        <v>29</v>
      </c>
      <c r="D174" s="2401" t="n">
        <f aca="false">JM124</f>
        <v>23409.306</v>
      </c>
      <c r="E174" s="2402" t="n">
        <f aca="false">$E$146</f>
        <v>32707</v>
      </c>
      <c r="F174" s="2403" t="n">
        <f aca="false">JP126</f>
        <v>820.812</v>
      </c>
      <c r="AC174" s="2403" t="n">
        <f aca="false">JP126</f>
        <v>820.812</v>
      </c>
      <c r="AD174" s="2412"/>
      <c r="AE174" s="2412"/>
      <c r="AF174" s="2412"/>
      <c r="AG174" s="2412"/>
      <c r="AH174" s="2412"/>
      <c r="AI174" s="2412"/>
      <c r="AJ174" s="2412"/>
      <c r="AK174" s="2412"/>
      <c r="AL174" s="2412"/>
      <c r="AM174" s="2412"/>
      <c r="AN174" s="2412"/>
      <c r="AO174" s="2412"/>
      <c r="AP174" s="2412"/>
      <c r="AQ174" s="2412"/>
    </row>
    <row r="175" customFormat="false" ht="15" hidden="false" customHeight="false" outlineLevel="0" collapsed="false">
      <c r="C175" s="1994" t="n">
        <v>30</v>
      </c>
      <c r="D175" s="2401" t="n">
        <f aca="false">JM128</f>
        <v>23371.276</v>
      </c>
      <c r="E175" s="2402" t="n">
        <f aca="false">$E$146</f>
        <v>32707</v>
      </c>
      <c r="F175" s="2403" t="n">
        <f aca="false">JP130</f>
        <v>820.812</v>
      </c>
      <c r="AC175" s="2403" t="n">
        <f aca="false">JP130</f>
        <v>820.812</v>
      </c>
      <c r="AD175" s="2412"/>
      <c r="AE175" s="2412"/>
      <c r="AF175" s="2412"/>
      <c r="AG175" s="2412"/>
      <c r="AH175" s="2412"/>
      <c r="AI175" s="2412"/>
      <c r="AJ175" s="2412"/>
      <c r="AK175" s="2412"/>
      <c r="AL175" s="2412"/>
      <c r="AM175" s="2412"/>
      <c r="AN175" s="2412"/>
      <c r="AO175" s="2412"/>
      <c r="AP175" s="2412"/>
      <c r="AQ175" s="2412"/>
    </row>
    <row r="176" customFormat="false" ht="15" hidden="false" customHeight="false" outlineLevel="0" collapsed="false">
      <c r="C176" s="1994" t="n">
        <v>31</v>
      </c>
      <c r="D176" s="2401" t="n">
        <f aca="false">JM132</f>
        <v>23333.246</v>
      </c>
      <c r="E176" s="2402" t="n">
        <f aca="false">$E$146</f>
        <v>32707</v>
      </c>
      <c r="F176" s="2403" t="n">
        <f aca="false">JP134</f>
        <v>820.812</v>
      </c>
      <c r="Z176" s="2404"/>
      <c r="AC176" s="2403" t="n">
        <f aca="false">JP134</f>
        <v>820.812</v>
      </c>
      <c r="AD176" s="2412"/>
      <c r="AE176" s="2412"/>
      <c r="AF176" s="2412"/>
      <c r="AG176" s="2412"/>
      <c r="AH176" s="2412"/>
      <c r="AI176" s="2412"/>
      <c r="AJ176" s="2412"/>
      <c r="AK176" s="2412"/>
      <c r="AL176" s="2412"/>
      <c r="AM176" s="2412"/>
      <c r="AN176" s="2412"/>
      <c r="AO176" s="2412"/>
      <c r="AP176" s="2412"/>
      <c r="AQ176" s="2412"/>
    </row>
    <row r="180" customFormat="false" ht="15" hidden="false" customHeight="false" outlineLevel="0" collapsed="false">
      <c r="D180" s="2403"/>
    </row>
    <row r="181" customFormat="false" ht="15" hidden="false" customHeight="false" outlineLevel="0" collapsed="false">
      <c r="D181" s="2403" t="n">
        <f aca="false">JP15</f>
        <v>0</v>
      </c>
    </row>
    <row r="182" customFormat="false" ht="15" hidden="false" customHeight="false" outlineLevel="0" collapsed="false">
      <c r="D182" s="2403" t="n">
        <f aca="false">JP16</f>
        <v>0</v>
      </c>
    </row>
    <row r="183" customFormat="false" ht="15" hidden="false" customHeight="false" outlineLevel="0" collapsed="false">
      <c r="D183" s="2403" t="n">
        <f aca="false">JP17</f>
        <v>0</v>
      </c>
    </row>
    <row r="184" customFormat="false" ht="15" hidden="false" customHeight="false" outlineLevel="0" collapsed="false">
      <c r="D184" s="2403"/>
    </row>
    <row r="185" customFormat="false" ht="15" hidden="false" customHeight="false" outlineLevel="0" collapsed="false">
      <c r="D185" s="2403" t="n">
        <f aca="false">JP19</f>
        <v>0</v>
      </c>
    </row>
    <row r="186" customFormat="false" ht="15" hidden="false" customHeight="false" outlineLevel="0" collapsed="false">
      <c r="D186" s="2403" t="n">
        <f aca="false">JP20</f>
        <v>0</v>
      </c>
    </row>
    <row r="187" customFormat="false" ht="15" hidden="false" customHeight="false" outlineLevel="0" collapsed="false">
      <c r="D187" s="2403" t="n">
        <f aca="false">JP21</f>
        <v>0</v>
      </c>
    </row>
    <row r="188" customFormat="false" ht="15" hidden="false" customHeight="false" outlineLevel="0" collapsed="false">
      <c r="D188" s="2403"/>
    </row>
    <row r="189" customFormat="false" ht="15" hidden="false" customHeight="false" outlineLevel="0" collapsed="false">
      <c r="D189" s="2403" t="n">
        <f aca="false">JP23</f>
        <v>0</v>
      </c>
    </row>
    <row r="190" customFormat="false" ht="15" hidden="false" customHeight="false" outlineLevel="0" collapsed="false">
      <c r="D190" s="2403" t="n">
        <f aca="false">JP24</f>
        <v>0</v>
      </c>
    </row>
    <row r="191" customFormat="false" ht="15" hidden="false" customHeight="false" outlineLevel="0" collapsed="false">
      <c r="D191" s="2403" t="n">
        <f aca="false">JP25</f>
        <v>0</v>
      </c>
    </row>
    <row r="192" customFormat="false" ht="15" hidden="false" customHeight="false" outlineLevel="0" collapsed="false">
      <c r="D192" s="2403"/>
    </row>
    <row r="193" customFormat="false" ht="15" hidden="false" customHeight="false" outlineLevel="0" collapsed="false">
      <c r="D193" s="2403" t="n">
        <f aca="false">JP27</f>
        <v>0</v>
      </c>
    </row>
    <row r="194" customFormat="false" ht="15" hidden="false" customHeight="false" outlineLevel="0" collapsed="false">
      <c r="D194" s="2403" t="n">
        <f aca="false">JP28</f>
        <v>0</v>
      </c>
    </row>
    <row r="195" customFormat="false" ht="15" hidden="false" customHeight="false" outlineLevel="0" collapsed="false">
      <c r="D195" s="2403" t="n">
        <f aca="false">JP29</f>
        <v>0</v>
      </c>
    </row>
    <row r="196" customFormat="false" ht="15" hidden="false" customHeight="false" outlineLevel="0" collapsed="false">
      <c r="D196" s="2403"/>
    </row>
    <row r="197" customFormat="false" ht="15" hidden="false" customHeight="false" outlineLevel="0" collapsed="false">
      <c r="D197" s="2403" t="n">
        <f aca="false">JP31</f>
        <v>0</v>
      </c>
    </row>
    <row r="198" customFormat="false" ht="15" hidden="false" customHeight="false" outlineLevel="0" collapsed="false">
      <c r="D198" s="2403" t="n">
        <f aca="false">JP32</f>
        <v>0</v>
      </c>
    </row>
    <row r="199" customFormat="false" ht="15" hidden="false" customHeight="false" outlineLevel="0" collapsed="false">
      <c r="D199" s="2403" t="n">
        <f aca="false">JP33</f>
        <v>0</v>
      </c>
    </row>
    <row r="200" customFormat="false" ht="15" hidden="false" customHeight="false" outlineLevel="0" collapsed="false">
      <c r="D200" s="2403"/>
    </row>
    <row r="201" customFormat="false" ht="15" hidden="false" customHeight="false" outlineLevel="0" collapsed="false">
      <c r="D201" s="2403" t="n">
        <f aca="false">JP35</f>
        <v>0</v>
      </c>
    </row>
    <row r="202" customFormat="false" ht="15" hidden="false" customHeight="false" outlineLevel="0" collapsed="false">
      <c r="D202" s="2403" t="n">
        <f aca="false">JP36</f>
        <v>0</v>
      </c>
    </row>
    <row r="203" customFormat="false" ht="15" hidden="false" customHeight="false" outlineLevel="0" collapsed="false">
      <c r="D203" s="2403" t="n">
        <f aca="false">JP37</f>
        <v>0</v>
      </c>
    </row>
    <row r="204" customFormat="false" ht="15" hidden="false" customHeight="false" outlineLevel="0" collapsed="false">
      <c r="D204" s="2403"/>
    </row>
    <row r="205" customFormat="false" ht="15" hidden="false" customHeight="false" outlineLevel="0" collapsed="false">
      <c r="D205" s="2403" t="n">
        <f aca="false">JP39</f>
        <v>0</v>
      </c>
    </row>
    <row r="206" customFormat="false" ht="15" hidden="false" customHeight="false" outlineLevel="0" collapsed="false">
      <c r="D206" s="2403" t="n">
        <f aca="false">JP40</f>
        <v>0</v>
      </c>
    </row>
    <row r="207" customFormat="false" ht="15" hidden="false" customHeight="false" outlineLevel="0" collapsed="false">
      <c r="D207" s="2403" t="n">
        <f aca="false">JP41</f>
        <v>0</v>
      </c>
    </row>
    <row r="208" customFormat="false" ht="15" hidden="false" customHeight="false" outlineLevel="0" collapsed="false">
      <c r="D208" s="2403"/>
    </row>
    <row r="209" customFormat="false" ht="15" hidden="false" customHeight="false" outlineLevel="0" collapsed="false">
      <c r="D209" s="2403" t="n">
        <f aca="false">JP43</f>
        <v>0</v>
      </c>
    </row>
    <row r="210" customFormat="false" ht="15" hidden="false" customHeight="false" outlineLevel="0" collapsed="false">
      <c r="D210" s="2403" t="n">
        <f aca="false">JP44</f>
        <v>0</v>
      </c>
    </row>
    <row r="211" customFormat="false" ht="15" hidden="false" customHeight="false" outlineLevel="0" collapsed="false">
      <c r="D211" s="2403" t="n">
        <f aca="false">JP45</f>
        <v>0</v>
      </c>
    </row>
    <row r="212" customFormat="false" ht="15" hidden="false" customHeight="false" outlineLevel="0" collapsed="false">
      <c r="D212" s="2403"/>
    </row>
    <row r="213" customFormat="false" ht="15" hidden="false" customHeight="false" outlineLevel="0" collapsed="false">
      <c r="D213" s="2403" t="n">
        <f aca="false">JP47</f>
        <v>0</v>
      </c>
    </row>
    <row r="214" customFormat="false" ht="15" hidden="false" customHeight="false" outlineLevel="0" collapsed="false">
      <c r="D214" s="2403" t="n">
        <f aca="false">JP48</f>
        <v>0</v>
      </c>
    </row>
    <row r="215" customFormat="false" ht="15" hidden="false" customHeight="false" outlineLevel="0" collapsed="false">
      <c r="D215" s="2403" t="n">
        <f aca="false">JP49</f>
        <v>0</v>
      </c>
    </row>
    <row r="216" customFormat="false" ht="15" hidden="false" customHeight="false" outlineLevel="0" collapsed="false">
      <c r="D216" s="2403"/>
    </row>
    <row r="217" customFormat="false" ht="15" hidden="false" customHeight="false" outlineLevel="0" collapsed="false">
      <c r="D217" s="2403" t="n">
        <f aca="false">JP51</f>
        <v>0</v>
      </c>
    </row>
    <row r="218" customFormat="false" ht="15" hidden="false" customHeight="false" outlineLevel="0" collapsed="false">
      <c r="D218" s="2403" t="n">
        <f aca="false">JP52</f>
        <v>0</v>
      </c>
    </row>
    <row r="219" customFormat="false" ht="15" hidden="false" customHeight="false" outlineLevel="0" collapsed="false">
      <c r="D219" s="2403" t="n">
        <f aca="false">JP53</f>
        <v>0</v>
      </c>
    </row>
    <row r="220" customFormat="false" ht="15" hidden="false" customHeight="false" outlineLevel="0" collapsed="false">
      <c r="D220" s="2403"/>
    </row>
    <row r="221" customFormat="false" ht="15" hidden="false" customHeight="false" outlineLevel="0" collapsed="false">
      <c r="D221" s="2403" t="n">
        <f aca="false">JP55</f>
        <v>0</v>
      </c>
    </row>
    <row r="222" customFormat="false" ht="15" hidden="false" customHeight="false" outlineLevel="0" collapsed="false">
      <c r="D222" s="2403" t="n">
        <f aca="false">JP56</f>
        <v>0</v>
      </c>
    </row>
    <row r="223" customFormat="false" ht="15" hidden="false" customHeight="false" outlineLevel="0" collapsed="false">
      <c r="D223" s="2403" t="n">
        <f aca="false">JP57</f>
        <v>0</v>
      </c>
    </row>
    <row r="224" customFormat="false" ht="15" hidden="false" customHeight="false" outlineLevel="0" collapsed="false">
      <c r="D224" s="2403"/>
    </row>
    <row r="225" customFormat="false" ht="15" hidden="false" customHeight="false" outlineLevel="0" collapsed="false">
      <c r="D225" s="2403" t="n">
        <f aca="false">JP59</f>
        <v>0</v>
      </c>
    </row>
    <row r="226" customFormat="false" ht="15" hidden="false" customHeight="false" outlineLevel="0" collapsed="false">
      <c r="D226" s="2403" t="n">
        <f aca="false">JP60</f>
        <v>0</v>
      </c>
    </row>
    <row r="227" customFormat="false" ht="15" hidden="false" customHeight="false" outlineLevel="0" collapsed="false">
      <c r="D227" s="2403" t="n">
        <f aca="false">JP61</f>
        <v>0</v>
      </c>
    </row>
    <row r="228" customFormat="false" ht="15" hidden="false" customHeight="false" outlineLevel="0" collapsed="false">
      <c r="D228" s="2403"/>
    </row>
    <row r="229" customFormat="false" ht="15" hidden="false" customHeight="false" outlineLevel="0" collapsed="false">
      <c r="D229" s="2403" t="n">
        <f aca="false">JP63</f>
        <v>0</v>
      </c>
    </row>
    <row r="230" customFormat="false" ht="15" hidden="false" customHeight="false" outlineLevel="0" collapsed="false">
      <c r="D230" s="2403" t="n">
        <f aca="false">JP64</f>
        <v>0</v>
      </c>
    </row>
    <row r="231" customFormat="false" ht="15" hidden="false" customHeight="false" outlineLevel="0" collapsed="false">
      <c r="D231" s="2403" t="n">
        <f aca="false">JP65</f>
        <v>0</v>
      </c>
    </row>
    <row r="232" customFormat="false" ht="15" hidden="false" customHeight="false" outlineLevel="0" collapsed="false">
      <c r="D232" s="2403"/>
    </row>
    <row r="233" customFormat="false" ht="15" hidden="false" customHeight="false" outlineLevel="0" collapsed="false">
      <c r="D233" s="2403" t="n">
        <f aca="false">JP67</f>
        <v>0</v>
      </c>
    </row>
    <row r="234" customFormat="false" ht="15" hidden="false" customHeight="false" outlineLevel="0" collapsed="false">
      <c r="D234" s="2403" t="n">
        <f aca="false">JP68</f>
        <v>0</v>
      </c>
    </row>
    <row r="235" customFormat="false" ht="15" hidden="false" customHeight="false" outlineLevel="0" collapsed="false">
      <c r="D235" s="2403" t="n">
        <f aca="false">JP69</f>
        <v>0</v>
      </c>
    </row>
    <row r="236" customFormat="false" ht="15" hidden="false" customHeight="false" outlineLevel="0" collapsed="false">
      <c r="D236" s="2403"/>
    </row>
    <row r="237" customFormat="false" ht="15" hidden="false" customHeight="false" outlineLevel="0" collapsed="false">
      <c r="D237" s="2403" t="n">
        <f aca="false">JP71</f>
        <v>0</v>
      </c>
    </row>
    <row r="238" customFormat="false" ht="15" hidden="false" customHeight="false" outlineLevel="0" collapsed="false">
      <c r="D238" s="2403" t="n">
        <f aca="false">JP72</f>
        <v>0</v>
      </c>
    </row>
    <row r="239" customFormat="false" ht="15" hidden="false" customHeight="false" outlineLevel="0" collapsed="false">
      <c r="D239" s="2403" t="n">
        <f aca="false">JP73</f>
        <v>0</v>
      </c>
    </row>
    <row r="240" customFormat="false" ht="15" hidden="false" customHeight="false" outlineLevel="0" collapsed="false">
      <c r="D240" s="2403"/>
    </row>
    <row r="241" customFormat="false" ht="15" hidden="false" customHeight="false" outlineLevel="0" collapsed="false">
      <c r="D241" s="2403" t="n">
        <f aca="false">JP75</f>
        <v>0</v>
      </c>
    </row>
    <row r="242" customFormat="false" ht="15" hidden="false" customHeight="false" outlineLevel="0" collapsed="false">
      <c r="D242" s="2403" t="n">
        <f aca="false">JP76</f>
        <v>0</v>
      </c>
    </row>
    <row r="243" customFormat="false" ht="15" hidden="false" customHeight="false" outlineLevel="0" collapsed="false">
      <c r="D243" s="2403" t="n">
        <f aca="false">JP77</f>
        <v>0</v>
      </c>
    </row>
    <row r="244" customFormat="false" ht="15" hidden="false" customHeight="false" outlineLevel="0" collapsed="false">
      <c r="D244" s="2403"/>
    </row>
    <row r="245" customFormat="false" ht="15" hidden="false" customHeight="false" outlineLevel="0" collapsed="false">
      <c r="D245" s="2403" t="n">
        <f aca="false">JP79</f>
        <v>0</v>
      </c>
    </row>
    <row r="246" customFormat="false" ht="15" hidden="false" customHeight="false" outlineLevel="0" collapsed="false">
      <c r="D246" s="2403" t="n">
        <f aca="false">JP80</f>
        <v>0</v>
      </c>
    </row>
    <row r="247" customFormat="false" ht="15" hidden="false" customHeight="false" outlineLevel="0" collapsed="false">
      <c r="D247" s="2403" t="n">
        <f aca="false">JP81</f>
        <v>0</v>
      </c>
    </row>
    <row r="248" customFormat="false" ht="15" hidden="false" customHeight="false" outlineLevel="0" collapsed="false">
      <c r="D248" s="2403"/>
    </row>
    <row r="249" customFormat="false" ht="15" hidden="false" customHeight="false" outlineLevel="0" collapsed="false">
      <c r="D249" s="2403" t="n">
        <f aca="false">JP83</f>
        <v>0</v>
      </c>
    </row>
    <row r="250" customFormat="false" ht="15" hidden="false" customHeight="false" outlineLevel="0" collapsed="false">
      <c r="D250" s="2403" t="n">
        <f aca="false">JP84</f>
        <v>0</v>
      </c>
    </row>
    <row r="251" customFormat="false" ht="15" hidden="false" customHeight="false" outlineLevel="0" collapsed="false">
      <c r="D251" s="2403" t="n">
        <f aca="false">JP85</f>
        <v>0</v>
      </c>
    </row>
    <row r="252" customFormat="false" ht="15" hidden="false" customHeight="false" outlineLevel="0" collapsed="false">
      <c r="D252" s="2403"/>
    </row>
    <row r="253" customFormat="false" ht="15" hidden="false" customHeight="false" outlineLevel="0" collapsed="false">
      <c r="D253" s="2403" t="n">
        <f aca="false">JP87</f>
        <v>0</v>
      </c>
    </row>
    <row r="254" customFormat="false" ht="15" hidden="false" customHeight="false" outlineLevel="0" collapsed="false">
      <c r="D254" s="2403" t="n">
        <f aca="false">JP88</f>
        <v>0</v>
      </c>
    </row>
    <row r="255" customFormat="false" ht="15" hidden="false" customHeight="false" outlineLevel="0" collapsed="false">
      <c r="D255" s="2403" t="n">
        <f aca="false">JP89</f>
        <v>0</v>
      </c>
    </row>
    <row r="256" customFormat="false" ht="15" hidden="false" customHeight="false" outlineLevel="0" collapsed="false">
      <c r="D256" s="2403"/>
    </row>
    <row r="257" customFormat="false" ht="15" hidden="false" customHeight="false" outlineLevel="0" collapsed="false">
      <c r="D257" s="2403" t="n">
        <f aca="false">JP91</f>
        <v>0</v>
      </c>
    </row>
    <row r="258" customFormat="false" ht="15" hidden="false" customHeight="false" outlineLevel="0" collapsed="false">
      <c r="D258" s="2403" t="n">
        <f aca="false">JP92</f>
        <v>0</v>
      </c>
    </row>
    <row r="259" customFormat="false" ht="15" hidden="false" customHeight="false" outlineLevel="0" collapsed="false">
      <c r="D259" s="2403" t="n">
        <f aca="false">JP93</f>
        <v>0</v>
      </c>
    </row>
    <row r="260" customFormat="false" ht="15" hidden="false" customHeight="false" outlineLevel="0" collapsed="false">
      <c r="D260" s="2403"/>
    </row>
    <row r="261" customFormat="false" ht="15" hidden="false" customHeight="false" outlineLevel="0" collapsed="false">
      <c r="D261" s="2403" t="n">
        <f aca="false">JP95</f>
        <v>0</v>
      </c>
    </row>
    <row r="262" customFormat="false" ht="15" hidden="false" customHeight="false" outlineLevel="0" collapsed="false">
      <c r="D262" s="2403" t="n">
        <f aca="false">JP96</f>
        <v>0</v>
      </c>
    </row>
    <row r="263" customFormat="false" ht="15" hidden="false" customHeight="false" outlineLevel="0" collapsed="false">
      <c r="D263" s="2403" t="n">
        <f aca="false">JP97</f>
        <v>0</v>
      </c>
    </row>
    <row r="264" customFormat="false" ht="15" hidden="false" customHeight="false" outlineLevel="0" collapsed="false">
      <c r="D264" s="2403"/>
    </row>
    <row r="265" customFormat="false" ht="15" hidden="false" customHeight="false" outlineLevel="0" collapsed="false">
      <c r="D265" s="2403" t="n">
        <f aca="false">JP99</f>
        <v>0</v>
      </c>
    </row>
    <row r="266" customFormat="false" ht="15" hidden="false" customHeight="false" outlineLevel="0" collapsed="false">
      <c r="D266" s="2403" t="n">
        <f aca="false">JP100</f>
        <v>0</v>
      </c>
    </row>
    <row r="267" customFormat="false" ht="15" hidden="false" customHeight="false" outlineLevel="0" collapsed="false">
      <c r="D267" s="2403" t="n">
        <f aca="false">JP101</f>
        <v>0</v>
      </c>
    </row>
    <row r="268" customFormat="false" ht="15" hidden="false" customHeight="false" outlineLevel="0" collapsed="false">
      <c r="D268" s="2403"/>
    </row>
    <row r="269" customFormat="false" ht="15" hidden="false" customHeight="false" outlineLevel="0" collapsed="false">
      <c r="D269" s="2403" t="n">
        <f aca="false">JP103</f>
        <v>0</v>
      </c>
    </row>
    <row r="270" customFormat="false" ht="15" hidden="false" customHeight="false" outlineLevel="0" collapsed="false">
      <c r="D270" s="2403" t="n">
        <f aca="false">JP104</f>
        <v>0</v>
      </c>
    </row>
    <row r="271" customFormat="false" ht="15" hidden="false" customHeight="false" outlineLevel="0" collapsed="false">
      <c r="D271" s="2403" t="n">
        <f aca="false">JP105</f>
        <v>0</v>
      </c>
    </row>
    <row r="272" customFormat="false" ht="15" hidden="false" customHeight="false" outlineLevel="0" collapsed="false">
      <c r="D272" s="2403"/>
    </row>
    <row r="273" customFormat="false" ht="15" hidden="false" customHeight="false" outlineLevel="0" collapsed="false">
      <c r="D273" s="2403" t="n">
        <f aca="false">JP107</f>
        <v>0</v>
      </c>
    </row>
    <row r="274" customFormat="false" ht="15" hidden="false" customHeight="false" outlineLevel="0" collapsed="false">
      <c r="D274" s="2403" t="n">
        <f aca="false">JP108</f>
        <v>0</v>
      </c>
    </row>
    <row r="275" customFormat="false" ht="15" hidden="false" customHeight="false" outlineLevel="0" collapsed="false">
      <c r="D275" s="2403" t="n">
        <f aca="false">JP109</f>
        <v>0</v>
      </c>
    </row>
    <row r="276" customFormat="false" ht="15" hidden="false" customHeight="false" outlineLevel="0" collapsed="false">
      <c r="D276" s="2403"/>
    </row>
    <row r="277" customFormat="false" ht="15" hidden="false" customHeight="false" outlineLevel="0" collapsed="false">
      <c r="D277" s="2403" t="n">
        <f aca="false">JP111</f>
        <v>0</v>
      </c>
    </row>
    <row r="278" customFormat="false" ht="15" hidden="false" customHeight="false" outlineLevel="0" collapsed="false">
      <c r="D278" s="2403" t="n">
        <f aca="false">JP112</f>
        <v>0</v>
      </c>
    </row>
    <row r="279" customFormat="false" ht="15" hidden="false" customHeight="false" outlineLevel="0" collapsed="false">
      <c r="D279" s="2403" t="n">
        <f aca="false">JP113</f>
        <v>0</v>
      </c>
    </row>
    <row r="280" customFormat="false" ht="15" hidden="false" customHeight="false" outlineLevel="0" collapsed="false">
      <c r="D280" s="2403"/>
    </row>
    <row r="281" customFormat="false" ht="15" hidden="false" customHeight="false" outlineLevel="0" collapsed="false">
      <c r="D281" s="2403" t="n">
        <f aca="false">JP115</f>
        <v>0</v>
      </c>
    </row>
    <row r="282" customFormat="false" ht="15" hidden="false" customHeight="false" outlineLevel="0" collapsed="false">
      <c r="D282" s="2403" t="n">
        <f aca="false">JP116</f>
        <v>0</v>
      </c>
    </row>
    <row r="283" customFormat="false" ht="15" hidden="false" customHeight="false" outlineLevel="0" collapsed="false">
      <c r="D283" s="2403" t="n">
        <f aca="false">JP117</f>
        <v>0</v>
      </c>
    </row>
    <row r="284" customFormat="false" ht="15" hidden="false" customHeight="false" outlineLevel="0" collapsed="false">
      <c r="D284" s="2403"/>
    </row>
    <row r="285" customFormat="false" ht="15" hidden="false" customHeight="false" outlineLevel="0" collapsed="false">
      <c r="D285" s="2403" t="n">
        <f aca="false">JP119</f>
        <v>0</v>
      </c>
    </row>
    <row r="286" customFormat="false" ht="15" hidden="false" customHeight="false" outlineLevel="0" collapsed="false">
      <c r="D286" s="2403" t="n">
        <f aca="false">JP120</f>
        <v>0</v>
      </c>
    </row>
    <row r="287" customFormat="false" ht="15" hidden="false" customHeight="false" outlineLevel="0" collapsed="false">
      <c r="D287" s="2403" t="n">
        <f aca="false">JP121</f>
        <v>0</v>
      </c>
    </row>
    <row r="288" customFormat="false" ht="15" hidden="false" customHeight="false" outlineLevel="0" collapsed="false">
      <c r="D288" s="2403"/>
    </row>
    <row r="289" customFormat="false" ht="15" hidden="false" customHeight="false" outlineLevel="0" collapsed="false">
      <c r="D289" s="2403" t="n">
        <f aca="false">JP123</f>
        <v>0</v>
      </c>
    </row>
    <row r="290" customFormat="false" ht="15" hidden="false" customHeight="false" outlineLevel="0" collapsed="false">
      <c r="D290" s="2403" t="n">
        <f aca="false">JP124</f>
        <v>0</v>
      </c>
    </row>
    <row r="291" customFormat="false" ht="15" hidden="false" customHeight="false" outlineLevel="0" collapsed="false">
      <c r="D291" s="2403" t="n">
        <f aca="false">JP125</f>
        <v>0</v>
      </c>
    </row>
    <row r="292" customFormat="false" ht="15" hidden="false" customHeight="false" outlineLevel="0" collapsed="false">
      <c r="D292" s="2403"/>
    </row>
    <row r="293" customFormat="false" ht="15" hidden="false" customHeight="false" outlineLevel="0" collapsed="false">
      <c r="D293" s="2403" t="n">
        <f aca="false">JP127</f>
        <v>0</v>
      </c>
    </row>
    <row r="294" customFormat="false" ht="15" hidden="false" customHeight="false" outlineLevel="0" collapsed="false">
      <c r="D294" s="2403" t="n">
        <f aca="false">JP128</f>
        <v>0</v>
      </c>
    </row>
    <row r="295" customFormat="false" ht="15" hidden="false" customHeight="false" outlineLevel="0" collapsed="false">
      <c r="D295" s="2403" t="n">
        <f aca="false">JP129</f>
        <v>0</v>
      </c>
    </row>
    <row r="296" customFormat="false" ht="15" hidden="false" customHeight="false" outlineLevel="0" collapsed="false">
      <c r="D296" s="2403"/>
    </row>
    <row r="297" customFormat="false" ht="15" hidden="false" customHeight="false" outlineLevel="0" collapsed="false">
      <c r="D297" s="2403" t="n">
        <f aca="false">JP131</f>
        <v>0</v>
      </c>
    </row>
    <row r="298" customFormat="false" ht="15" hidden="false" customHeight="false" outlineLevel="0" collapsed="false">
      <c r="D298" s="2403" t="n">
        <f aca="false">JP132</f>
        <v>0</v>
      </c>
    </row>
    <row r="299" customFormat="false" ht="15" hidden="false" customHeight="false" outlineLevel="0" collapsed="false">
      <c r="D299" s="2403" t="n">
        <f aca="false">JP133</f>
        <v>0</v>
      </c>
    </row>
    <row r="300" customFormat="false" ht="15" hidden="false" customHeight="false" outlineLevel="0" collapsed="false">
      <c r="D300" s="2403" t="n">
        <f aca="false">JP134</f>
        <v>820.812</v>
      </c>
    </row>
    <row r="301" customFormat="false" ht="15" hidden="false" customHeight="false" outlineLevel="0" collapsed="false">
      <c r="D301" s="2403" t="n">
        <f aca="false">JP135</f>
        <v>0</v>
      </c>
    </row>
    <row r="302" customFormat="false" ht="15" hidden="false" customHeight="false" outlineLevel="0" collapsed="false">
      <c r="D302" s="2403" t="n">
        <f aca="false">JP136</f>
        <v>820.812</v>
      </c>
    </row>
    <row r="303" customFormat="false" ht="15" hidden="false" customHeight="false" outlineLevel="0" collapsed="false">
      <c r="D303" s="2403" t="n">
        <f aca="false">JP137</f>
        <v>0</v>
      </c>
    </row>
  </sheetData>
  <sheetProtection sheet="true" password="cf36" formatCells="false" formatColumns="false" formatRows="false" insertColumns="false" insertRows="false" insertHyperlinks="false" deleteColumns="false" deleteRows="false" sort="false" autoFilter="false" pivotTables="false"/>
  <mergeCells count="214">
    <mergeCell ref="C1:HF1"/>
    <mergeCell ref="C2:HC2"/>
    <mergeCell ref="JM2:JR2"/>
    <mergeCell ref="C3:JL3"/>
    <mergeCell ref="A4:B4"/>
    <mergeCell ref="C4:HC4"/>
    <mergeCell ref="HD4:JL4"/>
    <mergeCell ref="A5:A9"/>
    <mergeCell ref="B5:B9"/>
    <mergeCell ref="C5:CO5"/>
    <mergeCell ref="CP5:CP9"/>
    <mergeCell ref="CQ5:DG7"/>
    <mergeCell ref="DH5:DH9"/>
    <mergeCell ref="DI5:DY7"/>
    <mergeCell ref="DZ5:DZ9"/>
    <mergeCell ref="EA5:FC7"/>
    <mergeCell ref="FD5:FD9"/>
    <mergeCell ref="FE5:FR7"/>
    <mergeCell ref="FS5:FS9"/>
    <mergeCell ref="FT5:GX5"/>
    <mergeCell ref="GY5:GY9"/>
    <mergeCell ref="GZ5:HC6"/>
    <mergeCell ref="HD5:HD9"/>
    <mergeCell ref="HE5:HE9"/>
    <mergeCell ref="HF5:HF9"/>
    <mergeCell ref="HG5:ID7"/>
    <mergeCell ref="IE5:IE9"/>
    <mergeCell ref="IF5:IK7"/>
    <mergeCell ref="IL5:IL9"/>
    <mergeCell ref="IM5:IZ7"/>
    <mergeCell ref="JA5:JA9"/>
    <mergeCell ref="JB5:JE6"/>
    <mergeCell ref="JF5:JF9"/>
    <mergeCell ref="JG5:JL5"/>
    <mergeCell ref="JM5:JM9"/>
    <mergeCell ref="JN5:JN9"/>
    <mergeCell ref="JO5:JO9"/>
    <mergeCell ref="JP5:JP9"/>
    <mergeCell ref="JQ5:JQ9"/>
    <mergeCell ref="JR5:JR9"/>
    <mergeCell ref="C6:AA7"/>
    <mergeCell ref="AC6:AS7"/>
    <mergeCell ref="AU6:BU7"/>
    <mergeCell ref="BW6:CM7"/>
    <mergeCell ref="CO6:CO9"/>
    <mergeCell ref="FT6:GW7"/>
    <mergeCell ref="GX6:GX9"/>
    <mergeCell ref="GZ7:GZ9"/>
    <mergeCell ref="HA7:HA9"/>
    <mergeCell ref="HB7:HB9"/>
    <mergeCell ref="HC7:HC9"/>
    <mergeCell ref="JB7:JB9"/>
    <mergeCell ref="JC7:JC9"/>
    <mergeCell ref="JD7:JD9"/>
    <mergeCell ref="JE7:JE9"/>
    <mergeCell ref="JG7:JG9"/>
    <mergeCell ref="JH7:JH9"/>
    <mergeCell ref="JI7:JI9"/>
    <mergeCell ref="JJ7:JJ9"/>
    <mergeCell ref="JK7:JK9"/>
    <mergeCell ref="JL7:JL9"/>
    <mergeCell ref="X8:Z9"/>
    <mergeCell ref="AP8:AR9"/>
    <mergeCell ref="BR8:BT9"/>
    <mergeCell ref="CJ8:CL9"/>
    <mergeCell ref="DD8:DF9"/>
    <mergeCell ref="DV8:DX9"/>
    <mergeCell ref="EZ8:FB9"/>
    <mergeCell ref="FO8:FQ9"/>
    <mergeCell ref="GT8:GV9"/>
    <mergeCell ref="IA8:IC9"/>
    <mergeCell ref="II8:IJ9"/>
    <mergeCell ref="IW8:IY9"/>
    <mergeCell ref="C10:AA10"/>
    <mergeCell ref="AC10:AS10"/>
    <mergeCell ref="AU10:BU10"/>
    <mergeCell ref="BW10:CM10"/>
    <mergeCell ref="CQ10:DG10"/>
    <mergeCell ref="DI10:DY10"/>
    <mergeCell ref="EA10:FC10"/>
    <mergeCell ref="FE10:FR10"/>
    <mergeCell ref="FT10:GW10"/>
    <mergeCell ref="HG10:ID10"/>
    <mergeCell ref="IF10:IK10"/>
    <mergeCell ref="IM10:IZ10"/>
    <mergeCell ref="A12:A14"/>
    <mergeCell ref="JM12:JM14"/>
    <mergeCell ref="JN12:JN14"/>
    <mergeCell ref="JO12:JO14"/>
    <mergeCell ref="A16:A18"/>
    <mergeCell ref="JM16:JM18"/>
    <mergeCell ref="JN16:JN18"/>
    <mergeCell ref="JO16:JO18"/>
    <mergeCell ref="A20:A22"/>
    <mergeCell ref="JM20:JM22"/>
    <mergeCell ref="JN20:JN22"/>
    <mergeCell ref="JO20:JO22"/>
    <mergeCell ref="A24:A26"/>
    <mergeCell ref="JM24:JM26"/>
    <mergeCell ref="JN24:JN26"/>
    <mergeCell ref="JO24:JO26"/>
    <mergeCell ref="A28:A30"/>
    <mergeCell ref="JM28:JM30"/>
    <mergeCell ref="JN28:JN30"/>
    <mergeCell ref="JO28:JO30"/>
    <mergeCell ref="A32:A34"/>
    <mergeCell ref="JM32:JM34"/>
    <mergeCell ref="JN32:JN34"/>
    <mergeCell ref="JO32:JO34"/>
    <mergeCell ref="A36:A38"/>
    <mergeCell ref="JM36:JM38"/>
    <mergeCell ref="JN36:JN38"/>
    <mergeCell ref="JO36:JO38"/>
    <mergeCell ref="A40:A42"/>
    <mergeCell ref="JM40:JM42"/>
    <mergeCell ref="JN40:JN42"/>
    <mergeCell ref="JO40:JO42"/>
    <mergeCell ref="A44:A46"/>
    <mergeCell ref="JM44:JM46"/>
    <mergeCell ref="JN44:JN46"/>
    <mergeCell ref="JO44:JO46"/>
    <mergeCell ref="A48:A50"/>
    <mergeCell ref="JM48:JM50"/>
    <mergeCell ref="JN48:JN50"/>
    <mergeCell ref="JO48:JO50"/>
    <mergeCell ref="A52:A54"/>
    <mergeCell ref="JM52:JM54"/>
    <mergeCell ref="JN52:JN54"/>
    <mergeCell ref="JO52:JO54"/>
    <mergeCell ref="A56:A58"/>
    <mergeCell ref="JM56:JM58"/>
    <mergeCell ref="JN56:JN58"/>
    <mergeCell ref="JO56:JO58"/>
    <mergeCell ref="A60:A62"/>
    <mergeCell ref="JM60:JM62"/>
    <mergeCell ref="JN60:JN62"/>
    <mergeCell ref="JO60:JO62"/>
    <mergeCell ref="A64:A66"/>
    <mergeCell ref="JM64:JM66"/>
    <mergeCell ref="JN64:JN66"/>
    <mergeCell ref="JO64:JO66"/>
    <mergeCell ref="A68:A70"/>
    <mergeCell ref="JM68:JM70"/>
    <mergeCell ref="JN68:JN70"/>
    <mergeCell ref="JO68:JO70"/>
    <mergeCell ref="A72:A74"/>
    <mergeCell ref="JM72:JM74"/>
    <mergeCell ref="JN72:JN74"/>
    <mergeCell ref="JO72:JO74"/>
    <mergeCell ref="A76:A78"/>
    <mergeCell ref="JM76:JM78"/>
    <mergeCell ref="JN76:JN78"/>
    <mergeCell ref="JO76:JO78"/>
    <mergeCell ref="A80:A82"/>
    <mergeCell ref="JM80:JM82"/>
    <mergeCell ref="JN80:JN82"/>
    <mergeCell ref="JO80:JO82"/>
    <mergeCell ref="A84:A86"/>
    <mergeCell ref="JM84:JM86"/>
    <mergeCell ref="JN84:JN86"/>
    <mergeCell ref="JO84:JO86"/>
    <mergeCell ref="A88:A90"/>
    <mergeCell ref="JM88:JM90"/>
    <mergeCell ref="JN88:JN90"/>
    <mergeCell ref="JO88:JO90"/>
    <mergeCell ref="A92:A94"/>
    <mergeCell ref="JM92:JM94"/>
    <mergeCell ref="JN92:JN94"/>
    <mergeCell ref="JO92:JO94"/>
    <mergeCell ref="A96:A98"/>
    <mergeCell ref="JM96:JM98"/>
    <mergeCell ref="JN96:JN98"/>
    <mergeCell ref="JO96:JO98"/>
    <mergeCell ref="A100:A102"/>
    <mergeCell ref="JM100:JM102"/>
    <mergeCell ref="JN100:JN102"/>
    <mergeCell ref="JO100:JO102"/>
    <mergeCell ref="A104:A106"/>
    <mergeCell ref="JM104:JM106"/>
    <mergeCell ref="JN104:JN106"/>
    <mergeCell ref="JO104:JO106"/>
    <mergeCell ref="A108:A110"/>
    <mergeCell ref="JM108:JM110"/>
    <mergeCell ref="JN108:JN110"/>
    <mergeCell ref="JO108:JO110"/>
    <mergeCell ref="A112:A114"/>
    <mergeCell ref="JM112:JM114"/>
    <mergeCell ref="JN112:JN114"/>
    <mergeCell ref="JO112:JO114"/>
    <mergeCell ref="A116:A118"/>
    <mergeCell ref="JM116:JM118"/>
    <mergeCell ref="JN116:JN118"/>
    <mergeCell ref="JO116:JO118"/>
    <mergeCell ref="A120:A122"/>
    <mergeCell ref="JM120:JM122"/>
    <mergeCell ref="JN120:JN122"/>
    <mergeCell ref="JO120:JO122"/>
    <mergeCell ref="A124:A126"/>
    <mergeCell ref="JM124:JM126"/>
    <mergeCell ref="JN124:JN126"/>
    <mergeCell ref="JO124:JO126"/>
    <mergeCell ref="A128:A130"/>
    <mergeCell ref="JM128:JM130"/>
    <mergeCell ref="JN128:JN130"/>
    <mergeCell ref="JO128:JO130"/>
    <mergeCell ref="A132:A134"/>
    <mergeCell ref="JM132:JM134"/>
    <mergeCell ref="JN132:JN134"/>
    <mergeCell ref="JO132:JO134"/>
    <mergeCell ref="A136:B136"/>
    <mergeCell ref="A137:B137"/>
    <mergeCell ref="A138:B138"/>
    <mergeCell ref="FT139:GY139"/>
    <mergeCell ref="HF139:JH139"/>
  </mergeCells>
  <printOptions headings="false" gridLines="false" gridLinesSet="true" horizontalCentered="false" verticalCentered="false"/>
  <pageMargins left="0" right="0" top="0" bottom="0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T73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70" zoomScalePageLayoutView="100" workbookViewId="0">
      <pane xSplit="0" ySplit="5" topLeftCell="A6" activePane="bottomLeft" state="frozen"/>
      <selection pane="topLeft" activeCell="A1" activeCellId="0" sqref="A1"/>
      <selection pane="bottomLeft" activeCell="G35" activeCellId="0" sqref="G35"/>
    </sheetView>
  </sheetViews>
  <sheetFormatPr defaultColWidth="9.1484375" defaultRowHeight="15" zeroHeight="false" outlineLevelRow="0" outlineLevelCol="0"/>
  <cols>
    <col collapsed="false" customWidth="true" hidden="false" outlineLevel="0" max="1" min="1" style="2414" width="8.15"/>
    <col collapsed="false" customWidth="true" hidden="false" outlineLevel="0" max="2" min="2" style="2414" width="51.42"/>
    <col collapsed="false" customWidth="true" hidden="true" outlineLevel="0" max="3" min="3" style="2414" width="4.86"/>
    <col collapsed="false" customWidth="true" hidden="true" outlineLevel="0" max="4" min="4" style="2414" width="7.86"/>
    <col collapsed="false" customWidth="true" hidden="false" outlineLevel="0" max="5" min="5" style="2414" width="10"/>
    <col collapsed="false" customWidth="true" hidden="false" outlineLevel="0" max="6" min="6" style="2414" width="9.29"/>
    <col collapsed="false" customWidth="true" hidden="false" outlineLevel="0" max="7" min="7" style="2414" width="12.15"/>
    <col collapsed="false" customWidth="true" hidden="true" outlineLevel="0" max="8" min="8" style="2414" width="11"/>
    <col collapsed="false" customWidth="true" hidden="true" outlineLevel="0" max="9" min="9" style="2414" width="9.42"/>
    <col collapsed="false" customWidth="true" hidden="true" outlineLevel="0" max="10" min="10" style="2414" width="10.85"/>
    <col collapsed="false" customWidth="true" hidden="true" outlineLevel="0" max="11" min="11" style="2414" width="7"/>
    <col collapsed="false" customWidth="true" hidden="true" outlineLevel="0" max="12" min="12" style="2414" width="10.42"/>
    <col collapsed="false" customWidth="true" hidden="true" outlineLevel="0" max="13" min="13" style="2414" width="9.29"/>
    <col collapsed="false" customWidth="true" hidden="false" outlineLevel="0" max="14" min="14" style="2414" width="11.85"/>
    <col collapsed="false" customWidth="true" hidden="false" outlineLevel="0" max="15" min="15" style="2414" width="9.29"/>
    <col collapsed="false" customWidth="true" hidden="true" outlineLevel="0" max="16" min="16" style="2414" width="11.57"/>
    <col collapsed="false" customWidth="true" hidden="true" outlineLevel="0" max="17" min="17" style="2414" width="9"/>
    <col collapsed="false" customWidth="true" hidden="true" outlineLevel="0" max="18" min="18" style="2414" width="8.86"/>
    <col collapsed="false" customWidth="true" hidden="true" outlineLevel="0" max="19" min="19" style="2414" width="10.42"/>
    <col collapsed="false" customWidth="true" hidden="false" outlineLevel="0" max="20" min="20" style="2414" width="28.71"/>
    <col collapsed="false" customWidth="true" hidden="false" outlineLevel="0" max="21" min="21" style="2415" width="0.71"/>
    <col collapsed="false" customWidth="true" hidden="false" outlineLevel="0" max="22" min="22" style="2415" width="13.86"/>
    <col collapsed="false" customWidth="true" hidden="true" outlineLevel="0" max="23" min="23" style="2415" width="8"/>
    <col collapsed="false" customWidth="false" hidden="true" outlineLevel="0" max="24" min="24" style="2415" width="9.14"/>
    <col collapsed="false" customWidth="false" hidden="true" outlineLevel="0" max="26" min="25" style="2414" width="9.14"/>
    <col collapsed="false" customWidth="true" hidden="true" outlineLevel="0" max="27" min="27" style="2414" width="11.85"/>
    <col collapsed="false" customWidth="true" hidden="true" outlineLevel="0" max="41" min="28" style="2414" width="9.42"/>
    <col collapsed="false" customWidth="true" hidden="true" outlineLevel="0" max="42" min="42" style="2414" width="36.42"/>
    <col collapsed="false" customWidth="true" hidden="true" outlineLevel="0" max="43" min="43" style="2414" width="1.57"/>
    <col collapsed="false" customWidth="true" hidden="true" outlineLevel="0" max="46" min="44" style="2414" width="11.53"/>
    <col collapsed="false" customWidth="false" hidden="false" outlineLevel="0" max="16384" min="47" style="2414" width="9.14"/>
  </cols>
  <sheetData>
    <row r="1" customFormat="false" ht="15" hidden="false" customHeight="true" outlineLevel="0" collapsed="false">
      <c r="A1" s="2416"/>
      <c r="B1" s="2417"/>
      <c r="C1" s="2418"/>
      <c r="D1" s="2418"/>
      <c r="E1" s="2419"/>
      <c r="F1" s="2420"/>
      <c r="G1" s="2421"/>
      <c r="H1" s="2421"/>
      <c r="I1" s="1792"/>
      <c r="J1" s="2422"/>
      <c r="K1" s="1792"/>
      <c r="L1" s="2418"/>
      <c r="M1" s="2418"/>
      <c r="N1" s="1792"/>
      <c r="O1" s="2422"/>
      <c r="P1" s="1792"/>
      <c r="Q1" s="2422"/>
      <c r="R1" s="1792"/>
      <c r="S1" s="2418"/>
      <c r="T1" s="1792"/>
      <c r="AA1" s="2423" t="s">
        <v>9</v>
      </c>
      <c r="AB1" s="2423"/>
      <c r="AC1" s="2423"/>
      <c r="AD1" s="2423"/>
      <c r="AE1" s="2423"/>
      <c r="AF1" s="2423"/>
      <c r="AG1" s="2423"/>
      <c r="AH1" s="2423"/>
      <c r="AI1" s="2423"/>
      <c r="AJ1" s="2423"/>
      <c r="AK1" s="2423"/>
      <c r="AL1" s="2423"/>
      <c r="AM1" s="2423"/>
      <c r="AN1" s="2423"/>
      <c r="AO1" s="2423"/>
      <c r="AP1" s="2423"/>
    </row>
    <row r="2" customFormat="false" ht="15" hidden="false" customHeight="true" outlineLevel="0" collapsed="false">
      <c r="A2" s="2424" t="str">
        <f aca="false">CONCATENATE(TEXT('02.24 НГДП по датам'!A12,"ММММ ГГГГ")," НГДП")</f>
        <v>Февраль 2024 НГДП</v>
      </c>
      <c r="B2" s="2424"/>
      <c r="C2" s="2424"/>
      <c r="D2" s="2424"/>
      <c r="E2" s="2424"/>
      <c r="F2" s="2424"/>
      <c r="G2" s="2424"/>
      <c r="H2" s="2424"/>
      <c r="I2" s="2424"/>
      <c r="J2" s="2424"/>
      <c r="K2" s="2424"/>
      <c r="L2" s="2424"/>
      <c r="M2" s="2424"/>
      <c r="N2" s="2424"/>
      <c r="O2" s="2424"/>
      <c r="P2" s="2424"/>
      <c r="Q2" s="2424"/>
      <c r="R2" s="2424"/>
      <c r="S2" s="2424"/>
      <c r="W2" s="2425" t="str">
        <f aca="false">A2</f>
        <v>Февраль 2024 НГДП</v>
      </c>
      <c r="X2" s="2425"/>
      <c r="Y2" s="2425"/>
      <c r="Z2" s="2425"/>
      <c r="AA2" s="2425"/>
      <c r="AB2" s="2425"/>
      <c r="AC2" s="2425"/>
      <c r="AD2" s="2425"/>
      <c r="AE2" s="2425"/>
      <c r="AF2" s="2425"/>
      <c r="AG2" s="2425"/>
      <c r="AH2" s="2425"/>
      <c r="AI2" s="2425"/>
      <c r="AJ2" s="2425"/>
      <c r="AK2" s="2425"/>
      <c r="AL2" s="2425"/>
      <c r="AM2" s="2425"/>
      <c r="AN2" s="2425"/>
      <c r="AO2" s="2425"/>
      <c r="AP2" s="2425"/>
      <c r="AR2" s="2426"/>
      <c r="AS2" s="2426"/>
    </row>
    <row r="3" customFormat="false" ht="15" hidden="false" customHeight="true" outlineLevel="0" collapsed="false">
      <c r="A3" s="2427" t="s">
        <v>500</v>
      </c>
      <c r="B3" s="2427" t="s">
        <v>501</v>
      </c>
      <c r="C3" s="2428" t="s">
        <v>503</v>
      </c>
      <c r="D3" s="2428"/>
      <c r="E3" s="2429" t="s">
        <v>504</v>
      </c>
      <c r="F3" s="2429"/>
      <c r="G3" s="2429"/>
      <c r="H3" s="2429"/>
      <c r="I3" s="2429"/>
      <c r="J3" s="2429"/>
      <c r="K3" s="2428" t="s">
        <v>505</v>
      </c>
      <c r="L3" s="2428"/>
      <c r="M3" s="2429" t="s">
        <v>506</v>
      </c>
      <c r="N3" s="2429"/>
      <c r="O3" s="2429"/>
      <c r="P3" s="2429"/>
      <c r="Q3" s="2429"/>
      <c r="R3" s="2428" t="s">
        <v>505</v>
      </c>
      <c r="S3" s="2428"/>
      <c r="T3" s="2429"/>
      <c r="W3" s="2427" t="s">
        <v>500</v>
      </c>
      <c r="X3" s="2427" t="s">
        <v>501</v>
      </c>
      <c r="Y3" s="2428" t="s">
        <v>503</v>
      </c>
      <c r="Z3" s="2428"/>
      <c r="AA3" s="2429" t="s">
        <v>504</v>
      </c>
      <c r="AB3" s="2429"/>
      <c r="AC3" s="2429"/>
      <c r="AD3" s="2429"/>
      <c r="AE3" s="2429"/>
      <c r="AF3" s="2429"/>
      <c r="AG3" s="2427" t="s">
        <v>505</v>
      </c>
      <c r="AH3" s="2427"/>
      <c r="AI3" s="2427" t="s">
        <v>506</v>
      </c>
      <c r="AJ3" s="2427"/>
      <c r="AK3" s="2427"/>
      <c r="AL3" s="2427"/>
      <c r="AM3" s="2427"/>
      <c r="AN3" s="2428" t="s">
        <v>505</v>
      </c>
      <c r="AO3" s="2428"/>
      <c r="AP3" s="2429"/>
      <c r="AR3" s="2427" t="s">
        <v>507</v>
      </c>
      <c r="AS3" s="2427"/>
      <c r="AT3" s="2427"/>
    </row>
    <row r="4" customFormat="false" ht="38.25" hidden="false" customHeight="true" outlineLevel="0" collapsed="false">
      <c r="A4" s="2427"/>
      <c r="B4" s="2427"/>
      <c r="C4" s="2428"/>
      <c r="D4" s="2428"/>
      <c r="E4" s="2430" t="s">
        <v>508</v>
      </c>
      <c r="F4" s="2430"/>
      <c r="G4" s="2430"/>
      <c r="H4" s="2431" t="s">
        <v>9</v>
      </c>
      <c r="I4" s="2431"/>
      <c r="J4" s="2431"/>
      <c r="K4" s="2432" t="s">
        <v>509</v>
      </c>
      <c r="L4" s="2433" t="s">
        <v>510</v>
      </c>
      <c r="M4" s="2429" t="s">
        <v>511</v>
      </c>
      <c r="N4" s="2427" t="s">
        <v>512</v>
      </c>
      <c r="O4" s="2427"/>
      <c r="P4" s="2427" t="s">
        <v>9</v>
      </c>
      <c r="Q4" s="2427"/>
      <c r="R4" s="2432" t="s">
        <v>509</v>
      </c>
      <c r="S4" s="2433" t="s">
        <v>510</v>
      </c>
      <c r="T4" s="2434"/>
      <c r="W4" s="2427"/>
      <c r="X4" s="2427"/>
      <c r="Y4" s="2428"/>
      <c r="Z4" s="2428"/>
      <c r="AA4" s="2430" t="s">
        <v>508</v>
      </c>
      <c r="AB4" s="2430"/>
      <c r="AC4" s="2430"/>
      <c r="AD4" s="2431" t="s">
        <v>9</v>
      </c>
      <c r="AE4" s="2431"/>
      <c r="AF4" s="2431"/>
      <c r="AG4" s="2432" t="s">
        <v>509</v>
      </c>
      <c r="AH4" s="2433" t="s">
        <v>510</v>
      </c>
      <c r="AI4" s="2429" t="s">
        <v>511</v>
      </c>
      <c r="AJ4" s="2427" t="s">
        <v>512</v>
      </c>
      <c r="AK4" s="2427"/>
      <c r="AL4" s="2427" t="s">
        <v>9</v>
      </c>
      <c r="AM4" s="2427"/>
      <c r="AN4" s="2432" t="s">
        <v>509</v>
      </c>
      <c r="AO4" s="2433" t="s">
        <v>510</v>
      </c>
      <c r="AP4" s="2434"/>
      <c r="AR4" s="2427"/>
      <c r="AS4" s="2427"/>
      <c r="AT4" s="2427"/>
    </row>
    <row r="5" customFormat="false" ht="15" hidden="false" customHeight="true" outlineLevel="0" collapsed="false">
      <c r="A5" s="2427"/>
      <c r="B5" s="2427"/>
      <c r="C5" s="2433" t="s">
        <v>513</v>
      </c>
      <c r="D5" s="2433" t="s">
        <v>514</v>
      </c>
      <c r="E5" s="2435" t="s">
        <v>513</v>
      </c>
      <c r="F5" s="2433" t="s">
        <v>515</v>
      </c>
      <c r="G5" s="2436" t="s">
        <v>514</v>
      </c>
      <c r="H5" s="2433" t="s">
        <v>516</v>
      </c>
      <c r="I5" s="2433" t="s">
        <v>515</v>
      </c>
      <c r="J5" s="2433" t="s">
        <v>514</v>
      </c>
      <c r="K5" s="2433" t="s">
        <v>514</v>
      </c>
      <c r="L5" s="2433" t="s">
        <v>514</v>
      </c>
      <c r="M5" s="2429"/>
      <c r="N5" s="2433" t="s">
        <v>517</v>
      </c>
      <c r="O5" s="2433" t="s">
        <v>518</v>
      </c>
      <c r="P5" s="2433" t="s">
        <v>517</v>
      </c>
      <c r="Q5" s="2433" t="s">
        <v>518</v>
      </c>
      <c r="R5" s="2433" t="s">
        <v>518</v>
      </c>
      <c r="S5" s="2433" t="s">
        <v>518</v>
      </c>
      <c r="T5" s="2434"/>
      <c r="W5" s="2427"/>
      <c r="X5" s="2427"/>
      <c r="Y5" s="2433" t="s">
        <v>513</v>
      </c>
      <c r="Z5" s="2433" t="s">
        <v>514</v>
      </c>
      <c r="AA5" s="2435" t="s">
        <v>513</v>
      </c>
      <c r="AB5" s="2433" t="s">
        <v>515</v>
      </c>
      <c r="AC5" s="2436" t="s">
        <v>514</v>
      </c>
      <c r="AD5" s="2433" t="s">
        <v>516</v>
      </c>
      <c r="AE5" s="2433" t="s">
        <v>515</v>
      </c>
      <c r="AF5" s="2433" t="s">
        <v>514</v>
      </c>
      <c r="AG5" s="2433" t="s">
        <v>514</v>
      </c>
      <c r="AH5" s="2433" t="s">
        <v>514</v>
      </c>
      <c r="AI5" s="2429"/>
      <c r="AJ5" s="2433" t="s">
        <v>517</v>
      </c>
      <c r="AK5" s="2433" t="s">
        <v>518</v>
      </c>
      <c r="AL5" s="2433" t="s">
        <v>517</v>
      </c>
      <c r="AM5" s="2433" t="s">
        <v>518</v>
      </c>
      <c r="AN5" s="2433" t="s">
        <v>518</v>
      </c>
      <c r="AO5" s="2433" t="s">
        <v>518</v>
      </c>
      <c r="AP5" s="2434"/>
      <c r="AR5" s="2437" t="s">
        <v>513</v>
      </c>
      <c r="AS5" s="2433" t="s">
        <v>514</v>
      </c>
      <c r="AT5" s="2433" t="s">
        <v>519</v>
      </c>
    </row>
    <row r="6" customFormat="false" ht="16.5" hidden="false" customHeight="true" outlineLevel="0" collapsed="false">
      <c r="A6" s="2438" t="n">
        <v>1</v>
      </c>
      <c r="B6" s="2439" t="s">
        <v>520</v>
      </c>
      <c r="C6" s="2440"/>
      <c r="D6" s="2441"/>
      <c r="E6" s="2442"/>
      <c r="F6" s="2443"/>
      <c r="G6" s="2444" t="n">
        <f aca="false">'Доклад НГДП'!G113</f>
        <v>7183.356</v>
      </c>
      <c r="H6" s="2440"/>
      <c r="I6" s="2443"/>
      <c r="J6" s="2444"/>
      <c r="K6" s="2444" t="n">
        <f aca="false">G6-D6</f>
        <v>7183.356</v>
      </c>
      <c r="L6" s="2445"/>
      <c r="M6" s="2446"/>
      <c r="N6" s="2443"/>
      <c r="O6" s="2447" t="n">
        <f aca="false">G6*A62</f>
        <v>208317.324</v>
      </c>
      <c r="P6" s="2443"/>
      <c r="Q6" s="2444"/>
      <c r="R6" s="2444" t="n">
        <f aca="false">O6-M6</f>
        <v>208317.324</v>
      </c>
      <c r="S6" s="2448"/>
      <c r="T6" s="2449"/>
      <c r="W6" s="2438" t="n">
        <v>1</v>
      </c>
      <c r="X6" s="2439" t="s">
        <v>520</v>
      </c>
      <c r="Y6" s="2440"/>
      <c r="Z6" s="2441"/>
      <c r="AA6" s="2442"/>
      <c r="AB6" s="2443"/>
      <c r="AC6" s="2450" t="n">
        <f aca="false">G6</f>
        <v>7183.356</v>
      </c>
      <c r="AD6" s="2440"/>
      <c r="AE6" s="2443"/>
      <c r="AF6" s="2444"/>
      <c r="AG6" s="2444" t="n">
        <f aca="false">AC6-Z6</f>
        <v>7183.356</v>
      </c>
      <c r="AH6" s="2445"/>
      <c r="AI6" s="2446"/>
      <c r="AJ6" s="2443"/>
      <c r="AK6" s="2444" t="e">
        <f aca="false">AC6*W62</f>
        <v>#VALUE!</v>
      </c>
      <c r="AL6" s="2443"/>
      <c r="AM6" s="2444"/>
      <c r="AN6" s="2444" t="e">
        <f aca="false">AK6-AI6</f>
        <v>#VALUE!</v>
      </c>
      <c r="AO6" s="2448"/>
      <c r="AP6" s="2449"/>
      <c r="AR6" s="2451" t="n">
        <f aca="false">AA6-E6</f>
        <v>0</v>
      </c>
      <c r="AS6" s="2440" t="n">
        <f aca="false">AC6-G6</f>
        <v>0</v>
      </c>
      <c r="AT6" s="2441" t="e">
        <f aca="false">AK6-O6</f>
        <v>#VALUE!</v>
      </c>
    </row>
    <row r="7" customFormat="false" ht="15.75" hidden="false" customHeight="true" outlineLevel="0" collapsed="false">
      <c r="A7" s="2452" t="n">
        <v>2</v>
      </c>
      <c r="B7" s="2453" t="s">
        <v>521</v>
      </c>
      <c r="C7" s="2454"/>
      <c r="D7" s="2454"/>
      <c r="E7" s="2455" t="n">
        <f aca="false">SUMIF(B8:B29,"Основные ГТМ",E8:E29)+SUMIF(B8:B29,"Работа с фондом",E8:E29)+SUMIF(B8:B29,"Сокращение потенциала простоя",E8:E29)+SUMIF(B8:B29,"Прочая добыча (отраб.скв, амбары, стравливание…)",E8:E29)</f>
        <v>1</v>
      </c>
      <c r="F7" s="2456" t="n">
        <f aca="false">SUMIF(B8:B29,"Основные ГТМ",F8:F29)+SUMIF(B8:B29,"Работа с фондом",F8:F29)+SUMIF(B8:B29,"Сокращение потенциала простоя",F8:F29)+SUMIF(B8:B29,"Прочая добыча (отраб.скв, амбары, стравливание…)",F8:F29)</f>
        <v>0</v>
      </c>
      <c r="G7" s="2457" t="e">
        <f aca="false">SUMIF(B8:B29,"Основные ГТМ",G8:G29)+SUMIF(B8:B29,"Работа с фондом",G8:G29)+SUMIF(B8:B29,"Сокращение потенциала простоя",G8:G29)+SUMIF(B8:B29,"Прочая добыча (отраб.скв, амбары, стравливание…)",G8:G29)</f>
        <v>#VALUE!</v>
      </c>
      <c r="H7" s="2458" t="str">
        <f aca="false">IF(U7:U7="0",SUMIF(B8:B29,"Основные ГТМ",H8:H29)+SUMIF(B8:B29,"Работа с фондом",H8:H29)+SUMIF(B8:B29,"Сокращение потенциала простоя",H8:H29)+SUMIF(B8:B29,"Прочая добыча (отраб.скв, амбары, стравливание…)",H8:H29),"")</f>
        <v/>
      </c>
      <c r="I7" s="2456" t="str">
        <f aca="false">IF(U7:U7="0",SUMIF(B8:B29,"Основные ГТМ",I8:I29)+SUMIF(B8:B29,"Работа с фондом",I8:I29)+SUMIF(B8:B29,"Сокращение потенциала простоя",I8:I29)+SUMIF(B8:B29,"Прочая добыча (отраб.скв, амбары, стравливание…)",I8:I29),"")</f>
        <v/>
      </c>
      <c r="J7" s="2459" t="str">
        <f aca="false">IF(U7:U7="0",SUMIF(B8:B29,"Основные ГТМ",J8:J29)+SUMIF(B8:B29,"Работа с фондом",J8:J29)+SUMIF(B8:B29,"Сокращение потенциала простоя",J8:J29)+SUMIF(B8:B29,"Прочая добыча (отраб.скв, амбары, стравливание…)",J8:J29),"")</f>
        <v/>
      </c>
      <c r="K7" s="2458" t="str">
        <f aca="false">IF(U7:U7="0",SUMIF(B8:B29,"Основные ГТМ",K8:K29)+SUMIF(B8:B29,"Работа с фондом",K8:K29)+SUMIF(B8:B29,"Сокращение потенциала простоя",K8:K29)+SUMIF(B8:B29,"Прочая добыча (отраб.скв, амбары, стравливание…)",K8:K29),"")</f>
        <v/>
      </c>
      <c r="L7" s="2458" t="str">
        <f aca="false">IF(U7:U7="0",SUMIF(B8:B29,"Основные ГТМ",L8:L11)+SUMIF(B8:B29,"Работа с фондом",L8:L29)+SUMIF(B8:B29,"Сокращение потенциала простоя",L8:L29)+SUMIF(B8:B29,"Прочая добыча (отраб.скв, амбары, стравливание…)",L8:L29),"")</f>
        <v/>
      </c>
      <c r="M7" s="2455"/>
      <c r="N7" s="2456" t="n">
        <f aca="false">SUMIF(B8:B29,"Основные ГТМ",N8:N29)+SUMIF(B8:B29,"Работа с фондом",N8:N29)+SUMIF(B8:B29,"Сокращение потенциала простоя",N8:N29)+SUMIF(B8:B29,"Прочая добыча (отраб.скв, амбары, стравливание…)",N8:N29)</f>
        <v>0</v>
      </c>
      <c r="O7" s="2459" t="e">
        <f aca="false">SUMIF(B8:B29,"Основные ГТМ",O8:O29)+SUMIF(B8:B29,"Работа с фондом",O8:O29)+SUMIF(B8:B29,"Сокращение потенциала простоя",O8:O29)+SUMIF(B8:B29,"Прочая добыча (отраб.скв, амбары, стравливание…)",O8:O29)</f>
        <v>#VALUE!</v>
      </c>
      <c r="P7" s="2460" t="str">
        <f aca="false">IF(U7:U7="0",SUMIF(B8:B29,"Основные ГТМ",P8:P29)+SUMIF(B8:B29,"Работа с фондом",P8:P29)+SUMIF(B8:B29,"Сокращение потенциала простоя",P8:P29)+SUMIF(B8:B29,"Прочая добыча (отраб.скв, амбары, стравливание…)",P8:P29),"")</f>
        <v/>
      </c>
      <c r="Q7" s="2461" t="str">
        <f aca="false">IF(U7:U7="0",SUMIF(B8:B29,"Основные ГТМ",Q8:Q29)+SUMIF(B8:B29,"Работа с фондом",Q8:Q29)+SUMIF(B8:B29,"Сокращение потенциала простоя",Q8:Q29)+SUMIF(B8:B29,"Прочая добыча (отраб.скв, амбары, стравливание…)",Q8:Q29),"")</f>
        <v/>
      </c>
      <c r="R7" s="2454" t="str">
        <f aca="false">IF(U7:U7="0",SUMIF(B8:B29,"Основные ГТМ",R8:R29)+SUMIF(B8:B29,"Работа с фондом",R8:R29)+SUMIF(B8:B29,"Сокращение потенциала простоя",R8:R29)+SUMIF(B8:B29,"Прочая добыча (отраб.скв, амбары, стравливание…)",R8:R29),"")</f>
        <v/>
      </c>
      <c r="S7" s="2454" t="str">
        <f aca="false">IF(U7:U7="0",SUMIF(B8:B29,"Основные ГТМ",S8:S29)+SUMIF(B8:B29,"Работа с фондом",S8:S29)+SUMIF(B8:B29,"Сокращение потенциала простоя",S8:S29)+SUMIF(B8:B29,"Прочая добыча (отраб.скв, амбары, стравливание…)",S8:S29),"")</f>
        <v/>
      </c>
      <c r="T7" s="2462"/>
      <c r="W7" s="2452" t="n">
        <v>2</v>
      </c>
      <c r="X7" s="2453" t="s">
        <v>521</v>
      </c>
      <c r="Y7" s="2454"/>
      <c r="Z7" s="2454"/>
      <c r="AA7" s="2463" t="n">
        <f aca="false">SUMIF(X8:X29,"Основные ГТМ",AA8:AA29)+SUMIF(X8:X29,"Работа с фондом",AA8:AA29)+SUMIF(X8:X29,"Сокращение потенциала простоя",AA8:AA29)+SUMIF(X8:X29,"Прочая добыча (отраб.скв, амбары, стравливание…)",AA8:AA29)</f>
        <v>0</v>
      </c>
      <c r="AB7" s="2460" t="n">
        <f aca="false">SUMIF(X8:X29,"Основные ГТМ",AB8:AB29)+SUMIF(X8:X29,"Работа с фондом",AB8:AB29)+SUMIF(X8:X29,"Сокращение потенциала простоя",AB8:AB29)+SUMIF(X8:X29,"Прочая добыча (отраб.скв, амбары, стравливание…)",AB8:AB29)</f>
        <v>0</v>
      </c>
      <c r="AC7" s="2464" t="n">
        <f aca="false">SUMIF(X8:X29,"Основные ГТМ",AC8:AC29)+SUMIF(X8:X29,"Работа с фондом",AC8:AC29)+SUMIF(X8:X29,"Сокращение потенциала простоя",AC8:AC29)+SUMIF(X8:X29,"Прочая добыча (отраб.скв, амбары, стравливание…)",AC8:AC29)</f>
        <v>0</v>
      </c>
      <c r="AD7" s="2454"/>
      <c r="AE7" s="2460"/>
      <c r="AF7" s="2461"/>
      <c r="AG7" s="2454"/>
      <c r="AH7" s="2454"/>
      <c r="AI7" s="2463"/>
      <c r="AJ7" s="2465" t="n">
        <f aca="false">SUMIF(X8:X29,"Основные ГТМ",AJ8:AJ29)+SUMIF(X8:X29,"Работа с фондом",AJ8:AJ29)+SUMIF(X8:X29,"Сокращение потенциала простоя",AJ8:AJ29)+SUMIF(X8:X29,"Прочая добыча (отраб.скв, амбары, стравливание…)",AJ8:AJ29)</f>
        <v>0</v>
      </c>
      <c r="AK7" s="2461" t="n">
        <f aca="false">SUMIF(X8:X29,"Основные ГТМ",AK8:AK29)+SUMIF(X8:X29,"Работа с фондом",AK8:AK29)+SUMIF(X8:X29,"Сокращение потенциала простоя",AK8:AK29)+SUMIF(X8:X29,"Прочая добыча (отраб.скв, амбары, стравливание…)",AK8:AK29)</f>
        <v>0</v>
      </c>
      <c r="AL7" s="2460"/>
      <c r="AM7" s="2461"/>
      <c r="AN7" s="2454"/>
      <c r="AO7" s="2454"/>
      <c r="AP7" s="2462"/>
      <c r="AR7" s="2466" t="n">
        <f aca="false">AA7-E7</f>
        <v>-1</v>
      </c>
      <c r="AS7" s="2454" t="e">
        <f aca="false">AC7-G7</f>
        <v>#VALUE!</v>
      </c>
      <c r="AT7" s="2454" t="e">
        <f aca="false">AK7-O7</f>
        <v>#VALUE!</v>
      </c>
    </row>
    <row r="8" customFormat="false" ht="15" hidden="false" customHeight="true" outlineLevel="0" collapsed="false">
      <c r="A8" s="2467" t="s">
        <v>522</v>
      </c>
      <c r="B8" s="2468" t="s">
        <v>523</v>
      </c>
      <c r="C8" s="2469"/>
      <c r="D8" s="2469"/>
      <c r="E8" s="2470" t="n">
        <f aca="false">SUBTOTAL(9,E9:E21)-IF(B8:B8="Работа с фондом",SUMIF(B9:B21,"      ограничение добычи (ОПЕК)",E9:E21),0)</f>
        <v>1</v>
      </c>
      <c r="F8" s="2471" t="n">
        <f aca="false">SUBTOTAL(9,F9:F21)-IF(B8:B8="Работа с фондом",SUMIF(B9:B21,"      ограничение добычи (ОПЕК)",F9:F21),0)</f>
        <v>0</v>
      </c>
      <c r="G8" s="2472" t="n">
        <f aca="false">SUBTOTAL(9,G9:G21)-IF(B8:B8="Работа с фондом",SUMIF(B9:B21,"      ограничение добычи (ОПЕК)",G9:G21),0)</f>
        <v>350</v>
      </c>
      <c r="H8" s="2473"/>
      <c r="I8" s="2471"/>
      <c r="J8" s="2474"/>
      <c r="K8" s="2473"/>
      <c r="L8" s="2473"/>
      <c r="M8" s="2470"/>
      <c r="N8" s="2471" t="n">
        <f aca="false">SUBTOTAL(9,N9:N21)-IF(B8:B8="Работа с фондом",SUMIF(B9:B21,"      ограничение добычи (ОПЕК)",N9:N21),0)</f>
        <v>0</v>
      </c>
      <c r="O8" s="2474" t="n">
        <f aca="false">SUBTOTAL(9,O9:O21)-IF(B8:B8="Работа с фондом",SUMIF(B9:B21,"      ограничение добычи (ОПЕК)",O9:O21),0)</f>
        <v>1750</v>
      </c>
      <c r="P8" s="2475"/>
      <c r="Q8" s="2476"/>
      <c r="R8" s="2469"/>
      <c r="S8" s="2469"/>
      <c r="T8" s="2477"/>
      <c r="W8" s="2467" t="s">
        <v>522</v>
      </c>
      <c r="X8" s="2468" t="s">
        <v>523</v>
      </c>
      <c r="Y8" s="2469"/>
      <c r="Z8" s="2469"/>
      <c r="AA8" s="2478"/>
      <c r="AB8" s="2475"/>
      <c r="AC8" s="2479"/>
      <c r="AD8" s="2469"/>
      <c r="AE8" s="2475"/>
      <c r="AF8" s="2476"/>
      <c r="AG8" s="2469"/>
      <c r="AH8" s="2469"/>
      <c r="AI8" s="2478"/>
      <c r="AJ8" s="2480"/>
      <c r="AK8" s="2476"/>
      <c r="AL8" s="2475"/>
      <c r="AM8" s="2476"/>
      <c r="AN8" s="2469"/>
      <c r="AO8" s="2469"/>
      <c r="AP8" s="2477"/>
      <c r="AR8" s="2481" t="n">
        <f aca="false">AA8-E8</f>
        <v>-1</v>
      </c>
      <c r="AS8" s="2469" t="n">
        <f aca="false">AC8-G8</f>
        <v>-350</v>
      </c>
      <c r="AT8" s="2469" t="n">
        <f aca="false">AK8-O8</f>
        <v>-1750</v>
      </c>
    </row>
    <row r="9" customFormat="false" ht="15" hidden="false" customHeight="true" outlineLevel="0" collapsed="false">
      <c r="A9" s="2482" t="s">
        <v>524</v>
      </c>
      <c r="B9" s="2483" t="s">
        <v>525</v>
      </c>
      <c r="C9" s="2484"/>
      <c r="D9" s="2484"/>
      <c r="E9" s="2485" t="n">
        <f aca="false">'02.24 НГДП по датам'!F136</f>
        <v>1</v>
      </c>
      <c r="F9" s="2486"/>
      <c r="G9" s="2487" t="n">
        <f aca="false">'02.24 НГДП по датам'!F137</f>
        <v>350</v>
      </c>
      <c r="H9" s="2488"/>
      <c r="I9" s="2486"/>
      <c r="J9" s="2489"/>
      <c r="K9" s="2488" t="n">
        <f aca="false">G9-D9</f>
        <v>350</v>
      </c>
      <c r="L9" s="2490"/>
      <c r="M9" s="2485"/>
      <c r="N9" s="2486"/>
      <c r="O9" s="2489" t="n">
        <f aca="false">'02.24 НГДП по датам'!F138</f>
        <v>1750</v>
      </c>
      <c r="P9" s="2491"/>
      <c r="Q9" s="2492"/>
      <c r="R9" s="2493" t="n">
        <f aca="false">O9-M9</f>
        <v>1750</v>
      </c>
      <c r="S9" s="2493"/>
      <c r="T9" s="0"/>
      <c r="W9" s="2482" t="s">
        <v>524</v>
      </c>
      <c r="X9" s="2483" t="s">
        <v>525</v>
      </c>
      <c r="Y9" s="2484"/>
      <c r="Z9" s="2484"/>
      <c r="AA9" s="0"/>
      <c r="AB9" s="2491"/>
      <c r="AC9" s="0"/>
      <c r="AD9" s="2484"/>
      <c r="AE9" s="2491"/>
      <c r="AF9" s="2492"/>
      <c r="AG9" s="2484"/>
      <c r="AH9" s="2493"/>
      <c r="AI9" s="0"/>
      <c r="AJ9" s="0"/>
      <c r="AK9" s="2492"/>
      <c r="AL9" s="2491"/>
      <c r="AM9" s="2492"/>
      <c r="AN9" s="2493" t="n">
        <f aca="false">AK9-AI9</f>
        <v>0</v>
      </c>
      <c r="AO9" s="2493"/>
      <c r="AP9" s="0"/>
      <c r="AR9" s="0" t="n">
        <f aca="false">AA9-E9</f>
        <v>-1</v>
      </c>
      <c r="AS9" s="2484" t="n">
        <f aca="false">AC9-G9</f>
        <v>-350</v>
      </c>
      <c r="AT9" s="2484" t="n">
        <f aca="false">AK9-O9</f>
        <v>-1750</v>
      </c>
    </row>
    <row r="10" customFormat="false" ht="15" hidden="false" customHeight="true" outlineLevel="0" collapsed="false">
      <c r="A10" s="2482" t="s">
        <v>526</v>
      </c>
      <c r="B10" s="2483" t="s">
        <v>527</v>
      </c>
      <c r="C10" s="2484"/>
      <c r="D10" s="2484"/>
      <c r="E10" s="2485"/>
      <c r="F10" s="2486"/>
      <c r="G10" s="2487"/>
      <c r="H10" s="2488"/>
      <c r="I10" s="2486"/>
      <c r="J10" s="2489"/>
      <c r="K10" s="2488"/>
      <c r="L10" s="2488"/>
      <c r="M10" s="2485"/>
      <c r="N10" s="2486"/>
      <c r="O10" s="2489"/>
      <c r="P10" s="2491"/>
      <c r="Q10" s="2492"/>
      <c r="R10" s="2484"/>
      <c r="S10" s="2484"/>
      <c r="T10" s="0"/>
      <c r="W10" s="2482" t="s">
        <v>526</v>
      </c>
      <c r="X10" s="2483" t="s">
        <v>527</v>
      </c>
      <c r="Y10" s="2484"/>
      <c r="Z10" s="2484"/>
      <c r="AA10" s="0"/>
      <c r="AB10" s="2491"/>
      <c r="AC10" s="0"/>
      <c r="AD10" s="2484"/>
      <c r="AE10" s="2491"/>
      <c r="AF10" s="2492"/>
      <c r="AG10" s="2484"/>
      <c r="AH10" s="2484"/>
      <c r="AI10" s="0"/>
      <c r="AJ10" s="0"/>
      <c r="AK10" s="2492"/>
      <c r="AL10" s="2491"/>
      <c r="AM10" s="2492"/>
      <c r="AN10" s="2484"/>
      <c r="AO10" s="2484"/>
      <c r="AP10" s="0"/>
      <c r="AR10" s="0"/>
      <c r="AS10" s="2484"/>
      <c r="AT10" s="2484"/>
    </row>
    <row r="11" customFormat="false" ht="15" hidden="false" customHeight="true" outlineLevel="0" collapsed="false">
      <c r="A11" s="2482" t="s">
        <v>528</v>
      </c>
      <c r="B11" s="2483" t="s">
        <v>529</v>
      </c>
      <c r="C11" s="2484"/>
      <c r="D11" s="2484"/>
      <c r="E11" s="2485"/>
      <c r="F11" s="2486"/>
      <c r="G11" s="2487"/>
      <c r="H11" s="2488"/>
      <c r="I11" s="2486"/>
      <c r="J11" s="2489"/>
      <c r="K11" s="2488"/>
      <c r="L11" s="2488"/>
      <c r="M11" s="2485"/>
      <c r="N11" s="2486"/>
      <c r="O11" s="2489"/>
      <c r="P11" s="2491"/>
      <c r="Q11" s="2492"/>
      <c r="R11" s="2484"/>
      <c r="S11" s="2484"/>
      <c r="T11" s="0"/>
      <c r="W11" s="2482" t="s">
        <v>528</v>
      </c>
      <c r="X11" s="2483" t="s">
        <v>529</v>
      </c>
      <c r="Y11" s="2484"/>
      <c r="Z11" s="2484"/>
      <c r="AA11" s="0"/>
      <c r="AB11" s="2491"/>
      <c r="AC11" s="0"/>
      <c r="AD11" s="2484"/>
      <c r="AE11" s="2491"/>
      <c r="AF11" s="2492"/>
      <c r="AG11" s="2484"/>
      <c r="AH11" s="2484"/>
      <c r="AI11" s="0"/>
      <c r="AJ11" s="0"/>
      <c r="AK11" s="2492"/>
      <c r="AL11" s="2491"/>
      <c r="AM11" s="2492"/>
      <c r="AN11" s="2484"/>
      <c r="AO11" s="2484"/>
      <c r="AP11" s="0"/>
      <c r="AR11" s="0"/>
      <c r="AS11" s="2484"/>
      <c r="AT11" s="2484"/>
    </row>
    <row r="12" customFormat="false" ht="15" hidden="false" customHeight="true" outlineLevel="0" collapsed="false">
      <c r="A12" s="2482" t="s">
        <v>530</v>
      </c>
      <c r="B12" s="2483" t="s">
        <v>17</v>
      </c>
      <c r="C12" s="2484"/>
      <c r="D12" s="2484"/>
      <c r="E12" s="2485" t="n">
        <f aca="false">'02.24 НГДП по датам'!K136</f>
        <v>0</v>
      </c>
      <c r="F12" s="2486"/>
      <c r="G12" s="2487" t="n">
        <f aca="false">'02.24 НГДП по датам'!K137</f>
        <v>0</v>
      </c>
      <c r="H12" s="2488"/>
      <c r="I12" s="2486"/>
      <c r="J12" s="2489"/>
      <c r="K12" s="2488" t="n">
        <f aca="false">G12-D12</f>
        <v>0</v>
      </c>
      <c r="L12" s="2488"/>
      <c r="M12" s="2485"/>
      <c r="N12" s="2486"/>
      <c r="O12" s="2489" t="n">
        <f aca="false">'02.24 НГДП по датам'!K138</f>
        <v>0</v>
      </c>
      <c r="P12" s="2491"/>
      <c r="Q12" s="2492"/>
      <c r="R12" s="2493" t="n">
        <f aca="false">O12-M12</f>
        <v>0</v>
      </c>
      <c r="S12" s="2484"/>
      <c r="T12" s="0"/>
      <c r="W12" s="2482" t="s">
        <v>530</v>
      </c>
      <c r="X12" s="2483" t="s">
        <v>17</v>
      </c>
      <c r="Y12" s="2484"/>
      <c r="Z12" s="2484"/>
      <c r="AA12" s="0"/>
      <c r="AB12" s="2491"/>
      <c r="AC12" s="0"/>
      <c r="AD12" s="2484"/>
      <c r="AE12" s="2491"/>
      <c r="AF12" s="2492"/>
      <c r="AG12" s="2484"/>
      <c r="AH12" s="2484"/>
      <c r="AI12" s="0"/>
      <c r="AJ12" s="0"/>
      <c r="AK12" s="2492"/>
      <c r="AL12" s="2491"/>
      <c r="AM12" s="2492"/>
      <c r="AN12" s="2493" t="n">
        <f aca="false">AK12-AI12</f>
        <v>0</v>
      </c>
      <c r="AO12" s="2484"/>
      <c r="AP12" s="0"/>
      <c r="AR12" s="0" t="n">
        <f aca="false">AA12-E12</f>
        <v>0</v>
      </c>
      <c r="AS12" s="2484" t="n">
        <f aca="false">AC12-G12</f>
        <v>0</v>
      </c>
      <c r="AT12" s="2484" t="n">
        <f aca="false">AK12-O12</f>
        <v>0</v>
      </c>
    </row>
    <row r="13" customFormat="false" ht="15" hidden="false" customHeight="true" outlineLevel="0" collapsed="false">
      <c r="A13" s="2482" t="s">
        <v>531</v>
      </c>
      <c r="B13" s="2483" t="s">
        <v>532</v>
      </c>
      <c r="C13" s="2484"/>
      <c r="D13" s="2484"/>
      <c r="E13" s="2485" t="n">
        <f aca="false">'02.24 НГДП по датам'!P136</f>
        <v>0</v>
      </c>
      <c r="F13" s="2486"/>
      <c r="G13" s="2487" t="n">
        <f aca="false">'02.24 НГДП по датам'!P137</f>
        <v>0</v>
      </c>
      <c r="H13" s="2488"/>
      <c r="I13" s="2486"/>
      <c r="J13" s="2489"/>
      <c r="K13" s="2488" t="n">
        <f aca="false">G13-D13</f>
        <v>0</v>
      </c>
      <c r="L13" s="2490"/>
      <c r="M13" s="2485"/>
      <c r="N13" s="2486"/>
      <c r="O13" s="2489" t="n">
        <f aca="false">'02.24 НГДП по датам'!P138</f>
        <v>0</v>
      </c>
      <c r="P13" s="2491"/>
      <c r="Q13" s="2492"/>
      <c r="R13" s="2493" t="n">
        <f aca="false">O13-M13</f>
        <v>0</v>
      </c>
      <c r="S13" s="2493"/>
      <c r="T13" s="0"/>
      <c r="W13" s="2482" t="s">
        <v>531</v>
      </c>
      <c r="X13" s="2483" t="s">
        <v>532</v>
      </c>
      <c r="Y13" s="2484"/>
      <c r="Z13" s="2484"/>
      <c r="AA13" s="0"/>
      <c r="AB13" s="2491"/>
      <c r="AC13" s="0"/>
      <c r="AD13" s="2484"/>
      <c r="AE13" s="2491"/>
      <c r="AF13" s="2492"/>
      <c r="AG13" s="2484"/>
      <c r="AH13" s="2493"/>
      <c r="AI13" s="0"/>
      <c r="AJ13" s="0"/>
      <c r="AK13" s="2492"/>
      <c r="AL13" s="2491"/>
      <c r="AM13" s="2492"/>
      <c r="AN13" s="2493" t="n">
        <f aca="false">AK13-AI13</f>
        <v>0</v>
      </c>
      <c r="AO13" s="2493"/>
      <c r="AP13" s="0"/>
      <c r="AR13" s="0" t="n">
        <f aca="false">AA13-E13</f>
        <v>0</v>
      </c>
      <c r="AS13" s="2484" t="n">
        <f aca="false">AC13-G13</f>
        <v>0</v>
      </c>
      <c r="AT13" s="2484" t="n">
        <f aca="false">AK13-O13</f>
        <v>0</v>
      </c>
    </row>
    <row r="14" customFormat="false" ht="15" hidden="false" customHeight="true" outlineLevel="0" collapsed="false">
      <c r="A14" s="2482" t="s">
        <v>533</v>
      </c>
      <c r="B14" s="2483" t="s">
        <v>534</v>
      </c>
      <c r="C14" s="2484"/>
      <c r="D14" s="2484"/>
      <c r="E14" s="2485"/>
      <c r="F14" s="2486"/>
      <c r="G14" s="2487"/>
      <c r="H14" s="2488"/>
      <c r="I14" s="2486"/>
      <c r="J14" s="2489"/>
      <c r="K14" s="2488"/>
      <c r="L14" s="2488"/>
      <c r="M14" s="2485"/>
      <c r="N14" s="2486"/>
      <c r="O14" s="2489"/>
      <c r="P14" s="2491"/>
      <c r="Q14" s="2492"/>
      <c r="R14" s="2484"/>
      <c r="S14" s="2484"/>
      <c r="T14" s="0"/>
      <c r="W14" s="2482" t="s">
        <v>533</v>
      </c>
      <c r="X14" s="2483" t="s">
        <v>534</v>
      </c>
      <c r="Y14" s="2484"/>
      <c r="Z14" s="2484"/>
      <c r="AA14" s="0"/>
      <c r="AB14" s="2491"/>
      <c r="AC14" s="0"/>
      <c r="AD14" s="2484"/>
      <c r="AE14" s="2491"/>
      <c r="AF14" s="2492"/>
      <c r="AG14" s="2484"/>
      <c r="AH14" s="2484"/>
      <c r="AI14" s="0"/>
      <c r="AJ14" s="0"/>
      <c r="AK14" s="2492"/>
      <c r="AL14" s="2491"/>
      <c r="AM14" s="2492"/>
      <c r="AN14" s="2484"/>
      <c r="AO14" s="2484"/>
      <c r="AP14" s="0"/>
      <c r="AR14" s="0"/>
      <c r="AS14" s="2484"/>
      <c r="AT14" s="2484"/>
    </row>
    <row r="15" customFormat="false" ht="15" hidden="false" customHeight="true" outlineLevel="0" collapsed="false">
      <c r="A15" s="2482" t="s">
        <v>535</v>
      </c>
      <c r="B15" s="2483" t="s">
        <v>536</v>
      </c>
      <c r="C15" s="2484"/>
      <c r="D15" s="2484"/>
      <c r="E15" s="2485"/>
      <c r="F15" s="2486"/>
      <c r="G15" s="2487"/>
      <c r="H15" s="2488"/>
      <c r="I15" s="2486"/>
      <c r="J15" s="2489"/>
      <c r="K15" s="2488"/>
      <c r="L15" s="2488"/>
      <c r="M15" s="2485"/>
      <c r="N15" s="2486"/>
      <c r="O15" s="2489"/>
      <c r="P15" s="2491"/>
      <c r="Q15" s="2492"/>
      <c r="R15" s="2484"/>
      <c r="S15" s="2484"/>
      <c r="T15" s="0"/>
      <c r="W15" s="2482" t="s">
        <v>535</v>
      </c>
      <c r="X15" s="2483" t="s">
        <v>536</v>
      </c>
      <c r="Y15" s="2484"/>
      <c r="Z15" s="2484"/>
      <c r="AA15" s="0"/>
      <c r="AB15" s="2491"/>
      <c r="AC15" s="0"/>
      <c r="AD15" s="2484"/>
      <c r="AE15" s="2491"/>
      <c r="AF15" s="2492"/>
      <c r="AG15" s="2484"/>
      <c r="AH15" s="2484"/>
      <c r="AI15" s="0"/>
      <c r="AJ15" s="0"/>
      <c r="AK15" s="2492"/>
      <c r="AL15" s="2491"/>
      <c r="AM15" s="2492"/>
      <c r="AN15" s="2484"/>
      <c r="AO15" s="2484"/>
      <c r="AP15" s="0"/>
      <c r="AR15" s="0"/>
      <c r="AS15" s="2484"/>
      <c r="AT15" s="2484"/>
    </row>
    <row r="16" customFormat="false" ht="15" hidden="false" customHeight="true" outlineLevel="0" collapsed="false">
      <c r="A16" s="2482" t="s">
        <v>537</v>
      </c>
      <c r="B16" s="2483" t="s">
        <v>538</v>
      </c>
      <c r="C16" s="2484"/>
      <c r="D16" s="2484"/>
      <c r="E16" s="2485"/>
      <c r="F16" s="2486"/>
      <c r="G16" s="2487"/>
      <c r="H16" s="2488"/>
      <c r="I16" s="2486"/>
      <c r="J16" s="2489"/>
      <c r="K16" s="2488"/>
      <c r="L16" s="2488"/>
      <c r="M16" s="2485"/>
      <c r="N16" s="2486"/>
      <c r="O16" s="2489"/>
      <c r="P16" s="2491"/>
      <c r="Q16" s="2492"/>
      <c r="R16" s="2484"/>
      <c r="S16" s="2484"/>
      <c r="T16" s="0"/>
      <c r="W16" s="2482" t="s">
        <v>537</v>
      </c>
      <c r="X16" s="2483" t="s">
        <v>538</v>
      </c>
      <c r="Y16" s="2484"/>
      <c r="Z16" s="2484"/>
      <c r="AA16" s="0"/>
      <c r="AB16" s="2491"/>
      <c r="AC16" s="0"/>
      <c r="AD16" s="2484"/>
      <c r="AE16" s="2491"/>
      <c r="AF16" s="2492"/>
      <c r="AG16" s="2484"/>
      <c r="AH16" s="2484"/>
      <c r="AI16" s="0"/>
      <c r="AJ16" s="0"/>
      <c r="AK16" s="2492"/>
      <c r="AL16" s="2491"/>
      <c r="AM16" s="2492"/>
      <c r="AN16" s="2484"/>
      <c r="AO16" s="2484"/>
      <c r="AP16" s="0"/>
      <c r="AR16" s="0"/>
      <c r="AS16" s="2484"/>
      <c r="AT16" s="2484"/>
    </row>
    <row r="17" customFormat="false" ht="15" hidden="false" customHeight="true" outlineLevel="0" collapsed="false">
      <c r="A17" s="2482" t="s">
        <v>539</v>
      </c>
      <c r="B17" s="2483" t="s">
        <v>19</v>
      </c>
      <c r="C17" s="2484"/>
      <c r="D17" s="2484"/>
      <c r="E17" s="2485" t="n">
        <f aca="false">'02.24 НГДП по датам'!U136</f>
        <v>0</v>
      </c>
      <c r="F17" s="2486"/>
      <c r="G17" s="2487" t="n">
        <f aca="false">'02.24 НГДП по датам'!U137</f>
        <v>0</v>
      </c>
      <c r="H17" s="2488"/>
      <c r="I17" s="2486"/>
      <c r="J17" s="2489"/>
      <c r="K17" s="2488" t="n">
        <f aca="false">G17-D17</f>
        <v>0</v>
      </c>
      <c r="L17" s="2488"/>
      <c r="M17" s="2485"/>
      <c r="N17" s="2486"/>
      <c r="O17" s="2489" t="n">
        <f aca="false">'02.24 НГДП по датам'!U138</f>
        <v>0</v>
      </c>
      <c r="P17" s="2491"/>
      <c r="Q17" s="2492"/>
      <c r="R17" s="2493" t="n">
        <f aca="false">O17-M17</f>
        <v>0</v>
      </c>
      <c r="S17" s="2484"/>
      <c r="T17" s="0"/>
      <c r="W17" s="2482" t="s">
        <v>539</v>
      </c>
      <c r="X17" s="2483" t="s">
        <v>19</v>
      </c>
      <c r="Y17" s="2484"/>
      <c r="Z17" s="2484"/>
      <c r="AA17" s="0"/>
      <c r="AB17" s="2491"/>
      <c r="AC17" s="0"/>
      <c r="AD17" s="2484"/>
      <c r="AE17" s="2491"/>
      <c r="AF17" s="2492"/>
      <c r="AG17" s="2484"/>
      <c r="AH17" s="2484"/>
      <c r="AI17" s="0"/>
      <c r="AJ17" s="0"/>
      <c r="AK17" s="2492"/>
      <c r="AL17" s="2491"/>
      <c r="AM17" s="2492"/>
      <c r="AN17" s="2493" t="n">
        <f aca="false">AK17-AI17</f>
        <v>0</v>
      </c>
      <c r="AO17" s="2484"/>
      <c r="AP17" s="0"/>
      <c r="AR17" s="0" t="n">
        <f aca="false">AA17-E17</f>
        <v>0</v>
      </c>
      <c r="AS17" s="2484" t="n">
        <f aca="false">AC17-G17</f>
        <v>0</v>
      </c>
      <c r="AT17" s="2484" t="n">
        <f aca="false">AK17-O17</f>
        <v>0</v>
      </c>
    </row>
    <row r="18" customFormat="false" ht="15" hidden="false" customHeight="true" outlineLevel="0" collapsed="false">
      <c r="A18" s="2482" t="s">
        <v>540</v>
      </c>
      <c r="B18" s="2483" t="s">
        <v>541</v>
      </c>
      <c r="C18" s="2484"/>
      <c r="D18" s="2484"/>
      <c r="E18" s="2485"/>
      <c r="F18" s="2486"/>
      <c r="G18" s="2487"/>
      <c r="H18" s="2488"/>
      <c r="I18" s="2486"/>
      <c r="J18" s="2489"/>
      <c r="K18" s="2488"/>
      <c r="L18" s="2488"/>
      <c r="M18" s="2485"/>
      <c r="N18" s="2486"/>
      <c r="O18" s="2489"/>
      <c r="P18" s="2491"/>
      <c r="Q18" s="2492"/>
      <c r="R18" s="2484"/>
      <c r="S18" s="2484"/>
      <c r="T18" s="0"/>
      <c r="W18" s="2482" t="s">
        <v>540</v>
      </c>
      <c r="X18" s="2483" t="s">
        <v>541</v>
      </c>
      <c r="Y18" s="2484"/>
      <c r="Z18" s="2484"/>
      <c r="AA18" s="0"/>
      <c r="AB18" s="2491"/>
      <c r="AC18" s="0"/>
      <c r="AD18" s="2484"/>
      <c r="AE18" s="2491"/>
      <c r="AF18" s="2492"/>
      <c r="AG18" s="2484"/>
      <c r="AH18" s="2484"/>
      <c r="AI18" s="0"/>
      <c r="AJ18" s="0"/>
      <c r="AK18" s="2492"/>
      <c r="AL18" s="2491"/>
      <c r="AM18" s="2492"/>
      <c r="AN18" s="2484"/>
      <c r="AO18" s="2484"/>
      <c r="AP18" s="0"/>
      <c r="AR18" s="0"/>
      <c r="AS18" s="2484"/>
      <c r="AT18" s="2484"/>
    </row>
    <row r="19" customFormat="false" ht="15" hidden="false" customHeight="true" outlineLevel="0" collapsed="false">
      <c r="A19" s="2482" t="s">
        <v>542</v>
      </c>
      <c r="B19" s="2483" t="s">
        <v>543</v>
      </c>
      <c r="C19" s="2484"/>
      <c r="D19" s="2484"/>
      <c r="E19" s="2485"/>
      <c r="F19" s="2486"/>
      <c r="G19" s="2487"/>
      <c r="H19" s="2488"/>
      <c r="I19" s="2486"/>
      <c r="J19" s="2489"/>
      <c r="K19" s="2488"/>
      <c r="L19" s="2488"/>
      <c r="M19" s="2485"/>
      <c r="N19" s="2486"/>
      <c r="O19" s="2489"/>
      <c r="P19" s="2491"/>
      <c r="Q19" s="2492"/>
      <c r="R19" s="2484"/>
      <c r="S19" s="2484"/>
      <c r="T19" s="0"/>
      <c r="W19" s="2482" t="s">
        <v>542</v>
      </c>
      <c r="X19" s="2483" t="s">
        <v>543</v>
      </c>
      <c r="Y19" s="2484"/>
      <c r="Z19" s="2484"/>
      <c r="AA19" s="0"/>
      <c r="AB19" s="2491"/>
      <c r="AC19" s="0"/>
      <c r="AD19" s="2484"/>
      <c r="AE19" s="2491"/>
      <c r="AF19" s="2492"/>
      <c r="AG19" s="2484"/>
      <c r="AH19" s="2484"/>
      <c r="AI19" s="0"/>
      <c r="AJ19" s="0"/>
      <c r="AK19" s="2492"/>
      <c r="AL19" s="2491"/>
      <c r="AM19" s="2492"/>
      <c r="AN19" s="2484"/>
      <c r="AO19" s="2484"/>
      <c r="AP19" s="0"/>
      <c r="AR19" s="0"/>
      <c r="AS19" s="2484"/>
      <c r="AT19" s="2484"/>
    </row>
    <row r="20" customFormat="false" ht="15" hidden="false" customHeight="true" outlineLevel="0" collapsed="false">
      <c r="A20" s="2482" t="s">
        <v>544</v>
      </c>
      <c r="B20" s="2483" t="s">
        <v>545</v>
      </c>
      <c r="C20" s="2484"/>
      <c r="D20" s="2484"/>
      <c r="E20" s="2485"/>
      <c r="F20" s="2486"/>
      <c r="G20" s="2487"/>
      <c r="H20" s="2488"/>
      <c r="I20" s="2486"/>
      <c r="J20" s="2489"/>
      <c r="K20" s="2488"/>
      <c r="L20" s="2488"/>
      <c r="M20" s="2485"/>
      <c r="N20" s="2486"/>
      <c r="O20" s="2489"/>
      <c r="P20" s="2491"/>
      <c r="Q20" s="2492"/>
      <c r="R20" s="2484"/>
      <c r="S20" s="2484"/>
      <c r="T20" s="0"/>
      <c r="W20" s="2482" t="s">
        <v>544</v>
      </c>
      <c r="X20" s="2483" t="s">
        <v>545</v>
      </c>
      <c r="Y20" s="2484"/>
      <c r="Z20" s="2484"/>
      <c r="AA20" s="0"/>
      <c r="AB20" s="2491"/>
      <c r="AC20" s="0"/>
      <c r="AD20" s="2484"/>
      <c r="AE20" s="2491"/>
      <c r="AF20" s="2492"/>
      <c r="AG20" s="2484"/>
      <c r="AH20" s="2484"/>
      <c r="AI20" s="0"/>
      <c r="AJ20" s="2491"/>
      <c r="AK20" s="2492"/>
      <c r="AL20" s="2491"/>
      <c r="AM20" s="2492"/>
      <c r="AN20" s="2484"/>
      <c r="AO20" s="2484"/>
      <c r="AP20" s="0"/>
      <c r="AR20" s="0"/>
      <c r="AS20" s="2484"/>
      <c r="AT20" s="2484"/>
    </row>
    <row r="21" customFormat="false" ht="15" hidden="false" customHeight="true" outlineLevel="0" collapsed="false">
      <c r="A21" s="2482" t="s">
        <v>546</v>
      </c>
      <c r="B21" s="2483" t="s">
        <v>547</v>
      </c>
      <c r="C21" s="2484"/>
      <c r="D21" s="2484"/>
      <c r="E21" s="2485"/>
      <c r="F21" s="2486"/>
      <c r="G21" s="2487"/>
      <c r="H21" s="2488"/>
      <c r="I21" s="2486"/>
      <c r="J21" s="2489"/>
      <c r="K21" s="2488"/>
      <c r="L21" s="2488"/>
      <c r="M21" s="2485"/>
      <c r="N21" s="2486"/>
      <c r="O21" s="2489"/>
      <c r="P21" s="2491"/>
      <c r="Q21" s="2492"/>
      <c r="R21" s="2484"/>
      <c r="S21" s="2484"/>
      <c r="T21" s="0"/>
      <c r="W21" s="2482" t="s">
        <v>546</v>
      </c>
      <c r="X21" s="2483" t="s">
        <v>547</v>
      </c>
      <c r="Y21" s="2484"/>
      <c r="Z21" s="2484"/>
      <c r="AA21" s="0"/>
      <c r="AB21" s="2491"/>
      <c r="AC21" s="0"/>
      <c r="AD21" s="2484"/>
      <c r="AE21" s="2491"/>
      <c r="AF21" s="2492"/>
      <c r="AG21" s="2484"/>
      <c r="AH21" s="2484"/>
      <c r="AI21" s="0"/>
      <c r="AJ21" s="2491"/>
      <c r="AK21" s="2492"/>
      <c r="AL21" s="2491"/>
      <c r="AM21" s="2492"/>
      <c r="AN21" s="2484"/>
      <c r="AO21" s="2484"/>
      <c r="AP21" s="0"/>
      <c r="AR21" s="0"/>
      <c r="AS21" s="2484"/>
      <c r="AT21" s="2484"/>
    </row>
    <row r="22" customFormat="false" ht="15" hidden="false" customHeight="true" outlineLevel="0" collapsed="false">
      <c r="A22" s="2467" t="s">
        <v>548</v>
      </c>
      <c r="B22" s="2468" t="s">
        <v>21</v>
      </c>
      <c r="C22" s="2469"/>
      <c r="D22" s="2469"/>
      <c r="E22" s="2470" t="n">
        <f aca="false">SUBTOTAL(9,E23:E27)-IF(B22:B22="Работа с фондом",SUMIF(B23:B27,"      ограничение добычи (ОПЕК)",E23:E27),0)</f>
        <v>0</v>
      </c>
      <c r="F22" s="2471" t="n">
        <f aca="false">SUBTOTAL(9,F23:F27)-IF(B22:B22="Работа с фондом",SUMIF(B23:B27,"      ограничение добычи (ОПЕК)",F23:F27),0)</f>
        <v>0</v>
      </c>
      <c r="G22" s="2472" t="n">
        <f aca="false">SUBTOTAL(9,G23:G27)-IF(B22:B22="Работа с фондом",SUMIF(B23:B27,"      ограничение добычи (ОПЕК)",G23:G27),0)</f>
        <v>0</v>
      </c>
      <c r="H22" s="2473"/>
      <c r="I22" s="2471"/>
      <c r="J22" s="2474"/>
      <c r="K22" s="2473"/>
      <c r="L22" s="2473"/>
      <c r="M22" s="2470"/>
      <c r="N22" s="2471" t="n">
        <f aca="false">SUBTOTAL(9,N23:N27)-IF(B22:B22="Работа с фондом",SUMIF(B23:B27,"      ограничение добычи (ОПЕК)",N23:N27),0)</f>
        <v>0</v>
      </c>
      <c r="O22" s="2474" t="n">
        <f aca="false">SUBTOTAL(9,O23:O27)-IF(B22:B22="Работа с фондом",SUMIF(B23:B27,"      ограничение добычи (ОПЕК)",O23:O27),0)</f>
        <v>0</v>
      </c>
      <c r="P22" s="0"/>
      <c r="Q22" s="0"/>
      <c r="R22" s="0"/>
      <c r="S22" s="0"/>
      <c r="T22" s="2477"/>
      <c r="W22" s="2467" t="s">
        <v>548</v>
      </c>
      <c r="X22" s="2468" t="s">
        <v>21</v>
      </c>
      <c r="Y22" s="2469"/>
      <c r="Z22" s="2469"/>
      <c r="AA22" s="2478" t="n">
        <f aca="false">SUBTOTAL(9,AA23:AA27)-IF(X22:X22="Работа с фондом",SUMIF(X23:X27,"      ограничение добычи (ОПЕК)",AA23:AA27),0)</f>
        <v>0</v>
      </c>
      <c r="AB22" s="2475" t="n">
        <f aca="false">SUBTOTAL(9,AB23:AB27)-IF(X22:X22="Работа с фондом",SUMIF(X23:X27,"      ограничение добычи (ОПЕК)",AB23:AB27),0)</f>
        <v>0</v>
      </c>
      <c r="AC22" s="2479" t="n">
        <f aca="false">SUBTOTAL(9,AC23:AC27)-IF(X22:X22="Работа с фондом",SUMIF(X23:X27,"      ограничение добычи (ОПЕК)",AC23:AC27),0)</f>
        <v>0</v>
      </c>
      <c r="AD22" s="2469"/>
      <c r="AE22" s="2475"/>
      <c r="AF22" s="2476"/>
      <c r="AG22" s="2469"/>
      <c r="AH22" s="2469"/>
      <c r="AI22" s="2478"/>
      <c r="AJ22" s="2475" t="n">
        <f aca="false">SUBTOTAL(9,AJ23:AJ27)-IF(X22:X22="Работа с фондом",SUMIF(X23:X27,"      ограничение добычи (ОПЕК)",AJ23:AJ27),0)</f>
        <v>0</v>
      </c>
      <c r="AK22" s="2476" t="n">
        <f aca="false">SUBTOTAL(9,AK23:AK27)-IF(X22:X22="Работа с фондом",SUMIF(X23:X27,"      ограничение добычи (ОПЕК)",AK23:AK27),0)</f>
        <v>0</v>
      </c>
      <c r="AL22" s="0"/>
      <c r="AM22" s="0"/>
      <c r="AN22" s="0"/>
      <c r="AO22" s="0"/>
      <c r="AP22" s="2477"/>
      <c r="AR22" s="2481"/>
      <c r="AS22" s="2469"/>
      <c r="AT22" s="2469"/>
    </row>
    <row r="23" customFormat="false" ht="15" hidden="false" customHeight="true" outlineLevel="0" collapsed="false">
      <c r="A23" s="2482" t="s">
        <v>549</v>
      </c>
      <c r="B23" s="2483" t="s">
        <v>25</v>
      </c>
      <c r="C23" s="2484"/>
      <c r="D23" s="2484"/>
      <c r="E23" s="2485"/>
      <c r="F23" s="2486"/>
      <c r="G23" s="2487" t="n">
        <f aca="false">'02.24 НГДП по датам'!AG137</f>
        <v>0</v>
      </c>
      <c r="H23" s="2488"/>
      <c r="I23" s="2486"/>
      <c r="J23" s="2489"/>
      <c r="K23" s="2488"/>
      <c r="L23" s="2488"/>
      <c r="M23" s="2485"/>
      <c r="N23" s="2486"/>
      <c r="O23" s="2489" t="n">
        <f aca="false">'02.24 НГДП по датам'!AG138</f>
        <v>0</v>
      </c>
      <c r="P23" s="2491"/>
      <c r="Q23" s="2492"/>
      <c r="R23" s="2484"/>
      <c r="S23" s="2484"/>
      <c r="T23" s="0"/>
      <c r="W23" s="2482" t="s">
        <v>549</v>
      </c>
      <c r="X23" s="2483" t="s">
        <v>25</v>
      </c>
      <c r="Y23" s="2484"/>
      <c r="Z23" s="2484"/>
      <c r="AA23" s="0"/>
      <c r="AB23" s="2491"/>
      <c r="AC23" s="0" t="n">
        <v>0</v>
      </c>
      <c r="AD23" s="2484"/>
      <c r="AE23" s="2491"/>
      <c r="AF23" s="2492"/>
      <c r="AG23" s="2484"/>
      <c r="AH23" s="2484"/>
      <c r="AI23" s="0"/>
      <c r="AJ23" s="2491"/>
      <c r="AK23" s="2492" t="n">
        <v>0</v>
      </c>
      <c r="AL23" s="2491"/>
      <c r="AM23" s="2492"/>
      <c r="AN23" s="2484"/>
      <c r="AO23" s="2484"/>
      <c r="AP23" s="0"/>
      <c r="AR23" s="0" t="n">
        <f aca="false">AA23-E23</f>
        <v>0</v>
      </c>
      <c r="AS23" s="2484" t="n">
        <f aca="false">AC23-G23</f>
        <v>0</v>
      </c>
      <c r="AT23" s="2484" t="n">
        <f aca="false">AK23-O23</f>
        <v>0</v>
      </c>
    </row>
    <row r="24" customFormat="false" ht="15" hidden="false" customHeight="true" outlineLevel="0" collapsed="false">
      <c r="A24" s="2482" t="s">
        <v>550</v>
      </c>
      <c r="B24" s="2483" t="s">
        <v>551</v>
      </c>
      <c r="C24" s="2484"/>
      <c r="D24" s="2484"/>
      <c r="E24" s="2485"/>
      <c r="F24" s="2486"/>
      <c r="G24" s="2487"/>
      <c r="H24" s="2488"/>
      <c r="I24" s="2486"/>
      <c r="J24" s="2489"/>
      <c r="K24" s="2488"/>
      <c r="L24" s="2488"/>
      <c r="M24" s="2485"/>
      <c r="N24" s="2486"/>
      <c r="O24" s="2489"/>
      <c r="P24" s="2491"/>
      <c r="Q24" s="2492"/>
      <c r="R24" s="2484"/>
      <c r="S24" s="2484"/>
      <c r="T24" s="0"/>
      <c r="W24" s="2482" t="s">
        <v>550</v>
      </c>
      <c r="X24" s="2483" t="s">
        <v>551</v>
      </c>
      <c r="Y24" s="2484"/>
      <c r="Z24" s="2484"/>
      <c r="AA24" s="0"/>
      <c r="AB24" s="2491"/>
      <c r="AC24" s="0"/>
      <c r="AD24" s="2484"/>
      <c r="AE24" s="2491"/>
      <c r="AF24" s="2492"/>
      <c r="AG24" s="2484"/>
      <c r="AH24" s="2484"/>
      <c r="AI24" s="0"/>
      <c r="AJ24" s="2491"/>
      <c r="AK24" s="2492"/>
      <c r="AL24" s="2491"/>
      <c r="AM24" s="2492"/>
      <c r="AN24" s="2484"/>
      <c r="AO24" s="2484"/>
      <c r="AP24" s="0"/>
      <c r="AR24" s="0"/>
      <c r="AS24" s="2484"/>
      <c r="AT24" s="2484"/>
    </row>
    <row r="25" customFormat="false" ht="15" hidden="false" customHeight="true" outlineLevel="0" collapsed="false">
      <c r="A25" s="2482" t="s">
        <v>552</v>
      </c>
      <c r="B25" s="2483" t="s">
        <v>23</v>
      </c>
      <c r="C25" s="2484"/>
      <c r="D25" s="2484"/>
      <c r="E25" s="2485"/>
      <c r="F25" s="2486"/>
      <c r="G25" s="2487" t="n">
        <f aca="false">'02.24 НГДП по датам'!AB137</f>
        <v>0</v>
      </c>
      <c r="H25" s="2488"/>
      <c r="I25" s="2486"/>
      <c r="J25" s="2489"/>
      <c r="K25" s="2488"/>
      <c r="L25" s="2488"/>
      <c r="M25" s="2485"/>
      <c r="N25" s="2486"/>
      <c r="O25" s="2489" t="n">
        <f aca="false">'02.24 НГДП по датам'!AB138</f>
        <v>0</v>
      </c>
      <c r="P25" s="2491"/>
      <c r="Q25" s="2492"/>
      <c r="R25" s="2484"/>
      <c r="S25" s="2484"/>
      <c r="T25" s="0"/>
      <c r="W25" s="2482" t="s">
        <v>552</v>
      </c>
      <c r="X25" s="2483" t="s">
        <v>23</v>
      </c>
      <c r="Y25" s="2484"/>
      <c r="Z25" s="2484"/>
      <c r="AA25" s="0"/>
      <c r="AB25" s="2491"/>
      <c r="AC25" s="0" t="n">
        <v>0</v>
      </c>
      <c r="AD25" s="2484"/>
      <c r="AE25" s="2491"/>
      <c r="AF25" s="2492"/>
      <c r="AG25" s="2484"/>
      <c r="AH25" s="2484"/>
      <c r="AI25" s="0"/>
      <c r="AJ25" s="2491"/>
      <c r="AK25" s="2492" t="n">
        <v>0</v>
      </c>
      <c r="AL25" s="2491"/>
      <c r="AM25" s="2492"/>
      <c r="AN25" s="2484"/>
      <c r="AO25" s="2484"/>
      <c r="AP25" s="0"/>
      <c r="AR25" s="0" t="n">
        <f aca="false">AA25-E25</f>
        <v>0</v>
      </c>
      <c r="AS25" s="2484" t="n">
        <f aca="false">AC25-G25</f>
        <v>0</v>
      </c>
      <c r="AT25" s="2484" t="n">
        <f aca="false">AK25-O25</f>
        <v>0</v>
      </c>
    </row>
    <row r="26" customFormat="false" ht="16.5" hidden="false" customHeight="true" outlineLevel="0" collapsed="false">
      <c r="A26" s="2482" t="s">
        <v>553</v>
      </c>
      <c r="B26" s="2483" t="s">
        <v>554</v>
      </c>
      <c r="C26" s="2484"/>
      <c r="D26" s="2484"/>
      <c r="E26" s="2485"/>
      <c r="F26" s="2486"/>
      <c r="G26" s="0" t="n">
        <f aca="false">'02.24 НГДП по датам'!AL137</f>
        <v>0</v>
      </c>
      <c r="H26" s="2488"/>
      <c r="I26" s="2486"/>
      <c r="J26" s="2489"/>
      <c r="K26" s="2488"/>
      <c r="L26" s="2488"/>
      <c r="M26" s="2485"/>
      <c r="N26" s="2486"/>
      <c r="O26" s="2489" t="n">
        <f aca="false">'02.24 НГДП по датам'!AL138</f>
        <v>0</v>
      </c>
      <c r="P26" s="2491"/>
      <c r="Q26" s="2492"/>
      <c r="R26" s="2484"/>
      <c r="S26" s="2484"/>
      <c r="T26" s="0"/>
      <c r="W26" s="2482" t="s">
        <v>553</v>
      </c>
      <c r="X26" s="2483" t="s">
        <v>554</v>
      </c>
      <c r="Y26" s="2484"/>
      <c r="Z26" s="2484"/>
      <c r="AA26" s="0"/>
      <c r="AB26" s="2491"/>
      <c r="AC26" s="0"/>
      <c r="AD26" s="2484"/>
      <c r="AE26" s="2491"/>
      <c r="AF26" s="2492"/>
      <c r="AG26" s="2484"/>
      <c r="AH26" s="2484"/>
      <c r="AI26" s="0"/>
      <c r="AJ26" s="2491"/>
      <c r="AK26" s="2492"/>
      <c r="AL26" s="2491"/>
      <c r="AM26" s="2492"/>
      <c r="AN26" s="2484"/>
      <c r="AO26" s="2484"/>
      <c r="AP26" s="0"/>
      <c r="AR26" s="0" t="n">
        <f aca="false">AA26-E26</f>
        <v>0</v>
      </c>
      <c r="AS26" s="2484" t="n">
        <f aca="false">AC26-G26</f>
        <v>0</v>
      </c>
      <c r="AT26" s="2484" t="n">
        <f aca="false">AK26-O26</f>
        <v>0</v>
      </c>
    </row>
    <row r="27" customFormat="false" ht="15" hidden="false" customHeight="true" outlineLevel="0" collapsed="false">
      <c r="A27" s="2482"/>
      <c r="B27" s="2483" t="s">
        <v>555</v>
      </c>
      <c r="C27" s="2484"/>
      <c r="D27" s="2484"/>
      <c r="E27" s="2485" t="n">
        <f aca="false">'02.24 НГДП по датам'!AQ136</f>
        <v>0</v>
      </c>
      <c r="F27" s="2486"/>
      <c r="G27" s="2487" t="n">
        <f aca="false">'02.24 НГДП по датам'!AQ137</f>
        <v>0</v>
      </c>
      <c r="H27" s="2488"/>
      <c r="I27" s="2486"/>
      <c r="J27" s="2489"/>
      <c r="K27" s="2488"/>
      <c r="L27" s="2488"/>
      <c r="M27" s="2485"/>
      <c r="N27" s="2486"/>
      <c r="O27" s="2489" t="n">
        <f aca="false">'02.24 НГДП по датам'!AQ138</f>
        <v>0</v>
      </c>
      <c r="P27" s="2491"/>
      <c r="Q27" s="2492"/>
      <c r="R27" s="2484"/>
      <c r="S27" s="2484"/>
      <c r="T27" s="0"/>
      <c r="W27" s="2482"/>
      <c r="X27" s="2483" t="s">
        <v>555</v>
      </c>
      <c r="Y27" s="2484"/>
      <c r="Z27" s="2484"/>
      <c r="AA27" s="0" t="n">
        <v>0</v>
      </c>
      <c r="AB27" s="2491"/>
      <c r="AC27" s="0" t="n">
        <v>0</v>
      </c>
      <c r="AD27" s="2484"/>
      <c r="AE27" s="2491"/>
      <c r="AF27" s="2492"/>
      <c r="AG27" s="2484"/>
      <c r="AH27" s="2484"/>
      <c r="AI27" s="0"/>
      <c r="AJ27" s="2491"/>
      <c r="AK27" s="2492" t="n">
        <v>0</v>
      </c>
      <c r="AL27" s="2491"/>
      <c r="AM27" s="2492"/>
      <c r="AN27" s="2484"/>
      <c r="AO27" s="2484"/>
      <c r="AP27" s="0"/>
      <c r="AR27" s="0"/>
      <c r="AS27" s="2484"/>
      <c r="AT27" s="2484"/>
    </row>
    <row r="28" customFormat="false" ht="15" hidden="false" customHeight="true" outlineLevel="0" collapsed="false">
      <c r="A28" s="0" t="s">
        <v>556</v>
      </c>
      <c r="B28" s="0" t="s">
        <v>102</v>
      </c>
      <c r="C28" s="0"/>
      <c r="D28" s="0"/>
      <c r="E28" s="0" t="n">
        <v>0</v>
      </c>
      <c r="F28" s="0" t="n">
        <v>0</v>
      </c>
      <c r="G28" s="0" t="n">
        <f aca="false">IF('02.24 НГДП по датам'!CB136-'02.24 НГДП по датам'!CB4&lt;0,-('02.24 НГДП по датам'!CB136-'02.24 НГДП по датам'!CB4),0)</f>
        <v>0</v>
      </c>
      <c r="H28" s="0" t="n">
        <v>0</v>
      </c>
      <c r="I28" s="0" t="n">
        <v>0</v>
      </c>
      <c r="J28" s="0" t="n">
        <v>0</v>
      </c>
      <c r="K28" s="0"/>
      <c r="L28" s="0"/>
      <c r="M28" s="0"/>
      <c r="N28" s="0" t="n">
        <v>0</v>
      </c>
      <c r="O28" s="0" t="n">
        <f aca="false">IF('02.24 НГДП по датам'!BF138-'02.24 НГДП по датам'!AW138&gt;0,0,-('02.24 НГДП по датам'!BF138-'02.24 НГДП по датам'!AW138))</f>
        <v>0</v>
      </c>
      <c r="P28" s="0" t="n">
        <v>0</v>
      </c>
      <c r="Q28" s="0" t="n">
        <v>0</v>
      </c>
      <c r="R28" s="0"/>
      <c r="S28" s="0"/>
      <c r="T28" s="0"/>
      <c r="W28" s="0" t="s">
        <v>556</v>
      </c>
      <c r="X28" s="0" t="s">
        <v>102</v>
      </c>
      <c r="Y28" s="0"/>
      <c r="Z28" s="0"/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/>
      <c r="AH28" s="0"/>
      <c r="AI28" s="0"/>
      <c r="AJ28" s="0" t="n">
        <v>0</v>
      </c>
      <c r="AK28" s="0" t="n">
        <v>0</v>
      </c>
      <c r="AL28" s="0" t="n">
        <v>0</v>
      </c>
      <c r="AM28" s="0" t="n">
        <v>0</v>
      </c>
      <c r="AN28" s="0"/>
      <c r="AO28" s="0"/>
      <c r="AP28" s="0"/>
      <c r="AR28" s="0"/>
      <c r="AS28" s="0"/>
      <c r="AT28" s="0"/>
    </row>
    <row r="29" customFormat="false" ht="15" hidden="false" customHeight="true" outlineLevel="0" collapsed="false">
      <c r="A29" s="0" t="s">
        <v>557</v>
      </c>
      <c r="B29" s="0" t="s">
        <v>558</v>
      </c>
      <c r="C29" s="0"/>
      <c r="D29" s="0"/>
      <c r="E29" s="0"/>
      <c r="F29" s="0"/>
      <c r="G29" s="0" t="e">
        <f aca="false">'02.24 НГДП по датам'!AZ126</f>
        <v>#VALUE!</v>
      </c>
      <c r="H29" s="0"/>
      <c r="I29" s="0"/>
      <c r="J29" s="0"/>
      <c r="K29" s="0"/>
      <c r="L29" s="0"/>
      <c r="M29" s="0"/>
      <c r="N29" s="0"/>
      <c r="O29" s="0" t="e">
        <f aca="false">'02.24 НГДП по датам'!BA138</f>
        <v>#VALUE!</v>
      </c>
      <c r="P29" s="0"/>
      <c r="Q29" s="0"/>
      <c r="R29" s="0"/>
      <c r="S29" s="0"/>
      <c r="T29" s="2477"/>
      <c r="W29" s="0" t="s">
        <v>557</v>
      </c>
      <c r="X29" s="0" t="s">
        <v>558</v>
      </c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2477"/>
      <c r="AR29" s="0" t="n">
        <f aca="false">AA29-E29</f>
        <v>0</v>
      </c>
      <c r="AS29" s="0" t="e">
        <f aca="false">AC29-G29</f>
        <v>#VALUE!</v>
      </c>
      <c r="AT29" s="0" t="e">
        <f aca="false">AK29-O29</f>
        <v>#VALUE!</v>
      </c>
    </row>
    <row r="30" customFormat="false" ht="15" hidden="false" customHeight="true" outlineLevel="0" collapsed="false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R30" s="0"/>
      <c r="AS30" s="0"/>
      <c r="AT30" s="0"/>
    </row>
    <row r="31" customFormat="false" ht="15.75" hidden="false" customHeight="true" outlineLevel="0" collapsed="false">
      <c r="A31" s="1792"/>
      <c r="B31" s="1792"/>
      <c r="C31" s="1792"/>
      <c r="D31" s="1792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1792"/>
      <c r="Q31" s="1792"/>
      <c r="R31" s="1792"/>
      <c r="S31" s="1792"/>
      <c r="T31" s="1792"/>
      <c r="W31" s="1792"/>
      <c r="X31" s="1792"/>
      <c r="Y31" s="1792"/>
      <c r="Z31" s="1792"/>
      <c r="AA31" s="1792"/>
      <c r="AB31" s="1792"/>
      <c r="AC31" s="0"/>
      <c r="AD31" s="1792"/>
      <c r="AE31" s="1792"/>
      <c r="AF31" s="1792"/>
      <c r="AG31" s="1792"/>
      <c r="AH31" s="1792"/>
      <c r="AI31" s="1792"/>
      <c r="AJ31" s="1792"/>
      <c r="AK31" s="1792"/>
      <c r="AL31" s="1792"/>
      <c r="AM31" s="1792"/>
      <c r="AN31" s="1792"/>
      <c r="AO31" s="1792"/>
      <c r="AP31" s="1792"/>
      <c r="AR31" s="0"/>
      <c r="AS31" s="1792"/>
      <c r="AT31" s="0"/>
    </row>
    <row r="32" customFormat="false" ht="15.75" hidden="false" customHeight="true" outlineLevel="0" collapsed="false">
      <c r="A32" s="0" t="n">
        <v>3</v>
      </c>
      <c r="B32" s="0" t="s">
        <v>559</v>
      </c>
      <c r="C32" s="0"/>
      <c r="D32" s="0"/>
      <c r="E32" s="0" t="n">
        <f aca="false">SUMIF(B33:B58,"Падение по базовому фонду, ГТМ",E33:E58)+SUMIF(B33:B58,"От технологических причин, в т.ч:",E33:E58)</f>
        <v>0</v>
      </c>
      <c r="F32" s="0" t="n">
        <f aca="false">SUMIF(B33:B58,"Падение по базовому фонду, ГТМ",F33:F58)+SUMIF(B33:B58,"От технологических причин, в т.ч:",F33:F58)</f>
        <v>0</v>
      </c>
      <c r="G32" s="0" t="e">
        <f aca="false">SUMIF(B33:B58,"Падение по базовому фонду, ГТМ",G33:G58)+SUMIF(B33:B58,"От технологических причин, в т.ч:",G33:G58)</f>
        <v>#VALUE!</v>
      </c>
      <c r="H32" s="0"/>
      <c r="I32" s="0"/>
      <c r="J32" s="0"/>
      <c r="K32" s="0"/>
      <c r="L32" s="0"/>
      <c r="M32" s="0"/>
      <c r="N32" s="0" t="n">
        <f aca="false">SUMIF(B33:B60,"Падение по базовому фонду, ГТМ",N33:N60)+SUMIF(B33:B60,"От технологических причин, в т.ч:",N33:N60)</f>
        <v>0</v>
      </c>
      <c r="O32" s="0" t="e">
        <f aca="false">SUMIF(B33:B60,"Падение по базовому фонду, ГТМ",O33:O60)+SUMIF(B33:B60,"От технологических причин, в т.ч:",O33:O60)</f>
        <v>#VALUE!</v>
      </c>
      <c r="P32" s="0"/>
      <c r="Q32" s="0"/>
      <c r="R32" s="0"/>
      <c r="S32" s="0"/>
      <c r="T32" s="0"/>
      <c r="W32" s="0" t="n">
        <v>3</v>
      </c>
      <c r="X32" s="0" t="s">
        <v>559</v>
      </c>
      <c r="Y32" s="0"/>
      <c r="Z32" s="0"/>
      <c r="AA32" s="0" t="n">
        <f aca="false">SUMIF(X33:X58,"Падение по базовому фонду, ГТМ",AA33:AA58)+SUMIF(X33:X58,"От технологических причин, в т.ч:",AA33:AA58)</f>
        <v>0</v>
      </c>
      <c r="AB32" s="0" t="n">
        <f aca="false">SUMIF(X33:X58,"Падение по базовому фонду, ГТМ",AB33:AB58)+SUMIF(X33:X58,"От технологических причин, в т.ч:",AB33:AB58)</f>
        <v>0</v>
      </c>
      <c r="AC32" s="0" t="n">
        <f aca="false">SUMIF(X33:X58,"Падение по базовому фонду, ГТМ",AC33:AC58)+SUMIF(X33:X58,"От технологических причин, в т.ч:",AC33:AC58)</f>
        <v>0</v>
      </c>
      <c r="AD32" s="0"/>
      <c r="AE32" s="0"/>
      <c r="AF32" s="0"/>
      <c r="AG32" s="0"/>
      <c r="AH32" s="0"/>
      <c r="AI32" s="0"/>
      <c r="AJ32" s="0" t="n">
        <f aca="false">SUMIF(X33:X60,"Падение по базовому фонду, ГТМ",AJ33:AJ60)+SUMIF(X33:X60,"От технологических причин, в т.ч:",AJ33:AJ60)</f>
        <v>0</v>
      </c>
      <c r="AK32" s="0" t="n">
        <f aca="false">SUMIF(X33:X60,"Падение по базовому фонду, ГТМ",AK33:AK60)+SUMIF(X33:X60,"От технологических причин, в т.ч:",AK33:AK60)</f>
        <v>0</v>
      </c>
      <c r="AL32" s="0"/>
      <c r="AM32" s="0"/>
      <c r="AN32" s="0"/>
      <c r="AO32" s="0"/>
      <c r="AP32" s="0"/>
      <c r="AR32" s="0" t="n">
        <f aca="false">AA32-E32</f>
        <v>0</v>
      </c>
      <c r="AS32" s="0" t="e">
        <f aca="false">AC32-G32</f>
        <v>#VALUE!</v>
      </c>
      <c r="AT32" s="0" t="e">
        <f aca="false">AK32-O32</f>
        <v>#VALUE!</v>
      </c>
    </row>
    <row r="33" customFormat="false" ht="15" hidden="false" customHeight="true" outlineLevel="0" collapsed="false">
      <c r="A33" s="2467" t="s">
        <v>560</v>
      </c>
      <c r="B33" s="2468" t="s">
        <v>561</v>
      </c>
      <c r="C33" s="0"/>
      <c r="D33" s="0"/>
      <c r="E33" s="0"/>
      <c r="F33" s="2471" t="n">
        <f aca="false">SUBTOTAL(9,F34:F41)</f>
        <v>0</v>
      </c>
      <c r="G33" s="2472" t="n">
        <f aca="false">SUBTOTAL(9,G34:G41)</f>
        <v>347.13</v>
      </c>
      <c r="H33" s="0"/>
      <c r="I33" s="2471"/>
      <c r="J33" s="2474"/>
      <c r="K33" s="0"/>
      <c r="L33" s="2473"/>
      <c r="M33" s="0"/>
      <c r="N33" s="2471" t="n">
        <f aca="false">SUBTOTAL(9,N34:N41)</f>
        <v>0</v>
      </c>
      <c r="O33" s="2474" t="n">
        <f aca="false">SUBTOTAL(9,O34:O41)</f>
        <v>5206.95</v>
      </c>
      <c r="P33" s="0"/>
      <c r="Q33" s="0"/>
      <c r="R33" s="0"/>
      <c r="S33" s="0"/>
      <c r="T33" s="2477"/>
      <c r="W33" s="2467" t="s">
        <v>560</v>
      </c>
      <c r="X33" s="2468" t="s">
        <v>561</v>
      </c>
      <c r="Y33" s="0"/>
      <c r="Z33" s="0"/>
      <c r="AA33" s="0"/>
      <c r="AB33" s="2475" t="n">
        <f aca="false">SUBTOTAL(9,AB34:AB41)</f>
        <v>0</v>
      </c>
      <c r="AC33" s="2479" t="n">
        <f aca="false">SUBTOTAL(9,AC34:AC41)</f>
        <v>0</v>
      </c>
      <c r="AD33" s="0"/>
      <c r="AE33" s="2475"/>
      <c r="AF33" s="2476"/>
      <c r="AG33" s="0"/>
      <c r="AH33" s="2469"/>
      <c r="AI33" s="0"/>
      <c r="AJ33" s="2475" t="n">
        <f aca="false">SUBTOTAL(9,AJ34:AJ41)</f>
        <v>0</v>
      </c>
      <c r="AK33" s="2476" t="n">
        <f aca="false">SUBTOTAL(9,AK34:AK41)</f>
        <v>0</v>
      </c>
      <c r="AL33" s="0"/>
      <c r="AM33" s="0"/>
      <c r="AN33" s="0"/>
      <c r="AO33" s="0"/>
      <c r="AP33" s="2477"/>
      <c r="AR33" s="0" t="n">
        <f aca="false">AA33-E33</f>
        <v>0</v>
      </c>
      <c r="AS33" s="0" t="n">
        <f aca="false">AC33-G33</f>
        <v>-347.13</v>
      </c>
      <c r="AT33" s="0" t="n">
        <f aca="false">AK33-O33</f>
        <v>-5206.95</v>
      </c>
    </row>
    <row r="34" customFormat="false" ht="15" hidden="false" customHeight="true" outlineLevel="0" collapsed="false">
      <c r="A34" s="2482" t="s">
        <v>562</v>
      </c>
      <c r="B34" s="2483" t="s">
        <v>563</v>
      </c>
      <c r="C34" s="0"/>
      <c r="D34" s="0"/>
      <c r="E34" s="0"/>
      <c r="F34" s="0" t="n">
        <f aca="false">SUBTOTAL(9,F35:F36)</f>
        <v>0</v>
      </c>
      <c r="G34" s="0" t="n">
        <f aca="false">SUBTOTAL(9,G35:G36)</f>
        <v>347.13</v>
      </c>
      <c r="H34" s="0"/>
      <c r="I34" s="0"/>
      <c r="J34" s="0"/>
      <c r="K34" s="0"/>
      <c r="L34" s="0"/>
      <c r="M34" s="0"/>
      <c r="N34" s="0" t="n">
        <f aca="false">SUBTOTAL(9,N35:N36)</f>
        <v>0</v>
      </c>
      <c r="O34" s="0" t="n">
        <f aca="false">SUBTOTAL(9,O35:O36)</f>
        <v>5206.95</v>
      </c>
      <c r="P34" s="0"/>
      <c r="Q34" s="0"/>
      <c r="R34" s="0"/>
      <c r="S34" s="0"/>
      <c r="T34" s="0"/>
      <c r="W34" s="2482" t="s">
        <v>562</v>
      </c>
      <c r="X34" s="2483" t="s">
        <v>563</v>
      </c>
      <c r="Y34" s="0"/>
      <c r="Z34" s="0"/>
      <c r="AA34" s="0"/>
      <c r="AB34" s="0" t="n">
        <f aca="false">SUBTOTAL(9,AB35:AB36)</f>
        <v>0</v>
      </c>
      <c r="AC34" s="0" t="n">
        <f aca="false">SUBTOTAL(9,AC35:AC36)</f>
        <v>0</v>
      </c>
      <c r="AD34" s="0"/>
      <c r="AE34" s="0"/>
      <c r="AF34" s="0"/>
      <c r="AG34" s="0"/>
      <c r="AH34" s="0"/>
      <c r="AI34" s="0"/>
      <c r="AJ34" s="0" t="n">
        <f aca="false">SUBTOTAL(9,AJ35:AJ36)</f>
        <v>0</v>
      </c>
      <c r="AK34" s="0" t="n">
        <f aca="false">SUBTOTAL(9,AK35:AK36)</f>
        <v>0</v>
      </c>
      <c r="AL34" s="0"/>
      <c r="AM34" s="0"/>
      <c r="AN34" s="0"/>
      <c r="AO34" s="0"/>
      <c r="AP34" s="0"/>
      <c r="AR34" s="0"/>
      <c r="AS34" s="0"/>
      <c r="AT34" s="0"/>
    </row>
    <row r="35" customFormat="false" ht="15" hidden="false" customHeight="true" outlineLevel="0" collapsed="false">
      <c r="A35" s="2482" t="s">
        <v>564</v>
      </c>
      <c r="B35" s="0" t="s">
        <v>565</v>
      </c>
      <c r="C35" s="0"/>
      <c r="D35" s="0"/>
      <c r="E35" s="0" t="n">
        <f aca="false">'02.24 НГДП по датам'!BB3</f>
        <v>11.97</v>
      </c>
      <c r="F35" s="2486" t="n">
        <v>0</v>
      </c>
      <c r="G35" s="2487" t="n">
        <f aca="false">'02.24 НГДП по датам'!BB136</f>
        <v>347.13</v>
      </c>
      <c r="H35" s="0"/>
      <c r="I35" s="2486"/>
      <c r="J35" s="2489"/>
      <c r="K35" s="0"/>
      <c r="L35" s="2490"/>
      <c r="M35" s="0"/>
      <c r="N35" s="2486" t="n">
        <v>0</v>
      </c>
      <c r="O35" s="2489" t="n">
        <f aca="false">'02.24 НГДП по датам'!BB138</f>
        <v>5206.95</v>
      </c>
      <c r="P35" s="2491"/>
      <c r="Q35" s="2492"/>
      <c r="R35" s="2484"/>
      <c r="S35" s="2493"/>
      <c r="T35" s="0"/>
      <c r="W35" s="2482" t="s">
        <v>564</v>
      </c>
      <c r="X35" s="0" t="s">
        <v>565</v>
      </c>
      <c r="Y35" s="0"/>
      <c r="Z35" s="0"/>
      <c r="AA35" s="0"/>
      <c r="AB35" s="2491" t="n">
        <v>0</v>
      </c>
      <c r="AC35" s="0"/>
      <c r="AD35" s="0"/>
      <c r="AE35" s="2491"/>
      <c r="AF35" s="2492"/>
      <c r="AG35" s="0"/>
      <c r="AH35" s="2493"/>
      <c r="AI35" s="0"/>
      <c r="AJ35" s="2491" t="n">
        <v>0</v>
      </c>
      <c r="AK35" s="2492"/>
      <c r="AL35" s="2491"/>
      <c r="AM35" s="2492"/>
      <c r="AN35" s="2484"/>
      <c r="AO35" s="2493"/>
      <c r="AP35" s="0"/>
      <c r="AR35" s="0" t="n">
        <f aca="false">AA35-E35</f>
        <v>-11.97</v>
      </c>
      <c r="AS35" s="0" t="n">
        <f aca="false">AC35-G35</f>
        <v>-347.13</v>
      </c>
      <c r="AT35" s="0" t="n">
        <f aca="false">AK35-O35</f>
        <v>-5206.95</v>
      </c>
    </row>
    <row r="36" customFormat="false" ht="15" hidden="false" customHeight="true" outlineLevel="0" collapsed="false">
      <c r="A36" s="2482" t="s">
        <v>566</v>
      </c>
      <c r="B36" s="0" t="s">
        <v>567</v>
      </c>
      <c r="C36" s="0"/>
      <c r="D36" s="0"/>
      <c r="E36" s="0"/>
      <c r="F36" s="2486" t="n">
        <v>0</v>
      </c>
      <c r="G36" s="2487" t="n">
        <v>0</v>
      </c>
      <c r="H36" s="0"/>
      <c r="I36" s="2486"/>
      <c r="J36" s="2489"/>
      <c r="K36" s="0"/>
      <c r="L36" s="2488"/>
      <c r="M36" s="0"/>
      <c r="N36" s="2486" t="n">
        <v>0</v>
      </c>
      <c r="O36" s="2489" t="n">
        <v>0</v>
      </c>
      <c r="P36" s="2491"/>
      <c r="Q36" s="2492"/>
      <c r="R36" s="2484"/>
      <c r="S36" s="2484"/>
      <c r="T36" s="0"/>
      <c r="W36" s="2482" t="s">
        <v>566</v>
      </c>
      <c r="X36" s="0" t="s">
        <v>567</v>
      </c>
      <c r="Y36" s="0"/>
      <c r="Z36" s="0"/>
      <c r="AA36" s="0"/>
      <c r="AB36" s="2491" t="n">
        <v>0</v>
      </c>
      <c r="AC36" s="0" t="n">
        <v>0</v>
      </c>
      <c r="AD36" s="0"/>
      <c r="AE36" s="2491"/>
      <c r="AF36" s="2492"/>
      <c r="AG36" s="0"/>
      <c r="AH36" s="2484"/>
      <c r="AI36" s="0"/>
      <c r="AJ36" s="2491" t="n">
        <v>0</v>
      </c>
      <c r="AK36" s="2492" t="n">
        <v>0</v>
      </c>
      <c r="AL36" s="2491"/>
      <c r="AM36" s="2492"/>
      <c r="AN36" s="2484"/>
      <c r="AO36" s="2484"/>
      <c r="AP36" s="0"/>
      <c r="AR36" s="0"/>
      <c r="AS36" s="0"/>
      <c r="AT36" s="0"/>
    </row>
    <row r="37" customFormat="false" ht="15" hidden="false" customHeight="true" outlineLevel="0" collapsed="false">
      <c r="A37" s="2482" t="s">
        <v>568</v>
      </c>
      <c r="B37" s="2483" t="s">
        <v>569</v>
      </c>
      <c r="C37" s="0"/>
      <c r="D37" s="0"/>
      <c r="E37" s="0"/>
      <c r="F37" s="0" t="n">
        <v>0</v>
      </c>
      <c r="G37" s="0" t="n">
        <v>0</v>
      </c>
      <c r="H37" s="0"/>
      <c r="I37" s="0"/>
      <c r="J37" s="0"/>
      <c r="K37" s="0"/>
      <c r="L37" s="0"/>
      <c r="M37" s="0"/>
      <c r="N37" s="0" t="n">
        <v>0</v>
      </c>
      <c r="O37" s="0" t="n">
        <v>0</v>
      </c>
      <c r="P37" s="0"/>
      <c r="Q37" s="0"/>
      <c r="R37" s="0"/>
      <c r="S37" s="0"/>
      <c r="T37" s="0"/>
      <c r="W37" s="2482" t="s">
        <v>568</v>
      </c>
      <c r="X37" s="2483" t="s">
        <v>569</v>
      </c>
      <c r="Y37" s="0"/>
      <c r="Z37" s="0"/>
      <c r="AA37" s="0"/>
      <c r="AB37" s="0" t="n">
        <v>0</v>
      </c>
      <c r="AC37" s="0" t="n">
        <v>0</v>
      </c>
      <c r="AD37" s="0"/>
      <c r="AE37" s="0"/>
      <c r="AF37" s="0"/>
      <c r="AG37" s="0"/>
      <c r="AH37" s="0"/>
      <c r="AI37" s="0"/>
      <c r="AJ37" s="0" t="n">
        <v>0</v>
      </c>
      <c r="AK37" s="0" t="n">
        <v>0</v>
      </c>
      <c r="AL37" s="0"/>
      <c r="AM37" s="0"/>
      <c r="AN37" s="0"/>
      <c r="AO37" s="0"/>
      <c r="AP37" s="0"/>
      <c r="AR37" s="0"/>
      <c r="AS37" s="0"/>
      <c r="AT37" s="0"/>
    </row>
    <row r="38" customFormat="false" ht="15" hidden="false" customHeight="true" outlineLevel="0" collapsed="false">
      <c r="A38" s="2482" t="s">
        <v>570</v>
      </c>
      <c r="B38" s="0" t="s">
        <v>571</v>
      </c>
      <c r="C38" s="0"/>
      <c r="D38" s="0"/>
      <c r="E38" s="0"/>
      <c r="F38" s="0" t="n">
        <f aca="false">SUBTOTAL(9,F39:F40)</f>
        <v>0</v>
      </c>
      <c r="G38" s="0" t="n">
        <f aca="false">SUBTOTAL(9,G39:G40)</f>
        <v>0</v>
      </c>
      <c r="H38" s="0"/>
      <c r="I38" s="0"/>
      <c r="J38" s="0"/>
      <c r="K38" s="0"/>
      <c r="L38" s="0"/>
      <c r="M38" s="0"/>
      <c r="N38" s="0" t="n">
        <f aca="false">SUBTOTAL(9,N39:N40)</f>
        <v>0</v>
      </c>
      <c r="O38" s="0" t="n">
        <f aca="false">SUBTOTAL(9,O39:O40)</f>
        <v>0</v>
      </c>
      <c r="P38" s="2491"/>
      <c r="Q38" s="2492"/>
      <c r="R38" s="2484"/>
      <c r="S38" s="2484"/>
      <c r="T38" s="0"/>
      <c r="W38" s="2482" t="s">
        <v>570</v>
      </c>
      <c r="X38" s="0" t="s">
        <v>571</v>
      </c>
      <c r="Y38" s="0"/>
      <c r="Z38" s="0"/>
      <c r="AA38" s="0"/>
      <c r="AB38" s="0" t="n">
        <f aca="false">SUBTOTAL(9,AB39:AB40)</f>
        <v>0</v>
      </c>
      <c r="AC38" s="0" t="n">
        <f aca="false">SUBTOTAL(9,AC39:AC40)</f>
        <v>0</v>
      </c>
      <c r="AD38" s="0"/>
      <c r="AE38" s="0"/>
      <c r="AF38" s="0"/>
      <c r="AG38" s="0"/>
      <c r="AH38" s="0"/>
      <c r="AI38" s="0"/>
      <c r="AJ38" s="0" t="n">
        <f aca="false">SUBTOTAL(9,AJ39:AJ40)</f>
        <v>0</v>
      </c>
      <c r="AK38" s="0" t="n">
        <f aca="false">SUBTOTAL(9,AK39:AK40)</f>
        <v>0</v>
      </c>
      <c r="AL38" s="2491"/>
      <c r="AM38" s="2492"/>
      <c r="AN38" s="2484"/>
      <c r="AO38" s="2484"/>
      <c r="AP38" s="0"/>
      <c r="AR38" s="0"/>
      <c r="AS38" s="0"/>
      <c r="AT38" s="0"/>
    </row>
    <row r="39" customFormat="false" ht="15" hidden="false" customHeight="true" outlineLevel="0" collapsed="false">
      <c r="A39" s="2482" t="s">
        <v>572</v>
      </c>
      <c r="B39" s="0" t="s">
        <v>573</v>
      </c>
      <c r="C39" s="0"/>
      <c r="D39" s="0"/>
      <c r="E39" s="0"/>
      <c r="F39" s="2486"/>
      <c r="G39" s="2487"/>
      <c r="H39" s="0"/>
      <c r="I39" s="2486"/>
      <c r="J39" s="2489"/>
      <c r="K39" s="0"/>
      <c r="L39" s="2488"/>
      <c r="M39" s="0"/>
      <c r="N39" s="2486"/>
      <c r="O39" s="2489"/>
      <c r="P39" s="2491"/>
      <c r="Q39" s="2492"/>
      <c r="R39" s="2484"/>
      <c r="S39" s="2484"/>
      <c r="T39" s="0"/>
      <c r="W39" s="2482" t="s">
        <v>572</v>
      </c>
      <c r="X39" s="0" t="s">
        <v>573</v>
      </c>
      <c r="Y39" s="0"/>
      <c r="Z39" s="0"/>
      <c r="AA39" s="0"/>
      <c r="AB39" s="2491"/>
      <c r="AC39" s="0"/>
      <c r="AD39" s="0"/>
      <c r="AE39" s="2491"/>
      <c r="AF39" s="2492"/>
      <c r="AG39" s="0"/>
      <c r="AH39" s="2484"/>
      <c r="AI39" s="0"/>
      <c r="AJ39" s="2491"/>
      <c r="AK39" s="2492"/>
      <c r="AL39" s="2491"/>
      <c r="AM39" s="2492"/>
      <c r="AN39" s="2484"/>
      <c r="AO39" s="2484"/>
      <c r="AP39" s="0"/>
      <c r="AR39" s="0"/>
      <c r="AS39" s="0"/>
      <c r="AT39" s="0"/>
    </row>
    <row r="40" customFormat="false" ht="15" hidden="false" customHeight="true" outlineLevel="0" collapsed="false">
      <c r="A40" s="2482" t="s">
        <v>574</v>
      </c>
      <c r="B40" s="2483" t="s">
        <v>575</v>
      </c>
      <c r="C40" s="0"/>
      <c r="D40" s="0"/>
      <c r="E40" s="0"/>
      <c r="F40" s="0" t="n">
        <v>0</v>
      </c>
      <c r="G40" s="0" t="n">
        <v>0</v>
      </c>
      <c r="H40" s="0"/>
      <c r="I40" s="0"/>
      <c r="J40" s="0"/>
      <c r="K40" s="0"/>
      <c r="L40" s="0"/>
      <c r="M40" s="0"/>
      <c r="N40" s="0" t="n">
        <v>0</v>
      </c>
      <c r="O40" s="0" t="n">
        <v>0</v>
      </c>
      <c r="P40" s="0"/>
      <c r="Q40" s="0"/>
      <c r="R40" s="0"/>
      <c r="S40" s="0"/>
      <c r="T40" s="0"/>
      <c r="W40" s="2482" t="s">
        <v>574</v>
      </c>
      <c r="X40" s="2483" t="s">
        <v>575</v>
      </c>
      <c r="Y40" s="0"/>
      <c r="Z40" s="0"/>
      <c r="AA40" s="0"/>
      <c r="AB40" s="0" t="n">
        <v>0</v>
      </c>
      <c r="AC40" s="0" t="n">
        <v>0</v>
      </c>
      <c r="AD40" s="0"/>
      <c r="AE40" s="0"/>
      <c r="AF40" s="0"/>
      <c r="AG40" s="0"/>
      <c r="AH40" s="0"/>
      <c r="AI40" s="0"/>
      <c r="AJ40" s="0" t="n">
        <v>0</v>
      </c>
      <c r="AK40" s="0" t="n">
        <v>0</v>
      </c>
      <c r="AL40" s="0"/>
      <c r="AM40" s="0"/>
      <c r="AN40" s="0"/>
      <c r="AO40" s="0"/>
      <c r="AP40" s="0"/>
      <c r="AR40" s="0"/>
      <c r="AS40" s="0"/>
      <c r="AT40" s="0"/>
    </row>
    <row r="41" customFormat="false" ht="15" hidden="false" customHeight="true" outlineLevel="0" collapsed="false">
      <c r="A41" s="2482" t="s">
        <v>576</v>
      </c>
      <c r="B41" s="0" t="s">
        <v>577</v>
      </c>
      <c r="C41" s="0"/>
      <c r="D41" s="0"/>
      <c r="E41" s="0"/>
      <c r="F41" s="2486"/>
      <c r="G41" s="2487"/>
      <c r="H41" s="0"/>
      <c r="I41" s="2486"/>
      <c r="J41" s="2489"/>
      <c r="K41" s="0"/>
      <c r="L41" s="2488"/>
      <c r="M41" s="0"/>
      <c r="N41" s="2486"/>
      <c r="O41" s="2489"/>
      <c r="P41" s="2491"/>
      <c r="Q41" s="2492"/>
      <c r="R41" s="2484"/>
      <c r="S41" s="2484"/>
      <c r="T41" s="0"/>
      <c r="W41" s="2482" t="s">
        <v>576</v>
      </c>
      <c r="X41" s="0" t="s">
        <v>577</v>
      </c>
      <c r="Y41" s="0"/>
      <c r="Z41" s="0"/>
      <c r="AA41" s="0"/>
      <c r="AB41" s="2491"/>
      <c r="AC41" s="0"/>
      <c r="AD41" s="0"/>
      <c r="AE41" s="2491"/>
      <c r="AF41" s="2492"/>
      <c r="AG41" s="0"/>
      <c r="AH41" s="2484"/>
      <c r="AI41" s="0"/>
      <c r="AJ41" s="2491"/>
      <c r="AK41" s="2492"/>
      <c r="AL41" s="2491"/>
      <c r="AM41" s="2492"/>
      <c r="AN41" s="2484"/>
      <c r="AO41" s="2484"/>
      <c r="AP41" s="0"/>
      <c r="AR41" s="0"/>
      <c r="AS41" s="0"/>
      <c r="AT41" s="0"/>
    </row>
    <row r="42" customFormat="false" ht="15" hidden="false" customHeight="true" outlineLevel="0" collapsed="false">
      <c r="A42" s="0" t="s">
        <v>578</v>
      </c>
      <c r="B42" s="0" t="s">
        <v>579</v>
      </c>
      <c r="C42" s="0"/>
      <c r="D42" s="0"/>
      <c r="E42" s="2470" t="n">
        <f aca="false">SUMIF(B43:B58,"Рост потенциала простоя",E43:E58)+SUMIF(B43:B58,"Остановка по распоряжению, в т.ч.:",E43:E58)+SUMIF(B43:B58,"Остановка нерентабельного фонда",E43:E58)+SUMIF(B43:B58,"Остановка для перевода в ППД",E43:E58)+SUMIF(B43:B58,"Прочие потери",E43:E58)+SUMIF(B43:B58,"Потери нефти по ОТМ",E43:E58)+SUMIF(B43:B58,"Ост. дебит от ЗБС, Углуб., ПВЛГ/ПНЛГ",E43:E58)</f>
        <v>0</v>
      </c>
      <c r="F42" s="2471" t="n">
        <f aca="false">SUMIF(B43:B58,"Рост потенциала простоя",F43:F58)+SUMIF(B43:B58,"Остановка по распоряжению, в т.ч.:",F43:F58)+SUMIF(B43:B58,"Остановка нерентабельного фонда",F43:F58)+SUMIF(B43:B58,"Остановка для перевода в ППД",F43:F58)+SUMIF(B43:B58,"Прочие потери",F43:F58)+SUMIF(B43:B58,"Потери нефти по ОТМ",F43:F58)+SUMIF(B43:B58,"Ост. дебит от ЗБС, Углуб., ПВЛГ/ПНЛГ",F43:F58)</f>
        <v>0</v>
      </c>
      <c r="G42" s="2472" t="e">
        <f aca="false">SUMIF(B43:B58,"Рост потенциала простоя",G43:G58)+SUMIF(B43:B58,"Остановка по распоряжению, в т.ч.:",G43:G58)+SUMIF(B43:B58,"Остановка нерентабельного фонда",G43:G58)+SUMIF(B43:B58,"Остановка для перевода в ППД",G43:G58)+SUMIF(B43:B58,"Прочие потери",G43:G58)+SUMIF(B43:B58,"Потери нефти по ОТМ",G43:G58)+SUMIF(B43:B58,"Ост. дебит от ЗБС, Углуб., ПВЛГ/ПНЛГ",G43:G58)</f>
        <v>#VALUE!</v>
      </c>
      <c r="H42" s="2473"/>
      <c r="I42" s="2471"/>
      <c r="J42" s="2474"/>
      <c r="K42" s="0"/>
      <c r="L42" s="2473"/>
      <c r="M42" s="0"/>
      <c r="N42" s="2471" t="n">
        <f aca="false">SUMIF(B43:B60,"Рост потенциала простоя",N43:N60)+SUMIF(B43:B60,"Остановка по распоряжению, в т.ч.:",N43:N60)+SUMIF(B43:B60,"Остановка нерентабельного фонда",N43:N60)+SUMIF(B43:B60,"Остановка для перевода в ППД",N43:N60)+SUMIF(B43:B60,"Прочие потери",N43:N60)+SUMIF(B43:B60,"Потери нефти по ОТМ",N43:N60)+SUMIF(B43:B60,"Ост. дебит от ЗБС, Углуб., ПВЛГ/ПНЛГ",N43:N60)</f>
        <v>0</v>
      </c>
      <c r="O42" s="2474" t="e">
        <f aca="false">SUMIF(B43:B60,"Рост потенциала простоя",O43:O60)+SUMIF(B43:B60,"Остановка по распоряжению, в т.ч.:",O43:O60)+SUMIF(B43:B60,"Остановка нерентабельного фонда",O43:O60)+SUMIF(B43:B60,"Остановка для перевода в ППД",O43:O60)+SUMIF(B43:B60,"Прочие потери",O43:O60)+SUMIF(B43:B60,"Потери нефти по ОТМ",O43:O60)+SUMIF(B43:B60,"Ост. дебит от ЗБС, Углуб., ПВЛГ/ПНЛГ",O43:O60)</f>
        <v>#VALUE!</v>
      </c>
      <c r="P42" s="0"/>
      <c r="Q42" s="0"/>
      <c r="R42" s="0"/>
      <c r="S42" s="0"/>
      <c r="T42" s="2477"/>
      <c r="W42" s="0" t="s">
        <v>578</v>
      </c>
      <c r="X42" s="0" t="s">
        <v>579</v>
      </c>
      <c r="Y42" s="0"/>
      <c r="Z42" s="0"/>
      <c r="AA42" s="2478" t="n">
        <f aca="false">SUMIF(X43:X58,"Рост потенциала простоя",AA43:AA58)+SUMIF(X43:X58,"Остановка по распоряжению, в т.ч.:",AA43:AA58)+SUMIF(X43:X58,"Остановка нерентабельного фонда",AA43:AA58)+SUMIF(X43:X58,"Остановка для перевода в ППД",AA43:AA58)+SUMIF(X43:X58,"Прочие потери",AA43:AA58)+SUMIF(X43:X58,"Потери нефти по ОТМ",AA43:AA58)+SUMIF(X43:X58,"Ост. дебит от ЗБС, Углуб., ПВЛГ/ПНЛГ",AA43:AA58)</f>
        <v>0</v>
      </c>
      <c r="AB42" s="2475" t="n">
        <f aca="false">SUMIF(X43:X58,"Рост потенциала простоя",AB43:AB58)+SUMIF(X43:X58,"Остановка по распоряжению, в т.ч.:",AB43:AB58)+SUMIF(X43:X58,"Остановка нерентабельного фонда",AB43:AB58)+SUMIF(X43:X58,"Остановка для перевода в ППД",AB43:AB58)+SUMIF(X43:X58,"Прочие потери",AB43:AB58)+SUMIF(X43:X58,"Потери нефти по ОТМ",AB43:AB58)+SUMIF(X43:X58,"Ост. дебит от ЗБС, Углуб., ПВЛГ/ПНЛГ",AB43:AB58)</f>
        <v>0</v>
      </c>
      <c r="AC42" s="2479" t="n">
        <f aca="false">SUMIF(X43:X58,"Рост потенциала простоя",AC43:AC58)+SUMIF(X43:X58,"Остановка по распоряжению, в т.ч.:",AC43:AC58)+SUMIF(X43:X58,"Остановка нерентабельного фонда",AC43:AC58)+SUMIF(X43:X58,"Остановка для перевода в ППД",AC43:AC58)+SUMIF(X43:X58,"Прочие потери",AC43:AC58)+SUMIF(X43:X58,"Потери нефти по ОТМ",AC43:AC58)+SUMIF(X43:X58,"Ост. дебит от ЗБС, Углуб., ПВЛГ/ПНЛГ",AC43:AC58)</f>
        <v>0</v>
      </c>
      <c r="AD42" s="2469"/>
      <c r="AE42" s="2475"/>
      <c r="AF42" s="2476"/>
      <c r="AG42" s="0"/>
      <c r="AH42" s="2469"/>
      <c r="AI42" s="0"/>
      <c r="AJ42" s="2475" t="n">
        <f aca="false">SUMIF(X43:X60,"Рост потенциала простоя",AJ43:AJ60)+SUMIF(X43:X60,"Остановка по распоряжению, в т.ч.:",AJ43:AJ60)+SUMIF(X43:X60,"Остановка нерентабельного фонда",AJ43:AJ60)+SUMIF(X43:X60,"Остановка для перевода в ППД",AJ43:AJ60)+SUMIF(X43:X60,"Прочие потери",AJ43:AJ60)+SUMIF(X43:X60,"Потери нефти по ОТМ",AJ43:AJ60)+SUMIF(X43:X60,"Ост. дебит от ЗБС, Углуб., ПВЛГ/ПНЛГ",AJ43:AJ60)</f>
        <v>0</v>
      </c>
      <c r="AK42" s="2476" t="n">
        <f aca="false">SUMIF(X43:X60,"Рост потенциала простоя",AK43:AK60)+SUMIF(X43:X60,"Остановка по распоряжению, в т.ч.:",AK43:AK60)+SUMIF(X43:X60,"Остановка нерентабельного фонда",AK43:AK60)+SUMIF(X43:X60,"Остановка для перевода в ППД",AK43:AK60)+SUMIF(X43:X60,"Прочие потери",AK43:AK60)+SUMIF(X43:X60,"Потери нефти по ОТМ",AK43:AK60)+SUMIF(X43:X60,"Ост. дебит от ЗБС, Углуб., ПВЛГ/ПНЛГ",AK43:AK60)</f>
        <v>0</v>
      </c>
      <c r="AL42" s="0"/>
      <c r="AM42" s="0"/>
      <c r="AN42" s="0"/>
      <c r="AO42" s="0"/>
      <c r="AP42" s="2477"/>
      <c r="AR42" s="0"/>
      <c r="AS42" s="0"/>
      <c r="AT42" s="0"/>
    </row>
    <row r="43" customFormat="false" ht="17.25" hidden="false" customHeight="true" outlineLevel="0" collapsed="false">
      <c r="A43" s="2482" t="s">
        <v>580</v>
      </c>
      <c r="B43" s="0" t="s">
        <v>581</v>
      </c>
      <c r="C43" s="0"/>
      <c r="D43" s="0"/>
      <c r="E43" s="0"/>
      <c r="F43" s="0"/>
      <c r="G43" s="0" t="n">
        <f aca="false">'02.24 НГДП по датам'!CB136-'02.24 НГДП по датам'!CB4</f>
        <v>0</v>
      </c>
      <c r="H43" s="0"/>
      <c r="I43" s="0"/>
      <c r="J43" s="0"/>
      <c r="K43" s="0"/>
      <c r="L43" s="0"/>
      <c r="M43" s="0"/>
      <c r="N43" s="0" t="n">
        <v>0</v>
      </c>
      <c r="O43" s="0" t="n">
        <f aca="false">IF('02.24 НГДП по датам'!BF138-'02.24 НГДП по датам'!AW138&gt;0,'02.24 НГДП по датам'!BF138-'02.24 НГДП по датам'!AW138,0)</f>
        <v>900</v>
      </c>
      <c r="P43" s="0" t="n">
        <v>0</v>
      </c>
      <c r="Q43" s="0" t="n">
        <v>0</v>
      </c>
      <c r="R43" s="0"/>
      <c r="S43" s="0"/>
      <c r="T43" s="0"/>
      <c r="W43" s="2482" t="s">
        <v>580</v>
      </c>
      <c r="X43" s="0" t="s">
        <v>581</v>
      </c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 t="n">
        <v>0</v>
      </c>
      <c r="AM43" s="0" t="n">
        <v>0</v>
      </c>
      <c r="AN43" s="0"/>
      <c r="AO43" s="0"/>
      <c r="AP43" s="0"/>
      <c r="AR43" s="0" t="n">
        <f aca="false">AA43-E43</f>
        <v>0</v>
      </c>
      <c r="AS43" s="0" t="n">
        <f aca="false">AC43-G43</f>
        <v>0</v>
      </c>
      <c r="AT43" s="0" t="n">
        <f aca="false">AK43-O43</f>
        <v>-900</v>
      </c>
    </row>
    <row r="44" customFormat="false" ht="15" hidden="false" customHeight="true" outlineLevel="0" collapsed="false">
      <c r="A44" s="2482" t="s">
        <v>582</v>
      </c>
      <c r="B44" s="2483" t="s">
        <v>583</v>
      </c>
      <c r="C44" s="0"/>
      <c r="D44" s="0"/>
      <c r="E44" s="2485"/>
      <c r="F44" s="2486"/>
      <c r="G44" s="2487"/>
      <c r="H44" s="2488"/>
      <c r="I44" s="2486"/>
      <c r="J44" s="2489"/>
      <c r="K44" s="0"/>
      <c r="L44" s="2488"/>
      <c r="M44" s="0"/>
      <c r="N44" s="2486"/>
      <c r="O44" s="2489"/>
      <c r="P44" s="2491"/>
      <c r="Q44" s="2492"/>
      <c r="R44" s="2484"/>
      <c r="S44" s="2484"/>
      <c r="T44" s="0"/>
      <c r="W44" s="2482" t="s">
        <v>582</v>
      </c>
      <c r="X44" s="2483" t="s">
        <v>583</v>
      </c>
      <c r="Y44" s="0"/>
      <c r="Z44" s="0"/>
      <c r="AA44" s="0"/>
      <c r="AB44" s="2491"/>
      <c r="AC44" s="0"/>
      <c r="AD44" s="2484"/>
      <c r="AE44" s="2491"/>
      <c r="AF44" s="2492"/>
      <c r="AG44" s="0"/>
      <c r="AH44" s="2484"/>
      <c r="AI44" s="0"/>
      <c r="AJ44" s="2491"/>
      <c r="AK44" s="2492"/>
      <c r="AL44" s="2491"/>
      <c r="AM44" s="2492"/>
      <c r="AN44" s="2484"/>
      <c r="AO44" s="2484"/>
      <c r="AP44" s="0"/>
      <c r="AR44" s="0"/>
      <c r="AS44" s="0"/>
      <c r="AT44" s="0"/>
    </row>
    <row r="45" customFormat="false" ht="15" hidden="false" customHeight="true" outlineLevel="0" collapsed="false">
      <c r="A45" s="2482" t="s">
        <v>584</v>
      </c>
      <c r="B45" s="2483" t="s">
        <v>585</v>
      </c>
      <c r="C45" s="0"/>
      <c r="D45" s="0"/>
      <c r="E45" s="2485"/>
      <c r="F45" s="2486"/>
      <c r="G45" s="2487"/>
      <c r="H45" s="2488"/>
      <c r="I45" s="2486"/>
      <c r="J45" s="2489"/>
      <c r="K45" s="0"/>
      <c r="L45" s="2488"/>
      <c r="M45" s="0"/>
      <c r="N45" s="2486"/>
      <c r="O45" s="2489"/>
      <c r="P45" s="2491"/>
      <c r="Q45" s="2492"/>
      <c r="R45" s="2484"/>
      <c r="S45" s="2484"/>
      <c r="T45" s="0"/>
      <c r="W45" s="2482" t="s">
        <v>584</v>
      </c>
      <c r="X45" s="2483" t="s">
        <v>585</v>
      </c>
      <c r="Y45" s="0"/>
      <c r="Z45" s="0"/>
      <c r="AA45" s="0"/>
      <c r="AB45" s="2491"/>
      <c r="AC45" s="0"/>
      <c r="AD45" s="2484"/>
      <c r="AE45" s="2491"/>
      <c r="AF45" s="2492"/>
      <c r="AG45" s="0"/>
      <c r="AH45" s="2484"/>
      <c r="AI45" s="0"/>
      <c r="AJ45" s="2491"/>
      <c r="AK45" s="2492"/>
      <c r="AL45" s="2491"/>
      <c r="AM45" s="2492"/>
      <c r="AN45" s="2484"/>
      <c r="AO45" s="2484"/>
      <c r="AP45" s="0"/>
      <c r="AR45" s="0"/>
      <c r="AS45" s="0"/>
      <c r="AT45" s="0"/>
    </row>
    <row r="46" customFormat="false" ht="15" hidden="false" customHeight="true" outlineLevel="0" collapsed="false">
      <c r="A46" s="2482" t="s">
        <v>586</v>
      </c>
      <c r="B46" s="2483" t="s">
        <v>587</v>
      </c>
      <c r="C46" s="0"/>
      <c r="D46" s="0"/>
      <c r="E46" s="2485"/>
      <c r="F46" s="2486"/>
      <c r="G46" s="2487"/>
      <c r="H46" s="2488"/>
      <c r="I46" s="2486"/>
      <c r="J46" s="2489"/>
      <c r="K46" s="0"/>
      <c r="L46" s="2488"/>
      <c r="M46" s="0"/>
      <c r="N46" s="2486"/>
      <c r="O46" s="2489"/>
      <c r="P46" s="2491"/>
      <c r="Q46" s="2492"/>
      <c r="R46" s="2484"/>
      <c r="S46" s="2484"/>
      <c r="T46" s="0"/>
      <c r="W46" s="2482" t="s">
        <v>586</v>
      </c>
      <c r="X46" s="2483" t="s">
        <v>587</v>
      </c>
      <c r="Y46" s="0"/>
      <c r="Z46" s="0"/>
      <c r="AA46" s="0"/>
      <c r="AB46" s="2491"/>
      <c r="AC46" s="0"/>
      <c r="AD46" s="2484"/>
      <c r="AE46" s="2491"/>
      <c r="AF46" s="2492"/>
      <c r="AG46" s="0"/>
      <c r="AH46" s="2484"/>
      <c r="AI46" s="0"/>
      <c r="AJ46" s="2491"/>
      <c r="AK46" s="2492"/>
      <c r="AL46" s="2491"/>
      <c r="AM46" s="2492"/>
      <c r="AN46" s="2484"/>
      <c r="AO46" s="2484"/>
      <c r="AP46" s="0"/>
      <c r="AR46" s="0"/>
      <c r="AS46" s="0"/>
      <c r="AT46" s="0"/>
    </row>
    <row r="47" customFormat="false" ht="15" hidden="false" customHeight="true" outlineLevel="0" collapsed="false">
      <c r="A47" s="2482" t="s">
        <v>588</v>
      </c>
      <c r="B47" s="2483" t="s">
        <v>589</v>
      </c>
      <c r="C47" s="0"/>
      <c r="D47" s="0"/>
      <c r="E47" s="2485"/>
      <c r="F47" s="2486"/>
      <c r="G47" s="2487" t="n">
        <f aca="false">'02.24 НГДП по датам'!BJ137</f>
        <v>0</v>
      </c>
      <c r="H47" s="2488"/>
      <c r="I47" s="2486"/>
      <c r="J47" s="2489"/>
      <c r="K47" s="0"/>
      <c r="L47" s="2488"/>
      <c r="M47" s="0"/>
      <c r="N47" s="2486"/>
      <c r="O47" s="2489" t="n">
        <f aca="false">'02.24 НГДП по датам'!BJ138</f>
        <v>0</v>
      </c>
      <c r="P47" s="2491"/>
      <c r="Q47" s="2492"/>
      <c r="R47" s="2484"/>
      <c r="S47" s="2484"/>
      <c r="T47" s="0"/>
      <c r="W47" s="2482" t="s">
        <v>588</v>
      </c>
      <c r="X47" s="2483" t="s">
        <v>589</v>
      </c>
      <c r="Y47" s="0"/>
      <c r="Z47" s="0"/>
      <c r="AA47" s="0"/>
      <c r="AB47" s="2491"/>
      <c r="AC47" s="0" t="n">
        <v>0</v>
      </c>
      <c r="AD47" s="2484"/>
      <c r="AE47" s="2491"/>
      <c r="AF47" s="2492"/>
      <c r="AG47" s="0"/>
      <c r="AH47" s="2484"/>
      <c r="AI47" s="0"/>
      <c r="AJ47" s="2491"/>
      <c r="AK47" s="2492" t="n">
        <v>0</v>
      </c>
      <c r="AL47" s="2491"/>
      <c r="AM47" s="2492"/>
      <c r="AN47" s="2484"/>
      <c r="AO47" s="2484"/>
      <c r="AP47" s="0"/>
      <c r="AR47" s="0"/>
      <c r="AS47" s="0"/>
      <c r="AT47" s="0"/>
    </row>
    <row r="48" customFormat="false" ht="15" hidden="false" customHeight="true" outlineLevel="0" collapsed="false">
      <c r="A48" s="2482"/>
      <c r="B48" s="2483" t="s">
        <v>590</v>
      </c>
      <c r="C48" s="0"/>
      <c r="D48" s="0"/>
      <c r="E48" s="2485"/>
      <c r="F48" s="2486"/>
      <c r="G48" s="2487"/>
      <c r="H48" s="2488"/>
      <c r="I48" s="2486"/>
      <c r="J48" s="2489"/>
      <c r="K48" s="0"/>
      <c r="L48" s="2488"/>
      <c r="M48" s="0"/>
      <c r="N48" s="2486"/>
      <c r="O48" s="2489"/>
      <c r="P48" s="2491"/>
      <c r="Q48" s="2492"/>
      <c r="R48" s="2484"/>
      <c r="S48" s="2484"/>
      <c r="T48" s="0"/>
      <c r="W48" s="2482"/>
      <c r="X48" s="2483" t="s">
        <v>590</v>
      </c>
      <c r="Y48" s="0"/>
      <c r="Z48" s="0"/>
      <c r="AA48" s="0"/>
      <c r="AB48" s="2491"/>
      <c r="AC48" s="0"/>
      <c r="AD48" s="2484"/>
      <c r="AE48" s="2491"/>
      <c r="AF48" s="2492"/>
      <c r="AG48" s="0"/>
      <c r="AH48" s="2484"/>
      <c r="AI48" s="0"/>
      <c r="AJ48" s="2491"/>
      <c r="AK48" s="2492"/>
      <c r="AL48" s="2491"/>
      <c r="AM48" s="2492"/>
      <c r="AN48" s="2484"/>
      <c r="AO48" s="2484"/>
      <c r="AP48" s="0"/>
      <c r="AR48" s="0"/>
      <c r="AS48" s="0"/>
      <c r="AT48" s="0"/>
    </row>
    <row r="49" customFormat="false" ht="15" hidden="false" customHeight="true" outlineLevel="0" collapsed="false">
      <c r="A49" s="2482" t="s">
        <v>591</v>
      </c>
      <c r="B49" s="2483" t="s">
        <v>592</v>
      </c>
      <c r="C49" s="0"/>
      <c r="D49" s="0"/>
      <c r="E49" s="2485"/>
      <c r="F49" s="2486"/>
      <c r="G49" s="2487"/>
      <c r="H49" s="2488"/>
      <c r="I49" s="2486"/>
      <c r="J49" s="2489"/>
      <c r="K49" s="0"/>
      <c r="L49" s="2488"/>
      <c r="M49" s="0"/>
      <c r="N49" s="2486"/>
      <c r="O49" s="2489"/>
      <c r="P49" s="2491"/>
      <c r="Q49" s="2492"/>
      <c r="R49" s="2484"/>
      <c r="S49" s="2484"/>
      <c r="T49" s="0"/>
      <c r="W49" s="2482" t="s">
        <v>591</v>
      </c>
      <c r="X49" s="2483" t="s">
        <v>592</v>
      </c>
      <c r="Y49" s="0"/>
      <c r="Z49" s="0"/>
      <c r="AA49" s="0"/>
      <c r="AB49" s="2491"/>
      <c r="AC49" s="0"/>
      <c r="AD49" s="2484"/>
      <c r="AE49" s="2491"/>
      <c r="AF49" s="2492"/>
      <c r="AG49" s="0"/>
      <c r="AH49" s="2484"/>
      <c r="AI49" s="0"/>
      <c r="AJ49" s="2491"/>
      <c r="AK49" s="2492"/>
      <c r="AL49" s="2491"/>
      <c r="AM49" s="2492"/>
      <c r="AN49" s="2484"/>
      <c r="AO49" s="2484"/>
      <c r="AP49" s="0"/>
      <c r="AR49" s="0"/>
      <c r="AS49" s="0"/>
      <c r="AT49" s="0"/>
    </row>
    <row r="50" customFormat="false" ht="15" hidden="false" customHeight="true" outlineLevel="0" collapsed="false">
      <c r="A50" s="2482" t="s">
        <v>593</v>
      </c>
      <c r="B50" s="0" t="s">
        <v>594</v>
      </c>
      <c r="C50" s="0"/>
      <c r="D50" s="0"/>
      <c r="E50" s="2485" t="n">
        <f aca="false">'02.24 НГДП по датам'!BO136</f>
        <v>0</v>
      </c>
      <c r="F50" s="2486"/>
      <c r="G50" s="2487" t="n">
        <f aca="false">'02.24 НГДП по датам'!BO137</f>
        <v>0</v>
      </c>
      <c r="H50" s="2488"/>
      <c r="I50" s="2486"/>
      <c r="J50" s="2489"/>
      <c r="K50" s="0"/>
      <c r="L50" s="2490"/>
      <c r="M50" s="0"/>
      <c r="N50" s="2486"/>
      <c r="O50" s="2489" t="n">
        <f aca="false">'02.24 НГДП по датам'!BO138</f>
        <v>0</v>
      </c>
      <c r="P50" s="2491"/>
      <c r="Q50" s="2492"/>
      <c r="R50" s="2484"/>
      <c r="S50" s="2493"/>
      <c r="T50" s="0"/>
      <c r="W50" s="2482" t="s">
        <v>593</v>
      </c>
      <c r="X50" s="0" t="s">
        <v>594</v>
      </c>
      <c r="Y50" s="0"/>
      <c r="Z50" s="0"/>
      <c r="AA50" s="0" t="n">
        <v>0</v>
      </c>
      <c r="AB50" s="2491"/>
      <c r="AC50" s="0" t="n">
        <v>0</v>
      </c>
      <c r="AD50" s="2484"/>
      <c r="AE50" s="2491"/>
      <c r="AF50" s="2492"/>
      <c r="AG50" s="0"/>
      <c r="AH50" s="2493"/>
      <c r="AI50" s="0"/>
      <c r="AJ50" s="2491"/>
      <c r="AK50" s="2492" t="n">
        <v>0</v>
      </c>
      <c r="AL50" s="2491"/>
      <c r="AM50" s="2492"/>
      <c r="AN50" s="2484"/>
      <c r="AO50" s="2493"/>
      <c r="AP50" s="0"/>
      <c r="AR50" s="0"/>
      <c r="AS50" s="0"/>
      <c r="AT50" s="0"/>
    </row>
    <row r="51" customFormat="false" ht="25.5" hidden="false" customHeight="false" outlineLevel="0" collapsed="false">
      <c r="A51" s="2482" t="s">
        <v>595</v>
      </c>
      <c r="B51" s="0" t="s">
        <v>57</v>
      </c>
      <c r="C51" s="0"/>
      <c r="D51" s="0"/>
      <c r="E51" s="0"/>
      <c r="F51" s="2486"/>
      <c r="G51" s="2487" t="e">
        <f aca="false">'02.24 НГДП по датам'!BT126</f>
        <v>#VALUE!</v>
      </c>
      <c r="H51" s="0"/>
      <c r="I51" s="2486"/>
      <c r="J51" s="2489"/>
      <c r="K51" s="0"/>
      <c r="L51" s="2488"/>
      <c r="M51" s="0"/>
      <c r="N51" s="2486"/>
      <c r="O51" s="0" t="e">
        <f aca="false">'02.24 НГДП по датам'!BS138</f>
        <v>#VALUE!</v>
      </c>
      <c r="P51" s="2491"/>
      <c r="Q51" s="2492"/>
      <c r="R51" s="2484"/>
      <c r="S51" s="2484"/>
      <c r="T51" s="0" t="e">
        <f aca="false">IF(G51=$A$1,"",CONCATENATE("Ограничения ОГМ ",'02.24 НГДП по датам'!CE10))</f>
        <v>#VALUE!</v>
      </c>
      <c r="W51" s="2482" t="s">
        <v>595</v>
      </c>
      <c r="X51" s="0" t="s">
        <v>57</v>
      </c>
      <c r="Y51" s="0"/>
      <c r="Z51" s="0"/>
      <c r="AA51" s="0"/>
      <c r="AB51" s="2491"/>
      <c r="AC51" s="0"/>
      <c r="AD51" s="0"/>
      <c r="AE51" s="2491"/>
      <c r="AF51" s="2492"/>
      <c r="AG51" s="0"/>
      <c r="AH51" s="2484"/>
      <c r="AI51" s="0"/>
      <c r="AJ51" s="2491"/>
      <c r="AK51" s="0"/>
      <c r="AL51" s="2491"/>
      <c r="AM51" s="2492"/>
      <c r="AN51" s="2484"/>
      <c r="AO51" s="2484"/>
      <c r="AP51" s="0"/>
      <c r="AR51" s="0" t="n">
        <f aca="false">AA51-E51</f>
        <v>0</v>
      </c>
      <c r="AS51" s="0" t="e">
        <f aca="false">AC51-G51</f>
        <v>#VALUE!</v>
      </c>
      <c r="AT51" s="0" t="e">
        <f aca="false">AK51-O51</f>
        <v>#VALUE!</v>
      </c>
    </row>
    <row r="52" customFormat="false" ht="15" hidden="false" customHeight="true" outlineLevel="0" collapsed="false">
      <c r="A52" s="0" t="s">
        <v>596</v>
      </c>
      <c r="B52" s="0" t="s">
        <v>597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2471" t="n">
        <f aca="false">SUBTOTAL(9,N53:N59)</f>
        <v>0</v>
      </c>
      <c r="O52" s="0" t="n">
        <f aca="false">SUBTOTAL(9,O53:O60)</f>
        <v>0</v>
      </c>
      <c r="P52" s="0"/>
      <c r="Q52" s="0"/>
      <c r="R52" s="0"/>
      <c r="S52" s="0"/>
      <c r="T52" s="2477"/>
      <c r="W52" s="0" t="s">
        <v>596</v>
      </c>
      <c r="X52" s="0" t="s">
        <v>597</v>
      </c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2475" t="n">
        <f aca="false">SUBTOTAL(9,AJ53:AJ59)</f>
        <v>0</v>
      </c>
      <c r="AK52" s="2476" t="n">
        <f aca="false">SUBTOTAL(9,AK53:AK60)</f>
        <v>0</v>
      </c>
      <c r="AL52" s="0"/>
      <c r="AM52" s="0"/>
      <c r="AN52" s="0"/>
      <c r="AO52" s="0"/>
      <c r="AP52" s="2477"/>
      <c r="AR52" s="0"/>
      <c r="AS52" s="0"/>
      <c r="AT52" s="0"/>
    </row>
    <row r="53" customFormat="false" ht="15" hidden="false" customHeight="true" outlineLevel="0" collapsed="false">
      <c r="A53" s="0" t="s">
        <v>598</v>
      </c>
      <c r="B53" s="2483" t="s">
        <v>599</v>
      </c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2486"/>
      <c r="O53" s="0" t="n">
        <f aca="false">'02.24 НГДП по датам'!BV138</f>
        <v>0</v>
      </c>
      <c r="P53" s="2491"/>
      <c r="Q53" s="2492"/>
      <c r="R53" s="2484"/>
      <c r="S53" s="2484"/>
      <c r="T53" s="0"/>
      <c r="W53" s="0" t="s">
        <v>598</v>
      </c>
      <c r="X53" s="2483" t="s">
        <v>599</v>
      </c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2491"/>
      <c r="AK53" s="0"/>
      <c r="AL53" s="2491"/>
      <c r="AM53" s="2492"/>
      <c r="AN53" s="2484"/>
      <c r="AO53" s="2484"/>
      <c r="AP53" s="0"/>
      <c r="AR53" s="0" t="n">
        <f aca="false">AA53-E53</f>
        <v>0</v>
      </c>
      <c r="AS53" s="0" t="n">
        <f aca="false">AC53-G53</f>
        <v>0</v>
      </c>
      <c r="AT53" s="0" t="n">
        <f aca="false">AK53-O53</f>
        <v>0</v>
      </c>
    </row>
    <row r="54" customFormat="false" ht="15" hidden="false" customHeight="true" outlineLevel="0" collapsed="false">
      <c r="A54" s="0" t="s">
        <v>600</v>
      </c>
      <c r="B54" s="2483" t="s">
        <v>601</v>
      </c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 t="n">
        <f aca="false">SUBTOTAL(9,N55:N56)</f>
        <v>0</v>
      </c>
      <c r="O54" s="0" t="n">
        <f aca="false">SUBTOTAL(9,O55:O56)</f>
        <v>0</v>
      </c>
      <c r="P54" s="0"/>
      <c r="Q54" s="0"/>
      <c r="R54" s="0"/>
      <c r="S54" s="0"/>
      <c r="T54" s="0"/>
      <c r="W54" s="0" t="s">
        <v>600</v>
      </c>
      <c r="X54" s="2483" t="s">
        <v>601</v>
      </c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 t="n">
        <f aca="false">SUBTOTAL(9,AJ55:AJ56)</f>
        <v>0</v>
      </c>
      <c r="AK54" s="0" t="n">
        <f aca="false">SUBTOTAL(9,AK55:AK56)</f>
        <v>0</v>
      </c>
      <c r="AL54" s="0"/>
      <c r="AM54" s="0"/>
      <c r="AN54" s="0"/>
      <c r="AO54" s="0"/>
      <c r="AP54" s="0"/>
      <c r="AR54" s="0" t="n">
        <f aca="false">AA54-E54</f>
        <v>0</v>
      </c>
      <c r="AS54" s="0" t="n">
        <f aca="false">AC54-G54</f>
        <v>0</v>
      </c>
      <c r="AT54" s="0" t="n">
        <f aca="false">AK54-O54</f>
        <v>0</v>
      </c>
    </row>
    <row r="55" customFormat="false" ht="15" hidden="false" customHeight="true" outlineLevel="0" collapsed="false">
      <c r="A55" s="0"/>
      <c r="B55" s="0" t="s">
        <v>602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2486"/>
      <c r="O55" s="0" t="n">
        <f aca="false">'02.24 НГДП по датам'!BW138</f>
        <v>0</v>
      </c>
      <c r="P55" s="2491"/>
      <c r="Q55" s="2492"/>
      <c r="R55" s="2484"/>
      <c r="S55" s="2493"/>
      <c r="T55" s="0"/>
      <c r="W55" s="0"/>
      <c r="X55" s="0" t="s">
        <v>602</v>
      </c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2491"/>
      <c r="AK55" s="0"/>
      <c r="AL55" s="2491"/>
      <c r="AM55" s="2492"/>
      <c r="AN55" s="2484"/>
      <c r="AO55" s="2493"/>
      <c r="AP55" s="0"/>
      <c r="AR55" s="0" t="n">
        <f aca="false">AA55-E55</f>
        <v>0</v>
      </c>
      <c r="AS55" s="0" t="n">
        <f aca="false">AC55-G55</f>
        <v>0</v>
      </c>
      <c r="AT55" s="0" t="n">
        <f aca="false">AK55-O55</f>
        <v>0</v>
      </c>
    </row>
    <row r="56" customFormat="false" ht="15" hidden="false" customHeight="true" outlineLevel="0" collapsed="false">
      <c r="A56" s="0"/>
      <c r="B56" s="0" t="s">
        <v>603</v>
      </c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2486"/>
      <c r="O56" s="0"/>
      <c r="P56" s="2491"/>
      <c r="Q56" s="2492"/>
      <c r="R56" s="2484"/>
      <c r="S56" s="2484"/>
      <c r="T56" s="0"/>
      <c r="W56" s="0"/>
      <c r="X56" s="0" t="s">
        <v>603</v>
      </c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2491"/>
      <c r="AK56" s="0"/>
      <c r="AL56" s="2491"/>
      <c r="AM56" s="2492"/>
      <c r="AN56" s="2484"/>
      <c r="AO56" s="2484"/>
      <c r="AP56" s="0"/>
      <c r="AR56" s="0" t="n">
        <f aca="false">AA56-E56</f>
        <v>0</v>
      </c>
      <c r="AS56" s="0" t="n">
        <f aca="false">AC56-G56</f>
        <v>0</v>
      </c>
      <c r="AT56" s="0" t="n">
        <f aca="false">AK56-O56</f>
        <v>0</v>
      </c>
    </row>
    <row r="57" customFormat="false" ht="15" hidden="false" customHeight="true" outlineLevel="0" collapsed="false">
      <c r="A57" s="0" t="s">
        <v>604</v>
      </c>
      <c r="B57" s="2483" t="s">
        <v>605</v>
      </c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 t="n">
        <f aca="false">SUBTOTAL(9,N58:N59)</f>
        <v>0</v>
      </c>
      <c r="O57" s="0" t="n">
        <f aca="false">SUBTOTAL(9,O58:O59)</f>
        <v>0</v>
      </c>
      <c r="P57" s="0"/>
      <c r="Q57" s="0"/>
      <c r="R57" s="0"/>
      <c r="S57" s="0"/>
      <c r="T57" s="0"/>
      <c r="W57" s="0" t="s">
        <v>604</v>
      </c>
      <c r="X57" s="2483" t="s">
        <v>605</v>
      </c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 t="n">
        <f aca="false">SUBTOTAL(9,AJ58:AJ59)</f>
        <v>0</v>
      </c>
      <c r="AK57" s="0" t="n">
        <f aca="false">SUBTOTAL(9,AK58:AK59)</f>
        <v>0</v>
      </c>
      <c r="AL57" s="0"/>
      <c r="AM57" s="0"/>
      <c r="AN57" s="0"/>
      <c r="AO57" s="0"/>
      <c r="AP57" s="0"/>
      <c r="AR57" s="0" t="n">
        <f aca="false">AA57-E57</f>
        <v>0</v>
      </c>
      <c r="AS57" s="0" t="n">
        <f aca="false">AC57-G57</f>
        <v>0</v>
      </c>
      <c r="AT57" s="0" t="n">
        <f aca="false">AK57-O57</f>
        <v>0</v>
      </c>
    </row>
    <row r="58" customFormat="false" ht="15" hidden="false" customHeight="true" outlineLevel="0" collapsed="false">
      <c r="A58" s="0"/>
      <c r="B58" s="0" t="s">
        <v>606</v>
      </c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2486"/>
      <c r="O58" s="0" t="n">
        <f aca="false">'02.24 НГДП по датам'!BX138</f>
        <v>0</v>
      </c>
      <c r="P58" s="2491"/>
      <c r="Q58" s="2492"/>
      <c r="R58" s="2484"/>
      <c r="S58" s="2493"/>
      <c r="T58" s="0"/>
      <c r="W58" s="0"/>
      <c r="X58" s="0" t="s">
        <v>606</v>
      </c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2491"/>
      <c r="AK58" s="0"/>
      <c r="AL58" s="2491"/>
      <c r="AM58" s="2492"/>
      <c r="AN58" s="2484"/>
      <c r="AO58" s="2493"/>
      <c r="AP58" s="0"/>
      <c r="AR58" s="0" t="n">
        <f aca="false">AA58-E58</f>
        <v>0</v>
      </c>
      <c r="AS58" s="0" t="n">
        <f aca="false">AC58-G58</f>
        <v>0</v>
      </c>
      <c r="AT58" s="0" t="n">
        <f aca="false">AK58-O58</f>
        <v>0</v>
      </c>
    </row>
    <row r="59" customFormat="false" ht="15" hidden="false" customHeight="true" outlineLevel="0" collapsed="false">
      <c r="A59" s="0"/>
      <c r="B59" s="0" t="s">
        <v>607</v>
      </c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2486"/>
      <c r="O59" s="0"/>
      <c r="P59" s="2491"/>
      <c r="Q59" s="2492"/>
      <c r="R59" s="2484"/>
      <c r="S59" s="2484"/>
      <c r="T59" s="0"/>
      <c r="W59" s="0"/>
      <c r="X59" s="0" t="s">
        <v>607</v>
      </c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2491"/>
      <c r="AK59" s="0"/>
      <c r="AL59" s="2491"/>
      <c r="AM59" s="2492"/>
      <c r="AN59" s="2484"/>
      <c r="AO59" s="2484"/>
      <c r="AP59" s="0"/>
      <c r="AR59" s="0" t="n">
        <f aca="false">AA59-E59</f>
        <v>0</v>
      </c>
      <c r="AS59" s="0" t="n">
        <f aca="false">AC59-G59</f>
        <v>0</v>
      </c>
      <c r="AT59" s="0" t="n">
        <f aca="false">AK59-O59</f>
        <v>0</v>
      </c>
    </row>
    <row r="60" customFormat="false" ht="15.75" hidden="false" customHeight="true" outlineLevel="0" collapsed="false">
      <c r="A60" s="0" t="s">
        <v>608</v>
      </c>
      <c r="B60" s="2483" t="s">
        <v>609</v>
      </c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2486"/>
      <c r="O60" s="0" t="n">
        <f aca="false">'02.24 НГДП по датам'!BY138</f>
        <v>0</v>
      </c>
      <c r="P60" s="2491"/>
      <c r="Q60" s="2492"/>
      <c r="R60" s="2484"/>
      <c r="S60" s="2484"/>
      <c r="T60" s="0"/>
      <c r="W60" s="0" t="s">
        <v>608</v>
      </c>
      <c r="X60" s="2483" t="s">
        <v>609</v>
      </c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2491"/>
      <c r="AK60" s="0"/>
      <c r="AL60" s="2491"/>
      <c r="AM60" s="2492"/>
      <c r="AN60" s="2484"/>
      <c r="AO60" s="2484"/>
      <c r="AP60" s="0"/>
      <c r="AR60" s="0" t="n">
        <f aca="false">AA60-E60</f>
        <v>0</v>
      </c>
      <c r="AS60" s="0" t="n">
        <f aca="false">AC60-G60</f>
        <v>0</v>
      </c>
      <c r="AT60" s="0" t="n">
        <f aca="false">AK60-O60</f>
        <v>0</v>
      </c>
    </row>
    <row r="61" customFormat="false" ht="16.5" hidden="false" customHeight="true" outlineLevel="0" collapsed="false">
      <c r="A61" s="0" t="n">
        <v>4</v>
      </c>
      <c r="B61" s="0" t="s">
        <v>108</v>
      </c>
      <c r="C61" s="0"/>
      <c r="D61" s="0"/>
      <c r="E61" s="0"/>
      <c r="F61" s="0" t="n">
        <f aca="false">F6:F6+SUMIF(B6:B60,"Прирост добычи нефти, в том числе:",F6:F60)-SUMIF(B6:B60,"Потери добычи нефти, в том числе:",F6:F60)</f>
        <v>0</v>
      </c>
      <c r="G61" s="0" t="e">
        <f aca="false">G6:G6+SUMIF(B6:B60,"Прирост добычи нефти, в том числе:",G6:G60)-SUMIF(B6:B60,"Потери добычи нефти, в том числе:",G6:G60)</f>
        <v>#VALUE!</v>
      </c>
      <c r="H61" s="0"/>
      <c r="I61" s="0"/>
      <c r="J61" s="0"/>
      <c r="K61" s="0"/>
      <c r="L61" s="0"/>
      <c r="M61" s="0"/>
      <c r="N61" s="0" t="n">
        <f aca="false">N6:N6+SUMIF(B6:B60,"Прирост добычи нефти, в том числе:",N6:N60)-SUMIF(B6:B60,"Потери добычи нефти, в том числе:",N6:N60)</f>
        <v>0</v>
      </c>
      <c r="O61" s="0" t="e">
        <f aca="false">O6:O6+SUMIF(B6:B60,"Прирост добычи нефти, в том числе:",O6:O60)-SUMIF(B6:B60,"Потери добычи нефти, в том числе:",O6:O60)</f>
        <v>#VALUE!</v>
      </c>
      <c r="P61" s="0"/>
      <c r="Q61" s="0"/>
      <c r="R61" s="0"/>
      <c r="S61" s="0"/>
      <c r="T61" s="0"/>
      <c r="W61" s="0" t="n">
        <v>4</v>
      </c>
      <c r="X61" s="0" t="s">
        <v>108</v>
      </c>
      <c r="Y61" s="0"/>
      <c r="Z61" s="0"/>
      <c r="AA61" s="0"/>
      <c r="AB61" s="0" t="n">
        <f aca="false">AB6:AB6+SUMIF(X6:X60,"Прирост добычи нефти, в том числе:",AB6:AB60)-SUMIF(X6:X60,"Потери добычи нефти, в том числе:",AB6:AB60)</f>
        <v>0</v>
      </c>
      <c r="AC61" s="0" t="n">
        <f aca="false">AC6:AC6+SUMIF(X6:X60,"Прирост добычи нефти, в том числе:",AC6:AC60)-SUMIF(X6:X60,"Потери добычи нефти, в том числе:",AC6:AC60)</f>
        <v>7183.356</v>
      </c>
      <c r="AD61" s="0"/>
      <c r="AE61" s="0"/>
      <c r="AF61" s="0"/>
      <c r="AG61" s="0"/>
      <c r="AH61" s="0"/>
      <c r="AI61" s="0" t="e">
        <f aca="false">Z62*W62</f>
        <v>#VALUE!</v>
      </c>
      <c r="AJ61" s="0" t="n">
        <f aca="false">AJ6:AJ6+SUMIF(X6:X60,"Прирост добычи нефти, в том числе:",AJ6:AJ60)-SUMIF(X6:X60,"Потери добычи нефти, в том числе:",AJ6:AJ60)</f>
        <v>0</v>
      </c>
      <c r="AK61" s="0" t="e">
        <f aca="false">AK6:AK6+SUMIF(X6:X60,"Прирост добычи нефти, в том числе:",AK6:AK60)-SUMIF(X6:X60,"Потери добычи нефти, в том числе:",AK6:AK60)</f>
        <v>#VALUE!</v>
      </c>
      <c r="AL61" s="0"/>
      <c r="AM61" s="0"/>
      <c r="AN61" s="0"/>
      <c r="AO61" s="0"/>
      <c r="AP61" s="0"/>
      <c r="AR61" s="0"/>
      <c r="AS61" s="0" t="e">
        <f aca="false">AC61-G61</f>
        <v>#VALUE!</v>
      </c>
      <c r="AT61" s="0" t="e">
        <f aca="false">AK61-O61</f>
        <v>#VALUE!</v>
      </c>
    </row>
    <row r="62" customFormat="false" ht="15" hidden="false" customHeight="true" outlineLevel="0" collapsed="false">
      <c r="A62" s="0" t="n">
        <f aca="false">DAY(EOMONTH('02.24 НГДП по датам'!A12,0))</f>
        <v>29</v>
      </c>
      <c r="B62" s="0" t="s">
        <v>610</v>
      </c>
      <c r="C62" s="0"/>
      <c r="D62" s="0"/>
      <c r="E62" s="0"/>
      <c r="F62" s="0" t="n">
        <f aca="false">N61:N61/A62:A62</f>
        <v>0</v>
      </c>
      <c r="G62" s="0" t="e">
        <f aca="false">O61:O61/A62:A62</f>
        <v>#VALUE!</v>
      </c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W62" s="0" t="e">
        <f aca="false">DAY(EOMONTH(W2,0))</f>
        <v>#VALUE!</v>
      </c>
      <c r="X62" s="0" t="s">
        <v>610</v>
      </c>
      <c r="Y62" s="0"/>
      <c r="Z62" s="0"/>
      <c r="AA62" s="0"/>
      <c r="AB62" s="0" t="e">
        <f aca="false">AJ61:AJ61/W62:W62</f>
        <v>#VALUE!</v>
      </c>
      <c r="AC62" s="0" t="e">
        <f aca="false">AK61:AK61/W62:W62</f>
        <v>#VALUE!</v>
      </c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R62" s="0"/>
      <c r="AS62" s="0" t="e">
        <f aca="false">AC62-G62</f>
        <v>#VALUE!</v>
      </c>
      <c r="AT62" s="0" t="n">
        <f aca="false">AK62-O62</f>
        <v>0</v>
      </c>
    </row>
    <row r="63" customFormat="false" ht="15" hidden="false" customHeight="true" outlineLevel="0" collapsed="false">
      <c r="A63" s="0"/>
      <c r="B63" s="0" t="s">
        <v>611</v>
      </c>
      <c r="C63" s="0"/>
      <c r="D63" s="0"/>
      <c r="E63" s="0"/>
      <c r="F63" s="0"/>
      <c r="G63" s="0" t="e">
        <f aca="false">O63/A62</f>
        <v>#VALUE!</v>
      </c>
      <c r="H63" s="0"/>
      <c r="I63" s="0"/>
      <c r="J63" s="0"/>
      <c r="K63" s="0"/>
      <c r="L63" s="0"/>
      <c r="M63" s="0"/>
      <c r="N63" s="0"/>
      <c r="O63" s="0" t="e">
        <f aca="false">O61-O8</f>
        <v>#VALUE!</v>
      </c>
      <c r="P63" s="0"/>
      <c r="Q63" s="0"/>
      <c r="R63" s="0"/>
      <c r="S63" s="0"/>
      <c r="T63" s="0"/>
      <c r="W63" s="0"/>
      <c r="X63" s="0" t="s">
        <v>611</v>
      </c>
      <c r="Y63" s="0"/>
      <c r="Z63" s="0"/>
      <c r="AA63" s="0"/>
      <c r="AB63" s="0"/>
      <c r="AC63" s="0" t="e">
        <f aca="false">AK63/W62</f>
        <v>#VALUE!</v>
      </c>
      <c r="AD63" s="0"/>
      <c r="AE63" s="0"/>
      <c r="AF63" s="0"/>
      <c r="AG63" s="0"/>
      <c r="AH63" s="0"/>
      <c r="AI63" s="0"/>
      <c r="AJ63" s="0"/>
      <c r="AK63" s="0" t="e">
        <f aca="false">AK61-AK8</f>
        <v>#VALUE!</v>
      </c>
      <c r="AL63" s="0"/>
      <c r="AM63" s="0"/>
      <c r="AN63" s="0"/>
      <c r="AO63" s="0"/>
      <c r="AP63" s="0"/>
      <c r="AR63" s="0"/>
      <c r="AS63" s="0" t="e">
        <f aca="false">AC63-G63</f>
        <v>#VALUE!</v>
      </c>
      <c r="AT63" s="0" t="e">
        <f aca="false">AK63-O63</f>
        <v>#VALUE!</v>
      </c>
    </row>
    <row r="64" customFormat="false" ht="15" hidden="false" customHeight="true" outlineLevel="0" collapsed="false">
      <c r="A64" s="0"/>
      <c r="B64" s="0" t="s">
        <v>612</v>
      </c>
      <c r="C64" s="0"/>
      <c r="D64" s="0"/>
      <c r="E64" s="0"/>
      <c r="F64" s="0"/>
      <c r="G64" s="0" t="e">
        <f aca="false">G62:G62-D62:D62</f>
        <v>#VALUE!</v>
      </c>
      <c r="H64" s="0"/>
      <c r="I64" s="0"/>
      <c r="J64" s="0"/>
      <c r="K64" s="0"/>
      <c r="L64" s="0"/>
      <c r="M64" s="0"/>
      <c r="N64" s="0"/>
      <c r="O64" s="0" t="e">
        <f aca="false">O61:O61-M61:M61</f>
        <v>#VALUE!</v>
      </c>
      <c r="P64" s="0"/>
      <c r="Q64" s="0"/>
      <c r="R64" s="0"/>
      <c r="S64" s="0"/>
      <c r="T64" s="0"/>
      <c r="W64" s="0"/>
      <c r="X64" s="0" t="s">
        <v>612</v>
      </c>
      <c r="Y64" s="0"/>
      <c r="Z64" s="0"/>
      <c r="AA64" s="0"/>
      <c r="AB64" s="0"/>
      <c r="AC64" s="0" t="e">
        <f aca="false">AC62:AC62-Z62:Z62</f>
        <v>#VALUE!</v>
      </c>
      <c r="AD64" s="0"/>
      <c r="AE64" s="0"/>
      <c r="AF64" s="0"/>
      <c r="AG64" s="0"/>
      <c r="AH64" s="0"/>
      <c r="AI64" s="0"/>
      <c r="AJ64" s="0"/>
      <c r="AK64" s="0" t="e">
        <f aca="false">AK61:AK61-AI61:AI61</f>
        <v>#VALUE!</v>
      </c>
      <c r="AL64" s="0"/>
      <c r="AM64" s="0"/>
      <c r="AN64" s="0"/>
      <c r="AO64" s="0"/>
      <c r="AP64" s="0"/>
      <c r="AR64" s="0"/>
      <c r="AS64" s="0" t="e">
        <f aca="false">AC64-G64</f>
        <v>#VALUE!</v>
      </c>
      <c r="AT64" s="0" t="e">
        <f aca="false">AK64-O64</f>
        <v>#VALUE!</v>
      </c>
    </row>
    <row r="65" customFormat="false" ht="15" hidden="false" customHeight="true" outlineLevel="0" collapsed="false">
      <c r="A65" s="2417"/>
      <c r="B65" s="0"/>
      <c r="C65" s="2418"/>
      <c r="D65" s="2418"/>
      <c r="E65" s="0"/>
      <c r="F65" s="1792"/>
      <c r="G65" s="1792"/>
      <c r="H65" s="1792"/>
      <c r="I65" s="1792"/>
      <c r="J65" s="2422"/>
      <c r="K65" s="1792"/>
      <c r="L65" s="2422"/>
      <c r="M65" s="0"/>
      <c r="N65" s="1792"/>
      <c r="O65" s="0"/>
      <c r="P65" s="1792"/>
      <c r="Q65" s="0"/>
      <c r="R65" s="1792"/>
      <c r="S65" s="0"/>
      <c r="T65" s="1792"/>
      <c r="W65" s="2417"/>
      <c r="X65" s="0"/>
      <c r="Y65" s="2418"/>
      <c r="Z65" s="2418"/>
      <c r="AA65" s="0"/>
      <c r="AB65" s="1792"/>
      <c r="AC65" s="1792"/>
      <c r="AD65" s="1792"/>
      <c r="AE65" s="1792"/>
      <c r="AF65" s="2422"/>
      <c r="AG65" s="1792"/>
      <c r="AH65" s="2422"/>
      <c r="AI65" s="0"/>
      <c r="AJ65" s="1792"/>
      <c r="AK65" s="0"/>
      <c r="AL65" s="1792"/>
      <c r="AM65" s="0"/>
      <c r="AN65" s="1792"/>
      <c r="AO65" s="0"/>
      <c r="AP65" s="1792"/>
    </row>
    <row r="66" customFormat="false" ht="29.25" hidden="false" customHeight="true" outlineLevel="0" collapsed="false">
      <c r="A66" s="2417"/>
      <c r="B66" s="0"/>
      <c r="C66" s="2418"/>
      <c r="D66" s="2418"/>
      <c r="E66" s="0" t="s">
        <v>613</v>
      </c>
      <c r="F66" s="0"/>
      <c r="G66" s="0"/>
      <c r="H66" s="0" t="s">
        <v>614</v>
      </c>
      <c r="I66" s="0"/>
      <c r="J66" s="0"/>
      <c r="K66" s="1792"/>
      <c r="L66" s="2418"/>
      <c r="M66" s="0"/>
      <c r="N66" s="1792"/>
      <c r="O66" s="0" t="s">
        <v>615</v>
      </c>
      <c r="P66" s="0"/>
      <c r="Q66" s="0"/>
      <c r="R66" s="1792"/>
      <c r="S66" s="2418"/>
      <c r="T66" s="0"/>
      <c r="W66" s="2417"/>
      <c r="X66" s="0"/>
      <c r="Y66" s="2418"/>
      <c r="Z66" s="2418"/>
      <c r="AA66" s="0" t="s">
        <v>613</v>
      </c>
      <c r="AB66" s="0"/>
      <c r="AC66" s="0"/>
      <c r="AD66" s="0" t="s">
        <v>614</v>
      </c>
      <c r="AE66" s="0"/>
      <c r="AF66" s="0"/>
      <c r="AG66" s="1792"/>
      <c r="AH66" s="2418"/>
      <c r="AI66" s="0"/>
      <c r="AJ66" s="1792"/>
      <c r="AK66" s="0" t="s">
        <v>615</v>
      </c>
      <c r="AL66" s="0"/>
      <c r="AM66" s="0"/>
      <c r="AN66" s="1792"/>
      <c r="AO66" s="2418"/>
      <c r="AP66" s="0"/>
    </row>
    <row r="67" customFormat="false" ht="15" hidden="false" customHeight="true" outlineLevel="0" collapsed="false">
      <c r="A67" s="2418"/>
      <c r="B67" s="0"/>
      <c r="C67" s="2418"/>
      <c r="D67" s="2418"/>
      <c r="E67" s="0" t="s">
        <v>516</v>
      </c>
      <c r="F67" s="0" t="s">
        <v>515</v>
      </c>
      <c r="G67" s="0" t="s">
        <v>514</v>
      </c>
      <c r="H67" s="0" t="s">
        <v>516</v>
      </c>
      <c r="I67" s="0" t="s">
        <v>515</v>
      </c>
      <c r="J67" s="0" t="s">
        <v>514</v>
      </c>
      <c r="K67" s="1792"/>
      <c r="L67" s="2418"/>
      <c r="M67" s="0"/>
      <c r="N67" s="1792"/>
      <c r="O67" s="0" t="s">
        <v>516</v>
      </c>
      <c r="P67" s="0" t="s">
        <v>515</v>
      </c>
      <c r="Q67" s="0" t="s">
        <v>514</v>
      </c>
      <c r="R67" s="1792"/>
      <c r="S67" s="2418"/>
      <c r="T67" s="1792"/>
      <c r="W67" s="2418"/>
      <c r="X67" s="0"/>
      <c r="Y67" s="2418"/>
      <c r="Z67" s="2418"/>
      <c r="AA67" s="0" t="s">
        <v>516</v>
      </c>
      <c r="AB67" s="0" t="s">
        <v>515</v>
      </c>
      <c r="AC67" s="0" t="s">
        <v>514</v>
      </c>
      <c r="AD67" s="0" t="s">
        <v>516</v>
      </c>
      <c r="AE67" s="0" t="s">
        <v>515</v>
      </c>
      <c r="AF67" s="0" t="s">
        <v>514</v>
      </c>
      <c r="AG67" s="1792"/>
      <c r="AH67" s="2418"/>
      <c r="AI67" s="0"/>
      <c r="AJ67" s="1792"/>
      <c r="AK67" s="0" t="s">
        <v>516</v>
      </c>
      <c r="AL67" s="0" t="s">
        <v>515</v>
      </c>
      <c r="AM67" s="0" t="s">
        <v>514</v>
      </c>
      <c r="AN67" s="1792"/>
      <c r="AO67" s="2418"/>
      <c r="AP67" s="1792"/>
    </row>
    <row r="68" customFormat="false" ht="15" hidden="false" customHeight="true" outlineLevel="0" collapsed="false">
      <c r="A68" s="0" t="s">
        <v>616</v>
      </c>
      <c r="B68" s="0" t="s">
        <v>617</v>
      </c>
      <c r="C68" s="2418"/>
      <c r="D68" s="2418"/>
      <c r="E68" s="0"/>
      <c r="F68" s="2484"/>
      <c r="G68" s="0"/>
      <c r="H68" s="2484"/>
      <c r="I68" s="2484"/>
      <c r="J68" s="2484"/>
      <c r="K68" s="1792"/>
      <c r="L68" s="2418"/>
      <c r="M68" s="0"/>
      <c r="N68" s="1792"/>
      <c r="O68" s="0"/>
      <c r="P68" s="2484"/>
      <c r="Q68" s="2484"/>
      <c r="R68" s="1792"/>
      <c r="S68" s="2418"/>
      <c r="T68" s="1792"/>
      <c r="W68" s="0" t="s">
        <v>616</v>
      </c>
      <c r="X68" s="0" t="s">
        <v>617</v>
      </c>
      <c r="Y68" s="2418"/>
      <c r="Z68" s="2418"/>
      <c r="AA68" s="0"/>
      <c r="AB68" s="2484"/>
      <c r="AC68" s="0"/>
      <c r="AD68" s="2484"/>
      <c r="AE68" s="2484"/>
      <c r="AF68" s="2484"/>
      <c r="AG68" s="1792"/>
      <c r="AH68" s="2418"/>
      <c r="AI68" s="0"/>
      <c r="AJ68" s="1792"/>
      <c r="AK68" s="0"/>
      <c r="AL68" s="2484"/>
      <c r="AM68" s="2484"/>
      <c r="AN68" s="1792"/>
      <c r="AO68" s="2418"/>
      <c r="AP68" s="1792"/>
    </row>
    <row r="69" customFormat="false" ht="15" hidden="false" customHeight="true" outlineLevel="0" collapsed="false">
      <c r="A69" s="0" t="s">
        <v>618</v>
      </c>
      <c r="B69" s="0" t="s">
        <v>44</v>
      </c>
      <c r="C69" s="2417"/>
      <c r="D69" s="2417"/>
      <c r="E69" s="0"/>
      <c r="F69" s="0"/>
      <c r="G69" s="0"/>
      <c r="H69" s="0"/>
      <c r="I69" s="0"/>
      <c r="J69" s="0"/>
      <c r="K69" s="1792"/>
      <c r="L69" s="2418"/>
      <c r="M69" s="0"/>
      <c r="N69" s="1792"/>
      <c r="O69" s="0"/>
      <c r="P69" s="0"/>
      <c r="Q69" s="0"/>
      <c r="R69" s="1792"/>
      <c r="S69" s="2418"/>
      <c r="T69" s="1792"/>
      <c r="W69" s="0" t="s">
        <v>618</v>
      </c>
      <c r="X69" s="0" t="s">
        <v>44</v>
      </c>
      <c r="Y69" s="2417"/>
      <c r="Z69" s="2417"/>
      <c r="AA69" s="0"/>
      <c r="AB69" s="0"/>
      <c r="AC69" s="0"/>
      <c r="AD69" s="0"/>
      <c r="AE69" s="0"/>
      <c r="AF69" s="0"/>
      <c r="AG69" s="1792"/>
      <c r="AH69" s="2418"/>
      <c r="AI69" s="0"/>
      <c r="AJ69" s="1792"/>
      <c r="AK69" s="0"/>
      <c r="AL69" s="0"/>
      <c r="AM69" s="0"/>
      <c r="AN69" s="1792"/>
      <c r="AO69" s="2418"/>
      <c r="AP69" s="1792"/>
    </row>
    <row r="70" customFormat="false" ht="15" hidden="false" customHeight="true" outlineLevel="0" collapsed="false">
      <c r="A70" s="0" t="s">
        <v>619</v>
      </c>
      <c r="B70" s="0" t="s">
        <v>592</v>
      </c>
      <c r="C70" s="0"/>
      <c r="D70" s="0"/>
      <c r="E70" s="0"/>
      <c r="F70" s="0"/>
      <c r="G70" s="0"/>
      <c r="H70" s="0"/>
      <c r="I70" s="0"/>
      <c r="J70" s="0"/>
      <c r="K70" s="1792"/>
      <c r="L70" s="2418"/>
      <c r="M70" s="2422"/>
      <c r="N70" s="1792"/>
      <c r="O70" s="0"/>
      <c r="P70" s="0"/>
      <c r="Q70" s="0"/>
      <c r="R70" s="1792"/>
      <c r="S70" s="2418"/>
      <c r="T70" s="1792"/>
      <c r="W70" s="0" t="s">
        <v>619</v>
      </c>
      <c r="X70" s="0" t="s">
        <v>592</v>
      </c>
      <c r="Y70" s="0"/>
      <c r="Z70" s="0"/>
      <c r="AA70" s="0"/>
      <c r="AB70" s="0"/>
      <c r="AC70" s="0"/>
      <c r="AD70" s="0"/>
      <c r="AE70" s="0"/>
      <c r="AF70" s="0"/>
      <c r="AG70" s="1792"/>
      <c r="AH70" s="2418"/>
      <c r="AI70" s="2422"/>
      <c r="AJ70" s="1792"/>
      <c r="AK70" s="0"/>
      <c r="AL70" s="0"/>
      <c r="AM70" s="0"/>
      <c r="AN70" s="1792"/>
      <c r="AO70" s="2418"/>
      <c r="AP70" s="1792"/>
    </row>
    <row r="71" customFormat="false" ht="54" hidden="false" customHeight="false" outlineLevel="0" collapsed="false">
      <c r="A71" s="2416"/>
      <c r="B71" s="2417" t="s">
        <v>620</v>
      </c>
      <c r="C71" s="2418"/>
      <c r="D71" s="2418"/>
      <c r="E71" s="0"/>
      <c r="F71" s="0"/>
      <c r="G71" s="0"/>
      <c r="H71" s="0" t="n">
        <v>0</v>
      </c>
      <c r="I71" s="0"/>
      <c r="J71" s="0" t="n">
        <v>0</v>
      </c>
      <c r="K71" s="1792"/>
      <c r="L71" s="2418"/>
      <c r="M71" s="2418"/>
      <c r="N71" s="1792"/>
      <c r="O71" s="0" t="n">
        <v>0</v>
      </c>
      <c r="P71" s="0" t="n">
        <v>0</v>
      </c>
      <c r="Q71" s="0" t="n">
        <v>0</v>
      </c>
      <c r="R71" s="1792"/>
      <c r="S71" s="2418"/>
      <c r="T71" s="1792"/>
      <c r="W71" s="2416"/>
      <c r="X71" s="2417" t="s">
        <v>620</v>
      </c>
      <c r="Y71" s="2418"/>
      <c r="Z71" s="2418"/>
      <c r="AA71" s="0"/>
      <c r="AB71" s="0"/>
      <c r="AC71" s="0"/>
      <c r="AD71" s="0" t="n">
        <v>0</v>
      </c>
      <c r="AE71" s="0"/>
      <c r="AF71" s="0" t="n">
        <v>0</v>
      </c>
      <c r="AG71" s="1792"/>
      <c r="AH71" s="2418"/>
      <c r="AI71" s="2418"/>
      <c r="AJ71" s="1792"/>
      <c r="AK71" s="0" t="n">
        <v>0</v>
      </c>
      <c r="AL71" s="0" t="n">
        <v>0</v>
      </c>
      <c r="AM71" s="0" t="n">
        <v>0</v>
      </c>
      <c r="AN71" s="1792"/>
      <c r="AO71" s="2418"/>
      <c r="AP71" s="1792"/>
    </row>
    <row r="72" customFormat="false" ht="15.75" hidden="false" customHeight="false" outlineLevel="0" collapsed="false">
      <c r="E72" s="2419"/>
      <c r="F72" s="0"/>
      <c r="G72" s="0"/>
      <c r="T72" s="1792"/>
    </row>
    <row r="73" customFormat="false" ht="15.75" hidden="false" customHeight="false" outlineLevel="0" collapsed="false">
      <c r="E73" s="2419"/>
      <c r="F73" s="0"/>
      <c r="G73" s="0"/>
      <c r="T73" s="1792"/>
    </row>
  </sheetData>
  <sheetProtection sheet="true" password="cf36" objects="true" scenarios="true"/>
  <mergeCells count="34">
    <mergeCell ref="AA1:AP1"/>
    <mergeCell ref="A2:S2"/>
    <mergeCell ref="W2:AP2"/>
    <mergeCell ref="A3:A5"/>
    <mergeCell ref="B3:B5"/>
    <mergeCell ref="C3:D4"/>
    <mergeCell ref="E3:J3"/>
    <mergeCell ref="K3:L3"/>
    <mergeCell ref="M3:Q3"/>
    <mergeCell ref="R3:S3"/>
    <mergeCell ref="W3:W5"/>
    <mergeCell ref="X3:X5"/>
    <mergeCell ref="Y3:Z4"/>
    <mergeCell ref="AA3:AF3"/>
    <mergeCell ref="AG3:AH3"/>
    <mergeCell ref="AI3:AM3"/>
    <mergeCell ref="AN3:AO3"/>
    <mergeCell ref="AR3:AT4"/>
    <mergeCell ref="E4:G4"/>
    <mergeCell ref="H4:J4"/>
    <mergeCell ref="M4:M5"/>
    <mergeCell ref="N4:O4"/>
    <mergeCell ref="P4:Q4"/>
    <mergeCell ref="AA4:AC4"/>
    <mergeCell ref="AD4:AF4"/>
    <mergeCell ref="AI4:AI5"/>
    <mergeCell ref="AJ4:AK4"/>
    <mergeCell ref="AL4:AM4"/>
    <mergeCell ref="E66:G66"/>
    <mergeCell ref="H66:J66"/>
    <mergeCell ref="O66:Q66"/>
    <mergeCell ref="AA66:AC66"/>
    <mergeCell ref="AD66:AF66"/>
    <mergeCell ref="AK66:AM66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8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303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70" zoomScalePageLayoutView="100" workbookViewId="0">
      <pane xSplit="2" ySplit="11" topLeftCell="AN51" activePane="bottomRight" state="frozen"/>
      <selection pane="topLeft" activeCell="A1" activeCellId="0" sqref="A1"/>
      <selection pane="topRight" activeCell="AN1" activeCellId="0" sqref="AN1"/>
      <selection pane="bottomLeft" activeCell="A51" activeCellId="0" sqref="A51"/>
      <selection pane="bottomRight" activeCell="CG104" activeCellId="0" sqref="CG104"/>
    </sheetView>
  </sheetViews>
  <sheetFormatPr defaultColWidth="9.1484375" defaultRowHeight="15" zeroHeight="false" outlineLevelRow="0" outlineLevelCol="0"/>
  <cols>
    <col collapsed="false" customWidth="true" hidden="false" outlineLevel="0" max="1" min="1" style="1547" width="4.14"/>
    <col collapsed="false" customWidth="true" hidden="false" outlineLevel="0" max="2" min="2" style="1547" width="14.29"/>
    <col collapsed="false" customWidth="true" hidden="false" outlineLevel="0" max="4" min="3" style="1548" width="8.57"/>
    <col collapsed="false" customWidth="true" hidden="false" outlineLevel="0" max="5" min="5" style="1548" width="9.29"/>
    <col collapsed="false" customWidth="true" hidden="false" outlineLevel="0" max="6" min="6" style="1547" width="8.57"/>
    <col collapsed="false" customWidth="true" hidden="true" outlineLevel="0" max="7" min="7" style="1547" width="8.57"/>
    <col collapsed="false" customWidth="true" hidden="false" outlineLevel="0" max="11" min="8" style="1547" width="8.57"/>
    <col collapsed="false" customWidth="true" hidden="true" outlineLevel="0" max="12" min="12" style="1547" width="8.57"/>
    <col collapsed="false" customWidth="true" hidden="false" outlineLevel="0" max="16" min="13" style="1548" width="8.57"/>
    <col collapsed="false" customWidth="true" hidden="true" outlineLevel="0" max="17" min="17" style="1547" width="8.57"/>
    <col collapsed="false" customWidth="true" hidden="false" outlineLevel="0" max="21" min="18" style="1547" width="8.57"/>
    <col collapsed="false" customWidth="true" hidden="true" outlineLevel="0" max="22" min="22" style="1547" width="8.57"/>
    <col collapsed="false" customWidth="true" hidden="false" outlineLevel="0" max="37" min="23" style="1547" width="8.57"/>
    <col collapsed="false" customWidth="false" hidden="false" outlineLevel="0" max="38" min="38" style="1547" width="9.14"/>
    <col collapsed="false" customWidth="true" hidden="false" outlineLevel="0" max="39" min="39" style="1547" width="9.86"/>
    <col collapsed="false" customWidth="true" hidden="false" outlineLevel="0" max="43" min="40" style="1547" width="8.86"/>
    <col collapsed="false" customWidth="true" hidden="false" outlineLevel="0" max="44" min="44" style="1547" width="9.86"/>
    <col collapsed="false" customWidth="true" hidden="false" outlineLevel="0" max="50" min="45" style="1547" width="8.57"/>
    <col collapsed="false" customWidth="true" hidden="true" outlineLevel="0" max="51" min="51" style="1547" width="8.57"/>
    <col collapsed="false" customWidth="true" hidden="false" outlineLevel="0" max="57" min="52" style="1547" width="8.57"/>
    <col collapsed="false" customWidth="true" hidden="false" outlineLevel="0" max="58" min="58" style="1547" width="11.29"/>
    <col collapsed="false" customWidth="true" hidden="false" outlineLevel="0" max="63" min="59" style="1547" width="9"/>
    <col collapsed="false" customWidth="true" hidden="false" outlineLevel="0" max="68" min="64" style="1547" width="8.57"/>
    <col collapsed="false" customWidth="true" hidden="true" outlineLevel="0" max="70" min="69" style="1547" width="8.57"/>
    <col collapsed="false" customWidth="true" hidden="false" outlineLevel="0" max="78" min="71" style="1547" width="8.57"/>
    <col collapsed="false" customWidth="true" hidden="false" outlineLevel="0" max="79" min="79" style="1547" width="11.29"/>
    <col collapsed="false" customWidth="true" hidden="false" outlineLevel="0" max="80" min="80" style="1547" width="9"/>
    <col collapsed="false" customWidth="true" hidden="false" outlineLevel="0" max="81" min="81" style="0" width="2.86"/>
    <col collapsed="false" customWidth="true" hidden="false" outlineLevel="0" max="82" min="82" style="1547" width="11.29"/>
    <col collapsed="false" customWidth="true" hidden="false" outlineLevel="0" max="83" min="83" style="0" width="11.29"/>
    <col collapsed="false" customWidth="false" hidden="false" outlineLevel="0" max="84" min="84" style="1547" width="9.14"/>
    <col collapsed="false" customWidth="true" hidden="false" outlineLevel="0" max="85" min="85" style="1547" width="5.29"/>
    <col collapsed="false" customWidth="false" hidden="false" outlineLevel="0" max="16384" min="86" style="1547" width="9.14"/>
  </cols>
  <sheetData>
    <row r="1" customFormat="false" ht="18.75" hidden="false" customHeight="true" outlineLevel="0" collapsed="false">
      <c r="A1" s="1549" t="s">
        <v>621</v>
      </c>
      <c r="B1" s="1550"/>
      <c r="C1" s="0" t="str">
        <f aca="false">CONCATENATE("Расчет суточной добычи нефти по датам по НГДП на ",TEXT(A12,"ММММ ГГГГ"))</f>
        <v>Расчет суточной добычи нефти по датам по НГДП на Февраль 2024</v>
      </c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1550"/>
      <c r="BD1" s="1550"/>
      <c r="BE1" s="1550"/>
      <c r="BF1" s="1550"/>
      <c r="BG1" s="1550"/>
      <c r="BH1" s="1550"/>
      <c r="BI1" s="1550"/>
      <c r="BJ1" s="1550"/>
      <c r="BK1" s="1550"/>
      <c r="BL1" s="1550"/>
      <c r="BM1" s="1550"/>
      <c r="BN1" s="1550"/>
      <c r="BO1" s="1550"/>
      <c r="BP1" s="1550"/>
      <c r="BQ1" s="1550"/>
      <c r="BR1" s="1550"/>
      <c r="BS1" s="1550"/>
      <c r="BT1" s="1550"/>
      <c r="BU1" s="1550"/>
      <c r="BV1" s="1550"/>
      <c r="BW1" s="1550"/>
      <c r="BX1" s="1550"/>
      <c r="BY1" s="1550"/>
      <c r="BZ1" s="1550"/>
      <c r="CA1" s="1550"/>
      <c r="CB1" s="1550"/>
      <c r="CD1" s="1550"/>
      <c r="CE1" s="1550"/>
    </row>
    <row r="2" customFormat="false" ht="34.5" hidden="false" customHeight="true" outlineLevel="0" collapsed="false">
      <c r="A2" s="0"/>
      <c r="B2" s="0"/>
      <c r="C2" s="0" t="s">
        <v>683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 t="s">
        <v>497</v>
      </c>
      <c r="AT2" s="0"/>
      <c r="AU2" s="0"/>
      <c r="AV2" s="0"/>
      <c r="AW2" s="0"/>
      <c r="AX2" s="0"/>
      <c r="AY2" s="0"/>
      <c r="AZ2" s="0"/>
      <c r="BA2" s="0"/>
      <c r="BB2" s="0" t="s">
        <v>497</v>
      </c>
      <c r="BC2" s="0" t="s">
        <v>497</v>
      </c>
      <c r="BD2" s="0"/>
      <c r="BE2" s="0"/>
      <c r="BF2" s="0"/>
      <c r="BG2" s="0"/>
      <c r="BH2" s="0" t="s">
        <v>683</v>
      </c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 t="s">
        <v>497</v>
      </c>
      <c r="BW2" s="0"/>
      <c r="BX2" s="0"/>
      <c r="BY2" s="0"/>
      <c r="BZ2" s="0"/>
      <c r="CA2" s="0" t="s">
        <v>683</v>
      </c>
      <c r="CB2" s="0"/>
      <c r="CD2" s="0"/>
      <c r="CE2" s="0" t="s">
        <v>497</v>
      </c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22.5" hidden="false" customHeight="true" outlineLevel="0" collapsed="false">
      <c r="A3" s="1550"/>
      <c r="B3" s="1555"/>
      <c r="C3" s="0" t="s">
        <v>648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1557"/>
      <c r="W3" s="1550"/>
      <c r="X3" s="1550"/>
      <c r="Y3" s="1550"/>
      <c r="Z3" s="1550"/>
      <c r="AA3" s="1550"/>
      <c r="AB3" s="1550"/>
      <c r="AC3" s="1550"/>
      <c r="AD3" s="1550"/>
      <c r="AE3" s="1550"/>
      <c r="AF3" s="1550"/>
      <c r="AG3" s="1550"/>
      <c r="AH3" s="1550"/>
      <c r="AI3" s="1550"/>
      <c r="AJ3" s="1550"/>
      <c r="AK3" s="1550"/>
      <c r="AL3" s="1550"/>
      <c r="AM3" s="1550"/>
      <c r="AN3" s="1550"/>
      <c r="AO3" s="1550"/>
      <c r="AP3" s="1550"/>
      <c r="AQ3" s="1550"/>
      <c r="AR3" s="1550"/>
      <c r="AS3" s="1550"/>
      <c r="AT3" s="1550"/>
      <c r="AU3" s="1550"/>
      <c r="AV3" s="1550"/>
      <c r="AW3" s="1550"/>
      <c r="AX3" s="1550"/>
      <c r="AY3" s="1550"/>
      <c r="AZ3" s="1550"/>
      <c r="BA3" s="1550"/>
      <c r="BB3" s="1559" t="n">
        <v>11.97</v>
      </c>
      <c r="BC3" s="1550"/>
      <c r="BD3" s="1550"/>
      <c r="BE3" s="1550"/>
      <c r="BF3" s="1550"/>
      <c r="BG3" s="1550"/>
      <c r="BH3" s="1550"/>
      <c r="BI3" s="1550"/>
      <c r="BJ3" s="1550"/>
      <c r="BK3" s="1550"/>
      <c r="BL3" s="1550"/>
      <c r="BM3" s="1550"/>
      <c r="BN3" s="1550"/>
      <c r="BO3" s="1550"/>
      <c r="BP3" s="1550"/>
      <c r="BQ3" s="1550"/>
      <c r="BR3" s="1550"/>
      <c r="BS3" s="1550"/>
      <c r="BT3" s="1550"/>
      <c r="BU3" s="1550"/>
      <c r="BV3" s="1550"/>
      <c r="BW3" s="1550"/>
      <c r="BX3" s="1550"/>
      <c r="BY3" s="1550"/>
      <c r="BZ3" s="1550"/>
      <c r="CA3" s="0" t="s">
        <v>624</v>
      </c>
      <c r="CB3" s="0"/>
      <c r="CD3" s="0"/>
    </row>
    <row r="4" customFormat="false" ht="20.25" hidden="false" customHeight="true" outlineLevel="0" collapsed="false">
      <c r="A4" s="1562" t="s">
        <v>520</v>
      </c>
      <c r="B4" s="1562"/>
      <c r="C4" s="0" t="s">
        <v>625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 t="s">
        <v>626</v>
      </c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 t="n">
        <f aca="false">'02.24 НГДП'!G6</f>
        <v>7183.356</v>
      </c>
      <c r="CB4" s="0" t="n">
        <f aca="false">Посуточная_НГДП!KP96-'02.24 НГДП по датам'!CB3</f>
        <v>31.893</v>
      </c>
      <c r="CD4" s="0" t="n">
        <f aca="false">'02.24 НГДП'!G6</f>
        <v>7183.356</v>
      </c>
    </row>
    <row r="5" customFormat="false" ht="18.75" hidden="false" customHeight="true" outlineLevel="0" collapsed="false">
      <c r="A5" s="1566" t="s">
        <v>627</v>
      </c>
      <c r="B5" s="1567" t="s">
        <v>3</v>
      </c>
      <c r="C5" s="0" t="s">
        <v>628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 t="s">
        <v>629</v>
      </c>
      <c r="Y5" s="0" t="s">
        <v>23</v>
      </c>
      <c r="Z5" s="0"/>
      <c r="AA5" s="0"/>
      <c r="AB5" s="0"/>
      <c r="AC5" s="0" t="s">
        <v>629</v>
      </c>
      <c r="AD5" s="0" t="s">
        <v>25</v>
      </c>
      <c r="AE5" s="0"/>
      <c r="AF5" s="0"/>
      <c r="AG5" s="0"/>
      <c r="AH5" s="0" t="s">
        <v>629</v>
      </c>
      <c r="AI5" s="0" t="s">
        <v>630</v>
      </c>
      <c r="AJ5" s="0"/>
      <c r="AK5" s="0"/>
      <c r="AL5" s="0"/>
      <c r="AM5" s="0" t="s">
        <v>629</v>
      </c>
      <c r="AN5" s="0" t="s">
        <v>631</v>
      </c>
      <c r="AO5" s="0"/>
      <c r="AP5" s="0"/>
      <c r="AQ5" s="0"/>
      <c r="AR5" s="0" t="s">
        <v>629</v>
      </c>
      <c r="AS5" s="0" t="s">
        <v>632</v>
      </c>
      <c r="AT5" s="0"/>
      <c r="AU5" s="0"/>
      <c r="AV5" s="0"/>
      <c r="AW5" s="0"/>
      <c r="AX5" s="1574" t="s">
        <v>633</v>
      </c>
      <c r="AY5" s="0" t="s">
        <v>59</v>
      </c>
      <c r="AZ5" s="0"/>
      <c r="BA5" s="0"/>
      <c r="BB5" s="1576" t="s">
        <v>636</v>
      </c>
      <c r="BC5" s="0" t="s">
        <v>637</v>
      </c>
      <c r="BD5" s="0"/>
      <c r="BE5" s="0"/>
      <c r="BF5" s="0"/>
      <c r="BG5" s="1574" t="s">
        <v>638</v>
      </c>
      <c r="BH5" s="0" t="s">
        <v>639</v>
      </c>
      <c r="BI5" s="0"/>
      <c r="BJ5" s="0"/>
      <c r="BK5" s="0" t="s">
        <v>640</v>
      </c>
      <c r="BL5" s="0" t="s">
        <v>34</v>
      </c>
      <c r="BM5" s="0"/>
      <c r="BN5" s="0"/>
      <c r="BO5" s="0"/>
      <c r="BP5" s="0" t="s">
        <v>641</v>
      </c>
      <c r="BQ5" s="0" t="s">
        <v>57</v>
      </c>
      <c r="BR5" s="0"/>
      <c r="BS5" s="0"/>
      <c r="BT5" s="0"/>
      <c r="BU5" s="0" t="s">
        <v>642</v>
      </c>
      <c r="BV5" s="0" t="s">
        <v>597</v>
      </c>
      <c r="BW5" s="0"/>
      <c r="BX5" s="0"/>
      <c r="BY5" s="0"/>
      <c r="BZ5" s="0"/>
      <c r="CA5" s="0" t="s">
        <v>643</v>
      </c>
      <c r="CB5" s="0" t="s">
        <v>646</v>
      </c>
      <c r="CD5" s="0" t="s">
        <v>643</v>
      </c>
      <c r="CE5" s="1574" t="s">
        <v>684</v>
      </c>
    </row>
    <row r="6" customFormat="false" ht="14.25" hidden="false" customHeight="true" outlineLevel="0" collapsed="false">
      <c r="A6" s="1566"/>
      <c r="B6" s="1567"/>
      <c r="C6" s="0" t="s">
        <v>525</v>
      </c>
      <c r="D6" s="0"/>
      <c r="E6" s="0"/>
      <c r="F6" s="0"/>
      <c r="G6" s="0"/>
      <c r="H6" s="0" t="s">
        <v>17</v>
      </c>
      <c r="I6" s="0"/>
      <c r="J6" s="0"/>
      <c r="K6" s="0"/>
      <c r="L6" s="0"/>
      <c r="M6" s="0" t="s">
        <v>532</v>
      </c>
      <c r="N6" s="0"/>
      <c r="O6" s="0"/>
      <c r="P6" s="0"/>
      <c r="Q6" s="0"/>
      <c r="R6" s="0" t="s">
        <v>19</v>
      </c>
      <c r="S6" s="0"/>
      <c r="T6" s="0"/>
      <c r="U6" s="0"/>
      <c r="V6" s="0"/>
      <c r="W6" s="0" t="s">
        <v>649</v>
      </c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 t="s">
        <v>48</v>
      </c>
      <c r="AT6" s="0"/>
      <c r="AU6" s="0"/>
      <c r="AV6" s="0"/>
      <c r="AW6" s="1581" t="s">
        <v>649</v>
      </c>
      <c r="AX6" s="1574"/>
      <c r="AY6" s="0"/>
      <c r="AZ6" s="0"/>
      <c r="BA6" s="0"/>
      <c r="BB6" s="1576"/>
      <c r="BC6" s="1576"/>
      <c r="BD6" s="0"/>
      <c r="BE6" s="0"/>
      <c r="BF6" s="0"/>
      <c r="BG6" s="1574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1585" t="n">
        <f aca="false">SUBTOTAL(9,BV$14:BV$131)</f>
        <v>0</v>
      </c>
      <c r="BW6" s="1585" t="n">
        <f aca="false">SUBTOTAL(9,BW$14:BW$131)</f>
        <v>0</v>
      </c>
      <c r="BX6" s="1585"/>
      <c r="BY6" s="1585" t="n">
        <f aca="false">SUBTOTAL(9,BY$14:BY$131)</f>
        <v>0</v>
      </c>
      <c r="BZ6" s="1585" t="n">
        <f aca="false">SUM(BV6:BY6)</f>
        <v>0</v>
      </c>
      <c r="CA6" s="0"/>
      <c r="CB6" s="0"/>
      <c r="CD6" s="0"/>
      <c r="CE6" s="1574"/>
    </row>
    <row r="7" customFormat="false" ht="11.25" hidden="false" customHeight="true" outlineLevel="0" collapsed="false">
      <c r="A7" s="1566"/>
      <c r="B7" s="1567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1581"/>
      <c r="AX7" s="1574"/>
      <c r="AY7" s="0" t="s">
        <v>58</v>
      </c>
      <c r="AZ7" s="0" t="s">
        <v>651</v>
      </c>
      <c r="BA7" s="0" t="s">
        <v>650</v>
      </c>
      <c r="BB7" s="1576"/>
      <c r="BC7" s="1576"/>
      <c r="BD7" s="0"/>
      <c r="BE7" s="0"/>
      <c r="BF7" s="0"/>
      <c r="BG7" s="1574"/>
      <c r="BH7" s="0"/>
      <c r="BI7" s="0"/>
      <c r="BJ7" s="0"/>
      <c r="BK7" s="0"/>
      <c r="BL7" s="0"/>
      <c r="BM7" s="0"/>
      <c r="BN7" s="0"/>
      <c r="BO7" s="0"/>
      <c r="BP7" s="0"/>
      <c r="BQ7" s="0" t="s">
        <v>56</v>
      </c>
      <c r="BR7" s="0"/>
      <c r="BS7" s="0" t="s">
        <v>685</v>
      </c>
      <c r="BT7" s="0" t="s">
        <v>652</v>
      </c>
      <c r="BU7" s="0"/>
      <c r="BV7" s="1587" t="s">
        <v>653</v>
      </c>
      <c r="BW7" s="1587" t="s">
        <v>654</v>
      </c>
      <c r="BX7" s="1587" t="s">
        <v>655</v>
      </c>
      <c r="BY7" s="1587" t="s">
        <v>656</v>
      </c>
      <c r="BZ7" s="1587" t="s">
        <v>649</v>
      </c>
      <c r="CA7" s="0"/>
      <c r="CB7" s="0"/>
      <c r="CD7" s="0"/>
      <c r="CE7" s="1574"/>
    </row>
    <row r="8" customFormat="false" ht="11.25" hidden="false" customHeight="true" outlineLevel="0" collapsed="false">
      <c r="A8" s="1566"/>
      <c r="B8" s="1567"/>
      <c r="C8" s="0" t="s">
        <v>658</v>
      </c>
      <c r="D8" s="0" t="s">
        <v>658</v>
      </c>
      <c r="E8" s="0" t="s">
        <v>658</v>
      </c>
      <c r="F8" s="0" t="s">
        <v>659</v>
      </c>
      <c r="G8" s="0"/>
      <c r="H8" s="0" t="s">
        <v>658</v>
      </c>
      <c r="I8" s="0" t="s">
        <v>658</v>
      </c>
      <c r="J8" s="0" t="s">
        <v>658</v>
      </c>
      <c r="K8" s="0" t="s">
        <v>659</v>
      </c>
      <c r="L8" s="0"/>
      <c r="M8" s="0" t="s">
        <v>658</v>
      </c>
      <c r="N8" s="0" t="s">
        <v>658</v>
      </c>
      <c r="O8" s="0" t="s">
        <v>658</v>
      </c>
      <c r="P8" s="0" t="s">
        <v>659</v>
      </c>
      <c r="Q8" s="0"/>
      <c r="R8" s="0" t="s">
        <v>658</v>
      </c>
      <c r="S8" s="0" t="s">
        <v>658</v>
      </c>
      <c r="T8" s="0" t="s">
        <v>658</v>
      </c>
      <c r="U8" s="0" t="s">
        <v>659</v>
      </c>
      <c r="V8" s="0"/>
      <c r="W8" s="0"/>
      <c r="X8" s="0"/>
      <c r="Y8" s="0" t="s">
        <v>658</v>
      </c>
      <c r="Z8" s="0" t="s">
        <v>658</v>
      </c>
      <c r="AA8" s="0" t="s">
        <v>658</v>
      </c>
      <c r="AB8" s="0" t="s">
        <v>659</v>
      </c>
      <c r="AC8" s="0"/>
      <c r="AD8" s="0" t="s">
        <v>658</v>
      </c>
      <c r="AE8" s="0" t="s">
        <v>658</v>
      </c>
      <c r="AF8" s="0" t="s">
        <v>658</v>
      </c>
      <c r="AG8" s="0" t="s">
        <v>659</v>
      </c>
      <c r="AH8" s="0"/>
      <c r="AI8" s="0" t="s">
        <v>658</v>
      </c>
      <c r="AJ8" s="0" t="s">
        <v>658</v>
      </c>
      <c r="AK8" s="0" t="s">
        <v>658</v>
      </c>
      <c r="AL8" s="0" t="s">
        <v>659</v>
      </c>
      <c r="AM8" s="0"/>
      <c r="AN8" s="0" t="s">
        <v>658</v>
      </c>
      <c r="AO8" s="0" t="s">
        <v>658</v>
      </c>
      <c r="AP8" s="0" t="s">
        <v>658</v>
      </c>
      <c r="AQ8" s="0" t="s">
        <v>659</v>
      </c>
      <c r="AR8" s="0"/>
      <c r="AS8" s="1590" t="s">
        <v>658</v>
      </c>
      <c r="AT8" s="1590" t="s">
        <v>658</v>
      </c>
      <c r="AU8" s="1590" t="s">
        <v>658</v>
      </c>
      <c r="AV8" s="1590"/>
      <c r="AW8" s="1581"/>
      <c r="AX8" s="1574"/>
      <c r="AY8" s="0"/>
      <c r="AZ8" s="0"/>
      <c r="BA8" s="0"/>
      <c r="BB8" s="1576"/>
      <c r="BC8" s="1590" t="s">
        <v>658</v>
      </c>
      <c r="BD8" s="1590" t="s">
        <v>658</v>
      </c>
      <c r="BE8" s="1590" t="s">
        <v>658</v>
      </c>
      <c r="BF8" s="1590"/>
      <c r="BG8" s="1574"/>
      <c r="BH8" s="0" t="s">
        <v>658</v>
      </c>
      <c r="BI8" s="0" t="s">
        <v>658</v>
      </c>
      <c r="BJ8" s="0"/>
      <c r="BK8" s="0"/>
      <c r="BL8" s="0" t="s">
        <v>658</v>
      </c>
      <c r="BM8" s="0" t="s">
        <v>658</v>
      </c>
      <c r="BN8" s="0" t="s">
        <v>658</v>
      </c>
      <c r="BO8" s="0"/>
      <c r="BP8" s="0"/>
      <c r="BQ8" s="0"/>
      <c r="BR8" s="0"/>
      <c r="BS8" s="0"/>
      <c r="BT8" s="0"/>
      <c r="BU8" s="0"/>
      <c r="BV8" s="1587"/>
      <c r="BW8" s="1587"/>
      <c r="BX8" s="1587"/>
      <c r="BY8" s="1587"/>
      <c r="BZ8" s="1587"/>
      <c r="CA8" s="0"/>
      <c r="CB8" s="0"/>
      <c r="CD8" s="0"/>
      <c r="CE8" s="1574"/>
    </row>
    <row r="9" customFormat="false" ht="12.75" hidden="false" customHeight="true" outlineLevel="0" collapsed="false">
      <c r="A9" s="1566"/>
      <c r="B9" s="1567"/>
      <c r="C9" s="0" t="s">
        <v>660</v>
      </c>
      <c r="D9" s="0" t="s">
        <v>660</v>
      </c>
      <c r="E9" s="0" t="s">
        <v>660</v>
      </c>
      <c r="F9" s="0" t="s">
        <v>661</v>
      </c>
      <c r="G9" s="0"/>
      <c r="H9" s="0" t="s">
        <v>660</v>
      </c>
      <c r="I9" s="0" t="s">
        <v>660</v>
      </c>
      <c r="J9" s="0" t="s">
        <v>660</v>
      </c>
      <c r="K9" s="0" t="s">
        <v>661</v>
      </c>
      <c r="L9" s="0"/>
      <c r="M9" s="0" t="s">
        <v>660</v>
      </c>
      <c r="N9" s="0" t="s">
        <v>660</v>
      </c>
      <c r="O9" s="0" t="s">
        <v>660</v>
      </c>
      <c r="P9" s="0" t="s">
        <v>661</v>
      </c>
      <c r="Q9" s="0"/>
      <c r="R9" s="0" t="s">
        <v>660</v>
      </c>
      <c r="S9" s="0" t="s">
        <v>660</v>
      </c>
      <c r="T9" s="0" t="s">
        <v>660</v>
      </c>
      <c r="U9" s="0" t="s">
        <v>661</v>
      </c>
      <c r="V9" s="0"/>
      <c r="W9" s="0"/>
      <c r="X9" s="0"/>
      <c r="Y9" s="0" t="s">
        <v>659</v>
      </c>
      <c r="Z9" s="0" t="s">
        <v>659</v>
      </c>
      <c r="AA9" s="0" t="s">
        <v>659</v>
      </c>
      <c r="AB9" s="0" t="s">
        <v>661</v>
      </c>
      <c r="AC9" s="0"/>
      <c r="AD9" s="0" t="s">
        <v>659</v>
      </c>
      <c r="AE9" s="0" t="s">
        <v>659</v>
      </c>
      <c r="AF9" s="0" t="s">
        <v>659</v>
      </c>
      <c r="AG9" s="0" t="s">
        <v>661</v>
      </c>
      <c r="AH9" s="0"/>
      <c r="AI9" s="0" t="s">
        <v>659</v>
      </c>
      <c r="AJ9" s="0" t="s">
        <v>659</v>
      </c>
      <c r="AK9" s="0" t="s">
        <v>659</v>
      </c>
      <c r="AL9" s="0" t="s">
        <v>661</v>
      </c>
      <c r="AM9" s="0"/>
      <c r="AN9" s="0" t="s">
        <v>659</v>
      </c>
      <c r="AO9" s="0" t="s">
        <v>659</v>
      </c>
      <c r="AP9" s="0" t="s">
        <v>659</v>
      </c>
      <c r="AQ9" s="0" t="s">
        <v>661</v>
      </c>
      <c r="AR9" s="0"/>
      <c r="AS9" s="1598" t="s">
        <v>659</v>
      </c>
      <c r="AT9" s="1598" t="s">
        <v>659</v>
      </c>
      <c r="AU9" s="1598" t="s">
        <v>659</v>
      </c>
      <c r="AV9" s="1598"/>
      <c r="AW9" s="1581"/>
      <c r="AX9" s="1574"/>
      <c r="AY9" s="0"/>
      <c r="AZ9" s="0"/>
      <c r="BA9" s="0"/>
      <c r="BB9" s="1576"/>
      <c r="BC9" s="1598" t="s">
        <v>659</v>
      </c>
      <c r="BD9" s="1598" t="s">
        <v>659</v>
      </c>
      <c r="BE9" s="1598" t="s">
        <v>659</v>
      </c>
      <c r="BF9" s="1598"/>
      <c r="BG9" s="1574"/>
      <c r="BH9" s="0" t="s">
        <v>659</v>
      </c>
      <c r="BI9" s="0" t="s">
        <v>659</v>
      </c>
      <c r="BJ9" s="0"/>
      <c r="BK9" s="0"/>
      <c r="BL9" s="0" t="s">
        <v>659</v>
      </c>
      <c r="BM9" s="0" t="s">
        <v>659</v>
      </c>
      <c r="BN9" s="0" t="s">
        <v>659</v>
      </c>
      <c r="BO9" s="0"/>
      <c r="BP9" s="0"/>
      <c r="BQ9" s="0"/>
      <c r="BR9" s="0"/>
      <c r="BS9" s="0"/>
      <c r="BT9" s="0"/>
      <c r="BU9" s="0"/>
      <c r="BV9" s="1587"/>
      <c r="BW9" s="1587"/>
      <c r="BX9" s="1587"/>
      <c r="BY9" s="1587"/>
      <c r="BZ9" s="1587"/>
      <c r="CA9" s="0"/>
      <c r="CB9" s="0"/>
      <c r="CD9" s="0"/>
      <c r="CE9" s="1574"/>
    </row>
    <row r="10" customFormat="false" ht="17.25" hidden="false" customHeight="true" outlineLevel="0" collapsed="false">
      <c r="A10" s="0" t="n">
        <v>1</v>
      </c>
      <c r="B10" s="0" t="n">
        <v>2</v>
      </c>
      <c r="C10" s="0" t="n">
        <v>3</v>
      </c>
      <c r="D10" s="0"/>
      <c r="E10" s="0"/>
      <c r="F10" s="0"/>
      <c r="G10" s="0"/>
      <c r="H10" s="0" t="n">
        <v>4</v>
      </c>
      <c r="I10" s="0"/>
      <c r="J10" s="0"/>
      <c r="K10" s="0"/>
      <c r="L10" s="0"/>
      <c r="M10" s="0" t="n">
        <v>5</v>
      </c>
      <c r="N10" s="0"/>
      <c r="O10" s="0"/>
      <c r="P10" s="0"/>
      <c r="Q10" s="0"/>
      <c r="R10" s="0" t="n">
        <v>6</v>
      </c>
      <c r="S10" s="0"/>
      <c r="T10" s="0"/>
      <c r="U10" s="0"/>
      <c r="V10" s="0"/>
      <c r="W10" s="0"/>
      <c r="X10" s="0"/>
      <c r="Y10" s="0" t="n">
        <v>9</v>
      </c>
      <c r="Z10" s="0"/>
      <c r="AA10" s="0"/>
      <c r="AB10" s="0"/>
      <c r="AC10" s="0" t="n">
        <v>10</v>
      </c>
      <c r="AD10" s="0" t="n">
        <v>9</v>
      </c>
      <c r="AE10" s="0"/>
      <c r="AF10" s="0"/>
      <c r="AG10" s="0"/>
      <c r="AH10" s="0" t="n">
        <v>10</v>
      </c>
      <c r="AI10" s="0" t="n">
        <v>11</v>
      </c>
      <c r="AJ10" s="0"/>
      <c r="AK10" s="0"/>
      <c r="AL10" s="0"/>
      <c r="AM10" s="0" t="n">
        <v>12</v>
      </c>
      <c r="AN10" s="0" t="n">
        <v>11</v>
      </c>
      <c r="AO10" s="0"/>
      <c r="AP10" s="0"/>
      <c r="AQ10" s="0"/>
      <c r="AR10" s="0" t="n">
        <v>12</v>
      </c>
      <c r="AS10" s="0" t="n">
        <v>13</v>
      </c>
      <c r="AT10" s="0"/>
      <c r="AU10" s="0"/>
      <c r="AV10" s="0"/>
      <c r="AW10" s="0" t="n">
        <v>14</v>
      </c>
      <c r="AX10" s="0" t="n">
        <v>15</v>
      </c>
      <c r="AY10" s="0" t="n">
        <v>16</v>
      </c>
      <c r="AZ10" s="0"/>
      <c r="BA10" s="0" t="n">
        <v>17</v>
      </c>
      <c r="BB10" s="0" t="n">
        <v>18</v>
      </c>
      <c r="BC10" s="0" t="n">
        <v>19</v>
      </c>
      <c r="BD10" s="0"/>
      <c r="BE10" s="0"/>
      <c r="BF10" s="0"/>
      <c r="BG10" s="0" t="n">
        <v>20</v>
      </c>
      <c r="BH10" s="0" t="n">
        <v>24</v>
      </c>
      <c r="BI10" s="0"/>
      <c r="BJ10" s="0"/>
      <c r="BK10" s="0" t="n">
        <v>25</v>
      </c>
      <c r="BL10" s="0" t="n">
        <v>20</v>
      </c>
      <c r="BM10" s="0"/>
      <c r="BN10" s="0"/>
      <c r="BO10" s="0"/>
      <c r="BP10" s="0" t="n">
        <v>21</v>
      </c>
      <c r="BQ10" s="0" t="n">
        <v>22</v>
      </c>
      <c r="BR10" s="0"/>
      <c r="BS10" s="0"/>
      <c r="BT10" s="0" t="n">
        <v>23</v>
      </c>
      <c r="BU10" s="0" t="n">
        <v>24</v>
      </c>
      <c r="BV10" s="0" t="n">
        <v>10</v>
      </c>
      <c r="BW10" s="0" t="n">
        <v>11</v>
      </c>
      <c r="BX10" s="0" t="n">
        <v>12</v>
      </c>
      <c r="BY10" s="0" t="n">
        <v>13</v>
      </c>
      <c r="BZ10" s="0" t="n">
        <v>14</v>
      </c>
      <c r="CA10" s="0" t="n">
        <v>29</v>
      </c>
      <c r="CB10" s="0" t="n">
        <v>30</v>
      </c>
      <c r="CD10" s="0" t="n">
        <v>29</v>
      </c>
      <c r="CE10" s="0" t="n">
        <v>7200</v>
      </c>
    </row>
    <row r="11" customFormat="false" ht="0.75" hidden="false" customHeight="true" outlineLevel="0" collapsed="false">
      <c r="A11" s="1608"/>
      <c r="B11" s="1608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1608"/>
      <c r="AT11" s="1608"/>
      <c r="AU11" s="1608"/>
      <c r="AV11" s="1608"/>
      <c r="AW11" s="1608"/>
      <c r="AX11" s="1608"/>
      <c r="AY11" s="0"/>
      <c r="AZ11" s="0"/>
      <c r="BA11" s="0"/>
      <c r="BB11" s="1608"/>
      <c r="BC11" s="1608"/>
      <c r="BD11" s="1608"/>
      <c r="BE11" s="1608"/>
      <c r="BF11" s="1608"/>
      <c r="BG11" s="1608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1610"/>
      <c r="BW11" s="1610"/>
      <c r="BX11" s="1610"/>
      <c r="BY11" s="1610"/>
      <c r="BZ11" s="1610"/>
      <c r="CA11" s="0"/>
      <c r="CB11" s="0"/>
      <c r="CD11" s="0"/>
      <c r="CE11" s="1608"/>
    </row>
    <row r="12" customFormat="false" ht="11.25" hidden="false" customHeight="true" outlineLevel="0" collapsed="false">
      <c r="A12" s="1611" t="n">
        <f aca="false">'02.24 по датам'!A12</f>
        <v>45323</v>
      </c>
      <c r="B12" s="1612" t="s">
        <v>662</v>
      </c>
      <c r="C12" s="0" t="n">
        <f aca="false">'02.24 по датам'!X12</f>
        <v>0</v>
      </c>
      <c r="D12" s="0" t="n">
        <f aca="false">'02.24 по датам'!Y12</f>
        <v>0</v>
      </c>
      <c r="E12" s="0" t="n">
        <f aca="false">'02.24 по датам'!Z12</f>
        <v>0</v>
      </c>
      <c r="F12" s="0"/>
      <c r="G12" s="0"/>
      <c r="H12" s="0" t="n">
        <f aca="false">'02.24 по датам'!AP12</f>
        <v>0</v>
      </c>
      <c r="I12" s="0" t="n">
        <f aca="false">'02.24 по датам'!AQ12</f>
        <v>0</v>
      </c>
      <c r="J12" s="0" t="n">
        <f aca="false">'02.24 по датам'!AR12</f>
        <v>0</v>
      </c>
      <c r="K12" s="0"/>
      <c r="L12" s="0"/>
      <c r="M12" s="0" t="n">
        <f aca="false">'02.24 по датам'!BR12</f>
        <v>0</v>
      </c>
      <c r="N12" s="0" t="n">
        <f aca="false">'02.24 по датам'!BS12</f>
        <v>0</v>
      </c>
      <c r="O12" s="0" t="n">
        <f aca="false">'02.24 по датам'!BT12</f>
        <v>0</v>
      </c>
      <c r="P12" s="0"/>
      <c r="Q12" s="0"/>
      <c r="R12" s="0" t="n">
        <f aca="false">'02.24 по датам'!CJ12</f>
        <v>0</v>
      </c>
      <c r="S12" s="0" t="n">
        <f aca="false">'02.24 по датам'!CK12</f>
        <v>0</v>
      </c>
      <c r="T12" s="0" t="n">
        <f aca="false">'02.24 по датам'!CL12</f>
        <v>0</v>
      </c>
      <c r="U12" s="0"/>
      <c r="V12" s="0"/>
      <c r="W12" s="0"/>
      <c r="X12" s="0"/>
      <c r="Y12" s="0" t="n">
        <f aca="false">'02.24 по датам'!DD12</f>
        <v>0</v>
      </c>
      <c r="Z12" s="0" t="n">
        <f aca="false">'02.24 по датам'!DE12</f>
        <v>0</v>
      </c>
      <c r="AA12" s="0" t="n">
        <f aca="false">'02.24 по датам'!DF12</f>
        <v>0</v>
      </c>
      <c r="AB12" s="0"/>
      <c r="AC12" s="0"/>
      <c r="AD12" s="0" t="n">
        <f aca="false">'02.24 по датам'!DV12</f>
        <v>0</v>
      </c>
      <c r="AE12" s="0" t="n">
        <f aca="false">'02.24 по датам'!DW12</f>
        <v>0</v>
      </c>
      <c r="AF12" s="0" t="n">
        <f aca="false">'02.24 по датам'!DX12</f>
        <v>0</v>
      </c>
      <c r="AG12" s="0"/>
      <c r="AH12" s="0"/>
      <c r="AI12" s="0" t="n">
        <f aca="false">'02.24 по датам'!EZ12</f>
        <v>0</v>
      </c>
      <c r="AJ12" s="0" t="n">
        <f aca="false">'02.24 по датам'!FA12</f>
        <v>0</v>
      </c>
      <c r="AK12" s="0" t="n">
        <f aca="false">'02.24 по датам'!FB12</f>
        <v>0</v>
      </c>
      <c r="AL12" s="0"/>
      <c r="AM12" s="0"/>
      <c r="AN12" s="0" t="n">
        <f aca="false">'02.24 по датам'!FO12</f>
        <v>0</v>
      </c>
      <c r="AO12" s="0" t="n">
        <f aca="false">'02.24 по датам'!FP12</f>
        <v>0</v>
      </c>
      <c r="AP12" s="0" t="n">
        <f aca="false">'02.24 по датам'!FQ12</f>
        <v>0</v>
      </c>
      <c r="AQ12" s="0"/>
      <c r="AR12" s="0"/>
      <c r="AS12" s="1627"/>
      <c r="AT12" s="1627"/>
      <c r="AU12" s="1615"/>
      <c r="AV12" s="1631"/>
      <c r="AW12" s="1621"/>
      <c r="AX12" s="1620"/>
      <c r="AY12" s="0"/>
      <c r="AZ12" s="0"/>
      <c r="BA12" s="0"/>
      <c r="BB12" s="0"/>
      <c r="BC12" s="1639"/>
      <c r="BD12" s="1640"/>
      <c r="BE12" s="1641"/>
      <c r="BF12" s="1621"/>
      <c r="BG12" s="1631"/>
      <c r="BH12" s="0" t="n">
        <f aca="false">'02.24 по датам'!II12</f>
        <v>0</v>
      </c>
      <c r="BI12" s="0" t="n">
        <f aca="false">'02.24 по датам'!IJ12</f>
        <v>0</v>
      </c>
      <c r="BJ12" s="0"/>
      <c r="BK12" s="0"/>
      <c r="BL12" s="0" t="n">
        <f aca="false">'02.24 по датам'!IW12</f>
        <v>0</v>
      </c>
      <c r="BM12" s="0" t="n">
        <f aca="false">'02.24 по датам'!IX12</f>
        <v>0</v>
      </c>
      <c r="BN12" s="0" t="n">
        <f aca="false">'02.24 по датам'!IY12</f>
        <v>0</v>
      </c>
      <c r="BO12" s="0"/>
      <c r="BP12" s="0"/>
      <c r="BQ12" s="0"/>
      <c r="BR12" s="0"/>
      <c r="BS12" s="0"/>
      <c r="BT12" s="0"/>
      <c r="BU12" s="0"/>
      <c r="BV12" s="1660"/>
      <c r="BW12" s="1660"/>
      <c r="BX12" s="1660"/>
      <c r="BY12" s="1660"/>
      <c r="BZ12" s="1817"/>
      <c r="CA12" s="0" t="e">
        <f aca="false">CA$4:CA$4+SUMIF($C$5:BZ$5,"Нараст. баланс",$C14:BZ14)+SUMIF($C$7:BW$7,"Итого (с ВНР)",$C14:BW14)-SUMIF($C$5:BZ$5,"Геол. снижение,  т/сут",$C14:BZ14)-SUMIF(BY$7:BZ$7,"Итого",BY14:BZ14)-SUMIF($C$7:BZ$7,"Итого (с ВСП)",$C14:BZ14)</f>
        <v>#VALUE!</v>
      </c>
      <c r="CB12" s="0"/>
      <c r="CC12" s="0" t="n">
        <v>1</v>
      </c>
      <c r="CD12" s="0" t="e">
        <f aca="false">CD$4:CD$4+SUMIF($C$5:BZ$5,"Нараст. баланс",$C14:BZ14)+SUMIF($C$7:BW$7,$C14:BW14)-SUMIF($C$5:BZ$5,"Геол. снижение,  т/сут",$C14:BZ14)-SUMIF(BY$7:BZ$7,"Итого",BY14:BZ14)</f>
        <v>#VALUE!</v>
      </c>
    </row>
    <row r="13" customFormat="false" ht="11.25" hidden="false" customHeight="true" outlineLevel="0" collapsed="false">
      <c r="A13" s="1611"/>
      <c r="B13" s="1670" t="s">
        <v>663</v>
      </c>
      <c r="C13" s="0" t="n">
        <f aca="false">'02.24 по датам'!X13</f>
        <v>0</v>
      </c>
      <c r="D13" s="0" t="n">
        <f aca="false">'02.24 по датам'!Y13</f>
        <v>0</v>
      </c>
      <c r="E13" s="0" t="n">
        <f aca="false">'02.24 по датам'!Z13</f>
        <v>0</v>
      </c>
      <c r="F13" s="0" t="n">
        <f aca="false">COUNTIF(C14:E14,"&gt;"&amp;0)</f>
        <v>0</v>
      </c>
      <c r="G13" s="0"/>
      <c r="H13" s="0" t="n">
        <f aca="false">'02.24 по датам'!AP13</f>
        <v>0</v>
      </c>
      <c r="I13" s="0" t="n">
        <f aca="false">'02.24 по датам'!AQ13</f>
        <v>0</v>
      </c>
      <c r="J13" s="0" t="n">
        <f aca="false">'02.24 по датам'!AR13</f>
        <v>0</v>
      </c>
      <c r="K13" s="0" t="n">
        <f aca="false">COUNTIF(H14:J14,"&gt;"&amp;0)</f>
        <v>0</v>
      </c>
      <c r="L13" s="0"/>
      <c r="M13" s="0" t="n">
        <f aca="false">'02.24 по датам'!BR13</f>
        <v>0</v>
      </c>
      <c r="N13" s="0" t="n">
        <f aca="false">'02.24 по датам'!BS13</f>
        <v>0</v>
      </c>
      <c r="O13" s="0" t="n">
        <f aca="false">'02.24 по датам'!BT13</f>
        <v>0</v>
      </c>
      <c r="P13" s="0" t="n">
        <f aca="false">COUNTIF(M14:O14,"&gt;"&amp;0)</f>
        <v>0</v>
      </c>
      <c r="Q13" s="0"/>
      <c r="R13" s="0" t="n">
        <f aca="false">'02.24 по датам'!CJ13</f>
        <v>0</v>
      </c>
      <c r="S13" s="0" t="n">
        <f aca="false">'02.24 по датам'!CK13</f>
        <v>0</v>
      </c>
      <c r="T13" s="0" t="n">
        <f aca="false">'02.24 по датам'!CL13</f>
        <v>0</v>
      </c>
      <c r="U13" s="0" t="n">
        <f aca="false">COUNTIF(R14:T14,"&gt;"&amp;0)</f>
        <v>0</v>
      </c>
      <c r="V13" s="0"/>
      <c r="W13" s="0" t="n">
        <f aca="false">F13+K13+P13+U13</f>
        <v>0</v>
      </c>
      <c r="X13" s="0"/>
      <c r="Y13" s="0" t="n">
        <f aca="false">'02.24 по датам'!DD13</f>
        <v>0</v>
      </c>
      <c r="Z13" s="0" t="n">
        <f aca="false">'02.24 по датам'!DE13</f>
        <v>0</v>
      </c>
      <c r="AA13" s="0" t="n">
        <f aca="false">'02.24 по датам'!DF13</f>
        <v>0</v>
      </c>
      <c r="AB13" s="0" t="n">
        <f aca="false">SUBTOTAL(9,Y15:AA15)</f>
        <v>0</v>
      </c>
      <c r="AC13" s="0"/>
      <c r="AD13" s="0" t="n">
        <f aca="false">'02.24 по датам'!DV13</f>
        <v>0</v>
      </c>
      <c r="AE13" s="0" t="n">
        <f aca="false">'02.24 по датам'!DW13</f>
        <v>0</v>
      </c>
      <c r="AF13" s="0" t="n">
        <f aca="false">'02.24 по датам'!DX13</f>
        <v>0</v>
      </c>
      <c r="AG13" s="0" t="n">
        <f aca="false">COUNTIF(AD14:AF14,"&gt;"&amp;0)</f>
        <v>0</v>
      </c>
      <c r="AH13" s="0"/>
      <c r="AI13" s="0" t="n">
        <f aca="false">'02.24 по датам'!EZ13</f>
        <v>0</v>
      </c>
      <c r="AJ13" s="0" t="n">
        <f aca="false">'02.24 по датам'!FA13</f>
        <v>0</v>
      </c>
      <c r="AK13" s="0" t="n">
        <f aca="false">'02.24 по датам'!FB13</f>
        <v>0</v>
      </c>
      <c r="AL13" s="0" t="n">
        <f aca="false">COUNTIF(AI14:AK14,"&gt;"&amp;0)</f>
        <v>0</v>
      </c>
      <c r="AM13" s="0"/>
      <c r="AN13" s="0" t="n">
        <f aca="false">'02.24 по датам'!FO13</f>
        <v>0</v>
      </c>
      <c r="AO13" s="0" t="n">
        <f aca="false">'02.24 по датам'!FP13</f>
        <v>0</v>
      </c>
      <c r="AP13" s="0" t="n">
        <f aca="false">'02.24 по датам'!FQ13</f>
        <v>0</v>
      </c>
      <c r="AQ13" s="0" t="n">
        <f aca="false">COUNTIF(AN14:AP14,"&gt;"&amp;0)</f>
        <v>0</v>
      </c>
      <c r="AR13" s="0"/>
      <c r="AS13" s="1686"/>
      <c r="AT13" s="1686"/>
      <c r="AU13" s="1673"/>
      <c r="AV13" s="1690" t="n">
        <f aca="false">SUBTOTAL(9,AS15:AU15)</f>
        <v>0</v>
      </c>
      <c r="AW13" s="1679" t="n">
        <f aca="false">SUBTOTAL(9,AS15:AU15)</f>
        <v>0</v>
      </c>
      <c r="AX13" s="1691"/>
      <c r="AY13" s="0"/>
      <c r="AZ13" s="0"/>
      <c r="BA13" s="0"/>
      <c r="BB13" s="0"/>
      <c r="BC13" s="1699"/>
      <c r="BD13" s="1700"/>
      <c r="BE13" s="1701"/>
      <c r="BF13" s="1679" t="n">
        <f aca="false">SUBTOTAL(9,BC15:BE15)</f>
        <v>0</v>
      </c>
      <c r="BG13" s="1702"/>
      <c r="BH13" s="0" t="n">
        <f aca="false">'02.24 по датам'!II13</f>
        <v>0</v>
      </c>
      <c r="BI13" s="0" t="n">
        <f aca="false">'02.24 по датам'!IJ13</f>
        <v>0</v>
      </c>
      <c r="BJ13" s="0" t="n">
        <f aca="false">SUBTOTAL(9,BH15:BI15)</f>
        <v>0</v>
      </c>
      <c r="BK13" s="0"/>
      <c r="BL13" s="0" t="n">
        <f aca="false">'02.24 по датам'!IW13</f>
        <v>0</v>
      </c>
      <c r="BM13" s="0" t="n">
        <f aca="false">'02.24 по датам'!IX13</f>
        <v>0</v>
      </c>
      <c r="BN13" s="0" t="n">
        <f aca="false">'02.24 по датам'!IY13</f>
        <v>0</v>
      </c>
      <c r="BO13" s="0" t="n">
        <f aca="false">COUNTIF(BL14:BN14,"&gt;"&amp;0)</f>
        <v>0</v>
      </c>
      <c r="BP13" s="0"/>
      <c r="BQ13" s="0"/>
      <c r="BR13" s="0"/>
      <c r="BS13" s="0"/>
      <c r="BT13" s="0"/>
      <c r="BU13" s="0"/>
      <c r="BV13" s="1722"/>
      <c r="BW13" s="1722"/>
      <c r="BX13" s="1722"/>
      <c r="BY13" s="1722"/>
      <c r="BZ13" s="1827"/>
      <c r="CA13" s="0"/>
      <c r="CB13" s="0"/>
      <c r="CC13" s="0" t="n">
        <v>2</v>
      </c>
      <c r="CD13" s="0"/>
    </row>
    <row r="14" customFormat="false" ht="11.25" hidden="false" customHeight="true" outlineLevel="0" collapsed="false">
      <c r="A14" s="1611"/>
      <c r="B14" s="1729" t="s">
        <v>661</v>
      </c>
      <c r="C14" s="0" t="n">
        <f aca="false">'02.24 по датам'!X14</f>
        <v>0</v>
      </c>
      <c r="D14" s="0" t="n">
        <f aca="false">'02.24 по датам'!Y14</f>
        <v>0</v>
      </c>
      <c r="E14" s="0" t="n">
        <f aca="false">'02.24 по датам'!Z14</f>
        <v>0</v>
      </c>
      <c r="F14" s="0" t="n">
        <f aca="false">SUBTOTAL(9,C14:E14)</f>
        <v>0</v>
      </c>
      <c r="G14" s="0" t="n">
        <f aca="false">F14+G10</f>
        <v>0</v>
      </c>
      <c r="H14" s="0" t="n">
        <f aca="false">'02.24 по датам'!AP14</f>
        <v>0</v>
      </c>
      <c r="I14" s="0" t="n">
        <f aca="false">'02.24 по датам'!AQ14</f>
        <v>0</v>
      </c>
      <c r="J14" s="0" t="n">
        <f aca="false">'02.24 по датам'!AR14</f>
        <v>0</v>
      </c>
      <c r="K14" s="0" t="n">
        <f aca="false">SUBTOTAL(9,H14:J14)</f>
        <v>0</v>
      </c>
      <c r="L14" s="0" t="n">
        <f aca="false">K14+L10</f>
        <v>0</v>
      </c>
      <c r="M14" s="0" t="n">
        <f aca="false">'02.24 по датам'!BR14</f>
        <v>0</v>
      </c>
      <c r="N14" s="0" t="n">
        <f aca="false">'02.24 по датам'!BS14</f>
        <v>0</v>
      </c>
      <c r="O14" s="0" t="n">
        <f aca="false">'02.24 по датам'!BT14</f>
        <v>0</v>
      </c>
      <c r="P14" s="0" t="n">
        <f aca="false">SUBTOTAL(9,M14:O14)</f>
        <v>0</v>
      </c>
      <c r="Q14" s="0" t="n">
        <f aca="false">P14+Q10</f>
        <v>0</v>
      </c>
      <c r="R14" s="0" t="n">
        <f aca="false">'02.24 по датам'!CJ14</f>
        <v>0</v>
      </c>
      <c r="S14" s="0" t="n">
        <f aca="false">'02.24 по датам'!CK14</f>
        <v>0</v>
      </c>
      <c r="T14" s="0" t="n">
        <f aca="false">'02.24 по датам'!CL14</f>
        <v>0</v>
      </c>
      <c r="U14" s="0" t="n">
        <f aca="false">SUBTOTAL(9,R14:T14)</f>
        <v>0</v>
      </c>
      <c r="V14" s="0" t="n">
        <f aca="false">U14+V10</f>
        <v>0</v>
      </c>
      <c r="W14" s="0" t="n">
        <f aca="false">+F14+K14+P14+U14</f>
        <v>0</v>
      </c>
      <c r="X14" s="0" t="n">
        <f aca="false">W14+X10</f>
        <v>0</v>
      </c>
      <c r="Y14" s="0" t="n">
        <f aca="false">'02.24 по датам'!DD14</f>
        <v>0</v>
      </c>
      <c r="Z14" s="0" t="n">
        <f aca="false">'02.24 по датам'!DE14</f>
        <v>0</v>
      </c>
      <c r="AA14" s="0" t="n">
        <f aca="false">'02.24 по датам'!DF14</f>
        <v>0</v>
      </c>
      <c r="AB14" s="0" t="n">
        <f aca="false">SUBTOTAL(9,Y14:AA14)</f>
        <v>0</v>
      </c>
      <c r="AC14" s="0" t="n">
        <f aca="false">AB14:AB14+IF($B10:$B10=2,0,AC10:AC10)</f>
        <v>0</v>
      </c>
      <c r="AD14" s="0" t="n">
        <f aca="false">'02.24 по датам'!DV14</f>
        <v>0</v>
      </c>
      <c r="AE14" s="0" t="n">
        <f aca="false">'02.24 по датам'!DW14</f>
        <v>0</v>
      </c>
      <c r="AF14" s="0" t="n">
        <f aca="false">'02.24 по датам'!DX14</f>
        <v>0</v>
      </c>
      <c r="AG14" s="0" t="n">
        <f aca="false">SUBTOTAL(9,AD14:AF14)</f>
        <v>0</v>
      </c>
      <c r="AH14" s="0" t="n">
        <f aca="false">AG14:AG14+IF($B10:$B10=2,0,AH10:AH10)</f>
        <v>0</v>
      </c>
      <c r="AI14" s="0" t="n">
        <f aca="false">'02.24 по датам'!EZ14</f>
        <v>0</v>
      </c>
      <c r="AJ14" s="0" t="n">
        <f aca="false">'02.24 по датам'!FA14</f>
        <v>0</v>
      </c>
      <c r="AK14" s="0"/>
      <c r="AL14" s="0" t="n">
        <f aca="false">SUBTOTAL(9,AI14:AK14)</f>
        <v>0</v>
      </c>
      <c r="AM14" s="0" t="n">
        <f aca="false">AL14:AL14+IF($B10:$B10=2,0,AM10:AM10)</f>
        <v>0</v>
      </c>
      <c r="AN14" s="0" t="n">
        <f aca="false">'02.24 по датам'!FO14</f>
        <v>0</v>
      </c>
      <c r="AO14" s="0" t="n">
        <f aca="false">'02.24 по датам'!FP14</f>
        <v>0</v>
      </c>
      <c r="AP14" s="0" t="n">
        <f aca="false">'02.24 по датам'!FQ14</f>
        <v>0</v>
      </c>
      <c r="AQ14" s="0" t="n">
        <f aca="false">SUBTOTAL(9,AN14:AP14)</f>
        <v>0</v>
      </c>
      <c r="AR14" s="0" t="n">
        <f aca="false">AQ14:AQ14+IF($B10:$B10=2,0,AR10:AR10)</f>
        <v>0</v>
      </c>
      <c r="AS14" s="1744"/>
      <c r="AT14" s="1744"/>
      <c r="AU14" s="1732"/>
      <c r="AV14" s="1748" t="n">
        <f aca="false">SUBTOTAL(9,AS14:AU14)</f>
        <v>0</v>
      </c>
      <c r="AW14" s="1738" t="n">
        <f aca="false">SUBTOTAL(9,AS14:AU14)</f>
        <v>0</v>
      </c>
      <c r="AX14" s="1737" t="n">
        <f aca="false">AW14:AW14+IF($B10:$B10=2,0,AX10:AX10)</f>
        <v>0</v>
      </c>
      <c r="AY14" s="0"/>
      <c r="AZ14" s="0" t="e">
        <f aca="false">IF(IF($CE$10=$CE$1,"",CD12-$CE$10)&lt;0,IF($CE$10=$CE$1,"",-CD12+$CE$10),"")</f>
        <v>#VALUE!</v>
      </c>
      <c r="BA14" s="0" t="e">
        <f aca="false">SUBTOTAL(9,AY14:AZ14)</f>
        <v>#VALUE!</v>
      </c>
      <c r="BB14" s="0" t="n">
        <f aca="false">BB3</f>
        <v>11.97</v>
      </c>
      <c r="BC14" s="1756"/>
      <c r="BD14" s="1757"/>
      <c r="BE14" s="1758"/>
      <c r="BF14" s="1738" t="n">
        <f aca="false">SUBTOTAL(9,BC14:BE14)</f>
        <v>0</v>
      </c>
      <c r="BG14" s="1748" t="n">
        <f aca="false">BF14:BF14+IF($B10:$B10=2,0,BG10:BG10)</f>
        <v>0</v>
      </c>
      <c r="BH14" s="0" t="n">
        <f aca="false">'02.24 по датам'!II14</f>
        <v>0</v>
      </c>
      <c r="BI14" s="0" t="n">
        <f aca="false">'02.24 по датам'!IJ14</f>
        <v>0</v>
      </c>
      <c r="BJ14" s="0" t="n">
        <f aca="false">SUBTOTAL(9,BH14:BI14)</f>
        <v>0</v>
      </c>
      <c r="BK14" s="0" t="n">
        <f aca="false">BJ14:BJ14+IF($B10:$B10=2,0,BK10:BK10)</f>
        <v>0</v>
      </c>
      <c r="BL14" s="0" t="n">
        <f aca="false">'02.24 по датам'!IW14</f>
        <v>0</v>
      </c>
      <c r="BM14" s="0" t="n">
        <f aca="false">'02.24 по датам'!IX14</f>
        <v>0</v>
      </c>
      <c r="BN14" s="0" t="n">
        <f aca="false">'02.24 по датам'!IY14</f>
        <v>0</v>
      </c>
      <c r="BO14" s="0" t="n">
        <f aca="false">SUBTOTAL(9,BL14:BN14)</f>
        <v>0</v>
      </c>
      <c r="BP14" s="0" t="n">
        <f aca="false">BO14:BO14+IF($B10:$B10=2,0,BP10:BP10)</f>
        <v>0</v>
      </c>
      <c r="BQ14" s="0" t="n">
        <v>0</v>
      </c>
      <c r="BR14" s="0"/>
      <c r="BS14" s="0" t="e">
        <f aca="false">IF(IF($CE$10=$CE$1,"",CD12-$CE$10)&gt;0,IF($CE$10=$CE$1,"",CD12-$CE$10),"")</f>
        <v>#VALUE!</v>
      </c>
      <c r="BT14" s="0" t="e">
        <f aca="false">SUBTOTAL(9,BQ14:BS14)</f>
        <v>#VALUE!</v>
      </c>
      <c r="BU14" s="0" t="n">
        <f aca="false">SUMIF($C$5:BT$5,"Накопленный эффект, т/сут",$C14:BT14)+SUMIF($C$5:BT$5,"Нараст.  по потенциалу",$C14:BT14)-SUMIF($C$5:BT$5,"Нараст. по остановкам",$C14:BT14)-SUMIF($C$5:BT$5,"ИТОГО перевод в ППД",$C14:BT14)-SUMIF($C$5:BT$5,"ИТОГО  нерент, по распоряж.",$C14:BT14)-SUMIF($C$5:BT$5,"ИТОГО ост. дебит от ЗБС, Углуб., ПВЛГ/ПНЛГ",$C14:BT14)</f>
        <v>0</v>
      </c>
      <c r="BV14" s="1771"/>
      <c r="BW14" s="1771"/>
      <c r="BX14" s="1771"/>
      <c r="BY14" s="1771"/>
      <c r="BZ14" s="1764" t="n">
        <f aca="false">SUBTOTAL(9,BV14:BY14)</f>
        <v>0</v>
      </c>
      <c r="CA14" s="0"/>
      <c r="CB14" s="0" t="n">
        <f aca="false">CB$4:CB$4+SUMIF($C$5:BZ$5,"Нараст. по остановкам",$C14:BZ14)-SUMIF($C$5:BZ$5,"Нараст.  по потенциалу",$C14:BZ14)</f>
        <v>31.893</v>
      </c>
      <c r="CC14" s="0" t="n">
        <v>3</v>
      </c>
      <c r="CD14" s="0"/>
    </row>
    <row r="15" customFormat="false" ht="1.5" hidden="false" customHeight="true" outlineLevel="0" collapsed="false">
      <c r="A15" s="1777"/>
      <c r="B15" s="1777"/>
      <c r="C15" s="0" t="n">
        <f aca="false">'02.24 по датам'!X15</f>
        <v>0</v>
      </c>
      <c r="D15" s="0" t="n">
        <f aca="false">'02.24 по датам'!Y15</f>
        <v>0</v>
      </c>
      <c r="E15" s="0" t="n">
        <f aca="false">'02.24 по датам'!Z15</f>
        <v>0</v>
      </c>
      <c r="F15" s="0"/>
      <c r="G15" s="0"/>
      <c r="H15" s="0" t="n">
        <f aca="false">'02.24 по датам'!AP15</f>
        <v>0</v>
      </c>
      <c r="I15" s="0" t="n">
        <f aca="false">'02.24 по датам'!AQ15</f>
        <v>0</v>
      </c>
      <c r="J15" s="0" t="n">
        <f aca="false">'02.24 по датам'!AR15</f>
        <v>0</v>
      </c>
      <c r="K15" s="0"/>
      <c r="L15" s="0"/>
      <c r="M15" s="0" t="n">
        <f aca="false">'02.24 по датам'!BR15</f>
        <v>0</v>
      </c>
      <c r="N15" s="0" t="n">
        <f aca="false">'02.24 по датам'!BS15</f>
        <v>0</v>
      </c>
      <c r="O15" s="0" t="n">
        <f aca="false">'02.24 по датам'!BT15</f>
        <v>0</v>
      </c>
      <c r="P15" s="0"/>
      <c r="Q15" s="0"/>
      <c r="R15" s="0" t="n">
        <f aca="false">'02.24 по датам'!CJ15</f>
        <v>0</v>
      </c>
      <c r="S15" s="0" t="n">
        <f aca="false">'02.24 по датам'!CK15</f>
        <v>0</v>
      </c>
      <c r="T15" s="0" t="n">
        <f aca="false">'02.24 по датам'!CL15</f>
        <v>0</v>
      </c>
      <c r="U15" s="0"/>
      <c r="V15" s="0"/>
      <c r="W15" s="0"/>
      <c r="X15" s="0"/>
      <c r="Y15" s="0" t="n">
        <f aca="false">'02.24 по датам'!DD15</f>
        <v>0</v>
      </c>
      <c r="Z15" s="0" t="n">
        <f aca="false">'02.24 по датам'!DE15</f>
        <v>0</v>
      </c>
      <c r="AA15" s="0" t="n">
        <f aca="false">'02.24 по датам'!DF15</f>
        <v>0</v>
      </c>
      <c r="AB15" s="0"/>
      <c r="AC15" s="0"/>
      <c r="AD15" s="0" t="n">
        <f aca="false">'02.24 по датам'!DV15</f>
        <v>0</v>
      </c>
      <c r="AE15" s="0" t="n">
        <f aca="false">'02.24 по датам'!DW15</f>
        <v>0</v>
      </c>
      <c r="AF15" s="0" t="n">
        <f aca="false">'02.24 по датам'!DX15</f>
        <v>0</v>
      </c>
      <c r="AG15" s="0"/>
      <c r="AH15" s="0"/>
      <c r="AI15" s="0" t="n">
        <f aca="false">'02.24 по датам'!EZ15</f>
        <v>0</v>
      </c>
      <c r="AJ15" s="0" t="n">
        <f aca="false">'02.24 по датам'!FA15</f>
        <v>0</v>
      </c>
      <c r="AK15" s="0" t="n">
        <f aca="false">'02.24 по датам'!FB15</f>
        <v>0</v>
      </c>
      <c r="AL15" s="0"/>
      <c r="AM15" s="0"/>
      <c r="AN15" s="0" t="n">
        <f aca="false">'02.24 по датам'!FO15</f>
        <v>0</v>
      </c>
      <c r="AO15" s="0" t="n">
        <f aca="false">'02.24 по датам'!FP15</f>
        <v>0</v>
      </c>
      <c r="AP15" s="0" t="n">
        <f aca="false">'02.24 по датам'!FQ15</f>
        <v>0</v>
      </c>
      <c r="AQ15" s="0"/>
      <c r="AR15" s="0"/>
      <c r="AS15" s="1779"/>
      <c r="AT15" s="1779"/>
      <c r="AU15" s="1779"/>
      <c r="AV15" s="1783"/>
      <c r="AW15" s="1783"/>
      <c r="AX15" s="1783"/>
      <c r="AY15" s="0"/>
      <c r="AZ15" s="0"/>
      <c r="BA15" s="0"/>
      <c r="BB15" s="1790"/>
      <c r="BC15" s="1791"/>
      <c r="BD15" s="1757"/>
      <c r="BE15" s="1787"/>
      <c r="BF15" s="1783"/>
      <c r="BG15" s="1783"/>
      <c r="BH15" s="0" t="n">
        <f aca="false">'02.24 по датам'!II15</f>
        <v>0</v>
      </c>
      <c r="BI15" s="0" t="n">
        <f aca="false">'02.24 по датам'!IJ15</f>
        <v>0</v>
      </c>
      <c r="BJ15" s="0"/>
      <c r="BK15" s="0"/>
      <c r="BL15" s="0" t="n">
        <f aca="false">'02.24 по датам'!IW15</f>
        <v>0</v>
      </c>
      <c r="BM15" s="0" t="n">
        <f aca="false">'02.24 по датам'!IX15</f>
        <v>0</v>
      </c>
      <c r="BN15" s="0" t="n">
        <f aca="false">'02.24 по датам'!IY15</f>
        <v>0</v>
      </c>
      <c r="BO15" s="0"/>
      <c r="BP15" s="0"/>
      <c r="BQ15" s="0"/>
      <c r="BR15" s="0"/>
      <c r="BS15" s="0"/>
      <c r="BT15" s="0"/>
      <c r="BU15" s="0"/>
      <c r="BV15" s="1792"/>
      <c r="BW15" s="1792"/>
      <c r="BX15" s="1792"/>
      <c r="BY15" s="1792"/>
      <c r="BZ15" s="1792"/>
      <c r="CA15" s="0"/>
      <c r="CB15" s="0"/>
      <c r="CC15" s="0" t="n">
        <v>4</v>
      </c>
      <c r="CD15" s="0"/>
      <c r="CE15" s="1797"/>
    </row>
    <row r="16" customFormat="false" ht="11.25" hidden="false" customHeight="true" outlineLevel="0" collapsed="false">
      <c r="A16" s="1611" t="n">
        <f aca="false">A12+1</f>
        <v>45324</v>
      </c>
      <c r="B16" s="1612" t="s">
        <v>662</v>
      </c>
      <c r="C16" s="0" t="n">
        <f aca="false">'02.24 по датам'!X16</f>
        <v>0</v>
      </c>
      <c r="D16" s="0" t="n">
        <f aca="false">'02.24 по датам'!Y16</f>
        <v>0</v>
      </c>
      <c r="E16" s="0" t="n">
        <f aca="false">'02.24 по датам'!Z16</f>
        <v>0</v>
      </c>
      <c r="F16" s="0"/>
      <c r="G16" s="0"/>
      <c r="H16" s="0" t="n">
        <f aca="false">'02.24 по датам'!AP16</f>
        <v>0</v>
      </c>
      <c r="I16" s="0" t="n">
        <f aca="false">'02.24 по датам'!AQ16</f>
        <v>0</v>
      </c>
      <c r="J16" s="0" t="n">
        <f aca="false">'02.24 по датам'!AR16</f>
        <v>0</v>
      </c>
      <c r="K16" s="0"/>
      <c r="L16" s="0"/>
      <c r="M16" s="0" t="n">
        <f aca="false">'02.24 по датам'!BR16</f>
        <v>0</v>
      </c>
      <c r="N16" s="0" t="n">
        <f aca="false">'02.24 по датам'!BS16</f>
        <v>0</v>
      </c>
      <c r="O16" s="0" t="n">
        <f aca="false">'02.24 по датам'!BT16</f>
        <v>0</v>
      </c>
      <c r="P16" s="0"/>
      <c r="Q16" s="0"/>
      <c r="R16" s="0" t="n">
        <f aca="false">'02.24 по датам'!CJ16</f>
        <v>0</v>
      </c>
      <c r="S16" s="0" t="n">
        <f aca="false">'02.24 по датам'!CK16</f>
        <v>0</v>
      </c>
      <c r="T16" s="0" t="n">
        <f aca="false">'02.24 по датам'!CL16</f>
        <v>0</v>
      </c>
      <c r="U16" s="0"/>
      <c r="V16" s="0"/>
      <c r="W16" s="0"/>
      <c r="X16" s="0"/>
      <c r="Y16" s="0" t="n">
        <f aca="false">'02.24 по датам'!DD16</f>
        <v>0</v>
      </c>
      <c r="Z16" s="0" t="n">
        <f aca="false">'02.24 по датам'!DE16</f>
        <v>0</v>
      </c>
      <c r="AA16" s="0" t="n">
        <f aca="false">'02.24 по датам'!DF16</f>
        <v>0</v>
      </c>
      <c r="AB16" s="0"/>
      <c r="AC16" s="0"/>
      <c r="AD16" s="0" t="n">
        <f aca="false">'02.24 по датам'!DV16</f>
        <v>0</v>
      </c>
      <c r="AE16" s="0" t="n">
        <f aca="false">'02.24 по датам'!DW16</f>
        <v>0</v>
      </c>
      <c r="AF16" s="0" t="n">
        <f aca="false">'02.24 по датам'!DX16</f>
        <v>0</v>
      </c>
      <c r="AG16" s="0"/>
      <c r="AH16" s="0"/>
      <c r="AI16" s="0" t="n">
        <f aca="false">'02.24 по датам'!EZ16</f>
        <v>0</v>
      </c>
      <c r="AJ16" s="0" t="n">
        <f aca="false">'02.24 по датам'!FA16</f>
        <v>0</v>
      </c>
      <c r="AK16" s="0" t="n">
        <f aca="false">'02.24 по датам'!FB16</f>
        <v>0</v>
      </c>
      <c r="AL16" s="0"/>
      <c r="AM16" s="0"/>
      <c r="AN16" s="0" t="n">
        <f aca="false">'02.24 по датам'!FO16</f>
        <v>0</v>
      </c>
      <c r="AO16" s="0" t="n">
        <f aca="false">'02.24 по датам'!FP16</f>
        <v>0</v>
      </c>
      <c r="AP16" s="0" t="n">
        <f aca="false">'02.24 по датам'!FQ16</f>
        <v>0</v>
      </c>
      <c r="AQ16" s="0"/>
      <c r="AR16" s="0"/>
      <c r="AS16" s="1627"/>
      <c r="AT16" s="1627"/>
      <c r="AU16" s="1615"/>
      <c r="AV16" s="1631"/>
      <c r="AW16" s="1621"/>
      <c r="AX16" s="1620"/>
      <c r="AY16" s="0"/>
      <c r="AZ16" s="0"/>
      <c r="BA16" s="0"/>
      <c r="BB16" s="0"/>
      <c r="BC16" s="1639"/>
      <c r="BD16" s="1639"/>
      <c r="BE16" s="1641"/>
      <c r="BF16" s="1621"/>
      <c r="BG16" s="1631"/>
      <c r="BH16" s="0" t="n">
        <f aca="false">'02.24 по датам'!II16</f>
        <v>0</v>
      </c>
      <c r="BI16" s="0" t="n">
        <f aca="false">'02.24 по датам'!IJ16</f>
        <v>0</v>
      </c>
      <c r="BJ16" s="0"/>
      <c r="BK16" s="0"/>
      <c r="BL16" s="0" t="n">
        <f aca="false">'02.24 по датам'!IW16</f>
        <v>0</v>
      </c>
      <c r="BM16" s="0" t="n">
        <f aca="false">'02.24 по датам'!IX16</f>
        <v>0</v>
      </c>
      <c r="BN16" s="0" t="n">
        <f aca="false">'02.24 по датам'!IY16</f>
        <v>0</v>
      </c>
      <c r="BO16" s="0"/>
      <c r="BP16" s="0"/>
      <c r="BQ16" s="0"/>
      <c r="BR16" s="0"/>
      <c r="BS16" s="0"/>
      <c r="BT16" s="0"/>
      <c r="BU16" s="0"/>
      <c r="BV16" s="1660"/>
      <c r="BW16" s="1817"/>
      <c r="BX16" s="1660"/>
      <c r="BY16" s="1660"/>
      <c r="BZ16" s="1817"/>
      <c r="CA16" s="0" t="e">
        <f aca="false">CA$4:CA$4+SUMIF($C$5:BZ$5,"Нараст. баланс",$C18:BZ18)+SUMIF($C$7:BW$7,"Итого (с ВНР)",$C18:BW18)-SUMIF($C$5:BZ$5,"Геол. снижение,  т/сут",$C18:BZ18)-SUMIF(BY$7:BZ$7,"Итого",BY18:BZ18)-SUMIF($C$7:BZ$7,"Итого (с ВСП)",$C18:BZ18)</f>
        <v>#VALUE!</v>
      </c>
      <c r="CB16" s="0"/>
      <c r="CC16" s="0" t="n">
        <v>1</v>
      </c>
      <c r="CD16" s="0" t="e">
        <f aca="false">CD$4:CD$4+SUMIF($C$5:BZ$5,"Нараст. баланс",$C18:BZ18)+SUMIF($C$7:BW$7,$C18:BW18)-SUMIF($C$5:BZ$5,"Геол. снижение,  т/сут",$C18:BZ18)-SUMIF(BY$7:BZ$7,"Итого",BY18:BZ18)</f>
        <v>#VALUE!</v>
      </c>
    </row>
    <row r="17" customFormat="false" ht="11.25" hidden="false" customHeight="true" outlineLevel="0" collapsed="false">
      <c r="A17" s="1611"/>
      <c r="B17" s="1670" t="s">
        <v>663</v>
      </c>
      <c r="C17" s="0" t="n">
        <f aca="false">'02.24 по датам'!X17</f>
        <v>0</v>
      </c>
      <c r="D17" s="0" t="n">
        <f aca="false">'02.24 по датам'!Y17</f>
        <v>0</v>
      </c>
      <c r="E17" s="0" t="n">
        <f aca="false">'02.24 по датам'!Z17</f>
        <v>0</v>
      </c>
      <c r="F17" s="0" t="n">
        <f aca="false">COUNTIF(C18:E18,"&gt;"&amp;0)</f>
        <v>0</v>
      </c>
      <c r="G17" s="0"/>
      <c r="H17" s="0" t="n">
        <f aca="false">'02.24 по датам'!AP17</f>
        <v>0</v>
      </c>
      <c r="I17" s="0" t="n">
        <f aca="false">'02.24 по датам'!AQ17</f>
        <v>0</v>
      </c>
      <c r="J17" s="0" t="n">
        <f aca="false">'02.24 по датам'!AR17</f>
        <v>0</v>
      </c>
      <c r="K17" s="0" t="n">
        <f aca="false">COUNTIF(H18:J18,"&gt;"&amp;0)</f>
        <v>0</v>
      </c>
      <c r="L17" s="0"/>
      <c r="M17" s="0" t="n">
        <f aca="false">'02.24 по датам'!BR17</f>
        <v>0</v>
      </c>
      <c r="N17" s="0" t="n">
        <f aca="false">'02.24 по датам'!BS17</f>
        <v>0</v>
      </c>
      <c r="O17" s="0" t="n">
        <f aca="false">'02.24 по датам'!BT17</f>
        <v>0</v>
      </c>
      <c r="P17" s="0" t="n">
        <f aca="false">COUNTIF(M18:O18,"&gt;"&amp;0)</f>
        <v>0</v>
      </c>
      <c r="Q17" s="0"/>
      <c r="R17" s="0" t="n">
        <f aca="false">'02.24 по датам'!CJ17</f>
        <v>0</v>
      </c>
      <c r="S17" s="0" t="n">
        <f aca="false">'02.24 по датам'!CK17</f>
        <v>0</v>
      </c>
      <c r="T17" s="0" t="n">
        <f aca="false">'02.24 по датам'!CL17</f>
        <v>0</v>
      </c>
      <c r="U17" s="0" t="n">
        <f aca="false">COUNTIF(R18:T18,"&gt;"&amp;0)</f>
        <v>0</v>
      </c>
      <c r="V17" s="0"/>
      <c r="W17" s="0" t="n">
        <f aca="false">F17+K17+P17+U17</f>
        <v>0</v>
      </c>
      <c r="X17" s="0"/>
      <c r="Y17" s="0" t="n">
        <f aca="false">'02.24 по датам'!DD17</f>
        <v>0</v>
      </c>
      <c r="Z17" s="0" t="n">
        <f aca="false">'02.24 по датам'!DE17</f>
        <v>0</v>
      </c>
      <c r="AA17" s="0" t="n">
        <f aca="false">'02.24 по датам'!DF17</f>
        <v>0</v>
      </c>
      <c r="AB17" s="0" t="n">
        <f aca="false">SUBTOTAL(9,Y19:AA19)</f>
        <v>0</v>
      </c>
      <c r="AC17" s="0"/>
      <c r="AD17" s="0" t="n">
        <f aca="false">'02.24 по датам'!DV17</f>
        <v>0</v>
      </c>
      <c r="AE17" s="0" t="n">
        <f aca="false">'02.24 по датам'!DW17</f>
        <v>0</v>
      </c>
      <c r="AF17" s="0" t="n">
        <f aca="false">'02.24 по датам'!DX17</f>
        <v>0</v>
      </c>
      <c r="AG17" s="0" t="n">
        <f aca="false">COUNTIF(AD18:AF18,"&gt;"&amp;0)</f>
        <v>0</v>
      </c>
      <c r="AH17" s="0"/>
      <c r="AI17" s="0" t="n">
        <f aca="false">'02.24 по датам'!EZ17</f>
        <v>0</v>
      </c>
      <c r="AJ17" s="0" t="n">
        <f aca="false">'02.24 по датам'!FA17</f>
        <v>0</v>
      </c>
      <c r="AK17" s="0" t="n">
        <f aca="false">'02.24 по датам'!FB17</f>
        <v>0</v>
      </c>
      <c r="AL17" s="0" t="n">
        <f aca="false">COUNTIF(AI18:AK18,"&gt;"&amp;0)</f>
        <v>0</v>
      </c>
      <c r="AM17" s="0"/>
      <c r="AN17" s="0" t="n">
        <f aca="false">'02.24 по датам'!FO17</f>
        <v>0</v>
      </c>
      <c r="AO17" s="0" t="n">
        <f aca="false">'02.24 по датам'!FP17</f>
        <v>0</v>
      </c>
      <c r="AP17" s="0" t="n">
        <f aca="false">'02.24 по датам'!FQ17</f>
        <v>0</v>
      </c>
      <c r="AQ17" s="0" t="n">
        <f aca="false">COUNTIF(AN18:AP18,"&gt;"&amp;0)</f>
        <v>0</v>
      </c>
      <c r="AR17" s="0"/>
      <c r="AS17" s="1686"/>
      <c r="AT17" s="1686"/>
      <c r="AU17" s="1673"/>
      <c r="AV17" s="1690" t="n">
        <f aca="false">SUBTOTAL(9,AS19:AU19)</f>
        <v>0</v>
      </c>
      <c r="AW17" s="1679" t="n">
        <f aca="false">SUBTOTAL(9,AS19:AU19)</f>
        <v>0</v>
      </c>
      <c r="AX17" s="1691"/>
      <c r="AY17" s="0"/>
      <c r="AZ17" s="0"/>
      <c r="BA17" s="0"/>
      <c r="BB17" s="0"/>
      <c r="BC17" s="1699"/>
      <c r="BD17" s="1699"/>
      <c r="BE17" s="1701"/>
      <c r="BF17" s="1679" t="n">
        <f aca="false">SUBTOTAL(9,BC19:BE19)</f>
        <v>0</v>
      </c>
      <c r="BG17" s="1702"/>
      <c r="BH17" s="0" t="n">
        <f aca="false">'02.24 по датам'!II17</f>
        <v>0</v>
      </c>
      <c r="BI17" s="0" t="n">
        <f aca="false">'02.24 по датам'!IJ17</f>
        <v>0</v>
      </c>
      <c r="BJ17" s="0" t="n">
        <f aca="false">SUBTOTAL(9,BH19:BI19)</f>
        <v>0</v>
      </c>
      <c r="BK17" s="0"/>
      <c r="BL17" s="0" t="n">
        <f aca="false">'02.24 по датам'!IW17</f>
        <v>0</v>
      </c>
      <c r="BM17" s="0" t="n">
        <f aca="false">'02.24 по датам'!IX17</f>
        <v>0</v>
      </c>
      <c r="BN17" s="0" t="n">
        <f aca="false">'02.24 по датам'!IY17</f>
        <v>0</v>
      </c>
      <c r="BO17" s="0" t="n">
        <f aca="false">COUNTIF(BL18:BN18,"&gt;"&amp;0)</f>
        <v>0</v>
      </c>
      <c r="BP17" s="0"/>
      <c r="BQ17" s="0"/>
      <c r="BR17" s="0"/>
      <c r="BS17" s="0"/>
      <c r="BT17" s="0"/>
      <c r="BU17" s="0"/>
      <c r="BV17" s="1722"/>
      <c r="BW17" s="1827"/>
      <c r="BX17" s="1722"/>
      <c r="BY17" s="1722"/>
      <c r="BZ17" s="1827"/>
      <c r="CA17" s="0"/>
      <c r="CB17" s="0"/>
      <c r="CC17" s="0" t="n">
        <v>2</v>
      </c>
      <c r="CD17" s="0"/>
    </row>
    <row r="18" customFormat="false" ht="11.25" hidden="false" customHeight="true" outlineLevel="0" collapsed="false">
      <c r="A18" s="1611"/>
      <c r="B18" s="1729" t="s">
        <v>661</v>
      </c>
      <c r="C18" s="0" t="n">
        <f aca="false">'02.24 по датам'!X18</f>
        <v>0</v>
      </c>
      <c r="D18" s="0" t="n">
        <f aca="false">'02.24 по датам'!Y18</f>
        <v>0</v>
      </c>
      <c r="E18" s="0" t="n">
        <f aca="false">'02.24 по датам'!Z18</f>
        <v>0</v>
      </c>
      <c r="F18" s="0" t="n">
        <f aca="false">SUBTOTAL(9,C18:E18)</f>
        <v>0</v>
      </c>
      <c r="G18" s="0" t="n">
        <f aca="false">F18+G14</f>
        <v>0</v>
      </c>
      <c r="H18" s="0" t="n">
        <f aca="false">'02.24 по датам'!AP18</f>
        <v>0</v>
      </c>
      <c r="I18" s="0" t="n">
        <f aca="false">'02.24 по датам'!AQ18</f>
        <v>0</v>
      </c>
      <c r="J18" s="0" t="n">
        <f aca="false">'02.24 по датам'!AR18</f>
        <v>0</v>
      </c>
      <c r="K18" s="0" t="n">
        <f aca="false">SUBTOTAL(9,H18:J18)</f>
        <v>0</v>
      </c>
      <c r="L18" s="0" t="n">
        <f aca="false">K18+L14</f>
        <v>0</v>
      </c>
      <c r="M18" s="0" t="n">
        <f aca="false">'02.24 по датам'!BR18</f>
        <v>0</v>
      </c>
      <c r="N18" s="0" t="n">
        <f aca="false">'02.24 по датам'!BS18</f>
        <v>0</v>
      </c>
      <c r="O18" s="0" t="n">
        <f aca="false">'02.24 по датам'!BT18</f>
        <v>0</v>
      </c>
      <c r="P18" s="0" t="n">
        <f aca="false">SUBTOTAL(9,M18:O18)</f>
        <v>0</v>
      </c>
      <c r="Q18" s="0" t="n">
        <f aca="false">P18+Q14</f>
        <v>0</v>
      </c>
      <c r="R18" s="0" t="n">
        <f aca="false">'02.24 по датам'!CJ18</f>
        <v>0</v>
      </c>
      <c r="S18" s="0" t="n">
        <f aca="false">'02.24 по датам'!CK18</f>
        <v>0</v>
      </c>
      <c r="T18" s="0" t="n">
        <f aca="false">'02.24 по датам'!CL18</f>
        <v>0</v>
      </c>
      <c r="U18" s="0" t="n">
        <f aca="false">SUBTOTAL(9,R18:T18)</f>
        <v>0</v>
      </c>
      <c r="V18" s="0" t="n">
        <f aca="false">U18+V14</f>
        <v>0</v>
      </c>
      <c r="W18" s="0" t="n">
        <f aca="false">+F18+K18+P18+U18</f>
        <v>0</v>
      </c>
      <c r="X18" s="0" t="n">
        <f aca="false">W18+X14</f>
        <v>0</v>
      </c>
      <c r="Y18" s="0" t="n">
        <f aca="false">'02.24 по датам'!DD18</f>
        <v>0</v>
      </c>
      <c r="Z18" s="0" t="n">
        <f aca="false">'02.24 по датам'!DE18</f>
        <v>0</v>
      </c>
      <c r="AA18" s="0" t="n">
        <f aca="false">'02.24 по датам'!DF18</f>
        <v>0</v>
      </c>
      <c r="AB18" s="0" t="n">
        <f aca="false">SUBTOTAL(9,Y18:AA18)</f>
        <v>0</v>
      </c>
      <c r="AC18" s="0" t="n">
        <f aca="false">AB18:AB18+IF($B14:$B14=2,0,AC14:AC14)</f>
        <v>0</v>
      </c>
      <c r="AD18" s="0" t="n">
        <f aca="false">'02.24 по датам'!DV18</f>
        <v>0</v>
      </c>
      <c r="AE18" s="0" t="n">
        <f aca="false">'02.24 по датам'!DW18</f>
        <v>0</v>
      </c>
      <c r="AF18" s="0" t="n">
        <f aca="false">'02.24 по датам'!DX18</f>
        <v>0</v>
      </c>
      <c r="AG18" s="0" t="n">
        <f aca="false">SUBTOTAL(9,AD18:AF18)</f>
        <v>0</v>
      </c>
      <c r="AH18" s="0" t="n">
        <f aca="false">AG18:AG18+IF($B14:$B14=2,0,AH14:AH14)</f>
        <v>0</v>
      </c>
      <c r="AI18" s="0" t="n">
        <f aca="false">'02.24 по датам'!EZ18</f>
        <v>0</v>
      </c>
      <c r="AJ18" s="0" t="n">
        <f aca="false">'02.24 по датам'!FA18</f>
        <v>0</v>
      </c>
      <c r="AK18" s="0" t="n">
        <f aca="false">'02.24 по датам'!FB18</f>
        <v>0</v>
      </c>
      <c r="AL18" s="0" t="n">
        <f aca="false">SUBTOTAL(9,AI18:AK18)</f>
        <v>0</v>
      </c>
      <c r="AM18" s="0" t="n">
        <f aca="false">AL18:AL18+IF($B14:$B14=2,0,AM14:AM14)</f>
        <v>0</v>
      </c>
      <c r="AN18" s="0" t="n">
        <f aca="false">'02.24 по датам'!FO18</f>
        <v>0</v>
      </c>
      <c r="AO18" s="0" t="n">
        <f aca="false">'02.24 по датам'!FP18</f>
        <v>0</v>
      </c>
      <c r="AP18" s="0" t="n">
        <f aca="false">'02.24 по датам'!FQ18</f>
        <v>0</v>
      </c>
      <c r="AQ18" s="0" t="n">
        <f aca="false">SUBTOTAL(9,AN18:AP18)</f>
        <v>0</v>
      </c>
      <c r="AR18" s="0" t="n">
        <f aca="false">AQ18:AQ18+IF($B14:$B14=2,0,AR14:AR14)</f>
        <v>0</v>
      </c>
      <c r="AS18" s="1744"/>
      <c r="AT18" s="1744"/>
      <c r="AU18" s="1732"/>
      <c r="AV18" s="1748" t="n">
        <f aca="false">SUBTOTAL(9,AS18:AU18)</f>
        <v>0</v>
      </c>
      <c r="AW18" s="1738" t="n">
        <f aca="false">SUBTOTAL(9,AS18:AU18)</f>
        <v>0</v>
      </c>
      <c r="AX18" s="1737" t="n">
        <f aca="false">AW18:AW18+IF($B14:$B14=2,0,AX14:AX14)</f>
        <v>0</v>
      </c>
      <c r="AY18" s="0"/>
      <c r="AZ18" s="0" t="e">
        <f aca="false">IF(IF($CE$10=$CE$1,"",CD16-$CE$10)&lt;0,IF($CE$10=$CE$1,"",-CD16+$CE$10),"")</f>
        <v>#VALUE!</v>
      </c>
      <c r="BA18" s="0" t="e">
        <f aca="false">SUBTOTAL(9,AY18:AZ18)</f>
        <v>#VALUE!</v>
      </c>
      <c r="BB18" s="0" t="n">
        <f aca="false">$BB$3+BB14</f>
        <v>23.94</v>
      </c>
      <c r="BC18" s="1756"/>
      <c r="BD18" s="1756"/>
      <c r="BE18" s="1832"/>
      <c r="BF18" s="1738" t="n">
        <f aca="false">SUBTOTAL(9,BC18:BE18)</f>
        <v>0</v>
      </c>
      <c r="BG18" s="1748" t="n">
        <f aca="false">BF18:BF18+IF($B14:$B14=2,0,BG14:BG14)</f>
        <v>0</v>
      </c>
      <c r="BH18" s="0" t="n">
        <f aca="false">'02.24 по датам'!II18</f>
        <v>0</v>
      </c>
      <c r="BI18" s="0" t="n">
        <f aca="false">'02.24 по датам'!IJ18</f>
        <v>0</v>
      </c>
      <c r="BJ18" s="0" t="n">
        <f aca="false">SUBTOTAL(9,BH18:BI18)</f>
        <v>0</v>
      </c>
      <c r="BK18" s="0" t="n">
        <f aca="false">BJ18:BJ18+IF($B14:$B14=2,0,BK14:BK14)</f>
        <v>0</v>
      </c>
      <c r="BL18" s="0" t="n">
        <f aca="false">'02.24 по датам'!IW18</f>
        <v>0</v>
      </c>
      <c r="BM18" s="0" t="n">
        <f aca="false">'02.24 по датам'!IX18</f>
        <v>0</v>
      </c>
      <c r="BN18" s="0" t="n">
        <f aca="false">'02.24 по датам'!IY18</f>
        <v>0</v>
      </c>
      <c r="BO18" s="0" t="n">
        <f aca="false">SUBTOTAL(9,BL18:BN18)</f>
        <v>0</v>
      </c>
      <c r="BP18" s="0" t="n">
        <f aca="false">BO18:BO18+IF($B14:$B14=2,0,BP14:BP14)</f>
        <v>0</v>
      </c>
      <c r="BQ18" s="0" t="n">
        <v>0</v>
      </c>
      <c r="BR18" s="0"/>
      <c r="BS18" s="0" t="e">
        <f aca="false">IF(IF($CE$10=$CE$1,"",CD16-$CE$10)&gt;0,IF($CE$10=$CE$1,"",CD16-$CE$10),"")</f>
        <v>#VALUE!</v>
      </c>
      <c r="BT18" s="0" t="e">
        <f aca="false">SUBTOTAL(9,BQ18:BS18)</f>
        <v>#VALUE!</v>
      </c>
      <c r="BU18" s="0" t="n">
        <f aca="false">SUMIF($C$5:BT$5,"Накопленный эффект, т/сут",$C18:BT18)+SUMIF($C$5:BT$5,"Нараст.  по потенциалу",$C18:BT18)-SUMIF($C$5:BT$5,"Нараст. по остановкам",$C18:BT18)-SUMIF($C$5:BT$5,"ИТОГО перевод в ППД",$C18:BT18)-SUMIF($C$5:BT$5,"ИТОГО  нерент, по распоряж.",$C18:BT18)-SUMIF($C$5:BT$5,"ИТОГО ост. дебит от ЗБС, Углуб., ПВЛГ/ПНЛГ",$C18:BT18)</f>
        <v>0</v>
      </c>
      <c r="BV18" s="1771"/>
      <c r="BW18" s="1764"/>
      <c r="BX18" s="1771"/>
      <c r="BY18" s="1771"/>
      <c r="BZ18" s="1764" t="n">
        <f aca="false">SUBTOTAL(9,BV18:BY18)</f>
        <v>0</v>
      </c>
      <c r="CA18" s="0"/>
      <c r="CB18" s="0" t="n">
        <f aca="false">CB$4:CB$4+SUMIF($C$5:BZ$5,"Нараст. по остановкам",$C18:BZ18)-SUMIF($C$5:BZ$5,"Нараст.  по потенциалу",$C18:BZ18)</f>
        <v>31.893</v>
      </c>
      <c r="CC18" s="0" t="n">
        <v>3</v>
      </c>
      <c r="CD18" s="0"/>
    </row>
    <row r="19" customFormat="false" ht="1.5" hidden="false" customHeight="true" outlineLevel="0" collapsed="false">
      <c r="A19" s="1777"/>
      <c r="B19" s="1777"/>
      <c r="C19" s="0" t="n">
        <f aca="false">'02.24 по датам'!X19</f>
        <v>0</v>
      </c>
      <c r="D19" s="0" t="n">
        <f aca="false">'02.24 по датам'!Y19</f>
        <v>0</v>
      </c>
      <c r="E19" s="0" t="n">
        <f aca="false">'02.24 по датам'!Z19</f>
        <v>0</v>
      </c>
      <c r="F19" s="0"/>
      <c r="G19" s="0"/>
      <c r="H19" s="0" t="n">
        <f aca="false">'02.24 по датам'!AP19</f>
        <v>0</v>
      </c>
      <c r="I19" s="0" t="n">
        <f aca="false">'02.24 по датам'!AQ19</f>
        <v>0</v>
      </c>
      <c r="J19" s="0" t="n">
        <f aca="false">'02.24 по датам'!AR19</f>
        <v>0</v>
      </c>
      <c r="K19" s="0"/>
      <c r="L19" s="0"/>
      <c r="M19" s="0" t="n">
        <f aca="false">'02.24 по датам'!BR19</f>
        <v>0</v>
      </c>
      <c r="N19" s="0" t="n">
        <f aca="false">'02.24 по датам'!BS19</f>
        <v>0</v>
      </c>
      <c r="O19" s="0" t="n">
        <f aca="false">'02.24 по датам'!BT19</f>
        <v>0</v>
      </c>
      <c r="P19" s="0"/>
      <c r="Q19" s="0"/>
      <c r="R19" s="0" t="n">
        <f aca="false">'02.24 по датам'!CJ19</f>
        <v>0</v>
      </c>
      <c r="S19" s="0" t="n">
        <f aca="false">'02.24 по датам'!CK19</f>
        <v>0</v>
      </c>
      <c r="T19" s="0" t="n">
        <f aca="false">'02.24 по датам'!CL19</f>
        <v>0</v>
      </c>
      <c r="U19" s="0"/>
      <c r="V19" s="0"/>
      <c r="W19" s="0"/>
      <c r="X19" s="0"/>
      <c r="Y19" s="0" t="n">
        <f aca="false">'02.24 по датам'!DD19</f>
        <v>0</v>
      </c>
      <c r="Z19" s="0" t="n">
        <f aca="false">'02.24 по датам'!DE19</f>
        <v>0</v>
      </c>
      <c r="AA19" s="0" t="n">
        <f aca="false">'02.24 по датам'!DF19</f>
        <v>0</v>
      </c>
      <c r="AB19" s="0"/>
      <c r="AC19" s="0"/>
      <c r="AD19" s="0" t="n">
        <f aca="false">'02.24 по датам'!DV19</f>
        <v>0</v>
      </c>
      <c r="AE19" s="0" t="n">
        <f aca="false">'02.24 по датам'!DW19</f>
        <v>0</v>
      </c>
      <c r="AF19" s="0" t="n">
        <f aca="false">'02.24 по датам'!DX19</f>
        <v>0</v>
      </c>
      <c r="AG19" s="0"/>
      <c r="AH19" s="0"/>
      <c r="AI19" s="0" t="n">
        <f aca="false">'02.24 по датам'!EZ19</f>
        <v>0</v>
      </c>
      <c r="AJ19" s="0" t="n">
        <f aca="false">'02.24 по датам'!FA19</f>
        <v>0</v>
      </c>
      <c r="AK19" s="0" t="n">
        <f aca="false">'02.24 по датам'!FB19</f>
        <v>0</v>
      </c>
      <c r="AL19" s="0"/>
      <c r="AM19" s="0"/>
      <c r="AN19" s="0" t="n">
        <f aca="false">'02.24 по датам'!FO19</f>
        <v>0</v>
      </c>
      <c r="AO19" s="0" t="n">
        <f aca="false">'02.24 по датам'!FP19</f>
        <v>0</v>
      </c>
      <c r="AP19" s="0" t="n">
        <f aca="false">'02.24 по датам'!FQ19</f>
        <v>0</v>
      </c>
      <c r="AQ19" s="0"/>
      <c r="AR19" s="0"/>
      <c r="AS19" s="1779"/>
      <c r="AT19" s="1779"/>
      <c r="AU19" s="1779"/>
      <c r="AV19" s="1783"/>
      <c r="AW19" s="1783"/>
      <c r="AX19" s="1783"/>
      <c r="AY19" s="0"/>
      <c r="AZ19" s="0"/>
      <c r="BA19" s="0"/>
      <c r="BB19" s="1790"/>
      <c r="BC19" s="1791"/>
      <c r="BD19" s="1791"/>
      <c r="BE19" s="1787"/>
      <c r="BF19" s="1783"/>
      <c r="BG19" s="1783"/>
      <c r="BH19" s="0" t="n">
        <f aca="false">'02.24 по датам'!II19</f>
        <v>0</v>
      </c>
      <c r="BI19" s="0" t="n">
        <f aca="false">'02.24 по датам'!IJ19</f>
        <v>0</v>
      </c>
      <c r="BJ19" s="0"/>
      <c r="BK19" s="0"/>
      <c r="BL19" s="0" t="n">
        <f aca="false">'02.24 по датам'!IW19</f>
        <v>0</v>
      </c>
      <c r="BM19" s="0" t="n">
        <f aca="false">'02.24 по датам'!IX19</f>
        <v>0</v>
      </c>
      <c r="BN19" s="0" t="n">
        <f aca="false">'02.24 по датам'!IY19</f>
        <v>0</v>
      </c>
      <c r="BO19" s="0"/>
      <c r="BP19" s="0"/>
      <c r="BQ19" s="0"/>
      <c r="BR19" s="0"/>
      <c r="BS19" s="0"/>
      <c r="BT19" s="0"/>
      <c r="BU19" s="0"/>
      <c r="BV19" s="1792"/>
      <c r="BW19" s="1792"/>
      <c r="BX19" s="1792"/>
      <c r="BY19" s="1792"/>
      <c r="BZ19" s="1792"/>
      <c r="CA19" s="0"/>
      <c r="CB19" s="0"/>
      <c r="CC19" s="0" t="n">
        <v>4</v>
      </c>
      <c r="CD19" s="0"/>
      <c r="CE19" s="1797"/>
    </row>
    <row r="20" customFormat="false" ht="11.25" hidden="false" customHeight="true" outlineLevel="0" collapsed="false">
      <c r="A20" s="1611" t="n">
        <f aca="false">A16+1</f>
        <v>45325</v>
      </c>
      <c r="B20" s="1612" t="s">
        <v>662</v>
      </c>
      <c r="C20" s="0" t="n">
        <f aca="false">'02.24 по датам'!X20</f>
        <v>0</v>
      </c>
      <c r="D20" s="0" t="n">
        <f aca="false">'02.24 по датам'!Y20</f>
        <v>0</v>
      </c>
      <c r="E20" s="0" t="n">
        <f aca="false">'02.24 по датам'!Z20</f>
        <v>0</v>
      </c>
      <c r="F20" s="0"/>
      <c r="G20" s="0"/>
      <c r="H20" s="0" t="n">
        <f aca="false">'02.24 по датам'!AP20</f>
        <v>0</v>
      </c>
      <c r="I20" s="0" t="n">
        <f aca="false">'02.24 по датам'!AQ20</f>
        <v>0</v>
      </c>
      <c r="J20" s="0" t="n">
        <f aca="false">'02.24 по датам'!AR20</f>
        <v>0</v>
      </c>
      <c r="K20" s="0"/>
      <c r="L20" s="0"/>
      <c r="M20" s="0" t="n">
        <f aca="false">'02.24 по датам'!BR20</f>
        <v>0</v>
      </c>
      <c r="N20" s="0" t="n">
        <f aca="false">'02.24 по датам'!BS20</f>
        <v>0</v>
      </c>
      <c r="O20" s="0" t="n">
        <f aca="false">'02.24 по датам'!BT20</f>
        <v>0</v>
      </c>
      <c r="P20" s="0"/>
      <c r="Q20" s="0"/>
      <c r="R20" s="0" t="n">
        <f aca="false">'02.24 по датам'!CJ20</f>
        <v>0</v>
      </c>
      <c r="S20" s="0" t="n">
        <f aca="false">'02.24 по датам'!CK20</f>
        <v>0</v>
      </c>
      <c r="T20" s="0" t="n">
        <f aca="false">'02.24 по датам'!CL20</f>
        <v>0</v>
      </c>
      <c r="U20" s="0"/>
      <c r="V20" s="0"/>
      <c r="W20" s="0"/>
      <c r="X20" s="0"/>
      <c r="Y20" s="0" t="n">
        <f aca="false">'02.24 по датам'!DD20</f>
        <v>0</v>
      </c>
      <c r="Z20" s="0" t="n">
        <f aca="false">'02.24 по датам'!DE20</f>
        <v>0</v>
      </c>
      <c r="AA20" s="0" t="n">
        <f aca="false">'02.24 по датам'!DF20</f>
        <v>0</v>
      </c>
      <c r="AB20" s="0"/>
      <c r="AC20" s="0"/>
      <c r="AD20" s="0" t="n">
        <f aca="false">'02.24 по датам'!DV20</f>
        <v>0</v>
      </c>
      <c r="AE20" s="0" t="n">
        <f aca="false">'02.24 по датам'!DW20</f>
        <v>0</v>
      </c>
      <c r="AF20" s="0" t="n">
        <f aca="false">'02.24 по датам'!DX20</f>
        <v>0</v>
      </c>
      <c r="AG20" s="0"/>
      <c r="AH20" s="0"/>
      <c r="AI20" s="0" t="n">
        <f aca="false">'02.24 по датам'!EZ20</f>
        <v>0</v>
      </c>
      <c r="AJ20" s="0" t="n">
        <f aca="false">'02.24 по датам'!FA20</f>
        <v>0</v>
      </c>
      <c r="AK20" s="0" t="n">
        <f aca="false">'02.24 по датам'!FB20</f>
        <v>0</v>
      </c>
      <c r="AL20" s="0"/>
      <c r="AM20" s="0"/>
      <c r="AN20" s="0" t="n">
        <f aca="false">'02.24 по датам'!FO20</f>
        <v>0</v>
      </c>
      <c r="AO20" s="0" t="n">
        <f aca="false">'02.24 по датам'!FP20</f>
        <v>0</v>
      </c>
      <c r="AP20" s="0" t="n">
        <f aca="false">'02.24 по датам'!FQ20</f>
        <v>0</v>
      </c>
      <c r="AQ20" s="0"/>
      <c r="AR20" s="0"/>
      <c r="AS20" s="1837"/>
      <c r="AT20" s="1627"/>
      <c r="AU20" s="1615"/>
      <c r="AV20" s="1631"/>
      <c r="AW20" s="1621"/>
      <c r="AX20" s="1620"/>
      <c r="AY20" s="0"/>
      <c r="AZ20" s="0"/>
      <c r="BA20" s="0"/>
      <c r="BB20" s="0"/>
      <c r="BC20" s="1639"/>
      <c r="BD20" s="1640"/>
      <c r="BE20" s="1842"/>
      <c r="BF20" s="1621"/>
      <c r="BG20" s="1631"/>
      <c r="BH20" s="0" t="n">
        <f aca="false">'02.24 по датам'!II20</f>
        <v>0</v>
      </c>
      <c r="BI20" s="0" t="n">
        <f aca="false">'02.24 по датам'!IJ20</f>
        <v>0</v>
      </c>
      <c r="BJ20" s="0"/>
      <c r="BK20" s="0"/>
      <c r="BL20" s="0" t="n">
        <f aca="false">'02.24 по датам'!IW20</f>
        <v>0</v>
      </c>
      <c r="BM20" s="0" t="n">
        <f aca="false">'02.24 по датам'!IX20</f>
        <v>0</v>
      </c>
      <c r="BN20" s="0" t="n">
        <f aca="false">'02.24 по датам'!IY20</f>
        <v>0</v>
      </c>
      <c r="BO20" s="0"/>
      <c r="BP20" s="0"/>
      <c r="BQ20" s="0"/>
      <c r="BR20" s="0"/>
      <c r="BS20" s="0"/>
      <c r="BT20" s="0"/>
      <c r="BU20" s="0"/>
      <c r="BV20" s="1817"/>
      <c r="BW20" s="1817"/>
      <c r="BX20" s="1660"/>
      <c r="BY20" s="1660"/>
      <c r="BZ20" s="1817"/>
      <c r="CA20" s="0" t="e">
        <f aca="false">CA$4:CA$4+SUMIF($C$5:BZ$5,"Нараст. баланс",$C22:BZ22)+SUMIF($C$7:BW$7,"Итого (с ВНР)",$C22:BW22)-SUMIF($C$5:BZ$5,"Геол. снижение,  т/сут",$C22:BZ22)-SUMIF(BY$7:BZ$7,"Итого",BY22:BZ22)-SUMIF($C$7:BZ$7,"Итого (с ВСП)",$C22:BZ22)</f>
        <v>#VALUE!</v>
      </c>
      <c r="CB20" s="0"/>
      <c r="CC20" s="0" t="n">
        <v>1</v>
      </c>
      <c r="CD20" s="0" t="e">
        <f aca="false">CD$4:CD$4+SUMIF($C$5:BZ$5,"Нараст. баланс",$C22:BZ22)+SUMIF($C$7:BW$7,$C22:BW22)-SUMIF($C$5:BZ$5,"Геол. снижение,  т/сут",$C22:BZ22)-SUMIF(BY$7:BZ$7,"Итого",BY22:BZ22)</f>
        <v>#VALUE!</v>
      </c>
    </row>
    <row r="21" customFormat="false" ht="11.25" hidden="false" customHeight="true" outlineLevel="0" collapsed="false">
      <c r="A21" s="1611"/>
      <c r="B21" s="1670" t="s">
        <v>663</v>
      </c>
      <c r="C21" s="0" t="n">
        <f aca="false">'02.24 по датам'!X21</f>
        <v>0</v>
      </c>
      <c r="D21" s="0" t="n">
        <f aca="false">'02.24 по датам'!Y21</f>
        <v>0</v>
      </c>
      <c r="E21" s="0" t="n">
        <f aca="false">'02.24 по датам'!Z21</f>
        <v>0</v>
      </c>
      <c r="F21" s="0" t="n">
        <f aca="false">COUNTIF(C22:E22,"&gt;"&amp;0)</f>
        <v>0</v>
      </c>
      <c r="G21" s="0"/>
      <c r="H21" s="0" t="n">
        <f aca="false">'02.24 по датам'!AP21</f>
        <v>0</v>
      </c>
      <c r="I21" s="0" t="n">
        <f aca="false">'02.24 по датам'!AQ21</f>
        <v>0</v>
      </c>
      <c r="J21" s="0" t="n">
        <f aca="false">'02.24 по датам'!AR21</f>
        <v>0</v>
      </c>
      <c r="K21" s="0" t="n">
        <f aca="false">COUNTIF(H22:J22,"&gt;"&amp;0)</f>
        <v>0</v>
      </c>
      <c r="L21" s="0"/>
      <c r="M21" s="0" t="n">
        <f aca="false">'02.24 по датам'!BR21</f>
        <v>0</v>
      </c>
      <c r="N21" s="0" t="n">
        <f aca="false">'02.24 по датам'!BS21</f>
        <v>0</v>
      </c>
      <c r="O21" s="0" t="n">
        <f aca="false">'02.24 по датам'!BT21</f>
        <v>0</v>
      </c>
      <c r="P21" s="0" t="n">
        <f aca="false">COUNTIF(M22:O22,"&gt;"&amp;0)</f>
        <v>0</v>
      </c>
      <c r="Q21" s="0"/>
      <c r="R21" s="0" t="n">
        <f aca="false">'02.24 по датам'!CJ21</f>
        <v>0</v>
      </c>
      <c r="S21" s="0" t="n">
        <f aca="false">'02.24 по датам'!CK21</f>
        <v>0</v>
      </c>
      <c r="T21" s="0" t="n">
        <f aca="false">'02.24 по датам'!CL21</f>
        <v>0</v>
      </c>
      <c r="U21" s="0" t="n">
        <f aca="false">COUNTIF(R22:T22,"&gt;"&amp;0)</f>
        <v>0</v>
      </c>
      <c r="V21" s="0"/>
      <c r="W21" s="0" t="n">
        <f aca="false">F21+K21+P21+U21</f>
        <v>0</v>
      </c>
      <c r="X21" s="0"/>
      <c r="Y21" s="0" t="n">
        <f aca="false">'02.24 по датам'!DD21</f>
        <v>0</v>
      </c>
      <c r="Z21" s="0" t="n">
        <f aca="false">'02.24 по датам'!DE21</f>
        <v>0</v>
      </c>
      <c r="AA21" s="0" t="n">
        <f aca="false">'02.24 по датам'!DF21</f>
        <v>0</v>
      </c>
      <c r="AB21" s="0" t="n">
        <f aca="false">SUBTOTAL(9,Y23:AA23)</f>
        <v>0</v>
      </c>
      <c r="AC21" s="0"/>
      <c r="AD21" s="0" t="n">
        <f aca="false">'02.24 по датам'!DV21</f>
        <v>0</v>
      </c>
      <c r="AE21" s="0" t="n">
        <f aca="false">'02.24 по датам'!DW21</f>
        <v>0</v>
      </c>
      <c r="AF21" s="0" t="n">
        <f aca="false">'02.24 по датам'!DX21</f>
        <v>0</v>
      </c>
      <c r="AG21" s="0" t="n">
        <f aca="false">COUNTIF(AD22:AF22,"&gt;"&amp;0)</f>
        <v>0</v>
      </c>
      <c r="AH21" s="0"/>
      <c r="AI21" s="0" t="n">
        <f aca="false">'02.24 по датам'!EZ21</f>
        <v>0</v>
      </c>
      <c r="AJ21" s="0" t="n">
        <f aca="false">'02.24 по датам'!FA21</f>
        <v>0</v>
      </c>
      <c r="AK21" s="0" t="n">
        <f aca="false">'02.24 по датам'!FB21</f>
        <v>0</v>
      </c>
      <c r="AL21" s="0" t="n">
        <f aca="false">COUNTIF(AI22:AK22,"&gt;"&amp;0)</f>
        <v>0</v>
      </c>
      <c r="AM21" s="0"/>
      <c r="AN21" s="0" t="n">
        <f aca="false">'02.24 по датам'!FO21</f>
        <v>0</v>
      </c>
      <c r="AO21" s="0" t="n">
        <f aca="false">'02.24 по датам'!FP21</f>
        <v>0</v>
      </c>
      <c r="AP21" s="0" t="n">
        <f aca="false">'02.24 по датам'!FQ21</f>
        <v>0</v>
      </c>
      <c r="AQ21" s="0" t="n">
        <f aca="false">COUNTIF(AN22:AP22,"&gt;"&amp;0)</f>
        <v>0</v>
      </c>
      <c r="AR21" s="0"/>
      <c r="AS21" s="1844"/>
      <c r="AT21" s="1686"/>
      <c r="AU21" s="1673"/>
      <c r="AV21" s="1690" t="n">
        <f aca="false">SUBTOTAL(9,AS23:AU23)</f>
        <v>0</v>
      </c>
      <c r="AW21" s="1679" t="n">
        <f aca="false">SUBTOTAL(9,AS23:AU23)</f>
        <v>0</v>
      </c>
      <c r="AX21" s="1691"/>
      <c r="AY21" s="0"/>
      <c r="AZ21" s="0"/>
      <c r="BA21" s="0"/>
      <c r="BB21" s="0"/>
      <c r="BC21" s="1699"/>
      <c r="BD21" s="1700"/>
      <c r="BE21" s="1847"/>
      <c r="BF21" s="1679" t="n">
        <f aca="false">SUBTOTAL(9,BC23:BE23)</f>
        <v>0</v>
      </c>
      <c r="BG21" s="1702"/>
      <c r="BH21" s="0" t="n">
        <f aca="false">'02.24 по датам'!II21</f>
        <v>0</v>
      </c>
      <c r="BI21" s="0" t="n">
        <f aca="false">'02.24 по датам'!IJ21</f>
        <v>0</v>
      </c>
      <c r="BJ21" s="0" t="n">
        <f aca="false">SUBTOTAL(9,BH23:BI23)</f>
        <v>0</v>
      </c>
      <c r="BK21" s="0"/>
      <c r="BL21" s="0" t="n">
        <f aca="false">'02.24 по датам'!IW21</f>
        <v>0</v>
      </c>
      <c r="BM21" s="0" t="n">
        <f aca="false">'02.24 по датам'!IX21</f>
        <v>0</v>
      </c>
      <c r="BN21" s="0" t="n">
        <f aca="false">'02.24 по датам'!IY21</f>
        <v>0</v>
      </c>
      <c r="BO21" s="0" t="n">
        <f aca="false">COUNTIF(BL22:BN22,"&gt;"&amp;0)</f>
        <v>0</v>
      </c>
      <c r="BP21" s="0"/>
      <c r="BQ21" s="0"/>
      <c r="BR21" s="0"/>
      <c r="BS21" s="0"/>
      <c r="BT21" s="0"/>
      <c r="BU21" s="0"/>
      <c r="BV21" s="1827"/>
      <c r="BW21" s="1827"/>
      <c r="BX21" s="1722"/>
      <c r="BY21" s="1722"/>
      <c r="BZ21" s="1827"/>
      <c r="CA21" s="0"/>
      <c r="CB21" s="0"/>
      <c r="CC21" s="0" t="n">
        <v>2</v>
      </c>
      <c r="CD21" s="0"/>
    </row>
    <row r="22" customFormat="false" ht="11.25" hidden="false" customHeight="true" outlineLevel="0" collapsed="false">
      <c r="A22" s="1611"/>
      <c r="B22" s="1729" t="s">
        <v>661</v>
      </c>
      <c r="C22" s="0" t="n">
        <f aca="false">'02.24 по датам'!X22</f>
        <v>0</v>
      </c>
      <c r="D22" s="0" t="n">
        <f aca="false">'02.24 по датам'!Y22</f>
        <v>0</v>
      </c>
      <c r="E22" s="0" t="n">
        <f aca="false">'02.24 по датам'!Z22</f>
        <v>0</v>
      </c>
      <c r="F22" s="0" t="n">
        <f aca="false">SUBTOTAL(9,C22:E22)</f>
        <v>0</v>
      </c>
      <c r="G22" s="0" t="n">
        <f aca="false">F22+G18</f>
        <v>0</v>
      </c>
      <c r="H22" s="0" t="n">
        <f aca="false">'02.24 по датам'!AP22</f>
        <v>0</v>
      </c>
      <c r="I22" s="0" t="n">
        <f aca="false">'02.24 по датам'!AQ22</f>
        <v>0</v>
      </c>
      <c r="J22" s="0" t="n">
        <f aca="false">'02.24 по датам'!AR22</f>
        <v>0</v>
      </c>
      <c r="K22" s="0" t="n">
        <f aca="false">SUBTOTAL(9,H22:J22)</f>
        <v>0</v>
      </c>
      <c r="L22" s="0" t="n">
        <f aca="false">K22+L18</f>
        <v>0</v>
      </c>
      <c r="M22" s="0" t="n">
        <f aca="false">'02.24 по датам'!BR22</f>
        <v>0</v>
      </c>
      <c r="N22" s="0" t="n">
        <f aca="false">'02.24 по датам'!BS22</f>
        <v>0</v>
      </c>
      <c r="O22" s="0" t="n">
        <f aca="false">'02.24 по датам'!BT22</f>
        <v>0</v>
      </c>
      <c r="P22" s="0" t="n">
        <f aca="false">SUBTOTAL(9,M22:O22)</f>
        <v>0</v>
      </c>
      <c r="Q22" s="0" t="n">
        <f aca="false">P22+Q18</f>
        <v>0</v>
      </c>
      <c r="R22" s="0" t="n">
        <f aca="false">'02.24 по датам'!CJ22</f>
        <v>0</v>
      </c>
      <c r="S22" s="0" t="n">
        <f aca="false">'02.24 по датам'!CK22</f>
        <v>0</v>
      </c>
      <c r="T22" s="0" t="n">
        <f aca="false">'02.24 по датам'!CL22</f>
        <v>0</v>
      </c>
      <c r="U22" s="0" t="n">
        <f aca="false">SUBTOTAL(9,R22:T22)</f>
        <v>0</v>
      </c>
      <c r="V22" s="0" t="n">
        <f aca="false">U22+V18</f>
        <v>0</v>
      </c>
      <c r="W22" s="0" t="n">
        <f aca="false">+F22+K22+P22+U22</f>
        <v>0</v>
      </c>
      <c r="X22" s="0" t="n">
        <f aca="false">W22+X18</f>
        <v>0</v>
      </c>
      <c r="Y22" s="0" t="n">
        <f aca="false">'02.24 по датам'!DD22</f>
        <v>0</v>
      </c>
      <c r="Z22" s="0" t="n">
        <f aca="false">'02.24 по датам'!DE22</f>
        <v>0</v>
      </c>
      <c r="AA22" s="0" t="n">
        <f aca="false">'02.24 по датам'!DF22</f>
        <v>0</v>
      </c>
      <c r="AB22" s="0" t="n">
        <f aca="false">SUBTOTAL(9,Y22:AA22)</f>
        <v>0</v>
      </c>
      <c r="AC22" s="0" t="n">
        <f aca="false">AB22:AB22+IF($B18:$B18=2,0,AC18:AC18)</f>
        <v>0</v>
      </c>
      <c r="AD22" s="0" t="n">
        <f aca="false">'02.24 по датам'!DV22</f>
        <v>0</v>
      </c>
      <c r="AE22" s="0" t="n">
        <f aca="false">'02.24 по датам'!DW22</f>
        <v>0</v>
      </c>
      <c r="AF22" s="0" t="n">
        <f aca="false">'02.24 по датам'!DX22</f>
        <v>0</v>
      </c>
      <c r="AG22" s="0" t="n">
        <f aca="false">SUBTOTAL(9,AD22:AF22)</f>
        <v>0</v>
      </c>
      <c r="AH22" s="0" t="n">
        <f aca="false">AG22:AG22+IF($B18:$B18=2,0,AH18:AH18)</f>
        <v>0</v>
      </c>
      <c r="AI22" s="0" t="n">
        <f aca="false">'02.24 по датам'!EZ22</f>
        <v>0</v>
      </c>
      <c r="AJ22" s="0" t="n">
        <f aca="false">'02.24 по датам'!FA22</f>
        <v>0</v>
      </c>
      <c r="AK22" s="0" t="n">
        <f aca="false">'02.24 по датам'!FB22</f>
        <v>0</v>
      </c>
      <c r="AL22" s="0" t="n">
        <f aca="false">SUBTOTAL(9,AI22:AK22)</f>
        <v>0</v>
      </c>
      <c r="AM22" s="0" t="n">
        <f aca="false">AL22:AL22+IF($B18:$B18=2,0,AM18:AM18)</f>
        <v>0</v>
      </c>
      <c r="AN22" s="0" t="n">
        <f aca="false">'02.24 по датам'!FO22</f>
        <v>0</v>
      </c>
      <c r="AO22" s="0" t="n">
        <f aca="false">'02.24 по датам'!FP22</f>
        <v>0</v>
      </c>
      <c r="AP22" s="0" t="n">
        <f aca="false">'02.24 по датам'!FQ22</f>
        <v>0</v>
      </c>
      <c r="AQ22" s="0" t="n">
        <f aca="false">SUBTOTAL(9,AN22:AP22)</f>
        <v>0</v>
      </c>
      <c r="AR22" s="0" t="n">
        <f aca="false">AQ22:AQ22+IF($B18:$B18=2,0,AR18:AR18)</f>
        <v>0</v>
      </c>
      <c r="AS22" s="1851"/>
      <c r="AT22" s="1744"/>
      <c r="AU22" s="1732"/>
      <c r="AV22" s="1748" t="n">
        <f aca="false">SUBTOTAL(9,AS22:AU22)</f>
        <v>0</v>
      </c>
      <c r="AW22" s="1738" t="n">
        <f aca="false">SUBTOTAL(9,AS22:AU22)</f>
        <v>0</v>
      </c>
      <c r="AX22" s="1737" t="n">
        <f aca="false">AW22:AW22+IF($B18:$B18=2,0,AX18:AX18)</f>
        <v>0</v>
      </c>
      <c r="AY22" s="0"/>
      <c r="AZ22" s="0" t="e">
        <f aca="false">IF(IF($CE$10=$CE$1,"",CD20-$CE$10)&lt;0,IF($CE$10=$CE$1,"",-CD20+$CE$10),"")</f>
        <v>#VALUE!</v>
      </c>
      <c r="BA22" s="0" t="e">
        <f aca="false">SUBTOTAL(9,AY22:AZ22)</f>
        <v>#VALUE!</v>
      </c>
      <c r="BB22" s="0" t="n">
        <f aca="false">$BB$3+BB18</f>
        <v>35.91</v>
      </c>
      <c r="BC22" s="1756"/>
      <c r="BD22" s="1757"/>
      <c r="BE22" s="1832"/>
      <c r="BF22" s="1738" t="n">
        <f aca="false">SUBTOTAL(9,BC22:BE22)</f>
        <v>0</v>
      </c>
      <c r="BG22" s="1748" t="n">
        <f aca="false">BF22:BF22+IF($B18:$B18=2,0,BG18:BG18)</f>
        <v>0</v>
      </c>
      <c r="BH22" s="0" t="n">
        <f aca="false">'02.24 по датам'!II22</f>
        <v>0</v>
      </c>
      <c r="BI22" s="0" t="n">
        <f aca="false">'02.24 по датам'!IJ22</f>
        <v>0</v>
      </c>
      <c r="BJ22" s="0" t="n">
        <f aca="false">SUBTOTAL(9,BH22:BI22)</f>
        <v>0</v>
      </c>
      <c r="BK22" s="0" t="n">
        <f aca="false">BJ22:BJ22+IF($B18:$B18=2,0,BK18:BK18)</f>
        <v>0</v>
      </c>
      <c r="BL22" s="0" t="n">
        <f aca="false">'02.24 по датам'!IW22</f>
        <v>0</v>
      </c>
      <c r="BM22" s="0" t="n">
        <f aca="false">'02.24 по датам'!IX22</f>
        <v>0</v>
      </c>
      <c r="BN22" s="0" t="n">
        <f aca="false">'02.24 по датам'!IY22</f>
        <v>0</v>
      </c>
      <c r="BO22" s="0" t="n">
        <f aca="false">SUBTOTAL(9,BL22:BN22)</f>
        <v>0</v>
      </c>
      <c r="BP22" s="0" t="n">
        <f aca="false">BO22:BO22+IF($B18:$B18=2,0,BP18:BP18)</f>
        <v>0</v>
      </c>
      <c r="BQ22" s="0"/>
      <c r="BR22" s="0"/>
      <c r="BS22" s="0" t="e">
        <f aca="false">IF(IF($CE$10=$CE$1,"",CD20-$CE$10)&gt;0,IF($CE$10=$CE$1,"",CD20-$CE$10),"")</f>
        <v>#VALUE!</v>
      </c>
      <c r="BT22" s="0" t="e">
        <f aca="false">SUBTOTAL(9,BQ22:BS22)</f>
        <v>#VALUE!</v>
      </c>
      <c r="BU22" s="0" t="n">
        <f aca="false">SUMIF($C$5:BT$5,"Накопленный эффект, т/сут",$C22:BT22)+SUMIF($C$5:BT$5,"Нараст.  по потенциалу",$C22:BT22)-SUMIF($C$5:BT$5,"Нараст. по остановкам",$C22:BT22)-SUMIF($C$5:BT$5,"ИТОГО перевод в ППД",$C22:BT22)-SUMIF($C$5:BT$5,"ИТОГО  нерент, по распоряж.",$C22:BT22)-SUMIF($C$5:BT$5,"ИТОГО ост. дебит от ЗБС, Углуб., ПВЛГ/ПНЛГ",$C22:BT22)</f>
        <v>0</v>
      </c>
      <c r="BV22" s="1764"/>
      <c r="BW22" s="1764"/>
      <c r="BX22" s="1771"/>
      <c r="BY22" s="1771"/>
      <c r="BZ22" s="1764" t="n">
        <f aca="false">SUBTOTAL(9,BV22:BY22)</f>
        <v>0</v>
      </c>
      <c r="CA22" s="0"/>
      <c r="CB22" s="0" t="n">
        <f aca="false">CB$4:CB$4+SUMIF($C$5:BZ$5,"Нараст. по остановкам",$C22:BZ22)-SUMIF($C$5:BZ$5,"Нараст.  по потенциалу",$C22:BZ22)</f>
        <v>31.893</v>
      </c>
      <c r="CC22" s="0" t="n">
        <v>3</v>
      </c>
      <c r="CD22" s="0"/>
    </row>
    <row r="23" customFormat="false" ht="1.5" hidden="false" customHeight="true" outlineLevel="0" collapsed="false">
      <c r="A23" s="1777"/>
      <c r="B23" s="1777"/>
      <c r="C23" s="0" t="n">
        <f aca="false">'02.24 по датам'!X23</f>
        <v>0</v>
      </c>
      <c r="D23" s="0" t="n">
        <f aca="false">'02.24 по датам'!Y23</f>
        <v>0</v>
      </c>
      <c r="E23" s="0" t="n">
        <f aca="false">'02.24 по датам'!Z23</f>
        <v>0</v>
      </c>
      <c r="F23" s="0"/>
      <c r="G23" s="0"/>
      <c r="H23" s="0" t="n">
        <f aca="false">'02.24 по датам'!AP23</f>
        <v>0</v>
      </c>
      <c r="I23" s="0" t="n">
        <f aca="false">'02.24 по датам'!AQ23</f>
        <v>0</v>
      </c>
      <c r="J23" s="0" t="n">
        <f aca="false">'02.24 по датам'!AR23</f>
        <v>0</v>
      </c>
      <c r="K23" s="0"/>
      <c r="L23" s="0"/>
      <c r="M23" s="0" t="n">
        <f aca="false">'02.24 по датам'!BR23</f>
        <v>0</v>
      </c>
      <c r="N23" s="0" t="n">
        <f aca="false">'02.24 по датам'!BS23</f>
        <v>0</v>
      </c>
      <c r="O23" s="0" t="n">
        <f aca="false">'02.24 по датам'!BT23</f>
        <v>0</v>
      </c>
      <c r="P23" s="0"/>
      <c r="Q23" s="0"/>
      <c r="R23" s="0" t="n">
        <f aca="false">'02.24 по датам'!CJ23</f>
        <v>0</v>
      </c>
      <c r="S23" s="0" t="n">
        <f aca="false">'02.24 по датам'!CK23</f>
        <v>0</v>
      </c>
      <c r="T23" s="0" t="n">
        <f aca="false">'02.24 по датам'!CL23</f>
        <v>0</v>
      </c>
      <c r="U23" s="0"/>
      <c r="V23" s="0"/>
      <c r="W23" s="0"/>
      <c r="X23" s="0"/>
      <c r="Y23" s="0" t="n">
        <f aca="false">'02.24 по датам'!DD23</f>
        <v>0</v>
      </c>
      <c r="Z23" s="0" t="n">
        <f aca="false">'02.24 по датам'!DE23</f>
        <v>0</v>
      </c>
      <c r="AA23" s="0" t="n">
        <f aca="false">'02.24 по датам'!DF23</f>
        <v>0</v>
      </c>
      <c r="AB23" s="0"/>
      <c r="AC23" s="0"/>
      <c r="AD23" s="0" t="n">
        <f aca="false">'02.24 по датам'!DV23</f>
        <v>0</v>
      </c>
      <c r="AE23" s="0" t="n">
        <f aca="false">'02.24 по датам'!DW23</f>
        <v>0</v>
      </c>
      <c r="AF23" s="0" t="n">
        <f aca="false">'02.24 по датам'!DX23</f>
        <v>0</v>
      </c>
      <c r="AG23" s="0"/>
      <c r="AH23" s="0"/>
      <c r="AI23" s="0" t="n">
        <f aca="false">'02.24 по датам'!EZ23</f>
        <v>0</v>
      </c>
      <c r="AJ23" s="0" t="n">
        <f aca="false">'02.24 по датам'!FA23</f>
        <v>0</v>
      </c>
      <c r="AK23" s="0" t="n">
        <f aca="false">'02.24 по датам'!FB23</f>
        <v>0</v>
      </c>
      <c r="AL23" s="0"/>
      <c r="AM23" s="0"/>
      <c r="AN23" s="0" t="n">
        <f aca="false">'02.24 по датам'!FO23</f>
        <v>0</v>
      </c>
      <c r="AO23" s="0" t="n">
        <f aca="false">'02.24 по датам'!FP23</f>
        <v>0</v>
      </c>
      <c r="AP23" s="0" t="n">
        <f aca="false">'02.24 по датам'!FQ23</f>
        <v>0</v>
      </c>
      <c r="AQ23" s="0"/>
      <c r="AR23" s="0"/>
      <c r="AS23" s="1779"/>
      <c r="AT23" s="1779"/>
      <c r="AU23" s="1779"/>
      <c r="AV23" s="1783"/>
      <c r="AW23" s="1783"/>
      <c r="AX23" s="1783"/>
      <c r="AY23" s="0"/>
      <c r="AZ23" s="0"/>
      <c r="BA23" s="0"/>
      <c r="BB23" s="1790"/>
      <c r="BC23" s="1791"/>
      <c r="BD23" s="1757"/>
      <c r="BE23" s="1787"/>
      <c r="BF23" s="1783"/>
      <c r="BG23" s="1783"/>
      <c r="BH23" s="0" t="n">
        <f aca="false">'02.24 по датам'!II23</f>
        <v>0</v>
      </c>
      <c r="BI23" s="0" t="n">
        <f aca="false">'02.24 по датам'!IJ23</f>
        <v>0</v>
      </c>
      <c r="BJ23" s="0"/>
      <c r="BK23" s="0"/>
      <c r="BL23" s="0" t="n">
        <f aca="false">'02.24 по датам'!IW23</f>
        <v>0</v>
      </c>
      <c r="BM23" s="0" t="n">
        <f aca="false">'02.24 по датам'!IX23</f>
        <v>0</v>
      </c>
      <c r="BN23" s="0" t="n">
        <f aca="false">'02.24 по датам'!IY23</f>
        <v>0</v>
      </c>
      <c r="BO23" s="0"/>
      <c r="BP23" s="0"/>
      <c r="BQ23" s="0"/>
      <c r="BR23" s="0"/>
      <c r="BS23" s="0"/>
      <c r="BT23" s="0"/>
      <c r="BU23" s="0"/>
      <c r="BV23" s="1792"/>
      <c r="BW23" s="1792"/>
      <c r="BX23" s="1792"/>
      <c r="BY23" s="1792"/>
      <c r="BZ23" s="1792"/>
      <c r="CA23" s="0"/>
      <c r="CB23" s="0"/>
      <c r="CC23" s="0" t="n">
        <v>4</v>
      </c>
      <c r="CD23" s="0"/>
      <c r="CE23" s="1797"/>
    </row>
    <row r="24" customFormat="false" ht="11.25" hidden="false" customHeight="true" outlineLevel="0" collapsed="false">
      <c r="A24" s="1611" t="n">
        <f aca="false">A20+1</f>
        <v>45326</v>
      </c>
      <c r="B24" s="1612" t="s">
        <v>662</v>
      </c>
      <c r="C24" s="0" t="n">
        <f aca="false">'02.24 по датам'!X24</f>
        <v>0</v>
      </c>
      <c r="D24" s="0" t="n">
        <f aca="false">'02.24 по датам'!Y24</f>
        <v>0</v>
      </c>
      <c r="E24" s="0" t="n">
        <f aca="false">'02.24 по датам'!Z24</f>
        <v>0</v>
      </c>
      <c r="F24" s="0"/>
      <c r="G24" s="0"/>
      <c r="H24" s="0" t="n">
        <f aca="false">'02.24 по датам'!AP24</f>
        <v>0</v>
      </c>
      <c r="I24" s="0" t="n">
        <f aca="false">'02.24 по датам'!AQ24</f>
        <v>0</v>
      </c>
      <c r="J24" s="0" t="n">
        <f aca="false">'02.24 по датам'!AR24</f>
        <v>0</v>
      </c>
      <c r="K24" s="0"/>
      <c r="L24" s="0"/>
      <c r="M24" s="0" t="n">
        <f aca="false">'02.24 по датам'!BR24</f>
        <v>0</v>
      </c>
      <c r="N24" s="0" t="n">
        <f aca="false">'02.24 по датам'!BS24</f>
        <v>0</v>
      </c>
      <c r="O24" s="0" t="n">
        <f aca="false">'02.24 по датам'!BT24</f>
        <v>0</v>
      </c>
      <c r="P24" s="0"/>
      <c r="Q24" s="0"/>
      <c r="R24" s="0" t="n">
        <f aca="false">'02.24 по датам'!CJ24</f>
        <v>0</v>
      </c>
      <c r="S24" s="0" t="n">
        <f aca="false">'02.24 по датам'!CK24</f>
        <v>0</v>
      </c>
      <c r="T24" s="0" t="n">
        <f aca="false">'02.24 по датам'!CL24</f>
        <v>0</v>
      </c>
      <c r="U24" s="0"/>
      <c r="V24" s="0"/>
      <c r="W24" s="0"/>
      <c r="X24" s="0"/>
      <c r="Y24" s="0" t="n">
        <f aca="false">'02.24 по датам'!DD24</f>
        <v>0</v>
      </c>
      <c r="Z24" s="0" t="n">
        <f aca="false">'02.24 по датам'!DE24</f>
        <v>0</v>
      </c>
      <c r="AA24" s="0" t="n">
        <f aca="false">'02.24 по датам'!DF24</f>
        <v>0</v>
      </c>
      <c r="AB24" s="0"/>
      <c r="AC24" s="0"/>
      <c r="AD24" s="0" t="n">
        <f aca="false">'02.24 по датам'!DV24</f>
        <v>0</v>
      </c>
      <c r="AE24" s="0" t="n">
        <f aca="false">'02.24 по датам'!DW24</f>
        <v>0</v>
      </c>
      <c r="AF24" s="0" t="n">
        <f aca="false">'02.24 по датам'!DX24</f>
        <v>0</v>
      </c>
      <c r="AG24" s="0"/>
      <c r="AH24" s="0"/>
      <c r="AI24" s="0" t="n">
        <f aca="false">'02.24 по датам'!EZ24</f>
        <v>0</v>
      </c>
      <c r="AJ24" s="0" t="n">
        <f aca="false">'02.24 по датам'!FA24</f>
        <v>0</v>
      </c>
      <c r="AK24" s="0" t="n">
        <f aca="false">'02.24 по датам'!FB24</f>
        <v>0</v>
      </c>
      <c r="AL24" s="0"/>
      <c r="AM24" s="0"/>
      <c r="AN24" s="0" t="n">
        <f aca="false">'02.24 по датам'!FO24</f>
        <v>0</v>
      </c>
      <c r="AO24" s="0" t="n">
        <f aca="false">'02.24 по датам'!FP24</f>
        <v>0</v>
      </c>
      <c r="AP24" s="0" t="n">
        <f aca="false">'02.24 по датам'!FQ24</f>
        <v>0</v>
      </c>
      <c r="AQ24" s="0"/>
      <c r="AR24" s="0"/>
      <c r="AS24" s="1627"/>
      <c r="AT24" s="1627"/>
      <c r="AU24" s="1627"/>
      <c r="AV24" s="1631"/>
      <c r="AW24" s="1621"/>
      <c r="AX24" s="1620"/>
      <c r="AY24" s="0"/>
      <c r="AZ24" s="0"/>
      <c r="BA24" s="0"/>
      <c r="BB24" s="0"/>
      <c r="BC24" s="1639"/>
      <c r="BD24" s="1640"/>
      <c r="BE24" s="1842"/>
      <c r="BF24" s="1621"/>
      <c r="BG24" s="1631"/>
      <c r="BH24" s="0" t="n">
        <f aca="false">'02.24 по датам'!II24</f>
        <v>0</v>
      </c>
      <c r="BI24" s="0" t="n">
        <f aca="false">'02.24 по датам'!IJ24</f>
        <v>0</v>
      </c>
      <c r="BJ24" s="0"/>
      <c r="BK24" s="0"/>
      <c r="BL24" s="0" t="n">
        <f aca="false">'02.24 по датам'!IW24</f>
        <v>0</v>
      </c>
      <c r="BM24" s="0" t="n">
        <f aca="false">'02.24 по датам'!IX24</f>
        <v>0</v>
      </c>
      <c r="BN24" s="0" t="n">
        <f aca="false">'02.24 по датам'!IY24</f>
        <v>0</v>
      </c>
      <c r="BO24" s="0"/>
      <c r="BP24" s="0"/>
      <c r="BQ24" s="0"/>
      <c r="BR24" s="0"/>
      <c r="BS24" s="0"/>
      <c r="BT24" s="0"/>
      <c r="BU24" s="0"/>
      <c r="BV24" s="1817"/>
      <c r="BW24" s="1660"/>
      <c r="BX24" s="1660"/>
      <c r="BY24" s="1660"/>
      <c r="BZ24" s="1817"/>
      <c r="CA24" s="0" t="e">
        <f aca="false">CA$4:CA$4+SUMIF($C$5:BZ$5,"Нараст. баланс",$C26:BZ26)+SUMIF($C$7:BW$7,"Итого (с ВНР)",$C26:BW26)-SUMIF($C$5:BZ$5,"Геол. снижение,  т/сут",$C26:BZ26)-SUMIF(BY$7:BZ$7,"Итого",BY26:BZ26)-SUMIF($C$7:BZ$7,"Итого (с ВСП)",$C26:BZ26)</f>
        <v>#VALUE!</v>
      </c>
      <c r="CB24" s="0"/>
      <c r="CC24" s="0" t="n">
        <v>1</v>
      </c>
      <c r="CD24" s="0" t="e">
        <f aca="false">CD$4:CD$4+SUMIF($C$5:BZ$5,"Нараст. баланс",$C26:BZ26)+SUMIF($C$7:BW$7,$C26:BW26)-SUMIF($C$5:BZ$5,"Геол. снижение,  т/сут",$C26:BZ26)-SUMIF(BY$7:BZ$7,"Итого",BY26:BZ26)</f>
        <v>#VALUE!</v>
      </c>
    </row>
    <row r="25" customFormat="false" ht="11.25" hidden="false" customHeight="true" outlineLevel="0" collapsed="false">
      <c r="A25" s="1611"/>
      <c r="B25" s="1670" t="s">
        <v>663</v>
      </c>
      <c r="C25" s="0" t="n">
        <f aca="false">'02.24 по датам'!X25</f>
        <v>0</v>
      </c>
      <c r="D25" s="0" t="n">
        <f aca="false">'02.24 по датам'!Y25</f>
        <v>0</v>
      </c>
      <c r="E25" s="0" t="n">
        <f aca="false">'02.24 по датам'!Z25</f>
        <v>0</v>
      </c>
      <c r="F25" s="0" t="n">
        <f aca="false">COUNTIF(C26:E26,"&gt;"&amp;0)</f>
        <v>0</v>
      </c>
      <c r="G25" s="0"/>
      <c r="H25" s="0" t="n">
        <f aca="false">'02.24 по датам'!AP25</f>
        <v>0</v>
      </c>
      <c r="I25" s="0" t="n">
        <f aca="false">'02.24 по датам'!AQ25</f>
        <v>0</v>
      </c>
      <c r="J25" s="0" t="n">
        <f aca="false">'02.24 по датам'!AR25</f>
        <v>0</v>
      </c>
      <c r="K25" s="0" t="n">
        <f aca="false">COUNTIF(H26:J26,"&gt;"&amp;0)</f>
        <v>0</v>
      </c>
      <c r="L25" s="0"/>
      <c r="M25" s="0" t="n">
        <f aca="false">'02.24 по датам'!BR25</f>
        <v>0</v>
      </c>
      <c r="N25" s="0" t="n">
        <f aca="false">'02.24 по датам'!BS25</f>
        <v>0</v>
      </c>
      <c r="O25" s="0" t="n">
        <f aca="false">'02.24 по датам'!BT25</f>
        <v>0</v>
      </c>
      <c r="P25" s="0" t="n">
        <f aca="false">COUNTIF(M26:O26,"&gt;"&amp;0)</f>
        <v>0</v>
      </c>
      <c r="Q25" s="0"/>
      <c r="R25" s="0" t="n">
        <f aca="false">'02.24 по датам'!CJ25</f>
        <v>0</v>
      </c>
      <c r="S25" s="0" t="n">
        <f aca="false">'02.24 по датам'!CK25</f>
        <v>0</v>
      </c>
      <c r="T25" s="0" t="n">
        <f aca="false">'02.24 по датам'!CL25</f>
        <v>0</v>
      </c>
      <c r="U25" s="0" t="n">
        <f aca="false">COUNTIF(R26:T26,"&gt;"&amp;0)</f>
        <v>0</v>
      </c>
      <c r="V25" s="0"/>
      <c r="W25" s="0" t="n">
        <f aca="false">F25+K25+P25+U25</f>
        <v>0</v>
      </c>
      <c r="X25" s="0"/>
      <c r="Y25" s="0" t="n">
        <f aca="false">'02.24 по датам'!DD25</f>
        <v>0</v>
      </c>
      <c r="Z25" s="0" t="n">
        <f aca="false">'02.24 по датам'!DE25</f>
        <v>0</v>
      </c>
      <c r="AA25" s="0" t="n">
        <f aca="false">'02.24 по датам'!DF25</f>
        <v>0</v>
      </c>
      <c r="AB25" s="0" t="n">
        <f aca="false">SUBTOTAL(9,Y27:AA27)</f>
        <v>0</v>
      </c>
      <c r="AC25" s="0"/>
      <c r="AD25" s="0" t="n">
        <f aca="false">'02.24 по датам'!DV25</f>
        <v>0</v>
      </c>
      <c r="AE25" s="0" t="n">
        <f aca="false">'02.24 по датам'!DW25</f>
        <v>0</v>
      </c>
      <c r="AF25" s="0" t="n">
        <f aca="false">'02.24 по датам'!DX25</f>
        <v>0</v>
      </c>
      <c r="AG25" s="0" t="n">
        <f aca="false">COUNTIF(AD26:AF26,"&gt;"&amp;0)</f>
        <v>0</v>
      </c>
      <c r="AH25" s="0"/>
      <c r="AI25" s="0" t="n">
        <f aca="false">'02.24 по датам'!EZ25</f>
        <v>0</v>
      </c>
      <c r="AJ25" s="0" t="n">
        <f aca="false">'02.24 по датам'!FA25</f>
        <v>0</v>
      </c>
      <c r="AK25" s="0" t="n">
        <f aca="false">'02.24 по датам'!FB25</f>
        <v>0</v>
      </c>
      <c r="AL25" s="0" t="n">
        <f aca="false">COUNTIF(AI26:AK26,"&gt;"&amp;0)</f>
        <v>0</v>
      </c>
      <c r="AM25" s="0"/>
      <c r="AN25" s="0" t="n">
        <f aca="false">'02.24 по датам'!FO25</f>
        <v>0</v>
      </c>
      <c r="AO25" s="0" t="n">
        <f aca="false">'02.24 по датам'!FP25</f>
        <v>0</v>
      </c>
      <c r="AP25" s="0" t="n">
        <f aca="false">'02.24 по датам'!FQ25</f>
        <v>0</v>
      </c>
      <c r="AQ25" s="0" t="n">
        <f aca="false">COUNTIF(AN26:AP26,"&gt;"&amp;0)</f>
        <v>0</v>
      </c>
      <c r="AR25" s="0"/>
      <c r="AS25" s="1686"/>
      <c r="AT25" s="1686"/>
      <c r="AU25" s="1686"/>
      <c r="AV25" s="1690" t="n">
        <f aca="false">SUBTOTAL(9,AS27:AU27)</f>
        <v>0</v>
      </c>
      <c r="AW25" s="1679" t="n">
        <f aca="false">SUBTOTAL(9,AS27:AU27)</f>
        <v>0</v>
      </c>
      <c r="AX25" s="1691"/>
      <c r="AY25" s="0"/>
      <c r="AZ25" s="0"/>
      <c r="BA25" s="0"/>
      <c r="BB25" s="0"/>
      <c r="BC25" s="1699"/>
      <c r="BD25" s="1700"/>
      <c r="BE25" s="1847"/>
      <c r="BF25" s="1679" t="n">
        <f aca="false">SUBTOTAL(9,BC27:BE27)</f>
        <v>0</v>
      </c>
      <c r="BG25" s="1702"/>
      <c r="BH25" s="0" t="n">
        <f aca="false">'02.24 по датам'!II25</f>
        <v>0</v>
      </c>
      <c r="BI25" s="0" t="n">
        <f aca="false">'02.24 по датам'!IJ25</f>
        <v>0</v>
      </c>
      <c r="BJ25" s="0" t="n">
        <f aca="false">SUBTOTAL(9,BH27:BI27)</f>
        <v>0</v>
      </c>
      <c r="BK25" s="0"/>
      <c r="BL25" s="0" t="n">
        <f aca="false">'02.24 по датам'!IW25</f>
        <v>0</v>
      </c>
      <c r="BM25" s="0" t="n">
        <f aca="false">'02.24 по датам'!IX25</f>
        <v>0</v>
      </c>
      <c r="BN25" s="0" t="n">
        <f aca="false">'02.24 по датам'!IY25</f>
        <v>0</v>
      </c>
      <c r="BO25" s="0" t="n">
        <f aca="false">COUNTIF(BL26:BN26,"&gt;"&amp;0)</f>
        <v>0</v>
      </c>
      <c r="BP25" s="0"/>
      <c r="BQ25" s="0"/>
      <c r="BR25" s="0"/>
      <c r="BS25" s="0"/>
      <c r="BT25" s="0"/>
      <c r="BU25" s="0"/>
      <c r="BV25" s="1827"/>
      <c r="BW25" s="1722"/>
      <c r="BX25" s="1722"/>
      <c r="BY25" s="1722"/>
      <c r="BZ25" s="1827"/>
      <c r="CA25" s="0"/>
      <c r="CB25" s="0"/>
      <c r="CC25" s="0" t="n">
        <v>2</v>
      </c>
      <c r="CD25" s="0"/>
    </row>
    <row r="26" customFormat="false" ht="11.25" hidden="false" customHeight="true" outlineLevel="0" collapsed="false">
      <c r="A26" s="1611"/>
      <c r="B26" s="1729" t="s">
        <v>661</v>
      </c>
      <c r="C26" s="0" t="n">
        <f aca="false">'02.24 по датам'!X26</f>
        <v>0</v>
      </c>
      <c r="D26" s="0" t="n">
        <f aca="false">'02.24 по датам'!Y26</f>
        <v>0</v>
      </c>
      <c r="E26" s="0" t="n">
        <f aca="false">'02.24 по датам'!Z26</f>
        <v>0</v>
      </c>
      <c r="F26" s="0" t="n">
        <f aca="false">SUBTOTAL(9,C26:E26)</f>
        <v>0</v>
      </c>
      <c r="G26" s="0" t="n">
        <f aca="false">F26+G22</f>
        <v>0</v>
      </c>
      <c r="H26" s="0" t="n">
        <f aca="false">'02.24 по датам'!AP26</f>
        <v>0</v>
      </c>
      <c r="I26" s="0" t="n">
        <f aca="false">'02.24 по датам'!AQ26</f>
        <v>0</v>
      </c>
      <c r="J26" s="0" t="n">
        <f aca="false">'02.24 по датам'!AR26</f>
        <v>0</v>
      </c>
      <c r="K26" s="0" t="n">
        <f aca="false">SUBTOTAL(9,H26:J26)</f>
        <v>0</v>
      </c>
      <c r="L26" s="0" t="n">
        <f aca="false">K26+L22</f>
        <v>0</v>
      </c>
      <c r="M26" s="0" t="n">
        <f aca="false">'02.24 по датам'!BR26</f>
        <v>0</v>
      </c>
      <c r="N26" s="0" t="n">
        <f aca="false">'02.24 по датам'!BS26</f>
        <v>0</v>
      </c>
      <c r="O26" s="0" t="n">
        <f aca="false">'02.24 по датам'!BT26</f>
        <v>0</v>
      </c>
      <c r="P26" s="0" t="n">
        <f aca="false">SUBTOTAL(9,M26:O26)</f>
        <v>0</v>
      </c>
      <c r="Q26" s="0" t="n">
        <f aca="false">P26+Q22</f>
        <v>0</v>
      </c>
      <c r="R26" s="0" t="n">
        <f aca="false">'02.24 по датам'!CJ26</f>
        <v>0</v>
      </c>
      <c r="S26" s="0" t="n">
        <f aca="false">'02.24 по датам'!CK26</f>
        <v>0</v>
      </c>
      <c r="T26" s="0" t="n">
        <f aca="false">'02.24 по датам'!CL26</f>
        <v>0</v>
      </c>
      <c r="U26" s="0" t="n">
        <f aca="false">SUBTOTAL(9,R26:T26)</f>
        <v>0</v>
      </c>
      <c r="V26" s="0" t="n">
        <f aca="false">U26+V22</f>
        <v>0</v>
      </c>
      <c r="W26" s="0" t="n">
        <f aca="false">+F26+K26+P26+U26</f>
        <v>0</v>
      </c>
      <c r="X26" s="0" t="n">
        <f aca="false">W26+X22</f>
        <v>0</v>
      </c>
      <c r="Y26" s="0" t="n">
        <f aca="false">'02.24 по датам'!DD26</f>
        <v>0</v>
      </c>
      <c r="Z26" s="0" t="n">
        <f aca="false">'02.24 по датам'!DE26</f>
        <v>0</v>
      </c>
      <c r="AA26" s="0" t="n">
        <f aca="false">'02.24 по датам'!DF26</f>
        <v>0</v>
      </c>
      <c r="AB26" s="0" t="n">
        <f aca="false">SUBTOTAL(9,Y26:AA26)</f>
        <v>0</v>
      </c>
      <c r="AC26" s="0" t="n">
        <f aca="false">AB26:AB26+IF($B22:$B22=2,0,AC22:AC22)</f>
        <v>0</v>
      </c>
      <c r="AD26" s="0" t="n">
        <f aca="false">'02.24 по датам'!DV26</f>
        <v>0</v>
      </c>
      <c r="AE26" s="0" t="n">
        <f aca="false">'02.24 по датам'!DW26</f>
        <v>0</v>
      </c>
      <c r="AF26" s="0" t="n">
        <f aca="false">'02.24 по датам'!DX26</f>
        <v>0</v>
      </c>
      <c r="AG26" s="0" t="n">
        <f aca="false">SUBTOTAL(9,AD26:AF26)</f>
        <v>0</v>
      </c>
      <c r="AH26" s="0" t="n">
        <f aca="false">AG26:AG26+IF($B22:$B22=2,0,AH22:AH22)</f>
        <v>0</v>
      </c>
      <c r="AI26" s="0" t="n">
        <f aca="false">'02.24 по датам'!EZ26</f>
        <v>0</v>
      </c>
      <c r="AJ26" s="0" t="n">
        <f aca="false">'02.24 по датам'!FA26</f>
        <v>0</v>
      </c>
      <c r="AK26" s="0" t="n">
        <f aca="false">'02.24 по датам'!FB26</f>
        <v>0</v>
      </c>
      <c r="AL26" s="0" t="n">
        <f aca="false">SUBTOTAL(9,AI26:AK26)</f>
        <v>0</v>
      </c>
      <c r="AM26" s="0" t="n">
        <f aca="false">AL26:AL26+IF($B22:$B22=2,0,AM22:AM22)</f>
        <v>0</v>
      </c>
      <c r="AN26" s="0" t="n">
        <f aca="false">'02.24 по датам'!FO26</f>
        <v>0</v>
      </c>
      <c r="AO26" s="0" t="n">
        <f aca="false">'02.24 по датам'!FP26</f>
        <v>0</v>
      </c>
      <c r="AP26" s="0" t="n">
        <f aca="false">'02.24 по датам'!FQ26</f>
        <v>0</v>
      </c>
      <c r="AQ26" s="0" t="n">
        <f aca="false">SUBTOTAL(9,AN26:AP26)</f>
        <v>0</v>
      </c>
      <c r="AR26" s="0" t="n">
        <f aca="false">AQ26:AQ26+IF($B22:$B22=2,0,AR22:AR22)</f>
        <v>0</v>
      </c>
      <c r="AS26" s="1744"/>
      <c r="AT26" s="1744"/>
      <c r="AU26" s="1744"/>
      <c r="AV26" s="1748" t="n">
        <f aca="false">SUBTOTAL(9,AS26:AU26)</f>
        <v>0</v>
      </c>
      <c r="AW26" s="1738" t="n">
        <f aca="false">SUBTOTAL(9,AS26:AU26)</f>
        <v>0</v>
      </c>
      <c r="AX26" s="1737" t="n">
        <f aca="false">AW26:AW26+IF($B22:$B22=2,0,AX22:AX22)</f>
        <v>0</v>
      </c>
      <c r="AY26" s="0"/>
      <c r="AZ26" s="0" t="e">
        <f aca="false">IF(IF($CE$10=$CE$1,"",CD24-$CE$10)&lt;0,IF($CE$10=$CE$1,"",-CD24+$CE$10),"")</f>
        <v>#VALUE!</v>
      </c>
      <c r="BA26" s="0" t="e">
        <f aca="false">SUBTOTAL(9,AY26:AZ26)</f>
        <v>#VALUE!</v>
      </c>
      <c r="BB26" s="0" t="n">
        <f aca="false">$BB$3+BB22</f>
        <v>47.88</v>
      </c>
      <c r="BC26" s="1756"/>
      <c r="BD26" s="1757"/>
      <c r="BE26" s="1832"/>
      <c r="BF26" s="1738" t="n">
        <f aca="false">SUBTOTAL(9,BC26:BE26)</f>
        <v>0</v>
      </c>
      <c r="BG26" s="1748" t="n">
        <f aca="false">BF26:BF26+IF($B22:$B22=2,0,BG22:BG22)</f>
        <v>0</v>
      </c>
      <c r="BH26" s="0" t="n">
        <f aca="false">'02.24 по датам'!II26</f>
        <v>0</v>
      </c>
      <c r="BI26" s="0" t="n">
        <f aca="false">'02.24 по датам'!IJ26</f>
        <v>0</v>
      </c>
      <c r="BJ26" s="0" t="n">
        <f aca="false">SUBTOTAL(9,BH26:BI26)</f>
        <v>0</v>
      </c>
      <c r="BK26" s="0" t="n">
        <f aca="false">BJ26:BJ26+IF($B22:$B22=2,0,BK22:BK22)</f>
        <v>0</v>
      </c>
      <c r="BL26" s="0" t="n">
        <f aca="false">'02.24 по датам'!IW26</f>
        <v>0</v>
      </c>
      <c r="BM26" s="0" t="n">
        <f aca="false">'02.24 по датам'!IX26</f>
        <v>0</v>
      </c>
      <c r="BN26" s="0" t="n">
        <f aca="false">'02.24 по датам'!IY26</f>
        <v>0</v>
      </c>
      <c r="BO26" s="0" t="n">
        <f aca="false">SUBTOTAL(9,BL26:BN26)</f>
        <v>0</v>
      </c>
      <c r="BP26" s="0" t="n">
        <f aca="false">BO26:BO26+IF($B22:$B22=2,0,BP22:BP22)</f>
        <v>0</v>
      </c>
      <c r="BQ26" s="0"/>
      <c r="BR26" s="0"/>
      <c r="BS26" s="0" t="e">
        <f aca="false">IF(IF($CE$10=$CE$1,"",CD24-$CE$10)&gt;0,IF($CE$10=$CE$1,"",CD24-$CE$10),"")</f>
        <v>#VALUE!</v>
      </c>
      <c r="BT26" s="0" t="e">
        <f aca="false">SUBTOTAL(9,BQ26:BS26)</f>
        <v>#VALUE!</v>
      </c>
      <c r="BU26" s="0" t="n">
        <f aca="false">SUMIF($C$5:BT$5,"Накопленный эффект, т/сут",$C26:BT26)+SUMIF($C$5:BT$5,"Нараст.  по потенциалу",$C26:BT26)-SUMIF($C$5:BT$5,"Нараст. по остановкам",$C26:BT26)-SUMIF($C$5:BT$5,"ИТОГО перевод в ППД",$C26:BT26)-SUMIF($C$5:BT$5,"ИТОГО  нерент, по распоряж.",$C26:BT26)-SUMIF($C$5:BT$5,"ИТОГО ост. дебит от ЗБС, Углуб., ПВЛГ/ПНЛГ",$C26:BT26)</f>
        <v>0</v>
      </c>
      <c r="BV26" s="1764"/>
      <c r="BW26" s="1771"/>
      <c r="BX26" s="1771"/>
      <c r="BY26" s="1771"/>
      <c r="BZ26" s="1764" t="n">
        <f aca="false">SUBTOTAL(9,BV26:BY26)</f>
        <v>0</v>
      </c>
      <c r="CA26" s="0"/>
      <c r="CB26" s="0" t="n">
        <f aca="false">CB$4:CB$4+SUMIF($C$5:BZ$5,"Нараст. по остановкам",$C26:BZ26)-SUMIF($C$5:BZ$5,"Нараст.  по потенциалу",$C26:BZ26)</f>
        <v>31.893</v>
      </c>
      <c r="CC26" s="0" t="n">
        <v>3</v>
      </c>
      <c r="CD26" s="0"/>
    </row>
    <row r="27" customFormat="false" ht="1.5" hidden="false" customHeight="true" outlineLevel="0" collapsed="false">
      <c r="A27" s="1777"/>
      <c r="B27" s="1777"/>
      <c r="C27" s="0" t="n">
        <f aca="false">'02.24 по датам'!X27</f>
        <v>0</v>
      </c>
      <c r="D27" s="0" t="n">
        <f aca="false">'02.24 по датам'!Y27</f>
        <v>0</v>
      </c>
      <c r="E27" s="0" t="n">
        <f aca="false">'02.24 по датам'!Z27</f>
        <v>0</v>
      </c>
      <c r="F27" s="0"/>
      <c r="G27" s="0"/>
      <c r="H27" s="0" t="n">
        <f aca="false">'02.24 по датам'!AP27</f>
        <v>0</v>
      </c>
      <c r="I27" s="0" t="n">
        <f aca="false">'02.24 по датам'!AQ27</f>
        <v>0</v>
      </c>
      <c r="J27" s="0" t="n">
        <f aca="false">'02.24 по датам'!AR27</f>
        <v>0</v>
      </c>
      <c r="K27" s="0"/>
      <c r="L27" s="0"/>
      <c r="M27" s="0" t="n">
        <f aca="false">'02.24 по датам'!BR27</f>
        <v>0</v>
      </c>
      <c r="N27" s="0" t="n">
        <f aca="false">'02.24 по датам'!BS27</f>
        <v>0</v>
      </c>
      <c r="O27" s="0" t="n">
        <f aca="false">'02.24 по датам'!BT27</f>
        <v>0</v>
      </c>
      <c r="P27" s="0"/>
      <c r="Q27" s="0"/>
      <c r="R27" s="0" t="n">
        <f aca="false">'02.24 по датам'!CJ27</f>
        <v>0</v>
      </c>
      <c r="S27" s="0" t="n">
        <f aca="false">'02.24 по датам'!CK27</f>
        <v>0</v>
      </c>
      <c r="T27" s="0" t="n">
        <f aca="false">'02.24 по датам'!CL27</f>
        <v>0</v>
      </c>
      <c r="U27" s="0"/>
      <c r="V27" s="0"/>
      <c r="W27" s="0"/>
      <c r="X27" s="0"/>
      <c r="Y27" s="0" t="n">
        <f aca="false">'02.24 по датам'!DD27</f>
        <v>0</v>
      </c>
      <c r="Z27" s="0" t="n">
        <f aca="false">'02.24 по датам'!DE27</f>
        <v>0</v>
      </c>
      <c r="AA27" s="0" t="n">
        <f aca="false">'02.24 по датам'!DF27</f>
        <v>0</v>
      </c>
      <c r="AB27" s="0"/>
      <c r="AC27" s="0"/>
      <c r="AD27" s="0" t="n">
        <f aca="false">'02.24 по датам'!DV27</f>
        <v>0</v>
      </c>
      <c r="AE27" s="0" t="n">
        <f aca="false">'02.24 по датам'!DW27</f>
        <v>0</v>
      </c>
      <c r="AF27" s="0" t="n">
        <f aca="false">'02.24 по датам'!DX27</f>
        <v>0</v>
      </c>
      <c r="AG27" s="0"/>
      <c r="AH27" s="0"/>
      <c r="AI27" s="0" t="n">
        <f aca="false">'02.24 по датам'!EZ27</f>
        <v>0</v>
      </c>
      <c r="AJ27" s="0" t="n">
        <f aca="false">'02.24 по датам'!FA27</f>
        <v>0</v>
      </c>
      <c r="AK27" s="0" t="n">
        <f aca="false">'02.24 по датам'!FB27</f>
        <v>0</v>
      </c>
      <c r="AL27" s="0"/>
      <c r="AM27" s="0"/>
      <c r="AN27" s="0" t="n">
        <f aca="false">'02.24 по датам'!FO27</f>
        <v>0</v>
      </c>
      <c r="AO27" s="0" t="n">
        <f aca="false">'02.24 по датам'!FP27</f>
        <v>0</v>
      </c>
      <c r="AP27" s="0" t="n">
        <f aca="false">'02.24 по датам'!FQ27</f>
        <v>0</v>
      </c>
      <c r="AQ27" s="0"/>
      <c r="AR27" s="0"/>
      <c r="AS27" s="1779"/>
      <c r="AT27" s="1779"/>
      <c r="AU27" s="1779"/>
      <c r="AV27" s="1783"/>
      <c r="AW27" s="1783"/>
      <c r="AX27" s="1783"/>
      <c r="AY27" s="0"/>
      <c r="AZ27" s="0"/>
      <c r="BA27" s="0"/>
      <c r="BB27" s="1790"/>
      <c r="BC27" s="1757"/>
      <c r="BD27" s="1757"/>
      <c r="BE27" s="1787"/>
      <c r="BF27" s="1783"/>
      <c r="BG27" s="1783"/>
      <c r="BH27" s="0" t="n">
        <f aca="false">'02.24 по датам'!II27</f>
        <v>0</v>
      </c>
      <c r="BI27" s="0" t="n">
        <f aca="false">'02.24 по датам'!IJ27</f>
        <v>0</v>
      </c>
      <c r="BJ27" s="0"/>
      <c r="BK27" s="0"/>
      <c r="BL27" s="0" t="n">
        <f aca="false">'02.24 по датам'!IW27</f>
        <v>0</v>
      </c>
      <c r="BM27" s="0" t="n">
        <f aca="false">'02.24 по датам'!IX27</f>
        <v>0</v>
      </c>
      <c r="BN27" s="0" t="n">
        <f aca="false">'02.24 по датам'!IY27</f>
        <v>0</v>
      </c>
      <c r="BO27" s="0"/>
      <c r="BP27" s="0"/>
      <c r="BQ27" s="0"/>
      <c r="BR27" s="0"/>
      <c r="BS27" s="0"/>
      <c r="BT27" s="0"/>
      <c r="BU27" s="0"/>
      <c r="BV27" s="1792"/>
      <c r="BW27" s="1792"/>
      <c r="BX27" s="1792"/>
      <c r="BY27" s="1792"/>
      <c r="BZ27" s="1792"/>
      <c r="CA27" s="0"/>
      <c r="CB27" s="0"/>
      <c r="CC27" s="0" t="n">
        <v>4</v>
      </c>
      <c r="CD27" s="0"/>
      <c r="CE27" s="1797"/>
    </row>
    <row r="28" customFormat="false" ht="11.25" hidden="false" customHeight="true" outlineLevel="0" collapsed="false">
      <c r="A28" s="1611" t="n">
        <f aca="false">A24+1</f>
        <v>45327</v>
      </c>
      <c r="B28" s="1612" t="s">
        <v>662</v>
      </c>
      <c r="C28" s="0" t="n">
        <f aca="false">'02.24 по датам'!X28</f>
        <v>0</v>
      </c>
      <c r="D28" s="0" t="n">
        <f aca="false">'02.24 по датам'!Y28</f>
        <v>0</v>
      </c>
      <c r="E28" s="0" t="n">
        <f aca="false">'02.24 по датам'!Z28</f>
        <v>0</v>
      </c>
      <c r="F28" s="0"/>
      <c r="G28" s="0"/>
      <c r="H28" s="0" t="n">
        <f aca="false">'02.24 по датам'!AP28</f>
        <v>0</v>
      </c>
      <c r="I28" s="0" t="n">
        <f aca="false">'02.24 по датам'!AQ28</f>
        <v>0</v>
      </c>
      <c r="J28" s="0" t="n">
        <f aca="false">'02.24 по датам'!AR28</f>
        <v>0</v>
      </c>
      <c r="K28" s="0"/>
      <c r="L28" s="0"/>
      <c r="M28" s="0" t="n">
        <f aca="false">'02.24 по датам'!BR28</f>
        <v>0</v>
      </c>
      <c r="N28" s="0" t="n">
        <f aca="false">'02.24 по датам'!BS28</f>
        <v>0</v>
      </c>
      <c r="O28" s="0" t="n">
        <f aca="false">'02.24 по датам'!BT28</f>
        <v>0</v>
      </c>
      <c r="P28" s="0"/>
      <c r="Q28" s="0"/>
      <c r="R28" s="0" t="n">
        <f aca="false">'02.24 по датам'!CJ28</f>
        <v>0</v>
      </c>
      <c r="S28" s="0" t="n">
        <f aca="false">'02.24 по датам'!CK28</f>
        <v>0</v>
      </c>
      <c r="T28" s="0" t="n">
        <f aca="false">'02.24 по датам'!CL28</f>
        <v>0</v>
      </c>
      <c r="U28" s="0"/>
      <c r="V28" s="0"/>
      <c r="W28" s="0"/>
      <c r="X28" s="0"/>
      <c r="Y28" s="0" t="n">
        <f aca="false">'02.24 по датам'!DD28</f>
        <v>0</v>
      </c>
      <c r="Z28" s="0" t="n">
        <f aca="false">'02.24 по датам'!DE28</f>
        <v>0</v>
      </c>
      <c r="AA28" s="0" t="n">
        <f aca="false">'02.24 по датам'!DF28</f>
        <v>0</v>
      </c>
      <c r="AB28" s="0"/>
      <c r="AC28" s="0"/>
      <c r="AD28" s="0" t="n">
        <f aca="false">'02.24 по датам'!DV28</f>
        <v>0</v>
      </c>
      <c r="AE28" s="0" t="n">
        <f aca="false">'02.24 по датам'!DW28</f>
        <v>0</v>
      </c>
      <c r="AF28" s="0" t="n">
        <f aca="false">'02.24 по датам'!DX28</f>
        <v>0</v>
      </c>
      <c r="AG28" s="0"/>
      <c r="AH28" s="0"/>
      <c r="AI28" s="0" t="n">
        <f aca="false">'02.24 по датам'!EZ28</f>
        <v>0</v>
      </c>
      <c r="AJ28" s="0" t="n">
        <f aca="false">'02.24 по датам'!FA28</f>
        <v>0</v>
      </c>
      <c r="AK28" s="0" t="n">
        <f aca="false">'02.24 по датам'!FB28</f>
        <v>0</v>
      </c>
      <c r="AL28" s="0"/>
      <c r="AM28" s="0"/>
      <c r="AN28" s="0" t="n">
        <f aca="false">'02.24 по датам'!FO28</f>
        <v>0</v>
      </c>
      <c r="AO28" s="0" t="n">
        <f aca="false">'02.24 по датам'!FP28</f>
        <v>0</v>
      </c>
      <c r="AP28" s="0" t="n">
        <f aca="false">'02.24 по датам'!FQ28</f>
        <v>0</v>
      </c>
      <c r="AQ28" s="0"/>
      <c r="AR28" s="0"/>
      <c r="AS28" s="1837"/>
      <c r="AT28" s="1627"/>
      <c r="AU28" s="1615"/>
      <c r="AV28" s="1631"/>
      <c r="AW28" s="1621"/>
      <c r="AX28" s="1620"/>
      <c r="AY28" s="0"/>
      <c r="AZ28" s="0"/>
      <c r="BA28" s="0"/>
      <c r="BB28" s="0"/>
      <c r="BC28" s="1639"/>
      <c r="BD28" s="1640"/>
      <c r="BE28" s="1842"/>
      <c r="BF28" s="1621"/>
      <c r="BG28" s="1631"/>
      <c r="BH28" s="0" t="n">
        <f aca="false">'02.24 по датам'!II28</f>
        <v>0</v>
      </c>
      <c r="BI28" s="0" t="n">
        <f aca="false">'02.24 по датам'!IJ28</f>
        <v>0</v>
      </c>
      <c r="BJ28" s="0"/>
      <c r="BK28" s="0"/>
      <c r="BL28" s="0" t="n">
        <f aca="false">'02.24 по датам'!IW28</f>
        <v>0</v>
      </c>
      <c r="BM28" s="0" t="n">
        <f aca="false">'02.24 по датам'!IX28</f>
        <v>0</v>
      </c>
      <c r="BN28" s="0" t="n">
        <f aca="false">'02.24 по датам'!IY28</f>
        <v>0</v>
      </c>
      <c r="BO28" s="0"/>
      <c r="BP28" s="0"/>
      <c r="BQ28" s="0"/>
      <c r="BR28" s="0"/>
      <c r="BS28" s="0"/>
      <c r="BT28" s="0"/>
      <c r="BU28" s="0"/>
      <c r="BV28" s="1817"/>
      <c r="BW28" s="1660"/>
      <c r="BX28" s="1660"/>
      <c r="BY28" s="1660"/>
      <c r="BZ28" s="1817"/>
      <c r="CA28" s="0" t="e">
        <f aca="false">CA$4:CA$4+SUMIF($C$5:BZ$5,"Нараст. баланс",$C30:BZ30)+SUMIF($C$7:BW$7,"Итого (с ВНР)",$C30:BW30)-SUMIF($C$5:BZ$5,"Геол. снижение,  т/сут",$C30:BZ30)-SUMIF(BY$7:BZ$7,"Итого",BY30:BZ30)-SUMIF($C$7:BZ$7,"Итого (с ВСП)",$C30:BZ30)</f>
        <v>#VALUE!</v>
      </c>
      <c r="CB28" s="0"/>
      <c r="CC28" s="0" t="n">
        <v>1</v>
      </c>
      <c r="CD28" s="0" t="e">
        <f aca="false">CD$4:CD$4+SUMIF($C$5:BZ$5,"Нараст. баланс",$C30:BZ30)+SUMIF($C$7:BW$7,$C30:BW30)-SUMIF($C$5:BZ$5,"Геол. снижение,  т/сут",$C30:BZ30)-SUMIF(BY$7:BZ$7,"Итого",BY30:BZ30)</f>
        <v>#VALUE!</v>
      </c>
    </row>
    <row r="29" customFormat="false" ht="11.25" hidden="false" customHeight="true" outlineLevel="0" collapsed="false">
      <c r="A29" s="1611"/>
      <c r="B29" s="1670" t="s">
        <v>663</v>
      </c>
      <c r="C29" s="0" t="n">
        <f aca="false">'02.24 по датам'!X29</f>
        <v>0</v>
      </c>
      <c r="D29" s="0" t="n">
        <f aca="false">'02.24 по датам'!Y29</f>
        <v>0</v>
      </c>
      <c r="E29" s="0" t="n">
        <f aca="false">'02.24 по датам'!Z29</f>
        <v>0</v>
      </c>
      <c r="F29" s="0" t="n">
        <f aca="false">COUNTIF(C30:E30,"&gt;"&amp;0)</f>
        <v>0</v>
      </c>
      <c r="G29" s="0"/>
      <c r="H29" s="0" t="n">
        <f aca="false">'02.24 по датам'!AP29</f>
        <v>0</v>
      </c>
      <c r="I29" s="0" t="n">
        <f aca="false">'02.24 по датам'!AQ29</f>
        <v>0</v>
      </c>
      <c r="J29" s="0" t="n">
        <f aca="false">'02.24 по датам'!AR29</f>
        <v>0</v>
      </c>
      <c r="K29" s="0" t="n">
        <f aca="false">COUNTIF(H30:J30,"&gt;"&amp;0)</f>
        <v>0</v>
      </c>
      <c r="L29" s="0"/>
      <c r="M29" s="0" t="n">
        <f aca="false">'02.24 по датам'!BR29</f>
        <v>0</v>
      </c>
      <c r="N29" s="0" t="n">
        <f aca="false">'02.24 по датам'!BS29</f>
        <v>0</v>
      </c>
      <c r="O29" s="0" t="n">
        <f aca="false">'02.24 по датам'!BT29</f>
        <v>0</v>
      </c>
      <c r="P29" s="0" t="n">
        <f aca="false">COUNTIF(M30:O30,"&gt;"&amp;0)</f>
        <v>0</v>
      </c>
      <c r="Q29" s="0"/>
      <c r="R29" s="0" t="n">
        <f aca="false">'02.24 по датам'!CJ29</f>
        <v>0</v>
      </c>
      <c r="S29" s="0" t="n">
        <f aca="false">'02.24 по датам'!CK29</f>
        <v>0</v>
      </c>
      <c r="T29" s="0" t="n">
        <f aca="false">'02.24 по датам'!CL29</f>
        <v>0</v>
      </c>
      <c r="U29" s="0" t="n">
        <f aca="false">COUNTIF(R30:T30,"&gt;"&amp;0)</f>
        <v>0</v>
      </c>
      <c r="V29" s="0"/>
      <c r="W29" s="0" t="n">
        <f aca="false">F29+K29+P29+U29</f>
        <v>0</v>
      </c>
      <c r="X29" s="0"/>
      <c r="Y29" s="0" t="n">
        <f aca="false">'02.24 по датам'!DD29</f>
        <v>0</v>
      </c>
      <c r="Z29" s="0" t="n">
        <f aca="false">'02.24 по датам'!DE29</f>
        <v>0</v>
      </c>
      <c r="AA29" s="0" t="n">
        <f aca="false">'02.24 по датам'!DF29</f>
        <v>0</v>
      </c>
      <c r="AB29" s="0" t="n">
        <f aca="false">SUBTOTAL(9,Y31:AA31)</f>
        <v>0</v>
      </c>
      <c r="AC29" s="0"/>
      <c r="AD29" s="0" t="n">
        <f aca="false">'02.24 по датам'!DV29</f>
        <v>0</v>
      </c>
      <c r="AE29" s="0" t="n">
        <f aca="false">'02.24 по датам'!DW29</f>
        <v>0</v>
      </c>
      <c r="AF29" s="0" t="n">
        <f aca="false">'02.24 по датам'!DX29</f>
        <v>0</v>
      </c>
      <c r="AG29" s="0" t="n">
        <f aca="false">COUNTIF(AD30:AF30,"&gt;"&amp;0)</f>
        <v>0</v>
      </c>
      <c r="AH29" s="0"/>
      <c r="AI29" s="0" t="n">
        <f aca="false">'02.24 по датам'!EZ29</f>
        <v>0</v>
      </c>
      <c r="AJ29" s="0" t="n">
        <f aca="false">'02.24 по датам'!FA29</f>
        <v>0</v>
      </c>
      <c r="AK29" s="0" t="n">
        <f aca="false">'02.24 по датам'!FB29</f>
        <v>0</v>
      </c>
      <c r="AL29" s="0" t="n">
        <f aca="false">COUNTIF(AI30:AK30,"&gt;"&amp;0)</f>
        <v>0</v>
      </c>
      <c r="AM29" s="0"/>
      <c r="AN29" s="0" t="n">
        <f aca="false">'02.24 по датам'!FO29</f>
        <v>0</v>
      </c>
      <c r="AO29" s="0" t="n">
        <f aca="false">'02.24 по датам'!FP29</f>
        <v>0</v>
      </c>
      <c r="AP29" s="0" t="n">
        <f aca="false">'02.24 по датам'!FQ29</f>
        <v>0</v>
      </c>
      <c r="AQ29" s="0" t="n">
        <f aca="false">COUNTIF(AN30:AP30,"&gt;"&amp;0)</f>
        <v>0</v>
      </c>
      <c r="AR29" s="0"/>
      <c r="AS29" s="1844"/>
      <c r="AT29" s="1686"/>
      <c r="AU29" s="1673"/>
      <c r="AV29" s="1690" t="n">
        <f aca="false">SUBTOTAL(9,AS31:AU31)</f>
        <v>0</v>
      </c>
      <c r="AW29" s="1679" t="n">
        <f aca="false">SUBTOTAL(9,AS31:AU31)</f>
        <v>0</v>
      </c>
      <c r="AX29" s="1691"/>
      <c r="AY29" s="0"/>
      <c r="AZ29" s="0"/>
      <c r="BA29" s="0"/>
      <c r="BB29" s="0"/>
      <c r="BC29" s="1699"/>
      <c r="BD29" s="1700"/>
      <c r="BE29" s="1847"/>
      <c r="BF29" s="1679" t="n">
        <f aca="false">SUBTOTAL(9,BC31:BE31)</f>
        <v>0</v>
      </c>
      <c r="BG29" s="1702"/>
      <c r="BH29" s="0" t="n">
        <f aca="false">'02.24 по датам'!II29</f>
        <v>0</v>
      </c>
      <c r="BI29" s="0" t="n">
        <f aca="false">'02.24 по датам'!IJ29</f>
        <v>0</v>
      </c>
      <c r="BJ29" s="0" t="n">
        <f aca="false">SUBTOTAL(9,BH31:BI31)</f>
        <v>0</v>
      </c>
      <c r="BK29" s="0"/>
      <c r="BL29" s="0" t="n">
        <f aca="false">'02.24 по датам'!IW29</f>
        <v>0</v>
      </c>
      <c r="BM29" s="0" t="n">
        <f aca="false">'02.24 по датам'!IX29</f>
        <v>0</v>
      </c>
      <c r="BN29" s="0" t="n">
        <f aca="false">'02.24 по датам'!IY29</f>
        <v>0</v>
      </c>
      <c r="BO29" s="0" t="n">
        <f aca="false">COUNTIF(BL30:BN30,"&gt;"&amp;0)</f>
        <v>0</v>
      </c>
      <c r="BP29" s="0"/>
      <c r="BQ29" s="0"/>
      <c r="BR29" s="0"/>
      <c r="BS29" s="0"/>
      <c r="BT29" s="0"/>
      <c r="BU29" s="0"/>
      <c r="BV29" s="1827"/>
      <c r="BW29" s="1722"/>
      <c r="BX29" s="1722"/>
      <c r="BY29" s="1722"/>
      <c r="BZ29" s="1827"/>
      <c r="CA29" s="0"/>
      <c r="CB29" s="0"/>
      <c r="CC29" s="0" t="n">
        <v>2</v>
      </c>
      <c r="CD29" s="0"/>
    </row>
    <row r="30" customFormat="false" ht="11.25" hidden="false" customHeight="true" outlineLevel="0" collapsed="false">
      <c r="A30" s="1611"/>
      <c r="B30" s="1729" t="s">
        <v>661</v>
      </c>
      <c r="C30" s="0" t="n">
        <f aca="false">'02.24 по датам'!X30</f>
        <v>0</v>
      </c>
      <c r="D30" s="0" t="n">
        <f aca="false">'02.24 по датам'!Y30</f>
        <v>0</v>
      </c>
      <c r="E30" s="0" t="n">
        <f aca="false">'02.24 по датам'!Z30</f>
        <v>0</v>
      </c>
      <c r="F30" s="0" t="n">
        <f aca="false">SUBTOTAL(9,C30:E30)</f>
        <v>0</v>
      </c>
      <c r="G30" s="0" t="n">
        <f aca="false">F30+G26</f>
        <v>0</v>
      </c>
      <c r="H30" s="0" t="n">
        <f aca="false">'02.24 по датам'!AP30</f>
        <v>0</v>
      </c>
      <c r="I30" s="0" t="n">
        <f aca="false">'02.24 по датам'!AQ30</f>
        <v>0</v>
      </c>
      <c r="J30" s="0" t="n">
        <f aca="false">'02.24 по датам'!AR30</f>
        <v>0</v>
      </c>
      <c r="K30" s="0" t="n">
        <f aca="false">SUBTOTAL(9,H30:J30)</f>
        <v>0</v>
      </c>
      <c r="L30" s="0" t="n">
        <f aca="false">K30+L26</f>
        <v>0</v>
      </c>
      <c r="M30" s="0" t="n">
        <f aca="false">'02.24 по датам'!BR30</f>
        <v>0</v>
      </c>
      <c r="N30" s="0" t="n">
        <f aca="false">'02.24 по датам'!BS30</f>
        <v>0</v>
      </c>
      <c r="O30" s="0" t="n">
        <f aca="false">'02.24 по датам'!BT30</f>
        <v>0</v>
      </c>
      <c r="P30" s="0" t="n">
        <f aca="false">SUBTOTAL(9,M30:O30)</f>
        <v>0</v>
      </c>
      <c r="Q30" s="0" t="n">
        <f aca="false">P30+Q26</f>
        <v>0</v>
      </c>
      <c r="R30" s="0" t="n">
        <f aca="false">'02.24 по датам'!CJ30</f>
        <v>0</v>
      </c>
      <c r="S30" s="0" t="n">
        <f aca="false">'02.24 по датам'!CK30</f>
        <v>0</v>
      </c>
      <c r="T30" s="0" t="n">
        <f aca="false">'02.24 по датам'!CL30</f>
        <v>0</v>
      </c>
      <c r="U30" s="0" t="n">
        <f aca="false">SUBTOTAL(9,R30:T30)</f>
        <v>0</v>
      </c>
      <c r="V30" s="0" t="n">
        <f aca="false">U30+V26</f>
        <v>0</v>
      </c>
      <c r="W30" s="0" t="n">
        <f aca="false">+F30+K30+P30+U30</f>
        <v>0</v>
      </c>
      <c r="X30" s="0" t="n">
        <f aca="false">W30+X26</f>
        <v>0</v>
      </c>
      <c r="Y30" s="0" t="n">
        <f aca="false">'02.24 по датам'!DD30</f>
        <v>0</v>
      </c>
      <c r="Z30" s="0" t="n">
        <f aca="false">'02.24 по датам'!DE30</f>
        <v>0</v>
      </c>
      <c r="AA30" s="0" t="n">
        <f aca="false">'02.24 по датам'!DF30</f>
        <v>0</v>
      </c>
      <c r="AB30" s="0" t="n">
        <f aca="false">SUBTOTAL(9,Y30:AA30)</f>
        <v>0</v>
      </c>
      <c r="AC30" s="0" t="n">
        <f aca="false">AB30:AB30+IF($B26:$B26=2,0,AC26:AC26)</f>
        <v>0</v>
      </c>
      <c r="AD30" s="0" t="n">
        <f aca="false">'02.24 по датам'!DV30</f>
        <v>0</v>
      </c>
      <c r="AE30" s="0" t="n">
        <f aca="false">'02.24 по датам'!DW30</f>
        <v>0</v>
      </c>
      <c r="AF30" s="0" t="n">
        <f aca="false">'02.24 по датам'!DX30</f>
        <v>0</v>
      </c>
      <c r="AG30" s="0" t="n">
        <f aca="false">SUBTOTAL(9,AD30:AF30)</f>
        <v>0</v>
      </c>
      <c r="AH30" s="0" t="n">
        <f aca="false">AG30:AG30+IF($B26:$B26=2,0,AH26:AH26)</f>
        <v>0</v>
      </c>
      <c r="AI30" s="0" t="n">
        <f aca="false">'02.24 по датам'!EZ30</f>
        <v>0</v>
      </c>
      <c r="AJ30" s="0" t="n">
        <f aca="false">'02.24 по датам'!FA30</f>
        <v>0</v>
      </c>
      <c r="AK30" s="0" t="n">
        <f aca="false">'02.24 по датам'!FB30</f>
        <v>0</v>
      </c>
      <c r="AL30" s="0" t="n">
        <f aca="false">SUBTOTAL(9,AI30:AK30)</f>
        <v>0</v>
      </c>
      <c r="AM30" s="0" t="n">
        <f aca="false">AL30:AL30+IF($B26:$B26=2,0,AM26:AM26)</f>
        <v>0</v>
      </c>
      <c r="AN30" s="0" t="n">
        <f aca="false">'02.24 по датам'!FO30</f>
        <v>0</v>
      </c>
      <c r="AO30" s="0" t="n">
        <f aca="false">'02.24 по датам'!FP30</f>
        <v>0</v>
      </c>
      <c r="AP30" s="0" t="n">
        <f aca="false">'02.24 по датам'!FQ30</f>
        <v>0</v>
      </c>
      <c r="AQ30" s="0" t="n">
        <f aca="false">SUBTOTAL(9,AN30:AP30)</f>
        <v>0</v>
      </c>
      <c r="AR30" s="0" t="n">
        <f aca="false">AQ30:AQ30+IF($B26:$B26=2,0,AR26:AR26)</f>
        <v>0</v>
      </c>
      <c r="AS30" s="1851"/>
      <c r="AT30" s="1744"/>
      <c r="AU30" s="1732"/>
      <c r="AV30" s="1748" t="n">
        <f aca="false">SUBTOTAL(9,AS30:AU30)</f>
        <v>0</v>
      </c>
      <c r="AW30" s="1738" t="n">
        <f aca="false">SUBTOTAL(9,AS30:AU30)</f>
        <v>0</v>
      </c>
      <c r="AX30" s="1737" t="n">
        <f aca="false">AW30:AW30+IF($B26:$B26=2,0,AX26:AX26)</f>
        <v>0</v>
      </c>
      <c r="AY30" s="0"/>
      <c r="AZ30" s="0" t="e">
        <f aca="false">IF(IF($CE$10=$CE$1,"",CD28-$CE$10)&lt;0,IF($CE$10=$CE$1,"",-CD28+$CE$10),"")</f>
        <v>#VALUE!</v>
      </c>
      <c r="BA30" s="0" t="e">
        <f aca="false">SUBTOTAL(9,AY30:AZ30)</f>
        <v>#VALUE!</v>
      </c>
      <c r="BB30" s="0" t="n">
        <f aca="false">$BB$3+BB26</f>
        <v>59.85</v>
      </c>
      <c r="BC30" s="1756"/>
      <c r="BD30" s="1757"/>
      <c r="BE30" s="1832"/>
      <c r="BF30" s="1738" t="n">
        <f aca="false">SUBTOTAL(9,BC30:BE30)</f>
        <v>0</v>
      </c>
      <c r="BG30" s="1748" t="n">
        <f aca="false">BF30:BF30+IF($B26:$B26=2,0,BG26:BG26)</f>
        <v>0</v>
      </c>
      <c r="BH30" s="0" t="n">
        <f aca="false">'02.24 по датам'!II30</f>
        <v>0</v>
      </c>
      <c r="BI30" s="0" t="n">
        <f aca="false">'02.24 по датам'!IJ30</f>
        <v>0</v>
      </c>
      <c r="BJ30" s="0" t="n">
        <f aca="false">SUBTOTAL(9,BH30:BI30)</f>
        <v>0</v>
      </c>
      <c r="BK30" s="0" t="n">
        <f aca="false">BJ30:BJ30+IF($B26:$B26=2,0,BK26:BK26)</f>
        <v>0</v>
      </c>
      <c r="BL30" s="0" t="n">
        <f aca="false">'02.24 по датам'!IW30</f>
        <v>0</v>
      </c>
      <c r="BM30" s="0" t="n">
        <f aca="false">'02.24 по датам'!IX30</f>
        <v>0</v>
      </c>
      <c r="BN30" s="0" t="n">
        <f aca="false">'02.24 по датам'!IY30</f>
        <v>0</v>
      </c>
      <c r="BO30" s="0" t="n">
        <f aca="false">SUBTOTAL(9,BL30:BN30)</f>
        <v>0</v>
      </c>
      <c r="BP30" s="0" t="n">
        <f aca="false">BO30:BO30+IF($B26:$B26=2,0,BP26:BP26)</f>
        <v>0</v>
      </c>
      <c r="BQ30" s="0"/>
      <c r="BR30" s="0"/>
      <c r="BS30" s="0" t="e">
        <f aca="false">IF(IF($CE$10=$CE$1,"",CD28-$CE$10)&gt;0,IF($CE$10=$CE$1,"",CD28-$CE$10),"")</f>
        <v>#VALUE!</v>
      </c>
      <c r="BT30" s="0" t="e">
        <f aca="false">SUBTOTAL(9,BQ30:BS30)</f>
        <v>#VALUE!</v>
      </c>
      <c r="BU30" s="0" t="n">
        <f aca="false">SUMIF($C$5:BT$5,"Накопленный эффект, т/сут",$C30:BT30)+SUMIF($C$5:BT$5,"Нараст.  по потенциалу",$C30:BT30)-SUMIF($C$5:BT$5,"Нараст. по остановкам",$C30:BT30)-SUMIF($C$5:BT$5,"ИТОГО перевод в ППД",$C30:BT30)-SUMIF($C$5:BT$5,"ИТОГО  нерент, по распоряж.",$C30:BT30)-SUMIF($C$5:BT$5,"ИТОГО ост. дебит от ЗБС, Углуб., ПВЛГ/ПНЛГ",$C30:BT30)</f>
        <v>0</v>
      </c>
      <c r="BV30" s="1764"/>
      <c r="BW30" s="1771"/>
      <c r="BX30" s="1771"/>
      <c r="BY30" s="1771"/>
      <c r="BZ30" s="1764" t="n">
        <f aca="false">SUBTOTAL(9,BV30:BY30)</f>
        <v>0</v>
      </c>
      <c r="CA30" s="0"/>
      <c r="CB30" s="0" t="n">
        <f aca="false">CB$4:CB$4+SUMIF($C$5:BZ$5,"Нараст. по остановкам",$C30:BZ30)-SUMIF($C$5:BZ$5,"Нараст.  по потенциалу",$C30:BZ30)</f>
        <v>31.893</v>
      </c>
      <c r="CC30" s="0" t="n">
        <v>3</v>
      </c>
      <c r="CD30" s="0"/>
    </row>
    <row r="31" customFormat="false" ht="1.5" hidden="false" customHeight="true" outlineLevel="0" collapsed="false">
      <c r="A31" s="1777"/>
      <c r="B31" s="1777"/>
      <c r="C31" s="0" t="n">
        <f aca="false">'02.24 по датам'!X31</f>
        <v>0</v>
      </c>
      <c r="D31" s="0" t="n">
        <f aca="false">'02.24 по датам'!Y31</f>
        <v>0</v>
      </c>
      <c r="E31" s="0" t="n">
        <f aca="false">'02.24 по датам'!Z31</f>
        <v>0</v>
      </c>
      <c r="F31" s="0"/>
      <c r="G31" s="0"/>
      <c r="H31" s="0" t="n">
        <f aca="false">'02.24 по датам'!AP31</f>
        <v>0</v>
      </c>
      <c r="I31" s="0" t="n">
        <f aca="false">'02.24 по датам'!AQ31</f>
        <v>0</v>
      </c>
      <c r="J31" s="0" t="n">
        <f aca="false">'02.24 по датам'!AR31</f>
        <v>0</v>
      </c>
      <c r="K31" s="0"/>
      <c r="L31" s="0"/>
      <c r="M31" s="0" t="n">
        <f aca="false">'02.24 по датам'!BR31</f>
        <v>0</v>
      </c>
      <c r="N31" s="0" t="n">
        <f aca="false">'02.24 по датам'!BS31</f>
        <v>0</v>
      </c>
      <c r="O31" s="0" t="n">
        <f aca="false">'02.24 по датам'!BT31</f>
        <v>0</v>
      </c>
      <c r="P31" s="0"/>
      <c r="Q31" s="0"/>
      <c r="R31" s="0" t="n">
        <f aca="false">'02.24 по датам'!CJ31</f>
        <v>0</v>
      </c>
      <c r="S31" s="0" t="n">
        <f aca="false">'02.24 по датам'!CK31</f>
        <v>0</v>
      </c>
      <c r="T31" s="0" t="n">
        <f aca="false">'02.24 по датам'!CL31</f>
        <v>0</v>
      </c>
      <c r="U31" s="0"/>
      <c r="V31" s="0"/>
      <c r="W31" s="0"/>
      <c r="X31" s="0"/>
      <c r="Y31" s="0" t="n">
        <f aca="false">'02.24 по датам'!DD31</f>
        <v>0</v>
      </c>
      <c r="Z31" s="0" t="n">
        <f aca="false">'02.24 по датам'!DE31</f>
        <v>0</v>
      </c>
      <c r="AA31" s="0" t="n">
        <f aca="false">'02.24 по датам'!DF31</f>
        <v>0</v>
      </c>
      <c r="AB31" s="0"/>
      <c r="AC31" s="0"/>
      <c r="AD31" s="0" t="n">
        <f aca="false">'02.24 по датам'!DV31</f>
        <v>0</v>
      </c>
      <c r="AE31" s="0" t="n">
        <f aca="false">'02.24 по датам'!DW31</f>
        <v>0</v>
      </c>
      <c r="AF31" s="0" t="n">
        <f aca="false">'02.24 по датам'!DX31</f>
        <v>0</v>
      </c>
      <c r="AG31" s="0"/>
      <c r="AH31" s="0"/>
      <c r="AI31" s="0" t="n">
        <f aca="false">'02.24 по датам'!EZ31</f>
        <v>0</v>
      </c>
      <c r="AJ31" s="0" t="n">
        <f aca="false">'02.24 по датам'!FA31</f>
        <v>0</v>
      </c>
      <c r="AK31" s="0" t="n">
        <f aca="false">'02.24 по датам'!FB31</f>
        <v>0</v>
      </c>
      <c r="AL31" s="0"/>
      <c r="AM31" s="0"/>
      <c r="AN31" s="0" t="n">
        <f aca="false">'02.24 по датам'!FO31</f>
        <v>0</v>
      </c>
      <c r="AO31" s="0" t="n">
        <f aca="false">'02.24 по датам'!FP31</f>
        <v>0</v>
      </c>
      <c r="AP31" s="0" t="n">
        <f aca="false">'02.24 по датам'!FQ31</f>
        <v>0</v>
      </c>
      <c r="AQ31" s="0"/>
      <c r="AR31" s="0"/>
      <c r="AS31" s="1779"/>
      <c r="AT31" s="1779"/>
      <c r="AU31" s="1779"/>
      <c r="AV31" s="1783"/>
      <c r="AW31" s="1783"/>
      <c r="AX31" s="1783"/>
      <c r="AY31" s="0"/>
      <c r="AZ31" s="0"/>
      <c r="BA31" s="0"/>
      <c r="BB31" s="1790"/>
      <c r="BC31" s="1757"/>
      <c r="BD31" s="1757"/>
      <c r="BE31" s="1787"/>
      <c r="BF31" s="1783"/>
      <c r="BG31" s="1783"/>
      <c r="BH31" s="0" t="n">
        <f aca="false">'02.24 по датам'!II31</f>
        <v>0</v>
      </c>
      <c r="BI31" s="0" t="n">
        <f aca="false">'02.24 по датам'!IJ31</f>
        <v>0</v>
      </c>
      <c r="BJ31" s="0"/>
      <c r="BK31" s="0"/>
      <c r="BL31" s="0" t="n">
        <f aca="false">'02.24 по датам'!IW31</f>
        <v>0</v>
      </c>
      <c r="BM31" s="0" t="n">
        <f aca="false">'02.24 по датам'!IX31</f>
        <v>0</v>
      </c>
      <c r="BN31" s="0" t="n">
        <f aca="false">'02.24 по датам'!IY31</f>
        <v>0</v>
      </c>
      <c r="BO31" s="0"/>
      <c r="BP31" s="0"/>
      <c r="BQ31" s="0"/>
      <c r="BR31" s="0"/>
      <c r="BS31" s="0"/>
      <c r="BT31" s="0"/>
      <c r="BU31" s="0"/>
      <c r="BV31" s="1792"/>
      <c r="BW31" s="1792"/>
      <c r="BX31" s="1792"/>
      <c r="BY31" s="1792"/>
      <c r="BZ31" s="1792"/>
      <c r="CA31" s="0"/>
      <c r="CB31" s="0"/>
      <c r="CC31" s="0" t="n">
        <v>4</v>
      </c>
      <c r="CD31" s="0"/>
      <c r="CE31" s="1797"/>
    </row>
    <row r="32" customFormat="false" ht="11.25" hidden="false" customHeight="true" outlineLevel="0" collapsed="false">
      <c r="A32" s="1611" t="n">
        <f aca="false">A28+1</f>
        <v>45328</v>
      </c>
      <c r="B32" s="1612" t="s">
        <v>662</v>
      </c>
      <c r="C32" s="0" t="n">
        <f aca="false">'02.24 по датам'!X32</f>
        <v>0</v>
      </c>
      <c r="D32" s="0" t="n">
        <f aca="false">'02.24 по датам'!Y32</f>
        <v>0</v>
      </c>
      <c r="E32" s="0" t="n">
        <f aca="false">'02.24 по датам'!Z32</f>
        <v>0</v>
      </c>
      <c r="F32" s="0"/>
      <c r="G32" s="0"/>
      <c r="H32" s="0" t="n">
        <f aca="false">'02.24 по датам'!AP32</f>
        <v>0</v>
      </c>
      <c r="I32" s="0" t="n">
        <f aca="false">'02.24 по датам'!AQ32</f>
        <v>0</v>
      </c>
      <c r="J32" s="0" t="n">
        <f aca="false">'02.24 по датам'!AR32</f>
        <v>0</v>
      </c>
      <c r="K32" s="0"/>
      <c r="L32" s="0"/>
      <c r="M32" s="0" t="n">
        <f aca="false">'02.24 по датам'!BR32</f>
        <v>0</v>
      </c>
      <c r="N32" s="0" t="n">
        <f aca="false">'02.24 по датам'!BS32</f>
        <v>0</v>
      </c>
      <c r="O32" s="0" t="n">
        <f aca="false">'02.24 по датам'!BT32</f>
        <v>0</v>
      </c>
      <c r="P32" s="0"/>
      <c r="Q32" s="0"/>
      <c r="R32" s="0" t="n">
        <f aca="false">'02.24 по датам'!CJ32</f>
        <v>0</v>
      </c>
      <c r="S32" s="0" t="n">
        <f aca="false">'02.24 по датам'!CK32</f>
        <v>0</v>
      </c>
      <c r="T32" s="0" t="n">
        <f aca="false">'02.24 по датам'!CL32</f>
        <v>0</v>
      </c>
      <c r="U32" s="0"/>
      <c r="V32" s="0"/>
      <c r="W32" s="0"/>
      <c r="X32" s="0"/>
      <c r="Y32" s="0" t="n">
        <f aca="false">'02.24 по датам'!DD32</f>
        <v>0</v>
      </c>
      <c r="Z32" s="0" t="n">
        <f aca="false">'02.24 по датам'!DE32</f>
        <v>0</v>
      </c>
      <c r="AA32" s="0" t="n">
        <f aca="false">'02.24 по датам'!DF32</f>
        <v>0</v>
      </c>
      <c r="AB32" s="0"/>
      <c r="AC32" s="0"/>
      <c r="AD32" s="0" t="n">
        <f aca="false">'02.24 по датам'!DV32</f>
        <v>0</v>
      </c>
      <c r="AE32" s="0" t="n">
        <f aca="false">'02.24 по датам'!DW32</f>
        <v>0</v>
      </c>
      <c r="AF32" s="0" t="n">
        <f aca="false">'02.24 по датам'!DX32</f>
        <v>0</v>
      </c>
      <c r="AG32" s="0"/>
      <c r="AH32" s="0"/>
      <c r="AI32" s="0" t="n">
        <f aca="false">'02.24 по датам'!EZ32</f>
        <v>0</v>
      </c>
      <c r="AJ32" s="0" t="n">
        <f aca="false">'02.24 по датам'!FA32</f>
        <v>0</v>
      </c>
      <c r="AK32" s="0" t="n">
        <f aca="false">'02.24 по датам'!FB32</f>
        <v>0</v>
      </c>
      <c r="AL32" s="0"/>
      <c r="AM32" s="0"/>
      <c r="AN32" s="0" t="n">
        <f aca="false">'02.24 по датам'!FO32</f>
        <v>0</v>
      </c>
      <c r="AO32" s="0" t="n">
        <f aca="false">'02.24 по датам'!FP32</f>
        <v>0</v>
      </c>
      <c r="AP32" s="0" t="n">
        <f aca="false">'02.24 по датам'!FQ32</f>
        <v>0</v>
      </c>
      <c r="AQ32" s="0"/>
      <c r="AR32" s="0"/>
      <c r="AS32" s="1627"/>
      <c r="AT32" s="1627"/>
      <c r="AU32" s="1615"/>
      <c r="AV32" s="1631"/>
      <c r="AW32" s="1621"/>
      <c r="AX32" s="1620"/>
      <c r="AY32" s="0"/>
      <c r="AZ32" s="0"/>
      <c r="BA32" s="0"/>
      <c r="BB32" s="0"/>
      <c r="BC32" s="1640"/>
      <c r="BD32" s="1639"/>
      <c r="BE32" s="1842"/>
      <c r="BF32" s="1621"/>
      <c r="BG32" s="1631"/>
      <c r="BH32" s="0" t="n">
        <f aca="false">'02.24 по датам'!II32</f>
        <v>0</v>
      </c>
      <c r="BI32" s="0" t="n">
        <f aca="false">'02.24 по датам'!IJ32</f>
        <v>0</v>
      </c>
      <c r="BJ32" s="0"/>
      <c r="BK32" s="0"/>
      <c r="BL32" s="0" t="n">
        <f aca="false">'02.24 по датам'!IW32</f>
        <v>0</v>
      </c>
      <c r="BM32" s="0" t="n">
        <f aca="false">'02.24 по датам'!IX32</f>
        <v>0</v>
      </c>
      <c r="BN32" s="0" t="n">
        <f aca="false">'02.24 по датам'!IY32</f>
        <v>0</v>
      </c>
      <c r="BO32" s="0"/>
      <c r="BP32" s="0"/>
      <c r="BQ32" s="0"/>
      <c r="BR32" s="0"/>
      <c r="BS32" s="0"/>
      <c r="BT32" s="0"/>
      <c r="BU32" s="0"/>
      <c r="BV32" s="1817"/>
      <c r="BW32" s="1817"/>
      <c r="BX32" s="1817"/>
      <c r="BY32" s="1817"/>
      <c r="BZ32" s="1817"/>
      <c r="CA32" s="0" t="e">
        <f aca="false">CA$4:CA$4+SUMIF($C$5:BZ$5,"Нараст. баланс",$C34:BZ34)+SUMIF($C$7:BW$7,"Итого (с ВНР)",$C34:BW34)-SUMIF($C$5:BZ$5,"Геол. снижение,  т/сут",$C34:BZ34)-SUMIF(BY$7:BZ$7,"Итого",BY34:BZ34)-SUMIF($C$7:BZ$7,"Итого (с ВСП)",$C34:BZ34)</f>
        <v>#VALUE!</v>
      </c>
      <c r="CB32" s="0"/>
      <c r="CC32" s="0" t="n">
        <v>1</v>
      </c>
      <c r="CD32" s="0" t="e">
        <f aca="false">CD$4:CD$4+SUMIF($C$5:BZ$5,"Нараст. баланс",$C34:BZ34)+SUMIF($C$7:BW$7,$C34:BW34)-SUMIF($C$5:BZ$5,"Геол. снижение,  т/сут",$C34:BZ34)-SUMIF(BY$7:BZ$7,"Итого",BY34:BZ34)</f>
        <v>#VALUE!</v>
      </c>
    </row>
    <row r="33" customFormat="false" ht="11.25" hidden="false" customHeight="true" outlineLevel="0" collapsed="false">
      <c r="A33" s="1611"/>
      <c r="B33" s="1670" t="s">
        <v>663</v>
      </c>
      <c r="C33" s="0" t="n">
        <f aca="false">'02.24 по датам'!X33</f>
        <v>0</v>
      </c>
      <c r="D33" s="0" t="n">
        <f aca="false">'02.24 по датам'!Y33</f>
        <v>0</v>
      </c>
      <c r="E33" s="0" t="n">
        <f aca="false">'02.24 по датам'!Z33</f>
        <v>0</v>
      </c>
      <c r="F33" s="0" t="n">
        <f aca="false">COUNTIF(C34:E34,"&gt;"&amp;0)</f>
        <v>0</v>
      </c>
      <c r="G33" s="0"/>
      <c r="H33" s="0" t="n">
        <f aca="false">'02.24 по датам'!AP33</f>
        <v>0</v>
      </c>
      <c r="I33" s="0" t="n">
        <f aca="false">'02.24 по датам'!AQ33</f>
        <v>0</v>
      </c>
      <c r="J33" s="0" t="n">
        <f aca="false">'02.24 по датам'!AR33</f>
        <v>0</v>
      </c>
      <c r="K33" s="0" t="n">
        <f aca="false">COUNTIF(H34:J34,"&gt;"&amp;0)</f>
        <v>0</v>
      </c>
      <c r="L33" s="0"/>
      <c r="M33" s="0" t="n">
        <f aca="false">'02.24 по датам'!BR33</f>
        <v>0</v>
      </c>
      <c r="N33" s="0" t="n">
        <f aca="false">'02.24 по датам'!BS33</f>
        <v>0</v>
      </c>
      <c r="O33" s="0" t="n">
        <f aca="false">'02.24 по датам'!BT33</f>
        <v>0</v>
      </c>
      <c r="P33" s="0" t="n">
        <f aca="false">COUNTIF(M34:O34,"&gt;"&amp;0)</f>
        <v>0</v>
      </c>
      <c r="Q33" s="0"/>
      <c r="R33" s="0" t="n">
        <f aca="false">'02.24 по датам'!CJ33</f>
        <v>0</v>
      </c>
      <c r="S33" s="0" t="n">
        <f aca="false">'02.24 по датам'!CK33</f>
        <v>0</v>
      </c>
      <c r="T33" s="0" t="n">
        <f aca="false">'02.24 по датам'!CL33</f>
        <v>0</v>
      </c>
      <c r="U33" s="0" t="n">
        <f aca="false">COUNTIF(R34:T34,"&gt;"&amp;0)</f>
        <v>0</v>
      </c>
      <c r="V33" s="0"/>
      <c r="W33" s="0" t="n">
        <f aca="false">F33+K33+P33+U33</f>
        <v>0</v>
      </c>
      <c r="X33" s="0"/>
      <c r="Y33" s="0" t="n">
        <f aca="false">'02.24 по датам'!DD33</f>
        <v>0</v>
      </c>
      <c r="Z33" s="0" t="n">
        <f aca="false">'02.24 по датам'!DE33</f>
        <v>0</v>
      </c>
      <c r="AA33" s="0" t="n">
        <f aca="false">'02.24 по датам'!DF33</f>
        <v>0</v>
      </c>
      <c r="AB33" s="0" t="n">
        <f aca="false">SUBTOTAL(9,Y35:AA35)</f>
        <v>0</v>
      </c>
      <c r="AC33" s="0"/>
      <c r="AD33" s="0" t="n">
        <f aca="false">'02.24 по датам'!DV33</f>
        <v>0</v>
      </c>
      <c r="AE33" s="0" t="n">
        <f aca="false">'02.24 по датам'!DW33</f>
        <v>0</v>
      </c>
      <c r="AF33" s="0" t="n">
        <f aca="false">'02.24 по датам'!DX33</f>
        <v>0</v>
      </c>
      <c r="AG33" s="0" t="n">
        <f aca="false">COUNTIF(AD34:AF34,"&gt;"&amp;0)</f>
        <v>0</v>
      </c>
      <c r="AH33" s="0"/>
      <c r="AI33" s="0" t="n">
        <f aca="false">'02.24 по датам'!EZ33</f>
        <v>0</v>
      </c>
      <c r="AJ33" s="0" t="n">
        <f aca="false">'02.24 по датам'!FA33</f>
        <v>0</v>
      </c>
      <c r="AK33" s="0" t="n">
        <f aca="false">'02.24 по датам'!FB33</f>
        <v>0</v>
      </c>
      <c r="AL33" s="0" t="n">
        <f aca="false">COUNTIF(AI34:AK34,"&gt;"&amp;0)</f>
        <v>0</v>
      </c>
      <c r="AM33" s="0"/>
      <c r="AN33" s="0" t="n">
        <f aca="false">'02.24 по датам'!FO33</f>
        <v>0</v>
      </c>
      <c r="AO33" s="0" t="n">
        <f aca="false">'02.24 по датам'!FP33</f>
        <v>0</v>
      </c>
      <c r="AP33" s="0" t="n">
        <f aca="false">'02.24 по датам'!FQ33</f>
        <v>0</v>
      </c>
      <c r="AQ33" s="0" t="n">
        <f aca="false">COUNTIF(AN34:AP34,"&gt;"&amp;0)</f>
        <v>0</v>
      </c>
      <c r="AR33" s="0"/>
      <c r="AS33" s="1686"/>
      <c r="AT33" s="1686"/>
      <c r="AU33" s="1673"/>
      <c r="AV33" s="1690" t="n">
        <f aca="false">SUBTOTAL(9,AS35:AU35)</f>
        <v>0</v>
      </c>
      <c r="AW33" s="1679" t="n">
        <f aca="false">SUBTOTAL(9,AS35:AU35)</f>
        <v>0</v>
      </c>
      <c r="AX33" s="1691"/>
      <c r="AY33" s="0"/>
      <c r="AZ33" s="0"/>
      <c r="BA33" s="0"/>
      <c r="BB33" s="0"/>
      <c r="BC33" s="1700"/>
      <c r="BD33" s="1699"/>
      <c r="BE33" s="1847"/>
      <c r="BF33" s="1679" t="n">
        <f aca="false">SUBTOTAL(9,BC35:BE35)</f>
        <v>0</v>
      </c>
      <c r="BG33" s="1702"/>
      <c r="BH33" s="0" t="n">
        <f aca="false">'02.24 по датам'!II33</f>
        <v>0</v>
      </c>
      <c r="BI33" s="0" t="n">
        <f aca="false">'02.24 по датам'!IJ33</f>
        <v>0</v>
      </c>
      <c r="BJ33" s="0" t="n">
        <f aca="false">SUBTOTAL(9,BH35:BI35)</f>
        <v>0</v>
      </c>
      <c r="BK33" s="0"/>
      <c r="BL33" s="0" t="n">
        <f aca="false">'02.24 по датам'!IW33</f>
        <v>0</v>
      </c>
      <c r="BM33" s="0" t="n">
        <f aca="false">'02.24 по датам'!IX33</f>
        <v>0</v>
      </c>
      <c r="BN33" s="0" t="n">
        <f aca="false">'02.24 по датам'!IY33</f>
        <v>0</v>
      </c>
      <c r="BO33" s="0" t="n">
        <f aca="false">COUNTIF(BL34:BN34,"&gt;"&amp;0)</f>
        <v>0</v>
      </c>
      <c r="BP33" s="0"/>
      <c r="BQ33" s="0"/>
      <c r="BR33" s="0"/>
      <c r="BS33" s="0"/>
      <c r="BT33" s="0"/>
      <c r="BU33" s="0"/>
      <c r="BV33" s="1827"/>
      <c r="BW33" s="1827"/>
      <c r="BX33" s="1827"/>
      <c r="BY33" s="1827"/>
      <c r="BZ33" s="1827"/>
      <c r="CA33" s="0"/>
      <c r="CB33" s="0"/>
      <c r="CC33" s="0" t="n">
        <v>2</v>
      </c>
      <c r="CD33" s="0"/>
    </row>
    <row r="34" customFormat="false" ht="11.25" hidden="false" customHeight="true" outlineLevel="0" collapsed="false">
      <c r="A34" s="1611"/>
      <c r="B34" s="1729" t="s">
        <v>661</v>
      </c>
      <c r="C34" s="0" t="n">
        <f aca="false">'02.24 по датам'!X34</f>
        <v>0</v>
      </c>
      <c r="D34" s="0" t="n">
        <f aca="false">'02.24 по датам'!Y34</f>
        <v>0</v>
      </c>
      <c r="E34" s="0" t="n">
        <f aca="false">'02.24 по датам'!Z34</f>
        <v>0</v>
      </c>
      <c r="F34" s="0" t="n">
        <f aca="false">SUBTOTAL(9,C34:E34)</f>
        <v>0</v>
      </c>
      <c r="G34" s="0" t="n">
        <f aca="false">F34+G30</f>
        <v>0</v>
      </c>
      <c r="H34" s="0" t="n">
        <f aca="false">'02.24 по датам'!AP34</f>
        <v>0</v>
      </c>
      <c r="I34" s="0" t="n">
        <f aca="false">'02.24 по датам'!AQ34</f>
        <v>0</v>
      </c>
      <c r="J34" s="0" t="n">
        <f aca="false">'02.24 по датам'!AR34</f>
        <v>0</v>
      </c>
      <c r="K34" s="0" t="n">
        <f aca="false">SUBTOTAL(9,H34:J34)</f>
        <v>0</v>
      </c>
      <c r="L34" s="0" t="n">
        <f aca="false">K34+L30</f>
        <v>0</v>
      </c>
      <c r="M34" s="0" t="n">
        <f aca="false">'02.24 по датам'!BR34</f>
        <v>0</v>
      </c>
      <c r="N34" s="0" t="n">
        <f aca="false">'02.24 по датам'!BS34</f>
        <v>0</v>
      </c>
      <c r="O34" s="0" t="n">
        <f aca="false">'02.24 по датам'!BT34</f>
        <v>0</v>
      </c>
      <c r="P34" s="0" t="n">
        <f aca="false">SUBTOTAL(9,M34:O34)</f>
        <v>0</v>
      </c>
      <c r="Q34" s="0" t="n">
        <f aca="false">P34+Q30</f>
        <v>0</v>
      </c>
      <c r="R34" s="0" t="n">
        <f aca="false">'02.24 по датам'!CJ34</f>
        <v>0</v>
      </c>
      <c r="S34" s="0" t="n">
        <f aca="false">'02.24 по датам'!CK34</f>
        <v>0</v>
      </c>
      <c r="T34" s="0" t="n">
        <f aca="false">'02.24 по датам'!CL34</f>
        <v>0</v>
      </c>
      <c r="U34" s="0" t="n">
        <f aca="false">SUBTOTAL(9,R34:T34)</f>
        <v>0</v>
      </c>
      <c r="V34" s="0" t="n">
        <f aca="false">U34+V30</f>
        <v>0</v>
      </c>
      <c r="W34" s="0" t="n">
        <f aca="false">+F34+K34+P34+U34</f>
        <v>0</v>
      </c>
      <c r="X34" s="0" t="n">
        <f aca="false">W34+X30</f>
        <v>0</v>
      </c>
      <c r="Y34" s="0" t="n">
        <f aca="false">'02.24 по датам'!DD34</f>
        <v>0</v>
      </c>
      <c r="Z34" s="0" t="n">
        <f aca="false">'02.24 по датам'!DE34</f>
        <v>0</v>
      </c>
      <c r="AA34" s="0" t="n">
        <f aca="false">'02.24 по датам'!DF34</f>
        <v>0</v>
      </c>
      <c r="AB34" s="0" t="n">
        <f aca="false">SUBTOTAL(9,Y34:AA34)</f>
        <v>0</v>
      </c>
      <c r="AC34" s="0" t="n">
        <f aca="false">AB34:AB34+IF($B30:$B30=2,0,AC30:AC30)</f>
        <v>0</v>
      </c>
      <c r="AD34" s="0" t="n">
        <f aca="false">'02.24 по датам'!DV34</f>
        <v>0</v>
      </c>
      <c r="AE34" s="0" t="n">
        <f aca="false">'02.24 по датам'!DW34</f>
        <v>0</v>
      </c>
      <c r="AF34" s="0" t="n">
        <f aca="false">'02.24 по датам'!DX34</f>
        <v>0</v>
      </c>
      <c r="AG34" s="0" t="n">
        <f aca="false">SUBTOTAL(9,AD34:AF34)</f>
        <v>0</v>
      </c>
      <c r="AH34" s="0" t="n">
        <f aca="false">AG34:AG34+IF($B30:$B30=2,0,AH30:AH30)</f>
        <v>0</v>
      </c>
      <c r="AI34" s="0" t="n">
        <f aca="false">'02.24 по датам'!EZ34</f>
        <v>0</v>
      </c>
      <c r="AJ34" s="0" t="n">
        <f aca="false">'02.24 по датам'!FA34</f>
        <v>0</v>
      </c>
      <c r="AK34" s="0" t="n">
        <f aca="false">'02.24 по датам'!FB34</f>
        <v>0</v>
      </c>
      <c r="AL34" s="0" t="n">
        <f aca="false">SUBTOTAL(9,AI34:AK34)</f>
        <v>0</v>
      </c>
      <c r="AM34" s="0" t="n">
        <f aca="false">AL34:AL34+IF($B30:$B30=2,0,AM30:AM30)</f>
        <v>0</v>
      </c>
      <c r="AN34" s="0" t="n">
        <f aca="false">'02.24 по датам'!FO34</f>
        <v>0</v>
      </c>
      <c r="AO34" s="0" t="n">
        <f aca="false">'02.24 по датам'!FP34</f>
        <v>0</v>
      </c>
      <c r="AP34" s="0" t="n">
        <f aca="false">'02.24 по датам'!FQ34</f>
        <v>0</v>
      </c>
      <c r="AQ34" s="0" t="n">
        <f aca="false">SUBTOTAL(9,AN34:AP34)</f>
        <v>0</v>
      </c>
      <c r="AR34" s="0" t="n">
        <f aca="false">AQ34:AQ34+IF($B30:$B30=2,0,AR30:AR30)</f>
        <v>0</v>
      </c>
      <c r="AS34" s="1744"/>
      <c r="AT34" s="1744"/>
      <c r="AU34" s="1732"/>
      <c r="AV34" s="1748" t="n">
        <f aca="false">SUBTOTAL(9,AS34:AU34)</f>
        <v>0</v>
      </c>
      <c r="AW34" s="1738" t="n">
        <f aca="false">SUBTOTAL(9,AS34:AU34)</f>
        <v>0</v>
      </c>
      <c r="AX34" s="1737" t="n">
        <f aca="false">AW34:AW34+IF($B30:$B30=2,0,AX30:AX30)</f>
        <v>0</v>
      </c>
      <c r="AY34" s="0"/>
      <c r="AZ34" s="0" t="e">
        <f aca="false">IF(IF($CE$10=$CE$1,"",CD32-$CE$10)&lt;0,IF($CE$10=$CE$1,"",-CD32+$CE$10),"")</f>
        <v>#VALUE!</v>
      </c>
      <c r="BA34" s="0" t="e">
        <f aca="false">SUBTOTAL(9,AY34:AZ34)</f>
        <v>#VALUE!</v>
      </c>
      <c r="BB34" s="0" t="n">
        <f aca="false">$BB$3+BB30</f>
        <v>71.82</v>
      </c>
      <c r="BC34" s="1757"/>
      <c r="BD34" s="1756"/>
      <c r="BE34" s="1832"/>
      <c r="BF34" s="1738" t="n">
        <f aca="false">SUBTOTAL(9,BC34:BE34)</f>
        <v>0</v>
      </c>
      <c r="BG34" s="1748" t="n">
        <f aca="false">BF34:BF34+IF($B30:$B30=2,0,BG30:BG30)</f>
        <v>0</v>
      </c>
      <c r="BH34" s="0" t="n">
        <f aca="false">'02.24 по датам'!II34</f>
        <v>0</v>
      </c>
      <c r="BI34" s="0" t="n">
        <f aca="false">'02.24 по датам'!IJ34</f>
        <v>0</v>
      </c>
      <c r="BJ34" s="0" t="n">
        <f aca="false">SUBTOTAL(9,BH34:BI34)</f>
        <v>0</v>
      </c>
      <c r="BK34" s="0" t="n">
        <f aca="false">BJ34:BJ34+IF($B30:$B30=2,0,BK30:BK30)</f>
        <v>0</v>
      </c>
      <c r="BL34" s="0" t="n">
        <f aca="false">'02.24 по датам'!IW34</f>
        <v>0</v>
      </c>
      <c r="BM34" s="0" t="n">
        <f aca="false">'02.24 по датам'!IX34</f>
        <v>0</v>
      </c>
      <c r="BN34" s="0" t="n">
        <f aca="false">'02.24 по датам'!IY34</f>
        <v>0</v>
      </c>
      <c r="BO34" s="0" t="n">
        <f aca="false">SUBTOTAL(9,BL34:BN34)</f>
        <v>0</v>
      </c>
      <c r="BP34" s="0" t="n">
        <f aca="false">BO34:BO34+IF($B30:$B30=2,0,BP30:BP30)</f>
        <v>0</v>
      </c>
      <c r="BQ34" s="0"/>
      <c r="BR34" s="0"/>
      <c r="BS34" s="0" t="e">
        <f aca="false">IF(IF($CE$10=$CE$1,"",CD32-$CE$10)&gt;0,IF($CE$10=$CE$1,"",CD32-$CE$10),"")</f>
        <v>#VALUE!</v>
      </c>
      <c r="BT34" s="0" t="e">
        <f aca="false">SUBTOTAL(9,BQ34:BS34)</f>
        <v>#VALUE!</v>
      </c>
      <c r="BU34" s="0" t="n">
        <f aca="false">SUMIF($C$5:BT$5,"Накопленный эффект, т/сут",$C34:BT34)+SUMIF($C$5:BT$5,"Нараст.  по потенциалу",$C34:BT34)-SUMIF($C$5:BT$5,"Нараст. по остановкам",$C34:BT34)-SUMIF($C$5:BT$5,"ИТОГО перевод в ППД",$C34:BT34)-SUMIF($C$5:BT$5,"ИТОГО  нерент, по распоряж.",$C34:BT34)-SUMIF($C$5:BT$5,"ИТОГО ост. дебит от ЗБС, Углуб., ПВЛГ/ПНЛГ",$C34:BT34)</f>
        <v>0</v>
      </c>
      <c r="BV34" s="1764"/>
      <c r="BW34" s="1764"/>
      <c r="BX34" s="1764"/>
      <c r="BY34" s="1764"/>
      <c r="BZ34" s="1764" t="n">
        <f aca="false">SUBTOTAL(9,BV34:BY34)</f>
        <v>0</v>
      </c>
      <c r="CA34" s="0"/>
      <c r="CB34" s="0" t="n">
        <f aca="false">CB$4:CB$4+SUMIF($C$5:BZ$5,"Нараст. по остановкам",$C34:BZ34)-SUMIF($C$5:BZ$5,"Нараст.  по потенциалу",$C34:BZ34)</f>
        <v>31.893</v>
      </c>
      <c r="CC34" s="0" t="n">
        <v>3</v>
      </c>
      <c r="CD34" s="0"/>
    </row>
    <row r="35" customFormat="false" ht="1.5" hidden="false" customHeight="true" outlineLevel="0" collapsed="false">
      <c r="A35" s="1777"/>
      <c r="B35" s="1777"/>
      <c r="C35" s="0" t="n">
        <f aca="false">'02.24 по датам'!X35</f>
        <v>0</v>
      </c>
      <c r="D35" s="0" t="n">
        <f aca="false">'02.24 по датам'!Y35</f>
        <v>0</v>
      </c>
      <c r="E35" s="0" t="n">
        <f aca="false">'02.24 по датам'!Z35</f>
        <v>0</v>
      </c>
      <c r="F35" s="0"/>
      <c r="G35" s="0"/>
      <c r="H35" s="0" t="n">
        <f aca="false">'02.24 по датам'!AP35</f>
        <v>0</v>
      </c>
      <c r="I35" s="0" t="n">
        <f aca="false">'02.24 по датам'!AQ35</f>
        <v>0</v>
      </c>
      <c r="J35" s="0" t="n">
        <f aca="false">'02.24 по датам'!AR35</f>
        <v>0</v>
      </c>
      <c r="K35" s="0"/>
      <c r="L35" s="0"/>
      <c r="M35" s="0" t="n">
        <f aca="false">'02.24 по датам'!BR35</f>
        <v>0</v>
      </c>
      <c r="N35" s="0" t="n">
        <f aca="false">'02.24 по датам'!BS35</f>
        <v>0</v>
      </c>
      <c r="O35" s="0" t="n">
        <f aca="false">'02.24 по датам'!BT35</f>
        <v>0</v>
      </c>
      <c r="P35" s="0"/>
      <c r="Q35" s="0"/>
      <c r="R35" s="0" t="n">
        <f aca="false">'02.24 по датам'!CJ35</f>
        <v>0</v>
      </c>
      <c r="S35" s="0" t="n">
        <f aca="false">'02.24 по датам'!CK35</f>
        <v>0</v>
      </c>
      <c r="T35" s="0" t="n">
        <f aca="false">'02.24 по датам'!CL35</f>
        <v>0</v>
      </c>
      <c r="U35" s="0"/>
      <c r="V35" s="0"/>
      <c r="W35" s="0"/>
      <c r="X35" s="0"/>
      <c r="Y35" s="0" t="n">
        <f aca="false">'02.24 по датам'!DD35</f>
        <v>0</v>
      </c>
      <c r="Z35" s="0" t="n">
        <f aca="false">'02.24 по датам'!DE35</f>
        <v>0</v>
      </c>
      <c r="AA35" s="0" t="n">
        <f aca="false">'02.24 по датам'!DF35</f>
        <v>0</v>
      </c>
      <c r="AB35" s="0"/>
      <c r="AC35" s="0"/>
      <c r="AD35" s="0" t="n">
        <f aca="false">'02.24 по датам'!DV35</f>
        <v>0</v>
      </c>
      <c r="AE35" s="0" t="n">
        <f aca="false">'02.24 по датам'!DW35</f>
        <v>0</v>
      </c>
      <c r="AF35" s="0" t="n">
        <f aca="false">'02.24 по датам'!DX35</f>
        <v>0</v>
      </c>
      <c r="AG35" s="0"/>
      <c r="AH35" s="0"/>
      <c r="AI35" s="0" t="n">
        <f aca="false">'02.24 по датам'!EZ35</f>
        <v>0</v>
      </c>
      <c r="AJ35" s="0" t="n">
        <f aca="false">'02.24 по датам'!FA35</f>
        <v>0</v>
      </c>
      <c r="AK35" s="0" t="n">
        <f aca="false">'02.24 по датам'!FB35</f>
        <v>0</v>
      </c>
      <c r="AL35" s="0"/>
      <c r="AM35" s="0"/>
      <c r="AN35" s="0" t="n">
        <f aca="false">'02.24 по датам'!FO35</f>
        <v>0</v>
      </c>
      <c r="AO35" s="0" t="n">
        <f aca="false">'02.24 по датам'!FP35</f>
        <v>0</v>
      </c>
      <c r="AP35" s="0" t="n">
        <f aca="false">'02.24 по датам'!FQ35</f>
        <v>0</v>
      </c>
      <c r="AQ35" s="0"/>
      <c r="AR35" s="0"/>
      <c r="AS35" s="1779"/>
      <c r="AT35" s="1779"/>
      <c r="AU35" s="1779"/>
      <c r="AV35" s="1783"/>
      <c r="AW35" s="1783"/>
      <c r="AX35" s="1783"/>
      <c r="AY35" s="0"/>
      <c r="AZ35" s="0"/>
      <c r="BA35" s="0"/>
      <c r="BB35" s="1790"/>
      <c r="BC35" s="1757"/>
      <c r="BD35" s="1791"/>
      <c r="BE35" s="1787"/>
      <c r="BF35" s="1783"/>
      <c r="BG35" s="1783"/>
      <c r="BH35" s="0" t="n">
        <f aca="false">'02.24 по датам'!II35</f>
        <v>0</v>
      </c>
      <c r="BI35" s="0" t="n">
        <f aca="false">'02.24 по датам'!IJ35</f>
        <v>0</v>
      </c>
      <c r="BJ35" s="0"/>
      <c r="BK35" s="0"/>
      <c r="BL35" s="0" t="n">
        <f aca="false">'02.24 по датам'!IW35</f>
        <v>0</v>
      </c>
      <c r="BM35" s="0" t="n">
        <f aca="false">'02.24 по датам'!IX35</f>
        <v>0</v>
      </c>
      <c r="BN35" s="0" t="n">
        <f aca="false">'02.24 по датам'!IY35</f>
        <v>0</v>
      </c>
      <c r="BO35" s="0"/>
      <c r="BP35" s="0"/>
      <c r="BQ35" s="0"/>
      <c r="BR35" s="0"/>
      <c r="BS35" s="0"/>
      <c r="BT35" s="0"/>
      <c r="BU35" s="0"/>
      <c r="BV35" s="1792"/>
      <c r="BW35" s="1792"/>
      <c r="BX35" s="1792"/>
      <c r="BY35" s="1792"/>
      <c r="BZ35" s="1792"/>
      <c r="CA35" s="0"/>
      <c r="CB35" s="0"/>
      <c r="CC35" s="0" t="n">
        <v>4</v>
      </c>
      <c r="CD35" s="0"/>
      <c r="CE35" s="1797"/>
    </row>
    <row r="36" customFormat="false" ht="11.25" hidden="false" customHeight="true" outlineLevel="0" collapsed="false">
      <c r="A36" s="1611" t="n">
        <f aca="false">A32+1</f>
        <v>45329</v>
      </c>
      <c r="B36" s="1612" t="s">
        <v>662</v>
      </c>
      <c r="C36" s="0" t="n">
        <f aca="false">'02.24 по датам'!X36</f>
        <v>0</v>
      </c>
      <c r="D36" s="0" t="n">
        <f aca="false">'02.24 по датам'!Y36</f>
        <v>0</v>
      </c>
      <c r="E36" s="0" t="n">
        <f aca="false">'02.24 по датам'!Z36</f>
        <v>0</v>
      </c>
      <c r="F36" s="0"/>
      <c r="G36" s="0"/>
      <c r="H36" s="0" t="n">
        <f aca="false">'02.24 по датам'!AP36</f>
        <v>0</v>
      </c>
      <c r="I36" s="0" t="n">
        <f aca="false">'02.24 по датам'!AQ36</f>
        <v>0</v>
      </c>
      <c r="J36" s="0" t="n">
        <f aca="false">'02.24 по датам'!AR36</f>
        <v>0</v>
      </c>
      <c r="K36" s="0"/>
      <c r="L36" s="0"/>
      <c r="M36" s="0" t="n">
        <f aca="false">'02.24 по датам'!BR36</f>
        <v>0</v>
      </c>
      <c r="N36" s="0" t="n">
        <f aca="false">'02.24 по датам'!BS36</f>
        <v>0</v>
      </c>
      <c r="O36" s="0" t="n">
        <f aca="false">'02.24 по датам'!BT36</f>
        <v>0</v>
      </c>
      <c r="P36" s="0"/>
      <c r="Q36" s="0"/>
      <c r="R36" s="0" t="n">
        <f aca="false">'02.24 по датам'!CJ36</f>
        <v>0</v>
      </c>
      <c r="S36" s="0" t="n">
        <f aca="false">'02.24 по датам'!CK36</f>
        <v>0</v>
      </c>
      <c r="T36" s="0" t="n">
        <f aca="false">'02.24 по датам'!CL36</f>
        <v>0</v>
      </c>
      <c r="U36" s="0"/>
      <c r="V36" s="0"/>
      <c r="W36" s="0"/>
      <c r="X36" s="0"/>
      <c r="Y36" s="0" t="n">
        <f aca="false">'02.24 по датам'!DD36</f>
        <v>0</v>
      </c>
      <c r="Z36" s="0" t="n">
        <f aca="false">'02.24 по датам'!DE36</f>
        <v>0</v>
      </c>
      <c r="AA36" s="0" t="n">
        <f aca="false">'02.24 по датам'!DF36</f>
        <v>0</v>
      </c>
      <c r="AB36" s="0"/>
      <c r="AC36" s="0"/>
      <c r="AD36" s="0" t="n">
        <f aca="false">'02.24 по датам'!DV36</f>
        <v>0</v>
      </c>
      <c r="AE36" s="0" t="n">
        <f aca="false">'02.24 по датам'!DW36</f>
        <v>0</v>
      </c>
      <c r="AF36" s="0" t="n">
        <f aca="false">'02.24 по датам'!DX36</f>
        <v>0</v>
      </c>
      <c r="AG36" s="0"/>
      <c r="AH36" s="0"/>
      <c r="AI36" s="0" t="n">
        <f aca="false">'02.24 по датам'!EZ36</f>
        <v>0</v>
      </c>
      <c r="AJ36" s="0" t="n">
        <f aca="false">'02.24 по датам'!FA36</f>
        <v>0</v>
      </c>
      <c r="AK36" s="0" t="n">
        <f aca="false">'02.24 по датам'!FB36</f>
        <v>0</v>
      </c>
      <c r="AL36" s="0"/>
      <c r="AM36" s="0"/>
      <c r="AN36" s="0" t="n">
        <f aca="false">'02.24 по датам'!FO36</f>
        <v>0</v>
      </c>
      <c r="AO36" s="0" t="n">
        <f aca="false">'02.24 по датам'!FP36</f>
        <v>0</v>
      </c>
      <c r="AP36" s="0" t="n">
        <f aca="false">'02.24 по датам'!FQ36</f>
        <v>0</v>
      </c>
      <c r="AQ36" s="0"/>
      <c r="AR36" s="0"/>
      <c r="AS36" s="1627"/>
      <c r="AT36" s="1627"/>
      <c r="AU36" s="1615"/>
      <c r="AV36" s="1631"/>
      <c r="AW36" s="1621"/>
      <c r="AX36" s="1620"/>
      <c r="AY36" s="0"/>
      <c r="AZ36" s="0"/>
      <c r="BA36" s="0"/>
      <c r="BB36" s="0"/>
      <c r="BC36" s="1639"/>
      <c r="BD36" s="1640"/>
      <c r="BE36" s="1842"/>
      <c r="BF36" s="1621"/>
      <c r="BG36" s="1631"/>
      <c r="BH36" s="0" t="n">
        <f aca="false">'02.24 по датам'!II36</f>
        <v>0</v>
      </c>
      <c r="BI36" s="0" t="n">
        <f aca="false">'02.24 по датам'!IJ36</f>
        <v>0</v>
      </c>
      <c r="BJ36" s="0"/>
      <c r="BK36" s="0"/>
      <c r="BL36" s="0" t="n">
        <f aca="false">'02.24 по датам'!IW36</f>
        <v>0</v>
      </c>
      <c r="BM36" s="0" t="n">
        <f aca="false">'02.24 по датам'!IX36</f>
        <v>0</v>
      </c>
      <c r="BN36" s="0" t="n">
        <f aca="false">'02.24 по датам'!IY36</f>
        <v>0</v>
      </c>
      <c r="BO36" s="0"/>
      <c r="BP36" s="0"/>
      <c r="BQ36" s="0"/>
      <c r="BR36" s="0"/>
      <c r="BS36" s="0"/>
      <c r="BT36" s="0"/>
      <c r="BU36" s="0"/>
      <c r="BV36" s="1817"/>
      <c r="BW36" s="1817"/>
      <c r="BX36" s="1660"/>
      <c r="BY36" s="1817"/>
      <c r="BZ36" s="1817"/>
      <c r="CA36" s="0" t="e">
        <f aca="false">CA$4:CA$4+SUMIF($C$5:BZ$5,"Нараст. баланс",$C38:BZ38)+SUMIF($C$7:BW$7,"Итого (с ВНР)",$C38:BW38)-SUMIF($C$5:BZ$5,"Геол. снижение,  т/сут",$C38:BZ38)-SUMIF(BY$7:BZ$7,"Итого",BY38:BZ38)-SUMIF($C$7:BZ$7,"Итого (с ВСП)",$C38:BZ38)</f>
        <v>#VALUE!</v>
      </c>
      <c r="CB36" s="0"/>
      <c r="CC36" s="0" t="n">
        <v>1</v>
      </c>
      <c r="CD36" s="0" t="e">
        <f aca="false">CD$4:CD$4+SUMIF($C$5:BZ$5,"Нараст. баланс",$C38:BZ38)+SUMIF($C$7:BW$7,$C38:BW38)-SUMIF($C$5:BZ$5,"Геол. снижение,  т/сут",$C38:BZ38)-SUMIF(BY$7:BZ$7,"Итого",BY38:BZ38)</f>
        <v>#VALUE!</v>
      </c>
    </row>
    <row r="37" customFormat="false" ht="11.25" hidden="false" customHeight="true" outlineLevel="0" collapsed="false">
      <c r="A37" s="1611"/>
      <c r="B37" s="1670" t="s">
        <v>663</v>
      </c>
      <c r="C37" s="0" t="n">
        <f aca="false">'02.24 по датам'!X37</f>
        <v>0</v>
      </c>
      <c r="D37" s="0" t="n">
        <f aca="false">'02.24 по датам'!Y37</f>
        <v>0</v>
      </c>
      <c r="E37" s="0" t="n">
        <f aca="false">'02.24 по датам'!Z37</f>
        <v>0</v>
      </c>
      <c r="F37" s="0" t="n">
        <f aca="false">COUNTIF(C38:E38,"&gt;"&amp;0)</f>
        <v>0</v>
      </c>
      <c r="G37" s="0"/>
      <c r="H37" s="0" t="n">
        <f aca="false">'02.24 по датам'!AP37</f>
        <v>0</v>
      </c>
      <c r="I37" s="0" t="n">
        <f aca="false">'02.24 по датам'!AQ37</f>
        <v>0</v>
      </c>
      <c r="J37" s="0" t="n">
        <f aca="false">'02.24 по датам'!AR37</f>
        <v>0</v>
      </c>
      <c r="K37" s="0" t="n">
        <f aca="false">COUNTIF(H38:J38,"&gt;"&amp;0)</f>
        <v>0</v>
      </c>
      <c r="L37" s="0"/>
      <c r="M37" s="0" t="n">
        <f aca="false">'02.24 по датам'!BR37</f>
        <v>0</v>
      </c>
      <c r="N37" s="0" t="n">
        <f aca="false">'02.24 по датам'!BS37</f>
        <v>0</v>
      </c>
      <c r="O37" s="0" t="n">
        <f aca="false">'02.24 по датам'!BT37</f>
        <v>0</v>
      </c>
      <c r="P37" s="0" t="n">
        <f aca="false">COUNTIF(M38:O38,"&gt;"&amp;0)</f>
        <v>0</v>
      </c>
      <c r="Q37" s="0"/>
      <c r="R37" s="0" t="n">
        <f aca="false">'02.24 по датам'!CJ37</f>
        <v>0</v>
      </c>
      <c r="S37" s="0" t="n">
        <f aca="false">'02.24 по датам'!CK37</f>
        <v>0</v>
      </c>
      <c r="T37" s="0" t="n">
        <f aca="false">'02.24 по датам'!CL37</f>
        <v>0</v>
      </c>
      <c r="U37" s="0" t="n">
        <f aca="false">COUNTIF(R38:T38,"&gt;"&amp;0)</f>
        <v>0</v>
      </c>
      <c r="V37" s="0"/>
      <c r="W37" s="0" t="n">
        <f aca="false">F37+K37+P37+U37</f>
        <v>0</v>
      </c>
      <c r="X37" s="0"/>
      <c r="Y37" s="0" t="n">
        <f aca="false">'02.24 по датам'!DD37</f>
        <v>0</v>
      </c>
      <c r="Z37" s="0" t="n">
        <f aca="false">'02.24 по датам'!DE37</f>
        <v>0</v>
      </c>
      <c r="AA37" s="0" t="n">
        <f aca="false">'02.24 по датам'!DF37</f>
        <v>0</v>
      </c>
      <c r="AB37" s="0" t="n">
        <f aca="false">SUBTOTAL(9,Y39:AA39)</f>
        <v>0</v>
      </c>
      <c r="AC37" s="0"/>
      <c r="AD37" s="0" t="n">
        <f aca="false">'02.24 по датам'!DV37</f>
        <v>0</v>
      </c>
      <c r="AE37" s="0" t="n">
        <f aca="false">'02.24 по датам'!DW37</f>
        <v>0</v>
      </c>
      <c r="AF37" s="0" t="n">
        <f aca="false">'02.24 по датам'!DX37</f>
        <v>0</v>
      </c>
      <c r="AG37" s="0" t="n">
        <f aca="false">COUNTIF(AD38:AF38,"&gt;"&amp;0)</f>
        <v>0</v>
      </c>
      <c r="AH37" s="0"/>
      <c r="AI37" s="0" t="n">
        <f aca="false">'02.24 по датам'!EZ37</f>
        <v>0</v>
      </c>
      <c r="AJ37" s="0" t="n">
        <f aca="false">'02.24 по датам'!FA37</f>
        <v>0</v>
      </c>
      <c r="AK37" s="0" t="n">
        <f aca="false">'02.24 по датам'!FB37</f>
        <v>0</v>
      </c>
      <c r="AL37" s="0" t="n">
        <f aca="false">COUNTIF(AI38:AK38,"&gt;"&amp;0)</f>
        <v>0</v>
      </c>
      <c r="AM37" s="0"/>
      <c r="AN37" s="0" t="n">
        <f aca="false">'02.24 по датам'!FO37</f>
        <v>0</v>
      </c>
      <c r="AO37" s="0" t="n">
        <f aca="false">'02.24 по датам'!FP37</f>
        <v>0</v>
      </c>
      <c r="AP37" s="0" t="n">
        <f aca="false">'02.24 по датам'!FQ37</f>
        <v>0</v>
      </c>
      <c r="AQ37" s="0" t="n">
        <f aca="false">COUNTIF(AN38:AP38,"&gt;"&amp;0)</f>
        <v>0</v>
      </c>
      <c r="AR37" s="0"/>
      <c r="AS37" s="1686"/>
      <c r="AT37" s="1686"/>
      <c r="AU37" s="1673"/>
      <c r="AV37" s="1690" t="n">
        <f aca="false">SUBTOTAL(9,AS39:AU39)</f>
        <v>0</v>
      </c>
      <c r="AW37" s="1679" t="n">
        <f aca="false">SUBTOTAL(9,AS39:AU39)</f>
        <v>0</v>
      </c>
      <c r="AX37" s="1691"/>
      <c r="AY37" s="0"/>
      <c r="AZ37" s="0"/>
      <c r="BA37" s="0"/>
      <c r="BB37" s="0"/>
      <c r="BC37" s="1699"/>
      <c r="BD37" s="1700"/>
      <c r="BE37" s="1847"/>
      <c r="BF37" s="1679" t="n">
        <f aca="false">SUBTOTAL(9,BC39:BE39)</f>
        <v>0</v>
      </c>
      <c r="BG37" s="1702"/>
      <c r="BH37" s="0" t="n">
        <f aca="false">'02.24 по датам'!II37</f>
        <v>0</v>
      </c>
      <c r="BI37" s="0" t="n">
        <f aca="false">'02.24 по датам'!IJ37</f>
        <v>0</v>
      </c>
      <c r="BJ37" s="0" t="n">
        <f aca="false">SUBTOTAL(9,BH39:BI39)</f>
        <v>0</v>
      </c>
      <c r="BK37" s="0"/>
      <c r="BL37" s="0" t="n">
        <f aca="false">'02.24 по датам'!IW37</f>
        <v>0</v>
      </c>
      <c r="BM37" s="0" t="n">
        <f aca="false">'02.24 по датам'!IX37</f>
        <v>0</v>
      </c>
      <c r="BN37" s="0" t="n">
        <f aca="false">'02.24 по датам'!IY37</f>
        <v>0</v>
      </c>
      <c r="BO37" s="0" t="n">
        <f aca="false">COUNTIF(BL38:BN38,"&gt;"&amp;0)</f>
        <v>0</v>
      </c>
      <c r="BP37" s="0"/>
      <c r="BQ37" s="0"/>
      <c r="BR37" s="0"/>
      <c r="BS37" s="0"/>
      <c r="BT37" s="0"/>
      <c r="BU37" s="0"/>
      <c r="BV37" s="1827"/>
      <c r="BW37" s="1827"/>
      <c r="BX37" s="1722"/>
      <c r="BY37" s="1827"/>
      <c r="BZ37" s="1827"/>
      <c r="CA37" s="0"/>
      <c r="CB37" s="0"/>
      <c r="CC37" s="0" t="n">
        <v>2</v>
      </c>
      <c r="CD37" s="0"/>
    </row>
    <row r="38" customFormat="false" ht="11.25" hidden="false" customHeight="true" outlineLevel="0" collapsed="false">
      <c r="A38" s="1611"/>
      <c r="B38" s="1729" t="s">
        <v>661</v>
      </c>
      <c r="C38" s="0" t="n">
        <f aca="false">'02.24 по датам'!X38</f>
        <v>0</v>
      </c>
      <c r="D38" s="0" t="n">
        <f aca="false">'02.24 по датам'!Y38</f>
        <v>0</v>
      </c>
      <c r="E38" s="0" t="n">
        <f aca="false">'02.24 по датам'!Z38</f>
        <v>0</v>
      </c>
      <c r="F38" s="0" t="n">
        <f aca="false">SUBTOTAL(9,C38:E38)</f>
        <v>0</v>
      </c>
      <c r="G38" s="0" t="n">
        <f aca="false">F38+G34</f>
        <v>0</v>
      </c>
      <c r="H38" s="0" t="n">
        <f aca="false">'02.24 по датам'!AP38</f>
        <v>0</v>
      </c>
      <c r="I38" s="0" t="n">
        <f aca="false">'02.24 по датам'!AQ38</f>
        <v>0</v>
      </c>
      <c r="J38" s="0" t="n">
        <f aca="false">'02.24 по датам'!AR38</f>
        <v>0</v>
      </c>
      <c r="K38" s="0" t="n">
        <f aca="false">SUBTOTAL(9,H38:J38)</f>
        <v>0</v>
      </c>
      <c r="L38" s="0" t="n">
        <f aca="false">K38+L34</f>
        <v>0</v>
      </c>
      <c r="M38" s="0" t="n">
        <f aca="false">'02.24 по датам'!BR38</f>
        <v>0</v>
      </c>
      <c r="N38" s="0" t="n">
        <f aca="false">'02.24 по датам'!BS38</f>
        <v>0</v>
      </c>
      <c r="O38" s="0" t="n">
        <f aca="false">'02.24 по датам'!BT38</f>
        <v>0</v>
      </c>
      <c r="P38" s="0" t="n">
        <f aca="false">SUBTOTAL(9,M38:O38)</f>
        <v>0</v>
      </c>
      <c r="Q38" s="0" t="n">
        <f aca="false">P38+Q34</f>
        <v>0</v>
      </c>
      <c r="R38" s="0" t="n">
        <f aca="false">'02.24 по датам'!CJ38</f>
        <v>0</v>
      </c>
      <c r="S38" s="0" t="n">
        <f aca="false">'02.24 по датам'!CK38</f>
        <v>0</v>
      </c>
      <c r="T38" s="0" t="n">
        <f aca="false">'02.24 по датам'!CL38</f>
        <v>0</v>
      </c>
      <c r="U38" s="0" t="n">
        <f aca="false">SUBTOTAL(9,R38:T38)</f>
        <v>0</v>
      </c>
      <c r="V38" s="0" t="n">
        <f aca="false">U38+V34</f>
        <v>0</v>
      </c>
      <c r="W38" s="0" t="n">
        <f aca="false">+F38+K38+P38+U38</f>
        <v>0</v>
      </c>
      <c r="X38" s="0" t="n">
        <f aca="false">W38+X34</f>
        <v>0</v>
      </c>
      <c r="Y38" s="0" t="n">
        <f aca="false">'02.24 по датам'!DD38</f>
        <v>0</v>
      </c>
      <c r="Z38" s="0" t="n">
        <f aca="false">'02.24 по датам'!DE38</f>
        <v>0</v>
      </c>
      <c r="AA38" s="0" t="n">
        <f aca="false">'02.24 по датам'!DF38</f>
        <v>0</v>
      </c>
      <c r="AB38" s="0" t="n">
        <f aca="false">SUBTOTAL(9,Y38:AA38)</f>
        <v>0</v>
      </c>
      <c r="AC38" s="0" t="n">
        <f aca="false">AB38:AB38+IF($B34:$B34=2,0,AC34:AC34)</f>
        <v>0</v>
      </c>
      <c r="AD38" s="0" t="n">
        <f aca="false">'02.24 по датам'!DV38</f>
        <v>0</v>
      </c>
      <c r="AE38" s="0" t="n">
        <f aca="false">'02.24 по датам'!DW38</f>
        <v>0</v>
      </c>
      <c r="AF38" s="0" t="n">
        <f aca="false">'02.24 по датам'!DX38</f>
        <v>0</v>
      </c>
      <c r="AG38" s="0" t="n">
        <f aca="false">SUBTOTAL(9,AD38:AF38)</f>
        <v>0</v>
      </c>
      <c r="AH38" s="0" t="n">
        <f aca="false">AG38:AG38+IF($B34:$B34=2,0,AH34:AH34)</f>
        <v>0</v>
      </c>
      <c r="AI38" s="0" t="n">
        <f aca="false">'02.24 по датам'!EZ38</f>
        <v>0</v>
      </c>
      <c r="AJ38" s="0" t="n">
        <f aca="false">'02.24 по датам'!FA38</f>
        <v>0</v>
      </c>
      <c r="AK38" s="0" t="n">
        <f aca="false">'02.24 по датам'!FB38</f>
        <v>0</v>
      </c>
      <c r="AL38" s="0" t="n">
        <f aca="false">SUBTOTAL(9,AI38:AK38)</f>
        <v>0</v>
      </c>
      <c r="AM38" s="0" t="n">
        <f aca="false">AL38:AL38+IF($B34:$B34=2,0,AM34:AM34)</f>
        <v>0</v>
      </c>
      <c r="AN38" s="0" t="n">
        <f aca="false">'02.24 по датам'!FO38</f>
        <v>0</v>
      </c>
      <c r="AO38" s="0" t="n">
        <f aca="false">'02.24 по датам'!FP38</f>
        <v>0</v>
      </c>
      <c r="AP38" s="0" t="n">
        <f aca="false">'02.24 по датам'!FQ38</f>
        <v>0</v>
      </c>
      <c r="AQ38" s="0" t="n">
        <f aca="false">SUBTOTAL(9,AN38:AP38)</f>
        <v>0</v>
      </c>
      <c r="AR38" s="0" t="n">
        <f aca="false">AQ38:AQ38+IF($B34:$B34=2,0,AR34:AR34)</f>
        <v>0</v>
      </c>
      <c r="AS38" s="1744"/>
      <c r="AT38" s="1744"/>
      <c r="AU38" s="1732"/>
      <c r="AV38" s="1748" t="n">
        <f aca="false">SUBTOTAL(9,AS38:AU38)</f>
        <v>0</v>
      </c>
      <c r="AW38" s="1738" t="n">
        <f aca="false">SUBTOTAL(9,AS38:AU38)</f>
        <v>0</v>
      </c>
      <c r="AX38" s="1737" t="n">
        <f aca="false">AW38:AW38+IF($B34:$B34=2,0,AX34:AX34)</f>
        <v>0</v>
      </c>
      <c r="AY38" s="0"/>
      <c r="AZ38" s="0" t="e">
        <f aca="false">IF(IF($CE$10=$CE$1,"",CD36-$CE$10)&lt;0,IF($CE$10=$CE$1,"",-CD36+$CE$10),"")</f>
        <v>#VALUE!</v>
      </c>
      <c r="BA38" s="0" t="e">
        <f aca="false">SUBTOTAL(9,AY38:AZ38)</f>
        <v>#VALUE!</v>
      </c>
      <c r="BB38" s="0" t="n">
        <f aca="false">$BB$3+BB34</f>
        <v>83.79</v>
      </c>
      <c r="BC38" s="1756"/>
      <c r="BD38" s="1757"/>
      <c r="BE38" s="1832"/>
      <c r="BF38" s="1738" t="n">
        <f aca="false">SUBTOTAL(9,BC38:BE38)</f>
        <v>0</v>
      </c>
      <c r="BG38" s="1748" t="n">
        <f aca="false">BF38:BF38+IF($B34:$B34=2,0,BG34:BG34)</f>
        <v>0</v>
      </c>
      <c r="BH38" s="0" t="n">
        <f aca="false">'02.24 по датам'!II38</f>
        <v>0</v>
      </c>
      <c r="BI38" s="0" t="n">
        <f aca="false">'02.24 по датам'!IJ38</f>
        <v>0</v>
      </c>
      <c r="BJ38" s="0" t="n">
        <f aca="false">SUBTOTAL(9,BH38:BI38)</f>
        <v>0</v>
      </c>
      <c r="BK38" s="0" t="n">
        <f aca="false">BJ38:BJ38+IF($B34:$B34=2,0,BK34:BK34)</f>
        <v>0</v>
      </c>
      <c r="BL38" s="0" t="n">
        <f aca="false">'02.24 по датам'!IW38</f>
        <v>0</v>
      </c>
      <c r="BM38" s="0" t="n">
        <f aca="false">'02.24 по датам'!IX38</f>
        <v>0</v>
      </c>
      <c r="BN38" s="0" t="n">
        <f aca="false">'02.24 по датам'!IY38</f>
        <v>0</v>
      </c>
      <c r="BO38" s="0" t="n">
        <f aca="false">SUBTOTAL(9,BL38:BN38)</f>
        <v>0</v>
      </c>
      <c r="BP38" s="0" t="n">
        <f aca="false">BO38:BO38+IF($B34:$B34=2,0,BP34:BP34)</f>
        <v>0</v>
      </c>
      <c r="BQ38" s="0"/>
      <c r="BR38" s="0"/>
      <c r="BS38" s="0" t="e">
        <f aca="false">IF(IF($CE$10=$CE$1,"",CD36-$CE$10)&gt;0,IF($CE$10=$CE$1,"",CD36-$CE$10),"")</f>
        <v>#VALUE!</v>
      </c>
      <c r="BT38" s="0" t="e">
        <f aca="false">SUBTOTAL(9,BQ38:BS38)</f>
        <v>#VALUE!</v>
      </c>
      <c r="BU38" s="0" t="n">
        <f aca="false">SUMIF($C$5:BT$5,"Накопленный эффект, т/сут",$C38:BT38)+SUMIF($C$5:BT$5,"Нараст.  по потенциалу",$C38:BT38)-SUMIF($C$5:BT$5,"Нараст. по остановкам",$C38:BT38)-SUMIF($C$5:BT$5,"ИТОГО перевод в ППД",$C38:BT38)-SUMIF($C$5:BT$5,"ИТОГО  нерент, по распоряж.",$C38:BT38)-SUMIF($C$5:BT$5,"ИТОГО ост. дебит от ЗБС, Углуб., ПВЛГ/ПНЛГ",$C38:BT38)</f>
        <v>0</v>
      </c>
      <c r="BV38" s="1764"/>
      <c r="BW38" s="1764"/>
      <c r="BX38" s="1771"/>
      <c r="BY38" s="1764"/>
      <c r="BZ38" s="1764" t="n">
        <f aca="false">SUBTOTAL(9,BV38:BY38)</f>
        <v>0</v>
      </c>
      <c r="CA38" s="0"/>
      <c r="CB38" s="0" t="n">
        <f aca="false">CB$4:CB$4+SUMIF($C$5:BZ$5,"Нараст. по остановкам",$C38:BZ38)-SUMIF($C$5:BZ$5,"Нараст.  по потенциалу",$C38:BZ38)</f>
        <v>31.893</v>
      </c>
      <c r="CC38" s="0" t="n">
        <v>3</v>
      </c>
      <c r="CD38" s="0"/>
    </row>
    <row r="39" customFormat="false" ht="1.5" hidden="false" customHeight="true" outlineLevel="0" collapsed="false">
      <c r="A39" s="1777"/>
      <c r="B39" s="1777"/>
      <c r="C39" s="0" t="n">
        <f aca="false">'02.24 по датам'!X39</f>
        <v>0</v>
      </c>
      <c r="D39" s="0" t="n">
        <f aca="false">'02.24 по датам'!Y39</f>
        <v>0</v>
      </c>
      <c r="E39" s="0" t="n">
        <f aca="false">'02.24 по датам'!Z39</f>
        <v>0</v>
      </c>
      <c r="F39" s="0"/>
      <c r="G39" s="0"/>
      <c r="H39" s="0" t="n">
        <f aca="false">'02.24 по датам'!AP39</f>
        <v>0</v>
      </c>
      <c r="I39" s="0" t="n">
        <f aca="false">'02.24 по датам'!AQ39</f>
        <v>0</v>
      </c>
      <c r="J39" s="0" t="n">
        <f aca="false">'02.24 по датам'!AR39</f>
        <v>0</v>
      </c>
      <c r="K39" s="0"/>
      <c r="L39" s="0"/>
      <c r="M39" s="0" t="n">
        <f aca="false">'02.24 по датам'!BR39</f>
        <v>0</v>
      </c>
      <c r="N39" s="0" t="n">
        <f aca="false">'02.24 по датам'!BS39</f>
        <v>0</v>
      </c>
      <c r="O39" s="0" t="n">
        <f aca="false">'02.24 по датам'!BT39</f>
        <v>0</v>
      </c>
      <c r="P39" s="0"/>
      <c r="Q39" s="0"/>
      <c r="R39" s="0" t="n">
        <f aca="false">'02.24 по датам'!CJ39</f>
        <v>0</v>
      </c>
      <c r="S39" s="0" t="n">
        <f aca="false">'02.24 по датам'!CK39</f>
        <v>0</v>
      </c>
      <c r="T39" s="0" t="n">
        <f aca="false">'02.24 по датам'!CL39</f>
        <v>0</v>
      </c>
      <c r="U39" s="0"/>
      <c r="V39" s="0"/>
      <c r="W39" s="0"/>
      <c r="X39" s="0"/>
      <c r="Y39" s="0" t="n">
        <f aca="false">'02.24 по датам'!DD39</f>
        <v>0</v>
      </c>
      <c r="Z39" s="0" t="n">
        <f aca="false">'02.24 по датам'!DE39</f>
        <v>0</v>
      </c>
      <c r="AA39" s="0" t="n">
        <f aca="false">'02.24 по датам'!DF39</f>
        <v>0</v>
      </c>
      <c r="AB39" s="0"/>
      <c r="AC39" s="0"/>
      <c r="AD39" s="0" t="n">
        <f aca="false">'02.24 по датам'!DV39</f>
        <v>0</v>
      </c>
      <c r="AE39" s="0" t="n">
        <f aca="false">'02.24 по датам'!DW39</f>
        <v>0</v>
      </c>
      <c r="AF39" s="0" t="n">
        <f aca="false">'02.24 по датам'!DX39</f>
        <v>0</v>
      </c>
      <c r="AG39" s="0"/>
      <c r="AH39" s="0"/>
      <c r="AI39" s="0" t="n">
        <f aca="false">'02.24 по датам'!EZ39</f>
        <v>0</v>
      </c>
      <c r="AJ39" s="0" t="n">
        <f aca="false">'02.24 по датам'!FA39</f>
        <v>0</v>
      </c>
      <c r="AK39" s="0" t="n">
        <f aca="false">'02.24 по датам'!FB39</f>
        <v>0</v>
      </c>
      <c r="AL39" s="0"/>
      <c r="AM39" s="0"/>
      <c r="AN39" s="0" t="n">
        <f aca="false">'02.24 по датам'!FO39</f>
        <v>0</v>
      </c>
      <c r="AO39" s="0" t="n">
        <f aca="false">'02.24 по датам'!FP39</f>
        <v>0</v>
      </c>
      <c r="AP39" s="0" t="n">
        <f aca="false">'02.24 по датам'!FQ39</f>
        <v>0</v>
      </c>
      <c r="AQ39" s="0"/>
      <c r="AR39" s="0"/>
      <c r="AS39" s="1779"/>
      <c r="AT39" s="1779"/>
      <c r="AU39" s="1779"/>
      <c r="AV39" s="1783"/>
      <c r="AW39" s="1783"/>
      <c r="AX39" s="1783"/>
      <c r="AY39" s="0"/>
      <c r="AZ39" s="0"/>
      <c r="BA39" s="0"/>
      <c r="BB39" s="1790"/>
      <c r="BC39" s="1791"/>
      <c r="BD39" s="1757"/>
      <c r="BE39" s="1787"/>
      <c r="BF39" s="1783"/>
      <c r="BG39" s="1783"/>
      <c r="BH39" s="0" t="n">
        <f aca="false">'02.24 по датам'!II39</f>
        <v>0</v>
      </c>
      <c r="BI39" s="0" t="n">
        <f aca="false">'02.24 по датам'!IJ39</f>
        <v>0</v>
      </c>
      <c r="BJ39" s="0"/>
      <c r="BK39" s="0"/>
      <c r="BL39" s="0" t="n">
        <f aca="false">'02.24 по датам'!IW39</f>
        <v>0</v>
      </c>
      <c r="BM39" s="0" t="n">
        <f aca="false">'02.24 по датам'!IX39</f>
        <v>0</v>
      </c>
      <c r="BN39" s="0" t="n">
        <f aca="false">'02.24 по датам'!IY39</f>
        <v>0</v>
      </c>
      <c r="BO39" s="0"/>
      <c r="BP39" s="0"/>
      <c r="BQ39" s="0"/>
      <c r="BR39" s="0"/>
      <c r="BS39" s="0"/>
      <c r="BT39" s="0"/>
      <c r="BU39" s="0"/>
      <c r="BV39" s="1792"/>
      <c r="BW39" s="1792"/>
      <c r="BX39" s="1792"/>
      <c r="BY39" s="1792"/>
      <c r="BZ39" s="1792"/>
      <c r="CA39" s="0"/>
      <c r="CB39" s="0"/>
      <c r="CC39" s="0" t="n">
        <v>4</v>
      </c>
      <c r="CD39" s="0"/>
      <c r="CE39" s="1797"/>
    </row>
    <row r="40" customFormat="false" ht="11.25" hidden="false" customHeight="true" outlineLevel="0" collapsed="false">
      <c r="A40" s="1611" t="n">
        <f aca="false">A36+1</f>
        <v>45330</v>
      </c>
      <c r="B40" s="1612" t="s">
        <v>662</v>
      </c>
      <c r="C40" s="0" t="n">
        <f aca="false">'02.24 по датам'!X40</f>
        <v>0</v>
      </c>
      <c r="D40" s="0" t="n">
        <f aca="false">'02.24 по датам'!Y40</f>
        <v>0</v>
      </c>
      <c r="E40" s="0" t="n">
        <f aca="false">'02.24 по датам'!Z40</f>
        <v>0</v>
      </c>
      <c r="F40" s="0"/>
      <c r="G40" s="0"/>
      <c r="H40" s="0" t="n">
        <f aca="false">'02.24 по датам'!AP40</f>
        <v>0</v>
      </c>
      <c r="I40" s="0" t="n">
        <f aca="false">'02.24 по датам'!AQ40</f>
        <v>0</v>
      </c>
      <c r="J40" s="0" t="n">
        <f aca="false">'02.24 по датам'!AR40</f>
        <v>0</v>
      </c>
      <c r="K40" s="0"/>
      <c r="L40" s="0"/>
      <c r="M40" s="0" t="n">
        <f aca="false">'02.24 по датам'!BR40</f>
        <v>0</v>
      </c>
      <c r="N40" s="0" t="n">
        <f aca="false">'02.24 по датам'!BS40</f>
        <v>0</v>
      </c>
      <c r="O40" s="0" t="n">
        <f aca="false">'02.24 по датам'!BT40</f>
        <v>0</v>
      </c>
      <c r="P40" s="0"/>
      <c r="Q40" s="0"/>
      <c r="R40" s="0" t="n">
        <f aca="false">'02.24 по датам'!CJ40</f>
        <v>0</v>
      </c>
      <c r="S40" s="0" t="n">
        <f aca="false">'02.24 по датам'!CK40</f>
        <v>0</v>
      </c>
      <c r="T40" s="0" t="n">
        <f aca="false">'02.24 по датам'!CL40</f>
        <v>0</v>
      </c>
      <c r="U40" s="0"/>
      <c r="V40" s="0"/>
      <c r="W40" s="0"/>
      <c r="X40" s="0"/>
      <c r="Y40" s="0" t="n">
        <f aca="false">'02.24 по датам'!DD40</f>
        <v>0</v>
      </c>
      <c r="Z40" s="0" t="n">
        <f aca="false">'02.24 по датам'!DE40</f>
        <v>0</v>
      </c>
      <c r="AA40" s="0" t="n">
        <f aca="false">'02.24 по датам'!DF40</f>
        <v>0</v>
      </c>
      <c r="AB40" s="0"/>
      <c r="AC40" s="0"/>
      <c r="AD40" s="0" t="n">
        <f aca="false">'02.24 по датам'!DV40</f>
        <v>0</v>
      </c>
      <c r="AE40" s="0" t="n">
        <f aca="false">'02.24 по датам'!DW40</f>
        <v>0</v>
      </c>
      <c r="AF40" s="0" t="n">
        <f aca="false">'02.24 по датам'!DX40</f>
        <v>0</v>
      </c>
      <c r="AG40" s="0"/>
      <c r="AH40" s="0"/>
      <c r="AI40" s="0" t="n">
        <f aca="false">'02.24 по датам'!EZ40</f>
        <v>0</v>
      </c>
      <c r="AJ40" s="0" t="n">
        <f aca="false">'02.24 по датам'!FA40</f>
        <v>0</v>
      </c>
      <c r="AK40" s="0" t="n">
        <f aca="false">'02.24 по датам'!FB40</f>
        <v>0</v>
      </c>
      <c r="AL40" s="0"/>
      <c r="AM40" s="0"/>
      <c r="AN40" s="0" t="n">
        <f aca="false">'02.24 по датам'!FO40</f>
        <v>0</v>
      </c>
      <c r="AO40" s="0" t="n">
        <f aca="false">'02.24 по датам'!FP40</f>
        <v>0</v>
      </c>
      <c r="AP40" s="0" t="n">
        <f aca="false">'02.24 по датам'!FQ40</f>
        <v>0</v>
      </c>
      <c r="AQ40" s="0"/>
      <c r="AR40" s="0"/>
      <c r="AS40" s="1837"/>
      <c r="AT40" s="1627"/>
      <c r="AU40" s="1615"/>
      <c r="AV40" s="1631"/>
      <c r="AW40" s="1621"/>
      <c r="AX40" s="1620"/>
      <c r="AY40" s="0"/>
      <c r="AZ40" s="0"/>
      <c r="BA40" s="0"/>
      <c r="BB40" s="0"/>
      <c r="BC40" s="1640"/>
      <c r="BD40" s="1640"/>
      <c r="BE40" s="1842"/>
      <c r="BF40" s="1621"/>
      <c r="BG40" s="1631"/>
      <c r="BH40" s="0" t="n">
        <f aca="false">'02.24 по датам'!II40</f>
        <v>0</v>
      </c>
      <c r="BI40" s="0" t="n">
        <f aca="false">'02.24 по датам'!IJ40</f>
        <v>0</v>
      </c>
      <c r="BJ40" s="0"/>
      <c r="BK40" s="0"/>
      <c r="BL40" s="0" t="n">
        <f aca="false">'02.24 по датам'!IW40</f>
        <v>0</v>
      </c>
      <c r="BM40" s="0" t="n">
        <f aca="false">'02.24 по датам'!IX40</f>
        <v>0</v>
      </c>
      <c r="BN40" s="0" t="n">
        <f aca="false">'02.24 по датам'!IY40</f>
        <v>0</v>
      </c>
      <c r="BO40" s="0"/>
      <c r="BP40" s="0"/>
      <c r="BQ40" s="0"/>
      <c r="BR40" s="0"/>
      <c r="BS40" s="0"/>
      <c r="BT40" s="0"/>
      <c r="BU40" s="0"/>
      <c r="BV40" s="1817"/>
      <c r="BW40" s="1817"/>
      <c r="BX40" s="1817"/>
      <c r="BY40" s="1817"/>
      <c r="BZ40" s="1817"/>
      <c r="CA40" s="0" t="e">
        <f aca="false">CA$4:CA$4+SUMIF($C$5:BZ$5,"Нараст. баланс",$C42:BZ42)+SUMIF($C$7:BW$7,"Итого (с ВНР)",$C42:BW42)-SUMIF($C$5:BZ$5,"Геол. снижение,  т/сут",$C42:BZ42)-SUMIF(BY$7:BZ$7,"Итого",BY42:BZ42)-SUMIF($C$7:BZ$7,"Итого (с ВСП)",$C42:BZ42)</f>
        <v>#VALUE!</v>
      </c>
      <c r="CB40" s="0"/>
      <c r="CC40" s="0" t="n">
        <v>1</v>
      </c>
      <c r="CD40" s="0" t="e">
        <f aca="false">CD$4:CD$4+SUMIF($C$5:BZ$5,"Нараст. баланс",$C42:BZ42)+SUMIF($C$7:BW$7,$C42:BW42)-SUMIF($C$5:BZ$5,"Геол. снижение,  т/сут",$C42:BZ42)-SUMIF(BY$7:BZ$7,"Итого",BY42:BZ42)</f>
        <v>#VALUE!</v>
      </c>
    </row>
    <row r="41" customFormat="false" ht="11.25" hidden="false" customHeight="true" outlineLevel="0" collapsed="false">
      <c r="A41" s="1611"/>
      <c r="B41" s="1670" t="s">
        <v>663</v>
      </c>
      <c r="C41" s="0" t="n">
        <f aca="false">'02.24 по датам'!X41</f>
        <v>0</v>
      </c>
      <c r="D41" s="0" t="n">
        <f aca="false">'02.24 по датам'!Y41</f>
        <v>0</v>
      </c>
      <c r="E41" s="0" t="n">
        <f aca="false">'02.24 по датам'!Z41</f>
        <v>0</v>
      </c>
      <c r="F41" s="0" t="n">
        <f aca="false">COUNTIF(C42:E42,"&gt;"&amp;0)</f>
        <v>0</v>
      </c>
      <c r="G41" s="0"/>
      <c r="H41" s="0" t="n">
        <f aca="false">'02.24 по датам'!AP41</f>
        <v>0</v>
      </c>
      <c r="I41" s="0" t="n">
        <f aca="false">'02.24 по датам'!AQ41</f>
        <v>0</v>
      </c>
      <c r="J41" s="0" t="n">
        <f aca="false">'02.24 по датам'!AR41</f>
        <v>0</v>
      </c>
      <c r="K41" s="0" t="n">
        <f aca="false">COUNTIF(H42:J42,"&gt;"&amp;0)</f>
        <v>0</v>
      </c>
      <c r="L41" s="0"/>
      <c r="M41" s="0" t="n">
        <f aca="false">'02.24 по датам'!BR41</f>
        <v>0</v>
      </c>
      <c r="N41" s="0" t="n">
        <f aca="false">'02.24 по датам'!BS41</f>
        <v>0</v>
      </c>
      <c r="O41" s="0" t="n">
        <f aca="false">'02.24 по датам'!BT41</f>
        <v>0</v>
      </c>
      <c r="P41" s="0" t="n">
        <f aca="false">COUNTIF(M42:O42,"&gt;"&amp;0)</f>
        <v>0</v>
      </c>
      <c r="Q41" s="0"/>
      <c r="R41" s="0" t="n">
        <f aca="false">'02.24 по датам'!CJ41</f>
        <v>0</v>
      </c>
      <c r="S41" s="0" t="n">
        <f aca="false">'02.24 по датам'!CK41</f>
        <v>0</v>
      </c>
      <c r="T41" s="0" t="n">
        <f aca="false">'02.24 по датам'!CL41</f>
        <v>0</v>
      </c>
      <c r="U41" s="0" t="n">
        <f aca="false">COUNTIF(R42:T42,"&gt;"&amp;0)</f>
        <v>0</v>
      </c>
      <c r="V41" s="0"/>
      <c r="W41" s="0" t="n">
        <f aca="false">F41+K41+P41+U41</f>
        <v>0</v>
      </c>
      <c r="X41" s="0"/>
      <c r="Y41" s="0" t="n">
        <f aca="false">'02.24 по датам'!DD41</f>
        <v>0</v>
      </c>
      <c r="Z41" s="0" t="n">
        <f aca="false">'02.24 по датам'!DE41</f>
        <v>0</v>
      </c>
      <c r="AA41" s="0" t="n">
        <f aca="false">'02.24 по датам'!DF41</f>
        <v>0</v>
      </c>
      <c r="AB41" s="0" t="n">
        <f aca="false">SUBTOTAL(9,Y43:AA43)</f>
        <v>0</v>
      </c>
      <c r="AC41" s="0"/>
      <c r="AD41" s="0" t="n">
        <f aca="false">'02.24 по датам'!DV41</f>
        <v>0</v>
      </c>
      <c r="AE41" s="0" t="n">
        <f aca="false">'02.24 по датам'!DW41</f>
        <v>0</v>
      </c>
      <c r="AF41" s="0" t="n">
        <f aca="false">'02.24 по датам'!DX41</f>
        <v>0</v>
      </c>
      <c r="AG41" s="0" t="n">
        <f aca="false">COUNTIF(AD42:AF42,"&gt;"&amp;0)</f>
        <v>0</v>
      </c>
      <c r="AH41" s="0"/>
      <c r="AI41" s="0" t="n">
        <f aca="false">'02.24 по датам'!EZ41</f>
        <v>0</v>
      </c>
      <c r="AJ41" s="0" t="n">
        <f aca="false">'02.24 по датам'!FA41</f>
        <v>0</v>
      </c>
      <c r="AK41" s="0" t="n">
        <f aca="false">'02.24 по датам'!FB41</f>
        <v>0</v>
      </c>
      <c r="AL41" s="0" t="n">
        <f aca="false">COUNTIF(AI42:AK42,"&gt;"&amp;0)</f>
        <v>0</v>
      </c>
      <c r="AM41" s="0"/>
      <c r="AN41" s="0" t="n">
        <f aca="false">'02.24 по датам'!FO41</f>
        <v>0</v>
      </c>
      <c r="AO41" s="0" t="n">
        <f aca="false">'02.24 по датам'!FP41</f>
        <v>0</v>
      </c>
      <c r="AP41" s="0" t="n">
        <f aca="false">'02.24 по датам'!FQ41</f>
        <v>0</v>
      </c>
      <c r="AQ41" s="0" t="n">
        <f aca="false">COUNTIF(AN42:AP42,"&gt;"&amp;0)</f>
        <v>0</v>
      </c>
      <c r="AR41" s="0"/>
      <c r="AS41" s="1844"/>
      <c r="AT41" s="1686"/>
      <c r="AU41" s="1673"/>
      <c r="AV41" s="1690" t="n">
        <f aca="false">SUBTOTAL(9,AS43:AU43)</f>
        <v>0</v>
      </c>
      <c r="AW41" s="1679" t="n">
        <f aca="false">SUBTOTAL(9,AS43:AU43)</f>
        <v>0</v>
      </c>
      <c r="AX41" s="1691"/>
      <c r="AY41" s="0"/>
      <c r="AZ41" s="0"/>
      <c r="BA41" s="0"/>
      <c r="BB41" s="0"/>
      <c r="BC41" s="1700"/>
      <c r="BD41" s="1700"/>
      <c r="BE41" s="1847"/>
      <c r="BF41" s="1679" t="n">
        <f aca="false">SUBTOTAL(9,BC43:BE43)</f>
        <v>0</v>
      </c>
      <c r="BG41" s="1702"/>
      <c r="BH41" s="0" t="n">
        <f aca="false">'02.24 по датам'!II41</f>
        <v>0</v>
      </c>
      <c r="BI41" s="0" t="n">
        <f aca="false">'02.24 по датам'!IJ41</f>
        <v>0</v>
      </c>
      <c r="BJ41" s="0" t="n">
        <f aca="false">SUBTOTAL(9,BH43:BI43)</f>
        <v>0</v>
      </c>
      <c r="BK41" s="0"/>
      <c r="BL41" s="0" t="n">
        <f aca="false">'02.24 по датам'!IW41</f>
        <v>0</v>
      </c>
      <c r="BM41" s="0" t="n">
        <f aca="false">'02.24 по датам'!IX41</f>
        <v>0</v>
      </c>
      <c r="BN41" s="0" t="n">
        <f aca="false">'02.24 по датам'!IY41</f>
        <v>0</v>
      </c>
      <c r="BO41" s="0" t="n">
        <f aca="false">COUNTIF(BL42:BN42,"&gt;"&amp;0)</f>
        <v>0</v>
      </c>
      <c r="BP41" s="0"/>
      <c r="BQ41" s="0"/>
      <c r="BR41" s="0"/>
      <c r="BS41" s="0"/>
      <c r="BT41" s="0"/>
      <c r="BU41" s="0"/>
      <c r="BV41" s="1827"/>
      <c r="BW41" s="1827"/>
      <c r="BX41" s="1827"/>
      <c r="BY41" s="1827"/>
      <c r="BZ41" s="1827"/>
      <c r="CA41" s="0"/>
      <c r="CB41" s="0"/>
      <c r="CC41" s="0" t="n">
        <v>2</v>
      </c>
      <c r="CD41" s="0"/>
    </row>
    <row r="42" customFormat="false" ht="11.25" hidden="false" customHeight="true" outlineLevel="0" collapsed="false">
      <c r="A42" s="1611"/>
      <c r="B42" s="1729" t="s">
        <v>661</v>
      </c>
      <c r="C42" s="0" t="n">
        <f aca="false">'02.24 по датам'!X42</f>
        <v>0</v>
      </c>
      <c r="D42" s="0" t="n">
        <f aca="false">'02.24 по датам'!Y42</f>
        <v>0</v>
      </c>
      <c r="E42" s="0" t="n">
        <f aca="false">'02.24 по датам'!Z42</f>
        <v>0</v>
      </c>
      <c r="F42" s="0" t="n">
        <f aca="false">SUBTOTAL(9,C42:E42)</f>
        <v>0</v>
      </c>
      <c r="G42" s="0" t="n">
        <f aca="false">F42+G38</f>
        <v>0</v>
      </c>
      <c r="H42" s="0" t="n">
        <f aca="false">'02.24 по датам'!AP42</f>
        <v>0</v>
      </c>
      <c r="I42" s="0" t="n">
        <f aca="false">'02.24 по датам'!AQ42</f>
        <v>0</v>
      </c>
      <c r="J42" s="0" t="n">
        <f aca="false">'02.24 по датам'!AR42</f>
        <v>0</v>
      </c>
      <c r="K42" s="0" t="n">
        <f aca="false">SUBTOTAL(9,H42:J42)</f>
        <v>0</v>
      </c>
      <c r="L42" s="0" t="n">
        <f aca="false">K42+L38</f>
        <v>0</v>
      </c>
      <c r="M42" s="0" t="n">
        <f aca="false">'02.24 по датам'!BR42</f>
        <v>0</v>
      </c>
      <c r="N42" s="0" t="n">
        <f aca="false">'02.24 по датам'!BS42</f>
        <v>0</v>
      </c>
      <c r="O42" s="0" t="n">
        <f aca="false">'02.24 по датам'!BT42</f>
        <v>0</v>
      </c>
      <c r="P42" s="0" t="n">
        <f aca="false">SUBTOTAL(9,M42:O42)</f>
        <v>0</v>
      </c>
      <c r="Q42" s="0" t="n">
        <f aca="false">P42+Q38</f>
        <v>0</v>
      </c>
      <c r="R42" s="0" t="n">
        <f aca="false">'02.24 по датам'!CJ42</f>
        <v>0</v>
      </c>
      <c r="S42" s="0" t="n">
        <f aca="false">'02.24 по датам'!CK42</f>
        <v>0</v>
      </c>
      <c r="T42" s="0" t="n">
        <f aca="false">'02.24 по датам'!CL42</f>
        <v>0</v>
      </c>
      <c r="U42" s="0" t="n">
        <f aca="false">SUBTOTAL(9,R42:T42)</f>
        <v>0</v>
      </c>
      <c r="V42" s="0" t="n">
        <f aca="false">U42+V38</f>
        <v>0</v>
      </c>
      <c r="W42" s="0" t="n">
        <f aca="false">+F42+K42+P42+U42</f>
        <v>0</v>
      </c>
      <c r="X42" s="0" t="n">
        <f aca="false">W42+X38</f>
        <v>0</v>
      </c>
      <c r="Y42" s="0" t="n">
        <f aca="false">'02.24 по датам'!DD42</f>
        <v>0</v>
      </c>
      <c r="Z42" s="0" t="n">
        <f aca="false">'02.24 по датам'!DE42</f>
        <v>0</v>
      </c>
      <c r="AA42" s="0" t="n">
        <f aca="false">'02.24 по датам'!DF42</f>
        <v>0</v>
      </c>
      <c r="AB42" s="0" t="n">
        <f aca="false">SUBTOTAL(9,Y42:AA42)</f>
        <v>0</v>
      </c>
      <c r="AC42" s="0" t="n">
        <f aca="false">AB42:AB42+IF($B38:$B38=2,0,AC38:AC38)</f>
        <v>0</v>
      </c>
      <c r="AD42" s="0" t="n">
        <f aca="false">'02.24 по датам'!DV42</f>
        <v>0</v>
      </c>
      <c r="AE42" s="0" t="n">
        <f aca="false">'02.24 по датам'!DW42</f>
        <v>0</v>
      </c>
      <c r="AF42" s="0" t="n">
        <f aca="false">'02.24 по датам'!DX42</f>
        <v>0</v>
      </c>
      <c r="AG42" s="0" t="n">
        <f aca="false">SUBTOTAL(9,AD42:AF42)</f>
        <v>0</v>
      </c>
      <c r="AH42" s="0" t="n">
        <f aca="false">AG42:AG42+IF($B38:$B38=2,0,AH38:AH38)</f>
        <v>0</v>
      </c>
      <c r="AI42" s="0" t="n">
        <f aca="false">'02.24 по датам'!EZ42</f>
        <v>0</v>
      </c>
      <c r="AJ42" s="0" t="n">
        <f aca="false">'02.24 по датам'!FA42</f>
        <v>0</v>
      </c>
      <c r="AK42" s="0" t="n">
        <f aca="false">'02.24 по датам'!FB42</f>
        <v>0</v>
      </c>
      <c r="AL42" s="0" t="n">
        <f aca="false">SUBTOTAL(9,AI42:AK42)</f>
        <v>0</v>
      </c>
      <c r="AM42" s="0" t="n">
        <f aca="false">AL42:AL42+IF($B38:$B38=2,0,AM38:AM38)</f>
        <v>0</v>
      </c>
      <c r="AN42" s="0" t="n">
        <f aca="false">'02.24 по датам'!FO42</f>
        <v>0</v>
      </c>
      <c r="AO42" s="0" t="n">
        <f aca="false">'02.24 по датам'!FP42</f>
        <v>0</v>
      </c>
      <c r="AP42" s="0" t="n">
        <f aca="false">'02.24 по датам'!FQ42</f>
        <v>0</v>
      </c>
      <c r="AQ42" s="0" t="n">
        <f aca="false">SUBTOTAL(9,AN42:AP42)</f>
        <v>0</v>
      </c>
      <c r="AR42" s="0" t="n">
        <f aca="false">AQ42:AQ42+IF($B38:$B38=2,0,AR38:AR38)</f>
        <v>0</v>
      </c>
      <c r="AS42" s="1851"/>
      <c r="AT42" s="1744"/>
      <c r="AU42" s="1732"/>
      <c r="AV42" s="1748" t="n">
        <f aca="false">SUBTOTAL(9,AS42:AU42)</f>
        <v>0</v>
      </c>
      <c r="AW42" s="1738" t="n">
        <f aca="false">SUBTOTAL(9,AS42:AU42)</f>
        <v>0</v>
      </c>
      <c r="AX42" s="1737" t="n">
        <f aca="false">AW42:AW42+IF($B38:$B38=2,0,AX38:AX38)</f>
        <v>0</v>
      </c>
      <c r="AY42" s="0"/>
      <c r="AZ42" s="0" t="e">
        <f aca="false">IF(IF($CE$10=$CE$1,"",CD40-$CE$10)&lt;0,IF($CE$10=$CE$1,"",-CD40+$CE$10),"")</f>
        <v>#VALUE!</v>
      </c>
      <c r="BA42" s="0" t="e">
        <f aca="false">SUBTOTAL(9,AY42:AZ42)</f>
        <v>#VALUE!</v>
      </c>
      <c r="BB42" s="0" t="n">
        <f aca="false">$BB$3+BB38</f>
        <v>95.76</v>
      </c>
      <c r="BC42" s="1757"/>
      <c r="BD42" s="1757"/>
      <c r="BE42" s="1832"/>
      <c r="BF42" s="1738" t="n">
        <f aca="false">SUBTOTAL(9,BC42:BE42)</f>
        <v>0</v>
      </c>
      <c r="BG42" s="1748" t="n">
        <f aca="false">BF42:BF42+IF($B38:$B38=2,0,BG38:BG38)</f>
        <v>0</v>
      </c>
      <c r="BH42" s="0" t="n">
        <f aca="false">'02.24 по датам'!II42</f>
        <v>0</v>
      </c>
      <c r="BI42" s="0" t="n">
        <f aca="false">'02.24 по датам'!IJ42</f>
        <v>0</v>
      </c>
      <c r="BJ42" s="0" t="n">
        <f aca="false">SUBTOTAL(9,BH42:BI42)</f>
        <v>0</v>
      </c>
      <c r="BK42" s="0" t="n">
        <f aca="false">BJ42:BJ42+IF($B38:$B38=2,0,BK38:BK38)</f>
        <v>0</v>
      </c>
      <c r="BL42" s="0" t="n">
        <f aca="false">'02.24 по датам'!IW42</f>
        <v>0</v>
      </c>
      <c r="BM42" s="0" t="n">
        <f aca="false">'02.24 по датам'!IX42</f>
        <v>0</v>
      </c>
      <c r="BN42" s="0" t="n">
        <f aca="false">'02.24 по датам'!IY42</f>
        <v>0</v>
      </c>
      <c r="BO42" s="0" t="n">
        <f aca="false">SUBTOTAL(9,BL42:BN42)</f>
        <v>0</v>
      </c>
      <c r="BP42" s="0" t="n">
        <f aca="false">BO42:BO42+IF($B38:$B38=2,0,BP38:BP38)</f>
        <v>0</v>
      </c>
      <c r="BQ42" s="0"/>
      <c r="BR42" s="0"/>
      <c r="BS42" s="0" t="e">
        <f aca="false">IF(IF($CE$10=$CE$1,"",CD40-$CE$10)&gt;0,IF($CE$10=$CE$1,"",CD40-$CE$10),"")</f>
        <v>#VALUE!</v>
      </c>
      <c r="BT42" s="0" t="e">
        <f aca="false">SUBTOTAL(9,BQ42:BS42)</f>
        <v>#VALUE!</v>
      </c>
      <c r="BU42" s="0" t="n">
        <f aca="false">SUMIF($C$5:BT$5,"Накопленный эффект, т/сут",$C42:BT42)+SUMIF($C$5:BT$5,"Нараст.  по потенциалу",$C42:BT42)-SUMIF($C$5:BT$5,"Нараст. по остановкам",$C42:BT42)-SUMIF($C$5:BT$5,"ИТОГО перевод в ППД",$C42:BT42)-SUMIF($C$5:BT$5,"ИТОГО  нерент, по распоряж.",$C42:BT42)-SUMIF($C$5:BT$5,"ИТОГО ост. дебит от ЗБС, Углуб., ПВЛГ/ПНЛГ",$C42:BT42)</f>
        <v>0</v>
      </c>
      <c r="BV42" s="1764"/>
      <c r="BW42" s="1764"/>
      <c r="BX42" s="1764"/>
      <c r="BY42" s="1764"/>
      <c r="BZ42" s="1764" t="n">
        <f aca="false">SUBTOTAL(9,BV42:BY42)</f>
        <v>0</v>
      </c>
      <c r="CA42" s="0"/>
      <c r="CB42" s="0" t="n">
        <f aca="false">CB$4:CB$4+SUMIF($C$5:BZ$5,"Нараст. по остановкам",$C42:BZ42)-SUMIF($C$5:BZ$5,"Нараст.  по потенциалу",$C42:BZ42)</f>
        <v>31.893</v>
      </c>
      <c r="CC42" s="0" t="n">
        <v>3</v>
      </c>
      <c r="CD42" s="0"/>
    </row>
    <row r="43" customFormat="false" ht="1.5" hidden="false" customHeight="true" outlineLevel="0" collapsed="false">
      <c r="A43" s="1777"/>
      <c r="B43" s="1777"/>
      <c r="C43" s="0" t="n">
        <f aca="false">'02.24 по датам'!X43</f>
        <v>0</v>
      </c>
      <c r="D43" s="0" t="n">
        <f aca="false">'02.24 по датам'!Y43</f>
        <v>0</v>
      </c>
      <c r="E43" s="0" t="n">
        <f aca="false">'02.24 по датам'!Z43</f>
        <v>0</v>
      </c>
      <c r="F43" s="0"/>
      <c r="G43" s="0"/>
      <c r="H43" s="0" t="n">
        <f aca="false">'02.24 по датам'!AP43</f>
        <v>0</v>
      </c>
      <c r="I43" s="0" t="n">
        <f aca="false">'02.24 по датам'!AQ43</f>
        <v>0</v>
      </c>
      <c r="J43" s="0" t="n">
        <f aca="false">'02.24 по датам'!AR43</f>
        <v>0</v>
      </c>
      <c r="K43" s="0"/>
      <c r="L43" s="0"/>
      <c r="M43" s="0" t="n">
        <f aca="false">'02.24 по датам'!BR43</f>
        <v>0</v>
      </c>
      <c r="N43" s="0" t="n">
        <f aca="false">'02.24 по датам'!BS43</f>
        <v>0</v>
      </c>
      <c r="O43" s="0" t="n">
        <f aca="false">'02.24 по датам'!BT43</f>
        <v>0</v>
      </c>
      <c r="P43" s="0"/>
      <c r="Q43" s="0"/>
      <c r="R43" s="0" t="n">
        <f aca="false">'02.24 по датам'!CJ43</f>
        <v>0</v>
      </c>
      <c r="S43" s="0" t="n">
        <f aca="false">'02.24 по датам'!CK43</f>
        <v>0</v>
      </c>
      <c r="T43" s="0" t="n">
        <f aca="false">'02.24 по датам'!CL43</f>
        <v>0</v>
      </c>
      <c r="U43" s="0"/>
      <c r="V43" s="0"/>
      <c r="W43" s="0"/>
      <c r="X43" s="0"/>
      <c r="Y43" s="0" t="n">
        <f aca="false">'02.24 по датам'!DD43</f>
        <v>0</v>
      </c>
      <c r="Z43" s="0" t="n">
        <f aca="false">'02.24 по датам'!DE43</f>
        <v>0</v>
      </c>
      <c r="AA43" s="0" t="n">
        <f aca="false">'02.24 по датам'!DF43</f>
        <v>0</v>
      </c>
      <c r="AB43" s="0"/>
      <c r="AC43" s="0"/>
      <c r="AD43" s="0" t="n">
        <f aca="false">'02.24 по датам'!DV43</f>
        <v>0</v>
      </c>
      <c r="AE43" s="0" t="n">
        <f aca="false">'02.24 по датам'!DW43</f>
        <v>0</v>
      </c>
      <c r="AF43" s="0" t="n">
        <f aca="false">'02.24 по датам'!DX43</f>
        <v>0</v>
      </c>
      <c r="AG43" s="0"/>
      <c r="AH43" s="0"/>
      <c r="AI43" s="0" t="n">
        <f aca="false">'02.24 по датам'!EZ43</f>
        <v>0</v>
      </c>
      <c r="AJ43" s="0" t="n">
        <f aca="false">'02.24 по датам'!FA43</f>
        <v>0</v>
      </c>
      <c r="AK43" s="0" t="n">
        <f aca="false">'02.24 по датам'!FB43</f>
        <v>0</v>
      </c>
      <c r="AL43" s="0"/>
      <c r="AM43" s="0"/>
      <c r="AN43" s="0" t="n">
        <f aca="false">'02.24 по датам'!FO43</f>
        <v>0</v>
      </c>
      <c r="AO43" s="0" t="n">
        <f aca="false">'02.24 по датам'!FP43</f>
        <v>0</v>
      </c>
      <c r="AP43" s="0" t="n">
        <f aca="false">'02.24 по датам'!FQ43</f>
        <v>0</v>
      </c>
      <c r="AQ43" s="0"/>
      <c r="AR43" s="0"/>
      <c r="AS43" s="1779"/>
      <c r="AT43" s="1779"/>
      <c r="AU43" s="1779"/>
      <c r="AV43" s="1783"/>
      <c r="AW43" s="1783"/>
      <c r="AX43" s="1783"/>
      <c r="AY43" s="0"/>
      <c r="AZ43" s="0"/>
      <c r="BA43" s="0"/>
      <c r="BB43" s="1790"/>
      <c r="BC43" s="1757"/>
      <c r="BD43" s="1757"/>
      <c r="BE43" s="1787"/>
      <c r="BF43" s="1783"/>
      <c r="BG43" s="1783"/>
      <c r="BH43" s="0" t="n">
        <f aca="false">'02.24 по датам'!II43</f>
        <v>0</v>
      </c>
      <c r="BI43" s="0" t="n">
        <f aca="false">'02.24 по датам'!IJ43</f>
        <v>0</v>
      </c>
      <c r="BJ43" s="0"/>
      <c r="BK43" s="0"/>
      <c r="BL43" s="0" t="n">
        <f aca="false">'02.24 по датам'!IW43</f>
        <v>0</v>
      </c>
      <c r="BM43" s="0" t="n">
        <f aca="false">'02.24 по датам'!IX43</f>
        <v>0</v>
      </c>
      <c r="BN43" s="0" t="n">
        <f aca="false">'02.24 по датам'!IY43</f>
        <v>0</v>
      </c>
      <c r="BO43" s="0"/>
      <c r="BP43" s="0"/>
      <c r="BQ43" s="0"/>
      <c r="BR43" s="0"/>
      <c r="BS43" s="0"/>
      <c r="BT43" s="0"/>
      <c r="BU43" s="0"/>
      <c r="BV43" s="1792"/>
      <c r="BW43" s="1792"/>
      <c r="BX43" s="1792"/>
      <c r="BY43" s="1792"/>
      <c r="BZ43" s="1792"/>
      <c r="CA43" s="0"/>
      <c r="CB43" s="0"/>
      <c r="CC43" s="0" t="n">
        <v>4</v>
      </c>
      <c r="CD43" s="0"/>
      <c r="CE43" s="1797"/>
    </row>
    <row r="44" customFormat="false" ht="11.25" hidden="false" customHeight="true" outlineLevel="0" collapsed="false">
      <c r="A44" s="1611" t="n">
        <f aca="false">A40+1</f>
        <v>45331</v>
      </c>
      <c r="B44" s="1612" t="s">
        <v>662</v>
      </c>
      <c r="C44" s="0" t="n">
        <f aca="false">'02.24 по датам'!X44</f>
        <v>0</v>
      </c>
      <c r="D44" s="0" t="n">
        <f aca="false">'02.24 по датам'!Y44</f>
        <v>0</v>
      </c>
      <c r="E44" s="0" t="n">
        <f aca="false">'02.24 по датам'!Z44</f>
        <v>0</v>
      </c>
      <c r="F44" s="0"/>
      <c r="G44" s="0"/>
      <c r="H44" s="0" t="n">
        <f aca="false">'02.24 по датам'!AP44</f>
        <v>0</v>
      </c>
      <c r="I44" s="0" t="n">
        <f aca="false">'02.24 по датам'!AQ44</f>
        <v>0</v>
      </c>
      <c r="J44" s="0" t="n">
        <f aca="false">'02.24 по датам'!AR44</f>
        <v>0</v>
      </c>
      <c r="K44" s="0"/>
      <c r="L44" s="0"/>
      <c r="M44" s="0" t="n">
        <f aca="false">'02.24 по датам'!BR44</f>
        <v>0</v>
      </c>
      <c r="N44" s="0" t="n">
        <f aca="false">'02.24 по датам'!BS44</f>
        <v>0</v>
      </c>
      <c r="O44" s="0" t="n">
        <f aca="false">'02.24 по датам'!BT44</f>
        <v>0</v>
      </c>
      <c r="P44" s="0"/>
      <c r="Q44" s="0"/>
      <c r="R44" s="0" t="n">
        <f aca="false">'02.24 по датам'!CJ44</f>
        <v>0</v>
      </c>
      <c r="S44" s="0" t="n">
        <f aca="false">'02.24 по датам'!CK44</f>
        <v>0</v>
      </c>
      <c r="T44" s="0" t="n">
        <f aca="false">'02.24 по датам'!CL44</f>
        <v>0</v>
      </c>
      <c r="U44" s="0"/>
      <c r="V44" s="0"/>
      <c r="W44" s="0"/>
      <c r="X44" s="0"/>
      <c r="Y44" s="0" t="n">
        <f aca="false">'02.24 по датам'!DD44</f>
        <v>0</v>
      </c>
      <c r="Z44" s="0" t="n">
        <f aca="false">'02.24 по датам'!DE44</f>
        <v>0</v>
      </c>
      <c r="AA44" s="0" t="n">
        <f aca="false">'02.24 по датам'!DF44</f>
        <v>0</v>
      </c>
      <c r="AB44" s="0"/>
      <c r="AC44" s="0"/>
      <c r="AD44" s="0" t="n">
        <f aca="false">'02.24 по датам'!DV44</f>
        <v>0</v>
      </c>
      <c r="AE44" s="0" t="n">
        <f aca="false">'02.24 по датам'!DW44</f>
        <v>0</v>
      </c>
      <c r="AF44" s="0" t="n">
        <f aca="false">'02.24 по датам'!DX44</f>
        <v>0</v>
      </c>
      <c r="AG44" s="0"/>
      <c r="AH44" s="0"/>
      <c r="AI44" s="0" t="n">
        <f aca="false">'02.24 по датам'!EZ44</f>
        <v>0</v>
      </c>
      <c r="AJ44" s="0" t="n">
        <f aca="false">'02.24 по датам'!FA44</f>
        <v>0</v>
      </c>
      <c r="AK44" s="0" t="n">
        <f aca="false">'02.24 по датам'!FB44</f>
        <v>0</v>
      </c>
      <c r="AL44" s="0"/>
      <c r="AM44" s="0"/>
      <c r="AN44" s="0" t="n">
        <f aca="false">'02.24 по датам'!FO44</f>
        <v>0</v>
      </c>
      <c r="AO44" s="0" t="n">
        <f aca="false">'02.24 по датам'!FP44</f>
        <v>0</v>
      </c>
      <c r="AP44" s="0" t="n">
        <f aca="false">'02.24 по датам'!FQ44</f>
        <v>0</v>
      </c>
      <c r="AQ44" s="0"/>
      <c r="AR44" s="0"/>
      <c r="AS44" s="1627"/>
      <c r="AT44" s="1627"/>
      <c r="AU44" s="1615"/>
      <c r="AV44" s="1631"/>
      <c r="AW44" s="1621"/>
      <c r="AX44" s="1620"/>
      <c r="AY44" s="0"/>
      <c r="AZ44" s="0"/>
      <c r="BA44" s="0"/>
      <c r="BB44" s="0"/>
      <c r="BC44" s="1640"/>
      <c r="BD44" s="1640"/>
      <c r="BE44" s="1842"/>
      <c r="BF44" s="1621"/>
      <c r="BG44" s="1631"/>
      <c r="BH44" s="0" t="n">
        <f aca="false">'02.24 по датам'!II44</f>
        <v>0</v>
      </c>
      <c r="BI44" s="0" t="n">
        <f aca="false">'02.24 по датам'!IJ44</f>
        <v>0</v>
      </c>
      <c r="BJ44" s="0"/>
      <c r="BK44" s="0"/>
      <c r="BL44" s="0" t="n">
        <f aca="false">'02.24 по датам'!IW44</f>
        <v>0</v>
      </c>
      <c r="BM44" s="0" t="n">
        <f aca="false">'02.24 по датам'!IX44</f>
        <v>0</v>
      </c>
      <c r="BN44" s="0" t="n">
        <f aca="false">'02.24 по датам'!IY44</f>
        <v>0</v>
      </c>
      <c r="BO44" s="0"/>
      <c r="BP44" s="0"/>
      <c r="BQ44" s="0"/>
      <c r="BR44" s="0"/>
      <c r="BS44" s="0"/>
      <c r="BT44" s="0"/>
      <c r="BU44" s="0"/>
      <c r="BV44" s="1817"/>
      <c r="BW44" s="1817"/>
      <c r="BX44" s="1660"/>
      <c r="BY44" s="1817"/>
      <c r="BZ44" s="1817"/>
      <c r="CA44" s="0" t="e">
        <f aca="false">CA$4:CA$4+SUMIF($C$5:BZ$5,"Нараст. баланс",$C46:BZ46)+SUMIF($C$7:BW$7,"Итого (с ВНР)",$C46:BW46)-SUMIF($C$5:BZ$5,"Геол. снижение,  т/сут",$C46:BZ46)-SUMIF(BY$7:BZ$7,"Итого",BY46:BZ46)-SUMIF($C$7:BZ$7,"Итого (с ВСП)",$C46:BZ46)</f>
        <v>#VALUE!</v>
      </c>
      <c r="CB44" s="0"/>
      <c r="CC44" s="0" t="n">
        <v>1</v>
      </c>
      <c r="CD44" s="0" t="e">
        <f aca="false">CD$4:CD$4+SUMIF($C$5:BZ$5,"Нараст. баланс",$C46:BZ46)+SUMIF($C$7:BW$7,$C46:BW46)-SUMIF($C$5:BZ$5,"Геол. снижение,  т/сут",$C46:BZ46)-SUMIF(BY$7:BZ$7,"Итого",BY46:BZ46)</f>
        <v>#VALUE!</v>
      </c>
    </row>
    <row r="45" customFormat="false" ht="11.25" hidden="false" customHeight="true" outlineLevel="0" collapsed="false">
      <c r="A45" s="1611"/>
      <c r="B45" s="1670" t="s">
        <v>663</v>
      </c>
      <c r="C45" s="0" t="n">
        <f aca="false">'02.24 по датам'!X45</f>
        <v>0</v>
      </c>
      <c r="D45" s="0" t="n">
        <f aca="false">'02.24 по датам'!Y45</f>
        <v>0</v>
      </c>
      <c r="E45" s="0" t="n">
        <f aca="false">'02.24 по датам'!Z45</f>
        <v>0</v>
      </c>
      <c r="F45" s="0" t="n">
        <f aca="false">COUNTIF(C46:E46,"&gt;"&amp;0)</f>
        <v>0</v>
      </c>
      <c r="G45" s="0"/>
      <c r="H45" s="0" t="n">
        <f aca="false">'02.24 по датам'!AP45</f>
        <v>0</v>
      </c>
      <c r="I45" s="0" t="n">
        <f aca="false">'02.24 по датам'!AQ45</f>
        <v>0</v>
      </c>
      <c r="J45" s="0" t="n">
        <f aca="false">'02.24 по датам'!AR45</f>
        <v>0</v>
      </c>
      <c r="K45" s="0" t="n">
        <f aca="false">COUNTIF(H46:J46,"&gt;"&amp;0)</f>
        <v>0</v>
      </c>
      <c r="L45" s="0"/>
      <c r="M45" s="0" t="n">
        <f aca="false">'02.24 по датам'!BR45</f>
        <v>0</v>
      </c>
      <c r="N45" s="0" t="n">
        <f aca="false">'02.24 по датам'!BS45</f>
        <v>0</v>
      </c>
      <c r="O45" s="0" t="n">
        <f aca="false">'02.24 по датам'!BT45</f>
        <v>0</v>
      </c>
      <c r="P45" s="0" t="n">
        <f aca="false">COUNTIF(M46:O46,"&gt;"&amp;0)</f>
        <v>0</v>
      </c>
      <c r="Q45" s="0"/>
      <c r="R45" s="0" t="n">
        <f aca="false">'02.24 по датам'!CJ45</f>
        <v>0</v>
      </c>
      <c r="S45" s="0" t="n">
        <f aca="false">'02.24 по датам'!CK45</f>
        <v>0</v>
      </c>
      <c r="T45" s="0" t="n">
        <f aca="false">'02.24 по датам'!CL45</f>
        <v>0</v>
      </c>
      <c r="U45" s="0" t="n">
        <f aca="false">COUNTIF(R46:T46,"&gt;"&amp;0)</f>
        <v>0</v>
      </c>
      <c r="V45" s="0"/>
      <c r="W45" s="0" t="n">
        <f aca="false">F45+K45+P45+U45</f>
        <v>0</v>
      </c>
      <c r="X45" s="0"/>
      <c r="Y45" s="0" t="n">
        <f aca="false">'02.24 по датам'!DD45</f>
        <v>0</v>
      </c>
      <c r="Z45" s="0" t="n">
        <f aca="false">'02.24 по датам'!DE45</f>
        <v>0</v>
      </c>
      <c r="AA45" s="0" t="n">
        <f aca="false">'02.24 по датам'!DF45</f>
        <v>0</v>
      </c>
      <c r="AB45" s="0" t="n">
        <f aca="false">SUBTOTAL(9,Y47:AA47)</f>
        <v>0</v>
      </c>
      <c r="AC45" s="0"/>
      <c r="AD45" s="0" t="n">
        <f aca="false">'02.24 по датам'!DV45</f>
        <v>0</v>
      </c>
      <c r="AE45" s="0" t="n">
        <f aca="false">'02.24 по датам'!DW45</f>
        <v>0</v>
      </c>
      <c r="AF45" s="0" t="n">
        <f aca="false">'02.24 по датам'!DX45</f>
        <v>0</v>
      </c>
      <c r="AG45" s="0" t="n">
        <f aca="false">COUNTIF(AD46:AF46,"&gt;"&amp;0)</f>
        <v>0</v>
      </c>
      <c r="AH45" s="0"/>
      <c r="AI45" s="0" t="n">
        <f aca="false">'02.24 по датам'!EZ45</f>
        <v>0</v>
      </c>
      <c r="AJ45" s="0" t="n">
        <f aca="false">'02.24 по датам'!FA45</f>
        <v>0</v>
      </c>
      <c r="AK45" s="0" t="n">
        <f aca="false">'02.24 по датам'!FB45</f>
        <v>0</v>
      </c>
      <c r="AL45" s="0" t="n">
        <f aca="false">COUNTIF(AI46:AK46,"&gt;"&amp;0)</f>
        <v>0</v>
      </c>
      <c r="AM45" s="0"/>
      <c r="AN45" s="0" t="n">
        <f aca="false">'02.24 по датам'!FO45</f>
        <v>0</v>
      </c>
      <c r="AO45" s="0" t="n">
        <f aca="false">'02.24 по датам'!FP45</f>
        <v>0</v>
      </c>
      <c r="AP45" s="0" t="n">
        <f aca="false">'02.24 по датам'!FQ45</f>
        <v>0</v>
      </c>
      <c r="AQ45" s="0" t="n">
        <f aca="false">COUNTIF(AN46:AP46,"&gt;"&amp;0)</f>
        <v>0</v>
      </c>
      <c r="AR45" s="0"/>
      <c r="AS45" s="1686"/>
      <c r="AT45" s="1686"/>
      <c r="AU45" s="1673"/>
      <c r="AV45" s="1690" t="n">
        <f aca="false">SUBTOTAL(9,AS47:AU47)</f>
        <v>0</v>
      </c>
      <c r="AW45" s="1679" t="n">
        <f aca="false">SUBTOTAL(9,AS47:AU47)</f>
        <v>0</v>
      </c>
      <c r="AX45" s="1691"/>
      <c r="AY45" s="0"/>
      <c r="AZ45" s="0"/>
      <c r="BA45" s="0"/>
      <c r="BB45" s="0"/>
      <c r="BC45" s="1700"/>
      <c r="BD45" s="1700"/>
      <c r="BE45" s="1847"/>
      <c r="BF45" s="1679" t="n">
        <f aca="false">SUBTOTAL(9,BC47:BE47)</f>
        <v>0</v>
      </c>
      <c r="BG45" s="1702"/>
      <c r="BH45" s="0" t="n">
        <f aca="false">'02.24 по датам'!II45</f>
        <v>0</v>
      </c>
      <c r="BI45" s="0" t="n">
        <f aca="false">'02.24 по датам'!IJ45</f>
        <v>0</v>
      </c>
      <c r="BJ45" s="0" t="n">
        <f aca="false">SUBTOTAL(9,BH47:BI47)</f>
        <v>0</v>
      </c>
      <c r="BK45" s="0"/>
      <c r="BL45" s="0" t="n">
        <f aca="false">'02.24 по датам'!IW45</f>
        <v>0</v>
      </c>
      <c r="BM45" s="0" t="n">
        <f aca="false">'02.24 по датам'!IX45</f>
        <v>0</v>
      </c>
      <c r="BN45" s="0" t="n">
        <f aca="false">'02.24 по датам'!IY45</f>
        <v>0</v>
      </c>
      <c r="BO45" s="0" t="n">
        <f aca="false">COUNTIF(BL46:BN46,"&gt;"&amp;0)</f>
        <v>0</v>
      </c>
      <c r="BP45" s="0"/>
      <c r="BQ45" s="0"/>
      <c r="BR45" s="0"/>
      <c r="BS45" s="0"/>
      <c r="BT45" s="0"/>
      <c r="BU45" s="0"/>
      <c r="BV45" s="1827"/>
      <c r="BW45" s="1827"/>
      <c r="BX45" s="1722"/>
      <c r="BY45" s="1827"/>
      <c r="BZ45" s="1827"/>
      <c r="CA45" s="0"/>
      <c r="CB45" s="0"/>
      <c r="CC45" s="0" t="n">
        <v>2</v>
      </c>
      <c r="CD45" s="0"/>
    </row>
    <row r="46" customFormat="false" ht="11.25" hidden="false" customHeight="true" outlineLevel="0" collapsed="false">
      <c r="A46" s="1611"/>
      <c r="B46" s="1729" t="s">
        <v>661</v>
      </c>
      <c r="C46" s="0" t="n">
        <f aca="false">'02.24 по датам'!X46</f>
        <v>0</v>
      </c>
      <c r="D46" s="0" t="n">
        <f aca="false">'02.24 по датам'!Y46</f>
        <v>0</v>
      </c>
      <c r="E46" s="0" t="n">
        <f aca="false">'02.24 по датам'!Z46</f>
        <v>0</v>
      </c>
      <c r="F46" s="0" t="n">
        <f aca="false">SUBTOTAL(9,C46:E46)</f>
        <v>0</v>
      </c>
      <c r="G46" s="0" t="n">
        <f aca="false">F46+G42</f>
        <v>0</v>
      </c>
      <c r="H46" s="0" t="n">
        <f aca="false">'02.24 по датам'!AP46</f>
        <v>0</v>
      </c>
      <c r="I46" s="0" t="n">
        <f aca="false">'02.24 по датам'!AQ46</f>
        <v>0</v>
      </c>
      <c r="J46" s="0" t="n">
        <f aca="false">'02.24 по датам'!AR46</f>
        <v>0</v>
      </c>
      <c r="K46" s="0" t="n">
        <f aca="false">SUBTOTAL(9,H46:J46)</f>
        <v>0</v>
      </c>
      <c r="L46" s="0" t="n">
        <f aca="false">K46+L42</f>
        <v>0</v>
      </c>
      <c r="M46" s="0" t="n">
        <f aca="false">'02.24 по датам'!BR46</f>
        <v>0</v>
      </c>
      <c r="N46" s="0" t="n">
        <f aca="false">'02.24 по датам'!BS46</f>
        <v>0</v>
      </c>
      <c r="O46" s="0" t="n">
        <f aca="false">'02.24 по датам'!BT46</f>
        <v>0</v>
      </c>
      <c r="P46" s="0" t="n">
        <f aca="false">SUBTOTAL(9,M46:O46)</f>
        <v>0</v>
      </c>
      <c r="Q46" s="0" t="n">
        <f aca="false">P46+Q42</f>
        <v>0</v>
      </c>
      <c r="R46" s="0" t="n">
        <f aca="false">'02.24 по датам'!CJ46</f>
        <v>0</v>
      </c>
      <c r="S46" s="0" t="n">
        <f aca="false">'02.24 по датам'!CK46</f>
        <v>0</v>
      </c>
      <c r="T46" s="0" t="n">
        <f aca="false">'02.24 по датам'!CL46</f>
        <v>0</v>
      </c>
      <c r="U46" s="0" t="n">
        <f aca="false">SUBTOTAL(9,R46:T46)</f>
        <v>0</v>
      </c>
      <c r="V46" s="0" t="n">
        <f aca="false">U46+V42</f>
        <v>0</v>
      </c>
      <c r="W46" s="0" t="n">
        <f aca="false">+F46+K46+P46+U46</f>
        <v>0</v>
      </c>
      <c r="X46" s="0" t="n">
        <f aca="false">W46+X42</f>
        <v>0</v>
      </c>
      <c r="Y46" s="0" t="n">
        <f aca="false">'02.24 по датам'!DD46</f>
        <v>0</v>
      </c>
      <c r="Z46" s="0" t="n">
        <f aca="false">'02.24 по датам'!DE46</f>
        <v>0</v>
      </c>
      <c r="AA46" s="0" t="n">
        <f aca="false">'02.24 по датам'!DF46</f>
        <v>0</v>
      </c>
      <c r="AB46" s="0" t="n">
        <f aca="false">SUBTOTAL(9,Y46:AA46)</f>
        <v>0</v>
      </c>
      <c r="AC46" s="0" t="n">
        <f aca="false">AB46:AB46+IF($B42:$B42=2,0,AC42:AC42)</f>
        <v>0</v>
      </c>
      <c r="AD46" s="0" t="n">
        <f aca="false">'02.24 по датам'!DV46</f>
        <v>0</v>
      </c>
      <c r="AE46" s="0" t="n">
        <f aca="false">'02.24 по датам'!DW46</f>
        <v>0</v>
      </c>
      <c r="AF46" s="0" t="n">
        <f aca="false">'02.24 по датам'!DX46</f>
        <v>0</v>
      </c>
      <c r="AG46" s="0" t="n">
        <f aca="false">SUBTOTAL(9,AD46:AF46)</f>
        <v>0</v>
      </c>
      <c r="AH46" s="0" t="n">
        <f aca="false">AG46:AG46+IF($B42:$B42=2,0,AH42:AH42)</f>
        <v>0</v>
      </c>
      <c r="AI46" s="0" t="n">
        <f aca="false">'02.24 по датам'!EZ46</f>
        <v>0</v>
      </c>
      <c r="AJ46" s="0" t="n">
        <f aca="false">'02.24 по датам'!FA46</f>
        <v>0</v>
      </c>
      <c r="AK46" s="0" t="n">
        <f aca="false">'02.24 по датам'!FB46</f>
        <v>0</v>
      </c>
      <c r="AL46" s="0" t="n">
        <f aca="false">SUBTOTAL(9,AI46:AK46)</f>
        <v>0</v>
      </c>
      <c r="AM46" s="0" t="n">
        <f aca="false">AL46:AL46+IF($B42:$B42=2,0,AM42:AM42)</f>
        <v>0</v>
      </c>
      <c r="AN46" s="0" t="n">
        <f aca="false">'02.24 по датам'!FO46</f>
        <v>0</v>
      </c>
      <c r="AO46" s="0" t="n">
        <f aca="false">'02.24 по датам'!FP46</f>
        <v>0</v>
      </c>
      <c r="AP46" s="0" t="n">
        <f aca="false">'02.24 по датам'!FQ46</f>
        <v>0</v>
      </c>
      <c r="AQ46" s="0" t="n">
        <f aca="false">SUBTOTAL(9,AN46:AP46)</f>
        <v>0</v>
      </c>
      <c r="AR46" s="0" t="n">
        <f aca="false">AQ46:AQ46+IF($B42:$B42=2,0,AR42:AR42)</f>
        <v>0</v>
      </c>
      <c r="AS46" s="1744"/>
      <c r="AT46" s="1744"/>
      <c r="AU46" s="1732"/>
      <c r="AV46" s="1748" t="n">
        <f aca="false">SUBTOTAL(9,AS46:AU46)</f>
        <v>0</v>
      </c>
      <c r="AW46" s="1738" t="n">
        <f aca="false">SUBTOTAL(9,AS46:AU46)</f>
        <v>0</v>
      </c>
      <c r="AX46" s="1737" t="n">
        <f aca="false">AW46:AW46+IF($B42:$B42=2,0,AX42:AX42)</f>
        <v>0</v>
      </c>
      <c r="AY46" s="0"/>
      <c r="AZ46" s="0" t="e">
        <f aca="false">IF(IF($CE$10=$CE$1,"",CD44-$CE$10)&lt;0,IF($CE$10=$CE$1,"",-CD44+$CE$10),"")</f>
        <v>#VALUE!</v>
      </c>
      <c r="BA46" s="0" t="e">
        <f aca="false">SUBTOTAL(9,AY46:AZ46)</f>
        <v>#VALUE!</v>
      </c>
      <c r="BB46" s="0" t="n">
        <f aca="false">$BB$3+BB42</f>
        <v>107.73</v>
      </c>
      <c r="BC46" s="1757"/>
      <c r="BD46" s="1757"/>
      <c r="BE46" s="1832"/>
      <c r="BF46" s="1738" t="n">
        <f aca="false">SUBTOTAL(9,BC46:BE46)</f>
        <v>0</v>
      </c>
      <c r="BG46" s="1748" t="n">
        <f aca="false">BF46:BF46+IF($B42:$B42=2,0,BG42:BG42)</f>
        <v>0</v>
      </c>
      <c r="BH46" s="0" t="n">
        <f aca="false">'02.24 по датам'!II46</f>
        <v>0</v>
      </c>
      <c r="BI46" s="0" t="n">
        <f aca="false">'02.24 по датам'!IJ46</f>
        <v>0</v>
      </c>
      <c r="BJ46" s="0" t="n">
        <f aca="false">SUBTOTAL(9,BH46:BI46)</f>
        <v>0</v>
      </c>
      <c r="BK46" s="0" t="n">
        <f aca="false">BJ46:BJ46+IF($B42:$B42=2,0,BK42:BK42)</f>
        <v>0</v>
      </c>
      <c r="BL46" s="0" t="n">
        <f aca="false">'02.24 по датам'!IW46</f>
        <v>0</v>
      </c>
      <c r="BM46" s="0" t="n">
        <f aca="false">'02.24 по датам'!IX46</f>
        <v>0</v>
      </c>
      <c r="BN46" s="0" t="n">
        <f aca="false">'02.24 по датам'!IY46</f>
        <v>0</v>
      </c>
      <c r="BO46" s="0" t="n">
        <f aca="false">SUBTOTAL(9,BL46:BN46)</f>
        <v>0</v>
      </c>
      <c r="BP46" s="0" t="n">
        <f aca="false">BO46:BO46+IF($B42:$B42=2,0,BP42:BP42)</f>
        <v>0</v>
      </c>
      <c r="BQ46" s="0"/>
      <c r="BR46" s="0"/>
      <c r="BS46" s="0" t="e">
        <f aca="false">IF(IF($CE$10=$CE$1,"",CD44-$CE$10)&gt;0,IF($CE$10=$CE$1,"",CD44-$CE$10),"")</f>
        <v>#VALUE!</v>
      </c>
      <c r="BT46" s="0" t="e">
        <f aca="false">SUBTOTAL(9,BQ46:BS46)</f>
        <v>#VALUE!</v>
      </c>
      <c r="BU46" s="0" t="n">
        <f aca="false">SUMIF($C$5:BT$5,"Накопленный эффект, т/сут",$C46:BT46)+SUMIF($C$5:BT$5,"Нараст.  по потенциалу",$C46:BT46)-SUMIF($C$5:BT$5,"Нараст. по остановкам",$C46:BT46)-SUMIF($C$5:BT$5,"ИТОГО перевод в ППД",$C46:BT46)-SUMIF($C$5:BT$5,"ИТОГО  нерент, по распоряж.",$C46:BT46)-SUMIF($C$5:BT$5,"ИТОГО ост. дебит от ЗБС, Углуб., ПВЛГ/ПНЛГ",$C46:BT46)</f>
        <v>0</v>
      </c>
      <c r="BV46" s="1764"/>
      <c r="BW46" s="1764"/>
      <c r="BX46" s="1771"/>
      <c r="BY46" s="1764"/>
      <c r="BZ46" s="1764" t="n">
        <f aca="false">SUBTOTAL(9,BV46:BY46)</f>
        <v>0</v>
      </c>
      <c r="CA46" s="0"/>
      <c r="CB46" s="0" t="n">
        <f aca="false">CB$4:CB$4+SUMIF($C$5:BZ$5,"Нараст. по остановкам",$C46:BZ46)-SUMIF($C$5:BZ$5,"Нараст.  по потенциалу",$C46:BZ46)</f>
        <v>31.893</v>
      </c>
      <c r="CC46" s="0" t="n">
        <v>3</v>
      </c>
      <c r="CD46" s="0"/>
    </row>
    <row r="47" customFormat="false" ht="1.5" hidden="false" customHeight="true" outlineLevel="0" collapsed="false">
      <c r="A47" s="1777"/>
      <c r="B47" s="1777"/>
      <c r="C47" s="0" t="n">
        <f aca="false">'02.24 по датам'!X47</f>
        <v>0</v>
      </c>
      <c r="D47" s="0" t="n">
        <f aca="false">'02.24 по датам'!Y47</f>
        <v>0</v>
      </c>
      <c r="E47" s="0" t="n">
        <f aca="false">'02.24 по датам'!Z47</f>
        <v>0</v>
      </c>
      <c r="F47" s="0"/>
      <c r="G47" s="0"/>
      <c r="H47" s="0" t="n">
        <f aca="false">'02.24 по датам'!AP47</f>
        <v>0</v>
      </c>
      <c r="I47" s="0" t="n">
        <f aca="false">'02.24 по датам'!AQ47</f>
        <v>0</v>
      </c>
      <c r="J47" s="0" t="n">
        <f aca="false">'02.24 по датам'!AR47</f>
        <v>0</v>
      </c>
      <c r="K47" s="0"/>
      <c r="L47" s="0"/>
      <c r="M47" s="0" t="n">
        <f aca="false">'02.24 по датам'!BR47</f>
        <v>0</v>
      </c>
      <c r="N47" s="0" t="n">
        <f aca="false">'02.24 по датам'!BS47</f>
        <v>0</v>
      </c>
      <c r="O47" s="0" t="n">
        <f aca="false">'02.24 по датам'!BT47</f>
        <v>0</v>
      </c>
      <c r="P47" s="0"/>
      <c r="Q47" s="0"/>
      <c r="R47" s="0" t="n">
        <f aca="false">'02.24 по датам'!CJ47</f>
        <v>0</v>
      </c>
      <c r="S47" s="0" t="n">
        <f aca="false">'02.24 по датам'!CK47</f>
        <v>0</v>
      </c>
      <c r="T47" s="0" t="n">
        <f aca="false">'02.24 по датам'!CL47</f>
        <v>0</v>
      </c>
      <c r="U47" s="0"/>
      <c r="V47" s="0"/>
      <c r="W47" s="0"/>
      <c r="X47" s="0"/>
      <c r="Y47" s="0" t="n">
        <f aca="false">'02.24 по датам'!DD47</f>
        <v>0</v>
      </c>
      <c r="Z47" s="0" t="n">
        <f aca="false">'02.24 по датам'!DE47</f>
        <v>0</v>
      </c>
      <c r="AA47" s="0" t="n">
        <f aca="false">'02.24 по датам'!DF47</f>
        <v>0</v>
      </c>
      <c r="AB47" s="0"/>
      <c r="AC47" s="0"/>
      <c r="AD47" s="0" t="n">
        <f aca="false">'02.24 по датам'!DV47</f>
        <v>0</v>
      </c>
      <c r="AE47" s="0" t="n">
        <f aca="false">'02.24 по датам'!DW47</f>
        <v>0</v>
      </c>
      <c r="AF47" s="0" t="n">
        <f aca="false">'02.24 по датам'!DX47</f>
        <v>0</v>
      </c>
      <c r="AG47" s="0"/>
      <c r="AH47" s="0"/>
      <c r="AI47" s="0" t="n">
        <f aca="false">'02.24 по датам'!EZ47</f>
        <v>0</v>
      </c>
      <c r="AJ47" s="0" t="n">
        <f aca="false">'02.24 по датам'!FA47</f>
        <v>0</v>
      </c>
      <c r="AK47" s="0" t="n">
        <f aca="false">'02.24 по датам'!FB47</f>
        <v>0</v>
      </c>
      <c r="AL47" s="0"/>
      <c r="AM47" s="0"/>
      <c r="AN47" s="0" t="n">
        <f aca="false">'02.24 по датам'!FO47</f>
        <v>0</v>
      </c>
      <c r="AO47" s="0" t="n">
        <f aca="false">'02.24 по датам'!FP47</f>
        <v>0</v>
      </c>
      <c r="AP47" s="0" t="n">
        <f aca="false">'02.24 по датам'!FQ47</f>
        <v>0</v>
      </c>
      <c r="AQ47" s="0"/>
      <c r="AR47" s="0"/>
      <c r="AS47" s="1779"/>
      <c r="AT47" s="1779"/>
      <c r="AU47" s="1779"/>
      <c r="AV47" s="1783"/>
      <c r="AW47" s="1783"/>
      <c r="AX47" s="1783"/>
      <c r="AY47" s="0"/>
      <c r="AZ47" s="0"/>
      <c r="BA47" s="0"/>
      <c r="BB47" s="1790"/>
      <c r="BC47" s="1757"/>
      <c r="BD47" s="1757"/>
      <c r="BE47" s="1787"/>
      <c r="BF47" s="1783"/>
      <c r="BG47" s="1783"/>
      <c r="BH47" s="0" t="n">
        <f aca="false">'02.24 по датам'!II47</f>
        <v>0</v>
      </c>
      <c r="BI47" s="0" t="n">
        <f aca="false">'02.24 по датам'!IJ47</f>
        <v>0</v>
      </c>
      <c r="BJ47" s="0"/>
      <c r="BK47" s="0"/>
      <c r="BL47" s="0" t="n">
        <f aca="false">'02.24 по датам'!IW47</f>
        <v>0</v>
      </c>
      <c r="BM47" s="0" t="n">
        <f aca="false">'02.24 по датам'!IX47</f>
        <v>0</v>
      </c>
      <c r="BN47" s="0" t="n">
        <f aca="false">'02.24 по датам'!IY47</f>
        <v>0</v>
      </c>
      <c r="BO47" s="0"/>
      <c r="BP47" s="0"/>
      <c r="BQ47" s="0"/>
      <c r="BR47" s="0"/>
      <c r="BS47" s="0"/>
      <c r="BT47" s="0"/>
      <c r="BU47" s="0"/>
      <c r="BV47" s="1792"/>
      <c r="BW47" s="1792"/>
      <c r="BX47" s="1792"/>
      <c r="BY47" s="1792"/>
      <c r="BZ47" s="1792"/>
      <c r="CA47" s="0"/>
      <c r="CB47" s="0"/>
      <c r="CC47" s="0" t="n">
        <v>4</v>
      </c>
      <c r="CD47" s="0"/>
      <c r="CE47" s="1797"/>
    </row>
    <row r="48" customFormat="false" ht="11.25" hidden="false" customHeight="true" outlineLevel="0" collapsed="false">
      <c r="A48" s="1611" t="n">
        <f aca="false">A44+1</f>
        <v>45332</v>
      </c>
      <c r="B48" s="1612" t="s">
        <v>662</v>
      </c>
      <c r="C48" s="0" t="n">
        <f aca="false">'02.24 по датам'!X48</f>
        <v>0</v>
      </c>
      <c r="D48" s="0" t="n">
        <f aca="false">'02.24 по датам'!Y48</f>
        <v>0</v>
      </c>
      <c r="E48" s="0" t="n">
        <f aca="false">'02.24 по датам'!Z48</f>
        <v>0</v>
      </c>
      <c r="F48" s="0"/>
      <c r="G48" s="0"/>
      <c r="H48" s="0" t="n">
        <f aca="false">'02.24 по датам'!AP48</f>
        <v>0</v>
      </c>
      <c r="I48" s="0" t="n">
        <f aca="false">'02.24 по датам'!AQ48</f>
        <v>0</v>
      </c>
      <c r="J48" s="0" t="n">
        <f aca="false">'02.24 по датам'!AR48</f>
        <v>0</v>
      </c>
      <c r="K48" s="0"/>
      <c r="L48" s="0"/>
      <c r="M48" s="0" t="n">
        <f aca="false">'02.24 по датам'!BR48</f>
        <v>0</v>
      </c>
      <c r="N48" s="0" t="n">
        <f aca="false">'02.24 по датам'!BS48</f>
        <v>0</v>
      </c>
      <c r="O48" s="0" t="n">
        <f aca="false">'02.24 по датам'!BT48</f>
        <v>0</v>
      </c>
      <c r="P48" s="0"/>
      <c r="Q48" s="0"/>
      <c r="R48" s="0" t="n">
        <f aca="false">'02.24 по датам'!CJ48</f>
        <v>0</v>
      </c>
      <c r="S48" s="0" t="n">
        <f aca="false">'02.24 по датам'!CK48</f>
        <v>0</v>
      </c>
      <c r="T48" s="0" t="n">
        <f aca="false">'02.24 по датам'!CL48</f>
        <v>0</v>
      </c>
      <c r="U48" s="0"/>
      <c r="V48" s="0"/>
      <c r="W48" s="0"/>
      <c r="X48" s="0"/>
      <c r="Y48" s="0" t="n">
        <f aca="false">'02.24 по датам'!DD48</f>
        <v>0</v>
      </c>
      <c r="Z48" s="0" t="n">
        <f aca="false">'02.24 по датам'!DE48</f>
        <v>0</v>
      </c>
      <c r="AA48" s="0" t="n">
        <f aca="false">'02.24 по датам'!DF48</f>
        <v>0</v>
      </c>
      <c r="AB48" s="0"/>
      <c r="AC48" s="0"/>
      <c r="AD48" s="0" t="n">
        <f aca="false">'02.24 по датам'!DV48</f>
        <v>0</v>
      </c>
      <c r="AE48" s="0" t="n">
        <f aca="false">'02.24 по датам'!DW48</f>
        <v>0</v>
      </c>
      <c r="AF48" s="0" t="n">
        <f aca="false">'02.24 по датам'!DX48</f>
        <v>0</v>
      </c>
      <c r="AG48" s="0"/>
      <c r="AH48" s="0"/>
      <c r="AI48" s="0" t="n">
        <f aca="false">'02.24 по датам'!EZ48</f>
        <v>0</v>
      </c>
      <c r="AJ48" s="0" t="n">
        <f aca="false">'02.24 по датам'!FA48</f>
        <v>0</v>
      </c>
      <c r="AK48" s="0" t="n">
        <f aca="false">'02.24 по датам'!FB48</f>
        <v>0</v>
      </c>
      <c r="AL48" s="0"/>
      <c r="AM48" s="0"/>
      <c r="AN48" s="0" t="n">
        <f aca="false">'02.24 по датам'!FO48</f>
        <v>0</v>
      </c>
      <c r="AO48" s="0" t="n">
        <f aca="false">'02.24 по датам'!FP48</f>
        <v>0</v>
      </c>
      <c r="AP48" s="0" t="n">
        <f aca="false">'02.24 по датам'!FQ48</f>
        <v>0</v>
      </c>
      <c r="AQ48" s="0"/>
      <c r="AR48" s="0"/>
      <c r="AS48" s="1837"/>
      <c r="AT48" s="1837"/>
      <c r="AU48" s="1627"/>
      <c r="AV48" s="1631"/>
      <c r="AW48" s="1621"/>
      <c r="AX48" s="1620"/>
      <c r="AY48" s="0"/>
      <c r="AZ48" s="0"/>
      <c r="BA48" s="0"/>
      <c r="BB48" s="0"/>
      <c r="BC48" s="1639"/>
      <c r="BD48" s="1640"/>
      <c r="BE48" s="1842"/>
      <c r="BF48" s="1621"/>
      <c r="BG48" s="1631"/>
      <c r="BH48" s="0" t="n">
        <f aca="false">'02.24 по датам'!II48</f>
        <v>0</v>
      </c>
      <c r="BI48" s="0" t="n">
        <f aca="false">'02.24 по датам'!IJ48</f>
        <v>0</v>
      </c>
      <c r="BJ48" s="0"/>
      <c r="BK48" s="0"/>
      <c r="BL48" s="0" t="n">
        <f aca="false">'02.24 по датам'!IW48</f>
        <v>0</v>
      </c>
      <c r="BM48" s="0" t="n">
        <f aca="false">'02.24 по датам'!IX48</f>
        <v>0</v>
      </c>
      <c r="BN48" s="0" t="n">
        <f aca="false">'02.24 по датам'!IY48</f>
        <v>0</v>
      </c>
      <c r="BO48" s="0"/>
      <c r="BP48" s="0"/>
      <c r="BQ48" s="0"/>
      <c r="BR48" s="0"/>
      <c r="BS48" s="0"/>
      <c r="BT48" s="0"/>
      <c r="BU48" s="0"/>
      <c r="BV48" s="1817"/>
      <c r="BW48" s="1817"/>
      <c r="BX48" s="1660"/>
      <c r="BY48" s="1817"/>
      <c r="BZ48" s="1817"/>
      <c r="CA48" s="0" t="e">
        <f aca="false">CA$4:CA$4+SUMIF($C$5:BZ$5,"Нараст. баланс",$C50:BZ50)+SUMIF($C$7:BW$7,"Итого (с ВНР)",$C50:BW50)-SUMIF($C$5:BZ$5,"Геол. снижение,  т/сут",$C50:BZ50)-SUMIF(BY$7:BZ$7,"Итого",BY50:BZ50)-SUMIF($C$7:BZ$7,"Итого (с ВСП)",$C50:BZ50)</f>
        <v>#VALUE!</v>
      </c>
      <c r="CB48" s="0"/>
      <c r="CC48" s="0" t="n">
        <v>1</v>
      </c>
      <c r="CD48" s="0" t="e">
        <f aca="false">CD$4:CD$4+SUMIF($C$5:BZ$5,"Нараст. баланс",$C50:BZ50)+SUMIF($C$7:BW$7,$C50:BW50)-SUMIF($C$5:BZ$5,"Геол. снижение,  т/сут",$C50:BZ50)-SUMIF(BY$7:BZ$7,"Итого",BY50:BZ50)</f>
        <v>#VALUE!</v>
      </c>
    </row>
    <row r="49" customFormat="false" ht="11.25" hidden="false" customHeight="true" outlineLevel="0" collapsed="false">
      <c r="A49" s="1611"/>
      <c r="B49" s="1670" t="s">
        <v>663</v>
      </c>
      <c r="C49" s="0" t="n">
        <f aca="false">'02.24 по датам'!X49</f>
        <v>0</v>
      </c>
      <c r="D49" s="0" t="n">
        <f aca="false">'02.24 по датам'!Y49</f>
        <v>0</v>
      </c>
      <c r="E49" s="0" t="n">
        <f aca="false">'02.24 по датам'!Z49</f>
        <v>0</v>
      </c>
      <c r="F49" s="0" t="n">
        <f aca="false">COUNTIF(C50:E50,"&gt;"&amp;0)</f>
        <v>0</v>
      </c>
      <c r="G49" s="0"/>
      <c r="H49" s="0" t="n">
        <f aca="false">'02.24 по датам'!AP49</f>
        <v>0</v>
      </c>
      <c r="I49" s="0" t="n">
        <f aca="false">'02.24 по датам'!AQ49</f>
        <v>0</v>
      </c>
      <c r="J49" s="0" t="n">
        <f aca="false">'02.24 по датам'!AR49</f>
        <v>0</v>
      </c>
      <c r="K49" s="0" t="n">
        <f aca="false">COUNTIF(H50:J50,"&gt;"&amp;0)</f>
        <v>0</v>
      </c>
      <c r="L49" s="0"/>
      <c r="M49" s="0" t="n">
        <f aca="false">'02.24 по датам'!BR49</f>
        <v>0</v>
      </c>
      <c r="N49" s="0" t="n">
        <f aca="false">'02.24 по датам'!BS49</f>
        <v>0</v>
      </c>
      <c r="O49" s="0" t="n">
        <f aca="false">'02.24 по датам'!BT49</f>
        <v>0</v>
      </c>
      <c r="P49" s="0" t="n">
        <f aca="false">COUNTIF(M50:O50,"&gt;"&amp;0)</f>
        <v>0</v>
      </c>
      <c r="Q49" s="0"/>
      <c r="R49" s="0" t="n">
        <f aca="false">'02.24 по датам'!CJ49</f>
        <v>0</v>
      </c>
      <c r="S49" s="0" t="n">
        <f aca="false">'02.24 по датам'!CK49</f>
        <v>0</v>
      </c>
      <c r="T49" s="0" t="n">
        <f aca="false">'02.24 по датам'!CL49</f>
        <v>0</v>
      </c>
      <c r="U49" s="0" t="n">
        <f aca="false">COUNTIF(R50:T50,"&gt;"&amp;0)</f>
        <v>0</v>
      </c>
      <c r="V49" s="0"/>
      <c r="W49" s="0" t="n">
        <f aca="false">F49+K49+P49+U49</f>
        <v>0</v>
      </c>
      <c r="X49" s="0"/>
      <c r="Y49" s="0" t="n">
        <f aca="false">'02.24 по датам'!DD49</f>
        <v>0</v>
      </c>
      <c r="Z49" s="0" t="n">
        <f aca="false">'02.24 по датам'!DE49</f>
        <v>0</v>
      </c>
      <c r="AA49" s="0" t="n">
        <f aca="false">'02.24 по датам'!DF49</f>
        <v>0</v>
      </c>
      <c r="AB49" s="0" t="n">
        <f aca="false">SUBTOTAL(9,Y51:AA51)</f>
        <v>0</v>
      </c>
      <c r="AC49" s="0"/>
      <c r="AD49" s="0" t="n">
        <f aca="false">'02.24 по датам'!DV49</f>
        <v>0</v>
      </c>
      <c r="AE49" s="0" t="n">
        <f aca="false">'02.24 по датам'!DW49</f>
        <v>0</v>
      </c>
      <c r="AF49" s="0" t="n">
        <f aca="false">'02.24 по датам'!DX49</f>
        <v>0</v>
      </c>
      <c r="AG49" s="0" t="n">
        <f aca="false">COUNTIF(AD50:AF50,"&gt;"&amp;0)</f>
        <v>0</v>
      </c>
      <c r="AH49" s="0"/>
      <c r="AI49" s="0" t="n">
        <f aca="false">'02.24 по датам'!EZ49</f>
        <v>0</v>
      </c>
      <c r="AJ49" s="0" t="n">
        <f aca="false">'02.24 по датам'!FA49</f>
        <v>0</v>
      </c>
      <c r="AK49" s="0" t="n">
        <f aca="false">'02.24 по датам'!FB49</f>
        <v>0</v>
      </c>
      <c r="AL49" s="0" t="n">
        <f aca="false">COUNTIF(AI50:AK50,"&gt;"&amp;0)</f>
        <v>0</v>
      </c>
      <c r="AM49" s="0"/>
      <c r="AN49" s="0" t="n">
        <f aca="false">'02.24 по датам'!FO49</f>
        <v>0</v>
      </c>
      <c r="AO49" s="0" t="n">
        <f aca="false">'02.24 по датам'!FP49</f>
        <v>0</v>
      </c>
      <c r="AP49" s="0" t="n">
        <f aca="false">'02.24 по датам'!FQ49</f>
        <v>0</v>
      </c>
      <c r="AQ49" s="0" t="n">
        <f aca="false">COUNTIF(AN50:AP50,"&gt;"&amp;0)</f>
        <v>0</v>
      </c>
      <c r="AR49" s="0"/>
      <c r="AS49" s="1844"/>
      <c r="AT49" s="1844"/>
      <c r="AU49" s="1686"/>
      <c r="AV49" s="1690" t="n">
        <f aca="false">SUBTOTAL(9,AS51:AU51)</f>
        <v>0</v>
      </c>
      <c r="AW49" s="1679" t="n">
        <f aca="false">SUBTOTAL(9,AS51:AU51)</f>
        <v>0</v>
      </c>
      <c r="AX49" s="1691"/>
      <c r="AY49" s="0"/>
      <c r="AZ49" s="0"/>
      <c r="BA49" s="0"/>
      <c r="BB49" s="0"/>
      <c r="BC49" s="1699"/>
      <c r="BD49" s="1700"/>
      <c r="BE49" s="1847"/>
      <c r="BF49" s="1679" t="n">
        <f aca="false">SUBTOTAL(9,BC51:BE51)</f>
        <v>0</v>
      </c>
      <c r="BG49" s="1702"/>
      <c r="BH49" s="0" t="n">
        <f aca="false">'02.24 по датам'!II49</f>
        <v>0</v>
      </c>
      <c r="BI49" s="0" t="n">
        <f aca="false">'02.24 по датам'!IJ49</f>
        <v>0</v>
      </c>
      <c r="BJ49" s="0" t="n">
        <f aca="false">SUBTOTAL(9,BH51:BI51)</f>
        <v>0</v>
      </c>
      <c r="BK49" s="0"/>
      <c r="BL49" s="0" t="n">
        <f aca="false">'02.24 по датам'!IW49</f>
        <v>0</v>
      </c>
      <c r="BM49" s="0" t="n">
        <f aca="false">'02.24 по датам'!IX49</f>
        <v>0</v>
      </c>
      <c r="BN49" s="0" t="n">
        <f aca="false">'02.24 по датам'!IY49</f>
        <v>0</v>
      </c>
      <c r="BO49" s="0" t="n">
        <f aca="false">COUNTIF(BL50:BN50,"&gt;"&amp;0)</f>
        <v>0</v>
      </c>
      <c r="BP49" s="0"/>
      <c r="BQ49" s="0"/>
      <c r="BR49" s="0"/>
      <c r="BS49" s="0"/>
      <c r="BT49" s="0"/>
      <c r="BU49" s="0"/>
      <c r="BV49" s="1827"/>
      <c r="BW49" s="1827"/>
      <c r="BX49" s="1722"/>
      <c r="BY49" s="1827"/>
      <c r="BZ49" s="1827"/>
      <c r="CA49" s="0"/>
      <c r="CB49" s="0"/>
      <c r="CC49" s="0" t="n">
        <v>2</v>
      </c>
      <c r="CD49" s="0"/>
    </row>
    <row r="50" customFormat="false" ht="11.25" hidden="false" customHeight="true" outlineLevel="0" collapsed="false">
      <c r="A50" s="1611"/>
      <c r="B50" s="1729" t="s">
        <v>661</v>
      </c>
      <c r="C50" s="0" t="n">
        <f aca="false">'02.24 по датам'!X50</f>
        <v>0</v>
      </c>
      <c r="D50" s="0" t="n">
        <f aca="false">'02.24 по датам'!Y50</f>
        <v>0</v>
      </c>
      <c r="E50" s="0" t="n">
        <f aca="false">'02.24 по датам'!Z50</f>
        <v>0</v>
      </c>
      <c r="F50" s="0" t="n">
        <f aca="false">SUBTOTAL(9,C50:E50)</f>
        <v>0</v>
      </c>
      <c r="G50" s="0" t="n">
        <f aca="false">F50+G46</f>
        <v>0</v>
      </c>
      <c r="H50" s="0" t="n">
        <f aca="false">'02.24 по датам'!AP50</f>
        <v>0</v>
      </c>
      <c r="I50" s="0" t="n">
        <f aca="false">'02.24 по датам'!AQ50</f>
        <v>0</v>
      </c>
      <c r="J50" s="0" t="n">
        <f aca="false">'02.24 по датам'!AR50</f>
        <v>0</v>
      </c>
      <c r="K50" s="0" t="n">
        <f aca="false">SUBTOTAL(9,H50:J50)</f>
        <v>0</v>
      </c>
      <c r="L50" s="0" t="n">
        <f aca="false">K50+L46</f>
        <v>0</v>
      </c>
      <c r="M50" s="0" t="n">
        <f aca="false">'02.24 по датам'!BR50</f>
        <v>0</v>
      </c>
      <c r="N50" s="0" t="n">
        <f aca="false">'02.24 по датам'!BS50</f>
        <v>0</v>
      </c>
      <c r="O50" s="0" t="n">
        <f aca="false">'02.24 по датам'!BT50</f>
        <v>0</v>
      </c>
      <c r="P50" s="0" t="n">
        <f aca="false">SUBTOTAL(9,M50:O50)</f>
        <v>0</v>
      </c>
      <c r="Q50" s="0" t="n">
        <f aca="false">P50+Q46</f>
        <v>0</v>
      </c>
      <c r="R50" s="0" t="n">
        <f aca="false">'02.24 по датам'!CJ50</f>
        <v>0</v>
      </c>
      <c r="S50" s="0" t="n">
        <f aca="false">'02.24 по датам'!CK50</f>
        <v>0</v>
      </c>
      <c r="T50" s="0" t="n">
        <f aca="false">'02.24 по датам'!CL50</f>
        <v>0</v>
      </c>
      <c r="U50" s="0" t="n">
        <f aca="false">SUBTOTAL(9,R50:T50)</f>
        <v>0</v>
      </c>
      <c r="V50" s="0" t="n">
        <f aca="false">U50+V46</f>
        <v>0</v>
      </c>
      <c r="W50" s="0" t="n">
        <f aca="false">+F50+K50+P50+U50</f>
        <v>0</v>
      </c>
      <c r="X50" s="0" t="n">
        <f aca="false">W50+X46</f>
        <v>0</v>
      </c>
      <c r="Y50" s="0" t="n">
        <f aca="false">'02.24 по датам'!DD50</f>
        <v>0</v>
      </c>
      <c r="Z50" s="0" t="n">
        <f aca="false">'02.24 по датам'!DE50</f>
        <v>0</v>
      </c>
      <c r="AA50" s="0" t="n">
        <f aca="false">'02.24 по датам'!DF50</f>
        <v>0</v>
      </c>
      <c r="AB50" s="0" t="n">
        <f aca="false">SUBTOTAL(9,Y50:AA50)</f>
        <v>0</v>
      </c>
      <c r="AC50" s="0" t="n">
        <f aca="false">AB50:AB50+IF($B46:$B46=2,0,AC46:AC46)</f>
        <v>0</v>
      </c>
      <c r="AD50" s="0" t="n">
        <f aca="false">'02.24 по датам'!DV50</f>
        <v>0</v>
      </c>
      <c r="AE50" s="0" t="n">
        <f aca="false">'02.24 по датам'!DW50</f>
        <v>0</v>
      </c>
      <c r="AF50" s="0" t="n">
        <f aca="false">'02.24 по датам'!DX50</f>
        <v>0</v>
      </c>
      <c r="AG50" s="0" t="n">
        <f aca="false">SUBTOTAL(9,AD50:AF50)</f>
        <v>0</v>
      </c>
      <c r="AH50" s="0" t="n">
        <f aca="false">AG50:AG50+IF($B46:$B46=2,0,AH46:AH46)</f>
        <v>0</v>
      </c>
      <c r="AI50" s="0" t="n">
        <f aca="false">'02.24 по датам'!EZ50</f>
        <v>0</v>
      </c>
      <c r="AJ50" s="0" t="n">
        <f aca="false">'02.24 по датам'!FA50</f>
        <v>0</v>
      </c>
      <c r="AK50" s="0" t="n">
        <f aca="false">'02.24 по датам'!FB50</f>
        <v>0</v>
      </c>
      <c r="AL50" s="0" t="n">
        <f aca="false">SUBTOTAL(9,AI50:AK50)</f>
        <v>0</v>
      </c>
      <c r="AM50" s="0" t="n">
        <f aca="false">AL50:AL50+IF($B46:$B46=2,0,AM46:AM46)</f>
        <v>0</v>
      </c>
      <c r="AN50" s="0" t="n">
        <f aca="false">'02.24 по датам'!FO50</f>
        <v>0</v>
      </c>
      <c r="AO50" s="0" t="n">
        <f aca="false">'02.24 по датам'!FP50</f>
        <v>0</v>
      </c>
      <c r="AP50" s="0" t="n">
        <f aca="false">'02.24 по датам'!FQ50</f>
        <v>0</v>
      </c>
      <c r="AQ50" s="0" t="n">
        <f aca="false">SUBTOTAL(9,AN50:AP50)</f>
        <v>0</v>
      </c>
      <c r="AR50" s="0" t="n">
        <f aca="false">AQ50:AQ50+IF($B46:$B46=2,0,AR46:AR46)</f>
        <v>0</v>
      </c>
      <c r="AS50" s="1851"/>
      <c r="AT50" s="1851"/>
      <c r="AU50" s="1744"/>
      <c r="AV50" s="1748" t="n">
        <f aca="false">SUBTOTAL(9,AS50:AU50)</f>
        <v>0</v>
      </c>
      <c r="AW50" s="1738" t="n">
        <f aca="false">SUBTOTAL(9,AS50:AU50)</f>
        <v>0</v>
      </c>
      <c r="AX50" s="1737" t="n">
        <f aca="false">AW50:AW50+IF($B46:$B46=2,0,AX46:AX46)</f>
        <v>0</v>
      </c>
      <c r="AY50" s="0"/>
      <c r="AZ50" s="0" t="e">
        <f aca="false">IF(IF($CE$10=$CE$1,"",CD48-$CE$10)&lt;0,IF($CE$10=$CE$1,"",-CD48+$CE$10),"")</f>
        <v>#VALUE!</v>
      </c>
      <c r="BA50" s="0" t="e">
        <f aca="false">SUBTOTAL(9,AY50:AZ50)</f>
        <v>#VALUE!</v>
      </c>
      <c r="BB50" s="0" t="n">
        <f aca="false">$BB$3+BB46</f>
        <v>119.7</v>
      </c>
      <c r="BC50" s="1756" t="n">
        <v>50</v>
      </c>
      <c r="BD50" s="1757"/>
      <c r="BE50" s="1832"/>
      <c r="BF50" s="1738" t="n">
        <f aca="false">SUBTOTAL(9,BC50:BE50)</f>
        <v>50</v>
      </c>
      <c r="BG50" s="1748" t="n">
        <f aca="false">BF50:BF50+IF($B46:$B46=2,0,BG46:BG46)</f>
        <v>50</v>
      </c>
      <c r="BH50" s="0" t="n">
        <f aca="false">'02.24 по датам'!II50</f>
        <v>0</v>
      </c>
      <c r="BI50" s="0" t="n">
        <f aca="false">'02.24 по датам'!IJ50</f>
        <v>0</v>
      </c>
      <c r="BJ50" s="0" t="n">
        <f aca="false">SUBTOTAL(9,BH50:BI50)</f>
        <v>0</v>
      </c>
      <c r="BK50" s="0" t="n">
        <f aca="false">BJ50:BJ50+IF($B46:$B46=2,0,BK46:BK46)</f>
        <v>0</v>
      </c>
      <c r="BL50" s="0" t="n">
        <f aca="false">'02.24 по датам'!IW50</f>
        <v>0</v>
      </c>
      <c r="BM50" s="0" t="n">
        <f aca="false">'02.24 по датам'!IX50</f>
        <v>0</v>
      </c>
      <c r="BN50" s="0" t="n">
        <f aca="false">'02.24 по датам'!IY50</f>
        <v>0</v>
      </c>
      <c r="BO50" s="0" t="n">
        <f aca="false">SUBTOTAL(9,BL50:BN50)</f>
        <v>0</v>
      </c>
      <c r="BP50" s="0" t="n">
        <f aca="false">BO50:BO50+IF($B46:$B46=2,0,BP46:BP46)</f>
        <v>0</v>
      </c>
      <c r="BQ50" s="0"/>
      <c r="BR50" s="0"/>
      <c r="BS50" s="0" t="e">
        <f aca="false">IF(IF($CE$10=$CE$1,"",CD48-$CE$10)&gt;0,IF($CE$10=$CE$1,"",CD48-$CE$10),"")</f>
        <v>#VALUE!</v>
      </c>
      <c r="BT50" s="0" t="e">
        <f aca="false">SUBTOTAL(9,BQ50:BS50)</f>
        <v>#VALUE!</v>
      </c>
      <c r="BU50" s="0" t="n">
        <f aca="false">SUMIF($C$5:BT$5,"Накопленный эффект, т/сут",$C50:BT50)+SUMIF($C$5:BT$5,"Нараст.  по потенциалу",$C50:BT50)-SUMIF($C$5:BT$5,"Нараст. по остановкам",$C50:BT50)-SUMIF($C$5:BT$5,"ИТОГО перевод в ППД",$C50:BT50)-SUMIF($C$5:BT$5,"ИТОГО  нерент, по распоряж.",$C50:BT50)-SUMIF($C$5:BT$5,"ИТОГО ост. дебит от ЗБС, Углуб., ПВЛГ/ПНЛГ",$C50:BT50)</f>
        <v>-50</v>
      </c>
      <c r="BV50" s="1764"/>
      <c r="BW50" s="1764"/>
      <c r="BX50" s="1771"/>
      <c r="BY50" s="1764"/>
      <c r="BZ50" s="1764" t="n">
        <f aca="false">SUBTOTAL(9,BV50:BY50)</f>
        <v>0</v>
      </c>
      <c r="CA50" s="0"/>
      <c r="CB50" s="0" t="n">
        <f aca="false">CB$4:CB$4+SUMIF($C$5:BZ$5,"Нараст. по остановкам",$C50:BZ50)-SUMIF($C$5:BZ$5,"Нараст.  по потенциалу",$C50:BZ50)</f>
        <v>81.893</v>
      </c>
      <c r="CC50" s="0" t="n">
        <v>3</v>
      </c>
      <c r="CD50" s="0"/>
    </row>
    <row r="51" customFormat="false" ht="1.5" hidden="false" customHeight="true" outlineLevel="0" collapsed="false">
      <c r="A51" s="1777"/>
      <c r="B51" s="1777"/>
      <c r="C51" s="0" t="n">
        <f aca="false">'02.24 по датам'!X51</f>
        <v>0</v>
      </c>
      <c r="D51" s="0" t="n">
        <f aca="false">'02.24 по датам'!Y51</f>
        <v>0</v>
      </c>
      <c r="E51" s="0" t="n">
        <f aca="false">'02.24 по датам'!Z51</f>
        <v>0</v>
      </c>
      <c r="F51" s="0"/>
      <c r="G51" s="0"/>
      <c r="H51" s="0" t="n">
        <f aca="false">'02.24 по датам'!AP51</f>
        <v>0</v>
      </c>
      <c r="I51" s="0" t="n">
        <f aca="false">'02.24 по датам'!AQ51</f>
        <v>0</v>
      </c>
      <c r="J51" s="0" t="n">
        <f aca="false">'02.24 по датам'!AR51</f>
        <v>0</v>
      </c>
      <c r="K51" s="0"/>
      <c r="L51" s="0"/>
      <c r="M51" s="0" t="n">
        <f aca="false">'02.24 по датам'!BR51</f>
        <v>0</v>
      </c>
      <c r="N51" s="0" t="n">
        <f aca="false">'02.24 по датам'!BS51</f>
        <v>0</v>
      </c>
      <c r="O51" s="0" t="n">
        <f aca="false">'02.24 по датам'!BT51</f>
        <v>0</v>
      </c>
      <c r="P51" s="0"/>
      <c r="Q51" s="0"/>
      <c r="R51" s="0" t="n">
        <f aca="false">'02.24 по датам'!CJ51</f>
        <v>0</v>
      </c>
      <c r="S51" s="0" t="n">
        <f aca="false">'02.24 по датам'!CK51</f>
        <v>0</v>
      </c>
      <c r="T51" s="0" t="n">
        <f aca="false">'02.24 по датам'!CL51</f>
        <v>0</v>
      </c>
      <c r="U51" s="0"/>
      <c r="V51" s="0"/>
      <c r="W51" s="0"/>
      <c r="X51" s="0"/>
      <c r="Y51" s="0" t="n">
        <f aca="false">'02.24 по датам'!DD51</f>
        <v>0</v>
      </c>
      <c r="Z51" s="0" t="n">
        <f aca="false">'02.24 по датам'!DE51</f>
        <v>0</v>
      </c>
      <c r="AA51" s="0" t="n">
        <f aca="false">'02.24 по датам'!DF51</f>
        <v>0</v>
      </c>
      <c r="AB51" s="0"/>
      <c r="AC51" s="0"/>
      <c r="AD51" s="0" t="n">
        <f aca="false">'02.24 по датам'!DV51</f>
        <v>0</v>
      </c>
      <c r="AE51" s="0" t="n">
        <f aca="false">'02.24 по датам'!DW51</f>
        <v>0</v>
      </c>
      <c r="AF51" s="0" t="n">
        <f aca="false">'02.24 по датам'!DX51</f>
        <v>0</v>
      </c>
      <c r="AG51" s="0"/>
      <c r="AH51" s="0"/>
      <c r="AI51" s="0" t="n">
        <f aca="false">'02.24 по датам'!EZ51</f>
        <v>0</v>
      </c>
      <c r="AJ51" s="0" t="n">
        <f aca="false">'02.24 по датам'!FA51</f>
        <v>0</v>
      </c>
      <c r="AK51" s="0" t="n">
        <f aca="false">'02.24 по датам'!FB51</f>
        <v>0</v>
      </c>
      <c r="AL51" s="0"/>
      <c r="AM51" s="0"/>
      <c r="AN51" s="0" t="n">
        <f aca="false">'02.24 по датам'!FO51</f>
        <v>0</v>
      </c>
      <c r="AO51" s="0" t="n">
        <f aca="false">'02.24 по датам'!FP51</f>
        <v>0</v>
      </c>
      <c r="AP51" s="0" t="n">
        <f aca="false">'02.24 по датам'!FQ51</f>
        <v>0</v>
      </c>
      <c r="AQ51" s="0"/>
      <c r="AR51" s="0"/>
      <c r="AS51" s="1779"/>
      <c r="AT51" s="1779"/>
      <c r="AU51" s="1779"/>
      <c r="AV51" s="1783"/>
      <c r="AW51" s="1783"/>
      <c r="AX51" s="1783"/>
      <c r="AY51" s="0"/>
      <c r="AZ51" s="0"/>
      <c r="BA51" s="0"/>
      <c r="BB51" s="1790"/>
      <c r="BC51" s="1791"/>
      <c r="BD51" s="1791"/>
      <c r="BE51" s="1787"/>
      <c r="BF51" s="1783"/>
      <c r="BG51" s="1783"/>
      <c r="BH51" s="0" t="n">
        <f aca="false">'02.24 по датам'!II51</f>
        <v>0</v>
      </c>
      <c r="BI51" s="0" t="n">
        <f aca="false">'02.24 по датам'!IJ51</f>
        <v>0</v>
      </c>
      <c r="BJ51" s="0"/>
      <c r="BK51" s="0"/>
      <c r="BL51" s="0" t="n">
        <f aca="false">'02.24 по датам'!IW51</f>
        <v>0</v>
      </c>
      <c r="BM51" s="0" t="n">
        <f aca="false">'02.24 по датам'!IX51</f>
        <v>0</v>
      </c>
      <c r="BN51" s="0" t="n">
        <f aca="false">'02.24 по датам'!IY51</f>
        <v>0</v>
      </c>
      <c r="BO51" s="0"/>
      <c r="BP51" s="0"/>
      <c r="BQ51" s="0"/>
      <c r="BR51" s="0"/>
      <c r="BS51" s="0"/>
      <c r="BT51" s="0"/>
      <c r="BU51" s="0"/>
      <c r="BV51" s="1792"/>
      <c r="BW51" s="1792"/>
      <c r="BX51" s="1792"/>
      <c r="BY51" s="1792"/>
      <c r="BZ51" s="1792"/>
      <c r="CA51" s="0"/>
      <c r="CB51" s="0"/>
      <c r="CC51" s="0" t="n">
        <v>4</v>
      </c>
      <c r="CD51" s="0"/>
      <c r="CE51" s="1797"/>
    </row>
    <row r="52" customFormat="false" ht="11.25" hidden="false" customHeight="true" outlineLevel="0" collapsed="false">
      <c r="A52" s="1611" t="n">
        <f aca="false">A48+1</f>
        <v>45333</v>
      </c>
      <c r="B52" s="1612" t="s">
        <v>662</v>
      </c>
      <c r="C52" s="0" t="n">
        <f aca="false">'02.24 по датам'!X52</f>
        <v>0</v>
      </c>
      <c r="D52" s="0" t="n">
        <f aca="false">'02.24 по датам'!Y52</f>
        <v>0</v>
      </c>
      <c r="E52" s="0" t="n">
        <f aca="false">'02.24 по датам'!Z52</f>
        <v>0</v>
      </c>
      <c r="F52" s="0"/>
      <c r="G52" s="0"/>
      <c r="H52" s="0" t="n">
        <f aca="false">'02.24 по датам'!AP52</f>
        <v>0</v>
      </c>
      <c r="I52" s="0" t="n">
        <f aca="false">'02.24 по датам'!AQ52</f>
        <v>0</v>
      </c>
      <c r="J52" s="0" t="n">
        <f aca="false">'02.24 по датам'!AR52</f>
        <v>0</v>
      </c>
      <c r="K52" s="0"/>
      <c r="L52" s="0"/>
      <c r="M52" s="0" t="n">
        <f aca="false">'02.24 по датам'!BR52</f>
        <v>0</v>
      </c>
      <c r="N52" s="0" t="n">
        <f aca="false">'02.24 по датам'!BS52</f>
        <v>0</v>
      </c>
      <c r="O52" s="0" t="n">
        <f aca="false">'02.24 по датам'!BT52</f>
        <v>0</v>
      </c>
      <c r="P52" s="0"/>
      <c r="Q52" s="0"/>
      <c r="R52" s="0" t="n">
        <f aca="false">'02.24 по датам'!CJ52</f>
        <v>0</v>
      </c>
      <c r="S52" s="0" t="n">
        <f aca="false">'02.24 по датам'!CK52</f>
        <v>0</v>
      </c>
      <c r="T52" s="0" t="n">
        <f aca="false">'02.24 по датам'!CL52</f>
        <v>0</v>
      </c>
      <c r="U52" s="0"/>
      <c r="V52" s="0"/>
      <c r="W52" s="0"/>
      <c r="X52" s="0"/>
      <c r="Y52" s="0" t="n">
        <f aca="false">'02.24 по датам'!DD52</f>
        <v>0</v>
      </c>
      <c r="Z52" s="0" t="n">
        <f aca="false">'02.24 по датам'!DE52</f>
        <v>0</v>
      </c>
      <c r="AA52" s="0" t="n">
        <f aca="false">'02.24 по датам'!DF52</f>
        <v>0</v>
      </c>
      <c r="AB52" s="0"/>
      <c r="AC52" s="0"/>
      <c r="AD52" s="0" t="n">
        <f aca="false">'02.24 по датам'!DV52</f>
        <v>0</v>
      </c>
      <c r="AE52" s="0" t="n">
        <f aca="false">'02.24 по датам'!DW52</f>
        <v>0</v>
      </c>
      <c r="AF52" s="0" t="n">
        <f aca="false">'02.24 по датам'!DX52</f>
        <v>0</v>
      </c>
      <c r="AG52" s="0"/>
      <c r="AH52" s="0"/>
      <c r="AI52" s="0" t="n">
        <f aca="false">'02.24 по датам'!EZ52</f>
        <v>0</v>
      </c>
      <c r="AJ52" s="0" t="n">
        <f aca="false">'02.24 по датам'!FA52</f>
        <v>0</v>
      </c>
      <c r="AK52" s="0" t="n">
        <f aca="false">'02.24 по датам'!FB52</f>
        <v>0</v>
      </c>
      <c r="AL52" s="0"/>
      <c r="AM52" s="0"/>
      <c r="AN52" s="0" t="n">
        <f aca="false">'02.24 по датам'!FO52</f>
        <v>0</v>
      </c>
      <c r="AO52" s="0" t="n">
        <f aca="false">'02.24 по датам'!FP52</f>
        <v>0</v>
      </c>
      <c r="AP52" s="0" t="n">
        <f aca="false">'02.24 по датам'!FQ52</f>
        <v>0</v>
      </c>
      <c r="AQ52" s="0"/>
      <c r="AR52" s="0"/>
      <c r="AS52" s="1837"/>
      <c r="AT52" s="1837"/>
      <c r="AU52" s="1615"/>
      <c r="AV52" s="1631"/>
      <c r="AW52" s="1621"/>
      <c r="AX52" s="1620"/>
      <c r="AY52" s="0"/>
      <c r="AZ52" s="0"/>
      <c r="BA52" s="0"/>
      <c r="BB52" s="0"/>
      <c r="BC52" s="1639"/>
      <c r="BD52" s="1640"/>
      <c r="BE52" s="1842"/>
      <c r="BF52" s="1621"/>
      <c r="BG52" s="1631"/>
      <c r="BH52" s="0" t="n">
        <f aca="false">'02.24 по датам'!II52</f>
        <v>0</v>
      </c>
      <c r="BI52" s="0" t="n">
        <f aca="false">'02.24 по датам'!IJ52</f>
        <v>0</v>
      </c>
      <c r="BJ52" s="0"/>
      <c r="BK52" s="0"/>
      <c r="BL52" s="0" t="n">
        <f aca="false">'02.24 по датам'!IW52</f>
        <v>0</v>
      </c>
      <c r="BM52" s="0" t="n">
        <f aca="false">'02.24 по датам'!IX52</f>
        <v>0</v>
      </c>
      <c r="BN52" s="0" t="n">
        <f aca="false">'02.24 по датам'!IY52</f>
        <v>0</v>
      </c>
      <c r="BO52" s="0"/>
      <c r="BP52" s="0"/>
      <c r="BQ52" s="0"/>
      <c r="BR52" s="0"/>
      <c r="BS52" s="0"/>
      <c r="BT52" s="0"/>
      <c r="BU52" s="0"/>
      <c r="BV52" s="1817"/>
      <c r="BW52" s="1660"/>
      <c r="BX52" s="1660"/>
      <c r="BY52" s="1660"/>
      <c r="BZ52" s="1817"/>
      <c r="CA52" s="0" t="e">
        <f aca="false">CA$4:CA$4+SUMIF($C$5:BZ$5,"Нараст. баланс",$C54:BZ54)+SUMIF($C$7:BW$7,"Итого (с ВНР)",$C54:BW54)-SUMIF($C$5:BZ$5,"Геол. снижение,  т/сут",$C54:BZ54)-SUMIF(BY$7:BZ$7,"Итого",BY54:BZ54)-SUMIF($C$7:BZ$7,"Итого (с ВСП)",$C54:BZ54)</f>
        <v>#VALUE!</v>
      </c>
      <c r="CB52" s="0"/>
      <c r="CC52" s="0" t="n">
        <v>1</v>
      </c>
      <c r="CD52" s="0" t="e">
        <f aca="false">CD$4:CD$4+SUMIF($C$5:BZ$5,"Нараст. баланс",$C54:BZ54)+SUMIF($C$7:BW$7,$C54:BW54)-SUMIF($C$5:BZ$5,"Геол. снижение,  т/сут",$C54:BZ54)-SUMIF(BY$7:BZ$7,"Итого",BY54:BZ54)</f>
        <v>#VALUE!</v>
      </c>
    </row>
    <row r="53" customFormat="false" ht="11.25" hidden="false" customHeight="true" outlineLevel="0" collapsed="false">
      <c r="A53" s="1611"/>
      <c r="B53" s="1670" t="s">
        <v>663</v>
      </c>
      <c r="C53" s="0" t="n">
        <f aca="false">'02.24 по датам'!X53</f>
        <v>0</v>
      </c>
      <c r="D53" s="0" t="n">
        <f aca="false">'02.24 по датам'!Y53</f>
        <v>0</v>
      </c>
      <c r="E53" s="0" t="n">
        <f aca="false">'02.24 по датам'!Z53</f>
        <v>0</v>
      </c>
      <c r="F53" s="0" t="n">
        <f aca="false">COUNTIF(C54:E54,"&gt;"&amp;0)</f>
        <v>0</v>
      </c>
      <c r="G53" s="0"/>
      <c r="H53" s="0" t="n">
        <f aca="false">'02.24 по датам'!AP53</f>
        <v>0</v>
      </c>
      <c r="I53" s="0" t="n">
        <f aca="false">'02.24 по датам'!AQ53</f>
        <v>0</v>
      </c>
      <c r="J53" s="0" t="n">
        <f aca="false">'02.24 по датам'!AR53</f>
        <v>0</v>
      </c>
      <c r="K53" s="0" t="n">
        <f aca="false">COUNTIF(H54:J54,"&gt;"&amp;0)</f>
        <v>0</v>
      </c>
      <c r="L53" s="0"/>
      <c r="M53" s="0" t="n">
        <f aca="false">'02.24 по датам'!BR53</f>
        <v>0</v>
      </c>
      <c r="N53" s="0" t="n">
        <f aca="false">'02.24 по датам'!BS53</f>
        <v>0</v>
      </c>
      <c r="O53" s="0" t="n">
        <f aca="false">'02.24 по датам'!BT53</f>
        <v>0</v>
      </c>
      <c r="P53" s="0" t="n">
        <f aca="false">COUNTIF(M54:O54,"&gt;"&amp;0)</f>
        <v>0</v>
      </c>
      <c r="Q53" s="0"/>
      <c r="R53" s="0" t="n">
        <f aca="false">'02.24 по датам'!CJ53</f>
        <v>0</v>
      </c>
      <c r="S53" s="0" t="n">
        <f aca="false">'02.24 по датам'!CK53</f>
        <v>0</v>
      </c>
      <c r="T53" s="0" t="n">
        <f aca="false">'02.24 по датам'!CL53</f>
        <v>0</v>
      </c>
      <c r="U53" s="0" t="n">
        <f aca="false">COUNTIF(R54:T54,"&gt;"&amp;0)</f>
        <v>0</v>
      </c>
      <c r="V53" s="0"/>
      <c r="W53" s="0" t="n">
        <f aca="false">F53+K53+P53+U53</f>
        <v>0</v>
      </c>
      <c r="X53" s="0"/>
      <c r="Y53" s="0" t="n">
        <f aca="false">'02.24 по датам'!DD53</f>
        <v>0</v>
      </c>
      <c r="Z53" s="0" t="n">
        <f aca="false">'02.24 по датам'!DE53</f>
        <v>0</v>
      </c>
      <c r="AA53" s="0" t="n">
        <f aca="false">'02.24 по датам'!DF53</f>
        <v>0</v>
      </c>
      <c r="AB53" s="0" t="n">
        <f aca="false">SUBTOTAL(9,Y55:AA55)</f>
        <v>0</v>
      </c>
      <c r="AC53" s="0"/>
      <c r="AD53" s="0" t="n">
        <f aca="false">'02.24 по датам'!DV53</f>
        <v>0</v>
      </c>
      <c r="AE53" s="0" t="n">
        <f aca="false">'02.24 по датам'!DW53</f>
        <v>0</v>
      </c>
      <c r="AF53" s="0" t="n">
        <f aca="false">'02.24 по датам'!DX53</f>
        <v>0</v>
      </c>
      <c r="AG53" s="0" t="n">
        <f aca="false">COUNTIF(AD54:AF54,"&gt;"&amp;0)</f>
        <v>0</v>
      </c>
      <c r="AH53" s="0"/>
      <c r="AI53" s="0" t="n">
        <f aca="false">'02.24 по датам'!EZ53</f>
        <v>0</v>
      </c>
      <c r="AJ53" s="0" t="n">
        <f aca="false">'02.24 по датам'!FA53</f>
        <v>0</v>
      </c>
      <c r="AK53" s="0" t="n">
        <f aca="false">'02.24 по датам'!FB53</f>
        <v>0</v>
      </c>
      <c r="AL53" s="0" t="n">
        <f aca="false">COUNTIF(AI54:AK54,"&gt;"&amp;0)</f>
        <v>0</v>
      </c>
      <c r="AM53" s="0"/>
      <c r="AN53" s="0" t="n">
        <f aca="false">'02.24 по датам'!FO53</f>
        <v>0</v>
      </c>
      <c r="AO53" s="0" t="n">
        <f aca="false">'02.24 по датам'!FP53</f>
        <v>0</v>
      </c>
      <c r="AP53" s="0" t="n">
        <f aca="false">'02.24 по датам'!FQ53</f>
        <v>0</v>
      </c>
      <c r="AQ53" s="0" t="n">
        <f aca="false">COUNTIF(AN54:AP54,"&gt;"&amp;0)</f>
        <v>0</v>
      </c>
      <c r="AR53" s="0"/>
      <c r="AS53" s="1844"/>
      <c r="AT53" s="1844"/>
      <c r="AU53" s="1673"/>
      <c r="AV53" s="1690" t="n">
        <f aca="false">SUBTOTAL(9,AS55:AU55)</f>
        <v>0</v>
      </c>
      <c r="AW53" s="1679" t="n">
        <f aca="false">SUBTOTAL(9,AS55:AU55)</f>
        <v>0</v>
      </c>
      <c r="AX53" s="1691"/>
      <c r="AY53" s="0"/>
      <c r="AZ53" s="0"/>
      <c r="BA53" s="0"/>
      <c r="BB53" s="0"/>
      <c r="BC53" s="1699"/>
      <c r="BD53" s="1700"/>
      <c r="BE53" s="1847"/>
      <c r="BF53" s="1679" t="n">
        <f aca="false">SUBTOTAL(9,BC55:BE55)</f>
        <v>0</v>
      </c>
      <c r="BG53" s="1702"/>
      <c r="BH53" s="0" t="n">
        <f aca="false">'02.24 по датам'!II53</f>
        <v>0</v>
      </c>
      <c r="BI53" s="0" t="n">
        <f aca="false">'02.24 по датам'!IJ53</f>
        <v>0</v>
      </c>
      <c r="BJ53" s="0" t="n">
        <f aca="false">SUBTOTAL(9,BH55:BI55)</f>
        <v>0</v>
      </c>
      <c r="BK53" s="0"/>
      <c r="BL53" s="0" t="n">
        <f aca="false">'02.24 по датам'!IW53</f>
        <v>0</v>
      </c>
      <c r="BM53" s="0" t="n">
        <f aca="false">'02.24 по датам'!IX53</f>
        <v>0</v>
      </c>
      <c r="BN53" s="0" t="n">
        <f aca="false">'02.24 по датам'!IY53</f>
        <v>0</v>
      </c>
      <c r="BO53" s="0" t="n">
        <f aca="false">COUNTIF(BL54:BN54,"&gt;"&amp;0)</f>
        <v>0</v>
      </c>
      <c r="BP53" s="0"/>
      <c r="BQ53" s="0"/>
      <c r="BR53" s="0"/>
      <c r="BS53" s="0"/>
      <c r="BT53" s="0"/>
      <c r="BU53" s="0"/>
      <c r="BV53" s="1827"/>
      <c r="BW53" s="1722"/>
      <c r="BX53" s="1722"/>
      <c r="BY53" s="1722"/>
      <c r="BZ53" s="1827"/>
      <c r="CA53" s="0"/>
      <c r="CB53" s="0"/>
      <c r="CC53" s="0" t="n">
        <v>2</v>
      </c>
      <c r="CD53" s="0"/>
    </row>
    <row r="54" customFormat="false" ht="11.25" hidden="false" customHeight="true" outlineLevel="0" collapsed="false">
      <c r="A54" s="1611"/>
      <c r="B54" s="1729" t="s">
        <v>661</v>
      </c>
      <c r="C54" s="0" t="n">
        <f aca="false">'02.24 по датам'!X54</f>
        <v>0</v>
      </c>
      <c r="D54" s="0" t="n">
        <f aca="false">'02.24 по датам'!Y54</f>
        <v>0</v>
      </c>
      <c r="E54" s="0" t="n">
        <f aca="false">'02.24 по датам'!Z54</f>
        <v>0</v>
      </c>
      <c r="F54" s="0" t="n">
        <f aca="false">SUBTOTAL(9,C54:E54)</f>
        <v>0</v>
      </c>
      <c r="G54" s="0" t="n">
        <f aca="false">F54+G50</f>
        <v>0</v>
      </c>
      <c r="H54" s="0" t="n">
        <f aca="false">'02.24 по датам'!AP54</f>
        <v>0</v>
      </c>
      <c r="I54" s="0" t="n">
        <f aca="false">'02.24 по датам'!AQ54</f>
        <v>0</v>
      </c>
      <c r="J54" s="0" t="n">
        <f aca="false">'02.24 по датам'!AR54</f>
        <v>0</v>
      </c>
      <c r="K54" s="0" t="n">
        <f aca="false">SUBTOTAL(9,H54:J54)</f>
        <v>0</v>
      </c>
      <c r="L54" s="0" t="n">
        <f aca="false">K54+L50</f>
        <v>0</v>
      </c>
      <c r="M54" s="0" t="n">
        <f aca="false">'02.24 по датам'!BR54</f>
        <v>0</v>
      </c>
      <c r="N54" s="0" t="n">
        <f aca="false">'02.24 по датам'!BS54</f>
        <v>0</v>
      </c>
      <c r="O54" s="0" t="n">
        <f aca="false">'02.24 по датам'!BT54</f>
        <v>0</v>
      </c>
      <c r="P54" s="0" t="n">
        <f aca="false">SUBTOTAL(9,M54:O54)</f>
        <v>0</v>
      </c>
      <c r="Q54" s="0" t="n">
        <f aca="false">P54+Q50</f>
        <v>0</v>
      </c>
      <c r="R54" s="0" t="n">
        <f aca="false">'02.24 по датам'!CJ54</f>
        <v>0</v>
      </c>
      <c r="S54" s="0" t="n">
        <f aca="false">'02.24 по датам'!CK54</f>
        <v>0</v>
      </c>
      <c r="T54" s="0" t="n">
        <f aca="false">'02.24 по датам'!CL54</f>
        <v>0</v>
      </c>
      <c r="U54" s="0" t="n">
        <f aca="false">SUBTOTAL(9,R54:T54)</f>
        <v>0</v>
      </c>
      <c r="V54" s="0" t="n">
        <f aca="false">U54+V50</f>
        <v>0</v>
      </c>
      <c r="W54" s="0" t="n">
        <f aca="false">+F54+K54+P54+U54</f>
        <v>0</v>
      </c>
      <c r="X54" s="0" t="n">
        <f aca="false">W54+X50</f>
        <v>0</v>
      </c>
      <c r="Y54" s="0" t="n">
        <f aca="false">'02.24 по датам'!DD54</f>
        <v>0</v>
      </c>
      <c r="Z54" s="0" t="n">
        <f aca="false">'02.24 по датам'!DE54</f>
        <v>0</v>
      </c>
      <c r="AA54" s="0" t="n">
        <f aca="false">'02.24 по датам'!DF54</f>
        <v>0</v>
      </c>
      <c r="AB54" s="0" t="n">
        <f aca="false">SUBTOTAL(9,Y54:AA54)</f>
        <v>0</v>
      </c>
      <c r="AC54" s="0" t="n">
        <f aca="false">AB54:AB54+IF($B50:$B50=2,0,AC50:AC50)</f>
        <v>0</v>
      </c>
      <c r="AD54" s="0" t="n">
        <f aca="false">'02.24 по датам'!DV54</f>
        <v>0</v>
      </c>
      <c r="AE54" s="0" t="n">
        <f aca="false">'02.24 по датам'!DW54</f>
        <v>0</v>
      </c>
      <c r="AF54" s="0" t="n">
        <f aca="false">'02.24 по датам'!DX54</f>
        <v>0</v>
      </c>
      <c r="AG54" s="0" t="n">
        <f aca="false">SUBTOTAL(9,AD54:AF54)</f>
        <v>0</v>
      </c>
      <c r="AH54" s="0" t="n">
        <f aca="false">AG54:AG54+IF($B50:$B50=2,0,AH50:AH50)</f>
        <v>0</v>
      </c>
      <c r="AI54" s="0" t="n">
        <f aca="false">'02.24 по датам'!EZ54</f>
        <v>0</v>
      </c>
      <c r="AJ54" s="0" t="n">
        <f aca="false">'02.24 по датам'!FA54</f>
        <v>0</v>
      </c>
      <c r="AK54" s="0" t="n">
        <f aca="false">'02.24 по датам'!FB54</f>
        <v>0</v>
      </c>
      <c r="AL54" s="0" t="n">
        <f aca="false">SUBTOTAL(9,AI54:AK54)</f>
        <v>0</v>
      </c>
      <c r="AM54" s="0" t="n">
        <f aca="false">AL54:AL54+IF($B50:$B50=2,0,AM50:AM50)</f>
        <v>0</v>
      </c>
      <c r="AN54" s="0" t="n">
        <f aca="false">'02.24 по датам'!FO54</f>
        <v>0</v>
      </c>
      <c r="AO54" s="0" t="n">
        <f aca="false">'02.24 по датам'!FP54</f>
        <v>0</v>
      </c>
      <c r="AP54" s="0" t="n">
        <f aca="false">'02.24 по датам'!FQ54</f>
        <v>0</v>
      </c>
      <c r="AQ54" s="0" t="n">
        <f aca="false">SUBTOTAL(9,AN54:AP54)</f>
        <v>0</v>
      </c>
      <c r="AR54" s="0" t="n">
        <f aca="false">AQ54:AQ54+IF($B50:$B50=2,0,AR50:AR50)</f>
        <v>0</v>
      </c>
      <c r="AS54" s="1851"/>
      <c r="AT54" s="1851"/>
      <c r="AU54" s="1732"/>
      <c r="AV54" s="1748" t="n">
        <f aca="false">SUBTOTAL(9,AS54:AU54)</f>
        <v>0</v>
      </c>
      <c r="AW54" s="1738" t="n">
        <f aca="false">SUBTOTAL(9,AS54:AU54)</f>
        <v>0</v>
      </c>
      <c r="AX54" s="1737" t="n">
        <f aca="false">AW54:AW54+IF($B50:$B50=2,0,AX50:AX50)</f>
        <v>0</v>
      </c>
      <c r="AY54" s="0"/>
      <c r="AZ54" s="0" t="e">
        <f aca="false">IF(IF($CE$10=$CE$1,"",CD52-$CE$10)&lt;0,IF($CE$10=$CE$1,"",-CD52+$CE$10),"")</f>
        <v>#VALUE!</v>
      </c>
      <c r="BA54" s="0" t="e">
        <f aca="false">SUBTOTAL(9,AY54:AZ54)</f>
        <v>#VALUE!</v>
      </c>
      <c r="BB54" s="0" t="n">
        <f aca="false">$BB$3+BB50</f>
        <v>131.67</v>
      </c>
      <c r="BC54" s="1756"/>
      <c r="BD54" s="1757"/>
      <c r="BE54" s="1832"/>
      <c r="BF54" s="1738" t="n">
        <f aca="false">SUBTOTAL(9,BC54:BE54)</f>
        <v>0</v>
      </c>
      <c r="BG54" s="1748" t="n">
        <f aca="false">BF54:BF54+IF($B50:$B50=2,0,BG50:BG50)</f>
        <v>50</v>
      </c>
      <c r="BH54" s="0" t="n">
        <f aca="false">'02.24 по датам'!II54</f>
        <v>0</v>
      </c>
      <c r="BI54" s="0" t="n">
        <f aca="false">'02.24 по датам'!IJ54</f>
        <v>0</v>
      </c>
      <c r="BJ54" s="0" t="n">
        <f aca="false">SUBTOTAL(9,BH54:BI54)</f>
        <v>0</v>
      </c>
      <c r="BK54" s="0" t="n">
        <f aca="false">BJ54:BJ54+IF($B50:$B50=2,0,BK50:BK50)</f>
        <v>0</v>
      </c>
      <c r="BL54" s="0" t="n">
        <f aca="false">'02.24 по датам'!IW54</f>
        <v>0</v>
      </c>
      <c r="BM54" s="0" t="n">
        <f aca="false">'02.24 по датам'!IX54</f>
        <v>0</v>
      </c>
      <c r="BN54" s="0" t="n">
        <f aca="false">'02.24 по датам'!IY54</f>
        <v>0</v>
      </c>
      <c r="BO54" s="0" t="n">
        <f aca="false">SUBTOTAL(9,BL54:BN54)</f>
        <v>0</v>
      </c>
      <c r="BP54" s="0" t="n">
        <f aca="false">BO54:BO54+IF($B50:$B50=2,0,BP50:BP50)</f>
        <v>0</v>
      </c>
      <c r="BQ54" s="0"/>
      <c r="BR54" s="0"/>
      <c r="BS54" s="0" t="e">
        <f aca="false">IF(IF($CE$10=$CE$1,"",CD52-$CE$10)&gt;0,IF($CE$10=$CE$1,"",CD52-$CE$10),"")</f>
        <v>#VALUE!</v>
      </c>
      <c r="BT54" s="0" t="e">
        <f aca="false">SUBTOTAL(9,BQ54:BS54)</f>
        <v>#VALUE!</v>
      </c>
      <c r="BU54" s="0" t="n">
        <f aca="false">SUMIF($C$5:BT$5,"Накопленный эффект, т/сут",$C54:BT54)+SUMIF($C$5:BT$5,"Нараст.  по потенциалу",$C54:BT54)-SUMIF($C$5:BT$5,"Нараст. по остановкам",$C54:BT54)-SUMIF($C$5:BT$5,"ИТОГО перевод в ППД",$C54:BT54)-SUMIF($C$5:BT$5,"ИТОГО  нерент, по распоряж.",$C54:BT54)-SUMIF($C$5:BT$5,"ИТОГО ост. дебит от ЗБС, Углуб., ПВЛГ/ПНЛГ",$C54:BT54)</f>
        <v>-50</v>
      </c>
      <c r="BV54" s="1764"/>
      <c r="BW54" s="1771"/>
      <c r="BX54" s="1771"/>
      <c r="BY54" s="1771"/>
      <c r="BZ54" s="1764" t="n">
        <f aca="false">SUBTOTAL(9,BV54:BY54)</f>
        <v>0</v>
      </c>
      <c r="CA54" s="0"/>
      <c r="CB54" s="0" t="n">
        <f aca="false">CB$4:CB$4+SUMIF($C$5:BZ$5,"Нараст. по остановкам",$C54:BZ54)-SUMIF($C$5:BZ$5,"Нараст.  по потенциалу",$C54:BZ54)</f>
        <v>81.893</v>
      </c>
      <c r="CC54" s="0" t="n">
        <v>3</v>
      </c>
      <c r="CD54" s="0"/>
    </row>
    <row r="55" customFormat="false" ht="1.5" hidden="false" customHeight="true" outlineLevel="0" collapsed="false">
      <c r="A55" s="1777"/>
      <c r="B55" s="1777"/>
      <c r="C55" s="0" t="n">
        <f aca="false">'02.24 по датам'!X55</f>
        <v>0</v>
      </c>
      <c r="D55" s="0" t="n">
        <f aca="false">'02.24 по датам'!Y55</f>
        <v>0</v>
      </c>
      <c r="E55" s="0" t="n">
        <f aca="false">'02.24 по датам'!Z55</f>
        <v>0</v>
      </c>
      <c r="F55" s="0"/>
      <c r="G55" s="0"/>
      <c r="H55" s="0" t="n">
        <f aca="false">'02.24 по датам'!AP55</f>
        <v>0</v>
      </c>
      <c r="I55" s="0" t="n">
        <f aca="false">'02.24 по датам'!AQ55</f>
        <v>0</v>
      </c>
      <c r="J55" s="0" t="n">
        <f aca="false">'02.24 по датам'!AR55</f>
        <v>0</v>
      </c>
      <c r="K55" s="0"/>
      <c r="L55" s="0"/>
      <c r="M55" s="0" t="n">
        <f aca="false">'02.24 по датам'!BR55</f>
        <v>0</v>
      </c>
      <c r="N55" s="0" t="n">
        <f aca="false">'02.24 по датам'!BS55</f>
        <v>0</v>
      </c>
      <c r="O55" s="0" t="n">
        <f aca="false">'02.24 по датам'!BT55</f>
        <v>0</v>
      </c>
      <c r="P55" s="0"/>
      <c r="Q55" s="0"/>
      <c r="R55" s="0" t="n">
        <f aca="false">'02.24 по датам'!CJ55</f>
        <v>0</v>
      </c>
      <c r="S55" s="0" t="n">
        <f aca="false">'02.24 по датам'!CK55</f>
        <v>0</v>
      </c>
      <c r="T55" s="0" t="n">
        <f aca="false">'02.24 по датам'!CL55</f>
        <v>0</v>
      </c>
      <c r="U55" s="0"/>
      <c r="V55" s="0"/>
      <c r="W55" s="0"/>
      <c r="X55" s="0"/>
      <c r="Y55" s="0" t="n">
        <f aca="false">'02.24 по датам'!DD55</f>
        <v>0</v>
      </c>
      <c r="Z55" s="0" t="n">
        <f aca="false">'02.24 по датам'!DE55</f>
        <v>0</v>
      </c>
      <c r="AA55" s="0" t="n">
        <f aca="false">'02.24 по датам'!DF55</f>
        <v>0</v>
      </c>
      <c r="AB55" s="0"/>
      <c r="AC55" s="0"/>
      <c r="AD55" s="0" t="n">
        <f aca="false">'02.24 по датам'!DV55</f>
        <v>0</v>
      </c>
      <c r="AE55" s="0" t="n">
        <f aca="false">'02.24 по датам'!DW55</f>
        <v>0</v>
      </c>
      <c r="AF55" s="0" t="n">
        <f aca="false">'02.24 по датам'!DX55</f>
        <v>0</v>
      </c>
      <c r="AG55" s="0"/>
      <c r="AH55" s="0"/>
      <c r="AI55" s="0" t="n">
        <f aca="false">'02.24 по датам'!EZ55</f>
        <v>0</v>
      </c>
      <c r="AJ55" s="0" t="n">
        <f aca="false">'02.24 по датам'!FA55</f>
        <v>0</v>
      </c>
      <c r="AK55" s="0" t="n">
        <f aca="false">'02.24 по датам'!FB55</f>
        <v>0</v>
      </c>
      <c r="AL55" s="0"/>
      <c r="AM55" s="0"/>
      <c r="AN55" s="0" t="n">
        <f aca="false">'02.24 по датам'!FO55</f>
        <v>0</v>
      </c>
      <c r="AO55" s="0" t="n">
        <f aca="false">'02.24 по датам'!FP55</f>
        <v>0</v>
      </c>
      <c r="AP55" s="0" t="n">
        <f aca="false">'02.24 по датам'!FQ55</f>
        <v>0</v>
      </c>
      <c r="AQ55" s="0"/>
      <c r="AR55" s="0"/>
      <c r="AS55" s="1779"/>
      <c r="AT55" s="1779"/>
      <c r="AU55" s="1779"/>
      <c r="AV55" s="1783"/>
      <c r="AW55" s="1783"/>
      <c r="AX55" s="1783"/>
      <c r="AY55" s="0"/>
      <c r="AZ55" s="0"/>
      <c r="BA55" s="0"/>
      <c r="BB55" s="1790"/>
      <c r="BC55" s="1791"/>
      <c r="BD55" s="1757"/>
      <c r="BE55" s="1787"/>
      <c r="BF55" s="1783"/>
      <c r="BG55" s="1783"/>
      <c r="BH55" s="0" t="n">
        <f aca="false">'02.24 по датам'!II55</f>
        <v>0</v>
      </c>
      <c r="BI55" s="0" t="n">
        <f aca="false">'02.24 по датам'!IJ55</f>
        <v>0</v>
      </c>
      <c r="BJ55" s="0"/>
      <c r="BK55" s="0"/>
      <c r="BL55" s="0" t="n">
        <f aca="false">'02.24 по датам'!IW55</f>
        <v>0</v>
      </c>
      <c r="BM55" s="0" t="n">
        <f aca="false">'02.24 по датам'!IX55</f>
        <v>0</v>
      </c>
      <c r="BN55" s="0" t="n">
        <f aca="false">'02.24 по датам'!IY55</f>
        <v>0</v>
      </c>
      <c r="BO55" s="0"/>
      <c r="BP55" s="0"/>
      <c r="BQ55" s="0"/>
      <c r="BR55" s="0"/>
      <c r="BS55" s="0"/>
      <c r="BT55" s="0"/>
      <c r="BU55" s="0"/>
      <c r="BV55" s="1792"/>
      <c r="BW55" s="1792"/>
      <c r="BX55" s="1792"/>
      <c r="BY55" s="1792"/>
      <c r="BZ55" s="1792"/>
      <c r="CA55" s="0"/>
      <c r="CB55" s="0"/>
      <c r="CC55" s="0" t="n">
        <v>4</v>
      </c>
      <c r="CD55" s="0"/>
      <c r="CE55" s="1797"/>
    </row>
    <row r="56" customFormat="false" ht="11.25" hidden="false" customHeight="true" outlineLevel="0" collapsed="false">
      <c r="A56" s="1611" t="n">
        <f aca="false">A52+1</f>
        <v>45334</v>
      </c>
      <c r="B56" s="1612" t="s">
        <v>662</v>
      </c>
      <c r="C56" s="0" t="n">
        <f aca="false">'02.24 по датам'!X56</f>
        <v>0</v>
      </c>
      <c r="D56" s="0" t="n">
        <f aca="false">'02.24 по датам'!Y56</f>
        <v>0</v>
      </c>
      <c r="E56" s="0" t="n">
        <f aca="false">'02.24 по датам'!Z56</f>
        <v>0</v>
      </c>
      <c r="F56" s="0"/>
      <c r="G56" s="0"/>
      <c r="H56" s="0" t="n">
        <f aca="false">'02.24 по датам'!AP56</f>
        <v>0</v>
      </c>
      <c r="I56" s="0" t="n">
        <f aca="false">'02.24 по датам'!AQ56</f>
        <v>0</v>
      </c>
      <c r="J56" s="0" t="n">
        <f aca="false">'02.24 по датам'!AR56</f>
        <v>0</v>
      </c>
      <c r="K56" s="0"/>
      <c r="L56" s="0"/>
      <c r="M56" s="0" t="n">
        <f aca="false">'02.24 по датам'!BR56</f>
        <v>0</v>
      </c>
      <c r="N56" s="0" t="n">
        <f aca="false">'02.24 по датам'!BS56</f>
        <v>0</v>
      </c>
      <c r="O56" s="0" t="n">
        <f aca="false">'02.24 по датам'!BT56</f>
        <v>0</v>
      </c>
      <c r="P56" s="0"/>
      <c r="Q56" s="0"/>
      <c r="R56" s="0" t="n">
        <f aca="false">'02.24 по датам'!CJ56</f>
        <v>0</v>
      </c>
      <c r="S56" s="0" t="n">
        <f aca="false">'02.24 по датам'!CK56</f>
        <v>0</v>
      </c>
      <c r="T56" s="0" t="n">
        <f aca="false">'02.24 по датам'!CL56</f>
        <v>0</v>
      </c>
      <c r="U56" s="0"/>
      <c r="V56" s="0"/>
      <c r="W56" s="0"/>
      <c r="X56" s="0"/>
      <c r="Y56" s="0" t="n">
        <f aca="false">'02.24 по датам'!DD56</f>
        <v>0</v>
      </c>
      <c r="Z56" s="0" t="n">
        <f aca="false">'02.24 по датам'!DE56</f>
        <v>0</v>
      </c>
      <c r="AA56" s="0" t="n">
        <f aca="false">'02.24 по датам'!DF56</f>
        <v>0</v>
      </c>
      <c r="AB56" s="0"/>
      <c r="AC56" s="0"/>
      <c r="AD56" s="0" t="n">
        <f aca="false">'02.24 по датам'!DV56</f>
        <v>0</v>
      </c>
      <c r="AE56" s="0" t="n">
        <f aca="false">'02.24 по датам'!DW56</f>
        <v>0</v>
      </c>
      <c r="AF56" s="0" t="n">
        <f aca="false">'02.24 по датам'!DX56</f>
        <v>0</v>
      </c>
      <c r="AG56" s="0"/>
      <c r="AH56" s="0"/>
      <c r="AI56" s="0" t="n">
        <f aca="false">'02.24 по датам'!EZ56</f>
        <v>0</v>
      </c>
      <c r="AJ56" s="0" t="n">
        <f aca="false">'02.24 по датам'!FA56</f>
        <v>0</v>
      </c>
      <c r="AK56" s="0" t="n">
        <f aca="false">'02.24 по датам'!FB56</f>
        <v>0</v>
      </c>
      <c r="AL56" s="0"/>
      <c r="AM56" s="0"/>
      <c r="AN56" s="0" t="n">
        <f aca="false">'02.24 по датам'!FO56</f>
        <v>0</v>
      </c>
      <c r="AO56" s="0" t="n">
        <f aca="false">'02.24 по датам'!FP56</f>
        <v>0</v>
      </c>
      <c r="AP56" s="0" t="n">
        <f aca="false">'02.24 по датам'!FQ56</f>
        <v>0</v>
      </c>
      <c r="AQ56" s="0"/>
      <c r="AR56" s="0"/>
      <c r="AS56" s="1615"/>
      <c r="AT56" s="1627"/>
      <c r="AU56" s="1615"/>
      <c r="AV56" s="1631"/>
      <c r="AW56" s="1621"/>
      <c r="AX56" s="1620"/>
      <c r="AY56" s="0"/>
      <c r="AZ56" s="0"/>
      <c r="BA56" s="0"/>
      <c r="BB56" s="0"/>
      <c r="BC56" s="1639"/>
      <c r="BD56" s="1640"/>
      <c r="BE56" s="1842"/>
      <c r="BF56" s="1621"/>
      <c r="BG56" s="1631"/>
      <c r="BH56" s="0" t="n">
        <f aca="false">'02.24 по датам'!II56</f>
        <v>0</v>
      </c>
      <c r="BI56" s="0" t="n">
        <f aca="false">'02.24 по датам'!IJ56</f>
        <v>0</v>
      </c>
      <c r="BJ56" s="0"/>
      <c r="BK56" s="0"/>
      <c r="BL56" s="0" t="n">
        <f aca="false">'02.24 по датам'!IW56</f>
        <v>0</v>
      </c>
      <c r="BM56" s="0" t="n">
        <f aca="false">'02.24 по датам'!IX56</f>
        <v>0</v>
      </c>
      <c r="BN56" s="0" t="n">
        <f aca="false">'02.24 по датам'!IY56</f>
        <v>0</v>
      </c>
      <c r="BO56" s="0"/>
      <c r="BP56" s="0"/>
      <c r="BQ56" s="0"/>
      <c r="BR56" s="0"/>
      <c r="BS56" s="0"/>
      <c r="BT56" s="0"/>
      <c r="BU56" s="0"/>
      <c r="BV56" s="1817"/>
      <c r="BW56" s="1660"/>
      <c r="BX56" s="1660"/>
      <c r="BY56" s="1660"/>
      <c r="BZ56" s="1817"/>
      <c r="CA56" s="0" t="e">
        <f aca="false">CA$4:CA$4+SUMIF($C$5:BZ$5,"Нараст. баланс",$C58:BZ58)+SUMIF($C$7:BW$7,"Итого (с ВНР)",$C58:BW58)-SUMIF($C$5:BZ$5,"Геол. снижение,  т/сут",$C58:BZ58)-SUMIF(BY$7:BZ$7,"Итого",BY58:BZ58)-SUMIF($C$7:BZ$7,"Итого (с ВСП)",$C58:BZ58)</f>
        <v>#VALUE!</v>
      </c>
      <c r="CB56" s="0"/>
      <c r="CC56" s="0" t="n">
        <v>1</v>
      </c>
      <c r="CD56" s="0" t="e">
        <f aca="false">CD$4:CD$4+SUMIF($C$5:BZ$5,"Нараст. баланс",$C58:BZ58)+SUMIF($C$7:BW$7,$C58:BW58)-SUMIF($C$5:BZ$5,"Геол. снижение,  т/сут",$C58:BZ58)-SUMIF(BY$7:BZ$7,"Итого",BY58:BZ58)</f>
        <v>#VALUE!</v>
      </c>
    </row>
    <row r="57" customFormat="false" ht="11.25" hidden="false" customHeight="true" outlineLevel="0" collapsed="false">
      <c r="A57" s="1611"/>
      <c r="B57" s="1670" t="s">
        <v>663</v>
      </c>
      <c r="C57" s="0" t="n">
        <f aca="false">'02.24 по датам'!X57</f>
        <v>0</v>
      </c>
      <c r="D57" s="0" t="n">
        <f aca="false">'02.24 по датам'!Y57</f>
        <v>0</v>
      </c>
      <c r="E57" s="0" t="n">
        <f aca="false">'02.24 по датам'!Z57</f>
        <v>0</v>
      </c>
      <c r="F57" s="0" t="n">
        <f aca="false">COUNTIF(C58:E58,"&gt;"&amp;0)</f>
        <v>0</v>
      </c>
      <c r="G57" s="0"/>
      <c r="H57" s="0" t="n">
        <f aca="false">'02.24 по датам'!AP57</f>
        <v>0</v>
      </c>
      <c r="I57" s="0" t="n">
        <f aca="false">'02.24 по датам'!AQ57</f>
        <v>0</v>
      </c>
      <c r="J57" s="0" t="n">
        <f aca="false">'02.24 по датам'!AR57</f>
        <v>0</v>
      </c>
      <c r="K57" s="0" t="n">
        <f aca="false">COUNTIF(H58:J58,"&gt;"&amp;0)</f>
        <v>0</v>
      </c>
      <c r="L57" s="0"/>
      <c r="M57" s="0" t="n">
        <f aca="false">'02.24 по датам'!BR57</f>
        <v>0</v>
      </c>
      <c r="N57" s="0" t="n">
        <f aca="false">'02.24 по датам'!BS57</f>
        <v>0</v>
      </c>
      <c r="O57" s="0" t="n">
        <f aca="false">'02.24 по датам'!BT57</f>
        <v>0</v>
      </c>
      <c r="P57" s="0" t="n">
        <f aca="false">COUNTIF(M58:O58,"&gt;"&amp;0)</f>
        <v>0</v>
      </c>
      <c r="Q57" s="0"/>
      <c r="R57" s="0" t="n">
        <f aca="false">'02.24 по датам'!CJ57</f>
        <v>0</v>
      </c>
      <c r="S57" s="0" t="n">
        <f aca="false">'02.24 по датам'!CK57</f>
        <v>0</v>
      </c>
      <c r="T57" s="0" t="n">
        <f aca="false">'02.24 по датам'!CL57</f>
        <v>0</v>
      </c>
      <c r="U57" s="0" t="n">
        <f aca="false">COUNTIF(R58:T58,"&gt;"&amp;0)</f>
        <v>0</v>
      </c>
      <c r="V57" s="0"/>
      <c r="W57" s="0" t="n">
        <f aca="false">F57+K57+P57+U57</f>
        <v>0</v>
      </c>
      <c r="X57" s="0"/>
      <c r="Y57" s="0" t="n">
        <f aca="false">'02.24 по датам'!DD57</f>
        <v>0</v>
      </c>
      <c r="Z57" s="0" t="n">
        <f aca="false">'02.24 по датам'!DE57</f>
        <v>0</v>
      </c>
      <c r="AA57" s="0" t="n">
        <f aca="false">'02.24 по датам'!DF57</f>
        <v>0</v>
      </c>
      <c r="AB57" s="0" t="n">
        <f aca="false">SUBTOTAL(9,Y59:AA59)</f>
        <v>0</v>
      </c>
      <c r="AC57" s="0"/>
      <c r="AD57" s="0" t="n">
        <f aca="false">'02.24 по датам'!DV57</f>
        <v>0</v>
      </c>
      <c r="AE57" s="0" t="n">
        <f aca="false">'02.24 по датам'!DW57</f>
        <v>0</v>
      </c>
      <c r="AF57" s="0" t="n">
        <f aca="false">'02.24 по датам'!DX57</f>
        <v>0</v>
      </c>
      <c r="AG57" s="0" t="n">
        <f aca="false">COUNTIF(AD58:AF58,"&gt;"&amp;0)</f>
        <v>0</v>
      </c>
      <c r="AH57" s="0"/>
      <c r="AI57" s="0" t="n">
        <f aca="false">'02.24 по датам'!EZ57</f>
        <v>0</v>
      </c>
      <c r="AJ57" s="0" t="n">
        <f aca="false">'02.24 по датам'!FA57</f>
        <v>0</v>
      </c>
      <c r="AK57" s="0" t="n">
        <f aca="false">'02.24 по датам'!FB57</f>
        <v>0</v>
      </c>
      <c r="AL57" s="0" t="n">
        <f aca="false">COUNTIF(AI58:AK58,"&gt;"&amp;0)</f>
        <v>0</v>
      </c>
      <c r="AM57" s="0"/>
      <c r="AN57" s="0" t="n">
        <f aca="false">'02.24 по датам'!FO57</f>
        <v>0</v>
      </c>
      <c r="AO57" s="0" t="n">
        <f aca="false">'02.24 по датам'!FP57</f>
        <v>0</v>
      </c>
      <c r="AP57" s="0" t="n">
        <f aca="false">'02.24 по датам'!FQ57</f>
        <v>0</v>
      </c>
      <c r="AQ57" s="0" t="n">
        <f aca="false">COUNTIF(AN58:AP58,"&gt;"&amp;0)</f>
        <v>0</v>
      </c>
      <c r="AR57" s="0"/>
      <c r="AS57" s="1673"/>
      <c r="AT57" s="1686"/>
      <c r="AU57" s="1673"/>
      <c r="AV57" s="1690" t="n">
        <f aca="false">SUBTOTAL(9,AS59:AU59)</f>
        <v>0</v>
      </c>
      <c r="AW57" s="1679" t="n">
        <f aca="false">SUBTOTAL(9,AS59:AU59)</f>
        <v>0</v>
      </c>
      <c r="AX57" s="1691"/>
      <c r="AY57" s="0"/>
      <c r="AZ57" s="0"/>
      <c r="BA57" s="0"/>
      <c r="BB57" s="0"/>
      <c r="BC57" s="1699"/>
      <c r="BD57" s="1700"/>
      <c r="BE57" s="1847"/>
      <c r="BF57" s="1679" t="n">
        <f aca="false">SUBTOTAL(9,BC59:BE59)</f>
        <v>0</v>
      </c>
      <c r="BG57" s="1702"/>
      <c r="BH57" s="0" t="n">
        <f aca="false">'02.24 по датам'!II57</f>
        <v>0</v>
      </c>
      <c r="BI57" s="0" t="n">
        <f aca="false">'02.24 по датам'!IJ57</f>
        <v>0</v>
      </c>
      <c r="BJ57" s="0" t="n">
        <f aca="false">SUBTOTAL(9,BH59:BI59)</f>
        <v>0</v>
      </c>
      <c r="BK57" s="0"/>
      <c r="BL57" s="0" t="n">
        <f aca="false">'02.24 по датам'!IW57</f>
        <v>0</v>
      </c>
      <c r="BM57" s="0" t="n">
        <f aca="false">'02.24 по датам'!IX57</f>
        <v>0</v>
      </c>
      <c r="BN57" s="0" t="n">
        <f aca="false">'02.24 по датам'!IY57</f>
        <v>0</v>
      </c>
      <c r="BO57" s="0" t="n">
        <f aca="false">COUNTIF(BL58:BN58,"&gt;"&amp;0)</f>
        <v>0</v>
      </c>
      <c r="BP57" s="0"/>
      <c r="BQ57" s="0"/>
      <c r="BR57" s="0"/>
      <c r="BS57" s="0"/>
      <c r="BT57" s="0"/>
      <c r="BU57" s="0"/>
      <c r="BV57" s="1827"/>
      <c r="BW57" s="1722"/>
      <c r="BX57" s="1722"/>
      <c r="BY57" s="1722"/>
      <c r="BZ57" s="1827"/>
      <c r="CA57" s="0"/>
      <c r="CB57" s="0"/>
      <c r="CC57" s="0" t="n">
        <v>2</v>
      </c>
      <c r="CD57" s="0"/>
    </row>
    <row r="58" customFormat="false" ht="11.25" hidden="false" customHeight="true" outlineLevel="0" collapsed="false">
      <c r="A58" s="1611"/>
      <c r="B58" s="1729" t="s">
        <v>661</v>
      </c>
      <c r="C58" s="0" t="n">
        <f aca="false">'02.24 по датам'!X58</f>
        <v>0</v>
      </c>
      <c r="D58" s="0" t="n">
        <f aca="false">'02.24 по датам'!Y58</f>
        <v>0</v>
      </c>
      <c r="E58" s="0" t="n">
        <f aca="false">'02.24 по датам'!Z58</f>
        <v>0</v>
      </c>
      <c r="F58" s="0" t="n">
        <f aca="false">SUBTOTAL(9,C58:E58)</f>
        <v>0</v>
      </c>
      <c r="G58" s="0" t="n">
        <f aca="false">F58+G54</f>
        <v>0</v>
      </c>
      <c r="H58" s="0" t="n">
        <f aca="false">'02.24 по датам'!AP58</f>
        <v>0</v>
      </c>
      <c r="I58" s="0" t="n">
        <f aca="false">'02.24 по датам'!AQ58</f>
        <v>0</v>
      </c>
      <c r="J58" s="0" t="n">
        <f aca="false">'02.24 по датам'!AR58</f>
        <v>0</v>
      </c>
      <c r="K58" s="0" t="n">
        <f aca="false">SUBTOTAL(9,H58:J58)</f>
        <v>0</v>
      </c>
      <c r="L58" s="0" t="n">
        <f aca="false">K58+L54</f>
        <v>0</v>
      </c>
      <c r="M58" s="0" t="n">
        <f aca="false">'02.24 по датам'!BR58</f>
        <v>0</v>
      </c>
      <c r="N58" s="0" t="n">
        <f aca="false">'02.24 по датам'!BS58</f>
        <v>0</v>
      </c>
      <c r="O58" s="0" t="n">
        <f aca="false">'02.24 по датам'!BT58</f>
        <v>0</v>
      </c>
      <c r="P58" s="0" t="n">
        <f aca="false">SUBTOTAL(9,M58:O58)</f>
        <v>0</v>
      </c>
      <c r="Q58" s="0" t="n">
        <f aca="false">P58+Q54</f>
        <v>0</v>
      </c>
      <c r="R58" s="0" t="n">
        <f aca="false">'02.24 по датам'!CJ58</f>
        <v>0</v>
      </c>
      <c r="S58" s="0" t="n">
        <f aca="false">'02.24 по датам'!CK58</f>
        <v>0</v>
      </c>
      <c r="T58" s="0" t="n">
        <f aca="false">'02.24 по датам'!CL58</f>
        <v>0</v>
      </c>
      <c r="U58" s="0" t="n">
        <f aca="false">SUBTOTAL(9,R58:T58)</f>
        <v>0</v>
      </c>
      <c r="V58" s="0" t="n">
        <f aca="false">U58+V54</f>
        <v>0</v>
      </c>
      <c r="W58" s="0" t="n">
        <f aca="false">+F58+K58+P58+U58</f>
        <v>0</v>
      </c>
      <c r="X58" s="0" t="n">
        <f aca="false">W58+X54</f>
        <v>0</v>
      </c>
      <c r="Y58" s="0" t="n">
        <f aca="false">'02.24 по датам'!DD58</f>
        <v>0</v>
      </c>
      <c r="Z58" s="0" t="n">
        <f aca="false">'02.24 по датам'!DE58</f>
        <v>0</v>
      </c>
      <c r="AA58" s="0" t="n">
        <f aca="false">'02.24 по датам'!DF58</f>
        <v>0</v>
      </c>
      <c r="AB58" s="0" t="n">
        <f aca="false">SUBTOTAL(9,Y58:AA58)</f>
        <v>0</v>
      </c>
      <c r="AC58" s="0" t="n">
        <f aca="false">AB58:AB58+IF($B54:$B54=2,0,AC54:AC54)</f>
        <v>0</v>
      </c>
      <c r="AD58" s="0" t="n">
        <f aca="false">'02.24 по датам'!DV58</f>
        <v>0</v>
      </c>
      <c r="AE58" s="0" t="n">
        <f aca="false">'02.24 по датам'!DW58</f>
        <v>0</v>
      </c>
      <c r="AF58" s="0" t="n">
        <f aca="false">'02.24 по датам'!DX58</f>
        <v>0</v>
      </c>
      <c r="AG58" s="0" t="n">
        <f aca="false">SUBTOTAL(9,AD58:AF58)</f>
        <v>0</v>
      </c>
      <c r="AH58" s="0" t="n">
        <f aca="false">AG58:AG58+IF($B54:$B54=2,0,AH54:AH54)</f>
        <v>0</v>
      </c>
      <c r="AI58" s="0" t="n">
        <f aca="false">'02.24 по датам'!EZ58</f>
        <v>0</v>
      </c>
      <c r="AJ58" s="0" t="n">
        <f aca="false">'02.24 по датам'!FA58</f>
        <v>0</v>
      </c>
      <c r="AK58" s="0" t="n">
        <f aca="false">'02.24 по датам'!FB58</f>
        <v>0</v>
      </c>
      <c r="AL58" s="0" t="n">
        <f aca="false">SUBTOTAL(9,AI58:AK58)</f>
        <v>0</v>
      </c>
      <c r="AM58" s="0" t="n">
        <f aca="false">AL58:AL58+IF($B54:$B54=2,0,AM54:AM54)</f>
        <v>0</v>
      </c>
      <c r="AN58" s="0" t="n">
        <f aca="false">'02.24 по датам'!FO58</f>
        <v>0</v>
      </c>
      <c r="AO58" s="0" t="n">
        <f aca="false">'02.24 по датам'!FP58</f>
        <v>0</v>
      </c>
      <c r="AP58" s="0" t="n">
        <f aca="false">'02.24 по датам'!FQ58</f>
        <v>0</v>
      </c>
      <c r="AQ58" s="0" t="n">
        <f aca="false">SUBTOTAL(9,AN58:AP58)</f>
        <v>0</v>
      </c>
      <c r="AR58" s="0" t="n">
        <f aca="false">AQ58:AQ58+IF($B54:$B54=2,0,AR54:AR54)</f>
        <v>0</v>
      </c>
      <c r="AS58" s="1850"/>
      <c r="AT58" s="1744"/>
      <c r="AU58" s="1732"/>
      <c r="AV58" s="1748" t="n">
        <f aca="false">SUBTOTAL(9,AS58:AU58)</f>
        <v>0</v>
      </c>
      <c r="AW58" s="1738" t="n">
        <f aca="false">SUBTOTAL(9,AS58:AU58)</f>
        <v>0</v>
      </c>
      <c r="AX58" s="1737" t="n">
        <f aca="false">AW58:AW58+IF($B54:$B54=2,0,AX54:AX54)</f>
        <v>0</v>
      </c>
      <c r="AY58" s="0"/>
      <c r="AZ58" s="0" t="e">
        <f aca="false">IF(IF($CE$10=$CE$1,"",CD56-$CE$10)&lt;0,IF($CE$10=$CE$1,"",-CD56+$CE$10),"")</f>
        <v>#VALUE!</v>
      </c>
      <c r="BA58" s="0" t="e">
        <f aca="false">SUBTOTAL(9,AY58:AZ58)</f>
        <v>#VALUE!</v>
      </c>
      <c r="BB58" s="0" t="n">
        <f aca="false">$BB$3+BB54</f>
        <v>143.64</v>
      </c>
      <c r="BC58" s="1756"/>
      <c r="BD58" s="1757"/>
      <c r="BE58" s="1832"/>
      <c r="BF58" s="1738" t="n">
        <f aca="false">SUBTOTAL(9,BC58:BE58)</f>
        <v>0</v>
      </c>
      <c r="BG58" s="1748" t="n">
        <f aca="false">BF58:BF58+IF($B54:$B54=2,0,BG54:BG54)</f>
        <v>50</v>
      </c>
      <c r="BH58" s="0" t="n">
        <f aca="false">'02.24 по датам'!II58</f>
        <v>0</v>
      </c>
      <c r="BI58" s="0" t="n">
        <f aca="false">'02.24 по датам'!IJ58</f>
        <v>0</v>
      </c>
      <c r="BJ58" s="0" t="n">
        <f aca="false">SUBTOTAL(9,BH58:BI58)</f>
        <v>0</v>
      </c>
      <c r="BK58" s="0" t="n">
        <f aca="false">BJ58:BJ58+IF($B54:$B54=2,0,BK54:BK54)</f>
        <v>0</v>
      </c>
      <c r="BL58" s="0" t="n">
        <f aca="false">'02.24 по датам'!IW58</f>
        <v>0</v>
      </c>
      <c r="BM58" s="0" t="n">
        <f aca="false">'02.24 по датам'!IX58</f>
        <v>0</v>
      </c>
      <c r="BN58" s="0" t="n">
        <f aca="false">'02.24 по датам'!IY58</f>
        <v>0</v>
      </c>
      <c r="BO58" s="0" t="n">
        <f aca="false">SUBTOTAL(9,BL58:BN58)</f>
        <v>0</v>
      </c>
      <c r="BP58" s="0" t="n">
        <f aca="false">BO58:BO58+IF($B54:$B54=2,0,BP54:BP54)</f>
        <v>0</v>
      </c>
      <c r="BQ58" s="0"/>
      <c r="BR58" s="0"/>
      <c r="BS58" s="0" t="e">
        <f aca="false">IF(IF($CE$10=$CE$1,"",CD56-$CE$10)&gt;0,IF($CE$10=$CE$1,"",CD56-$CE$10),"")</f>
        <v>#VALUE!</v>
      </c>
      <c r="BT58" s="0" t="e">
        <f aca="false">SUBTOTAL(9,BQ58:BS58)</f>
        <v>#VALUE!</v>
      </c>
      <c r="BU58" s="0" t="n">
        <f aca="false">SUMIF($C$5:BT$5,"Накопленный эффект, т/сут",$C58:BT58)+SUMIF($C$5:BT$5,"Нараст.  по потенциалу",$C58:BT58)-SUMIF($C$5:BT$5,"Нараст. по остановкам",$C58:BT58)-SUMIF($C$5:BT$5,"ИТОГО перевод в ППД",$C58:BT58)-SUMIF($C$5:BT$5,"ИТОГО  нерент, по распоряж.",$C58:BT58)-SUMIF($C$5:BT$5,"ИТОГО ост. дебит от ЗБС, Углуб., ПВЛГ/ПНЛГ",$C58:BT58)</f>
        <v>-50</v>
      </c>
      <c r="BV58" s="1764"/>
      <c r="BW58" s="1771"/>
      <c r="BX58" s="1771"/>
      <c r="BY58" s="1771"/>
      <c r="BZ58" s="1764" t="n">
        <f aca="false">SUBTOTAL(9,BV58:BY58)</f>
        <v>0</v>
      </c>
      <c r="CA58" s="0"/>
      <c r="CB58" s="0" t="n">
        <f aca="false">CB$4:CB$4+SUMIF($C$5:BZ$5,"Нараст. по остановкам",$C58:BZ58)-SUMIF($C$5:BZ$5,"Нараст.  по потенциалу",$C58:BZ58)</f>
        <v>81.893</v>
      </c>
      <c r="CC58" s="0" t="n">
        <v>3</v>
      </c>
      <c r="CD58" s="0"/>
    </row>
    <row r="59" customFormat="false" ht="1.5" hidden="false" customHeight="true" outlineLevel="0" collapsed="false">
      <c r="A59" s="1777"/>
      <c r="B59" s="1777"/>
      <c r="C59" s="0" t="n">
        <f aca="false">'02.24 по датам'!X59</f>
        <v>0</v>
      </c>
      <c r="D59" s="0" t="n">
        <f aca="false">'02.24 по датам'!Y59</f>
        <v>0</v>
      </c>
      <c r="E59" s="0" t="n">
        <f aca="false">'02.24 по датам'!Z59</f>
        <v>0</v>
      </c>
      <c r="F59" s="0"/>
      <c r="G59" s="0"/>
      <c r="H59" s="0" t="n">
        <f aca="false">'02.24 по датам'!AP59</f>
        <v>0</v>
      </c>
      <c r="I59" s="0" t="n">
        <f aca="false">'02.24 по датам'!AQ59</f>
        <v>0</v>
      </c>
      <c r="J59" s="0" t="n">
        <f aca="false">'02.24 по датам'!AR59</f>
        <v>0</v>
      </c>
      <c r="K59" s="0"/>
      <c r="L59" s="0"/>
      <c r="M59" s="0" t="n">
        <f aca="false">'02.24 по датам'!BR59</f>
        <v>0</v>
      </c>
      <c r="N59" s="0" t="n">
        <f aca="false">'02.24 по датам'!BS59</f>
        <v>0</v>
      </c>
      <c r="O59" s="0" t="n">
        <f aca="false">'02.24 по датам'!BT59</f>
        <v>0</v>
      </c>
      <c r="P59" s="0"/>
      <c r="Q59" s="0"/>
      <c r="R59" s="0" t="n">
        <f aca="false">'02.24 по датам'!CJ59</f>
        <v>0</v>
      </c>
      <c r="S59" s="0" t="n">
        <f aca="false">'02.24 по датам'!CK59</f>
        <v>0</v>
      </c>
      <c r="T59" s="0" t="n">
        <f aca="false">'02.24 по датам'!CL59</f>
        <v>0</v>
      </c>
      <c r="U59" s="0"/>
      <c r="V59" s="0"/>
      <c r="W59" s="0"/>
      <c r="X59" s="0"/>
      <c r="Y59" s="0" t="n">
        <f aca="false">'02.24 по датам'!DD59</f>
        <v>0</v>
      </c>
      <c r="Z59" s="0" t="n">
        <f aca="false">'02.24 по датам'!DE59</f>
        <v>0</v>
      </c>
      <c r="AA59" s="0" t="n">
        <f aca="false">'02.24 по датам'!DF59</f>
        <v>0</v>
      </c>
      <c r="AB59" s="0"/>
      <c r="AC59" s="0"/>
      <c r="AD59" s="0" t="n">
        <f aca="false">'02.24 по датам'!DV59</f>
        <v>0</v>
      </c>
      <c r="AE59" s="0" t="n">
        <f aca="false">'02.24 по датам'!DW59</f>
        <v>0</v>
      </c>
      <c r="AF59" s="0" t="n">
        <f aca="false">'02.24 по датам'!DX59</f>
        <v>0</v>
      </c>
      <c r="AG59" s="0"/>
      <c r="AH59" s="0"/>
      <c r="AI59" s="0" t="n">
        <f aca="false">'02.24 по датам'!EZ59</f>
        <v>0</v>
      </c>
      <c r="AJ59" s="0" t="n">
        <f aca="false">'02.24 по датам'!FA59</f>
        <v>0</v>
      </c>
      <c r="AK59" s="0" t="n">
        <f aca="false">'02.24 по датам'!FB59</f>
        <v>0</v>
      </c>
      <c r="AL59" s="0"/>
      <c r="AM59" s="0"/>
      <c r="AN59" s="0" t="n">
        <f aca="false">'02.24 по датам'!FO59</f>
        <v>0</v>
      </c>
      <c r="AO59" s="0" t="n">
        <f aca="false">'02.24 по датам'!FP59</f>
        <v>0</v>
      </c>
      <c r="AP59" s="0" t="n">
        <f aca="false">'02.24 по датам'!FQ59</f>
        <v>0</v>
      </c>
      <c r="AQ59" s="0"/>
      <c r="AR59" s="0"/>
      <c r="AS59" s="1779"/>
      <c r="AT59" s="1779"/>
      <c r="AU59" s="1779"/>
      <c r="AV59" s="1783"/>
      <c r="AW59" s="1783"/>
      <c r="AX59" s="1783"/>
      <c r="AY59" s="0"/>
      <c r="AZ59" s="0"/>
      <c r="BA59" s="0"/>
      <c r="BB59" s="1790"/>
      <c r="BC59" s="1791"/>
      <c r="BD59" s="1757"/>
      <c r="BE59" s="1787"/>
      <c r="BF59" s="1783"/>
      <c r="BG59" s="1783"/>
      <c r="BH59" s="0" t="n">
        <f aca="false">'02.24 по датам'!II59</f>
        <v>0</v>
      </c>
      <c r="BI59" s="0" t="n">
        <f aca="false">'02.24 по датам'!IJ59</f>
        <v>0</v>
      </c>
      <c r="BJ59" s="0"/>
      <c r="BK59" s="0"/>
      <c r="BL59" s="0" t="n">
        <f aca="false">'02.24 по датам'!IW59</f>
        <v>0</v>
      </c>
      <c r="BM59" s="0" t="n">
        <f aca="false">'02.24 по датам'!IX59</f>
        <v>0</v>
      </c>
      <c r="BN59" s="0" t="n">
        <f aca="false">'02.24 по датам'!IY59</f>
        <v>0</v>
      </c>
      <c r="BO59" s="0"/>
      <c r="BP59" s="0"/>
      <c r="BQ59" s="0"/>
      <c r="BR59" s="0"/>
      <c r="BS59" s="0"/>
      <c r="BT59" s="0"/>
      <c r="BU59" s="0"/>
      <c r="BV59" s="1792"/>
      <c r="BW59" s="1792"/>
      <c r="BX59" s="1792"/>
      <c r="BY59" s="1792"/>
      <c r="BZ59" s="1792"/>
      <c r="CA59" s="0"/>
      <c r="CB59" s="0"/>
      <c r="CC59" s="0" t="n">
        <v>4</v>
      </c>
      <c r="CD59" s="0"/>
      <c r="CE59" s="1797"/>
    </row>
    <row r="60" customFormat="false" ht="11.25" hidden="false" customHeight="true" outlineLevel="0" collapsed="false">
      <c r="A60" s="1611" t="n">
        <f aca="false">A56+1</f>
        <v>45335</v>
      </c>
      <c r="B60" s="1612" t="s">
        <v>662</v>
      </c>
      <c r="C60" s="0" t="n">
        <f aca="false">'02.24 по датам'!X60</f>
        <v>0</v>
      </c>
      <c r="D60" s="0" t="n">
        <f aca="false">'02.24 по датам'!Y60</f>
        <v>0</v>
      </c>
      <c r="E60" s="0" t="n">
        <f aca="false">'02.24 по датам'!Z60</f>
        <v>0</v>
      </c>
      <c r="F60" s="0"/>
      <c r="G60" s="0"/>
      <c r="H60" s="0" t="n">
        <f aca="false">'02.24 по датам'!AP60</f>
        <v>0</v>
      </c>
      <c r="I60" s="0" t="n">
        <f aca="false">'02.24 по датам'!AQ60</f>
        <v>0</v>
      </c>
      <c r="J60" s="0" t="n">
        <f aca="false">'02.24 по датам'!AR60</f>
        <v>0</v>
      </c>
      <c r="K60" s="0"/>
      <c r="L60" s="0"/>
      <c r="M60" s="0" t="n">
        <f aca="false">'02.24 по датам'!BR60</f>
        <v>0</v>
      </c>
      <c r="N60" s="0" t="n">
        <f aca="false">'02.24 по датам'!BS60</f>
        <v>0</v>
      </c>
      <c r="O60" s="0" t="n">
        <f aca="false">'02.24 по датам'!BT60</f>
        <v>0</v>
      </c>
      <c r="P60" s="0"/>
      <c r="Q60" s="0"/>
      <c r="R60" s="0" t="n">
        <f aca="false">'02.24 по датам'!CJ60</f>
        <v>0</v>
      </c>
      <c r="S60" s="0" t="n">
        <f aca="false">'02.24 по датам'!CK60</f>
        <v>0</v>
      </c>
      <c r="T60" s="0" t="n">
        <f aca="false">'02.24 по датам'!CL60</f>
        <v>0</v>
      </c>
      <c r="U60" s="0"/>
      <c r="V60" s="0"/>
      <c r="W60" s="0"/>
      <c r="X60" s="0"/>
      <c r="Y60" s="0" t="n">
        <f aca="false">'02.24 по датам'!DD60</f>
        <v>0</v>
      </c>
      <c r="Z60" s="0" t="n">
        <f aca="false">'02.24 по датам'!DE60</f>
        <v>0</v>
      </c>
      <c r="AA60" s="0" t="n">
        <f aca="false">'02.24 по датам'!DF60</f>
        <v>0</v>
      </c>
      <c r="AB60" s="0"/>
      <c r="AC60" s="0"/>
      <c r="AD60" s="0" t="n">
        <f aca="false">'02.24 по датам'!DV60</f>
        <v>0</v>
      </c>
      <c r="AE60" s="0" t="n">
        <f aca="false">'02.24 по датам'!DW60</f>
        <v>0</v>
      </c>
      <c r="AF60" s="0" t="n">
        <f aca="false">'02.24 по датам'!DX60</f>
        <v>0</v>
      </c>
      <c r="AG60" s="0"/>
      <c r="AH60" s="0"/>
      <c r="AI60" s="0" t="n">
        <f aca="false">'02.24 по датам'!EZ60</f>
        <v>0</v>
      </c>
      <c r="AJ60" s="0" t="n">
        <f aca="false">'02.24 по датам'!FA60</f>
        <v>0</v>
      </c>
      <c r="AK60" s="0" t="n">
        <f aca="false">'02.24 по датам'!FB60</f>
        <v>0</v>
      </c>
      <c r="AL60" s="0"/>
      <c r="AM60" s="0"/>
      <c r="AN60" s="0" t="n">
        <f aca="false">'02.24 по датам'!FO60</f>
        <v>0</v>
      </c>
      <c r="AO60" s="0" t="n">
        <f aca="false">'02.24 по датам'!FP60</f>
        <v>0</v>
      </c>
      <c r="AP60" s="0" t="n">
        <f aca="false">'02.24 по датам'!FQ60</f>
        <v>0</v>
      </c>
      <c r="AQ60" s="0"/>
      <c r="AR60" s="0"/>
      <c r="AS60" s="1615"/>
      <c r="AT60" s="1627"/>
      <c r="AU60" s="1615"/>
      <c r="AV60" s="1631"/>
      <c r="AW60" s="1621"/>
      <c r="AX60" s="1620"/>
      <c r="AY60" s="0"/>
      <c r="AZ60" s="0"/>
      <c r="BA60" s="0"/>
      <c r="BB60" s="0"/>
      <c r="BC60" s="1639"/>
      <c r="BD60" s="1640"/>
      <c r="BE60" s="1842"/>
      <c r="BF60" s="1621"/>
      <c r="BG60" s="1631"/>
      <c r="BH60" s="0" t="n">
        <f aca="false">'02.24 по датам'!II60</f>
        <v>0</v>
      </c>
      <c r="BI60" s="0" t="n">
        <f aca="false">'02.24 по датам'!IJ60</f>
        <v>0</v>
      </c>
      <c r="BJ60" s="0"/>
      <c r="BK60" s="0"/>
      <c r="BL60" s="0" t="n">
        <f aca="false">'02.24 по датам'!IW60</f>
        <v>0</v>
      </c>
      <c r="BM60" s="0" t="n">
        <f aca="false">'02.24 по датам'!IX60</f>
        <v>0</v>
      </c>
      <c r="BN60" s="0" t="n">
        <f aca="false">'02.24 по датам'!IY60</f>
        <v>0</v>
      </c>
      <c r="BO60" s="0"/>
      <c r="BP60" s="0"/>
      <c r="BQ60" s="0"/>
      <c r="BR60" s="0"/>
      <c r="BS60" s="0"/>
      <c r="BT60" s="0"/>
      <c r="BU60" s="0"/>
      <c r="BV60" s="1817"/>
      <c r="BW60" s="1817"/>
      <c r="BX60" s="1817"/>
      <c r="BY60" s="1817"/>
      <c r="BZ60" s="1817"/>
      <c r="CA60" s="0" t="e">
        <f aca="false">CA$4:CA$4+SUMIF($C$5:BZ$5,"Нараст. баланс",$C62:BZ62)+SUMIF($C$7:BW$7,"Итого (с ВНР)",$C62:BW62)-SUMIF($C$5:BZ$5,"Геол. снижение,  т/сут",$C62:BZ62)-SUMIF(BY$7:BZ$7,"Итого",BY62:BZ62)-SUMIF($C$7:BZ$7,"Итого (с ВСП)",$C62:BZ62)</f>
        <v>#VALUE!</v>
      </c>
      <c r="CB60" s="0"/>
      <c r="CC60" s="0" t="n">
        <v>1</v>
      </c>
      <c r="CD60" s="0" t="e">
        <f aca="false">CD$4:CD$4+SUMIF($C$5:BZ$5,"Нараст. баланс",$C62:BZ62)+SUMIF($C$7:BW$7,$C62:BW62)-SUMIF($C$5:BZ$5,"Геол. снижение,  т/сут",$C62:BZ62)-SUMIF(BY$7:BZ$7,"Итого",BY62:BZ62)</f>
        <v>#VALUE!</v>
      </c>
    </row>
    <row r="61" customFormat="false" ht="11.25" hidden="false" customHeight="true" outlineLevel="0" collapsed="false">
      <c r="A61" s="1611"/>
      <c r="B61" s="1670" t="s">
        <v>663</v>
      </c>
      <c r="C61" s="0" t="n">
        <f aca="false">'02.24 по датам'!X61</f>
        <v>0</v>
      </c>
      <c r="D61" s="0" t="n">
        <f aca="false">'02.24 по датам'!Y61</f>
        <v>0</v>
      </c>
      <c r="E61" s="0" t="n">
        <f aca="false">'02.24 по датам'!Z61</f>
        <v>0</v>
      </c>
      <c r="F61" s="0" t="n">
        <f aca="false">COUNTIF(C62:E62,"&gt;"&amp;0)</f>
        <v>0</v>
      </c>
      <c r="G61" s="0"/>
      <c r="H61" s="0" t="n">
        <f aca="false">'02.24 по датам'!AP61</f>
        <v>0</v>
      </c>
      <c r="I61" s="0" t="n">
        <f aca="false">'02.24 по датам'!AQ61</f>
        <v>0</v>
      </c>
      <c r="J61" s="0" t="n">
        <f aca="false">'02.24 по датам'!AR61</f>
        <v>0</v>
      </c>
      <c r="K61" s="0" t="n">
        <f aca="false">COUNTIF(H62:J62,"&gt;"&amp;0)</f>
        <v>0</v>
      </c>
      <c r="L61" s="0"/>
      <c r="M61" s="0" t="n">
        <f aca="false">'02.24 по датам'!BR61</f>
        <v>0</v>
      </c>
      <c r="N61" s="0" t="n">
        <f aca="false">'02.24 по датам'!BS61</f>
        <v>0</v>
      </c>
      <c r="O61" s="0" t="n">
        <f aca="false">'02.24 по датам'!BT61</f>
        <v>0</v>
      </c>
      <c r="P61" s="0" t="n">
        <f aca="false">COUNTIF(M62:O62,"&gt;"&amp;0)</f>
        <v>0</v>
      </c>
      <c r="Q61" s="0"/>
      <c r="R61" s="0" t="n">
        <f aca="false">'02.24 по датам'!CJ61</f>
        <v>0</v>
      </c>
      <c r="S61" s="0" t="n">
        <f aca="false">'02.24 по датам'!CK61</f>
        <v>0</v>
      </c>
      <c r="T61" s="0" t="n">
        <f aca="false">'02.24 по датам'!CL61</f>
        <v>0</v>
      </c>
      <c r="U61" s="0" t="n">
        <f aca="false">COUNTIF(R62:T62,"&gt;"&amp;0)</f>
        <v>0</v>
      </c>
      <c r="V61" s="0"/>
      <c r="W61" s="0" t="n">
        <f aca="false">F61+K61+P61+U61</f>
        <v>0</v>
      </c>
      <c r="X61" s="0"/>
      <c r="Y61" s="0" t="n">
        <f aca="false">'02.24 по датам'!DD61</f>
        <v>0</v>
      </c>
      <c r="Z61" s="0" t="n">
        <f aca="false">'02.24 по датам'!DE61</f>
        <v>0</v>
      </c>
      <c r="AA61" s="0" t="n">
        <f aca="false">'02.24 по датам'!DF61</f>
        <v>0</v>
      </c>
      <c r="AB61" s="0" t="n">
        <f aca="false">SUBTOTAL(9,Y63:AA63)</f>
        <v>0</v>
      </c>
      <c r="AC61" s="0"/>
      <c r="AD61" s="0" t="n">
        <f aca="false">'02.24 по датам'!DV61</f>
        <v>0</v>
      </c>
      <c r="AE61" s="0" t="n">
        <f aca="false">'02.24 по датам'!DW61</f>
        <v>0</v>
      </c>
      <c r="AF61" s="0" t="n">
        <f aca="false">'02.24 по датам'!DX61</f>
        <v>0</v>
      </c>
      <c r="AG61" s="0" t="n">
        <f aca="false">COUNTIF(AD62:AF62,"&gt;"&amp;0)</f>
        <v>0</v>
      </c>
      <c r="AH61" s="0"/>
      <c r="AI61" s="0" t="n">
        <f aca="false">'02.24 по датам'!EZ61</f>
        <v>0</v>
      </c>
      <c r="AJ61" s="0" t="n">
        <f aca="false">'02.24 по датам'!FA61</f>
        <v>0</v>
      </c>
      <c r="AK61" s="0" t="n">
        <f aca="false">'02.24 по датам'!FB61</f>
        <v>0</v>
      </c>
      <c r="AL61" s="0" t="n">
        <f aca="false">COUNTIF(AI62:AK62,"&gt;"&amp;0)</f>
        <v>0</v>
      </c>
      <c r="AM61" s="0"/>
      <c r="AN61" s="0" t="n">
        <f aca="false">'02.24 по датам'!FO61</f>
        <v>0</v>
      </c>
      <c r="AO61" s="0" t="n">
        <f aca="false">'02.24 по датам'!FP61</f>
        <v>0</v>
      </c>
      <c r="AP61" s="0" t="n">
        <f aca="false">'02.24 по датам'!FQ61</f>
        <v>0</v>
      </c>
      <c r="AQ61" s="0" t="n">
        <f aca="false">COUNTIF(AN62:AP62,"&gt;"&amp;0)</f>
        <v>0</v>
      </c>
      <c r="AR61" s="0"/>
      <c r="AS61" s="1673"/>
      <c r="AT61" s="1686"/>
      <c r="AU61" s="1673"/>
      <c r="AV61" s="1690" t="n">
        <f aca="false">SUBTOTAL(9,AS63:AU63)</f>
        <v>0</v>
      </c>
      <c r="AW61" s="1679" t="n">
        <f aca="false">SUBTOTAL(9,AS63:AU63)</f>
        <v>0</v>
      </c>
      <c r="AX61" s="1691"/>
      <c r="AY61" s="0"/>
      <c r="AZ61" s="0"/>
      <c r="BA61" s="0"/>
      <c r="BB61" s="0"/>
      <c r="BC61" s="1699"/>
      <c r="BD61" s="1700"/>
      <c r="BE61" s="1847"/>
      <c r="BF61" s="1679" t="n">
        <f aca="false">SUBTOTAL(9,BC63:BE63)</f>
        <v>0</v>
      </c>
      <c r="BG61" s="1702"/>
      <c r="BH61" s="0" t="n">
        <f aca="false">'02.24 по датам'!II61</f>
        <v>0</v>
      </c>
      <c r="BI61" s="0" t="n">
        <f aca="false">'02.24 по датам'!IJ61</f>
        <v>0</v>
      </c>
      <c r="BJ61" s="0" t="n">
        <f aca="false">SUBTOTAL(9,BH63:BI63)</f>
        <v>0</v>
      </c>
      <c r="BK61" s="0"/>
      <c r="BL61" s="0" t="n">
        <f aca="false">'02.24 по датам'!IW61</f>
        <v>0</v>
      </c>
      <c r="BM61" s="0" t="n">
        <f aca="false">'02.24 по датам'!IX61</f>
        <v>0</v>
      </c>
      <c r="BN61" s="0" t="n">
        <f aca="false">'02.24 по датам'!IY61</f>
        <v>0</v>
      </c>
      <c r="BO61" s="0" t="n">
        <f aca="false">COUNTIF(BL62:BN62,"&gt;"&amp;0)</f>
        <v>0</v>
      </c>
      <c r="BP61" s="0"/>
      <c r="BQ61" s="0"/>
      <c r="BR61" s="0"/>
      <c r="BS61" s="0"/>
      <c r="BT61" s="0"/>
      <c r="BU61" s="0"/>
      <c r="BV61" s="1827"/>
      <c r="BW61" s="1827"/>
      <c r="BX61" s="1827"/>
      <c r="BY61" s="1827"/>
      <c r="BZ61" s="1827"/>
      <c r="CA61" s="0"/>
      <c r="CB61" s="0"/>
      <c r="CC61" s="0" t="n">
        <v>2</v>
      </c>
      <c r="CD61" s="0"/>
    </row>
    <row r="62" customFormat="false" ht="11.25" hidden="false" customHeight="true" outlineLevel="0" collapsed="false">
      <c r="A62" s="1611"/>
      <c r="B62" s="1729" t="s">
        <v>661</v>
      </c>
      <c r="C62" s="0" t="n">
        <f aca="false">'02.24 по датам'!X62</f>
        <v>0</v>
      </c>
      <c r="D62" s="0" t="n">
        <f aca="false">'02.24 по датам'!Y62</f>
        <v>0</v>
      </c>
      <c r="E62" s="0" t="n">
        <f aca="false">'02.24 по датам'!Z62</f>
        <v>0</v>
      </c>
      <c r="F62" s="0" t="n">
        <f aca="false">SUBTOTAL(9,C62:E62)</f>
        <v>0</v>
      </c>
      <c r="G62" s="0" t="n">
        <f aca="false">F62+G58</f>
        <v>0</v>
      </c>
      <c r="H62" s="0" t="n">
        <f aca="false">'02.24 по датам'!AP62</f>
        <v>0</v>
      </c>
      <c r="I62" s="0" t="n">
        <f aca="false">'02.24 по датам'!AQ62</f>
        <v>0</v>
      </c>
      <c r="J62" s="0" t="n">
        <f aca="false">'02.24 по датам'!AR62</f>
        <v>0</v>
      </c>
      <c r="K62" s="0" t="n">
        <f aca="false">SUBTOTAL(9,H62:J62)</f>
        <v>0</v>
      </c>
      <c r="L62" s="0" t="n">
        <f aca="false">K62+L58</f>
        <v>0</v>
      </c>
      <c r="M62" s="0" t="n">
        <f aca="false">'02.24 по датам'!BR62</f>
        <v>0</v>
      </c>
      <c r="N62" s="0" t="n">
        <f aca="false">'02.24 по датам'!BS62</f>
        <v>0</v>
      </c>
      <c r="O62" s="0" t="n">
        <f aca="false">'02.24 по датам'!BT62</f>
        <v>0</v>
      </c>
      <c r="P62" s="0" t="n">
        <f aca="false">SUBTOTAL(9,M62:O62)</f>
        <v>0</v>
      </c>
      <c r="Q62" s="0" t="n">
        <f aca="false">P62+Q58</f>
        <v>0</v>
      </c>
      <c r="R62" s="0" t="n">
        <f aca="false">'02.24 по датам'!CJ62</f>
        <v>0</v>
      </c>
      <c r="S62" s="0" t="n">
        <f aca="false">'02.24 по датам'!CK62</f>
        <v>0</v>
      </c>
      <c r="T62" s="0" t="n">
        <f aca="false">'02.24 по датам'!CL62</f>
        <v>0</v>
      </c>
      <c r="U62" s="0" t="n">
        <f aca="false">SUBTOTAL(9,R62:T62)</f>
        <v>0</v>
      </c>
      <c r="V62" s="0" t="n">
        <f aca="false">U62+V58</f>
        <v>0</v>
      </c>
      <c r="W62" s="0" t="n">
        <f aca="false">+F62+K62+P62+U62</f>
        <v>0</v>
      </c>
      <c r="X62" s="0" t="n">
        <f aca="false">W62+X58</f>
        <v>0</v>
      </c>
      <c r="Y62" s="0" t="n">
        <f aca="false">'02.24 по датам'!DD62</f>
        <v>0</v>
      </c>
      <c r="Z62" s="0" t="n">
        <f aca="false">'02.24 по датам'!DE62</f>
        <v>0</v>
      </c>
      <c r="AA62" s="0" t="n">
        <f aca="false">'02.24 по датам'!DF62</f>
        <v>0</v>
      </c>
      <c r="AB62" s="0" t="n">
        <f aca="false">SUBTOTAL(9,Y62:AA62)</f>
        <v>0</v>
      </c>
      <c r="AC62" s="0" t="n">
        <f aca="false">AB62:AB62+IF($B58:$B58=2,0,AC58:AC58)</f>
        <v>0</v>
      </c>
      <c r="AD62" s="0" t="n">
        <f aca="false">'02.24 по датам'!DV62</f>
        <v>0</v>
      </c>
      <c r="AE62" s="0" t="n">
        <f aca="false">'02.24 по датам'!DW62</f>
        <v>0</v>
      </c>
      <c r="AF62" s="0" t="n">
        <f aca="false">'02.24 по датам'!DX62</f>
        <v>0</v>
      </c>
      <c r="AG62" s="0" t="n">
        <f aca="false">SUBTOTAL(9,AD62:AF62)</f>
        <v>0</v>
      </c>
      <c r="AH62" s="0" t="n">
        <f aca="false">AG62:AG62+IF($B58:$B58=2,0,AH58:AH58)</f>
        <v>0</v>
      </c>
      <c r="AI62" s="0" t="n">
        <f aca="false">'02.24 по датам'!EZ62</f>
        <v>0</v>
      </c>
      <c r="AJ62" s="0" t="n">
        <f aca="false">'02.24 по датам'!FA62</f>
        <v>0</v>
      </c>
      <c r="AK62" s="0" t="n">
        <f aca="false">'02.24 по датам'!FB62</f>
        <v>0</v>
      </c>
      <c r="AL62" s="0" t="n">
        <f aca="false">SUBTOTAL(9,AI62:AK62)</f>
        <v>0</v>
      </c>
      <c r="AM62" s="0" t="n">
        <f aca="false">AL62:AL62+IF($B58:$B58=2,0,AM58:AM58)</f>
        <v>0</v>
      </c>
      <c r="AN62" s="0" t="n">
        <f aca="false">'02.24 по датам'!FO62</f>
        <v>0</v>
      </c>
      <c r="AO62" s="0" t="n">
        <f aca="false">'02.24 по датам'!FP62</f>
        <v>0</v>
      </c>
      <c r="AP62" s="0" t="n">
        <f aca="false">'02.24 по датам'!FQ62</f>
        <v>0</v>
      </c>
      <c r="AQ62" s="0" t="n">
        <f aca="false">SUBTOTAL(9,AN62:AP62)</f>
        <v>0</v>
      </c>
      <c r="AR62" s="0" t="n">
        <f aca="false">AQ62:AQ62+IF($B58:$B58=2,0,AR58:AR58)</f>
        <v>0</v>
      </c>
      <c r="AS62" s="1732"/>
      <c r="AT62" s="1744"/>
      <c r="AU62" s="1732"/>
      <c r="AV62" s="1748" t="n">
        <f aca="false">SUBTOTAL(9,AS62:AU62)</f>
        <v>0</v>
      </c>
      <c r="AW62" s="1738" t="n">
        <f aca="false">SUBTOTAL(9,AS62:AU62)</f>
        <v>0</v>
      </c>
      <c r="AX62" s="1737" t="n">
        <f aca="false">AW62:AW62+IF($B58:$B58=2,0,AX58:AX58)</f>
        <v>0</v>
      </c>
      <c r="AY62" s="0"/>
      <c r="AZ62" s="0" t="e">
        <f aca="false">IF(IF($CE$10=$CE$1,"",CD60-$CE$10)&lt;0,IF($CE$10=$CE$1,"",-CD60+$CE$10),"")</f>
        <v>#VALUE!</v>
      </c>
      <c r="BA62" s="0" t="e">
        <f aca="false">SUBTOTAL(9,AY62:AZ62)</f>
        <v>#VALUE!</v>
      </c>
      <c r="BB62" s="0" t="n">
        <f aca="false">$BB$3+BB58</f>
        <v>155.61</v>
      </c>
      <c r="BC62" s="1756"/>
      <c r="BD62" s="1757"/>
      <c r="BE62" s="1832"/>
      <c r="BF62" s="1738" t="n">
        <f aca="false">SUBTOTAL(9,BC62:BE62)</f>
        <v>0</v>
      </c>
      <c r="BG62" s="1748" t="n">
        <f aca="false">BF62:BF62+IF($B58:$B58=2,0,BG58:BG58)</f>
        <v>50</v>
      </c>
      <c r="BH62" s="0" t="n">
        <f aca="false">'02.24 по датам'!II62</f>
        <v>0</v>
      </c>
      <c r="BI62" s="0" t="n">
        <f aca="false">'02.24 по датам'!IJ62</f>
        <v>0</v>
      </c>
      <c r="BJ62" s="0" t="n">
        <f aca="false">SUBTOTAL(9,BH62:BI62)</f>
        <v>0</v>
      </c>
      <c r="BK62" s="0" t="n">
        <f aca="false">BJ62:BJ62+IF($B58:$B58=2,0,BK58:BK58)</f>
        <v>0</v>
      </c>
      <c r="BL62" s="0" t="n">
        <f aca="false">'02.24 по датам'!IW62</f>
        <v>0</v>
      </c>
      <c r="BM62" s="0" t="n">
        <f aca="false">'02.24 по датам'!IX62</f>
        <v>0</v>
      </c>
      <c r="BN62" s="0" t="n">
        <f aca="false">'02.24 по датам'!IY62</f>
        <v>0</v>
      </c>
      <c r="BO62" s="0" t="n">
        <f aca="false">SUBTOTAL(9,BL62:BN62)</f>
        <v>0</v>
      </c>
      <c r="BP62" s="0" t="n">
        <f aca="false">BO62:BO62+IF($B58:$B58=2,0,BP58:BP58)</f>
        <v>0</v>
      </c>
      <c r="BQ62" s="0"/>
      <c r="BR62" s="0"/>
      <c r="BS62" s="0" t="e">
        <f aca="false">IF(IF($CE$10=$CE$1,"",CD60-$CE$10)&gt;0,IF($CE$10=$CE$1,"",CD60-$CE$10),"")</f>
        <v>#VALUE!</v>
      </c>
      <c r="BT62" s="0" t="e">
        <f aca="false">SUBTOTAL(9,BQ62:BS62)</f>
        <v>#VALUE!</v>
      </c>
      <c r="BU62" s="0" t="n">
        <f aca="false">SUMIF($C$5:BT$5,"Накопленный эффект, т/сут",$C62:BT62)+SUMIF($C$5:BT$5,"Нараст.  по потенциалу",$C62:BT62)-SUMIF($C$5:BT$5,"Нараст. по остановкам",$C62:BT62)-SUMIF($C$5:BT$5,"ИТОГО перевод в ППД",$C62:BT62)-SUMIF($C$5:BT$5,"ИТОГО  нерент, по распоряж.",$C62:BT62)-SUMIF($C$5:BT$5,"ИТОГО ост. дебит от ЗБС, Углуб., ПВЛГ/ПНЛГ",$C62:BT62)</f>
        <v>-50</v>
      </c>
      <c r="BV62" s="1764"/>
      <c r="BW62" s="1764"/>
      <c r="BX62" s="1764"/>
      <c r="BY62" s="1764"/>
      <c r="BZ62" s="1764" t="n">
        <f aca="false">SUBTOTAL(9,BV62:BY62)</f>
        <v>0</v>
      </c>
      <c r="CA62" s="0"/>
      <c r="CB62" s="0" t="n">
        <f aca="false">CB$4:CB$4+SUMIF($C$5:BZ$5,"Нараст. по остановкам",$C62:BZ62)-SUMIF($C$5:BZ$5,"Нараст.  по потенциалу",$C62:BZ62)</f>
        <v>81.893</v>
      </c>
      <c r="CC62" s="0" t="n">
        <v>3</v>
      </c>
      <c r="CD62" s="0"/>
    </row>
    <row r="63" customFormat="false" ht="1.5" hidden="false" customHeight="true" outlineLevel="0" collapsed="false">
      <c r="A63" s="1777"/>
      <c r="B63" s="1777"/>
      <c r="C63" s="0" t="n">
        <f aca="false">'02.24 по датам'!X63</f>
        <v>0</v>
      </c>
      <c r="D63" s="0" t="n">
        <f aca="false">'02.24 по датам'!Y63</f>
        <v>0</v>
      </c>
      <c r="E63" s="0" t="n">
        <f aca="false">'02.24 по датам'!Z63</f>
        <v>0</v>
      </c>
      <c r="F63" s="0"/>
      <c r="G63" s="0"/>
      <c r="H63" s="0" t="n">
        <f aca="false">'02.24 по датам'!AP63</f>
        <v>0</v>
      </c>
      <c r="I63" s="0" t="n">
        <f aca="false">'02.24 по датам'!AQ63</f>
        <v>0</v>
      </c>
      <c r="J63" s="0" t="n">
        <f aca="false">'02.24 по датам'!AR63</f>
        <v>0</v>
      </c>
      <c r="K63" s="0"/>
      <c r="L63" s="0"/>
      <c r="M63" s="0" t="n">
        <f aca="false">'02.24 по датам'!BR63</f>
        <v>0</v>
      </c>
      <c r="N63" s="0" t="n">
        <f aca="false">'02.24 по датам'!BS63</f>
        <v>0</v>
      </c>
      <c r="O63" s="0" t="n">
        <f aca="false">'02.24 по датам'!BT63</f>
        <v>0</v>
      </c>
      <c r="P63" s="0"/>
      <c r="Q63" s="0"/>
      <c r="R63" s="0" t="n">
        <f aca="false">'02.24 по датам'!CJ63</f>
        <v>0</v>
      </c>
      <c r="S63" s="0" t="n">
        <f aca="false">'02.24 по датам'!CK63</f>
        <v>0</v>
      </c>
      <c r="T63" s="0" t="n">
        <f aca="false">'02.24 по датам'!CL63</f>
        <v>0</v>
      </c>
      <c r="U63" s="0"/>
      <c r="V63" s="0"/>
      <c r="W63" s="0"/>
      <c r="X63" s="0"/>
      <c r="Y63" s="0" t="n">
        <f aca="false">'02.24 по датам'!DD63</f>
        <v>0</v>
      </c>
      <c r="Z63" s="0" t="n">
        <f aca="false">'02.24 по датам'!DE63</f>
        <v>0</v>
      </c>
      <c r="AA63" s="0" t="n">
        <f aca="false">'02.24 по датам'!DF63</f>
        <v>0</v>
      </c>
      <c r="AB63" s="0"/>
      <c r="AC63" s="0"/>
      <c r="AD63" s="0" t="n">
        <f aca="false">'02.24 по датам'!DV63</f>
        <v>0</v>
      </c>
      <c r="AE63" s="0" t="n">
        <f aca="false">'02.24 по датам'!DW63</f>
        <v>0</v>
      </c>
      <c r="AF63" s="0" t="n">
        <f aca="false">'02.24 по датам'!DX63</f>
        <v>0</v>
      </c>
      <c r="AG63" s="0"/>
      <c r="AH63" s="0"/>
      <c r="AI63" s="0" t="n">
        <f aca="false">'02.24 по датам'!EZ63</f>
        <v>0</v>
      </c>
      <c r="AJ63" s="0" t="n">
        <f aca="false">'02.24 по датам'!FA63</f>
        <v>0</v>
      </c>
      <c r="AK63" s="0" t="n">
        <f aca="false">'02.24 по датам'!FB63</f>
        <v>0</v>
      </c>
      <c r="AL63" s="0"/>
      <c r="AM63" s="0"/>
      <c r="AN63" s="0" t="n">
        <f aca="false">'02.24 по датам'!FO63</f>
        <v>0</v>
      </c>
      <c r="AO63" s="0" t="n">
        <f aca="false">'02.24 по датам'!FP63</f>
        <v>0</v>
      </c>
      <c r="AP63" s="0" t="n">
        <f aca="false">'02.24 по датам'!FQ63</f>
        <v>0</v>
      </c>
      <c r="AQ63" s="0"/>
      <c r="AR63" s="0"/>
      <c r="AS63" s="1779"/>
      <c r="AT63" s="1779"/>
      <c r="AU63" s="1779"/>
      <c r="AV63" s="1783"/>
      <c r="AW63" s="1783"/>
      <c r="AX63" s="1783"/>
      <c r="AY63" s="0"/>
      <c r="AZ63" s="0"/>
      <c r="BA63" s="0"/>
      <c r="BB63" s="1790"/>
      <c r="BC63" s="1791"/>
      <c r="BD63" s="1757"/>
      <c r="BE63" s="1787"/>
      <c r="BF63" s="1783"/>
      <c r="BG63" s="1783"/>
      <c r="BH63" s="0" t="n">
        <f aca="false">'02.24 по датам'!II63</f>
        <v>0</v>
      </c>
      <c r="BI63" s="0" t="n">
        <f aca="false">'02.24 по датам'!IJ63</f>
        <v>0</v>
      </c>
      <c r="BJ63" s="0"/>
      <c r="BK63" s="0"/>
      <c r="BL63" s="0" t="n">
        <f aca="false">'02.24 по датам'!IW63</f>
        <v>0</v>
      </c>
      <c r="BM63" s="0" t="n">
        <f aca="false">'02.24 по датам'!IX63</f>
        <v>0</v>
      </c>
      <c r="BN63" s="0" t="n">
        <f aca="false">'02.24 по датам'!IY63</f>
        <v>0</v>
      </c>
      <c r="BO63" s="0"/>
      <c r="BP63" s="0"/>
      <c r="BQ63" s="0"/>
      <c r="BR63" s="0"/>
      <c r="BS63" s="0"/>
      <c r="BT63" s="0"/>
      <c r="BU63" s="0"/>
      <c r="BV63" s="1792"/>
      <c r="BW63" s="1792"/>
      <c r="BX63" s="1792"/>
      <c r="BY63" s="1792"/>
      <c r="BZ63" s="1792"/>
      <c r="CA63" s="0"/>
      <c r="CB63" s="0"/>
      <c r="CC63" s="0" t="n">
        <v>4</v>
      </c>
      <c r="CD63" s="0"/>
      <c r="CE63" s="1797"/>
    </row>
    <row r="64" customFormat="false" ht="11.25" hidden="false" customHeight="true" outlineLevel="0" collapsed="false">
      <c r="A64" s="1611" t="n">
        <f aca="false">A60+1</f>
        <v>45336</v>
      </c>
      <c r="B64" s="1612" t="s">
        <v>662</v>
      </c>
      <c r="C64" s="0" t="n">
        <f aca="false">'02.24 по датам'!X64</f>
        <v>0</v>
      </c>
      <c r="D64" s="0" t="n">
        <f aca="false">'02.24 по датам'!Y64</f>
        <v>0</v>
      </c>
      <c r="E64" s="0" t="n">
        <f aca="false">'02.24 по датам'!Z64</f>
        <v>0</v>
      </c>
      <c r="F64" s="0"/>
      <c r="G64" s="0"/>
      <c r="H64" s="0" t="n">
        <f aca="false">'02.24 по датам'!AP64</f>
        <v>0</v>
      </c>
      <c r="I64" s="0" t="n">
        <f aca="false">'02.24 по датам'!AQ64</f>
        <v>0</v>
      </c>
      <c r="J64" s="0" t="n">
        <f aca="false">'02.24 по датам'!AR64</f>
        <v>0</v>
      </c>
      <c r="K64" s="0"/>
      <c r="L64" s="0"/>
      <c r="M64" s="0" t="n">
        <f aca="false">'02.24 по датам'!BR64</f>
        <v>0</v>
      </c>
      <c r="N64" s="0" t="n">
        <f aca="false">'02.24 по датам'!BS64</f>
        <v>0</v>
      </c>
      <c r="O64" s="0" t="n">
        <f aca="false">'02.24 по датам'!BT64</f>
        <v>0</v>
      </c>
      <c r="P64" s="0"/>
      <c r="Q64" s="0"/>
      <c r="R64" s="0" t="n">
        <f aca="false">'02.24 по датам'!CJ64</f>
        <v>0</v>
      </c>
      <c r="S64" s="0" t="n">
        <f aca="false">'02.24 по датам'!CK64</f>
        <v>0</v>
      </c>
      <c r="T64" s="0" t="n">
        <f aca="false">'02.24 по датам'!CL64</f>
        <v>0</v>
      </c>
      <c r="U64" s="0"/>
      <c r="V64" s="0"/>
      <c r="W64" s="0"/>
      <c r="X64" s="0"/>
      <c r="Y64" s="0" t="n">
        <f aca="false">'02.24 по датам'!DD64</f>
        <v>0</v>
      </c>
      <c r="Z64" s="0" t="n">
        <f aca="false">'02.24 по датам'!DE64</f>
        <v>0</v>
      </c>
      <c r="AA64" s="0" t="n">
        <f aca="false">'02.24 по датам'!DF64</f>
        <v>0</v>
      </c>
      <c r="AB64" s="0"/>
      <c r="AC64" s="0"/>
      <c r="AD64" s="0" t="n">
        <f aca="false">'02.24 по датам'!DV64</f>
        <v>0</v>
      </c>
      <c r="AE64" s="0" t="n">
        <f aca="false">'02.24 по датам'!DW64</f>
        <v>0</v>
      </c>
      <c r="AF64" s="0" t="n">
        <f aca="false">'02.24 по датам'!DX64</f>
        <v>0</v>
      </c>
      <c r="AG64" s="0"/>
      <c r="AH64" s="0"/>
      <c r="AI64" s="0" t="n">
        <f aca="false">'02.24 по датам'!EZ64</f>
        <v>0</v>
      </c>
      <c r="AJ64" s="0" t="n">
        <f aca="false">'02.24 по датам'!FA64</f>
        <v>0</v>
      </c>
      <c r="AK64" s="0" t="n">
        <f aca="false">'02.24 по датам'!FB64</f>
        <v>0</v>
      </c>
      <c r="AL64" s="0"/>
      <c r="AM64" s="0"/>
      <c r="AN64" s="0" t="n">
        <f aca="false">'02.24 по датам'!FO64</f>
        <v>0</v>
      </c>
      <c r="AO64" s="0" t="n">
        <f aca="false">'02.24 по датам'!FP64</f>
        <v>0</v>
      </c>
      <c r="AP64" s="0" t="n">
        <f aca="false">'02.24 по датам'!FQ64</f>
        <v>0</v>
      </c>
      <c r="AQ64" s="0"/>
      <c r="AR64" s="0"/>
      <c r="AS64" s="1837"/>
      <c r="AT64" s="1627"/>
      <c r="AU64" s="1615"/>
      <c r="AV64" s="1631"/>
      <c r="AW64" s="1621"/>
      <c r="AX64" s="1620"/>
      <c r="AY64" s="0"/>
      <c r="AZ64" s="0"/>
      <c r="BA64" s="0"/>
      <c r="BB64" s="0"/>
      <c r="BC64" s="1639"/>
      <c r="BD64" s="1640"/>
      <c r="BE64" s="1842"/>
      <c r="BF64" s="1621"/>
      <c r="BG64" s="1631"/>
      <c r="BH64" s="0" t="n">
        <f aca="false">'02.24 по датам'!II64</f>
        <v>0</v>
      </c>
      <c r="BI64" s="0" t="n">
        <f aca="false">'02.24 по датам'!IJ64</f>
        <v>0</v>
      </c>
      <c r="BJ64" s="0"/>
      <c r="BK64" s="0"/>
      <c r="BL64" s="0" t="n">
        <f aca="false">'02.24 по датам'!IW64</f>
        <v>0</v>
      </c>
      <c r="BM64" s="0" t="n">
        <f aca="false">'02.24 по датам'!IX64</f>
        <v>0</v>
      </c>
      <c r="BN64" s="0" t="n">
        <f aca="false">'02.24 по датам'!IY64</f>
        <v>0</v>
      </c>
      <c r="BO64" s="0"/>
      <c r="BP64" s="0"/>
      <c r="BQ64" s="0"/>
      <c r="BR64" s="0"/>
      <c r="BS64" s="0"/>
      <c r="BT64" s="0"/>
      <c r="BU64" s="0"/>
      <c r="BV64" s="1817"/>
      <c r="BW64" s="1817"/>
      <c r="BX64" s="1817"/>
      <c r="BY64" s="1660"/>
      <c r="BZ64" s="1817"/>
      <c r="CA64" s="0" t="e">
        <f aca="false">CA$4:CA$4+SUMIF($C$5:BZ$5,"Нараст. баланс",$C66:BZ66)+SUMIF($C$7:BW$7,"Итого (с ВНР)",$C66:BW66)-SUMIF($C$5:BZ$5,"Геол. снижение,  т/сут",$C66:BZ66)-SUMIF(BY$7:BZ$7,"Итого",BY66:BZ66)-SUMIF($C$7:BZ$7,"Итого (с ВСП)",$C66:BZ66)</f>
        <v>#VALUE!</v>
      </c>
      <c r="CB64" s="0"/>
      <c r="CC64" s="0" t="n">
        <v>1</v>
      </c>
      <c r="CD64" s="0" t="e">
        <f aca="false">CD$4:CD$4+SUMIF($C$5:BZ$5,"Нараст. баланс",$C66:BZ66)+SUMIF($C$7:BW$7,$C66:BW66)-SUMIF($C$5:BZ$5,"Геол. снижение,  т/сут",$C66:BZ66)-SUMIF(BY$7:BZ$7,"Итого",BY66:BZ66)</f>
        <v>#VALUE!</v>
      </c>
    </row>
    <row r="65" customFormat="false" ht="11.25" hidden="false" customHeight="true" outlineLevel="0" collapsed="false">
      <c r="A65" s="1611"/>
      <c r="B65" s="1670" t="s">
        <v>663</v>
      </c>
      <c r="C65" s="0" t="n">
        <f aca="false">'02.24 по датам'!X65</f>
        <v>0</v>
      </c>
      <c r="D65" s="0" t="n">
        <f aca="false">'02.24 по датам'!Y65</f>
        <v>0</v>
      </c>
      <c r="E65" s="0" t="n">
        <f aca="false">'02.24 по датам'!Z65</f>
        <v>0</v>
      </c>
      <c r="F65" s="0" t="n">
        <f aca="false">COUNTIF(C66:E66,"&gt;"&amp;0)</f>
        <v>0</v>
      </c>
      <c r="G65" s="0"/>
      <c r="H65" s="0" t="n">
        <f aca="false">'02.24 по датам'!AP65</f>
        <v>0</v>
      </c>
      <c r="I65" s="0" t="n">
        <f aca="false">'02.24 по датам'!AQ65</f>
        <v>0</v>
      </c>
      <c r="J65" s="0" t="n">
        <f aca="false">'02.24 по датам'!AR65</f>
        <v>0</v>
      </c>
      <c r="K65" s="0" t="n">
        <f aca="false">COUNTIF(H66:J66,"&gt;"&amp;0)</f>
        <v>0</v>
      </c>
      <c r="L65" s="0"/>
      <c r="M65" s="0" t="n">
        <f aca="false">'02.24 по датам'!BR65</f>
        <v>0</v>
      </c>
      <c r="N65" s="0" t="n">
        <f aca="false">'02.24 по датам'!BS65</f>
        <v>0</v>
      </c>
      <c r="O65" s="0" t="n">
        <f aca="false">'02.24 по датам'!BT65</f>
        <v>0</v>
      </c>
      <c r="P65" s="0" t="n">
        <f aca="false">COUNTIF(M66:O66,"&gt;"&amp;0)</f>
        <v>0</v>
      </c>
      <c r="Q65" s="0"/>
      <c r="R65" s="0" t="n">
        <f aca="false">'02.24 по датам'!CJ65</f>
        <v>0</v>
      </c>
      <c r="S65" s="0" t="n">
        <f aca="false">'02.24 по датам'!CK65</f>
        <v>0</v>
      </c>
      <c r="T65" s="0" t="n">
        <f aca="false">'02.24 по датам'!CL65</f>
        <v>0</v>
      </c>
      <c r="U65" s="0" t="n">
        <f aca="false">COUNTIF(R66:T66,"&gt;"&amp;0)</f>
        <v>0</v>
      </c>
      <c r="V65" s="0"/>
      <c r="W65" s="0" t="n">
        <f aca="false">F65+K65+P65+U65</f>
        <v>0</v>
      </c>
      <c r="X65" s="0"/>
      <c r="Y65" s="0" t="n">
        <f aca="false">'02.24 по датам'!DD65</f>
        <v>0</v>
      </c>
      <c r="Z65" s="0" t="n">
        <f aca="false">'02.24 по датам'!DE65</f>
        <v>0</v>
      </c>
      <c r="AA65" s="0" t="n">
        <f aca="false">'02.24 по датам'!DF65</f>
        <v>0</v>
      </c>
      <c r="AB65" s="0" t="n">
        <f aca="false">SUBTOTAL(9,Y67:AA67)</f>
        <v>0</v>
      </c>
      <c r="AC65" s="0"/>
      <c r="AD65" s="0" t="n">
        <f aca="false">'02.24 по датам'!DV65</f>
        <v>0</v>
      </c>
      <c r="AE65" s="0" t="n">
        <f aca="false">'02.24 по датам'!DW65</f>
        <v>0</v>
      </c>
      <c r="AF65" s="0" t="n">
        <f aca="false">'02.24 по датам'!DX65</f>
        <v>0</v>
      </c>
      <c r="AG65" s="0" t="n">
        <f aca="false">COUNTIF(AD66:AF66,"&gt;"&amp;0)</f>
        <v>0</v>
      </c>
      <c r="AH65" s="0"/>
      <c r="AI65" s="0" t="n">
        <f aca="false">'02.24 по датам'!EZ65</f>
        <v>0</v>
      </c>
      <c r="AJ65" s="0" t="n">
        <f aca="false">'02.24 по датам'!FA65</f>
        <v>0</v>
      </c>
      <c r="AK65" s="0" t="n">
        <f aca="false">'02.24 по датам'!FB65</f>
        <v>0</v>
      </c>
      <c r="AL65" s="0" t="n">
        <f aca="false">COUNTIF(AI66:AK66,"&gt;"&amp;0)</f>
        <v>0</v>
      </c>
      <c r="AM65" s="0"/>
      <c r="AN65" s="0" t="n">
        <f aca="false">'02.24 по датам'!FO65</f>
        <v>0</v>
      </c>
      <c r="AO65" s="0" t="n">
        <f aca="false">'02.24 по датам'!FP65</f>
        <v>0</v>
      </c>
      <c r="AP65" s="0" t="n">
        <f aca="false">'02.24 по датам'!FQ65</f>
        <v>0</v>
      </c>
      <c r="AQ65" s="0" t="n">
        <f aca="false">COUNTIF(AN66:AP66,"&gt;"&amp;0)</f>
        <v>0</v>
      </c>
      <c r="AR65" s="0"/>
      <c r="AS65" s="1844"/>
      <c r="AT65" s="1686"/>
      <c r="AU65" s="1673"/>
      <c r="AV65" s="1690" t="n">
        <f aca="false">SUBTOTAL(9,AS67:AU67)</f>
        <v>0</v>
      </c>
      <c r="AW65" s="1679" t="n">
        <f aca="false">SUBTOTAL(9,AS67:AU67)</f>
        <v>0</v>
      </c>
      <c r="AX65" s="1691"/>
      <c r="AY65" s="0"/>
      <c r="AZ65" s="0"/>
      <c r="BA65" s="0"/>
      <c r="BB65" s="0"/>
      <c r="BC65" s="1699"/>
      <c r="BD65" s="1700"/>
      <c r="BE65" s="1847"/>
      <c r="BF65" s="1679" t="n">
        <f aca="false">SUBTOTAL(9,BC67:BE67)</f>
        <v>0</v>
      </c>
      <c r="BG65" s="1702"/>
      <c r="BH65" s="0" t="n">
        <f aca="false">'02.24 по датам'!II65</f>
        <v>0</v>
      </c>
      <c r="BI65" s="0" t="n">
        <f aca="false">'02.24 по датам'!IJ65</f>
        <v>0</v>
      </c>
      <c r="BJ65" s="0" t="n">
        <f aca="false">SUBTOTAL(9,BH67:BI67)</f>
        <v>0</v>
      </c>
      <c r="BK65" s="0"/>
      <c r="BL65" s="0" t="n">
        <f aca="false">'02.24 по датам'!IW65</f>
        <v>0</v>
      </c>
      <c r="BM65" s="0" t="n">
        <f aca="false">'02.24 по датам'!IX65</f>
        <v>0</v>
      </c>
      <c r="BN65" s="0" t="n">
        <f aca="false">'02.24 по датам'!IY65</f>
        <v>0</v>
      </c>
      <c r="BO65" s="0" t="n">
        <f aca="false">COUNTIF(BL66:BN66,"&gt;"&amp;0)</f>
        <v>0</v>
      </c>
      <c r="BP65" s="0"/>
      <c r="BQ65" s="0"/>
      <c r="BR65" s="0"/>
      <c r="BS65" s="0"/>
      <c r="BT65" s="0"/>
      <c r="BU65" s="0"/>
      <c r="BV65" s="1827"/>
      <c r="BW65" s="1827"/>
      <c r="BX65" s="1827"/>
      <c r="BY65" s="1722"/>
      <c r="BZ65" s="1827"/>
      <c r="CA65" s="0"/>
      <c r="CB65" s="0"/>
      <c r="CC65" s="0" t="n">
        <v>2</v>
      </c>
      <c r="CD65" s="0"/>
    </row>
    <row r="66" customFormat="false" ht="11.25" hidden="false" customHeight="true" outlineLevel="0" collapsed="false">
      <c r="A66" s="1611"/>
      <c r="B66" s="1729" t="s">
        <v>661</v>
      </c>
      <c r="C66" s="0" t="n">
        <f aca="false">'02.24 по датам'!X66</f>
        <v>0</v>
      </c>
      <c r="D66" s="0" t="n">
        <f aca="false">'02.24 по датам'!Y66</f>
        <v>0</v>
      </c>
      <c r="E66" s="0" t="n">
        <f aca="false">'02.24 по датам'!Z66</f>
        <v>0</v>
      </c>
      <c r="F66" s="0" t="n">
        <f aca="false">SUBTOTAL(9,C66:E66)</f>
        <v>0</v>
      </c>
      <c r="G66" s="0" t="n">
        <f aca="false">F66+G62</f>
        <v>0</v>
      </c>
      <c r="H66" s="0" t="n">
        <f aca="false">'02.24 по датам'!AP66</f>
        <v>0</v>
      </c>
      <c r="I66" s="0" t="n">
        <f aca="false">'02.24 по датам'!AQ66</f>
        <v>0</v>
      </c>
      <c r="J66" s="0" t="n">
        <f aca="false">'02.24 по датам'!AR66</f>
        <v>0</v>
      </c>
      <c r="K66" s="0" t="n">
        <f aca="false">SUBTOTAL(9,H66:J66)</f>
        <v>0</v>
      </c>
      <c r="L66" s="0" t="n">
        <f aca="false">K66+L62</f>
        <v>0</v>
      </c>
      <c r="M66" s="0" t="n">
        <f aca="false">'02.24 по датам'!BR66</f>
        <v>0</v>
      </c>
      <c r="N66" s="0" t="n">
        <f aca="false">'02.24 по датам'!BS66</f>
        <v>0</v>
      </c>
      <c r="O66" s="0" t="n">
        <f aca="false">'02.24 по датам'!BT66</f>
        <v>0</v>
      </c>
      <c r="P66" s="0" t="n">
        <f aca="false">SUBTOTAL(9,M66:O66)</f>
        <v>0</v>
      </c>
      <c r="Q66" s="0" t="n">
        <f aca="false">P66+Q62</f>
        <v>0</v>
      </c>
      <c r="R66" s="0" t="n">
        <f aca="false">'02.24 по датам'!CJ66</f>
        <v>0</v>
      </c>
      <c r="S66" s="0" t="n">
        <f aca="false">'02.24 по датам'!CK66</f>
        <v>0</v>
      </c>
      <c r="T66" s="0" t="n">
        <f aca="false">'02.24 по датам'!CL66</f>
        <v>0</v>
      </c>
      <c r="U66" s="0" t="n">
        <f aca="false">SUBTOTAL(9,R66:T66)</f>
        <v>0</v>
      </c>
      <c r="V66" s="0" t="n">
        <f aca="false">U66+V62</f>
        <v>0</v>
      </c>
      <c r="W66" s="0" t="n">
        <f aca="false">+F66+K66+P66+U66</f>
        <v>0</v>
      </c>
      <c r="X66" s="0" t="n">
        <f aca="false">W66+X62</f>
        <v>0</v>
      </c>
      <c r="Y66" s="0" t="n">
        <f aca="false">'02.24 по датам'!DD66</f>
        <v>0</v>
      </c>
      <c r="Z66" s="0" t="n">
        <f aca="false">'02.24 по датам'!DE66</f>
        <v>0</v>
      </c>
      <c r="AA66" s="0" t="n">
        <f aca="false">'02.24 по датам'!DF66</f>
        <v>0</v>
      </c>
      <c r="AB66" s="0" t="n">
        <f aca="false">SUBTOTAL(9,Y66:AA66)</f>
        <v>0</v>
      </c>
      <c r="AC66" s="0" t="n">
        <f aca="false">AB66:AB66+IF($B62:$B62=2,0,AC62:AC62)</f>
        <v>0</v>
      </c>
      <c r="AD66" s="0" t="n">
        <f aca="false">'02.24 по датам'!DV66</f>
        <v>0</v>
      </c>
      <c r="AE66" s="0" t="n">
        <f aca="false">'02.24 по датам'!DW66</f>
        <v>0</v>
      </c>
      <c r="AF66" s="0" t="n">
        <f aca="false">'02.24 по датам'!DX66</f>
        <v>0</v>
      </c>
      <c r="AG66" s="0" t="n">
        <f aca="false">SUBTOTAL(9,AD66:AF66)</f>
        <v>0</v>
      </c>
      <c r="AH66" s="0" t="n">
        <f aca="false">AG66:AG66+IF($B62:$B62=2,0,AH62:AH62)</f>
        <v>0</v>
      </c>
      <c r="AI66" s="0" t="n">
        <f aca="false">'02.24 по датам'!EZ66</f>
        <v>0</v>
      </c>
      <c r="AJ66" s="0" t="n">
        <f aca="false">'02.24 по датам'!FA66</f>
        <v>0</v>
      </c>
      <c r="AK66" s="0" t="n">
        <f aca="false">'02.24 по датам'!FB66</f>
        <v>0</v>
      </c>
      <c r="AL66" s="0" t="n">
        <f aca="false">SUBTOTAL(9,AI66:AK66)</f>
        <v>0</v>
      </c>
      <c r="AM66" s="0" t="n">
        <f aca="false">AL66:AL66+IF($B62:$B62=2,0,AM62:AM62)</f>
        <v>0</v>
      </c>
      <c r="AN66" s="0" t="n">
        <f aca="false">'02.24 по датам'!FO66</f>
        <v>0</v>
      </c>
      <c r="AO66" s="0" t="n">
        <f aca="false">'02.24 по датам'!FP66</f>
        <v>0</v>
      </c>
      <c r="AP66" s="0" t="n">
        <f aca="false">'02.24 по датам'!FQ66</f>
        <v>0</v>
      </c>
      <c r="AQ66" s="0" t="n">
        <f aca="false">SUBTOTAL(9,AN66:AP66)</f>
        <v>0</v>
      </c>
      <c r="AR66" s="0" t="n">
        <f aca="false">AQ66:AQ66+IF($B62:$B62=2,0,AR62:AR62)</f>
        <v>0</v>
      </c>
      <c r="AS66" s="1851"/>
      <c r="AT66" s="1744"/>
      <c r="AU66" s="1732"/>
      <c r="AV66" s="1748" t="n">
        <f aca="false">SUBTOTAL(9,AS66:AU66)</f>
        <v>0</v>
      </c>
      <c r="AW66" s="1738" t="n">
        <f aca="false">SUBTOTAL(9,AS66:AU66)</f>
        <v>0</v>
      </c>
      <c r="AX66" s="1737" t="n">
        <f aca="false">AW66:AW66+IF($B62:$B62=2,0,AX62:AX62)</f>
        <v>0</v>
      </c>
      <c r="AY66" s="0"/>
      <c r="AZ66" s="0" t="e">
        <f aca="false">IF(IF($CE$10=$CE$1,"",CD64-$CE$10)&lt;0,IF($CE$10=$CE$1,"",-CD64+$CE$10),"")</f>
        <v>#VALUE!</v>
      </c>
      <c r="BA66" s="0" t="e">
        <f aca="false">SUBTOTAL(9,AY66:AZ66)</f>
        <v>#VALUE!</v>
      </c>
      <c r="BB66" s="0" t="n">
        <f aca="false">$BB$3+BB62</f>
        <v>167.58</v>
      </c>
      <c r="BC66" s="1756"/>
      <c r="BD66" s="1757"/>
      <c r="BE66" s="1832"/>
      <c r="BF66" s="1738" t="n">
        <f aca="false">SUBTOTAL(9,BC66:BE66)</f>
        <v>0</v>
      </c>
      <c r="BG66" s="1748" t="n">
        <f aca="false">BF66:BF66+IF($B62:$B62=2,0,BG62:BG62)</f>
        <v>50</v>
      </c>
      <c r="BH66" s="0" t="n">
        <f aca="false">'02.24 по датам'!II66</f>
        <v>0</v>
      </c>
      <c r="BI66" s="0" t="n">
        <f aca="false">'02.24 по датам'!IJ66</f>
        <v>0</v>
      </c>
      <c r="BJ66" s="0" t="n">
        <f aca="false">SUBTOTAL(9,BH66:BI66)</f>
        <v>0</v>
      </c>
      <c r="BK66" s="0" t="n">
        <f aca="false">BJ66:BJ66+IF($B62:$B62=2,0,BK62:BK62)</f>
        <v>0</v>
      </c>
      <c r="BL66" s="0" t="n">
        <f aca="false">'02.24 по датам'!IW66</f>
        <v>0</v>
      </c>
      <c r="BM66" s="0" t="n">
        <f aca="false">'02.24 по датам'!IX66</f>
        <v>0</v>
      </c>
      <c r="BN66" s="0" t="n">
        <f aca="false">'02.24 по датам'!IY66</f>
        <v>0</v>
      </c>
      <c r="BO66" s="0" t="n">
        <f aca="false">SUBTOTAL(9,BL66:BN66)</f>
        <v>0</v>
      </c>
      <c r="BP66" s="0" t="n">
        <f aca="false">BO66:BO66+IF($B62:$B62=2,0,BP62:BP62)</f>
        <v>0</v>
      </c>
      <c r="BQ66" s="0"/>
      <c r="BR66" s="0"/>
      <c r="BS66" s="0" t="e">
        <f aca="false">IF(IF($CE$10=$CE$1,"",CD64-$CE$10)&gt;0,IF($CE$10=$CE$1,"",CD64-$CE$10),"")</f>
        <v>#VALUE!</v>
      </c>
      <c r="BT66" s="0" t="e">
        <f aca="false">SUBTOTAL(9,BQ66:BS66)</f>
        <v>#VALUE!</v>
      </c>
      <c r="BU66" s="0" t="n">
        <f aca="false">SUMIF($C$5:BT$5,"Накопленный эффект, т/сут",$C66:BT66)+SUMIF($C$5:BT$5,"Нараст.  по потенциалу",$C66:BT66)-SUMIF($C$5:BT$5,"Нараст. по остановкам",$C66:BT66)-SUMIF($C$5:BT$5,"ИТОГО перевод в ППД",$C66:BT66)-SUMIF($C$5:BT$5,"ИТОГО  нерент, по распоряж.",$C66:BT66)-SUMIF($C$5:BT$5,"ИТОГО ост. дебит от ЗБС, Углуб., ПВЛГ/ПНЛГ",$C66:BT66)</f>
        <v>-50</v>
      </c>
      <c r="BV66" s="1764"/>
      <c r="BW66" s="1764"/>
      <c r="BX66" s="1764"/>
      <c r="BY66" s="1771"/>
      <c r="BZ66" s="1764" t="n">
        <f aca="false">SUBTOTAL(9,BV66:BY66)</f>
        <v>0</v>
      </c>
      <c r="CA66" s="0"/>
      <c r="CB66" s="0" t="n">
        <f aca="false">CB$4:CB$4+SUMIF($C$5:BZ$5,"Нараст. по остановкам",$C66:BZ66)-SUMIF($C$5:BZ$5,"Нараст.  по потенциалу",$C66:BZ66)</f>
        <v>81.893</v>
      </c>
      <c r="CC66" s="0" t="n">
        <v>3</v>
      </c>
      <c r="CD66" s="0"/>
    </row>
    <row r="67" customFormat="false" ht="1.5" hidden="false" customHeight="true" outlineLevel="0" collapsed="false">
      <c r="A67" s="1777"/>
      <c r="B67" s="1777"/>
      <c r="C67" s="0" t="n">
        <f aca="false">'02.24 по датам'!X67</f>
        <v>0</v>
      </c>
      <c r="D67" s="0" t="n">
        <f aca="false">'02.24 по датам'!Y67</f>
        <v>0</v>
      </c>
      <c r="E67" s="0" t="n">
        <f aca="false">'02.24 по датам'!Z67</f>
        <v>0</v>
      </c>
      <c r="F67" s="0"/>
      <c r="G67" s="0"/>
      <c r="H67" s="0" t="n">
        <f aca="false">'02.24 по датам'!AP67</f>
        <v>0</v>
      </c>
      <c r="I67" s="0" t="n">
        <f aca="false">'02.24 по датам'!AQ67</f>
        <v>0</v>
      </c>
      <c r="J67" s="0" t="n">
        <f aca="false">'02.24 по датам'!AR67</f>
        <v>0</v>
      </c>
      <c r="K67" s="0"/>
      <c r="L67" s="0"/>
      <c r="M67" s="0" t="n">
        <f aca="false">'02.24 по датам'!BR67</f>
        <v>0</v>
      </c>
      <c r="N67" s="0" t="n">
        <f aca="false">'02.24 по датам'!BS67</f>
        <v>0</v>
      </c>
      <c r="O67" s="0" t="n">
        <f aca="false">'02.24 по датам'!BT67</f>
        <v>0</v>
      </c>
      <c r="P67" s="0"/>
      <c r="Q67" s="0"/>
      <c r="R67" s="0" t="n">
        <f aca="false">'02.24 по датам'!CJ67</f>
        <v>0</v>
      </c>
      <c r="S67" s="0" t="n">
        <f aca="false">'02.24 по датам'!CK67</f>
        <v>0</v>
      </c>
      <c r="T67" s="0" t="n">
        <f aca="false">'02.24 по датам'!CL67</f>
        <v>0</v>
      </c>
      <c r="U67" s="0"/>
      <c r="V67" s="0"/>
      <c r="W67" s="0"/>
      <c r="X67" s="0"/>
      <c r="Y67" s="0" t="n">
        <f aca="false">'02.24 по датам'!DD67</f>
        <v>0</v>
      </c>
      <c r="Z67" s="0" t="n">
        <f aca="false">'02.24 по датам'!DE67</f>
        <v>0</v>
      </c>
      <c r="AA67" s="0" t="n">
        <f aca="false">'02.24 по датам'!DF67</f>
        <v>0</v>
      </c>
      <c r="AB67" s="0"/>
      <c r="AC67" s="0"/>
      <c r="AD67" s="0" t="n">
        <f aca="false">'02.24 по датам'!DV67</f>
        <v>0</v>
      </c>
      <c r="AE67" s="0" t="n">
        <f aca="false">'02.24 по датам'!DW67</f>
        <v>0</v>
      </c>
      <c r="AF67" s="0" t="n">
        <f aca="false">'02.24 по датам'!DX67</f>
        <v>0</v>
      </c>
      <c r="AG67" s="0"/>
      <c r="AH67" s="0"/>
      <c r="AI67" s="0" t="n">
        <f aca="false">'02.24 по датам'!EZ67</f>
        <v>0</v>
      </c>
      <c r="AJ67" s="0" t="n">
        <f aca="false">'02.24 по датам'!FA67</f>
        <v>0</v>
      </c>
      <c r="AK67" s="0" t="n">
        <f aca="false">'02.24 по датам'!FB67</f>
        <v>0</v>
      </c>
      <c r="AL67" s="0"/>
      <c r="AM67" s="0"/>
      <c r="AN67" s="0" t="n">
        <f aca="false">'02.24 по датам'!FO67</f>
        <v>0</v>
      </c>
      <c r="AO67" s="0" t="n">
        <f aca="false">'02.24 по датам'!FP67</f>
        <v>0</v>
      </c>
      <c r="AP67" s="0" t="n">
        <f aca="false">'02.24 по датам'!FQ67</f>
        <v>0</v>
      </c>
      <c r="AQ67" s="0"/>
      <c r="AR67" s="0"/>
      <c r="AS67" s="1779"/>
      <c r="AT67" s="1779"/>
      <c r="AU67" s="1779"/>
      <c r="AV67" s="1783"/>
      <c r="AW67" s="1783"/>
      <c r="AX67" s="1783"/>
      <c r="AY67" s="0"/>
      <c r="AZ67" s="0"/>
      <c r="BA67" s="0"/>
      <c r="BB67" s="1790"/>
      <c r="BC67" s="1791"/>
      <c r="BD67" s="1757"/>
      <c r="BE67" s="1787"/>
      <c r="BF67" s="1783"/>
      <c r="BG67" s="1783"/>
      <c r="BH67" s="0" t="n">
        <f aca="false">'02.24 по датам'!II67</f>
        <v>0</v>
      </c>
      <c r="BI67" s="0" t="n">
        <f aca="false">'02.24 по датам'!IJ67</f>
        <v>0</v>
      </c>
      <c r="BJ67" s="0"/>
      <c r="BK67" s="0"/>
      <c r="BL67" s="0" t="n">
        <f aca="false">'02.24 по датам'!IW67</f>
        <v>0</v>
      </c>
      <c r="BM67" s="0" t="n">
        <f aca="false">'02.24 по датам'!IX67</f>
        <v>0</v>
      </c>
      <c r="BN67" s="0" t="n">
        <f aca="false">'02.24 по датам'!IY67</f>
        <v>0</v>
      </c>
      <c r="BO67" s="0"/>
      <c r="BP67" s="0"/>
      <c r="BQ67" s="0"/>
      <c r="BR67" s="0"/>
      <c r="BS67" s="0"/>
      <c r="BT67" s="0"/>
      <c r="BU67" s="0"/>
      <c r="BV67" s="1792"/>
      <c r="BW67" s="1792"/>
      <c r="BX67" s="1792"/>
      <c r="BY67" s="1792"/>
      <c r="BZ67" s="1792"/>
      <c r="CA67" s="0"/>
      <c r="CB67" s="0"/>
      <c r="CC67" s="0" t="n">
        <v>4</v>
      </c>
      <c r="CD67" s="0"/>
      <c r="CE67" s="1797"/>
    </row>
    <row r="68" customFormat="false" ht="11.25" hidden="false" customHeight="true" outlineLevel="0" collapsed="false">
      <c r="A68" s="1611" t="n">
        <f aca="false">A64+1</f>
        <v>45337</v>
      </c>
      <c r="B68" s="1612" t="s">
        <v>662</v>
      </c>
      <c r="C68" s="0" t="n">
        <f aca="false">'02.24 по датам'!X68</f>
        <v>0</v>
      </c>
      <c r="D68" s="0" t="n">
        <f aca="false">'02.24 по датам'!Y68</f>
        <v>0</v>
      </c>
      <c r="E68" s="0" t="n">
        <f aca="false">'02.24 по датам'!Z68</f>
        <v>0</v>
      </c>
      <c r="F68" s="0"/>
      <c r="G68" s="0"/>
      <c r="H68" s="0" t="n">
        <f aca="false">'02.24 по датам'!AP68</f>
        <v>0</v>
      </c>
      <c r="I68" s="0" t="n">
        <f aca="false">'02.24 по датам'!AQ68</f>
        <v>0</v>
      </c>
      <c r="J68" s="0" t="n">
        <f aca="false">'02.24 по датам'!AR68</f>
        <v>0</v>
      </c>
      <c r="K68" s="0"/>
      <c r="L68" s="0"/>
      <c r="M68" s="0" t="n">
        <f aca="false">'02.24 по датам'!BR68</f>
        <v>0</v>
      </c>
      <c r="N68" s="0" t="n">
        <f aca="false">'02.24 по датам'!BS68</f>
        <v>0</v>
      </c>
      <c r="O68" s="0" t="n">
        <f aca="false">'02.24 по датам'!BT68</f>
        <v>0</v>
      </c>
      <c r="P68" s="0"/>
      <c r="Q68" s="0"/>
      <c r="R68" s="0" t="n">
        <f aca="false">'02.24 по датам'!CJ68</f>
        <v>0</v>
      </c>
      <c r="S68" s="0" t="n">
        <f aca="false">'02.24 по датам'!CK68</f>
        <v>0</v>
      </c>
      <c r="T68" s="0" t="n">
        <f aca="false">'02.24 по датам'!CL68</f>
        <v>0</v>
      </c>
      <c r="U68" s="0"/>
      <c r="V68" s="0"/>
      <c r="W68" s="0"/>
      <c r="X68" s="0"/>
      <c r="Y68" s="0" t="n">
        <f aca="false">'02.24 по датам'!DD68</f>
        <v>0</v>
      </c>
      <c r="Z68" s="0" t="n">
        <f aca="false">'02.24 по датам'!DE68</f>
        <v>0</v>
      </c>
      <c r="AA68" s="0" t="n">
        <f aca="false">'02.24 по датам'!DF68</f>
        <v>0</v>
      </c>
      <c r="AB68" s="0"/>
      <c r="AC68" s="0"/>
      <c r="AD68" s="0" t="n">
        <f aca="false">'02.24 по датам'!DV68</f>
        <v>0</v>
      </c>
      <c r="AE68" s="0" t="n">
        <f aca="false">'02.24 по датам'!DW68</f>
        <v>0</v>
      </c>
      <c r="AF68" s="0" t="n">
        <f aca="false">'02.24 по датам'!DX68</f>
        <v>0</v>
      </c>
      <c r="AG68" s="0"/>
      <c r="AH68" s="0"/>
      <c r="AI68" s="0" t="n">
        <f aca="false">'02.24 по датам'!EZ68</f>
        <v>0</v>
      </c>
      <c r="AJ68" s="0" t="n">
        <f aca="false">'02.24 по датам'!FA68</f>
        <v>0</v>
      </c>
      <c r="AK68" s="0" t="n">
        <f aca="false">'02.24 по датам'!FB68</f>
        <v>0</v>
      </c>
      <c r="AL68" s="0"/>
      <c r="AM68" s="0"/>
      <c r="AN68" s="0" t="n">
        <f aca="false">'02.24 по датам'!FO68</f>
        <v>0</v>
      </c>
      <c r="AO68" s="0" t="n">
        <f aca="false">'02.24 по датам'!FP68</f>
        <v>0</v>
      </c>
      <c r="AP68" s="0" t="n">
        <f aca="false">'02.24 по датам'!FQ68</f>
        <v>0</v>
      </c>
      <c r="AQ68" s="0"/>
      <c r="AR68" s="0"/>
      <c r="AS68" s="1837"/>
      <c r="AT68" s="1837"/>
      <c r="AU68" s="1615"/>
      <c r="AV68" s="1631"/>
      <c r="AW68" s="1621"/>
      <c r="AX68" s="1620"/>
      <c r="AY68" s="0"/>
      <c r="AZ68" s="0"/>
      <c r="BA68" s="0"/>
      <c r="BB68" s="0"/>
      <c r="BC68" s="1639"/>
      <c r="BD68" s="1640"/>
      <c r="BE68" s="1842"/>
      <c r="BF68" s="1621"/>
      <c r="BG68" s="1631"/>
      <c r="BH68" s="0" t="n">
        <f aca="false">'02.24 по датам'!II68</f>
        <v>0</v>
      </c>
      <c r="BI68" s="0" t="n">
        <f aca="false">'02.24 по датам'!IJ68</f>
        <v>0</v>
      </c>
      <c r="BJ68" s="0"/>
      <c r="BK68" s="0"/>
      <c r="BL68" s="0" t="n">
        <f aca="false">'02.24 по датам'!IW68</f>
        <v>0</v>
      </c>
      <c r="BM68" s="0" t="n">
        <f aca="false">'02.24 по датам'!IX68</f>
        <v>0</v>
      </c>
      <c r="BN68" s="0" t="n">
        <f aca="false">'02.24 по датам'!IY68</f>
        <v>0</v>
      </c>
      <c r="BO68" s="0"/>
      <c r="BP68" s="0"/>
      <c r="BQ68" s="0"/>
      <c r="BR68" s="0"/>
      <c r="BS68" s="0"/>
      <c r="BT68" s="0"/>
      <c r="BU68" s="0"/>
      <c r="BV68" s="1817"/>
      <c r="BW68" s="1817"/>
      <c r="BX68" s="1817"/>
      <c r="BY68" s="1817"/>
      <c r="BZ68" s="1817"/>
      <c r="CA68" s="0" t="e">
        <f aca="false">CA$4:CA$4+SUMIF($C$5:BZ$5,"Нараст. баланс",$C70:BZ70)+SUMIF($C$7:BW$7,"Итого (с ВНР)",$C70:BW70)-SUMIF($C$5:BZ$5,"Геол. снижение,  т/сут",$C70:BZ70)-SUMIF(BY$7:BZ$7,"Итого",BY70:BZ70)-SUMIF($C$7:BZ$7,"Итого (с ВСП)",$C70:BZ70)</f>
        <v>#VALUE!</v>
      </c>
      <c r="CB68" s="0"/>
      <c r="CC68" s="0" t="n">
        <v>1</v>
      </c>
      <c r="CD68" s="0" t="e">
        <f aca="false">CD$4:CD$4+SUMIF($C$5:BZ$5,"Нараст. баланс",$C70:BZ70)+SUMIF($C$7:BW$7,$C70:BW70)-SUMIF($C$5:BZ$5,"Геол. снижение,  т/сут",$C70:BZ70)-SUMIF(BY$7:BZ$7,"Итого",BY70:BZ70)</f>
        <v>#VALUE!</v>
      </c>
    </row>
    <row r="69" customFormat="false" ht="11.25" hidden="false" customHeight="true" outlineLevel="0" collapsed="false">
      <c r="A69" s="1611"/>
      <c r="B69" s="1670" t="s">
        <v>663</v>
      </c>
      <c r="C69" s="0" t="n">
        <f aca="false">'02.24 по датам'!X69</f>
        <v>0</v>
      </c>
      <c r="D69" s="0" t="n">
        <f aca="false">'02.24 по датам'!Y69</f>
        <v>0</v>
      </c>
      <c r="E69" s="0" t="n">
        <f aca="false">'02.24 по датам'!Z69</f>
        <v>0</v>
      </c>
      <c r="F69" s="0" t="n">
        <f aca="false">COUNTIF(C70:E70,"&gt;"&amp;0)</f>
        <v>0</v>
      </c>
      <c r="G69" s="0"/>
      <c r="H69" s="0" t="n">
        <f aca="false">'02.24 по датам'!AP69</f>
        <v>0</v>
      </c>
      <c r="I69" s="0" t="n">
        <f aca="false">'02.24 по датам'!AQ69</f>
        <v>0</v>
      </c>
      <c r="J69" s="0" t="n">
        <f aca="false">'02.24 по датам'!AR69</f>
        <v>0</v>
      </c>
      <c r="K69" s="0" t="n">
        <f aca="false">COUNTIF(H70:J70,"&gt;"&amp;0)</f>
        <v>0</v>
      </c>
      <c r="L69" s="0"/>
      <c r="M69" s="0" t="n">
        <f aca="false">'02.24 по датам'!BR69</f>
        <v>0</v>
      </c>
      <c r="N69" s="0" t="n">
        <f aca="false">'02.24 по датам'!BS69</f>
        <v>0</v>
      </c>
      <c r="O69" s="0" t="n">
        <f aca="false">'02.24 по датам'!BT69</f>
        <v>0</v>
      </c>
      <c r="P69" s="0" t="n">
        <f aca="false">COUNTIF(M70:O70,"&gt;"&amp;0)</f>
        <v>0</v>
      </c>
      <c r="Q69" s="0"/>
      <c r="R69" s="0" t="n">
        <f aca="false">'02.24 по датам'!CJ69</f>
        <v>0</v>
      </c>
      <c r="S69" s="0" t="n">
        <f aca="false">'02.24 по датам'!CK69</f>
        <v>0</v>
      </c>
      <c r="T69" s="0" t="n">
        <f aca="false">'02.24 по датам'!CL69</f>
        <v>0</v>
      </c>
      <c r="U69" s="0" t="n">
        <f aca="false">COUNTIF(R70:T70,"&gt;"&amp;0)</f>
        <v>0</v>
      </c>
      <c r="V69" s="0"/>
      <c r="W69" s="0" t="n">
        <f aca="false">F69+K69+P69+U69</f>
        <v>0</v>
      </c>
      <c r="X69" s="0"/>
      <c r="Y69" s="0" t="n">
        <f aca="false">'02.24 по датам'!DD69</f>
        <v>0</v>
      </c>
      <c r="Z69" s="0" t="n">
        <f aca="false">'02.24 по датам'!DE69</f>
        <v>0</v>
      </c>
      <c r="AA69" s="0" t="n">
        <f aca="false">'02.24 по датам'!DF69</f>
        <v>0</v>
      </c>
      <c r="AB69" s="0" t="n">
        <f aca="false">SUBTOTAL(9,Y71:AA71)</f>
        <v>0</v>
      </c>
      <c r="AC69" s="0"/>
      <c r="AD69" s="0" t="n">
        <f aca="false">'02.24 по датам'!DV69</f>
        <v>0</v>
      </c>
      <c r="AE69" s="0" t="n">
        <f aca="false">'02.24 по датам'!DW69</f>
        <v>0</v>
      </c>
      <c r="AF69" s="0" t="n">
        <f aca="false">'02.24 по датам'!DX69</f>
        <v>0</v>
      </c>
      <c r="AG69" s="0" t="n">
        <f aca="false">COUNTIF(AD70:AF70,"&gt;"&amp;0)</f>
        <v>0</v>
      </c>
      <c r="AH69" s="0"/>
      <c r="AI69" s="0" t="n">
        <f aca="false">'02.24 по датам'!EZ69</f>
        <v>0</v>
      </c>
      <c r="AJ69" s="0" t="n">
        <f aca="false">'02.24 по датам'!FA69</f>
        <v>0</v>
      </c>
      <c r="AK69" s="0" t="n">
        <f aca="false">'02.24 по датам'!FB69</f>
        <v>0</v>
      </c>
      <c r="AL69" s="0" t="n">
        <f aca="false">COUNTIF(AI70:AK70,"&gt;"&amp;0)</f>
        <v>0</v>
      </c>
      <c r="AM69" s="0"/>
      <c r="AN69" s="0" t="n">
        <f aca="false">'02.24 по датам'!FO69</f>
        <v>0</v>
      </c>
      <c r="AO69" s="0" t="n">
        <f aca="false">'02.24 по датам'!FP69</f>
        <v>0</v>
      </c>
      <c r="AP69" s="0" t="n">
        <f aca="false">'02.24 по датам'!FQ69</f>
        <v>0</v>
      </c>
      <c r="AQ69" s="0" t="n">
        <f aca="false">COUNTIF(AN70:AP70,"&gt;"&amp;0)</f>
        <v>0</v>
      </c>
      <c r="AR69" s="0"/>
      <c r="AS69" s="1844"/>
      <c r="AT69" s="1844"/>
      <c r="AU69" s="1673"/>
      <c r="AV69" s="1690" t="n">
        <f aca="false">SUBTOTAL(9,AS71:AU71)</f>
        <v>0</v>
      </c>
      <c r="AW69" s="1679" t="n">
        <f aca="false">SUBTOTAL(9,AS71:AU71)</f>
        <v>0</v>
      </c>
      <c r="AX69" s="1691"/>
      <c r="AY69" s="0"/>
      <c r="AZ69" s="0"/>
      <c r="BA69" s="0"/>
      <c r="BB69" s="0"/>
      <c r="BC69" s="1699"/>
      <c r="BD69" s="1700"/>
      <c r="BE69" s="1847"/>
      <c r="BF69" s="1679" t="n">
        <f aca="false">SUBTOTAL(9,BC71:BE71)</f>
        <v>0</v>
      </c>
      <c r="BG69" s="1702"/>
      <c r="BH69" s="0" t="n">
        <f aca="false">'02.24 по датам'!II69</f>
        <v>0</v>
      </c>
      <c r="BI69" s="0" t="n">
        <f aca="false">'02.24 по датам'!IJ69</f>
        <v>0</v>
      </c>
      <c r="BJ69" s="0" t="n">
        <f aca="false">SUBTOTAL(9,BH71:BI71)</f>
        <v>0</v>
      </c>
      <c r="BK69" s="0"/>
      <c r="BL69" s="0" t="n">
        <f aca="false">'02.24 по датам'!IW69</f>
        <v>0</v>
      </c>
      <c r="BM69" s="0" t="n">
        <f aca="false">'02.24 по датам'!IX69</f>
        <v>0</v>
      </c>
      <c r="BN69" s="0" t="n">
        <f aca="false">'02.24 по датам'!IY69</f>
        <v>0</v>
      </c>
      <c r="BO69" s="0" t="n">
        <f aca="false">COUNTIF(BL70:BN70,"&gt;"&amp;0)</f>
        <v>0</v>
      </c>
      <c r="BP69" s="0"/>
      <c r="BQ69" s="0"/>
      <c r="BR69" s="0"/>
      <c r="BS69" s="0"/>
      <c r="BT69" s="0"/>
      <c r="BU69" s="0"/>
      <c r="BV69" s="1827"/>
      <c r="BW69" s="1827"/>
      <c r="BX69" s="1827"/>
      <c r="BY69" s="1827"/>
      <c r="BZ69" s="1827"/>
      <c r="CA69" s="0"/>
      <c r="CB69" s="0"/>
      <c r="CC69" s="0" t="n">
        <v>2</v>
      </c>
      <c r="CD69" s="0"/>
    </row>
    <row r="70" customFormat="false" ht="11.25" hidden="false" customHeight="true" outlineLevel="0" collapsed="false">
      <c r="A70" s="1611"/>
      <c r="B70" s="1729" t="s">
        <v>661</v>
      </c>
      <c r="C70" s="0" t="n">
        <f aca="false">'02.24 по датам'!X70</f>
        <v>0</v>
      </c>
      <c r="D70" s="0" t="n">
        <f aca="false">'02.24 по датам'!Y70</f>
        <v>0</v>
      </c>
      <c r="E70" s="0" t="n">
        <f aca="false">'02.24 по датам'!Z70</f>
        <v>0</v>
      </c>
      <c r="F70" s="0" t="n">
        <f aca="false">SUBTOTAL(9,C70:E70)</f>
        <v>0</v>
      </c>
      <c r="G70" s="0" t="n">
        <f aca="false">F70+G66</f>
        <v>0</v>
      </c>
      <c r="H70" s="0" t="n">
        <f aca="false">'02.24 по датам'!AP70</f>
        <v>0</v>
      </c>
      <c r="I70" s="0" t="n">
        <f aca="false">'02.24 по датам'!AQ70</f>
        <v>0</v>
      </c>
      <c r="J70" s="0" t="n">
        <f aca="false">'02.24 по датам'!AR70</f>
        <v>0</v>
      </c>
      <c r="K70" s="0" t="n">
        <f aca="false">SUBTOTAL(9,H70:J70)</f>
        <v>0</v>
      </c>
      <c r="L70" s="0" t="n">
        <f aca="false">K70+L66</f>
        <v>0</v>
      </c>
      <c r="M70" s="0" t="n">
        <f aca="false">'02.24 по датам'!BR70</f>
        <v>0</v>
      </c>
      <c r="N70" s="0" t="n">
        <f aca="false">'02.24 по датам'!BS70</f>
        <v>0</v>
      </c>
      <c r="O70" s="0" t="n">
        <f aca="false">'02.24 по датам'!BT70</f>
        <v>0</v>
      </c>
      <c r="P70" s="0" t="n">
        <f aca="false">SUBTOTAL(9,M70:O70)</f>
        <v>0</v>
      </c>
      <c r="Q70" s="0" t="n">
        <f aca="false">P70+Q66</f>
        <v>0</v>
      </c>
      <c r="R70" s="0" t="n">
        <f aca="false">'02.24 по датам'!CJ70</f>
        <v>0</v>
      </c>
      <c r="S70" s="0" t="n">
        <f aca="false">'02.24 по датам'!CK70</f>
        <v>0</v>
      </c>
      <c r="T70" s="0" t="n">
        <f aca="false">'02.24 по датам'!CL70</f>
        <v>0</v>
      </c>
      <c r="U70" s="0" t="n">
        <f aca="false">SUBTOTAL(9,R70:T70)</f>
        <v>0</v>
      </c>
      <c r="V70" s="0" t="n">
        <f aca="false">U70+V66</f>
        <v>0</v>
      </c>
      <c r="W70" s="0" t="n">
        <f aca="false">+F70+K70+P70+U70</f>
        <v>0</v>
      </c>
      <c r="X70" s="0" t="n">
        <f aca="false">W70+X66</f>
        <v>0</v>
      </c>
      <c r="Y70" s="0" t="n">
        <f aca="false">'02.24 по датам'!DD70</f>
        <v>0</v>
      </c>
      <c r="Z70" s="0" t="n">
        <f aca="false">'02.24 по датам'!DE70</f>
        <v>0</v>
      </c>
      <c r="AA70" s="0" t="n">
        <f aca="false">'02.24 по датам'!DF70</f>
        <v>0</v>
      </c>
      <c r="AB70" s="0" t="n">
        <f aca="false">SUBTOTAL(9,Y70:AA70)</f>
        <v>0</v>
      </c>
      <c r="AC70" s="0" t="n">
        <f aca="false">AB70:AB70+IF($B66:$B66=2,0,AC66:AC66)</f>
        <v>0</v>
      </c>
      <c r="AD70" s="0" t="n">
        <f aca="false">'02.24 по датам'!DV70</f>
        <v>0</v>
      </c>
      <c r="AE70" s="0" t="n">
        <f aca="false">'02.24 по датам'!DW70</f>
        <v>0</v>
      </c>
      <c r="AF70" s="0" t="n">
        <f aca="false">'02.24 по датам'!DX70</f>
        <v>0</v>
      </c>
      <c r="AG70" s="0" t="n">
        <f aca="false">SUBTOTAL(9,AD70:AF70)</f>
        <v>0</v>
      </c>
      <c r="AH70" s="0" t="n">
        <f aca="false">AG70:AG70+IF($B66:$B66=2,0,AH66:AH66)</f>
        <v>0</v>
      </c>
      <c r="AI70" s="0" t="n">
        <f aca="false">'02.24 по датам'!EZ70</f>
        <v>0</v>
      </c>
      <c r="AJ70" s="0" t="n">
        <f aca="false">'02.24 по датам'!FA70</f>
        <v>0</v>
      </c>
      <c r="AK70" s="0" t="n">
        <f aca="false">'02.24 по датам'!FB70</f>
        <v>0</v>
      </c>
      <c r="AL70" s="0" t="n">
        <f aca="false">SUBTOTAL(9,AI70:AK70)</f>
        <v>0</v>
      </c>
      <c r="AM70" s="0" t="n">
        <f aca="false">AL70:AL70+IF($B66:$B66=2,0,AM66:AM66)</f>
        <v>0</v>
      </c>
      <c r="AN70" s="0" t="n">
        <f aca="false">'02.24 по датам'!FO70</f>
        <v>0</v>
      </c>
      <c r="AO70" s="0" t="n">
        <f aca="false">'02.24 по датам'!FP70</f>
        <v>0</v>
      </c>
      <c r="AP70" s="0" t="n">
        <f aca="false">'02.24 по датам'!FQ70</f>
        <v>0</v>
      </c>
      <c r="AQ70" s="0" t="n">
        <f aca="false">SUBTOTAL(9,AN70:AP70)</f>
        <v>0</v>
      </c>
      <c r="AR70" s="0" t="n">
        <f aca="false">AQ70:AQ70+IF($B66:$B66=2,0,AR66:AR66)</f>
        <v>0</v>
      </c>
      <c r="AS70" s="1851"/>
      <c r="AT70" s="1851"/>
      <c r="AU70" s="1732"/>
      <c r="AV70" s="1748" t="n">
        <f aca="false">SUBTOTAL(9,AS70:AU70)</f>
        <v>0</v>
      </c>
      <c r="AW70" s="1738" t="n">
        <f aca="false">SUBTOTAL(9,AS70:AU70)</f>
        <v>0</v>
      </c>
      <c r="AX70" s="1737" t="n">
        <f aca="false">AW70:AW70+IF($B66:$B66=2,0,AX66:AX66)</f>
        <v>0</v>
      </c>
      <c r="AY70" s="0"/>
      <c r="AZ70" s="0" t="e">
        <f aca="false">IF(IF($CE$10=$CE$1,"",CD68-$CE$10)&lt;0,IF($CE$10=$CE$1,"",-CD68+$CE$10),"")</f>
        <v>#VALUE!</v>
      </c>
      <c r="BA70" s="0" t="e">
        <f aca="false">SUBTOTAL(9,AY70:AZ70)</f>
        <v>#VALUE!</v>
      </c>
      <c r="BB70" s="0" t="n">
        <f aca="false">$BB$3+BB66</f>
        <v>179.55</v>
      </c>
      <c r="BC70" s="1756"/>
      <c r="BD70" s="1757"/>
      <c r="BE70" s="1832"/>
      <c r="BF70" s="1738" t="n">
        <f aca="false">SUBTOTAL(9,BC70:BE70)</f>
        <v>0</v>
      </c>
      <c r="BG70" s="1748" t="n">
        <f aca="false">BF70:BF70+IF($B66:$B66=2,0,BG66:BG66)</f>
        <v>50</v>
      </c>
      <c r="BH70" s="0" t="n">
        <f aca="false">'02.24 по датам'!II70</f>
        <v>0</v>
      </c>
      <c r="BI70" s="0" t="n">
        <f aca="false">'02.24 по датам'!IJ70</f>
        <v>0</v>
      </c>
      <c r="BJ70" s="0" t="n">
        <f aca="false">SUBTOTAL(9,BH70:BI70)</f>
        <v>0</v>
      </c>
      <c r="BK70" s="0" t="n">
        <f aca="false">BJ70:BJ70+IF($B66:$B66=2,0,BK66:BK66)</f>
        <v>0</v>
      </c>
      <c r="BL70" s="0" t="n">
        <f aca="false">'02.24 по датам'!IW70</f>
        <v>0</v>
      </c>
      <c r="BM70" s="0" t="n">
        <f aca="false">'02.24 по датам'!IX70</f>
        <v>0</v>
      </c>
      <c r="BN70" s="0" t="n">
        <f aca="false">'02.24 по датам'!IY70</f>
        <v>0</v>
      </c>
      <c r="BO70" s="0" t="n">
        <f aca="false">SUBTOTAL(9,BL70:BN70)</f>
        <v>0</v>
      </c>
      <c r="BP70" s="0" t="n">
        <f aca="false">BO70:BO70+IF($B66:$B66=2,0,BP66:BP66)</f>
        <v>0</v>
      </c>
      <c r="BQ70" s="0"/>
      <c r="BR70" s="0"/>
      <c r="BS70" s="0" t="e">
        <f aca="false">IF(IF($CE$10=$CE$1,"",CD68-$CE$10)&gt;0,IF($CE$10=$CE$1,"",CD68-$CE$10),"")</f>
        <v>#VALUE!</v>
      </c>
      <c r="BT70" s="0" t="e">
        <f aca="false">SUBTOTAL(9,BQ70:BS70)</f>
        <v>#VALUE!</v>
      </c>
      <c r="BU70" s="0" t="n">
        <f aca="false">SUMIF($C$5:BT$5,"Накопленный эффект, т/сут",$C70:BT70)+SUMIF($C$5:BT$5,"Нараст.  по потенциалу",$C70:BT70)-SUMIF($C$5:BT$5,"Нараст. по остановкам",$C70:BT70)-SUMIF($C$5:BT$5,"ИТОГО перевод в ППД",$C70:BT70)-SUMIF($C$5:BT$5,"ИТОГО  нерент, по распоряж.",$C70:BT70)-SUMIF($C$5:BT$5,"ИТОГО ост. дебит от ЗБС, Углуб., ПВЛГ/ПНЛГ",$C70:BT70)</f>
        <v>-50</v>
      </c>
      <c r="BV70" s="1764"/>
      <c r="BW70" s="1764"/>
      <c r="BX70" s="1764"/>
      <c r="BY70" s="1764"/>
      <c r="BZ70" s="1764" t="n">
        <f aca="false">SUBTOTAL(9,BV70:BY70)</f>
        <v>0</v>
      </c>
      <c r="CA70" s="0"/>
      <c r="CB70" s="0" t="n">
        <f aca="false">CB$4:CB$4+SUMIF($C$5:BZ$5,"Нараст. по остановкам",$C70:BZ70)-SUMIF($C$5:BZ$5,"Нараст.  по потенциалу",$C70:BZ70)</f>
        <v>81.893</v>
      </c>
      <c r="CC70" s="0" t="n">
        <v>3</v>
      </c>
      <c r="CD70" s="0"/>
    </row>
    <row r="71" customFormat="false" ht="1.5" hidden="false" customHeight="true" outlineLevel="0" collapsed="false">
      <c r="A71" s="1777"/>
      <c r="B71" s="1777"/>
      <c r="C71" s="0" t="n">
        <f aca="false">'02.24 по датам'!X71</f>
        <v>0</v>
      </c>
      <c r="D71" s="0" t="n">
        <f aca="false">'02.24 по датам'!Y71</f>
        <v>0</v>
      </c>
      <c r="E71" s="0" t="n">
        <f aca="false">'02.24 по датам'!Z71</f>
        <v>0</v>
      </c>
      <c r="F71" s="0"/>
      <c r="G71" s="0"/>
      <c r="H71" s="0" t="n">
        <f aca="false">'02.24 по датам'!AP71</f>
        <v>0</v>
      </c>
      <c r="I71" s="0" t="n">
        <f aca="false">'02.24 по датам'!AQ71</f>
        <v>0</v>
      </c>
      <c r="J71" s="0" t="n">
        <f aca="false">'02.24 по датам'!AR71</f>
        <v>0</v>
      </c>
      <c r="K71" s="0"/>
      <c r="L71" s="0"/>
      <c r="M71" s="0" t="n">
        <f aca="false">'02.24 по датам'!BR71</f>
        <v>0</v>
      </c>
      <c r="N71" s="0" t="n">
        <f aca="false">'02.24 по датам'!BS71</f>
        <v>0</v>
      </c>
      <c r="O71" s="0" t="n">
        <f aca="false">'02.24 по датам'!BT71</f>
        <v>0</v>
      </c>
      <c r="P71" s="0"/>
      <c r="Q71" s="0"/>
      <c r="R71" s="0" t="n">
        <f aca="false">'02.24 по датам'!CJ71</f>
        <v>0</v>
      </c>
      <c r="S71" s="0" t="n">
        <f aca="false">'02.24 по датам'!CK71</f>
        <v>0</v>
      </c>
      <c r="T71" s="0" t="n">
        <f aca="false">'02.24 по датам'!CL71</f>
        <v>0</v>
      </c>
      <c r="U71" s="0"/>
      <c r="V71" s="0"/>
      <c r="W71" s="0"/>
      <c r="X71" s="0"/>
      <c r="Y71" s="0" t="n">
        <f aca="false">'02.24 по датам'!DD71</f>
        <v>0</v>
      </c>
      <c r="Z71" s="0" t="n">
        <f aca="false">'02.24 по датам'!DE71</f>
        <v>0</v>
      </c>
      <c r="AA71" s="0" t="n">
        <f aca="false">'02.24 по датам'!DF71</f>
        <v>0</v>
      </c>
      <c r="AB71" s="0"/>
      <c r="AC71" s="0"/>
      <c r="AD71" s="0" t="n">
        <f aca="false">'02.24 по датам'!DV71</f>
        <v>0</v>
      </c>
      <c r="AE71" s="0" t="n">
        <f aca="false">'02.24 по датам'!DW71</f>
        <v>0</v>
      </c>
      <c r="AF71" s="0" t="n">
        <f aca="false">'02.24 по датам'!DX71</f>
        <v>0</v>
      </c>
      <c r="AG71" s="0"/>
      <c r="AH71" s="0"/>
      <c r="AI71" s="0" t="n">
        <f aca="false">'02.24 по датам'!EZ71</f>
        <v>0</v>
      </c>
      <c r="AJ71" s="0" t="n">
        <f aca="false">'02.24 по датам'!FA71</f>
        <v>0</v>
      </c>
      <c r="AK71" s="0" t="n">
        <f aca="false">'02.24 по датам'!FB71</f>
        <v>0</v>
      </c>
      <c r="AL71" s="0"/>
      <c r="AM71" s="0"/>
      <c r="AN71" s="0" t="n">
        <f aca="false">'02.24 по датам'!FO71</f>
        <v>0</v>
      </c>
      <c r="AO71" s="0" t="n">
        <f aca="false">'02.24 по датам'!FP71</f>
        <v>0</v>
      </c>
      <c r="AP71" s="0" t="n">
        <f aca="false">'02.24 по датам'!FQ71</f>
        <v>0</v>
      </c>
      <c r="AQ71" s="0"/>
      <c r="AR71" s="0"/>
      <c r="AS71" s="1779"/>
      <c r="AT71" s="1779"/>
      <c r="AU71" s="1779"/>
      <c r="AV71" s="1783"/>
      <c r="AW71" s="1783"/>
      <c r="AX71" s="1783"/>
      <c r="AY71" s="0"/>
      <c r="AZ71" s="0"/>
      <c r="BA71" s="0"/>
      <c r="BB71" s="1790"/>
      <c r="BC71" s="1757"/>
      <c r="BD71" s="1757"/>
      <c r="BE71" s="1787"/>
      <c r="BF71" s="1783"/>
      <c r="BG71" s="1783"/>
      <c r="BH71" s="0" t="n">
        <f aca="false">'02.24 по датам'!II71</f>
        <v>0</v>
      </c>
      <c r="BI71" s="0" t="n">
        <f aca="false">'02.24 по датам'!IJ71</f>
        <v>0</v>
      </c>
      <c r="BJ71" s="0"/>
      <c r="BK71" s="0"/>
      <c r="BL71" s="0" t="n">
        <f aca="false">'02.24 по датам'!IW71</f>
        <v>0</v>
      </c>
      <c r="BM71" s="0" t="n">
        <f aca="false">'02.24 по датам'!IX71</f>
        <v>0</v>
      </c>
      <c r="BN71" s="0" t="n">
        <f aca="false">'02.24 по датам'!IY71</f>
        <v>0</v>
      </c>
      <c r="BO71" s="0"/>
      <c r="BP71" s="0"/>
      <c r="BQ71" s="0"/>
      <c r="BR71" s="0"/>
      <c r="BS71" s="0"/>
      <c r="BT71" s="0"/>
      <c r="BU71" s="0"/>
      <c r="BV71" s="1792"/>
      <c r="BW71" s="1792"/>
      <c r="BX71" s="1792"/>
      <c r="BY71" s="1792"/>
      <c r="BZ71" s="1792"/>
      <c r="CA71" s="0"/>
      <c r="CB71" s="0"/>
      <c r="CC71" s="0" t="n">
        <v>4</v>
      </c>
      <c r="CD71" s="0"/>
      <c r="CE71" s="1797"/>
    </row>
    <row r="72" customFormat="false" ht="11.25" hidden="false" customHeight="true" outlineLevel="0" collapsed="false">
      <c r="A72" s="1611" t="n">
        <f aca="false">A68+1</f>
        <v>45338</v>
      </c>
      <c r="B72" s="1612" t="s">
        <v>662</v>
      </c>
      <c r="C72" s="0" t="n">
        <f aca="false">'02.24 по датам'!X72</f>
        <v>0</v>
      </c>
      <c r="D72" s="0" t="n">
        <f aca="false">'02.24 по датам'!Y72</f>
        <v>0</v>
      </c>
      <c r="E72" s="0" t="n">
        <f aca="false">'02.24 по датам'!Z72</f>
        <v>0</v>
      </c>
      <c r="F72" s="0"/>
      <c r="G72" s="0"/>
      <c r="H72" s="0" t="n">
        <f aca="false">'02.24 по датам'!AP72</f>
        <v>0</v>
      </c>
      <c r="I72" s="0" t="n">
        <f aca="false">'02.24 по датам'!AQ72</f>
        <v>0</v>
      </c>
      <c r="J72" s="0" t="n">
        <f aca="false">'02.24 по датам'!AR72</f>
        <v>0</v>
      </c>
      <c r="K72" s="0"/>
      <c r="L72" s="0"/>
      <c r="M72" s="0" t="n">
        <f aca="false">'02.24 по датам'!BR72</f>
        <v>0</v>
      </c>
      <c r="N72" s="0" t="n">
        <f aca="false">'02.24 по датам'!BS72</f>
        <v>0</v>
      </c>
      <c r="O72" s="0" t="n">
        <f aca="false">'02.24 по датам'!BT72</f>
        <v>0</v>
      </c>
      <c r="P72" s="0"/>
      <c r="Q72" s="0"/>
      <c r="R72" s="0" t="n">
        <f aca="false">'02.24 по датам'!CJ72</f>
        <v>0</v>
      </c>
      <c r="S72" s="0" t="n">
        <f aca="false">'02.24 по датам'!CK72</f>
        <v>0</v>
      </c>
      <c r="T72" s="0" t="n">
        <f aca="false">'02.24 по датам'!CL72</f>
        <v>0</v>
      </c>
      <c r="U72" s="0"/>
      <c r="V72" s="0"/>
      <c r="W72" s="0"/>
      <c r="X72" s="0"/>
      <c r="Y72" s="0" t="n">
        <f aca="false">'02.24 по датам'!DD72</f>
        <v>0</v>
      </c>
      <c r="Z72" s="0" t="n">
        <f aca="false">'02.24 по датам'!DE72</f>
        <v>0</v>
      </c>
      <c r="AA72" s="0" t="n">
        <f aca="false">'02.24 по датам'!DF72</f>
        <v>0</v>
      </c>
      <c r="AB72" s="0"/>
      <c r="AC72" s="0"/>
      <c r="AD72" s="0" t="n">
        <f aca="false">'02.24 по датам'!DV72</f>
        <v>0</v>
      </c>
      <c r="AE72" s="0" t="n">
        <f aca="false">'02.24 по датам'!DW72</f>
        <v>0</v>
      </c>
      <c r="AF72" s="0" t="n">
        <f aca="false">'02.24 по датам'!DX72</f>
        <v>0</v>
      </c>
      <c r="AG72" s="0"/>
      <c r="AH72" s="0"/>
      <c r="AI72" s="0" t="n">
        <f aca="false">'02.24 по датам'!EZ72</f>
        <v>0</v>
      </c>
      <c r="AJ72" s="0" t="n">
        <f aca="false">'02.24 по датам'!FA72</f>
        <v>0</v>
      </c>
      <c r="AK72" s="0" t="n">
        <f aca="false">'02.24 по датам'!FB72</f>
        <v>0</v>
      </c>
      <c r="AL72" s="0"/>
      <c r="AM72" s="0"/>
      <c r="AN72" s="0" t="n">
        <f aca="false">'02.24 по датам'!FO72</f>
        <v>0</v>
      </c>
      <c r="AO72" s="0" t="n">
        <f aca="false">'02.24 по датам'!FP72</f>
        <v>0</v>
      </c>
      <c r="AP72" s="0" t="n">
        <f aca="false">'02.24 по датам'!FQ72</f>
        <v>0</v>
      </c>
      <c r="AQ72" s="0"/>
      <c r="AR72" s="0"/>
      <c r="AS72" s="1837"/>
      <c r="AT72" s="1627"/>
      <c r="AU72" s="1627"/>
      <c r="AV72" s="1631"/>
      <c r="AW72" s="1621"/>
      <c r="AX72" s="1620"/>
      <c r="AY72" s="0"/>
      <c r="AZ72" s="0"/>
      <c r="BA72" s="0"/>
      <c r="BB72" s="0"/>
      <c r="BC72" s="1640"/>
      <c r="BD72" s="1640"/>
      <c r="BE72" s="1641"/>
      <c r="BF72" s="1621"/>
      <c r="BG72" s="1631"/>
      <c r="BH72" s="0" t="n">
        <f aca="false">'02.24 по датам'!II72</f>
        <v>0</v>
      </c>
      <c r="BI72" s="0" t="n">
        <f aca="false">'02.24 по датам'!IJ72</f>
        <v>0</v>
      </c>
      <c r="BJ72" s="0"/>
      <c r="BK72" s="0"/>
      <c r="BL72" s="0" t="n">
        <f aca="false">'02.24 по датам'!IW72</f>
        <v>0</v>
      </c>
      <c r="BM72" s="0" t="n">
        <f aca="false">'02.24 по датам'!IX72</f>
        <v>0</v>
      </c>
      <c r="BN72" s="0" t="n">
        <f aca="false">'02.24 по датам'!IY72</f>
        <v>0</v>
      </c>
      <c r="BO72" s="0"/>
      <c r="BP72" s="0"/>
      <c r="BQ72" s="0"/>
      <c r="BR72" s="0"/>
      <c r="BS72" s="0"/>
      <c r="BT72" s="0"/>
      <c r="BU72" s="0"/>
      <c r="BV72" s="1817"/>
      <c r="BW72" s="1817"/>
      <c r="BX72" s="1660"/>
      <c r="BY72" s="1660"/>
      <c r="BZ72" s="1817"/>
      <c r="CA72" s="0" t="e">
        <f aca="false">CA$4:CA$4+SUMIF($C$5:BZ$5,"Нараст. баланс",$C74:BZ74)+SUMIF($C$7:BW$7,"Итого (с ВНР)",$C74:BW74)-SUMIF($C$5:BZ$5,"Геол. снижение,  т/сут",$C74:BZ74)-SUMIF(BY$7:BZ$7,"Итого",BY74:BZ74)-SUMIF($C$7:BZ$7,"Итого (с ВСП)",$C74:BZ74)</f>
        <v>#VALUE!</v>
      </c>
      <c r="CB72" s="0"/>
      <c r="CC72" s="0" t="n">
        <v>1</v>
      </c>
      <c r="CD72" s="0" t="e">
        <f aca="false">CD$4:CD$4+SUMIF($C$5:BZ$5,"Нараст. баланс",$C74:BZ74)+SUMIF($C$7:BW$7,$C74:BW74)-SUMIF($C$5:BZ$5,"Геол. снижение,  т/сут",$C74:BZ74)-SUMIF(BY$7:BZ$7,"Итого",BY74:BZ74)</f>
        <v>#VALUE!</v>
      </c>
    </row>
    <row r="73" customFormat="false" ht="11.25" hidden="false" customHeight="true" outlineLevel="0" collapsed="false">
      <c r="A73" s="1611"/>
      <c r="B73" s="1670" t="s">
        <v>663</v>
      </c>
      <c r="C73" s="0" t="n">
        <f aca="false">'02.24 по датам'!X73</f>
        <v>0</v>
      </c>
      <c r="D73" s="0" t="n">
        <f aca="false">'02.24 по датам'!Y73</f>
        <v>0</v>
      </c>
      <c r="E73" s="0" t="n">
        <f aca="false">'02.24 по датам'!Z73</f>
        <v>0</v>
      </c>
      <c r="F73" s="0" t="n">
        <f aca="false">COUNTIF(C74:E74,"&gt;"&amp;0)</f>
        <v>0</v>
      </c>
      <c r="G73" s="0"/>
      <c r="H73" s="0" t="n">
        <f aca="false">'02.24 по датам'!AP73</f>
        <v>0</v>
      </c>
      <c r="I73" s="0" t="n">
        <f aca="false">'02.24 по датам'!AQ73</f>
        <v>0</v>
      </c>
      <c r="J73" s="0" t="n">
        <f aca="false">'02.24 по датам'!AR73</f>
        <v>0</v>
      </c>
      <c r="K73" s="0" t="n">
        <f aca="false">COUNTIF(H74:J74,"&gt;"&amp;0)</f>
        <v>0</v>
      </c>
      <c r="L73" s="0"/>
      <c r="M73" s="0" t="n">
        <f aca="false">'02.24 по датам'!BR73</f>
        <v>0</v>
      </c>
      <c r="N73" s="0" t="n">
        <f aca="false">'02.24 по датам'!BS73</f>
        <v>0</v>
      </c>
      <c r="O73" s="0" t="n">
        <f aca="false">'02.24 по датам'!BT73</f>
        <v>0</v>
      </c>
      <c r="P73" s="0" t="n">
        <f aca="false">COUNTIF(M74:O74,"&gt;"&amp;0)</f>
        <v>0</v>
      </c>
      <c r="Q73" s="0"/>
      <c r="R73" s="0" t="n">
        <f aca="false">'02.24 по датам'!CJ73</f>
        <v>0</v>
      </c>
      <c r="S73" s="0" t="n">
        <f aca="false">'02.24 по датам'!CK73</f>
        <v>0</v>
      </c>
      <c r="T73" s="0" t="n">
        <f aca="false">'02.24 по датам'!CL73</f>
        <v>0</v>
      </c>
      <c r="U73" s="0" t="n">
        <f aca="false">COUNTIF(R74:T74,"&gt;"&amp;0)</f>
        <v>0</v>
      </c>
      <c r="V73" s="0"/>
      <c r="W73" s="0" t="n">
        <f aca="false">F73+K73+P73+U73</f>
        <v>0</v>
      </c>
      <c r="X73" s="0"/>
      <c r="Y73" s="0" t="n">
        <f aca="false">'02.24 по датам'!DD73</f>
        <v>0</v>
      </c>
      <c r="Z73" s="0" t="n">
        <f aca="false">'02.24 по датам'!DE73</f>
        <v>0</v>
      </c>
      <c r="AA73" s="0" t="n">
        <f aca="false">'02.24 по датам'!DF73</f>
        <v>0</v>
      </c>
      <c r="AB73" s="0" t="n">
        <f aca="false">SUBTOTAL(9,Y75:AA75)</f>
        <v>0</v>
      </c>
      <c r="AC73" s="0"/>
      <c r="AD73" s="0" t="n">
        <f aca="false">'02.24 по датам'!DV73</f>
        <v>0</v>
      </c>
      <c r="AE73" s="0" t="n">
        <f aca="false">'02.24 по датам'!DW73</f>
        <v>0</v>
      </c>
      <c r="AF73" s="0" t="n">
        <f aca="false">'02.24 по датам'!DX73</f>
        <v>0</v>
      </c>
      <c r="AG73" s="0" t="n">
        <f aca="false">COUNTIF(AD74:AF74,"&gt;"&amp;0)</f>
        <v>0</v>
      </c>
      <c r="AH73" s="0"/>
      <c r="AI73" s="0" t="n">
        <f aca="false">'02.24 по датам'!EZ73</f>
        <v>0</v>
      </c>
      <c r="AJ73" s="0" t="n">
        <f aca="false">'02.24 по датам'!FA73</f>
        <v>0</v>
      </c>
      <c r="AK73" s="0" t="n">
        <f aca="false">'02.24 по датам'!FB73</f>
        <v>0</v>
      </c>
      <c r="AL73" s="0" t="n">
        <f aca="false">COUNTIF(AI74:AK74,"&gt;"&amp;0)</f>
        <v>0</v>
      </c>
      <c r="AM73" s="0"/>
      <c r="AN73" s="0" t="n">
        <f aca="false">'02.24 по датам'!FO73</f>
        <v>0</v>
      </c>
      <c r="AO73" s="0" t="n">
        <f aca="false">'02.24 по датам'!FP73</f>
        <v>0</v>
      </c>
      <c r="AP73" s="0" t="n">
        <f aca="false">'02.24 по датам'!FQ73</f>
        <v>0</v>
      </c>
      <c r="AQ73" s="0" t="n">
        <f aca="false">COUNTIF(AN74:AP74,"&gt;"&amp;0)</f>
        <v>0</v>
      </c>
      <c r="AR73" s="0"/>
      <c r="AS73" s="1844"/>
      <c r="AT73" s="1686"/>
      <c r="AU73" s="1686"/>
      <c r="AV73" s="1690" t="n">
        <f aca="false">SUBTOTAL(9,AS75:AU75)</f>
        <v>0</v>
      </c>
      <c r="AW73" s="1679" t="n">
        <f aca="false">SUBTOTAL(9,AS75:AU75)</f>
        <v>0</v>
      </c>
      <c r="AX73" s="1691"/>
      <c r="AY73" s="0"/>
      <c r="AZ73" s="0"/>
      <c r="BA73" s="0"/>
      <c r="BB73" s="0"/>
      <c r="BC73" s="1700"/>
      <c r="BD73" s="1700"/>
      <c r="BE73" s="1701"/>
      <c r="BF73" s="1679" t="n">
        <f aca="false">SUBTOTAL(9,BC75:BE75)</f>
        <v>0</v>
      </c>
      <c r="BG73" s="1702"/>
      <c r="BH73" s="0" t="n">
        <f aca="false">'02.24 по датам'!II73</f>
        <v>0</v>
      </c>
      <c r="BI73" s="0" t="n">
        <f aca="false">'02.24 по датам'!IJ73</f>
        <v>0</v>
      </c>
      <c r="BJ73" s="0" t="n">
        <f aca="false">SUBTOTAL(9,BH75:BI75)</f>
        <v>0</v>
      </c>
      <c r="BK73" s="0"/>
      <c r="BL73" s="0" t="n">
        <f aca="false">'02.24 по датам'!IW73</f>
        <v>0</v>
      </c>
      <c r="BM73" s="0" t="n">
        <f aca="false">'02.24 по датам'!IX73</f>
        <v>0</v>
      </c>
      <c r="BN73" s="0" t="n">
        <f aca="false">'02.24 по датам'!IY73</f>
        <v>0</v>
      </c>
      <c r="BO73" s="0" t="n">
        <f aca="false">COUNTIF(BL74:BN74,"&gt;"&amp;0)</f>
        <v>0</v>
      </c>
      <c r="BP73" s="0"/>
      <c r="BQ73" s="0"/>
      <c r="BR73" s="0"/>
      <c r="BS73" s="0"/>
      <c r="BT73" s="0"/>
      <c r="BU73" s="0"/>
      <c r="BV73" s="1827"/>
      <c r="BW73" s="1827"/>
      <c r="BX73" s="1722"/>
      <c r="BY73" s="1722"/>
      <c r="BZ73" s="1827"/>
      <c r="CA73" s="0"/>
      <c r="CB73" s="0"/>
      <c r="CC73" s="0" t="n">
        <v>2</v>
      </c>
      <c r="CD73" s="0"/>
    </row>
    <row r="74" customFormat="false" ht="11.25" hidden="false" customHeight="true" outlineLevel="0" collapsed="false">
      <c r="A74" s="1611"/>
      <c r="B74" s="1729" t="s">
        <v>661</v>
      </c>
      <c r="C74" s="0" t="n">
        <f aca="false">'02.24 по датам'!X74</f>
        <v>0</v>
      </c>
      <c r="D74" s="0" t="n">
        <f aca="false">'02.24 по датам'!Y74</f>
        <v>0</v>
      </c>
      <c r="E74" s="0" t="n">
        <f aca="false">'02.24 по датам'!Z74</f>
        <v>0</v>
      </c>
      <c r="F74" s="0" t="n">
        <f aca="false">SUBTOTAL(9,C74:E74)</f>
        <v>0</v>
      </c>
      <c r="G74" s="0" t="n">
        <f aca="false">F74+G70</f>
        <v>0</v>
      </c>
      <c r="H74" s="0" t="n">
        <f aca="false">'02.24 по датам'!AP74</f>
        <v>0</v>
      </c>
      <c r="I74" s="0" t="n">
        <f aca="false">'02.24 по датам'!AQ74</f>
        <v>0</v>
      </c>
      <c r="J74" s="0" t="n">
        <f aca="false">'02.24 по датам'!AR74</f>
        <v>0</v>
      </c>
      <c r="K74" s="0" t="n">
        <f aca="false">SUBTOTAL(9,H74:J74)</f>
        <v>0</v>
      </c>
      <c r="L74" s="0" t="n">
        <f aca="false">K74+L70</f>
        <v>0</v>
      </c>
      <c r="M74" s="0" t="n">
        <f aca="false">'02.24 по датам'!BR74</f>
        <v>0</v>
      </c>
      <c r="N74" s="0" t="n">
        <f aca="false">'02.24 по датам'!BS74</f>
        <v>0</v>
      </c>
      <c r="O74" s="0" t="n">
        <f aca="false">'02.24 по датам'!BT74</f>
        <v>0</v>
      </c>
      <c r="P74" s="0" t="n">
        <f aca="false">SUBTOTAL(9,M74:O74)</f>
        <v>0</v>
      </c>
      <c r="Q74" s="0" t="n">
        <f aca="false">P74+Q70</f>
        <v>0</v>
      </c>
      <c r="R74" s="0" t="n">
        <f aca="false">'02.24 по датам'!CJ74</f>
        <v>0</v>
      </c>
      <c r="S74" s="0" t="n">
        <f aca="false">'02.24 по датам'!CK74</f>
        <v>0</v>
      </c>
      <c r="T74" s="0" t="n">
        <f aca="false">'02.24 по датам'!CL74</f>
        <v>0</v>
      </c>
      <c r="U74" s="0" t="n">
        <f aca="false">SUBTOTAL(9,R74:T74)</f>
        <v>0</v>
      </c>
      <c r="V74" s="0" t="n">
        <f aca="false">U74+V70</f>
        <v>0</v>
      </c>
      <c r="W74" s="0" t="n">
        <f aca="false">+F74+K74+P74+U74</f>
        <v>0</v>
      </c>
      <c r="X74" s="0" t="n">
        <f aca="false">W74+X70</f>
        <v>0</v>
      </c>
      <c r="Y74" s="0" t="n">
        <f aca="false">'02.24 по датам'!DD74</f>
        <v>0</v>
      </c>
      <c r="Z74" s="0" t="n">
        <f aca="false">'02.24 по датам'!DE74</f>
        <v>0</v>
      </c>
      <c r="AA74" s="0" t="n">
        <f aca="false">'02.24 по датам'!DF74</f>
        <v>0</v>
      </c>
      <c r="AB74" s="0" t="n">
        <f aca="false">SUBTOTAL(9,Y74:AA74)</f>
        <v>0</v>
      </c>
      <c r="AC74" s="0" t="n">
        <f aca="false">AB74:AB74+IF($B70:$B70=2,0,AC70:AC70)</f>
        <v>0</v>
      </c>
      <c r="AD74" s="0" t="n">
        <f aca="false">'02.24 по датам'!DV74</f>
        <v>0</v>
      </c>
      <c r="AE74" s="0" t="n">
        <f aca="false">'02.24 по датам'!DW74</f>
        <v>0</v>
      </c>
      <c r="AF74" s="0" t="n">
        <f aca="false">'02.24 по датам'!DX74</f>
        <v>0</v>
      </c>
      <c r="AG74" s="0" t="n">
        <f aca="false">SUBTOTAL(9,AD74:AF74)</f>
        <v>0</v>
      </c>
      <c r="AH74" s="0" t="n">
        <f aca="false">AG74:AG74+IF($B70:$B70=2,0,AH70:AH70)</f>
        <v>0</v>
      </c>
      <c r="AI74" s="0" t="n">
        <f aca="false">'02.24 по датам'!EZ74</f>
        <v>0</v>
      </c>
      <c r="AJ74" s="0" t="n">
        <f aca="false">'02.24 по датам'!FA74</f>
        <v>0</v>
      </c>
      <c r="AK74" s="0" t="n">
        <f aca="false">'02.24 по датам'!FB74</f>
        <v>0</v>
      </c>
      <c r="AL74" s="0" t="n">
        <f aca="false">SUBTOTAL(9,AI74:AK74)</f>
        <v>0</v>
      </c>
      <c r="AM74" s="0" t="n">
        <f aca="false">AL74:AL74+IF($B70:$B70=2,0,AM70:AM70)</f>
        <v>0</v>
      </c>
      <c r="AN74" s="0" t="n">
        <f aca="false">'02.24 по датам'!FO74</f>
        <v>0</v>
      </c>
      <c r="AO74" s="0" t="n">
        <f aca="false">'02.24 по датам'!FP74</f>
        <v>0</v>
      </c>
      <c r="AP74" s="0" t="n">
        <f aca="false">'02.24 по датам'!FQ74</f>
        <v>0</v>
      </c>
      <c r="AQ74" s="0" t="n">
        <f aca="false">SUBTOTAL(9,AN74:AP74)</f>
        <v>0</v>
      </c>
      <c r="AR74" s="0" t="n">
        <f aca="false">AQ74:AQ74+IF($B70:$B70=2,0,AR70:AR70)</f>
        <v>0</v>
      </c>
      <c r="AS74" s="1851"/>
      <c r="AT74" s="1744"/>
      <c r="AU74" s="1744"/>
      <c r="AV74" s="1748" t="n">
        <f aca="false">SUBTOTAL(9,AS74:AU74)</f>
        <v>0</v>
      </c>
      <c r="AW74" s="1738" t="n">
        <f aca="false">SUBTOTAL(9,AS74:AU74)</f>
        <v>0</v>
      </c>
      <c r="AX74" s="1737" t="n">
        <f aca="false">AW74:AW74+IF($B70:$B70=2,0,AX70:AX70)</f>
        <v>0</v>
      </c>
      <c r="AY74" s="0"/>
      <c r="AZ74" s="0" t="e">
        <f aca="false">IF(IF($CE$10=$CE$1,"",CD72-$CE$10)&lt;0,IF($CE$10=$CE$1,"",-CD72+$CE$10),"")</f>
        <v>#VALUE!</v>
      </c>
      <c r="BA74" s="0" t="e">
        <f aca="false">SUBTOTAL(9,AY74:AZ74)</f>
        <v>#VALUE!</v>
      </c>
      <c r="BB74" s="0" t="n">
        <f aca="false">$BB$3+BB70</f>
        <v>191.52</v>
      </c>
      <c r="BC74" s="1757"/>
      <c r="BD74" s="1757"/>
      <c r="BE74" s="1758"/>
      <c r="BF74" s="1738" t="n">
        <f aca="false">SUBTOTAL(9,BC74:BE74)</f>
        <v>0</v>
      </c>
      <c r="BG74" s="1748" t="n">
        <f aca="false">BF74:BF74+IF($B70:$B70=2,0,BG70:BG70)</f>
        <v>50</v>
      </c>
      <c r="BH74" s="0" t="n">
        <f aca="false">'02.24 по датам'!II74</f>
        <v>0</v>
      </c>
      <c r="BI74" s="0" t="n">
        <f aca="false">'02.24 по датам'!IJ74</f>
        <v>0</v>
      </c>
      <c r="BJ74" s="0" t="n">
        <f aca="false">SUBTOTAL(9,BH74:BI74)</f>
        <v>0</v>
      </c>
      <c r="BK74" s="0" t="n">
        <f aca="false">BJ74:BJ74+IF($B70:$B70=2,0,BK70:BK70)</f>
        <v>0</v>
      </c>
      <c r="BL74" s="0" t="n">
        <f aca="false">'02.24 по датам'!IW74</f>
        <v>0</v>
      </c>
      <c r="BM74" s="0" t="n">
        <f aca="false">'02.24 по датам'!IX74</f>
        <v>0</v>
      </c>
      <c r="BN74" s="0" t="n">
        <f aca="false">'02.24 по датам'!IY74</f>
        <v>0</v>
      </c>
      <c r="BO74" s="0" t="n">
        <f aca="false">SUBTOTAL(9,BL74:BN74)</f>
        <v>0</v>
      </c>
      <c r="BP74" s="0" t="n">
        <f aca="false">BO74:BO74+IF($B70:$B70=2,0,BP70:BP70)</f>
        <v>0</v>
      </c>
      <c r="BQ74" s="0"/>
      <c r="BR74" s="0"/>
      <c r="BS74" s="0" t="e">
        <f aca="false">IF(IF($CE$10=$CE$1,"",CD72-$CE$10)&gt;0,IF($CE$10=$CE$1,"",CD72-$CE$10),"")</f>
        <v>#VALUE!</v>
      </c>
      <c r="BT74" s="0" t="e">
        <f aca="false">SUBTOTAL(9,BQ74:BS74)</f>
        <v>#VALUE!</v>
      </c>
      <c r="BU74" s="0" t="n">
        <f aca="false">SUMIF($C$5:BT$5,"Накопленный эффект, т/сут",$C74:BT74)+SUMIF($C$5:BT$5,"Нараст.  по потенциалу",$C74:BT74)-SUMIF($C$5:BT$5,"Нараст. по остановкам",$C74:BT74)-SUMIF($C$5:BT$5,"ИТОГО перевод в ППД",$C74:BT74)-SUMIF($C$5:BT$5,"ИТОГО  нерент, по распоряж.",$C74:BT74)-SUMIF($C$5:BT$5,"ИТОГО ост. дебит от ЗБС, Углуб., ПВЛГ/ПНЛГ",$C74:BT74)</f>
        <v>-50</v>
      </c>
      <c r="BV74" s="1764"/>
      <c r="BW74" s="1764"/>
      <c r="BX74" s="1771"/>
      <c r="BY74" s="1771"/>
      <c r="BZ74" s="1764" t="n">
        <f aca="false">SUBTOTAL(9,BV74:BY74)</f>
        <v>0</v>
      </c>
      <c r="CA74" s="0"/>
      <c r="CB74" s="0" t="n">
        <f aca="false">CB$4:CB$4+SUMIF($C$5:BZ$5,"Нараст. по остановкам",$C74:BZ74)-SUMIF($C$5:BZ$5,"Нараст.  по потенциалу",$C74:BZ74)</f>
        <v>81.893</v>
      </c>
      <c r="CC74" s="0" t="n">
        <v>3</v>
      </c>
      <c r="CD74" s="0"/>
    </row>
    <row r="75" customFormat="false" ht="1.5" hidden="false" customHeight="true" outlineLevel="0" collapsed="false">
      <c r="A75" s="1777"/>
      <c r="B75" s="1777"/>
      <c r="C75" s="0" t="n">
        <f aca="false">'02.24 по датам'!X75</f>
        <v>0</v>
      </c>
      <c r="D75" s="0" t="n">
        <f aca="false">'02.24 по датам'!Y75</f>
        <v>0</v>
      </c>
      <c r="E75" s="0" t="n">
        <f aca="false">'02.24 по датам'!Z75</f>
        <v>0</v>
      </c>
      <c r="F75" s="0"/>
      <c r="G75" s="0"/>
      <c r="H75" s="0" t="n">
        <f aca="false">'02.24 по датам'!AP75</f>
        <v>0</v>
      </c>
      <c r="I75" s="0" t="n">
        <f aca="false">'02.24 по датам'!AQ75</f>
        <v>0</v>
      </c>
      <c r="J75" s="0" t="n">
        <f aca="false">'02.24 по датам'!AR75</f>
        <v>0</v>
      </c>
      <c r="K75" s="0"/>
      <c r="L75" s="0"/>
      <c r="M75" s="0" t="n">
        <f aca="false">'02.24 по датам'!BR75</f>
        <v>0</v>
      </c>
      <c r="N75" s="0" t="n">
        <f aca="false">'02.24 по датам'!BS75</f>
        <v>0</v>
      </c>
      <c r="O75" s="0" t="n">
        <f aca="false">'02.24 по датам'!BT75</f>
        <v>0</v>
      </c>
      <c r="P75" s="0"/>
      <c r="Q75" s="0"/>
      <c r="R75" s="0" t="n">
        <f aca="false">'02.24 по датам'!CJ75</f>
        <v>0</v>
      </c>
      <c r="S75" s="0" t="n">
        <f aca="false">'02.24 по датам'!CK75</f>
        <v>0</v>
      </c>
      <c r="T75" s="0" t="n">
        <f aca="false">'02.24 по датам'!CL75</f>
        <v>0</v>
      </c>
      <c r="U75" s="0"/>
      <c r="V75" s="0"/>
      <c r="W75" s="0"/>
      <c r="X75" s="0"/>
      <c r="Y75" s="0" t="n">
        <f aca="false">'02.24 по датам'!DD75</f>
        <v>0</v>
      </c>
      <c r="Z75" s="0" t="n">
        <f aca="false">'02.24 по датам'!DE75</f>
        <v>0</v>
      </c>
      <c r="AA75" s="0" t="n">
        <f aca="false">'02.24 по датам'!DF75</f>
        <v>0</v>
      </c>
      <c r="AB75" s="0"/>
      <c r="AC75" s="0"/>
      <c r="AD75" s="0" t="n">
        <f aca="false">'02.24 по датам'!DV75</f>
        <v>0</v>
      </c>
      <c r="AE75" s="0" t="n">
        <f aca="false">'02.24 по датам'!DW75</f>
        <v>0</v>
      </c>
      <c r="AF75" s="0" t="n">
        <f aca="false">'02.24 по датам'!DX75</f>
        <v>0</v>
      </c>
      <c r="AG75" s="0"/>
      <c r="AH75" s="0"/>
      <c r="AI75" s="0" t="n">
        <f aca="false">'02.24 по датам'!EZ75</f>
        <v>0</v>
      </c>
      <c r="AJ75" s="0" t="n">
        <f aca="false">'02.24 по датам'!FA75</f>
        <v>0</v>
      </c>
      <c r="AK75" s="0" t="n">
        <f aca="false">'02.24 по датам'!FB75</f>
        <v>0</v>
      </c>
      <c r="AL75" s="0"/>
      <c r="AM75" s="0"/>
      <c r="AN75" s="0" t="n">
        <f aca="false">'02.24 по датам'!FO75</f>
        <v>0</v>
      </c>
      <c r="AO75" s="0" t="n">
        <f aca="false">'02.24 по датам'!FP75</f>
        <v>0</v>
      </c>
      <c r="AP75" s="0" t="n">
        <f aca="false">'02.24 по датам'!FQ75</f>
        <v>0</v>
      </c>
      <c r="AQ75" s="0"/>
      <c r="AR75" s="0"/>
      <c r="AS75" s="1779"/>
      <c r="AT75" s="1779"/>
      <c r="AU75" s="1779"/>
      <c r="AV75" s="1783"/>
      <c r="AW75" s="1783"/>
      <c r="AX75" s="1783"/>
      <c r="AY75" s="0"/>
      <c r="AZ75" s="0"/>
      <c r="BA75" s="0"/>
      <c r="BB75" s="1790"/>
      <c r="BC75" s="1757"/>
      <c r="BD75" s="1757"/>
      <c r="BE75" s="1787"/>
      <c r="BF75" s="1783"/>
      <c r="BG75" s="1783"/>
      <c r="BH75" s="0" t="n">
        <f aca="false">'02.24 по датам'!II75</f>
        <v>0</v>
      </c>
      <c r="BI75" s="0" t="n">
        <f aca="false">'02.24 по датам'!IJ75</f>
        <v>0</v>
      </c>
      <c r="BJ75" s="0"/>
      <c r="BK75" s="0"/>
      <c r="BL75" s="0" t="n">
        <f aca="false">'02.24 по датам'!IW75</f>
        <v>0</v>
      </c>
      <c r="BM75" s="0" t="n">
        <f aca="false">'02.24 по датам'!IX75</f>
        <v>0</v>
      </c>
      <c r="BN75" s="0" t="n">
        <f aca="false">'02.24 по датам'!IY75</f>
        <v>0</v>
      </c>
      <c r="BO75" s="0"/>
      <c r="BP75" s="0"/>
      <c r="BQ75" s="0"/>
      <c r="BR75" s="0"/>
      <c r="BS75" s="0"/>
      <c r="BT75" s="0"/>
      <c r="BU75" s="0"/>
      <c r="BV75" s="1792"/>
      <c r="BW75" s="1792"/>
      <c r="BX75" s="1792"/>
      <c r="BY75" s="1792"/>
      <c r="BZ75" s="1792"/>
      <c r="CA75" s="0"/>
      <c r="CB75" s="0"/>
      <c r="CC75" s="0" t="n">
        <v>4</v>
      </c>
      <c r="CD75" s="0"/>
      <c r="CE75" s="1797"/>
    </row>
    <row r="76" customFormat="false" ht="11.25" hidden="false" customHeight="true" outlineLevel="0" collapsed="false">
      <c r="A76" s="1611" t="n">
        <f aca="false">A72+1</f>
        <v>45339</v>
      </c>
      <c r="B76" s="1612" t="s">
        <v>662</v>
      </c>
      <c r="C76" s="0" t="n">
        <f aca="false">'02.24 по датам'!X76</f>
        <v>0</v>
      </c>
      <c r="D76" s="0" t="n">
        <f aca="false">'02.24 по датам'!Y76</f>
        <v>0</v>
      </c>
      <c r="E76" s="0" t="n">
        <f aca="false">'02.24 по датам'!Z76</f>
        <v>0</v>
      </c>
      <c r="F76" s="0"/>
      <c r="G76" s="0"/>
      <c r="H76" s="0" t="n">
        <f aca="false">'02.24 по датам'!AP76</f>
        <v>0</v>
      </c>
      <c r="I76" s="0" t="n">
        <f aca="false">'02.24 по датам'!AQ76</f>
        <v>0</v>
      </c>
      <c r="J76" s="0" t="n">
        <f aca="false">'02.24 по датам'!AR76</f>
        <v>0</v>
      </c>
      <c r="K76" s="0"/>
      <c r="L76" s="0"/>
      <c r="M76" s="0" t="n">
        <f aca="false">'02.24 по датам'!BR76</f>
        <v>0</v>
      </c>
      <c r="N76" s="0" t="n">
        <f aca="false">'02.24 по датам'!BS76</f>
        <v>0</v>
      </c>
      <c r="O76" s="0" t="n">
        <f aca="false">'02.24 по датам'!BT76</f>
        <v>0</v>
      </c>
      <c r="P76" s="0"/>
      <c r="Q76" s="0"/>
      <c r="R76" s="0" t="n">
        <f aca="false">'02.24 по датам'!CJ76</f>
        <v>0</v>
      </c>
      <c r="S76" s="0" t="n">
        <f aca="false">'02.24 по датам'!CK76</f>
        <v>0</v>
      </c>
      <c r="T76" s="0" t="n">
        <f aca="false">'02.24 по датам'!CL76</f>
        <v>0</v>
      </c>
      <c r="U76" s="0"/>
      <c r="V76" s="0"/>
      <c r="W76" s="0"/>
      <c r="X76" s="0"/>
      <c r="Y76" s="0" t="n">
        <f aca="false">'02.24 по датам'!DD76</f>
        <v>0</v>
      </c>
      <c r="Z76" s="0" t="n">
        <f aca="false">'02.24 по датам'!DE76</f>
        <v>0</v>
      </c>
      <c r="AA76" s="0" t="n">
        <f aca="false">'02.24 по датам'!DF76</f>
        <v>0</v>
      </c>
      <c r="AB76" s="0"/>
      <c r="AC76" s="0"/>
      <c r="AD76" s="0" t="n">
        <f aca="false">'02.24 по датам'!DV76</f>
        <v>0</v>
      </c>
      <c r="AE76" s="0" t="n">
        <f aca="false">'02.24 по датам'!DW76</f>
        <v>0</v>
      </c>
      <c r="AF76" s="0" t="n">
        <f aca="false">'02.24 по датам'!DX76</f>
        <v>0</v>
      </c>
      <c r="AG76" s="0"/>
      <c r="AH76" s="0"/>
      <c r="AI76" s="0" t="n">
        <f aca="false">'02.24 по датам'!EZ76</f>
        <v>0</v>
      </c>
      <c r="AJ76" s="0" t="n">
        <f aca="false">'02.24 по датам'!FA76</f>
        <v>0</v>
      </c>
      <c r="AK76" s="0" t="n">
        <f aca="false">'02.24 по датам'!FB76</f>
        <v>0</v>
      </c>
      <c r="AL76" s="0"/>
      <c r="AM76" s="0"/>
      <c r="AN76" s="0" t="n">
        <f aca="false">'02.24 по датам'!FO76</f>
        <v>0</v>
      </c>
      <c r="AO76" s="0" t="n">
        <f aca="false">'02.24 по датам'!FP76</f>
        <v>0</v>
      </c>
      <c r="AP76" s="0" t="n">
        <f aca="false">'02.24 по датам'!FQ76</f>
        <v>0</v>
      </c>
      <c r="AQ76" s="0"/>
      <c r="AR76" s="0"/>
      <c r="AS76" s="1627"/>
      <c r="AT76" s="1627"/>
      <c r="AU76" s="1615"/>
      <c r="AV76" s="1631"/>
      <c r="AW76" s="1621"/>
      <c r="AX76" s="1620"/>
      <c r="AY76" s="0"/>
      <c r="AZ76" s="0"/>
      <c r="BA76" s="0"/>
      <c r="BB76" s="0"/>
      <c r="BC76" s="1639"/>
      <c r="BD76" s="1640"/>
      <c r="BE76" s="1842"/>
      <c r="BF76" s="1621"/>
      <c r="BG76" s="1631"/>
      <c r="BH76" s="0" t="n">
        <f aca="false">'02.24 по датам'!II76</f>
        <v>0</v>
      </c>
      <c r="BI76" s="0" t="n">
        <f aca="false">'02.24 по датам'!IJ76</f>
        <v>0</v>
      </c>
      <c r="BJ76" s="0"/>
      <c r="BK76" s="0"/>
      <c r="BL76" s="0" t="n">
        <f aca="false">'02.24 по датам'!IW76</f>
        <v>0</v>
      </c>
      <c r="BM76" s="0" t="n">
        <f aca="false">'02.24 по датам'!IX76</f>
        <v>0</v>
      </c>
      <c r="BN76" s="0" t="n">
        <f aca="false">'02.24 по датам'!IY76</f>
        <v>0</v>
      </c>
      <c r="BO76" s="0"/>
      <c r="BP76" s="0"/>
      <c r="BQ76" s="0"/>
      <c r="BR76" s="0"/>
      <c r="BS76" s="0"/>
      <c r="BT76" s="0"/>
      <c r="BU76" s="0"/>
      <c r="BV76" s="1817"/>
      <c r="BW76" s="1660"/>
      <c r="BX76" s="1660"/>
      <c r="BY76" s="1660"/>
      <c r="BZ76" s="1817"/>
      <c r="CA76" s="0" t="e">
        <f aca="false">CA$4:CA$4+SUMIF($C$5:BZ$5,"Нараст. баланс",$C78:BZ78)+SUMIF($C$7:BW$7,"Итого (с ВНР)",$C78:BW78)-SUMIF($C$5:BZ$5,"Геол. снижение,  т/сут",$C78:BZ78)-SUMIF(BY$7:BZ$7,"Итого",BY78:BZ78)-SUMIF($C$7:BZ$7,"Итого (с ВСП)",$C78:BZ78)</f>
        <v>#VALUE!</v>
      </c>
      <c r="CB76" s="0"/>
      <c r="CC76" s="0" t="n">
        <v>1</v>
      </c>
      <c r="CD76" s="0" t="e">
        <f aca="false">CD$4:CD$4+SUMIF($C$5:BZ$5,"Нараст. баланс",$C78:BZ78)+SUMIF($C$7:BW$7,$C78:BW78)-SUMIF($C$5:BZ$5,"Геол. снижение,  т/сут",$C78:BZ78)-SUMIF(BY$7:BZ$7,"Итого",BY78:BZ78)</f>
        <v>#VALUE!</v>
      </c>
    </row>
    <row r="77" customFormat="false" ht="11.25" hidden="false" customHeight="true" outlineLevel="0" collapsed="false">
      <c r="A77" s="1611"/>
      <c r="B77" s="1670" t="s">
        <v>663</v>
      </c>
      <c r="C77" s="0" t="n">
        <f aca="false">'02.24 по датам'!X77</f>
        <v>0</v>
      </c>
      <c r="D77" s="0" t="n">
        <f aca="false">'02.24 по датам'!Y77</f>
        <v>0</v>
      </c>
      <c r="E77" s="0" t="n">
        <f aca="false">'02.24 по датам'!Z77</f>
        <v>0</v>
      </c>
      <c r="F77" s="0" t="n">
        <f aca="false">COUNTIF(C78:E78,"&gt;"&amp;0)</f>
        <v>0</v>
      </c>
      <c r="G77" s="0"/>
      <c r="H77" s="0" t="n">
        <f aca="false">'02.24 по датам'!AP77</f>
        <v>0</v>
      </c>
      <c r="I77" s="0" t="n">
        <f aca="false">'02.24 по датам'!AQ77</f>
        <v>0</v>
      </c>
      <c r="J77" s="0" t="n">
        <f aca="false">'02.24 по датам'!AR77</f>
        <v>0</v>
      </c>
      <c r="K77" s="0" t="n">
        <f aca="false">COUNTIF(H78:J78,"&gt;"&amp;0)</f>
        <v>0</v>
      </c>
      <c r="L77" s="0"/>
      <c r="M77" s="0" t="n">
        <f aca="false">'02.24 по датам'!BR77</f>
        <v>0</v>
      </c>
      <c r="N77" s="0" t="n">
        <f aca="false">'02.24 по датам'!BS77</f>
        <v>0</v>
      </c>
      <c r="O77" s="0" t="n">
        <f aca="false">'02.24 по датам'!BT77</f>
        <v>0</v>
      </c>
      <c r="P77" s="0" t="n">
        <f aca="false">COUNTIF(M78:O78,"&gt;"&amp;0)</f>
        <v>0</v>
      </c>
      <c r="Q77" s="0"/>
      <c r="R77" s="0" t="n">
        <f aca="false">'02.24 по датам'!CJ77</f>
        <v>0</v>
      </c>
      <c r="S77" s="0" t="n">
        <f aca="false">'02.24 по датам'!CK77</f>
        <v>0</v>
      </c>
      <c r="T77" s="0" t="n">
        <f aca="false">'02.24 по датам'!CL77</f>
        <v>0</v>
      </c>
      <c r="U77" s="0" t="n">
        <f aca="false">COUNTIF(R78:T78,"&gt;"&amp;0)</f>
        <v>0</v>
      </c>
      <c r="V77" s="0"/>
      <c r="W77" s="0" t="n">
        <f aca="false">F77+K77+P77+U77</f>
        <v>0</v>
      </c>
      <c r="X77" s="0"/>
      <c r="Y77" s="0" t="n">
        <f aca="false">'02.24 по датам'!DD77</f>
        <v>0</v>
      </c>
      <c r="Z77" s="0" t="n">
        <f aca="false">'02.24 по датам'!DE77</f>
        <v>0</v>
      </c>
      <c r="AA77" s="0" t="n">
        <f aca="false">'02.24 по датам'!DF77</f>
        <v>0</v>
      </c>
      <c r="AB77" s="0" t="n">
        <f aca="false">SUBTOTAL(9,Y79:AA79)</f>
        <v>0</v>
      </c>
      <c r="AC77" s="0"/>
      <c r="AD77" s="0" t="n">
        <f aca="false">'02.24 по датам'!DV77</f>
        <v>0</v>
      </c>
      <c r="AE77" s="0" t="n">
        <f aca="false">'02.24 по датам'!DW77</f>
        <v>0</v>
      </c>
      <c r="AF77" s="0" t="n">
        <f aca="false">'02.24 по датам'!DX77</f>
        <v>0</v>
      </c>
      <c r="AG77" s="0" t="n">
        <f aca="false">COUNTIF(AD78:AF78,"&gt;"&amp;0)</f>
        <v>0</v>
      </c>
      <c r="AH77" s="0"/>
      <c r="AI77" s="0" t="n">
        <f aca="false">'02.24 по датам'!EZ77</f>
        <v>0</v>
      </c>
      <c r="AJ77" s="0" t="n">
        <f aca="false">'02.24 по датам'!FA77</f>
        <v>0</v>
      </c>
      <c r="AK77" s="0" t="n">
        <f aca="false">'02.24 по датам'!FB77</f>
        <v>0</v>
      </c>
      <c r="AL77" s="0" t="n">
        <f aca="false">COUNTIF(AI78:AK78,"&gt;"&amp;0)</f>
        <v>0</v>
      </c>
      <c r="AM77" s="0"/>
      <c r="AN77" s="0" t="n">
        <f aca="false">'02.24 по датам'!FO77</f>
        <v>0</v>
      </c>
      <c r="AO77" s="0" t="n">
        <f aca="false">'02.24 по датам'!FP77</f>
        <v>0</v>
      </c>
      <c r="AP77" s="0" t="n">
        <f aca="false">'02.24 по датам'!FQ77</f>
        <v>0</v>
      </c>
      <c r="AQ77" s="0" t="n">
        <f aca="false">COUNTIF(AN78:AP78,"&gt;"&amp;0)</f>
        <v>0</v>
      </c>
      <c r="AR77" s="0"/>
      <c r="AS77" s="1686"/>
      <c r="AT77" s="1686"/>
      <c r="AU77" s="1673"/>
      <c r="AV77" s="1690" t="n">
        <f aca="false">SUBTOTAL(9,AS79:AU79)</f>
        <v>0</v>
      </c>
      <c r="AW77" s="1679" t="n">
        <f aca="false">SUBTOTAL(9,AS79:AU79)</f>
        <v>0</v>
      </c>
      <c r="AX77" s="1691"/>
      <c r="AY77" s="0"/>
      <c r="AZ77" s="0"/>
      <c r="BA77" s="0"/>
      <c r="BB77" s="0"/>
      <c r="BC77" s="1699"/>
      <c r="BD77" s="1700"/>
      <c r="BE77" s="1847"/>
      <c r="BF77" s="1679" t="n">
        <f aca="false">SUBTOTAL(9,BC79:BE79)</f>
        <v>0</v>
      </c>
      <c r="BG77" s="1702"/>
      <c r="BH77" s="0" t="n">
        <f aca="false">'02.24 по датам'!II77</f>
        <v>0</v>
      </c>
      <c r="BI77" s="0" t="n">
        <f aca="false">'02.24 по датам'!IJ77</f>
        <v>0</v>
      </c>
      <c r="BJ77" s="0" t="n">
        <f aca="false">SUBTOTAL(9,BH79:BI79)</f>
        <v>0</v>
      </c>
      <c r="BK77" s="0"/>
      <c r="BL77" s="0" t="n">
        <f aca="false">'02.24 по датам'!IW77</f>
        <v>0</v>
      </c>
      <c r="BM77" s="0" t="n">
        <f aca="false">'02.24 по датам'!IX77</f>
        <v>0</v>
      </c>
      <c r="BN77" s="0" t="n">
        <f aca="false">'02.24 по датам'!IY77</f>
        <v>0</v>
      </c>
      <c r="BO77" s="0" t="n">
        <f aca="false">COUNTIF(BL78:BN78,"&gt;"&amp;0)</f>
        <v>0</v>
      </c>
      <c r="BP77" s="0"/>
      <c r="BQ77" s="0"/>
      <c r="BR77" s="0"/>
      <c r="BS77" s="0"/>
      <c r="BT77" s="0"/>
      <c r="BU77" s="0"/>
      <c r="BV77" s="1827"/>
      <c r="BW77" s="1722"/>
      <c r="BX77" s="1722"/>
      <c r="BY77" s="1722"/>
      <c r="BZ77" s="1827"/>
      <c r="CA77" s="0"/>
      <c r="CB77" s="0"/>
      <c r="CC77" s="0" t="n">
        <v>2</v>
      </c>
      <c r="CD77" s="0"/>
    </row>
    <row r="78" customFormat="false" ht="11.25" hidden="false" customHeight="true" outlineLevel="0" collapsed="false">
      <c r="A78" s="1611"/>
      <c r="B78" s="1729" t="s">
        <v>661</v>
      </c>
      <c r="C78" s="0" t="n">
        <f aca="false">'02.24 по датам'!X78</f>
        <v>0</v>
      </c>
      <c r="D78" s="0" t="n">
        <f aca="false">'02.24 по датам'!Y78</f>
        <v>0</v>
      </c>
      <c r="E78" s="0" t="n">
        <f aca="false">'02.24 по датам'!Z78</f>
        <v>0</v>
      </c>
      <c r="F78" s="0" t="n">
        <f aca="false">SUBTOTAL(9,C78:E78)</f>
        <v>0</v>
      </c>
      <c r="G78" s="0" t="n">
        <f aca="false">F78+G74</f>
        <v>0</v>
      </c>
      <c r="H78" s="0" t="n">
        <f aca="false">'02.24 по датам'!AP78</f>
        <v>0</v>
      </c>
      <c r="I78" s="0" t="n">
        <f aca="false">'02.24 по датам'!AQ78</f>
        <v>0</v>
      </c>
      <c r="J78" s="0" t="n">
        <f aca="false">'02.24 по датам'!AR78</f>
        <v>0</v>
      </c>
      <c r="K78" s="0" t="n">
        <f aca="false">SUBTOTAL(9,H78:J78)</f>
        <v>0</v>
      </c>
      <c r="L78" s="0" t="n">
        <f aca="false">K78+L74</f>
        <v>0</v>
      </c>
      <c r="M78" s="0" t="n">
        <f aca="false">'02.24 по датам'!BR78</f>
        <v>0</v>
      </c>
      <c r="N78" s="0" t="n">
        <f aca="false">'02.24 по датам'!BS78</f>
        <v>0</v>
      </c>
      <c r="O78" s="0" t="n">
        <f aca="false">'02.24 по датам'!BT78</f>
        <v>0</v>
      </c>
      <c r="P78" s="0" t="n">
        <f aca="false">SUBTOTAL(9,M78:O78)</f>
        <v>0</v>
      </c>
      <c r="Q78" s="0" t="n">
        <f aca="false">P78+Q74</f>
        <v>0</v>
      </c>
      <c r="R78" s="0" t="n">
        <f aca="false">'02.24 по датам'!CJ78</f>
        <v>0</v>
      </c>
      <c r="S78" s="0" t="n">
        <f aca="false">'02.24 по датам'!CK78</f>
        <v>0</v>
      </c>
      <c r="T78" s="0" t="n">
        <f aca="false">'02.24 по датам'!CL78</f>
        <v>0</v>
      </c>
      <c r="U78" s="0" t="n">
        <f aca="false">SUBTOTAL(9,R78:T78)</f>
        <v>0</v>
      </c>
      <c r="V78" s="0" t="n">
        <f aca="false">U78+V74</f>
        <v>0</v>
      </c>
      <c r="W78" s="0" t="n">
        <f aca="false">+F78+K78+P78+U78</f>
        <v>0</v>
      </c>
      <c r="X78" s="0" t="n">
        <f aca="false">W78+X74</f>
        <v>0</v>
      </c>
      <c r="Y78" s="0" t="n">
        <f aca="false">'02.24 по датам'!DD78</f>
        <v>0</v>
      </c>
      <c r="Z78" s="0" t="n">
        <f aca="false">'02.24 по датам'!DE78</f>
        <v>0</v>
      </c>
      <c r="AA78" s="0" t="n">
        <f aca="false">'02.24 по датам'!DF78</f>
        <v>0</v>
      </c>
      <c r="AB78" s="0" t="n">
        <f aca="false">SUBTOTAL(9,Y78:AA78)</f>
        <v>0</v>
      </c>
      <c r="AC78" s="0" t="n">
        <f aca="false">AB78:AB78+IF($B74:$B74=2,0,AC74:AC74)</f>
        <v>0</v>
      </c>
      <c r="AD78" s="0" t="n">
        <f aca="false">'02.24 по датам'!DV78</f>
        <v>0</v>
      </c>
      <c r="AE78" s="0" t="n">
        <f aca="false">'02.24 по датам'!DW78</f>
        <v>0</v>
      </c>
      <c r="AF78" s="0" t="n">
        <f aca="false">'02.24 по датам'!DX78</f>
        <v>0</v>
      </c>
      <c r="AG78" s="0" t="n">
        <f aca="false">SUBTOTAL(9,AD78:AF78)</f>
        <v>0</v>
      </c>
      <c r="AH78" s="0" t="n">
        <f aca="false">AG78:AG78+IF($B74:$B74=2,0,AH74:AH74)</f>
        <v>0</v>
      </c>
      <c r="AI78" s="0" t="n">
        <f aca="false">'02.24 по датам'!EZ78</f>
        <v>0</v>
      </c>
      <c r="AJ78" s="0" t="n">
        <f aca="false">'02.24 по датам'!FA78</f>
        <v>0</v>
      </c>
      <c r="AK78" s="0" t="n">
        <f aca="false">'02.24 по датам'!FB78</f>
        <v>0</v>
      </c>
      <c r="AL78" s="0" t="n">
        <f aca="false">SUBTOTAL(9,AI78:AK78)</f>
        <v>0</v>
      </c>
      <c r="AM78" s="0" t="n">
        <f aca="false">AL78:AL78+IF($B74:$B74=2,0,AM74:AM74)</f>
        <v>0</v>
      </c>
      <c r="AN78" s="0" t="n">
        <f aca="false">'02.24 по датам'!FO78</f>
        <v>0</v>
      </c>
      <c r="AO78" s="0" t="n">
        <f aca="false">'02.24 по датам'!FP78</f>
        <v>0</v>
      </c>
      <c r="AP78" s="0" t="n">
        <f aca="false">'02.24 по датам'!FQ78</f>
        <v>0</v>
      </c>
      <c r="AQ78" s="0" t="n">
        <f aca="false">SUBTOTAL(9,AN78:AP78)</f>
        <v>0</v>
      </c>
      <c r="AR78" s="0" t="n">
        <f aca="false">AQ78:AQ78+IF($B74:$B74=2,0,AR74:AR74)</f>
        <v>0</v>
      </c>
      <c r="AS78" s="1744"/>
      <c r="AT78" s="1744"/>
      <c r="AU78" s="1732"/>
      <c r="AV78" s="1748" t="n">
        <f aca="false">SUBTOTAL(9,AS78:AU78)</f>
        <v>0</v>
      </c>
      <c r="AW78" s="1738" t="n">
        <f aca="false">SUBTOTAL(9,AS78:AU78)</f>
        <v>0</v>
      </c>
      <c r="AX78" s="1737" t="n">
        <f aca="false">AW78:AW78+IF($B74:$B74=2,0,AX74:AX74)</f>
        <v>0</v>
      </c>
      <c r="AY78" s="0"/>
      <c r="AZ78" s="0" t="e">
        <f aca="false">IF(IF($CE$10=$CE$1,"",CD76-$CE$10)&lt;0,IF($CE$10=$CE$1,"",-CD76+$CE$10),"")</f>
        <v>#VALUE!</v>
      </c>
      <c r="BA78" s="0" t="e">
        <f aca="false">SUBTOTAL(9,AY78:AZ78)</f>
        <v>#VALUE!</v>
      </c>
      <c r="BB78" s="0" t="n">
        <f aca="false">$BB$3+BB74</f>
        <v>203.49</v>
      </c>
      <c r="BC78" s="1756"/>
      <c r="BD78" s="1757"/>
      <c r="BE78" s="1832"/>
      <c r="BF78" s="1738" t="n">
        <f aca="false">SUBTOTAL(9,BC78:BE78)</f>
        <v>0</v>
      </c>
      <c r="BG78" s="1748" t="n">
        <f aca="false">BF78:BF78+IF($B74:$B74=2,0,BG74:BG74)</f>
        <v>50</v>
      </c>
      <c r="BH78" s="0" t="n">
        <f aca="false">'02.24 по датам'!II78</f>
        <v>0</v>
      </c>
      <c r="BI78" s="0" t="n">
        <f aca="false">'02.24 по датам'!IJ78</f>
        <v>0</v>
      </c>
      <c r="BJ78" s="0" t="n">
        <f aca="false">SUBTOTAL(9,BH78:BI78)</f>
        <v>0</v>
      </c>
      <c r="BK78" s="0" t="n">
        <f aca="false">BJ78:BJ78+IF($B74:$B74=2,0,BK74:BK74)</f>
        <v>0</v>
      </c>
      <c r="BL78" s="0" t="n">
        <f aca="false">'02.24 по датам'!IW78</f>
        <v>0</v>
      </c>
      <c r="BM78" s="0" t="n">
        <f aca="false">'02.24 по датам'!IX78</f>
        <v>0</v>
      </c>
      <c r="BN78" s="0" t="n">
        <f aca="false">'02.24 по датам'!IY78</f>
        <v>0</v>
      </c>
      <c r="BO78" s="0" t="n">
        <f aca="false">SUBTOTAL(9,BL78:BN78)</f>
        <v>0</v>
      </c>
      <c r="BP78" s="0" t="n">
        <f aca="false">BO78:BO78+IF($B74:$B74=2,0,BP74:BP74)</f>
        <v>0</v>
      </c>
      <c r="BQ78" s="0"/>
      <c r="BR78" s="0"/>
      <c r="BS78" s="0" t="e">
        <f aca="false">IF(IF($CE$10=$CE$1,"",CD76-$CE$10)&gt;0,IF($CE$10=$CE$1,"",CD76-$CE$10),"")</f>
        <v>#VALUE!</v>
      </c>
      <c r="BT78" s="0" t="e">
        <f aca="false">SUBTOTAL(9,BQ78:BS78)</f>
        <v>#VALUE!</v>
      </c>
      <c r="BU78" s="0" t="n">
        <f aca="false">SUMIF($C$5:BT$5,"Накопленный эффект, т/сут",$C78:BT78)+SUMIF($C$5:BT$5,"Нараст.  по потенциалу",$C78:BT78)-SUMIF($C$5:BT$5,"Нараст. по остановкам",$C78:BT78)-SUMIF($C$5:BT$5,"ИТОГО перевод в ППД",$C78:BT78)-SUMIF($C$5:BT$5,"ИТОГО  нерент, по распоряж.",$C78:BT78)-SUMIF($C$5:BT$5,"ИТОГО ост. дебит от ЗБС, Углуб., ПВЛГ/ПНЛГ",$C78:BT78)</f>
        <v>-50</v>
      </c>
      <c r="BV78" s="1764"/>
      <c r="BW78" s="1771"/>
      <c r="BX78" s="1771"/>
      <c r="BY78" s="1771"/>
      <c r="BZ78" s="1764" t="n">
        <f aca="false">SUBTOTAL(9,BV78:BY78)</f>
        <v>0</v>
      </c>
      <c r="CA78" s="0"/>
      <c r="CB78" s="0" t="n">
        <f aca="false">CB$4:CB$4+SUMIF($C$5:BZ$5,"Нараст. по остановкам",$C78:BZ78)-SUMIF($C$5:BZ$5,"Нараст.  по потенциалу",$C78:BZ78)</f>
        <v>81.893</v>
      </c>
      <c r="CC78" s="0" t="n">
        <v>3</v>
      </c>
      <c r="CD78" s="0"/>
    </row>
    <row r="79" customFormat="false" ht="1.5" hidden="false" customHeight="true" outlineLevel="0" collapsed="false">
      <c r="A79" s="1777"/>
      <c r="B79" s="1777"/>
      <c r="C79" s="0" t="n">
        <f aca="false">'02.24 по датам'!X79</f>
        <v>0</v>
      </c>
      <c r="D79" s="0" t="n">
        <f aca="false">'02.24 по датам'!Y79</f>
        <v>0</v>
      </c>
      <c r="E79" s="0" t="n">
        <f aca="false">'02.24 по датам'!Z79</f>
        <v>0</v>
      </c>
      <c r="F79" s="0"/>
      <c r="G79" s="0"/>
      <c r="H79" s="0" t="n">
        <f aca="false">'02.24 по датам'!AP79</f>
        <v>0</v>
      </c>
      <c r="I79" s="0" t="n">
        <f aca="false">'02.24 по датам'!AQ79</f>
        <v>0</v>
      </c>
      <c r="J79" s="0" t="n">
        <f aca="false">'02.24 по датам'!AR79</f>
        <v>0</v>
      </c>
      <c r="K79" s="0"/>
      <c r="L79" s="0"/>
      <c r="M79" s="0" t="n">
        <f aca="false">'02.24 по датам'!BR79</f>
        <v>0</v>
      </c>
      <c r="N79" s="0" t="n">
        <f aca="false">'02.24 по датам'!BS79</f>
        <v>0</v>
      </c>
      <c r="O79" s="0" t="n">
        <f aca="false">'02.24 по датам'!BT79</f>
        <v>0</v>
      </c>
      <c r="P79" s="0"/>
      <c r="Q79" s="0"/>
      <c r="R79" s="0" t="n">
        <f aca="false">'02.24 по датам'!CJ79</f>
        <v>0</v>
      </c>
      <c r="S79" s="0" t="n">
        <f aca="false">'02.24 по датам'!CK79</f>
        <v>0</v>
      </c>
      <c r="T79" s="0" t="n">
        <f aca="false">'02.24 по датам'!CL79</f>
        <v>0</v>
      </c>
      <c r="U79" s="0"/>
      <c r="V79" s="0"/>
      <c r="W79" s="0"/>
      <c r="X79" s="0"/>
      <c r="Y79" s="0" t="n">
        <f aca="false">'02.24 по датам'!DD79</f>
        <v>0</v>
      </c>
      <c r="Z79" s="0" t="n">
        <f aca="false">'02.24 по датам'!DE79</f>
        <v>0</v>
      </c>
      <c r="AA79" s="0" t="n">
        <f aca="false">'02.24 по датам'!DF79</f>
        <v>0</v>
      </c>
      <c r="AB79" s="0"/>
      <c r="AC79" s="0"/>
      <c r="AD79" s="0" t="n">
        <f aca="false">'02.24 по датам'!DV79</f>
        <v>0</v>
      </c>
      <c r="AE79" s="0" t="n">
        <f aca="false">'02.24 по датам'!DW79</f>
        <v>0</v>
      </c>
      <c r="AF79" s="0" t="n">
        <f aca="false">'02.24 по датам'!DX79</f>
        <v>0</v>
      </c>
      <c r="AG79" s="0"/>
      <c r="AH79" s="0"/>
      <c r="AI79" s="0" t="n">
        <f aca="false">'02.24 по датам'!EZ79</f>
        <v>0</v>
      </c>
      <c r="AJ79" s="0" t="n">
        <f aca="false">'02.24 по датам'!FA79</f>
        <v>0</v>
      </c>
      <c r="AK79" s="0" t="n">
        <f aca="false">'02.24 по датам'!FB79</f>
        <v>0</v>
      </c>
      <c r="AL79" s="0"/>
      <c r="AM79" s="0"/>
      <c r="AN79" s="0" t="n">
        <f aca="false">'02.24 по датам'!FO79</f>
        <v>0</v>
      </c>
      <c r="AO79" s="0" t="n">
        <f aca="false">'02.24 по датам'!FP79</f>
        <v>0</v>
      </c>
      <c r="AP79" s="0" t="n">
        <f aca="false">'02.24 по датам'!FQ79</f>
        <v>0</v>
      </c>
      <c r="AQ79" s="0"/>
      <c r="AR79" s="0"/>
      <c r="AS79" s="1779"/>
      <c r="AT79" s="1779"/>
      <c r="AU79" s="1779"/>
      <c r="AV79" s="1783"/>
      <c r="AW79" s="1783"/>
      <c r="AX79" s="1783"/>
      <c r="AY79" s="0"/>
      <c r="AZ79" s="0"/>
      <c r="BA79" s="0"/>
      <c r="BB79" s="1790"/>
      <c r="BC79" s="1791"/>
      <c r="BD79" s="1757"/>
      <c r="BE79" s="1787"/>
      <c r="BF79" s="1783"/>
      <c r="BG79" s="1783"/>
      <c r="BH79" s="0" t="n">
        <f aca="false">'02.24 по датам'!II79</f>
        <v>0</v>
      </c>
      <c r="BI79" s="0" t="n">
        <f aca="false">'02.24 по датам'!IJ79</f>
        <v>0</v>
      </c>
      <c r="BJ79" s="0"/>
      <c r="BK79" s="0"/>
      <c r="BL79" s="0" t="n">
        <f aca="false">'02.24 по датам'!IW79</f>
        <v>0</v>
      </c>
      <c r="BM79" s="0" t="n">
        <f aca="false">'02.24 по датам'!IX79</f>
        <v>0</v>
      </c>
      <c r="BN79" s="0" t="n">
        <f aca="false">'02.24 по датам'!IY79</f>
        <v>0</v>
      </c>
      <c r="BO79" s="0"/>
      <c r="BP79" s="0"/>
      <c r="BQ79" s="0"/>
      <c r="BR79" s="0"/>
      <c r="BS79" s="0"/>
      <c r="BT79" s="0"/>
      <c r="BU79" s="0"/>
      <c r="BV79" s="1792"/>
      <c r="BW79" s="1792"/>
      <c r="BX79" s="1792"/>
      <c r="BY79" s="1792"/>
      <c r="BZ79" s="1792"/>
      <c r="CA79" s="0"/>
      <c r="CB79" s="0"/>
      <c r="CC79" s="0" t="n">
        <v>4</v>
      </c>
      <c r="CD79" s="0"/>
      <c r="CE79" s="1797"/>
    </row>
    <row r="80" customFormat="false" ht="11.25" hidden="false" customHeight="true" outlineLevel="0" collapsed="false">
      <c r="A80" s="1611" t="n">
        <f aca="false">A76+1</f>
        <v>45340</v>
      </c>
      <c r="B80" s="1612" t="s">
        <v>662</v>
      </c>
      <c r="C80" s="0" t="n">
        <f aca="false">'02.24 по датам'!X80</f>
        <v>0</v>
      </c>
      <c r="D80" s="0" t="n">
        <f aca="false">'02.24 по датам'!Y80</f>
        <v>0</v>
      </c>
      <c r="E80" s="0" t="n">
        <f aca="false">'02.24 по датам'!Z80</f>
        <v>0</v>
      </c>
      <c r="F80" s="0"/>
      <c r="G80" s="0"/>
      <c r="H80" s="0" t="n">
        <f aca="false">'02.24 по датам'!AP80</f>
        <v>0</v>
      </c>
      <c r="I80" s="0" t="n">
        <f aca="false">'02.24 по датам'!AQ80</f>
        <v>0</v>
      </c>
      <c r="J80" s="0" t="n">
        <f aca="false">'02.24 по датам'!AR80</f>
        <v>0</v>
      </c>
      <c r="K80" s="0"/>
      <c r="L80" s="0"/>
      <c r="M80" s="0" t="n">
        <f aca="false">'02.24 по датам'!BR80</f>
        <v>0</v>
      </c>
      <c r="N80" s="0" t="n">
        <f aca="false">'02.24 по датам'!BS80</f>
        <v>0</v>
      </c>
      <c r="O80" s="0" t="n">
        <f aca="false">'02.24 по датам'!BT80</f>
        <v>0</v>
      </c>
      <c r="P80" s="0"/>
      <c r="Q80" s="0"/>
      <c r="R80" s="0" t="n">
        <f aca="false">'02.24 по датам'!CJ80</f>
        <v>0</v>
      </c>
      <c r="S80" s="0" t="n">
        <f aca="false">'02.24 по датам'!CK80</f>
        <v>0</v>
      </c>
      <c r="T80" s="0" t="n">
        <f aca="false">'02.24 по датам'!CL80</f>
        <v>0</v>
      </c>
      <c r="U80" s="0"/>
      <c r="V80" s="0"/>
      <c r="W80" s="0"/>
      <c r="X80" s="0"/>
      <c r="Y80" s="0" t="n">
        <f aca="false">'02.24 по датам'!DD80</f>
        <v>0</v>
      </c>
      <c r="Z80" s="0" t="n">
        <f aca="false">'02.24 по датам'!DE80</f>
        <v>0</v>
      </c>
      <c r="AA80" s="0" t="n">
        <f aca="false">'02.24 по датам'!DF80</f>
        <v>0</v>
      </c>
      <c r="AB80" s="0"/>
      <c r="AC80" s="0"/>
      <c r="AD80" s="0" t="n">
        <f aca="false">'02.24 по датам'!DV80</f>
        <v>0</v>
      </c>
      <c r="AE80" s="0" t="n">
        <f aca="false">'02.24 по датам'!DW80</f>
        <v>0</v>
      </c>
      <c r="AF80" s="0" t="n">
        <f aca="false">'02.24 по датам'!DX80</f>
        <v>0</v>
      </c>
      <c r="AG80" s="0"/>
      <c r="AH80" s="0"/>
      <c r="AI80" s="0" t="n">
        <f aca="false">'02.24 по датам'!EZ80</f>
        <v>0</v>
      </c>
      <c r="AJ80" s="0" t="n">
        <f aca="false">'02.24 по датам'!FA80</f>
        <v>0</v>
      </c>
      <c r="AK80" s="0" t="n">
        <f aca="false">'02.24 по датам'!FB80</f>
        <v>0</v>
      </c>
      <c r="AL80" s="0"/>
      <c r="AM80" s="0"/>
      <c r="AN80" s="0" t="n">
        <f aca="false">'02.24 по датам'!FO80</f>
        <v>0</v>
      </c>
      <c r="AO80" s="0" t="n">
        <f aca="false">'02.24 по датам'!FP80</f>
        <v>0</v>
      </c>
      <c r="AP80" s="0" t="n">
        <f aca="false">'02.24 по датам'!FQ80</f>
        <v>0</v>
      </c>
      <c r="AQ80" s="0"/>
      <c r="AR80" s="0"/>
      <c r="AS80" s="1837"/>
      <c r="AT80" s="1627"/>
      <c r="AU80" s="1627"/>
      <c r="AV80" s="1631"/>
      <c r="AW80" s="1621"/>
      <c r="AX80" s="1620"/>
      <c r="AY80" s="0"/>
      <c r="AZ80" s="0"/>
      <c r="BA80" s="0"/>
      <c r="BB80" s="0"/>
      <c r="BC80" s="1639"/>
      <c r="BD80" s="1640"/>
      <c r="BE80" s="1641"/>
      <c r="BF80" s="1621"/>
      <c r="BG80" s="1631"/>
      <c r="BH80" s="0" t="n">
        <f aca="false">'02.24 по датам'!II80</f>
        <v>0</v>
      </c>
      <c r="BI80" s="0" t="n">
        <f aca="false">'02.24 по датам'!IJ80</f>
        <v>0</v>
      </c>
      <c r="BJ80" s="0"/>
      <c r="BK80" s="0"/>
      <c r="BL80" s="0" t="n">
        <f aca="false">'02.24 по датам'!IW80</f>
        <v>0</v>
      </c>
      <c r="BM80" s="0" t="n">
        <f aca="false">'02.24 по датам'!IX80</f>
        <v>0</v>
      </c>
      <c r="BN80" s="0" t="n">
        <f aca="false">'02.24 по датам'!IY80</f>
        <v>0</v>
      </c>
      <c r="BO80" s="0"/>
      <c r="BP80" s="0"/>
      <c r="BQ80" s="0"/>
      <c r="BR80" s="0"/>
      <c r="BS80" s="0"/>
      <c r="BT80" s="0"/>
      <c r="BU80" s="0"/>
      <c r="BV80" s="1817"/>
      <c r="BW80" s="1660"/>
      <c r="BX80" s="1660"/>
      <c r="BY80" s="1660"/>
      <c r="BZ80" s="1817"/>
      <c r="CA80" s="0" t="e">
        <f aca="false">CA$4:CA$4+SUMIF($C$5:BZ$5,"Нараст. баланс",$C82:BZ82)+SUMIF($C$7:BW$7,"Итого (с ВНР)",$C82:BW82)-SUMIF($C$5:BZ$5,"Геол. снижение,  т/сут",$C82:BZ82)-SUMIF(BY$7:BZ$7,"Итого",BY82:BZ82)-SUMIF($C$7:BZ$7,"Итого (с ВСП)",$C82:BZ82)</f>
        <v>#VALUE!</v>
      </c>
      <c r="CB80" s="0"/>
      <c r="CC80" s="0" t="n">
        <v>1</v>
      </c>
      <c r="CD80" s="0" t="e">
        <f aca="false">CD$4:CD$4+SUMIF($C$5:BZ$5,"Нараст. баланс",$C82:BZ82)+SUMIF($C$7:BW$7,$C82:BW82)-SUMIF($C$5:BZ$5,"Геол. снижение,  т/сут",$C82:BZ82)-SUMIF(BY$7:BZ$7,"Итого",BY82:BZ82)</f>
        <v>#VALUE!</v>
      </c>
    </row>
    <row r="81" customFormat="false" ht="11.25" hidden="false" customHeight="true" outlineLevel="0" collapsed="false">
      <c r="A81" s="1611"/>
      <c r="B81" s="1670" t="s">
        <v>663</v>
      </c>
      <c r="C81" s="0" t="n">
        <f aca="false">'02.24 по датам'!X81</f>
        <v>0</v>
      </c>
      <c r="D81" s="0" t="n">
        <f aca="false">'02.24 по датам'!Y81</f>
        <v>0</v>
      </c>
      <c r="E81" s="0" t="n">
        <f aca="false">'02.24 по датам'!Z81</f>
        <v>0</v>
      </c>
      <c r="F81" s="0" t="n">
        <f aca="false">COUNTIF(C82:E82,"&gt;"&amp;0)</f>
        <v>0</v>
      </c>
      <c r="G81" s="0"/>
      <c r="H81" s="0" t="n">
        <f aca="false">'02.24 по датам'!AP81</f>
        <v>0</v>
      </c>
      <c r="I81" s="0" t="n">
        <f aca="false">'02.24 по датам'!AQ81</f>
        <v>0</v>
      </c>
      <c r="J81" s="0" t="n">
        <f aca="false">'02.24 по датам'!AR81</f>
        <v>0</v>
      </c>
      <c r="K81" s="0" t="n">
        <f aca="false">COUNTIF(H82:J82,"&gt;"&amp;0)</f>
        <v>0</v>
      </c>
      <c r="L81" s="0"/>
      <c r="M81" s="0" t="n">
        <f aca="false">'02.24 по датам'!BR81</f>
        <v>0</v>
      </c>
      <c r="N81" s="0" t="n">
        <f aca="false">'02.24 по датам'!BS81</f>
        <v>0</v>
      </c>
      <c r="O81" s="0" t="n">
        <f aca="false">'02.24 по датам'!BT81</f>
        <v>0</v>
      </c>
      <c r="P81" s="0" t="n">
        <f aca="false">COUNTIF(M82:O82,"&gt;"&amp;0)</f>
        <v>0</v>
      </c>
      <c r="Q81" s="0"/>
      <c r="R81" s="0" t="n">
        <f aca="false">'02.24 по датам'!CJ81</f>
        <v>0</v>
      </c>
      <c r="S81" s="0" t="n">
        <f aca="false">'02.24 по датам'!CK81</f>
        <v>0</v>
      </c>
      <c r="T81" s="0" t="n">
        <f aca="false">'02.24 по датам'!CL81</f>
        <v>0</v>
      </c>
      <c r="U81" s="0" t="n">
        <f aca="false">COUNTIF(R82:T82,"&gt;"&amp;0)</f>
        <v>0</v>
      </c>
      <c r="V81" s="0"/>
      <c r="W81" s="0" t="n">
        <f aca="false">F81+K81+P81+U81</f>
        <v>0</v>
      </c>
      <c r="X81" s="0"/>
      <c r="Y81" s="0" t="n">
        <f aca="false">'02.24 по датам'!DD81</f>
        <v>0</v>
      </c>
      <c r="Z81" s="0" t="n">
        <f aca="false">'02.24 по датам'!DE81</f>
        <v>0</v>
      </c>
      <c r="AA81" s="0" t="n">
        <f aca="false">'02.24 по датам'!DF81</f>
        <v>0</v>
      </c>
      <c r="AB81" s="0" t="n">
        <f aca="false">SUBTOTAL(9,Y83:AA83)</f>
        <v>0</v>
      </c>
      <c r="AC81" s="0"/>
      <c r="AD81" s="0" t="n">
        <f aca="false">'02.24 по датам'!DV81</f>
        <v>0</v>
      </c>
      <c r="AE81" s="0" t="n">
        <f aca="false">'02.24 по датам'!DW81</f>
        <v>0</v>
      </c>
      <c r="AF81" s="0" t="n">
        <f aca="false">'02.24 по датам'!DX81</f>
        <v>0</v>
      </c>
      <c r="AG81" s="0" t="n">
        <f aca="false">COUNTIF(AD82:AF82,"&gt;"&amp;0)</f>
        <v>0</v>
      </c>
      <c r="AH81" s="0"/>
      <c r="AI81" s="0" t="n">
        <f aca="false">'02.24 по датам'!EZ81</f>
        <v>0</v>
      </c>
      <c r="AJ81" s="0" t="n">
        <f aca="false">'02.24 по датам'!FA81</f>
        <v>0</v>
      </c>
      <c r="AK81" s="0" t="n">
        <f aca="false">'02.24 по датам'!FB81</f>
        <v>0</v>
      </c>
      <c r="AL81" s="0" t="n">
        <f aca="false">COUNTIF(AI82:AK82,"&gt;"&amp;0)</f>
        <v>0</v>
      </c>
      <c r="AM81" s="0"/>
      <c r="AN81" s="0" t="n">
        <f aca="false">'02.24 по датам'!FO81</f>
        <v>0</v>
      </c>
      <c r="AO81" s="0" t="n">
        <f aca="false">'02.24 по датам'!FP81</f>
        <v>0</v>
      </c>
      <c r="AP81" s="0" t="n">
        <f aca="false">'02.24 по датам'!FQ81</f>
        <v>0</v>
      </c>
      <c r="AQ81" s="0" t="n">
        <f aca="false">COUNTIF(AN82:AP82,"&gt;"&amp;0)</f>
        <v>0</v>
      </c>
      <c r="AR81" s="0"/>
      <c r="AS81" s="1844"/>
      <c r="AT81" s="1686"/>
      <c r="AU81" s="1686"/>
      <c r="AV81" s="1690" t="n">
        <f aca="false">SUBTOTAL(9,AS83:AU83)</f>
        <v>0</v>
      </c>
      <c r="AW81" s="1679" t="n">
        <f aca="false">SUBTOTAL(9,AS83:AU83)</f>
        <v>0</v>
      </c>
      <c r="AX81" s="1691"/>
      <c r="AY81" s="0"/>
      <c r="AZ81" s="0"/>
      <c r="BA81" s="0"/>
      <c r="BB81" s="0"/>
      <c r="BC81" s="1699"/>
      <c r="BD81" s="1700"/>
      <c r="BE81" s="1701"/>
      <c r="BF81" s="1679" t="n">
        <f aca="false">SUBTOTAL(9,BC83:BE83)</f>
        <v>0</v>
      </c>
      <c r="BG81" s="1702"/>
      <c r="BH81" s="0" t="n">
        <f aca="false">'02.24 по датам'!II81</f>
        <v>0</v>
      </c>
      <c r="BI81" s="0" t="n">
        <f aca="false">'02.24 по датам'!IJ81</f>
        <v>0</v>
      </c>
      <c r="BJ81" s="0" t="n">
        <f aca="false">SUBTOTAL(9,BH83:BI83)</f>
        <v>0</v>
      </c>
      <c r="BK81" s="0"/>
      <c r="BL81" s="0" t="n">
        <f aca="false">'02.24 по датам'!IW81</f>
        <v>0</v>
      </c>
      <c r="BM81" s="0" t="n">
        <f aca="false">'02.24 по датам'!IX81</f>
        <v>0</v>
      </c>
      <c r="BN81" s="0" t="n">
        <f aca="false">'02.24 по датам'!IY81</f>
        <v>0</v>
      </c>
      <c r="BO81" s="0" t="n">
        <f aca="false">COUNTIF(BL82:BN82,"&gt;"&amp;0)</f>
        <v>0</v>
      </c>
      <c r="BP81" s="0"/>
      <c r="BQ81" s="0"/>
      <c r="BR81" s="0"/>
      <c r="BS81" s="0"/>
      <c r="BT81" s="0"/>
      <c r="BU81" s="0"/>
      <c r="BV81" s="1827"/>
      <c r="BW81" s="1722"/>
      <c r="BX81" s="1722"/>
      <c r="BY81" s="1722"/>
      <c r="BZ81" s="1827"/>
      <c r="CA81" s="0"/>
      <c r="CB81" s="0"/>
      <c r="CC81" s="0" t="n">
        <v>2</v>
      </c>
      <c r="CD81" s="0"/>
    </row>
    <row r="82" customFormat="false" ht="11.25" hidden="false" customHeight="true" outlineLevel="0" collapsed="false">
      <c r="A82" s="1611"/>
      <c r="B82" s="1729" t="s">
        <v>661</v>
      </c>
      <c r="C82" s="0" t="n">
        <f aca="false">'02.24 по датам'!X82</f>
        <v>0</v>
      </c>
      <c r="D82" s="0" t="n">
        <f aca="false">'02.24 по датам'!Y82</f>
        <v>0</v>
      </c>
      <c r="E82" s="0" t="n">
        <f aca="false">'02.24 по датам'!Z82</f>
        <v>0</v>
      </c>
      <c r="F82" s="0" t="n">
        <f aca="false">SUBTOTAL(9,C82:E82)</f>
        <v>0</v>
      </c>
      <c r="G82" s="0" t="n">
        <f aca="false">F82+G78</f>
        <v>0</v>
      </c>
      <c r="H82" s="0" t="n">
        <f aca="false">'02.24 по датам'!AP82</f>
        <v>0</v>
      </c>
      <c r="I82" s="0" t="n">
        <f aca="false">'02.24 по датам'!AQ82</f>
        <v>0</v>
      </c>
      <c r="J82" s="0" t="n">
        <f aca="false">'02.24 по датам'!AR82</f>
        <v>0</v>
      </c>
      <c r="K82" s="0" t="n">
        <f aca="false">SUBTOTAL(9,H82:J82)</f>
        <v>0</v>
      </c>
      <c r="L82" s="0" t="n">
        <f aca="false">K82+L78</f>
        <v>0</v>
      </c>
      <c r="M82" s="0" t="n">
        <f aca="false">'02.24 по датам'!BR82</f>
        <v>0</v>
      </c>
      <c r="N82" s="0" t="n">
        <f aca="false">'02.24 по датам'!BS82</f>
        <v>0</v>
      </c>
      <c r="O82" s="0" t="n">
        <f aca="false">'02.24 по датам'!BT82</f>
        <v>0</v>
      </c>
      <c r="P82" s="0" t="n">
        <f aca="false">SUBTOTAL(9,M82:O82)</f>
        <v>0</v>
      </c>
      <c r="Q82" s="0" t="n">
        <f aca="false">P82+Q78</f>
        <v>0</v>
      </c>
      <c r="R82" s="0" t="n">
        <f aca="false">'02.24 по датам'!CJ82</f>
        <v>0</v>
      </c>
      <c r="S82" s="0" t="n">
        <f aca="false">'02.24 по датам'!CK82</f>
        <v>0</v>
      </c>
      <c r="T82" s="0" t="n">
        <f aca="false">'02.24 по датам'!CL82</f>
        <v>0</v>
      </c>
      <c r="U82" s="0" t="n">
        <f aca="false">SUBTOTAL(9,R82:T82)</f>
        <v>0</v>
      </c>
      <c r="V82" s="0" t="n">
        <f aca="false">U82+V78</f>
        <v>0</v>
      </c>
      <c r="W82" s="0" t="n">
        <f aca="false">+F82+K82+P82+U82</f>
        <v>0</v>
      </c>
      <c r="X82" s="0" t="n">
        <f aca="false">W82+X78</f>
        <v>0</v>
      </c>
      <c r="Y82" s="0" t="n">
        <f aca="false">'02.24 по датам'!DD82</f>
        <v>0</v>
      </c>
      <c r="Z82" s="0" t="n">
        <f aca="false">'02.24 по датам'!DE82</f>
        <v>0</v>
      </c>
      <c r="AA82" s="0" t="n">
        <f aca="false">'02.24 по датам'!DF82</f>
        <v>0</v>
      </c>
      <c r="AB82" s="0" t="n">
        <f aca="false">SUBTOTAL(9,Y82:AA82)</f>
        <v>0</v>
      </c>
      <c r="AC82" s="0" t="n">
        <f aca="false">AB82:AB82+IF($B78:$B78=2,0,AC78:AC78)</f>
        <v>0</v>
      </c>
      <c r="AD82" s="0" t="n">
        <f aca="false">'02.24 по датам'!DV82</f>
        <v>0</v>
      </c>
      <c r="AE82" s="0" t="n">
        <f aca="false">'02.24 по датам'!DW82</f>
        <v>0</v>
      </c>
      <c r="AF82" s="0" t="n">
        <f aca="false">'02.24 по датам'!DX82</f>
        <v>0</v>
      </c>
      <c r="AG82" s="0" t="n">
        <f aca="false">SUBTOTAL(9,AD82:AF82)</f>
        <v>0</v>
      </c>
      <c r="AH82" s="0" t="n">
        <f aca="false">AG82:AG82+IF($B78:$B78=2,0,AH78:AH78)</f>
        <v>0</v>
      </c>
      <c r="AI82" s="0" t="n">
        <f aca="false">'02.24 по датам'!EZ82</f>
        <v>0</v>
      </c>
      <c r="AJ82" s="0" t="n">
        <f aca="false">'02.24 по датам'!FA82</f>
        <v>0</v>
      </c>
      <c r="AK82" s="0" t="n">
        <f aca="false">'02.24 по датам'!FB82</f>
        <v>0</v>
      </c>
      <c r="AL82" s="0" t="n">
        <f aca="false">SUBTOTAL(9,AI82:AK82)</f>
        <v>0</v>
      </c>
      <c r="AM82" s="0" t="n">
        <f aca="false">AL82:AL82+IF($B78:$B78=2,0,AM78:AM78)</f>
        <v>0</v>
      </c>
      <c r="AN82" s="0" t="n">
        <f aca="false">'02.24 по датам'!FO82</f>
        <v>0</v>
      </c>
      <c r="AO82" s="0" t="n">
        <f aca="false">'02.24 по датам'!FP82</f>
        <v>0</v>
      </c>
      <c r="AP82" s="0" t="n">
        <f aca="false">'02.24 по датам'!FQ82</f>
        <v>0</v>
      </c>
      <c r="AQ82" s="0" t="n">
        <f aca="false">SUBTOTAL(9,AN82:AP82)</f>
        <v>0</v>
      </c>
      <c r="AR82" s="0" t="n">
        <f aca="false">AQ82:AQ82+IF($B78:$B78=2,0,AR78:AR78)</f>
        <v>0</v>
      </c>
      <c r="AS82" s="1851"/>
      <c r="AT82" s="1744"/>
      <c r="AU82" s="1744"/>
      <c r="AV82" s="1748" t="n">
        <f aca="false">SUBTOTAL(9,AS82:AU82)</f>
        <v>0</v>
      </c>
      <c r="AW82" s="1738" t="n">
        <f aca="false">SUBTOTAL(9,AS82:AU82)</f>
        <v>0</v>
      </c>
      <c r="AX82" s="1737" t="n">
        <f aca="false">AW82:AW82+IF($B78:$B78=2,0,AX78:AX78)</f>
        <v>0</v>
      </c>
      <c r="AY82" s="0"/>
      <c r="AZ82" s="0" t="e">
        <f aca="false">IF(IF($CE$10=$CE$1,"",CD80-$CE$10)&lt;0,IF($CE$10=$CE$1,"",-CD80+$CE$10),"")</f>
        <v>#VALUE!</v>
      </c>
      <c r="BA82" s="0" t="e">
        <f aca="false">SUBTOTAL(9,AY82:AZ82)</f>
        <v>#VALUE!</v>
      </c>
      <c r="BB82" s="0" t="n">
        <f aca="false">$BB$3+BB78</f>
        <v>215.46</v>
      </c>
      <c r="BC82" s="1756"/>
      <c r="BD82" s="1757"/>
      <c r="BE82" s="1758"/>
      <c r="BF82" s="1738" t="n">
        <f aca="false">SUBTOTAL(9,BC82:BE82)</f>
        <v>0</v>
      </c>
      <c r="BG82" s="1748" t="n">
        <f aca="false">BF82:BF82+IF($B78:$B78=2,0,BG78:BG78)</f>
        <v>50</v>
      </c>
      <c r="BH82" s="0" t="n">
        <f aca="false">'02.24 по датам'!II82</f>
        <v>0</v>
      </c>
      <c r="BI82" s="0" t="n">
        <f aca="false">'02.24 по датам'!IJ82</f>
        <v>0</v>
      </c>
      <c r="BJ82" s="0" t="n">
        <f aca="false">SUBTOTAL(9,BH82:BI82)</f>
        <v>0</v>
      </c>
      <c r="BK82" s="0" t="n">
        <f aca="false">BJ82:BJ82+IF($B78:$B78=2,0,BK78:BK78)</f>
        <v>0</v>
      </c>
      <c r="BL82" s="0" t="n">
        <f aca="false">'02.24 по датам'!IW82</f>
        <v>0</v>
      </c>
      <c r="BM82" s="0" t="n">
        <f aca="false">'02.24 по датам'!IX82</f>
        <v>0</v>
      </c>
      <c r="BN82" s="0" t="n">
        <f aca="false">'02.24 по датам'!IY82</f>
        <v>0</v>
      </c>
      <c r="BO82" s="0" t="n">
        <f aca="false">SUBTOTAL(9,BL82:BN82)</f>
        <v>0</v>
      </c>
      <c r="BP82" s="0" t="n">
        <f aca="false">BO82:BO82+IF($B78:$B78=2,0,BP78:BP78)</f>
        <v>0</v>
      </c>
      <c r="BQ82" s="0"/>
      <c r="BR82" s="0"/>
      <c r="BS82" s="0" t="e">
        <f aca="false">IF(IF($CE$10=$CE$1,"",CD80-$CE$10)&gt;0,IF($CE$10=$CE$1,"",CD80-$CE$10),"")</f>
        <v>#VALUE!</v>
      </c>
      <c r="BT82" s="0" t="e">
        <f aca="false">SUBTOTAL(9,BQ82:BS82)</f>
        <v>#VALUE!</v>
      </c>
      <c r="BU82" s="0" t="n">
        <f aca="false">SUMIF($C$5:BT$5,"Накопленный эффект, т/сут",$C82:BT82)+SUMIF($C$5:BT$5,"Нараст.  по потенциалу",$C82:BT82)-SUMIF($C$5:BT$5,"Нараст. по остановкам",$C82:BT82)-SUMIF($C$5:BT$5,"ИТОГО перевод в ППД",$C82:BT82)-SUMIF($C$5:BT$5,"ИТОГО  нерент, по распоряж.",$C82:BT82)-SUMIF($C$5:BT$5,"ИТОГО ост. дебит от ЗБС, Углуб., ПВЛГ/ПНЛГ",$C82:BT82)</f>
        <v>-50</v>
      </c>
      <c r="BV82" s="1764"/>
      <c r="BW82" s="1771"/>
      <c r="BX82" s="1771"/>
      <c r="BY82" s="1771"/>
      <c r="BZ82" s="1764" t="n">
        <f aca="false">SUBTOTAL(9,BV82:BY82)</f>
        <v>0</v>
      </c>
      <c r="CA82" s="0"/>
      <c r="CB82" s="0" t="n">
        <f aca="false">CB$4:CB$4+SUMIF($C$5:BZ$5,"Нараст. по остановкам",$C82:BZ82)-SUMIF($C$5:BZ$5,"Нараст.  по потенциалу",$C82:BZ82)</f>
        <v>81.893</v>
      </c>
      <c r="CC82" s="0" t="n">
        <v>3</v>
      </c>
      <c r="CD82" s="0"/>
    </row>
    <row r="83" customFormat="false" ht="1.5" hidden="false" customHeight="true" outlineLevel="0" collapsed="false">
      <c r="A83" s="1777"/>
      <c r="B83" s="1777"/>
      <c r="C83" s="0" t="n">
        <f aca="false">'02.24 по датам'!X83</f>
        <v>0</v>
      </c>
      <c r="D83" s="0" t="n">
        <f aca="false">'02.24 по датам'!Y83</f>
        <v>0</v>
      </c>
      <c r="E83" s="0" t="n">
        <f aca="false">'02.24 по датам'!Z83</f>
        <v>0</v>
      </c>
      <c r="F83" s="0"/>
      <c r="G83" s="0"/>
      <c r="H83" s="0" t="n">
        <f aca="false">'02.24 по датам'!AP83</f>
        <v>0</v>
      </c>
      <c r="I83" s="0" t="n">
        <f aca="false">'02.24 по датам'!AQ83</f>
        <v>0</v>
      </c>
      <c r="J83" s="0" t="n">
        <f aca="false">'02.24 по датам'!AR83</f>
        <v>0</v>
      </c>
      <c r="K83" s="0"/>
      <c r="L83" s="0"/>
      <c r="M83" s="0" t="n">
        <f aca="false">'02.24 по датам'!BR83</f>
        <v>0</v>
      </c>
      <c r="N83" s="0" t="n">
        <f aca="false">'02.24 по датам'!BS83</f>
        <v>0</v>
      </c>
      <c r="O83" s="0" t="n">
        <f aca="false">'02.24 по датам'!BT83</f>
        <v>0</v>
      </c>
      <c r="P83" s="0"/>
      <c r="Q83" s="0"/>
      <c r="R83" s="0" t="n">
        <f aca="false">'02.24 по датам'!CJ83</f>
        <v>0</v>
      </c>
      <c r="S83" s="0" t="n">
        <f aca="false">'02.24 по датам'!CK83</f>
        <v>0</v>
      </c>
      <c r="T83" s="0" t="n">
        <f aca="false">'02.24 по датам'!CL83</f>
        <v>0</v>
      </c>
      <c r="U83" s="0"/>
      <c r="V83" s="0"/>
      <c r="W83" s="0"/>
      <c r="X83" s="0"/>
      <c r="Y83" s="0" t="n">
        <f aca="false">'02.24 по датам'!DD83</f>
        <v>0</v>
      </c>
      <c r="Z83" s="0" t="n">
        <f aca="false">'02.24 по датам'!DE83</f>
        <v>0</v>
      </c>
      <c r="AA83" s="0" t="n">
        <f aca="false">'02.24 по датам'!DF83</f>
        <v>0</v>
      </c>
      <c r="AB83" s="0"/>
      <c r="AC83" s="0"/>
      <c r="AD83" s="0" t="n">
        <f aca="false">'02.24 по датам'!DV83</f>
        <v>0</v>
      </c>
      <c r="AE83" s="0" t="n">
        <f aca="false">'02.24 по датам'!DW83</f>
        <v>0</v>
      </c>
      <c r="AF83" s="0" t="n">
        <f aca="false">'02.24 по датам'!DX83</f>
        <v>0</v>
      </c>
      <c r="AG83" s="0"/>
      <c r="AH83" s="0"/>
      <c r="AI83" s="0" t="n">
        <f aca="false">'02.24 по датам'!EZ83</f>
        <v>0</v>
      </c>
      <c r="AJ83" s="0" t="n">
        <f aca="false">'02.24 по датам'!FA83</f>
        <v>0</v>
      </c>
      <c r="AK83" s="0" t="n">
        <f aca="false">'02.24 по датам'!FB83</f>
        <v>0</v>
      </c>
      <c r="AL83" s="0"/>
      <c r="AM83" s="0"/>
      <c r="AN83" s="0" t="n">
        <f aca="false">'02.24 по датам'!FO83</f>
        <v>0</v>
      </c>
      <c r="AO83" s="0" t="n">
        <f aca="false">'02.24 по датам'!FP83</f>
        <v>0</v>
      </c>
      <c r="AP83" s="0" t="n">
        <f aca="false">'02.24 по датам'!FQ83</f>
        <v>0</v>
      </c>
      <c r="AQ83" s="0"/>
      <c r="AR83" s="0"/>
      <c r="AS83" s="1779"/>
      <c r="AT83" s="1779"/>
      <c r="AU83" s="1779"/>
      <c r="AV83" s="1783"/>
      <c r="AW83" s="1783"/>
      <c r="AX83" s="1783"/>
      <c r="AY83" s="0"/>
      <c r="AZ83" s="0"/>
      <c r="BA83" s="0"/>
      <c r="BB83" s="1790"/>
      <c r="BC83" s="1791"/>
      <c r="BD83" s="1757"/>
      <c r="BE83" s="1787"/>
      <c r="BF83" s="1783"/>
      <c r="BG83" s="1783"/>
      <c r="BH83" s="0" t="n">
        <f aca="false">'02.24 по датам'!II83</f>
        <v>0</v>
      </c>
      <c r="BI83" s="0" t="n">
        <f aca="false">'02.24 по датам'!IJ83</f>
        <v>0</v>
      </c>
      <c r="BJ83" s="0"/>
      <c r="BK83" s="0"/>
      <c r="BL83" s="0" t="n">
        <f aca="false">'02.24 по датам'!IW83</f>
        <v>0</v>
      </c>
      <c r="BM83" s="0" t="n">
        <f aca="false">'02.24 по датам'!IX83</f>
        <v>0</v>
      </c>
      <c r="BN83" s="0" t="n">
        <f aca="false">'02.24 по датам'!IY83</f>
        <v>0</v>
      </c>
      <c r="BO83" s="0"/>
      <c r="BP83" s="0"/>
      <c r="BQ83" s="0"/>
      <c r="BR83" s="0"/>
      <c r="BS83" s="0"/>
      <c r="BT83" s="0"/>
      <c r="BU83" s="0"/>
      <c r="BV83" s="1792"/>
      <c r="BW83" s="1792"/>
      <c r="BX83" s="1792"/>
      <c r="BY83" s="1792"/>
      <c r="BZ83" s="1792"/>
      <c r="CA83" s="0"/>
      <c r="CB83" s="0"/>
      <c r="CC83" s="0" t="n">
        <v>4</v>
      </c>
      <c r="CD83" s="0"/>
      <c r="CE83" s="1797"/>
    </row>
    <row r="84" customFormat="false" ht="11.25" hidden="false" customHeight="true" outlineLevel="0" collapsed="false">
      <c r="A84" s="1611" t="n">
        <f aca="false">A80+1</f>
        <v>45341</v>
      </c>
      <c r="B84" s="1612" t="s">
        <v>662</v>
      </c>
      <c r="C84" s="0" t="n">
        <f aca="false">'02.24 по датам'!X84</f>
        <v>0</v>
      </c>
      <c r="D84" s="0" t="n">
        <f aca="false">'02.24 по датам'!Y84</f>
        <v>0</v>
      </c>
      <c r="E84" s="0" t="n">
        <f aca="false">'02.24 по датам'!Z84</f>
        <v>0</v>
      </c>
      <c r="F84" s="0"/>
      <c r="G84" s="0"/>
      <c r="H84" s="0" t="n">
        <f aca="false">'02.24 по датам'!AP84</f>
        <v>0</v>
      </c>
      <c r="I84" s="0" t="n">
        <f aca="false">'02.24 по датам'!AQ84</f>
        <v>0</v>
      </c>
      <c r="J84" s="0" t="n">
        <f aca="false">'02.24 по датам'!AR84</f>
        <v>0</v>
      </c>
      <c r="K84" s="0"/>
      <c r="L84" s="0"/>
      <c r="M84" s="0" t="n">
        <f aca="false">'02.24 по датам'!BR84</f>
        <v>0</v>
      </c>
      <c r="N84" s="0" t="n">
        <f aca="false">'02.24 по датам'!BS84</f>
        <v>0</v>
      </c>
      <c r="O84" s="0" t="n">
        <f aca="false">'02.24 по датам'!BT84</f>
        <v>0</v>
      </c>
      <c r="P84" s="0"/>
      <c r="Q84" s="0"/>
      <c r="R84" s="0" t="n">
        <f aca="false">'02.24 по датам'!CJ84</f>
        <v>0</v>
      </c>
      <c r="S84" s="0" t="n">
        <f aca="false">'02.24 по датам'!CK84</f>
        <v>0</v>
      </c>
      <c r="T84" s="0" t="n">
        <f aca="false">'02.24 по датам'!CL84</f>
        <v>0</v>
      </c>
      <c r="U84" s="0"/>
      <c r="V84" s="0"/>
      <c r="W84" s="0"/>
      <c r="X84" s="0"/>
      <c r="Y84" s="0" t="n">
        <f aca="false">'02.24 по датам'!DD84</f>
        <v>0</v>
      </c>
      <c r="Z84" s="0" t="n">
        <f aca="false">'02.24 по датам'!DE84</f>
        <v>0</v>
      </c>
      <c r="AA84" s="0" t="n">
        <f aca="false">'02.24 по датам'!DF84</f>
        <v>0</v>
      </c>
      <c r="AB84" s="0"/>
      <c r="AC84" s="0"/>
      <c r="AD84" s="0" t="n">
        <f aca="false">'02.24 по датам'!DV84</f>
        <v>0</v>
      </c>
      <c r="AE84" s="0" t="n">
        <f aca="false">'02.24 по датам'!DW84</f>
        <v>0</v>
      </c>
      <c r="AF84" s="0" t="n">
        <f aca="false">'02.24 по датам'!DX84</f>
        <v>0</v>
      </c>
      <c r="AG84" s="0"/>
      <c r="AH84" s="0"/>
      <c r="AI84" s="0" t="n">
        <f aca="false">'02.24 по датам'!EZ84</f>
        <v>0</v>
      </c>
      <c r="AJ84" s="0" t="n">
        <f aca="false">'02.24 по датам'!FA84</f>
        <v>0</v>
      </c>
      <c r="AK84" s="0" t="n">
        <f aca="false">'02.24 по датам'!FB84</f>
        <v>0</v>
      </c>
      <c r="AL84" s="0"/>
      <c r="AM84" s="0"/>
      <c r="AN84" s="0" t="n">
        <f aca="false">'02.24 по датам'!FO84</f>
        <v>0</v>
      </c>
      <c r="AO84" s="0" t="n">
        <f aca="false">'02.24 по датам'!FP84</f>
        <v>0</v>
      </c>
      <c r="AP84" s="0" t="n">
        <f aca="false">'02.24 по датам'!FQ84</f>
        <v>0</v>
      </c>
      <c r="AQ84" s="0"/>
      <c r="AR84" s="0"/>
      <c r="AS84" s="1615"/>
      <c r="AT84" s="1615"/>
      <c r="AU84" s="1615"/>
      <c r="AV84" s="1631"/>
      <c r="AW84" s="1621"/>
      <c r="AX84" s="1620"/>
      <c r="AY84" s="0"/>
      <c r="AZ84" s="0"/>
      <c r="BA84" s="0"/>
      <c r="BB84" s="0"/>
      <c r="BC84" s="1640"/>
      <c r="BD84" s="1640"/>
      <c r="BE84" s="1842"/>
      <c r="BF84" s="1621"/>
      <c r="BG84" s="1631"/>
      <c r="BH84" s="0" t="n">
        <f aca="false">'02.24 по датам'!II84</f>
        <v>0</v>
      </c>
      <c r="BI84" s="0" t="n">
        <f aca="false">'02.24 по датам'!IJ84</f>
        <v>0</v>
      </c>
      <c r="BJ84" s="0"/>
      <c r="BK84" s="0"/>
      <c r="BL84" s="0" t="n">
        <f aca="false">'02.24 по датам'!IW84</f>
        <v>0</v>
      </c>
      <c r="BM84" s="0" t="n">
        <f aca="false">'02.24 по датам'!IX84</f>
        <v>0</v>
      </c>
      <c r="BN84" s="0" t="n">
        <f aca="false">'02.24 по датам'!IY84</f>
        <v>0</v>
      </c>
      <c r="BO84" s="0"/>
      <c r="BP84" s="0"/>
      <c r="BQ84" s="0"/>
      <c r="BR84" s="0"/>
      <c r="BS84" s="0"/>
      <c r="BT84" s="0"/>
      <c r="BU84" s="0"/>
      <c r="BV84" s="1817"/>
      <c r="BW84" s="1660"/>
      <c r="BX84" s="1660"/>
      <c r="BY84" s="1660"/>
      <c r="BZ84" s="1817"/>
      <c r="CA84" s="0" t="e">
        <f aca="false">CA$4:CA$4+SUMIF($C$5:BZ$5,"Нараст. баланс",$C86:BZ86)+SUMIF($C$7:BW$7,"Итого (с ВНР)",$C86:BW86)-SUMIF($C$5:BZ$5,"Геол. снижение,  т/сут",$C86:BZ86)-SUMIF(BY$7:BZ$7,"Итого",BY86:BZ86)-SUMIF($C$7:BZ$7,"Итого (с ВСП)",$C86:BZ86)</f>
        <v>#VALUE!</v>
      </c>
      <c r="CB84" s="0"/>
      <c r="CC84" s="0" t="n">
        <v>1</v>
      </c>
      <c r="CD84" s="0" t="e">
        <f aca="false">CD$4:CD$4+SUMIF($C$5:BZ$5,"Нараст. баланс",$C86:BZ86)+SUMIF($C$7:BW$7,$C86:BW86)-SUMIF($C$5:BZ$5,"Геол. снижение,  т/сут",$C86:BZ86)-SUMIF(BY$7:BZ$7,"Итого",BY86:BZ86)</f>
        <v>#VALUE!</v>
      </c>
    </row>
    <row r="85" customFormat="false" ht="11.25" hidden="false" customHeight="true" outlineLevel="0" collapsed="false">
      <c r="A85" s="1611"/>
      <c r="B85" s="1670" t="s">
        <v>663</v>
      </c>
      <c r="C85" s="0" t="n">
        <f aca="false">'02.24 по датам'!X85</f>
        <v>0</v>
      </c>
      <c r="D85" s="0" t="n">
        <f aca="false">'02.24 по датам'!Y85</f>
        <v>0</v>
      </c>
      <c r="E85" s="0" t="n">
        <f aca="false">'02.24 по датам'!Z85</f>
        <v>0</v>
      </c>
      <c r="F85" s="0" t="n">
        <f aca="false">COUNTIF(C86:E86,"&gt;"&amp;0)</f>
        <v>0</v>
      </c>
      <c r="G85" s="0"/>
      <c r="H85" s="0" t="n">
        <f aca="false">'02.24 по датам'!AP85</f>
        <v>0</v>
      </c>
      <c r="I85" s="0" t="n">
        <f aca="false">'02.24 по датам'!AQ85</f>
        <v>0</v>
      </c>
      <c r="J85" s="0" t="n">
        <f aca="false">'02.24 по датам'!AR85</f>
        <v>0</v>
      </c>
      <c r="K85" s="0" t="n">
        <f aca="false">COUNTIF(H86:J86,"&gt;"&amp;0)</f>
        <v>0</v>
      </c>
      <c r="L85" s="0"/>
      <c r="M85" s="0" t="n">
        <f aca="false">'02.24 по датам'!BR85</f>
        <v>0</v>
      </c>
      <c r="N85" s="0" t="n">
        <f aca="false">'02.24 по датам'!BS85</f>
        <v>0</v>
      </c>
      <c r="O85" s="0" t="n">
        <f aca="false">'02.24 по датам'!BT85</f>
        <v>0</v>
      </c>
      <c r="P85" s="0" t="n">
        <f aca="false">COUNTIF(M86:O86,"&gt;"&amp;0)</f>
        <v>0</v>
      </c>
      <c r="Q85" s="0"/>
      <c r="R85" s="0" t="n">
        <f aca="false">'02.24 по датам'!CJ85</f>
        <v>0</v>
      </c>
      <c r="S85" s="0" t="n">
        <f aca="false">'02.24 по датам'!CK85</f>
        <v>0</v>
      </c>
      <c r="T85" s="0" t="n">
        <f aca="false">'02.24 по датам'!CL85</f>
        <v>0</v>
      </c>
      <c r="U85" s="0" t="n">
        <f aca="false">COUNTIF(R86:T86,"&gt;"&amp;0)</f>
        <v>0</v>
      </c>
      <c r="V85" s="0"/>
      <c r="W85" s="0" t="n">
        <f aca="false">F85+K85+P85+U85</f>
        <v>0</v>
      </c>
      <c r="X85" s="0"/>
      <c r="Y85" s="0" t="n">
        <f aca="false">'02.24 по датам'!DD85</f>
        <v>0</v>
      </c>
      <c r="Z85" s="0" t="n">
        <f aca="false">'02.24 по датам'!DE85</f>
        <v>0</v>
      </c>
      <c r="AA85" s="0" t="n">
        <f aca="false">'02.24 по датам'!DF85</f>
        <v>0</v>
      </c>
      <c r="AB85" s="0" t="n">
        <f aca="false">SUBTOTAL(9,Y87:AA87)</f>
        <v>0</v>
      </c>
      <c r="AC85" s="0"/>
      <c r="AD85" s="0" t="n">
        <f aca="false">'02.24 по датам'!DV85</f>
        <v>0</v>
      </c>
      <c r="AE85" s="0" t="n">
        <f aca="false">'02.24 по датам'!DW85</f>
        <v>0</v>
      </c>
      <c r="AF85" s="0" t="n">
        <f aca="false">'02.24 по датам'!DX85</f>
        <v>0</v>
      </c>
      <c r="AG85" s="0" t="n">
        <f aca="false">COUNTIF(AD86:AF86,"&gt;"&amp;0)</f>
        <v>0</v>
      </c>
      <c r="AH85" s="0"/>
      <c r="AI85" s="0" t="n">
        <f aca="false">'02.24 по датам'!EZ85</f>
        <v>0</v>
      </c>
      <c r="AJ85" s="0" t="n">
        <f aca="false">'02.24 по датам'!FA85</f>
        <v>0</v>
      </c>
      <c r="AK85" s="0" t="n">
        <f aca="false">'02.24 по датам'!FB85</f>
        <v>0</v>
      </c>
      <c r="AL85" s="0" t="n">
        <f aca="false">COUNTIF(AI86:AK86,"&gt;"&amp;0)</f>
        <v>0</v>
      </c>
      <c r="AM85" s="0"/>
      <c r="AN85" s="0" t="n">
        <f aca="false">'02.24 по датам'!FO85</f>
        <v>0</v>
      </c>
      <c r="AO85" s="0" t="n">
        <f aca="false">'02.24 по датам'!FP85</f>
        <v>0</v>
      </c>
      <c r="AP85" s="0" t="n">
        <f aca="false">'02.24 по датам'!FQ85</f>
        <v>0</v>
      </c>
      <c r="AQ85" s="0" t="n">
        <f aca="false">COUNTIF(AN86:AP86,"&gt;"&amp;0)</f>
        <v>0</v>
      </c>
      <c r="AR85" s="0"/>
      <c r="AS85" s="1673"/>
      <c r="AT85" s="1673"/>
      <c r="AU85" s="1673"/>
      <c r="AV85" s="1690" t="n">
        <f aca="false">SUBTOTAL(9,AS87:AU87)</f>
        <v>0</v>
      </c>
      <c r="AW85" s="1679" t="n">
        <f aca="false">SUBTOTAL(9,AS87:AU87)</f>
        <v>0</v>
      </c>
      <c r="AX85" s="1691"/>
      <c r="AY85" s="0"/>
      <c r="AZ85" s="0"/>
      <c r="BA85" s="0"/>
      <c r="BB85" s="0"/>
      <c r="BC85" s="1700"/>
      <c r="BD85" s="1700"/>
      <c r="BE85" s="1847"/>
      <c r="BF85" s="1679" t="n">
        <f aca="false">SUBTOTAL(9,BC87:BE87)</f>
        <v>0</v>
      </c>
      <c r="BG85" s="1702"/>
      <c r="BH85" s="0" t="n">
        <f aca="false">'02.24 по датам'!II85</f>
        <v>0</v>
      </c>
      <c r="BI85" s="0" t="n">
        <f aca="false">'02.24 по датам'!IJ85</f>
        <v>0</v>
      </c>
      <c r="BJ85" s="0" t="n">
        <f aca="false">SUBTOTAL(9,BH87:BI87)</f>
        <v>0</v>
      </c>
      <c r="BK85" s="0"/>
      <c r="BL85" s="0" t="n">
        <f aca="false">'02.24 по датам'!IW85</f>
        <v>0</v>
      </c>
      <c r="BM85" s="0" t="n">
        <f aca="false">'02.24 по датам'!IX85</f>
        <v>0</v>
      </c>
      <c r="BN85" s="0" t="n">
        <f aca="false">'02.24 по датам'!IY85</f>
        <v>0</v>
      </c>
      <c r="BO85" s="0" t="n">
        <f aca="false">COUNTIF(BL86:BN86,"&gt;"&amp;0)</f>
        <v>0</v>
      </c>
      <c r="BP85" s="0"/>
      <c r="BQ85" s="0"/>
      <c r="BR85" s="0"/>
      <c r="BS85" s="0"/>
      <c r="BT85" s="0"/>
      <c r="BU85" s="0"/>
      <c r="BV85" s="1827"/>
      <c r="BW85" s="1722"/>
      <c r="BX85" s="1722"/>
      <c r="BY85" s="1722"/>
      <c r="BZ85" s="1827"/>
      <c r="CA85" s="0"/>
      <c r="CB85" s="0"/>
      <c r="CC85" s="0" t="n">
        <v>2</v>
      </c>
      <c r="CD85" s="0"/>
    </row>
    <row r="86" customFormat="false" ht="11.25" hidden="false" customHeight="true" outlineLevel="0" collapsed="false">
      <c r="A86" s="1611"/>
      <c r="B86" s="1729" t="s">
        <v>661</v>
      </c>
      <c r="C86" s="0" t="n">
        <f aca="false">'02.24 по датам'!X86</f>
        <v>0</v>
      </c>
      <c r="D86" s="0" t="n">
        <f aca="false">'02.24 по датам'!Y86</f>
        <v>0</v>
      </c>
      <c r="E86" s="0" t="n">
        <f aca="false">'02.24 по датам'!Z86</f>
        <v>0</v>
      </c>
      <c r="F86" s="0" t="n">
        <f aca="false">SUBTOTAL(9,C86:E86)</f>
        <v>0</v>
      </c>
      <c r="G86" s="0" t="n">
        <f aca="false">F86+G82</f>
        <v>0</v>
      </c>
      <c r="H86" s="0" t="n">
        <f aca="false">'02.24 по датам'!AP86</f>
        <v>0</v>
      </c>
      <c r="I86" s="0" t="n">
        <f aca="false">'02.24 по датам'!AQ86</f>
        <v>0</v>
      </c>
      <c r="J86" s="0" t="n">
        <f aca="false">'02.24 по датам'!AR86</f>
        <v>0</v>
      </c>
      <c r="K86" s="0" t="n">
        <f aca="false">SUBTOTAL(9,H86:J86)</f>
        <v>0</v>
      </c>
      <c r="L86" s="0" t="n">
        <f aca="false">K86+L82</f>
        <v>0</v>
      </c>
      <c r="M86" s="0" t="n">
        <f aca="false">'02.24 по датам'!BR86</f>
        <v>0</v>
      </c>
      <c r="N86" s="0" t="n">
        <f aca="false">'02.24 по датам'!BS86</f>
        <v>0</v>
      </c>
      <c r="O86" s="0" t="n">
        <f aca="false">'02.24 по датам'!BT86</f>
        <v>0</v>
      </c>
      <c r="P86" s="0" t="n">
        <f aca="false">SUBTOTAL(9,M86:O86)</f>
        <v>0</v>
      </c>
      <c r="Q86" s="0" t="n">
        <f aca="false">P86+Q82</f>
        <v>0</v>
      </c>
      <c r="R86" s="0" t="n">
        <f aca="false">'02.24 по датам'!CJ86</f>
        <v>0</v>
      </c>
      <c r="S86" s="0" t="n">
        <f aca="false">'02.24 по датам'!CK86</f>
        <v>0</v>
      </c>
      <c r="T86" s="0" t="n">
        <f aca="false">'02.24 по датам'!CL86</f>
        <v>0</v>
      </c>
      <c r="U86" s="0" t="n">
        <f aca="false">SUBTOTAL(9,R86:T86)</f>
        <v>0</v>
      </c>
      <c r="V86" s="0" t="n">
        <f aca="false">U86+V82</f>
        <v>0</v>
      </c>
      <c r="W86" s="0" t="n">
        <f aca="false">+F86+K86+P86+U86</f>
        <v>0</v>
      </c>
      <c r="X86" s="0" t="n">
        <f aca="false">W86+X82</f>
        <v>0</v>
      </c>
      <c r="Y86" s="0" t="n">
        <f aca="false">'02.24 по датам'!DD86</f>
        <v>0</v>
      </c>
      <c r="Z86" s="0" t="n">
        <f aca="false">'02.24 по датам'!DE86</f>
        <v>0</v>
      </c>
      <c r="AA86" s="0" t="n">
        <f aca="false">'02.24 по датам'!DF86</f>
        <v>0</v>
      </c>
      <c r="AB86" s="0" t="n">
        <f aca="false">SUBTOTAL(9,Y86:AA86)</f>
        <v>0</v>
      </c>
      <c r="AC86" s="0" t="n">
        <f aca="false">AB86:AB86+IF($B82:$B82=2,0,AC82:AC82)</f>
        <v>0</v>
      </c>
      <c r="AD86" s="0" t="n">
        <f aca="false">'02.24 по датам'!DV86</f>
        <v>0</v>
      </c>
      <c r="AE86" s="0" t="n">
        <f aca="false">'02.24 по датам'!DW86</f>
        <v>0</v>
      </c>
      <c r="AF86" s="0" t="n">
        <f aca="false">'02.24 по датам'!DX86</f>
        <v>0</v>
      </c>
      <c r="AG86" s="0" t="n">
        <f aca="false">SUBTOTAL(9,AD86:AF86)</f>
        <v>0</v>
      </c>
      <c r="AH86" s="0" t="n">
        <f aca="false">AG86:AG86+IF($B82:$B82=2,0,AH82:AH82)</f>
        <v>0</v>
      </c>
      <c r="AI86" s="0" t="n">
        <f aca="false">'02.24 по датам'!EZ86</f>
        <v>0</v>
      </c>
      <c r="AJ86" s="0" t="n">
        <f aca="false">'02.24 по датам'!FA86</f>
        <v>0</v>
      </c>
      <c r="AK86" s="0" t="n">
        <f aca="false">'02.24 по датам'!FB86</f>
        <v>0</v>
      </c>
      <c r="AL86" s="0" t="n">
        <f aca="false">SUBTOTAL(9,AI86:AK86)</f>
        <v>0</v>
      </c>
      <c r="AM86" s="0" t="n">
        <f aca="false">AL86:AL86+IF($B82:$B82=2,0,AM82:AM82)</f>
        <v>0</v>
      </c>
      <c r="AN86" s="0" t="n">
        <f aca="false">'02.24 по датам'!FO86</f>
        <v>0</v>
      </c>
      <c r="AO86" s="0" t="n">
        <f aca="false">'02.24 по датам'!FP86</f>
        <v>0</v>
      </c>
      <c r="AP86" s="0" t="n">
        <f aca="false">'02.24 по датам'!FQ86</f>
        <v>0</v>
      </c>
      <c r="AQ86" s="0" t="n">
        <f aca="false">SUBTOTAL(9,AN86:AP86)</f>
        <v>0</v>
      </c>
      <c r="AR86" s="0" t="n">
        <f aca="false">AQ86:AQ86+IF($B82:$B82=2,0,AR82:AR82)</f>
        <v>0</v>
      </c>
      <c r="AS86" s="1732"/>
      <c r="AT86" s="1732"/>
      <c r="AU86" s="1732"/>
      <c r="AV86" s="1748" t="n">
        <f aca="false">SUBTOTAL(9,AS86:AU86)</f>
        <v>0</v>
      </c>
      <c r="AW86" s="1738" t="n">
        <f aca="false">SUBTOTAL(9,AS86:AU86)</f>
        <v>0</v>
      </c>
      <c r="AX86" s="1737" t="n">
        <f aca="false">AW86:AW86+IF($B82:$B82=2,0,AX82:AX82)</f>
        <v>0</v>
      </c>
      <c r="AY86" s="0"/>
      <c r="AZ86" s="0" t="e">
        <f aca="false">IF(IF($CE$10=$CE$1,"",CD84-$CE$10)&lt;0,IF($CE$10=$CE$1,"",-CD84+$CE$10),"")</f>
        <v>#VALUE!</v>
      </c>
      <c r="BA86" s="0" t="e">
        <f aca="false">SUBTOTAL(9,AY86:AZ86)</f>
        <v>#VALUE!</v>
      </c>
      <c r="BB86" s="0" t="n">
        <f aca="false">$BB$3+BB82</f>
        <v>227.43</v>
      </c>
      <c r="BC86" s="1757"/>
      <c r="BD86" s="1757"/>
      <c r="BE86" s="1832"/>
      <c r="BF86" s="1738" t="n">
        <f aca="false">SUBTOTAL(9,BC86:BE86)</f>
        <v>0</v>
      </c>
      <c r="BG86" s="1748" t="n">
        <f aca="false">BF86:BF86+IF($B82:$B82=2,0,BG82:BG82)</f>
        <v>50</v>
      </c>
      <c r="BH86" s="0" t="n">
        <f aca="false">'02.24 по датам'!II86</f>
        <v>0</v>
      </c>
      <c r="BI86" s="0" t="n">
        <f aca="false">'02.24 по датам'!IJ86</f>
        <v>0</v>
      </c>
      <c r="BJ86" s="0" t="n">
        <f aca="false">SUBTOTAL(9,BH86:BI86)</f>
        <v>0</v>
      </c>
      <c r="BK86" s="0" t="n">
        <f aca="false">BJ86:BJ86+IF($B82:$B82=2,0,BK82:BK82)</f>
        <v>0</v>
      </c>
      <c r="BL86" s="0" t="n">
        <f aca="false">'02.24 по датам'!IW86</f>
        <v>0</v>
      </c>
      <c r="BM86" s="0" t="n">
        <f aca="false">'02.24 по датам'!IX86</f>
        <v>0</v>
      </c>
      <c r="BN86" s="0" t="n">
        <f aca="false">'02.24 по датам'!IY86</f>
        <v>0</v>
      </c>
      <c r="BO86" s="0" t="n">
        <f aca="false">SUBTOTAL(9,BL86:BN86)</f>
        <v>0</v>
      </c>
      <c r="BP86" s="0" t="n">
        <f aca="false">BO86:BO86+IF($B82:$B82=2,0,BP82:BP82)</f>
        <v>0</v>
      </c>
      <c r="BQ86" s="0"/>
      <c r="BR86" s="0"/>
      <c r="BS86" s="0" t="e">
        <f aca="false">IF(IF($CE$10=$CE$1,"",CD84-$CE$10)&gt;0,IF($CE$10=$CE$1,"",CD84-$CE$10),"")</f>
        <v>#VALUE!</v>
      </c>
      <c r="BT86" s="0" t="e">
        <f aca="false">SUBTOTAL(9,BQ86:BS86)</f>
        <v>#VALUE!</v>
      </c>
      <c r="BU86" s="0" t="n">
        <f aca="false">SUMIF($C$5:BT$5,"Накопленный эффект, т/сут",$C86:BT86)+SUMIF($C$5:BT$5,"Нараст.  по потенциалу",$C86:BT86)-SUMIF($C$5:BT$5,"Нараст. по остановкам",$C86:BT86)-SUMIF($C$5:BT$5,"ИТОГО перевод в ППД",$C86:BT86)-SUMIF($C$5:BT$5,"ИТОГО  нерент, по распоряж.",$C86:BT86)-SUMIF($C$5:BT$5,"ИТОГО ост. дебит от ЗБС, Углуб., ПВЛГ/ПНЛГ",$C86:BT86)</f>
        <v>-50</v>
      </c>
      <c r="BV86" s="1764"/>
      <c r="BW86" s="1771"/>
      <c r="BX86" s="1771"/>
      <c r="BY86" s="1771"/>
      <c r="BZ86" s="1764" t="n">
        <f aca="false">SUBTOTAL(9,BV86:BY86)</f>
        <v>0</v>
      </c>
      <c r="CA86" s="0"/>
      <c r="CB86" s="0" t="n">
        <f aca="false">CB$4:CB$4+SUMIF($C$5:BZ$5,"Нараст. по остановкам",$C86:BZ86)-SUMIF($C$5:BZ$5,"Нараст.  по потенциалу",$C86:BZ86)</f>
        <v>81.893</v>
      </c>
      <c r="CC86" s="0" t="n">
        <v>3</v>
      </c>
      <c r="CD86" s="0"/>
    </row>
    <row r="87" customFormat="false" ht="1.5" hidden="false" customHeight="true" outlineLevel="0" collapsed="false">
      <c r="A87" s="1777"/>
      <c r="B87" s="1777"/>
      <c r="C87" s="0" t="n">
        <f aca="false">'02.24 по датам'!X87</f>
        <v>0</v>
      </c>
      <c r="D87" s="0" t="n">
        <f aca="false">'02.24 по датам'!Y87</f>
        <v>0</v>
      </c>
      <c r="E87" s="0" t="n">
        <f aca="false">'02.24 по датам'!Z87</f>
        <v>0</v>
      </c>
      <c r="F87" s="0"/>
      <c r="G87" s="0"/>
      <c r="H87" s="0" t="n">
        <f aca="false">'02.24 по датам'!AP87</f>
        <v>0</v>
      </c>
      <c r="I87" s="0" t="n">
        <f aca="false">'02.24 по датам'!AQ87</f>
        <v>0</v>
      </c>
      <c r="J87" s="0" t="n">
        <f aca="false">'02.24 по датам'!AR87</f>
        <v>0</v>
      </c>
      <c r="K87" s="0"/>
      <c r="L87" s="0"/>
      <c r="M87" s="0" t="n">
        <f aca="false">'02.24 по датам'!BR87</f>
        <v>0</v>
      </c>
      <c r="N87" s="0" t="n">
        <f aca="false">'02.24 по датам'!BS87</f>
        <v>0</v>
      </c>
      <c r="O87" s="0" t="n">
        <f aca="false">'02.24 по датам'!BT87</f>
        <v>0</v>
      </c>
      <c r="P87" s="0"/>
      <c r="Q87" s="0"/>
      <c r="R87" s="0" t="n">
        <f aca="false">'02.24 по датам'!CJ87</f>
        <v>0</v>
      </c>
      <c r="S87" s="0" t="n">
        <f aca="false">'02.24 по датам'!CK87</f>
        <v>0</v>
      </c>
      <c r="T87" s="0" t="n">
        <f aca="false">'02.24 по датам'!CL87</f>
        <v>0</v>
      </c>
      <c r="U87" s="0"/>
      <c r="V87" s="0"/>
      <c r="W87" s="0"/>
      <c r="X87" s="0"/>
      <c r="Y87" s="0" t="n">
        <f aca="false">'02.24 по датам'!DD87</f>
        <v>0</v>
      </c>
      <c r="Z87" s="0" t="n">
        <f aca="false">'02.24 по датам'!DE87</f>
        <v>0</v>
      </c>
      <c r="AA87" s="0" t="n">
        <f aca="false">'02.24 по датам'!DF87</f>
        <v>0</v>
      </c>
      <c r="AB87" s="0"/>
      <c r="AC87" s="0"/>
      <c r="AD87" s="0" t="n">
        <f aca="false">'02.24 по датам'!DV87</f>
        <v>0</v>
      </c>
      <c r="AE87" s="0" t="n">
        <f aca="false">'02.24 по датам'!DW87</f>
        <v>0</v>
      </c>
      <c r="AF87" s="0" t="n">
        <f aca="false">'02.24 по датам'!DX87</f>
        <v>0</v>
      </c>
      <c r="AG87" s="0"/>
      <c r="AH87" s="0"/>
      <c r="AI87" s="0" t="n">
        <f aca="false">'02.24 по датам'!EZ87</f>
        <v>0</v>
      </c>
      <c r="AJ87" s="0" t="n">
        <f aca="false">'02.24 по датам'!FA87</f>
        <v>0</v>
      </c>
      <c r="AK87" s="0" t="n">
        <f aca="false">'02.24 по датам'!FB87</f>
        <v>0</v>
      </c>
      <c r="AL87" s="0"/>
      <c r="AM87" s="0"/>
      <c r="AN87" s="0" t="n">
        <f aca="false">'02.24 по датам'!FO87</f>
        <v>0</v>
      </c>
      <c r="AO87" s="0" t="n">
        <f aca="false">'02.24 по датам'!FP87</f>
        <v>0</v>
      </c>
      <c r="AP87" s="0" t="n">
        <f aca="false">'02.24 по датам'!FQ87</f>
        <v>0</v>
      </c>
      <c r="AQ87" s="0"/>
      <c r="AR87" s="0"/>
      <c r="AS87" s="1779"/>
      <c r="AT87" s="1779"/>
      <c r="AU87" s="1779"/>
      <c r="AV87" s="1783"/>
      <c r="AW87" s="1783"/>
      <c r="AX87" s="1783"/>
      <c r="AY87" s="0"/>
      <c r="AZ87" s="0"/>
      <c r="BA87" s="0"/>
      <c r="BB87" s="1790"/>
      <c r="BC87" s="1757"/>
      <c r="BD87" s="1757"/>
      <c r="BE87" s="1787"/>
      <c r="BF87" s="1783"/>
      <c r="BG87" s="1783"/>
      <c r="BH87" s="0" t="n">
        <f aca="false">'02.24 по датам'!II87</f>
        <v>0</v>
      </c>
      <c r="BI87" s="0" t="n">
        <f aca="false">'02.24 по датам'!IJ87</f>
        <v>0</v>
      </c>
      <c r="BJ87" s="0"/>
      <c r="BK87" s="0"/>
      <c r="BL87" s="0" t="n">
        <f aca="false">'02.24 по датам'!IW87</f>
        <v>0</v>
      </c>
      <c r="BM87" s="0" t="n">
        <f aca="false">'02.24 по датам'!IX87</f>
        <v>0</v>
      </c>
      <c r="BN87" s="0" t="n">
        <f aca="false">'02.24 по датам'!IY87</f>
        <v>0</v>
      </c>
      <c r="BO87" s="0"/>
      <c r="BP87" s="0"/>
      <c r="BQ87" s="0"/>
      <c r="BR87" s="0"/>
      <c r="BS87" s="0"/>
      <c r="BT87" s="0"/>
      <c r="BU87" s="0"/>
      <c r="BV87" s="1792"/>
      <c r="BW87" s="1792"/>
      <c r="BX87" s="1792"/>
      <c r="BY87" s="1792"/>
      <c r="BZ87" s="1792"/>
      <c r="CA87" s="0"/>
      <c r="CB87" s="0"/>
      <c r="CC87" s="0" t="n">
        <v>4</v>
      </c>
      <c r="CD87" s="0"/>
      <c r="CE87" s="1797"/>
    </row>
    <row r="88" customFormat="false" ht="11.25" hidden="false" customHeight="true" outlineLevel="0" collapsed="false">
      <c r="A88" s="1611" t="n">
        <f aca="false">A84+1</f>
        <v>45342</v>
      </c>
      <c r="B88" s="1612" t="s">
        <v>662</v>
      </c>
      <c r="C88" s="0" t="n">
        <f aca="false">'02.24 по датам'!X88</f>
        <v>0</v>
      </c>
      <c r="D88" s="0" t="n">
        <f aca="false">'02.24 по датам'!Y88</f>
        <v>0</v>
      </c>
      <c r="E88" s="0" t="n">
        <f aca="false">'02.24 по датам'!Z88</f>
        <v>0</v>
      </c>
      <c r="F88" s="0"/>
      <c r="G88" s="0"/>
      <c r="H88" s="0" t="n">
        <f aca="false">'02.24 по датам'!AP88</f>
        <v>0</v>
      </c>
      <c r="I88" s="0" t="n">
        <f aca="false">'02.24 по датам'!AQ88</f>
        <v>0</v>
      </c>
      <c r="J88" s="0" t="n">
        <f aca="false">'02.24 по датам'!AR88</f>
        <v>0</v>
      </c>
      <c r="K88" s="0"/>
      <c r="L88" s="0"/>
      <c r="M88" s="0" t="n">
        <f aca="false">'02.24 по датам'!BR88</f>
        <v>0</v>
      </c>
      <c r="N88" s="0" t="n">
        <f aca="false">'02.24 по датам'!BS88</f>
        <v>0</v>
      </c>
      <c r="O88" s="0" t="n">
        <f aca="false">'02.24 по датам'!BT88</f>
        <v>0</v>
      </c>
      <c r="P88" s="0"/>
      <c r="Q88" s="0"/>
      <c r="R88" s="0" t="n">
        <f aca="false">'02.24 по датам'!CJ88</f>
        <v>0</v>
      </c>
      <c r="S88" s="0" t="n">
        <f aca="false">'02.24 по датам'!CK88</f>
        <v>0</v>
      </c>
      <c r="T88" s="0" t="n">
        <f aca="false">'02.24 по датам'!CL88</f>
        <v>0</v>
      </c>
      <c r="U88" s="0"/>
      <c r="V88" s="0"/>
      <c r="W88" s="0"/>
      <c r="X88" s="0"/>
      <c r="Y88" s="0" t="n">
        <f aca="false">'02.24 по датам'!DD88</f>
        <v>0</v>
      </c>
      <c r="Z88" s="0" t="n">
        <f aca="false">'02.24 по датам'!DE88</f>
        <v>0</v>
      </c>
      <c r="AA88" s="0" t="n">
        <f aca="false">'02.24 по датам'!DF88</f>
        <v>0</v>
      </c>
      <c r="AB88" s="0"/>
      <c r="AC88" s="0"/>
      <c r="AD88" s="0" t="n">
        <f aca="false">'02.24 по датам'!DV88</f>
        <v>0</v>
      </c>
      <c r="AE88" s="0" t="n">
        <f aca="false">'02.24 по датам'!DW88</f>
        <v>0</v>
      </c>
      <c r="AF88" s="0" t="n">
        <f aca="false">'02.24 по датам'!DX88</f>
        <v>0</v>
      </c>
      <c r="AG88" s="0"/>
      <c r="AH88" s="0"/>
      <c r="AI88" s="0" t="n">
        <f aca="false">'02.24 по датам'!EZ88</f>
        <v>0</v>
      </c>
      <c r="AJ88" s="0" t="n">
        <f aca="false">'02.24 по датам'!FA88</f>
        <v>0</v>
      </c>
      <c r="AK88" s="0" t="n">
        <f aca="false">'02.24 по датам'!FB88</f>
        <v>0</v>
      </c>
      <c r="AL88" s="0"/>
      <c r="AM88" s="0"/>
      <c r="AN88" s="0" t="n">
        <f aca="false">'02.24 по датам'!FO88</f>
        <v>0</v>
      </c>
      <c r="AO88" s="0" t="n">
        <f aca="false">'02.24 по датам'!FP88</f>
        <v>0</v>
      </c>
      <c r="AP88" s="0" t="n">
        <f aca="false">'02.24 по датам'!FQ88</f>
        <v>0</v>
      </c>
      <c r="AQ88" s="0"/>
      <c r="AR88" s="0"/>
      <c r="AS88" s="1615"/>
      <c r="AT88" s="1627"/>
      <c r="AU88" s="1627"/>
      <c r="AV88" s="1631"/>
      <c r="AW88" s="1621"/>
      <c r="AX88" s="1620"/>
      <c r="AY88" s="0"/>
      <c r="AZ88" s="0"/>
      <c r="BA88" s="0"/>
      <c r="BB88" s="0"/>
      <c r="BC88" s="1640"/>
      <c r="BD88" s="1640"/>
      <c r="BE88" s="1842"/>
      <c r="BF88" s="1621"/>
      <c r="BG88" s="1631"/>
      <c r="BH88" s="0" t="n">
        <f aca="false">'02.24 по датам'!II88</f>
        <v>0</v>
      </c>
      <c r="BI88" s="0" t="n">
        <f aca="false">'02.24 по датам'!IJ88</f>
        <v>0</v>
      </c>
      <c r="BJ88" s="0"/>
      <c r="BK88" s="0"/>
      <c r="BL88" s="0" t="n">
        <f aca="false">'02.24 по датам'!IW88</f>
        <v>0</v>
      </c>
      <c r="BM88" s="0" t="n">
        <f aca="false">'02.24 по датам'!IX88</f>
        <v>0</v>
      </c>
      <c r="BN88" s="0" t="n">
        <f aca="false">'02.24 по датам'!IY88</f>
        <v>0</v>
      </c>
      <c r="BO88" s="0"/>
      <c r="BP88" s="0"/>
      <c r="BQ88" s="0"/>
      <c r="BR88" s="0"/>
      <c r="BS88" s="0"/>
      <c r="BT88" s="0"/>
      <c r="BU88" s="0"/>
      <c r="BV88" s="1817"/>
      <c r="BW88" s="1817"/>
      <c r="BX88" s="1817"/>
      <c r="BY88" s="1660"/>
      <c r="BZ88" s="1817"/>
      <c r="CA88" s="0" t="e">
        <f aca="false">CA$4:CA$4+SUMIF($C$5:BZ$5,"Нараст. баланс",$C90:BZ90)+SUMIF($C$7:BW$7,"Итого (с ВНР)",$C90:BW90)-SUMIF($C$5:BZ$5,"Геол. снижение,  т/сут",$C90:BZ90)-SUMIF(BY$7:BZ$7,"Итого",BY90:BZ90)-SUMIF($C$7:BZ$7,"Итого (с ВСП)",$C90:BZ90)</f>
        <v>#VALUE!</v>
      </c>
      <c r="CB88" s="0"/>
      <c r="CC88" s="0" t="n">
        <v>1</v>
      </c>
      <c r="CD88" s="0" t="e">
        <f aca="false">CD$4:CD$4+SUMIF($C$5:BZ$5,"Нараст. баланс",$C90:BZ90)+SUMIF($C$7:BW$7,$C90:BW90)-SUMIF($C$5:BZ$5,"Геол. снижение,  т/сут",$C90:BZ90)-SUMIF(BY$7:BZ$7,"Итого",BY90:BZ90)</f>
        <v>#VALUE!</v>
      </c>
    </row>
    <row r="89" customFormat="false" ht="11.25" hidden="false" customHeight="true" outlineLevel="0" collapsed="false">
      <c r="A89" s="1611"/>
      <c r="B89" s="1670" t="s">
        <v>663</v>
      </c>
      <c r="C89" s="0" t="n">
        <f aca="false">'02.24 по датам'!X89</f>
        <v>0</v>
      </c>
      <c r="D89" s="0" t="n">
        <f aca="false">'02.24 по датам'!Y89</f>
        <v>0</v>
      </c>
      <c r="E89" s="0" t="n">
        <f aca="false">'02.24 по датам'!Z89</f>
        <v>0</v>
      </c>
      <c r="F89" s="0" t="n">
        <f aca="false">COUNTIF(C90:E90,"&gt;"&amp;0)</f>
        <v>0</v>
      </c>
      <c r="G89" s="0"/>
      <c r="H89" s="0" t="n">
        <f aca="false">'02.24 по датам'!AP89</f>
        <v>0</v>
      </c>
      <c r="I89" s="0" t="n">
        <f aca="false">'02.24 по датам'!AQ89</f>
        <v>0</v>
      </c>
      <c r="J89" s="0" t="n">
        <f aca="false">'02.24 по датам'!AR89</f>
        <v>0</v>
      </c>
      <c r="K89" s="0" t="n">
        <f aca="false">COUNTIF(H90:J90,"&gt;"&amp;0)</f>
        <v>0</v>
      </c>
      <c r="L89" s="0"/>
      <c r="M89" s="0" t="n">
        <f aca="false">'02.24 по датам'!BR89</f>
        <v>0</v>
      </c>
      <c r="N89" s="0" t="n">
        <f aca="false">'02.24 по датам'!BS89</f>
        <v>0</v>
      </c>
      <c r="O89" s="0" t="n">
        <f aca="false">'02.24 по датам'!BT89</f>
        <v>0</v>
      </c>
      <c r="P89" s="0" t="n">
        <f aca="false">COUNTIF(M90:O90,"&gt;"&amp;0)</f>
        <v>0</v>
      </c>
      <c r="Q89" s="0"/>
      <c r="R89" s="0" t="n">
        <f aca="false">'02.24 по датам'!CJ89</f>
        <v>0</v>
      </c>
      <c r="S89" s="0" t="n">
        <f aca="false">'02.24 по датам'!CK89</f>
        <v>0</v>
      </c>
      <c r="T89" s="0" t="n">
        <f aca="false">'02.24 по датам'!CL89</f>
        <v>0</v>
      </c>
      <c r="U89" s="0" t="n">
        <f aca="false">COUNTIF(R90:T90,"&gt;"&amp;0)</f>
        <v>0</v>
      </c>
      <c r="V89" s="0"/>
      <c r="W89" s="0" t="n">
        <f aca="false">F89+K89+P89+U89</f>
        <v>0</v>
      </c>
      <c r="X89" s="0"/>
      <c r="Y89" s="0" t="n">
        <f aca="false">'02.24 по датам'!DD89</f>
        <v>0</v>
      </c>
      <c r="Z89" s="0" t="n">
        <f aca="false">'02.24 по датам'!DE89</f>
        <v>0</v>
      </c>
      <c r="AA89" s="0" t="n">
        <f aca="false">'02.24 по датам'!DF89</f>
        <v>0</v>
      </c>
      <c r="AB89" s="0" t="n">
        <f aca="false">SUBTOTAL(9,Y91:AA91)</f>
        <v>0</v>
      </c>
      <c r="AC89" s="0"/>
      <c r="AD89" s="0" t="n">
        <f aca="false">'02.24 по датам'!DV89</f>
        <v>0</v>
      </c>
      <c r="AE89" s="0" t="n">
        <f aca="false">'02.24 по датам'!DW89</f>
        <v>0</v>
      </c>
      <c r="AF89" s="0" t="n">
        <f aca="false">'02.24 по датам'!DX89</f>
        <v>0</v>
      </c>
      <c r="AG89" s="0" t="n">
        <f aca="false">COUNTIF(AD90:AF90,"&gt;"&amp;0)</f>
        <v>0</v>
      </c>
      <c r="AH89" s="0"/>
      <c r="AI89" s="0" t="n">
        <f aca="false">'02.24 по датам'!EZ89</f>
        <v>0</v>
      </c>
      <c r="AJ89" s="0" t="n">
        <f aca="false">'02.24 по датам'!FA89</f>
        <v>0</v>
      </c>
      <c r="AK89" s="0" t="n">
        <f aca="false">'02.24 по датам'!FB89</f>
        <v>0</v>
      </c>
      <c r="AL89" s="0" t="n">
        <f aca="false">COUNTIF(AI90:AK90,"&gt;"&amp;0)</f>
        <v>0</v>
      </c>
      <c r="AM89" s="0"/>
      <c r="AN89" s="0" t="n">
        <f aca="false">'02.24 по датам'!FO89</f>
        <v>0</v>
      </c>
      <c r="AO89" s="0" t="n">
        <f aca="false">'02.24 по датам'!FP89</f>
        <v>0</v>
      </c>
      <c r="AP89" s="0" t="n">
        <f aca="false">'02.24 по датам'!FQ89</f>
        <v>0</v>
      </c>
      <c r="AQ89" s="0" t="n">
        <f aca="false">COUNTIF(AN90:AP90,"&gt;"&amp;0)</f>
        <v>0</v>
      </c>
      <c r="AR89" s="0"/>
      <c r="AS89" s="1673"/>
      <c r="AT89" s="1686"/>
      <c r="AU89" s="1686"/>
      <c r="AV89" s="1690" t="n">
        <f aca="false">SUBTOTAL(9,AS91:AU91)</f>
        <v>0</v>
      </c>
      <c r="AW89" s="1679" t="n">
        <f aca="false">SUBTOTAL(9,AS91:AU91)</f>
        <v>0</v>
      </c>
      <c r="AX89" s="1691"/>
      <c r="AY89" s="0"/>
      <c r="AZ89" s="0"/>
      <c r="BA89" s="0"/>
      <c r="BB89" s="0"/>
      <c r="BC89" s="1700"/>
      <c r="BD89" s="1700"/>
      <c r="BE89" s="1847"/>
      <c r="BF89" s="1679" t="n">
        <f aca="false">SUBTOTAL(9,BC91:BE91)</f>
        <v>0</v>
      </c>
      <c r="BG89" s="1702"/>
      <c r="BH89" s="0" t="n">
        <f aca="false">'02.24 по датам'!II89</f>
        <v>0</v>
      </c>
      <c r="BI89" s="0" t="n">
        <f aca="false">'02.24 по датам'!IJ89</f>
        <v>0</v>
      </c>
      <c r="BJ89" s="0" t="n">
        <f aca="false">SUBTOTAL(9,BH91:BI91)</f>
        <v>0</v>
      </c>
      <c r="BK89" s="0"/>
      <c r="BL89" s="0" t="n">
        <f aca="false">'02.24 по датам'!IW89</f>
        <v>0</v>
      </c>
      <c r="BM89" s="0" t="n">
        <f aca="false">'02.24 по датам'!IX89</f>
        <v>0</v>
      </c>
      <c r="BN89" s="0" t="n">
        <f aca="false">'02.24 по датам'!IY89</f>
        <v>0</v>
      </c>
      <c r="BO89" s="0" t="n">
        <f aca="false">COUNTIF(BL90:BN90,"&gt;"&amp;0)</f>
        <v>0</v>
      </c>
      <c r="BP89" s="0"/>
      <c r="BQ89" s="0"/>
      <c r="BR89" s="0"/>
      <c r="BS89" s="0"/>
      <c r="BT89" s="0"/>
      <c r="BU89" s="0"/>
      <c r="BV89" s="1827"/>
      <c r="BW89" s="1827"/>
      <c r="BX89" s="1827"/>
      <c r="BY89" s="1722"/>
      <c r="BZ89" s="1827"/>
      <c r="CA89" s="0"/>
      <c r="CB89" s="0"/>
      <c r="CC89" s="0" t="n">
        <v>2</v>
      </c>
      <c r="CD89" s="0"/>
    </row>
    <row r="90" customFormat="false" ht="11.25" hidden="false" customHeight="true" outlineLevel="0" collapsed="false">
      <c r="A90" s="1611"/>
      <c r="B90" s="1729" t="s">
        <v>661</v>
      </c>
      <c r="C90" s="0" t="n">
        <f aca="false">'02.24 по датам'!X90</f>
        <v>0</v>
      </c>
      <c r="D90" s="0" t="n">
        <f aca="false">'02.24 по датам'!Y90</f>
        <v>0</v>
      </c>
      <c r="E90" s="0" t="n">
        <f aca="false">'02.24 по датам'!Z90</f>
        <v>0</v>
      </c>
      <c r="F90" s="0" t="n">
        <f aca="false">SUBTOTAL(9,C90:E90)</f>
        <v>0</v>
      </c>
      <c r="G90" s="0" t="n">
        <f aca="false">F90+G86</f>
        <v>0</v>
      </c>
      <c r="H90" s="0" t="n">
        <f aca="false">'02.24 по датам'!AP90</f>
        <v>0</v>
      </c>
      <c r="I90" s="0" t="n">
        <f aca="false">'02.24 по датам'!AQ90</f>
        <v>0</v>
      </c>
      <c r="J90" s="0" t="n">
        <f aca="false">'02.24 по датам'!AR90</f>
        <v>0</v>
      </c>
      <c r="K90" s="0" t="n">
        <f aca="false">SUBTOTAL(9,H90:J90)</f>
        <v>0</v>
      </c>
      <c r="L90" s="0" t="n">
        <f aca="false">K90+L86</f>
        <v>0</v>
      </c>
      <c r="M90" s="0" t="n">
        <f aca="false">'02.24 по датам'!BR90</f>
        <v>0</v>
      </c>
      <c r="N90" s="0" t="n">
        <f aca="false">'02.24 по датам'!BS90</f>
        <v>0</v>
      </c>
      <c r="O90" s="0" t="n">
        <f aca="false">'02.24 по датам'!BT90</f>
        <v>0</v>
      </c>
      <c r="P90" s="0" t="n">
        <f aca="false">SUBTOTAL(9,M90:O90)</f>
        <v>0</v>
      </c>
      <c r="Q90" s="0" t="n">
        <f aca="false">P90+Q86</f>
        <v>0</v>
      </c>
      <c r="R90" s="0" t="n">
        <f aca="false">'02.24 по датам'!CJ90</f>
        <v>0</v>
      </c>
      <c r="S90" s="0" t="n">
        <f aca="false">'02.24 по датам'!CK90</f>
        <v>0</v>
      </c>
      <c r="T90" s="0" t="n">
        <f aca="false">'02.24 по датам'!CL90</f>
        <v>0</v>
      </c>
      <c r="U90" s="0" t="n">
        <f aca="false">SUBTOTAL(9,R90:T90)</f>
        <v>0</v>
      </c>
      <c r="V90" s="0" t="n">
        <f aca="false">U90+V86</f>
        <v>0</v>
      </c>
      <c r="W90" s="0" t="n">
        <f aca="false">+F90+K90+P90+U90</f>
        <v>0</v>
      </c>
      <c r="X90" s="0" t="n">
        <f aca="false">W90+X86</f>
        <v>0</v>
      </c>
      <c r="Y90" s="0" t="n">
        <f aca="false">'02.24 по датам'!DD90</f>
        <v>0</v>
      </c>
      <c r="Z90" s="0" t="n">
        <f aca="false">'02.24 по датам'!DE90</f>
        <v>0</v>
      </c>
      <c r="AA90" s="0" t="n">
        <f aca="false">'02.24 по датам'!DF90</f>
        <v>0</v>
      </c>
      <c r="AB90" s="0" t="n">
        <f aca="false">SUBTOTAL(9,Y90:AA90)</f>
        <v>0</v>
      </c>
      <c r="AC90" s="0" t="n">
        <f aca="false">AB90:AB90+IF($B86:$B86=2,0,AC86:AC86)</f>
        <v>0</v>
      </c>
      <c r="AD90" s="0" t="n">
        <f aca="false">'02.24 по датам'!DV90</f>
        <v>0</v>
      </c>
      <c r="AE90" s="0" t="n">
        <f aca="false">'02.24 по датам'!DW90</f>
        <v>0</v>
      </c>
      <c r="AF90" s="0" t="n">
        <f aca="false">'02.24 по датам'!DX90</f>
        <v>0</v>
      </c>
      <c r="AG90" s="0" t="n">
        <f aca="false">SUBTOTAL(9,AD90:AF90)</f>
        <v>0</v>
      </c>
      <c r="AH90" s="0" t="n">
        <f aca="false">AG90:AG90+IF($B86:$B86=2,0,AH86:AH86)</f>
        <v>0</v>
      </c>
      <c r="AI90" s="0" t="n">
        <f aca="false">'02.24 по датам'!EZ90</f>
        <v>0</v>
      </c>
      <c r="AJ90" s="0" t="n">
        <f aca="false">'02.24 по датам'!FA90</f>
        <v>0</v>
      </c>
      <c r="AK90" s="0" t="n">
        <f aca="false">'02.24 по датам'!FB90</f>
        <v>0</v>
      </c>
      <c r="AL90" s="0" t="n">
        <f aca="false">SUBTOTAL(9,AI90:AK90)</f>
        <v>0</v>
      </c>
      <c r="AM90" s="0" t="n">
        <f aca="false">AL90:AL90+IF($B86:$B86=2,0,AM86:AM86)</f>
        <v>0</v>
      </c>
      <c r="AN90" s="0" t="n">
        <f aca="false">'02.24 по датам'!FO90</f>
        <v>0</v>
      </c>
      <c r="AO90" s="0" t="n">
        <f aca="false">'02.24 по датам'!FP90</f>
        <v>0</v>
      </c>
      <c r="AP90" s="0" t="n">
        <f aca="false">'02.24 по датам'!FQ90</f>
        <v>0</v>
      </c>
      <c r="AQ90" s="0" t="n">
        <f aca="false">SUBTOTAL(9,AN90:AP90)</f>
        <v>0</v>
      </c>
      <c r="AR90" s="0" t="n">
        <f aca="false">AQ90:AQ90+IF($B86:$B86=2,0,AR86:AR86)</f>
        <v>0</v>
      </c>
      <c r="AS90" s="1850"/>
      <c r="AT90" s="1744"/>
      <c r="AU90" s="1744"/>
      <c r="AV90" s="1748" t="n">
        <f aca="false">SUBTOTAL(9,AS90:AU90)</f>
        <v>0</v>
      </c>
      <c r="AW90" s="1738" t="n">
        <f aca="false">SUBTOTAL(9,AS90:AU90)</f>
        <v>0</v>
      </c>
      <c r="AX90" s="1737" t="n">
        <f aca="false">AW90:AW90+IF($B86:$B86=2,0,AX86:AX86)</f>
        <v>0</v>
      </c>
      <c r="AY90" s="0"/>
      <c r="AZ90" s="0" t="e">
        <f aca="false">IF(IF($CE$10=$CE$1,"",CD88-$CE$10)&lt;0,IF($CE$10=$CE$1,"",-CD88+$CE$10),"")</f>
        <v>#VALUE!</v>
      </c>
      <c r="BA90" s="0" t="e">
        <f aca="false">SUBTOTAL(9,AY90:AZ90)</f>
        <v>#VALUE!</v>
      </c>
      <c r="BB90" s="0" t="n">
        <f aca="false">$BB$3+BB86</f>
        <v>239.4</v>
      </c>
      <c r="BC90" s="1757"/>
      <c r="BD90" s="1757"/>
      <c r="BE90" s="1832"/>
      <c r="BF90" s="1738" t="n">
        <f aca="false">SUBTOTAL(9,BC90:BE90)</f>
        <v>0</v>
      </c>
      <c r="BG90" s="1748" t="n">
        <f aca="false">BF90:BF90+IF($B86:$B86=2,0,BG86:BG86)</f>
        <v>50</v>
      </c>
      <c r="BH90" s="0" t="n">
        <f aca="false">'02.24 по датам'!II90</f>
        <v>0</v>
      </c>
      <c r="BI90" s="0" t="n">
        <f aca="false">'02.24 по датам'!IJ90</f>
        <v>0</v>
      </c>
      <c r="BJ90" s="0" t="n">
        <f aca="false">SUBTOTAL(9,BH90:BI90)</f>
        <v>0</v>
      </c>
      <c r="BK90" s="0" t="n">
        <f aca="false">BJ90:BJ90+IF($B86:$B86=2,0,BK86:BK86)</f>
        <v>0</v>
      </c>
      <c r="BL90" s="0" t="n">
        <f aca="false">'02.24 по датам'!IW90</f>
        <v>0</v>
      </c>
      <c r="BM90" s="0" t="n">
        <f aca="false">'02.24 по датам'!IX90</f>
        <v>0</v>
      </c>
      <c r="BN90" s="0" t="n">
        <f aca="false">'02.24 по датам'!IY90</f>
        <v>0</v>
      </c>
      <c r="BO90" s="0" t="n">
        <f aca="false">SUBTOTAL(9,BL90:BN90)</f>
        <v>0</v>
      </c>
      <c r="BP90" s="0" t="n">
        <f aca="false">BO90:BO90+IF($B86:$B86=2,0,BP86:BP86)</f>
        <v>0</v>
      </c>
      <c r="BQ90" s="0"/>
      <c r="BR90" s="0"/>
      <c r="BS90" s="0" t="e">
        <f aca="false">IF(IF($CE$10=$CE$1,"",CD88-$CE$10)&gt;0,IF($CE$10=$CE$1,"",CD88-$CE$10),"")</f>
        <v>#VALUE!</v>
      </c>
      <c r="BT90" s="0" t="e">
        <f aca="false">SUBTOTAL(9,BQ90:BS90)</f>
        <v>#VALUE!</v>
      </c>
      <c r="BU90" s="0" t="n">
        <f aca="false">SUMIF($C$5:BT$5,"Накопленный эффект, т/сут",$C90:BT90)+SUMIF($C$5:BT$5,"Нараст.  по потенциалу",$C90:BT90)-SUMIF($C$5:BT$5,"Нараст. по остановкам",$C90:BT90)-SUMIF($C$5:BT$5,"ИТОГО перевод в ППД",$C90:BT90)-SUMIF($C$5:BT$5,"ИТОГО  нерент, по распоряж.",$C90:BT90)-SUMIF($C$5:BT$5,"ИТОГО ост. дебит от ЗБС, Углуб., ПВЛГ/ПНЛГ",$C90:BT90)</f>
        <v>-50</v>
      </c>
      <c r="BV90" s="1764"/>
      <c r="BW90" s="1764"/>
      <c r="BX90" s="1764"/>
      <c r="BY90" s="1771"/>
      <c r="BZ90" s="1764" t="n">
        <f aca="false">SUBTOTAL(9,BV90:BY90)</f>
        <v>0</v>
      </c>
      <c r="CA90" s="0"/>
      <c r="CB90" s="0" t="n">
        <f aca="false">CB$4:CB$4+SUMIF($C$5:BZ$5,"Нараст. по остановкам",$C90:BZ90)-SUMIF($C$5:BZ$5,"Нараст.  по потенциалу",$C90:BZ90)</f>
        <v>81.893</v>
      </c>
      <c r="CC90" s="0" t="n">
        <v>3</v>
      </c>
      <c r="CD90" s="0"/>
    </row>
    <row r="91" customFormat="false" ht="1.5" hidden="false" customHeight="true" outlineLevel="0" collapsed="false">
      <c r="A91" s="1777"/>
      <c r="B91" s="1777"/>
      <c r="C91" s="0" t="n">
        <f aca="false">'02.24 по датам'!X91</f>
        <v>0</v>
      </c>
      <c r="D91" s="0" t="n">
        <f aca="false">'02.24 по датам'!Y91</f>
        <v>0</v>
      </c>
      <c r="E91" s="0" t="n">
        <f aca="false">'02.24 по датам'!Z91</f>
        <v>0</v>
      </c>
      <c r="F91" s="0"/>
      <c r="G91" s="0"/>
      <c r="H91" s="0" t="n">
        <f aca="false">'02.24 по датам'!AP91</f>
        <v>0</v>
      </c>
      <c r="I91" s="0" t="n">
        <f aca="false">'02.24 по датам'!AQ91</f>
        <v>0</v>
      </c>
      <c r="J91" s="0" t="n">
        <f aca="false">'02.24 по датам'!AR91</f>
        <v>0</v>
      </c>
      <c r="K91" s="0"/>
      <c r="L91" s="0"/>
      <c r="M91" s="0" t="n">
        <f aca="false">'02.24 по датам'!BR91</f>
        <v>0</v>
      </c>
      <c r="N91" s="0" t="n">
        <f aca="false">'02.24 по датам'!BS91</f>
        <v>0</v>
      </c>
      <c r="O91" s="0" t="n">
        <f aca="false">'02.24 по датам'!BT91</f>
        <v>0</v>
      </c>
      <c r="P91" s="0"/>
      <c r="Q91" s="0"/>
      <c r="R91" s="0" t="n">
        <f aca="false">'02.24 по датам'!CJ91</f>
        <v>0</v>
      </c>
      <c r="S91" s="0" t="n">
        <f aca="false">'02.24 по датам'!CK91</f>
        <v>0</v>
      </c>
      <c r="T91" s="0" t="n">
        <f aca="false">'02.24 по датам'!CL91</f>
        <v>0</v>
      </c>
      <c r="U91" s="0"/>
      <c r="V91" s="0"/>
      <c r="W91" s="0"/>
      <c r="X91" s="0"/>
      <c r="Y91" s="0" t="n">
        <f aca="false">'02.24 по датам'!DD91</f>
        <v>0</v>
      </c>
      <c r="Z91" s="0" t="n">
        <f aca="false">'02.24 по датам'!DE91</f>
        <v>0</v>
      </c>
      <c r="AA91" s="0" t="n">
        <f aca="false">'02.24 по датам'!DF91</f>
        <v>0</v>
      </c>
      <c r="AB91" s="0"/>
      <c r="AC91" s="0"/>
      <c r="AD91" s="0" t="n">
        <f aca="false">'02.24 по датам'!DV91</f>
        <v>0</v>
      </c>
      <c r="AE91" s="0" t="n">
        <f aca="false">'02.24 по датам'!DW91</f>
        <v>0</v>
      </c>
      <c r="AF91" s="0" t="n">
        <f aca="false">'02.24 по датам'!DX91</f>
        <v>0</v>
      </c>
      <c r="AG91" s="0"/>
      <c r="AH91" s="0"/>
      <c r="AI91" s="0" t="n">
        <f aca="false">'02.24 по датам'!EZ91</f>
        <v>0</v>
      </c>
      <c r="AJ91" s="0" t="n">
        <f aca="false">'02.24 по датам'!FA91</f>
        <v>0</v>
      </c>
      <c r="AK91" s="0" t="n">
        <f aca="false">'02.24 по датам'!FB91</f>
        <v>0</v>
      </c>
      <c r="AL91" s="0"/>
      <c r="AM91" s="0"/>
      <c r="AN91" s="0" t="n">
        <f aca="false">'02.24 по датам'!FO91</f>
        <v>0</v>
      </c>
      <c r="AO91" s="0" t="n">
        <f aca="false">'02.24 по датам'!FP91</f>
        <v>0</v>
      </c>
      <c r="AP91" s="0" t="n">
        <f aca="false">'02.24 по датам'!FQ91</f>
        <v>0</v>
      </c>
      <c r="AQ91" s="0"/>
      <c r="AR91" s="0"/>
      <c r="AS91" s="1779"/>
      <c r="AT91" s="1779"/>
      <c r="AU91" s="1779"/>
      <c r="AV91" s="1783"/>
      <c r="AW91" s="1783"/>
      <c r="AX91" s="1783"/>
      <c r="AY91" s="0"/>
      <c r="AZ91" s="0"/>
      <c r="BA91" s="0"/>
      <c r="BB91" s="1790"/>
      <c r="BC91" s="1757"/>
      <c r="BD91" s="1757"/>
      <c r="BE91" s="1787"/>
      <c r="BF91" s="1783"/>
      <c r="BG91" s="1783"/>
      <c r="BH91" s="0" t="n">
        <f aca="false">'02.24 по датам'!II91</f>
        <v>0</v>
      </c>
      <c r="BI91" s="0" t="n">
        <f aca="false">'02.24 по датам'!IJ91</f>
        <v>0</v>
      </c>
      <c r="BJ91" s="0"/>
      <c r="BK91" s="0"/>
      <c r="BL91" s="0" t="n">
        <f aca="false">'02.24 по датам'!IW91</f>
        <v>0</v>
      </c>
      <c r="BM91" s="0" t="n">
        <f aca="false">'02.24 по датам'!IX91</f>
        <v>0</v>
      </c>
      <c r="BN91" s="0" t="n">
        <f aca="false">'02.24 по датам'!IY91</f>
        <v>0</v>
      </c>
      <c r="BO91" s="0"/>
      <c r="BP91" s="0"/>
      <c r="BQ91" s="0"/>
      <c r="BR91" s="0"/>
      <c r="BS91" s="0"/>
      <c r="BT91" s="0"/>
      <c r="BU91" s="0"/>
      <c r="BV91" s="1792"/>
      <c r="BW91" s="1792"/>
      <c r="BX91" s="1792"/>
      <c r="BY91" s="1792"/>
      <c r="BZ91" s="1792"/>
      <c r="CA91" s="0"/>
      <c r="CB91" s="0"/>
      <c r="CC91" s="0" t="n">
        <v>4</v>
      </c>
      <c r="CD91" s="0"/>
      <c r="CE91" s="1797"/>
    </row>
    <row r="92" customFormat="false" ht="11.25" hidden="false" customHeight="true" outlineLevel="0" collapsed="false">
      <c r="A92" s="1611" t="n">
        <f aca="false">A88+1</f>
        <v>45343</v>
      </c>
      <c r="B92" s="1612" t="s">
        <v>662</v>
      </c>
      <c r="C92" s="0" t="n">
        <f aca="false">'02.24 по датам'!X92</f>
        <v>0</v>
      </c>
      <c r="D92" s="0" t="n">
        <f aca="false">'02.24 по датам'!Y92</f>
        <v>0</v>
      </c>
      <c r="E92" s="0" t="n">
        <f aca="false">'02.24 по датам'!Z92</f>
        <v>0</v>
      </c>
      <c r="F92" s="0"/>
      <c r="G92" s="0"/>
      <c r="H92" s="0" t="n">
        <f aca="false">'02.24 по датам'!AP92</f>
        <v>0</v>
      </c>
      <c r="I92" s="0" t="n">
        <f aca="false">'02.24 по датам'!AQ92</f>
        <v>0</v>
      </c>
      <c r="J92" s="0" t="n">
        <f aca="false">'02.24 по датам'!AR92</f>
        <v>0</v>
      </c>
      <c r="K92" s="0"/>
      <c r="L92" s="0"/>
      <c r="M92" s="0" t="n">
        <f aca="false">'02.24 по датам'!BR92</f>
        <v>0</v>
      </c>
      <c r="N92" s="0" t="n">
        <f aca="false">'02.24 по датам'!BS92</f>
        <v>0</v>
      </c>
      <c r="O92" s="0" t="n">
        <f aca="false">'02.24 по датам'!BT92</f>
        <v>0</v>
      </c>
      <c r="P92" s="0"/>
      <c r="Q92" s="0"/>
      <c r="R92" s="0" t="n">
        <f aca="false">'02.24 по датам'!CJ92</f>
        <v>0</v>
      </c>
      <c r="S92" s="0" t="n">
        <f aca="false">'02.24 по датам'!CK92</f>
        <v>0</v>
      </c>
      <c r="T92" s="0" t="n">
        <f aca="false">'02.24 по датам'!CL92</f>
        <v>0</v>
      </c>
      <c r="U92" s="0"/>
      <c r="V92" s="0"/>
      <c r="W92" s="0"/>
      <c r="X92" s="0"/>
      <c r="Y92" s="0" t="n">
        <f aca="false">'02.24 по датам'!DD92</f>
        <v>0</v>
      </c>
      <c r="Z92" s="0" t="n">
        <f aca="false">'02.24 по датам'!DE92</f>
        <v>0</v>
      </c>
      <c r="AA92" s="0" t="n">
        <f aca="false">'02.24 по датам'!DF92</f>
        <v>0</v>
      </c>
      <c r="AB92" s="0"/>
      <c r="AC92" s="0"/>
      <c r="AD92" s="0" t="n">
        <f aca="false">'02.24 по датам'!DV92</f>
        <v>0</v>
      </c>
      <c r="AE92" s="0" t="n">
        <f aca="false">'02.24 по датам'!DW92</f>
        <v>0</v>
      </c>
      <c r="AF92" s="0" t="n">
        <f aca="false">'02.24 по датам'!DX92</f>
        <v>0</v>
      </c>
      <c r="AG92" s="0"/>
      <c r="AH92" s="0"/>
      <c r="AI92" s="0" t="n">
        <f aca="false">'02.24 по датам'!EZ92</f>
        <v>0</v>
      </c>
      <c r="AJ92" s="0" t="n">
        <f aca="false">'02.24 по датам'!FA92</f>
        <v>0</v>
      </c>
      <c r="AK92" s="0" t="n">
        <f aca="false">'02.24 по датам'!FB92</f>
        <v>0</v>
      </c>
      <c r="AL92" s="0"/>
      <c r="AM92" s="0"/>
      <c r="AN92" s="0" t="n">
        <f aca="false">'02.24 по датам'!FO92</f>
        <v>0</v>
      </c>
      <c r="AO92" s="0" t="n">
        <f aca="false">'02.24 по датам'!FP92</f>
        <v>0</v>
      </c>
      <c r="AP92" s="0" t="n">
        <f aca="false">'02.24 по датам'!FQ92</f>
        <v>0</v>
      </c>
      <c r="AQ92" s="0"/>
      <c r="AR92" s="0"/>
      <c r="AS92" s="1615"/>
      <c r="AT92" s="1627"/>
      <c r="AU92" s="1615"/>
      <c r="AV92" s="1631"/>
      <c r="AW92" s="1621"/>
      <c r="AX92" s="1620"/>
      <c r="AY92" s="0"/>
      <c r="AZ92" s="0"/>
      <c r="BA92" s="0"/>
      <c r="BB92" s="0"/>
      <c r="BC92" s="1640"/>
      <c r="BD92" s="1640"/>
      <c r="BE92" s="1842"/>
      <c r="BF92" s="1621"/>
      <c r="BG92" s="1631"/>
      <c r="BH92" s="0" t="n">
        <f aca="false">'02.24 по датам'!II92</f>
        <v>0</v>
      </c>
      <c r="BI92" s="0" t="n">
        <f aca="false">'02.24 по датам'!IJ92</f>
        <v>0</v>
      </c>
      <c r="BJ92" s="0"/>
      <c r="BK92" s="0"/>
      <c r="BL92" s="0" t="n">
        <f aca="false">'02.24 по датам'!IW92</f>
        <v>0</v>
      </c>
      <c r="BM92" s="0" t="n">
        <f aca="false">'02.24 по датам'!IX92</f>
        <v>0</v>
      </c>
      <c r="BN92" s="0" t="n">
        <f aca="false">'02.24 по датам'!IY92</f>
        <v>0</v>
      </c>
      <c r="BO92" s="0"/>
      <c r="BP92" s="0"/>
      <c r="BQ92" s="0"/>
      <c r="BR92" s="0"/>
      <c r="BS92" s="0"/>
      <c r="BT92" s="0"/>
      <c r="BU92" s="0"/>
      <c r="BV92" s="1817"/>
      <c r="BW92" s="1817"/>
      <c r="BX92" s="1817"/>
      <c r="BY92" s="1660"/>
      <c r="BZ92" s="1817"/>
      <c r="CA92" s="0" t="e">
        <f aca="false">CA$4:CA$4+SUMIF($C$5:BZ$5,"Нараст. баланс",$C94:BZ94)+SUMIF($C$7:BW$7,"Итого (с ВНР)",$C94:BW94)-SUMIF($C$5:BZ$5,"Геол. снижение,  т/сут",$C94:BZ94)-SUMIF(BY$7:BZ$7,"Итого",BY94:BZ94)-SUMIF($C$7:BZ$7,"Итого (с ВСП)",$C94:BZ94)</f>
        <v>#VALUE!</v>
      </c>
      <c r="CB92" s="0"/>
      <c r="CC92" s="0" t="n">
        <v>1</v>
      </c>
      <c r="CD92" s="0" t="e">
        <f aca="false">CD$4:CD$4+SUMIF($C$5:BZ$5,"Нараст. баланс",$C94:BZ94)+SUMIF($C$7:BW$7,$C94:BW94)-SUMIF($C$5:BZ$5,"Геол. снижение,  т/сут",$C94:BZ94)-SUMIF(BY$7:BZ$7,"Итого",BY94:BZ94)</f>
        <v>#VALUE!</v>
      </c>
    </row>
    <row r="93" customFormat="false" ht="11.25" hidden="false" customHeight="true" outlineLevel="0" collapsed="false">
      <c r="A93" s="1611"/>
      <c r="B93" s="1670" t="s">
        <v>663</v>
      </c>
      <c r="C93" s="0" t="n">
        <f aca="false">'02.24 по датам'!X93</f>
        <v>0</v>
      </c>
      <c r="D93" s="0" t="n">
        <f aca="false">'02.24 по датам'!Y93</f>
        <v>0</v>
      </c>
      <c r="E93" s="0" t="n">
        <f aca="false">'02.24 по датам'!Z93</f>
        <v>0</v>
      </c>
      <c r="F93" s="0" t="n">
        <f aca="false">COUNTIF(C94:E94,"&gt;"&amp;0)</f>
        <v>0</v>
      </c>
      <c r="G93" s="0"/>
      <c r="H93" s="0" t="n">
        <f aca="false">'02.24 по датам'!AP93</f>
        <v>0</v>
      </c>
      <c r="I93" s="0" t="n">
        <f aca="false">'02.24 по датам'!AQ93</f>
        <v>0</v>
      </c>
      <c r="J93" s="0" t="n">
        <f aca="false">'02.24 по датам'!AR93</f>
        <v>0</v>
      </c>
      <c r="K93" s="0" t="n">
        <f aca="false">COUNTIF(H94:J94,"&gt;"&amp;0)</f>
        <v>0</v>
      </c>
      <c r="L93" s="0"/>
      <c r="M93" s="0" t="n">
        <f aca="false">'02.24 по датам'!BR93</f>
        <v>0</v>
      </c>
      <c r="N93" s="0" t="n">
        <f aca="false">'02.24 по датам'!BS93</f>
        <v>0</v>
      </c>
      <c r="O93" s="0" t="n">
        <f aca="false">'02.24 по датам'!BT93</f>
        <v>0</v>
      </c>
      <c r="P93" s="0" t="n">
        <f aca="false">COUNTIF(M94:O94,"&gt;"&amp;0)</f>
        <v>0</v>
      </c>
      <c r="Q93" s="0"/>
      <c r="R93" s="0" t="n">
        <f aca="false">'02.24 по датам'!CJ93</f>
        <v>0</v>
      </c>
      <c r="S93" s="0" t="n">
        <f aca="false">'02.24 по датам'!CK93</f>
        <v>0</v>
      </c>
      <c r="T93" s="0" t="n">
        <f aca="false">'02.24 по датам'!CL93</f>
        <v>0</v>
      </c>
      <c r="U93" s="0" t="n">
        <f aca="false">COUNTIF(R94:T94,"&gt;"&amp;0)</f>
        <v>0</v>
      </c>
      <c r="V93" s="0"/>
      <c r="W93" s="0" t="n">
        <f aca="false">F93+K93+P93+U93</f>
        <v>0</v>
      </c>
      <c r="X93" s="0"/>
      <c r="Y93" s="0" t="n">
        <f aca="false">'02.24 по датам'!DD93</f>
        <v>0</v>
      </c>
      <c r="Z93" s="0" t="n">
        <f aca="false">'02.24 по датам'!DE93</f>
        <v>0</v>
      </c>
      <c r="AA93" s="0" t="n">
        <f aca="false">'02.24 по датам'!DF93</f>
        <v>0</v>
      </c>
      <c r="AB93" s="0" t="n">
        <f aca="false">SUBTOTAL(9,Y95:AA95)</f>
        <v>0</v>
      </c>
      <c r="AC93" s="0"/>
      <c r="AD93" s="0" t="n">
        <f aca="false">'02.24 по датам'!DV93</f>
        <v>0</v>
      </c>
      <c r="AE93" s="0" t="n">
        <f aca="false">'02.24 по датам'!DW93</f>
        <v>0</v>
      </c>
      <c r="AF93" s="0" t="n">
        <f aca="false">'02.24 по датам'!DX93</f>
        <v>0</v>
      </c>
      <c r="AG93" s="0" t="n">
        <f aca="false">COUNTIF(AD94:AF94,"&gt;"&amp;0)</f>
        <v>0</v>
      </c>
      <c r="AH93" s="0"/>
      <c r="AI93" s="0" t="n">
        <f aca="false">'02.24 по датам'!EZ93</f>
        <v>0</v>
      </c>
      <c r="AJ93" s="0" t="n">
        <f aca="false">'02.24 по датам'!FA93</f>
        <v>0</v>
      </c>
      <c r="AK93" s="0" t="n">
        <f aca="false">'02.24 по датам'!FB93</f>
        <v>0</v>
      </c>
      <c r="AL93" s="0" t="n">
        <f aca="false">COUNTIF(AI94:AK94,"&gt;"&amp;0)</f>
        <v>0</v>
      </c>
      <c r="AM93" s="0"/>
      <c r="AN93" s="0" t="n">
        <f aca="false">'02.24 по датам'!FO93</f>
        <v>0</v>
      </c>
      <c r="AO93" s="0" t="n">
        <f aca="false">'02.24 по датам'!FP93</f>
        <v>0</v>
      </c>
      <c r="AP93" s="0" t="n">
        <f aca="false">'02.24 по датам'!FQ93</f>
        <v>0</v>
      </c>
      <c r="AQ93" s="0" t="n">
        <f aca="false">COUNTIF(AN94:AP94,"&gt;"&amp;0)</f>
        <v>0</v>
      </c>
      <c r="AR93" s="0"/>
      <c r="AS93" s="1673"/>
      <c r="AT93" s="1686"/>
      <c r="AU93" s="1673"/>
      <c r="AV93" s="1690" t="n">
        <f aca="false">SUBTOTAL(9,AS95:AU95)</f>
        <v>0</v>
      </c>
      <c r="AW93" s="1679" t="n">
        <f aca="false">SUBTOTAL(9,AS95:AU95)</f>
        <v>0</v>
      </c>
      <c r="AX93" s="1691"/>
      <c r="AY93" s="0"/>
      <c r="AZ93" s="0"/>
      <c r="BA93" s="0"/>
      <c r="BB93" s="0"/>
      <c r="BC93" s="1700"/>
      <c r="BD93" s="1700"/>
      <c r="BE93" s="1847"/>
      <c r="BF93" s="1679" t="n">
        <f aca="false">SUBTOTAL(9,BC95:BE95)</f>
        <v>0</v>
      </c>
      <c r="BG93" s="1702"/>
      <c r="BH93" s="0" t="n">
        <f aca="false">'02.24 по датам'!II93</f>
        <v>0</v>
      </c>
      <c r="BI93" s="0" t="n">
        <f aca="false">'02.24 по датам'!IJ93</f>
        <v>0</v>
      </c>
      <c r="BJ93" s="0" t="n">
        <f aca="false">SUBTOTAL(9,BH95:BI95)</f>
        <v>0</v>
      </c>
      <c r="BK93" s="0"/>
      <c r="BL93" s="0" t="n">
        <f aca="false">'02.24 по датам'!IW93</f>
        <v>0</v>
      </c>
      <c r="BM93" s="0" t="n">
        <f aca="false">'02.24 по датам'!IX93</f>
        <v>0</v>
      </c>
      <c r="BN93" s="0" t="n">
        <f aca="false">'02.24 по датам'!IY93</f>
        <v>0</v>
      </c>
      <c r="BO93" s="0" t="n">
        <f aca="false">COUNTIF(BL94:BN94,"&gt;"&amp;0)</f>
        <v>0</v>
      </c>
      <c r="BP93" s="0"/>
      <c r="BQ93" s="0"/>
      <c r="BR93" s="0"/>
      <c r="BS93" s="0"/>
      <c r="BT93" s="0"/>
      <c r="BU93" s="0"/>
      <c r="BV93" s="1827"/>
      <c r="BW93" s="1827"/>
      <c r="BX93" s="1827"/>
      <c r="BY93" s="1722"/>
      <c r="BZ93" s="1827"/>
      <c r="CA93" s="0"/>
      <c r="CB93" s="0"/>
      <c r="CC93" s="0" t="n">
        <v>2</v>
      </c>
      <c r="CD93" s="0"/>
    </row>
    <row r="94" customFormat="false" ht="11.25" hidden="false" customHeight="true" outlineLevel="0" collapsed="false">
      <c r="A94" s="1611"/>
      <c r="B94" s="1729" t="s">
        <v>661</v>
      </c>
      <c r="C94" s="0" t="n">
        <f aca="false">'02.24 по датам'!X94</f>
        <v>0</v>
      </c>
      <c r="D94" s="0" t="n">
        <f aca="false">'02.24 по датам'!Y94</f>
        <v>0</v>
      </c>
      <c r="E94" s="0" t="n">
        <f aca="false">'02.24 по датам'!Z94</f>
        <v>0</v>
      </c>
      <c r="F94" s="0" t="n">
        <f aca="false">SUBTOTAL(9,C94:E94)</f>
        <v>0</v>
      </c>
      <c r="G94" s="0" t="n">
        <f aca="false">F94+G90</f>
        <v>0</v>
      </c>
      <c r="H94" s="0" t="n">
        <f aca="false">'02.24 по датам'!AP94</f>
        <v>0</v>
      </c>
      <c r="I94" s="0" t="n">
        <f aca="false">'02.24 по датам'!AQ94</f>
        <v>0</v>
      </c>
      <c r="J94" s="0" t="n">
        <f aca="false">'02.24 по датам'!AR94</f>
        <v>0</v>
      </c>
      <c r="K94" s="0" t="n">
        <f aca="false">SUBTOTAL(9,H94:J94)</f>
        <v>0</v>
      </c>
      <c r="L94" s="0" t="n">
        <f aca="false">K94+L90</f>
        <v>0</v>
      </c>
      <c r="M94" s="0" t="n">
        <f aca="false">'02.24 по датам'!BR94</f>
        <v>0</v>
      </c>
      <c r="N94" s="0" t="n">
        <f aca="false">'02.24 по датам'!BS94</f>
        <v>0</v>
      </c>
      <c r="O94" s="0" t="n">
        <f aca="false">'02.24 по датам'!BT94</f>
        <v>0</v>
      </c>
      <c r="P94" s="0" t="n">
        <f aca="false">SUBTOTAL(9,M94:O94)</f>
        <v>0</v>
      </c>
      <c r="Q94" s="0" t="n">
        <f aca="false">P94+Q90</f>
        <v>0</v>
      </c>
      <c r="R94" s="0" t="n">
        <f aca="false">'02.24 по датам'!CJ94</f>
        <v>0</v>
      </c>
      <c r="S94" s="0" t="n">
        <f aca="false">'02.24 по датам'!CK94</f>
        <v>0</v>
      </c>
      <c r="T94" s="0" t="n">
        <f aca="false">'02.24 по датам'!CL94</f>
        <v>0</v>
      </c>
      <c r="U94" s="0" t="n">
        <f aca="false">SUBTOTAL(9,R94:T94)</f>
        <v>0</v>
      </c>
      <c r="V94" s="0" t="n">
        <f aca="false">U94+V90</f>
        <v>0</v>
      </c>
      <c r="W94" s="0" t="n">
        <f aca="false">+F94+K94+P94+U94</f>
        <v>0</v>
      </c>
      <c r="X94" s="0" t="n">
        <f aca="false">W94+X90</f>
        <v>0</v>
      </c>
      <c r="Y94" s="0" t="n">
        <f aca="false">'02.24 по датам'!DD94</f>
        <v>0</v>
      </c>
      <c r="Z94" s="0" t="n">
        <f aca="false">'02.24 по датам'!DE94</f>
        <v>0</v>
      </c>
      <c r="AA94" s="0" t="n">
        <f aca="false">'02.24 по датам'!DF94</f>
        <v>0</v>
      </c>
      <c r="AB94" s="0" t="n">
        <f aca="false">SUBTOTAL(9,Y94:AA94)</f>
        <v>0</v>
      </c>
      <c r="AC94" s="0" t="n">
        <f aca="false">AB94:AB94+IF($B90:$B90=2,0,AC90:AC90)</f>
        <v>0</v>
      </c>
      <c r="AD94" s="0" t="n">
        <f aca="false">'02.24 по датам'!DV94</f>
        <v>0</v>
      </c>
      <c r="AE94" s="0" t="n">
        <f aca="false">'02.24 по датам'!DW94</f>
        <v>0</v>
      </c>
      <c r="AF94" s="0" t="n">
        <f aca="false">'02.24 по датам'!DX94</f>
        <v>0</v>
      </c>
      <c r="AG94" s="0" t="n">
        <f aca="false">SUBTOTAL(9,AD94:AF94)</f>
        <v>0</v>
      </c>
      <c r="AH94" s="0" t="n">
        <f aca="false">AG94:AG94+IF($B90:$B90=2,0,AH90:AH90)</f>
        <v>0</v>
      </c>
      <c r="AI94" s="0" t="n">
        <f aca="false">'02.24 по датам'!EZ94</f>
        <v>0</v>
      </c>
      <c r="AJ94" s="0" t="n">
        <f aca="false">'02.24 по датам'!FA94</f>
        <v>0</v>
      </c>
      <c r="AK94" s="0" t="n">
        <f aca="false">'02.24 по датам'!FB94</f>
        <v>0</v>
      </c>
      <c r="AL94" s="0" t="n">
        <f aca="false">SUBTOTAL(9,AI94:AK94)</f>
        <v>0</v>
      </c>
      <c r="AM94" s="0" t="n">
        <f aca="false">AL94:AL94+IF($B90:$B90=2,0,AM90:AM90)</f>
        <v>0</v>
      </c>
      <c r="AN94" s="0" t="n">
        <f aca="false">'02.24 по датам'!FO94</f>
        <v>0</v>
      </c>
      <c r="AO94" s="0" t="n">
        <f aca="false">'02.24 по датам'!FP94</f>
        <v>0</v>
      </c>
      <c r="AP94" s="0" t="n">
        <f aca="false">'02.24 по датам'!FQ94</f>
        <v>0</v>
      </c>
      <c r="AQ94" s="0" t="n">
        <f aca="false">SUBTOTAL(9,AN94:AP94)</f>
        <v>0</v>
      </c>
      <c r="AR94" s="0" t="n">
        <f aca="false">AQ94:AQ94+IF($B90:$B90=2,0,AR90:AR90)</f>
        <v>0</v>
      </c>
      <c r="AS94" s="1732"/>
      <c r="AT94" s="1744"/>
      <c r="AU94" s="1732"/>
      <c r="AV94" s="1748" t="n">
        <f aca="false">SUBTOTAL(9,AS94:AU94)</f>
        <v>0</v>
      </c>
      <c r="AW94" s="1738" t="n">
        <f aca="false">SUBTOTAL(9,AS94:AU94)</f>
        <v>0</v>
      </c>
      <c r="AX94" s="1737" t="n">
        <f aca="false">AW94:AW94+IF($B90:$B90=2,0,AX90:AX90)</f>
        <v>0</v>
      </c>
      <c r="AY94" s="0"/>
      <c r="AZ94" s="0" t="e">
        <f aca="false">IF(IF($CE$10=$CE$1,"",CD92-$CE$10)&lt;0,IF($CE$10=$CE$1,"",-CD92+$CE$10),"")</f>
        <v>#VALUE!</v>
      </c>
      <c r="BA94" s="0" t="e">
        <f aca="false">SUBTOTAL(9,AY94:AZ94)</f>
        <v>#VALUE!</v>
      </c>
      <c r="BB94" s="0" t="n">
        <f aca="false">$BB$3+BB90</f>
        <v>251.37</v>
      </c>
      <c r="BC94" s="1757"/>
      <c r="BD94" s="1757"/>
      <c r="BE94" s="1832"/>
      <c r="BF94" s="1738" t="n">
        <f aca="false">SUBTOTAL(9,BC94:BE94)</f>
        <v>0</v>
      </c>
      <c r="BG94" s="1748" t="n">
        <f aca="false">BF94:BF94+IF($B90:$B90=2,0,BG90:BG90)</f>
        <v>50</v>
      </c>
      <c r="BH94" s="0" t="n">
        <f aca="false">'02.24 по датам'!II94</f>
        <v>0</v>
      </c>
      <c r="BI94" s="0" t="n">
        <f aca="false">'02.24 по датам'!IJ94</f>
        <v>0</v>
      </c>
      <c r="BJ94" s="0" t="n">
        <f aca="false">SUBTOTAL(9,BH94:BI94)</f>
        <v>0</v>
      </c>
      <c r="BK94" s="0" t="n">
        <f aca="false">BJ94:BJ94+IF($B90:$B90=2,0,BK90:BK90)</f>
        <v>0</v>
      </c>
      <c r="BL94" s="0" t="n">
        <f aca="false">'02.24 по датам'!IW94</f>
        <v>0</v>
      </c>
      <c r="BM94" s="0" t="n">
        <f aca="false">'02.24 по датам'!IX94</f>
        <v>0</v>
      </c>
      <c r="BN94" s="0" t="n">
        <f aca="false">'02.24 по датам'!IY94</f>
        <v>0</v>
      </c>
      <c r="BO94" s="0" t="n">
        <f aca="false">SUBTOTAL(9,BL94:BN94)</f>
        <v>0</v>
      </c>
      <c r="BP94" s="0" t="n">
        <f aca="false">BO94:BO94+IF($B90:$B90=2,0,BP90:BP90)</f>
        <v>0</v>
      </c>
      <c r="BQ94" s="0"/>
      <c r="BR94" s="0"/>
      <c r="BS94" s="0" t="e">
        <f aca="false">IF(IF($CE$10=$CE$1,"",CD92-$CE$10)&gt;0,IF($CE$10=$CE$1,"",CD92-$CE$10),"")</f>
        <v>#VALUE!</v>
      </c>
      <c r="BT94" s="0" t="e">
        <f aca="false">SUBTOTAL(9,BQ94:BS94)</f>
        <v>#VALUE!</v>
      </c>
      <c r="BU94" s="0" t="n">
        <f aca="false">SUMIF($C$5:BT$5,"Накопленный эффект, т/сут",$C94:BT94)+SUMIF($C$5:BT$5,"Нараст.  по потенциалу",$C94:BT94)-SUMIF($C$5:BT$5,"Нараст. по остановкам",$C94:BT94)-SUMIF($C$5:BT$5,"ИТОГО перевод в ППД",$C94:BT94)-SUMIF($C$5:BT$5,"ИТОГО  нерент, по распоряж.",$C94:BT94)-SUMIF($C$5:BT$5,"ИТОГО ост. дебит от ЗБС, Углуб., ПВЛГ/ПНЛГ",$C94:BT94)</f>
        <v>-50</v>
      </c>
      <c r="BV94" s="1764"/>
      <c r="BW94" s="1764"/>
      <c r="BX94" s="1764"/>
      <c r="BY94" s="1771"/>
      <c r="BZ94" s="1764" t="n">
        <f aca="false">SUBTOTAL(9,BV94:BY94)</f>
        <v>0</v>
      </c>
      <c r="CA94" s="0"/>
      <c r="CB94" s="0" t="n">
        <f aca="false">CB$4:CB$4+SUMIF($C$5:BZ$5,"Нараст. по остановкам",$C94:BZ94)-SUMIF($C$5:BZ$5,"Нараст.  по потенциалу",$C94:BZ94)</f>
        <v>81.893</v>
      </c>
      <c r="CC94" s="0" t="n">
        <v>3</v>
      </c>
      <c r="CD94" s="0"/>
    </row>
    <row r="95" customFormat="false" ht="1.5" hidden="false" customHeight="true" outlineLevel="0" collapsed="false">
      <c r="A95" s="1777"/>
      <c r="B95" s="1777"/>
      <c r="C95" s="0" t="n">
        <f aca="false">'02.24 по датам'!X95</f>
        <v>0</v>
      </c>
      <c r="D95" s="0" t="n">
        <f aca="false">'02.24 по датам'!Y95</f>
        <v>0</v>
      </c>
      <c r="E95" s="0" t="n">
        <f aca="false">'02.24 по датам'!Z95</f>
        <v>0</v>
      </c>
      <c r="F95" s="0"/>
      <c r="G95" s="0"/>
      <c r="H95" s="0" t="n">
        <f aca="false">'02.24 по датам'!AP95</f>
        <v>0</v>
      </c>
      <c r="I95" s="0" t="n">
        <f aca="false">'02.24 по датам'!AQ95</f>
        <v>0</v>
      </c>
      <c r="J95" s="0" t="n">
        <f aca="false">'02.24 по датам'!AR95</f>
        <v>0</v>
      </c>
      <c r="K95" s="0"/>
      <c r="L95" s="0"/>
      <c r="M95" s="0" t="n">
        <f aca="false">'02.24 по датам'!BR95</f>
        <v>0</v>
      </c>
      <c r="N95" s="0" t="n">
        <f aca="false">'02.24 по датам'!BS95</f>
        <v>0</v>
      </c>
      <c r="O95" s="0" t="n">
        <f aca="false">'02.24 по датам'!BT95</f>
        <v>0</v>
      </c>
      <c r="P95" s="0"/>
      <c r="Q95" s="0"/>
      <c r="R95" s="0" t="n">
        <f aca="false">'02.24 по датам'!CJ95</f>
        <v>0</v>
      </c>
      <c r="S95" s="0" t="n">
        <f aca="false">'02.24 по датам'!CK95</f>
        <v>0</v>
      </c>
      <c r="T95" s="0" t="n">
        <f aca="false">'02.24 по датам'!CL95</f>
        <v>0</v>
      </c>
      <c r="U95" s="0"/>
      <c r="V95" s="0"/>
      <c r="W95" s="0"/>
      <c r="X95" s="0"/>
      <c r="Y95" s="0" t="n">
        <f aca="false">'02.24 по датам'!DD95</f>
        <v>0</v>
      </c>
      <c r="Z95" s="0" t="n">
        <f aca="false">'02.24 по датам'!DE95</f>
        <v>0</v>
      </c>
      <c r="AA95" s="0" t="n">
        <f aca="false">'02.24 по датам'!DF95</f>
        <v>0</v>
      </c>
      <c r="AB95" s="0"/>
      <c r="AC95" s="0"/>
      <c r="AD95" s="0" t="n">
        <f aca="false">'02.24 по датам'!DV95</f>
        <v>0</v>
      </c>
      <c r="AE95" s="0" t="n">
        <f aca="false">'02.24 по датам'!DW95</f>
        <v>0</v>
      </c>
      <c r="AF95" s="0" t="n">
        <f aca="false">'02.24 по датам'!DX95</f>
        <v>0</v>
      </c>
      <c r="AG95" s="0"/>
      <c r="AH95" s="0"/>
      <c r="AI95" s="0" t="n">
        <f aca="false">'02.24 по датам'!EZ95</f>
        <v>0</v>
      </c>
      <c r="AJ95" s="0" t="n">
        <f aca="false">'02.24 по датам'!FA95</f>
        <v>0</v>
      </c>
      <c r="AK95" s="0" t="n">
        <f aca="false">'02.24 по датам'!FB95</f>
        <v>0</v>
      </c>
      <c r="AL95" s="0"/>
      <c r="AM95" s="0"/>
      <c r="AN95" s="0" t="n">
        <f aca="false">'02.24 по датам'!FO95</f>
        <v>0</v>
      </c>
      <c r="AO95" s="0" t="n">
        <f aca="false">'02.24 по датам'!FP95</f>
        <v>0</v>
      </c>
      <c r="AP95" s="0" t="n">
        <f aca="false">'02.24 по датам'!FQ95</f>
        <v>0</v>
      </c>
      <c r="AQ95" s="0"/>
      <c r="AR95" s="0"/>
      <c r="AS95" s="1779"/>
      <c r="AT95" s="1779"/>
      <c r="AU95" s="1779"/>
      <c r="AV95" s="1783"/>
      <c r="AW95" s="1783"/>
      <c r="AX95" s="1783"/>
      <c r="AY95" s="0"/>
      <c r="AZ95" s="0"/>
      <c r="BA95" s="0"/>
      <c r="BB95" s="1790"/>
      <c r="BC95" s="1757"/>
      <c r="BD95" s="1757"/>
      <c r="BE95" s="1787"/>
      <c r="BF95" s="1783"/>
      <c r="BG95" s="1783"/>
      <c r="BH95" s="0" t="n">
        <f aca="false">'02.24 по датам'!II95</f>
        <v>0</v>
      </c>
      <c r="BI95" s="0" t="n">
        <f aca="false">'02.24 по датам'!IJ95</f>
        <v>0</v>
      </c>
      <c r="BJ95" s="0"/>
      <c r="BK95" s="0"/>
      <c r="BL95" s="0" t="n">
        <f aca="false">'02.24 по датам'!IW95</f>
        <v>0</v>
      </c>
      <c r="BM95" s="0" t="n">
        <f aca="false">'02.24 по датам'!IX95</f>
        <v>0</v>
      </c>
      <c r="BN95" s="0" t="n">
        <f aca="false">'02.24 по датам'!IY95</f>
        <v>0</v>
      </c>
      <c r="BO95" s="0"/>
      <c r="BP95" s="0"/>
      <c r="BQ95" s="0"/>
      <c r="BR95" s="0"/>
      <c r="BS95" s="0"/>
      <c r="BT95" s="0"/>
      <c r="BU95" s="0"/>
      <c r="BV95" s="1792"/>
      <c r="BW95" s="1792"/>
      <c r="BX95" s="1792"/>
      <c r="BY95" s="1792"/>
      <c r="BZ95" s="1792"/>
      <c r="CA95" s="0"/>
      <c r="CB95" s="0"/>
      <c r="CC95" s="0" t="n">
        <v>4</v>
      </c>
      <c r="CD95" s="0"/>
      <c r="CE95" s="1797"/>
    </row>
    <row r="96" customFormat="false" ht="11.25" hidden="false" customHeight="true" outlineLevel="0" collapsed="false">
      <c r="A96" s="1611" t="n">
        <f aca="false">A92+1</f>
        <v>45344</v>
      </c>
      <c r="B96" s="1612" t="s">
        <v>662</v>
      </c>
      <c r="C96" s="0" t="n">
        <f aca="false">'02.24 по датам'!X96</f>
        <v>0</v>
      </c>
      <c r="D96" s="0" t="n">
        <f aca="false">'02.24 по датам'!Y96</f>
        <v>0</v>
      </c>
      <c r="E96" s="0" t="n">
        <f aca="false">'02.24 по датам'!Z96</f>
        <v>0</v>
      </c>
      <c r="F96" s="0"/>
      <c r="G96" s="0"/>
      <c r="H96" s="0" t="n">
        <f aca="false">'02.24 по датам'!AP96</f>
        <v>0</v>
      </c>
      <c r="I96" s="0" t="n">
        <f aca="false">'02.24 по датам'!AQ96</f>
        <v>0</v>
      </c>
      <c r="J96" s="0" t="n">
        <f aca="false">'02.24 по датам'!AR96</f>
        <v>0</v>
      </c>
      <c r="K96" s="0"/>
      <c r="L96" s="0"/>
      <c r="M96" s="0" t="n">
        <f aca="false">'02.24 по датам'!BR96</f>
        <v>0</v>
      </c>
      <c r="N96" s="0" t="n">
        <f aca="false">'02.24 по датам'!BS96</f>
        <v>0</v>
      </c>
      <c r="O96" s="0" t="n">
        <f aca="false">'02.24 по датам'!BT96</f>
        <v>0</v>
      </c>
      <c r="P96" s="0"/>
      <c r="Q96" s="0"/>
      <c r="R96" s="0" t="n">
        <f aca="false">'02.24 по датам'!CJ96</f>
        <v>0</v>
      </c>
      <c r="S96" s="0" t="n">
        <f aca="false">'02.24 по датам'!CK96</f>
        <v>0</v>
      </c>
      <c r="T96" s="0" t="n">
        <f aca="false">'02.24 по датам'!CL96</f>
        <v>0</v>
      </c>
      <c r="U96" s="0"/>
      <c r="V96" s="0"/>
      <c r="W96" s="0"/>
      <c r="X96" s="0"/>
      <c r="Y96" s="0" t="n">
        <f aca="false">'02.24 по датам'!DD96</f>
        <v>0</v>
      </c>
      <c r="Z96" s="0" t="n">
        <f aca="false">'02.24 по датам'!DE96</f>
        <v>0</v>
      </c>
      <c r="AA96" s="0" t="n">
        <f aca="false">'02.24 по датам'!DF96</f>
        <v>0</v>
      </c>
      <c r="AB96" s="0"/>
      <c r="AC96" s="0"/>
      <c r="AD96" s="0" t="n">
        <f aca="false">'02.24 по датам'!DV96</f>
        <v>0</v>
      </c>
      <c r="AE96" s="0" t="n">
        <f aca="false">'02.24 по датам'!DW96</f>
        <v>0</v>
      </c>
      <c r="AF96" s="0" t="n">
        <f aca="false">'02.24 по датам'!DX96</f>
        <v>0</v>
      </c>
      <c r="AG96" s="0"/>
      <c r="AH96" s="0"/>
      <c r="AI96" s="0" t="n">
        <f aca="false">'02.24 по датам'!EZ96</f>
        <v>0</v>
      </c>
      <c r="AJ96" s="0" t="n">
        <f aca="false">'02.24 по датам'!FA96</f>
        <v>0</v>
      </c>
      <c r="AK96" s="0" t="n">
        <f aca="false">'02.24 по датам'!FB96</f>
        <v>0</v>
      </c>
      <c r="AL96" s="0"/>
      <c r="AM96" s="0"/>
      <c r="AN96" s="0" t="n">
        <f aca="false">'02.24 по датам'!FO96</f>
        <v>0</v>
      </c>
      <c r="AO96" s="0" t="n">
        <f aca="false">'02.24 по датам'!FP96</f>
        <v>0</v>
      </c>
      <c r="AP96" s="0" t="n">
        <f aca="false">'02.24 по датам'!FQ96</f>
        <v>0</v>
      </c>
      <c r="AQ96" s="0"/>
      <c r="AR96" s="0"/>
      <c r="AS96" s="1615"/>
      <c r="AT96" s="1615"/>
      <c r="AU96" s="1615"/>
      <c r="AV96" s="1631"/>
      <c r="AW96" s="1621"/>
      <c r="AX96" s="1620"/>
      <c r="AY96" s="0"/>
      <c r="AZ96" s="0"/>
      <c r="BA96" s="0"/>
      <c r="BB96" s="0"/>
      <c r="BC96" s="1640"/>
      <c r="BD96" s="1640"/>
      <c r="BE96" s="1641"/>
      <c r="BF96" s="1621"/>
      <c r="BG96" s="1631"/>
      <c r="BH96" s="0" t="n">
        <f aca="false">'02.24 по датам'!II96</f>
        <v>0</v>
      </c>
      <c r="BI96" s="0" t="n">
        <f aca="false">'02.24 по датам'!IJ96</f>
        <v>0</v>
      </c>
      <c r="BJ96" s="0"/>
      <c r="BK96" s="0"/>
      <c r="BL96" s="0" t="n">
        <f aca="false">'02.24 по датам'!IW96</f>
        <v>0</v>
      </c>
      <c r="BM96" s="0" t="n">
        <f aca="false">'02.24 по датам'!IX96</f>
        <v>0</v>
      </c>
      <c r="BN96" s="0" t="n">
        <f aca="false">'02.24 по датам'!IY96</f>
        <v>0</v>
      </c>
      <c r="BO96" s="0"/>
      <c r="BP96" s="0"/>
      <c r="BQ96" s="0"/>
      <c r="BR96" s="0"/>
      <c r="BS96" s="0"/>
      <c r="BT96" s="0"/>
      <c r="BU96" s="0"/>
      <c r="BV96" s="1817"/>
      <c r="BW96" s="1817"/>
      <c r="BX96" s="1660"/>
      <c r="BY96" s="1660"/>
      <c r="BZ96" s="1817"/>
      <c r="CA96" s="0" t="e">
        <f aca="false">CA$4:CA$4+SUMIF($C$5:BZ$5,"Нараст. баланс",$C98:BZ98)+SUMIF($C$7:BW$7,"Итого (с ВНР)",$C98:BW98)-SUMIF($C$5:BZ$5,"Геол. снижение,  т/сут",$C98:BZ98)-SUMIF(BY$7:BZ$7,"Итого",BY98:BZ98)-SUMIF($C$7:BZ$7,"Итого (с ВСП)",$C98:BZ98)</f>
        <v>#VALUE!</v>
      </c>
      <c r="CB96" s="0"/>
      <c r="CC96" s="0" t="n">
        <v>1</v>
      </c>
      <c r="CD96" s="0" t="e">
        <f aca="false">CD$4:CD$4+SUMIF($C$5:BZ$5,"Нараст. баланс",$C98:BZ98)+SUMIF($C$7:BW$7,$C98:BW98)-SUMIF($C$5:BZ$5,"Геол. снижение,  т/сут",$C98:BZ98)-SUMIF(BY$7:BZ$7,"Итого",BY98:BZ98)</f>
        <v>#VALUE!</v>
      </c>
    </row>
    <row r="97" customFormat="false" ht="11.25" hidden="false" customHeight="true" outlineLevel="0" collapsed="false">
      <c r="A97" s="1611"/>
      <c r="B97" s="1670" t="s">
        <v>663</v>
      </c>
      <c r="C97" s="0" t="n">
        <f aca="false">'02.24 по датам'!X97</f>
        <v>0</v>
      </c>
      <c r="D97" s="0" t="n">
        <f aca="false">'02.24 по датам'!Y97</f>
        <v>0</v>
      </c>
      <c r="E97" s="0" t="n">
        <f aca="false">'02.24 по датам'!Z97</f>
        <v>0</v>
      </c>
      <c r="F97" s="0" t="n">
        <f aca="false">COUNTIF(C98:E98,"&gt;"&amp;0)</f>
        <v>0</v>
      </c>
      <c r="G97" s="0"/>
      <c r="H97" s="0" t="n">
        <f aca="false">'02.24 по датам'!AP97</f>
        <v>0</v>
      </c>
      <c r="I97" s="0" t="n">
        <f aca="false">'02.24 по датам'!AQ97</f>
        <v>0</v>
      </c>
      <c r="J97" s="0" t="n">
        <f aca="false">'02.24 по датам'!AR97</f>
        <v>0</v>
      </c>
      <c r="K97" s="0" t="n">
        <f aca="false">COUNTIF(H98:J98,"&gt;"&amp;0)</f>
        <v>0</v>
      </c>
      <c r="L97" s="0"/>
      <c r="M97" s="0" t="n">
        <f aca="false">'02.24 по датам'!BR97</f>
        <v>0</v>
      </c>
      <c r="N97" s="0" t="n">
        <f aca="false">'02.24 по датам'!BS97</f>
        <v>0</v>
      </c>
      <c r="O97" s="0" t="n">
        <f aca="false">'02.24 по датам'!BT97</f>
        <v>0</v>
      </c>
      <c r="P97" s="0" t="n">
        <f aca="false">COUNTIF(M98:O98,"&gt;"&amp;0)</f>
        <v>0</v>
      </c>
      <c r="Q97" s="0"/>
      <c r="R97" s="0" t="n">
        <f aca="false">'02.24 по датам'!CJ97</f>
        <v>0</v>
      </c>
      <c r="S97" s="0" t="n">
        <f aca="false">'02.24 по датам'!CK97</f>
        <v>0</v>
      </c>
      <c r="T97" s="0" t="n">
        <f aca="false">'02.24 по датам'!CL97</f>
        <v>0</v>
      </c>
      <c r="U97" s="0" t="n">
        <f aca="false">COUNTIF(R98:T98,"&gt;"&amp;0)</f>
        <v>0</v>
      </c>
      <c r="V97" s="0"/>
      <c r="W97" s="0" t="n">
        <f aca="false">F97+K97+P97+U97</f>
        <v>0</v>
      </c>
      <c r="X97" s="0"/>
      <c r="Y97" s="0" t="n">
        <f aca="false">'02.24 по датам'!DD97</f>
        <v>0</v>
      </c>
      <c r="Z97" s="0" t="n">
        <f aca="false">'02.24 по датам'!DE97</f>
        <v>0</v>
      </c>
      <c r="AA97" s="0" t="n">
        <f aca="false">'02.24 по датам'!DF97</f>
        <v>0</v>
      </c>
      <c r="AB97" s="0" t="n">
        <f aca="false">SUBTOTAL(9,Y99:AA99)</f>
        <v>0</v>
      </c>
      <c r="AC97" s="0"/>
      <c r="AD97" s="0" t="n">
        <f aca="false">'02.24 по датам'!DV97</f>
        <v>0</v>
      </c>
      <c r="AE97" s="0" t="n">
        <f aca="false">'02.24 по датам'!DW97</f>
        <v>0</v>
      </c>
      <c r="AF97" s="0" t="n">
        <f aca="false">'02.24 по датам'!DX97</f>
        <v>0</v>
      </c>
      <c r="AG97" s="0" t="n">
        <f aca="false">COUNTIF(AD98:AF98,"&gt;"&amp;0)</f>
        <v>0</v>
      </c>
      <c r="AH97" s="0"/>
      <c r="AI97" s="0" t="n">
        <f aca="false">'02.24 по датам'!EZ97</f>
        <v>0</v>
      </c>
      <c r="AJ97" s="0" t="n">
        <f aca="false">'02.24 по датам'!FA97</f>
        <v>0</v>
      </c>
      <c r="AK97" s="0" t="n">
        <f aca="false">'02.24 по датам'!FB97</f>
        <v>0</v>
      </c>
      <c r="AL97" s="0" t="n">
        <f aca="false">COUNTIF(AI98:AK98,"&gt;"&amp;0)</f>
        <v>0</v>
      </c>
      <c r="AM97" s="0"/>
      <c r="AN97" s="0" t="n">
        <f aca="false">'02.24 по датам'!FO97</f>
        <v>0</v>
      </c>
      <c r="AO97" s="0" t="n">
        <f aca="false">'02.24 по датам'!FP97</f>
        <v>0</v>
      </c>
      <c r="AP97" s="0" t="n">
        <f aca="false">'02.24 по датам'!FQ97</f>
        <v>0</v>
      </c>
      <c r="AQ97" s="0" t="n">
        <f aca="false">COUNTIF(AN98:AP98,"&gt;"&amp;0)</f>
        <v>0</v>
      </c>
      <c r="AR97" s="0"/>
      <c r="AS97" s="1673"/>
      <c r="AT97" s="1673"/>
      <c r="AU97" s="1673"/>
      <c r="AV97" s="1690" t="n">
        <f aca="false">SUBTOTAL(9,AS99:AU99)</f>
        <v>0</v>
      </c>
      <c r="AW97" s="1679" t="n">
        <f aca="false">SUBTOTAL(9,AS99:AU99)</f>
        <v>0</v>
      </c>
      <c r="AX97" s="1691"/>
      <c r="AY97" s="0"/>
      <c r="AZ97" s="0"/>
      <c r="BA97" s="0"/>
      <c r="BB97" s="0"/>
      <c r="BC97" s="1700"/>
      <c r="BD97" s="1700"/>
      <c r="BE97" s="1701"/>
      <c r="BF97" s="1679" t="n">
        <f aca="false">SUBTOTAL(9,BC99:BE99)</f>
        <v>0</v>
      </c>
      <c r="BG97" s="1702"/>
      <c r="BH97" s="0" t="n">
        <f aca="false">'02.24 по датам'!II97</f>
        <v>0</v>
      </c>
      <c r="BI97" s="0" t="n">
        <f aca="false">'02.24 по датам'!IJ97</f>
        <v>0</v>
      </c>
      <c r="BJ97" s="0" t="n">
        <f aca="false">SUBTOTAL(9,BH99:BI99)</f>
        <v>0</v>
      </c>
      <c r="BK97" s="0"/>
      <c r="BL97" s="0" t="n">
        <f aca="false">'02.24 по датам'!IW97</f>
        <v>0</v>
      </c>
      <c r="BM97" s="0" t="n">
        <f aca="false">'02.24 по датам'!IX97</f>
        <v>0</v>
      </c>
      <c r="BN97" s="0" t="n">
        <f aca="false">'02.24 по датам'!IY97</f>
        <v>0</v>
      </c>
      <c r="BO97" s="0" t="n">
        <f aca="false">COUNTIF(BL98:BN98,"&gt;"&amp;0)</f>
        <v>0</v>
      </c>
      <c r="BP97" s="0"/>
      <c r="BQ97" s="0"/>
      <c r="BR97" s="0"/>
      <c r="BS97" s="0"/>
      <c r="BT97" s="0"/>
      <c r="BU97" s="0"/>
      <c r="BV97" s="1827"/>
      <c r="BW97" s="1827"/>
      <c r="BX97" s="1722"/>
      <c r="BY97" s="1722"/>
      <c r="BZ97" s="1827"/>
      <c r="CA97" s="0"/>
      <c r="CB97" s="0"/>
      <c r="CC97" s="0" t="n">
        <v>2</v>
      </c>
      <c r="CD97" s="0"/>
    </row>
    <row r="98" customFormat="false" ht="11.25" hidden="false" customHeight="true" outlineLevel="0" collapsed="false">
      <c r="A98" s="1611"/>
      <c r="B98" s="1729" t="s">
        <v>661</v>
      </c>
      <c r="C98" s="0" t="n">
        <f aca="false">'02.24 по датам'!X98</f>
        <v>0</v>
      </c>
      <c r="D98" s="0" t="n">
        <f aca="false">'02.24 по датам'!Y98</f>
        <v>0</v>
      </c>
      <c r="E98" s="0" t="n">
        <f aca="false">'02.24 по датам'!Z98</f>
        <v>0</v>
      </c>
      <c r="F98" s="0" t="n">
        <f aca="false">SUBTOTAL(9,C98:E98)</f>
        <v>0</v>
      </c>
      <c r="G98" s="0" t="n">
        <f aca="false">F98+G94</f>
        <v>0</v>
      </c>
      <c r="H98" s="0" t="n">
        <f aca="false">'02.24 по датам'!AP98</f>
        <v>0</v>
      </c>
      <c r="I98" s="0" t="n">
        <f aca="false">'02.24 по датам'!AQ98</f>
        <v>0</v>
      </c>
      <c r="J98" s="0" t="n">
        <f aca="false">'02.24 по датам'!AR98</f>
        <v>0</v>
      </c>
      <c r="K98" s="0" t="n">
        <f aca="false">SUBTOTAL(9,H98:J98)</f>
        <v>0</v>
      </c>
      <c r="L98" s="0" t="n">
        <f aca="false">K98+L94</f>
        <v>0</v>
      </c>
      <c r="M98" s="0" t="n">
        <f aca="false">'02.24 по датам'!BR98</f>
        <v>0</v>
      </c>
      <c r="N98" s="0" t="n">
        <f aca="false">'02.24 по датам'!BS98</f>
        <v>0</v>
      </c>
      <c r="O98" s="0" t="n">
        <f aca="false">'02.24 по датам'!BT98</f>
        <v>0</v>
      </c>
      <c r="P98" s="0" t="n">
        <f aca="false">SUBTOTAL(9,M98:O98)</f>
        <v>0</v>
      </c>
      <c r="Q98" s="0" t="n">
        <f aca="false">P98+Q94</f>
        <v>0</v>
      </c>
      <c r="R98" s="0" t="n">
        <f aca="false">'02.24 по датам'!CJ98</f>
        <v>0</v>
      </c>
      <c r="S98" s="0" t="n">
        <f aca="false">'02.24 по датам'!CK98</f>
        <v>0</v>
      </c>
      <c r="T98" s="0" t="n">
        <f aca="false">'02.24 по датам'!CL98</f>
        <v>0</v>
      </c>
      <c r="U98" s="0" t="n">
        <f aca="false">SUBTOTAL(9,R98:T98)</f>
        <v>0</v>
      </c>
      <c r="V98" s="0" t="n">
        <f aca="false">U98+V94</f>
        <v>0</v>
      </c>
      <c r="W98" s="0" t="n">
        <f aca="false">+F98+K98+P98+U98</f>
        <v>0</v>
      </c>
      <c r="X98" s="0" t="n">
        <f aca="false">W98+X94</f>
        <v>0</v>
      </c>
      <c r="Y98" s="0" t="n">
        <f aca="false">'02.24 по датам'!DD98</f>
        <v>0</v>
      </c>
      <c r="Z98" s="0" t="n">
        <f aca="false">'02.24 по датам'!DE98</f>
        <v>0</v>
      </c>
      <c r="AA98" s="0" t="n">
        <f aca="false">'02.24 по датам'!DF98</f>
        <v>0</v>
      </c>
      <c r="AB98" s="0" t="n">
        <f aca="false">SUBTOTAL(9,Y98:AA98)</f>
        <v>0</v>
      </c>
      <c r="AC98" s="0" t="n">
        <f aca="false">AB98:AB98+IF($B94:$B94=2,0,AC94:AC94)</f>
        <v>0</v>
      </c>
      <c r="AD98" s="0" t="n">
        <f aca="false">'02.24 по датам'!DV98</f>
        <v>0</v>
      </c>
      <c r="AE98" s="0" t="n">
        <f aca="false">'02.24 по датам'!DW98</f>
        <v>0</v>
      </c>
      <c r="AF98" s="0" t="n">
        <f aca="false">'02.24 по датам'!DX98</f>
        <v>0</v>
      </c>
      <c r="AG98" s="0" t="n">
        <f aca="false">SUBTOTAL(9,AD98:AF98)</f>
        <v>0</v>
      </c>
      <c r="AH98" s="0" t="n">
        <f aca="false">AG98:AG98+IF($B94:$B94=2,0,AH94:AH94)</f>
        <v>0</v>
      </c>
      <c r="AI98" s="0" t="n">
        <f aca="false">'02.24 по датам'!EZ98</f>
        <v>0</v>
      </c>
      <c r="AJ98" s="0" t="n">
        <f aca="false">'02.24 по датам'!FA98</f>
        <v>0</v>
      </c>
      <c r="AK98" s="0" t="n">
        <f aca="false">'02.24 по датам'!FB98</f>
        <v>0</v>
      </c>
      <c r="AL98" s="0" t="n">
        <f aca="false">SUBTOTAL(9,AI98:AK98)</f>
        <v>0</v>
      </c>
      <c r="AM98" s="0" t="n">
        <f aca="false">AL98:AL98+IF($B94:$B94=2,0,AM94:AM94)</f>
        <v>0</v>
      </c>
      <c r="AN98" s="0" t="n">
        <f aca="false">'02.24 по датам'!FO98</f>
        <v>0</v>
      </c>
      <c r="AO98" s="0" t="n">
        <f aca="false">'02.24 по датам'!FP98</f>
        <v>0</v>
      </c>
      <c r="AP98" s="0" t="n">
        <f aca="false">'02.24 по датам'!FQ98</f>
        <v>0</v>
      </c>
      <c r="AQ98" s="0" t="n">
        <f aca="false">SUBTOTAL(9,AN98:AP98)</f>
        <v>0</v>
      </c>
      <c r="AR98" s="0" t="n">
        <f aca="false">AQ98:AQ98+IF($B94:$B94=2,0,AR94:AR94)</f>
        <v>0</v>
      </c>
      <c r="AS98" s="1732"/>
      <c r="AT98" s="1732"/>
      <c r="AU98" s="1732"/>
      <c r="AV98" s="1748" t="n">
        <f aca="false">SUBTOTAL(9,AS98:AU98)</f>
        <v>0</v>
      </c>
      <c r="AW98" s="1738" t="n">
        <f aca="false">SUBTOTAL(9,AS98:AU98)</f>
        <v>0</v>
      </c>
      <c r="AX98" s="1737" t="n">
        <f aca="false">AW98:AW98+IF($B94:$B94=2,0,AX94:AX94)</f>
        <v>0</v>
      </c>
      <c r="AY98" s="0"/>
      <c r="AZ98" s="0" t="e">
        <f aca="false">IF(IF($CE$10=$CE$1,"",CD96-$CE$10)&lt;0,IF($CE$10=$CE$1,"",-CD96+$CE$10),"")</f>
        <v>#VALUE!</v>
      </c>
      <c r="BA98" s="0" t="e">
        <f aca="false">SUBTOTAL(9,AY98:AZ98)</f>
        <v>#VALUE!</v>
      </c>
      <c r="BB98" s="0" t="n">
        <f aca="false">$BB$3+BB94</f>
        <v>263.34</v>
      </c>
      <c r="BC98" s="1757"/>
      <c r="BD98" s="1757"/>
      <c r="BE98" s="1758"/>
      <c r="BF98" s="1738" t="n">
        <f aca="false">SUBTOTAL(9,BC98:BE98)</f>
        <v>0</v>
      </c>
      <c r="BG98" s="1748" t="n">
        <f aca="false">BF98:BF98+IF($B94:$B94=2,0,BG94:BG94)</f>
        <v>50</v>
      </c>
      <c r="BH98" s="0" t="n">
        <f aca="false">'02.24 по датам'!II98</f>
        <v>0</v>
      </c>
      <c r="BI98" s="0" t="n">
        <f aca="false">'02.24 по датам'!IJ98</f>
        <v>0</v>
      </c>
      <c r="BJ98" s="0" t="n">
        <f aca="false">SUBTOTAL(9,BH98:BI98)</f>
        <v>0</v>
      </c>
      <c r="BK98" s="0" t="n">
        <f aca="false">BJ98:BJ98+IF($B94:$B94=2,0,BK94:BK94)</f>
        <v>0</v>
      </c>
      <c r="BL98" s="0" t="n">
        <f aca="false">'02.24 по датам'!IW98</f>
        <v>0</v>
      </c>
      <c r="BM98" s="0" t="n">
        <f aca="false">'02.24 по датам'!IX98</f>
        <v>0</v>
      </c>
      <c r="BN98" s="0" t="n">
        <f aca="false">'02.24 по датам'!IY98</f>
        <v>0</v>
      </c>
      <c r="BO98" s="0" t="n">
        <f aca="false">SUBTOTAL(9,BL98:BN98)</f>
        <v>0</v>
      </c>
      <c r="BP98" s="0" t="n">
        <f aca="false">BO98:BO98+IF($B94:$B94=2,0,BP94:BP94)</f>
        <v>0</v>
      </c>
      <c r="BQ98" s="0"/>
      <c r="BR98" s="0"/>
      <c r="BS98" s="0" t="e">
        <f aca="false">IF(IF($CE$10=$CE$1,"",CD96-$CE$10)&gt;0,IF($CE$10=$CE$1,"",CD96-$CE$10),"")</f>
        <v>#VALUE!</v>
      </c>
      <c r="BT98" s="0" t="e">
        <f aca="false">SUBTOTAL(9,BQ98:BS98)</f>
        <v>#VALUE!</v>
      </c>
      <c r="BU98" s="0" t="n">
        <f aca="false">SUMIF($C$5:BT$5,"Накопленный эффект, т/сут",$C98:BT98)+SUMIF($C$5:BT$5,"Нараст.  по потенциалу",$C98:BT98)-SUMIF($C$5:BT$5,"Нараст. по остановкам",$C98:BT98)-SUMIF($C$5:BT$5,"ИТОГО перевод в ППД",$C98:BT98)-SUMIF($C$5:BT$5,"ИТОГО  нерент, по распоряж.",$C98:BT98)-SUMIF($C$5:BT$5,"ИТОГО ост. дебит от ЗБС, Углуб., ПВЛГ/ПНЛГ",$C98:BT98)</f>
        <v>-50</v>
      </c>
      <c r="BV98" s="1764"/>
      <c r="BW98" s="1764"/>
      <c r="BX98" s="1771"/>
      <c r="BY98" s="1771"/>
      <c r="BZ98" s="1764" t="n">
        <f aca="false">SUBTOTAL(9,BV98:BY98)</f>
        <v>0</v>
      </c>
      <c r="CA98" s="0"/>
      <c r="CB98" s="0" t="n">
        <f aca="false">CB$4:CB$4+SUMIF($C$5:BZ$5,"Нараст. по остановкам",$C98:BZ98)-SUMIF($C$5:BZ$5,"Нараст.  по потенциалу",$C98:BZ98)</f>
        <v>81.893</v>
      </c>
      <c r="CC98" s="0" t="n">
        <v>3</v>
      </c>
      <c r="CD98" s="0"/>
    </row>
    <row r="99" customFormat="false" ht="1.5" hidden="false" customHeight="true" outlineLevel="0" collapsed="false">
      <c r="A99" s="1777"/>
      <c r="B99" s="1777"/>
      <c r="C99" s="0" t="n">
        <f aca="false">'02.24 по датам'!X99</f>
        <v>0</v>
      </c>
      <c r="D99" s="0" t="n">
        <f aca="false">'02.24 по датам'!Y99</f>
        <v>0</v>
      </c>
      <c r="E99" s="0" t="n">
        <f aca="false">'02.24 по датам'!Z99</f>
        <v>0</v>
      </c>
      <c r="F99" s="0"/>
      <c r="G99" s="0"/>
      <c r="H99" s="0" t="n">
        <f aca="false">'02.24 по датам'!AP99</f>
        <v>0</v>
      </c>
      <c r="I99" s="0" t="n">
        <f aca="false">'02.24 по датам'!AQ99</f>
        <v>0</v>
      </c>
      <c r="J99" s="0" t="n">
        <f aca="false">'02.24 по датам'!AR99</f>
        <v>0</v>
      </c>
      <c r="K99" s="0"/>
      <c r="L99" s="0"/>
      <c r="M99" s="0" t="n">
        <f aca="false">'02.24 по датам'!BR99</f>
        <v>0</v>
      </c>
      <c r="N99" s="0" t="n">
        <f aca="false">'02.24 по датам'!BS99</f>
        <v>0</v>
      </c>
      <c r="O99" s="0" t="n">
        <f aca="false">'02.24 по датам'!BT99</f>
        <v>0</v>
      </c>
      <c r="P99" s="0"/>
      <c r="Q99" s="0"/>
      <c r="R99" s="0" t="n">
        <f aca="false">'02.24 по датам'!CJ99</f>
        <v>0</v>
      </c>
      <c r="S99" s="0" t="n">
        <f aca="false">'02.24 по датам'!CK99</f>
        <v>0</v>
      </c>
      <c r="T99" s="0" t="n">
        <f aca="false">'02.24 по датам'!CL99</f>
        <v>0</v>
      </c>
      <c r="U99" s="0"/>
      <c r="V99" s="0"/>
      <c r="W99" s="0"/>
      <c r="X99" s="0"/>
      <c r="Y99" s="0" t="n">
        <f aca="false">'02.24 по датам'!DD99</f>
        <v>0</v>
      </c>
      <c r="Z99" s="0" t="n">
        <f aca="false">'02.24 по датам'!DE99</f>
        <v>0</v>
      </c>
      <c r="AA99" s="0" t="n">
        <f aca="false">'02.24 по датам'!DF99</f>
        <v>0</v>
      </c>
      <c r="AB99" s="0"/>
      <c r="AC99" s="0"/>
      <c r="AD99" s="0" t="n">
        <f aca="false">'02.24 по датам'!DV99</f>
        <v>0</v>
      </c>
      <c r="AE99" s="0" t="n">
        <f aca="false">'02.24 по датам'!DW99</f>
        <v>0</v>
      </c>
      <c r="AF99" s="0" t="n">
        <f aca="false">'02.24 по датам'!DX99</f>
        <v>0</v>
      </c>
      <c r="AG99" s="0"/>
      <c r="AH99" s="0"/>
      <c r="AI99" s="0" t="n">
        <f aca="false">'02.24 по датам'!EZ99</f>
        <v>0</v>
      </c>
      <c r="AJ99" s="0" t="n">
        <f aca="false">'02.24 по датам'!FA99</f>
        <v>0</v>
      </c>
      <c r="AK99" s="0" t="n">
        <f aca="false">'02.24 по датам'!FB99</f>
        <v>0</v>
      </c>
      <c r="AL99" s="0"/>
      <c r="AM99" s="0"/>
      <c r="AN99" s="0" t="n">
        <f aca="false">'02.24 по датам'!FO99</f>
        <v>0</v>
      </c>
      <c r="AO99" s="0" t="n">
        <f aca="false">'02.24 по датам'!FP99</f>
        <v>0</v>
      </c>
      <c r="AP99" s="0" t="n">
        <f aca="false">'02.24 по датам'!FQ99</f>
        <v>0</v>
      </c>
      <c r="AQ99" s="0"/>
      <c r="AR99" s="0"/>
      <c r="AS99" s="1779"/>
      <c r="AT99" s="1779"/>
      <c r="AU99" s="1779"/>
      <c r="AV99" s="1783"/>
      <c r="AW99" s="1783"/>
      <c r="AX99" s="1783"/>
      <c r="AY99" s="0"/>
      <c r="AZ99" s="0"/>
      <c r="BA99" s="0"/>
      <c r="BB99" s="1790"/>
      <c r="BC99" s="1791"/>
      <c r="BD99" s="1757"/>
      <c r="BE99" s="1787"/>
      <c r="BF99" s="1783"/>
      <c r="BG99" s="1783"/>
      <c r="BH99" s="0" t="n">
        <f aca="false">'02.24 по датам'!II99</f>
        <v>0</v>
      </c>
      <c r="BI99" s="0" t="n">
        <f aca="false">'02.24 по датам'!IJ99</f>
        <v>0</v>
      </c>
      <c r="BJ99" s="0"/>
      <c r="BK99" s="0"/>
      <c r="BL99" s="0" t="n">
        <f aca="false">'02.24 по датам'!IW99</f>
        <v>0</v>
      </c>
      <c r="BM99" s="0" t="n">
        <f aca="false">'02.24 по датам'!IX99</f>
        <v>0</v>
      </c>
      <c r="BN99" s="0" t="n">
        <f aca="false">'02.24 по датам'!IY99</f>
        <v>0</v>
      </c>
      <c r="BO99" s="0"/>
      <c r="BP99" s="0"/>
      <c r="BQ99" s="0"/>
      <c r="BR99" s="0"/>
      <c r="BS99" s="0"/>
      <c r="BT99" s="0"/>
      <c r="BU99" s="0"/>
      <c r="BV99" s="1792"/>
      <c r="BW99" s="1792"/>
      <c r="BX99" s="1792"/>
      <c r="BY99" s="1792"/>
      <c r="BZ99" s="1792"/>
      <c r="CA99" s="0"/>
      <c r="CB99" s="0"/>
      <c r="CC99" s="0" t="n">
        <v>4</v>
      </c>
      <c r="CD99" s="0"/>
      <c r="CE99" s="1797"/>
    </row>
    <row r="100" customFormat="false" ht="11.25" hidden="false" customHeight="true" outlineLevel="0" collapsed="false">
      <c r="A100" s="1611" t="n">
        <f aca="false">A96+1</f>
        <v>45345</v>
      </c>
      <c r="B100" s="1612" t="s">
        <v>662</v>
      </c>
      <c r="C100" s="0" t="n">
        <f aca="false">'02.24 по датам'!X100</f>
        <v>0</v>
      </c>
      <c r="D100" s="0" t="n">
        <f aca="false">'02.24 по датам'!Y100</f>
        <v>0</v>
      </c>
      <c r="E100" s="0" t="n">
        <f aca="false">'02.24 по датам'!Z100</f>
        <v>0</v>
      </c>
      <c r="F100" s="0"/>
      <c r="G100" s="0"/>
      <c r="H100" s="0" t="n">
        <f aca="false">'02.24 по датам'!AP100</f>
        <v>0</v>
      </c>
      <c r="I100" s="0" t="n">
        <f aca="false">'02.24 по датам'!AQ100</f>
        <v>0</v>
      </c>
      <c r="J100" s="0" t="n">
        <f aca="false">'02.24 по датам'!AR100</f>
        <v>0</v>
      </c>
      <c r="K100" s="0"/>
      <c r="L100" s="0"/>
      <c r="M100" s="0" t="n">
        <f aca="false">'02.24 по датам'!BR100</f>
        <v>0</v>
      </c>
      <c r="N100" s="0" t="n">
        <f aca="false">'02.24 по датам'!BS100</f>
        <v>0</v>
      </c>
      <c r="O100" s="0" t="n">
        <f aca="false">'02.24 по датам'!BT100</f>
        <v>0</v>
      </c>
      <c r="P100" s="0"/>
      <c r="Q100" s="0"/>
      <c r="R100" s="0" t="n">
        <f aca="false">'02.24 по датам'!CJ100</f>
        <v>0</v>
      </c>
      <c r="S100" s="0" t="n">
        <f aca="false">'02.24 по датам'!CK100</f>
        <v>0</v>
      </c>
      <c r="T100" s="0" t="n">
        <f aca="false">'02.24 по датам'!CL100</f>
        <v>0</v>
      </c>
      <c r="U100" s="0"/>
      <c r="V100" s="0"/>
      <c r="W100" s="0"/>
      <c r="X100" s="0"/>
      <c r="Y100" s="0" t="n">
        <f aca="false">'02.24 по датам'!DD100</f>
        <v>0</v>
      </c>
      <c r="Z100" s="0" t="n">
        <f aca="false">'02.24 по датам'!DE100</f>
        <v>0</v>
      </c>
      <c r="AA100" s="0" t="n">
        <f aca="false">'02.24 по датам'!DF100</f>
        <v>0</v>
      </c>
      <c r="AB100" s="0"/>
      <c r="AC100" s="0"/>
      <c r="AD100" s="0" t="n">
        <f aca="false">'02.24 по датам'!DV100</f>
        <v>0</v>
      </c>
      <c r="AE100" s="0" t="n">
        <f aca="false">'02.24 по датам'!DW100</f>
        <v>0</v>
      </c>
      <c r="AF100" s="0" t="n">
        <f aca="false">'02.24 по датам'!DX100</f>
        <v>0</v>
      </c>
      <c r="AG100" s="0"/>
      <c r="AH100" s="0"/>
      <c r="AI100" s="0" t="n">
        <f aca="false">'02.24 по датам'!EZ100</f>
        <v>0</v>
      </c>
      <c r="AJ100" s="0" t="n">
        <f aca="false">'02.24 по датам'!FA100</f>
        <v>0</v>
      </c>
      <c r="AK100" s="0" t="n">
        <f aca="false">'02.24 по датам'!FB100</f>
        <v>0</v>
      </c>
      <c r="AL100" s="0"/>
      <c r="AM100" s="0"/>
      <c r="AN100" s="0" t="n">
        <f aca="false">'02.24 по датам'!FO100</f>
        <v>0</v>
      </c>
      <c r="AO100" s="0" t="n">
        <f aca="false">'02.24 по датам'!FP100</f>
        <v>0</v>
      </c>
      <c r="AP100" s="0" t="n">
        <f aca="false">'02.24 по датам'!FQ100</f>
        <v>0</v>
      </c>
      <c r="AQ100" s="0"/>
      <c r="AR100" s="0"/>
      <c r="AS100" s="1615"/>
      <c r="AT100" s="1615"/>
      <c r="AU100" s="1615"/>
      <c r="AV100" s="1631"/>
      <c r="AW100" s="1621"/>
      <c r="AX100" s="1620"/>
      <c r="AY100" s="0"/>
      <c r="AZ100" s="0"/>
      <c r="BA100" s="0"/>
      <c r="BB100" s="0"/>
      <c r="BC100" s="1640"/>
      <c r="BD100" s="1640"/>
      <c r="BE100" s="1842"/>
      <c r="BF100" s="1621"/>
      <c r="BG100" s="1631"/>
      <c r="BH100" s="0" t="n">
        <f aca="false">'02.24 по датам'!II100</f>
        <v>0</v>
      </c>
      <c r="BI100" s="0" t="n">
        <f aca="false">'02.24 по датам'!IJ100</f>
        <v>0</v>
      </c>
      <c r="BJ100" s="0"/>
      <c r="BK100" s="0"/>
      <c r="BL100" s="0" t="n">
        <f aca="false">'02.24 по датам'!IW100</f>
        <v>0</v>
      </c>
      <c r="BM100" s="0" t="n">
        <f aca="false">'02.24 по датам'!IX100</f>
        <v>0</v>
      </c>
      <c r="BN100" s="0" t="n">
        <f aca="false">'02.24 по датам'!IY100</f>
        <v>0</v>
      </c>
      <c r="BO100" s="0"/>
      <c r="BP100" s="0"/>
      <c r="BQ100" s="0"/>
      <c r="BR100" s="0"/>
      <c r="BS100" s="0"/>
      <c r="BT100" s="0"/>
      <c r="BU100" s="0"/>
      <c r="BV100" s="1660"/>
      <c r="BW100" s="1817"/>
      <c r="BX100" s="1817"/>
      <c r="BY100" s="1660"/>
      <c r="BZ100" s="1817"/>
      <c r="CA100" s="0" t="e">
        <f aca="false">CA$4:CA$4+SUMIF($C$5:BZ$5,"Нараст. баланс",$C102:BZ102)+SUMIF($C$7:BW$7,"Итого (с ВНР)",$C102:BW102)-SUMIF($C$5:BZ$5,"Геол. снижение,  т/сут",$C102:BZ102)-SUMIF(BY$7:BZ$7,"Итого",BY102:BZ102)-SUMIF($C$7:BZ$7,"Итого (с ВСП)",$C102:BZ102)</f>
        <v>#VALUE!</v>
      </c>
      <c r="CB100" s="0"/>
      <c r="CC100" s="0" t="n">
        <v>1</v>
      </c>
      <c r="CD100" s="0" t="e">
        <f aca="false">CD$4:CD$4+SUMIF($C$5:BZ$5,"Нараст. баланс",$C102:BZ102)+SUMIF($C$7:BW$7,$C102:BW102)-SUMIF($C$5:BZ$5,"Геол. снижение,  т/сут",$C102:BZ102)-SUMIF(BY$7:BZ$7,"Итого",BY102:BZ102)</f>
        <v>#VALUE!</v>
      </c>
    </row>
    <row r="101" customFormat="false" ht="11.25" hidden="false" customHeight="true" outlineLevel="0" collapsed="false">
      <c r="A101" s="1611"/>
      <c r="B101" s="1670" t="s">
        <v>663</v>
      </c>
      <c r="C101" s="0" t="n">
        <f aca="false">'02.24 по датам'!X101</f>
        <v>0</v>
      </c>
      <c r="D101" s="0" t="n">
        <f aca="false">'02.24 по датам'!Y101</f>
        <v>0</v>
      </c>
      <c r="E101" s="0" t="n">
        <f aca="false">'02.24 по датам'!Z101</f>
        <v>0</v>
      </c>
      <c r="F101" s="0" t="n">
        <f aca="false">COUNTIF(C102:E102,"&gt;"&amp;0)</f>
        <v>0</v>
      </c>
      <c r="G101" s="0"/>
      <c r="H101" s="0" t="n">
        <f aca="false">'02.24 по датам'!AP101</f>
        <v>0</v>
      </c>
      <c r="I101" s="0" t="n">
        <f aca="false">'02.24 по датам'!AQ101</f>
        <v>0</v>
      </c>
      <c r="J101" s="0" t="n">
        <f aca="false">'02.24 по датам'!AR101</f>
        <v>0</v>
      </c>
      <c r="K101" s="0" t="n">
        <f aca="false">COUNTIF(H102:J102,"&gt;"&amp;0)</f>
        <v>0</v>
      </c>
      <c r="L101" s="0"/>
      <c r="M101" s="0" t="n">
        <f aca="false">'02.24 по датам'!BR101</f>
        <v>0</v>
      </c>
      <c r="N101" s="0" t="n">
        <f aca="false">'02.24 по датам'!BS101</f>
        <v>0</v>
      </c>
      <c r="O101" s="0" t="n">
        <f aca="false">'02.24 по датам'!BT101</f>
        <v>0</v>
      </c>
      <c r="P101" s="0" t="n">
        <f aca="false">COUNTIF(M102:O102,"&gt;"&amp;0)</f>
        <v>0</v>
      </c>
      <c r="Q101" s="0"/>
      <c r="R101" s="0" t="n">
        <f aca="false">'02.24 по датам'!CJ101</f>
        <v>0</v>
      </c>
      <c r="S101" s="0" t="n">
        <f aca="false">'02.24 по датам'!CK101</f>
        <v>0</v>
      </c>
      <c r="T101" s="0" t="n">
        <f aca="false">'02.24 по датам'!CL101</f>
        <v>0</v>
      </c>
      <c r="U101" s="0" t="n">
        <f aca="false">COUNTIF(R102:T102,"&gt;"&amp;0)</f>
        <v>0</v>
      </c>
      <c r="V101" s="0"/>
      <c r="W101" s="0" t="n">
        <f aca="false">F101+K101+P101+U101</f>
        <v>0</v>
      </c>
      <c r="X101" s="0"/>
      <c r="Y101" s="0" t="n">
        <f aca="false">'02.24 по датам'!DD101</f>
        <v>0</v>
      </c>
      <c r="Z101" s="0" t="n">
        <f aca="false">'02.24 по датам'!DE101</f>
        <v>0</v>
      </c>
      <c r="AA101" s="0" t="n">
        <f aca="false">'02.24 по датам'!DF101</f>
        <v>0</v>
      </c>
      <c r="AB101" s="0" t="n">
        <f aca="false">SUBTOTAL(9,Y103:AA103)</f>
        <v>0</v>
      </c>
      <c r="AC101" s="0"/>
      <c r="AD101" s="0" t="n">
        <f aca="false">'02.24 по датам'!DV101</f>
        <v>0</v>
      </c>
      <c r="AE101" s="0" t="n">
        <f aca="false">'02.24 по датам'!DW101</f>
        <v>0</v>
      </c>
      <c r="AF101" s="0" t="n">
        <f aca="false">'02.24 по датам'!DX101</f>
        <v>0</v>
      </c>
      <c r="AG101" s="0" t="n">
        <f aca="false">COUNTIF(AD102:AF102,"&gt;"&amp;0)</f>
        <v>0</v>
      </c>
      <c r="AH101" s="0"/>
      <c r="AI101" s="0" t="n">
        <f aca="false">'02.24 по датам'!EZ101</f>
        <v>0</v>
      </c>
      <c r="AJ101" s="0" t="n">
        <f aca="false">'02.24 по датам'!FA101</f>
        <v>0</v>
      </c>
      <c r="AK101" s="0" t="n">
        <f aca="false">'02.24 по датам'!FB101</f>
        <v>0</v>
      </c>
      <c r="AL101" s="0" t="n">
        <f aca="false">COUNTIF(AI102:AK102,"&gt;"&amp;0)</f>
        <v>0</v>
      </c>
      <c r="AM101" s="0"/>
      <c r="AN101" s="0" t="n">
        <f aca="false">'02.24 по датам'!FO101</f>
        <v>0</v>
      </c>
      <c r="AO101" s="0" t="n">
        <f aca="false">'02.24 по датам'!FP101</f>
        <v>0</v>
      </c>
      <c r="AP101" s="0" t="n">
        <f aca="false">'02.24 по датам'!FQ101</f>
        <v>0</v>
      </c>
      <c r="AQ101" s="0" t="n">
        <f aca="false">COUNTIF(AN102:AP102,"&gt;"&amp;0)</f>
        <v>0</v>
      </c>
      <c r="AR101" s="0"/>
      <c r="AS101" s="1673"/>
      <c r="AT101" s="1673"/>
      <c r="AU101" s="1673"/>
      <c r="AV101" s="1690" t="n">
        <f aca="false">SUBTOTAL(9,AS103:AU103)</f>
        <v>0</v>
      </c>
      <c r="AW101" s="1679" t="n">
        <f aca="false">SUBTOTAL(9,AS103:AU103)</f>
        <v>0</v>
      </c>
      <c r="AX101" s="1691"/>
      <c r="AY101" s="0"/>
      <c r="AZ101" s="0"/>
      <c r="BA101" s="0"/>
      <c r="BB101" s="0"/>
      <c r="BC101" s="1700"/>
      <c r="BD101" s="1700"/>
      <c r="BE101" s="1847"/>
      <c r="BF101" s="1679" t="n">
        <f aca="false">SUBTOTAL(9,BC103:BE103)</f>
        <v>0</v>
      </c>
      <c r="BG101" s="1702"/>
      <c r="BH101" s="0" t="n">
        <f aca="false">'02.24 по датам'!II101</f>
        <v>0</v>
      </c>
      <c r="BI101" s="0" t="n">
        <f aca="false">'02.24 по датам'!IJ101</f>
        <v>0</v>
      </c>
      <c r="BJ101" s="0" t="n">
        <f aca="false">SUBTOTAL(9,BH103:BI103)</f>
        <v>0</v>
      </c>
      <c r="BK101" s="0"/>
      <c r="BL101" s="0" t="n">
        <f aca="false">'02.24 по датам'!IW101</f>
        <v>0</v>
      </c>
      <c r="BM101" s="0" t="n">
        <f aca="false">'02.24 по датам'!IX101</f>
        <v>0</v>
      </c>
      <c r="BN101" s="0" t="n">
        <f aca="false">'02.24 по датам'!IY101</f>
        <v>0</v>
      </c>
      <c r="BO101" s="0" t="n">
        <f aca="false">COUNTIF(BL102:BN102,"&gt;"&amp;0)</f>
        <v>0</v>
      </c>
      <c r="BP101" s="0"/>
      <c r="BQ101" s="0"/>
      <c r="BR101" s="0"/>
      <c r="BS101" s="0"/>
      <c r="BT101" s="0"/>
      <c r="BU101" s="0"/>
      <c r="BV101" s="1722"/>
      <c r="BW101" s="1827"/>
      <c r="BX101" s="1827"/>
      <c r="BY101" s="1722"/>
      <c r="BZ101" s="1827"/>
      <c r="CA101" s="0"/>
      <c r="CB101" s="0"/>
      <c r="CC101" s="0" t="n">
        <v>2</v>
      </c>
      <c r="CD101" s="0"/>
    </row>
    <row r="102" customFormat="false" ht="11.25" hidden="false" customHeight="true" outlineLevel="0" collapsed="false">
      <c r="A102" s="1611"/>
      <c r="B102" s="1729" t="s">
        <v>661</v>
      </c>
      <c r="C102" s="0" t="n">
        <f aca="false">'02.24 по датам'!X102</f>
        <v>0</v>
      </c>
      <c r="D102" s="0" t="n">
        <f aca="false">'02.24 по датам'!Y102</f>
        <v>0</v>
      </c>
      <c r="E102" s="0" t="n">
        <f aca="false">'02.24 по датам'!Z102</f>
        <v>0</v>
      </c>
      <c r="F102" s="0" t="n">
        <f aca="false">SUBTOTAL(9,C102:E102)</f>
        <v>0</v>
      </c>
      <c r="G102" s="0" t="n">
        <f aca="false">F102+G98</f>
        <v>0</v>
      </c>
      <c r="H102" s="0" t="n">
        <f aca="false">'02.24 по датам'!AP102</f>
        <v>0</v>
      </c>
      <c r="I102" s="0" t="n">
        <f aca="false">'02.24 по датам'!AQ102</f>
        <v>0</v>
      </c>
      <c r="J102" s="0" t="n">
        <f aca="false">'02.24 по датам'!AR102</f>
        <v>0</v>
      </c>
      <c r="K102" s="0" t="n">
        <f aca="false">SUBTOTAL(9,H102:J102)</f>
        <v>0</v>
      </c>
      <c r="L102" s="0" t="n">
        <f aca="false">K102+L98</f>
        <v>0</v>
      </c>
      <c r="M102" s="0" t="n">
        <f aca="false">'02.24 по датам'!BR102</f>
        <v>0</v>
      </c>
      <c r="N102" s="0" t="n">
        <f aca="false">'02.24 по датам'!BS102</f>
        <v>0</v>
      </c>
      <c r="O102" s="0" t="n">
        <f aca="false">'02.24 по датам'!BT102</f>
        <v>0</v>
      </c>
      <c r="P102" s="0" t="n">
        <f aca="false">SUBTOTAL(9,M102:O102)</f>
        <v>0</v>
      </c>
      <c r="Q102" s="0" t="n">
        <f aca="false">P102+Q98</f>
        <v>0</v>
      </c>
      <c r="R102" s="0" t="n">
        <f aca="false">'02.24 по датам'!CJ102</f>
        <v>0</v>
      </c>
      <c r="S102" s="0" t="n">
        <f aca="false">'02.24 по датам'!CK102</f>
        <v>0</v>
      </c>
      <c r="T102" s="0" t="n">
        <f aca="false">'02.24 по датам'!CL102</f>
        <v>0</v>
      </c>
      <c r="U102" s="0" t="n">
        <f aca="false">SUBTOTAL(9,R102:T102)</f>
        <v>0</v>
      </c>
      <c r="V102" s="0" t="n">
        <f aca="false">U102+V98</f>
        <v>0</v>
      </c>
      <c r="W102" s="0" t="n">
        <f aca="false">+F102+K102+P102+U102</f>
        <v>0</v>
      </c>
      <c r="X102" s="0" t="n">
        <f aca="false">W102+X98</f>
        <v>0</v>
      </c>
      <c r="Y102" s="0" t="n">
        <f aca="false">'02.24 по датам'!DD102</f>
        <v>0</v>
      </c>
      <c r="Z102" s="0" t="n">
        <f aca="false">'02.24 по датам'!DE102</f>
        <v>0</v>
      </c>
      <c r="AA102" s="0" t="n">
        <f aca="false">'02.24 по датам'!DF102</f>
        <v>0</v>
      </c>
      <c r="AB102" s="0" t="n">
        <f aca="false">SUBTOTAL(9,Y102:AA102)</f>
        <v>0</v>
      </c>
      <c r="AC102" s="0" t="n">
        <f aca="false">AB102:AB102+IF($B98:$B98=2,0,AC98:AC98)</f>
        <v>0</v>
      </c>
      <c r="AD102" s="0" t="n">
        <f aca="false">'02.24 по датам'!DV102</f>
        <v>0</v>
      </c>
      <c r="AE102" s="0" t="n">
        <f aca="false">'02.24 по датам'!DW102</f>
        <v>0</v>
      </c>
      <c r="AF102" s="0" t="n">
        <f aca="false">'02.24 по датам'!DX102</f>
        <v>0</v>
      </c>
      <c r="AG102" s="0" t="n">
        <f aca="false">SUBTOTAL(9,AD102:AF102)</f>
        <v>0</v>
      </c>
      <c r="AH102" s="0" t="n">
        <f aca="false">AG102:AG102+IF($B98:$B98=2,0,AH98:AH98)</f>
        <v>0</v>
      </c>
      <c r="AI102" s="0" t="n">
        <f aca="false">'02.24 по датам'!EZ102</f>
        <v>0</v>
      </c>
      <c r="AJ102" s="0" t="n">
        <f aca="false">'02.24 по датам'!FA102</f>
        <v>0</v>
      </c>
      <c r="AK102" s="0" t="n">
        <f aca="false">'02.24 по датам'!FB102</f>
        <v>0</v>
      </c>
      <c r="AL102" s="0" t="n">
        <f aca="false">SUBTOTAL(9,AI102:AK102)</f>
        <v>0</v>
      </c>
      <c r="AM102" s="0" t="n">
        <f aca="false">AL102:AL102+IF($B98:$B98=2,0,AM98:AM98)</f>
        <v>0</v>
      </c>
      <c r="AN102" s="0" t="n">
        <f aca="false">'02.24 по датам'!FO102</f>
        <v>0</v>
      </c>
      <c r="AO102" s="0" t="n">
        <f aca="false">'02.24 по датам'!FP102</f>
        <v>0</v>
      </c>
      <c r="AP102" s="0" t="n">
        <f aca="false">'02.24 по датам'!FQ102</f>
        <v>0</v>
      </c>
      <c r="AQ102" s="0" t="n">
        <f aca="false">SUBTOTAL(9,AN102:AP102)</f>
        <v>0</v>
      </c>
      <c r="AR102" s="0" t="n">
        <f aca="false">AQ102:AQ102+IF($B98:$B98=2,0,AR98:AR98)</f>
        <v>0</v>
      </c>
      <c r="AS102" s="1732"/>
      <c r="AT102" s="1732"/>
      <c r="AU102" s="1732"/>
      <c r="AV102" s="1748" t="n">
        <f aca="false">SUBTOTAL(9,AS102:AU102)</f>
        <v>0</v>
      </c>
      <c r="AW102" s="1738" t="n">
        <f aca="false">SUBTOTAL(9,AS102:AU102)</f>
        <v>0</v>
      </c>
      <c r="AX102" s="1737" t="n">
        <f aca="false">AW102:AW102+IF($B98:$B98=2,0,AX98:AX98)</f>
        <v>0</v>
      </c>
      <c r="AY102" s="0"/>
      <c r="AZ102" s="0" t="e">
        <f aca="false">IF(IF($CE$10=$CE$1,"",CD100-$CE$10)&lt;0,IF($CE$10=$CE$1,"",-CD100+$CE$10),"")</f>
        <v>#VALUE!</v>
      </c>
      <c r="BA102" s="0" t="e">
        <f aca="false">SUBTOTAL(9,AY102:AZ102)</f>
        <v>#VALUE!</v>
      </c>
      <c r="BB102" s="0" t="n">
        <f aca="false">$BB$3+BB98</f>
        <v>275.31</v>
      </c>
      <c r="BC102" s="1757"/>
      <c r="BD102" s="1757"/>
      <c r="BE102" s="1832"/>
      <c r="BF102" s="1738" t="n">
        <f aca="false">SUBTOTAL(9,BC102:BE102)</f>
        <v>0</v>
      </c>
      <c r="BG102" s="1748" t="n">
        <f aca="false">BF102:BF102+IF($B98:$B98=2,0,BG98:BG98)</f>
        <v>50</v>
      </c>
      <c r="BH102" s="0" t="n">
        <f aca="false">'02.24 по датам'!II102</f>
        <v>0</v>
      </c>
      <c r="BI102" s="0" t="n">
        <f aca="false">'02.24 по датам'!IJ102</f>
        <v>0</v>
      </c>
      <c r="BJ102" s="0" t="n">
        <f aca="false">SUBTOTAL(9,BH102:BI102)</f>
        <v>0</v>
      </c>
      <c r="BK102" s="0" t="n">
        <f aca="false">BJ102:BJ102+IF($B98:$B98=2,0,BK98:BK98)</f>
        <v>0</v>
      </c>
      <c r="BL102" s="0" t="n">
        <f aca="false">'02.24 по датам'!IW102</f>
        <v>0</v>
      </c>
      <c r="BM102" s="0" t="n">
        <f aca="false">'02.24 по датам'!IX102</f>
        <v>0</v>
      </c>
      <c r="BN102" s="0" t="n">
        <f aca="false">'02.24 по датам'!IY102</f>
        <v>0</v>
      </c>
      <c r="BO102" s="0" t="n">
        <f aca="false">SUBTOTAL(9,BL102:BN102)</f>
        <v>0</v>
      </c>
      <c r="BP102" s="0" t="n">
        <f aca="false">BO102:BO102+IF($B98:$B98=2,0,BP98:BP98)</f>
        <v>0</v>
      </c>
      <c r="BQ102" s="0"/>
      <c r="BR102" s="0"/>
      <c r="BS102" s="0" t="e">
        <f aca="false">IF(IF($CE$10=$CE$1,"",CD100-$CE$10)&gt;0,IF($CE$10=$CE$1,"",CD100-$CE$10),"")</f>
        <v>#VALUE!</v>
      </c>
      <c r="BT102" s="0" t="e">
        <f aca="false">SUBTOTAL(9,BQ102:BS102)</f>
        <v>#VALUE!</v>
      </c>
      <c r="BU102" s="0" t="n">
        <f aca="false">SUMIF($C$5:BT$5,"Накопленный эффект, т/сут",$C102:BT102)+SUMIF($C$5:BT$5,"Нараст.  по потенциалу",$C102:BT102)-SUMIF($C$5:BT$5,"Нараст. по остановкам",$C102:BT102)-SUMIF($C$5:BT$5,"ИТОГО перевод в ППД",$C102:BT102)-SUMIF($C$5:BT$5,"ИТОГО  нерент, по распоряж.",$C102:BT102)-SUMIF($C$5:BT$5,"ИТОГО ост. дебит от ЗБС, Углуб., ПВЛГ/ПНЛГ",$C102:BT102)</f>
        <v>-50</v>
      </c>
      <c r="BV102" s="1771"/>
      <c r="BW102" s="1764"/>
      <c r="BX102" s="1764"/>
      <c r="BY102" s="1771"/>
      <c r="BZ102" s="1764" t="n">
        <f aca="false">SUBTOTAL(9,BV102:BY102)</f>
        <v>0</v>
      </c>
      <c r="CA102" s="0"/>
      <c r="CB102" s="0" t="n">
        <f aca="false">CB$4:CB$4+SUMIF($C$5:BZ$5,"Нараст. по остановкам",$C102:BZ102)-SUMIF($C$5:BZ$5,"Нараст.  по потенциалу",$C102:BZ102)</f>
        <v>81.893</v>
      </c>
      <c r="CC102" s="0" t="n">
        <v>3</v>
      </c>
      <c r="CD102" s="0"/>
    </row>
    <row r="103" customFormat="false" ht="1.5" hidden="false" customHeight="true" outlineLevel="0" collapsed="false">
      <c r="A103" s="1777"/>
      <c r="B103" s="1777"/>
      <c r="C103" s="0" t="n">
        <f aca="false">'02.24 по датам'!X103</f>
        <v>0</v>
      </c>
      <c r="D103" s="0" t="n">
        <f aca="false">'02.24 по датам'!Y103</f>
        <v>0</v>
      </c>
      <c r="E103" s="0" t="n">
        <f aca="false">'02.24 по датам'!Z103</f>
        <v>0</v>
      </c>
      <c r="F103" s="0"/>
      <c r="G103" s="0"/>
      <c r="H103" s="0" t="n">
        <f aca="false">'02.24 по датам'!AP103</f>
        <v>0</v>
      </c>
      <c r="I103" s="0" t="n">
        <f aca="false">'02.24 по датам'!AQ103</f>
        <v>0</v>
      </c>
      <c r="J103" s="0" t="n">
        <f aca="false">'02.24 по датам'!AR103</f>
        <v>0</v>
      </c>
      <c r="K103" s="0"/>
      <c r="L103" s="0"/>
      <c r="M103" s="0" t="n">
        <f aca="false">'02.24 по датам'!BR103</f>
        <v>0</v>
      </c>
      <c r="N103" s="0" t="n">
        <f aca="false">'02.24 по датам'!BS103</f>
        <v>0</v>
      </c>
      <c r="O103" s="0" t="n">
        <f aca="false">'02.24 по датам'!BT103</f>
        <v>0</v>
      </c>
      <c r="P103" s="0"/>
      <c r="Q103" s="0"/>
      <c r="R103" s="0" t="n">
        <f aca="false">'02.24 по датам'!CJ103</f>
        <v>0</v>
      </c>
      <c r="S103" s="0" t="n">
        <f aca="false">'02.24 по датам'!CK103</f>
        <v>0</v>
      </c>
      <c r="T103" s="0" t="n">
        <f aca="false">'02.24 по датам'!CL103</f>
        <v>0</v>
      </c>
      <c r="U103" s="0"/>
      <c r="V103" s="0"/>
      <c r="W103" s="0"/>
      <c r="X103" s="0"/>
      <c r="Y103" s="0" t="n">
        <f aca="false">'02.24 по датам'!DD103</f>
        <v>0</v>
      </c>
      <c r="Z103" s="0" t="n">
        <f aca="false">'02.24 по датам'!DE103</f>
        <v>0</v>
      </c>
      <c r="AA103" s="0" t="n">
        <f aca="false">'02.24 по датам'!DF103</f>
        <v>0</v>
      </c>
      <c r="AB103" s="0"/>
      <c r="AC103" s="0"/>
      <c r="AD103" s="0" t="n">
        <f aca="false">'02.24 по датам'!DV103</f>
        <v>0</v>
      </c>
      <c r="AE103" s="0" t="n">
        <f aca="false">'02.24 по датам'!DW103</f>
        <v>0</v>
      </c>
      <c r="AF103" s="0" t="n">
        <f aca="false">'02.24 по датам'!DX103</f>
        <v>0</v>
      </c>
      <c r="AG103" s="0"/>
      <c r="AH103" s="0"/>
      <c r="AI103" s="0" t="n">
        <f aca="false">'02.24 по датам'!EZ103</f>
        <v>0</v>
      </c>
      <c r="AJ103" s="0" t="n">
        <f aca="false">'02.24 по датам'!FA103</f>
        <v>0</v>
      </c>
      <c r="AK103" s="0" t="n">
        <f aca="false">'02.24 по датам'!FB103</f>
        <v>0</v>
      </c>
      <c r="AL103" s="0"/>
      <c r="AM103" s="0"/>
      <c r="AN103" s="0" t="n">
        <f aca="false">'02.24 по датам'!FO103</f>
        <v>0</v>
      </c>
      <c r="AO103" s="0" t="n">
        <f aca="false">'02.24 по датам'!FP103</f>
        <v>0</v>
      </c>
      <c r="AP103" s="0" t="n">
        <f aca="false">'02.24 по датам'!FQ103</f>
        <v>0</v>
      </c>
      <c r="AQ103" s="0"/>
      <c r="AR103" s="0"/>
      <c r="AS103" s="1779"/>
      <c r="AT103" s="1779"/>
      <c r="AU103" s="1779"/>
      <c r="AV103" s="1783"/>
      <c r="AW103" s="1783"/>
      <c r="AX103" s="1783"/>
      <c r="AY103" s="0"/>
      <c r="AZ103" s="0"/>
      <c r="BA103" s="0"/>
      <c r="BB103" s="1790"/>
      <c r="BC103" s="1757"/>
      <c r="BD103" s="1757"/>
      <c r="BE103" s="1787"/>
      <c r="BF103" s="1783"/>
      <c r="BG103" s="1783"/>
      <c r="BH103" s="0" t="n">
        <f aca="false">'02.24 по датам'!II103</f>
        <v>0</v>
      </c>
      <c r="BI103" s="0" t="n">
        <f aca="false">'02.24 по датам'!IJ103</f>
        <v>0</v>
      </c>
      <c r="BJ103" s="0"/>
      <c r="BK103" s="0"/>
      <c r="BL103" s="0" t="n">
        <f aca="false">'02.24 по датам'!IW103</f>
        <v>0</v>
      </c>
      <c r="BM103" s="0" t="n">
        <f aca="false">'02.24 по датам'!IX103</f>
        <v>0</v>
      </c>
      <c r="BN103" s="0" t="n">
        <f aca="false">'02.24 по датам'!IY103</f>
        <v>0</v>
      </c>
      <c r="BO103" s="0"/>
      <c r="BP103" s="0"/>
      <c r="BQ103" s="0"/>
      <c r="BR103" s="0"/>
      <c r="BS103" s="0"/>
      <c r="BT103" s="0"/>
      <c r="BU103" s="0"/>
      <c r="BV103" s="1792"/>
      <c r="BW103" s="1792"/>
      <c r="BX103" s="1792"/>
      <c r="BY103" s="1792"/>
      <c r="BZ103" s="1792"/>
      <c r="CA103" s="0"/>
      <c r="CB103" s="0"/>
      <c r="CC103" s="0" t="n">
        <v>4</v>
      </c>
      <c r="CD103" s="0"/>
      <c r="CE103" s="1797"/>
    </row>
    <row r="104" customFormat="false" ht="11.25" hidden="false" customHeight="true" outlineLevel="0" collapsed="false">
      <c r="A104" s="1611" t="n">
        <f aca="false">A100+1</f>
        <v>45346</v>
      </c>
      <c r="B104" s="1612" t="s">
        <v>662</v>
      </c>
      <c r="C104" s="0" t="n">
        <f aca="false">'02.24 по датам'!X104</f>
        <v>0</v>
      </c>
      <c r="D104" s="0" t="n">
        <f aca="false">'02.24 по датам'!Y104</f>
        <v>0</v>
      </c>
      <c r="E104" s="0" t="n">
        <f aca="false">'02.24 по датам'!Z104</f>
        <v>0</v>
      </c>
      <c r="F104" s="0"/>
      <c r="G104" s="0"/>
      <c r="H104" s="0" t="n">
        <f aca="false">'02.24 по датам'!AP104</f>
        <v>0</v>
      </c>
      <c r="I104" s="0" t="n">
        <f aca="false">'02.24 по датам'!AQ104</f>
        <v>0</v>
      </c>
      <c r="J104" s="0" t="n">
        <f aca="false">'02.24 по датам'!AR104</f>
        <v>0</v>
      </c>
      <c r="K104" s="0"/>
      <c r="L104" s="0"/>
      <c r="M104" s="0" t="n">
        <f aca="false">'02.24 по датам'!BR104</f>
        <v>0</v>
      </c>
      <c r="N104" s="0" t="n">
        <f aca="false">'02.24 по датам'!BS104</f>
        <v>0</v>
      </c>
      <c r="O104" s="0" t="n">
        <f aca="false">'02.24 по датам'!BT104</f>
        <v>0</v>
      </c>
      <c r="P104" s="0"/>
      <c r="Q104" s="0"/>
      <c r="R104" s="0" t="n">
        <f aca="false">'02.24 по датам'!CJ104</f>
        <v>0</v>
      </c>
      <c r="S104" s="0" t="n">
        <f aca="false">'02.24 по датам'!CK104</f>
        <v>0</v>
      </c>
      <c r="T104" s="0" t="n">
        <f aca="false">'02.24 по датам'!CL104</f>
        <v>0</v>
      </c>
      <c r="U104" s="0"/>
      <c r="V104" s="0"/>
      <c r="W104" s="0"/>
      <c r="X104" s="0"/>
      <c r="Y104" s="0" t="n">
        <f aca="false">'02.24 по датам'!DD104</f>
        <v>0</v>
      </c>
      <c r="Z104" s="0" t="n">
        <f aca="false">'02.24 по датам'!DE104</f>
        <v>0</v>
      </c>
      <c r="AA104" s="0" t="n">
        <f aca="false">'02.24 по датам'!DF104</f>
        <v>0</v>
      </c>
      <c r="AB104" s="0"/>
      <c r="AC104" s="0"/>
      <c r="AD104" s="0" t="n">
        <f aca="false">'02.24 по датам'!DV104</f>
        <v>0</v>
      </c>
      <c r="AE104" s="0" t="n">
        <f aca="false">'02.24 по датам'!DW104</f>
        <v>0</v>
      </c>
      <c r="AF104" s="0" t="n">
        <f aca="false">'02.24 по датам'!DX104</f>
        <v>0</v>
      </c>
      <c r="AG104" s="0"/>
      <c r="AH104" s="0"/>
      <c r="AI104" s="0" t="n">
        <f aca="false">'02.24 по датам'!EZ104</f>
        <v>0</v>
      </c>
      <c r="AJ104" s="0" t="n">
        <f aca="false">'02.24 по датам'!FA104</f>
        <v>0</v>
      </c>
      <c r="AK104" s="0" t="n">
        <f aca="false">'02.24 по датам'!FB104</f>
        <v>0</v>
      </c>
      <c r="AL104" s="0"/>
      <c r="AM104" s="0"/>
      <c r="AN104" s="0" t="n">
        <f aca="false">'02.24 по датам'!FO104</f>
        <v>0</v>
      </c>
      <c r="AO104" s="0" t="n">
        <f aca="false">'02.24 по датам'!FP104</f>
        <v>0</v>
      </c>
      <c r="AP104" s="0" t="n">
        <f aca="false">'02.24 по датам'!FQ104</f>
        <v>0</v>
      </c>
      <c r="AQ104" s="0"/>
      <c r="AR104" s="0"/>
      <c r="AS104" s="1615"/>
      <c r="AT104" s="1615"/>
      <c r="AU104" s="1615"/>
      <c r="AV104" s="1631"/>
      <c r="AW104" s="1621"/>
      <c r="AX104" s="1620"/>
      <c r="AY104" s="0"/>
      <c r="AZ104" s="0"/>
      <c r="BA104" s="0"/>
      <c r="BB104" s="0"/>
      <c r="BC104" s="1640"/>
      <c r="BD104" s="1640"/>
      <c r="BE104" s="1842"/>
      <c r="BF104" s="1621"/>
      <c r="BG104" s="1631"/>
      <c r="BH104" s="0" t="n">
        <f aca="false">'02.24 по датам'!II104</f>
        <v>0</v>
      </c>
      <c r="BI104" s="0" t="n">
        <f aca="false">'02.24 по датам'!IJ104</f>
        <v>0</v>
      </c>
      <c r="BJ104" s="0"/>
      <c r="BK104" s="0"/>
      <c r="BL104" s="0" t="n">
        <f aca="false">'02.24 по датам'!IW104</f>
        <v>0</v>
      </c>
      <c r="BM104" s="0" t="n">
        <f aca="false">'02.24 по датам'!IX104</f>
        <v>0</v>
      </c>
      <c r="BN104" s="0" t="n">
        <f aca="false">'02.24 по датам'!IY104</f>
        <v>0</v>
      </c>
      <c r="BO104" s="0"/>
      <c r="BP104" s="0"/>
      <c r="BQ104" s="0"/>
      <c r="BR104" s="0"/>
      <c r="BS104" s="0"/>
      <c r="BT104" s="0"/>
      <c r="BU104" s="0"/>
      <c r="BV104" s="1660"/>
      <c r="BW104" s="1817"/>
      <c r="BX104" s="1660"/>
      <c r="BY104" s="1660"/>
      <c r="BZ104" s="1817"/>
      <c r="CA104" s="0" t="e">
        <f aca="false">CA$4:CA$4+SUMIF($C$5:BZ$5,"Нараст. баланс",$C106:BZ106)+SUMIF($C$7:BW$7,"Итого (с ВНР)",$C106:BW106)-SUMIF($C$5:BZ$5,"Геол. снижение,  т/сут",$C106:BZ106)-SUMIF(BY$7:BZ$7,"Итого",BY106:BZ106)-SUMIF($C$7:BZ$7,"Итого (с ВСП)",$C106:BZ106)</f>
        <v>#VALUE!</v>
      </c>
      <c r="CB104" s="0"/>
      <c r="CC104" s="0" t="n">
        <v>1</v>
      </c>
      <c r="CD104" s="0" t="e">
        <f aca="false">CD$4:CD$4+SUMIF($C$5:BZ$5,"Нараст. баланс",$C106:BZ106)+SUMIF($C$7:BW$7,$C106:BW106)-SUMIF($C$5:BZ$5,"Геол. снижение,  т/сут",$C106:BZ106)-SUMIF(BY$7:BZ$7,"Итого",BY106:BZ106)</f>
        <v>#VALUE!</v>
      </c>
    </row>
    <row r="105" customFormat="false" ht="11.25" hidden="false" customHeight="true" outlineLevel="0" collapsed="false">
      <c r="A105" s="1611"/>
      <c r="B105" s="1670" t="s">
        <v>663</v>
      </c>
      <c r="C105" s="0" t="n">
        <f aca="false">'02.24 по датам'!X105</f>
        <v>0</v>
      </c>
      <c r="D105" s="0" t="n">
        <f aca="false">'02.24 по датам'!Y105</f>
        <v>0</v>
      </c>
      <c r="E105" s="0" t="n">
        <f aca="false">'02.24 по датам'!Z105</f>
        <v>0</v>
      </c>
      <c r="F105" s="0" t="n">
        <f aca="false">COUNTIF(C106:E106,"&gt;"&amp;0)</f>
        <v>0</v>
      </c>
      <c r="G105" s="0"/>
      <c r="H105" s="0" t="n">
        <f aca="false">'02.24 по датам'!AP105</f>
        <v>0</v>
      </c>
      <c r="I105" s="0" t="n">
        <f aca="false">'02.24 по датам'!AQ105</f>
        <v>0</v>
      </c>
      <c r="J105" s="0" t="n">
        <f aca="false">'02.24 по датам'!AR105</f>
        <v>0</v>
      </c>
      <c r="K105" s="0" t="n">
        <f aca="false">COUNTIF(H106:J106,"&gt;"&amp;0)</f>
        <v>0</v>
      </c>
      <c r="L105" s="0"/>
      <c r="M105" s="0" t="n">
        <f aca="false">'02.24 по датам'!BR105</f>
        <v>0</v>
      </c>
      <c r="N105" s="0" t="n">
        <f aca="false">'02.24 по датам'!BS105</f>
        <v>0</v>
      </c>
      <c r="O105" s="0" t="n">
        <f aca="false">'02.24 по датам'!BT105</f>
        <v>0</v>
      </c>
      <c r="P105" s="0" t="n">
        <f aca="false">COUNTIF(M106:O106,"&gt;"&amp;0)</f>
        <v>0</v>
      </c>
      <c r="Q105" s="0"/>
      <c r="R105" s="0" t="n">
        <f aca="false">'02.24 по датам'!CJ105</f>
        <v>0</v>
      </c>
      <c r="S105" s="0" t="n">
        <f aca="false">'02.24 по датам'!CK105</f>
        <v>0</v>
      </c>
      <c r="T105" s="0" t="n">
        <f aca="false">'02.24 по датам'!CL105</f>
        <v>0</v>
      </c>
      <c r="U105" s="0" t="n">
        <f aca="false">COUNTIF(R106:T106,"&gt;"&amp;0)</f>
        <v>0</v>
      </c>
      <c r="V105" s="0"/>
      <c r="W105" s="0" t="n">
        <f aca="false">F105+K105+P105+U105</f>
        <v>0</v>
      </c>
      <c r="X105" s="0"/>
      <c r="Y105" s="0" t="n">
        <f aca="false">'02.24 по датам'!DD105</f>
        <v>0</v>
      </c>
      <c r="Z105" s="0" t="n">
        <f aca="false">'02.24 по датам'!DE105</f>
        <v>0</v>
      </c>
      <c r="AA105" s="0" t="n">
        <f aca="false">'02.24 по датам'!DF105</f>
        <v>0</v>
      </c>
      <c r="AB105" s="0" t="n">
        <f aca="false">SUBTOTAL(9,Y107:AA107)</f>
        <v>0</v>
      </c>
      <c r="AC105" s="0"/>
      <c r="AD105" s="0" t="n">
        <f aca="false">'02.24 по датам'!DV105</f>
        <v>0</v>
      </c>
      <c r="AE105" s="0" t="n">
        <f aca="false">'02.24 по датам'!DW105</f>
        <v>0</v>
      </c>
      <c r="AF105" s="0" t="n">
        <f aca="false">'02.24 по датам'!DX105</f>
        <v>0</v>
      </c>
      <c r="AG105" s="0" t="n">
        <f aca="false">COUNTIF(AD106:AF106,"&gt;"&amp;0)</f>
        <v>0</v>
      </c>
      <c r="AH105" s="0"/>
      <c r="AI105" s="0" t="n">
        <f aca="false">'02.24 по датам'!EZ105</f>
        <v>0</v>
      </c>
      <c r="AJ105" s="0" t="n">
        <f aca="false">'02.24 по датам'!FA105</f>
        <v>0</v>
      </c>
      <c r="AK105" s="0" t="n">
        <f aca="false">'02.24 по датам'!FB105</f>
        <v>0</v>
      </c>
      <c r="AL105" s="0" t="n">
        <f aca="false">COUNTIF(AI106:AK106,"&gt;"&amp;0)</f>
        <v>0</v>
      </c>
      <c r="AM105" s="0"/>
      <c r="AN105" s="0" t="n">
        <f aca="false">'02.24 по датам'!FO105</f>
        <v>0</v>
      </c>
      <c r="AO105" s="0" t="n">
        <f aca="false">'02.24 по датам'!FP105</f>
        <v>0</v>
      </c>
      <c r="AP105" s="0" t="n">
        <f aca="false">'02.24 по датам'!FQ105</f>
        <v>0</v>
      </c>
      <c r="AQ105" s="0" t="n">
        <f aca="false">COUNTIF(AN106:AP106,"&gt;"&amp;0)</f>
        <v>0</v>
      </c>
      <c r="AR105" s="0"/>
      <c r="AS105" s="1673"/>
      <c r="AT105" s="1673"/>
      <c r="AU105" s="1673"/>
      <c r="AV105" s="1690" t="n">
        <f aca="false">SUBTOTAL(9,AS107:AU107)</f>
        <v>0</v>
      </c>
      <c r="AW105" s="1679" t="n">
        <f aca="false">SUBTOTAL(9,AS107:AU107)</f>
        <v>0</v>
      </c>
      <c r="AX105" s="1691"/>
      <c r="AY105" s="0"/>
      <c r="AZ105" s="0"/>
      <c r="BA105" s="0"/>
      <c r="BB105" s="0"/>
      <c r="BC105" s="1700"/>
      <c r="BD105" s="1700"/>
      <c r="BE105" s="1847"/>
      <c r="BF105" s="1679" t="n">
        <f aca="false">SUBTOTAL(9,BC107:BE107)</f>
        <v>0</v>
      </c>
      <c r="BG105" s="1702"/>
      <c r="BH105" s="0" t="n">
        <f aca="false">'02.24 по датам'!II105</f>
        <v>0</v>
      </c>
      <c r="BI105" s="0" t="n">
        <f aca="false">'02.24 по датам'!IJ105</f>
        <v>0</v>
      </c>
      <c r="BJ105" s="0" t="n">
        <f aca="false">SUBTOTAL(9,BH107:BI107)</f>
        <v>0</v>
      </c>
      <c r="BK105" s="0"/>
      <c r="BL105" s="0" t="n">
        <f aca="false">'02.24 по датам'!IW105</f>
        <v>0</v>
      </c>
      <c r="BM105" s="0" t="n">
        <f aca="false">'02.24 по датам'!IX105</f>
        <v>0</v>
      </c>
      <c r="BN105" s="0" t="n">
        <f aca="false">'02.24 по датам'!IY105</f>
        <v>0</v>
      </c>
      <c r="BO105" s="0" t="n">
        <f aca="false">COUNTIF(BL106:BN106,"&gt;"&amp;0)</f>
        <v>0</v>
      </c>
      <c r="BP105" s="0"/>
      <c r="BQ105" s="0"/>
      <c r="BR105" s="0"/>
      <c r="BS105" s="0"/>
      <c r="BT105" s="0"/>
      <c r="BU105" s="0"/>
      <c r="BV105" s="1722"/>
      <c r="BW105" s="1827"/>
      <c r="BX105" s="1722"/>
      <c r="BY105" s="1722"/>
      <c r="BZ105" s="1827"/>
      <c r="CA105" s="0"/>
      <c r="CB105" s="0"/>
      <c r="CC105" s="0" t="n">
        <v>2</v>
      </c>
      <c r="CD105" s="0"/>
    </row>
    <row r="106" customFormat="false" ht="11.25" hidden="false" customHeight="true" outlineLevel="0" collapsed="false">
      <c r="A106" s="1611"/>
      <c r="B106" s="1729" t="s">
        <v>661</v>
      </c>
      <c r="C106" s="0" t="n">
        <f aca="false">'02.24 по датам'!X106</f>
        <v>0</v>
      </c>
      <c r="D106" s="0" t="n">
        <f aca="false">'02.24 по датам'!Y106</f>
        <v>0</v>
      </c>
      <c r="E106" s="0" t="n">
        <f aca="false">'02.24 по датам'!Z106</f>
        <v>0</v>
      </c>
      <c r="F106" s="0" t="n">
        <f aca="false">SUBTOTAL(9,C106:E106)</f>
        <v>0</v>
      </c>
      <c r="G106" s="0" t="n">
        <f aca="false">F106+G102</f>
        <v>0</v>
      </c>
      <c r="H106" s="0" t="n">
        <f aca="false">'02.24 по датам'!AP106</f>
        <v>0</v>
      </c>
      <c r="I106" s="0" t="n">
        <f aca="false">'02.24 по датам'!AQ106</f>
        <v>0</v>
      </c>
      <c r="J106" s="0" t="n">
        <f aca="false">'02.24 по датам'!AR106</f>
        <v>0</v>
      </c>
      <c r="K106" s="0" t="n">
        <f aca="false">SUBTOTAL(9,H106:J106)</f>
        <v>0</v>
      </c>
      <c r="L106" s="0" t="n">
        <f aca="false">K106+L102</f>
        <v>0</v>
      </c>
      <c r="M106" s="0" t="n">
        <f aca="false">'02.24 по датам'!BR106</f>
        <v>0</v>
      </c>
      <c r="N106" s="0" t="n">
        <f aca="false">'02.24 по датам'!BS106</f>
        <v>0</v>
      </c>
      <c r="O106" s="0" t="n">
        <f aca="false">'02.24 по датам'!BT106</f>
        <v>0</v>
      </c>
      <c r="P106" s="0" t="n">
        <f aca="false">SUBTOTAL(9,M106:O106)</f>
        <v>0</v>
      </c>
      <c r="Q106" s="0" t="n">
        <f aca="false">P106+Q102</f>
        <v>0</v>
      </c>
      <c r="R106" s="0" t="n">
        <f aca="false">'02.24 по датам'!CJ106</f>
        <v>0</v>
      </c>
      <c r="S106" s="0" t="n">
        <f aca="false">'02.24 по датам'!CK106</f>
        <v>0</v>
      </c>
      <c r="T106" s="0" t="n">
        <f aca="false">'02.24 по датам'!CL106</f>
        <v>0</v>
      </c>
      <c r="U106" s="0" t="n">
        <f aca="false">SUBTOTAL(9,R106:T106)</f>
        <v>0</v>
      </c>
      <c r="V106" s="0" t="n">
        <f aca="false">U106+V102</f>
        <v>0</v>
      </c>
      <c r="W106" s="0" t="n">
        <f aca="false">+F106+K106+P106+U106</f>
        <v>0</v>
      </c>
      <c r="X106" s="0" t="n">
        <f aca="false">W106+X102</f>
        <v>0</v>
      </c>
      <c r="Y106" s="0" t="n">
        <f aca="false">'02.24 по датам'!DD106</f>
        <v>0</v>
      </c>
      <c r="Z106" s="0" t="n">
        <f aca="false">'02.24 по датам'!DE106</f>
        <v>0</v>
      </c>
      <c r="AA106" s="0" t="n">
        <f aca="false">'02.24 по датам'!DF106</f>
        <v>0</v>
      </c>
      <c r="AB106" s="0" t="n">
        <f aca="false">SUBTOTAL(9,Y106:AA106)</f>
        <v>0</v>
      </c>
      <c r="AC106" s="0" t="n">
        <f aca="false">AB106:AB106+IF($B102:$B102=2,0,AC102:AC102)</f>
        <v>0</v>
      </c>
      <c r="AD106" s="0" t="n">
        <f aca="false">'02.24 по датам'!DV106</f>
        <v>0</v>
      </c>
      <c r="AE106" s="0" t="n">
        <f aca="false">'02.24 по датам'!DW106</f>
        <v>0</v>
      </c>
      <c r="AF106" s="0" t="n">
        <f aca="false">'02.24 по датам'!DX106</f>
        <v>0</v>
      </c>
      <c r="AG106" s="0" t="n">
        <f aca="false">SUBTOTAL(9,AD106:AF106)</f>
        <v>0</v>
      </c>
      <c r="AH106" s="0" t="n">
        <f aca="false">AG106:AG106+IF($B102:$B102=2,0,AH102:AH102)</f>
        <v>0</v>
      </c>
      <c r="AI106" s="0" t="n">
        <f aca="false">'02.24 по датам'!EZ106</f>
        <v>0</v>
      </c>
      <c r="AJ106" s="0" t="n">
        <f aca="false">'02.24 по датам'!FA106</f>
        <v>0</v>
      </c>
      <c r="AK106" s="0" t="n">
        <f aca="false">'02.24 по датам'!FB106</f>
        <v>0</v>
      </c>
      <c r="AL106" s="0" t="n">
        <f aca="false">SUBTOTAL(9,AI106:AK106)</f>
        <v>0</v>
      </c>
      <c r="AM106" s="0" t="n">
        <f aca="false">AL106:AL106+IF($B102:$B102=2,0,AM102:AM102)</f>
        <v>0</v>
      </c>
      <c r="AN106" s="0" t="n">
        <f aca="false">'02.24 по датам'!FO106</f>
        <v>0</v>
      </c>
      <c r="AO106" s="0" t="n">
        <f aca="false">'02.24 по датам'!FP106</f>
        <v>0</v>
      </c>
      <c r="AP106" s="0" t="n">
        <f aca="false">'02.24 по датам'!FQ106</f>
        <v>0</v>
      </c>
      <c r="AQ106" s="0" t="n">
        <f aca="false">SUBTOTAL(9,AN106:AP106)</f>
        <v>0</v>
      </c>
      <c r="AR106" s="0" t="n">
        <f aca="false">AQ106:AQ106+IF($B102:$B102=2,0,AR102:AR102)</f>
        <v>0</v>
      </c>
      <c r="AS106" s="1732"/>
      <c r="AT106" s="1732"/>
      <c r="AU106" s="1732"/>
      <c r="AV106" s="1748" t="n">
        <f aca="false">SUBTOTAL(9,AS106:AU106)</f>
        <v>0</v>
      </c>
      <c r="AW106" s="1738" t="n">
        <f aca="false">SUBTOTAL(9,AS106:AU106)</f>
        <v>0</v>
      </c>
      <c r="AX106" s="1737" t="n">
        <f aca="false">AW106:AW106+IF($B102:$B102=2,0,AX102:AX102)</f>
        <v>0</v>
      </c>
      <c r="AY106" s="0"/>
      <c r="AZ106" s="0" t="e">
        <f aca="false">IF(IF($CE$10=$CE$1,"",CD104-$CE$10)&lt;0,IF($CE$10=$CE$1,"",-CD104+$CE$10),"")</f>
        <v>#VALUE!</v>
      </c>
      <c r="BA106" s="0" t="e">
        <f aca="false">SUBTOTAL(9,AY106:AZ106)</f>
        <v>#VALUE!</v>
      </c>
      <c r="BB106" s="0" t="n">
        <f aca="false">$BB$3+BB102</f>
        <v>287.28</v>
      </c>
      <c r="BC106" s="1757"/>
      <c r="BD106" s="1757"/>
      <c r="BE106" s="1832"/>
      <c r="BF106" s="1738" t="n">
        <f aca="false">SUBTOTAL(9,BC106:BE106)</f>
        <v>0</v>
      </c>
      <c r="BG106" s="1748" t="n">
        <f aca="false">BF106:BF106+IF($B102:$B102=2,0,BG102:BG102)</f>
        <v>50</v>
      </c>
      <c r="BH106" s="0" t="n">
        <f aca="false">'02.24 по датам'!II106</f>
        <v>0</v>
      </c>
      <c r="BI106" s="0" t="n">
        <f aca="false">'02.24 по датам'!IJ106</f>
        <v>0</v>
      </c>
      <c r="BJ106" s="0" t="n">
        <f aca="false">SUBTOTAL(9,BH106:BI106)</f>
        <v>0</v>
      </c>
      <c r="BK106" s="0" t="n">
        <f aca="false">BJ106:BJ106+IF($B102:$B102=2,0,BK102:BK102)</f>
        <v>0</v>
      </c>
      <c r="BL106" s="0" t="n">
        <f aca="false">'02.24 по датам'!IW106</f>
        <v>0</v>
      </c>
      <c r="BM106" s="0" t="n">
        <f aca="false">'02.24 по датам'!IX106</f>
        <v>0</v>
      </c>
      <c r="BN106" s="0" t="n">
        <f aca="false">'02.24 по датам'!IY106</f>
        <v>0</v>
      </c>
      <c r="BO106" s="0" t="n">
        <f aca="false">SUBTOTAL(9,BL106:BN106)</f>
        <v>0</v>
      </c>
      <c r="BP106" s="0" t="n">
        <f aca="false">BO106:BO106+IF($B102:$B102=2,0,BP102:BP102)</f>
        <v>0</v>
      </c>
      <c r="BQ106" s="0"/>
      <c r="BR106" s="0"/>
      <c r="BS106" s="0" t="e">
        <f aca="false">IF(IF($CE$10=$CE$1,"",CD104-$CE$10)&gt;0,IF($CE$10=$CE$1,"",CD104-$CE$10),"")</f>
        <v>#VALUE!</v>
      </c>
      <c r="BT106" s="0" t="e">
        <f aca="false">SUBTOTAL(9,BQ106:BS106)</f>
        <v>#VALUE!</v>
      </c>
      <c r="BU106" s="0" t="n">
        <f aca="false">SUMIF($C$5:BT$5,"Накопленный эффект, т/сут",$C106:BT106)+SUMIF($C$5:BT$5,"Нараст.  по потенциалу",$C106:BT106)-SUMIF($C$5:BT$5,"Нараст. по остановкам",$C106:BT106)-SUMIF($C$5:BT$5,"ИТОГО перевод в ППД",$C106:BT106)-SUMIF($C$5:BT$5,"ИТОГО  нерент, по распоряж.",$C106:BT106)-SUMIF($C$5:BT$5,"ИТОГО ост. дебит от ЗБС, Углуб., ПВЛГ/ПНЛГ",$C106:BT106)</f>
        <v>-50</v>
      </c>
      <c r="BV106" s="1771"/>
      <c r="BW106" s="1764"/>
      <c r="BX106" s="1771"/>
      <c r="BY106" s="1771"/>
      <c r="BZ106" s="1764" t="n">
        <f aca="false">SUBTOTAL(9,BV106:BY106)</f>
        <v>0</v>
      </c>
      <c r="CA106" s="0"/>
      <c r="CB106" s="0" t="n">
        <f aca="false">CB$4:CB$4+SUMIF($C$5:BZ$5,"Нараст. по остановкам",$C106:BZ106)-SUMIF($C$5:BZ$5,"Нараст.  по потенциалу",$C106:BZ106)</f>
        <v>81.893</v>
      </c>
      <c r="CC106" s="0" t="n">
        <v>3</v>
      </c>
      <c r="CD106" s="0"/>
    </row>
    <row r="107" customFormat="false" ht="1.5" hidden="false" customHeight="true" outlineLevel="0" collapsed="false">
      <c r="A107" s="1777"/>
      <c r="B107" s="1777"/>
      <c r="C107" s="0" t="n">
        <f aca="false">'02.24 по датам'!X107</f>
        <v>0</v>
      </c>
      <c r="D107" s="0" t="n">
        <f aca="false">'02.24 по датам'!Y107</f>
        <v>0</v>
      </c>
      <c r="E107" s="0" t="n">
        <f aca="false">'02.24 по датам'!Z107</f>
        <v>0</v>
      </c>
      <c r="F107" s="0"/>
      <c r="G107" s="0"/>
      <c r="H107" s="0" t="n">
        <f aca="false">'02.24 по датам'!AP107</f>
        <v>0</v>
      </c>
      <c r="I107" s="0" t="n">
        <f aca="false">'02.24 по датам'!AQ107</f>
        <v>0</v>
      </c>
      <c r="J107" s="0" t="n">
        <f aca="false">'02.24 по датам'!AR107</f>
        <v>0</v>
      </c>
      <c r="K107" s="0"/>
      <c r="L107" s="0"/>
      <c r="M107" s="0" t="n">
        <f aca="false">'02.24 по датам'!BR107</f>
        <v>0</v>
      </c>
      <c r="N107" s="0" t="n">
        <f aca="false">'02.24 по датам'!BS107</f>
        <v>0</v>
      </c>
      <c r="O107" s="0" t="n">
        <f aca="false">'02.24 по датам'!BT107</f>
        <v>0</v>
      </c>
      <c r="P107" s="0"/>
      <c r="Q107" s="0"/>
      <c r="R107" s="0" t="n">
        <f aca="false">'02.24 по датам'!CJ107</f>
        <v>0</v>
      </c>
      <c r="S107" s="0" t="n">
        <f aca="false">'02.24 по датам'!CK107</f>
        <v>0</v>
      </c>
      <c r="T107" s="0" t="n">
        <f aca="false">'02.24 по датам'!CL107</f>
        <v>0</v>
      </c>
      <c r="U107" s="0"/>
      <c r="V107" s="0"/>
      <c r="W107" s="0"/>
      <c r="X107" s="0"/>
      <c r="Y107" s="0" t="n">
        <f aca="false">'02.24 по датам'!DD107</f>
        <v>0</v>
      </c>
      <c r="Z107" s="0" t="n">
        <f aca="false">'02.24 по датам'!DE107</f>
        <v>0</v>
      </c>
      <c r="AA107" s="0" t="n">
        <f aca="false">'02.24 по датам'!DF107</f>
        <v>0</v>
      </c>
      <c r="AB107" s="0"/>
      <c r="AC107" s="0"/>
      <c r="AD107" s="0" t="n">
        <f aca="false">'02.24 по датам'!DV107</f>
        <v>0</v>
      </c>
      <c r="AE107" s="0" t="n">
        <f aca="false">'02.24 по датам'!DW107</f>
        <v>0</v>
      </c>
      <c r="AF107" s="0" t="n">
        <f aca="false">'02.24 по датам'!DX107</f>
        <v>0</v>
      </c>
      <c r="AG107" s="0"/>
      <c r="AH107" s="0"/>
      <c r="AI107" s="0" t="n">
        <f aca="false">'02.24 по датам'!EZ107</f>
        <v>0</v>
      </c>
      <c r="AJ107" s="0" t="n">
        <f aca="false">'02.24 по датам'!FA107</f>
        <v>0</v>
      </c>
      <c r="AK107" s="0" t="n">
        <f aca="false">'02.24 по датам'!FB107</f>
        <v>0</v>
      </c>
      <c r="AL107" s="0"/>
      <c r="AM107" s="0"/>
      <c r="AN107" s="0" t="n">
        <f aca="false">'02.24 по датам'!FO107</f>
        <v>0</v>
      </c>
      <c r="AO107" s="0" t="n">
        <f aca="false">'02.24 по датам'!FP107</f>
        <v>0</v>
      </c>
      <c r="AP107" s="0" t="n">
        <f aca="false">'02.24 по датам'!FQ107</f>
        <v>0</v>
      </c>
      <c r="AQ107" s="0"/>
      <c r="AR107" s="0"/>
      <c r="AS107" s="1779"/>
      <c r="AT107" s="1779"/>
      <c r="AU107" s="1779"/>
      <c r="AV107" s="1783"/>
      <c r="AW107" s="1783"/>
      <c r="AX107" s="1783"/>
      <c r="AY107" s="0"/>
      <c r="AZ107" s="0"/>
      <c r="BA107" s="0"/>
      <c r="BB107" s="1790"/>
      <c r="BC107" s="1757"/>
      <c r="BD107" s="1757"/>
      <c r="BE107" s="1787"/>
      <c r="BF107" s="1783"/>
      <c r="BG107" s="1783"/>
      <c r="BH107" s="0" t="n">
        <f aca="false">'02.24 по датам'!II107</f>
        <v>0</v>
      </c>
      <c r="BI107" s="0" t="n">
        <f aca="false">'02.24 по датам'!IJ107</f>
        <v>0</v>
      </c>
      <c r="BJ107" s="0"/>
      <c r="BK107" s="0"/>
      <c r="BL107" s="0" t="n">
        <f aca="false">'02.24 по датам'!IW107</f>
        <v>0</v>
      </c>
      <c r="BM107" s="0" t="n">
        <f aca="false">'02.24 по датам'!IX107</f>
        <v>0</v>
      </c>
      <c r="BN107" s="0" t="n">
        <f aca="false">'02.24 по датам'!IY107</f>
        <v>0</v>
      </c>
      <c r="BO107" s="0"/>
      <c r="BP107" s="0"/>
      <c r="BQ107" s="0"/>
      <c r="BR107" s="0"/>
      <c r="BS107" s="0"/>
      <c r="BT107" s="0"/>
      <c r="BU107" s="0"/>
      <c r="BV107" s="1792"/>
      <c r="BW107" s="1792"/>
      <c r="BX107" s="1792"/>
      <c r="BY107" s="1792"/>
      <c r="BZ107" s="1792"/>
      <c r="CA107" s="0"/>
      <c r="CB107" s="0"/>
      <c r="CC107" s="0" t="n">
        <v>4</v>
      </c>
      <c r="CD107" s="0"/>
      <c r="CE107" s="1797"/>
    </row>
    <row r="108" customFormat="false" ht="11.25" hidden="false" customHeight="true" outlineLevel="0" collapsed="false">
      <c r="A108" s="1611" t="n">
        <f aca="false">A104+1</f>
        <v>45347</v>
      </c>
      <c r="B108" s="1612" t="s">
        <v>662</v>
      </c>
      <c r="C108" s="0" t="str">
        <f aca="false">'02.24 по датам'!X108</f>
        <v>Западно-Чатылькинское</v>
      </c>
      <c r="D108" s="0" t="n">
        <f aca="false">'02.24 по датам'!Y108</f>
        <v>0</v>
      </c>
      <c r="E108" s="0" t="n">
        <f aca="false">'02.24 по датам'!Z108</f>
        <v>0</v>
      </c>
      <c r="F108" s="0"/>
      <c r="G108" s="0"/>
      <c r="H108" s="0" t="n">
        <f aca="false">'02.24 по датам'!AP108</f>
        <v>0</v>
      </c>
      <c r="I108" s="0" t="n">
        <f aca="false">'02.24 по датам'!AQ108</f>
        <v>0</v>
      </c>
      <c r="J108" s="0" t="n">
        <f aca="false">'02.24 по датам'!AR108</f>
        <v>0</v>
      </c>
      <c r="K108" s="0"/>
      <c r="L108" s="0"/>
      <c r="M108" s="0" t="n">
        <f aca="false">'02.24 по датам'!BR108</f>
        <v>0</v>
      </c>
      <c r="N108" s="0" t="n">
        <f aca="false">'02.24 по датам'!BS108</f>
        <v>0</v>
      </c>
      <c r="O108" s="0" t="n">
        <f aca="false">'02.24 по датам'!BT108</f>
        <v>0</v>
      </c>
      <c r="P108" s="0"/>
      <c r="Q108" s="0"/>
      <c r="R108" s="0" t="n">
        <f aca="false">'02.24 по датам'!CJ108</f>
        <v>0</v>
      </c>
      <c r="S108" s="0" t="n">
        <f aca="false">'02.24 по датам'!CK108</f>
        <v>0</v>
      </c>
      <c r="T108" s="0" t="n">
        <f aca="false">'02.24 по датам'!CL108</f>
        <v>0</v>
      </c>
      <c r="U108" s="0"/>
      <c r="V108" s="0"/>
      <c r="W108" s="0"/>
      <c r="X108" s="0"/>
      <c r="Y108" s="0" t="n">
        <f aca="false">'02.24 по датам'!DD108</f>
        <v>0</v>
      </c>
      <c r="Z108" s="0" t="n">
        <f aca="false">'02.24 по датам'!DE108</f>
        <v>0</v>
      </c>
      <c r="AA108" s="0" t="n">
        <f aca="false">'02.24 по датам'!DF108</f>
        <v>0</v>
      </c>
      <c r="AB108" s="0"/>
      <c r="AC108" s="0"/>
      <c r="AD108" s="0" t="n">
        <f aca="false">'02.24 по датам'!DV108</f>
        <v>0</v>
      </c>
      <c r="AE108" s="0" t="n">
        <f aca="false">'02.24 по датам'!DW108</f>
        <v>0</v>
      </c>
      <c r="AF108" s="0" t="n">
        <f aca="false">'02.24 по датам'!DX108</f>
        <v>0</v>
      </c>
      <c r="AG108" s="0"/>
      <c r="AH108" s="0"/>
      <c r="AI108" s="0" t="n">
        <f aca="false">'02.24 по датам'!EZ108</f>
        <v>0</v>
      </c>
      <c r="AJ108" s="0" t="n">
        <f aca="false">'02.24 по датам'!FA108</f>
        <v>0</v>
      </c>
      <c r="AK108" s="0" t="n">
        <f aca="false">'02.24 по датам'!FB108</f>
        <v>0</v>
      </c>
      <c r="AL108" s="0"/>
      <c r="AM108" s="0"/>
      <c r="AN108" s="0" t="n">
        <f aca="false">'02.24 по датам'!FO108</f>
        <v>0</v>
      </c>
      <c r="AO108" s="0" t="n">
        <f aca="false">'02.24 по датам'!FP108</f>
        <v>0</v>
      </c>
      <c r="AP108" s="0" t="n">
        <f aca="false">'02.24 по датам'!FQ108</f>
        <v>0</v>
      </c>
      <c r="AQ108" s="0"/>
      <c r="AR108" s="0"/>
      <c r="AS108" s="1837"/>
      <c r="AT108" s="1627"/>
      <c r="AU108" s="1627"/>
      <c r="AV108" s="1631"/>
      <c r="AW108" s="1621"/>
      <c r="AX108" s="1620"/>
      <c r="AY108" s="0"/>
      <c r="AZ108" s="0"/>
      <c r="BA108" s="0"/>
      <c r="BB108" s="0"/>
      <c r="BC108" s="1640"/>
      <c r="BD108" s="1640"/>
      <c r="BE108" s="1842"/>
      <c r="BF108" s="1621"/>
      <c r="BG108" s="1631"/>
      <c r="BH108" s="0" t="n">
        <f aca="false">'02.24 по датам'!II108</f>
        <v>0</v>
      </c>
      <c r="BI108" s="0" t="n">
        <f aca="false">'02.24 по датам'!IJ108</f>
        <v>0</v>
      </c>
      <c r="BJ108" s="0"/>
      <c r="BK108" s="0"/>
      <c r="BL108" s="0" t="n">
        <f aca="false">'02.24 по датам'!IW108</f>
        <v>0</v>
      </c>
      <c r="BM108" s="0" t="n">
        <f aca="false">'02.24 по датам'!IX108</f>
        <v>0</v>
      </c>
      <c r="BN108" s="0" t="n">
        <f aca="false">'02.24 по датам'!IY108</f>
        <v>0</v>
      </c>
      <c r="BO108" s="0"/>
      <c r="BP108" s="0"/>
      <c r="BQ108" s="0"/>
      <c r="BR108" s="0"/>
      <c r="BS108" s="0"/>
      <c r="BT108" s="0"/>
      <c r="BU108" s="0"/>
      <c r="BV108" s="1660"/>
      <c r="BW108" s="1660"/>
      <c r="BX108" s="1660"/>
      <c r="BY108" s="1660"/>
      <c r="BZ108" s="1817"/>
      <c r="CA108" s="0" t="e">
        <f aca="false">CA$4:CA$4+SUMIF($C$5:BZ$5,"Нараст. баланс",$C110:BZ110)+SUMIF($C$7:BW$7,"Итого (с ВНР)",$C110:BW110)-SUMIF($C$5:BZ$5,"Геол. снижение,  т/сут",$C110:BZ110)-SUMIF(BY$7:BZ$7,"Итого",BY110:BZ110)-SUMIF($C$7:BZ$7,"Итого (с ВСП)",$C110:BZ110)</f>
        <v>#VALUE!</v>
      </c>
      <c r="CB108" s="0"/>
      <c r="CC108" s="0" t="n">
        <v>1</v>
      </c>
      <c r="CD108" s="0" t="e">
        <f aca="false">CD$4:CD$4+SUMIF($C$5:BZ$5,"Нараст. баланс",$C110:BZ110)+SUMIF($C$7:BW$7,$C110:BW110)-SUMIF($C$5:BZ$5,"Геол. снижение,  т/сут",$C110:BZ110)-SUMIF(BY$7:BZ$7,"Итого",BY110:BZ110)</f>
        <v>#VALUE!</v>
      </c>
    </row>
    <row r="109" customFormat="false" ht="11.25" hidden="false" customHeight="true" outlineLevel="0" collapsed="false">
      <c r="A109" s="1611"/>
      <c r="B109" s="1670" t="s">
        <v>663</v>
      </c>
      <c r="C109" s="0" t="n">
        <f aca="false">'02.24 по датам'!X109</f>
        <v>509</v>
      </c>
      <c r="D109" s="0" t="n">
        <f aca="false">'02.24 по датам'!Y109</f>
        <v>0</v>
      </c>
      <c r="E109" s="0" t="n">
        <f aca="false">'02.24 по датам'!Z109</f>
        <v>0</v>
      </c>
      <c r="F109" s="0" t="n">
        <f aca="false">COUNTIF(C110:E110,"&gt;"&amp;0)</f>
        <v>1</v>
      </c>
      <c r="G109" s="0"/>
      <c r="H109" s="0" t="n">
        <f aca="false">'02.24 по датам'!AP109</f>
        <v>0</v>
      </c>
      <c r="I109" s="0" t="n">
        <f aca="false">'02.24 по датам'!AQ109</f>
        <v>0</v>
      </c>
      <c r="J109" s="0" t="n">
        <f aca="false">'02.24 по датам'!AR109</f>
        <v>0</v>
      </c>
      <c r="K109" s="0" t="n">
        <f aca="false">COUNTIF(H110:J110,"&gt;"&amp;0)</f>
        <v>0</v>
      </c>
      <c r="L109" s="0"/>
      <c r="M109" s="0" t="n">
        <f aca="false">'02.24 по датам'!BR109</f>
        <v>0</v>
      </c>
      <c r="N109" s="0" t="n">
        <f aca="false">'02.24 по датам'!BS109</f>
        <v>0</v>
      </c>
      <c r="O109" s="0" t="n">
        <f aca="false">'02.24 по датам'!BT109</f>
        <v>0</v>
      </c>
      <c r="P109" s="0" t="n">
        <f aca="false">COUNTIF(M110:O110,"&gt;"&amp;0)</f>
        <v>0</v>
      </c>
      <c r="Q109" s="0"/>
      <c r="R109" s="0" t="n">
        <f aca="false">'02.24 по датам'!CJ109</f>
        <v>0</v>
      </c>
      <c r="S109" s="0" t="n">
        <f aca="false">'02.24 по датам'!CK109</f>
        <v>0</v>
      </c>
      <c r="T109" s="0" t="n">
        <f aca="false">'02.24 по датам'!CL109</f>
        <v>0</v>
      </c>
      <c r="U109" s="0" t="n">
        <f aca="false">COUNTIF(R110:T110,"&gt;"&amp;0)</f>
        <v>0</v>
      </c>
      <c r="V109" s="0"/>
      <c r="W109" s="0" t="n">
        <f aca="false">F109+K109+P109+U109</f>
        <v>1</v>
      </c>
      <c r="X109" s="0"/>
      <c r="Y109" s="0" t="n">
        <f aca="false">'02.24 по датам'!DD109</f>
        <v>0</v>
      </c>
      <c r="Z109" s="0" t="n">
        <f aca="false">'02.24 по датам'!DE109</f>
        <v>0</v>
      </c>
      <c r="AA109" s="0" t="n">
        <f aca="false">'02.24 по датам'!DF109</f>
        <v>0</v>
      </c>
      <c r="AB109" s="0" t="n">
        <f aca="false">SUBTOTAL(9,Y111:AA111)</f>
        <v>0</v>
      </c>
      <c r="AC109" s="0"/>
      <c r="AD109" s="0" t="n">
        <f aca="false">'02.24 по датам'!DV109</f>
        <v>0</v>
      </c>
      <c r="AE109" s="0" t="n">
        <f aca="false">'02.24 по датам'!DW109</f>
        <v>0</v>
      </c>
      <c r="AF109" s="0" t="n">
        <f aca="false">'02.24 по датам'!DX109</f>
        <v>0</v>
      </c>
      <c r="AG109" s="0" t="n">
        <f aca="false">COUNTIF(AD110:AF110,"&gt;"&amp;0)</f>
        <v>0</v>
      </c>
      <c r="AH109" s="0"/>
      <c r="AI109" s="0" t="n">
        <f aca="false">'02.24 по датам'!EZ109</f>
        <v>0</v>
      </c>
      <c r="AJ109" s="0" t="n">
        <f aca="false">'02.24 по датам'!FA109</f>
        <v>0</v>
      </c>
      <c r="AK109" s="0" t="n">
        <f aca="false">'02.24 по датам'!FB109</f>
        <v>0</v>
      </c>
      <c r="AL109" s="0" t="n">
        <f aca="false">COUNTIF(AI110:AK110,"&gt;"&amp;0)</f>
        <v>0</v>
      </c>
      <c r="AM109" s="0"/>
      <c r="AN109" s="0" t="n">
        <f aca="false">'02.24 по датам'!FO109</f>
        <v>0</v>
      </c>
      <c r="AO109" s="0" t="n">
        <f aca="false">'02.24 по датам'!FP109</f>
        <v>0</v>
      </c>
      <c r="AP109" s="0" t="n">
        <f aca="false">'02.24 по датам'!FQ109</f>
        <v>0</v>
      </c>
      <c r="AQ109" s="0" t="n">
        <f aca="false">COUNTIF(AN110:AP110,"&gt;"&amp;0)</f>
        <v>0</v>
      </c>
      <c r="AR109" s="0"/>
      <c r="AS109" s="1844"/>
      <c r="AT109" s="1686"/>
      <c r="AU109" s="1686"/>
      <c r="AV109" s="1690" t="n">
        <f aca="false">SUBTOTAL(9,AS111:AU111)</f>
        <v>0</v>
      </c>
      <c r="AW109" s="1679" t="n">
        <f aca="false">SUBTOTAL(9,AS111:AU111)</f>
        <v>0</v>
      </c>
      <c r="AX109" s="1691"/>
      <c r="AY109" s="0"/>
      <c r="AZ109" s="0"/>
      <c r="BA109" s="0"/>
      <c r="BB109" s="0"/>
      <c r="BC109" s="1700"/>
      <c r="BD109" s="1700"/>
      <c r="BE109" s="1847"/>
      <c r="BF109" s="1679" t="n">
        <f aca="false">SUBTOTAL(9,BC111:BE111)</f>
        <v>0</v>
      </c>
      <c r="BG109" s="1702"/>
      <c r="BH109" s="0" t="n">
        <f aca="false">'02.24 по датам'!II109</f>
        <v>0</v>
      </c>
      <c r="BI109" s="0" t="n">
        <f aca="false">'02.24 по датам'!IJ109</f>
        <v>0</v>
      </c>
      <c r="BJ109" s="0" t="n">
        <f aca="false">SUBTOTAL(9,BH111:BI111)</f>
        <v>0</v>
      </c>
      <c r="BK109" s="0"/>
      <c r="BL109" s="0" t="n">
        <f aca="false">'02.24 по датам'!IW109</f>
        <v>0</v>
      </c>
      <c r="BM109" s="0" t="n">
        <f aca="false">'02.24 по датам'!IX109</f>
        <v>0</v>
      </c>
      <c r="BN109" s="0" t="n">
        <f aca="false">'02.24 по датам'!IY109</f>
        <v>0</v>
      </c>
      <c r="BO109" s="0" t="n">
        <f aca="false">COUNTIF(BL110:BN110,"&gt;"&amp;0)</f>
        <v>0</v>
      </c>
      <c r="BP109" s="0"/>
      <c r="BQ109" s="0"/>
      <c r="BR109" s="0"/>
      <c r="BS109" s="0"/>
      <c r="BT109" s="0"/>
      <c r="BU109" s="0"/>
      <c r="BV109" s="1722"/>
      <c r="BW109" s="1722"/>
      <c r="BX109" s="1722"/>
      <c r="BY109" s="1722"/>
      <c r="BZ109" s="1827"/>
      <c r="CA109" s="0"/>
      <c r="CB109" s="0"/>
      <c r="CC109" s="0" t="n">
        <v>2</v>
      </c>
      <c r="CD109" s="0"/>
    </row>
    <row r="110" customFormat="false" ht="11.25" hidden="false" customHeight="true" outlineLevel="0" collapsed="false">
      <c r="A110" s="1611"/>
      <c r="B110" s="1729" t="s">
        <v>661</v>
      </c>
      <c r="C110" s="0" t="n">
        <f aca="false">'02.24 по датам'!X110</f>
        <v>350</v>
      </c>
      <c r="D110" s="0" t="n">
        <f aca="false">'02.24 по датам'!Y110</f>
        <v>0</v>
      </c>
      <c r="E110" s="0" t="n">
        <f aca="false">'02.24 по датам'!Z110</f>
        <v>0</v>
      </c>
      <c r="F110" s="0" t="n">
        <f aca="false">SUBTOTAL(9,C110:E110)</f>
        <v>350</v>
      </c>
      <c r="G110" s="0" t="n">
        <f aca="false">F110+G106</f>
        <v>350</v>
      </c>
      <c r="H110" s="0" t="n">
        <f aca="false">'02.24 по датам'!AP110</f>
        <v>0</v>
      </c>
      <c r="I110" s="0" t="n">
        <f aca="false">'02.24 по датам'!AQ110</f>
        <v>0</v>
      </c>
      <c r="J110" s="0" t="n">
        <f aca="false">'02.24 по датам'!AR110</f>
        <v>0</v>
      </c>
      <c r="K110" s="0" t="n">
        <f aca="false">SUBTOTAL(9,H110:J110)</f>
        <v>0</v>
      </c>
      <c r="L110" s="0" t="n">
        <f aca="false">K110+L106</f>
        <v>0</v>
      </c>
      <c r="M110" s="0" t="n">
        <f aca="false">'02.24 по датам'!BR110</f>
        <v>0</v>
      </c>
      <c r="N110" s="0" t="n">
        <f aca="false">'02.24 по датам'!BS110</f>
        <v>0</v>
      </c>
      <c r="O110" s="0" t="n">
        <f aca="false">'02.24 по датам'!BT110</f>
        <v>0</v>
      </c>
      <c r="P110" s="0" t="n">
        <f aca="false">SUBTOTAL(9,M110:O110)</f>
        <v>0</v>
      </c>
      <c r="Q110" s="0" t="n">
        <f aca="false">P110+Q106</f>
        <v>0</v>
      </c>
      <c r="R110" s="0" t="n">
        <f aca="false">'02.24 по датам'!CJ110</f>
        <v>0</v>
      </c>
      <c r="S110" s="0" t="n">
        <f aca="false">'02.24 по датам'!CK110</f>
        <v>0</v>
      </c>
      <c r="T110" s="0" t="n">
        <f aca="false">'02.24 по датам'!CL110</f>
        <v>0</v>
      </c>
      <c r="U110" s="0" t="n">
        <f aca="false">SUBTOTAL(9,R110:T110)</f>
        <v>0</v>
      </c>
      <c r="V110" s="0" t="n">
        <f aca="false">U110+V106</f>
        <v>0</v>
      </c>
      <c r="W110" s="0" t="n">
        <f aca="false">+F110+K110+P110+U110</f>
        <v>350</v>
      </c>
      <c r="X110" s="0" t="n">
        <f aca="false">W110+X106</f>
        <v>350</v>
      </c>
      <c r="Y110" s="0" t="n">
        <f aca="false">'02.24 по датам'!DD110</f>
        <v>0</v>
      </c>
      <c r="Z110" s="0" t="n">
        <f aca="false">'02.24 по датам'!DE110</f>
        <v>0</v>
      </c>
      <c r="AA110" s="0" t="n">
        <f aca="false">'02.24 по датам'!DF110</f>
        <v>0</v>
      </c>
      <c r="AB110" s="0" t="n">
        <f aca="false">SUBTOTAL(9,Y110:AA110)</f>
        <v>0</v>
      </c>
      <c r="AC110" s="0" t="n">
        <f aca="false">AB110:AB110+IF($B106:$B106=2,0,AC106:AC106)</f>
        <v>0</v>
      </c>
      <c r="AD110" s="0" t="n">
        <f aca="false">'02.24 по датам'!DV110</f>
        <v>0</v>
      </c>
      <c r="AE110" s="0" t="n">
        <f aca="false">'02.24 по датам'!DW110</f>
        <v>0</v>
      </c>
      <c r="AF110" s="0" t="n">
        <f aca="false">'02.24 по датам'!DX110</f>
        <v>0</v>
      </c>
      <c r="AG110" s="0" t="n">
        <f aca="false">SUBTOTAL(9,AD110:AF110)</f>
        <v>0</v>
      </c>
      <c r="AH110" s="0" t="n">
        <f aca="false">AG110:AG110+IF($B106:$B106=2,0,AH106:AH106)</f>
        <v>0</v>
      </c>
      <c r="AI110" s="0" t="n">
        <f aca="false">'02.24 по датам'!EZ110</f>
        <v>0</v>
      </c>
      <c r="AJ110" s="0" t="n">
        <f aca="false">'02.24 по датам'!FA110</f>
        <v>0</v>
      </c>
      <c r="AK110" s="0" t="n">
        <f aca="false">'02.24 по датам'!FB110</f>
        <v>0</v>
      </c>
      <c r="AL110" s="0" t="n">
        <f aca="false">SUBTOTAL(9,AI110:AK110)</f>
        <v>0</v>
      </c>
      <c r="AM110" s="0" t="n">
        <f aca="false">AL110:AL110+IF($B106:$B106=2,0,AM106:AM106)</f>
        <v>0</v>
      </c>
      <c r="AN110" s="0" t="n">
        <f aca="false">'02.24 по датам'!FO110</f>
        <v>0</v>
      </c>
      <c r="AO110" s="0" t="n">
        <f aca="false">'02.24 по датам'!FP110</f>
        <v>0</v>
      </c>
      <c r="AP110" s="0" t="n">
        <f aca="false">'02.24 по датам'!FQ110</f>
        <v>0</v>
      </c>
      <c r="AQ110" s="0" t="n">
        <f aca="false">SUBTOTAL(9,AN110:AP110)</f>
        <v>0</v>
      </c>
      <c r="AR110" s="0" t="n">
        <f aca="false">AQ110:AQ110+IF($B106:$B106=2,0,AR106:AR106)</f>
        <v>0</v>
      </c>
      <c r="AS110" s="1851"/>
      <c r="AT110" s="1744"/>
      <c r="AU110" s="1744"/>
      <c r="AV110" s="1748" t="n">
        <f aca="false">SUBTOTAL(9,AS110:AU110)</f>
        <v>0</v>
      </c>
      <c r="AW110" s="1738" t="n">
        <f aca="false">SUBTOTAL(9,AS110:AU110)</f>
        <v>0</v>
      </c>
      <c r="AX110" s="1737" t="n">
        <f aca="false">AW110:AW110+IF($B106:$B106=2,0,AX106:AX106)</f>
        <v>0</v>
      </c>
      <c r="AY110" s="0"/>
      <c r="AZ110" s="0" t="e">
        <f aca="false">IF(IF($CE$10=$CE$1,"",CD108-$CE$10)&lt;0,IF($CE$10=$CE$1,"",-CD108+$CE$10),"")</f>
        <v>#VALUE!</v>
      </c>
      <c r="BA110" s="0" t="e">
        <f aca="false">SUBTOTAL(9,AY110:AZ110)</f>
        <v>#VALUE!</v>
      </c>
      <c r="BB110" s="0" t="n">
        <f aca="false">$BB$3+BB106</f>
        <v>299.25</v>
      </c>
      <c r="BC110" s="1757"/>
      <c r="BD110" s="1757"/>
      <c r="BE110" s="1832"/>
      <c r="BF110" s="1738" t="n">
        <f aca="false">SUBTOTAL(9,BC110:BE110)</f>
        <v>0</v>
      </c>
      <c r="BG110" s="1748" t="n">
        <f aca="false">BF110:BF110+IF($B106:$B106=2,0,BG106:BG106)</f>
        <v>50</v>
      </c>
      <c r="BH110" s="0" t="n">
        <f aca="false">'02.24 по датам'!II110</f>
        <v>0</v>
      </c>
      <c r="BI110" s="0" t="n">
        <f aca="false">'02.24 по датам'!IJ110</f>
        <v>0</v>
      </c>
      <c r="BJ110" s="0" t="n">
        <f aca="false">SUBTOTAL(9,BH110:BI110)</f>
        <v>0</v>
      </c>
      <c r="BK110" s="0" t="n">
        <f aca="false">BJ110:BJ110+IF($B106:$B106=2,0,BK106:BK106)</f>
        <v>0</v>
      </c>
      <c r="BL110" s="0" t="n">
        <f aca="false">'02.24 по датам'!IW110</f>
        <v>0</v>
      </c>
      <c r="BM110" s="0" t="n">
        <f aca="false">'02.24 по датам'!IX110</f>
        <v>0</v>
      </c>
      <c r="BN110" s="0" t="n">
        <f aca="false">'02.24 по датам'!IY110</f>
        <v>0</v>
      </c>
      <c r="BO110" s="0" t="n">
        <f aca="false">SUBTOTAL(9,BL110:BN110)</f>
        <v>0</v>
      </c>
      <c r="BP110" s="0" t="n">
        <f aca="false">BO110:BO110+IF($B106:$B106=2,0,BP106:BP106)</f>
        <v>0</v>
      </c>
      <c r="BQ110" s="0"/>
      <c r="BR110" s="0"/>
      <c r="BS110" s="0" t="e">
        <f aca="false">IF(IF($CE$10=$CE$1,"",CD108-$CE$10)&gt;0,IF($CE$10=$CE$1,"",CD108-$CE$10),"")</f>
        <v>#VALUE!</v>
      </c>
      <c r="BT110" s="0" t="e">
        <f aca="false">SUBTOTAL(9,BQ110:BS110)</f>
        <v>#VALUE!</v>
      </c>
      <c r="BU110" s="0" t="n">
        <f aca="false">SUMIF($C$5:BT$5,"Накопленный эффект, т/сут",$C110:BT110)+SUMIF($C$5:BT$5,"Нараст.  по потенциалу",$C110:BT110)-SUMIF($C$5:BT$5,"Нараст. по остановкам",$C110:BT110)-SUMIF($C$5:BT$5,"ИТОГО перевод в ППД",$C110:BT110)-SUMIF($C$5:BT$5,"ИТОГО  нерент, по распоряж.",$C110:BT110)-SUMIF($C$5:BT$5,"ИТОГО ост. дебит от ЗБС, Углуб., ПВЛГ/ПНЛГ",$C110:BT110)</f>
        <v>300</v>
      </c>
      <c r="BV110" s="1771"/>
      <c r="BW110" s="1771"/>
      <c r="BX110" s="1771"/>
      <c r="BY110" s="1771"/>
      <c r="BZ110" s="1764" t="n">
        <f aca="false">SUBTOTAL(9,BV110:BY110)</f>
        <v>0</v>
      </c>
      <c r="CA110" s="0"/>
      <c r="CB110" s="0" t="n">
        <f aca="false">CB$4:CB$4+SUMIF($C$5:BZ$5,"Нараст. по остановкам",$C110:BZ110)-SUMIF($C$5:BZ$5,"Нараст.  по потенциалу",$C110:BZ110)</f>
        <v>81.893</v>
      </c>
      <c r="CC110" s="0" t="n">
        <v>3</v>
      </c>
      <c r="CD110" s="0"/>
    </row>
    <row r="111" customFormat="false" ht="1.5" hidden="false" customHeight="true" outlineLevel="0" collapsed="false">
      <c r="A111" s="1777"/>
      <c r="B111" s="1777"/>
      <c r="C111" s="0" t="n">
        <f aca="false">'02.24 по датам'!X111</f>
        <v>0</v>
      </c>
      <c r="D111" s="0" t="n">
        <f aca="false">'02.24 по датам'!Y111</f>
        <v>0</v>
      </c>
      <c r="E111" s="0" t="n">
        <f aca="false">'02.24 по датам'!Z111</f>
        <v>0</v>
      </c>
      <c r="F111" s="0"/>
      <c r="G111" s="0"/>
      <c r="H111" s="0" t="n">
        <f aca="false">'02.24 по датам'!AP111</f>
        <v>0</v>
      </c>
      <c r="I111" s="0" t="n">
        <f aca="false">'02.24 по датам'!AQ111</f>
        <v>0</v>
      </c>
      <c r="J111" s="0" t="n">
        <f aca="false">'02.24 по датам'!AR111</f>
        <v>0</v>
      </c>
      <c r="K111" s="0"/>
      <c r="L111" s="0"/>
      <c r="M111" s="0" t="n">
        <f aca="false">'02.24 по датам'!BR111</f>
        <v>0</v>
      </c>
      <c r="N111" s="0" t="n">
        <f aca="false">'02.24 по датам'!BS111</f>
        <v>0</v>
      </c>
      <c r="O111" s="0" t="n">
        <f aca="false">'02.24 по датам'!BT111</f>
        <v>0</v>
      </c>
      <c r="P111" s="0"/>
      <c r="Q111" s="0"/>
      <c r="R111" s="0" t="n">
        <f aca="false">'02.24 по датам'!CJ111</f>
        <v>0</v>
      </c>
      <c r="S111" s="0" t="n">
        <f aca="false">'02.24 по датам'!CK111</f>
        <v>0</v>
      </c>
      <c r="T111" s="0" t="n">
        <f aca="false">'02.24 по датам'!CL111</f>
        <v>0</v>
      </c>
      <c r="U111" s="0"/>
      <c r="V111" s="0"/>
      <c r="W111" s="0"/>
      <c r="X111" s="0"/>
      <c r="Y111" s="0" t="n">
        <f aca="false">'02.24 по датам'!DD111</f>
        <v>0</v>
      </c>
      <c r="Z111" s="0" t="n">
        <f aca="false">'02.24 по датам'!DE111</f>
        <v>0</v>
      </c>
      <c r="AA111" s="0" t="n">
        <f aca="false">'02.24 по датам'!DF111</f>
        <v>0</v>
      </c>
      <c r="AB111" s="0"/>
      <c r="AC111" s="0"/>
      <c r="AD111" s="0" t="n">
        <f aca="false">'02.24 по датам'!DV111</f>
        <v>0</v>
      </c>
      <c r="AE111" s="0" t="n">
        <f aca="false">'02.24 по датам'!DW111</f>
        <v>0</v>
      </c>
      <c r="AF111" s="0" t="n">
        <f aca="false">'02.24 по датам'!DX111</f>
        <v>0</v>
      </c>
      <c r="AG111" s="0"/>
      <c r="AH111" s="0"/>
      <c r="AI111" s="0" t="n">
        <f aca="false">'02.24 по датам'!EZ111</f>
        <v>0</v>
      </c>
      <c r="AJ111" s="0" t="n">
        <f aca="false">'02.24 по датам'!FA111</f>
        <v>0</v>
      </c>
      <c r="AK111" s="0" t="n">
        <f aca="false">'02.24 по датам'!FB111</f>
        <v>0</v>
      </c>
      <c r="AL111" s="0"/>
      <c r="AM111" s="0"/>
      <c r="AN111" s="0" t="n">
        <f aca="false">'02.24 по датам'!FO111</f>
        <v>0</v>
      </c>
      <c r="AO111" s="0" t="n">
        <f aca="false">'02.24 по датам'!FP111</f>
        <v>0</v>
      </c>
      <c r="AP111" s="0" t="n">
        <f aca="false">'02.24 по датам'!FQ111</f>
        <v>0</v>
      </c>
      <c r="AQ111" s="0"/>
      <c r="AR111" s="0"/>
      <c r="AS111" s="1779"/>
      <c r="AT111" s="1779"/>
      <c r="AU111" s="1779"/>
      <c r="AV111" s="1783"/>
      <c r="AW111" s="1783"/>
      <c r="AX111" s="1783"/>
      <c r="AY111" s="0"/>
      <c r="AZ111" s="0"/>
      <c r="BA111" s="0"/>
      <c r="BB111" s="1790"/>
      <c r="BC111" s="1757"/>
      <c r="BD111" s="1757"/>
      <c r="BE111" s="1787"/>
      <c r="BF111" s="1783"/>
      <c r="BG111" s="1783"/>
      <c r="BH111" s="0" t="n">
        <f aca="false">'02.24 по датам'!II111</f>
        <v>0</v>
      </c>
      <c r="BI111" s="0" t="n">
        <f aca="false">'02.24 по датам'!IJ111</f>
        <v>0</v>
      </c>
      <c r="BJ111" s="0"/>
      <c r="BK111" s="0"/>
      <c r="BL111" s="0" t="n">
        <f aca="false">'02.24 по датам'!IW111</f>
        <v>0</v>
      </c>
      <c r="BM111" s="0" t="n">
        <f aca="false">'02.24 по датам'!IX111</f>
        <v>0</v>
      </c>
      <c r="BN111" s="0" t="n">
        <f aca="false">'02.24 по датам'!IY111</f>
        <v>0</v>
      </c>
      <c r="BO111" s="0"/>
      <c r="BP111" s="0"/>
      <c r="BQ111" s="0"/>
      <c r="BR111" s="0"/>
      <c r="BS111" s="0"/>
      <c r="BT111" s="0"/>
      <c r="BU111" s="0"/>
      <c r="BV111" s="1792"/>
      <c r="BW111" s="1792"/>
      <c r="BX111" s="1792"/>
      <c r="BY111" s="1792"/>
      <c r="BZ111" s="1792"/>
      <c r="CA111" s="0"/>
      <c r="CB111" s="0"/>
      <c r="CC111" s="0" t="n">
        <v>4</v>
      </c>
      <c r="CD111" s="0"/>
      <c r="CE111" s="1797"/>
    </row>
    <row r="112" customFormat="false" ht="11.25" hidden="false" customHeight="true" outlineLevel="0" collapsed="false">
      <c r="A112" s="1611" t="n">
        <f aca="false">A108+1</f>
        <v>45348</v>
      </c>
      <c r="B112" s="1612" t="s">
        <v>662</v>
      </c>
      <c r="C112" s="0" t="n">
        <f aca="false">'02.24 по датам'!X112</f>
        <v>0</v>
      </c>
      <c r="D112" s="0" t="n">
        <f aca="false">'02.24 по датам'!Y112</f>
        <v>0</v>
      </c>
      <c r="E112" s="0" t="n">
        <f aca="false">'02.24 по датам'!Z112</f>
        <v>0</v>
      </c>
      <c r="F112" s="0"/>
      <c r="G112" s="0"/>
      <c r="H112" s="0" t="n">
        <f aca="false">'02.24 по датам'!AP112</f>
        <v>0</v>
      </c>
      <c r="I112" s="0" t="n">
        <f aca="false">'02.24 по датам'!AQ112</f>
        <v>0</v>
      </c>
      <c r="J112" s="0" t="n">
        <f aca="false">'02.24 по датам'!AR112</f>
        <v>0</v>
      </c>
      <c r="K112" s="0"/>
      <c r="L112" s="0"/>
      <c r="M112" s="0" t="n">
        <f aca="false">'02.24 по датам'!BR112</f>
        <v>0</v>
      </c>
      <c r="N112" s="0" t="n">
        <f aca="false">'02.24 по датам'!BS112</f>
        <v>0</v>
      </c>
      <c r="O112" s="0" t="n">
        <f aca="false">'02.24 по датам'!BT112</f>
        <v>0</v>
      </c>
      <c r="P112" s="0"/>
      <c r="Q112" s="0"/>
      <c r="R112" s="0" t="n">
        <f aca="false">'02.24 по датам'!CJ112</f>
        <v>0</v>
      </c>
      <c r="S112" s="0" t="n">
        <f aca="false">'02.24 по датам'!CK112</f>
        <v>0</v>
      </c>
      <c r="T112" s="0" t="n">
        <f aca="false">'02.24 по датам'!CL112</f>
        <v>0</v>
      </c>
      <c r="U112" s="0"/>
      <c r="V112" s="0"/>
      <c r="W112" s="0"/>
      <c r="X112" s="0"/>
      <c r="Y112" s="0" t="n">
        <f aca="false">'02.24 по датам'!DD112</f>
        <v>0</v>
      </c>
      <c r="Z112" s="0" t="n">
        <f aca="false">'02.24 по датам'!DE112</f>
        <v>0</v>
      </c>
      <c r="AA112" s="0" t="n">
        <f aca="false">'02.24 по датам'!DF112</f>
        <v>0</v>
      </c>
      <c r="AB112" s="0"/>
      <c r="AC112" s="0"/>
      <c r="AD112" s="0" t="n">
        <f aca="false">'02.24 по датам'!DV112</f>
        <v>0</v>
      </c>
      <c r="AE112" s="0" t="n">
        <f aca="false">'02.24 по датам'!DW112</f>
        <v>0</v>
      </c>
      <c r="AF112" s="0" t="n">
        <f aca="false">'02.24 по датам'!DX112</f>
        <v>0</v>
      </c>
      <c r="AG112" s="0"/>
      <c r="AH112" s="0"/>
      <c r="AI112" s="0" t="n">
        <f aca="false">'02.24 по датам'!EZ112</f>
        <v>0</v>
      </c>
      <c r="AJ112" s="0" t="n">
        <f aca="false">'02.24 по датам'!FA112</f>
        <v>0</v>
      </c>
      <c r="AK112" s="0" t="n">
        <f aca="false">'02.24 по датам'!FB112</f>
        <v>0</v>
      </c>
      <c r="AL112" s="0"/>
      <c r="AM112" s="0"/>
      <c r="AN112" s="0" t="n">
        <f aca="false">'02.24 по датам'!FO112</f>
        <v>0</v>
      </c>
      <c r="AO112" s="0" t="n">
        <f aca="false">'02.24 по датам'!FP112</f>
        <v>0</v>
      </c>
      <c r="AP112" s="0" t="n">
        <f aca="false">'02.24 по датам'!FQ112</f>
        <v>0</v>
      </c>
      <c r="AQ112" s="0"/>
      <c r="AR112" s="0"/>
      <c r="AS112" s="1837"/>
      <c r="AT112" s="1627"/>
      <c r="AU112" s="1627"/>
      <c r="AV112" s="1631"/>
      <c r="AW112" s="1621"/>
      <c r="AX112" s="1620"/>
      <c r="AY112" s="0"/>
      <c r="AZ112" s="0"/>
      <c r="BA112" s="0"/>
      <c r="BB112" s="0"/>
      <c r="BC112" s="1640"/>
      <c r="BD112" s="1640"/>
      <c r="BE112" s="1842"/>
      <c r="BF112" s="1621"/>
      <c r="BG112" s="1631"/>
      <c r="BH112" s="0" t="n">
        <f aca="false">'02.24 по датам'!II112</f>
        <v>0</v>
      </c>
      <c r="BI112" s="0" t="n">
        <f aca="false">'02.24 по датам'!IJ112</f>
        <v>0</v>
      </c>
      <c r="BJ112" s="0"/>
      <c r="BK112" s="0"/>
      <c r="BL112" s="0" t="n">
        <f aca="false">'02.24 по датам'!IW112</f>
        <v>0</v>
      </c>
      <c r="BM112" s="0" t="n">
        <f aca="false">'02.24 по датам'!IX112</f>
        <v>0</v>
      </c>
      <c r="BN112" s="0" t="n">
        <f aca="false">'02.24 по датам'!IY112</f>
        <v>0</v>
      </c>
      <c r="BO112" s="0"/>
      <c r="BP112" s="0"/>
      <c r="BQ112" s="0"/>
      <c r="BR112" s="0"/>
      <c r="BS112" s="0"/>
      <c r="BT112" s="0"/>
      <c r="BU112" s="0"/>
      <c r="BV112" s="1660"/>
      <c r="BW112" s="1660"/>
      <c r="BX112" s="1660"/>
      <c r="BY112" s="1660"/>
      <c r="BZ112" s="1817"/>
      <c r="CA112" s="0" t="e">
        <f aca="false">CA$4:CA$4+SUMIF($C$5:BZ$5,"Нараст. баланс",$C114:BZ114)+SUMIF($C$7:BW$7,"Итого (с ВНР)",$C114:BW114)-SUMIF($C$5:BZ$5,"Геол. снижение,  т/сут",$C114:BZ114)-SUMIF(BY$7:BZ$7,"Итого",BY114:BZ114)-SUMIF($C$7:BZ$7,"Итого (с ВСП)",$C114:BZ114)</f>
        <v>#VALUE!</v>
      </c>
      <c r="CB112" s="0"/>
      <c r="CC112" s="0" t="n">
        <v>1</v>
      </c>
      <c r="CD112" s="0" t="e">
        <f aca="false">CD$4:CD$4+SUMIF($C$5:BZ$5,"Нараст. баланс",$C114:BZ114)+SUMIF($C$7:BW$7,$C114:BW114)-SUMIF($C$5:BZ$5,"Геол. снижение,  т/сут",$C114:BZ114)-SUMIF(BY$7:BZ$7,"Итого",BY114:BZ114)</f>
        <v>#VALUE!</v>
      </c>
    </row>
    <row r="113" customFormat="false" ht="11.25" hidden="false" customHeight="true" outlineLevel="0" collapsed="false">
      <c r="A113" s="1611"/>
      <c r="B113" s="1670" t="s">
        <v>663</v>
      </c>
      <c r="C113" s="0" t="n">
        <f aca="false">'02.24 по датам'!X113</f>
        <v>0</v>
      </c>
      <c r="D113" s="0" t="n">
        <f aca="false">'02.24 по датам'!Y113</f>
        <v>0</v>
      </c>
      <c r="E113" s="0" t="n">
        <f aca="false">'02.24 по датам'!Z113</f>
        <v>0</v>
      </c>
      <c r="F113" s="0" t="n">
        <f aca="false">COUNTIF(C114:E114,"&gt;"&amp;0)</f>
        <v>0</v>
      </c>
      <c r="G113" s="0"/>
      <c r="H113" s="0" t="n">
        <f aca="false">'02.24 по датам'!AP113</f>
        <v>0</v>
      </c>
      <c r="I113" s="0" t="n">
        <f aca="false">'02.24 по датам'!AQ113</f>
        <v>0</v>
      </c>
      <c r="J113" s="0" t="n">
        <f aca="false">'02.24 по датам'!AR113</f>
        <v>0</v>
      </c>
      <c r="K113" s="0" t="n">
        <f aca="false">COUNTIF(H114:J114,"&gt;"&amp;0)</f>
        <v>0</v>
      </c>
      <c r="L113" s="0"/>
      <c r="M113" s="0" t="n">
        <f aca="false">'02.24 по датам'!BR113</f>
        <v>0</v>
      </c>
      <c r="N113" s="0" t="n">
        <f aca="false">'02.24 по датам'!BS113</f>
        <v>0</v>
      </c>
      <c r="O113" s="0" t="n">
        <f aca="false">'02.24 по датам'!BT113</f>
        <v>0</v>
      </c>
      <c r="P113" s="0" t="n">
        <f aca="false">COUNTIF(M114:O114,"&gt;"&amp;0)</f>
        <v>0</v>
      </c>
      <c r="Q113" s="0"/>
      <c r="R113" s="0" t="n">
        <f aca="false">'02.24 по датам'!CJ113</f>
        <v>0</v>
      </c>
      <c r="S113" s="0" t="n">
        <f aca="false">'02.24 по датам'!CK113</f>
        <v>0</v>
      </c>
      <c r="T113" s="0" t="n">
        <f aca="false">'02.24 по датам'!CL113</f>
        <v>0</v>
      </c>
      <c r="U113" s="0" t="n">
        <f aca="false">COUNTIF(R114:T114,"&gt;"&amp;0)</f>
        <v>0</v>
      </c>
      <c r="V113" s="0"/>
      <c r="W113" s="0" t="n">
        <f aca="false">F113+K113+P113+U113</f>
        <v>0</v>
      </c>
      <c r="X113" s="0"/>
      <c r="Y113" s="0" t="n">
        <f aca="false">'02.24 по датам'!DD113</f>
        <v>0</v>
      </c>
      <c r="Z113" s="0" t="n">
        <f aca="false">'02.24 по датам'!DE113</f>
        <v>0</v>
      </c>
      <c r="AA113" s="0" t="n">
        <f aca="false">'02.24 по датам'!DF113</f>
        <v>0</v>
      </c>
      <c r="AB113" s="0" t="n">
        <f aca="false">SUBTOTAL(9,Y115:AA115)</f>
        <v>0</v>
      </c>
      <c r="AC113" s="0"/>
      <c r="AD113" s="0" t="n">
        <f aca="false">'02.24 по датам'!DV113</f>
        <v>0</v>
      </c>
      <c r="AE113" s="0" t="n">
        <f aca="false">'02.24 по датам'!DW113</f>
        <v>0</v>
      </c>
      <c r="AF113" s="0" t="n">
        <f aca="false">'02.24 по датам'!DX113</f>
        <v>0</v>
      </c>
      <c r="AG113" s="0" t="n">
        <f aca="false">COUNTIF(AD114:AF114,"&gt;"&amp;0)</f>
        <v>0</v>
      </c>
      <c r="AH113" s="0"/>
      <c r="AI113" s="0" t="n">
        <f aca="false">'02.24 по датам'!EZ113</f>
        <v>0</v>
      </c>
      <c r="AJ113" s="0" t="n">
        <f aca="false">'02.24 по датам'!FA113</f>
        <v>0</v>
      </c>
      <c r="AK113" s="0" t="n">
        <f aca="false">'02.24 по датам'!FB113</f>
        <v>0</v>
      </c>
      <c r="AL113" s="0" t="n">
        <f aca="false">COUNTIF(AI114:AK114,"&gt;"&amp;0)</f>
        <v>0</v>
      </c>
      <c r="AM113" s="0"/>
      <c r="AN113" s="0" t="n">
        <f aca="false">'02.24 по датам'!FO113</f>
        <v>0</v>
      </c>
      <c r="AO113" s="0" t="n">
        <f aca="false">'02.24 по датам'!FP113</f>
        <v>0</v>
      </c>
      <c r="AP113" s="0" t="n">
        <f aca="false">'02.24 по датам'!FQ113</f>
        <v>0</v>
      </c>
      <c r="AQ113" s="0" t="n">
        <f aca="false">COUNTIF(AN114:AP114,"&gt;"&amp;0)</f>
        <v>0</v>
      </c>
      <c r="AR113" s="0"/>
      <c r="AS113" s="1844"/>
      <c r="AT113" s="1686"/>
      <c r="AU113" s="1686"/>
      <c r="AV113" s="1690" t="n">
        <f aca="false">SUBTOTAL(9,AS115:AU115)</f>
        <v>0</v>
      </c>
      <c r="AW113" s="1679" t="n">
        <f aca="false">SUBTOTAL(9,AS115:AU115)</f>
        <v>0</v>
      </c>
      <c r="AX113" s="1691"/>
      <c r="AY113" s="0"/>
      <c r="AZ113" s="0"/>
      <c r="BA113" s="0"/>
      <c r="BB113" s="0"/>
      <c r="BC113" s="1700"/>
      <c r="BD113" s="1700"/>
      <c r="BE113" s="1847"/>
      <c r="BF113" s="1679" t="n">
        <f aca="false">SUBTOTAL(9,BC115:BE115)</f>
        <v>0</v>
      </c>
      <c r="BG113" s="1702"/>
      <c r="BH113" s="0" t="n">
        <f aca="false">'02.24 по датам'!II113</f>
        <v>0</v>
      </c>
      <c r="BI113" s="0" t="n">
        <f aca="false">'02.24 по датам'!IJ113</f>
        <v>0</v>
      </c>
      <c r="BJ113" s="0" t="n">
        <f aca="false">SUBTOTAL(9,BH115:BI115)</f>
        <v>0</v>
      </c>
      <c r="BK113" s="0"/>
      <c r="BL113" s="0" t="n">
        <f aca="false">'02.24 по датам'!IW113</f>
        <v>0</v>
      </c>
      <c r="BM113" s="0" t="n">
        <f aca="false">'02.24 по датам'!IX113</f>
        <v>0</v>
      </c>
      <c r="BN113" s="0" t="n">
        <f aca="false">'02.24 по датам'!IY113</f>
        <v>0</v>
      </c>
      <c r="BO113" s="0" t="n">
        <f aca="false">COUNTIF(BL114:BN114,"&gt;"&amp;0)</f>
        <v>0</v>
      </c>
      <c r="BP113" s="0"/>
      <c r="BQ113" s="0"/>
      <c r="BR113" s="0"/>
      <c r="BS113" s="0"/>
      <c r="BT113" s="0"/>
      <c r="BU113" s="0"/>
      <c r="BV113" s="1722"/>
      <c r="BW113" s="1722"/>
      <c r="BX113" s="1722"/>
      <c r="BY113" s="1722"/>
      <c r="BZ113" s="1827"/>
      <c r="CA113" s="0"/>
      <c r="CB113" s="0"/>
      <c r="CC113" s="0" t="n">
        <v>2</v>
      </c>
      <c r="CD113" s="0"/>
    </row>
    <row r="114" customFormat="false" ht="11.25" hidden="false" customHeight="true" outlineLevel="0" collapsed="false">
      <c r="A114" s="1611"/>
      <c r="B114" s="1729" t="s">
        <v>661</v>
      </c>
      <c r="C114" s="0" t="n">
        <f aca="false">'02.24 по датам'!X114</f>
        <v>0</v>
      </c>
      <c r="D114" s="0" t="n">
        <f aca="false">'02.24 по датам'!Y114</f>
        <v>0</v>
      </c>
      <c r="E114" s="0" t="n">
        <f aca="false">'02.24 по датам'!Z114</f>
        <v>0</v>
      </c>
      <c r="F114" s="0" t="n">
        <f aca="false">SUBTOTAL(9,C114:E114)</f>
        <v>0</v>
      </c>
      <c r="G114" s="0" t="n">
        <f aca="false">F114+G110</f>
        <v>350</v>
      </c>
      <c r="H114" s="0" t="n">
        <f aca="false">'02.24 по датам'!AP114</f>
        <v>0</v>
      </c>
      <c r="I114" s="0" t="n">
        <f aca="false">'02.24 по датам'!AQ114</f>
        <v>0</v>
      </c>
      <c r="J114" s="0" t="n">
        <f aca="false">'02.24 по датам'!AR114</f>
        <v>0</v>
      </c>
      <c r="K114" s="0" t="n">
        <f aca="false">SUBTOTAL(9,H114:J114)</f>
        <v>0</v>
      </c>
      <c r="L114" s="0" t="n">
        <f aca="false">K114+L110</f>
        <v>0</v>
      </c>
      <c r="M114" s="0" t="n">
        <f aca="false">'02.24 по датам'!BR114</f>
        <v>0</v>
      </c>
      <c r="N114" s="0" t="n">
        <f aca="false">'02.24 по датам'!BS114</f>
        <v>0</v>
      </c>
      <c r="O114" s="0" t="n">
        <f aca="false">'02.24 по датам'!BT114</f>
        <v>0</v>
      </c>
      <c r="P114" s="0" t="n">
        <f aca="false">SUBTOTAL(9,M114:O114)</f>
        <v>0</v>
      </c>
      <c r="Q114" s="0" t="n">
        <f aca="false">P114+Q110</f>
        <v>0</v>
      </c>
      <c r="R114" s="0" t="n">
        <f aca="false">'02.24 по датам'!CJ114</f>
        <v>0</v>
      </c>
      <c r="S114" s="0" t="n">
        <f aca="false">'02.24 по датам'!CK114</f>
        <v>0</v>
      </c>
      <c r="T114" s="0" t="n">
        <f aca="false">'02.24 по датам'!CL114</f>
        <v>0</v>
      </c>
      <c r="U114" s="0" t="n">
        <f aca="false">SUBTOTAL(9,R114:T114)</f>
        <v>0</v>
      </c>
      <c r="V114" s="0" t="n">
        <f aca="false">U114+V110</f>
        <v>0</v>
      </c>
      <c r="W114" s="0" t="n">
        <f aca="false">+F114+K114+P114+U114</f>
        <v>0</v>
      </c>
      <c r="X114" s="0" t="n">
        <f aca="false">W114+X110</f>
        <v>350</v>
      </c>
      <c r="Y114" s="0" t="n">
        <f aca="false">'02.24 по датам'!DD114</f>
        <v>0</v>
      </c>
      <c r="Z114" s="0" t="n">
        <f aca="false">'02.24 по датам'!DE114</f>
        <v>0</v>
      </c>
      <c r="AA114" s="0" t="n">
        <f aca="false">'02.24 по датам'!DF114</f>
        <v>0</v>
      </c>
      <c r="AB114" s="0" t="n">
        <f aca="false">SUBTOTAL(9,Y114:AA114)</f>
        <v>0</v>
      </c>
      <c r="AC114" s="0" t="n">
        <f aca="false">AB114:AB114+IF($B110:$B110=2,0,AC110:AC110)</f>
        <v>0</v>
      </c>
      <c r="AD114" s="0" t="n">
        <f aca="false">'02.24 по датам'!DV114</f>
        <v>0</v>
      </c>
      <c r="AE114" s="0" t="n">
        <f aca="false">'02.24 по датам'!DW114</f>
        <v>0</v>
      </c>
      <c r="AF114" s="0" t="n">
        <f aca="false">'02.24 по датам'!DX114</f>
        <v>0</v>
      </c>
      <c r="AG114" s="0" t="n">
        <f aca="false">SUBTOTAL(9,AD114:AF114)</f>
        <v>0</v>
      </c>
      <c r="AH114" s="0" t="n">
        <f aca="false">AG114:AG114+IF($B110:$B110=2,0,AH110:AH110)</f>
        <v>0</v>
      </c>
      <c r="AI114" s="0" t="n">
        <f aca="false">'02.24 по датам'!EZ114</f>
        <v>0</v>
      </c>
      <c r="AJ114" s="0" t="n">
        <f aca="false">'02.24 по датам'!FA114</f>
        <v>0</v>
      </c>
      <c r="AK114" s="0" t="n">
        <f aca="false">'02.24 по датам'!FB114</f>
        <v>0</v>
      </c>
      <c r="AL114" s="0" t="n">
        <f aca="false">SUBTOTAL(9,AI114:AK114)</f>
        <v>0</v>
      </c>
      <c r="AM114" s="0" t="n">
        <f aca="false">AL114:AL114+IF($B110:$B110=2,0,AM110:AM110)</f>
        <v>0</v>
      </c>
      <c r="AN114" s="0" t="n">
        <f aca="false">'02.24 по датам'!FO114</f>
        <v>0</v>
      </c>
      <c r="AO114" s="0" t="n">
        <f aca="false">'02.24 по датам'!FP114</f>
        <v>0</v>
      </c>
      <c r="AP114" s="0" t="n">
        <f aca="false">'02.24 по датам'!FQ114</f>
        <v>0</v>
      </c>
      <c r="AQ114" s="0" t="n">
        <f aca="false">SUBTOTAL(9,AN114:AP114)</f>
        <v>0</v>
      </c>
      <c r="AR114" s="0" t="n">
        <f aca="false">AQ114:AQ114+IF($B110:$B110=2,0,AR110:AR110)</f>
        <v>0</v>
      </c>
      <c r="AS114" s="1851"/>
      <c r="AT114" s="1744"/>
      <c r="AU114" s="1744"/>
      <c r="AV114" s="1748" t="n">
        <f aca="false">SUBTOTAL(9,AS114:AU114)</f>
        <v>0</v>
      </c>
      <c r="AW114" s="1738" t="n">
        <f aca="false">SUBTOTAL(9,AS114:AU114)</f>
        <v>0</v>
      </c>
      <c r="AX114" s="1737" t="n">
        <f aca="false">AW114:AW114+IF($B110:$B110=2,0,AX110:AX110)</f>
        <v>0</v>
      </c>
      <c r="AY114" s="0"/>
      <c r="AZ114" s="0" t="e">
        <f aca="false">IF(IF($CE$10=$CE$1,"",CD112-$CE$10)&lt;0,IF($CE$10=$CE$1,"",-CD112+$CE$10),"")</f>
        <v>#VALUE!</v>
      </c>
      <c r="BA114" s="0" t="e">
        <f aca="false">SUBTOTAL(9,AY114:AZ114)</f>
        <v>#VALUE!</v>
      </c>
      <c r="BB114" s="0" t="n">
        <f aca="false">$BB$3+BB110</f>
        <v>311.22</v>
      </c>
      <c r="BC114" s="1757"/>
      <c r="BD114" s="1757"/>
      <c r="BE114" s="1832"/>
      <c r="BF114" s="1738" t="n">
        <f aca="false">SUBTOTAL(9,BC114:BE114)</f>
        <v>0</v>
      </c>
      <c r="BG114" s="1748" t="n">
        <f aca="false">BF114:BF114+IF($B110:$B110=2,0,BG110:BG110)</f>
        <v>50</v>
      </c>
      <c r="BH114" s="0" t="n">
        <f aca="false">'02.24 по датам'!II114</f>
        <v>0</v>
      </c>
      <c r="BI114" s="0" t="n">
        <f aca="false">'02.24 по датам'!IJ114</f>
        <v>0</v>
      </c>
      <c r="BJ114" s="0" t="n">
        <f aca="false">SUBTOTAL(9,BH114:BI114)</f>
        <v>0</v>
      </c>
      <c r="BK114" s="0" t="n">
        <f aca="false">BJ114:BJ114+IF($B110:$B110=2,0,BK110:BK110)</f>
        <v>0</v>
      </c>
      <c r="BL114" s="0" t="n">
        <f aca="false">'02.24 по датам'!IW114</f>
        <v>0</v>
      </c>
      <c r="BM114" s="0" t="n">
        <f aca="false">'02.24 по датам'!IX114</f>
        <v>0</v>
      </c>
      <c r="BN114" s="0" t="n">
        <f aca="false">'02.24 по датам'!IY114</f>
        <v>0</v>
      </c>
      <c r="BO114" s="0" t="n">
        <f aca="false">SUBTOTAL(9,BL114:BN114)</f>
        <v>0</v>
      </c>
      <c r="BP114" s="0" t="n">
        <f aca="false">BO114:BO114+IF($B110:$B110=2,0,BP110:BP110)</f>
        <v>0</v>
      </c>
      <c r="BQ114" s="0"/>
      <c r="BR114" s="0"/>
      <c r="BS114" s="0" t="e">
        <f aca="false">IF(IF($CE$10=$CE$1,"",CD112-$CE$10)&gt;0,IF($CE$10=$CE$1,"",CD112-$CE$10),"")</f>
        <v>#VALUE!</v>
      </c>
      <c r="BT114" s="0" t="e">
        <f aca="false">SUBTOTAL(9,BQ114:BS114)</f>
        <v>#VALUE!</v>
      </c>
      <c r="BU114" s="0" t="n">
        <f aca="false">SUMIF($C$5:BT$5,"Накопленный эффект, т/сут",$C114:BT114)+SUMIF($C$5:BT$5,"Нараст.  по потенциалу",$C114:BT114)-SUMIF($C$5:BT$5,"Нараст. по остановкам",$C114:BT114)-SUMIF($C$5:BT$5,"ИТОГО перевод в ППД",$C114:BT114)-SUMIF($C$5:BT$5,"ИТОГО  нерент, по распоряж.",$C114:BT114)-SUMIF($C$5:BT$5,"ИТОГО ост. дебит от ЗБС, Углуб., ПВЛГ/ПНЛГ",$C114:BT114)</f>
        <v>300</v>
      </c>
      <c r="BV114" s="1771"/>
      <c r="BW114" s="1771"/>
      <c r="BX114" s="1771"/>
      <c r="BY114" s="1771"/>
      <c r="BZ114" s="1764" t="n">
        <f aca="false">SUBTOTAL(9,BV114:BY114)</f>
        <v>0</v>
      </c>
      <c r="CA114" s="0"/>
      <c r="CB114" s="0" t="n">
        <f aca="false">CB$4:CB$4+SUMIF($C$5:BZ$5,"Нараст. по остановкам",$C114:BZ114)-SUMIF($C$5:BZ$5,"Нараст.  по потенциалу",$C114:BZ114)</f>
        <v>81.893</v>
      </c>
      <c r="CC114" s="0" t="n">
        <v>3</v>
      </c>
      <c r="CD114" s="0"/>
    </row>
    <row r="115" customFormat="false" ht="1.5" hidden="false" customHeight="true" outlineLevel="0" collapsed="false">
      <c r="A115" s="1777"/>
      <c r="B115" s="1777"/>
      <c r="C115" s="0" t="n">
        <f aca="false">'02.24 по датам'!X115</f>
        <v>0</v>
      </c>
      <c r="D115" s="0" t="n">
        <f aca="false">'02.24 по датам'!Y115</f>
        <v>0</v>
      </c>
      <c r="E115" s="0" t="n">
        <f aca="false">'02.24 по датам'!Z115</f>
        <v>0</v>
      </c>
      <c r="F115" s="0"/>
      <c r="G115" s="0"/>
      <c r="H115" s="0" t="n">
        <f aca="false">'02.24 по датам'!AP115</f>
        <v>0</v>
      </c>
      <c r="I115" s="0" t="n">
        <f aca="false">'02.24 по датам'!AQ115</f>
        <v>0</v>
      </c>
      <c r="J115" s="0" t="n">
        <f aca="false">'02.24 по датам'!AR115</f>
        <v>0</v>
      </c>
      <c r="K115" s="0"/>
      <c r="L115" s="0"/>
      <c r="M115" s="0" t="n">
        <f aca="false">'02.24 по датам'!BR115</f>
        <v>0</v>
      </c>
      <c r="N115" s="0" t="n">
        <f aca="false">'02.24 по датам'!BS115</f>
        <v>0</v>
      </c>
      <c r="O115" s="0" t="n">
        <f aca="false">'02.24 по датам'!BT115</f>
        <v>0</v>
      </c>
      <c r="P115" s="0"/>
      <c r="Q115" s="0"/>
      <c r="R115" s="0" t="n">
        <f aca="false">'02.24 по датам'!CJ115</f>
        <v>0</v>
      </c>
      <c r="S115" s="0" t="n">
        <f aca="false">'02.24 по датам'!CK115</f>
        <v>0</v>
      </c>
      <c r="T115" s="0" t="n">
        <f aca="false">'02.24 по датам'!CL115</f>
        <v>0</v>
      </c>
      <c r="U115" s="0"/>
      <c r="V115" s="0"/>
      <c r="W115" s="0"/>
      <c r="X115" s="0"/>
      <c r="Y115" s="0" t="n">
        <f aca="false">'02.24 по датам'!DD115</f>
        <v>0</v>
      </c>
      <c r="Z115" s="0" t="n">
        <f aca="false">'02.24 по датам'!DE115</f>
        <v>0</v>
      </c>
      <c r="AA115" s="0" t="n">
        <f aca="false">'02.24 по датам'!DF115</f>
        <v>0</v>
      </c>
      <c r="AB115" s="0"/>
      <c r="AC115" s="0"/>
      <c r="AD115" s="0" t="n">
        <f aca="false">'02.24 по датам'!DV115</f>
        <v>0</v>
      </c>
      <c r="AE115" s="0" t="n">
        <f aca="false">'02.24 по датам'!DW115</f>
        <v>0</v>
      </c>
      <c r="AF115" s="0" t="n">
        <f aca="false">'02.24 по датам'!DX115</f>
        <v>0</v>
      </c>
      <c r="AG115" s="0"/>
      <c r="AH115" s="0"/>
      <c r="AI115" s="0" t="n">
        <f aca="false">'02.24 по датам'!EZ115</f>
        <v>0</v>
      </c>
      <c r="AJ115" s="0" t="n">
        <f aca="false">'02.24 по датам'!FA115</f>
        <v>0</v>
      </c>
      <c r="AK115" s="0" t="n">
        <f aca="false">'02.24 по датам'!FB115</f>
        <v>0</v>
      </c>
      <c r="AL115" s="0"/>
      <c r="AM115" s="0"/>
      <c r="AN115" s="0" t="n">
        <f aca="false">'02.24 по датам'!FO115</f>
        <v>0</v>
      </c>
      <c r="AO115" s="0" t="n">
        <f aca="false">'02.24 по датам'!FP115</f>
        <v>0</v>
      </c>
      <c r="AP115" s="0" t="n">
        <f aca="false">'02.24 по датам'!FQ115</f>
        <v>0</v>
      </c>
      <c r="AQ115" s="0"/>
      <c r="AR115" s="0"/>
      <c r="AS115" s="1779"/>
      <c r="AT115" s="1779"/>
      <c r="AU115" s="1779"/>
      <c r="AV115" s="1783"/>
      <c r="AW115" s="1783"/>
      <c r="AX115" s="1783"/>
      <c r="AY115" s="0"/>
      <c r="AZ115" s="0"/>
      <c r="BA115" s="0"/>
      <c r="BB115" s="1790"/>
      <c r="BC115" s="1757"/>
      <c r="BD115" s="1757"/>
      <c r="BE115" s="1787"/>
      <c r="BF115" s="1783"/>
      <c r="BG115" s="1783"/>
      <c r="BH115" s="0" t="n">
        <f aca="false">'02.24 по датам'!II115</f>
        <v>0</v>
      </c>
      <c r="BI115" s="0" t="n">
        <f aca="false">'02.24 по датам'!IJ115</f>
        <v>0</v>
      </c>
      <c r="BJ115" s="0"/>
      <c r="BK115" s="0"/>
      <c r="BL115" s="0" t="n">
        <f aca="false">'02.24 по датам'!IW115</f>
        <v>0</v>
      </c>
      <c r="BM115" s="0" t="n">
        <f aca="false">'02.24 по датам'!IX115</f>
        <v>0</v>
      </c>
      <c r="BN115" s="0" t="n">
        <f aca="false">'02.24 по датам'!IY115</f>
        <v>0</v>
      </c>
      <c r="BO115" s="0"/>
      <c r="BP115" s="0"/>
      <c r="BQ115" s="0"/>
      <c r="BR115" s="0"/>
      <c r="BS115" s="0"/>
      <c r="BT115" s="0"/>
      <c r="BU115" s="0"/>
      <c r="BV115" s="1792"/>
      <c r="BW115" s="1792"/>
      <c r="BX115" s="1792" t="n">
        <v>200</v>
      </c>
      <c r="BY115" s="1792"/>
      <c r="BZ115" s="1792"/>
      <c r="CA115" s="0"/>
      <c r="CB115" s="0"/>
      <c r="CC115" s="0" t="n">
        <v>4</v>
      </c>
      <c r="CD115" s="0"/>
      <c r="CE115" s="1797"/>
    </row>
    <row r="116" customFormat="false" ht="11.25" hidden="false" customHeight="true" outlineLevel="0" collapsed="false">
      <c r="A116" s="1611" t="n">
        <f aca="false">A112+1</f>
        <v>45349</v>
      </c>
      <c r="B116" s="1612" t="s">
        <v>662</v>
      </c>
      <c r="C116" s="0" t="n">
        <f aca="false">'02.24 по датам'!X116</f>
        <v>0</v>
      </c>
      <c r="D116" s="0" t="n">
        <f aca="false">'02.24 по датам'!Y116</f>
        <v>0</v>
      </c>
      <c r="E116" s="0" t="n">
        <f aca="false">'02.24 по датам'!Z116</f>
        <v>0</v>
      </c>
      <c r="F116" s="0"/>
      <c r="G116" s="0"/>
      <c r="H116" s="0" t="n">
        <f aca="false">'02.24 по датам'!AP116</f>
        <v>0</v>
      </c>
      <c r="I116" s="0" t="n">
        <f aca="false">'02.24 по датам'!AQ116</f>
        <v>0</v>
      </c>
      <c r="J116" s="0" t="n">
        <f aca="false">'02.24 по датам'!AR116</f>
        <v>0</v>
      </c>
      <c r="K116" s="0"/>
      <c r="L116" s="0"/>
      <c r="M116" s="0" t="n">
        <f aca="false">'02.24 по датам'!BR116</f>
        <v>0</v>
      </c>
      <c r="N116" s="0" t="n">
        <f aca="false">'02.24 по датам'!BS116</f>
        <v>0</v>
      </c>
      <c r="O116" s="0" t="n">
        <f aca="false">'02.24 по датам'!BT116</f>
        <v>0</v>
      </c>
      <c r="P116" s="0"/>
      <c r="Q116" s="0"/>
      <c r="R116" s="0" t="n">
        <f aca="false">'02.24 по датам'!CJ116</f>
        <v>0</v>
      </c>
      <c r="S116" s="0" t="n">
        <f aca="false">'02.24 по датам'!CK116</f>
        <v>0</v>
      </c>
      <c r="T116" s="0" t="n">
        <f aca="false">'02.24 по датам'!CL116</f>
        <v>0</v>
      </c>
      <c r="U116" s="0"/>
      <c r="V116" s="0"/>
      <c r="W116" s="0"/>
      <c r="X116" s="0"/>
      <c r="Y116" s="0" t="n">
        <f aca="false">'02.24 по датам'!DD116</f>
        <v>0</v>
      </c>
      <c r="Z116" s="0" t="n">
        <f aca="false">'02.24 по датам'!DE116</f>
        <v>0</v>
      </c>
      <c r="AA116" s="0" t="n">
        <f aca="false">'02.24 по датам'!DF116</f>
        <v>0</v>
      </c>
      <c r="AB116" s="0"/>
      <c r="AC116" s="0"/>
      <c r="AD116" s="0" t="n">
        <f aca="false">'02.24 по датам'!DV116</f>
        <v>0</v>
      </c>
      <c r="AE116" s="0" t="n">
        <f aca="false">'02.24 по датам'!DW116</f>
        <v>0</v>
      </c>
      <c r="AF116" s="0" t="n">
        <f aca="false">'02.24 по датам'!DX116</f>
        <v>0</v>
      </c>
      <c r="AG116" s="0"/>
      <c r="AH116" s="0"/>
      <c r="AI116" s="0" t="n">
        <f aca="false">'02.24 по датам'!EZ116</f>
        <v>0</v>
      </c>
      <c r="AJ116" s="0" t="n">
        <f aca="false">'02.24 по датам'!FA116</f>
        <v>0</v>
      </c>
      <c r="AK116" s="0" t="n">
        <f aca="false">'02.24 по датам'!FB116</f>
        <v>0</v>
      </c>
      <c r="AL116" s="0"/>
      <c r="AM116" s="0"/>
      <c r="AN116" s="0" t="n">
        <f aca="false">'02.24 по датам'!FO116</f>
        <v>0</v>
      </c>
      <c r="AO116" s="0" t="n">
        <f aca="false">'02.24 по датам'!FP116</f>
        <v>0</v>
      </c>
      <c r="AP116" s="0" t="n">
        <f aca="false">'02.24 по датам'!FQ116</f>
        <v>0</v>
      </c>
      <c r="AQ116" s="0"/>
      <c r="AR116" s="0"/>
      <c r="AS116" s="1837"/>
      <c r="AT116" s="1627"/>
      <c r="AU116" s="1627"/>
      <c r="AV116" s="1631"/>
      <c r="AW116" s="1621"/>
      <c r="AX116" s="1620"/>
      <c r="AY116" s="0"/>
      <c r="AZ116" s="0"/>
      <c r="BA116" s="0"/>
      <c r="BB116" s="0"/>
      <c r="BC116" s="1640"/>
      <c r="BD116" s="1640"/>
      <c r="BE116" s="1842"/>
      <c r="BF116" s="1621"/>
      <c r="BG116" s="1631"/>
      <c r="BH116" s="0" t="n">
        <f aca="false">'02.24 по датам'!II116</f>
        <v>0</v>
      </c>
      <c r="BI116" s="0" t="n">
        <f aca="false">'02.24 по датам'!IJ116</f>
        <v>0</v>
      </c>
      <c r="BJ116" s="0"/>
      <c r="BK116" s="0"/>
      <c r="BL116" s="0" t="n">
        <f aca="false">'02.24 по датам'!IW116</f>
        <v>0</v>
      </c>
      <c r="BM116" s="0" t="n">
        <f aca="false">'02.24 по датам'!IX116</f>
        <v>0</v>
      </c>
      <c r="BN116" s="0" t="n">
        <f aca="false">'02.24 по датам'!IY116</f>
        <v>0</v>
      </c>
      <c r="BO116" s="0"/>
      <c r="BP116" s="0"/>
      <c r="BQ116" s="0"/>
      <c r="BR116" s="0"/>
      <c r="BS116" s="0"/>
      <c r="BT116" s="0"/>
      <c r="BU116" s="0"/>
      <c r="BV116" s="1660"/>
      <c r="BW116" s="1660"/>
      <c r="BX116" s="1660"/>
      <c r="BY116" s="1660"/>
      <c r="BZ116" s="1817"/>
      <c r="CA116" s="0" t="e">
        <f aca="false">CA$4:CA$4+SUMIF($C$5:BZ$5,"Нараст. баланс",$C118:BZ118)+SUMIF($C$7:BW$7,"Итого (с ВНР)",$C118:BW118)-SUMIF($C$5:BZ$5,"Геол. снижение,  т/сут",$C118:BZ118)-SUMIF(BY$7:BZ$7,"Итого",BY118:BZ118)-SUMIF($C$7:BZ$7,"Итого (с ВСП)",$C118:BZ118)</f>
        <v>#VALUE!</v>
      </c>
      <c r="CB116" s="0"/>
      <c r="CC116" s="0" t="n">
        <v>1</v>
      </c>
      <c r="CD116" s="0" t="e">
        <f aca="false">CD$4:CD$4+SUMIF($C$5:BZ$5,"Нараст. баланс",$C118:BZ118)+SUMIF($C$7:BW$7,$C118:BW118)-SUMIF($C$5:BZ$5,"Геол. снижение,  т/сут",$C118:BZ118)-SUMIF(BY$7:BZ$7,"Итого",BY118:BZ118)</f>
        <v>#VALUE!</v>
      </c>
    </row>
    <row r="117" customFormat="false" ht="11.25" hidden="false" customHeight="true" outlineLevel="0" collapsed="false">
      <c r="A117" s="1611"/>
      <c r="B117" s="1670" t="s">
        <v>663</v>
      </c>
      <c r="C117" s="0" t="n">
        <f aca="false">'02.24 по датам'!X117</f>
        <v>0</v>
      </c>
      <c r="D117" s="0" t="n">
        <f aca="false">'02.24 по датам'!Y117</f>
        <v>0</v>
      </c>
      <c r="E117" s="0" t="n">
        <f aca="false">'02.24 по датам'!Z117</f>
        <v>0</v>
      </c>
      <c r="F117" s="0" t="n">
        <f aca="false">COUNTIF(C118:E118,"&gt;"&amp;0)</f>
        <v>0</v>
      </c>
      <c r="G117" s="0"/>
      <c r="H117" s="0" t="n">
        <f aca="false">'02.24 по датам'!AP117</f>
        <v>0</v>
      </c>
      <c r="I117" s="0" t="n">
        <f aca="false">'02.24 по датам'!AQ117</f>
        <v>0</v>
      </c>
      <c r="J117" s="0" t="n">
        <f aca="false">'02.24 по датам'!AR117</f>
        <v>0</v>
      </c>
      <c r="K117" s="0" t="n">
        <f aca="false">COUNTIF(H118:J118,"&gt;"&amp;0)</f>
        <v>0</v>
      </c>
      <c r="L117" s="0"/>
      <c r="M117" s="0" t="n">
        <f aca="false">'02.24 по датам'!BR117</f>
        <v>0</v>
      </c>
      <c r="N117" s="0" t="n">
        <f aca="false">'02.24 по датам'!BS117</f>
        <v>0</v>
      </c>
      <c r="O117" s="0" t="n">
        <f aca="false">'02.24 по датам'!BT117</f>
        <v>0</v>
      </c>
      <c r="P117" s="0" t="n">
        <f aca="false">COUNTIF(M118:O118,"&gt;"&amp;0)</f>
        <v>0</v>
      </c>
      <c r="Q117" s="0"/>
      <c r="R117" s="0" t="n">
        <f aca="false">'02.24 по датам'!CJ117</f>
        <v>0</v>
      </c>
      <c r="S117" s="0" t="n">
        <f aca="false">'02.24 по датам'!CK117</f>
        <v>0</v>
      </c>
      <c r="T117" s="0" t="n">
        <f aca="false">'02.24 по датам'!CL117</f>
        <v>0</v>
      </c>
      <c r="U117" s="0" t="n">
        <f aca="false">COUNTIF(R118:T118,"&gt;"&amp;0)</f>
        <v>0</v>
      </c>
      <c r="V117" s="0"/>
      <c r="W117" s="0" t="n">
        <f aca="false">F117+K117+P117+U117</f>
        <v>0</v>
      </c>
      <c r="X117" s="0"/>
      <c r="Y117" s="0" t="n">
        <f aca="false">'02.24 по датам'!DD117</f>
        <v>0</v>
      </c>
      <c r="Z117" s="0" t="n">
        <f aca="false">'02.24 по датам'!DE117</f>
        <v>0</v>
      </c>
      <c r="AA117" s="0" t="n">
        <f aca="false">'02.24 по датам'!DF117</f>
        <v>0</v>
      </c>
      <c r="AB117" s="0" t="n">
        <f aca="false">SUBTOTAL(9,Y119:AA119)</f>
        <v>0</v>
      </c>
      <c r="AC117" s="0"/>
      <c r="AD117" s="0" t="n">
        <f aca="false">'02.24 по датам'!DV117</f>
        <v>0</v>
      </c>
      <c r="AE117" s="0" t="n">
        <f aca="false">'02.24 по датам'!DW117</f>
        <v>0</v>
      </c>
      <c r="AF117" s="0" t="n">
        <f aca="false">'02.24 по датам'!DX117</f>
        <v>0</v>
      </c>
      <c r="AG117" s="0" t="n">
        <f aca="false">COUNTIF(AD118:AF118,"&gt;"&amp;0)</f>
        <v>0</v>
      </c>
      <c r="AH117" s="0"/>
      <c r="AI117" s="0" t="n">
        <f aca="false">'02.24 по датам'!EZ117</f>
        <v>0</v>
      </c>
      <c r="AJ117" s="0" t="n">
        <f aca="false">'02.24 по датам'!FA117</f>
        <v>0</v>
      </c>
      <c r="AK117" s="0" t="n">
        <f aca="false">'02.24 по датам'!FB117</f>
        <v>0</v>
      </c>
      <c r="AL117" s="0" t="n">
        <f aca="false">COUNTIF(AI118:AK118,"&gt;"&amp;0)</f>
        <v>0</v>
      </c>
      <c r="AM117" s="0"/>
      <c r="AN117" s="0" t="n">
        <f aca="false">'02.24 по датам'!FO117</f>
        <v>0</v>
      </c>
      <c r="AO117" s="0" t="n">
        <f aca="false">'02.24 по датам'!FP117</f>
        <v>0</v>
      </c>
      <c r="AP117" s="0" t="n">
        <f aca="false">'02.24 по датам'!FQ117</f>
        <v>0</v>
      </c>
      <c r="AQ117" s="0" t="n">
        <f aca="false">COUNTIF(AN118:AP118,"&gt;"&amp;0)</f>
        <v>0</v>
      </c>
      <c r="AR117" s="0"/>
      <c r="AS117" s="1844"/>
      <c r="AT117" s="1686"/>
      <c r="AU117" s="1686"/>
      <c r="AV117" s="1690" t="n">
        <f aca="false">SUBTOTAL(9,AS119:AU119)</f>
        <v>0</v>
      </c>
      <c r="AW117" s="1679" t="n">
        <f aca="false">SUBTOTAL(9,AS119:AU119)</f>
        <v>0</v>
      </c>
      <c r="AX117" s="1691"/>
      <c r="AY117" s="0"/>
      <c r="AZ117" s="0"/>
      <c r="BA117" s="0"/>
      <c r="BB117" s="0"/>
      <c r="BC117" s="1700"/>
      <c r="BD117" s="1700"/>
      <c r="BE117" s="1847"/>
      <c r="BF117" s="1679" t="n">
        <f aca="false">SUBTOTAL(9,BC119:BE119)</f>
        <v>0</v>
      </c>
      <c r="BG117" s="1702"/>
      <c r="BH117" s="0" t="n">
        <f aca="false">'02.24 по датам'!II117</f>
        <v>0</v>
      </c>
      <c r="BI117" s="0" t="n">
        <f aca="false">'02.24 по датам'!IJ117</f>
        <v>0</v>
      </c>
      <c r="BJ117" s="0" t="n">
        <f aca="false">SUBTOTAL(9,BH119:BI119)</f>
        <v>0</v>
      </c>
      <c r="BK117" s="0"/>
      <c r="BL117" s="0" t="n">
        <f aca="false">'02.24 по датам'!IW117</f>
        <v>0</v>
      </c>
      <c r="BM117" s="0" t="n">
        <f aca="false">'02.24 по датам'!IX117</f>
        <v>0</v>
      </c>
      <c r="BN117" s="0" t="n">
        <f aca="false">'02.24 по датам'!IY117</f>
        <v>0</v>
      </c>
      <c r="BO117" s="0" t="n">
        <f aca="false">COUNTIF(BL118:BN118,"&gt;"&amp;0)</f>
        <v>0</v>
      </c>
      <c r="BP117" s="0"/>
      <c r="BQ117" s="0"/>
      <c r="BR117" s="0"/>
      <c r="BS117" s="0"/>
      <c r="BT117" s="0"/>
      <c r="BU117" s="0"/>
      <c r="BV117" s="1722"/>
      <c r="BW117" s="1722"/>
      <c r="BX117" s="1722"/>
      <c r="BY117" s="1722"/>
      <c r="BZ117" s="1827"/>
      <c r="CA117" s="0"/>
      <c r="CB117" s="0"/>
      <c r="CC117" s="0" t="n">
        <v>2</v>
      </c>
      <c r="CD117" s="0"/>
    </row>
    <row r="118" customFormat="false" ht="11.25" hidden="false" customHeight="true" outlineLevel="0" collapsed="false">
      <c r="A118" s="1611"/>
      <c r="B118" s="1729" t="s">
        <v>661</v>
      </c>
      <c r="C118" s="0" t="n">
        <f aca="false">'02.24 по датам'!X118</f>
        <v>0</v>
      </c>
      <c r="D118" s="0" t="n">
        <f aca="false">'02.24 по датам'!Y118</f>
        <v>0</v>
      </c>
      <c r="E118" s="0" t="n">
        <f aca="false">'02.24 по датам'!Z118</f>
        <v>0</v>
      </c>
      <c r="F118" s="0" t="n">
        <f aca="false">SUBTOTAL(9,C118:E118)</f>
        <v>0</v>
      </c>
      <c r="G118" s="0" t="n">
        <f aca="false">F118+G114</f>
        <v>350</v>
      </c>
      <c r="H118" s="0" t="n">
        <f aca="false">'02.24 по датам'!AP118</f>
        <v>0</v>
      </c>
      <c r="I118" s="0" t="n">
        <f aca="false">'02.24 по датам'!AQ118</f>
        <v>0</v>
      </c>
      <c r="J118" s="0" t="n">
        <f aca="false">'02.24 по датам'!AR118</f>
        <v>0</v>
      </c>
      <c r="K118" s="0" t="n">
        <f aca="false">SUBTOTAL(9,H118:J118)</f>
        <v>0</v>
      </c>
      <c r="L118" s="0" t="n">
        <f aca="false">K118+L114</f>
        <v>0</v>
      </c>
      <c r="M118" s="0" t="n">
        <f aca="false">'02.24 по датам'!BR118</f>
        <v>0</v>
      </c>
      <c r="N118" s="0" t="n">
        <f aca="false">'02.24 по датам'!BS118</f>
        <v>0</v>
      </c>
      <c r="O118" s="0" t="n">
        <f aca="false">'02.24 по датам'!BT118</f>
        <v>0</v>
      </c>
      <c r="P118" s="0" t="n">
        <f aca="false">SUBTOTAL(9,M118:O118)</f>
        <v>0</v>
      </c>
      <c r="Q118" s="0" t="n">
        <f aca="false">P118+Q114</f>
        <v>0</v>
      </c>
      <c r="R118" s="0" t="n">
        <f aca="false">'02.24 по датам'!CJ118</f>
        <v>0</v>
      </c>
      <c r="S118" s="0" t="n">
        <f aca="false">'02.24 по датам'!CK118</f>
        <v>0</v>
      </c>
      <c r="T118" s="0" t="n">
        <f aca="false">'02.24 по датам'!CL118</f>
        <v>0</v>
      </c>
      <c r="U118" s="0" t="n">
        <f aca="false">SUBTOTAL(9,R118:T118)</f>
        <v>0</v>
      </c>
      <c r="V118" s="0" t="n">
        <f aca="false">U118+V114</f>
        <v>0</v>
      </c>
      <c r="W118" s="0" t="n">
        <f aca="false">+F118+K118+P118+U118</f>
        <v>0</v>
      </c>
      <c r="X118" s="0" t="n">
        <f aca="false">W118+X114</f>
        <v>350</v>
      </c>
      <c r="Y118" s="0" t="n">
        <f aca="false">'02.24 по датам'!DD118</f>
        <v>0</v>
      </c>
      <c r="Z118" s="0" t="n">
        <f aca="false">'02.24 по датам'!DE118</f>
        <v>0</v>
      </c>
      <c r="AA118" s="0" t="n">
        <f aca="false">'02.24 по датам'!DF118</f>
        <v>0</v>
      </c>
      <c r="AB118" s="0" t="n">
        <f aca="false">SUBTOTAL(9,Y118:AA118)</f>
        <v>0</v>
      </c>
      <c r="AC118" s="0" t="n">
        <f aca="false">AB118:AB118+IF($B114:$B114=2,0,AC114:AC114)</f>
        <v>0</v>
      </c>
      <c r="AD118" s="0" t="n">
        <f aca="false">'02.24 по датам'!DV118</f>
        <v>0</v>
      </c>
      <c r="AE118" s="0" t="n">
        <f aca="false">'02.24 по датам'!DW118</f>
        <v>0</v>
      </c>
      <c r="AF118" s="0" t="n">
        <f aca="false">'02.24 по датам'!DX118</f>
        <v>0</v>
      </c>
      <c r="AG118" s="0" t="n">
        <f aca="false">SUBTOTAL(9,AD118:AF118)</f>
        <v>0</v>
      </c>
      <c r="AH118" s="0" t="n">
        <f aca="false">AG118:AG118+IF($B114:$B114=2,0,AH114:AH114)</f>
        <v>0</v>
      </c>
      <c r="AI118" s="0" t="n">
        <f aca="false">'02.24 по датам'!EZ118</f>
        <v>0</v>
      </c>
      <c r="AJ118" s="0" t="n">
        <f aca="false">'02.24 по датам'!FA118</f>
        <v>0</v>
      </c>
      <c r="AK118" s="0" t="n">
        <f aca="false">'02.24 по датам'!FB118</f>
        <v>0</v>
      </c>
      <c r="AL118" s="0" t="n">
        <f aca="false">SUBTOTAL(9,AI118:AK118)</f>
        <v>0</v>
      </c>
      <c r="AM118" s="0" t="n">
        <f aca="false">AL118:AL118+IF($B114:$B114=2,0,AM114:AM114)</f>
        <v>0</v>
      </c>
      <c r="AN118" s="0" t="n">
        <f aca="false">'02.24 по датам'!FO118</f>
        <v>0</v>
      </c>
      <c r="AO118" s="0" t="n">
        <f aca="false">'02.24 по датам'!FP118</f>
        <v>0</v>
      </c>
      <c r="AP118" s="0" t="n">
        <f aca="false">'02.24 по датам'!FQ118</f>
        <v>0</v>
      </c>
      <c r="AQ118" s="0" t="n">
        <f aca="false">SUBTOTAL(9,AN118:AP118)</f>
        <v>0</v>
      </c>
      <c r="AR118" s="0" t="n">
        <f aca="false">AQ118:AQ118+IF($B114:$B114=2,0,AR114:AR114)</f>
        <v>0</v>
      </c>
      <c r="AS118" s="1851"/>
      <c r="AT118" s="1744"/>
      <c r="AU118" s="1744"/>
      <c r="AV118" s="1748" t="n">
        <f aca="false">SUBTOTAL(9,AS118:AU118)</f>
        <v>0</v>
      </c>
      <c r="AW118" s="1738" t="n">
        <f aca="false">SUBTOTAL(9,AS118:AU118)</f>
        <v>0</v>
      </c>
      <c r="AX118" s="1737" t="n">
        <f aca="false">AW118:AW118+IF($B114:$B114=2,0,AX114:AX114)</f>
        <v>0</v>
      </c>
      <c r="AY118" s="0"/>
      <c r="AZ118" s="0" t="e">
        <f aca="false">IF(IF($CE$10=$CE$1,"",CD116-$CE$10)&lt;0,IF($CE$10=$CE$1,"",-CD116+$CE$10),"")</f>
        <v>#VALUE!</v>
      </c>
      <c r="BA118" s="0" t="e">
        <f aca="false">SUBTOTAL(9,AY118:AZ118)</f>
        <v>#VALUE!</v>
      </c>
      <c r="BB118" s="0" t="n">
        <f aca="false">$BB$3+BB114</f>
        <v>323.19</v>
      </c>
      <c r="BC118" s="1757"/>
      <c r="BD118" s="1757"/>
      <c r="BE118" s="1832"/>
      <c r="BF118" s="1738" t="n">
        <f aca="false">SUBTOTAL(9,BC118:BE118)</f>
        <v>0</v>
      </c>
      <c r="BG118" s="1748" t="n">
        <f aca="false">BF118:BF118+IF($B114:$B114=2,0,BG114:BG114)</f>
        <v>50</v>
      </c>
      <c r="BH118" s="0" t="n">
        <f aca="false">'02.24 по датам'!II118</f>
        <v>0</v>
      </c>
      <c r="BI118" s="0" t="n">
        <f aca="false">'02.24 по датам'!IJ118</f>
        <v>0</v>
      </c>
      <c r="BJ118" s="0" t="n">
        <f aca="false">SUBTOTAL(9,BH118:BI118)</f>
        <v>0</v>
      </c>
      <c r="BK118" s="0" t="n">
        <f aca="false">BJ118:BJ118+IF($B114:$B114=2,0,BK114:BK114)</f>
        <v>0</v>
      </c>
      <c r="BL118" s="0" t="n">
        <f aca="false">'02.24 по датам'!IW118</f>
        <v>0</v>
      </c>
      <c r="BM118" s="0" t="n">
        <f aca="false">'02.24 по датам'!IX118</f>
        <v>0</v>
      </c>
      <c r="BN118" s="0" t="n">
        <f aca="false">'02.24 по датам'!IY118</f>
        <v>0</v>
      </c>
      <c r="BO118" s="0" t="n">
        <f aca="false">SUBTOTAL(9,BL118:BN118)</f>
        <v>0</v>
      </c>
      <c r="BP118" s="0" t="n">
        <f aca="false">BO118:BO118+IF($B114:$B114=2,0,BP114:BP114)</f>
        <v>0</v>
      </c>
      <c r="BQ118" s="0"/>
      <c r="BR118" s="0"/>
      <c r="BS118" s="0" t="e">
        <f aca="false">IF(IF($CE$10=$CE$1,"",CD116-$CE$10)&gt;0,IF($CE$10=$CE$1,"",CD116-$CE$10),"")</f>
        <v>#VALUE!</v>
      </c>
      <c r="BT118" s="0" t="e">
        <f aca="false">SUBTOTAL(9,BQ118:BS118)</f>
        <v>#VALUE!</v>
      </c>
      <c r="BU118" s="0" t="n">
        <f aca="false">SUMIF($C$5:BT$5,"Накопленный эффект, т/сут",$C118:BT118)+SUMIF($C$5:BT$5,"Нараст.  по потенциалу",$C118:BT118)-SUMIF($C$5:BT$5,"Нараст. по остановкам",$C118:BT118)-SUMIF($C$5:BT$5,"ИТОГО перевод в ППД",$C118:BT118)-SUMIF($C$5:BT$5,"ИТОГО  нерент, по распоряж.",$C118:BT118)-SUMIF($C$5:BT$5,"ИТОГО ост. дебит от ЗБС, Углуб., ПВЛГ/ПНЛГ",$C118:BT118)</f>
        <v>300</v>
      </c>
      <c r="BV118" s="1771"/>
      <c r="BW118" s="1771"/>
      <c r="BX118" s="1771"/>
      <c r="BY118" s="1771"/>
      <c r="BZ118" s="1764" t="n">
        <f aca="false">SUBTOTAL(9,BV118:BY118)</f>
        <v>0</v>
      </c>
      <c r="CA118" s="0"/>
      <c r="CB118" s="0" t="n">
        <f aca="false">CB$4:CB$4+SUMIF($C$5:BZ$5,"Нараст. по остановкам",$C118:BZ118)-SUMIF($C$5:BZ$5,"Нараст.  по потенциалу",$C118:BZ118)</f>
        <v>81.893</v>
      </c>
      <c r="CC118" s="0" t="n">
        <v>3</v>
      </c>
      <c r="CD118" s="0"/>
    </row>
    <row r="119" customFormat="false" ht="1.5" hidden="false" customHeight="true" outlineLevel="0" collapsed="false">
      <c r="A119" s="1777"/>
      <c r="B119" s="1777"/>
      <c r="C119" s="0" t="n">
        <f aca="false">'02.24 по датам'!X119</f>
        <v>0</v>
      </c>
      <c r="D119" s="0" t="n">
        <f aca="false">'02.24 по датам'!Y119</f>
        <v>0</v>
      </c>
      <c r="E119" s="0" t="n">
        <f aca="false">'02.24 по датам'!Z119</f>
        <v>0</v>
      </c>
      <c r="F119" s="0"/>
      <c r="G119" s="0"/>
      <c r="H119" s="0" t="n">
        <f aca="false">'02.24 по датам'!AP119</f>
        <v>0</v>
      </c>
      <c r="I119" s="0" t="n">
        <f aca="false">'02.24 по датам'!AQ119</f>
        <v>0</v>
      </c>
      <c r="J119" s="0" t="n">
        <f aca="false">'02.24 по датам'!AR119</f>
        <v>0</v>
      </c>
      <c r="K119" s="0"/>
      <c r="L119" s="0"/>
      <c r="M119" s="0" t="n">
        <f aca="false">'02.24 по датам'!BR119</f>
        <v>0</v>
      </c>
      <c r="N119" s="0" t="n">
        <f aca="false">'02.24 по датам'!BS119</f>
        <v>0</v>
      </c>
      <c r="O119" s="0" t="n">
        <f aca="false">'02.24 по датам'!BT119</f>
        <v>0</v>
      </c>
      <c r="P119" s="0"/>
      <c r="Q119" s="0"/>
      <c r="R119" s="0" t="n">
        <f aca="false">'02.24 по датам'!CJ119</f>
        <v>0</v>
      </c>
      <c r="S119" s="0" t="n">
        <f aca="false">'02.24 по датам'!CK119</f>
        <v>0</v>
      </c>
      <c r="T119" s="0" t="n">
        <f aca="false">'02.24 по датам'!CL119</f>
        <v>0</v>
      </c>
      <c r="U119" s="0"/>
      <c r="V119" s="0"/>
      <c r="W119" s="0"/>
      <c r="X119" s="0"/>
      <c r="Y119" s="0" t="n">
        <f aca="false">'02.24 по датам'!DD119</f>
        <v>0</v>
      </c>
      <c r="Z119" s="0" t="n">
        <f aca="false">'02.24 по датам'!DE119</f>
        <v>0</v>
      </c>
      <c r="AA119" s="0" t="n">
        <f aca="false">'02.24 по датам'!DF119</f>
        <v>0</v>
      </c>
      <c r="AB119" s="0"/>
      <c r="AC119" s="0"/>
      <c r="AD119" s="0" t="n">
        <f aca="false">'02.24 по датам'!DV119</f>
        <v>0</v>
      </c>
      <c r="AE119" s="0" t="n">
        <f aca="false">'02.24 по датам'!DW119</f>
        <v>0</v>
      </c>
      <c r="AF119" s="0" t="n">
        <f aca="false">'02.24 по датам'!DX119</f>
        <v>0</v>
      </c>
      <c r="AG119" s="0"/>
      <c r="AH119" s="0"/>
      <c r="AI119" s="0" t="n">
        <f aca="false">'02.24 по датам'!EZ119</f>
        <v>0</v>
      </c>
      <c r="AJ119" s="0" t="n">
        <f aca="false">'02.24 по датам'!FA119</f>
        <v>0</v>
      </c>
      <c r="AK119" s="0" t="n">
        <f aca="false">'02.24 по датам'!FB119</f>
        <v>0</v>
      </c>
      <c r="AL119" s="0"/>
      <c r="AM119" s="0"/>
      <c r="AN119" s="0" t="n">
        <f aca="false">'02.24 по датам'!FO119</f>
        <v>0</v>
      </c>
      <c r="AO119" s="0" t="n">
        <f aca="false">'02.24 по датам'!FP119</f>
        <v>0</v>
      </c>
      <c r="AP119" s="0" t="n">
        <f aca="false">'02.24 по датам'!FQ119</f>
        <v>0</v>
      </c>
      <c r="AQ119" s="0"/>
      <c r="AR119" s="0"/>
      <c r="AS119" s="1779"/>
      <c r="AT119" s="1779"/>
      <c r="AU119" s="1779"/>
      <c r="AV119" s="1783"/>
      <c r="AW119" s="1783"/>
      <c r="AX119" s="1783"/>
      <c r="AY119" s="0"/>
      <c r="AZ119" s="0"/>
      <c r="BA119" s="0"/>
      <c r="BB119" s="1790"/>
      <c r="BC119" s="1757"/>
      <c r="BD119" s="1757"/>
      <c r="BE119" s="1787"/>
      <c r="BF119" s="1783"/>
      <c r="BG119" s="1783"/>
      <c r="BH119" s="0" t="n">
        <f aca="false">'02.24 по датам'!II119</f>
        <v>0</v>
      </c>
      <c r="BI119" s="0" t="n">
        <f aca="false">'02.24 по датам'!IJ119</f>
        <v>0</v>
      </c>
      <c r="BJ119" s="0"/>
      <c r="BK119" s="0"/>
      <c r="BL119" s="0" t="n">
        <f aca="false">'02.24 по датам'!IW119</f>
        <v>0</v>
      </c>
      <c r="BM119" s="0" t="n">
        <f aca="false">'02.24 по датам'!IX119</f>
        <v>0</v>
      </c>
      <c r="BN119" s="0" t="n">
        <f aca="false">'02.24 по датам'!IY119</f>
        <v>0</v>
      </c>
      <c r="BO119" s="0"/>
      <c r="BP119" s="0"/>
      <c r="BQ119" s="0"/>
      <c r="BR119" s="0"/>
      <c r="BS119" s="0"/>
      <c r="BT119" s="0"/>
      <c r="BU119" s="0"/>
      <c r="BV119" s="1792"/>
      <c r="BW119" s="1792"/>
      <c r="BX119" s="1792"/>
      <c r="BY119" s="1792"/>
      <c r="BZ119" s="1792"/>
      <c r="CA119" s="0"/>
      <c r="CB119" s="0"/>
      <c r="CC119" s="0" t="n">
        <v>4</v>
      </c>
      <c r="CD119" s="0"/>
      <c r="CE119" s="1797"/>
    </row>
    <row r="120" customFormat="false" ht="11.25" hidden="false" customHeight="true" outlineLevel="0" collapsed="false">
      <c r="A120" s="1611" t="n">
        <f aca="false">A116+1</f>
        <v>45350</v>
      </c>
      <c r="B120" s="1612" t="s">
        <v>662</v>
      </c>
      <c r="C120" s="0" t="n">
        <f aca="false">'02.24 по датам'!X120</f>
        <v>0</v>
      </c>
      <c r="D120" s="0" t="n">
        <f aca="false">'02.24 по датам'!Y120</f>
        <v>0</v>
      </c>
      <c r="E120" s="0" t="n">
        <f aca="false">'02.24 по датам'!Z120</f>
        <v>0</v>
      </c>
      <c r="F120" s="0"/>
      <c r="G120" s="0"/>
      <c r="H120" s="0" t="n">
        <f aca="false">'02.24 по датам'!AP120</f>
        <v>0</v>
      </c>
      <c r="I120" s="0" t="n">
        <f aca="false">'02.24 по датам'!AQ120</f>
        <v>0</v>
      </c>
      <c r="J120" s="0" t="n">
        <f aca="false">'02.24 по датам'!AR120</f>
        <v>0</v>
      </c>
      <c r="K120" s="0"/>
      <c r="L120" s="0"/>
      <c r="M120" s="0" t="n">
        <f aca="false">'02.24 по датам'!BR120</f>
        <v>0</v>
      </c>
      <c r="N120" s="0" t="n">
        <f aca="false">'02.24 по датам'!BS120</f>
        <v>0</v>
      </c>
      <c r="O120" s="0" t="n">
        <f aca="false">'02.24 по датам'!BT120</f>
        <v>0</v>
      </c>
      <c r="P120" s="0"/>
      <c r="Q120" s="0"/>
      <c r="R120" s="0" t="n">
        <f aca="false">'02.24 по датам'!CJ120</f>
        <v>0</v>
      </c>
      <c r="S120" s="0" t="n">
        <f aca="false">'02.24 по датам'!CK120</f>
        <v>0</v>
      </c>
      <c r="T120" s="0" t="n">
        <f aca="false">'02.24 по датам'!CL120</f>
        <v>0</v>
      </c>
      <c r="U120" s="0"/>
      <c r="V120" s="0"/>
      <c r="W120" s="0"/>
      <c r="X120" s="0"/>
      <c r="Y120" s="0" t="n">
        <f aca="false">'02.24 по датам'!DD120</f>
        <v>0</v>
      </c>
      <c r="Z120" s="0" t="n">
        <f aca="false">'02.24 по датам'!DE120</f>
        <v>0</v>
      </c>
      <c r="AA120" s="0" t="n">
        <f aca="false">'02.24 по датам'!DF120</f>
        <v>0</v>
      </c>
      <c r="AB120" s="0"/>
      <c r="AC120" s="0"/>
      <c r="AD120" s="0" t="n">
        <f aca="false">'02.24 по датам'!DV120</f>
        <v>0</v>
      </c>
      <c r="AE120" s="0" t="n">
        <f aca="false">'02.24 по датам'!DW120</f>
        <v>0</v>
      </c>
      <c r="AF120" s="0" t="n">
        <f aca="false">'02.24 по датам'!DX120</f>
        <v>0</v>
      </c>
      <c r="AG120" s="0"/>
      <c r="AH120" s="0"/>
      <c r="AI120" s="0" t="n">
        <f aca="false">'02.24 по датам'!EZ120</f>
        <v>0</v>
      </c>
      <c r="AJ120" s="0" t="n">
        <f aca="false">'02.24 по датам'!FA120</f>
        <v>0</v>
      </c>
      <c r="AK120" s="0" t="n">
        <f aca="false">'02.24 по датам'!FB120</f>
        <v>0</v>
      </c>
      <c r="AL120" s="0"/>
      <c r="AM120" s="0"/>
      <c r="AN120" s="0" t="n">
        <f aca="false">'02.24 по датам'!FO120</f>
        <v>0</v>
      </c>
      <c r="AO120" s="0" t="n">
        <f aca="false">'02.24 по датам'!FP120</f>
        <v>0</v>
      </c>
      <c r="AP120" s="0" t="n">
        <f aca="false">'02.24 по датам'!FQ120</f>
        <v>0</v>
      </c>
      <c r="AQ120" s="0"/>
      <c r="AR120" s="0"/>
      <c r="AS120" s="1837"/>
      <c r="AT120" s="1627"/>
      <c r="AU120" s="1627"/>
      <c r="AV120" s="1631"/>
      <c r="AW120" s="1621"/>
      <c r="AX120" s="1620"/>
      <c r="AY120" s="0"/>
      <c r="AZ120" s="0"/>
      <c r="BA120" s="0"/>
      <c r="BB120" s="0"/>
      <c r="BC120" s="1640"/>
      <c r="BD120" s="1640"/>
      <c r="BE120" s="1842"/>
      <c r="BF120" s="1621"/>
      <c r="BG120" s="1631"/>
      <c r="BH120" s="0" t="n">
        <f aca="false">'02.24 по датам'!II120</f>
        <v>0</v>
      </c>
      <c r="BI120" s="0" t="n">
        <f aca="false">'02.24 по датам'!IJ120</f>
        <v>0</v>
      </c>
      <c r="BJ120" s="0"/>
      <c r="BK120" s="0"/>
      <c r="BL120" s="0" t="n">
        <f aca="false">'02.24 по датам'!IW120</f>
        <v>0</v>
      </c>
      <c r="BM120" s="0" t="n">
        <f aca="false">'02.24 по датам'!IX120</f>
        <v>0</v>
      </c>
      <c r="BN120" s="0" t="n">
        <f aca="false">'02.24 по датам'!IY120</f>
        <v>0</v>
      </c>
      <c r="BO120" s="0"/>
      <c r="BP120" s="0"/>
      <c r="BQ120" s="0"/>
      <c r="BR120" s="0"/>
      <c r="BS120" s="0"/>
      <c r="BT120" s="0"/>
      <c r="BU120" s="0"/>
      <c r="BV120" s="1660"/>
      <c r="BW120" s="1660"/>
      <c r="BX120" s="1660"/>
      <c r="BY120" s="1660"/>
      <c r="BZ120" s="1817"/>
      <c r="CA120" s="0" t="e">
        <f aca="false">CA$4:CA$4+SUMIF($C$5:BZ$5,"Нараст. баланс",$C122:BZ122)+SUMIF($C$7:BW$7,"Итого (с ВНР)",$C122:BW122)-SUMIF($C$5:BZ$5,"Геол. снижение,  т/сут",$C122:BZ122)-SUMIF(BY$7:BZ$7,"Итого",BY122:BZ122)-SUMIF($C$7:BZ$7,"Итого (с ВСП)",$C122:BZ122)</f>
        <v>#VALUE!</v>
      </c>
      <c r="CB120" s="0"/>
      <c r="CC120" s="0" t="n">
        <v>1</v>
      </c>
      <c r="CD120" s="0" t="e">
        <f aca="false">CD$4:CD$4+SUMIF($C$5:BZ$5,"Нараст. баланс",$C122:BZ122)+SUMIF($C$7:BW$7,$C122:BW122)-SUMIF($C$5:BZ$5,"Геол. снижение,  т/сут",$C122:BZ122)-SUMIF(BY$7:BZ$7,"Итого",BY122:BZ122)</f>
        <v>#VALUE!</v>
      </c>
    </row>
    <row r="121" customFormat="false" ht="11.25" hidden="false" customHeight="true" outlineLevel="0" collapsed="false">
      <c r="A121" s="1611"/>
      <c r="B121" s="1670" t="s">
        <v>663</v>
      </c>
      <c r="C121" s="0" t="n">
        <f aca="false">'02.24 по датам'!X121</f>
        <v>0</v>
      </c>
      <c r="D121" s="0" t="n">
        <f aca="false">'02.24 по датам'!Y121</f>
        <v>0</v>
      </c>
      <c r="E121" s="0" t="n">
        <f aca="false">'02.24 по датам'!Z121</f>
        <v>0</v>
      </c>
      <c r="F121" s="0" t="n">
        <f aca="false">COUNTIF(C122:E122,"&gt;"&amp;0)</f>
        <v>0</v>
      </c>
      <c r="G121" s="0"/>
      <c r="H121" s="0" t="n">
        <f aca="false">'02.24 по датам'!AP121</f>
        <v>0</v>
      </c>
      <c r="I121" s="0" t="n">
        <f aca="false">'02.24 по датам'!AQ121</f>
        <v>0</v>
      </c>
      <c r="J121" s="0" t="n">
        <f aca="false">'02.24 по датам'!AR121</f>
        <v>0</v>
      </c>
      <c r="K121" s="0" t="n">
        <f aca="false">COUNTIF(H122:J122,"&gt;"&amp;0)</f>
        <v>0</v>
      </c>
      <c r="L121" s="0"/>
      <c r="M121" s="0" t="n">
        <f aca="false">'02.24 по датам'!BR121</f>
        <v>0</v>
      </c>
      <c r="N121" s="0" t="n">
        <f aca="false">'02.24 по датам'!BS121</f>
        <v>0</v>
      </c>
      <c r="O121" s="0" t="n">
        <f aca="false">'02.24 по датам'!BT121</f>
        <v>0</v>
      </c>
      <c r="P121" s="0" t="n">
        <f aca="false">COUNTIF(M122:O122,"&gt;"&amp;0)</f>
        <v>0</v>
      </c>
      <c r="Q121" s="0"/>
      <c r="R121" s="0" t="n">
        <f aca="false">'02.24 по датам'!CJ121</f>
        <v>0</v>
      </c>
      <c r="S121" s="0" t="n">
        <f aca="false">'02.24 по датам'!CK121</f>
        <v>0</v>
      </c>
      <c r="T121" s="0" t="n">
        <f aca="false">'02.24 по датам'!CL121</f>
        <v>0</v>
      </c>
      <c r="U121" s="0" t="n">
        <f aca="false">COUNTIF(R122:T122,"&gt;"&amp;0)</f>
        <v>0</v>
      </c>
      <c r="V121" s="0"/>
      <c r="W121" s="0" t="n">
        <f aca="false">F121+K121+P121+U121</f>
        <v>0</v>
      </c>
      <c r="X121" s="0"/>
      <c r="Y121" s="0" t="n">
        <f aca="false">'02.24 по датам'!DD121</f>
        <v>0</v>
      </c>
      <c r="Z121" s="0" t="n">
        <f aca="false">'02.24 по датам'!DE121</f>
        <v>0</v>
      </c>
      <c r="AA121" s="0" t="n">
        <f aca="false">'02.24 по датам'!DF121</f>
        <v>0</v>
      </c>
      <c r="AB121" s="0" t="n">
        <f aca="false">SUBTOTAL(9,Y123:AA123)</f>
        <v>0</v>
      </c>
      <c r="AC121" s="0"/>
      <c r="AD121" s="0" t="n">
        <f aca="false">'02.24 по датам'!DV121</f>
        <v>0</v>
      </c>
      <c r="AE121" s="0" t="n">
        <f aca="false">'02.24 по датам'!DW121</f>
        <v>0</v>
      </c>
      <c r="AF121" s="0" t="n">
        <f aca="false">'02.24 по датам'!DX121</f>
        <v>0</v>
      </c>
      <c r="AG121" s="0" t="n">
        <f aca="false">COUNTIF(AD122:AF122,"&gt;"&amp;0)</f>
        <v>0</v>
      </c>
      <c r="AH121" s="0"/>
      <c r="AI121" s="0" t="n">
        <f aca="false">'02.24 по датам'!EZ121</f>
        <v>0</v>
      </c>
      <c r="AJ121" s="0" t="n">
        <f aca="false">'02.24 по датам'!FA121</f>
        <v>0</v>
      </c>
      <c r="AK121" s="0" t="n">
        <f aca="false">'02.24 по датам'!FB121</f>
        <v>0</v>
      </c>
      <c r="AL121" s="0" t="n">
        <f aca="false">COUNTIF(AI122:AK122,"&gt;"&amp;0)</f>
        <v>0</v>
      </c>
      <c r="AM121" s="0"/>
      <c r="AN121" s="0" t="n">
        <f aca="false">'02.24 по датам'!FO121</f>
        <v>0</v>
      </c>
      <c r="AO121" s="0" t="n">
        <f aca="false">'02.24 по датам'!FP121</f>
        <v>0</v>
      </c>
      <c r="AP121" s="0" t="n">
        <f aca="false">'02.24 по датам'!FQ121</f>
        <v>0</v>
      </c>
      <c r="AQ121" s="0" t="n">
        <f aca="false">COUNTIF(AN122:AP122,"&gt;"&amp;0)</f>
        <v>0</v>
      </c>
      <c r="AR121" s="0"/>
      <c r="AS121" s="1844"/>
      <c r="AT121" s="1686"/>
      <c r="AU121" s="1686"/>
      <c r="AV121" s="1690" t="n">
        <f aca="false">SUBTOTAL(9,AS123:AU123)</f>
        <v>0</v>
      </c>
      <c r="AW121" s="1679" t="n">
        <f aca="false">SUBTOTAL(9,AS123:AU123)</f>
        <v>0</v>
      </c>
      <c r="AX121" s="1691"/>
      <c r="AY121" s="0"/>
      <c r="AZ121" s="0"/>
      <c r="BA121" s="0"/>
      <c r="BB121" s="0"/>
      <c r="BC121" s="1700"/>
      <c r="BD121" s="1700"/>
      <c r="BE121" s="1847"/>
      <c r="BF121" s="1679" t="n">
        <f aca="false">SUBTOTAL(9,BC123:BE123)</f>
        <v>0</v>
      </c>
      <c r="BG121" s="1702"/>
      <c r="BH121" s="0" t="n">
        <f aca="false">'02.24 по датам'!II121</f>
        <v>0</v>
      </c>
      <c r="BI121" s="0" t="n">
        <f aca="false">'02.24 по датам'!IJ121</f>
        <v>0</v>
      </c>
      <c r="BJ121" s="0" t="n">
        <f aca="false">SUBTOTAL(9,BH123:BI123)</f>
        <v>0</v>
      </c>
      <c r="BK121" s="0"/>
      <c r="BL121" s="0" t="n">
        <f aca="false">'02.24 по датам'!IW121</f>
        <v>0</v>
      </c>
      <c r="BM121" s="0" t="n">
        <f aca="false">'02.24 по датам'!IX121</f>
        <v>0</v>
      </c>
      <c r="BN121" s="0" t="n">
        <f aca="false">'02.24 по датам'!IY121</f>
        <v>0</v>
      </c>
      <c r="BO121" s="0" t="n">
        <f aca="false">COUNTIF(BL122:BN122,"&gt;"&amp;0)</f>
        <v>0</v>
      </c>
      <c r="BP121" s="0"/>
      <c r="BQ121" s="0"/>
      <c r="BR121" s="0"/>
      <c r="BS121" s="0"/>
      <c r="BT121" s="0"/>
      <c r="BU121" s="0"/>
      <c r="BV121" s="1722"/>
      <c r="BW121" s="1722"/>
      <c r="BX121" s="1722"/>
      <c r="BY121" s="1722"/>
      <c r="BZ121" s="1827"/>
      <c r="CA121" s="0"/>
      <c r="CB121" s="0"/>
      <c r="CC121" s="0" t="n">
        <v>2</v>
      </c>
      <c r="CD121" s="0"/>
    </row>
    <row r="122" customFormat="false" ht="11.25" hidden="false" customHeight="true" outlineLevel="0" collapsed="false">
      <c r="A122" s="1611"/>
      <c r="B122" s="1729" t="s">
        <v>661</v>
      </c>
      <c r="C122" s="0" t="n">
        <f aca="false">'02.24 по датам'!X122</f>
        <v>0</v>
      </c>
      <c r="D122" s="0" t="n">
        <f aca="false">'02.24 по датам'!Y122</f>
        <v>0</v>
      </c>
      <c r="E122" s="0" t="n">
        <f aca="false">'02.24 по датам'!Z122</f>
        <v>0</v>
      </c>
      <c r="F122" s="0" t="n">
        <f aca="false">SUBTOTAL(9,C122:E122)</f>
        <v>0</v>
      </c>
      <c r="G122" s="0" t="n">
        <f aca="false">F122+G118</f>
        <v>350</v>
      </c>
      <c r="H122" s="0" t="n">
        <f aca="false">'02.24 по датам'!AP122</f>
        <v>0</v>
      </c>
      <c r="I122" s="0" t="n">
        <f aca="false">'02.24 по датам'!AQ122</f>
        <v>0</v>
      </c>
      <c r="J122" s="0" t="n">
        <f aca="false">'02.24 по датам'!AR122</f>
        <v>0</v>
      </c>
      <c r="K122" s="0" t="n">
        <f aca="false">SUBTOTAL(9,H122:J122)</f>
        <v>0</v>
      </c>
      <c r="L122" s="0" t="n">
        <f aca="false">K122+L118</f>
        <v>0</v>
      </c>
      <c r="M122" s="0" t="n">
        <f aca="false">'02.24 по датам'!BR122</f>
        <v>0</v>
      </c>
      <c r="N122" s="0" t="n">
        <f aca="false">'02.24 по датам'!BS122</f>
        <v>0</v>
      </c>
      <c r="O122" s="0" t="n">
        <f aca="false">'02.24 по датам'!BT122</f>
        <v>0</v>
      </c>
      <c r="P122" s="0" t="n">
        <f aca="false">SUBTOTAL(9,M122:O122)</f>
        <v>0</v>
      </c>
      <c r="Q122" s="0" t="n">
        <f aca="false">P122+Q118</f>
        <v>0</v>
      </c>
      <c r="R122" s="0" t="n">
        <f aca="false">'02.24 по датам'!CJ122</f>
        <v>0</v>
      </c>
      <c r="S122" s="0" t="n">
        <f aca="false">'02.24 по датам'!CK122</f>
        <v>0</v>
      </c>
      <c r="T122" s="0" t="n">
        <f aca="false">'02.24 по датам'!CL122</f>
        <v>0</v>
      </c>
      <c r="U122" s="0" t="n">
        <f aca="false">SUBTOTAL(9,R122:T122)</f>
        <v>0</v>
      </c>
      <c r="V122" s="0" t="n">
        <f aca="false">U122+V118</f>
        <v>0</v>
      </c>
      <c r="W122" s="0" t="n">
        <f aca="false">+F122+K122+P122+U122</f>
        <v>0</v>
      </c>
      <c r="X122" s="0" t="n">
        <f aca="false">W122+X118</f>
        <v>350</v>
      </c>
      <c r="Y122" s="0" t="n">
        <f aca="false">'02.24 по датам'!DD122</f>
        <v>0</v>
      </c>
      <c r="Z122" s="0" t="n">
        <f aca="false">'02.24 по датам'!DE122</f>
        <v>0</v>
      </c>
      <c r="AA122" s="0" t="n">
        <f aca="false">'02.24 по датам'!DF122</f>
        <v>0</v>
      </c>
      <c r="AB122" s="0" t="n">
        <f aca="false">SUBTOTAL(9,Y122:AA122)</f>
        <v>0</v>
      </c>
      <c r="AC122" s="0" t="n">
        <f aca="false">AB122:AB122+IF($B118:$B118=2,0,AC118:AC118)</f>
        <v>0</v>
      </c>
      <c r="AD122" s="0" t="n">
        <f aca="false">'02.24 по датам'!DV122</f>
        <v>0</v>
      </c>
      <c r="AE122" s="0" t="n">
        <f aca="false">'02.24 по датам'!DW122</f>
        <v>0</v>
      </c>
      <c r="AF122" s="0" t="n">
        <f aca="false">'02.24 по датам'!DX122</f>
        <v>0</v>
      </c>
      <c r="AG122" s="0" t="n">
        <f aca="false">SUBTOTAL(9,AD122:AF122)</f>
        <v>0</v>
      </c>
      <c r="AH122" s="0" t="n">
        <f aca="false">AG122:AG122+IF($B118:$B118=2,0,AH118:AH118)</f>
        <v>0</v>
      </c>
      <c r="AI122" s="0" t="n">
        <f aca="false">'02.24 по датам'!EZ122</f>
        <v>0</v>
      </c>
      <c r="AJ122" s="0" t="n">
        <f aca="false">'02.24 по датам'!FA122</f>
        <v>0</v>
      </c>
      <c r="AK122" s="0" t="n">
        <f aca="false">'02.24 по датам'!FB122</f>
        <v>0</v>
      </c>
      <c r="AL122" s="0" t="n">
        <f aca="false">SUBTOTAL(9,AI122:AK122)</f>
        <v>0</v>
      </c>
      <c r="AM122" s="0" t="n">
        <f aca="false">AL122:AL122+IF($B118:$B118=2,0,AM118:AM118)</f>
        <v>0</v>
      </c>
      <c r="AN122" s="0" t="n">
        <f aca="false">'02.24 по датам'!FO122</f>
        <v>0</v>
      </c>
      <c r="AO122" s="0" t="n">
        <f aca="false">'02.24 по датам'!FP122</f>
        <v>0</v>
      </c>
      <c r="AP122" s="0" t="n">
        <f aca="false">'02.24 по датам'!FQ122</f>
        <v>0</v>
      </c>
      <c r="AQ122" s="0" t="n">
        <f aca="false">SUBTOTAL(9,AN122:AP122)</f>
        <v>0</v>
      </c>
      <c r="AR122" s="0" t="n">
        <f aca="false">AQ122:AQ122+IF($B118:$B118=2,0,AR118:AR118)</f>
        <v>0</v>
      </c>
      <c r="AS122" s="1851" t="n">
        <v>50</v>
      </c>
      <c r="AT122" s="1744"/>
      <c r="AU122" s="1744"/>
      <c r="AV122" s="1748" t="n">
        <f aca="false">SUBTOTAL(9,AS122:AU122)</f>
        <v>50</v>
      </c>
      <c r="AW122" s="1738" t="n">
        <f aca="false">SUBTOTAL(9,AS122:AU122)</f>
        <v>50</v>
      </c>
      <c r="AX122" s="1737" t="n">
        <f aca="false">AW122:AW122+IF($B118:$B118=2,0,AX118:AX118)</f>
        <v>50</v>
      </c>
      <c r="AY122" s="0"/>
      <c r="AZ122" s="0" t="e">
        <f aca="false">IF(IF($CE$10=$CE$1,"",CD120-$CE$10)&lt;0,IF($CE$10=$CE$1,"",-CD120+$CE$10),"")</f>
        <v>#VALUE!</v>
      </c>
      <c r="BA122" s="0" t="e">
        <f aca="false">SUBTOTAL(9,AY122:AZ122)</f>
        <v>#VALUE!</v>
      </c>
      <c r="BB122" s="0" t="n">
        <f aca="false">$BB$3+BB118</f>
        <v>335.16</v>
      </c>
      <c r="BC122" s="1757"/>
      <c r="BD122" s="1757"/>
      <c r="BE122" s="1832"/>
      <c r="BF122" s="1738" t="n">
        <f aca="false">SUBTOTAL(9,BC122:BE122)</f>
        <v>0</v>
      </c>
      <c r="BG122" s="1748" t="n">
        <f aca="false">BF122:BF122+IF($B118:$B118=2,0,BG118:BG118)</f>
        <v>50</v>
      </c>
      <c r="BH122" s="0" t="n">
        <f aca="false">'02.24 по датам'!II122</f>
        <v>0</v>
      </c>
      <c r="BI122" s="0" t="n">
        <f aca="false">'02.24 по датам'!IJ122</f>
        <v>0</v>
      </c>
      <c r="BJ122" s="0" t="n">
        <f aca="false">SUBTOTAL(9,BH122:BI122)</f>
        <v>0</v>
      </c>
      <c r="BK122" s="0" t="n">
        <f aca="false">BJ122:BJ122+IF($B118:$B118=2,0,BK118:BK118)</f>
        <v>0</v>
      </c>
      <c r="BL122" s="0" t="n">
        <f aca="false">'02.24 по датам'!IW122</f>
        <v>0</v>
      </c>
      <c r="BM122" s="0" t="n">
        <f aca="false">'02.24 по датам'!IX122</f>
        <v>0</v>
      </c>
      <c r="BN122" s="0" t="n">
        <f aca="false">'02.24 по датам'!IY122</f>
        <v>0</v>
      </c>
      <c r="BO122" s="0" t="n">
        <f aca="false">SUBTOTAL(9,BL122:BN122)</f>
        <v>0</v>
      </c>
      <c r="BP122" s="0" t="n">
        <f aca="false">BO122:BO122+IF($B118:$B118=2,0,BP118:BP118)</f>
        <v>0</v>
      </c>
      <c r="BQ122" s="0"/>
      <c r="BR122" s="0"/>
      <c r="BS122" s="0" t="e">
        <f aca="false">IF(IF($CE$10=$CE$1,"",CD120-$CE$10)&gt;0,IF($CE$10=$CE$1,"",CD120-$CE$10),"")</f>
        <v>#VALUE!</v>
      </c>
      <c r="BT122" s="0" t="e">
        <f aca="false">SUBTOTAL(9,BQ122:BS122)</f>
        <v>#VALUE!</v>
      </c>
      <c r="BU122" s="0" t="n">
        <f aca="false">SUMIF($C$5:BT$5,"Накопленный эффект, т/сут",$C122:BT122)+SUMIF($C$5:BT$5,"Нараст.  по потенциалу",$C122:BT122)-SUMIF($C$5:BT$5,"Нараст. по остановкам",$C122:BT122)-SUMIF($C$5:BT$5,"ИТОГО перевод в ППД",$C122:BT122)-SUMIF($C$5:BT$5,"ИТОГО  нерент, по распоряж.",$C122:BT122)-SUMIF($C$5:BT$5,"ИТОГО ост. дебит от ЗБС, Углуб., ПВЛГ/ПНЛГ",$C122:BT122)</f>
        <v>350</v>
      </c>
      <c r="BV122" s="1771"/>
      <c r="BW122" s="1771"/>
      <c r="BX122" s="1771"/>
      <c r="BY122" s="1771"/>
      <c r="BZ122" s="1764" t="n">
        <f aca="false">SUBTOTAL(9,BV122:BY122)</f>
        <v>0</v>
      </c>
      <c r="CA122" s="0"/>
      <c r="CB122" s="0" t="n">
        <f aca="false">CB$4:CB$4+SUMIF($C$5:BZ$5,"Нараст. по остановкам",$C122:BZ122)-SUMIF($C$5:BZ$5,"Нараст.  по потенциалу",$C122:BZ122)</f>
        <v>31.893</v>
      </c>
      <c r="CC122" s="0" t="n">
        <v>3</v>
      </c>
      <c r="CD122" s="0"/>
    </row>
    <row r="123" customFormat="false" ht="1.5" hidden="false" customHeight="true" outlineLevel="0" collapsed="false">
      <c r="A123" s="1777"/>
      <c r="B123" s="1777"/>
      <c r="C123" s="0" t="n">
        <f aca="false">'02.24 по датам'!X123</f>
        <v>0</v>
      </c>
      <c r="D123" s="0" t="n">
        <f aca="false">'02.24 по датам'!Y123</f>
        <v>0</v>
      </c>
      <c r="E123" s="0" t="n">
        <f aca="false">'02.24 по датам'!Z123</f>
        <v>0</v>
      </c>
      <c r="F123" s="0"/>
      <c r="G123" s="0"/>
      <c r="H123" s="0" t="n">
        <f aca="false">'02.24 по датам'!AP123</f>
        <v>0</v>
      </c>
      <c r="I123" s="0" t="n">
        <f aca="false">'02.24 по датам'!AQ123</f>
        <v>0</v>
      </c>
      <c r="J123" s="0" t="n">
        <f aca="false">'02.24 по датам'!AR123</f>
        <v>0</v>
      </c>
      <c r="K123" s="0"/>
      <c r="L123" s="0"/>
      <c r="M123" s="0" t="n">
        <f aca="false">'02.24 по датам'!BR123</f>
        <v>0</v>
      </c>
      <c r="N123" s="0" t="n">
        <f aca="false">'02.24 по датам'!BS123</f>
        <v>0</v>
      </c>
      <c r="O123" s="0" t="n">
        <f aca="false">'02.24 по датам'!BT123</f>
        <v>0</v>
      </c>
      <c r="P123" s="0"/>
      <c r="Q123" s="0"/>
      <c r="R123" s="0" t="n">
        <f aca="false">'02.24 по датам'!CJ123</f>
        <v>0</v>
      </c>
      <c r="S123" s="0" t="n">
        <f aca="false">'02.24 по датам'!CK123</f>
        <v>0</v>
      </c>
      <c r="T123" s="0" t="n">
        <f aca="false">'02.24 по датам'!CL123</f>
        <v>0</v>
      </c>
      <c r="U123" s="0"/>
      <c r="V123" s="0"/>
      <c r="W123" s="0"/>
      <c r="X123" s="0"/>
      <c r="Y123" s="0" t="n">
        <f aca="false">'02.24 по датам'!DD123</f>
        <v>0</v>
      </c>
      <c r="Z123" s="0" t="n">
        <f aca="false">'02.24 по датам'!DE123</f>
        <v>0</v>
      </c>
      <c r="AA123" s="0" t="n">
        <f aca="false">'02.24 по датам'!DF123</f>
        <v>0</v>
      </c>
      <c r="AB123" s="0"/>
      <c r="AC123" s="0"/>
      <c r="AD123" s="0" t="n">
        <f aca="false">'02.24 по датам'!DV123</f>
        <v>0</v>
      </c>
      <c r="AE123" s="0" t="n">
        <f aca="false">'02.24 по датам'!DW123</f>
        <v>0</v>
      </c>
      <c r="AF123" s="0" t="n">
        <f aca="false">'02.24 по датам'!DX123</f>
        <v>0</v>
      </c>
      <c r="AG123" s="0"/>
      <c r="AH123" s="0"/>
      <c r="AI123" s="0" t="n">
        <f aca="false">'02.24 по датам'!EZ123</f>
        <v>0</v>
      </c>
      <c r="AJ123" s="0" t="n">
        <f aca="false">'02.24 по датам'!FA123</f>
        <v>0</v>
      </c>
      <c r="AK123" s="0" t="n">
        <f aca="false">'02.24 по датам'!FB123</f>
        <v>0</v>
      </c>
      <c r="AL123" s="0"/>
      <c r="AM123" s="0"/>
      <c r="AN123" s="0" t="n">
        <f aca="false">'02.24 по датам'!FO123</f>
        <v>0</v>
      </c>
      <c r="AO123" s="0" t="n">
        <f aca="false">'02.24 по датам'!FP123</f>
        <v>0</v>
      </c>
      <c r="AP123" s="0" t="n">
        <f aca="false">'02.24 по датам'!FQ123</f>
        <v>0</v>
      </c>
      <c r="AQ123" s="0"/>
      <c r="AR123" s="0"/>
      <c r="AS123" s="1779"/>
      <c r="AT123" s="1779"/>
      <c r="AU123" s="1779"/>
      <c r="AV123" s="1783"/>
      <c r="AW123" s="1783"/>
      <c r="AX123" s="1783"/>
      <c r="AY123" s="0"/>
      <c r="AZ123" s="0"/>
      <c r="BA123" s="0"/>
      <c r="BB123" s="1790"/>
      <c r="BC123" s="1757"/>
      <c r="BD123" s="1757"/>
      <c r="BE123" s="1787"/>
      <c r="BF123" s="1783"/>
      <c r="BG123" s="1783"/>
      <c r="BH123" s="0" t="n">
        <f aca="false">'02.24 по датам'!II123</f>
        <v>0</v>
      </c>
      <c r="BI123" s="0" t="n">
        <f aca="false">'02.24 по датам'!IJ123</f>
        <v>0</v>
      </c>
      <c r="BJ123" s="0"/>
      <c r="BK123" s="0"/>
      <c r="BL123" s="0" t="n">
        <f aca="false">'02.24 по датам'!IW123</f>
        <v>0</v>
      </c>
      <c r="BM123" s="0" t="n">
        <f aca="false">'02.24 по датам'!IX123</f>
        <v>0</v>
      </c>
      <c r="BN123" s="0" t="n">
        <f aca="false">'02.24 по датам'!IY123</f>
        <v>0</v>
      </c>
      <c r="BO123" s="0"/>
      <c r="BP123" s="0"/>
      <c r="BQ123" s="0"/>
      <c r="BR123" s="0"/>
      <c r="BS123" s="0"/>
      <c r="BT123" s="0"/>
      <c r="BU123" s="0"/>
      <c r="BV123" s="1792"/>
      <c r="BW123" s="1792"/>
      <c r="BX123" s="1792"/>
      <c r="BY123" s="1792"/>
      <c r="BZ123" s="1792"/>
      <c r="CA123" s="0"/>
      <c r="CB123" s="0"/>
      <c r="CC123" s="0" t="n">
        <v>4</v>
      </c>
      <c r="CD123" s="0"/>
      <c r="CE123" s="1797"/>
    </row>
    <row r="124" customFormat="false" ht="11.25" hidden="false" customHeight="true" outlineLevel="0" collapsed="false">
      <c r="A124" s="1611" t="n">
        <f aca="false">A120+1</f>
        <v>45351</v>
      </c>
      <c r="B124" s="1612" t="s">
        <v>662</v>
      </c>
      <c r="C124" s="0" t="n">
        <f aca="false">'02.24 по датам'!X124</f>
        <v>0</v>
      </c>
      <c r="D124" s="0" t="n">
        <f aca="false">'02.24 по датам'!Y124</f>
        <v>0</v>
      </c>
      <c r="E124" s="0" t="n">
        <f aca="false">'02.24 по датам'!Z124</f>
        <v>0</v>
      </c>
      <c r="F124" s="0"/>
      <c r="G124" s="0"/>
      <c r="H124" s="0" t="n">
        <f aca="false">'02.24 по датам'!AP124</f>
        <v>0</v>
      </c>
      <c r="I124" s="0" t="n">
        <f aca="false">'02.24 по датам'!AQ124</f>
        <v>0</v>
      </c>
      <c r="J124" s="0" t="n">
        <f aca="false">'02.24 по датам'!AR124</f>
        <v>0</v>
      </c>
      <c r="K124" s="0"/>
      <c r="L124" s="0"/>
      <c r="M124" s="0" t="n">
        <f aca="false">'02.24 по датам'!BR124</f>
        <v>0</v>
      </c>
      <c r="N124" s="0" t="n">
        <f aca="false">'02.24 по датам'!BS124</f>
        <v>0</v>
      </c>
      <c r="O124" s="0" t="n">
        <f aca="false">'02.24 по датам'!BT124</f>
        <v>0</v>
      </c>
      <c r="P124" s="0"/>
      <c r="Q124" s="0"/>
      <c r="R124" s="0" t="n">
        <f aca="false">'02.24 по датам'!CJ124</f>
        <v>0</v>
      </c>
      <c r="S124" s="0" t="n">
        <f aca="false">'02.24 по датам'!CK124</f>
        <v>0</v>
      </c>
      <c r="T124" s="0" t="n">
        <f aca="false">'02.24 по датам'!CL124</f>
        <v>0</v>
      </c>
      <c r="U124" s="0"/>
      <c r="V124" s="0"/>
      <c r="W124" s="0"/>
      <c r="X124" s="0"/>
      <c r="Y124" s="0" t="n">
        <f aca="false">'02.24 по датам'!DD124</f>
        <v>0</v>
      </c>
      <c r="Z124" s="0" t="n">
        <f aca="false">'02.24 по датам'!DE124</f>
        <v>0</v>
      </c>
      <c r="AA124" s="0" t="n">
        <f aca="false">'02.24 по датам'!DF124</f>
        <v>0</v>
      </c>
      <c r="AB124" s="0"/>
      <c r="AC124" s="0"/>
      <c r="AD124" s="0" t="n">
        <f aca="false">'02.24 по датам'!DV124</f>
        <v>0</v>
      </c>
      <c r="AE124" s="0" t="n">
        <f aca="false">'02.24 по датам'!DW124</f>
        <v>0</v>
      </c>
      <c r="AF124" s="0" t="n">
        <f aca="false">'02.24 по датам'!DX124</f>
        <v>0</v>
      </c>
      <c r="AG124" s="0"/>
      <c r="AH124" s="0"/>
      <c r="AI124" s="0" t="n">
        <f aca="false">'02.24 по датам'!EZ124</f>
        <v>0</v>
      </c>
      <c r="AJ124" s="0" t="n">
        <f aca="false">'02.24 по датам'!FA124</f>
        <v>0</v>
      </c>
      <c r="AK124" s="0" t="n">
        <f aca="false">'02.24 по датам'!FB124</f>
        <v>0</v>
      </c>
      <c r="AL124" s="0"/>
      <c r="AM124" s="0"/>
      <c r="AN124" s="0" t="n">
        <f aca="false">'02.24 по датам'!FO124</f>
        <v>0</v>
      </c>
      <c r="AO124" s="0" t="n">
        <f aca="false">'02.24 по датам'!FP124</f>
        <v>0</v>
      </c>
      <c r="AP124" s="0" t="n">
        <f aca="false">'02.24 по датам'!FQ124</f>
        <v>0</v>
      </c>
      <c r="AQ124" s="0"/>
      <c r="AR124" s="0"/>
      <c r="AS124" s="1837"/>
      <c r="AT124" s="1627"/>
      <c r="AU124" s="1627"/>
      <c r="AV124" s="1631"/>
      <c r="AW124" s="1621"/>
      <c r="AX124" s="1620"/>
      <c r="AY124" s="0"/>
      <c r="AZ124" s="0"/>
      <c r="BA124" s="0"/>
      <c r="BB124" s="0"/>
      <c r="BC124" s="1640"/>
      <c r="BD124" s="1640"/>
      <c r="BE124" s="1842"/>
      <c r="BF124" s="1621"/>
      <c r="BG124" s="1631"/>
      <c r="BH124" s="0" t="n">
        <f aca="false">'02.24 по датам'!II124</f>
        <v>0</v>
      </c>
      <c r="BI124" s="0" t="n">
        <f aca="false">'02.24 по датам'!IJ124</f>
        <v>0</v>
      </c>
      <c r="BJ124" s="0"/>
      <c r="BK124" s="0"/>
      <c r="BL124" s="0" t="n">
        <f aca="false">'02.24 по датам'!IW124</f>
        <v>0</v>
      </c>
      <c r="BM124" s="0" t="n">
        <f aca="false">'02.24 по датам'!IX124</f>
        <v>0</v>
      </c>
      <c r="BN124" s="0" t="n">
        <f aca="false">'02.24 по датам'!IY124</f>
        <v>0</v>
      </c>
      <c r="BO124" s="0"/>
      <c r="BP124" s="0"/>
      <c r="BQ124" s="0"/>
      <c r="BR124" s="0"/>
      <c r="BS124" s="0"/>
      <c r="BT124" s="0"/>
      <c r="BU124" s="0"/>
      <c r="BV124" s="1660"/>
      <c r="BW124" s="1660"/>
      <c r="BX124" s="1660"/>
      <c r="BY124" s="1660"/>
      <c r="BZ124" s="1817"/>
      <c r="CA124" s="0" t="e">
        <f aca="false">CA$4:CA$4+SUMIF($C$5:BZ$5,"Нараст. баланс",$C126:BZ126)+SUMIF($C$7:BW$7,"Итого (с ВНР)",$C126:BW126)-SUMIF($C$5:BZ$5,"Геол. снижение,  т/сут",$C126:BZ126)-SUMIF(BY$7:BZ$7,"Итого",BY126:BZ126)-SUMIF($C$7:BZ$7,"Итого (с ВСП)",$C126:BZ126)</f>
        <v>#VALUE!</v>
      </c>
      <c r="CB124" s="0"/>
      <c r="CC124" s="0" t="n">
        <v>1</v>
      </c>
      <c r="CD124" s="0" t="e">
        <f aca="false">CD$4:CD$4+SUMIF($C$5:BZ$5,"Нараст. баланс",$C126:BZ126)+SUMIF($C$7:BW$7,$C126:BW126)-SUMIF($C$5:BZ$5,"Геол. снижение,  т/сут",$C126:BZ126)-SUMIF(BY$7:BZ$7,"Итого",BY126:BZ126)</f>
        <v>#VALUE!</v>
      </c>
    </row>
    <row r="125" customFormat="false" ht="11.25" hidden="false" customHeight="true" outlineLevel="0" collapsed="false">
      <c r="A125" s="1611"/>
      <c r="B125" s="1670" t="s">
        <v>663</v>
      </c>
      <c r="C125" s="0" t="n">
        <f aca="false">'02.24 по датам'!X125</f>
        <v>0</v>
      </c>
      <c r="D125" s="0" t="n">
        <f aca="false">'02.24 по датам'!Y125</f>
        <v>0</v>
      </c>
      <c r="E125" s="0" t="n">
        <f aca="false">'02.24 по датам'!Z125</f>
        <v>0</v>
      </c>
      <c r="F125" s="0" t="n">
        <f aca="false">COUNTIF(C126:E126,"&gt;"&amp;0)</f>
        <v>0</v>
      </c>
      <c r="G125" s="0"/>
      <c r="H125" s="0" t="n">
        <f aca="false">'02.24 по датам'!AP125</f>
        <v>0</v>
      </c>
      <c r="I125" s="0" t="n">
        <f aca="false">'02.24 по датам'!AQ125</f>
        <v>0</v>
      </c>
      <c r="J125" s="0" t="n">
        <f aca="false">'02.24 по датам'!AR125</f>
        <v>0</v>
      </c>
      <c r="K125" s="0" t="n">
        <f aca="false">COUNTIF(H126:J126,"&gt;"&amp;0)</f>
        <v>0</v>
      </c>
      <c r="L125" s="0"/>
      <c r="M125" s="0" t="n">
        <f aca="false">'02.24 по датам'!BR125</f>
        <v>0</v>
      </c>
      <c r="N125" s="0" t="n">
        <f aca="false">'02.24 по датам'!BS125</f>
        <v>0</v>
      </c>
      <c r="O125" s="0" t="n">
        <f aca="false">'02.24 по датам'!BT125</f>
        <v>0</v>
      </c>
      <c r="P125" s="0" t="n">
        <f aca="false">COUNTIF(M126:O126,"&gt;"&amp;0)</f>
        <v>0</v>
      </c>
      <c r="Q125" s="0"/>
      <c r="R125" s="0" t="n">
        <f aca="false">'02.24 по датам'!CJ125</f>
        <v>0</v>
      </c>
      <c r="S125" s="0" t="n">
        <f aca="false">'02.24 по датам'!CK125</f>
        <v>0</v>
      </c>
      <c r="T125" s="0" t="n">
        <f aca="false">'02.24 по датам'!CL125</f>
        <v>0</v>
      </c>
      <c r="U125" s="0" t="n">
        <f aca="false">COUNTIF(R126:T126,"&gt;"&amp;0)</f>
        <v>0</v>
      </c>
      <c r="V125" s="0"/>
      <c r="W125" s="0" t="n">
        <f aca="false">F125+K125+P125+U125</f>
        <v>0</v>
      </c>
      <c r="X125" s="0"/>
      <c r="Y125" s="0" t="n">
        <f aca="false">'02.24 по датам'!DD125</f>
        <v>0</v>
      </c>
      <c r="Z125" s="0" t="n">
        <f aca="false">'02.24 по датам'!DE125</f>
        <v>0</v>
      </c>
      <c r="AA125" s="0" t="n">
        <f aca="false">'02.24 по датам'!DF125</f>
        <v>0</v>
      </c>
      <c r="AB125" s="0" t="n">
        <f aca="false">SUBTOTAL(9,Y127:AA127)</f>
        <v>0</v>
      </c>
      <c r="AC125" s="0"/>
      <c r="AD125" s="0" t="n">
        <f aca="false">'02.24 по датам'!DV125</f>
        <v>0</v>
      </c>
      <c r="AE125" s="0" t="n">
        <f aca="false">'02.24 по датам'!DW125</f>
        <v>0</v>
      </c>
      <c r="AF125" s="0" t="n">
        <f aca="false">'02.24 по датам'!DX125</f>
        <v>0</v>
      </c>
      <c r="AG125" s="0" t="n">
        <f aca="false">COUNTIF(AD126:AF126,"&gt;"&amp;0)</f>
        <v>0</v>
      </c>
      <c r="AH125" s="0"/>
      <c r="AI125" s="0" t="n">
        <f aca="false">'02.24 по датам'!EZ125</f>
        <v>0</v>
      </c>
      <c r="AJ125" s="0" t="n">
        <f aca="false">'02.24 по датам'!FA125</f>
        <v>0</v>
      </c>
      <c r="AK125" s="0" t="n">
        <f aca="false">'02.24 по датам'!FB125</f>
        <v>0</v>
      </c>
      <c r="AL125" s="0" t="n">
        <f aca="false">COUNTIF(AI126:AK126,"&gt;"&amp;0)</f>
        <v>0</v>
      </c>
      <c r="AM125" s="0"/>
      <c r="AN125" s="0" t="n">
        <f aca="false">'02.24 по датам'!FO125</f>
        <v>0</v>
      </c>
      <c r="AO125" s="0" t="n">
        <f aca="false">'02.24 по датам'!FP125</f>
        <v>0</v>
      </c>
      <c r="AP125" s="0" t="n">
        <f aca="false">'02.24 по датам'!FQ125</f>
        <v>0</v>
      </c>
      <c r="AQ125" s="0" t="n">
        <f aca="false">COUNTIF(AN126:AP126,"&gt;"&amp;0)</f>
        <v>0</v>
      </c>
      <c r="AR125" s="0"/>
      <c r="AS125" s="1844"/>
      <c r="AT125" s="1686"/>
      <c r="AU125" s="1686"/>
      <c r="AV125" s="1690" t="n">
        <f aca="false">SUBTOTAL(9,AS127:AU127)</f>
        <v>0</v>
      </c>
      <c r="AW125" s="1679" t="n">
        <f aca="false">SUBTOTAL(9,AS127:AU127)</f>
        <v>0</v>
      </c>
      <c r="AX125" s="1691"/>
      <c r="AY125" s="0"/>
      <c r="AZ125" s="0"/>
      <c r="BA125" s="0"/>
      <c r="BB125" s="0"/>
      <c r="BC125" s="1700"/>
      <c r="BD125" s="1700"/>
      <c r="BE125" s="1847"/>
      <c r="BF125" s="1679" t="n">
        <f aca="false">SUBTOTAL(9,BC127:BE127)</f>
        <v>0</v>
      </c>
      <c r="BG125" s="1702"/>
      <c r="BH125" s="0" t="n">
        <f aca="false">'02.24 по датам'!II125</f>
        <v>0</v>
      </c>
      <c r="BI125" s="0" t="n">
        <f aca="false">'02.24 по датам'!IJ125</f>
        <v>0</v>
      </c>
      <c r="BJ125" s="0" t="n">
        <f aca="false">SUBTOTAL(9,BH127:BI127)</f>
        <v>0</v>
      </c>
      <c r="BK125" s="0"/>
      <c r="BL125" s="0" t="n">
        <f aca="false">'02.24 по датам'!IW125</f>
        <v>0</v>
      </c>
      <c r="BM125" s="0" t="n">
        <f aca="false">'02.24 по датам'!IX125</f>
        <v>0</v>
      </c>
      <c r="BN125" s="0" t="n">
        <f aca="false">'02.24 по датам'!IY125</f>
        <v>0</v>
      </c>
      <c r="BO125" s="0" t="n">
        <f aca="false">COUNTIF(BL126:BN126,"&gt;"&amp;0)</f>
        <v>0</v>
      </c>
      <c r="BP125" s="0"/>
      <c r="BQ125" s="0"/>
      <c r="BR125" s="0"/>
      <c r="BS125" s="0"/>
      <c r="BT125" s="0"/>
      <c r="BU125" s="0"/>
      <c r="BV125" s="1722"/>
      <c r="BW125" s="1722"/>
      <c r="BX125" s="1722"/>
      <c r="BY125" s="1722"/>
      <c r="BZ125" s="1827"/>
      <c r="CA125" s="0"/>
      <c r="CB125" s="0"/>
      <c r="CC125" s="0" t="n">
        <v>2</v>
      </c>
      <c r="CD125" s="0"/>
    </row>
    <row r="126" customFormat="false" ht="11.25" hidden="false" customHeight="true" outlineLevel="0" collapsed="false">
      <c r="A126" s="1611"/>
      <c r="B126" s="1729" t="s">
        <v>661</v>
      </c>
      <c r="C126" s="0" t="n">
        <f aca="false">'02.24 по датам'!X126</f>
        <v>0</v>
      </c>
      <c r="D126" s="0" t="n">
        <f aca="false">'02.24 по датам'!Y126</f>
        <v>0</v>
      </c>
      <c r="E126" s="0" t="n">
        <f aca="false">'02.24 по датам'!Z126</f>
        <v>0</v>
      </c>
      <c r="F126" s="0" t="n">
        <f aca="false">SUBTOTAL(9,C126:E126)</f>
        <v>0</v>
      </c>
      <c r="G126" s="0" t="n">
        <f aca="false">F126+G122</f>
        <v>350</v>
      </c>
      <c r="H126" s="0" t="n">
        <f aca="false">'02.24 по датам'!AP126</f>
        <v>0</v>
      </c>
      <c r="I126" s="0" t="n">
        <f aca="false">'02.24 по датам'!AQ126</f>
        <v>0</v>
      </c>
      <c r="J126" s="0" t="n">
        <f aca="false">'02.24 по датам'!AR126</f>
        <v>0</v>
      </c>
      <c r="K126" s="0" t="n">
        <f aca="false">SUBTOTAL(9,H126:J126)</f>
        <v>0</v>
      </c>
      <c r="L126" s="0" t="n">
        <f aca="false">K126+L122</f>
        <v>0</v>
      </c>
      <c r="M126" s="0" t="n">
        <f aca="false">'02.24 по датам'!BR126</f>
        <v>0</v>
      </c>
      <c r="N126" s="0" t="n">
        <f aca="false">'02.24 по датам'!BS126</f>
        <v>0</v>
      </c>
      <c r="O126" s="0" t="n">
        <f aca="false">'02.24 по датам'!BT126</f>
        <v>0</v>
      </c>
      <c r="P126" s="0" t="n">
        <f aca="false">SUBTOTAL(9,M126:O126)</f>
        <v>0</v>
      </c>
      <c r="Q126" s="0" t="n">
        <f aca="false">P126+Q122</f>
        <v>0</v>
      </c>
      <c r="R126" s="0" t="n">
        <f aca="false">'02.24 по датам'!CJ126</f>
        <v>0</v>
      </c>
      <c r="S126" s="0" t="n">
        <f aca="false">'02.24 по датам'!CK126</f>
        <v>0</v>
      </c>
      <c r="T126" s="0" t="n">
        <f aca="false">'02.24 по датам'!CL126</f>
        <v>0</v>
      </c>
      <c r="U126" s="0" t="n">
        <f aca="false">SUBTOTAL(9,R126:T126)</f>
        <v>0</v>
      </c>
      <c r="V126" s="0" t="n">
        <f aca="false">U126+V122</f>
        <v>0</v>
      </c>
      <c r="W126" s="0" t="n">
        <f aca="false">+F126+K126+P126+U126</f>
        <v>0</v>
      </c>
      <c r="X126" s="0" t="n">
        <f aca="false">W126+X122</f>
        <v>350</v>
      </c>
      <c r="Y126" s="0" t="n">
        <f aca="false">'02.24 по датам'!DD126</f>
        <v>0</v>
      </c>
      <c r="Z126" s="0" t="n">
        <f aca="false">'02.24 по датам'!DE126</f>
        <v>0</v>
      </c>
      <c r="AA126" s="0" t="n">
        <f aca="false">'02.24 по датам'!DF126</f>
        <v>0</v>
      </c>
      <c r="AB126" s="0" t="n">
        <f aca="false">SUBTOTAL(9,Y126:AA126)</f>
        <v>0</v>
      </c>
      <c r="AC126" s="0" t="n">
        <f aca="false">AB126:AB126+IF($B122:$B122=2,0,AC122:AC122)</f>
        <v>0</v>
      </c>
      <c r="AD126" s="0" t="n">
        <f aca="false">'02.24 по датам'!DV126</f>
        <v>0</v>
      </c>
      <c r="AE126" s="0" t="n">
        <f aca="false">'02.24 по датам'!DW126</f>
        <v>0</v>
      </c>
      <c r="AF126" s="0" t="n">
        <f aca="false">'02.24 по датам'!DX126</f>
        <v>0</v>
      </c>
      <c r="AG126" s="0" t="n">
        <f aca="false">SUBTOTAL(9,AD126:AF126)</f>
        <v>0</v>
      </c>
      <c r="AH126" s="0" t="n">
        <f aca="false">AG126:AG126+IF($B122:$B122=2,0,AH122:AH122)</f>
        <v>0</v>
      </c>
      <c r="AI126" s="0" t="n">
        <f aca="false">'02.24 по датам'!EZ126</f>
        <v>0</v>
      </c>
      <c r="AJ126" s="0" t="n">
        <f aca="false">'02.24 по датам'!FA126</f>
        <v>0</v>
      </c>
      <c r="AK126" s="0" t="n">
        <f aca="false">'02.24 по датам'!FB126</f>
        <v>0</v>
      </c>
      <c r="AL126" s="0" t="n">
        <f aca="false">SUBTOTAL(9,AI126:AK126)</f>
        <v>0</v>
      </c>
      <c r="AM126" s="0" t="n">
        <f aca="false">AL126:AL126+IF($B122:$B122=2,0,AM122:AM122)</f>
        <v>0</v>
      </c>
      <c r="AN126" s="0" t="n">
        <f aca="false">'02.24 по датам'!FO126</f>
        <v>0</v>
      </c>
      <c r="AO126" s="0" t="n">
        <f aca="false">'02.24 по датам'!FP126</f>
        <v>0</v>
      </c>
      <c r="AP126" s="0" t="n">
        <f aca="false">'02.24 по датам'!FQ126</f>
        <v>0</v>
      </c>
      <c r="AQ126" s="0" t="n">
        <f aca="false">SUBTOTAL(9,AN126:AP126)</f>
        <v>0</v>
      </c>
      <c r="AR126" s="0" t="n">
        <f aca="false">AQ126:AQ126+IF($B122:$B122=2,0,AR122:AR122)</f>
        <v>0</v>
      </c>
      <c r="AS126" s="1851"/>
      <c r="AT126" s="1744"/>
      <c r="AU126" s="1744"/>
      <c r="AV126" s="1748" t="n">
        <f aca="false">SUBTOTAL(9,AS126:AU126)</f>
        <v>0</v>
      </c>
      <c r="AW126" s="1738" t="n">
        <f aca="false">SUBTOTAL(9,AS126:AU126)</f>
        <v>0</v>
      </c>
      <c r="AX126" s="1737" t="n">
        <f aca="false">AW126:AW126+IF($B122:$B122=2,0,AX122:AX122)</f>
        <v>50</v>
      </c>
      <c r="AY126" s="0"/>
      <c r="AZ126" s="0" t="e">
        <f aca="false">IF(IF($CE$10=$CE$1,"",CD124-$CE$10)&lt;0,IF($CE$10=$CE$1,"",-CD124+$CE$10),"")</f>
        <v>#VALUE!</v>
      </c>
      <c r="BA126" s="0" t="e">
        <f aca="false">SUBTOTAL(9,AY126:AZ126)</f>
        <v>#VALUE!</v>
      </c>
      <c r="BB126" s="0" t="n">
        <f aca="false">$BB$3+BB122</f>
        <v>347.13</v>
      </c>
      <c r="BC126" s="1757"/>
      <c r="BD126" s="1757"/>
      <c r="BE126" s="1832"/>
      <c r="BF126" s="1738" t="n">
        <f aca="false">SUBTOTAL(9,BC126:BE126)</f>
        <v>0</v>
      </c>
      <c r="BG126" s="1748" t="n">
        <f aca="false">BF126:BF126+IF($B122:$B122=2,0,BG122:BG122)</f>
        <v>50</v>
      </c>
      <c r="BH126" s="0" t="n">
        <f aca="false">'02.24 по датам'!II126</f>
        <v>0</v>
      </c>
      <c r="BI126" s="0" t="n">
        <f aca="false">'02.24 по датам'!IJ126</f>
        <v>0</v>
      </c>
      <c r="BJ126" s="0" t="n">
        <f aca="false">SUBTOTAL(9,BH126:BI126)</f>
        <v>0</v>
      </c>
      <c r="BK126" s="0" t="n">
        <f aca="false">BJ126:BJ126+IF($B122:$B122=2,0,BK122:BK122)</f>
        <v>0</v>
      </c>
      <c r="BL126" s="0" t="n">
        <f aca="false">'02.24 по датам'!IW126</f>
        <v>0</v>
      </c>
      <c r="BM126" s="0" t="n">
        <f aca="false">'02.24 по датам'!IX126</f>
        <v>0</v>
      </c>
      <c r="BN126" s="0" t="n">
        <f aca="false">'02.24 по датам'!IY126</f>
        <v>0</v>
      </c>
      <c r="BO126" s="0" t="n">
        <f aca="false">SUBTOTAL(9,BL126:BN126)</f>
        <v>0</v>
      </c>
      <c r="BP126" s="0" t="n">
        <f aca="false">BO126:BO126+IF($B122:$B122=2,0,BP122:BP122)</f>
        <v>0</v>
      </c>
      <c r="BQ126" s="0"/>
      <c r="BR126" s="0"/>
      <c r="BS126" s="0" t="e">
        <f aca="false">IF(IF($CE$10=$CE$1,"",CD124-$CE$10)&gt;0,IF($CE$10=$CE$1,"",CD124-$CE$10),"")</f>
        <v>#VALUE!</v>
      </c>
      <c r="BT126" s="0" t="e">
        <f aca="false">SUBTOTAL(9,BQ126:BS126)</f>
        <v>#VALUE!</v>
      </c>
      <c r="BU126" s="0" t="n">
        <f aca="false">SUMIF($C$5:BT$5,"Накопленный эффект, т/сут",$C126:BT126)+SUMIF($C$5:BT$5,"Нараст.  по потенциалу",$C126:BT126)-SUMIF($C$5:BT$5,"Нараст. по остановкам",$C126:BT126)-SUMIF($C$5:BT$5,"ИТОГО перевод в ППД",$C126:BT126)-SUMIF($C$5:BT$5,"ИТОГО  нерент, по распоряж.",$C126:BT126)-SUMIF($C$5:BT$5,"ИТОГО ост. дебит от ЗБС, Углуб., ПВЛГ/ПНЛГ",$C126:BT126)</f>
        <v>350</v>
      </c>
      <c r="BV126" s="1771"/>
      <c r="BW126" s="1771"/>
      <c r="BX126" s="1771"/>
      <c r="BY126" s="1771"/>
      <c r="BZ126" s="1764" t="n">
        <f aca="false">SUBTOTAL(9,BV126:BY126)</f>
        <v>0</v>
      </c>
      <c r="CA126" s="0"/>
      <c r="CB126" s="0" t="n">
        <f aca="false">CB$4:CB$4+SUMIF($C$5:BZ$5,"Нараст. по остановкам",$C126:BZ126)-SUMIF($C$5:BZ$5,"Нараст.  по потенциалу",$C126:BZ126)</f>
        <v>31.893</v>
      </c>
      <c r="CC126" s="0" t="n">
        <v>3</v>
      </c>
      <c r="CD126" s="0"/>
    </row>
    <row r="127" customFormat="false" ht="1.5" hidden="false" customHeight="true" outlineLevel="0" collapsed="false">
      <c r="A127" s="1777"/>
      <c r="B127" s="1777"/>
      <c r="C127" s="0" t="n">
        <f aca="false">'02.24 по датам'!X127</f>
        <v>0</v>
      </c>
      <c r="D127" s="0" t="n">
        <f aca="false">'02.24 по датам'!Y127</f>
        <v>0</v>
      </c>
      <c r="E127" s="0" t="n">
        <f aca="false">'02.24 по датам'!Z127</f>
        <v>0</v>
      </c>
      <c r="F127" s="0"/>
      <c r="G127" s="0"/>
      <c r="H127" s="0" t="n">
        <f aca="false">'02.24 по датам'!AP127</f>
        <v>0</v>
      </c>
      <c r="I127" s="0" t="n">
        <f aca="false">'02.24 по датам'!AQ127</f>
        <v>0</v>
      </c>
      <c r="J127" s="0" t="n">
        <f aca="false">'02.24 по датам'!AR127</f>
        <v>0</v>
      </c>
      <c r="K127" s="0"/>
      <c r="L127" s="0"/>
      <c r="M127" s="0" t="n">
        <f aca="false">'02.24 по датам'!BR127</f>
        <v>0</v>
      </c>
      <c r="N127" s="0" t="n">
        <f aca="false">'02.24 по датам'!BS127</f>
        <v>0</v>
      </c>
      <c r="O127" s="0" t="n">
        <f aca="false">'02.24 по датам'!BT127</f>
        <v>0</v>
      </c>
      <c r="P127" s="0"/>
      <c r="Q127" s="0"/>
      <c r="R127" s="0" t="n">
        <f aca="false">'02.24 по датам'!CJ127</f>
        <v>0</v>
      </c>
      <c r="S127" s="0" t="n">
        <f aca="false">'02.24 по датам'!CK127</f>
        <v>0</v>
      </c>
      <c r="T127" s="0" t="n">
        <f aca="false">'02.24 по датам'!CL127</f>
        <v>0</v>
      </c>
      <c r="U127" s="0"/>
      <c r="V127" s="0"/>
      <c r="W127" s="0"/>
      <c r="X127" s="0"/>
      <c r="Y127" s="0" t="n">
        <f aca="false">'02.24 по датам'!DD127</f>
        <v>0</v>
      </c>
      <c r="Z127" s="0" t="n">
        <f aca="false">'02.24 по датам'!DE127</f>
        <v>0</v>
      </c>
      <c r="AA127" s="0" t="n">
        <f aca="false">'02.24 по датам'!DF127</f>
        <v>0</v>
      </c>
      <c r="AB127" s="0"/>
      <c r="AC127" s="0"/>
      <c r="AD127" s="0" t="n">
        <f aca="false">'02.24 по датам'!DV127</f>
        <v>0</v>
      </c>
      <c r="AE127" s="0" t="n">
        <f aca="false">'02.24 по датам'!DW127</f>
        <v>0</v>
      </c>
      <c r="AF127" s="0" t="n">
        <f aca="false">'02.24 по датам'!DX127</f>
        <v>0</v>
      </c>
      <c r="AG127" s="0"/>
      <c r="AH127" s="0"/>
      <c r="AI127" s="0" t="n">
        <f aca="false">'02.24 по датам'!EZ127</f>
        <v>0</v>
      </c>
      <c r="AJ127" s="0" t="n">
        <f aca="false">'02.24 по датам'!FA127</f>
        <v>0</v>
      </c>
      <c r="AK127" s="0" t="n">
        <f aca="false">'02.24 по датам'!FB127</f>
        <v>0</v>
      </c>
      <c r="AL127" s="0"/>
      <c r="AM127" s="0"/>
      <c r="AN127" s="0" t="n">
        <f aca="false">'02.24 по датам'!FO127</f>
        <v>0</v>
      </c>
      <c r="AO127" s="0" t="n">
        <f aca="false">'02.24 по датам'!FP127</f>
        <v>0</v>
      </c>
      <c r="AP127" s="0" t="n">
        <f aca="false">'02.24 по датам'!FQ127</f>
        <v>0</v>
      </c>
      <c r="AQ127" s="0"/>
      <c r="AR127" s="0"/>
      <c r="AS127" s="1779"/>
      <c r="AT127" s="1779"/>
      <c r="AU127" s="1779"/>
      <c r="AV127" s="1783"/>
      <c r="AW127" s="1783"/>
      <c r="AX127" s="1783"/>
      <c r="AY127" s="0"/>
      <c r="AZ127" s="0"/>
      <c r="BA127" s="0"/>
      <c r="BB127" s="1790"/>
      <c r="BC127" s="1757"/>
      <c r="BD127" s="1757"/>
      <c r="BE127" s="1787"/>
      <c r="BF127" s="1783"/>
      <c r="BG127" s="1783"/>
      <c r="BH127" s="0" t="n">
        <f aca="false">'02.24 по датам'!II127</f>
        <v>0</v>
      </c>
      <c r="BI127" s="0" t="n">
        <f aca="false">'02.24 по датам'!IJ127</f>
        <v>0</v>
      </c>
      <c r="BJ127" s="0"/>
      <c r="BK127" s="0"/>
      <c r="BL127" s="0" t="n">
        <f aca="false">'02.24 по датам'!IW127</f>
        <v>0</v>
      </c>
      <c r="BM127" s="0" t="n">
        <f aca="false">'02.24 по датам'!IX127</f>
        <v>0</v>
      </c>
      <c r="BN127" s="0" t="n">
        <f aca="false">'02.24 по датам'!IY127</f>
        <v>0</v>
      </c>
      <c r="BO127" s="0"/>
      <c r="BP127" s="0"/>
      <c r="BQ127" s="0"/>
      <c r="BR127" s="0"/>
      <c r="BS127" s="0"/>
      <c r="BT127" s="0"/>
      <c r="BU127" s="0"/>
      <c r="BV127" s="1792"/>
      <c r="BW127" s="1792"/>
      <c r="BX127" s="1792"/>
      <c r="BY127" s="1792"/>
      <c r="BZ127" s="1792"/>
      <c r="CA127" s="0"/>
      <c r="CB127" s="0"/>
      <c r="CC127" s="0" t="n">
        <v>4</v>
      </c>
      <c r="CD127" s="0"/>
      <c r="CE127" s="1797"/>
    </row>
    <row r="128" customFormat="false" ht="11.25" hidden="true" customHeight="true" outlineLevel="0" collapsed="false">
      <c r="A128" s="1611" t="n">
        <f aca="false">A124+1</f>
        <v>45352</v>
      </c>
      <c r="B128" s="1612" t="s">
        <v>662</v>
      </c>
      <c r="C128" s="0" t="n">
        <f aca="false">'02.24 по датам'!X128</f>
        <v>0</v>
      </c>
      <c r="D128" s="0" t="n">
        <f aca="false">'02.24 по датам'!Y128</f>
        <v>0</v>
      </c>
      <c r="E128" s="0" t="n">
        <f aca="false">'02.24 по датам'!Z128</f>
        <v>0</v>
      </c>
      <c r="F128" s="0"/>
      <c r="G128" s="0"/>
      <c r="H128" s="0" t="n">
        <f aca="false">'02.24 по датам'!AP128</f>
        <v>0</v>
      </c>
      <c r="I128" s="0" t="n">
        <f aca="false">'02.24 по датам'!AQ128</f>
        <v>0</v>
      </c>
      <c r="J128" s="0" t="n">
        <f aca="false">'02.24 по датам'!AR128</f>
        <v>0</v>
      </c>
      <c r="K128" s="0"/>
      <c r="L128" s="0"/>
      <c r="M128" s="0" t="n">
        <f aca="false">'02.24 по датам'!BR128</f>
        <v>0</v>
      </c>
      <c r="N128" s="0" t="n">
        <f aca="false">'02.24 по датам'!BS128</f>
        <v>0</v>
      </c>
      <c r="O128" s="0" t="n">
        <f aca="false">'02.24 по датам'!BT128</f>
        <v>0</v>
      </c>
      <c r="P128" s="0"/>
      <c r="Q128" s="0"/>
      <c r="R128" s="0" t="n">
        <f aca="false">'02.24 по датам'!CJ128</f>
        <v>0</v>
      </c>
      <c r="S128" s="0" t="n">
        <f aca="false">'02.24 по датам'!CK128</f>
        <v>0</v>
      </c>
      <c r="T128" s="0" t="n">
        <f aca="false">'02.24 по датам'!CL128</f>
        <v>0</v>
      </c>
      <c r="U128" s="0"/>
      <c r="V128" s="0"/>
      <c r="W128" s="0"/>
      <c r="X128" s="0"/>
      <c r="Y128" s="0" t="n">
        <f aca="false">'02.24 по датам'!DD128</f>
        <v>0</v>
      </c>
      <c r="Z128" s="0" t="n">
        <f aca="false">'02.24 по датам'!DE128</f>
        <v>0</v>
      </c>
      <c r="AA128" s="0" t="n">
        <f aca="false">'02.24 по датам'!DF128</f>
        <v>0</v>
      </c>
      <c r="AB128" s="0"/>
      <c r="AC128" s="0"/>
      <c r="AD128" s="0" t="n">
        <f aca="false">'02.24 по датам'!DV128</f>
        <v>0</v>
      </c>
      <c r="AE128" s="0" t="n">
        <f aca="false">'02.24 по датам'!DW128</f>
        <v>0</v>
      </c>
      <c r="AF128" s="0" t="n">
        <f aca="false">'02.24 по датам'!DX128</f>
        <v>0</v>
      </c>
      <c r="AG128" s="0"/>
      <c r="AH128" s="0"/>
      <c r="AI128" s="0" t="n">
        <f aca="false">'02.24 по датам'!EZ128</f>
        <v>0</v>
      </c>
      <c r="AJ128" s="0" t="n">
        <f aca="false">'02.24 по датам'!FA128</f>
        <v>0</v>
      </c>
      <c r="AK128" s="0" t="n">
        <f aca="false">'02.24 по датам'!FB128</f>
        <v>0</v>
      </c>
      <c r="AL128" s="0"/>
      <c r="AM128" s="0"/>
      <c r="AN128" s="0" t="n">
        <f aca="false">'02.24 по датам'!FO128</f>
        <v>0</v>
      </c>
      <c r="AO128" s="0" t="n">
        <f aca="false">'02.24 по датам'!FP128</f>
        <v>0</v>
      </c>
      <c r="AP128" s="0" t="n">
        <f aca="false">'02.24 по датам'!FQ128</f>
        <v>0</v>
      </c>
      <c r="AQ128" s="0"/>
      <c r="AR128" s="0"/>
      <c r="AS128" s="1837"/>
      <c r="AT128" s="1627"/>
      <c r="AU128" s="1627"/>
      <c r="AV128" s="1631"/>
      <c r="AW128" s="1621"/>
      <c r="AX128" s="1620"/>
      <c r="AY128" s="0"/>
      <c r="AZ128" s="0"/>
      <c r="BA128" s="0"/>
      <c r="BB128" s="0"/>
      <c r="BC128" s="1640"/>
      <c r="BD128" s="1640"/>
      <c r="BE128" s="1842"/>
      <c r="BF128" s="1621"/>
      <c r="BG128" s="1631"/>
      <c r="BH128" s="0" t="n">
        <f aca="false">'02.24 по датам'!II128</f>
        <v>0</v>
      </c>
      <c r="BI128" s="0" t="n">
        <f aca="false">'02.24 по датам'!IJ128</f>
        <v>0</v>
      </c>
      <c r="BJ128" s="0"/>
      <c r="BK128" s="0"/>
      <c r="BL128" s="0" t="n">
        <f aca="false">'02.24 по датам'!IW128</f>
        <v>0</v>
      </c>
      <c r="BM128" s="0" t="n">
        <f aca="false">'02.24 по датам'!IX128</f>
        <v>0</v>
      </c>
      <c r="BN128" s="0" t="n">
        <f aca="false">'02.24 по датам'!IY128</f>
        <v>0</v>
      </c>
      <c r="BO128" s="0"/>
      <c r="BP128" s="0"/>
      <c r="BQ128" s="0"/>
      <c r="BR128" s="0"/>
      <c r="BS128" s="0"/>
      <c r="BT128" s="0"/>
      <c r="BU128" s="0"/>
      <c r="BV128" s="1660"/>
      <c r="BW128" s="1660"/>
      <c r="BX128" s="1660"/>
      <c r="BY128" s="1660"/>
      <c r="BZ128" s="1817"/>
      <c r="CA128" s="0" t="e">
        <f aca="false">CA$4:CA$4+SUMIF($C$5:BZ$5,"Нараст. баланс",$C130:BZ130)+SUMIF($C$7:BW$7,"Итого (с ВНР)",$C130:BW130)-SUMIF($C$5:BZ$5,"Геол. снижение,  т/сут",$C130:BZ130)-SUMIF(BY$7:BZ$7,"Итого",BY130:BZ130)-SUMIF($C$7:BZ$7,"Итого (с ВСП)",$C130:BZ130)</f>
        <v>#VALUE!</v>
      </c>
      <c r="CB128" s="0"/>
      <c r="CC128" s="0" t="n">
        <v>1</v>
      </c>
      <c r="CD128" s="0" t="e">
        <f aca="false">CD$4:CD$4+SUMIF($C$5:BZ$5,"Нараст. баланс",$C130:BZ130)+SUMIF($C$7:BW$7,$C130:BW130)-SUMIF($C$5:BZ$5,"Геол. снижение,  т/сут",$C130:BZ130)-SUMIF(BY$7:BZ$7,"Итого",BY130:BZ130)</f>
        <v>#VALUE!</v>
      </c>
    </row>
    <row r="129" customFormat="false" ht="11.25" hidden="true" customHeight="true" outlineLevel="0" collapsed="false">
      <c r="A129" s="1611"/>
      <c r="B129" s="1670" t="s">
        <v>663</v>
      </c>
      <c r="C129" s="0" t="n">
        <f aca="false">'02.24 по датам'!X129</f>
        <v>0</v>
      </c>
      <c r="D129" s="0" t="n">
        <f aca="false">'02.24 по датам'!Y129</f>
        <v>0</v>
      </c>
      <c r="E129" s="0" t="n">
        <f aca="false">'02.24 по датам'!Z129</f>
        <v>0</v>
      </c>
      <c r="F129" s="0" t="n">
        <f aca="false">COUNTIF(C130:E130,"&gt;"&amp;0)</f>
        <v>0</v>
      </c>
      <c r="G129" s="0"/>
      <c r="H129" s="0" t="n">
        <f aca="false">'02.24 по датам'!AP129</f>
        <v>0</v>
      </c>
      <c r="I129" s="0" t="n">
        <f aca="false">'02.24 по датам'!AQ129</f>
        <v>0</v>
      </c>
      <c r="J129" s="0" t="n">
        <f aca="false">'02.24 по датам'!AR129</f>
        <v>0</v>
      </c>
      <c r="K129" s="0" t="n">
        <f aca="false">COUNTIF(H130:J130,"&gt;"&amp;0)</f>
        <v>0</v>
      </c>
      <c r="L129" s="0"/>
      <c r="M129" s="0" t="n">
        <f aca="false">'02.24 по датам'!BR129</f>
        <v>0</v>
      </c>
      <c r="N129" s="0" t="n">
        <f aca="false">'02.24 по датам'!BS129</f>
        <v>0</v>
      </c>
      <c r="O129" s="0" t="n">
        <f aca="false">'02.24 по датам'!BT129</f>
        <v>0</v>
      </c>
      <c r="P129" s="0" t="n">
        <f aca="false">COUNTIF(M130:O130,"&gt;"&amp;0)</f>
        <v>0</v>
      </c>
      <c r="Q129" s="0"/>
      <c r="R129" s="0" t="n">
        <f aca="false">'02.24 по датам'!CJ129</f>
        <v>0</v>
      </c>
      <c r="S129" s="0" t="n">
        <f aca="false">'02.24 по датам'!CK129</f>
        <v>0</v>
      </c>
      <c r="T129" s="0" t="n">
        <f aca="false">'02.24 по датам'!CL129</f>
        <v>0</v>
      </c>
      <c r="U129" s="0" t="n">
        <f aca="false">COUNTIF(R130:T130,"&gt;"&amp;0)</f>
        <v>0</v>
      </c>
      <c r="V129" s="0"/>
      <c r="W129" s="0" t="n">
        <f aca="false">F129+K129+P129+U129</f>
        <v>0</v>
      </c>
      <c r="X129" s="0"/>
      <c r="Y129" s="0" t="n">
        <f aca="false">'02.24 по датам'!DD129</f>
        <v>0</v>
      </c>
      <c r="Z129" s="0" t="n">
        <f aca="false">'02.24 по датам'!DE129</f>
        <v>0</v>
      </c>
      <c r="AA129" s="0" t="n">
        <f aca="false">'02.24 по датам'!DF129</f>
        <v>0</v>
      </c>
      <c r="AB129" s="0" t="n">
        <f aca="false">SUBTOTAL(9,Y131:AA131)</f>
        <v>0</v>
      </c>
      <c r="AC129" s="0"/>
      <c r="AD129" s="0" t="n">
        <f aca="false">'02.24 по датам'!DV129</f>
        <v>0</v>
      </c>
      <c r="AE129" s="0" t="n">
        <f aca="false">'02.24 по датам'!DW129</f>
        <v>0</v>
      </c>
      <c r="AF129" s="0" t="n">
        <f aca="false">'02.24 по датам'!DX129</f>
        <v>0</v>
      </c>
      <c r="AG129" s="0" t="n">
        <f aca="false">COUNTIF(AD130:AF130,"&gt;"&amp;0)</f>
        <v>0</v>
      </c>
      <c r="AH129" s="0"/>
      <c r="AI129" s="0" t="n">
        <f aca="false">'02.24 по датам'!EZ129</f>
        <v>0</v>
      </c>
      <c r="AJ129" s="0" t="n">
        <f aca="false">'02.24 по датам'!FA129</f>
        <v>0</v>
      </c>
      <c r="AK129" s="0" t="n">
        <f aca="false">'02.24 по датам'!FB129</f>
        <v>0</v>
      </c>
      <c r="AL129" s="0" t="n">
        <f aca="false">COUNTIF(AI130:AK130,"&gt;"&amp;0)</f>
        <v>0</v>
      </c>
      <c r="AM129" s="0"/>
      <c r="AN129" s="0" t="n">
        <f aca="false">'02.24 по датам'!FO129</f>
        <v>0</v>
      </c>
      <c r="AO129" s="0" t="n">
        <f aca="false">'02.24 по датам'!FP129</f>
        <v>0</v>
      </c>
      <c r="AP129" s="0" t="n">
        <f aca="false">'02.24 по датам'!FQ129</f>
        <v>0</v>
      </c>
      <c r="AQ129" s="0" t="n">
        <f aca="false">COUNTIF(AN130:AP130,"&gt;"&amp;0)</f>
        <v>0</v>
      </c>
      <c r="AR129" s="0"/>
      <c r="AS129" s="1844"/>
      <c r="AT129" s="1686"/>
      <c r="AU129" s="1686"/>
      <c r="AV129" s="1690" t="n">
        <f aca="false">SUBTOTAL(9,AS131:AU131)</f>
        <v>0</v>
      </c>
      <c r="AW129" s="1679" t="n">
        <f aca="false">SUBTOTAL(9,AS131:AU131)</f>
        <v>0</v>
      </c>
      <c r="AX129" s="1691"/>
      <c r="AY129" s="0"/>
      <c r="AZ129" s="0"/>
      <c r="BA129" s="0"/>
      <c r="BB129" s="0"/>
      <c r="BC129" s="1700"/>
      <c r="BD129" s="1700"/>
      <c r="BE129" s="1847"/>
      <c r="BF129" s="1679" t="n">
        <f aca="false">SUBTOTAL(9,BC131:BE131)</f>
        <v>0</v>
      </c>
      <c r="BG129" s="1702"/>
      <c r="BH129" s="0" t="n">
        <f aca="false">'02.24 по датам'!II129</f>
        <v>0</v>
      </c>
      <c r="BI129" s="0" t="n">
        <f aca="false">'02.24 по датам'!IJ129</f>
        <v>0</v>
      </c>
      <c r="BJ129" s="0" t="n">
        <f aca="false">SUBTOTAL(9,BH131:BI131)</f>
        <v>0</v>
      </c>
      <c r="BK129" s="0"/>
      <c r="BL129" s="0" t="n">
        <f aca="false">'02.24 по датам'!IW129</f>
        <v>0</v>
      </c>
      <c r="BM129" s="0" t="n">
        <f aca="false">'02.24 по датам'!IX129</f>
        <v>0</v>
      </c>
      <c r="BN129" s="0" t="n">
        <f aca="false">'02.24 по датам'!IY129</f>
        <v>0</v>
      </c>
      <c r="BO129" s="0" t="n">
        <f aca="false">COUNTIF(BL130:BN130,"&gt;"&amp;0)</f>
        <v>0</v>
      </c>
      <c r="BP129" s="0"/>
      <c r="BQ129" s="0"/>
      <c r="BR129" s="0"/>
      <c r="BS129" s="0"/>
      <c r="BT129" s="0"/>
      <c r="BU129" s="0"/>
      <c r="BV129" s="1722"/>
      <c r="BW129" s="1722"/>
      <c r="BX129" s="1722"/>
      <c r="BY129" s="1722"/>
      <c r="BZ129" s="1827"/>
      <c r="CA129" s="0"/>
      <c r="CB129" s="0"/>
      <c r="CC129" s="0" t="n">
        <v>2</v>
      </c>
      <c r="CD129" s="0"/>
    </row>
    <row r="130" customFormat="false" ht="11.25" hidden="true" customHeight="true" outlineLevel="0" collapsed="false">
      <c r="A130" s="1611"/>
      <c r="B130" s="1729" t="s">
        <v>661</v>
      </c>
      <c r="C130" s="0" t="n">
        <f aca="false">'02.24 по датам'!X130</f>
        <v>0</v>
      </c>
      <c r="D130" s="0" t="n">
        <f aca="false">'02.24 по датам'!Y130</f>
        <v>0</v>
      </c>
      <c r="E130" s="0" t="n">
        <f aca="false">'02.24 по датам'!Z130</f>
        <v>0</v>
      </c>
      <c r="F130" s="0" t="n">
        <f aca="false">SUBTOTAL(9,C130:E130)</f>
        <v>0</v>
      </c>
      <c r="G130" s="0" t="n">
        <f aca="false">F130+G126</f>
        <v>350</v>
      </c>
      <c r="H130" s="0" t="n">
        <f aca="false">'02.24 по датам'!AP130</f>
        <v>0</v>
      </c>
      <c r="I130" s="0" t="n">
        <f aca="false">'02.24 по датам'!AQ130</f>
        <v>0</v>
      </c>
      <c r="J130" s="0" t="n">
        <f aca="false">'02.24 по датам'!AR130</f>
        <v>0</v>
      </c>
      <c r="K130" s="0" t="n">
        <f aca="false">SUBTOTAL(9,H130:J130)</f>
        <v>0</v>
      </c>
      <c r="L130" s="0" t="n">
        <f aca="false">K130+L126</f>
        <v>0</v>
      </c>
      <c r="M130" s="0" t="n">
        <f aca="false">'02.24 по датам'!BR130</f>
        <v>0</v>
      </c>
      <c r="N130" s="0" t="n">
        <f aca="false">'02.24 по датам'!BS130</f>
        <v>0</v>
      </c>
      <c r="O130" s="0" t="n">
        <f aca="false">'02.24 по датам'!BT130</f>
        <v>0</v>
      </c>
      <c r="P130" s="0" t="n">
        <f aca="false">SUBTOTAL(9,M130:O130)</f>
        <v>0</v>
      </c>
      <c r="Q130" s="0" t="n">
        <f aca="false">P130+Q126</f>
        <v>0</v>
      </c>
      <c r="R130" s="0" t="n">
        <f aca="false">'02.24 по датам'!CJ130</f>
        <v>0</v>
      </c>
      <c r="S130" s="0" t="n">
        <f aca="false">'02.24 по датам'!CK130</f>
        <v>0</v>
      </c>
      <c r="T130" s="0" t="n">
        <f aca="false">'02.24 по датам'!CL130</f>
        <v>0</v>
      </c>
      <c r="U130" s="0" t="n">
        <f aca="false">SUBTOTAL(9,R130:T130)</f>
        <v>0</v>
      </c>
      <c r="V130" s="0" t="n">
        <f aca="false">U130+V126</f>
        <v>0</v>
      </c>
      <c r="W130" s="0" t="n">
        <f aca="false">+F130+K130+P130+U130</f>
        <v>0</v>
      </c>
      <c r="X130" s="0" t="n">
        <f aca="false">W130+X126</f>
        <v>350</v>
      </c>
      <c r="Y130" s="0" t="n">
        <f aca="false">'02.24 по датам'!DD130</f>
        <v>0</v>
      </c>
      <c r="Z130" s="0" t="n">
        <f aca="false">'02.24 по датам'!DE130</f>
        <v>0</v>
      </c>
      <c r="AA130" s="0" t="n">
        <f aca="false">'02.24 по датам'!DF130</f>
        <v>0</v>
      </c>
      <c r="AB130" s="0" t="n">
        <f aca="false">SUBTOTAL(9,Y130:AA130)</f>
        <v>0</v>
      </c>
      <c r="AC130" s="0" t="n">
        <f aca="false">AB130+IF($B126:$B126=2,0,AC126:AC126)</f>
        <v>0</v>
      </c>
      <c r="AD130" s="0" t="n">
        <f aca="false">'02.24 по датам'!DV130</f>
        <v>0</v>
      </c>
      <c r="AE130" s="0" t="n">
        <f aca="false">'02.24 по датам'!DW130</f>
        <v>0</v>
      </c>
      <c r="AF130" s="0" t="n">
        <f aca="false">'02.24 по датам'!DX130</f>
        <v>0</v>
      </c>
      <c r="AG130" s="0" t="n">
        <f aca="false">SUBTOTAL(9,AD130:AF130)</f>
        <v>0</v>
      </c>
      <c r="AH130" s="0" t="n">
        <f aca="false">AG130+IF($B126:$B126=2,0,AH126:AH126)</f>
        <v>0</v>
      </c>
      <c r="AI130" s="0" t="n">
        <f aca="false">'02.24 по датам'!EZ130</f>
        <v>0</v>
      </c>
      <c r="AJ130" s="0" t="n">
        <f aca="false">'02.24 по датам'!FA130</f>
        <v>0</v>
      </c>
      <c r="AK130" s="0" t="n">
        <f aca="false">'02.24 по датам'!FB130</f>
        <v>0</v>
      </c>
      <c r="AL130" s="0" t="n">
        <f aca="false">SUBTOTAL(9,AI130:AK130)</f>
        <v>0</v>
      </c>
      <c r="AM130" s="0" t="n">
        <f aca="false">AL130+IF($B126:$B126=2,0,AM126:AM126)</f>
        <v>0</v>
      </c>
      <c r="AN130" s="0" t="n">
        <f aca="false">'02.24 по датам'!FO130</f>
        <v>0</v>
      </c>
      <c r="AO130" s="0" t="n">
        <f aca="false">'02.24 по датам'!FP130</f>
        <v>0</v>
      </c>
      <c r="AP130" s="0" t="n">
        <f aca="false">'02.24 по датам'!FQ130</f>
        <v>0</v>
      </c>
      <c r="AQ130" s="0" t="n">
        <f aca="false">SUBTOTAL(9,AN130:AP130)</f>
        <v>0</v>
      </c>
      <c r="AR130" s="0" t="n">
        <f aca="false">AQ130+IF($B126:$B126=2,0,AR126:AR126)</f>
        <v>0</v>
      </c>
      <c r="AS130" s="1851"/>
      <c r="AT130" s="1744"/>
      <c r="AU130" s="1744"/>
      <c r="AV130" s="1748" t="n">
        <f aca="false">SUBTOTAL(9,AS130:AU130)</f>
        <v>0</v>
      </c>
      <c r="AW130" s="1738" t="n">
        <f aca="false">SUBTOTAL(9,AS130:AU130)</f>
        <v>0</v>
      </c>
      <c r="AX130" s="1737" t="n">
        <f aca="false">AW130+IF($B126:$B126=2,0,AX126:AX126)</f>
        <v>50</v>
      </c>
      <c r="AY130" s="0"/>
      <c r="AZ130" s="0" t="e">
        <f aca="false">IF(IF($CE$10=$CE$1,"",CD128-$CE$10)&lt;0,IF($CE$10=$CE$1,"",-CD128+$CE$10),"")</f>
        <v>#VALUE!</v>
      </c>
      <c r="BA130" s="0" t="e">
        <f aca="false">SUBTOTAL(9,AY130:AZ130)</f>
        <v>#VALUE!</v>
      </c>
      <c r="BB130" s="0" t="n">
        <f aca="false">$BB$3+BB126</f>
        <v>359.1</v>
      </c>
      <c r="BC130" s="1757"/>
      <c r="BD130" s="1757"/>
      <c r="BE130" s="1832"/>
      <c r="BF130" s="1738" t="n">
        <f aca="false">SUBTOTAL(9,BC130:BE130)</f>
        <v>0</v>
      </c>
      <c r="BG130" s="1748" t="n">
        <f aca="false">BF130+IF($B126:$B126=2,0,BG126:BG126)</f>
        <v>50</v>
      </c>
      <c r="BH130" s="0" t="n">
        <f aca="false">'02.24 по датам'!II130</f>
        <v>0</v>
      </c>
      <c r="BI130" s="0" t="n">
        <f aca="false">'02.24 по датам'!IJ130</f>
        <v>0</v>
      </c>
      <c r="BJ130" s="0" t="n">
        <f aca="false">SUBTOTAL(9,BH130:BI130)</f>
        <v>0</v>
      </c>
      <c r="BK130" s="0" t="n">
        <f aca="false">BJ130:BJ130+IF($B126:$B126=2,0,BK126:BK126)</f>
        <v>0</v>
      </c>
      <c r="BL130" s="0" t="n">
        <f aca="false">'02.24 по датам'!IW130</f>
        <v>0</v>
      </c>
      <c r="BM130" s="0" t="n">
        <f aca="false">'02.24 по датам'!IX130</f>
        <v>0</v>
      </c>
      <c r="BN130" s="0" t="n">
        <f aca="false">'02.24 по датам'!IY130</f>
        <v>0</v>
      </c>
      <c r="BO130" s="0" t="n">
        <f aca="false">SUBTOTAL(9,BL130:BN130)</f>
        <v>0</v>
      </c>
      <c r="BP130" s="0" t="n">
        <f aca="false">BO130+IF($B126:$B126=2,0,BP126:BP126)</f>
        <v>0</v>
      </c>
      <c r="BQ130" s="0"/>
      <c r="BR130" s="0"/>
      <c r="BS130" s="0" t="e">
        <f aca="false">IF(IF($CE$10=$CE$1,"",CD128-$CE$10)&gt;0,IF($CE$10=$CE$1,"",CD128-$CE$10),"")</f>
        <v>#VALUE!</v>
      </c>
      <c r="BT130" s="0" t="e">
        <f aca="false">SUBTOTAL(9,BQ130:BS130)</f>
        <v>#VALUE!</v>
      </c>
      <c r="BU130" s="0" t="n">
        <f aca="false">SUMIF($C$5:BT$5,"Накопленный эффект, т/сут",$C130:BT130)+SUMIF($C$5:BT$5,"Нараст.  по потенциалу",$C130:BT130)-SUMIF($C$5:BT$5,"Нараст. по остановкам",$C130:BT130)-SUMIF($C$5:BT$5,"ИТОГО перевод в ППД",$C130:BT130)-SUMIF($C$5:BT$5,"ИТОГО  нерент, по распоряж.",$C130:BT130)-SUMIF($C$5:BT$5,"ИТОГО ост. дебит от ЗБС, Углуб., ПВЛГ/ПНЛГ",$C130:BT130)</f>
        <v>350</v>
      </c>
      <c r="BV130" s="1771"/>
      <c r="BW130" s="1771"/>
      <c r="BX130" s="1771"/>
      <c r="BY130" s="1771"/>
      <c r="BZ130" s="1764" t="n">
        <f aca="false">SUBTOTAL(9,BV130:BY130)</f>
        <v>0</v>
      </c>
      <c r="CA130" s="0"/>
      <c r="CB130" s="0" t="n">
        <f aca="false">CB$4:CB$4+SUMIF($C$5:BZ$5,"Нараст. по остановкам",$C130:BZ130)-SUMIF($C$5:BZ$5,"Нараст.  по потенциалу",$C130:BZ130)</f>
        <v>31.893</v>
      </c>
      <c r="CC130" s="0" t="n">
        <v>3</v>
      </c>
      <c r="CD130" s="0"/>
    </row>
    <row r="131" customFormat="false" ht="1.5" hidden="true" customHeight="true" outlineLevel="0" collapsed="false">
      <c r="A131" s="1777"/>
      <c r="B131" s="1777"/>
      <c r="C131" s="0" t="n">
        <f aca="false">'02.24 по датам'!X131</f>
        <v>0</v>
      </c>
      <c r="D131" s="0" t="n">
        <f aca="false">'02.24 по датам'!Y131</f>
        <v>0</v>
      </c>
      <c r="E131" s="0" t="n">
        <f aca="false">'02.24 по датам'!Z131</f>
        <v>0</v>
      </c>
      <c r="F131" s="0"/>
      <c r="G131" s="0"/>
      <c r="H131" s="0" t="n">
        <f aca="false">'02.24 по датам'!AP131</f>
        <v>0</v>
      </c>
      <c r="I131" s="0" t="n">
        <f aca="false">'02.24 по датам'!AQ131</f>
        <v>0</v>
      </c>
      <c r="J131" s="0" t="n">
        <f aca="false">'02.24 по датам'!AR131</f>
        <v>0</v>
      </c>
      <c r="K131" s="0"/>
      <c r="L131" s="0"/>
      <c r="M131" s="0" t="n">
        <f aca="false">'02.24 по датам'!BR131</f>
        <v>0</v>
      </c>
      <c r="N131" s="0" t="n">
        <f aca="false">'02.24 по датам'!BS131</f>
        <v>0</v>
      </c>
      <c r="O131" s="0" t="n">
        <f aca="false">'02.24 по датам'!BT131</f>
        <v>0</v>
      </c>
      <c r="P131" s="0"/>
      <c r="Q131" s="0"/>
      <c r="R131" s="0" t="n">
        <f aca="false">'02.24 по датам'!CJ131</f>
        <v>0</v>
      </c>
      <c r="S131" s="0" t="n">
        <f aca="false">'02.24 по датам'!CK131</f>
        <v>0</v>
      </c>
      <c r="T131" s="0" t="n">
        <f aca="false">'02.24 по датам'!CL131</f>
        <v>0</v>
      </c>
      <c r="U131" s="0"/>
      <c r="V131" s="0"/>
      <c r="W131" s="0"/>
      <c r="X131" s="0"/>
      <c r="Y131" s="0" t="n">
        <f aca="false">'02.24 по датам'!DD131</f>
        <v>0</v>
      </c>
      <c r="Z131" s="0" t="n">
        <f aca="false">'02.24 по датам'!DE131</f>
        <v>0</v>
      </c>
      <c r="AA131" s="0" t="n">
        <f aca="false">'02.24 по датам'!DF131</f>
        <v>0</v>
      </c>
      <c r="AB131" s="0"/>
      <c r="AC131" s="0"/>
      <c r="AD131" s="0" t="n">
        <f aca="false">'02.24 по датам'!DV131</f>
        <v>0</v>
      </c>
      <c r="AE131" s="0" t="n">
        <f aca="false">'02.24 по датам'!DW131</f>
        <v>0</v>
      </c>
      <c r="AF131" s="0" t="n">
        <f aca="false">'02.24 по датам'!DX131</f>
        <v>0</v>
      </c>
      <c r="AG131" s="0"/>
      <c r="AH131" s="0"/>
      <c r="AI131" s="0" t="n">
        <f aca="false">'02.24 по датам'!EZ131</f>
        <v>0</v>
      </c>
      <c r="AJ131" s="0" t="n">
        <f aca="false">'02.24 по датам'!FA131</f>
        <v>0</v>
      </c>
      <c r="AK131" s="0" t="n">
        <f aca="false">'02.24 по датам'!FB131</f>
        <v>0</v>
      </c>
      <c r="AL131" s="0"/>
      <c r="AM131" s="0"/>
      <c r="AN131" s="0" t="n">
        <f aca="false">'02.24 по датам'!FO131</f>
        <v>0</v>
      </c>
      <c r="AO131" s="0" t="n">
        <f aca="false">'02.24 по датам'!FP131</f>
        <v>0</v>
      </c>
      <c r="AP131" s="0" t="n">
        <f aca="false">'02.24 по датам'!FQ131</f>
        <v>0</v>
      </c>
      <c r="AQ131" s="0"/>
      <c r="AR131" s="0"/>
      <c r="AS131" s="1779"/>
      <c r="AT131" s="1779"/>
      <c r="AU131" s="1779"/>
      <c r="AV131" s="1783"/>
      <c r="AW131" s="1783"/>
      <c r="AX131" s="1783"/>
      <c r="AY131" s="0"/>
      <c r="AZ131" s="0"/>
      <c r="BA131" s="0"/>
      <c r="BB131" s="1790"/>
      <c r="BC131" s="1757"/>
      <c r="BD131" s="1757"/>
      <c r="BE131" s="1787"/>
      <c r="BF131" s="1783"/>
      <c r="BG131" s="1783"/>
      <c r="BH131" s="0" t="n">
        <f aca="false">'02.24 по датам'!II131</f>
        <v>0</v>
      </c>
      <c r="BI131" s="0" t="n">
        <f aca="false">'02.24 по датам'!IJ131</f>
        <v>0</v>
      </c>
      <c r="BJ131" s="0"/>
      <c r="BK131" s="0"/>
      <c r="BL131" s="0" t="n">
        <f aca="false">'02.24 по датам'!IW131</f>
        <v>0</v>
      </c>
      <c r="BM131" s="0" t="n">
        <f aca="false">'02.24 по датам'!IX131</f>
        <v>0</v>
      </c>
      <c r="BN131" s="0" t="n">
        <f aca="false">'02.24 по датам'!IY131</f>
        <v>0</v>
      </c>
      <c r="BO131" s="0"/>
      <c r="BP131" s="0"/>
      <c r="BQ131" s="0"/>
      <c r="BR131" s="0"/>
      <c r="BS131" s="0"/>
      <c r="BT131" s="0"/>
      <c r="BU131" s="0"/>
      <c r="BV131" s="1792"/>
      <c r="BW131" s="1792"/>
      <c r="BX131" s="1792"/>
      <c r="BY131" s="1792"/>
      <c r="BZ131" s="1792"/>
      <c r="CA131" s="0"/>
      <c r="CB131" s="0"/>
      <c r="CC131" s="0" t="n">
        <v>4</v>
      </c>
      <c r="CD131" s="0"/>
      <c r="CE131" s="1797"/>
    </row>
    <row r="132" customFormat="false" ht="11.25" hidden="true" customHeight="true" outlineLevel="0" collapsed="false">
      <c r="A132" s="1611" t="n">
        <f aca="false">A128+1</f>
        <v>45353</v>
      </c>
      <c r="B132" s="1612" t="s">
        <v>662</v>
      </c>
      <c r="C132" s="0" t="n">
        <f aca="false">'02.24 по датам'!X132</f>
        <v>0</v>
      </c>
      <c r="D132" s="0" t="n">
        <f aca="false">'02.24 по датам'!Y132</f>
        <v>0</v>
      </c>
      <c r="E132" s="0" t="n">
        <f aca="false">'02.24 по датам'!Z132</f>
        <v>0</v>
      </c>
      <c r="F132" s="0"/>
      <c r="G132" s="0"/>
      <c r="H132" s="0" t="n">
        <f aca="false">'02.24 по датам'!AP132</f>
        <v>0</v>
      </c>
      <c r="I132" s="0" t="n">
        <f aca="false">'02.24 по датам'!AQ132</f>
        <v>0</v>
      </c>
      <c r="J132" s="0" t="n">
        <f aca="false">'02.24 по датам'!AR132</f>
        <v>0</v>
      </c>
      <c r="K132" s="0"/>
      <c r="L132" s="0"/>
      <c r="M132" s="0" t="n">
        <f aca="false">'02.24 по датам'!BR132</f>
        <v>0</v>
      </c>
      <c r="N132" s="0" t="n">
        <f aca="false">'02.24 по датам'!BS132</f>
        <v>0</v>
      </c>
      <c r="O132" s="0" t="n">
        <f aca="false">'02.24 по датам'!BT132</f>
        <v>0</v>
      </c>
      <c r="P132" s="0"/>
      <c r="Q132" s="0"/>
      <c r="R132" s="0" t="n">
        <f aca="false">'02.24 по датам'!CJ132</f>
        <v>0</v>
      </c>
      <c r="S132" s="0" t="n">
        <f aca="false">'02.24 по датам'!CK132</f>
        <v>0</v>
      </c>
      <c r="T132" s="0" t="n">
        <f aca="false">'02.24 по датам'!CL132</f>
        <v>0</v>
      </c>
      <c r="U132" s="0"/>
      <c r="V132" s="0"/>
      <c r="W132" s="0"/>
      <c r="X132" s="0"/>
      <c r="Y132" s="0" t="n">
        <f aca="false">'02.24 по датам'!DD132</f>
        <v>0</v>
      </c>
      <c r="Z132" s="0" t="n">
        <f aca="false">'02.24 по датам'!DE132</f>
        <v>0</v>
      </c>
      <c r="AA132" s="0" t="n">
        <f aca="false">'02.24 по датам'!DF132</f>
        <v>0</v>
      </c>
      <c r="AB132" s="0"/>
      <c r="AC132" s="0"/>
      <c r="AD132" s="0" t="n">
        <f aca="false">'02.24 по датам'!DV132</f>
        <v>0</v>
      </c>
      <c r="AE132" s="0" t="n">
        <f aca="false">'02.24 по датам'!DW132</f>
        <v>0</v>
      </c>
      <c r="AF132" s="0" t="n">
        <f aca="false">'02.24 по датам'!DX132</f>
        <v>0</v>
      </c>
      <c r="AG132" s="0"/>
      <c r="AH132" s="0"/>
      <c r="AI132" s="0" t="n">
        <f aca="false">'02.24 по датам'!EZ132</f>
        <v>0</v>
      </c>
      <c r="AJ132" s="0" t="n">
        <f aca="false">'02.24 по датам'!FA132</f>
        <v>0</v>
      </c>
      <c r="AK132" s="0" t="n">
        <f aca="false">'02.24 по датам'!FB132</f>
        <v>0</v>
      </c>
      <c r="AL132" s="0"/>
      <c r="AM132" s="0"/>
      <c r="AN132" s="0" t="n">
        <f aca="false">'02.24 по датам'!FO132</f>
        <v>0</v>
      </c>
      <c r="AO132" s="0" t="n">
        <f aca="false">'02.24 по датам'!FP132</f>
        <v>0</v>
      </c>
      <c r="AP132" s="0" t="n">
        <f aca="false">'02.24 по датам'!FQ132</f>
        <v>0</v>
      </c>
      <c r="AQ132" s="0"/>
      <c r="AR132" s="0"/>
      <c r="AS132" s="1837"/>
      <c r="AT132" s="1627"/>
      <c r="AU132" s="1627"/>
      <c r="AV132" s="1631"/>
      <c r="AW132" s="1621"/>
      <c r="AX132" s="1620"/>
      <c r="AY132" s="0"/>
      <c r="AZ132" s="0"/>
      <c r="BA132" s="0"/>
      <c r="BB132" s="0"/>
      <c r="BC132" s="1640"/>
      <c r="BD132" s="1640"/>
      <c r="BE132" s="1842"/>
      <c r="BF132" s="1621"/>
      <c r="BG132" s="1631"/>
      <c r="BH132" s="0" t="n">
        <f aca="false">'02.24 по датам'!II132</f>
        <v>0</v>
      </c>
      <c r="BI132" s="0" t="n">
        <f aca="false">'02.24 по датам'!IJ132</f>
        <v>0</v>
      </c>
      <c r="BJ132" s="0"/>
      <c r="BK132" s="0"/>
      <c r="BL132" s="0" t="n">
        <f aca="false">'02.24 по датам'!IW132</f>
        <v>0</v>
      </c>
      <c r="BM132" s="0" t="n">
        <f aca="false">'02.24 по датам'!IX132</f>
        <v>0</v>
      </c>
      <c r="BN132" s="0" t="n">
        <f aca="false">'02.24 по датам'!IY132</f>
        <v>0</v>
      </c>
      <c r="BO132" s="0"/>
      <c r="BP132" s="0"/>
      <c r="BQ132" s="0"/>
      <c r="BR132" s="0"/>
      <c r="BS132" s="0"/>
      <c r="BT132" s="0"/>
      <c r="BU132" s="0"/>
      <c r="BV132" s="1660"/>
      <c r="BW132" s="1660"/>
      <c r="BX132" s="1660"/>
      <c r="BY132" s="1660"/>
      <c r="BZ132" s="1817"/>
      <c r="CA132" s="0" t="e">
        <f aca="false">CA$4:CA$4+SUMIF($C$5:BZ$5,"Нараст. баланс",$C134:BZ134)+SUMIF($C$7:BW$7,"Итого (с ВНР)",$C134:BW134)-SUMIF($C$5:BZ$5,"Геол. снижение,  т/сут",$C134:BZ134)-SUMIF(BY$7:BZ$7,"Итого",BY134:BZ134)-SUMIF($C$7:BZ$7,"Итого (с ВСП)",$C134:BZ134)</f>
        <v>#VALUE!</v>
      </c>
      <c r="CB132" s="0"/>
      <c r="CC132" s="0" t="n">
        <v>1</v>
      </c>
      <c r="CD132" s="0" t="e">
        <f aca="false">CD$4:CD$4+SUMIF($C$5:BZ$5,"Нараст. баланс",$C134:BZ134)+SUMIF($C$7:BW$7,$C134:BW134)-SUMIF($C$5:BZ$5,"Геол. снижение,  т/сут",$C134:BZ134)-SUMIF(BY$7:BZ$7,"Итого",BY134:BZ134)</f>
        <v>#VALUE!</v>
      </c>
    </row>
    <row r="133" customFormat="false" ht="11.25" hidden="true" customHeight="true" outlineLevel="0" collapsed="false">
      <c r="A133" s="1611"/>
      <c r="B133" s="1670" t="s">
        <v>663</v>
      </c>
      <c r="C133" s="0" t="n">
        <f aca="false">'02.24 по датам'!X133</f>
        <v>0</v>
      </c>
      <c r="D133" s="0" t="n">
        <f aca="false">'02.24 по датам'!Y133</f>
        <v>0</v>
      </c>
      <c r="E133" s="0" t="n">
        <f aca="false">'02.24 по датам'!Z133</f>
        <v>0</v>
      </c>
      <c r="F133" s="0" t="n">
        <f aca="false">COUNTIF(C134:E134,"&gt;"&amp;0)</f>
        <v>0</v>
      </c>
      <c r="G133" s="0"/>
      <c r="H133" s="0" t="n">
        <f aca="false">'02.24 по датам'!AP133</f>
        <v>0</v>
      </c>
      <c r="I133" s="0" t="n">
        <f aca="false">'02.24 по датам'!AQ133</f>
        <v>0</v>
      </c>
      <c r="J133" s="0" t="n">
        <f aca="false">'02.24 по датам'!AR133</f>
        <v>0</v>
      </c>
      <c r="K133" s="0" t="n">
        <f aca="false">COUNTIF(H134:J134,"&gt;"&amp;0)</f>
        <v>0</v>
      </c>
      <c r="L133" s="0"/>
      <c r="M133" s="0" t="n">
        <f aca="false">'02.24 по датам'!BR133</f>
        <v>0</v>
      </c>
      <c r="N133" s="0" t="n">
        <f aca="false">'02.24 по датам'!BS133</f>
        <v>0</v>
      </c>
      <c r="O133" s="0" t="n">
        <f aca="false">'02.24 по датам'!BT133</f>
        <v>0</v>
      </c>
      <c r="P133" s="0" t="n">
        <f aca="false">COUNTIF(M134:O134,"&gt;"&amp;0)</f>
        <v>0</v>
      </c>
      <c r="Q133" s="0"/>
      <c r="R133" s="0" t="n">
        <f aca="false">'02.24 по датам'!CJ133</f>
        <v>0</v>
      </c>
      <c r="S133" s="0" t="n">
        <f aca="false">'02.24 по датам'!CK133</f>
        <v>0</v>
      </c>
      <c r="T133" s="0" t="n">
        <f aca="false">'02.24 по датам'!CL133</f>
        <v>0</v>
      </c>
      <c r="U133" s="0" t="n">
        <f aca="false">COUNTIF(R134:T134,"&gt;"&amp;0)</f>
        <v>0</v>
      </c>
      <c r="V133" s="0"/>
      <c r="W133" s="0" t="n">
        <f aca="false">F133+K133+P133+U133</f>
        <v>0</v>
      </c>
      <c r="X133" s="0"/>
      <c r="Y133" s="0" t="n">
        <f aca="false">'02.24 по датам'!DD133</f>
        <v>0</v>
      </c>
      <c r="Z133" s="0" t="n">
        <f aca="false">'02.24 по датам'!DE133</f>
        <v>0</v>
      </c>
      <c r="AA133" s="0" t="n">
        <f aca="false">'02.24 по датам'!DF133</f>
        <v>0</v>
      </c>
      <c r="AB133" s="0" t="n">
        <f aca="false">SUBTOTAL(9,Y135:AA135)</f>
        <v>0</v>
      </c>
      <c r="AC133" s="0"/>
      <c r="AD133" s="0" t="n">
        <f aca="false">'02.24 по датам'!DV133</f>
        <v>0</v>
      </c>
      <c r="AE133" s="0" t="n">
        <f aca="false">'02.24 по датам'!DW133</f>
        <v>0</v>
      </c>
      <c r="AF133" s="0" t="n">
        <f aca="false">'02.24 по датам'!DX133</f>
        <v>0</v>
      </c>
      <c r="AG133" s="0" t="n">
        <f aca="false">COUNTIF(AD134:AF134,"&gt;"&amp;0)</f>
        <v>0</v>
      </c>
      <c r="AH133" s="0"/>
      <c r="AI133" s="0" t="n">
        <f aca="false">'02.24 по датам'!EZ133</f>
        <v>0</v>
      </c>
      <c r="AJ133" s="0" t="n">
        <f aca="false">'02.24 по датам'!FA133</f>
        <v>0</v>
      </c>
      <c r="AK133" s="0" t="n">
        <f aca="false">'02.24 по датам'!FB133</f>
        <v>0</v>
      </c>
      <c r="AL133" s="0" t="n">
        <f aca="false">COUNTIF(AI134:AK134,"&gt;"&amp;0)</f>
        <v>0</v>
      </c>
      <c r="AM133" s="0"/>
      <c r="AN133" s="0" t="n">
        <f aca="false">'02.24 по датам'!FO133</f>
        <v>0</v>
      </c>
      <c r="AO133" s="0" t="n">
        <f aca="false">'02.24 по датам'!FP133</f>
        <v>0</v>
      </c>
      <c r="AP133" s="0" t="n">
        <f aca="false">'02.24 по датам'!FQ133</f>
        <v>0</v>
      </c>
      <c r="AQ133" s="0" t="n">
        <f aca="false">COUNTIF(AN134:AP134,"&gt;"&amp;0)</f>
        <v>0</v>
      </c>
      <c r="AR133" s="0"/>
      <c r="AS133" s="1844"/>
      <c r="AT133" s="1686"/>
      <c r="AU133" s="1686"/>
      <c r="AV133" s="1690" t="n">
        <f aca="false">SUBTOTAL(9,AS135:AU135)</f>
        <v>0</v>
      </c>
      <c r="AW133" s="1679" t="n">
        <f aca="false">SUBTOTAL(9,AS135:AU135)</f>
        <v>0</v>
      </c>
      <c r="AX133" s="1691"/>
      <c r="AY133" s="0"/>
      <c r="AZ133" s="0"/>
      <c r="BA133" s="0"/>
      <c r="BB133" s="0"/>
      <c r="BC133" s="1700"/>
      <c r="BD133" s="1700"/>
      <c r="BE133" s="1847"/>
      <c r="BF133" s="1679" t="n">
        <f aca="false">SUBTOTAL(9,BC135:BE135)</f>
        <v>0</v>
      </c>
      <c r="BG133" s="1702"/>
      <c r="BH133" s="0" t="n">
        <f aca="false">'02.24 по датам'!II133</f>
        <v>0</v>
      </c>
      <c r="BI133" s="0" t="n">
        <f aca="false">'02.24 по датам'!IJ133</f>
        <v>0</v>
      </c>
      <c r="BJ133" s="0" t="n">
        <f aca="false">SUBTOTAL(9,BH135:BI135)</f>
        <v>0</v>
      </c>
      <c r="BK133" s="0"/>
      <c r="BL133" s="0" t="n">
        <f aca="false">'02.24 по датам'!IW133</f>
        <v>0</v>
      </c>
      <c r="BM133" s="0" t="n">
        <f aca="false">'02.24 по датам'!IX133</f>
        <v>0</v>
      </c>
      <c r="BN133" s="0" t="n">
        <f aca="false">'02.24 по датам'!IY133</f>
        <v>0</v>
      </c>
      <c r="BO133" s="0" t="n">
        <f aca="false">COUNTIF(BL134:BN134,"&gt;"&amp;0)</f>
        <v>0</v>
      </c>
      <c r="BP133" s="0"/>
      <c r="BQ133" s="0"/>
      <c r="BR133" s="0"/>
      <c r="BS133" s="0"/>
      <c r="BT133" s="0"/>
      <c r="BU133" s="0"/>
      <c r="BV133" s="1722"/>
      <c r="BW133" s="1722"/>
      <c r="BX133" s="1722"/>
      <c r="BY133" s="1722"/>
      <c r="BZ133" s="1827"/>
      <c r="CA133" s="0"/>
      <c r="CB133" s="0"/>
      <c r="CC133" s="0" t="n">
        <v>2</v>
      </c>
      <c r="CD133" s="0"/>
    </row>
    <row r="134" customFormat="false" ht="11.25" hidden="true" customHeight="true" outlineLevel="0" collapsed="false">
      <c r="A134" s="1611"/>
      <c r="B134" s="1729" t="s">
        <v>661</v>
      </c>
      <c r="C134" s="0" t="n">
        <f aca="false">'02.24 по датам'!X134</f>
        <v>0</v>
      </c>
      <c r="D134" s="0" t="n">
        <f aca="false">'02.24 по датам'!Y134</f>
        <v>0</v>
      </c>
      <c r="E134" s="0" t="n">
        <f aca="false">'02.24 по датам'!Z134</f>
        <v>0</v>
      </c>
      <c r="F134" s="0" t="n">
        <f aca="false">SUBTOTAL(9,C134:E134)</f>
        <v>0</v>
      </c>
      <c r="G134" s="0" t="n">
        <f aca="false">F134+G130</f>
        <v>350</v>
      </c>
      <c r="H134" s="0" t="n">
        <f aca="false">'02.24 по датам'!AP134</f>
        <v>0</v>
      </c>
      <c r="I134" s="0" t="n">
        <f aca="false">'02.24 по датам'!AQ134</f>
        <v>0</v>
      </c>
      <c r="J134" s="0" t="n">
        <f aca="false">'02.24 по датам'!AR134</f>
        <v>0</v>
      </c>
      <c r="K134" s="0" t="n">
        <f aca="false">SUBTOTAL(9,H134:J134)</f>
        <v>0</v>
      </c>
      <c r="L134" s="0" t="n">
        <f aca="false">K134+L130</f>
        <v>0</v>
      </c>
      <c r="M134" s="0" t="n">
        <f aca="false">'02.24 по датам'!BR134</f>
        <v>0</v>
      </c>
      <c r="N134" s="0" t="n">
        <f aca="false">'02.24 по датам'!BS134</f>
        <v>0</v>
      </c>
      <c r="O134" s="0" t="n">
        <f aca="false">'02.24 по датам'!BT134</f>
        <v>0</v>
      </c>
      <c r="P134" s="0" t="n">
        <f aca="false">SUBTOTAL(9,M134:O134)</f>
        <v>0</v>
      </c>
      <c r="Q134" s="0" t="n">
        <f aca="false">P134+Q130</f>
        <v>0</v>
      </c>
      <c r="R134" s="0" t="n">
        <f aca="false">'02.24 по датам'!CJ134</f>
        <v>0</v>
      </c>
      <c r="S134" s="0" t="n">
        <f aca="false">'02.24 по датам'!CK134</f>
        <v>0</v>
      </c>
      <c r="T134" s="0" t="n">
        <f aca="false">'02.24 по датам'!CL134</f>
        <v>0</v>
      </c>
      <c r="U134" s="0" t="n">
        <f aca="false">SUBTOTAL(9,R134:T134)</f>
        <v>0</v>
      </c>
      <c r="V134" s="0" t="n">
        <f aca="false">U134+V130</f>
        <v>0</v>
      </c>
      <c r="W134" s="0" t="n">
        <f aca="false">+F134+K134+P134+U134</f>
        <v>0</v>
      </c>
      <c r="X134" s="0" t="n">
        <f aca="false">W134+X130</f>
        <v>350</v>
      </c>
      <c r="Y134" s="0" t="n">
        <f aca="false">'02.24 по датам'!DD134</f>
        <v>0</v>
      </c>
      <c r="Z134" s="0" t="n">
        <f aca="false">'02.24 по датам'!DE134</f>
        <v>0</v>
      </c>
      <c r="AA134" s="0" t="n">
        <f aca="false">'02.24 по датам'!DF134</f>
        <v>0</v>
      </c>
      <c r="AB134" s="0" t="n">
        <f aca="false">SUBTOTAL(9,Y134:AA134)</f>
        <v>0</v>
      </c>
      <c r="AC134" s="0" t="n">
        <f aca="false">AB134+IF($B130:$B130=2,0,AC130:AC130)</f>
        <v>0</v>
      </c>
      <c r="AD134" s="0" t="n">
        <f aca="false">'02.24 по датам'!DV134</f>
        <v>0</v>
      </c>
      <c r="AE134" s="0" t="n">
        <f aca="false">'02.24 по датам'!DW134</f>
        <v>0</v>
      </c>
      <c r="AF134" s="0" t="n">
        <f aca="false">'02.24 по датам'!DX134</f>
        <v>0</v>
      </c>
      <c r="AG134" s="0" t="n">
        <f aca="false">SUBTOTAL(9,AD134:AF134)</f>
        <v>0</v>
      </c>
      <c r="AH134" s="0" t="n">
        <f aca="false">AG134+IF($B130:$B130=2,0,AH130:AH130)</f>
        <v>0</v>
      </c>
      <c r="AI134" s="0" t="n">
        <f aca="false">'02.24 по датам'!EZ134</f>
        <v>0</v>
      </c>
      <c r="AJ134" s="0" t="n">
        <f aca="false">'02.24 по датам'!FA134</f>
        <v>0</v>
      </c>
      <c r="AK134" s="0" t="n">
        <f aca="false">'02.24 по датам'!FB134</f>
        <v>0</v>
      </c>
      <c r="AL134" s="0" t="n">
        <f aca="false">SUBTOTAL(9,AI134:AK134)</f>
        <v>0</v>
      </c>
      <c r="AM134" s="0" t="n">
        <f aca="false">AL134+IF($B130:$B130=2,0,AM130:AM130)</f>
        <v>0</v>
      </c>
      <c r="AN134" s="0" t="n">
        <f aca="false">'02.24 по датам'!FO134</f>
        <v>0</v>
      </c>
      <c r="AO134" s="0" t="n">
        <f aca="false">'02.24 по датам'!FP134</f>
        <v>0</v>
      </c>
      <c r="AP134" s="0" t="n">
        <f aca="false">'02.24 по датам'!FQ134</f>
        <v>0</v>
      </c>
      <c r="AQ134" s="0" t="n">
        <f aca="false">SUBTOTAL(9,AN134:AP134)</f>
        <v>0</v>
      </c>
      <c r="AR134" s="0" t="n">
        <f aca="false">AQ134+IF($B130:$B130=2,0,AR130:AR130)</f>
        <v>0</v>
      </c>
      <c r="AS134" s="1851"/>
      <c r="AT134" s="1744"/>
      <c r="AU134" s="1744"/>
      <c r="AV134" s="1748" t="n">
        <f aca="false">SUBTOTAL(9,AS134:AU134)</f>
        <v>0</v>
      </c>
      <c r="AW134" s="1738" t="n">
        <f aca="false">SUBTOTAL(9,AS134:AU134)</f>
        <v>0</v>
      </c>
      <c r="AX134" s="1737" t="n">
        <f aca="false">AW134+IF($B130:$B130=2,0,AX130:AX130)</f>
        <v>50</v>
      </c>
      <c r="AY134" s="0"/>
      <c r="AZ134" s="0" t="e">
        <f aca="false">IF(IF($CE$10=$CE$1,"",CD132-$CE$10)&lt;0,IF($CE$10=$CE$1,"",-CD132+$CE$10),"")</f>
        <v>#VALUE!</v>
      </c>
      <c r="BA134" s="0" t="e">
        <f aca="false">SUBTOTAL(9,AY134:AZ134)</f>
        <v>#VALUE!</v>
      </c>
      <c r="BB134" s="0" t="n">
        <f aca="false">$BB$3+BB130</f>
        <v>371.07</v>
      </c>
      <c r="BC134" s="1757"/>
      <c r="BD134" s="1757"/>
      <c r="BE134" s="1832"/>
      <c r="BF134" s="1738" t="n">
        <f aca="false">SUBTOTAL(9,BC134:BE134)</f>
        <v>0</v>
      </c>
      <c r="BG134" s="1748" t="n">
        <f aca="false">BF134+IF($B130:$B130=2,0,BG130:BG130)</f>
        <v>50</v>
      </c>
      <c r="BH134" s="0" t="n">
        <f aca="false">'02.24 по датам'!II134</f>
        <v>0</v>
      </c>
      <c r="BI134" s="0" t="n">
        <f aca="false">'02.24 по датам'!IJ134</f>
        <v>0</v>
      </c>
      <c r="BJ134" s="0" t="n">
        <f aca="false">SUBTOTAL(9,BH134:BI134)</f>
        <v>0</v>
      </c>
      <c r="BK134" s="0" t="n">
        <f aca="false">BJ134:BJ134+IF($B130:$B130=2,0,BK130:BK130)</f>
        <v>0</v>
      </c>
      <c r="BL134" s="0" t="n">
        <f aca="false">'02.24 по датам'!IW134</f>
        <v>0</v>
      </c>
      <c r="BM134" s="0" t="n">
        <f aca="false">'02.24 по датам'!IX134</f>
        <v>0</v>
      </c>
      <c r="BN134" s="0" t="n">
        <f aca="false">'02.24 по датам'!IY134</f>
        <v>0</v>
      </c>
      <c r="BO134" s="0" t="n">
        <f aca="false">SUBTOTAL(9,BL134:BN134)</f>
        <v>0</v>
      </c>
      <c r="BP134" s="0" t="n">
        <f aca="false">BO134+IF($B130:$B130=2,0,BP130:BP130)</f>
        <v>0</v>
      </c>
      <c r="BQ134" s="0"/>
      <c r="BR134" s="0"/>
      <c r="BS134" s="0" t="e">
        <f aca="false">IF(IF($CE$10=$CE$1,"",CD132-$CE$10)&gt;0,IF($CE$10=$CE$1,"",CD132-$CE$10),"")</f>
        <v>#VALUE!</v>
      </c>
      <c r="BT134" s="0" t="e">
        <f aca="false">SUBTOTAL(9,BQ134:BS134)</f>
        <v>#VALUE!</v>
      </c>
      <c r="BU134" s="0" t="n">
        <f aca="false">SUMIF($C$5:BT$5,"Накопленный эффект, т/сут",$C134:BT134)+SUMIF($C$5:BT$5,"Нараст.  по потенциалу",$C134:BT134)-SUMIF($C$5:BT$5,"Нараст. по остановкам",$C134:BT134)-SUMIF($C$5:BT$5,"ИТОГО перевод в ППД",$C134:BT134)-SUMIF($C$5:BT$5,"ИТОГО  нерент, по распоряж.",$C134:BT134)-SUMIF($C$5:BT$5,"ИТОГО ост. дебит от ЗБС, Углуб., ПВЛГ/ПНЛГ",$C134:BT134)</f>
        <v>350</v>
      </c>
      <c r="BV134" s="1771"/>
      <c r="BW134" s="1771"/>
      <c r="BX134" s="1771"/>
      <c r="BY134" s="1771"/>
      <c r="BZ134" s="1764"/>
      <c r="CA134" s="0"/>
      <c r="CB134" s="0" t="n">
        <f aca="false">CB$4:CB$4+SUMIF($C$5:BZ$5,"Нараст. по остановкам",$C134:BZ134)-SUMIF($C$5:BZ$5,"Нараст.  по потенциалу",$C134:BZ134)</f>
        <v>31.893</v>
      </c>
      <c r="CC134" s="0" t="n">
        <v>3</v>
      </c>
      <c r="CD134" s="0"/>
    </row>
    <row r="135" customFormat="false" ht="1.5" hidden="false" customHeight="true" outlineLevel="0" collapsed="false">
      <c r="A135" s="1777"/>
      <c r="B135" s="1777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1779"/>
      <c r="AT135" s="1779"/>
      <c r="AU135" s="1779"/>
      <c r="AV135" s="1783"/>
      <c r="AW135" s="1783"/>
      <c r="AX135" s="1783"/>
      <c r="AY135" s="0"/>
      <c r="AZ135" s="0"/>
      <c r="BA135" s="0"/>
      <c r="BB135" s="1790"/>
      <c r="BC135" s="1757"/>
      <c r="BD135" s="1757"/>
      <c r="BE135" s="1787"/>
      <c r="BF135" s="1783"/>
      <c r="BG135" s="1783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1792"/>
      <c r="BW135" s="1792"/>
      <c r="BX135" s="1792"/>
      <c r="BY135" s="1792"/>
      <c r="BZ135" s="1792"/>
      <c r="CA135" s="0"/>
      <c r="CB135" s="0"/>
      <c r="CD135" s="0"/>
      <c r="CE135" s="1797"/>
    </row>
    <row r="136" customFormat="false" ht="24.75" hidden="false" customHeight="true" outlineLevel="0" collapsed="false">
      <c r="A136" s="1902" t="s">
        <v>478</v>
      </c>
      <c r="B136" s="1902"/>
      <c r="C136" s="0"/>
      <c r="D136" s="0"/>
      <c r="E136" s="0"/>
      <c r="F136" s="0" t="n">
        <f aca="false">SUMIF($B$12:$B$126,$B$125,F12:F126)</f>
        <v>1</v>
      </c>
      <c r="G136" s="0"/>
      <c r="H136" s="0"/>
      <c r="I136" s="0"/>
      <c r="J136" s="0"/>
      <c r="K136" s="0" t="n">
        <f aca="false">SUMIF($B$12:$B$126,$B$125,K12:K126)</f>
        <v>0</v>
      </c>
      <c r="L136" s="0"/>
      <c r="M136" s="0"/>
      <c r="N136" s="0"/>
      <c r="O136" s="0"/>
      <c r="P136" s="0" t="n">
        <f aca="false">SUMIF($B$12:$B$126,$B$125,P12:P126)</f>
        <v>0</v>
      </c>
      <c r="Q136" s="0"/>
      <c r="R136" s="0"/>
      <c r="S136" s="0"/>
      <c r="T136" s="0"/>
      <c r="U136" s="0" t="n">
        <f aca="false">SUMIF($B$12:$B$126,$B$125,U12:U126)</f>
        <v>0</v>
      </c>
      <c r="V136" s="0"/>
      <c r="W136" s="0" t="n">
        <f aca="false">F136+K136+P136+U136</f>
        <v>1</v>
      </c>
      <c r="X136" s="0"/>
      <c r="Y136" s="0"/>
      <c r="Z136" s="0"/>
      <c r="AA136" s="0"/>
      <c r="AB136" s="0" t="n">
        <v>0</v>
      </c>
      <c r="AC136" s="0"/>
      <c r="AD136" s="0"/>
      <c r="AE136" s="0"/>
      <c r="AF136" s="0"/>
      <c r="AG136" s="0" t="n">
        <f aca="false">SUMIF($B$12:$B$126,$B$125,AG12:AG126)</f>
        <v>0</v>
      </c>
      <c r="AH136" s="0"/>
      <c r="AI136" s="0"/>
      <c r="AJ136" s="0"/>
      <c r="AK136" s="0"/>
      <c r="AL136" s="0"/>
      <c r="AM136" s="0"/>
      <c r="AN136" s="0"/>
      <c r="AO136" s="0"/>
      <c r="AP136" s="0"/>
      <c r="AQ136" s="0" t="n">
        <f aca="false">SUMIF($B$12:$B$126,$B$125,AQ12:AQ126)</f>
        <v>0</v>
      </c>
      <c r="AR136" s="0"/>
      <c r="AS136" s="1904"/>
      <c r="AT136" s="1904"/>
      <c r="AU136" s="1904"/>
      <c r="AV136" s="1905"/>
      <c r="AW136" s="1910"/>
      <c r="AX136" s="1911"/>
      <c r="AY136" s="0"/>
      <c r="AZ136" s="0"/>
      <c r="BA136" s="0"/>
      <c r="BB136" s="1915" t="n">
        <f aca="false">BB126</f>
        <v>347.13</v>
      </c>
      <c r="BC136" s="1916"/>
      <c r="BD136" s="1916"/>
      <c r="BE136" s="1916"/>
      <c r="BF136" s="1910"/>
      <c r="BG136" s="1917"/>
      <c r="BH136" s="0"/>
      <c r="BI136" s="0"/>
      <c r="BJ136" s="0"/>
      <c r="BK136" s="0"/>
      <c r="BL136" s="0"/>
      <c r="BM136" s="0"/>
      <c r="BN136" s="0"/>
      <c r="BO136" s="0" t="n">
        <f aca="false">SUMIF($B$12:$B$126,$B$125,BO12:BO126)</f>
        <v>0</v>
      </c>
      <c r="BP136" s="0"/>
      <c r="BQ136" s="0"/>
      <c r="BR136" s="0"/>
      <c r="BS136" s="0"/>
      <c r="BT136" s="0"/>
      <c r="BU136" s="0"/>
      <c r="BV136" s="1921"/>
      <c r="BW136" s="1921"/>
      <c r="BX136" s="1921"/>
      <c r="BY136" s="1921"/>
      <c r="BZ136" s="1921"/>
      <c r="CA136" s="0"/>
      <c r="CB136" s="0" t="n">
        <f aca="false">CB126</f>
        <v>31.893</v>
      </c>
      <c r="CD136" s="0"/>
      <c r="CE136" s="1964" t="s">
        <v>686</v>
      </c>
      <c r="CF136" s="1961" t="e">
        <f aca="false">CA138/COUNT(CA12:CA126)</f>
        <v>#VALUE!</v>
      </c>
      <c r="CG136" s="1547" t="s">
        <v>687</v>
      </c>
      <c r="CH136" s="1961" t="e">
        <f aca="false">CA124+BT126-BA126</f>
        <v>#VALUE!</v>
      </c>
    </row>
    <row r="137" customFormat="false" ht="15" hidden="false" customHeight="true" outlineLevel="0" collapsed="false">
      <c r="A137" s="1923" t="s">
        <v>672</v>
      </c>
      <c r="B137" s="1923"/>
      <c r="C137" s="0"/>
      <c r="D137" s="0"/>
      <c r="E137" s="0"/>
      <c r="F137" s="0" t="n">
        <f aca="false">G126</f>
        <v>350</v>
      </c>
      <c r="G137" s="0"/>
      <c r="H137" s="0"/>
      <c r="I137" s="0"/>
      <c r="J137" s="0"/>
      <c r="K137" s="0" t="n">
        <f aca="false">L126</f>
        <v>0</v>
      </c>
      <c r="L137" s="0"/>
      <c r="M137" s="0"/>
      <c r="N137" s="0"/>
      <c r="O137" s="0"/>
      <c r="P137" s="0" t="n">
        <f aca="false">Q126</f>
        <v>0</v>
      </c>
      <c r="Q137" s="0"/>
      <c r="R137" s="0"/>
      <c r="S137" s="0"/>
      <c r="T137" s="0"/>
      <c r="U137" s="0" t="n">
        <f aca="false">V126</f>
        <v>0</v>
      </c>
      <c r="V137" s="0"/>
      <c r="W137" s="0" t="n">
        <f aca="false">X126</f>
        <v>350</v>
      </c>
      <c r="X137" s="0"/>
      <c r="Y137" s="0"/>
      <c r="Z137" s="0"/>
      <c r="AA137" s="0"/>
      <c r="AB137" s="0" t="n">
        <f aca="false">AC126</f>
        <v>0</v>
      </c>
      <c r="AC137" s="0"/>
      <c r="AD137" s="0"/>
      <c r="AE137" s="0"/>
      <c r="AF137" s="0"/>
      <c r="AG137" s="0" t="n">
        <f aca="false">AH126</f>
        <v>0</v>
      </c>
      <c r="AH137" s="0"/>
      <c r="AI137" s="0"/>
      <c r="AJ137" s="0"/>
      <c r="AK137" s="0"/>
      <c r="AL137" s="0" t="n">
        <f aca="false">AM126</f>
        <v>0</v>
      </c>
      <c r="AM137" s="0"/>
      <c r="AN137" s="0"/>
      <c r="AO137" s="0"/>
      <c r="AP137" s="0"/>
      <c r="AQ137" s="0" t="n">
        <f aca="false">AR126</f>
        <v>0</v>
      </c>
      <c r="AR137" s="0"/>
      <c r="AS137" s="1925"/>
      <c r="AT137" s="1925"/>
      <c r="AU137" s="1925"/>
      <c r="AV137" s="1927" t="n">
        <f aca="false">AX126</f>
        <v>50</v>
      </c>
      <c r="AW137" s="1932" t="n">
        <f aca="false">AX126</f>
        <v>50</v>
      </c>
      <c r="AX137" s="1933"/>
      <c r="AY137" s="0"/>
      <c r="AZ137" s="0"/>
      <c r="BA137" s="0"/>
      <c r="BB137" s="1937"/>
      <c r="BC137" s="1938"/>
      <c r="BD137" s="1938"/>
      <c r="BE137" s="1938"/>
      <c r="BF137" s="1932" t="n">
        <f aca="false">BG126</f>
        <v>50</v>
      </c>
      <c r="BG137" s="1939"/>
      <c r="BH137" s="0"/>
      <c r="BI137" s="0"/>
      <c r="BJ137" s="0" t="n">
        <f aca="false">BK126</f>
        <v>0</v>
      </c>
      <c r="BK137" s="0"/>
      <c r="BL137" s="0"/>
      <c r="BM137" s="0"/>
      <c r="BN137" s="0"/>
      <c r="BO137" s="0" t="n">
        <f aca="false">BP126</f>
        <v>0</v>
      </c>
      <c r="BP137" s="0"/>
      <c r="BQ137" s="0"/>
      <c r="BR137" s="0"/>
      <c r="BS137" s="0"/>
      <c r="BT137" s="0"/>
      <c r="BU137" s="0"/>
      <c r="BV137" s="1933"/>
      <c r="BW137" s="1933"/>
      <c r="BX137" s="1933"/>
      <c r="BY137" s="1933"/>
      <c r="BZ137" s="1933"/>
      <c r="CA137" s="0" t="s">
        <v>673</v>
      </c>
      <c r="CB137" s="0"/>
      <c r="CD137" s="0" t="s">
        <v>673</v>
      </c>
      <c r="CE137" s="1964"/>
    </row>
    <row r="138" customFormat="false" ht="15" hidden="false" customHeight="true" outlineLevel="0" collapsed="false">
      <c r="A138" s="1923" t="s">
        <v>674</v>
      </c>
      <c r="B138" s="1923"/>
      <c r="C138" s="0"/>
      <c r="D138" s="0"/>
      <c r="E138" s="0"/>
      <c r="F138" s="0" t="n">
        <f aca="false">SUM(G12:G126)</f>
        <v>1750</v>
      </c>
      <c r="G138" s="0"/>
      <c r="H138" s="0"/>
      <c r="I138" s="0"/>
      <c r="J138" s="0"/>
      <c r="K138" s="0" t="n">
        <f aca="false">SUM(L12:L126)</f>
        <v>0</v>
      </c>
      <c r="L138" s="0"/>
      <c r="M138" s="0"/>
      <c r="N138" s="0"/>
      <c r="O138" s="0"/>
      <c r="P138" s="0" t="n">
        <f aca="false">SUM(Q12:Q126)</f>
        <v>0</v>
      </c>
      <c r="Q138" s="0"/>
      <c r="R138" s="0"/>
      <c r="S138" s="0"/>
      <c r="T138" s="0"/>
      <c r="U138" s="0" t="n">
        <f aca="false">SUM(V12:V126)</f>
        <v>0</v>
      </c>
      <c r="V138" s="0"/>
      <c r="W138" s="0" t="n">
        <f aca="false">F138+K138+P138+U138</f>
        <v>1750</v>
      </c>
      <c r="X138" s="0" t="n">
        <f aca="false">SUM(X$12:X126)</f>
        <v>1750</v>
      </c>
      <c r="Y138" s="0"/>
      <c r="Z138" s="0"/>
      <c r="AA138" s="0"/>
      <c r="AB138" s="0" t="n">
        <f aca="false">AC138:AC138</f>
        <v>0</v>
      </c>
      <c r="AC138" s="0" t="n">
        <f aca="false">SUM(AC$12:AC126)</f>
        <v>0</v>
      </c>
      <c r="AD138" s="0"/>
      <c r="AE138" s="0"/>
      <c r="AF138" s="0"/>
      <c r="AG138" s="0" t="n">
        <f aca="false">AH138:AH138</f>
        <v>0</v>
      </c>
      <c r="AH138" s="0" t="n">
        <f aca="false">SUM(AH$12:AH126)</f>
        <v>0</v>
      </c>
      <c r="AI138" s="0"/>
      <c r="AJ138" s="0"/>
      <c r="AK138" s="0"/>
      <c r="AL138" s="0" t="n">
        <f aca="false">SUM(AM12:AM126)</f>
        <v>0</v>
      </c>
      <c r="AM138" s="0" t="n">
        <f aca="false">SUM(AM$12:AM126)</f>
        <v>0</v>
      </c>
      <c r="AN138" s="0"/>
      <c r="AO138" s="0"/>
      <c r="AP138" s="0"/>
      <c r="AQ138" s="0" t="n">
        <f aca="false">SUM(AR12:AR126)</f>
        <v>0</v>
      </c>
      <c r="AR138" s="0" t="n">
        <f aca="false">SUM(AR$12:AR126)</f>
        <v>0</v>
      </c>
      <c r="AS138" s="1925"/>
      <c r="AT138" s="1925"/>
      <c r="AU138" s="1925"/>
      <c r="AV138" s="1944" t="n">
        <f aca="false">AW138</f>
        <v>100</v>
      </c>
      <c r="AW138" s="1944" t="n">
        <f aca="false">SUM(AX12:AX126)</f>
        <v>100</v>
      </c>
      <c r="AX138" s="1949" t="n">
        <f aca="false">SUM(AX$12:AX126)</f>
        <v>100</v>
      </c>
      <c r="AY138" s="0" t="n">
        <f aca="false">SUMIF($B$12:$B$126,$B$126,AY$12:AY126)</f>
        <v>0</v>
      </c>
      <c r="AZ138" s="0" t="e">
        <f aca="false">SUMIF($B$12:$B$126,$B$126,AZ$12:AZ126)</f>
        <v>#VALUE!</v>
      </c>
      <c r="BA138" s="0" t="e">
        <f aca="false">SUMIF($B$12:$B$126,$B$126,BA$12:BA126)</f>
        <v>#VALUE!</v>
      </c>
      <c r="BB138" s="1953" t="n">
        <f aca="false">SUM(BB$12:BB126)</f>
        <v>5206.95</v>
      </c>
      <c r="BC138" s="1938"/>
      <c r="BD138" s="1938"/>
      <c r="BE138" s="1938"/>
      <c r="BF138" s="1954" t="n">
        <f aca="false">BG138:BG138</f>
        <v>1000</v>
      </c>
      <c r="BG138" s="1955" t="n">
        <f aca="false">SUM(BG$12:BG126)</f>
        <v>1000</v>
      </c>
      <c r="BH138" s="0"/>
      <c r="BI138" s="0"/>
      <c r="BJ138" s="0" t="n">
        <f aca="false">BK138:BK138</f>
        <v>0</v>
      </c>
      <c r="BK138" s="0" t="n">
        <f aca="false">SUM(BK12:BK126)</f>
        <v>0</v>
      </c>
      <c r="BL138" s="0"/>
      <c r="BM138" s="0"/>
      <c r="BN138" s="0"/>
      <c r="BO138" s="0" t="n">
        <f aca="false">BP138</f>
        <v>0</v>
      </c>
      <c r="BP138" s="0" t="n">
        <f aca="false">SUM(BP$12:BP126)</f>
        <v>0</v>
      </c>
      <c r="BQ138" s="0" t="n">
        <f aca="false">SUMIF($B$12:$B$126,$B$126,BQ$12:BQ126)</f>
        <v>0</v>
      </c>
      <c r="BR138" s="0" t="n">
        <f aca="false">SUMIF($B$12:$B$126,$B$126,BR$12:BR126)</f>
        <v>0</v>
      </c>
      <c r="BS138" s="0" t="e">
        <f aca="false">SUMIF($B$12:$B$126,$B$126,BS$12:BS126)</f>
        <v>#VALUE!</v>
      </c>
      <c r="BT138" s="0" t="e">
        <f aca="false">SUMIF($B$12:$B$126,$B$126,BT$12:BT126)</f>
        <v>#VALUE!</v>
      </c>
      <c r="BU138" s="0" t="n">
        <f aca="false">SUM(BU$12:BU126)</f>
        <v>850</v>
      </c>
      <c r="BV138" s="1958" t="n">
        <f aca="false">SUMIF($B$12:$B$126,$B$126,BV$12:BV126)</f>
        <v>0</v>
      </c>
      <c r="BW138" s="1958" t="n">
        <f aca="false">SUMIF($B$12:$B$126,$B$126,BW$12:BW126)</f>
        <v>0</v>
      </c>
      <c r="BX138" s="1958" t="n">
        <f aca="false">SUMIF($B$12:$B$126,$B$126,BX$12:BX126)</f>
        <v>0</v>
      </c>
      <c r="BY138" s="1958" t="n">
        <f aca="false">SUMIF($B$12:$B$126,$B$126,BY$12:BY126)</f>
        <v>0</v>
      </c>
      <c r="BZ138" s="1958" t="n">
        <f aca="false">SUM(BZ$12:BZ126)</f>
        <v>0</v>
      </c>
      <c r="CA138" s="0" t="e">
        <f aca="false">CA$4:CA$4*DAY($A124)+SUMIF($C$5:BZ$5,"Нараст. баланс",$C138:BZ138)+SUMIF($C$7:BW$7,"Итого (с ВНР)",$C138:BW138)-SUMIF($C$5:BZ$5,"Геол. снижение,  т/сут",$C138:BZ138)-SUMIF(BY$7:BZ$7,"Итого",BY138:BZ138)-SUMIF($C$7:BZ$7,"Итого (с ВСП)",$C138:BZ138)</f>
        <v>#VALUE!</v>
      </c>
      <c r="CB138" s="0" t="n">
        <f aca="false">SUBTOTAL(1,CB$12:CB126)</f>
        <v>62.9274827586207</v>
      </c>
      <c r="CD138" s="0" t="e">
        <f aca="false">SUM(CD12:CD126)</f>
        <v>#VALUE!</v>
      </c>
      <c r="CE138" s="1964" t="s">
        <v>688</v>
      </c>
      <c r="CF138" s="1961" t="e">
        <f aca="false">CD138/COUNT(CD12:CD126)</f>
        <v>#VALUE!</v>
      </c>
      <c r="CG138" s="1547" t="s">
        <v>687</v>
      </c>
      <c r="CH138" s="1961" t="e">
        <f aca="false">CD124-BA126</f>
        <v>#VALUE!</v>
      </c>
    </row>
    <row r="139" customFormat="false" ht="14.25" hidden="false" customHeight="true" outlineLevel="0" collapsed="false">
      <c r="A139" s="1550"/>
      <c r="B139" s="1550"/>
      <c r="C139" s="1777"/>
      <c r="D139" s="1777"/>
      <c r="E139" s="1777"/>
      <c r="F139" s="1777"/>
      <c r="G139" s="1777"/>
      <c r="H139" s="1777"/>
      <c r="I139" s="1777"/>
      <c r="J139" s="1777"/>
      <c r="K139" s="1777"/>
      <c r="L139" s="1777"/>
      <c r="M139" s="1777"/>
      <c r="N139" s="1777"/>
      <c r="O139" s="1777"/>
      <c r="P139" s="1777"/>
      <c r="Q139" s="1777"/>
      <c r="R139" s="1777"/>
      <c r="S139" s="1550"/>
      <c r="T139" s="1550"/>
      <c r="U139" s="1550"/>
      <c r="V139" s="1550"/>
      <c r="W139" s="1550"/>
      <c r="X139" s="1550"/>
      <c r="Y139" s="1550"/>
      <c r="Z139" s="1550"/>
      <c r="AA139" s="1550"/>
      <c r="AB139" s="1550"/>
      <c r="AC139" s="1550"/>
      <c r="AD139" s="1550"/>
      <c r="AE139" s="1550"/>
      <c r="AF139" s="1550"/>
      <c r="AG139" s="1550"/>
      <c r="AH139" s="1550"/>
      <c r="AI139" s="1550"/>
      <c r="AJ139" s="1550"/>
      <c r="AK139" s="1550"/>
      <c r="AL139" s="1550"/>
      <c r="AM139" s="1550"/>
      <c r="AN139" s="1550"/>
      <c r="AO139" s="1550"/>
      <c r="AP139" s="1550"/>
      <c r="AQ139" s="1550"/>
      <c r="AR139" s="1550"/>
      <c r="AS139" s="0" t="s">
        <v>677</v>
      </c>
      <c r="AT139" s="0"/>
      <c r="AU139" s="0"/>
      <c r="AV139" s="0"/>
      <c r="AW139" s="0"/>
      <c r="AX139" s="0"/>
      <c r="AY139" s="1550"/>
      <c r="AZ139" s="1550"/>
      <c r="BA139" s="155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1557"/>
      <c r="BY139" s="1550"/>
      <c r="BZ139" s="1550"/>
      <c r="CA139" s="1964"/>
      <c r="CB139" s="1965"/>
      <c r="CD139" s="1964"/>
    </row>
    <row r="140" customFormat="false" ht="14.25" hidden="false" customHeight="true" outlineLevel="0" collapsed="false">
      <c r="A140" s="1550"/>
      <c r="B140" s="1550"/>
      <c r="C140" s="1777"/>
      <c r="D140" s="1777"/>
      <c r="E140" s="1777"/>
      <c r="F140" s="1777"/>
      <c r="G140" s="1777"/>
      <c r="H140" s="1777"/>
      <c r="I140" s="1777"/>
      <c r="J140" s="1777"/>
      <c r="K140" s="1777"/>
      <c r="L140" s="1777"/>
      <c r="M140" s="1777"/>
      <c r="N140" s="1777"/>
      <c r="O140" s="1777"/>
      <c r="P140" s="1777"/>
      <c r="Q140" s="1777"/>
      <c r="R140" s="1777"/>
      <c r="S140" s="1550"/>
      <c r="T140" s="1550"/>
      <c r="U140" s="1550"/>
      <c r="V140" s="1550"/>
      <c r="W140" s="1550"/>
      <c r="X140" s="1550"/>
      <c r="Y140" s="1550"/>
      <c r="Z140" s="1550"/>
      <c r="AA140" s="1550"/>
      <c r="AB140" s="1550"/>
      <c r="AC140" s="1550"/>
      <c r="AD140" s="1550"/>
      <c r="AE140" s="1550"/>
      <c r="AF140" s="1550"/>
      <c r="AG140" s="1550"/>
      <c r="AH140" s="1550"/>
      <c r="AI140" s="1550"/>
      <c r="AJ140" s="1550"/>
      <c r="AK140" s="1550"/>
      <c r="AL140" s="1550"/>
      <c r="AM140" s="1550"/>
      <c r="AN140" s="1550"/>
      <c r="AO140" s="1550"/>
      <c r="AP140" s="1550"/>
      <c r="AQ140" s="1550"/>
      <c r="AR140" s="1550"/>
      <c r="AS140" s="1962"/>
      <c r="AT140" s="1962"/>
      <c r="AU140" s="1557"/>
      <c r="AV140" s="1557"/>
      <c r="AW140" s="1557"/>
      <c r="AX140" s="1557"/>
      <c r="AY140" s="1550"/>
      <c r="AZ140" s="1550"/>
      <c r="BA140" s="1550"/>
      <c r="BB140" s="1963"/>
      <c r="BC140" s="1966"/>
      <c r="BD140" s="1966"/>
      <c r="BE140" s="1966"/>
      <c r="BF140" s="1966"/>
      <c r="BG140" s="1966"/>
      <c r="BH140" s="1966"/>
      <c r="BI140" s="1966"/>
      <c r="BJ140" s="1966"/>
      <c r="BK140" s="1966"/>
      <c r="BL140" s="1966"/>
      <c r="BM140" s="1966"/>
      <c r="BN140" s="1966"/>
      <c r="BO140" s="1966"/>
      <c r="BP140" s="1966"/>
      <c r="BQ140" s="1966"/>
      <c r="BR140" s="1966"/>
      <c r="BS140" s="1966"/>
      <c r="BT140" s="1966"/>
      <c r="BU140" s="1966"/>
      <c r="BV140" s="1966"/>
      <c r="BW140" s="1966"/>
      <c r="BX140" s="1557"/>
      <c r="BY140" s="1550"/>
      <c r="BZ140" s="1550"/>
      <c r="CA140" s="1964"/>
      <c r="CB140" s="1965"/>
      <c r="CD140" s="1964"/>
    </row>
    <row r="141" customFormat="false" ht="14.25" hidden="false" customHeight="true" outlineLevel="0" collapsed="false">
      <c r="A141" s="1550"/>
      <c r="B141" s="1550"/>
      <c r="C141" s="1777"/>
      <c r="D141" s="1777"/>
      <c r="E141" s="1777"/>
      <c r="F141" s="1777"/>
      <c r="G141" s="1777"/>
      <c r="H141" s="1777"/>
      <c r="I141" s="1777"/>
      <c r="J141" s="1777"/>
      <c r="K141" s="1777"/>
      <c r="L141" s="1777"/>
      <c r="M141" s="1777"/>
      <c r="N141" s="1777"/>
      <c r="O141" s="1777"/>
      <c r="P141" s="1777"/>
      <c r="Q141" s="1777"/>
      <c r="R141" s="1777"/>
      <c r="S141" s="1550"/>
      <c r="T141" s="1550"/>
      <c r="U141" s="1550"/>
      <c r="V141" s="1550"/>
      <c r="W141" s="1550"/>
      <c r="X141" s="1550"/>
      <c r="Y141" s="1550"/>
      <c r="Z141" s="1550"/>
      <c r="AA141" s="1550"/>
      <c r="AB141" s="1550"/>
      <c r="AC141" s="1550"/>
      <c r="AD141" s="1550"/>
      <c r="AE141" s="1550"/>
      <c r="AF141" s="1550"/>
      <c r="AG141" s="1550"/>
      <c r="AH141" s="1550"/>
      <c r="AI141" s="1550"/>
      <c r="AJ141" s="1550"/>
      <c r="AK141" s="1550"/>
      <c r="AL141" s="1550"/>
      <c r="AM141" s="1550"/>
      <c r="AN141" s="1550"/>
      <c r="AO141" s="1550"/>
      <c r="AP141" s="1550"/>
      <c r="AQ141" s="1550"/>
      <c r="AR141" s="1550"/>
      <c r="AS141" s="1962"/>
      <c r="AT141" s="1962"/>
      <c r="AU141" s="1557"/>
      <c r="AV141" s="1557"/>
      <c r="AW141" s="1557"/>
      <c r="AX141" s="1557"/>
      <c r="AY141" s="1550"/>
      <c r="AZ141" s="1550"/>
      <c r="BA141" s="1550"/>
      <c r="BB141" s="1963"/>
      <c r="BC141" s="1966"/>
      <c r="BD141" s="1966"/>
      <c r="BE141" s="1966"/>
      <c r="BF141" s="1966"/>
      <c r="BG141" s="1966"/>
      <c r="BH141" s="1966"/>
      <c r="BI141" s="1966"/>
      <c r="BJ141" s="1966"/>
      <c r="BK141" s="1966"/>
      <c r="BL141" s="1966"/>
      <c r="BM141" s="1966"/>
      <c r="BN141" s="1966"/>
      <c r="BO141" s="1966"/>
      <c r="BP141" s="1966"/>
      <c r="BQ141" s="1966"/>
      <c r="BR141" s="1966"/>
      <c r="BS141" s="1966"/>
      <c r="BT141" s="1966"/>
      <c r="BU141" s="1966"/>
      <c r="BV141" s="1966"/>
      <c r="BW141" s="1966"/>
      <c r="BX141" s="1557"/>
      <c r="BY141" s="1550"/>
      <c r="BZ141" s="1550"/>
      <c r="CA141" s="1964"/>
      <c r="CB141" s="1965"/>
      <c r="CD141" s="1964"/>
      <c r="CE141" s="1964"/>
    </row>
    <row r="142" customFormat="false" ht="14.25" hidden="false" customHeight="true" outlineLevel="0" collapsed="false">
      <c r="A142" s="1550"/>
      <c r="B142" s="1550"/>
      <c r="C142" s="1777"/>
      <c r="D142" s="1777"/>
      <c r="E142" s="1777"/>
      <c r="F142" s="1777"/>
      <c r="G142" s="1777"/>
      <c r="H142" s="1777"/>
      <c r="I142" s="1777"/>
      <c r="J142" s="1777"/>
      <c r="K142" s="1777"/>
      <c r="L142" s="1777"/>
      <c r="M142" s="1777"/>
      <c r="N142" s="1777"/>
      <c r="O142" s="1777"/>
      <c r="P142" s="1777"/>
      <c r="Q142" s="1777"/>
      <c r="R142" s="1777"/>
      <c r="S142" s="1550"/>
      <c r="T142" s="1550"/>
      <c r="U142" s="1550"/>
      <c r="V142" s="1550"/>
      <c r="W142" s="1550"/>
      <c r="X142" s="1550"/>
      <c r="Y142" s="1550"/>
      <c r="Z142" s="1550"/>
      <c r="AA142" s="1550"/>
      <c r="AB142" s="1550"/>
      <c r="AC142" s="1550"/>
      <c r="AD142" s="1550"/>
      <c r="AE142" s="1550"/>
      <c r="AF142" s="1550"/>
      <c r="AG142" s="1550"/>
      <c r="AH142" s="1550"/>
      <c r="AI142" s="1550"/>
      <c r="AJ142" s="1550"/>
      <c r="AK142" s="1550"/>
      <c r="AL142" s="1550"/>
      <c r="AM142" s="1550"/>
      <c r="AN142" s="1550"/>
      <c r="AO142" s="1550"/>
      <c r="AP142" s="1550"/>
      <c r="AQ142" s="1550"/>
      <c r="AR142" s="1550"/>
      <c r="AS142" s="1962"/>
      <c r="AT142" s="1962"/>
      <c r="AU142" s="1557"/>
      <c r="AV142" s="1557"/>
      <c r="AW142" s="1557"/>
      <c r="AX142" s="1557"/>
      <c r="AY142" s="1550"/>
      <c r="AZ142" s="1550"/>
      <c r="BA142" s="1550"/>
      <c r="BB142" s="1963"/>
      <c r="BC142" s="1966"/>
      <c r="BD142" s="1966"/>
      <c r="BE142" s="1966"/>
      <c r="BF142" s="1966"/>
      <c r="BG142" s="1966"/>
      <c r="BH142" s="1966"/>
      <c r="BI142" s="1966"/>
      <c r="BJ142" s="1966"/>
      <c r="BK142" s="1966"/>
      <c r="BL142" s="1966"/>
      <c r="BM142" s="1966"/>
      <c r="BN142" s="1966"/>
      <c r="BO142" s="1966"/>
      <c r="BP142" s="1966"/>
      <c r="BQ142" s="1966"/>
      <c r="BR142" s="1966"/>
      <c r="BS142" s="1966"/>
      <c r="BT142" s="1966"/>
      <c r="BU142" s="1966"/>
      <c r="BV142" s="1966"/>
      <c r="BW142" s="1966"/>
      <c r="BX142" s="1557"/>
      <c r="BY142" s="1550"/>
      <c r="BZ142" s="1550"/>
      <c r="CA142" s="1964"/>
      <c r="CB142" s="1965"/>
      <c r="CD142" s="1964"/>
      <c r="CE142" s="1964"/>
    </row>
    <row r="143" customFormat="false" ht="14.25" hidden="false" customHeight="true" outlineLevel="0" collapsed="false">
      <c r="A143" s="1550"/>
      <c r="B143" s="1550"/>
      <c r="C143" s="1777"/>
      <c r="D143" s="1777"/>
      <c r="E143" s="1777"/>
      <c r="F143" s="1550"/>
      <c r="G143" s="1550"/>
      <c r="H143" s="1550"/>
      <c r="I143" s="1550"/>
      <c r="J143" s="1550"/>
      <c r="K143" s="1550"/>
      <c r="L143" s="1550"/>
      <c r="M143" s="1777"/>
      <c r="N143" s="1777"/>
      <c r="O143" s="1777"/>
      <c r="P143" s="1777"/>
      <c r="Q143" s="1550"/>
      <c r="R143" s="1550"/>
      <c r="S143" s="1550"/>
      <c r="T143" s="1550"/>
      <c r="U143" s="1550"/>
      <c r="V143" s="1550"/>
      <c r="W143" s="1550"/>
      <c r="X143" s="1550"/>
      <c r="Y143" s="1550"/>
      <c r="Z143" s="1550"/>
      <c r="AA143" s="1550"/>
      <c r="AB143" s="1550"/>
      <c r="AC143" s="1550"/>
      <c r="AD143" s="1550"/>
      <c r="AE143" s="1550"/>
      <c r="AF143" s="1550"/>
      <c r="AG143" s="1550"/>
      <c r="AH143" s="1550"/>
      <c r="AI143" s="1550"/>
      <c r="AJ143" s="1550"/>
      <c r="AK143" s="1550"/>
      <c r="AL143" s="1550"/>
      <c r="AM143" s="1550"/>
      <c r="AN143" s="1550"/>
      <c r="AO143" s="1550"/>
      <c r="AP143" s="1550"/>
      <c r="AQ143" s="1550"/>
      <c r="AR143" s="1550"/>
      <c r="AS143" s="1962"/>
      <c r="AT143" s="1962"/>
      <c r="AU143" s="1557"/>
      <c r="AV143" s="1557"/>
      <c r="AW143" s="1557"/>
      <c r="AX143" s="1557"/>
      <c r="AY143" s="1550"/>
      <c r="AZ143" s="1550"/>
      <c r="BA143" s="1550"/>
      <c r="BB143" s="1963"/>
      <c r="BC143" s="1966"/>
      <c r="BD143" s="1966"/>
      <c r="BE143" s="1966"/>
      <c r="BF143" s="1966"/>
      <c r="BG143" s="1966"/>
      <c r="BH143" s="1966"/>
      <c r="BI143" s="1966"/>
      <c r="BJ143" s="1966"/>
      <c r="BK143" s="1966"/>
      <c r="BL143" s="1966"/>
      <c r="BM143" s="1966"/>
      <c r="BN143" s="1966"/>
      <c r="BO143" s="1966"/>
      <c r="BP143" s="1966"/>
      <c r="BQ143" s="1966"/>
      <c r="BR143" s="1966"/>
      <c r="BS143" s="1966"/>
      <c r="BT143" s="1966"/>
      <c r="BU143" s="1966"/>
      <c r="BV143" s="1966"/>
      <c r="BW143" s="1966"/>
      <c r="BX143" s="1557"/>
      <c r="BY143" s="1550"/>
      <c r="BZ143" s="1550"/>
      <c r="CA143" s="1964"/>
      <c r="CB143" s="1965"/>
      <c r="CD143" s="1964"/>
      <c r="CE143" s="1964"/>
    </row>
    <row r="144" customFormat="false" ht="15" hidden="false" customHeight="true" outlineLevel="0" collapsed="false">
      <c r="A144" s="1550"/>
      <c r="B144" s="1550"/>
      <c r="C144" s="1609"/>
      <c r="D144" s="1609"/>
      <c r="E144" s="1609"/>
      <c r="F144" s="1608"/>
      <c r="G144" s="1608"/>
      <c r="H144" s="1608"/>
      <c r="I144" s="1608"/>
      <c r="J144" s="1608"/>
      <c r="K144" s="1608"/>
      <c r="L144" s="1608"/>
      <c r="M144" s="1609"/>
      <c r="N144" s="1609"/>
      <c r="O144" s="1609"/>
      <c r="P144" s="1609"/>
      <c r="Q144" s="1608"/>
      <c r="R144" s="1608"/>
      <c r="S144" s="1608"/>
      <c r="T144" s="1608"/>
      <c r="U144" s="1608"/>
      <c r="V144" s="1608"/>
      <c r="W144" s="1608"/>
      <c r="X144" s="1608"/>
      <c r="Y144" s="1608"/>
      <c r="Z144" s="1608"/>
      <c r="AA144" s="1608"/>
      <c r="AB144" s="1608"/>
      <c r="AC144" s="1608"/>
      <c r="AD144" s="1608"/>
      <c r="AE144" s="1608"/>
      <c r="AF144" s="1608"/>
      <c r="AG144" s="1608"/>
      <c r="AH144" s="1608"/>
      <c r="AI144" s="1608"/>
      <c r="AJ144" s="1608"/>
      <c r="AK144" s="1608"/>
      <c r="AL144" s="1608"/>
      <c r="AM144" s="1608"/>
      <c r="AN144" s="1608"/>
      <c r="AO144" s="1608"/>
      <c r="AP144" s="1608"/>
      <c r="AQ144" s="1608"/>
      <c r="AR144" s="1608"/>
      <c r="AS144" s="1608"/>
      <c r="AT144" s="1608"/>
      <c r="AU144" s="1608"/>
      <c r="AV144" s="1608"/>
      <c r="AW144" s="1608"/>
      <c r="AX144" s="1608"/>
      <c r="AY144" s="1608"/>
      <c r="AZ144" s="1608"/>
      <c r="BA144" s="1608"/>
      <c r="BB144" s="1969"/>
      <c r="BC144" s="1969"/>
      <c r="BD144" s="1969"/>
      <c r="BE144" s="1969"/>
      <c r="BF144" s="1969"/>
      <c r="BG144" s="1969"/>
      <c r="BH144" s="1969"/>
      <c r="BI144" s="1969"/>
      <c r="BJ144" s="1969"/>
      <c r="BK144" s="1969"/>
      <c r="BL144" s="1969"/>
      <c r="BM144" s="1969"/>
      <c r="BN144" s="1969"/>
      <c r="BO144" s="1969"/>
      <c r="BP144" s="1969"/>
      <c r="BQ144" s="1969"/>
      <c r="BR144" s="1969"/>
      <c r="BS144" s="1969"/>
      <c r="BT144" s="1969"/>
      <c r="BU144" s="1969"/>
      <c r="BV144" s="1969"/>
      <c r="BW144" s="1969"/>
      <c r="BX144" s="1608"/>
      <c r="BY144" s="1608"/>
      <c r="BZ144" s="1608"/>
      <c r="CB144" s="1608"/>
    </row>
    <row r="145" customFormat="false" ht="15" hidden="false" customHeight="true" outlineLevel="0" collapsed="false">
      <c r="A145" s="1550"/>
      <c r="B145" s="1550"/>
      <c r="C145" s="1609" t="s">
        <v>678</v>
      </c>
      <c r="D145" s="1609" t="s">
        <v>679</v>
      </c>
      <c r="E145" s="1609" t="s">
        <v>680</v>
      </c>
      <c r="F145" s="1547" t="s">
        <v>689</v>
      </c>
      <c r="H145" s="1547" t="s">
        <v>87</v>
      </c>
      <c r="I145" s="1608"/>
      <c r="J145" s="1608"/>
      <c r="K145" s="1608"/>
      <c r="L145" s="1608"/>
      <c r="M145" s="1970"/>
      <c r="N145" s="1970"/>
      <c r="O145" s="1970"/>
      <c r="P145" s="1609"/>
      <c r="Q145" s="1608"/>
      <c r="R145" s="1608"/>
      <c r="S145" s="1608"/>
      <c r="T145" s="1608"/>
      <c r="U145" s="1608"/>
      <c r="V145" s="1608"/>
      <c r="W145" s="1608"/>
      <c r="X145" s="1608"/>
      <c r="Y145" s="1608"/>
      <c r="Z145" s="1608"/>
      <c r="AA145" s="1608"/>
      <c r="AB145" s="1608"/>
      <c r="AC145" s="1608"/>
      <c r="AD145" s="1608"/>
      <c r="AE145" s="1608"/>
      <c r="AF145" s="1608"/>
      <c r="AG145" s="1608"/>
      <c r="AH145" s="1608"/>
      <c r="AI145" s="1608"/>
      <c r="AJ145" s="1608"/>
      <c r="AK145" s="1608"/>
      <c r="AL145" s="1608"/>
      <c r="AM145" s="1608"/>
      <c r="AN145" s="1608"/>
      <c r="AO145" s="1608"/>
      <c r="AP145" s="1608"/>
      <c r="AQ145" s="1608"/>
      <c r="AR145" s="1608"/>
      <c r="AS145" s="1608"/>
      <c r="AT145" s="1608"/>
      <c r="AU145" s="1608"/>
      <c r="AV145" s="1608"/>
      <c r="AW145" s="1608"/>
      <c r="AX145" s="1608"/>
      <c r="AY145" s="1608"/>
      <c r="AZ145" s="1608"/>
      <c r="BA145" s="1608"/>
      <c r="BB145" s="1608"/>
      <c r="BC145" s="1608"/>
      <c r="BD145" s="1608"/>
      <c r="BE145" s="1608"/>
      <c r="BF145" s="1608"/>
      <c r="BG145" s="1608"/>
      <c r="BH145" s="1608"/>
      <c r="BI145" s="1608"/>
      <c r="BJ145" s="1608"/>
      <c r="BK145" s="1608"/>
      <c r="BL145" s="1608"/>
      <c r="BM145" s="1608"/>
      <c r="BN145" s="1608"/>
      <c r="BO145" s="1608"/>
      <c r="BP145" s="1608"/>
      <c r="BQ145" s="1608"/>
      <c r="BR145" s="1608"/>
      <c r="BS145" s="1608"/>
      <c r="BT145" s="1608"/>
      <c r="BU145" s="1608"/>
      <c r="BV145" s="1608"/>
      <c r="BW145" s="1608"/>
      <c r="BX145" s="1608"/>
      <c r="BY145" s="1608"/>
      <c r="BZ145" s="1608"/>
      <c r="CA145" s="1608"/>
      <c r="CB145" s="1608"/>
      <c r="CD145" s="1608"/>
      <c r="CE145" s="1608"/>
    </row>
    <row r="146" customFormat="false" ht="15" hidden="false" customHeight="true" outlineLevel="0" collapsed="false">
      <c r="A146" s="1550"/>
      <c r="B146" s="1550"/>
      <c r="C146" s="1609" t="n">
        <v>1</v>
      </c>
      <c r="D146" s="1971" t="e">
        <f aca="false">CD12</f>
        <v>#VALUE!</v>
      </c>
      <c r="E146" s="1972" t="n">
        <f aca="false">'02.24 НГДП'!D62</f>
        <v>0</v>
      </c>
      <c r="F146" s="1971" t="e">
        <f aca="false">CA12</f>
        <v>#VALUE!</v>
      </c>
      <c r="H146" s="1973" t="n">
        <f aca="false">CB14</f>
        <v>31.893</v>
      </c>
      <c r="I146" s="1974"/>
      <c r="J146" s="1974"/>
      <c r="K146" s="1975"/>
      <c r="L146" s="1608"/>
      <c r="M146" s="1608"/>
      <c r="N146" s="1608"/>
      <c r="O146" s="1608"/>
      <c r="P146" s="1608"/>
      <c r="Q146" s="1608"/>
      <c r="R146" s="1608"/>
      <c r="S146" s="1608"/>
      <c r="T146" s="1608"/>
      <c r="U146" s="1608"/>
      <c r="V146" s="1608"/>
      <c r="W146" s="1608"/>
      <c r="X146" s="1608"/>
      <c r="Y146" s="1608"/>
      <c r="Z146" s="1608"/>
      <c r="AA146" s="1608"/>
      <c r="AB146" s="1608"/>
      <c r="AC146" s="1608"/>
      <c r="AD146" s="1608"/>
      <c r="AE146" s="1608"/>
      <c r="AF146" s="1608"/>
      <c r="AG146" s="1608"/>
      <c r="AH146" s="1608"/>
      <c r="AI146" s="1608"/>
      <c r="AJ146" s="1608"/>
      <c r="AK146" s="1608"/>
      <c r="AL146" s="1608"/>
      <c r="AM146" s="1608"/>
      <c r="AN146" s="1608"/>
      <c r="AO146" s="1608"/>
      <c r="AP146" s="1608"/>
      <c r="AQ146" s="1608"/>
      <c r="AR146" s="1608"/>
      <c r="AS146" s="1608"/>
      <c r="AT146" s="1608"/>
      <c r="AU146" s="1608"/>
      <c r="AV146" s="1608"/>
      <c r="AW146" s="1608"/>
      <c r="AX146" s="1608"/>
      <c r="AY146" s="1608"/>
      <c r="AZ146" s="1608"/>
      <c r="BA146" s="1608"/>
      <c r="BB146" s="1608"/>
      <c r="BC146" s="1608"/>
      <c r="BD146" s="1608"/>
      <c r="BE146" s="1608"/>
      <c r="BF146" s="1978"/>
      <c r="BG146" s="1608"/>
      <c r="BH146" s="1608"/>
      <c r="BI146" s="1608"/>
      <c r="BJ146" s="1608"/>
      <c r="BK146" s="1608"/>
      <c r="BL146" s="1608"/>
      <c r="BM146" s="1608"/>
      <c r="BN146" s="1608"/>
      <c r="BO146" s="1608"/>
      <c r="BP146" s="1608"/>
      <c r="BQ146" s="1608"/>
      <c r="BR146" s="1608"/>
      <c r="BS146" s="1608"/>
      <c r="BT146" s="1608"/>
      <c r="BU146" s="1608"/>
      <c r="BV146" s="1608"/>
      <c r="BW146" s="1608"/>
      <c r="BX146" s="1608"/>
      <c r="BY146" s="1608"/>
      <c r="BZ146" s="1608"/>
      <c r="CA146" s="1608"/>
      <c r="CB146" s="1608"/>
      <c r="CD146" s="1608"/>
      <c r="CE146" s="1608"/>
    </row>
    <row r="147" s="1547" customFormat="true" ht="15" hidden="false" customHeight="false" outlineLevel="0" collapsed="false">
      <c r="C147" s="1548" t="n">
        <v>2</v>
      </c>
      <c r="D147" s="1971" t="e">
        <f aca="false">CD16</f>
        <v>#VALUE!</v>
      </c>
      <c r="E147" s="1972" t="n">
        <f aca="false">$E$146</f>
        <v>0</v>
      </c>
      <c r="F147" s="1971" t="e">
        <f aca="false">CA16</f>
        <v>#VALUE!</v>
      </c>
      <c r="H147" s="1973" t="n">
        <f aca="false">CB18</f>
        <v>31.893</v>
      </c>
      <c r="I147" s="1974"/>
      <c r="J147" s="1974"/>
      <c r="K147" s="1975"/>
      <c r="CA147" s="1981"/>
      <c r="CC147" s="0"/>
      <c r="CD147" s="1981"/>
      <c r="CE147" s="0"/>
    </row>
    <row r="148" s="1547" customFormat="true" ht="15" hidden="false" customHeight="false" outlineLevel="0" collapsed="false">
      <c r="C148" s="1548" t="n">
        <v>3</v>
      </c>
      <c r="D148" s="1971" t="e">
        <f aca="false">CD20</f>
        <v>#VALUE!</v>
      </c>
      <c r="E148" s="1972" t="n">
        <f aca="false">$E$146</f>
        <v>0</v>
      </c>
      <c r="F148" s="1971" t="e">
        <f aca="false">CA20</f>
        <v>#VALUE!</v>
      </c>
      <c r="H148" s="1973" t="n">
        <f aca="false">CB22</f>
        <v>31.893</v>
      </c>
      <c r="I148" s="1982"/>
      <c r="J148" s="1982"/>
      <c r="K148" s="1975"/>
      <c r="CC148" s="0"/>
      <c r="CE148" s="0"/>
    </row>
    <row r="149" s="1547" customFormat="true" ht="15" hidden="false" customHeight="false" outlineLevel="0" collapsed="false">
      <c r="C149" s="1548" t="n">
        <v>4</v>
      </c>
      <c r="D149" s="1971" t="e">
        <f aca="false">CD24</f>
        <v>#VALUE!</v>
      </c>
      <c r="E149" s="1972" t="n">
        <f aca="false">$E$146</f>
        <v>0</v>
      </c>
      <c r="F149" s="1971" t="e">
        <f aca="false">CA24</f>
        <v>#VALUE!</v>
      </c>
      <c r="H149" s="1973" t="n">
        <f aca="false">CB26</f>
        <v>31.893</v>
      </c>
      <c r="I149" s="1982"/>
      <c r="J149" s="1982"/>
      <c r="CC149" s="0"/>
      <c r="CE149" s="0"/>
    </row>
    <row r="150" s="1547" customFormat="true" ht="15" hidden="false" customHeight="false" outlineLevel="0" collapsed="false">
      <c r="C150" s="1548" t="n">
        <v>5</v>
      </c>
      <c r="D150" s="1971" t="e">
        <f aca="false">CD28</f>
        <v>#VALUE!</v>
      </c>
      <c r="E150" s="1972" t="n">
        <f aca="false">$E$146</f>
        <v>0</v>
      </c>
      <c r="F150" s="1971" t="e">
        <f aca="false">CA28</f>
        <v>#VALUE!</v>
      </c>
      <c r="H150" s="1973" t="n">
        <f aca="false">CB30</f>
        <v>31.893</v>
      </c>
      <c r="I150" s="1982"/>
      <c r="J150" s="1982"/>
      <c r="CC150" s="0"/>
      <c r="CE150" s="0"/>
    </row>
    <row r="151" s="1547" customFormat="true" ht="15" hidden="false" customHeight="false" outlineLevel="0" collapsed="false">
      <c r="C151" s="1548" t="n">
        <v>6</v>
      </c>
      <c r="D151" s="1971" t="e">
        <f aca="false">CD32</f>
        <v>#VALUE!</v>
      </c>
      <c r="E151" s="1972" t="n">
        <f aca="false">$E$146</f>
        <v>0</v>
      </c>
      <c r="F151" s="1971" t="e">
        <f aca="false">CA32</f>
        <v>#VALUE!</v>
      </c>
      <c r="H151" s="1973" t="n">
        <f aca="false">CB34</f>
        <v>31.893</v>
      </c>
      <c r="I151" s="1982"/>
      <c r="J151" s="1982"/>
      <c r="CC151" s="0"/>
      <c r="CE151" s="0"/>
    </row>
    <row r="152" s="1547" customFormat="true" ht="15" hidden="false" customHeight="false" outlineLevel="0" collapsed="false">
      <c r="C152" s="1548" t="n">
        <v>7</v>
      </c>
      <c r="D152" s="1971" t="e">
        <f aca="false">CD36</f>
        <v>#VALUE!</v>
      </c>
      <c r="E152" s="1972" t="n">
        <f aca="false">$E$146</f>
        <v>0</v>
      </c>
      <c r="F152" s="1971" t="e">
        <f aca="false">CA36</f>
        <v>#VALUE!</v>
      </c>
      <c r="H152" s="1973" t="n">
        <f aca="false">CB38</f>
        <v>31.893</v>
      </c>
      <c r="I152" s="1982"/>
      <c r="J152" s="1982"/>
      <c r="CC152" s="0"/>
      <c r="CE152" s="0"/>
    </row>
    <row r="153" s="1547" customFormat="true" ht="15" hidden="false" customHeight="false" outlineLevel="0" collapsed="false">
      <c r="C153" s="1548" t="n">
        <v>8</v>
      </c>
      <c r="D153" s="1971" t="e">
        <f aca="false">CD40</f>
        <v>#VALUE!</v>
      </c>
      <c r="E153" s="1972" t="n">
        <f aca="false">$E$146</f>
        <v>0</v>
      </c>
      <c r="F153" s="1971" t="e">
        <f aca="false">CA40</f>
        <v>#VALUE!</v>
      </c>
      <c r="H153" s="1973" t="n">
        <f aca="false">CB42</f>
        <v>31.893</v>
      </c>
      <c r="I153" s="1982"/>
      <c r="J153" s="1982"/>
      <c r="CC153" s="0"/>
      <c r="CE153" s="0"/>
    </row>
    <row r="154" s="1547" customFormat="true" ht="15" hidden="false" customHeight="false" outlineLevel="0" collapsed="false">
      <c r="C154" s="1548" t="n">
        <v>9</v>
      </c>
      <c r="D154" s="1971" t="e">
        <f aca="false">CD44</f>
        <v>#VALUE!</v>
      </c>
      <c r="E154" s="1972" t="n">
        <f aca="false">$E$146</f>
        <v>0</v>
      </c>
      <c r="F154" s="1971" t="e">
        <f aca="false">CA44</f>
        <v>#VALUE!</v>
      </c>
      <c r="H154" s="1973" t="n">
        <f aca="false">CB46</f>
        <v>31.893</v>
      </c>
      <c r="I154" s="1982"/>
      <c r="J154" s="1982"/>
      <c r="CC154" s="0"/>
      <c r="CE154" s="0"/>
    </row>
    <row r="155" s="1547" customFormat="true" ht="15" hidden="false" customHeight="false" outlineLevel="0" collapsed="false">
      <c r="C155" s="1548" t="n">
        <v>10</v>
      </c>
      <c r="D155" s="1971" t="e">
        <f aca="false">CD48</f>
        <v>#VALUE!</v>
      </c>
      <c r="E155" s="1972" t="n">
        <f aca="false">$E$146</f>
        <v>0</v>
      </c>
      <c r="F155" s="1971" t="e">
        <f aca="false">CA48</f>
        <v>#VALUE!</v>
      </c>
      <c r="H155" s="1973" t="n">
        <f aca="false">CB50</f>
        <v>81.893</v>
      </c>
      <c r="I155" s="1982"/>
      <c r="J155" s="1982"/>
      <c r="CC155" s="0"/>
      <c r="CE155" s="0"/>
    </row>
    <row r="156" s="1547" customFormat="true" ht="15" hidden="false" customHeight="false" outlineLevel="0" collapsed="false">
      <c r="C156" s="1548" t="n">
        <v>11</v>
      </c>
      <c r="D156" s="1971" t="e">
        <f aca="false">CD52</f>
        <v>#VALUE!</v>
      </c>
      <c r="E156" s="1972" t="n">
        <f aca="false">$E$146</f>
        <v>0</v>
      </c>
      <c r="F156" s="1971" t="e">
        <f aca="false">CA52</f>
        <v>#VALUE!</v>
      </c>
      <c r="H156" s="1973" t="n">
        <f aca="false">CB54</f>
        <v>81.893</v>
      </c>
      <c r="I156" s="1982"/>
      <c r="J156" s="1982"/>
      <c r="CC156" s="0"/>
      <c r="CE156" s="0"/>
    </row>
    <row r="157" s="1547" customFormat="true" ht="15" hidden="false" customHeight="false" outlineLevel="0" collapsed="false">
      <c r="C157" s="1548" t="n">
        <v>12</v>
      </c>
      <c r="D157" s="1971" t="e">
        <f aca="false">CD56</f>
        <v>#VALUE!</v>
      </c>
      <c r="E157" s="1972" t="n">
        <f aca="false">$E$146</f>
        <v>0</v>
      </c>
      <c r="F157" s="1971" t="e">
        <f aca="false">CA56</f>
        <v>#VALUE!</v>
      </c>
      <c r="H157" s="1973" t="n">
        <f aca="false">CB58</f>
        <v>81.893</v>
      </c>
      <c r="I157" s="1982"/>
      <c r="J157" s="1982"/>
      <c r="CC157" s="0"/>
      <c r="CE157" s="0"/>
    </row>
    <row r="158" s="1547" customFormat="true" ht="15" hidden="false" customHeight="false" outlineLevel="0" collapsed="false">
      <c r="C158" s="1548" t="n">
        <v>13</v>
      </c>
      <c r="D158" s="1971" t="e">
        <f aca="false">CD60</f>
        <v>#VALUE!</v>
      </c>
      <c r="E158" s="1972" t="n">
        <f aca="false">$E$146</f>
        <v>0</v>
      </c>
      <c r="F158" s="1971" t="e">
        <f aca="false">CA60</f>
        <v>#VALUE!</v>
      </c>
      <c r="H158" s="1973" t="n">
        <f aca="false">CB62</f>
        <v>81.893</v>
      </c>
      <c r="I158" s="1982"/>
      <c r="J158" s="1982"/>
      <c r="CC158" s="0"/>
      <c r="CE158" s="0"/>
    </row>
    <row r="159" s="1547" customFormat="true" ht="15" hidden="false" customHeight="false" outlineLevel="0" collapsed="false">
      <c r="C159" s="1548" t="n">
        <v>14</v>
      </c>
      <c r="D159" s="1971" t="e">
        <f aca="false">CD64</f>
        <v>#VALUE!</v>
      </c>
      <c r="E159" s="1972" t="n">
        <f aca="false">$E$146</f>
        <v>0</v>
      </c>
      <c r="F159" s="1971" t="e">
        <f aca="false">CA64</f>
        <v>#VALUE!</v>
      </c>
      <c r="H159" s="1973" t="n">
        <f aca="false">CB66</f>
        <v>81.893</v>
      </c>
      <c r="I159" s="1982"/>
      <c r="J159" s="1982"/>
      <c r="CC159" s="0"/>
      <c r="CE159" s="0"/>
    </row>
    <row r="160" s="1547" customFormat="true" ht="15" hidden="false" customHeight="false" outlineLevel="0" collapsed="false">
      <c r="C160" s="1548" t="n">
        <v>15</v>
      </c>
      <c r="D160" s="1971" t="e">
        <f aca="false">CD68</f>
        <v>#VALUE!</v>
      </c>
      <c r="E160" s="1972" t="n">
        <f aca="false">$E$146</f>
        <v>0</v>
      </c>
      <c r="F160" s="1971" t="e">
        <f aca="false">CA68</f>
        <v>#VALUE!</v>
      </c>
      <c r="H160" s="1973" t="n">
        <f aca="false">CB70</f>
        <v>81.893</v>
      </c>
      <c r="I160" s="1982"/>
      <c r="J160" s="1982"/>
      <c r="CC160" s="0"/>
      <c r="CE160" s="0"/>
    </row>
    <row r="161" s="1547" customFormat="true" ht="15" hidden="false" customHeight="false" outlineLevel="0" collapsed="false">
      <c r="C161" s="1548" t="n">
        <v>16</v>
      </c>
      <c r="D161" s="1971" t="e">
        <f aca="false">CD72</f>
        <v>#VALUE!</v>
      </c>
      <c r="E161" s="1972" t="n">
        <f aca="false">$E$146</f>
        <v>0</v>
      </c>
      <c r="F161" s="1971" t="e">
        <f aca="false">CA72</f>
        <v>#VALUE!</v>
      </c>
      <c r="H161" s="1973" t="n">
        <f aca="false">CB74</f>
        <v>81.893</v>
      </c>
      <c r="I161" s="1982"/>
      <c r="J161" s="1982"/>
      <c r="CC161" s="0"/>
      <c r="CE161" s="0"/>
    </row>
    <row r="162" s="1547" customFormat="true" ht="15" hidden="false" customHeight="false" outlineLevel="0" collapsed="false">
      <c r="C162" s="1548" t="n">
        <v>17</v>
      </c>
      <c r="D162" s="1971" t="e">
        <f aca="false">CD76</f>
        <v>#VALUE!</v>
      </c>
      <c r="E162" s="1972" t="n">
        <f aca="false">$E$146</f>
        <v>0</v>
      </c>
      <c r="F162" s="1971" t="e">
        <f aca="false">CA76</f>
        <v>#VALUE!</v>
      </c>
      <c r="H162" s="1973" t="n">
        <f aca="false">CB78</f>
        <v>81.893</v>
      </c>
      <c r="I162" s="1982"/>
      <c r="J162" s="1982"/>
      <c r="CC162" s="0"/>
      <c r="CE162" s="0"/>
    </row>
    <row r="163" s="1547" customFormat="true" ht="15" hidden="false" customHeight="false" outlineLevel="0" collapsed="false">
      <c r="C163" s="1548" t="n">
        <v>18</v>
      </c>
      <c r="D163" s="1971" t="e">
        <f aca="false">CD80</f>
        <v>#VALUE!</v>
      </c>
      <c r="E163" s="1972" t="n">
        <f aca="false">$E$146</f>
        <v>0</v>
      </c>
      <c r="F163" s="1971" t="e">
        <f aca="false">CA80</f>
        <v>#VALUE!</v>
      </c>
      <c r="H163" s="1973" t="n">
        <f aca="false">CB82</f>
        <v>81.893</v>
      </c>
      <c r="I163" s="1982"/>
      <c r="J163" s="1982"/>
      <c r="CC163" s="0"/>
      <c r="CE163" s="0"/>
    </row>
    <row r="164" s="1547" customFormat="true" ht="15" hidden="false" customHeight="false" outlineLevel="0" collapsed="false">
      <c r="C164" s="1548" t="n">
        <v>19</v>
      </c>
      <c r="D164" s="1971" t="e">
        <f aca="false">CD84</f>
        <v>#VALUE!</v>
      </c>
      <c r="E164" s="1972" t="n">
        <f aca="false">$E$146</f>
        <v>0</v>
      </c>
      <c r="F164" s="1971" t="e">
        <f aca="false">CA84</f>
        <v>#VALUE!</v>
      </c>
      <c r="H164" s="1973" t="n">
        <f aca="false">CB86</f>
        <v>81.893</v>
      </c>
      <c r="I164" s="1982"/>
      <c r="J164" s="1982"/>
      <c r="CC164" s="0"/>
      <c r="CE164" s="0"/>
    </row>
    <row r="165" customFormat="false" ht="15" hidden="false" customHeight="false" outlineLevel="0" collapsed="false">
      <c r="C165" s="1548" t="n">
        <v>20</v>
      </c>
      <c r="D165" s="1971" t="e">
        <f aca="false">CD88</f>
        <v>#VALUE!</v>
      </c>
      <c r="E165" s="1972" t="n">
        <f aca="false">$E$146</f>
        <v>0</v>
      </c>
      <c r="F165" s="1971" t="e">
        <f aca="false">CA88</f>
        <v>#VALUE!</v>
      </c>
      <c r="H165" s="1973" t="n">
        <f aca="false">CB90</f>
        <v>81.893</v>
      </c>
      <c r="I165" s="1982"/>
      <c r="J165" s="1982"/>
    </row>
    <row r="166" customFormat="false" ht="15" hidden="false" customHeight="false" outlineLevel="0" collapsed="false">
      <c r="C166" s="1548" t="n">
        <v>21</v>
      </c>
      <c r="D166" s="1971" t="e">
        <f aca="false">CD92</f>
        <v>#VALUE!</v>
      </c>
      <c r="E166" s="1972" t="n">
        <f aca="false">$E$146</f>
        <v>0</v>
      </c>
      <c r="F166" s="1971" t="e">
        <f aca="false">CA92</f>
        <v>#VALUE!</v>
      </c>
      <c r="H166" s="1973" t="n">
        <f aca="false">CB94</f>
        <v>81.893</v>
      </c>
      <c r="I166" s="1982"/>
      <c r="J166" s="1982"/>
    </row>
    <row r="167" customFormat="false" ht="15" hidden="false" customHeight="false" outlineLevel="0" collapsed="false">
      <c r="C167" s="1548" t="n">
        <v>22</v>
      </c>
      <c r="D167" s="1971" t="e">
        <f aca="false">CD96</f>
        <v>#VALUE!</v>
      </c>
      <c r="E167" s="1972" t="n">
        <f aca="false">$E$146</f>
        <v>0</v>
      </c>
      <c r="F167" s="1971" t="e">
        <f aca="false">CA96</f>
        <v>#VALUE!</v>
      </c>
      <c r="H167" s="1973" t="n">
        <f aca="false">CB98</f>
        <v>81.893</v>
      </c>
      <c r="I167" s="1982"/>
      <c r="J167" s="1982"/>
    </row>
    <row r="168" customFormat="false" ht="15" hidden="false" customHeight="false" outlineLevel="0" collapsed="false">
      <c r="C168" s="1548" t="n">
        <v>23</v>
      </c>
      <c r="D168" s="1971" t="e">
        <f aca="false">CD100</f>
        <v>#VALUE!</v>
      </c>
      <c r="E168" s="1972" t="n">
        <f aca="false">$E$146</f>
        <v>0</v>
      </c>
      <c r="F168" s="1971" t="e">
        <f aca="false">CA100</f>
        <v>#VALUE!</v>
      </c>
      <c r="H168" s="1973" t="n">
        <f aca="false">CB102</f>
        <v>81.893</v>
      </c>
      <c r="I168" s="1982"/>
      <c r="J168" s="1982"/>
    </row>
    <row r="169" customFormat="false" ht="15" hidden="false" customHeight="false" outlineLevel="0" collapsed="false">
      <c r="C169" s="1548" t="n">
        <v>24</v>
      </c>
      <c r="D169" s="1971" t="e">
        <f aca="false">CD104</f>
        <v>#VALUE!</v>
      </c>
      <c r="E169" s="1972" t="n">
        <f aca="false">$E$146</f>
        <v>0</v>
      </c>
      <c r="F169" s="1971" t="e">
        <f aca="false">CA104</f>
        <v>#VALUE!</v>
      </c>
      <c r="H169" s="1973" t="n">
        <f aca="false">CB106</f>
        <v>81.893</v>
      </c>
      <c r="I169" s="1982"/>
      <c r="J169" s="1982"/>
    </row>
    <row r="170" customFormat="false" ht="15" hidden="false" customHeight="false" outlineLevel="0" collapsed="false">
      <c r="C170" s="1548" t="n">
        <v>25</v>
      </c>
      <c r="D170" s="1971" t="e">
        <f aca="false">CD108</f>
        <v>#VALUE!</v>
      </c>
      <c r="E170" s="1972" t="n">
        <f aca="false">$E$146</f>
        <v>0</v>
      </c>
      <c r="F170" s="1971" t="e">
        <f aca="false">CA108</f>
        <v>#VALUE!</v>
      </c>
      <c r="H170" s="1973" t="n">
        <f aca="false">CB110</f>
        <v>81.893</v>
      </c>
      <c r="I170" s="1982"/>
      <c r="J170" s="1982"/>
    </row>
    <row r="171" customFormat="false" ht="15" hidden="false" customHeight="false" outlineLevel="0" collapsed="false">
      <c r="C171" s="1548" t="n">
        <v>26</v>
      </c>
      <c r="D171" s="1971" t="e">
        <f aca="false">CD112</f>
        <v>#VALUE!</v>
      </c>
      <c r="E171" s="1972" t="n">
        <f aca="false">$E$146</f>
        <v>0</v>
      </c>
      <c r="F171" s="1971" t="e">
        <f aca="false">CA112</f>
        <v>#VALUE!</v>
      </c>
      <c r="H171" s="1973" t="n">
        <f aca="false">CB114</f>
        <v>81.893</v>
      </c>
      <c r="I171" s="1982"/>
      <c r="J171" s="1982"/>
    </row>
    <row r="172" customFormat="false" ht="15" hidden="false" customHeight="false" outlineLevel="0" collapsed="false">
      <c r="C172" s="1548" t="n">
        <v>27</v>
      </c>
      <c r="D172" s="1971" t="e">
        <f aca="false">CD116</f>
        <v>#VALUE!</v>
      </c>
      <c r="E172" s="1972" t="n">
        <f aca="false">$E$146</f>
        <v>0</v>
      </c>
      <c r="F172" s="1971" t="e">
        <f aca="false">CA116</f>
        <v>#VALUE!</v>
      </c>
      <c r="H172" s="1973" t="n">
        <f aca="false">CB118</f>
        <v>81.893</v>
      </c>
      <c r="I172" s="1982"/>
      <c r="J172" s="1982"/>
    </row>
    <row r="173" customFormat="false" ht="15" hidden="false" customHeight="false" outlineLevel="0" collapsed="false">
      <c r="C173" s="1548" t="n">
        <v>28</v>
      </c>
      <c r="D173" s="1971" t="e">
        <f aca="false">CD120</f>
        <v>#VALUE!</v>
      </c>
      <c r="E173" s="1972" t="n">
        <f aca="false">$E$146</f>
        <v>0</v>
      </c>
      <c r="F173" s="1971" t="e">
        <f aca="false">CA120</f>
        <v>#VALUE!</v>
      </c>
      <c r="H173" s="1973" t="n">
        <f aca="false">CB122</f>
        <v>31.893</v>
      </c>
      <c r="I173" s="1982"/>
      <c r="J173" s="1982"/>
    </row>
    <row r="174" customFormat="false" ht="15" hidden="false" customHeight="false" outlineLevel="0" collapsed="false">
      <c r="C174" s="1548" t="n">
        <v>29</v>
      </c>
      <c r="D174" s="1971" t="e">
        <f aca="false">CD124</f>
        <v>#VALUE!</v>
      </c>
      <c r="E174" s="1972" t="n">
        <f aca="false">$E$146</f>
        <v>0</v>
      </c>
      <c r="F174" s="1971" t="e">
        <f aca="false">CA124</f>
        <v>#VALUE!</v>
      </c>
      <c r="H174" s="1973" t="n">
        <f aca="false">CB126</f>
        <v>31.893</v>
      </c>
      <c r="I174" s="1982"/>
      <c r="J174" s="1982"/>
    </row>
    <row r="175" customFormat="false" ht="15" hidden="false" customHeight="false" outlineLevel="0" collapsed="false">
      <c r="C175" s="1548" t="n">
        <v>30</v>
      </c>
      <c r="D175" s="1971" t="e">
        <f aca="false">CD128</f>
        <v>#VALUE!</v>
      </c>
      <c r="E175" s="1972" t="n">
        <f aca="false">$E$146</f>
        <v>0</v>
      </c>
      <c r="F175" s="1971" t="e">
        <f aca="false">CA128</f>
        <v>#VALUE!</v>
      </c>
      <c r="H175" s="1973" t="n">
        <f aca="false">CB130</f>
        <v>31.893</v>
      </c>
      <c r="I175" s="1982"/>
      <c r="J175" s="1982"/>
    </row>
    <row r="176" customFormat="false" ht="15" hidden="false" customHeight="false" outlineLevel="0" collapsed="false">
      <c r="C176" s="1548" t="n">
        <v>31</v>
      </c>
      <c r="D176" s="1971" t="e">
        <f aca="false">CD132</f>
        <v>#VALUE!</v>
      </c>
      <c r="E176" s="1972" t="n">
        <f aca="false">$E$146</f>
        <v>0</v>
      </c>
      <c r="F176" s="1971" t="e">
        <f aca="false">CA132</f>
        <v>#VALUE!</v>
      </c>
      <c r="H176" s="1973" t="n">
        <f aca="false">CB134</f>
        <v>31.893</v>
      </c>
      <c r="I176" s="1982"/>
      <c r="J176" s="1982"/>
    </row>
    <row r="180" customFormat="false" ht="15" hidden="false" customHeight="false" outlineLevel="0" collapsed="false">
      <c r="D180" s="1973"/>
    </row>
    <row r="181" customFormat="false" ht="15" hidden="false" customHeight="false" outlineLevel="0" collapsed="false">
      <c r="D181" s="1973" t="n">
        <f aca="false">CB15</f>
        <v>0</v>
      </c>
    </row>
    <row r="182" customFormat="false" ht="15" hidden="false" customHeight="false" outlineLevel="0" collapsed="false">
      <c r="D182" s="1973" t="n">
        <f aca="false">CB16</f>
        <v>0</v>
      </c>
    </row>
    <row r="183" customFormat="false" ht="15" hidden="false" customHeight="false" outlineLevel="0" collapsed="false">
      <c r="D183" s="1973" t="n">
        <f aca="false">CB17</f>
        <v>0</v>
      </c>
    </row>
    <row r="184" customFormat="false" ht="15" hidden="false" customHeight="false" outlineLevel="0" collapsed="false">
      <c r="D184" s="1973"/>
    </row>
    <row r="185" customFormat="false" ht="15" hidden="false" customHeight="false" outlineLevel="0" collapsed="false">
      <c r="D185" s="1973" t="n">
        <f aca="false">CB19</f>
        <v>0</v>
      </c>
    </row>
    <row r="186" customFormat="false" ht="15" hidden="false" customHeight="false" outlineLevel="0" collapsed="false">
      <c r="D186" s="1973" t="n">
        <f aca="false">CB20</f>
        <v>0</v>
      </c>
    </row>
    <row r="187" customFormat="false" ht="15" hidden="false" customHeight="false" outlineLevel="0" collapsed="false">
      <c r="D187" s="1973" t="n">
        <f aca="false">CB21</f>
        <v>0</v>
      </c>
    </row>
    <row r="188" customFormat="false" ht="15" hidden="false" customHeight="false" outlineLevel="0" collapsed="false">
      <c r="D188" s="1973"/>
    </row>
    <row r="189" customFormat="false" ht="15" hidden="false" customHeight="false" outlineLevel="0" collapsed="false">
      <c r="D189" s="1973" t="n">
        <f aca="false">CB23</f>
        <v>0</v>
      </c>
    </row>
    <row r="190" customFormat="false" ht="15" hidden="false" customHeight="false" outlineLevel="0" collapsed="false">
      <c r="D190" s="1973" t="n">
        <f aca="false">CB24</f>
        <v>0</v>
      </c>
    </row>
    <row r="191" customFormat="false" ht="15" hidden="false" customHeight="false" outlineLevel="0" collapsed="false">
      <c r="D191" s="1973" t="n">
        <f aca="false">CB25</f>
        <v>0</v>
      </c>
    </row>
    <row r="192" customFormat="false" ht="15" hidden="false" customHeight="false" outlineLevel="0" collapsed="false">
      <c r="D192" s="1973"/>
    </row>
    <row r="193" customFormat="false" ht="15" hidden="false" customHeight="false" outlineLevel="0" collapsed="false">
      <c r="D193" s="1973" t="n">
        <f aca="false">CB27</f>
        <v>0</v>
      </c>
    </row>
    <row r="194" customFormat="false" ht="15" hidden="false" customHeight="false" outlineLevel="0" collapsed="false">
      <c r="D194" s="1973" t="n">
        <f aca="false">CB28</f>
        <v>0</v>
      </c>
    </row>
    <row r="195" customFormat="false" ht="15" hidden="false" customHeight="false" outlineLevel="0" collapsed="false">
      <c r="D195" s="1973" t="n">
        <f aca="false">CB29</f>
        <v>0</v>
      </c>
    </row>
    <row r="196" customFormat="false" ht="15" hidden="false" customHeight="false" outlineLevel="0" collapsed="false">
      <c r="D196" s="1973"/>
    </row>
    <row r="197" customFormat="false" ht="15" hidden="false" customHeight="false" outlineLevel="0" collapsed="false">
      <c r="D197" s="1973" t="n">
        <f aca="false">CB31</f>
        <v>0</v>
      </c>
    </row>
    <row r="198" customFormat="false" ht="15" hidden="false" customHeight="false" outlineLevel="0" collapsed="false">
      <c r="D198" s="1973" t="n">
        <f aca="false">CB32</f>
        <v>0</v>
      </c>
    </row>
    <row r="199" customFormat="false" ht="15" hidden="false" customHeight="false" outlineLevel="0" collapsed="false">
      <c r="D199" s="1973" t="n">
        <f aca="false">CB33</f>
        <v>0</v>
      </c>
    </row>
    <row r="200" customFormat="false" ht="15" hidden="false" customHeight="false" outlineLevel="0" collapsed="false">
      <c r="D200" s="1973"/>
    </row>
    <row r="201" customFormat="false" ht="15" hidden="false" customHeight="false" outlineLevel="0" collapsed="false">
      <c r="D201" s="1973" t="n">
        <f aca="false">CB35</f>
        <v>0</v>
      </c>
    </row>
    <row r="202" customFormat="false" ht="15" hidden="false" customHeight="false" outlineLevel="0" collapsed="false">
      <c r="D202" s="1973" t="n">
        <f aca="false">CB36</f>
        <v>0</v>
      </c>
    </row>
    <row r="203" customFormat="false" ht="15" hidden="false" customHeight="false" outlineLevel="0" collapsed="false">
      <c r="D203" s="1973" t="n">
        <f aca="false">CB37</f>
        <v>0</v>
      </c>
    </row>
    <row r="204" customFormat="false" ht="15" hidden="false" customHeight="false" outlineLevel="0" collapsed="false">
      <c r="D204" s="1973"/>
    </row>
    <row r="205" customFormat="false" ht="15" hidden="false" customHeight="false" outlineLevel="0" collapsed="false">
      <c r="D205" s="1973" t="n">
        <f aca="false">CB39</f>
        <v>0</v>
      </c>
    </row>
    <row r="206" customFormat="false" ht="15" hidden="false" customHeight="false" outlineLevel="0" collapsed="false">
      <c r="D206" s="1973" t="n">
        <f aca="false">CB40</f>
        <v>0</v>
      </c>
    </row>
    <row r="207" customFormat="false" ht="15" hidden="false" customHeight="false" outlineLevel="0" collapsed="false">
      <c r="D207" s="1973" t="n">
        <f aca="false">CB41</f>
        <v>0</v>
      </c>
    </row>
    <row r="208" customFormat="false" ht="15" hidden="false" customHeight="false" outlineLevel="0" collapsed="false">
      <c r="D208" s="1973"/>
    </row>
    <row r="209" customFormat="false" ht="15" hidden="false" customHeight="false" outlineLevel="0" collapsed="false">
      <c r="D209" s="1973" t="n">
        <f aca="false">CB43</f>
        <v>0</v>
      </c>
    </row>
    <row r="210" customFormat="false" ht="15" hidden="false" customHeight="false" outlineLevel="0" collapsed="false">
      <c r="D210" s="1973" t="n">
        <f aca="false">CB44</f>
        <v>0</v>
      </c>
    </row>
    <row r="211" customFormat="false" ht="15" hidden="false" customHeight="false" outlineLevel="0" collapsed="false">
      <c r="D211" s="1973" t="n">
        <f aca="false">CB45</f>
        <v>0</v>
      </c>
    </row>
    <row r="212" customFormat="false" ht="15" hidden="false" customHeight="false" outlineLevel="0" collapsed="false">
      <c r="D212" s="1973"/>
    </row>
    <row r="213" customFormat="false" ht="15" hidden="false" customHeight="false" outlineLevel="0" collapsed="false">
      <c r="D213" s="1973" t="n">
        <f aca="false">CB47</f>
        <v>0</v>
      </c>
    </row>
    <row r="214" customFormat="false" ht="15" hidden="false" customHeight="false" outlineLevel="0" collapsed="false">
      <c r="D214" s="1973" t="n">
        <f aca="false">CB48</f>
        <v>0</v>
      </c>
    </row>
    <row r="215" customFormat="false" ht="15" hidden="false" customHeight="false" outlineLevel="0" collapsed="false">
      <c r="D215" s="1973" t="n">
        <f aca="false">CB49</f>
        <v>0</v>
      </c>
    </row>
    <row r="216" customFormat="false" ht="15" hidden="false" customHeight="false" outlineLevel="0" collapsed="false">
      <c r="D216" s="1973"/>
    </row>
    <row r="217" customFormat="false" ht="15" hidden="false" customHeight="false" outlineLevel="0" collapsed="false">
      <c r="D217" s="1973" t="n">
        <f aca="false">CB51</f>
        <v>0</v>
      </c>
    </row>
    <row r="218" customFormat="false" ht="15" hidden="false" customHeight="false" outlineLevel="0" collapsed="false">
      <c r="D218" s="1973" t="n">
        <f aca="false">CB52</f>
        <v>0</v>
      </c>
    </row>
    <row r="219" customFormat="false" ht="15" hidden="false" customHeight="false" outlineLevel="0" collapsed="false">
      <c r="D219" s="1973" t="n">
        <f aca="false">CB53</f>
        <v>0</v>
      </c>
    </row>
    <row r="220" customFormat="false" ht="15" hidden="false" customHeight="false" outlineLevel="0" collapsed="false">
      <c r="D220" s="1973"/>
    </row>
    <row r="221" customFormat="false" ht="15" hidden="false" customHeight="false" outlineLevel="0" collapsed="false">
      <c r="D221" s="1973" t="n">
        <f aca="false">CB55</f>
        <v>0</v>
      </c>
    </row>
    <row r="222" customFormat="false" ht="15" hidden="false" customHeight="false" outlineLevel="0" collapsed="false">
      <c r="D222" s="1973" t="n">
        <f aca="false">CB56</f>
        <v>0</v>
      </c>
    </row>
    <row r="223" customFormat="false" ht="15" hidden="false" customHeight="false" outlineLevel="0" collapsed="false">
      <c r="D223" s="1973" t="n">
        <f aca="false">CB57</f>
        <v>0</v>
      </c>
    </row>
    <row r="224" customFormat="false" ht="15" hidden="false" customHeight="false" outlineLevel="0" collapsed="false">
      <c r="D224" s="1973"/>
    </row>
    <row r="225" customFormat="false" ht="15" hidden="false" customHeight="false" outlineLevel="0" collapsed="false">
      <c r="D225" s="1973" t="n">
        <f aca="false">CB59</f>
        <v>0</v>
      </c>
    </row>
    <row r="226" customFormat="false" ht="15" hidden="false" customHeight="false" outlineLevel="0" collapsed="false">
      <c r="D226" s="1973" t="n">
        <f aca="false">CB60</f>
        <v>0</v>
      </c>
    </row>
    <row r="227" customFormat="false" ht="15" hidden="false" customHeight="false" outlineLevel="0" collapsed="false">
      <c r="D227" s="1973" t="n">
        <f aca="false">CB61</f>
        <v>0</v>
      </c>
    </row>
    <row r="228" customFormat="false" ht="15" hidden="false" customHeight="false" outlineLevel="0" collapsed="false">
      <c r="D228" s="1973"/>
    </row>
    <row r="229" customFormat="false" ht="15" hidden="false" customHeight="false" outlineLevel="0" collapsed="false">
      <c r="D229" s="1973" t="n">
        <f aca="false">CB63</f>
        <v>0</v>
      </c>
    </row>
    <row r="230" customFormat="false" ht="15" hidden="false" customHeight="false" outlineLevel="0" collapsed="false">
      <c r="D230" s="1973" t="n">
        <f aca="false">CB64</f>
        <v>0</v>
      </c>
    </row>
    <row r="231" customFormat="false" ht="15" hidden="false" customHeight="false" outlineLevel="0" collapsed="false">
      <c r="D231" s="1973" t="n">
        <f aca="false">CB65</f>
        <v>0</v>
      </c>
    </row>
    <row r="232" customFormat="false" ht="15" hidden="false" customHeight="false" outlineLevel="0" collapsed="false">
      <c r="D232" s="1973"/>
    </row>
    <row r="233" customFormat="false" ht="15" hidden="false" customHeight="false" outlineLevel="0" collapsed="false">
      <c r="D233" s="1973" t="n">
        <f aca="false">CB67</f>
        <v>0</v>
      </c>
    </row>
    <row r="234" customFormat="false" ht="15" hidden="false" customHeight="false" outlineLevel="0" collapsed="false">
      <c r="D234" s="1973" t="n">
        <f aca="false">CB68</f>
        <v>0</v>
      </c>
    </row>
    <row r="235" customFormat="false" ht="15" hidden="false" customHeight="false" outlineLevel="0" collapsed="false">
      <c r="D235" s="1973" t="n">
        <f aca="false">CB69</f>
        <v>0</v>
      </c>
    </row>
    <row r="236" customFormat="false" ht="15" hidden="false" customHeight="false" outlineLevel="0" collapsed="false">
      <c r="D236" s="1973"/>
    </row>
    <row r="237" customFormat="false" ht="15" hidden="false" customHeight="false" outlineLevel="0" collapsed="false">
      <c r="D237" s="1973" t="n">
        <f aca="false">CB71</f>
        <v>0</v>
      </c>
    </row>
    <row r="238" customFormat="false" ht="15" hidden="false" customHeight="false" outlineLevel="0" collapsed="false">
      <c r="D238" s="1973" t="n">
        <f aca="false">CB72</f>
        <v>0</v>
      </c>
    </row>
    <row r="239" customFormat="false" ht="15" hidden="false" customHeight="false" outlineLevel="0" collapsed="false">
      <c r="D239" s="1973" t="n">
        <f aca="false">CB73</f>
        <v>0</v>
      </c>
    </row>
    <row r="240" customFormat="false" ht="15" hidden="false" customHeight="false" outlineLevel="0" collapsed="false">
      <c r="D240" s="1973"/>
    </row>
    <row r="241" customFormat="false" ht="15" hidden="false" customHeight="false" outlineLevel="0" collapsed="false">
      <c r="D241" s="1973" t="n">
        <f aca="false">CB75</f>
        <v>0</v>
      </c>
    </row>
    <row r="242" customFormat="false" ht="15" hidden="false" customHeight="false" outlineLevel="0" collapsed="false">
      <c r="D242" s="1973" t="n">
        <f aca="false">CB76</f>
        <v>0</v>
      </c>
    </row>
    <row r="243" customFormat="false" ht="15" hidden="false" customHeight="false" outlineLevel="0" collapsed="false">
      <c r="D243" s="1973" t="n">
        <f aca="false">CB77</f>
        <v>0</v>
      </c>
    </row>
    <row r="244" customFormat="false" ht="15" hidden="false" customHeight="false" outlineLevel="0" collapsed="false">
      <c r="D244" s="1973"/>
    </row>
    <row r="245" customFormat="false" ht="15" hidden="false" customHeight="false" outlineLevel="0" collapsed="false">
      <c r="D245" s="1973" t="n">
        <f aca="false">CB79</f>
        <v>0</v>
      </c>
    </row>
    <row r="246" customFormat="false" ht="15" hidden="false" customHeight="false" outlineLevel="0" collapsed="false">
      <c r="D246" s="1973" t="n">
        <f aca="false">CB80</f>
        <v>0</v>
      </c>
    </row>
    <row r="247" customFormat="false" ht="15" hidden="false" customHeight="false" outlineLevel="0" collapsed="false">
      <c r="D247" s="1973" t="n">
        <f aca="false">CB81</f>
        <v>0</v>
      </c>
    </row>
    <row r="248" customFormat="false" ht="15" hidden="false" customHeight="false" outlineLevel="0" collapsed="false">
      <c r="D248" s="1973"/>
    </row>
    <row r="249" customFormat="false" ht="15" hidden="false" customHeight="false" outlineLevel="0" collapsed="false">
      <c r="D249" s="1973" t="n">
        <f aca="false">CB83</f>
        <v>0</v>
      </c>
    </row>
    <row r="250" customFormat="false" ht="15" hidden="false" customHeight="false" outlineLevel="0" collapsed="false">
      <c r="D250" s="1973" t="n">
        <f aca="false">CB84</f>
        <v>0</v>
      </c>
    </row>
    <row r="251" customFormat="false" ht="15" hidden="false" customHeight="false" outlineLevel="0" collapsed="false">
      <c r="D251" s="1973" t="n">
        <f aca="false">CB85</f>
        <v>0</v>
      </c>
    </row>
    <row r="252" customFormat="false" ht="15" hidden="false" customHeight="false" outlineLevel="0" collapsed="false">
      <c r="D252" s="1973"/>
    </row>
    <row r="253" customFormat="false" ht="15" hidden="false" customHeight="false" outlineLevel="0" collapsed="false">
      <c r="D253" s="1973" t="n">
        <f aca="false">CB87</f>
        <v>0</v>
      </c>
    </row>
    <row r="254" customFormat="false" ht="15" hidden="false" customHeight="false" outlineLevel="0" collapsed="false">
      <c r="D254" s="1973" t="n">
        <f aca="false">CB88</f>
        <v>0</v>
      </c>
    </row>
    <row r="255" customFormat="false" ht="15" hidden="false" customHeight="false" outlineLevel="0" collapsed="false">
      <c r="D255" s="1973" t="n">
        <f aca="false">CB89</f>
        <v>0</v>
      </c>
    </row>
    <row r="256" customFormat="false" ht="15" hidden="false" customHeight="false" outlineLevel="0" collapsed="false">
      <c r="D256" s="1973"/>
    </row>
    <row r="257" customFormat="false" ht="15" hidden="false" customHeight="false" outlineLevel="0" collapsed="false">
      <c r="D257" s="1973" t="n">
        <f aca="false">CB91</f>
        <v>0</v>
      </c>
    </row>
    <row r="258" customFormat="false" ht="15" hidden="false" customHeight="false" outlineLevel="0" collapsed="false">
      <c r="D258" s="1973" t="n">
        <f aca="false">CB92</f>
        <v>0</v>
      </c>
    </row>
    <row r="259" customFormat="false" ht="15" hidden="false" customHeight="false" outlineLevel="0" collapsed="false">
      <c r="D259" s="1973" t="n">
        <f aca="false">CB93</f>
        <v>0</v>
      </c>
    </row>
    <row r="260" customFormat="false" ht="15" hidden="false" customHeight="false" outlineLevel="0" collapsed="false">
      <c r="D260" s="1973"/>
    </row>
    <row r="261" customFormat="false" ht="15" hidden="false" customHeight="false" outlineLevel="0" collapsed="false">
      <c r="D261" s="1973" t="n">
        <f aca="false">CB95</f>
        <v>0</v>
      </c>
    </row>
    <row r="262" customFormat="false" ht="15" hidden="false" customHeight="false" outlineLevel="0" collapsed="false">
      <c r="D262" s="1973" t="n">
        <f aca="false">CB96</f>
        <v>0</v>
      </c>
    </row>
    <row r="263" customFormat="false" ht="15" hidden="false" customHeight="false" outlineLevel="0" collapsed="false">
      <c r="D263" s="1973" t="n">
        <f aca="false">CB97</f>
        <v>0</v>
      </c>
    </row>
    <row r="264" customFormat="false" ht="15" hidden="false" customHeight="false" outlineLevel="0" collapsed="false">
      <c r="D264" s="1973"/>
    </row>
    <row r="265" customFormat="false" ht="15" hidden="false" customHeight="false" outlineLevel="0" collapsed="false">
      <c r="D265" s="1973" t="n">
        <f aca="false">CB99</f>
        <v>0</v>
      </c>
    </row>
    <row r="266" customFormat="false" ht="15" hidden="false" customHeight="false" outlineLevel="0" collapsed="false">
      <c r="D266" s="1973" t="n">
        <f aca="false">CB100</f>
        <v>0</v>
      </c>
    </row>
    <row r="267" customFormat="false" ht="15" hidden="false" customHeight="false" outlineLevel="0" collapsed="false">
      <c r="D267" s="1973" t="n">
        <f aca="false">CB101</f>
        <v>0</v>
      </c>
    </row>
    <row r="268" customFormat="false" ht="15" hidden="false" customHeight="false" outlineLevel="0" collapsed="false">
      <c r="D268" s="1973"/>
    </row>
    <row r="269" customFormat="false" ht="15" hidden="false" customHeight="false" outlineLevel="0" collapsed="false">
      <c r="D269" s="1973" t="n">
        <f aca="false">CB103</f>
        <v>0</v>
      </c>
    </row>
    <row r="270" customFormat="false" ht="15" hidden="false" customHeight="false" outlineLevel="0" collapsed="false">
      <c r="D270" s="1973" t="n">
        <f aca="false">CB104</f>
        <v>0</v>
      </c>
    </row>
    <row r="271" customFormat="false" ht="15" hidden="false" customHeight="false" outlineLevel="0" collapsed="false">
      <c r="D271" s="1973" t="n">
        <f aca="false">CB105</f>
        <v>0</v>
      </c>
    </row>
    <row r="272" customFormat="false" ht="15" hidden="false" customHeight="false" outlineLevel="0" collapsed="false">
      <c r="D272" s="1973"/>
    </row>
    <row r="273" customFormat="false" ht="15" hidden="false" customHeight="false" outlineLevel="0" collapsed="false">
      <c r="D273" s="1973" t="n">
        <f aca="false">CB107</f>
        <v>0</v>
      </c>
    </row>
    <row r="274" customFormat="false" ht="15" hidden="false" customHeight="false" outlineLevel="0" collapsed="false">
      <c r="D274" s="1973" t="n">
        <f aca="false">CB108</f>
        <v>0</v>
      </c>
    </row>
    <row r="275" customFormat="false" ht="15" hidden="false" customHeight="false" outlineLevel="0" collapsed="false">
      <c r="D275" s="1973" t="n">
        <f aca="false">CB109</f>
        <v>0</v>
      </c>
    </row>
    <row r="276" customFormat="false" ht="15" hidden="false" customHeight="false" outlineLevel="0" collapsed="false">
      <c r="D276" s="1973"/>
    </row>
    <row r="277" customFormat="false" ht="15" hidden="false" customHeight="false" outlineLevel="0" collapsed="false">
      <c r="D277" s="1973" t="n">
        <f aca="false">CB111</f>
        <v>0</v>
      </c>
    </row>
    <row r="278" customFormat="false" ht="15" hidden="false" customHeight="false" outlineLevel="0" collapsed="false">
      <c r="D278" s="1973" t="n">
        <f aca="false">CB112</f>
        <v>0</v>
      </c>
    </row>
    <row r="279" customFormat="false" ht="15" hidden="false" customHeight="false" outlineLevel="0" collapsed="false">
      <c r="D279" s="1973" t="n">
        <f aca="false">CB113</f>
        <v>0</v>
      </c>
    </row>
    <row r="280" customFormat="false" ht="15" hidden="false" customHeight="false" outlineLevel="0" collapsed="false">
      <c r="D280" s="1973"/>
    </row>
    <row r="281" customFormat="false" ht="15" hidden="false" customHeight="false" outlineLevel="0" collapsed="false">
      <c r="D281" s="1973" t="n">
        <f aca="false">CB115</f>
        <v>0</v>
      </c>
    </row>
    <row r="282" customFormat="false" ht="15" hidden="false" customHeight="false" outlineLevel="0" collapsed="false">
      <c r="D282" s="1973" t="n">
        <f aca="false">CB116</f>
        <v>0</v>
      </c>
    </row>
    <row r="283" customFormat="false" ht="15" hidden="false" customHeight="false" outlineLevel="0" collapsed="false">
      <c r="D283" s="1973" t="n">
        <f aca="false">CB117</f>
        <v>0</v>
      </c>
    </row>
    <row r="284" customFormat="false" ht="15" hidden="false" customHeight="false" outlineLevel="0" collapsed="false">
      <c r="D284" s="1973"/>
    </row>
    <row r="285" customFormat="false" ht="15" hidden="false" customHeight="false" outlineLevel="0" collapsed="false">
      <c r="D285" s="1973" t="n">
        <f aca="false">CB119</f>
        <v>0</v>
      </c>
    </row>
    <row r="286" customFormat="false" ht="15" hidden="false" customHeight="false" outlineLevel="0" collapsed="false">
      <c r="D286" s="1973" t="n">
        <f aca="false">CB120</f>
        <v>0</v>
      </c>
    </row>
    <row r="287" customFormat="false" ht="15" hidden="false" customHeight="false" outlineLevel="0" collapsed="false">
      <c r="D287" s="1973" t="n">
        <f aca="false">CB121</f>
        <v>0</v>
      </c>
    </row>
    <row r="288" customFormat="false" ht="15" hidden="false" customHeight="false" outlineLevel="0" collapsed="false">
      <c r="D288" s="1973"/>
    </row>
    <row r="289" customFormat="false" ht="15" hidden="false" customHeight="false" outlineLevel="0" collapsed="false">
      <c r="D289" s="1973" t="n">
        <f aca="false">CB123</f>
        <v>0</v>
      </c>
    </row>
    <row r="290" customFormat="false" ht="15" hidden="false" customHeight="false" outlineLevel="0" collapsed="false">
      <c r="D290" s="1973" t="n">
        <f aca="false">CB124</f>
        <v>0</v>
      </c>
    </row>
    <row r="291" customFormat="false" ht="15" hidden="false" customHeight="false" outlineLevel="0" collapsed="false">
      <c r="D291" s="1973" t="n">
        <f aca="false">CB125</f>
        <v>0</v>
      </c>
    </row>
    <row r="292" customFormat="false" ht="15" hidden="false" customHeight="false" outlineLevel="0" collapsed="false">
      <c r="D292" s="1973"/>
    </row>
    <row r="293" customFormat="false" ht="15" hidden="false" customHeight="false" outlineLevel="0" collapsed="false">
      <c r="D293" s="1973" t="n">
        <f aca="false">CB127</f>
        <v>0</v>
      </c>
    </row>
    <row r="294" customFormat="false" ht="15" hidden="false" customHeight="false" outlineLevel="0" collapsed="false">
      <c r="D294" s="1973" t="n">
        <f aca="false">CB128</f>
        <v>0</v>
      </c>
    </row>
    <row r="295" customFormat="false" ht="15" hidden="false" customHeight="false" outlineLevel="0" collapsed="false">
      <c r="D295" s="1973" t="n">
        <f aca="false">CB129</f>
        <v>0</v>
      </c>
    </row>
    <row r="296" customFormat="false" ht="15" hidden="false" customHeight="false" outlineLevel="0" collapsed="false">
      <c r="D296" s="1973"/>
    </row>
    <row r="297" customFormat="false" ht="15" hidden="false" customHeight="false" outlineLevel="0" collapsed="false">
      <c r="D297" s="1973" t="n">
        <f aca="false">CB131</f>
        <v>0</v>
      </c>
    </row>
    <row r="298" customFormat="false" ht="15" hidden="false" customHeight="false" outlineLevel="0" collapsed="false">
      <c r="D298" s="1973" t="n">
        <f aca="false">CB132</f>
        <v>0</v>
      </c>
    </row>
    <row r="299" customFormat="false" ht="15" hidden="false" customHeight="false" outlineLevel="0" collapsed="false">
      <c r="D299" s="1973" t="n">
        <f aca="false">CB133</f>
        <v>0</v>
      </c>
    </row>
    <row r="300" customFormat="false" ht="15" hidden="false" customHeight="false" outlineLevel="0" collapsed="false">
      <c r="D300" s="1973" t="n">
        <f aca="false">CB134</f>
        <v>31.893</v>
      </c>
    </row>
    <row r="301" customFormat="false" ht="15" hidden="false" customHeight="false" outlineLevel="0" collapsed="false">
      <c r="D301" s="1973" t="n">
        <f aca="false">CB135</f>
        <v>0</v>
      </c>
    </row>
    <row r="302" customFormat="false" ht="15" hidden="false" customHeight="false" outlineLevel="0" collapsed="false">
      <c r="D302" s="1973" t="n">
        <f aca="false">CB136</f>
        <v>31.893</v>
      </c>
    </row>
    <row r="303" customFormat="false" ht="15" hidden="false" customHeight="false" outlineLevel="0" collapsed="false">
      <c r="D303" s="1973" t="n">
        <f aca="false">CB137</f>
        <v>0</v>
      </c>
    </row>
  </sheetData>
  <sheetProtection sheet="true" password="cf36" formatCells="false" formatColumns="false" formatRows="false" insertColumns="false" insertRows="false" insertHyperlinks="false" deleteColumns="false" deleteRows="false" sort="false" autoFilter="false" pivotTables="false"/>
  <mergeCells count="170">
    <mergeCell ref="C1:BB1"/>
    <mergeCell ref="C2:AR2"/>
    <mergeCell ref="AS2:AX2"/>
    <mergeCell ref="AZ2:BA2"/>
    <mergeCell ref="BC2:BG2"/>
    <mergeCell ref="BH2:BU2"/>
    <mergeCell ref="BV2:BZ2"/>
    <mergeCell ref="CA2:CD2"/>
    <mergeCell ref="C3:U3"/>
    <mergeCell ref="A4:B4"/>
    <mergeCell ref="C4:BA4"/>
    <mergeCell ref="BB4:BZ4"/>
    <mergeCell ref="A5:A9"/>
    <mergeCell ref="B5:B9"/>
    <mergeCell ref="C5:W5"/>
    <mergeCell ref="X5:X9"/>
    <mergeCell ref="Y5:AB7"/>
    <mergeCell ref="AC5:AC9"/>
    <mergeCell ref="AD5:AG7"/>
    <mergeCell ref="AH5:AH9"/>
    <mergeCell ref="AI5:AL7"/>
    <mergeCell ref="AM5:AM9"/>
    <mergeCell ref="AN5:AQ7"/>
    <mergeCell ref="AR5:AR9"/>
    <mergeCell ref="AS5:AW5"/>
    <mergeCell ref="AX5:AX9"/>
    <mergeCell ref="AY5:BA6"/>
    <mergeCell ref="BB5:BB9"/>
    <mergeCell ref="BC5:BF7"/>
    <mergeCell ref="BG5:BG9"/>
    <mergeCell ref="BH5:BJ7"/>
    <mergeCell ref="BK5:BK9"/>
    <mergeCell ref="BL5:BO7"/>
    <mergeCell ref="BP5:BP9"/>
    <mergeCell ref="BQ5:BT6"/>
    <mergeCell ref="BU5:BU9"/>
    <mergeCell ref="BV5:BZ5"/>
    <mergeCell ref="CA5:CA9"/>
    <mergeCell ref="CB5:CB9"/>
    <mergeCell ref="CD5:CD9"/>
    <mergeCell ref="CE5:CE9"/>
    <mergeCell ref="C6:F7"/>
    <mergeCell ref="H6:K7"/>
    <mergeCell ref="M6:P7"/>
    <mergeCell ref="R6:U7"/>
    <mergeCell ref="W6:W9"/>
    <mergeCell ref="AS6:AV7"/>
    <mergeCell ref="AW6:AW9"/>
    <mergeCell ref="AY7:AY9"/>
    <mergeCell ref="AZ7:AZ9"/>
    <mergeCell ref="BA7:BA9"/>
    <mergeCell ref="BQ7:BQ9"/>
    <mergeCell ref="BR7:BR9"/>
    <mergeCell ref="BS7:BS9"/>
    <mergeCell ref="BT7:BT9"/>
    <mergeCell ref="BV7:BV9"/>
    <mergeCell ref="BW7:BW9"/>
    <mergeCell ref="BX7:BX9"/>
    <mergeCell ref="BY7:BY9"/>
    <mergeCell ref="BZ7:BZ9"/>
    <mergeCell ref="C10:F10"/>
    <mergeCell ref="H10:K10"/>
    <mergeCell ref="M10:P10"/>
    <mergeCell ref="R10:U10"/>
    <mergeCell ref="Y10:AB10"/>
    <mergeCell ref="AD10:AG10"/>
    <mergeCell ref="AI10:AL10"/>
    <mergeCell ref="AN10:AQ10"/>
    <mergeCell ref="AS10:AV10"/>
    <mergeCell ref="BC10:BF10"/>
    <mergeCell ref="BH10:BJ10"/>
    <mergeCell ref="BL10:BO10"/>
    <mergeCell ref="A12:A14"/>
    <mergeCell ref="CA12:CA14"/>
    <mergeCell ref="CD12:CD14"/>
    <mergeCell ref="A16:A18"/>
    <mergeCell ref="CA16:CA18"/>
    <mergeCell ref="CD16:CD18"/>
    <mergeCell ref="A20:A22"/>
    <mergeCell ref="CA20:CA22"/>
    <mergeCell ref="CD20:CD22"/>
    <mergeCell ref="A24:A26"/>
    <mergeCell ref="CA24:CA26"/>
    <mergeCell ref="CD24:CD26"/>
    <mergeCell ref="A28:A30"/>
    <mergeCell ref="CA28:CA30"/>
    <mergeCell ref="CD28:CD30"/>
    <mergeCell ref="A32:A34"/>
    <mergeCell ref="CA32:CA34"/>
    <mergeCell ref="CD32:CD34"/>
    <mergeCell ref="A36:A38"/>
    <mergeCell ref="CA36:CA38"/>
    <mergeCell ref="CD36:CD38"/>
    <mergeCell ref="A40:A42"/>
    <mergeCell ref="CA40:CA42"/>
    <mergeCell ref="CD40:CD42"/>
    <mergeCell ref="A44:A46"/>
    <mergeCell ref="CA44:CA46"/>
    <mergeCell ref="CD44:CD46"/>
    <mergeCell ref="A48:A50"/>
    <mergeCell ref="CA48:CA50"/>
    <mergeCell ref="CD48:CD50"/>
    <mergeCell ref="A52:A54"/>
    <mergeCell ref="CA52:CA54"/>
    <mergeCell ref="CD52:CD54"/>
    <mergeCell ref="A56:A58"/>
    <mergeCell ref="CA56:CA58"/>
    <mergeCell ref="CD56:CD58"/>
    <mergeCell ref="A60:A62"/>
    <mergeCell ref="CA60:CA62"/>
    <mergeCell ref="CD60:CD62"/>
    <mergeCell ref="A64:A66"/>
    <mergeCell ref="CA64:CA66"/>
    <mergeCell ref="CD64:CD66"/>
    <mergeCell ref="A68:A70"/>
    <mergeCell ref="CA68:CA70"/>
    <mergeCell ref="CD68:CD70"/>
    <mergeCell ref="A72:A74"/>
    <mergeCell ref="CA72:CA74"/>
    <mergeCell ref="CD72:CD74"/>
    <mergeCell ref="A76:A78"/>
    <mergeCell ref="CA76:CA78"/>
    <mergeCell ref="CD76:CD78"/>
    <mergeCell ref="A80:A82"/>
    <mergeCell ref="CA80:CA82"/>
    <mergeCell ref="CD80:CD82"/>
    <mergeCell ref="A84:A86"/>
    <mergeCell ref="CA84:CA86"/>
    <mergeCell ref="CD84:CD86"/>
    <mergeCell ref="A88:A90"/>
    <mergeCell ref="CA88:CA90"/>
    <mergeCell ref="CD88:CD90"/>
    <mergeCell ref="A92:A94"/>
    <mergeCell ref="CA92:CA94"/>
    <mergeCell ref="CD92:CD94"/>
    <mergeCell ref="A96:A98"/>
    <mergeCell ref="CA96:CA98"/>
    <mergeCell ref="CD96:CD98"/>
    <mergeCell ref="A100:A102"/>
    <mergeCell ref="CA100:CA102"/>
    <mergeCell ref="CD100:CD102"/>
    <mergeCell ref="A104:A106"/>
    <mergeCell ref="CA104:CA106"/>
    <mergeCell ref="CD104:CD106"/>
    <mergeCell ref="A108:A110"/>
    <mergeCell ref="CA108:CA110"/>
    <mergeCell ref="CD108:CD110"/>
    <mergeCell ref="A112:A114"/>
    <mergeCell ref="CA112:CA114"/>
    <mergeCell ref="CD112:CD114"/>
    <mergeCell ref="A116:A118"/>
    <mergeCell ref="CA116:CA118"/>
    <mergeCell ref="CD116:CD118"/>
    <mergeCell ref="A120:A122"/>
    <mergeCell ref="CA120:CA122"/>
    <mergeCell ref="CD120:CD122"/>
    <mergeCell ref="A124:A126"/>
    <mergeCell ref="CA124:CA126"/>
    <mergeCell ref="CD124:CD126"/>
    <mergeCell ref="A128:A130"/>
    <mergeCell ref="CA128:CA130"/>
    <mergeCell ref="CD128:CD130"/>
    <mergeCell ref="A132:A134"/>
    <mergeCell ref="CA132:CA134"/>
    <mergeCell ref="CD132:CD134"/>
    <mergeCell ref="A136:B136"/>
    <mergeCell ref="A137:B137"/>
    <mergeCell ref="A138:B138"/>
    <mergeCell ref="AS139:AX139"/>
    <mergeCell ref="BB139:BW139"/>
  </mergeCells>
  <conditionalFormatting sqref="D57">
    <cfRule type="expression" priority="2" aboveAverage="0" equalAverage="0" bottom="0" percent="0" rank="0" text="" dxfId="2222">
      <formula>COUNTIF(#ref!,D57)&gt;1</formula>
    </cfRule>
  </conditionalFormatting>
  <conditionalFormatting sqref="C61 C33 C57:D57 C85">
    <cfRule type="expression" priority="3" aboveAverage="0" equalAverage="0" bottom="0" percent="0" rank="0" text="" dxfId="2223">
      <formula>COUNTIF($B$7:$E$99,C33)&lt;1</formula>
    </cfRule>
  </conditionalFormatting>
  <conditionalFormatting sqref="C60 C32 C56:D56 C84">
    <cfRule type="expression" priority="4" aboveAverage="0" equalAverage="0" bottom="0" percent="0" rank="0" text="" dxfId="2224">
      <formula>COUNTIF($B$7:$E$99,C33)&lt;1</formula>
    </cfRule>
  </conditionalFormatting>
  <conditionalFormatting sqref="C62 C34 C58:D58 C86">
    <cfRule type="expression" priority="5" aboveAverage="0" equalAverage="0" bottom="0" percent="0" rank="0" text="" dxfId="2225">
      <formula>COUNTIF($B$7:$E$99,C33)&lt;1</formula>
    </cfRule>
  </conditionalFormatting>
  <printOptions headings="false" gridLines="false" gridLinesSet="true" horizontalCentered="false" verticalCentered="false"/>
  <pageMargins left="0" right="0" top="0" bottom="0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CCC1DA"/>
    <pageSetUpPr fitToPage="true"/>
  </sheetPr>
  <dimension ref="A1:AW73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7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9.1484375" defaultRowHeight="15" zeroHeight="false" outlineLevelRow="0" outlineLevelCol="0"/>
  <cols>
    <col collapsed="false" customWidth="true" hidden="false" outlineLevel="0" max="1" min="1" style="1292" width="7.42"/>
    <col collapsed="false" customWidth="true" hidden="false" outlineLevel="0" max="2" min="2" style="1292" width="51.42"/>
    <col collapsed="false" customWidth="true" hidden="true" outlineLevel="0" max="4" min="3" style="1293" width="11.57"/>
    <col collapsed="false" customWidth="true" hidden="false" outlineLevel="0" max="5" min="5" style="1292" width="4.86"/>
    <col collapsed="false" customWidth="true" hidden="false" outlineLevel="0" max="6" min="6" style="1292" width="7.86"/>
    <col collapsed="false" customWidth="true" hidden="false" outlineLevel="0" max="7" min="7" style="1292" width="10"/>
    <col collapsed="false" customWidth="true" hidden="false" outlineLevel="0" max="8" min="8" style="1292" width="9.29"/>
    <col collapsed="false" customWidth="true" hidden="false" outlineLevel="0" max="9" min="9" style="1292" width="12.15"/>
    <col collapsed="false" customWidth="true" hidden="true" outlineLevel="0" max="10" min="10" style="1292" width="11"/>
    <col collapsed="false" customWidth="true" hidden="true" outlineLevel="0" max="11" min="11" style="1292" width="9.42"/>
    <col collapsed="false" customWidth="true" hidden="true" outlineLevel="0" max="12" min="12" style="1292" width="10.85"/>
    <col collapsed="false" customWidth="true" hidden="true" outlineLevel="0" max="13" min="13" style="1292" width="7"/>
    <col collapsed="false" customWidth="true" hidden="true" outlineLevel="0" max="14" min="14" style="1292" width="10.42"/>
    <col collapsed="false" customWidth="true" hidden="true" outlineLevel="0" max="15" min="15" style="1294" width="10.42"/>
    <col collapsed="false" customWidth="true" hidden="true" outlineLevel="0" max="16" min="16" style="1292" width="9.29"/>
    <col collapsed="false" customWidth="true" hidden="false" outlineLevel="0" max="17" min="17" style="1292" width="11.85"/>
    <col collapsed="false" customWidth="true" hidden="false" outlineLevel="0" max="18" min="18" style="1292" width="10.85"/>
    <col collapsed="false" customWidth="true" hidden="true" outlineLevel="0" max="19" min="19" style="1292" width="11.57"/>
    <col collapsed="false" customWidth="true" hidden="true" outlineLevel="0" max="20" min="20" style="1292" width="9"/>
    <col collapsed="false" customWidth="true" hidden="true" outlineLevel="0" max="21" min="21" style="1292" width="8.86"/>
    <col collapsed="false" customWidth="true" hidden="true" outlineLevel="0" max="22" min="22" style="1292" width="10.42"/>
    <col collapsed="false" customWidth="true" hidden="false" outlineLevel="0" max="23" min="23" style="1292" width="60.71"/>
    <col collapsed="false" customWidth="true" hidden="false" outlineLevel="0" max="24" min="24" style="1294" width="0.71"/>
    <col collapsed="false" customWidth="true" hidden="false" outlineLevel="0" max="25" min="25" style="1294" width="20.57"/>
    <col collapsed="false" customWidth="false" hidden="true" outlineLevel="0" max="27" min="26" style="1294" width="9.14"/>
    <col collapsed="false" customWidth="false" hidden="true" outlineLevel="0" max="29" min="28" style="1292" width="9.14"/>
    <col collapsed="false" customWidth="true" hidden="true" outlineLevel="0" max="30" min="30" style="1292" width="11.85"/>
    <col collapsed="false" customWidth="true" hidden="true" outlineLevel="0" max="44" min="31" style="1292" width="9.42"/>
    <col collapsed="false" customWidth="true" hidden="true" outlineLevel="0" max="45" min="45" style="1292" width="36.42"/>
    <col collapsed="false" customWidth="true" hidden="true" outlineLevel="0" max="46" min="46" style="1292" width="1.57"/>
    <col collapsed="false" customWidth="false" hidden="true" outlineLevel="0" max="49" min="47" style="1292" width="9.14"/>
    <col collapsed="false" customWidth="false" hidden="false" outlineLevel="0" max="16384" min="50" style="1292" width="9.14"/>
  </cols>
  <sheetData>
    <row r="1" customFormat="false" ht="15" hidden="false" customHeight="true" outlineLevel="0" collapsed="false">
      <c r="A1" s="1295"/>
      <c r="B1" s="1296"/>
      <c r="C1" s="1297"/>
      <c r="D1" s="1297"/>
      <c r="E1" s="1298"/>
      <c r="F1" s="1298"/>
      <c r="G1" s="1299"/>
      <c r="H1" s="1300"/>
      <c r="I1" s="1301"/>
      <c r="J1" s="1301"/>
      <c r="K1" s="1302"/>
      <c r="L1" s="1303"/>
      <c r="M1" s="1302"/>
      <c r="N1" s="1298"/>
      <c r="O1" s="1304"/>
      <c r="P1" s="1298"/>
      <c r="Q1" s="1302"/>
      <c r="R1" s="1303"/>
      <c r="S1" s="1302"/>
      <c r="T1" s="1303"/>
      <c r="U1" s="1302"/>
      <c r="V1" s="1298"/>
      <c r="W1" s="1302"/>
      <c r="AD1" s="1305" t="s">
        <v>9</v>
      </c>
      <c r="AE1" s="1305"/>
      <c r="AF1" s="1305"/>
      <c r="AG1" s="1305"/>
      <c r="AH1" s="1305"/>
      <c r="AI1" s="1305"/>
      <c r="AJ1" s="1305"/>
      <c r="AK1" s="1305"/>
      <c r="AL1" s="1305"/>
      <c r="AM1" s="1305"/>
      <c r="AN1" s="1305"/>
      <c r="AO1" s="1305"/>
      <c r="AP1" s="1305"/>
      <c r="AQ1" s="1305"/>
      <c r="AR1" s="1305"/>
      <c r="AS1" s="1305"/>
    </row>
    <row r="2" customFormat="false" ht="15" hidden="false" customHeight="true" outlineLevel="0" collapsed="false">
      <c r="A2" s="1306" t="n">
        <f aca="false">EOMONTH('02.24'!A2,0)+1</f>
        <v>45352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6"/>
      <c r="T2" s="1306"/>
      <c r="U2" s="1306"/>
      <c r="V2" s="1306"/>
      <c r="Z2" s="1306" t="n">
        <f aca="false">A2</f>
        <v>45352</v>
      </c>
      <c r="AA2" s="1306"/>
      <c r="AB2" s="1306"/>
      <c r="AC2" s="1306"/>
      <c r="AD2" s="1306"/>
      <c r="AE2" s="1306"/>
      <c r="AF2" s="1306"/>
      <c r="AG2" s="1306"/>
      <c r="AH2" s="1306"/>
      <c r="AI2" s="1306"/>
      <c r="AJ2" s="1306"/>
      <c r="AK2" s="1306"/>
      <c r="AL2" s="1306"/>
      <c r="AM2" s="1306"/>
      <c r="AN2" s="1306"/>
      <c r="AO2" s="1306"/>
      <c r="AP2" s="1306"/>
      <c r="AQ2" s="1306"/>
      <c r="AR2" s="1306"/>
      <c r="AS2" s="1306"/>
      <c r="AU2" s="1307"/>
      <c r="AV2" s="1307"/>
    </row>
    <row r="3" customFormat="false" ht="15" hidden="false" customHeight="true" outlineLevel="0" collapsed="false">
      <c r="A3" s="1308" t="s">
        <v>500</v>
      </c>
      <c r="B3" s="1308" t="s">
        <v>501</v>
      </c>
      <c r="C3" s="1308" t="s">
        <v>502</v>
      </c>
      <c r="D3" s="1308"/>
      <c r="E3" s="1309" t="s">
        <v>503</v>
      </c>
      <c r="F3" s="1309"/>
      <c r="G3" s="1310" t="s">
        <v>504</v>
      </c>
      <c r="H3" s="1310"/>
      <c r="I3" s="1310"/>
      <c r="J3" s="1310"/>
      <c r="K3" s="1310"/>
      <c r="L3" s="1310"/>
      <c r="M3" s="1311" t="s">
        <v>505</v>
      </c>
      <c r="N3" s="1311"/>
      <c r="O3" s="1312" t="s">
        <v>502</v>
      </c>
      <c r="P3" s="1308" t="s">
        <v>506</v>
      </c>
      <c r="Q3" s="1308"/>
      <c r="R3" s="1308"/>
      <c r="S3" s="1308"/>
      <c r="T3" s="1308"/>
      <c r="U3" s="1309" t="s">
        <v>505</v>
      </c>
      <c r="V3" s="1309"/>
      <c r="W3" s="1310"/>
      <c r="Z3" s="1308" t="s">
        <v>500</v>
      </c>
      <c r="AA3" s="1308" t="s">
        <v>501</v>
      </c>
      <c r="AB3" s="1309" t="s">
        <v>503</v>
      </c>
      <c r="AC3" s="1309"/>
      <c r="AD3" s="1310" t="s">
        <v>504</v>
      </c>
      <c r="AE3" s="1310"/>
      <c r="AF3" s="1310"/>
      <c r="AG3" s="1310"/>
      <c r="AH3" s="1310"/>
      <c r="AI3" s="1310"/>
      <c r="AJ3" s="1308" t="s">
        <v>505</v>
      </c>
      <c r="AK3" s="1308"/>
      <c r="AL3" s="1308" t="s">
        <v>506</v>
      </c>
      <c r="AM3" s="1308"/>
      <c r="AN3" s="1308"/>
      <c r="AO3" s="1308"/>
      <c r="AP3" s="1308"/>
      <c r="AQ3" s="1309" t="s">
        <v>505</v>
      </c>
      <c r="AR3" s="1309"/>
      <c r="AS3" s="1310"/>
      <c r="AU3" s="1308" t="s">
        <v>507</v>
      </c>
      <c r="AV3" s="1308"/>
      <c r="AW3" s="1308"/>
    </row>
    <row r="4" customFormat="false" ht="38.25" hidden="false" customHeight="true" outlineLevel="0" collapsed="false">
      <c r="A4" s="1308"/>
      <c r="B4" s="1308"/>
      <c r="C4" s="1308"/>
      <c r="D4" s="1308"/>
      <c r="E4" s="1309"/>
      <c r="F4" s="1309"/>
      <c r="G4" s="1313" t="s">
        <v>508</v>
      </c>
      <c r="H4" s="1313"/>
      <c r="I4" s="1313"/>
      <c r="J4" s="1314" t="s">
        <v>9</v>
      </c>
      <c r="K4" s="1314"/>
      <c r="L4" s="1314"/>
      <c r="M4" s="1315" t="s">
        <v>509</v>
      </c>
      <c r="N4" s="1316" t="s">
        <v>510</v>
      </c>
      <c r="O4" s="1312"/>
      <c r="P4" s="1310" t="s">
        <v>511</v>
      </c>
      <c r="Q4" s="1308" t="s">
        <v>512</v>
      </c>
      <c r="R4" s="1308"/>
      <c r="S4" s="1308" t="s">
        <v>9</v>
      </c>
      <c r="T4" s="1308"/>
      <c r="U4" s="1315" t="s">
        <v>509</v>
      </c>
      <c r="V4" s="1317" t="s">
        <v>510</v>
      </c>
      <c r="W4" s="1318"/>
      <c r="Z4" s="1308"/>
      <c r="AA4" s="1308"/>
      <c r="AB4" s="1309"/>
      <c r="AC4" s="1309"/>
      <c r="AD4" s="1313" t="s">
        <v>508</v>
      </c>
      <c r="AE4" s="1313"/>
      <c r="AF4" s="1313"/>
      <c r="AG4" s="1314" t="s">
        <v>9</v>
      </c>
      <c r="AH4" s="1314"/>
      <c r="AI4" s="1314"/>
      <c r="AJ4" s="1315" t="s">
        <v>509</v>
      </c>
      <c r="AK4" s="1317" t="s">
        <v>510</v>
      </c>
      <c r="AL4" s="1310" t="s">
        <v>511</v>
      </c>
      <c r="AM4" s="1308" t="s">
        <v>512</v>
      </c>
      <c r="AN4" s="1308"/>
      <c r="AO4" s="1308" t="s">
        <v>9</v>
      </c>
      <c r="AP4" s="1308"/>
      <c r="AQ4" s="1315" t="s">
        <v>509</v>
      </c>
      <c r="AR4" s="1317" t="s">
        <v>510</v>
      </c>
      <c r="AS4" s="1318"/>
      <c r="AU4" s="1308"/>
      <c r="AV4" s="1308"/>
      <c r="AW4" s="1308"/>
    </row>
    <row r="5" customFormat="false" ht="15" hidden="false" customHeight="true" outlineLevel="0" collapsed="false">
      <c r="A5" s="1308"/>
      <c r="B5" s="1308"/>
      <c r="C5" s="1308"/>
      <c r="D5" s="1308"/>
      <c r="E5" s="1317" t="s">
        <v>513</v>
      </c>
      <c r="F5" s="1317" t="s">
        <v>514</v>
      </c>
      <c r="G5" s="1319" t="s">
        <v>513</v>
      </c>
      <c r="H5" s="1317" t="s">
        <v>515</v>
      </c>
      <c r="I5" s="1320" t="s">
        <v>514</v>
      </c>
      <c r="J5" s="1317" t="s">
        <v>516</v>
      </c>
      <c r="K5" s="1317" t="s">
        <v>515</v>
      </c>
      <c r="L5" s="1317" t="s">
        <v>514</v>
      </c>
      <c r="M5" s="1317" t="s">
        <v>514</v>
      </c>
      <c r="N5" s="1316" t="s">
        <v>514</v>
      </c>
      <c r="O5" s="1312"/>
      <c r="P5" s="1310"/>
      <c r="Q5" s="1317" t="s">
        <v>517</v>
      </c>
      <c r="R5" s="1317" t="s">
        <v>518</v>
      </c>
      <c r="S5" s="1317" t="s">
        <v>517</v>
      </c>
      <c r="T5" s="1317" t="s">
        <v>518</v>
      </c>
      <c r="U5" s="1317" t="s">
        <v>518</v>
      </c>
      <c r="V5" s="1317" t="s">
        <v>518</v>
      </c>
      <c r="W5" s="1318"/>
      <c r="Z5" s="1308"/>
      <c r="AA5" s="1308"/>
      <c r="AB5" s="1317" t="s">
        <v>513</v>
      </c>
      <c r="AC5" s="1317" t="s">
        <v>514</v>
      </c>
      <c r="AD5" s="1319" t="s">
        <v>513</v>
      </c>
      <c r="AE5" s="1317" t="s">
        <v>515</v>
      </c>
      <c r="AF5" s="1320" t="s">
        <v>514</v>
      </c>
      <c r="AG5" s="1317" t="s">
        <v>516</v>
      </c>
      <c r="AH5" s="1317" t="s">
        <v>515</v>
      </c>
      <c r="AI5" s="1317" t="s">
        <v>514</v>
      </c>
      <c r="AJ5" s="1317" t="s">
        <v>514</v>
      </c>
      <c r="AK5" s="1317" t="s">
        <v>514</v>
      </c>
      <c r="AL5" s="1310"/>
      <c r="AM5" s="1317" t="s">
        <v>517</v>
      </c>
      <c r="AN5" s="1317" t="s">
        <v>518</v>
      </c>
      <c r="AO5" s="1317" t="s">
        <v>517</v>
      </c>
      <c r="AP5" s="1317" t="s">
        <v>518</v>
      </c>
      <c r="AQ5" s="1317" t="s">
        <v>518</v>
      </c>
      <c r="AR5" s="1317" t="s">
        <v>518</v>
      </c>
      <c r="AS5" s="1318"/>
      <c r="AU5" s="1321" t="s">
        <v>513</v>
      </c>
      <c r="AV5" s="1317" t="s">
        <v>514</v>
      </c>
      <c r="AW5" s="1317" t="s">
        <v>519</v>
      </c>
    </row>
    <row r="6" customFormat="false" ht="16.5" hidden="false" customHeight="true" outlineLevel="0" collapsed="false">
      <c r="A6" s="1322" t="n">
        <v>1</v>
      </c>
      <c r="B6" s="1323" t="s">
        <v>520</v>
      </c>
      <c r="C6" s="1324"/>
      <c r="D6" s="1324"/>
      <c r="E6" s="1325"/>
      <c r="F6" s="1326"/>
      <c r="G6" s="1327"/>
      <c r="H6" s="1328"/>
      <c r="I6" s="1329" t="e">
        <f aca="false">'02.24'!I61</f>
        <v>#VALUE!</v>
      </c>
      <c r="J6" s="1325"/>
      <c r="K6" s="1328"/>
      <c r="L6" s="1329"/>
      <c r="M6" s="1329" t="e">
        <f aca="false">I6-F6</f>
        <v>#VALUE!</v>
      </c>
      <c r="N6" s="1330"/>
      <c r="O6" s="1326"/>
      <c r="P6" s="1331"/>
      <c r="Q6" s="1328"/>
      <c r="R6" s="1329" t="e">
        <f aca="false">I6*A62</f>
        <v>#VALUE!</v>
      </c>
      <c r="S6" s="1328"/>
      <c r="T6" s="1329"/>
      <c r="U6" s="1329" t="e">
        <f aca="false">R6-P6</f>
        <v>#VALUE!</v>
      </c>
      <c r="V6" s="1332"/>
      <c r="W6" s="1333"/>
      <c r="Z6" s="1322" t="n">
        <v>1</v>
      </c>
      <c r="AA6" s="1323" t="s">
        <v>520</v>
      </c>
      <c r="AB6" s="1325"/>
      <c r="AC6" s="1326"/>
      <c r="AD6" s="1327"/>
      <c r="AE6" s="1328"/>
      <c r="AF6" s="1334" t="e">
        <f aca="false">I6</f>
        <v>#VALUE!</v>
      </c>
      <c r="AG6" s="1325"/>
      <c r="AH6" s="1328"/>
      <c r="AI6" s="1329"/>
      <c r="AJ6" s="1329" t="e">
        <f aca="false">AF6-AC6</f>
        <v>#VALUE!</v>
      </c>
      <c r="AK6" s="1330"/>
      <c r="AL6" s="1331"/>
      <c r="AM6" s="1328"/>
      <c r="AN6" s="1329" t="e">
        <f aca="false">AF6*Z62</f>
        <v>#VALUE!</v>
      </c>
      <c r="AO6" s="1328"/>
      <c r="AP6" s="1329"/>
      <c r="AQ6" s="1329" t="e">
        <f aca="false">AN6-AL6</f>
        <v>#VALUE!</v>
      </c>
      <c r="AR6" s="1332"/>
      <c r="AS6" s="1333"/>
      <c r="AU6" s="1335" t="n">
        <f aca="false">AD6-G6</f>
        <v>0</v>
      </c>
      <c r="AV6" s="1325" t="e">
        <f aca="false">AF6-I6</f>
        <v>#VALUE!</v>
      </c>
      <c r="AW6" s="1326" t="e">
        <f aca="false">AN6-R6</f>
        <v>#VALUE!</v>
      </c>
    </row>
    <row r="7" customFormat="false" ht="15.75" hidden="false" customHeight="true" outlineLevel="0" collapsed="false">
      <c r="A7" s="1336" t="n">
        <v>2</v>
      </c>
      <c r="B7" s="1337" t="s">
        <v>521</v>
      </c>
      <c r="C7" s="1338"/>
      <c r="D7" s="1338"/>
      <c r="E7" s="1339"/>
      <c r="F7" s="1339"/>
      <c r="G7" s="1340" t="n">
        <f aca="false">SUMIF(B8:B29,"Основные ГТМ",G8:G29)+SUMIF(B8:B29,"Работа с фондом",G8:G29)+SUMIF(B8:B29,"Сокращение потенциала простоя",G8:G29)+SUMIF(B8:B29,"Прочая добыча (отраб.скв, амбары, стравливание…)",G8:G29)</f>
        <v>42</v>
      </c>
      <c r="H7" s="1341" t="n">
        <f aca="false">SUMIF(B8:B29,"Основные ГТМ",H8:H29)+SUMIF(B8:B29,"Работа с фондом",H8:H29)+SUMIF(B8:B29,"Сокращение потенциала простоя",H8:H29)+SUMIF(B8:B29,"Прочая добыча (отраб.скв, амбары, стравливание…)",H8:H29)</f>
        <v>0</v>
      </c>
      <c r="I7" s="1342" t="e">
        <f aca="false">SUMIF(B8:B29,"Основные ГТМ",I8:I29)+SUMIF(B8:B29,"Работа с фондом",I8:I29)+SUMIF(B8:B29,"Сокращение потенциала простоя",I8:I29)+SUMIF(B8:B29,"Прочая добыча (отраб.скв, амбары, стравливание…)",I8:I29)</f>
        <v>#VALUE!</v>
      </c>
      <c r="J7" s="1339" t="str">
        <f aca="false">IF(X7:X7="0",SUMIF(B8:B29,"Основные ГТМ",J8:J29)+SUMIF(B8:B29,"Работа с фондом",J8:J29)+SUMIF(B8:B29,"Сокращение потенциала простоя",J8:J29)+SUMIF(B8:B29,"Прочая добыча (отраб.скв, амбары, стравливание…)",J8:J29),"")</f>
        <v/>
      </c>
      <c r="K7" s="1341" t="str">
        <f aca="false">IF(X7:X7="0",SUMIF(B8:B29,"Основные ГТМ",K8:K29)+SUMIF(B8:B29,"Работа с фондом",K8:K29)+SUMIF(B8:B29,"Сокращение потенциала простоя",K8:K29)+SUMIF(B8:B29,"Прочая добыча (отраб.скв, амбары, стравливание…)",K8:K29),"")</f>
        <v/>
      </c>
      <c r="L7" s="1343" t="str">
        <f aca="false">IF(X7:X7="0",SUMIF(B8:B29,"Основные ГТМ",L8:L29)+SUMIF(B8:B29,"Работа с фондом",L8:L29)+SUMIF(B8:B29,"Сокращение потенциала простоя",L8:L29)+SUMIF(B8:B29,"Прочая добыча (отраб.скв, амбары, стравливание…)",L8:L29),"")</f>
        <v/>
      </c>
      <c r="M7" s="1339" t="str">
        <f aca="false">IF(X7:X7="0",SUMIF(B8:B29,"Основные ГТМ",M8:M29)+SUMIF(B8:B29,"Работа с фондом",M8:M29)+SUMIF(B8:B29,"Сокращение потенциала простоя",M8:M29)+SUMIF(B8:B29,"Прочая добыча (отраб.скв, амбары, стравливание…)",M8:M29),"")</f>
        <v/>
      </c>
      <c r="N7" s="1339" t="str">
        <f aca="false">IF(X7:X7="0",SUMIF(B8:B29,"Основные ГТМ",N8:N11)+SUMIF(B8:B29,"Работа с фондом",N8:N29)+SUMIF(B8:B29,"Сокращение потенциала простоя",N8:N29)+SUMIF(B8:B29,"Прочая добыча (отраб.скв, амбары, стравливание…)",N8:N29),"")</f>
        <v/>
      </c>
      <c r="O7" s="1344"/>
      <c r="P7" s="1340"/>
      <c r="Q7" s="1345" t="n">
        <f aca="false">SUMIF(B8:B29,"Основные ГТМ",Q8:Q29)+SUMIF(B8:B29,"Работа с фондом",Q8:Q29)+SUMIF(B8:B29,"Сокращение потенциала простоя",Q8:Q29)+SUMIF(B8:B29,"Прочая добыча (отраб.скв, амбары, стравливание…)",Q8:Q29)</f>
        <v>0</v>
      </c>
      <c r="R7" s="1343" t="e">
        <f aca="false">SUMIF(B8:B29,"Основные ГТМ",R8:R29)+SUMIF(B8:B29,"Работа с фондом",R8:R29)+SUMIF(B8:B29,"Сокращение потенциала простоя",R8:R29)+SUMIF(B8:B29,"Прочая добыча (отраб.скв, амбары, стравливание…)",R8:R29)</f>
        <v>#VALUE!</v>
      </c>
      <c r="S7" s="1341" t="str">
        <f aca="false">IF(X7:X7="0",SUMIF(B8:B29,"Основные ГТМ",S8:S29)+SUMIF(B8:B29,"Работа с фондом",S8:S29)+SUMIF(B8:B29,"Сокращение потенциала простоя",S8:S29)+SUMIF(B8:B29,"Прочая добыча (отраб.скв, амбары, стравливание…)",S8:S29),"")</f>
        <v/>
      </c>
      <c r="T7" s="1343" t="str">
        <f aca="false">IF(X7:X7="0",SUMIF(B8:B29,"Основные ГТМ",T8:T29)+SUMIF(B8:B29,"Работа с фондом",T8:T29)+SUMIF(B8:B29,"Сокращение потенциала простоя",T8:T29)+SUMIF(B8:B29,"Прочая добыча (отраб.скв, амбары, стравливание…)",T8:T29),"")</f>
        <v/>
      </c>
      <c r="U7" s="1339" t="str">
        <f aca="false">IF(X7:X7="0",SUMIF(B8:B29,"Основные ГТМ",U8:U29)+SUMIF(B8:B29,"Работа с фондом",U8:U29)+SUMIF(B8:B29,"Сокращение потенциала простоя",U8:U29)+SUMIF(B8:B29,"Прочая добыча (отраб.скв, амбары, стравливание…)",U8:U29),"")</f>
        <v/>
      </c>
      <c r="V7" s="1339" t="str">
        <f aca="false">IF(X7:X7="0",SUMIF(B8:B29,"Основные ГТМ",V8:V29)+SUMIF(B8:B29,"Работа с фондом",V8:V29)+SUMIF(B8:B29,"Сокращение потенциала простоя",V8:V29)+SUMIF(B8:B29,"Прочая добыча (отраб.скв, амбары, стравливание…)",V8:V29),"")</f>
        <v/>
      </c>
      <c r="W7" s="1346"/>
      <c r="Z7" s="1336" t="n">
        <v>2</v>
      </c>
      <c r="AA7" s="1337" t="s">
        <v>521</v>
      </c>
      <c r="AB7" s="1339"/>
      <c r="AC7" s="1339"/>
      <c r="AD7" s="1340" t="n">
        <f aca="false">SUMIF(AA8:AA29,"Основные ГТМ",AD8:AD29)+SUMIF(AA8:AA29,"Работа с фондом",AD8:AD29)+SUMIF(AA8:AA29,"Сокращение потенциала простоя",AD8:AD29)+SUMIF(AA8:AA29,"Прочая добыча (отраб.скв, амбары, стравливание…)",AD8:AD29)</f>
        <v>0</v>
      </c>
      <c r="AE7" s="1341" t="n">
        <f aca="false">SUMIF(AA8:AA29,"Основные ГТМ",AE8:AE29)+SUMIF(AA8:AA29,"Работа с фондом",AE8:AE29)+SUMIF(AA8:AA29,"Сокращение потенциала простоя",AE8:AE29)+SUMIF(AA8:AA29,"Прочая добыча (отраб.скв, амбары, стравливание…)",AE8:AE29)</f>
        <v>0</v>
      </c>
      <c r="AF7" s="1342" t="n">
        <f aca="false">SUMIF(AA8:AA29,"Основные ГТМ",AF8:AF29)+SUMIF(AA8:AA29,"Работа с фондом",AF8:AF29)+SUMIF(AA8:AA29,"Сокращение потенциала простоя",AF8:AF29)+SUMIF(AA8:AA29,"Прочая добыча (отраб.скв, амбары, стравливание…)",AF8:AF29)</f>
        <v>0</v>
      </c>
      <c r="AG7" s="1339"/>
      <c r="AH7" s="1341"/>
      <c r="AI7" s="1343"/>
      <c r="AJ7" s="1339"/>
      <c r="AK7" s="1339"/>
      <c r="AL7" s="1340"/>
      <c r="AM7" s="1345" t="n">
        <f aca="false">SUMIF(AA8:AA29,"Основные ГТМ",AM8:AM29)+SUMIF(AA8:AA29,"Работа с фондом",AM8:AM29)+SUMIF(AA8:AA29,"Сокращение потенциала простоя",AM8:AM29)+SUMIF(AA8:AA29,"Прочая добыча (отраб.скв, амбары, стравливание…)",AM8:AM29)</f>
        <v>0</v>
      </c>
      <c r="AN7" s="1343" t="n">
        <f aca="false">SUMIF(AA8:AA29,"Основные ГТМ",AN8:AN29)+SUMIF(AA8:AA29,"Работа с фондом",AN8:AN29)+SUMIF(AA8:AA29,"Сокращение потенциала простоя",AN8:AN29)+SUMIF(AA8:AA29,"Прочая добыча (отраб.скв, амбары, стравливание…)",AN8:AN29)</f>
        <v>0</v>
      </c>
      <c r="AO7" s="1341"/>
      <c r="AP7" s="1343"/>
      <c r="AQ7" s="1339"/>
      <c r="AR7" s="1339"/>
      <c r="AS7" s="1346"/>
      <c r="AU7" s="1347" t="n">
        <f aca="false">AD7-G7</f>
        <v>-42</v>
      </c>
      <c r="AV7" s="1339" t="e">
        <f aca="false">AF7-I7</f>
        <v>#VALUE!</v>
      </c>
      <c r="AW7" s="1339" t="e">
        <f aca="false">AN7-R7</f>
        <v>#VALUE!</v>
      </c>
    </row>
    <row r="8" customFormat="false" ht="15" hidden="false" customHeight="true" outlineLevel="0" collapsed="false">
      <c r="A8" s="1348" t="s">
        <v>522</v>
      </c>
      <c r="B8" s="1349" t="s">
        <v>523</v>
      </c>
      <c r="C8" s="0" t="n">
        <f aca="false">SUM(C9:C21)</f>
        <v>0</v>
      </c>
      <c r="D8" s="1351" t="n">
        <f aca="false">SUM(D9:D21)</f>
        <v>0</v>
      </c>
      <c r="E8" s="1351" t="n">
        <f aca="false">SUM(E9:E21)</f>
        <v>0</v>
      </c>
      <c r="F8" s="1351" t="n">
        <f aca="false">SUM(F9:F21)</f>
        <v>0</v>
      </c>
      <c r="G8" s="1352" t="n">
        <f aca="false">SUBTOTAL(9,G9:G21)-IF(B8:B8="Работа с фондом",SUMIF(B9:B21,"      ограничение добычи (ОПЕК)",G9:G21),0)</f>
        <v>42</v>
      </c>
      <c r="H8" s="1353" t="n">
        <f aca="false">SUBTOTAL(9,H9:H21)-IF(B8:B8="Работа с фондом",SUMIF(B9:B21,"      ограничение добычи (ОПЕК)",H9:H21),0)</f>
        <v>0</v>
      </c>
      <c r="I8" s="1354" t="n">
        <f aca="false">SUBTOTAL(9,I9:I21)-IF(B8:B8="Работа с фондом",SUMIF(B9:B21,"      ограничение добычи (ОПЕК)",I9:I21),0)</f>
        <v>1401.8</v>
      </c>
      <c r="J8" s="1355"/>
      <c r="K8" s="1353"/>
      <c r="L8" s="1356"/>
      <c r="M8" s="1355"/>
      <c r="N8" s="1355"/>
      <c r="O8" s="0" t="n">
        <f aca="false">SUM(O9:O21)</f>
        <v>0</v>
      </c>
      <c r="P8" s="1351" t="n">
        <f aca="false">SUM(P9:P21)</f>
        <v>0</v>
      </c>
      <c r="Q8" s="1357" t="n">
        <f aca="false">SUBTOTAL(9,Q9:Q21)-IF(B8:B8="Работа с фондом",SUMIF(B9:B21,"      ограничение добычи (ОПЕК)",Q9:Q21),0)</f>
        <v>0</v>
      </c>
      <c r="R8" s="1356" t="n">
        <f aca="false">SUBTOTAL(9,R9:R21)-IF(B8:B8="Работа с фондом",SUMIF(B9:B21,"      ограничение добычи (ОПЕК)",R9:R21),0)</f>
        <v>15780.7</v>
      </c>
      <c r="S8" s="1353"/>
      <c r="T8" s="1356"/>
      <c r="U8" s="1355"/>
      <c r="V8" s="1355"/>
      <c r="W8" s="1358"/>
      <c r="Z8" s="1348" t="s">
        <v>522</v>
      </c>
      <c r="AA8" s="1349" t="s">
        <v>523</v>
      </c>
      <c r="AB8" s="1355"/>
      <c r="AC8" s="1355"/>
      <c r="AD8" s="1352"/>
      <c r="AE8" s="1353"/>
      <c r="AF8" s="1354"/>
      <c r="AG8" s="1355"/>
      <c r="AH8" s="1353"/>
      <c r="AI8" s="1356"/>
      <c r="AJ8" s="1355"/>
      <c r="AK8" s="1355"/>
      <c r="AL8" s="1352"/>
      <c r="AM8" s="1357"/>
      <c r="AN8" s="1356"/>
      <c r="AO8" s="1353"/>
      <c r="AP8" s="1356"/>
      <c r="AQ8" s="1355"/>
      <c r="AR8" s="1355"/>
      <c r="AS8" s="1358"/>
      <c r="AU8" s="1359" t="n">
        <f aca="false">AD8-G8</f>
        <v>-42</v>
      </c>
      <c r="AV8" s="1355" t="n">
        <f aca="false">AF8-I8</f>
        <v>-1401.8</v>
      </c>
      <c r="AW8" s="1355" t="n">
        <f aca="false">AN8-R8</f>
        <v>-15780.7</v>
      </c>
    </row>
    <row r="9" customFormat="false" ht="15" hidden="false" customHeight="true" outlineLevel="0" collapsed="false">
      <c r="A9" s="1360" t="s">
        <v>524</v>
      </c>
      <c r="B9" s="1361" t="s">
        <v>525</v>
      </c>
      <c r="C9" s="1362"/>
      <c r="D9" s="1363"/>
      <c r="E9" s="1364"/>
      <c r="F9" s="1364"/>
      <c r="G9" s="1365" t="n">
        <f aca="false">'03.24 по датам'!AA136</f>
        <v>20</v>
      </c>
      <c r="H9" s="1366"/>
      <c r="I9" s="1367" t="n">
        <f aca="false">'03.24 по датам'!AA137</f>
        <v>940</v>
      </c>
      <c r="J9" s="1364"/>
      <c r="K9" s="1366"/>
      <c r="L9" s="1368"/>
      <c r="M9" s="1364" t="n">
        <f aca="false">I9-F9</f>
        <v>940</v>
      </c>
      <c r="N9" s="1369"/>
      <c r="O9" s="1370"/>
      <c r="P9" s="1365"/>
      <c r="Q9" s="1371"/>
      <c r="R9" s="1368" t="n">
        <f aca="false">'03.24 по датам'!AA138</f>
        <v>11470</v>
      </c>
      <c r="S9" s="1366"/>
      <c r="T9" s="1368"/>
      <c r="U9" s="1369" t="n">
        <f aca="false">R9-P9</f>
        <v>11470</v>
      </c>
      <c r="V9" s="1369"/>
      <c r="W9" s="1372"/>
      <c r="Z9" s="1360" t="s">
        <v>524</v>
      </c>
      <c r="AA9" s="1361" t="s">
        <v>525</v>
      </c>
      <c r="AB9" s="1364"/>
      <c r="AC9" s="1364"/>
      <c r="AD9" s="1365"/>
      <c r="AE9" s="1366"/>
      <c r="AF9" s="1367"/>
      <c r="AG9" s="1364"/>
      <c r="AH9" s="1366"/>
      <c r="AI9" s="1368"/>
      <c r="AJ9" s="1364"/>
      <c r="AK9" s="1369"/>
      <c r="AL9" s="1365"/>
      <c r="AM9" s="1371"/>
      <c r="AN9" s="1368"/>
      <c r="AO9" s="1366"/>
      <c r="AP9" s="1368"/>
      <c r="AQ9" s="1369" t="n">
        <f aca="false">AN9-AL9</f>
        <v>0</v>
      </c>
      <c r="AR9" s="1369"/>
      <c r="AS9" s="1372"/>
      <c r="AU9" s="1373" t="n">
        <f aca="false">AD9-G9</f>
        <v>-20</v>
      </c>
      <c r="AV9" s="1364" t="n">
        <f aca="false">AF9-I9</f>
        <v>-940</v>
      </c>
      <c r="AW9" s="1364" t="n">
        <f aca="false">AN9-R9</f>
        <v>-11470</v>
      </c>
    </row>
    <row r="10" customFormat="false" ht="15" hidden="false" customHeight="true" outlineLevel="0" collapsed="false">
      <c r="A10" s="1360" t="s">
        <v>526</v>
      </c>
      <c r="B10" s="1361" t="s">
        <v>527</v>
      </c>
      <c r="C10" s="1362"/>
      <c r="D10" s="1363"/>
      <c r="E10" s="1364"/>
      <c r="F10" s="1364"/>
      <c r="G10" s="1365"/>
      <c r="H10" s="1366"/>
      <c r="I10" s="1367"/>
      <c r="J10" s="1364"/>
      <c r="K10" s="1366"/>
      <c r="L10" s="1368"/>
      <c r="M10" s="1364"/>
      <c r="N10" s="1364"/>
      <c r="O10" s="1370"/>
      <c r="P10" s="1365"/>
      <c r="Q10" s="1371"/>
      <c r="R10" s="1368"/>
      <c r="S10" s="1366"/>
      <c r="T10" s="1368"/>
      <c r="U10" s="1364"/>
      <c r="V10" s="1364"/>
      <c r="W10" s="1372"/>
      <c r="Z10" s="1360" t="s">
        <v>526</v>
      </c>
      <c r="AA10" s="1361" t="s">
        <v>527</v>
      </c>
      <c r="AB10" s="1364"/>
      <c r="AC10" s="1364"/>
      <c r="AD10" s="1365"/>
      <c r="AE10" s="1366"/>
      <c r="AF10" s="1367"/>
      <c r="AG10" s="1364"/>
      <c r="AH10" s="1366"/>
      <c r="AI10" s="1368"/>
      <c r="AJ10" s="1364"/>
      <c r="AK10" s="1364"/>
      <c r="AL10" s="1365"/>
      <c r="AM10" s="1371"/>
      <c r="AN10" s="1368"/>
      <c r="AO10" s="1366"/>
      <c r="AP10" s="1368"/>
      <c r="AQ10" s="1364"/>
      <c r="AR10" s="1364"/>
      <c r="AS10" s="1372"/>
      <c r="AU10" s="1373"/>
      <c r="AV10" s="1364"/>
      <c r="AW10" s="1364"/>
    </row>
    <row r="11" customFormat="false" ht="15" hidden="false" customHeight="true" outlineLevel="0" collapsed="false">
      <c r="A11" s="1360" t="s">
        <v>528</v>
      </c>
      <c r="B11" s="1361" t="s">
        <v>529</v>
      </c>
      <c r="C11" s="1362"/>
      <c r="D11" s="1363"/>
      <c r="E11" s="1364"/>
      <c r="F11" s="1364"/>
      <c r="G11" s="1365"/>
      <c r="H11" s="1366"/>
      <c r="I11" s="1367"/>
      <c r="J11" s="1364"/>
      <c r="K11" s="1366"/>
      <c r="L11" s="1368"/>
      <c r="M11" s="1364"/>
      <c r="N11" s="1364"/>
      <c r="O11" s="1370"/>
      <c r="P11" s="1365"/>
      <c r="Q11" s="1371"/>
      <c r="R11" s="1368"/>
      <c r="S11" s="1366"/>
      <c r="T11" s="1368"/>
      <c r="U11" s="1364"/>
      <c r="V11" s="1364"/>
      <c r="W11" s="1372"/>
      <c r="Z11" s="1360" t="s">
        <v>528</v>
      </c>
      <c r="AA11" s="1361" t="s">
        <v>529</v>
      </c>
      <c r="AB11" s="1364"/>
      <c r="AC11" s="1364"/>
      <c r="AD11" s="1365"/>
      <c r="AE11" s="1366"/>
      <c r="AF11" s="1367"/>
      <c r="AG11" s="1364"/>
      <c r="AH11" s="1366"/>
      <c r="AI11" s="1368"/>
      <c r="AJ11" s="1364"/>
      <c r="AK11" s="1364"/>
      <c r="AL11" s="1365"/>
      <c r="AM11" s="1371"/>
      <c r="AN11" s="1368"/>
      <c r="AO11" s="1366"/>
      <c r="AP11" s="1368"/>
      <c r="AQ11" s="1364"/>
      <c r="AR11" s="1364"/>
      <c r="AS11" s="1372"/>
      <c r="AU11" s="1373"/>
      <c r="AV11" s="1364"/>
      <c r="AW11" s="1364"/>
    </row>
    <row r="12" customFormat="false" ht="15" hidden="false" customHeight="true" outlineLevel="0" collapsed="false">
      <c r="A12" s="1360" t="s">
        <v>530</v>
      </c>
      <c r="B12" s="1361" t="s">
        <v>17</v>
      </c>
      <c r="C12" s="1362"/>
      <c r="D12" s="1363"/>
      <c r="E12" s="1364"/>
      <c r="F12" s="1364"/>
      <c r="G12" s="1365" t="n">
        <f aca="false">'03.24 по датам'!AS136</f>
        <v>0</v>
      </c>
      <c r="H12" s="1366"/>
      <c r="I12" s="1367" t="n">
        <f aca="false">'03.24 по датам'!AS137</f>
        <v>0</v>
      </c>
      <c r="J12" s="1364"/>
      <c r="K12" s="1366"/>
      <c r="L12" s="1368"/>
      <c r="M12" s="1364" t="n">
        <f aca="false">I12-F12</f>
        <v>0</v>
      </c>
      <c r="N12" s="1364"/>
      <c r="O12" s="1370"/>
      <c r="P12" s="1365"/>
      <c r="Q12" s="1371"/>
      <c r="R12" s="1368" t="n">
        <f aca="false">'03.24 по датам'!AS138</f>
        <v>0</v>
      </c>
      <c r="S12" s="1366"/>
      <c r="T12" s="1368"/>
      <c r="U12" s="1369" t="n">
        <f aca="false">R12-P12</f>
        <v>0</v>
      </c>
      <c r="V12" s="1364"/>
      <c r="W12" s="1372"/>
      <c r="Z12" s="1360" t="s">
        <v>530</v>
      </c>
      <c r="AA12" s="1361" t="s">
        <v>17</v>
      </c>
      <c r="AB12" s="1364"/>
      <c r="AC12" s="1364"/>
      <c r="AD12" s="1365"/>
      <c r="AE12" s="1366"/>
      <c r="AF12" s="1367"/>
      <c r="AG12" s="1364"/>
      <c r="AH12" s="1366"/>
      <c r="AI12" s="1368"/>
      <c r="AJ12" s="1364"/>
      <c r="AK12" s="1364"/>
      <c r="AL12" s="1365"/>
      <c r="AM12" s="1371"/>
      <c r="AN12" s="1368"/>
      <c r="AO12" s="1366"/>
      <c r="AP12" s="1368"/>
      <c r="AQ12" s="1369" t="n">
        <f aca="false">AN12-AL12</f>
        <v>0</v>
      </c>
      <c r="AR12" s="1364"/>
      <c r="AS12" s="1372"/>
      <c r="AU12" s="1373" t="n">
        <f aca="false">AD12-G12</f>
        <v>0</v>
      </c>
      <c r="AV12" s="1364" t="n">
        <f aca="false">AF12-I12</f>
        <v>0</v>
      </c>
      <c r="AW12" s="1364" t="n">
        <f aca="false">AN12-R12</f>
        <v>0</v>
      </c>
    </row>
    <row r="13" customFormat="false" ht="15" hidden="false" customHeight="true" outlineLevel="0" collapsed="false">
      <c r="A13" s="1360" t="s">
        <v>531</v>
      </c>
      <c r="B13" s="1361" t="s">
        <v>532</v>
      </c>
      <c r="C13" s="1362"/>
      <c r="D13" s="1363"/>
      <c r="E13" s="1364"/>
      <c r="F13" s="1364"/>
      <c r="G13" s="1365" t="n">
        <f aca="false">'03.24 по датам'!BU136</f>
        <v>22</v>
      </c>
      <c r="H13" s="1366"/>
      <c r="I13" s="1367" t="n">
        <f aca="false">'03.24 по датам'!BU137</f>
        <v>461.8</v>
      </c>
      <c r="J13" s="1364"/>
      <c r="K13" s="1366"/>
      <c r="L13" s="1368"/>
      <c r="M13" s="1364" t="n">
        <f aca="false">I13-F13</f>
        <v>461.8</v>
      </c>
      <c r="N13" s="1369"/>
      <c r="O13" s="1370"/>
      <c r="P13" s="1365"/>
      <c r="Q13" s="1371"/>
      <c r="R13" s="1368" t="n">
        <f aca="false">'03.24 по датам'!BU138</f>
        <v>4310.7</v>
      </c>
      <c r="S13" s="1366"/>
      <c r="T13" s="1368"/>
      <c r="U13" s="1369" t="n">
        <f aca="false">R13-P13</f>
        <v>4310.7</v>
      </c>
      <c r="V13" s="1369"/>
      <c r="W13" s="1372"/>
      <c r="Z13" s="1360" t="s">
        <v>531</v>
      </c>
      <c r="AA13" s="1361" t="s">
        <v>532</v>
      </c>
      <c r="AB13" s="1364"/>
      <c r="AC13" s="1364"/>
      <c r="AD13" s="1365"/>
      <c r="AE13" s="1366"/>
      <c r="AF13" s="1367"/>
      <c r="AG13" s="1364"/>
      <c r="AH13" s="1366"/>
      <c r="AI13" s="1368"/>
      <c r="AJ13" s="1364"/>
      <c r="AK13" s="1369"/>
      <c r="AL13" s="1365"/>
      <c r="AM13" s="1371"/>
      <c r="AN13" s="1368"/>
      <c r="AO13" s="1366"/>
      <c r="AP13" s="1368"/>
      <c r="AQ13" s="1369" t="n">
        <f aca="false">AN13-AL13</f>
        <v>0</v>
      </c>
      <c r="AR13" s="1369"/>
      <c r="AS13" s="1372"/>
      <c r="AU13" s="1373" t="n">
        <f aca="false">AD13-G13</f>
        <v>-22</v>
      </c>
      <c r="AV13" s="1364" t="n">
        <f aca="false">AF13-I13</f>
        <v>-461.8</v>
      </c>
      <c r="AW13" s="1364" t="n">
        <f aca="false">AN13-R13</f>
        <v>-4310.7</v>
      </c>
    </row>
    <row r="14" customFormat="false" ht="15" hidden="false" customHeight="true" outlineLevel="0" collapsed="false">
      <c r="A14" s="1360" t="s">
        <v>533</v>
      </c>
      <c r="B14" s="1361" t="s">
        <v>534</v>
      </c>
      <c r="C14" s="1362"/>
      <c r="D14" s="1363"/>
      <c r="E14" s="1364"/>
      <c r="F14" s="1364"/>
      <c r="G14" s="1365"/>
      <c r="H14" s="1366"/>
      <c r="I14" s="1367"/>
      <c r="J14" s="1364"/>
      <c r="K14" s="1366"/>
      <c r="L14" s="1368"/>
      <c r="M14" s="1364"/>
      <c r="N14" s="1364"/>
      <c r="O14" s="1370"/>
      <c r="P14" s="1365"/>
      <c r="Q14" s="1371"/>
      <c r="R14" s="1368"/>
      <c r="S14" s="1366"/>
      <c r="T14" s="1368"/>
      <c r="U14" s="1364"/>
      <c r="V14" s="1364"/>
      <c r="W14" s="1372"/>
      <c r="Z14" s="1360" t="s">
        <v>533</v>
      </c>
      <c r="AA14" s="1361" t="s">
        <v>534</v>
      </c>
      <c r="AB14" s="1364"/>
      <c r="AC14" s="1364"/>
      <c r="AD14" s="1365"/>
      <c r="AE14" s="1366"/>
      <c r="AF14" s="1367"/>
      <c r="AG14" s="1364"/>
      <c r="AH14" s="1366"/>
      <c r="AI14" s="1368"/>
      <c r="AJ14" s="1364"/>
      <c r="AK14" s="1364"/>
      <c r="AL14" s="1365"/>
      <c r="AM14" s="1371"/>
      <c r="AN14" s="1368"/>
      <c r="AO14" s="1366"/>
      <c r="AP14" s="1368"/>
      <c r="AQ14" s="1364"/>
      <c r="AR14" s="1364"/>
      <c r="AS14" s="1372"/>
      <c r="AU14" s="1373"/>
      <c r="AV14" s="1364"/>
      <c r="AW14" s="1364"/>
    </row>
    <row r="15" customFormat="false" ht="15" hidden="false" customHeight="true" outlineLevel="0" collapsed="false">
      <c r="A15" s="1360" t="s">
        <v>535</v>
      </c>
      <c r="B15" s="1361" t="s">
        <v>536</v>
      </c>
      <c r="C15" s="1362"/>
      <c r="D15" s="1363"/>
      <c r="E15" s="1364"/>
      <c r="F15" s="1364"/>
      <c r="G15" s="1365"/>
      <c r="H15" s="1366"/>
      <c r="I15" s="1367"/>
      <c r="J15" s="1364"/>
      <c r="K15" s="1366"/>
      <c r="L15" s="1368"/>
      <c r="M15" s="1364"/>
      <c r="N15" s="1364"/>
      <c r="O15" s="1370"/>
      <c r="P15" s="1365"/>
      <c r="Q15" s="1371"/>
      <c r="R15" s="1368"/>
      <c r="S15" s="1366"/>
      <c r="T15" s="1368"/>
      <c r="U15" s="1364"/>
      <c r="V15" s="1364"/>
      <c r="W15" s="1372"/>
      <c r="Z15" s="1360" t="s">
        <v>535</v>
      </c>
      <c r="AA15" s="1361" t="s">
        <v>536</v>
      </c>
      <c r="AB15" s="1364"/>
      <c r="AC15" s="1364"/>
      <c r="AD15" s="1365"/>
      <c r="AE15" s="1366"/>
      <c r="AF15" s="1367"/>
      <c r="AG15" s="1364"/>
      <c r="AH15" s="1366"/>
      <c r="AI15" s="1368"/>
      <c r="AJ15" s="1364"/>
      <c r="AK15" s="1364"/>
      <c r="AL15" s="1365"/>
      <c r="AM15" s="1371"/>
      <c r="AN15" s="1368"/>
      <c r="AO15" s="1366"/>
      <c r="AP15" s="1368"/>
      <c r="AQ15" s="1364"/>
      <c r="AR15" s="1364"/>
      <c r="AS15" s="1372"/>
      <c r="AU15" s="1373"/>
      <c r="AV15" s="1364"/>
      <c r="AW15" s="1364"/>
    </row>
    <row r="16" customFormat="false" ht="15" hidden="false" customHeight="true" outlineLevel="0" collapsed="false">
      <c r="A16" s="1360" t="s">
        <v>537</v>
      </c>
      <c r="B16" s="1361" t="s">
        <v>538</v>
      </c>
      <c r="C16" s="1362"/>
      <c r="D16" s="1363"/>
      <c r="E16" s="1364"/>
      <c r="F16" s="1364"/>
      <c r="G16" s="1365"/>
      <c r="H16" s="1366"/>
      <c r="I16" s="1367"/>
      <c r="J16" s="1364"/>
      <c r="K16" s="1366"/>
      <c r="L16" s="1368"/>
      <c r="M16" s="1364"/>
      <c r="N16" s="1364"/>
      <c r="O16" s="1370"/>
      <c r="P16" s="1365"/>
      <c r="Q16" s="1371"/>
      <c r="R16" s="1368"/>
      <c r="S16" s="1366"/>
      <c r="T16" s="1368"/>
      <c r="U16" s="1364"/>
      <c r="V16" s="1364"/>
      <c r="W16" s="1372"/>
      <c r="Z16" s="1360" t="s">
        <v>537</v>
      </c>
      <c r="AA16" s="1361" t="s">
        <v>538</v>
      </c>
      <c r="AB16" s="1364"/>
      <c r="AC16" s="1364"/>
      <c r="AD16" s="1365"/>
      <c r="AE16" s="1366"/>
      <c r="AF16" s="1367"/>
      <c r="AG16" s="1364"/>
      <c r="AH16" s="1366"/>
      <c r="AI16" s="1368"/>
      <c r="AJ16" s="1364"/>
      <c r="AK16" s="1364"/>
      <c r="AL16" s="1365"/>
      <c r="AM16" s="1371"/>
      <c r="AN16" s="1368"/>
      <c r="AO16" s="1366"/>
      <c r="AP16" s="1368"/>
      <c r="AQ16" s="1364"/>
      <c r="AR16" s="1364"/>
      <c r="AS16" s="1372"/>
      <c r="AU16" s="1373"/>
      <c r="AV16" s="1364"/>
      <c r="AW16" s="1364"/>
    </row>
    <row r="17" customFormat="false" ht="15" hidden="false" customHeight="true" outlineLevel="0" collapsed="false">
      <c r="A17" s="1360" t="s">
        <v>539</v>
      </c>
      <c r="B17" s="1361" t="s">
        <v>19</v>
      </c>
      <c r="C17" s="1362"/>
      <c r="D17" s="1363"/>
      <c r="E17" s="1364"/>
      <c r="F17" s="1364"/>
      <c r="G17" s="1365" t="n">
        <f aca="false">'03.24 по датам'!CM136</f>
        <v>0</v>
      </c>
      <c r="H17" s="1366"/>
      <c r="I17" s="1367" t="n">
        <f aca="false">'03.24 по датам'!CM137</f>
        <v>0</v>
      </c>
      <c r="J17" s="1364"/>
      <c r="K17" s="1366"/>
      <c r="L17" s="1368"/>
      <c r="M17" s="1364" t="n">
        <f aca="false">I17-F17</f>
        <v>0</v>
      </c>
      <c r="N17" s="1364"/>
      <c r="O17" s="1370"/>
      <c r="P17" s="1365"/>
      <c r="Q17" s="1371"/>
      <c r="R17" s="1368" t="n">
        <f aca="false">'03.24 по датам'!CM138</f>
        <v>0</v>
      </c>
      <c r="S17" s="1366"/>
      <c r="T17" s="1368"/>
      <c r="U17" s="1369" t="n">
        <f aca="false">R17-P17</f>
        <v>0</v>
      </c>
      <c r="V17" s="1364"/>
      <c r="W17" s="1372"/>
      <c r="Z17" s="1360" t="s">
        <v>539</v>
      </c>
      <c r="AA17" s="1361" t="s">
        <v>19</v>
      </c>
      <c r="AB17" s="1364"/>
      <c r="AC17" s="1364"/>
      <c r="AD17" s="1365"/>
      <c r="AE17" s="1366"/>
      <c r="AF17" s="1367"/>
      <c r="AG17" s="1364"/>
      <c r="AH17" s="1366"/>
      <c r="AI17" s="1368"/>
      <c r="AJ17" s="1364"/>
      <c r="AK17" s="1364"/>
      <c r="AL17" s="1365"/>
      <c r="AM17" s="1371"/>
      <c r="AN17" s="1368"/>
      <c r="AO17" s="1366"/>
      <c r="AP17" s="1368"/>
      <c r="AQ17" s="1369" t="n">
        <f aca="false">AN17-AL17</f>
        <v>0</v>
      </c>
      <c r="AR17" s="1364"/>
      <c r="AS17" s="1372"/>
      <c r="AU17" s="1373" t="n">
        <f aca="false">AD17-G17</f>
        <v>0</v>
      </c>
      <c r="AV17" s="1364" t="n">
        <f aca="false">AF17-I17</f>
        <v>0</v>
      </c>
      <c r="AW17" s="1364" t="n">
        <f aca="false">AN17-R17</f>
        <v>0</v>
      </c>
    </row>
    <row r="18" customFormat="false" ht="15" hidden="false" customHeight="true" outlineLevel="0" collapsed="false">
      <c r="A18" s="1360" t="s">
        <v>540</v>
      </c>
      <c r="B18" s="1361" t="s">
        <v>541</v>
      </c>
      <c r="C18" s="1362"/>
      <c r="D18" s="1362"/>
      <c r="E18" s="1364"/>
      <c r="F18" s="1364"/>
      <c r="G18" s="1365"/>
      <c r="H18" s="1366"/>
      <c r="I18" s="1367"/>
      <c r="J18" s="1364"/>
      <c r="K18" s="1366"/>
      <c r="L18" s="1368"/>
      <c r="M18" s="1364"/>
      <c r="N18" s="1364"/>
      <c r="O18" s="1370"/>
      <c r="P18" s="1365"/>
      <c r="Q18" s="1371"/>
      <c r="R18" s="1368"/>
      <c r="S18" s="1366"/>
      <c r="T18" s="1368"/>
      <c r="U18" s="1364"/>
      <c r="V18" s="1364"/>
      <c r="W18" s="1372"/>
      <c r="Z18" s="1360" t="s">
        <v>540</v>
      </c>
      <c r="AA18" s="1361" t="s">
        <v>541</v>
      </c>
      <c r="AB18" s="1364"/>
      <c r="AC18" s="1364"/>
      <c r="AD18" s="1365"/>
      <c r="AE18" s="1366"/>
      <c r="AF18" s="1367"/>
      <c r="AG18" s="1364"/>
      <c r="AH18" s="1366"/>
      <c r="AI18" s="1368"/>
      <c r="AJ18" s="1364"/>
      <c r="AK18" s="1364"/>
      <c r="AL18" s="1365"/>
      <c r="AM18" s="1371"/>
      <c r="AN18" s="1368"/>
      <c r="AO18" s="1366"/>
      <c r="AP18" s="1368"/>
      <c r="AQ18" s="1364"/>
      <c r="AR18" s="1364"/>
      <c r="AS18" s="1372"/>
      <c r="AU18" s="1373"/>
      <c r="AV18" s="1364"/>
      <c r="AW18" s="1364"/>
    </row>
    <row r="19" customFormat="false" ht="15" hidden="false" customHeight="true" outlineLevel="0" collapsed="false">
      <c r="A19" s="1360" t="s">
        <v>542</v>
      </c>
      <c r="B19" s="1361" t="s">
        <v>543</v>
      </c>
      <c r="C19" s="1362"/>
      <c r="D19" s="1362"/>
      <c r="E19" s="1364"/>
      <c r="F19" s="1364"/>
      <c r="G19" s="1365"/>
      <c r="H19" s="1366"/>
      <c r="I19" s="1367"/>
      <c r="J19" s="1364"/>
      <c r="K19" s="1366"/>
      <c r="L19" s="1368"/>
      <c r="M19" s="1364"/>
      <c r="N19" s="1364"/>
      <c r="O19" s="1370"/>
      <c r="P19" s="1365"/>
      <c r="Q19" s="1371"/>
      <c r="R19" s="1368"/>
      <c r="S19" s="1366"/>
      <c r="T19" s="1368"/>
      <c r="U19" s="1364"/>
      <c r="V19" s="1364"/>
      <c r="W19" s="1372"/>
      <c r="Z19" s="1360" t="s">
        <v>542</v>
      </c>
      <c r="AA19" s="1361" t="s">
        <v>543</v>
      </c>
      <c r="AB19" s="1364"/>
      <c r="AC19" s="1364"/>
      <c r="AD19" s="1365"/>
      <c r="AE19" s="1366"/>
      <c r="AF19" s="1367"/>
      <c r="AG19" s="1364"/>
      <c r="AH19" s="1366"/>
      <c r="AI19" s="1368"/>
      <c r="AJ19" s="1364"/>
      <c r="AK19" s="1364"/>
      <c r="AL19" s="1365"/>
      <c r="AM19" s="1371"/>
      <c r="AN19" s="1368"/>
      <c r="AO19" s="1366"/>
      <c r="AP19" s="1368"/>
      <c r="AQ19" s="1364"/>
      <c r="AR19" s="1364"/>
      <c r="AS19" s="1372"/>
      <c r="AU19" s="1373"/>
      <c r="AV19" s="1364"/>
      <c r="AW19" s="1364"/>
    </row>
    <row r="20" customFormat="false" ht="15" hidden="false" customHeight="true" outlineLevel="0" collapsed="false">
      <c r="A20" s="1360" t="s">
        <v>544</v>
      </c>
      <c r="B20" s="1361" t="s">
        <v>545</v>
      </c>
      <c r="C20" s="1362"/>
      <c r="D20" s="1362"/>
      <c r="E20" s="1364"/>
      <c r="F20" s="1364"/>
      <c r="G20" s="1365"/>
      <c r="H20" s="1366"/>
      <c r="I20" s="1367"/>
      <c r="J20" s="1364"/>
      <c r="K20" s="1366"/>
      <c r="L20" s="1368"/>
      <c r="M20" s="1364"/>
      <c r="N20" s="1364"/>
      <c r="O20" s="1370"/>
      <c r="P20" s="1365"/>
      <c r="Q20" s="1366"/>
      <c r="R20" s="1368"/>
      <c r="S20" s="1366"/>
      <c r="T20" s="1368"/>
      <c r="U20" s="1364"/>
      <c r="V20" s="1364"/>
      <c r="W20" s="1372"/>
      <c r="Z20" s="1360" t="s">
        <v>544</v>
      </c>
      <c r="AA20" s="1361" t="s">
        <v>545</v>
      </c>
      <c r="AB20" s="1364"/>
      <c r="AC20" s="1364"/>
      <c r="AD20" s="1365"/>
      <c r="AE20" s="1366"/>
      <c r="AF20" s="1367"/>
      <c r="AG20" s="1364"/>
      <c r="AH20" s="1366"/>
      <c r="AI20" s="1368"/>
      <c r="AJ20" s="1364"/>
      <c r="AK20" s="1364"/>
      <c r="AL20" s="1365"/>
      <c r="AM20" s="1366"/>
      <c r="AN20" s="1368"/>
      <c r="AO20" s="1366"/>
      <c r="AP20" s="1368"/>
      <c r="AQ20" s="1364"/>
      <c r="AR20" s="1364"/>
      <c r="AS20" s="1372"/>
      <c r="AU20" s="1373"/>
      <c r="AV20" s="1364"/>
      <c r="AW20" s="1364"/>
    </row>
    <row r="21" customFormat="false" ht="15" hidden="false" customHeight="true" outlineLevel="0" collapsed="false">
      <c r="A21" s="1360" t="s">
        <v>546</v>
      </c>
      <c r="B21" s="1361" t="s">
        <v>547</v>
      </c>
      <c r="C21" s="1362"/>
      <c r="D21" s="1362"/>
      <c r="E21" s="1364"/>
      <c r="F21" s="1364"/>
      <c r="G21" s="1365"/>
      <c r="H21" s="1366"/>
      <c r="I21" s="1367"/>
      <c r="J21" s="1364"/>
      <c r="K21" s="1366"/>
      <c r="L21" s="1368"/>
      <c r="M21" s="1364"/>
      <c r="N21" s="1364"/>
      <c r="O21" s="1370"/>
      <c r="P21" s="1365"/>
      <c r="Q21" s="1366"/>
      <c r="R21" s="1368"/>
      <c r="S21" s="1366"/>
      <c r="T21" s="1368"/>
      <c r="U21" s="1364"/>
      <c r="V21" s="1364"/>
      <c r="W21" s="1372"/>
      <c r="Z21" s="1360" t="s">
        <v>546</v>
      </c>
      <c r="AA21" s="1361" t="s">
        <v>547</v>
      </c>
      <c r="AB21" s="1364"/>
      <c r="AC21" s="1364"/>
      <c r="AD21" s="1365"/>
      <c r="AE21" s="1366"/>
      <c r="AF21" s="1367"/>
      <c r="AG21" s="1364"/>
      <c r="AH21" s="1366"/>
      <c r="AI21" s="1368"/>
      <c r="AJ21" s="1364"/>
      <c r="AK21" s="1364"/>
      <c r="AL21" s="1365"/>
      <c r="AM21" s="1366"/>
      <c r="AN21" s="1368"/>
      <c r="AO21" s="1366"/>
      <c r="AP21" s="1368"/>
      <c r="AQ21" s="1364"/>
      <c r="AR21" s="1364"/>
      <c r="AS21" s="1372"/>
      <c r="AU21" s="1373"/>
      <c r="AV21" s="1364"/>
      <c r="AW21" s="1364"/>
    </row>
    <row r="22" customFormat="false" ht="15" hidden="false" customHeight="true" outlineLevel="0" collapsed="false">
      <c r="A22" s="1348" t="s">
        <v>548</v>
      </c>
      <c r="B22" s="1349" t="s">
        <v>21</v>
      </c>
      <c r="C22" s="1350"/>
      <c r="D22" s="1350"/>
      <c r="E22" s="1355"/>
      <c r="F22" s="1355"/>
      <c r="G22" s="1352" t="n">
        <f aca="false">SUBTOTAL(9,G23:G27)-IF(B22:B22="Работа с фондом",SUMIF(B23:B27,"      ограничение добычи (ОПЕК)",G23:G27),0)</f>
        <v>0</v>
      </c>
      <c r="H22" s="1353" t="n">
        <f aca="false">SUBTOTAL(9,H23:H27)-IF(B22:B22="Работа с фондом",SUMIF(B23:B27,"      ограничение добычи (ОПЕК)",H23:H27),0)</f>
        <v>0</v>
      </c>
      <c r="I22" s="1354" t="n">
        <f aca="false">SUBTOTAL(9,I23:I27)-IF(B22:B22="Работа с фондом",SUMIF(B23:B27,"      ограничение добычи (ОПЕК)",I23:I27),0)</f>
        <v>200</v>
      </c>
      <c r="J22" s="1355"/>
      <c r="K22" s="1353"/>
      <c r="L22" s="1356"/>
      <c r="M22" s="1355"/>
      <c r="N22" s="1355"/>
      <c r="O22" s="1374"/>
      <c r="P22" s="1352"/>
      <c r="Q22" s="1353" t="n">
        <f aca="false">SUBTOTAL(9,Q23:Q27)-IF(B22:B22="Работа с фондом",SUMIF(B23:B27,"      ограничение добычи (ОПЕК)",Q23:Q27),0)</f>
        <v>0</v>
      </c>
      <c r="R22" s="1356" t="n">
        <f aca="false">SUBTOTAL(9,R23:R27)-IF(B22:B22="Работа с фондом",SUMIF(B23:B27,"      ограничение добычи (ОПЕК)",R23:R27),0)</f>
        <v>3659</v>
      </c>
      <c r="S22" s="1375"/>
      <c r="T22" s="1376"/>
      <c r="U22" s="1377"/>
      <c r="V22" s="1377"/>
      <c r="W22" s="1358"/>
      <c r="Z22" s="1348" t="s">
        <v>548</v>
      </c>
      <c r="AA22" s="1349" t="s">
        <v>21</v>
      </c>
      <c r="AB22" s="1355"/>
      <c r="AC22" s="1355"/>
      <c r="AD22" s="1352" t="n">
        <f aca="false">SUBTOTAL(9,AD23:AD27)-IF(AA22:AA22="Работа с фондом",SUMIF(AA23:AA27,"      ограничение добычи (ОПЕК)",AD23:AD27),0)</f>
        <v>0</v>
      </c>
      <c r="AE22" s="1353" t="n">
        <f aca="false">SUBTOTAL(9,AE23:AE27)-IF(AA22:AA22="Работа с фондом",SUMIF(AA23:AA27,"      ограничение добычи (ОПЕК)",AE23:AE27),0)</f>
        <v>0</v>
      </c>
      <c r="AF22" s="1354" t="n">
        <f aca="false">SUBTOTAL(9,AF23:AF27)-IF(AA22:AA22="Работа с фондом",SUMIF(AA23:AA27,"      ограничение добычи (ОПЕК)",AF23:AF27),0)</f>
        <v>0</v>
      </c>
      <c r="AG22" s="1355"/>
      <c r="AH22" s="1353"/>
      <c r="AI22" s="1356"/>
      <c r="AJ22" s="1355"/>
      <c r="AK22" s="1355"/>
      <c r="AL22" s="1352"/>
      <c r="AM22" s="1353" t="n">
        <f aca="false">SUBTOTAL(9,AM23:AM27)-IF(AA22:AA22="Работа с фондом",SUMIF(AA23:AA27,"      ограничение добычи (ОПЕК)",AM23:AM27),0)</f>
        <v>0</v>
      </c>
      <c r="AN22" s="1356" t="n">
        <f aca="false">SUBTOTAL(9,AN23:AN27)-IF(AA22:AA22="Работа с фондом",SUMIF(AA23:AA27,"      ограничение добычи (ОПЕК)",AN23:AN27),0)</f>
        <v>0</v>
      </c>
      <c r="AO22" s="1375"/>
      <c r="AP22" s="1376"/>
      <c r="AQ22" s="1377"/>
      <c r="AR22" s="1377"/>
      <c r="AS22" s="1358"/>
      <c r="AU22" s="1359"/>
      <c r="AV22" s="1355"/>
      <c r="AW22" s="1355"/>
    </row>
    <row r="23" customFormat="false" ht="15" hidden="false" customHeight="true" outlineLevel="0" collapsed="false">
      <c r="A23" s="1360" t="s">
        <v>549</v>
      </c>
      <c r="B23" s="1361" t="s">
        <v>25</v>
      </c>
      <c r="C23" s="1362"/>
      <c r="D23" s="1362"/>
      <c r="E23" s="1364"/>
      <c r="F23" s="1364"/>
      <c r="G23" s="1365" t="n">
        <f aca="false">'03.24 по датам'!DY136</f>
        <v>0</v>
      </c>
      <c r="H23" s="1366"/>
      <c r="I23" s="1367" t="n">
        <f aca="false">'03.24 по датам'!DY137</f>
        <v>0</v>
      </c>
      <c r="J23" s="1364"/>
      <c r="K23" s="1366"/>
      <c r="L23" s="1368"/>
      <c r="M23" s="1364"/>
      <c r="N23" s="1364"/>
      <c r="O23" s="1370"/>
      <c r="P23" s="1365"/>
      <c r="Q23" s="1366"/>
      <c r="R23" s="1368" t="n">
        <f aca="false">'03.24 по датам'!DY138</f>
        <v>0</v>
      </c>
      <c r="S23" s="1366"/>
      <c r="T23" s="1368"/>
      <c r="U23" s="1364"/>
      <c r="V23" s="1364"/>
      <c r="W23" s="1372"/>
      <c r="Z23" s="1360" t="s">
        <v>549</v>
      </c>
      <c r="AA23" s="1361" t="s">
        <v>25</v>
      </c>
      <c r="AB23" s="1364"/>
      <c r="AC23" s="1364"/>
      <c r="AD23" s="1365"/>
      <c r="AE23" s="1366"/>
      <c r="AF23" s="1367" t="n">
        <v>0</v>
      </c>
      <c r="AG23" s="1364"/>
      <c r="AH23" s="1366"/>
      <c r="AI23" s="1368"/>
      <c r="AJ23" s="1364"/>
      <c r="AK23" s="1364"/>
      <c r="AL23" s="1365"/>
      <c r="AM23" s="1366"/>
      <c r="AN23" s="1368" t="n">
        <v>0</v>
      </c>
      <c r="AO23" s="1366"/>
      <c r="AP23" s="1368"/>
      <c r="AQ23" s="1364"/>
      <c r="AR23" s="1364"/>
      <c r="AS23" s="1372"/>
      <c r="AU23" s="1373" t="n">
        <f aca="false">AD23-G23</f>
        <v>0</v>
      </c>
      <c r="AV23" s="1364" t="n">
        <f aca="false">AF23-I23</f>
        <v>0</v>
      </c>
      <c r="AW23" s="1364" t="n">
        <f aca="false">AN23-R23</f>
        <v>0</v>
      </c>
    </row>
    <row r="24" customFormat="false" ht="15" hidden="false" customHeight="true" outlineLevel="0" collapsed="false">
      <c r="A24" s="1360" t="s">
        <v>550</v>
      </c>
      <c r="B24" s="1361" t="s">
        <v>551</v>
      </c>
      <c r="C24" s="1362"/>
      <c r="D24" s="1362"/>
      <c r="E24" s="1364"/>
      <c r="F24" s="1364"/>
      <c r="G24" s="1365"/>
      <c r="H24" s="1366"/>
      <c r="I24" s="1367"/>
      <c r="J24" s="1364"/>
      <c r="K24" s="1366"/>
      <c r="L24" s="1368"/>
      <c r="M24" s="1364"/>
      <c r="N24" s="1364"/>
      <c r="O24" s="1370"/>
      <c r="P24" s="1365"/>
      <c r="Q24" s="1366"/>
      <c r="R24" s="1368"/>
      <c r="S24" s="1366"/>
      <c r="T24" s="1368"/>
      <c r="U24" s="1364"/>
      <c r="V24" s="1364"/>
      <c r="W24" s="1372"/>
      <c r="Z24" s="1360" t="s">
        <v>550</v>
      </c>
      <c r="AA24" s="1361" t="s">
        <v>551</v>
      </c>
      <c r="AB24" s="1364"/>
      <c r="AC24" s="1364"/>
      <c r="AD24" s="1365"/>
      <c r="AE24" s="1366"/>
      <c r="AF24" s="1367"/>
      <c r="AG24" s="1364"/>
      <c r="AH24" s="1366"/>
      <c r="AI24" s="1368"/>
      <c r="AJ24" s="1364"/>
      <c r="AK24" s="1364"/>
      <c r="AL24" s="1365"/>
      <c r="AM24" s="1366"/>
      <c r="AN24" s="1368"/>
      <c r="AO24" s="1366"/>
      <c r="AP24" s="1368"/>
      <c r="AQ24" s="1364"/>
      <c r="AR24" s="1364"/>
      <c r="AS24" s="1372"/>
      <c r="AU24" s="1373"/>
      <c r="AV24" s="1364"/>
      <c r="AW24" s="1364"/>
    </row>
    <row r="25" customFormat="false" ht="15" hidden="false" customHeight="true" outlineLevel="0" collapsed="false">
      <c r="A25" s="1360" t="s">
        <v>552</v>
      </c>
      <c r="B25" s="1361" t="s">
        <v>23</v>
      </c>
      <c r="C25" s="1362"/>
      <c r="D25" s="1362"/>
      <c r="E25" s="1364"/>
      <c r="F25" s="1364"/>
      <c r="G25" s="1365"/>
      <c r="H25" s="1366"/>
      <c r="I25" s="1367" t="n">
        <f aca="false">'03.24 по датам'!DG137</f>
        <v>0</v>
      </c>
      <c r="J25" s="1364"/>
      <c r="K25" s="1366"/>
      <c r="L25" s="1368"/>
      <c r="M25" s="1364"/>
      <c r="N25" s="1364"/>
      <c r="O25" s="1370"/>
      <c r="P25" s="1365"/>
      <c r="Q25" s="1366"/>
      <c r="R25" s="1368" t="n">
        <f aca="false">'03.24 по датам'!DG138</f>
        <v>0</v>
      </c>
      <c r="S25" s="1366"/>
      <c r="T25" s="1368"/>
      <c r="U25" s="1364"/>
      <c r="V25" s="1364"/>
      <c r="W25" s="1372"/>
      <c r="Z25" s="1360" t="s">
        <v>552</v>
      </c>
      <c r="AA25" s="1361" t="s">
        <v>23</v>
      </c>
      <c r="AB25" s="1364"/>
      <c r="AC25" s="1364"/>
      <c r="AD25" s="1365"/>
      <c r="AE25" s="1366"/>
      <c r="AF25" s="1367" t="n">
        <v>0</v>
      </c>
      <c r="AG25" s="1364"/>
      <c r="AH25" s="1366"/>
      <c r="AI25" s="1368"/>
      <c r="AJ25" s="1364"/>
      <c r="AK25" s="1364"/>
      <c r="AL25" s="1365"/>
      <c r="AM25" s="1366"/>
      <c r="AN25" s="1368" t="n">
        <v>0</v>
      </c>
      <c r="AO25" s="1366"/>
      <c r="AP25" s="1368"/>
      <c r="AQ25" s="1364"/>
      <c r="AR25" s="1364"/>
      <c r="AS25" s="1372"/>
      <c r="AU25" s="1373" t="n">
        <f aca="false">AD25-G25</f>
        <v>0</v>
      </c>
      <c r="AV25" s="1364" t="n">
        <f aca="false">AF25-I25</f>
        <v>0</v>
      </c>
      <c r="AW25" s="1364" t="n">
        <f aca="false">AN25-R25</f>
        <v>0</v>
      </c>
    </row>
    <row r="26" customFormat="false" ht="15.75" hidden="false" customHeight="true" outlineLevel="0" collapsed="false">
      <c r="A26" s="1360" t="s">
        <v>553</v>
      </c>
      <c r="B26" s="1361" t="s">
        <v>554</v>
      </c>
      <c r="C26" s="1362"/>
      <c r="D26" s="1378"/>
      <c r="E26" s="1364"/>
      <c r="F26" s="1364"/>
      <c r="G26" s="1365"/>
      <c r="H26" s="1366"/>
      <c r="I26" s="1367" t="n">
        <f aca="false">'03.24 по датам'!FC137</f>
        <v>200</v>
      </c>
      <c r="J26" s="1364"/>
      <c r="K26" s="1366"/>
      <c r="L26" s="1368"/>
      <c r="M26" s="1364"/>
      <c r="N26" s="1364"/>
      <c r="O26" s="1370"/>
      <c r="P26" s="1365"/>
      <c r="Q26" s="1366"/>
      <c r="R26" s="1368" t="n">
        <f aca="false">'03.24 по датам'!FC138</f>
        <v>3659</v>
      </c>
      <c r="S26" s="1366"/>
      <c r="T26" s="1368"/>
      <c r="U26" s="1364"/>
      <c r="V26" s="1364"/>
      <c r="W26" s="1372"/>
      <c r="Z26" s="1360" t="s">
        <v>553</v>
      </c>
      <c r="AA26" s="1361" t="s">
        <v>554</v>
      </c>
      <c r="AB26" s="1364"/>
      <c r="AC26" s="1364"/>
      <c r="AD26" s="1365"/>
      <c r="AE26" s="1366"/>
      <c r="AF26" s="1367"/>
      <c r="AG26" s="1364"/>
      <c r="AH26" s="1366"/>
      <c r="AI26" s="1368"/>
      <c r="AJ26" s="1364"/>
      <c r="AK26" s="1364"/>
      <c r="AL26" s="1365"/>
      <c r="AM26" s="1366"/>
      <c r="AN26" s="1368"/>
      <c r="AO26" s="1366"/>
      <c r="AP26" s="1368"/>
      <c r="AQ26" s="1364"/>
      <c r="AR26" s="1364"/>
      <c r="AS26" s="1372"/>
      <c r="AU26" s="1373" t="n">
        <f aca="false">AD26-G26</f>
        <v>0</v>
      </c>
      <c r="AV26" s="1364" t="n">
        <f aca="false">AF26-I26</f>
        <v>-200</v>
      </c>
      <c r="AW26" s="1364" t="n">
        <f aca="false">AN26-R26</f>
        <v>-3659</v>
      </c>
    </row>
    <row r="27" customFormat="false" ht="15" hidden="false" customHeight="true" outlineLevel="0" collapsed="false">
      <c r="A27" s="1360"/>
      <c r="B27" s="1361" t="s">
        <v>555</v>
      </c>
      <c r="C27" s="1362"/>
      <c r="D27" s="1362"/>
      <c r="E27" s="1364"/>
      <c r="F27" s="1364"/>
      <c r="G27" s="1365" t="n">
        <f aca="false">'03.24 по датам'!FR136</f>
        <v>0</v>
      </c>
      <c r="H27" s="1366"/>
      <c r="I27" s="1367" t="n">
        <f aca="false">'03.24 по датам'!FR137</f>
        <v>0</v>
      </c>
      <c r="J27" s="1364"/>
      <c r="K27" s="1366"/>
      <c r="L27" s="1368"/>
      <c r="M27" s="1364"/>
      <c r="N27" s="1364"/>
      <c r="O27" s="1370"/>
      <c r="P27" s="1365"/>
      <c r="Q27" s="1366"/>
      <c r="R27" s="1368" t="n">
        <f aca="false">'03.24 по датам'!FR138</f>
        <v>0</v>
      </c>
      <c r="S27" s="1366"/>
      <c r="T27" s="1368"/>
      <c r="U27" s="1364"/>
      <c r="V27" s="1364"/>
      <c r="W27" s="1372"/>
      <c r="Z27" s="1360"/>
      <c r="AA27" s="1361" t="s">
        <v>555</v>
      </c>
      <c r="AB27" s="1364"/>
      <c r="AC27" s="1364"/>
      <c r="AD27" s="1365" t="n">
        <v>0</v>
      </c>
      <c r="AE27" s="1366"/>
      <c r="AF27" s="1367" t="n">
        <v>0</v>
      </c>
      <c r="AG27" s="1364"/>
      <c r="AH27" s="1366"/>
      <c r="AI27" s="1368"/>
      <c r="AJ27" s="1364"/>
      <c r="AK27" s="1364"/>
      <c r="AL27" s="1365"/>
      <c r="AM27" s="1366"/>
      <c r="AN27" s="1368" t="n">
        <v>0</v>
      </c>
      <c r="AO27" s="1366"/>
      <c r="AP27" s="1368"/>
      <c r="AQ27" s="1364"/>
      <c r="AR27" s="1364"/>
      <c r="AS27" s="1372"/>
      <c r="AU27" s="1373"/>
      <c r="AV27" s="1364"/>
      <c r="AW27" s="1364"/>
    </row>
    <row r="28" customFormat="false" ht="15" hidden="false" customHeight="true" outlineLevel="0" collapsed="false">
      <c r="A28" s="1379" t="s">
        <v>556</v>
      </c>
      <c r="B28" s="1380" t="s">
        <v>102</v>
      </c>
      <c r="C28" s="1381"/>
      <c r="D28" s="1381"/>
      <c r="E28" s="1382"/>
      <c r="F28" s="1382"/>
      <c r="G28" s="1383" t="n">
        <v>0</v>
      </c>
      <c r="H28" s="1384" t="n">
        <v>0</v>
      </c>
      <c r="I28" s="1385" t="n">
        <f aca="false">IF('03.24 по датам'!JP136-'03.24 по датам'!JP4&lt;0,-('03.24 по датам'!JP136-'03.24 по датам'!JP4),0)</f>
        <v>0</v>
      </c>
      <c r="J28" s="1382" t="n">
        <v>0</v>
      </c>
      <c r="K28" s="1384" t="n">
        <v>0</v>
      </c>
      <c r="L28" s="1386" t="n">
        <v>0</v>
      </c>
      <c r="M28" s="1387"/>
      <c r="N28" s="1382"/>
      <c r="O28" s="1388"/>
      <c r="P28" s="1383"/>
      <c r="Q28" s="1384" t="n">
        <v>0</v>
      </c>
      <c r="R28" s="1386" t="n">
        <f aca="false">IF('03.24 по датам'!ID138-'03.24 по датам'!GX138&gt;0,0,-('03.24 по датам'!ID138-'03.24 по датам'!GX138))</f>
        <v>0</v>
      </c>
      <c r="S28" s="1384" t="n">
        <v>0</v>
      </c>
      <c r="T28" s="1386" t="n">
        <v>0</v>
      </c>
      <c r="U28" s="1382"/>
      <c r="V28" s="1382"/>
      <c r="W28" s="1389"/>
      <c r="Z28" s="1379" t="s">
        <v>556</v>
      </c>
      <c r="AA28" s="1380" t="s">
        <v>102</v>
      </c>
      <c r="AB28" s="1382"/>
      <c r="AC28" s="1382"/>
      <c r="AD28" s="1383" t="n">
        <v>0</v>
      </c>
      <c r="AE28" s="1384" t="n">
        <v>0</v>
      </c>
      <c r="AF28" s="1385" t="n">
        <v>0</v>
      </c>
      <c r="AG28" s="1382" t="n">
        <v>0</v>
      </c>
      <c r="AH28" s="1384" t="n">
        <v>0</v>
      </c>
      <c r="AI28" s="1386" t="n">
        <v>0</v>
      </c>
      <c r="AJ28" s="1387"/>
      <c r="AK28" s="1382"/>
      <c r="AL28" s="1383"/>
      <c r="AM28" s="1384" t="n">
        <v>0</v>
      </c>
      <c r="AN28" s="1386" t="n">
        <v>0</v>
      </c>
      <c r="AO28" s="1384" t="n">
        <v>0</v>
      </c>
      <c r="AP28" s="1386" t="n">
        <v>0</v>
      </c>
      <c r="AQ28" s="1382"/>
      <c r="AR28" s="1382"/>
      <c r="AS28" s="1389"/>
      <c r="AU28" s="1390"/>
      <c r="AV28" s="1382"/>
      <c r="AW28" s="1382"/>
    </row>
    <row r="29" customFormat="false" ht="15" hidden="false" customHeight="true" outlineLevel="0" collapsed="false">
      <c r="A29" s="1379" t="s">
        <v>557</v>
      </c>
      <c r="B29" s="1380" t="s">
        <v>558</v>
      </c>
      <c r="C29" s="1381"/>
      <c r="D29" s="1381"/>
      <c r="E29" s="1391"/>
      <c r="F29" s="1391"/>
      <c r="G29" s="1392"/>
      <c r="H29" s="1391"/>
      <c r="I29" s="1393" t="e">
        <f aca="false">'03.24 по датам'!HB134</f>
        <v>#VALUE!</v>
      </c>
      <c r="J29" s="1391"/>
      <c r="K29" s="1391"/>
      <c r="L29" s="1391"/>
      <c r="M29" s="1391"/>
      <c r="N29" s="1391"/>
      <c r="O29" s="1394"/>
      <c r="P29" s="1392"/>
      <c r="Q29" s="1375"/>
      <c r="R29" s="1376" t="e">
        <f aca="false">'03.24 по датам'!HC138</f>
        <v>#VALUE!</v>
      </c>
      <c r="S29" s="1375"/>
      <c r="T29" s="1376"/>
      <c r="U29" s="1377"/>
      <c r="V29" s="1377"/>
      <c r="W29" s="1358"/>
      <c r="Z29" s="1379" t="s">
        <v>557</v>
      </c>
      <c r="AA29" s="1380" t="s">
        <v>558</v>
      </c>
      <c r="AB29" s="1391"/>
      <c r="AC29" s="1391"/>
      <c r="AD29" s="1392"/>
      <c r="AE29" s="1391"/>
      <c r="AF29" s="1395"/>
      <c r="AG29" s="1391"/>
      <c r="AH29" s="1391"/>
      <c r="AI29" s="1391"/>
      <c r="AJ29" s="1391"/>
      <c r="AK29" s="1391"/>
      <c r="AL29" s="1392"/>
      <c r="AM29" s="1375"/>
      <c r="AN29" s="1376"/>
      <c r="AO29" s="1375"/>
      <c r="AP29" s="1376"/>
      <c r="AQ29" s="1377"/>
      <c r="AR29" s="1377"/>
      <c r="AS29" s="1358"/>
      <c r="AU29" s="1396" t="n">
        <f aca="false">AD29-G29</f>
        <v>0</v>
      </c>
      <c r="AV29" s="1391" t="e">
        <f aca="false">AF29-I29</f>
        <v>#VALUE!</v>
      </c>
      <c r="AW29" s="1391" t="e">
        <f aca="false">AN29-R29</f>
        <v>#VALUE!</v>
      </c>
    </row>
    <row r="30" customFormat="false" ht="15" hidden="false" customHeight="true" outlineLevel="0" collapsed="false">
      <c r="A30" s="1397"/>
      <c r="B30" s="1398"/>
      <c r="C30" s="1399"/>
      <c r="D30" s="1399"/>
      <c r="E30" s="1400"/>
      <c r="F30" s="1400"/>
      <c r="G30" s="1401"/>
      <c r="H30" s="1402"/>
      <c r="I30" s="1403"/>
      <c r="J30" s="1402"/>
      <c r="K30" s="1402"/>
      <c r="L30" s="1402"/>
      <c r="M30" s="1402"/>
      <c r="N30" s="1402"/>
      <c r="O30" s="1404"/>
      <c r="P30" s="1401"/>
      <c r="Q30" s="1402"/>
      <c r="R30" s="1402"/>
      <c r="S30" s="1402"/>
      <c r="T30" s="1402"/>
      <c r="U30" s="1402"/>
      <c r="V30" s="1402"/>
      <c r="W30" s="1401"/>
      <c r="Z30" s="1397"/>
      <c r="AA30" s="1398"/>
      <c r="AB30" s="1400"/>
      <c r="AC30" s="1400"/>
      <c r="AD30" s="1401"/>
      <c r="AE30" s="1402"/>
      <c r="AF30" s="1403"/>
      <c r="AG30" s="1402"/>
      <c r="AH30" s="1402"/>
      <c r="AI30" s="1402"/>
      <c r="AJ30" s="1402"/>
      <c r="AK30" s="1402"/>
      <c r="AL30" s="1401"/>
      <c r="AM30" s="1402"/>
      <c r="AN30" s="1402"/>
      <c r="AO30" s="1402"/>
      <c r="AP30" s="1402"/>
      <c r="AQ30" s="1402"/>
      <c r="AR30" s="1402"/>
      <c r="AS30" s="1401"/>
      <c r="AU30" s="1405"/>
      <c r="AV30" s="1400"/>
      <c r="AW30" s="1400"/>
    </row>
    <row r="31" customFormat="false" ht="15.75" hidden="false" customHeight="true" outlineLevel="0" collapsed="false">
      <c r="A31" s="1302"/>
      <c r="B31" s="1302"/>
      <c r="C31" s="1406"/>
      <c r="D31" s="1406"/>
      <c r="E31" s="1302"/>
      <c r="F31" s="1302"/>
      <c r="G31" s="1302"/>
      <c r="H31" s="1302"/>
      <c r="I31" s="1407"/>
      <c r="J31" s="1302"/>
      <c r="K31" s="1302"/>
      <c r="L31" s="1302"/>
      <c r="M31" s="1302"/>
      <c r="N31" s="1302"/>
      <c r="O31" s="1408"/>
      <c r="P31" s="1302"/>
      <c r="Q31" s="1302"/>
      <c r="R31" s="1302"/>
      <c r="S31" s="1302"/>
      <c r="T31" s="1302"/>
      <c r="U31" s="1302"/>
      <c r="V31" s="1302"/>
      <c r="W31" s="1302"/>
      <c r="Z31" s="1302"/>
      <c r="AA31" s="1302"/>
      <c r="AB31" s="1302"/>
      <c r="AC31" s="1302"/>
      <c r="AD31" s="1302"/>
      <c r="AE31" s="1302"/>
      <c r="AF31" s="1407"/>
      <c r="AG31" s="1302"/>
      <c r="AH31" s="1302"/>
      <c r="AI31" s="1302"/>
      <c r="AJ31" s="1302"/>
      <c r="AK31" s="1302"/>
      <c r="AL31" s="1302"/>
      <c r="AM31" s="1302"/>
      <c r="AN31" s="1302"/>
      <c r="AO31" s="1302"/>
      <c r="AP31" s="1302"/>
      <c r="AQ31" s="1302"/>
      <c r="AR31" s="1302"/>
      <c r="AS31" s="1302"/>
      <c r="AU31" s="1409"/>
      <c r="AV31" s="1302"/>
      <c r="AW31" s="1410"/>
    </row>
    <row r="32" customFormat="false" ht="15.75" hidden="false" customHeight="true" outlineLevel="0" collapsed="false">
      <c r="A32" s="1411" t="n">
        <v>3</v>
      </c>
      <c r="B32" s="1412" t="s">
        <v>559</v>
      </c>
      <c r="C32" s="1413"/>
      <c r="D32" s="1413"/>
      <c r="E32" s="1414"/>
      <c r="F32" s="1414"/>
      <c r="G32" s="1415" t="n">
        <f aca="false">SUMIF(B33:B58,"Падение по базовому фонду, ГТМ",G33:G58)+SUMIF(B33:B58,"От технологических причин, в т.ч:",G33:G58)</f>
        <v>0</v>
      </c>
      <c r="H32" s="1416" t="n">
        <f aca="false">SUMIF(B33:B58,"Падение по базовому фонду, ГТМ",H33:H58)+SUMIF(B33:B58,"От технологических причин, в т.ч:",H33:H58)</f>
        <v>0</v>
      </c>
      <c r="I32" s="1417" t="e">
        <f aca="false">SUMIF(B33:B58,"Падение по базовому фонду, ГТМ",I33:I58)+SUMIF(B33:B58,"От технологических причин, в т.ч:",I33:I58)</f>
        <v>#VALUE!</v>
      </c>
      <c r="J32" s="1418"/>
      <c r="K32" s="1416"/>
      <c r="L32" s="1419"/>
      <c r="M32" s="1420"/>
      <c r="N32" s="1418"/>
      <c r="O32" s="1421"/>
      <c r="P32" s="1422"/>
      <c r="Q32" s="1416" t="n">
        <f aca="false">SUMIF(B33:B60,"Падение по базовому фонду, ГТМ",Q33:Q60)+SUMIF(B33:B60,"От технологических причин, в т.ч:",Q33:Q60)</f>
        <v>0</v>
      </c>
      <c r="R32" s="1419" t="e">
        <f aca="false">SUMIF(B33:B60,"Падение по базовому фонду, ГТМ",R33:R60)+SUMIF(B33:B60,"От технологических причин, в т.ч:",R33:R60)</f>
        <v>#VALUE!</v>
      </c>
      <c r="S32" s="1423"/>
      <c r="T32" s="1424"/>
      <c r="U32" s="1425"/>
      <c r="V32" s="1426"/>
      <c r="W32" s="1427"/>
      <c r="Z32" s="1411" t="n">
        <v>3</v>
      </c>
      <c r="AA32" s="1412" t="s">
        <v>559</v>
      </c>
      <c r="AB32" s="1414"/>
      <c r="AC32" s="1414"/>
      <c r="AD32" s="1415" t="n">
        <f aca="false">SUMIF(AA33:AA58,"Падение по базовому фонду, ГТМ",AD33:AD58)+SUMIF(AA33:AA58,"От технологических причин, в т.ч:",AD33:AD58)</f>
        <v>0</v>
      </c>
      <c r="AE32" s="1416" t="n">
        <f aca="false">SUMIF(AA33:AA58,"Падение по базовому фонду, ГТМ",AE33:AE58)+SUMIF(AA33:AA58,"От технологических причин, в т.ч:",AE33:AE58)</f>
        <v>0</v>
      </c>
      <c r="AF32" s="1417" t="n">
        <f aca="false">SUMIF(AA33:AA58,"Падение по базовому фонду, ГТМ",AF33:AF58)+SUMIF(AA33:AA58,"От технологических причин, в т.ч:",AF33:AF58)</f>
        <v>0</v>
      </c>
      <c r="AG32" s="1418"/>
      <c r="AH32" s="1416"/>
      <c r="AI32" s="1419"/>
      <c r="AJ32" s="1420"/>
      <c r="AK32" s="1418"/>
      <c r="AL32" s="1422"/>
      <c r="AM32" s="1416" t="n">
        <f aca="false">SUMIF(AA33:AA60,"Падение по базовому фонду, ГТМ",AM33:AM60)+SUMIF(AA33:AA60,"От технологических причин, в т.ч:",AM33:AM60)</f>
        <v>0</v>
      </c>
      <c r="AN32" s="1419" t="n">
        <f aca="false">SUMIF(AA33:AA60,"Падение по базовому фонду, ГТМ",AN33:AN60)+SUMIF(AA33:AA60,"От технологических причин, в т.ч:",AN33:AN60)</f>
        <v>0</v>
      </c>
      <c r="AO32" s="1423"/>
      <c r="AP32" s="1424"/>
      <c r="AQ32" s="1425"/>
      <c r="AR32" s="1426"/>
      <c r="AS32" s="1427"/>
      <c r="AU32" s="1428" t="n">
        <f aca="false">AD32-G32</f>
        <v>0</v>
      </c>
      <c r="AV32" s="1414" t="e">
        <f aca="false">AF32-I32</f>
        <v>#VALUE!</v>
      </c>
      <c r="AW32" s="1414" t="e">
        <f aca="false">AN32-R32</f>
        <v>#VALUE!</v>
      </c>
    </row>
    <row r="33" customFormat="false" ht="15" hidden="false" customHeight="true" outlineLevel="0" collapsed="false">
      <c r="A33" s="1348" t="s">
        <v>560</v>
      </c>
      <c r="B33" s="1349" t="s">
        <v>561</v>
      </c>
      <c r="C33" s="1350"/>
      <c r="D33" s="1350"/>
      <c r="E33" s="1391"/>
      <c r="F33" s="1391"/>
      <c r="G33" s="1429"/>
      <c r="H33" s="1353" t="n">
        <f aca="false">SUBTOTAL(9,H34:H41)</f>
        <v>0</v>
      </c>
      <c r="I33" s="1354" t="n">
        <f aca="false">SUBTOTAL(9,I34:I41)</f>
        <v>1550</v>
      </c>
      <c r="J33" s="1430"/>
      <c r="K33" s="1353"/>
      <c r="L33" s="1356"/>
      <c r="M33" s="1430"/>
      <c r="N33" s="1355"/>
      <c r="O33" s="1374"/>
      <c r="P33" s="1429"/>
      <c r="Q33" s="1353" t="n">
        <f aca="false">SUBTOTAL(9,Q34:Q41)</f>
        <v>0</v>
      </c>
      <c r="R33" s="1356" t="n">
        <f aca="false">SUBTOTAL(9,R34:R41)</f>
        <v>24800</v>
      </c>
      <c r="S33" s="1375"/>
      <c r="T33" s="1376"/>
      <c r="U33" s="1377"/>
      <c r="V33" s="1431"/>
      <c r="W33" s="1358"/>
      <c r="Z33" s="1348" t="s">
        <v>560</v>
      </c>
      <c r="AA33" s="1349" t="s">
        <v>561</v>
      </c>
      <c r="AB33" s="1391"/>
      <c r="AC33" s="1391"/>
      <c r="AD33" s="1429"/>
      <c r="AE33" s="1353" t="n">
        <f aca="false">SUBTOTAL(9,AE34:AE41)</f>
        <v>0</v>
      </c>
      <c r="AF33" s="1354" t="n">
        <f aca="false">SUBTOTAL(9,AF34:AF41)</f>
        <v>0</v>
      </c>
      <c r="AG33" s="1430"/>
      <c r="AH33" s="1353"/>
      <c r="AI33" s="1356"/>
      <c r="AJ33" s="1430"/>
      <c r="AK33" s="1355"/>
      <c r="AL33" s="1429"/>
      <c r="AM33" s="1353" t="n">
        <f aca="false">SUBTOTAL(9,AM34:AM41)</f>
        <v>0</v>
      </c>
      <c r="AN33" s="1356" t="n">
        <f aca="false">SUBTOTAL(9,AN34:AN41)</f>
        <v>0</v>
      </c>
      <c r="AO33" s="1375"/>
      <c r="AP33" s="1376"/>
      <c r="AQ33" s="1377"/>
      <c r="AR33" s="1431"/>
      <c r="AS33" s="1358"/>
      <c r="AU33" s="1396" t="n">
        <f aca="false">AD33-G33</f>
        <v>0</v>
      </c>
      <c r="AV33" s="1391" t="n">
        <f aca="false">AF33-I33</f>
        <v>-1550</v>
      </c>
      <c r="AW33" s="1391" t="n">
        <f aca="false">AN33-R33</f>
        <v>-24800</v>
      </c>
    </row>
    <row r="34" customFormat="false" ht="15" hidden="false" customHeight="true" outlineLevel="0" collapsed="false">
      <c r="A34" s="1360" t="s">
        <v>562</v>
      </c>
      <c r="B34" s="1361" t="s">
        <v>563</v>
      </c>
      <c r="C34" s="1362" t="n">
        <f aca="false">SUM(C35:C36)</f>
        <v>0</v>
      </c>
      <c r="D34" s="1362" t="n">
        <f aca="false">SUM(D35:D36)</f>
        <v>0</v>
      </c>
      <c r="E34" s="1432"/>
      <c r="F34" s="1432"/>
      <c r="G34" s="1433" t="n">
        <f aca="false">SUM(G35:G36)</f>
        <v>50</v>
      </c>
      <c r="H34" s="1434" t="n">
        <f aca="false">SUBTOTAL(9,H35:H36)</f>
        <v>0</v>
      </c>
      <c r="I34" s="1435" t="n">
        <f aca="false">SUBTOTAL(9,I35:I36)</f>
        <v>1550</v>
      </c>
      <c r="J34" s="1436"/>
      <c r="K34" s="1434"/>
      <c r="L34" s="1437"/>
      <c r="M34" s="1436"/>
      <c r="N34" s="1438"/>
      <c r="O34" s="1439" t="n">
        <f aca="false">SUM(O35:O36)</f>
        <v>0</v>
      </c>
      <c r="P34" s="1433"/>
      <c r="Q34" s="1434" t="n">
        <f aca="false">SUBTOTAL(9,Q35:Q36)</f>
        <v>0</v>
      </c>
      <c r="R34" s="1437" t="n">
        <f aca="false">SUBTOTAL(9,R35:R36)</f>
        <v>24800</v>
      </c>
      <c r="S34" s="1440"/>
      <c r="T34" s="1441"/>
      <c r="U34" s="1442"/>
      <c r="V34" s="1443"/>
      <c r="W34" s="1444"/>
      <c r="Z34" s="1360" t="s">
        <v>562</v>
      </c>
      <c r="AA34" s="1361" t="s">
        <v>563</v>
      </c>
      <c r="AB34" s="1432"/>
      <c r="AC34" s="1432"/>
      <c r="AD34" s="1433"/>
      <c r="AE34" s="1434" t="n">
        <f aca="false">SUBTOTAL(9,AE35:AE36)</f>
        <v>0</v>
      </c>
      <c r="AF34" s="1435" t="n">
        <f aca="false">SUBTOTAL(9,AF35:AF36)</f>
        <v>0</v>
      </c>
      <c r="AG34" s="1436"/>
      <c r="AH34" s="1434"/>
      <c r="AI34" s="1437"/>
      <c r="AJ34" s="1436"/>
      <c r="AK34" s="1438"/>
      <c r="AL34" s="1433"/>
      <c r="AM34" s="1434" t="n">
        <f aca="false">SUBTOTAL(9,AM35:AM36)</f>
        <v>0</v>
      </c>
      <c r="AN34" s="1437" t="n">
        <f aca="false">SUBTOTAL(9,AN35:AN36)</f>
        <v>0</v>
      </c>
      <c r="AO34" s="1440"/>
      <c r="AP34" s="1441"/>
      <c r="AQ34" s="1442"/>
      <c r="AR34" s="1443"/>
      <c r="AS34" s="1444"/>
      <c r="AU34" s="1445"/>
      <c r="AV34" s="1432"/>
      <c r="AW34" s="1432"/>
    </row>
    <row r="35" customFormat="false" ht="15" hidden="false" customHeight="true" outlineLevel="0" collapsed="false">
      <c r="A35" s="1360" t="s">
        <v>564</v>
      </c>
      <c r="B35" s="1446" t="s">
        <v>565</v>
      </c>
      <c r="C35" s="1447"/>
      <c r="D35" s="1363"/>
      <c r="E35" s="1432"/>
      <c r="F35" s="1448"/>
      <c r="G35" s="1449" t="n">
        <v>18</v>
      </c>
      <c r="H35" s="1366" t="n">
        <v>0</v>
      </c>
      <c r="I35" s="1367" t="n">
        <f aca="false">'03.24 по датам'!HF136</f>
        <v>1550</v>
      </c>
      <c r="J35" s="1432"/>
      <c r="K35" s="1366"/>
      <c r="L35" s="1368"/>
      <c r="M35" s="1432"/>
      <c r="N35" s="1369"/>
      <c r="O35" s="1370" t="n">
        <f aca="false">(C35+C35*A62)/2*A62</f>
        <v>0</v>
      </c>
      <c r="P35" s="1449"/>
      <c r="Q35" s="1366" t="n">
        <v>0</v>
      </c>
      <c r="R35" s="1368" t="n">
        <f aca="false">'03.24 по датам'!HF138</f>
        <v>24800</v>
      </c>
      <c r="S35" s="1366"/>
      <c r="T35" s="1368"/>
      <c r="U35" s="1364"/>
      <c r="V35" s="1369"/>
      <c r="W35" s="1372"/>
      <c r="Z35" s="1360" t="s">
        <v>564</v>
      </c>
      <c r="AA35" s="1446" t="s">
        <v>565</v>
      </c>
      <c r="AB35" s="1432"/>
      <c r="AC35" s="1448"/>
      <c r="AD35" s="1450"/>
      <c r="AE35" s="1366" t="n">
        <v>0</v>
      </c>
      <c r="AF35" s="1367"/>
      <c r="AG35" s="1432"/>
      <c r="AH35" s="1366"/>
      <c r="AI35" s="1368"/>
      <c r="AJ35" s="1432"/>
      <c r="AK35" s="1369"/>
      <c r="AL35" s="1449"/>
      <c r="AM35" s="1366" t="n">
        <v>0</v>
      </c>
      <c r="AN35" s="1368"/>
      <c r="AO35" s="1366"/>
      <c r="AP35" s="1368"/>
      <c r="AQ35" s="1364"/>
      <c r="AR35" s="1369"/>
      <c r="AS35" s="1372"/>
      <c r="AU35" s="1445" t="n">
        <f aca="false">AD35-G35</f>
        <v>-18</v>
      </c>
      <c r="AV35" s="1448" t="n">
        <f aca="false">AF35-I35</f>
        <v>-1550</v>
      </c>
      <c r="AW35" s="1432" t="n">
        <f aca="false">AN35-R35</f>
        <v>-24800</v>
      </c>
    </row>
    <row r="36" customFormat="false" ht="15" hidden="false" customHeight="true" outlineLevel="0" collapsed="false">
      <c r="A36" s="1360" t="s">
        <v>566</v>
      </c>
      <c r="B36" s="1446" t="s">
        <v>567</v>
      </c>
      <c r="C36" s="1447"/>
      <c r="D36" s="1363"/>
      <c r="E36" s="1432"/>
      <c r="F36" s="1432"/>
      <c r="G36" s="1449" t="n">
        <f aca="false">'03.24 по датам'!HF3-'03.24'!G35</f>
        <v>32</v>
      </c>
      <c r="H36" s="1366" t="n">
        <v>0</v>
      </c>
      <c r="I36" s="1367" t="n">
        <v>0</v>
      </c>
      <c r="J36" s="1432"/>
      <c r="K36" s="1366"/>
      <c r="L36" s="1368"/>
      <c r="M36" s="1432"/>
      <c r="N36" s="1364"/>
      <c r="O36" s="1370" t="n">
        <f aca="false">(C36+C36*A62)/2*A62</f>
        <v>0</v>
      </c>
      <c r="P36" s="1449"/>
      <c r="Q36" s="1366" t="n">
        <v>0</v>
      </c>
      <c r="R36" s="1368" t="n">
        <v>0</v>
      </c>
      <c r="S36" s="1366"/>
      <c r="T36" s="1368"/>
      <c r="U36" s="1364"/>
      <c r="V36" s="1364"/>
      <c r="W36" s="1372"/>
      <c r="Z36" s="1360" t="s">
        <v>566</v>
      </c>
      <c r="AA36" s="1446" t="s">
        <v>567</v>
      </c>
      <c r="AB36" s="1432"/>
      <c r="AC36" s="1432"/>
      <c r="AD36" s="1449"/>
      <c r="AE36" s="1366" t="n">
        <v>0</v>
      </c>
      <c r="AF36" s="1367" t="n">
        <v>0</v>
      </c>
      <c r="AG36" s="1432"/>
      <c r="AH36" s="1366"/>
      <c r="AI36" s="1368"/>
      <c r="AJ36" s="1432"/>
      <c r="AK36" s="1364"/>
      <c r="AL36" s="1449"/>
      <c r="AM36" s="1366" t="n">
        <v>0</v>
      </c>
      <c r="AN36" s="1368" t="n">
        <v>0</v>
      </c>
      <c r="AO36" s="1366"/>
      <c r="AP36" s="1368"/>
      <c r="AQ36" s="1364"/>
      <c r="AR36" s="1364"/>
      <c r="AS36" s="1372"/>
      <c r="AU36" s="1445"/>
      <c r="AV36" s="1432"/>
      <c r="AW36" s="1432"/>
    </row>
    <row r="37" customFormat="false" ht="15" hidden="false" customHeight="true" outlineLevel="0" collapsed="false">
      <c r="A37" s="1360" t="s">
        <v>568</v>
      </c>
      <c r="B37" s="1361" t="s">
        <v>569</v>
      </c>
      <c r="C37" s="1362"/>
      <c r="D37" s="1362"/>
      <c r="E37" s="1432"/>
      <c r="F37" s="1432"/>
      <c r="G37" s="1451"/>
      <c r="H37" s="1440" t="n">
        <v>0</v>
      </c>
      <c r="I37" s="1452" t="n">
        <v>0</v>
      </c>
      <c r="J37" s="1453"/>
      <c r="K37" s="1440"/>
      <c r="L37" s="1441"/>
      <c r="M37" s="1453"/>
      <c r="N37" s="1442"/>
      <c r="O37" s="1454"/>
      <c r="P37" s="1451"/>
      <c r="Q37" s="1440" t="n">
        <v>0</v>
      </c>
      <c r="R37" s="1441" t="n">
        <v>0</v>
      </c>
      <c r="S37" s="1440"/>
      <c r="T37" s="1441"/>
      <c r="U37" s="1442"/>
      <c r="V37" s="1442"/>
      <c r="W37" s="1444"/>
      <c r="Z37" s="1360" t="s">
        <v>568</v>
      </c>
      <c r="AA37" s="1361" t="s">
        <v>569</v>
      </c>
      <c r="AB37" s="1432"/>
      <c r="AC37" s="1432"/>
      <c r="AD37" s="1451"/>
      <c r="AE37" s="1440" t="n">
        <v>0</v>
      </c>
      <c r="AF37" s="1452" t="n">
        <v>0</v>
      </c>
      <c r="AG37" s="1453"/>
      <c r="AH37" s="1440"/>
      <c r="AI37" s="1441"/>
      <c r="AJ37" s="1453"/>
      <c r="AK37" s="1442"/>
      <c r="AL37" s="1451"/>
      <c r="AM37" s="1440" t="n">
        <v>0</v>
      </c>
      <c r="AN37" s="1441" t="n">
        <v>0</v>
      </c>
      <c r="AO37" s="1440"/>
      <c r="AP37" s="1441"/>
      <c r="AQ37" s="1442"/>
      <c r="AR37" s="1442"/>
      <c r="AS37" s="1444"/>
      <c r="AU37" s="1445"/>
      <c r="AV37" s="1432"/>
      <c r="AW37" s="1432"/>
    </row>
    <row r="38" customFormat="false" ht="15" hidden="false" customHeight="true" outlineLevel="0" collapsed="false">
      <c r="A38" s="1360" t="s">
        <v>570</v>
      </c>
      <c r="B38" s="1446" t="s">
        <v>571</v>
      </c>
      <c r="C38" s="1362"/>
      <c r="D38" s="1362"/>
      <c r="E38" s="1432"/>
      <c r="F38" s="1432"/>
      <c r="G38" s="1449"/>
      <c r="H38" s="1434" t="n">
        <f aca="false">SUBTOTAL(9,H39:H40)</f>
        <v>0</v>
      </c>
      <c r="I38" s="1435" t="n">
        <f aca="false">SUBTOTAL(9,I39:I40)</f>
        <v>0</v>
      </c>
      <c r="J38" s="1436"/>
      <c r="K38" s="1434"/>
      <c r="L38" s="1437"/>
      <c r="M38" s="1436"/>
      <c r="N38" s="1438"/>
      <c r="O38" s="1439"/>
      <c r="P38" s="1433"/>
      <c r="Q38" s="1434" t="n">
        <f aca="false">SUBTOTAL(9,Q39:Q40)</f>
        <v>0</v>
      </c>
      <c r="R38" s="1437" t="n">
        <f aca="false">SUBTOTAL(9,R39:R40)</f>
        <v>0</v>
      </c>
      <c r="S38" s="1366"/>
      <c r="T38" s="1368"/>
      <c r="U38" s="1364"/>
      <c r="V38" s="1364"/>
      <c r="W38" s="1372"/>
      <c r="Z38" s="1360" t="s">
        <v>570</v>
      </c>
      <c r="AA38" s="1446" t="s">
        <v>571</v>
      </c>
      <c r="AB38" s="1432"/>
      <c r="AC38" s="1432"/>
      <c r="AD38" s="1449"/>
      <c r="AE38" s="1434" t="n">
        <f aca="false">SUBTOTAL(9,AE39:AE40)</f>
        <v>0</v>
      </c>
      <c r="AF38" s="1435" t="n">
        <f aca="false">SUBTOTAL(9,AF39:AF40)</f>
        <v>0</v>
      </c>
      <c r="AG38" s="1436"/>
      <c r="AH38" s="1434"/>
      <c r="AI38" s="1437"/>
      <c r="AJ38" s="1436"/>
      <c r="AK38" s="1438"/>
      <c r="AL38" s="1433"/>
      <c r="AM38" s="1434" t="n">
        <f aca="false">SUBTOTAL(9,AM39:AM40)</f>
        <v>0</v>
      </c>
      <c r="AN38" s="1437" t="n">
        <f aca="false">SUBTOTAL(9,AN39:AN40)</f>
        <v>0</v>
      </c>
      <c r="AO38" s="1366"/>
      <c r="AP38" s="1368"/>
      <c r="AQ38" s="1364"/>
      <c r="AR38" s="1364"/>
      <c r="AS38" s="1372"/>
      <c r="AU38" s="1445"/>
      <c r="AV38" s="1432"/>
      <c r="AW38" s="1432"/>
    </row>
    <row r="39" customFormat="false" ht="15" hidden="false" customHeight="true" outlineLevel="0" collapsed="false">
      <c r="A39" s="1360" t="s">
        <v>572</v>
      </c>
      <c r="B39" s="1446" t="s">
        <v>573</v>
      </c>
      <c r="C39" s="1362"/>
      <c r="D39" s="1362"/>
      <c r="E39" s="1432"/>
      <c r="F39" s="1432"/>
      <c r="G39" s="1449"/>
      <c r="H39" s="1366"/>
      <c r="I39" s="1367"/>
      <c r="J39" s="1432"/>
      <c r="K39" s="1366"/>
      <c r="L39" s="1368"/>
      <c r="M39" s="1432"/>
      <c r="N39" s="1364"/>
      <c r="O39" s="1370"/>
      <c r="P39" s="1449"/>
      <c r="Q39" s="1366"/>
      <c r="R39" s="1368"/>
      <c r="S39" s="1366"/>
      <c r="T39" s="1368"/>
      <c r="U39" s="1364"/>
      <c r="V39" s="1364"/>
      <c r="W39" s="1372"/>
      <c r="Z39" s="1360" t="s">
        <v>572</v>
      </c>
      <c r="AA39" s="1446" t="s">
        <v>573</v>
      </c>
      <c r="AB39" s="1432"/>
      <c r="AC39" s="1432"/>
      <c r="AD39" s="1449"/>
      <c r="AE39" s="1366"/>
      <c r="AF39" s="1367"/>
      <c r="AG39" s="1432"/>
      <c r="AH39" s="1366"/>
      <c r="AI39" s="1368"/>
      <c r="AJ39" s="1432"/>
      <c r="AK39" s="1364"/>
      <c r="AL39" s="1449"/>
      <c r="AM39" s="1366"/>
      <c r="AN39" s="1368"/>
      <c r="AO39" s="1366"/>
      <c r="AP39" s="1368"/>
      <c r="AQ39" s="1364"/>
      <c r="AR39" s="1364"/>
      <c r="AS39" s="1372"/>
      <c r="AU39" s="1445"/>
      <c r="AV39" s="1432"/>
      <c r="AW39" s="1432"/>
    </row>
    <row r="40" customFormat="false" ht="15" hidden="false" customHeight="true" outlineLevel="0" collapsed="false">
      <c r="A40" s="1360" t="s">
        <v>574</v>
      </c>
      <c r="B40" s="1361" t="s">
        <v>575</v>
      </c>
      <c r="C40" s="1362"/>
      <c r="D40" s="1362"/>
      <c r="E40" s="1432"/>
      <c r="F40" s="1432"/>
      <c r="G40" s="1451"/>
      <c r="H40" s="1440" t="n">
        <v>0</v>
      </c>
      <c r="I40" s="1452" t="n">
        <v>0</v>
      </c>
      <c r="J40" s="1453"/>
      <c r="K40" s="1440"/>
      <c r="L40" s="1441"/>
      <c r="M40" s="1453"/>
      <c r="N40" s="1442"/>
      <c r="O40" s="1454"/>
      <c r="P40" s="1451"/>
      <c r="Q40" s="1440" t="n">
        <v>0</v>
      </c>
      <c r="R40" s="1441" t="n">
        <v>0</v>
      </c>
      <c r="S40" s="1440"/>
      <c r="T40" s="1441"/>
      <c r="U40" s="1442"/>
      <c r="V40" s="1442"/>
      <c r="W40" s="1444"/>
      <c r="Z40" s="1360" t="s">
        <v>574</v>
      </c>
      <c r="AA40" s="1361" t="s">
        <v>575</v>
      </c>
      <c r="AB40" s="1432"/>
      <c r="AC40" s="1432"/>
      <c r="AD40" s="1451"/>
      <c r="AE40" s="1440" t="n">
        <v>0</v>
      </c>
      <c r="AF40" s="1452" t="n">
        <v>0</v>
      </c>
      <c r="AG40" s="1453"/>
      <c r="AH40" s="1440"/>
      <c r="AI40" s="1441"/>
      <c r="AJ40" s="1453"/>
      <c r="AK40" s="1442"/>
      <c r="AL40" s="1451"/>
      <c r="AM40" s="1440" t="n">
        <v>0</v>
      </c>
      <c r="AN40" s="1441" t="n">
        <v>0</v>
      </c>
      <c r="AO40" s="1440"/>
      <c r="AP40" s="1441"/>
      <c r="AQ40" s="1442"/>
      <c r="AR40" s="1442"/>
      <c r="AS40" s="1444"/>
      <c r="AU40" s="1445"/>
      <c r="AV40" s="1432"/>
      <c r="AW40" s="1432"/>
    </row>
    <row r="41" customFormat="false" ht="15" hidden="false" customHeight="true" outlineLevel="0" collapsed="false">
      <c r="A41" s="1360" t="s">
        <v>576</v>
      </c>
      <c r="B41" s="1446" t="s">
        <v>577</v>
      </c>
      <c r="C41" s="1362"/>
      <c r="D41" s="1362"/>
      <c r="E41" s="1432"/>
      <c r="F41" s="1432"/>
      <c r="G41" s="1449"/>
      <c r="H41" s="1366"/>
      <c r="I41" s="1367"/>
      <c r="J41" s="1432"/>
      <c r="K41" s="1366"/>
      <c r="L41" s="1368"/>
      <c r="M41" s="1432"/>
      <c r="N41" s="1364"/>
      <c r="O41" s="1370"/>
      <c r="P41" s="1449"/>
      <c r="Q41" s="1366"/>
      <c r="R41" s="1368"/>
      <c r="S41" s="1366"/>
      <c r="T41" s="1368"/>
      <c r="U41" s="1364"/>
      <c r="V41" s="1364"/>
      <c r="W41" s="1372"/>
      <c r="Z41" s="1360" t="s">
        <v>576</v>
      </c>
      <c r="AA41" s="1446" t="s">
        <v>577</v>
      </c>
      <c r="AB41" s="1432"/>
      <c r="AC41" s="1432"/>
      <c r="AD41" s="1449"/>
      <c r="AE41" s="1366"/>
      <c r="AF41" s="1367"/>
      <c r="AG41" s="1432"/>
      <c r="AH41" s="1366"/>
      <c r="AI41" s="1368"/>
      <c r="AJ41" s="1432"/>
      <c r="AK41" s="1364"/>
      <c r="AL41" s="1449"/>
      <c r="AM41" s="1366"/>
      <c r="AN41" s="1368"/>
      <c r="AO41" s="1366"/>
      <c r="AP41" s="1368"/>
      <c r="AQ41" s="1364"/>
      <c r="AR41" s="1364"/>
      <c r="AS41" s="1372"/>
      <c r="AU41" s="1445"/>
      <c r="AV41" s="1432"/>
      <c r="AW41" s="1432"/>
    </row>
    <row r="42" customFormat="false" ht="15" hidden="false" customHeight="true" outlineLevel="0" collapsed="false">
      <c r="A42" s="1455" t="s">
        <v>578</v>
      </c>
      <c r="B42" s="1456" t="s">
        <v>579</v>
      </c>
      <c r="C42" s="1457"/>
      <c r="D42" s="1457"/>
      <c r="E42" s="1391"/>
      <c r="F42" s="1391"/>
      <c r="G42" s="1352" t="n">
        <f aca="false">SUMIF(B43:B58,"Рост потенциала простоя",G43:G58)+SUMIF(B43:B58,"Остановка по распоряжению, в т.ч.:",G43:G58)+SUMIF(B43:B58,"Остановка нерентабельного фонда",G43:G58)+SUMIF(B43:B58,"Остановка для перевода в ППД",G43:G58)+SUMIF(B43:B58,"Прочие потери",G43:G58)+SUMIF(B43:B58,"Потери нефти по ОТМ",G43:G58)+SUMIF(B43:B58,"Ост. дебит от ЗБС, Углуб., ПВЛГ/ПНЛГ",G43:G58)</f>
        <v>0</v>
      </c>
      <c r="H42" s="1353" t="n">
        <f aca="false">SUMIF(B43:B58,"Рост потенциала простоя",H43:H58)+SUMIF(B43:B58,"Остановка по распоряжению, в т.ч.:",H43:H58)+SUMIF(B43:B58,"Остановка нерентабельного фонда",H43:H58)+SUMIF(B43:B58,"Остановка для перевода в ППД",H43:H58)+SUMIF(B43:B58,"Прочие потери",H43:H58)+SUMIF(B43:B58,"Потери нефти по ОТМ",H43:H58)+SUMIF(B43:B58,"Ост. дебит от ЗБС, Углуб., ПВЛГ/ПНЛГ",H43:H58)</f>
        <v>0</v>
      </c>
      <c r="I42" s="1354" t="e">
        <f aca="false">SUMIF(B43:B58,"Рост потенциала простоя",I43:I58)+SUMIF(B43:B58,"Остановка по распоряжению, в т.ч.:",I43:I58)+SUMIF(B43:B58,"Остановка нерентабельного фонда",I43:I58)+SUMIF(B43:B58,"Остановка для перевода в ППД",I43:I58)+SUMIF(B43:B58,"Прочие потери",I43:I58)+SUMIF(B43:B58,"Потери нефти по ОТМ",I43:I58)+SUMIF(B43:B58,"Ост. дебит от ЗБС, Углуб., ПВЛГ/ПНЛГ",I43:I58)</f>
        <v>#VALUE!</v>
      </c>
      <c r="J42" s="1355"/>
      <c r="K42" s="1353"/>
      <c r="L42" s="1356"/>
      <c r="M42" s="1430"/>
      <c r="N42" s="1355"/>
      <c r="O42" s="1374"/>
      <c r="P42" s="1429"/>
      <c r="Q42" s="1353" t="n">
        <f aca="false">SUMIF(B43:B60,"Рост потенциала простоя",Q43:Q60)+SUMIF(B43:B60,"Остановка по распоряжению, в т.ч.:",Q43:Q60)+SUMIF(B43:B60,"Остановка нерентабельного фонда",Q43:Q60)+SUMIF(B43:B60,"Остановка для перевода в ППД",Q43:Q60)+SUMIF(B43:B60,"Прочие потери",Q43:Q60)+SUMIF(B43:B60,"Потери нефти по ОТМ",Q43:Q60)+SUMIF(B43:B60,"Ост. дебит от ЗБС, Углуб., ПВЛГ/ПНЛГ",Q43:Q60)</f>
        <v>0</v>
      </c>
      <c r="R42" s="1356" t="e">
        <f aca="false">SUMIF(B43:B60,"Рост потенциала простоя",R43:R60)+SUMIF(B43:B60,"Остановка по распоряжению, в т.ч.:",R43:R60)+SUMIF(B43:B60,"Остановка нерентабельного фонда",R43:R60)+SUMIF(B43:B60,"Остановка для перевода в ППД",R43:R60)+SUMIF(B43:B60,"Прочие потери",R43:R60)+SUMIF(B43:B60,"Потери нефти по ОТМ",R43:R60)+SUMIF(B43:B60,"Ост. дебит от ЗБС, Углуб., ПВЛГ/ПНЛГ",R43:R60)</f>
        <v>#VALUE!</v>
      </c>
      <c r="S42" s="1375"/>
      <c r="T42" s="1376"/>
      <c r="U42" s="1377"/>
      <c r="V42" s="1431"/>
      <c r="W42" s="1358"/>
      <c r="Z42" s="1455" t="s">
        <v>578</v>
      </c>
      <c r="AA42" s="1456" t="s">
        <v>579</v>
      </c>
      <c r="AB42" s="1391"/>
      <c r="AC42" s="1391"/>
      <c r="AD42" s="1352" t="n">
        <f aca="false">SUMIF(AA43:AA58,"Рост потенциала простоя",AD43:AD58)+SUMIF(AA43:AA58,"Остановка по распоряжению, в т.ч.:",AD43:AD58)+SUMIF(AA43:AA58,"Остановка нерентабельного фонда",AD43:AD58)+SUMIF(AA43:AA58,"Остановка для перевода в ППД",AD43:AD58)+SUMIF(AA43:AA58,"Прочие потери",AD43:AD58)+SUMIF(AA43:AA58,"Потери нефти по ОТМ",AD43:AD58)+SUMIF(AA43:AA58,"Ост. дебит от ЗБС, Углуб., ПВЛГ/ПНЛГ",AD43:AD58)</f>
        <v>0</v>
      </c>
      <c r="AE42" s="1353" t="n">
        <f aca="false">SUMIF(AA43:AA58,"Рост потенциала простоя",AE43:AE58)+SUMIF(AA43:AA58,"Остановка по распоряжению, в т.ч.:",AE43:AE58)+SUMIF(AA43:AA58,"Остановка нерентабельного фонда",AE43:AE58)+SUMIF(AA43:AA58,"Остановка для перевода в ППД",AE43:AE58)+SUMIF(AA43:AA58,"Прочие потери",AE43:AE58)+SUMIF(AA43:AA58,"Потери нефти по ОТМ",AE43:AE58)+SUMIF(AA43:AA58,"Ост. дебит от ЗБС, Углуб., ПВЛГ/ПНЛГ",AE43:AE58)</f>
        <v>0</v>
      </c>
      <c r="AF42" s="1354" t="n">
        <f aca="false">SUMIF(AA43:AA58,"Рост потенциала простоя",AF43:AF58)+SUMIF(AA43:AA58,"Остановка по распоряжению, в т.ч.:",AF43:AF58)+SUMIF(AA43:AA58,"Остановка нерентабельного фонда",AF43:AF58)+SUMIF(AA43:AA58,"Остановка для перевода в ППД",AF43:AF58)+SUMIF(AA43:AA58,"Прочие потери",AF43:AF58)+SUMIF(AA43:AA58,"Потери нефти по ОТМ",AF43:AF58)+SUMIF(AA43:AA58,"Ост. дебит от ЗБС, Углуб., ПВЛГ/ПНЛГ",AF43:AF58)</f>
        <v>0</v>
      </c>
      <c r="AG42" s="1355"/>
      <c r="AH42" s="1353"/>
      <c r="AI42" s="1356"/>
      <c r="AJ42" s="1430"/>
      <c r="AK42" s="1355"/>
      <c r="AL42" s="1429"/>
      <c r="AM42" s="1353" t="n">
        <f aca="false">SUMIF(AA43:AA60,"Рост потенциала простоя",AM43:AM60)+SUMIF(AA43:AA60,"Остановка по распоряжению, в т.ч.:",AM43:AM60)+SUMIF(AA43:AA60,"Остановка нерентабельного фонда",AM43:AM60)+SUMIF(AA43:AA60,"Остановка для перевода в ППД",AM43:AM60)+SUMIF(AA43:AA60,"Прочие потери",AM43:AM60)+SUMIF(AA43:AA60,"Потери нефти по ОТМ",AM43:AM60)+SUMIF(AA43:AA60,"Ост. дебит от ЗБС, Углуб., ПВЛГ/ПНЛГ",AM43:AM60)</f>
        <v>0</v>
      </c>
      <c r="AN42" s="1356" t="n">
        <f aca="false">SUMIF(AA43:AA60,"Рост потенциала простоя",AN43:AN60)+SUMIF(AA43:AA60,"Остановка по распоряжению, в т.ч.:",AN43:AN60)+SUMIF(AA43:AA60,"Остановка нерентабельного фонда",AN43:AN60)+SUMIF(AA43:AA60,"Остановка для перевода в ППД",AN43:AN60)+SUMIF(AA43:AA60,"Прочие потери",AN43:AN60)+SUMIF(AA43:AA60,"Потери нефти по ОТМ",AN43:AN60)+SUMIF(AA43:AA60,"Ост. дебит от ЗБС, Углуб., ПВЛГ/ПНЛГ",AN43:AN60)</f>
        <v>0</v>
      </c>
      <c r="AO42" s="1375"/>
      <c r="AP42" s="1376"/>
      <c r="AQ42" s="1377"/>
      <c r="AR42" s="1431"/>
      <c r="AS42" s="1358"/>
      <c r="AU42" s="1396"/>
      <c r="AV42" s="1391"/>
      <c r="AW42" s="1391"/>
    </row>
    <row r="43" customFormat="false" ht="16.5" hidden="false" customHeight="true" outlineLevel="0" collapsed="false">
      <c r="A43" s="1360" t="s">
        <v>580</v>
      </c>
      <c r="B43" s="1458" t="s">
        <v>581</v>
      </c>
      <c r="C43" s="1459"/>
      <c r="D43" s="1459"/>
      <c r="E43" s="1432"/>
      <c r="F43" s="1432"/>
      <c r="G43" s="1460"/>
      <c r="H43" s="1440"/>
      <c r="I43" s="1452" t="n">
        <f aca="false">'03.24 по датам'!JP136-'03.24 по датам'!JP4</f>
        <v>200</v>
      </c>
      <c r="J43" s="1442"/>
      <c r="K43" s="1440"/>
      <c r="L43" s="1441"/>
      <c r="M43" s="1453"/>
      <c r="N43" s="1442"/>
      <c r="O43" s="1454"/>
      <c r="P43" s="1451"/>
      <c r="Q43" s="1440" t="n">
        <v>0</v>
      </c>
      <c r="R43" s="1441" t="n">
        <f aca="false">IF('03.24 по датам'!ID138-'03.24 по датам'!GX138&gt;0,'03.24 по датам'!ID138-'03.24 по датам'!GX138,0)</f>
        <v>3999</v>
      </c>
      <c r="S43" s="1440" t="n">
        <v>0</v>
      </c>
      <c r="T43" s="1441" t="n">
        <v>0</v>
      </c>
      <c r="U43" s="1442"/>
      <c r="V43" s="1443"/>
      <c r="W43" s="1372"/>
      <c r="Z43" s="1360" t="s">
        <v>580</v>
      </c>
      <c r="AA43" s="1458" t="s">
        <v>581</v>
      </c>
      <c r="AB43" s="1432"/>
      <c r="AC43" s="1432"/>
      <c r="AD43" s="1460"/>
      <c r="AE43" s="1440"/>
      <c r="AF43" s="1452"/>
      <c r="AG43" s="1442"/>
      <c r="AH43" s="1440"/>
      <c r="AI43" s="1441"/>
      <c r="AJ43" s="1453"/>
      <c r="AK43" s="1442"/>
      <c r="AL43" s="1451"/>
      <c r="AM43" s="1440"/>
      <c r="AN43" s="1441"/>
      <c r="AO43" s="1440" t="n">
        <v>0</v>
      </c>
      <c r="AP43" s="1441" t="n">
        <v>0</v>
      </c>
      <c r="AQ43" s="1442"/>
      <c r="AR43" s="1443"/>
      <c r="AS43" s="1372"/>
      <c r="AU43" s="1445" t="n">
        <f aca="false">AD43-G43</f>
        <v>0</v>
      </c>
      <c r="AV43" s="1432" t="n">
        <f aca="false">AF43-I43</f>
        <v>-200</v>
      </c>
      <c r="AW43" s="1432" t="n">
        <f aca="false">AN43-R43</f>
        <v>-3999</v>
      </c>
    </row>
    <row r="44" customFormat="false" ht="15" hidden="false" customHeight="true" outlineLevel="0" collapsed="false">
      <c r="A44" s="1360" t="s">
        <v>582</v>
      </c>
      <c r="B44" s="1361" t="s">
        <v>583</v>
      </c>
      <c r="C44" s="1362"/>
      <c r="D44" s="1362"/>
      <c r="E44" s="1432"/>
      <c r="F44" s="1432"/>
      <c r="G44" s="1365"/>
      <c r="H44" s="1366"/>
      <c r="I44" s="1367"/>
      <c r="J44" s="1364"/>
      <c r="K44" s="1366"/>
      <c r="L44" s="1368"/>
      <c r="M44" s="1432"/>
      <c r="N44" s="1364"/>
      <c r="O44" s="1370"/>
      <c r="P44" s="1449"/>
      <c r="Q44" s="1366"/>
      <c r="R44" s="1368"/>
      <c r="S44" s="1366"/>
      <c r="T44" s="1368"/>
      <c r="U44" s="1364"/>
      <c r="V44" s="1364"/>
      <c r="W44" s="1372"/>
      <c r="Z44" s="1360" t="s">
        <v>582</v>
      </c>
      <c r="AA44" s="1361" t="s">
        <v>583</v>
      </c>
      <c r="AB44" s="1432"/>
      <c r="AC44" s="1432"/>
      <c r="AD44" s="1365"/>
      <c r="AE44" s="1366"/>
      <c r="AF44" s="1367"/>
      <c r="AG44" s="1364"/>
      <c r="AH44" s="1366"/>
      <c r="AI44" s="1368"/>
      <c r="AJ44" s="1432"/>
      <c r="AK44" s="1364"/>
      <c r="AL44" s="1449"/>
      <c r="AM44" s="1366"/>
      <c r="AN44" s="1368"/>
      <c r="AO44" s="1366"/>
      <c r="AP44" s="1368"/>
      <c r="AQ44" s="1364"/>
      <c r="AR44" s="1364"/>
      <c r="AS44" s="1372"/>
      <c r="AU44" s="1445"/>
      <c r="AV44" s="1432"/>
      <c r="AW44" s="1432"/>
    </row>
    <row r="45" customFormat="false" ht="15" hidden="false" customHeight="true" outlineLevel="0" collapsed="false">
      <c r="A45" s="1360" t="s">
        <v>584</v>
      </c>
      <c r="B45" s="1361" t="s">
        <v>585</v>
      </c>
      <c r="C45" s="1362"/>
      <c r="D45" s="1362"/>
      <c r="E45" s="1432"/>
      <c r="F45" s="1432"/>
      <c r="G45" s="1365"/>
      <c r="H45" s="1366"/>
      <c r="I45" s="1367"/>
      <c r="J45" s="1364"/>
      <c r="K45" s="1366"/>
      <c r="L45" s="1368"/>
      <c r="M45" s="1432"/>
      <c r="N45" s="1364"/>
      <c r="O45" s="1370"/>
      <c r="P45" s="1449"/>
      <c r="Q45" s="1366"/>
      <c r="R45" s="1368"/>
      <c r="S45" s="1366"/>
      <c r="T45" s="1368"/>
      <c r="U45" s="1364"/>
      <c r="V45" s="1364"/>
      <c r="W45" s="1372"/>
      <c r="Z45" s="1360" t="s">
        <v>584</v>
      </c>
      <c r="AA45" s="1361" t="s">
        <v>585</v>
      </c>
      <c r="AB45" s="1432"/>
      <c r="AC45" s="1432"/>
      <c r="AD45" s="1365"/>
      <c r="AE45" s="1366"/>
      <c r="AF45" s="1367"/>
      <c r="AG45" s="1364"/>
      <c r="AH45" s="1366"/>
      <c r="AI45" s="1368"/>
      <c r="AJ45" s="1432"/>
      <c r="AK45" s="1364"/>
      <c r="AL45" s="1449"/>
      <c r="AM45" s="1366"/>
      <c r="AN45" s="1368"/>
      <c r="AO45" s="1366"/>
      <c r="AP45" s="1368"/>
      <c r="AQ45" s="1364"/>
      <c r="AR45" s="1364"/>
      <c r="AS45" s="1372"/>
      <c r="AU45" s="1445"/>
      <c r="AV45" s="1432"/>
      <c r="AW45" s="1432"/>
    </row>
    <row r="46" customFormat="false" ht="15" hidden="false" customHeight="true" outlineLevel="0" collapsed="false">
      <c r="A46" s="1360" t="s">
        <v>586</v>
      </c>
      <c r="B46" s="1361" t="s">
        <v>587</v>
      </c>
      <c r="C46" s="1362"/>
      <c r="D46" s="1362"/>
      <c r="E46" s="1432"/>
      <c r="F46" s="1432"/>
      <c r="G46" s="1365"/>
      <c r="H46" s="1366"/>
      <c r="I46" s="1367"/>
      <c r="J46" s="1364"/>
      <c r="K46" s="1366"/>
      <c r="L46" s="1368"/>
      <c r="M46" s="1432"/>
      <c r="N46" s="1364"/>
      <c r="O46" s="1370"/>
      <c r="P46" s="1449"/>
      <c r="Q46" s="1366"/>
      <c r="R46" s="1368"/>
      <c r="S46" s="1366"/>
      <c r="T46" s="1368"/>
      <c r="U46" s="1364"/>
      <c r="V46" s="1364"/>
      <c r="W46" s="1372"/>
      <c r="Z46" s="1360" t="s">
        <v>586</v>
      </c>
      <c r="AA46" s="1361" t="s">
        <v>587</v>
      </c>
      <c r="AB46" s="1432"/>
      <c r="AC46" s="1432"/>
      <c r="AD46" s="1365"/>
      <c r="AE46" s="1366"/>
      <c r="AF46" s="1367"/>
      <c r="AG46" s="1364"/>
      <c r="AH46" s="1366"/>
      <c r="AI46" s="1368"/>
      <c r="AJ46" s="1432"/>
      <c r="AK46" s="1364"/>
      <c r="AL46" s="1449"/>
      <c r="AM46" s="1366"/>
      <c r="AN46" s="1368"/>
      <c r="AO46" s="1366"/>
      <c r="AP46" s="1368"/>
      <c r="AQ46" s="1364"/>
      <c r="AR46" s="1364"/>
      <c r="AS46" s="1372"/>
      <c r="AU46" s="1445"/>
      <c r="AV46" s="1432"/>
      <c r="AW46" s="1432"/>
    </row>
    <row r="47" customFormat="false" ht="15" hidden="false" customHeight="true" outlineLevel="0" collapsed="false">
      <c r="A47" s="1360" t="s">
        <v>588</v>
      </c>
      <c r="B47" s="1361" t="s">
        <v>589</v>
      </c>
      <c r="C47" s="1362"/>
      <c r="D47" s="1362"/>
      <c r="E47" s="1432"/>
      <c r="F47" s="1432"/>
      <c r="G47" s="1365"/>
      <c r="H47" s="1366"/>
      <c r="I47" s="1367" t="n">
        <f aca="false">'03.24 по датам'!IK137</f>
        <v>0</v>
      </c>
      <c r="J47" s="1364"/>
      <c r="K47" s="1366"/>
      <c r="L47" s="1368"/>
      <c r="M47" s="1432"/>
      <c r="N47" s="1364"/>
      <c r="O47" s="1370"/>
      <c r="P47" s="1449"/>
      <c r="Q47" s="1366"/>
      <c r="R47" s="1368" t="n">
        <f aca="false">'03.24 по датам'!IK138</f>
        <v>0</v>
      </c>
      <c r="S47" s="1366"/>
      <c r="T47" s="1368"/>
      <c r="U47" s="1364"/>
      <c r="V47" s="1364"/>
      <c r="W47" s="1372"/>
      <c r="Z47" s="1360" t="s">
        <v>588</v>
      </c>
      <c r="AA47" s="1361" t="s">
        <v>589</v>
      </c>
      <c r="AB47" s="1432"/>
      <c r="AC47" s="1432"/>
      <c r="AD47" s="1365"/>
      <c r="AE47" s="1366"/>
      <c r="AF47" s="1367" t="n">
        <v>0</v>
      </c>
      <c r="AG47" s="1364"/>
      <c r="AH47" s="1366"/>
      <c r="AI47" s="1368"/>
      <c r="AJ47" s="1432"/>
      <c r="AK47" s="1364"/>
      <c r="AL47" s="1449"/>
      <c r="AM47" s="1366"/>
      <c r="AN47" s="1368" t="n">
        <v>0</v>
      </c>
      <c r="AO47" s="1366"/>
      <c r="AP47" s="1368"/>
      <c r="AQ47" s="1364"/>
      <c r="AR47" s="1364"/>
      <c r="AS47" s="1372"/>
      <c r="AU47" s="1445"/>
      <c r="AV47" s="1432"/>
      <c r="AW47" s="1432"/>
    </row>
    <row r="48" customFormat="false" ht="15" hidden="false" customHeight="true" outlineLevel="0" collapsed="false">
      <c r="A48" s="1360"/>
      <c r="B48" s="1361" t="s">
        <v>590</v>
      </c>
      <c r="C48" s="1362"/>
      <c r="D48" s="1362"/>
      <c r="E48" s="1432"/>
      <c r="F48" s="1432"/>
      <c r="G48" s="1365"/>
      <c r="H48" s="1366"/>
      <c r="I48" s="1367"/>
      <c r="J48" s="1364"/>
      <c r="K48" s="1366"/>
      <c r="L48" s="1368"/>
      <c r="M48" s="1432"/>
      <c r="N48" s="1364"/>
      <c r="O48" s="1370"/>
      <c r="P48" s="1449"/>
      <c r="Q48" s="1366"/>
      <c r="R48" s="1368"/>
      <c r="S48" s="1366"/>
      <c r="T48" s="1368"/>
      <c r="U48" s="1364"/>
      <c r="V48" s="1364"/>
      <c r="W48" s="1372"/>
      <c r="Z48" s="1360"/>
      <c r="AA48" s="1361" t="s">
        <v>590</v>
      </c>
      <c r="AB48" s="1432"/>
      <c r="AC48" s="1432"/>
      <c r="AD48" s="1365"/>
      <c r="AE48" s="1366"/>
      <c r="AF48" s="1367"/>
      <c r="AG48" s="1364"/>
      <c r="AH48" s="1366"/>
      <c r="AI48" s="1368"/>
      <c r="AJ48" s="1432"/>
      <c r="AK48" s="1364"/>
      <c r="AL48" s="1449"/>
      <c r="AM48" s="1366"/>
      <c r="AN48" s="1368"/>
      <c r="AO48" s="1366"/>
      <c r="AP48" s="1368"/>
      <c r="AQ48" s="1364"/>
      <c r="AR48" s="1364"/>
      <c r="AS48" s="1372"/>
      <c r="AU48" s="1445"/>
      <c r="AV48" s="1432"/>
      <c r="AW48" s="1432"/>
    </row>
    <row r="49" customFormat="false" ht="15" hidden="false" customHeight="true" outlineLevel="0" collapsed="false">
      <c r="A49" s="1360" t="s">
        <v>591</v>
      </c>
      <c r="B49" s="1361" t="s">
        <v>592</v>
      </c>
      <c r="C49" s="1362"/>
      <c r="D49" s="1362"/>
      <c r="E49" s="1432"/>
      <c r="F49" s="1432"/>
      <c r="G49" s="1365"/>
      <c r="H49" s="1366"/>
      <c r="I49" s="1367"/>
      <c r="J49" s="1364"/>
      <c r="K49" s="1366"/>
      <c r="L49" s="1368"/>
      <c r="M49" s="1432"/>
      <c r="N49" s="1364"/>
      <c r="O49" s="1370"/>
      <c r="P49" s="1449"/>
      <c r="Q49" s="1366"/>
      <c r="R49" s="1368"/>
      <c r="S49" s="1366"/>
      <c r="T49" s="1368"/>
      <c r="U49" s="1364"/>
      <c r="V49" s="1364"/>
      <c r="W49" s="1372"/>
      <c r="Z49" s="1360" t="s">
        <v>591</v>
      </c>
      <c r="AA49" s="1361" t="s">
        <v>592</v>
      </c>
      <c r="AB49" s="1432"/>
      <c r="AC49" s="1432"/>
      <c r="AD49" s="1365"/>
      <c r="AE49" s="1366"/>
      <c r="AF49" s="1367"/>
      <c r="AG49" s="1364"/>
      <c r="AH49" s="1366"/>
      <c r="AI49" s="1368"/>
      <c r="AJ49" s="1432"/>
      <c r="AK49" s="1364"/>
      <c r="AL49" s="1449"/>
      <c r="AM49" s="1366"/>
      <c r="AN49" s="1368"/>
      <c r="AO49" s="1366"/>
      <c r="AP49" s="1368"/>
      <c r="AQ49" s="1364"/>
      <c r="AR49" s="1364"/>
      <c r="AS49" s="1372"/>
      <c r="AU49" s="1445"/>
      <c r="AV49" s="1432"/>
      <c r="AW49" s="1432"/>
    </row>
    <row r="50" customFormat="false" ht="15" hidden="false" customHeight="true" outlineLevel="0" collapsed="false">
      <c r="A50" s="1360" t="s">
        <v>593</v>
      </c>
      <c r="B50" s="1458" t="s">
        <v>594</v>
      </c>
      <c r="C50" s="1459"/>
      <c r="D50" s="1459"/>
      <c r="E50" s="1432"/>
      <c r="F50" s="1432"/>
      <c r="G50" s="1365" t="n">
        <f aca="false">'03.24 по датам'!IZ136</f>
        <v>0</v>
      </c>
      <c r="H50" s="1366"/>
      <c r="I50" s="1367" t="n">
        <f aca="false">'03.24 по датам'!IZ137</f>
        <v>0</v>
      </c>
      <c r="J50" s="1364"/>
      <c r="K50" s="1366"/>
      <c r="L50" s="1368"/>
      <c r="M50" s="1432"/>
      <c r="N50" s="1369"/>
      <c r="O50" s="1370"/>
      <c r="P50" s="1449"/>
      <c r="Q50" s="1366"/>
      <c r="R50" s="1368" t="n">
        <f aca="false">'03.24 по датам'!IZ138</f>
        <v>0</v>
      </c>
      <c r="S50" s="1366"/>
      <c r="T50" s="1368"/>
      <c r="U50" s="1364"/>
      <c r="V50" s="1369"/>
      <c r="W50" s="1372"/>
      <c r="Z50" s="1360" t="s">
        <v>593</v>
      </c>
      <c r="AA50" s="1458" t="s">
        <v>594</v>
      </c>
      <c r="AB50" s="1432"/>
      <c r="AC50" s="1432"/>
      <c r="AD50" s="1365" t="n">
        <v>0</v>
      </c>
      <c r="AE50" s="1366"/>
      <c r="AF50" s="1367" t="n">
        <v>0</v>
      </c>
      <c r="AG50" s="1364"/>
      <c r="AH50" s="1366"/>
      <c r="AI50" s="1368"/>
      <c r="AJ50" s="1432"/>
      <c r="AK50" s="1369"/>
      <c r="AL50" s="1449"/>
      <c r="AM50" s="1366"/>
      <c r="AN50" s="1368" t="n">
        <v>0</v>
      </c>
      <c r="AO50" s="1366"/>
      <c r="AP50" s="1368"/>
      <c r="AQ50" s="1364"/>
      <c r="AR50" s="1369"/>
      <c r="AS50" s="1372"/>
      <c r="AU50" s="1445"/>
      <c r="AV50" s="1432"/>
      <c r="AW50" s="1432"/>
    </row>
    <row r="51" customFormat="false" ht="25.5" hidden="false" customHeight="false" outlineLevel="0" collapsed="false">
      <c r="A51" s="1360" t="s">
        <v>595</v>
      </c>
      <c r="B51" s="1458" t="s">
        <v>57</v>
      </c>
      <c r="C51" s="1459"/>
      <c r="D51" s="1459"/>
      <c r="E51" s="1432"/>
      <c r="F51" s="1432"/>
      <c r="G51" s="1449"/>
      <c r="H51" s="1366"/>
      <c r="I51" s="1367" t="e">
        <f aca="false">'03.24 по датам'!JC134</f>
        <v>#VALUE!</v>
      </c>
      <c r="J51" s="1432"/>
      <c r="K51" s="1366"/>
      <c r="L51" s="1368"/>
      <c r="M51" s="1432"/>
      <c r="N51" s="1364"/>
      <c r="O51" s="1370"/>
      <c r="P51" s="1449"/>
      <c r="Q51" s="1366"/>
      <c r="R51" s="1461" t="e">
        <f aca="false">'03.24 по датам'!JE138</f>
        <v>#VALUE!</v>
      </c>
      <c r="S51" s="1366"/>
      <c r="T51" s="1368"/>
      <c r="U51" s="1364"/>
      <c r="V51" s="1364"/>
      <c r="W51" s="1372" t="e">
        <f aca="false">IF(I51=$A$1,"",CONCATENATE("Ограничения ОГМ ",'03.24 НГДП по датам'!CE10))</f>
        <v>#VALUE!</v>
      </c>
      <c r="Z51" s="1360" t="s">
        <v>595</v>
      </c>
      <c r="AA51" s="1458" t="s">
        <v>57</v>
      </c>
      <c r="AB51" s="1432"/>
      <c r="AC51" s="1432"/>
      <c r="AD51" s="1449"/>
      <c r="AE51" s="1366"/>
      <c r="AF51" s="1367"/>
      <c r="AG51" s="1432"/>
      <c r="AH51" s="1366"/>
      <c r="AI51" s="1368"/>
      <c r="AJ51" s="1432"/>
      <c r="AK51" s="1364"/>
      <c r="AL51" s="1449"/>
      <c r="AM51" s="1366"/>
      <c r="AN51" s="1461"/>
      <c r="AO51" s="1366"/>
      <c r="AP51" s="1368"/>
      <c r="AQ51" s="1364"/>
      <c r="AR51" s="1364"/>
      <c r="AS51" s="1372"/>
      <c r="AU51" s="1445" t="n">
        <f aca="false">AD51-G51</f>
        <v>0</v>
      </c>
      <c r="AV51" s="1432" t="e">
        <f aca="false">AF51-I51</f>
        <v>#VALUE!</v>
      </c>
      <c r="AW51" s="1432" t="e">
        <f aca="false">AN51-R51</f>
        <v>#VALUE!</v>
      </c>
    </row>
    <row r="52" customFormat="false" ht="15" hidden="false" customHeight="true" outlineLevel="0" collapsed="false">
      <c r="A52" s="1379" t="s">
        <v>596</v>
      </c>
      <c r="B52" s="1380" t="s">
        <v>597</v>
      </c>
      <c r="C52" s="1381"/>
      <c r="D52" s="1381"/>
      <c r="E52" s="1391"/>
      <c r="F52" s="1391"/>
      <c r="G52" s="1392"/>
      <c r="H52" s="1391"/>
      <c r="I52" s="1395"/>
      <c r="J52" s="1391"/>
      <c r="K52" s="1391"/>
      <c r="L52" s="1391"/>
      <c r="M52" s="1391"/>
      <c r="N52" s="1391"/>
      <c r="O52" s="1394"/>
      <c r="P52" s="1462"/>
      <c r="Q52" s="1353" t="n">
        <f aca="false">SUBTOTAL(9,Q53:Q59)</f>
        <v>0</v>
      </c>
      <c r="R52" s="1356" t="n">
        <f aca="false">SUBTOTAL(9,R53:R60)</f>
        <v>0</v>
      </c>
      <c r="S52" s="1375"/>
      <c r="T52" s="1376"/>
      <c r="U52" s="1377"/>
      <c r="V52" s="1431"/>
      <c r="W52" s="1358"/>
      <c r="Z52" s="1379" t="s">
        <v>596</v>
      </c>
      <c r="AA52" s="1380" t="s">
        <v>597</v>
      </c>
      <c r="AB52" s="1391"/>
      <c r="AC52" s="1391"/>
      <c r="AD52" s="1392"/>
      <c r="AE52" s="1391"/>
      <c r="AF52" s="1395"/>
      <c r="AG52" s="1391"/>
      <c r="AH52" s="1391"/>
      <c r="AI52" s="1391"/>
      <c r="AJ52" s="1391"/>
      <c r="AK52" s="1391"/>
      <c r="AL52" s="1462"/>
      <c r="AM52" s="1353" t="n">
        <f aca="false">SUBTOTAL(9,AM53:AM59)</f>
        <v>0</v>
      </c>
      <c r="AN52" s="1356" t="n">
        <f aca="false">SUBTOTAL(9,AN53:AN60)</f>
        <v>0</v>
      </c>
      <c r="AO52" s="1375"/>
      <c r="AP52" s="1376"/>
      <c r="AQ52" s="1377"/>
      <c r="AR52" s="1431"/>
      <c r="AS52" s="1358"/>
      <c r="AU52" s="1396"/>
      <c r="AV52" s="1391"/>
      <c r="AW52" s="1391"/>
    </row>
    <row r="53" customFormat="false" ht="15" hidden="false" customHeight="true" outlineLevel="0" collapsed="false">
      <c r="A53" s="1463" t="s">
        <v>598</v>
      </c>
      <c r="B53" s="1361" t="s">
        <v>599</v>
      </c>
      <c r="C53" s="1362"/>
      <c r="D53" s="1362"/>
      <c r="E53" s="1432"/>
      <c r="F53" s="1432"/>
      <c r="G53" s="1449"/>
      <c r="H53" s="1464"/>
      <c r="I53" s="1465"/>
      <c r="J53" s="1432"/>
      <c r="K53" s="1464"/>
      <c r="L53" s="1466"/>
      <c r="M53" s="1432"/>
      <c r="N53" s="1432"/>
      <c r="O53" s="1467"/>
      <c r="P53" s="1468"/>
      <c r="Q53" s="1366"/>
      <c r="R53" s="1461" t="n">
        <f aca="false">'03.24 по датам'!JG138</f>
        <v>0</v>
      </c>
      <c r="S53" s="1366"/>
      <c r="T53" s="1368"/>
      <c r="U53" s="1364"/>
      <c r="V53" s="1364"/>
      <c r="W53" s="1372"/>
      <c r="Z53" s="1463" t="s">
        <v>598</v>
      </c>
      <c r="AA53" s="1361" t="s">
        <v>599</v>
      </c>
      <c r="AB53" s="1432"/>
      <c r="AC53" s="1432"/>
      <c r="AD53" s="1449"/>
      <c r="AE53" s="1464"/>
      <c r="AF53" s="1465"/>
      <c r="AG53" s="1432"/>
      <c r="AH53" s="1464"/>
      <c r="AI53" s="1466"/>
      <c r="AJ53" s="1432"/>
      <c r="AK53" s="1432"/>
      <c r="AL53" s="1468"/>
      <c r="AM53" s="1366"/>
      <c r="AN53" s="1461"/>
      <c r="AO53" s="1366"/>
      <c r="AP53" s="1368"/>
      <c r="AQ53" s="1364"/>
      <c r="AR53" s="1364"/>
      <c r="AS53" s="1372"/>
      <c r="AU53" s="1445" t="n">
        <f aca="false">AD53-G53</f>
        <v>0</v>
      </c>
      <c r="AV53" s="1432" t="n">
        <f aca="false">AF53-I53</f>
        <v>0</v>
      </c>
      <c r="AW53" s="1432" t="n">
        <f aca="false">AN53-R53</f>
        <v>0</v>
      </c>
    </row>
    <row r="54" customFormat="false" ht="15" hidden="false" customHeight="true" outlineLevel="0" collapsed="false">
      <c r="A54" s="1463" t="s">
        <v>600</v>
      </c>
      <c r="B54" s="1361" t="s">
        <v>601</v>
      </c>
      <c r="C54" s="1362"/>
      <c r="D54" s="1362"/>
      <c r="E54" s="1432"/>
      <c r="F54" s="1432"/>
      <c r="G54" s="1449"/>
      <c r="H54" s="1432"/>
      <c r="I54" s="1469"/>
      <c r="J54" s="1432"/>
      <c r="K54" s="1432"/>
      <c r="L54" s="1432"/>
      <c r="M54" s="1432"/>
      <c r="N54" s="1432"/>
      <c r="O54" s="1467"/>
      <c r="P54" s="1468"/>
      <c r="Q54" s="1434" t="n">
        <f aca="false">SUBTOTAL(9,Q55:Q56)</f>
        <v>0</v>
      </c>
      <c r="R54" s="1470" t="n">
        <f aca="false">SUBTOTAL(9,R55:R56)</f>
        <v>0</v>
      </c>
      <c r="S54" s="1440"/>
      <c r="T54" s="1441"/>
      <c r="U54" s="1442"/>
      <c r="V54" s="1443"/>
      <c r="W54" s="1372"/>
      <c r="Z54" s="1463" t="s">
        <v>600</v>
      </c>
      <c r="AA54" s="1361" t="s">
        <v>601</v>
      </c>
      <c r="AB54" s="1432"/>
      <c r="AC54" s="1432"/>
      <c r="AD54" s="1449"/>
      <c r="AE54" s="1432"/>
      <c r="AF54" s="1469"/>
      <c r="AG54" s="1432"/>
      <c r="AH54" s="1432"/>
      <c r="AI54" s="1432"/>
      <c r="AJ54" s="1432"/>
      <c r="AK54" s="1432"/>
      <c r="AL54" s="1468"/>
      <c r="AM54" s="1434" t="n">
        <f aca="false">SUBTOTAL(9,AM55:AM56)</f>
        <v>0</v>
      </c>
      <c r="AN54" s="1470" t="n">
        <f aca="false">SUBTOTAL(9,AN55:AN56)</f>
        <v>0</v>
      </c>
      <c r="AO54" s="1440"/>
      <c r="AP54" s="1441"/>
      <c r="AQ54" s="1442"/>
      <c r="AR54" s="1443"/>
      <c r="AS54" s="1372"/>
      <c r="AU54" s="1445" t="n">
        <f aca="false">AD54-G54</f>
        <v>0</v>
      </c>
      <c r="AV54" s="1432" t="n">
        <f aca="false">AF54-I54</f>
        <v>0</v>
      </c>
      <c r="AW54" s="1432" t="n">
        <f aca="false">AN54-R54</f>
        <v>0</v>
      </c>
    </row>
    <row r="55" customFormat="false" ht="15" hidden="false" customHeight="true" outlineLevel="0" collapsed="false">
      <c r="A55" s="1463"/>
      <c r="B55" s="1446" t="s">
        <v>602</v>
      </c>
      <c r="C55" s="1362"/>
      <c r="D55" s="1362"/>
      <c r="E55" s="1432"/>
      <c r="F55" s="1432"/>
      <c r="G55" s="1449"/>
      <c r="H55" s="1464"/>
      <c r="I55" s="1465"/>
      <c r="J55" s="1432"/>
      <c r="K55" s="1464"/>
      <c r="L55" s="1466"/>
      <c r="M55" s="1432"/>
      <c r="N55" s="1432"/>
      <c r="O55" s="1467"/>
      <c r="P55" s="1468"/>
      <c r="Q55" s="1366"/>
      <c r="R55" s="1461" t="n">
        <f aca="false">'03.24 по датам'!JI138</f>
        <v>0</v>
      </c>
      <c r="S55" s="1366"/>
      <c r="T55" s="1368"/>
      <c r="U55" s="1364"/>
      <c r="V55" s="1369"/>
      <c r="W55" s="1372"/>
      <c r="Z55" s="1463"/>
      <c r="AA55" s="1446" t="s">
        <v>602</v>
      </c>
      <c r="AB55" s="1432"/>
      <c r="AC55" s="1432"/>
      <c r="AD55" s="1449"/>
      <c r="AE55" s="1464"/>
      <c r="AF55" s="1465"/>
      <c r="AG55" s="1432"/>
      <c r="AH55" s="1464"/>
      <c r="AI55" s="1466"/>
      <c r="AJ55" s="1432"/>
      <c r="AK55" s="1432"/>
      <c r="AL55" s="1468"/>
      <c r="AM55" s="1366"/>
      <c r="AN55" s="1461"/>
      <c r="AO55" s="1366"/>
      <c r="AP55" s="1368"/>
      <c r="AQ55" s="1364"/>
      <c r="AR55" s="1369"/>
      <c r="AS55" s="1372"/>
      <c r="AU55" s="1445" t="n">
        <f aca="false">AD55-G55</f>
        <v>0</v>
      </c>
      <c r="AV55" s="1432" t="n">
        <f aca="false">AF55-I55</f>
        <v>0</v>
      </c>
      <c r="AW55" s="1432" t="n">
        <f aca="false">AN55-R55</f>
        <v>0</v>
      </c>
    </row>
    <row r="56" customFormat="false" ht="15" hidden="false" customHeight="true" outlineLevel="0" collapsed="false">
      <c r="A56" s="1463"/>
      <c r="B56" s="1446" t="s">
        <v>603</v>
      </c>
      <c r="C56" s="1362"/>
      <c r="D56" s="1362"/>
      <c r="E56" s="1432"/>
      <c r="F56" s="1432"/>
      <c r="G56" s="1449"/>
      <c r="H56" s="1464"/>
      <c r="I56" s="1465"/>
      <c r="J56" s="1432"/>
      <c r="K56" s="1464"/>
      <c r="L56" s="1466"/>
      <c r="M56" s="1432"/>
      <c r="N56" s="1432"/>
      <c r="O56" s="1467"/>
      <c r="P56" s="1468"/>
      <c r="Q56" s="1366"/>
      <c r="R56" s="1461"/>
      <c r="S56" s="1366"/>
      <c r="T56" s="1368"/>
      <c r="U56" s="1364"/>
      <c r="V56" s="1364"/>
      <c r="W56" s="1372"/>
      <c r="Z56" s="1463"/>
      <c r="AA56" s="1446" t="s">
        <v>603</v>
      </c>
      <c r="AB56" s="1432"/>
      <c r="AC56" s="1432"/>
      <c r="AD56" s="1449"/>
      <c r="AE56" s="1464"/>
      <c r="AF56" s="1465"/>
      <c r="AG56" s="1432"/>
      <c r="AH56" s="1464"/>
      <c r="AI56" s="1466"/>
      <c r="AJ56" s="1432"/>
      <c r="AK56" s="1432"/>
      <c r="AL56" s="1468"/>
      <c r="AM56" s="1366"/>
      <c r="AN56" s="1461"/>
      <c r="AO56" s="1366"/>
      <c r="AP56" s="1368"/>
      <c r="AQ56" s="1364"/>
      <c r="AR56" s="1364"/>
      <c r="AS56" s="1372"/>
      <c r="AU56" s="1445" t="n">
        <f aca="false">AD56-G56</f>
        <v>0</v>
      </c>
      <c r="AV56" s="1432" t="n">
        <f aca="false">AF56-I56</f>
        <v>0</v>
      </c>
      <c r="AW56" s="1432" t="n">
        <f aca="false">AN56-R56</f>
        <v>0</v>
      </c>
    </row>
    <row r="57" customFormat="false" ht="15" hidden="false" customHeight="true" outlineLevel="0" collapsed="false">
      <c r="A57" s="1463" t="s">
        <v>604</v>
      </c>
      <c r="B57" s="1361" t="s">
        <v>605</v>
      </c>
      <c r="C57" s="1362"/>
      <c r="D57" s="1362"/>
      <c r="E57" s="1432"/>
      <c r="F57" s="1432"/>
      <c r="G57" s="1449"/>
      <c r="H57" s="1432"/>
      <c r="I57" s="1469"/>
      <c r="J57" s="1432"/>
      <c r="K57" s="1432"/>
      <c r="L57" s="1432"/>
      <c r="M57" s="1432"/>
      <c r="N57" s="1432"/>
      <c r="O57" s="1467"/>
      <c r="P57" s="1468"/>
      <c r="Q57" s="1434" t="n">
        <f aca="false">SUBTOTAL(9,Q58:Q59)</f>
        <v>0</v>
      </c>
      <c r="R57" s="1470" t="n">
        <f aca="false">SUBTOTAL(9,R58:R59)</f>
        <v>0</v>
      </c>
      <c r="S57" s="1440"/>
      <c r="T57" s="1441"/>
      <c r="U57" s="1442"/>
      <c r="V57" s="1443"/>
      <c r="W57" s="1372"/>
      <c r="Z57" s="1463" t="s">
        <v>604</v>
      </c>
      <c r="AA57" s="1361" t="s">
        <v>605</v>
      </c>
      <c r="AB57" s="1432"/>
      <c r="AC57" s="1432"/>
      <c r="AD57" s="1449"/>
      <c r="AE57" s="1432"/>
      <c r="AF57" s="1469"/>
      <c r="AG57" s="1432"/>
      <c r="AH57" s="1432"/>
      <c r="AI57" s="1432"/>
      <c r="AJ57" s="1432"/>
      <c r="AK57" s="1432"/>
      <c r="AL57" s="1468"/>
      <c r="AM57" s="1434" t="n">
        <f aca="false">SUBTOTAL(9,AM58:AM59)</f>
        <v>0</v>
      </c>
      <c r="AN57" s="1470" t="n">
        <f aca="false">SUBTOTAL(9,AN58:AN59)</f>
        <v>0</v>
      </c>
      <c r="AO57" s="1440"/>
      <c r="AP57" s="1441"/>
      <c r="AQ57" s="1442"/>
      <c r="AR57" s="1443"/>
      <c r="AS57" s="1372"/>
      <c r="AU57" s="1445" t="n">
        <f aca="false">AD57-G57</f>
        <v>0</v>
      </c>
      <c r="AV57" s="1432" t="n">
        <f aca="false">AF57-I57</f>
        <v>0</v>
      </c>
      <c r="AW57" s="1432" t="n">
        <f aca="false">AN57-R57</f>
        <v>0</v>
      </c>
    </row>
    <row r="58" customFormat="false" ht="15" hidden="false" customHeight="true" outlineLevel="0" collapsed="false">
      <c r="A58" s="1463"/>
      <c r="B58" s="1446" t="s">
        <v>606</v>
      </c>
      <c r="C58" s="1362"/>
      <c r="D58" s="1362"/>
      <c r="E58" s="1432"/>
      <c r="F58" s="1432"/>
      <c r="G58" s="1449"/>
      <c r="H58" s="1464"/>
      <c r="I58" s="1465"/>
      <c r="J58" s="1432"/>
      <c r="K58" s="1464"/>
      <c r="L58" s="1466"/>
      <c r="M58" s="1432"/>
      <c r="N58" s="1432"/>
      <c r="O58" s="1467"/>
      <c r="P58" s="1468"/>
      <c r="Q58" s="1366"/>
      <c r="R58" s="1461" t="n">
        <f aca="false">'03.24 по датам'!JH138</f>
        <v>0</v>
      </c>
      <c r="S58" s="1366"/>
      <c r="T58" s="1368"/>
      <c r="U58" s="1364"/>
      <c r="V58" s="1369"/>
      <c r="W58" s="1372"/>
      <c r="Z58" s="1463"/>
      <c r="AA58" s="1446" t="s">
        <v>606</v>
      </c>
      <c r="AB58" s="1432"/>
      <c r="AC58" s="1432"/>
      <c r="AD58" s="1449"/>
      <c r="AE58" s="1464"/>
      <c r="AF58" s="1465"/>
      <c r="AG58" s="1432"/>
      <c r="AH58" s="1464"/>
      <c r="AI58" s="1466"/>
      <c r="AJ58" s="1432"/>
      <c r="AK58" s="1432"/>
      <c r="AL58" s="1468"/>
      <c r="AM58" s="1366"/>
      <c r="AN58" s="1461"/>
      <c r="AO58" s="1366"/>
      <c r="AP58" s="1368"/>
      <c r="AQ58" s="1364"/>
      <c r="AR58" s="1369"/>
      <c r="AS58" s="1372"/>
      <c r="AU58" s="1445" t="n">
        <f aca="false">AD58-G58</f>
        <v>0</v>
      </c>
      <c r="AV58" s="1432" t="n">
        <f aca="false">AF58-I58</f>
        <v>0</v>
      </c>
      <c r="AW58" s="1432" t="n">
        <f aca="false">AN58-R58</f>
        <v>0</v>
      </c>
    </row>
    <row r="59" customFormat="false" ht="15" hidden="false" customHeight="true" outlineLevel="0" collapsed="false">
      <c r="A59" s="1463"/>
      <c r="B59" s="1446" t="s">
        <v>607</v>
      </c>
      <c r="C59" s="1362"/>
      <c r="D59" s="1362"/>
      <c r="E59" s="1432"/>
      <c r="F59" s="1432"/>
      <c r="G59" s="1449"/>
      <c r="H59" s="1464"/>
      <c r="I59" s="1465"/>
      <c r="J59" s="1432"/>
      <c r="K59" s="1464"/>
      <c r="L59" s="1466"/>
      <c r="M59" s="1432"/>
      <c r="N59" s="1432"/>
      <c r="O59" s="1467"/>
      <c r="P59" s="1468"/>
      <c r="Q59" s="1366"/>
      <c r="R59" s="1461"/>
      <c r="S59" s="1366"/>
      <c r="T59" s="1368"/>
      <c r="U59" s="1364"/>
      <c r="V59" s="1364"/>
      <c r="W59" s="1372"/>
      <c r="Z59" s="1463"/>
      <c r="AA59" s="1446" t="s">
        <v>607</v>
      </c>
      <c r="AB59" s="1432"/>
      <c r="AC59" s="1432"/>
      <c r="AD59" s="1449"/>
      <c r="AE59" s="1464"/>
      <c r="AF59" s="1465"/>
      <c r="AG59" s="1432"/>
      <c r="AH59" s="1464"/>
      <c r="AI59" s="1466"/>
      <c r="AJ59" s="1432"/>
      <c r="AK59" s="1432"/>
      <c r="AL59" s="1468"/>
      <c r="AM59" s="1366"/>
      <c r="AN59" s="1461"/>
      <c r="AO59" s="1366"/>
      <c r="AP59" s="1368"/>
      <c r="AQ59" s="1364"/>
      <c r="AR59" s="1364"/>
      <c r="AS59" s="1372"/>
      <c r="AU59" s="1445" t="n">
        <f aca="false">AD59-G59</f>
        <v>0</v>
      </c>
      <c r="AV59" s="1432" t="n">
        <f aca="false">AF59-I59</f>
        <v>0</v>
      </c>
      <c r="AW59" s="1432" t="n">
        <f aca="false">AN59-R59</f>
        <v>0</v>
      </c>
    </row>
    <row r="60" customFormat="false" ht="15.75" hidden="false" customHeight="true" outlineLevel="0" collapsed="false">
      <c r="A60" s="1463" t="s">
        <v>608</v>
      </c>
      <c r="B60" s="1361" t="s">
        <v>609</v>
      </c>
      <c r="C60" s="1362"/>
      <c r="D60" s="1362"/>
      <c r="E60" s="1432"/>
      <c r="F60" s="1432"/>
      <c r="G60" s="1449"/>
      <c r="H60" s="1464"/>
      <c r="I60" s="1465"/>
      <c r="J60" s="1432"/>
      <c r="K60" s="1464"/>
      <c r="L60" s="1466"/>
      <c r="M60" s="1432"/>
      <c r="N60" s="1432"/>
      <c r="O60" s="1467"/>
      <c r="P60" s="1449"/>
      <c r="Q60" s="1366"/>
      <c r="R60" s="1461" t="n">
        <f aca="false">'03.24 по датам'!JJ138</f>
        <v>0</v>
      </c>
      <c r="S60" s="1366"/>
      <c r="T60" s="1368"/>
      <c r="U60" s="1364"/>
      <c r="V60" s="1364"/>
      <c r="W60" s="1372"/>
      <c r="Z60" s="1463" t="s">
        <v>608</v>
      </c>
      <c r="AA60" s="1361" t="s">
        <v>609</v>
      </c>
      <c r="AB60" s="1432"/>
      <c r="AC60" s="1432"/>
      <c r="AD60" s="1449"/>
      <c r="AE60" s="1464"/>
      <c r="AF60" s="1465"/>
      <c r="AG60" s="1432"/>
      <c r="AH60" s="1464"/>
      <c r="AI60" s="1466"/>
      <c r="AJ60" s="1432"/>
      <c r="AK60" s="1432"/>
      <c r="AL60" s="1449"/>
      <c r="AM60" s="1366"/>
      <c r="AN60" s="1461"/>
      <c r="AO60" s="1366"/>
      <c r="AP60" s="1368"/>
      <c r="AQ60" s="1364"/>
      <c r="AR60" s="1364"/>
      <c r="AS60" s="1372"/>
      <c r="AU60" s="1445" t="n">
        <f aca="false">AD60-G60</f>
        <v>0</v>
      </c>
      <c r="AV60" s="1432" t="n">
        <f aca="false">AF60-I60</f>
        <v>0</v>
      </c>
      <c r="AW60" s="1432" t="n">
        <f aca="false">AN60-R60</f>
        <v>0</v>
      </c>
    </row>
    <row r="61" customFormat="false" ht="16.5" hidden="false" customHeight="true" outlineLevel="0" collapsed="false">
      <c r="A61" s="1471" t="n">
        <v>4</v>
      </c>
      <c r="B61" s="1472" t="s">
        <v>108</v>
      </c>
      <c r="C61" s="1473"/>
      <c r="D61" s="1473"/>
      <c r="E61" s="1474"/>
      <c r="F61" s="1475"/>
      <c r="G61" s="1476"/>
      <c r="H61" s="1477" t="n">
        <f aca="false">H6:H6+SUMIF(B6:B60,"Прирост добычи нефти, в том числе:",H6:H60)-SUMIF(B6:B60,"Потери добычи нефти, в том числе:",H6:H60)</f>
        <v>0</v>
      </c>
      <c r="I61" s="1478" t="e">
        <f aca="false">I6:I6+SUMIF(B6:B60,"Прирост добычи нефти, в том числе:",I6:I60)-SUMIF(B6:B60,"Потери добычи нефти, в том числе:",I6:I60)</f>
        <v>#VALUE!</v>
      </c>
      <c r="J61" s="1479"/>
      <c r="K61" s="1477"/>
      <c r="L61" s="1480"/>
      <c r="M61" s="1479"/>
      <c r="N61" s="1475"/>
      <c r="O61" s="1481" t="n">
        <f aca="false">D62*A62</f>
        <v>0</v>
      </c>
      <c r="P61" s="1482" t="n">
        <f aca="false">F62*A62</f>
        <v>1013917</v>
      </c>
      <c r="Q61" s="1477" t="n">
        <f aca="false">Q6:Q6+SUMIF(B6:B60,"Прирост добычи нефти, в том числе:",Q6:Q60)-SUMIF(B6:B60,"Потери добычи нефти, в том числе:",Q6:Q60)</f>
        <v>0</v>
      </c>
      <c r="R61" s="1480" t="e">
        <f aca="false">R6:R6+SUMIF(B6:B60,"Прирост добычи нефти, в том числе:",R6:R60)-SUMIF(B6:B60,"Потери добычи нефти, в том числе:",R6:R60)</f>
        <v>#VALUE!</v>
      </c>
      <c r="S61" s="1483"/>
      <c r="T61" s="1484"/>
      <c r="U61" s="1485"/>
      <c r="V61" s="1486"/>
      <c r="W61" s="1487"/>
      <c r="Z61" s="1471" t="n">
        <v>4</v>
      </c>
      <c r="AA61" s="1472" t="s">
        <v>108</v>
      </c>
      <c r="AB61" s="1474"/>
      <c r="AC61" s="1475"/>
      <c r="AD61" s="1476"/>
      <c r="AE61" s="1477" t="n">
        <f aca="false">AE6:AE6+SUMIF(AA6:AA60,"Прирост добычи нефти, в том числе:",AE6:AE60)-SUMIF(AA6:AA60,"Потери добычи нефти, в том числе:",AE6:AE60)</f>
        <v>0</v>
      </c>
      <c r="AF61" s="1478" t="e">
        <f aca="false">AF6:AF6+SUMIF(AA6:AA60,"Прирост добычи нефти, в том числе:",AF6:AF60)-SUMIF(AA6:AA60,"Потери добычи нефти, в том числе:",AF6:AF60)</f>
        <v>#VALUE!</v>
      </c>
      <c r="AG61" s="1479"/>
      <c r="AH61" s="1477"/>
      <c r="AI61" s="1480"/>
      <c r="AJ61" s="1479"/>
      <c r="AK61" s="1475"/>
      <c r="AL61" s="1482" t="n">
        <f aca="false">AC62*Z62</f>
        <v>0</v>
      </c>
      <c r="AM61" s="1477" t="n">
        <f aca="false">AM6:AM6+SUMIF(AA6:AA60,"Прирост добычи нефти, в том числе:",AM6:AM60)-SUMIF(AA6:AA60,"Потери добычи нефти, в том числе:",AM6:AM60)</f>
        <v>0</v>
      </c>
      <c r="AN61" s="1480" t="e">
        <f aca="false">AN6:AN6+SUMIF(AA6:AA60,"Прирост добычи нефти, в том числе:",AN6:AN60)-SUMIF(AA6:AA60,"Потери добычи нефти, в том числе:",AN6:AN60)</f>
        <v>#VALUE!</v>
      </c>
      <c r="AO61" s="1483"/>
      <c r="AP61" s="1484"/>
      <c r="AQ61" s="1485"/>
      <c r="AR61" s="1486"/>
      <c r="AS61" s="1487"/>
      <c r="AU61" s="1488"/>
      <c r="AV61" s="1474" t="e">
        <f aca="false">AF61-I61</f>
        <v>#VALUE!</v>
      </c>
      <c r="AW61" s="1475" t="e">
        <f aca="false">AN61-R61</f>
        <v>#VALUE!</v>
      </c>
    </row>
    <row r="62" customFormat="false" ht="15" hidden="false" customHeight="true" outlineLevel="0" collapsed="false">
      <c r="A62" s="1489" t="n">
        <f aca="false">DAY(EOMONTH(A2,0))</f>
        <v>31</v>
      </c>
      <c r="B62" s="1490" t="s">
        <v>610</v>
      </c>
      <c r="C62" s="1491"/>
      <c r="D62" s="1492"/>
      <c r="E62" s="1493"/>
      <c r="F62" s="1494" t="n">
        <v>32707</v>
      </c>
      <c r="G62" s="1495"/>
      <c r="H62" s="1496" t="n">
        <f aca="false">Q61:Q61/A62:A62</f>
        <v>0</v>
      </c>
      <c r="I62" s="1497" t="e">
        <f aca="false">R61:R61/A62:A62</f>
        <v>#VALUE!</v>
      </c>
      <c r="J62" s="1498"/>
      <c r="K62" s="1496"/>
      <c r="L62" s="1499"/>
      <c r="M62" s="1498"/>
      <c r="N62" s="1500"/>
      <c r="O62" s="1501"/>
      <c r="P62" s="1502"/>
      <c r="Q62" s="1503"/>
      <c r="R62" s="1504"/>
      <c r="S62" s="1505"/>
      <c r="T62" s="1506"/>
      <c r="U62" s="1493"/>
      <c r="V62" s="1493"/>
      <c r="W62" s="1507"/>
      <c r="Z62" s="1489" t="n">
        <f aca="false">DAY(EOMONTH(Z2,0))</f>
        <v>31</v>
      </c>
      <c r="AA62" s="1490" t="s">
        <v>610</v>
      </c>
      <c r="AB62" s="1493"/>
      <c r="AC62" s="1494"/>
      <c r="AD62" s="1495"/>
      <c r="AE62" s="1496" t="n">
        <f aca="false">AM61:AM61/Z62:Z62</f>
        <v>0</v>
      </c>
      <c r="AF62" s="1497" t="e">
        <f aca="false">AN61:AN61/Z62:Z62</f>
        <v>#VALUE!</v>
      </c>
      <c r="AG62" s="1498"/>
      <c r="AH62" s="1496"/>
      <c r="AI62" s="1499"/>
      <c r="AJ62" s="1498"/>
      <c r="AK62" s="1500"/>
      <c r="AL62" s="1502"/>
      <c r="AM62" s="1503"/>
      <c r="AN62" s="1504"/>
      <c r="AO62" s="1505"/>
      <c r="AP62" s="1506"/>
      <c r="AQ62" s="1493"/>
      <c r="AR62" s="1493"/>
      <c r="AS62" s="1507"/>
      <c r="AU62" s="1508"/>
      <c r="AV62" s="1493" t="e">
        <f aca="false">AF62-I62</f>
        <v>#VALUE!</v>
      </c>
      <c r="AW62" s="1494" t="n">
        <f aca="false">AN62-R62</f>
        <v>0</v>
      </c>
    </row>
    <row r="63" customFormat="false" ht="15" hidden="false" customHeight="true" outlineLevel="0" collapsed="false">
      <c r="A63" s="1509"/>
      <c r="B63" s="1510" t="s">
        <v>611</v>
      </c>
      <c r="C63" s="1511"/>
      <c r="D63" s="1511"/>
      <c r="E63" s="1493"/>
      <c r="F63" s="1494"/>
      <c r="G63" s="1495"/>
      <c r="H63" s="1496"/>
      <c r="I63" s="1497" t="e">
        <f aca="false">R63/A62</f>
        <v>#VALUE!</v>
      </c>
      <c r="J63" s="1498"/>
      <c r="K63" s="1496"/>
      <c r="L63" s="1499"/>
      <c r="M63" s="1498"/>
      <c r="N63" s="1500"/>
      <c r="O63" s="1501"/>
      <c r="P63" s="1502"/>
      <c r="Q63" s="1503"/>
      <c r="R63" s="1504" t="e">
        <f aca="false">R61-R8</f>
        <v>#VALUE!</v>
      </c>
      <c r="S63" s="1505"/>
      <c r="T63" s="1506"/>
      <c r="U63" s="1493"/>
      <c r="V63" s="1493"/>
      <c r="W63" s="1507"/>
      <c r="Z63" s="1509"/>
      <c r="AA63" s="1510" t="s">
        <v>611</v>
      </c>
      <c r="AB63" s="1493"/>
      <c r="AC63" s="1494"/>
      <c r="AD63" s="1495"/>
      <c r="AE63" s="1496"/>
      <c r="AF63" s="1497" t="e">
        <f aca="false">AN63/Z62</f>
        <v>#VALUE!</v>
      </c>
      <c r="AG63" s="1498"/>
      <c r="AH63" s="1496"/>
      <c r="AI63" s="1499"/>
      <c r="AJ63" s="1498"/>
      <c r="AK63" s="1500"/>
      <c r="AL63" s="1502"/>
      <c r="AM63" s="1503"/>
      <c r="AN63" s="1504" t="e">
        <f aca="false">AN61-AN8</f>
        <v>#VALUE!</v>
      </c>
      <c r="AO63" s="1505"/>
      <c r="AP63" s="1506"/>
      <c r="AQ63" s="1493"/>
      <c r="AR63" s="1493"/>
      <c r="AS63" s="1507"/>
      <c r="AU63" s="1508"/>
      <c r="AV63" s="1493" t="e">
        <f aca="false">AF63-I63</f>
        <v>#VALUE!</v>
      </c>
      <c r="AW63" s="1494" t="e">
        <f aca="false">AN63-R63</f>
        <v>#VALUE!</v>
      </c>
    </row>
    <row r="64" customFormat="false" ht="15" hidden="false" customHeight="true" outlineLevel="0" collapsed="false">
      <c r="A64" s="1512"/>
      <c r="B64" s="1513" t="s">
        <v>612</v>
      </c>
      <c r="C64" s="1514"/>
      <c r="D64" s="1514"/>
      <c r="E64" s="1515"/>
      <c r="F64" s="1515"/>
      <c r="G64" s="1516"/>
      <c r="H64" s="1517"/>
      <c r="I64" s="1518" t="e">
        <f aca="false">I62:I62-F62:F62</f>
        <v>#VALUE!</v>
      </c>
      <c r="J64" s="1517"/>
      <c r="K64" s="1517"/>
      <c r="L64" s="1519"/>
      <c r="M64" s="1517"/>
      <c r="N64" s="1517"/>
      <c r="O64" s="1520"/>
      <c r="P64" s="1521"/>
      <c r="Q64" s="1517"/>
      <c r="R64" s="1522" t="e">
        <f aca="false">R61:R61-P61:P61</f>
        <v>#VALUE!</v>
      </c>
      <c r="S64" s="1523"/>
      <c r="T64" s="1524"/>
      <c r="U64" s="1525"/>
      <c r="V64" s="1525"/>
      <c r="W64" s="1526"/>
      <c r="Z64" s="1512"/>
      <c r="AA64" s="1513" t="s">
        <v>612</v>
      </c>
      <c r="AB64" s="1515"/>
      <c r="AC64" s="1515"/>
      <c r="AD64" s="1516"/>
      <c r="AE64" s="1517"/>
      <c r="AF64" s="1518" t="e">
        <f aca="false">AF62:AF62-AC62:AC62</f>
        <v>#VALUE!</v>
      </c>
      <c r="AG64" s="1517"/>
      <c r="AH64" s="1517"/>
      <c r="AI64" s="1519"/>
      <c r="AJ64" s="1517"/>
      <c r="AK64" s="1517"/>
      <c r="AL64" s="1521"/>
      <c r="AM64" s="1517"/>
      <c r="AN64" s="1522" t="e">
        <f aca="false">AN61:AN61-AL61:AL61</f>
        <v>#VALUE!</v>
      </c>
      <c r="AO64" s="1523"/>
      <c r="AP64" s="1524"/>
      <c r="AQ64" s="1525"/>
      <c r="AR64" s="1525"/>
      <c r="AS64" s="1526"/>
      <c r="AU64" s="1527"/>
      <c r="AV64" s="1525" t="e">
        <f aca="false">AF64-I64</f>
        <v>#VALUE!</v>
      </c>
      <c r="AW64" s="1525" t="e">
        <f aca="false">AN64-R64</f>
        <v>#VALUE!</v>
      </c>
    </row>
    <row r="65" customFormat="false" ht="15" hidden="false" customHeight="true" outlineLevel="0" collapsed="false">
      <c r="A65" s="1296"/>
      <c r="B65" s="1528"/>
      <c r="C65" s="1297"/>
      <c r="D65" s="1297"/>
      <c r="E65" s="1298"/>
      <c r="F65" s="1298"/>
      <c r="G65" s="1529"/>
      <c r="H65" s="1302"/>
      <c r="I65" s="1302"/>
      <c r="J65" s="1302"/>
      <c r="K65" s="1302"/>
      <c r="L65" s="1303"/>
      <c r="M65" s="1302"/>
      <c r="N65" s="1303"/>
      <c r="O65" s="1530"/>
      <c r="P65" s="1531"/>
      <c r="Q65" s="1302"/>
      <c r="R65" s="1532"/>
      <c r="S65" s="1302"/>
      <c r="T65" s="1532"/>
      <c r="U65" s="1302"/>
      <c r="V65" s="1532"/>
      <c r="W65" s="1302"/>
      <c r="Z65" s="1296"/>
      <c r="AA65" s="1528"/>
      <c r="AB65" s="1298"/>
      <c r="AC65" s="1298"/>
      <c r="AD65" s="1529"/>
      <c r="AE65" s="1302"/>
      <c r="AF65" s="1302"/>
      <c r="AG65" s="1302"/>
      <c r="AH65" s="1302"/>
      <c r="AI65" s="1303"/>
      <c r="AJ65" s="1302"/>
      <c r="AK65" s="1303"/>
      <c r="AL65" s="1531"/>
      <c r="AM65" s="1302"/>
      <c r="AN65" s="1532"/>
      <c r="AO65" s="1302"/>
      <c r="AP65" s="1532"/>
      <c r="AQ65" s="1302"/>
      <c r="AR65" s="1532"/>
      <c r="AS65" s="1302"/>
    </row>
    <row r="66" customFormat="false" ht="29.25" hidden="false" customHeight="true" outlineLevel="0" collapsed="false">
      <c r="A66" s="1296"/>
      <c r="B66" s="1528"/>
      <c r="C66" s="1297"/>
      <c r="D66" s="1297"/>
      <c r="E66" s="1298"/>
      <c r="F66" s="1298"/>
      <c r="G66" s="1533" t="s">
        <v>613</v>
      </c>
      <c r="H66" s="1533"/>
      <c r="I66" s="1533"/>
      <c r="J66" s="1533" t="s">
        <v>614</v>
      </c>
      <c r="K66" s="1533"/>
      <c r="L66" s="1533"/>
      <c r="M66" s="1302"/>
      <c r="N66" s="1298"/>
      <c r="O66" s="1304"/>
      <c r="P66" s="1531"/>
      <c r="Q66" s="1302"/>
      <c r="R66" s="1533" t="s">
        <v>615</v>
      </c>
      <c r="S66" s="1533"/>
      <c r="T66" s="1533"/>
      <c r="U66" s="1302"/>
      <c r="V66" s="1298"/>
      <c r="W66" s="1534"/>
      <c r="Z66" s="1296"/>
      <c r="AA66" s="1528"/>
      <c r="AB66" s="1298"/>
      <c r="AC66" s="1298"/>
      <c r="AD66" s="1533" t="s">
        <v>613</v>
      </c>
      <c r="AE66" s="1533"/>
      <c r="AF66" s="1533"/>
      <c r="AG66" s="1533" t="s">
        <v>614</v>
      </c>
      <c r="AH66" s="1533"/>
      <c r="AI66" s="1533"/>
      <c r="AJ66" s="1302"/>
      <c r="AK66" s="1298"/>
      <c r="AL66" s="1531"/>
      <c r="AM66" s="1302"/>
      <c r="AN66" s="1533" t="s">
        <v>615</v>
      </c>
      <c r="AO66" s="1533"/>
      <c r="AP66" s="1533"/>
      <c r="AQ66" s="1302"/>
      <c r="AR66" s="1298"/>
      <c r="AS66" s="1534"/>
    </row>
    <row r="67" customFormat="false" ht="15" hidden="false" customHeight="true" outlineLevel="0" collapsed="false">
      <c r="A67" s="1298"/>
      <c r="B67" s="1535"/>
      <c r="C67" s="1536"/>
      <c r="D67" s="1536"/>
      <c r="E67" s="1298"/>
      <c r="F67" s="1298"/>
      <c r="G67" s="1537" t="s">
        <v>516</v>
      </c>
      <c r="H67" s="1538" t="s">
        <v>515</v>
      </c>
      <c r="I67" s="1538" t="s">
        <v>514</v>
      </c>
      <c r="J67" s="1538" t="s">
        <v>516</v>
      </c>
      <c r="K67" s="1538" t="s">
        <v>515</v>
      </c>
      <c r="L67" s="1538" t="s">
        <v>514</v>
      </c>
      <c r="M67" s="1302"/>
      <c r="N67" s="1298"/>
      <c r="O67" s="1304"/>
      <c r="P67" s="1531"/>
      <c r="Q67" s="1302"/>
      <c r="R67" s="1537" t="s">
        <v>516</v>
      </c>
      <c r="S67" s="1538" t="s">
        <v>515</v>
      </c>
      <c r="T67" s="1538" t="s">
        <v>514</v>
      </c>
      <c r="U67" s="1302"/>
      <c r="V67" s="1298"/>
      <c r="W67" s="1302"/>
      <c r="Z67" s="1298"/>
      <c r="AA67" s="1535"/>
      <c r="AB67" s="1298"/>
      <c r="AC67" s="1298"/>
      <c r="AD67" s="1537" t="s">
        <v>516</v>
      </c>
      <c r="AE67" s="1538" t="s">
        <v>515</v>
      </c>
      <c r="AF67" s="1538" t="s">
        <v>514</v>
      </c>
      <c r="AG67" s="1538" t="s">
        <v>516</v>
      </c>
      <c r="AH67" s="1538" t="s">
        <v>515</v>
      </c>
      <c r="AI67" s="1538" t="s">
        <v>514</v>
      </c>
      <c r="AJ67" s="1302"/>
      <c r="AK67" s="1298"/>
      <c r="AL67" s="1531"/>
      <c r="AM67" s="1302"/>
      <c r="AN67" s="1537" t="s">
        <v>516</v>
      </c>
      <c r="AO67" s="1538" t="s">
        <v>515</v>
      </c>
      <c r="AP67" s="1538" t="s">
        <v>514</v>
      </c>
      <c r="AQ67" s="1302"/>
      <c r="AR67" s="1298"/>
      <c r="AS67" s="1302"/>
    </row>
    <row r="68" customFormat="false" ht="15" hidden="false" customHeight="true" outlineLevel="0" collapsed="false">
      <c r="A68" s="1539" t="s">
        <v>616</v>
      </c>
      <c r="B68" s="1540" t="s">
        <v>617</v>
      </c>
      <c r="C68" s="1295"/>
      <c r="D68" s="1295"/>
      <c r="E68" s="1298"/>
      <c r="F68" s="1298"/>
      <c r="G68" s="1373"/>
      <c r="H68" s="1364"/>
      <c r="I68" s="1541"/>
      <c r="J68" s="1364"/>
      <c r="K68" s="1364"/>
      <c r="L68" s="1364"/>
      <c r="M68" s="1302"/>
      <c r="N68" s="1298"/>
      <c r="O68" s="1304"/>
      <c r="P68" s="1531"/>
      <c r="Q68" s="1302"/>
      <c r="R68" s="1373"/>
      <c r="S68" s="1364"/>
      <c r="T68" s="1364"/>
      <c r="U68" s="1302"/>
      <c r="V68" s="1298"/>
      <c r="W68" s="1302"/>
      <c r="Z68" s="1539" t="s">
        <v>616</v>
      </c>
      <c r="AA68" s="1540" t="s">
        <v>617</v>
      </c>
      <c r="AB68" s="1298"/>
      <c r="AC68" s="1298"/>
      <c r="AD68" s="1373"/>
      <c r="AE68" s="1364"/>
      <c r="AF68" s="1541"/>
      <c r="AG68" s="1364"/>
      <c r="AH68" s="1364"/>
      <c r="AI68" s="1364"/>
      <c r="AJ68" s="1302"/>
      <c r="AK68" s="1298"/>
      <c r="AL68" s="1531"/>
      <c r="AM68" s="1302"/>
      <c r="AN68" s="1373"/>
      <c r="AO68" s="1364"/>
      <c r="AP68" s="1364"/>
      <c r="AQ68" s="1302"/>
      <c r="AR68" s="1298"/>
      <c r="AS68" s="1302"/>
    </row>
    <row r="69" customFormat="false" ht="15" hidden="false" customHeight="true" outlineLevel="0" collapsed="false">
      <c r="A69" s="1539" t="s">
        <v>618</v>
      </c>
      <c r="B69" s="1540" t="s">
        <v>44</v>
      </c>
      <c r="C69" s="1295"/>
      <c r="D69" s="1295"/>
      <c r="E69" s="1296"/>
      <c r="F69" s="1296"/>
      <c r="G69" s="1445"/>
      <c r="H69" s="1432"/>
      <c r="I69" s="1542"/>
      <c r="J69" s="1432"/>
      <c r="K69" s="1432"/>
      <c r="L69" s="1432"/>
      <c r="M69" s="1302"/>
      <c r="N69" s="1298"/>
      <c r="O69" s="1304"/>
      <c r="P69" s="1531"/>
      <c r="Q69" s="1302"/>
      <c r="R69" s="1445"/>
      <c r="S69" s="1432"/>
      <c r="T69" s="1432"/>
      <c r="U69" s="1302"/>
      <c r="V69" s="1298"/>
      <c r="W69" s="1302"/>
      <c r="Z69" s="1539" t="s">
        <v>618</v>
      </c>
      <c r="AA69" s="1540" t="s">
        <v>44</v>
      </c>
      <c r="AB69" s="1296"/>
      <c r="AC69" s="1296"/>
      <c r="AD69" s="1445"/>
      <c r="AE69" s="1432"/>
      <c r="AF69" s="1542"/>
      <c r="AG69" s="1432"/>
      <c r="AH69" s="1432"/>
      <c r="AI69" s="1432"/>
      <c r="AJ69" s="1302"/>
      <c r="AK69" s="1298"/>
      <c r="AL69" s="1531"/>
      <c r="AM69" s="1302"/>
      <c r="AN69" s="1445"/>
      <c r="AO69" s="1432"/>
      <c r="AP69" s="1432"/>
      <c r="AQ69" s="1302"/>
      <c r="AR69" s="1298"/>
      <c r="AS69" s="1302"/>
    </row>
    <row r="70" customFormat="false" ht="15" hidden="false" customHeight="true" outlineLevel="0" collapsed="false">
      <c r="A70" s="1539" t="s">
        <v>619</v>
      </c>
      <c r="B70" s="1540" t="s">
        <v>592</v>
      </c>
      <c r="C70" s="1295"/>
      <c r="D70" s="1295"/>
      <c r="E70" s="1529"/>
      <c r="F70" s="1543"/>
      <c r="G70" s="1445"/>
      <c r="H70" s="1432"/>
      <c r="I70" s="1542"/>
      <c r="J70" s="1432"/>
      <c r="K70" s="1432"/>
      <c r="L70" s="1432"/>
      <c r="M70" s="1302"/>
      <c r="N70" s="1298"/>
      <c r="O70" s="1304"/>
      <c r="P70" s="1303"/>
      <c r="Q70" s="1302"/>
      <c r="R70" s="1445"/>
      <c r="S70" s="1432"/>
      <c r="T70" s="1432"/>
      <c r="U70" s="1302"/>
      <c r="V70" s="1298"/>
      <c r="W70" s="1302"/>
      <c r="Z70" s="1539" t="s">
        <v>619</v>
      </c>
      <c r="AA70" s="1540" t="s">
        <v>592</v>
      </c>
      <c r="AB70" s="1529"/>
      <c r="AC70" s="1543"/>
      <c r="AD70" s="1445"/>
      <c r="AE70" s="1432"/>
      <c r="AF70" s="1542"/>
      <c r="AG70" s="1432"/>
      <c r="AH70" s="1432"/>
      <c r="AI70" s="1432"/>
      <c r="AJ70" s="1302"/>
      <c r="AK70" s="1298"/>
      <c r="AL70" s="1303"/>
      <c r="AM70" s="1302"/>
      <c r="AN70" s="1445"/>
      <c r="AO70" s="1432"/>
      <c r="AP70" s="1432"/>
      <c r="AQ70" s="1302"/>
      <c r="AR70" s="1298"/>
      <c r="AS70" s="1302"/>
    </row>
    <row r="71" customFormat="false" ht="54" hidden="false" customHeight="false" outlineLevel="0" collapsed="false">
      <c r="A71" s="1295"/>
      <c r="B71" s="1296" t="s">
        <v>620</v>
      </c>
      <c r="C71" s="1297"/>
      <c r="D71" s="1297"/>
      <c r="E71" s="1298"/>
      <c r="F71" s="1298"/>
      <c r="G71" s="1544"/>
      <c r="H71" s="1442"/>
      <c r="I71" s="1545"/>
      <c r="J71" s="1442" t="n">
        <v>0</v>
      </c>
      <c r="K71" s="1442"/>
      <c r="L71" s="1442" t="n">
        <v>0</v>
      </c>
      <c r="M71" s="1302"/>
      <c r="N71" s="1298"/>
      <c r="O71" s="1304"/>
      <c r="P71" s="1298"/>
      <c r="Q71" s="1302"/>
      <c r="R71" s="1544" t="n">
        <v>0</v>
      </c>
      <c r="S71" s="1442" t="n">
        <v>0</v>
      </c>
      <c r="T71" s="1442" t="n">
        <v>0</v>
      </c>
      <c r="U71" s="1302"/>
      <c r="V71" s="1298"/>
      <c r="W71" s="1302"/>
      <c r="Z71" s="1295"/>
      <c r="AA71" s="1296" t="s">
        <v>620</v>
      </c>
      <c r="AB71" s="1298"/>
      <c r="AC71" s="1298"/>
      <c r="AD71" s="1544"/>
      <c r="AE71" s="1442"/>
      <c r="AF71" s="1545"/>
      <c r="AG71" s="1442" t="n">
        <v>0</v>
      </c>
      <c r="AH71" s="1442"/>
      <c r="AI71" s="1442" t="n">
        <v>0</v>
      </c>
      <c r="AJ71" s="1302"/>
      <c r="AK71" s="1298"/>
      <c r="AL71" s="1298"/>
      <c r="AM71" s="1302"/>
      <c r="AN71" s="1544" t="n">
        <v>0</v>
      </c>
      <c r="AO71" s="1442" t="n">
        <v>0</v>
      </c>
      <c r="AP71" s="1442" t="n">
        <v>0</v>
      </c>
      <c r="AQ71" s="1302"/>
      <c r="AR71" s="1298"/>
      <c r="AS71" s="1302"/>
    </row>
    <row r="72" customFormat="false" ht="15.75" hidden="false" customHeight="false" outlineLevel="0" collapsed="false">
      <c r="G72" s="1299"/>
      <c r="H72" s="1546"/>
      <c r="I72" s="1546"/>
      <c r="W72" s="1302"/>
    </row>
    <row r="73" customFormat="false" ht="15.75" hidden="false" customHeight="false" outlineLevel="0" collapsed="false">
      <c r="G73" s="1299"/>
      <c r="H73" s="1546"/>
      <c r="I73" s="1546"/>
      <c r="W73" s="1302"/>
    </row>
  </sheetData>
  <mergeCells count="36">
    <mergeCell ref="AD1:AS1"/>
    <mergeCell ref="A2:V2"/>
    <mergeCell ref="Z2:AS2"/>
    <mergeCell ref="A3:A5"/>
    <mergeCell ref="B3:B5"/>
    <mergeCell ref="C3:D5"/>
    <mergeCell ref="E3:F4"/>
    <mergeCell ref="G3:L3"/>
    <mergeCell ref="M3:N3"/>
    <mergeCell ref="O3:O5"/>
    <mergeCell ref="P3:T3"/>
    <mergeCell ref="U3:V3"/>
    <mergeCell ref="Z3:Z5"/>
    <mergeCell ref="AA3:AA5"/>
    <mergeCell ref="AB3:AC4"/>
    <mergeCell ref="AD3:AI3"/>
    <mergeCell ref="AJ3:AK3"/>
    <mergeCell ref="AL3:AP3"/>
    <mergeCell ref="AQ3:AR3"/>
    <mergeCell ref="AU3:AW4"/>
    <mergeCell ref="G4:I4"/>
    <mergeCell ref="J4:L4"/>
    <mergeCell ref="P4:P5"/>
    <mergeCell ref="Q4:R4"/>
    <mergeCell ref="S4:T4"/>
    <mergeCell ref="AD4:AF4"/>
    <mergeCell ref="AG4:AI4"/>
    <mergeCell ref="AL4:AL5"/>
    <mergeCell ref="AM4:AN4"/>
    <mergeCell ref="AO4:AP4"/>
    <mergeCell ref="G66:I66"/>
    <mergeCell ref="J66:L66"/>
    <mergeCell ref="R66:T66"/>
    <mergeCell ref="AD66:AF66"/>
    <mergeCell ref="AG66:AI66"/>
    <mergeCell ref="AN66:AP66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8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true"/>
  </sheetPr>
  <dimension ref="A1:JU303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70" zoomScalePageLayoutView="100" workbookViewId="0">
      <pane xSplit="2" ySplit="11" topLeftCell="II87" activePane="bottomRight" state="frozen"/>
      <selection pane="topLeft" activeCell="A1" activeCellId="0" sqref="A1"/>
      <selection pane="topRight" activeCell="II1" activeCellId="0" sqref="II1"/>
      <selection pane="bottomLeft" activeCell="A87" activeCellId="0" sqref="A87"/>
      <selection pane="bottomRight" activeCell="JH148" activeCellId="0" sqref="JH148"/>
    </sheetView>
  </sheetViews>
  <sheetFormatPr defaultColWidth="9.1484375" defaultRowHeight="15" zeroHeight="false" outlineLevelRow="0" outlineLevelCol="0"/>
  <cols>
    <col collapsed="false" customWidth="true" hidden="false" outlineLevel="0" max="1" min="1" style="1547" width="4.14"/>
    <col collapsed="false" customWidth="true" hidden="false" outlineLevel="0" max="2" min="2" style="1547" width="14.29"/>
    <col collapsed="false" customWidth="true" hidden="false" outlineLevel="0" max="4" min="3" style="1548" width="8.57"/>
    <col collapsed="false" customWidth="true" hidden="false" outlineLevel="0" max="5" min="5" style="1548" width="9.29"/>
    <col collapsed="false" customWidth="true" hidden="false" outlineLevel="0" max="6" min="6" style="1548" width="8.57"/>
    <col collapsed="false" customWidth="true" hidden="false" outlineLevel="0" max="9" min="7" style="1547" width="8.57"/>
    <col collapsed="false" customWidth="true" hidden="true" outlineLevel="0" max="23" min="10" style="1547" width="8.57"/>
    <col collapsed="false" customWidth="true" hidden="false" outlineLevel="0" max="27" min="24" style="1547" width="8.57"/>
    <col collapsed="false" customWidth="true" hidden="true" outlineLevel="0" max="28" min="28" style="1547" width="8.57"/>
    <col collapsed="false" customWidth="true" hidden="false" outlineLevel="0" max="31" min="29" style="1547" width="8.57"/>
    <col collapsed="false" customWidth="true" hidden="true" outlineLevel="0" max="41" min="32" style="1547" width="8.57"/>
    <col collapsed="false" customWidth="true" hidden="false" outlineLevel="0" max="45" min="42" style="1547" width="8.57"/>
    <col collapsed="false" customWidth="true" hidden="true" outlineLevel="0" max="46" min="46" style="1547" width="8.57"/>
    <col collapsed="false" customWidth="true" hidden="false" outlineLevel="0" max="53" min="47" style="1548" width="8.57"/>
    <col collapsed="false" customWidth="true" hidden="true" outlineLevel="0" max="69" min="54" style="1548" width="8.57"/>
    <col collapsed="false" customWidth="true" hidden="false" outlineLevel="0" max="73" min="70" style="1548" width="8.57"/>
    <col collapsed="false" customWidth="true" hidden="true" outlineLevel="0" max="74" min="74" style="1547" width="8.57"/>
    <col collapsed="false" customWidth="true" hidden="false" outlineLevel="0" max="77" min="75" style="1547" width="8.57"/>
    <col collapsed="false" customWidth="true" hidden="true" outlineLevel="0" max="87" min="78" style="1547" width="8.57"/>
    <col collapsed="false" customWidth="true" hidden="false" outlineLevel="0" max="91" min="88" style="1547" width="8.57"/>
    <col collapsed="false" customWidth="true" hidden="true" outlineLevel="0" max="92" min="92" style="1547" width="8.57"/>
    <col collapsed="false" customWidth="true" hidden="false" outlineLevel="0" max="96" min="93" style="1547" width="8.57"/>
    <col collapsed="false" customWidth="true" hidden="true" outlineLevel="0" max="107" min="97" style="1547" width="8.57"/>
    <col collapsed="false" customWidth="true" hidden="false" outlineLevel="0" max="114" min="108" style="1547" width="8.57"/>
    <col collapsed="false" customWidth="true" hidden="true" outlineLevel="0" max="125" min="115" style="1547" width="8.57"/>
    <col collapsed="false" customWidth="true" hidden="false" outlineLevel="0" max="137" min="126" style="1547" width="8.57"/>
    <col collapsed="false" customWidth="true" hidden="true" outlineLevel="0" max="155" min="138" style="1547" width="8.57"/>
    <col collapsed="false" customWidth="true" hidden="false" outlineLevel="0" max="157" min="156" style="1547" width="8.57"/>
    <col collapsed="false" customWidth="true" hidden="false" outlineLevel="0" max="158" min="158" style="1547" width="8.71"/>
    <col collapsed="false" customWidth="false" hidden="false" outlineLevel="0" max="159" min="159" style="1547" width="9.14"/>
    <col collapsed="false" customWidth="true" hidden="false" outlineLevel="0" max="160" min="160" style="1547" width="9.86"/>
    <col collapsed="false" customWidth="true" hidden="false" outlineLevel="0" max="161" min="161" style="1547" width="8.86"/>
    <col collapsed="false" customWidth="true" hidden="true" outlineLevel="0" max="170" min="162" style="1547" width="8.86"/>
    <col collapsed="false" customWidth="true" hidden="false" outlineLevel="0" max="174" min="171" style="1547" width="8.86"/>
    <col collapsed="false" customWidth="true" hidden="false" outlineLevel="0" max="175" min="175" style="1547" width="9.86"/>
    <col collapsed="false" customWidth="true" hidden="false" outlineLevel="0" max="182" min="176" style="1547" width="8.57"/>
    <col collapsed="false" customWidth="true" hidden="true" outlineLevel="0" max="201" min="183" style="1547" width="8.57"/>
    <col collapsed="false" customWidth="true" hidden="false" outlineLevel="0" max="221" min="202" style="1547" width="8.57"/>
    <col collapsed="false" customWidth="true" hidden="true" outlineLevel="0" max="234" min="222" style="1547" width="8.57"/>
    <col collapsed="false" customWidth="true" hidden="false" outlineLevel="0" max="237" min="235" style="1547" width="8.57"/>
    <col collapsed="false" customWidth="true" hidden="false" outlineLevel="0" max="238" min="238" style="1547" width="11.29"/>
    <col collapsed="false" customWidth="true" hidden="false" outlineLevel="0" max="241" min="239" style="1547" width="9"/>
    <col collapsed="false" customWidth="true" hidden="true" outlineLevel="0" max="242" min="242" style="1547" width="9"/>
    <col collapsed="false" customWidth="true" hidden="false" outlineLevel="0" max="246" min="243" style="1547" width="9"/>
    <col collapsed="false" customWidth="true" hidden="false" outlineLevel="0" max="248" min="247" style="1547" width="8.57"/>
    <col collapsed="false" customWidth="true" hidden="true" outlineLevel="0" max="256" min="249" style="1547" width="8.57"/>
    <col collapsed="false" customWidth="true" hidden="false" outlineLevel="0" max="272" min="257" style="1547" width="8.57"/>
    <col collapsed="false" customWidth="true" hidden="false" outlineLevel="0" max="275" min="273" style="1547" width="11.29"/>
    <col collapsed="false" customWidth="true" hidden="false" outlineLevel="0" max="278" min="276" style="1547" width="9"/>
    <col collapsed="false" customWidth="true" hidden="false" outlineLevel="0" max="279" min="279" style="1547" width="6.14"/>
    <col collapsed="false" customWidth="true" hidden="false" outlineLevel="0" max="280" min="280" style="1547" width="10"/>
    <col collapsed="false" customWidth="false" hidden="false" outlineLevel="0" max="16384" min="281" style="1547" width="9.14"/>
  </cols>
  <sheetData>
    <row r="1" customFormat="false" ht="18.75" hidden="false" customHeight="true" outlineLevel="0" collapsed="false">
      <c r="A1" s="1549" t="s">
        <v>621</v>
      </c>
      <c r="B1" s="1550"/>
      <c r="C1" s="1551" t="s">
        <v>622</v>
      </c>
      <c r="D1" s="1551"/>
      <c r="E1" s="1551"/>
      <c r="F1" s="1551"/>
      <c r="G1" s="1551"/>
      <c r="H1" s="1551"/>
      <c r="I1" s="1551"/>
      <c r="J1" s="1551"/>
      <c r="K1" s="1551"/>
      <c r="L1" s="1551"/>
      <c r="M1" s="1551"/>
      <c r="N1" s="1551"/>
      <c r="O1" s="1551"/>
      <c r="P1" s="1551"/>
      <c r="Q1" s="1551"/>
      <c r="R1" s="1551"/>
      <c r="S1" s="1551"/>
      <c r="T1" s="1551"/>
      <c r="U1" s="1551"/>
      <c r="V1" s="1551"/>
      <c r="W1" s="1551"/>
      <c r="X1" s="1551"/>
      <c r="Y1" s="1551"/>
      <c r="Z1" s="1551"/>
      <c r="AA1" s="1551"/>
      <c r="AB1" s="1551"/>
      <c r="AC1" s="1551"/>
      <c r="AD1" s="1551"/>
      <c r="AE1" s="1551"/>
      <c r="AF1" s="1551"/>
      <c r="AG1" s="1551"/>
      <c r="AH1" s="1551"/>
      <c r="AI1" s="1551"/>
      <c r="AJ1" s="1551"/>
      <c r="AK1" s="1551"/>
      <c r="AL1" s="1551"/>
      <c r="AM1" s="1551"/>
      <c r="AN1" s="1551"/>
      <c r="AO1" s="1551"/>
      <c r="AP1" s="1551"/>
      <c r="AQ1" s="1551"/>
      <c r="AR1" s="1551"/>
      <c r="AS1" s="1551"/>
      <c r="AT1" s="1551"/>
      <c r="AU1" s="1551"/>
      <c r="AV1" s="1551"/>
      <c r="AW1" s="1551"/>
      <c r="AX1" s="1551"/>
      <c r="AY1" s="1551"/>
      <c r="AZ1" s="1551"/>
      <c r="BA1" s="1551"/>
      <c r="BB1" s="1551"/>
      <c r="BC1" s="1551"/>
      <c r="BD1" s="1551"/>
      <c r="BE1" s="1551"/>
      <c r="BF1" s="1551"/>
      <c r="BG1" s="1551"/>
      <c r="BH1" s="1551"/>
      <c r="BI1" s="1551"/>
      <c r="BJ1" s="1551"/>
      <c r="BK1" s="1551"/>
      <c r="BL1" s="1551"/>
      <c r="BM1" s="1551"/>
      <c r="BN1" s="1551"/>
      <c r="BO1" s="1551"/>
      <c r="BP1" s="1551"/>
      <c r="BQ1" s="1551"/>
      <c r="BR1" s="1551"/>
      <c r="BS1" s="1551"/>
      <c r="BT1" s="1551"/>
      <c r="BU1" s="1551"/>
      <c r="BV1" s="1551"/>
      <c r="BW1" s="1551"/>
      <c r="BX1" s="1551"/>
      <c r="BY1" s="1551"/>
      <c r="BZ1" s="1551"/>
      <c r="CA1" s="1551"/>
      <c r="CB1" s="1551"/>
      <c r="CC1" s="1551"/>
      <c r="CD1" s="1551"/>
      <c r="CE1" s="1551"/>
      <c r="CF1" s="1551"/>
      <c r="CG1" s="1551"/>
      <c r="CH1" s="1551"/>
      <c r="CI1" s="1551"/>
      <c r="CJ1" s="1551"/>
      <c r="CK1" s="1551"/>
      <c r="CL1" s="1551"/>
      <c r="CM1" s="1551"/>
      <c r="CN1" s="1551"/>
      <c r="CO1" s="1551"/>
      <c r="CP1" s="1551"/>
      <c r="CQ1" s="1551"/>
      <c r="CR1" s="1551"/>
      <c r="CS1" s="1551"/>
      <c r="CT1" s="1551"/>
      <c r="CU1" s="1551"/>
      <c r="CV1" s="1551"/>
      <c r="CW1" s="1551"/>
      <c r="CX1" s="1551"/>
      <c r="CY1" s="1551"/>
      <c r="CZ1" s="1551"/>
      <c r="DA1" s="1551"/>
      <c r="DB1" s="1551"/>
      <c r="DC1" s="1551"/>
      <c r="DD1" s="1551"/>
      <c r="DE1" s="1551"/>
      <c r="DF1" s="1551"/>
      <c r="DG1" s="1551"/>
      <c r="DH1" s="1551"/>
      <c r="DI1" s="1551"/>
      <c r="DJ1" s="1551"/>
      <c r="DK1" s="1551"/>
      <c r="DL1" s="1551"/>
      <c r="DM1" s="1551"/>
      <c r="DN1" s="1551"/>
      <c r="DO1" s="1551"/>
      <c r="DP1" s="1551"/>
      <c r="DQ1" s="1551"/>
      <c r="DR1" s="1551"/>
      <c r="DS1" s="1551"/>
      <c r="DT1" s="1551"/>
      <c r="DU1" s="1551"/>
      <c r="DV1" s="1551"/>
      <c r="DW1" s="1551"/>
      <c r="DX1" s="1551"/>
      <c r="DY1" s="1551"/>
      <c r="DZ1" s="1551"/>
      <c r="EA1" s="1551"/>
      <c r="EB1" s="1551"/>
      <c r="EC1" s="1551"/>
      <c r="ED1" s="1551"/>
      <c r="EE1" s="1551"/>
      <c r="EF1" s="1551"/>
      <c r="EG1" s="1551"/>
      <c r="EH1" s="1551"/>
      <c r="EI1" s="1551"/>
      <c r="EJ1" s="1551"/>
      <c r="EK1" s="1551"/>
      <c r="EL1" s="1551"/>
      <c r="EM1" s="1551"/>
      <c r="EN1" s="1551"/>
      <c r="EO1" s="1551"/>
      <c r="EP1" s="1551"/>
      <c r="EQ1" s="1551"/>
      <c r="ER1" s="1551"/>
      <c r="ES1" s="1551"/>
      <c r="ET1" s="1551"/>
      <c r="EU1" s="1551"/>
      <c r="EV1" s="1551"/>
      <c r="EW1" s="1551"/>
      <c r="EX1" s="1551"/>
      <c r="EY1" s="1551"/>
      <c r="EZ1" s="1551"/>
      <c r="FA1" s="1551"/>
      <c r="FB1" s="1551"/>
      <c r="FC1" s="1551"/>
      <c r="FD1" s="1551"/>
      <c r="FE1" s="1551"/>
      <c r="FF1" s="1551"/>
      <c r="FG1" s="1551"/>
      <c r="FH1" s="1551"/>
      <c r="FI1" s="1551"/>
      <c r="FJ1" s="1551"/>
      <c r="FK1" s="1551"/>
      <c r="FL1" s="1551"/>
      <c r="FM1" s="1551"/>
      <c r="FN1" s="1551"/>
      <c r="FO1" s="1551"/>
      <c r="FP1" s="1551"/>
      <c r="FQ1" s="1551"/>
      <c r="FR1" s="1551"/>
      <c r="FS1" s="1551"/>
      <c r="FT1" s="1551"/>
      <c r="FU1" s="1551"/>
      <c r="FV1" s="1551"/>
      <c r="FW1" s="1551"/>
      <c r="FX1" s="1551"/>
      <c r="FY1" s="1551"/>
      <c r="FZ1" s="1551"/>
      <c r="GA1" s="1551"/>
      <c r="GB1" s="1551"/>
      <c r="GC1" s="1551"/>
      <c r="GD1" s="1551"/>
      <c r="GE1" s="1551"/>
      <c r="GF1" s="1551"/>
      <c r="GG1" s="1551"/>
      <c r="GH1" s="1551"/>
      <c r="GI1" s="1551"/>
      <c r="GJ1" s="1551"/>
      <c r="GK1" s="1551"/>
      <c r="GL1" s="1551"/>
      <c r="GM1" s="1551"/>
      <c r="GN1" s="1551"/>
      <c r="GO1" s="1551"/>
      <c r="GP1" s="1551"/>
      <c r="GQ1" s="1551"/>
      <c r="GR1" s="1551"/>
      <c r="GS1" s="1551"/>
      <c r="GT1" s="1551"/>
      <c r="GU1" s="1551"/>
      <c r="GV1" s="1551"/>
      <c r="GW1" s="1551"/>
      <c r="GX1" s="1551"/>
      <c r="GY1" s="1551"/>
      <c r="GZ1" s="1551"/>
      <c r="HA1" s="1551"/>
      <c r="HB1" s="1551"/>
      <c r="HC1" s="1551"/>
      <c r="HD1" s="1551"/>
      <c r="HE1" s="1551"/>
      <c r="HF1" s="1551"/>
      <c r="HG1" s="1550"/>
      <c r="HH1" s="1550"/>
      <c r="HI1" s="1550"/>
      <c r="HJ1" s="1550"/>
      <c r="HK1" s="1550"/>
      <c r="HL1" s="1550"/>
      <c r="HM1" s="1550"/>
      <c r="HN1" s="1550"/>
      <c r="HO1" s="1550"/>
      <c r="HP1" s="1550"/>
      <c r="HQ1" s="1550"/>
      <c r="HR1" s="1550"/>
      <c r="HS1" s="1550"/>
      <c r="HT1" s="1550"/>
      <c r="HU1" s="1550"/>
      <c r="HV1" s="1550"/>
      <c r="HW1" s="1550"/>
      <c r="HX1" s="1550"/>
      <c r="HY1" s="1550"/>
      <c r="HZ1" s="1550"/>
      <c r="IA1" s="1550"/>
      <c r="IB1" s="1550"/>
      <c r="IC1" s="1550"/>
      <c r="ID1" s="1550"/>
      <c r="IE1" s="1550"/>
      <c r="IF1" s="1550"/>
      <c r="IG1" s="1550"/>
      <c r="IH1" s="1550"/>
      <c r="II1" s="1550"/>
      <c r="IJ1" s="1550"/>
      <c r="IK1" s="1550"/>
      <c r="IL1" s="1550"/>
      <c r="IM1" s="1550"/>
      <c r="IN1" s="1550"/>
      <c r="IO1" s="1550"/>
      <c r="IP1" s="1550"/>
      <c r="IQ1" s="1550"/>
      <c r="IR1" s="1550"/>
      <c r="IS1" s="1550"/>
      <c r="IT1" s="1550"/>
      <c r="IU1" s="1550"/>
      <c r="IV1" s="1550"/>
      <c r="IW1" s="1550"/>
      <c r="IX1" s="1550"/>
      <c r="IY1" s="1550"/>
      <c r="IZ1" s="1550"/>
      <c r="JA1" s="1550"/>
      <c r="JB1" s="1550"/>
      <c r="JC1" s="1550"/>
      <c r="JD1" s="1550"/>
      <c r="JE1" s="1550"/>
      <c r="JF1" s="1550"/>
      <c r="JG1" s="1550"/>
      <c r="JH1" s="1550"/>
      <c r="JI1" s="1550"/>
      <c r="JJ1" s="1550"/>
      <c r="JK1" s="1550"/>
      <c r="JL1" s="1550"/>
      <c r="JM1" s="1550"/>
      <c r="JN1" s="1550"/>
      <c r="JO1" s="1550"/>
      <c r="JP1" s="1550"/>
      <c r="JQ1" s="1550"/>
      <c r="JR1" s="1550"/>
    </row>
    <row r="2" customFormat="false" ht="34.5" hidden="false" customHeight="true" outlineLevel="0" collapsed="false">
      <c r="A2" s="1550"/>
      <c r="B2" s="1550"/>
      <c r="C2" s="1552" t="n">
        <f aca="false">A12</f>
        <v>45352</v>
      </c>
      <c r="D2" s="1552"/>
      <c r="E2" s="1552"/>
      <c r="F2" s="1552"/>
      <c r="G2" s="1552"/>
      <c r="H2" s="1552"/>
      <c r="I2" s="1552"/>
      <c r="J2" s="1552"/>
      <c r="K2" s="1552"/>
      <c r="L2" s="1552"/>
      <c r="M2" s="1552"/>
      <c r="N2" s="1552"/>
      <c r="O2" s="1552"/>
      <c r="P2" s="1552"/>
      <c r="Q2" s="1552"/>
      <c r="R2" s="1552"/>
      <c r="S2" s="1552"/>
      <c r="T2" s="1552"/>
      <c r="U2" s="1552"/>
      <c r="V2" s="1552"/>
      <c r="W2" s="1552"/>
      <c r="X2" s="1552"/>
      <c r="Y2" s="1552"/>
      <c r="Z2" s="1552"/>
      <c r="AA2" s="1552"/>
      <c r="AB2" s="1552"/>
      <c r="AC2" s="1552"/>
      <c r="AD2" s="1552"/>
      <c r="AE2" s="1552"/>
      <c r="AF2" s="1552"/>
      <c r="AG2" s="1552"/>
      <c r="AH2" s="1552"/>
      <c r="AI2" s="1552"/>
      <c r="AJ2" s="1552"/>
      <c r="AK2" s="1552"/>
      <c r="AL2" s="1552"/>
      <c r="AM2" s="1552"/>
      <c r="AN2" s="1552"/>
      <c r="AO2" s="1552"/>
      <c r="AP2" s="1552"/>
      <c r="AQ2" s="1552"/>
      <c r="AR2" s="1552"/>
      <c r="AS2" s="1552"/>
      <c r="AT2" s="1552"/>
      <c r="AU2" s="1552"/>
      <c r="AV2" s="1552"/>
      <c r="AW2" s="1552"/>
      <c r="AX2" s="1552"/>
      <c r="AY2" s="1552"/>
      <c r="AZ2" s="1552"/>
      <c r="BA2" s="1552"/>
      <c r="BB2" s="1552"/>
      <c r="BC2" s="1552"/>
      <c r="BD2" s="1552"/>
      <c r="BE2" s="1552"/>
      <c r="BF2" s="1552"/>
      <c r="BG2" s="1552"/>
      <c r="BH2" s="1552"/>
      <c r="BI2" s="1552"/>
      <c r="BJ2" s="1552"/>
      <c r="BK2" s="1552"/>
      <c r="BL2" s="1552"/>
      <c r="BM2" s="1552"/>
      <c r="BN2" s="1552"/>
      <c r="BO2" s="1552"/>
      <c r="BP2" s="1552"/>
      <c r="BQ2" s="1552"/>
      <c r="BR2" s="1552"/>
      <c r="BS2" s="1552"/>
      <c r="BT2" s="1552"/>
      <c r="BU2" s="1552"/>
      <c r="BV2" s="1552"/>
      <c r="BW2" s="1552"/>
      <c r="BX2" s="1552"/>
      <c r="BY2" s="1552"/>
      <c r="BZ2" s="1552"/>
      <c r="CA2" s="1552"/>
      <c r="CB2" s="1552"/>
      <c r="CC2" s="1552"/>
      <c r="CD2" s="1552"/>
      <c r="CE2" s="1552"/>
      <c r="CF2" s="1552"/>
      <c r="CG2" s="1552"/>
      <c r="CH2" s="1552"/>
      <c r="CI2" s="1552"/>
      <c r="CJ2" s="1552"/>
      <c r="CK2" s="1552"/>
      <c r="CL2" s="1552"/>
      <c r="CM2" s="1552"/>
      <c r="CN2" s="1552"/>
      <c r="CO2" s="1552"/>
      <c r="CP2" s="1552"/>
      <c r="CQ2" s="1552"/>
      <c r="CR2" s="1552"/>
      <c r="CS2" s="1552"/>
      <c r="CT2" s="1552"/>
      <c r="CU2" s="1552"/>
      <c r="CV2" s="1552"/>
      <c r="CW2" s="1552"/>
      <c r="CX2" s="1552"/>
      <c r="CY2" s="1552"/>
      <c r="CZ2" s="1552"/>
      <c r="DA2" s="1552"/>
      <c r="DB2" s="1552"/>
      <c r="DC2" s="1552"/>
      <c r="DD2" s="1552"/>
      <c r="DE2" s="1552"/>
      <c r="DF2" s="1552"/>
      <c r="DG2" s="1552"/>
      <c r="DH2" s="1552"/>
      <c r="DI2" s="1552"/>
      <c r="DJ2" s="1552"/>
      <c r="DK2" s="1552"/>
      <c r="DL2" s="1552"/>
      <c r="DM2" s="1552"/>
      <c r="DN2" s="1552"/>
      <c r="DO2" s="1552"/>
      <c r="DP2" s="1552"/>
      <c r="DQ2" s="1552"/>
      <c r="DR2" s="1552"/>
      <c r="DS2" s="1552"/>
      <c r="DT2" s="1552"/>
      <c r="DU2" s="1552"/>
      <c r="DV2" s="1552"/>
      <c r="DW2" s="1552"/>
      <c r="DX2" s="1552"/>
      <c r="DY2" s="1552"/>
      <c r="DZ2" s="1552"/>
      <c r="EA2" s="1552"/>
      <c r="EB2" s="1552"/>
      <c r="EC2" s="1552"/>
      <c r="ED2" s="1552"/>
      <c r="EE2" s="1552"/>
      <c r="EF2" s="1552"/>
      <c r="EG2" s="1552"/>
      <c r="EH2" s="1552"/>
      <c r="EI2" s="1552"/>
      <c r="EJ2" s="1552"/>
      <c r="EK2" s="1552"/>
      <c r="EL2" s="1552"/>
      <c r="EM2" s="1552"/>
      <c r="EN2" s="1552"/>
      <c r="EO2" s="1552"/>
      <c r="EP2" s="1552"/>
      <c r="EQ2" s="1552"/>
      <c r="ER2" s="1552"/>
      <c r="ES2" s="1552"/>
      <c r="ET2" s="1552"/>
      <c r="EU2" s="1552"/>
      <c r="EV2" s="1552"/>
      <c r="EW2" s="1552"/>
      <c r="EX2" s="1552"/>
      <c r="EY2" s="1552"/>
      <c r="EZ2" s="1552"/>
      <c r="FA2" s="1552"/>
      <c r="FB2" s="1552"/>
      <c r="FC2" s="1552"/>
      <c r="FD2" s="1552"/>
      <c r="FE2" s="1552"/>
      <c r="FF2" s="1552"/>
      <c r="FG2" s="1552"/>
      <c r="FH2" s="1552"/>
      <c r="FI2" s="1552"/>
      <c r="FJ2" s="1552"/>
      <c r="FK2" s="1552"/>
      <c r="FL2" s="1552"/>
      <c r="FM2" s="1552"/>
      <c r="FN2" s="1552"/>
      <c r="FO2" s="1552"/>
      <c r="FP2" s="1552"/>
      <c r="FQ2" s="1552"/>
      <c r="FR2" s="1552"/>
      <c r="FS2" s="1552"/>
      <c r="FT2" s="1552"/>
      <c r="FU2" s="1552"/>
      <c r="FV2" s="1552"/>
      <c r="FW2" s="1552"/>
      <c r="FX2" s="1552"/>
      <c r="FY2" s="1552"/>
      <c r="FZ2" s="1552"/>
      <c r="GA2" s="1552"/>
      <c r="GB2" s="1552"/>
      <c r="GC2" s="1552"/>
      <c r="GD2" s="1552"/>
      <c r="GE2" s="1552"/>
      <c r="GF2" s="1552"/>
      <c r="GG2" s="1552"/>
      <c r="GH2" s="1552"/>
      <c r="GI2" s="1552"/>
      <c r="GJ2" s="1552"/>
      <c r="GK2" s="1552"/>
      <c r="GL2" s="1552"/>
      <c r="GM2" s="1552"/>
      <c r="GN2" s="1552"/>
      <c r="GO2" s="1552"/>
      <c r="GP2" s="1552"/>
      <c r="GQ2" s="1552"/>
      <c r="GR2" s="1552"/>
      <c r="GS2" s="1552"/>
      <c r="GT2" s="1552"/>
      <c r="GU2" s="1552"/>
      <c r="GV2" s="1552"/>
      <c r="GW2" s="1552"/>
      <c r="GX2" s="1552"/>
      <c r="GY2" s="1552"/>
      <c r="GZ2" s="1552"/>
      <c r="HA2" s="1552"/>
      <c r="HB2" s="1552"/>
      <c r="HC2" s="1552"/>
      <c r="HD2" s="1553"/>
      <c r="HE2" s="1553"/>
      <c r="HF2" s="1554"/>
      <c r="HG2" s="1550"/>
      <c r="HH2" s="1550"/>
      <c r="HI2" s="1550"/>
      <c r="HJ2" s="1550"/>
      <c r="HK2" s="1550"/>
      <c r="HL2" s="1550"/>
      <c r="HM2" s="1550"/>
      <c r="HN2" s="1550"/>
      <c r="HO2" s="1550"/>
      <c r="HP2" s="1550"/>
      <c r="HQ2" s="1550"/>
      <c r="HR2" s="1550"/>
      <c r="HS2" s="1550"/>
      <c r="HT2" s="1550"/>
      <c r="HU2" s="1550"/>
      <c r="HV2" s="1550"/>
      <c r="HW2" s="1550"/>
      <c r="HX2" s="1550"/>
      <c r="HY2" s="1550"/>
      <c r="HZ2" s="1550"/>
      <c r="IA2" s="1550"/>
      <c r="IB2" s="1550"/>
      <c r="IC2" s="1550"/>
      <c r="ID2" s="1550"/>
      <c r="IE2" s="1550"/>
      <c r="IF2" s="1550"/>
      <c r="IG2" s="1550"/>
      <c r="IH2" s="1550"/>
      <c r="II2" s="1550"/>
      <c r="IJ2" s="1550"/>
      <c r="IK2" s="1550"/>
      <c r="IL2" s="1550"/>
      <c r="IM2" s="1550"/>
      <c r="IN2" s="1550"/>
      <c r="IO2" s="1550"/>
      <c r="IP2" s="1550"/>
      <c r="IQ2" s="1550"/>
      <c r="IR2" s="1550"/>
      <c r="IS2" s="1550"/>
      <c r="IT2" s="1550"/>
      <c r="IU2" s="1550"/>
      <c r="IV2" s="1550"/>
      <c r="IW2" s="1550"/>
      <c r="IX2" s="1550"/>
      <c r="IY2" s="1550"/>
      <c r="IZ2" s="1550"/>
      <c r="JA2" s="1550"/>
      <c r="JB2" s="1550"/>
      <c r="JC2" s="1550"/>
      <c r="JD2" s="1550"/>
      <c r="JE2" s="1550"/>
      <c r="JF2" s="1550"/>
      <c r="JG2" s="1550"/>
      <c r="JH2" s="1550"/>
      <c r="JI2" s="1550"/>
      <c r="JJ2" s="1550"/>
      <c r="JK2" s="1550"/>
      <c r="JL2" s="1550"/>
      <c r="JM2" s="1550"/>
      <c r="JN2" s="1550"/>
      <c r="JO2" s="1550"/>
      <c r="JP2" s="1550"/>
      <c r="JQ2" s="1550"/>
      <c r="JR2" s="1550"/>
    </row>
    <row r="3" customFormat="false" ht="22.5" hidden="false" customHeight="true" outlineLevel="0" collapsed="false">
      <c r="A3" s="1550"/>
      <c r="B3" s="1555"/>
      <c r="C3" s="1556" t="s">
        <v>623</v>
      </c>
      <c r="D3" s="1556"/>
      <c r="E3" s="1556"/>
      <c r="F3" s="1556"/>
      <c r="G3" s="1556"/>
      <c r="H3" s="1556"/>
      <c r="I3" s="1556"/>
      <c r="J3" s="1556"/>
      <c r="K3" s="1556"/>
      <c r="L3" s="1556"/>
      <c r="M3" s="1556"/>
      <c r="N3" s="1556"/>
      <c r="O3" s="1556"/>
      <c r="P3" s="1556"/>
      <c r="Q3" s="1556"/>
      <c r="R3" s="1556"/>
      <c r="S3" s="1556"/>
      <c r="T3" s="1556"/>
      <c r="U3" s="1556"/>
      <c r="V3" s="1556"/>
      <c r="W3" s="1556"/>
      <c r="X3" s="1556"/>
      <c r="Y3" s="1556"/>
      <c r="Z3" s="1556"/>
      <c r="AA3" s="1556"/>
      <c r="AB3" s="1556"/>
      <c r="AC3" s="1556"/>
      <c r="AD3" s="1556"/>
      <c r="AE3" s="1556"/>
      <c r="AF3" s="1556"/>
      <c r="AG3" s="1556"/>
      <c r="AH3" s="1556"/>
      <c r="AI3" s="1556"/>
      <c r="AJ3" s="1556"/>
      <c r="AK3" s="1556"/>
      <c r="AL3" s="1556"/>
      <c r="AM3" s="1556"/>
      <c r="AN3" s="1556"/>
      <c r="AO3" s="1556"/>
      <c r="AP3" s="1556"/>
      <c r="AQ3" s="1556"/>
      <c r="AR3" s="1556"/>
      <c r="AS3" s="1556"/>
      <c r="AT3" s="1556"/>
      <c r="AU3" s="1556"/>
      <c r="AV3" s="1556"/>
      <c r="AW3" s="1556"/>
      <c r="AX3" s="1556"/>
      <c r="AY3" s="1556"/>
      <c r="AZ3" s="1556"/>
      <c r="BA3" s="1556"/>
      <c r="BB3" s="1556"/>
      <c r="BC3" s="1556"/>
      <c r="BD3" s="1556"/>
      <c r="BE3" s="1556"/>
      <c r="BF3" s="1556"/>
      <c r="BG3" s="1556"/>
      <c r="BH3" s="1556"/>
      <c r="BI3" s="1556"/>
      <c r="BJ3" s="1556"/>
      <c r="BK3" s="1556"/>
      <c r="BL3" s="1556"/>
      <c r="BM3" s="1556"/>
      <c r="BN3" s="1556"/>
      <c r="BO3" s="1556"/>
      <c r="BP3" s="1556"/>
      <c r="BQ3" s="1556"/>
      <c r="BR3" s="1556"/>
      <c r="BS3" s="1556"/>
      <c r="BT3" s="1556"/>
      <c r="BU3" s="1556"/>
      <c r="BV3" s="1556"/>
      <c r="BW3" s="1556"/>
      <c r="BX3" s="1556"/>
      <c r="BY3" s="1556"/>
      <c r="BZ3" s="1556"/>
      <c r="CA3" s="1556"/>
      <c r="CB3" s="1556"/>
      <c r="CC3" s="1556"/>
      <c r="CD3" s="1556"/>
      <c r="CE3" s="1556"/>
      <c r="CF3" s="1556"/>
      <c r="CG3" s="1556"/>
      <c r="CH3" s="1556"/>
      <c r="CI3" s="1556"/>
      <c r="CJ3" s="1556"/>
      <c r="CK3" s="1556"/>
      <c r="CL3" s="1556"/>
      <c r="CM3" s="1556"/>
      <c r="CN3" s="1557"/>
      <c r="CO3" s="1550"/>
      <c r="CP3" s="1550"/>
      <c r="CQ3" s="1550"/>
      <c r="CR3" s="1550"/>
      <c r="CS3" s="1550"/>
      <c r="CT3" s="1550"/>
      <c r="CU3" s="1550"/>
      <c r="CV3" s="1550"/>
      <c r="CW3" s="1550"/>
      <c r="CX3" s="1550"/>
      <c r="CY3" s="1550"/>
      <c r="CZ3" s="1550"/>
      <c r="DA3" s="1550"/>
      <c r="DB3" s="1550"/>
      <c r="DC3" s="1550"/>
      <c r="DD3" s="1550"/>
      <c r="DE3" s="1550"/>
      <c r="DF3" s="1550"/>
      <c r="DG3" s="1550"/>
      <c r="DH3" s="1550"/>
      <c r="DI3" s="1550"/>
      <c r="DJ3" s="1550"/>
      <c r="DK3" s="1550"/>
      <c r="DL3" s="1550"/>
      <c r="DM3" s="1550"/>
      <c r="DN3" s="1550"/>
      <c r="DO3" s="1550"/>
      <c r="DP3" s="1550"/>
      <c r="DQ3" s="1550"/>
      <c r="DR3" s="1550"/>
      <c r="DS3" s="1550"/>
      <c r="DT3" s="1550"/>
      <c r="DU3" s="1550"/>
      <c r="DV3" s="1550"/>
      <c r="DW3" s="1550"/>
      <c r="DX3" s="1550"/>
      <c r="DY3" s="1550"/>
      <c r="DZ3" s="1550"/>
      <c r="EA3" s="1550"/>
      <c r="EB3" s="1550"/>
      <c r="EC3" s="1550"/>
      <c r="ED3" s="1550"/>
      <c r="EE3" s="1550"/>
      <c r="EF3" s="1550"/>
      <c r="EG3" s="1550"/>
      <c r="EH3" s="1550"/>
      <c r="EI3" s="1550"/>
      <c r="EJ3" s="1550"/>
      <c r="EK3" s="1550"/>
      <c r="EL3" s="1550"/>
      <c r="EM3" s="1550"/>
      <c r="EN3" s="1550"/>
      <c r="EO3" s="1550"/>
      <c r="EP3" s="1550"/>
      <c r="EQ3" s="1550"/>
      <c r="ER3" s="1550"/>
      <c r="ES3" s="1550"/>
      <c r="ET3" s="1550"/>
      <c r="EU3" s="1550"/>
      <c r="EV3" s="1550"/>
      <c r="EW3" s="1550"/>
      <c r="EX3" s="1550"/>
      <c r="EY3" s="1550"/>
      <c r="EZ3" s="1550"/>
      <c r="FA3" s="1550"/>
      <c r="FB3" s="1550"/>
      <c r="FC3" s="1550"/>
      <c r="FD3" s="1550"/>
      <c r="FE3" s="1550"/>
      <c r="FF3" s="1550"/>
      <c r="FG3" s="1550"/>
      <c r="FH3" s="1550"/>
      <c r="FI3" s="1550"/>
      <c r="FJ3" s="1550"/>
      <c r="FK3" s="1550"/>
      <c r="FL3" s="1550"/>
      <c r="FM3" s="1550"/>
      <c r="FN3" s="1550"/>
      <c r="FO3" s="1550"/>
      <c r="FP3" s="1550"/>
      <c r="FQ3" s="1550"/>
      <c r="FR3" s="1550"/>
      <c r="FS3" s="1550"/>
      <c r="FT3" s="1550"/>
      <c r="FU3" s="1550"/>
      <c r="FV3" s="1550"/>
      <c r="FW3" s="1550"/>
      <c r="FX3" s="1550"/>
      <c r="FY3" s="1550"/>
      <c r="FZ3" s="1550"/>
      <c r="GA3" s="1550"/>
      <c r="GB3" s="1550"/>
      <c r="GC3" s="1550"/>
      <c r="GD3" s="1550"/>
      <c r="GE3" s="1550"/>
      <c r="GF3" s="1550"/>
      <c r="GG3" s="1550"/>
      <c r="GH3" s="1550"/>
      <c r="GI3" s="1550"/>
      <c r="GJ3" s="1550"/>
      <c r="GK3" s="1550"/>
      <c r="GL3" s="1550"/>
      <c r="GM3" s="1550"/>
      <c r="GN3" s="1550"/>
      <c r="GO3" s="1550"/>
      <c r="GP3" s="1550"/>
      <c r="GQ3" s="1550"/>
      <c r="GR3" s="1550"/>
      <c r="GS3" s="1550"/>
      <c r="GT3" s="1550"/>
      <c r="GU3" s="1550"/>
      <c r="GV3" s="1550"/>
      <c r="GW3" s="1550"/>
      <c r="GX3" s="1550"/>
      <c r="GY3" s="1550"/>
      <c r="GZ3" s="1550"/>
      <c r="HA3" s="1550"/>
      <c r="HB3" s="1550"/>
      <c r="HC3" s="1550"/>
      <c r="HD3" s="1558" t="n">
        <f aca="false">HF3-HE3</f>
        <v>38.03</v>
      </c>
      <c r="HE3" s="1558" t="n">
        <f aca="false">'03.24 НГДП по датам'!BB3</f>
        <v>11.97</v>
      </c>
      <c r="HF3" s="1559" t="n">
        <v>50</v>
      </c>
      <c r="HG3" s="1550"/>
      <c r="HH3" s="1550"/>
      <c r="HI3" s="1550"/>
      <c r="HJ3" s="1550"/>
      <c r="HK3" s="1550"/>
      <c r="HL3" s="1550"/>
      <c r="HM3" s="1550"/>
      <c r="HN3" s="1550"/>
      <c r="HO3" s="1550"/>
      <c r="HP3" s="1550"/>
      <c r="HQ3" s="1550"/>
      <c r="HR3" s="1550"/>
      <c r="HS3" s="1550"/>
      <c r="HT3" s="1550"/>
      <c r="HU3" s="1550"/>
      <c r="HV3" s="1550"/>
      <c r="HW3" s="1550"/>
      <c r="HX3" s="1550"/>
      <c r="HY3" s="1550"/>
      <c r="HZ3" s="1550"/>
      <c r="IA3" s="1550"/>
      <c r="IB3" s="1550"/>
      <c r="IC3" s="1550"/>
      <c r="ID3" s="1550"/>
      <c r="IE3" s="1550"/>
      <c r="IF3" s="1550"/>
      <c r="IG3" s="1550"/>
      <c r="IH3" s="1550"/>
      <c r="II3" s="1550"/>
      <c r="IJ3" s="1550"/>
      <c r="IK3" s="1550"/>
      <c r="IL3" s="1550"/>
      <c r="IM3" s="1550"/>
      <c r="IN3" s="1550"/>
      <c r="IO3" s="1550"/>
      <c r="IP3" s="1550"/>
      <c r="IQ3" s="1550"/>
      <c r="IR3" s="1550"/>
      <c r="IS3" s="1550"/>
      <c r="IT3" s="1550"/>
      <c r="IU3" s="1550"/>
      <c r="IV3" s="1550"/>
      <c r="IW3" s="1550"/>
      <c r="IX3" s="1550"/>
      <c r="IY3" s="1550"/>
      <c r="IZ3" s="1550"/>
      <c r="JA3" s="1550"/>
      <c r="JB3" s="1550"/>
      <c r="JC3" s="1550"/>
      <c r="JD3" s="1550"/>
      <c r="JE3" s="1550"/>
      <c r="JF3" s="1550"/>
      <c r="JG3" s="1550"/>
      <c r="JH3" s="1550"/>
      <c r="JI3" s="1550"/>
      <c r="JJ3" s="1550"/>
      <c r="JK3" s="1550"/>
      <c r="JL3" s="1550"/>
      <c r="JM3" s="1560" t="s">
        <v>624</v>
      </c>
      <c r="JN3" s="1560"/>
      <c r="JO3" s="1560"/>
      <c r="JP3" s="1561" t="n">
        <v>200</v>
      </c>
      <c r="JQ3" s="1561"/>
      <c r="JR3" s="1561"/>
    </row>
    <row r="4" customFormat="false" ht="20.25" hidden="false" customHeight="true" outlineLevel="0" collapsed="false">
      <c r="A4" s="1562" t="s">
        <v>520</v>
      </c>
      <c r="B4" s="1562"/>
      <c r="C4" s="1563" t="s">
        <v>625</v>
      </c>
      <c r="D4" s="1563"/>
      <c r="E4" s="1563"/>
      <c r="F4" s="1563"/>
      <c r="G4" s="1563"/>
      <c r="H4" s="1563"/>
      <c r="I4" s="1563"/>
      <c r="J4" s="1563"/>
      <c r="K4" s="1563"/>
      <c r="L4" s="1563"/>
      <c r="M4" s="1563"/>
      <c r="N4" s="1563"/>
      <c r="O4" s="1563"/>
      <c r="P4" s="1563"/>
      <c r="Q4" s="1563"/>
      <c r="R4" s="1563"/>
      <c r="S4" s="1563"/>
      <c r="T4" s="1563"/>
      <c r="U4" s="1563"/>
      <c r="V4" s="1563"/>
      <c r="W4" s="1563"/>
      <c r="X4" s="1563"/>
      <c r="Y4" s="1563"/>
      <c r="Z4" s="1563"/>
      <c r="AA4" s="1563"/>
      <c r="AB4" s="1563"/>
      <c r="AC4" s="1563"/>
      <c r="AD4" s="1563"/>
      <c r="AE4" s="1563"/>
      <c r="AF4" s="1563"/>
      <c r="AG4" s="1563"/>
      <c r="AH4" s="1563"/>
      <c r="AI4" s="1563"/>
      <c r="AJ4" s="1563"/>
      <c r="AK4" s="1563"/>
      <c r="AL4" s="1563"/>
      <c r="AM4" s="1563"/>
      <c r="AN4" s="1563"/>
      <c r="AO4" s="1563"/>
      <c r="AP4" s="1563"/>
      <c r="AQ4" s="1563"/>
      <c r="AR4" s="1563"/>
      <c r="AS4" s="1563"/>
      <c r="AT4" s="1563"/>
      <c r="AU4" s="1563"/>
      <c r="AV4" s="1563"/>
      <c r="AW4" s="1563"/>
      <c r="AX4" s="1563"/>
      <c r="AY4" s="1563"/>
      <c r="AZ4" s="1563"/>
      <c r="BA4" s="1563"/>
      <c r="BB4" s="1563"/>
      <c r="BC4" s="1563"/>
      <c r="BD4" s="1563"/>
      <c r="BE4" s="1563"/>
      <c r="BF4" s="1563"/>
      <c r="BG4" s="1563"/>
      <c r="BH4" s="1563"/>
      <c r="BI4" s="1563"/>
      <c r="BJ4" s="1563"/>
      <c r="BK4" s="1563"/>
      <c r="BL4" s="1563"/>
      <c r="BM4" s="1563"/>
      <c r="BN4" s="1563"/>
      <c r="BO4" s="1563"/>
      <c r="BP4" s="1563"/>
      <c r="BQ4" s="1563"/>
      <c r="BR4" s="1563"/>
      <c r="BS4" s="1563"/>
      <c r="BT4" s="1563"/>
      <c r="BU4" s="1563"/>
      <c r="BV4" s="1563"/>
      <c r="BW4" s="1563"/>
      <c r="BX4" s="1563"/>
      <c r="BY4" s="1563"/>
      <c r="BZ4" s="1563"/>
      <c r="CA4" s="1563"/>
      <c r="CB4" s="1563"/>
      <c r="CC4" s="1563"/>
      <c r="CD4" s="1563"/>
      <c r="CE4" s="1563"/>
      <c r="CF4" s="1563"/>
      <c r="CG4" s="1563"/>
      <c r="CH4" s="1563"/>
      <c r="CI4" s="1563"/>
      <c r="CJ4" s="1563"/>
      <c r="CK4" s="1563"/>
      <c r="CL4" s="1563"/>
      <c r="CM4" s="1563"/>
      <c r="CN4" s="1563"/>
      <c r="CO4" s="1563"/>
      <c r="CP4" s="1563"/>
      <c r="CQ4" s="1563"/>
      <c r="CR4" s="1563"/>
      <c r="CS4" s="1563"/>
      <c r="CT4" s="1563"/>
      <c r="CU4" s="1563"/>
      <c r="CV4" s="1563"/>
      <c r="CW4" s="1563"/>
      <c r="CX4" s="1563"/>
      <c r="CY4" s="1563"/>
      <c r="CZ4" s="1563"/>
      <c r="DA4" s="1563"/>
      <c r="DB4" s="1563"/>
      <c r="DC4" s="1563"/>
      <c r="DD4" s="1563"/>
      <c r="DE4" s="1563"/>
      <c r="DF4" s="1563"/>
      <c r="DG4" s="1563"/>
      <c r="DH4" s="1563"/>
      <c r="DI4" s="1563"/>
      <c r="DJ4" s="1563"/>
      <c r="DK4" s="1563"/>
      <c r="DL4" s="1563"/>
      <c r="DM4" s="1563"/>
      <c r="DN4" s="1563"/>
      <c r="DO4" s="1563"/>
      <c r="DP4" s="1563"/>
      <c r="DQ4" s="1563"/>
      <c r="DR4" s="1563"/>
      <c r="DS4" s="1563"/>
      <c r="DT4" s="1563"/>
      <c r="DU4" s="1563"/>
      <c r="DV4" s="1563"/>
      <c r="DW4" s="1563"/>
      <c r="DX4" s="1563"/>
      <c r="DY4" s="1563"/>
      <c r="DZ4" s="1563"/>
      <c r="EA4" s="1563"/>
      <c r="EB4" s="1563"/>
      <c r="EC4" s="1563"/>
      <c r="ED4" s="1563"/>
      <c r="EE4" s="1563"/>
      <c r="EF4" s="1563"/>
      <c r="EG4" s="1563"/>
      <c r="EH4" s="1563"/>
      <c r="EI4" s="1563"/>
      <c r="EJ4" s="1563"/>
      <c r="EK4" s="1563"/>
      <c r="EL4" s="1563"/>
      <c r="EM4" s="1563"/>
      <c r="EN4" s="1563"/>
      <c r="EO4" s="1563"/>
      <c r="EP4" s="1563"/>
      <c r="EQ4" s="1563"/>
      <c r="ER4" s="1563"/>
      <c r="ES4" s="1563"/>
      <c r="ET4" s="1563"/>
      <c r="EU4" s="1563"/>
      <c r="EV4" s="1563"/>
      <c r="EW4" s="1563"/>
      <c r="EX4" s="1563"/>
      <c r="EY4" s="1563"/>
      <c r="EZ4" s="1563"/>
      <c r="FA4" s="1563"/>
      <c r="FB4" s="1563"/>
      <c r="FC4" s="1563"/>
      <c r="FD4" s="1563"/>
      <c r="FE4" s="1563"/>
      <c r="FF4" s="1563"/>
      <c r="FG4" s="1563"/>
      <c r="FH4" s="1563"/>
      <c r="FI4" s="1563"/>
      <c r="FJ4" s="1563"/>
      <c r="FK4" s="1563"/>
      <c r="FL4" s="1563"/>
      <c r="FM4" s="1563"/>
      <c r="FN4" s="1563"/>
      <c r="FO4" s="1563"/>
      <c r="FP4" s="1563"/>
      <c r="FQ4" s="1563"/>
      <c r="FR4" s="1563"/>
      <c r="FS4" s="1563"/>
      <c r="FT4" s="1563"/>
      <c r="FU4" s="1563"/>
      <c r="FV4" s="1563"/>
      <c r="FW4" s="1563"/>
      <c r="FX4" s="1563"/>
      <c r="FY4" s="1563"/>
      <c r="FZ4" s="1563"/>
      <c r="GA4" s="1563"/>
      <c r="GB4" s="1563"/>
      <c r="GC4" s="1563"/>
      <c r="GD4" s="1563"/>
      <c r="GE4" s="1563"/>
      <c r="GF4" s="1563"/>
      <c r="GG4" s="1563"/>
      <c r="GH4" s="1563"/>
      <c r="GI4" s="1563"/>
      <c r="GJ4" s="1563"/>
      <c r="GK4" s="1563"/>
      <c r="GL4" s="1563"/>
      <c r="GM4" s="1563"/>
      <c r="GN4" s="1563"/>
      <c r="GO4" s="1563"/>
      <c r="GP4" s="1563"/>
      <c r="GQ4" s="1563"/>
      <c r="GR4" s="1563"/>
      <c r="GS4" s="1563"/>
      <c r="GT4" s="1563"/>
      <c r="GU4" s="1563"/>
      <c r="GV4" s="1563"/>
      <c r="GW4" s="1563"/>
      <c r="GX4" s="1563"/>
      <c r="GY4" s="1563"/>
      <c r="GZ4" s="1563"/>
      <c r="HA4" s="1563"/>
      <c r="HB4" s="1563"/>
      <c r="HC4" s="1563"/>
      <c r="HD4" s="1564" t="s">
        <v>626</v>
      </c>
      <c r="HE4" s="1564"/>
      <c r="HF4" s="1564"/>
      <c r="HG4" s="1564"/>
      <c r="HH4" s="1564"/>
      <c r="HI4" s="1564"/>
      <c r="HJ4" s="1564"/>
      <c r="HK4" s="1564"/>
      <c r="HL4" s="1564"/>
      <c r="HM4" s="1564"/>
      <c r="HN4" s="1564"/>
      <c r="HO4" s="1564"/>
      <c r="HP4" s="1564"/>
      <c r="HQ4" s="1564"/>
      <c r="HR4" s="1564"/>
      <c r="HS4" s="1564"/>
      <c r="HT4" s="1564"/>
      <c r="HU4" s="1564"/>
      <c r="HV4" s="1564"/>
      <c r="HW4" s="1564"/>
      <c r="HX4" s="1564"/>
      <c r="HY4" s="1564"/>
      <c r="HZ4" s="1564"/>
      <c r="IA4" s="1564"/>
      <c r="IB4" s="1564"/>
      <c r="IC4" s="1564"/>
      <c r="ID4" s="1564"/>
      <c r="IE4" s="1564"/>
      <c r="IF4" s="1564"/>
      <c r="IG4" s="1564"/>
      <c r="IH4" s="1564"/>
      <c r="II4" s="1564"/>
      <c r="IJ4" s="1564"/>
      <c r="IK4" s="1564"/>
      <c r="IL4" s="1564"/>
      <c r="IM4" s="1564"/>
      <c r="IN4" s="1564"/>
      <c r="IO4" s="1564"/>
      <c r="IP4" s="1564"/>
      <c r="IQ4" s="1564"/>
      <c r="IR4" s="1564"/>
      <c r="IS4" s="1564"/>
      <c r="IT4" s="1564"/>
      <c r="IU4" s="1564"/>
      <c r="IV4" s="1564"/>
      <c r="IW4" s="1564"/>
      <c r="IX4" s="1564"/>
      <c r="IY4" s="1564"/>
      <c r="IZ4" s="1564"/>
      <c r="JA4" s="1564"/>
      <c r="JB4" s="1564"/>
      <c r="JC4" s="1564"/>
      <c r="JD4" s="1564"/>
      <c r="JE4" s="1564"/>
      <c r="JF4" s="1564"/>
      <c r="JG4" s="1564"/>
      <c r="JH4" s="1564"/>
      <c r="JI4" s="1564"/>
      <c r="JJ4" s="1564"/>
      <c r="JK4" s="1564"/>
      <c r="JL4" s="1564"/>
      <c r="JM4" s="1565" t="e">
        <f aca="false">'03.24'!I6</f>
        <v>#VALUE!</v>
      </c>
      <c r="JN4" s="1565"/>
      <c r="JO4" s="1565"/>
      <c r="JP4" s="0" t="n">
        <f aca="false">'02.24 по датам'!JP134-JP3</f>
        <v>652.705</v>
      </c>
      <c r="JQ4" s="1565"/>
      <c r="JR4" s="1565"/>
    </row>
    <row r="5" customFormat="false" ht="18.75" hidden="false" customHeight="true" outlineLevel="0" collapsed="false">
      <c r="A5" s="1566" t="s">
        <v>627</v>
      </c>
      <c r="B5" s="1567" t="s">
        <v>3</v>
      </c>
      <c r="C5" s="1568" t="s">
        <v>628</v>
      </c>
      <c r="D5" s="1568"/>
      <c r="E5" s="1568"/>
      <c r="F5" s="1568"/>
      <c r="G5" s="1568"/>
      <c r="H5" s="1568"/>
      <c r="I5" s="1568"/>
      <c r="J5" s="1568"/>
      <c r="K5" s="1568"/>
      <c r="L5" s="1568"/>
      <c r="M5" s="1568"/>
      <c r="N5" s="1568"/>
      <c r="O5" s="1568"/>
      <c r="P5" s="1568"/>
      <c r="Q5" s="1568"/>
      <c r="R5" s="1568"/>
      <c r="S5" s="1568"/>
      <c r="T5" s="1568"/>
      <c r="U5" s="1568"/>
      <c r="V5" s="1568"/>
      <c r="W5" s="1568"/>
      <c r="X5" s="1568"/>
      <c r="Y5" s="1568"/>
      <c r="Z5" s="1568"/>
      <c r="AA5" s="1568"/>
      <c r="AB5" s="1568"/>
      <c r="AC5" s="1568"/>
      <c r="AD5" s="1568"/>
      <c r="AE5" s="1568"/>
      <c r="AF5" s="1568"/>
      <c r="AG5" s="1568"/>
      <c r="AH5" s="1568"/>
      <c r="AI5" s="1568"/>
      <c r="AJ5" s="1568"/>
      <c r="AK5" s="1568"/>
      <c r="AL5" s="1568"/>
      <c r="AM5" s="1568"/>
      <c r="AN5" s="1568"/>
      <c r="AO5" s="1568"/>
      <c r="AP5" s="1568"/>
      <c r="AQ5" s="1568"/>
      <c r="AR5" s="1568"/>
      <c r="AS5" s="1568"/>
      <c r="AT5" s="1568"/>
      <c r="AU5" s="1568"/>
      <c r="AV5" s="1568"/>
      <c r="AW5" s="1568"/>
      <c r="AX5" s="1568"/>
      <c r="AY5" s="1568"/>
      <c r="AZ5" s="1568"/>
      <c r="BA5" s="1568"/>
      <c r="BB5" s="1568"/>
      <c r="BC5" s="1568"/>
      <c r="BD5" s="1568"/>
      <c r="BE5" s="1568"/>
      <c r="BF5" s="1568"/>
      <c r="BG5" s="1568"/>
      <c r="BH5" s="1568"/>
      <c r="BI5" s="1568"/>
      <c r="BJ5" s="1568"/>
      <c r="BK5" s="1568"/>
      <c r="BL5" s="1568"/>
      <c r="BM5" s="1568"/>
      <c r="BN5" s="1568"/>
      <c r="BO5" s="1568"/>
      <c r="BP5" s="1568"/>
      <c r="BQ5" s="1568"/>
      <c r="BR5" s="1568"/>
      <c r="BS5" s="1568"/>
      <c r="BT5" s="1568"/>
      <c r="BU5" s="1568"/>
      <c r="BV5" s="1568"/>
      <c r="BW5" s="1568"/>
      <c r="BX5" s="1568"/>
      <c r="BY5" s="1568"/>
      <c r="BZ5" s="1568"/>
      <c r="CA5" s="1568"/>
      <c r="CB5" s="1568"/>
      <c r="CC5" s="1568"/>
      <c r="CD5" s="1568"/>
      <c r="CE5" s="1568"/>
      <c r="CF5" s="1568"/>
      <c r="CG5" s="1568"/>
      <c r="CH5" s="1568"/>
      <c r="CI5" s="1568"/>
      <c r="CJ5" s="1568"/>
      <c r="CK5" s="1568"/>
      <c r="CL5" s="1568"/>
      <c r="CM5" s="1568"/>
      <c r="CN5" s="1568"/>
      <c r="CO5" s="1568"/>
      <c r="CP5" s="1569" t="s">
        <v>629</v>
      </c>
      <c r="CQ5" s="1570" t="s">
        <v>23</v>
      </c>
      <c r="CR5" s="1570"/>
      <c r="CS5" s="1570"/>
      <c r="CT5" s="1570"/>
      <c r="CU5" s="1570"/>
      <c r="CV5" s="1570"/>
      <c r="CW5" s="1570"/>
      <c r="CX5" s="1570"/>
      <c r="CY5" s="1570"/>
      <c r="CZ5" s="1570"/>
      <c r="DA5" s="1570"/>
      <c r="DB5" s="1570"/>
      <c r="DC5" s="1570"/>
      <c r="DD5" s="1570"/>
      <c r="DE5" s="1570"/>
      <c r="DF5" s="1570"/>
      <c r="DG5" s="1570"/>
      <c r="DH5" s="1571" t="s">
        <v>629</v>
      </c>
      <c r="DI5" s="1570" t="s">
        <v>25</v>
      </c>
      <c r="DJ5" s="1570"/>
      <c r="DK5" s="1570"/>
      <c r="DL5" s="1570"/>
      <c r="DM5" s="1570"/>
      <c r="DN5" s="1570"/>
      <c r="DO5" s="1570"/>
      <c r="DP5" s="1570"/>
      <c r="DQ5" s="1570"/>
      <c r="DR5" s="1570"/>
      <c r="DS5" s="1570"/>
      <c r="DT5" s="1570"/>
      <c r="DU5" s="1570"/>
      <c r="DV5" s="1570"/>
      <c r="DW5" s="1570"/>
      <c r="DX5" s="1570"/>
      <c r="DY5" s="1570"/>
      <c r="DZ5" s="1571" t="s">
        <v>629</v>
      </c>
      <c r="EA5" s="1570" t="s">
        <v>630</v>
      </c>
      <c r="EB5" s="1570"/>
      <c r="EC5" s="1570"/>
      <c r="ED5" s="1570"/>
      <c r="EE5" s="1570"/>
      <c r="EF5" s="1570"/>
      <c r="EG5" s="1570"/>
      <c r="EH5" s="1570"/>
      <c r="EI5" s="1570"/>
      <c r="EJ5" s="1570"/>
      <c r="EK5" s="1570"/>
      <c r="EL5" s="1570"/>
      <c r="EM5" s="1570"/>
      <c r="EN5" s="1570"/>
      <c r="EO5" s="1570"/>
      <c r="EP5" s="1570"/>
      <c r="EQ5" s="1570"/>
      <c r="ER5" s="1570"/>
      <c r="ES5" s="1570"/>
      <c r="ET5" s="1570"/>
      <c r="EU5" s="1570"/>
      <c r="EV5" s="1570"/>
      <c r="EW5" s="1570"/>
      <c r="EX5" s="1570"/>
      <c r="EY5" s="1570"/>
      <c r="EZ5" s="1570"/>
      <c r="FA5" s="1570"/>
      <c r="FB5" s="1570"/>
      <c r="FC5" s="1570"/>
      <c r="FD5" s="1571" t="s">
        <v>629</v>
      </c>
      <c r="FE5" s="1572" t="s">
        <v>631</v>
      </c>
      <c r="FF5" s="1572"/>
      <c r="FG5" s="1572"/>
      <c r="FH5" s="1572"/>
      <c r="FI5" s="1572"/>
      <c r="FJ5" s="1572"/>
      <c r="FK5" s="1572"/>
      <c r="FL5" s="1572"/>
      <c r="FM5" s="1572"/>
      <c r="FN5" s="1572"/>
      <c r="FO5" s="1572"/>
      <c r="FP5" s="1572"/>
      <c r="FQ5" s="1572"/>
      <c r="FR5" s="1572"/>
      <c r="FS5" s="1571" t="s">
        <v>629</v>
      </c>
      <c r="FT5" s="1573" t="s">
        <v>632</v>
      </c>
      <c r="FU5" s="1573"/>
      <c r="FV5" s="1573"/>
      <c r="FW5" s="1573"/>
      <c r="FX5" s="1573"/>
      <c r="FY5" s="1573"/>
      <c r="FZ5" s="1573"/>
      <c r="GA5" s="1573"/>
      <c r="GB5" s="1573"/>
      <c r="GC5" s="1573"/>
      <c r="GD5" s="1573"/>
      <c r="GE5" s="1573"/>
      <c r="GF5" s="1573"/>
      <c r="GG5" s="1573"/>
      <c r="GH5" s="1573"/>
      <c r="GI5" s="1573"/>
      <c r="GJ5" s="1573"/>
      <c r="GK5" s="1573"/>
      <c r="GL5" s="1573"/>
      <c r="GM5" s="1573"/>
      <c r="GN5" s="1573"/>
      <c r="GO5" s="1573"/>
      <c r="GP5" s="1573"/>
      <c r="GQ5" s="1573"/>
      <c r="GR5" s="1573"/>
      <c r="GS5" s="1573"/>
      <c r="GT5" s="1573"/>
      <c r="GU5" s="1573"/>
      <c r="GV5" s="1573"/>
      <c r="GW5" s="1573"/>
      <c r="GX5" s="1573"/>
      <c r="GY5" s="1574" t="s">
        <v>633</v>
      </c>
      <c r="GZ5" s="1575" t="s">
        <v>59</v>
      </c>
      <c r="HA5" s="1575"/>
      <c r="HB5" s="1575"/>
      <c r="HC5" s="1575"/>
      <c r="HD5" s="1576" t="s">
        <v>634</v>
      </c>
      <c r="HE5" s="1577" t="s">
        <v>635</v>
      </c>
      <c r="HF5" s="1576" t="s">
        <v>636</v>
      </c>
      <c r="HG5" s="1574" t="s">
        <v>637</v>
      </c>
      <c r="HH5" s="1574"/>
      <c r="HI5" s="1574"/>
      <c r="HJ5" s="1574"/>
      <c r="HK5" s="1574"/>
      <c r="HL5" s="1574"/>
      <c r="HM5" s="1574"/>
      <c r="HN5" s="1574"/>
      <c r="HO5" s="1574"/>
      <c r="HP5" s="1574"/>
      <c r="HQ5" s="1574"/>
      <c r="HR5" s="1574"/>
      <c r="HS5" s="1574"/>
      <c r="HT5" s="1574"/>
      <c r="HU5" s="1574"/>
      <c r="HV5" s="1574"/>
      <c r="HW5" s="1574"/>
      <c r="HX5" s="1574"/>
      <c r="HY5" s="1574"/>
      <c r="HZ5" s="1574"/>
      <c r="IA5" s="1574"/>
      <c r="IB5" s="1574"/>
      <c r="IC5" s="1574"/>
      <c r="ID5" s="1574"/>
      <c r="IE5" s="1574" t="s">
        <v>638</v>
      </c>
      <c r="IF5" s="1578" t="s">
        <v>639</v>
      </c>
      <c r="IG5" s="1578"/>
      <c r="IH5" s="1578"/>
      <c r="II5" s="1578"/>
      <c r="IJ5" s="1578"/>
      <c r="IK5" s="1578"/>
      <c r="IL5" s="1578" t="s">
        <v>640</v>
      </c>
      <c r="IM5" s="1574" t="s">
        <v>34</v>
      </c>
      <c r="IN5" s="1574"/>
      <c r="IO5" s="1574"/>
      <c r="IP5" s="1574"/>
      <c r="IQ5" s="1574"/>
      <c r="IR5" s="1574"/>
      <c r="IS5" s="1574"/>
      <c r="IT5" s="1574"/>
      <c r="IU5" s="1574"/>
      <c r="IV5" s="1574"/>
      <c r="IW5" s="1574"/>
      <c r="IX5" s="1574"/>
      <c r="IY5" s="1574"/>
      <c r="IZ5" s="1574"/>
      <c r="JA5" s="1574" t="s">
        <v>641</v>
      </c>
      <c r="JB5" s="1579" t="s">
        <v>57</v>
      </c>
      <c r="JC5" s="1579"/>
      <c r="JD5" s="1579"/>
      <c r="JE5" s="1579"/>
      <c r="JF5" s="1580" t="s">
        <v>642</v>
      </c>
      <c r="JG5" s="1574" t="s">
        <v>597</v>
      </c>
      <c r="JH5" s="1574"/>
      <c r="JI5" s="1574"/>
      <c r="JJ5" s="1574"/>
      <c r="JK5" s="1574"/>
      <c r="JL5" s="1574"/>
      <c r="JM5" s="1574" t="s">
        <v>643</v>
      </c>
      <c r="JN5" s="1574" t="s">
        <v>644</v>
      </c>
      <c r="JO5" s="1577" t="s">
        <v>645</v>
      </c>
      <c r="JP5" s="1574" t="s">
        <v>646</v>
      </c>
      <c r="JQ5" s="1574" t="s">
        <v>647</v>
      </c>
      <c r="JR5" s="1577" t="s">
        <v>648</v>
      </c>
    </row>
    <row r="6" customFormat="false" ht="14.25" hidden="false" customHeight="true" outlineLevel="0" collapsed="false">
      <c r="A6" s="1566"/>
      <c r="B6" s="1567"/>
      <c r="C6" s="1581" t="s">
        <v>525</v>
      </c>
      <c r="D6" s="1581"/>
      <c r="E6" s="1581"/>
      <c r="F6" s="1581"/>
      <c r="G6" s="1581"/>
      <c r="H6" s="1581"/>
      <c r="I6" s="1581"/>
      <c r="J6" s="1581"/>
      <c r="K6" s="1581"/>
      <c r="L6" s="1581"/>
      <c r="M6" s="1581"/>
      <c r="N6" s="1581"/>
      <c r="O6" s="1581"/>
      <c r="P6" s="1581"/>
      <c r="Q6" s="1581"/>
      <c r="R6" s="1581"/>
      <c r="S6" s="1581"/>
      <c r="T6" s="1581"/>
      <c r="U6" s="1581"/>
      <c r="V6" s="1581"/>
      <c r="W6" s="1581"/>
      <c r="X6" s="1581"/>
      <c r="Y6" s="1581"/>
      <c r="Z6" s="1581"/>
      <c r="AA6" s="1581"/>
      <c r="AB6" s="1582"/>
      <c r="AC6" s="1581" t="s">
        <v>17</v>
      </c>
      <c r="AD6" s="1581"/>
      <c r="AE6" s="1581"/>
      <c r="AF6" s="1581"/>
      <c r="AG6" s="1581"/>
      <c r="AH6" s="1581"/>
      <c r="AI6" s="1581"/>
      <c r="AJ6" s="1581"/>
      <c r="AK6" s="1581"/>
      <c r="AL6" s="1581"/>
      <c r="AM6" s="1581"/>
      <c r="AN6" s="1581"/>
      <c r="AO6" s="1581"/>
      <c r="AP6" s="1581"/>
      <c r="AQ6" s="1581"/>
      <c r="AR6" s="1581"/>
      <c r="AS6" s="1581"/>
      <c r="AT6" s="1582"/>
      <c r="AU6" s="1583" t="s">
        <v>532</v>
      </c>
      <c r="AV6" s="1583"/>
      <c r="AW6" s="1583"/>
      <c r="AX6" s="1583"/>
      <c r="AY6" s="1583"/>
      <c r="AZ6" s="1583"/>
      <c r="BA6" s="1583"/>
      <c r="BB6" s="1583"/>
      <c r="BC6" s="1583"/>
      <c r="BD6" s="1583"/>
      <c r="BE6" s="1583"/>
      <c r="BF6" s="1583"/>
      <c r="BG6" s="1583"/>
      <c r="BH6" s="1583"/>
      <c r="BI6" s="1583"/>
      <c r="BJ6" s="1583"/>
      <c r="BK6" s="1583"/>
      <c r="BL6" s="1583"/>
      <c r="BM6" s="1583"/>
      <c r="BN6" s="1583"/>
      <c r="BO6" s="1583"/>
      <c r="BP6" s="1583"/>
      <c r="BQ6" s="1583"/>
      <c r="BR6" s="1583"/>
      <c r="BS6" s="1583"/>
      <c r="BT6" s="1583"/>
      <c r="BU6" s="1583"/>
      <c r="BV6" s="1582"/>
      <c r="BW6" s="1581" t="s">
        <v>19</v>
      </c>
      <c r="BX6" s="1581"/>
      <c r="BY6" s="1581"/>
      <c r="BZ6" s="1581"/>
      <c r="CA6" s="1581"/>
      <c r="CB6" s="1581"/>
      <c r="CC6" s="1581"/>
      <c r="CD6" s="1581"/>
      <c r="CE6" s="1581"/>
      <c r="CF6" s="1581"/>
      <c r="CG6" s="1581"/>
      <c r="CH6" s="1581"/>
      <c r="CI6" s="1581"/>
      <c r="CJ6" s="1581"/>
      <c r="CK6" s="1581"/>
      <c r="CL6" s="1581"/>
      <c r="CM6" s="1581"/>
      <c r="CN6" s="1582"/>
      <c r="CO6" s="1584" t="s">
        <v>649</v>
      </c>
      <c r="CP6" s="1569"/>
      <c r="CQ6" s="1570"/>
      <c r="CR6" s="1570"/>
      <c r="CS6" s="1570"/>
      <c r="CT6" s="1570"/>
      <c r="CU6" s="1570"/>
      <c r="CV6" s="1570"/>
      <c r="CW6" s="1570"/>
      <c r="CX6" s="1570"/>
      <c r="CY6" s="1570"/>
      <c r="CZ6" s="1570"/>
      <c r="DA6" s="1570"/>
      <c r="DB6" s="1570"/>
      <c r="DC6" s="1570"/>
      <c r="DD6" s="1570"/>
      <c r="DE6" s="1570"/>
      <c r="DF6" s="1570"/>
      <c r="DG6" s="1570"/>
      <c r="DH6" s="1571"/>
      <c r="DI6" s="1570"/>
      <c r="DJ6" s="1570"/>
      <c r="DK6" s="1570"/>
      <c r="DL6" s="1570"/>
      <c r="DM6" s="1570"/>
      <c r="DN6" s="1570"/>
      <c r="DO6" s="1570"/>
      <c r="DP6" s="1570"/>
      <c r="DQ6" s="1570"/>
      <c r="DR6" s="1570"/>
      <c r="DS6" s="1570"/>
      <c r="DT6" s="1570"/>
      <c r="DU6" s="1570"/>
      <c r="DV6" s="1570"/>
      <c r="DW6" s="1570"/>
      <c r="DX6" s="1570"/>
      <c r="DY6" s="1570"/>
      <c r="DZ6" s="1571"/>
      <c r="EA6" s="1570"/>
      <c r="EB6" s="1570"/>
      <c r="EC6" s="1570"/>
      <c r="ED6" s="1570"/>
      <c r="EE6" s="1570"/>
      <c r="EF6" s="1570"/>
      <c r="EG6" s="1570"/>
      <c r="EH6" s="1570"/>
      <c r="EI6" s="1570"/>
      <c r="EJ6" s="1570"/>
      <c r="EK6" s="1570"/>
      <c r="EL6" s="1570"/>
      <c r="EM6" s="1570"/>
      <c r="EN6" s="1570"/>
      <c r="EO6" s="1570"/>
      <c r="EP6" s="1570"/>
      <c r="EQ6" s="1570"/>
      <c r="ER6" s="1570"/>
      <c r="ES6" s="1570"/>
      <c r="ET6" s="1570"/>
      <c r="EU6" s="1570"/>
      <c r="EV6" s="1570"/>
      <c r="EW6" s="1570"/>
      <c r="EX6" s="1570"/>
      <c r="EY6" s="1570"/>
      <c r="EZ6" s="1570"/>
      <c r="FA6" s="1570"/>
      <c r="FB6" s="1570"/>
      <c r="FC6" s="1570"/>
      <c r="FD6" s="1571"/>
      <c r="FE6" s="1572"/>
      <c r="FF6" s="1572"/>
      <c r="FG6" s="1572"/>
      <c r="FH6" s="1572"/>
      <c r="FI6" s="1572"/>
      <c r="FJ6" s="1572"/>
      <c r="FK6" s="1572"/>
      <c r="FL6" s="1572"/>
      <c r="FM6" s="1572"/>
      <c r="FN6" s="1572"/>
      <c r="FO6" s="1572"/>
      <c r="FP6" s="1572"/>
      <c r="FQ6" s="1572"/>
      <c r="FR6" s="1572"/>
      <c r="FS6" s="1571"/>
      <c r="FT6" s="1581" t="s">
        <v>48</v>
      </c>
      <c r="FU6" s="1581"/>
      <c r="FV6" s="1581"/>
      <c r="FW6" s="1581"/>
      <c r="FX6" s="1581"/>
      <c r="FY6" s="1581"/>
      <c r="FZ6" s="1581"/>
      <c r="GA6" s="1581"/>
      <c r="GB6" s="1581"/>
      <c r="GC6" s="1581"/>
      <c r="GD6" s="1581"/>
      <c r="GE6" s="1581"/>
      <c r="GF6" s="1581"/>
      <c r="GG6" s="1581"/>
      <c r="GH6" s="1581"/>
      <c r="GI6" s="1581"/>
      <c r="GJ6" s="1581"/>
      <c r="GK6" s="1581"/>
      <c r="GL6" s="1581"/>
      <c r="GM6" s="1581"/>
      <c r="GN6" s="1581"/>
      <c r="GO6" s="1581"/>
      <c r="GP6" s="1581"/>
      <c r="GQ6" s="1581"/>
      <c r="GR6" s="1581"/>
      <c r="GS6" s="1581"/>
      <c r="GT6" s="1581"/>
      <c r="GU6" s="1581"/>
      <c r="GV6" s="1581"/>
      <c r="GW6" s="1581"/>
      <c r="GX6" s="1581" t="s">
        <v>649</v>
      </c>
      <c r="GY6" s="1574"/>
      <c r="GZ6" s="1575"/>
      <c r="HA6" s="1575"/>
      <c r="HB6" s="1575"/>
      <c r="HC6" s="1575"/>
      <c r="HD6" s="1576"/>
      <c r="HE6" s="1577"/>
      <c r="HF6" s="1576"/>
      <c r="HG6" s="1576"/>
      <c r="HH6" s="1574"/>
      <c r="HI6" s="1574"/>
      <c r="HJ6" s="1574"/>
      <c r="HK6" s="1574"/>
      <c r="HL6" s="1574"/>
      <c r="HM6" s="1574"/>
      <c r="HN6" s="1574"/>
      <c r="HO6" s="1574"/>
      <c r="HP6" s="1574"/>
      <c r="HQ6" s="1574"/>
      <c r="HR6" s="1574"/>
      <c r="HS6" s="1574"/>
      <c r="HT6" s="1574"/>
      <c r="HU6" s="1574"/>
      <c r="HV6" s="1574"/>
      <c r="HW6" s="1574"/>
      <c r="HX6" s="1574"/>
      <c r="HY6" s="1574"/>
      <c r="HZ6" s="1574"/>
      <c r="IA6" s="1574"/>
      <c r="IB6" s="1574"/>
      <c r="IC6" s="1574"/>
      <c r="ID6" s="1574"/>
      <c r="IE6" s="1574"/>
      <c r="IF6" s="1578"/>
      <c r="IG6" s="1578"/>
      <c r="IH6" s="1578"/>
      <c r="II6" s="1578"/>
      <c r="IJ6" s="1578"/>
      <c r="IK6" s="1578"/>
      <c r="IL6" s="1578"/>
      <c r="IM6" s="1574"/>
      <c r="IN6" s="1574"/>
      <c r="IO6" s="1574"/>
      <c r="IP6" s="1574"/>
      <c r="IQ6" s="1574"/>
      <c r="IR6" s="1574"/>
      <c r="IS6" s="1574"/>
      <c r="IT6" s="1574"/>
      <c r="IU6" s="1574"/>
      <c r="IV6" s="1574"/>
      <c r="IW6" s="1574"/>
      <c r="IX6" s="1574"/>
      <c r="IY6" s="1574"/>
      <c r="IZ6" s="1574"/>
      <c r="JA6" s="1574"/>
      <c r="JB6" s="1574"/>
      <c r="JC6" s="1579"/>
      <c r="JD6" s="1579"/>
      <c r="JE6" s="1579"/>
      <c r="JF6" s="1580"/>
      <c r="JG6" s="1585" t="n">
        <f aca="false">SUBTOTAL(9,JG$14:JG$131)</f>
        <v>0</v>
      </c>
      <c r="JH6" s="1585" t="n">
        <f aca="false">SUBTOTAL(9,JH$14:JH$131)</f>
        <v>0</v>
      </c>
      <c r="JI6" s="1585"/>
      <c r="JJ6" s="1585" t="n">
        <f aca="false">SUBTOTAL(9,JJ$14:JJ$131)</f>
        <v>0</v>
      </c>
      <c r="JK6" s="1585"/>
      <c r="JL6" s="1585" t="n">
        <f aca="false">SUM(JG6:JJ6)</f>
        <v>0</v>
      </c>
      <c r="JM6" s="1574"/>
      <c r="JN6" s="1574"/>
      <c r="JO6" s="1577"/>
      <c r="JP6" s="1574"/>
      <c r="JQ6" s="1574"/>
      <c r="JR6" s="1577"/>
    </row>
    <row r="7" customFormat="false" ht="11.25" hidden="false" customHeight="true" outlineLevel="0" collapsed="false">
      <c r="A7" s="1566"/>
      <c r="B7" s="1567"/>
      <c r="C7" s="1581"/>
      <c r="D7" s="1581"/>
      <c r="E7" s="1581"/>
      <c r="F7" s="1581"/>
      <c r="G7" s="1581"/>
      <c r="H7" s="1581"/>
      <c r="I7" s="1581"/>
      <c r="J7" s="1581"/>
      <c r="K7" s="1581"/>
      <c r="L7" s="1581"/>
      <c r="M7" s="1581"/>
      <c r="N7" s="1581"/>
      <c r="O7" s="1581"/>
      <c r="P7" s="1581"/>
      <c r="Q7" s="1581"/>
      <c r="R7" s="1581"/>
      <c r="S7" s="1581"/>
      <c r="T7" s="1581"/>
      <c r="U7" s="1581"/>
      <c r="V7" s="1581"/>
      <c r="W7" s="1581"/>
      <c r="X7" s="1581"/>
      <c r="Y7" s="1581"/>
      <c r="Z7" s="1581"/>
      <c r="AA7" s="1581"/>
      <c r="AB7" s="1582"/>
      <c r="AC7" s="1581"/>
      <c r="AD7" s="1581"/>
      <c r="AE7" s="1581"/>
      <c r="AF7" s="1581"/>
      <c r="AG7" s="1581"/>
      <c r="AH7" s="1581"/>
      <c r="AI7" s="1581"/>
      <c r="AJ7" s="1581"/>
      <c r="AK7" s="1581"/>
      <c r="AL7" s="1581"/>
      <c r="AM7" s="1581"/>
      <c r="AN7" s="1581"/>
      <c r="AO7" s="1581"/>
      <c r="AP7" s="1581"/>
      <c r="AQ7" s="1581"/>
      <c r="AR7" s="1581"/>
      <c r="AS7" s="1581"/>
      <c r="AT7" s="1582"/>
      <c r="AU7" s="1583"/>
      <c r="AV7" s="1583"/>
      <c r="AW7" s="1583"/>
      <c r="AX7" s="1583"/>
      <c r="AY7" s="1583"/>
      <c r="AZ7" s="1583"/>
      <c r="BA7" s="1583"/>
      <c r="BB7" s="1583"/>
      <c r="BC7" s="1583"/>
      <c r="BD7" s="1583"/>
      <c r="BE7" s="1583"/>
      <c r="BF7" s="1583"/>
      <c r="BG7" s="1583"/>
      <c r="BH7" s="1583"/>
      <c r="BI7" s="1583"/>
      <c r="BJ7" s="1583"/>
      <c r="BK7" s="1583"/>
      <c r="BL7" s="1583"/>
      <c r="BM7" s="1583"/>
      <c r="BN7" s="1583"/>
      <c r="BO7" s="1583"/>
      <c r="BP7" s="1583"/>
      <c r="BQ7" s="1583"/>
      <c r="BR7" s="1583"/>
      <c r="BS7" s="1583"/>
      <c r="BT7" s="1583"/>
      <c r="BU7" s="1583"/>
      <c r="BV7" s="1582"/>
      <c r="BW7" s="1581"/>
      <c r="BX7" s="1581"/>
      <c r="BY7" s="1581"/>
      <c r="BZ7" s="1581"/>
      <c r="CA7" s="1581"/>
      <c r="CB7" s="1581"/>
      <c r="CC7" s="1581"/>
      <c r="CD7" s="1581"/>
      <c r="CE7" s="1581"/>
      <c r="CF7" s="1581"/>
      <c r="CG7" s="1581"/>
      <c r="CH7" s="1581"/>
      <c r="CI7" s="1581"/>
      <c r="CJ7" s="1581"/>
      <c r="CK7" s="1581"/>
      <c r="CL7" s="1581"/>
      <c r="CM7" s="1581"/>
      <c r="CN7" s="1582"/>
      <c r="CO7" s="1584"/>
      <c r="CP7" s="1584"/>
      <c r="CQ7" s="1570"/>
      <c r="CR7" s="1570"/>
      <c r="CS7" s="1570"/>
      <c r="CT7" s="1570"/>
      <c r="CU7" s="1570"/>
      <c r="CV7" s="1570"/>
      <c r="CW7" s="1570"/>
      <c r="CX7" s="1570"/>
      <c r="CY7" s="1570"/>
      <c r="CZ7" s="1570"/>
      <c r="DA7" s="1570"/>
      <c r="DB7" s="1570"/>
      <c r="DC7" s="1570"/>
      <c r="DD7" s="1570"/>
      <c r="DE7" s="1570"/>
      <c r="DF7" s="1570"/>
      <c r="DG7" s="1570"/>
      <c r="DH7" s="1571"/>
      <c r="DI7" s="1570"/>
      <c r="DJ7" s="1570"/>
      <c r="DK7" s="1570"/>
      <c r="DL7" s="1570"/>
      <c r="DM7" s="1570"/>
      <c r="DN7" s="1570"/>
      <c r="DO7" s="1570"/>
      <c r="DP7" s="1570"/>
      <c r="DQ7" s="1570"/>
      <c r="DR7" s="1570"/>
      <c r="DS7" s="1570"/>
      <c r="DT7" s="1570"/>
      <c r="DU7" s="1570"/>
      <c r="DV7" s="1570"/>
      <c r="DW7" s="1570"/>
      <c r="DX7" s="1570"/>
      <c r="DY7" s="1570"/>
      <c r="DZ7" s="1571"/>
      <c r="EA7" s="1570"/>
      <c r="EB7" s="1570"/>
      <c r="EC7" s="1570"/>
      <c r="ED7" s="1570"/>
      <c r="EE7" s="1570"/>
      <c r="EF7" s="1570"/>
      <c r="EG7" s="1570"/>
      <c r="EH7" s="1570"/>
      <c r="EI7" s="1570"/>
      <c r="EJ7" s="1570"/>
      <c r="EK7" s="1570"/>
      <c r="EL7" s="1570"/>
      <c r="EM7" s="1570"/>
      <c r="EN7" s="1570"/>
      <c r="EO7" s="1570"/>
      <c r="EP7" s="1570"/>
      <c r="EQ7" s="1570"/>
      <c r="ER7" s="1570"/>
      <c r="ES7" s="1570"/>
      <c r="ET7" s="1570"/>
      <c r="EU7" s="1570"/>
      <c r="EV7" s="1570"/>
      <c r="EW7" s="1570"/>
      <c r="EX7" s="1570"/>
      <c r="EY7" s="1570"/>
      <c r="EZ7" s="1570"/>
      <c r="FA7" s="1570"/>
      <c r="FB7" s="1570"/>
      <c r="FC7" s="1570"/>
      <c r="FD7" s="1571"/>
      <c r="FE7" s="1572"/>
      <c r="FF7" s="1572"/>
      <c r="FG7" s="1572"/>
      <c r="FH7" s="1572"/>
      <c r="FI7" s="1572"/>
      <c r="FJ7" s="1572"/>
      <c r="FK7" s="1572"/>
      <c r="FL7" s="1572"/>
      <c r="FM7" s="1572"/>
      <c r="FN7" s="1572"/>
      <c r="FO7" s="1572"/>
      <c r="FP7" s="1572"/>
      <c r="FQ7" s="1572"/>
      <c r="FR7" s="1572"/>
      <c r="FS7" s="1571"/>
      <c r="FT7" s="1581"/>
      <c r="FU7" s="1581"/>
      <c r="FV7" s="1581"/>
      <c r="FW7" s="1581"/>
      <c r="FX7" s="1581"/>
      <c r="FY7" s="1581"/>
      <c r="FZ7" s="1581"/>
      <c r="GA7" s="1581"/>
      <c r="GB7" s="1581"/>
      <c r="GC7" s="1581"/>
      <c r="GD7" s="1581"/>
      <c r="GE7" s="1581"/>
      <c r="GF7" s="1581"/>
      <c r="GG7" s="1581"/>
      <c r="GH7" s="1581"/>
      <c r="GI7" s="1581"/>
      <c r="GJ7" s="1581"/>
      <c r="GK7" s="1581"/>
      <c r="GL7" s="1581"/>
      <c r="GM7" s="1581"/>
      <c r="GN7" s="1581"/>
      <c r="GO7" s="1581"/>
      <c r="GP7" s="1581"/>
      <c r="GQ7" s="1581"/>
      <c r="GR7" s="1581"/>
      <c r="GS7" s="1581"/>
      <c r="GT7" s="1581"/>
      <c r="GU7" s="1581"/>
      <c r="GV7" s="1581"/>
      <c r="GW7" s="1581"/>
      <c r="GX7" s="1581"/>
      <c r="GY7" s="1574"/>
      <c r="GZ7" s="1575" t="s">
        <v>58</v>
      </c>
      <c r="HA7" s="1575" t="s">
        <v>59</v>
      </c>
      <c r="HB7" s="1586" t="s">
        <v>648</v>
      </c>
      <c r="HC7" s="1575" t="s">
        <v>650</v>
      </c>
      <c r="HD7" s="1576"/>
      <c r="HE7" s="1577"/>
      <c r="HF7" s="1576"/>
      <c r="HG7" s="1576"/>
      <c r="HH7" s="1574"/>
      <c r="HI7" s="1574"/>
      <c r="HJ7" s="1574"/>
      <c r="HK7" s="1574"/>
      <c r="HL7" s="1574"/>
      <c r="HM7" s="1574"/>
      <c r="HN7" s="1574"/>
      <c r="HO7" s="1574"/>
      <c r="HP7" s="1574"/>
      <c r="HQ7" s="1574"/>
      <c r="HR7" s="1574"/>
      <c r="HS7" s="1574"/>
      <c r="HT7" s="1574"/>
      <c r="HU7" s="1574"/>
      <c r="HV7" s="1574"/>
      <c r="HW7" s="1574"/>
      <c r="HX7" s="1574"/>
      <c r="HY7" s="1574"/>
      <c r="HZ7" s="1574"/>
      <c r="IA7" s="1574"/>
      <c r="IB7" s="1574"/>
      <c r="IC7" s="1574"/>
      <c r="ID7" s="1574"/>
      <c r="IE7" s="1574"/>
      <c r="IF7" s="1578"/>
      <c r="IG7" s="1578"/>
      <c r="IH7" s="1578"/>
      <c r="II7" s="1578"/>
      <c r="IJ7" s="1578"/>
      <c r="IK7" s="1578"/>
      <c r="IL7" s="1578"/>
      <c r="IM7" s="1574"/>
      <c r="IN7" s="1574"/>
      <c r="IO7" s="1574"/>
      <c r="IP7" s="1574"/>
      <c r="IQ7" s="1574"/>
      <c r="IR7" s="1574"/>
      <c r="IS7" s="1574"/>
      <c r="IT7" s="1574"/>
      <c r="IU7" s="1574"/>
      <c r="IV7" s="1574"/>
      <c r="IW7" s="1574"/>
      <c r="IX7" s="1574"/>
      <c r="IY7" s="1574"/>
      <c r="IZ7" s="1574"/>
      <c r="JA7" s="1574"/>
      <c r="JB7" s="1575" t="s">
        <v>56</v>
      </c>
      <c r="JC7" s="1586" t="s">
        <v>648</v>
      </c>
      <c r="JD7" s="1575" t="s">
        <v>651</v>
      </c>
      <c r="JE7" s="1575" t="s">
        <v>652</v>
      </c>
      <c r="JF7" s="1580"/>
      <c r="JG7" s="1587" t="s">
        <v>653</v>
      </c>
      <c r="JH7" s="1587" t="s">
        <v>654</v>
      </c>
      <c r="JI7" s="1587" t="s">
        <v>655</v>
      </c>
      <c r="JJ7" s="1587" t="s">
        <v>656</v>
      </c>
      <c r="JK7" s="1588" t="s">
        <v>657</v>
      </c>
      <c r="JL7" s="1587" t="s">
        <v>649</v>
      </c>
      <c r="JM7" s="1574"/>
      <c r="JN7" s="1574"/>
      <c r="JO7" s="1577"/>
      <c r="JP7" s="1574"/>
      <c r="JQ7" s="1574"/>
      <c r="JR7" s="1577"/>
    </row>
    <row r="8" customFormat="false" ht="11.25" hidden="false" customHeight="true" outlineLevel="0" collapsed="false">
      <c r="A8" s="1566"/>
      <c r="B8" s="1567"/>
      <c r="C8" s="1589" t="s">
        <v>658</v>
      </c>
      <c r="D8" s="1589" t="s">
        <v>658</v>
      </c>
      <c r="E8" s="1589" t="s">
        <v>658</v>
      </c>
      <c r="F8" s="1589" t="s">
        <v>658</v>
      </c>
      <c r="G8" s="1590" t="s">
        <v>658</v>
      </c>
      <c r="H8" s="1590" t="s">
        <v>658</v>
      </c>
      <c r="I8" s="1590" t="s">
        <v>658</v>
      </c>
      <c r="J8" s="1590" t="s">
        <v>658</v>
      </c>
      <c r="K8" s="1590" t="s">
        <v>658</v>
      </c>
      <c r="L8" s="1590" t="s">
        <v>658</v>
      </c>
      <c r="M8" s="1590" t="s">
        <v>658</v>
      </c>
      <c r="N8" s="1590" t="s">
        <v>658</v>
      </c>
      <c r="O8" s="1590" t="s">
        <v>658</v>
      </c>
      <c r="P8" s="1590" t="s">
        <v>658</v>
      </c>
      <c r="Q8" s="1590" t="s">
        <v>658</v>
      </c>
      <c r="R8" s="1590" t="s">
        <v>658</v>
      </c>
      <c r="S8" s="1590" t="s">
        <v>658</v>
      </c>
      <c r="T8" s="1590" t="s">
        <v>658</v>
      </c>
      <c r="U8" s="1590" t="s">
        <v>658</v>
      </c>
      <c r="V8" s="1590" t="s">
        <v>658</v>
      </c>
      <c r="W8" s="1590" t="s">
        <v>658</v>
      </c>
      <c r="X8" s="1591" t="s">
        <v>648</v>
      </c>
      <c r="Y8" s="1591"/>
      <c r="Z8" s="1591"/>
      <c r="AA8" s="1590" t="s">
        <v>659</v>
      </c>
      <c r="AB8" s="1590"/>
      <c r="AC8" s="1590" t="s">
        <v>658</v>
      </c>
      <c r="AD8" s="1590" t="s">
        <v>658</v>
      </c>
      <c r="AE8" s="1590" t="s">
        <v>658</v>
      </c>
      <c r="AF8" s="1590" t="s">
        <v>658</v>
      </c>
      <c r="AG8" s="1590" t="s">
        <v>658</v>
      </c>
      <c r="AH8" s="1590" t="s">
        <v>658</v>
      </c>
      <c r="AI8" s="1590" t="s">
        <v>658</v>
      </c>
      <c r="AJ8" s="1590" t="s">
        <v>658</v>
      </c>
      <c r="AK8" s="1590" t="s">
        <v>658</v>
      </c>
      <c r="AL8" s="1590" t="s">
        <v>658</v>
      </c>
      <c r="AM8" s="1590" t="s">
        <v>658</v>
      </c>
      <c r="AN8" s="1590" t="s">
        <v>658</v>
      </c>
      <c r="AO8" s="1590" t="s">
        <v>658</v>
      </c>
      <c r="AP8" s="1591" t="s">
        <v>648</v>
      </c>
      <c r="AQ8" s="1591"/>
      <c r="AR8" s="1591"/>
      <c r="AS8" s="1590" t="s">
        <v>659</v>
      </c>
      <c r="AT8" s="1590"/>
      <c r="AU8" s="1589" t="s">
        <v>658</v>
      </c>
      <c r="AV8" s="1589" t="s">
        <v>658</v>
      </c>
      <c r="AW8" s="1589" t="s">
        <v>658</v>
      </c>
      <c r="AX8" s="1589" t="s">
        <v>658</v>
      </c>
      <c r="AY8" s="1589" t="s">
        <v>658</v>
      </c>
      <c r="AZ8" s="1589" t="s">
        <v>658</v>
      </c>
      <c r="BA8" s="1589" t="s">
        <v>658</v>
      </c>
      <c r="BB8" s="1589" t="s">
        <v>658</v>
      </c>
      <c r="BC8" s="1589" t="s">
        <v>658</v>
      </c>
      <c r="BD8" s="1589" t="s">
        <v>658</v>
      </c>
      <c r="BE8" s="1589" t="s">
        <v>658</v>
      </c>
      <c r="BF8" s="1589" t="s">
        <v>658</v>
      </c>
      <c r="BG8" s="1589" t="s">
        <v>658</v>
      </c>
      <c r="BH8" s="1589" t="s">
        <v>658</v>
      </c>
      <c r="BI8" s="1589" t="s">
        <v>658</v>
      </c>
      <c r="BJ8" s="1589" t="s">
        <v>658</v>
      </c>
      <c r="BK8" s="1589" t="s">
        <v>658</v>
      </c>
      <c r="BL8" s="1589" t="s">
        <v>658</v>
      </c>
      <c r="BM8" s="1589" t="s">
        <v>658</v>
      </c>
      <c r="BN8" s="1589" t="s">
        <v>658</v>
      </c>
      <c r="BO8" s="1589" t="s">
        <v>658</v>
      </c>
      <c r="BP8" s="1589" t="s">
        <v>658</v>
      </c>
      <c r="BQ8" s="1589" t="s">
        <v>658</v>
      </c>
      <c r="BR8" s="1592" t="s">
        <v>648</v>
      </c>
      <c r="BS8" s="1592"/>
      <c r="BT8" s="1592"/>
      <c r="BU8" s="1589" t="s">
        <v>659</v>
      </c>
      <c r="BV8" s="1590"/>
      <c r="BW8" s="1590" t="s">
        <v>658</v>
      </c>
      <c r="BX8" s="1590" t="s">
        <v>658</v>
      </c>
      <c r="BY8" s="1590" t="s">
        <v>658</v>
      </c>
      <c r="BZ8" s="1590" t="s">
        <v>658</v>
      </c>
      <c r="CA8" s="1590" t="s">
        <v>658</v>
      </c>
      <c r="CB8" s="1590" t="s">
        <v>658</v>
      </c>
      <c r="CC8" s="1590" t="s">
        <v>658</v>
      </c>
      <c r="CD8" s="1590" t="s">
        <v>658</v>
      </c>
      <c r="CE8" s="1590" t="s">
        <v>658</v>
      </c>
      <c r="CF8" s="1590" t="s">
        <v>658</v>
      </c>
      <c r="CG8" s="1590" t="s">
        <v>658</v>
      </c>
      <c r="CH8" s="1590" t="s">
        <v>658</v>
      </c>
      <c r="CI8" s="1590" t="s">
        <v>658</v>
      </c>
      <c r="CJ8" s="1591" t="s">
        <v>648</v>
      </c>
      <c r="CK8" s="1591"/>
      <c r="CL8" s="1591"/>
      <c r="CM8" s="1590" t="s">
        <v>659</v>
      </c>
      <c r="CN8" s="1590"/>
      <c r="CO8" s="1584"/>
      <c r="CP8" s="1584"/>
      <c r="CQ8" s="1593" t="s">
        <v>658</v>
      </c>
      <c r="CR8" s="1593" t="s">
        <v>658</v>
      </c>
      <c r="CS8" s="1593" t="s">
        <v>658</v>
      </c>
      <c r="CT8" s="1593" t="s">
        <v>658</v>
      </c>
      <c r="CU8" s="1593" t="s">
        <v>658</v>
      </c>
      <c r="CV8" s="1593" t="s">
        <v>658</v>
      </c>
      <c r="CW8" s="1593" t="s">
        <v>658</v>
      </c>
      <c r="CX8" s="1593" t="s">
        <v>658</v>
      </c>
      <c r="CY8" s="1593" t="s">
        <v>658</v>
      </c>
      <c r="CZ8" s="1593" t="s">
        <v>658</v>
      </c>
      <c r="DA8" s="1593" t="s">
        <v>658</v>
      </c>
      <c r="DB8" s="1593" t="s">
        <v>658</v>
      </c>
      <c r="DC8" s="1593" t="s">
        <v>658</v>
      </c>
      <c r="DD8" s="1591" t="s">
        <v>648</v>
      </c>
      <c r="DE8" s="1591"/>
      <c r="DF8" s="1591"/>
      <c r="DG8" s="1593" t="s">
        <v>659</v>
      </c>
      <c r="DH8" s="1571"/>
      <c r="DI8" s="1593" t="s">
        <v>658</v>
      </c>
      <c r="DJ8" s="1593" t="s">
        <v>658</v>
      </c>
      <c r="DK8" s="1593" t="s">
        <v>658</v>
      </c>
      <c r="DL8" s="1593" t="s">
        <v>658</v>
      </c>
      <c r="DM8" s="1593" t="s">
        <v>658</v>
      </c>
      <c r="DN8" s="1593" t="s">
        <v>658</v>
      </c>
      <c r="DO8" s="1593" t="s">
        <v>658</v>
      </c>
      <c r="DP8" s="1593" t="s">
        <v>658</v>
      </c>
      <c r="DQ8" s="1593" t="s">
        <v>658</v>
      </c>
      <c r="DR8" s="1593" t="s">
        <v>658</v>
      </c>
      <c r="DS8" s="1593" t="s">
        <v>658</v>
      </c>
      <c r="DT8" s="1593" t="s">
        <v>658</v>
      </c>
      <c r="DU8" s="1593" t="s">
        <v>658</v>
      </c>
      <c r="DV8" s="1591" t="s">
        <v>648</v>
      </c>
      <c r="DW8" s="1591"/>
      <c r="DX8" s="1591"/>
      <c r="DY8" s="1593" t="s">
        <v>659</v>
      </c>
      <c r="DZ8" s="1571"/>
      <c r="EA8" s="1593" t="s">
        <v>658</v>
      </c>
      <c r="EB8" s="1593" t="s">
        <v>658</v>
      </c>
      <c r="EC8" s="1593" t="s">
        <v>658</v>
      </c>
      <c r="ED8" s="1593" t="s">
        <v>658</v>
      </c>
      <c r="EE8" s="1593" t="s">
        <v>658</v>
      </c>
      <c r="EF8" s="1593" t="s">
        <v>658</v>
      </c>
      <c r="EG8" s="1593" t="s">
        <v>658</v>
      </c>
      <c r="EH8" s="1593" t="s">
        <v>658</v>
      </c>
      <c r="EI8" s="1593" t="s">
        <v>658</v>
      </c>
      <c r="EJ8" s="1593" t="s">
        <v>658</v>
      </c>
      <c r="EK8" s="1593" t="s">
        <v>658</v>
      </c>
      <c r="EL8" s="1593" t="s">
        <v>658</v>
      </c>
      <c r="EM8" s="1593" t="s">
        <v>658</v>
      </c>
      <c r="EN8" s="1593" t="s">
        <v>658</v>
      </c>
      <c r="EO8" s="1593" t="s">
        <v>658</v>
      </c>
      <c r="EP8" s="1593" t="s">
        <v>658</v>
      </c>
      <c r="EQ8" s="1593" t="s">
        <v>658</v>
      </c>
      <c r="ER8" s="1593" t="s">
        <v>658</v>
      </c>
      <c r="ES8" s="1593" t="s">
        <v>658</v>
      </c>
      <c r="ET8" s="1593" t="s">
        <v>658</v>
      </c>
      <c r="EU8" s="1593" t="s">
        <v>658</v>
      </c>
      <c r="EV8" s="1593" t="s">
        <v>658</v>
      </c>
      <c r="EW8" s="1593" t="s">
        <v>658</v>
      </c>
      <c r="EX8" s="1593" t="s">
        <v>658</v>
      </c>
      <c r="EY8" s="1593" t="s">
        <v>658</v>
      </c>
      <c r="EZ8" s="1591" t="s">
        <v>648</v>
      </c>
      <c r="FA8" s="1591"/>
      <c r="FB8" s="1591"/>
      <c r="FC8" s="1593" t="s">
        <v>659</v>
      </c>
      <c r="FD8" s="1571"/>
      <c r="FE8" s="1593" t="s">
        <v>658</v>
      </c>
      <c r="FF8" s="1593" t="s">
        <v>658</v>
      </c>
      <c r="FG8" s="1593" t="s">
        <v>658</v>
      </c>
      <c r="FH8" s="1593" t="s">
        <v>658</v>
      </c>
      <c r="FI8" s="1593" t="s">
        <v>658</v>
      </c>
      <c r="FJ8" s="1593" t="s">
        <v>658</v>
      </c>
      <c r="FK8" s="1593" t="s">
        <v>658</v>
      </c>
      <c r="FL8" s="1593" t="s">
        <v>658</v>
      </c>
      <c r="FM8" s="1593" t="s">
        <v>658</v>
      </c>
      <c r="FN8" s="1593" t="s">
        <v>658</v>
      </c>
      <c r="FO8" s="1594" t="s">
        <v>648</v>
      </c>
      <c r="FP8" s="1594"/>
      <c r="FQ8" s="1594"/>
      <c r="FR8" s="1593" t="s">
        <v>659</v>
      </c>
      <c r="FS8" s="1571"/>
      <c r="FT8" s="1590" t="s">
        <v>658</v>
      </c>
      <c r="FU8" s="1590" t="s">
        <v>658</v>
      </c>
      <c r="FV8" s="1590" t="s">
        <v>658</v>
      </c>
      <c r="FW8" s="1590" t="s">
        <v>658</v>
      </c>
      <c r="FX8" s="1590" t="s">
        <v>658</v>
      </c>
      <c r="FY8" s="1590" t="s">
        <v>658</v>
      </c>
      <c r="FZ8" s="1590" t="s">
        <v>658</v>
      </c>
      <c r="GA8" s="1590" t="s">
        <v>658</v>
      </c>
      <c r="GB8" s="1590" t="s">
        <v>658</v>
      </c>
      <c r="GC8" s="1590" t="s">
        <v>658</v>
      </c>
      <c r="GD8" s="1590" t="s">
        <v>658</v>
      </c>
      <c r="GE8" s="1590" t="s">
        <v>658</v>
      </c>
      <c r="GF8" s="1590" t="s">
        <v>658</v>
      </c>
      <c r="GG8" s="1590" t="s">
        <v>658</v>
      </c>
      <c r="GH8" s="1590" t="s">
        <v>658</v>
      </c>
      <c r="GI8" s="1590" t="s">
        <v>658</v>
      </c>
      <c r="GJ8" s="1590" t="s">
        <v>658</v>
      </c>
      <c r="GK8" s="1590" t="s">
        <v>658</v>
      </c>
      <c r="GL8" s="1590" t="s">
        <v>658</v>
      </c>
      <c r="GM8" s="1590" t="s">
        <v>658</v>
      </c>
      <c r="GN8" s="1590" t="s">
        <v>658</v>
      </c>
      <c r="GO8" s="1590" t="s">
        <v>658</v>
      </c>
      <c r="GP8" s="1590" t="s">
        <v>658</v>
      </c>
      <c r="GQ8" s="1590" t="s">
        <v>658</v>
      </c>
      <c r="GR8" s="1590" t="s">
        <v>658</v>
      </c>
      <c r="GS8" s="1590" t="s">
        <v>658</v>
      </c>
      <c r="GT8" s="1591" t="s">
        <v>648</v>
      </c>
      <c r="GU8" s="1591"/>
      <c r="GV8" s="1591"/>
      <c r="GW8" s="1590"/>
      <c r="GX8" s="1581"/>
      <c r="GY8" s="1574"/>
      <c r="GZ8" s="1575"/>
      <c r="HA8" s="1575"/>
      <c r="HB8" s="1586"/>
      <c r="HC8" s="1575"/>
      <c r="HD8" s="1576"/>
      <c r="HE8" s="1577"/>
      <c r="HF8" s="1576"/>
      <c r="HG8" s="1590" t="s">
        <v>658</v>
      </c>
      <c r="HH8" s="1590" t="s">
        <v>658</v>
      </c>
      <c r="HI8" s="1590" t="s">
        <v>658</v>
      </c>
      <c r="HJ8" s="1590" t="s">
        <v>658</v>
      </c>
      <c r="HK8" s="1590" t="s">
        <v>658</v>
      </c>
      <c r="HL8" s="1590" t="s">
        <v>658</v>
      </c>
      <c r="HM8" s="1590" t="s">
        <v>658</v>
      </c>
      <c r="HN8" s="1590" t="s">
        <v>658</v>
      </c>
      <c r="HO8" s="1590" t="s">
        <v>658</v>
      </c>
      <c r="HP8" s="1590" t="s">
        <v>658</v>
      </c>
      <c r="HQ8" s="1590" t="s">
        <v>658</v>
      </c>
      <c r="HR8" s="1590" t="s">
        <v>658</v>
      </c>
      <c r="HS8" s="1590" t="s">
        <v>658</v>
      </c>
      <c r="HT8" s="1590" t="s">
        <v>658</v>
      </c>
      <c r="HU8" s="1590" t="s">
        <v>658</v>
      </c>
      <c r="HV8" s="1590" t="s">
        <v>658</v>
      </c>
      <c r="HW8" s="1590" t="s">
        <v>658</v>
      </c>
      <c r="HX8" s="1590" t="s">
        <v>658</v>
      </c>
      <c r="HY8" s="1590" t="s">
        <v>658</v>
      </c>
      <c r="HZ8" s="1590" t="s">
        <v>658</v>
      </c>
      <c r="IA8" s="1591" t="s">
        <v>648</v>
      </c>
      <c r="IB8" s="1591"/>
      <c r="IC8" s="1591"/>
      <c r="ID8" s="1590"/>
      <c r="IE8" s="1574"/>
      <c r="IF8" s="1595" t="s">
        <v>658</v>
      </c>
      <c r="IG8" s="1595" t="s">
        <v>658</v>
      </c>
      <c r="IH8" s="1595" t="s">
        <v>658</v>
      </c>
      <c r="II8" s="1596" t="s">
        <v>648</v>
      </c>
      <c r="IJ8" s="1596"/>
      <c r="IK8" s="1595"/>
      <c r="IL8" s="1578"/>
      <c r="IM8" s="1590" t="s">
        <v>658</v>
      </c>
      <c r="IN8" s="1590" t="s">
        <v>658</v>
      </c>
      <c r="IO8" s="1590" t="s">
        <v>658</v>
      </c>
      <c r="IP8" s="1590" t="s">
        <v>658</v>
      </c>
      <c r="IQ8" s="1590" t="s">
        <v>658</v>
      </c>
      <c r="IR8" s="1590" t="s">
        <v>658</v>
      </c>
      <c r="IS8" s="1590" t="s">
        <v>658</v>
      </c>
      <c r="IT8" s="1590" t="s">
        <v>658</v>
      </c>
      <c r="IU8" s="1590" t="s">
        <v>658</v>
      </c>
      <c r="IV8" s="1590" t="s">
        <v>658</v>
      </c>
      <c r="IW8" s="1591" t="s">
        <v>648</v>
      </c>
      <c r="IX8" s="1591"/>
      <c r="IY8" s="1591"/>
      <c r="IZ8" s="1590"/>
      <c r="JA8" s="1574"/>
      <c r="JB8" s="1575"/>
      <c r="JC8" s="1586"/>
      <c r="JD8" s="1575"/>
      <c r="JE8" s="1575"/>
      <c r="JF8" s="1580"/>
      <c r="JG8" s="1587"/>
      <c r="JH8" s="1587"/>
      <c r="JI8" s="1587"/>
      <c r="JJ8" s="1587"/>
      <c r="JK8" s="1588"/>
      <c r="JL8" s="1587"/>
      <c r="JM8" s="1574"/>
      <c r="JN8" s="1574"/>
      <c r="JO8" s="1577"/>
      <c r="JP8" s="1574"/>
      <c r="JQ8" s="1574"/>
      <c r="JR8" s="1577"/>
    </row>
    <row r="9" customFormat="false" ht="12.75" hidden="false" customHeight="true" outlineLevel="0" collapsed="false">
      <c r="A9" s="1566"/>
      <c r="B9" s="1567"/>
      <c r="C9" s="1597" t="s">
        <v>660</v>
      </c>
      <c r="D9" s="1597" t="s">
        <v>660</v>
      </c>
      <c r="E9" s="1597" t="s">
        <v>660</v>
      </c>
      <c r="F9" s="1597" t="s">
        <v>660</v>
      </c>
      <c r="G9" s="1598" t="s">
        <v>660</v>
      </c>
      <c r="H9" s="1598" t="s">
        <v>660</v>
      </c>
      <c r="I9" s="1598" t="s">
        <v>660</v>
      </c>
      <c r="J9" s="1598" t="s">
        <v>660</v>
      </c>
      <c r="K9" s="1598" t="s">
        <v>660</v>
      </c>
      <c r="L9" s="1598" t="s">
        <v>660</v>
      </c>
      <c r="M9" s="1598" t="s">
        <v>660</v>
      </c>
      <c r="N9" s="1598" t="s">
        <v>660</v>
      </c>
      <c r="O9" s="1598" t="s">
        <v>660</v>
      </c>
      <c r="P9" s="1598" t="s">
        <v>660</v>
      </c>
      <c r="Q9" s="1598" t="s">
        <v>660</v>
      </c>
      <c r="R9" s="1598" t="s">
        <v>660</v>
      </c>
      <c r="S9" s="1598" t="s">
        <v>660</v>
      </c>
      <c r="T9" s="1598" t="s">
        <v>660</v>
      </c>
      <c r="U9" s="1598" t="s">
        <v>660</v>
      </c>
      <c r="V9" s="1598" t="s">
        <v>660</v>
      </c>
      <c r="W9" s="1598" t="s">
        <v>660</v>
      </c>
      <c r="X9" s="1591"/>
      <c r="Y9" s="1591"/>
      <c r="Z9" s="1591"/>
      <c r="AA9" s="1598" t="s">
        <v>661</v>
      </c>
      <c r="AB9" s="1598"/>
      <c r="AC9" s="1598" t="s">
        <v>660</v>
      </c>
      <c r="AD9" s="1598" t="s">
        <v>660</v>
      </c>
      <c r="AE9" s="1598" t="s">
        <v>660</v>
      </c>
      <c r="AF9" s="1598" t="s">
        <v>660</v>
      </c>
      <c r="AG9" s="1598" t="s">
        <v>660</v>
      </c>
      <c r="AH9" s="1598" t="s">
        <v>660</v>
      </c>
      <c r="AI9" s="1598" t="s">
        <v>660</v>
      </c>
      <c r="AJ9" s="1598" t="s">
        <v>660</v>
      </c>
      <c r="AK9" s="1598" t="s">
        <v>660</v>
      </c>
      <c r="AL9" s="1598" t="s">
        <v>660</v>
      </c>
      <c r="AM9" s="1598" t="s">
        <v>660</v>
      </c>
      <c r="AN9" s="1598" t="s">
        <v>660</v>
      </c>
      <c r="AO9" s="1598" t="s">
        <v>660</v>
      </c>
      <c r="AP9" s="1591"/>
      <c r="AQ9" s="1591"/>
      <c r="AR9" s="1591"/>
      <c r="AS9" s="1598" t="s">
        <v>661</v>
      </c>
      <c r="AT9" s="1598"/>
      <c r="AU9" s="1597" t="s">
        <v>660</v>
      </c>
      <c r="AV9" s="1597" t="s">
        <v>660</v>
      </c>
      <c r="AW9" s="1597" t="s">
        <v>660</v>
      </c>
      <c r="AX9" s="1597" t="s">
        <v>660</v>
      </c>
      <c r="AY9" s="1597" t="s">
        <v>660</v>
      </c>
      <c r="AZ9" s="1597" t="s">
        <v>660</v>
      </c>
      <c r="BA9" s="1597" t="s">
        <v>660</v>
      </c>
      <c r="BB9" s="1597" t="s">
        <v>660</v>
      </c>
      <c r="BC9" s="1597" t="s">
        <v>660</v>
      </c>
      <c r="BD9" s="1597" t="s">
        <v>660</v>
      </c>
      <c r="BE9" s="1597" t="s">
        <v>660</v>
      </c>
      <c r="BF9" s="1597" t="s">
        <v>660</v>
      </c>
      <c r="BG9" s="1597" t="s">
        <v>660</v>
      </c>
      <c r="BH9" s="1597" t="s">
        <v>660</v>
      </c>
      <c r="BI9" s="1597" t="s">
        <v>660</v>
      </c>
      <c r="BJ9" s="1597" t="s">
        <v>660</v>
      </c>
      <c r="BK9" s="1597" t="s">
        <v>660</v>
      </c>
      <c r="BL9" s="1597" t="s">
        <v>660</v>
      </c>
      <c r="BM9" s="1597" t="s">
        <v>660</v>
      </c>
      <c r="BN9" s="1597" t="s">
        <v>660</v>
      </c>
      <c r="BO9" s="1597" t="s">
        <v>660</v>
      </c>
      <c r="BP9" s="1597" t="s">
        <v>660</v>
      </c>
      <c r="BQ9" s="1597" t="s">
        <v>660</v>
      </c>
      <c r="BR9" s="1592"/>
      <c r="BS9" s="1592"/>
      <c r="BT9" s="1592"/>
      <c r="BU9" s="1597" t="s">
        <v>661</v>
      </c>
      <c r="BV9" s="1598"/>
      <c r="BW9" s="1598" t="s">
        <v>660</v>
      </c>
      <c r="BX9" s="1598" t="s">
        <v>660</v>
      </c>
      <c r="BY9" s="1598" t="s">
        <v>660</v>
      </c>
      <c r="BZ9" s="1598" t="s">
        <v>660</v>
      </c>
      <c r="CA9" s="1598" t="s">
        <v>660</v>
      </c>
      <c r="CB9" s="1598" t="s">
        <v>660</v>
      </c>
      <c r="CC9" s="1598" t="s">
        <v>660</v>
      </c>
      <c r="CD9" s="1598" t="s">
        <v>660</v>
      </c>
      <c r="CE9" s="1598" t="s">
        <v>660</v>
      </c>
      <c r="CF9" s="1598" t="s">
        <v>660</v>
      </c>
      <c r="CG9" s="1598" t="s">
        <v>660</v>
      </c>
      <c r="CH9" s="1598" t="s">
        <v>660</v>
      </c>
      <c r="CI9" s="1598" t="s">
        <v>660</v>
      </c>
      <c r="CJ9" s="1591"/>
      <c r="CK9" s="1591"/>
      <c r="CL9" s="1591"/>
      <c r="CM9" s="1598" t="s">
        <v>661</v>
      </c>
      <c r="CN9" s="1598"/>
      <c r="CO9" s="1584"/>
      <c r="CP9" s="1584"/>
      <c r="CQ9" s="1599" t="s">
        <v>659</v>
      </c>
      <c r="CR9" s="1599" t="s">
        <v>659</v>
      </c>
      <c r="CS9" s="1599" t="s">
        <v>659</v>
      </c>
      <c r="CT9" s="1599" t="s">
        <v>659</v>
      </c>
      <c r="CU9" s="1599" t="s">
        <v>659</v>
      </c>
      <c r="CV9" s="1599" t="s">
        <v>659</v>
      </c>
      <c r="CW9" s="1599" t="s">
        <v>659</v>
      </c>
      <c r="CX9" s="1599" t="s">
        <v>659</v>
      </c>
      <c r="CY9" s="1599" t="s">
        <v>659</v>
      </c>
      <c r="CZ9" s="1599" t="s">
        <v>659</v>
      </c>
      <c r="DA9" s="1599" t="s">
        <v>659</v>
      </c>
      <c r="DB9" s="1599" t="s">
        <v>659</v>
      </c>
      <c r="DC9" s="1599" t="s">
        <v>659</v>
      </c>
      <c r="DD9" s="1591"/>
      <c r="DE9" s="1591"/>
      <c r="DF9" s="1591"/>
      <c r="DG9" s="1599" t="s">
        <v>661</v>
      </c>
      <c r="DH9" s="1571"/>
      <c r="DI9" s="1599" t="s">
        <v>659</v>
      </c>
      <c r="DJ9" s="1599" t="s">
        <v>659</v>
      </c>
      <c r="DK9" s="1599" t="s">
        <v>659</v>
      </c>
      <c r="DL9" s="1599" t="s">
        <v>659</v>
      </c>
      <c r="DM9" s="1599" t="s">
        <v>659</v>
      </c>
      <c r="DN9" s="1599" t="s">
        <v>659</v>
      </c>
      <c r="DO9" s="1599" t="s">
        <v>659</v>
      </c>
      <c r="DP9" s="1599" t="s">
        <v>659</v>
      </c>
      <c r="DQ9" s="1599" t="s">
        <v>659</v>
      </c>
      <c r="DR9" s="1599" t="s">
        <v>659</v>
      </c>
      <c r="DS9" s="1599" t="s">
        <v>659</v>
      </c>
      <c r="DT9" s="1599" t="s">
        <v>659</v>
      </c>
      <c r="DU9" s="1599" t="s">
        <v>659</v>
      </c>
      <c r="DV9" s="1591"/>
      <c r="DW9" s="1591"/>
      <c r="DX9" s="1591"/>
      <c r="DY9" s="1599" t="s">
        <v>661</v>
      </c>
      <c r="DZ9" s="1571"/>
      <c r="EA9" s="1599" t="s">
        <v>659</v>
      </c>
      <c r="EB9" s="1599" t="s">
        <v>659</v>
      </c>
      <c r="EC9" s="1599" t="s">
        <v>659</v>
      </c>
      <c r="ED9" s="1599" t="s">
        <v>659</v>
      </c>
      <c r="EE9" s="1599" t="s">
        <v>659</v>
      </c>
      <c r="EF9" s="1599" t="s">
        <v>659</v>
      </c>
      <c r="EG9" s="1599" t="s">
        <v>659</v>
      </c>
      <c r="EH9" s="1599" t="s">
        <v>659</v>
      </c>
      <c r="EI9" s="1599" t="s">
        <v>659</v>
      </c>
      <c r="EJ9" s="1599" t="s">
        <v>659</v>
      </c>
      <c r="EK9" s="1599" t="s">
        <v>659</v>
      </c>
      <c r="EL9" s="1599" t="s">
        <v>659</v>
      </c>
      <c r="EM9" s="1599" t="s">
        <v>659</v>
      </c>
      <c r="EN9" s="1599" t="s">
        <v>659</v>
      </c>
      <c r="EO9" s="1599" t="s">
        <v>659</v>
      </c>
      <c r="EP9" s="1599" t="s">
        <v>659</v>
      </c>
      <c r="EQ9" s="1599" t="s">
        <v>659</v>
      </c>
      <c r="ER9" s="1599" t="s">
        <v>659</v>
      </c>
      <c r="ES9" s="1599" t="s">
        <v>659</v>
      </c>
      <c r="ET9" s="1599" t="s">
        <v>659</v>
      </c>
      <c r="EU9" s="1599" t="s">
        <v>659</v>
      </c>
      <c r="EV9" s="1599" t="s">
        <v>659</v>
      </c>
      <c r="EW9" s="1599" t="s">
        <v>659</v>
      </c>
      <c r="EX9" s="1599" t="s">
        <v>659</v>
      </c>
      <c r="EY9" s="1599" t="s">
        <v>659</v>
      </c>
      <c r="EZ9" s="1591"/>
      <c r="FA9" s="1591"/>
      <c r="FB9" s="1591"/>
      <c r="FC9" s="1599" t="s">
        <v>661</v>
      </c>
      <c r="FD9" s="1571"/>
      <c r="FE9" s="1599" t="s">
        <v>659</v>
      </c>
      <c r="FF9" s="1599" t="s">
        <v>659</v>
      </c>
      <c r="FG9" s="1599" t="s">
        <v>659</v>
      </c>
      <c r="FH9" s="1599" t="s">
        <v>659</v>
      </c>
      <c r="FI9" s="1599" t="s">
        <v>659</v>
      </c>
      <c r="FJ9" s="1599" t="s">
        <v>659</v>
      </c>
      <c r="FK9" s="1599" t="s">
        <v>659</v>
      </c>
      <c r="FL9" s="1599" t="s">
        <v>659</v>
      </c>
      <c r="FM9" s="1599" t="s">
        <v>659</v>
      </c>
      <c r="FN9" s="1599" t="s">
        <v>659</v>
      </c>
      <c r="FO9" s="1594"/>
      <c r="FP9" s="1594"/>
      <c r="FQ9" s="1594"/>
      <c r="FR9" s="1599" t="s">
        <v>661</v>
      </c>
      <c r="FS9" s="1571"/>
      <c r="FT9" s="1598" t="s">
        <v>659</v>
      </c>
      <c r="FU9" s="1598" t="s">
        <v>659</v>
      </c>
      <c r="FV9" s="1598" t="s">
        <v>659</v>
      </c>
      <c r="FW9" s="1598" t="s">
        <v>659</v>
      </c>
      <c r="FX9" s="1598" t="s">
        <v>659</v>
      </c>
      <c r="FY9" s="1598" t="s">
        <v>659</v>
      </c>
      <c r="FZ9" s="1598" t="s">
        <v>659</v>
      </c>
      <c r="GA9" s="1598" t="s">
        <v>659</v>
      </c>
      <c r="GB9" s="1598" t="s">
        <v>659</v>
      </c>
      <c r="GC9" s="1598" t="s">
        <v>659</v>
      </c>
      <c r="GD9" s="1598" t="s">
        <v>659</v>
      </c>
      <c r="GE9" s="1598" t="s">
        <v>659</v>
      </c>
      <c r="GF9" s="1598" t="s">
        <v>659</v>
      </c>
      <c r="GG9" s="1598" t="s">
        <v>659</v>
      </c>
      <c r="GH9" s="1598" t="s">
        <v>659</v>
      </c>
      <c r="GI9" s="1598" t="s">
        <v>659</v>
      </c>
      <c r="GJ9" s="1598" t="s">
        <v>659</v>
      </c>
      <c r="GK9" s="1598" t="s">
        <v>659</v>
      </c>
      <c r="GL9" s="1598" t="s">
        <v>659</v>
      </c>
      <c r="GM9" s="1598" t="s">
        <v>659</v>
      </c>
      <c r="GN9" s="1598" t="s">
        <v>659</v>
      </c>
      <c r="GO9" s="1598" t="s">
        <v>659</v>
      </c>
      <c r="GP9" s="1598" t="s">
        <v>659</v>
      </c>
      <c r="GQ9" s="1598" t="s">
        <v>659</v>
      </c>
      <c r="GR9" s="1598" t="s">
        <v>659</v>
      </c>
      <c r="GS9" s="1598" t="s">
        <v>659</v>
      </c>
      <c r="GT9" s="1591"/>
      <c r="GU9" s="1591"/>
      <c r="GV9" s="1591"/>
      <c r="GW9" s="1598"/>
      <c r="GX9" s="1581"/>
      <c r="GY9" s="1574"/>
      <c r="GZ9" s="1575"/>
      <c r="HA9" s="1575"/>
      <c r="HB9" s="1586"/>
      <c r="HC9" s="1575"/>
      <c r="HD9" s="1576"/>
      <c r="HE9" s="1577"/>
      <c r="HF9" s="1576"/>
      <c r="HG9" s="1598" t="s">
        <v>659</v>
      </c>
      <c r="HH9" s="1598" t="s">
        <v>659</v>
      </c>
      <c r="HI9" s="1598" t="s">
        <v>659</v>
      </c>
      <c r="HJ9" s="1598" t="s">
        <v>659</v>
      </c>
      <c r="HK9" s="1598" t="s">
        <v>659</v>
      </c>
      <c r="HL9" s="1598" t="s">
        <v>659</v>
      </c>
      <c r="HM9" s="1598" t="s">
        <v>659</v>
      </c>
      <c r="HN9" s="1598" t="s">
        <v>659</v>
      </c>
      <c r="HO9" s="1598" t="s">
        <v>659</v>
      </c>
      <c r="HP9" s="1598" t="s">
        <v>659</v>
      </c>
      <c r="HQ9" s="1598" t="s">
        <v>659</v>
      </c>
      <c r="HR9" s="1598" t="s">
        <v>659</v>
      </c>
      <c r="HS9" s="1598" t="s">
        <v>659</v>
      </c>
      <c r="HT9" s="1598" t="s">
        <v>659</v>
      </c>
      <c r="HU9" s="1598" t="s">
        <v>659</v>
      </c>
      <c r="HV9" s="1598" t="s">
        <v>659</v>
      </c>
      <c r="HW9" s="1598" t="s">
        <v>659</v>
      </c>
      <c r="HX9" s="1598" t="s">
        <v>659</v>
      </c>
      <c r="HY9" s="1598" t="s">
        <v>659</v>
      </c>
      <c r="HZ9" s="1598" t="s">
        <v>659</v>
      </c>
      <c r="IA9" s="1591"/>
      <c r="IB9" s="1591"/>
      <c r="IC9" s="1591"/>
      <c r="ID9" s="1598"/>
      <c r="IE9" s="1574"/>
      <c r="IF9" s="1600" t="s">
        <v>659</v>
      </c>
      <c r="IG9" s="1600" t="s">
        <v>659</v>
      </c>
      <c r="IH9" s="1600" t="s">
        <v>659</v>
      </c>
      <c r="II9" s="1596"/>
      <c r="IJ9" s="1596"/>
      <c r="IK9" s="1600"/>
      <c r="IL9" s="1578"/>
      <c r="IM9" s="1598" t="s">
        <v>659</v>
      </c>
      <c r="IN9" s="1598" t="s">
        <v>659</v>
      </c>
      <c r="IO9" s="1598" t="s">
        <v>659</v>
      </c>
      <c r="IP9" s="1598" t="s">
        <v>659</v>
      </c>
      <c r="IQ9" s="1598" t="s">
        <v>659</v>
      </c>
      <c r="IR9" s="1598" t="s">
        <v>659</v>
      </c>
      <c r="IS9" s="1598" t="s">
        <v>659</v>
      </c>
      <c r="IT9" s="1598" t="s">
        <v>659</v>
      </c>
      <c r="IU9" s="1598" t="s">
        <v>659</v>
      </c>
      <c r="IV9" s="1598" t="s">
        <v>659</v>
      </c>
      <c r="IW9" s="1591"/>
      <c r="IX9" s="1591"/>
      <c r="IY9" s="1591"/>
      <c r="IZ9" s="1598"/>
      <c r="JA9" s="1574"/>
      <c r="JB9" s="1575"/>
      <c r="JC9" s="1586"/>
      <c r="JD9" s="1575"/>
      <c r="JE9" s="1575"/>
      <c r="JF9" s="1580"/>
      <c r="JG9" s="1587"/>
      <c r="JH9" s="1587"/>
      <c r="JI9" s="1587"/>
      <c r="JJ9" s="1587"/>
      <c r="JK9" s="1588"/>
      <c r="JL9" s="1587"/>
      <c r="JM9" s="1574"/>
      <c r="JN9" s="1574"/>
      <c r="JO9" s="1577"/>
      <c r="JP9" s="1574"/>
      <c r="JQ9" s="1574"/>
      <c r="JR9" s="1577"/>
    </row>
    <row r="10" customFormat="false" ht="17.25" hidden="false" customHeight="true" outlineLevel="0" collapsed="false">
      <c r="A10" s="1601" t="n">
        <v>1</v>
      </c>
      <c r="B10" s="1602" t="n">
        <v>2</v>
      </c>
      <c r="C10" s="1602" t="n">
        <v>3</v>
      </c>
      <c r="D10" s="1602"/>
      <c r="E10" s="1602"/>
      <c r="F10" s="1602"/>
      <c r="G10" s="1602"/>
      <c r="H10" s="1602"/>
      <c r="I10" s="1602"/>
      <c r="J10" s="1602"/>
      <c r="K10" s="1602"/>
      <c r="L10" s="1602"/>
      <c r="M10" s="1602"/>
      <c r="N10" s="1602"/>
      <c r="O10" s="1602"/>
      <c r="P10" s="1602"/>
      <c r="Q10" s="1602"/>
      <c r="R10" s="1602"/>
      <c r="S10" s="1602"/>
      <c r="T10" s="1602"/>
      <c r="U10" s="1602"/>
      <c r="V10" s="1602"/>
      <c r="W10" s="1602"/>
      <c r="X10" s="1602"/>
      <c r="Y10" s="1602"/>
      <c r="Z10" s="1602"/>
      <c r="AA10" s="1602"/>
      <c r="AB10" s="1582"/>
      <c r="AC10" s="1602" t="n">
        <v>4</v>
      </c>
      <c r="AD10" s="1602"/>
      <c r="AE10" s="1602"/>
      <c r="AF10" s="1602"/>
      <c r="AG10" s="1602"/>
      <c r="AH10" s="1602"/>
      <c r="AI10" s="1602"/>
      <c r="AJ10" s="1602"/>
      <c r="AK10" s="1602"/>
      <c r="AL10" s="1602"/>
      <c r="AM10" s="1602"/>
      <c r="AN10" s="1602"/>
      <c r="AO10" s="1602"/>
      <c r="AP10" s="1602"/>
      <c r="AQ10" s="1602"/>
      <c r="AR10" s="1602"/>
      <c r="AS10" s="1602"/>
      <c r="AT10" s="1582"/>
      <c r="AU10" s="1603" t="n">
        <v>5</v>
      </c>
      <c r="AV10" s="1603"/>
      <c r="AW10" s="1603"/>
      <c r="AX10" s="1603"/>
      <c r="AY10" s="1603"/>
      <c r="AZ10" s="1603"/>
      <c r="BA10" s="1603"/>
      <c r="BB10" s="1603"/>
      <c r="BC10" s="1603"/>
      <c r="BD10" s="1603"/>
      <c r="BE10" s="1603"/>
      <c r="BF10" s="1603"/>
      <c r="BG10" s="1603"/>
      <c r="BH10" s="1603"/>
      <c r="BI10" s="1603"/>
      <c r="BJ10" s="1603"/>
      <c r="BK10" s="1603"/>
      <c r="BL10" s="1603"/>
      <c r="BM10" s="1603"/>
      <c r="BN10" s="1603"/>
      <c r="BO10" s="1603"/>
      <c r="BP10" s="1603"/>
      <c r="BQ10" s="1603"/>
      <c r="BR10" s="1603"/>
      <c r="BS10" s="1603"/>
      <c r="BT10" s="1603"/>
      <c r="BU10" s="1603"/>
      <c r="BV10" s="1582"/>
      <c r="BW10" s="1602" t="n">
        <v>6</v>
      </c>
      <c r="BX10" s="1602"/>
      <c r="BY10" s="1602"/>
      <c r="BZ10" s="1602"/>
      <c r="CA10" s="1602"/>
      <c r="CB10" s="1602"/>
      <c r="CC10" s="1602"/>
      <c r="CD10" s="1602"/>
      <c r="CE10" s="1602"/>
      <c r="CF10" s="1602"/>
      <c r="CG10" s="1602"/>
      <c r="CH10" s="1602"/>
      <c r="CI10" s="1602"/>
      <c r="CJ10" s="1602"/>
      <c r="CK10" s="1602"/>
      <c r="CL10" s="1602"/>
      <c r="CM10" s="1602"/>
      <c r="CN10" s="1582"/>
      <c r="CO10" s="1602"/>
      <c r="CP10" s="1604"/>
      <c r="CQ10" s="1602" t="n">
        <v>9</v>
      </c>
      <c r="CR10" s="1602"/>
      <c r="CS10" s="1602"/>
      <c r="CT10" s="1602"/>
      <c r="CU10" s="1602"/>
      <c r="CV10" s="1602"/>
      <c r="CW10" s="1602"/>
      <c r="CX10" s="1602"/>
      <c r="CY10" s="1602"/>
      <c r="CZ10" s="1602"/>
      <c r="DA10" s="1602"/>
      <c r="DB10" s="1602"/>
      <c r="DC10" s="1602"/>
      <c r="DD10" s="1602"/>
      <c r="DE10" s="1602"/>
      <c r="DF10" s="1602"/>
      <c r="DG10" s="1602"/>
      <c r="DH10" s="1602" t="n">
        <v>10</v>
      </c>
      <c r="DI10" s="1602" t="n">
        <v>9</v>
      </c>
      <c r="DJ10" s="1602"/>
      <c r="DK10" s="1602"/>
      <c r="DL10" s="1602"/>
      <c r="DM10" s="1602"/>
      <c r="DN10" s="1602"/>
      <c r="DO10" s="1602"/>
      <c r="DP10" s="1602"/>
      <c r="DQ10" s="1602"/>
      <c r="DR10" s="1602"/>
      <c r="DS10" s="1602"/>
      <c r="DT10" s="1602"/>
      <c r="DU10" s="1602"/>
      <c r="DV10" s="1602"/>
      <c r="DW10" s="1602"/>
      <c r="DX10" s="1602"/>
      <c r="DY10" s="1602"/>
      <c r="DZ10" s="1602" t="n">
        <v>10</v>
      </c>
      <c r="EA10" s="1602" t="n">
        <v>11</v>
      </c>
      <c r="EB10" s="1602"/>
      <c r="EC10" s="1602"/>
      <c r="ED10" s="1602"/>
      <c r="EE10" s="1602"/>
      <c r="EF10" s="1602"/>
      <c r="EG10" s="1602"/>
      <c r="EH10" s="1602"/>
      <c r="EI10" s="1602"/>
      <c r="EJ10" s="1602"/>
      <c r="EK10" s="1602"/>
      <c r="EL10" s="1602"/>
      <c r="EM10" s="1602"/>
      <c r="EN10" s="1602"/>
      <c r="EO10" s="1602"/>
      <c r="EP10" s="1602"/>
      <c r="EQ10" s="1602"/>
      <c r="ER10" s="1602"/>
      <c r="ES10" s="1602"/>
      <c r="ET10" s="1602"/>
      <c r="EU10" s="1602"/>
      <c r="EV10" s="1602"/>
      <c r="EW10" s="1602"/>
      <c r="EX10" s="1602"/>
      <c r="EY10" s="1602"/>
      <c r="EZ10" s="1602"/>
      <c r="FA10" s="1602"/>
      <c r="FB10" s="1602"/>
      <c r="FC10" s="1602"/>
      <c r="FD10" s="1602" t="n">
        <v>12</v>
      </c>
      <c r="FE10" s="1605" t="n">
        <v>11</v>
      </c>
      <c r="FF10" s="1605"/>
      <c r="FG10" s="1605"/>
      <c r="FH10" s="1605"/>
      <c r="FI10" s="1605"/>
      <c r="FJ10" s="1605"/>
      <c r="FK10" s="1605"/>
      <c r="FL10" s="1605"/>
      <c r="FM10" s="1605"/>
      <c r="FN10" s="1605"/>
      <c r="FO10" s="1605"/>
      <c r="FP10" s="1605"/>
      <c r="FQ10" s="1605"/>
      <c r="FR10" s="1605"/>
      <c r="FS10" s="1602" t="n">
        <v>12</v>
      </c>
      <c r="FT10" s="1602" t="n">
        <v>13</v>
      </c>
      <c r="FU10" s="1602"/>
      <c r="FV10" s="1602"/>
      <c r="FW10" s="1602"/>
      <c r="FX10" s="1602"/>
      <c r="FY10" s="1602"/>
      <c r="FZ10" s="1602"/>
      <c r="GA10" s="1602"/>
      <c r="GB10" s="1602"/>
      <c r="GC10" s="1602"/>
      <c r="GD10" s="1602"/>
      <c r="GE10" s="1602"/>
      <c r="GF10" s="1602"/>
      <c r="GG10" s="1602"/>
      <c r="GH10" s="1602"/>
      <c r="GI10" s="1602"/>
      <c r="GJ10" s="1602"/>
      <c r="GK10" s="1602"/>
      <c r="GL10" s="1602"/>
      <c r="GM10" s="1602"/>
      <c r="GN10" s="1602"/>
      <c r="GO10" s="1602"/>
      <c r="GP10" s="1602"/>
      <c r="GQ10" s="1602"/>
      <c r="GR10" s="1602"/>
      <c r="GS10" s="1602"/>
      <c r="GT10" s="1602"/>
      <c r="GU10" s="1602"/>
      <c r="GV10" s="1602"/>
      <c r="GW10" s="1602"/>
      <c r="GX10" s="1606" t="n">
        <v>14</v>
      </c>
      <c r="GY10" s="1602" t="n">
        <v>15</v>
      </c>
      <c r="GZ10" s="1602" t="n">
        <v>16</v>
      </c>
      <c r="HA10" s="1602"/>
      <c r="HB10" s="1602"/>
      <c r="HC10" s="1602" t="n">
        <v>17</v>
      </c>
      <c r="HD10" s="1602"/>
      <c r="HE10" s="1602"/>
      <c r="HF10" s="1602" t="n">
        <v>18</v>
      </c>
      <c r="HG10" s="1602" t="n">
        <v>19</v>
      </c>
      <c r="HH10" s="1602"/>
      <c r="HI10" s="1602"/>
      <c r="HJ10" s="1602"/>
      <c r="HK10" s="1602"/>
      <c r="HL10" s="1602"/>
      <c r="HM10" s="1602"/>
      <c r="HN10" s="1602"/>
      <c r="HO10" s="1602"/>
      <c r="HP10" s="1602"/>
      <c r="HQ10" s="1602"/>
      <c r="HR10" s="1602"/>
      <c r="HS10" s="1602"/>
      <c r="HT10" s="1602"/>
      <c r="HU10" s="1602"/>
      <c r="HV10" s="1602"/>
      <c r="HW10" s="1602"/>
      <c r="HX10" s="1602"/>
      <c r="HY10" s="1602"/>
      <c r="HZ10" s="1602"/>
      <c r="IA10" s="1602"/>
      <c r="IB10" s="1602"/>
      <c r="IC10" s="1602"/>
      <c r="ID10" s="1602"/>
      <c r="IE10" s="1602" t="n">
        <v>20</v>
      </c>
      <c r="IF10" s="1607" t="n">
        <v>24</v>
      </c>
      <c r="IG10" s="1607"/>
      <c r="IH10" s="1607"/>
      <c r="II10" s="1607"/>
      <c r="IJ10" s="1607"/>
      <c r="IK10" s="1607"/>
      <c r="IL10" s="1607" t="n">
        <v>25</v>
      </c>
      <c r="IM10" s="1602" t="n">
        <v>20</v>
      </c>
      <c r="IN10" s="1602"/>
      <c r="IO10" s="1602"/>
      <c r="IP10" s="1602"/>
      <c r="IQ10" s="1602"/>
      <c r="IR10" s="1602"/>
      <c r="IS10" s="1602"/>
      <c r="IT10" s="1602"/>
      <c r="IU10" s="1602"/>
      <c r="IV10" s="1602"/>
      <c r="IW10" s="1602"/>
      <c r="IX10" s="1602"/>
      <c r="IY10" s="1602"/>
      <c r="IZ10" s="1602"/>
      <c r="JA10" s="1602" t="n">
        <v>21</v>
      </c>
      <c r="JB10" s="1602" t="n">
        <v>22</v>
      </c>
      <c r="JC10" s="1602"/>
      <c r="JD10" s="1602"/>
      <c r="JE10" s="1602" t="n">
        <v>23</v>
      </c>
      <c r="JF10" s="1602" t="n">
        <v>24</v>
      </c>
      <c r="JG10" s="1607" t="n">
        <v>10</v>
      </c>
      <c r="JH10" s="1607" t="n">
        <v>11</v>
      </c>
      <c r="JI10" s="1607" t="n">
        <v>12</v>
      </c>
      <c r="JJ10" s="1607" t="n">
        <v>13</v>
      </c>
      <c r="JK10" s="1607"/>
      <c r="JL10" s="1607" t="n">
        <v>14</v>
      </c>
      <c r="JM10" s="1602" t="n">
        <v>29</v>
      </c>
      <c r="JN10" s="1602"/>
      <c r="JO10" s="1602"/>
      <c r="JP10" s="1602" t="n">
        <v>30</v>
      </c>
      <c r="JQ10" s="1602"/>
      <c r="JR10" s="1602"/>
    </row>
    <row r="11" customFormat="false" ht="0.75" hidden="false" customHeight="true" outlineLevel="0" collapsed="false">
      <c r="A11" s="1608"/>
      <c r="B11" s="1608"/>
      <c r="C11" s="1609"/>
      <c r="D11" s="1609"/>
      <c r="E11" s="1609"/>
      <c r="F11" s="1609"/>
      <c r="G11" s="1608"/>
      <c r="H11" s="1608"/>
      <c r="I11" s="1608"/>
      <c r="J11" s="1608"/>
      <c r="K11" s="1608"/>
      <c r="L11" s="1608"/>
      <c r="M11" s="1608"/>
      <c r="N11" s="1608"/>
      <c r="O11" s="1608"/>
      <c r="P11" s="1608"/>
      <c r="Q11" s="1608"/>
      <c r="R11" s="1608"/>
      <c r="S11" s="1608"/>
      <c r="T11" s="1608"/>
      <c r="U11" s="1608"/>
      <c r="V11" s="1608"/>
      <c r="W11" s="1608"/>
      <c r="X11" s="1608"/>
      <c r="Y11" s="1608"/>
      <c r="Z11" s="1608"/>
      <c r="AA11" s="1608"/>
      <c r="AB11" s="1608"/>
      <c r="AC11" s="1609"/>
      <c r="AD11" s="1609"/>
      <c r="AE11" s="1608"/>
      <c r="AF11" s="1608"/>
      <c r="AG11" s="1608"/>
      <c r="AH11" s="1608"/>
      <c r="AI11" s="1608"/>
      <c r="AJ11" s="1608"/>
      <c r="AK11" s="1608"/>
      <c r="AL11" s="1608"/>
      <c r="AM11" s="1608"/>
      <c r="AN11" s="1608"/>
      <c r="AO11" s="1608"/>
      <c r="AP11" s="1608"/>
      <c r="AQ11" s="1608"/>
      <c r="AR11" s="1608"/>
      <c r="AS11" s="1608"/>
      <c r="AT11" s="1608"/>
      <c r="AU11" s="1609"/>
      <c r="AV11" s="1609"/>
      <c r="AW11" s="1609"/>
      <c r="AX11" s="1609"/>
      <c r="AY11" s="1609"/>
      <c r="AZ11" s="1609"/>
      <c r="BA11" s="1609"/>
      <c r="BB11" s="1609"/>
      <c r="BC11" s="1609"/>
      <c r="BD11" s="1609"/>
      <c r="BE11" s="1609"/>
      <c r="BF11" s="1609"/>
      <c r="BG11" s="1609"/>
      <c r="BH11" s="1609"/>
      <c r="BI11" s="1609"/>
      <c r="BJ11" s="1609"/>
      <c r="BK11" s="1609"/>
      <c r="BL11" s="1609"/>
      <c r="BM11" s="1609"/>
      <c r="BN11" s="1609"/>
      <c r="BO11" s="1609"/>
      <c r="BP11" s="1609"/>
      <c r="BQ11" s="1609"/>
      <c r="BR11" s="1609"/>
      <c r="BS11" s="1609"/>
      <c r="BT11" s="1609"/>
      <c r="BU11" s="1609"/>
      <c r="BV11" s="1608"/>
      <c r="BW11" s="1608"/>
      <c r="BX11" s="1608"/>
      <c r="BY11" s="1608"/>
      <c r="BZ11" s="1608"/>
      <c r="CA11" s="1608"/>
      <c r="CB11" s="1608"/>
      <c r="CC11" s="1608"/>
      <c r="CD11" s="1608"/>
      <c r="CE11" s="1608"/>
      <c r="CF11" s="1608"/>
      <c r="CG11" s="1608"/>
      <c r="CH11" s="1608"/>
      <c r="CI11" s="1608"/>
      <c r="CJ11" s="1608"/>
      <c r="CK11" s="1608"/>
      <c r="CL11" s="1608"/>
      <c r="CM11" s="1608"/>
      <c r="CN11" s="1608"/>
      <c r="CO11" s="1608"/>
      <c r="CP11" s="1608"/>
      <c r="CQ11" s="1608"/>
      <c r="CR11" s="1608"/>
      <c r="CS11" s="1608"/>
      <c r="CT11" s="1608"/>
      <c r="CU11" s="1608"/>
      <c r="CV11" s="1608"/>
      <c r="CW11" s="1608"/>
      <c r="CX11" s="1608"/>
      <c r="CY11" s="1608"/>
      <c r="CZ11" s="1608"/>
      <c r="DA11" s="1608"/>
      <c r="DB11" s="1608"/>
      <c r="DC11" s="1608"/>
      <c r="DD11" s="1608"/>
      <c r="DE11" s="1608"/>
      <c r="DF11" s="1608"/>
      <c r="DG11" s="1608"/>
      <c r="DH11" s="1608"/>
      <c r="DI11" s="1608"/>
      <c r="DJ11" s="1608"/>
      <c r="DK11" s="1608"/>
      <c r="DL11" s="1608"/>
      <c r="DM11" s="1608"/>
      <c r="DN11" s="1608"/>
      <c r="DO11" s="1608"/>
      <c r="DP11" s="1608"/>
      <c r="DQ11" s="1608"/>
      <c r="DR11" s="1608"/>
      <c r="DS11" s="1608"/>
      <c r="DT11" s="1608"/>
      <c r="DU11" s="1608"/>
      <c r="DV11" s="1608"/>
      <c r="DW11" s="1608"/>
      <c r="DX11" s="1608"/>
      <c r="DY11" s="1608"/>
      <c r="DZ11" s="1608"/>
      <c r="EA11" s="1608"/>
      <c r="EB11" s="1608"/>
      <c r="EC11" s="1608"/>
      <c r="ED11" s="1608"/>
      <c r="EE11" s="1608"/>
      <c r="EF11" s="1608"/>
      <c r="EG11" s="1608"/>
      <c r="EH11" s="1608"/>
      <c r="EI11" s="1608"/>
      <c r="EJ11" s="1608"/>
      <c r="EK11" s="1608"/>
      <c r="EL11" s="1608"/>
      <c r="EM11" s="1608"/>
      <c r="EN11" s="1608"/>
      <c r="EO11" s="1608"/>
      <c r="EP11" s="1608"/>
      <c r="EQ11" s="1608"/>
      <c r="ER11" s="1608"/>
      <c r="ES11" s="1608"/>
      <c r="ET11" s="1608"/>
      <c r="EU11" s="1608"/>
      <c r="EV11" s="1608"/>
      <c r="EW11" s="1608"/>
      <c r="EX11" s="1608"/>
      <c r="EY11" s="1608"/>
      <c r="EZ11" s="1608"/>
      <c r="FA11" s="1608"/>
      <c r="FB11" s="1608"/>
      <c r="FC11" s="1608"/>
      <c r="FD11" s="1608"/>
      <c r="FE11" s="1608"/>
      <c r="FF11" s="1608"/>
      <c r="FG11" s="1608"/>
      <c r="FH11" s="1608"/>
      <c r="FI11" s="1608"/>
      <c r="FJ11" s="1608"/>
      <c r="FK11" s="1608"/>
      <c r="FL11" s="1608"/>
      <c r="FM11" s="1608"/>
      <c r="FN11" s="1608"/>
      <c r="FO11" s="1608"/>
      <c r="FP11" s="1608"/>
      <c r="FQ11" s="1608"/>
      <c r="FR11" s="1608"/>
      <c r="FS11" s="1608"/>
      <c r="FT11" s="1608"/>
      <c r="FU11" s="1608"/>
      <c r="FV11" s="1608"/>
      <c r="FW11" s="1608"/>
      <c r="FX11" s="1608"/>
      <c r="FY11" s="1608"/>
      <c r="FZ11" s="1608"/>
      <c r="GA11" s="1608"/>
      <c r="GB11" s="1608"/>
      <c r="GC11" s="1608"/>
      <c r="GD11" s="1608"/>
      <c r="GE11" s="1608"/>
      <c r="GF11" s="1608"/>
      <c r="GG11" s="1608"/>
      <c r="GH11" s="1608"/>
      <c r="GI11" s="1608"/>
      <c r="GJ11" s="1608"/>
      <c r="GK11" s="1608"/>
      <c r="GL11" s="1608"/>
      <c r="GM11" s="1608"/>
      <c r="GN11" s="1608"/>
      <c r="GO11" s="1608"/>
      <c r="GP11" s="1608"/>
      <c r="GQ11" s="1608"/>
      <c r="GR11" s="1608"/>
      <c r="GS11" s="1608"/>
      <c r="GT11" s="1608"/>
      <c r="GU11" s="1608"/>
      <c r="GV11" s="1608"/>
      <c r="GW11" s="1608"/>
      <c r="GX11" s="1608"/>
      <c r="GY11" s="1608"/>
      <c r="GZ11" s="1608"/>
      <c r="HA11" s="1608"/>
      <c r="HB11" s="1608"/>
      <c r="HC11" s="1608"/>
      <c r="HD11" s="1608"/>
      <c r="HE11" s="1608"/>
      <c r="HF11" s="1608"/>
      <c r="HG11" s="1608"/>
      <c r="HH11" s="1608"/>
      <c r="HI11" s="1608"/>
      <c r="HJ11" s="1608"/>
      <c r="HK11" s="1608"/>
      <c r="HL11" s="1608"/>
      <c r="HM11" s="1608"/>
      <c r="HN11" s="1608"/>
      <c r="HO11" s="1608"/>
      <c r="HP11" s="1608"/>
      <c r="HQ11" s="1608"/>
      <c r="HR11" s="1608"/>
      <c r="HS11" s="1608"/>
      <c r="HT11" s="1608"/>
      <c r="HU11" s="1608"/>
      <c r="HV11" s="1608"/>
      <c r="HW11" s="1608"/>
      <c r="HX11" s="1608"/>
      <c r="HY11" s="1608"/>
      <c r="HZ11" s="1608"/>
      <c r="IA11" s="1608"/>
      <c r="IB11" s="1608"/>
      <c r="IC11" s="1608"/>
      <c r="ID11" s="1608"/>
      <c r="IE11" s="1608"/>
      <c r="IF11" s="1610"/>
      <c r="IG11" s="1610"/>
      <c r="IH11" s="1610"/>
      <c r="II11" s="1610"/>
      <c r="IJ11" s="1610"/>
      <c r="IK11" s="1610"/>
      <c r="IL11" s="1610"/>
      <c r="IM11" s="1608"/>
      <c r="IN11" s="1608"/>
      <c r="IO11" s="1608"/>
      <c r="IP11" s="1608"/>
      <c r="IQ11" s="1608"/>
      <c r="IR11" s="1608"/>
      <c r="IS11" s="1608"/>
      <c r="IT11" s="1608"/>
      <c r="IU11" s="1608"/>
      <c r="IV11" s="1608"/>
      <c r="IW11" s="1608"/>
      <c r="IX11" s="1608"/>
      <c r="IY11" s="1608"/>
      <c r="IZ11" s="1608"/>
      <c r="JA11" s="1608"/>
      <c r="JB11" s="1608"/>
      <c r="JC11" s="1608"/>
      <c r="JD11" s="1608"/>
      <c r="JE11" s="1608"/>
      <c r="JF11" s="1608"/>
      <c r="JG11" s="1610"/>
      <c r="JH11" s="1610"/>
      <c r="JI11" s="1610"/>
      <c r="JJ11" s="1610"/>
      <c r="JK11" s="1610"/>
      <c r="JL11" s="1610"/>
      <c r="JM11" s="1608"/>
      <c r="JN11" s="1608"/>
      <c r="JO11" s="1608"/>
      <c r="JP11" s="1608"/>
      <c r="JQ11" s="1608"/>
      <c r="JR11" s="1608"/>
    </row>
    <row r="12" customFormat="false" ht="11.25" hidden="false" customHeight="true" outlineLevel="0" collapsed="false">
      <c r="A12" s="1611" t="n">
        <f aca="false">'03.24'!A2:V2</f>
        <v>45352</v>
      </c>
      <c r="B12" s="1612" t="s">
        <v>662</v>
      </c>
      <c r="C12" s="1613"/>
      <c r="D12" s="1614"/>
      <c r="E12" s="1615"/>
      <c r="F12" s="1615"/>
      <c r="G12" s="1615"/>
      <c r="H12" s="1615"/>
      <c r="I12" s="1615"/>
      <c r="J12" s="1615"/>
      <c r="K12" s="1615"/>
      <c r="L12" s="1615"/>
      <c r="M12" s="1615"/>
      <c r="N12" s="1615"/>
      <c r="O12" s="1615"/>
      <c r="P12" s="1615"/>
      <c r="Q12" s="1615"/>
      <c r="R12" s="1615"/>
      <c r="S12" s="1615"/>
      <c r="T12" s="1615"/>
      <c r="U12" s="1615"/>
      <c r="V12" s="1615"/>
      <c r="W12" s="1616"/>
      <c r="X12" s="1617"/>
      <c r="Y12" s="1618"/>
      <c r="Z12" s="1619"/>
      <c r="AA12" s="1620"/>
      <c r="AB12" s="1621"/>
      <c r="AC12" s="1622"/>
      <c r="AD12" s="1622"/>
      <c r="AE12" s="1615"/>
      <c r="AF12" s="1615"/>
      <c r="AG12" s="1615"/>
      <c r="AH12" s="1615"/>
      <c r="AI12" s="1615"/>
      <c r="AJ12" s="1615"/>
      <c r="AK12" s="1615"/>
      <c r="AL12" s="1615"/>
      <c r="AM12" s="1615"/>
      <c r="AN12" s="1615"/>
      <c r="AO12" s="1616"/>
      <c r="AP12" s="1617"/>
      <c r="AQ12" s="1618"/>
      <c r="AR12" s="1619"/>
      <c r="AS12" s="1620"/>
      <c r="AT12" s="1621"/>
      <c r="AU12" s="1622"/>
      <c r="AV12" s="1622"/>
      <c r="AW12" s="1614"/>
      <c r="AX12" s="1615"/>
      <c r="AY12" s="1615"/>
      <c r="AZ12" s="1615"/>
      <c r="BA12" s="1615"/>
      <c r="BB12" s="1615"/>
      <c r="BC12" s="1615"/>
      <c r="BD12" s="1615"/>
      <c r="BE12" s="1615"/>
      <c r="BF12" s="1615"/>
      <c r="BG12" s="1615"/>
      <c r="BH12" s="1615"/>
      <c r="BI12" s="1615"/>
      <c r="BJ12" s="1615"/>
      <c r="BK12" s="1615"/>
      <c r="BL12" s="1615"/>
      <c r="BM12" s="1615"/>
      <c r="BN12" s="1615"/>
      <c r="BO12" s="1615"/>
      <c r="BP12" s="1615"/>
      <c r="BQ12" s="1616"/>
      <c r="BR12" s="1617"/>
      <c r="BS12" s="1618"/>
      <c r="BT12" s="1619"/>
      <c r="BU12" s="1620"/>
      <c r="BV12" s="1621"/>
      <c r="BW12" s="1623"/>
      <c r="BX12" s="1615"/>
      <c r="BY12" s="1615"/>
      <c r="BZ12" s="1615"/>
      <c r="CA12" s="1615"/>
      <c r="CB12" s="1615"/>
      <c r="CC12" s="1615"/>
      <c r="CD12" s="1615"/>
      <c r="CE12" s="1615"/>
      <c r="CF12" s="1615"/>
      <c r="CG12" s="1615"/>
      <c r="CH12" s="1615"/>
      <c r="CI12" s="1616"/>
      <c r="CJ12" s="1617"/>
      <c r="CK12" s="1618"/>
      <c r="CL12" s="1619"/>
      <c r="CM12" s="1620"/>
      <c r="CN12" s="1621"/>
      <c r="CO12" s="1621"/>
      <c r="CP12" s="1621"/>
      <c r="CQ12" s="1615"/>
      <c r="CR12" s="1615"/>
      <c r="CS12" s="1615"/>
      <c r="CT12" s="1615"/>
      <c r="CU12" s="1615"/>
      <c r="CV12" s="1615"/>
      <c r="CW12" s="1615"/>
      <c r="CX12" s="1615"/>
      <c r="CY12" s="1615"/>
      <c r="CZ12" s="1615"/>
      <c r="DA12" s="1615"/>
      <c r="DB12" s="1615"/>
      <c r="DC12" s="1616"/>
      <c r="DD12" s="1617"/>
      <c r="DE12" s="1618"/>
      <c r="DF12" s="1619"/>
      <c r="DG12" s="1624"/>
      <c r="DH12" s="1625"/>
      <c r="DI12" s="1626"/>
      <c r="DJ12" s="1615"/>
      <c r="DK12" s="1615"/>
      <c r="DL12" s="1615"/>
      <c r="DM12" s="1615"/>
      <c r="DN12" s="1615"/>
      <c r="DO12" s="1615"/>
      <c r="DP12" s="1615"/>
      <c r="DQ12" s="1615"/>
      <c r="DR12" s="1615"/>
      <c r="DS12" s="1615"/>
      <c r="DT12" s="1615"/>
      <c r="DU12" s="1616"/>
      <c r="DV12" s="1617"/>
      <c r="DW12" s="1618"/>
      <c r="DX12" s="1619"/>
      <c r="DY12" s="1624"/>
      <c r="DZ12" s="1625"/>
      <c r="EA12" s="1615"/>
      <c r="EB12" s="1615"/>
      <c r="EC12" s="1615"/>
      <c r="ED12" s="1615"/>
      <c r="EE12" s="1615"/>
      <c r="EF12" s="1615"/>
      <c r="EG12" s="1615"/>
      <c r="EH12" s="1615"/>
      <c r="EI12" s="1615"/>
      <c r="EJ12" s="1615"/>
      <c r="EK12" s="1615"/>
      <c r="EL12" s="1615"/>
      <c r="EM12" s="1615"/>
      <c r="EN12" s="1615"/>
      <c r="EO12" s="1615"/>
      <c r="EP12" s="1615"/>
      <c r="EQ12" s="1615"/>
      <c r="ER12" s="1615"/>
      <c r="ES12" s="1615"/>
      <c r="ET12" s="1615"/>
      <c r="EU12" s="1615"/>
      <c r="EV12" s="1615"/>
      <c r="EW12" s="1615"/>
      <c r="EX12" s="1615"/>
      <c r="EY12" s="1616"/>
      <c r="EZ12" s="1617"/>
      <c r="FA12" s="1618"/>
      <c r="FB12" s="1619"/>
      <c r="FC12" s="1624"/>
      <c r="FD12" s="1625"/>
      <c r="FE12" s="1615"/>
      <c r="FF12" s="1615"/>
      <c r="FG12" s="1615"/>
      <c r="FH12" s="1615"/>
      <c r="FI12" s="1615"/>
      <c r="FJ12" s="1615"/>
      <c r="FK12" s="1615"/>
      <c r="FL12" s="1615"/>
      <c r="FM12" s="1615"/>
      <c r="FN12" s="1616"/>
      <c r="FO12" s="1617"/>
      <c r="FP12" s="1618"/>
      <c r="FQ12" s="1619"/>
      <c r="FR12" s="1624"/>
      <c r="FS12" s="1625"/>
      <c r="FT12" s="1627"/>
      <c r="FU12" s="1627"/>
      <c r="FV12" s="1627"/>
      <c r="FW12" s="1627"/>
      <c r="FX12" s="1627"/>
      <c r="FY12" s="1627"/>
      <c r="FZ12" s="1627"/>
      <c r="GA12" s="1627"/>
      <c r="GB12" s="1627"/>
      <c r="GC12" s="1627"/>
      <c r="GD12" s="1627"/>
      <c r="GE12" s="1627"/>
      <c r="GF12" s="1627"/>
      <c r="GG12" s="1627"/>
      <c r="GH12" s="1627"/>
      <c r="GI12" s="1627"/>
      <c r="GJ12" s="1627"/>
      <c r="GK12" s="1627"/>
      <c r="GL12" s="1627"/>
      <c r="GM12" s="1627"/>
      <c r="GN12" s="1627"/>
      <c r="GO12" s="1627"/>
      <c r="GP12" s="1627"/>
      <c r="GQ12" s="1627"/>
      <c r="GR12" s="1627"/>
      <c r="GS12" s="1628"/>
      <c r="GT12" s="1629"/>
      <c r="GU12" s="1630"/>
      <c r="GV12" s="1619"/>
      <c r="GW12" s="1631"/>
      <c r="GX12" s="1621"/>
      <c r="GY12" s="1620"/>
      <c r="GZ12" s="1632"/>
      <c r="HA12" s="1633"/>
      <c r="HB12" s="1634"/>
      <c r="HC12" s="1635"/>
      <c r="HD12" s="1636"/>
      <c r="HE12" s="1637"/>
      <c r="HF12" s="1638"/>
      <c r="HG12" s="1639"/>
      <c r="HH12" s="1640"/>
      <c r="HI12" s="1641"/>
      <c r="HJ12" s="1627"/>
      <c r="HK12" s="1627"/>
      <c r="HL12" s="1627"/>
      <c r="HM12" s="1627"/>
      <c r="HN12" s="1627"/>
      <c r="HO12" s="1627"/>
      <c r="HP12" s="1627"/>
      <c r="HQ12" s="1627"/>
      <c r="HR12" s="1627"/>
      <c r="HS12" s="1627"/>
      <c r="HT12" s="1627"/>
      <c r="HU12" s="1627"/>
      <c r="HV12" s="1627"/>
      <c r="HW12" s="1627"/>
      <c r="HX12" s="1627"/>
      <c r="HY12" s="1627"/>
      <c r="HZ12" s="1628"/>
      <c r="IA12" s="1629"/>
      <c r="IB12" s="1630"/>
      <c r="IC12" s="1619"/>
      <c r="ID12" s="1620"/>
      <c r="IE12" s="1631"/>
      <c r="IF12" s="1642"/>
      <c r="IG12" s="1642"/>
      <c r="IH12" s="1643"/>
      <c r="II12" s="1644"/>
      <c r="IJ12" s="1645"/>
      <c r="IK12" s="1646"/>
      <c r="IL12" s="1647"/>
      <c r="IM12" s="1648"/>
      <c r="IN12" s="1649"/>
      <c r="IO12" s="1650"/>
      <c r="IP12" s="1650"/>
      <c r="IQ12" s="1650"/>
      <c r="IR12" s="1650"/>
      <c r="IS12" s="1650"/>
      <c r="IT12" s="1650"/>
      <c r="IU12" s="1650"/>
      <c r="IV12" s="1651"/>
      <c r="IW12" s="1652"/>
      <c r="IX12" s="1653"/>
      <c r="IY12" s="1654"/>
      <c r="IZ12" s="1620"/>
      <c r="JA12" s="1621"/>
      <c r="JB12" s="1655"/>
      <c r="JC12" s="1656"/>
      <c r="JD12" s="1657"/>
      <c r="JE12" s="1658"/>
      <c r="JF12" s="1659"/>
      <c r="JG12" s="1660"/>
      <c r="JH12" s="1660"/>
      <c r="JI12" s="1660"/>
      <c r="JJ12" s="1661"/>
      <c r="JK12" s="1662"/>
      <c r="JL12" s="1663"/>
      <c r="JM12" s="1664" t="e">
        <f aca="false">JM$4:JM$4+SUMIF($C$5:JL$5,"Нараст. баланс",$C14:JL14)+SUMIF($C$7:JH$7,"Итого (с ВНР)",$C14:JH14)-SUMIF($C$5:JL$5,"Геол. снижение,  т/сут",$C14:JL14)-SUMIF(JJ$7:JL$7,"Итого",JJ14:JL14)-SUMIF($C$7:JL$7,"Итого (с ВСП)",$C14:JL14)</f>
        <v>#VALUE!</v>
      </c>
      <c r="JN12" s="1665" t="e">
        <f aca="false">'ННГ без НГДП по датам'!JM12:JM14</f>
        <v>#VALUE!</v>
      </c>
      <c r="JO12" s="1666" t="e">
        <f aca="false">'03.24 НГДП по датам'!CA12:CA14</f>
        <v>#VALUE!</v>
      </c>
      <c r="JP12" s="1667"/>
      <c r="JQ12" s="1668"/>
      <c r="JR12" s="1669"/>
    </row>
    <row r="13" customFormat="false" ht="11.25" hidden="false" customHeight="true" outlineLevel="0" collapsed="false">
      <c r="A13" s="1611"/>
      <c r="B13" s="1670" t="s">
        <v>663</v>
      </c>
      <c r="C13" s="1671"/>
      <c r="D13" s="1672"/>
      <c r="E13" s="1673"/>
      <c r="F13" s="1673"/>
      <c r="G13" s="1673"/>
      <c r="H13" s="1673"/>
      <c r="I13" s="1673"/>
      <c r="J13" s="1673"/>
      <c r="K13" s="1673"/>
      <c r="L13" s="1673"/>
      <c r="M13" s="1673"/>
      <c r="N13" s="1673"/>
      <c r="O13" s="1673"/>
      <c r="P13" s="1673"/>
      <c r="Q13" s="1673"/>
      <c r="R13" s="1673"/>
      <c r="S13" s="1673"/>
      <c r="T13" s="1673"/>
      <c r="U13" s="1673"/>
      <c r="V13" s="1673"/>
      <c r="W13" s="1674"/>
      <c r="X13" s="1675"/>
      <c r="Y13" s="1676"/>
      <c r="Z13" s="1677"/>
      <c r="AA13" s="1678" t="n">
        <f aca="false">COUNTA(C13:Z13)</f>
        <v>0</v>
      </c>
      <c r="AB13" s="1679"/>
      <c r="AC13" s="1680"/>
      <c r="AD13" s="1680"/>
      <c r="AE13" s="1673"/>
      <c r="AF13" s="1673"/>
      <c r="AG13" s="1673"/>
      <c r="AH13" s="1673"/>
      <c r="AI13" s="1673"/>
      <c r="AJ13" s="1673"/>
      <c r="AK13" s="1673"/>
      <c r="AL13" s="1673"/>
      <c r="AM13" s="1673"/>
      <c r="AN13" s="1673"/>
      <c r="AO13" s="1674"/>
      <c r="AP13" s="1675"/>
      <c r="AQ13" s="1676"/>
      <c r="AR13" s="1677"/>
      <c r="AS13" s="1678" t="n">
        <f aca="false">COUNTA(AC13:AR13)</f>
        <v>0</v>
      </c>
      <c r="AT13" s="1679"/>
      <c r="AU13" s="1680"/>
      <c r="AV13" s="1680"/>
      <c r="AW13" s="1672"/>
      <c r="AX13" s="1673"/>
      <c r="AY13" s="1673"/>
      <c r="AZ13" s="1673"/>
      <c r="BA13" s="1673"/>
      <c r="BB13" s="1673"/>
      <c r="BC13" s="1673"/>
      <c r="BD13" s="1673"/>
      <c r="BE13" s="1673"/>
      <c r="BF13" s="1673"/>
      <c r="BG13" s="1673"/>
      <c r="BH13" s="1673"/>
      <c r="BI13" s="1673"/>
      <c r="BJ13" s="1673"/>
      <c r="BK13" s="1673"/>
      <c r="BL13" s="1673"/>
      <c r="BM13" s="1673"/>
      <c r="BN13" s="1673"/>
      <c r="BO13" s="1673"/>
      <c r="BP13" s="1673"/>
      <c r="BQ13" s="1674"/>
      <c r="BR13" s="1675"/>
      <c r="BS13" s="1676"/>
      <c r="BT13" s="1677"/>
      <c r="BU13" s="1678" t="n">
        <f aca="false">COUNTA(AU13:BT13)</f>
        <v>0</v>
      </c>
      <c r="BV13" s="1679"/>
      <c r="BW13" s="1682"/>
      <c r="BX13" s="1673"/>
      <c r="BY13" s="1673"/>
      <c r="BZ13" s="1673"/>
      <c r="CA13" s="1673"/>
      <c r="CB13" s="1673"/>
      <c r="CC13" s="1673"/>
      <c r="CD13" s="1673"/>
      <c r="CE13" s="1673"/>
      <c r="CF13" s="1673"/>
      <c r="CG13" s="1673"/>
      <c r="CH13" s="1673"/>
      <c r="CI13" s="1674"/>
      <c r="CJ13" s="1675"/>
      <c r="CK13" s="1676"/>
      <c r="CL13" s="1677"/>
      <c r="CM13" s="1678" t="n">
        <f aca="false">COUNTA(BW13:CL13)</f>
        <v>0</v>
      </c>
      <c r="CN13" s="1679"/>
      <c r="CO13" s="1679" t="n">
        <f aca="false">AA13+AS13+BU13+CM13</f>
        <v>0</v>
      </c>
      <c r="CP13" s="1679"/>
      <c r="CQ13" s="1673"/>
      <c r="CR13" s="1673"/>
      <c r="CS13" s="1673"/>
      <c r="CT13" s="1673"/>
      <c r="CU13" s="1673"/>
      <c r="CV13" s="1673"/>
      <c r="CW13" s="1673"/>
      <c r="CX13" s="1673"/>
      <c r="CY13" s="1673"/>
      <c r="CZ13" s="1673"/>
      <c r="DA13" s="1673"/>
      <c r="DB13" s="1673"/>
      <c r="DC13" s="1674"/>
      <c r="DD13" s="1675"/>
      <c r="DE13" s="1676"/>
      <c r="DF13" s="1677"/>
      <c r="DG13" s="1683" t="n">
        <f aca="false">SUBTOTAL(9,CQ15:DF15)</f>
        <v>0</v>
      </c>
      <c r="DH13" s="1684"/>
      <c r="DI13" s="1685"/>
      <c r="DJ13" s="1673"/>
      <c r="DK13" s="1673"/>
      <c r="DL13" s="1673"/>
      <c r="DM13" s="1673"/>
      <c r="DN13" s="1673"/>
      <c r="DO13" s="1673"/>
      <c r="DP13" s="1673"/>
      <c r="DQ13" s="1673"/>
      <c r="DR13" s="1673"/>
      <c r="DS13" s="1673"/>
      <c r="DT13" s="1673"/>
      <c r="DU13" s="1674"/>
      <c r="DV13" s="1675"/>
      <c r="DW13" s="1676"/>
      <c r="DX13" s="1677"/>
      <c r="DY13" s="1683" t="n">
        <f aca="false">COUNTA(DI13:DX13)</f>
        <v>0</v>
      </c>
      <c r="DZ13" s="1684"/>
      <c r="EA13" s="1673"/>
      <c r="EB13" s="1673"/>
      <c r="EC13" s="1673"/>
      <c r="ED13" s="1673"/>
      <c r="EE13" s="1673"/>
      <c r="EF13" s="1673"/>
      <c r="EG13" s="1673"/>
      <c r="EH13" s="1673"/>
      <c r="EI13" s="1673"/>
      <c r="EJ13" s="1673"/>
      <c r="EK13" s="1673"/>
      <c r="EL13" s="1673"/>
      <c r="EM13" s="1673"/>
      <c r="EN13" s="1673"/>
      <c r="EO13" s="1673"/>
      <c r="EP13" s="1673"/>
      <c r="EQ13" s="1673"/>
      <c r="ER13" s="1673"/>
      <c r="ES13" s="1673"/>
      <c r="ET13" s="1673"/>
      <c r="EU13" s="1673"/>
      <c r="EV13" s="1673"/>
      <c r="EW13" s="1673"/>
      <c r="EX13" s="1673"/>
      <c r="EY13" s="1674"/>
      <c r="EZ13" s="1675"/>
      <c r="FA13" s="1676"/>
      <c r="FB13" s="1677"/>
      <c r="FC13" s="1683" t="n">
        <f aca="false">COUNTA(EA13:FB13)</f>
        <v>0</v>
      </c>
      <c r="FD13" s="1684"/>
      <c r="FE13" s="1673"/>
      <c r="FF13" s="1673"/>
      <c r="FG13" s="1673"/>
      <c r="FH13" s="1673"/>
      <c r="FI13" s="1673"/>
      <c r="FJ13" s="1673"/>
      <c r="FK13" s="1673"/>
      <c r="FL13" s="1673"/>
      <c r="FM13" s="1673"/>
      <c r="FN13" s="1674"/>
      <c r="FO13" s="1675"/>
      <c r="FP13" s="1676"/>
      <c r="FQ13" s="1677"/>
      <c r="FR13" s="1683" t="n">
        <f aca="false">COUNTA(FE13:FQ13)</f>
        <v>0</v>
      </c>
      <c r="FS13" s="1684"/>
      <c r="FT13" s="1686"/>
      <c r="FU13" s="1686"/>
      <c r="FV13" s="1686"/>
      <c r="FW13" s="1686"/>
      <c r="FX13" s="1686"/>
      <c r="FY13" s="1686"/>
      <c r="FZ13" s="1686"/>
      <c r="GA13" s="1686"/>
      <c r="GB13" s="1686"/>
      <c r="GC13" s="1686"/>
      <c r="GD13" s="1686"/>
      <c r="GE13" s="1686"/>
      <c r="GF13" s="1686"/>
      <c r="GG13" s="1686"/>
      <c r="GH13" s="1686"/>
      <c r="GI13" s="1686"/>
      <c r="GJ13" s="1686"/>
      <c r="GK13" s="1686"/>
      <c r="GL13" s="1686"/>
      <c r="GM13" s="1686"/>
      <c r="GN13" s="1686"/>
      <c r="GO13" s="1686"/>
      <c r="GP13" s="1686"/>
      <c r="GQ13" s="1686"/>
      <c r="GR13" s="1686"/>
      <c r="GS13" s="1687"/>
      <c r="GT13" s="1688"/>
      <c r="GU13" s="1689"/>
      <c r="GV13" s="1677"/>
      <c r="GW13" s="1690" t="n">
        <f aca="false">SUBTOTAL(9,FT15:GV15)</f>
        <v>0</v>
      </c>
      <c r="GX13" s="1679" t="n">
        <f aca="false">SUBTOTAL(9,FT15:GV15)</f>
        <v>0</v>
      </c>
      <c r="GY13" s="1691"/>
      <c r="GZ13" s="1692"/>
      <c r="HA13" s="1693"/>
      <c r="HB13" s="1694"/>
      <c r="HC13" s="1695"/>
      <c r="HD13" s="1696"/>
      <c r="HE13" s="1697"/>
      <c r="HF13" s="1698"/>
      <c r="HG13" s="1699"/>
      <c r="HH13" s="1700"/>
      <c r="HI13" s="1701"/>
      <c r="HJ13" s="1686"/>
      <c r="HK13" s="1686"/>
      <c r="HL13" s="1686"/>
      <c r="HM13" s="1686"/>
      <c r="HN13" s="1686"/>
      <c r="HO13" s="1686"/>
      <c r="HP13" s="1686"/>
      <c r="HQ13" s="1686"/>
      <c r="HR13" s="1686"/>
      <c r="HS13" s="1686"/>
      <c r="HT13" s="1686"/>
      <c r="HU13" s="1686"/>
      <c r="HV13" s="1686"/>
      <c r="HW13" s="1686"/>
      <c r="HX13" s="1686"/>
      <c r="HY13" s="1686"/>
      <c r="HZ13" s="1687"/>
      <c r="IA13" s="1688"/>
      <c r="IB13" s="1689"/>
      <c r="IC13" s="1677"/>
      <c r="ID13" s="1678" t="n">
        <f aca="false">SUBTOTAL(9,HG15:IC15)</f>
        <v>0</v>
      </c>
      <c r="IE13" s="1702"/>
      <c r="IF13" s="1703"/>
      <c r="IG13" s="1703"/>
      <c r="IH13" s="1704"/>
      <c r="II13" s="1705"/>
      <c r="IJ13" s="1706"/>
      <c r="IK13" s="1707" t="n">
        <f aca="false">SUBTOTAL(9,IF15:IJ15)</f>
        <v>0</v>
      </c>
      <c r="IL13" s="1708"/>
      <c r="IM13" s="1709"/>
      <c r="IN13" s="1710"/>
      <c r="IO13" s="1711"/>
      <c r="IP13" s="1711"/>
      <c r="IQ13" s="1711"/>
      <c r="IR13" s="1711"/>
      <c r="IS13" s="1711"/>
      <c r="IT13" s="1711"/>
      <c r="IU13" s="1711"/>
      <c r="IV13" s="1712"/>
      <c r="IW13" s="1713"/>
      <c r="IX13" s="1714"/>
      <c r="IY13" s="1715"/>
      <c r="IZ13" s="1678" t="n">
        <f aca="false">SUBTOTAL(3,IM13:IY13)</f>
        <v>0</v>
      </c>
      <c r="JA13" s="1716"/>
      <c r="JB13" s="1717"/>
      <c r="JC13" s="1718"/>
      <c r="JD13" s="1719"/>
      <c r="JE13" s="1720"/>
      <c r="JF13" s="1721"/>
      <c r="JG13" s="1722"/>
      <c r="JH13" s="1722"/>
      <c r="JI13" s="1722"/>
      <c r="JJ13" s="1723"/>
      <c r="JK13" s="1724"/>
      <c r="JL13" s="1725"/>
      <c r="JM13" s="1664"/>
      <c r="JN13" s="1665"/>
      <c r="JO13" s="1666"/>
      <c r="JP13" s="1726"/>
      <c r="JQ13" s="1727"/>
      <c r="JR13" s="1728"/>
    </row>
    <row r="14" customFormat="false" ht="11.25" hidden="false" customHeight="true" outlineLevel="0" collapsed="false">
      <c r="A14" s="1611"/>
      <c r="B14" s="1729" t="s">
        <v>661</v>
      </c>
      <c r="C14" s="1730"/>
      <c r="D14" s="1731"/>
      <c r="E14" s="1732"/>
      <c r="F14" s="1732"/>
      <c r="G14" s="1732"/>
      <c r="H14" s="1732"/>
      <c r="I14" s="1732"/>
      <c r="J14" s="1732"/>
      <c r="K14" s="1732"/>
      <c r="L14" s="1732"/>
      <c r="M14" s="1732"/>
      <c r="N14" s="1732"/>
      <c r="O14" s="1732"/>
      <c r="P14" s="1732"/>
      <c r="Q14" s="1732"/>
      <c r="R14" s="1732"/>
      <c r="S14" s="1732"/>
      <c r="T14" s="1732"/>
      <c r="U14" s="1732"/>
      <c r="V14" s="1732"/>
      <c r="W14" s="1733"/>
      <c r="X14" s="1734"/>
      <c r="Y14" s="1735"/>
      <c r="Z14" s="1736"/>
      <c r="AA14" s="1737" t="n">
        <f aca="false">SUBTOTAL(9,C14:Z14)</f>
        <v>0</v>
      </c>
      <c r="AB14" s="1738" t="n">
        <f aca="false">AA14+AB10</f>
        <v>0</v>
      </c>
      <c r="AC14" s="1739"/>
      <c r="AD14" s="1739"/>
      <c r="AE14" s="1732"/>
      <c r="AF14" s="1732"/>
      <c r="AG14" s="1732"/>
      <c r="AH14" s="1732"/>
      <c r="AI14" s="1732"/>
      <c r="AJ14" s="1732"/>
      <c r="AK14" s="1732"/>
      <c r="AL14" s="1732"/>
      <c r="AM14" s="1732"/>
      <c r="AN14" s="1732"/>
      <c r="AO14" s="1733"/>
      <c r="AP14" s="1734"/>
      <c r="AQ14" s="1735"/>
      <c r="AR14" s="1736"/>
      <c r="AS14" s="1737" t="n">
        <f aca="false">SUBTOTAL(9,AC14:AR14)</f>
        <v>0</v>
      </c>
      <c r="AT14" s="1738" t="n">
        <f aca="false">AS14+AT10</f>
        <v>0</v>
      </c>
      <c r="AU14" s="1739"/>
      <c r="AV14" s="1739"/>
      <c r="AW14" s="1731"/>
      <c r="AX14" s="1732"/>
      <c r="AY14" s="1732"/>
      <c r="AZ14" s="1732"/>
      <c r="BA14" s="1732"/>
      <c r="BB14" s="1732"/>
      <c r="BC14" s="1732"/>
      <c r="BD14" s="1732"/>
      <c r="BE14" s="1732"/>
      <c r="BF14" s="1732"/>
      <c r="BG14" s="1732"/>
      <c r="BH14" s="1732"/>
      <c r="BI14" s="1732"/>
      <c r="BJ14" s="1732"/>
      <c r="BK14" s="1732"/>
      <c r="BL14" s="1732"/>
      <c r="BM14" s="1732"/>
      <c r="BN14" s="1732"/>
      <c r="BO14" s="1732"/>
      <c r="BP14" s="1732"/>
      <c r="BQ14" s="1733"/>
      <c r="BR14" s="1734"/>
      <c r="BS14" s="1735"/>
      <c r="BT14" s="1736"/>
      <c r="BU14" s="1737" t="n">
        <f aca="false">SUBTOTAL(9,AU14:BT14)</f>
        <v>0</v>
      </c>
      <c r="BV14" s="1738" t="n">
        <f aca="false">BU14+BV10</f>
        <v>0</v>
      </c>
      <c r="BW14" s="1740"/>
      <c r="BX14" s="1732"/>
      <c r="BY14" s="1732"/>
      <c r="BZ14" s="1732"/>
      <c r="CA14" s="1732"/>
      <c r="CB14" s="1732"/>
      <c r="CC14" s="1732"/>
      <c r="CD14" s="1732"/>
      <c r="CE14" s="1732"/>
      <c r="CF14" s="1732"/>
      <c r="CG14" s="1732"/>
      <c r="CH14" s="1732"/>
      <c r="CI14" s="1733"/>
      <c r="CJ14" s="1734"/>
      <c r="CK14" s="1735"/>
      <c r="CL14" s="1736"/>
      <c r="CM14" s="1737" t="n">
        <f aca="false">SUBTOTAL(9,BW14:CL14)</f>
        <v>0</v>
      </c>
      <c r="CN14" s="1738" t="n">
        <f aca="false">CM14+CN10</f>
        <v>0</v>
      </c>
      <c r="CO14" s="1738" t="n">
        <f aca="false">AA14+AS14+BU14+CM14</f>
        <v>0</v>
      </c>
      <c r="CP14" s="1738" t="n">
        <f aca="false">CO14+CP10</f>
        <v>0</v>
      </c>
      <c r="CQ14" s="1732"/>
      <c r="CR14" s="1732"/>
      <c r="CS14" s="1732"/>
      <c r="CT14" s="1732"/>
      <c r="CU14" s="1732"/>
      <c r="CV14" s="1732"/>
      <c r="CW14" s="1732"/>
      <c r="CX14" s="1732"/>
      <c r="CY14" s="1732"/>
      <c r="CZ14" s="1732"/>
      <c r="DA14" s="1732"/>
      <c r="DB14" s="1732"/>
      <c r="DC14" s="1733"/>
      <c r="DD14" s="1734"/>
      <c r="DE14" s="1735"/>
      <c r="DF14" s="1736"/>
      <c r="DG14" s="1741" t="n">
        <f aca="false">SUBTOTAL(9,CQ14:DF14)</f>
        <v>0</v>
      </c>
      <c r="DH14" s="1742" t="n">
        <f aca="false">DG14:DG14+IF($B10:$B10=2,0,DH10:DH10)</f>
        <v>0</v>
      </c>
      <c r="DI14" s="1743"/>
      <c r="DJ14" s="1732"/>
      <c r="DK14" s="1732"/>
      <c r="DL14" s="1732"/>
      <c r="DM14" s="1732"/>
      <c r="DN14" s="1732"/>
      <c r="DO14" s="1732"/>
      <c r="DP14" s="1732"/>
      <c r="DQ14" s="1732"/>
      <c r="DR14" s="1732"/>
      <c r="DS14" s="1732"/>
      <c r="DT14" s="1732"/>
      <c r="DU14" s="1733"/>
      <c r="DV14" s="1734"/>
      <c r="DW14" s="1735"/>
      <c r="DX14" s="1736"/>
      <c r="DY14" s="1741" t="n">
        <f aca="false">SUBTOTAL(9,DI14:DX14)</f>
        <v>0</v>
      </c>
      <c r="DZ14" s="1742" t="n">
        <f aca="false">DY14:DY14+IF($B10:$B10=2,0,DZ10:DZ10)</f>
        <v>0</v>
      </c>
      <c r="EA14" s="1732"/>
      <c r="EB14" s="1732"/>
      <c r="EC14" s="1732"/>
      <c r="ED14" s="1732"/>
      <c r="EE14" s="1732"/>
      <c r="EF14" s="1732"/>
      <c r="EG14" s="1732"/>
      <c r="EH14" s="1732"/>
      <c r="EI14" s="1732"/>
      <c r="EJ14" s="1732"/>
      <c r="EK14" s="1732"/>
      <c r="EL14" s="1732"/>
      <c r="EM14" s="1732"/>
      <c r="EN14" s="1732"/>
      <c r="EO14" s="1732"/>
      <c r="EP14" s="1732"/>
      <c r="EQ14" s="1732"/>
      <c r="ER14" s="1732"/>
      <c r="ES14" s="1732"/>
      <c r="ET14" s="1732"/>
      <c r="EU14" s="1732"/>
      <c r="EV14" s="1732"/>
      <c r="EW14" s="1732"/>
      <c r="EX14" s="1732"/>
      <c r="EY14" s="1733"/>
      <c r="EZ14" s="1734"/>
      <c r="FA14" s="1735"/>
      <c r="FB14" s="1736"/>
      <c r="FC14" s="1741" t="n">
        <f aca="false">SUBTOTAL(9,EA14:FB14)</f>
        <v>0</v>
      </c>
      <c r="FD14" s="1742" t="n">
        <f aca="false">FC14:FC14+IF($B10:$B10=2,0,FD10:FD10)</f>
        <v>0</v>
      </c>
      <c r="FE14" s="1732"/>
      <c r="FF14" s="1732"/>
      <c r="FG14" s="1732"/>
      <c r="FH14" s="1732"/>
      <c r="FI14" s="1732"/>
      <c r="FJ14" s="1732"/>
      <c r="FK14" s="1732"/>
      <c r="FL14" s="1732"/>
      <c r="FM14" s="1732"/>
      <c r="FN14" s="1733"/>
      <c r="FO14" s="1734"/>
      <c r="FP14" s="1735"/>
      <c r="FQ14" s="1736"/>
      <c r="FR14" s="1741" t="n">
        <f aca="false">SUBTOTAL(9,FE14:FQ14)</f>
        <v>0</v>
      </c>
      <c r="FS14" s="1742" t="n">
        <f aca="false">FR14:FR14+IF($B10:$B10=2,0,FS10:FS10)</f>
        <v>0</v>
      </c>
      <c r="FT14" s="1744"/>
      <c r="FU14" s="1744"/>
      <c r="FV14" s="1744"/>
      <c r="FW14" s="1744"/>
      <c r="FX14" s="1744"/>
      <c r="FY14" s="1744"/>
      <c r="FZ14" s="1744"/>
      <c r="GA14" s="1744"/>
      <c r="GB14" s="1744"/>
      <c r="GC14" s="1744"/>
      <c r="GD14" s="1744"/>
      <c r="GE14" s="1744"/>
      <c r="GF14" s="1744"/>
      <c r="GG14" s="1744"/>
      <c r="GH14" s="1744"/>
      <c r="GI14" s="1744"/>
      <c r="GJ14" s="1744"/>
      <c r="GK14" s="1744"/>
      <c r="GL14" s="1744"/>
      <c r="GM14" s="1744"/>
      <c r="GN14" s="1744"/>
      <c r="GO14" s="1744"/>
      <c r="GP14" s="1744"/>
      <c r="GQ14" s="1744"/>
      <c r="GR14" s="1744"/>
      <c r="GS14" s="1745"/>
      <c r="GT14" s="1746"/>
      <c r="GU14" s="1747"/>
      <c r="GV14" s="1736"/>
      <c r="GW14" s="1748" t="n">
        <f aca="false">SUBTOTAL(9,FT14:GV14)</f>
        <v>0</v>
      </c>
      <c r="GX14" s="1738" t="n">
        <f aca="false">SUBTOTAL(9,FT14:GV14)</f>
        <v>0</v>
      </c>
      <c r="GY14" s="1737" t="n">
        <f aca="false">GX14:GX14+IF($B10:$B10=2,0,GY10:GY10)</f>
        <v>0</v>
      </c>
      <c r="GZ14" s="1749"/>
      <c r="HA14" s="1750"/>
      <c r="HB14" s="1751" t="e">
        <f aca="false">'03.24 НГДП по датам'!BA14</f>
        <v>#VALUE!</v>
      </c>
      <c r="HC14" s="1752" t="e">
        <f aca="false">SUBTOTAL(9,GZ14:HB14)</f>
        <v>#VALUE!</v>
      </c>
      <c r="HD14" s="1753" t="n">
        <f aca="false">HD3</f>
        <v>38.03</v>
      </c>
      <c r="HE14" s="1754" t="n">
        <f aca="false">HE3</f>
        <v>11.97</v>
      </c>
      <c r="HF14" s="1755" t="n">
        <f aca="false">SUM(HD14:HE14)</f>
        <v>50</v>
      </c>
      <c r="HG14" s="1756"/>
      <c r="HH14" s="1757"/>
      <c r="HI14" s="1758"/>
      <c r="HJ14" s="1744"/>
      <c r="HK14" s="1744"/>
      <c r="HL14" s="1744"/>
      <c r="HM14" s="1744"/>
      <c r="HN14" s="1744"/>
      <c r="HO14" s="1744"/>
      <c r="HP14" s="1744"/>
      <c r="HQ14" s="1744"/>
      <c r="HR14" s="1744"/>
      <c r="HS14" s="1744"/>
      <c r="HT14" s="1744"/>
      <c r="HU14" s="1744"/>
      <c r="HV14" s="1744"/>
      <c r="HW14" s="1744"/>
      <c r="HX14" s="1744"/>
      <c r="HY14" s="1744"/>
      <c r="HZ14" s="1745"/>
      <c r="IA14" s="1746"/>
      <c r="IB14" s="1747"/>
      <c r="IC14" s="1736"/>
      <c r="ID14" s="1737" t="n">
        <f aca="false">SUBTOTAL(9,HG14:IC14)</f>
        <v>0</v>
      </c>
      <c r="IE14" s="1748" t="n">
        <f aca="false">ID14:ID14+IF($B10:$B10=2,0,IE10:IE10)</f>
        <v>0</v>
      </c>
      <c r="IF14" s="1759"/>
      <c r="IG14" s="1759"/>
      <c r="IH14" s="1760"/>
      <c r="II14" s="1761"/>
      <c r="IJ14" s="1762"/>
      <c r="IK14" s="1763" t="n">
        <f aca="false">SUBTOTAL(9,IF14:IJ14)</f>
        <v>0</v>
      </c>
      <c r="IL14" s="1764" t="n">
        <f aca="false">IK14:IK14+IF($B10:$B10=2,0,IL10:IL10)</f>
        <v>0</v>
      </c>
      <c r="IM14" s="1765"/>
      <c r="IN14" s="1765"/>
      <c r="IO14" s="1732"/>
      <c r="IP14" s="1732"/>
      <c r="IQ14" s="1732"/>
      <c r="IR14" s="1732"/>
      <c r="IS14" s="1732"/>
      <c r="IT14" s="1732"/>
      <c r="IU14" s="1732"/>
      <c r="IV14" s="1733"/>
      <c r="IW14" s="1734"/>
      <c r="IX14" s="1735"/>
      <c r="IY14" s="1736"/>
      <c r="IZ14" s="1737" t="n">
        <f aca="false">SUBTOTAL(9,IM14:IY14)</f>
        <v>0</v>
      </c>
      <c r="JA14" s="1738" t="n">
        <f aca="false">IZ14:IZ14+IF($B10:$B10=2,0,JA10:JA10)</f>
        <v>0</v>
      </c>
      <c r="JB14" s="1766"/>
      <c r="JC14" s="1767" t="e">
        <f aca="false">'03.24 НГДП по датам'!BT14</f>
        <v>#VALUE!</v>
      </c>
      <c r="JD14" s="1768"/>
      <c r="JE14" s="1769" t="e">
        <f aca="false">SUBTOTAL(9,JB14:JD14)</f>
        <v>#VALUE!</v>
      </c>
      <c r="JF14" s="1770" t="n">
        <f aca="false">SUMIF($C$5:JE$5,"Накопленный эффект, т/сут",$C14:JE14)+SUMIF($C$5:JE$5,"Нараст.  по потенциалу",$C14:JE14)-SUMIF($C$5:JE$5,"Нараст. по остановкам",$C14:JE14)-SUMIF($C$5:JE$5,"ИТОГО перевод в ППД",$C14:JE14)-SUMIF($C$5:JE$5,"ИТОГО  нерент, по распоряж.",$C14:JE14)-SUMIF($C$5:JE$5,"ИТОГО ост. дебит от ЗБС, Углуб., ПВЛГ/ПНЛГ",$C14:JE14)</f>
        <v>0</v>
      </c>
      <c r="JG14" s="1771"/>
      <c r="JH14" s="1771"/>
      <c r="JI14" s="1771"/>
      <c r="JJ14" s="1772"/>
      <c r="JK14" s="1773"/>
      <c r="JL14" s="1763" t="n">
        <f aca="false">SUBTOTAL(9,JG14:JJ14)</f>
        <v>0</v>
      </c>
      <c r="JM14" s="1664"/>
      <c r="JN14" s="1665"/>
      <c r="JO14" s="1666"/>
      <c r="JP14" s="1774" t="n">
        <f aca="false">JP$4:JP$4+SUMIF($C$5:JL$5,"Нараст. по остановкам",$C14:JL14)-SUMIF($C$5:JL$5,"Нараст.  по потенциалу",$C14:JL14)</f>
        <v>652.705</v>
      </c>
      <c r="JQ14" s="1775" t="n">
        <f aca="false">'ННГ без НГДП по датам'!JP14</f>
        <v>620.812</v>
      </c>
      <c r="JR14" s="1776" t="n">
        <f aca="false">'03.24 НГДП по датам'!CB14</f>
        <v>31.893</v>
      </c>
    </row>
    <row r="15" customFormat="false" ht="1.5" hidden="false" customHeight="true" outlineLevel="0" collapsed="false">
      <c r="A15" s="1777"/>
      <c r="B15" s="1777"/>
      <c r="C15" s="1778"/>
      <c r="D15" s="1778"/>
      <c r="E15" s="1778"/>
      <c r="F15" s="1778"/>
      <c r="G15" s="1779"/>
      <c r="H15" s="1779"/>
      <c r="I15" s="1779"/>
      <c r="J15" s="1779"/>
      <c r="K15" s="1779"/>
      <c r="L15" s="1779"/>
      <c r="M15" s="1779"/>
      <c r="N15" s="1779"/>
      <c r="O15" s="1779"/>
      <c r="P15" s="1779"/>
      <c r="Q15" s="1779"/>
      <c r="R15" s="1779"/>
      <c r="S15" s="1779"/>
      <c r="T15" s="1779"/>
      <c r="U15" s="1779"/>
      <c r="V15" s="1779"/>
      <c r="W15" s="1779"/>
      <c r="X15" s="1780"/>
      <c r="Y15" s="1781"/>
      <c r="Z15" s="1782"/>
      <c r="AA15" s="1783"/>
      <c r="AB15" s="1783"/>
      <c r="AC15" s="1784"/>
      <c r="AD15" s="1784"/>
      <c r="AE15" s="1779"/>
      <c r="AF15" s="1779"/>
      <c r="AG15" s="1779"/>
      <c r="AH15" s="1779"/>
      <c r="AI15" s="1779"/>
      <c r="AJ15" s="1779"/>
      <c r="AK15" s="1779"/>
      <c r="AL15" s="1779"/>
      <c r="AM15" s="1779"/>
      <c r="AN15" s="1779"/>
      <c r="AO15" s="1779"/>
      <c r="AP15" s="1780"/>
      <c r="AQ15" s="1781"/>
      <c r="AR15" s="1782"/>
      <c r="AS15" s="1783"/>
      <c r="AT15" s="1783"/>
      <c r="AU15" s="1778"/>
      <c r="AV15" s="1778"/>
      <c r="AW15" s="1785"/>
      <c r="AX15" s="1779"/>
      <c r="AY15" s="1779"/>
      <c r="AZ15" s="1779"/>
      <c r="BA15" s="1779"/>
      <c r="BB15" s="1779"/>
      <c r="BC15" s="1779"/>
      <c r="BD15" s="1779"/>
      <c r="BE15" s="1779"/>
      <c r="BF15" s="1779"/>
      <c r="BG15" s="1779"/>
      <c r="BH15" s="1779"/>
      <c r="BI15" s="1779"/>
      <c r="BJ15" s="1779"/>
      <c r="BK15" s="1779"/>
      <c r="BL15" s="1779"/>
      <c r="BM15" s="1779"/>
      <c r="BN15" s="1779"/>
      <c r="BO15" s="1779"/>
      <c r="BP15" s="1779"/>
      <c r="BQ15" s="1779"/>
      <c r="BR15" s="1780"/>
      <c r="BS15" s="1781"/>
      <c r="BT15" s="1782"/>
      <c r="BU15" s="1783"/>
      <c r="BV15" s="1783"/>
      <c r="BW15" s="1784"/>
      <c r="BX15" s="1779"/>
      <c r="BY15" s="1779"/>
      <c r="BZ15" s="1779"/>
      <c r="CA15" s="1779"/>
      <c r="CB15" s="1779"/>
      <c r="CC15" s="1779"/>
      <c r="CD15" s="1779"/>
      <c r="CE15" s="1779"/>
      <c r="CF15" s="1779"/>
      <c r="CG15" s="1779"/>
      <c r="CH15" s="1779"/>
      <c r="CI15" s="1779"/>
      <c r="CJ15" s="1780"/>
      <c r="CK15" s="1781"/>
      <c r="CL15" s="1782"/>
      <c r="CM15" s="1783"/>
      <c r="CN15" s="1783"/>
      <c r="CO15" s="1783"/>
      <c r="CP15" s="1783"/>
      <c r="CQ15" s="1779"/>
      <c r="CR15" s="1779"/>
      <c r="CS15" s="1779"/>
      <c r="CT15" s="1779"/>
      <c r="CU15" s="1779"/>
      <c r="CV15" s="1779"/>
      <c r="CW15" s="1779"/>
      <c r="CX15" s="1779"/>
      <c r="CY15" s="1779"/>
      <c r="CZ15" s="1779"/>
      <c r="DA15" s="1779"/>
      <c r="DB15" s="1779"/>
      <c r="DC15" s="1779"/>
      <c r="DD15" s="1780"/>
      <c r="DE15" s="1781"/>
      <c r="DF15" s="1782"/>
      <c r="DG15" s="1783"/>
      <c r="DH15" s="1783"/>
      <c r="DI15" s="1786"/>
      <c r="DJ15" s="1779"/>
      <c r="DK15" s="1779"/>
      <c r="DL15" s="1779"/>
      <c r="DM15" s="1779"/>
      <c r="DN15" s="1779"/>
      <c r="DO15" s="1779"/>
      <c r="DP15" s="1779"/>
      <c r="DQ15" s="1779"/>
      <c r="DR15" s="1779"/>
      <c r="DS15" s="1779"/>
      <c r="DT15" s="1779"/>
      <c r="DU15" s="1779"/>
      <c r="DV15" s="1780"/>
      <c r="DW15" s="1781"/>
      <c r="DX15" s="1782"/>
      <c r="DY15" s="1783"/>
      <c r="DZ15" s="1783"/>
      <c r="EA15" s="1779"/>
      <c r="EB15" s="1779"/>
      <c r="EC15" s="1779"/>
      <c r="ED15" s="1779"/>
      <c r="EE15" s="1779"/>
      <c r="EF15" s="1779"/>
      <c r="EG15" s="1779"/>
      <c r="EH15" s="1779"/>
      <c r="EI15" s="1779"/>
      <c r="EJ15" s="1779"/>
      <c r="EK15" s="1779"/>
      <c r="EL15" s="1779"/>
      <c r="EM15" s="1779"/>
      <c r="EN15" s="1779"/>
      <c r="EO15" s="1779"/>
      <c r="EP15" s="1779"/>
      <c r="EQ15" s="1779"/>
      <c r="ER15" s="1779"/>
      <c r="ES15" s="1779"/>
      <c r="ET15" s="1779"/>
      <c r="EU15" s="1779"/>
      <c r="EV15" s="1779"/>
      <c r="EW15" s="1779"/>
      <c r="EX15" s="1779"/>
      <c r="EY15" s="1779"/>
      <c r="EZ15" s="1780"/>
      <c r="FA15" s="1781"/>
      <c r="FB15" s="1782"/>
      <c r="FC15" s="1783"/>
      <c r="FD15" s="1783"/>
      <c r="FE15" s="1779"/>
      <c r="FF15" s="1779"/>
      <c r="FG15" s="1779"/>
      <c r="FH15" s="1779"/>
      <c r="FI15" s="1779"/>
      <c r="FJ15" s="1779"/>
      <c r="FK15" s="1779"/>
      <c r="FL15" s="1779"/>
      <c r="FM15" s="1779"/>
      <c r="FN15" s="1779"/>
      <c r="FO15" s="1780"/>
      <c r="FP15" s="1781"/>
      <c r="FQ15" s="1782"/>
      <c r="FR15" s="1783"/>
      <c r="FS15" s="1783"/>
      <c r="FT15" s="1779"/>
      <c r="FU15" s="1779"/>
      <c r="FV15" s="1779"/>
      <c r="FW15" s="1779"/>
      <c r="FX15" s="1779"/>
      <c r="FY15" s="1779"/>
      <c r="FZ15" s="1779"/>
      <c r="GA15" s="1779"/>
      <c r="GB15" s="1779"/>
      <c r="GC15" s="1779"/>
      <c r="GD15" s="1779"/>
      <c r="GE15" s="1779"/>
      <c r="GF15" s="1779"/>
      <c r="GG15" s="1779"/>
      <c r="GH15" s="1779"/>
      <c r="GI15" s="1779"/>
      <c r="GJ15" s="1779"/>
      <c r="GK15" s="1779"/>
      <c r="GL15" s="1779"/>
      <c r="GM15" s="1779"/>
      <c r="GN15" s="1779"/>
      <c r="GO15" s="1779"/>
      <c r="GP15" s="1779"/>
      <c r="GQ15" s="1779"/>
      <c r="GR15" s="1779"/>
      <c r="GS15" s="1779"/>
      <c r="GT15" s="1780"/>
      <c r="GU15" s="1781"/>
      <c r="GV15" s="1782"/>
      <c r="GW15" s="1783"/>
      <c r="GX15" s="1783"/>
      <c r="GY15" s="1783"/>
      <c r="GZ15" s="1787"/>
      <c r="HA15" s="1787"/>
      <c r="HB15" s="1788"/>
      <c r="HC15" s="1783"/>
      <c r="HD15" s="1783"/>
      <c r="HE15" s="1789"/>
      <c r="HF15" s="1790"/>
      <c r="HG15" s="1791"/>
      <c r="HH15" s="1757"/>
      <c r="HI15" s="1787"/>
      <c r="HJ15" s="1779"/>
      <c r="HK15" s="1779"/>
      <c r="HL15" s="1779"/>
      <c r="HM15" s="1779"/>
      <c r="HN15" s="1779"/>
      <c r="HO15" s="1779"/>
      <c r="HP15" s="1779"/>
      <c r="HQ15" s="1779"/>
      <c r="HR15" s="1779"/>
      <c r="HS15" s="1779"/>
      <c r="HT15" s="1779"/>
      <c r="HU15" s="1779"/>
      <c r="HV15" s="1779"/>
      <c r="HW15" s="1779"/>
      <c r="HX15" s="1779"/>
      <c r="HY15" s="1779"/>
      <c r="HZ15" s="1779"/>
      <c r="IA15" s="1780"/>
      <c r="IB15" s="1781"/>
      <c r="IC15" s="1782"/>
      <c r="ID15" s="1783"/>
      <c r="IE15" s="1783"/>
      <c r="IF15" s="1792"/>
      <c r="IG15" s="1792"/>
      <c r="IH15" s="1792"/>
      <c r="II15" s="1793"/>
      <c r="IJ15" s="1794"/>
      <c r="IK15" s="1792"/>
      <c r="IL15" s="1792"/>
      <c r="IM15" s="1795"/>
      <c r="IN15" s="1795"/>
      <c r="IO15" s="1779"/>
      <c r="IP15" s="1779"/>
      <c r="IQ15" s="1779"/>
      <c r="IR15" s="1779"/>
      <c r="IS15" s="1779"/>
      <c r="IT15" s="1779"/>
      <c r="IU15" s="1779"/>
      <c r="IV15" s="1779"/>
      <c r="IW15" s="1780"/>
      <c r="IX15" s="1781"/>
      <c r="IY15" s="1782"/>
      <c r="IZ15" s="1783"/>
      <c r="JA15" s="1783"/>
      <c r="JB15" s="1779"/>
      <c r="JC15" s="1788"/>
      <c r="JD15" s="1779"/>
      <c r="JE15" s="1783"/>
      <c r="JF15" s="1783"/>
      <c r="JG15" s="1792"/>
      <c r="JH15" s="1792"/>
      <c r="JI15" s="1792"/>
      <c r="JJ15" s="1792"/>
      <c r="JK15" s="1796"/>
      <c r="JL15" s="1792"/>
      <c r="JM15" s="1797"/>
      <c r="JN15" s="1797"/>
      <c r="JO15" s="1798"/>
      <c r="JP15" s="1797"/>
      <c r="JQ15" s="1797"/>
      <c r="JR15" s="1798"/>
    </row>
    <row r="16" customFormat="false" ht="11.25" hidden="false" customHeight="true" outlineLevel="0" collapsed="false">
      <c r="A16" s="1611" t="n">
        <f aca="false">A12+1</f>
        <v>45353</v>
      </c>
      <c r="B16" s="1612" t="s">
        <v>662</v>
      </c>
      <c r="C16" s="1614"/>
      <c r="D16" s="1622"/>
      <c r="E16" s="1614"/>
      <c r="F16" s="1614"/>
      <c r="G16" s="1615"/>
      <c r="H16" s="1615"/>
      <c r="I16" s="1615"/>
      <c r="J16" s="1615"/>
      <c r="K16" s="1615"/>
      <c r="L16" s="1615"/>
      <c r="M16" s="1615"/>
      <c r="N16" s="1615"/>
      <c r="O16" s="1615"/>
      <c r="P16" s="1615"/>
      <c r="Q16" s="1615"/>
      <c r="R16" s="1615"/>
      <c r="S16" s="1615"/>
      <c r="T16" s="1615"/>
      <c r="U16" s="1615"/>
      <c r="V16" s="1615"/>
      <c r="W16" s="1616"/>
      <c r="X16" s="1799"/>
      <c r="Y16" s="1800"/>
      <c r="Z16" s="1801"/>
      <c r="AA16" s="1620"/>
      <c r="AB16" s="1621"/>
      <c r="AC16" s="1802"/>
      <c r="AD16" s="1622"/>
      <c r="AE16" s="1615"/>
      <c r="AF16" s="1615"/>
      <c r="AG16" s="1615"/>
      <c r="AH16" s="1615"/>
      <c r="AI16" s="1615"/>
      <c r="AJ16" s="1615"/>
      <c r="AK16" s="1615"/>
      <c r="AL16" s="1615"/>
      <c r="AM16" s="1615"/>
      <c r="AN16" s="1615"/>
      <c r="AO16" s="1616"/>
      <c r="AP16" s="1799"/>
      <c r="AQ16" s="1800"/>
      <c r="AR16" s="1801"/>
      <c r="AS16" s="1620"/>
      <c r="AT16" s="1621"/>
      <c r="AU16" s="1622"/>
      <c r="AV16" s="1622"/>
      <c r="AW16" s="1614"/>
      <c r="AX16" s="1615"/>
      <c r="AY16" s="1615"/>
      <c r="AZ16" s="1615"/>
      <c r="BA16" s="1615"/>
      <c r="BB16" s="1615"/>
      <c r="BC16" s="1615"/>
      <c r="BD16" s="1615"/>
      <c r="BE16" s="1615"/>
      <c r="BF16" s="1615"/>
      <c r="BG16" s="1615"/>
      <c r="BH16" s="1615"/>
      <c r="BI16" s="1615"/>
      <c r="BJ16" s="1615"/>
      <c r="BK16" s="1615"/>
      <c r="BL16" s="1615"/>
      <c r="BM16" s="1615"/>
      <c r="BN16" s="1615"/>
      <c r="BO16" s="1615"/>
      <c r="BP16" s="1615"/>
      <c r="BQ16" s="1616"/>
      <c r="BR16" s="1799"/>
      <c r="BS16" s="1800"/>
      <c r="BT16" s="1801"/>
      <c r="BU16" s="1620"/>
      <c r="BV16" s="1621"/>
      <c r="BW16" s="1623"/>
      <c r="BX16" s="1615"/>
      <c r="BY16" s="1615"/>
      <c r="BZ16" s="1615"/>
      <c r="CA16" s="1615"/>
      <c r="CB16" s="1615"/>
      <c r="CC16" s="1615"/>
      <c r="CD16" s="1615"/>
      <c r="CE16" s="1615"/>
      <c r="CF16" s="1615"/>
      <c r="CG16" s="1615"/>
      <c r="CH16" s="1615"/>
      <c r="CI16" s="1616"/>
      <c r="CJ16" s="1799"/>
      <c r="CK16" s="1800"/>
      <c r="CL16" s="1801"/>
      <c r="CM16" s="1620"/>
      <c r="CN16" s="1621"/>
      <c r="CO16" s="1621"/>
      <c r="CP16" s="1621"/>
      <c r="CQ16" s="1615"/>
      <c r="CR16" s="1615"/>
      <c r="CS16" s="1615"/>
      <c r="CT16" s="1615"/>
      <c r="CU16" s="1615"/>
      <c r="CV16" s="1615"/>
      <c r="CW16" s="1615"/>
      <c r="CX16" s="1615"/>
      <c r="CY16" s="1615"/>
      <c r="CZ16" s="1615"/>
      <c r="DA16" s="1615"/>
      <c r="DB16" s="1615"/>
      <c r="DC16" s="1616"/>
      <c r="DD16" s="1799"/>
      <c r="DE16" s="1800"/>
      <c r="DF16" s="1801"/>
      <c r="DG16" s="1624"/>
      <c r="DH16" s="1625"/>
      <c r="DI16" s="1626"/>
      <c r="DJ16" s="1615"/>
      <c r="DK16" s="1615"/>
      <c r="DL16" s="1615"/>
      <c r="DM16" s="1615"/>
      <c r="DN16" s="1615"/>
      <c r="DO16" s="1615"/>
      <c r="DP16" s="1615"/>
      <c r="DQ16" s="1615"/>
      <c r="DR16" s="1615"/>
      <c r="DS16" s="1615"/>
      <c r="DT16" s="1615"/>
      <c r="DU16" s="1616"/>
      <c r="DV16" s="1799"/>
      <c r="DW16" s="1800"/>
      <c r="DX16" s="1801"/>
      <c r="DY16" s="1624"/>
      <c r="DZ16" s="1625"/>
      <c r="EA16" s="1615"/>
      <c r="EB16" s="1615"/>
      <c r="EC16" s="1615"/>
      <c r="ED16" s="1615"/>
      <c r="EE16" s="1615"/>
      <c r="EF16" s="1615"/>
      <c r="EG16" s="1615"/>
      <c r="EH16" s="1615"/>
      <c r="EI16" s="1615"/>
      <c r="EJ16" s="1615"/>
      <c r="EK16" s="1615"/>
      <c r="EL16" s="1615"/>
      <c r="EM16" s="1615"/>
      <c r="EN16" s="1615"/>
      <c r="EO16" s="1615"/>
      <c r="EP16" s="1615"/>
      <c r="EQ16" s="1615"/>
      <c r="ER16" s="1615"/>
      <c r="ES16" s="1615"/>
      <c r="ET16" s="1615"/>
      <c r="EU16" s="1615"/>
      <c r="EV16" s="1615"/>
      <c r="EW16" s="1615"/>
      <c r="EX16" s="1615"/>
      <c r="EY16" s="1616"/>
      <c r="EZ16" s="1799"/>
      <c r="FA16" s="1800"/>
      <c r="FB16" s="1801"/>
      <c r="FC16" s="1624"/>
      <c r="FD16" s="1625"/>
      <c r="FE16" s="1615"/>
      <c r="FF16" s="1615"/>
      <c r="FG16" s="1615"/>
      <c r="FH16" s="1615"/>
      <c r="FI16" s="1615"/>
      <c r="FJ16" s="1615"/>
      <c r="FK16" s="1615"/>
      <c r="FL16" s="1615"/>
      <c r="FM16" s="1615"/>
      <c r="FN16" s="1616"/>
      <c r="FO16" s="1799"/>
      <c r="FP16" s="1800"/>
      <c r="FQ16" s="1801"/>
      <c r="FR16" s="1624"/>
      <c r="FS16" s="1625"/>
      <c r="FT16" s="1627"/>
      <c r="FU16" s="1627"/>
      <c r="FV16" s="1627"/>
      <c r="FW16" s="1627"/>
      <c r="FX16" s="1627"/>
      <c r="FY16" s="1627"/>
      <c r="FZ16" s="1627"/>
      <c r="GA16" s="1627"/>
      <c r="GB16" s="1627"/>
      <c r="GC16" s="1627"/>
      <c r="GD16" s="1627"/>
      <c r="GE16" s="1627"/>
      <c r="GF16" s="1627"/>
      <c r="GG16" s="1627"/>
      <c r="GH16" s="1627"/>
      <c r="GI16" s="1627"/>
      <c r="GJ16" s="1627"/>
      <c r="GK16" s="1627"/>
      <c r="GL16" s="1627"/>
      <c r="GM16" s="1627"/>
      <c r="GN16" s="1627"/>
      <c r="GO16" s="1627"/>
      <c r="GP16" s="1627"/>
      <c r="GQ16" s="1627"/>
      <c r="GR16" s="1627"/>
      <c r="GS16" s="1628"/>
      <c r="GT16" s="1803"/>
      <c r="GU16" s="1804"/>
      <c r="GV16" s="1801"/>
      <c r="GW16" s="1631"/>
      <c r="GX16" s="1621"/>
      <c r="GY16" s="1620"/>
      <c r="GZ16" s="1805"/>
      <c r="HA16" s="1806"/>
      <c r="HB16" s="1807"/>
      <c r="HC16" s="1808"/>
      <c r="HD16" s="1809"/>
      <c r="HE16" s="1810"/>
      <c r="HF16" s="1638"/>
      <c r="HG16" s="1639"/>
      <c r="HH16" s="1639"/>
      <c r="HI16" s="1641"/>
      <c r="HJ16" s="1627"/>
      <c r="HK16" s="1627"/>
      <c r="HL16" s="1627"/>
      <c r="HM16" s="1627"/>
      <c r="HN16" s="1627"/>
      <c r="HO16" s="1627"/>
      <c r="HP16" s="1627"/>
      <c r="HQ16" s="1627"/>
      <c r="HR16" s="1627"/>
      <c r="HS16" s="1627"/>
      <c r="HT16" s="1627"/>
      <c r="HU16" s="1627"/>
      <c r="HV16" s="1627"/>
      <c r="HW16" s="1627"/>
      <c r="HX16" s="1627"/>
      <c r="HY16" s="1627"/>
      <c r="HZ16" s="1628"/>
      <c r="IA16" s="1803"/>
      <c r="IB16" s="1804"/>
      <c r="IC16" s="1811"/>
      <c r="ID16" s="1620"/>
      <c r="IE16" s="1631"/>
      <c r="IF16" s="1642"/>
      <c r="IG16" s="1642"/>
      <c r="IH16" s="1643"/>
      <c r="II16" s="1812"/>
      <c r="IJ16" s="1813"/>
      <c r="IK16" s="1646"/>
      <c r="IL16" s="1647"/>
      <c r="IM16" s="1648"/>
      <c r="IN16" s="1649"/>
      <c r="IO16" s="1650"/>
      <c r="IP16" s="1650"/>
      <c r="IQ16" s="1650"/>
      <c r="IR16" s="1650"/>
      <c r="IS16" s="1650"/>
      <c r="IT16" s="1650"/>
      <c r="IU16" s="1650"/>
      <c r="IV16" s="1651"/>
      <c r="IW16" s="1814"/>
      <c r="IX16" s="1815"/>
      <c r="IY16" s="1816"/>
      <c r="IZ16" s="1620"/>
      <c r="JA16" s="1621"/>
      <c r="JB16" s="1655"/>
      <c r="JC16" s="1807"/>
      <c r="JD16" s="1657"/>
      <c r="JE16" s="1658"/>
      <c r="JF16" s="1659"/>
      <c r="JG16" s="1660"/>
      <c r="JH16" s="1817"/>
      <c r="JI16" s="1660"/>
      <c r="JJ16" s="1661"/>
      <c r="JK16" s="1818"/>
      <c r="JL16" s="1663"/>
      <c r="JM16" s="1664" t="e">
        <f aca="false">JM$4:JM$4+SUMIF($C$5:JL$5,"Нараст. баланс",$C18:JL18)+SUMIF($C$7:JH$7,"Итого (с ВНР)",$C18:JH18)-SUMIF($C$5:JL$5,"Геол. снижение,  т/сут",$C18:JL18)-SUMIF(JJ$7:JL$7,"Итого",JJ18:JL18)-SUMIF($C$7:JL$7,"Итого (с ВСП)",$C18:JL18)</f>
        <v>#VALUE!</v>
      </c>
      <c r="JN16" s="1665" t="e">
        <f aca="false">'ННГ без НГДП по датам'!JM16:JM18</f>
        <v>#VALUE!</v>
      </c>
      <c r="JO16" s="1666" t="e">
        <f aca="false">'03.24 НГДП по датам'!CA16:CA18</f>
        <v>#VALUE!</v>
      </c>
      <c r="JP16" s="1667"/>
      <c r="JQ16" s="1668"/>
      <c r="JR16" s="1819"/>
    </row>
    <row r="17" customFormat="false" ht="11.25" hidden="false" customHeight="true" outlineLevel="0" collapsed="false">
      <c r="A17" s="1611"/>
      <c r="B17" s="1670" t="s">
        <v>663</v>
      </c>
      <c r="C17" s="1672"/>
      <c r="D17" s="1680"/>
      <c r="E17" s="1672"/>
      <c r="F17" s="1672"/>
      <c r="G17" s="1673"/>
      <c r="H17" s="1673"/>
      <c r="I17" s="1673"/>
      <c r="J17" s="1673"/>
      <c r="K17" s="1673"/>
      <c r="L17" s="1673"/>
      <c r="M17" s="1673"/>
      <c r="N17" s="1673"/>
      <c r="O17" s="1673"/>
      <c r="P17" s="1673"/>
      <c r="Q17" s="1673"/>
      <c r="R17" s="1673"/>
      <c r="S17" s="1673"/>
      <c r="T17" s="1673"/>
      <c r="U17" s="1673"/>
      <c r="V17" s="1673"/>
      <c r="W17" s="1674"/>
      <c r="X17" s="1675"/>
      <c r="Y17" s="1676"/>
      <c r="Z17" s="1677"/>
      <c r="AA17" s="1678" t="n">
        <f aca="false">COUNTA(C17:Z17)</f>
        <v>0</v>
      </c>
      <c r="AB17" s="1679"/>
      <c r="AC17" s="1820"/>
      <c r="AD17" s="1680"/>
      <c r="AE17" s="1673"/>
      <c r="AF17" s="1673"/>
      <c r="AG17" s="1673"/>
      <c r="AH17" s="1673"/>
      <c r="AI17" s="1673"/>
      <c r="AJ17" s="1673"/>
      <c r="AK17" s="1673"/>
      <c r="AL17" s="1673"/>
      <c r="AM17" s="1673"/>
      <c r="AN17" s="1673"/>
      <c r="AO17" s="1674"/>
      <c r="AP17" s="1675"/>
      <c r="AQ17" s="1676"/>
      <c r="AR17" s="1677"/>
      <c r="AS17" s="1678" t="n">
        <f aca="false">COUNTA(AC17:AR17)</f>
        <v>0</v>
      </c>
      <c r="AT17" s="1679"/>
      <c r="AU17" s="1680"/>
      <c r="AV17" s="1680"/>
      <c r="AW17" s="1672"/>
      <c r="AX17" s="1673"/>
      <c r="AY17" s="1673"/>
      <c r="AZ17" s="1673"/>
      <c r="BA17" s="1673"/>
      <c r="BB17" s="1673"/>
      <c r="BC17" s="1673"/>
      <c r="BD17" s="1673"/>
      <c r="BE17" s="1673"/>
      <c r="BF17" s="1673"/>
      <c r="BG17" s="1673"/>
      <c r="BH17" s="1673"/>
      <c r="BI17" s="1673"/>
      <c r="BJ17" s="1673"/>
      <c r="BK17" s="1673"/>
      <c r="BL17" s="1673"/>
      <c r="BM17" s="1673"/>
      <c r="BN17" s="1673"/>
      <c r="BO17" s="1673"/>
      <c r="BP17" s="1673"/>
      <c r="BQ17" s="1674"/>
      <c r="BR17" s="1675"/>
      <c r="BS17" s="1676"/>
      <c r="BT17" s="1677"/>
      <c r="BU17" s="1678" t="n">
        <f aca="false">COUNTA(AU17:BT17)</f>
        <v>0</v>
      </c>
      <c r="BV17" s="1679"/>
      <c r="BW17" s="1682"/>
      <c r="BX17" s="1673"/>
      <c r="BY17" s="1673"/>
      <c r="BZ17" s="1673"/>
      <c r="CA17" s="1673"/>
      <c r="CB17" s="1673"/>
      <c r="CC17" s="1673"/>
      <c r="CD17" s="1673"/>
      <c r="CE17" s="1673"/>
      <c r="CF17" s="1673"/>
      <c r="CG17" s="1673"/>
      <c r="CH17" s="1673"/>
      <c r="CI17" s="1674"/>
      <c r="CJ17" s="1675"/>
      <c r="CK17" s="1676"/>
      <c r="CL17" s="1677"/>
      <c r="CM17" s="1678" t="n">
        <f aca="false">COUNTA(BW17:CL17)</f>
        <v>0</v>
      </c>
      <c r="CN17" s="1679"/>
      <c r="CO17" s="1679" t="n">
        <f aca="false">AA17+AS17+BU17+CM17</f>
        <v>0</v>
      </c>
      <c r="CP17" s="1679"/>
      <c r="CQ17" s="1673"/>
      <c r="CR17" s="1673"/>
      <c r="CS17" s="1673"/>
      <c r="CT17" s="1673"/>
      <c r="CU17" s="1673"/>
      <c r="CV17" s="1673"/>
      <c r="CW17" s="1673"/>
      <c r="CX17" s="1673"/>
      <c r="CY17" s="1673"/>
      <c r="CZ17" s="1673"/>
      <c r="DA17" s="1673"/>
      <c r="DB17" s="1673"/>
      <c r="DC17" s="1674"/>
      <c r="DD17" s="1675"/>
      <c r="DE17" s="1676"/>
      <c r="DF17" s="1677"/>
      <c r="DG17" s="1683" t="n">
        <f aca="false">SUBTOTAL(9,CQ19:DF19)</f>
        <v>0</v>
      </c>
      <c r="DH17" s="1684"/>
      <c r="DI17" s="1685"/>
      <c r="DJ17" s="1673"/>
      <c r="DK17" s="1673"/>
      <c r="DL17" s="1673"/>
      <c r="DM17" s="1673"/>
      <c r="DN17" s="1673"/>
      <c r="DO17" s="1673"/>
      <c r="DP17" s="1673"/>
      <c r="DQ17" s="1673"/>
      <c r="DR17" s="1673"/>
      <c r="DS17" s="1673"/>
      <c r="DT17" s="1673"/>
      <c r="DU17" s="1674"/>
      <c r="DV17" s="1675"/>
      <c r="DW17" s="1676"/>
      <c r="DX17" s="1677"/>
      <c r="DY17" s="1683" t="n">
        <f aca="false">COUNTA(DI17:DX17)</f>
        <v>0</v>
      </c>
      <c r="DZ17" s="1684"/>
      <c r="EA17" s="1673"/>
      <c r="EB17" s="1673"/>
      <c r="EC17" s="1673"/>
      <c r="ED17" s="1673"/>
      <c r="EE17" s="1673"/>
      <c r="EF17" s="1673"/>
      <c r="EG17" s="1673"/>
      <c r="EH17" s="1673"/>
      <c r="EI17" s="1673"/>
      <c r="EJ17" s="1673"/>
      <c r="EK17" s="1673"/>
      <c r="EL17" s="1673"/>
      <c r="EM17" s="1673"/>
      <c r="EN17" s="1673"/>
      <c r="EO17" s="1673"/>
      <c r="EP17" s="1673"/>
      <c r="EQ17" s="1673"/>
      <c r="ER17" s="1673"/>
      <c r="ES17" s="1673"/>
      <c r="ET17" s="1673"/>
      <c r="EU17" s="1673"/>
      <c r="EV17" s="1673"/>
      <c r="EW17" s="1673"/>
      <c r="EX17" s="1673"/>
      <c r="EY17" s="1674"/>
      <c r="EZ17" s="1675"/>
      <c r="FA17" s="1676"/>
      <c r="FB17" s="1677"/>
      <c r="FC17" s="1683" t="n">
        <f aca="false">COUNTA(EA17:FB17)</f>
        <v>0</v>
      </c>
      <c r="FD17" s="1684"/>
      <c r="FE17" s="1673"/>
      <c r="FF17" s="1673"/>
      <c r="FG17" s="1673"/>
      <c r="FH17" s="1673"/>
      <c r="FI17" s="1673"/>
      <c r="FJ17" s="1673"/>
      <c r="FK17" s="1673"/>
      <c r="FL17" s="1673"/>
      <c r="FM17" s="1673"/>
      <c r="FN17" s="1674"/>
      <c r="FO17" s="1675"/>
      <c r="FP17" s="1676"/>
      <c r="FQ17" s="1677"/>
      <c r="FR17" s="1683" t="n">
        <f aca="false">COUNTA(FE17:FQ17)</f>
        <v>0</v>
      </c>
      <c r="FS17" s="1684"/>
      <c r="FT17" s="1686"/>
      <c r="FU17" s="1686"/>
      <c r="FV17" s="1686"/>
      <c r="FW17" s="1686"/>
      <c r="FX17" s="1686"/>
      <c r="FY17" s="1686"/>
      <c r="FZ17" s="1686"/>
      <c r="GA17" s="1686"/>
      <c r="GB17" s="1686"/>
      <c r="GC17" s="1686"/>
      <c r="GD17" s="1686"/>
      <c r="GE17" s="1686"/>
      <c r="GF17" s="1686"/>
      <c r="GG17" s="1686"/>
      <c r="GH17" s="1686"/>
      <c r="GI17" s="1686"/>
      <c r="GJ17" s="1686"/>
      <c r="GK17" s="1686"/>
      <c r="GL17" s="1686"/>
      <c r="GM17" s="1686"/>
      <c r="GN17" s="1686"/>
      <c r="GO17" s="1686"/>
      <c r="GP17" s="1686"/>
      <c r="GQ17" s="1686"/>
      <c r="GR17" s="1686"/>
      <c r="GS17" s="1687"/>
      <c r="GT17" s="1688"/>
      <c r="GU17" s="1689"/>
      <c r="GV17" s="1677"/>
      <c r="GW17" s="1690" t="n">
        <f aca="false">SUBTOTAL(9,FT19:GV19)</f>
        <v>0</v>
      </c>
      <c r="GX17" s="1679" t="n">
        <f aca="false">SUBTOTAL(9,FT19:GV19)</f>
        <v>0</v>
      </c>
      <c r="GY17" s="1691"/>
      <c r="GZ17" s="1821"/>
      <c r="HA17" s="1822"/>
      <c r="HB17" s="1718"/>
      <c r="HC17" s="1823"/>
      <c r="HD17" s="1824"/>
      <c r="HE17" s="1825"/>
      <c r="HF17" s="1698"/>
      <c r="HG17" s="1699"/>
      <c r="HH17" s="1699"/>
      <c r="HI17" s="1701"/>
      <c r="HJ17" s="1686"/>
      <c r="HK17" s="1686"/>
      <c r="HL17" s="1686"/>
      <c r="HM17" s="1686"/>
      <c r="HN17" s="1686"/>
      <c r="HO17" s="1686"/>
      <c r="HP17" s="1686"/>
      <c r="HQ17" s="1686"/>
      <c r="HR17" s="1686"/>
      <c r="HS17" s="1686"/>
      <c r="HT17" s="1686"/>
      <c r="HU17" s="1686"/>
      <c r="HV17" s="1686"/>
      <c r="HW17" s="1686"/>
      <c r="HX17" s="1686"/>
      <c r="HY17" s="1686"/>
      <c r="HZ17" s="1687"/>
      <c r="IA17" s="1688"/>
      <c r="IB17" s="1689"/>
      <c r="IC17" s="1826"/>
      <c r="ID17" s="1678" t="n">
        <f aca="false">SUBTOTAL(9,HG19:IC19)</f>
        <v>0</v>
      </c>
      <c r="IE17" s="1702"/>
      <c r="IF17" s="1703"/>
      <c r="IG17" s="1703"/>
      <c r="IH17" s="1704"/>
      <c r="II17" s="1705"/>
      <c r="IJ17" s="1706"/>
      <c r="IK17" s="1707" t="n">
        <f aca="false">SUBTOTAL(9,IF19:IJ19)</f>
        <v>0</v>
      </c>
      <c r="IL17" s="1708"/>
      <c r="IM17" s="1709"/>
      <c r="IN17" s="1710"/>
      <c r="IO17" s="1711"/>
      <c r="IP17" s="1711"/>
      <c r="IQ17" s="1711"/>
      <c r="IR17" s="1711"/>
      <c r="IS17" s="1711"/>
      <c r="IT17" s="1711"/>
      <c r="IU17" s="1711"/>
      <c r="IV17" s="1712"/>
      <c r="IW17" s="1713"/>
      <c r="IX17" s="1714"/>
      <c r="IY17" s="1715"/>
      <c r="IZ17" s="1678" t="n">
        <f aca="false">SUBTOTAL(3,IM17:IY17)</f>
        <v>0</v>
      </c>
      <c r="JA17" s="1716"/>
      <c r="JB17" s="1717"/>
      <c r="JC17" s="1718"/>
      <c r="JD17" s="1719"/>
      <c r="JE17" s="1720"/>
      <c r="JF17" s="1721"/>
      <c r="JG17" s="1722"/>
      <c r="JH17" s="1827"/>
      <c r="JI17" s="1722"/>
      <c r="JJ17" s="1723"/>
      <c r="JK17" s="1724"/>
      <c r="JL17" s="1725"/>
      <c r="JM17" s="1664"/>
      <c r="JN17" s="1665"/>
      <c r="JO17" s="1666"/>
      <c r="JP17" s="1726"/>
      <c r="JQ17" s="1727"/>
      <c r="JR17" s="1728"/>
    </row>
    <row r="18" customFormat="false" ht="11.25" hidden="false" customHeight="true" outlineLevel="0" collapsed="false">
      <c r="A18" s="1611"/>
      <c r="B18" s="1729" t="s">
        <v>661</v>
      </c>
      <c r="C18" s="1731"/>
      <c r="D18" s="1739"/>
      <c r="E18" s="1731"/>
      <c r="F18" s="1731"/>
      <c r="G18" s="1732"/>
      <c r="H18" s="1732"/>
      <c r="I18" s="1732"/>
      <c r="J18" s="1732"/>
      <c r="K18" s="1732"/>
      <c r="L18" s="1732"/>
      <c r="M18" s="1732"/>
      <c r="N18" s="1732"/>
      <c r="O18" s="1732"/>
      <c r="P18" s="1732"/>
      <c r="Q18" s="1732"/>
      <c r="R18" s="1732"/>
      <c r="S18" s="1732"/>
      <c r="T18" s="1732"/>
      <c r="U18" s="1732"/>
      <c r="V18" s="1732"/>
      <c r="W18" s="1733"/>
      <c r="X18" s="1734"/>
      <c r="Y18" s="1735"/>
      <c r="Z18" s="1736"/>
      <c r="AA18" s="1737" t="n">
        <f aca="false">SUBTOTAL(9,C18:Z18)</f>
        <v>0</v>
      </c>
      <c r="AB18" s="1738" t="n">
        <f aca="false">AA18+AB14</f>
        <v>0</v>
      </c>
      <c r="AC18" s="1828"/>
      <c r="AD18" s="1739"/>
      <c r="AE18" s="1732"/>
      <c r="AF18" s="1732"/>
      <c r="AG18" s="1732"/>
      <c r="AH18" s="1732"/>
      <c r="AI18" s="1732"/>
      <c r="AJ18" s="1732"/>
      <c r="AK18" s="1732"/>
      <c r="AL18" s="1732"/>
      <c r="AM18" s="1732"/>
      <c r="AN18" s="1732"/>
      <c r="AO18" s="1733"/>
      <c r="AP18" s="1734"/>
      <c r="AQ18" s="1735"/>
      <c r="AR18" s="1736"/>
      <c r="AS18" s="1737" t="n">
        <f aca="false">SUBTOTAL(9,AC18:AR18)</f>
        <v>0</v>
      </c>
      <c r="AT18" s="1738" t="n">
        <f aca="false">AS18+AT14</f>
        <v>0</v>
      </c>
      <c r="AU18" s="1739"/>
      <c r="AV18" s="1739"/>
      <c r="AW18" s="1731"/>
      <c r="AX18" s="1732"/>
      <c r="AY18" s="1732"/>
      <c r="AZ18" s="1732"/>
      <c r="BA18" s="1732"/>
      <c r="BB18" s="1732"/>
      <c r="BC18" s="1732"/>
      <c r="BD18" s="1732"/>
      <c r="BE18" s="1732"/>
      <c r="BF18" s="1732"/>
      <c r="BG18" s="1732"/>
      <c r="BH18" s="1732"/>
      <c r="BI18" s="1732"/>
      <c r="BJ18" s="1732"/>
      <c r="BK18" s="1732"/>
      <c r="BL18" s="1732"/>
      <c r="BM18" s="1732"/>
      <c r="BN18" s="1732"/>
      <c r="BO18" s="1732"/>
      <c r="BP18" s="1732"/>
      <c r="BQ18" s="1733"/>
      <c r="BR18" s="1734"/>
      <c r="BS18" s="1735"/>
      <c r="BT18" s="1736"/>
      <c r="BU18" s="1737" t="n">
        <f aca="false">SUBTOTAL(9,AU18:BT18)</f>
        <v>0</v>
      </c>
      <c r="BV18" s="1738" t="n">
        <f aca="false">BU18+BV14</f>
        <v>0</v>
      </c>
      <c r="BW18" s="1740"/>
      <c r="BX18" s="1732"/>
      <c r="BY18" s="1732"/>
      <c r="BZ18" s="1732"/>
      <c r="CA18" s="1732"/>
      <c r="CB18" s="1732"/>
      <c r="CC18" s="1732"/>
      <c r="CD18" s="1732"/>
      <c r="CE18" s="1732"/>
      <c r="CF18" s="1732"/>
      <c r="CG18" s="1732"/>
      <c r="CH18" s="1732"/>
      <c r="CI18" s="1733"/>
      <c r="CJ18" s="1734"/>
      <c r="CK18" s="1735"/>
      <c r="CL18" s="1736"/>
      <c r="CM18" s="1737" t="n">
        <f aca="false">SUBTOTAL(9,BW18:CL18)</f>
        <v>0</v>
      </c>
      <c r="CN18" s="1738" t="n">
        <f aca="false">CM18+CN14</f>
        <v>0</v>
      </c>
      <c r="CO18" s="1738" t="n">
        <f aca="false">AA18+AS18+BU18+CM18</f>
        <v>0</v>
      </c>
      <c r="CP18" s="1738" t="n">
        <f aca="false">CO18+CP14</f>
        <v>0</v>
      </c>
      <c r="CQ18" s="1732"/>
      <c r="CR18" s="1732"/>
      <c r="CS18" s="1732"/>
      <c r="CT18" s="1732"/>
      <c r="CU18" s="1732"/>
      <c r="CV18" s="1732"/>
      <c r="CW18" s="1732"/>
      <c r="CX18" s="1732"/>
      <c r="CY18" s="1732"/>
      <c r="CZ18" s="1732"/>
      <c r="DA18" s="1732"/>
      <c r="DB18" s="1732"/>
      <c r="DC18" s="1733"/>
      <c r="DD18" s="1734"/>
      <c r="DE18" s="1735"/>
      <c r="DF18" s="1736"/>
      <c r="DG18" s="1741" t="n">
        <f aca="false">SUBTOTAL(9,CQ18:DF18)</f>
        <v>0</v>
      </c>
      <c r="DH18" s="1742" t="n">
        <f aca="false">DG18:DG18+IF($B14:$B14=2,0,DH14:DH14)</f>
        <v>0</v>
      </c>
      <c r="DI18" s="1743"/>
      <c r="DJ18" s="1732"/>
      <c r="DK18" s="1732"/>
      <c r="DL18" s="1732"/>
      <c r="DM18" s="1732"/>
      <c r="DN18" s="1732"/>
      <c r="DO18" s="1732"/>
      <c r="DP18" s="1732"/>
      <c r="DQ18" s="1732"/>
      <c r="DR18" s="1732"/>
      <c r="DS18" s="1732"/>
      <c r="DT18" s="1732"/>
      <c r="DU18" s="1733"/>
      <c r="DV18" s="1734"/>
      <c r="DW18" s="1735"/>
      <c r="DX18" s="1736"/>
      <c r="DY18" s="1741" t="n">
        <f aca="false">SUBTOTAL(9,DI18:DX18)</f>
        <v>0</v>
      </c>
      <c r="DZ18" s="1742" t="n">
        <f aca="false">DY18:DY18+IF($B14:$B14=2,0,DZ14:DZ14)</f>
        <v>0</v>
      </c>
      <c r="EA18" s="1732"/>
      <c r="EB18" s="1732"/>
      <c r="EC18" s="1732"/>
      <c r="ED18" s="1732"/>
      <c r="EE18" s="1732"/>
      <c r="EF18" s="1732"/>
      <c r="EG18" s="1732"/>
      <c r="EH18" s="1732"/>
      <c r="EI18" s="1732"/>
      <c r="EJ18" s="1732"/>
      <c r="EK18" s="1732"/>
      <c r="EL18" s="1732"/>
      <c r="EM18" s="1732"/>
      <c r="EN18" s="1732"/>
      <c r="EO18" s="1732"/>
      <c r="EP18" s="1732"/>
      <c r="EQ18" s="1732"/>
      <c r="ER18" s="1732"/>
      <c r="ES18" s="1732"/>
      <c r="ET18" s="1732"/>
      <c r="EU18" s="1732"/>
      <c r="EV18" s="1732"/>
      <c r="EW18" s="1732"/>
      <c r="EX18" s="1732"/>
      <c r="EY18" s="1733"/>
      <c r="EZ18" s="1734"/>
      <c r="FA18" s="1735"/>
      <c r="FB18" s="1736"/>
      <c r="FC18" s="1741" t="n">
        <f aca="false">SUBTOTAL(9,EA18:FB18)</f>
        <v>0</v>
      </c>
      <c r="FD18" s="1742" t="n">
        <f aca="false">FC18:FC18+IF($B14:$B14=2,0,FD14:FD14)</f>
        <v>0</v>
      </c>
      <c r="FE18" s="1732"/>
      <c r="FF18" s="1732"/>
      <c r="FG18" s="1732"/>
      <c r="FH18" s="1732"/>
      <c r="FI18" s="1732"/>
      <c r="FJ18" s="1732"/>
      <c r="FK18" s="1732"/>
      <c r="FL18" s="1732"/>
      <c r="FM18" s="1732"/>
      <c r="FN18" s="1733"/>
      <c r="FO18" s="1734"/>
      <c r="FP18" s="1735"/>
      <c r="FQ18" s="1736"/>
      <c r="FR18" s="1741" t="n">
        <f aca="false">SUBTOTAL(9,FE18:FQ18)</f>
        <v>0</v>
      </c>
      <c r="FS18" s="1742" t="n">
        <f aca="false">FR18:FR18+IF($B14:$B14=2,0,FS14:FS14)</f>
        <v>0</v>
      </c>
      <c r="FT18" s="1744"/>
      <c r="FU18" s="1744"/>
      <c r="FV18" s="1744"/>
      <c r="FW18" s="1744"/>
      <c r="FX18" s="1744"/>
      <c r="FY18" s="1744"/>
      <c r="FZ18" s="1744"/>
      <c r="GA18" s="1744"/>
      <c r="GB18" s="1744"/>
      <c r="GC18" s="1744"/>
      <c r="GD18" s="1744"/>
      <c r="GE18" s="1744"/>
      <c r="GF18" s="1744"/>
      <c r="GG18" s="1744"/>
      <c r="GH18" s="1744"/>
      <c r="GI18" s="1744"/>
      <c r="GJ18" s="1744"/>
      <c r="GK18" s="1744"/>
      <c r="GL18" s="1744"/>
      <c r="GM18" s="1744"/>
      <c r="GN18" s="1744"/>
      <c r="GO18" s="1744"/>
      <c r="GP18" s="1744"/>
      <c r="GQ18" s="1744"/>
      <c r="GR18" s="1744"/>
      <c r="GS18" s="1745"/>
      <c r="GT18" s="1746"/>
      <c r="GU18" s="1747"/>
      <c r="GV18" s="1736"/>
      <c r="GW18" s="1748" t="n">
        <f aca="false">SUBTOTAL(9,FT18:GV18)</f>
        <v>0</v>
      </c>
      <c r="GX18" s="1738" t="n">
        <f aca="false">SUBTOTAL(9,FT18:GV18)</f>
        <v>0</v>
      </c>
      <c r="GY18" s="1737" t="n">
        <f aca="false">GX18:GX18+IF($B14:$B14=2,0,GY14:GY14)</f>
        <v>0</v>
      </c>
      <c r="GZ18" s="1829"/>
      <c r="HA18" s="1830"/>
      <c r="HB18" s="1751" t="e">
        <f aca="false">'03.24 НГДП по датам'!BA18</f>
        <v>#VALUE!</v>
      </c>
      <c r="HC18" s="1752" t="e">
        <f aca="false">SUBTOTAL(9,GZ18:HB18)</f>
        <v>#VALUE!</v>
      </c>
      <c r="HD18" s="1753" t="n">
        <f aca="false">$HD$3+HD14</f>
        <v>76.06</v>
      </c>
      <c r="HE18" s="1754" t="n">
        <f aca="false">$HE$3+HE14</f>
        <v>23.94</v>
      </c>
      <c r="HF18" s="1831" t="n">
        <f aca="false">SUM(HD18:HE18)</f>
        <v>100</v>
      </c>
      <c r="HG18" s="1756"/>
      <c r="HH18" s="1756" t="n">
        <v>10</v>
      </c>
      <c r="HI18" s="1832"/>
      <c r="HJ18" s="1744"/>
      <c r="HK18" s="1744"/>
      <c r="HL18" s="1744"/>
      <c r="HM18" s="1744"/>
      <c r="HN18" s="1744"/>
      <c r="HO18" s="1744"/>
      <c r="HP18" s="1744"/>
      <c r="HQ18" s="1744"/>
      <c r="HR18" s="1744"/>
      <c r="HS18" s="1744"/>
      <c r="HT18" s="1744"/>
      <c r="HU18" s="1744"/>
      <c r="HV18" s="1744"/>
      <c r="HW18" s="1744"/>
      <c r="HX18" s="1744"/>
      <c r="HY18" s="1744"/>
      <c r="HZ18" s="1745"/>
      <c r="IA18" s="1746"/>
      <c r="IB18" s="1747"/>
      <c r="IC18" s="1833"/>
      <c r="ID18" s="1737" t="n">
        <f aca="false">SUBTOTAL(9,HG18:IC18)</f>
        <v>10</v>
      </c>
      <c r="IE18" s="1748" t="n">
        <f aca="false">ID18:ID18+IF($B14:$B14=2,0,IE14:IE14)</f>
        <v>10</v>
      </c>
      <c r="IF18" s="1759"/>
      <c r="IG18" s="1759"/>
      <c r="IH18" s="1760"/>
      <c r="II18" s="1761"/>
      <c r="IJ18" s="1762"/>
      <c r="IK18" s="1763" t="n">
        <f aca="false">SUBTOTAL(9,IF18:IJ18)</f>
        <v>0</v>
      </c>
      <c r="IL18" s="1764" t="n">
        <f aca="false">IK18:IK18+IF($B14:$B14=2,0,IL14:IL14)</f>
        <v>0</v>
      </c>
      <c r="IM18" s="1765"/>
      <c r="IN18" s="1765"/>
      <c r="IO18" s="1732"/>
      <c r="IP18" s="1732"/>
      <c r="IQ18" s="1732"/>
      <c r="IR18" s="1732"/>
      <c r="IS18" s="1732"/>
      <c r="IT18" s="1732"/>
      <c r="IU18" s="1732"/>
      <c r="IV18" s="1733"/>
      <c r="IW18" s="1734"/>
      <c r="IX18" s="1735"/>
      <c r="IY18" s="1736"/>
      <c r="IZ18" s="1737" t="n">
        <f aca="false">SUBTOTAL(9,IM18:IY18)</f>
        <v>0</v>
      </c>
      <c r="JA18" s="1738" t="n">
        <f aca="false">IZ18:IZ18+IF($B14:$B14=2,0,JA14:JA14)</f>
        <v>0</v>
      </c>
      <c r="JB18" s="1766"/>
      <c r="JC18" s="1767" t="e">
        <f aca="false">'03.24 НГДП по датам'!BT18</f>
        <v>#VALUE!</v>
      </c>
      <c r="JD18" s="1834" t="n">
        <f aca="false">$JD$14</f>
        <v>0</v>
      </c>
      <c r="JE18" s="1769" t="e">
        <f aca="false">SUBTOTAL(9,JB18:JD18)</f>
        <v>#VALUE!</v>
      </c>
      <c r="JF18" s="1770" t="n">
        <f aca="false">SUMIF($C$5:JE$5,"Накопленный эффект, т/сут",$C18:JE18)+SUMIF($C$5:JE$5,"Нараст.  по потенциалу",$C18:JE18)-SUMIF($C$5:JE$5,"Нараст. по остановкам",$C18:JE18)-SUMIF($C$5:JE$5,"ИТОГО перевод в ППД",$C18:JE18)-SUMIF($C$5:JE$5,"ИТОГО  нерент, по распоряж.",$C18:JE18)-SUMIF($C$5:JE$5,"ИТОГО ост. дебит от ЗБС, Углуб., ПВЛГ/ПНЛГ",$C18:JE18)</f>
        <v>-10</v>
      </c>
      <c r="JG18" s="1771"/>
      <c r="JH18" s="1764"/>
      <c r="JI18" s="1771"/>
      <c r="JJ18" s="1772"/>
      <c r="JK18" s="1773"/>
      <c r="JL18" s="1763" t="n">
        <f aca="false">SUBTOTAL(9,JG18:JJ18)</f>
        <v>0</v>
      </c>
      <c r="JM18" s="1664"/>
      <c r="JN18" s="1665"/>
      <c r="JO18" s="1666"/>
      <c r="JP18" s="1774" t="n">
        <f aca="false">JP$4:JP$4+SUMIF($C$5:JL$5,"Нараст. по остановкам",$C18:JL18)-SUMIF($C$5:JL$5,"Нараст.  по потенциалу",$C18:JL18)</f>
        <v>662.705</v>
      </c>
      <c r="JQ18" s="1775" t="n">
        <f aca="false">'ННГ без НГДП по датам'!JP18</f>
        <v>630.812</v>
      </c>
      <c r="JR18" s="1776" t="n">
        <f aca="false">'03.24 НГДП по датам'!CB18</f>
        <v>31.893</v>
      </c>
    </row>
    <row r="19" customFormat="false" ht="1.5" hidden="false" customHeight="true" outlineLevel="0" collapsed="false">
      <c r="A19" s="1777"/>
      <c r="B19" s="1777"/>
      <c r="C19" s="1778"/>
      <c r="D19" s="1778"/>
      <c r="E19" s="1778"/>
      <c r="F19" s="1778"/>
      <c r="G19" s="1779"/>
      <c r="H19" s="1779"/>
      <c r="I19" s="1779"/>
      <c r="J19" s="1779"/>
      <c r="K19" s="1779"/>
      <c r="L19" s="1779"/>
      <c r="M19" s="1779"/>
      <c r="N19" s="1779"/>
      <c r="O19" s="1779"/>
      <c r="P19" s="1779"/>
      <c r="Q19" s="1779"/>
      <c r="R19" s="1779"/>
      <c r="S19" s="1779"/>
      <c r="T19" s="1779"/>
      <c r="U19" s="1779"/>
      <c r="V19" s="1779"/>
      <c r="W19" s="1779"/>
      <c r="X19" s="1780"/>
      <c r="Y19" s="1781"/>
      <c r="Z19" s="1782"/>
      <c r="AA19" s="1783"/>
      <c r="AB19" s="1783"/>
      <c r="AC19" s="1784"/>
      <c r="AD19" s="1784"/>
      <c r="AE19" s="1779"/>
      <c r="AF19" s="1779"/>
      <c r="AG19" s="1779"/>
      <c r="AH19" s="1779"/>
      <c r="AI19" s="1779"/>
      <c r="AJ19" s="1779"/>
      <c r="AK19" s="1779"/>
      <c r="AL19" s="1779"/>
      <c r="AM19" s="1779"/>
      <c r="AN19" s="1779"/>
      <c r="AO19" s="1779"/>
      <c r="AP19" s="1780"/>
      <c r="AQ19" s="1781"/>
      <c r="AR19" s="1782"/>
      <c r="AS19" s="1783"/>
      <c r="AT19" s="1783"/>
      <c r="AU19" s="1778"/>
      <c r="AV19" s="1778"/>
      <c r="AW19" s="1785"/>
      <c r="AX19" s="1779"/>
      <c r="AY19" s="1779"/>
      <c r="AZ19" s="1779"/>
      <c r="BA19" s="1779"/>
      <c r="BB19" s="1779"/>
      <c r="BC19" s="1779"/>
      <c r="BD19" s="1779"/>
      <c r="BE19" s="1779"/>
      <c r="BF19" s="1779"/>
      <c r="BG19" s="1779"/>
      <c r="BH19" s="1779"/>
      <c r="BI19" s="1779"/>
      <c r="BJ19" s="1779"/>
      <c r="BK19" s="1779"/>
      <c r="BL19" s="1779"/>
      <c r="BM19" s="1779"/>
      <c r="BN19" s="1779"/>
      <c r="BO19" s="1779"/>
      <c r="BP19" s="1779"/>
      <c r="BQ19" s="1779"/>
      <c r="BR19" s="1780"/>
      <c r="BS19" s="1781"/>
      <c r="BT19" s="1782"/>
      <c r="BU19" s="1783"/>
      <c r="BV19" s="1783"/>
      <c r="BW19" s="1784"/>
      <c r="BX19" s="1779"/>
      <c r="BY19" s="1779"/>
      <c r="BZ19" s="1779"/>
      <c r="CA19" s="1779"/>
      <c r="CB19" s="1779"/>
      <c r="CC19" s="1779"/>
      <c r="CD19" s="1779"/>
      <c r="CE19" s="1779"/>
      <c r="CF19" s="1779"/>
      <c r="CG19" s="1779"/>
      <c r="CH19" s="1779"/>
      <c r="CI19" s="1779"/>
      <c r="CJ19" s="1780"/>
      <c r="CK19" s="1781"/>
      <c r="CL19" s="1782"/>
      <c r="CM19" s="1783"/>
      <c r="CN19" s="1783"/>
      <c r="CO19" s="1783"/>
      <c r="CP19" s="1783"/>
      <c r="CQ19" s="1779"/>
      <c r="CR19" s="1779"/>
      <c r="CS19" s="1779"/>
      <c r="CT19" s="1779"/>
      <c r="CU19" s="1779"/>
      <c r="CV19" s="1779"/>
      <c r="CW19" s="1779"/>
      <c r="CX19" s="1779"/>
      <c r="CY19" s="1779"/>
      <c r="CZ19" s="1779"/>
      <c r="DA19" s="1779"/>
      <c r="DB19" s="1779"/>
      <c r="DC19" s="1779"/>
      <c r="DD19" s="1780"/>
      <c r="DE19" s="1781"/>
      <c r="DF19" s="1782"/>
      <c r="DG19" s="1783"/>
      <c r="DH19" s="1783"/>
      <c r="DI19" s="1786"/>
      <c r="DJ19" s="1779"/>
      <c r="DK19" s="1779"/>
      <c r="DL19" s="1779"/>
      <c r="DM19" s="1779"/>
      <c r="DN19" s="1779"/>
      <c r="DO19" s="1779"/>
      <c r="DP19" s="1779"/>
      <c r="DQ19" s="1779"/>
      <c r="DR19" s="1779"/>
      <c r="DS19" s="1779"/>
      <c r="DT19" s="1779"/>
      <c r="DU19" s="1779"/>
      <c r="DV19" s="1780"/>
      <c r="DW19" s="1781"/>
      <c r="DX19" s="1782"/>
      <c r="DY19" s="1783"/>
      <c r="DZ19" s="1783"/>
      <c r="EA19" s="1779"/>
      <c r="EB19" s="1779"/>
      <c r="EC19" s="1779"/>
      <c r="ED19" s="1779"/>
      <c r="EE19" s="1779"/>
      <c r="EF19" s="1779"/>
      <c r="EG19" s="1779"/>
      <c r="EH19" s="1779"/>
      <c r="EI19" s="1779"/>
      <c r="EJ19" s="1779"/>
      <c r="EK19" s="1779"/>
      <c r="EL19" s="1779"/>
      <c r="EM19" s="1779"/>
      <c r="EN19" s="1779"/>
      <c r="EO19" s="1779"/>
      <c r="EP19" s="1779"/>
      <c r="EQ19" s="1779"/>
      <c r="ER19" s="1779"/>
      <c r="ES19" s="1779"/>
      <c r="ET19" s="1779"/>
      <c r="EU19" s="1779"/>
      <c r="EV19" s="1779"/>
      <c r="EW19" s="1779"/>
      <c r="EX19" s="1779"/>
      <c r="EY19" s="1779"/>
      <c r="EZ19" s="1780"/>
      <c r="FA19" s="1781"/>
      <c r="FB19" s="1782"/>
      <c r="FC19" s="1783"/>
      <c r="FD19" s="1783"/>
      <c r="FE19" s="1779"/>
      <c r="FF19" s="1779"/>
      <c r="FG19" s="1779"/>
      <c r="FH19" s="1779"/>
      <c r="FI19" s="1779"/>
      <c r="FJ19" s="1779"/>
      <c r="FK19" s="1779"/>
      <c r="FL19" s="1779"/>
      <c r="FM19" s="1779"/>
      <c r="FN19" s="1779"/>
      <c r="FO19" s="1780"/>
      <c r="FP19" s="1781"/>
      <c r="FQ19" s="1782"/>
      <c r="FR19" s="1783"/>
      <c r="FS19" s="1783"/>
      <c r="FT19" s="1779"/>
      <c r="FU19" s="1779"/>
      <c r="FV19" s="1779"/>
      <c r="FW19" s="1779"/>
      <c r="FX19" s="1779"/>
      <c r="FY19" s="1779"/>
      <c r="FZ19" s="1779"/>
      <c r="GA19" s="1779"/>
      <c r="GB19" s="1779"/>
      <c r="GC19" s="1779"/>
      <c r="GD19" s="1779"/>
      <c r="GE19" s="1779"/>
      <c r="GF19" s="1779"/>
      <c r="GG19" s="1779"/>
      <c r="GH19" s="1779"/>
      <c r="GI19" s="1779"/>
      <c r="GJ19" s="1779"/>
      <c r="GK19" s="1779"/>
      <c r="GL19" s="1779"/>
      <c r="GM19" s="1779"/>
      <c r="GN19" s="1779"/>
      <c r="GO19" s="1779"/>
      <c r="GP19" s="1779"/>
      <c r="GQ19" s="1779"/>
      <c r="GR19" s="1779"/>
      <c r="GS19" s="1779"/>
      <c r="GT19" s="1780"/>
      <c r="GU19" s="1781"/>
      <c r="GV19" s="1782"/>
      <c r="GW19" s="1783"/>
      <c r="GX19" s="1783"/>
      <c r="GY19" s="1783"/>
      <c r="GZ19" s="1787"/>
      <c r="HA19" s="1787"/>
      <c r="HB19" s="1788"/>
      <c r="HC19" s="1783"/>
      <c r="HD19" s="1783"/>
      <c r="HE19" s="1789"/>
      <c r="HF19" s="1790"/>
      <c r="HG19" s="1791"/>
      <c r="HH19" s="1791"/>
      <c r="HI19" s="1787"/>
      <c r="HJ19" s="1779"/>
      <c r="HK19" s="1779"/>
      <c r="HL19" s="1779"/>
      <c r="HM19" s="1779"/>
      <c r="HN19" s="1779"/>
      <c r="HO19" s="1779"/>
      <c r="HP19" s="1779"/>
      <c r="HQ19" s="1779"/>
      <c r="HR19" s="1779"/>
      <c r="HS19" s="1779"/>
      <c r="HT19" s="1779"/>
      <c r="HU19" s="1779"/>
      <c r="HV19" s="1779"/>
      <c r="HW19" s="1779"/>
      <c r="HX19" s="1779"/>
      <c r="HY19" s="1779"/>
      <c r="HZ19" s="1779"/>
      <c r="IA19" s="1780"/>
      <c r="IB19" s="1781"/>
      <c r="IC19" s="1782"/>
      <c r="ID19" s="1783"/>
      <c r="IE19" s="1783"/>
      <c r="IF19" s="1792"/>
      <c r="IG19" s="1792"/>
      <c r="IH19" s="1792"/>
      <c r="II19" s="1793"/>
      <c r="IJ19" s="1794"/>
      <c r="IK19" s="1792"/>
      <c r="IL19" s="1792"/>
      <c r="IM19" s="1795"/>
      <c r="IN19" s="1795"/>
      <c r="IO19" s="1779"/>
      <c r="IP19" s="1779"/>
      <c r="IQ19" s="1779"/>
      <c r="IR19" s="1779"/>
      <c r="IS19" s="1779"/>
      <c r="IT19" s="1779"/>
      <c r="IU19" s="1779"/>
      <c r="IV19" s="1779"/>
      <c r="IW19" s="1780"/>
      <c r="IX19" s="1781"/>
      <c r="IY19" s="1782"/>
      <c r="IZ19" s="1783"/>
      <c r="JA19" s="1783"/>
      <c r="JB19" s="1779"/>
      <c r="JC19" s="1788"/>
      <c r="JD19" s="1779"/>
      <c r="JE19" s="1783"/>
      <c r="JF19" s="1783"/>
      <c r="JG19" s="1792"/>
      <c r="JH19" s="1792"/>
      <c r="JI19" s="1792"/>
      <c r="JJ19" s="1792"/>
      <c r="JK19" s="1796"/>
      <c r="JL19" s="1792"/>
      <c r="JM19" s="1797"/>
      <c r="JN19" s="1797"/>
      <c r="JO19" s="1798"/>
      <c r="JP19" s="1797"/>
      <c r="JQ19" s="1797"/>
      <c r="JR19" s="1798"/>
    </row>
    <row r="20" customFormat="false" ht="11.25" hidden="false" customHeight="true" outlineLevel="0" collapsed="false">
      <c r="A20" s="1611" t="n">
        <f aca="false">A16+1</f>
        <v>45354</v>
      </c>
      <c r="B20" s="1612" t="s">
        <v>662</v>
      </c>
      <c r="C20" s="1614"/>
      <c r="D20" s="1614"/>
      <c r="E20" s="1614"/>
      <c r="F20" s="1614"/>
      <c r="G20" s="1615"/>
      <c r="H20" s="1615"/>
      <c r="I20" s="1615"/>
      <c r="J20" s="1615"/>
      <c r="K20" s="1615"/>
      <c r="L20" s="1615"/>
      <c r="M20" s="1615"/>
      <c r="N20" s="1615"/>
      <c r="O20" s="1615"/>
      <c r="P20" s="1615"/>
      <c r="Q20" s="1615"/>
      <c r="R20" s="1615"/>
      <c r="S20" s="1615"/>
      <c r="T20" s="1615"/>
      <c r="U20" s="1615"/>
      <c r="V20" s="1615"/>
      <c r="W20" s="1616"/>
      <c r="X20" s="1799"/>
      <c r="Y20" s="1800"/>
      <c r="Z20" s="1801"/>
      <c r="AA20" s="1620"/>
      <c r="AB20" s="1621"/>
      <c r="AC20" s="1622"/>
      <c r="AD20" s="1622"/>
      <c r="AE20" s="1615"/>
      <c r="AF20" s="1615"/>
      <c r="AG20" s="1615"/>
      <c r="AH20" s="1615"/>
      <c r="AI20" s="1615"/>
      <c r="AJ20" s="1615"/>
      <c r="AK20" s="1615"/>
      <c r="AL20" s="1615"/>
      <c r="AM20" s="1615"/>
      <c r="AN20" s="1615"/>
      <c r="AO20" s="1616"/>
      <c r="AP20" s="1799"/>
      <c r="AQ20" s="1800"/>
      <c r="AR20" s="1801"/>
      <c r="AS20" s="1620"/>
      <c r="AT20" s="1621"/>
      <c r="AU20" s="1622"/>
      <c r="AV20" s="1802"/>
      <c r="AW20" s="1614"/>
      <c r="AX20" s="1615"/>
      <c r="AY20" s="1615"/>
      <c r="AZ20" s="1615"/>
      <c r="BA20" s="1615"/>
      <c r="BB20" s="1615"/>
      <c r="BC20" s="1615"/>
      <c r="BD20" s="1615"/>
      <c r="BE20" s="1615"/>
      <c r="BF20" s="1615"/>
      <c r="BG20" s="1615"/>
      <c r="BH20" s="1615"/>
      <c r="BI20" s="1615"/>
      <c r="BJ20" s="1615"/>
      <c r="BK20" s="1615"/>
      <c r="BL20" s="1615"/>
      <c r="BM20" s="1615"/>
      <c r="BN20" s="1615"/>
      <c r="BO20" s="1615"/>
      <c r="BP20" s="1615"/>
      <c r="BQ20" s="1616"/>
      <c r="BR20" s="1799"/>
      <c r="BS20" s="1800"/>
      <c r="BT20" s="1801"/>
      <c r="BU20" s="1620"/>
      <c r="BV20" s="1621"/>
      <c r="BW20" s="1623"/>
      <c r="BX20" s="1615"/>
      <c r="BY20" s="1615"/>
      <c r="BZ20" s="1615"/>
      <c r="CA20" s="1615"/>
      <c r="CB20" s="1615"/>
      <c r="CC20" s="1615"/>
      <c r="CD20" s="1615"/>
      <c r="CE20" s="1615"/>
      <c r="CF20" s="1615"/>
      <c r="CG20" s="1615"/>
      <c r="CH20" s="1615"/>
      <c r="CI20" s="1616"/>
      <c r="CJ20" s="1799"/>
      <c r="CK20" s="1800"/>
      <c r="CL20" s="1801"/>
      <c r="CM20" s="1620"/>
      <c r="CN20" s="1621"/>
      <c r="CO20" s="1621"/>
      <c r="CP20" s="1621"/>
      <c r="CQ20" s="1615"/>
      <c r="CR20" s="1615"/>
      <c r="CS20" s="1615"/>
      <c r="CT20" s="1615"/>
      <c r="CU20" s="1615"/>
      <c r="CV20" s="1615"/>
      <c r="CW20" s="1615"/>
      <c r="CX20" s="1615"/>
      <c r="CY20" s="1615"/>
      <c r="CZ20" s="1615"/>
      <c r="DA20" s="1615"/>
      <c r="DB20" s="1615"/>
      <c r="DC20" s="1616"/>
      <c r="DD20" s="1799"/>
      <c r="DE20" s="1800"/>
      <c r="DF20" s="1801"/>
      <c r="DG20" s="1624"/>
      <c r="DH20" s="1625"/>
      <c r="DI20" s="1626"/>
      <c r="DJ20" s="1615"/>
      <c r="DK20" s="1615"/>
      <c r="DL20" s="1615"/>
      <c r="DM20" s="1615"/>
      <c r="DN20" s="1615"/>
      <c r="DO20" s="1615"/>
      <c r="DP20" s="1615"/>
      <c r="DQ20" s="1615"/>
      <c r="DR20" s="1615"/>
      <c r="DS20" s="1615"/>
      <c r="DT20" s="1615"/>
      <c r="DU20" s="1616"/>
      <c r="DV20" s="1799"/>
      <c r="DW20" s="1800"/>
      <c r="DX20" s="1801"/>
      <c r="DY20" s="1624"/>
      <c r="DZ20" s="1625"/>
      <c r="EA20" s="1615"/>
      <c r="EB20" s="1615"/>
      <c r="EC20" s="1615"/>
      <c r="ED20" s="1615"/>
      <c r="EE20" s="1615"/>
      <c r="EF20" s="1615"/>
      <c r="EG20" s="1615"/>
      <c r="EH20" s="1615"/>
      <c r="EI20" s="1615"/>
      <c r="EJ20" s="1615"/>
      <c r="EK20" s="1615"/>
      <c r="EL20" s="1615"/>
      <c r="EM20" s="1615"/>
      <c r="EN20" s="1615"/>
      <c r="EO20" s="1615"/>
      <c r="EP20" s="1615"/>
      <c r="EQ20" s="1615"/>
      <c r="ER20" s="1615"/>
      <c r="ES20" s="1615"/>
      <c r="ET20" s="1615"/>
      <c r="EU20" s="1615"/>
      <c r="EV20" s="1615"/>
      <c r="EW20" s="1615"/>
      <c r="EX20" s="1615"/>
      <c r="EY20" s="1616"/>
      <c r="EZ20" s="1799"/>
      <c r="FA20" s="1800"/>
      <c r="FB20" s="1801"/>
      <c r="FC20" s="1624"/>
      <c r="FD20" s="1625"/>
      <c r="FE20" s="1615"/>
      <c r="FF20" s="1615"/>
      <c r="FG20" s="1615"/>
      <c r="FH20" s="1615"/>
      <c r="FI20" s="1615"/>
      <c r="FJ20" s="1615"/>
      <c r="FK20" s="1615"/>
      <c r="FL20" s="1615"/>
      <c r="FM20" s="1615"/>
      <c r="FN20" s="1616"/>
      <c r="FO20" s="1799"/>
      <c r="FP20" s="1800"/>
      <c r="FQ20" s="1801"/>
      <c r="FR20" s="1624"/>
      <c r="FS20" s="1625"/>
      <c r="FT20" s="1837"/>
      <c r="FU20" s="1627"/>
      <c r="FV20" s="1627"/>
      <c r="FW20" s="1627"/>
      <c r="FX20" s="1627"/>
      <c r="FY20" s="1627"/>
      <c r="FZ20" s="1627"/>
      <c r="GA20" s="1627"/>
      <c r="GB20" s="1627"/>
      <c r="GC20" s="1627"/>
      <c r="GD20" s="1627"/>
      <c r="GE20" s="1627"/>
      <c r="GF20" s="1627"/>
      <c r="GG20" s="1627"/>
      <c r="GH20" s="1627"/>
      <c r="GI20" s="1627"/>
      <c r="GJ20" s="1627"/>
      <c r="GK20" s="1627"/>
      <c r="GL20" s="1627"/>
      <c r="GM20" s="1627"/>
      <c r="GN20" s="1627"/>
      <c r="GO20" s="1627"/>
      <c r="GP20" s="1627"/>
      <c r="GQ20" s="1627"/>
      <c r="GR20" s="1627"/>
      <c r="GS20" s="1628"/>
      <c r="GT20" s="1803"/>
      <c r="GU20" s="1804"/>
      <c r="GV20" s="1801"/>
      <c r="GW20" s="1631"/>
      <c r="GX20" s="1621"/>
      <c r="GY20" s="1620"/>
      <c r="GZ20" s="1838"/>
      <c r="HA20" s="1839"/>
      <c r="HB20" s="1840"/>
      <c r="HC20" s="1635"/>
      <c r="HD20" s="1636"/>
      <c r="HE20" s="1841"/>
      <c r="HF20" s="1638"/>
      <c r="HG20" s="1639"/>
      <c r="HH20" s="1640"/>
      <c r="HI20" s="1842"/>
      <c r="HJ20" s="1615"/>
      <c r="HK20" s="1615"/>
      <c r="HL20" s="1615"/>
      <c r="HM20" s="1615"/>
      <c r="HN20" s="1615"/>
      <c r="HO20" s="1615"/>
      <c r="HP20" s="1615"/>
      <c r="HQ20" s="1615"/>
      <c r="HR20" s="1615"/>
      <c r="HS20" s="1615"/>
      <c r="HT20" s="1615"/>
      <c r="HU20" s="1615"/>
      <c r="HV20" s="1615"/>
      <c r="HW20" s="1615"/>
      <c r="HX20" s="1615"/>
      <c r="HY20" s="1615"/>
      <c r="HZ20" s="1616"/>
      <c r="IA20" s="1799"/>
      <c r="IB20" s="1800"/>
      <c r="IC20" s="1801"/>
      <c r="ID20" s="1620"/>
      <c r="IE20" s="1631"/>
      <c r="IF20" s="1642"/>
      <c r="IG20" s="1642"/>
      <c r="IH20" s="1643"/>
      <c r="II20" s="1812"/>
      <c r="IJ20" s="1813"/>
      <c r="IK20" s="1646"/>
      <c r="IL20" s="1647"/>
      <c r="IM20" s="1837"/>
      <c r="IN20" s="1649"/>
      <c r="IO20" s="1650"/>
      <c r="IP20" s="1650"/>
      <c r="IQ20" s="1650"/>
      <c r="IR20" s="1650"/>
      <c r="IS20" s="1650"/>
      <c r="IT20" s="1650"/>
      <c r="IU20" s="1650"/>
      <c r="IV20" s="1651"/>
      <c r="IW20" s="1814"/>
      <c r="IX20" s="1815"/>
      <c r="IY20" s="1816"/>
      <c r="IZ20" s="1620"/>
      <c r="JA20" s="1621"/>
      <c r="JB20" s="1655"/>
      <c r="JC20" s="1807"/>
      <c r="JD20" s="1657"/>
      <c r="JE20" s="1658"/>
      <c r="JF20" s="1659"/>
      <c r="JG20" s="1817"/>
      <c r="JH20" s="1817"/>
      <c r="JI20" s="1660"/>
      <c r="JJ20" s="1661"/>
      <c r="JK20" s="1818"/>
      <c r="JL20" s="1663"/>
      <c r="JM20" s="1664" t="e">
        <f aca="false">JM$4:JM$4+SUMIF($C$5:JL$5,"Нараст. баланс",$C22:JL22)+SUMIF($C$7:JH$7,"Итого (с ВНР)",$C22:JH22)-SUMIF($C$5:JL$5,"Геол. снижение,  т/сут",$C22:JL22)-SUMIF(JJ$7:JL$7,"Итого",JJ22:JL22)-SUMIF($C$7:JL$7,"Итого (с ВСП)",$C22:JL22)</f>
        <v>#VALUE!</v>
      </c>
      <c r="JN20" s="1665" t="e">
        <f aca="false">'ННГ без НГДП по датам'!JM20:JM22</f>
        <v>#VALUE!</v>
      </c>
      <c r="JO20" s="1666" t="e">
        <f aca="false">'03.24 НГДП по датам'!CA20:CA22</f>
        <v>#VALUE!</v>
      </c>
      <c r="JP20" s="1667"/>
      <c r="JQ20" s="1668"/>
      <c r="JR20" s="1819"/>
    </row>
    <row r="21" customFormat="false" ht="11.25" hidden="false" customHeight="true" outlineLevel="0" collapsed="false">
      <c r="A21" s="1611"/>
      <c r="B21" s="1670" t="s">
        <v>663</v>
      </c>
      <c r="C21" s="1672"/>
      <c r="D21" s="1672"/>
      <c r="E21" s="1672"/>
      <c r="F21" s="1672"/>
      <c r="G21" s="1673"/>
      <c r="H21" s="1673"/>
      <c r="I21" s="1673"/>
      <c r="J21" s="1673"/>
      <c r="K21" s="1673"/>
      <c r="L21" s="1673"/>
      <c r="M21" s="1673"/>
      <c r="N21" s="1673"/>
      <c r="O21" s="1673"/>
      <c r="P21" s="1673"/>
      <c r="Q21" s="1673"/>
      <c r="R21" s="1673"/>
      <c r="S21" s="1673"/>
      <c r="T21" s="1673"/>
      <c r="U21" s="1673"/>
      <c r="V21" s="1673"/>
      <c r="W21" s="1674"/>
      <c r="X21" s="1675"/>
      <c r="Y21" s="1676"/>
      <c r="Z21" s="1677"/>
      <c r="AA21" s="1678" t="n">
        <f aca="false">COUNTA(C21:Z21)</f>
        <v>0</v>
      </c>
      <c r="AB21" s="1679"/>
      <c r="AC21" s="1680"/>
      <c r="AD21" s="1680"/>
      <c r="AE21" s="1673"/>
      <c r="AF21" s="1673"/>
      <c r="AG21" s="1673"/>
      <c r="AH21" s="1673"/>
      <c r="AI21" s="1673"/>
      <c r="AJ21" s="1673"/>
      <c r="AK21" s="1673"/>
      <c r="AL21" s="1673"/>
      <c r="AM21" s="1673"/>
      <c r="AN21" s="1673"/>
      <c r="AO21" s="1674"/>
      <c r="AP21" s="1675"/>
      <c r="AQ21" s="1676"/>
      <c r="AR21" s="1677"/>
      <c r="AS21" s="1678" t="n">
        <f aca="false">COUNTA(AC21:AR21)</f>
        <v>0</v>
      </c>
      <c r="AT21" s="1679"/>
      <c r="AU21" s="1680"/>
      <c r="AV21" s="1820"/>
      <c r="AW21" s="1672"/>
      <c r="AX21" s="1673"/>
      <c r="AY21" s="1673"/>
      <c r="AZ21" s="1673"/>
      <c r="BA21" s="1673"/>
      <c r="BB21" s="1673"/>
      <c r="BC21" s="1673"/>
      <c r="BD21" s="1673"/>
      <c r="BE21" s="1673"/>
      <c r="BF21" s="1673"/>
      <c r="BG21" s="1673"/>
      <c r="BH21" s="1673"/>
      <c r="BI21" s="1673"/>
      <c r="BJ21" s="1673"/>
      <c r="BK21" s="1673"/>
      <c r="BL21" s="1673"/>
      <c r="BM21" s="1673"/>
      <c r="BN21" s="1673"/>
      <c r="BO21" s="1673"/>
      <c r="BP21" s="1673"/>
      <c r="BQ21" s="1674"/>
      <c r="BR21" s="1675"/>
      <c r="BS21" s="1676"/>
      <c r="BT21" s="1677"/>
      <c r="BU21" s="1678" t="n">
        <f aca="false">COUNTA(AU21:BT21)</f>
        <v>0</v>
      </c>
      <c r="BV21" s="1679"/>
      <c r="BW21" s="1682"/>
      <c r="BX21" s="1673"/>
      <c r="BY21" s="1673"/>
      <c r="BZ21" s="1673"/>
      <c r="CA21" s="1673"/>
      <c r="CB21" s="1673"/>
      <c r="CC21" s="1673"/>
      <c r="CD21" s="1673"/>
      <c r="CE21" s="1673"/>
      <c r="CF21" s="1673"/>
      <c r="CG21" s="1673"/>
      <c r="CH21" s="1673"/>
      <c r="CI21" s="1674"/>
      <c r="CJ21" s="1675"/>
      <c r="CK21" s="1676"/>
      <c r="CL21" s="1677"/>
      <c r="CM21" s="1678" t="n">
        <f aca="false">COUNTA(BW21:CL21)</f>
        <v>0</v>
      </c>
      <c r="CN21" s="1679"/>
      <c r="CO21" s="1679" t="n">
        <f aca="false">AA21+AS21+BU21+CM21</f>
        <v>0</v>
      </c>
      <c r="CP21" s="1679"/>
      <c r="CQ21" s="1673"/>
      <c r="CR21" s="1673"/>
      <c r="CS21" s="1673"/>
      <c r="CT21" s="1673"/>
      <c r="CU21" s="1673"/>
      <c r="CV21" s="1673"/>
      <c r="CW21" s="1673"/>
      <c r="CX21" s="1673"/>
      <c r="CY21" s="1673"/>
      <c r="CZ21" s="1673"/>
      <c r="DA21" s="1673"/>
      <c r="DB21" s="1673"/>
      <c r="DC21" s="1674"/>
      <c r="DD21" s="1675"/>
      <c r="DE21" s="1676"/>
      <c r="DF21" s="1677"/>
      <c r="DG21" s="1683" t="n">
        <f aca="false">SUBTOTAL(9,CQ23:DF23)</f>
        <v>0</v>
      </c>
      <c r="DH21" s="1684"/>
      <c r="DI21" s="1685"/>
      <c r="DJ21" s="1673"/>
      <c r="DK21" s="1673"/>
      <c r="DL21" s="1673"/>
      <c r="DM21" s="1673"/>
      <c r="DN21" s="1673"/>
      <c r="DO21" s="1673"/>
      <c r="DP21" s="1673"/>
      <c r="DQ21" s="1673"/>
      <c r="DR21" s="1673"/>
      <c r="DS21" s="1673"/>
      <c r="DT21" s="1673"/>
      <c r="DU21" s="1674"/>
      <c r="DV21" s="1675"/>
      <c r="DW21" s="1676"/>
      <c r="DX21" s="1677"/>
      <c r="DY21" s="1683" t="n">
        <f aca="false">COUNTA(DI21:DX21)</f>
        <v>0</v>
      </c>
      <c r="DZ21" s="1684"/>
      <c r="EA21" s="1673"/>
      <c r="EB21" s="1673"/>
      <c r="EC21" s="1673"/>
      <c r="ED21" s="1673"/>
      <c r="EE21" s="1673"/>
      <c r="EF21" s="1673"/>
      <c r="EG21" s="1673"/>
      <c r="EH21" s="1673"/>
      <c r="EI21" s="1673"/>
      <c r="EJ21" s="1673"/>
      <c r="EK21" s="1673"/>
      <c r="EL21" s="1673"/>
      <c r="EM21" s="1673"/>
      <c r="EN21" s="1673"/>
      <c r="EO21" s="1673"/>
      <c r="EP21" s="1673"/>
      <c r="EQ21" s="1673"/>
      <c r="ER21" s="1673"/>
      <c r="ES21" s="1673"/>
      <c r="ET21" s="1673"/>
      <c r="EU21" s="1673"/>
      <c r="EV21" s="1673"/>
      <c r="EW21" s="1673"/>
      <c r="EX21" s="1673"/>
      <c r="EY21" s="1674"/>
      <c r="EZ21" s="1675"/>
      <c r="FA21" s="1676"/>
      <c r="FB21" s="1677"/>
      <c r="FC21" s="1683" t="n">
        <f aca="false">COUNTA(EA21:FB21)</f>
        <v>0</v>
      </c>
      <c r="FD21" s="1684"/>
      <c r="FE21" s="1673"/>
      <c r="FF21" s="1673"/>
      <c r="FG21" s="1673"/>
      <c r="FH21" s="1673"/>
      <c r="FI21" s="1673"/>
      <c r="FJ21" s="1673"/>
      <c r="FK21" s="1673"/>
      <c r="FL21" s="1673"/>
      <c r="FM21" s="1673"/>
      <c r="FN21" s="1674"/>
      <c r="FO21" s="1675"/>
      <c r="FP21" s="1676"/>
      <c r="FQ21" s="1677"/>
      <c r="FR21" s="1683" t="n">
        <f aca="false">COUNTA(FE21:FQ21)</f>
        <v>0</v>
      </c>
      <c r="FS21" s="1684"/>
      <c r="FT21" s="1844"/>
      <c r="FU21" s="1686"/>
      <c r="FV21" s="1686"/>
      <c r="FW21" s="1686"/>
      <c r="FX21" s="1686"/>
      <c r="FY21" s="1686"/>
      <c r="FZ21" s="1686"/>
      <c r="GA21" s="1686"/>
      <c r="GB21" s="1686"/>
      <c r="GC21" s="1686"/>
      <c r="GD21" s="1686"/>
      <c r="GE21" s="1686"/>
      <c r="GF21" s="1686"/>
      <c r="GG21" s="1686"/>
      <c r="GH21" s="1686"/>
      <c r="GI21" s="1686"/>
      <c r="GJ21" s="1686"/>
      <c r="GK21" s="1686"/>
      <c r="GL21" s="1686"/>
      <c r="GM21" s="1686"/>
      <c r="GN21" s="1686"/>
      <c r="GO21" s="1686"/>
      <c r="GP21" s="1686"/>
      <c r="GQ21" s="1686"/>
      <c r="GR21" s="1686"/>
      <c r="GS21" s="1687"/>
      <c r="GT21" s="1688"/>
      <c r="GU21" s="1689"/>
      <c r="GV21" s="1677"/>
      <c r="GW21" s="1690" t="n">
        <f aca="false">SUBTOTAL(9,FT23:GV23)</f>
        <v>0</v>
      </c>
      <c r="GX21" s="1679" t="n">
        <f aca="false">SUBTOTAL(9,FT23:GV23)</f>
        <v>0</v>
      </c>
      <c r="GY21" s="1691"/>
      <c r="GZ21" s="1845"/>
      <c r="HA21" s="1846"/>
      <c r="HB21" s="1694"/>
      <c r="HC21" s="1695"/>
      <c r="HD21" s="1696"/>
      <c r="HE21" s="1697"/>
      <c r="HF21" s="1698"/>
      <c r="HG21" s="1699"/>
      <c r="HH21" s="1700"/>
      <c r="HI21" s="1847"/>
      <c r="HJ21" s="1673"/>
      <c r="HK21" s="1673"/>
      <c r="HL21" s="1673"/>
      <c r="HM21" s="1673"/>
      <c r="HN21" s="1673"/>
      <c r="HO21" s="1673"/>
      <c r="HP21" s="1673"/>
      <c r="HQ21" s="1673"/>
      <c r="HR21" s="1673"/>
      <c r="HS21" s="1673"/>
      <c r="HT21" s="1673"/>
      <c r="HU21" s="1673"/>
      <c r="HV21" s="1673"/>
      <c r="HW21" s="1673"/>
      <c r="HX21" s="1673"/>
      <c r="HY21" s="1673"/>
      <c r="HZ21" s="1674"/>
      <c r="IA21" s="1675"/>
      <c r="IB21" s="1676"/>
      <c r="IC21" s="1677"/>
      <c r="ID21" s="1678" t="n">
        <f aca="false">SUBTOTAL(9,HG23:IC23)</f>
        <v>0</v>
      </c>
      <c r="IE21" s="1702"/>
      <c r="IF21" s="1703"/>
      <c r="IG21" s="1703"/>
      <c r="IH21" s="1704"/>
      <c r="II21" s="1705"/>
      <c r="IJ21" s="1706"/>
      <c r="IK21" s="1707" t="n">
        <f aca="false">SUBTOTAL(9,IF23:IJ23)</f>
        <v>0</v>
      </c>
      <c r="IL21" s="1708"/>
      <c r="IM21" s="1844"/>
      <c r="IN21" s="1710"/>
      <c r="IO21" s="1711"/>
      <c r="IP21" s="1711"/>
      <c r="IQ21" s="1711"/>
      <c r="IR21" s="1711"/>
      <c r="IS21" s="1711"/>
      <c r="IT21" s="1711"/>
      <c r="IU21" s="1711"/>
      <c r="IV21" s="1712"/>
      <c r="IW21" s="1713"/>
      <c r="IX21" s="1714"/>
      <c r="IY21" s="1715"/>
      <c r="IZ21" s="1678" t="n">
        <f aca="false">SUBTOTAL(3,IM21:IY21)</f>
        <v>0</v>
      </c>
      <c r="JA21" s="1716"/>
      <c r="JB21" s="1717"/>
      <c r="JC21" s="1718"/>
      <c r="JD21" s="1719"/>
      <c r="JE21" s="1720"/>
      <c r="JF21" s="1721"/>
      <c r="JG21" s="1827"/>
      <c r="JH21" s="1827"/>
      <c r="JI21" s="1722"/>
      <c r="JJ21" s="1723"/>
      <c r="JK21" s="1724"/>
      <c r="JL21" s="1725"/>
      <c r="JM21" s="1664"/>
      <c r="JN21" s="1665"/>
      <c r="JO21" s="1666"/>
      <c r="JP21" s="1726"/>
      <c r="JQ21" s="1727"/>
      <c r="JR21" s="1728"/>
    </row>
    <row r="22" customFormat="false" ht="11.25" hidden="false" customHeight="true" outlineLevel="0" collapsed="false">
      <c r="A22" s="1611"/>
      <c r="B22" s="1729" t="s">
        <v>661</v>
      </c>
      <c r="C22" s="1731"/>
      <c r="D22" s="1731"/>
      <c r="E22" s="1731"/>
      <c r="F22" s="1731"/>
      <c r="G22" s="1732"/>
      <c r="H22" s="1732"/>
      <c r="I22" s="1732"/>
      <c r="J22" s="1732"/>
      <c r="K22" s="1732"/>
      <c r="L22" s="1732"/>
      <c r="M22" s="1732"/>
      <c r="N22" s="1732"/>
      <c r="O22" s="1732"/>
      <c r="P22" s="1732"/>
      <c r="Q22" s="1732"/>
      <c r="R22" s="1732"/>
      <c r="S22" s="1732"/>
      <c r="T22" s="1732"/>
      <c r="U22" s="1732"/>
      <c r="V22" s="1732"/>
      <c r="W22" s="1733"/>
      <c r="X22" s="1734"/>
      <c r="Y22" s="1735"/>
      <c r="Z22" s="1736"/>
      <c r="AA22" s="1737" t="n">
        <f aca="false">SUBTOTAL(9,C22:Z22)</f>
        <v>0</v>
      </c>
      <c r="AB22" s="1738" t="n">
        <f aca="false">AA22+AB18</f>
        <v>0</v>
      </c>
      <c r="AC22" s="1739"/>
      <c r="AD22" s="1739"/>
      <c r="AE22" s="1732"/>
      <c r="AF22" s="1732"/>
      <c r="AG22" s="1732"/>
      <c r="AH22" s="1732"/>
      <c r="AI22" s="1732"/>
      <c r="AJ22" s="1732"/>
      <c r="AK22" s="1732"/>
      <c r="AL22" s="1732"/>
      <c r="AM22" s="1732"/>
      <c r="AN22" s="1732"/>
      <c r="AO22" s="1733"/>
      <c r="AP22" s="1734"/>
      <c r="AQ22" s="1735"/>
      <c r="AR22" s="1736"/>
      <c r="AS22" s="1737" t="n">
        <f aca="false">SUBTOTAL(9,AC22:AR22)</f>
        <v>0</v>
      </c>
      <c r="AT22" s="1738" t="n">
        <f aca="false">AS22+AT18</f>
        <v>0</v>
      </c>
      <c r="AU22" s="1739"/>
      <c r="AV22" s="1828"/>
      <c r="AW22" s="1731"/>
      <c r="AX22" s="1732"/>
      <c r="AY22" s="1732"/>
      <c r="AZ22" s="1732"/>
      <c r="BA22" s="1732"/>
      <c r="BB22" s="1732"/>
      <c r="BC22" s="1732"/>
      <c r="BD22" s="1732"/>
      <c r="BE22" s="1732"/>
      <c r="BF22" s="1732"/>
      <c r="BG22" s="1732"/>
      <c r="BH22" s="1732"/>
      <c r="BI22" s="1732"/>
      <c r="BJ22" s="1732"/>
      <c r="BK22" s="1732"/>
      <c r="BL22" s="1732"/>
      <c r="BM22" s="1732"/>
      <c r="BN22" s="1732"/>
      <c r="BO22" s="1732"/>
      <c r="BP22" s="1732"/>
      <c r="BQ22" s="1733"/>
      <c r="BR22" s="1734"/>
      <c r="BS22" s="1735"/>
      <c r="BT22" s="1736"/>
      <c r="BU22" s="1737" t="n">
        <f aca="false">SUBTOTAL(9,AU22:BT22)</f>
        <v>0</v>
      </c>
      <c r="BV22" s="1738" t="n">
        <f aca="false">BU22+BV18</f>
        <v>0</v>
      </c>
      <c r="BW22" s="1740"/>
      <c r="BX22" s="1732"/>
      <c r="BY22" s="1732"/>
      <c r="BZ22" s="1732"/>
      <c r="CA22" s="1732"/>
      <c r="CB22" s="1732"/>
      <c r="CC22" s="1732"/>
      <c r="CD22" s="1732"/>
      <c r="CE22" s="1732"/>
      <c r="CF22" s="1732"/>
      <c r="CG22" s="1732"/>
      <c r="CH22" s="1732"/>
      <c r="CI22" s="1733"/>
      <c r="CJ22" s="1734"/>
      <c r="CK22" s="1735"/>
      <c r="CL22" s="1736"/>
      <c r="CM22" s="1737" t="n">
        <f aca="false">SUBTOTAL(9,BW22:CL22)</f>
        <v>0</v>
      </c>
      <c r="CN22" s="1738" t="n">
        <f aca="false">CM22+CN18</f>
        <v>0</v>
      </c>
      <c r="CO22" s="1738" t="n">
        <f aca="false">AA22+AS22+BU22+CM22</f>
        <v>0</v>
      </c>
      <c r="CP22" s="1738" t="n">
        <f aca="false">CO22+CP18</f>
        <v>0</v>
      </c>
      <c r="CQ22" s="1732"/>
      <c r="CR22" s="1732"/>
      <c r="CS22" s="1732"/>
      <c r="CT22" s="1732"/>
      <c r="CU22" s="1732"/>
      <c r="CV22" s="1732"/>
      <c r="CW22" s="1732"/>
      <c r="CX22" s="1732"/>
      <c r="CY22" s="1732"/>
      <c r="CZ22" s="1732"/>
      <c r="DA22" s="1732"/>
      <c r="DB22" s="1732"/>
      <c r="DC22" s="1733"/>
      <c r="DD22" s="1734"/>
      <c r="DE22" s="1735"/>
      <c r="DF22" s="1736"/>
      <c r="DG22" s="1741" t="n">
        <f aca="false">SUBTOTAL(9,CQ22:DF22)</f>
        <v>0</v>
      </c>
      <c r="DH22" s="1742" t="n">
        <f aca="false">DG22:DG22+IF($B18:$B18=2,0,DH18:DH18)</f>
        <v>0</v>
      </c>
      <c r="DI22" s="1740"/>
      <c r="DJ22" s="1732"/>
      <c r="DK22" s="1732"/>
      <c r="DL22" s="1732"/>
      <c r="DM22" s="1732"/>
      <c r="DN22" s="1732"/>
      <c r="DO22" s="1732"/>
      <c r="DP22" s="1732"/>
      <c r="DQ22" s="1732"/>
      <c r="DR22" s="1732"/>
      <c r="DS22" s="1732"/>
      <c r="DT22" s="1732"/>
      <c r="DU22" s="1733"/>
      <c r="DV22" s="1734"/>
      <c r="DW22" s="1735"/>
      <c r="DX22" s="1736"/>
      <c r="DY22" s="1741" t="n">
        <f aca="false">SUBTOTAL(9,DI22:DX22)</f>
        <v>0</v>
      </c>
      <c r="DZ22" s="1742" t="n">
        <f aca="false">DY22:DY22+IF($B18:$B18=2,0,DZ18:DZ18)</f>
        <v>0</v>
      </c>
      <c r="EA22" s="1732"/>
      <c r="EB22" s="1850"/>
      <c r="EC22" s="1732"/>
      <c r="ED22" s="1732"/>
      <c r="EE22" s="1732"/>
      <c r="EF22" s="1732"/>
      <c r="EG22" s="1732"/>
      <c r="EH22" s="1732"/>
      <c r="EI22" s="1732"/>
      <c r="EJ22" s="1732"/>
      <c r="EK22" s="1732"/>
      <c r="EL22" s="1732"/>
      <c r="EM22" s="1732"/>
      <c r="EN22" s="1732"/>
      <c r="EO22" s="1732"/>
      <c r="EP22" s="1732"/>
      <c r="EQ22" s="1732"/>
      <c r="ER22" s="1732"/>
      <c r="ES22" s="1732"/>
      <c r="ET22" s="1732"/>
      <c r="EU22" s="1732"/>
      <c r="EV22" s="1732"/>
      <c r="EW22" s="1732"/>
      <c r="EX22" s="1732"/>
      <c r="EY22" s="1733"/>
      <c r="EZ22" s="1734"/>
      <c r="FA22" s="1735"/>
      <c r="FB22" s="1736"/>
      <c r="FC22" s="1741" t="n">
        <f aca="false">SUBTOTAL(9,EA22:FB22)</f>
        <v>0</v>
      </c>
      <c r="FD22" s="1742" t="n">
        <f aca="false">FC22:FC22+IF($B18:$B18=2,0,FD18:FD18)</f>
        <v>0</v>
      </c>
      <c r="FE22" s="1732"/>
      <c r="FF22" s="1850"/>
      <c r="FG22" s="1850"/>
      <c r="FH22" s="1850"/>
      <c r="FI22" s="1732"/>
      <c r="FJ22" s="1732"/>
      <c r="FK22" s="1732"/>
      <c r="FL22" s="1732"/>
      <c r="FM22" s="1732"/>
      <c r="FN22" s="1733"/>
      <c r="FO22" s="1734"/>
      <c r="FP22" s="1735"/>
      <c r="FQ22" s="1736"/>
      <c r="FR22" s="1741" t="n">
        <f aca="false">SUBTOTAL(9,FE22:FQ22)</f>
        <v>0</v>
      </c>
      <c r="FS22" s="1742" t="n">
        <f aca="false">FR22:FR22+IF($B18:$B18=2,0,FS18:FS18)</f>
        <v>0</v>
      </c>
      <c r="FT22" s="1851"/>
      <c r="FU22" s="1744"/>
      <c r="FV22" s="1744"/>
      <c r="FW22" s="1744"/>
      <c r="FX22" s="1744"/>
      <c r="FY22" s="1744"/>
      <c r="FZ22" s="1744"/>
      <c r="GA22" s="1744"/>
      <c r="GB22" s="1744"/>
      <c r="GC22" s="1744"/>
      <c r="GD22" s="1744"/>
      <c r="GE22" s="1744"/>
      <c r="GF22" s="1744"/>
      <c r="GG22" s="1744"/>
      <c r="GH22" s="1744"/>
      <c r="GI22" s="1744"/>
      <c r="GJ22" s="1744"/>
      <c r="GK22" s="1744"/>
      <c r="GL22" s="1744"/>
      <c r="GM22" s="1744"/>
      <c r="GN22" s="1744"/>
      <c r="GO22" s="1744"/>
      <c r="GP22" s="1744"/>
      <c r="GQ22" s="1744"/>
      <c r="GR22" s="1744"/>
      <c r="GS22" s="1745"/>
      <c r="GT22" s="1746"/>
      <c r="GU22" s="1747"/>
      <c r="GV22" s="1736"/>
      <c r="GW22" s="1748" t="n">
        <f aca="false">SUBTOTAL(9,FT22:GV22)</f>
        <v>0</v>
      </c>
      <c r="GX22" s="1738" t="n">
        <f aca="false">SUBTOTAL(9,FT22:GV22)</f>
        <v>0</v>
      </c>
      <c r="GY22" s="1737" t="n">
        <f aca="false">GX22:GX22+IF($B18:$B18=2,0,GY18:GY18)</f>
        <v>0</v>
      </c>
      <c r="GZ22" s="1749"/>
      <c r="HA22" s="1750"/>
      <c r="HB22" s="1751" t="e">
        <f aca="false">'03.24 НГДП по датам'!BA22</f>
        <v>#VALUE!</v>
      </c>
      <c r="HC22" s="1752" t="e">
        <f aca="false">SUBTOTAL(9,GZ22:HB22)</f>
        <v>#VALUE!</v>
      </c>
      <c r="HD22" s="1753" t="n">
        <f aca="false">$HD$3+HD18</f>
        <v>114.09</v>
      </c>
      <c r="HE22" s="1754" t="n">
        <f aca="false">$HE$3+HE18</f>
        <v>35.91</v>
      </c>
      <c r="HF22" s="1831" t="n">
        <f aca="false">SUM(HD22:HE22)</f>
        <v>150</v>
      </c>
      <c r="HG22" s="1756"/>
      <c r="HH22" s="1757" t="n">
        <v>12</v>
      </c>
      <c r="HI22" s="1832"/>
      <c r="HJ22" s="1732"/>
      <c r="HK22" s="1732"/>
      <c r="HL22" s="1732"/>
      <c r="HM22" s="1732"/>
      <c r="HN22" s="1732"/>
      <c r="HO22" s="1732"/>
      <c r="HP22" s="1732"/>
      <c r="HQ22" s="1732"/>
      <c r="HR22" s="1732"/>
      <c r="HS22" s="1732"/>
      <c r="HT22" s="1732"/>
      <c r="HU22" s="1732"/>
      <c r="HV22" s="1732"/>
      <c r="HW22" s="1732"/>
      <c r="HX22" s="1732"/>
      <c r="HY22" s="1732"/>
      <c r="HZ22" s="1733"/>
      <c r="IA22" s="1734"/>
      <c r="IB22" s="1735"/>
      <c r="IC22" s="1736"/>
      <c r="ID22" s="1737" t="n">
        <f aca="false">SUBTOTAL(9,HG22:IC22)</f>
        <v>12</v>
      </c>
      <c r="IE22" s="1748" t="n">
        <f aca="false">ID22:ID22+IF($B18:$B18=2,0,IE18:IE18)</f>
        <v>22</v>
      </c>
      <c r="IF22" s="1759"/>
      <c r="IG22" s="1759"/>
      <c r="IH22" s="1760"/>
      <c r="II22" s="1761"/>
      <c r="IJ22" s="1762"/>
      <c r="IK22" s="1763" t="n">
        <f aca="false">SUBTOTAL(9,IF22:IJ22)</f>
        <v>0</v>
      </c>
      <c r="IL22" s="1764" t="n">
        <f aca="false">IK22:IK22+IF($B18:$B18=2,0,IL18:IL18)</f>
        <v>0</v>
      </c>
      <c r="IM22" s="1851"/>
      <c r="IN22" s="1765"/>
      <c r="IO22" s="1732"/>
      <c r="IP22" s="1732"/>
      <c r="IQ22" s="1732"/>
      <c r="IR22" s="1732"/>
      <c r="IS22" s="1732"/>
      <c r="IT22" s="1732"/>
      <c r="IU22" s="1732"/>
      <c r="IV22" s="1733"/>
      <c r="IW22" s="1734"/>
      <c r="IX22" s="1735"/>
      <c r="IY22" s="1736"/>
      <c r="IZ22" s="1737" t="n">
        <f aca="false">SUBTOTAL(9,IM22:IY22)</f>
        <v>0</v>
      </c>
      <c r="JA22" s="1738" t="n">
        <f aca="false">IZ22:IZ22+IF($B18:$B18=2,0,JA18:JA18)</f>
        <v>0</v>
      </c>
      <c r="JB22" s="1766"/>
      <c r="JC22" s="1767" t="e">
        <f aca="false">'03.24 НГДП по датам'!BT22</f>
        <v>#VALUE!</v>
      </c>
      <c r="JD22" s="1834" t="n">
        <f aca="false">$JD$14</f>
        <v>0</v>
      </c>
      <c r="JE22" s="1769" t="e">
        <f aca="false">SUBTOTAL(9,JB22:JD22)</f>
        <v>#VALUE!</v>
      </c>
      <c r="JF22" s="1770" t="n">
        <f aca="false">SUMIF($C$5:JE$5,"Накопленный эффект, т/сут",$C22:JE22)+SUMIF($C$5:JE$5,"Нараст.  по потенциалу",$C22:JE22)-SUMIF($C$5:JE$5,"Нараст. по остановкам",$C22:JE22)-SUMIF($C$5:JE$5,"ИТОГО перевод в ППД",$C22:JE22)-SUMIF($C$5:JE$5,"ИТОГО  нерент, по распоряж.",$C22:JE22)-SUMIF($C$5:JE$5,"ИТОГО ост. дебит от ЗБС, Углуб., ПВЛГ/ПНЛГ",$C22:JE22)</f>
        <v>-22</v>
      </c>
      <c r="JG22" s="1764"/>
      <c r="JH22" s="1764"/>
      <c r="JI22" s="1771"/>
      <c r="JJ22" s="1772"/>
      <c r="JK22" s="1773"/>
      <c r="JL22" s="1763" t="n">
        <f aca="false">SUBTOTAL(9,JG22:JJ22)</f>
        <v>0</v>
      </c>
      <c r="JM22" s="1664"/>
      <c r="JN22" s="1665"/>
      <c r="JO22" s="1666"/>
      <c r="JP22" s="1774" t="n">
        <f aca="false">JP$4:JP$4+SUMIF($C$5:JL$5,"Нараст. по остановкам",$C22:JL22)-SUMIF($C$5:JL$5,"Нараст.  по потенциалу",$C22:JL22)</f>
        <v>674.705</v>
      </c>
      <c r="JQ22" s="1775" t="n">
        <f aca="false">'ННГ без НГДП по датам'!JP22</f>
        <v>642.812</v>
      </c>
      <c r="JR22" s="1776" t="n">
        <f aca="false">'03.24 НГДП по датам'!CB22</f>
        <v>31.893</v>
      </c>
    </row>
    <row r="23" customFormat="false" ht="1.5" hidden="false" customHeight="true" outlineLevel="0" collapsed="false">
      <c r="A23" s="1777"/>
      <c r="B23" s="1777"/>
      <c r="C23" s="1778"/>
      <c r="D23" s="1778"/>
      <c r="E23" s="1778"/>
      <c r="F23" s="1778"/>
      <c r="G23" s="1779"/>
      <c r="H23" s="1779"/>
      <c r="I23" s="1779"/>
      <c r="J23" s="1779"/>
      <c r="K23" s="1779"/>
      <c r="L23" s="1779"/>
      <c r="M23" s="1779"/>
      <c r="N23" s="1779"/>
      <c r="O23" s="1779"/>
      <c r="P23" s="1779"/>
      <c r="Q23" s="1779"/>
      <c r="R23" s="1779"/>
      <c r="S23" s="1779"/>
      <c r="T23" s="1779"/>
      <c r="U23" s="1779"/>
      <c r="V23" s="1779"/>
      <c r="W23" s="1779"/>
      <c r="X23" s="1780"/>
      <c r="Y23" s="1781"/>
      <c r="Z23" s="1782"/>
      <c r="AA23" s="1783"/>
      <c r="AB23" s="1783"/>
      <c r="AC23" s="1784"/>
      <c r="AD23" s="1784"/>
      <c r="AE23" s="1779"/>
      <c r="AF23" s="1779"/>
      <c r="AG23" s="1779"/>
      <c r="AH23" s="1779"/>
      <c r="AI23" s="1779"/>
      <c r="AJ23" s="1779"/>
      <c r="AK23" s="1779"/>
      <c r="AL23" s="1779"/>
      <c r="AM23" s="1779"/>
      <c r="AN23" s="1779"/>
      <c r="AO23" s="1779"/>
      <c r="AP23" s="1780"/>
      <c r="AQ23" s="1781"/>
      <c r="AR23" s="1782"/>
      <c r="AS23" s="1783"/>
      <c r="AT23" s="1783"/>
      <c r="AU23" s="1778"/>
      <c r="AV23" s="1778"/>
      <c r="AW23" s="1785"/>
      <c r="AX23" s="1779"/>
      <c r="AY23" s="1779"/>
      <c r="AZ23" s="1779"/>
      <c r="BA23" s="1779"/>
      <c r="BB23" s="1779"/>
      <c r="BC23" s="1779"/>
      <c r="BD23" s="1779"/>
      <c r="BE23" s="1779"/>
      <c r="BF23" s="1779"/>
      <c r="BG23" s="1779"/>
      <c r="BH23" s="1779"/>
      <c r="BI23" s="1779"/>
      <c r="BJ23" s="1779"/>
      <c r="BK23" s="1779"/>
      <c r="BL23" s="1779"/>
      <c r="BM23" s="1779"/>
      <c r="BN23" s="1779"/>
      <c r="BO23" s="1779"/>
      <c r="BP23" s="1779"/>
      <c r="BQ23" s="1779"/>
      <c r="BR23" s="1780"/>
      <c r="BS23" s="1781"/>
      <c r="BT23" s="1782"/>
      <c r="BU23" s="1783"/>
      <c r="BV23" s="1783"/>
      <c r="BW23" s="1784"/>
      <c r="BX23" s="1779"/>
      <c r="BY23" s="1779"/>
      <c r="BZ23" s="1779"/>
      <c r="CA23" s="1779"/>
      <c r="CB23" s="1779"/>
      <c r="CC23" s="1779"/>
      <c r="CD23" s="1779"/>
      <c r="CE23" s="1779"/>
      <c r="CF23" s="1779"/>
      <c r="CG23" s="1779"/>
      <c r="CH23" s="1779"/>
      <c r="CI23" s="1779"/>
      <c r="CJ23" s="1780"/>
      <c r="CK23" s="1781"/>
      <c r="CL23" s="1782"/>
      <c r="CM23" s="1783"/>
      <c r="CN23" s="1783"/>
      <c r="CO23" s="1783"/>
      <c r="CP23" s="1783"/>
      <c r="CQ23" s="1779"/>
      <c r="CR23" s="1779"/>
      <c r="CS23" s="1779"/>
      <c r="CT23" s="1779"/>
      <c r="CU23" s="1779"/>
      <c r="CV23" s="1779"/>
      <c r="CW23" s="1779"/>
      <c r="CX23" s="1779"/>
      <c r="CY23" s="1779"/>
      <c r="CZ23" s="1779"/>
      <c r="DA23" s="1779"/>
      <c r="DB23" s="1779"/>
      <c r="DC23" s="1779"/>
      <c r="DD23" s="1780"/>
      <c r="DE23" s="1781"/>
      <c r="DF23" s="1782"/>
      <c r="DG23" s="1783"/>
      <c r="DH23" s="1783"/>
      <c r="DI23" s="1852"/>
      <c r="DJ23" s="1779"/>
      <c r="DK23" s="1779"/>
      <c r="DL23" s="1779"/>
      <c r="DM23" s="1779"/>
      <c r="DN23" s="1779"/>
      <c r="DO23" s="1779"/>
      <c r="DP23" s="1779"/>
      <c r="DQ23" s="1779"/>
      <c r="DR23" s="1779"/>
      <c r="DS23" s="1779"/>
      <c r="DT23" s="1779"/>
      <c r="DU23" s="1779"/>
      <c r="DV23" s="1780"/>
      <c r="DW23" s="1781"/>
      <c r="DX23" s="1782"/>
      <c r="DY23" s="1783"/>
      <c r="DZ23" s="1783"/>
      <c r="EA23" s="1779"/>
      <c r="EB23" s="1779"/>
      <c r="EC23" s="1779"/>
      <c r="ED23" s="1779"/>
      <c r="EE23" s="1779"/>
      <c r="EF23" s="1779"/>
      <c r="EG23" s="1779"/>
      <c r="EH23" s="1779"/>
      <c r="EI23" s="1779"/>
      <c r="EJ23" s="1779"/>
      <c r="EK23" s="1779"/>
      <c r="EL23" s="1779"/>
      <c r="EM23" s="1779"/>
      <c r="EN23" s="1779"/>
      <c r="EO23" s="1779"/>
      <c r="EP23" s="1779"/>
      <c r="EQ23" s="1779"/>
      <c r="ER23" s="1779"/>
      <c r="ES23" s="1779"/>
      <c r="ET23" s="1779"/>
      <c r="EU23" s="1779"/>
      <c r="EV23" s="1779"/>
      <c r="EW23" s="1779"/>
      <c r="EX23" s="1779"/>
      <c r="EY23" s="1779"/>
      <c r="EZ23" s="1780"/>
      <c r="FA23" s="1781"/>
      <c r="FB23" s="1782"/>
      <c r="FC23" s="1783"/>
      <c r="FD23" s="1783"/>
      <c r="FE23" s="1779"/>
      <c r="FF23" s="1779"/>
      <c r="FG23" s="1779"/>
      <c r="FH23" s="1779"/>
      <c r="FI23" s="1779"/>
      <c r="FJ23" s="1779"/>
      <c r="FK23" s="1779"/>
      <c r="FL23" s="1779"/>
      <c r="FM23" s="1779"/>
      <c r="FN23" s="1779"/>
      <c r="FO23" s="1780"/>
      <c r="FP23" s="1781"/>
      <c r="FQ23" s="1782"/>
      <c r="FR23" s="1783"/>
      <c r="FS23" s="1783"/>
      <c r="FT23" s="1779"/>
      <c r="FU23" s="1779"/>
      <c r="FV23" s="1779"/>
      <c r="FW23" s="1779"/>
      <c r="FX23" s="1779"/>
      <c r="FY23" s="1779"/>
      <c r="FZ23" s="1779"/>
      <c r="GA23" s="1779"/>
      <c r="GB23" s="1779"/>
      <c r="GC23" s="1779"/>
      <c r="GD23" s="1779"/>
      <c r="GE23" s="1779"/>
      <c r="GF23" s="1779"/>
      <c r="GG23" s="1779"/>
      <c r="GH23" s="1779"/>
      <c r="GI23" s="1779"/>
      <c r="GJ23" s="1779"/>
      <c r="GK23" s="1779"/>
      <c r="GL23" s="1779"/>
      <c r="GM23" s="1779"/>
      <c r="GN23" s="1779"/>
      <c r="GO23" s="1779"/>
      <c r="GP23" s="1779"/>
      <c r="GQ23" s="1779"/>
      <c r="GR23" s="1779"/>
      <c r="GS23" s="1779"/>
      <c r="GT23" s="1780"/>
      <c r="GU23" s="1781"/>
      <c r="GV23" s="1782"/>
      <c r="GW23" s="1783"/>
      <c r="GX23" s="1783"/>
      <c r="GY23" s="1783"/>
      <c r="GZ23" s="1787"/>
      <c r="HA23" s="1787"/>
      <c r="HB23" s="1788"/>
      <c r="HC23" s="1783"/>
      <c r="HD23" s="1783"/>
      <c r="HE23" s="1789"/>
      <c r="HF23" s="1790"/>
      <c r="HG23" s="1791"/>
      <c r="HH23" s="1757"/>
      <c r="HI23" s="1787"/>
      <c r="HJ23" s="1779"/>
      <c r="HK23" s="1779"/>
      <c r="HL23" s="1779"/>
      <c r="HM23" s="1779"/>
      <c r="HN23" s="1779"/>
      <c r="HO23" s="1779"/>
      <c r="HP23" s="1779"/>
      <c r="HQ23" s="1779"/>
      <c r="HR23" s="1779"/>
      <c r="HS23" s="1779"/>
      <c r="HT23" s="1779"/>
      <c r="HU23" s="1779"/>
      <c r="HV23" s="1779"/>
      <c r="HW23" s="1779"/>
      <c r="HX23" s="1779"/>
      <c r="HY23" s="1779"/>
      <c r="HZ23" s="1779"/>
      <c r="IA23" s="1780"/>
      <c r="IB23" s="1781"/>
      <c r="IC23" s="1782"/>
      <c r="ID23" s="1783"/>
      <c r="IE23" s="1783"/>
      <c r="IF23" s="1792"/>
      <c r="IG23" s="1792"/>
      <c r="IH23" s="1792"/>
      <c r="II23" s="1793"/>
      <c r="IJ23" s="1794"/>
      <c r="IK23" s="1792"/>
      <c r="IL23" s="1792"/>
      <c r="IM23" s="1795"/>
      <c r="IN23" s="1795"/>
      <c r="IO23" s="1779"/>
      <c r="IP23" s="1779"/>
      <c r="IQ23" s="1779"/>
      <c r="IR23" s="1779"/>
      <c r="IS23" s="1779"/>
      <c r="IT23" s="1779"/>
      <c r="IU23" s="1779"/>
      <c r="IV23" s="1779"/>
      <c r="IW23" s="1780"/>
      <c r="IX23" s="1781"/>
      <c r="IY23" s="1782"/>
      <c r="IZ23" s="1783"/>
      <c r="JA23" s="1783"/>
      <c r="JB23" s="1779"/>
      <c r="JC23" s="1788"/>
      <c r="JD23" s="1779"/>
      <c r="JE23" s="1783"/>
      <c r="JF23" s="1783"/>
      <c r="JG23" s="1792"/>
      <c r="JH23" s="1792"/>
      <c r="JI23" s="1792"/>
      <c r="JJ23" s="1792"/>
      <c r="JK23" s="1796"/>
      <c r="JL23" s="1792"/>
      <c r="JM23" s="1797"/>
      <c r="JN23" s="1797"/>
      <c r="JO23" s="1798"/>
      <c r="JP23" s="1797"/>
      <c r="JQ23" s="1797"/>
      <c r="JR23" s="1798"/>
    </row>
    <row r="24" customFormat="false" ht="11.25" hidden="false" customHeight="true" outlineLevel="0" collapsed="false">
      <c r="A24" s="1611" t="n">
        <f aca="false">A20+1</f>
        <v>45355</v>
      </c>
      <c r="B24" s="1612" t="s">
        <v>662</v>
      </c>
      <c r="C24" s="1614"/>
      <c r="D24" s="1622"/>
      <c r="E24" s="1614"/>
      <c r="F24" s="1614"/>
      <c r="G24" s="1615"/>
      <c r="H24" s="1615"/>
      <c r="I24" s="1615"/>
      <c r="J24" s="1615"/>
      <c r="K24" s="1615"/>
      <c r="L24" s="1615"/>
      <c r="M24" s="1615"/>
      <c r="N24" s="1615"/>
      <c r="O24" s="1615"/>
      <c r="P24" s="1615"/>
      <c r="Q24" s="1615"/>
      <c r="R24" s="1615"/>
      <c r="S24" s="1615"/>
      <c r="T24" s="1615"/>
      <c r="U24" s="1615"/>
      <c r="V24" s="1615"/>
      <c r="W24" s="1616"/>
      <c r="X24" s="1799"/>
      <c r="Y24" s="1800"/>
      <c r="Z24" s="1801"/>
      <c r="AA24" s="1620"/>
      <c r="AB24" s="1621"/>
      <c r="AC24" s="1622"/>
      <c r="AD24" s="1622"/>
      <c r="AE24" s="1615"/>
      <c r="AF24" s="1615"/>
      <c r="AG24" s="1615"/>
      <c r="AH24" s="1615"/>
      <c r="AI24" s="1615"/>
      <c r="AJ24" s="1615"/>
      <c r="AK24" s="1615"/>
      <c r="AL24" s="1615"/>
      <c r="AM24" s="1615"/>
      <c r="AN24" s="1615"/>
      <c r="AO24" s="1616"/>
      <c r="AP24" s="1799"/>
      <c r="AQ24" s="1800"/>
      <c r="AR24" s="1801"/>
      <c r="AS24" s="1620"/>
      <c r="AT24" s="1621"/>
      <c r="AU24" s="1622"/>
      <c r="AV24" s="1622"/>
      <c r="AW24" s="0"/>
      <c r="AX24" s="1615"/>
      <c r="AY24" s="1615"/>
      <c r="AZ24" s="1615"/>
      <c r="BA24" s="1615"/>
      <c r="BB24" s="1615"/>
      <c r="BC24" s="1615"/>
      <c r="BD24" s="1615"/>
      <c r="BE24" s="1615"/>
      <c r="BF24" s="1615"/>
      <c r="BG24" s="1615"/>
      <c r="BH24" s="1615"/>
      <c r="BI24" s="1615"/>
      <c r="BJ24" s="1615"/>
      <c r="BK24" s="1615"/>
      <c r="BL24" s="1615"/>
      <c r="BM24" s="1615"/>
      <c r="BN24" s="1615"/>
      <c r="BO24" s="1615"/>
      <c r="BP24" s="1615"/>
      <c r="BQ24" s="1616"/>
      <c r="BR24" s="1799"/>
      <c r="BS24" s="1800"/>
      <c r="BT24" s="1801"/>
      <c r="BU24" s="1620"/>
      <c r="BV24" s="1621"/>
      <c r="BW24" s="1623"/>
      <c r="BX24" s="1615"/>
      <c r="BY24" s="1615"/>
      <c r="BZ24" s="1615"/>
      <c r="CA24" s="1615"/>
      <c r="CB24" s="1615"/>
      <c r="CC24" s="1615"/>
      <c r="CD24" s="1615"/>
      <c r="CE24" s="1615"/>
      <c r="CF24" s="1615"/>
      <c r="CG24" s="1615"/>
      <c r="CH24" s="1615"/>
      <c r="CI24" s="1616"/>
      <c r="CJ24" s="1799"/>
      <c r="CK24" s="1800"/>
      <c r="CL24" s="1801"/>
      <c r="CM24" s="1620"/>
      <c r="CN24" s="1621"/>
      <c r="CO24" s="1621"/>
      <c r="CP24" s="1621"/>
      <c r="CQ24" s="1615"/>
      <c r="CR24" s="1615"/>
      <c r="CS24" s="1615"/>
      <c r="CT24" s="1615"/>
      <c r="CU24" s="1615"/>
      <c r="CV24" s="1615"/>
      <c r="CW24" s="1615"/>
      <c r="CX24" s="1615"/>
      <c r="CY24" s="1615"/>
      <c r="CZ24" s="1615"/>
      <c r="DA24" s="1615"/>
      <c r="DB24" s="1615"/>
      <c r="DC24" s="1616"/>
      <c r="DD24" s="1799"/>
      <c r="DE24" s="1800"/>
      <c r="DF24" s="1801"/>
      <c r="DG24" s="1624"/>
      <c r="DH24" s="1625"/>
      <c r="DI24" s="1623"/>
      <c r="DJ24" s="1615"/>
      <c r="DK24" s="1615"/>
      <c r="DL24" s="1615"/>
      <c r="DM24" s="1615"/>
      <c r="DN24" s="1615"/>
      <c r="DO24" s="1615"/>
      <c r="DP24" s="1615"/>
      <c r="DQ24" s="1615"/>
      <c r="DR24" s="1615"/>
      <c r="DS24" s="1615"/>
      <c r="DT24" s="1615"/>
      <c r="DU24" s="1616"/>
      <c r="DV24" s="1799"/>
      <c r="DW24" s="1800"/>
      <c r="DX24" s="1801"/>
      <c r="DY24" s="1624"/>
      <c r="DZ24" s="1625"/>
      <c r="EA24" s="1615"/>
      <c r="EB24" s="1615"/>
      <c r="EC24" s="1615"/>
      <c r="ED24" s="1615"/>
      <c r="EE24" s="1615"/>
      <c r="EF24" s="1615"/>
      <c r="EG24" s="1615"/>
      <c r="EH24" s="1615"/>
      <c r="EI24" s="1615"/>
      <c r="EJ24" s="1615"/>
      <c r="EK24" s="1615"/>
      <c r="EL24" s="1615"/>
      <c r="EM24" s="1615"/>
      <c r="EN24" s="1615"/>
      <c r="EO24" s="1615"/>
      <c r="EP24" s="1615"/>
      <c r="EQ24" s="1615"/>
      <c r="ER24" s="1615"/>
      <c r="ES24" s="1615"/>
      <c r="ET24" s="1615"/>
      <c r="EU24" s="1615"/>
      <c r="EV24" s="1615"/>
      <c r="EW24" s="1615"/>
      <c r="EX24" s="1615"/>
      <c r="EY24" s="1616"/>
      <c r="EZ24" s="1799"/>
      <c r="FA24" s="1800"/>
      <c r="FB24" s="1801"/>
      <c r="FC24" s="1624"/>
      <c r="FD24" s="1625"/>
      <c r="FE24" s="1615"/>
      <c r="FF24" s="1615"/>
      <c r="FG24" s="1615"/>
      <c r="FH24" s="1615"/>
      <c r="FI24" s="1615"/>
      <c r="FJ24" s="1615"/>
      <c r="FK24" s="1615"/>
      <c r="FL24" s="1615"/>
      <c r="FM24" s="1615"/>
      <c r="FN24" s="1616"/>
      <c r="FO24" s="1799"/>
      <c r="FP24" s="1800"/>
      <c r="FQ24" s="1801"/>
      <c r="FR24" s="1624"/>
      <c r="FS24" s="1625"/>
      <c r="FT24" s="1627"/>
      <c r="FU24" s="1627"/>
      <c r="FV24" s="1627"/>
      <c r="FW24" s="1627"/>
      <c r="FX24" s="1627"/>
      <c r="FY24" s="1627"/>
      <c r="FZ24" s="1627"/>
      <c r="GA24" s="1627"/>
      <c r="GB24" s="1627"/>
      <c r="GC24" s="1627"/>
      <c r="GD24" s="1627"/>
      <c r="GE24" s="1627"/>
      <c r="GF24" s="1627"/>
      <c r="GG24" s="1627"/>
      <c r="GH24" s="1627"/>
      <c r="GI24" s="1627"/>
      <c r="GJ24" s="1627"/>
      <c r="GK24" s="1627"/>
      <c r="GL24" s="1627"/>
      <c r="GM24" s="1627"/>
      <c r="GN24" s="1627"/>
      <c r="GO24" s="1627"/>
      <c r="GP24" s="1627"/>
      <c r="GQ24" s="1627"/>
      <c r="GR24" s="1627"/>
      <c r="GS24" s="1628"/>
      <c r="GT24" s="1803"/>
      <c r="GU24" s="1804"/>
      <c r="GV24" s="1811"/>
      <c r="GW24" s="1631"/>
      <c r="GX24" s="1621"/>
      <c r="GY24" s="1620"/>
      <c r="GZ24" s="1838"/>
      <c r="HA24" s="1839"/>
      <c r="HB24" s="1840"/>
      <c r="HC24" s="1635"/>
      <c r="HD24" s="1636"/>
      <c r="HE24" s="1841"/>
      <c r="HF24" s="1638"/>
      <c r="HG24" s="1639"/>
      <c r="HH24" s="1640"/>
      <c r="HI24" s="1842"/>
      <c r="HJ24" s="1627"/>
      <c r="HK24" s="1627"/>
      <c r="HL24" s="1627"/>
      <c r="HM24" s="1627"/>
      <c r="HN24" s="1627"/>
      <c r="HO24" s="1627"/>
      <c r="HP24" s="1627"/>
      <c r="HQ24" s="1627"/>
      <c r="HR24" s="1627"/>
      <c r="HS24" s="1627"/>
      <c r="HT24" s="1627"/>
      <c r="HU24" s="1627"/>
      <c r="HV24" s="1627"/>
      <c r="HW24" s="1627"/>
      <c r="HX24" s="1627"/>
      <c r="HY24" s="1627"/>
      <c r="HZ24" s="1628"/>
      <c r="IA24" s="1803"/>
      <c r="IB24" s="1804"/>
      <c r="IC24" s="1811"/>
      <c r="ID24" s="1620"/>
      <c r="IE24" s="1631"/>
      <c r="IF24" s="1642"/>
      <c r="IG24" s="1642"/>
      <c r="IH24" s="1643"/>
      <c r="II24" s="1812"/>
      <c r="IJ24" s="1813"/>
      <c r="IK24" s="1646"/>
      <c r="IL24" s="1647"/>
      <c r="IM24" s="1627"/>
      <c r="IN24" s="1627"/>
      <c r="IO24" s="1627"/>
      <c r="IP24" s="1627"/>
      <c r="IQ24" s="1627"/>
      <c r="IR24" s="1627"/>
      <c r="IS24" s="1627"/>
      <c r="IT24" s="1627"/>
      <c r="IU24" s="1627"/>
      <c r="IV24" s="1628"/>
      <c r="IW24" s="1803"/>
      <c r="IX24" s="1804"/>
      <c r="IY24" s="1811"/>
      <c r="IZ24" s="1620"/>
      <c r="JA24" s="1621"/>
      <c r="JB24" s="1655"/>
      <c r="JC24" s="1807"/>
      <c r="JD24" s="1657"/>
      <c r="JE24" s="1658"/>
      <c r="JF24" s="1659"/>
      <c r="JG24" s="1817"/>
      <c r="JH24" s="1660"/>
      <c r="JI24" s="1660"/>
      <c r="JJ24" s="1661"/>
      <c r="JK24" s="1818"/>
      <c r="JL24" s="1663"/>
      <c r="JM24" s="1664" t="e">
        <f aca="false">JM$4:JM$4+SUMIF($C$5:JL$5,"Нараст. баланс",$C26:JL26)+SUMIF($C$7:JH$7,"Итого (с ВНР)",$C26:JH26)-SUMIF($C$5:JL$5,"Геол. снижение,  т/сут",$C26:JL26)-SUMIF(JJ$7:JL$7,"Итого",JJ26:JL26)-SUMIF($C$7:JL$7,"Итого (с ВСП)",$C26:JL26)</f>
        <v>#VALUE!</v>
      </c>
      <c r="JN24" s="1665" t="e">
        <f aca="false">'ННГ без НГДП по датам'!JM24:JM26</f>
        <v>#VALUE!</v>
      </c>
      <c r="JO24" s="1666" t="e">
        <f aca="false">'03.24 НГДП по датам'!CA24:CA26</f>
        <v>#VALUE!</v>
      </c>
      <c r="JP24" s="1667"/>
      <c r="JQ24" s="1668"/>
      <c r="JR24" s="1819"/>
    </row>
    <row r="25" customFormat="false" ht="11.25" hidden="false" customHeight="true" outlineLevel="0" collapsed="false">
      <c r="A25" s="1611"/>
      <c r="B25" s="1670" t="s">
        <v>663</v>
      </c>
      <c r="C25" s="1672"/>
      <c r="D25" s="1680"/>
      <c r="E25" s="1672"/>
      <c r="F25" s="1672"/>
      <c r="G25" s="1673"/>
      <c r="H25" s="1673"/>
      <c r="I25" s="1673"/>
      <c r="J25" s="1673"/>
      <c r="K25" s="1673"/>
      <c r="L25" s="1673"/>
      <c r="M25" s="1673"/>
      <c r="N25" s="1673"/>
      <c r="O25" s="1673"/>
      <c r="P25" s="1673"/>
      <c r="Q25" s="1673"/>
      <c r="R25" s="1673"/>
      <c r="S25" s="1673"/>
      <c r="T25" s="1673"/>
      <c r="U25" s="1673"/>
      <c r="V25" s="1673"/>
      <c r="W25" s="1674"/>
      <c r="X25" s="1675"/>
      <c r="Y25" s="1676"/>
      <c r="Z25" s="1677"/>
      <c r="AA25" s="1678" t="n">
        <f aca="false">COUNTA(C25:Z25)</f>
        <v>0</v>
      </c>
      <c r="AB25" s="1679"/>
      <c r="AC25" s="1680"/>
      <c r="AD25" s="1680"/>
      <c r="AE25" s="1673"/>
      <c r="AF25" s="1673"/>
      <c r="AG25" s="1673"/>
      <c r="AH25" s="1673"/>
      <c r="AI25" s="1673"/>
      <c r="AJ25" s="1673"/>
      <c r="AK25" s="1673"/>
      <c r="AL25" s="1673"/>
      <c r="AM25" s="1673"/>
      <c r="AN25" s="1673"/>
      <c r="AO25" s="1674"/>
      <c r="AP25" s="1675"/>
      <c r="AQ25" s="1676"/>
      <c r="AR25" s="1677"/>
      <c r="AS25" s="1678" t="n">
        <f aca="false">COUNTA(AC25:AR25)</f>
        <v>0</v>
      </c>
      <c r="AT25" s="1679"/>
      <c r="AU25" s="1680"/>
      <c r="AV25" s="1680"/>
      <c r="AW25" s="0"/>
      <c r="AX25" s="1673"/>
      <c r="AY25" s="1673"/>
      <c r="AZ25" s="1673"/>
      <c r="BA25" s="1673"/>
      <c r="BB25" s="1673"/>
      <c r="BC25" s="1673"/>
      <c r="BD25" s="1673"/>
      <c r="BE25" s="1673"/>
      <c r="BF25" s="1673"/>
      <c r="BG25" s="1673"/>
      <c r="BH25" s="1673"/>
      <c r="BI25" s="1673"/>
      <c r="BJ25" s="1673"/>
      <c r="BK25" s="1673"/>
      <c r="BL25" s="1673"/>
      <c r="BM25" s="1673"/>
      <c r="BN25" s="1673"/>
      <c r="BO25" s="1673"/>
      <c r="BP25" s="1673"/>
      <c r="BQ25" s="1674"/>
      <c r="BR25" s="1675"/>
      <c r="BS25" s="1676"/>
      <c r="BT25" s="1677"/>
      <c r="BU25" s="1678" t="n">
        <f aca="false">COUNTA(AU25:BT25)</f>
        <v>0</v>
      </c>
      <c r="BV25" s="1679"/>
      <c r="BW25" s="1682"/>
      <c r="BX25" s="1673"/>
      <c r="BY25" s="1673"/>
      <c r="BZ25" s="1673"/>
      <c r="CA25" s="1673"/>
      <c r="CB25" s="1673"/>
      <c r="CC25" s="1673"/>
      <c r="CD25" s="1673"/>
      <c r="CE25" s="1673"/>
      <c r="CF25" s="1673"/>
      <c r="CG25" s="1673"/>
      <c r="CH25" s="1673"/>
      <c r="CI25" s="1674"/>
      <c r="CJ25" s="1675"/>
      <c r="CK25" s="1676"/>
      <c r="CL25" s="1677"/>
      <c r="CM25" s="1678" t="n">
        <f aca="false">COUNTA(BW25:CL25)</f>
        <v>0</v>
      </c>
      <c r="CN25" s="1679"/>
      <c r="CO25" s="1679" t="n">
        <f aca="false">AA25+AS25+BU25+CM25</f>
        <v>0</v>
      </c>
      <c r="CP25" s="1679"/>
      <c r="CQ25" s="1673"/>
      <c r="CR25" s="1673"/>
      <c r="CS25" s="1673"/>
      <c r="CT25" s="1673"/>
      <c r="CU25" s="1673"/>
      <c r="CV25" s="1673"/>
      <c r="CW25" s="1673"/>
      <c r="CX25" s="1673"/>
      <c r="CY25" s="1673"/>
      <c r="CZ25" s="1673"/>
      <c r="DA25" s="1673"/>
      <c r="DB25" s="1673"/>
      <c r="DC25" s="1674"/>
      <c r="DD25" s="1675"/>
      <c r="DE25" s="1676"/>
      <c r="DF25" s="1677"/>
      <c r="DG25" s="1683" t="n">
        <f aca="false">SUBTOTAL(9,CQ27:DF27)</f>
        <v>0</v>
      </c>
      <c r="DH25" s="1684"/>
      <c r="DI25" s="1682"/>
      <c r="DJ25" s="1673"/>
      <c r="DK25" s="1673"/>
      <c r="DL25" s="1673"/>
      <c r="DM25" s="1673"/>
      <c r="DN25" s="1673"/>
      <c r="DO25" s="1673"/>
      <c r="DP25" s="1673"/>
      <c r="DQ25" s="1673"/>
      <c r="DR25" s="1673"/>
      <c r="DS25" s="1673"/>
      <c r="DT25" s="1673"/>
      <c r="DU25" s="1674"/>
      <c r="DV25" s="1675"/>
      <c r="DW25" s="1676"/>
      <c r="DX25" s="1677"/>
      <c r="DY25" s="1683" t="n">
        <f aca="false">COUNTA(DI25:DX25)</f>
        <v>0</v>
      </c>
      <c r="DZ25" s="1684"/>
      <c r="EA25" s="1673"/>
      <c r="EB25" s="1673"/>
      <c r="EC25" s="1673"/>
      <c r="ED25" s="1673"/>
      <c r="EE25" s="1673"/>
      <c r="EF25" s="1673"/>
      <c r="EG25" s="1673"/>
      <c r="EH25" s="1673"/>
      <c r="EI25" s="1673"/>
      <c r="EJ25" s="1673"/>
      <c r="EK25" s="1673"/>
      <c r="EL25" s="1673"/>
      <c r="EM25" s="1673"/>
      <c r="EN25" s="1673"/>
      <c r="EO25" s="1673"/>
      <c r="EP25" s="1673"/>
      <c r="EQ25" s="1673"/>
      <c r="ER25" s="1673"/>
      <c r="ES25" s="1673"/>
      <c r="ET25" s="1673"/>
      <c r="EU25" s="1673"/>
      <c r="EV25" s="1673"/>
      <c r="EW25" s="1673"/>
      <c r="EX25" s="1673"/>
      <c r="EY25" s="1674"/>
      <c r="EZ25" s="1675"/>
      <c r="FA25" s="1676"/>
      <c r="FB25" s="1677"/>
      <c r="FC25" s="1683" t="n">
        <f aca="false">COUNTA(EA25:FB25)</f>
        <v>0</v>
      </c>
      <c r="FD25" s="1684"/>
      <c r="FE25" s="1673"/>
      <c r="FF25" s="1673"/>
      <c r="FG25" s="1673"/>
      <c r="FH25" s="1673"/>
      <c r="FI25" s="1673"/>
      <c r="FJ25" s="1673"/>
      <c r="FK25" s="1673"/>
      <c r="FL25" s="1673"/>
      <c r="FM25" s="1673"/>
      <c r="FN25" s="1674"/>
      <c r="FO25" s="1675"/>
      <c r="FP25" s="1676"/>
      <c r="FQ25" s="1677"/>
      <c r="FR25" s="1683" t="n">
        <f aca="false">COUNTA(FE25:FQ25)</f>
        <v>0</v>
      </c>
      <c r="FS25" s="1684"/>
      <c r="FT25" s="1686"/>
      <c r="FU25" s="1686"/>
      <c r="FV25" s="1686"/>
      <c r="FW25" s="1686"/>
      <c r="FX25" s="1686"/>
      <c r="FY25" s="1686"/>
      <c r="FZ25" s="1686"/>
      <c r="GA25" s="1686"/>
      <c r="GB25" s="1686"/>
      <c r="GC25" s="1686"/>
      <c r="GD25" s="1686"/>
      <c r="GE25" s="1686"/>
      <c r="GF25" s="1686"/>
      <c r="GG25" s="1686"/>
      <c r="GH25" s="1686"/>
      <c r="GI25" s="1686"/>
      <c r="GJ25" s="1686"/>
      <c r="GK25" s="1686"/>
      <c r="GL25" s="1686"/>
      <c r="GM25" s="1686"/>
      <c r="GN25" s="1686"/>
      <c r="GO25" s="1686"/>
      <c r="GP25" s="1686"/>
      <c r="GQ25" s="1686"/>
      <c r="GR25" s="1686"/>
      <c r="GS25" s="1687"/>
      <c r="GT25" s="1688"/>
      <c r="GU25" s="1689"/>
      <c r="GV25" s="1826"/>
      <c r="GW25" s="1690" t="n">
        <f aca="false">SUBTOTAL(9,FT27:GV27)</f>
        <v>0</v>
      </c>
      <c r="GX25" s="1679" t="n">
        <f aca="false">SUBTOTAL(9,FT27:GV27)</f>
        <v>0</v>
      </c>
      <c r="GY25" s="1691"/>
      <c r="GZ25" s="1845"/>
      <c r="HA25" s="1846"/>
      <c r="HB25" s="1694"/>
      <c r="HC25" s="1695"/>
      <c r="HD25" s="1696"/>
      <c r="HE25" s="1697"/>
      <c r="HF25" s="1698"/>
      <c r="HG25" s="1699"/>
      <c r="HH25" s="1700"/>
      <c r="HI25" s="1847"/>
      <c r="HJ25" s="1686"/>
      <c r="HK25" s="1686"/>
      <c r="HL25" s="1686"/>
      <c r="HM25" s="1686"/>
      <c r="HN25" s="1686"/>
      <c r="HO25" s="1686"/>
      <c r="HP25" s="1686"/>
      <c r="HQ25" s="1686"/>
      <c r="HR25" s="1686"/>
      <c r="HS25" s="1686"/>
      <c r="HT25" s="1686"/>
      <c r="HU25" s="1686"/>
      <c r="HV25" s="1686"/>
      <c r="HW25" s="1686"/>
      <c r="HX25" s="1686"/>
      <c r="HY25" s="1686"/>
      <c r="HZ25" s="1687"/>
      <c r="IA25" s="1688"/>
      <c r="IB25" s="1689"/>
      <c r="IC25" s="1826"/>
      <c r="ID25" s="1678" t="n">
        <f aca="false">SUBTOTAL(9,HG27:IC27)</f>
        <v>0</v>
      </c>
      <c r="IE25" s="1702"/>
      <c r="IF25" s="1703"/>
      <c r="IG25" s="1703"/>
      <c r="IH25" s="1704"/>
      <c r="II25" s="1705"/>
      <c r="IJ25" s="1706"/>
      <c r="IK25" s="1707" t="n">
        <f aca="false">SUBTOTAL(9,IF27:IJ27)</f>
        <v>0</v>
      </c>
      <c r="IL25" s="1708"/>
      <c r="IM25" s="1686"/>
      <c r="IN25" s="1686"/>
      <c r="IO25" s="1686"/>
      <c r="IP25" s="1686"/>
      <c r="IQ25" s="1686"/>
      <c r="IR25" s="1686"/>
      <c r="IS25" s="1686"/>
      <c r="IT25" s="1686"/>
      <c r="IU25" s="1686"/>
      <c r="IV25" s="1687"/>
      <c r="IW25" s="1688"/>
      <c r="IX25" s="1689"/>
      <c r="IY25" s="1826"/>
      <c r="IZ25" s="1678" t="n">
        <f aca="false">SUBTOTAL(3,IM25:IY25)</f>
        <v>0</v>
      </c>
      <c r="JA25" s="1716"/>
      <c r="JB25" s="1717"/>
      <c r="JC25" s="1718"/>
      <c r="JD25" s="1719"/>
      <c r="JE25" s="1720"/>
      <c r="JF25" s="1721"/>
      <c r="JG25" s="1827"/>
      <c r="JH25" s="1722"/>
      <c r="JI25" s="1722"/>
      <c r="JJ25" s="1723"/>
      <c r="JK25" s="1724"/>
      <c r="JL25" s="1725"/>
      <c r="JM25" s="1664"/>
      <c r="JN25" s="1665"/>
      <c r="JO25" s="1666"/>
      <c r="JP25" s="1726"/>
      <c r="JQ25" s="1727"/>
      <c r="JR25" s="1728"/>
    </row>
    <row r="26" customFormat="false" ht="11.25" hidden="false" customHeight="true" outlineLevel="0" collapsed="false">
      <c r="A26" s="1611"/>
      <c r="B26" s="1729" t="s">
        <v>661</v>
      </c>
      <c r="C26" s="1731"/>
      <c r="D26" s="1739"/>
      <c r="E26" s="1731"/>
      <c r="F26" s="1731"/>
      <c r="G26" s="1732"/>
      <c r="H26" s="1732"/>
      <c r="I26" s="1732"/>
      <c r="J26" s="1732"/>
      <c r="K26" s="1732"/>
      <c r="L26" s="1732"/>
      <c r="M26" s="1732"/>
      <c r="N26" s="1732"/>
      <c r="O26" s="1732"/>
      <c r="P26" s="1732"/>
      <c r="Q26" s="1732"/>
      <c r="R26" s="1732"/>
      <c r="S26" s="1732"/>
      <c r="T26" s="1732"/>
      <c r="U26" s="1732"/>
      <c r="V26" s="1732"/>
      <c r="W26" s="1733"/>
      <c r="X26" s="1734"/>
      <c r="Y26" s="1735"/>
      <c r="Z26" s="1736"/>
      <c r="AA26" s="1737" t="n">
        <f aca="false">SUBTOTAL(9,C26:Z26)</f>
        <v>0</v>
      </c>
      <c r="AB26" s="1738" t="n">
        <f aca="false">AA26+AB22</f>
        <v>0</v>
      </c>
      <c r="AC26" s="1739"/>
      <c r="AD26" s="1739"/>
      <c r="AE26" s="1732"/>
      <c r="AF26" s="1732"/>
      <c r="AG26" s="1732"/>
      <c r="AH26" s="1732"/>
      <c r="AI26" s="1732"/>
      <c r="AJ26" s="1732"/>
      <c r="AK26" s="1732"/>
      <c r="AL26" s="1732"/>
      <c r="AM26" s="1732"/>
      <c r="AN26" s="1732"/>
      <c r="AO26" s="1733"/>
      <c r="AP26" s="1734"/>
      <c r="AQ26" s="1735"/>
      <c r="AR26" s="1736"/>
      <c r="AS26" s="1737" t="n">
        <f aca="false">SUBTOTAL(9,AC26:AR26)</f>
        <v>0</v>
      </c>
      <c r="AT26" s="1738" t="n">
        <f aca="false">AS26+AT22</f>
        <v>0</v>
      </c>
      <c r="AU26" s="1739"/>
      <c r="AV26" s="1739"/>
      <c r="AW26" s="0"/>
      <c r="AX26" s="1732"/>
      <c r="AY26" s="1732"/>
      <c r="AZ26" s="1732"/>
      <c r="BA26" s="1732"/>
      <c r="BB26" s="1732"/>
      <c r="BC26" s="1732"/>
      <c r="BD26" s="1732"/>
      <c r="BE26" s="1732"/>
      <c r="BF26" s="1732"/>
      <c r="BG26" s="1732"/>
      <c r="BH26" s="1732"/>
      <c r="BI26" s="1732"/>
      <c r="BJ26" s="1732"/>
      <c r="BK26" s="1732"/>
      <c r="BL26" s="1732"/>
      <c r="BM26" s="1732"/>
      <c r="BN26" s="1732"/>
      <c r="BO26" s="1732"/>
      <c r="BP26" s="1732"/>
      <c r="BQ26" s="1733"/>
      <c r="BR26" s="1734"/>
      <c r="BS26" s="1735"/>
      <c r="BT26" s="1736"/>
      <c r="BU26" s="1737" t="n">
        <f aca="false">SUBTOTAL(9,AU26:BT26)</f>
        <v>0</v>
      </c>
      <c r="BV26" s="1738" t="n">
        <f aca="false">BU26+BV22</f>
        <v>0</v>
      </c>
      <c r="BW26" s="1740"/>
      <c r="BX26" s="1732"/>
      <c r="BY26" s="1732"/>
      <c r="BZ26" s="1732"/>
      <c r="CA26" s="1732"/>
      <c r="CB26" s="1732"/>
      <c r="CC26" s="1732"/>
      <c r="CD26" s="1732"/>
      <c r="CE26" s="1732"/>
      <c r="CF26" s="1732"/>
      <c r="CG26" s="1732"/>
      <c r="CH26" s="1732"/>
      <c r="CI26" s="1733"/>
      <c r="CJ26" s="1734"/>
      <c r="CK26" s="1735"/>
      <c r="CL26" s="1736"/>
      <c r="CM26" s="1737" t="n">
        <f aca="false">SUBTOTAL(9,BW26:CL26)</f>
        <v>0</v>
      </c>
      <c r="CN26" s="1738" t="n">
        <f aca="false">CM26+CN22</f>
        <v>0</v>
      </c>
      <c r="CO26" s="1738" t="n">
        <f aca="false">AA26+AS26+BU26+CM26</f>
        <v>0</v>
      </c>
      <c r="CP26" s="1738" t="n">
        <f aca="false">CO26+CP22</f>
        <v>0</v>
      </c>
      <c r="CQ26" s="1732"/>
      <c r="CR26" s="1732"/>
      <c r="CS26" s="1732"/>
      <c r="CT26" s="1732"/>
      <c r="CU26" s="1732"/>
      <c r="CV26" s="1732"/>
      <c r="CW26" s="1732"/>
      <c r="CX26" s="1732"/>
      <c r="CY26" s="1732"/>
      <c r="CZ26" s="1732"/>
      <c r="DA26" s="1732"/>
      <c r="DB26" s="1732"/>
      <c r="DC26" s="1733"/>
      <c r="DD26" s="1734"/>
      <c r="DE26" s="1735"/>
      <c r="DF26" s="1736"/>
      <c r="DG26" s="1741" t="n">
        <f aca="false">SUBTOTAL(9,CQ26:DF26)</f>
        <v>0</v>
      </c>
      <c r="DH26" s="1742" t="n">
        <f aca="false">DG26:DG26+IF($B22:$B22=2,0,DH22:DH22)</f>
        <v>0</v>
      </c>
      <c r="DI26" s="1740"/>
      <c r="DJ26" s="1732"/>
      <c r="DK26" s="1732"/>
      <c r="DL26" s="1732"/>
      <c r="DM26" s="1732"/>
      <c r="DN26" s="1732"/>
      <c r="DO26" s="1732"/>
      <c r="DP26" s="1732"/>
      <c r="DQ26" s="1732"/>
      <c r="DR26" s="1732"/>
      <c r="DS26" s="1732"/>
      <c r="DT26" s="1732"/>
      <c r="DU26" s="1733"/>
      <c r="DV26" s="1734"/>
      <c r="DW26" s="1735"/>
      <c r="DX26" s="1736"/>
      <c r="DY26" s="1741" t="n">
        <f aca="false">SUBTOTAL(9,DI26:DX26)</f>
        <v>0</v>
      </c>
      <c r="DZ26" s="1742" t="n">
        <f aca="false">DY26:DY26+IF($B22:$B22=2,0,DZ22:DZ22)</f>
        <v>0</v>
      </c>
      <c r="EA26" s="1732"/>
      <c r="EB26" s="1732"/>
      <c r="EC26" s="1732"/>
      <c r="ED26" s="1732"/>
      <c r="EE26" s="1732"/>
      <c r="EF26" s="1732"/>
      <c r="EG26" s="1732"/>
      <c r="EH26" s="1732"/>
      <c r="EI26" s="1732"/>
      <c r="EJ26" s="1732"/>
      <c r="EK26" s="1732"/>
      <c r="EL26" s="1732"/>
      <c r="EM26" s="1732"/>
      <c r="EN26" s="1732"/>
      <c r="EO26" s="1732"/>
      <c r="EP26" s="1732"/>
      <c r="EQ26" s="1732"/>
      <c r="ER26" s="1732"/>
      <c r="ES26" s="1732"/>
      <c r="ET26" s="1732"/>
      <c r="EU26" s="1732"/>
      <c r="EV26" s="1732"/>
      <c r="EW26" s="1732"/>
      <c r="EX26" s="1732"/>
      <c r="EY26" s="1733"/>
      <c r="EZ26" s="1734"/>
      <c r="FA26" s="1735"/>
      <c r="FB26" s="1736"/>
      <c r="FC26" s="1741" t="n">
        <f aca="false">SUBTOTAL(9,EA26:FB26)</f>
        <v>0</v>
      </c>
      <c r="FD26" s="1742" t="n">
        <f aca="false">FC26:FC26+IF($B22:$B22=2,0,FD22:FD22)</f>
        <v>0</v>
      </c>
      <c r="FE26" s="1732"/>
      <c r="FF26" s="1732"/>
      <c r="FG26" s="1732"/>
      <c r="FH26" s="1732"/>
      <c r="FI26" s="1732"/>
      <c r="FJ26" s="1732"/>
      <c r="FK26" s="1732"/>
      <c r="FL26" s="1732"/>
      <c r="FM26" s="1732"/>
      <c r="FN26" s="1733"/>
      <c r="FO26" s="1734"/>
      <c r="FP26" s="1735"/>
      <c r="FQ26" s="1736"/>
      <c r="FR26" s="1741" t="n">
        <f aca="false">SUBTOTAL(9,FE26:FQ26)</f>
        <v>0</v>
      </c>
      <c r="FS26" s="1742" t="n">
        <f aca="false">FR26:FR26+IF($B22:$B22=2,0,FS22:FS22)</f>
        <v>0</v>
      </c>
      <c r="FT26" s="1744"/>
      <c r="FU26" s="1744"/>
      <c r="FV26" s="1744"/>
      <c r="FW26" s="1744"/>
      <c r="FX26" s="1744"/>
      <c r="FY26" s="1744"/>
      <c r="FZ26" s="1744"/>
      <c r="GA26" s="1744"/>
      <c r="GB26" s="1744"/>
      <c r="GC26" s="1744"/>
      <c r="GD26" s="1744"/>
      <c r="GE26" s="1744"/>
      <c r="GF26" s="1744"/>
      <c r="GG26" s="1744"/>
      <c r="GH26" s="1744"/>
      <c r="GI26" s="1744"/>
      <c r="GJ26" s="1744"/>
      <c r="GK26" s="1744"/>
      <c r="GL26" s="1744"/>
      <c r="GM26" s="1744"/>
      <c r="GN26" s="1744"/>
      <c r="GO26" s="1744"/>
      <c r="GP26" s="1744"/>
      <c r="GQ26" s="1744"/>
      <c r="GR26" s="1744"/>
      <c r="GS26" s="1745"/>
      <c r="GT26" s="1746"/>
      <c r="GU26" s="1747"/>
      <c r="GV26" s="1833"/>
      <c r="GW26" s="1748" t="n">
        <f aca="false">SUBTOTAL(9,FT26:GV26)</f>
        <v>0</v>
      </c>
      <c r="GX26" s="1738" t="n">
        <f aca="false">SUBTOTAL(9,FT26:GV26)</f>
        <v>0</v>
      </c>
      <c r="GY26" s="1737" t="n">
        <f aca="false">GX26:GX26+IF($B22:$B22=2,0,GY22:GY22)</f>
        <v>0</v>
      </c>
      <c r="GZ26" s="1749"/>
      <c r="HA26" s="1750"/>
      <c r="HB26" s="1751" t="e">
        <f aca="false">'03.24 НГДП по датам'!BA26</f>
        <v>#VALUE!</v>
      </c>
      <c r="HC26" s="1752" t="e">
        <f aca="false">SUBTOTAL(9,GZ26:HB26)</f>
        <v>#VALUE!</v>
      </c>
      <c r="HD26" s="1753" t="n">
        <f aca="false">$HD$3+HD22</f>
        <v>152.12</v>
      </c>
      <c r="HE26" s="1754" t="n">
        <f aca="false">$HE$3+HE22</f>
        <v>47.88</v>
      </c>
      <c r="HF26" s="1831" t="n">
        <f aca="false">SUM(HD26:HE26)</f>
        <v>200</v>
      </c>
      <c r="HG26" s="1756"/>
      <c r="HH26" s="1757" t="n">
        <v>10</v>
      </c>
      <c r="HI26" s="1832"/>
      <c r="HJ26" s="1744"/>
      <c r="HK26" s="1744"/>
      <c r="HL26" s="1744"/>
      <c r="HM26" s="1744"/>
      <c r="HN26" s="1744"/>
      <c r="HO26" s="1744"/>
      <c r="HP26" s="1744"/>
      <c r="HQ26" s="1744"/>
      <c r="HR26" s="1744"/>
      <c r="HS26" s="1744"/>
      <c r="HT26" s="1744"/>
      <c r="HU26" s="1744"/>
      <c r="HV26" s="1744"/>
      <c r="HW26" s="1744"/>
      <c r="HX26" s="1744"/>
      <c r="HY26" s="1744"/>
      <c r="HZ26" s="1745"/>
      <c r="IA26" s="1746"/>
      <c r="IB26" s="1747"/>
      <c r="IC26" s="1833"/>
      <c r="ID26" s="1737" t="n">
        <f aca="false">SUBTOTAL(9,HG26:IC26)</f>
        <v>10</v>
      </c>
      <c r="IE26" s="1748" t="n">
        <f aca="false">ID26:ID26+IF($B22:$B22=2,0,IE22:IE22)</f>
        <v>32</v>
      </c>
      <c r="IF26" s="1759"/>
      <c r="IG26" s="1759"/>
      <c r="IH26" s="1760"/>
      <c r="II26" s="1761"/>
      <c r="IJ26" s="1762"/>
      <c r="IK26" s="1763" t="n">
        <f aca="false">SUBTOTAL(9,IF26:IJ26)</f>
        <v>0</v>
      </c>
      <c r="IL26" s="1764" t="n">
        <f aca="false">IK26:IK26+IF($B22:$B22=2,0,IL22:IL22)</f>
        <v>0</v>
      </c>
      <c r="IM26" s="1744"/>
      <c r="IN26" s="1744"/>
      <c r="IO26" s="1744"/>
      <c r="IP26" s="1744"/>
      <c r="IQ26" s="1744"/>
      <c r="IR26" s="1744"/>
      <c r="IS26" s="1744"/>
      <c r="IT26" s="1744"/>
      <c r="IU26" s="1744"/>
      <c r="IV26" s="1745"/>
      <c r="IW26" s="1746"/>
      <c r="IX26" s="1747"/>
      <c r="IY26" s="1833"/>
      <c r="IZ26" s="1737" t="n">
        <f aca="false">SUBTOTAL(9,IM26:IY26)</f>
        <v>0</v>
      </c>
      <c r="JA26" s="1738" t="n">
        <f aca="false">IZ26:IZ26+IF($B22:$B22=2,0,JA22:JA22)</f>
        <v>0</v>
      </c>
      <c r="JB26" s="1766"/>
      <c r="JC26" s="1767" t="e">
        <f aca="false">'03.24 НГДП по датам'!BT26</f>
        <v>#VALUE!</v>
      </c>
      <c r="JD26" s="1834" t="n">
        <f aca="false">$JD$14</f>
        <v>0</v>
      </c>
      <c r="JE26" s="1769" t="e">
        <f aca="false">SUBTOTAL(9,JB26:JD26)</f>
        <v>#VALUE!</v>
      </c>
      <c r="JF26" s="1770" t="n">
        <f aca="false">SUMIF($C$5:JE$5,"Накопленный эффект, т/сут",$C26:JE26)+SUMIF($C$5:JE$5,"Нараст.  по потенциалу",$C26:JE26)-SUMIF($C$5:JE$5,"Нараст. по остановкам",$C26:JE26)-SUMIF($C$5:JE$5,"ИТОГО перевод в ППД",$C26:JE26)-SUMIF($C$5:JE$5,"ИТОГО  нерент, по распоряж.",$C26:JE26)-SUMIF($C$5:JE$5,"ИТОГО ост. дебит от ЗБС, Углуб., ПВЛГ/ПНЛГ",$C26:JE26)</f>
        <v>-32</v>
      </c>
      <c r="JG26" s="1764"/>
      <c r="JH26" s="1771"/>
      <c r="JI26" s="1771"/>
      <c r="JJ26" s="1772"/>
      <c r="JK26" s="1773"/>
      <c r="JL26" s="1763" t="n">
        <f aca="false">SUBTOTAL(9,JG26:JJ26)</f>
        <v>0</v>
      </c>
      <c r="JM26" s="1664"/>
      <c r="JN26" s="1665"/>
      <c r="JO26" s="1666"/>
      <c r="JP26" s="1774" t="n">
        <f aca="false">JP$4:JP$4+SUMIF($C$5:JL$5,"Нараст. по остановкам",$C26:JL26)-SUMIF($C$5:JL$5,"Нараст.  по потенциалу",$C26:JL26)</f>
        <v>684.705</v>
      </c>
      <c r="JQ26" s="1775" t="n">
        <f aca="false">'ННГ без НГДП по датам'!JP26</f>
        <v>652.812</v>
      </c>
      <c r="JR26" s="1776" t="n">
        <f aca="false">'03.24 НГДП по датам'!CB26</f>
        <v>31.893</v>
      </c>
    </row>
    <row r="27" customFormat="false" ht="1.5" hidden="false" customHeight="true" outlineLevel="0" collapsed="false">
      <c r="A27" s="1777"/>
      <c r="B27" s="1777"/>
      <c r="C27" s="1778"/>
      <c r="D27" s="1778"/>
      <c r="E27" s="1778"/>
      <c r="F27" s="1778"/>
      <c r="G27" s="1779"/>
      <c r="H27" s="1779"/>
      <c r="I27" s="1779"/>
      <c r="J27" s="1779"/>
      <c r="K27" s="1779"/>
      <c r="L27" s="1779"/>
      <c r="M27" s="1779"/>
      <c r="N27" s="1779"/>
      <c r="O27" s="1779"/>
      <c r="P27" s="1779"/>
      <c r="Q27" s="1779"/>
      <c r="R27" s="1779"/>
      <c r="S27" s="1779"/>
      <c r="T27" s="1779"/>
      <c r="U27" s="1779"/>
      <c r="V27" s="1779"/>
      <c r="W27" s="1779"/>
      <c r="X27" s="1780"/>
      <c r="Y27" s="1781"/>
      <c r="Z27" s="1782"/>
      <c r="AA27" s="1783"/>
      <c r="AB27" s="1783"/>
      <c r="AC27" s="1784"/>
      <c r="AD27" s="1784"/>
      <c r="AE27" s="1779"/>
      <c r="AF27" s="1779"/>
      <c r="AG27" s="1779"/>
      <c r="AH27" s="1779"/>
      <c r="AI27" s="1779"/>
      <c r="AJ27" s="1779"/>
      <c r="AK27" s="1779"/>
      <c r="AL27" s="1779"/>
      <c r="AM27" s="1779"/>
      <c r="AN27" s="1779"/>
      <c r="AO27" s="1779"/>
      <c r="AP27" s="1780"/>
      <c r="AQ27" s="1781"/>
      <c r="AR27" s="1782"/>
      <c r="AS27" s="1783"/>
      <c r="AT27" s="1783"/>
      <c r="AU27" s="1778"/>
      <c r="AV27" s="1778"/>
      <c r="AW27" s="1785"/>
      <c r="AX27" s="1779"/>
      <c r="AY27" s="1779"/>
      <c r="AZ27" s="1779"/>
      <c r="BA27" s="1779"/>
      <c r="BB27" s="1779"/>
      <c r="BC27" s="1779"/>
      <c r="BD27" s="1779"/>
      <c r="BE27" s="1779"/>
      <c r="BF27" s="1779"/>
      <c r="BG27" s="1779"/>
      <c r="BH27" s="1779"/>
      <c r="BI27" s="1779"/>
      <c r="BJ27" s="1779"/>
      <c r="BK27" s="1779"/>
      <c r="BL27" s="1779"/>
      <c r="BM27" s="1779"/>
      <c r="BN27" s="1779"/>
      <c r="BO27" s="1779"/>
      <c r="BP27" s="1779"/>
      <c r="BQ27" s="1779"/>
      <c r="BR27" s="1780"/>
      <c r="BS27" s="1781"/>
      <c r="BT27" s="1782"/>
      <c r="BU27" s="1783"/>
      <c r="BV27" s="1783"/>
      <c r="BW27" s="1784"/>
      <c r="BX27" s="1779"/>
      <c r="BY27" s="1779"/>
      <c r="BZ27" s="1779"/>
      <c r="CA27" s="1779"/>
      <c r="CB27" s="1779"/>
      <c r="CC27" s="1779"/>
      <c r="CD27" s="1779"/>
      <c r="CE27" s="1779"/>
      <c r="CF27" s="1779"/>
      <c r="CG27" s="1779"/>
      <c r="CH27" s="1779"/>
      <c r="CI27" s="1779"/>
      <c r="CJ27" s="1780"/>
      <c r="CK27" s="1781"/>
      <c r="CL27" s="1782"/>
      <c r="CM27" s="1783"/>
      <c r="CN27" s="1783"/>
      <c r="CO27" s="1783"/>
      <c r="CP27" s="1783"/>
      <c r="CQ27" s="1779"/>
      <c r="CR27" s="1779"/>
      <c r="CS27" s="1779"/>
      <c r="CT27" s="1779"/>
      <c r="CU27" s="1779"/>
      <c r="CV27" s="1779"/>
      <c r="CW27" s="1779"/>
      <c r="CX27" s="1779"/>
      <c r="CY27" s="1779"/>
      <c r="CZ27" s="1779"/>
      <c r="DA27" s="1779"/>
      <c r="DB27" s="1779"/>
      <c r="DC27" s="1779"/>
      <c r="DD27" s="1780"/>
      <c r="DE27" s="1781"/>
      <c r="DF27" s="1782"/>
      <c r="DG27" s="1783"/>
      <c r="DH27" s="1783"/>
      <c r="DI27" s="1852"/>
      <c r="DJ27" s="1779"/>
      <c r="DK27" s="1779"/>
      <c r="DL27" s="1779"/>
      <c r="DM27" s="1779"/>
      <c r="DN27" s="1779"/>
      <c r="DO27" s="1779"/>
      <c r="DP27" s="1779"/>
      <c r="DQ27" s="1779"/>
      <c r="DR27" s="1779"/>
      <c r="DS27" s="1779"/>
      <c r="DT27" s="1779"/>
      <c r="DU27" s="1779"/>
      <c r="DV27" s="1780"/>
      <c r="DW27" s="1781"/>
      <c r="DX27" s="1782"/>
      <c r="DY27" s="1783"/>
      <c r="DZ27" s="1783"/>
      <c r="EA27" s="1779"/>
      <c r="EB27" s="1779"/>
      <c r="EC27" s="1779"/>
      <c r="ED27" s="1779"/>
      <c r="EE27" s="1779"/>
      <c r="EF27" s="1779"/>
      <c r="EG27" s="1779"/>
      <c r="EH27" s="1779"/>
      <c r="EI27" s="1779"/>
      <c r="EJ27" s="1779"/>
      <c r="EK27" s="1779"/>
      <c r="EL27" s="1779"/>
      <c r="EM27" s="1779"/>
      <c r="EN27" s="1779"/>
      <c r="EO27" s="1779"/>
      <c r="EP27" s="1779"/>
      <c r="EQ27" s="1779"/>
      <c r="ER27" s="1779"/>
      <c r="ES27" s="1779"/>
      <c r="ET27" s="1779"/>
      <c r="EU27" s="1779"/>
      <c r="EV27" s="1779"/>
      <c r="EW27" s="1779"/>
      <c r="EX27" s="1779"/>
      <c r="EY27" s="1779"/>
      <c r="EZ27" s="1780"/>
      <c r="FA27" s="1781"/>
      <c r="FB27" s="1782"/>
      <c r="FC27" s="1783"/>
      <c r="FD27" s="1783"/>
      <c r="FE27" s="1779"/>
      <c r="FF27" s="1779"/>
      <c r="FG27" s="1779"/>
      <c r="FH27" s="1779"/>
      <c r="FI27" s="1779"/>
      <c r="FJ27" s="1779"/>
      <c r="FK27" s="1779"/>
      <c r="FL27" s="1779"/>
      <c r="FM27" s="1779"/>
      <c r="FN27" s="1779"/>
      <c r="FO27" s="1780"/>
      <c r="FP27" s="1781"/>
      <c r="FQ27" s="1782"/>
      <c r="FR27" s="1783"/>
      <c r="FS27" s="1783"/>
      <c r="FT27" s="1779"/>
      <c r="FU27" s="1779"/>
      <c r="FV27" s="1779"/>
      <c r="FW27" s="1779"/>
      <c r="FX27" s="1779"/>
      <c r="FY27" s="1779"/>
      <c r="FZ27" s="1779"/>
      <c r="GA27" s="1779"/>
      <c r="GB27" s="1779"/>
      <c r="GC27" s="1779"/>
      <c r="GD27" s="1779"/>
      <c r="GE27" s="1779"/>
      <c r="GF27" s="1779"/>
      <c r="GG27" s="1779"/>
      <c r="GH27" s="1779"/>
      <c r="GI27" s="1779"/>
      <c r="GJ27" s="1779"/>
      <c r="GK27" s="1779"/>
      <c r="GL27" s="1779"/>
      <c r="GM27" s="1779"/>
      <c r="GN27" s="1779"/>
      <c r="GO27" s="1779"/>
      <c r="GP27" s="1779"/>
      <c r="GQ27" s="1779"/>
      <c r="GR27" s="1779"/>
      <c r="GS27" s="1779"/>
      <c r="GT27" s="1780"/>
      <c r="GU27" s="1781"/>
      <c r="GV27" s="1782"/>
      <c r="GW27" s="1783"/>
      <c r="GX27" s="1783"/>
      <c r="GY27" s="1783"/>
      <c r="GZ27" s="1787"/>
      <c r="HA27" s="1787"/>
      <c r="HB27" s="1788"/>
      <c r="HC27" s="1783"/>
      <c r="HD27" s="1783"/>
      <c r="HE27" s="1789"/>
      <c r="HF27" s="1790"/>
      <c r="HG27" s="1757"/>
      <c r="HH27" s="1757"/>
      <c r="HI27" s="1787"/>
      <c r="HJ27" s="1779"/>
      <c r="HK27" s="1779"/>
      <c r="HL27" s="1779"/>
      <c r="HM27" s="1779"/>
      <c r="HN27" s="1779"/>
      <c r="HO27" s="1779"/>
      <c r="HP27" s="1779"/>
      <c r="HQ27" s="1779"/>
      <c r="HR27" s="1779"/>
      <c r="HS27" s="1779"/>
      <c r="HT27" s="1779"/>
      <c r="HU27" s="1779"/>
      <c r="HV27" s="1779"/>
      <c r="HW27" s="1779"/>
      <c r="HX27" s="1779"/>
      <c r="HY27" s="1779"/>
      <c r="HZ27" s="1779"/>
      <c r="IA27" s="1780"/>
      <c r="IB27" s="1781"/>
      <c r="IC27" s="1782"/>
      <c r="ID27" s="1783"/>
      <c r="IE27" s="1783"/>
      <c r="IF27" s="1792"/>
      <c r="IG27" s="1792"/>
      <c r="IH27" s="1792"/>
      <c r="II27" s="1793"/>
      <c r="IJ27" s="1794"/>
      <c r="IK27" s="1792"/>
      <c r="IL27" s="1792"/>
      <c r="IM27" s="1795"/>
      <c r="IN27" s="1795"/>
      <c r="IO27" s="1779"/>
      <c r="IP27" s="1779"/>
      <c r="IQ27" s="1779"/>
      <c r="IR27" s="1779"/>
      <c r="IS27" s="1779"/>
      <c r="IT27" s="1779"/>
      <c r="IU27" s="1779"/>
      <c r="IV27" s="1779"/>
      <c r="IW27" s="1780"/>
      <c r="IX27" s="1781"/>
      <c r="IY27" s="1782"/>
      <c r="IZ27" s="1783"/>
      <c r="JA27" s="1783"/>
      <c r="JB27" s="1779"/>
      <c r="JC27" s="1788"/>
      <c r="JD27" s="1779"/>
      <c r="JE27" s="1783"/>
      <c r="JF27" s="1783"/>
      <c r="JG27" s="1792"/>
      <c r="JH27" s="1792"/>
      <c r="JI27" s="1792"/>
      <c r="JJ27" s="1792"/>
      <c r="JK27" s="1796"/>
      <c r="JL27" s="1792"/>
      <c r="JM27" s="1797"/>
      <c r="JN27" s="1797"/>
      <c r="JO27" s="1798"/>
      <c r="JP27" s="1797"/>
      <c r="JQ27" s="1797"/>
      <c r="JR27" s="1798"/>
    </row>
    <row r="28" customFormat="false" ht="11.25" hidden="false" customHeight="true" outlineLevel="0" collapsed="false">
      <c r="A28" s="1611" t="n">
        <f aca="false">A24+1</f>
        <v>45356</v>
      </c>
      <c r="B28" s="1612" t="s">
        <v>662</v>
      </c>
      <c r="C28" s="1614"/>
      <c r="D28" s="1614"/>
      <c r="E28" s="1614"/>
      <c r="F28" s="1614"/>
      <c r="G28" s="1615"/>
      <c r="H28" s="1615"/>
      <c r="I28" s="1615"/>
      <c r="J28" s="1615"/>
      <c r="K28" s="1615"/>
      <c r="L28" s="1615"/>
      <c r="M28" s="1615"/>
      <c r="N28" s="1615"/>
      <c r="O28" s="1615"/>
      <c r="P28" s="1615"/>
      <c r="Q28" s="1615"/>
      <c r="R28" s="1615"/>
      <c r="S28" s="1615"/>
      <c r="T28" s="1615"/>
      <c r="U28" s="1615"/>
      <c r="V28" s="1615"/>
      <c r="W28" s="1616"/>
      <c r="X28" s="1799"/>
      <c r="Y28" s="1800"/>
      <c r="Z28" s="1801"/>
      <c r="AA28" s="1620"/>
      <c r="AB28" s="1621"/>
      <c r="AC28" s="1622"/>
      <c r="AD28" s="1622"/>
      <c r="AE28" s="1615"/>
      <c r="AF28" s="1615"/>
      <c r="AG28" s="1615"/>
      <c r="AH28" s="1615"/>
      <c r="AI28" s="1615"/>
      <c r="AJ28" s="1615"/>
      <c r="AK28" s="1615"/>
      <c r="AL28" s="1615"/>
      <c r="AM28" s="1615"/>
      <c r="AN28" s="1615"/>
      <c r="AO28" s="1616"/>
      <c r="AP28" s="1799"/>
      <c r="AQ28" s="1800"/>
      <c r="AR28" s="1801"/>
      <c r="AS28" s="1620"/>
      <c r="AT28" s="1621"/>
      <c r="AU28" s="1622"/>
      <c r="AV28" s="1622"/>
      <c r="AW28" s="1614"/>
      <c r="AX28" s="1615"/>
      <c r="AY28" s="1615"/>
      <c r="AZ28" s="1615"/>
      <c r="BA28" s="1615"/>
      <c r="BB28" s="1615"/>
      <c r="BC28" s="1615"/>
      <c r="BD28" s="1615"/>
      <c r="BE28" s="1615"/>
      <c r="BF28" s="1615"/>
      <c r="BG28" s="1615"/>
      <c r="BH28" s="1615"/>
      <c r="BI28" s="1615"/>
      <c r="BJ28" s="1615"/>
      <c r="BK28" s="1615"/>
      <c r="BL28" s="1615"/>
      <c r="BM28" s="1615"/>
      <c r="BN28" s="1615"/>
      <c r="BO28" s="1615"/>
      <c r="BP28" s="1615"/>
      <c r="BQ28" s="1616"/>
      <c r="BR28" s="1799"/>
      <c r="BS28" s="1800"/>
      <c r="BT28" s="1801"/>
      <c r="BU28" s="1620"/>
      <c r="BV28" s="1621"/>
      <c r="BW28" s="1615"/>
      <c r="BX28" s="1615"/>
      <c r="BY28" s="1615"/>
      <c r="BZ28" s="1615"/>
      <c r="CA28" s="1615"/>
      <c r="CB28" s="1615"/>
      <c r="CC28" s="1615"/>
      <c r="CD28" s="1615"/>
      <c r="CE28" s="1615"/>
      <c r="CF28" s="1615"/>
      <c r="CG28" s="1615"/>
      <c r="CH28" s="1615"/>
      <c r="CI28" s="1616"/>
      <c r="CJ28" s="1799"/>
      <c r="CK28" s="1800"/>
      <c r="CL28" s="1801"/>
      <c r="CM28" s="1620"/>
      <c r="CN28" s="1621"/>
      <c r="CO28" s="1621"/>
      <c r="CP28" s="1621"/>
      <c r="CQ28" s="1615"/>
      <c r="CR28" s="1615"/>
      <c r="CS28" s="1615"/>
      <c r="CT28" s="1615"/>
      <c r="CU28" s="1615"/>
      <c r="CV28" s="1615"/>
      <c r="CW28" s="1615"/>
      <c r="CX28" s="1615"/>
      <c r="CY28" s="1615"/>
      <c r="CZ28" s="1615"/>
      <c r="DA28" s="1615"/>
      <c r="DB28" s="1615"/>
      <c r="DC28" s="1616"/>
      <c r="DD28" s="1799"/>
      <c r="DE28" s="1800"/>
      <c r="DF28" s="1801"/>
      <c r="DG28" s="1624"/>
      <c r="DH28" s="1625"/>
      <c r="DI28" s="1837"/>
      <c r="DJ28" s="1615"/>
      <c r="DK28" s="1615"/>
      <c r="DL28" s="1615"/>
      <c r="DM28" s="1615"/>
      <c r="DN28" s="1615"/>
      <c r="DO28" s="1615"/>
      <c r="DP28" s="1615"/>
      <c r="DQ28" s="1615"/>
      <c r="DR28" s="1615"/>
      <c r="DS28" s="1615"/>
      <c r="DT28" s="1615"/>
      <c r="DU28" s="1616"/>
      <c r="DV28" s="1799"/>
      <c r="DW28" s="1800"/>
      <c r="DX28" s="1801"/>
      <c r="DY28" s="1624"/>
      <c r="DZ28" s="1625"/>
      <c r="EA28" s="1615"/>
      <c r="EB28" s="1615"/>
      <c r="EC28" s="1615"/>
      <c r="ED28" s="1615"/>
      <c r="EE28" s="1615"/>
      <c r="EF28" s="1615"/>
      <c r="EG28" s="1615"/>
      <c r="EH28" s="1615"/>
      <c r="EI28" s="1615"/>
      <c r="EJ28" s="1615"/>
      <c r="EK28" s="1615"/>
      <c r="EL28" s="1615"/>
      <c r="EM28" s="1615"/>
      <c r="EN28" s="1615"/>
      <c r="EO28" s="1615"/>
      <c r="EP28" s="1615"/>
      <c r="EQ28" s="1615"/>
      <c r="ER28" s="1615"/>
      <c r="ES28" s="1615"/>
      <c r="ET28" s="1615"/>
      <c r="EU28" s="1615"/>
      <c r="EV28" s="1615"/>
      <c r="EW28" s="1615"/>
      <c r="EX28" s="1615"/>
      <c r="EY28" s="1616"/>
      <c r="EZ28" s="1799"/>
      <c r="FA28" s="1800"/>
      <c r="FB28" s="1801"/>
      <c r="FC28" s="1624"/>
      <c r="FD28" s="1625"/>
      <c r="FE28" s="1615"/>
      <c r="FF28" s="1615"/>
      <c r="FG28" s="1615"/>
      <c r="FH28" s="1615"/>
      <c r="FI28" s="1615"/>
      <c r="FJ28" s="1615"/>
      <c r="FK28" s="1615"/>
      <c r="FL28" s="1615"/>
      <c r="FM28" s="1615"/>
      <c r="FN28" s="1616"/>
      <c r="FO28" s="1799"/>
      <c r="FP28" s="1800"/>
      <c r="FQ28" s="1801"/>
      <c r="FR28" s="1624"/>
      <c r="FS28" s="1625"/>
      <c r="FT28" s="1837"/>
      <c r="FU28" s="1627"/>
      <c r="FV28" s="1627"/>
      <c r="FW28" s="1627"/>
      <c r="FX28" s="1627"/>
      <c r="FY28" s="1627"/>
      <c r="FZ28" s="1627"/>
      <c r="GA28" s="1627"/>
      <c r="GB28" s="1627"/>
      <c r="GC28" s="1627"/>
      <c r="GD28" s="1627"/>
      <c r="GE28" s="1627"/>
      <c r="GF28" s="1627"/>
      <c r="GG28" s="1627"/>
      <c r="GH28" s="1627"/>
      <c r="GI28" s="1627"/>
      <c r="GJ28" s="1627"/>
      <c r="GK28" s="1627"/>
      <c r="GL28" s="1627"/>
      <c r="GM28" s="1627"/>
      <c r="GN28" s="1627"/>
      <c r="GO28" s="1627"/>
      <c r="GP28" s="1627"/>
      <c r="GQ28" s="1627"/>
      <c r="GR28" s="1627"/>
      <c r="GS28" s="1628"/>
      <c r="GT28" s="1803"/>
      <c r="GU28" s="1804"/>
      <c r="GV28" s="1801"/>
      <c r="GW28" s="1631"/>
      <c r="GX28" s="1621"/>
      <c r="GY28" s="1620"/>
      <c r="GZ28" s="1838"/>
      <c r="HA28" s="1839"/>
      <c r="HB28" s="1840"/>
      <c r="HC28" s="1635"/>
      <c r="HD28" s="1636"/>
      <c r="HE28" s="1841"/>
      <c r="HF28" s="1638"/>
      <c r="HG28" s="1639"/>
      <c r="HH28" s="1640"/>
      <c r="HI28" s="1842"/>
      <c r="HJ28" s="1627"/>
      <c r="HK28" s="1627"/>
      <c r="HL28" s="1627"/>
      <c r="HM28" s="1627"/>
      <c r="HN28" s="1627"/>
      <c r="HO28" s="1627"/>
      <c r="HP28" s="1627"/>
      <c r="HQ28" s="1627"/>
      <c r="HR28" s="1627"/>
      <c r="HS28" s="1627"/>
      <c r="HT28" s="1627"/>
      <c r="HU28" s="1627"/>
      <c r="HV28" s="1627"/>
      <c r="HW28" s="1627"/>
      <c r="HX28" s="1627"/>
      <c r="HY28" s="1627"/>
      <c r="HZ28" s="1628"/>
      <c r="IA28" s="1803"/>
      <c r="IB28" s="1804"/>
      <c r="IC28" s="1801"/>
      <c r="ID28" s="1620"/>
      <c r="IE28" s="1631"/>
      <c r="IF28" s="1642"/>
      <c r="IG28" s="1642"/>
      <c r="IH28" s="1643"/>
      <c r="II28" s="1812"/>
      <c r="IJ28" s="1813"/>
      <c r="IK28" s="1646"/>
      <c r="IL28" s="1647"/>
      <c r="IM28" s="1648"/>
      <c r="IN28" s="1649"/>
      <c r="IO28" s="1650"/>
      <c r="IP28" s="1650"/>
      <c r="IQ28" s="1650"/>
      <c r="IR28" s="1650"/>
      <c r="IS28" s="1650"/>
      <c r="IT28" s="1650"/>
      <c r="IU28" s="1650"/>
      <c r="IV28" s="1651"/>
      <c r="IW28" s="1814"/>
      <c r="IX28" s="1815"/>
      <c r="IY28" s="1816"/>
      <c r="IZ28" s="1620"/>
      <c r="JA28" s="1621"/>
      <c r="JB28" s="1655"/>
      <c r="JC28" s="1807"/>
      <c r="JD28" s="1657"/>
      <c r="JE28" s="1658"/>
      <c r="JF28" s="1659"/>
      <c r="JG28" s="1817"/>
      <c r="JH28" s="1660"/>
      <c r="JI28" s="1660"/>
      <c r="JJ28" s="1661"/>
      <c r="JK28" s="1818"/>
      <c r="JL28" s="1663"/>
      <c r="JM28" s="1664" t="e">
        <f aca="false">JM$4:JM$4+SUMIF($C$5:JL$5,"Нараст. баланс",$C30:JL30)+SUMIF($C$7:JH$7,"Итого (с ВНР)",$C30:JH30)-SUMIF($C$5:JL$5,"Геол. снижение,  т/сут",$C30:JL30)-SUMIF(JJ$7:JL$7,"Итого",JJ30:JL30)-SUMIF($C$7:JL$7,"Итого (с ВСП)",$C30:JL30)</f>
        <v>#VALUE!</v>
      </c>
      <c r="JN28" s="1665" t="e">
        <f aca="false">'ННГ без НГДП по датам'!JM28:JM30</f>
        <v>#VALUE!</v>
      </c>
      <c r="JO28" s="1666" t="e">
        <f aca="false">'03.24 НГДП по датам'!CA28:CA30</f>
        <v>#VALUE!</v>
      </c>
      <c r="JP28" s="1667"/>
      <c r="JQ28" s="1668"/>
      <c r="JR28" s="1819"/>
    </row>
    <row r="29" customFormat="false" ht="11.25" hidden="false" customHeight="true" outlineLevel="0" collapsed="false">
      <c r="A29" s="1611"/>
      <c r="B29" s="1670" t="s">
        <v>663</v>
      </c>
      <c r="C29" s="1672"/>
      <c r="D29" s="1672"/>
      <c r="E29" s="1672"/>
      <c r="F29" s="1672"/>
      <c r="G29" s="1673"/>
      <c r="H29" s="1673"/>
      <c r="I29" s="1673"/>
      <c r="J29" s="1673"/>
      <c r="K29" s="1673"/>
      <c r="L29" s="1673"/>
      <c r="M29" s="1673"/>
      <c r="N29" s="1673"/>
      <c r="O29" s="1673"/>
      <c r="P29" s="1673"/>
      <c r="Q29" s="1673"/>
      <c r="R29" s="1673"/>
      <c r="S29" s="1673"/>
      <c r="T29" s="1673"/>
      <c r="U29" s="1673"/>
      <c r="V29" s="1673"/>
      <c r="W29" s="1674"/>
      <c r="X29" s="1675"/>
      <c r="Y29" s="1676"/>
      <c r="Z29" s="1677"/>
      <c r="AA29" s="1678" t="n">
        <f aca="false">COUNTA(C29:Z29)</f>
        <v>0</v>
      </c>
      <c r="AB29" s="1679"/>
      <c r="AC29" s="1680"/>
      <c r="AD29" s="1680"/>
      <c r="AE29" s="1673"/>
      <c r="AF29" s="1673"/>
      <c r="AG29" s="1673"/>
      <c r="AH29" s="1673"/>
      <c r="AI29" s="1673"/>
      <c r="AJ29" s="1673"/>
      <c r="AK29" s="1673"/>
      <c r="AL29" s="1673"/>
      <c r="AM29" s="1673"/>
      <c r="AN29" s="1673"/>
      <c r="AO29" s="1674"/>
      <c r="AP29" s="1675"/>
      <c r="AQ29" s="1676"/>
      <c r="AR29" s="1677"/>
      <c r="AS29" s="1678" t="n">
        <f aca="false">COUNTA(AC29:AR29)</f>
        <v>0</v>
      </c>
      <c r="AT29" s="1679"/>
      <c r="AU29" s="1680"/>
      <c r="AV29" s="1680"/>
      <c r="AW29" s="1672"/>
      <c r="AX29" s="1673"/>
      <c r="AY29" s="1673"/>
      <c r="AZ29" s="1673"/>
      <c r="BA29" s="1673"/>
      <c r="BB29" s="1673"/>
      <c r="BC29" s="1673"/>
      <c r="BD29" s="1673"/>
      <c r="BE29" s="1673"/>
      <c r="BF29" s="1673"/>
      <c r="BG29" s="1673"/>
      <c r="BH29" s="1673"/>
      <c r="BI29" s="1673"/>
      <c r="BJ29" s="1673"/>
      <c r="BK29" s="1673"/>
      <c r="BL29" s="1673"/>
      <c r="BM29" s="1673"/>
      <c r="BN29" s="1673"/>
      <c r="BO29" s="1673"/>
      <c r="BP29" s="1673"/>
      <c r="BQ29" s="1674"/>
      <c r="BR29" s="1675"/>
      <c r="BS29" s="1676"/>
      <c r="BT29" s="1677"/>
      <c r="BU29" s="1678" t="n">
        <f aca="false">COUNTA(AU29:BT29)</f>
        <v>0</v>
      </c>
      <c r="BV29" s="1679"/>
      <c r="BW29" s="1673"/>
      <c r="BX29" s="1673"/>
      <c r="BY29" s="1673"/>
      <c r="BZ29" s="1673"/>
      <c r="CA29" s="1673"/>
      <c r="CB29" s="1673"/>
      <c r="CC29" s="1673"/>
      <c r="CD29" s="1673"/>
      <c r="CE29" s="1673"/>
      <c r="CF29" s="1673"/>
      <c r="CG29" s="1673"/>
      <c r="CH29" s="1673"/>
      <c r="CI29" s="1674"/>
      <c r="CJ29" s="1675"/>
      <c r="CK29" s="1676"/>
      <c r="CL29" s="1677"/>
      <c r="CM29" s="1678" t="n">
        <f aca="false">COUNTA(BW29:CL29)</f>
        <v>0</v>
      </c>
      <c r="CN29" s="1679"/>
      <c r="CO29" s="1679" t="n">
        <f aca="false">AA29+AS29+BU29+CM29</f>
        <v>0</v>
      </c>
      <c r="CP29" s="1679"/>
      <c r="CQ29" s="1673"/>
      <c r="CR29" s="1673"/>
      <c r="CS29" s="1673"/>
      <c r="CT29" s="1673"/>
      <c r="CU29" s="1673"/>
      <c r="CV29" s="1673"/>
      <c r="CW29" s="1673"/>
      <c r="CX29" s="1673"/>
      <c r="CY29" s="1673"/>
      <c r="CZ29" s="1673"/>
      <c r="DA29" s="1673"/>
      <c r="DB29" s="1673"/>
      <c r="DC29" s="1674"/>
      <c r="DD29" s="1675"/>
      <c r="DE29" s="1676"/>
      <c r="DF29" s="1677"/>
      <c r="DG29" s="1683" t="n">
        <f aca="false">SUBTOTAL(9,CQ31:DF31)</f>
        <v>0</v>
      </c>
      <c r="DH29" s="1684"/>
      <c r="DI29" s="1844"/>
      <c r="DJ29" s="1673"/>
      <c r="DK29" s="1673"/>
      <c r="DL29" s="1673"/>
      <c r="DM29" s="1673"/>
      <c r="DN29" s="1673"/>
      <c r="DO29" s="1673"/>
      <c r="DP29" s="1673"/>
      <c r="DQ29" s="1673"/>
      <c r="DR29" s="1673"/>
      <c r="DS29" s="1673"/>
      <c r="DT29" s="1673"/>
      <c r="DU29" s="1674"/>
      <c r="DV29" s="1675"/>
      <c r="DW29" s="1676"/>
      <c r="DX29" s="1677"/>
      <c r="DY29" s="1683" t="n">
        <f aca="false">COUNTA(DI29:DX29)</f>
        <v>0</v>
      </c>
      <c r="DZ29" s="1684"/>
      <c r="EA29" s="1673"/>
      <c r="EB29" s="1673"/>
      <c r="EC29" s="1673"/>
      <c r="ED29" s="1673"/>
      <c r="EE29" s="1673"/>
      <c r="EF29" s="1673"/>
      <c r="EG29" s="1673"/>
      <c r="EH29" s="1673"/>
      <c r="EI29" s="1673"/>
      <c r="EJ29" s="1673"/>
      <c r="EK29" s="1673"/>
      <c r="EL29" s="1673"/>
      <c r="EM29" s="1673"/>
      <c r="EN29" s="1673"/>
      <c r="EO29" s="1673"/>
      <c r="EP29" s="1673"/>
      <c r="EQ29" s="1673"/>
      <c r="ER29" s="1673"/>
      <c r="ES29" s="1673"/>
      <c r="ET29" s="1673"/>
      <c r="EU29" s="1673"/>
      <c r="EV29" s="1673"/>
      <c r="EW29" s="1673"/>
      <c r="EX29" s="1673"/>
      <c r="EY29" s="1674"/>
      <c r="EZ29" s="1675"/>
      <c r="FA29" s="1676"/>
      <c r="FB29" s="1677"/>
      <c r="FC29" s="1683" t="n">
        <f aca="false">COUNTA(EA29:FB29)</f>
        <v>0</v>
      </c>
      <c r="FD29" s="1684"/>
      <c r="FE29" s="1673"/>
      <c r="FF29" s="1673"/>
      <c r="FG29" s="1673"/>
      <c r="FH29" s="1673"/>
      <c r="FI29" s="1673"/>
      <c r="FJ29" s="1673"/>
      <c r="FK29" s="1673"/>
      <c r="FL29" s="1673"/>
      <c r="FM29" s="1673"/>
      <c r="FN29" s="1674"/>
      <c r="FO29" s="1675"/>
      <c r="FP29" s="1676"/>
      <c r="FQ29" s="1677"/>
      <c r="FR29" s="1683" t="n">
        <f aca="false">COUNTA(FE29:FQ29)</f>
        <v>0</v>
      </c>
      <c r="FS29" s="1684"/>
      <c r="FT29" s="1844"/>
      <c r="FU29" s="1686"/>
      <c r="FV29" s="1686"/>
      <c r="FW29" s="1686"/>
      <c r="FX29" s="1686"/>
      <c r="FY29" s="1686"/>
      <c r="FZ29" s="1686"/>
      <c r="GA29" s="1686"/>
      <c r="GB29" s="1686"/>
      <c r="GC29" s="1686"/>
      <c r="GD29" s="1686"/>
      <c r="GE29" s="1686"/>
      <c r="GF29" s="1686"/>
      <c r="GG29" s="1686"/>
      <c r="GH29" s="1686"/>
      <c r="GI29" s="1686"/>
      <c r="GJ29" s="1686"/>
      <c r="GK29" s="1686"/>
      <c r="GL29" s="1686"/>
      <c r="GM29" s="1686"/>
      <c r="GN29" s="1686"/>
      <c r="GO29" s="1686"/>
      <c r="GP29" s="1686"/>
      <c r="GQ29" s="1686"/>
      <c r="GR29" s="1686"/>
      <c r="GS29" s="1687"/>
      <c r="GT29" s="1688"/>
      <c r="GU29" s="1689"/>
      <c r="GV29" s="1677"/>
      <c r="GW29" s="1690" t="n">
        <f aca="false">SUBTOTAL(9,FT31:GV31)</f>
        <v>0</v>
      </c>
      <c r="GX29" s="1679" t="n">
        <f aca="false">SUBTOTAL(9,FT31:GV31)</f>
        <v>0</v>
      </c>
      <c r="GY29" s="1691"/>
      <c r="GZ29" s="1845"/>
      <c r="HA29" s="1846"/>
      <c r="HB29" s="1694"/>
      <c r="HC29" s="1695"/>
      <c r="HD29" s="1696"/>
      <c r="HE29" s="1697"/>
      <c r="HF29" s="1698"/>
      <c r="HG29" s="1699"/>
      <c r="HH29" s="1700"/>
      <c r="HI29" s="1847"/>
      <c r="HJ29" s="1686"/>
      <c r="HK29" s="1686"/>
      <c r="HL29" s="1686"/>
      <c r="HM29" s="1686"/>
      <c r="HN29" s="1686"/>
      <c r="HO29" s="1686"/>
      <c r="HP29" s="1686"/>
      <c r="HQ29" s="1686"/>
      <c r="HR29" s="1686"/>
      <c r="HS29" s="1686"/>
      <c r="HT29" s="1686"/>
      <c r="HU29" s="1686"/>
      <c r="HV29" s="1686"/>
      <c r="HW29" s="1686"/>
      <c r="HX29" s="1686"/>
      <c r="HY29" s="1686"/>
      <c r="HZ29" s="1687"/>
      <c r="IA29" s="1688"/>
      <c r="IB29" s="1689"/>
      <c r="IC29" s="1677"/>
      <c r="ID29" s="1678" t="n">
        <f aca="false">SUBTOTAL(9,HG31:IC31)</f>
        <v>0</v>
      </c>
      <c r="IE29" s="1702"/>
      <c r="IF29" s="1703"/>
      <c r="IG29" s="1703"/>
      <c r="IH29" s="1704"/>
      <c r="II29" s="1705"/>
      <c r="IJ29" s="1706"/>
      <c r="IK29" s="1707" t="n">
        <f aca="false">SUBTOTAL(9,IF31:IJ31)</f>
        <v>0</v>
      </c>
      <c r="IL29" s="1708"/>
      <c r="IM29" s="1709"/>
      <c r="IN29" s="1710"/>
      <c r="IO29" s="1711"/>
      <c r="IP29" s="1711"/>
      <c r="IQ29" s="1711"/>
      <c r="IR29" s="1711"/>
      <c r="IS29" s="1711"/>
      <c r="IT29" s="1711"/>
      <c r="IU29" s="1711"/>
      <c r="IV29" s="1712"/>
      <c r="IW29" s="1713"/>
      <c r="IX29" s="1714"/>
      <c r="IY29" s="1715"/>
      <c r="IZ29" s="1678" t="n">
        <f aca="false">SUBTOTAL(3,IM29:IY29)</f>
        <v>0</v>
      </c>
      <c r="JA29" s="1716"/>
      <c r="JB29" s="1717"/>
      <c r="JC29" s="1718"/>
      <c r="JD29" s="1719"/>
      <c r="JE29" s="1720"/>
      <c r="JF29" s="1721"/>
      <c r="JG29" s="1827"/>
      <c r="JH29" s="1722"/>
      <c r="JI29" s="1722"/>
      <c r="JJ29" s="1723"/>
      <c r="JK29" s="1724"/>
      <c r="JL29" s="1725"/>
      <c r="JM29" s="1664"/>
      <c r="JN29" s="1665"/>
      <c r="JO29" s="1666"/>
      <c r="JP29" s="1726"/>
      <c r="JQ29" s="1727"/>
      <c r="JR29" s="1728"/>
    </row>
    <row r="30" customFormat="false" ht="11.25" hidden="false" customHeight="true" outlineLevel="0" collapsed="false">
      <c r="A30" s="1611"/>
      <c r="B30" s="1729" t="s">
        <v>661</v>
      </c>
      <c r="C30" s="1731"/>
      <c r="D30" s="1731"/>
      <c r="E30" s="1731"/>
      <c r="F30" s="1731"/>
      <c r="G30" s="1732"/>
      <c r="H30" s="1732"/>
      <c r="I30" s="1732"/>
      <c r="J30" s="1732"/>
      <c r="K30" s="1732"/>
      <c r="L30" s="1732"/>
      <c r="M30" s="1732"/>
      <c r="N30" s="1732"/>
      <c r="O30" s="1732"/>
      <c r="P30" s="1732"/>
      <c r="Q30" s="1732"/>
      <c r="R30" s="1732"/>
      <c r="S30" s="1732"/>
      <c r="T30" s="1732"/>
      <c r="U30" s="1732"/>
      <c r="V30" s="1732"/>
      <c r="W30" s="1733"/>
      <c r="X30" s="1734"/>
      <c r="Y30" s="1735"/>
      <c r="Z30" s="1736"/>
      <c r="AA30" s="1737" t="n">
        <f aca="false">SUBTOTAL(9,C30:Z30)</f>
        <v>0</v>
      </c>
      <c r="AB30" s="1738" t="n">
        <f aca="false">AA30+AB26</f>
        <v>0</v>
      </c>
      <c r="AC30" s="1739"/>
      <c r="AD30" s="1739"/>
      <c r="AE30" s="1732"/>
      <c r="AF30" s="1732"/>
      <c r="AG30" s="1732"/>
      <c r="AH30" s="1732"/>
      <c r="AI30" s="1732"/>
      <c r="AJ30" s="1732"/>
      <c r="AK30" s="1732"/>
      <c r="AL30" s="1732"/>
      <c r="AM30" s="1732"/>
      <c r="AN30" s="1732"/>
      <c r="AO30" s="1733"/>
      <c r="AP30" s="1734"/>
      <c r="AQ30" s="1735"/>
      <c r="AR30" s="1736"/>
      <c r="AS30" s="1737" t="n">
        <f aca="false">SUBTOTAL(9,AC30:AR30)</f>
        <v>0</v>
      </c>
      <c r="AT30" s="1738" t="n">
        <f aca="false">AS30+AT26</f>
        <v>0</v>
      </c>
      <c r="AU30" s="1739"/>
      <c r="AV30" s="1739"/>
      <c r="AW30" s="1731"/>
      <c r="AX30" s="1732"/>
      <c r="AY30" s="1732"/>
      <c r="AZ30" s="1732"/>
      <c r="BA30" s="1732"/>
      <c r="BB30" s="1732"/>
      <c r="BC30" s="1732"/>
      <c r="BD30" s="1732"/>
      <c r="BE30" s="1732"/>
      <c r="BF30" s="1732"/>
      <c r="BG30" s="1732"/>
      <c r="BH30" s="1732"/>
      <c r="BI30" s="1732"/>
      <c r="BJ30" s="1732"/>
      <c r="BK30" s="1732"/>
      <c r="BL30" s="1732"/>
      <c r="BM30" s="1732"/>
      <c r="BN30" s="1732"/>
      <c r="BO30" s="1732"/>
      <c r="BP30" s="1732"/>
      <c r="BQ30" s="1733"/>
      <c r="BR30" s="1734"/>
      <c r="BS30" s="1735"/>
      <c r="BT30" s="1736"/>
      <c r="BU30" s="1737" t="n">
        <f aca="false">SUBTOTAL(9,AU30:BT30)</f>
        <v>0</v>
      </c>
      <c r="BV30" s="1738" t="n">
        <f aca="false">BU30+BV26</f>
        <v>0</v>
      </c>
      <c r="BW30" s="1732"/>
      <c r="BX30" s="1732"/>
      <c r="BY30" s="1732"/>
      <c r="BZ30" s="1732"/>
      <c r="CA30" s="1732"/>
      <c r="CB30" s="1732"/>
      <c r="CC30" s="1732"/>
      <c r="CD30" s="1732"/>
      <c r="CE30" s="1732"/>
      <c r="CF30" s="1732"/>
      <c r="CG30" s="1732"/>
      <c r="CH30" s="1732"/>
      <c r="CI30" s="1733"/>
      <c r="CJ30" s="1734"/>
      <c r="CK30" s="1735"/>
      <c r="CL30" s="1736"/>
      <c r="CM30" s="1737" t="n">
        <f aca="false">SUBTOTAL(9,BW30:CL30)</f>
        <v>0</v>
      </c>
      <c r="CN30" s="1738" t="n">
        <f aca="false">CM30+CN26</f>
        <v>0</v>
      </c>
      <c r="CO30" s="1738" t="n">
        <f aca="false">AA30+AS30+BU30+CM30</f>
        <v>0</v>
      </c>
      <c r="CP30" s="1738" t="n">
        <f aca="false">CO30+CP26</f>
        <v>0</v>
      </c>
      <c r="CQ30" s="1732"/>
      <c r="CR30" s="1732"/>
      <c r="CS30" s="1732"/>
      <c r="CT30" s="1732"/>
      <c r="CU30" s="1732"/>
      <c r="CV30" s="1732"/>
      <c r="CW30" s="1732"/>
      <c r="CX30" s="1732"/>
      <c r="CY30" s="1732"/>
      <c r="CZ30" s="1732"/>
      <c r="DA30" s="1732"/>
      <c r="DB30" s="1732"/>
      <c r="DC30" s="1733"/>
      <c r="DD30" s="1734"/>
      <c r="DE30" s="1735"/>
      <c r="DF30" s="1736"/>
      <c r="DG30" s="1741" t="n">
        <f aca="false">SUBTOTAL(9,CQ30:DF30)</f>
        <v>0</v>
      </c>
      <c r="DH30" s="1742" t="n">
        <f aca="false">DG30:DG30+IF($B26:$B26=2,0,DH26:DH26)</f>
        <v>0</v>
      </c>
      <c r="DI30" s="1851"/>
      <c r="DJ30" s="1732"/>
      <c r="DK30" s="1732"/>
      <c r="DL30" s="1732"/>
      <c r="DM30" s="1732"/>
      <c r="DN30" s="1732"/>
      <c r="DO30" s="1732"/>
      <c r="DP30" s="1732"/>
      <c r="DQ30" s="1732"/>
      <c r="DR30" s="1732"/>
      <c r="DS30" s="1732"/>
      <c r="DT30" s="1732"/>
      <c r="DU30" s="1733"/>
      <c r="DV30" s="1734"/>
      <c r="DW30" s="1735"/>
      <c r="DX30" s="1736"/>
      <c r="DY30" s="1741" t="n">
        <f aca="false">SUBTOTAL(9,DI30:DX30)</f>
        <v>0</v>
      </c>
      <c r="DZ30" s="1742" t="n">
        <f aca="false">DY30:DY30+IF($B26:$B26=2,0,DZ26:DZ26)</f>
        <v>0</v>
      </c>
      <c r="EA30" s="1732"/>
      <c r="EB30" s="1732"/>
      <c r="EC30" s="1732"/>
      <c r="ED30" s="1732"/>
      <c r="EE30" s="1732"/>
      <c r="EF30" s="1732"/>
      <c r="EG30" s="1732"/>
      <c r="EH30" s="1732"/>
      <c r="EI30" s="1732"/>
      <c r="EJ30" s="1732"/>
      <c r="EK30" s="1732"/>
      <c r="EL30" s="1732"/>
      <c r="EM30" s="1732"/>
      <c r="EN30" s="1732"/>
      <c r="EO30" s="1732"/>
      <c r="EP30" s="1732"/>
      <c r="EQ30" s="1732"/>
      <c r="ER30" s="1732"/>
      <c r="ES30" s="1732"/>
      <c r="ET30" s="1732"/>
      <c r="EU30" s="1732"/>
      <c r="EV30" s="1732"/>
      <c r="EW30" s="1732"/>
      <c r="EX30" s="1732"/>
      <c r="EY30" s="1733"/>
      <c r="EZ30" s="1734"/>
      <c r="FA30" s="1735"/>
      <c r="FB30" s="1736"/>
      <c r="FC30" s="1741" t="n">
        <f aca="false">SUBTOTAL(9,EA30:FB30)</f>
        <v>0</v>
      </c>
      <c r="FD30" s="1742" t="n">
        <f aca="false">FC30:FC30+IF($B26:$B26=2,0,FD26:FD26)</f>
        <v>0</v>
      </c>
      <c r="FE30" s="1732"/>
      <c r="FF30" s="1732"/>
      <c r="FG30" s="1732"/>
      <c r="FH30" s="1732"/>
      <c r="FI30" s="1732"/>
      <c r="FJ30" s="1732"/>
      <c r="FK30" s="1732"/>
      <c r="FL30" s="1732"/>
      <c r="FM30" s="1732"/>
      <c r="FN30" s="1733"/>
      <c r="FO30" s="1734"/>
      <c r="FP30" s="1735"/>
      <c r="FQ30" s="1736"/>
      <c r="FR30" s="1741" t="n">
        <f aca="false">SUBTOTAL(9,FE30:FQ30)</f>
        <v>0</v>
      </c>
      <c r="FS30" s="1742" t="n">
        <f aca="false">FR30:FR30+IF($B26:$B26=2,0,FS26:FS26)</f>
        <v>0</v>
      </c>
      <c r="FT30" s="1851"/>
      <c r="FU30" s="1744"/>
      <c r="FV30" s="1744"/>
      <c r="FW30" s="1744"/>
      <c r="FX30" s="1744"/>
      <c r="FY30" s="1744"/>
      <c r="FZ30" s="1744"/>
      <c r="GA30" s="1744"/>
      <c r="GB30" s="1744"/>
      <c r="GC30" s="1744"/>
      <c r="GD30" s="1744"/>
      <c r="GE30" s="1744"/>
      <c r="GF30" s="1744"/>
      <c r="GG30" s="1744"/>
      <c r="GH30" s="1744"/>
      <c r="GI30" s="1744"/>
      <c r="GJ30" s="1744"/>
      <c r="GK30" s="1744"/>
      <c r="GL30" s="1744"/>
      <c r="GM30" s="1744"/>
      <c r="GN30" s="1744"/>
      <c r="GO30" s="1744"/>
      <c r="GP30" s="1744"/>
      <c r="GQ30" s="1744"/>
      <c r="GR30" s="1744"/>
      <c r="GS30" s="1745"/>
      <c r="GT30" s="1746"/>
      <c r="GU30" s="1747"/>
      <c r="GV30" s="1736"/>
      <c r="GW30" s="1748" t="n">
        <f aca="false">SUBTOTAL(9,FT30:GV30)</f>
        <v>0</v>
      </c>
      <c r="GX30" s="1738" t="n">
        <f aca="false">SUBTOTAL(9,FT30:GV30)</f>
        <v>0</v>
      </c>
      <c r="GY30" s="1737" t="n">
        <f aca="false">GX30:GX30+IF($B26:$B26=2,0,GY26:GY26)</f>
        <v>0</v>
      </c>
      <c r="GZ30" s="1749"/>
      <c r="HA30" s="1750"/>
      <c r="HB30" s="1751" t="e">
        <f aca="false">'03.24 НГДП по датам'!BA30</f>
        <v>#VALUE!</v>
      </c>
      <c r="HC30" s="1752" t="e">
        <f aca="false">SUBTOTAL(9,GZ30:HB30)</f>
        <v>#VALUE!</v>
      </c>
      <c r="HD30" s="1753" t="n">
        <f aca="false">$HD$3+HD26</f>
        <v>190.15</v>
      </c>
      <c r="HE30" s="1754" t="n">
        <f aca="false">$HE$3+HE26</f>
        <v>59.85</v>
      </c>
      <c r="HF30" s="1831" t="n">
        <f aca="false">SUM(HD30:HE30)</f>
        <v>250</v>
      </c>
      <c r="HG30" s="1756"/>
      <c r="HH30" s="1757"/>
      <c r="HI30" s="1832"/>
      <c r="HJ30" s="1744"/>
      <c r="HK30" s="1744"/>
      <c r="HL30" s="1744"/>
      <c r="HM30" s="1744"/>
      <c r="HN30" s="1744"/>
      <c r="HO30" s="1744"/>
      <c r="HP30" s="1744"/>
      <c r="HQ30" s="1744"/>
      <c r="HR30" s="1744"/>
      <c r="HS30" s="1744"/>
      <c r="HT30" s="1744"/>
      <c r="HU30" s="1744"/>
      <c r="HV30" s="1744"/>
      <c r="HW30" s="1744"/>
      <c r="HX30" s="1744"/>
      <c r="HY30" s="1744"/>
      <c r="HZ30" s="1745"/>
      <c r="IA30" s="1746"/>
      <c r="IB30" s="1747"/>
      <c r="IC30" s="1736"/>
      <c r="ID30" s="1737" t="n">
        <f aca="false">SUBTOTAL(9,HG30:IC30)</f>
        <v>0</v>
      </c>
      <c r="IE30" s="1748" t="n">
        <f aca="false">ID30:ID30+IF($B26:$B26=2,0,IE26:IE26)</f>
        <v>32</v>
      </c>
      <c r="IF30" s="1759"/>
      <c r="IG30" s="1759"/>
      <c r="IH30" s="1760"/>
      <c r="II30" s="1761"/>
      <c r="IJ30" s="1762"/>
      <c r="IK30" s="1763" t="n">
        <f aca="false">SUBTOTAL(9,IF30:IJ30)</f>
        <v>0</v>
      </c>
      <c r="IL30" s="1764" t="n">
        <f aca="false">IK30:IK30+IF($B26:$B26=2,0,IL26:IL26)</f>
        <v>0</v>
      </c>
      <c r="IM30" s="1765"/>
      <c r="IN30" s="1765"/>
      <c r="IO30" s="1732"/>
      <c r="IP30" s="1732"/>
      <c r="IQ30" s="1732"/>
      <c r="IR30" s="1732"/>
      <c r="IS30" s="1732"/>
      <c r="IT30" s="1732"/>
      <c r="IU30" s="1732"/>
      <c r="IV30" s="1733"/>
      <c r="IW30" s="1734"/>
      <c r="IX30" s="1735"/>
      <c r="IY30" s="1736"/>
      <c r="IZ30" s="1737" t="n">
        <f aca="false">SUBTOTAL(9,IM30:IY30)</f>
        <v>0</v>
      </c>
      <c r="JA30" s="1738" t="n">
        <f aca="false">IZ30:IZ30+IF($B26:$B26=2,0,JA26:JA26)</f>
        <v>0</v>
      </c>
      <c r="JB30" s="1766"/>
      <c r="JC30" s="1767" t="e">
        <f aca="false">'03.24 НГДП по датам'!BT30</f>
        <v>#VALUE!</v>
      </c>
      <c r="JD30" s="1834" t="n">
        <f aca="false">$JD$14</f>
        <v>0</v>
      </c>
      <c r="JE30" s="1769" t="e">
        <f aca="false">SUBTOTAL(9,JB30:JD30)</f>
        <v>#VALUE!</v>
      </c>
      <c r="JF30" s="1770" t="n">
        <f aca="false">SUMIF($C$5:JE$5,"Накопленный эффект, т/сут",$C30:JE30)+SUMIF($C$5:JE$5,"Нараст.  по потенциалу",$C30:JE30)-SUMIF($C$5:JE$5,"Нараст. по остановкам",$C30:JE30)-SUMIF($C$5:JE$5,"ИТОГО перевод в ППД",$C30:JE30)-SUMIF($C$5:JE$5,"ИТОГО  нерент, по распоряж.",$C30:JE30)-SUMIF($C$5:JE$5,"ИТОГО ост. дебит от ЗБС, Углуб., ПВЛГ/ПНЛГ",$C30:JE30)</f>
        <v>-32</v>
      </c>
      <c r="JG30" s="1764"/>
      <c r="JH30" s="1771"/>
      <c r="JI30" s="1771"/>
      <c r="JJ30" s="1772"/>
      <c r="JK30" s="1773"/>
      <c r="JL30" s="1763" t="n">
        <f aca="false">SUBTOTAL(9,JG30:JJ30)</f>
        <v>0</v>
      </c>
      <c r="JM30" s="1664"/>
      <c r="JN30" s="1665"/>
      <c r="JO30" s="1666"/>
      <c r="JP30" s="1774" t="n">
        <f aca="false">JP$4:JP$4+SUMIF($C$5:JL$5,"Нараст. по остановкам",$C30:JL30)-SUMIF($C$5:JL$5,"Нараст.  по потенциалу",$C30:JL30)</f>
        <v>684.705</v>
      </c>
      <c r="JQ30" s="1775" t="n">
        <f aca="false">'ННГ без НГДП по датам'!JP30</f>
        <v>652.812</v>
      </c>
      <c r="JR30" s="1776" t="n">
        <f aca="false">'03.24 НГДП по датам'!CB30</f>
        <v>31.893</v>
      </c>
    </row>
    <row r="31" customFormat="false" ht="1.5" hidden="false" customHeight="true" outlineLevel="0" collapsed="false">
      <c r="A31" s="1777"/>
      <c r="B31" s="1777"/>
      <c r="C31" s="1778"/>
      <c r="D31" s="1778"/>
      <c r="E31" s="1778"/>
      <c r="F31" s="1778"/>
      <c r="G31" s="1779"/>
      <c r="H31" s="1779"/>
      <c r="I31" s="1779"/>
      <c r="J31" s="1779"/>
      <c r="K31" s="1779"/>
      <c r="L31" s="1779"/>
      <c r="M31" s="1779"/>
      <c r="N31" s="1779"/>
      <c r="O31" s="1779"/>
      <c r="P31" s="1779"/>
      <c r="Q31" s="1779"/>
      <c r="R31" s="1779"/>
      <c r="S31" s="1779"/>
      <c r="T31" s="1779"/>
      <c r="U31" s="1779"/>
      <c r="V31" s="1779"/>
      <c r="W31" s="1779"/>
      <c r="X31" s="1780"/>
      <c r="Y31" s="1781"/>
      <c r="Z31" s="1782"/>
      <c r="AA31" s="1783"/>
      <c r="AB31" s="1783"/>
      <c r="AC31" s="1784"/>
      <c r="AD31" s="1784"/>
      <c r="AE31" s="1779"/>
      <c r="AF31" s="1779"/>
      <c r="AG31" s="1779"/>
      <c r="AH31" s="1779"/>
      <c r="AI31" s="1779"/>
      <c r="AJ31" s="1779"/>
      <c r="AK31" s="1779"/>
      <c r="AL31" s="1779"/>
      <c r="AM31" s="1779"/>
      <c r="AN31" s="1779"/>
      <c r="AO31" s="1779"/>
      <c r="AP31" s="1780"/>
      <c r="AQ31" s="1781"/>
      <c r="AR31" s="1782"/>
      <c r="AS31" s="1783"/>
      <c r="AT31" s="1783"/>
      <c r="AU31" s="1778"/>
      <c r="AV31" s="1778"/>
      <c r="AW31" s="1785"/>
      <c r="AX31" s="1779"/>
      <c r="AY31" s="1779"/>
      <c r="AZ31" s="1779"/>
      <c r="BA31" s="1779"/>
      <c r="BB31" s="1779"/>
      <c r="BC31" s="1779"/>
      <c r="BD31" s="1779"/>
      <c r="BE31" s="1779"/>
      <c r="BF31" s="1779"/>
      <c r="BG31" s="1779"/>
      <c r="BH31" s="1779"/>
      <c r="BI31" s="1779"/>
      <c r="BJ31" s="1779"/>
      <c r="BK31" s="1779"/>
      <c r="BL31" s="1779"/>
      <c r="BM31" s="1779"/>
      <c r="BN31" s="1779"/>
      <c r="BO31" s="1779"/>
      <c r="BP31" s="1779"/>
      <c r="BQ31" s="1779"/>
      <c r="BR31" s="1780"/>
      <c r="BS31" s="1781"/>
      <c r="BT31" s="1782"/>
      <c r="BU31" s="1783"/>
      <c r="BV31" s="1783"/>
      <c r="BW31" s="1784"/>
      <c r="BX31" s="1779"/>
      <c r="BY31" s="1779"/>
      <c r="BZ31" s="1779"/>
      <c r="CA31" s="1779"/>
      <c r="CB31" s="1779"/>
      <c r="CC31" s="1779"/>
      <c r="CD31" s="1779"/>
      <c r="CE31" s="1779"/>
      <c r="CF31" s="1779"/>
      <c r="CG31" s="1779"/>
      <c r="CH31" s="1779"/>
      <c r="CI31" s="1779"/>
      <c r="CJ31" s="1780"/>
      <c r="CK31" s="1781"/>
      <c r="CL31" s="1782"/>
      <c r="CM31" s="1783"/>
      <c r="CN31" s="1783"/>
      <c r="CO31" s="1783"/>
      <c r="CP31" s="1783"/>
      <c r="CQ31" s="1779"/>
      <c r="CR31" s="1779"/>
      <c r="CS31" s="1779"/>
      <c r="CT31" s="1779"/>
      <c r="CU31" s="1779"/>
      <c r="CV31" s="1779"/>
      <c r="CW31" s="1779"/>
      <c r="CX31" s="1779"/>
      <c r="CY31" s="1779"/>
      <c r="CZ31" s="1779"/>
      <c r="DA31" s="1779"/>
      <c r="DB31" s="1779"/>
      <c r="DC31" s="1779"/>
      <c r="DD31" s="1780"/>
      <c r="DE31" s="1781"/>
      <c r="DF31" s="1782"/>
      <c r="DG31" s="1783"/>
      <c r="DH31" s="1783"/>
      <c r="DI31" s="1852" t="n">
        <v>1</v>
      </c>
      <c r="DJ31" s="1779"/>
      <c r="DK31" s="1779"/>
      <c r="DL31" s="1779"/>
      <c r="DM31" s="1779"/>
      <c r="DN31" s="1779"/>
      <c r="DO31" s="1779"/>
      <c r="DP31" s="1779"/>
      <c r="DQ31" s="1779"/>
      <c r="DR31" s="1779"/>
      <c r="DS31" s="1779"/>
      <c r="DT31" s="1779"/>
      <c r="DU31" s="1779"/>
      <c r="DV31" s="1780"/>
      <c r="DW31" s="1781"/>
      <c r="DX31" s="1782"/>
      <c r="DY31" s="1783"/>
      <c r="DZ31" s="1783"/>
      <c r="EA31" s="1779"/>
      <c r="EB31" s="1779"/>
      <c r="EC31" s="1779"/>
      <c r="ED31" s="1779"/>
      <c r="EE31" s="1779"/>
      <c r="EF31" s="1779"/>
      <c r="EG31" s="1779"/>
      <c r="EH31" s="1779"/>
      <c r="EI31" s="1779"/>
      <c r="EJ31" s="1779"/>
      <c r="EK31" s="1779"/>
      <c r="EL31" s="1779"/>
      <c r="EM31" s="1779"/>
      <c r="EN31" s="1779"/>
      <c r="EO31" s="1779"/>
      <c r="EP31" s="1779"/>
      <c r="EQ31" s="1779"/>
      <c r="ER31" s="1779"/>
      <c r="ES31" s="1779"/>
      <c r="ET31" s="1779"/>
      <c r="EU31" s="1779"/>
      <c r="EV31" s="1779"/>
      <c r="EW31" s="1779"/>
      <c r="EX31" s="1779"/>
      <c r="EY31" s="1779"/>
      <c r="EZ31" s="1780"/>
      <c r="FA31" s="1781"/>
      <c r="FB31" s="1782"/>
      <c r="FC31" s="1783"/>
      <c r="FD31" s="1783"/>
      <c r="FE31" s="1779"/>
      <c r="FF31" s="1779"/>
      <c r="FG31" s="1779"/>
      <c r="FH31" s="1779"/>
      <c r="FI31" s="1779"/>
      <c r="FJ31" s="1779"/>
      <c r="FK31" s="1779"/>
      <c r="FL31" s="1779"/>
      <c r="FM31" s="1779"/>
      <c r="FN31" s="1779"/>
      <c r="FO31" s="1780"/>
      <c r="FP31" s="1781"/>
      <c r="FQ31" s="1782"/>
      <c r="FR31" s="1783"/>
      <c r="FS31" s="1783"/>
      <c r="FT31" s="1779"/>
      <c r="FU31" s="1779"/>
      <c r="FV31" s="1779"/>
      <c r="FW31" s="1779"/>
      <c r="FX31" s="1779"/>
      <c r="FY31" s="1779"/>
      <c r="FZ31" s="1779"/>
      <c r="GA31" s="1779"/>
      <c r="GB31" s="1779"/>
      <c r="GC31" s="1779"/>
      <c r="GD31" s="1779"/>
      <c r="GE31" s="1779"/>
      <c r="GF31" s="1779"/>
      <c r="GG31" s="1779"/>
      <c r="GH31" s="1779"/>
      <c r="GI31" s="1779"/>
      <c r="GJ31" s="1779"/>
      <c r="GK31" s="1779"/>
      <c r="GL31" s="1779"/>
      <c r="GM31" s="1779"/>
      <c r="GN31" s="1779"/>
      <c r="GO31" s="1779"/>
      <c r="GP31" s="1779"/>
      <c r="GQ31" s="1779"/>
      <c r="GR31" s="1779"/>
      <c r="GS31" s="1779"/>
      <c r="GT31" s="1780"/>
      <c r="GU31" s="1781"/>
      <c r="GV31" s="1782"/>
      <c r="GW31" s="1783"/>
      <c r="GX31" s="1783"/>
      <c r="GY31" s="1783"/>
      <c r="GZ31" s="1787"/>
      <c r="HA31" s="1787"/>
      <c r="HB31" s="1788"/>
      <c r="HC31" s="1783"/>
      <c r="HD31" s="1783"/>
      <c r="HE31" s="1789"/>
      <c r="HF31" s="1790"/>
      <c r="HG31" s="1757"/>
      <c r="HH31" s="1757"/>
      <c r="HI31" s="1787"/>
      <c r="HJ31" s="1779"/>
      <c r="HK31" s="1779"/>
      <c r="HL31" s="1779"/>
      <c r="HM31" s="1779"/>
      <c r="HN31" s="1779"/>
      <c r="HO31" s="1779"/>
      <c r="HP31" s="1779"/>
      <c r="HQ31" s="1779"/>
      <c r="HR31" s="1779"/>
      <c r="HS31" s="1779"/>
      <c r="HT31" s="1779"/>
      <c r="HU31" s="1779"/>
      <c r="HV31" s="1779"/>
      <c r="HW31" s="1779"/>
      <c r="HX31" s="1779"/>
      <c r="HY31" s="1779"/>
      <c r="HZ31" s="1779"/>
      <c r="IA31" s="1780"/>
      <c r="IB31" s="1781"/>
      <c r="IC31" s="1782"/>
      <c r="ID31" s="1783"/>
      <c r="IE31" s="1783"/>
      <c r="IF31" s="1792"/>
      <c r="IG31" s="1792"/>
      <c r="IH31" s="1792"/>
      <c r="II31" s="1793"/>
      <c r="IJ31" s="1794"/>
      <c r="IK31" s="1792"/>
      <c r="IL31" s="1792"/>
      <c r="IM31" s="1795"/>
      <c r="IN31" s="1795"/>
      <c r="IO31" s="1779"/>
      <c r="IP31" s="1779"/>
      <c r="IQ31" s="1779"/>
      <c r="IR31" s="1779"/>
      <c r="IS31" s="1779"/>
      <c r="IT31" s="1779"/>
      <c r="IU31" s="1779"/>
      <c r="IV31" s="1779"/>
      <c r="IW31" s="1780"/>
      <c r="IX31" s="1781"/>
      <c r="IY31" s="1782"/>
      <c r="IZ31" s="1783"/>
      <c r="JA31" s="1783"/>
      <c r="JB31" s="1779"/>
      <c r="JC31" s="1788"/>
      <c r="JD31" s="1779"/>
      <c r="JE31" s="1783"/>
      <c r="JF31" s="1783"/>
      <c r="JG31" s="1792"/>
      <c r="JH31" s="1792"/>
      <c r="JI31" s="1792"/>
      <c r="JJ31" s="1792"/>
      <c r="JK31" s="1796"/>
      <c r="JL31" s="1792"/>
      <c r="JM31" s="1797"/>
      <c r="JN31" s="1797"/>
      <c r="JO31" s="1798"/>
      <c r="JP31" s="1797"/>
      <c r="JQ31" s="1797"/>
      <c r="JR31" s="1798"/>
    </row>
    <row r="32" customFormat="false" ht="11.25" hidden="false" customHeight="true" outlineLevel="0" collapsed="false">
      <c r="A32" s="1611" t="n">
        <f aca="false">A28+1</f>
        <v>45357</v>
      </c>
      <c r="B32" s="1612" t="s">
        <v>662</v>
      </c>
      <c r="C32" s="1614"/>
      <c r="D32" s="1614"/>
      <c r="E32" s="1614"/>
      <c r="F32" s="1614"/>
      <c r="G32" s="1615"/>
      <c r="H32" s="1615"/>
      <c r="I32" s="1615"/>
      <c r="J32" s="1615"/>
      <c r="K32" s="1615"/>
      <c r="L32" s="1615"/>
      <c r="M32" s="1615"/>
      <c r="N32" s="1615"/>
      <c r="O32" s="1615"/>
      <c r="P32" s="1615"/>
      <c r="Q32" s="1615"/>
      <c r="R32" s="1615"/>
      <c r="S32" s="1615"/>
      <c r="T32" s="1615"/>
      <c r="U32" s="1615"/>
      <c r="V32" s="1615"/>
      <c r="W32" s="1616"/>
      <c r="X32" s="1799"/>
      <c r="Y32" s="1800"/>
      <c r="Z32" s="1801"/>
      <c r="AA32" s="1620"/>
      <c r="AB32" s="1621"/>
      <c r="AC32" s="1622"/>
      <c r="AD32" s="1622"/>
      <c r="AE32" s="1615"/>
      <c r="AF32" s="1615"/>
      <c r="AG32" s="1615"/>
      <c r="AH32" s="1615"/>
      <c r="AI32" s="1615"/>
      <c r="AJ32" s="1615"/>
      <c r="AK32" s="1615"/>
      <c r="AL32" s="1615"/>
      <c r="AM32" s="1615"/>
      <c r="AN32" s="1615"/>
      <c r="AO32" s="1616"/>
      <c r="AP32" s="1799"/>
      <c r="AQ32" s="1800"/>
      <c r="AR32" s="1801"/>
      <c r="AS32" s="1620"/>
      <c r="AT32" s="1621"/>
      <c r="AU32" s="1622"/>
      <c r="AV32" s="1622"/>
      <c r="AW32" s="1614"/>
      <c r="AX32" s="1615"/>
      <c r="AY32" s="1615"/>
      <c r="AZ32" s="1615"/>
      <c r="BA32" s="1615"/>
      <c r="BB32" s="1615"/>
      <c r="BC32" s="1615"/>
      <c r="BD32" s="1615"/>
      <c r="BE32" s="1615"/>
      <c r="BF32" s="1615"/>
      <c r="BG32" s="1615"/>
      <c r="BH32" s="1615"/>
      <c r="BI32" s="1615"/>
      <c r="BJ32" s="1615"/>
      <c r="BK32" s="1615"/>
      <c r="BL32" s="1615"/>
      <c r="BM32" s="1615"/>
      <c r="BN32" s="1615"/>
      <c r="BO32" s="1615"/>
      <c r="BP32" s="1615"/>
      <c r="BQ32" s="1616"/>
      <c r="BR32" s="1799"/>
      <c r="BS32" s="1800"/>
      <c r="BT32" s="1801"/>
      <c r="BU32" s="1620"/>
      <c r="BV32" s="1621"/>
      <c r="BW32" s="1623"/>
      <c r="BX32" s="1615"/>
      <c r="BY32" s="1615"/>
      <c r="BZ32" s="1615"/>
      <c r="CA32" s="1615"/>
      <c r="CB32" s="1615"/>
      <c r="CC32" s="1615"/>
      <c r="CD32" s="1615"/>
      <c r="CE32" s="1615"/>
      <c r="CF32" s="1615"/>
      <c r="CG32" s="1615"/>
      <c r="CH32" s="1615"/>
      <c r="CI32" s="1616"/>
      <c r="CJ32" s="1799"/>
      <c r="CK32" s="1800"/>
      <c r="CL32" s="1801"/>
      <c r="CM32" s="1620"/>
      <c r="CN32" s="1621"/>
      <c r="CO32" s="1621"/>
      <c r="CP32" s="1621"/>
      <c r="CQ32" s="1615"/>
      <c r="CR32" s="1615"/>
      <c r="CS32" s="1615"/>
      <c r="CT32" s="1615"/>
      <c r="CU32" s="1615"/>
      <c r="CV32" s="1615"/>
      <c r="CW32" s="1615"/>
      <c r="CX32" s="1615"/>
      <c r="CY32" s="1615"/>
      <c r="CZ32" s="1615"/>
      <c r="DA32" s="1615"/>
      <c r="DB32" s="1615"/>
      <c r="DC32" s="1616"/>
      <c r="DD32" s="1799"/>
      <c r="DE32" s="1800"/>
      <c r="DF32" s="1801"/>
      <c r="DG32" s="1624"/>
      <c r="DH32" s="1625"/>
      <c r="DI32" s="1623"/>
      <c r="DJ32" s="1615"/>
      <c r="DK32" s="1615"/>
      <c r="DL32" s="1615"/>
      <c r="DM32" s="1615"/>
      <c r="DN32" s="1615"/>
      <c r="DO32" s="1615"/>
      <c r="DP32" s="1615"/>
      <c r="DQ32" s="1615"/>
      <c r="DR32" s="1615"/>
      <c r="DS32" s="1615"/>
      <c r="DT32" s="1615"/>
      <c r="DU32" s="1616"/>
      <c r="DV32" s="1799"/>
      <c r="DW32" s="1800"/>
      <c r="DX32" s="1801"/>
      <c r="DY32" s="1624"/>
      <c r="DZ32" s="1625"/>
      <c r="EA32" s="1615"/>
      <c r="EB32" s="1615"/>
      <c r="EC32" s="1615"/>
      <c r="ED32" s="1615"/>
      <c r="EE32" s="1615"/>
      <c r="EF32" s="1615"/>
      <c r="EG32" s="1615"/>
      <c r="EH32" s="1615"/>
      <c r="EI32" s="1615"/>
      <c r="EJ32" s="1615"/>
      <c r="EK32" s="1615"/>
      <c r="EL32" s="1615"/>
      <c r="EM32" s="1615"/>
      <c r="EN32" s="1615"/>
      <c r="EO32" s="1615"/>
      <c r="EP32" s="1615"/>
      <c r="EQ32" s="1615"/>
      <c r="ER32" s="1615"/>
      <c r="ES32" s="1615"/>
      <c r="ET32" s="1615"/>
      <c r="EU32" s="1615"/>
      <c r="EV32" s="1615"/>
      <c r="EW32" s="1615"/>
      <c r="EX32" s="1615"/>
      <c r="EY32" s="1616"/>
      <c r="EZ32" s="1799"/>
      <c r="FA32" s="1800"/>
      <c r="FB32" s="1801"/>
      <c r="FC32" s="1624"/>
      <c r="FD32" s="1625"/>
      <c r="FE32" s="1615"/>
      <c r="FF32" s="1615"/>
      <c r="FG32" s="1615"/>
      <c r="FH32" s="1615"/>
      <c r="FI32" s="1615"/>
      <c r="FJ32" s="1615"/>
      <c r="FK32" s="1615"/>
      <c r="FL32" s="1615"/>
      <c r="FM32" s="1615"/>
      <c r="FN32" s="1616"/>
      <c r="FO32" s="1799"/>
      <c r="FP32" s="1800"/>
      <c r="FQ32" s="1801"/>
      <c r="FR32" s="1624"/>
      <c r="FS32" s="1625"/>
      <c r="FT32" s="1627"/>
      <c r="FU32" s="1627"/>
      <c r="FV32" s="1627"/>
      <c r="FW32" s="1627"/>
      <c r="FX32" s="1627"/>
      <c r="FY32" s="1627"/>
      <c r="FZ32" s="1627"/>
      <c r="GA32" s="1627"/>
      <c r="GB32" s="1627"/>
      <c r="GC32" s="1627"/>
      <c r="GD32" s="1627"/>
      <c r="GE32" s="1627"/>
      <c r="GF32" s="1627"/>
      <c r="GG32" s="1627"/>
      <c r="GH32" s="1627"/>
      <c r="GI32" s="1627"/>
      <c r="GJ32" s="1627"/>
      <c r="GK32" s="1627"/>
      <c r="GL32" s="1627"/>
      <c r="GM32" s="1627"/>
      <c r="GN32" s="1627"/>
      <c r="GO32" s="1627"/>
      <c r="GP32" s="1627"/>
      <c r="GQ32" s="1627"/>
      <c r="GR32" s="1627"/>
      <c r="GS32" s="1628"/>
      <c r="GT32" s="1803"/>
      <c r="GU32" s="1804"/>
      <c r="GV32" s="1801"/>
      <c r="GW32" s="1631"/>
      <c r="GX32" s="1621"/>
      <c r="GY32" s="1620"/>
      <c r="GZ32" s="1838"/>
      <c r="HA32" s="1839"/>
      <c r="HB32" s="1840"/>
      <c r="HC32" s="1635"/>
      <c r="HD32" s="1636"/>
      <c r="HE32" s="1841"/>
      <c r="HF32" s="1638"/>
      <c r="HG32" s="1640"/>
      <c r="HH32" s="1639"/>
      <c r="HI32" s="1842"/>
      <c r="HJ32" s="1627"/>
      <c r="HK32" s="1627"/>
      <c r="HL32" s="1627"/>
      <c r="HM32" s="1627"/>
      <c r="HN32" s="1627"/>
      <c r="HO32" s="1627"/>
      <c r="HP32" s="1627"/>
      <c r="HQ32" s="1627"/>
      <c r="HR32" s="1627"/>
      <c r="HS32" s="1627"/>
      <c r="HT32" s="1627"/>
      <c r="HU32" s="1627"/>
      <c r="HV32" s="1627"/>
      <c r="HW32" s="1627"/>
      <c r="HX32" s="1627"/>
      <c r="HY32" s="1627"/>
      <c r="HZ32" s="1628"/>
      <c r="IA32" s="1803"/>
      <c r="IB32" s="1804"/>
      <c r="IC32" s="1801"/>
      <c r="ID32" s="1620"/>
      <c r="IE32" s="1631"/>
      <c r="IF32" s="1642"/>
      <c r="IG32" s="1642"/>
      <c r="IH32" s="1643"/>
      <c r="II32" s="1812"/>
      <c r="IJ32" s="1813"/>
      <c r="IK32" s="1646"/>
      <c r="IL32" s="1647"/>
      <c r="IM32" s="1648"/>
      <c r="IN32" s="1649"/>
      <c r="IO32" s="1627"/>
      <c r="IP32" s="1650"/>
      <c r="IQ32" s="1650"/>
      <c r="IR32" s="1650"/>
      <c r="IS32" s="1650"/>
      <c r="IT32" s="1650"/>
      <c r="IU32" s="1650"/>
      <c r="IV32" s="1651"/>
      <c r="IW32" s="1814"/>
      <c r="IX32" s="1815"/>
      <c r="IY32" s="1816"/>
      <c r="IZ32" s="1620"/>
      <c r="JA32" s="1621"/>
      <c r="JB32" s="1655"/>
      <c r="JC32" s="1807"/>
      <c r="JD32" s="1657"/>
      <c r="JE32" s="1658"/>
      <c r="JF32" s="1659"/>
      <c r="JG32" s="1817"/>
      <c r="JH32" s="1817"/>
      <c r="JI32" s="1817"/>
      <c r="JJ32" s="1855"/>
      <c r="JK32" s="1856"/>
      <c r="JL32" s="1663"/>
      <c r="JM32" s="1664" t="e">
        <f aca="false">JM$4:JM$4+SUMIF($C$5:JL$5,"Нараст. баланс",$C34:JL34)+SUMIF($C$7:JH$7,"Итого (с ВНР)",$C34:JH34)-SUMIF($C$5:JL$5,"Геол. снижение,  т/сут",$C34:JL34)-SUMIF(JJ$7:JL$7,"Итого",JJ34:JL34)-SUMIF($C$7:JL$7,"Итого (с ВСП)",$C34:JL34)</f>
        <v>#VALUE!</v>
      </c>
      <c r="JN32" s="1665" t="e">
        <f aca="false">'ННГ без НГДП по датам'!JM32:JM34</f>
        <v>#VALUE!</v>
      </c>
      <c r="JO32" s="1666" t="e">
        <f aca="false">'03.24 НГДП по датам'!CA32:CA34</f>
        <v>#VALUE!</v>
      </c>
      <c r="JP32" s="1667"/>
      <c r="JQ32" s="1668"/>
      <c r="JR32" s="1819"/>
    </row>
    <row r="33" customFormat="false" ht="11.25" hidden="false" customHeight="true" outlineLevel="0" collapsed="false">
      <c r="A33" s="1611"/>
      <c r="B33" s="1670" t="s">
        <v>663</v>
      </c>
      <c r="C33" s="1672"/>
      <c r="D33" s="1672"/>
      <c r="E33" s="1672"/>
      <c r="F33" s="1672"/>
      <c r="G33" s="1673"/>
      <c r="H33" s="1673"/>
      <c r="I33" s="1673"/>
      <c r="J33" s="1673"/>
      <c r="K33" s="1673"/>
      <c r="L33" s="1673"/>
      <c r="M33" s="1673"/>
      <c r="N33" s="1673"/>
      <c r="O33" s="1673"/>
      <c r="P33" s="1673"/>
      <c r="Q33" s="1673"/>
      <c r="R33" s="1673"/>
      <c r="S33" s="1673"/>
      <c r="T33" s="1673"/>
      <c r="U33" s="1673"/>
      <c r="V33" s="1673"/>
      <c r="W33" s="1674"/>
      <c r="X33" s="1675"/>
      <c r="Y33" s="1676"/>
      <c r="Z33" s="1677"/>
      <c r="AA33" s="1678" t="n">
        <f aca="false">COUNTA(C33:Z33)</f>
        <v>0</v>
      </c>
      <c r="AB33" s="1679"/>
      <c r="AC33" s="1680"/>
      <c r="AD33" s="1680"/>
      <c r="AE33" s="1673"/>
      <c r="AF33" s="1673"/>
      <c r="AG33" s="1673"/>
      <c r="AH33" s="1673"/>
      <c r="AI33" s="1673"/>
      <c r="AJ33" s="1673"/>
      <c r="AK33" s="1673"/>
      <c r="AL33" s="1673"/>
      <c r="AM33" s="1673"/>
      <c r="AN33" s="1673"/>
      <c r="AO33" s="1674"/>
      <c r="AP33" s="1675"/>
      <c r="AQ33" s="1676"/>
      <c r="AR33" s="1677"/>
      <c r="AS33" s="1678" t="n">
        <f aca="false">COUNTA(AC33:AR33)</f>
        <v>0</v>
      </c>
      <c r="AT33" s="1679"/>
      <c r="AU33" s="1680"/>
      <c r="AV33" s="1680"/>
      <c r="AW33" s="1672"/>
      <c r="AX33" s="1673"/>
      <c r="AY33" s="1673"/>
      <c r="AZ33" s="1673"/>
      <c r="BA33" s="1673"/>
      <c r="BB33" s="1673"/>
      <c r="BC33" s="1673"/>
      <c r="BD33" s="1673"/>
      <c r="BE33" s="1673"/>
      <c r="BF33" s="1673"/>
      <c r="BG33" s="1673"/>
      <c r="BH33" s="1673"/>
      <c r="BI33" s="1673"/>
      <c r="BJ33" s="1673"/>
      <c r="BK33" s="1673"/>
      <c r="BL33" s="1673"/>
      <c r="BM33" s="1673"/>
      <c r="BN33" s="1673"/>
      <c r="BO33" s="1673"/>
      <c r="BP33" s="1673"/>
      <c r="BQ33" s="1674"/>
      <c r="BR33" s="1675"/>
      <c r="BS33" s="1676"/>
      <c r="BT33" s="1677"/>
      <c r="BU33" s="1678" t="n">
        <f aca="false">COUNTA(AU33:BT33)</f>
        <v>0</v>
      </c>
      <c r="BV33" s="1679"/>
      <c r="BW33" s="1682"/>
      <c r="BX33" s="1673"/>
      <c r="BY33" s="1673"/>
      <c r="BZ33" s="1673"/>
      <c r="CA33" s="1673"/>
      <c r="CB33" s="1673"/>
      <c r="CC33" s="1673"/>
      <c r="CD33" s="1673"/>
      <c r="CE33" s="1673"/>
      <c r="CF33" s="1673"/>
      <c r="CG33" s="1673"/>
      <c r="CH33" s="1673"/>
      <c r="CI33" s="1674"/>
      <c r="CJ33" s="1675"/>
      <c r="CK33" s="1676"/>
      <c r="CL33" s="1677"/>
      <c r="CM33" s="1678" t="n">
        <f aca="false">COUNTA(BW33:CL33)</f>
        <v>0</v>
      </c>
      <c r="CN33" s="1679"/>
      <c r="CO33" s="1679" t="n">
        <f aca="false">AA33+AS33+BU33+CM33</f>
        <v>0</v>
      </c>
      <c r="CP33" s="1679"/>
      <c r="CQ33" s="1673"/>
      <c r="CR33" s="1673"/>
      <c r="CS33" s="1673"/>
      <c r="CT33" s="1673"/>
      <c r="CU33" s="1673"/>
      <c r="CV33" s="1673"/>
      <c r="CW33" s="1673"/>
      <c r="CX33" s="1673"/>
      <c r="CY33" s="1673"/>
      <c r="CZ33" s="1673"/>
      <c r="DA33" s="1673"/>
      <c r="DB33" s="1673"/>
      <c r="DC33" s="1674"/>
      <c r="DD33" s="1675"/>
      <c r="DE33" s="1676"/>
      <c r="DF33" s="1677"/>
      <c r="DG33" s="1683" t="n">
        <f aca="false">SUBTOTAL(9,CQ35:DF35)</f>
        <v>0</v>
      </c>
      <c r="DH33" s="1684"/>
      <c r="DI33" s="1682"/>
      <c r="DJ33" s="1673"/>
      <c r="DK33" s="1673"/>
      <c r="DL33" s="1673"/>
      <c r="DM33" s="1673"/>
      <c r="DN33" s="1673"/>
      <c r="DO33" s="1673"/>
      <c r="DP33" s="1673"/>
      <c r="DQ33" s="1673"/>
      <c r="DR33" s="1673"/>
      <c r="DS33" s="1673"/>
      <c r="DT33" s="1673"/>
      <c r="DU33" s="1674"/>
      <c r="DV33" s="1675"/>
      <c r="DW33" s="1676"/>
      <c r="DX33" s="1677"/>
      <c r="DY33" s="1683" t="n">
        <f aca="false">COUNTA(DI33:DX33)</f>
        <v>0</v>
      </c>
      <c r="DZ33" s="1684"/>
      <c r="EA33" s="1673"/>
      <c r="EB33" s="1673"/>
      <c r="EC33" s="1673"/>
      <c r="ED33" s="1673"/>
      <c r="EE33" s="1673"/>
      <c r="EF33" s="1673"/>
      <c r="EG33" s="1673"/>
      <c r="EH33" s="1673"/>
      <c r="EI33" s="1673"/>
      <c r="EJ33" s="1673"/>
      <c r="EK33" s="1673"/>
      <c r="EL33" s="1673"/>
      <c r="EM33" s="1673"/>
      <c r="EN33" s="1673"/>
      <c r="EO33" s="1673"/>
      <c r="EP33" s="1673"/>
      <c r="EQ33" s="1673"/>
      <c r="ER33" s="1673"/>
      <c r="ES33" s="1673"/>
      <c r="ET33" s="1673"/>
      <c r="EU33" s="1673"/>
      <c r="EV33" s="1673"/>
      <c r="EW33" s="1673"/>
      <c r="EX33" s="1673"/>
      <c r="EY33" s="1674"/>
      <c r="EZ33" s="1675"/>
      <c r="FA33" s="1676"/>
      <c r="FB33" s="1677"/>
      <c r="FC33" s="1683" t="n">
        <f aca="false">COUNTA(EA33:FB33)</f>
        <v>0</v>
      </c>
      <c r="FD33" s="1684"/>
      <c r="FE33" s="1673"/>
      <c r="FF33" s="1673"/>
      <c r="FG33" s="1673"/>
      <c r="FH33" s="1673"/>
      <c r="FI33" s="1673"/>
      <c r="FJ33" s="1673"/>
      <c r="FK33" s="1673"/>
      <c r="FL33" s="1673"/>
      <c r="FM33" s="1673"/>
      <c r="FN33" s="1674"/>
      <c r="FO33" s="1675"/>
      <c r="FP33" s="1676"/>
      <c r="FQ33" s="1677"/>
      <c r="FR33" s="1683" t="n">
        <f aca="false">COUNTA(FE33:FQ33)</f>
        <v>0</v>
      </c>
      <c r="FS33" s="1684"/>
      <c r="FT33" s="1686"/>
      <c r="FU33" s="1686"/>
      <c r="FV33" s="1686"/>
      <c r="FW33" s="1686"/>
      <c r="FX33" s="1686"/>
      <c r="FY33" s="1686"/>
      <c r="FZ33" s="1686"/>
      <c r="GA33" s="1686"/>
      <c r="GB33" s="1686"/>
      <c r="GC33" s="1686"/>
      <c r="GD33" s="1686"/>
      <c r="GE33" s="1686"/>
      <c r="GF33" s="1686"/>
      <c r="GG33" s="1686"/>
      <c r="GH33" s="1686"/>
      <c r="GI33" s="1686"/>
      <c r="GJ33" s="1686"/>
      <c r="GK33" s="1686"/>
      <c r="GL33" s="1686"/>
      <c r="GM33" s="1686"/>
      <c r="GN33" s="1686"/>
      <c r="GO33" s="1686"/>
      <c r="GP33" s="1686"/>
      <c r="GQ33" s="1686"/>
      <c r="GR33" s="1686"/>
      <c r="GS33" s="1687"/>
      <c r="GT33" s="1688"/>
      <c r="GU33" s="1689"/>
      <c r="GV33" s="1677"/>
      <c r="GW33" s="1690" t="n">
        <f aca="false">SUBTOTAL(9,FT35:GV35)</f>
        <v>0</v>
      </c>
      <c r="GX33" s="1679" t="n">
        <f aca="false">SUBTOTAL(9,FT35:GV35)</f>
        <v>0</v>
      </c>
      <c r="GY33" s="1691"/>
      <c r="GZ33" s="1845"/>
      <c r="HA33" s="1846"/>
      <c r="HB33" s="1694"/>
      <c r="HC33" s="1695"/>
      <c r="HD33" s="1696"/>
      <c r="HE33" s="1697"/>
      <c r="HF33" s="1698"/>
      <c r="HG33" s="1700"/>
      <c r="HH33" s="1699"/>
      <c r="HI33" s="1847"/>
      <c r="HJ33" s="1686"/>
      <c r="HK33" s="1686"/>
      <c r="HL33" s="1686"/>
      <c r="HM33" s="1686"/>
      <c r="HN33" s="1686"/>
      <c r="HO33" s="1686"/>
      <c r="HP33" s="1686"/>
      <c r="HQ33" s="1686"/>
      <c r="HR33" s="1686"/>
      <c r="HS33" s="1686"/>
      <c r="HT33" s="1686"/>
      <c r="HU33" s="1686"/>
      <c r="HV33" s="1686"/>
      <c r="HW33" s="1686"/>
      <c r="HX33" s="1686"/>
      <c r="HY33" s="1686"/>
      <c r="HZ33" s="1687"/>
      <c r="IA33" s="1688"/>
      <c r="IB33" s="1689"/>
      <c r="IC33" s="1677"/>
      <c r="ID33" s="1678" t="n">
        <f aca="false">SUBTOTAL(9,HG35:IC35)</f>
        <v>0</v>
      </c>
      <c r="IE33" s="1702"/>
      <c r="IF33" s="1703"/>
      <c r="IG33" s="1703"/>
      <c r="IH33" s="1704"/>
      <c r="II33" s="1705"/>
      <c r="IJ33" s="1706"/>
      <c r="IK33" s="1707" t="n">
        <f aca="false">SUBTOTAL(9,IF35:IJ35)</f>
        <v>0</v>
      </c>
      <c r="IL33" s="1708"/>
      <c r="IM33" s="1709"/>
      <c r="IN33" s="1710"/>
      <c r="IO33" s="1686"/>
      <c r="IP33" s="1711"/>
      <c r="IQ33" s="1711"/>
      <c r="IR33" s="1711"/>
      <c r="IS33" s="1711"/>
      <c r="IT33" s="1711"/>
      <c r="IU33" s="1711"/>
      <c r="IV33" s="1712"/>
      <c r="IW33" s="1713"/>
      <c r="IX33" s="1714"/>
      <c r="IY33" s="1715"/>
      <c r="IZ33" s="1678" t="n">
        <f aca="false">SUBTOTAL(3,IM33:IY33)</f>
        <v>0</v>
      </c>
      <c r="JA33" s="1716"/>
      <c r="JB33" s="1717"/>
      <c r="JC33" s="1718"/>
      <c r="JD33" s="1719"/>
      <c r="JE33" s="1720"/>
      <c r="JF33" s="1721"/>
      <c r="JG33" s="1827"/>
      <c r="JH33" s="1827"/>
      <c r="JI33" s="1827"/>
      <c r="JJ33" s="1858"/>
      <c r="JK33" s="1859"/>
      <c r="JL33" s="1725"/>
      <c r="JM33" s="1664"/>
      <c r="JN33" s="1665"/>
      <c r="JO33" s="1666"/>
      <c r="JP33" s="1726"/>
      <c r="JQ33" s="1727"/>
      <c r="JR33" s="1728"/>
    </row>
    <row r="34" customFormat="false" ht="11.25" hidden="false" customHeight="true" outlineLevel="0" collapsed="false">
      <c r="A34" s="1611"/>
      <c r="B34" s="1729" t="s">
        <v>661</v>
      </c>
      <c r="C34" s="1731"/>
      <c r="D34" s="1731"/>
      <c r="E34" s="1731"/>
      <c r="F34" s="1731"/>
      <c r="G34" s="1732"/>
      <c r="H34" s="1732"/>
      <c r="I34" s="1732"/>
      <c r="J34" s="1732"/>
      <c r="K34" s="1732"/>
      <c r="L34" s="1732"/>
      <c r="M34" s="1732"/>
      <c r="N34" s="1732"/>
      <c r="O34" s="1732"/>
      <c r="P34" s="1732"/>
      <c r="Q34" s="1732"/>
      <c r="R34" s="1732"/>
      <c r="S34" s="1732"/>
      <c r="T34" s="1732"/>
      <c r="U34" s="1732"/>
      <c r="V34" s="1732"/>
      <c r="W34" s="1733"/>
      <c r="X34" s="1734"/>
      <c r="Y34" s="1735"/>
      <c r="Z34" s="1736"/>
      <c r="AA34" s="1737" t="n">
        <f aca="false">SUBTOTAL(9,C34:Z34)</f>
        <v>0</v>
      </c>
      <c r="AB34" s="1738" t="n">
        <f aca="false">AA34+AB30</f>
        <v>0</v>
      </c>
      <c r="AC34" s="1739"/>
      <c r="AD34" s="1739"/>
      <c r="AE34" s="1732"/>
      <c r="AF34" s="1732"/>
      <c r="AG34" s="1732"/>
      <c r="AH34" s="1732"/>
      <c r="AI34" s="1732"/>
      <c r="AJ34" s="1732"/>
      <c r="AK34" s="1732"/>
      <c r="AL34" s="1732"/>
      <c r="AM34" s="1732"/>
      <c r="AN34" s="1732"/>
      <c r="AO34" s="1733"/>
      <c r="AP34" s="1734"/>
      <c r="AQ34" s="1735"/>
      <c r="AR34" s="1736"/>
      <c r="AS34" s="1737" t="n">
        <f aca="false">SUBTOTAL(9,AC34:AR34)</f>
        <v>0</v>
      </c>
      <c r="AT34" s="1738" t="n">
        <f aca="false">AS34+AT30</f>
        <v>0</v>
      </c>
      <c r="AU34" s="1739"/>
      <c r="AV34" s="1739"/>
      <c r="AW34" s="1731"/>
      <c r="AX34" s="1732"/>
      <c r="AY34" s="1732"/>
      <c r="AZ34" s="1732"/>
      <c r="BA34" s="1732"/>
      <c r="BB34" s="1732"/>
      <c r="BC34" s="1732"/>
      <c r="BD34" s="1732"/>
      <c r="BE34" s="1732"/>
      <c r="BF34" s="1732"/>
      <c r="BG34" s="1732"/>
      <c r="BH34" s="1732"/>
      <c r="BI34" s="1732"/>
      <c r="BJ34" s="1732"/>
      <c r="BK34" s="1732"/>
      <c r="BL34" s="1732"/>
      <c r="BM34" s="1732"/>
      <c r="BN34" s="1732"/>
      <c r="BO34" s="1732"/>
      <c r="BP34" s="1732"/>
      <c r="BQ34" s="1733"/>
      <c r="BR34" s="1734"/>
      <c r="BS34" s="1735"/>
      <c r="BT34" s="1736"/>
      <c r="BU34" s="1737" t="n">
        <f aca="false">SUBTOTAL(9,AU34:BT34)</f>
        <v>0</v>
      </c>
      <c r="BV34" s="1738" t="n">
        <f aca="false">BU34+BV30</f>
        <v>0</v>
      </c>
      <c r="BW34" s="1740"/>
      <c r="BX34" s="1732"/>
      <c r="BY34" s="1732"/>
      <c r="BZ34" s="1732"/>
      <c r="CA34" s="1732"/>
      <c r="CB34" s="1732"/>
      <c r="CC34" s="1732"/>
      <c r="CD34" s="1732"/>
      <c r="CE34" s="1732"/>
      <c r="CF34" s="1732"/>
      <c r="CG34" s="1732"/>
      <c r="CH34" s="1732"/>
      <c r="CI34" s="1733"/>
      <c r="CJ34" s="1734"/>
      <c r="CK34" s="1735"/>
      <c r="CL34" s="1736"/>
      <c r="CM34" s="1737" t="n">
        <f aca="false">SUBTOTAL(9,BW34:CL34)</f>
        <v>0</v>
      </c>
      <c r="CN34" s="1738" t="n">
        <f aca="false">CM34+CN30</f>
        <v>0</v>
      </c>
      <c r="CO34" s="1738" t="n">
        <f aca="false">AA34+AS34+BU34+CM34</f>
        <v>0</v>
      </c>
      <c r="CP34" s="1738" t="n">
        <f aca="false">CO34+CP30</f>
        <v>0</v>
      </c>
      <c r="CQ34" s="1732"/>
      <c r="CR34" s="1732"/>
      <c r="CS34" s="1732"/>
      <c r="CT34" s="1732"/>
      <c r="CU34" s="1732"/>
      <c r="CV34" s="1732"/>
      <c r="CW34" s="1732"/>
      <c r="CX34" s="1732"/>
      <c r="CY34" s="1732"/>
      <c r="CZ34" s="1732"/>
      <c r="DA34" s="1732"/>
      <c r="DB34" s="1732"/>
      <c r="DC34" s="1733"/>
      <c r="DD34" s="1734"/>
      <c r="DE34" s="1735"/>
      <c r="DF34" s="1736"/>
      <c r="DG34" s="1741" t="n">
        <f aca="false">SUBTOTAL(9,CQ34:DF34)</f>
        <v>0</v>
      </c>
      <c r="DH34" s="1742" t="n">
        <f aca="false">DG34:DG34+IF($B30:$B30=2,0,DH30:DH30)</f>
        <v>0</v>
      </c>
      <c r="DI34" s="1740"/>
      <c r="DJ34" s="1732"/>
      <c r="DK34" s="1732"/>
      <c r="DL34" s="1732"/>
      <c r="DM34" s="1732"/>
      <c r="DN34" s="1732"/>
      <c r="DO34" s="1732"/>
      <c r="DP34" s="1732"/>
      <c r="DQ34" s="1732"/>
      <c r="DR34" s="1732"/>
      <c r="DS34" s="1732"/>
      <c r="DT34" s="1732"/>
      <c r="DU34" s="1733"/>
      <c r="DV34" s="1734"/>
      <c r="DW34" s="1735"/>
      <c r="DX34" s="1736"/>
      <c r="DY34" s="1741" t="n">
        <f aca="false">SUBTOTAL(9,DI34:DX34)</f>
        <v>0</v>
      </c>
      <c r="DZ34" s="1742" t="n">
        <f aca="false">DY34:DY34+IF($B30:$B30=2,0,DZ30:DZ30)</f>
        <v>0</v>
      </c>
      <c r="EA34" s="1732"/>
      <c r="EB34" s="1732"/>
      <c r="EC34" s="1732"/>
      <c r="ED34" s="1732"/>
      <c r="EE34" s="1732"/>
      <c r="EF34" s="1732"/>
      <c r="EG34" s="1732"/>
      <c r="EH34" s="1732"/>
      <c r="EI34" s="1732"/>
      <c r="EJ34" s="1732"/>
      <c r="EK34" s="1732"/>
      <c r="EL34" s="1732"/>
      <c r="EM34" s="1732"/>
      <c r="EN34" s="1732"/>
      <c r="EO34" s="1732"/>
      <c r="EP34" s="1732"/>
      <c r="EQ34" s="1732"/>
      <c r="ER34" s="1732"/>
      <c r="ES34" s="1732"/>
      <c r="ET34" s="1732"/>
      <c r="EU34" s="1732"/>
      <c r="EV34" s="1732"/>
      <c r="EW34" s="1732"/>
      <c r="EX34" s="1732"/>
      <c r="EY34" s="1733"/>
      <c r="EZ34" s="1734"/>
      <c r="FA34" s="1735"/>
      <c r="FB34" s="1736"/>
      <c r="FC34" s="1741" t="n">
        <f aca="false">SUBTOTAL(9,EA34:FB34)</f>
        <v>0</v>
      </c>
      <c r="FD34" s="1742" t="n">
        <f aca="false">FC34:FC34+IF($B30:$B30=2,0,FD30:FD30)</f>
        <v>0</v>
      </c>
      <c r="FE34" s="1732"/>
      <c r="FF34" s="1732"/>
      <c r="FG34" s="1732"/>
      <c r="FH34" s="1732"/>
      <c r="FI34" s="1732"/>
      <c r="FJ34" s="1732"/>
      <c r="FK34" s="1732"/>
      <c r="FL34" s="1732"/>
      <c r="FM34" s="1732"/>
      <c r="FN34" s="1733"/>
      <c r="FO34" s="1734"/>
      <c r="FP34" s="1735"/>
      <c r="FQ34" s="1736"/>
      <c r="FR34" s="1741" t="n">
        <f aca="false">SUBTOTAL(9,FE34:FQ34)</f>
        <v>0</v>
      </c>
      <c r="FS34" s="1742" t="n">
        <f aca="false">FR34:FR34+IF($B30:$B30=2,0,FS30:FS30)</f>
        <v>0</v>
      </c>
      <c r="FT34" s="1744"/>
      <c r="FU34" s="1744"/>
      <c r="FV34" s="1744"/>
      <c r="FW34" s="1744"/>
      <c r="FX34" s="1744"/>
      <c r="FY34" s="1744"/>
      <c r="FZ34" s="1744"/>
      <c r="GA34" s="1744"/>
      <c r="GB34" s="1744"/>
      <c r="GC34" s="1744"/>
      <c r="GD34" s="1744"/>
      <c r="GE34" s="1744"/>
      <c r="GF34" s="1744"/>
      <c r="GG34" s="1744"/>
      <c r="GH34" s="1744"/>
      <c r="GI34" s="1744"/>
      <c r="GJ34" s="1744"/>
      <c r="GK34" s="1744"/>
      <c r="GL34" s="1744"/>
      <c r="GM34" s="1744"/>
      <c r="GN34" s="1744"/>
      <c r="GO34" s="1744"/>
      <c r="GP34" s="1744"/>
      <c r="GQ34" s="1744"/>
      <c r="GR34" s="1744"/>
      <c r="GS34" s="1745"/>
      <c r="GT34" s="1746"/>
      <c r="GU34" s="1747"/>
      <c r="GV34" s="1736"/>
      <c r="GW34" s="1748" t="n">
        <f aca="false">SUBTOTAL(9,FT34:GV34)</f>
        <v>0</v>
      </c>
      <c r="GX34" s="1738" t="n">
        <f aca="false">SUBTOTAL(9,FT34:GV34)</f>
        <v>0</v>
      </c>
      <c r="GY34" s="1737" t="n">
        <f aca="false">GX34:GX34+IF($B30:$B30=2,0,GY30:GY30)</f>
        <v>0</v>
      </c>
      <c r="GZ34" s="1749"/>
      <c r="HA34" s="1750"/>
      <c r="HB34" s="1751" t="e">
        <f aca="false">'03.24 НГДП по датам'!BA34</f>
        <v>#VALUE!</v>
      </c>
      <c r="HC34" s="1752" t="e">
        <f aca="false">SUBTOTAL(9,GZ34:HB34)</f>
        <v>#VALUE!</v>
      </c>
      <c r="HD34" s="1753" t="n">
        <f aca="false">$HD$3+HD30</f>
        <v>228.18</v>
      </c>
      <c r="HE34" s="1754" t="n">
        <f aca="false">$HE$3+HE30</f>
        <v>71.82</v>
      </c>
      <c r="HF34" s="1831" t="n">
        <f aca="false">SUM(HD34:HE34)</f>
        <v>300</v>
      </c>
      <c r="HG34" s="1757"/>
      <c r="HH34" s="1756" t="n">
        <v>14</v>
      </c>
      <c r="HI34" s="1832"/>
      <c r="HJ34" s="1744"/>
      <c r="HK34" s="1744"/>
      <c r="HL34" s="1744"/>
      <c r="HM34" s="1744"/>
      <c r="HN34" s="1744"/>
      <c r="HO34" s="1744"/>
      <c r="HP34" s="1744"/>
      <c r="HQ34" s="1744"/>
      <c r="HR34" s="1744"/>
      <c r="HS34" s="1744"/>
      <c r="HT34" s="1744"/>
      <c r="HU34" s="1744"/>
      <c r="HV34" s="1744"/>
      <c r="HW34" s="1744"/>
      <c r="HX34" s="1744"/>
      <c r="HY34" s="1744"/>
      <c r="HZ34" s="1745"/>
      <c r="IA34" s="1746"/>
      <c r="IB34" s="1747"/>
      <c r="IC34" s="1736"/>
      <c r="ID34" s="1737" t="n">
        <f aca="false">SUBTOTAL(9,HG34:IC34)</f>
        <v>14</v>
      </c>
      <c r="IE34" s="1748" t="n">
        <f aca="false">ID34:ID34+IF($B30:$B30=2,0,IE30:IE30)</f>
        <v>46</v>
      </c>
      <c r="IF34" s="1759"/>
      <c r="IG34" s="1759"/>
      <c r="IH34" s="1760"/>
      <c r="II34" s="1761"/>
      <c r="IJ34" s="1762"/>
      <c r="IK34" s="1763" t="n">
        <f aca="false">SUBTOTAL(9,IF34:IJ34)</f>
        <v>0</v>
      </c>
      <c r="IL34" s="1764" t="n">
        <f aca="false">IK34:IK34+IF($B30:$B30=2,0,IL30:IL30)</f>
        <v>0</v>
      </c>
      <c r="IM34" s="1765"/>
      <c r="IN34" s="1765"/>
      <c r="IO34" s="1744"/>
      <c r="IP34" s="1732"/>
      <c r="IQ34" s="1732"/>
      <c r="IR34" s="1732"/>
      <c r="IS34" s="1732"/>
      <c r="IT34" s="1732"/>
      <c r="IU34" s="1732"/>
      <c r="IV34" s="1733"/>
      <c r="IW34" s="1734"/>
      <c r="IX34" s="1735"/>
      <c r="IY34" s="1736"/>
      <c r="IZ34" s="1737" t="n">
        <f aca="false">SUBTOTAL(9,IM34:IY34)</f>
        <v>0</v>
      </c>
      <c r="JA34" s="1738" t="n">
        <f aca="false">IZ34:IZ34+IF($B30:$B30=2,0,JA30:JA30)</f>
        <v>0</v>
      </c>
      <c r="JB34" s="1766"/>
      <c r="JC34" s="1767" t="e">
        <f aca="false">'03.24 НГДП по датам'!BT34</f>
        <v>#VALUE!</v>
      </c>
      <c r="JD34" s="1834" t="n">
        <f aca="false">$JD$14</f>
        <v>0</v>
      </c>
      <c r="JE34" s="1769" t="e">
        <f aca="false">SUBTOTAL(9,JB34:JD34)</f>
        <v>#VALUE!</v>
      </c>
      <c r="JF34" s="1770" t="n">
        <f aca="false">SUMIF($C$5:JE$5,"Накопленный эффект, т/сут",$C34:JE34)+SUMIF($C$5:JE$5,"Нараст.  по потенциалу",$C34:JE34)-SUMIF($C$5:JE$5,"Нараст. по остановкам",$C34:JE34)-SUMIF($C$5:JE$5,"ИТОГО перевод в ППД",$C34:JE34)-SUMIF($C$5:JE$5,"ИТОГО  нерент, по распоряж.",$C34:JE34)-SUMIF($C$5:JE$5,"ИТОГО ост. дебит от ЗБС, Углуб., ПВЛГ/ПНЛГ",$C34:JE34)</f>
        <v>-46</v>
      </c>
      <c r="JG34" s="1764"/>
      <c r="JH34" s="1764"/>
      <c r="JI34" s="1764"/>
      <c r="JJ34" s="1862"/>
      <c r="JK34" s="1863"/>
      <c r="JL34" s="1763" t="n">
        <f aca="false">SUBTOTAL(9,JG34:JJ34)</f>
        <v>0</v>
      </c>
      <c r="JM34" s="1664"/>
      <c r="JN34" s="1665"/>
      <c r="JO34" s="1666"/>
      <c r="JP34" s="1774" t="n">
        <f aca="false">JP$4:JP$4+SUMIF($C$5:JL$5,"Нараст. по остановкам",$C34:JL34)-SUMIF($C$5:JL$5,"Нараст.  по потенциалу",$C34:JL34)</f>
        <v>698.705</v>
      </c>
      <c r="JQ34" s="1775" t="n">
        <f aca="false">'ННГ без НГДП по датам'!JP34</f>
        <v>666.812</v>
      </c>
      <c r="JR34" s="1776" t="n">
        <f aca="false">'03.24 НГДП по датам'!CB34</f>
        <v>31.893</v>
      </c>
    </row>
    <row r="35" customFormat="false" ht="1.5" hidden="false" customHeight="true" outlineLevel="0" collapsed="false">
      <c r="A35" s="1777"/>
      <c r="B35" s="1777"/>
      <c r="C35" s="1778"/>
      <c r="D35" s="1778"/>
      <c r="E35" s="1778"/>
      <c r="F35" s="1778"/>
      <c r="G35" s="1779"/>
      <c r="H35" s="1779"/>
      <c r="I35" s="1779"/>
      <c r="J35" s="1779"/>
      <c r="K35" s="1779"/>
      <c r="L35" s="1779"/>
      <c r="M35" s="1779"/>
      <c r="N35" s="1779"/>
      <c r="O35" s="1779"/>
      <c r="P35" s="1779"/>
      <c r="Q35" s="1779"/>
      <c r="R35" s="1779"/>
      <c r="S35" s="1779"/>
      <c r="T35" s="1779"/>
      <c r="U35" s="1779"/>
      <c r="V35" s="1779"/>
      <c r="W35" s="1779"/>
      <c r="X35" s="1780"/>
      <c r="Y35" s="1781"/>
      <c r="Z35" s="1782"/>
      <c r="AA35" s="1783"/>
      <c r="AB35" s="1783"/>
      <c r="AC35" s="1784"/>
      <c r="AD35" s="1784"/>
      <c r="AE35" s="1779"/>
      <c r="AF35" s="1779"/>
      <c r="AG35" s="1779"/>
      <c r="AH35" s="1779"/>
      <c r="AI35" s="1779"/>
      <c r="AJ35" s="1779"/>
      <c r="AK35" s="1779"/>
      <c r="AL35" s="1779"/>
      <c r="AM35" s="1779"/>
      <c r="AN35" s="1779"/>
      <c r="AO35" s="1779"/>
      <c r="AP35" s="1780"/>
      <c r="AQ35" s="1781"/>
      <c r="AR35" s="1782"/>
      <c r="AS35" s="1783"/>
      <c r="AT35" s="1783"/>
      <c r="AU35" s="1778"/>
      <c r="AV35" s="1778"/>
      <c r="AW35" s="1785"/>
      <c r="AX35" s="1779"/>
      <c r="AY35" s="1779"/>
      <c r="AZ35" s="1779"/>
      <c r="BA35" s="1779"/>
      <c r="BB35" s="1779"/>
      <c r="BC35" s="1779"/>
      <c r="BD35" s="1779"/>
      <c r="BE35" s="1779"/>
      <c r="BF35" s="1779"/>
      <c r="BG35" s="1779"/>
      <c r="BH35" s="1779"/>
      <c r="BI35" s="1779"/>
      <c r="BJ35" s="1779"/>
      <c r="BK35" s="1779"/>
      <c r="BL35" s="1779"/>
      <c r="BM35" s="1779"/>
      <c r="BN35" s="1779"/>
      <c r="BO35" s="1779"/>
      <c r="BP35" s="1779"/>
      <c r="BQ35" s="1779"/>
      <c r="BR35" s="1780"/>
      <c r="BS35" s="1781"/>
      <c r="BT35" s="1782"/>
      <c r="BU35" s="1783"/>
      <c r="BV35" s="1783"/>
      <c r="BW35" s="1784"/>
      <c r="BX35" s="1779"/>
      <c r="BY35" s="1779"/>
      <c r="BZ35" s="1779"/>
      <c r="CA35" s="1779"/>
      <c r="CB35" s="1779"/>
      <c r="CC35" s="1779"/>
      <c r="CD35" s="1779"/>
      <c r="CE35" s="1779"/>
      <c r="CF35" s="1779"/>
      <c r="CG35" s="1779"/>
      <c r="CH35" s="1779"/>
      <c r="CI35" s="1779"/>
      <c r="CJ35" s="1780"/>
      <c r="CK35" s="1781"/>
      <c r="CL35" s="1782"/>
      <c r="CM35" s="1783"/>
      <c r="CN35" s="1783"/>
      <c r="CO35" s="1783"/>
      <c r="CP35" s="1783"/>
      <c r="CQ35" s="1779"/>
      <c r="CR35" s="1779"/>
      <c r="CS35" s="1779"/>
      <c r="CT35" s="1779"/>
      <c r="CU35" s="1779"/>
      <c r="CV35" s="1779"/>
      <c r="CW35" s="1779"/>
      <c r="CX35" s="1779"/>
      <c r="CY35" s="1779"/>
      <c r="CZ35" s="1779"/>
      <c r="DA35" s="1779"/>
      <c r="DB35" s="1779"/>
      <c r="DC35" s="1779"/>
      <c r="DD35" s="1780"/>
      <c r="DE35" s="1781"/>
      <c r="DF35" s="1782"/>
      <c r="DG35" s="1783"/>
      <c r="DH35" s="1783"/>
      <c r="DI35" s="1852"/>
      <c r="DJ35" s="1779"/>
      <c r="DK35" s="1779"/>
      <c r="DL35" s="1779"/>
      <c r="DM35" s="1779"/>
      <c r="DN35" s="1779"/>
      <c r="DO35" s="1779"/>
      <c r="DP35" s="1779"/>
      <c r="DQ35" s="1779"/>
      <c r="DR35" s="1779"/>
      <c r="DS35" s="1779"/>
      <c r="DT35" s="1779"/>
      <c r="DU35" s="1779"/>
      <c r="DV35" s="1780"/>
      <c r="DW35" s="1781"/>
      <c r="DX35" s="1782"/>
      <c r="DY35" s="1783"/>
      <c r="DZ35" s="1783"/>
      <c r="EA35" s="1864"/>
      <c r="EB35" s="1779"/>
      <c r="EC35" s="1779"/>
      <c r="ED35" s="1779"/>
      <c r="EE35" s="1779"/>
      <c r="EF35" s="1779"/>
      <c r="EG35" s="1779"/>
      <c r="EH35" s="1779"/>
      <c r="EI35" s="1779"/>
      <c r="EJ35" s="1779"/>
      <c r="EK35" s="1779"/>
      <c r="EL35" s="1779"/>
      <c r="EM35" s="1779"/>
      <c r="EN35" s="1779"/>
      <c r="EO35" s="1779"/>
      <c r="EP35" s="1779"/>
      <c r="EQ35" s="1779"/>
      <c r="ER35" s="1779"/>
      <c r="ES35" s="1779"/>
      <c r="ET35" s="1779"/>
      <c r="EU35" s="1779"/>
      <c r="EV35" s="1779"/>
      <c r="EW35" s="1779"/>
      <c r="EX35" s="1779"/>
      <c r="EY35" s="1779"/>
      <c r="EZ35" s="1780"/>
      <c r="FA35" s="1781"/>
      <c r="FB35" s="1782"/>
      <c r="FC35" s="1783"/>
      <c r="FD35" s="1783"/>
      <c r="FE35" s="1779"/>
      <c r="FF35" s="1779"/>
      <c r="FG35" s="1779"/>
      <c r="FH35" s="1779"/>
      <c r="FI35" s="1779"/>
      <c r="FJ35" s="1779"/>
      <c r="FK35" s="1779"/>
      <c r="FL35" s="1779"/>
      <c r="FM35" s="1779"/>
      <c r="FN35" s="1779"/>
      <c r="FO35" s="1780"/>
      <c r="FP35" s="1781"/>
      <c r="FQ35" s="1782"/>
      <c r="FR35" s="1783"/>
      <c r="FS35" s="1783"/>
      <c r="FT35" s="1779"/>
      <c r="FU35" s="1779"/>
      <c r="FV35" s="1779"/>
      <c r="FW35" s="1779"/>
      <c r="FX35" s="1779"/>
      <c r="FY35" s="1779"/>
      <c r="FZ35" s="1779"/>
      <c r="GA35" s="1779"/>
      <c r="GB35" s="1779"/>
      <c r="GC35" s="1779"/>
      <c r="GD35" s="1779"/>
      <c r="GE35" s="1779"/>
      <c r="GF35" s="1779"/>
      <c r="GG35" s="1779"/>
      <c r="GH35" s="1779"/>
      <c r="GI35" s="1779"/>
      <c r="GJ35" s="1779"/>
      <c r="GK35" s="1779"/>
      <c r="GL35" s="1779"/>
      <c r="GM35" s="1779"/>
      <c r="GN35" s="1779"/>
      <c r="GO35" s="1779"/>
      <c r="GP35" s="1779"/>
      <c r="GQ35" s="1779"/>
      <c r="GR35" s="1779"/>
      <c r="GS35" s="1779"/>
      <c r="GT35" s="1780"/>
      <c r="GU35" s="1781"/>
      <c r="GV35" s="1782"/>
      <c r="GW35" s="1783"/>
      <c r="GX35" s="1783"/>
      <c r="GY35" s="1783"/>
      <c r="GZ35" s="1787"/>
      <c r="HA35" s="1787"/>
      <c r="HB35" s="1788"/>
      <c r="HC35" s="1783"/>
      <c r="HD35" s="1783"/>
      <c r="HE35" s="1789"/>
      <c r="HF35" s="1790"/>
      <c r="HG35" s="1757"/>
      <c r="HH35" s="1791"/>
      <c r="HI35" s="1787"/>
      <c r="HJ35" s="1779"/>
      <c r="HK35" s="1779"/>
      <c r="HL35" s="1779"/>
      <c r="HM35" s="1779"/>
      <c r="HN35" s="1779"/>
      <c r="HO35" s="1779"/>
      <c r="HP35" s="1779"/>
      <c r="HQ35" s="1779"/>
      <c r="HR35" s="1779"/>
      <c r="HS35" s="1779"/>
      <c r="HT35" s="1779"/>
      <c r="HU35" s="1779"/>
      <c r="HV35" s="1779"/>
      <c r="HW35" s="1779"/>
      <c r="HX35" s="1779"/>
      <c r="HY35" s="1779"/>
      <c r="HZ35" s="1779"/>
      <c r="IA35" s="1780"/>
      <c r="IB35" s="1781"/>
      <c r="IC35" s="1782"/>
      <c r="ID35" s="1783"/>
      <c r="IE35" s="1783"/>
      <c r="IF35" s="1792"/>
      <c r="IG35" s="1792"/>
      <c r="IH35" s="1792"/>
      <c r="II35" s="1793"/>
      <c r="IJ35" s="1794"/>
      <c r="IK35" s="1792"/>
      <c r="IL35" s="1792"/>
      <c r="IM35" s="1795"/>
      <c r="IN35" s="1795"/>
      <c r="IO35" s="1779"/>
      <c r="IP35" s="1779"/>
      <c r="IQ35" s="1779"/>
      <c r="IR35" s="1779"/>
      <c r="IS35" s="1779"/>
      <c r="IT35" s="1779"/>
      <c r="IU35" s="1779"/>
      <c r="IV35" s="1779"/>
      <c r="IW35" s="1780"/>
      <c r="IX35" s="1781"/>
      <c r="IY35" s="1782"/>
      <c r="IZ35" s="1783"/>
      <c r="JA35" s="1783"/>
      <c r="JB35" s="1779"/>
      <c r="JC35" s="1788"/>
      <c r="JD35" s="1779"/>
      <c r="JE35" s="1783"/>
      <c r="JF35" s="1783"/>
      <c r="JG35" s="1792"/>
      <c r="JH35" s="1792"/>
      <c r="JI35" s="1792"/>
      <c r="JJ35" s="1792"/>
      <c r="JK35" s="1796"/>
      <c r="JL35" s="1792"/>
      <c r="JM35" s="1797"/>
      <c r="JN35" s="1797"/>
      <c r="JO35" s="1798"/>
      <c r="JP35" s="1797"/>
      <c r="JQ35" s="1797"/>
      <c r="JR35" s="1798"/>
    </row>
    <row r="36" customFormat="false" ht="11.25" hidden="false" customHeight="true" outlineLevel="0" collapsed="false">
      <c r="A36" s="1611" t="n">
        <f aca="false">A32+1</f>
        <v>45358</v>
      </c>
      <c r="B36" s="1612" t="s">
        <v>662</v>
      </c>
      <c r="C36" s="1614"/>
      <c r="D36" s="1614"/>
      <c r="E36" s="1614"/>
      <c r="F36" s="1614"/>
      <c r="G36" s="1627"/>
      <c r="H36" s="1627"/>
      <c r="I36" s="1627"/>
      <c r="J36" s="1627"/>
      <c r="K36" s="1627"/>
      <c r="L36" s="1627"/>
      <c r="M36" s="1627"/>
      <c r="N36" s="1627"/>
      <c r="O36" s="1627"/>
      <c r="P36" s="1627"/>
      <c r="Q36" s="1627"/>
      <c r="R36" s="1627"/>
      <c r="S36" s="1627"/>
      <c r="T36" s="1627"/>
      <c r="U36" s="1627"/>
      <c r="V36" s="1627"/>
      <c r="W36" s="1628"/>
      <c r="X36" s="1803"/>
      <c r="Y36" s="1804"/>
      <c r="Z36" s="1801"/>
      <c r="AA36" s="1620"/>
      <c r="AB36" s="1621"/>
      <c r="AC36" s="1802"/>
      <c r="AD36" s="1622"/>
      <c r="AE36" s="1615"/>
      <c r="AF36" s="1615"/>
      <c r="AG36" s="1615"/>
      <c r="AH36" s="1615"/>
      <c r="AI36" s="1615"/>
      <c r="AJ36" s="1615"/>
      <c r="AK36" s="1615"/>
      <c r="AL36" s="1615"/>
      <c r="AM36" s="1615"/>
      <c r="AN36" s="1615"/>
      <c r="AO36" s="1616"/>
      <c r="AP36" s="1799"/>
      <c r="AQ36" s="1800"/>
      <c r="AR36" s="1801"/>
      <c r="AS36" s="1620"/>
      <c r="AT36" s="1621"/>
      <c r="AU36" s="1622"/>
      <c r="AV36" s="1622"/>
      <c r="AW36" s="1614"/>
      <c r="AX36" s="1615"/>
      <c r="AY36" s="1615"/>
      <c r="AZ36" s="1615"/>
      <c r="BA36" s="1615"/>
      <c r="BB36" s="1615"/>
      <c r="BC36" s="1615"/>
      <c r="BD36" s="1615"/>
      <c r="BE36" s="1615"/>
      <c r="BF36" s="1615"/>
      <c r="BG36" s="1615"/>
      <c r="BH36" s="1615"/>
      <c r="BI36" s="1615"/>
      <c r="BJ36" s="1615"/>
      <c r="BK36" s="1615"/>
      <c r="BL36" s="1615"/>
      <c r="BM36" s="1615"/>
      <c r="BN36" s="1615"/>
      <c r="BO36" s="1615"/>
      <c r="BP36" s="1615"/>
      <c r="BQ36" s="1616"/>
      <c r="BR36" s="1799"/>
      <c r="BS36" s="1800"/>
      <c r="BT36" s="1801"/>
      <c r="BU36" s="1620"/>
      <c r="BV36" s="1621"/>
      <c r="BW36" s="1837"/>
      <c r="BX36" s="1615"/>
      <c r="BY36" s="1615"/>
      <c r="BZ36" s="1615"/>
      <c r="CA36" s="1615"/>
      <c r="CB36" s="1615"/>
      <c r="CC36" s="1615"/>
      <c r="CD36" s="1615"/>
      <c r="CE36" s="1615"/>
      <c r="CF36" s="1615"/>
      <c r="CG36" s="1615"/>
      <c r="CH36" s="1615"/>
      <c r="CI36" s="1616"/>
      <c r="CJ36" s="1799"/>
      <c r="CK36" s="1800"/>
      <c r="CL36" s="1801"/>
      <c r="CM36" s="1620"/>
      <c r="CN36" s="1621"/>
      <c r="CO36" s="1621"/>
      <c r="CP36" s="1621"/>
      <c r="CQ36" s="1615"/>
      <c r="CR36" s="1615"/>
      <c r="CS36" s="1615"/>
      <c r="CT36" s="1615"/>
      <c r="CU36" s="1615"/>
      <c r="CV36" s="1615"/>
      <c r="CW36" s="1615"/>
      <c r="CX36" s="1615"/>
      <c r="CY36" s="1615"/>
      <c r="CZ36" s="1615"/>
      <c r="DA36" s="1615"/>
      <c r="DB36" s="1615"/>
      <c r="DC36" s="1616"/>
      <c r="DD36" s="1799"/>
      <c r="DE36" s="1800"/>
      <c r="DF36" s="1801"/>
      <c r="DG36" s="1624"/>
      <c r="DH36" s="1625"/>
      <c r="DI36" s="1623"/>
      <c r="DJ36" s="1615"/>
      <c r="DK36" s="1615"/>
      <c r="DL36" s="1615"/>
      <c r="DM36" s="1615"/>
      <c r="DN36" s="1615"/>
      <c r="DO36" s="1615"/>
      <c r="DP36" s="1615"/>
      <c r="DQ36" s="1615"/>
      <c r="DR36" s="1615"/>
      <c r="DS36" s="1615"/>
      <c r="DT36" s="1615"/>
      <c r="DU36" s="1616"/>
      <c r="DV36" s="1799"/>
      <c r="DW36" s="1800"/>
      <c r="DX36" s="1801"/>
      <c r="DY36" s="1624"/>
      <c r="DZ36" s="1625"/>
      <c r="EA36" s="1615"/>
      <c r="EB36" s="1615"/>
      <c r="EC36" s="1615"/>
      <c r="ED36" s="1615" t="s">
        <v>516</v>
      </c>
      <c r="EE36" s="1615"/>
      <c r="EF36" s="1615"/>
      <c r="EG36" s="1615"/>
      <c r="EH36" s="1615"/>
      <c r="EI36" s="1615"/>
      <c r="EJ36" s="1615"/>
      <c r="EK36" s="1615"/>
      <c r="EL36" s="1615"/>
      <c r="EM36" s="1615"/>
      <c r="EN36" s="1615"/>
      <c r="EO36" s="1615"/>
      <c r="EP36" s="1615"/>
      <c r="EQ36" s="1615"/>
      <c r="ER36" s="1615"/>
      <c r="ES36" s="1615"/>
      <c r="ET36" s="1615"/>
      <c r="EU36" s="1615"/>
      <c r="EV36" s="1615"/>
      <c r="EW36" s="1615"/>
      <c r="EX36" s="1615"/>
      <c r="EY36" s="1616"/>
      <c r="EZ36" s="1799"/>
      <c r="FA36" s="1800"/>
      <c r="FB36" s="1801"/>
      <c r="FC36" s="1624"/>
      <c r="FD36" s="1625"/>
      <c r="FE36" s="1615"/>
      <c r="FF36" s="1615"/>
      <c r="FG36" s="1615"/>
      <c r="FH36" s="1615"/>
      <c r="FI36" s="1615"/>
      <c r="FJ36" s="1615"/>
      <c r="FK36" s="1615"/>
      <c r="FL36" s="1615"/>
      <c r="FM36" s="1615"/>
      <c r="FN36" s="1616"/>
      <c r="FO36" s="1799"/>
      <c r="FP36" s="1800"/>
      <c r="FQ36" s="1801"/>
      <c r="FR36" s="1624"/>
      <c r="FS36" s="1625"/>
      <c r="FT36" s="1627"/>
      <c r="FU36" s="1627"/>
      <c r="FV36" s="1627"/>
      <c r="FW36" s="1627"/>
      <c r="FX36" s="1627"/>
      <c r="FY36" s="1627"/>
      <c r="FZ36" s="1627"/>
      <c r="GA36" s="1627"/>
      <c r="GB36" s="1627"/>
      <c r="GC36" s="1627"/>
      <c r="GD36" s="1627"/>
      <c r="GE36" s="1627"/>
      <c r="GF36" s="1627"/>
      <c r="GG36" s="1627"/>
      <c r="GH36" s="1627"/>
      <c r="GI36" s="1627"/>
      <c r="GJ36" s="1627"/>
      <c r="GK36" s="1627"/>
      <c r="GL36" s="1627"/>
      <c r="GM36" s="1627"/>
      <c r="GN36" s="1627"/>
      <c r="GO36" s="1627"/>
      <c r="GP36" s="1627"/>
      <c r="GQ36" s="1627"/>
      <c r="GR36" s="1627"/>
      <c r="GS36" s="1628"/>
      <c r="GT36" s="1803"/>
      <c r="GU36" s="1804"/>
      <c r="GV36" s="1801"/>
      <c r="GW36" s="1631"/>
      <c r="GX36" s="1621"/>
      <c r="GY36" s="1620"/>
      <c r="GZ36" s="1838"/>
      <c r="HA36" s="1839"/>
      <c r="HB36" s="1840"/>
      <c r="HC36" s="1635"/>
      <c r="HD36" s="1636"/>
      <c r="HE36" s="1841"/>
      <c r="HF36" s="1638"/>
      <c r="HG36" s="1639"/>
      <c r="HH36" s="1640"/>
      <c r="HI36" s="1842"/>
      <c r="HJ36" s="1615"/>
      <c r="HK36" s="1615"/>
      <c r="HL36" s="1615"/>
      <c r="HM36" s="1615"/>
      <c r="HN36" s="1615"/>
      <c r="HO36" s="1615"/>
      <c r="HP36" s="1615"/>
      <c r="HQ36" s="1615"/>
      <c r="HR36" s="1615"/>
      <c r="HS36" s="1615"/>
      <c r="HT36" s="1615"/>
      <c r="HU36" s="1615"/>
      <c r="HV36" s="1615"/>
      <c r="HW36" s="1615"/>
      <c r="HX36" s="1615"/>
      <c r="HY36" s="1615"/>
      <c r="HZ36" s="1616"/>
      <c r="IA36" s="1799"/>
      <c r="IB36" s="1800"/>
      <c r="IC36" s="1801"/>
      <c r="ID36" s="1620"/>
      <c r="IE36" s="1631"/>
      <c r="IF36" s="1642"/>
      <c r="IG36" s="1642"/>
      <c r="IH36" s="1643"/>
      <c r="II36" s="1812"/>
      <c r="IJ36" s="1813"/>
      <c r="IK36" s="1646"/>
      <c r="IL36" s="1647"/>
      <c r="IM36" s="1648"/>
      <c r="IN36" s="1649"/>
      <c r="IO36" s="1650"/>
      <c r="IP36" s="1650"/>
      <c r="IQ36" s="1650"/>
      <c r="IR36" s="1650"/>
      <c r="IS36" s="1650"/>
      <c r="IT36" s="1650"/>
      <c r="IU36" s="1650"/>
      <c r="IV36" s="1651"/>
      <c r="IW36" s="1814"/>
      <c r="IX36" s="1815"/>
      <c r="IY36" s="1816"/>
      <c r="IZ36" s="1620"/>
      <c r="JA36" s="1621"/>
      <c r="JB36" s="1655"/>
      <c r="JC36" s="1807"/>
      <c r="JD36" s="1657"/>
      <c r="JE36" s="1658"/>
      <c r="JF36" s="1659"/>
      <c r="JG36" s="1817"/>
      <c r="JH36" s="1817"/>
      <c r="JI36" s="1660"/>
      <c r="JJ36" s="1855"/>
      <c r="JK36" s="1856"/>
      <c r="JL36" s="1663"/>
      <c r="JM36" s="1664" t="e">
        <f aca="false">JM$4:JM$4+SUMIF($C$5:JL$5,"Нараст. баланс",$C38:JL38)+SUMIF($C$7:JH$7,"Итого (с ВНР)",$C38:JH38)-SUMIF($C$5:JL$5,"Геол. снижение,  т/сут",$C38:JL38)-SUMIF(JJ$7:JL$7,"Итого",JJ38:JL38)-SUMIF($C$7:JL$7,"Итого (с ВСП)",$C38:JL38)</f>
        <v>#VALUE!</v>
      </c>
      <c r="JN36" s="1665" t="e">
        <f aca="false">'ННГ без НГДП по датам'!JM36:JM38</f>
        <v>#VALUE!</v>
      </c>
      <c r="JO36" s="1666" t="e">
        <f aca="false">'03.24 НГДП по датам'!CA36:CA38</f>
        <v>#VALUE!</v>
      </c>
      <c r="JP36" s="1667"/>
      <c r="JQ36" s="1668"/>
      <c r="JR36" s="1819"/>
    </row>
    <row r="37" customFormat="false" ht="11.25" hidden="false" customHeight="true" outlineLevel="0" collapsed="false">
      <c r="A37" s="1611"/>
      <c r="B37" s="1670" t="s">
        <v>663</v>
      </c>
      <c r="C37" s="1672"/>
      <c r="D37" s="1672"/>
      <c r="E37" s="1672"/>
      <c r="F37" s="1672"/>
      <c r="G37" s="1686"/>
      <c r="H37" s="1686"/>
      <c r="I37" s="1686"/>
      <c r="J37" s="1686"/>
      <c r="K37" s="1686"/>
      <c r="L37" s="1686"/>
      <c r="M37" s="1686"/>
      <c r="N37" s="1686"/>
      <c r="O37" s="1686"/>
      <c r="P37" s="1686"/>
      <c r="Q37" s="1686"/>
      <c r="R37" s="1686"/>
      <c r="S37" s="1686"/>
      <c r="T37" s="1686"/>
      <c r="U37" s="1686"/>
      <c r="V37" s="1686"/>
      <c r="W37" s="1687"/>
      <c r="X37" s="1688"/>
      <c r="Y37" s="1689"/>
      <c r="Z37" s="1677"/>
      <c r="AA37" s="1678" t="n">
        <f aca="false">COUNTA(C37:Z37)</f>
        <v>0</v>
      </c>
      <c r="AB37" s="1679"/>
      <c r="AC37" s="1820"/>
      <c r="AD37" s="1680"/>
      <c r="AE37" s="1673"/>
      <c r="AF37" s="1673"/>
      <c r="AG37" s="1673"/>
      <c r="AH37" s="1673"/>
      <c r="AI37" s="1673"/>
      <c r="AJ37" s="1673"/>
      <c r="AK37" s="1673"/>
      <c r="AL37" s="1673"/>
      <c r="AM37" s="1673"/>
      <c r="AN37" s="1673"/>
      <c r="AO37" s="1674"/>
      <c r="AP37" s="1675"/>
      <c r="AQ37" s="1676"/>
      <c r="AR37" s="1677"/>
      <c r="AS37" s="1678" t="n">
        <f aca="false">COUNTA(AC37:AR37)</f>
        <v>0</v>
      </c>
      <c r="AT37" s="1679"/>
      <c r="AU37" s="1680"/>
      <c r="AV37" s="1680"/>
      <c r="AW37" s="1672"/>
      <c r="AX37" s="1673"/>
      <c r="AY37" s="1673"/>
      <c r="AZ37" s="1673"/>
      <c r="BA37" s="1673"/>
      <c r="BB37" s="1673"/>
      <c r="BC37" s="1673"/>
      <c r="BD37" s="1673"/>
      <c r="BE37" s="1673"/>
      <c r="BF37" s="1673"/>
      <c r="BG37" s="1673"/>
      <c r="BH37" s="1673"/>
      <c r="BI37" s="1673"/>
      <c r="BJ37" s="1673"/>
      <c r="BK37" s="1673"/>
      <c r="BL37" s="1673"/>
      <c r="BM37" s="1673"/>
      <c r="BN37" s="1673"/>
      <c r="BO37" s="1673"/>
      <c r="BP37" s="1673"/>
      <c r="BQ37" s="1674"/>
      <c r="BR37" s="1675"/>
      <c r="BS37" s="1676"/>
      <c r="BT37" s="1677"/>
      <c r="BU37" s="1678" t="n">
        <f aca="false">COUNTA(AU37:BT37)</f>
        <v>0</v>
      </c>
      <c r="BV37" s="1679"/>
      <c r="BW37" s="1844"/>
      <c r="BX37" s="1673"/>
      <c r="BY37" s="1673"/>
      <c r="BZ37" s="1673"/>
      <c r="CA37" s="1673"/>
      <c r="CB37" s="1673"/>
      <c r="CC37" s="1673"/>
      <c r="CD37" s="1673"/>
      <c r="CE37" s="1673"/>
      <c r="CF37" s="1673"/>
      <c r="CG37" s="1673"/>
      <c r="CH37" s="1673"/>
      <c r="CI37" s="1674"/>
      <c r="CJ37" s="1675"/>
      <c r="CK37" s="1676"/>
      <c r="CL37" s="1677"/>
      <c r="CM37" s="1678" t="n">
        <f aca="false">COUNTA(BW37:CL37)</f>
        <v>0</v>
      </c>
      <c r="CN37" s="1679"/>
      <c r="CO37" s="1679" t="n">
        <f aca="false">AA37+AS37+BU37+CM37</f>
        <v>0</v>
      </c>
      <c r="CP37" s="1679"/>
      <c r="CQ37" s="1673"/>
      <c r="CR37" s="1673"/>
      <c r="CS37" s="1673"/>
      <c r="CT37" s="1673"/>
      <c r="CU37" s="1673"/>
      <c r="CV37" s="1673"/>
      <c r="CW37" s="1673"/>
      <c r="CX37" s="1673"/>
      <c r="CY37" s="1673"/>
      <c r="CZ37" s="1673"/>
      <c r="DA37" s="1673"/>
      <c r="DB37" s="1673"/>
      <c r="DC37" s="1674"/>
      <c r="DD37" s="1675"/>
      <c r="DE37" s="1676"/>
      <c r="DF37" s="1677"/>
      <c r="DG37" s="1683" t="n">
        <f aca="false">SUBTOTAL(9,CQ39:DF39)</f>
        <v>0</v>
      </c>
      <c r="DH37" s="1684"/>
      <c r="DI37" s="1682"/>
      <c r="DJ37" s="1673"/>
      <c r="DK37" s="1673"/>
      <c r="DL37" s="1673"/>
      <c r="DM37" s="1673"/>
      <c r="DN37" s="1673"/>
      <c r="DO37" s="1673"/>
      <c r="DP37" s="1673"/>
      <c r="DQ37" s="1673"/>
      <c r="DR37" s="1673"/>
      <c r="DS37" s="1673"/>
      <c r="DT37" s="1673"/>
      <c r="DU37" s="1674"/>
      <c r="DV37" s="1675"/>
      <c r="DW37" s="1676"/>
      <c r="DX37" s="1677"/>
      <c r="DY37" s="1683" t="n">
        <f aca="false">COUNTA(DI37:DX37)</f>
        <v>0</v>
      </c>
      <c r="DZ37" s="1684"/>
      <c r="EA37" s="1673"/>
      <c r="EB37" s="1673"/>
      <c r="EC37" s="1673"/>
      <c r="ED37" s="1673" t="s">
        <v>664</v>
      </c>
      <c r="EE37" s="1673"/>
      <c r="EF37" s="1673"/>
      <c r="EG37" s="1673"/>
      <c r="EH37" s="1673"/>
      <c r="EI37" s="1673"/>
      <c r="EJ37" s="1673"/>
      <c r="EK37" s="1673"/>
      <c r="EL37" s="1673"/>
      <c r="EM37" s="1673"/>
      <c r="EN37" s="1673"/>
      <c r="EO37" s="1673"/>
      <c r="EP37" s="1673"/>
      <c r="EQ37" s="1673"/>
      <c r="ER37" s="1673"/>
      <c r="ES37" s="1673"/>
      <c r="ET37" s="1673"/>
      <c r="EU37" s="1673"/>
      <c r="EV37" s="1673"/>
      <c r="EW37" s="1673"/>
      <c r="EX37" s="1673"/>
      <c r="EY37" s="1674"/>
      <c r="EZ37" s="1675"/>
      <c r="FA37" s="1676"/>
      <c r="FB37" s="1677"/>
      <c r="FC37" s="1683" t="n">
        <f aca="false">COUNTA(EA37:FB37)</f>
        <v>1</v>
      </c>
      <c r="FD37" s="1684"/>
      <c r="FE37" s="1673"/>
      <c r="FF37" s="1673"/>
      <c r="FG37" s="1673"/>
      <c r="FH37" s="1673"/>
      <c r="FI37" s="1673"/>
      <c r="FJ37" s="1673"/>
      <c r="FK37" s="1673"/>
      <c r="FL37" s="1673"/>
      <c r="FM37" s="1673"/>
      <c r="FN37" s="1674"/>
      <c r="FO37" s="1675"/>
      <c r="FP37" s="1676"/>
      <c r="FQ37" s="1677"/>
      <c r="FR37" s="1683" t="n">
        <f aca="false">COUNTA(FE37:FQ37)</f>
        <v>0</v>
      </c>
      <c r="FS37" s="1684"/>
      <c r="FT37" s="1686"/>
      <c r="FU37" s="1686"/>
      <c r="FV37" s="1686"/>
      <c r="FW37" s="1686"/>
      <c r="FX37" s="1686"/>
      <c r="FY37" s="1686"/>
      <c r="FZ37" s="1686"/>
      <c r="GA37" s="1686"/>
      <c r="GB37" s="1686"/>
      <c r="GC37" s="1686"/>
      <c r="GD37" s="1686"/>
      <c r="GE37" s="1686"/>
      <c r="GF37" s="1686"/>
      <c r="GG37" s="1686"/>
      <c r="GH37" s="1686"/>
      <c r="GI37" s="1686"/>
      <c r="GJ37" s="1686"/>
      <c r="GK37" s="1686"/>
      <c r="GL37" s="1686"/>
      <c r="GM37" s="1686"/>
      <c r="GN37" s="1686"/>
      <c r="GO37" s="1686"/>
      <c r="GP37" s="1686"/>
      <c r="GQ37" s="1686"/>
      <c r="GR37" s="1686"/>
      <c r="GS37" s="1687"/>
      <c r="GT37" s="1688"/>
      <c r="GU37" s="1689"/>
      <c r="GV37" s="1677"/>
      <c r="GW37" s="1690" t="n">
        <f aca="false">SUBTOTAL(9,FT39:GV39)</f>
        <v>0</v>
      </c>
      <c r="GX37" s="1679" t="n">
        <f aca="false">SUBTOTAL(9,FT39:GV39)</f>
        <v>0</v>
      </c>
      <c r="GY37" s="1691"/>
      <c r="GZ37" s="1845"/>
      <c r="HA37" s="1846"/>
      <c r="HB37" s="1694"/>
      <c r="HC37" s="1695"/>
      <c r="HD37" s="1696"/>
      <c r="HE37" s="1697"/>
      <c r="HF37" s="1698"/>
      <c r="HG37" s="1699"/>
      <c r="HH37" s="1700"/>
      <c r="HI37" s="1847"/>
      <c r="HJ37" s="1673"/>
      <c r="HK37" s="1673"/>
      <c r="HL37" s="1673"/>
      <c r="HM37" s="1673"/>
      <c r="HN37" s="1673"/>
      <c r="HO37" s="1673"/>
      <c r="HP37" s="1673"/>
      <c r="HQ37" s="1673"/>
      <c r="HR37" s="1673"/>
      <c r="HS37" s="1673"/>
      <c r="HT37" s="1673"/>
      <c r="HU37" s="1673"/>
      <c r="HV37" s="1673"/>
      <c r="HW37" s="1673"/>
      <c r="HX37" s="1673"/>
      <c r="HY37" s="1673"/>
      <c r="HZ37" s="1674"/>
      <c r="IA37" s="1675"/>
      <c r="IB37" s="1676"/>
      <c r="IC37" s="1677"/>
      <c r="ID37" s="1678" t="n">
        <f aca="false">SUBTOTAL(9,HG39:IC39)</f>
        <v>0</v>
      </c>
      <c r="IE37" s="1702"/>
      <c r="IF37" s="1703"/>
      <c r="IG37" s="1703"/>
      <c r="IH37" s="1704"/>
      <c r="II37" s="1705"/>
      <c r="IJ37" s="1706"/>
      <c r="IK37" s="1707" t="n">
        <f aca="false">SUBTOTAL(9,IF39:IJ39)</f>
        <v>0</v>
      </c>
      <c r="IL37" s="1708"/>
      <c r="IM37" s="1709"/>
      <c r="IN37" s="1710"/>
      <c r="IO37" s="1711"/>
      <c r="IP37" s="1711"/>
      <c r="IQ37" s="1711"/>
      <c r="IR37" s="1711"/>
      <c r="IS37" s="1711"/>
      <c r="IT37" s="1711"/>
      <c r="IU37" s="1711"/>
      <c r="IV37" s="1712"/>
      <c r="IW37" s="1713"/>
      <c r="IX37" s="1714"/>
      <c r="IY37" s="1715"/>
      <c r="IZ37" s="1678" t="n">
        <f aca="false">SUBTOTAL(3,IM37:IY37)</f>
        <v>0</v>
      </c>
      <c r="JA37" s="1716"/>
      <c r="JB37" s="1717"/>
      <c r="JC37" s="1718"/>
      <c r="JD37" s="1719"/>
      <c r="JE37" s="1720"/>
      <c r="JF37" s="1721"/>
      <c r="JG37" s="1827"/>
      <c r="JH37" s="1827"/>
      <c r="JI37" s="1722"/>
      <c r="JJ37" s="1858"/>
      <c r="JK37" s="1859"/>
      <c r="JL37" s="1725"/>
      <c r="JM37" s="1664"/>
      <c r="JN37" s="1665"/>
      <c r="JO37" s="1666"/>
      <c r="JP37" s="1726"/>
      <c r="JQ37" s="1727"/>
      <c r="JR37" s="1728"/>
    </row>
    <row r="38" customFormat="false" ht="11.25" hidden="false" customHeight="true" outlineLevel="0" collapsed="false">
      <c r="A38" s="1611"/>
      <c r="B38" s="1729" t="s">
        <v>661</v>
      </c>
      <c r="C38" s="1731"/>
      <c r="D38" s="1731"/>
      <c r="E38" s="1731"/>
      <c r="F38" s="1731"/>
      <c r="G38" s="1744"/>
      <c r="H38" s="1744"/>
      <c r="I38" s="1744"/>
      <c r="J38" s="1744"/>
      <c r="K38" s="1744"/>
      <c r="L38" s="1744"/>
      <c r="M38" s="1744"/>
      <c r="N38" s="1744"/>
      <c r="O38" s="1744"/>
      <c r="P38" s="1744"/>
      <c r="Q38" s="1744"/>
      <c r="R38" s="1744"/>
      <c r="S38" s="1744"/>
      <c r="T38" s="1744"/>
      <c r="U38" s="1744"/>
      <c r="V38" s="1744"/>
      <c r="W38" s="1745"/>
      <c r="X38" s="1746"/>
      <c r="Y38" s="1747"/>
      <c r="Z38" s="1736"/>
      <c r="AA38" s="1737" t="n">
        <f aca="false">SUBTOTAL(9,C38:Z38)</f>
        <v>0</v>
      </c>
      <c r="AB38" s="1738" t="n">
        <f aca="false">AA38+AB34</f>
        <v>0</v>
      </c>
      <c r="AC38" s="1828"/>
      <c r="AD38" s="1739"/>
      <c r="AE38" s="1732"/>
      <c r="AF38" s="1732"/>
      <c r="AG38" s="1732"/>
      <c r="AH38" s="1732"/>
      <c r="AI38" s="1732"/>
      <c r="AJ38" s="1732"/>
      <c r="AK38" s="1732"/>
      <c r="AL38" s="1732"/>
      <c r="AM38" s="1732"/>
      <c r="AN38" s="1732"/>
      <c r="AO38" s="1733"/>
      <c r="AP38" s="1734"/>
      <c r="AQ38" s="1735"/>
      <c r="AR38" s="1736"/>
      <c r="AS38" s="1737" t="n">
        <f aca="false">SUBTOTAL(9,AC38:AR38)</f>
        <v>0</v>
      </c>
      <c r="AT38" s="1738" t="n">
        <f aca="false">AS38+AT34</f>
        <v>0</v>
      </c>
      <c r="AU38" s="1739"/>
      <c r="AV38" s="1739"/>
      <c r="AW38" s="1731"/>
      <c r="AX38" s="1732"/>
      <c r="AY38" s="1732"/>
      <c r="AZ38" s="1732"/>
      <c r="BA38" s="1732"/>
      <c r="BB38" s="1732"/>
      <c r="BC38" s="1732"/>
      <c r="BD38" s="1732"/>
      <c r="BE38" s="1732"/>
      <c r="BF38" s="1732"/>
      <c r="BG38" s="1732"/>
      <c r="BH38" s="1732"/>
      <c r="BI38" s="1732"/>
      <c r="BJ38" s="1732"/>
      <c r="BK38" s="1732"/>
      <c r="BL38" s="1732"/>
      <c r="BM38" s="1732"/>
      <c r="BN38" s="1732"/>
      <c r="BO38" s="1732"/>
      <c r="BP38" s="1732"/>
      <c r="BQ38" s="1733"/>
      <c r="BR38" s="1734"/>
      <c r="BS38" s="1735"/>
      <c r="BT38" s="1736"/>
      <c r="BU38" s="1737" t="n">
        <f aca="false">SUBTOTAL(9,AU38:BT38)</f>
        <v>0</v>
      </c>
      <c r="BV38" s="1738" t="n">
        <f aca="false">BU38+BV34</f>
        <v>0</v>
      </c>
      <c r="BW38" s="1851"/>
      <c r="BX38" s="1732"/>
      <c r="BY38" s="1732"/>
      <c r="BZ38" s="1732"/>
      <c r="CA38" s="1732"/>
      <c r="CB38" s="1732"/>
      <c r="CC38" s="1732"/>
      <c r="CD38" s="1732"/>
      <c r="CE38" s="1732"/>
      <c r="CF38" s="1732"/>
      <c r="CG38" s="1732"/>
      <c r="CH38" s="1732"/>
      <c r="CI38" s="1733"/>
      <c r="CJ38" s="1734"/>
      <c r="CK38" s="1735"/>
      <c r="CL38" s="1736"/>
      <c r="CM38" s="1737" t="n">
        <f aca="false">SUBTOTAL(9,BW38:CL38)</f>
        <v>0</v>
      </c>
      <c r="CN38" s="1738" t="n">
        <f aca="false">CM38+CN34</f>
        <v>0</v>
      </c>
      <c r="CO38" s="1738" t="n">
        <f aca="false">AA38+AS38+BU38+CM38</f>
        <v>0</v>
      </c>
      <c r="CP38" s="1738" t="n">
        <f aca="false">CO38+CP34</f>
        <v>0</v>
      </c>
      <c r="CQ38" s="1732"/>
      <c r="CR38" s="1732"/>
      <c r="CS38" s="1732"/>
      <c r="CT38" s="1732"/>
      <c r="CU38" s="1732"/>
      <c r="CV38" s="1732"/>
      <c r="CW38" s="1732"/>
      <c r="CX38" s="1732"/>
      <c r="CY38" s="1732"/>
      <c r="CZ38" s="1732"/>
      <c r="DA38" s="1732"/>
      <c r="DB38" s="1732"/>
      <c r="DC38" s="1733"/>
      <c r="DD38" s="1734"/>
      <c r="DE38" s="1735"/>
      <c r="DF38" s="1736"/>
      <c r="DG38" s="1741" t="n">
        <f aca="false">SUBTOTAL(9,CQ38:DF38)</f>
        <v>0</v>
      </c>
      <c r="DH38" s="1742" t="n">
        <f aca="false">DG38:DG38+IF($B34:$B34=2,0,DH34:DH34)</f>
        <v>0</v>
      </c>
      <c r="DI38" s="1740"/>
      <c r="DJ38" s="1732"/>
      <c r="DK38" s="1732"/>
      <c r="DL38" s="1732"/>
      <c r="DM38" s="1732"/>
      <c r="DN38" s="1732"/>
      <c r="DO38" s="1732"/>
      <c r="DP38" s="1732"/>
      <c r="DQ38" s="1732"/>
      <c r="DR38" s="1732"/>
      <c r="DS38" s="1732"/>
      <c r="DT38" s="1732"/>
      <c r="DU38" s="1733"/>
      <c r="DV38" s="1734"/>
      <c r="DW38" s="1735"/>
      <c r="DX38" s="1736"/>
      <c r="DY38" s="1741" t="n">
        <f aca="false">SUBTOTAL(9,DI38:DX38)</f>
        <v>0</v>
      </c>
      <c r="DZ38" s="1742" t="n">
        <f aca="false">DY38:DY38+IF($B34:$B34=2,0,DZ34:DZ34)</f>
        <v>0</v>
      </c>
      <c r="EA38" s="1732"/>
      <c r="EB38" s="1732"/>
      <c r="EC38" s="1732"/>
      <c r="ED38" s="1732" t="n">
        <v>10</v>
      </c>
      <c r="EE38" s="1732"/>
      <c r="EF38" s="1732"/>
      <c r="EG38" s="1732"/>
      <c r="EH38" s="1732"/>
      <c r="EI38" s="1732"/>
      <c r="EJ38" s="1732"/>
      <c r="EK38" s="1732"/>
      <c r="EL38" s="1732"/>
      <c r="EM38" s="1732"/>
      <c r="EN38" s="1732"/>
      <c r="EO38" s="1732"/>
      <c r="EP38" s="1732"/>
      <c r="EQ38" s="1732"/>
      <c r="ER38" s="1732"/>
      <c r="ES38" s="1732"/>
      <c r="ET38" s="1732"/>
      <c r="EU38" s="1732"/>
      <c r="EV38" s="1732"/>
      <c r="EW38" s="1732"/>
      <c r="EX38" s="1732"/>
      <c r="EY38" s="1733"/>
      <c r="EZ38" s="1734"/>
      <c r="FA38" s="1735"/>
      <c r="FB38" s="1736"/>
      <c r="FC38" s="1741" t="n">
        <f aca="false">SUBTOTAL(9,EA38:FB38)</f>
        <v>10</v>
      </c>
      <c r="FD38" s="1742" t="n">
        <f aca="false">FC38:FC38+IF($B34:$B34=2,0,FD34:FD34)</f>
        <v>10</v>
      </c>
      <c r="FE38" s="1732"/>
      <c r="FF38" s="1732"/>
      <c r="FG38" s="1732"/>
      <c r="FH38" s="1732"/>
      <c r="FI38" s="1732"/>
      <c r="FJ38" s="1732"/>
      <c r="FK38" s="1732"/>
      <c r="FL38" s="1732"/>
      <c r="FM38" s="1732"/>
      <c r="FN38" s="1733"/>
      <c r="FO38" s="1734"/>
      <c r="FP38" s="1735"/>
      <c r="FQ38" s="1736"/>
      <c r="FR38" s="1741" t="n">
        <f aca="false">SUBTOTAL(9,FE38:FQ38)</f>
        <v>0</v>
      </c>
      <c r="FS38" s="1742" t="n">
        <f aca="false">FR38:FR38+IF($B34:$B34=2,0,FS34:FS34)</f>
        <v>0</v>
      </c>
      <c r="FT38" s="1744"/>
      <c r="FU38" s="1744"/>
      <c r="FV38" s="1744"/>
      <c r="FW38" s="1744"/>
      <c r="FX38" s="1744"/>
      <c r="FY38" s="1744"/>
      <c r="FZ38" s="1744"/>
      <c r="GA38" s="1744"/>
      <c r="GB38" s="1744"/>
      <c r="GC38" s="1744"/>
      <c r="GD38" s="1744"/>
      <c r="GE38" s="1744"/>
      <c r="GF38" s="1744"/>
      <c r="GG38" s="1744"/>
      <c r="GH38" s="1744"/>
      <c r="GI38" s="1744"/>
      <c r="GJ38" s="1744"/>
      <c r="GK38" s="1744"/>
      <c r="GL38" s="1744"/>
      <c r="GM38" s="1744"/>
      <c r="GN38" s="1744"/>
      <c r="GO38" s="1744"/>
      <c r="GP38" s="1744"/>
      <c r="GQ38" s="1744"/>
      <c r="GR38" s="1744"/>
      <c r="GS38" s="1745"/>
      <c r="GT38" s="1746"/>
      <c r="GU38" s="1747"/>
      <c r="GV38" s="1736"/>
      <c r="GW38" s="1748" t="n">
        <f aca="false">SUBTOTAL(9,FT38:GV38)</f>
        <v>0</v>
      </c>
      <c r="GX38" s="1738" t="n">
        <f aca="false">SUBTOTAL(9,FT38:GV38)</f>
        <v>0</v>
      </c>
      <c r="GY38" s="1737" t="n">
        <f aca="false">GX38:GX38+IF($B34:$B34=2,0,GY34:GY34)</f>
        <v>0</v>
      </c>
      <c r="GZ38" s="1749"/>
      <c r="HA38" s="1750"/>
      <c r="HB38" s="1751" t="e">
        <f aca="false">'03.24 НГДП по датам'!BA38</f>
        <v>#VALUE!</v>
      </c>
      <c r="HC38" s="1752" t="e">
        <f aca="false">SUBTOTAL(9,GZ38:HB38)</f>
        <v>#VALUE!</v>
      </c>
      <c r="HD38" s="1753" t="n">
        <f aca="false">$HD$3+HD34</f>
        <v>266.21</v>
      </c>
      <c r="HE38" s="1754" t="n">
        <f aca="false">$HE$3+HE34</f>
        <v>83.79</v>
      </c>
      <c r="HF38" s="1831" t="n">
        <f aca="false">SUM(HD38:HE38)</f>
        <v>350</v>
      </c>
      <c r="HG38" s="1756"/>
      <c r="HH38" s="1757" t="n">
        <v>10</v>
      </c>
      <c r="HI38" s="1832"/>
      <c r="HJ38" s="1732"/>
      <c r="HK38" s="1732"/>
      <c r="HL38" s="1732"/>
      <c r="HM38" s="1732"/>
      <c r="HN38" s="1732"/>
      <c r="HO38" s="1732"/>
      <c r="HP38" s="1732"/>
      <c r="HQ38" s="1732"/>
      <c r="HR38" s="1732"/>
      <c r="HS38" s="1732"/>
      <c r="HT38" s="1732"/>
      <c r="HU38" s="1732"/>
      <c r="HV38" s="1732"/>
      <c r="HW38" s="1732"/>
      <c r="HX38" s="1732"/>
      <c r="HY38" s="1732"/>
      <c r="HZ38" s="1733"/>
      <c r="IA38" s="1734"/>
      <c r="IB38" s="1735"/>
      <c r="IC38" s="1736"/>
      <c r="ID38" s="1737" t="n">
        <f aca="false">SUBTOTAL(9,HG38:IC38)</f>
        <v>10</v>
      </c>
      <c r="IE38" s="1748" t="n">
        <f aca="false">ID38:ID38+IF($B34:$B34=2,0,IE34:IE34)</f>
        <v>56</v>
      </c>
      <c r="IF38" s="1759"/>
      <c r="IG38" s="1759"/>
      <c r="IH38" s="1760"/>
      <c r="II38" s="1761"/>
      <c r="IJ38" s="1762"/>
      <c r="IK38" s="1763" t="n">
        <f aca="false">SUBTOTAL(9,IF38:IJ38)</f>
        <v>0</v>
      </c>
      <c r="IL38" s="1764" t="n">
        <f aca="false">IK38:IK38+IF($B34:$B34=2,0,IL34:IL34)</f>
        <v>0</v>
      </c>
      <c r="IM38" s="1765"/>
      <c r="IN38" s="1765"/>
      <c r="IO38" s="1732"/>
      <c r="IP38" s="1732"/>
      <c r="IQ38" s="1732"/>
      <c r="IR38" s="1732"/>
      <c r="IS38" s="1732"/>
      <c r="IT38" s="1732"/>
      <c r="IU38" s="1732"/>
      <c r="IV38" s="1733"/>
      <c r="IW38" s="1734"/>
      <c r="IX38" s="1735"/>
      <c r="IY38" s="1736"/>
      <c r="IZ38" s="1737" t="n">
        <f aca="false">SUBTOTAL(9,IM38:IY38)</f>
        <v>0</v>
      </c>
      <c r="JA38" s="1738" t="n">
        <f aca="false">IZ38:IZ38+IF($B34:$B34=2,0,JA34:JA34)</f>
        <v>0</v>
      </c>
      <c r="JB38" s="1766"/>
      <c r="JC38" s="1767" t="e">
        <f aca="false">'03.24 НГДП по датам'!BT38</f>
        <v>#VALUE!</v>
      </c>
      <c r="JD38" s="1834" t="n">
        <f aca="false">$JD$14</f>
        <v>0</v>
      </c>
      <c r="JE38" s="1769" t="e">
        <f aca="false">SUBTOTAL(9,JB38:JD38)</f>
        <v>#VALUE!</v>
      </c>
      <c r="JF38" s="1770" t="n">
        <f aca="false">SUMIF($C$5:JE$5,"Накопленный эффект, т/сут",$C38:JE38)+SUMIF($C$5:JE$5,"Нараст.  по потенциалу",$C38:JE38)-SUMIF($C$5:JE$5,"Нараст. по остановкам",$C38:JE38)-SUMIF($C$5:JE$5,"ИТОГО перевод в ППД",$C38:JE38)-SUMIF($C$5:JE$5,"ИТОГО  нерент, по распоряж.",$C38:JE38)-SUMIF($C$5:JE$5,"ИТОГО ост. дебит от ЗБС, Углуб., ПВЛГ/ПНЛГ",$C38:JE38)</f>
        <v>-46</v>
      </c>
      <c r="JG38" s="1764"/>
      <c r="JH38" s="1764"/>
      <c r="JI38" s="1771"/>
      <c r="JJ38" s="1862"/>
      <c r="JK38" s="1863"/>
      <c r="JL38" s="1763" t="n">
        <f aca="false">SUBTOTAL(9,JG38:JJ38)</f>
        <v>0</v>
      </c>
      <c r="JM38" s="1664"/>
      <c r="JN38" s="1665"/>
      <c r="JO38" s="1666"/>
      <c r="JP38" s="1774" t="n">
        <f aca="false">JP$4:JP$4+SUMIF($C$5:JL$5,"Нараст. по остановкам",$C38:JL38)-SUMIF($C$5:JL$5,"Нараст.  по потенциалу",$C38:JL38)</f>
        <v>708.705</v>
      </c>
      <c r="JQ38" s="1775" t="n">
        <f aca="false">'ННГ без НГДП по датам'!JP38</f>
        <v>676.812</v>
      </c>
      <c r="JR38" s="1776" t="n">
        <f aca="false">'03.24 НГДП по датам'!CB38</f>
        <v>31.893</v>
      </c>
    </row>
    <row r="39" customFormat="false" ht="1.5" hidden="false" customHeight="true" outlineLevel="0" collapsed="false">
      <c r="A39" s="1777"/>
      <c r="B39" s="1777"/>
      <c r="C39" s="1778"/>
      <c r="D39" s="1778"/>
      <c r="E39" s="1778"/>
      <c r="F39" s="1778"/>
      <c r="G39" s="1779"/>
      <c r="H39" s="1779"/>
      <c r="I39" s="1779"/>
      <c r="J39" s="1779"/>
      <c r="K39" s="1779"/>
      <c r="L39" s="1779"/>
      <c r="M39" s="1779"/>
      <c r="N39" s="1779"/>
      <c r="O39" s="1779"/>
      <c r="P39" s="1779"/>
      <c r="Q39" s="1779"/>
      <c r="R39" s="1779"/>
      <c r="S39" s="1779"/>
      <c r="T39" s="1779"/>
      <c r="U39" s="1779"/>
      <c r="V39" s="1779"/>
      <c r="W39" s="1779"/>
      <c r="X39" s="1780"/>
      <c r="Y39" s="1781"/>
      <c r="Z39" s="1782"/>
      <c r="AA39" s="1783"/>
      <c r="AB39" s="1783"/>
      <c r="AC39" s="1784"/>
      <c r="AD39" s="1784"/>
      <c r="AE39" s="1779"/>
      <c r="AF39" s="1779"/>
      <c r="AG39" s="1779"/>
      <c r="AH39" s="1779"/>
      <c r="AI39" s="1779"/>
      <c r="AJ39" s="1779"/>
      <c r="AK39" s="1779"/>
      <c r="AL39" s="1779"/>
      <c r="AM39" s="1779"/>
      <c r="AN39" s="1779"/>
      <c r="AO39" s="1779"/>
      <c r="AP39" s="1780"/>
      <c r="AQ39" s="1781"/>
      <c r="AR39" s="1782"/>
      <c r="AS39" s="1783"/>
      <c r="AT39" s="1783"/>
      <c r="AU39" s="1778"/>
      <c r="AV39" s="1778"/>
      <c r="AW39" s="1785"/>
      <c r="AX39" s="1779"/>
      <c r="AY39" s="1779"/>
      <c r="AZ39" s="1779"/>
      <c r="BA39" s="1779"/>
      <c r="BB39" s="1779"/>
      <c r="BC39" s="1779"/>
      <c r="BD39" s="1779"/>
      <c r="BE39" s="1779"/>
      <c r="BF39" s="1779"/>
      <c r="BG39" s="1779"/>
      <c r="BH39" s="1779"/>
      <c r="BI39" s="1779"/>
      <c r="BJ39" s="1779"/>
      <c r="BK39" s="1779"/>
      <c r="BL39" s="1779"/>
      <c r="BM39" s="1779"/>
      <c r="BN39" s="1779"/>
      <c r="BO39" s="1779"/>
      <c r="BP39" s="1779"/>
      <c r="BQ39" s="1779"/>
      <c r="BR39" s="1780"/>
      <c r="BS39" s="1781"/>
      <c r="BT39" s="1782"/>
      <c r="BU39" s="1783"/>
      <c r="BV39" s="1783"/>
      <c r="BW39" s="1784"/>
      <c r="BX39" s="1779"/>
      <c r="BY39" s="1779"/>
      <c r="BZ39" s="1779"/>
      <c r="CA39" s="1779"/>
      <c r="CB39" s="1779"/>
      <c r="CC39" s="1779"/>
      <c r="CD39" s="1779"/>
      <c r="CE39" s="1779"/>
      <c r="CF39" s="1779"/>
      <c r="CG39" s="1779"/>
      <c r="CH39" s="1779"/>
      <c r="CI39" s="1779"/>
      <c r="CJ39" s="1780"/>
      <c r="CK39" s="1781"/>
      <c r="CL39" s="1782"/>
      <c r="CM39" s="1783"/>
      <c r="CN39" s="1783"/>
      <c r="CO39" s="1783"/>
      <c r="CP39" s="1783"/>
      <c r="CQ39" s="1779"/>
      <c r="CR39" s="1779"/>
      <c r="CS39" s="1779"/>
      <c r="CT39" s="1779"/>
      <c r="CU39" s="1779"/>
      <c r="CV39" s="1779"/>
      <c r="CW39" s="1779"/>
      <c r="CX39" s="1779"/>
      <c r="CY39" s="1779"/>
      <c r="CZ39" s="1779"/>
      <c r="DA39" s="1779"/>
      <c r="DB39" s="1779"/>
      <c r="DC39" s="1779"/>
      <c r="DD39" s="1780"/>
      <c r="DE39" s="1781"/>
      <c r="DF39" s="1782"/>
      <c r="DG39" s="1783"/>
      <c r="DH39" s="1783"/>
      <c r="DI39" s="1852"/>
      <c r="DJ39" s="1779"/>
      <c r="DK39" s="1779"/>
      <c r="DL39" s="1779"/>
      <c r="DM39" s="1779"/>
      <c r="DN39" s="1779"/>
      <c r="DO39" s="1779"/>
      <c r="DP39" s="1779"/>
      <c r="DQ39" s="1779"/>
      <c r="DR39" s="1779"/>
      <c r="DS39" s="1779"/>
      <c r="DT39" s="1779"/>
      <c r="DU39" s="1779"/>
      <c r="DV39" s="1780"/>
      <c r="DW39" s="1781"/>
      <c r="DX39" s="1782"/>
      <c r="DY39" s="1783"/>
      <c r="DZ39" s="1783"/>
      <c r="EA39" s="1864"/>
      <c r="EB39" s="1779"/>
      <c r="EC39" s="1779"/>
      <c r="ED39" s="1779"/>
      <c r="EE39" s="1779"/>
      <c r="EF39" s="1779"/>
      <c r="EG39" s="1779"/>
      <c r="EH39" s="1779"/>
      <c r="EI39" s="1779"/>
      <c r="EJ39" s="1779"/>
      <c r="EK39" s="1779"/>
      <c r="EL39" s="1779"/>
      <c r="EM39" s="1779"/>
      <c r="EN39" s="1779"/>
      <c r="EO39" s="1779"/>
      <c r="EP39" s="1779"/>
      <c r="EQ39" s="1779"/>
      <c r="ER39" s="1779"/>
      <c r="ES39" s="1779"/>
      <c r="ET39" s="1779"/>
      <c r="EU39" s="1779"/>
      <c r="EV39" s="1779"/>
      <c r="EW39" s="1779"/>
      <c r="EX39" s="1779"/>
      <c r="EY39" s="1779"/>
      <c r="EZ39" s="1780"/>
      <c r="FA39" s="1781"/>
      <c r="FB39" s="1782"/>
      <c r="FC39" s="1783"/>
      <c r="FD39" s="1783"/>
      <c r="FE39" s="1779"/>
      <c r="FF39" s="1779"/>
      <c r="FG39" s="1779"/>
      <c r="FH39" s="1779"/>
      <c r="FI39" s="1779"/>
      <c r="FJ39" s="1779"/>
      <c r="FK39" s="1779"/>
      <c r="FL39" s="1779"/>
      <c r="FM39" s="1779"/>
      <c r="FN39" s="1779"/>
      <c r="FO39" s="1780"/>
      <c r="FP39" s="1781"/>
      <c r="FQ39" s="1782"/>
      <c r="FR39" s="1783"/>
      <c r="FS39" s="1783"/>
      <c r="FT39" s="1779"/>
      <c r="FU39" s="1779"/>
      <c r="FV39" s="1779"/>
      <c r="FW39" s="1779"/>
      <c r="FX39" s="1779"/>
      <c r="FY39" s="1779"/>
      <c r="FZ39" s="1779"/>
      <c r="GA39" s="1779"/>
      <c r="GB39" s="1779"/>
      <c r="GC39" s="1779"/>
      <c r="GD39" s="1779"/>
      <c r="GE39" s="1779"/>
      <c r="GF39" s="1779"/>
      <c r="GG39" s="1779"/>
      <c r="GH39" s="1779"/>
      <c r="GI39" s="1779"/>
      <c r="GJ39" s="1779"/>
      <c r="GK39" s="1779"/>
      <c r="GL39" s="1779"/>
      <c r="GM39" s="1779"/>
      <c r="GN39" s="1779"/>
      <c r="GO39" s="1779"/>
      <c r="GP39" s="1779"/>
      <c r="GQ39" s="1779"/>
      <c r="GR39" s="1779"/>
      <c r="GS39" s="1779"/>
      <c r="GT39" s="1780"/>
      <c r="GU39" s="1781"/>
      <c r="GV39" s="1782"/>
      <c r="GW39" s="1783"/>
      <c r="GX39" s="1783"/>
      <c r="GY39" s="1783"/>
      <c r="GZ39" s="1787"/>
      <c r="HA39" s="1787"/>
      <c r="HB39" s="1788"/>
      <c r="HC39" s="1783"/>
      <c r="HD39" s="1783"/>
      <c r="HE39" s="1789"/>
      <c r="HF39" s="1790"/>
      <c r="HG39" s="1791"/>
      <c r="HH39" s="1757"/>
      <c r="HI39" s="1787"/>
      <c r="HJ39" s="1779"/>
      <c r="HK39" s="1779"/>
      <c r="HL39" s="1779"/>
      <c r="HM39" s="1779"/>
      <c r="HN39" s="1779"/>
      <c r="HO39" s="1779"/>
      <c r="HP39" s="1779"/>
      <c r="HQ39" s="1779"/>
      <c r="HR39" s="1779"/>
      <c r="HS39" s="1779"/>
      <c r="HT39" s="1779"/>
      <c r="HU39" s="1779"/>
      <c r="HV39" s="1779"/>
      <c r="HW39" s="1779"/>
      <c r="HX39" s="1779"/>
      <c r="HY39" s="1779"/>
      <c r="HZ39" s="1779"/>
      <c r="IA39" s="1780"/>
      <c r="IB39" s="1781"/>
      <c r="IC39" s="1782"/>
      <c r="ID39" s="1783"/>
      <c r="IE39" s="1783"/>
      <c r="IF39" s="1792"/>
      <c r="IG39" s="1792"/>
      <c r="IH39" s="1792"/>
      <c r="II39" s="1793"/>
      <c r="IJ39" s="1794"/>
      <c r="IK39" s="1792"/>
      <c r="IL39" s="1792"/>
      <c r="IM39" s="1795"/>
      <c r="IN39" s="1795"/>
      <c r="IO39" s="1779"/>
      <c r="IP39" s="1779"/>
      <c r="IQ39" s="1779"/>
      <c r="IR39" s="1779"/>
      <c r="IS39" s="1779"/>
      <c r="IT39" s="1779"/>
      <c r="IU39" s="1779"/>
      <c r="IV39" s="1779"/>
      <c r="IW39" s="1780"/>
      <c r="IX39" s="1781"/>
      <c r="IY39" s="1782"/>
      <c r="IZ39" s="1783"/>
      <c r="JA39" s="1783"/>
      <c r="JB39" s="1779"/>
      <c r="JC39" s="1788"/>
      <c r="JD39" s="1779"/>
      <c r="JE39" s="1783"/>
      <c r="JF39" s="1783"/>
      <c r="JG39" s="1792"/>
      <c r="JH39" s="1792"/>
      <c r="JI39" s="1792"/>
      <c r="JJ39" s="1792"/>
      <c r="JK39" s="1796"/>
      <c r="JL39" s="1792"/>
      <c r="JM39" s="1797"/>
      <c r="JN39" s="1797"/>
      <c r="JO39" s="1798"/>
      <c r="JP39" s="1797"/>
      <c r="JQ39" s="1797"/>
      <c r="JR39" s="1798"/>
    </row>
    <row r="40" customFormat="false" ht="11.25" hidden="false" customHeight="true" outlineLevel="0" collapsed="false">
      <c r="A40" s="1611" t="n">
        <f aca="false">A36+1</f>
        <v>45359</v>
      </c>
      <c r="B40" s="1612" t="s">
        <v>662</v>
      </c>
      <c r="C40" s="1613"/>
      <c r="D40" s="1614"/>
      <c r="E40" s="1614"/>
      <c r="F40" s="1614"/>
      <c r="G40" s="1615"/>
      <c r="H40" s="1615"/>
      <c r="I40" s="1615"/>
      <c r="J40" s="1615"/>
      <c r="K40" s="1615"/>
      <c r="L40" s="1615"/>
      <c r="M40" s="1615"/>
      <c r="N40" s="1615"/>
      <c r="O40" s="1615"/>
      <c r="P40" s="1615"/>
      <c r="Q40" s="1615"/>
      <c r="R40" s="1615"/>
      <c r="S40" s="1615"/>
      <c r="T40" s="1615"/>
      <c r="U40" s="1615"/>
      <c r="V40" s="1615"/>
      <c r="W40" s="1616"/>
      <c r="X40" s="1799"/>
      <c r="Y40" s="1800"/>
      <c r="Z40" s="1801"/>
      <c r="AA40" s="1620"/>
      <c r="AB40" s="1621"/>
      <c r="AC40" s="1622"/>
      <c r="AD40" s="1622"/>
      <c r="AE40" s="1615"/>
      <c r="AF40" s="1615"/>
      <c r="AG40" s="1615"/>
      <c r="AH40" s="1615"/>
      <c r="AI40" s="1615"/>
      <c r="AJ40" s="1615"/>
      <c r="AK40" s="1615"/>
      <c r="AL40" s="1615"/>
      <c r="AM40" s="1615"/>
      <c r="AN40" s="1615"/>
      <c r="AO40" s="1616"/>
      <c r="AP40" s="1799"/>
      <c r="AQ40" s="1800"/>
      <c r="AR40" s="1801"/>
      <c r="AS40" s="1620"/>
      <c r="AT40" s="1621"/>
      <c r="AU40" s="0"/>
      <c r="AV40" s="1622"/>
      <c r="AW40" s="1622"/>
      <c r="AX40" s="1615"/>
      <c r="AY40" s="1615"/>
      <c r="AZ40" s="1615"/>
      <c r="BA40" s="1615"/>
      <c r="BB40" s="1615"/>
      <c r="BC40" s="1615"/>
      <c r="BD40" s="1615"/>
      <c r="BE40" s="1615"/>
      <c r="BF40" s="1615"/>
      <c r="BG40" s="1615"/>
      <c r="BH40" s="1615"/>
      <c r="BI40" s="1615"/>
      <c r="BJ40" s="1615"/>
      <c r="BK40" s="1615"/>
      <c r="BL40" s="1615"/>
      <c r="BM40" s="1615"/>
      <c r="BN40" s="1615"/>
      <c r="BO40" s="1615"/>
      <c r="BP40" s="1615"/>
      <c r="BQ40" s="1616"/>
      <c r="BR40" s="1799"/>
      <c r="BS40" s="1800"/>
      <c r="BT40" s="1801"/>
      <c r="BU40" s="1620"/>
      <c r="BV40" s="1621"/>
      <c r="BW40" s="1623"/>
      <c r="BX40" s="1615"/>
      <c r="BY40" s="1615"/>
      <c r="BZ40" s="1615"/>
      <c r="CA40" s="1615"/>
      <c r="CB40" s="1615"/>
      <c r="CC40" s="1615"/>
      <c r="CD40" s="1615"/>
      <c r="CE40" s="1615"/>
      <c r="CF40" s="1615"/>
      <c r="CG40" s="1615"/>
      <c r="CH40" s="1615"/>
      <c r="CI40" s="1616"/>
      <c r="CJ40" s="1799"/>
      <c r="CK40" s="1800"/>
      <c r="CL40" s="1801"/>
      <c r="CM40" s="1620"/>
      <c r="CN40" s="1621"/>
      <c r="CO40" s="1621"/>
      <c r="CP40" s="1621"/>
      <c r="CQ40" s="1615"/>
      <c r="CR40" s="1615"/>
      <c r="CS40" s="1615"/>
      <c r="CT40" s="1615"/>
      <c r="CU40" s="1615"/>
      <c r="CV40" s="1615"/>
      <c r="CW40" s="1615"/>
      <c r="CX40" s="1615"/>
      <c r="CY40" s="1615"/>
      <c r="CZ40" s="1615"/>
      <c r="DA40" s="1615"/>
      <c r="DB40" s="1615"/>
      <c r="DC40" s="1616"/>
      <c r="DD40" s="1799"/>
      <c r="DE40" s="1800"/>
      <c r="DF40" s="1801"/>
      <c r="DG40" s="1624"/>
      <c r="DH40" s="1625"/>
      <c r="DI40" s="1623"/>
      <c r="DJ40" s="1615"/>
      <c r="DK40" s="1615"/>
      <c r="DL40" s="1615"/>
      <c r="DM40" s="1615"/>
      <c r="DN40" s="1615"/>
      <c r="DO40" s="1615"/>
      <c r="DP40" s="1615"/>
      <c r="DQ40" s="1615"/>
      <c r="DR40" s="1615"/>
      <c r="DS40" s="1615"/>
      <c r="DT40" s="1615"/>
      <c r="DU40" s="1616"/>
      <c r="DV40" s="1799"/>
      <c r="DW40" s="1800"/>
      <c r="DX40" s="1801"/>
      <c r="DY40" s="1624"/>
      <c r="DZ40" s="1625"/>
      <c r="EA40" s="1615"/>
      <c r="EB40" s="1615"/>
      <c r="EC40" s="1615"/>
      <c r="ED40" s="1615" t="s">
        <v>516</v>
      </c>
      <c r="EE40" s="1615"/>
      <c r="EF40" s="1615"/>
      <c r="EG40" s="1615"/>
      <c r="EH40" s="1615"/>
      <c r="EI40" s="1615"/>
      <c r="EJ40" s="1615"/>
      <c r="EK40" s="1615"/>
      <c r="EL40" s="1615"/>
      <c r="EM40" s="1615"/>
      <c r="EN40" s="1615"/>
      <c r="EO40" s="1615"/>
      <c r="EP40" s="1615"/>
      <c r="EQ40" s="1615"/>
      <c r="ER40" s="1615"/>
      <c r="ES40" s="1615"/>
      <c r="ET40" s="1615"/>
      <c r="EU40" s="1615"/>
      <c r="EV40" s="1615"/>
      <c r="EW40" s="1615"/>
      <c r="EX40" s="1615"/>
      <c r="EY40" s="1616"/>
      <c r="EZ40" s="1799"/>
      <c r="FA40" s="1800"/>
      <c r="FB40" s="1801"/>
      <c r="FC40" s="1624"/>
      <c r="FD40" s="1625"/>
      <c r="FE40" s="1615"/>
      <c r="FF40" s="1615"/>
      <c r="FG40" s="1615"/>
      <c r="FH40" s="1615"/>
      <c r="FI40" s="1615"/>
      <c r="FJ40" s="1615"/>
      <c r="FK40" s="1615"/>
      <c r="FL40" s="1615"/>
      <c r="FM40" s="1615"/>
      <c r="FN40" s="1616"/>
      <c r="FO40" s="1799"/>
      <c r="FP40" s="1800"/>
      <c r="FQ40" s="1801"/>
      <c r="FR40" s="1624"/>
      <c r="FS40" s="1625"/>
      <c r="FT40" s="1837"/>
      <c r="FU40" s="1627"/>
      <c r="FV40" s="1627"/>
      <c r="FW40" s="1627"/>
      <c r="FX40" s="1627"/>
      <c r="FY40" s="1627"/>
      <c r="FZ40" s="1627"/>
      <c r="GA40" s="1627"/>
      <c r="GB40" s="1627"/>
      <c r="GC40" s="1627"/>
      <c r="GD40" s="1627"/>
      <c r="GE40" s="1627"/>
      <c r="GF40" s="1627"/>
      <c r="GG40" s="1627"/>
      <c r="GH40" s="1627"/>
      <c r="GI40" s="1627"/>
      <c r="GJ40" s="1627"/>
      <c r="GK40" s="1627"/>
      <c r="GL40" s="1627"/>
      <c r="GM40" s="1627"/>
      <c r="GN40" s="1627"/>
      <c r="GO40" s="1627"/>
      <c r="GP40" s="1627"/>
      <c r="GQ40" s="1627"/>
      <c r="GR40" s="1627"/>
      <c r="GS40" s="1628"/>
      <c r="GT40" s="1803"/>
      <c r="GU40" s="1804"/>
      <c r="GV40" s="1801"/>
      <c r="GW40" s="1631"/>
      <c r="GX40" s="1621"/>
      <c r="GY40" s="1620"/>
      <c r="GZ40" s="1838"/>
      <c r="HA40" s="1839"/>
      <c r="HB40" s="1807"/>
      <c r="HC40" s="1635"/>
      <c r="HD40" s="1636"/>
      <c r="HE40" s="1841"/>
      <c r="HF40" s="1638"/>
      <c r="HG40" s="1640"/>
      <c r="HH40" s="1640"/>
      <c r="HI40" s="1842"/>
      <c r="HJ40" s="1627"/>
      <c r="HK40" s="1627"/>
      <c r="HL40" s="1627"/>
      <c r="HM40" s="1627"/>
      <c r="HN40" s="1627"/>
      <c r="HO40" s="1627"/>
      <c r="HP40" s="1627"/>
      <c r="HQ40" s="1627"/>
      <c r="HR40" s="1627"/>
      <c r="HS40" s="1627"/>
      <c r="HT40" s="1627"/>
      <c r="HU40" s="1627"/>
      <c r="HV40" s="1627"/>
      <c r="HW40" s="1627"/>
      <c r="HX40" s="1627"/>
      <c r="HY40" s="1627"/>
      <c r="HZ40" s="1628"/>
      <c r="IA40" s="1803"/>
      <c r="IB40" s="1804"/>
      <c r="IC40" s="1801"/>
      <c r="ID40" s="1620"/>
      <c r="IE40" s="1631"/>
      <c r="IF40" s="1642"/>
      <c r="IG40" s="1642"/>
      <c r="IH40" s="1643"/>
      <c r="II40" s="1812"/>
      <c r="IJ40" s="1813"/>
      <c r="IK40" s="1646"/>
      <c r="IL40" s="1647"/>
      <c r="IM40" s="1837"/>
      <c r="IN40" s="1649"/>
      <c r="IO40" s="1650"/>
      <c r="IP40" s="1650"/>
      <c r="IQ40" s="1650"/>
      <c r="IR40" s="1650"/>
      <c r="IS40" s="1650"/>
      <c r="IT40" s="1650"/>
      <c r="IU40" s="1650"/>
      <c r="IV40" s="1651"/>
      <c r="IW40" s="1814"/>
      <c r="IX40" s="1815"/>
      <c r="IY40" s="1816"/>
      <c r="IZ40" s="1620"/>
      <c r="JA40" s="1621"/>
      <c r="JB40" s="1655"/>
      <c r="JC40" s="1807"/>
      <c r="JD40" s="1657"/>
      <c r="JE40" s="1658"/>
      <c r="JF40" s="1659"/>
      <c r="JG40" s="1817"/>
      <c r="JH40" s="1817"/>
      <c r="JI40" s="1817"/>
      <c r="JJ40" s="1855"/>
      <c r="JK40" s="1856"/>
      <c r="JL40" s="1663"/>
      <c r="JM40" s="1664" t="e">
        <f aca="false">JM$4:JM$4+SUMIF($C$5:JL$5,"Нараст. баланс",$C42:JL42)+SUMIF($C$7:JH$7,"Итого (с ВНР)",$C42:JH42)-SUMIF($C$5:JL$5,"Геол. снижение,  т/сут",$C42:JL42)-SUMIF(JJ$7:JL$7,"Итого",JJ42:JL42)-SUMIF($C$7:JL$7,"Итого (с ВСП)",$C42:JL42)</f>
        <v>#VALUE!</v>
      </c>
      <c r="JN40" s="1665" t="e">
        <f aca="false">'ННГ без НГДП по датам'!JM40:JM42</f>
        <v>#VALUE!</v>
      </c>
      <c r="JO40" s="1666" t="e">
        <f aca="false">'03.24 НГДП по датам'!CA40:CA42</f>
        <v>#VALUE!</v>
      </c>
      <c r="JP40" s="1667"/>
      <c r="JQ40" s="1668"/>
      <c r="JR40" s="1819"/>
    </row>
    <row r="41" customFormat="false" ht="11.25" hidden="false" customHeight="true" outlineLevel="0" collapsed="false">
      <c r="A41" s="1611"/>
      <c r="B41" s="1670" t="s">
        <v>663</v>
      </c>
      <c r="C41" s="1671"/>
      <c r="D41" s="1672"/>
      <c r="E41" s="1672"/>
      <c r="F41" s="1672"/>
      <c r="G41" s="1673"/>
      <c r="H41" s="1673"/>
      <c r="I41" s="1673"/>
      <c r="J41" s="1673"/>
      <c r="K41" s="1673"/>
      <c r="L41" s="1673"/>
      <c r="M41" s="1673"/>
      <c r="N41" s="1673"/>
      <c r="O41" s="1673"/>
      <c r="P41" s="1673"/>
      <c r="Q41" s="1673"/>
      <c r="R41" s="1673"/>
      <c r="S41" s="1673"/>
      <c r="T41" s="1673"/>
      <c r="U41" s="1673"/>
      <c r="V41" s="1673"/>
      <c r="W41" s="1674"/>
      <c r="X41" s="1675"/>
      <c r="Y41" s="1676"/>
      <c r="Z41" s="1677"/>
      <c r="AA41" s="1678" t="n">
        <f aca="false">COUNTA(C41:Z41)</f>
        <v>0</v>
      </c>
      <c r="AB41" s="1679"/>
      <c r="AC41" s="1680"/>
      <c r="AD41" s="1680"/>
      <c r="AE41" s="1673"/>
      <c r="AF41" s="1673"/>
      <c r="AG41" s="1673"/>
      <c r="AH41" s="1673"/>
      <c r="AI41" s="1673"/>
      <c r="AJ41" s="1673"/>
      <c r="AK41" s="1673"/>
      <c r="AL41" s="1673"/>
      <c r="AM41" s="1673"/>
      <c r="AN41" s="1673"/>
      <c r="AO41" s="1674"/>
      <c r="AP41" s="1675"/>
      <c r="AQ41" s="1676"/>
      <c r="AR41" s="1677"/>
      <c r="AS41" s="1678" t="n">
        <f aca="false">COUNTA(AC41:AR41)</f>
        <v>0</v>
      </c>
      <c r="AT41" s="1679"/>
      <c r="AU41" s="0"/>
      <c r="AV41" s="1680"/>
      <c r="AW41" s="1680"/>
      <c r="AX41" s="1673"/>
      <c r="AY41" s="1673"/>
      <c r="AZ41" s="1673"/>
      <c r="BA41" s="1673"/>
      <c r="BB41" s="1673"/>
      <c r="BC41" s="1673"/>
      <c r="BD41" s="1673"/>
      <c r="BE41" s="1673"/>
      <c r="BF41" s="1673"/>
      <c r="BG41" s="1673"/>
      <c r="BH41" s="1673"/>
      <c r="BI41" s="1673"/>
      <c r="BJ41" s="1673"/>
      <c r="BK41" s="1673"/>
      <c r="BL41" s="1673"/>
      <c r="BM41" s="1673"/>
      <c r="BN41" s="1673"/>
      <c r="BO41" s="1673"/>
      <c r="BP41" s="1673"/>
      <c r="BQ41" s="1674"/>
      <c r="BR41" s="1675"/>
      <c r="BS41" s="1676"/>
      <c r="BT41" s="1677"/>
      <c r="BU41" s="1678" t="n">
        <f aca="false">COUNTA(AU41:BT41)</f>
        <v>0</v>
      </c>
      <c r="BV41" s="1679"/>
      <c r="BW41" s="1682"/>
      <c r="BX41" s="1673"/>
      <c r="BY41" s="1673"/>
      <c r="BZ41" s="1673"/>
      <c r="CA41" s="1673"/>
      <c r="CB41" s="1673"/>
      <c r="CC41" s="1673"/>
      <c r="CD41" s="1673"/>
      <c r="CE41" s="1673"/>
      <c r="CF41" s="1673"/>
      <c r="CG41" s="1673"/>
      <c r="CH41" s="1673"/>
      <c r="CI41" s="1674"/>
      <c r="CJ41" s="1675"/>
      <c r="CK41" s="1676"/>
      <c r="CL41" s="1677"/>
      <c r="CM41" s="1678" t="n">
        <f aca="false">COUNTA(BW41:CL41)</f>
        <v>0</v>
      </c>
      <c r="CN41" s="1679"/>
      <c r="CO41" s="1679" t="n">
        <f aca="false">AA41+AS41+BU41+CM41</f>
        <v>0</v>
      </c>
      <c r="CP41" s="1679"/>
      <c r="CQ41" s="1673"/>
      <c r="CR41" s="1673"/>
      <c r="CS41" s="1673"/>
      <c r="CT41" s="1673"/>
      <c r="CU41" s="1673"/>
      <c r="CV41" s="1673"/>
      <c r="CW41" s="1673"/>
      <c r="CX41" s="1673"/>
      <c r="CY41" s="1673"/>
      <c r="CZ41" s="1673"/>
      <c r="DA41" s="1673"/>
      <c r="DB41" s="1673"/>
      <c r="DC41" s="1674"/>
      <c r="DD41" s="1675"/>
      <c r="DE41" s="1676"/>
      <c r="DF41" s="1677"/>
      <c r="DG41" s="1683" t="n">
        <f aca="false">SUBTOTAL(9,CQ43:DF43)</f>
        <v>0</v>
      </c>
      <c r="DH41" s="1684"/>
      <c r="DI41" s="1682"/>
      <c r="DJ41" s="1673"/>
      <c r="DK41" s="1673"/>
      <c r="DL41" s="1673"/>
      <c r="DM41" s="1673"/>
      <c r="DN41" s="1673"/>
      <c r="DO41" s="1673"/>
      <c r="DP41" s="1673"/>
      <c r="DQ41" s="1673"/>
      <c r="DR41" s="1673"/>
      <c r="DS41" s="1673"/>
      <c r="DT41" s="1673"/>
      <c r="DU41" s="1674"/>
      <c r="DV41" s="1675"/>
      <c r="DW41" s="1676"/>
      <c r="DX41" s="1677"/>
      <c r="DY41" s="1683" t="n">
        <f aca="false">COUNTA(DI41:DX41)</f>
        <v>0</v>
      </c>
      <c r="DZ41" s="1684"/>
      <c r="EA41" s="1673"/>
      <c r="EB41" s="1673"/>
      <c r="EC41" s="1673"/>
      <c r="ED41" s="1673" t="s">
        <v>664</v>
      </c>
      <c r="EE41" s="1673"/>
      <c r="EF41" s="1673"/>
      <c r="EG41" s="1673"/>
      <c r="EH41" s="1673"/>
      <c r="EI41" s="1673"/>
      <c r="EJ41" s="1673"/>
      <c r="EK41" s="1673"/>
      <c r="EL41" s="1673"/>
      <c r="EM41" s="1673"/>
      <c r="EN41" s="1673"/>
      <c r="EO41" s="1673"/>
      <c r="EP41" s="1673"/>
      <c r="EQ41" s="1673"/>
      <c r="ER41" s="1673"/>
      <c r="ES41" s="1673"/>
      <c r="ET41" s="1673"/>
      <c r="EU41" s="1673"/>
      <c r="EV41" s="1673"/>
      <c r="EW41" s="1673"/>
      <c r="EX41" s="1673"/>
      <c r="EY41" s="1674"/>
      <c r="EZ41" s="1675"/>
      <c r="FA41" s="1676"/>
      <c r="FB41" s="1677"/>
      <c r="FC41" s="1683" t="n">
        <f aca="false">COUNTA(EA41:FB41)</f>
        <v>1</v>
      </c>
      <c r="FD41" s="1684"/>
      <c r="FE41" s="1673"/>
      <c r="FF41" s="1673"/>
      <c r="FG41" s="1673"/>
      <c r="FH41" s="1673"/>
      <c r="FI41" s="1673"/>
      <c r="FJ41" s="1673"/>
      <c r="FK41" s="1673"/>
      <c r="FL41" s="1673"/>
      <c r="FM41" s="1673"/>
      <c r="FN41" s="1674"/>
      <c r="FO41" s="1675"/>
      <c r="FP41" s="1676"/>
      <c r="FQ41" s="1677"/>
      <c r="FR41" s="1683" t="n">
        <f aca="false">COUNTA(FE41:FQ41)</f>
        <v>0</v>
      </c>
      <c r="FS41" s="1684"/>
      <c r="FT41" s="1844"/>
      <c r="FU41" s="1686"/>
      <c r="FV41" s="1686"/>
      <c r="FW41" s="1686"/>
      <c r="FX41" s="1686"/>
      <c r="FY41" s="1686"/>
      <c r="FZ41" s="1686"/>
      <c r="GA41" s="1686"/>
      <c r="GB41" s="1686"/>
      <c r="GC41" s="1686"/>
      <c r="GD41" s="1686"/>
      <c r="GE41" s="1686"/>
      <c r="GF41" s="1686"/>
      <c r="GG41" s="1686"/>
      <c r="GH41" s="1686"/>
      <c r="GI41" s="1686"/>
      <c r="GJ41" s="1686"/>
      <c r="GK41" s="1686"/>
      <c r="GL41" s="1686"/>
      <c r="GM41" s="1686"/>
      <c r="GN41" s="1686"/>
      <c r="GO41" s="1686"/>
      <c r="GP41" s="1686"/>
      <c r="GQ41" s="1686"/>
      <c r="GR41" s="1686"/>
      <c r="GS41" s="1687"/>
      <c r="GT41" s="1688"/>
      <c r="GU41" s="1689"/>
      <c r="GV41" s="1677"/>
      <c r="GW41" s="1690" t="n">
        <f aca="false">SUBTOTAL(9,FT43:GV43)</f>
        <v>0</v>
      </c>
      <c r="GX41" s="1679" t="n">
        <f aca="false">SUBTOTAL(9,FT43:GV43)</f>
        <v>0</v>
      </c>
      <c r="GY41" s="1691"/>
      <c r="GZ41" s="1845"/>
      <c r="HA41" s="1846"/>
      <c r="HB41" s="1718"/>
      <c r="HC41" s="1695"/>
      <c r="HD41" s="1696"/>
      <c r="HE41" s="1697"/>
      <c r="HF41" s="1698"/>
      <c r="HG41" s="1700"/>
      <c r="HH41" s="1700"/>
      <c r="HI41" s="1847"/>
      <c r="HJ41" s="1686"/>
      <c r="HK41" s="1686"/>
      <c r="HL41" s="1686"/>
      <c r="HM41" s="1686"/>
      <c r="HN41" s="1686"/>
      <c r="HO41" s="1686"/>
      <c r="HP41" s="1686"/>
      <c r="HQ41" s="1686"/>
      <c r="HR41" s="1686"/>
      <c r="HS41" s="1686"/>
      <c r="HT41" s="1686"/>
      <c r="HU41" s="1686"/>
      <c r="HV41" s="1686"/>
      <c r="HW41" s="1686"/>
      <c r="HX41" s="1686"/>
      <c r="HY41" s="1686"/>
      <c r="HZ41" s="1687"/>
      <c r="IA41" s="1688"/>
      <c r="IB41" s="1689"/>
      <c r="IC41" s="1677"/>
      <c r="ID41" s="1678" t="n">
        <f aca="false">SUBTOTAL(9,HG43:IC43)</f>
        <v>0</v>
      </c>
      <c r="IE41" s="1702"/>
      <c r="IF41" s="1703"/>
      <c r="IG41" s="1703"/>
      <c r="IH41" s="1704"/>
      <c r="II41" s="1705"/>
      <c r="IJ41" s="1706"/>
      <c r="IK41" s="1707" t="n">
        <f aca="false">SUBTOTAL(9,IF43:IJ43)</f>
        <v>0</v>
      </c>
      <c r="IL41" s="1708"/>
      <c r="IM41" s="1844"/>
      <c r="IN41" s="1710"/>
      <c r="IO41" s="1711"/>
      <c r="IP41" s="1711"/>
      <c r="IQ41" s="1711"/>
      <c r="IR41" s="1711"/>
      <c r="IS41" s="1711"/>
      <c r="IT41" s="1711"/>
      <c r="IU41" s="1711"/>
      <c r="IV41" s="1712"/>
      <c r="IW41" s="1713"/>
      <c r="IX41" s="1714"/>
      <c r="IY41" s="1715"/>
      <c r="IZ41" s="1678" t="n">
        <f aca="false">SUBTOTAL(3,IM41:IY41)</f>
        <v>0</v>
      </c>
      <c r="JA41" s="1716"/>
      <c r="JB41" s="1717"/>
      <c r="JC41" s="1718"/>
      <c r="JD41" s="1719"/>
      <c r="JE41" s="1720"/>
      <c r="JF41" s="1721"/>
      <c r="JG41" s="1827"/>
      <c r="JH41" s="1827"/>
      <c r="JI41" s="1827"/>
      <c r="JJ41" s="1858"/>
      <c r="JK41" s="1859"/>
      <c r="JL41" s="1725"/>
      <c r="JM41" s="1664"/>
      <c r="JN41" s="1665"/>
      <c r="JO41" s="1666"/>
      <c r="JP41" s="1726"/>
      <c r="JQ41" s="1727"/>
      <c r="JR41" s="1728"/>
    </row>
    <row r="42" customFormat="false" ht="11.25" hidden="false" customHeight="true" outlineLevel="0" collapsed="false">
      <c r="A42" s="1611"/>
      <c r="B42" s="1729" t="s">
        <v>661</v>
      </c>
      <c r="C42" s="1730"/>
      <c r="D42" s="1731"/>
      <c r="E42" s="1731"/>
      <c r="F42" s="1731"/>
      <c r="G42" s="1732"/>
      <c r="H42" s="1732"/>
      <c r="I42" s="1732"/>
      <c r="J42" s="1732"/>
      <c r="K42" s="1732"/>
      <c r="L42" s="1732"/>
      <c r="M42" s="1732"/>
      <c r="N42" s="1732"/>
      <c r="O42" s="1732"/>
      <c r="P42" s="1732"/>
      <c r="Q42" s="1732"/>
      <c r="R42" s="1732"/>
      <c r="S42" s="1732"/>
      <c r="T42" s="1732"/>
      <c r="U42" s="1732"/>
      <c r="V42" s="1732"/>
      <c r="W42" s="1733"/>
      <c r="X42" s="1734"/>
      <c r="Y42" s="1735"/>
      <c r="Z42" s="1736"/>
      <c r="AA42" s="1737" t="n">
        <f aca="false">SUBTOTAL(9,C42:Z42)</f>
        <v>0</v>
      </c>
      <c r="AB42" s="1738" t="n">
        <f aca="false">AA42+AB38</f>
        <v>0</v>
      </c>
      <c r="AC42" s="1739"/>
      <c r="AD42" s="1739"/>
      <c r="AE42" s="1732"/>
      <c r="AF42" s="1732"/>
      <c r="AG42" s="1732"/>
      <c r="AH42" s="1732"/>
      <c r="AI42" s="1732"/>
      <c r="AJ42" s="1732"/>
      <c r="AK42" s="1732"/>
      <c r="AL42" s="1732"/>
      <c r="AM42" s="1732"/>
      <c r="AN42" s="1732"/>
      <c r="AO42" s="1733"/>
      <c r="AP42" s="1734"/>
      <c r="AQ42" s="1735"/>
      <c r="AR42" s="1736"/>
      <c r="AS42" s="1737" t="n">
        <f aca="false">SUBTOTAL(9,AC42:AR42)</f>
        <v>0</v>
      </c>
      <c r="AT42" s="1738" t="n">
        <f aca="false">AS42+AT38</f>
        <v>0</v>
      </c>
      <c r="AU42" s="0"/>
      <c r="AV42" s="1739"/>
      <c r="AW42" s="1739"/>
      <c r="AX42" s="1732"/>
      <c r="AY42" s="1732"/>
      <c r="AZ42" s="1732"/>
      <c r="BA42" s="1732"/>
      <c r="BB42" s="1732"/>
      <c r="BC42" s="1732"/>
      <c r="BD42" s="1732"/>
      <c r="BE42" s="1732"/>
      <c r="BF42" s="1732"/>
      <c r="BG42" s="1732"/>
      <c r="BH42" s="1732"/>
      <c r="BI42" s="1732"/>
      <c r="BJ42" s="1732"/>
      <c r="BK42" s="1732"/>
      <c r="BL42" s="1732"/>
      <c r="BM42" s="1732"/>
      <c r="BN42" s="1732"/>
      <c r="BO42" s="1732"/>
      <c r="BP42" s="1732"/>
      <c r="BQ42" s="1733"/>
      <c r="BR42" s="1734"/>
      <c r="BS42" s="1735"/>
      <c r="BT42" s="1736"/>
      <c r="BU42" s="1737" t="n">
        <f aca="false">SUBTOTAL(9,AU42:BT42)</f>
        <v>0</v>
      </c>
      <c r="BV42" s="1738" t="n">
        <f aca="false">BU42+BV38</f>
        <v>0</v>
      </c>
      <c r="BW42" s="1740"/>
      <c r="BX42" s="1732"/>
      <c r="BY42" s="1732"/>
      <c r="BZ42" s="1732"/>
      <c r="CA42" s="1732"/>
      <c r="CB42" s="1732"/>
      <c r="CC42" s="1732"/>
      <c r="CD42" s="1732"/>
      <c r="CE42" s="1732"/>
      <c r="CF42" s="1732"/>
      <c r="CG42" s="1732"/>
      <c r="CH42" s="1732"/>
      <c r="CI42" s="1733"/>
      <c r="CJ42" s="1734"/>
      <c r="CK42" s="1735"/>
      <c r="CL42" s="1736"/>
      <c r="CM42" s="1737" t="n">
        <f aca="false">SUBTOTAL(9,BW42:CL42)</f>
        <v>0</v>
      </c>
      <c r="CN42" s="1738" t="n">
        <f aca="false">CM42+CN38</f>
        <v>0</v>
      </c>
      <c r="CO42" s="1738" t="n">
        <f aca="false">AA42+AS42+BU42+CM42</f>
        <v>0</v>
      </c>
      <c r="CP42" s="1738" t="n">
        <f aca="false">CO42+CP38</f>
        <v>0</v>
      </c>
      <c r="CQ42" s="1732"/>
      <c r="CR42" s="1732"/>
      <c r="CS42" s="1732"/>
      <c r="CT42" s="1732"/>
      <c r="CU42" s="1732"/>
      <c r="CV42" s="1732"/>
      <c r="CW42" s="1732"/>
      <c r="CX42" s="1732"/>
      <c r="CY42" s="1732"/>
      <c r="CZ42" s="1732"/>
      <c r="DA42" s="1732"/>
      <c r="DB42" s="1732"/>
      <c r="DC42" s="1733"/>
      <c r="DD42" s="1734"/>
      <c r="DE42" s="1735"/>
      <c r="DF42" s="1736"/>
      <c r="DG42" s="1741" t="n">
        <f aca="false">SUBTOTAL(9,CQ42:DF42)</f>
        <v>0</v>
      </c>
      <c r="DH42" s="1742" t="n">
        <f aca="false">DG42:DG42+IF($B38:$B38=2,0,DH38:DH38)</f>
        <v>0</v>
      </c>
      <c r="DI42" s="1740"/>
      <c r="DJ42" s="1732"/>
      <c r="DK42" s="1732"/>
      <c r="DL42" s="1732"/>
      <c r="DM42" s="1732"/>
      <c r="DN42" s="1732"/>
      <c r="DO42" s="1732"/>
      <c r="DP42" s="1732"/>
      <c r="DQ42" s="1732"/>
      <c r="DR42" s="1732"/>
      <c r="DS42" s="1732"/>
      <c r="DT42" s="1732"/>
      <c r="DU42" s="1733"/>
      <c r="DV42" s="1734"/>
      <c r="DW42" s="1735"/>
      <c r="DX42" s="1736"/>
      <c r="DY42" s="1741" t="n">
        <f aca="false">SUBTOTAL(9,DI42:DX42)</f>
        <v>0</v>
      </c>
      <c r="DZ42" s="1742" t="n">
        <f aca="false">DY42:DY42+IF($B38:$B38=2,0,DZ38:DZ38)</f>
        <v>0</v>
      </c>
      <c r="EA42" s="1732"/>
      <c r="EB42" s="1732"/>
      <c r="EC42" s="1732"/>
      <c r="ED42" s="1732" t="n">
        <v>10</v>
      </c>
      <c r="EE42" s="1732"/>
      <c r="EF42" s="1732"/>
      <c r="EG42" s="1732"/>
      <c r="EH42" s="1732"/>
      <c r="EI42" s="1732"/>
      <c r="EJ42" s="1732"/>
      <c r="EK42" s="1732"/>
      <c r="EL42" s="1732"/>
      <c r="EM42" s="1732"/>
      <c r="EN42" s="1732"/>
      <c r="EO42" s="1732"/>
      <c r="EP42" s="1732"/>
      <c r="EQ42" s="1732"/>
      <c r="ER42" s="1732"/>
      <c r="ES42" s="1732"/>
      <c r="ET42" s="1732"/>
      <c r="EU42" s="1732"/>
      <c r="EV42" s="1732"/>
      <c r="EW42" s="1732"/>
      <c r="EX42" s="1732"/>
      <c r="EY42" s="1733"/>
      <c r="EZ42" s="1734"/>
      <c r="FA42" s="1735"/>
      <c r="FB42" s="1736"/>
      <c r="FC42" s="1741" t="n">
        <f aca="false">SUBTOTAL(9,EA42:FB42)</f>
        <v>10</v>
      </c>
      <c r="FD42" s="1742" t="n">
        <f aca="false">FC42:FC42+IF($B38:$B38=2,0,FD38:FD38)</f>
        <v>20</v>
      </c>
      <c r="FE42" s="1732"/>
      <c r="FF42" s="1732"/>
      <c r="FG42" s="1732"/>
      <c r="FH42" s="1732"/>
      <c r="FI42" s="1732"/>
      <c r="FJ42" s="1732"/>
      <c r="FK42" s="1732"/>
      <c r="FL42" s="1732"/>
      <c r="FM42" s="1732"/>
      <c r="FN42" s="1733"/>
      <c r="FO42" s="1734"/>
      <c r="FP42" s="1735"/>
      <c r="FQ42" s="1736"/>
      <c r="FR42" s="1741" t="n">
        <f aca="false">SUBTOTAL(9,FE42:FQ42)</f>
        <v>0</v>
      </c>
      <c r="FS42" s="1742" t="n">
        <f aca="false">FR42:FR42+IF($B38:$B38=2,0,FS38:FS38)</f>
        <v>0</v>
      </c>
      <c r="FT42" s="1851"/>
      <c r="FU42" s="1744"/>
      <c r="FV42" s="1744"/>
      <c r="FW42" s="1744"/>
      <c r="FX42" s="1744"/>
      <c r="FY42" s="1744"/>
      <c r="FZ42" s="1744"/>
      <c r="GA42" s="1744"/>
      <c r="GB42" s="1744"/>
      <c r="GC42" s="1744"/>
      <c r="GD42" s="1744"/>
      <c r="GE42" s="1744"/>
      <c r="GF42" s="1744"/>
      <c r="GG42" s="1744"/>
      <c r="GH42" s="1744"/>
      <c r="GI42" s="1744"/>
      <c r="GJ42" s="1744"/>
      <c r="GK42" s="1744"/>
      <c r="GL42" s="1744"/>
      <c r="GM42" s="1744"/>
      <c r="GN42" s="1744"/>
      <c r="GO42" s="1744"/>
      <c r="GP42" s="1744"/>
      <c r="GQ42" s="1744"/>
      <c r="GR42" s="1744"/>
      <c r="GS42" s="1745"/>
      <c r="GT42" s="1746"/>
      <c r="GU42" s="1747"/>
      <c r="GV42" s="1736"/>
      <c r="GW42" s="1748" t="n">
        <f aca="false">SUBTOTAL(9,FT42:GV42)</f>
        <v>0</v>
      </c>
      <c r="GX42" s="1738" t="n">
        <f aca="false">SUBTOTAL(9,FT42:GV42)</f>
        <v>0</v>
      </c>
      <c r="GY42" s="1737" t="n">
        <f aca="false">GX42:GX42+IF($B38:$B38=2,0,GY38:GY38)</f>
        <v>0</v>
      </c>
      <c r="GZ42" s="1749"/>
      <c r="HA42" s="1750"/>
      <c r="HB42" s="1751" t="e">
        <f aca="false">'03.24 НГДП по датам'!BA42</f>
        <v>#VALUE!</v>
      </c>
      <c r="HC42" s="1752" t="e">
        <f aca="false">SUBTOTAL(9,GZ42:HB42)</f>
        <v>#VALUE!</v>
      </c>
      <c r="HD42" s="1753" t="n">
        <f aca="false">$HD$3+HD38</f>
        <v>304.24</v>
      </c>
      <c r="HE42" s="1754" t="n">
        <f aca="false">$HE$3+HE38</f>
        <v>95.76</v>
      </c>
      <c r="HF42" s="1831" t="n">
        <f aca="false">SUM(HD42:HE42)</f>
        <v>400</v>
      </c>
      <c r="HG42" s="1757"/>
      <c r="HH42" s="1757"/>
      <c r="HI42" s="1832"/>
      <c r="HJ42" s="1744"/>
      <c r="HK42" s="1744"/>
      <c r="HL42" s="1744"/>
      <c r="HM42" s="1744"/>
      <c r="HN42" s="1744"/>
      <c r="HO42" s="1744"/>
      <c r="HP42" s="1744"/>
      <c r="HQ42" s="1744"/>
      <c r="HR42" s="1744"/>
      <c r="HS42" s="1744"/>
      <c r="HT42" s="1744"/>
      <c r="HU42" s="1744"/>
      <c r="HV42" s="1744"/>
      <c r="HW42" s="1744"/>
      <c r="HX42" s="1744"/>
      <c r="HY42" s="1744"/>
      <c r="HZ42" s="1745"/>
      <c r="IA42" s="1746"/>
      <c r="IB42" s="1747"/>
      <c r="IC42" s="1736"/>
      <c r="ID42" s="1737" t="n">
        <f aca="false">SUBTOTAL(9,HG42:IC42)</f>
        <v>0</v>
      </c>
      <c r="IE42" s="1748" t="n">
        <f aca="false">ID42:ID42+IF($B38:$B38=2,0,IE38:IE38)</f>
        <v>56</v>
      </c>
      <c r="IF42" s="1759"/>
      <c r="IG42" s="1759"/>
      <c r="IH42" s="1760"/>
      <c r="II42" s="1761"/>
      <c r="IJ42" s="1762"/>
      <c r="IK42" s="1763" t="n">
        <f aca="false">SUBTOTAL(9,IF42:IJ42)</f>
        <v>0</v>
      </c>
      <c r="IL42" s="1764" t="n">
        <f aca="false">IK42:IK42+IF($B38:$B38=2,0,IL38:IL38)</f>
        <v>0</v>
      </c>
      <c r="IM42" s="1851"/>
      <c r="IN42" s="1765"/>
      <c r="IO42" s="1732"/>
      <c r="IP42" s="1732"/>
      <c r="IQ42" s="1732"/>
      <c r="IR42" s="1732"/>
      <c r="IS42" s="1732"/>
      <c r="IT42" s="1732"/>
      <c r="IU42" s="1732"/>
      <c r="IV42" s="1733"/>
      <c r="IW42" s="1734"/>
      <c r="IX42" s="1735"/>
      <c r="IY42" s="1736"/>
      <c r="IZ42" s="1737" t="n">
        <f aca="false">SUBTOTAL(9,IM42:IY42)</f>
        <v>0</v>
      </c>
      <c r="JA42" s="1738" t="n">
        <f aca="false">IZ42:IZ42+IF($B38:$B38=2,0,JA38:JA38)</f>
        <v>0</v>
      </c>
      <c r="JB42" s="1766"/>
      <c r="JC42" s="1767" t="e">
        <f aca="false">'03.24 НГДП по датам'!BT42</f>
        <v>#VALUE!</v>
      </c>
      <c r="JD42" s="1834" t="n">
        <f aca="false">$JD$14</f>
        <v>0</v>
      </c>
      <c r="JE42" s="1769" t="e">
        <f aca="false">SUBTOTAL(9,JB42:JD42)</f>
        <v>#VALUE!</v>
      </c>
      <c r="JF42" s="1770" t="n">
        <f aca="false">SUMIF($C$5:JE$5,"Накопленный эффект, т/сут",$C42:JE42)+SUMIF($C$5:JE$5,"Нараст.  по потенциалу",$C42:JE42)-SUMIF($C$5:JE$5,"Нараст. по остановкам",$C42:JE42)-SUMIF($C$5:JE$5,"ИТОГО перевод в ППД",$C42:JE42)-SUMIF($C$5:JE$5,"ИТОГО  нерент, по распоряж.",$C42:JE42)-SUMIF($C$5:JE$5,"ИТОГО ост. дебит от ЗБС, Углуб., ПВЛГ/ПНЛГ",$C42:JE42)</f>
        <v>-36</v>
      </c>
      <c r="JG42" s="1764"/>
      <c r="JH42" s="1764"/>
      <c r="JI42" s="1764"/>
      <c r="JJ42" s="1862"/>
      <c r="JK42" s="1863"/>
      <c r="JL42" s="1763" t="n">
        <f aca="false">SUBTOTAL(9,JG42:JJ42)</f>
        <v>0</v>
      </c>
      <c r="JM42" s="1664"/>
      <c r="JN42" s="1665"/>
      <c r="JO42" s="1666"/>
      <c r="JP42" s="1774" t="n">
        <f aca="false">JP$4:JP$4+SUMIF($C$5:JL$5,"Нараст. по остановкам",$C42:JL42)-SUMIF($C$5:JL$5,"Нараст.  по потенциалу",$C42:JL42)</f>
        <v>708.705</v>
      </c>
      <c r="JQ42" s="1775" t="n">
        <f aca="false">'ННГ без НГДП по датам'!JP42</f>
        <v>676.812</v>
      </c>
      <c r="JR42" s="1776" t="n">
        <f aca="false">'03.24 НГДП по датам'!CB42</f>
        <v>31.893</v>
      </c>
    </row>
    <row r="43" customFormat="false" ht="1.5" hidden="false" customHeight="true" outlineLevel="0" collapsed="false">
      <c r="A43" s="1777"/>
      <c r="B43" s="1777"/>
      <c r="C43" s="1778"/>
      <c r="D43" s="1778"/>
      <c r="E43" s="1778"/>
      <c r="F43" s="1778"/>
      <c r="G43" s="1779"/>
      <c r="H43" s="1779"/>
      <c r="I43" s="1779"/>
      <c r="J43" s="1779"/>
      <c r="K43" s="1779"/>
      <c r="L43" s="1779"/>
      <c r="M43" s="1779"/>
      <c r="N43" s="1779"/>
      <c r="O43" s="1779"/>
      <c r="P43" s="1779"/>
      <c r="Q43" s="1779"/>
      <c r="R43" s="1779"/>
      <c r="S43" s="1779"/>
      <c r="T43" s="1779"/>
      <c r="U43" s="1779"/>
      <c r="V43" s="1779"/>
      <c r="W43" s="1779"/>
      <c r="X43" s="1780"/>
      <c r="Y43" s="1781"/>
      <c r="Z43" s="1782"/>
      <c r="AA43" s="1783"/>
      <c r="AB43" s="1783"/>
      <c r="AC43" s="1784"/>
      <c r="AD43" s="1784"/>
      <c r="AE43" s="1779"/>
      <c r="AF43" s="1779"/>
      <c r="AG43" s="1779"/>
      <c r="AH43" s="1779"/>
      <c r="AI43" s="1779"/>
      <c r="AJ43" s="1779"/>
      <c r="AK43" s="1779"/>
      <c r="AL43" s="1779"/>
      <c r="AM43" s="1779"/>
      <c r="AN43" s="1779"/>
      <c r="AO43" s="1779"/>
      <c r="AP43" s="1780"/>
      <c r="AQ43" s="1781"/>
      <c r="AR43" s="1782"/>
      <c r="AS43" s="1783"/>
      <c r="AT43" s="1783"/>
      <c r="AU43" s="1778"/>
      <c r="AV43" s="1778"/>
      <c r="AW43" s="1785"/>
      <c r="AX43" s="1779"/>
      <c r="AY43" s="1779"/>
      <c r="AZ43" s="1779"/>
      <c r="BA43" s="1779"/>
      <c r="BB43" s="1779"/>
      <c r="BC43" s="1779"/>
      <c r="BD43" s="1779"/>
      <c r="BE43" s="1779"/>
      <c r="BF43" s="1779"/>
      <c r="BG43" s="1779"/>
      <c r="BH43" s="1779"/>
      <c r="BI43" s="1779"/>
      <c r="BJ43" s="1779"/>
      <c r="BK43" s="1779"/>
      <c r="BL43" s="1779"/>
      <c r="BM43" s="1779"/>
      <c r="BN43" s="1779"/>
      <c r="BO43" s="1779"/>
      <c r="BP43" s="1779"/>
      <c r="BQ43" s="1779"/>
      <c r="BR43" s="1780"/>
      <c r="BS43" s="1781"/>
      <c r="BT43" s="1782"/>
      <c r="BU43" s="1783"/>
      <c r="BV43" s="1783"/>
      <c r="BW43" s="1784"/>
      <c r="BX43" s="1779"/>
      <c r="BY43" s="1779"/>
      <c r="BZ43" s="1779"/>
      <c r="CA43" s="1779"/>
      <c r="CB43" s="1779"/>
      <c r="CC43" s="1779"/>
      <c r="CD43" s="1779"/>
      <c r="CE43" s="1779"/>
      <c r="CF43" s="1779"/>
      <c r="CG43" s="1779"/>
      <c r="CH43" s="1779"/>
      <c r="CI43" s="1779"/>
      <c r="CJ43" s="1780"/>
      <c r="CK43" s="1781"/>
      <c r="CL43" s="1782"/>
      <c r="CM43" s="1783"/>
      <c r="CN43" s="1783"/>
      <c r="CO43" s="1783"/>
      <c r="CP43" s="1783"/>
      <c r="CQ43" s="1779"/>
      <c r="CR43" s="1779"/>
      <c r="CS43" s="1779"/>
      <c r="CT43" s="1779"/>
      <c r="CU43" s="1779"/>
      <c r="CV43" s="1779"/>
      <c r="CW43" s="1779"/>
      <c r="CX43" s="1779"/>
      <c r="CY43" s="1779"/>
      <c r="CZ43" s="1779"/>
      <c r="DA43" s="1779"/>
      <c r="DB43" s="1779"/>
      <c r="DC43" s="1779"/>
      <c r="DD43" s="1780"/>
      <c r="DE43" s="1781"/>
      <c r="DF43" s="1782"/>
      <c r="DG43" s="1783"/>
      <c r="DH43" s="1783"/>
      <c r="DI43" s="1852"/>
      <c r="DJ43" s="1779"/>
      <c r="DK43" s="1779"/>
      <c r="DL43" s="1779"/>
      <c r="DM43" s="1779"/>
      <c r="DN43" s="1779"/>
      <c r="DO43" s="1779"/>
      <c r="DP43" s="1779"/>
      <c r="DQ43" s="1779"/>
      <c r="DR43" s="1779"/>
      <c r="DS43" s="1779"/>
      <c r="DT43" s="1779"/>
      <c r="DU43" s="1779"/>
      <c r="DV43" s="1780"/>
      <c r="DW43" s="1781"/>
      <c r="DX43" s="1782"/>
      <c r="DY43" s="1783"/>
      <c r="DZ43" s="1783"/>
      <c r="EA43" s="1864"/>
      <c r="EB43" s="1779"/>
      <c r="EC43" s="1779"/>
      <c r="ED43" s="1779"/>
      <c r="EE43" s="1779"/>
      <c r="EF43" s="1779"/>
      <c r="EG43" s="1779"/>
      <c r="EH43" s="1779"/>
      <c r="EI43" s="1779"/>
      <c r="EJ43" s="1779"/>
      <c r="EK43" s="1779"/>
      <c r="EL43" s="1779"/>
      <c r="EM43" s="1779"/>
      <c r="EN43" s="1779"/>
      <c r="EO43" s="1779"/>
      <c r="EP43" s="1779"/>
      <c r="EQ43" s="1779"/>
      <c r="ER43" s="1779"/>
      <c r="ES43" s="1779"/>
      <c r="ET43" s="1779"/>
      <c r="EU43" s="1779"/>
      <c r="EV43" s="1779"/>
      <c r="EW43" s="1779"/>
      <c r="EX43" s="1779"/>
      <c r="EY43" s="1779"/>
      <c r="EZ43" s="1780"/>
      <c r="FA43" s="1781"/>
      <c r="FB43" s="1782"/>
      <c r="FC43" s="1783"/>
      <c r="FD43" s="1783"/>
      <c r="FE43" s="1779"/>
      <c r="FF43" s="1779"/>
      <c r="FG43" s="1779"/>
      <c r="FH43" s="1779"/>
      <c r="FI43" s="1779"/>
      <c r="FJ43" s="1779"/>
      <c r="FK43" s="1779"/>
      <c r="FL43" s="1779"/>
      <c r="FM43" s="1779"/>
      <c r="FN43" s="1779"/>
      <c r="FO43" s="1780"/>
      <c r="FP43" s="1781"/>
      <c r="FQ43" s="1782"/>
      <c r="FR43" s="1783"/>
      <c r="FS43" s="1783"/>
      <c r="FT43" s="1779"/>
      <c r="FU43" s="1779"/>
      <c r="FV43" s="1779"/>
      <c r="FW43" s="1779"/>
      <c r="FX43" s="1779"/>
      <c r="FY43" s="1779"/>
      <c r="FZ43" s="1779"/>
      <c r="GA43" s="1779"/>
      <c r="GB43" s="1779"/>
      <c r="GC43" s="1779"/>
      <c r="GD43" s="1779"/>
      <c r="GE43" s="1779"/>
      <c r="GF43" s="1779"/>
      <c r="GG43" s="1779"/>
      <c r="GH43" s="1779"/>
      <c r="GI43" s="1779"/>
      <c r="GJ43" s="1779"/>
      <c r="GK43" s="1779"/>
      <c r="GL43" s="1779"/>
      <c r="GM43" s="1779"/>
      <c r="GN43" s="1779"/>
      <c r="GO43" s="1779"/>
      <c r="GP43" s="1779"/>
      <c r="GQ43" s="1779"/>
      <c r="GR43" s="1779"/>
      <c r="GS43" s="1779"/>
      <c r="GT43" s="1780"/>
      <c r="GU43" s="1781"/>
      <c r="GV43" s="1782"/>
      <c r="GW43" s="1783"/>
      <c r="GX43" s="1783"/>
      <c r="GY43" s="1783"/>
      <c r="GZ43" s="1787"/>
      <c r="HA43" s="1787"/>
      <c r="HB43" s="1788"/>
      <c r="HC43" s="1783"/>
      <c r="HD43" s="1783"/>
      <c r="HE43" s="1789"/>
      <c r="HF43" s="1790"/>
      <c r="HG43" s="1757"/>
      <c r="HH43" s="1757"/>
      <c r="HI43" s="1787"/>
      <c r="HJ43" s="1779"/>
      <c r="HK43" s="1779"/>
      <c r="HL43" s="1779"/>
      <c r="HM43" s="1779"/>
      <c r="HN43" s="1779"/>
      <c r="HO43" s="1779"/>
      <c r="HP43" s="1779"/>
      <c r="HQ43" s="1779"/>
      <c r="HR43" s="1779"/>
      <c r="HS43" s="1779"/>
      <c r="HT43" s="1779"/>
      <c r="HU43" s="1779"/>
      <c r="HV43" s="1779"/>
      <c r="HW43" s="1779"/>
      <c r="HX43" s="1779"/>
      <c r="HY43" s="1779"/>
      <c r="HZ43" s="1779"/>
      <c r="IA43" s="1780"/>
      <c r="IB43" s="1781"/>
      <c r="IC43" s="1782"/>
      <c r="ID43" s="1783"/>
      <c r="IE43" s="1783"/>
      <c r="IF43" s="1792"/>
      <c r="IG43" s="1792"/>
      <c r="IH43" s="1792"/>
      <c r="II43" s="1793"/>
      <c r="IJ43" s="1794"/>
      <c r="IK43" s="1792"/>
      <c r="IL43" s="1792"/>
      <c r="IM43" s="1795"/>
      <c r="IN43" s="1795"/>
      <c r="IO43" s="1779"/>
      <c r="IP43" s="1779"/>
      <c r="IQ43" s="1779"/>
      <c r="IR43" s="1779"/>
      <c r="IS43" s="1779"/>
      <c r="IT43" s="1779"/>
      <c r="IU43" s="1779"/>
      <c r="IV43" s="1779"/>
      <c r="IW43" s="1780"/>
      <c r="IX43" s="1781"/>
      <c r="IY43" s="1782"/>
      <c r="IZ43" s="1783"/>
      <c r="JA43" s="1783"/>
      <c r="JB43" s="1779"/>
      <c r="JC43" s="1788"/>
      <c r="JD43" s="1779"/>
      <c r="JE43" s="1783"/>
      <c r="JF43" s="1783"/>
      <c r="JG43" s="1792"/>
      <c r="JH43" s="1792"/>
      <c r="JI43" s="1792"/>
      <c r="JJ43" s="1792"/>
      <c r="JK43" s="1796"/>
      <c r="JL43" s="1792"/>
      <c r="JM43" s="1797"/>
      <c r="JN43" s="1797"/>
      <c r="JO43" s="1798"/>
      <c r="JP43" s="1797"/>
      <c r="JQ43" s="1797"/>
      <c r="JR43" s="1798"/>
    </row>
    <row r="44" customFormat="false" ht="11.25" hidden="false" customHeight="true" outlineLevel="0" collapsed="false">
      <c r="A44" s="1611" t="n">
        <f aca="false">A40+1</f>
        <v>45360</v>
      </c>
      <c r="B44" s="1612" t="s">
        <v>662</v>
      </c>
      <c r="C44" s="1614" t="s">
        <v>201</v>
      </c>
      <c r="D44" s="1614"/>
      <c r="E44" s="1614"/>
      <c r="F44" s="1614"/>
      <c r="G44" s="1615"/>
      <c r="H44" s="1615"/>
      <c r="I44" s="1615"/>
      <c r="J44" s="1615"/>
      <c r="K44" s="1615"/>
      <c r="L44" s="1615"/>
      <c r="M44" s="1615"/>
      <c r="N44" s="1615"/>
      <c r="O44" s="1615"/>
      <c r="P44" s="1615"/>
      <c r="Q44" s="1615"/>
      <c r="R44" s="1615"/>
      <c r="S44" s="1615"/>
      <c r="T44" s="1615"/>
      <c r="U44" s="1615"/>
      <c r="V44" s="1615"/>
      <c r="W44" s="1616"/>
      <c r="X44" s="1799"/>
      <c r="Y44" s="1800"/>
      <c r="Z44" s="1801"/>
      <c r="AA44" s="1620"/>
      <c r="AB44" s="1621"/>
      <c r="AC44" s="1622"/>
      <c r="AD44" s="1622"/>
      <c r="AE44" s="1615"/>
      <c r="AF44" s="1615"/>
      <c r="AG44" s="1615"/>
      <c r="AH44" s="1615"/>
      <c r="AI44" s="1615"/>
      <c r="AJ44" s="1615"/>
      <c r="AK44" s="1615"/>
      <c r="AL44" s="1615"/>
      <c r="AM44" s="1615"/>
      <c r="AN44" s="1615"/>
      <c r="AO44" s="1616"/>
      <c r="AP44" s="1799"/>
      <c r="AQ44" s="1800"/>
      <c r="AR44" s="1801"/>
      <c r="AS44" s="1620"/>
      <c r="AT44" s="1621"/>
      <c r="AU44" s="1622"/>
      <c r="AV44" s="1622"/>
      <c r="AW44" s="1622"/>
      <c r="AX44" s="1627"/>
      <c r="AY44" s="1627"/>
      <c r="AZ44" s="1627"/>
      <c r="BA44" s="1627"/>
      <c r="BB44" s="1627"/>
      <c r="BC44" s="1627"/>
      <c r="BD44" s="1627"/>
      <c r="BE44" s="1627"/>
      <c r="BF44" s="1627"/>
      <c r="BG44" s="1627"/>
      <c r="BH44" s="1627"/>
      <c r="BI44" s="1627"/>
      <c r="BJ44" s="1627"/>
      <c r="BK44" s="1627"/>
      <c r="BL44" s="1627"/>
      <c r="BM44" s="1627"/>
      <c r="BN44" s="1627"/>
      <c r="BO44" s="1627"/>
      <c r="BP44" s="1627"/>
      <c r="BQ44" s="1628"/>
      <c r="BR44" s="1803"/>
      <c r="BS44" s="1804"/>
      <c r="BT44" s="1801"/>
      <c r="BU44" s="1620"/>
      <c r="BV44" s="1621"/>
      <c r="BW44" s="1623"/>
      <c r="BX44" s="1615"/>
      <c r="BY44" s="1615"/>
      <c r="BZ44" s="1615"/>
      <c r="CA44" s="1615"/>
      <c r="CB44" s="1615"/>
      <c r="CC44" s="1615"/>
      <c r="CD44" s="1615"/>
      <c r="CE44" s="1615"/>
      <c r="CF44" s="1615"/>
      <c r="CG44" s="1615"/>
      <c r="CH44" s="1615"/>
      <c r="CI44" s="1616"/>
      <c r="CJ44" s="1799"/>
      <c r="CK44" s="1800"/>
      <c r="CL44" s="1801"/>
      <c r="CM44" s="1620"/>
      <c r="CN44" s="1621"/>
      <c r="CO44" s="1621"/>
      <c r="CP44" s="1621"/>
      <c r="CQ44" s="1627"/>
      <c r="CR44" s="1627"/>
      <c r="CS44" s="1627"/>
      <c r="CT44" s="1627"/>
      <c r="CU44" s="1627"/>
      <c r="CV44" s="1627"/>
      <c r="CW44" s="1627"/>
      <c r="CX44" s="1627"/>
      <c r="CY44" s="1627"/>
      <c r="CZ44" s="1627"/>
      <c r="DA44" s="1627"/>
      <c r="DB44" s="1627"/>
      <c r="DC44" s="1628"/>
      <c r="DD44" s="1803"/>
      <c r="DE44" s="1804"/>
      <c r="DF44" s="1801"/>
      <c r="DG44" s="1624"/>
      <c r="DH44" s="1625"/>
      <c r="DI44" s="1623"/>
      <c r="DJ44" s="1627"/>
      <c r="DK44" s="1627"/>
      <c r="DL44" s="1627"/>
      <c r="DM44" s="1627"/>
      <c r="DN44" s="1627"/>
      <c r="DO44" s="1627"/>
      <c r="DP44" s="1627"/>
      <c r="DQ44" s="1627"/>
      <c r="DR44" s="1627"/>
      <c r="DS44" s="1627"/>
      <c r="DT44" s="1627"/>
      <c r="DU44" s="1628"/>
      <c r="DV44" s="1803"/>
      <c r="DW44" s="1804"/>
      <c r="DX44" s="1801"/>
      <c r="DY44" s="1624"/>
      <c r="DZ44" s="1625"/>
      <c r="EA44" s="1615"/>
      <c r="EB44" s="1615"/>
      <c r="EC44" s="1615"/>
      <c r="ED44" s="1615" t="s">
        <v>516</v>
      </c>
      <c r="EE44" s="1615"/>
      <c r="EF44" s="1615"/>
      <c r="EG44" s="1615"/>
      <c r="EH44" s="1615"/>
      <c r="EI44" s="1615"/>
      <c r="EJ44" s="1615"/>
      <c r="EK44" s="1615"/>
      <c r="EL44" s="1615"/>
      <c r="EM44" s="1615"/>
      <c r="EN44" s="1615"/>
      <c r="EO44" s="1615"/>
      <c r="EP44" s="1615"/>
      <c r="EQ44" s="1615"/>
      <c r="ER44" s="1615"/>
      <c r="ES44" s="1615"/>
      <c r="ET44" s="1615"/>
      <c r="EU44" s="1615"/>
      <c r="EV44" s="1615"/>
      <c r="EW44" s="1615"/>
      <c r="EX44" s="1615"/>
      <c r="EY44" s="1616"/>
      <c r="EZ44" s="1799"/>
      <c r="FA44" s="1800"/>
      <c r="FB44" s="1801"/>
      <c r="FC44" s="1624"/>
      <c r="FD44" s="1625"/>
      <c r="FE44" s="1615"/>
      <c r="FF44" s="1615"/>
      <c r="FG44" s="1615"/>
      <c r="FH44" s="1615"/>
      <c r="FI44" s="1615"/>
      <c r="FJ44" s="1615"/>
      <c r="FK44" s="1615"/>
      <c r="FL44" s="1615"/>
      <c r="FM44" s="1615"/>
      <c r="FN44" s="1616"/>
      <c r="FO44" s="1799"/>
      <c r="FP44" s="1800"/>
      <c r="FQ44" s="1801"/>
      <c r="FR44" s="1624"/>
      <c r="FS44" s="1625"/>
      <c r="FT44" s="1627"/>
      <c r="FU44" s="1627"/>
      <c r="FV44" s="1627"/>
      <c r="FW44" s="1627"/>
      <c r="FX44" s="1627"/>
      <c r="FY44" s="1627"/>
      <c r="FZ44" s="1627"/>
      <c r="GA44" s="1627"/>
      <c r="GB44" s="1627"/>
      <c r="GC44" s="1627"/>
      <c r="GD44" s="1627"/>
      <c r="GE44" s="1627"/>
      <c r="GF44" s="1627"/>
      <c r="GG44" s="1627"/>
      <c r="GH44" s="1627"/>
      <c r="GI44" s="1627"/>
      <c r="GJ44" s="1627"/>
      <c r="GK44" s="1627"/>
      <c r="GL44" s="1627"/>
      <c r="GM44" s="1627"/>
      <c r="GN44" s="1627"/>
      <c r="GO44" s="1627"/>
      <c r="GP44" s="1627"/>
      <c r="GQ44" s="1627"/>
      <c r="GR44" s="1627"/>
      <c r="GS44" s="1628"/>
      <c r="GT44" s="1803"/>
      <c r="GU44" s="1804"/>
      <c r="GV44" s="1801"/>
      <c r="GW44" s="1631"/>
      <c r="GX44" s="1621"/>
      <c r="GY44" s="1620"/>
      <c r="GZ44" s="1838"/>
      <c r="HA44" s="1839"/>
      <c r="HB44" s="1840"/>
      <c r="HC44" s="1635"/>
      <c r="HD44" s="1636"/>
      <c r="HE44" s="1841"/>
      <c r="HF44" s="1638"/>
      <c r="HG44" s="1640"/>
      <c r="HH44" s="1640"/>
      <c r="HI44" s="1842"/>
      <c r="HJ44" s="1615"/>
      <c r="HK44" s="1615"/>
      <c r="HL44" s="1615"/>
      <c r="HM44" s="1615"/>
      <c r="HN44" s="1615"/>
      <c r="HO44" s="1615"/>
      <c r="HP44" s="1615"/>
      <c r="HQ44" s="1615"/>
      <c r="HR44" s="1615"/>
      <c r="HS44" s="1615"/>
      <c r="HT44" s="1615"/>
      <c r="HU44" s="1615"/>
      <c r="HV44" s="1615"/>
      <c r="HW44" s="1615"/>
      <c r="HX44" s="1615"/>
      <c r="HY44" s="1615"/>
      <c r="HZ44" s="1616"/>
      <c r="IA44" s="1799"/>
      <c r="IB44" s="1800"/>
      <c r="IC44" s="1801"/>
      <c r="ID44" s="1620"/>
      <c r="IE44" s="1631"/>
      <c r="IF44" s="1642"/>
      <c r="IG44" s="1642"/>
      <c r="IH44" s="1643"/>
      <c r="II44" s="1812"/>
      <c r="IJ44" s="1813"/>
      <c r="IK44" s="1646"/>
      <c r="IL44" s="1647"/>
      <c r="IM44" s="1648"/>
      <c r="IN44" s="1649"/>
      <c r="IO44" s="1650"/>
      <c r="IP44" s="1650"/>
      <c r="IQ44" s="1650"/>
      <c r="IR44" s="1650"/>
      <c r="IS44" s="1650"/>
      <c r="IT44" s="1650"/>
      <c r="IU44" s="1650"/>
      <c r="IV44" s="1651"/>
      <c r="IW44" s="1814"/>
      <c r="IX44" s="1815"/>
      <c r="IY44" s="1816"/>
      <c r="IZ44" s="1620"/>
      <c r="JA44" s="1621"/>
      <c r="JB44" s="1655"/>
      <c r="JC44" s="1807"/>
      <c r="JD44" s="1657"/>
      <c r="JE44" s="1658"/>
      <c r="JF44" s="1659"/>
      <c r="JG44" s="1817"/>
      <c r="JH44" s="1817"/>
      <c r="JI44" s="1660"/>
      <c r="JJ44" s="1855"/>
      <c r="JK44" s="1856"/>
      <c r="JL44" s="1663"/>
      <c r="JM44" s="1664" t="e">
        <f aca="false">JM$4:JM$4+SUMIF($C$5:JL$5,"Нараст. баланс",$C46:JL46)+SUMIF($C$7:JH$7,"Итого (с ВНР)",$C46:JH46)-SUMIF($C$5:JL$5,"Геол. снижение,  т/сут",$C46:JL46)-SUMIF(JJ$7:JL$7,"Итого",JJ46:JL46)-SUMIF($C$7:JL$7,"Итого (с ВСП)",$C46:JL46)</f>
        <v>#VALUE!</v>
      </c>
      <c r="JN44" s="1665" t="e">
        <f aca="false">'ННГ без НГДП по датам'!JM44:JM46</f>
        <v>#VALUE!</v>
      </c>
      <c r="JO44" s="1666" t="e">
        <f aca="false">'03.24 НГДП по датам'!CA44:CA46</f>
        <v>#VALUE!</v>
      </c>
      <c r="JP44" s="1667"/>
      <c r="JQ44" s="1668"/>
      <c r="JR44" s="1819"/>
    </row>
    <row r="45" customFormat="false" ht="11.25" hidden="false" customHeight="true" outlineLevel="0" collapsed="false">
      <c r="A45" s="1611"/>
      <c r="B45" s="1670" t="s">
        <v>663</v>
      </c>
      <c r="C45" s="1672" t="n">
        <v>1130</v>
      </c>
      <c r="D45" s="1672"/>
      <c r="E45" s="1672"/>
      <c r="F45" s="1672"/>
      <c r="G45" s="1673"/>
      <c r="H45" s="1673"/>
      <c r="I45" s="1673"/>
      <c r="J45" s="1673"/>
      <c r="K45" s="1673"/>
      <c r="L45" s="1673"/>
      <c r="M45" s="1673"/>
      <c r="N45" s="1673"/>
      <c r="O45" s="1673"/>
      <c r="P45" s="1673"/>
      <c r="Q45" s="1673"/>
      <c r="R45" s="1673"/>
      <c r="S45" s="1673"/>
      <c r="T45" s="1673"/>
      <c r="U45" s="1673"/>
      <c r="V45" s="1673"/>
      <c r="W45" s="1674"/>
      <c r="X45" s="1675"/>
      <c r="Y45" s="1676"/>
      <c r="Z45" s="1677"/>
      <c r="AA45" s="1678" t="n">
        <f aca="false">COUNTA(C45:Z45)</f>
        <v>1</v>
      </c>
      <c r="AB45" s="1679"/>
      <c r="AC45" s="1680"/>
      <c r="AD45" s="1680"/>
      <c r="AE45" s="1673"/>
      <c r="AF45" s="1673"/>
      <c r="AG45" s="1673"/>
      <c r="AH45" s="1673"/>
      <c r="AI45" s="1673"/>
      <c r="AJ45" s="1673"/>
      <c r="AK45" s="1673"/>
      <c r="AL45" s="1673"/>
      <c r="AM45" s="1673"/>
      <c r="AN45" s="1673"/>
      <c r="AO45" s="1674"/>
      <c r="AP45" s="1675"/>
      <c r="AQ45" s="1676"/>
      <c r="AR45" s="1677"/>
      <c r="AS45" s="1678" t="n">
        <f aca="false">COUNTA(AC45:AR45)</f>
        <v>0</v>
      </c>
      <c r="AT45" s="1679"/>
      <c r="AU45" s="1680"/>
      <c r="AV45" s="1680"/>
      <c r="AW45" s="1680"/>
      <c r="AX45" s="1686"/>
      <c r="AY45" s="1686"/>
      <c r="AZ45" s="1686"/>
      <c r="BA45" s="1686"/>
      <c r="BB45" s="1686"/>
      <c r="BC45" s="1686"/>
      <c r="BD45" s="1686"/>
      <c r="BE45" s="1686"/>
      <c r="BF45" s="1686"/>
      <c r="BG45" s="1686"/>
      <c r="BH45" s="1686"/>
      <c r="BI45" s="1686"/>
      <c r="BJ45" s="1686"/>
      <c r="BK45" s="1686"/>
      <c r="BL45" s="1686"/>
      <c r="BM45" s="1686"/>
      <c r="BN45" s="1686"/>
      <c r="BO45" s="1686"/>
      <c r="BP45" s="1686"/>
      <c r="BQ45" s="1687"/>
      <c r="BR45" s="1688"/>
      <c r="BS45" s="1689"/>
      <c r="BT45" s="1677"/>
      <c r="BU45" s="1678" t="n">
        <f aca="false">COUNTA(AU45:BT45)</f>
        <v>0</v>
      </c>
      <c r="BV45" s="1679"/>
      <c r="BW45" s="1682"/>
      <c r="BX45" s="1673"/>
      <c r="BY45" s="1673"/>
      <c r="BZ45" s="1673"/>
      <c r="CA45" s="1673"/>
      <c r="CB45" s="1673"/>
      <c r="CC45" s="1673"/>
      <c r="CD45" s="1673"/>
      <c r="CE45" s="1673"/>
      <c r="CF45" s="1673"/>
      <c r="CG45" s="1673"/>
      <c r="CH45" s="1673"/>
      <c r="CI45" s="1674"/>
      <c r="CJ45" s="1675"/>
      <c r="CK45" s="1676"/>
      <c r="CL45" s="1677"/>
      <c r="CM45" s="1678" t="n">
        <f aca="false">COUNTA(BW45:CL45)</f>
        <v>0</v>
      </c>
      <c r="CN45" s="1679"/>
      <c r="CO45" s="1679" t="n">
        <f aca="false">AA45+AS45+BU45+CM45</f>
        <v>1</v>
      </c>
      <c r="CP45" s="1679"/>
      <c r="CQ45" s="1686"/>
      <c r="CR45" s="1686"/>
      <c r="CS45" s="1686"/>
      <c r="CT45" s="1686"/>
      <c r="CU45" s="1686"/>
      <c r="CV45" s="1686"/>
      <c r="CW45" s="1686"/>
      <c r="CX45" s="1686"/>
      <c r="CY45" s="1686"/>
      <c r="CZ45" s="1686"/>
      <c r="DA45" s="1686"/>
      <c r="DB45" s="1686"/>
      <c r="DC45" s="1687"/>
      <c r="DD45" s="1688"/>
      <c r="DE45" s="1689"/>
      <c r="DF45" s="1677"/>
      <c r="DG45" s="1683" t="n">
        <f aca="false">SUBTOTAL(9,CQ47:DF47)</f>
        <v>0</v>
      </c>
      <c r="DH45" s="1684"/>
      <c r="DI45" s="1682"/>
      <c r="DJ45" s="1686"/>
      <c r="DK45" s="1686"/>
      <c r="DL45" s="1686"/>
      <c r="DM45" s="1686"/>
      <c r="DN45" s="1686"/>
      <c r="DO45" s="1686"/>
      <c r="DP45" s="1686"/>
      <c r="DQ45" s="1686"/>
      <c r="DR45" s="1686"/>
      <c r="DS45" s="1686"/>
      <c r="DT45" s="1686"/>
      <c r="DU45" s="1687"/>
      <c r="DV45" s="1688"/>
      <c r="DW45" s="1689"/>
      <c r="DX45" s="1677"/>
      <c r="DY45" s="1683" t="n">
        <f aca="false">COUNTA(DI45:DX45)</f>
        <v>0</v>
      </c>
      <c r="DZ45" s="1684"/>
      <c r="EA45" s="1673"/>
      <c r="EB45" s="1673"/>
      <c r="EC45" s="1673"/>
      <c r="ED45" s="1673" t="s">
        <v>664</v>
      </c>
      <c r="EE45" s="1673"/>
      <c r="EF45" s="1673"/>
      <c r="EG45" s="1673"/>
      <c r="EH45" s="1673"/>
      <c r="EI45" s="1673"/>
      <c r="EJ45" s="1673"/>
      <c r="EK45" s="1673"/>
      <c r="EL45" s="1673"/>
      <c r="EM45" s="1673"/>
      <c r="EN45" s="1673"/>
      <c r="EO45" s="1673"/>
      <c r="EP45" s="1673"/>
      <c r="EQ45" s="1673"/>
      <c r="ER45" s="1673"/>
      <c r="ES45" s="1673"/>
      <c r="ET45" s="1673"/>
      <c r="EU45" s="1673"/>
      <c r="EV45" s="1673"/>
      <c r="EW45" s="1673"/>
      <c r="EX45" s="1673"/>
      <c r="EY45" s="1674"/>
      <c r="EZ45" s="1675"/>
      <c r="FA45" s="1676"/>
      <c r="FB45" s="1677"/>
      <c r="FC45" s="1683" t="n">
        <f aca="false">COUNTA(EA45:FB45)</f>
        <v>1</v>
      </c>
      <c r="FD45" s="1684"/>
      <c r="FE45" s="1673"/>
      <c r="FF45" s="1673"/>
      <c r="FG45" s="1673"/>
      <c r="FH45" s="1673"/>
      <c r="FI45" s="1673"/>
      <c r="FJ45" s="1673"/>
      <c r="FK45" s="1673"/>
      <c r="FL45" s="1673"/>
      <c r="FM45" s="1673"/>
      <c r="FN45" s="1674"/>
      <c r="FO45" s="1675"/>
      <c r="FP45" s="1676"/>
      <c r="FQ45" s="1677"/>
      <c r="FR45" s="1683" t="n">
        <f aca="false">COUNTA(FE45:FQ45)</f>
        <v>0</v>
      </c>
      <c r="FS45" s="1684"/>
      <c r="FT45" s="1686"/>
      <c r="FU45" s="1686"/>
      <c r="FV45" s="1686"/>
      <c r="FW45" s="1686"/>
      <c r="FX45" s="1686"/>
      <c r="FY45" s="1686"/>
      <c r="FZ45" s="1686"/>
      <c r="GA45" s="1686"/>
      <c r="GB45" s="1686"/>
      <c r="GC45" s="1686"/>
      <c r="GD45" s="1686"/>
      <c r="GE45" s="1686"/>
      <c r="GF45" s="1686"/>
      <c r="GG45" s="1686"/>
      <c r="GH45" s="1686"/>
      <c r="GI45" s="1686"/>
      <c r="GJ45" s="1686"/>
      <c r="GK45" s="1686"/>
      <c r="GL45" s="1686"/>
      <c r="GM45" s="1686"/>
      <c r="GN45" s="1686"/>
      <c r="GO45" s="1686"/>
      <c r="GP45" s="1686"/>
      <c r="GQ45" s="1686"/>
      <c r="GR45" s="1686"/>
      <c r="GS45" s="1687"/>
      <c r="GT45" s="1688"/>
      <c r="GU45" s="1689"/>
      <c r="GV45" s="1677"/>
      <c r="GW45" s="1690" t="n">
        <f aca="false">SUBTOTAL(9,FT47:GV47)</f>
        <v>0</v>
      </c>
      <c r="GX45" s="1679" t="n">
        <f aca="false">SUBTOTAL(9,FT47:GV47)</f>
        <v>0</v>
      </c>
      <c r="GY45" s="1691"/>
      <c r="GZ45" s="1845"/>
      <c r="HA45" s="1846"/>
      <c r="HB45" s="1694"/>
      <c r="HC45" s="1695"/>
      <c r="HD45" s="1696"/>
      <c r="HE45" s="1697"/>
      <c r="HF45" s="1698"/>
      <c r="HG45" s="1700"/>
      <c r="HH45" s="1700"/>
      <c r="HI45" s="1847"/>
      <c r="HJ45" s="1673"/>
      <c r="HK45" s="1673"/>
      <c r="HL45" s="1673"/>
      <c r="HM45" s="1673"/>
      <c r="HN45" s="1673"/>
      <c r="HO45" s="1673"/>
      <c r="HP45" s="1673"/>
      <c r="HQ45" s="1673"/>
      <c r="HR45" s="1673"/>
      <c r="HS45" s="1673"/>
      <c r="HT45" s="1673"/>
      <c r="HU45" s="1673"/>
      <c r="HV45" s="1673"/>
      <c r="HW45" s="1673"/>
      <c r="HX45" s="1673"/>
      <c r="HY45" s="1673"/>
      <c r="HZ45" s="1674"/>
      <c r="IA45" s="1675"/>
      <c r="IB45" s="1676"/>
      <c r="IC45" s="1677"/>
      <c r="ID45" s="1678" t="n">
        <f aca="false">SUBTOTAL(9,HG47:IC47)</f>
        <v>0</v>
      </c>
      <c r="IE45" s="1702"/>
      <c r="IF45" s="1703"/>
      <c r="IG45" s="1703"/>
      <c r="IH45" s="1704"/>
      <c r="II45" s="1705"/>
      <c r="IJ45" s="1706"/>
      <c r="IK45" s="1707" t="n">
        <f aca="false">SUBTOTAL(9,IF47:IJ47)</f>
        <v>0</v>
      </c>
      <c r="IL45" s="1708"/>
      <c r="IM45" s="1709"/>
      <c r="IN45" s="1710"/>
      <c r="IO45" s="1711"/>
      <c r="IP45" s="1711"/>
      <c r="IQ45" s="1711"/>
      <c r="IR45" s="1711"/>
      <c r="IS45" s="1711"/>
      <c r="IT45" s="1711"/>
      <c r="IU45" s="1711"/>
      <c r="IV45" s="1712"/>
      <c r="IW45" s="1713"/>
      <c r="IX45" s="1714"/>
      <c r="IY45" s="1715"/>
      <c r="IZ45" s="1678" t="n">
        <f aca="false">SUBTOTAL(3,IM45:IY45)</f>
        <v>0</v>
      </c>
      <c r="JA45" s="1716"/>
      <c r="JB45" s="1717"/>
      <c r="JC45" s="1718"/>
      <c r="JD45" s="1719"/>
      <c r="JE45" s="1720"/>
      <c r="JF45" s="1721"/>
      <c r="JG45" s="1827"/>
      <c r="JH45" s="1827"/>
      <c r="JI45" s="1722"/>
      <c r="JJ45" s="1858"/>
      <c r="JK45" s="1859"/>
      <c r="JL45" s="1725"/>
      <c r="JM45" s="1664"/>
      <c r="JN45" s="1665"/>
      <c r="JO45" s="1666"/>
      <c r="JP45" s="1726"/>
      <c r="JQ45" s="1727"/>
      <c r="JR45" s="1728"/>
    </row>
    <row r="46" customFormat="false" ht="11.25" hidden="false" customHeight="true" outlineLevel="0" collapsed="false">
      <c r="A46" s="1611"/>
      <c r="B46" s="1729" t="s">
        <v>661</v>
      </c>
      <c r="C46" s="1731" t="n">
        <v>50</v>
      </c>
      <c r="D46" s="1731"/>
      <c r="E46" s="1731"/>
      <c r="F46" s="1731"/>
      <c r="G46" s="1732"/>
      <c r="H46" s="1732"/>
      <c r="I46" s="1732"/>
      <c r="J46" s="1732"/>
      <c r="K46" s="1732"/>
      <c r="L46" s="1732"/>
      <c r="M46" s="1732"/>
      <c r="N46" s="1732"/>
      <c r="O46" s="1732"/>
      <c r="P46" s="1732"/>
      <c r="Q46" s="1732"/>
      <c r="R46" s="1732"/>
      <c r="S46" s="1732"/>
      <c r="T46" s="1732"/>
      <c r="U46" s="1732"/>
      <c r="V46" s="1732"/>
      <c r="W46" s="1733"/>
      <c r="X46" s="1734"/>
      <c r="Y46" s="1735"/>
      <c r="Z46" s="1736"/>
      <c r="AA46" s="1737" t="n">
        <f aca="false">SUBTOTAL(9,C46:Z46)</f>
        <v>50</v>
      </c>
      <c r="AB46" s="1738" t="n">
        <f aca="false">AA46+AB42</f>
        <v>50</v>
      </c>
      <c r="AC46" s="1739"/>
      <c r="AD46" s="1739"/>
      <c r="AE46" s="1732"/>
      <c r="AF46" s="1732"/>
      <c r="AG46" s="1732"/>
      <c r="AH46" s="1732"/>
      <c r="AI46" s="1732"/>
      <c r="AJ46" s="1732"/>
      <c r="AK46" s="1732"/>
      <c r="AL46" s="1732"/>
      <c r="AM46" s="1732"/>
      <c r="AN46" s="1732"/>
      <c r="AO46" s="1733"/>
      <c r="AP46" s="1734"/>
      <c r="AQ46" s="1735"/>
      <c r="AR46" s="1736"/>
      <c r="AS46" s="1737" t="n">
        <f aca="false">SUBTOTAL(9,AC46:AR46)</f>
        <v>0</v>
      </c>
      <c r="AT46" s="1738" t="n">
        <f aca="false">AS46+AT42</f>
        <v>0</v>
      </c>
      <c r="AU46" s="1739"/>
      <c r="AV46" s="1739"/>
      <c r="AW46" s="1739"/>
      <c r="AX46" s="1744"/>
      <c r="AY46" s="1744"/>
      <c r="AZ46" s="1744"/>
      <c r="BA46" s="1744"/>
      <c r="BB46" s="1744"/>
      <c r="BC46" s="1744"/>
      <c r="BD46" s="1744"/>
      <c r="BE46" s="1744"/>
      <c r="BF46" s="1744"/>
      <c r="BG46" s="1744"/>
      <c r="BH46" s="1744"/>
      <c r="BI46" s="1744"/>
      <c r="BJ46" s="1744"/>
      <c r="BK46" s="1744"/>
      <c r="BL46" s="1744"/>
      <c r="BM46" s="1744"/>
      <c r="BN46" s="1744"/>
      <c r="BO46" s="1744"/>
      <c r="BP46" s="1744"/>
      <c r="BQ46" s="1745"/>
      <c r="BR46" s="1746"/>
      <c r="BS46" s="1747"/>
      <c r="BT46" s="1736"/>
      <c r="BU46" s="1737" t="n">
        <f aca="false">SUBTOTAL(9,AU46:BT46)</f>
        <v>0</v>
      </c>
      <c r="BV46" s="1738" t="n">
        <f aca="false">BU46+BV42</f>
        <v>0</v>
      </c>
      <c r="BW46" s="1740"/>
      <c r="BX46" s="1732"/>
      <c r="BY46" s="1732"/>
      <c r="BZ46" s="1732"/>
      <c r="CA46" s="1732"/>
      <c r="CB46" s="1732"/>
      <c r="CC46" s="1732"/>
      <c r="CD46" s="1732"/>
      <c r="CE46" s="1732"/>
      <c r="CF46" s="1732"/>
      <c r="CG46" s="1732"/>
      <c r="CH46" s="1732"/>
      <c r="CI46" s="1733"/>
      <c r="CJ46" s="1734"/>
      <c r="CK46" s="1735"/>
      <c r="CL46" s="1736"/>
      <c r="CM46" s="1737" t="n">
        <f aca="false">SUBTOTAL(9,BW46:CL46)</f>
        <v>0</v>
      </c>
      <c r="CN46" s="1738" t="n">
        <f aca="false">CM46+CN42</f>
        <v>0</v>
      </c>
      <c r="CO46" s="1738" t="n">
        <f aca="false">AA46+AS46+BU46+CM46</f>
        <v>50</v>
      </c>
      <c r="CP46" s="1738" t="n">
        <f aca="false">CO46+CP42</f>
        <v>50</v>
      </c>
      <c r="CQ46" s="1744"/>
      <c r="CR46" s="1744"/>
      <c r="CS46" s="1744"/>
      <c r="CT46" s="1744"/>
      <c r="CU46" s="1744"/>
      <c r="CV46" s="1744"/>
      <c r="CW46" s="1744"/>
      <c r="CX46" s="1744"/>
      <c r="CY46" s="1744"/>
      <c r="CZ46" s="1744"/>
      <c r="DA46" s="1744"/>
      <c r="DB46" s="1744"/>
      <c r="DC46" s="1745"/>
      <c r="DD46" s="1746"/>
      <c r="DE46" s="1747"/>
      <c r="DF46" s="1736"/>
      <c r="DG46" s="1741" t="n">
        <f aca="false">SUBTOTAL(9,CQ46:DF46)</f>
        <v>0</v>
      </c>
      <c r="DH46" s="1742" t="n">
        <f aca="false">DG46:DG46+IF($B42:$B42=2,0,DH42:DH42)</f>
        <v>0</v>
      </c>
      <c r="DI46" s="1740"/>
      <c r="DJ46" s="1744"/>
      <c r="DK46" s="1744"/>
      <c r="DL46" s="1744"/>
      <c r="DM46" s="1744"/>
      <c r="DN46" s="1744"/>
      <c r="DO46" s="1744"/>
      <c r="DP46" s="1744"/>
      <c r="DQ46" s="1744"/>
      <c r="DR46" s="1744"/>
      <c r="DS46" s="1744"/>
      <c r="DT46" s="1744"/>
      <c r="DU46" s="1745"/>
      <c r="DV46" s="1746"/>
      <c r="DW46" s="1747"/>
      <c r="DX46" s="1736"/>
      <c r="DY46" s="1741" t="n">
        <f aca="false">SUBTOTAL(9,DI46:DX46)</f>
        <v>0</v>
      </c>
      <c r="DZ46" s="1742" t="n">
        <f aca="false">DY46:DY46+IF($B42:$B42=2,0,DZ42:DZ42)</f>
        <v>0</v>
      </c>
      <c r="EA46" s="1732"/>
      <c r="EB46" s="1732"/>
      <c r="EC46" s="1732"/>
      <c r="ED46" s="1732" t="n">
        <v>10</v>
      </c>
      <c r="EE46" s="1732"/>
      <c r="EF46" s="1732"/>
      <c r="EG46" s="1732"/>
      <c r="EH46" s="1732"/>
      <c r="EI46" s="1732"/>
      <c r="EJ46" s="1732"/>
      <c r="EK46" s="1732"/>
      <c r="EL46" s="1732"/>
      <c r="EM46" s="1732"/>
      <c r="EN46" s="1732"/>
      <c r="EO46" s="1732"/>
      <c r="EP46" s="1732"/>
      <c r="EQ46" s="1732"/>
      <c r="ER46" s="1732"/>
      <c r="ES46" s="1732"/>
      <c r="ET46" s="1732"/>
      <c r="EU46" s="1732"/>
      <c r="EV46" s="1732"/>
      <c r="EW46" s="1732"/>
      <c r="EX46" s="1732"/>
      <c r="EY46" s="1733"/>
      <c r="EZ46" s="1734"/>
      <c r="FA46" s="1735"/>
      <c r="FB46" s="1736"/>
      <c r="FC46" s="1741" t="n">
        <f aca="false">SUBTOTAL(9,EA46:FB46)</f>
        <v>10</v>
      </c>
      <c r="FD46" s="1742" t="n">
        <f aca="false">FC46:FC46+IF($B42:$B42=2,0,FD42:FD42)</f>
        <v>30</v>
      </c>
      <c r="FE46" s="1732"/>
      <c r="FF46" s="1732"/>
      <c r="FG46" s="1732"/>
      <c r="FH46" s="1732"/>
      <c r="FI46" s="1732"/>
      <c r="FJ46" s="1732"/>
      <c r="FK46" s="1732"/>
      <c r="FL46" s="1732"/>
      <c r="FM46" s="1732"/>
      <c r="FN46" s="1733"/>
      <c r="FO46" s="1734"/>
      <c r="FP46" s="1735"/>
      <c r="FQ46" s="1736"/>
      <c r="FR46" s="1741" t="n">
        <f aca="false">SUBTOTAL(9,FE46:FQ46)</f>
        <v>0</v>
      </c>
      <c r="FS46" s="1742" t="n">
        <f aca="false">FR46:FR46+IF($B42:$B42=2,0,FS42:FS42)</f>
        <v>0</v>
      </c>
      <c r="FT46" s="1744"/>
      <c r="FU46" s="1744"/>
      <c r="FV46" s="1744"/>
      <c r="FW46" s="1744"/>
      <c r="FX46" s="1744"/>
      <c r="FY46" s="1744"/>
      <c r="FZ46" s="1744"/>
      <c r="GA46" s="1744"/>
      <c r="GB46" s="1744"/>
      <c r="GC46" s="1744"/>
      <c r="GD46" s="1744"/>
      <c r="GE46" s="1744"/>
      <c r="GF46" s="1744"/>
      <c r="GG46" s="1744"/>
      <c r="GH46" s="1744"/>
      <c r="GI46" s="1744"/>
      <c r="GJ46" s="1744"/>
      <c r="GK46" s="1744"/>
      <c r="GL46" s="1744"/>
      <c r="GM46" s="1744"/>
      <c r="GN46" s="1744"/>
      <c r="GO46" s="1744"/>
      <c r="GP46" s="1744"/>
      <c r="GQ46" s="1744"/>
      <c r="GR46" s="1744"/>
      <c r="GS46" s="1745"/>
      <c r="GT46" s="1746"/>
      <c r="GU46" s="1747"/>
      <c r="GV46" s="1736"/>
      <c r="GW46" s="1748" t="n">
        <f aca="false">SUBTOTAL(9,FT46:GV46)</f>
        <v>0</v>
      </c>
      <c r="GX46" s="1738" t="n">
        <f aca="false">SUBTOTAL(9,FT46:GV46)</f>
        <v>0</v>
      </c>
      <c r="GY46" s="1737" t="n">
        <f aca="false">GX46:GX46+IF($B42:$B42=2,0,GY42:GY42)</f>
        <v>0</v>
      </c>
      <c r="GZ46" s="1749"/>
      <c r="HA46" s="1750"/>
      <c r="HB46" s="1751" t="e">
        <f aca="false">'03.24 НГДП по датам'!BA46</f>
        <v>#VALUE!</v>
      </c>
      <c r="HC46" s="1752" t="e">
        <f aca="false">SUBTOTAL(9,GZ46:HB46)</f>
        <v>#VALUE!</v>
      </c>
      <c r="HD46" s="1753" t="n">
        <f aca="false">$HD$3+HD42</f>
        <v>342.27</v>
      </c>
      <c r="HE46" s="1754" t="n">
        <f aca="false">$HE$3+HE42</f>
        <v>107.73</v>
      </c>
      <c r="HF46" s="1831" t="n">
        <f aca="false">SUM(HD46:HE46)</f>
        <v>450</v>
      </c>
      <c r="HG46" s="1757"/>
      <c r="HH46" s="1757" t="n">
        <v>15</v>
      </c>
      <c r="HI46" s="1832"/>
      <c r="HJ46" s="1732"/>
      <c r="HK46" s="1732"/>
      <c r="HL46" s="1732"/>
      <c r="HM46" s="1732"/>
      <c r="HN46" s="1732"/>
      <c r="HO46" s="1732"/>
      <c r="HP46" s="1732"/>
      <c r="HQ46" s="1732"/>
      <c r="HR46" s="1732"/>
      <c r="HS46" s="1732"/>
      <c r="HT46" s="1732"/>
      <c r="HU46" s="1732"/>
      <c r="HV46" s="1732"/>
      <c r="HW46" s="1732"/>
      <c r="HX46" s="1732"/>
      <c r="HY46" s="1732"/>
      <c r="HZ46" s="1733"/>
      <c r="IA46" s="1734"/>
      <c r="IB46" s="1735"/>
      <c r="IC46" s="1736"/>
      <c r="ID46" s="1737" t="n">
        <f aca="false">SUBTOTAL(9,HG46:IC46)</f>
        <v>15</v>
      </c>
      <c r="IE46" s="1748" t="n">
        <f aca="false">ID46:ID46+IF($B42:$B42=2,0,IE42:IE42)</f>
        <v>71</v>
      </c>
      <c r="IF46" s="1759"/>
      <c r="IG46" s="1759"/>
      <c r="IH46" s="1760"/>
      <c r="II46" s="1761"/>
      <c r="IJ46" s="1762"/>
      <c r="IK46" s="1763" t="n">
        <f aca="false">SUBTOTAL(9,IF46:IJ46)</f>
        <v>0</v>
      </c>
      <c r="IL46" s="1764" t="n">
        <f aca="false">IK46:IK46+IF($B42:$B42=2,0,IL42:IL42)</f>
        <v>0</v>
      </c>
      <c r="IM46" s="1765"/>
      <c r="IN46" s="1765"/>
      <c r="IO46" s="1732"/>
      <c r="IP46" s="1732"/>
      <c r="IQ46" s="1732"/>
      <c r="IR46" s="1732"/>
      <c r="IS46" s="1732"/>
      <c r="IT46" s="1732"/>
      <c r="IU46" s="1732"/>
      <c r="IV46" s="1733"/>
      <c r="IW46" s="1734"/>
      <c r="IX46" s="1735"/>
      <c r="IY46" s="1736"/>
      <c r="IZ46" s="1737" t="n">
        <f aca="false">SUBTOTAL(9,IM46:IY46)</f>
        <v>0</v>
      </c>
      <c r="JA46" s="1738" t="n">
        <f aca="false">IZ46:IZ46+IF($B42:$B42=2,0,JA42:JA42)</f>
        <v>0</v>
      </c>
      <c r="JB46" s="1766"/>
      <c r="JC46" s="1767" t="e">
        <f aca="false">'03.24 НГДП по датам'!BT46</f>
        <v>#VALUE!</v>
      </c>
      <c r="JD46" s="1834" t="n">
        <f aca="false">$JD$14</f>
        <v>0</v>
      </c>
      <c r="JE46" s="1769" t="e">
        <f aca="false">SUBTOTAL(9,JB46:JD46)</f>
        <v>#VALUE!</v>
      </c>
      <c r="JF46" s="1770" t="n">
        <f aca="false">SUMIF($C$5:JE$5,"Накопленный эффект, т/сут",$C46:JE46)+SUMIF($C$5:JE$5,"Нараст.  по потенциалу",$C46:JE46)-SUMIF($C$5:JE$5,"Нараст. по остановкам",$C46:JE46)-SUMIF($C$5:JE$5,"ИТОГО перевод в ППД",$C46:JE46)-SUMIF($C$5:JE$5,"ИТОГО  нерент, по распоряж.",$C46:JE46)-SUMIF($C$5:JE$5,"ИТОГО ост. дебит от ЗБС, Углуб., ПВЛГ/ПНЛГ",$C46:JE46)</f>
        <v>9</v>
      </c>
      <c r="JG46" s="1764"/>
      <c r="JH46" s="1764"/>
      <c r="JI46" s="1771"/>
      <c r="JJ46" s="1862"/>
      <c r="JK46" s="1863"/>
      <c r="JL46" s="1763" t="n">
        <f aca="false">SUBTOTAL(9,JG46:JJ46)</f>
        <v>0</v>
      </c>
      <c r="JM46" s="1664"/>
      <c r="JN46" s="1665"/>
      <c r="JO46" s="1666"/>
      <c r="JP46" s="1774" t="n">
        <f aca="false">JP$4:JP$4+SUMIF($C$5:JL$5,"Нараст. по остановкам",$C46:JL46)-SUMIF($C$5:JL$5,"Нараст.  по потенциалу",$C46:JL46)</f>
        <v>723.705</v>
      </c>
      <c r="JQ46" s="1775" t="n">
        <f aca="false">'ННГ без НГДП по датам'!JP46</f>
        <v>691.812</v>
      </c>
      <c r="JR46" s="1776" t="n">
        <f aca="false">'03.24 НГДП по датам'!CB46</f>
        <v>31.893</v>
      </c>
    </row>
    <row r="47" customFormat="false" ht="1.5" hidden="false" customHeight="true" outlineLevel="0" collapsed="false">
      <c r="A47" s="1777"/>
      <c r="B47" s="1777"/>
      <c r="C47" s="1778"/>
      <c r="D47" s="1778"/>
      <c r="E47" s="1778"/>
      <c r="F47" s="1778"/>
      <c r="G47" s="1779"/>
      <c r="H47" s="1779"/>
      <c r="I47" s="1779"/>
      <c r="J47" s="1779"/>
      <c r="K47" s="1779"/>
      <c r="L47" s="1779"/>
      <c r="M47" s="1779"/>
      <c r="N47" s="1779"/>
      <c r="O47" s="1779"/>
      <c r="P47" s="1779"/>
      <c r="Q47" s="1779"/>
      <c r="R47" s="1779"/>
      <c r="S47" s="1779"/>
      <c r="T47" s="1779"/>
      <c r="U47" s="1779"/>
      <c r="V47" s="1779"/>
      <c r="W47" s="1779"/>
      <c r="X47" s="1780"/>
      <c r="Y47" s="1781"/>
      <c r="Z47" s="1782"/>
      <c r="AA47" s="1783"/>
      <c r="AB47" s="1783"/>
      <c r="AC47" s="1784"/>
      <c r="AD47" s="1784"/>
      <c r="AE47" s="1779"/>
      <c r="AF47" s="1779"/>
      <c r="AG47" s="1779"/>
      <c r="AH47" s="1779"/>
      <c r="AI47" s="1779"/>
      <c r="AJ47" s="1779"/>
      <c r="AK47" s="1779"/>
      <c r="AL47" s="1779"/>
      <c r="AM47" s="1779"/>
      <c r="AN47" s="1779"/>
      <c r="AO47" s="1779"/>
      <c r="AP47" s="1780"/>
      <c r="AQ47" s="1781"/>
      <c r="AR47" s="1782"/>
      <c r="AS47" s="1783"/>
      <c r="AT47" s="1783"/>
      <c r="AU47" s="1778"/>
      <c r="AV47" s="1778"/>
      <c r="AW47" s="1785"/>
      <c r="AX47" s="1779"/>
      <c r="AY47" s="1779"/>
      <c r="AZ47" s="1779"/>
      <c r="BA47" s="1779"/>
      <c r="BB47" s="1779"/>
      <c r="BC47" s="1779"/>
      <c r="BD47" s="1779"/>
      <c r="BE47" s="1779"/>
      <c r="BF47" s="1779"/>
      <c r="BG47" s="1779"/>
      <c r="BH47" s="1779"/>
      <c r="BI47" s="1779"/>
      <c r="BJ47" s="1779"/>
      <c r="BK47" s="1779"/>
      <c r="BL47" s="1779"/>
      <c r="BM47" s="1779"/>
      <c r="BN47" s="1779"/>
      <c r="BO47" s="1779"/>
      <c r="BP47" s="1779"/>
      <c r="BQ47" s="1779"/>
      <c r="BR47" s="1780"/>
      <c r="BS47" s="1781"/>
      <c r="BT47" s="1782"/>
      <c r="BU47" s="1783"/>
      <c r="BV47" s="1783"/>
      <c r="BW47" s="1784"/>
      <c r="BX47" s="1779"/>
      <c r="BY47" s="1779"/>
      <c r="BZ47" s="1779"/>
      <c r="CA47" s="1779"/>
      <c r="CB47" s="1779"/>
      <c r="CC47" s="1779"/>
      <c r="CD47" s="1779"/>
      <c r="CE47" s="1779"/>
      <c r="CF47" s="1779"/>
      <c r="CG47" s="1779"/>
      <c r="CH47" s="1779"/>
      <c r="CI47" s="1779"/>
      <c r="CJ47" s="1780"/>
      <c r="CK47" s="1781"/>
      <c r="CL47" s="1782"/>
      <c r="CM47" s="1783"/>
      <c r="CN47" s="1783"/>
      <c r="CO47" s="1783"/>
      <c r="CP47" s="1783"/>
      <c r="CQ47" s="1779"/>
      <c r="CR47" s="1779"/>
      <c r="CS47" s="1779"/>
      <c r="CT47" s="1779"/>
      <c r="CU47" s="1779"/>
      <c r="CV47" s="1779"/>
      <c r="CW47" s="1779"/>
      <c r="CX47" s="1779"/>
      <c r="CY47" s="1779"/>
      <c r="CZ47" s="1779"/>
      <c r="DA47" s="1779"/>
      <c r="DB47" s="1779"/>
      <c r="DC47" s="1779"/>
      <c r="DD47" s="1780"/>
      <c r="DE47" s="1781"/>
      <c r="DF47" s="1782"/>
      <c r="DG47" s="1783"/>
      <c r="DH47" s="1783"/>
      <c r="DI47" s="1852"/>
      <c r="DJ47" s="1779"/>
      <c r="DK47" s="1779"/>
      <c r="DL47" s="1779"/>
      <c r="DM47" s="1779"/>
      <c r="DN47" s="1779"/>
      <c r="DO47" s="1779"/>
      <c r="DP47" s="1779"/>
      <c r="DQ47" s="1779"/>
      <c r="DR47" s="1779"/>
      <c r="DS47" s="1779"/>
      <c r="DT47" s="1779"/>
      <c r="DU47" s="1779"/>
      <c r="DV47" s="1780"/>
      <c r="DW47" s="1781"/>
      <c r="DX47" s="1782"/>
      <c r="DY47" s="1783"/>
      <c r="DZ47" s="1783"/>
      <c r="EA47" s="1864"/>
      <c r="EB47" s="1779"/>
      <c r="EC47" s="1779"/>
      <c r="ED47" s="1779"/>
      <c r="EE47" s="1779"/>
      <c r="EF47" s="1779"/>
      <c r="EG47" s="1779"/>
      <c r="EH47" s="1779"/>
      <c r="EI47" s="1779"/>
      <c r="EJ47" s="1779"/>
      <c r="EK47" s="1779"/>
      <c r="EL47" s="1779"/>
      <c r="EM47" s="1779"/>
      <c r="EN47" s="1779"/>
      <c r="EO47" s="1779"/>
      <c r="EP47" s="1779"/>
      <c r="EQ47" s="1779"/>
      <c r="ER47" s="1779"/>
      <c r="ES47" s="1779"/>
      <c r="ET47" s="1779"/>
      <c r="EU47" s="1779"/>
      <c r="EV47" s="1779"/>
      <c r="EW47" s="1779"/>
      <c r="EX47" s="1779"/>
      <c r="EY47" s="1779"/>
      <c r="EZ47" s="1780"/>
      <c r="FA47" s="1781"/>
      <c r="FB47" s="1782"/>
      <c r="FC47" s="1783"/>
      <c r="FD47" s="1783"/>
      <c r="FE47" s="1779"/>
      <c r="FF47" s="1779"/>
      <c r="FG47" s="1779"/>
      <c r="FH47" s="1779"/>
      <c r="FI47" s="1779"/>
      <c r="FJ47" s="1779"/>
      <c r="FK47" s="1779"/>
      <c r="FL47" s="1779"/>
      <c r="FM47" s="1779"/>
      <c r="FN47" s="1779"/>
      <c r="FO47" s="1780"/>
      <c r="FP47" s="1781"/>
      <c r="FQ47" s="1782"/>
      <c r="FR47" s="1783"/>
      <c r="FS47" s="1783"/>
      <c r="FT47" s="1779"/>
      <c r="FU47" s="1779"/>
      <c r="FV47" s="1779"/>
      <c r="FW47" s="1779"/>
      <c r="FX47" s="1779"/>
      <c r="FY47" s="1779"/>
      <c r="FZ47" s="1779"/>
      <c r="GA47" s="1779"/>
      <c r="GB47" s="1779"/>
      <c r="GC47" s="1779"/>
      <c r="GD47" s="1779"/>
      <c r="GE47" s="1779"/>
      <c r="GF47" s="1779"/>
      <c r="GG47" s="1779"/>
      <c r="GH47" s="1779"/>
      <c r="GI47" s="1779"/>
      <c r="GJ47" s="1779"/>
      <c r="GK47" s="1779"/>
      <c r="GL47" s="1779"/>
      <c r="GM47" s="1779"/>
      <c r="GN47" s="1779"/>
      <c r="GO47" s="1779"/>
      <c r="GP47" s="1779"/>
      <c r="GQ47" s="1779"/>
      <c r="GR47" s="1779"/>
      <c r="GS47" s="1779"/>
      <c r="GT47" s="1780"/>
      <c r="GU47" s="1781"/>
      <c r="GV47" s="1782"/>
      <c r="GW47" s="1783"/>
      <c r="GX47" s="1783"/>
      <c r="GY47" s="1783"/>
      <c r="GZ47" s="1787"/>
      <c r="HA47" s="1787"/>
      <c r="HB47" s="1788"/>
      <c r="HC47" s="1783"/>
      <c r="HD47" s="1783"/>
      <c r="HE47" s="1789"/>
      <c r="HF47" s="1790"/>
      <c r="HG47" s="1757"/>
      <c r="HH47" s="1757"/>
      <c r="HI47" s="1787"/>
      <c r="HJ47" s="1779"/>
      <c r="HK47" s="1779"/>
      <c r="HL47" s="1779"/>
      <c r="HM47" s="1779"/>
      <c r="HN47" s="1779"/>
      <c r="HO47" s="1779"/>
      <c r="HP47" s="1779"/>
      <c r="HQ47" s="1779"/>
      <c r="HR47" s="1779"/>
      <c r="HS47" s="1779"/>
      <c r="HT47" s="1779"/>
      <c r="HU47" s="1779"/>
      <c r="HV47" s="1779"/>
      <c r="HW47" s="1779"/>
      <c r="HX47" s="1779"/>
      <c r="HY47" s="1779"/>
      <c r="HZ47" s="1779"/>
      <c r="IA47" s="1780"/>
      <c r="IB47" s="1781"/>
      <c r="IC47" s="1782"/>
      <c r="ID47" s="1783"/>
      <c r="IE47" s="1783"/>
      <c r="IF47" s="1792"/>
      <c r="IG47" s="1792"/>
      <c r="IH47" s="1792"/>
      <c r="II47" s="1793"/>
      <c r="IJ47" s="1794"/>
      <c r="IK47" s="1792"/>
      <c r="IL47" s="1792"/>
      <c r="IM47" s="1795"/>
      <c r="IN47" s="1795"/>
      <c r="IO47" s="1779"/>
      <c r="IP47" s="1779"/>
      <c r="IQ47" s="1779"/>
      <c r="IR47" s="1779"/>
      <c r="IS47" s="1779"/>
      <c r="IT47" s="1779"/>
      <c r="IU47" s="1779"/>
      <c r="IV47" s="1779"/>
      <c r="IW47" s="1780"/>
      <c r="IX47" s="1781"/>
      <c r="IY47" s="1782"/>
      <c r="IZ47" s="1783"/>
      <c r="JA47" s="1783"/>
      <c r="JB47" s="1779"/>
      <c r="JC47" s="1788"/>
      <c r="JD47" s="1779"/>
      <c r="JE47" s="1783"/>
      <c r="JF47" s="1783"/>
      <c r="JG47" s="1792"/>
      <c r="JH47" s="1792"/>
      <c r="JI47" s="1792"/>
      <c r="JJ47" s="1792"/>
      <c r="JK47" s="1796"/>
      <c r="JL47" s="1792"/>
      <c r="JM47" s="1797"/>
      <c r="JN47" s="1797"/>
      <c r="JO47" s="1798"/>
      <c r="JP47" s="1797"/>
      <c r="JQ47" s="1797"/>
      <c r="JR47" s="1798"/>
    </row>
    <row r="48" customFormat="false" ht="11.25" hidden="false" customHeight="true" outlineLevel="0" collapsed="false">
      <c r="A48" s="1611" t="n">
        <f aca="false">A44+1</f>
        <v>45361</v>
      </c>
      <c r="B48" s="1612" t="s">
        <v>662</v>
      </c>
      <c r="C48" s="1614"/>
      <c r="D48" s="1614"/>
      <c r="E48" s="1614"/>
      <c r="F48" s="1614"/>
      <c r="G48" s="1615"/>
      <c r="H48" s="1615"/>
      <c r="I48" s="1615"/>
      <c r="J48" s="1615"/>
      <c r="K48" s="1615"/>
      <c r="L48" s="1615"/>
      <c r="M48" s="1615"/>
      <c r="N48" s="1615"/>
      <c r="O48" s="1615"/>
      <c r="P48" s="1615"/>
      <c r="Q48" s="1615"/>
      <c r="R48" s="1615"/>
      <c r="S48" s="1615"/>
      <c r="T48" s="1615"/>
      <c r="U48" s="1615"/>
      <c r="V48" s="1615"/>
      <c r="W48" s="1616"/>
      <c r="X48" s="1799"/>
      <c r="Y48" s="1800"/>
      <c r="Z48" s="1801"/>
      <c r="AA48" s="1620"/>
      <c r="AB48" s="1621"/>
      <c r="AC48" s="1622"/>
      <c r="AD48" s="1622"/>
      <c r="AE48" s="1615"/>
      <c r="AF48" s="1615"/>
      <c r="AG48" s="1615"/>
      <c r="AH48" s="1615"/>
      <c r="AI48" s="1615"/>
      <c r="AJ48" s="1615"/>
      <c r="AK48" s="1615"/>
      <c r="AL48" s="1615"/>
      <c r="AM48" s="1615"/>
      <c r="AN48" s="1615"/>
      <c r="AO48" s="1616"/>
      <c r="AP48" s="1799"/>
      <c r="AQ48" s="1800"/>
      <c r="AR48" s="1801"/>
      <c r="AS48" s="1620"/>
      <c r="AT48" s="1621"/>
      <c r="AU48" s="1622"/>
      <c r="AV48" s="1622"/>
      <c r="AW48" s="1614"/>
      <c r="AX48" s="1615"/>
      <c r="AY48" s="1615"/>
      <c r="AZ48" s="1615"/>
      <c r="BA48" s="1615"/>
      <c r="BB48" s="1615"/>
      <c r="BC48" s="1615"/>
      <c r="BD48" s="1615"/>
      <c r="BE48" s="1615"/>
      <c r="BF48" s="1615"/>
      <c r="BG48" s="1615"/>
      <c r="BH48" s="1615"/>
      <c r="BI48" s="1615"/>
      <c r="BJ48" s="1615"/>
      <c r="BK48" s="1615"/>
      <c r="BL48" s="1615"/>
      <c r="BM48" s="1615"/>
      <c r="BN48" s="1615"/>
      <c r="BO48" s="1615"/>
      <c r="BP48" s="1615"/>
      <c r="BQ48" s="1616"/>
      <c r="BR48" s="1799"/>
      <c r="BS48" s="1800"/>
      <c r="BT48" s="1801"/>
      <c r="BU48" s="1620"/>
      <c r="BV48" s="1621"/>
      <c r="BW48" s="1623"/>
      <c r="BX48" s="1615"/>
      <c r="BY48" s="1615"/>
      <c r="BZ48" s="1615"/>
      <c r="CA48" s="1615"/>
      <c r="CB48" s="1615"/>
      <c r="CC48" s="1615"/>
      <c r="CD48" s="1615"/>
      <c r="CE48" s="1615"/>
      <c r="CF48" s="1615"/>
      <c r="CG48" s="1615"/>
      <c r="CH48" s="1615"/>
      <c r="CI48" s="1616"/>
      <c r="CJ48" s="1799"/>
      <c r="CK48" s="1800"/>
      <c r="CL48" s="1801"/>
      <c r="CM48" s="1620"/>
      <c r="CN48" s="1621"/>
      <c r="CO48" s="1621"/>
      <c r="CP48" s="1621"/>
      <c r="CQ48" s="1615"/>
      <c r="CR48" s="1650"/>
      <c r="CS48" s="1650"/>
      <c r="CT48" s="1650"/>
      <c r="CU48" s="1650"/>
      <c r="CV48" s="1650"/>
      <c r="CW48" s="1650"/>
      <c r="CX48" s="1650"/>
      <c r="CY48" s="1650"/>
      <c r="CZ48" s="1650"/>
      <c r="DA48" s="1650"/>
      <c r="DB48" s="1650"/>
      <c r="DC48" s="1651"/>
      <c r="DD48" s="1814"/>
      <c r="DE48" s="1815"/>
      <c r="DF48" s="1811"/>
      <c r="DG48" s="1624"/>
      <c r="DH48" s="1625"/>
      <c r="DI48" s="1623"/>
      <c r="DJ48" s="1650"/>
      <c r="DK48" s="1650"/>
      <c r="DL48" s="1650"/>
      <c r="DM48" s="1650"/>
      <c r="DN48" s="1650"/>
      <c r="DO48" s="1650"/>
      <c r="DP48" s="1650"/>
      <c r="DQ48" s="1650"/>
      <c r="DR48" s="1650"/>
      <c r="DS48" s="1650"/>
      <c r="DT48" s="1650"/>
      <c r="DU48" s="1651"/>
      <c r="DV48" s="1814"/>
      <c r="DW48" s="1815"/>
      <c r="DX48" s="1811"/>
      <c r="DY48" s="1624"/>
      <c r="DZ48" s="1625"/>
      <c r="EA48" s="1615"/>
      <c r="EB48" s="1615"/>
      <c r="EC48" s="1615"/>
      <c r="ED48" s="1615" t="s">
        <v>516</v>
      </c>
      <c r="EE48" s="1627"/>
      <c r="EF48" s="1615"/>
      <c r="EG48" s="1615"/>
      <c r="EH48" s="1615"/>
      <c r="EI48" s="1615"/>
      <c r="EJ48" s="1615"/>
      <c r="EK48" s="1615"/>
      <c r="EL48" s="1615"/>
      <c r="EM48" s="1615"/>
      <c r="EN48" s="1615"/>
      <c r="EO48" s="1615"/>
      <c r="EP48" s="1615"/>
      <c r="EQ48" s="1615"/>
      <c r="ER48" s="1615"/>
      <c r="ES48" s="1615"/>
      <c r="ET48" s="1615"/>
      <c r="EU48" s="1615"/>
      <c r="EV48" s="1615"/>
      <c r="EW48" s="1615"/>
      <c r="EX48" s="1615"/>
      <c r="EY48" s="1616"/>
      <c r="EZ48" s="1799"/>
      <c r="FA48" s="1800"/>
      <c r="FB48" s="1801"/>
      <c r="FC48" s="1624"/>
      <c r="FD48" s="1625"/>
      <c r="FE48" s="1615"/>
      <c r="FF48" s="1615"/>
      <c r="FG48" s="1615"/>
      <c r="FH48" s="1615"/>
      <c r="FI48" s="1615"/>
      <c r="FJ48" s="1615"/>
      <c r="FK48" s="1615"/>
      <c r="FL48" s="1615"/>
      <c r="FM48" s="1615"/>
      <c r="FN48" s="1616"/>
      <c r="FO48" s="1799"/>
      <c r="FP48" s="1800"/>
      <c r="FQ48" s="1801"/>
      <c r="FR48" s="1624"/>
      <c r="FS48" s="1625"/>
      <c r="FT48" s="1837"/>
      <c r="FU48" s="1837"/>
      <c r="FV48" s="1627"/>
      <c r="FW48" s="1627"/>
      <c r="FX48" s="1627"/>
      <c r="FY48" s="1627"/>
      <c r="FZ48" s="1627"/>
      <c r="GA48" s="1627"/>
      <c r="GB48" s="1627"/>
      <c r="GC48" s="1627"/>
      <c r="GD48" s="1627"/>
      <c r="GE48" s="1627"/>
      <c r="GF48" s="1627"/>
      <c r="GG48" s="1627"/>
      <c r="GH48" s="1627"/>
      <c r="GI48" s="1627"/>
      <c r="GJ48" s="1627"/>
      <c r="GK48" s="1627"/>
      <c r="GL48" s="1627"/>
      <c r="GM48" s="1627"/>
      <c r="GN48" s="1627"/>
      <c r="GO48" s="1627"/>
      <c r="GP48" s="1627"/>
      <c r="GQ48" s="1627"/>
      <c r="GR48" s="1627"/>
      <c r="GS48" s="1628"/>
      <c r="GT48" s="1803"/>
      <c r="GU48" s="1804"/>
      <c r="GV48" s="1811"/>
      <c r="GW48" s="1631"/>
      <c r="GX48" s="1621"/>
      <c r="GY48" s="1620"/>
      <c r="GZ48" s="1838"/>
      <c r="HA48" s="1839"/>
      <c r="HB48" s="1840"/>
      <c r="HC48" s="1635"/>
      <c r="HD48" s="1636"/>
      <c r="HE48" s="1841"/>
      <c r="HF48" s="1638"/>
      <c r="HG48" s="1639"/>
      <c r="HH48" s="1640"/>
      <c r="HI48" s="1842"/>
      <c r="HJ48" s="1627"/>
      <c r="HK48" s="1627"/>
      <c r="HL48" s="1627"/>
      <c r="HM48" s="1627"/>
      <c r="HN48" s="1627"/>
      <c r="HO48" s="1627"/>
      <c r="HP48" s="1627"/>
      <c r="HQ48" s="1627"/>
      <c r="HR48" s="1627"/>
      <c r="HS48" s="1627"/>
      <c r="HT48" s="1627"/>
      <c r="HU48" s="1627"/>
      <c r="HV48" s="1627"/>
      <c r="HW48" s="1627"/>
      <c r="HX48" s="1627"/>
      <c r="HY48" s="1627"/>
      <c r="HZ48" s="1628"/>
      <c r="IA48" s="1803"/>
      <c r="IB48" s="1804"/>
      <c r="IC48" s="1811"/>
      <c r="ID48" s="1620"/>
      <c r="IE48" s="1631"/>
      <c r="IF48" s="1642"/>
      <c r="IG48" s="1642"/>
      <c r="IH48" s="1643"/>
      <c r="II48" s="1812"/>
      <c r="IJ48" s="1813"/>
      <c r="IK48" s="1646"/>
      <c r="IL48" s="1647"/>
      <c r="IM48" s="1837"/>
      <c r="IN48" s="1837"/>
      <c r="IO48" s="1627"/>
      <c r="IP48" s="1627"/>
      <c r="IQ48" s="1627"/>
      <c r="IR48" s="1627"/>
      <c r="IS48" s="1627"/>
      <c r="IT48" s="1627"/>
      <c r="IU48" s="1627"/>
      <c r="IV48" s="1628"/>
      <c r="IW48" s="1803"/>
      <c r="IX48" s="1804"/>
      <c r="IY48" s="1811"/>
      <c r="IZ48" s="1620"/>
      <c r="JA48" s="1621"/>
      <c r="JB48" s="1655"/>
      <c r="JC48" s="1807"/>
      <c r="JD48" s="1657"/>
      <c r="JE48" s="1658"/>
      <c r="JF48" s="1659"/>
      <c r="JG48" s="1817"/>
      <c r="JH48" s="1817"/>
      <c r="JI48" s="1660"/>
      <c r="JJ48" s="1855"/>
      <c r="JK48" s="1856"/>
      <c r="JL48" s="1663"/>
      <c r="JM48" s="1664" t="e">
        <f aca="false">JM$4:JM$4+SUMIF($C$5:JL$5,"Нараст. баланс",$C50:JL50)+SUMIF($C$7:JH$7,"Итого (с ВНР)",$C50:JH50)-SUMIF($C$5:JL$5,"Геол. снижение,  т/сут",$C50:JL50)-SUMIF(JJ$7:JL$7,"Итого",JJ50:JL50)-SUMIF($C$7:JL$7,"Итого (с ВСП)",$C50:JL50)</f>
        <v>#VALUE!</v>
      </c>
      <c r="JN48" s="1665" t="e">
        <f aca="false">'ННГ без НГДП по датам'!JM48:JM50</f>
        <v>#VALUE!</v>
      </c>
      <c r="JO48" s="1666" t="e">
        <f aca="false">'03.24 НГДП по датам'!CA48:CA50</f>
        <v>#VALUE!</v>
      </c>
      <c r="JP48" s="1667"/>
      <c r="JQ48" s="1668"/>
      <c r="JR48" s="1819"/>
    </row>
    <row r="49" customFormat="false" ht="11.25" hidden="false" customHeight="true" outlineLevel="0" collapsed="false">
      <c r="A49" s="1611"/>
      <c r="B49" s="1670" t="s">
        <v>663</v>
      </c>
      <c r="C49" s="1672"/>
      <c r="D49" s="1672"/>
      <c r="E49" s="1672"/>
      <c r="F49" s="1672"/>
      <c r="G49" s="1673"/>
      <c r="H49" s="1673"/>
      <c r="I49" s="1673"/>
      <c r="J49" s="1673"/>
      <c r="K49" s="1673"/>
      <c r="L49" s="1673"/>
      <c r="M49" s="1673"/>
      <c r="N49" s="1673"/>
      <c r="O49" s="1673"/>
      <c r="P49" s="1673"/>
      <c r="Q49" s="1673"/>
      <c r="R49" s="1673"/>
      <c r="S49" s="1673"/>
      <c r="T49" s="1673"/>
      <c r="U49" s="1673"/>
      <c r="V49" s="1673"/>
      <c r="W49" s="1674"/>
      <c r="X49" s="1675"/>
      <c r="Y49" s="1676"/>
      <c r="Z49" s="1677"/>
      <c r="AA49" s="1678" t="n">
        <f aca="false">COUNTA(C49:Z49)</f>
        <v>0</v>
      </c>
      <c r="AB49" s="1679"/>
      <c r="AC49" s="1680"/>
      <c r="AD49" s="1680"/>
      <c r="AE49" s="1673"/>
      <c r="AF49" s="1673"/>
      <c r="AG49" s="1673"/>
      <c r="AH49" s="1673"/>
      <c r="AI49" s="1673"/>
      <c r="AJ49" s="1673"/>
      <c r="AK49" s="1673"/>
      <c r="AL49" s="1673"/>
      <c r="AM49" s="1673"/>
      <c r="AN49" s="1673"/>
      <c r="AO49" s="1674"/>
      <c r="AP49" s="1675"/>
      <c r="AQ49" s="1676"/>
      <c r="AR49" s="1677"/>
      <c r="AS49" s="1678" t="n">
        <f aca="false">COUNTA(AC49:AR49)</f>
        <v>0</v>
      </c>
      <c r="AT49" s="1679"/>
      <c r="AU49" s="1680"/>
      <c r="AV49" s="1680"/>
      <c r="AW49" s="1672"/>
      <c r="AX49" s="1673"/>
      <c r="AY49" s="1673"/>
      <c r="AZ49" s="1673"/>
      <c r="BA49" s="1673"/>
      <c r="BB49" s="1673"/>
      <c r="BC49" s="1673"/>
      <c r="BD49" s="1673"/>
      <c r="BE49" s="1673"/>
      <c r="BF49" s="1673"/>
      <c r="BG49" s="1673"/>
      <c r="BH49" s="1673"/>
      <c r="BI49" s="1673"/>
      <c r="BJ49" s="1673"/>
      <c r="BK49" s="1673"/>
      <c r="BL49" s="1673"/>
      <c r="BM49" s="1673"/>
      <c r="BN49" s="1673"/>
      <c r="BO49" s="1673"/>
      <c r="BP49" s="1673"/>
      <c r="BQ49" s="1674"/>
      <c r="BR49" s="1675"/>
      <c r="BS49" s="1676"/>
      <c r="BT49" s="1677"/>
      <c r="BU49" s="1678" t="n">
        <f aca="false">COUNTA(AU49:BT49)</f>
        <v>0</v>
      </c>
      <c r="BV49" s="1679"/>
      <c r="BW49" s="1682"/>
      <c r="BX49" s="1673"/>
      <c r="BY49" s="1673"/>
      <c r="BZ49" s="1673"/>
      <c r="CA49" s="1673"/>
      <c r="CB49" s="1673"/>
      <c r="CC49" s="1673"/>
      <c r="CD49" s="1673"/>
      <c r="CE49" s="1673"/>
      <c r="CF49" s="1673"/>
      <c r="CG49" s="1673"/>
      <c r="CH49" s="1673"/>
      <c r="CI49" s="1674"/>
      <c r="CJ49" s="1675"/>
      <c r="CK49" s="1676"/>
      <c r="CL49" s="1677"/>
      <c r="CM49" s="1678" t="n">
        <f aca="false">COUNTA(BW49:CL49)</f>
        <v>0</v>
      </c>
      <c r="CN49" s="1679"/>
      <c r="CO49" s="1679" t="n">
        <f aca="false">AA49+AS49+BU49+CM49</f>
        <v>0</v>
      </c>
      <c r="CP49" s="1679"/>
      <c r="CQ49" s="1673"/>
      <c r="CR49" s="1711"/>
      <c r="CS49" s="1711"/>
      <c r="CT49" s="1711"/>
      <c r="CU49" s="1711"/>
      <c r="CV49" s="1711"/>
      <c r="CW49" s="1711"/>
      <c r="CX49" s="1711"/>
      <c r="CY49" s="1711"/>
      <c r="CZ49" s="1711"/>
      <c r="DA49" s="1711"/>
      <c r="DB49" s="1711"/>
      <c r="DC49" s="1712"/>
      <c r="DD49" s="1713"/>
      <c r="DE49" s="1714"/>
      <c r="DF49" s="1826"/>
      <c r="DG49" s="1683" t="n">
        <f aca="false">SUBTOTAL(9,CQ51:DF51)</f>
        <v>0</v>
      </c>
      <c r="DH49" s="1684"/>
      <c r="DI49" s="1682"/>
      <c r="DJ49" s="1711"/>
      <c r="DK49" s="1711"/>
      <c r="DL49" s="1711"/>
      <c r="DM49" s="1711"/>
      <c r="DN49" s="1711"/>
      <c r="DO49" s="1711"/>
      <c r="DP49" s="1711"/>
      <c r="DQ49" s="1711"/>
      <c r="DR49" s="1711"/>
      <c r="DS49" s="1711"/>
      <c r="DT49" s="1711"/>
      <c r="DU49" s="1712"/>
      <c r="DV49" s="1713"/>
      <c r="DW49" s="1714"/>
      <c r="DX49" s="1826"/>
      <c r="DY49" s="1683" t="n">
        <f aca="false">COUNTA(DI49:DX49)</f>
        <v>0</v>
      </c>
      <c r="DZ49" s="1684"/>
      <c r="EA49" s="1673"/>
      <c r="EB49" s="1673"/>
      <c r="EC49" s="1673"/>
      <c r="ED49" s="1673" t="s">
        <v>664</v>
      </c>
      <c r="EE49" s="1686"/>
      <c r="EF49" s="1673"/>
      <c r="EG49" s="1673"/>
      <c r="EH49" s="1673"/>
      <c r="EI49" s="1673"/>
      <c r="EJ49" s="1673"/>
      <c r="EK49" s="1673"/>
      <c r="EL49" s="1673"/>
      <c r="EM49" s="1673"/>
      <c r="EN49" s="1673"/>
      <c r="EO49" s="1673"/>
      <c r="EP49" s="1673"/>
      <c r="EQ49" s="1673"/>
      <c r="ER49" s="1673"/>
      <c r="ES49" s="1673"/>
      <c r="ET49" s="1673"/>
      <c r="EU49" s="1673"/>
      <c r="EV49" s="1673"/>
      <c r="EW49" s="1673"/>
      <c r="EX49" s="1673"/>
      <c r="EY49" s="1674"/>
      <c r="EZ49" s="1675"/>
      <c r="FA49" s="1676"/>
      <c r="FB49" s="1677"/>
      <c r="FC49" s="1683" t="n">
        <f aca="false">COUNTA(EA49:FB49)</f>
        <v>1</v>
      </c>
      <c r="FD49" s="1684"/>
      <c r="FE49" s="1673"/>
      <c r="FF49" s="1673"/>
      <c r="FG49" s="1673"/>
      <c r="FH49" s="1673"/>
      <c r="FI49" s="1673"/>
      <c r="FJ49" s="1673"/>
      <c r="FK49" s="1673"/>
      <c r="FL49" s="1673"/>
      <c r="FM49" s="1673"/>
      <c r="FN49" s="1674"/>
      <c r="FO49" s="1675"/>
      <c r="FP49" s="1676"/>
      <c r="FQ49" s="1677"/>
      <c r="FR49" s="1683" t="n">
        <f aca="false">COUNTA(FE49:FQ49)</f>
        <v>0</v>
      </c>
      <c r="FS49" s="1684"/>
      <c r="FT49" s="1844"/>
      <c r="FU49" s="1844"/>
      <c r="FV49" s="1686"/>
      <c r="FW49" s="1686"/>
      <c r="FX49" s="1686"/>
      <c r="FY49" s="1686"/>
      <c r="FZ49" s="1686"/>
      <c r="GA49" s="1686"/>
      <c r="GB49" s="1686"/>
      <c r="GC49" s="1686"/>
      <c r="GD49" s="1686"/>
      <c r="GE49" s="1686"/>
      <c r="GF49" s="1686"/>
      <c r="GG49" s="1686"/>
      <c r="GH49" s="1686"/>
      <c r="GI49" s="1686"/>
      <c r="GJ49" s="1686"/>
      <c r="GK49" s="1686"/>
      <c r="GL49" s="1686"/>
      <c r="GM49" s="1686"/>
      <c r="GN49" s="1686"/>
      <c r="GO49" s="1686"/>
      <c r="GP49" s="1686"/>
      <c r="GQ49" s="1686"/>
      <c r="GR49" s="1686"/>
      <c r="GS49" s="1687"/>
      <c r="GT49" s="1688"/>
      <c r="GU49" s="1689"/>
      <c r="GV49" s="1826"/>
      <c r="GW49" s="1690" t="n">
        <f aca="false">SUBTOTAL(9,FT51:GV51)</f>
        <v>0</v>
      </c>
      <c r="GX49" s="1679" t="n">
        <f aca="false">SUBTOTAL(9,FT51:GV51)</f>
        <v>0</v>
      </c>
      <c r="GY49" s="1691"/>
      <c r="GZ49" s="1845"/>
      <c r="HA49" s="1846"/>
      <c r="HB49" s="1694"/>
      <c r="HC49" s="1695"/>
      <c r="HD49" s="1696"/>
      <c r="HE49" s="1697"/>
      <c r="HF49" s="1698"/>
      <c r="HG49" s="1699"/>
      <c r="HH49" s="1700"/>
      <c r="HI49" s="1847"/>
      <c r="HJ49" s="1686"/>
      <c r="HK49" s="1686"/>
      <c r="HL49" s="1686"/>
      <c r="HM49" s="1686"/>
      <c r="HN49" s="1686"/>
      <c r="HO49" s="1686"/>
      <c r="HP49" s="1686"/>
      <c r="HQ49" s="1686"/>
      <c r="HR49" s="1686"/>
      <c r="HS49" s="1686"/>
      <c r="HT49" s="1686"/>
      <c r="HU49" s="1686"/>
      <c r="HV49" s="1686"/>
      <c r="HW49" s="1686"/>
      <c r="HX49" s="1686"/>
      <c r="HY49" s="1686"/>
      <c r="HZ49" s="1687"/>
      <c r="IA49" s="1688"/>
      <c r="IB49" s="1689"/>
      <c r="IC49" s="1826"/>
      <c r="ID49" s="1678" t="n">
        <f aca="false">SUBTOTAL(9,HG51:IC51)</f>
        <v>0</v>
      </c>
      <c r="IE49" s="1702"/>
      <c r="IF49" s="1703"/>
      <c r="IG49" s="1703"/>
      <c r="IH49" s="1704"/>
      <c r="II49" s="1705"/>
      <c r="IJ49" s="1706"/>
      <c r="IK49" s="1707" t="n">
        <f aca="false">SUBTOTAL(9,IF51:IJ51)</f>
        <v>0</v>
      </c>
      <c r="IL49" s="1708"/>
      <c r="IM49" s="1844"/>
      <c r="IN49" s="1844"/>
      <c r="IO49" s="1686"/>
      <c r="IP49" s="1686"/>
      <c r="IQ49" s="1686"/>
      <c r="IR49" s="1686"/>
      <c r="IS49" s="1686"/>
      <c r="IT49" s="1686"/>
      <c r="IU49" s="1686"/>
      <c r="IV49" s="1687"/>
      <c r="IW49" s="1688"/>
      <c r="IX49" s="1689"/>
      <c r="IY49" s="1826"/>
      <c r="IZ49" s="1678" t="n">
        <f aca="false">SUBTOTAL(3,IM49:IY49)</f>
        <v>0</v>
      </c>
      <c r="JA49" s="1716"/>
      <c r="JB49" s="1717"/>
      <c r="JC49" s="1718"/>
      <c r="JD49" s="1719"/>
      <c r="JE49" s="1720"/>
      <c r="JF49" s="1721"/>
      <c r="JG49" s="1827"/>
      <c r="JH49" s="1827"/>
      <c r="JI49" s="1722"/>
      <c r="JJ49" s="1858"/>
      <c r="JK49" s="1859"/>
      <c r="JL49" s="1725"/>
      <c r="JM49" s="1664"/>
      <c r="JN49" s="1665"/>
      <c r="JO49" s="1666"/>
      <c r="JP49" s="1726"/>
      <c r="JQ49" s="1727"/>
      <c r="JR49" s="1728"/>
    </row>
    <row r="50" customFormat="false" ht="11.25" hidden="false" customHeight="true" outlineLevel="0" collapsed="false">
      <c r="A50" s="1611"/>
      <c r="B50" s="1729" t="s">
        <v>661</v>
      </c>
      <c r="C50" s="1731"/>
      <c r="D50" s="1731"/>
      <c r="E50" s="1731"/>
      <c r="F50" s="1731"/>
      <c r="G50" s="1732"/>
      <c r="H50" s="1732"/>
      <c r="I50" s="1732"/>
      <c r="J50" s="1732"/>
      <c r="K50" s="1732"/>
      <c r="L50" s="1732"/>
      <c r="M50" s="1732"/>
      <c r="N50" s="1732"/>
      <c r="O50" s="1732"/>
      <c r="P50" s="1732"/>
      <c r="Q50" s="1732"/>
      <c r="R50" s="1732"/>
      <c r="S50" s="1732"/>
      <c r="T50" s="1732"/>
      <c r="U50" s="1732"/>
      <c r="V50" s="1732"/>
      <c r="W50" s="1733"/>
      <c r="X50" s="1734"/>
      <c r="Y50" s="1735"/>
      <c r="Z50" s="1736"/>
      <c r="AA50" s="1737" t="n">
        <f aca="false">SUBTOTAL(9,C50:Z50)</f>
        <v>0</v>
      </c>
      <c r="AB50" s="1738" t="n">
        <f aca="false">AA50+AB46</f>
        <v>50</v>
      </c>
      <c r="AC50" s="1739"/>
      <c r="AD50" s="1739"/>
      <c r="AE50" s="1732"/>
      <c r="AF50" s="1732"/>
      <c r="AG50" s="1732"/>
      <c r="AH50" s="1732"/>
      <c r="AI50" s="1732"/>
      <c r="AJ50" s="1732"/>
      <c r="AK50" s="1732"/>
      <c r="AL50" s="1732"/>
      <c r="AM50" s="1732"/>
      <c r="AN50" s="1732"/>
      <c r="AO50" s="1733"/>
      <c r="AP50" s="1734"/>
      <c r="AQ50" s="1735"/>
      <c r="AR50" s="1736"/>
      <c r="AS50" s="1737" t="n">
        <f aca="false">SUBTOTAL(9,AC50:AR50)</f>
        <v>0</v>
      </c>
      <c r="AT50" s="1738" t="n">
        <f aca="false">AS50+AT46</f>
        <v>0</v>
      </c>
      <c r="AU50" s="1739"/>
      <c r="AV50" s="1739"/>
      <c r="AW50" s="1731"/>
      <c r="AX50" s="1732"/>
      <c r="AY50" s="1732"/>
      <c r="AZ50" s="1732"/>
      <c r="BA50" s="1732"/>
      <c r="BB50" s="1732"/>
      <c r="BC50" s="1732"/>
      <c r="BD50" s="1732"/>
      <c r="BE50" s="1732"/>
      <c r="BF50" s="1732"/>
      <c r="BG50" s="1732"/>
      <c r="BH50" s="1732"/>
      <c r="BI50" s="1732"/>
      <c r="BJ50" s="1732"/>
      <c r="BK50" s="1732"/>
      <c r="BL50" s="1732"/>
      <c r="BM50" s="1732"/>
      <c r="BN50" s="1732"/>
      <c r="BO50" s="1732"/>
      <c r="BP50" s="1732"/>
      <c r="BQ50" s="1733"/>
      <c r="BR50" s="1734"/>
      <c r="BS50" s="1735"/>
      <c r="BT50" s="1736"/>
      <c r="BU50" s="1737" t="n">
        <f aca="false">SUBTOTAL(9,AU50:BT50)</f>
        <v>0</v>
      </c>
      <c r="BV50" s="1738" t="n">
        <f aca="false">BU50+BV46</f>
        <v>0</v>
      </c>
      <c r="BW50" s="1740"/>
      <c r="BX50" s="1732"/>
      <c r="BY50" s="1732"/>
      <c r="BZ50" s="1732"/>
      <c r="CA50" s="1732"/>
      <c r="CB50" s="1732"/>
      <c r="CC50" s="1732"/>
      <c r="CD50" s="1732"/>
      <c r="CE50" s="1732"/>
      <c r="CF50" s="1732"/>
      <c r="CG50" s="1732"/>
      <c r="CH50" s="1732"/>
      <c r="CI50" s="1733"/>
      <c r="CJ50" s="1734"/>
      <c r="CK50" s="1735"/>
      <c r="CL50" s="1736"/>
      <c r="CM50" s="1737" t="n">
        <f aca="false">SUBTOTAL(9,BW50:CL50)</f>
        <v>0</v>
      </c>
      <c r="CN50" s="1738" t="n">
        <f aca="false">CM50+CN46</f>
        <v>0</v>
      </c>
      <c r="CO50" s="1738" t="n">
        <f aca="false">AA50+AS50+BU50+CM50</f>
        <v>0</v>
      </c>
      <c r="CP50" s="1738" t="n">
        <f aca="false">CO50+CP46</f>
        <v>50</v>
      </c>
      <c r="CQ50" s="1732"/>
      <c r="CR50" s="1732"/>
      <c r="CS50" s="1732"/>
      <c r="CT50" s="1732"/>
      <c r="CU50" s="1732"/>
      <c r="CV50" s="1732"/>
      <c r="CW50" s="1732"/>
      <c r="CX50" s="1732"/>
      <c r="CY50" s="1732"/>
      <c r="CZ50" s="1732"/>
      <c r="DA50" s="1732"/>
      <c r="DB50" s="1732"/>
      <c r="DC50" s="1733"/>
      <c r="DD50" s="1734"/>
      <c r="DE50" s="1735"/>
      <c r="DF50" s="1833"/>
      <c r="DG50" s="1741" t="n">
        <f aca="false">SUBTOTAL(9,CQ50:DF50)</f>
        <v>0</v>
      </c>
      <c r="DH50" s="1742" t="n">
        <f aca="false">DG50:DG50+IF($B46:$B46=2,0,DH46:DH46)</f>
        <v>0</v>
      </c>
      <c r="DI50" s="1740"/>
      <c r="DJ50" s="1732"/>
      <c r="DK50" s="1732"/>
      <c r="DL50" s="1732"/>
      <c r="DM50" s="1732"/>
      <c r="DN50" s="1732"/>
      <c r="DO50" s="1732"/>
      <c r="DP50" s="1732"/>
      <c r="DQ50" s="1732"/>
      <c r="DR50" s="1732"/>
      <c r="DS50" s="1732"/>
      <c r="DT50" s="1732"/>
      <c r="DU50" s="1733"/>
      <c r="DV50" s="1734"/>
      <c r="DW50" s="1735"/>
      <c r="DX50" s="1833"/>
      <c r="DY50" s="1741" t="n">
        <f aca="false">SUBTOTAL(9,DI50:DX50)</f>
        <v>0</v>
      </c>
      <c r="DZ50" s="1742" t="n">
        <f aca="false">DY50:DY50+IF($B46:$B46=2,0,DZ46:DZ46)</f>
        <v>0</v>
      </c>
      <c r="EA50" s="1732"/>
      <c r="EB50" s="1732"/>
      <c r="EC50" s="1732"/>
      <c r="ED50" s="1732" t="n">
        <v>10</v>
      </c>
      <c r="EE50" s="1732"/>
      <c r="EF50" s="1732"/>
      <c r="EG50" s="1732"/>
      <c r="EH50" s="1732"/>
      <c r="EI50" s="1732"/>
      <c r="EJ50" s="1732"/>
      <c r="EK50" s="1732"/>
      <c r="EL50" s="1732"/>
      <c r="EM50" s="1732"/>
      <c r="EN50" s="1732"/>
      <c r="EO50" s="1732"/>
      <c r="EP50" s="1732"/>
      <c r="EQ50" s="1732"/>
      <c r="ER50" s="1732"/>
      <c r="ES50" s="1732"/>
      <c r="ET50" s="1732"/>
      <c r="EU50" s="1732"/>
      <c r="EV50" s="1732"/>
      <c r="EW50" s="1732"/>
      <c r="EX50" s="1732"/>
      <c r="EY50" s="1733"/>
      <c r="EZ50" s="1734"/>
      <c r="FA50" s="1735"/>
      <c r="FB50" s="1736"/>
      <c r="FC50" s="1741" t="n">
        <f aca="false">SUBTOTAL(9,EA50:FB50)</f>
        <v>10</v>
      </c>
      <c r="FD50" s="1742" t="n">
        <f aca="false">FC50:FC50+IF($B46:$B46=2,0,FD46:FD46)</f>
        <v>40</v>
      </c>
      <c r="FE50" s="1732"/>
      <c r="FF50" s="1732"/>
      <c r="FG50" s="1732"/>
      <c r="FH50" s="1732"/>
      <c r="FI50" s="1732"/>
      <c r="FJ50" s="1732"/>
      <c r="FK50" s="1732"/>
      <c r="FL50" s="1732"/>
      <c r="FM50" s="1732"/>
      <c r="FN50" s="1733"/>
      <c r="FO50" s="1734"/>
      <c r="FP50" s="1735"/>
      <c r="FQ50" s="1736"/>
      <c r="FR50" s="1741" t="n">
        <f aca="false">SUBTOTAL(9,FE50:FQ50)</f>
        <v>0</v>
      </c>
      <c r="FS50" s="1742" t="n">
        <f aca="false">FR50:FR50+IF($B46:$B46=2,0,FS46:FS46)</f>
        <v>0</v>
      </c>
      <c r="FT50" s="1851"/>
      <c r="FU50" s="1851"/>
      <c r="FV50" s="1744"/>
      <c r="FW50" s="1744"/>
      <c r="FX50" s="1744"/>
      <c r="FY50" s="1744"/>
      <c r="FZ50" s="1744"/>
      <c r="GA50" s="1744"/>
      <c r="GB50" s="1744"/>
      <c r="GC50" s="1744"/>
      <c r="GD50" s="1744"/>
      <c r="GE50" s="1744"/>
      <c r="GF50" s="1744"/>
      <c r="GG50" s="1744"/>
      <c r="GH50" s="1744"/>
      <c r="GI50" s="1744"/>
      <c r="GJ50" s="1744"/>
      <c r="GK50" s="1744"/>
      <c r="GL50" s="1744"/>
      <c r="GM50" s="1744"/>
      <c r="GN50" s="1744"/>
      <c r="GO50" s="1744"/>
      <c r="GP50" s="1744"/>
      <c r="GQ50" s="1744"/>
      <c r="GR50" s="1744"/>
      <c r="GS50" s="1745"/>
      <c r="GT50" s="1746"/>
      <c r="GU50" s="1747"/>
      <c r="GV50" s="1833"/>
      <c r="GW50" s="1748" t="n">
        <f aca="false">SUBTOTAL(9,FT50:GV50)</f>
        <v>0</v>
      </c>
      <c r="GX50" s="1738" t="n">
        <f aca="false">SUBTOTAL(9,FT50:GV50)</f>
        <v>0</v>
      </c>
      <c r="GY50" s="1737" t="n">
        <f aca="false">GX50:GX50+IF($B46:$B46=2,0,GY46:GY46)</f>
        <v>0</v>
      </c>
      <c r="GZ50" s="1749"/>
      <c r="HA50" s="1750"/>
      <c r="HB50" s="1751" t="e">
        <f aca="false">'03.24 НГДП по датам'!BA50</f>
        <v>#VALUE!</v>
      </c>
      <c r="HC50" s="1752" t="e">
        <f aca="false">SUBTOTAL(9,GZ50:HB50)</f>
        <v>#VALUE!</v>
      </c>
      <c r="HD50" s="1753" t="n">
        <f aca="false">$HD$3+HD46</f>
        <v>380.3</v>
      </c>
      <c r="HE50" s="1754" t="n">
        <f aca="false">$HE$3+HE46</f>
        <v>119.7</v>
      </c>
      <c r="HF50" s="1831" t="n">
        <f aca="false">SUM(HD50:HE50)</f>
        <v>500</v>
      </c>
      <c r="HG50" s="1756"/>
      <c r="HH50" s="1757" t="n">
        <v>32</v>
      </c>
      <c r="HI50" s="1832"/>
      <c r="HJ50" s="1744"/>
      <c r="HK50" s="1744"/>
      <c r="HL50" s="1744"/>
      <c r="HM50" s="1744"/>
      <c r="HN50" s="1744"/>
      <c r="HO50" s="1744"/>
      <c r="HP50" s="1744"/>
      <c r="HQ50" s="1744"/>
      <c r="HR50" s="1744"/>
      <c r="HS50" s="1744"/>
      <c r="HT50" s="1744"/>
      <c r="HU50" s="1744"/>
      <c r="HV50" s="1744"/>
      <c r="HW50" s="1744"/>
      <c r="HX50" s="1744"/>
      <c r="HY50" s="1744"/>
      <c r="HZ50" s="1745"/>
      <c r="IA50" s="1746"/>
      <c r="IB50" s="1747"/>
      <c r="IC50" s="1833"/>
      <c r="ID50" s="1737" t="n">
        <f aca="false">SUBTOTAL(9,HG50:IC50)</f>
        <v>32</v>
      </c>
      <c r="IE50" s="1748" t="n">
        <f aca="false">ID50:ID50+IF($B46:$B46=2,0,IE46:IE46)</f>
        <v>103</v>
      </c>
      <c r="IF50" s="1759"/>
      <c r="IG50" s="1759"/>
      <c r="IH50" s="1760"/>
      <c r="II50" s="1761"/>
      <c r="IJ50" s="1762"/>
      <c r="IK50" s="1763" t="n">
        <f aca="false">SUBTOTAL(9,IF50:IJ50)</f>
        <v>0</v>
      </c>
      <c r="IL50" s="1764" t="n">
        <f aca="false">IK50:IK50+IF($B46:$B46=2,0,IL46:IL46)</f>
        <v>0</v>
      </c>
      <c r="IM50" s="1851"/>
      <c r="IN50" s="1851"/>
      <c r="IO50" s="1744"/>
      <c r="IP50" s="1744"/>
      <c r="IQ50" s="1744"/>
      <c r="IR50" s="1744"/>
      <c r="IS50" s="1744"/>
      <c r="IT50" s="1744"/>
      <c r="IU50" s="1744"/>
      <c r="IV50" s="1745"/>
      <c r="IW50" s="1746"/>
      <c r="IX50" s="1747"/>
      <c r="IY50" s="1833"/>
      <c r="IZ50" s="1737" t="n">
        <f aca="false">SUBTOTAL(9,IM50:IY50)</f>
        <v>0</v>
      </c>
      <c r="JA50" s="1738" t="n">
        <f aca="false">IZ50:IZ50+IF($B46:$B46=2,0,JA46:JA46)</f>
        <v>0</v>
      </c>
      <c r="JB50" s="1766"/>
      <c r="JC50" s="1767" t="e">
        <f aca="false">'03.24 НГДП по датам'!BT50</f>
        <v>#VALUE!</v>
      </c>
      <c r="JD50" s="1834" t="n">
        <f aca="false">$JD$14</f>
        <v>0</v>
      </c>
      <c r="JE50" s="1769" t="e">
        <f aca="false">SUBTOTAL(9,JB50:JD50)</f>
        <v>#VALUE!</v>
      </c>
      <c r="JF50" s="1770" t="n">
        <f aca="false">SUMIF($C$5:JE$5,"Накопленный эффект, т/сут",$C50:JE50)+SUMIF($C$5:JE$5,"Нараст.  по потенциалу",$C50:JE50)-SUMIF($C$5:JE$5,"Нараст. по остановкам",$C50:JE50)-SUMIF($C$5:JE$5,"ИТОГО перевод в ППД",$C50:JE50)-SUMIF($C$5:JE$5,"ИТОГО  нерент, по распоряж.",$C50:JE50)-SUMIF($C$5:JE$5,"ИТОГО ост. дебит от ЗБС, Углуб., ПВЛГ/ПНЛГ",$C50:JE50)</f>
        <v>-13</v>
      </c>
      <c r="JG50" s="1764"/>
      <c r="JH50" s="1764"/>
      <c r="JI50" s="1771"/>
      <c r="JJ50" s="1862"/>
      <c r="JK50" s="1863"/>
      <c r="JL50" s="1763" t="n">
        <f aca="false">SUBTOTAL(9,JG50:JJ50)</f>
        <v>0</v>
      </c>
      <c r="JM50" s="1664"/>
      <c r="JN50" s="1665"/>
      <c r="JO50" s="1666"/>
      <c r="JP50" s="1774" t="n">
        <f aca="false">JP$4:JP$4+SUMIF($C$5:JL$5,"Нараст. по остановкам",$C50:JL50)-SUMIF($C$5:JL$5,"Нараст.  по потенциалу",$C50:JL50)</f>
        <v>755.705</v>
      </c>
      <c r="JQ50" s="1775" t="n">
        <f aca="false">'ННГ без НГДП по датам'!JP50</f>
        <v>673.812</v>
      </c>
      <c r="JR50" s="1776" t="n">
        <f aca="false">'03.24 НГДП по датам'!CB50</f>
        <v>81.893</v>
      </c>
    </row>
    <row r="51" customFormat="false" ht="1.5" hidden="false" customHeight="true" outlineLevel="0" collapsed="false">
      <c r="A51" s="1777"/>
      <c r="B51" s="1777"/>
      <c r="C51" s="1778"/>
      <c r="D51" s="1778"/>
      <c r="E51" s="1778"/>
      <c r="F51" s="1778"/>
      <c r="G51" s="1779"/>
      <c r="H51" s="1779"/>
      <c r="I51" s="1779"/>
      <c r="J51" s="1779"/>
      <c r="K51" s="1779"/>
      <c r="L51" s="1779"/>
      <c r="M51" s="1779"/>
      <c r="N51" s="1779"/>
      <c r="O51" s="1779"/>
      <c r="P51" s="1779"/>
      <c r="Q51" s="1779"/>
      <c r="R51" s="1779"/>
      <c r="S51" s="1779"/>
      <c r="T51" s="1779"/>
      <c r="U51" s="1779"/>
      <c r="V51" s="1779"/>
      <c r="W51" s="1779"/>
      <c r="X51" s="1780"/>
      <c r="Y51" s="1781"/>
      <c r="Z51" s="1782"/>
      <c r="AA51" s="1783"/>
      <c r="AB51" s="1783"/>
      <c r="AC51" s="1784"/>
      <c r="AD51" s="1784"/>
      <c r="AE51" s="1779"/>
      <c r="AF51" s="1779"/>
      <c r="AG51" s="1779"/>
      <c r="AH51" s="1779"/>
      <c r="AI51" s="1779"/>
      <c r="AJ51" s="1779"/>
      <c r="AK51" s="1779"/>
      <c r="AL51" s="1779"/>
      <c r="AM51" s="1779"/>
      <c r="AN51" s="1779"/>
      <c r="AO51" s="1779"/>
      <c r="AP51" s="1780"/>
      <c r="AQ51" s="1781"/>
      <c r="AR51" s="1782"/>
      <c r="AS51" s="1783"/>
      <c r="AT51" s="1783"/>
      <c r="AU51" s="1778"/>
      <c r="AV51" s="1778"/>
      <c r="AW51" s="1785"/>
      <c r="AX51" s="1779"/>
      <c r="AY51" s="1779"/>
      <c r="AZ51" s="1779"/>
      <c r="BA51" s="1779"/>
      <c r="BB51" s="1779"/>
      <c r="BC51" s="1779"/>
      <c r="BD51" s="1779"/>
      <c r="BE51" s="1779"/>
      <c r="BF51" s="1779"/>
      <c r="BG51" s="1779"/>
      <c r="BH51" s="1779"/>
      <c r="BI51" s="1779"/>
      <c r="BJ51" s="1779"/>
      <c r="BK51" s="1779"/>
      <c r="BL51" s="1779"/>
      <c r="BM51" s="1779"/>
      <c r="BN51" s="1779"/>
      <c r="BO51" s="1779"/>
      <c r="BP51" s="1779"/>
      <c r="BQ51" s="1779"/>
      <c r="BR51" s="1780"/>
      <c r="BS51" s="1781"/>
      <c r="BT51" s="1782"/>
      <c r="BU51" s="1783"/>
      <c r="BV51" s="1783"/>
      <c r="BW51" s="1784"/>
      <c r="BX51" s="1779"/>
      <c r="BY51" s="1779"/>
      <c r="BZ51" s="1779"/>
      <c r="CA51" s="1779"/>
      <c r="CB51" s="1779"/>
      <c r="CC51" s="1779"/>
      <c r="CD51" s="1779"/>
      <c r="CE51" s="1779"/>
      <c r="CF51" s="1779"/>
      <c r="CG51" s="1779"/>
      <c r="CH51" s="1779"/>
      <c r="CI51" s="1779"/>
      <c r="CJ51" s="1780"/>
      <c r="CK51" s="1781"/>
      <c r="CL51" s="1782"/>
      <c r="CM51" s="1783"/>
      <c r="CN51" s="1783"/>
      <c r="CO51" s="1783"/>
      <c r="CP51" s="1783"/>
      <c r="CQ51" s="1779"/>
      <c r="CR51" s="1779"/>
      <c r="CS51" s="1779"/>
      <c r="CT51" s="1779"/>
      <c r="CU51" s="1779"/>
      <c r="CV51" s="1779"/>
      <c r="CW51" s="1779"/>
      <c r="CX51" s="1779"/>
      <c r="CY51" s="1779"/>
      <c r="CZ51" s="1779"/>
      <c r="DA51" s="1779"/>
      <c r="DB51" s="1779"/>
      <c r="DC51" s="1779"/>
      <c r="DD51" s="1780"/>
      <c r="DE51" s="1781"/>
      <c r="DF51" s="1782"/>
      <c r="DG51" s="1783"/>
      <c r="DH51" s="1783"/>
      <c r="DI51" s="1852"/>
      <c r="DJ51" s="1779"/>
      <c r="DK51" s="1779"/>
      <c r="DL51" s="1779"/>
      <c r="DM51" s="1779"/>
      <c r="DN51" s="1779"/>
      <c r="DO51" s="1779"/>
      <c r="DP51" s="1779"/>
      <c r="DQ51" s="1779"/>
      <c r="DR51" s="1779"/>
      <c r="DS51" s="1779"/>
      <c r="DT51" s="1779"/>
      <c r="DU51" s="1779"/>
      <c r="DV51" s="1780"/>
      <c r="DW51" s="1781"/>
      <c r="DX51" s="1782"/>
      <c r="DY51" s="1783"/>
      <c r="DZ51" s="1783"/>
      <c r="EA51" s="1864"/>
      <c r="EB51" s="1779"/>
      <c r="EC51" s="1779"/>
      <c r="ED51" s="1779"/>
      <c r="EE51" s="1779"/>
      <c r="EF51" s="1779"/>
      <c r="EG51" s="1779"/>
      <c r="EH51" s="1779"/>
      <c r="EI51" s="1779"/>
      <c r="EJ51" s="1779"/>
      <c r="EK51" s="1779"/>
      <c r="EL51" s="1779"/>
      <c r="EM51" s="1779"/>
      <c r="EN51" s="1779"/>
      <c r="EO51" s="1779"/>
      <c r="EP51" s="1779"/>
      <c r="EQ51" s="1779"/>
      <c r="ER51" s="1779"/>
      <c r="ES51" s="1779"/>
      <c r="ET51" s="1779"/>
      <c r="EU51" s="1779"/>
      <c r="EV51" s="1779"/>
      <c r="EW51" s="1779"/>
      <c r="EX51" s="1779"/>
      <c r="EY51" s="1779"/>
      <c r="EZ51" s="1780"/>
      <c r="FA51" s="1781"/>
      <c r="FB51" s="1782"/>
      <c r="FC51" s="1783"/>
      <c r="FD51" s="1783"/>
      <c r="FE51" s="1779"/>
      <c r="FF51" s="1779"/>
      <c r="FG51" s="1779"/>
      <c r="FH51" s="1779"/>
      <c r="FI51" s="1779"/>
      <c r="FJ51" s="1779"/>
      <c r="FK51" s="1779"/>
      <c r="FL51" s="1779"/>
      <c r="FM51" s="1779"/>
      <c r="FN51" s="1779"/>
      <c r="FO51" s="1780"/>
      <c r="FP51" s="1781"/>
      <c r="FQ51" s="1782"/>
      <c r="FR51" s="1783"/>
      <c r="FS51" s="1783"/>
      <c r="FT51" s="1779"/>
      <c r="FU51" s="1779"/>
      <c r="FV51" s="1779"/>
      <c r="FW51" s="1779"/>
      <c r="FX51" s="1779"/>
      <c r="FY51" s="1779"/>
      <c r="FZ51" s="1779"/>
      <c r="GA51" s="1779"/>
      <c r="GB51" s="1779"/>
      <c r="GC51" s="1779"/>
      <c r="GD51" s="1779"/>
      <c r="GE51" s="1779"/>
      <c r="GF51" s="1779"/>
      <c r="GG51" s="1779"/>
      <c r="GH51" s="1779"/>
      <c r="GI51" s="1779"/>
      <c r="GJ51" s="1779"/>
      <c r="GK51" s="1779"/>
      <c r="GL51" s="1779"/>
      <c r="GM51" s="1779"/>
      <c r="GN51" s="1779"/>
      <c r="GO51" s="1779"/>
      <c r="GP51" s="1779"/>
      <c r="GQ51" s="1779"/>
      <c r="GR51" s="1779"/>
      <c r="GS51" s="1779"/>
      <c r="GT51" s="1780"/>
      <c r="GU51" s="1781"/>
      <c r="GV51" s="1782"/>
      <c r="GW51" s="1783"/>
      <c r="GX51" s="1783"/>
      <c r="GY51" s="1783"/>
      <c r="GZ51" s="1787"/>
      <c r="HA51" s="1787"/>
      <c r="HB51" s="1788"/>
      <c r="HC51" s="1783"/>
      <c r="HD51" s="1783"/>
      <c r="HE51" s="1789"/>
      <c r="HF51" s="1790"/>
      <c r="HG51" s="1791"/>
      <c r="HH51" s="1791"/>
      <c r="HI51" s="1787"/>
      <c r="HJ51" s="1779"/>
      <c r="HK51" s="1779"/>
      <c r="HL51" s="1779"/>
      <c r="HM51" s="1779"/>
      <c r="HN51" s="1779"/>
      <c r="HO51" s="1779"/>
      <c r="HP51" s="1779"/>
      <c r="HQ51" s="1779"/>
      <c r="HR51" s="1779"/>
      <c r="HS51" s="1779"/>
      <c r="HT51" s="1779"/>
      <c r="HU51" s="1779"/>
      <c r="HV51" s="1779"/>
      <c r="HW51" s="1779"/>
      <c r="HX51" s="1779"/>
      <c r="HY51" s="1779"/>
      <c r="HZ51" s="1779"/>
      <c r="IA51" s="1780"/>
      <c r="IB51" s="1781"/>
      <c r="IC51" s="1782"/>
      <c r="ID51" s="1783"/>
      <c r="IE51" s="1783"/>
      <c r="IF51" s="1792"/>
      <c r="IG51" s="1792"/>
      <c r="IH51" s="1792"/>
      <c r="II51" s="1793"/>
      <c r="IJ51" s="1794"/>
      <c r="IK51" s="1792"/>
      <c r="IL51" s="1792"/>
      <c r="IM51" s="1795"/>
      <c r="IN51" s="1795"/>
      <c r="IO51" s="1779"/>
      <c r="IP51" s="1779"/>
      <c r="IQ51" s="1779"/>
      <c r="IR51" s="1779"/>
      <c r="IS51" s="1779"/>
      <c r="IT51" s="1779"/>
      <c r="IU51" s="1779"/>
      <c r="IV51" s="1779"/>
      <c r="IW51" s="1780"/>
      <c r="IX51" s="1781"/>
      <c r="IY51" s="1782"/>
      <c r="IZ51" s="1783"/>
      <c r="JA51" s="1783"/>
      <c r="JB51" s="1779"/>
      <c r="JC51" s="1788"/>
      <c r="JD51" s="1779"/>
      <c r="JE51" s="1783"/>
      <c r="JF51" s="1783"/>
      <c r="JG51" s="1792"/>
      <c r="JH51" s="1792"/>
      <c r="JI51" s="1792"/>
      <c r="JJ51" s="1792"/>
      <c r="JK51" s="1796"/>
      <c r="JL51" s="1792"/>
      <c r="JM51" s="1797"/>
      <c r="JN51" s="1797"/>
      <c r="JO51" s="1798"/>
      <c r="JP51" s="1797"/>
      <c r="JQ51" s="1797"/>
      <c r="JR51" s="1798"/>
    </row>
    <row r="52" customFormat="false" ht="11.25" hidden="false" customHeight="true" outlineLevel="0" collapsed="false">
      <c r="A52" s="1611" t="n">
        <f aca="false">A48+1</f>
        <v>45362</v>
      </c>
      <c r="B52" s="1612" t="s">
        <v>662</v>
      </c>
      <c r="C52" s="1613" t="s">
        <v>200</v>
      </c>
      <c r="D52" s="1614"/>
      <c r="E52" s="1614" t="s">
        <v>68</v>
      </c>
      <c r="F52" s="1614"/>
      <c r="G52" s="1615"/>
      <c r="H52" s="1615"/>
      <c r="I52" s="1615"/>
      <c r="J52" s="1615"/>
      <c r="K52" s="1615"/>
      <c r="L52" s="1615"/>
      <c r="M52" s="1615"/>
      <c r="N52" s="1615"/>
      <c r="O52" s="1615"/>
      <c r="P52" s="1615"/>
      <c r="Q52" s="1615"/>
      <c r="R52" s="1615"/>
      <c r="S52" s="1615"/>
      <c r="T52" s="1615"/>
      <c r="U52" s="1615"/>
      <c r="V52" s="1615"/>
      <c r="W52" s="1616"/>
      <c r="X52" s="1799" t="s">
        <v>194</v>
      </c>
      <c r="Y52" s="1800"/>
      <c r="Z52" s="1801"/>
      <c r="AA52" s="1620"/>
      <c r="AB52" s="1621"/>
      <c r="AC52" s="1802"/>
      <c r="AD52" s="1622"/>
      <c r="AE52" s="1615"/>
      <c r="AF52" s="1615"/>
      <c r="AG52" s="1615"/>
      <c r="AH52" s="1615"/>
      <c r="AI52" s="1615"/>
      <c r="AJ52" s="1615"/>
      <c r="AK52" s="1615"/>
      <c r="AL52" s="1615"/>
      <c r="AM52" s="1615"/>
      <c r="AN52" s="1615"/>
      <c r="AO52" s="1616"/>
      <c r="AP52" s="1799"/>
      <c r="AQ52" s="1800"/>
      <c r="AR52" s="1801"/>
      <c r="AS52" s="1620"/>
      <c r="AT52" s="1621"/>
      <c r="AU52" s="1622"/>
      <c r="AV52" s="1622"/>
      <c r="AW52" s="1614"/>
      <c r="AX52" s="1615"/>
      <c r="AY52" s="1615"/>
      <c r="AZ52" s="1615"/>
      <c r="BA52" s="1615"/>
      <c r="BB52" s="1615"/>
      <c r="BC52" s="1615"/>
      <c r="BD52" s="1615"/>
      <c r="BE52" s="1615"/>
      <c r="BF52" s="1615"/>
      <c r="BG52" s="1615"/>
      <c r="BH52" s="1615"/>
      <c r="BI52" s="1615"/>
      <c r="BJ52" s="1615"/>
      <c r="BK52" s="1615"/>
      <c r="BL52" s="1615"/>
      <c r="BM52" s="1615"/>
      <c r="BN52" s="1615"/>
      <c r="BO52" s="1615"/>
      <c r="BP52" s="1615"/>
      <c r="BQ52" s="1616"/>
      <c r="BR52" s="1799"/>
      <c r="BS52" s="1800"/>
      <c r="BT52" s="1801"/>
      <c r="BU52" s="1620"/>
      <c r="BV52" s="1621"/>
      <c r="BW52" s="1837"/>
      <c r="BX52" s="1615"/>
      <c r="BY52" s="1615"/>
      <c r="BZ52" s="1615"/>
      <c r="CA52" s="1615"/>
      <c r="CB52" s="1615"/>
      <c r="CC52" s="1615"/>
      <c r="CD52" s="1615"/>
      <c r="CE52" s="1615"/>
      <c r="CF52" s="1615"/>
      <c r="CG52" s="1615"/>
      <c r="CH52" s="1615"/>
      <c r="CI52" s="1616"/>
      <c r="CJ52" s="1799"/>
      <c r="CK52" s="1800"/>
      <c r="CL52" s="1801"/>
      <c r="CM52" s="1620"/>
      <c r="CN52" s="1621"/>
      <c r="CO52" s="1621"/>
      <c r="CP52" s="1621"/>
      <c r="CQ52" s="1615"/>
      <c r="CR52" s="1615"/>
      <c r="CS52" s="1615"/>
      <c r="CT52" s="1615"/>
      <c r="CU52" s="1615"/>
      <c r="CV52" s="1615"/>
      <c r="CW52" s="1615"/>
      <c r="CX52" s="1615"/>
      <c r="CY52" s="1615"/>
      <c r="CZ52" s="1615"/>
      <c r="DA52" s="1615"/>
      <c r="DB52" s="1615"/>
      <c r="DC52" s="1616"/>
      <c r="DD52" s="1799"/>
      <c r="DE52" s="1800"/>
      <c r="DF52" s="1801"/>
      <c r="DG52" s="1624"/>
      <c r="DH52" s="1625"/>
      <c r="DI52" s="1837"/>
      <c r="DJ52" s="1615"/>
      <c r="DK52" s="1615"/>
      <c r="DL52" s="1615"/>
      <c r="DM52" s="1615"/>
      <c r="DN52" s="1615"/>
      <c r="DO52" s="1615"/>
      <c r="DP52" s="1615"/>
      <c r="DQ52" s="1615"/>
      <c r="DR52" s="1615"/>
      <c r="DS52" s="1615"/>
      <c r="DT52" s="1615"/>
      <c r="DU52" s="1616"/>
      <c r="DV52" s="1799"/>
      <c r="DW52" s="1800"/>
      <c r="DX52" s="1801"/>
      <c r="DY52" s="1624"/>
      <c r="DZ52" s="1625"/>
      <c r="EA52" s="1615" t="s">
        <v>516</v>
      </c>
      <c r="EB52" s="1615"/>
      <c r="EC52" s="1615"/>
      <c r="ED52" s="1615" t="s">
        <v>516</v>
      </c>
      <c r="EE52" s="1615"/>
      <c r="EF52" s="1615"/>
      <c r="EG52" s="1615"/>
      <c r="EH52" s="1615"/>
      <c r="EI52" s="1615"/>
      <c r="EJ52" s="1615"/>
      <c r="EK52" s="1615"/>
      <c r="EL52" s="1615"/>
      <c r="EM52" s="1615"/>
      <c r="EN52" s="1615"/>
      <c r="EO52" s="1615"/>
      <c r="EP52" s="1615"/>
      <c r="EQ52" s="1615"/>
      <c r="ER52" s="1615"/>
      <c r="ES52" s="1615"/>
      <c r="ET52" s="1615"/>
      <c r="EU52" s="1615"/>
      <c r="EV52" s="1615"/>
      <c r="EW52" s="1615"/>
      <c r="EX52" s="1615"/>
      <c r="EY52" s="1616"/>
      <c r="EZ52" s="1799"/>
      <c r="FA52" s="1800"/>
      <c r="FB52" s="1801"/>
      <c r="FC52" s="1624"/>
      <c r="FD52" s="1625"/>
      <c r="FE52" s="1615"/>
      <c r="FF52" s="1615"/>
      <c r="FG52" s="1615"/>
      <c r="FH52" s="1615"/>
      <c r="FI52" s="1615"/>
      <c r="FJ52" s="1615"/>
      <c r="FK52" s="1615"/>
      <c r="FL52" s="1615"/>
      <c r="FM52" s="1615"/>
      <c r="FN52" s="1616"/>
      <c r="FO52" s="1799"/>
      <c r="FP52" s="1800"/>
      <c r="FQ52" s="1801"/>
      <c r="FR52" s="1624"/>
      <c r="FS52" s="1625"/>
      <c r="FT52" s="1837"/>
      <c r="FU52" s="1837"/>
      <c r="FV52" s="1837"/>
      <c r="FW52" s="1627"/>
      <c r="FX52" s="1627"/>
      <c r="FY52" s="1627"/>
      <c r="FZ52" s="1627"/>
      <c r="GA52" s="1627"/>
      <c r="GB52" s="1627"/>
      <c r="GC52" s="1627"/>
      <c r="GD52" s="1627"/>
      <c r="GE52" s="1627"/>
      <c r="GF52" s="1627"/>
      <c r="GG52" s="1627"/>
      <c r="GH52" s="1627"/>
      <c r="GI52" s="1627"/>
      <c r="GJ52" s="1627"/>
      <c r="GK52" s="1627"/>
      <c r="GL52" s="1627"/>
      <c r="GM52" s="1627"/>
      <c r="GN52" s="1627"/>
      <c r="GO52" s="1627"/>
      <c r="GP52" s="1627"/>
      <c r="GQ52" s="1627"/>
      <c r="GR52" s="1627"/>
      <c r="GS52" s="1628"/>
      <c r="GT52" s="1803"/>
      <c r="GU52" s="1804"/>
      <c r="GV52" s="1801"/>
      <c r="GW52" s="1631"/>
      <c r="GX52" s="1621"/>
      <c r="GY52" s="1620"/>
      <c r="GZ52" s="1838"/>
      <c r="HA52" s="1839"/>
      <c r="HB52" s="1840"/>
      <c r="HC52" s="1635"/>
      <c r="HD52" s="1636"/>
      <c r="HE52" s="1841"/>
      <c r="HF52" s="1638"/>
      <c r="HG52" s="1639"/>
      <c r="HH52" s="1640"/>
      <c r="HI52" s="1842"/>
      <c r="HJ52" s="1627"/>
      <c r="HK52" s="1627"/>
      <c r="HL52" s="1627"/>
      <c r="HM52" s="1627"/>
      <c r="HN52" s="1627"/>
      <c r="HO52" s="1627"/>
      <c r="HP52" s="1627"/>
      <c r="HQ52" s="1627"/>
      <c r="HR52" s="1627"/>
      <c r="HS52" s="1627"/>
      <c r="HT52" s="1627"/>
      <c r="HU52" s="1627"/>
      <c r="HV52" s="1627"/>
      <c r="HW52" s="1627"/>
      <c r="HX52" s="1627"/>
      <c r="HY52" s="1627"/>
      <c r="HZ52" s="1628"/>
      <c r="IA52" s="1803"/>
      <c r="IB52" s="1804"/>
      <c r="IC52" s="1801"/>
      <c r="ID52" s="1620"/>
      <c r="IE52" s="1631"/>
      <c r="IF52" s="1642"/>
      <c r="IG52" s="1642"/>
      <c r="IH52" s="1643"/>
      <c r="II52" s="1812"/>
      <c r="IJ52" s="1813"/>
      <c r="IK52" s="1646"/>
      <c r="IL52" s="1647"/>
      <c r="IM52" s="1648"/>
      <c r="IN52" s="1649"/>
      <c r="IO52" s="1650"/>
      <c r="IP52" s="1650"/>
      <c r="IQ52" s="1650"/>
      <c r="IR52" s="1650"/>
      <c r="IS52" s="1650"/>
      <c r="IT52" s="1650"/>
      <c r="IU52" s="1650"/>
      <c r="IV52" s="1651"/>
      <c r="IW52" s="1814"/>
      <c r="IX52" s="1815"/>
      <c r="IY52" s="1816"/>
      <c r="IZ52" s="1620"/>
      <c r="JA52" s="1621"/>
      <c r="JB52" s="1655"/>
      <c r="JC52" s="1807"/>
      <c r="JD52" s="1657"/>
      <c r="JE52" s="1658"/>
      <c r="JF52" s="1659"/>
      <c r="JG52" s="1817"/>
      <c r="JH52" s="1660"/>
      <c r="JI52" s="1660"/>
      <c r="JJ52" s="1661"/>
      <c r="JK52" s="1818"/>
      <c r="JL52" s="1663"/>
      <c r="JM52" s="1664" t="e">
        <f aca="false">JM$4:JM$4+SUMIF($C$5:JL$5,"Нараст. баланс",$C54:JL54)+SUMIF($C$7:JH$7,"Итого (с ВНР)",$C54:JH54)-SUMIF($C$5:JL$5,"Геол. снижение,  т/сут",$C54:JL54)-SUMIF(JJ$7:JL$7,"Итого",JJ54:JL54)-SUMIF($C$7:JL$7,"Итого (с ВСП)",$C54:JL54)</f>
        <v>#VALUE!</v>
      </c>
      <c r="JN52" s="1665" t="e">
        <f aca="false">'ННГ без НГДП по датам'!JM52:JM54</f>
        <v>#VALUE!</v>
      </c>
      <c r="JO52" s="1666" t="e">
        <f aca="false">'03.24 НГДП по датам'!CA52:CA54</f>
        <v>#VALUE!</v>
      </c>
      <c r="JP52" s="1667"/>
      <c r="JQ52" s="1668"/>
      <c r="JR52" s="1819"/>
    </row>
    <row r="53" customFormat="false" ht="11.25" hidden="false" customHeight="true" outlineLevel="0" collapsed="false">
      <c r="A53" s="1611"/>
      <c r="B53" s="1670" t="s">
        <v>663</v>
      </c>
      <c r="C53" s="1868" t="n">
        <v>6733</v>
      </c>
      <c r="D53" s="1672"/>
      <c r="E53" s="1672" t="n">
        <v>6027</v>
      </c>
      <c r="F53" s="1672"/>
      <c r="G53" s="1673"/>
      <c r="H53" s="1673"/>
      <c r="I53" s="1673"/>
      <c r="J53" s="1673"/>
      <c r="K53" s="1673"/>
      <c r="L53" s="1673"/>
      <c r="M53" s="1673"/>
      <c r="N53" s="1673"/>
      <c r="O53" s="1673"/>
      <c r="P53" s="1673"/>
      <c r="Q53" s="1673"/>
      <c r="R53" s="1673"/>
      <c r="S53" s="1673"/>
      <c r="T53" s="1673"/>
      <c r="U53" s="1673"/>
      <c r="V53" s="1673"/>
      <c r="W53" s="1674"/>
      <c r="X53" s="1675" t="n">
        <v>508</v>
      </c>
      <c r="Y53" s="1676"/>
      <c r="Z53" s="1677"/>
      <c r="AA53" s="1678" t="n">
        <f aca="false">COUNTA(C53:Z53)</f>
        <v>3</v>
      </c>
      <c r="AB53" s="1679"/>
      <c r="AC53" s="1820"/>
      <c r="AD53" s="1680"/>
      <c r="AE53" s="1673"/>
      <c r="AF53" s="1673"/>
      <c r="AG53" s="1673"/>
      <c r="AH53" s="1673"/>
      <c r="AI53" s="1673"/>
      <c r="AJ53" s="1673"/>
      <c r="AK53" s="1673"/>
      <c r="AL53" s="1673"/>
      <c r="AM53" s="1673"/>
      <c r="AN53" s="1673"/>
      <c r="AO53" s="1674"/>
      <c r="AP53" s="1675"/>
      <c r="AQ53" s="1676"/>
      <c r="AR53" s="1677"/>
      <c r="AS53" s="1678" t="n">
        <f aca="false">COUNTA(AC53:AR53)</f>
        <v>0</v>
      </c>
      <c r="AT53" s="1679"/>
      <c r="AU53" s="1680"/>
      <c r="AV53" s="1680"/>
      <c r="AW53" s="1672"/>
      <c r="AX53" s="1673"/>
      <c r="AY53" s="1673"/>
      <c r="AZ53" s="1673"/>
      <c r="BA53" s="1673"/>
      <c r="BB53" s="1673"/>
      <c r="BC53" s="1673"/>
      <c r="BD53" s="1673"/>
      <c r="BE53" s="1673"/>
      <c r="BF53" s="1673"/>
      <c r="BG53" s="1673"/>
      <c r="BH53" s="1673"/>
      <c r="BI53" s="1673"/>
      <c r="BJ53" s="1673"/>
      <c r="BK53" s="1673"/>
      <c r="BL53" s="1673"/>
      <c r="BM53" s="1673"/>
      <c r="BN53" s="1673"/>
      <c r="BO53" s="1673"/>
      <c r="BP53" s="1673"/>
      <c r="BQ53" s="1674"/>
      <c r="BR53" s="1675"/>
      <c r="BS53" s="1676"/>
      <c r="BT53" s="1677"/>
      <c r="BU53" s="1678" t="n">
        <f aca="false">COUNTA(AU53:BT53)</f>
        <v>0</v>
      </c>
      <c r="BV53" s="1679"/>
      <c r="BW53" s="1844"/>
      <c r="BX53" s="1673"/>
      <c r="BY53" s="1673"/>
      <c r="BZ53" s="1673"/>
      <c r="CA53" s="1673"/>
      <c r="CB53" s="1673"/>
      <c r="CC53" s="1673"/>
      <c r="CD53" s="1673"/>
      <c r="CE53" s="1673"/>
      <c r="CF53" s="1673"/>
      <c r="CG53" s="1673"/>
      <c r="CH53" s="1673"/>
      <c r="CI53" s="1674"/>
      <c r="CJ53" s="1675"/>
      <c r="CK53" s="1676"/>
      <c r="CL53" s="1677"/>
      <c r="CM53" s="1678" t="n">
        <f aca="false">COUNTA(BW53:CL53)</f>
        <v>0</v>
      </c>
      <c r="CN53" s="1679"/>
      <c r="CO53" s="1679" t="n">
        <f aca="false">AA53+AS53+BU53+CM53</f>
        <v>3</v>
      </c>
      <c r="CP53" s="1679"/>
      <c r="CQ53" s="1673"/>
      <c r="CR53" s="1673"/>
      <c r="CS53" s="1673"/>
      <c r="CT53" s="1673"/>
      <c r="CU53" s="1673"/>
      <c r="CV53" s="1673"/>
      <c r="CW53" s="1673"/>
      <c r="CX53" s="1673"/>
      <c r="CY53" s="1673"/>
      <c r="CZ53" s="1673"/>
      <c r="DA53" s="1673"/>
      <c r="DB53" s="1673"/>
      <c r="DC53" s="1674"/>
      <c r="DD53" s="1675"/>
      <c r="DE53" s="1676"/>
      <c r="DF53" s="1677"/>
      <c r="DG53" s="1683" t="n">
        <f aca="false">SUBTOTAL(9,CQ55:DF55)</f>
        <v>0</v>
      </c>
      <c r="DH53" s="1684"/>
      <c r="DI53" s="1844"/>
      <c r="DJ53" s="1673"/>
      <c r="DK53" s="1673"/>
      <c r="DL53" s="1673"/>
      <c r="DM53" s="1673"/>
      <c r="DN53" s="1673"/>
      <c r="DO53" s="1673"/>
      <c r="DP53" s="1673"/>
      <c r="DQ53" s="1673"/>
      <c r="DR53" s="1673"/>
      <c r="DS53" s="1673"/>
      <c r="DT53" s="1673"/>
      <c r="DU53" s="1674"/>
      <c r="DV53" s="1675"/>
      <c r="DW53" s="1676"/>
      <c r="DX53" s="1677"/>
      <c r="DY53" s="1683" t="n">
        <f aca="false">COUNTA(DI53:DX53)</f>
        <v>0</v>
      </c>
      <c r="DZ53" s="1684"/>
      <c r="EA53" s="1673" t="s">
        <v>664</v>
      </c>
      <c r="EB53" s="1673"/>
      <c r="EC53" s="1673"/>
      <c r="ED53" s="1673" t="s">
        <v>664</v>
      </c>
      <c r="EE53" s="1673"/>
      <c r="EF53" s="1673"/>
      <c r="EG53" s="1673"/>
      <c r="EH53" s="1673"/>
      <c r="EI53" s="1673"/>
      <c r="EJ53" s="1673"/>
      <c r="EK53" s="1673"/>
      <c r="EL53" s="1673"/>
      <c r="EM53" s="1673"/>
      <c r="EN53" s="1673"/>
      <c r="EO53" s="1673"/>
      <c r="EP53" s="1673"/>
      <c r="EQ53" s="1673"/>
      <c r="ER53" s="1673"/>
      <c r="ES53" s="1673"/>
      <c r="ET53" s="1673"/>
      <c r="EU53" s="1673"/>
      <c r="EV53" s="1673"/>
      <c r="EW53" s="1673"/>
      <c r="EX53" s="1673"/>
      <c r="EY53" s="1674"/>
      <c r="EZ53" s="1675"/>
      <c r="FA53" s="1676"/>
      <c r="FB53" s="1677"/>
      <c r="FC53" s="1683" t="n">
        <f aca="false">COUNTA(EA53:FB53)</f>
        <v>2</v>
      </c>
      <c r="FD53" s="1684"/>
      <c r="FE53" s="1673"/>
      <c r="FF53" s="1673"/>
      <c r="FG53" s="1673"/>
      <c r="FH53" s="1673"/>
      <c r="FI53" s="1673"/>
      <c r="FJ53" s="1673"/>
      <c r="FK53" s="1673"/>
      <c r="FL53" s="1673"/>
      <c r="FM53" s="1673"/>
      <c r="FN53" s="1674"/>
      <c r="FO53" s="1675"/>
      <c r="FP53" s="1676"/>
      <c r="FQ53" s="1677"/>
      <c r="FR53" s="1683" t="n">
        <f aca="false">COUNTA(FE53:FQ53)</f>
        <v>0</v>
      </c>
      <c r="FS53" s="1684"/>
      <c r="FT53" s="1844"/>
      <c r="FU53" s="1844"/>
      <c r="FV53" s="1844"/>
      <c r="FW53" s="1686"/>
      <c r="FX53" s="1686"/>
      <c r="FY53" s="1686"/>
      <c r="FZ53" s="1686"/>
      <c r="GA53" s="1686"/>
      <c r="GB53" s="1686"/>
      <c r="GC53" s="1686"/>
      <c r="GD53" s="1686"/>
      <c r="GE53" s="1686"/>
      <c r="GF53" s="1686"/>
      <c r="GG53" s="1686"/>
      <c r="GH53" s="1686"/>
      <c r="GI53" s="1686"/>
      <c r="GJ53" s="1686"/>
      <c r="GK53" s="1686"/>
      <c r="GL53" s="1686"/>
      <c r="GM53" s="1686"/>
      <c r="GN53" s="1686"/>
      <c r="GO53" s="1686"/>
      <c r="GP53" s="1686"/>
      <c r="GQ53" s="1686"/>
      <c r="GR53" s="1686"/>
      <c r="GS53" s="1687"/>
      <c r="GT53" s="1688"/>
      <c r="GU53" s="1689"/>
      <c r="GV53" s="1677"/>
      <c r="GW53" s="1690" t="n">
        <f aca="false">SUBTOTAL(9,FT55:GV55)</f>
        <v>0</v>
      </c>
      <c r="GX53" s="1679" t="n">
        <f aca="false">SUBTOTAL(9,FT55:GV55)</f>
        <v>0</v>
      </c>
      <c r="GY53" s="1691"/>
      <c r="GZ53" s="1845"/>
      <c r="HA53" s="1846"/>
      <c r="HB53" s="1694"/>
      <c r="HC53" s="1695"/>
      <c r="HD53" s="1696"/>
      <c r="HE53" s="1697"/>
      <c r="HF53" s="1698"/>
      <c r="HG53" s="1699"/>
      <c r="HH53" s="1700"/>
      <c r="HI53" s="1847"/>
      <c r="HJ53" s="1686"/>
      <c r="HK53" s="1686"/>
      <c r="HL53" s="1686"/>
      <c r="HM53" s="1686"/>
      <c r="HN53" s="1686"/>
      <c r="HO53" s="1686"/>
      <c r="HP53" s="1686"/>
      <c r="HQ53" s="1686"/>
      <c r="HR53" s="1686"/>
      <c r="HS53" s="1686"/>
      <c r="HT53" s="1686"/>
      <c r="HU53" s="1686"/>
      <c r="HV53" s="1686"/>
      <c r="HW53" s="1686"/>
      <c r="HX53" s="1686"/>
      <c r="HY53" s="1686"/>
      <c r="HZ53" s="1687"/>
      <c r="IA53" s="1688"/>
      <c r="IB53" s="1689"/>
      <c r="IC53" s="1677"/>
      <c r="ID53" s="1678" t="n">
        <f aca="false">SUBTOTAL(9,HG55:IC55)</f>
        <v>0</v>
      </c>
      <c r="IE53" s="1702"/>
      <c r="IF53" s="1703"/>
      <c r="IG53" s="1703"/>
      <c r="IH53" s="1704"/>
      <c r="II53" s="1705"/>
      <c r="IJ53" s="1706"/>
      <c r="IK53" s="1707" t="n">
        <f aca="false">SUBTOTAL(9,IF55:IJ55)</f>
        <v>0</v>
      </c>
      <c r="IL53" s="1708"/>
      <c r="IM53" s="1709"/>
      <c r="IN53" s="1710"/>
      <c r="IO53" s="1711"/>
      <c r="IP53" s="1711"/>
      <c r="IQ53" s="1711"/>
      <c r="IR53" s="1711"/>
      <c r="IS53" s="1711"/>
      <c r="IT53" s="1711"/>
      <c r="IU53" s="1711"/>
      <c r="IV53" s="1712"/>
      <c r="IW53" s="1713"/>
      <c r="IX53" s="1714"/>
      <c r="IY53" s="1715"/>
      <c r="IZ53" s="1678" t="n">
        <f aca="false">SUBTOTAL(3,IM53:IY53)</f>
        <v>0</v>
      </c>
      <c r="JA53" s="1716"/>
      <c r="JB53" s="1717"/>
      <c r="JC53" s="1718"/>
      <c r="JD53" s="1719"/>
      <c r="JE53" s="1720"/>
      <c r="JF53" s="1721"/>
      <c r="JG53" s="1827"/>
      <c r="JH53" s="1722"/>
      <c r="JI53" s="1722"/>
      <c r="JJ53" s="1723"/>
      <c r="JK53" s="1724"/>
      <c r="JL53" s="1725"/>
      <c r="JM53" s="1664"/>
      <c r="JN53" s="1665"/>
      <c r="JO53" s="1666"/>
      <c r="JP53" s="1726"/>
      <c r="JQ53" s="1727"/>
      <c r="JR53" s="1728"/>
    </row>
    <row r="54" customFormat="false" ht="11.25" hidden="false" customHeight="true" outlineLevel="0" collapsed="false">
      <c r="A54" s="1611"/>
      <c r="B54" s="1729" t="s">
        <v>661</v>
      </c>
      <c r="C54" s="1730" t="n">
        <v>30</v>
      </c>
      <c r="D54" s="1731"/>
      <c r="E54" s="1731" t="n">
        <v>40</v>
      </c>
      <c r="F54" s="1731"/>
      <c r="G54" s="1732"/>
      <c r="H54" s="1732"/>
      <c r="I54" s="1732"/>
      <c r="J54" s="1732"/>
      <c r="K54" s="1732"/>
      <c r="L54" s="1732"/>
      <c r="M54" s="1732"/>
      <c r="N54" s="1732"/>
      <c r="O54" s="1732"/>
      <c r="P54" s="1732"/>
      <c r="Q54" s="1732"/>
      <c r="R54" s="1732"/>
      <c r="S54" s="1732"/>
      <c r="T54" s="1732"/>
      <c r="U54" s="1732"/>
      <c r="V54" s="1732"/>
      <c r="W54" s="1733"/>
      <c r="X54" s="1734" t="n">
        <v>200</v>
      </c>
      <c r="Y54" s="1735"/>
      <c r="Z54" s="1736"/>
      <c r="AA54" s="1737" t="n">
        <f aca="false">SUBTOTAL(9,C54:Z54)</f>
        <v>270</v>
      </c>
      <c r="AB54" s="1738" t="n">
        <f aca="false">AA54+AB50</f>
        <v>320</v>
      </c>
      <c r="AC54" s="1828"/>
      <c r="AD54" s="1739"/>
      <c r="AE54" s="1732"/>
      <c r="AF54" s="1732"/>
      <c r="AG54" s="1732"/>
      <c r="AH54" s="1732"/>
      <c r="AI54" s="1732"/>
      <c r="AJ54" s="1732"/>
      <c r="AK54" s="1732"/>
      <c r="AL54" s="1732"/>
      <c r="AM54" s="1732"/>
      <c r="AN54" s="1732"/>
      <c r="AO54" s="1733"/>
      <c r="AP54" s="1734"/>
      <c r="AQ54" s="1735"/>
      <c r="AR54" s="1736"/>
      <c r="AS54" s="1737" t="n">
        <f aca="false">SUBTOTAL(9,AC54:AR54)</f>
        <v>0</v>
      </c>
      <c r="AT54" s="1738" t="n">
        <f aca="false">AS54+AT50</f>
        <v>0</v>
      </c>
      <c r="AU54" s="1739"/>
      <c r="AV54" s="1739"/>
      <c r="AW54" s="1731"/>
      <c r="AX54" s="1732"/>
      <c r="AY54" s="1732"/>
      <c r="AZ54" s="1732"/>
      <c r="BA54" s="1732"/>
      <c r="BB54" s="1732"/>
      <c r="BC54" s="1732"/>
      <c r="BD54" s="1732"/>
      <c r="BE54" s="1732"/>
      <c r="BF54" s="1732"/>
      <c r="BG54" s="1732"/>
      <c r="BH54" s="1732"/>
      <c r="BI54" s="1732"/>
      <c r="BJ54" s="1732"/>
      <c r="BK54" s="1732"/>
      <c r="BL54" s="1732"/>
      <c r="BM54" s="1732"/>
      <c r="BN54" s="1732"/>
      <c r="BO54" s="1732"/>
      <c r="BP54" s="1732"/>
      <c r="BQ54" s="1733"/>
      <c r="BR54" s="1734"/>
      <c r="BS54" s="1735"/>
      <c r="BT54" s="1736"/>
      <c r="BU54" s="1737" t="n">
        <f aca="false">SUBTOTAL(9,AU54:BT54)</f>
        <v>0</v>
      </c>
      <c r="BV54" s="1738" t="n">
        <f aca="false">BU54+BV50</f>
        <v>0</v>
      </c>
      <c r="BW54" s="1851"/>
      <c r="BX54" s="1732"/>
      <c r="BY54" s="1732"/>
      <c r="BZ54" s="1732"/>
      <c r="CA54" s="1732"/>
      <c r="CB54" s="1732"/>
      <c r="CC54" s="1732"/>
      <c r="CD54" s="1732"/>
      <c r="CE54" s="1732"/>
      <c r="CF54" s="1732"/>
      <c r="CG54" s="1732"/>
      <c r="CH54" s="1732"/>
      <c r="CI54" s="1733"/>
      <c r="CJ54" s="1734"/>
      <c r="CK54" s="1735"/>
      <c r="CL54" s="1736"/>
      <c r="CM54" s="1737" t="n">
        <f aca="false">SUBTOTAL(9,BW54:CL54)</f>
        <v>0</v>
      </c>
      <c r="CN54" s="1738" t="n">
        <f aca="false">CM54+CN50</f>
        <v>0</v>
      </c>
      <c r="CO54" s="1738" t="n">
        <f aca="false">AA54+AS54+BU54+CM54</f>
        <v>270</v>
      </c>
      <c r="CP54" s="1738" t="n">
        <f aca="false">CO54+CP50</f>
        <v>320</v>
      </c>
      <c r="CQ54" s="1732"/>
      <c r="CR54" s="1732"/>
      <c r="CS54" s="1732"/>
      <c r="CT54" s="1732"/>
      <c r="CU54" s="1732"/>
      <c r="CV54" s="1732"/>
      <c r="CW54" s="1732"/>
      <c r="CX54" s="1732"/>
      <c r="CY54" s="1732"/>
      <c r="CZ54" s="1732"/>
      <c r="DA54" s="1732"/>
      <c r="DB54" s="1732"/>
      <c r="DC54" s="1733"/>
      <c r="DD54" s="1734"/>
      <c r="DE54" s="1735"/>
      <c r="DF54" s="1736"/>
      <c r="DG54" s="1741" t="n">
        <f aca="false">SUBTOTAL(9,CQ54:DF54)</f>
        <v>0</v>
      </c>
      <c r="DH54" s="1742" t="n">
        <f aca="false">DG54:DG54+IF($B50:$B50=2,0,DH50:DH50)</f>
        <v>0</v>
      </c>
      <c r="DI54" s="1851"/>
      <c r="DJ54" s="1732"/>
      <c r="DK54" s="1732"/>
      <c r="DL54" s="1732"/>
      <c r="DM54" s="1732"/>
      <c r="DN54" s="1732"/>
      <c r="DO54" s="1732"/>
      <c r="DP54" s="1732"/>
      <c r="DQ54" s="1732"/>
      <c r="DR54" s="1732"/>
      <c r="DS54" s="1732"/>
      <c r="DT54" s="1732"/>
      <c r="DU54" s="1733"/>
      <c r="DV54" s="1734"/>
      <c r="DW54" s="1735"/>
      <c r="DX54" s="1736"/>
      <c r="DY54" s="1741" t="n">
        <f aca="false">SUBTOTAL(9,DI54:DX54)</f>
        <v>0</v>
      </c>
      <c r="DZ54" s="1742" t="n">
        <f aca="false">DY54:DY54+IF($B50:$B50=2,0,DZ50:DZ50)</f>
        <v>0</v>
      </c>
      <c r="EA54" s="1732" t="n">
        <v>11</v>
      </c>
      <c r="EB54" s="1732"/>
      <c r="EC54" s="1732"/>
      <c r="ED54" s="1732" t="n">
        <v>10</v>
      </c>
      <c r="EE54" s="1732"/>
      <c r="EF54" s="1732"/>
      <c r="EG54" s="1732"/>
      <c r="EH54" s="1732"/>
      <c r="EI54" s="1732"/>
      <c r="EJ54" s="1732"/>
      <c r="EK54" s="1732"/>
      <c r="EL54" s="1732"/>
      <c r="EM54" s="1732"/>
      <c r="EN54" s="1732"/>
      <c r="EO54" s="1732"/>
      <c r="EP54" s="1732"/>
      <c r="EQ54" s="1732"/>
      <c r="ER54" s="1732"/>
      <c r="ES54" s="1732"/>
      <c r="ET54" s="1732"/>
      <c r="EU54" s="1732"/>
      <c r="EV54" s="1732"/>
      <c r="EW54" s="1732"/>
      <c r="EX54" s="1732"/>
      <c r="EY54" s="1733"/>
      <c r="EZ54" s="1734"/>
      <c r="FA54" s="1735"/>
      <c r="FB54" s="1736"/>
      <c r="FC54" s="1741" t="n">
        <f aca="false">SUBTOTAL(9,EA54:FB54)</f>
        <v>21</v>
      </c>
      <c r="FD54" s="1742" t="n">
        <f aca="false">FC54:FC54+IF($B50:$B50=2,0,FD50:FD50)</f>
        <v>61</v>
      </c>
      <c r="FE54" s="1732"/>
      <c r="FF54" s="1732"/>
      <c r="FG54" s="1732"/>
      <c r="FH54" s="1732"/>
      <c r="FI54" s="1732"/>
      <c r="FJ54" s="1732"/>
      <c r="FK54" s="1732"/>
      <c r="FL54" s="1732"/>
      <c r="FM54" s="1732"/>
      <c r="FN54" s="1733"/>
      <c r="FO54" s="1734"/>
      <c r="FP54" s="1735"/>
      <c r="FQ54" s="1736"/>
      <c r="FR54" s="1741" t="n">
        <f aca="false">SUBTOTAL(9,FE54:FQ54)</f>
        <v>0</v>
      </c>
      <c r="FS54" s="1742" t="n">
        <f aca="false">FR54:FR54+IF($B50:$B50=2,0,FS50:FS50)</f>
        <v>0</v>
      </c>
      <c r="FT54" s="1851"/>
      <c r="FU54" s="1851"/>
      <c r="FV54" s="1851"/>
      <c r="FW54" s="1744"/>
      <c r="FX54" s="1744"/>
      <c r="FY54" s="1744"/>
      <c r="FZ54" s="1744"/>
      <c r="GA54" s="1744"/>
      <c r="GB54" s="1744"/>
      <c r="GC54" s="1744"/>
      <c r="GD54" s="1744"/>
      <c r="GE54" s="1744"/>
      <c r="GF54" s="1744"/>
      <c r="GG54" s="1744"/>
      <c r="GH54" s="1744"/>
      <c r="GI54" s="1744"/>
      <c r="GJ54" s="1744"/>
      <c r="GK54" s="1744"/>
      <c r="GL54" s="1744"/>
      <c r="GM54" s="1744"/>
      <c r="GN54" s="1744"/>
      <c r="GO54" s="1744"/>
      <c r="GP54" s="1744"/>
      <c r="GQ54" s="1744"/>
      <c r="GR54" s="1744"/>
      <c r="GS54" s="1745"/>
      <c r="GT54" s="1746"/>
      <c r="GU54" s="1747"/>
      <c r="GV54" s="1736"/>
      <c r="GW54" s="1748" t="n">
        <f aca="false">SUBTOTAL(9,FT54:GV54)</f>
        <v>0</v>
      </c>
      <c r="GX54" s="1738" t="n">
        <f aca="false">SUBTOTAL(9,FT54:GV54)</f>
        <v>0</v>
      </c>
      <c r="GY54" s="1737" t="n">
        <f aca="false">GX54:GX54+IF($B50:$B50=2,0,GY50:GY50)</f>
        <v>0</v>
      </c>
      <c r="GZ54" s="1749"/>
      <c r="HA54" s="1750"/>
      <c r="HB54" s="1751" t="e">
        <f aca="false">'03.24 НГДП по датам'!BA54</f>
        <v>#VALUE!</v>
      </c>
      <c r="HC54" s="1752" t="e">
        <f aca="false">SUBTOTAL(9,GZ54:HB54)</f>
        <v>#VALUE!</v>
      </c>
      <c r="HD54" s="1753" t="n">
        <f aca="false">$HD$3+HD50</f>
        <v>418.33</v>
      </c>
      <c r="HE54" s="1754" t="n">
        <f aca="false">$HE$3+HE50</f>
        <v>131.67</v>
      </c>
      <c r="HF54" s="1831" t="n">
        <f aca="false">SUM(HD54:HE54)</f>
        <v>550</v>
      </c>
      <c r="HG54" s="1756"/>
      <c r="HH54" s="1757" t="n">
        <v>10</v>
      </c>
      <c r="HI54" s="1832"/>
      <c r="HJ54" s="1744"/>
      <c r="HK54" s="1744"/>
      <c r="HL54" s="1744"/>
      <c r="HM54" s="1744"/>
      <c r="HN54" s="1744"/>
      <c r="HO54" s="1744"/>
      <c r="HP54" s="1744"/>
      <c r="HQ54" s="1744"/>
      <c r="HR54" s="1744"/>
      <c r="HS54" s="1744"/>
      <c r="HT54" s="1744"/>
      <c r="HU54" s="1744"/>
      <c r="HV54" s="1744"/>
      <c r="HW54" s="1744"/>
      <c r="HX54" s="1744"/>
      <c r="HY54" s="1744"/>
      <c r="HZ54" s="1745"/>
      <c r="IA54" s="1746"/>
      <c r="IB54" s="1747"/>
      <c r="IC54" s="1736"/>
      <c r="ID54" s="1737" t="n">
        <f aca="false">SUBTOTAL(9,HG54:IC54)</f>
        <v>10</v>
      </c>
      <c r="IE54" s="1748" t="n">
        <f aca="false">ID54:ID54+IF($B50:$B50=2,0,IE50:IE50)</f>
        <v>113</v>
      </c>
      <c r="IF54" s="1759"/>
      <c r="IG54" s="1759"/>
      <c r="IH54" s="1760"/>
      <c r="II54" s="1761"/>
      <c r="IJ54" s="1762"/>
      <c r="IK54" s="1763" t="n">
        <f aca="false">SUBTOTAL(9,IF54:IJ54)</f>
        <v>0</v>
      </c>
      <c r="IL54" s="1764" t="n">
        <f aca="false">IK54:IK54+IF($B50:$B50=2,0,IL50:IL50)</f>
        <v>0</v>
      </c>
      <c r="IM54" s="1765"/>
      <c r="IN54" s="1765"/>
      <c r="IO54" s="1732"/>
      <c r="IP54" s="1732"/>
      <c r="IQ54" s="1732"/>
      <c r="IR54" s="1732"/>
      <c r="IS54" s="1732"/>
      <c r="IT54" s="1732"/>
      <c r="IU54" s="1732"/>
      <c r="IV54" s="1733"/>
      <c r="IW54" s="1734"/>
      <c r="IX54" s="1735"/>
      <c r="IY54" s="1736"/>
      <c r="IZ54" s="1737" t="n">
        <f aca="false">SUBTOTAL(9,IM54:IY54)</f>
        <v>0</v>
      </c>
      <c r="JA54" s="1738" t="n">
        <f aca="false">IZ54:IZ54+IF($B50:$B50=2,0,JA50:JA50)</f>
        <v>0</v>
      </c>
      <c r="JB54" s="1766"/>
      <c r="JC54" s="1767" t="e">
        <f aca="false">'03.24 НГДП по датам'!BT54</f>
        <v>#VALUE!</v>
      </c>
      <c r="JD54" s="1834" t="n">
        <f aca="false">$JD$14</f>
        <v>0</v>
      </c>
      <c r="JE54" s="1769" t="e">
        <f aca="false">SUBTOTAL(9,JB54:JD54)</f>
        <v>#VALUE!</v>
      </c>
      <c r="JF54" s="1770" t="n">
        <f aca="false">SUMIF($C$5:JE$5,"Накопленный эффект, т/сут",$C54:JE54)+SUMIF($C$5:JE$5,"Нараст.  по потенциалу",$C54:JE54)-SUMIF($C$5:JE$5,"Нараст. по остановкам",$C54:JE54)-SUMIF($C$5:JE$5,"ИТОГО перевод в ППД",$C54:JE54)-SUMIF($C$5:JE$5,"ИТОГО  нерент, по распоряж.",$C54:JE54)-SUMIF($C$5:JE$5,"ИТОГО ост. дебит от ЗБС, Углуб., ПВЛГ/ПНЛГ",$C54:JE54)</f>
        <v>268</v>
      </c>
      <c r="JG54" s="1764"/>
      <c r="JH54" s="1771"/>
      <c r="JI54" s="1771"/>
      <c r="JJ54" s="1772"/>
      <c r="JK54" s="1773"/>
      <c r="JL54" s="1763" t="n">
        <f aca="false">SUBTOTAL(9,JG54:JJ54)</f>
        <v>0</v>
      </c>
      <c r="JM54" s="1664"/>
      <c r="JN54" s="1665"/>
      <c r="JO54" s="1666"/>
      <c r="JP54" s="1774" t="n">
        <f aca="false">JP$4:JP$4+SUMIF($C$5:JL$5,"Нараст. по остановкам",$C54:JL54)-SUMIF($C$5:JL$5,"Нараст.  по потенциалу",$C54:JL54)</f>
        <v>765.705</v>
      </c>
      <c r="JQ54" s="1775" t="n">
        <f aca="false">'ННГ без НГДП по датам'!JP54</f>
        <v>683.812</v>
      </c>
      <c r="JR54" s="1776" t="n">
        <f aca="false">'03.24 НГДП по датам'!CB54</f>
        <v>81.893</v>
      </c>
    </row>
    <row r="55" customFormat="false" ht="1.5" hidden="false" customHeight="true" outlineLevel="0" collapsed="false">
      <c r="A55" s="1777"/>
      <c r="B55" s="1777"/>
      <c r="C55" s="1778"/>
      <c r="D55" s="1778"/>
      <c r="E55" s="1778"/>
      <c r="F55" s="1778"/>
      <c r="G55" s="1779"/>
      <c r="H55" s="1779"/>
      <c r="I55" s="1779"/>
      <c r="J55" s="1779"/>
      <c r="K55" s="1779"/>
      <c r="L55" s="1779"/>
      <c r="M55" s="1779"/>
      <c r="N55" s="1779"/>
      <c r="O55" s="1779"/>
      <c r="P55" s="1779"/>
      <c r="Q55" s="1779"/>
      <c r="R55" s="1779"/>
      <c r="S55" s="1779"/>
      <c r="T55" s="1779"/>
      <c r="U55" s="1779"/>
      <c r="V55" s="1779"/>
      <c r="W55" s="1779"/>
      <c r="X55" s="1780"/>
      <c r="Y55" s="1781"/>
      <c r="Z55" s="1782"/>
      <c r="AA55" s="1783"/>
      <c r="AB55" s="1783"/>
      <c r="AC55" s="1784"/>
      <c r="AD55" s="1784"/>
      <c r="AE55" s="1779"/>
      <c r="AF55" s="1779"/>
      <c r="AG55" s="1779"/>
      <c r="AH55" s="1779"/>
      <c r="AI55" s="1779"/>
      <c r="AJ55" s="1779"/>
      <c r="AK55" s="1779"/>
      <c r="AL55" s="1779"/>
      <c r="AM55" s="1779"/>
      <c r="AN55" s="1779"/>
      <c r="AO55" s="1779"/>
      <c r="AP55" s="1780"/>
      <c r="AQ55" s="1781"/>
      <c r="AR55" s="1782"/>
      <c r="AS55" s="1783"/>
      <c r="AT55" s="1783"/>
      <c r="AU55" s="1778"/>
      <c r="AV55" s="1778"/>
      <c r="AW55" s="1785"/>
      <c r="AX55" s="1779"/>
      <c r="AY55" s="1779"/>
      <c r="AZ55" s="1779"/>
      <c r="BA55" s="1779"/>
      <c r="BB55" s="1779"/>
      <c r="BC55" s="1779"/>
      <c r="BD55" s="1779"/>
      <c r="BE55" s="1779"/>
      <c r="BF55" s="1779"/>
      <c r="BG55" s="1779"/>
      <c r="BH55" s="1779"/>
      <c r="BI55" s="1779"/>
      <c r="BJ55" s="1779"/>
      <c r="BK55" s="1779"/>
      <c r="BL55" s="1779"/>
      <c r="BM55" s="1779"/>
      <c r="BN55" s="1779"/>
      <c r="BO55" s="1779"/>
      <c r="BP55" s="1779"/>
      <c r="BQ55" s="1779"/>
      <c r="BR55" s="1780"/>
      <c r="BS55" s="1781"/>
      <c r="BT55" s="1782"/>
      <c r="BU55" s="1783"/>
      <c r="BV55" s="1783"/>
      <c r="BW55" s="1784"/>
      <c r="BX55" s="1779"/>
      <c r="BY55" s="1779"/>
      <c r="BZ55" s="1779"/>
      <c r="CA55" s="1779"/>
      <c r="CB55" s="1779"/>
      <c r="CC55" s="1779"/>
      <c r="CD55" s="1779"/>
      <c r="CE55" s="1779"/>
      <c r="CF55" s="1779"/>
      <c r="CG55" s="1779"/>
      <c r="CH55" s="1779"/>
      <c r="CI55" s="1779"/>
      <c r="CJ55" s="1780"/>
      <c r="CK55" s="1781"/>
      <c r="CL55" s="1782"/>
      <c r="CM55" s="1783"/>
      <c r="CN55" s="1783"/>
      <c r="CO55" s="1783"/>
      <c r="CP55" s="1783"/>
      <c r="CQ55" s="1779"/>
      <c r="CR55" s="1779"/>
      <c r="CS55" s="1779"/>
      <c r="CT55" s="1779"/>
      <c r="CU55" s="1779"/>
      <c r="CV55" s="1779"/>
      <c r="CW55" s="1779"/>
      <c r="CX55" s="1779"/>
      <c r="CY55" s="1779"/>
      <c r="CZ55" s="1779"/>
      <c r="DA55" s="1779"/>
      <c r="DB55" s="1779"/>
      <c r="DC55" s="1779"/>
      <c r="DD55" s="1780"/>
      <c r="DE55" s="1781"/>
      <c r="DF55" s="1782"/>
      <c r="DG55" s="1783"/>
      <c r="DH55" s="1783"/>
      <c r="DI55" s="1852"/>
      <c r="DJ55" s="1779"/>
      <c r="DK55" s="1779"/>
      <c r="DL55" s="1779"/>
      <c r="DM55" s="1779"/>
      <c r="DN55" s="1779"/>
      <c r="DO55" s="1779"/>
      <c r="DP55" s="1779"/>
      <c r="DQ55" s="1779"/>
      <c r="DR55" s="1779"/>
      <c r="DS55" s="1779"/>
      <c r="DT55" s="1779"/>
      <c r="DU55" s="1779"/>
      <c r="DV55" s="1780"/>
      <c r="DW55" s="1781"/>
      <c r="DX55" s="1782"/>
      <c r="DY55" s="1783"/>
      <c r="DZ55" s="1783"/>
      <c r="EA55" s="1864"/>
      <c r="EB55" s="1779"/>
      <c r="EC55" s="1779"/>
      <c r="ED55" s="1779"/>
      <c r="EE55" s="1779"/>
      <c r="EF55" s="1779"/>
      <c r="EG55" s="1779"/>
      <c r="EH55" s="1779"/>
      <c r="EI55" s="1779"/>
      <c r="EJ55" s="1779"/>
      <c r="EK55" s="1779"/>
      <c r="EL55" s="1779"/>
      <c r="EM55" s="1779"/>
      <c r="EN55" s="1779"/>
      <c r="EO55" s="1779"/>
      <c r="EP55" s="1779"/>
      <c r="EQ55" s="1779"/>
      <c r="ER55" s="1779"/>
      <c r="ES55" s="1779"/>
      <c r="ET55" s="1779"/>
      <c r="EU55" s="1779"/>
      <c r="EV55" s="1779"/>
      <c r="EW55" s="1779"/>
      <c r="EX55" s="1779"/>
      <c r="EY55" s="1779"/>
      <c r="EZ55" s="1780"/>
      <c r="FA55" s="1781"/>
      <c r="FB55" s="1782"/>
      <c r="FC55" s="1783"/>
      <c r="FD55" s="1783"/>
      <c r="FE55" s="1779"/>
      <c r="FF55" s="1779"/>
      <c r="FG55" s="1779"/>
      <c r="FH55" s="1779"/>
      <c r="FI55" s="1779"/>
      <c r="FJ55" s="1779"/>
      <c r="FK55" s="1779"/>
      <c r="FL55" s="1779"/>
      <c r="FM55" s="1779"/>
      <c r="FN55" s="1779"/>
      <c r="FO55" s="1780"/>
      <c r="FP55" s="1781"/>
      <c r="FQ55" s="1782"/>
      <c r="FR55" s="1783"/>
      <c r="FS55" s="1783"/>
      <c r="FT55" s="1779"/>
      <c r="FU55" s="1779"/>
      <c r="FV55" s="1779"/>
      <c r="FW55" s="1779"/>
      <c r="FX55" s="1779"/>
      <c r="FY55" s="1779"/>
      <c r="FZ55" s="1779"/>
      <c r="GA55" s="1779"/>
      <c r="GB55" s="1779"/>
      <c r="GC55" s="1779"/>
      <c r="GD55" s="1779"/>
      <c r="GE55" s="1779"/>
      <c r="GF55" s="1779"/>
      <c r="GG55" s="1779"/>
      <c r="GH55" s="1779"/>
      <c r="GI55" s="1779"/>
      <c r="GJ55" s="1779"/>
      <c r="GK55" s="1779"/>
      <c r="GL55" s="1779"/>
      <c r="GM55" s="1779"/>
      <c r="GN55" s="1779"/>
      <c r="GO55" s="1779"/>
      <c r="GP55" s="1779"/>
      <c r="GQ55" s="1779"/>
      <c r="GR55" s="1779"/>
      <c r="GS55" s="1779"/>
      <c r="GT55" s="1780"/>
      <c r="GU55" s="1781"/>
      <c r="GV55" s="1782"/>
      <c r="GW55" s="1783"/>
      <c r="GX55" s="1783"/>
      <c r="GY55" s="1783"/>
      <c r="GZ55" s="1787"/>
      <c r="HA55" s="1787"/>
      <c r="HB55" s="1788"/>
      <c r="HC55" s="1783"/>
      <c r="HD55" s="1783"/>
      <c r="HE55" s="1789"/>
      <c r="HF55" s="1790"/>
      <c r="HG55" s="1791"/>
      <c r="HH55" s="1757"/>
      <c r="HI55" s="1787"/>
      <c r="HJ55" s="1779"/>
      <c r="HK55" s="1779"/>
      <c r="HL55" s="1779"/>
      <c r="HM55" s="1779"/>
      <c r="HN55" s="1779"/>
      <c r="HO55" s="1779"/>
      <c r="HP55" s="1779"/>
      <c r="HQ55" s="1779"/>
      <c r="HR55" s="1779"/>
      <c r="HS55" s="1779"/>
      <c r="HT55" s="1779"/>
      <c r="HU55" s="1779"/>
      <c r="HV55" s="1779"/>
      <c r="HW55" s="1779"/>
      <c r="HX55" s="1779"/>
      <c r="HY55" s="1779"/>
      <c r="HZ55" s="1779"/>
      <c r="IA55" s="1780"/>
      <c r="IB55" s="1781"/>
      <c r="IC55" s="1782"/>
      <c r="ID55" s="1783"/>
      <c r="IE55" s="1783"/>
      <c r="IF55" s="1792"/>
      <c r="IG55" s="1792"/>
      <c r="IH55" s="1792"/>
      <c r="II55" s="1793"/>
      <c r="IJ55" s="1794"/>
      <c r="IK55" s="1792"/>
      <c r="IL55" s="1792"/>
      <c r="IM55" s="1795"/>
      <c r="IN55" s="1795"/>
      <c r="IO55" s="1779"/>
      <c r="IP55" s="1779"/>
      <c r="IQ55" s="1779"/>
      <c r="IR55" s="1779"/>
      <c r="IS55" s="1779"/>
      <c r="IT55" s="1779"/>
      <c r="IU55" s="1779"/>
      <c r="IV55" s="1779"/>
      <c r="IW55" s="1780"/>
      <c r="IX55" s="1781"/>
      <c r="IY55" s="1782"/>
      <c r="IZ55" s="1783"/>
      <c r="JA55" s="1783"/>
      <c r="JB55" s="1779"/>
      <c r="JC55" s="1788"/>
      <c r="JD55" s="1779"/>
      <c r="JE55" s="1783"/>
      <c r="JF55" s="1783"/>
      <c r="JG55" s="1792"/>
      <c r="JH55" s="1792"/>
      <c r="JI55" s="1792"/>
      <c r="JJ55" s="1792"/>
      <c r="JK55" s="1796"/>
      <c r="JL55" s="1792"/>
      <c r="JM55" s="1797"/>
      <c r="JN55" s="1797"/>
      <c r="JO55" s="1798"/>
      <c r="JP55" s="1797"/>
      <c r="JQ55" s="1797"/>
      <c r="JR55" s="1798"/>
    </row>
    <row r="56" customFormat="false" ht="11.25" hidden="false" customHeight="true" outlineLevel="0" collapsed="false">
      <c r="A56" s="1611" t="n">
        <f aca="false">A52+1</f>
        <v>45363</v>
      </c>
      <c r="B56" s="1612" t="s">
        <v>662</v>
      </c>
      <c r="C56" s="1614"/>
      <c r="D56" s="1614"/>
      <c r="E56" s="1614"/>
      <c r="F56" s="1614"/>
      <c r="G56" s="1615"/>
      <c r="H56" s="1615"/>
      <c r="I56" s="1615"/>
      <c r="J56" s="1615"/>
      <c r="K56" s="1615"/>
      <c r="L56" s="1615"/>
      <c r="M56" s="1615"/>
      <c r="N56" s="1615"/>
      <c r="O56" s="1615"/>
      <c r="P56" s="1615"/>
      <c r="Q56" s="1615"/>
      <c r="R56" s="1615"/>
      <c r="S56" s="1615"/>
      <c r="T56" s="1615"/>
      <c r="U56" s="1615"/>
      <c r="V56" s="1615"/>
      <c r="W56" s="1616"/>
      <c r="X56" s="1799"/>
      <c r="Y56" s="1800"/>
      <c r="Z56" s="1801"/>
      <c r="AA56" s="1620"/>
      <c r="AB56" s="1621"/>
      <c r="AC56" s="1622"/>
      <c r="AD56" s="1622"/>
      <c r="AE56" s="1615"/>
      <c r="AF56" s="1615"/>
      <c r="AG56" s="1615"/>
      <c r="AH56" s="1615"/>
      <c r="AI56" s="1615"/>
      <c r="AJ56" s="1615"/>
      <c r="AK56" s="1615"/>
      <c r="AL56" s="1615"/>
      <c r="AM56" s="1615"/>
      <c r="AN56" s="1615"/>
      <c r="AO56" s="1616"/>
      <c r="AP56" s="1799"/>
      <c r="AQ56" s="1800"/>
      <c r="AR56" s="1801"/>
      <c r="AS56" s="1620"/>
      <c r="AT56" s="1621"/>
      <c r="AU56" s="1622"/>
      <c r="AV56" s="1622"/>
      <c r="AW56" s="1614"/>
      <c r="AX56" s="1615"/>
      <c r="AY56" s="1615"/>
      <c r="AZ56" s="1615"/>
      <c r="BA56" s="1615"/>
      <c r="BB56" s="1615"/>
      <c r="BC56" s="1615"/>
      <c r="BD56" s="1615"/>
      <c r="BE56" s="1615"/>
      <c r="BF56" s="1615"/>
      <c r="BG56" s="1615"/>
      <c r="BH56" s="1615"/>
      <c r="BI56" s="1615"/>
      <c r="BJ56" s="1615"/>
      <c r="BK56" s="1615"/>
      <c r="BL56" s="1615"/>
      <c r="BM56" s="1615"/>
      <c r="BN56" s="1615"/>
      <c r="BO56" s="1615"/>
      <c r="BP56" s="1615"/>
      <c r="BQ56" s="1616"/>
      <c r="BR56" s="1799"/>
      <c r="BS56" s="1800"/>
      <c r="BT56" s="1801"/>
      <c r="BU56" s="1620"/>
      <c r="BV56" s="1621"/>
      <c r="BW56" s="1623"/>
      <c r="BX56" s="1615"/>
      <c r="BY56" s="1615"/>
      <c r="BZ56" s="1615"/>
      <c r="CA56" s="1615"/>
      <c r="CB56" s="1615"/>
      <c r="CC56" s="1615"/>
      <c r="CD56" s="1615"/>
      <c r="CE56" s="1615"/>
      <c r="CF56" s="1615"/>
      <c r="CG56" s="1615"/>
      <c r="CH56" s="1615"/>
      <c r="CI56" s="1616"/>
      <c r="CJ56" s="1799"/>
      <c r="CK56" s="1800"/>
      <c r="CL56" s="1801"/>
      <c r="CM56" s="1620"/>
      <c r="CN56" s="1621"/>
      <c r="CO56" s="1621"/>
      <c r="CP56" s="1621"/>
      <c r="CQ56" s="1627"/>
      <c r="CR56" s="1627"/>
      <c r="CS56" s="1627"/>
      <c r="CT56" s="1627"/>
      <c r="CU56" s="1627"/>
      <c r="CV56" s="1627"/>
      <c r="CW56" s="1627"/>
      <c r="CX56" s="1627"/>
      <c r="CY56" s="1627"/>
      <c r="CZ56" s="1627"/>
      <c r="DA56" s="1627"/>
      <c r="DB56" s="1627"/>
      <c r="DC56" s="1628"/>
      <c r="DD56" s="1803"/>
      <c r="DE56" s="1804"/>
      <c r="DF56" s="1801"/>
      <c r="DG56" s="1624"/>
      <c r="DH56" s="1625"/>
      <c r="DI56" s="1623"/>
      <c r="DJ56" s="1627"/>
      <c r="DK56" s="1627"/>
      <c r="DL56" s="1627"/>
      <c r="DM56" s="1627"/>
      <c r="DN56" s="1627"/>
      <c r="DO56" s="1627"/>
      <c r="DP56" s="1627"/>
      <c r="DQ56" s="1627"/>
      <c r="DR56" s="1627"/>
      <c r="DS56" s="1627"/>
      <c r="DT56" s="1627"/>
      <c r="DU56" s="1628"/>
      <c r="DV56" s="1803"/>
      <c r="DW56" s="1804"/>
      <c r="DX56" s="1801"/>
      <c r="DY56" s="1624"/>
      <c r="DZ56" s="1625"/>
      <c r="EA56" s="1615" t="s">
        <v>516</v>
      </c>
      <c r="EB56" s="1615"/>
      <c r="EC56" s="1615"/>
      <c r="ED56" s="1615" t="s">
        <v>516</v>
      </c>
      <c r="EE56" s="1615"/>
      <c r="EF56" s="1615"/>
      <c r="EG56" s="1615"/>
      <c r="EH56" s="1615"/>
      <c r="EI56" s="1615"/>
      <c r="EJ56" s="1615"/>
      <c r="EK56" s="1615"/>
      <c r="EL56" s="1615"/>
      <c r="EM56" s="1615"/>
      <c r="EN56" s="1615"/>
      <c r="EO56" s="1615"/>
      <c r="EP56" s="1615"/>
      <c r="EQ56" s="1615"/>
      <c r="ER56" s="1615"/>
      <c r="ES56" s="1615"/>
      <c r="ET56" s="1615"/>
      <c r="EU56" s="1615"/>
      <c r="EV56" s="1615"/>
      <c r="EW56" s="1615"/>
      <c r="EX56" s="1615"/>
      <c r="EY56" s="1616"/>
      <c r="EZ56" s="1799"/>
      <c r="FA56" s="1800"/>
      <c r="FB56" s="1801"/>
      <c r="FC56" s="1624"/>
      <c r="FD56" s="1625"/>
      <c r="FE56" s="1615"/>
      <c r="FF56" s="1615"/>
      <c r="FG56" s="1615"/>
      <c r="FH56" s="1615"/>
      <c r="FI56" s="1615"/>
      <c r="FJ56" s="1615"/>
      <c r="FK56" s="1615"/>
      <c r="FL56" s="1615"/>
      <c r="FM56" s="1615"/>
      <c r="FN56" s="1616"/>
      <c r="FO56" s="1799"/>
      <c r="FP56" s="1800"/>
      <c r="FQ56" s="1801"/>
      <c r="FR56" s="1624"/>
      <c r="FS56" s="1625"/>
      <c r="FT56" s="1615"/>
      <c r="FU56" s="1627"/>
      <c r="FV56" s="1627"/>
      <c r="FW56" s="1627"/>
      <c r="FX56" s="1627"/>
      <c r="FY56" s="1627"/>
      <c r="FZ56" s="1627"/>
      <c r="GA56" s="1627"/>
      <c r="GB56" s="1627"/>
      <c r="GC56" s="1627"/>
      <c r="GD56" s="1627"/>
      <c r="GE56" s="1627"/>
      <c r="GF56" s="1627"/>
      <c r="GG56" s="1627"/>
      <c r="GH56" s="1627"/>
      <c r="GI56" s="1627"/>
      <c r="GJ56" s="1627"/>
      <c r="GK56" s="1627"/>
      <c r="GL56" s="1627"/>
      <c r="GM56" s="1627"/>
      <c r="GN56" s="1627"/>
      <c r="GO56" s="1627"/>
      <c r="GP56" s="1627"/>
      <c r="GQ56" s="1627"/>
      <c r="GR56" s="1627"/>
      <c r="GS56" s="1628"/>
      <c r="GT56" s="1803"/>
      <c r="GU56" s="1804"/>
      <c r="GV56" s="1801"/>
      <c r="GW56" s="1631"/>
      <c r="GX56" s="1621"/>
      <c r="GY56" s="1620"/>
      <c r="GZ56" s="1838"/>
      <c r="HA56" s="1839"/>
      <c r="HB56" s="1840"/>
      <c r="HC56" s="1635"/>
      <c r="HD56" s="1636"/>
      <c r="HE56" s="1841"/>
      <c r="HF56" s="1638"/>
      <c r="HG56" s="1639"/>
      <c r="HH56" s="1640"/>
      <c r="HI56" s="1842"/>
      <c r="HJ56" s="1615"/>
      <c r="HK56" s="1615"/>
      <c r="HL56" s="1615"/>
      <c r="HM56" s="1615"/>
      <c r="HN56" s="1615"/>
      <c r="HO56" s="1615"/>
      <c r="HP56" s="1615"/>
      <c r="HQ56" s="1615"/>
      <c r="HR56" s="1615"/>
      <c r="HS56" s="1615"/>
      <c r="HT56" s="1615"/>
      <c r="HU56" s="1615"/>
      <c r="HV56" s="1615"/>
      <c r="HW56" s="1615"/>
      <c r="HX56" s="1615"/>
      <c r="HY56" s="1615"/>
      <c r="HZ56" s="1616"/>
      <c r="IA56" s="1799"/>
      <c r="IB56" s="1800"/>
      <c r="IC56" s="1801"/>
      <c r="ID56" s="1620"/>
      <c r="IE56" s="1631"/>
      <c r="IF56" s="1642"/>
      <c r="IG56" s="1642"/>
      <c r="IH56" s="1643"/>
      <c r="II56" s="1812"/>
      <c r="IJ56" s="1813"/>
      <c r="IK56" s="1646"/>
      <c r="IL56" s="1647"/>
      <c r="IM56" s="1648"/>
      <c r="IN56" s="1649"/>
      <c r="IO56" s="1650"/>
      <c r="IP56" s="1650"/>
      <c r="IQ56" s="1650"/>
      <c r="IR56" s="1650"/>
      <c r="IS56" s="1650"/>
      <c r="IT56" s="1650"/>
      <c r="IU56" s="1650"/>
      <c r="IV56" s="1651"/>
      <c r="IW56" s="1814"/>
      <c r="IX56" s="1815"/>
      <c r="IY56" s="1816"/>
      <c r="IZ56" s="1620"/>
      <c r="JA56" s="1621"/>
      <c r="JB56" s="1655"/>
      <c r="JC56" s="1807"/>
      <c r="JD56" s="1657"/>
      <c r="JE56" s="1658"/>
      <c r="JF56" s="1659"/>
      <c r="JG56" s="1817"/>
      <c r="JH56" s="1660"/>
      <c r="JI56" s="1660"/>
      <c r="JJ56" s="1661"/>
      <c r="JK56" s="1818"/>
      <c r="JL56" s="1663"/>
      <c r="JM56" s="1664" t="e">
        <f aca="false">JM$4:JM$4+SUMIF($C$5:JL$5,"Нараст. баланс",$C58:JL58)+SUMIF($C$7:JH$7,"Итого (с ВНР)",$C58:JH58)-SUMIF($C$5:JL$5,"Геол. снижение,  т/сут",$C58:JL58)-SUMIF(JJ$7:JL$7,"Итого",JJ58:JL58)-SUMIF($C$7:JL$7,"Итого (с ВСП)",$C58:JL58)</f>
        <v>#VALUE!</v>
      </c>
      <c r="JN56" s="1665" t="e">
        <f aca="false">'ННГ без НГДП по датам'!JM56:JM58</f>
        <v>#VALUE!</v>
      </c>
      <c r="JO56" s="1666" t="e">
        <f aca="false">'03.24 НГДП по датам'!CA56:CA58</f>
        <v>#VALUE!</v>
      </c>
      <c r="JP56" s="1667"/>
      <c r="JQ56" s="1668"/>
      <c r="JR56" s="1819"/>
    </row>
    <row r="57" customFormat="false" ht="11.25" hidden="false" customHeight="true" outlineLevel="0" collapsed="false">
      <c r="A57" s="1611"/>
      <c r="B57" s="1670" t="s">
        <v>663</v>
      </c>
      <c r="C57" s="1672"/>
      <c r="D57" s="1672"/>
      <c r="E57" s="1672"/>
      <c r="F57" s="1672"/>
      <c r="G57" s="1673"/>
      <c r="H57" s="1673"/>
      <c r="I57" s="1673"/>
      <c r="J57" s="1673"/>
      <c r="K57" s="1673"/>
      <c r="L57" s="1673"/>
      <c r="M57" s="1673"/>
      <c r="N57" s="1673"/>
      <c r="O57" s="1673"/>
      <c r="P57" s="1673"/>
      <c r="Q57" s="1673"/>
      <c r="R57" s="1673"/>
      <c r="S57" s="1673"/>
      <c r="T57" s="1673"/>
      <c r="U57" s="1673"/>
      <c r="V57" s="1673"/>
      <c r="W57" s="1674"/>
      <c r="X57" s="1675"/>
      <c r="Y57" s="1676"/>
      <c r="Z57" s="1677"/>
      <c r="AA57" s="1678" t="n">
        <f aca="false">COUNTA(C57:Z57)</f>
        <v>0</v>
      </c>
      <c r="AB57" s="1679"/>
      <c r="AC57" s="1680"/>
      <c r="AD57" s="1680"/>
      <c r="AE57" s="1673"/>
      <c r="AF57" s="1673"/>
      <c r="AG57" s="1673"/>
      <c r="AH57" s="1673"/>
      <c r="AI57" s="1673"/>
      <c r="AJ57" s="1673"/>
      <c r="AK57" s="1673"/>
      <c r="AL57" s="1673"/>
      <c r="AM57" s="1673"/>
      <c r="AN57" s="1673"/>
      <c r="AO57" s="1674"/>
      <c r="AP57" s="1675"/>
      <c r="AQ57" s="1676"/>
      <c r="AR57" s="1677"/>
      <c r="AS57" s="1678" t="n">
        <f aca="false">COUNTA(AC57:AR57)</f>
        <v>0</v>
      </c>
      <c r="AT57" s="1679"/>
      <c r="AU57" s="1680"/>
      <c r="AV57" s="1680"/>
      <c r="AW57" s="1672"/>
      <c r="AX57" s="1673"/>
      <c r="AY57" s="1673"/>
      <c r="AZ57" s="1673"/>
      <c r="BA57" s="1673"/>
      <c r="BB57" s="1673"/>
      <c r="BC57" s="1673"/>
      <c r="BD57" s="1673"/>
      <c r="BE57" s="1673"/>
      <c r="BF57" s="1673"/>
      <c r="BG57" s="1673"/>
      <c r="BH57" s="1673"/>
      <c r="BI57" s="1673"/>
      <c r="BJ57" s="1673"/>
      <c r="BK57" s="1673"/>
      <c r="BL57" s="1673"/>
      <c r="BM57" s="1673"/>
      <c r="BN57" s="1673"/>
      <c r="BO57" s="1673"/>
      <c r="BP57" s="1673"/>
      <c r="BQ57" s="1674"/>
      <c r="BR57" s="1675"/>
      <c r="BS57" s="1676"/>
      <c r="BT57" s="1677"/>
      <c r="BU57" s="1678" t="n">
        <f aca="false">COUNTA(AU57:BT57)</f>
        <v>0</v>
      </c>
      <c r="BV57" s="1679"/>
      <c r="BW57" s="1682"/>
      <c r="BX57" s="1673"/>
      <c r="BY57" s="1673"/>
      <c r="BZ57" s="1673"/>
      <c r="CA57" s="1673"/>
      <c r="CB57" s="1673"/>
      <c r="CC57" s="1673"/>
      <c r="CD57" s="1673"/>
      <c r="CE57" s="1673"/>
      <c r="CF57" s="1673"/>
      <c r="CG57" s="1673"/>
      <c r="CH57" s="1673"/>
      <c r="CI57" s="1674"/>
      <c r="CJ57" s="1675"/>
      <c r="CK57" s="1676"/>
      <c r="CL57" s="1677"/>
      <c r="CM57" s="1678" t="n">
        <f aca="false">COUNTA(BW57:CL57)</f>
        <v>0</v>
      </c>
      <c r="CN57" s="1679"/>
      <c r="CO57" s="1679" t="n">
        <f aca="false">AA57+AS57+BU57+CM57</f>
        <v>0</v>
      </c>
      <c r="CP57" s="1679"/>
      <c r="CQ57" s="1686"/>
      <c r="CR57" s="1686"/>
      <c r="CS57" s="1686"/>
      <c r="CT57" s="1686"/>
      <c r="CU57" s="1686"/>
      <c r="CV57" s="1686"/>
      <c r="CW57" s="1686"/>
      <c r="CX57" s="1686"/>
      <c r="CY57" s="1686"/>
      <c r="CZ57" s="1686"/>
      <c r="DA57" s="1686"/>
      <c r="DB57" s="1686"/>
      <c r="DC57" s="1687"/>
      <c r="DD57" s="1688"/>
      <c r="DE57" s="1689"/>
      <c r="DF57" s="1677"/>
      <c r="DG57" s="1683" t="n">
        <f aca="false">SUBTOTAL(9,CQ59:DF59)</f>
        <v>0</v>
      </c>
      <c r="DH57" s="1684"/>
      <c r="DI57" s="1682"/>
      <c r="DJ57" s="1686"/>
      <c r="DK57" s="1686"/>
      <c r="DL57" s="1686"/>
      <c r="DM57" s="1686"/>
      <c r="DN57" s="1686"/>
      <c r="DO57" s="1686"/>
      <c r="DP57" s="1686"/>
      <c r="DQ57" s="1686"/>
      <c r="DR57" s="1686"/>
      <c r="DS57" s="1686"/>
      <c r="DT57" s="1686"/>
      <c r="DU57" s="1687"/>
      <c r="DV57" s="1688"/>
      <c r="DW57" s="1689"/>
      <c r="DX57" s="1677"/>
      <c r="DY57" s="1683" t="n">
        <f aca="false">COUNTA(DI57:DX57)</f>
        <v>0</v>
      </c>
      <c r="DZ57" s="1684"/>
      <c r="EA57" s="1673" t="s">
        <v>664</v>
      </c>
      <c r="EB57" s="1673"/>
      <c r="EC57" s="1673"/>
      <c r="ED57" s="1673" t="s">
        <v>664</v>
      </c>
      <c r="EE57" s="1673"/>
      <c r="EF57" s="1673"/>
      <c r="EG57" s="1673"/>
      <c r="EH57" s="1673"/>
      <c r="EI57" s="1673"/>
      <c r="EJ57" s="1673"/>
      <c r="EK57" s="1673"/>
      <c r="EL57" s="1673"/>
      <c r="EM57" s="1673"/>
      <c r="EN57" s="1673"/>
      <c r="EO57" s="1673"/>
      <c r="EP57" s="1673"/>
      <c r="EQ57" s="1673"/>
      <c r="ER57" s="1673"/>
      <c r="ES57" s="1673"/>
      <c r="ET57" s="1673"/>
      <c r="EU57" s="1673"/>
      <c r="EV57" s="1673"/>
      <c r="EW57" s="1673"/>
      <c r="EX57" s="1673"/>
      <c r="EY57" s="1674"/>
      <c r="EZ57" s="1675"/>
      <c r="FA57" s="1676"/>
      <c r="FB57" s="1677"/>
      <c r="FC57" s="1683" t="n">
        <f aca="false">COUNTA(EA57:FB57)</f>
        <v>2</v>
      </c>
      <c r="FD57" s="1684"/>
      <c r="FE57" s="1673"/>
      <c r="FF57" s="1673"/>
      <c r="FG57" s="1673"/>
      <c r="FH57" s="1673"/>
      <c r="FI57" s="1673"/>
      <c r="FJ57" s="1673"/>
      <c r="FK57" s="1673"/>
      <c r="FL57" s="1673"/>
      <c r="FM57" s="1673"/>
      <c r="FN57" s="1674"/>
      <c r="FO57" s="1675"/>
      <c r="FP57" s="1676"/>
      <c r="FQ57" s="1677"/>
      <c r="FR57" s="1683" t="n">
        <f aca="false">COUNTA(FE57:FQ57)</f>
        <v>0</v>
      </c>
      <c r="FS57" s="1684"/>
      <c r="FT57" s="1673"/>
      <c r="FU57" s="1686"/>
      <c r="FV57" s="1686"/>
      <c r="FW57" s="1686"/>
      <c r="FX57" s="1686"/>
      <c r="FY57" s="1686"/>
      <c r="FZ57" s="1686"/>
      <c r="GA57" s="1686"/>
      <c r="GB57" s="1686"/>
      <c r="GC57" s="1686"/>
      <c r="GD57" s="1686"/>
      <c r="GE57" s="1686"/>
      <c r="GF57" s="1686"/>
      <c r="GG57" s="1686"/>
      <c r="GH57" s="1686"/>
      <c r="GI57" s="1686"/>
      <c r="GJ57" s="1686"/>
      <c r="GK57" s="1686"/>
      <c r="GL57" s="1686"/>
      <c r="GM57" s="1686"/>
      <c r="GN57" s="1686"/>
      <c r="GO57" s="1686"/>
      <c r="GP57" s="1686"/>
      <c r="GQ57" s="1686"/>
      <c r="GR57" s="1686"/>
      <c r="GS57" s="1687"/>
      <c r="GT57" s="1688"/>
      <c r="GU57" s="1689"/>
      <c r="GV57" s="1677"/>
      <c r="GW57" s="1690" t="n">
        <f aca="false">SUBTOTAL(9,FT59:GV59)</f>
        <v>0</v>
      </c>
      <c r="GX57" s="1679" t="n">
        <f aca="false">SUBTOTAL(9,FT59:GV59)</f>
        <v>0</v>
      </c>
      <c r="GY57" s="1691"/>
      <c r="GZ57" s="1845"/>
      <c r="HA57" s="1846"/>
      <c r="HB57" s="1694"/>
      <c r="HC57" s="1695"/>
      <c r="HD57" s="1696"/>
      <c r="HE57" s="1697"/>
      <c r="HF57" s="1698"/>
      <c r="HG57" s="1699"/>
      <c r="HH57" s="1700"/>
      <c r="HI57" s="1847"/>
      <c r="HJ57" s="1673"/>
      <c r="HK57" s="1673"/>
      <c r="HL57" s="1673"/>
      <c r="HM57" s="1673"/>
      <c r="HN57" s="1673"/>
      <c r="HO57" s="1673"/>
      <c r="HP57" s="1673"/>
      <c r="HQ57" s="1673"/>
      <c r="HR57" s="1673"/>
      <c r="HS57" s="1673"/>
      <c r="HT57" s="1673"/>
      <c r="HU57" s="1673"/>
      <c r="HV57" s="1673"/>
      <c r="HW57" s="1673"/>
      <c r="HX57" s="1673"/>
      <c r="HY57" s="1673"/>
      <c r="HZ57" s="1674"/>
      <c r="IA57" s="1675"/>
      <c r="IB57" s="1676"/>
      <c r="IC57" s="1677"/>
      <c r="ID57" s="1678" t="n">
        <f aca="false">SUBTOTAL(9,HG59:IC59)</f>
        <v>0</v>
      </c>
      <c r="IE57" s="1702"/>
      <c r="IF57" s="1703"/>
      <c r="IG57" s="1703"/>
      <c r="IH57" s="1704"/>
      <c r="II57" s="1705"/>
      <c r="IJ57" s="1706"/>
      <c r="IK57" s="1707" t="n">
        <f aca="false">SUBTOTAL(9,IF59:IJ59)</f>
        <v>0</v>
      </c>
      <c r="IL57" s="1708"/>
      <c r="IM57" s="1709"/>
      <c r="IN57" s="1710"/>
      <c r="IO57" s="1711"/>
      <c r="IP57" s="1711"/>
      <c r="IQ57" s="1711"/>
      <c r="IR57" s="1711"/>
      <c r="IS57" s="1711"/>
      <c r="IT57" s="1711"/>
      <c r="IU57" s="1711"/>
      <c r="IV57" s="1712"/>
      <c r="IW57" s="1713"/>
      <c r="IX57" s="1714"/>
      <c r="IY57" s="1715"/>
      <c r="IZ57" s="1678" t="n">
        <f aca="false">SUBTOTAL(3,IM57:IY57)</f>
        <v>0</v>
      </c>
      <c r="JA57" s="1716"/>
      <c r="JB57" s="1717"/>
      <c r="JC57" s="1718"/>
      <c r="JD57" s="1719"/>
      <c r="JE57" s="1720"/>
      <c r="JF57" s="1721"/>
      <c r="JG57" s="1827"/>
      <c r="JH57" s="1722"/>
      <c r="JI57" s="1722"/>
      <c r="JJ57" s="1723"/>
      <c r="JK57" s="1724"/>
      <c r="JL57" s="1725"/>
      <c r="JM57" s="1664"/>
      <c r="JN57" s="1665"/>
      <c r="JO57" s="1666"/>
      <c r="JP57" s="1726"/>
      <c r="JQ57" s="1727"/>
      <c r="JR57" s="1728"/>
    </row>
    <row r="58" customFormat="false" ht="11.25" hidden="false" customHeight="true" outlineLevel="0" collapsed="false">
      <c r="A58" s="1611"/>
      <c r="B58" s="1729" t="s">
        <v>661</v>
      </c>
      <c r="C58" s="1731"/>
      <c r="D58" s="1731"/>
      <c r="E58" s="1731"/>
      <c r="F58" s="1731"/>
      <c r="G58" s="1732"/>
      <c r="H58" s="1732"/>
      <c r="I58" s="1732"/>
      <c r="J58" s="1732"/>
      <c r="K58" s="1732"/>
      <c r="L58" s="1732"/>
      <c r="M58" s="1732"/>
      <c r="N58" s="1732"/>
      <c r="O58" s="1732"/>
      <c r="P58" s="1732"/>
      <c r="Q58" s="1732"/>
      <c r="R58" s="1732"/>
      <c r="S58" s="1732"/>
      <c r="T58" s="1732"/>
      <c r="U58" s="1732"/>
      <c r="V58" s="1732"/>
      <c r="W58" s="1733"/>
      <c r="X58" s="1734"/>
      <c r="Y58" s="1735"/>
      <c r="Z58" s="1736"/>
      <c r="AA58" s="1737" t="n">
        <f aca="false">SUBTOTAL(9,C58:Z58)</f>
        <v>0</v>
      </c>
      <c r="AB58" s="1738" t="n">
        <f aca="false">AA58+AB54</f>
        <v>320</v>
      </c>
      <c r="AC58" s="1739"/>
      <c r="AD58" s="1739"/>
      <c r="AE58" s="1732"/>
      <c r="AF58" s="1732"/>
      <c r="AG58" s="1732"/>
      <c r="AH58" s="1732"/>
      <c r="AI58" s="1732"/>
      <c r="AJ58" s="1732"/>
      <c r="AK58" s="1732"/>
      <c r="AL58" s="1732"/>
      <c r="AM58" s="1732"/>
      <c r="AN58" s="1732"/>
      <c r="AO58" s="1733"/>
      <c r="AP58" s="1734"/>
      <c r="AQ58" s="1735"/>
      <c r="AR58" s="1736"/>
      <c r="AS58" s="1737" t="n">
        <f aca="false">SUBTOTAL(9,AC58:AR58)</f>
        <v>0</v>
      </c>
      <c r="AT58" s="1738" t="n">
        <f aca="false">AS58+AT54</f>
        <v>0</v>
      </c>
      <c r="AU58" s="1739"/>
      <c r="AV58" s="1739"/>
      <c r="AW58" s="1731"/>
      <c r="AX58" s="1732"/>
      <c r="AY58" s="1732"/>
      <c r="AZ58" s="1732"/>
      <c r="BA58" s="1732"/>
      <c r="BB58" s="1732"/>
      <c r="BC58" s="1732"/>
      <c r="BD58" s="1732"/>
      <c r="BE58" s="1732"/>
      <c r="BF58" s="1732"/>
      <c r="BG58" s="1732"/>
      <c r="BH58" s="1732"/>
      <c r="BI58" s="1732"/>
      <c r="BJ58" s="1732"/>
      <c r="BK58" s="1732"/>
      <c r="BL58" s="1732"/>
      <c r="BM58" s="1732"/>
      <c r="BN58" s="1732"/>
      <c r="BO58" s="1732"/>
      <c r="BP58" s="1732"/>
      <c r="BQ58" s="1733"/>
      <c r="BR58" s="1734"/>
      <c r="BS58" s="1735"/>
      <c r="BT58" s="1736"/>
      <c r="BU58" s="1737" t="n">
        <f aca="false">SUBTOTAL(9,AU58:BT58)</f>
        <v>0</v>
      </c>
      <c r="BV58" s="1738" t="n">
        <f aca="false">BU58+BV54</f>
        <v>0</v>
      </c>
      <c r="BW58" s="1740"/>
      <c r="BX58" s="1732"/>
      <c r="BY58" s="1732"/>
      <c r="BZ58" s="1732"/>
      <c r="CA58" s="1732"/>
      <c r="CB58" s="1732"/>
      <c r="CC58" s="1732"/>
      <c r="CD58" s="1732"/>
      <c r="CE58" s="1732"/>
      <c r="CF58" s="1732"/>
      <c r="CG58" s="1732"/>
      <c r="CH58" s="1732"/>
      <c r="CI58" s="1733"/>
      <c r="CJ58" s="1734"/>
      <c r="CK58" s="1735"/>
      <c r="CL58" s="1736"/>
      <c r="CM58" s="1737" t="n">
        <f aca="false">SUBTOTAL(9,BW58:CL58)</f>
        <v>0</v>
      </c>
      <c r="CN58" s="1738" t="n">
        <f aca="false">CM58+CN54</f>
        <v>0</v>
      </c>
      <c r="CO58" s="1738" t="n">
        <f aca="false">AA58+AS58+BU58+CM58</f>
        <v>0</v>
      </c>
      <c r="CP58" s="1738" t="n">
        <f aca="false">CO58+CP54</f>
        <v>320</v>
      </c>
      <c r="CQ58" s="1744"/>
      <c r="CR58" s="1744"/>
      <c r="CS58" s="1744"/>
      <c r="CT58" s="1744"/>
      <c r="CU58" s="1744"/>
      <c r="CV58" s="1744"/>
      <c r="CW58" s="1744"/>
      <c r="CX58" s="1744"/>
      <c r="CY58" s="1744"/>
      <c r="CZ58" s="1744"/>
      <c r="DA58" s="1744"/>
      <c r="DB58" s="1744"/>
      <c r="DC58" s="1745"/>
      <c r="DD58" s="1746"/>
      <c r="DE58" s="1747"/>
      <c r="DF58" s="1736"/>
      <c r="DG58" s="1741" t="n">
        <f aca="false">SUBTOTAL(9,CQ58:DF58)</f>
        <v>0</v>
      </c>
      <c r="DH58" s="1742" t="n">
        <f aca="false">DG58:DG58+IF($B54:$B54=2,0,DH54:DH54)</f>
        <v>0</v>
      </c>
      <c r="DI58" s="1740"/>
      <c r="DJ58" s="1744"/>
      <c r="DK58" s="1744"/>
      <c r="DL58" s="1744"/>
      <c r="DM58" s="1744"/>
      <c r="DN58" s="1744"/>
      <c r="DO58" s="1744"/>
      <c r="DP58" s="1744"/>
      <c r="DQ58" s="1744"/>
      <c r="DR58" s="1744"/>
      <c r="DS58" s="1744"/>
      <c r="DT58" s="1744"/>
      <c r="DU58" s="1745"/>
      <c r="DV58" s="1746"/>
      <c r="DW58" s="1747"/>
      <c r="DX58" s="1736"/>
      <c r="DY58" s="1741" t="n">
        <f aca="false">SUBTOTAL(9,DI58:DX58)</f>
        <v>0</v>
      </c>
      <c r="DZ58" s="1742" t="n">
        <f aca="false">DY58:DY58+IF($B54:$B54=2,0,DZ54:DZ54)</f>
        <v>0</v>
      </c>
      <c r="EA58" s="1732" t="n">
        <v>10</v>
      </c>
      <c r="EB58" s="1732"/>
      <c r="EC58" s="1732"/>
      <c r="ED58" s="1732" t="n">
        <v>10</v>
      </c>
      <c r="EE58" s="1732"/>
      <c r="EF58" s="1732"/>
      <c r="EG58" s="1732"/>
      <c r="EH58" s="1732"/>
      <c r="EI58" s="1732"/>
      <c r="EJ58" s="1732"/>
      <c r="EK58" s="1732"/>
      <c r="EL58" s="1732"/>
      <c r="EM58" s="1732"/>
      <c r="EN58" s="1732"/>
      <c r="EO58" s="1732"/>
      <c r="EP58" s="1732"/>
      <c r="EQ58" s="1732"/>
      <c r="ER58" s="1732"/>
      <c r="ES58" s="1732"/>
      <c r="ET58" s="1732"/>
      <c r="EU58" s="1732"/>
      <c r="EV58" s="1732"/>
      <c r="EW58" s="1732"/>
      <c r="EX58" s="1732"/>
      <c r="EY58" s="1733"/>
      <c r="EZ58" s="1734"/>
      <c r="FA58" s="1735"/>
      <c r="FB58" s="1736"/>
      <c r="FC58" s="1741" t="n">
        <f aca="false">SUBTOTAL(9,EA58:FB58)</f>
        <v>20</v>
      </c>
      <c r="FD58" s="1742" t="n">
        <f aca="false">FC58:FC58+IF($B54:$B54=2,0,FD54:FD54)</f>
        <v>81</v>
      </c>
      <c r="FE58" s="1732"/>
      <c r="FF58" s="1732"/>
      <c r="FG58" s="1732"/>
      <c r="FH58" s="1732"/>
      <c r="FI58" s="1732"/>
      <c r="FJ58" s="1732"/>
      <c r="FK58" s="1732"/>
      <c r="FL58" s="1732"/>
      <c r="FM58" s="1732"/>
      <c r="FN58" s="1733"/>
      <c r="FO58" s="1734"/>
      <c r="FP58" s="1735"/>
      <c r="FQ58" s="1869"/>
      <c r="FR58" s="1741" t="n">
        <f aca="false">SUBTOTAL(9,FE58:FQ58)</f>
        <v>0</v>
      </c>
      <c r="FS58" s="1742" t="n">
        <f aca="false">FR58:FR58+IF($B54:$B54=2,0,FS54:FS54)</f>
        <v>0</v>
      </c>
      <c r="FT58" s="1850"/>
      <c r="FU58" s="1744"/>
      <c r="FV58" s="1744"/>
      <c r="FW58" s="1744"/>
      <c r="FX58" s="1744"/>
      <c r="FY58" s="1744"/>
      <c r="FZ58" s="1744"/>
      <c r="GA58" s="1744"/>
      <c r="GB58" s="1744"/>
      <c r="GC58" s="1744"/>
      <c r="GD58" s="1744"/>
      <c r="GE58" s="1744"/>
      <c r="GF58" s="1744"/>
      <c r="GG58" s="1744"/>
      <c r="GH58" s="1744"/>
      <c r="GI58" s="1744"/>
      <c r="GJ58" s="1744"/>
      <c r="GK58" s="1744"/>
      <c r="GL58" s="1744"/>
      <c r="GM58" s="1744"/>
      <c r="GN58" s="1744"/>
      <c r="GO58" s="1744"/>
      <c r="GP58" s="1744"/>
      <c r="GQ58" s="1744"/>
      <c r="GR58" s="1744"/>
      <c r="GS58" s="1745"/>
      <c r="GT58" s="1746"/>
      <c r="GU58" s="1747"/>
      <c r="GV58" s="1736"/>
      <c r="GW58" s="1748" t="n">
        <f aca="false">SUBTOTAL(9,FT58:GV58)</f>
        <v>0</v>
      </c>
      <c r="GX58" s="1738" t="n">
        <f aca="false">SUBTOTAL(9,FT58:GV58)</f>
        <v>0</v>
      </c>
      <c r="GY58" s="1737" t="n">
        <f aca="false">GX58:GX58+IF($B54:$B54=2,0,GY54:GY54)</f>
        <v>0</v>
      </c>
      <c r="GZ58" s="1749"/>
      <c r="HA58" s="1750"/>
      <c r="HB58" s="1751" t="e">
        <f aca="false">'03.24 НГДП по датам'!BA58</f>
        <v>#VALUE!</v>
      </c>
      <c r="HC58" s="1752" t="e">
        <f aca="false">SUBTOTAL(9,GZ58:HB58)</f>
        <v>#VALUE!</v>
      </c>
      <c r="HD58" s="1753" t="n">
        <f aca="false">$HD$3+HD54</f>
        <v>456.36</v>
      </c>
      <c r="HE58" s="1754" t="n">
        <f aca="false">$HE$3+HE54</f>
        <v>143.64</v>
      </c>
      <c r="HF58" s="1831" t="n">
        <f aca="false">SUM(HD58:HE58)</f>
        <v>600</v>
      </c>
      <c r="HG58" s="1756"/>
      <c r="HH58" s="1757" t="n">
        <v>23</v>
      </c>
      <c r="HI58" s="1832"/>
      <c r="HJ58" s="1732"/>
      <c r="HK58" s="1732"/>
      <c r="HL58" s="1732"/>
      <c r="HM58" s="1732"/>
      <c r="HN58" s="1732"/>
      <c r="HO58" s="1732"/>
      <c r="HP58" s="1732"/>
      <c r="HQ58" s="1732"/>
      <c r="HR58" s="1732"/>
      <c r="HS58" s="1732"/>
      <c r="HT58" s="1732"/>
      <c r="HU58" s="1732"/>
      <c r="HV58" s="1732"/>
      <c r="HW58" s="1732"/>
      <c r="HX58" s="1732"/>
      <c r="HY58" s="1732"/>
      <c r="HZ58" s="1733"/>
      <c r="IA58" s="1734"/>
      <c r="IB58" s="1735"/>
      <c r="IC58" s="1736"/>
      <c r="ID58" s="1737" t="n">
        <f aca="false">SUBTOTAL(9,HG58:IC58)</f>
        <v>23</v>
      </c>
      <c r="IE58" s="1748" t="n">
        <f aca="false">ID58:ID58+IF($B54:$B54=2,0,IE54:IE54)</f>
        <v>136</v>
      </c>
      <c r="IF58" s="1759"/>
      <c r="IG58" s="1759"/>
      <c r="IH58" s="1760"/>
      <c r="II58" s="1761"/>
      <c r="IJ58" s="1762"/>
      <c r="IK58" s="1763" t="n">
        <f aca="false">SUBTOTAL(9,IF58:IJ58)</f>
        <v>0</v>
      </c>
      <c r="IL58" s="1764" t="n">
        <f aca="false">IK58:IK58+IF($B54:$B54=2,0,IL54:IL54)</f>
        <v>0</v>
      </c>
      <c r="IM58" s="1870"/>
      <c r="IN58" s="1765"/>
      <c r="IO58" s="1732"/>
      <c r="IP58" s="1732"/>
      <c r="IQ58" s="1732"/>
      <c r="IR58" s="1732"/>
      <c r="IS58" s="1732"/>
      <c r="IT58" s="1732"/>
      <c r="IU58" s="1732"/>
      <c r="IV58" s="1733"/>
      <c r="IW58" s="1734"/>
      <c r="IX58" s="1735"/>
      <c r="IY58" s="1736"/>
      <c r="IZ58" s="1737" t="n">
        <f aca="false">SUBTOTAL(9,IM58:IY58)</f>
        <v>0</v>
      </c>
      <c r="JA58" s="1738" t="n">
        <f aca="false">IZ58:IZ58+IF($B54:$B54=2,0,JA54:JA54)</f>
        <v>0</v>
      </c>
      <c r="JB58" s="1766"/>
      <c r="JC58" s="1767" t="e">
        <f aca="false">'03.24 НГДП по датам'!BT58</f>
        <v>#VALUE!</v>
      </c>
      <c r="JD58" s="1834" t="n">
        <f aca="false">$JD$14</f>
        <v>0</v>
      </c>
      <c r="JE58" s="1769" t="e">
        <f aca="false">SUBTOTAL(9,JB58:JD58)</f>
        <v>#VALUE!</v>
      </c>
      <c r="JF58" s="1770" t="n">
        <f aca="false">SUMIF($C$5:JE$5,"Накопленный эффект, т/сут",$C58:JE58)+SUMIF($C$5:JE$5,"Нараст.  по потенциалу",$C58:JE58)-SUMIF($C$5:JE$5,"Нараст. по остановкам",$C58:JE58)-SUMIF($C$5:JE$5,"ИТОГО перевод в ППД",$C58:JE58)-SUMIF($C$5:JE$5,"ИТОГО  нерент, по распоряж.",$C58:JE58)-SUMIF($C$5:JE$5,"ИТОГО ост. дебит от ЗБС, Углуб., ПВЛГ/ПНЛГ",$C58:JE58)</f>
        <v>265</v>
      </c>
      <c r="JG58" s="1764"/>
      <c r="JH58" s="1771"/>
      <c r="JI58" s="1771"/>
      <c r="JJ58" s="1772"/>
      <c r="JK58" s="1773"/>
      <c r="JL58" s="1763" t="n">
        <f aca="false">SUBTOTAL(9,JG58:JJ58)</f>
        <v>0</v>
      </c>
      <c r="JM58" s="1664"/>
      <c r="JN58" s="1665"/>
      <c r="JO58" s="1666"/>
      <c r="JP58" s="1774" t="n">
        <f aca="false">JP$4:JP$4+SUMIF($C$5:JL$5,"Нараст. по остановкам",$C58:JL58)-SUMIF($C$5:JL$5,"Нараст.  по потенциалу",$C58:JL58)</f>
        <v>788.705</v>
      </c>
      <c r="JQ58" s="1775" t="n">
        <f aca="false">'ННГ без НГДП по датам'!JP58</f>
        <v>706.812</v>
      </c>
      <c r="JR58" s="1776" t="n">
        <f aca="false">'03.24 НГДП по датам'!CB58</f>
        <v>81.893</v>
      </c>
    </row>
    <row r="59" customFormat="false" ht="1.5" hidden="false" customHeight="true" outlineLevel="0" collapsed="false">
      <c r="A59" s="1777"/>
      <c r="B59" s="1777"/>
      <c r="C59" s="1778"/>
      <c r="D59" s="1778"/>
      <c r="E59" s="1778"/>
      <c r="F59" s="1778"/>
      <c r="G59" s="1779"/>
      <c r="H59" s="1779"/>
      <c r="I59" s="1779"/>
      <c r="J59" s="1779"/>
      <c r="K59" s="1779"/>
      <c r="L59" s="1779"/>
      <c r="M59" s="1779"/>
      <c r="N59" s="1779"/>
      <c r="O59" s="1779"/>
      <c r="P59" s="1779"/>
      <c r="Q59" s="1779"/>
      <c r="R59" s="1779"/>
      <c r="S59" s="1779"/>
      <c r="T59" s="1779"/>
      <c r="U59" s="1779"/>
      <c r="V59" s="1779"/>
      <c r="W59" s="1779"/>
      <c r="X59" s="1780"/>
      <c r="Y59" s="1781"/>
      <c r="Z59" s="1782"/>
      <c r="AA59" s="1783"/>
      <c r="AB59" s="1783"/>
      <c r="AC59" s="1784"/>
      <c r="AD59" s="1784"/>
      <c r="AE59" s="1779"/>
      <c r="AF59" s="1779"/>
      <c r="AG59" s="1779"/>
      <c r="AH59" s="1779"/>
      <c r="AI59" s="1779"/>
      <c r="AJ59" s="1779"/>
      <c r="AK59" s="1779"/>
      <c r="AL59" s="1779"/>
      <c r="AM59" s="1779"/>
      <c r="AN59" s="1779"/>
      <c r="AO59" s="1779"/>
      <c r="AP59" s="1780"/>
      <c r="AQ59" s="1781"/>
      <c r="AR59" s="1782"/>
      <c r="AS59" s="1783"/>
      <c r="AT59" s="1783"/>
      <c r="AU59" s="1778"/>
      <c r="AV59" s="1778"/>
      <c r="AW59" s="1785"/>
      <c r="AX59" s="1779"/>
      <c r="AY59" s="1779"/>
      <c r="AZ59" s="1779"/>
      <c r="BA59" s="1779"/>
      <c r="BB59" s="1779"/>
      <c r="BC59" s="1779"/>
      <c r="BD59" s="1779"/>
      <c r="BE59" s="1779"/>
      <c r="BF59" s="1779"/>
      <c r="BG59" s="1779"/>
      <c r="BH59" s="1779"/>
      <c r="BI59" s="1779"/>
      <c r="BJ59" s="1779"/>
      <c r="BK59" s="1779"/>
      <c r="BL59" s="1779"/>
      <c r="BM59" s="1779"/>
      <c r="BN59" s="1779"/>
      <c r="BO59" s="1779"/>
      <c r="BP59" s="1779"/>
      <c r="BQ59" s="1779"/>
      <c r="BR59" s="1780"/>
      <c r="BS59" s="1781"/>
      <c r="BT59" s="1782"/>
      <c r="BU59" s="1783"/>
      <c r="BV59" s="1783"/>
      <c r="BW59" s="1784"/>
      <c r="BX59" s="1779"/>
      <c r="BY59" s="1779"/>
      <c r="BZ59" s="1779"/>
      <c r="CA59" s="1779"/>
      <c r="CB59" s="1779"/>
      <c r="CC59" s="1779"/>
      <c r="CD59" s="1779"/>
      <c r="CE59" s="1779"/>
      <c r="CF59" s="1779"/>
      <c r="CG59" s="1779"/>
      <c r="CH59" s="1779"/>
      <c r="CI59" s="1779"/>
      <c r="CJ59" s="1780"/>
      <c r="CK59" s="1781"/>
      <c r="CL59" s="1782"/>
      <c r="CM59" s="1783"/>
      <c r="CN59" s="1783"/>
      <c r="CO59" s="1783"/>
      <c r="CP59" s="1783"/>
      <c r="CQ59" s="1779"/>
      <c r="CR59" s="1779"/>
      <c r="CS59" s="1779"/>
      <c r="CT59" s="1779"/>
      <c r="CU59" s="1779"/>
      <c r="CV59" s="1779"/>
      <c r="CW59" s="1779"/>
      <c r="CX59" s="1779"/>
      <c r="CY59" s="1779"/>
      <c r="CZ59" s="1779"/>
      <c r="DA59" s="1779"/>
      <c r="DB59" s="1779"/>
      <c r="DC59" s="1779"/>
      <c r="DD59" s="1780"/>
      <c r="DE59" s="1781"/>
      <c r="DF59" s="1782"/>
      <c r="DG59" s="1783"/>
      <c r="DH59" s="1783"/>
      <c r="DI59" s="1852"/>
      <c r="DJ59" s="1779"/>
      <c r="DK59" s="1779"/>
      <c r="DL59" s="1779"/>
      <c r="DM59" s="1779"/>
      <c r="DN59" s="1779"/>
      <c r="DO59" s="1779"/>
      <c r="DP59" s="1779"/>
      <c r="DQ59" s="1779"/>
      <c r="DR59" s="1779"/>
      <c r="DS59" s="1779"/>
      <c r="DT59" s="1779"/>
      <c r="DU59" s="1779"/>
      <c r="DV59" s="1780"/>
      <c r="DW59" s="1781"/>
      <c r="DX59" s="1782"/>
      <c r="DY59" s="1783"/>
      <c r="DZ59" s="1783"/>
      <c r="EA59" s="1864"/>
      <c r="EB59" s="1779"/>
      <c r="EC59" s="1779"/>
      <c r="ED59" s="1779"/>
      <c r="EE59" s="1779"/>
      <c r="EF59" s="1779"/>
      <c r="EG59" s="1779"/>
      <c r="EH59" s="1779"/>
      <c r="EI59" s="1779"/>
      <c r="EJ59" s="1779"/>
      <c r="EK59" s="1779"/>
      <c r="EL59" s="1779"/>
      <c r="EM59" s="1779"/>
      <c r="EN59" s="1779"/>
      <c r="EO59" s="1779"/>
      <c r="EP59" s="1779"/>
      <c r="EQ59" s="1779"/>
      <c r="ER59" s="1779"/>
      <c r="ES59" s="1779"/>
      <c r="ET59" s="1779"/>
      <c r="EU59" s="1779"/>
      <c r="EV59" s="1779"/>
      <c r="EW59" s="1779"/>
      <c r="EX59" s="1779"/>
      <c r="EY59" s="1779"/>
      <c r="EZ59" s="1780"/>
      <c r="FA59" s="1781"/>
      <c r="FB59" s="1782"/>
      <c r="FC59" s="1783"/>
      <c r="FD59" s="1783"/>
      <c r="FE59" s="1779"/>
      <c r="FF59" s="1779"/>
      <c r="FG59" s="1779"/>
      <c r="FH59" s="1779"/>
      <c r="FI59" s="1779"/>
      <c r="FJ59" s="1779"/>
      <c r="FK59" s="1779"/>
      <c r="FL59" s="1779"/>
      <c r="FM59" s="1779"/>
      <c r="FN59" s="1779"/>
      <c r="FO59" s="1780"/>
      <c r="FP59" s="1781"/>
      <c r="FQ59" s="1782"/>
      <c r="FR59" s="1783"/>
      <c r="FS59" s="1783"/>
      <c r="FT59" s="1779"/>
      <c r="FU59" s="1779"/>
      <c r="FV59" s="1779"/>
      <c r="FW59" s="1779"/>
      <c r="FX59" s="1779"/>
      <c r="FY59" s="1779"/>
      <c r="FZ59" s="1779"/>
      <c r="GA59" s="1779"/>
      <c r="GB59" s="1779"/>
      <c r="GC59" s="1779"/>
      <c r="GD59" s="1779"/>
      <c r="GE59" s="1779"/>
      <c r="GF59" s="1779"/>
      <c r="GG59" s="1779"/>
      <c r="GH59" s="1779"/>
      <c r="GI59" s="1779"/>
      <c r="GJ59" s="1779"/>
      <c r="GK59" s="1779"/>
      <c r="GL59" s="1779"/>
      <c r="GM59" s="1779"/>
      <c r="GN59" s="1779"/>
      <c r="GO59" s="1779"/>
      <c r="GP59" s="1779"/>
      <c r="GQ59" s="1779"/>
      <c r="GR59" s="1779"/>
      <c r="GS59" s="1779"/>
      <c r="GT59" s="1780"/>
      <c r="GU59" s="1781"/>
      <c r="GV59" s="1782"/>
      <c r="GW59" s="1783"/>
      <c r="GX59" s="1783"/>
      <c r="GY59" s="1783"/>
      <c r="GZ59" s="1787"/>
      <c r="HA59" s="1787"/>
      <c r="HB59" s="1788"/>
      <c r="HC59" s="1783"/>
      <c r="HD59" s="1783"/>
      <c r="HE59" s="1789"/>
      <c r="HF59" s="1790"/>
      <c r="HG59" s="1791"/>
      <c r="HH59" s="1757"/>
      <c r="HI59" s="1787"/>
      <c r="HJ59" s="1779"/>
      <c r="HK59" s="1779"/>
      <c r="HL59" s="1779"/>
      <c r="HM59" s="1779"/>
      <c r="HN59" s="1779"/>
      <c r="HO59" s="1779"/>
      <c r="HP59" s="1779"/>
      <c r="HQ59" s="1779"/>
      <c r="HR59" s="1779"/>
      <c r="HS59" s="1779"/>
      <c r="HT59" s="1779"/>
      <c r="HU59" s="1779"/>
      <c r="HV59" s="1779"/>
      <c r="HW59" s="1779"/>
      <c r="HX59" s="1779"/>
      <c r="HY59" s="1779"/>
      <c r="HZ59" s="1779"/>
      <c r="IA59" s="1780"/>
      <c r="IB59" s="1781"/>
      <c r="IC59" s="1782"/>
      <c r="ID59" s="1783"/>
      <c r="IE59" s="1783"/>
      <c r="IF59" s="1792"/>
      <c r="IG59" s="1792"/>
      <c r="IH59" s="1792"/>
      <c r="II59" s="1793"/>
      <c r="IJ59" s="1794"/>
      <c r="IK59" s="1792"/>
      <c r="IL59" s="1792"/>
      <c r="IM59" s="1795"/>
      <c r="IN59" s="1795"/>
      <c r="IO59" s="1779"/>
      <c r="IP59" s="1779"/>
      <c r="IQ59" s="1779"/>
      <c r="IR59" s="1779"/>
      <c r="IS59" s="1779"/>
      <c r="IT59" s="1779"/>
      <c r="IU59" s="1779"/>
      <c r="IV59" s="1779"/>
      <c r="IW59" s="1780"/>
      <c r="IX59" s="1781"/>
      <c r="IY59" s="1782"/>
      <c r="IZ59" s="1783"/>
      <c r="JA59" s="1783"/>
      <c r="JB59" s="1779"/>
      <c r="JC59" s="1788"/>
      <c r="JD59" s="1779"/>
      <c r="JE59" s="1783"/>
      <c r="JF59" s="1783"/>
      <c r="JG59" s="1792"/>
      <c r="JH59" s="1792"/>
      <c r="JI59" s="1792"/>
      <c r="JJ59" s="1792"/>
      <c r="JK59" s="1796"/>
      <c r="JL59" s="1792"/>
      <c r="JM59" s="1797"/>
      <c r="JN59" s="1797"/>
      <c r="JO59" s="1798"/>
      <c r="JP59" s="1797"/>
      <c r="JQ59" s="1797"/>
      <c r="JR59" s="1798"/>
    </row>
    <row r="60" customFormat="false" ht="11.25" hidden="false" customHeight="true" outlineLevel="0" collapsed="false">
      <c r="A60" s="1611" t="n">
        <f aca="false">A56+1</f>
        <v>45364</v>
      </c>
      <c r="B60" s="1612" t="s">
        <v>662</v>
      </c>
      <c r="C60" s="1614"/>
      <c r="D60" s="1614"/>
      <c r="E60" s="1614"/>
      <c r="F60" s="1613"/>
      <c r="G60" s="1615"/>
      <c r="H60" s="1615"/>
      <c r="I60" s="1615"/>
      <c r="J60" s="1615"/>
      <c r="K60" s="1615"/>
      <c r="L60" s="1615"/>
      <c r="M60" s="1615"/>
      <c r="N60" s="1615"/>
      <c r="O60" s="1615"/>
      <c r="P60" s="1615"/>
      <c r="Q60" s="1615"/>
      <c r="R60" s="1615"/>
      <c r="S60" s="1615"/>
      <c r="T60" s="1615"/>
      <c r="U60" s="1615"/>
      <c r="V60" s="1615"/>
      <c r="W60" s="1616"/>
      <c r="X60" s="1799"/>
      <c r="Y60" s="1800"/>
      <c r="Z60" s="1801"/>
      <c r="AA60" s="1620"/>
      <c r="AB60" s="1621"/>
      <c r="AC60" s="1622"/>
      <c r="AD60" s="1622"/>
      <c r="AE60" s="1615"/>
      <c r="AF60" s="1615"/>
      <c r="AG60" s="1615"/>
      <c r="AH60" s="1615"/>
      <c r="AI60" s="1615"/>
      <c r="AJ60" s="1615"/>
      <c r="AK60" s="1615"/>
      <c r="AL60" s="1615"/>
      <c r="AM60" s="1615"/>
      <c r="AN60" s="1615"/>
      <c r="AO60" s="1616"/>
      <c r="AP60" s="1799"/>
      <c r="AQ60" s="1800"/>
      <c r="AR60" s="1801"/>
      <c r="AS60" s="1620"/>
      <c r="AT60" s="1621"/>
      <c r="AU60" s="1622" t="s">
        <v>68</v>
      </c>
      <c r="AV60" s="1622"/>
      <c r="AW60" s="1614"/>
      <c r="AX60" s="1615"/>
      <c r="AY60" s="1615"/>
      <c r="AZ60" s="1615"/>
      <c r="BA60" s="1615"/>
      <c r="BB60" s="1615"/>
      <c r="BC60" s="1615"/>
      <c r="BD60" s="1615"/>
      <c r="BE60" s="1615"/>
      <c r="BF60" s="1615"/>
      <c r="BG60" s="1615"/>
      <c r="BH60" s="1615"/>
      <c r="BI60" s="1615"/>
      <c r="BJ60" s="1615"/>
      <c r="BK60" s="1615"/>
      <c r="BL60" s="1615"/>
      <c r="BM60" s="1615"/>
      <c r="BN60" s="1615"/>
      <c r="BO60" s="1615"/>
      <c r="BP60" s="1615"/>
      <c r="BQ60" s="1616"/>
      <c r="BR60" s="1799"/>
      <c r="BS60" s="1800"/>
      <c r="BT60" s="1801"/>
      <c r="BU60" s="1620"/>
      <c r="BV60" s="1621"/>
      <c r="BW60" s="1623"/>
      <c r="BX60" s="1615"/>
      <c r="BY60" s="1615"/>
      <c r="BZ60" s="1615"/>
      <c r="CA60" s="1615"/>
      <c r="CB60" s="1615"/>
      <c r="CC60" s="1615"/>
      <c r="CD60" s="1615"/>
      <c r="CE60" s="1615"/>
      <c r="CF60" s="1615"/>
      <c r="CG60" s="1615"/>
      <c r="CH60" s="1615"/>
      <c r="CI60" s="1616"/>
      <c r="CJ60" s="1799"/>
      <c r="CK60" s="1800"/>
      <c r="CL60" s="1801"/>
      <c r="CM60" s="1620"/>
      <c r="CN60" s="1621"/>
      <c r="CO60" s="1621"/>
      <c r="CP60" s="1621"/>
      <c r="CQ60" s="1615"/>
      <c r="CR60" s="1615"/>
      <c r="CS60" s="1615"/>
      <c r="CT60" s="1615"/>
      <c r="CU60" s="1615"/>
      <c r="CV60" s="1615"/>
      <c r="CW60" s="1615"/>
      <c r="CX60" s="1615"/>
      <c r="CY60" s="1615"/>
      <c r="CZ60" s="1615"/>
      <c r="DA60" s="1615"/>
      <c r="DB60" s="1615"/>
      <c r="DC60" s="1616"/>
      <c r="DD60" s="1799"/>
      <c r="DE60" s="1800"/>
      <c r="DF60" s="1801"/>
      <c r="DG60" s="1624"/>
      <c r="DH60" s="1625"/>
      <c r="DI60" s="1623"/>
      <c r="DJ60" s="1615"/>
      <c r="DK60" s="1615"/>
      <c r="DL60" s="1615"/>
      <c r="DM60" s="1615"/>
      <c r="DN60" s="1615"/>
      <c r="DO60" s="1615"/>
      <c r="DP60" s="1615"/>
      <c r="DQ60" s="1615"/>
      <c r="DR60" s="1615"/>
      <c r="DS60" s="1615"/>
      <c r="DT60" s="1615"/>
      <c r="DU60" s="1616"/>
      <c r="DV60" s="1799"/>
      <c r="DW60" s="1800"/>
      <c r="DX60" s="1801"/>
      <c r="DY60" s="1624"/>
      <c r="DZ60" s="1625"/>
      <c r="EA60" s="1615" t="s">
        <v>516</v>
      </c>
      <c r="EB60" s="1615"/>
      <c r="EC60" s="1615"/>
      <c r="ED60" s="1615" t="s">
        <v>516</v>
      </c>
      <c r="EE60" s="1615"/>
      <c r="EF60" s="1615"/>
      <c r="EG60" s="1615"/>
      <c r="EH60" s="1615"/>
      <c r="EI60" s="1615"/>
      <c r="EJ60" s="1615"/>
      <c r="EK60" s="1615"/>
      <c r="EL60" s="1615"/>
      <c r="EM60" s="1615"/>
      <c r="EN60" s="1615"/>
      <c r="EO60" s="1615"/>
      <c r="EP60" s="1615"/>
      <c r="EQ60" s="1615"/>
      <c r="ER60" s="1615"/>
      <c r="ES60" s="1615"/>
      <c r="ET60" s="1615"/>
      <c r="EU60" s="1615"/>
      <c r="EV60" s="1615"/>
      <c r="EW60" s="1615"/>
      <c r="EX60" s="1615"/>
      <c r="EY60" s="1616"/>
      <c r="EZ60" s="1799"/>
      <c r="FA60" s="1800"/>
      <c r="FB60" s="1801"/>
      <c r="FC60" s="1624"/>
      <c r="FD60" s="1625"/>
      <c r="FE60" s="1615"/>
      <c r="FF60" s="1615"/>
      <c r="FG60" s="1615"/>
      <c r="FH60" s="1615"/>
      <c r="FI60" s="1615"/>
      <c r="FJ60" s="1615"/>
      <c r="FK60" s="1615"/>
      <c r="FL60" s="1615"/>
      <c r="FM60" s="1615"/>
      <c r="FN60" s="1616"/>
      <c r="FO60" s="1799"/>
      <c r="FP60" s="1800"/>
      <c r="FQ60" s="1801"/>
      <c r="FR60" s="1624"/>
      <c r="FS60" s="1625"/>
      <c r="FT60" s="1615"/>
      <c r="FU60" s="1627"/>
      <c r="FV60" s="1627"/>
      <c r="FW60" s="1627"/>
      <c r="FX60" s="1627"/>
      <c r="FY60" s="1627"/>
      <c r="FZ60" s="1627"/>
      <c r="GA60" s="1627"/>
      <c r="GB60" s="1627"/>
      <c r="GC60" s="1627"/>
      <c r="GD60" s="1627"/>
      <c r="GE60" s="1627"/>
      <c r="GF60" s="1627"/>
      <c r="GG60" s="1627"/>
      <c r="GH60" s="1627"/>
      <c r="GI60" s="1627"/>
      <c r="GJ60" s="1627"/>
      <c r="GK60" s="1627"/>
      <c r="GL60" s="1627"/>
      <c r="GM60" s="1627"/>
      <c r="GN60" s="1627"/>
      <c r="GO60" s="1627"/>
      <c r="GP60" s="1627"/>
      <c r="GQ60" s="1627"/>
      <c r="GR60" s="1627"/>
      <c r="GS60" s="1628"/>
      <c r="GT60" s="1803"/>
      <c r="GU60" s="1804"/>
      <c r="GV60" s="1801"/>
      <c r="GW60" s="1631"/>
      <c r="GX60" s="1621"/>
      <c r="GY60" s="1620"/>
      <c r="GZ60" s="1838"/>
      <c r="HA60" s="1839"/>
      <c r="HB60" s="1840"/>
      <c r="HC60" s="1635"/>
      <c r="HD60" s="1636"/>
      <c r="HE60" s="1841"/>
      <c r="HF60" s="1638"/>
      <c r="HG60" s="1639"/>
      <c r="HH60" s="1640"/>
      <c r="HI60" s="1842"/>
      <c r="HJ60" s="1627"/>
      <c r="HK60" s="1627"/>
      <c r="HL60" s="1627"/>
      <c r="HM60" s="1627"/>
      <c r="HN60" s="1627"/>
      <c r="HO60" s="1627"/>
      <c r="HP60" s="1627"/>
      <c r="HQ60" s="1627"/>
      <c r="HR60" s="1627"/>
      <c r="HS60" s="1627"/>
      <c r="HT60" s="1627"/>
      <c r="HU60" s="1627"/>
      <c r="HV60" s="1627"/>
      <c r="HW60" s="1627"/>
      <c r="HX60" s="1627"/>
      <c r="HY60" s="1627"/>
      <c r="HZ60" s="1628"/>
      <c r="IA60" s="1803"/>
      <c r="IB60" s="1804"/>
      <c r="IC60" s="1801"/>
      <c r="ID60" s="1620"/>
      <c r="IE60" s="1631"/>
      <c r="IF60" s="1642"/>
      <c r="IG60" s="1642"/>
      <c r="IH60" s="1643"/>
      <c r="II60" s="1812"/>
      <c r="IJ60" s="1813"/>
      <c r="IK60" s="1646"/>
      <c r="IL60" s="1647"/>
      <c r="IM60" s="1648"/>
      <c r="IN60" s="1649"/>
      <c r="IO60" s="1650"/>
      <c r="IP60" s="1650"/>
      <c r="IQ60" s="1650"/>
      <c r="IR60" s="1650"/>
      <c r="IS60" s="1650"/>
      <c r="IT60" s="1650"/>
      <c r="IU60" s="1650"/>
      <c r="IV60" s="1651"/>
      <c r="IW60" s="1814"/>
      <c r="IX60" s="1815"/>
      <c r="IY60" s="1816"/>
      <c r="IZ60" s="1620"/>
      <c r="JA60" s="1621"/>
      <c r="JB60" s="1655"/>
      <c r="JC60" s="1807"/>
      <c r="JD60" s="1657"/>
      <c r="JE60" s="1658"/>
      <c r="JF60" s="1659"/>
      <c r="JG60" s="1817"/>
      <c r="JH60" s="1817"/>
      <c r="JI60" s="1817"/>
      <c r="JJ60" s="1855"/>
      <c r="JK60" s="1856"/>
      <c r="JL60" s="1663"/>
      <c r="JM60" s="1664" t="e">
        <f aca="false">JM$4:JM$4+SUMIF($C$5:JL$5,"Нараст. баланс",$C62:JL62)+SUMIF($C$7:JH$7,"Итого (с ВНР)",$C62:JH62)-SUMIF($C$5:JL$5,"Геол. снижение,  т/сут",$C62:JL62)-SUMIF(JJ$7:JL$7,"Итого",JJ62:JL62)-SUMIF($C$7:JL$7,"Итого (с ВСП)",$C62:JL62)</f>
        <v>#VALUE!</v>
      </c>
      <c r="JN60" s="1665" t="e">
        <f aca="false">'ННГ без НГДП по датам'!JM60:JM62</f>
        <v>#VALUE!</v>
      </c>
      <c r="JO60" s="1666" t="e">
        <f aca="false">'03.24 НГДП по датам'!CA60:CA62</f>
        <v>#VALUE!</v>
      </c>
      <c r="JP60" s="1667"/>
      <c r="JQ60" s="1668"/>
      <c r="JR60" s="1819"/>
    </row>
    <row r="61" customFormat="false" ht="11.25" hidden="false" customHeight="true" outlineLevel="0" collapsed="false">
      <c r="A61" s="1611"/>
      <c r="B61" s="1670" t="s">
        <v>663</v>
      </c>
      <c r="C61" s="1672"/>
      <c r="D61" s="1672"/>
      <c r="E61" s="1672"/>
      <c r="F61" s="1868"/>
      <c r="G61" s="1673"/>
      <c r="H61" s="1673"/>
      <c r="I61" s="1673"/>
      <c r="J61" s="1673"/>
      <c r="K61" s="1673"/>
      <c r="L61" s="1673"/>
      <c r="M61" s="1673"/>
      <c r="N61" s="1673"/>
      <c r="O61" s="1673"/>
      <c r="P61" s="1673"/>
      <c r="Q61" s="1673"/>
      <c r="R61" s="1673"/>
      <c r="S61" s="1673"/>
      <c r="T61" s="1673"/>
      <c r="U61" s="1673"/>
      <c r="V61" s="1673"/>
      <c r="W61" s="1674"/>
      <c r="X61" s="1675"/>
      <c r="Y61" s="1676"/>
      <c r="Z61" s="1677"/>
      <c r="AA61" s="1678" t="n">
        <f aca="false">COUNTA(C61:Z61)</f>
        <v>0</v>
      </c>
      <c r="AB61" s="1679"/>
      <c r="AC61" s="1680"/>
      <c r="AD61" s="1680"/>
      <c r="AE61" s="1673"/>
      <c r="AF61" s="1673"/>
      <c r="AG61" s="1673"/>
      <c r="AH61" s="1673"/>
      <c r="AI61" s="1673"/>
      <c r="AJ61" s="1673"/>
      <c r="AK61" s="1673"/>
      <c r="AL61" s="1673"/>
      <c r="AM61" s="1673"/>
      <c r="AN61" s="1673"/>
      <c r="AO61" s="1674"/>
      <c r="AP61" s="1675"/>
      <c r="AQ61" s="1676"/>
      <c r="AR61" s="1677"/>
      <c r="AS61" s="1678" t="n">
        <f aca="false">COUNTA(AC61:AR61)</f>
        <v>0</v>
      </c>
      <c r="AT61" s="1679"/>
      <c r="AU61" s="1680" t="n">
        <v>8418</v>
      </c>
      <c r="AV61" s="1680"/>
      <c r="AW61" s="1672"/>
      <c r="AX61" s="1673"/>
      <c r="AY61" s="1673"/>
      <c r="AZ61" s="1673"/>
      <c r="BA61" s="1673"/>
      <c r="BB61" s="1673"/>
      <c r="BC61" s="1673"/>
      <c r="BD61" s="1673"/>
      <c r="BE61" s="1673"/>
      <c r="BF61" s="1673"/>
      <c r="BG61" s="1673"/>
      <c r="BH61" s="1673"/>
      <c r="BI61" s="1673"/>
      <c r="BJ61" s="1673"/>
      <c r="BK61" s="1673"/>
      <c r="BL61" s="1673"/>
      <c r="BM61" s="1673"/>
      <c r="BN61" s="1673"/>
      <c r="BO61" s="1673"/>
      <c r="BP61" s="1673"/>
      <c r="BQ61" s="1674"/>
      <c r="BR61" s="1675"/>
      <c r="BS61" s="1676"/>
      <c r="BT61" s="1677"/>
      <c r="BU61" s="1678" t="n">
        <f aca="false">COUNTA(AU61:BT61)</f>
        <v>1</v>
      </c>
      <c r="BV61" s="1679"/>
      <c r="BW61" s="1682"/>
      <c r="BX61" s="1673"/>
      <c r="BY61" s="1673"/>
      <c r="BZ61" s="1673"/>
      <c r="CA61" s="1673"/>
      <c r="CB61" s="1673"/>
      <c r="CC61" s="1673"/>
      <c r="CD61" s="1673"/>
      <c r="CE61" s="1673"/>
      <c r="CF61" s="1673"/>
      <c r="CG61" s="1673"/>
      <c r="CH61" s="1673"/>
      <c r="CI61" s="1674"/>
      <c r="CJ61" s="1675"/>
      <c r="CK61" s="1676"/>
      <c r="CL61" s="1677"/>
      <c r="CM61" s="1678" t="n">
        <f aca="false">COUNTA(BW61:CL61)</f>
        <v>0</v>
      </c>
      <c r="CN61" s="1679"/>
      <c r="CO61" s="1679" t="n">
        <f aca="false">AA61+AS61+BU61+CM61</f>
        <v>1</v>
      </c>
      <c r="CP61" s="1679"/>
      <c r="CQ61" s="1673"/>
      <c r="CR61" s="1673"/>
      <c r="CS61" s="1673"/>
      <c r="CT61" s="1673"/>
      <c r="CU61" s="1673"/>
      <c r="CV61" s="1673"/>
      <c r="CW61" s="1673"/>
      <c r="CX61" s="1673"/>
      <c r="CY61" s="1673"/>
      <c r="CZ61" s="1673"/>
      <c r="DA61" s="1673"/>
      <c r="DB61" s="1673"/>
      <c r="DC61" s="1674"/>
      <c r="DD61" s="1675"/>
      <c r="DE61" s="1676"/>
      <c r="DF61" s="1677"/>
      <c r="DG61" s="1683" t="n">
        <f aca="false">SUBTOTAL(9,CQ63:DF63)</f>
        <v>0</v>
      </c>
      <c r="DH61" s="1684"/>
      <c r="DI61" s="1682"/>
      <c r="DJ61" s="1673"/>
      <c r="DK61" s="1673"/>
      <c r="DL61" s="1673"/>
      <c r="DM61" s="1673"/>
      <c r="DN61" s="1673"/>
      <c r="DO61" s="1673"/>
      <c r="DP61" s="1673"/>
      <c r="DQ61" s="1673"/>
      <c r="DR61" s="1673"/>
      <c r="DS61" s="1673"/>
      <c r="DT61" s="1673"/>
      <c r="DU61" s="1674"/>
      <c r="DV61" s="1675"/>
      <c r="DW61" s="1676"/>
      <c r="DX61" s="1677"/>
      <c r="DY61" s="1683" t="n">
        <f aca="false">COUNTA(DI61:DX61)</f>
        <v>0</v>
      </c>
      <c r="DZ61" s="1684"/>
      <c r="EA61" s="1673" t="s">
        <v>664</v>
      </c>
      <c r="EB61" s="1673"/>
      <c r="EC61" s="1673"/>
      <c r="ED61" s="1673" t="s">
        <v>664</v>
      </c>
      <c r="EE61" s="1673"/>
      <c r="EF61" s="1673"/>
      <c r="EG61" s="1673"/>
      <c r="EH61" s="1673"/>
      <c r="EI61" s="1673"/>
      <c r="EJ61" s="1673"/>
      <c r="EK61" s="1673"/>
      <c r="EL61" s="1673"/>
      <c r="EM61" s="1673"/>
      <c r="EN61" s="1673"/>
      <c r="EO61" s="1673"/>
      <c r="EP61" s="1673"/>
      <c r="EQ61" s="1673"/>
      <c r="ER61" s="1673"/>
      <c r="ES61" s="1673"/>
      <c r="ET61" s="1673"/>
      <c r="EU61" s="1673"/>
      <c r="EV61" s="1673"/>
      <c r="EW61" s="1673"/>
      <c r="EX61" s="1673"/>
      <c r="EY61" s="1674"/>
      <c r="EZ61" s="1675"/>
      <c r="FA61" s="1676"/>
      <c r="FB61" s="1677"/>
      <c r="FC61" s="1683" t="n">
        <f aca="false">COUNTA(EA61:FB61)</f>
        <v>2</v>
      </c>
      <c r="FD61" s="1684"/>
      <c r="FE61" s="1673"/>
      <c r="FF61" s="1673"/>
      <c r="FG61" s="1673"/>
      <c r="FH61" s="1673"/>
      <c r="FI61" s="1673"/>
      <c r="FJ61" s="1673"/>
      <c r="FK61" s="1673"/>
      <c r="FL61" s="1673"/>
      <c r="FM61" s="1673"/>
      <c r="FN61" s="1674"/>
      <c r="FO61" s="1675"/>
      <c r="FP61" s="1676"/>
      <c r="FQ61" s="1677"/>
      <c r="FR61" s="1683" t="n">
        <f aca="false">COUNTA(FE61:FQ61)</f>
        <v>0</v>
      </c>
      <c r="FS61" s="1684"/>
      <c r="FT61" s="1673"/>
      <c r="FU61" s="1686"/>
      <c r="FV61" s="1686"/>
      <c r="FW61" s="1686"/>
      <c r="FX61" s="1686"/>
      <c r="FY61" s="1686"/>
      <c r="FZ61" s="1686"/>
      <c r="GA61" s="1686"/>
      <c r="GB61" s="1686"/>
      <c r="GC61" s="1686"/>
      <c r="GD61" s="1686"/>
      <c r="GE61" s="1686"/>
      <c r="GF61" s="1686"/>
      <c r="GG61" s="1686"/>
      <c r="GH61" s="1686"/>
      <c r="GI61" s="1686"/>
      <c r="GJ61" s="1686"/>
      <c r="GK61" s="1686"/>
      <c r="GL61" s="1686"/>
      <c r="GM61" s="1686"/>
      <c r="GN61" s="1686"/>
      <c r="GO61" s="1686"/>
      <c r="GP61" s="1686"/>
      <c r="GQ61" s="1686"/>
      <c r="GR61" s="1686"/>
      <c r="GS61" s="1687"/>
      <c r="GT61" s="1688"/>
      <c r="GU61" s="1689"/>
      <c r="GV61" s="1677"/>
      <c r="GW61" s="1690" t="n">
        <f aca="false">SUBTOTAL(9,FT63:GV63)</f>
        <v>0</v>
      </c>
      <c r="GX61" s="1679" t="n">
        <f aca="false">SUBTOTAL(9,FT63:GV63)</f>
        <v>0</v>
      </c>
      <c r="GY61" s="1691"/>
      <c r="GZ61" s="1845"/>
      <c r="HA61" s="1846"/>
      <c r="HB61" s="1694"/>
      <c r="HC61" s="1695"/>
      <c r="HD61" s="1696"/>
      <c r="HE61" s="1697"/>
      <c r="HF61" s="1698"/>
      <c r="HG61" s="1699"/>
      <c r="HH61" s="1700"/>
      <c r="HI61" s="1847"/>
      <c r="HJ61" s="1686"/>
      <c r="HK61" s="1686"/>
      <c r="HL61" s="1686"/>
      <c r="HM61" s="1686"/>
      <c r="HN61" s="1686"/>
      <c r="HO61" s="1686"/>
      <c r="HP61" s="1686"/>
      <c r="HQ61" s="1686"/>
      <c r="HR61" s="1686"/>
      <c r="HS61" s="1686"/>
      <c r="HT61" s="1686"/>
      <c r="HU61" s="1686"/>
      <c r="HV61" s="1686"/>
      <c r="HW61" s="1686"/>
      <c r="HX61" s="1686"/>
      <c r="HY61" s="1686"/>
      <c r="HZ61" s="1687"/>
      <c r="IA61" s="1688"/>
      <c r="IB61" s="1689"/>
      <c r="IC61" s="1677"/>
      <c r="ID61" s="1678" t="n">
        <f aca="false">SUBTOTAL(9,HG63:IC63)</f>
        <v>0</v>
      </c>
      <c r="IE61" s="1702"/>
      <c r="IF61" s="1703"/>
      <c r="IG61" s="1703"/>
      <c r="IH61" s="1704"/>
      <c r="II61" s="1705"/>
      <c r="IJ61" s="1706"/>
      <c r="IK61" s="1707" t="n">
        <f aca="false">SUBTOTAL(9,IF63:IJ63)</f>
        <v>0</v>
      </c>
      <c r="IL61" s="1708"/>
      <c r="IM61" s="1709"/>
      <c r="IN61" s="1710"/>
      <c r="IO61" s="1711"/>
      <c r="IP61" s="1711"/>
      <c r="IQ61" s="1711"/>
      <c r="IR61" s="1711"/>
      <c r="IS61" s="1711"/>
      <c r="IT61" s="1711"/>
      <c r="IU61" s="1711"/>
      <c r="IV61" s="1712"/>
      <c r="IW61" s="1713"/>
      <c r="IX61" s="1714"/>
      <c r="IY61" s="1715"/>
      <c r="IZ61" s="1678" t="n">
        <f aca="false">SUBTOTAL(3,IM61:IY61)</f>
        <v>0</v>
      </c>
      <c r="JA61" s="1716"/>
      <c r="JB61" s="1717"/>
      <c r="JC61" s="1718"/>
      <c r="JD61" s="1719"/>
      <c r="JE61" s="1720"/>
      <c r="JF61" s="1721"/>
      <c r="JG61" s="1827"/>
      <c r="JH61" s="1827"/>
      <c r="JI61" s="1827"/>
      <c r="JJ61" s="1858"/>
      <c r="JK61" s="1859"/>
      <c r="JL61" s="1725"/>
      <c r="JM61" s="1664"/>
      <c r="JN61" s="1665"/>
      <c r="JO61" s="1666"/>
      <c r="JP61" s="1726"/>
      <c r="JQ61" s="1727"/>
      <c r="JR61" s="1728"/>
    </row>
    <row r="62" customFormat="false" ht="11.25" hidden="false" customHeight="true" outlineLevel="0" collapsed="false">
      <c r="A62" s="1611"/>
      <c r="B62" s="1729" t="s">
        <v>661</v>
      </c>
      <c r="C62" s="1731"/>
      <c r="D62" s="1731"/>
      <c r="E62" s="1731"/>
      <c r="F62" s="1730"/>
      <c r="G62" s="1732"/>
      <c r="H62" s="1732"/>
      <c r="I62" s="1732"/>
      <c r="J62" s="1732"/>
      <c r="K62" s="1732"/>
      <c r="L62" s="1732"/>
      <c r="M62" s="1732"/>
      <c r="N62" s="1732"/>
      <c r="O62" s="1732"/>
      <c r="P62" s="1732"/>
      <c r="Q62" s="1732"/>
      <c r="R62" s="1732"/>
      <c r="S62" s="1732"/>
      <c r="T62" s="1732"/>
      <c r="U62" s="1732"/>
      <c r="V62" s="1732"/>
      <c r="W62" s="1733"/>
      <c r="X62" s="1734"/>
      <c r="Y62" s="1735"/>
      <c r="Z62" s="1736"/>
      <c r="AA62" s="1737" t="n">
        <f aca="false">SUBTOTAL(9,C62:Z62)</f>
        <v>0</v>
      </c>
      <c r="AB62" s="1738" t="n">
        <f aca="false">AA62+AB58</f>
        <v>320</v>
      </c>
      <c r="AC62" s="1739"/>
      <c r="AD62" s="1739"/>
      <c r="AE62" s="1732"/>
      <c r="AF62" s="1732"/>
      <c r="AG62" s="1732"/>
      <c r="AH62" s="1732"/>
      <c r="AI62" s="1732"/>
      <c r="AJ62" s="1732"/>
      <c r="AK62" s="1732"/>
      <c r="AL62" s="1732"/>
      <c r="AM62" s="1732"/>
      <c r="AN62" s="1732"/>
      <c r="AO62" s="1733"/>
      <c r="AP62" s="1734"/>
      <c r="AQ62" s="1735"/>
      <c r="AR62" s="1736"/>
      <c r="AS62" s="1737" t="n">
        <f aca="false">SUBTOTAL(9,AC62:AR62)</f>
        <v>0</v>
      </c>
      <c r="AT62" s="1738" t="n">
        <f aca="false">AS62+AT58</f>
        <v>0</v>
      </c>
      <c r="AU62" s="1739" t="n">
        <v>20</v>
      </c>
      <c r="AV62" s="1739"/>
      <c r="AW62" s="1731"/>
      <c r="AX62" s="1732"/>
      <c r="AY62" s="1732"/>
      <c r="AZ62" s="1732"/>
      <c r="BA62" s="1732"/>
      <c r="BB62" s="1732"/>
      <c r="BC62" s="1732"/>
      <c r="BD62" s="1732"/>
      <c r="BE62" s="1732"/>
      <c r="BF62" s="1732"/>
      <c r="BG62" s="1732"/>
      <c r="BH62" s="1732"/>
      <c r="BI62" s="1732"/>
      <c r="BJ62" s="1732"/>
      <c r="BK62" s="1732"/>
      <c r="BL62" s="1732"/>
      <c r="BM62" s="1732"/>
      <c r="BN62" s="1732"/>
      <c r="BO62" s="1732"/>
      <c r="BP62" s="1732"/>
      <c r="BQ62" s="1733"/>
      <c r="BR62" s="1734"/>
      <c r="BS62" s="1735"/>
      <c r="BT62" s="1736"/>
      <c r="BU62" s="1737" t="n">
        <f aca="false">SUBTOTAL(9,AU62:BT62)</f>
        <v>20</v>
      </c>
      <c r="BV62" s="1738" t="n">
        <f aca="false">BU62+BV58</f>
        <v>20</v>
      </c>
      <c r="BW62" s="1740"/>
      <c r="BX62" s="1732"/>
      <c r="BY62" s="1732"/>
      <c r="BZ62" s="1732"/>
      <c r="CA62" s="1732"/>
      <c r="CB62" s="1732"/>
      <c r="CC62" s="1732"/>
      <c r="CD62" s="1732"/>
      <c r="CE62" s="1732"/>
      <c r="CF62" s="1732"/>
      <c r="CG62" s="1732"/>
      <c r="CH62" s="1732"/>
      <c r="CI62" s="1733"/>
      <c r="CJ62" s="1734"/>
      <c r="CK62" s="1735"/>
      <c r="CL62" s="1736"/>
      <c r="CM62" s="1737" t="n">
        <f aca="false">SUBTOTAL(9,BW62:CL62)</f>
        <v>0</v>
      </c>
      <c r="CN62" s="1738" t="n">
        <f aca="false">CM62+CN58</f>
        <v>0</v>
      </c>
      <c r="CO62" s="1738" t="n">
        <f aca="false">AA62+AS62+BU62+CM62</f>
        <v>20</v>
      </c>
      <c r="CP62" s="1738" t="n">
        <f aca="false">CO62+CP58</f>
        <v>340</v>
      </c>
      <c r="CQ62" s="1732"/>
      <c r="CR62" s="1732"/>
      <c r="CS62" s="1732"/>
      <c r="CT62" s="1732"/>
      <c r="CU62" s="1732"/>
      <c r="CV62" s="1732"/>
      <c r="CW62" s="1732"/>
      <c r="CX62" s="1732"/>
      <c r="CY62" s="1732"/>
      <c r="CZ62" s="1732"/>
      <c r="DA62" s="1732"/>
      <c r="DB62" s="1732"/>
      <c r="DC62" s="1733"/>
      <c r="DD62" s="1734"/>
      <c r="DE62" s="1735"/>
      <c r="DF62" s="1736"/>
      <c r="DG62" s="1741" t="n">
        <f aca="false">SUBTOTAL(9,CQ62:DF62)</f>
        <v>0</v>
      </c>
      <c r="DH62" s="1742" t="n">
        <f aca="false">DG62:DG62+IF($B58:$B58=2,0,DH58:DH58)</f>
        <v>0</v>
      </c>
      <c r="DI62" s="1740"/>
      <c r="DJ62" s="1732"/>
      <c r="DK62" s="1732"/>
      <c r="DL62" s="1732"/>
      <c r="DM62" s="1732"/>
      <c r="DN62" s="1732"/>
      <c r="DO62" s="1732"/>
      <c r="DP62" s="1732"/>
      <c r="DQ62" s="1732"/>
      <c r="DR62" s="1732"/>
      <c r="DS62" s="1732"/>
      <c r="DT62" s="1732"/>
      <c r="DU62" s="1733"/>
      <c r="DV62" s="1734"/>
      <c r="DW62" s="1735"/>
      <c r="DX62" s="1736"/>
      <c r="DY62" s="1741" t="n">
        <f aca="false">SUBTOTAL(9,DI62:DX62)</f>
        <v>0</v>
      </c>
      <c r="DZ62" s="1742" t="n">
        <f aca="false">DY62:DY62+IF($B58:$B58=2,0,DZ58:DZ58)</f>
        <v>0</v>
      </c>
      <c r="EA62" s="1732" t="n">
        <v>10</v>
      </c>
      <c r="EB62" s="1732"/>
      <c r="EC62" s="1732"/>
      <c r="ED62" s="1732" t="n">
        <v>10</v>
      </c>
      <c r="EE62" s="1871"/>
      <c r="EF62" s="1732"/>
      <c r="EG62" s="1732"/>
      <c r="EH62" s="1732"/>
      <c r="EI62" s="1732"/>
      <c r="EJ62" s="1732"/>
      <c r="EK62" s="1732"/>
      <c r="EL62" s="1732"/>
      <c r="EM62" s="1732"/>
      <c r="EN62" s="1732"/>
      <c r="EO62" s="1732"/>
      <c r="EP62" s="1732"/>
      <c r="EQ62" s="1732"/>
      <c r="ER62" s="1732"/>
      <c r="ES62" s="1732"/>
      <c r="ET62" s="1732"/>
      <c r="EU62" s="1732"/>
      <c r="EV62" s="1732"/>
      <c r="EW62" s="1732"/>
      <c r="EX62" s="1732"/>
      <c r="EY62" s="1733"/>
      <c r="EZ62" s="1734"/>
      <c r="FA62" s="1735"/>
      <c r="FB62" s="1736"/>
      <c r="FC62" s="1741" t="n">
        <f aca="false">SUBTOTAL(9,EA62:FB62)</f>
        <v>20</v>
      </c>
      <c r="FD62" s="1742" t="n">
        <f aca="false">FC62:FC62+IF($B58:$B58=2,0,FD58:FD58)</f>
        <v>101</v>
      </c>
      <c r="FE62" s="1732"/>
      <c r="FF62" s="1732"/>
      <c r="FG62" s="1732"/>
      <c r="FH62" s="1732"/>
      <c r="FI62" s="1732"/>
      <c r="FJ62" s="1732"/>
      <c r="FK62" s="1732"/>
      <c r="FL62" s="1732"/>
      <c r="FM62" s="1732"/>
      <c r="FN62" s="1733"/>
      <c r="FO62" s="1734"/>
      <c r="FP62" s="1735"/>
      <c r="FQ62" s="1736"/>
      <c r="FR62" s="1741" t="n">
        <f aca="false">SUBTOTAL(9,FE62:FQ62)</f>
        <v>0</v>
      </c>
      <c r="FS62" s="1742" t="n">
        <f aca="false">FR62:FR62+IF($B58:$B58=2,0,FS58:FS58)</f>
        <v>0</v>
      </c>
      <c r="FT62" s="1732"/>
      <c r="FU62" s="1744"/>
      <c r="FV62" s="1744"/>
      <c r="FW62" s="1744"/>
      <c r="FX62" s="1744"/>
      <c r="FY62" s="1744"/>
      <c r="FZ62" s="1744"/>
      <c r="GA62" s="1744"/>
      <c r="GB62" s="1744"/>
      <c r="GC62" s="1744"/>
      <c r="GD62" s="1744"/>
      <c r="GE62" s="1744"/>
      <c r="GF62" s="1744"/>
      <c r="GG62" s="1744"/>
      <c r="GH62" s="1744"/>
      <c r="GI62" s="1744"/>
      <c r="GJ62" s="1744"/>
      <c r="GK62" s="1744"/>
      <c r="GL62" s="1744"/>
      <c r="GM62" s="1744"/>
      <c r="GN62" s="1744"/>
      <c r="GO62" s="1744"/>
      <c r="GP62" s="1744"/>
      <c r="GQ62" s="1744"/>
      <c r="GR62" s="1744"/>
      <c r="GS62" s="1745"/>
      <c r="GT62" s="1746"/>
      <c r="GU62" s="1747"/>
      <c r="GV62" s="1736"/>
      <c r="GW62" s="1748" t="n">
        <f aca="false">SUBTOTAL(9,FT62:GV62)</f>
        <v>0</v>
      </c>
      <c r="GX62" s="1738" t="n">
        <f aca="false">SUBTOTAL(9,FT62:GV62)</f>
        <v>0</v>
      </c>
      <c r="GY62" s="1737" t="n">
        <f aca="false">GX62:GX62+IF($B58:$B58=2,0,GY58:GY58)</f>
        <v>0</v>
      </c>
      <c r="GZ62" s="1749"/>
      <c r="HA62" s="1750"/>
      <c r="HB62" s="1751" t="e">
        <f aca="false">'03.24 НГДП по датам'!BA62</f>
        <v>#VALUE!</v>
      </c>
      <c r="HC62" s="1752" t="e">
        <f aca="false">SUBTOTAL(9,GZ62:HB62)</f>
        <v>#VALUE!</v>
      </c>
      <c r="HD62" s="1753" t="n">
        <f aca="false">$HD$3+HD58</f>
        <v>494.39</v>
      </c>
      <c r="HE62" s="1754" t="n">
        <f aca="false">$HE$3+HE58</f>
        <v>155.61</v>
      </c>
      <c r="HF62" s="1831" t="n">
        <f aca="false">SUM(HD62:HE62)</f>
        <v>650</v>
      </c>
      <c r="HG62" s="1756"/>
      <c r="HH62" s="1757"/>
      <c r="HI62" s="1832"/>
      <c r="HJ62" s="1744"/>
      <c r="HK62" s="1744"/>
      <c r="HL62" s="1744"/>
      <c r="HM62" s="1744"/>
      <c r="HN62" s="1744"/>
      <c r="HO62" s="1744"/>
      <c r="HP62" s="1744"/>
      <c r="HQ62" s="1744"/>
      <c r="HR62" s="1744"/>
      <c r="HS62" s="1744"/>
      <c r="HT62" s="1744"/>
      <c r="HU62" s="1744"/>
      <c r="HV62" s="1744"/>
      <c r="HW62" s="1744"/>
      <c r="HX62" s="1744"/>
      <c r="HY62" s="1744"/>
      <c r="HZ62" s="1745"/>
      <c r="IA62" s="1746"/>
      <c r="IB62" s="1747"/>
      <c r="IC62" s="1736"/>
      <c r="ID62" s="1737" t="n">
        <f aca="false">SUBTOTAL(9,HG62:IC62)</f>
        <v>0</v>
      </c>
      <c r="IE62" s="1748" t="n">
        <f aca="false">ID62:ID62+IF($B58:$B58=2,0,IE58:IE58)</f>
        <v>136</v>
      </c>
      <c r="IF62" s="1759"/>
      <c r="IG62" s="1759"/>
      <c r="IH62" s="1760"/>
      <c r="II62" s="1761"/>
      <c r="IJ62" s="1762"/>
      <c r="IK62" s="1763" t="n">
        <f aca="false">SUBTOTAL(9,IF62:IJ62)</f>
        <v>0</v>
      </c>
      <c r="IL62" s="1764" t="n">
        <f aca="false">IK62:IK62+IF($B58:$B58=2,0,IL58:IL58)</f>
        <v>0</v>
      </c>
      <c r="IM62" s="1765"/>
      <c r="IN62" s="1765"/>
      <c r="IO62" s="1732"/>
      <c r="IP62" s="1732"/>
      <c r="IQ62" s="1732"/>
      <c r="IR62" s="1732"/>
      <c r="IS62" s="1732"/>
      <c r="IT62" s="1732"/>
      <c r="IU62" s="1732"/>
      <c r="IV62" s="1733"/>
      <c r="IW62" s="1734"/>
      <c r="IX62" s="1735"/>
      <c r="IY62" s="1736"/>
      <c r="IZ62" s="1737" t="n">
        <f aca="false">SUBTOTAL(9,IM62:IY62)</f>
        <v>0</v>
      </c>
      <c r="JA62" s="1738" t="n">
        <f aca="false">IZ62:IZ62+IF($B58:$B58=2,0,JA58:JA58)</f>
        <v>0</v>
      </c>
      <c r="JB62" s="1766"/>
      <c r="JC62" s="1767" t="e">
        <f aca="false">'03.24 НГДП по датам'!BT62</f>
        <v>#VALUE!</v>
      </c>
      <c r="JD62" s="1834" t="n">
        <f aca="false">$JD$14</f>
        <v>0</v>
      </c>
      <c r="JE62" s="1769" t="e">
        <f aca="false">SUBTOTAL(9,JB62:JD62)</f>
        <v>#VALUE!</v>
      </c>
      <c r="JF62" s="1770" t="n">
        <f aca="false">SUMIF($C$5:JE$5,"Накопленный эффект, т/сут",$C62:JE62)+SUMIF($C$5:JE$5,"Нараст.  по потенциалу",$C62:JE62)-SUMIF($C$5:JE$5,"Нараст. по остановкам",$C62:JE62)-SUMIF($C$5:JE$5,"ИТОГО перевод в ППД",$C62:JE62)-SUMIF($C$5:JE$5,"ИТОГО  нерент, по распоряж.",$C62:JE62)-SUMIF($C$5:JE$5,"ИТОГО ост. дебит от ЗБС, Углуб., ПВЛГ/ПНЛГ",$C62:JE62)</f>
        <v>305</v>
      </c>
      <c r="JG62" s="1764"/>
      <c r="JH62" s="1764"/>
      <c r="JI62" s="1764"/>
      <c r="JJ62" s="1862"/>
      <c r="JK62" s="1863"/>
      <c r="JL62" s="1763" t="n">
        <f aca="false">SUBTOTAL(9,JG62:JJ62)</f>
        <v>0</v>
      </c>
      <c r="JM62" s="1664"/>
      <c r="JN62" s="1665"/>
      <c r="JO62" s="1666"/>
      <c r="JP62" s="1774" t="n">
        <f aca="false">JP$4:JP$4+SUMIF($C$5:JL$5,"Нараст. по остановкам",$C62:JL62)-SUMIF($C$5:JL$5,"Нараст.  по потенциалу",$C62:JL62)</f>
        <v>788.705</v>
      </c>
      <c r="JQ62" s="1775" t="n">
        <f aca="false">'ННГ без НГДП по датам'!JP62</f>
        <v>706.812</v>
      </c>
      <c r="JR62" s="1776" t="n">
        <f aca="false">'03.24 НГДП по датам'!CB62</f>
        <v>81.893</v>
      </c>
    </row>
    <row r="63" customFormat="false" ht="1.5" hidden="false" customHeight="true" outlineLevel="0" collapsed="false">
      <c r="A63" s="1777"/>
      <c r="B63" s="1777"/>
      <c r="C63" s="1778"/>
      <c r="D63" s="1778"/>
      <c r="E63" s="1778"/>
      <c r="F63" s="1778"/>
      <c r="G63" s="1779"/>
      <c r="H63" s="1779"/>
      <c r="I63" s="1779"/>
      <c r="J63" s="1779"/>
      <c r="K63" s="1779"/>
      <c r="L63" s="1779"/>
      <c r="M63" s="1779"/>
      <c r="N63" s="1779"/>
      <c r="O63" s="1779"/>
      <c r="P63" s="1779"/>
      <c r="Q63" s="1779"/>
      <c r="R63" s="1779"/>
      <c r="S63" s="1779"/>
      <c r="T63" s="1779"/>
      <c r="U63" s="1779"/>
      <c r="V63" s="1779"/>
      <c r="W63" s="1779"/>
      <c r="X63" s="1780"/>
      <c r="Y63" s="1781"/>
      <c r="Z63" s="1782"/>
      <c r="AA63" s="1783"/>
      <c r="AB63" s="1783"/>
      <c r="AC63" s="1784"/>
      <c r="AD63" s="1784"/>
      <c r="AE63" s="1779"/>
      <c r="AF63" s="1779"/>
      <c r="AG63" s="1779"/>
      <c r="AH63" s="1779"/>
      <c r="AI63" s="1779"/>
      <c r="AJ63" s="1779"/>
      <c r="AK63" s="1779"/>
      <c r="AL63" s="1779"/>
      <c r="AM63" s="1779"/>
      <c r="AN63" s="1779"/>
      <c r="AO63" s="1779"/>
      <c r="AP63" s="1780"/>
      <c r="AQ63" s="1781"/>
      <c r="AR63" s="1782"/>
      <c r="AS63" s="1783"/>
      <c r="AT63" s="1783"/>
      <c r="AU63" s="1778"/>
      <c r="AV63" s="1778"/>
      <c r="AW63" s="1785"/>
      <c r="AX63" s="1779"/>
      <c r="AY63" s="1779"/>
      <c r="AZ63" s="1779"/>
      <c r="BA63" s="1779"/>
      <c r="BB63" s="1779"/>
      <c r="BC63" s="1779"/>
      <c r="BD63" s="1779"/>
      <c r="BE63" s="1779"/>
      <c r="BF63" s="1779"/>
      <c r="BG63" s="1779"/>
      <c r="BH63" s="1779"/>
      <c r="BI63" s="1779"/>
      <c r="BJ63" s="1779"/>
      <c r="BK63" s="1779"/>
      <c r="BL63" s="1779"/>
      <c r="BM63" s="1779"/>
      <c r="BN63" s="1779"/>
      <c r="BO63" s="1779"/>
      <c r="BP63" s="1779"/>
      <c r="BQ63" s="1779"/>
      <c r="BR63" s="1780"/>
      <c r="BS63" s="1781"/>
      <c r="BT63" s="1782"/>
      <c r="BU63" s="1783"/>
      <c r="BV63" s="1783"/>
      <c r="BW63" s="1784"/>
      <c r="BX63" s="1779"/>
      <c r="BY63" s="1779"/>
      <c r="BZ63" s="1779"/>
      <c r="CA63" s="1779"/>
      <c r="CB63" s="1779"/>
      <c r="CC63" s="1779"/>
      <c r="CD63" s="1779"/>
      <c r="CE63" s="1779"/>
      <c r="CF63" s="1779"/>
      <c r="CG63" s="1779"/>
      <c r="CH63" s="1779"/>
      <c r="CI63" s="1779"/>
      <c r="CJ63" s="1780"/>
      <c r="CK63" s="1781"/>
      <c r="CL63" s="1782"/>
      <c r="CM63" s="1783"/>
      <c r="CN63" s="1783"/>
      <c r="CO63" s="1783"/>
      <c r="CP63" s="1783"/>
      <c r="CQ63" s="1779"/>
      <c r="CR63" s="1779"/>
      <c r="CS63" s="1779"/>
      <c r="CT63" s="1779"/>
      <c r="CU63" s="1779"/>
      <c r="CV63" s="1779"/>
      <c r="CW63" s="1779"/>
      <c r="CX63" s="1779"/>
      <c r="CY63" s="1779"/>
      <c r="CZ63" s="1779"/>
      <c r="DA63" s="1779"/>
      <c r="DB63" s="1779"/>
      <c r="DC63" s="1779"/>
      <c r="DD63" s="1780"/>
      <c r="DE63" s="1781"/>
      <c r="DF63" s="1782"/>
      <c r="DG63" s="1783"/>
      <c r="DH63" s="1783"/>
      <c r="DI63" s="1852"/>
      <c r="DJ63" s="1779"/>
      <c r="DK63" s="1779"/>
      <c r="DL63" s="1779"/>
      <c r="DM63" s="1779"/>
      <c r="DN63" s="1779"/>
      <c r="DO63" s="1779"/>
      <c r="DP63" s="1779"/>
      <c r="DQ63" s="1779"/>
      <c r="DR63" s="1779"/>
      <c r="DS63" s="1779"/>
      <c r="DT63" s="1779"/>
      <c r="DU63" s="1779"/>
      <c r="DV63" s="1780"/>
      <c r="DW63" s="1781"/>
      <c r="DX63" s="1782"/>
      <c r="DY63" s="1783"/>
      <c r="DZ63" s="1783"/>
      <c r="EA63" s="1779"/>
      <c r="EB63" s="1779"/>
      <c r="EC63" s="1779"/>
      <c r="ED63" s="1779"/>
      <c r="EE63" s="1779"/>
      <c r="EF63" s="1779"/>
      <c r="EG63" s="1779"/>
      <c r="EH63" s="1779"/>
      <c r="EI63" s="1779"/>
      <c r="EJ63" s="1779"/>
      <c r="EK63" s="1779"/>
      <c r="EL63" s="1779"/>
      <c r="EM63" s="1779"/>
      <c r="EN63" s="1779"/>
      <c r="EO63" s="1779"/>
      <c r="EP63" s="1779"/>
      <c r="EQ63" s="1779"/>
      <c r="ER63" s="1779"/>
      <c r="ES63" s="1779"/>
      <c r="ET63" s="1779"/>
      <c r="EU63" s="1779"/>
      <c r="EV63" s="1779"/>
      <c r="EW63" s="1779"/>
      <c r="EX63" s="1779"/>
      <c r="EY63" s="1779"/>
      <c r="EZ63" s="1780"/>
      <c r="FA63" s="1781"/>
      <c r="FB63" s="1782"/>
      <c r="FC63" s="1783"/>
      <c r="FD63" s="1783"/>
      <c r="FE63" s="1779"/>
      <c r="FF63" s="1779"/>
      <c r="FG63" s="1779"/>
      <c r="FH63" s="1779"/>
      <c r="FI63" s="1779"/>
      <c r="FJ63" s="1779"/>
      <c r="FK63" s="1779"/>
      <c r="FL63" s="1779"/>
      <c r="FM63" s="1779"/>
      <c r="FN63" s="1779"/>
      <c r="FO63" s="1780"/>
      <c r="FP63" s="1781"/>
      <c r="FQ63" s="1782"/>
      <c r="FR63" s="1783"/>
      <c r="FS63" s="1783"/>
      <c r="FT63" s="1779"/>
      <c r="FU63" s="1779"/>
      <c r="FV63" s="1779"/>
      <c r="FW63" s="1779"/>
      <c r="FX63" s="1779"/>
      <c r="FY63" s="1779"/>
      <c r="FZ63" s="1779"/>
      <c r="GA63" s="1779"/>
      <c r="GB63" s="1779"/>
      <c r="GC63" s="1779"/>
      <c r="GD63" s="1779"/>
      <c r="GE63" s="1779"/>
      <c r="GF63" s="1779"/>
      <c r="GG63" s="1779"/>
      <c r="GH63" s="1779"/>
      <c r="GI63" s="1779"/>
      <c r="GJ63" s="1779"/>
      <c r="GK63" s="1779"/>
      <c r="GL63" s="1779"/>
      <c r="GM63" s="1779"/>
      <c r="GN63" s="1779"/>
      <c r="GO63" s="1779"/>
      <c r="GP63" s="1779"/>
      <c r="GQ63" s="1779"/>
      <c r="GR63" s="1779"/>
      <c r="GS63" s="1779"/>
      <c r="GT63" s="1780"/>
      <c r="GU63" s="1781"/>
      <c r="GV63" s="1782"/>
      <c r="GW63" s="1783"/>
      <c r="GX63" s="1783"/>
      <c r="GY63" s="1783"/>
      <c r="GZ63" s="1787"/>
      <c r="HA63" s="1787"/>
      <c r="HB63" s="1788"/>
      <c r="HC63" s="1783"/>
      <c r="HD63" s="1783"/>
      <c r="HE63" s="1789"/>
      <c r="HF63" s="1790"/>
      <c r="HG63" s="1791"/>
      <c r="HH63" s="1757"/>
      <c r="HI63" s="1787"/>
      <c r="HJ63" s="1779"/>
      <c r="HK63" s="1779"/>
      <c r="HL63" s="1779"/>
      <c r="HM63" s="1779"/>
      <c r="HN63" s="1779"/>
      <c r="HO63" s="1779"/>
      <c r="HP63" s="1779"/>
      <c r="HQ63" s="1779"/>
      <c r="HR63" s="1779"/>
      <c r="HS63" s="1779"/>
      <c r="HT63" s="1779"/>
      <c r="HU63" s="1779"/>
      <c r="HV63" s="1779"/>
      <c r="HW63" s="1779"/>
      <c r="HX63" s="1779"/>
      <c r="HY63" s="1779"/>
      <c r="HZ63" s="1779"/>
      <c r="IA63" s="1780"/>
      <c r="IB63" s="1781"/>
      <c r="IC63" s="1782"/>
      <c r="ID63" s="1783"/>
      <c r="IE63" s="1783"/>
      <c r="IF63" s="1792"/>
      <c r="IG63" s="1792"/>
      <c r="IH63" s="1792"/>
      <c r="II63" s="1793"/>
      <c r="IJ63" s="1794"/>
      <c r="IK63" s="1792"/>
      <c r="IL63" s="1792"/>
      <c r="IM63" s="1795"/>
      <c r="IN63" s="1795"/>
      <c r="IO63" s="1779"/>
      <c r="IP63" s="1779"/>
      <c r="IQ63" s="1779"/>
      <c r="IR63" s="1779"/>
      <c r="IS63" s="1779"/>
      <c r="IT63" s="1779"/>
      <c r="IU63" s="1779"/>
      <c r="IV63" s="1779"/>
      <c r="IW63" s="1780"/>
      <c r="IX63" s="1781"/>
      <c r="IY63" s="1782"/>
      <c r="IZ63" s="1783"/>
      <c r="JA63" s="1783"/>
      <c r="JB63" s="1779"/>
      <c r="JC63" s="1788"/>
      <c r="JD63" s="1779"/>
      <c r="JE63" s="1783"/>
      <c r="JF63" s="1783"/>
      <c r="JG63" s="1792"/>
      <c r="JH63" s="1792"/>
      <c r="JI63" s="1792"/>
      <c r="JJ63" s="1792"/>
      <c r="JK63" s="1796"/>
      <c r="JL63" s="1792"/>
      <c r="JM63" s="1797"/>
      <c r="JN63" s="1797"/>
      <c r="JO63" s="1798"/>
      <c r="JP63" s="1797"/>
      <c r="JQ63" s="1797"/>
      <c r="JR63" s="1798"/>
    </row>
    <row r="64" customFormat="false" ht="11.25" hidden="false" customHeight="true" outlineLevel="0" collapsed="false">
      <c r="A64" s="1611" t="n">
        <f aca="false">A60+1</f>
        <v>45365</v>
      </c>
      <c r="B64" s="1612" t="s">
        <v>662</v>
      </c>
      <c r="C64" s="1614"/>
      <c r="D64" s="1614"/>
      <c r="E64" s="1614"/>
      <c r="F64" s="1614"/>
      <c r="G64" s="1615"/>
      <c r="H64" s="1615"/>
      <c r="I64" s="1615"/>
      <c r="J64" s="1615"/>
      <c r="K64" s="1615"/>
      <c r="L64" s="1615"/>
      <c r="M64" s="1615"/>
      <c r="N64" s="1615"/>
      <c r="O64" s="1615"/>
      <c r="P64" s="1615"/>
      <c r="Q64" s="1615"/>
      <c r="R64" s="1615"/>
      <c r="S64" s="1615"/>
      <c r="T64" s="1615"/>
      <c r="U64" s="1615"/>
      <c r="V64" s="1615"/>
      <c r="W64" s="1616"/>
      <c r="X64" s="1799"/>
      <c r="Y64" s="1800"/>
      <c r="Z64" s="1801"/>
      <c r="AA64" s="1620"/>
      <c r="AB64" s="1621"/>
      <c r="AC64" s="1622"/>
      <c r="AD64" s="1622"/>
      <c r="AE64" s="1615"/>
      <c r="AF64" s="1615"/>
      <c r="AG64" s="1615"/>
      <c r="AH64" s="1615"/>
      <c r="AI64" s="1615"/>
      <c r="AJ64" s="1615"/>
      <c r="AK64" s="1615"/>
      <c r="AL64" s="1615"/>
      <c r="AM64" s="1615"/>
      <c r="AN64" s="1615"/>
      <c r="AO64" s="1616"/>
      <c r="AP64" s="1799"/>
      <c r="AQ64" s="1800"/>
      <c r="AR64" s="1801"/>
      <c r="AS64" s="1620"/>
      <c r="AT64" s="1621"/>
      <c r="AU64" s="1622" t="s">
        <v>68</v>
      </c>
      <c r="AV64" s="1622"/>
      <c r="AW64" s="1614"/>
      <c r="AX64" s="1615"/>
      <c r="AY64" s="1615"/>
      <c r="AZ64" s="1615"/>
      <c r="BA64" s="1615"/>
      <c r="BB64" s="1615"/>
      <c r="BC64" s="1615"/>
      <c r="BD64" s="1615"/>
      <c r="BE64" s="1615"/>
      <c r="BF64" s="1615"/>
      <c r="BG64" s="1615"/>
      <c r="BH64" s="1615"/>
      <c r="BI64" s="1615"/>
      <c r="BJ64" s="1615"/>
      <c r="BK64" s="1615"/>
      <c r="BL64" s="1615"/>
      <c r="BM64" s="1615"/>
      <c r="BN64" s="1615"/>
      <c r="BO64" s="1615"/>
      <c r="BP64" s="1615"/>
      <c r="BQ64" s="1616"/>
      <c r="BR64" s="1799"/>
      <c r="BS64" s="1800"/>
      <c r="BT64" s="1801"/>
      <c r="BU64" s="1620"/>
      <c r="BV64" s="1621"/>
      <c r="BW64" s="1623"/>
      <c r="BX64" s="1615"/>
      <c r="BY64" s="1615"/>
      <c r="BZ64" s="1615"/>
      <c r="CA64" s="1615"/>
      <c r="CB64" s="1615"/>
      <c r="CC64" s="1615"/>
      <c r="CD64" s="1615"/>
      <c r="CE64" s="1615"/>
      <c r="CF64" s="1615"/>
      <c r="CG64" s="1615"/>
      <c r="CH64" s="1615"/>
      <c r="CI64" s="1616"/>
      <c r="CJ64" s="1799"/>
      <c r="CK64" s="1800"/>
      <c r="CL64" s="1801"/>
      <c r="CM64" s="1620"/>
      <c r="CN64" s="1621"/>
      <c r="CO64" s="1621"/>
      <c r="CP64" s="1621"/>
      <c r="CQ64" s="1615"/>
      <c r="CR64" s="1615"/>
      <c r="CS64" s="1615"/>
      <c r="CT64" s="1615"/>
      <c r="CU64" s="1615"/>
      <c r="CV64" s="1615"/>
      <c r="CW64" s="1615"/>
      <c r="CX64" s="1615"/>
      <c r="CY64" s="1615"/>
      <c r="CZ64" s="1615"/>
      <c r="DA64" s="1615"/>
      <c r="DB64" s="1615"/>
      <c r="DC64" s="1616"/>
      <c r="DD64" s="1799"/>
      <c r="DE64" s="1800"/>
      <c r="DF64" s="1801"/>
      <c r="DG64" s="1624"/>
      <c r="DH64" s="1625"/>
      <c r="DI64" s="1623"/>
      <c r="DJ64" s="1615"/>
      <c r="DK64" s="1615"/>
      <c r="DL64" s="1615"/>
      <c r="DM64" s="1615"/>
      <c r="DN64" s="1615"/>
      <c r="DO64" s="1615"/>
      <c r="DP64" s="1615"/>
      <c r="DQ64" s="1615"/>
      <c r="DR64" s="1615"/>
      <c r="DS64" s="1615"/>
      <c r="DT64" s="1615"/>
      <c r="DU64" s="1616"/>
      <c r="DV64" s="1799"/>
      <c r="DW64" s="1800"/>
      <c r="DX64" s="1801"/>
      <c r="DY64" s="1624"/>
      <c r="DZ64" s="1625"/>
      <c r="EA64" s="1615" t="s">
        <v>516</v>
      </c>
      <c r="EB64" s="1615"/>
      <c r="EC64" s="1615"/>
      <c r="ED64" s="1615" t="s">
        <v>516</v>
      </c>
      <c r="EE64" s="1615"/>
      <c r="EF64" s="1615"/>
      <c r="EG64" s="1615"/>
      <c r="EH64" s="1615"/>
      <c r="EI64" s="1615"/>
      <c r="EJ64" s="1615"/>
      <c r="EK64" s="1615"/>
      <c r="EL64" s="1615"/>
      <c r="EM64" s="1615"/>
      <c r="EN64" s="1615"/>
      <c r="EO64" s="1615"/>
      <c r="EP64" s="1615"/>
      <c r="EQ64" s="1615"/>
      <c r="ER64" s="1615"/>
      <c r="ES64" s="1615"/>
      <c r="ET64" s="1615"/>
      <c r="EU64" s="1615"/>
      <c r="EV64" s="1615"/>
      <c r="EW64" s="1615"/>
      <c r="EX64" s="1615"/>
      <c r="EY64" s="1616"/>
      <c r="EZ64" s="1799"/>
      <c r="FA64" s="1800"/>
      <c r="FB64" s="1801"/>
      <c r="FC64" s="1624"/>
      <c r="FD64" s="1625"/>
      <c r="FE64" s="1615"/>
      <c r="FF64" s="1615"/>
      <c r="FG64" s="1615"/>
      <c r="FH64" s="1615"/>
      <c r="FI64" s="1615"/>
      <c r="FJ64" s="1615"/>
      <c r="FK64" s="1615"/>
      <c r="FL64" s="1615"/>
      <c r="FM64" s="1615"/>
      <c r="FN64" s="1616"/>
      <c r="FO64" s="1799"/>
      <c r="FP64" s="1800"/>
      <c r="FQ64" s="1801"/>
      <c r="FR64" s="1624"/>
      <c r="FS64" s="1625"/>
      <c r="FT64" s="1837"/>
      <c r="FU64" s="1627"/>
      <c r="FV64" s="1627"/>
      <c r="FW64" s="1627"/>
      <c r="FX64" s="1627"/>
      <c r="FY64" s="1627"/>
      <c r="FZ64" s="1627"/>
      <c r="GA64" s="1627"/>
      <c r="GB64" s="1627"/>
      <c r="GC64" s="1627"/>
      <c r="GD64" s="1627"/>
      <c r="GE64" s="1627"/>
      <c r="GF64" s="1627"/>
      <c r="GG64" s="1627"/>
      <c r="GH64" s="1627"/>
      <c r="GI64" s="1627"/>
      <c r="GJ64" s="1627"/>
      <c r="GK64" s="1627"/>
      <c r="GL64" s="1627"/>
      <c r="GM64" s="1627"/>
      <c r="GN64" s="1627"/>
      <c r="GO64" s="1627"/>
      <c r="GP64" s="1627"/>
      <c r="GQ64" s="1627"/>
      <c r="GR64" s="1627"/>
      <c r="GS64" s="1628"/>
      <c r="GT64" s="1803"/>
      <c r="GU64" s="1804"/>
      <c r="GV64" s="1801"/>
      <c r="GW64" s="1631"/>
      <c r="GX64" s="1621"/>
      <c r="GY64" s="1620"/>
      <c r="GZ64" s="1838"/>
      <c r="HA64" s="1839"/>
      <c r="HB64" s="1807"/>
      <c r="HC64" s="1635"/>
      <c r="HD64" s="1636"/>
      <c r="HE64" s="1841"/>
      <c r="HF64" s="1638"/>
      <c r="HG64" s="1639"/>
      <c r="HH64" s="1640"/>
      <c r="HI64" s="1842"/>
      <c r="HJ64" s="1627"/>
      <c r="HK64" s="1627"/>
      <c r="HL64" s="1627"/>
      <c r="HM64" s="1627"/>
      <c r="HN64" s="1627"/>
      <c r="HO64" s="1627"/>
      <c r="HP64" s="1627"/>
      <c r="HQ64" s="1627"/>
      <c r="HR64" s="1627"/>
      <c r="HS64" s="1627"/>
      <c r="HT64" s="1627"/>
      <c r="HU64" s="1627"/>
      <c r="HV64" s="1627"/>
      <c r="HW64" s="1627"/>
      <c r="HX64" s="1627"/>
      <c r="HY64" s="1627"/>
      <c r="HZ64" s="1628"/>
      <c r="IA64" s="1803"/>
      <c r="IB64" s="1804"/>
      <c r="IC64" s="1801"/>
      <c r="ID64" s="1620"/>
      <c r="IE64" s="1631"/>
      <c r="IF64" s="1642"/>
      <c r="IG64" s="1642"/>
      <c r="IH64" s="1643"/>
      <c r="II64" s="1812"/>
      <c r="IJ64" s="1813"/>
      <c r="IK64" s="1646"/>
      <c r="IL64" s="1647"/>
      <c r="IM64" s="1648"/>
      <c r="IN64" s="1649"/>
      <c r="IO64" s="1650"/>
      <c r="IP64" s="1650"/>
      <c r="IQ64" s="1650"/>
      <c r="IR64" s="1650"/>
      <c r="IS64" s="1650"/>
      <c r="IT64" s="1650"/>
      <c r="IU64" s="1650"/>
      <c r="IV64" s="1651"/>
      <c r="IW64" s="1814"/>
      <c r="IX64" s="1815"/>
      <c r="IY64" s="1816"/>
      <c r="IZ64" s="1620"/>
      <c r="JA64" s="1621"/>
      <c r="JB64" s="1655"/>
      <c r="JC64" s="1807"/>
      <c r="JD64" s="1657"/>
      <c r="JE64" s="1658"/>
      <c r="JF64" s="1659"/>
      <c r="JG64" s="1817"/>
      <c r="JH64" s="1817"/>
      <c r="JI64" s="1817"/>
      <c r="JJ64" s="1661"/>
      <c r="JK64" s="1818"/>
      <c r="JL64" s="1663"/>
      <c r="JM64" s="1664" t="e">
        <f aca="false">JM$4:JM$4+SUMIF($C$5:JL$5,"Нараст. баланс",$C66:JL66)+SUMIF($C$7:JH$7,"Итого (с ВНР)",$C66:JH66)-SUMIF($C$5:JL$5,"Геол. снижение,  т/сут",$C66:JL66)-SUMIF(JJ$7:JL$7,"Итого",JJ66:JL66)-SUMIF($C$7:JL$7,"Итого (с ВСП)",$C66:JL66)</f>
        <v>#VALUE!</v>
      </c>
      <c r="JN64" s="1665" t="e">
        <f aca="false">'ННГ без НГДП по датам'!JM64:JM66</f>
        <v>#VALUE!</v>
      </c>
      <c r="JO64" s="1666" t="e">
        <f aca="false">'03.24 НГДП по датам'!CA64:CA66</f>
        <v>#VALUE!</v>
      </c>
      <c r="JP64" s="1667"/>
      <c r="JQ64" s="1668"/>
      <c r="JR64" s="1819"/>
    </row>
    <row r="65" customFormat="false" ht="11.25" hidden="false" customHeight="true" outlineLevel="0" collapsed="false">
      <c r="A65" s="1611"/>
      <c r="B65" s="1670" t="s">
        <v>663</v>
      </c>
      <c r="C65" s="1672"/>
      <c r="D65" s="1672"/>
      <c r="E65" s="1672"/>
      <c r="F65" s="1672"/>
      <c r="G65" s="1673"/>
      <c r="H65" s="1673"/>
      <c r="I65" s="1673"/>
      <c r="J65" s="1673"/>
      <c r="K65" s="1673"/>
      <c r="L65" s="1673"/>
      <c r="M65" s="1673"/>
      <c r="N65" s="1673"/>
      <c r="O65" s="1673"/>
      <c r="P65" s="1673"/>
      <c r="Q65" s="1673"/>
      <c r="R65" s="1673"/>
      <c r="S65" s="1673"/>
      <c r="T65" s="1673"/>
      <c r="U65" s="1673"/>
      <c r="V65" s="1673"/>
      <c r="W65" s="1674"/>
      <c r="X65" s="1675"/>
      <c r="Y65" s="1676"/>
      <c r="Z65" s="1677"/>
      <c r="AA65" s="1678" t="n">
        <f aca="false">COUNTA(C65:Z65)</f>
        <v>0</v>
      </c>
      <c r="AB65" s="1679"/>
      <c r="AC65" s="1680"/>
      <c r="AD65" s="1680"/>
      <c r="AE65" s="1673"/>
      <c r="AF65" s="1673"/>
      <c r="AG65" s="1673"/>
      <c r="AH65" s="1673"/>
      <c r="AI65" s="1673"/>
      <c r="AJ65" s="1673"/>
      <c r="AK65" s="1673"/>
      <c r="AL65" s="1673"/>
      <c r="AM65" s="1673"/>
      <c r="AN65" s="1673"/>
      <c r="AO65" s="1674"/>
      <c r="AP65" s="1675"/>
      <c r="AQ65" s="1676"/>
      <c r="AR65" s="1677"/>
      <c r="AS65" s="1678" t="n">
        <f aca="false">COUNTA(AC65:AR65)</f>
        <v>0</v>
      </c>
      <c r="AT65" s="1679"/>
      <c r="AU65" s="1680" t="n">
        <v>4395</v>
      </c>
      <c r="AV65" s="1680"/>
      <c r="AW65" s="1672"/>
      <c r="AX65" s="1673"/>
      <c r="AY65" s="1673"/>
      <c r="AZ65" s="1673"/>
      <c r="BA65" s="1673"/>
      <c r="BB65" s="1673"/>
      <c r="BC65" s="1673"/>
      <c r="BD65" s="1673"/>
      <c r="BE65" s="1673"/>
      <c r="BF65" s="1673"/>
      <c r="BG65" s="1673"/>
      <c r="BH65" s="1673"/>
      <c r="BI65" s="1673"/>
      <c r="BJ65" s="1673"/>
      <c r="BK65" s="1673"/>
      <c r="BL65" s="1673"/>
      <c r="BM65" s="1673"/>
      <c r="BN65" s="1673"/>
      <c r="BO65" s="1673"/>
      <c r="BP65" s="1673"/>
      <c r="BQ65" s="1674"/>
      <c r="BR65" s="1675"/>
      <c r="BS65" s="1676"/>
      <c r="BT65" s="1677"/>
      <c r="BU65" s="1678" t="n">
        <f aca="false">COUNTA(AU65:BT65)</f>
        <v>1</v>
      </c>
      <c r="BV65" s="1679"/>
      <c r="BW65" s="1682"/>
      <c r="BX65" s="1673"/>
      <c r="BY65" s="1673"/>
      <c r="BZ65" s="1673"/>
      <c r="CA65" s="1673"/>
      <c r="CB65" s="1673"/>
      <c r="CC65" s="1673"/>
      <c r="CD65" s="1673"/>
      <c r="CE65" s="1673"/>
      <c r="CF65" s="1673"/>
      <c r="CG65" s="1673"/>
      <c r="CH65" s="1673"/>
      <c r="CI65" s="1674"/>
      <c r="CJ65" s="1675"/>
      <c r="CK65" s="1676"/>
      <c r="CL65" s="1677"/>
      <c r="CM65" s="1678" t="n">
        <f aca="false">COUNTA(BW65:CL65)</f>
        <v>0</v>
      </c>
      <c r="CN65" s="1679"/>
      <c r="CO65" s="1679" t="n">
        <f aca="false">AA65+AS65+BU65+CM65</f>
        <v>1</v>
      </c>
      <c r="CP65" s="1679"/>
      <c r="CQ65" s="1673"/>
      <c r="CR65" s="1673"/>
      <c r="CS65" s="1673"/>
      <c r="CT65" s="1673"/>
      <c r="CU65" s="1673"/>
      <c r="CV65" s="1673"/>
      <c r="CW65" s="1673"/>
      <c r="CX65" s="1673"/>
      <c r="CY65" s="1673"/>
      <c r="CZ65" s="1673"/>
      <c r="DA65" s="1673"/>
      <c r="DB65" s="1673"/>
      <c r="DC65" s="1674"/>
      <c r="DD65" s="1675"/>
      <c r="DE65" s="1676"/>
      <c r="DF65" s="1677"/>
      <c r="DG65" s="1683" t="n">
        <f aca="false">SUBTOTAL(9,CQ67:DF67)</f>
        <v>0</v>
      </c>
      <c r="DH65" s="1684"/>
      <c r="DI65" s="1682"/>
      <c r="DJ65" s="1673"/>
      <c r="DK65" s="1673"/>
      <c r="DL65" s="1673"/>
      <c r="DM65" s="1673"/>
      <c r="DN65" s="1673"/>
      <c r="DO65" s="1673"/>
      <c r="DP65" s="1673"/>
      <c r="DQ65" s="1673"/>
      <c r="DR65" s="1673"/>
      <c r="DS65" s="1673"/>
      <c r="DT65" s="1673"/>
      <c r="DU65" s="1674"/>
      <c r="DV65" s="1675"/>
      <c r="DW65" s="1676"/>
      <c r="DX65" s="1677"/>
      <c r="DY65" s="1683" t="n">
        <f aca="false">COUNTA(DI65:DX65)</f>
        <v>0</v>
      </c>
      <c r="DZ65" s="1684"/>
      <c r="EA65" s="1673" t="s">
        <v>664</v>
      </c>
      <c r="EB65" s="1673"/>
      <c r="EC65" s="1673"/>
      <c r="ED65" s="1673" t="s">
        <v>664</v>
      </c>
      <c r="EE65" s="1673"/>
      <c r="EF65" s="1673"/>
      <c r="EG65" s="1673"/>
      <c r="EH65" s="1673"/>
      <c r="EI65" s="1673"/>
      <c r="EJ65" s="1673"/>
      <c r="EK65" s="1673"/>
      <c r="EL65" s="1673"/>
      <c r="EM65" s="1673"/>
      <c r="EN65" s="1673"/>
      <c r="EO65" s="1673"/>
      <c r="EP65" s="1673"/>
      <c r="EQ65" s="1673"/>
      <c r="ER65" s="1673"/>
      <c r="ES65" s="1673"/>
      <c r="ET65" s="1673"/>
      <c r="EU65" s="1673"/>
      <c r="EV65" s="1673"/>
      <c r="EW65" s="1673"/>
      <c r="EX65" s="1673"/>
      <c r="EY65" s="1674"/>
      <c r="EZ65" s="1675"/>
      <c r="FA65" s="1676"/>
      <c r="FB65" s="1677"/>
      <c r="FC65" s="1683" t="n">
        <f aca="false">COUNTA(EA65:FB65)</f>
        <v>2</v>
      </c>
      <c r="FD65" s="1684"/>
      <c r="FE65" s="1673"/>
      <c r="FF65" s="1673"/>
      <c r="FG65" s="1673"/>
      <c r="FH65" s="1673"/>
      <c r="FI65" s="1673"/>
      <c r="FJ65" s="1673"/>
      <c r="FK65" s="1673"/>
      <c r="FL65" s="1673"/>
      <c r="FM65" s="1673"/>
      <c r="FN65" s="1674"/>
      <c r="FO65" s="1675"/>
      <c r="FP65" s="1676"/>
      <c r="FQ65" s="1677"/>
      <c r="FR65" s="1683" t="n">
        <f aca="false">COUNTA(FE65:FQ65)</f>
        <v>0</v>
      </c>
      <c r="FS65" s="1684"/>
      <c r="FT65" s="1844"/>
      <c r="FU65" s="1686"/>
      <c r="FV65" s="1686"/>
      <c r="FW65" s="1686"/>
      <c r="FX65" s="1686"/>
      <c r="FY65" s="1686"/>
      <c r="FZ65" s="1686"/>
      <c r="GA65" s="1686"/>
      <c r="GB65" s="1686"/>
      <c r="GC65" s="1686"/>
      <c r="GD65" s="1686"/>
      <c r="GE65" s="1686"/>
      <c r="GF65" s="1686"/>
      <c r="GG65" s="1686"/>
      <c r="GH65" s="1686"/>
      <c r="GI65" s="1686"/>
      <c r="GJ65" s="1686"/>
      <c r="GK65" s="1686"/>
      <c r="GL65" s="1686"/>
      <c r="GM65" s="1686"/>
      <c r="GN65" s="1686"/>
      <c r="GO65" s="1686"/>
      <c r="GP65" s="1686"/>
      <c r="GQ65" s="1686"/>
      <c r="GR65" s="1686"/>
      <c r="GS65" s="1687"/>
      <c r="GT65" s="1688"/>
      <c r="GU65" s="1689"/>
      <c r="GV65" s="1677"/>
      <c r="GW65" s="1690" t="n">
        <f aca="false">SUBTOTAL(9,FT67:GV67)</f>
        <v>0</v>
      </c>
      <c r="GX65" s="1679" t="n">
        <f aca="false">SUBTOTAL(9,FT67:GV67)</f>
        <v>0</v>
      </c>
      <c r="GY65" s="1691"/>
      <c r="GZ65" s="1845"/>
      <c r="HA65" s="1846"/>
      <c r="HB65" s="1718"/>
      <c r="HC65" s="1695"/>
      <c r="HD65" s="1696"/>
      <c r="HE65" s="1697"/>
      <c r="HF65" s="1698"/>
      <c r="HG65" s="1699"/>
      <c r="HH65" s="1700"/>
      <c r="HI65" s="1847"/>
      <c r="HJ65" s="1686"/>
      <c r="HK65" s="1686"/>
      <c r="HL65" s="1686"/>
      <c r="HM65" s="1686"/>
      <c r="HN65" s="1686"/>
      <c r="HO65" s="1686"/>
      <c r="HP65" s="1686"/>
      <c r="HQ65" s="1686"/>
      <c r="HR65" s="1686"/>
      <c r="HS65" s="1686"/>
      <c r="HT65" s="1686"/>
      <c r="HU65" s="1686"/>
      <c r="HV65" s="1686"/>
      <c r="HW65" s="1686"/>
      <c r="HX65" s="1686"/>
      <c r="HY65" s="1686"/>
      <c r="HZ65" s="1687"/>
      <c r="IA65" s="1688"/>
      <c r="IB65" s="1689"/>
      <c r="IC65" s="1677"/>
      <c r="ID65" s="1678" t="n">
        <f aca="false">SUBTOTAL(9,HG67:IC67)</f>
        <v>0</v>
      </c>
      <c r="IE65" s="1702"/>
      <c r="IF65" s="1703"/>
      <c r="IG65" s="1703"/>
      <c r="IH65" s="1704"/>
      <c r="II65" s="1705"/>
      <c r="IJ65" s="1706"/>
      <c r="IK65" s="1707" t="n">
        <f aca="false">SUBTOTAL(9,IF67:IJ67)</f>
        <v>0</v>
      </c>
      <c r="IL65" s="1708"/>
      <c r="IM65" s="1709"/>
      <c r="IN65" s="1710"/>
      <c r="IO65" s="1711"/>
      <c r="IP65" s="1711"/>
      <c r="IQ65" s="1711"/>
      <c r="IR65" s="1711"/>
      <c r="IS65" s="1711"/>
      <c r="IT65" s="1711"/>
      <c r="IU65" s="1711"/>
      <c r="IV65" s="1712"/>
      <c r="IW65" s="1713"/>
      <c r="IX65" s="1714"/>
      <c r="IY65" s="1715"/>
      <c r="IZ65" s="1678" t="n">
        <f aca="false">SUBTOTAL(3,IM65:IY65)</f>
        <v>0</v>
      </c>
      <c r="JA65" s="1716"/>
      <c r="JB65" s="1717"/>
      <c r="JC65" s="1718"/>
      <c r="JD65" s="1719"/>
      <c r="JE65" s="1720"/>
      <c r="JF65" s="1721"/>
      <c r="JG65" s="1827"/>
      <c r="JH65" s="1827"/>
      <c r="JI65" s="1827"/>
      <c r="JJ65" s="1723"/>
      <c r="JK65" s="1724"/>
      <c r="JL65" s="1725"/>
      <c r="JM65" s="1664"/>
      <c r="JN65" s="1665"/>
      <c r="JO65" s="1666"/>
      <c r="JP65" s="1726"/>
      <c r="JQ65" s="1727"/>
      <c r="JR65" s="1728"/>
    </row>
    <row r="66" customFormat="false" ht="11.25" hidden="false" customHeight="true" outlineLevel="0" collapsed="false">
      <c r="A66" s="1611"/>
      <c r="B66" s="1729" t="s">
        <v>661</v>
      </c>
      <c r="C66" s="1731"/>
      <c r="D66" s="1731"/>
      <c r="E66" s="1731"/>
      <c r="F66" s="1731"/>
      <c r="G66" s="1732"/>
      <c r="H66" s="1732"/>
      <c r="I66" s="1732"/>
      <c r="J66" s="1732"/>
      <c r="K66" s="1732"/>
      <c r="L66" s="1732"/>
      <c r="M66" s="1732"/>
      <c r="N66" s="1732"/>
      <c r="O66" s="1732"/>
      <c r="P66" s="1732"/>
      <c r="Q66" s="1732"/>
      <c r="R66" s="1732"/>
      <c r="S66" s="1732"/>
      <c r="T66" s="1732"/>
      <c r="U66" s="1732"/>
      <c r="V66" s="1732"/>
      <c r="W66" s="1733"/>
      <c r="X66" s="1734"/>
      <c r="Y66" s="1735"/>
      <c r="Z66" s="1736"/>
      <c r="AA66" s="1737" t="n">
        <f aca="false">SUBTOTAL(9,C66:Z66)</f>
        <v>0</v>
      </c>
      <c r="AB66" s="1738" t="n">
        <f aca="false">AA66+AB62</f>
        <v>320</v>
      </c>
      <c r="AC66" s="1739"/>
      <c r="AD66" s="1739"/>
      <c r="AE66" s="1732"/>
      <c r="AF66" s="1732"/>
      <c r="AG66" s="1732"/>
      <c r="AH66" s="1732"/>
      <c r="AI66" s="1732"/>
      <c r="AJ66" s="1732"/>
      <c r="AK66" s="1732"/>
      <c r="AL66" s="1732"/>
      <c r="AM66" s="1732"/>
      <c r="AN66" s="1732"/>
      <c r="AO66" s="1733"/>
      <c r="AP66" s="1734"/>
      <c r="AQ66" s="1735"/>
      <c r="AR66" s="1736"/>
      <c r="AS66" s="1737" t="n">
        <f aca="false">SUBTOTAL(9,AC66:AR66)</f>
        <v>0</v>
      </c>
      <c r="AT66" s="1738" t="n">
        <f aca="false">AS66+AT62</f>
        <v>0</v>
      </c>
      <c r="AU66" s="1739" t="n">
        <v>20</v>
      </c>
      <c r="AV66" s="1739"/>
      <c r="AW66" s="1731"/>
      <c r="AX66" s="1732"/>
      <c r="AY66" s="1732"/>
      <c r="AZ66" s="1732"/>
      <c r="BA66" s="1732"/>
      <c r="BB66" s="1732"/>
      <c r="BC66" s="1732"/>
      <c r="BD66" s="1732"/>
      <c r="BE66" s="1732"/>
      <c r="BF66" s="1732"/>
      <c r="BG66" s="1732"/>
      <c r="BH66" s="1732"/>
      <c r="BI66" s="1732"/>
      <c r="BJ66" s="1732"/>
      <c r="BK66" s="1732"/>
      <c r="BL66" s="1732"/>
      <c r="BM66" s="1732"/>
      <c r="BN66" s="1732"/>
      <c r="BO66" s="1732"/>
      <c r="BP66" s="1732"/>
      <c r="BQ66" s="1733"/>
      <c r="BR66" s="1734"/>
      <c r="BS66" s="1735"/>
      <c r="BT66" s="1736"/>
      <c r="BU66" s="1737" t="n">
        <f aca="false">SUBTOTAL(9,AU66:BT66)</f>
        <v>20</v>
      </c>
      <c r="BV66" s="1738" t="n">
        <f aca="false">BU66+BV62</f>
        <v>40</v>
      </c>
      <c r="BW66" s="1872"/>
      <c r="BX66" s="1732"/>
      <c r="BY66" s="1732"/>
      <c r="BZ66" s="1732"/>
      <c r="CA66" s="1732"/>
      <c r="CB66" s="1732"/>
      <c r="CC66" s="1732"/>
      <c r="CD66" s="1732"/>
      <c r="CE66" s="1732"/>
      <c r="CF66" s="1732"/>
      <c r="CG66" s="1732"/>
      <c r="CH66" s="1732"/>
      <c r="CI66" s="1733"/>
      <c r="CJ66" s="1734"/>
      <c r="CK66" s="1735"/>
      <c r="CL66" s="1736"/>
      <c r="CM66" s="1737" t="n">
        <f aca="false">SUBTOTAL(9,BW66:CL66)</f>
        <v>0</v>
      </c>
      <c r="CN66" s="1738" t="n">
        <f aca="false">CM66+CN62</f>
        <v>0</v>
      </c>
      <c r="CO66" s="1738" t="n">
        <f aca="false">AA66+AS66+BU66+CM66</f>
        <v>20</v>
      </c>
      <c r="CP66" s="1738" t="n">
        <f aca="false">CO66+CP62</f>
        <v>360</v>
      </c>
      <c r="CQ66" s="1732"/>
      <c r="CR66" s="1732"/>
      <c r="CS66" s="1732"/>
      <c r="CT66" s="1732"/>
      <c r="CU66" s="1732"/>
      <c r="CV66" s="1732"/>
      <c r="CW66" s="1732"/>
      <c r="CX66" s="1732"/>
      <c r="CY66" s="1732"/>
      <c r="CZ66" s="1732"/>
      <c r="DA66" s="1732"/>
      <c r="DB66" s="1732"/>
      <c r="DC66" s="1733"/>
      <c r="DD66" s="1734"/>
      <c r="DE66" s="1735"/>
      <c r="DF66" s="1736"/>
      <c r="DG66" s="1741" t="n">
        <f aca="false">SUBTOTAL(9,CQ66:DF66)</f>
        <v>0</v>
      </c>
      <c r="DH66" s="1742" t="n">
        <f aca="false">DG66:DG66+IF($B62:$B62=2,0,DH62:DH62)</f>
        <v>0</v>
      </c>
      <c r="DI66" s="1740"/>
      <c r="DJ66" s="1732"/>
      <c r="DK66" s="1732"/>
      <c r="DL66" s="1732"/>
      <c r="DM66" s="1732"/>
      <c r="DN66" s="1732"/>
      <c r="DO66" s="1732"/>
      <c r="DP66" s="1732"/>
      <c r="DQ66" s="1732"/>
      <c r="DR66" s="1732"/>
      <c r="DS66" s="1732"/>
      <c r="DT66" s="1732"/>
      <c r="DU66" s="1733"/>
      <c r="DV66" s="1734"/>
      <c r="DW66" s="1735"/>
      <c r="DX66" s="1736"/>
      <c r="DY66" s="1741" t="n">
        <f aca="false">SUBTOTAL(9,DI66:DX66)</f>
        <v>0</v>
      </c>
      <c r="DZ66" s="1742" t="n">
        <f aca="false">DY66:DY66+IF($B62:$B62=2,0,DZ62:DZ62)</f>
        <v>0</v>
      </c>
      <c r="EA66" s="1732" t="n">
        <v>10</v>
      </c>
      <c r="EB66" s="1732"/>
      <c r="EC66" s="1732"/>
      <c r="ED66" s="1732" t="n">
        <v>10</v>
      </c>
      <c r="EE66" s="1732"/>
      <c r="EF66" s="1732"/>
      <c r="EG66" s="1732"/>
      <c r="EH66" s="1732"/>
      <c r="EI66" s="1732"/>
      <c r="EJ66" s="1732"/>
      <c r="EK66" s="1732"/>
      <c r="EL66" s="1732"/>
      <c r="EM66" s="1732"/>
      <c r="EN66" s="1732"/>
      <c r="EO66" s="1732"/>
      <c r="EP66" s="1732"/>
      <c r="EQ66" s="1732"/>
      <c r="ER66" s="1732"/>
      <c r="ES66" s="1732"/>
      <c r="ET66" s="1732"/>
      <c r="EU66" s="1732"/>
      <c r="EV66" s="1732"/>
      <c r="EW66" s="1732"/>
      <c r="EX66" s="1732"/>
      <c r="EY66" s="1733"/>
      <c r="EZ66" s="1734"/>
      <c r="FA66" s="1735"/>
      <c r="FB66" s="1736"/>
      <c r="FC66" s="1741" t="n">
        <f aca="false">SUBTOTAL(9,EA66:FB66)</f>
        <v>20</v>
      </c>
      <c r="FD66" s="1742" t="n">
        <f aca="false">FC66:FC66+IF($B62:$B62=2,0,FD62:FD62)</f>
        <v>121</v>
      </c>
      <c r="FE66" s="1732"/>
      <c r="FF66" s="1732"/>
      <c r="FG66" s="1732"/>
      <c r="FH66" s="1732"/>
      <c r="FI66" s="1732"/>
      <c r="FJ66" s="1732"/>
      <c r="FK66" s="1732"/>
      <c r="FL66" s="1732"/>
      <c r="FM66" s="1732"/>
      <c r="FN66" s="1733"/>
      <c r="FO66" s="1734"/>
      <c r="FP66" s="1735"/>
      <c r="FQ66" s="1736"/>
      <c r="FR66" s="1741" t="n">
        <f aca="false">SUBTOTAL(9,FE66:FQ66)</f>
        <v>0</v>
      </c>
      <c r="FS66" s="1742" t="n">
        <f aca="false">FR66:FR66+IF($B62:$B62=2,0,FS62:FS62)</f>
        <v>0</v>
      </c>
      <c r="FT66" s="1851"/>
      <c r="FU66" s="1744"/>
      <c r="FV66" s="1744"/>
      <c r="FW66" s="1744"/>
      <c r="FX66" s="1744"/>
      <c r="FY66" s="1744"/>
      <c r="FZ66" s="1744"/>
      <c r="GA66" s="1744"/>
      <c r="GB66" s="1744"/>
      <c r="GC66" s="1744"/>
      <c r="GD66" s="1744"/>
      <c r="GE66" s="1744"/>
      <c r="GF66" s="1744"/>
      <c r="GG66" s="1744"/>
      <c r="GH66" s="1744"/>
      <c r="GI66" s="1744"/>
      <c r="GJ66" s="1744"/>
      <c r="GK66" s="1744"/>
      <c r="GL66" s="1744"/>
      <c r="GM66" s="1744"/>
      <c r="GN66" s="1744"/>
      <c r="GO66" s="1744"/>
      <c r="GP66" s="1744"/>
      <c r="GQ66" s="1744"/>
      <c r="GR66" s="1744"/>
      <c r="GS66" s="1745"/>
      <c r="GT66" s="1746"/>
      <c r="GU66" s="1747"/>
      <c r="GV66" s="1736"/>
      <c r="GW66" s="1748" t="n">
        <f aca="false">SUBTOTAL(9,FT66:GV66)</f>
        <v>0</v>
      </c>
      <c r="GX66" s="1738" t="n">
        <f aca="false">SUBTOTAL(9,FT66:GV66)</f>
        <v>0</v>
      </c>
      <c r="GY66" s="1737" t="n">
        <f aca="false">GX66:GX66+IF($B62:$B62=2,0,GY62:GY62)</f>
        <v>0</v>
      </c>
      <c r="GZ66" s="1749"/>
      <c r="HA66" s="1750"/>
      <c r="HB66" s="1751" t="e">
        <f aca="false">'03.24 НГДП по датам'!BA66</f>
        <v>#VALUE!</v>
      </c>
      <c r="HC66" s="1752" t="e">
        <f aca="false">SUBTOTAL(9,GZ66:HB66)</f>
        <v>#VALUE!</v>
      </c>
      <c r="HD66" s="1753" t="n">
        <f aca="false">$HD$3+HD62</f>
        <v>532.42</v>
      </c>
      <c r="HE66" s="1754" t="n">
        <f aca="false">$HE$3+HE62</f>
        <v>167.58</v>
      </c>
      <c r="HF66" s="1831" t="n">
        <f aca="false">SUM(HD66:HE66)</f>
        <v>700</v>
      </c>
      <c r="HG66" s="1756"/>
      <c r="HH66" s="1757"/>
      <c r="HI66" s="1832"/>
      <c r="HJ66" s="1744"/>
      <c r="HK66" s="1744"/>
      <c r="HL66" s="1744"/>
      <c r="HM66" s="1744"/>
      <c r="HN66" s="1744"/>
      <c r="HO66" s="1744"/>
      <c r="HP66" s="1744"/>
      <c r="HQ66" s="1744"/>
      <c r="HR66" s="1744"/>
      <c r="HS66" s="1744"/>
      <c r="HT66" s="1744"/>
      <c r="HU66" s="1744"/>
      <c r="HV66" s="1744"/>
      <c r="HW66" s="1744"/>
      <c r="HX66" s="1744"/>
      <c r="HY66" s="1744"/>
      <c r="HZ66" s="1745"/>
      <c r="IA66" s="1746"/>
      <c r="IB66" s="1747"/>
      <c r="IC66" s="1736"/>
      <c r="ID66" s="1737" t="n">
        <f aca="false">SUBTOTAL(9,HG66:IC66)</f>
        <v>0</v>
      </c>
      <c r="IE66" s="1748" t="n">
        <f aca="false">ID66:ID66+IF($B62:$B62=2,0,IE62:IE62)</f>
        <v>136</v>
      </c>
      <c r="IF66" s="1759"/>
      <c r="IG66" s="1759"/>
      <c r="IH66" s="1760"/>
      <c r="II66" s="1761"/>
      <c r="IJ66" s="1762"/>
      <c r="IK66" s="1763" t="n">
        <f aca="false">SUBTOTAL(9,IF66:IJ66)</f>
        <v>0</v>
      </c>
      <c r="IL66" s="1764" t="n">
        <f aca="false">IK66:IK66+IF($B62:$B62=2,0,IL62:IL62)</f>
        <v>0</v>
      </c>
      <c r="IM66" s="1765"/>
      <c r="IN66" s="1765"/>
      <c r="IO66" s="1732"/>
      <c r="IP66" s="1732"/>
      <c r="IQ66" s="1732"/>
      <c r="IR66" s="1732"/>
      <c r="IS66" s="1732"/>
      <c r="IT66" s="1732"/>
      <c r="IU66" s="1732"/>
      <c r="IV66" s="1733"/>
      <c r="IW66" s="1734"/>
      <c r="IX66" s="1735"/>
      <c r="IY66" s="1736"/>
      <c r="IZ66" s="1737" t="n">
        <f aca="false">SUBTOTAL(9,IM66:IY66)</f>
        <v>0</v>
      </c>
      <c r="JA66" s="1738" t="n">
        <f aca="false">IZ66:IZ66+IF($B62:$B62=2,0,JA62:JA62)</f>
        <v>0</v>
      </c>
      <c r="JB66" s="1766"/>
      <c r="JC66" s="1767" t="e">
        <f aca="false">'03.24 НГДП по датам'!BT66</f>
        <v>#VALUE!</v>
      </c>
      <c r="JD66" s="1834" t="n">
        <f aca="false">$JD$14</f>
        <v>0</v>
      </c>
      <c r="JE66" s="1769" t="e">
        <f aca="false">SUBTOTAL(9,JB66:JD66)</f>
        <v>#VALUE!</v>
      </c>
      <c r="JF66" s="1770" t="n">
        <f aca="false">SUMIF($C$5:JE$5,"Накопленный эффект, т/сут",$C66:JE66)+SUMIF($C$5:JE$5,"Нараст.  по потенциалу",$C66:JE66)-SUMIF($C$5:JE$5,"Нараст. по остановкам",$C66:JE66)-SUMIF($C$5:JE$5,"ИТОГО перевод в ППД",$C66:JE66)-SUMIF($C$5:JE$5,"ИТОГО  нерент, по распоряж.",$C66:JE66)-SUMIF($C$5:JE$5,"ИТОГО ост. дебит от ЗБС, Углуб., ПВЛГ/ПНЛГ",$C66:JE66)</f>
        <v>345</v>
      </c>
      <c r="JG66" s="1764"/>
      <c r="JH66" s="1764"/>
      <c r="JI66" s="1764"/>
      <c r="JJ66" s="1772"/>
      <c r="JK66" s="1773"/>
      <c r="JL66" s="1763" t="n">
        <f aca="false">SUBTOTAL(9,JG66:JJ66)</f>
        <v>0</v>
      </c>
      <c r="JM66" s="1664"/>
      <c r="JN66" s="1665"/>
      <c r="JO66" s="1666"/>
      <c r="JP66" s="1774" t="n">
        <f aca="false">JP$4:JP$4+SUMIF($C$5:JL$5,"Нараст. по остановкам",$C66:JL66)-SUMIF($C$5:JL$5,"Нараст.  по потенциалу",$C66:JL66)</f>
        <v>788.705</v>
      </c>
      <c r="JQ66" s="1775" t="n">
        <f aca="false">'ННГ без НГДП по датам'!JP66</f>
        <v>706.812</v>
      </c>
      <c r="JR66" s="1776" t="n">
        <f aca="false">'03.24 НГДП по датам'!CB66</f>
        <v>81.893</v>
      </c>
    </row>
    <row r="67" customFormat="false" ht="1.5" hidden="false" customHeight="true" outlineLevel="0" collapsed="false">
      <c r="A67" s="1777"/>
      <c r="B67" s="1777"/>
      <c r="C67" s="1778"/>
      <c r="D67" s="1778"/>
      <c r="E67" s="1778"/>
      <c r="F67" s="1778"/>
      <c r="G67" s="1779"/>
      <c r="H67" s="1779"/>
      <c r="I67" s="1779"/>
      <c r="J67" s="1779"/>
      <c r="K67" s="1779"/>
      <c r="L67" s="1779"/>
      <c r="M67" s="1779"/>
      <c r="N67" s="1779"/>
      <c r="O67" s="1779"/>
      <c r="P67" s="1779"/>
      <c r="Q67" s="1779"/>
      <c r="R67" s="1779"/>
      <c r="S67" s="1779"/>
      <c r="T67" s="1779"/>
      <c r="U67" s="1779"/>
      <c r="V67" s="1779"/>
      <c r="W67" s="1779"/>
      <c r="X67" s="1780"/>
      <c r="Y67" s="1781"/>
      <c r="Z67" s="1782"/>
      <c r="AA67" s="1783"/>
      <c r="AB67" s="1783"/>
      <c r="AC67" s="1784"/>
      <c r="AD67" s="1784"/>
      <c r="AE67" s="1779"/>
      <c r="AF67" s="1779"/>
      <c r="AG67" s="1779"/>
      <c r="AH67" s="1779"/>
      <c r="AI67" s="1779"/>
      <c r="AJ67" s="1779"/>
      <c r="AK67" s="1779"/>
      <c r="AL67" s="1779"/>
      <c r="AM67" s="1779"/>
      <c r="AN67" s="1779"/>
      <c r="AO67" s="1779"/>
      <c r="AP67" s="1780"/>
      <c r="AQ67" s="1781"/>
      <c r="AR67" s="1782"/>
      <c r="AS67" s="1783"/>
      <c r="AT67" s="1783"/>
      <c r="AU67" s="1778"/>
      <c r="AV67" s="1778"/>
      <c r="AW67" s="1785"/>
      <c r="AX67" s="1779"/>
      <c r="AY67" s="1779"/>
      <c r="AZ67" s="1779"/>
      <c r="BA67" s="1779"/>
      <c r="BB67" s="1779"/>
      <c r="BC67" s="1779"/>
      <c r="BD67" s="1779"/>
      <c r="BE67" s="1779"/>
      <c r="BF67" s="1779"/>
      <c r="BG67" s="1779"/>
      <c r="BH67" s="1779"/>
      <c r="BI67" s="1779"/>
      <c r="BJ67" s="1779"/>
      <c r="BK67" s="1779"/>
      <c r="BL67" s="1779"/>
      <c r="BM67" s="1779"/>
      <c r="BN67" s="1779"/>
      <c r="BO67" s="1779"/>
      <c r="BP67" s="1779"/>
      <c r="BQ67" s="1779"/>
      <c r="BR67" s="1780"/>
      <c r="BS67" s="1781"/>
      <c r="BT67" s="1782"/>
      <c r="BU67" s="1783"/>
      <c r="BV67" s="1783"/>
      <c r="BW67" s="1784"/>
      <c r="BX67" s="1779"/>
      <c r="BY67" s="1779"/>
      <c r="BZ67" s="1779"/>
      <c r="CA67" s="1779"/>
      <c r="CB67" s="1779"/>
      <c r="CC67" s="1779"/>
      <c r="CD67" s="1779"/>
      <c r="CE67" s="1779"/>
      <c r="CF67" s="1779"/>
      <c r="CG67" s="1779"/>
      <c r="CH67" s="1779"/>
      <c r="CI67" s="1779"/>
      <c r="CJ67" s="1780"/>
      <c r="CK67" s="1781"/>
      <c r="CL67" s="1782"/>
      <c r="CM67" s="1783"/>
      <c r="CN67" s="1783"/>
      <c r="CO67" s="1783"/>
      <c r="CP67" s="1783"/>
      <c r="CQ67" s="1779"/>
      <c r="CR67" s="1779"/>
      <c r="CS67" s="1779"/>
      <c r="CT67" s="1779"/>
      <c r="CU67" s="1779"/>
      <c r="CV67" s="1779"/>
      <c r="CW67" s="1779"/>
      <c r="CX67" s="1779"/>
      <c r="CY67" s="1779"/>
      <c r="CZ67" s="1779"/>
      <c r="DA67" s="1779"/>
      <c r="DB67" s="1779"/>
      <c r="DC67" s="1779"/>
      <c r="DD67" s="1780"/>
      <c r="DE67" s="1781"/>
      <c r="DF67" s="1782"/>
      <c r="DG67" s="1783"/>
      <c r="DH67" s="1783"/>
      <c r="DI67" s="1852"/>
      <c r="DJ67" s="1779"/>
      <c r="DK67" s="1779"/>
      <c r="DL67" s="1779"/>
      <c r="DM67" s="1779"/>
      <c r="DN67" s="1779"/>
      <c r="DO67" s="1779"/>
      <c r="DP67" s="1779"/>
      <c r="DQ67" s="1779"/>
      <c r="DR67" s="1779"/>
      <c r="DS67" s="1779"/>
      <c r="DT67" s="1779"/>
      <c r="DU67" s="1779"/>
      <c r="DV67" s="1780"/>
      <c r="DW67" s="1781"/>
      <c r="DX67" s="1782"/>
      <c r="DY67" s="1783"/>
      <c r="DZ67" s="1783"/>
      <c r="EA67" s="1864"/>
      <c r="EB67" s="1779"/>
      <c r="EC67" s="1779"/>
      <c r="ED67" s="1779"/>
      <c r="EE67" s="1779"/>
      <c r="EF67" s="1779"/>
      <c r="EG67" s="1779"/>
      <c r="EH67" s="1779"/>
      <c r="EI67" s="1779"/>
      <c r="EJ67" s="1779"/>
      <c r="EK67" s="1779"/>
      <c r="EL67" s="1779"/>
      <c r="EM67" s="1779"/>
      <c r="EN67" s="1779"/>
      <c r="EO67" s="1779"/>
      <c r="EP67" s="1779"/>
      <c r="EQ67" s="1779"/>
      <c r="ER67" s="1779"/>
      <c r="ES67" s="1779"/>
      <c r="ET67" s="1779"/>
      <c r="EU67" s="1779"/>
      <c r="EV67" s="1779"/>
      <c r="EW67" s="1779"/>
      <c r="EX67" s="1779"/>
      <c r="EY67" s="1779"/>
      <c r="EZ67" s="1780"/>
      <c r="FA67" s="1781"/>
      <c r="FB67" s="1782"/>
      <c r="FC67" s="1783"/>
      <c r="FD67" s="1783"/>
      <c r="FE67" s="1779"/>
      <c r="FF67" s="1779"/>
      <c r="FG67" s="1779"/>
      <c r="FH67" s="1779"/>
      <c r="FI67" s="1779"/>
      <c r="FJ67" s="1779"/>
      <c r="FK67" s="1779"/>
      <c r="FL67" s="1779"/>
      <c r="FM67" s="1779"/>
      <c r="FN67" s="1779"/>
      <c r="FO67" s="1780"/>
      <c r="FP67" s="1781"/>
      <c r="FQ67" s="1782"/>
      <c r="FR67" s="1783"/>
      <c r="FS67" s="1783"/>
      <c r="FT67" s="1779"/>
      <c r="FU67" s="1779"/>
      <c r="FV67" s="1779"/>
      <c r="FW67" s="1779"/>
      <c r="FX67" s="1779"/>
      <c r="FY67" s="1779"/>
      <c r="FZ67" s="1779"/>
      <c r="GA67" s="1779"/>
      <c r="GB67" s="1779"/>
      <c r="GC67" s="1779"/>
      <c r="GD67" s="1779"/>
      <c r="GE67" s="1779"/>
      <c r="GF67" s="1779"/>
      <c r="GG67" s="1779"/>
      <c r="GH67" s="1779"/>
      <c r="GI67" s="1779"/>
      <c r="GJ67" s="1779"/>
      <c r="GK67" s="1779"/>
      <c r="GL67" s="1779"/>
      <c r="GM67" s="1779"/>
      <c r="GN67" s="1779"/>
      <c r="GO67" s="1779"/>
      <c r="GP67" s="1779"/>
      <c r="GQ67" s="1779"/>
      <c r="GR67" s="1779"/>
      <c r="GS67" s="1779"/>
      <c r="GT67" s="1780"/>
      <c r="GU67" s="1781"/>
      <c r="GV67" s="1782"/>
      <c r="GW67" s="1783"/>
      <c r="GX67" s="1783"/>
      <c r="GY67" s="1783"/>
      <c r="GZ67" s="1787"/>
      <c r="HA67" s="1787"/>
      <c r="HB67" s="1788"/>
      <c r="HC67" s="1783"/>
      <c r="HD67" s="1783"/>
      <c r="HE67" s="1789"/>
      <c r="HF67" s="1790"/>
      <c r="HG67" s="1791"/>
      <c r="HH67" s="1757"/>
      <c r="HI67" s="1787"/>
      <c r="HJ67" s="1779"/>
      <c r="HK67" s="1779"/>
      <c r="HL67" s="1779"/>
      <c r="HM67" s="1779"/>
      <c r="HN67" s="1779"/>
      <c r="HO67" s="1779"/>
      <c r="HP67" s="1779"/>
      <c r="HQ67" s="1779"/>
      <c r="HR67" s="1779"/>
      <c r="HS67" s="1779"/>
      <c r="HT67" s="1779"/>
      <c r="HU67" s="1779"/>
      <c r="HV67" s="1779"/>
      <c r="HW67" s="1779"/>
      <c r="HX67" s="1779"/>
      <c r="HY67" s="1779"/>
      <c r="HZ67" s="1779"/>
      <c r="IA67" s="1780"/>
      <c r="IB67" s="1781"/>
      <c r="IC67" s="1782"/>
      <c r="ID67" s="1783"/>
      <c r="IE67" s="1783"/>
      <c r="IF67" s="1792"/>
      <c r="IG67" s="1792"/>
      <c r="IH67" s="1792"/>
      <c r="II67" s="1793"/>
      <c r="IJ67" s="1794"/>
      <c r="IK67" s="1792"/>
      <c r="IL67" s="1792"/>
      <c r="IM67" s="1795"/>
      <c r="IN67" s="1795"/>
      <c r="IO67" s="1779"/>
      <c r="IP67" s="1779"/>
      <c r="IQ67" s="1779"/>
      <c r="IR67" s="1779"/>
      <c r="IS67" s="1779"/>
      <c r="IT67" s="1779"/>
      <c r="IU67" s="1779"/>
      <c r="IV67" s="1779"/>
      <c r="IW67" s="1780"/>
      <c r="IX67" s="1781"/>
      <c r="IY67" s="1782"/>
      <c r="IZ67" s="1783"/>
      <c r="JA67" s="1783"/>
      <c r="JB67" s="1779"/>
      <c r="JC67" s="1788"/>
      <c r="JD67" s="1779"/>
      <c r="JE67" s="1783"/>
      <c r="JF67" s="1783"/>
      <c r="JG67" s="1792"/>
      <c r="JH67" s="1792"/>
      <c r="JI67" s="1792"/>
      <c r="JJ67" s="1792"/>
      <c r="JK67" s="1796"/>
      <c r="JL67" s="1792"/>
      <c r="JM67" s="1797"/>
      <c r="JN67" s="1797"/>
      <c r="JO67" s="1798"/>
      <c r="JP67" s="1797"/>
      <c r="JQ67" s="1797"/>
      <c r="JR67" s="1798"/>
    </row>
    <row r="68" customFormat="false" ht="11.25" hidden="false" customHeight="true" outlineLevel="0" collapsed="false">
      <c r="A68" s="1611" t="n">
        <f aca="false">A64+1</f>
        <v>45366</v>
      </c>
      <c r="B68" s="1612" t="s">
        <v>662</v>
      </c>
      <c r="C68" s="1614" t="s">
        <v>72</v>
      </c>
      <c r="D68" s="1614"/>
      <c r="E68" s="1614"/>
      <c r="F68" s="1614"/>
      <c r="G68" s="1615"/>
      <c r="H68" s="1615"/>
      <c r="I68" s="1615"/>
      <c r="J68" s="1615"/>
      <c r="K68" s="1615"/>
      <c r="L68" s="1615"/>
      <c r="M68" s="1615"/>
      <c r="N68" s="1615"/>
      <c r="O68" s="1615"/>
      <c r="P68" s="1615"/>
      <c r="Q68" s="1615"/>
      <c r="R68" s="1615"/>
      <c r="S68" s="1615"/>
      <c r="T68" s="1615"/>
      <c r="U68" s="1615"/>
      <c r="V68" s="1615"/>
      <c r="W68" s="1616"/>
      <c r="X68" s="1799"/>
      <c r="Y68" s="1800"/>
      <c r="Z68" s="1801"/>
      <c r="AA68" s="1620"/>
      <c r="AB68" s="1621"/>
      <c r="AC68" s="1622"/>
      <c r="AD68" s="1622"/>
      <c r="AE68" s="1615"/>
      <c r="AF68" s="1615"/>
      <c r="AG68" s="1615"/>
      <c r="AH68" s="1615"/>
      <c r="AI68" s="1615"/>
      <c r="AJ68" s="1615"/>
      <c r="AK68" s="1615"/>
      <c r="AL68" s="1615"/>
      <c r="AM68" s="1615"/>
      <c r="AN68" s="1615"/>
      <c r="AO68" s="1616"/>
      <c r="AP68" s="1799"/>
      <c r="AQ68" s="1800"/>
      <c r="AR68" s="1801"/>
      <c r="AS68" s="1620"/>
      <c r="AT68" s="1621"/>
      <c r="AU68" s="1622" t="s">
        <v>68</v>
      </c>
      <c r="AV68" s="1622"/>
      <c r="AW68" s="1614"/>
      <c r="AX68" s="1615"/>
      <c r="AY68" s="1615"/>
      <c r="AZ68" s="1615"/>
      <c r="BA68" s="1615"/>
      <c r="BB68" s="1615"/>
      <c r="BC68" s="1615"/>
      <c r="BD68" s="1615"/>
      <c r="BE68" s="1615"/>
      <c r="BF68" s="1615"/>
      <c r="BG68" s="1615"/>
      <c r="BH68" s="1615"/>
      <c r="BI68" s="1615"/>
      <c r="BJ68" s="1615"/>
      <c r="BK68" s="1615"/>
      <c r="BL68" s="1615"/>
      <c r="BM68" s="1615"/>
      <c r="BN68" s="1615"/>
      <c r="BO68" s="1615"/>
      <c r="BP68" s="1615"/>
      <c r="BQ68" s="1616"/>
      <c r="BR68" s="1799"/>
      <c r="BS68" s="1800"/>
      <c r="BT68" s="1801"/>
      <c r="BU68" s="1620"/>
      <c r="BV68" s="1621"/>
      <c r="BW68" s="1623"/>
      <c r="BX68" s="1873"/>
      <c r="BY68" s="1615"/>
      <c r="BZ68" s="1615"/>
      <c r="CA68" s="1615"/>
      <c r="CB68" s="1615"/>
      <c r="CC68" s="1615"/>
      <c r="CD68" s="1615"/>
      <c r="CE68" s="1615"/>
      <c r="CF68" s="1615"/>
      <c r="CG68" s="1615"/>
      <c r="CH68" s="1615"/>
      <c r="CI68" s="1616"/>
      <c r="CJ68" s="1799"/>
      <c r="CK68" s="1800"/>
      <c r="CL68" s="1801"/>
      <c r="CM68" s="1620"/>
      <c r="CN68" s="1621"/>
      <c r="CO68" s="1621"/>
      <c r="CP68" s="1621"/>
      <c r="CQ68" s="1627"/>
      <c r="CR68" s="1627"/>
      <c r="CS68" s="1627"/>
      <c r="CT68" s="1627"/>
      <c r="CU68" s="1627"/>
      <c r="CV68" s="1627"/>
      <c r="CW68" s="1627"/>
      <c r="CX68" s="1627"/>
      <c r="CY68" s="1627"/>
      <c r="CZ68" s="1627"/>
      <c r="DA68" s="1627"/>
      <c r="DB68" s="1627"/>
      <c r="DC68" s="1628"/>
      <c r="DD68" s="1803"/>
      <c r="DE68" s="1804"/>
      <c r="DF68" s="1801"/>
      <c r="DG68" s="1624"/>
      <c r="DH68" s="1625"/>
      <c r="DI68" s="1623"/>
      <c r="DJ68" s="1615"/>
      <c r="DK68" s="1627"/>
      <c r="DL68" s="1627"/>
      <c r="DM68" s="1627"/>
      <c r="DN68" s="1627"/>
      <c r="DO68" s="1627"/>
      <c r="DP68" s="1627"/>
      <c r="DQ68" s="1627"/>
      <c r="DR68" s="1627"/>
      <c r="DS68" s="1627"/>
      <c r="DT68" s="1627"/>
      <c r="DU68" s="1628"/>
      <c r="DV68" s="1803"/>
      <c r="DW68" s="1804"/>
      <c r="DX68" s="1801"/>
      <c r="DY68" s="1624"/>
      <c r="DZ68" s="1625"/>
      <c r="EA68" s="1615" t="s">
        <v>516</v>
      </c>
      <c r="EB68" s="1615"/>
      <c r="EC68" s="1615"/>
      <c r="ED68" s="1615"/>
      <c r="EE68" s="1627"/>
      <c r="EF68" s="1615"/>
      <c r="EG68" s="1615"/>
      <c r="EH68" s="1615"/>
      <c r="EI68" s="1615"/>
      <c r="EJ68" s="1615"/>
      <c r="EK68" s="1615"/>
      <c r="EL68" s="1615"/>
      <c r="EM68" s="1615"/>
      <c r="EN68" s="1615"/>
      <c r="EO68" s="1615"/>
      <c r="EP68" s="1615"/>
      <c r="EQ68" s="1615"/>
      <c r="ER68" s="1615"/>
      <c r="ES68" s="1615"/>
      <c r="ET68" s="1615"/>
      <c r="EU68" s="1615"/>
      <c r="EV68" s="1615"/>
      <c r="EW68" s="1615"/>
      <c r="EX68" s="1615"/>
      <c r="EY68" s="1616"/>
      <c r="EZ68" s="1799"/>
      <c r="FA68" s="1800"/>
      <c r="FB68" s="1801"/>
      <c r="FC68" s="1624"/>
      <c r="FD68" s="1625"/>
      <c r="FE68" s="1615"/>
      <c r="FF68" s="1615"/>
      <c r="FG68" s="1615"/>
      <c r="FH68" s="1615"/>
      <c r="FI68" s="1615"/>
      <c r="FJ68" s="1615"/>
      <c r="FK68" s="1615"/>
      <c r="FL68" s="1615"/>
      <c r="FM68" s="1615"/>
      <c r="FN68" s="1616"/>
      <c r="FO68" s="1799"/>
      <c r="FP68" s="1800"/>
      <c r="FQ68" s="1801"/>
      <c r="FR68" s="1624"/>
      <c r="FS68" s="1625"/>
      <c r="FT68" s="1837"/>
      <c r="FU68" s="1837"/>
      <c r="FV68" s="1627"/>
      <c r="FW68" s="1627"/>
      <c r="FX68" s="1627"/>
      <c r="FY68" s="1627"/>
      <c r="FZ68" s="1627"/>
      <c r="GA68" s="1627"/>
      <c r="GB68" s="1627"/>
      <c r="GC68" s="1627"/>
      <c r="GD68" s="1627"/>
      <c r="GE68" s="1627"/>
      <c r="GF68" s="1627"/>
      <c r="GG68" s="1627"/>
      <c r="GH68" s="1627"/>
      <c r="GI68" s="1627"/>
      <c r="GJ68" s="1627"/>
      <c r="GK68" s="1627"/>
      <c r="GL68" s="1627"/>
      <c r="GM68" s="1627"/>
      <c r="GN68" s="1627"/>
      <c r="GO68" s="1627"/>
      <c r="GP68" s="1627"/>
      <c r="GQ68" s="1627"/>
      <c r="GR68" s="1627"/>
      <c r="GS68" s="1628"/>
      <c r="GT68" s="1803"/>
      <c r="GU68" s="1804"/>
      <c r="GV68" s="1801"/>
      <c r="GW68" s="1631"/>
      <c r="GX68" s="1621"/>
      <c r="GY68" s="1620"/>
      <c r="GZ68" s="1838"/>
      <c r="HA68" s="1839"/>
      <c r="HB68" s="1840"/>
      <c r="HC68" s="1635"/>
      <c r="HD68" s="1636"/>
      <c r="HE68" s="1841"/>
      <c r="HF68" s="1638"/>
      <c r="HG68" s="1639"/>
      <c r="HH68" s="1640"/>
      <c r="HI68" s="1842"/>
      <c r="HJ68" s="1615"/>
      <c r="HK68" s="1615"/>
      <c r="HL68" s="1615"/>
      <c r="HM68" s="1615"/>
      <c r="HN68" s="1615"/>
      <c r="HO68" s="1615"/>
      <c r="HP68" s="1615"/>
      <c r="HQ68" s="1615"/>
      <c r="HR68" s="1615"/>
      <c r="HS68" s="1615"/>
      <c r="HT68" s="1615"/>
      <c r="HU68" s="1615"/>
      <c r="HV68" s="1615"/>
      <c r="HW68" s="1615"/>
      <c r="HX68" s="1615"/>
      <c r="HY68" s="1615"/>
      <c r="HZ68" s="1616"/>
      <c r="IA68" s="1799"/>
      <c r="IB68" s="1800"/>
      <c r="IC68" s="1801"/>
      <c r="ID68" s="1620"/>
      <c r="IE68" s="1631"/>
      <c r="IF68" s="1642"/>
      <c r="IG68" s="1642"/>
      <c r="IH68" s="1643"/>
      <c r="II68" s="1812"/>
      <c r="IJ68" s="1813"/>
      <c r="IK68" s="1646"/>
      <c r="IL68" s="1647"/>
      <c r="IM68" s="1837"/>
      <c r="IN68" s="1649"/>
      <c r="IO68" s="1650"/>
      <c r="IP68" s="1650"/>
      <c r="IQ68" s="1650"/>
      <c r="IR68" s="1650"/>
      <c r="IS68" s="1650"/>
      <c r="IT68" s="1650"/>
      <c r="IU68" s="1650"/>
      <c r="IV68" s="1651"/>
      <c r="IW68" s="1814"/>
      <c r="IX68" s="1815"/>
      <c r="IY68" s="1816"/>
      <c r="IZ68" s="1620"/>
      <c r="JA68" s="1621"/>
      <c r="JB68" s="1655"/>
      <c r="JC68" s="1807"/>
      <c r="JD68" s="1657"/>
      <c r="JE68" s="1658"/>
      <c r="JF68" s="1659"/>
      <c r="JG68" s="1817"/>
      <c r="JH68" s="1817"/>
      <c r="JI68" s="1817"/>
      <c r="JJ68" s="1855"/>
      <c r="JK68" s="1856"/>
      <c r="JL68" s="1663"/>
      <c r="JM68" s="1664" t="e">
        <f aca="false">JM$4:JM$4+SUMIF($C$5:JL$5,"Нараст. баланс",$C70:JL70)+SUMIF($C$7:JH$7,"Итого (с ВНР)",$C70:JH70)-SUMIF($C$5:JL$5,"Геол. снижение,  т/сут",$C70:JL70)-SUMIF(JJ$7:JL$7,"Итого",JJ70:JL70)-SUMIF($C$7:JL$7,"Итого (с ВСП)",$C70:JL70)</f>
        <v>#VALUE!</v>
      </c>
      <c r="JN68" s="1665" t="e">
        <f aca="false">'ННГ без НГДП по датам'!JM68:JM70</f>
        <v>#VALUE!</v>
      </c>
      <c r="JO68" s="1666" t="e">
        <f aca="false">'03.24 НГДП по датам'!CA68:CA70</f>
        <v>#VALUE!</v>
      </c>
      <c r="JP68" s="1667"/>
      <c r="JQ68" s="1668"/>
      <c r="JR68" s="1819"/>
    </row>
    <row r="69" customFormat="false" ht="11.25" hidden="false" customHeight="true" outlineLevel="0" collapsed="false">
      <c r="A69" s="1611"/>
      <c r="B69" s="1670" t="s">
        <v>663</v>
      </c>
      <c r="C69" s="1672" t="n">
        <v>3104</v>
      </c>
      <c r="D69" s="1672"/>
      <c r="E69" s="1672"/>
      <c r="F69" s="1672"/>
      <c r="G69" s="1673"/>
      <c r="H69" s="1673"/>
      <c r="I69" s="1673"/>
      <c r="J69" s="1673"/>
      <c r="K69" s="1673"/>
      <c r="L69" s="1673"/>
      <c r="M69" s="1673"/>
      <c r="N69" s="1673"/>
      <c r="O69" s="1673"/>
      <c r="P69" s="1673"/>
      <c r="Q69" s="1673"/>
      <c r="R69" s="1673"/>
      <c r="S69" s="1673"/>
      <c r="T69" s="1673"/>
      <c r="U69" s="1673"/>
      <c r="V69" s="1673"/>
      <c r="W69" s="1674"/>
      <c r="X69" s="1675"/>
      <c r="Y69" s="1676"/>
      <c r="Z69" s="1677"/>
      <c r="AA69" s="1678" t="n">
        <f aca="false">COUNTA(C69:Z69)</f>
        <v>1</v>
      </c>
      <c r="AB69" s="1679"/>
      <c r="AC69" s="1680"/>
      <c r="AD69" s="1680"/>
      <c r="AE69" s="1673"/>
      <c r="AF69" s="1673"/>
      <c r="AG69" s="1673"/>
      <c r="AH69" s="1673"/>
      <c r="AI69" s="1673"/>
      <c r="AJ69" s="1673"/>
      <c r="AK69" s="1673"/>
      <c r="AL69" s="1673"/>
      <c r="AM69" s="1673"/>
      <c r="AN69" s="1673"/>
      <c r="AO69" s="1674"/>
      <c r="AP69" s="1675"/>
      <c r="AQ69" s="1676"/>
      <c r="AR69" s="1677"/>
      <c r="AS69" s="1678" t="n">
        <f aca="false">COUNTA(AC69:AR69)</f>
        <v>0</v>
      </c>
      <c r="AT69" s="1679"/>
      <c r="AU69" s="1680" t="n">
        <v>746</v>
      </c>
      <c r="AV69" s="1680"/>
      <c r="AW69" s="1672"/>
      <c r="AX69" s="1673"/>
      <c r="AY69" s="1673"/>
      <c r="AZ69" s="1673"/>
      <c r="BA69" s="1673"/>
      <c r="BB69" s="1673"/>
      <c r="BC69" s="1673"/>
      <c r="BD69" s="1673"/>
      <c r="BE69" s="1673"/>
      <c r="BF69" s="1673"/>
      <c r="BG69" s="1673"/>
      <c r="BH69" s="1673"/>
      <c r="BI69" s="1673"/>
      <c r="BJ69" s="1673"/>
      <c r="BK69" s="1673"/>
      <c r="BL69" s="1673"/>
      <c r="BM69" s="1673"/>
      <c r="BN69" s="1673"/>
      <c r="BO69" s="1673"/>
      <c r="BP69" s="1673"/>
      <c r="BQ69" s="1674"/>
      <c r="BR69" s="1675"/>
      <c r="BS69" s="1676"/>
      <c r="BT69" s="1677"/>
      <c r="BU69" s="1678" t="n">
        <f aca="false">COUNTA(AU69:BT69)</f>
        <v>1</v>
      </c>
      <c r="BV69" s="1679"/>
      <c r="BW69" s="1682"/>
      <c r="BX69" s="1874"/>
      <c r="BY69" s="1673"/>
      <c r="BZ69" s="1673"/>
      <c r="CA69" s="1673"/>
      <c r="CB69" s="1673"/>
      <c r="CC69" s="1673"/>
      <c r="CD69" s="1673"/>
      <c r="CE69" s="1673"/>
      <c r="CF69" s="1673"/>
      <c r="CG69" s="1673"/>
      <c r="CH69" s="1673"/>
      <c r="CI69" s="1674"/>
      <c r="CJ69" s="1675"/>
      <c r="CK69" s="1676"/>
      <c r="CL69" s="1677"/>
      <c r="CM69" s="1678" t="n">
        <f aca="false">COUNTA(BW69:CL69)</f>
        <v>0</v>
      </c>
      <c r="CN69" s="1679"/>
      <c r="CO69" s="1679" t="n">
        <f aca="false">AA69+AS69+BU69+CM69</f>
        <v>2</v>
      </c>
      <c r="CP69" s="1679"/>
      <c r="CQ69" s="1686"/>
      <c r="CR69" s="1686"/>
      <c r="CS69" s="1686"/>
      <c r="CT69" s="1686"/>
      <c r="CU69" s="1686"/>
      <c r="CV69" s="1686"/>
      <c r="CW69" s="1686"/>
      <c r="CX69" s="1686"/>
      <c r="CY69" s="1686"/>
      <c r="CZ69" s="1686"/>
      <c r="DA69" s="1686"/>
      <c r="DB69" s="1686"/>
      <c r="DC69" s="1687"/>
      <c r="DD69" s="1688"/>
      <c r="DE69" s="1689"/>
      <c r="DF69" s="1677"/>
      <c r="DG69" s="1683" t="n">
        <f aca="false">SUBTOTAL(9,CQ71:DF71)</f>
        <v>0</v>
      </c>
      <c r="DH69" s="1684"/>
      <c r="DI69" s="1682"/>
      <c r="DJ69" s="1673"/>
      <c r="DK69" s="1686"/>
      <c r="DL69" s="1686"/>
      <c r="DM69" s="1686"/>
      <c r="DN69" s="1686"/>
      <c r="DO69" s="1686"/>
      <c r="DP69" s="1686"/>
      <c r="DQ69" s="1686"/>
      <c r="DR69" s="1686"/>
      <c r="DS69" s="1686"/>
      <c r="DT69" s="1686"/>
      <c r="DU69" s="1687"/>
      <c r="DV69" s="1688"/>
      <c r="DW69" s="1689"/>
      <c r="DX69" s="1677"/>
      <c r="DY69" s="1683" t="n">
        <f aca="false">COUNTA(DI69:DX69)</f>
        <v>0</v>
      </c>
      <c r="DZ69" s="1684"/>
      <c r="EA69" s="1673" t="s">
        <v>664</v>
      </c>
      <c r="EB69" s="1673"/>
      <c r="EC69" s="1673"/>
      <c r="ED69" s="1673"/>
      <c r="EE69" s="1686"/>
      <c r="EF69" s="1673"/>
      <c r="EG69" s="1673"/>
      <c r="EH69" s="1673"/>
      <c r="EI69" s="1673"/>
      <c r="EJ69" s="1673"/>
      <c r="EK69" s="1673"/>
      <c r="EL69" s="1673"/>
      <c r="EM69" s="1673"/>
      <c r="EN69" s="1673"/>
      <c r="EO69" s="1673"/>
      <c r="EP69" s="1673"/>
      <c r="EQ69" s="1673"/>
      <c r="ER69" s="1673"/>
      <c r="ES69" s="1673"/>
      <c r="ET69" s="1673"/>
      <c r="EU69" s="1673"/>
      <c r="EV69" s="1673"/>
      <c r="EW69" s="1673"/>
      <c r="EX69" s="1673"/>
      <c r="EY69" s="1674"/>
      <c r="EZ69" s="1675"/>
      <c r="FA69" s="1676"/>
      <c r="FB69" s="1677"/>
      <c r="FC69" s="1683" t="n">
        <f aca="false">COUNTA(EA69:FB69)</f>
        <v>1</v>
      </c>
      <c r="FD69" s="1684"/>
      <c r="FE69" s="1673"/>
      <c r="FF69" s="1673"/>
      <c r="FG69" s="1673"/>
      <c r="FH69" s="1673"/>
      <c r="FI69" s="1673"/>
      <c r="FJ69" s="1673"/>
      <c r="FK69" s="1673"/>
      <c r="FL69" s="1673"/>
      <c r="FM69" s="1673"/>
      <c r="FN69" s="1674"/>
      <c r="FO69" s="1675"/>
      <c r="FP69" s="1676"/>
      <c r="FQ69" s="1677"/>
      <c r="FR69" s="1683" t="n">
        <f aca="false">COUNTA(FE69:FQ69)</f>
        <v>0</v>
      </c>
      <c r="FS69" s="1684"/>
      <c r="FT69" s="1844"/>
      <c r="FU69" s="1844"/>
      <c r="FV69" s="1686"/>
      <c r="FW69" s="1686"/>
      <c r="FX69" s="1686"/>
      <c r="FY69" s="1686"/>
      <c r="FZ69" s="1686"/>
      <c r="GA69" s="1686"/>
      <c r="GB69" s="1686"/>
      <c r="GC69" s="1686"/>
      <c r="GD69" s="1686"/>
      <c r="GE69" s="1686"/>
      <c r="GF69" s="1686"/>
      <c r="GG69" s="1686"/>
      <c r="GH69" s="1686"/>
      <c r="GI69" s="1686"/>
      <c r="GJ69" s="1686"/>
      <c r="GK69" s="1686"/>
      <c r="GL69" s="1686"/>
      <c r="GM69" s="1686"/>
      <c r="GN69" s="1686"/>
      <c r="GO69" s="1686"/>
      <c r="GP69" s="1686"/>
      <c r="GQ69" s="1686"/>
      <c r="GR69" s="1686"/>
      <c r="GS69" s="1687"/>
      <c r="GT69" s="1688"/>
      <c r="GU69" s="1689"/>
      <c r="GV69" s="1677"/>
      <c r="GW69" s="1690" t="n">
        <f aca="false">SUBTOTAL(9,FT71:GV71)</f>
        <v>0</v>
      </c>
      <c r="GX69" s="1679" t="n">
        <f aca="false">SUBTOTAL(9,FT71:GV71)</f>
        <v>0</v>
      </c>
      <c r="GY69" s="1691"/>
      <c r="GZ69" s="1845"/>
      <c r="HA69" s="1846"/>
      <c r="HB69" s="1694"/>
      <c r="HC69" s="1695"/>
      <c r="HD69" s="1696"/>
      <c r="HE69" s="1697"/>
      <c r="HF69" s="1698"/>
      <c r="HG69" s="1699"/>
      <c r="HH69" s="1700"/>
      <c r="HI69" s="1847"/>
      <c r="HJ69" s="1673"/>
      <c r="HK69" s="1673"/>
      <c r="HL69" s="1673"/>
      <c r="HM69" s="1673"/>
      <c r="HN69" s="1673"/>
      <c r="HO69" s="1673"/>
      <c r="HP69" s="1673"/>
      <c r="HQ69" s="1673"/>
      <c r="HR69" s="1673"/>
      <c r="HS69" s="1673"/>
      <c r="HT69" s="1673"/>
      <c r="HU69" s="1673"/>
      <c r="HV69" s="1673"/>
      <c r="HW69" s="1673"/>
      <c r="HX69" s="1673"/>
      <c r="HY69" s="1673"/>
      <c r="HZ69" s="1674"/>
      <c r="IA69" s="1675"/>
      <c r="IB69" s="1676"/>
      <c r="IC69" s="1677"/>
      <c r="ID69" s="1678" t="n">
        <f aca="false">SUBTOTAL(9,HG71:IC71)</f>
        <v>0</v>
      </c>
      <c r="IE69" s="1702"/>
      <c r="IF69" s="1703"/>
      <c r="IG69" s="1703"/>
      <c r="IH69" s="1704"/>
      <c r="II69" s="1705"/>
      <c r="IJ69" s="1706"/>
      <c r="IK69" s="1707" t="n">
        <f aca="false">SUBTOTAL(9,IF71:IJ71)</f>
        <v>0</v>
      </c>
      <c r="IL69" s="1708"/>
      <c r="IM69" s="1844"/>
      <c r="IN69" s="1710"/>
      <c r="IO69" s="1711"/>
      <c r="IP69" s="1711"/>
      <c r="IQ69" s="1711"/>
      <c r="IR69" s="1711"/>
      <c r="IS69" s="1711"/>
      <c r="IT69" s="1711"/>
      <c r="IU69" s="1711"/>
      <c r="IV69" s="1712"/>
      <c r="IW69" s="1713"/>
      <c r="IX69" s="1714"/>
      <c r="IY69" s="1715"/>
      <c r="IZ69" s="1678" t="n">
        <f aca="false">SUBTOTAL(3,IM69:IY69)</f>
        <v>0</v>
      </c>
      <c r="JA69" s="1716"/>
      <c r="JB69" s="1717"/>
      <c r="JC69" s="1718"/>
      <c r="JD69" s="1719"/>
      <c r="JE69" s="1720"/>
      <c r="JF69" s="1721"/>
      <c r="JG69" s="1827"/>
      <c r="JH69" s="1827"/>
      <c r="JI69" s="1827"/>
      <c r="JJ69" s="1858"/>
      <c r="JK69" s="1859"/>
      <c r="JL69" s="1725"/>
      <c r="JM69" s="1664"/>
      <c r="JN69" s="1665"/>
      <c r="JO69" s="1666"/>
      <c r="JP69" s="1726"/>
      <c r="JQ69" s="1727"/>
      <c r="JR69" s="1728"/>
    </row>
    <row r="70" customFormat="false" ht="11.25" hidden="false" customHeight="true" outlineLevel="0" collapsed="false">
      <c r="A70" s="1611"/>
      <c r="B70" s="1729" t="s">
        <v>661</v>
      </c>
      <c r="C70" s="1731" t="n">
        <v>30</v>
      </c>
      <c r="D70" s="1731"/>
      <c r="E70" s="1731"/>
      <c r="F70" s="1731"/>
      <c r="G70" s="1732"/>
      <c r="H70" s="1732"/>
      <c r="I70" s="1732"/>
      <c r="J70" s="1732"/>
      <c r="K70" s="1732"/>
      <c r="L70" s="1732"/>
      <c r="M70" s="1732"/>
      <c r="N70" s="1732"/>
      <c r="O70" s="1732"/>
      <c r="P70" s="1732"/>
      <c r="Q70" s="1732"/>
      <c r="R70" s="1732"/>
      <c r="S70" s="1732"/>
      <c r="T70" s="1732"/>
      <c r="U70" s="1732"/>
      <c r="V70" s="1732"/>
      <c r="W70" s="1733"/>
      <c r="X70" s="1734"/>
      <c r="Y70" s="1735"/>
      <c r="Z70" s="1736"/>
      <c r="AA70" s="1737" t="n">
        <f aca="false">SUBTOTAL(9,C70:Z70)</f>
        <v>30</v>
      </c>
      <c r="AB70" s="1738" t="n">
        <f aca="false">AA70+AB66</f>
        <v>350</v>
      </c>
      <c r="AC70" s="1739"/>
      <c r="AD70" s="1739"/>
      <c r="AE70" s="1732"/>
      <c r="AF70" s="1732"/>
      <c r="AG70" s="1732"/>
      <c r="AH70" s="1732"/>
      <c r="AI70" s="1732"/>
      <c r="AJ70" s="1732"/>
      <c r="AK70" s="1732"/>
      <c r="AL70" s="1732"/>
      <c r="AM70" s="1732"/>
      <c r="AN70" s="1732"/>
      <c r="AO70" s="1733"/>
      <c r="AP70" s="1734"/>
      <c r="AQ70" s="1735"/>
      <c r="AR70" s="1736"/>
      <c r="AS70" s="1737" t="n">
        <f aca="false">SUBTOTAL(9,AC70:AR70)</f>
        <v>0</v>
      </c>
      <c r="AT70" s="1738" t="n">
        <f aca="false">AS70+AT66</f>
        <v>0</v>
      </c>
      <c r="AU70" s="1739" t="n">
        <v>21</v>
      </c>
      <c r="AV70" s="1739"/>
      <c r="AW70" s="1731"/>
      <c r="AX70" s="1732"/>
      <c r="AY70" s="1732"/>
      <c r="AZ70" s="1732"/>
      <c r="BA70" s="1732"/>
      <c r="BB70" s="1732"/>
      <c r="BC70" s="1732"/>
      <c r="BD70" s="1732"/>
      <c r="BE70" s="1732"/>
      <c r="BF70" s="1732"/>
      <c r="BG70" s="1732"/>
      <c r="BH70" s="1732"/>
      <c r="BI70" s="1732"/>
      <c r="BJ70" s="1732"/>
      <c r="BK70" s="1732"/>
      <c r="BL70" s="1732"/>
      <c r="BM70" s="1732"/>
      <c r="BN70" s="1732"/>
      <c r="BO70" s="1732"/>
      <c r="BP70" s="1732"/>
      <c r="BQ70" s="1733"/>
      <c r="BR70" s="1734"/>
      <c r="BS70" s="1735"/>
      <c r="BT70" s="1736"/>
      <c r="BU70" s="1737" t="n">
        <f aca="false">SUBTOTAL(9,AU70:BT70)</f>
        <v>21</v>
      </c>
      <c r="BV70" s="1738" t="n">
        <f aca="false">BU70+BV66</f>
        <v>61</v>
      </c>
      <c r="BW70" s="1740"/>
      <c r="BX70" s="1875"/>
      <c r="BY70" s="1732"/>
      <c r="BZ70" s="1732"/>
      <c r="CA70" s="1732"/>
      <c r="CB70" s="1732"/>
      <c r="CC70" s="1732"/>
      <c r="CD70" s="1732"/>
      <c r="CE70" s="1732"/>
      <c r="CF70" s="1732"/>
      <c r="CG70" s="1732"/>
      <c r="CH70" s="1732"/>
      <c r="CI70" s="1733"/>
      <c r="CJ70" s="1734"/>
      <c r="CK70" s="1735"/>
      <c r="CL70" s="1736"/>
      <c r="CM70" s="1737" t="n">
        <f aca="false">SUBTOTAL(9,BW70:CL70)</f>
        <v>0</v>
      </c>
      <c r="CN70" s="1738" t="n">
        <f aca="false">CM70+CN66</f>
        <v>0</v>
      </c>
      <c r="CO70" s="1738" t="n">
        <f aca="false">AA70+AS70+BU70+CM70</f>
        <v>51</v>
      </c>
      <c r="CP70" s="1738" t="n">
        <f aca="false">CO70+CP66</f>
        <v>411</v>
      </c>
      <c r="CQ70" s="1744"/>
      <c r="CR70" s="1744"/>
      <c r="CS70" s="1744"/>
      <c r="CT70" s="1744"/>
      <c r="CU70" s="1744"/>
      <c r="CV70" s="1744"/>
      <c r="CW70" s="1744"/>
      <c r="CX70" s="1744"/>
      <c r="CY70" s="1744"/>
      <c r="CZ70" s="1744"/>
      <c r="DA70" s="1744"/>
      <c r="DB70" s="1744"/>
      <c r="DC70" s="1745"/>
      <c r="DD70" s="1746"/>
      <c r="DE70" s="1747"/>
      <c r="DF70" s="1736"/>
      <c r="DG70" s="1741" t="n">
        <f aca="false">SUBTOTAL(9,CQ70:DF70)</f>
        <v>0</v>
      </c>
      <c r="DH70" s="1742" t="n">
        <f aca="false">DG70:DG70+IF($B66:$B66=2,0,DH66:DH66)</f>
        <v>0</v>
      </c>
      <c r="DI70" s="1740"/>
      <c r="DJ70" s="1732"/>
      <c r="DK70" s="1744"/>
      <c r="DL70" s="1744"/>
      <c r="DM70" s="1744"/>
      <c r="DN70" s="1744"/>
      <c r="DO70" s="1744"/>
      <c r="DP70" s="1744"/>
      <c r="DQ70" s="1744"/>
      <c r="DR70" s="1744"/>
      <c r="DS70" s="1744"/>
      <c r="DT70" s="1744"/>
      <c r="DU70" s="1745"/>
      <c r="DV70" s="1746"/>
      <c r="DW70" s="1747"/>
      <c r="DX70" s="1736"/>
      <c r="DY70" s="1741" t="n">
        <f aca="false">SUBTOTAL(9,DI70:DX70)</f>
        <v>0</v>
      </c>
      <c r="DZ70" s="1742" t="n">
        <f aca="false">DY70:DY70+IF($B66:$B66=2,0,DZ66:DZ66)</f>
        <v>0</v>
      </c>
      <c r="EA70" s="1732" t="n">
        <v>10</v>
      </c>
      <c r="EB70" s="1732"/>
      <c r="EC70" s="1732"/>
      <c r="ED70" s="1732"/>
      <c r="EE70" s="1732"/>
      <c r="EF70" s="1732"/>
      <c r="EG70" s="1732"/>
      <c r="EH70" s="1732"/>
      <c r="EI70" s="1732"/>
      <c r="EJ70" s="1732"/>
      <c r="EK70" s="1732"/>
      <c r="EL70" s="1732"/>
      <c r="EM70" s="1732"/>
      <c r="EN70" s="1732"/>
      <c r="EO70" s="1732"/>
      <c r="EP70" s="1732"/>
      <c r="EQ70" s="1732"/>
      <c r="ER70" s="1732"/>
      <c r="ES70" s="1732"/>
      <c r="ET70" s="1732"/>
      <c r="EU70" s="1732"/>
      <c r="EV70" s="1732"/>
      <c r="EW70" s="1732"/>
      <c r="EX70" s="1732"/>
      <c r="EY70" s="1733"/>
      <c r="EZ70" s="1734"/>
      <c r="FA70" s="1735"/>
      <c r="FB70" s="1736"/>
      <c r="FC70" s="1741" t="n">
        <f aca="false">SUBTOTAL(9,EA70:FB70)</f>
        <v>10</v>
      </c>
      <c r="FD70" s="1742" t="n">
        <f aca="false">FC70:FC70+IF($B66:$B66=2,0,FD66:FD66)</f>
        <v>131</v>
      </c>
      <c r="FE70" s="1732"/>
      <c r="FF70" s="1732"/>
      <c r="FG70" s="1732"/>
      <c r="FH70" s="1732"/>
      <c r="FI70" s="1732"/>
      <c r="FJ70" s="1732"/>
      <c r="FK70" s="1732"/>
      <c r="FL70" s="1732"/>
      <c r="FM70" s="1732"/>
      <c r="FN70" s="1733"/>
      <c r="FO70" s="1734"/>
      <c r="FP70" s="1735"/>
      <c r="FQ70" s="1869"/>
      <c r="FR70" s="1741" t="n">
        <f aca="false">SUBTOTAL(9,FE70:FQ70)</f>
        <v>0</v>
      </c>
      <c r="FS70" s="1742" t="n">
        <f aca="false">FR70:FR70+IF($B66:$B66=2,0,FS66:FS66)</f>
        <v>0</v>
      </c>
      <c r="FT70" s="1851"/>
      <c r="FU70" s="1851"/>
      <c r="FV70" s="1744"/>
      <c r="FW70" s="1744"/>
      <c r="FX70" s="1744"/>
      <c r="FY70" s="1744"/>
      <c r="FZ70" s="1744"/>
      <c r="GA70" s="1744"/>
      <c r="GB70" s="1744"/>
      <c r="GC70" s="1744"/>
      <c r="GD70" s="1744"/>
      <c r="GE70" s="1744"/>
      <c r="GF70" s="1744"/>
      <c r="GG70" s="1744"/>
      <c r="GH70" s="1744"/>
      <c r="GI70" s="1744"/>
      <c r="GJ70" s="1744"/>
      <c r="GK70" s="1744"/>
      <c r="GL70" s="1744"/>
      <c r="GM70" s="1744"/>
      <c r="GN70" s="1744"/>
      <c r="GO70" s="1744"/>
      <c r="GP70" s="1744"/>
      <c r="GQ70" s="1744"/>
      <c r="GR70" s="1744"/>
      <c r="GS70" s="1745"/>
      <c r="GT70" s="1746"/>
      <c r="GU70" s="1747"/>
      <c r="GV70" s="1736"/>
      <c r="GW70" s="1748" t="n">
        <f aca="false">SUBTOTAL(9,FT70:GV70)</f>
        <v>0</v>
      </c>
      <c r="GX70" s="1738" t="n">
        <f aca="false">SUBTOTAL(9,FT70:GV70)</f>
        <v>0</v>
      </c>
      <c r="GY70" s="1737" t="n">
        <f aca="false">GX70:GX70+IF($B66:$B66=2,0,GY66:GY66)</f>
        <v>0</v>
      </c>
      <c r="GZ70" s="1749"/>
      <c r="HA70" s="1750"/>
      <c r="HB70" s="1751" t="e">
        <f aca="false">'03.24 НГДП по датам'!BA70</f>
        <v>#VALUE!</v>
      </c>
      <c r="HC70" s="1752" t="e">
        <f aca="false">SUBTOTAL(9,GZ70:HB70)</f>
        <v>#VALUE!</v>
      </c>
      <c r="HD70" s="1753" t="n">
        <f aca="false">$HD$3+HD66</f>
        <v>570.45</v>
      </c>
      <c r="HE70" s="1754" t="n">
        <f aca="false">$HE$3+HE66</f>
        <v>179.55</v>
      </c>
      <c r="HF70" s="1831" t="n">
        <f aca="false">SUM(HD70:HE70)</f>
        <v>750</v>
      </c>
      <c r="HG70" s="1756"/>
      <c r="HH70" s="1757"/>
      <c r="HI70" s="1832"/>
      <c r="HJ70" s="1732"/>
      <c r="HK70" s="1732"/>
      <c r="HL70" s="1732"/>
      <c r="HM70" s="1732"/>
      <c r="HN70" s="1732"/>
      <c r="HO70" s="1732"/>
      <c r="HP70" s="1732"/>
      <c r="HQ70" s="1732"/>
      <c r="HR70" s="1732"/>
      <c r="HS70" s="1732"/>
      <c r="HT70" s="1732"/>
      <c r="HU70" s="1732"/>
      <c r="HV70" s="1732"/>
      <c r="HW70" s="1732"/>
      <c r="HX70" s="1732"/>
      <c r="HY70" s="1732"/>
      <c r="HZ70" s="1733"/>
      <c r="IA70" s="1734"/>
      <c r="IB70" s="1735"/>
      <c r="IC70" s="1736"/>
      <c r="ID70" s="1737" t="n">
        <f aca="false">SUBTOTAL(9,HG70:IC70)</f>
        <v>0</v>
      </c>
      <c r="IE70" s="1748" t="n">
        <f aca="false">ID70:ID70+IF($B66:$B66=2,0,IE66:IE66)</f>
        <v>136</v>
      </c>
      <c r="IF70" s="1759"/>
      <c r="IG70" s="1759"/>
      <c r="IH70" s="1760"/>
      <c r="II70" s="1761"/>
      <c r="IJ70" s="1762"/>
      <c r="IK70" s="1763" t="n">
        <f aca="false">SUBTOTAL(9,IF70:IJ70)</f>
        <v>0</v>
      </c>
      <c r="IL70" s="1764" t="n">
        <f aca="false">IK70:IK70+IF($B66:$B66=2,0,IL66:IL66)</f>
        <v>0</v>
      </c>
      <c r="IM70" s="1851"/>
      <c r="IN70" s="1765"/>
      <c r="IO70" s="1732"/>
      <c r="IP70" s="1732"/>
      <c r="IQ70" s="1732"/>
      <c r="IR70" s="1732"/>
      <c r="IS70" s="1732"/>
      <c r="IT70" s="1732"/>
      <c r="IU70" s="1732"/>
      <c r="IV70" s="1733"/>
      <c r="IW70" s="1734"/>
      <c r="IX70" s="1735"/>
      <c r="IY70" s="1736"/>
      <c r="IZ70" s="1737" t="n">
        <f aca="false">SUBTOTAL(9,IM70:IY70)</f>
        <v>0</v>
      </c>
      <c r="JA70" s="1738" t="n">
        <f aca="false">IZ70:IZ70+IF($B66:$B66=2,0,JA66:JA66)</f>
        <v>0</v>
      </c>
      <c r="JB70" s="1766"/>
      <c r="JC70" s="1767" t="e">
        <f aca="false">'03.24 НГДП по датам'!BT70</f>
        <v>#VALUE!</v>
      </c>
      <c r="JD70" s="1834" t="n">
        <f aca="false">$JD$14</f>
        <v>0</v>
      </c>
      <c r="JE70" s="1769" t="e">
        <f aca="false">SUBTOTAL(9,JB70:JD70)</f>
        <v>#VALUE!</v>
      </c>
      <c r="JF70" s="1770" t="n">
        <f aca="false">SUMIF($C$5:JE$5,"Накопленный эффект, т/сут",$C70:JE70)+SUMIF($C$5:JE$5,"Нараст.  по потенциалу",$C70:JE70)-SUMIF($C$5:JE$5,"Нараст. по остановкам",$C70:JE70)-SUMIF($C$5:JE$5,"ИТОГО перевод в ППД",$C70:JE70)-SUMIF($C$5:JE$5,"ИТОГО  нерент, по распоряж.",$C70:JE70)-SUMIF($C$5:JE$5,"ИТОГО ост. дебит от ЗБС, Углуб., ПВЛГ/ПНЛГ",$C70:JE70)</f>
        <v>406</v>
      </c>
      <c r="JG70" s="1764"/>
      <c r="JH70" s="1764"/>
      <c r="JI70" s="1764"/>
      <c r="JJ70" s="1862"/>
      <c r="JK70" s="1863"/>
      <c r="JL70" s="1763" t="n">
        <f aca="false">SUBTOTAL(9,JG70:JJ70)</f>
        <v>0</v>
      </c>
      <c r="JM70" s="1664"/>
      <c r="JN70" s="1665"/>
      <c r="JO70" s="1666"/>
      <c r="JP70" s="1774" t="n">
        <f aca="false">JP$4:JP$4+SUMIF($C$5:JL$5,"Нараст. по остановкам",$C70:JL70)-SUMIF($C$5:JL$5,"Нараст.  по потенциалу",$C70:JL70)</f>
        <v>788.705</v>
      </c>
      <c r="JQ70" s="1775" t="n">
        <f aca="false">'ННГ без НГДП по датам'!JP70</f>
        <v>706.812</v>
      </c>
      <c r="JR70" s="1776" t="n">
        <f aca="false">'03.24 НГДП по датам'!CB70</f>
        <v>81.893</v>
      </c>
    </row>
    <row r="71" customFormat="false" ht="1.5" hidden="false" customHeight="true" outlineLevel="0" collapsed="false">
      <c r="A71" s="1777"/>
      <c r="B71" s="1777"/>
      <c r="C71" s="1778"/>
      <c r="D71" s="1778"/>
      <c r="E71" s="1778"/>
      <c r="F71" s="1778"/>
      <c r="G71" s="1779"/>
      <c r="H71" s="1779"/>
      <c r="I71" s="1779"/>
      <c r="J71" s="1779"/>
      <c r="K71" s="1779"/>
      <c r="L71" s="1779"/>
      <c r="M71" s="1779"/>
      <c r="N71" s="1779"/>
      <c r="O71" s="1779"/>
      <c r="P71" s="1779"/>
      <c r="Q71" s="1779"/>
      <c r="R71" s="1779"/>
      <c r="S71" s="1779"/>
      <c r="T71" s="1779"/>
      <c r="U71" s="1779"/>
      <c r="V71" s="1779"/>
      <c r="W71" s="1779"/>
      <c r="X71" s="1780"/>
      <c r="Y71" s="1781"/>
      <c r="Z71" s="1782"/>
      <c r="AA71" s="1783"/>
      <c r="AB71" s="1783"/>
      <c r="AC71" s="1784"/>
      <c r="AD71" s="1784"/>
      <c r="AE71" s="1779"/>
      <c r="AF71" s="1779"/>
      <c r="AG71" s="1779"/>
      <c r="AH71" s="1779"/>
      <c r="AI71" s="1779"/>
      <c r="AJ71" s="1779"/>
      <c r="AK71" s="1779"/>
      <c r="AL71" s="1779"/>
      <c r="AM71" s="1779"/>
      <c r="AN71" s="1779"/>
      <c r="AO71" s="1779"/>
      <c r="AP71" s="1780"/>
      <c r="AQ71" s="1781"/>
      <c r="AR71" s="1782"/>
      <c r="AS71" s="1783"/>
      <c r="AT71" s="1783"/>
      <c r="AU71" s="1778"/>
      <c r="AV71" s="1778"/>
      <c r="AW71" s="1785"/>
      <c r="AX71" s="1779"/>
      <c r="AY71" s="1779"/>
      <c r="AZ71" s="1779"/>
      <c r="BA71" s="1779"/>
      <c r="BB71" s="1779"/>
      <c r="BC71" s="1779"/>
      <c r="BD71" s="1779"/>
      <c r="BE71" s="1779"/>
      <c r="BF71" s="1779"/>
      <c r="BG71" s="1779"/>
      <c r="BH71" s="1779"/>
      <c r="BI71" s="1779"/>
      <c r="BJ71" s="1779"/>
      <c r="BK71" s="1779"/>
      <c r="BL71" s="1779"/>
      <c r="BM71" s="1779"/>
      <c r="BN71" s="1779"/>
      <c r="BO71" s="1779"/>
      <c r="BP71" s="1779"/>
      <c r="BQ71" s="1779"/>
      <c r="BR71" s="1780"/>
      <c r="BS71" s="1781"/>
      <c r="BT71" s="1782"/>
      <c r="BU71" s="1783"/>
      <c r="BV71" s="1783"/>
      <c r="BW71" s="1784"/>
      <c r="BX71" s="1779"/>
      <c r="BY71" s="1779"/>
      <c r="BZ71" s="1779"/>
      <c r="CA71" s="1779"/>
      <c r="CB71" s="1779"/>
      <c r="CC71" s="1779"/>
      <c r="CD71" s="1779"/>
      <c r="CE71" s="1779"/>
      <c r="CF71" s="1779"/>
      <c r="CG71" s="1779"/>
      <c r="CH71" s="1779"/>
      <c r="CI71" s="1779"/>
      <c r="CJ71" s="1780"/>
      <c r="CK71" s="1781"/>
      <c r="CL71" s="1782"/>
      <c r="CM71" s="1783"/>
      <c r="CN71" s="1783"/>
      <c r="CO71" s="1783"/>
      <c r="CP71" s="1783"/>
      <c r="CQ71" s="1779"/>
      <c r="CR71" s="1779"/>
      <c r="CS71" s="1779"/>
      <c r="CT71" s="1779"/>
      <c r="CU71" s="1779"/>
      <c r="CV71" s="1779"/>
      <c r="CW71" s="1779"/>
      <c r="CX71" s="1779"/>
      <c r="CY71" s="1779"/>
      <c r="CZ71" s="1779"/>
      <c r="DA71" s="1779"/>
      <c r="DB71" s="1779"/>
      <c r="DC71" s="1779"/>
      <c r="DD71" s="1780"/>
      <c r="DE71" s="1781"/>
      <c r="DF71" s="1782"/>
      <c r="DG71" s="1783"/>
      <c r="DH71" s="1783"/>
      <c r="DI71" s="1852"/>
      <c r="DJ71" s="1779"/>
      <c r="DK71" s="1779"/>
      <c r="DL71" s="1779"/>
      <c r="DM71" s="1779"/>
      <c r="DN71" s="1779"/>
      <c r="DO71" s="1779"/>
      <c r="DP71" s="1779"/>
      <c r="DQ71" s="1779"/>
      <c r="DR71" s="1779"/>
      <c r="DS71" s="1779"/>
      <c r="DT71" s="1779"/>
      <c r="DU71" s="1779"/>
      <c r="DV71" s="1780"/>
      <c r="DW71" s="1781"/>
      <c r="DX71" s="1782"/>
      <c r="DY71" s="1783"/>
      <c r="DZ71" s="1783"/>
      <c r="EA71" s="1779"/>
      <c r="EB71" s="1779"/>
      <c r="EC71" s="1779"/>
      <c r="ED71" s="1779"/>
      <c r="EE71" s="1779"/>
      <c r="EF71" s="1779"/>
      <c r="EG71" s="1779"/>
      <c r="EH71" s="1779"/>
      <c r="EI71" s="1779"/>
      <c r="EJ71" s="1779"/>
      <c r="EK71" s="1779"/>
      <c r="EL71" s="1779"/>
      <c r="EM71" s="1779"/>
      <c r="EN71" s="1779"/>
      <c r="EO71" s="1779"/>
      <c r="EP71" s="1779"/>
      <c r="EQ71" s="1779"/>
      <c r="ER71" s="1779"/>
      <c r="ES71" s="1779"/>
      <c r="ET71" s="1779"/>
      <c r="EU71" s="1779"/>
      <c r="EV71" s="1779"/>
      <c r="EW71" s="1779"/>
      <c r="EX71" s="1779"/>
      <c r="EY71" s="1779"/>
      <c r="EZ71" s="1780"/>
      <c r="FA71" s="1781"/>
      <c r="FB71" s="1782"/>
      <c r="FC71" s="1783"/>
      <c r="FD71" s="1783"/>
      <c r="FE71" s="1779"/>
      <c r="FF71" s="1779"/>
      <c r="FG71" s="1779"/>
      <c r="FH71" s="1779"/>
      <c r="FI71" s="1779"/>
      <c r="FJ71" s="1779"/>
      <c r="FK71" s="1779"/>
      <c r="FL71" s="1779"/>
      <c r="FM71" s="1779"/>
      <c r="FN71" s="1779"/>
      <c r="FO71" s="1780"/>
      <c r="FP71" s="1781"/>
      <c r="FQ71" s="1782"/>
      <c r="FR71" s="1783"/>
      <c r="FS71" s="1783"/>
      <c r="FT71" s="1779"/>
      <c r="FU71" s="1779"/>
      <c r="FV71" s="1779"/>
      <c r="FW71" s="1779"/>
      <c r="FX71" s="1779"/>
      <c r="FY71" s="1779"/>
      <c r="FZ71" s="1779"/>
      <c r="GA71" s="1779"/>
      <c r="GB71" s="1779"/>
      <c r="GC71" s="1779"/>
      <c r="GD71" s="1779"/>
      <c r="GE71" s="1779"/>
      <c r="GF71" s="1779"/>
      <c r="GG71" s="1779"/>
      <c r="GH71" s="1779"/>
      <c r="GI71" s="1779"/>
      <c r="GJ71" s="1779"/>
      <c r="GK71" s="1779"/>
      <c r="GL71" s="1779"/>
      <c r="GM71" s="1779"/>
      <c r="GN71" s="1779"/>
      <c r="GO71" s="1779"/>
      <c r="GP71" s="1779"/>
      <c r="GQ71" s="1779"/>
      <c r="GR71" s="1779"/>
      <c r="GS71" s="1779"/>
      <c r="GT71" s="1780"/>
      <c r="GU71" s="1781"/>
      <c r="GV71" s="1782"/>
      <c r="GW71" s="1783"/>
      <c r="GX71" s="1783"/>
      <c r="GY71" s="1783"/>
      <c r="GZ71" s="1787"/>
      <c r="HA71" s="1787"/>
      <c r="HB71" s="1788"/>
      <c r="HC71" s="1783"/>
      <c r="HD71" s="1783"/>
      <c r="HE71" s="1789"/>
      <c r="HF71" s="1790"/>
      <c r="HG71" s="1757"/>
      <c r="HH71" s="1757"/>
      <c r="HI71" s="1787"/>
      <c r="HJ71" s="1779"/>
      <c r="HK71" s="1779"/>
      <c r="HL71" s="1779"/>
      <c r="HM71" s="1779"/>
      <c r="HN71" s="1779"/>
      <c r="HO71" s="1779"/>
      <c r="HP71" s="1779"/>
      <c r="HQ71" s="1779"/>
      <c r="HR71" s="1779"/>
      <c r="HS71" s="1779"/>
      <c r="HT71" s="1779"/>
      <c r="HU71" s="1779"/>
      <c r="HV71" s="1779"/>
      <c r="HW71" s="1779"/>
      <c r="HX71" s="1779"/>
      <c r="HY71" s="1779"/>
      <c r="HZ71" s="1779"/>
      <c r="IA71" s="1780"/>
      <c r="IB71" s="1781"/>
      <c r="IC71" s="1782"/>
      <c r="ID71" s="1783"/>
      <c r="IE71" s="1783"/>
      <c r="IF71" s="1792"/>
      <c r="IG71" s="1792"/>
      <c r="IH71" s="1792"/>
      <c r="II71" s="1793"/>
      <c r="IJ71" s="1794"/>
      <c r="IK71" s="1792"/>
      <c r="IL71" s="1792"/>
      <c r="IM71" s="1795"/>
      <c r="IN71" s="1795"/>
      <c r="IO71" s="1779"/>
      <c r="IP71" s="1779"/>
      <c r="IQ71" s="1779"/>
      <c r="IR71" s="1779"/>
      <c r="IS71" s="1779"/>
      <c r="IT71" s="1779"/>
      <c r="IU71" s="1779"/>
      <c r="IV71" s="1779"/>
      <c r="IW71" s="1780"/>
      <c r="IX71" s="1781"/>
      <c r="IY71" s="1782"/>
      <c r="IZ71" s="1783"/>
      <c r="JA71" s="1783"/>
      <c r="JB71" s="1779"/>
      <c r="JC71" s="1788"/>
      <c r="JD71" s="1779"/>
      <c r="JE71" s="1783"/>
      <c r="JF71" s="1783"/>
      <c r="JG71" s="1792"/>
      <c r="JH71" s="1792"/>
      <c r="JI71" s="1792"/>
      <c r="JJ71" s="1792"/>
      <c r="JK71" s="1796"/>
      <c r="JL71" s="1792"/>
      <c r="JM71" s="1797"/>
      <c r="JN71" s="1797"/>
      <c r="JO71" s="1798"/>
      <c r="JP71" s="1797"/>
      <c r="JQ71" s="1797"/>
      <c r="JR71" s="1798"/>
    </row>
    <row r="72" customFormat="false" ht="11.25" hidden="false" customHeight="true" outlineLevel="0" collapsed="false">
      <c r="A72" s="1611" t="n">
        <f aca="false">A68+1</f>
        <v>45367</v>
      </c>
      <c r="B72" s="1612" t="s">
        <v>662</v>
      </c>
      <c r="C72" s="1614"/>
      <c r="D72" s="1614"/>
      <c r="E72" s="1613"/>
      <c r="F72" s="1614"/>
      <c r="G72" s="1627"/>
      <c r="H72" s="1627"/>
      <c r="I72" s="1627"/>
      <c r="J72" s="1627"/>
      <c r="K72" s="1627"/>
      <c r="L72" s="1627"/>
      <c r="M72" s="1627"/>
      <c r="N72" s="1627"/>
      <c r="O72" s="1627"/>
      <c r="P72" s="1627"/>
      <c r="Q72" s="1627"/>
      <c r="R72" s="1627"/>
      <c r="S72" s="1627"/>
      <c r="T72" s="1627"/>
      <c r="U72" s="1627"/>
      <c r="V72" s="1615"/>
      <c r="W72" s="1616"/>
      <c r="X72" s="1799"/>
      <c r="Y72" s="1800"/>
      <c r="Z72" s="1801"/>
      <c r="AA72" s="1620"/>
      <c r="AB72" s="1621"/>
      <c r="AC72" s="1622"/>
      <c r="AD72" s="1622"/>
      <c r="AE72" s="1615"/>
      <c r="AF72" s="1615"/>
      <c r="AG72" s="1615"/>
      <c r="AH72" s="1615"/>
      <c r="AI72" s="1615"/>
      <c r="AJ72" s="1615"/>
      <c r="AK72" s="1615"/>
      <c r="AL72" s="1615"/>
      <c r="AM72" s="1615"/>
      <c r="AN72" s="1615"/>
      <c r="AO72" s="1616"/>
      <c r="AP72" s="1799"/>
      <c r="AQ72" s="1800"/>
      <c r="AR72" s="1801"/>
      <c r="AS72" s="1620"/>
      <c r="AT72" s="1621"/>
      <c r="AU72" s="0" t="s">
        <v>68</v>
      </c>
      <c r="AV72" s="1622"/>
      <c r="AW72" s="1614"/>
      <c r="AX72" s="1627"/>
      <c r="AY72" s="1627"/>
      <c r="AZ72" s="1627"/>
      <c r="BA72" s="1627"/>
      <c r="BB72" s="1627"/>
      <c r="BC72" s="1627"/>
      <c r="BD72" s="1627"/>
      <c r="BE72" s="1627"/>
      <c r="BF72" s="1627"/>
      <c r="BG72" s="1627"/>
      <c r="BH72" s="1627"/>
      <c r="BI72" s="1627"/>
      <c r="BJ72" s="1627"/>
      <c r="BK72" s="1627"/>
      <c r="BL72" s="1627"/>
      <c r="BM72" s="1627"/>
      <c r="BN72" s="1627"/>
      <c r="BO72" s="1627"/>
      <c r="BP72" s="1627"/>
      <c r="BQ72" s="1628"/>
      <c r="BR72" s="1803"/>
      <c r="BS72" s="1804"/>
      <c r="BT72" s="1801"/>
      <c r="BU72" s="1620"/>
      <c r="BV72" s="1621"/>
      <c r="BW72" s="1623"/>
      <c r="BX72" s="1615"/>
      <c r="BY72" s="1615"/>
      <c r="BZ72" s="1615"/>
      <c r="CA72" s="1615"/>
      <c r="CB72" s="1615"/>
      <c r="CC72" s="1615"/>
      <c r="CD72" s="1615"/>
      <c r="CE72" s="1615"/>
      <c r="CF72" s="1615"/>
      <c r="CG72" s="1615"/>
      <c r="CH72" s="1615"/>
      <c r="CI72" s="1616"/>
      <c r="CJ72" s="1799"/>
      <c r="CK72" s="1800"/>
      <c r="CL72" s="1801"/>
      <c r="CM72" s="1620"/>
      <c r="CN72" s="1621"/>
      <c r="CO72" s="1621"/>
      <c r="CP72" s="1621"/>
      <c r="CQ72" s="1615"/>
      <c r="CR72" s="1615"/>
      <c r="CS72" s="1615"/>
      <c r="CT72" s="1615"/>
      <c r="CU72" s="1615"/>
      <c r="CV72" s="1615"/>
      <c r="CW72" s="1615"/>
      <c r="CX72" s="1615"/>
      <c r="CY72" s="1615"/>
      <c r="CZ72" s="1615"/>
      <c r="DA72" s="1615"/>
      <c r="DB72" s="1615"/>
      <c r="DC72" s="1616"/>
      <c r="DD72" s="1799"/>
      <c r="DE72" s="1800"/>
      <c r="DF72" s="1801"/>
      <c r="DG72" s="1624"/>
      <c r="DH72" s="1625"/>
      <c r="DI72" s="1623"/>
      <c r="DJ72" s="1615"/>
      <c r="DK72" s="1615"/>
      <c r="DL72" s="1615"/>
      <c r="DM72" s="1615"/>
      <c r="DN72" s="1615"/>
      <c r="DO72" s="1615"/>
      <c r="DP72" s="1615"/>
      <c r="DQ72" s="1615"/>
      <c r="DR72" s="1615"/>
      <c r="DS72" s="1615"/>
      <c r="DT72" s="1615"/>
      <c r="DU72" s="1616"/>
      <c r="DV72" s="1799"/>
      <c r="DW72" s="1800"/>
      <c r="DX72" s="1801"/>
      <c r="DY72" s="1624"/>
      <c r="DZ72" s="1625"/>
      <c r="EA72" s="1615" t="s">
        <v>516</v>
      </c>
      <c r="EB72" s="1615"/>
      <c r="EC72" s="1615"/>
      <c r="ED72" s="1615" t="s">
        <v>516</v>
      </c>
      <c r="EE72" s="1627"/>
      <c r="EF72" s="1615"/>
      <c r="EG72" s="1615"/>
      <c r="EH72" s="1615"/>
      <c r="EI72" s="1615"/>
      <c r="EJ72" s="1615"/>
      <c r="EK72" s="1615"/>
      <c r="EL72" s="1615"/>
      <c r="EM72" s="1615"/>
      <c r="EN72" s="1615"/>
      <c r="EO72" s="1615"/>
      <c r="EP72" s="1615"/>
      <c r="EQ72" s="1615"/>
      <c r="ER72" s="1615"/>
      <c r="ES72" s="1615"/>
      <c r="ET72" s="1615"/>
      <c r="EU72" s="1615"/>
      <c r="EV72" s="1615"/>
      <c r="EW72" s="1615"/>
      <c r="EX72" s="1615"/>
      <c r="EY72" s="1616"/>
      <c r="EZ72" s="1799"/>
      <c r="FA72" s="1800"/>
      <c r="FB72" s="1801"/>
      <c r="FC72" s="1624"/>
      <c r="FD72" s="1625"/>
      <c r="FE72" s="1615"/>
      <c r="FF72" s="1615"/>
      <c r="FG72" s="1615"/>
      <c r="FH72" s="1615"/>
      <c r="FI72" s="1615"/>
      <c r="FJ72" s="1615"/>
      <c r="FK72" s="1615"/>
      <c r="FL72" s="1615"/>
      <c r="FM72" s="1615"/>
      <c r="FN72" s="1616"/>
      <c r="FO72" s="1799"/>
      <c r="FP72" s="1800"/>
      <c r="FQ72" s="1801"/>
      <c r="FR72" s="1624"/>
      <c r="FS72" s="1625"/>
      <c r="FT72" s="1837"/>
      <c r="FU72" s="1627"/>
      <c r="FV72" s="1627"/>
      <c r="FW72" s="1627"/>
      <c r="FX72" s="1627"/>
      <c r="FY72" s="1627"/>
      <c r="FZ72" s="1627"/>
      <c r="GA72" s="1627"/>
      <c r="GB72" s="1627"/>
      <c r="GC72" s="1627"/>
      <c r="GD72" s="1627"/>
      <c r="GE72" s="1627"/>
      <c r="GF72" s="1627"/>
      <c r="GG72" s="1627"/>
      <c r="GH72" s="1627"/>
      <c r="GI72" s="1627"/>
      <c r="GJ72" s="1627"/>
      <c r="GK72" s="1627"/>
      <c r="GL72" s="1627"/>
      <c r="GM72" s="1627"/>
      <c r="GN72" s="1627"/>
      <c r="GO72" s="1627"/>
      <c r="GP72" s="1627"/>
      <c r="GQ72" s="1627"/>
      <c r="GR72" s="1627"/>
      <c r="GS72" s="1628"/>
      <c r="GT72" s="1803"/>
      <c r="GU72" s="1804"/>
      <c r="GV72" s="1811"/>
      <c r="GW72" s="1631"/>
      <c r="GX72" s="1621"/>
      <c r="GY72" s="1620"/>
      <c r="GZ72" s="1838"/>
      <c r="HA72" s="1839"/>
      <c r="HB72" s="1840"/>
      <c r="HC72" s="1635"/>
      <c r="HD72" s="1636"/>
      <c r="HE72" s="1841"/>
      <c r="HF72" s="1638"/>
      <c r="HG72" s="1640"/>
      <c r="HH72" s="1640"/>
      <c r="HI72" s="1641"/>
      <c r="HJ72" s="1615"/>
      <c r="HK72" s="1615"/>
      <c r="HL72" s="1615"/>
      <c r="HM72" s="1615"/>
      <c r="HN72" s="1615"/>
      <c r="HO72" s="1615"/>
      <c r="HP72" s="1615"/>
      <c r="HQ72" s="1615"/>
      <c r="HR72" s="1615"/>
      <c r="HS72" s="1615"/>
      <c r="HT72" s="1615"/>
      <c r="HU72" s="1615"/>
      <c r="HV72" s="1615"/>
      <c r="HW72" s="1615"/>
      <c r="HX72" s="1615"/>
      <c r="HY72" s="1615"/>
      <c r="HZ72" s="1616"/>
      <c r="IA72" s="1799"/>
      <c r="IB72" s="1800"/>
      <c r="IC72" s="1801"/>
      <c r="ID72" s="1620"/>
      <c r="IE72" s="1631"/>
      <c r="IF72" s="1642"/>
      <c r="IG72" s="1642"/>
      <c r="IH72" s="1643"/>
      <c r="II72" s="1812"/>
      <c r="IJ72" s="1813"/>
      <c r="IK72" s="1646"/>
      <c r="IL72" s="1647"/>
      <c r="IM72" s="1648"/>
      <c r="IN72" s="1649"/>
      <c r="IO72" s="1650"/>
      <c r="IP72" s="1650"/>
      <c r="IQ72" s="1650"/>
      <c r="IR72" s="1650"/>
      <c r="IS72" s="1650"/>
      <c r="IT72" s="1650"/>
      <c r="IU72" s="1650"/>
      <c r="IV72" s="1651"/>
      <c r="IW72" s="1814"/>
      <c r="IX72" s="1815"/>
      <c r="IY72" s="1816"/>
      <c r="IZ72" s="1620"/>
      <c r="JA72" s="1621"/>
      <c r="JB72" s="1655"/>
      <c r="JC72" s="1807"/>
      <c r="JD72" s="1657"/>
      <c r="JE72" s="1658"/>
      <c r="JF72" s="1659"/>
      <c r="JG72" s="1817"/>
      <c r="JH72" s="1817"/>
      <c r="JI72" s="1660"/>
      <c r="JJ72" s="1661"/>
      <c r="JK72" s="1818"/>
      <c r="JL72" s="1663"/>
      <c r="JM72" s="1664" t="e">
        <f aca="false">JM$4:JM$4+SUMIF($C$5:JL$5,"Нараст. баланс",$C74:JL74)+SUMIF($C$7:JH$7,"Итого (с ВНР)",$C74:JH74)-SUMIF($C$5:JL$5,"Геол. снижение,  т/сут",$C74:JL74)-SUMIF(JJ$7:JL$7,"Итого",JJ74:JL74)-SUMIF($C$7:JL$7,"Итого (с ВСП)",$C74:JL74)</f>
        <v>#VALUE!</v>
      </c>
      <c r="JN72" s="1665" t="e">
        <f aca="false">'ННГ без НГДП по датам'!JM72:JM74</f>
        <v>#VALUE!</v>
      </c>
      <c r="JO72" s="1666" t="e">
        <f aca="false">'03.24 НГДП по датам'!CA72:CA74</f>
        <v>#VALUE!</v>
      </c>
      <c r="JP72" s="1667"/>
      <c r="JQ72" s="1668"/>
      <c r="JR72" s="1819"/>
    </row>
    <row r="73" customFormat="false" ht="11.25" hidden="false" customHeight="true" outlineLevel="0" collapsed="false">
      <c r="A73" s="1611"/>
      <c r="B73" s="1670" t="s">
        <v>663</v>
      </c>
      <c r="C73" s="1672"/>
      <c r="D73" s="1672"/>
      <c r="E73" s="1868"/>
      <c r="F73" s="1672"/>
      <c r="G73" s="1686"/>
      <c r="H73" s="1686"/>
      <c r="I73" s="1686"/>
      <c r="J73" s="1686"/>
      <c r="K73" s="1686"/>
      <c r="L73" s="1686"/>
      <c r="M73" s="1686"/>
      <c r="N73" s="1686"/>
      <c r="O73" s="1686"/>
      <c r="P73" s="1686"/>
      <c r="Q73" s="1686"/>
      <c r="R73" s="1686"/>
      <c r="S73" s="1686"/>
      <c r="T73" s="1686"/>
      <c r="U73" s="1686"/>
      <c r="V73" s="1673"/>
      <c r="W73" s="1674"/>
      <c r="X73" s="1675"/>
      <c r="Y73" s="1676"/>
      <c r="Z73" s="1677"/>
      <c r="AA73" s="1678" t="n">
        <f aca="false">COUNTA(C73:Z73)</f>
        <v>0</v>
      </c>
      <c r="AB73" s="1679"/>
      <c r="AC73" s="1680"/>
      <c r="AD73" s="1680"/>
      <c r="AE73" s="1673"/>
      <c r="AF73" s="1673"/>
      <c r="AG73" s="1673"/>
      <c r="AH73" s="1673"/>
      <c r="AI73" s="1673"/>
      <c r="AJ73" s="1673"/>
      <c r="AK73" s="1673"/>
      <c r="AL73" s="1673"/>
      <c r="AM73" s="1673"/>
      <c r="AN73" s="1673"/>
      <c r="AO73" s="1674"/>
      <c r="AP73" s="1675"/>
      <c r="AQ73" s="1676"/>
      <c r="AR73" s="1677"/>
      <c r="AS73" s="1678" t="n">
        <f aca="false">COUNTA(AC73:AR73)</f>
        <v>0</v>
      </c>
      <c r="AT73" s="1679"/>
      <c r="AU73" s="0" t="n">
        <v>5383</v>
      </c>
      <c r="AV73" s="1680"/>
      <c r="AW73" s="1672"/>
      <c r="AX73" s="1686"/>
      <c r="AY73" s="1686"/>
      <c r="AZ73" s="1686"/>
      <c r="BA73" s="1686"/>
      <c r="BB73" s="1686"/>
      <c r="BC73" s="1686"/>
      <c r="BD73" s="1686"/>
      <c r="BE73" s="1686"/>
      <c r="BF73" s="1686"/>
      <c r="BG73" s="1686"/>
      <c r="BH73" s="1686"/>
      <c r="BI73" s="1686"/>
      <c r="BJ73" s="1686"/>
      <c r="BK73" s="1686"/>
      <c r="BL73" s="1686"/>
      <c r="BM73" s="1686"/>
      <c r="BN73" s="1686"/>
      <c r="BO73" s="1686"/>
      <c r="BP73" s="1686"/>
      <c r="BQ73" s="1687"/>
      <c r="BR73" s="1688"/>
      <c r="BS73" s="1689"/>
      <c r="BT73" s="1677"/>
      <c r="BU73" s="1678" t="n">
        <f aca="false">COUNTA(AU73:BT73)</f>
        <v>1</v>
      </c>
      <c r="BV73" s="1679"/>
      <c r="BW73" s="1682"/>
      <c r="BX73" s="1673"/>
      <c r="BY73" s="1673"/>
      <c r="BZ73" s="1673"/>
      <c r="CA73" s="1673"/>
      <c r="CB73" s="1673"/>
      <c r="CC73" s="1673"/>
      <c r="CD73" s="1673"/>
      <c r="CE73" s="1673"/>
      <c r="CF73" s="1673"/>
      <c r="CG73" s="1673"/>
      <c r="CH73" s="1673"/>
      <c r="CI73" s="1674"/>
      <c r="CJ73" s="1675"/>
      <c r="CK73" s="1676"/>
      <c r="CL73" s="1677"/>
      <c r="CM73" s="1678" t="n">
        <f aca="false">COUNTA(BW73:CL73)</f>
        <v>0</v>
      </c>
      <c r="CN73" s="1679"/>
      <c r="CO73" s="1679" t="n">
        <f aca="false">AA73+AS73+BU73+CM73</f>
        <v>1</v>
      </c>
      <c r="CP73" s="1679"/>
      <c r="CQ73" s="1673"/>
      <c r="CR73" s="1673"/>
      <c r="CS73" s="1673"/>
      <c r="CT73" s="1673"/>
      <c r="CU73" s="1673"/>
      <c r="CV73" s="1673"/>
      <c r="CW73" s="1673"/>
      <c r="CX73" s="1673"/>
      <c r="CY73" s="1673"/>
      <c r="CZ73" s="1673"/>
      <c r="DA73" s="1673"/>
      <c r="DB73" s="1673"/>
      <c r="DC73" s="1674"/>
      <c r="DD73" s="1675"/>
      <c r="DE73" s="1676"/>
      <c r="DF73" s="1677"/>
      <c r="DG73" s="1683" t="n">
        <f aca="false">SUBTOTAL(9,CQ75:DF75)</f>
        <v>0</v>
      </c>
      <c r="DH73" s="1684"/>
      <c r="DI73" s="1682"/>
      <c r="DJ73" s="1673"/>
      <c r="DK73" s="1673"/>
      <c r="DL73" s="1673"/>
      <c r="DM73" s="1673"/>
      <c r="DN73" s="1673"/>
      <c r="DO73" s="1673"/>
      <c r="DP73" s="1673"/>
      <c r="DQ73" s="1673"/>
      <c r="DR73" s="1673"/>
      <c r="DS73" s="1673"/>
      <c r="DT73" s="1673"/>
      <c r="DU73" s="1674"/>
      <c r="DV73" s="1675"/>
      <c r="DW73" s="1676"/>
      <c r="DX73" s="1677"/>
      <c r="DY73" s="1683" t="n">
        <f aca="false">COUNTA(DI73:DX73)</f>
        <v>0</v>
      </c>
      <c r="DZ73" s="1684"/>
      <c r="EA73" s="1673" t="s">
        <v>664</v>
      </c>
      <c r="EB73" s="1673"/>
      <c r="EC73" s="1673"/>
      <c r="ED73" s="1673" t="s">
        <v>664</v>
      </c>
      <c r="EE73" s="1686"/>
      <c r="EF73" s="1673"/>
      <c r="EG73" s="1673"/>
      <c r="EH73" s="1673"/>
      <c r="EI73" s="1673"/>
      <c r="EJ73" s="1673"/>
      <c r="EK73" s="1673"/>
      <c r="EL73" s="1673"/>
      <c r="EM73" s="1673"/>
      <c r="EN73" s="1673"/>
      <c r="EO73" s="1673"/>
      <c r="EP73" s="1673"/>
      <c r="EQ73" s="1673"/>
      <c r="ER73" s="1673"/>
      <c r="ES73" s="1673"/>
      <c r="ET73" s="1673"/>
      <c r="EU73" s="1673"/>
      <c r="EV73" s="1673"/>
      <c r="EW73" s="1673"/>
      <c r="EX73" s="1673"/>
      <c r="EY73" s="1674"/>
      <c r="EZ73" s="1675"/>
      <c r="FA73" s="1676"/>
      <c r="FB73" s="1677"/>
      <c r="FC73" s="1683" t="n">
        <f aca="false">COUNTA(EA73:FB73)</f>
        <v>2</v>
      </c>
      <c r="FD73" s="1684"/>
      <c r="FE73" s="1673"/>
      <c r="FF73" s="1673"/>
      <c r="FG73" s="1673"/>
      <c r="FH73" s="1673"/>
      <c r="FI73" s="1673"/>
      <c r="FJ73" s="1673"/>
      <c r="FK73" s="1673"/>
      <c r="FL73" s="1673"/>
      <c r="FM73" s="1673"/>
      <c r="FN73" s="1674"/>
      <c r="FO73" s="1675"/>
      <c r="FP73" s="1676"/>
      <c r="FQ73" s="1677"/>
      <c r="FR73" s="1683" t="n">
        <f aca="false">COUNTA(FE73:FQ73)</f>
        <v>0</v>
      </c>
      <c r="FS73" s="1684"/>
      <c r="FT73" s="1844"/>
      <c r="FU73" s="1686"/>
      <c r="FV73" s="1686"/>
      <c r="FW73" s="1686"/>
      <c r="FX73" s="1686"/>
      <c r="FY73" s="1686"/>
      <c r="FZ73" s="1686"/>
      <c r="GA73" s="1686"/>
      <c r="GB73" s="1686"/>
      <c r="GC73" s="1686"/>
      <c r="GD73" s="1686"/>
      <c r="GE73" s="1686"/>
      <c r="GF73" s="1686"/>
      <c r="GG73" s="1686"/>
      <c r="GH73" s="1686"/>
      <c r="GI73" s="1686"/>
      <c r="GJ73" s="1686"/>
      <c r="GK73" s="1686"/>
      <c r="GL73" s="1686"/>
      <c r="GM73" s="1686"/>
      <c r="GN73" s="1686"/>
      <c r="GO73" s="1686"/>
      <c r="GP73" s="1686"/>
      <c r="GQ73" s="1686"/>
      <c r="GR73" s="1686"/>
      <c r="GS73" s="1687"/>
      <c r="GT73" s="1688"/>
      <c r="GU73" s="1689"/>
      <c r="GV73" s="1826"/>
      <c r="GW73" s="1690" t="n">
        <f aca="false">SUBTOTAL(9,FT75:GV75)</f>
        <v>0</v>
      </c>
      <c r="GX73" s="1679" t="n">
        <f aca="false">SUBTOTAL(9,FT75:GV75)</f>
        <v>0</v>
      </c>
      <c r="GY73" s="1691"/>
      <c r="GZ73" s="1845"/>
      <c r="HA73" s="1846"/>
      <c r="HB73" s="1694"/>
      <c r="HC73" s="1695"/>
      <c r="HD73" s="1696"/>
      <c r="HE73" s="1697"/>
      <c r="HF73" s="1698"/>
      <c r="HG73" s="1700"/>
      <c r="HH73" s="1700"/>
      <c r="HI73" s="1701"/>
      <c r="HJ73" s="1673"/>
      <c r="HK73" s="1673"/>
      <c r="HL73" s="1673"/>
      <c r="HM73" s="1673"/>
      <c r="HN73" s="1673"/>
      <c r="HO73" s="1673"/>
      <c r="HP73" s="1673"/>
      <c r="HQ73" s="1673"/>
      <c r="HR73" s="1673"/>
      <c r="HS73" s="1673"/>
      <c r="HT73" s="1673"/>
      <c r="HU73" s="1673"/>
      <c r="HV73" s="1673"/>
      <c r="HW73" s="1673"/>
      <c r="HX73" s="1673"/>
      <c r="HY73" s="1673"/>
      <c r="HZ73" s="1674"/>
      <c r="IA73" s="1675"/>
      <c r="IB73" s="1676"/>
      <c r="IC73" s="1677"/>
      <c r="ID73" s="1678" t="n">
        <f aca="false">SUBTOTAL(9,HG75:IC75)</f>
        <v>0</v>
      </c>
      <c r="IE73" s="1702"/>
      <c r="IF73" s="1703"/>
      <c r="IG73" s="1703"/>
      <c r="IH73" s="1704"/>
      <c r="II73" s="1705"/>
      <c r="IJ73" s="1706"/>
      <c r="IK73" s="1707" t="n">
        <f aca="false">SUBTOTAL(9,IF75:IJ75)</f>
        <v>0</v>
      </c>
      <c r="IL73" s="1708"/>
      <c r="IM73" s="1709"/>
      <c r="IN73" s="1710"/>
      <c r="IO73" s="1711"/>
      <c r="IP73" s="1711"/>
      <c r="IQ73" s="1711"/>
      <c r="IR73" s="1711"/>
      <c r="IS73" s="1711"/>
      <c r="IT73" s="1711"/>
      <c r="IU73" s="1711"/>
      <c r="IV73" s="1712"/>
      <c r="IW73" s="1713"/>
      <c r="IX73" s="1714"/>
      <c r="IY73" s="1715"/>
      <c r="IZ73" s="1678" t="n">
        <f aca="false">SUBTOTAL(3,IM73:IY73)</f>
        <v>0</v>
      </c>
      <c r="JA73" s="1716"/>
      <c r="JB73" s="1717"/>
      <c r="JC73" s="1718"/>
      <c r="JD73" s="1719"/>
      <c r="JE73" s="1720"/>
      <c r="JF73" s="1721"/>
      <c r="JG73" s="1827"/>
      <c r="JH73" s="1827"/>
      <c r="JI73" s="1722"/>
      <c r="JJ73" s="1723"/>
      <c r="JK73" s="1724"/>
      <c r="JL73" s="1725"/>
      <c r="JM73" s="1664"/>
      <c r="JN73" s="1665"/>
      <c r="JO73" s="1666"/>
      <c r="JP73" s="1726"/>
      <c r="JQ73" s="1727"/>
      <c r="JR73" s="1728"/>
    </row>
    <row r="74" customFormat="false" ht="11.25" hidden="false" customHeight="true" outlineLevel="0" collapsed="false">
      <c r="A74" s="1611"/>
      <c r="B74" s="1729" t="s">
        <v>661</v>
      </c>
      <c r="C74" s="1731"/>
      <c r="D74" s="1731"/>
      <c r="E74" s="1730"/>
      <c r="F74" s="1731"/>
      <c r="G74" s="1744"/>
      <c r="H74" s="1744"/>
      <c r="I74" s="1744"/>
      <c r="J74" s="1744"/>
      <c r="K74" s="1744"/>
      <c r="L74" s="1744"/>
      <c r="M74" s="1744"/>
      <c r="N74" s="1744"/>
      <c r="O74" s="1744"/>
      <c r="P74" s="1744"/>
      <c r="Q74" s="1744"/>
      <c r="R74" s="1744"/>
      <c r="S74" s="1744"/>
      <c r="T74" s="1744"/>
      <c r="U74" s="1744"/>
      <c r="V74" s="1732"/>
      <c r="W74" s="1733"/>
      <c r="X74" s="1734"/>
      <c r="Y74" s="1735"/>
      <c r="Z74" s="1736"/>
      <c r="AA74" s="1737" t="n">
        <f aca="false">SUBTOTAL(9,C74:Z74)</f>
        <v>0</v>
      </c>
      <c r="AB74" s="1738" t="n">
        <f aca="false">AA74+AB70</f>
        <v>350</v>
      </c>
      <c r="AC74" s="1739"/>
      <c r="AD74" s="1739"/>
      <c r="AE74" s="1732"/>
      <c r="AF74" s="1732"/>
      <c r="AG74" s="1732"/>
      <c r="AH74" s="1732"/>
      <c r="AI74" s="1732"/>
      <c r="AJ74" s="1732"/>
      <c r="AK74" s="1732"/>
      <c r="AL74" s="1732"/>
      <c r="AM74" s="1732"/>
      <c r="AN74" s="1732"/>
      <c r="AO74" s="1733"/>
      <c r="AP74" s="1734"/>
      <c r="AQ74" s="1735"/>
      <c r="AR74" s="1736"/>
      <c r="AS74" s="1737" t="n">
        <f aca="false">SUBTOTAL(9,AC74:AR74)</f>
        <v>0</v>
      </c>
      <c r="AT74" s="1738" t="n">
        <f aca="false">AS74+AT70</f>
        <v>0</v>
      </c>
      <c r="AU74" s="0" t="n">
        <v>21</v>
      </c>
      <c r="AV74" s="1739"/>
      <c r="AW74" s="1731"/>
      <c r="AX74" s="1744"/>
      <c r="AY74" s="1744"/>
      <c r="AZ74" s="1744"/>
      <c r="BA74" s="1744"/>
      <c r="BB74" s="1744"/>
      <c r="BC74" s="1744"/>
      <c r="BD74" s="1744"/>
      <c r="BE74" s="1744"/>
      <c r="BF74" s="1744"/>
      <c r="BG74" s="1744"/>
      <c r="BH74" s="1744"/>
      <c r="BI74" s="1744"/>
      <c r="BJ74" s="1744"/>
      <c r="BK74" s="1744"/>
      <c r="BL74" s="1744"/>
      <c r="BM74" s="1744"/>
      <c r="BN74" s="1744"/>
      <c r="BO74" s="1744"/>
      <c r="BP74" s="1744"/>
      <c r="BQ74" s="1745"/>
      <c r="BR74" s="1746"/>
      <c r="BS74" s="1747"/>
      <c r="BT74" s="1736"/>
      <c r="BU74" s="1737" t="n">
        <f aca="false">SUBTOTAL(9,AU74:BT74)</f>
        <v>21</v>
      </c>
      <c r="BV74" s="1738" t="n">
        <f aca="false">BU74+BV70</f>
        <v>82</v>
      </c>
      <c r="BW74" s="1740"/>
      <c r="BX74" s="1732"/>
      <c r="BY74" s="1732"/>
      <c r="BZ74" s="1732"/>
      <c r="CA74" s="1732"/>
      <c r="CB74" s="1732"/>
      <c r="CC74" s="1732"/>
      <c r="CD74" s="1732"/>
      <c r="CE74" s="1732"/>
      <c r="CF74" s="1732"/>
      <c r="CG74" s="1732"/>
      <c r="CH74" s="1732"/>
      <c r="CI74" s="1733"/>
      <c r="CJ74" s="1734"/>
      <c r="CK74" s="1735"/>
      <c r="CL74" s="1736"/>
      <c r="CM74" s="1737" t="n">
        <f aca="false">SUBTOTAL(9,BW74:CL74)</f>
        <v>0</v>
      </c>
      <c r="CN74" s="1738" t="n">
        <f aca="false">CM74+CN70</f>
        <v>0</v>
      </c>
      <c r="CO74" s="1738" t="n">
        <f aca="false">AA74+AS74+BU74+CM74</f>
        <v>21</v>
      </c>
      <c r="CP74" s="1738" t="n">
        <f aca="false">CO74+CP70</f>
        <v>432</v>
      </c>
      <c r="CQ74" s="1732"/>
      <c r="CR74" s="1732"/>
      <c r="CS74" s="1732"/>
      <c r="CT74" s="1732"/>
      <c r="CU74" s="1732"/>
      <c r="CV74" s="1732"/>
      <c r="CW74" s="1732"/>
      <c r="CX74" s="1732"/>
      <c r="CY74" s="1732"/>
      <c r="CZ74" s="1732"/>
      <c r="DA74" s="1732"/>
      <c r="DB74" s="1732"/>
      <c r="DC74" s="1733"/>
      <c r="DD74" s="1734"/>
      <c r="DE74" s="1735"/>
      <c r="DF74" s="1736"/>
      <c r="DG74" s="1741" t="n">
        <f aca="false">SUBTOTAL(9,CQ74:DF74)</f>
        <v>0</v>
      </c>
      <c r="DH74" s="1742" t="n">
        <f aca="false">DG74:DG74+IF($B70:$B70=2,0,DH70:DH70)</f>
        <v>0</v>
      </c>
      <c r="DI74" s="1740"/>
      <c r="DJ74" s="1732"/>
      <c r="DK74" s="1732"/>
      <c r="DL74" s="1732"/>
      <c r="DM74" s="1732"/>
      <c r="DN74" s="1732"/>
      <c r="DO74" s="1732"/>
      <c r="DP74" s="1732"/>
      <c r="DQ74" s="1732"/>
      <c r="DR74" s="1732"/>
      <c r="DS74" s="1732"/>
      <c r="DT74" s="1732"/>
      <c r="DU74" s="1733"/>
      <c r="DV74" s="1734"/>
      <c r="DW74" s="1735"/>
      <c r="DX74" s="1736"/>
      <c r="DY74" s="1741" t="n">
        <f aca="false">SUBTOTAL(9,DI74:DX74)</f>
        <v>0</v>
      </c>
      <c r="DZ74" s="1742" t="n">
        <f aca="false">DY74:DY74+IF($B70:$B70=2,0,DZ70:DZ70)</f>
        <v>0</v>
      </c>
      <c r="EA74" s="1732" t="n">
        <v>10</v>
      </c>
      <c r="EB74" s="1732"/>
      <c r="EC74" s="1732"/>
      <c r="ED74" s="1732" t="n">
        <v>10</v>
      </c>
      <c r="EE74" s="1732"/>
      <c r="EF74" s="1732"/>
      <c r="EG74" s="1732"/>
      <c r="EH74" s="1732"/>
      <c r="EI74" s="1732"/>
      <c r="EJ74" s="1732"/>
      <c r="EK74" s="1732"/>
      <c r="EL74" s="1732"/>
      <c r="EM74" s="1732"/>
      <c r="EN74" s="1732"/>
      <c r="EO74" s="1732"/>
      <c r="EP74" s="1732"/>
      <c r="EQ74" s="1732"/>
      <c r="ER74" s="1732"/>
      <c r="ES74" s="1732"/>
      <c r="ET74" s="1732"/>
      <c r="EU74" s="1732"/>
      <c r="EV74" s="1732"/>
      <c r="EW74" s="1732"/>
      <c r="EX74" s="1732"/>
      <c r="EY74" s="1733"/>
      <c r="EZ74" s="1734"/>
      <c r="FA74" s="1735"/>
      <c r="FB74" s="1736"/>
      <c r="FC74" s="1741" t="n">
        <f aca="false">SUBTOTAL(9,EA74:FB74)</f>
        <v>20</v>
      </c>
      <c r="FD74" s="1742" t="n">
        <f aca="false">FC74:FC74+IF($B70:$B70=2,0,FD70:FD70)</f>
        <v>151</v>
      </c>
      <c r="FE74" s="1732"/>
      <c r="FF74" s="1732"/>
      <c r="FG74" s="1732"/>
      <c r="FH74" s="1732"/>
      <c r="FI74" s="1732"/>
      <c r="FJ74" s="1732"/>
      <c r="FK74" s="1732"/>
      <c r="FL74" s="1732"/>
      <c r="FM74" s="1732"/>
      <c r="FN74" s="1733"/>
      <c r="FO74" s="1734"/>
      <c r="FP74" s="1735"/>
      <c r="FQ74" s="1736"/>
      <c r="FR74" s="1741" t="n">
        <f aca="false">SUBTOTAL(9,FE74:FQ74)</f>
        <v>0</v>
      </c>
      <c r="FS74" s="1742" t="n">
        <f aca="false">FR74:FR74+IF($B70:$B70=2,0,FS70:FS70)</f>
        <v>0</v>
      </c>
      <c r="FT74" s="1851"/>
      <c r="FU74" s="1744"/>
      <c r="FV74" s="1732"/>
      <c r="FW74" s="1744"/>
      <c r="FX74" s="1744"/>
      <c r="FY74" s="1744"/>
      <c r="FZ74" s="1744"/>
      <c r="GA74" s="1744"/>
      <c r="GB74" s="1744"/>
      <c r="GC74" s="1744"/>
      <c r="GD74" s="1744"/>
      <c r="GE74" s="1744"/>
      <c r="GF74" s="1744"/>
      <c r="GG74" s="1744"/>
      <c r="GH74" s="1744"/>
      <c r="GI74" s="1744"/>
      <c r="GJ74" s="1744"/>
      <c r="GK74" s="1744"/>
      <c r="GL74" s="1744"/>
      <c r="GM74" s="1744"/>
      <c r="GN74" s="1744"/>
      <c r="GO74" s="1744"/>
      <c r="GP74" s="1744"/>
      <c r="GQ74" s="1744"/>
      <c r="GR74" s="1744"/>
      <c r="GS74" s="1745"/>
      <c r="GT74" s="1746"/>
      <c r="GU74" s="1747"/>
      <c r="GV74" s="1833"/>
      <c r="GW74" s="1748" t="n">
        <f aca="false">SUBTOTAL(9,FT74:GV74)</f>
        <v>0</v>
      </c>
      <c r="GX74" s="1738" t="n">
        <f aca="false">SUBTOTAL(9,FT74:GV74)</f>
        <v>0</v>
      </c>
      <c r="GY74" s="1737" t="n">
        <f aca="false">GX74:GX74+IF($B70:$B70=2,0,GY70:GY70)</f>
        <v>0</v>
      </c>
      <c r="GZ74" s="1749"/>
      <c r="HA74" s="1750"/>
      <c r="HB74" s="1751" t="e">
        <f aca="false">'03.24 НГДП по датам'!BA74</f>
        <v>#VALUE!</v>
      </c>
      <c r="HC74" s="1752" t="e">
        <f aca="false">SUBTOTAL(9,GZ74:HB74)</f>
        <v>#VALUE!</v>
      </c>
      <c r="HD74" s="1753" t="n">
        <f aca="false">$HD$3+HD70</f>
        <v>608.48</v>
      </c>
      <c r="HE74" s="1754" t="n">
        <f aca="false">$HE$3+HE70</f>
        <v>191.52</v>
      </c>
      <c r="HF74" s="1831" t="n">
        <f aca="false">SUM(HD74:HE74)</f>
        <v>800</v>
      </c>
      <c r="HG74" s="1757"/>
      <c r="HH74" s="1757" t="n">
        <v>12</v>
      </c>
      <c r="HI74" s="1758"/>
      <c r="HJ74" s="1732"/>
      <c r="HK74" s="1732"/>
      <c r="HL74" s="1732"/>
      <c r="HM74" s="1732"/>
      <c r="HN74" s="1732"/>
      <c r="HO74" s="1732"/>
      <c r="HP74" s="1732"/>
      <c r="HQ74" s="1732"/>
      <c r="HR74" s="1732"/>
      <c r="HS74" s="1732"/>
      <c r="HT74" s="1732"/>
      <c r="HU74" s="1732"/>
      <c r="HV74" s="1732"/>
      <c r="HW74" s="1732"/>
      <c r="HX74" s="1732"/>
      <c r="HY74" s="1732"/>
      <c r="HZ74" s="1733"/>
      <c r="IA74" s="1734"/>
      <c r="IB74" s="1735"/>
      <c r="IC74" s="1736"/>
      <c r="ID74" s="1737" t="n">
        <f aca="false">SUBTOTAL(9,HG74:IC74)</f>
        <v>12</v>
      </c>
      <c r="IE74" s="1748" t="n">
        <f aca="false">ID74:ID74+IF($B70:$B70=2,0,IE70:IE70)</f>
        <v>148</v>
      </c>
      <c r="IF74" s="1759"/>
      <c r="IG74" s="1759"/>
      <c r="IH74" s="1760"/>
      <c r="II74" s="1761"/>
      <c r="IJ74" s="1762"/>
      <c r="IK74" s="1763" t="n">
        <f aca="false">SUBTOTAL(9,IF74:IJ74)</f>
        <v>0</v>
      </c>
      <c r="IL74" s="1764" t="n">
        <f aca="false">IK74:IK74+IF($B70:$B70=2,0,IL70:IL70)</f>
        <v>0</v>
      </c>
      <c r="IM74" s="1765"/>
      <c r="IN74" s="1765"/>
      <c r="IO74" s="1732"/>
      <c r="IP74" s="1732"/>
      <c r="IQ74" s="1732"/>
      <c r="IR74" s="1732"/>
      <c r="IS74" s="1732"/>
      <c r="IT74" s="1732"/>
      <c r="IU74" s="1732"/>
      <c r="IV74" s="1733"/>
      <c r="IW74" s="1734"/>
      <c r="IX74" s="1735"/>
      <c r="IY74" s="1736"/>
      <c r="IZ74" s="1737" t="n">
        <f aca="false">SUBTOTAL(9,IM74:IY74)</f>
        <v>0</v>
      </c>
      <c r="JA74" s="1738" t="n">
        <f aca="false">IZ74:IZ74+IF($B70:$B70=2,0,JA70:JA70)</f>
        <v>0</v>
      </c>
      <c r="JB74" s="1766"/>
      <c r="JC74" s="1767" t="e">
        <f aca="false">'03.24 НГДП по датам'!BT74</f>
        <v>#VALUE!</v>
      </c>
      <c r="JD74" s="1834" t="n">
        <f aca="false">$JD$14</f>
        <v>0</v>
      </c>
      <c r="JE74" s="1769" t="e">
        <f aca="false">SUBTOTAL(9,JB74:JD74)</f>
        <v>#VALUE!</v>
      </c>
      <c r="JF74" s="1770" t="n">
        <f aca="false">SUMIF($C$5:JE$5,"Накопленный эффект, т/сут",$C74:JE74)+SUMIF($C$5:JE$5,"Нараст.  по потенциалу",$C74:JE74)-SUMIF($C$5:JE$5,"Нараст. по остановкам",$C74:JE74)-SUMIF($C$5:JE$5,"ИТОГО перевод в ППД",$C74:JE74)-SUMIF($C$5:JE$5,"ИТОГО  нерент, по распоряж.",$C74:JE74)-SUMIF($C$5:JE$5,"ИТОГО ост. дебит от ЗБС, Углуб., ПВЛГ/ПНЛГ",$C74:JE74)</f>
        <v>435</v>
      </c>
      <c r="JG74" s="1764"/>
      <c r="JH74" s="1764"/>
      <c r="JI74" s="1771"/>
      <c r="JJ74" s="1772"/>
      <c r="JK74" s="1773"/>
      <c r="JL74" s="1763" t="n">
        <f aca="false">SUBTOTAL(9,JG74:JJ74)</f>
        <v>0</v>
      </c>
      <c r="JM74" s="1664"/>
      <c r="JN74" s="1665"/>
      <c r="JO74" s="1666"/>
      <c r="JP74" s="1774" t="n">
        <f aca="false">JP$4:JP$4+SUMIF($C$5:JL$5,"Нараст. по остановкам",$C74:JL74)-SUMIF($C$5:JL$5,"Нараст.  по потенциалу",$C74:JL74)</f>
        <v>800.705</v>
      </c>
      <c r="JQ74" s="1775" t="n">
        <f aca="false">'ННГ без НГДП по датам'!JP74</f>
        <v>718.812</v>
      </c>
      <c r="JR74" s="1776" t="n">
        <f aca="false">'03.24 НГДП по датам'!CB74</f>
        <v>81.893</v>
      </c>
    </row>
    <row r="75" customFormat="false" ht="1.5" hidden="false" customHeight="true" outlineLevel="0" collapsed="false">
      <c r="A75" s="1777"/>
      <c r="B75" s="1777"/>
      <c r="C75" s="1778"/>
      <c r="D75" s="1778"/>
      <c r="E75" s="1778"/>
      <c r="F75" s="1778"/>
      <c r="G75" s="1779"/>
      <c r="H75" s="1779"/>
      <c r="I75" s="1779"/>
      <c r="J75" s="1779"/>
      <c r="K75" s="1779"/>
      <c r="L75" s="1779"/>
      <c r="M75" s="1779"/>
      <c r="N75" s="1779"/>
      <c r="O75" s="1779"/>
      <c r="P75" s="1779"/>
      <c r="Q75" s="1779"/>
      <c r="R75" s="1779"/>
      <c r="S75" s="1779"/>
      <c r="T75" s="1779"/>
      <c r="U75" s="1779"/>
      <c r="V75" s="1779"/>
      <c r="W75" s="1779"/>
      <c r="X75" s="1780"/>
      <c r="Y75" s="1781"/>
      <c r="Z75" s="1782"/>
      <c r="AA75" s="1783"/>
      <c r="AB75" s="1783"/>
      <c r="AC75" s="1784"/>
      <c r="AD75" s="1784"/>
      <c r="AE75" s="1779"/>
      <c r="AF75" s="1779"/>
      <c r="AG75" s="1779"/>
      <c r="AH75" s="1779"/>
      <c r="AI75" s="1779"/>
      <c r="AJ75" s="1779"/>
      <c r="AK75" s="1779"/>
      <c r="AL75" s="1779"/>
      <c r="AM75" s="1779"/>
      <c r="AN75" s="1779"/>
      <c r="AO75" s="1779"/>
      <c r="AP75" s="1780"/>
      <c r="AQ75" s="1781"/>
      <c r="AR75" s="1782"/>
      <c r="AS75" s="1783"/>
      <c r="AT75" s="1783"/>
      <c r="AU75" s="1778"/>
      <c r="AV75" s="1778"/>
      <c r="AW75" s="1785"/>
      <c r="AX75" s="1779"/>
      <c r="AY75" s="1779"/>
      <c r="AZ75" s="1779"/>
      <c r="BA75" s="1779"/>
      <c r="BB75" s="1779"/>
      <c r="BC75" s="1779"/>
      <c r="BD75" s="1779"/>
      <c r="BE75" s="1779"/>
      <c r="BF75" s="1779"/>
      <c r="BG75" s="1779"/>
      <c r="BH75" s="1779"/>
      <c r="BI75" s="1779"/>
      <c r="BJ75" s="1779"/>
      <c r="BK75" s="1779"/>
      <c r="BL75" s="1779"/>
      <c r="BM75" s="1779"/>
      <c r="BN75" s="1779"/>
      <c r="BO75" s="1779"/>
      <c r="BP75" s="1779"/>
      <c r="BQ75" s="1779"/>
      <c r="BR75" s="1780"/>
      <c r="BS75" s="1781"/>
      <c r="BT75" s="1782"/>
      <c r="BU75" s="1783"/>
      <c r="BV75" s="1783"/>
      <c r="BW75" s="1784"/>
      <c r="BX75" s="1779"/>
      <c r="BY75" s="1779"/>
      <c r="BZ75" s="1779"/>
      <c r="CA75" s="1779"/>
      <c r="CB75" s="1779"/>
      <c r="CC75" s="1779"/>
      <c r="CD75" s="1779"/>
      <c r="CE75" s="1779"/>
      <c r="CF75" s="1779"/>
      <c r="CG75" s="1779"/>
      <c r="CH75" s="1779"/>
      <c r="CI75" s="1779"/>
      <c r="CJ75" s="1780"/>
      <c r="CK75" s="1781"/>
      <c r="CL75" s="1782"/>
      <c r="CM75" s="1783"/>
      <c r="CN75" s="1783"/>
      <c r="CO75" s="1783"/>
      <c r="CP75" s="1783"/>
      <c r="CQ75" s="1779"/>
      <c r="CR75" s="1779"/>
      <c r="CS75" s="1779"/>
      <c r="CT75" s="1779"/>
      <c r="CU75" s="1779"/>
      <c r="CV75" s="1779"/>
      <c r="CW75" s="1779"/>
      <c r="CX75" s="1779"/>
      <c r="CY75" s="1779"/>
      <c r="CZ75" s="1779"/>
      <c r="DA75" s="1779"/>
      <c r="DB75" s="1779"/>
      <c r="DC75" s="1779"/>
      <c r="DD75" s="1780"/>
      <c r="DE75" s="1781"/>
      <c r="DF75" s="1782"/>
      <c r="DG75" s="1783"/>
      <c r="DH75" s="1783"/>
      <c r="DI75" s="1852"/>
      <c r="DJ75" s="1779"/>
      <c r="DK75" s="1779"/>
      <c r="DL75" s="1779"/>
      <c r="DM75" s="1779"/>
      <c r="DN75" s="1779"/>
      <c r="DO75" s="1779"/>
      <c r="DP75" s="1779"/>
      <c r="DQ75" s="1779"/>
      <c r="DR75" s="1779"/>
      <c r="DS75" s="1779"/>
      <c r="DT75" s="1779"/>
      <c r="DU75" s="1779"/>
      <c r="DV75" s="1780"/>
      <c r="DW75" s="1781"/>
      <c r="DX75" s="1782"/>
      <c r="DY75" s="1783"/>
      <c r="DZ75" s="1783"/>
      <c r="EA75" s="1864"/>
      <c r="EB75" s="1779"/>
      <c r="EC75" s="1779"/>
      <c r="ED75" s="1779"/>
      <c r="EE75" s="1779"/>
      <c r="EF75" s="1779"/>
      <c r="EG75" s="1779"/>
      <c r="EH75" s="1779"/>
      <c r="EI75" s="1779"/>
      <c r="EJ75" s="1779"/>
      <c r="EK75" s="1779"/>
      <c r="EL75" s="1779"/>
      <c r="EM75" s="1779"/>
      <c r="EN75" s="1779"/>
      <c r="EO75" s="1779"/>
      <c r="EP75" s="1779"/>
      <c r="EQ75" s="1779"/>
      <c r="ER75" s="1779"/>
      <c r="ES75" s="1779"/>
      <c r="ET75" s="1779"/>
      <c r="EU75" s="1779"/>
      <c r="EV75" s="1779"/>
      <c r="EW75" s="1779"/>
      <c r="EX75" s="1779"/>
      <c r="EY75" s="1779"/>
      <c r="EZ75" s="1780"/>
      <c r="FA75" s="1781"/>
      <c r="FB75" s="1782"/>
      <c r="FC75" s="1783"/>
      <c r="FD75" s="1783"/>
      <c r="FE75" s="1779"/>
      <c r="FF75" s="1779"/>
      <c r="FG75" s="1779"/>
      <c r="FH75" s="1779"/>
      <c r="FI75" s="1779"/>
      <c r="FJ75" s="1779"/>
      <c r="FK75" s="1779"/>
      <c r="FL75" s="1779"/>
      <c r="FM75" s="1779"/>
      <c r="FN75" s="1779"/>
      <c r="FO75" s="1780"/>
      <c r="FP75" s="1781"/>
      <c r="FQ75" s="1782"/>
      <c r="FR75" s="1783"/>
      <c r="FS75" s="1783"/>
      <c r="FT75" s="1779"/>
      <c r="FU75" s="1779"/>
      <c r="FV75" s="1779"/>
      <c r="FW75" s="1779"/>
      <c r="FX75" s="1779"/>
      <c r="FY75" s="1779"/>
      <c r="FZ75" s="1779"/>
      <c r="GA75" s="1779"/>
      <c r="GB75" s="1779"/>
      <c r="GC75" s="1779"/>
      <c r="GD75" s="1779"/>
      <c r="GE75" s="1779"/>
      <c r="GF75" s="1779"/>
      <c r="GG75" s="1779"/>
      <c r="GH75" s="1779"/>
      <c r="GI75" s="1779"/>
      <c r="GJ75" s="1779"/>
      <c r="GK75" s="1779"/>
      <c r="GL75" s="1779"/>
      <c r="GM75" s="1779"/>
      <c r="GN75" s="1779"/>
      <c r="GO75" s="1779"/>
      <c r="GP75" s="1779"/>
      <c r="GQ75" s="1779"/>
      <c r="GR75" s="1779"/>
      <c r="GS75" s="1779"/>
      <c r="GT75" s="1780"/>
      <c r="GU75" s="1781"/>
      <c r="GV75" s="1782"/>
      <c r="GW75" s="1783"/>
      <c r="GX75" s="1783"/>
      <c r="GY75" s="1783"/>
      <c r="GZ75" s="1787"/>
      <c r="HA75" s="1787"/>
      <c r="HB75" s="1788"/>
      <c r="HC75" s="1783"/>
      <c r="HD75" s="1783"/>
      <c r="HE75" s="1789"/>
      <c r="HF75" s="1790"/>
      <c r="HG75" s="1757"/>
      <c r="HH75" s="1757"/>
      <c r="HI75" s="1787"/>
      <c r="HJ75" s="1779"/>
      <c r="HK75" s="1779"/>
      <c r="HL75" s="1779"/>
      <c r="HM75" s="1779"/>
      <c r="HN75" s="1779"/>
      <c r="HO75" s="1779"/>
      <c r="HP75" s="1779"/>
      <c r="HQ75" s="1779"/>
      <c r="HR75" s="1779"/>
      <c r="HS75" s="1779"/>
      <c r="HT75" s="1779"/>
      <c r="HU75" s="1779"/>
      <c r="HV75" s="1779"/>
      <c r="HW75" s="1779"/>
      <c r="HX75" s="1779"/>
      <c r="HY75" s="1779"/>
      <c r="HZ75" s="1779"/>
      <c r="IA75" s="1780"/>
      <c r="IB75" s="1781"/>
      <c r="IC75" s="1782"/>
      <c r="ID75" s="1783"/>
      <c r="IE75" s="1783"/>
      <c r="IF75" s="1792"/>
      <c r="IG75" s="1792"/>
      <c r="IH75" s="1792"/>
      <c r="II75" s="1793"/>
      <c r="IJ75" s="1794"/>
      <c r="IK75" s="1792"/>
      <c r="IL75" s="1792"/>
      <c r="IM75" s="1795"/>
      <c r="IN75" s="1795"/>
      <c r="IO75" s="1779"/>
      <c r="IP75" s="1779"/>
      <c r="IQ75" s="1779"/>
      <c r="IR75" s="1779"/>
      <c r="IS75" s="1779"/>
      <c r="IT75" s="1779"/>
      <c r="IU75" s="1779"/>
      <c r="IV75" s="1779"/>
      <c r="IW75" s="1780"/>
      <c r="IX75" s="1781"/>
      <c r="IY75" s="1782"/>
      <c r="IZ75" s="1783"/>
      <c r="JA75" s="1783"/>
      <c r="JB75" s="1779"/>
      <c r="JC75" s="1788"/>
      <c r="JD75" s="1779"/>
      <c r="JE75" s="1783"/>
      <c r="JF75" s="1783"/>
      <c r="JG75" s="1792"/>
      <c r="JH75" s="1792"/>
      <c r="JI75" s="1792"/>
      <c r="JJ75" s="1792"/>
      <c r="JK75" s="1796"/>
      <c r="JL75" s="1792"/>
      <c r="JM75" s="1797"/>
      <c r="JN75" s="1797"/>
      <c r="JO75" s="1798"/>
      <c r="JP75" s="1797"/>
      <c r="JQ75" s="1797"/>
      <c r="JR75" s="1798"/>
    </row>
    <row r="76" customFormat="false" ht="11.25" hidden="false" customHeight="true" outlineLevel="0" collapsed="false">
      <c r="A76" s="1611" t="n">
        <f aca="false">A72+1</f>
        <v>45368</v>
      </c>
      <c r="B76" s="1612" t="s">
        <v>662</v>
      </c>
      <c r="C76" s="1614" t="s">
        <v>70</v>
      </c>
      <c r="D76" s="1614" t="s">
        <v>224</v>
      </c>
      <c r="E76" s="1614"/>
      <c r="F76" s="1614"/>
      <c r="G76" s="1615"/>
      <c r="H76" s="1615"/>
      <c r="I76" s="1615"/>
      <c r="J76" s="1615"/>
      <c r="K76" s="1615"/>
      <c r="L76" s="1615"/>
      <c r="M76" s="1615"/>
      <c r="N76" s="1615"/>
      <c r="O76" s="1615"/>
      <c r="P76" s="1615"/>
      <c r="Q76" s="1615"/>
      <c r="R76" s="1615"/>
      <c r="S76" s="1615"/>
      <c r="T76" s="1615"/>
      <c r="U76" s="1615"/>
      <c r="V76" s="1615"/>
      <c r="W76" s="1616"/>
      <c r="X76" s="1799"/>
      <c r="Y76" s="1800"/>
      <c r="Z76" s="1801"/>
      <c r="AA76" s="1620"/>
      <c r="AB76" s="1621"/>
      <c r="AC76" s="1622"/>
      <c r="AD76" s="1622"/>
      <c r="AE76" s="1615"/>
      <c r="AF76" s="1615"/>
      <c r="AG76" s="1615"/>
      <c r="AH76" s="1615"/>
      <c r="AI76" s="1615"/>
      <c r="AJ76" s="1615"/>
      <c r="AK76" s="1615"/>
      <c r="AL76" s="1615"/>
      <c r="AM76" s="1615"/>
      <c r="AN76" s="1615"/>
      <c r="AO76" s="1616"/>
      <c r="AP76" s="1799"/>
      <c r="AQ76" s="1800"/>
      <c r="AR76" s="1801"/>
      <c r="AS76" s="1620"/>
      <c r="AT76" s="1621"/>
      <c r="AU76" s="1622" t="s">
        <v>68</v>
      </c>
      <c r="AV76" s="1622"/>
      <c r="AW76" s="1614"/>
      <c r="AX76" s="1650"/>
      <c r="AY76" s="1650"/>
      <c r="AZ76" s="1650"/>
      <c r="BA76" s="1650"/>
      <c r="BB76" s="1650"/>
      <c r="BC76" s="1650"/>
      <c r="BD76" s="1650"/>
      <c r="BE76" s="1650"/>
      <c r="BF76" s="1650"/>
      <c r="BG76" s="1650"/>
      <c r="BH76" s="1650"/>
      <c r="BI76" s="1650"/>
      <c r="BJ76" s="1650"/>
      <c r="BK76" s="1650"/>
      <c r="BL76" s="1650"/>
      <c r="BM76" s="1650"/>
      <c r="BN76" s="1650"/>
      <c r="BO76" s="1650"/>
      <c r="BP76" s="1650"/>
      <c r="BQ76" s="1651"/>
      <c r="BR76" s="1814"/>
      <c r="BS76" s="1815"/>
      <c r="BT76" s="1811"/>
      <c r="BU76" s="1620"/>
      <c r="BV76" s="1621"/>
      <c r="BW76" s="1837"/>
      <c r="BX76" s="1627"/>
      <c r="BY76" s="1627"/>
      <c r="BZ76" s="1627"/>
      <c r="CA76" s="1627"/>
      <c r="CB76" s="1627"/>
      <c r="CC76" s="1627"/>
      <c r="CD76" s="1627"/>
      <c r="CE76" s="1627"/>
      <c r="CF76" s="1627"/>
      <c r="CG76" s="1627"/>
      <c r="CH76" s="1627"/>
      <c r="CI76" s="1628"/>
      <c r="CJ76" s="1803"/>
      <c r="CK76" s="1804"/>
      <c r="CL76" s="1801"/>
      <c r="CM76" s="1620"/>
      <c r="CN76" s="1621"/>
      <c r="CO76" s="1621"/>
      <c r="CP76" s="1621"/>
      <c r="CQ76" s="1615"/>
      <c r="CR76" s="1615"/>
      <c r="CS76" s="1615"/>
      <c r="CT76" s="1615"/>
      <c r="CU76" s="1615"/>
      <c r="CV76" s="1615"/>
      <c r="CW76" s="1615"/>
      <c r="CX76" s="1615"/>
      <c r="CY76" s="1615"/>
      <c r="CZ76" s="1615"/>
      <c r="DA76" s="1615"/>
      <c r="DB76" s="1615"/>
      <c r="DC76" s="1616"/>
      <c r="DD76" s="1799"/>
      <c r="DE76" s="1800"/>
      <c r="DF76" s="1801"/>
      <c r="DG76" s="1624"/>
      <c r="DH76" s="1625"/>
      <c r="DI76" s="1623"/>
      <c r="DJ76" s="1615"/>
      <c r="DK76" s="1615"/>
      <c r="DL76" s="1615"/>
      <c r="DM76" s="1615"/>
      <c r="DN76" s="1615"/>
      <c r="DO76" s="1615"/>
      <c r="DP76" s="1615"/>
      <c r="DQ76" s="1615"/>
      <c r="DR76" s="1615"/>
      <c r="DS76" s="1615"/>
      <c r="DT76" s="1615"/>
      <c r="DU76" s="1616"/>
      <c r="DV76" s="1799"/>
      <c r="DW76" s="1800"/>
      <c r="DX76" s="1801"/>
      <c r="DY76" s="1624"/>
      <c r="DZ76" s="1625"/>
      <c r="EA76" s="1615"/>
      <c r="EB76" s="1615"/>
      <c r="EC76" s="1615"/>
      <c r="ED76" s="1615"/>
      <c r="EE76" s="1627"/>
      <c r="EF76" s="1615"/>
      <c r="EG76" s="1615"/>
      <c r="EH76" s="1615"/>
      <c r="EI76" s="1615"/>
      <c r="EJ76" s="1615"/>
      <c r="EK76" s="1615"/>
      <c r="EL76" s="1615"/>
      <c r="EM76" s="1615"/>
      <c r="EN76" s="1615"/>
      <c r="EO76" s="1615"/>
      <c r="EP76" s="1615"/>
      <c r="EQ76" s="1615"/>
      <c r="ER76" s="1615"/>
      <c r="ES76" s="1615"/>
      <c r="ET76" s="1615"/>
      <c r="EU76" s="1615"/>
      <c r="EV76" s="1615"/>
      <c r="EW76" s="1615"/>
      <c r="EX76" s="1615"/>
      <c r="EY76" s="1616"/>
      <c r="EZ76" s="1799"/>
      <c r="FA76" s="1800"/>
      <c r="FB76" s="1801"/>
      <c r="FC76" s="1624"/>
      <c r="FD76" s="1625"/>
      <c r="FE76" s="1615"/>
      <c r="FF76" s="1615"/>
      <c r="FG76" s="1615"/>
      <c r="FH76" s="1615"/>
      <c r="FI76" s="1615"/>
      <c r="FJ76" s="1615"/>
      <c r="FK76" s="1615"/>
      <c r="FL76" s="1615"/>
      <c r="FM76" s="1615"/>
      <c r="FN76" s="1616"/>
      <c r="FO76" s="1799"/>
      <c r="FP76" s="1800"/>
      <c r="FQ76" s="1801"/>
      <c r="FR76" s="1624"/>
      <c r="FS76" s="1625"/>
      <c r="FT76" s="1627"/>
      <c r="FU76" s="1627"/>
      <c r="FV76" s="1627"/>
      <c r="FW76" s="1627"/>
      <c r="FX76" s="1627"/>
      <c r="FY76" s="1627"/>
      <c r="FZ76" s="1627"/>
      <c r="GA76" s="1627"/>
      <c r="GB76" s="1627"/>
      <c r="GC76" s="1627"/>
      <c r="GD76" s="1627"/>
      <c r="GE76" s="1627"/>
      <c r="GF76" s="1627"/>
      <c r="GG76" s="1627"/>
      <c r="GH76" s="1627"/>
      <c r="GI76" s="1627"/>
      <c r="GJ76" s="1627"/>
      <c r="GK76" s="1627"/>
      <c r="GL76" s="1627"/>
      <c r="GM76" s="1627"/>
      <c r="GN76" s="1627"/>
      <c r="GO76" s="1627"/>
      <c r="GP76" s="1627"/>
      <c r="GQ76" s="1627"/>
      <c r="GR76" s="1627"/>
      <c r="GS76" s="1628"/>
      <c r="GT76" s="1803"/>
      <c r="GU76" s="1804"/>
      <c r="GV76" s="1801"/>
      <c r="GW76" s="1631"/>
      <c r="GX76" s="1621"/>
      <c r="GY76" s="1620"/>
      <c r="GZ76" s="1838"/>
      <c r="HA76" s="1839"/>
      <c r="HB76" s="1840"/>
      <c r="HC76" s="1635"/>
      <c r="HD76" s="1636"/>
      <c r="HE76" s="1841"/>
      <c r="HF76" s="1638"/>
      <c r="HG76" s="1639"/>
      <c r="HH76" s="1640"/>
      <c r="HI76" s="1842"/>
      <c r="HJ76" s="1627"/>
      <c r="HK76" s="1627"/>
      <c r="HL76" s="1627"/>
      <c r="HM76" s="1627"/>
      <c r="HN76" s="1627"/>
      <c r="HO76" s="1627"/>
      <c r="HP76" s="1627"/>
      <c r="HQ76" s="1627"/>
      <c r="HR76" s="1627"/>
      <c r="HS76" s="1627"/>
      <c r="HT76" s="1627"/>
      <c r="HU76" s="1627"/>
      <c r="HV76" s="1627"/>
      <c r="HW76" s="1627"/>
      <c r="HX76" s="1627"/>
      <c r="HY76" s="1627"/>
      <c r="HZ76" s="1628"/>
      <c r="IA76" s="1803"/>
      <c r="IB76" s="1804"/>
      <c r="IC76" s="1801"/>
      <c r="ID76" s="1620"/>
      <c r="IE76" s="1631"/>
      <c r="IF76" s="1642"/>
      <c r="IG76" s="1642"/>
      <c r="IH76" s="1643"/>
      <c r="II76" s="1812"/>
      <c r="IJ76" s="1813"/>
      <c r="IK76" s="1646"/>
      <c r="IL76" s="1647"/>
      <c r="IM76" s="1648"/>
      <c r="IN76" s="1649"/>
      <c r="IO76" s="1650"/>
      <c r="IP76" s="1650"/>
      <c r="IQ76" s="1650"/>
      <c r="IR76" s="1650"/>
      <c r="IS76" s="1650"/>
      <c r="IT76" s="1650"/>
      <c r="IU76" s="1650"/>
      <c r="IV76" s="1651"/>
      <c r="IW76" s="1814"/>
      <c r="IX76" s="1815"/>
      <c r="IY76" s="1816"/>
      <c r="IZ76" s="1620"/>
      <c r="JA76" s="1621"/>
      <c r="JB76" s="1655"/>
      <c r="JC76" s="1807"/>
      <c r="JD76" s="1657"/>
      <c r="JE76" s="1658"/>
      <c r="JF76" s="1659"/>
      <c r="JG76" s="1817"/>
      <c r="JH76" s="1660"/>
      <c r="JI76" s="1660"/>
      <c r="JJ76" s="1661"/>
      <c r="JK76" s="1818"/>
      <c r="JL76" s="1663"/>
      <c r="JM76" s="1664" t="e">
        <f aca="false">JM$4:JM$4+SUMIF($C$5:JL$5,"Нараст. баланс",$C78:JL78)+SUMIF($C$7:JH$7,"Итого (с ВНР)",$C78:JH78)-SUMIF($C$5:JL$5,"Геол. снижение,  т/сут",$C78:JL78)-SUMIF(JJ$7:JL$7,"Итого",JJ78:JL78)-SUMIF($C$7:JL$7,"Итого (с ВСП)",$C78:JL78)</f>
        <v>#VALUE!</v>
      </c>
      <c r="JN76" s="1665" t="e">
        <f aca="false">'ННГ без НГДП по датам'!JM76:JM78</f>
        <v>#VALUE!</v>
      </c>
      <c r="JO76" s="1666" t="e">
        <f aca="false">'03.24 НГДП по датам'!CA76:CA78</f>
        <v>#VALUE!</v>
      </c>
      <c r="JP76" s="1667"/>
      <c r="JQ76" s="1668"/>
      <c r="JR76" s="1819"/>
    </row>
    <row r="77" customFormat="false" ht="11.25" hidden="false" customHeight="true" outlineLevel="0" collapsed="false">
      <c r="A77" s="1611"/>
      <c r="B77" s="1670" t="s">
        <v>663</v>
      </c>
      <c r="C77" s="1672" t="n">
        <v>793</v>
      </c>
      <c r="D77" s="1672" t="n">
        <v>174</v>
      </c>
      <c r="E77" s="1672"/>
      <c r="F77" s="1672"/>
      <c r="G77" s="1673"/>
      <c r="H77" s="1673"/>
      <c r="I77" s="1673"/>
      <c r="J77" s="1673"/>
      <c r="K77" s="1673"/>
      <c r="L77" s="1673"/>
      <c r="M77" s="1673"/>
      <c r="N77" s="1673"/>
      <c r="O77" s="1673"/>
      <c r="P77" s="1673"/>
      <c r="Q77" s="1673"/>
      <c r="R77" s="1673"/>
      <c r="S77" s="1673"/>
      <c r="T77" s="1673"/>
      <c r="U77" s="1673"/>
      <c r="V77" s="1673"/>
      <c r="W77" s="1674"/>
      <c r="X77" s="1675"/>
      <c r="Y77" s="1676"/>
      <c r="Z77" s="1677"/>
      <c r="AA77" s="1678" t="n">
        <f aca="false">COUNTA(C77:Z77)</f>
        <v>2</v>
      </c>
      <c r="AB77" s="1679"/>
      <c r="AC77" s="1680"/>
      <c r="AD77" s="1680"/>
      <c r="AE77" s="1673"/>
      <c r="AF77" s="1673"/>
      <c r="AG77" s="1673"/>
      <c r="AH77" s="1673"/>
      <c r="AI77" s="1673"/>
      <c r="AJ77" s="1673"/>
      <c r="AK77" s="1673"/>
      <c r="AL77" s="1673"/>
      <c r="AM77" s="1673"/>
      <c r="AN77" s="1673"/>
      <c r="AO77" s="1674"/>
      <c r="AP77" s="1675"/>
      <c r="AQ77" s="1676"/>
      <c r="AR77" s="1677"/>
      <c r="AS77" s="1678" t="n">
        <f aca="false">COUNTA(AC77:AR77)</f>
        <v>0</v>
      </c>
      <c r="AT77" s="1679"/>
      <c r="AU77" s="1680" t="n">
        <v>6354</v>
      </c>
      <c r="AV77" s="1680"/>
      <c r="AW77" s="1672"/>
      <c r="AX77" s="1711"/>
      <c r="AY77" s="1711"/>
      <c r="AZ77" s="1711"/>
      <c r="BA77" s="1711"/>
      <c r="BB77" s="1711"/>
      <c r="BC77" s="1711"/>
      <c r="BD77" s="1711"/>
      <c r="BE77" s="1711"/>
      <c r="BF77" s="1711"/>
      <c r="BG77" s="1711"/>
      <c r="BH77" s="1711"/>
      <c r="BI77" s="1711"/>
      <c r="BJ77" s="1711"/>
      <c r="BK77" s="1711"/>
      <c r="BL77" s="1711"/>
      <c r="BM77" s="1711"/>
      <c r="BN77" s="1711"/>
      <c r="BO77" s="1711"/>
      <c r="BP77" s="1711"/>
      <c r="BQ77" s="1712"/>
      <c r="BR77" s="1713"/>
      <c r="BS77" s="1714"/>
      <c r="BT77" s="1826"/>
      <c r="BU77" s="1678" t="n">
        <f aca="false">COUNTA(AU77:BT77)</f>
        <v>1</v>
      </c>
      <c r="BV77" s="1679"/>
      <c r="BW77" s="1844"/>
      <c r="BX77" s="1686"/>
      <c r="BY77" s="1686"/>
      <c r="BZ77" s="1686"/>
      <c r="CA77" s="1686"/>
      <c r="CB77" s="1686"/>
      <c r="CC77" s="1686"/>
      <c r="CD77" s="1686"/>
      <c r="CE77" s="1686"/>
      <c r="CF77" s="1686"/>
      <c r="CG77" s="1686"/>
      <c r="CH77" s="1686"/>
      <c r="CI77" s="1687"/>
      <c r="CJ77" s="1688"/>
      <c r="CK77" s="1689"/>
      <c r="CL77" s="1677"/>
      <c r="CM77" s="1678" t="n">
        <f aca="false">COUNTA(BW77:CL77)</f>
        <v>0</v>
      </c>
      <c r="CN77" s="1679"/>
      <c r="CO77" s="1679" t="n">
        <f aca="false">AA77+AS77+BU77+CM77</f>
        <v>3</v>
      </c>
      <c r="CP77" s="1679"/>
      <c r="CQ77" s="1673"/>
      <c r="CR77" s="1673"/>
      <c r="CS77" s="1673"/>
      <c r="CT77" s="1673"/>
      <c r="CU77" s="1673"/>
      <c r="CV77" s="1673"/>
      <c r="CW77" s="1673"/>
      <c r="CX77" s="1673"/>
      <c r="CY77" s="1673"/>
      <c r="CZ77" s="1673"/>
      <c r="DA77" s="1673"/>
      <c r="DB77" s="1673"/>
      <c r="DC77" s="1674"/>
      <c r="DD77" s="1675"/>
      <c r="DE77" s="1676"/>
      <c r="DF77" s="1677"/>
      <c r="DG77" s="1683" t="n">
        <f aca="false">SUBTOTAL(9,CQ79:DF79)</f>
        <v>0</v>
      </c>
      <c r="DH77" s="1684"/>
      <c r="DI77" s="1682"/>
      <c r="DJ77" s="1673"/>
      <c r="DK77" s="1673"/>
      <c r="DL77" s="1673"/>
      <c r="DM77" s="1673"/>
      <c r="DN77" s="1673"/>
      <c r="DO77" s="1673"/>
      <c r="DP77" s="1673"/>
      <c r="DQ77" s="1673"/>
      <c r="DR77" s="1673"/>
      <c r="DS77" s="1673"/>
      <c r="DT77" s="1673"/>
      <c r="DU77" s="1674"/>
      <c r="DV77" s="1675"/>
      <c r="DW77" s="1676"/>
      <c r="DX77" s="1677"/>
      <c r="DY77" s="1683" t="n">
        <f aca="false">COUNTA(DI77:DX77)</f>
        <v>0</v>
      </c>
      <c r="DZ77" s="1684"/>
      <c r="EA77" s="1673"/>
      <c r="EB77" s="1673"/>
      <c r="EC77" s="1673"/>
      <c r="ED77" s="1673"/>
      <c r="EE77" s="1686"/>
      <c r="EF77" s="1673"/>
      <c r="EG77" s="1673"/>
      <c r="EH77" s="1673"/>
      <c r="EI77" s="1673"/>
      <c r="EJ77" s="1673"/>
      <c r="EK77" s="1673"/>
      <c r="EL77" s="1673"/>
      <c r="EM77" s="1673"/>
      <c r="EN77" s="1673"/>
      <c r="EO77" s="1673"/>
      <c r="EP77" s="1673"/>
      <c r="EQ77" s="1673"/>
      <c r="ER77" s="1673"/>
      <c r="ES77" s="1673"/>
      <c r="ET77" s="1673"/>
      <c r="EU77" s="1673"/>
      <c r="EV77" s="1673"/>
      <c r="EW77" s="1673"/>
      <c r="EX77" s="1673"/>
      <c r="EY77" s="1674"/>
      <c r="EZ77" s="1675"/>
      <c r="FA77" s="1676"/>
      <c r="FB77" s="1677"/>
      <c r="FC77" s="1683" t="n">
        <f aca="false">COUNTA(EA77:FB77)</f>
        <v>0</v>
      </c>
      <c r="FD77" s="1684"/>
      <c r="FE77" s="1673"/>
      <c r="FF77" s="1673"/>
      <c r="FG77" s="1673"/>
      <c r="FH77" s="1673"/>
      <c r="FI77" s="1673"/>
      <c r="FJ77" s="1673"/>
      <c r="FK77" s="1673"/>
      <c r="FL77" s="1673"/>
      <c r="FM77" s="1673"/>
      <c r="FN77" s="1674"/>
      <c r="FO77" s="1675"/>
      <c r="FP77" s="1676"/>
      <c r="FQ77" s="1677"/>
      <c r="FR77" s="1683" t="n">
        <f aca="false">COUNTA(FE77:FQ77)</f>
        <v>0</v>
      </c>
      <c r="FS77" s="1684"/>
      <c r="FT77" s="1686"/>
      <c r="FU77" s="1686"/>
      <c r="FV77" s="1686"/>
      <c r="FW77" s="1686"/>
      <c r="FX77" s="1686"/>
      <c r="FY77" s="1686"/>
      <c r="FZ77" s="1686"/>
      <c r="GA77" s="1686"/>
      <c r="GB77" s="1686"/>
      <c r="GC77" s="1686"/>
      <c r="GD77" s="1686"/>
      <c r="GE77" s="1686"/>
      <c r="GF77" s="1686"/>
      <c r="GG77" s="1686"/>
      <c r="GH77" s="1686"/>
      <c r="GI77" s="1686"/>
      <c r="GJ77" s="1686"/>
      <c r="GK77" s="1686"/>
      <c r="GL77" s="1686"/>
      <c r="GM77" s="1686"/>
      <c r="GN77" s="1686"/>
      <c r="GO77" s="1686"/>
      <c r="GP77" s="1686"/>
      <c r="GQ77" s="1686"/>
      <c r="GR77" s="1686"/>
      <c r="GS77" s="1687"/>
      <c r="GT77" s="1688"/>
      <c r="GU77" s="1689"/>
      <c r="GV77" s="1677"/>
      <c r="GW77" s="1690" t="n">
        <f aca="false">SUBTOTAL(9,FT79:GV79)</f>
        <v>0</v>
      </c>
      <c r="GX77" s="1679" t="n">
        <f aca="false">SUBTOTAL(9,FT79:GV79)</f>
        <v>0</v>
      </c>
      <c r="GY77" s="1691"/>
      <c r="GZ77" s="1845"/>
      <c r="HA77" s="1846"/>
      <c r="HB77" s="1694"/>
      <c r="HC77" s="1695"/>
      <c r="HD77" s="1696"/>
      <c r="HE77" s="1697"/>
      <c r="HF77" s="1698"/>
      <c r="HG77" s="1699"/>
      <c r="HH77" s="1700"/>
      <c r="HI77" s="1847"/>
      <c r="HJ77" s="1686"/>
      <c r="HK77" s="1686"/>
      <c r="HL77" s="1686"/>
      <c r="HM77" s="1686"/>
      <c r="HN77" s="1686"/>
      <c r="HO77" s="1686"/>
      <c r="HP77" s="1686"/>
      <c r="HQ77" s="1686"/>
      <c r="HR77" s="1686"/>
      <c r="HS77" s="1686"/>
      <c r="HT77" s="1686"/>
      <c r="HU77" s="1686"/>
      <c r="HV77" s="1686"/>
      <c r="HW77" s="1686"/>
      <c r="HX77" s="1686"/>
      <c r="HY77" s="1686"/>
      <c r="HZ77" s="1687"/>
      <c r="IA77" s="1688"/>
      <c r="IB77" s="1689"/>
      <c r="IC77" s="1677"/>
      <c r="ID77" s="1678" t="n">
        <f aca="false">SUBTOTAL(9,HG79:IC79)</f>
        <v>0</v>
      </c>
      <c r="IE77" s="1702"/>
      <c r="IF77" s="1703"/>
      <c r="IG77" s="1703"/>
      <c r="IH77" s="1704"/>
      <c r="II77" s="1705"/>
      <c r="IJ77" s="1706"/>
      <c r="IK77" s="1707" t="n">
        <f aca="false">SUBTOTAL(9,IF79:IJ79)</f>
        <v>0</v>
      </c>
      <c r="IL77" s="1708"/>
      <c r="IM77" s="1709"/>
      <c r="IN77" s="1710"/>
      <c r="IO77" s="1711"/>
      <c r="IP77" s="1711"/>
      <c r="IQ77" s="1711"/>
      <c r="IR77" s="1711"/>
      <c r="IS77" s="1711"/>
      <c r="IT77" s="1711"/>
      <c r="IU77" s="1711"/>
      <c r="IV77" s="1712"/>
      <c r="IW77" s="1713"/>
      <c r="IX77" s="1714"/>
      <c r="IY77" s="1715"/>
      <c r="IZ77" s="1678" t="n">
        <f aca="false">SUBTOTAL(3,IM77:IY77)</f>
        <v>0</v>
      </c>
      <c r="JA77" s="1716"/>
      <c r="JB77" s="1717"/>
      <c r="JC77" s="1718"/>
      <c r="JD77" s="1719"/>
      <c r="JE77" s="1720"/>
      <c r="JF77" s="1721"/>
      <c r="JG77" s="1827"/>
      <c r="JH77" s="1722"/>
      <c r="JI77" s="1722"/>
      <c r="JJ77" s="1723"/>
      <c r="JK77" s="1724"/>
      <c r="JL77" s="1725"/>
      <c r="JM77" s="1664"/>
      <c r="JN77" s="1665"/>
      <c r="JO77" s="1666"/>
      <c r="JP77" s="1726"/>
      <c r="JQ77" s="1727"/>
      <c r="JR77" s="1728"/>
    </row>
    <row r="78" customFormat="false" ht="11.25" hidden="false" customHeight="true" outlineLevel="0" collapsed="false">
      <c r="A78" s="1611"/>
      <c r="B78" s="1729" t="s">
        <v>661</v>
      </c>
      <c r="C78" s="1731" t="n">
        <v>50</v>
      </c>
      <c r="D78" s="1731" t="n">
        <v>30</v>
      </c>
      <c r="E78" s="1731"/>
      <c r="F78" s="1731"/>
      <c r="G78" s="1732"/>
      <c r="H78" s="1732"/>
      <c r="I78" s="1732"/>
      <c r="J78" s="1732"/>
      <c r="K78" s="1732"/>
      <c r="L78" s="1732"/>
      <c r="M78" s="1732"/>
      <c r="N78" s="1732"/>
      <c r="O78" s="1732"/>
      <c r="P78" s="1732"/>
      <c r="Q78" s="1732"/>
      <c r="R78" s="1732"/>
      <c r="S78" s="1732"/>
      <c r="T78" s="1732"/>
      <c r="U78" s="1732"/>
      <c r="V78" s="1732"/>
      <c r="W78" s="1733"/>
      <c r="X78" s="1734"/>
      <c r="Y78" s="1735"/>
      <c r="Z78" s="1736"/>
      <c r="AA78" s="1737" t="n">
        <f aca="false">SUBTOTAL(9,C78:Z78)</f>
        <v>80</v>
      </c>
      <c r="AB78" s="1738" t="n">
        <f aca="false">AA78+AB74</f>
        <v>430</v>
      </c>
      <c r="AC78" s="1739"/>
      <c r="AD78" s="1739"/>
      <c r="AE78" s="1732"/>
      <c r="AF78" s="1732"/>
      <c r="AG78" s="1732"/>
      <c r="AH78" s="1732"/>
      <c r="AI78" s="1732"/>
      <c r="AJ78" s="1732"/>
      <c r="AK78" s="1732"/>
      <c r="AL78" s="1732"/>
      <c r="AM78" s="1732"/>
      <c r="AN78" s="1732"/>
      <c r="AO78" s="1733"/>
      <c r="AP78" s="1734"/>
      <c r="AQ78" s="1735"/>
      <c r="AR78" s="1736"/>
      <c r="AS78" s="1737" t="n">
        <f aca="false">SUBTOTAL(9,AC78:AR78)</f>
        <v>0</v>
      </c>
      <c r="AT78" s="1738" t="n">
        <f aca="false">AS78+AT74</f>
        <v>0</v>
      </c>
      <c r="AU78" s="1739" t="n">
        <v>21</v>
      </c>
      <c r="AV78" s="1739"/>
      <c r="AW78" s="1731"/>
      <c r="AX78" s="1732"/>
      <c r="AY78" s="1732"/>
      <c r="AZ78" s="1732"/>
      <c r="BA78" s="1732"/>
      <c r="BB78" s="1732"/>
      <c r="BC78" s="1732"/>
      <c r="BD78" s="1732"/>
      <c r="BE78" s="1732"/>
      <c r="BF78" s="1732"/>
      <c r="BG78" s="1732"/>
      <c r="BH78" s="1732"/>
      <c r="BI78" s="1732"/>
      <c r="BJ78" s="1732"/>
      <c r="BK78" s="1732"/>
      <c r="BL78" s="1732"/>
      <c r="BM78" s="1732"/>
      <c r="BN78" s="1732"/>
      <c r="BO78" s="1732"/>
      <c r="BP78" s="1732"/>
      <c r="BQ78" s="1733"/>
      <c r="BR78" s="1734"/>
      <c r="BS78" s="1735"/>
      <c r="BT78" s="1833"/>
      <c r="BU78" s="1737" t="n">
        <f aca="false">SUBTOTAL(9,AU78:BT78)</f>
        <v>21</v>
      </c>
      <c r="BV78" s="1738" t="n">
        <f aca="false">BU78+BV74</f>
        <v>103</v>
      </c>
      <c r="BW78" s="1851"/>
      <c r="BX78" s="1744"/>
      <c r="BY78" s="1744"/>
      <c r="BZ78" s="1744"/>
      <c r="CA78" s="1744"/>
      <c r="CB78" s="1744"/>
      <c r="CC78" s="1744"/>
      <c r="CD78" s="1744"/>
      <c r="CE78" s="1744"/>
      <c r="CF78" s="1744"/>
      <c r="CG78" s="1744"/>
      <c r="CH78" s="1744"/>
      <c r="CI78" s="1745"/>
      <c r="CJ78" s="1746"/>
      <c r="CK78" s="1747"/>
      <c r="CL78" s="1736"/>
      <c r="CM78" s="1737" t="n">
        <f aca="false">SUBTOTAL(9,BW78:CL78)</f>
        <v>0</v>
      </c>
      <c r="CN78" s="1738" t="n">
        <f aca="false">CM78+CN74</f>
        <v>0</v>
      </c>
      <c r="CO78" s="1738" t="n">
        <f aca="false">AA78+AS78+BU78+CM78</f>
        <v>101</v>
      </c>
      <c r="CP78" s="1738" t="n">
        <f aca="false">CO78+CP74</f>
        <v>533</v>
      </c>
      <c r="CQ78" s="1732"/>
      <c r="CR78" s="1732"/>
      <c r="CS78" s="1732"/>
      <c r="CT78" s="1732"/>
      <c r="CU78" s="1732"/>
      <c r="CV78" s="1732"/>
      <c r="CW78" s="1732"/>
      <c r="CX78" s="1732"/>
      <c r="CY78" s="1732"/>
      <c r="CZ78" s="1732"/>
      <c r="DA78" s="1732"/>
      <c r="DB78" s="1732"/>
      <c r="DC78" s="1733"/>
      <c r="DD78" s="1734"/>
      <c r="DE78" s="1735"/>
      <c r="DF78" s="1736"/>
      <c r="DG78" s="1741" t="n">
        <f aca="false">SUBTOTAL(9,CQ78:DF78)</f>
        <v>0</v>
      </c>
      <c r="DH78" s="1742" t="n">
        <f aca="false">DG78:DG78+IF($B74:$B74=2,0,DH74:DH74)</f>
        <v>0</v>
      </c>
      <c r="DI78" s="1740"/>
      <c r="DJ78" s="1732"/>
      <c r="DK78" s="1732"/>
      <c r="DL78" s="1732"/>
      <c r="DM78" s="1732"/>
      <c r="DN78" s="1732"/>
      <c r="DO78" s="1732"/>
      <c r="DP78" s="1732"/>
      <c r="DQ78" s="1732"/>
      <c r="DR78" s="1732"/>
      <c r="DS78" s="1732"/>
      <c r="DT78" s="1732"/>
      <c r="DU78" s="1733"/>
      <c r="DV78" s="1734"/>
      <c r="DW78" s="1735"/>
      <c r="DX78" s="1736"/>
      <c r="DY78" s="1741" t="n">
        <f aca="false">SUBTOTAL(9,DI78:DX78)</f>
        <v>0</v>
      </c>
      <c r="DZ78" s="1742" t="n">
        <f aca="false">DY78:DY78+IF($B74:$B74=2,0,DZ74:DZ74)</f>
        <v>0</v>
      </c>
      <c r="EA78" s="1732"/>
      <c r="EB78" s="1732"/>
      <c r="EC78" s="1732"/>
      <c r="ED78" s="1732"/>
      <c r="EE78" s="1732"/>
      <c r="EF78" s="1732"/>
      <c r="EG78" s="1732"/>
      <c r="EH78" s="1732"/>
      <c r="EI78" s="1732"/>
      <c r="EJ78" s="1732"/>
      <c r="EK78" s="1732"/>
      <c r="EL78" s="1732"/>
      <c r="EM78" s="1732"/>
      <c r="EN78" s="1732"/>
      <c r="EO78" s="1732"/>
      <c r="EP78" s="1732"/>
      <c r="EQ78" s="1732"/>
      <c r="ER78" s="1732"/>
      <c r="ES78" s="1732"/>
      <c r="ET78" s="1732"/>
      <c r="EU78" s="1732"/>
      <c r="EV78" s="1732"/>
      <c r="EW78" s="1732"/>
      <c r="EX78" s="1732"/>
      <c r="EY78" s="1733"/>
      <c r="EZ78" s="1734"/>
      <c r="FA78" s="1735"/>
      <c r="FB78" s="1736"/>
      <c r="FC78" s="1741" t="n">
        <f aca="false">SUBTOTAL(9,EA78:FB78)</f>
        <v>0</v>
      </c>
      <c r="FD78" s="1742" t="n">
        <f aca="false">FC78:FC78+IF($B74:$B74=2,0,FD74:FD74)</f>
        <v>151</v>
      </c>
      <c r="FE78" s="1732"/>
      <c r="FF78" s="1732"/>
      <c r="FG78" s="1732"/>
      <c r="FH78" s="1732"/>
      <c r="FI78" s="1732"/>
      <c r="FJ78" s="1732"/>
      <c r="FK78" s="1732"/>
      <c r="FL78" s="1732"/>
      <c r="FM78" s="1732"/>
      <c r="FN78" s="1733"/>
      <c r="FO78" s="1734"/>
      <c r="FP78" s="1735"/>
      <c r="FQ78" s="1736"/>
      <c r="FR78" s="1741" t="n">
        <f aca="false">SUBTOTAL(9,FE78:FQ78)</f>
        <v>0</v>
      </c>
      <c r="FS78" s="1742" t="n">
        <f aca="false">FR78:FR78+IF($B74:$B74=2,0,FS74:FS74)</f>
        <v>0</v>
      </c>
      <c r="FT78" s="1744"/>
      <c r="FU78" s="1744"/>
      <c r="FV78" s="1744"/>
      <c r="FW78" s="1744"/>
      <c r="FX78" s="1744"/>
      <c r="FY78" s="1744"/>
      <c r="FZ78" s="1744"/>
      <c r="GA78" s="1744"/>
      <c r="GB78" s="1744"/>
      <c r="GC78" s="1744"/>
      <c r="GD78" s="1744"/>
      <c r="GE78" s="1744"/>
      <c r="GF78" s="1744"/>
      <c r="GG78" s="1744"/>
      <c r="GH78" s="1744"/>
      <c r="GI78" s="1744"/>
      <c r="GJ78" s="1744"/>
      <c r="GK78" s="1744"/>
      <c r="GL78" s="1744"/>
      <c r="GM78" s="1744"/>
      <c r="GN78" s="1744"/>
      <c r="GO78" s="1744"/>
      <c r="GP78" s="1744"/>
      <c r="GQ78" s="1744"/>
      <c r="GR78" s="1744"/>
      <c r="GS78" s="1745"/>
      <c r="GT78" s="1746"/>
      <c r="GU78" s="1747"/>
      <c r="GV78" s="1736"/>
      <c r="GW78" s="1748" t="n">
        <f aca="false">SUBTOTAL(9,FT78:GV78)</f>
        <v>0</v>
      </c>
      <c r="GX78" s="1738" t="n">
        <f aca="false">SUBTOTAL(9,FT78:GV78)</f>
        <v>0</v>
      </c>
      <c r="GY78" s="1737" t="n">
        <f aca="false">GX78:GX78+IF($B74:$B74=2,0,GY74:GY74)</f>
        <v>0</v>
      </c>
      <c r="GZ78" s="1749"/>
      <c r="HA78" s="1750"/>
      <c r="HB78" s="1751" t="e">
        <f aca="false">'03.24 НГДП по датам'!BA78</f>
        <v>#VALUE!</v>
      </c>
      <c r="HC78" s="1752" t="e">
        <f aca="false">SUBTOTAL(9,GZ78:HB78)</f>
        <v>#VALUE!</v>
      </c>
      <c r="HD78" s="1753" t="n">
        <f aca="false">$HD$3+HD74</f>
        <v>646.51</v>
      </c>
      <c r="HE78" s="1754" t="n">
        <f aca="false">$HE$3+HE74</f>
        <v>203.49</v>
      </c>
      <c r="HF78" s="1831" t="n">
        <f aca="false">SUM(HD78:HE78)</f>
        <v>850</v>
      </c>
      <c r="HG78" s="1756"/>
      <c r="HH78" s="1757"/>
      <c r="HI78" s="1832"/>
      <c r="HJ78" s="1744"/>
      <c r="HK78" s="1744"/>
      <c r="HL78" s="1744"/>
      <c r="HM78" s="1744"/>
      <c r="HN78" s="1744"/>
      <c r="HO78" s="1744"/>
      <c r="HP78" s="1744"/>
      <c r="HQ78" s="1744"/>
      <c r="HR78" s="1744"/>
      <c r="HS78" s="1744"/>
      <c r="HT78" s="1744"/>
      <c r="HU78" s="1744"/>
      <c r="HV78" s="1744"/>
      <c r="HW78" s="1744"/>
      <c r="HX78" s="1744"/>
      <c r="HY78" s="1744"/>
      <c r="HZ78" s="1745"/>
      <c r="IA78" s="1746"/>
      <c r="IB78" s="1747"/>
      <c r="IC78" s="1736"/>
      <c r="ID78" s="1737" t="n">
        <f aca="false">SUBTOTAL(9,HG78:IC78)</f>
        <v>0</v>
      </c>
      <c r="IE78" s="1748" t="n">
        <f aca="false">ID78:ID78+IF($B74:$B74=2,0,IE74:IE74)</f>
        <v>148</v>
      </c>
      <c r="IF78" s="1759"/>
      <c r="IG78" s="1759"/>
      <c r="IH78" s="1760"/>
      <c r="II78" s="1761"/>
      <c r="IJ78" s="1762"/>
      <c r="IK78" s="1763" t="n">
        <f aca="false">SUBTOTAL(9,IF78:IJ78)</f>
        <v>0</v>
      </c>
      <c r="IL78" s="1764" t="n">
        <f aca="false">IK78:IK78+IF($B74:$B74=2,0,IL74:IL74)</f>
        <v>0</v>
      </c>
      <c r="IM78" s="1765"/>
      <c r="IN78" s="1765"/>
      <c r="IO78" s="1732"/>
      <c r="IP78" s="1732"/>
      <c r="IQ78" s="1732"/>
      <c r="IR78" s="1732"/>
      <c r="IS78" s="1732"/>
      <c r="IT78" s="1732"/>
      <c r="IU78" s="1732"/>
      <c r="IV78" s="1733"/>
      <c r="IW78" s="1734"/>
      <c r="IX78" s="1735"/>
      <c r="IY78" s="1736"/>
      <c r="IZ78" s="1737" t="n">
        <f aca="false">SUBTOTAL(9,IM78:IY78)</f>
        <v>0</v>
      </c>
      <c r="JA78" s="1738" t="n">
        <f aca="false">IZ78:IZ78+IF($B74:$B74=2,0,JA74:JA74)</f>
        <v>0</v>
      </c>
      <c r="JB78" s="1766"/>
      <c r="JC78" s="1767" t="e">
        <f aca="false">'03.24 НГДП по датам'!BT78</f>
        <v>#VALUE!</v>
      </c>
      <c r="JD78" s="1834" t="n">
        <f aca="false">$JD$14</f>
        <v>0</v>
      </c>
      <c r="JE78" s="1769" t="e">
        <f aca="false">SUBTOTAL(9,JB78:JD78)</f>
        <v>#VALUE!</v>
      </c>
      <c r="JF78" s="1770" t="n">
        <f aca="false">SUMIF($C$5:JE$5,"Накопленный эффект, т/сут",$C78:JE78)+SUMIF($C$5:JE$5,"Нараст.  по потенциалу",$C78:JE78)-SUMIF($C$5:JE$5,"Нараст. по остановкам",$C78:JE78)-SUMIF($C$5:JE$5,"ИТОГО перевод в ППД",$C78:JE78)-SUMIF($C$5:JE$5,"ИТОГО  нерент, по распоряж.",$C78:JE78)-SUMIF($C$5:JE$5,"ИТОГО ост. дебит от ЗБС, Углуб., ПВЛГ/ПНЛГ",$C78:JE78)</f>
        <v>536</v>
      </c>
      <c r="JG78" s="1764"/>
      <c r="JH78" s="1771"/>
      <c r="JI78" s="1771"/>
      <c r="JJ78" s="1772"/>
      <c r="JK78" s="1773"/>
      <c r="JL78" s="1763" t="n">
        <f aca="false">SUBTOTAL(9,JG78:JJ78)</f>
        <v>0</v>
      </c>
      <c r="JM78" s="1664"/>
      <c r="JN78" s="1665"/>
      <c r="JO78" s="1666"/>
      <c r="JP78" s="1774" t="n">
        <f aca="false">JP$4:JP$4+SUMIF($C$5:JL$5,"Нараст. по остановкам",$C78:JL78)-SUMIF($C$5:JL$5,"Нараст.  по потенциалу",$C78:JL78)</f>
        <v>800.705</v>
      </c>
      <c r="JQ78" s="1775" t="n">
        <f aca="false">'ННГ без НГДП по датам'!JP78</f>
        <v>718.812</v>
      </c>
      <c r="JR78" s="1776" t="n">
        <f aca="false">'03.24 НГДП по датам'!CB78</f>
        <v>81.893</v>
      </c>
    </row>
    <row r="79" customFormat="false" ht="1.5" hidden="false" customHeight="true" outlineLevel="0" collapsed="false">
      <c r="A79" s="1777"/>
      <c r="B79" s="1777"/>
      <c r="C79" s="1778"/>
      <c r="D79" s="1778"/>
      <c r="E79" s="1778"/>
      <c r="F79" s="1778"/>
      <c r="G79" s="1779"/>
      <c r="H79" s="1779"/>
      <c r="I79" s="1779"/>
      <c r="J79" s="1779"/>
      <c r="K79" s="1779"/>
      <c r="L79" s="1779"/>
      <c r="M79" s="1779"/>
      <c r="N79" s="1779"/>
      <c r="O79" s="1779"/>
      <c r="P79" s="1779"/>
      <c r="Q79" s="1779"/>
      <c r="R79" s="1779"/>
      <c r="S79" s="1779"/>
      <c r="T79" s="1779"/>
      <c r="U79" s="1779"/>
      <c r="V79" s="1779"/>
      <c r="W79" s="1779"/>
      <c r="X79" s="1780"/>
      <c r="Y79" s="1781"/>
      <c r="Z79" s="1782"/>
      <c r="AA79" s="1783"/>
      <c r="AB79" s="1783"/>
      <c r="AC79" s="1784"/>
      <c r="AD79" s="1784"/>
      <c r="AE79" s="1779"/>
      <c r="AF79" s="1779"/>
      <c r="AG79" s="1779"/>
      <c r="AH79" s="1779"/>
      <c r="AI79" s="1779"/>
      <c r="AJ79" s="1779"/>
      <c r="AK79" s="1779"/>
      <c r="AL79" s="1779"/>
      <c r="AM79" s="1779"/>
      <c r="AN79" s="1779"/>
      <c r="AO79" s="1779"/>
      <c r="AP79" s="1780"/>
      <c r="AQ79" s="1781"/>
      <c r="AR79" s="1782"/>
      <c r="AS79" s="1783"/>
      <c r="AT79" s="1783"/>
      <c r="AU79" s="1778"/>
      <c r="AV79" s="1778"/>
      <c r="AW79" s="1785"/>
      <c r="AX79" s="1779"/>
      <c r="AY79" s="1779"/>
      <c r="AZ79" s="1779"/>
      <c r="BA79" s="1779"/>
      <c r="BB79" s="1779"/>
      <c r="BC79" s="1779"/>
      <c r="BD79" s="1779"/>
      <c r="BE79" s="1779"/>
      <c r="BF79" s="1779"/>
      <c r="BG79" s="1779"/>
      <c r="BH79" s="1779"/>
      <c r="BI79" s="1779"/>
      <c r="BJ79" s="1779"/>
      <c r="BK79" s="1779"/>
      <c r="BL79" s="1779"/>
      <c r="BM79" s="1779"/>
      <c r="BN79" s="1779"/>
      <c r="BO79" s="1779"/>
      <c r="BP79" s="1779"/>
      <c r="BQ79" s="1779"/>
      <c r="BR79" s="1780"/>
      <c r="BS79" s="1781"/>
      <c r="BT79" s="1782"/>
      <c r="BU79" s="1783"/>
      <c r="BV79" s="1783"/>
      <c r="BW79" s="1784"/>
      <c r="BX79" s="1779"/>
      <c r="BY79" s="1779"/>
      <c r="BZ79" s="1779"/>
      <c r="CA79" s="1779"/>
      <c r="CB79" s="1779"/>
      <c r="CC79" s="1779"/>
      <c r="CD79" s="1779"/>
      <c r="CE79" s="1779"/>
      <c r="CF79" s="1779"/>
      <c r="CG79" s="1779"/>
      <c r="CH79" s="1779"/>
      <c r="CI79" s="1779"/>
      <c r="CJ79" s="1780"/>
      <c r="CK79" s="1781"/>
      <c r="CL79" s="1782"/>
      <c r="CM79" s="1783"/>
      <c r="CN79" s="1783"/>
      <c r="CO79" s="1783"/>
      <c r="CP79" s="1783"/>
      <c r="CQ79" s="1779"/>
      <c r="CR79" s="1779"/>
      <c r="CS79" s="1779"/>
      <c r="CT79" s="1779"/>
      <c r="CU79" s="1779"/>
      <c r="CV79" s="1779"/>
      <c r="CW79" s="1779"/>
      <c r="CX79" s="1779"/>
      <c r="CY79" s="1779"/>
      <c r="CZ79" s="1779"/>
      <c r="DA79" s="1779"/>
      <c r="DB79" s="1779"/>
      <c r="DC79" s="1779"/>
      <c r="DD79" s="1780"/>
      <c r="DE79" s="1781"/>
      <c r="DF79" s="1782"/>
      <c r="DG79" s="1783"/>
      <c r="DH79" s="1783"/>
      <c r="DI79" s="1852"/>
      <c r="DJ79" s="1779"/>
      <c r="DK79" s="1779"/>
      <c r="DL79" s="1779"/>
      <c r="DM79" s="1779"/>
      <c r="DN79" s="1779"/>
      <c r="DO79" s="1779"/>
      <c r="DP79" s="1779"/>
      <c r="DQ79" s="1779"/>
      <c r="DR79" s="1779"/>
      <c r="DS79" s="1779"/>
      <c r="DT79" s="1779"/>
      <c r="DU79" s="1779"/>
      <c r="DV79" s="1780"/>
      <c r="DW79" s="1781"/>
      <c r="DX79" s="1782"/>
      <c r="DY79" s="1783"/>
      <c r="DZ79" s="1783"/>
      <c r="EA79" s="1864"/>
      <c r="EB79" s="1779"/>
      <c r="EC79" s="1779"/>
      <c r="ED79" s="1779"/>
      <c r="EE79" s="1779"/>
      <c r="EF79" s="1779"/>
      <c r="EG79" s="1779"/>
      <c r="EH79" s="1779"/>
      <c r="EI79" s="1779"/>
      <c r="EJ79" s="1779"/>
      <c r="EK79" s="1779"/>
      <c r="EL79" s="1779"/>
      <c r="EM79" s="1779"/>
      <c r="EN79" s="1779"/>
      <c r="EO79" s="1779"/>
      <c r="EP79" s="1779"/>
      <c r="EQ79" s="1779"/>
      <c r="ER79" s="1779"/>
      <c r="ES79" s="1779"/>
      <c r="ET79" s="1779"/>
      <c r="EU79" s="1779"/>
      <c r="EV79" s="1779"/>
      <c r="EW79" s="1779"/>
      <c r="EX79" s="1779"/>
      <c r="EY79" s="1779"/>
      <c r="EZ79" s="1780"/>
      <c r="FA79" s="1781"/>
      <c r="FB79" s="1782"/>
      <c r="FC79" s="1783"/>
      <c r="FD79" s="1783"/>
      <c r="FE79" s="1779"/>
      <c r="FF79" s="1779"/>
      <c r="FG79" s="1779"/>
      <c r="FH79" s="1779"/>
      <c r="FI79" s="1779"/>
      <c r="FJ79" s="1779"/>
      <c r="FK79" s="1779"/>
      <c r="FL79" s="1779"/>
      <c r="FM79" s="1779"/>
      <c r="FN79" s="1779"/>
      <c r="FO79" s="1780"/>
      <c r="FP79" s="1781"/>
      <c r="FQ79" s="1782"/>
      <c r="FR79" s="1783"/>
      <c r="FS79" s="1783"/>
      <c r="FT79" s="1779"/>
      <c r="FU79" s="1779"/>
      <c r="FV79" s="1779"/>
      <c r="FW79" s="1779"/>
      <c r="FX79" s="1779"/>
      <c r="FY79" s="1779"/>
      <c r="FZ79" s="1779"/>
      <c r="GA79" s="1779"/>
      <c r="GB79" s="1779"/>
      <c r="GC79" s="1779"/>
      <c r="GD79" s="1779"/>
      <c r="GE79" s="1779"/>
      <c r="GF79" s="1779"/>
      <c r="GG79" s="1779"/>
      <c r="GH79" s="1779"/>
      <c r="GI79" s="1779"/>
      <c r="GJ79" s="1779"/>
      <c r="GK79" s="1779"/>
      <c r="GL79" s="1779"/>
      <c r="GM79" s="1779"/>
      <c r="GN79" s="1779"/>
      <c r="GO79" s="1779"/>
      <c r="GP79" s="1779"/>
      <c r="GQ79" s="1779"/>
      <c r="GR79" s="1779"/>
      <c r="GS79" s="1779"/>
      <c r="GT79" s="1780"/>
      <c r="GU79" s="1781"/>
      <c r="GV79" s="1782"/>
      <c r="GW79" s="1783"/>
      <c r="GX79" s="1783"/>
      <c r="GY79" s="1783"/>
      <c r="GZ79" s="1787"/>
      <c r="HA79" s="1787"/>
      <c r="HB79" s="1788"/>
      <c r="HC79" s="1783"/>
      <c r="HD79" s="1783"/>
      <c r="HE79" s="1789"/>
      <c r="HF79" s="1790"/>
      <c r="HG79" s="1791"/>
      <c r="HH79" s="1757"/>
      <c r="HI79" s="1787"/>
      <c r="HJ79" s="1779"/>
      <c r="HK79" s="1779"/>
      <c r="HL79" s="1779"/>
      <c r="HM79" s="1779"/>
      <c r="HN79" s="1779"/>
      <c r="HO79" s="1779"/>
      <c r="HP79" s="1779"/>
      <c r="HQ79" s="1779"/>
      <c r="HR79" s="1779"/>
      <c r="HS79" s="1779"/>
      <c r="HT79" s="1779"/>
      <c r="HU79" s="1779"/>
      <c r="HV79" s="1779"/>
      <c r="HW79" s="1779"/>
      <c r="HX79" s="1779"/>
      <c r="HY79" s="1779"/>
      <c r="HZ79" s="1779"/>
      <c r="IA79" s="1780"/>
      <c r="IB79" s="1781"/>
      <c r="IC79" s="1782"/>
      <c r="ID79" s="1783"/>
      <c r="IE79" s="1783"/>
      <c r="IF79" s="1792"/>
      <c r="IG79" s="1792"/>
      <c r="IH79" s="1792"/>
      <c r="II79" s="1793"/>
      <c r="IJ79" s="1794"/>
      <c r="IK79" s="1792"/>
      <c r="IL79" s="1792"/>
      <c r="IM79" s="1795"/>
      <c r="IN79" s="1795"/>
      <c r="IO79" s="1779"/>
      <c r="IP79" s="1779"/>
      <c r="IQ79" s="1779"/>
      <c r="IR79" s="1779"/>
      <c r="IS79" s="1779"/>
      <c r="IT79" s="1779"/>
      <c r="IU79" s="1779"/>
      <c r="IV79" s="1779"/>
      <c r="IW79" s="1780"/>
      <c r="IX79" s="1781"/>
      <c r="IY79" s="1782"/>
      <c r="IZ79" s="1783"/>
      <c r="JA79" s="1783"/>
      <c r="JB79" s="1779"/>
      <c r="JC79" s="1788"/>
      <c r="JD79" s="1779"/>
      <c r="JE79" s="1783"/>
      <c r="JF79" s="1783"/>
      <c r="JG79" s="1792"/>
      <c r="JH79" s="1792"/>
      <c r="JI79" s="1792"/>
      <c r="JJ79" s="1792"/>
      <c r="JK79" s="1796"/>
      <c r="JL79" s="1792"/>
      <c r="JM79" s="1797"/>
      <c r="JN79" s="1797"/>
      <c r="JO79" s="1798"/>
      <c r="JP79" s="1797"/>
      <c r="JQ79" s="1797"/>
      <c r="JR79" s="1798"/>
    </row>
    <row r="80" customFormat="false" ht="11.25" hidden="false" customHeight="true" outlineLevel="0" collapsed="false">
      <c r="A80" s="1611" t="n">
        <f aca="false">A76+1</f>
        <v>45369</v>
      </c>
      <c r="B80" s="1612" t="s">
        <v>662</v>
      </c>
      <c r="C80" s="1614"/>
      <c r="D80" s="1614"/>
      <c r="E80" s="1614"/>
      <c r="F80" s="1614"/>
      <c r="G80" s="1615"/>
      <c r="H80" s="1614"/>
      <c r="I80" s="1613"/>
      <c r="J80" s="1614"/>
      <c r="K80" s="1615"/>
      <c r="L80" s="1615"/>
      <c r="M80" s="1615"/>
      <c r="N80" s="1615"/>
      <c r="O80" s="1615"/>
      <c r="P80" s="1615"/>
      <c r="Q80" s="1615"/>
      <c r="R80" s="1615"/>
      <c r="S80" s="1615"/>
      <c r="T80" s="1615"/>
      <c r="U80" s="1615"/>
      <c r="V80" s="1615"/>
      <c r="W80" s="1616"/>
      <c r="X80" s="1799"/>
      <c r="Y80" s="1800"/>
      <c r="Z80" s="1801"/>
      <c r="AA80" s="1620"/>
      <c r="AB80" s="1621"/>
      <c r="AC80" s="1622"/>
      <c r="AD80" s="1622"/>
      <c r="AE80" s="1615"/>
      <c r="AF80" s="1615"/>
      <c r="AG80" s="1615"/>
      <c r="AH80" s="1615"/>
      <c r="AI80" s="1615"/>
      <c r="AJ80" s="1615"/>
      <c r="AK80" s="1615"/>
      <c r="AL80" s="1615"/>
      <c r="AM80" s="1615"/>
      <c r="AN80" s="1615"/>
      <c r="AO80" s="1616"/>
      <c r="AP80" s="1799"/>
      <c r="AQ80" s="1800"/>
      <c r="AR80" s="1801"/>
      <c r="AS80" s="1620"/>
      <c r="AT80" s="1621"/>
      <c r="AU80" s="1622" t="s">
        <v>68</v>
      </c>
      <c r="AV80" s="1622"/>
      <c r="AW80" s="1614"/>
      <c r="AX80" s="1615"/>
      <c r="AY80" s="1615"/>
      <c r="AZ80" s="1615"/>
      <c r="BA80" s="1615"/>
      <c r="BB80" s="1615"/>
      <c r="BC80" s="1615"/>
      <c r="BD80" s="1615"/>
      <c r="BE80" s="1615"/>
      <c r="BF80" s="1615"/>
      <c r="BG80" s="1615"/>
      <c r="BH80" s="1615"/>
      <c r="BI80" s="1615"/>
      <c r="BJ80" s="1615"/>
      <c r="BK80" s="1615"/>
      <c r="BL80" s="1615"/>
      <c r="BM80" s="1615"/>
      <c r="BN80" s="1615"/>
      <c r="BO80" s="1615"/>
      <c r="BP80" s="1615"/>
      <c r="BQ80" s="1616"/>
      <c r="BR80" s="1799"/>
      <c r="BS80" s="1800"/>
      <c r="BT80" s="1801"/>
      <c r="BU80" s="1620"/>
      <c r="BV80" s="1621"/>
      <c r="BW80" s="1623"/>
      <c r="BX80" s="1615"/>
      <c r="BY80" s="1615"/>
      <c r="BZ80" s="1615"/>
      <c r="CA80" s="1615"/>
      <c r="CB80" s="1615"/>
      <c r="CC80" s="1615"/>
      <c r="CD80" s="1615"/>
      <c r="CE80" s="1615"/>
      <c r="CF80" s="1615"/>
      <c r="CG80" s="1615"/>
      <c r="CH80" s="1615"/>
      <c r="CI80" s="1616"/>
      <c r="CJ80" s="1799"/>
      <c r="CK80" s="1800"/>
      <c r="CL80" s="1801"/>
      <c r="CM80" s="1620"/>
      <c r="CN80" s="1621"/>
      <c r="CO80" s="1621"/>
      <c r="CP80" s="1621"/>
      <c r="CQ80" s="1615"/>
      <c r="CR80" s="1615"/>
      <c r="CS80" s="1615"/>
      <c r="CT80" s="1615"/>
      <c r="CU80" s="1615"/>
      <c r="CV80" s="1615"/>
      <c r="CW80" s="1615"/>
      <c r="CX80" s="1615"/>
      <c r="CY80" s="1615"/>
      <c r="CZ80" s="1615"/>
      <c r="DA80" s="1615"/>
      <c r="DB80" s="1615"/>
      <c r="DC80" s="1616"/>
      <c r="DD80" s="1799"/>
      <c r="DE80" s="1800"/>
      <c r="DF80" s="1801"/>
      <c r="DG80" s="1624"/>
      <c r="DH80" s="1625"/>
      <c r="DI80" s="1623"/>
      <c r="DJ80" s="1615"/>
      <c r="DK80" s="1615"/>
      <c r="DL80" s="1615"/>
      <c r="DM80" s="1615"/>
      <c r="DN80" s="1615"/>
      <c r="DO80" s="1615"/>
      <c r="DP80" s="1615"/>
      <c r="DQ80" s="1615"/>
      <c r="DR80" s="1615"/>
      <c r="DS80" s="1615"/>
      <c r="DT80" s="1615"/>
      <c r="DU80" s="1616"/>
      <c r="DV80" s="1799"/>
      <c r="DW80" s="1800"/>
      <c r="DX80" s="1801"/>
      <c r="DY80" s="1624"/>
      <c r="DZ80" s="1625"/>
      <c r="EA80" s="1615"/>
      <c r="EB80" s="1615"/>
      <c r="EC80" s="1615"/>
      <c r="ED80" s="1615" t="s">
        <v>516</v>
      </c>
      <c r="EE80" s="1627"/>
      <c r="EF80" s="1615"/>
      <c r="EG80" s="1615"/>
      <c r="EH80" s="1615"/>
      <c r="EI80" s="1615"/>
      <c r="EJ80" s="1615"/>
      <c r="EK80" s="1615"/>
      <c r="EL80" s="1615"/>
      <c r="EM80" s="1615"/>
      <c r="EN80" s="1615"/>
      <c r="EO80" s="1615"/>
      <c r="EP80" s="1615"/>
      <c r="EQ80" s="1615"/>
      <c r="ER80" s="1615"/>
      <c r="ES80" s="1615"/>
      <c r="ET80" s="1615"/>
      <c r="EU80" s="1615"/>
      <c r="EV80" s="1615"/>
      <c r="EW80" s="1615"/>
      <c r="EX80" s="1615"/>
      <c r="EY80" s="1616"/>
      <c r="EZ80" s="1799"/>
      <c r="FA80" s="1800"/>
      <c r="FB80" s="1801"/>
      <c r="FC80" s="1624"/>
      <c r="FD80" s="1625"/>
      <c r="FE80" s="1615"/>
      <c r="FF80" s="1615"/>
      <c r="FG80" s="1615"/>
      <c r="FH80" s="1615"/>
      <c r="FI80" s="1615"/>
      <c r="FJ80" s="1615"/>
      <c r="FK80" s="1615"/>
      <c r="FL80" s="1615"/>
      <c r="FM80" s="1615"/>
      <c r="FN80" s="1616"/>
      <c r="FO80" s="1799"/>
      <c r="FP80" s="1800"/>
      <c r="FQ80" s="1801"/>
      <c r="FR80" s="1624"/>
      <c r="FS80" s="1625"/>
      <c r="FT80" s="1837"/>
      <c r="FU80" s="1627"/>
      <c r="FV80" s="1627"/>
      <c r="FW80" s="1627"/>
      <c r="FX80" s="1627"/>
      <c r="FY80" s="1627"/>
      <c r="FZ80" s="1627"/>
      <c r="GA80" s="1627"/>
      <c r="GB80" s="1627"/>
      <c r="GC80" s="1627"/>
      <c r="GD80" s="1627"/>
      <c r="GE80" s="1627"/>
      <c r="GF80" s="1627"/>
      <c r="GG80" s="1627"/>
      <c r="GH80" s="1627"/>
      <c r="GI80" s="1627"/>
      <c r="GJ80" s="1627"/>
      <c r="GK80" s="1627"/>
      <c r="GL80" s="1627"/>
      <c r="GM80" s="1627"/>
      <c r="GN80" s="1627"/>
      <c r="GO80" s="1627"/>
      <c r="GP80" s="1627"/>
      <c r="GQ80" s="1627"/>
      <c r="GR80" s="1627"/>
      <c r="GS80" s="1628"/>
      <c r="GT80" s="1803"/>
      <c r="GU80" s="1804"/>
      <c r="GV80" s="1811"/>
      <c r="GW80" s="1631"/>
      <c r="GX80" s="1621"/>
      <c r="GY80" s="1620"/>
      <c r="GZ80" s="1838"/>
      <c r="HA80" s="1839"/>
      <c r="HB80" s="1840"/>
      <c r="HC80" s="1635"/>
      <c r="HD80" s="1636"/>
      <c r="HE80" s="1841"/>
      <c r="HF80" s="1638"/>
      <c r="HG80" s="1639"/>
      <c r="HH80" s="1640"/>
      <c r="HI80" s="1641"/>
      <c r="HJ80" s="1627"/>
      <c r="HK80" s="1627"/>
      <c r="HL80" s="1627"/>
      <c r="HM80" s="1627"/>
      <c r="HN80" s="1627"/>
      <c r="HO80" s="1627"/>
      <c r="HP80" s="1627"/>
      <c r="HQ80" s="1627"/>
      <c r="HR80" s="1627"/>
      <c r="HS80" s="1627"/>
      <c r="HT80" s="1627"/>
      <c r="HU80" s="1627"/>
      <c r="HV80" s="1627"/>
      <c r="HW80" s="1627"/>
      <c r="HX80" s="1627"/>
      <c r="HY80" s="1627"/>
      <c r="HZ80" s="1628"/>
      <c r="IA80" s="1803"/>
      <c r="IB80" s="1804"/>
      <c r="IC80" s="1801"/>
      <c r="ID80" s="1620"/>
      <c r="IE80" s="1631"/>
      <c r="IF80" s="1642"/>
      <c r="IG80" s="1642"/>
      <c r="IH80" s="1643"/>
      <c r="II80" s="1812"/>
      <c r="IJ80" s="1813"/>
      <c r="IK80" s="1646"/>
      <c r="IL80" s="1647"/>
      <c r="IM80" s="1648"/>
      <c r="IN80" s="1649"/>
      <c r="IO80" s="1650"/>
      <c r="IP80" s="1650"/>
      <c r="IQ80" s="1650"/>
      <c r="IR80" s="1650"/>
      <c r="IS80" s="1650"/>
      <c r="IT80" s="1650"/>
      <c r="IU80" s="1650"/>
      <c r="IV80" s="1651"/>
      <c r="IW80" s="1814"/>
      <c r="IX80" s="1815"/>
      <c r="IY80" s="1816"/>
      <c r="IZ80" s="1620"/>
      <c r="JA80" s="1621"/>
      <c r="JB80" s="1655"/>
      <c r="JC80" s="1807"/>
      <c r="JD80" s="1657"/>
      <c r="JE80" s="1658"/>
      <c r="JF80" s="1659"/>
      <c r="JG80" s="1817"/>
      <c r="JH80" s="1660"/>
      <c r="JI80" s="1660"/>
      <c r="JJ80" s="1661"/>
      <c r="JK80" s="1818"/>
      <c r="JL80" s="1663"/>
      <c r="JM80" s="1664" t="e">
        <f aca="false">JM$4:JM$4+SUMIF($C$5:JL$5,"Нараст. баланс",$C82:JL82)+SUMIF($C$7:JH$7,"Итого (с ВНР)",$C82:JH82)-SUMIF($C$5:JL$5,"Геол. снижение,  т/сут",$C82:JL82)-SUMIF(JJ$7:JL$7,"Итого",JJ82:JL82)-SUMIF($C$7:JL$7,"Итого (с ВСП)",$C82:JL82)</f>
        <v>#VALUE!</v>
      </c>
      <c r="JN80" s="1665" t="e">
        <f aca="false">'ННГ без НГДП по датам'!JM80:JM82</f>
        <v>#VALUE!</v>
      </c>
      <c r="JO80" s="1666" t="e">
        <f aca="false">'03.24 НГДП по датам'!CA80:CA82</f>
        <v>#VALUE!</v>
      </c>
      <c r="JP80" s="1667"/>
      <c r="JQ80" s="1668"/>
      <c r="JR80" s="1819"/>
    </row>
    <row r="81" customFormat="false" ht="11.25" hidden="false" customHeight="true" outlineLevel="0" collapsed="false">
      <c r="A81" s="1611"/>
      <c r="B81" s="1670" t="s">
        <v>663</v>
      </c>
      <c r="C81" s="1672"/>
      <c r="D81" s="1672"/>
      <c r="E81" s="1672"/>
      <c r="F81" s="1672"/>
      <c r="G81" s="1673"/>
      <c r="H81" s="1672"/>
      <c r="I81" s="1868"/>
      <c r="J81" s="1672"/>
      <c r="K81" s="1673"/>
      <c r="L81" s="1673"/>
      <c r="M81" s="1673"/>
      <c r="N81" s="1673"/>
      <c r="O81" s="1673"/>
      <c r="P81" s="1673"/>
      <c r="Q81" s="1673"/>
      <c r="R81" s="1673"/>
      <c r="S81" s="1673"/>
      <c r="T81" s="1673"/>
      <c r="U81" s="1673"/>
      <c r="V81" s="1673"/>
      <c r="W81" s="1674"/>
      <c r="X81" s="1675"/>
      <c r="Y81" s="1676"/>
      <c r="Z81" s="1677"/>
      <c r="AA81" s="1678" t="n">
        <f aca="false">COUNTA(C81:Z81)</f>
        <v>0</v>
      </c>
      <c r="AB81" s="1679"/>
      <c r="AC81" s="1680"/>
      <c r="AD81" s="1680"/>
      <c r="AE81" s="1673"/>
      <c r="AF81" s="1673"/>
      <c r="AG81" s="1673"/>
      <c r="AH81" s="1673"/>
      <c r="AI81" s="1673"/>
      <c r="AJ81" s="1673"/>
      <c r="AK81" s="1673"/>
      <c r="AL81" s="1673"/>
      <c r="AM81" s="1673"/>
      <c r="AN81" s="1673"/>
      <c r="AO81" s="1674"/>
      <c r="AP81" s="1675"/>
      <c r="AQ81" s="1676"/>
      <c r="AR81" s="1677"/>
      <c r="AS81" s="1678" t="n">
        <f aca="false">COUNTA(AC81:AR81)</f>
        <v>0</v>
      </c>
      <c r="AT81" s="1679"/>
      <c r="AU81" s="1680" t="n">
        <v>4980</v>
      </c>
      <c r="AV81" s="1680"/>
      <c r="AW81" s="1672"/>
      <c r="AX81" s="1673"/>
      <c r="AY81" s="1673"/>
      <c r="AZ81" s="1673"/>
      <c r="BA81" s="1673"/>
      <c r="BB81" s="1673"/>
      <c r="BC81" s="1673"/>
      <c r="BD81" s="1673"/>
      <c r="BE81" s="1673"/>
      <c r="BF81" s="1673"/>
      <c r="BG81" s="1673"/>
      <c r="BH81" s="1673"/>
      <c r="BI81" s="1673"/>
      <c r="BJ81" s="1673"/>
      <c r="BK81" s="1673"/>
      <c r="BL81" s="1673"/>
      <c r="BM81" s="1673"/>
      <c r="BN81" s="1673"/>
      <c r="BO81" s="1673"/>
      <c r="BP81" s="1673"/>
      <c r="BQ81" s="1674"/>
      <c r="BR81" s="1675"/>
      <c r="BS81" s="1676"/>
      <c r="BT81" s="1677"/>
      <c r="BU81" s="1678" t="n">
        <f aca="false">COUNTA(AU81:BT81)</f>
        <v>1</v>
      </c>
      <c r="BV81" s="1679"/>
      <c r="BW81" s="1682"/>
      <c r="BX81" s="1673"/>
      <c r="BY81" s="1673"/>
      <c r="BZ81" s="1673"/>
      <c r="CA81" s="1673"/>
      <c r="CB81" s="1673"/>
      <c r="CC81" s="1673"/>
      <c r="CD81" s="1673"/>
      <c r="CE81" s="1673"/>
      <c r="CF81" s="1673"/>
      <c r="CG81" s="1673"/>
      <c r="CH81" s="1673"/>
      <c r="CI81" s="1674"/>
      <c r="CJ81" s="1675"/>
      <c r="CK81" s="1676"/>
      <c r="CL81" s="1677"/>
      <c r="CM81" s="1678" t="n">
        <f aca="false">COUNTA(BW81:CL81)</f>
        <v>0</v>
      </c>
      <c r="CN81" s="1679"/>
      <c r="CO81" s="1679" t="n">
        <f aca="false">AA81+AS81+BU81+CM81</f>
        <v>1</v>
      </c>
      <c r="CP81" s="1679"/>
      <c r="CQ81" s="1673"/>
      <c r="CR81" s="1673"/>
      <c r="CS81" s="1673"/>
      <c r="CT81" s="1673"/>
      <c r="CU81" s="1673"/>
      <c r="CV81" s="1673"/>
      <c r="CW81" s="1673"/>
      <c r="CX81" s="1673"/>
      <c r="CY81" s="1673"/>
      <c r="CZ81" s="1673"/>
      <c r="DA81" s="1673"/>
      <c r="DB81" s="1673"/>
      <c r="DC81" s="1674"/>
      <c r="DD81" s="1675"/>
      <c r="DE81" s="1676"/>
      <c r="DF81" s="1677"/>
      <c r="DG81" s="1683" t="n">
        <f aca="false">SUBTOTAL(9,CQ83:DF83)</f>
        <v>0</v>
      </c>
      <c r="DH81" s="1684"/>
      <c r="DI81" s="1682"/>
      <c r="DJ81" s="1673"/>
      <c r="DK81" s="1673"/>
      <c r="DL81" s="1673"/>
      <c r="DM81" s="1673"/>
      <c r="DN81" s="1673"/>
      <c r="DO81" s="1673"/>
      <c r="DP81" s="1673"/>
      <c r="DQ81" s="1673"/>
      <c r="DR81" s="1673"/>
      <c r="DS81" s="1673"/>
      <c r="DT81" s="1673"/>
      <c r="DU81" s="1674"/>
      <c r="DV81" s="1675"/>
      <c r="DW81" s="1676"/>
      <c r="DX81" s="1677"/>
      <c r="DY81" s="1683" t="n">
        <f aca="false">COUNTA(DI81:DX81)</f>
        <v>0</v>
      </c>
      <c r="DZ81" s="1684"/>
      <c r="EA81" s="1673"/>
      <c r="EB81" s="1673"/>
      <c r="EC81" s="1673"/>
      <c r="ED81" s="1673" t="s">
        <v>664</v>
      </c>
      <c r="EE81" s="1686"/>
      <c r="EF81" s="1673"/>
      <c r="EG81" s="1673"/>
      <c r="EH81" s="1673"/>
      <c r="EI81" s="1673"/>
      <c r="EJ81" s="1673"/>
      <c r="EK81" s="1673"/>
      <c r="EL81" s="1673"/>
      <c r="EM81" s="1673"/>
      <c r="EN81" s="1673"/>
      <c r="EO81" s="1673"/>
      <c r="EP81" s="1673"/>
      <c r="EQ81" s="1673"/>
      <c r="ER81" s="1673"/>
      <c r="ES81" s="1673"/>
      <c r="ET81" s="1673"/>
      <c r="EU81" s="1673"/>
      <c r="EV81" s="1673"/>
      <c r="EW81" s="1673"/>
      <c r="EX81" s="1673"/>
      <c r="EY81" s="1674"/>
      <c r="EZ81" s="1675"/>
      <c r="FA81" s="1676"/>
      <c r="FB81" s="1677"/>
      <c r="FC81" s="1683" t="n">
        <f aca="false">COUNTA(EA81:FB81)</f>
        <v>1</v>
      </c>
      <c r="FD81" s="1684"/>
      <c r="FE81" s="1673"/>
      <c r="FF81" s="1673"/>
      <c r="FG81" s="1673"/>
      <c r="FH81" s="1673"/>
      <c r="FI81" s="1673"/>
      <c r="FJ81" s="1673"/>
      <c r="FK81" s="1673"/>
      <c r="FL81" s="1673"/>
      <c r="FM81" s="1673"/>
      <c r="FN81" s="1674"/>
      <c r="FO81" s="1675"/>
      <c r="FP81" s="1676"/>
      <c r="FQ81" s="1677"/>
      <c r="FR81" s="1683" t="n">
        <f aca="false">COUNTA(FE81:FQ81)</f>
        <v>0</v>
      </c>
      <c r="FS81" s="1684"/>
      <c r="FT81" s="1844"/>
      <c r="FU81" s="1686"/>
      <c r="FV81" s="1686"/>
      <c r="FW81" s="1686"/>
      <c r="FX81" s="1686"/>
      <c r="FY81" s="1686"/>
      <c r="FZ81" s="1686"/>
      <c r="GA81" s="1686"/>
      <c r="GB81" s="1686"/>
      <c r="GC81" s="1686"/>
      <c r="GD81" s="1686"/>
      <c r="GE81" s="1686"/>
      <c r="GF81" s="1686"/>
      <c r="GG81" s="1686"/>
      <c r="GH81" s="1686"/>
      <c r="GI81" s="1686"/>
      <c r="GJ81" s="1686"/>
      <c r="GK81" s="1686"/>
      <c r="GL81" s="1686"/>
      <c r="GM81" s="1686"/>
      <c r="GN81" s="1686"/>
      <c r="GO81" s="1686"/>
      <c r="GP81" s="1686"/>
      <c r="GQ81" s="1686"/>
      <c r="GR81" s="1686"/>
      <c r="GS81" s="1687"/>
      <c r="GT81" s="1688"/>
      <c r="GU81" s="1689"/>
      <c r="GV81" s="1826"/>
      <c r="GW81" s="1690" t="n">
        <f aca="false">SUBTOTAL(9,FT83:GV83)</f>
        <v>0</v>
      </c>
      <c r="GX81" s="1679" t="n">
        <f aca="false">SUBTOTAL(9,FT83:GV83)</f>
        <v>0</v>
      </c>
      <c r="GY81" s="1691"/>
      <c r="GZ81" s="1845"/>
      <c r="HA81" s="1846"/>
      <c r="HB81" s="1694"/>
      <c r="HC81" s="1695"/>
      <c r="HD81" s="1696"/>
      <c r="HE81" s="1697"/>
      <c r="HF81" s="1698"/>
      <c r="HG81" s="1699"/>
      <c r="HH81" s="1700"/>
      <c r="HI81" s="1701"/>
      <c r="HJ81" s="1686"/>
      <c r="HK81" s="1686"/>
      <c r="HL81" s="1686"/>
      <c r="HM81" s="1686"/>
      <c r="HN81" s="1686"/>
      <c r="HO81" s="1686"/>
      <c r="HP81" s="1686"/>
      <c r="HQ81" s="1686"/>
      <c r="HR81" s="1686"/>
      <c r="HS81" s="1686"/>
      <c r="HT81" s="1686"/>
      <c r="HU81" s="1686"/>
      <c r="HV81" s="1686"/>
      <c r="HW81" s="1686"/>
      <c r="HX81" s="1686"/>
      <c r="HY81" s="1686"/>
      <c r="HZ81" s="1687"/>
      <c r="IA81" s="1688"/>
      <c r="IB81" s="1689"/>
      <c r="IC81" s="1677"/>
      <c r="ID81" s="1678" t="n">
        <f aca="false">SUBTOTAL(9,HG83:IC83)</f>
        <v>0</v>
      </c>
      <c r="IE81" s="1702"/>
      <c r="IF81" s="1703"/>
      <c r="IG81" s="1703"/>
      <c r="IH81" s="1704"/>
      <c r="II81" s="1705"/>
      <c r="IJ81" s="1706"/>
      <c r="IK81" s="1707" t="n">
        <f aca="false">SUBTOTAL(9,IF83:IJ83)</f>
        <v>0</v>
      </c>
      <c r="IL81" s="1708"/>
      <c r="IM81" s="1709"/>
      <c r="IN81" s="1710"/>
      <c r="IO81" s="1711"/>
      <c r="IP81" s="1711"/>
      <c r="IQ81" s="1711"/>
      <c r="IR81" s="1711"/>
      <c r="IS81" s="1711"/>
      <c r="IT81" s="1711"/>
      <c r="IU81" s="1711"/>
      <c r="IV81" s="1712"/>
      <c r="IW81" s="1713"/>
      <c r="IX81" s="1714"/>
      <c r="IY81" s="1715"/>
      <c r="IZ81" s="1678" t="n">
        <f aca="false">SUBTOTAL(3,IM81:IY81)</f>
        <v>0</v>
      </c>
      <c r="JA81" s="1716"/>
      <c r="JB81" s="1717"/>
      <c r="JC81" s="1718"/>
      <c r="JD81" s="1719"/>
      <c r="JE81" s="1720"/>
      <c r="JF81" s="1721"/>
      <c r="JG81" s="1827"/>
      <c r="JH81" s="1722"/>
      <c r="JI81" s="1722"/>
      <c r="JJ81" s="1723"/>
      <c r="JK81" s="1724"/>
      <c r="JL81" s="1725"/>
      <c r="JM81" s="1664"/>
      <c r="JN81" s="1665"/>
      <c r="JO81" s="1666"/>
      <c r="JP81" s="1726"/>
      <c r="JQ81" s="1727"/>
      <c r="JR81" s="1728"/>
    </row>
    <row r="82" customFormat="false" ht="11.25" hidden="false" customHeight="true" outlineLevel="0" collapsed="false">
      <c r="A82" s="1611"/>
      <c r="B82" s="1729" t="s">
        <v>661</v>
      </c>
      <c r="C82" s="1731"/>
      <c r="D82" s="1731"/>
      <c r="E82" s="1731"/>
      <c r="F82" s="1731"/>
      <c r="G82" s="1732"/>
      <c r="H82" s="1731"/>
      <c r="I82" s="1730"/>
      <c r="J82" s="1731"/>
      <c r="K82" s="1732"/>
      <c r="L82" s="1732"/>
      <c r="M82" s="1732"/>
      <c r="N82" s="1732"/>
      <c r="O82" s="1732"/>
      <c r="P82" s="1732"/>
      <c r="Q82" s="1732"/>
      <c r="R82" s="1732"/>
      <c r="S82" s="1732"/>
      <c r="T82" s="1732"/>
      <c r="U82" s="1732"/>
      <c r="V82" s="1732"/>
      <c r="W82" s="1733"/>
      <c r="X82" s="1734"/>
      <c r="Y82" s="1735"/>
      <c r="Z82" s="1736"/>
      <c r="AA82" s="1737" t="n">
        <f aca="false">SUBTOTAL(9,C82:Z82)</f>
        <v>0</v>
      </c>
      <c r="AB82" s="1738" t="n">
        <f aca="false">AA82+AB78</f>
        <v>430</v>
      </c>
      <c r="AC82" s="1739"/>
      <c r="AD82" s="1739"/>
      <c r="AE82" s="1732"/>
      <c r="AF82" s="1732"/>
      <c r="AG82" s="1732"/>
      <c r="AH82" s="1732"/>
      <c r="AI82" s="1732"/>
      <c r="AJ82" s="1732"/>
      <c r="AK82" s="1732"/>
      <c r="AL82" s="1732"/>
      <c r="AM82" s="1732"/>
      <c r="AN82" s="1732"/>
      <c r="AO82" s="1733"/>
      <c r="AP82" s="1734"/>
      <c r="AQ82" s="1735"/>
      <c r="AR82" s="1736"/>
      <c r="AS82" s="1737" t="n">
        <f aca="false">SUBTOTAL(9,AC82:AR82)</f>
        <v>0</v>
      </c>
      <c r="AT82" s="1738" t="n">
        <f aca="false">AS82+AT78</f>
        <v>0</v>
      </c>
      <c r="AU82" s="1739" t="n">
        <v>20</v>
      </c>
      <c r="AV82" s="1739"/>
      <c r="AW82" s="1731"/>
      <c r="AX82" s="1732"/>
      <c r="AY82" s="1732"/>
      <c r="AZ82" s="1732"/>
      <c r="BA82" s="1732"/>
      <c r="BB82" s="1732"/>
      <c r="BC82" s="1732"/>
      <c r="BD82" s="1732"/>
      <c r="BE82" s="1732"/>
      <c r="BF82" s="1732"/>
      <c r="BG82" s="1732"/>
      <c r="BH82" s="1732"/>
      <c r="BI82" s="1732"/>
      <c r="BJ82" s="1732"/>
      <c r="BK82" s="1732"/>
      <c r="BL82" s="1732"/>
      <c r="BM82" s="1732"/>
      <c r="BN82" s="1732"/>
      <c r="BO82" s="1732"/>
      <c r="BP82" s="1732"/>
      <c r="BQ82" s="1733"/>
      <c r="BR82" s="1734"/>
      <c r="BS82" s="1735"/>
      <c r="BT82" s="1736"/>
      <c r="BU82" s="1737" t="n">
        <f aca="false">SUBTOTAL(9,AU82:BT82)</f>
        <v>20</v>
      </c>
      <c r="BV82" s="1738" t="n">
        <f aca="false">BU82+BV78</f>
        <v>123</v>
      </c>
      <c r="BW82" s="1872"/>
      <c r="BX82" s="1732"/>
      <c r="BY82" s="1732"/>
      <c r="BZ82" s="1732"/>
      <c r="CA82" s="1732"/>
      <c r="CB82" s="1732"/>
      <c r="CC82" s="1732"/>
      <c r="CD82" s="1732"/>
      <c r="CE82" s="1732"/>
      <c r="CF82" s="1732"/>
      <c r="CG82" s="1732"/>
      <c r="CH82" s="1732"/>
      <c r="CI82" s="1733"/>
      <c r="CJ82" s="1734"/>
      <c r="CK82" s="1735"/>
      <c r="CL82" s="1736"/>
      <c r="CM82" s="1737" t="n">
        <f aca="false">SUBTOTAL(9,BW82:CL82)</f>
        <v>0</v>
      </c>
      <c r="CN82" s="1738" t="n">
        <f aca="false">CM82+CN78</f>
        <v>0</v>
      </c>
      <c r="CO82" s="1738" t="n">
        <f aca="false">AA82+AS82+BU82+CM82</f>
        <v>20</v>
      </c>
      <c r="CP82" s="1738" t="n">
        <f aca="false">CO82+CP78</f>
        <v>553</v>
      </c>
      <c r="CQ82" s="1732"/>
      <c r="CR82" s="1732"/>
      <c r="CS82" s="1732"/>
      <c r="CT82" s="1732"/>
      <c r="CU82" s="1732"/>
      <c r="CV82" s="1732"/>
      <c r="CW82" s="1732"/>
      <c r="CX82" s="1732"/>
      <c r="CY82" s="1732"/>
      <c r="CZ82" s="1732"/>
      <c r="DA82" s="1732"/>
      <c r="DB82" s="1732"/>
      <c r="DC82" s="1733"/>
      <c r="DD82" s="1734"/>
      <c r="DE82" s="1735"/>
      <c r="DF82" s="1736"/>
      <c r="DG82" s="1741" t="n">
        <f aca="false">SUBTOTAL(9,CQ82:DF82)</f>
        <v>0</v>
      </c>
      <c r="DH82" s="1742" t="n">
        <f aca="false">DG82:DG82+IF($B78:$B78=2,0,DH78:DH78)</f>
        <v>0</v>
      </c>
      <c r="DI82" s="1740"/>
      <c r="DJ82" s="1732"/>
      <c r="DK82" s="1732"/>
      <c r="DL82" s="1732"/>
      <c r="DM82" s="1732"/>
      <c r="DN82" s="1732"/>
      <c r="DO82" s="1732"/>
      <c r="DP82" s="1732"/>
      <c r="DQ82" s="1732"/>
      <c r="DR82" s="1732"/>
      <c r="DS82" s="1732"/>
      <c r="DT82" s="1732"/>
      <c r="DU82" s="1733"/>
      <c r="DV82" s="1734"/>
      <c r="DW82" s="1735"/>
      <c r="DX82" s="1736"/>
      <c r="DY82" s="1741" t="n">
        <f aca="false">SUBTOTAL(9,DI82:DX82)</f>
        <v>0</v>
      </c>
      <c r="DZ82" s="1742" t="n">
        <f aca="false">DY82:DY82+IF($B78:$B78=2,0,DZ78:DZ78)</f>
        <v>0</v>
      </c>
      <c r="EA82" s="1732"/>
      <c r="EB82" s="1732"/>
      <c r="EC82" s="1732"/>
      <c r="ED82" s="1732" t="n">
        <v>10</v>
      </c>
      <c r="EE82" s="1732" t="n">
        <v>10</v>
      </c>
      <c r="EF82" s="1732"/>
      <c r="EG82" s="1732"/>
      <c r="EH82" s="1732"/>
      <c r="EI82" s="1732"/>
      <c r="EJ82" s="1732"/>
      <c r="EK82" s="1732"/>
      <c r="EL82" s="1732"/>
      <c r="EM82" s="1732"/>
      <c r="EN82" s="1732"/>
      <c r="EO82" s="1732"/>
      <c r="EP82" s="1732"/>
      <c r="EQ82" s="1732"/>
      <c r="ER82" s="1732"/>
      <c r="ES82" s="1732"/>
      <c r="ET82" s="1732"/>
      <c r="EU82" s="1732"/>
      <c r="EV82" s="1732"/>
      <c r="EW82" s="1732"/>
      <c r="EX82" s="1732"/>
      <c r="EY82" s="1733"/>
      <c r="EZ82" s="1734"/>
      <c r="FA82" s="1735"/>
      <c r="FB82" s="1736"/>
      <c r="FC82" s="1741" t="n">
        <f aca="false">SUBTOTAL(9,EA82:FB82)</f>
        <v>20</v>
      </c>
      <c r="FD82" s="1742" t="n">
        <f aca="false">FC82:FC82+IF($B78:$B78=2,0,FD78:FD78)</f>
        <v>171</v>
      </c>
      <c r="FE82" s="1732"/>
      <c r="FF82" s="1732"/>
      <c r="FG82" s="1732"/>
      <c r="FH82" s="1732"/>
      <c r="FI82" s="1732"/>
      <c r="FJ82" s="1732"/>
      <c r="FK82" s="1732"/>
      <c r="FL82" s="1732"/>
      <c r="FM82" s="1732"/>
      <c r="FN82" s="1733"/>
      <c r="FO82" s="1734"/>
      <c r="FP82" s="1735"/>
      <c r="FQ82" s="1869"/>
      <c r="FR82" s="1741" t="n">
        <f aca="false">SUBTOTAL(9,FE82:FQ82)</f>
        <v>0</v>
      </c>
      <c r="FS82" s="1742" t="n">
        <f aca="false">FR82:FR82+IF($B78:$B78=2,0,FS78:FS78)</f>
        <v>0</v>
      </c>
      <c r="FT82" s="1851"/>
      <c r="FU82" s="1744"/>
      <c r="FV82" s="1744"/>
      <c r="FW82" s="1744"/>
      <c r="FX82" s="1744"/>
      <c r="FY82" s="1744"/>
      <c r="FZ82" s="1744"/>
      <c r="GA82" s="1744"/>
      <c r="GB82" s="1744"/>
      <c r="GC82" s="1744"/>
      <c r="GD82" s="1744"/>
      <c r="GE82" s="1744"/>
      <c r="GF82" s="1744"/>
      <c r="GG82" s="1744"/>
      <c r="GH82" s="1744"/>
      <c r="GI82" s="1744"/>
      <c r="GJ82" s="1744"/>
      <c r="GK82" s="1744"/>
      <c r="GL82" s="1744"/>
      <c r="GM82" s="1744"/>
      <c r="GN82" s="1744"/>
      <c r="GO82" s="1744"/>
      <c r="GP82" s="1744"/>
      <c r="GQ82" s="1744"/>
      <c r="GR82" s="1744"/>
      <c r="GS82" s="1745"/>
      <c r="GT82" s="1746"/>
      <c r="GU82" s="1747"/>
      <c r="GV82" s="1833"/>
      <c r="GW82" s="1748" t="n">
        <f aca="false">SUBTOTAL(9,FT82:GV82)</f>
        <v>0</v>
      </c>
      <c r="GX82" s="1738" t="n">
        <f aca="false">SUBTOTAL(9,FT82:GV82)</f>
        <v>0</v>
      </c>
      <c r="GY82" s="1737" t="n">
        <f aca="false">GX82:GX82+IF($B78:$B78=2,0,GY78:GY78)</f>
        <v>0</v>
      </c>
      <c r="GZ82" s="1749"/>
      <c r="HA82" s="1750"/>
      <c r="HB82" s="1751" t="e">
        <f aca="false">'03.24 НГДП по датам'!BA82</f>
        <v>#VALUE!</v>
      </c>
      <c r="HC82" s="1752" t="e">
        <f aca="false">SUBTOTAL(9,GZ82:HB82)</f>
        <v>#VALUE!</v>
      </c>
      <c r="HD82" s="1753" t="n">
        <f aca="false">$HD$3+HD78</f>
        <v>684.54</v>
      </c>
      <c r="HE82" s="1754" t="n">
        <f aca="false">$HE$3+HE78</f>
        <v>215.46</v>
      </c>
      <c r="HF82" s="1831" t="n">
        <f aca="false">SUM(HD82:HE82)</f>
        <v>900</v>
      </c>
      <c r="HG82" s="1756"/>
      <c r="HH82" s="1757" t="n">
        <v>10</v>
      </c>
      <c r="HI82" s="1758"/>
      <c r="HJ82" s="1744"/>
      <c r="HK82" s="1744"/>
      <c r="HL82" s="1744"/>
      <c r="HM82" s="1744"/>
      <c r="HN82" s="1744"/>
      <c r="HO82" s="1744"/>
      <c r="HP82" s="1744"/>
      <c r="HQ82" s="1744"/>
      <c r="HR82" s="1744"/>
      <c r="HS82" s="1744"/>
      <c r="HT82" s="1744"/>
      <c r="HU82" s="1744"/>
      <c r="HV82" s="1744"/>
      <c r="HW82" s="1744"/>
      <c r="HX82" s="1744"/>
      <c r="HY82" s="1744"/>
      <c r="HZ82" s="1745"/>
      <c r="IA82" s="1746"/>
      <c r="IB82" s="1747"/>
      <c r="IC82" s="1736"/>
      <c r="ID82" s="1737" t="n">
        <f aca="false">SUBTOTAL(9,HG82:IC82)</f>
        <v>10</v>
      </c>
      <c r="IE82" s="1748" t="n">
        <f aca="false">ID82:ID82+IF($B78:$B78=2,0,IE78:IE78)</f>
        <v>158</v>
      </c>
      <c r="IF82" s="1759"/>
      <c r="IG82" s="1759"/>
      <c r="IH82" s="1760"/>
      <c r="II82" s="1761"/>
      <c r="IJ82" s="1762"/>
      <c r="IK82" s="1763" t="n">
        <f aca="false">SUBTOTAL(9,IF82:IJ82)</f>
        <v>0</v>
      </c>
      <c r="IL82" s="1764" t="n">
        <f aca="false">IK82:IK82+IF($B78:$B78=2,0,IL78:IL78)</f>
        <v>0</v>
      </c>
      <c r="IM82" s="1765"/>
      <c r="IN82" s="1765"/>
      <c r="IO82" s="1732"/>
      <c r="IP82" s="1732"/>
      <c r="IQ82" s="1732"/>
      <c r="IR82" s="1732"/>
      <c r="IS82" s="1732"/>
      <c r="IT82" s="1732"/>
      <c r="IU82" s="1732"/>
      <c r="IV82" s="1733"/>
      <c r="IW82" s="1734"/>
      <c r="IX82" s="1735"/>
      <c r="IY82" s="1736"/>
      <c r="IZ82" s="1737" t="n">
        <f aca="false">SUBTOTAL(9,IM82:IY82)</f>
        <v>0</v>
      </c>
      <c r="JA82" s="1738" t="n">
        <f aca="false">IZ82:IZ82+IF($B78:$B78=2,0,JA78:JA78)</f>
        <v>0</v>
      </c>
      <c r="JB82" s="1766"/>
      <c r="JC82" s="1767" t="e">
        <f aca="false">'03.24 НГДП по датам'!BT82</f>
        <v>#VALUE!</v>
      </c>
      <c r="JD82" s="1834" t="n">
        <f aca="false">$JD$14</f>
        <v>0</v>
      </c>
      <c r="JE82" s="1769" t="e">
        <f aca="false">SUBTOTAL(9,JB82:JD82)</f>
        <v>#VALUE!</v>
      </c>
      <c r="JF82" s="1770" t="n">
        <f aca="false">SUMIF($C$5:JE$5,"Накопленный эффект, т/сут",$C82:JE82)+SUMIF($C$5:JE$5,"Нараст.  по потенциалу",$C82:JE82)-SUMIF($C$5:JE$5,"Нараст. по остановкам",$C82:JE82)-SUMIF($C$5:JE$5,"ИТОГО перевод в ППД",$C82:JE82)-SUMIF($C$5:JE$5,"ИТОГО  нерент, по распоряж.",$C82:JE82)-SUMIF($C$5:JE$5,"ИТОГО ост. дебит от ЗБС, Углуб., ПВЛГ/ПНЛГ",$C82:JE82)</f>
        <v>566</v>
      </c>
      <c r="JG82" s="1764"/>
      <c r="JH82" s="1771"/>
      <c r="JI82" s="1771"/>
      <c r="JJ82" s="1772"/>
      <c r="JK82" s="1773"/>
      <c r="JL82" s="1763" t="n">
        <f aca="false">SUBTOTAL(9,JG82:JJ82)</f>
        <v>0</v>
      </c>
      <c r="JM82" s="1664"/>
      <c r="JN82" s="1665"/>
      <c r="JO82" s="1666"/>
      <c r="JP82" s="1774" t="n">
        <f aca="false">JP$4:JP$4+SUMIF($C$5:JL$5,"Нараст. по остановкам",$C82:JL82)-SUMIF($C$5:JL$5,"Нараст.  по потенциалу",$C82:JL82)</f>
        <v>810.705</v>
      </c>
      <c r="JQ82" s="1775" t="n">
        <f aca="false">'ННГ без НГДП по датам'!JP82</f>
        <v>728.812</v>
      </c>
      <c r="JR82" s="1776" t="n">
        <f aca="false">'03.24 НГДП по датам'!CB82</f>
        <v>81.893</v>
      </c>
    </row>
    <row r="83" customFormat="false" ht="1.5" hidden="false" customHeight="true" outlineLevel="0" collapsed="false">
      <c r="A83" s="1777"/>
      <c r="B83" s="1777"/>
      <c r="C83" s="1778"/>
      <c r="D83" s="1778"/>
      <c r="E83" s="1778"/>
      <c r="F83" s="1778"/>
      <c r="G83" s="1779"/>
      <c r="H83" s="1779"/>
      <c r="I83" s="1779"/>
      <c r="J83" s="1779"/>
      <c r="K83" s="1779"/>
      <c r="L83" s="1779"/>
      <c r="M83" s="1779"/>
      <c r="N83" s="1779"/>
      <c r="O83" s="1779"/>
      <c r="P83" s="1779"/>
      <c r="Q83" s="1779"/>
      <c r="R83" s="1779"/>
      <c r="S83" s="1779"/>
      <c r="T83" s="1779"/>
      <c r="U83" s="1779"/>
      <c r="V83" s="1779"/>
      <c r="W83" s="1779"/>
      <c r="X83" s="1780"/>
      <c r="Y83" s="1781"/>
      <c r="Z83" s="1782"/>
      <c r="AA83" s="1783"/>
      <c r="AB83" s="1783"/>
      <c r="AC83" s="1784"/>
      <c r="AD83" s="1784"/>
      <c r="AE83" s="1779"/>
      <c r="AF83" s="1779"/>
      <c r="AG83" s="1779"/>
      <c r="AH83" s="1779"/>
      <c r="AI83" s="1779"/>
      <c r="AJ83" s="1779"/>
      <c r="AK83" s="1779"/>
      <c r="AL83" s="1779"/>
      <c r="AM83" s="1779"/>
      <c r="AN83" s="1779"/>
      <c r="AO83" s="1779"/>
      <c r="AP83" s="1780"/>
      <c r="AQ83" s="1781"/>
      <c r="AR83" s="1782"/>
      <c r="AS83" s="1783"/>
      <c r="AT83" s="1783"/>
      <c r="AU83" s="1778"/>
      <c r="AV83" s="1778"/>
      <c r="AW83" s="1785"/>
      <c r="AX83" s="1779"/>
      <c r="AY83" s="1779"/>
      <c r="AZ83" s="1779"/>
      <c r="BA83" s="1779"/>
      <c r="BB83" s="1779"/>
      <c r="BC83" s="1779"/>
      <c r="BD83" s="1779"/>
      <c r="BE83" s="1779"/>
      <c r="BF83" s="1779"/>
      <c r="BG83" s="1779"/>
      <c r="BH83" s="1779"/>
      <c r="BI83" s="1779"/>
      <c r="BJ83" s="1779"/>
      <c r="BK83" s="1779"/>
      <c r="BL83" s="1779"/>
      <c r="BM83" s="1779"/>
      <c r="BN83" s="1779"/>
      <c r="BO83" s="1779"/>
      <c r="BP83" s="1779"/>
      <c r="BQ83" s="1779"/>
      <c r="BR83" s="1780"/>
      <c r="BS83" s="1781"/>
      <c r="BT83" s="1782"/>
      <c r="BU83" s="1783"/>
      <c r="BV83" s="1783"/>
      <c r="BW83" s="1784"/>
      <c r="BX83" s="1779"/>
      <c r="BY83" s="1779"/>
      <c r="BZ83" s="1779"/>
      <c r="CA83" s="1779"/>
      <c r="CB83" s="1779"/>
      <c r="CC83" s="1779"/>
      <c r="CD83" s="1779"/>
      <c r="CE83" s="1779"/>
      <c r="CF83" s="1779"/>
      <c r="CG83" s="1779"/>
      <c r="CH83" s="1779"/>
      <c r="CI83" s="1779"/>
      <c r="CJ83" s="1780"/>
      <c r="CK83" s="1781"/>
      <c r="CL83" s="1782"/>
      <c r="CM83" s="1783"/>
      <c r="CN83" s="1783"/>
      <c r="CO83" s="1783"/>
      <c r="CP83" s="1783"/>
      <c r="CQ83" s="1779"/>
      <c r="CR83" s="1779"/>
      <c r="CS83" s="1779"/>
      <c r="CT83" s="1779"/>
      <c r="CU83" s="1779"/>
      <c r="CV83" s="1779"/>
      <c r="CW83" s="1779"/>
      <c r="CX83" s="1779"/>
      <c r="CY83" s="1779"/>
      <c r="CZ83" s="1779"/>
      <c r="DA83" s="1779"/>
      <c r="DB83" s="1779"/>
      <c r="DC83" s="1779"/>
      <c r="DD83" s="1780"/>
      <c r="DE83" s="1781"/>
      <c r="DF83" s="1782"/>
      <c r="DG83" s="1783"/>
      <c r="DH83" s="1783"/>
      <c r="DI83" s="1852"/>
      <c r="DJ83" s="1779"/>
      <c r="DK83" s="1779"/>
      <c r="DL83" s="1779"/>
      <c r="DM83" s="1779"/>
      <c r="DN83" s="1779"/>
      <c r="DO83" s="1779"/>
      <c r="DP83" s="1779"/>
      <c r="DQ83" s="1779"/>
      <c r="DR83" s="1779"/>
      <c r="DS83" s="1779"/>
      <c r="DT83" s="1779"/>
      <c r="DU83" s="1779"/>
      <c r="DV83" s="1780"/>
      <c r="DW83" s="1781"/>
      <c r="DX83" s="1782"/>
      <c r="DY83" s="1783"/>
      <c r="DZ83" s="1783"/>
      <c r="EA83" s="1864"/>
      <c r="EB83" s="1779"/>
      <c r="EC83" s="1779"/>
      <c r="ED83" s="1779"/>
      <c r="EE83" s="1779"/>
      <c r="EF83" s="1779"/>
      <c r="EG83" s="1779"/>
      <c r="EH83" s="1779"/>
      <c r="EI83" s="1779"/>
      <c r="EJ83" s="1779"/>
      <c r="EK83" s="1779"/>
      <c r="EL83" s="1779"/>
      <c r="EM83" s="1779"/>
      <c r="EN83" s="1779"/>
      <c r="EO83" s="1779"/>
      <c r="EP83" s="1779"/>
      <c r="EQ83" s="1779"/>
      <c r="ER83" s="1779"/>
      <c r="ES83" s="1779"/>
      <c r="ET83" s="1779"/>
      <c r="EU83" s="1779"/>
      <c r="EV83" s="1779"/>
      <c r="EW83" s="1779"/>
      <c r="EX83" s="1779"/>
      <c r="EY83" s="1779"/>
      <c r="EZ83" s="1780"/>
      <c r="FA83" s="1781"/>
      <c r="FB83" s="1782"/>
      <c r="FC83" s="1783"/>
      <c r="FD83" s="1783"/>
      <c r="FE83" s="1779"/>
      <c r="FF83" s="1779"/>
      <c r="FG83" s="1779"/>
      <c r="FH83" s="1779"/>
      <c r="FI83" s="1779"/>
      <c r="FJ83" s="1779"/>
      <c r="FK83" s="1779"/>
      <c r="FL83" s="1779"/>
      <c r="FM83" s="1779"/>
      <c r="FN83" s="1779"/>
      <c r="FO83" s="1780"/>
      <c r="FP83" s="1781"/>
      <c r="FQ83" s="1782"/>
      <c r="FR83" s="1783"/>
      <c r="FS83" s="1783"/>
      <c r="FT83" s="1779"/>
      <c r="FU83" s="1779"/>
      <c r="FV83" s="1779"/>
      <c r="FW83" s="1779"/>
      <c r="FX83" s="1779"/>
      <c r="FY83" s="1779"/>
      <c r="FZ83" s="1779"/>
      <c r="GA83" s="1779"/>
      <c r="GB83" s="1779"/>
      <c r="GC83" s="1779"/>
      <c r="GD83" s="1779"/>
      <c r="GE83" s="1779"/>
      <c r="GF83" s="1779"/>
      <c r="GG83" s="1779"/>
      <c r="GH83" s="1779"/>
      <c r="GI83" s="1779"/>
      <c r="GJ83" s="1779"/>
      <c r="GK83" s="1779"/>
      <c r="GL83" s="1779"/>
      <c r="GM83" s="1779"/>
      <c r="GN83" s="1779"/>
      <c r="GO83" s="1779"/>
      <c r="GP83" s="1779"/>
      <c r="GQ83" s="1779"/>
      <c r="GR83" s="1779"/>
      <c r="GS83" s="1779"/>
      <c r="GT83" s="1780"/>
      <c r="GU83" s="1781"/>
      <c r="GV83" s="1782"/>
      <c r="GW83" s="1783"/>
      <c r="GX83" s="1783"/>
      <c r="GY83" s="1783"/>
      <c r="GZ83" s="1787"/>
      <c r="HA83" s="1787"/>
      <c r="HB83" s="1788"/>
      <c r="HC83" s="1783"/>
      <c r="HD83" s="1783"/>
      <c r="HE83" s="1789"/>
      <c r="HF83" s="1790"/>
      <c r="HG83" s="1791"/>
      <c r="HH83" s="1757"/>
      <c r="HI83" s="1787"/>
      <c r="HJ83" s="1779"/>
      <c r="HK83" s="1779"/>
      <c r="HL83" s="1779"/>
      <c r="HM83" s="1779"/>
      <c r="HN83" s="1779"/>
      <c r="HO83" s="1779"/>
      <c r="HP83" s="1779"/>
      <c r="HQ83" s="1779"/>
      <c r="HR83" s="1779"/>
      <c r="HS83" s="1779"/>
      <c r="HT83" s="1779"/>
      <c r="HU83" s="1779"/>
      <c r="HV83" s="1779"/>
      <c r="HW83" s="1779"/>
      <c r="HX83" s="1779"/>
      <c r="HY83" s="1779"/>
      <c r="HZ83" s="1779"/>
      <c r="IA83" s="1780"/>
      <c r="IB83" s="1781"/>
      <c r="IC83" s="1782"/>
      <c r="ID83" s="1783"/>
      <c r="IE83" s="1783"/>
      <c r="IF83" s="1792"/>
      <c r="IG83" s="1792"/>
      <c r="IH83" s="1792"/>
      <c r="II83" s="1793"/>
      <c r="IJ83" s="1794"/>
      <c r="IK83" s="1792"/>
      <c r="IL83" s="1792"/>
      <c r="IM83" s="1795"/>
      <c r="IN83" s="1795"/>
      <c r="IO83" s="1779"/>
      <c r="IP83" s="1779"/>
      <c r="IQ83" s="1779"/>
      <c r="IR83" s="1779"/>
      <c r="IS83" s="1779"/>
      <c r="IT83" s="1779"/>
      <c r="IU83" s="1779"/>
      <c r="IV83" s="1779"/>
      <c r="IW83" s="1780"/>
      <c r="IX83" s="1781"/>
      <c r="IY83" s="1782"/>
      <c r="IZ83" s="1783"/>
      <c r="JA83" s="1783"/>
      <c r="JB83" s="1779"/>
      <c r="JC83" s="1788"/>
      <c r="JD83" s="1779"/>
      <c r="JE83" s="1783"/>
      <c r="JF83" s="1783"/>
      <c r="JG83" s="1792"/>
      <c r="JH83" s="1792"/>
      <c r="JI83" s="1792"/>
      <c r="JJ83" s="1792"/>
      <c r="JK83" s="1796"/>
      <c r="JL83" s="1792"/>
      <c r="JM83" s="1797"/>
      <c r="JN83" s="1797"/>
      <c r="JO83" s="1798"/>
      <c r="JP83" s="1797"/>
      <c r="JQ83" s="1797"/>
      <c r="JR83" s="1798"/>
    </row>
    <row r="84" customFormat="false" ht="11.25" hidden="false" customHeight="true" outlineLevel="0" collapsed="false">
      <c r="A84" s="1611" t="n">
        <f aca="false">A80+1</f>
        <v>45370</v>
      </c>
      <c r="B84" s="1612" t="s">
        <v>662</v>
      </c>
      <c r="C84" s="1614"/>
      <c r="D84" s="1613"/>
      <c r="E84" s="1614"/>
      <c r="F84" s="1614"/>
      <c r="G84" s="1627"/>
      <c r="H84" s="1627"/>
      <c r="I84" s="1627"/>
      <c r="J84" s="1627"/>
      <c r="K84" s="1627"/>
      <c r="L84" s="1627"/>
      <c r="M84" s="1627"/>
      <c r="N84" s="1627"/>
      <c r="O84" s="1627"/>
      <c r="P84" s="1627"/>
      <c r="Q84" s="1627"/>
      <c r="R84" s="1627"/>
      <c r="S84" s="1627"/>
      <c r="T84" s="1627"/>
      <c r="U84" s="1627"/>
      <c r="V84" s="1627"/>
      <c r="W84" s="1628"/>
      <c r="X84" s="1803"/>
      <c r="Y84" s="1804"/>
      <c r="Z84" s="1811"/>
      <c r="AA84" s="1620"/>
      <c r="AB84" s="1621"/>
      <c r="AC84" s="1802"/>
      <c r="AD84" s="1802"/>
      <c r="AE84" s="1615"/>
      <c r="AF84" s="1615"/>
      <c r="AG84" s="1615"/>
      <c r="AH84" s="1615"/>
      <c r="AI84" s="1615"/>
      <c r="AJ84" s="1615"/>
      <c r="AK84" s="1615"/>
      <c r="AL84" s="1615"/>
      <c r="AM84" s="1615"/>
      <c r="AN84" s="1615"/>
      <c r="AO84" s="1616"/>
      <c r="AP84" s="1799"/>
      <c r="AQ84" s="1800"/>
      <c r="AR84" s="1801"/>
      <c r="AS84" s="1620"/>
      <c r="AT84" s="1621"/>
      <c r="AU84" s="1622" t="s">
        <v>68</v>
      </c>
      <c r="AV84" s="1802"/>
      <c r="AW84" s="1614"/>
      <c r="AX84" s="1615"/>
      <c r="AY84" s="1615"/>
      <c r="AZ84" s="1615"/>
      <c r="BA84" s="1615"/>
      <c r="BB84" s="1615"/>
      <c r="BC84" s="1615"/>
      <c r="BD84" s="1615"/>
      <c r="BE84" s="1615"/>
      <c r="BF84" s="1615"/>
      <c r="BG84" s="1615"/>
      <c r="BH84" s="1615"/>
      <c r="BI84" s="1615"/>
      <c r="BJ84" s="1615"/>
      <c r="BK84" s="1615"/>
      <c r="BL84" s="1615"/>
      <c r="BM84" s="1615"/>
      <c r="BN84" s="1615"/>
      <c r="BO84" s="1615"/>
      <c r="BP84" s="1615"/>
      <c r="BQ84" s="1616"/>
      <c r="BR84" s="1799"/>
      <c r="BS84" s="1800"/>
      <c r="BT84" s="1801"/>
      <c r="BU84" s="1620"/>
      <c r="BV84" s="1621"/>
      <c r="BW84" s="1837"/>
      <c r="BX84" s="1615"/>
      <c r="BY84" s="1615"/>
      <c r="BZ84" s="1615"/>
      <c r="CA84" s="1615"/>
      <c r="CB84" s="1615"/>
      <c r="CC84" s="1615"/>
      <c r="CD84" s="1615"/>
      <c r="CE84" s="1615"/>
      <c r="CF84" s="1615"/>
      <c r="CG84" s="1615"/>
      <c r="CH84" s="1615"/>
      <c r="CI84" s="1616"/>
      <c r="CJ84" s="1799"/>
      <c r="CK84" s="1800"/>
      <c r="CL84" s="1801"/>
      <c r="CM84" s="1620"/>
      <c r="CN84" s="1621"/>
      <c r="CO84" s="1621"/>
      <c r="CP84" s="1621"/>
      <c r="CQ84" s="1615"/>
      <c r="CR84" s="1615"/>
      <c r="CS84" s="1615"/>
      <c r="CT84" s="1615"/>
      <c r="CU84" s="1615"/>
      <c r="CV84" s="1615"/>
      <c r="CW84" s="1615"/>
      <c r="CX84" s="1615"/>
      <c r="CY84" s="1615"/>
      <c r="CZ84" s="1615"/>
      <c r="DA84" s="1615"/>
      <c r="DB84" s="1615"/>
      <c r="DC84" s="1616"/>
      <c r="DD84" s="1799"/>
      <c r="DE84" s="1800"/>
      <c r="DF84" s="1801"/>
      <c r="DG84" s="1624"/>
      <c r="DH84" s="1625"/>
      <c r="DI84" s="1623"/>
      <c r="DJ84" s="1615"/>
      <c r="DK84" s="1615"/>
      <c r="DL84" s="1615"/>
      <c r="DM84" s="1615"/>
      <c r="DN84" s="1615"/>
      <c r="DO84" s="1615"/>
      <c r="DP84" s="1615"/>
      <c r="DQ84" s="1615"/>
      <c r="DR84" s="1615"/>
      <c r="DS84" s="1615"/>
      <c r="DT84" s="1615"/>
      <c r="DU84" s="1616"/>
      <c r="DV84" s="1799"/>
      <c r="DW84" s="1800"/>
      <c r="DX84" s="1801"/>
      <c r="DY84" s="1624"/>
      <c r="DZ84" s="1625"/>
      <c r="EA84" s="1615"/>
      <c r="EB84" s="1615"/>
      <c r="EC84" s="1615"/>
      <c r="ED84" s="1615"/>
      <c r="EE84" s="1627"/>
      <c r="EF84" s="1615"/>
      <c r="EG84" s="1615"/>
      <c r="EH84" s="1615"/>
      <c r="EI84" s="1615"/>
      <c r="EJ84" s="1615"/>
      <c r="EK84" s="1615"/>
      <c r="EL84" s="1615"/>
      <c r="EM84" s="1615"/>
      <c r="EN84" s="1615"/>
      <c r="EO84" s="1615"/>
      <c r="EP84" s="1615"/>
      <c r="EQ84" s="1615"/>
      <c r="ER84" s="1615"/>
      <c r="ES84" s="1615"/>
      <c r="ET84" s="1615"/>
      <c r="EU84" s="1615"/>
      <c r="EV84" s="1615"/>
      <c r="EW84" s="1615"/>
      <c r="EX84" s="1615"/>
      <c r="EY84" s="1616"/>
      <c r="EZ84" s="1799"/>
      <c r="FA84" s="1800"/>
      <c r="FB84" s="1801"/>
      <c r="FC84" s="1624"/>
      <c r="FD84" s="1625"/>
      <c r="FE84" s="1615"/>
      <c r="FF84" s="1615"/>
      <c r="FG84" s="1615"/>
      <c r="FH84" s="1615"/>
      <c r="FI84" s="1615"/>
      <c r="FJ84" s="1615"/>
      <c r="FK84" s="1615"/>
      <c r="FL84" s="1615"/>
      <c r="FM84" s="1615"/>
      <c r="FN84" s="1616"/>
      <c r="FO84" s="1799"/>
      <c r="FP84" s="1800"/>
      <c r="FQ84" s="1801"/>
      <c r="FR84" s="1624"/>
      <c r="FS84" s="1625"/>
      <c r="FT84" s="1615"/>
      <c r="FU84" s="1615"/>
      <c r="FV84" s="1615"/>
      <c r="FW84" s="1615"/>
      <c r="FX84" s="1615"/>
      <c r="FY84" s="1615"/>
      <c r="FZ84" s="1615"/>
      <c r="GA84" s="1615"/>
      <c r="GB84" s="1615"/>
      <c r="GC84" s="1615"/>
      <c r="GD84" s="1615"/>
      <c r="GE84" s="1615"/>
      <c r="GF84" s="1615"/>
      <c r="GG84" s="1615"/>
      <c r="GH84" s="1615"/>
      <c r="GI84" s="1615"/>
      <c r="GJ84" s="1615"/>
      <c r="GK84" s="1615"/>
      <c r="GL84" s="1615"/>
      <c r="GM84" s="1615"/>
      <c r="GN84" s="1615"/>
      <c r="GO84" s="1615"/>
      <c r="GP84" s="1615"/>
      <c r="GQ84" s="1615"/>
      <c r="GR84" s="1615"/>
      <c r="GS84" s="1616"/>
      <c r="GT84" s="1799"/>
      <c r="GU84" s="1800"/>
      <c r="GV84" s="1801"/>
      <c r="GW84" s="1631"/>
      <c r="GX84" s="1621"/>
      <c r="GY84" s="1620"/>
      <c r="GZ84" s="1838"/>
      <c r="HA84" s="1839"/>
      <c r="HB84" s="1840"/>
      <c r="HC84" s="1635"/>
      <c r="HD84" s="1636"/>
      <c r="HE84" s="1841"/>
      <c r="HF84" s="1638"/>
      <c r="HG84" s="1640"/>
      <c r="HH84" s="1640"/>
      <c r="HI84" s="1842"/>
      <c r="HJ84" s="1627"/>
      <c r="HK84" s="1627"/>
      <c r="HL84" s="1627"/>
      <c r="HM84" s="1627"/>
      <c r="HN84" s="1627"/>
      <c r="HO84" s="1627"/>
      <c r="HP84" s="1627"/>
      <c r="HQ84" s="1627"/>
      <c r="HR84" s="1627"/>
      <c r="HS84" s="1627"/>
      <c r="HT84" s="1627"/>
      <c r="HU84" s="1627"/>
      <c r="HV84" s="1627"/>
      <c r="HW84" s="1627"/>
      <c r="HX84" s="1627"/>
      <c r="HY84" s="1627"/>
      <c r="HZ84" s="1628"/>
      <c r="IA84" s="1803"/>
      <c r="IB84" s="1804"/>
      <c r="IC84" s="1801"/>
      <c r="ID84" s="1620"/>
      <c r="IE84" s="1631"/>
      <c r="IF84" s="1642"/>
      <c r="IG84" s="1642"/>
      <c r="IH84" s="1643"/>
      <c r="II84" s="1812"/>
      <c r="IJ84" s="1813"/>
      <c r="IK84" s="1646"/>
      <c r="IL84" s="1647"/>
      <c r="IM84" s="1648"/>
      <c r="IN84" s="1649"/>
      <c r="IO84" s="1650"/>
      <c r="IP84" s="1650"/>
      <c r="IQ84" s="1650"/>
      <c r="IR84" s="1650"/>
      <c r="IS84" s="1650"/>
      <c r="IT84" s="1650"/>
      <c r="IU84" s="1650"/>
      <c r="IV84" s="1651"/>
      <c r="IW84" s="1814"/>
      <c r="IX84" s="1815"/>
      <c r="IY84" s="1816"/>
      <c r="IZ84" s="1620"/>
      <c r="JA84" s="1621"/>
      <c r="JB84" s="1655"/>
      <c r="JC84" s="1807"/>
      <c r="JD84" s="1657"/>
      <c r="JE84" s="1658"/>
      <c r="JF84" s="1659"/>
      <c r="JG84" s="1817"/>
      <c r="JH84" s="1660"/>
      <c r="JI84" s="1660"/>
      <c r="JJ84" s="1661"/>
      <c r="JK84" s="1818"/>
      <c r="JL84" s="1663"/>
      <c r="JM84" s="1664" t="e">
        <f aca="false">JM$4:JM$4+SUMIF($C$5:JL$5,"Нараст. баланс",$C86:JL86)+SUMIF($C$7:JH$7,"Итого (с ВНР)",$C86:JH86)-SUMIF($C$5:JL$5,"Геол. снижение,  т/сут",$C86:JL86)-SUMIF(JJ$7:JL$7,"Итого",JJ86:JL86)-SUMIF($C$7:JL$7,"Итого (с ВСП)",$C86:JL86)</f>
        <v>#VALUE!</v>
      </c>
      <c r="JN84" s="1665" t="e">
        <f aca="false">'ННГ без НГДП по датам'!JM84:JM86</f>
        <v>#VALUE!</v>
      </c>
      <c r="JO84" s="1666" t="e">
        <f aca="false">'03.24 НГДП по датам'!CA84:CA86</f>
        <v>#VALUE!</v>
      </c>
      <c r="JP84" s="1667"/>
      <c r="JQ84" s="1668"/>
      <c r="JR84" s="1819"/>
    </row>
    <row r="85" customFormat="false" ht="11.25" hidden="false" customHeight="true" outlineLevel="0" collapsed="false">
      <c r="A85" s="1611"/>
      <c r="B85" s="1670" t="s">
        <v>663</v>
      </c>
      <c r="C85" s="1672"/>
      <c r="D85" s="1868"/>
      <c r="E85" s="1672"/>
      <c r="F85" s="1672"/>
      <c r="G85" s="1686"/>
      <c r="H85" s="1686"/>
      <c r="I85" s="1686"/>
      <c r="J85" s="1686"/>
      <c r="K85" s="1686"/>
      <c r="L85" s="1686"/>
      <c r="M85" s="1686"/>
      <c r="N85" s="1686"/>
      <c r="O85" s="1686"/>
      <c r="P85" s="1686"/>
      <c r="Q85" s="1686"/>
      <c r="R85" s="1686"/>
      <c r="S85" s="1686"/>
      <c r="T85" s="1686"/>
      <c r="U85" s="1686"/>
      <c r="V85" s="1686"/>
      <c r="W85" s="1687"/>
      <c r="X85" s="1688"/>
      <c r="Y85" s="1689"/>
      <c r="Z85" s="1826"/>
      <c r="AA85" s="1678" t="n">
        <f aca="false">COUNTA(C85:Z85)</f>
        <v>0</v>
      </c>
      <c r="AB85" s="1679"/>
      <c r="AC85" s="1820"/>
      <c r="AD85" s="1820"/>
      <c r="AE85" s="1673"/>
      <c r="AF85" s="1673"/>
      <c r="AG85" s="1673"/>
      <c r="AH85" s="1673"/>
      <c r="AI85" s="1673"/>
      <c r="AJ85" s="1673"/>
      <c r="AK85" s="1673"/>
      <c r="AL85" s="1673"/>
      <c r="AM85" s="1673"/>
      <c r="AN85" s="1673"/>
      <c r="AO85" s="1674"/>
      <c r="AP85" s="1675"/>
      <c r="AQ85" s="1676"/>
      <c r="AR85" s="1677"/>
      <c r="AS85" s="1678" t="n">
        <f aca="false">COUNTA(AC85:AR85)</f>
        <v>0</v>
      </c>
      <c r="AT85" s="1679"/>
      <c r="AU85" s="1680" t="n">
        <v>853</v>
      </c>
      <c r="AV85" s="1820"/>
      <c r="AW85" s="1672"/>
      <c r="AX85" s="1673"/>
      <c r="AY85" s="1673"/>
      <c r="AZ85" s="1673"/>
      <c r="BA85" s="1673"/>
      <c r="BB85" s="1673"/>
      <c r="BC85" s="1673"/>
      <c r="BD85" s="1673"/>
      <c r="BE85" s="1673"/>
      <c r="BF85" s="1673"/>
      <c r="BG85" s="1673"/>
      <c r="BH85" s="1673"/>
      <c r="BI85" s="1673"/>
      <c r="BJ85" s="1673"/>
      <c r="BK85" s="1673"/>
      <c r="BL85" s="1673"/>
      <c r="BM85" s="1673"/>
      <c r="BN85" s="1673"/>
      <c r="BO85" s="1673"/>
      <c r="BP85" s="1673"/>
      <c r="BQ85" s="1674"/>
      <c r="BR85" s="1675"/>
      <c r="BS85" s="1676"/>
      <c r="BT85" s="1677"/>
      <c r="BU85" s="1678" t="n">
        <f aca="false">COUNTA(AU85:BT85)</f>
        <v>1</v>
      </c>
      <c r="BV85" s="1679"/>
      <c r="BW85" s="1844"/>
      <c r="BX85" s="1673"/>
      <c r="BY85" s="1673"/>
      <c r="BZ85" s="1673"/>
      <c r="CA85" s="1673"/>
      <c r="CB85" s="1673"/>
      <c r="CC85" s="1673"/>
      <c r="CD85" s="1673"/>
      <c r="CE85" s="1673"/>
      <c r="CF85" s="1673"/>
      <c r="CG85" s="1673"/>
      <c r="CH85" s="1673"/>
      <c r="CI85" s="1674"/>
      <c r="CJ85" s="1675"/>
      <c r="CK85" s="1676"/>
      <c r="CL85" s="1677"/>
      <c r="CM85" s="1678" t="n">
        <f aca="false">COUNTA(BW85:CL85)</f>
        <v>0</v>
      </c>
      <c r="CN85" s="1679"/>
      <c r="CO85" s="1679" t="n">
        <f aca="false">AA85+AS85+BU85+CM85</f>
        <v>1</v>
      </c>
      <c r="CP85" s="1679"/>
      <c r="CQ85" s="1673"/>
      <c r="CR85" s="1673"/>
      <c r="CS85" s="1673"/>
      <c r="CT85" s="1673"/>
      <c r="CU85" s="1673"/>
      <c r="CV85" s="1673"/>
      <c r="CW85" s="1673"/>
      <c r="CX85" s="1673"/>
      <c r="CY85" s="1673"/>
      <c r="CZ85" s="1673"/>
      <c r="DA85" s="1673"/>
      <c r="DB85" s="1673"/>
      <c r="DC85" s="1674"/>
      <c r="DD85" s="1675"/>
      <c r="DE85" s="1676"/>
      <c r="DF85" s="1677"/>
      <c r="DG85" s="1683" t="n">
        <f aca="false">SUBTOTAL(9,CQ87:DF87)</f>
        <v>0</v>
      </c>
      <c r="DH85" s="1684"/>
      <c r="DI85" s="1682"/>
      <c r="DJ85" s="1673"/>
      <c r="DK85" s="1673"/>
      <c r="DL85" s="1673"/>
      <c r="DM85" s="1673"/>
      <c r="DN85" s="1673"/>
      <c r="DO85" s="1673"/>
      <c r="DP85" s="1673"/>
      <c r="DQ85" s="1673"/>
      <c r="DR85" s="1673"/>
      <c r="DS85" s="1673"/>
      <c r="DT85" s="1673"/>
      <c r="DU85" s="1674"/>
      <c r="DV85" s="1675"/>
      <c r="DW85" s="1676"/>
      <c r="DX85" s="1677"/>
      <c r="DY85" s="1683" t="n">
        <f aca="false">COUNTA(DI85:DX85)</f>
        <v>0</v>
      </c>
      <c r="DZ85" s="1684"/>
      <c r="EA85" s="1673"/>
      <c r="EB85" s="1673"/>
      <c r="EC85" s="1673"/>
      <c r="ED85" s="1673"/>
      <c r="EE85" s="1686"/>
      <c r="EF85" s="1673"/>
      <c r="EG85" s="1673"/>
      <c r="EH85" s="1673"/>
      <c r="EI85" s="1673"/>
      <c r="EJ85" s="1673"/>
      <c r="EK85" s="1673"/>
      <c r="EL85" s="1673"/>
      <c r="EM85" s="1673"/>
      <c r="EN85" s="1673"/>
      <c r="EO85" s="1673"/>
      <c r="EP85" s="1673"/>
      <c r="EQ85" s="1673"/>
      <c r="ER85" s="1673"/>
      <c r="ES85" s="1673"/>
      <c r="ET85" s="1673"/>
      <c r="EU85" s="1673"/>
      <c r="EV85" s="1673"/>
      <c r="EW85" s="1673"/>
      <c r="EX85" s="1673"/>
      <c r="EY85" s="1674"/>
      <c r="EZ85" s="1675"/>
      <c r="FA85" s="1676"/>
      <c r="FB85" s="1677"/>
      <c r="FC85" s="1683" t="n">
        <f aca="false">COUNTA(EA85:FB85)</f>
        <v>0</v>
      </c>
      <c r="FD85" s="1684"/>
      <c r="FE85" s="1673"/>
      <c r="FF85" s="1673"/>
      <c r="FG85" s="1673"/>
      <c r="FH85" s="1673"/>
      <c r="FI85" s="1673"/>
      <c r="FJ85" s="1673"/>
      <c r="FK85" s="1673"/>
      <c r="FL85" s="1673"/>
      <c r="FM85" s="1673"/>
      <c r="FN85" s="1674"/>
      <c r="FO85" s="1675"/>
      <c r="FP85" s="1676"/>
      <c r="FQ85" s="1677"/>
      <c r="FR85" s="1683" t="n">
        <f aca="false">COUNTA(FE85:FQ85)</f>
        <v>0</v>
      </c>
      <c r="FS85" s="1684"/>
      <c r="FT85" s="1673"/>
      <c r="FU85" s="1673"/>
      <c r="FV85" s="1673"/>
      <c r="FW85" s="1673"/>
      <c r="FX85" s="1673"/>
      <c r="FY85" s="1673"/>
      <c r="FZ85" s="1673"/>
      <c r="GA85" s="1673"/>
      <c r="GB85" s="1673"/>
      <c r="GC85" s="1673"/>
      <c r="GD85" s="1673"/>
      <c r="GE85" s="1673"/>
      <c r="GF85" s="1673"/>
      <c r="GG85" s="1673"/>
      <c r="GH85" s="1673"/>
      <c r="GI85" s="1673"/>
      <c r="GJ85" s="1673"/>
      <c r="GK85" s="1673"/>
      <c r="GL85" s="1673"/>
      <c r="GM85" s="1673"/>
      <c r="GN85" s="1673"/>
      <c r="GO85" s="1673"/>
      <c r="GP85" s="1673"/>
      <c r="GQ85" s="1673"/>
      <c r="GR85" s="1673"/>
      <c r="GS85" s="1674"/>
      <c r="GT85" s="1675"/>
      <c r="GU85" s="1676"/>
      <c r="GV85" s="1677"/>
      <c r="GW85" s="1690" t="n">
        <f aca="false">SUBTOTAL(9,FT87:GV87)</f>
        <v>0</v>
      </c>
      <c r="GX85" s="1679" t="n">
        <f aca="false">SUBTOTAL(9,FT87:GV87)</f>
        <v>0</v>
      </c>
      <c r="GY85" s="1691"/>
      <c r="GZ85" s="1845"/>
      <c r="HA85" s="1846"/>
      <c r="HB85" s="1694"/>
      <c r="HC85" s="1695"/>
      <c r="HD85" s="1696"/>
      <c r="HE85" s="1697"/>
      <c r="HF85" s="1698"/>
      <c r="HG85" s="1700"/>
      <c r="HH85" s="1700"/>
      <c r="HI85" s="1847"/>
      <c r="HJ85" s="1686"/>
      <c r="HK85" s="1686"/>
      <c r="HL85" s="1686"/>
      <c r="HM85" s="1686"/>
      <c r="HN85" s="1686"/>
      <c r="HO85" s="1686"/>
      <c r="HP85" s="1686"/>
      <c r="HQ85" s="1686"/>
      <c r="HR85" s="1686"/>
      <c r="HS85" s="1686"/>
      <c r="HT85" s="1686"/>
      <c r="HU85" s="1686"/>
      <c r="HV85" s="1686"/>
      <c r="HW85" s="1686"/>
      <c r="HX85" s="1686"/>
      <c r="HY85" s="1686"/>
      <c r="HZ85" s="1687"/>
      <c r="IA85" s="1688"/>
      <c r="IB85" s="1689"/>
      <c r="IC85" s="1677"/>
      <c r="ID85" s="1678" t="n">
        <f aca="false">SUBTOTAL(9,HG87:IC87)</f>
        <v>0</v>
      </c>
      <c r="IE85" s="1702"/>
      <c r="IF85" s="1703"/>
      <c r="IG85" s="1703"/>
      <c r="IH85" s="1704"/>
      <c r="II85" s="1705"/>
      <c r="IJ85" s="1706"/>
      <c r="IK85" s="1707" t="n">
        <f aca="false">SUBTOTAL(9,IF87:IJ87)</f>
        <v>0</v>
      </c>
      <c r="IL85" s="1708"/>
      <c r="IM85" s="1709"/>
      <c r="IN85" s="1710"/>
      <c r="IO85" s="1711"/>
      <c r="IP85" s="1711"/>
      <c r="IQ85" s="1711"/>
      <c r="IR85" s="1711"/>
      <c r="IS85" s="1711"/>
      <c r="IT85" s="1711"/>
      <c r="IU85" s="1711"/>
      <c r="IV85" s="1712"/>
      <c r="IW85" s="1713"/>
      <c r="IX85" s="1714"/>
      <c r="IY85" s="1715"/>
      <c r="IZ85" s="1678" t="n">
        <f aca="false">SUBTOTAL(3,IM85:IY85)</f>
        <v>0</v>
      </c>
      <c r="JA85" s="1716"/>
      <c r="JB85" s="1717"/>
      <c r="JC85" s="1718"/>
      <c r="JD85" s="1719"/>
      <c r="JE85" s="1720"/>
      <c r="JF85" s="1721"/>
      <c r="JG85" s="1827"/>
      <c r="JH85" s="1722"/>
      <c r="JI85" s="1722"/>
      <c r="JJ85" s="1723"/>
      <c r="JK85" s="1724"/>
      <c r="JL85" s="1725"/>
      <c r="JM85" s="1664"/>
      <c r="JN85" s="1665"/>
      <c r="JO85" s="1666"/>
      <c r="JP85" s="1726"/>
      <c r="JQ85" s="1727"/>
      <c r="JR85" s="1728"/>
    </row>
    <row r="86" customFormat="false" ht="11.25" hidden="false" customHeight="true" outlineLevel="0" collapsed="false">
      <c r="A86" s="1611"/>
      <c r="B86" s="1729" t="s">
        <v>661</v>
      </c>
      <c r="C86" s="1731"/>
      <c r="D86" s="1730"/>
      <c r="E86" s="1731"/>
      <c r="F86" s="1731"/>
      <c r="G86" s="1744"/>
      <c r="H86" s="1744"/>
      <c r="I86" s="1744"/>
      <c r="J86" s="1744"/>
      <c r="K86" s="1744"/>
      <c r="L86" s="1744"/>
      <c r="M86" s="1744"/>
      <c r="N86" s="1744"/>
      <c r="O86" s="1744"/>
      <c r="P86" s="1744"/>
      <c r="Q86" s="1744"/>
      <c r="R86" s="1744"/>
      <c r="S86" s="1744"/>
      <c r="T86" s="1744"/>
      <c r="U86" s="1744"/>
      <c r="V86" s="1744"/>
      <c r="W86" s="1745"/>
      <c r="X86" s="1746"/>
      <c r="Y86" s="1747"/>
      <c r="Z86" s="1833"/>
      <c r="AA86" s="1737" t="n">
        <f aca="false">SUBTOTAL(9,C86:Z86)</f>
        <v>0</v>
      </c>
      <c r="AB86" s="1738" t="n">
        <f aca="false">AA86+AB82</f>
        <v>430</v>
      </c>
      <c r="AC86" s="1828"/>
      <c r="AD86" s="1828"/>
      <c r="AE86" s="1732"/>
      <c r="AF86" s="1732"/>
      <c r="AG86" s="1732"/>
      <c r="AH86" s="1732"/>
      <c r="AI86" s="1732"/>
      <c r="AJ86" s="1732"/>
      <c r="AK86" s="1732"/>
      <c r="AL86" s="1732"/>
      <c r="AM86" s="1732"/>
      <c r="AN86" s="1732"/>
      <c r="AO86" s="1733"/>
      <c r="AP86" s="1734"/>
      <c r="AQ86" s="1735"/>
      <c r="AR86" s="1736"/>
      <c r="AS86" s="1737" t="n">
        <f aca="false">SUBTOTAL(9,AC86:AR86)</f>
        <v>0</v>
      </c>
      <c r="AT86" s="1738" t="n">
        <f aca="false">AS86+AT82</f>
        <v>0</v>
      </c>
      <c r="AU86" s="1739" t="n">
        <v>20</v>
      </c>
      <c r="AV86" s="1828"/>
      <c r="AW86" s="1731"/>
      <c r="AX86" s="1732"/>
      <c r="AY86" s="1732"/>
      <c r="AZ86" s="1732"/>
      <c r="BA86" s="1732"/>
      <c r="BB86" s="1732"/>
      <c r="BC86" s="1732"/>
      <c r="BD86" s="1732"/>
      <c r="BE86" s="1732"/>
      <c r="BF86" s="1732"/>
      <c r="BG86" s="1732"/>
      <c r="BH86" s="1732"/>
      <c r="BI86" s="1732"/>
      <c r="BJ86" s="1732"/>
      <c r="BK86" s="1732"/>
      <c r="BL86" s="1732"/>
      <c r="BM86" s="1732"/>
      <c r="BN86" s="1732"/>
      <c r="BO86" s="1732"/>
      <c r="BP86" s="1732"/>
      <c r="BQ86" s="1733"/>
      <c r="BR86" s="1734"/>
      <c r="BS86" s="1735"/>
      <c r="BT86" s="1736"/>
      <c r="BU86" s="1737" t="n">
        <f aca="false">SUBTOTAL(9,AU86:BT86)</f>
        <v>20</v>
      </c>
      <c r="BV86" s="1738" t="n">
        <f aca="false">BU86+BV82</f>
        <v>143</v>
      </c>
      <c r="BW86" s="1851"/>
      <c r="BX86" s="1732"/>
      <c r="BY86" s="1732"/>
      <c r="BZ86" s="1732"/>
      <c r="CA86" s="1732"/>
      <c r="CB86" s="1732"/>
      <c r="CC86" s="1732"/>
      <c r="CD86" s="1732"/>
      <c r="CE86" s="1732"/>
      <c r="CF86" s="1732"/>
      <c r="CG86" s="1732"/>
      <c r="CH86" s="1732"/>
      <c r="CI86" s="1733"/>
      <c r="CJ86" s="1734"/>
      <c r="CK86" s="1735"/>
      <c r="CL86" s="1736"/>
      <c r="CM86" s="1737" t="n">
        <f aca="false">SUBTOTAL(9,BW86:CL86)</f>
        <v>0</v>
      </c>
      <c r="CN86" s="1738" t="n">
        <f aca="false">CM86+CN82</f>
        <v>0</v>
      </c>
      <c r="CO86" s="1738" t="n">
        <f aca="false">AA86+AS86+BU86+CM86</f>
        <v>20</v>
      </c>
      <c r="CP86" s="1738" t="n">
        <f aca="false">CO86+CP82</f>
        <v>573</v>
      </c>
      <c r="CQ86" s="1732"/>
      <c r="CR86" s="1732"/>
      <c r="CS86" s="1732"/>
      <c r="CT86" s="1732"/>
      <c r="CU86" s="1732"/>
      <c r="CV86" s="1732"/>
      <c r="CW86" s="1732"/>
      <c r="CX86" s="1732"/>
      <c r="CY86" s="1732"/>
      <c r="CZ86" s="1732"/>
      <c r="DA86" s="1732"/>
      <c r="DB86" s="1732"/>
      <c r="DC86" s="1733"/>
      <c r="DD86" s="1734"/>
      <c r="DE86" s="1735"/>
      <c r="DF86" s="1736"/>
      <c r="DG86" s="1741" t="n">
        <f aca="false">SUBTOTAL(9,CQ86:DF86)</f>
        <v>0</v>
      </c>
      <c r="DH86" s="1742" t="n">
        <f aca="false">DG86:DG86+IF($B82:$B82=2,0,DH82:DH82)</f>
        <v>0</v>
      </c>
      <c r="DI86" s="1740"/>
      <c r="DJ86" s="1732"/>
      <c r="DK86" s="1732"/>
      <c r="DL86" s="1732"/>
      <c r="DM86" s="1732"/>
      <c r="DN86" s="1732"/>
      <c r="DO86" s="1732"/>
      <c r="DP86" s="1732"/>
      <c r="DQ86" s="1732"/>
      <c r="DR86" s="1732"/>
      <c r="DS86" s="1732"/>
      <c r="DT86" s="1732"/>
      <c r="DU86" s="1733"/>
      <c r="DV86" s="1734"/>
      <c r="DW86" s="1735"/>
      <c r="DX86" s="1736"/>
      <c r="DY86" s="1741" t="n">
        <f aca="false">SUBTOTAL(9,DI86:DX86)</f>
        <v>0</v>
      </c>
      <c r="DZ86" s="1742" t="n">
        <f aca="false">DY86:DY86+IF($B82:$B82=2,0,DZ82:DZ82)</f>
        <v>0</v>
      </c>
      <c r="EA86" s="1732"/>
      <c r="EB86" s="1732"/>
      <c r="EC86" s="1732"/>
      <c r="ED86" s="1732" t="n">
        <v>10</v>
      </c>
      <c r="EE86" s="1732" t="n">
        <v>10</v>
      </c>
      <c r="EF86" s="1732"/>
      <c r="EG86" s="1732"/>
      <c r="EH86" s="1732"/>
      <c r="EI86" s="1732"/>
      <c r="EJ86" s="1732"/>
      <c r="EK86" s="1732"/>
      <c r="EL86" s="1732"/>
      <c r="EM86" s="1732"/>
      <c r="EN86" s="1732"/>
      <c r="EO86" s="1732"/>
      <c r="EP86" s="1732"/>
      <c r="EQ86" s="1732"/>
      <c r="ER86" s="1732"/>
      <c r="ES86" s="1732"/>
      <c r="ET86" s="1732"/>
      <c r="EU86" s="1732"/>
      <c r="EV86" s="1732"/>
      <c r="EW86" s="1732"/>
      <c r="EX86" s="1732"/>
      <c r="EY86" s="1733"/>
      <c r="EZ86" s="1734"/>
      <c r="FA86" s="1735"/>
      <c r="FB86" s="1736"/>
      <c r="FC86" s="1741" t="n">
        <f aca="false">SUBTOTAL(9,EA86:FB86)</f>
        <v>20</v>
      </c>
      <c r="FD86" s="1742" t="n">
        <f aca="false">FC86:FC86+IF($B82:$B82=2,0,FD82:FD82)</f>
        <v>191</v>
      </c>
      <c r="FE86" s="1732"/>
      <c r="FF86" s="1732"/>
      <c r="FG86" s="1732"/>
      <c r="FH86" s="1732"/>
      <c r="FI86" s="1732"/>
      <c r="FJ86" s="1732"/>
      <c r="FK86" s="1732"/>
      <c r="FL86" s="1732"/>
      <c r="FM86" s="1732"/>
      <c r="FN86" s="1733"/>
      <c r="FO86" s="1734"/>
      <c r="FP86" s="1735"/>
      <c r="FQ86" s="1736"/>
      <c r="FR86" s="1741" t="n">
        <f aca="false">SUBTOTAL(9,FE86:FQ86)</f>
        <v>0</v>
      </c>
      <c r="FS86" s="1742" t="n">
        <f aca="false">FR86:FR86+IF($B82:$B82=2,0,FS82:FS82)</f>
        <v>0</v>
      </c>
      <c r="FT86" s="1732"/>
      <c r="FU86" s="1732"/>
      <c r="FV86" s="1732"/>
      <c r="FW86" s="1732"/>
      <c r="FX86" s="1732"/>
      <c r="FY86" s="1732"/>
      <c r="FZ86" s="1732"/>
      <c r="GA86" s="1732"/>
      <c r="GB86" s="1732"/>
      <c r="GC86" s="1732"/>
      <c r="GD86" s="1732"/>
      <c r="GE86" s="1732"/>
      <c r="GF86" s="1732"/>
      <c r="GG86" s="1732"/>
      <c r="GH86" s="1732"/>
      <c r="GI86" s="1732"/>
      <c r="GJ86" s="1732"/>
      <c r="GK86" s="1732"/>
      <c r="GL86" s="1732"/>
      <c r="GM86" s="1732"/>
      <c r="GN86" s="1732"/>
      <c r="GO86" s="1732"/>
      <c r="GP86" s="1732"/>
      <c r="GQ86" s="1732"/>
      <c r="GR86" s="1732"/>
      <c r="GS86" s="1733"/>
      <c r="GT86" s="1734"/>
      <c r="GU86" s="1735"/>
      <c r="GV86" s="1736"/>
      <c r="GW86" s="1748" t="n">
        <f aca="false">SUBTOTAL(9,FT86:GV86)</f>
        <v>0</v>
      </c>
      <c r="GX86" s="1738" t="n">
        <f aca="false">SUBTOTAL(9,FT86:GV86)</f>
        <v>0</v>
      </c>
      <c r="GY86" s="1737" t="n">
        <f aca="false">GX86:GX86+IF($B82:$B82=2,0,GY82:GY82)</f>
        <v>0</v>
      </c>
      <c r="GZ86" s="1749"/>
      <c r="HA86" s="1750"/>
      <c r="HB86" s="1751" t="e">
        <f aca="false">'03.24 НГДП по датам'!BA86</f>
        <v>#VALUE!</v>
      </c>
      <c r="HC86" s="1752" t="e">
        <f aca="false">SUBTOTAL(9,GZ86:HB86)</f>
        <v>#VALUE!</v>
      </c>
      <c r="HD86" s="1753" t="n">
        <f aca="false">$HD$3+HD82</f>
        <v>722.57</v>
      </c>
      <c r="HE86" s="1754" t="n">
        <f aca="false">$HE$3+HE82</f>
        <v>227.43</v>
      </c>
      <c r="HF86" s="1831" t="n">
        <f aca="false">SUM(HD86:HE86)</f>
        <v>950</v>
      </c>
      <c r="HG86" s="1757"/>
      <c r="HH86" s="1757" t="n">
        <v>16</v>
      </c>
      <c r="HI86" s="1832"/>
      <c r="HJ86" s="1744"/>
      <c r="HK86" s="1744"/>
      <c r="HL86" s="1744"/>
      <c r="HM86" s="1744"/>
      <c r="HN86" s="1744"/>
      <c r="HO86" s="1744"/>
      <c r="HP86" s="1744"/>
      <c r="HQ86" s="1744"/>
      <c r="HR86" s="1744"/>
      <c r="HS86" s="1744"/>
      <c r="HT86" s="1744"/>
      <c r="HU86" s="1744"/>
      <c r="HV86" s="1744"/>
      <c r="HW86" s="1744"/>
      <c r="HX86" s="1744"/>
      <c r="HY86" s="1744"/>
      <c r="HZ86" s="1745"/>
      <c r="IA86" s="1746"/>
      <c r="IB86" s="1747"/>
      <c r="IC86" s="1736"/>
      <c r="ID86" s="1737" t="n">
        <f aca="false">SUBTOTAL(9,HG86:IC86)</f>
        <v>16</v>
      </c>
      <c r="IE86" s="1748" t="n">
        <f aca="false">ID86:ID86+IF($B82:$B82=2,0,IE82:IE82)</f>
        <v>174</v>
      </c>
      <c r="IF86" s="1759"/>
      <c r="IG86" s="1759"/>
      <c r="IH86" s="1760"/>
      <c r="II86" s="1761"/>
      <c r="IJ86" s="1762"/>
      <c r="IK86" s="1763" t="n">
        <f aca="false">SUBTOTAL(9,IF86:IJ86)</f>
        <v>0</v>
      </c>
      <c r="IL86" s="1764" t="n">
        <f aca="false">IK86:IK86+IF($B82:$B82=2,0,IL82:IL82)</f>
        <v>0</v>
      </c>
      <c r="IM86" s="1765"/>
      <c r="IN86" s="1765"/>
      <c r="IO86" s="1732"/>
      <c r="IP86" s="1732"/>
      <c r="IQ86" s="1732"/>
      <c r="IR86" s="1732"/>
      <c r="IS86" s="1732"/>
      <c r="IT86" s="1732"/>
      <c r="IU86" s="1732"/>
      <c r="IV86" s="1733"/>
      <c r="IW86" s="1734"/>
      <c r="IX86" s="1735"/>
      <c r="IY86" s="1736"/>
      <c r="IZ86" s="1737" t="n">
        <f aca="false">SUBTOTAL(9,IM86:IY86)</f>
        <v>0</v>
      </c>
      <c r="JA86" s="1738" t="n">
        <f aca="false">IZ86:IZ86+IF($B82:$B82=2,0,JA82:JA82)</f>
        <v>0</v>
      </c>
      <c r="JB86" s="1766"/>
      <c r="JC86" s="1767" t="e">
        <f aca="false">'03.24 НГДП по датам'!BT86</f>
        <v>#VALUE!</v>
      </c>
      <c r="JD86" s="1834" t="n">
        <f aca="false">$JD$14</f>
        <v>0</v>
      </c>
      <c r="JE86" s="1769" t="e">
        <f aca="false">SUBTOTAL(9,JB86:JD86)</f>
        <v>#VALUE!</v>
      </c>
      <c r="JF86" s="1770" t="n">
        <f aca="false">SUMIF($C$5:JE$5,"Накопленный эффект, т/сут",$C86:JE86)+SUMIF($C$5:JE$5,"Нараст.  по потенциалу",$C86:JE86)-SUMIF($C$5:JE$5,"Нараст. по остановкам",$C86:JE86)-SUMIF($C$5:JE$5,"ИТОГО перевод в ППД",$C86:JE86)-SUMIF($C$5:JE$5,"ИТОГО  нерент, по распоряж.",$C86:JE86)-SUMIF($C$5:JE$5,"ИТОГО ост. дебит от ЗБС, Углуб., ПВЛГ/ПНЛГ",$C86:JE86)</f>
        <v>590</v>
      </c>
      <c r="JG86" s="1764"/>
      <c r="JH86" s="1771"/>
      <c r="JI86" s="1771"/>
      <c r="JJ86" s="1772"/>
      <c r="JK86" s="1773"/>
      <c r="JL86" s="1763" t="n">
        <f aca="false">SUBTOTAL(9,JG86:JJ86)</f>
        <v>0</v>
      </c>
      <c r="JM86" s="1664"/>
      <c r="JN86" s="1665"/>
      <c r="JO86" s="1666"/>
      <c r="JP86" s="1774" t="n">
        <f aca="false">JP$4:JP$4+SUMIF($C$5:JL$5,"Нараст. по остановкам",$C86:JL86)-SUMIF($C$5:JL$5,"Нараст.  по потенциалу",$C86:JL86)</f>
        <v>826.705</v>
      </c>
      <c r="JQ86" s="1775" t="n">
        <f aca="false">'ННГ без НГДП по датам'!JP86</f>
        <v>744.812</v>
      </c>
      <c r="JR86" s="1776" t="n">
        <f aca="false">'03.24 НГДП по датам'!CB86</f>
        <v>81.893</v>
      </c>
    </row>
    <row r="87" customFormat="false" ht="1.5" hidden="false" customHeight="true" outlineLevel="0" collapsed="false">
      <c r="A87" s="1777"/>
      <c r="B87" s="1777"/>
      <c r="C87" s="1778"/>
      <c r="D87" s="1778"/>
      <c r="E87" s="1778"/>
      <c r="F87" s="1778"/>
      <c r="G87" s="1779"/>
      <c r="H87" s="1779"/>
      <c r="I87" s="1779"/>
      <c r="J87" s="1779"/>
      <c r="K87" s="1779"/>
      <c r="L87" s="1779"/>
      <c r="M87" s="1779"/>
      <c r="N87" s="1779"/>
      <c r="O87" s="1779"/>
      <c r="P87" s="1779"/>
      <c r="Q87" s="1779"/>
      <c r="R87" s="1779"/>
      <c r="S87" s="1779"/>
      <c r="T87" s="1779"/>
      <c r="U87" s="1779"/>
      <c r="V87" s="1779"/>
      <c r="W87" s="1779"/>
      <c r="X87" s="1780"/>
      <c r="Y87" s="1781"/>
      <c r="Z87" s="1782"/>
      <c r="AA87" s="1783"/>
      <c r="AB87" s="1783"/>
      <c r="AC87" s="1784"/>
      <c r="AD87" s="1784"/>
      <c r="AE87" s="1779"/>
      <c r="AF87" s="1779"/>
      <c r="AG87" s="1779"/>
      <c r="AH87" s="1779"/>
      <c r="AI87" s="1779"/>
      <c r="AJ87" s="1779"/>
      <c r="AK87" s="1779"/>
      <c r="AL87" s="1779"/>
      <c r="AM87" s="1779"/>
      <c r="AN87" s="1779"/>
      <c r="AO87" s="1779"/>
      <c r="AP87" s="1780"/>
      <c r="AQ87" s="1781"/>
      <c r="AR87" s="1782"/>
      <c r="AS87" s="1783"/>
      <c r="AT87" s="1783"/>
      <c r="AU87" s="1778"/>
      <c r="AV87" s="1778"/>
      <c r="AW87" s="1785"/>
      <c r="AX87" s="1779"/>
      <c r="AY87" s="1779"/>
      <c r="AZ87" s="1779"/>
      <c r="BA87" s="1779"/>
      <c r="BB87" s="1779"/>
      <c r="BC87" s="1779"/>
      <c r="BD87" s="1779"/>
      <c r="BE87" s="1779"/>
      <c r="BF87" s="1779"/>
      <c r="BG87" s="1779"/>
      <c r="BH87" s="1779"/>
      <c r="BI87" s="1779"/>
      <c r="BJ87" s="1779"/>
      <c r="BK87" s="1779"/>
      <c r="BL87" s="1779"/>
      <c r="BM87" s="1779"/>
      <c r="BN87" s="1779"/>
      <c r="BO87" s="1779"/>
      <c r="BP87" s="1779"/>
      <c r="BQ87" s="1779"/>
      <c r="BR87" s="1780"/>
      <c r="BS87" s="1781"/>
      <c r="BT87" s="1782"/>
      <c r="BU87" s="1783"/>
      <c r="BV87" s="1783"/>
      <c r="BW87" s="1784"/>
      <c r="BX87" s="1779"/>
      <c r="BY87" s="1779"/>
      <c r="BZ87" s="1779"/>
      <c r="CA87" s="1779"/>
      <c r="CB87" s="1779"/>
      <c r="CC87" s="1779"/>
      <c r="CD87" s="1779"/>
      <c r="CE87" s="1779"/>
      <c r="CF87" s="1779"/>
      <c r="CG87" s="1779"/>
      <c r="CH87" s="1779"/>
      <c r="CI87" s="1779"/>
      <c r="CJ87" s="1780"/>
      <c r="CK87" s="1781"/>
      <c r="CL87" s="1782"/>
      <c r="CM87" s="1783"/>
      <c r="CN87" s="1783"/>
      <c r="CO87" s="1783"/>
      <c r="CP87" s="1783"/>
      <c r="CQ87" s="1779"/>
      <c r="CR87" s="1779"/>
      <c r="CS87" s="1779"/>
      <c r="CT87" s="1779"/>
      <c r="CU87" s="1779"/>
      <c r="CV87" s="1779"/>
      <c r="CW87" s="1779"/>
      <c r="CX87" s="1779"/>
      <c r="CY87" s="1779"/>
      <c r="CZ87" s="1779"/>
      <c r="DA87" s="1779"/>
      <c r="DB87" s="1779"/>
      <c r="DC87" s="1779"/>
      <c r="DD87" s="1780"/>
      <c r="DE87" s="1781"/>
      <c r="DF87" s="1782"/>
      <c r="DG87" s="1783"/>
      <c r="DH87" s="1783"/>
      <c r="DI87" s="1852"/>
      <c r="DJ87" s="1779"/>
      <c r="DK87" s="1779"/>
      <c r="DL87" s="1779"/>
      <c r="DM87" s="1779"/>
      <c r="DN87" s="1779"/>
      <c r="DO87" s="1779"/>
      <c r="DP87" s="1779"/>
      <c r="DQ87" s="1779"/>
      <c r="DR87" s="1779"/>
      <c r="DS87" s="1779"/>
      <c r="DT87" s="1779"/>
      <c r="DU87" s="1779"/>
      <c r="DV87" s="1780"/>
      <c r="DW87" s="1781"/>
      <c r="DX87" s="1782"/>
      <c r="DY87" s="1783"/>
      <c r="DZ87" s="1783"/>
      <c r="EA87" s="1864"/>
      <c r="EB87" s="1779"/>
      <c r="EC87" s="1779"/>
      <c r="ED87" s="1779"/>
      <c r="EE87" s="1779"/>
      <c r="EF87" s="1779"/>
      <c r="EG87" s="1779"/>
      <c r="EH87" s="1779"/>
      <c r="EI87" s="1779"/>
      <c r="EJ87" s="1779"/>
      <c r="EK87" s="1779"/>
      <c r="EL87" s="1779"/>
      <c r="EM87" s="1779"/>
      <c r="EN87" s="1779"/>
      <c r="EO87" s="1779"/>
      <c r="EP87" s="1779"/>
      <c r="EQ87" s="1779"/>
      <c r="ER87" s="1779"/>
      <c r="ES87" s="1779"/>
      <c r="ET87" s="1779"/>
      <c r="EU87" s="1779"/>
      <c r="EV87" s="1779"/>
      <c r="EW87" s="1779"/>
      <c r="EX87" s="1779"/>
      <c r="EY87" s="1779"/>
      <c r="EZ87" s="1780"/>
      <c r="FA87" s="1781"/>
      <c r="FB87" s="1782"/>
      <c r="FC87" s="1783"/>
      <c r="FD87" s="1783"/>
      <c r="FE87" s="1779"/>
      <c r="FF87" s="1779"/>
      <c r="FG87" s="1779"/>
      <c r="FH87" s="1779"/>
      <c r="FI87" s="1779"/>
      <c r="FJ87" s="1779"/>
      <c r="FK87" s="1779"/>
      <c r="FL87" s="1779"/>
      <c r="FM87" s="1779"/>
      <c r="FN87" s="1779"/>
      <c r="FO87" s="1780"/>
      <c r="FP87" s="1781"/>
      <c r="FQ87" s="1782"/>
      <c r="FR87" s="1783"/>
      <c r="FS87" s="1783"/>
      <c r="FT87" s="1779"/>
      <c r="FU87" s="1779"/>
      <c r="FV87" s="1779"/>
      <c r="FW87" s="1779"/>
      <c r="FX87" s="1779"/>
      <c r="FY87" s="1779"/>
      <c r="FZ87" s="1779"/>
      <c r="GA87" s="1779"/>
      <c r="GB87" s="1779"/>
      <c r="GC87" s="1779"/>
      <c r="GD87" s="1779"/>
      <c r="GE87" s="1779"/>
      <c r="GF87" s="1779"/>
      <c r="GG87" s="1779"/>
      <c r="GH87" s="1779"/>
      <c r="GI87" s="1779"/>
      <c r="GJ87" s="1779"/>
      <c r="GK87" s="1779"/>
      <c r="GL87" s="1779"/>
      <c r="GM87" s="1779"/>
      <c r="GN87" s="1779"/>
      <c r="GO87" s="1779"/>
      <c r="GP87" s="1779"/>
      <c r="GQ87" s="1779"/>
      <c r="GR87" s="1779"/>
      <c r="GS87" s="1779"/>
      <c r="GT87" s="1780"/>
      <c r="GU87" s="1781"/>
      <c r="GV87" s="1782"/>
      <c r="GW87" s="1783"/>
      <c r="GX87" s="1783"/>
      <c r="GY87" s="1783"/>
      <c r="GZ87" s="1787"/>
      <c r="HA87" s="1787"/>
      <c r="HB87" s="1788"/>
      <c r="HC87" s="1783"/>
      <c r="HD87" s="1783"/>
      <c r="HE87" s="1789"/>
      <c r="HF87" s="1790"/>
      <c r="HG87" s="1757"/>
      <c r="HH87" s="1757"/>
      <c r="HI87" s="1787"/>
      <c r="HJ87" s="1779"/>
      <c r="HK87" s="1779"/>
      <c r="HL87" s="1779"/>
      <c r="HM87" s="1779"/>
      <c r="HN87" s="1779"/>
      <c r="HO87" s="1779"/>
      <c r="HP87" s="1779"/>
      <c r="HQ87" s="1779"/>
      <c r="HR87" s="1779"/>
      <c r="HS87" s="1779"/>
      <c r="HT87" s="1779"/>
      <c r="HU87" s="1779"/>
      <c r="HV87" s="1779"/>
      <c r="HW87" s="1779"/>
      <c r="HX87" s="1779"/>
      <c r="HY87" s="1779"/>
      <c r="HZ87" s="1779"/>
      <c r="IA87" s="1780"/>
      <c r="IB87" s="1781"/>
      <c r="IC87" s="1782"/>
      <c r="ID87" s="1783"/>
      <c r="IE87" s="1783"/>
      <c r="IF87" s="1792"/>
      <c r="IG87" s="1792"/>
      <c r="IH87" s="1792"/>
      <c r="II87" s="1793"/>
      <c r="IJ87" s="1794"/>
      <c r="IK87" s="1792"/>
      <c r="IL87" s="1792"/>
      <c r="IM87" s="1795"/>
      <c r="IN87" s="1795"/>
      <c r="IO87" s="1779"/>
      <c r="IP87" s="1779"/>
      <c r="IQ87" s="1779"/>
      <c r="IR87" s="1779"/>
      <c r="IS87" s="1779"/>
      <c r="IT87" s="1779"/>
      <c r="IU87" s="1779"/>
      <c r="IV87" s="1779"/>
      <c r="IW87" s="1780"/>
      <c r="IX87" s="1781"/>
      <c r="IY87" s="1782"/>
      <c r="IZ87" s="1783"/>
      <c r="JA87" s="1783"/>
      <c r="JB87" s="1779"/>
      <c r="JC87" s="1788"/>
      <c r="JD87" s="1779"/>
      <c r="JE87" s="1783"/>
      <c r="JF87" s="1783"/>
      <c r="JG87" s="1792"/>
      <c r="JH87" s="1792"/>
      <c r="JI87" s="1792"/>
      <c r="JJ87" s="1792"/>
      <c r="JK87" s="1796"/>
      <c r="JL87" s="1792"/>
      <c r="JM87" s="1797"/>
      <c r="JN87" s="1797"/>
      <c r="JO87" s="1798"/>
      <c r="JP87" s="1797"/>
      <c r="JQ87" s="1797"/>
      <c r="JR87" s="1798"/>
    </row>
    <row r="88" customFormat="false" ht="11.25" hidden="false" customHeight="true" outlineLevel="0" collapsed="false">
      <c r="A88" s="1611" t="n">
        <f aca="false">A84+1</f>
        <v>45371</v>
      </c>
      <c r="B88" s="1612" t="s">
        <v>662</v>
      </c>
      <c r="C88" s="1614"/>
      <c r="D88" s="1614"/>
      <c r="E88" s="1614"/>
      <c r="F88" s="1614"/>
      <c r="G88" s="1878"/>
      <c r="H88" s="1837"/>
      <c r="I88" s="1627"/>
      <c r="J88" s="1627"/>
      <c r="K88" s="1627"/>
      <c r="L88" s="1627"/>
      <c r="M88" s="1627"/>
      <c r="N88" s="1627"/>
      <c r="O88" s="1627"/>
      <c r="P88" s="1627"/>
      <c r="Q88" s="1627"/>
      <c r="R88" s="1627"/>
      <c r="S88" s="1627"/>
      <c r="T88" s="1627"/>
      <c r="U88" s="1627"/>
      <c r="V88" s="1627"/>
      <c r="W88" s="1628"/>
      <c r="X88" s="1803"/>
      <c r="Y88" s="1804"/>
      <c r="Z88" s="1811"/>
      <c r="AA88" s="1620"/>
      <c r="AB88" s="1621"/>
      <c r="AC88" s="1802"/>
      <c r="AD88" s="1802"/>
      <c r="AE88" s="1615"/>
      <c r="AF88" s="1615"/>
      <c r="AG88" s="1615"/>
      <c r="AH88" s="1615"/>
      <c r="AI88" s="1615"/>
      <c r="AJ88" s="1615"/>
      <c r="AK88" s="1615"/>
      <c r="AL88" s="1615"/>
      <c r="AM88" s="1615"/>
      <c r="AN88" s="1615"/>
      <c r="AO88" s="1616"/>
      <c r="AP88" s="1799"/>
      <c r="AQ88" s="1800"/>
      <c r="AR88" s="1801"/>
      <c r="AS88" s="1620"/>
      <c r="AT88" s="1621"/>
      <c r="AU88" s="1622" t="s">
        <v>68</v>
      </c>
      <c r="AV88" s="1622"/>
      <c r="AW88" s="1622"/>
      <c r="AX88" s="1615"/>
      <c r="AY88" s="1615"/>
      <c r="AZ88" s="1615"/>
      <c r="BA88" s="1615"/>
      <c r="BB88" s="1615"/>
      <c r="BC88" s="1615"/>
      <c r="BD88" s="1615"/>
      <c r="BE88" s="1615"/>
      <c r="BF88" s="1615"/>
      <c r="BG88" s="1615"/>
      <c r="BH88" s="1615"/>
      <c r="BI88" s="1615"/>
      <c r="BJ88" s="1615"/>
      <c r="BK88" s="1615"/>
      <c r="BL88" s="1615"/>
      <c r="BM88" s="1615"/>
      <c r="BN88" s="1615"/>
      <c r="BO88" s="1615"/>
      <c r="BP88" s="0"/>
      <c r="BQ88" s="1616"/>
      <c r="BR88" s="1799"/>
      <c r="BS88" s="1800"/>
      <c r="BT88" s="1801"/>
      <c r="BU88" s="1620"/>
      <c r="BV88" s="1621"/>
      <c r="BW88" s="1802"/>
      <c r="BX88" s="1873"/>
      <c r="BY88" s="1615"/>
      <c r="BZ88" s="1615"/>
      <c r="CA88" s="1615"/>
      <c r="CB88" s="1615"/>
      <c r="CC88" s="1615"/>
      <c r="CD88" s="1615"/>
      <c r="CE88" s="1615"/>
      <c r="CF88" s="1615"/>
      <c r="CG88" s="1615"/>
      <c r="CH88" s="1615"/>
      <c r="CI88" s="1616"/>
      <c r="CJ88" s="1799"/>
      <c r="CK88" s="1800"/>
      <c r="CL88" s="1801"/>
      <c r="CM88" s="1620"/>
      <c r="CN88" s="1621"/>
      <c r="CO88" s="1621"/>
      <c r="CP88" s="1621"/>
      <c r="CQ88" s="1615"/>
      <c r="CR88" s="1615"/>
      <c r="CS88" s="1615"/>
      <c r="CT88" s="1615"/>
      <c r="CU88" s="1615"/>
      <c r="CV88" s="1615"/>
      <c r="CW88" s="1615"/>
      <c r="CX88" s="1615"/>
      <c r="CY88" s="1615"/>
      <c r="CZ88" s="1615"/>
      <c r="DA88" s="1615"/>
      <c r="DB88" s="1615"/>
      <c r="DC88" s="1616"/>
      <c r="DD88" s="1799"/>
      <c r="DE88" s="1800"/>
      <c r="DF88" s="1801"/>
      <c r="DG88" s="1624"/>
      <c r="DH88" s="1625"/>
      <c r="DI88" s="1623"/>
      <c r="DJ88" s="1615"/>
      <c r="DK88" s="1615"/>
      <c r="DL88" s="1615"/>
      <c r="DM88" s="1615"/>
      <c r="DN88" s="1615"/>
      <c r="DO88" s="1615"/>
      <c r="DP88" s="1615"/>
      <c r="DQ88" s="1615"/>
      <c r="DR88" s="1615"/>
      <c r="DS88" s="1615"/>
      <c r="DT88" s="1615"/>
      <c r="DU88" s="1616"/>
      <c r="DV88" s="1799"/>
      <c r="DW88" s="1800"/>
      <c r="DX88" s="1801"/>
      <c r="DY88" s="1624"/>
      <c r="DZ88" s="1625"/>
      <c r="EA88" s="1615"/>
      <c r="EB88" s="1627"/>
      <c r="EC88" s="1627"/>
      <c r="ED88" s="1615"/>
      <c r="EE88" s="1615"/>
      <c r="EF88" s="1627"/>
      <c r="EG88" s="1627"/>
      <c r="EH88" s="1627"/>
      <c r="EI88" s="1627"/>
      <c r="EJ88" s="1627"/>
      <c r="EK88" s="1627"/>
      <c r="EL88" s="1627"/>
      <c r="EM88" s="1627"/>
      <c r="EN88" s="1627"/>
      <c r="EO88" s="1627"/>
      <c r="EP88" s="1627"/>
      <c r="EQ88" s="1627"/>
      <c r="ER88" s="1627"/>
      <c r="ES88" s="1627"/>
      <c r="ET88" s="1627"/>
      <c r="EU88" s="1627"/>
      <c r="EV88" s="1627"/>
      <c r="EW88" s="1627"/>
      <c r="EX88" s="1627"/>
      <c r="EY88" s="1628"/>
      <c r="EZ88" s="1803"/>
      <c r="FA88" s="1804"/>
      <c r="FB88" s="1811"/>
      <c r="FC88" s="1624"/>
      <c r="FD88" s="1625"/>
      <c r="FE88" s="1615"/>
      <c r="FF88" s="1627"/>
      <c r="FG88" s="1627"/>
      <c r="FH88" s="1627"/>
      <c r="FI88" s="1627"/>
      <c r="FJ88" s="1627"/>
      <c r="FK88" s="1627"/>
      <c r="FL88" s="1627"/>
      <c r="FM88" s="1627"/>
      <c r="FN88" s="1628"/>
      <c r="FO88" s="1803"/>
      <c r="FP88" s="1804"/>
      <c r="FQ88" s="1811"/>
      <c r="FR88" s="1624"/>
      <c r="FS88" s="1625"/>
      <c r="FT88" s="1615"/>
      <c r="FU88" s="1627"/>
      <c r="FV88" s="1627"/>
      <c r="FW88" s="1627"/>
      <c r="FX88" s="1627"/>
      <c r="FY88" s="1627"/>
      <c r="FZ88" s="1627"/>
      <c r="GA88" s="1627"/>
      <c r="GB88" s="1627"/>
      <c r="GC88" s="1627"/>
      <c r="GD88" s="1627"/>
      <c r="GE88" s="1627"/>
      <c r="GF88" s="1627"/>
      <c r="GG88" s="1627"/>
      <c r="GH88" s="1627"/>
      <c r="GI88" s="1627"/>
      <c r="GJ88" s="1627"/>
      <c r="GK88" s="1627"/>
      <c r="GL88" s="1627"/>
      <c r="GM88" s="1627"/>
      <c r="GN88" s="1627"/>
      <c r="GO88" s="1627"/>
      <c r="GP88" s="1627"/>
      <c r="GQ88" s="1627"/>
      <c r="GR88" s="1627"/>
      <c r="GS88" s="1628"/>
      <c r="GT88" s="1803"/>
      <c r="GU88" s="1804"/>
      <c r="GV88" s="1811"/>
      <c r="GW88" s="1631"/>
      <c r="GX88" s="1621"/>
      <c r="GY88" s="1620"/>
      <c r="GZ88" s="1838"/>
      <c r="HA88" s="1839"/>
      <c r="HB88" s="1807"/>
      <c r="HC88" s="1635"/>
      <c r="HD88" s="1636"/>
      <c r="HE88" s="1841"/>
      <c r="HF88" s="1638"/>
      <c r="HG88" s="1640"/>
      <c r="HH88" s="1640"/>
      <c r="HI88" s="1842"/>
      <c r="HJ88" s="1627"/>
      <c r="HK88" s="1627"/>
      <c r="HL88" s="1627"/>
      <c r="HM88" s="1627"/>
      <c r="HN88" s="1627"/>
      <c r="HO88" s="1627"/>
      <c r="HP88" s="1627"/>
      <c r="HQ88" s="1627"/>
      <c r="HR88" s="1627"/>
      <c r="HS88" s="1627"/>
      <c r="HT88" s="1627"/>
      <c r="HU88" s="1627"/>
      <c r="HV88" s="1627"/>
      <c r="HW88" s="1627"/>
      <c r="HX88" s="1627"/>
      <c r="HY88" s="1627"/>
      <c r="HZ88" s="1628"/>
      <c r="IA88" s="1803"/>
      <c r="IB88" s="1804"/>
      <c r="IC88" s="1801"/>
      <c r="ID88" s="1620"/>
      <c r="IE88" s="1631"/>
      <c r="IF88" s="1642"/>
      <c r="IG88" s="1642"/>
      <c r="IH88" s="1643"/>
      <c r="II88" s="1812"/>
      <c r="IJ88" s="1813"/>
      <c r="IK88" s="1646"/>
      <c r="IL88" s="1647"/>
      <c r="IM88" s="1648"/>
      <c r="IN88" s="1649"/>
      <c r="IO88" s="1650"/>
      <c r="IP88" s="1650"/>
      <c r="IQ88" s="1650"/>
      <c r="IR88" s="1650"/>
      <c r="IS88" s="1650"/>
      <c r="IT88" s="1650"/>
      <c r="IU88" s="1650"/>
      <c r="IV88" s="1651"/>
      <c r="IW88" s="1814"/>
      <c r="IX88" s="1815"/>
      <c r="IY88" s="1816"/>
      <c r="IZ88" s="1620"/>
      <c r="JA88" s="1621"/>
      <c r="JB88" s="1655"/>
      <c r="JC88" s="1807"/>
      <c r="JD88" s="1657"/>
      <c r="JE88" s="1658"/>
      <c r="JF88" s="1659"/>
      <c r="JG88" s="1817"/>
      <c r="JH88" s="1817"/>
      <c r="JI88" s="1817"/>
      <c r="JJ88" s="1661"/>
      <c r="JK88" s="1818"/>
      <c r="JL88" s="1663"/>
      <c r="JM88" s="1664" t="e">
        <f aca="false">JM$4:JM$4+SUMIF($C$5:JL$5,"Нараст. баланс",$C90:JL90)+SUMIF($C$7:JH$7,"Итого (с ВНР)",$C90:JH90)-SUMIF($C$5:JL$5,"Геол. снижение,  т/сут",$C90:JL90)-SUMIF(JJ$7:JL$7,"Итого",JJ90:JL90)-SUMIF($C$7:JL$7,"Итого (с ВСП)",$C90:JL90)</f>
        <v>#VALUE!</v>
      </c>
      <c r="JN88" s="1665" t="e">
        <f aca="false">'ННГ без НГДП по датам'!JM88:JM90</f>
        <v>#VALUE!</v>
      </c>
      <c r="JO88" s="1666" t="e">
        <f aca="false">'03.24 НГДП по датам'!CA88:CA90</f>
        <v>#VALUE!</v>
      </c>
      <c r="JP88" s="1667"/>
      <c r="JQ88" s="1668"/>
      <c r="JR88" s="1819"/>
    </row>
    <row r="89" customFormat="false" ht="11.25" hidden="false" customHeight="true" outlineLevel="0" collapsed="false">
      <c r="A89" s="1611"/>
      <c r="B89" s="1670" t="s">
        <v>663</v>
      </c>
      <c r="C89" s="1672"/>
      <c r="D89" s="1672"/>
      <c r="E89" s="1672"/>
      <c r="F89" s="1672"/>
      <c r="G89" s="1879"/>
      <c r="H89" s="1844"/>
      <c r="I89" s="1686"/>
      <c r="J89" s="1686"/>
      <c r="K89" s="1686"/>
      <c r="L89" s="1686"/>
      <c r="M89" s="1686"/>
      <c r="N89" s="1686"/>
      <c r="O89" s="1686"/>
      <c r="P89" s="1686"/>
      <c r="Q89" s="1686"/>
      <c r="R89" s="1686"/>
      <c r="S89" s="1686"/>
      <c r="T89" s="1686"/>
      <c r="U89" s="1686"/>
      <c r="V89" s="1686"/>
      <c r="W89" s="1687"/>
      <c r="X89" s="1688"/>
      <c r="Y89" s="1689"/>
      <c r="Z89" s="1826"/>
      <c r="AA89" s="1678" t="n">
        <f aca="false">COUNTA(C89:Z89)</f>
        <v>0</v>
      </c>
      <c r="AB89" s="1679"/>
      <c r="AC89" s="1820"/>
      <c r="AD89" s="1820"/>
      <c r="AE89" s="1673"/>
      <c r="AF89" s="1673"/>
      <c r="AG89" s="1673"/>
      <c r="AH89" s="1673"/>
      <c r="AI89" s="1673"/>
      <c r="AJ89" s="1673"/>
      <c r="AK89" s="1673"/>
      <c r="AL89" s="1673"/>
      <c r="AM89" s="1673"/>
      <c r="AN89" s="1673"/>
      <c r="AO89" s="1674"/>
      <c r="AP89" s="1675"/>
      <c r="AQ89" s="1676"/>
      <c r="AR89" s="1677"/>
      <c r="AS89" s="1678" t="n">
        <f aca="false">COUNTA(AC89:AR89)</f>
        <v>0</v>
      </c>
      <c r="AT89" s="1679"/>
      <c r="AU89" s="1680" t="n">
        <v>2309</v>
      </c>
      <c r="AV89" s="1680"/>
      <c r="AW89" s="1680"/>
      <c r="AX89" s="1673"/>
      <c r="AY89" s="1673"/>
      <c r="AZ89" s="1673"/>
      <c r="BA89" s="1673"/>
      <c r="BB89" s="1673"/>
      <c r="BC89" s="1673"/>
      <c r="BD89" s="1673"/>
      <c r="BE89" s="1673"/>
      <c r="BF89" s="1673"/>
      <c r="BG89" s="1673"/>
      <c r="BH89" s="1673"/>
      <c r="BI89" s="1673"/>
      <c r="BJ89" s="1673"/>
      <c r="BK89" s="1673"/>
      <c r="BL89" s="1673"/>
      <c r="BM89" s="1673"/>
      <c r="BN89" s="1673"/>
      <c r="BO89" s="1673"/>
      <c r="BP89" s="0"/>
      <c r="BQ89" s="1674"/>
      <c r="BR89" s="1675"/>
      <c r="BS89" s="1676"/>
      <c r="BT89" s="1677"/>
      <c r="BU89" s="1678" t="n">
        <f aca="false">COUNTA(AU89:BT89)</f>
        <v>1</v>
      </c>
      <c r="BV89" s="1679"/>
      <c r="BW89" s="1820"/>
      <c r="BX89" s="1874"/>
      <c r="BY89" s="1673"/>
      <c r="BZ89" s="1673"/>
      <c r="CA89" s="1673"/>
      <c r="CB89" s="1673"/>
      <c r="CC89" s="1673"/>
      <c r="CD89" s="1673"/>
      <c r="CE89" s="1673"/>
      <c r="CF89" s="1673"/>
      <c r="CG89" s="1673"/>
      <c r="CH89" s="1673"/>
      <c r="CI89" s="1674"/>
      <c r="CJ89" s="1675"/>
      <c r="CK89" s="1676"/>
      <c r="CL89" s="1677"/>
      <c r="CM89" s="1678" t="n">
        <f aca="false">COUNTA(BW89:CL89)</f>
        <v>0</v>
      </c>
      <c r="CN89" s="1679"/>
      <c r="CO89" s="1679" t="n">
        <f aca="false">AA89+AS89+BU89+CM89</f>
        <v>1</v>
      </c>
      <c r="CP89" s="1679"/>
      <c r="CQ89" s="1673"/>
      <c r="CR89" s="1673"/>
      <c r="CS89" s="1673"/>
      <c r="CT89" s="1673"/>
      <c r="CU89" s="1673"/>
      <c r="CV89" s="1673"/>
      <c r="CW89" s="1673"/>
      <c r="CX89" s="1673"/>
      <c r="CY89" s="1673"/>
      <c r="CZ89" s="1673"/>
      <c r="DA89" s="1673"/>
      <c r="DB89" s="1673"/>
      <c r="DC89" s="1674"/>
      <c r="DD89" s="1675"/>
      <c r="DE89" s="1676"/>
      <c r="DF89" s="1677"/>
      <c r="DG89" s="1683" t="n">
        <f aca="false">SUBTOTAL(9,CQ91:DF91)</f>
        <v>0</v>
      </c>
      <c r="DH89" s="1684"/>
      <c r="DI89" s="1682"/>
      <c r="DJ89" s="1673"/>
      <c r="DK89" s="1673"/>
      <c r="DL89" s="1673"/>
      <c r="DM89" s="1673"/>
      <c r="DN89" s="1673"/>
      <c r="DO89" s="1673"/>
      <c r="DP89" s="1673"/>
      <c r="DQ89" s="1673"/>
      <c r="DR89" s="1673"/>
      <c r="DS89" s="1673"/>
      <c r="DT89" s="1673"/>
      <c r="DU89" s="1674"/>
      <c r="DV89" s="1675"/>
      <c r="DW89" s="1676"/>
      <c r="DX89" s="1677"/>
      <c r="DY89" s="1683" t="n">
        <f aca="false">COUNTA(DI89:DX89)</f>
        <v>0</v>
      </c>
      <c r="DZ89" s="1684"/>
      <c r="EA89" s="1673"/>
      <c r="EB89" s="1686"/>
      <c r="EC89" s="1686"/>
      <c r="ED89" s="1673"/>
      <c r="EE89" s="1673"/>
      <c r="EF89" s="1686"/>
      <c r="EG89" s="1686"/>
      <c r="EH89" s="1686"/>
      <c r="EI89" s="1686"/>
      <c r="EJ89" s="1686"/>
      <c r="EK89" s="1686"/>
      <c r="EL89" s="1686"/>
      <c r="EM89" s="1686"/>
      <c r="EN89" s="1686"/>
      <c r="EO89" s="1686"/>
      <c r="EP89" s="1686"/>
      <c r="EQ89" s="1686"/>
      <c r="ER89" s="1686"/>
      <c r="ES89" s="1686"/>
      <c r="ET89" s="1686"/>
      <c r="EU89" s="1686"/>
      <c r="EV89" s="1686"/>
      <c r="EW89" s="1686"/>
      <c r="EX89" s="1686"/>
      <c r="EY89" s="1687"/>
      <c r="EZ89" s="1688"/>
      <c r="FA89" s="1689"/>
      <c r="FB89" s="1826"/>
      <c r="FC89" s="1683" t="n">
        <f aca="false">COUNTA(EA89:FB89)</f>
        <v>0</v>
      </c>
      <c r="FD89" s="1684"/>
      <c r="FE89" s="1673"/>
      <c r="FF89" s="1686"/>
      <c r="FG89" s="1686"/>
      <c r="FH89" s="1686"/>
      <c r="FI89" s="1686"/>
      <c r="FJ89" s="1686"/>
      <c r="FK89" s="1686"/>
      <c r="FL89" s="1686"/>
      <c r="FM89" s="1686"/>
      <c r="FN89" s="1687"/>
      <c r="FO89" s="1688"/>
      <c r="FP89" s="1689"/>
      <c r="FQ89" s="1826"/>
      <c r="FR89" s="1683" t="n">
        <f aca="false">COUNTA(FE89:FQ89)</f>
        <v>0</v>
      </c>
      <c r="FS89" s="1684"/>
      <c r="FT89" s="1673"/>
      <c r="FU89" s="1686"/>
      <c r="FV89" s="1686"/>
      <c r="FW89" s="1686"/>
      <c r="FX89" s="1686"/>
      <c r="FY89" s="1686"/>
      <c r="FZ89" s="1686"/>
      <c r="GA89" s="1686"/>
      <c r="GB89" s="1686"/>
      <c r="GC89" s="1686"/>
      <c r="GD89" s="1686"/>
      <c r="GE89" s="1686"/>
      <c r="GF89" s="1686"/>
      <c r="GG89" s="1686"/>
      <c r="GH89" s="1686"/>
      <c r="GI89" s="1686"/>
      <c r="GJ89" s="1686"/>
      <c r="GK89" s="1686"/>
      <c r="GL89" s="1686"/>
      <c r="GM89" s="1686"/>
      <c r="GN89" s="1686"/>
      <c r="GO89" s="1686"/>
      <c r="GP89" s="1686"/>
      <c r="GQ89" s="1686"/>
      <c r="GR89" s="1686"/>
      <c r="GS89" s="1687"/>
      <c r="GT89" s="1688"/>
      <c r="GU89" s="1689"/>
      <c r="GV89" s="1826"/>
      <c r="GW89" s="1690" t="n">
        <f aca="false">SUBTOTAL(9,FT91:GV91)</f>
        <v>0</v>
      </c>
      <c r="GX89" s="1679" t="n">
        <f aca="false">SUBTOTAL(9,FT91:GV91)</f>
        <v>0</v>
      </c>
      <c r="GY89" s="1691"/>
      <c r="GZ89" s="1845"/>
      <c r="HA89" s="1846"/>
      <c r="HB89" s="1718"/>
      <c r="HC89" s="1695"/>
      <c r="HD89" s="1696"/>
      <c r="HE89" s="1697"/>
      <c r="HF89" s="1698"/>
      <c r="HG89" s="1700"/>
      <c r="HH89" s="1700"/>
      <c r="HI89" s="1847"/>
      <c r="HJ89" s="1686"/>
      <c r="HK89" s="1686"/>
      <c r="HL89" s="1686"/>
      <c r="HM89" s="1686"/>
      <c r="HN89" s="1686"/>
      <c r="HO89" s="1686"/>
      <c r="HP89" s="1686"/>
      <c r="HQ89" s="1686"/>
      <c r="HR89" s="1686"/>
      <c r="HS89" s="1686"/>
      <c r="HT89" s="1686"/>
      <c r="HU89" s="1686"/>
      <c r="HV89" s="1686"/>
      <c r="HW89" s="1686"/>
      <c r="HX89" s="1686"/>
      <c r="HY89" s="1686"/>
      <c r="HZ89" s="1687"/>
      <c r="IA89" s="1688"/>
      <c r="IB89" s="1689"/>
      <c r="IC89" s="1677"/>
      <c r="ID89" s="1678" t="n">
        <f aca="false">SUBTOTAL(9,HG91:IC91)</f>
        <v>0</v>
      </c>
      <c r="IE89" s="1702"/>
      <c r="IF89" s="1703"/>
      <c r="IG89" s="1703"/>
      <c r="IH89" s="1704"/>
      <c r="II89" s="1705"/>
      <c r="IJ89" s="1706"/>
      <c r="IK89" s="1707" t="n">
        <f aca="false">SUBTOTAL(9,IF91:IJ91)</f>
        <v>0</v>
      </c>
      <c r="IL89" s="1708"/>
      <c r="IM89" s="1709"/>
      <c r="IN89" s="1710"/>
      <c r="IO89" s="1711"/>
      <c r="IP89" s="1711"/>
      <c r="IQ89" s="1711"/>
      <c r="IR89" s="1711"/>
      <c r="IS89" s="1711"/>
      <c r="IT89" s="1711"/>
      <c r="IU89" s="1711"/>
      <c r="IV89" s="1712"/>
      <c r="IW89" s="1713"/>
      <c r="IX89" s="1714"/>
      <c r="IY89" s="1715"/>
      <c r="IZ89" s="1678" t="n">
        <f aca="false">SUBTOTAL(3,IM89:IY89)</f>
        <v>0</v>
      </c>
      <c r="JA89" s="1716"/>
      <c r="JB89" s="1717"/>
      <c r="JC89" s="1718"/>
      <c r="JD89" s="1719"/>
      <c r="JE89" s="1720"/>
      <c r="JF89" s="1721"/>
      <c r="JG89" s="1827"/>
      <c r="JH89" s="1827"/>
      <c r="JI89" s="1827"/>
      <c r="JJ89" s="1723"/>
      <c r="JK89" s="1724"/>
      <c r="JL89" s="1725"/>
      <c r="JM89" s="1664"/>
      <c r="JN89" s="1665"/>
      <c r="JO89" s="1666"/>
      <c r="JP89" s="1726"/>
      <c r="JQ89" s="1727"/>
      <c r="JR89" s="1728"/>
    </row>
    <row r="90" customFormat="false" ht="11.25" hidden="false" customHeight="true" outlineLevel="0" collapsed="false">
      <c r="A90" s="1611"/>
      <c r="B90" s="1729" t="s">
        <v>661</v>
      </c>
      <c r="C90" s="1731"/>
      <c r="D90" s="1731"/>
      <c r="E90" s="1731"/>
      <c r="F90" s="1731"/>
      <c r="G90" s="1880"/>
      <c r="H90" s="1851"/>
      <c r="I90" s="1744"/>
      <c r="J90" s="1744"/>
      <c r="K90" s="1744"/>
      <c r="L90" s="1744"/>
      <c r="M90" s="1744"/>
      <c r="N90" s="1744"/>
      <c r="O90" s="1744"/>
      <c r="P90" s="1744"/>
      <c r="Q90" s="1744"/>
      <c r="R90" s="1744"/>
      <c r="S90" s="1744"/>
      <c r="T90" s="1744"/>
      <c r="U90" s="1744"/>
      <c r="V90" s="1744"/>
      <c r="W90" s="1745"/>
      <c r="X90" s="1746"/>
      <c r="Y90" s="1747"/>
      <c r="Z90" s="1833"/>
      <c r="AA90" s="1737" t="n">
        <f aca="false">SUBTOTAL(9,C90:Z90)</f>
        <v>0</v>
      </c>
      <c r="AB90" s="1738" t="n">
        <f aca="false">AA90+AB86</f>
        <v>430</v>
      </c>
      <c r="AC90" s="1828"/>
      <c r="AD90" s="1828"/>
      <c r="AE90" s="1732"/>
      <c r="AF90" s="1732"/>
      <c r="AG90" s="1732"/>
      <c r="AH90" s="1732"/>
      <c r="AI90" s="1732"/>
      <c r="AJ90" s="1732"/>
      <c r="AK90" s="1732"/>
      <c r="AL90" s="1732"/>
      <c r="AM90" s="1732"/>
      <c r="AN90" s="1732"/>
      <c r="AO90" s="1733"/>
      <c r="AP90" s="1734"/>
      <c r="AQ90" s="1735"/>
      <c r="AR90" s="1736"/>
      <c r="AS90" s="1737" t="n">
        <f aca="false">SUBTOTAL(9,AC90:AR90)</f>
        <v>0</v>
      </c>
      <c r="AT90" s="1738" t="n">
        <f aca="false">AS90+AT86</f>
        <v>0</v>
      </c>
      <c r="AU90" s="1739" t="n">
        <v>21</v>
      </c>
      <c r="AV90" s="1739"/>
      <c r="AW90" s="1739"/>
      <c r="AX90" s="1732"/>
      <c r="AY90" s="1732"/>
      <c r="AZ90" s="1732"/>
      <c r="BA90" s="1732"/>
      <c r="BB90" s="1732"/>
      <c r="BC90" s="1732"/>
      <c r="BD90" s="1732"/>
      <c r="BE90" s="1732"/>
      <c r="BF90" s="1732"/>
      <c r="BG90" s="1732"/>
      <c r="BH90" s="1732"/>
      <c r="BI90" s="1732"/>
      <c r="BJ90" s="1732"/>
      <c r="BK90" s="1732"/>
      <c r="BL90" s="1732"/>
      <c r="BM90" s="1732"/>
      <c r="BN90" s="1732"/>
      <c r="BO90" s="1732"/>
      <c r="BP90" s="0"/>
      <c r="BQ90" s="1733"/>
      <c r="BR90" s="1734"/>
      <c r="BS90" s="1735"/>
      <c r="BT90" s="1736"/>
      <c r="BU90" s="1737" t="n">
        <f aca="false">SUBTOTAL(9,AU90:BT90)</f>
        <v>21</v>
      </c>
      <c r="BV90" s="1738" t="n">
        <f aca="false">BU90+BV86</f>
        <v>164</v>
      </c>
      <c r="BW90" s="1828"/>
      <c r="BX90" s="1875"/>
      <c r="BY90" s="1732"/>
      <c r="BZ90" s="1732"/>
      <c r="CA90" s="1732"/>
      <c r="CB90" s="1732"/>
      <c r="CC90" s="1732"/>
      <c r="CD90" s="1732"/>
      <c r="CE90" s="1732"/>
      <c r="CF90" s="1732"/>
      <c r="CG90" s="1732"/>
      <c r="CH90" s="1732"/>
      <c r="CI90" s="1733"/>
      <c r="CJ90" s="1734"/>
      <c r="CK90" s="1735"/>
      <c r="CL90" s="1736"/>
      <c r="CM90" s="1737" t="n">
        <f aca="false">SUBTOTAL(9,BW90:CL90)</f>
        <v>0</v>
      </c>
      <c r="CN90" s="1738" t="n">
        <f aca="false">CM90+CN86</f>
        <v>0</v>
      </c>
      <c r="CO90" s="1738" t="n">
        <f aca="false">AA90+AS90+BU90+CM90</f>
        <v>21</v>
      </c>
      <c r="CP90" s="1738" t="n">
        <f aca="false">CO90+CP86</f>
        <v>594</v>
      </c>
      <c r="CQ90" s="1732"/>
      <c r="CR90" s="1732"/>
      <c r="CS90" s="1732"/>
      <c r="CT90" s="1732"/>
      <c r="CU90" s="1732"/>
      <c r="CV90" s="1732"/>
      <c r="CW90" s="1732"/>
      <c r="CX90" s="1732"/>
      <c r="CY90" s="1732"/>
      <c r="CZ90" s="1732"/>
      <c r="DA90" s="1732"/>
      <c r="DB90" s="1732"/>
      <c r="DC90" s="1733"/>
      <c r="DD90" s="1734"/>
      <c r="DE90" s="1735"/>
      <c r="DF90" s="1736"/>
      <c r="DG90" s="1741" t="n">
        <f aca="false">SUBTOTAL(9,CQ90:DF90)</f>
        <v>0</v>
      </c>
      <c r="DH90" s="1742" t="n">
        <f aca="false">DG90:DG90+IF($B86:$B86=2,0,DH86:DH86)</f>
        <v>0</v>
      </c>
      <c r="DI90" s="1740"/>
      <c r="DJ90" s="1732"/>
      <c r="DK90" s="1732"/>
      <c r="DL90" s="1732"/>
      <c r="DM90" s="1732"/>
      <c r="DN90" s="1732"/>
      <c r="DO90" s="1732"/>
      <c r="DP90" s="1732"/>
      <c r="DQ90" s="1732"/>
      <c r="DR90" s="1732"/>
      <c r="DS90" s="1732"/>
      <c r="DT90" s="1732"/>
      <c r="DU90" s="1733"/>
      <c r="DV90" s="1734"/>
      <c r="DW90" s="1735"/>
      <c r="DX90" s="1736"/>
      <c r="DY90" s="1741" t="n">
        <f aca="false">SUBTOTAL(9,DI90:DX90)</f>
        <v>0</v>
      </c>
      <c r="DZ90" s="1742" t="n">
        <f aca="false">DY90:DY90+IF($B86:$B86=2,0,DZ86:DZ86)</f>
        <v>0</v>
      </c>
      <c r="EA90" s="1732"/>
      <c r="EB90" s="1732"/>
      <c r="EC90" s="1732" t="n">
        <v>9</v>
      </c>
      <c r="ED90" s="1732"/>
      <c r="EE90" s="1732"/>
      <c r="EF90" s="1744"/>
      <c r="EG90" s="1744"/>
      <c r="EH90" s="1744"/>
      <c r="EI90" s="1744"/>
      <c r="EJ90" s="1744"/>
      <c r="EK90" s="1744"/>
      <c r="EL90" s="1744"/>
      <c r="EM90" s="1744"/>
      <c r="EN90" s="1744"/>
      <c r="EO90" s="1744"/>
      <c r="EP90" s="1744"/>
      <c r="EQ90" s="1744"/>
      <c r="ER90" s="1744"/>
      <c r="ES90" s="1744"/>
      <c r="ET90" s="1744"/>
      <c r="EU90" s="1744"/>
      <c r="EV90" s="1744"/>
      <c r="EW90" s="1744"/>
      <c r="EX90" s="1744"/>
      <c r="EY90" s="1745"/>
      <c r="EZ90" s="1746"/>
      <c r="FA90" s="1747"/>
      <c r="FB90" s="1833"/>
      <c r="FC90" s="1741" t="n">
        <f aca="false">SUBTOTAL(9,EA90:FB90)</f>
        <v>9</v>
      </c>
      <c r="FD90" s="1742" t="n">
        <f aca="false">FC90:FC90+IF($B86:$B86=2,0,FD86:FD86)</f>
        <v>200</v>
      </c>
      <c r="FE90" s="1732"/>
      <c r="FF90" s="1744"/>
      <c r="FG90" s="1744"/>
      <c r="FH90" s="1744"/>
      <c r="FI90" s="1744"/>
      <c r="FJ90" s="1744"/>
      <c r="FK90" s="1744"/>
      <c r="FL90" s="1744"/>
      <c r="FM90" s="1744"/>
      <c r="FN90" s="1745"/>
      <c r="FO90" s="1746"/>
      <c r="FP90" s="1747"/>
      <c r="FQ90" s="1833"/>
      <c r="FR90" s="1741" t="n">
        <f aca="false">SUBTOTAL(9,FE90:FQ90)</f>
        <v>0</v>
      </c>
      <c r="FS90" s="1742" t="n">
        <f aca="false">FR90:FR90+IF($B86:$B86=2,0,FS86:FS86)</f>
        <v>0</v>
      </c>
      <c r="FT90" s="1850"/>
      <c r="FU90" s="1744"/>
      <c r="FV90" s="1744"/>
      <c r="FW90" s="1744"/>
      <c r="FX90" s="1744"/>
      <c r="FY90" s="1744"/>
      <c r="FZ90" s="1744"/>
      <c r="GA90" s="1744"/>
      <c r="GB90" s="1744"/>
      <c r="GC90" s="1744"/>
      <c r="GD90" s="1744"/>
      <c r="GE90" s="1744"/>
      <c r="GF90" s="1744"/>
      <c r="GG90" s="1744"/>
      <c r="GH90" s="1744"/>
      <c r="GI90" s="1744"/>
      <c r="GJ90" s="1744"/>
      <c r="GK90" s="1744"/>
      <c r="GL90" s="1744"/>
      <c r="GM90" s="1744"/>
      <c r="GN90" s="1744"/>
      <c r="GO90" s="1744"/>
      <c r="GP90" s="1744"/>
      <c r="GQ90" s="1744"/>
      <c r="GR90" s="1744"/>
      <c r="GS90" s="1745"/>
      <c r="GT90" s="1746"/>
      <c r="GU90" s="1747"/>
      <c r="GV90" s="1833"/>
      <c r="GW90" s="1748" t="n">
        <f aca="false">SUBTOTAL(9,FT90:GV90)</f>
        <v>0</v>
      </c>
      <c r="GX90" s="1738" t="n">
        <f aca="false">SUBTOTAL(9,FT90:GV90)</f>
        <v>0</v>
      </c>
      <c r="GY90" s="1737" t="n">
        <f aca="false">GX90:GX90+IF($B86:$B86=2,0,GY86:GY86)</f>
        <v>0</v>
      </c>
      <c r="GZ90" s="1749"/>
      <c r="HA90" s="1750"/>
      <c r="HB90" s="1751" t="e">
        <f aca="false">'03.24 НГДП по датам'!BA90</f>
        <v>#VALUE!</v>
      </c>
      <c r="HC90" s="1752" t="e">
        <f aca="false">SUBTOTAL(9,GZ90:HB90)</f>
        <v>#VALUE!</v>
      </c>
      <c r="HD90" s="1753" t="n">
        <f aca="false">$HD$3+HD86</f>
        <v>760.6</v>
      </c>
      <c r="HE90" s="1754" t="n">
        <f aca="false">$HE$3+HE86</f>
        <v>239.4</v>
      </c>
      <c r="HF90" s="1831" t="n">
        <f aca="false">SUM(HD90:HE90)</f>
        <v>1000</v>
      </c>
      <c r="HG90" s="1757"/>
      <c r="HH90" s="1757"/>
      <c r="HI90" s="1832"/>
      <c r="HJ90" s="1744"/>
      <c r="HK90" s="1744"/>
      <c r="HL90" s="1744"/>
      <c r="HM90" s="1744"/>
      <c r="HN90" s="1744"/>
      <c r="HO90" s="1744"/>
      <c r="HP90" s="1744"/>
      <c r="HQ90" s="1744"/>
      <c r="HR90" s="1744"/>
      <c r="HS90" s="1744"/>
      <c r="HT90" s="1744"/>
      <c r="HU90" s="1744"/>
      <c r="HV90" s="1744"/>
      <c r="HW90" s="1744"/>
      <c r="HX90" s="1744"/>
      <c r="HY90" s="1744"/>
      <c r="HZ90" s="1745"/>
      <c r="IA90" s="1746"/>
      <c r="IB90" s="1747"/>
      <c r="IC90" s="1736"/>
      <c r="ID90" s="1737" t="n">
        <f aca="false">SUBTOTAL(9,HG90:IC90)</f>
        <v>0</v>
      </c>
      <c r="IE90" s="1748" t="n">
        <f aca="false">ID90:ID90+IF($B86:$B86=2,0,IE86:IE86)</f>
        <v>174</v>
      </c>
      <c r="IF90" s="1759"/>
      <c r="IG90" s="1759"/>
      <c r="IH90" s="1760"/>
      <c r="II90" s="1761"/>
      <c r="IJ90" s="1762"/>
      <c r="IK90" s="1763" t="n">
        <f aca="false">SUBTOTAL(9,IF90:IJ90)</f>
        <v>0</v>
      </c>
      <c r="IL90" s="1764" t="n">
        <f aca="false">IK90:IK90+IF($B86:$B86=2,0,IL86:IL86)</f>
        <v>0</v>
      </c>
      <c r="IM90" s="1870"/>
      <c r="IN90" s="1870"/>
      <c r="IO90" s="1732"/>
      <c r="IP90" s="1732"/>
      <c r="IQ90" s="1732"/>
      <c r="IR90" s="1732"/>
      <c r="IS90" s="1732"/>
      <c r="IT90" s="1732"/>
      <c r="IU90" s="1732"/>
      <c r="IV90" s="1733"/>
      <c r="IW90" s="1734"/>
      <c r="IX90" s="1735"/>
      <c r="IY90" s="1736"/>
      <c r="IZ90" s="1737" t="n">
        <f aca="false">SUBTOTAL(9,IM90:IY90)</f>
        <v>0</v>
      </c>
      <c r="JA90" s="1738" t="n">
        <f aca="false">IZ90:IZ90+IF($B86:$B86=2,0,JA86:JA86)</f>
        <v>0</v>
      </c>
      <c r="JB90" s="1766"/>
      <c r="JC90" s="1767" t="e">
        <f aca="false">'03.24 НГДП по датам'!BT90</f>
        <v>#VALUE!</v>
      </c>
      <c r="JD90" s="1834" t="n">
        <f aca="false">$JD$14</f>
        <v>0</v>
      </c>
      <c r="JE90" s="1769" t="e">
        <f aca="false">SUBTOTAL(9,JB90:JD90)</f>
        <v>#VALUE!</v>
      </c>
      <c r="JF90" s="1770" t="n">
        <f aca="false">SUMIF($C$5:JE$5,"Накопленный эффект, т/сут",$C90:JE90)+SUMIF($C$5:JE$5,"Нараст.  по потенциалу",$C90:JE90)-SUMIF($C$5:JE$5,"Нараст. по остановкам",$C90:JE90)-SUMIF($C$5:JE$5,"ИТОГО перевод в ППД",$C90:JE90)-SUMIF($C$5:JE$5,"ИТОГО  нерент, по распоряж.",$C90:JE90)-SUMIF($C$5:JE$5,"ИТОГО ост. дебит от ЗБС, Углуб., ПВЛГ/ПНЛГ",$C90:JE90)</f>
        <v>620</v>
      </c>
      <c r="JG90" s="1764"/>
      <c r="JH90" s="1764"/>
      <c r="JI90" s="1764"/>
      <c r="JJ90" s="1772"/>
      <c r="JK90" s="1773"/>
      <c r="JL90" s="1763" t="n">
        <f aca="false">SUBTOTAL(9,JG90:JJ90)</f>
        <v>0</v>
      </c>
      <c r="JM90" s="1664"/>
      <c r="JN90" s="1665"/>
      <c r="JO90" s="1666"/>
      <c r="JP90" s="1774" t="n">
        <f aca="false">JP$4:JP$4+SUMIF($C$5:JL$5,"Нараст. по остановкам",$C90:JL90)-SUMIF($C$5:JL$5,"Нараст.  по потенциалу",$C90:JL90)</f>
        <v>826.705</v>
      </c>
      <c r="JQ90" s="1775" t="n">
        <f aca="false">'ННГ без НГДП по датам'!JP90</f>
        <v>744.812</v>
      </c>
      <c r="JR90" s="1776" t="n">
        <f aca="false">'03.24 НГДП по датам'!CB90</f>
        <v>81.893</v>
      </c>
    </row>
    <row r="91" customFormat="false" ht="1.5" hidden="false" customHeight="true" outlineLevel="0" collapsed="false">
      <c r="A91" s="1777"/>
      <c r="B91" s="1777"/>
      <c r="C91" s="1778"/>
      <c r="D91" s="1778"/>
      <c r="E91" s="1778"/>
      <c r="F91" s="1778"/>
      <c r="G91" s="1779"/>
      <c r="H91" s="1779"/>
      <c r="I91" s="1779"/>
      <c r="J91" s="1779"/>
      <c r="K91" s="1779"/>
      <c r="L91" s="1779"/>
      <c r="M91" s="1779"/>
      <c r="N91" s="1779"/>
      <c r="O91" s="1779"/>
      <c r="P91" s="1779"/>
      <c r="Q91" s="1779"/>
      <c r="R91" s="1779"/>
      <c r="S91" s="1779"/>
      <c r="T91" s="1779"/>
      <c r="U91" s="1779"/>
      <c r="V91" s="1779"/>
      <c r="W91" s="1779"/>
      <c r="X91" s="1780"/>
      <c r="Y91" s="1781"/>
      <c r="Z91" s="1782"/>
      <c r="AA91" s="1783"/>
      <c r="AB91" s="1783"/>
      <c r="AC91" s="1784"/>
      <c r="AD91" s="1784"/>
      <c r="AE91" s="1779"/>
      <c r="AF91" s="1779"/>
      <c r="AG91" s="1779"/>
      <c r="AH91" s="1779"/>
      <c r="AI91" s="1779"/>
      <c r="AJ91" s="1779"/>
      <c r="AK91" s="1779"/>
      <c r="AL91" s="1779"/>
      <c r="AM91" s="1779"/>
      <c r="AN91" s="1779"/>
      <c r="AO91" s="1779"/>
      <c r="AP91" s="1780"/>
      <c r="AQ91" s="1781"/>
      <c r="AR91" s="1782"/>
      <c r="AS91" s="1783"/>
      <c r="AT91" s="1783"/>
      <c r="AU91" s="1778"/>
      <c r="AV91" s="1778"/>
      <c r="AW91" s="1785"/>
      <c r="AX91" s="1779"/>
      <c r="AY91" s="1779"/>
      <c r="AZ91" s="1779"/>
      <c r="BA91" s="1779"/>
      <c r="BB91" s="1779"/>
      <c r="BC91" s="1779"/>
      <c r="BD91" s="1779"/>
      <c r="BE91" s="1779"/>
      <c r="BF91" s="1779"/>
      <c r="BG91" s="1779"/>
      <c r="BH91" s="1779"/>
      <c r="BI91" s="1779"/>
      <c r="BJ91" s="1779"/>
      <c r="BK91" s="1779"/>
      <c r="BL91" s="1779"/>
      <c r="BM91" s="1779"/>
      <c r="BN91" s="1779"/>
      <c r="BO91" s="1779"/>
      <c r="BP91" s="1779"/>
      <c r="BQ91" s="1779"/>
      <c r="BR91" s="1780"/>
      <c r="BS91" s="1781"/>
      <c r="BT91" s="1782"/>
      <c r="BU91" s="1783"/>
      <c r="BV91" s="1783"/>
      <c r="BW91" s="1784"/>
      <c r="BX91" s="1779"/>
      <c r="BY91" s="1779"/>
      <c r="BZ91" s="1779"/>
      <c r="CA91" s="1779"/>
      <c r="CB91" s="1779"/>
      <c r="CC91" s="1779"/>
      <c r="CD91" s="1779"/>
      <c r="CE91" s="1779"/>
      <c r="CF91" s="1779"/>
      <c r="CG91" s="1779"/>
      <c r="CH91" s="1779"/>
      <c r="CI91" s="1779"/>
      <c r="CJ91" s="1780"/>
      <c r="CK91" s="1781"/>
      <c r="CL91" s="1782"/>
      <c r="CM91" s="1783"/>
      <c r="CN91" s="1783"/>
      <c r="CO91" s="1783"/>
      <c r="CP91" s="1783"/>
      <c r="CQ91" s="1779"/>
      <c r="CR91" s="1779"/>
      <c r="CS91" s="1779"/>
      <c r="CT91" s="1779"/>
      <c r="CU91" s="1779"/>
      <c r="CV91" s="1779"/>
      <c r="CW91" s="1779"/>
      <c r="CX91" s="1779"/>
      <c r="CY91" s="1779"/>
      <c r="CZ91" s="1779"/>
      <c r="DA91" s="1779"/>
      <c r="DB91" s="1779"/>
      <c r="DC91" s="1779"/>
      <c r="DD91" s="1780"/>
      <c r="DE91" s="1781"/>
      <c r="DF91" s="1782"/>
      <c r="DG91" s="1783"/>
      <c r="DH91" s="1783"/>
      <c r="DI91" s="1852"/>
      <c r="DJ91" s="1779"/>
      <c r="DK91" s="1779"/>
      <c r="DL91" s="1779"/>
      <c r="DM91" s="1779"/>
      <c r="DN91" s="1779"/>
      <c r="DO91" s="1779"/>
      <c r="DP91" s="1779"/>
      <c r="DQ91" s="1779"/>
      <c r="DR91" s="1779"/>
      <c r="DS91" s="1779"/>
      <c r="DT91" s="1779"/>
      <c r="DU91" s="1779"/>
      <c r="DV91" s="1780"/>
      <c r="DW91" s="1781"/>
      <c r="DX91" s="1782"/>
      <c r="DY91" s="1783"/>
      <c r="DZ91" s="1783"/>
      <c r="EA91" s="1864"/>
      <c r="EB91" s="1779"/>
      <c r="EC91" s="1779"/>
      <c r="ED91" s="1779"/>
      <c r="EE91" s="1779"/>
      <c r="EF91" s="1779"/>
      <c r="EG91" s="1779"/>
      <c r="EH91" s="1779"/>
      <c r="EI91" s="1779"/>
      <c r="EJ91" s="1779"/>
      <c r="EK91" s="1779"/>
      <c r="EL91" s="1779"/>
      <c r="EM91" s="1779"/>
      <c r="EN91" s="1779"/>
      <c r="EO91" s="1779"/>
      <c r="EP91" s="1779"/>
      <c r="EQ91" s="1779"/>
      <c r="ER91" s="1779"/>
      <c r="ES91" s="1779"/>
      <c r="ET91" s="1779"/>
      <c r="EU91" s="1779"/>
      <c r="EV91" s="1779"/>
      <c r="EW91" s="1779"/>
      <c r="EX91" s="1779"/>
      <c r="EY91" s="1779"/>
      <c r="EZ91" s="1780"/>
      <c r="FA91" s="1781"/>
      <c r="FB91" s="1782"/>
      <c r="FC91" s="1783"/>
      <c r="FD91" s="1783"/>
      <c r="FE91" s="1779"/>
      <c r="FF91" s="1779"/>
      <c r="FG91" s="1779"/>
      <c r="FH91" s="1779"/>
      <c r="FI91" s="1779"/>
      <c r="FJ91" s="1779"/>
      <c r="FK91" s="1779"/>
      <c r="FL91" s="1779"/>
      <c r="FM91" s="1779"/>
      <c r="FN91" s="1779"/>
      <c r="FO91" s="1780"/>
      <c r="FP91" s="1781"/>
      <c r="FQ91" s="1782"/>
      <c r="FR91" s="1783"/>
      <c r="FS91" s="1783"/>
      <c r="FT91" s="1779"/>
      <c r="FU91" s="1779"/>
      <c r="FV91" s="1779"/>
      <c r="FW91" s="1779"/>
      <c r="FX91" s="1779"/>
      <c r="FY91" s="1779"/>
      <c r="FZ91" s="1779"/>
      <c r="GA91" s="1779"/>
      <c r="GB91" s="1779"/>
      <c r="GC91" s="1779"/>
      <c r="GD91" s="1779"/>
      <c r="GE91" s="1779"/>
      <c r="GF91" s="1779"/>
      <c r="GG91" s="1779"/>
      <c r="GH91" s="1779"/>
      <c r="GI91" s="1779"/>
      <c r="GJ91" s="1779"/>
      <c r="GK91" s="1779"/>
      <c r="GL91" s="1779"/>
      <c r="GM91" s="1779"/>
      <c r="GN91" s="1779"/>
      <c r="GO91" s="1779"/>
      <c r="GP91" s="1779"/>
      <c r="GQ91" s="1779"/>
      <c r="GR91" s="1779"/>
      <c r="GS91" s="1779"/>
      <c r="GT91" s="1780"/>
      <c r="GU91" s="1781"/>
      <c r="GV91" s="1782"/>
      <c r="GW91" s="1783"/>
      <c r="GX91" s="1783"/>
      <c r="GY91" s="1783"/>
      <c r="GZ91" s="1787"/>
      <c r="HA91" s="1787"/>
      <c r="HB91" s="1788"/>
      <c r="HC91" s="1783"/>
      <c r="HD91" s="1783"/>
      <c r="HE91" s="1789"/>
      <c r="HF91" s="1790"/>
      <c r="HG91" s="1757"/>
      <c r="HH91" s="1757"/>
      <c r="HI91" s="1787"/>
      <c r="HJ91" s="1779"/>
      <c r="HK91" s="1779"/>
      <c r="HL91" s="1779"/>
      <c r="HM91" s="1779"/>
      <c r="HN91" s="1779"/>
      <c r="HO91" s="1779"/>
      <c r="HP91" s="1779"/>
      <c r="HQ91" s="1779"/>
      <c r="HR91" s="1779"/>
      <c r="HS91" s="1779"/>
      <c r="HT91" s="1779"/>
      <c r="HU91" s="1779"/>
      <c r="HV91" s="1779"/>
      <c r="HW91" s="1779"/>
      <c r="HX91" s="1779"/>
      <c r="HY91" s="1779"/>
      <c r="HZ91" s="1779"/>
      <c r="IA91" s="1780"/>
      <c r="IB91" s="1781"/>
      <c r="IC91" s="1782"/>
      <c r="ID91" s="1783"/>
      <c r="IE91" s="1783"/>
      <c r="IF91" s="1792"/>
      <c r="IG91" s="1792"/>
      <c r="IH91" s="1792"/>
      <c r="II91" s="1793"/>
      <c r="IJ91" s="1794"/>
      <c r="IK91" s="1792"/>
      <c r="IL91" s="1792"/>
      <c r="IM91" s="1795"/>
      <c r="IN91" s="1795"/>
      <c r="IO91" s="1779"/>
      <c r="IP91" s="1779"/>
      <c r="IQ91" s="1779"/>
      <c r="IR91" s="1779"/>
      <c r="IS91" s="1779"/>
      <c r="IT91" s="1779"/>
      <c r="IU91" s="1779"/>
      <c r="IV91" s="1779"/>
      <c r="IW91" s="1780"/>
      <c r="IX91" s="1781"/>
      <c r="IY91" s="1782"/>
      <c r="IZ91" s="1783"/>
      <c r="JA91" s="1783"/>
      <c r="JB91" s="1779"/>
      <c r="JC91" s="1788"/>
      <c r="JD91" s="1779"/>
      <c r="JE91" s="1783"/>
      <c r="JF91" s="1783"/>
      <c r="JG91" s="1792"/>
      <c r="JH91" s="1792"/>
      <c r="JI91" s="1792"/>
      <c r="JJ91" s="1792"/>
      <c r="JK91" s="1796"/>
      <c r="JL91" s="1792"/>
      <c r="JM91" s="1797"/>
      <c r="JN91" s="1797"/>
      <c r="JO91" s="1798"/>
      <c r="JP91" s="1797"/>
      <c r="JQ91" s="1797"/>
      <c r="JR91" s="1798"/>
    </row>
    <row r="92" customFormat="false" ht="11.25" hidden="false" customHeight="true" outlineLevel="0" collapsed="false">
      <c r="A92" s="1611" t="n">
        <f aca="false">A88+1</f>
        <v>45372</v>
      </c>
      <c r="B92" s="1612" t="s">
        <v>662</v>
      </c>
      <c r="C92" s="1614" t="s">
        <v>200</v>
      </c>
      <c r="D92" s="0" t="s">
        <v>67</v>
      </c>
      <c r="E92" s="1614" t="s">
        <v>690</v>
      </c>
      <c r="F92" s="1614"/>
      <c r="G92" s="1627"/>
      <c r="H92" s="1627"/>
      <c r="I92" s="1627"/>
      <c r="J92" s="1627"/>
      <c r="K92" s="1627"/>
      <c r="L92" s="1627"/>
      <c r="M92" s="1627"/>
      <c r="N92" s="1627"/>
      <c r="O92" s="1627"/>
      <c r="P92" s="1627"/>
      <c r="Q92" s="1627"/>
      <c r="R92" s="1627"/>
      <c r="S92" s="1627"/>
      <c r="T92" s="1627"/>
      <c r="U92" s="1627"/>
      <c r="V92" s="1627"/>
      <c r="W92" s="1628"/>
      <c r="X92" s="1803"/>
      <c r="Y92" s="1804"/>
      <c r="Z92" s="1801"/>
      <c r="AA92" s="1620"/>
      <c r="AB92" s="1621"/>
      <c r="AC92" s="1802"/>
      <c r="AD92" s="1802"/>
      <c r="AE92" s="1615"/>
      <c r="AF92" s="1615"/>
      <c r="AG92" s="1615"/>
      <c r="AH92" s="1615"/>
      <c r="AI92" s="1615"/>
      <c r="AJ92" s="1615"/>
      <c r="AK92" s="1615"/>
      <c r="AL92" s="1615"/>
      <c r="AM92" s="1615"/>
      <c r="AN92" s="1615"/>
      <c r="AO92" s="1616"/>
      <c r="AP92" s="1799"/>
      <c r="AQ92" s="1800"/>
      <c r="AR92" s="1801"/>
      <c r="AS92" s="1620"/>
      <c r="AT92" s="1621"/>
      <c r="AU92" s="1622" t="s">
        <v>224</v>
      </c>
      <c r="AV92" s="1622"/>
      <c r="AW92" s="1614"/>
      <c r="AX92" s="1615"/>
      <c r="AY92" s="1615"/>
      <c r="AZ92" s="1615"/>
      <c r="BA92" s="1615"/>
      <c r="BB92" s="1615"/>
      <c r="BC92" s="1615"/>
      <c r="BD92" s="1615"/>
      <c r="BE92" s="1615"/>
      <c r="BF92" s="1615"/>
      <c r="BG92" s="1615"/>
      <c r="BH92" s="1615"/>
      <c r="BI92" s="1615"/>
      <c r="BJ92" s="1615"/>
      <c r="BK92" s="1615"/>
      <c r="BL92" s="1615"/>
      <c r="BM92" s="1615"/>
      <c r="BN92" s="1615"/>
      <c r="BO92" s="1615"/>
      <c r="BP92" s="1615"/>
      <c r="BQ92" s="1616"/>
      <c r="BR92" s="1799"/>
      <c r="BS92" s="1800"/>
      <c r="BT92" s="1801"/>
      <c r="BU92" s="1620"/>
      <c r="BV92" s="1621"/>
      <c r="BW92" s="1802"/>
      <c r="BX92" s="1615"/>
      <c r="BY92" s="1615"/>
      <c r="BZ92" s="1615"/>
      <c r="CA92" s="1615"/>
      <c r="CB92" s="1615"/>
      <c r="CC92" s="1615"/>
      <c r="CD92" s="1615"/>
      <c r="CE92" s="1615"/>
      <c r="CF92" s="1615"/>
      <c r="CG92" s="1615"/>
      <c r="CH92" s="1615"/>
      <c r="CI92" s="1616"/>
      <c r="CJ92" s="1799"/>
      <c r="CK92" s="1800"/>
      <c r="CL92" s="1801"/>
      <c r="CM92" s="1620"/>
      <c r="CN92" s="1621"/>
      <c r="CO92" s="1621"/>
      <c r="CP92" s="1621"/>
      <c r="CQ92" s="1615"/>
      <c r="CR92" s="1615"/>
      <c r="CS92" s="1615"/>
      <c r="CT92" s="1615"/>
      <c r="CU92" s="1615"/>
      <c r="CV92" s="1615"/>
      <c r="CW92" s="1615"/>
      <c r="CX92" s="1615"/>
      <c r="CY92" s="1615"/>
      <c r="CZ92" s="1615"/>
      <c r="DA92" s="1615"/>
      <c r="DB92" s="1615"/>
      <c r="DC92" s="1616"/>
      <c r="DD92" s="1799"/>
      <c r="DE92" s="1800"/>
      <c r="DF92" s="1801"/>
      <c r="DG92" s="1624"/>
      <c r="DH92" s="1625"/>
      <c r="DI92" s="1623"/>
      <c r="DJ92" s="1615"/>
      <c r="DK92" s="1615"/>
      <c r="DL92" s="1615"/>
      <c r="DM92" s="1615"/>
      <c r="DN92" s="1615"/>
      <c r="DO92" s="1615"/>
      <c r="DP92" s="1615"/>
      <c r="DQ92" s="1615"/>
      <c r="DR92" s="1615"/>
      <c r="DS92" s="1615"/>
      <c r="DT92" s="1615"/>
      <c r="DU92" s="1616"/>
      <c r="DV92" s="1799"/>
      <c r="DW92" s="1800"/>
      <c r="DX92" s="1801"/>
      <c r="DY92" s="1624"/>
      <c r="DZ92" s="1625"/>
      <c r="EA92" s="1615"/>
      <c r="EB92" s="1615"/>
      <c r="EC92" s="1615"/>
      <c r="ED92" s="1615"/>
      <c r="EE92" s="1615"/>
      <c r="EF92" s="1615"/>
      <c r="EG92" s="1615"/>
      <c r="EH92" s="1615"/>
      <c r="EI92" s="1615"/>
      <c r="EJ92" s="1615"/>
      <c r="EK92" s="1615"/>
      <c r="EL92" s="1615"/>
      <c r="EM92" s="1615"/>
      <c r="EN92" s="1615"/>
      <c r="EO92" s="1615"/>
      <c r="EP92" s="1615"/>
      <c r="EQ92" s="1615"/>
      <c r="ER92" s="1615"/>
      <c r="ES92" s="1615"/>
      <c r="ET92" s="1615"/>
      <c r="EU92" s="1615"/>
      <c r="EV92" s="1615"/>
      <c r="EW92" s="1615"/>
      <c r="EX92" s="1615"/>
      <c r="EY92" s="1616"/>
      <c r="EZ92" s="1799"/>
      <c r="FA92" s="1800"/>
      <c r="FB92" s="1801"/>
      <c r="FC92" s="1624"/>
      <c r="FD92" s="1625"/>
      <c r="FE92" s="1615"/>
      <c r="FF92" s="1615"/>
      <c r="FG92" s="1615"/>
      <c r="FH92" s="1615"/>
      <c r="FI92" s="1615"/>
      <c r="FJ92" s="1615"/>
      <c r="FK92" s="1615"/>
      <c r="FL92" s="1615"/>
      <c r="FM92" s="1615"/>
      <c r="FN92" s="1616"/>
      <c r="FO92" s="1799"/>
      <c r="FP92" s="1800"/>
      <c r="FQ92" s="1801"/>
      <c r="FR92" s="1624"/>
      <c r="FS92" s="1625"/>
      <c r="FT92" s="1615"/>
      <c r="FU92" s="1627"/>
      <c r="FV92" s="1627"/>
      <c r="FW92" s="1627"/>
      <c r="FX92" s="1627"/>
      <c r="FY92" s="1627"/>
      <c r="FZ92" s="1627"/>
      <c r="GA92" s="1627"/>
      <c r="GB92" s="1627"/>
      <c r="GC92" s="1627"/>
      <c r="GD92" s="1627"/>
      <c r="GE92" s="1627"/>
      <c r="GF92" s="1627"/>
      <c r="GG92" s="1627"/>
      <c r="GH92" s="1627"/>
      <c r="GI92" s="1627"/>
      <c r="GJ92" s="1627"/>
      <c r="GK92" s="1627"/>
      <c r="GL92" s="1627"/>
      <c r="GM92" s="1627"/>
      <c r="GN92" s="1627"/>
      <c r="GO92" s="1627"/>
      <c r="GP92" s="1627"/>
      <c r="GQ92" s="1627"/>
      <c r="GR92" s="1627"/>
      <c r="GS92" s="1628"/>
      <c r="GT92" s="1803"/>
      <c r="GU92" s="1804"/>
      <c r="GV92" s="1801"/>
      <c r="GW92" s="1631"/>
      <c r="GX92" s="1621"/>
      <c r="GY92" s="1620"/>
      <c r="GZ92" s="1838"/>
      <c r="HA92" s="1839"/>
      <c r="HB92" s="1840"/>
      <c r="HC92" s="1635"/>
      <c r="HD92" s="1636"/>
      <c r="HE92" s="1841"/>
      <c r="HF92" s="1638"/>
      <c r="HG92" s="1640"/>
      <c r="HH92" s="1640"/>
      <c r="HI92" s="1842"/>
      <c r="HJ92" s="1615"/>
      <c r="HK92" s="1615"/>
      <c r="HL92" s="1615"/>
      <c r="HM92" s="1615"/>
      <c r="HN92" s="1615"/>
      <c r="HO92" s="1615"/>
      <c r="HP92" s="1615"/>
      <c r="HQ92" s="1615"/>
      <c r="HR92" s="1615"/>
      <c r="HS92" s="1615"/>
      <c r="HT92" s="1615"/>
      <c r="HU92" s="1615"/>
      <c r="HV92" s="1615"/>
      <c r="HW92" s="1615"/>
      <c r="HX92" s="1615"/>
      <c r="HY92" s="1615"/>
      <c r="HZ92" s="1616"/>
      <c r="IA92" s="1799"/>
      <c r="IB92" s="1800"/>
      <c r="IC92" s="1801"/>
      <c r="ID92" s="1620"/>
      <c r="IE92" s="1631"/>
      <c r="IF92" s="1642"/>
      <c r="IG92" s="1642"/>
      <c r="IH92" s="1643"/>
      <c r="II92" s="1812"/>
      <c r="IJ92" s="1813"/>
      <c r="IK92" s="1646"/>
      <c r="IL92" s="1647"/>
      <c r="IM92" s="1648"/>
      <c r="IN92" s="1649"/>
      <c r="IO92" s="1650"/>
      <c r="IP92" s="1650"/>
      <c r="IQ92" s="1650"/>
      <c r="IR92" s="1650"/>
      <c r="IS92" s="1650"/>
      <c r="IT92" s="1650"/>
      <c r="IU92" s="1650"/>
      <c r="IV92" s="1651"/>
      <c r="IW92" s="1814"/>
      <c r="IX92" s="1815"/>
      <c r="IY92" s="1816"/>
      <c r="IZ92" s="1620"/>
      <c r="JA92" s="1621"/>
      <c r="JB92" s="1655"/>
      <c r="JC92" s="1807"/>
      <c r="JD92" s="1657"/>
      <c r="JE92" s="1658"/>
      <c r="JF92" s="1659"/>
      <c r="JG92" s="1817"/>
      <c r="JH92" s="1817"/>
      <c r="JI92" s="1817"/>
      <c r="JJ92" s="1661"/>
      <c r="JK92" s="1818"/>
      <c r="JL92" s="1663"/>
      <c r="JM92" s="1664" t="e">
        <f aca="false">JM$4:JM$4+SUMIF($C$5:JL$5,"Нараст. баланс",$C94:JL94)+SUMIF($C$7:JH$7,"Итого (с ВНР)",$C94:JH94)-SUMIF($C$5:JL$5,"Геол. снижение,  т/сут",$C94:JL94)-SUMIF(JJ$7:JL$7,"Итого",JJ94:JL94)-SUMIF($C$7:JL$7,"Итого (с ВСП)",$C94:JL94)</f>
        <v>#VALUE!</v>
      </c>
      <c r="JN92" s="1665" t="e">
        <f aca="false">'ННГ без НГДП по датам'!JM92:JM94</f>
        <v>#VALUE!</v>
      </c>
      <c r="JO92" s="1666" t="e">
        <f aca="false">'03.24 НГДП по датам'!CA92:CA94</f>
        <v>#VALUE!</v>
      </c>
      <c r="JP92" s="1667"/>
      <c r="JQ92" s="1668"/>
      <c r="JR92" s="1819"/>
    </row>
    <row r="93" customFormat="false" ht="11.25" hidden="false" customHeight="true" outlineLevel="0" collapsed="false">
      <c r="A93" s="1611"/>
      <c r="B93" s="1670" t="s">
        <v>663</v>
      </c>
      <c r="C93" s="1672" t="n">
        <v>2945</v>
      </c>
      <c r="D93" s="0" t="n">
        <v>5407</v>
      </c>
      <c r="E93" s="1672" t="n">
        <v>24</v>
      </c>
      <c r="F93" s="1672"/>
      <c r="G93" s="1686"/>
      <c r="H93" s="1686"/>
      <c r="I93" s="1686"/>
      <c r="J93" s="1686"/>
      <c r="K93" s="1686"/>
      <c r="L93" s="1686"/>
      <c r="M93" s="1686"/>
      <c r="N93" s="1686"/>
      <c r="O93" s="1686"/>
      <c r="P93" s="1686"/>
      <c r="Q93" s="1686"/>
      <c r="R93" s="1686"/>
      <c r="S93" s="1686"/>
      <c r="T93" s="1686"/>
      <c r="U93" s="1686"/>
      <c r="V93" s="1686"/>
      <c r="W93" s="1687"/>
      <c r="X93" s="1688"/>
      <c r="Y93" s="1689"/>
      <c r="Z93" s="1677"/>
      <c r="AA93" s="1678" t="n">
        <f aca="false">COUNTA(C93:Z93)</f>
        <v>3</v>
      </c>
      <c r="AB93" s="1679"/>
      <c r="AC93" s="1820"/>
      <c r="AD93" s="1820"/>
      <c r="AE93" s="1673"/>
      <c r="AF93" s="1673"/>
      <c r="AG93" s="1673"/>
      <c r="AH93" s="1673"/>
      <c r="AI93" s="1673"/>
      <c r="AJ93" s="1673"/>
      <c r="AK93" s="1673"/>
      <c r="AL93" s="1673"/>
      <c r="AM93" s="1673"/>
      <c r="AN93" s="1673"/>
      <c r="AO93" s="1674"/>
      <c r="AP93" s="1675"/>
      <c r="AQ93" s="1676"/>
      <c r="AR93" s="1677"/>
      <c r="AS93" s="1678" t="n">
        <f aca="false">COUNTA(AC93:AR93)</f>
        <v>0</v>
      </c>
      <c r="AT93" s="1679"/>
      <c r="AU93" s="1680" t="n">
        <v>2496</v>
      </c>
      <c r="AV93" s="1680"/>
      <c r="AW93" s="1672"/>
      <c r="AX93" s="1673"/>
      <c r="AY93" s="1673"/>
      <c r="AZ93" s="1673"/>
      <c r="BA93" s="1673"/>
      <c r="BB93" s="1673"/>
      <c r="BC93" s="1673"/>
      <c r="BD93" s="1673"/>
      <c r="BE93" s="1673"/>
      <c r="BF93" s="1673"/>
      <c r="BG93" s="1673"/>
      <c r="BH93" s="1673"/>
      <c r="BI93" s="1673"/>
      <c r="BJ93" s="1673"/>
      <c r="BK93" s="1673"/>
      <c r="BL93" s="1673"/>
      <c r="BM93" s="1673"/>
      <c r="BN93" s="1673"/>
      <c r="BO93" s="1673"/>
      <c r="BP93" s="1673"/>
      <c r="BQ93" s="1674"/>
      <c r="BR93" s="1675"/>
      <c r="BS93" s="1676"/>
      <c r="BT93" s="1677"/>
      <c r="BU93" s="1678" t="n">
        <f aca="false">COUNTA(AU93:BT93)</f>
        <v>1</v>
      </c>
      <c r="BV93" s="1679"/>
      <c r="BW93" s="1820"/>
      <c r="BX93" s="1673"/>
      <c r="BY93" s="1673"/>
      <c r="BZ93" s="1673"/>
      <c r="CA93" s="1673"/>
      <c r="CB93" s="1673"/>
      <c r="CC93" s="1673"/>
      <c r="CD93" s="1673"/>
      <c r="CE93" s="1673"/>
      <c r="CF93" s="1673"/>
      <c r="CG93" s="1673"/>
      <c r="CH93" s="1673"/>
      <c r="CI93" s="1674"/>
      <c r="CJ93" s="1675"/>
      <c r="CK93" s="1676"/>
      <c r="CL93" s="1677"/>
      <c r="CM93" s="1678" t="n">
        <f aca="false">COUNTA(BW93:CL93)</f>
        <v>0</v>
      </c>
      <c r="CN93" s="1679"/>
      <c r="CO93" s="1679" t="n">
        <f aca="false">AA93+AS93+BU93+CM93</f>
        <v>4</v>
      </c>
      <c r="CP93" s="1679"/>
      <c r="CQ93" s="1673"/>
      <c r="CR93" s="1673"/>
      <c r="CS93" s="1673"/>
      <c r="CT93" s="1673"/>
      <c r="CU93" s="1673"/>
      <c r="CV93" s="1673"/>
      <c r="CW93" s="1673"/>
      <c r="CX93" s="1673"/>
      <c r="CY93" s="1673"/>
      <c r="CZ93" s="1673"/>
      <c r="DA93" s="1673"/>
      <c r="DB93" s="1673"/>
      <c r="DC93" s="1674"/>
      <c r="DD93" s="1675"/>
      <c r="DE93" s="1676"/>
      <c r="DF93" s="1677"/>
      <c r="DG93" s="1683" t="n">
        <f aca="false">SUBTOTAL(9,CQ95:DF95)</f>
        <v>0</v>
      </c>
      <c r="DH93" s="1684"/>
      <c r="DI93" s="1682"/>
      <c r="DJ93" s="1673"/>
      <c r="DK93" s="1673"/>
      <c r="DL93" s="1673"/>
      <c r="DM93" s="1673"/>
      <c r="DN93" s="1673"/>
      <c r="DO93" s="1673"/>
      <c r="DP93" s="1673"/>
      <c r="DQ93" s="1673"/>
      <c r="DR93" s="1673"/>
      <c r="DS93" s="1673"/>
      <c r="DT93" s="1673"/>
      <c r="DU93" s="1674"/>
      <c r="DV93" s="1675"/>
      <c r="DW93" s="1676"/>
      <c r="DX93" s="1677"/>
      <c r="DY93" s="1683" t="n">
        <f aca="false">COUNTA(DI93:DX93)</f>
        <v>0</v>
      </c>
      <c r="DZ93" s="1684"/>
      <c r="EA93" s="1673"/>
      <c r="EB93" s="1673"/>
      <c r="EC93" s="1673"/>
      <c r="ED93" s="1673"/>
      <c r="EE93" s="1673"/>
      <c r="EF93" s="1673"/>
      <c r="EG93" s="1673"/>
      <c r="EH93" s="1673"/>
      <c r="EI93" s="1673"/>
      <c r="EJ93" s="1673"/>
      <c r="EK93" s="1673"/>
      <c r="EL93" s="1673"/>
      <c r="EM93" s="1673"/>
      <c r="EN93" s="1673"/>
      <c r="EO93" s="1673"/>
      <c r="EP93" s="1673"/>
      <c r="EQ93" s="1673"/>
      <c r="ER93" s="1673"/>
      <c r="ES93" s="1673"/>
      <c r="ET93" s="1673"/>
      <c r="EU93" s="1673"/>
      <c r="EV93" s="1673"/>
      <c r="EW93" s="1673"/>
      <c r="EX93" s="1673"/>
      <c r="EY93" s="1674"/>
      <c r="EZ93" s="1675"/>
      <c r="FA93" s="1676"/>
      <c r="FB93" s="1677"/>
      <c r="FC93" s="1683" t="n">
        <f aca="false">COUNTA(EA93:FB93)</f>
        <v>0</v>
      </c>
      <c r="FD93" s="1684"/>
      <c r="FE93" s="1673"/>
      <c r="FF93" s="1673"/>
      <c r="FG93" s="1673"/>
      <c r="FH93" s="1673"/>
      <c r="FI93" s="1673"/>
      <c r="FJ93" s="1673"/>
      <c r="FK93" s="1673"/>
      <c r="FL93" s="1673"/>
      <c r="FM93" s="1673"/>
      <c r="FN93" s="1674"/>
      <c r="FO93" s="1675"/>
      <c r="FP93" s="1676"/>
      <c r="FQ93" s="1677"/>
      <c r="FR93" s="1683" t="n">
        <f aca="false">COUNTA(FE93:FQ93)</f>
        <v>0</v>
      </c>
      <c r="FS93" s="1684"/>
      <c r="FT93" s="1673"/>
      <c r="FU93" s="1686"/>
      <c r="FV93" s="1686"/>
      <c r="FW93" s="1686"/>
      <c r="FX93" s="1686"/>
      <c r="FY93" s="1686"/>
      <c r="FZ93" s="1686"/>
      <c r="GA93" s="1686"/>
      <c r="GB93" s="1686"/>
      <c r="GC93" s="1686"/>
      <c r="GD93" s="1686"/>
      <c r="GE93" s="1686"/>
      <c r="GF93" s="1686"/>
      <c r="GG93" s="1686"/>
      <c r="GH93" s="1686"/>
      <c r="GI93" s="1686"/>
      <c r="GJ93" s="1686"/>
      <c r="GK93" s="1686"/>
      <c r="GL93" s="1686"/>
      <c r="GM93" s="1686"/>
      <c r="GN93" s="1686"/>
      <c r="GO93" s="1686"/>
      <c r="GP93" s="1686"/>
      <c r="GQ93" s="1686"/>
      <c r="GR93" s="1686"/>
      <c r="GS93" s="1687"/>
      <c r="GT93" s="1688"/>
      <c r="GU93" s="1689"/>
      <c r="GV93" s="1677"/>
      <c r="GW93" s="1690" t="n">
        <f aca="false">SUBTOTAL(9,FT95:GV95)</f>
        <v>0</v>
      </c>
      <c r="GX93" s="1679" t="n">
        <f aca="false">SUBTOTAL(9,FT95:GV95)</f>
        <v>0</v>
      </c>
      <c r="GY93" s="1691"/>
      <c r="GZ93" s="1845"/>
      <c r="HA93" s="1846"/>
      <c r="HB93" s="1694"/>
      <c r="HC93" s="1695"/>
      <c r="HD93" s="1696"/>
      <c r="HE93" s="1697"/>
      <c r="HF93" s="1698"/>
      <c r="HG93" s="1700"/>
      <c r="HH93" s="1700"/>
      <c r="HI93" s="1847"/>
      <c r="HJ93" s="1673"/>
      <c r="HK93" s="1673"/>
      <c r="HL93" s="1673"/>
      <c r="HM93" s="1673"/>
      <c r="HN93" s="1673"/>
      <c r="HO93" s="1673"/>
      <c r="HP93" s="1673"/>
      <c r="HQ93" s="1673"/>
      <c r="HR93" s="1673"/>
      <c r="HS93" s="1673"/>
      <c r="HT93" s="1673"/>
      <c r="HU93" s="1673"/>
      <c r="HV93" s="1673"/>
      <c r="HW93" s="1673"/>
      <c r="HX93" s="1673"/>
      <c r="HY93" s="1673"/>
      <c r="HZ93" s="1674"/>
      <c r="IA93" s="1675"/>
      <c r="IB93" s="1676"/>
      <c r="IC93" s="1677"/>
      <c r="ID93" s="1678" t="n">
        <f aca="false">SUBTOTAL(9,HG95:IC95)</f>
        <v>0</v>
      </c>
      <c r="IE93" s="1702"/>
      <c r="IF93" s="1703"/>
      <c r="IG93" s="1703"/>
      <c r="IH93" s="1704"/>
      <c r="II93" s="1705"/>
      <c r="IJ93" s="1706"/>
      <c r="IK93" s="1707" t="n">
        <f aca="false">SUBTOTAL(9,IF95:IJ95)</f>
        <v>0</v>
      </c>
      <c r="IL93" s="1708"/>
      <c r="IM93" s="1709"/>
      <c r="IN93" s="1710"/>
      <c r="IO93" s="1711"/>
      <c r="IP93" s="1711"/>
      <c r="IQ93" s="1711"/>
      <c r="IR93" s="1711"/>
      <c r="IS93" s="1711"/>
      <c r="IT93" s="1711"/>
      <c r="IU93" s="1711"/>
      <c r="IV93" s="1712"/>
      <c r="IW93" s="1713"/>
      <c r="IX93" s="1714"/>
      <c r="IY93" s="1715"/>
      <c r="IZ93" s="1678" t="n">
        <f aca="false">SUBTOTAL(3,IM93:IY93)</f>
        <v>0</v>
      </c>
      <c r="JA93" s="1716"/>
      <c r="JB93" s="1717"/>
      <c r="JC93" s="1718"/>
      <c r="JD93" s="1719"/>
      <c r="JE93" s="1720"/>
      <c r="JF93" s="1721"/>
      <c r="JG93" s="1827"/>
      <c r="JH93" s="1827"/>
      <c r="JI93" s="1827"/>
      <c r="JJ93" s="1723"/>
      <c r="JK93" s="1724"/>
      <c r="JL93" s="1725"/>
      <c r="JM93" s="1664"/>
      <c r="JN93" s="1665"/>
      <c r="JO93" s="1666"/>
      <c r="JP93" s="1726"/>
      <c r="JQ93" s="1727"/>
      <c r="JR93" s="1728"/>
    </row>
    <row r="94" customFormat="false" ht="11.25" hidden="false" customHeight="true" outlineLevel="0" collapsed="false">
      <c r="A94" s="1611"/>
      <c r="B94" s="1729" t="s">
        <v>661</v>
      </c>
      <c r="C94" s="1731" t="n">
        <v>40</v>
      </c>
      <c r="D94" s="0" t="n">
        <v>30</v>
      </c>
      <c r="E94" s="1731" t="n">
        <v>40</v>
      </c>
      <c r="F94" s="1731"/>
      <c r="G94" s="1744"/>
      <c r="H94" s="1744"/>
      <c r="I94" s="1744"/>
      <c r="J94" s="1744"/>
      <c r="K94" s="1744"/>
      <c r="L94" s="1744"/>
      <c r="M94" s="1744"/>
      <c r="N94" s="1744"/>
      <c r="O94" s="1744"/>
      <c r="P94" s="1744"/>
      <c r="Q94" s="1744"/>
      <c r="R94" s="1744"/>
      <c r="S94" s="1744"/>
      <c r="T94" s="1744"/>
      <c r="U94" s="1744"/>
      <c r="V94" s="1744"/>
      <c r="W94" s="1745"/>
      <c r="X94" s="1746"/>
      <c r="Y94" s="1747"/>
      <c r="Z94" s="1736"/>
      <c r="AA94" s="1737" t="n">
        <f aca="false">SUBTOTAL(9,C94:Z94)</f>
        <v>110</v>
      </c>
      <c r="AB94" s="1738" t="n">
        <f aca="false">AA94+AB90</f>
        <v>540</v>
      </c>
      <c r="AC94" s="1828"/>
      <c r="AD94" s="1828"/>
      <c r="AE94" s="1732"/>
      <c r="AF94" s="1732"/>
      <c r="AG94" s="1732"/>
      <c r="AH94" s="1732"/>
      <c r="AI94" s="1732"/>
      <c r="AJ94" s="1732"/>
      <c r="AK94" s="1732"/>
      <c r="AL94" s="1732"/>
      <c r="AM94" s="1732"/>
      <c r="AN94" s="1732"/>
      <c r="AO94" s="1733"/>
      <c r="AP94" s="1734"/>
      <c r="AQ94" s="1735"/>
      <c r="AR94" s="1736"/>
      <c r="AS94" s="1737" t="n">
        <f aca="false">SUBTOTAL(9,AC94:AR94)</f>
        <v>0</v>
      </c>
      <c r="AT94" s="1738" t="n">
        <f aca="false">AS94+AT90</f>
        <v>0</v>
      </c>
      <c r="AU94" s="1739" t="n">
        <v>19</v>
      </c>
      <c r="AV94" s="1739"/>
      <c r="AW94" s="1731"/>
      <c r="AX94" s="1732"/>
      <c r="AY94" s="1732"/>
      <c r="AZ94" s="1732"/>
      <c r="BA94" s="1732"/>
      <c r="BB94" s="1732"/>
      <c r="BC94" s="1732"/>
      <c r="BD94" s="1732"/>
      <c r="BE94" s="1732"/>
      <c r="BF94" s="1732"/>
      <c r="BG94" s="1732"/>
      <c r="BH94" s="1732"/>
      <c r="BI94" s="1732"/>
      <c r="BJ94" s="1732"/>
      <c r="BK94" s="1732"/>
      <c r="BL94" s="1732"/>
      <c r="BM94" s="1732"/>
      <c r="BN94" s="1732"/>
      <c r="BO94" s="1732"/>
      <c r="BP94" s="1732"/>
      <c r="BQ94" s="1733"/>
      <c r="BR94" s="1734"/>
      <c r="BS94" s="1735"/>
      <c r="BT94" s="1736"/>
      <c r="BU94" s="1737" t="n">
        <f aca="false">SUBTOTAL(9,AU94:BT94)</f>
        <v>19</v>
      </c>
      <c r="BV94" s="1738" t="n">
        <f aca="false">BU94+BV90</f>
        <v>183</v>
      </c>
      <c r="BW94" s="1828"/>
      <c r="BX94" s="1732"/>
      <c r="BY94" s="1732"/>
      <c r="BZ94" s="1732"/>
      <c r="CA94" s="1732"/>
      <c r="CB94" s="1732"/>
      <c r="CC94" s="1732"/>
      <c r="CD94" s="1732"/>
      <c r="CE94" s="1732"/>
      <c r="CF94" s="1732"/>
      <c r="CG94" s="1732"/>
      <c r="CH94" s="1732"/>
      <c r="CI94" s="1733"/>
      <c r="CJ94" s="1734"/>
      <c r="CK94" s="1735"/>
      <c r="CL94" s="1736"/>
      <c r="CM94" s="1737" t="n">
        <f aca="false">SUBTOTAL(9,BW94:CL94)</f>
        <v>0</v>
      </c>
      <c r="CN94" s="1738" t="n">
        <f aca="false">CM94+CN90</f>
        <v>0</v>
      </c>
      <c r="CO94" s="1738" t="n">
        <f aca="false">AA94+AS94+BU94+CM94</f>
        <v>129</v>
      </c>
      <c r="CP94" s="1738" t="n">
        <f aca="false">CO94+CP90</f>
        <v>723</v>
      </c>
      <c r="CQ94" s="1732"/>
      <c r="CR94" s="1732"/>
      <c r="CS94" s="1732"/>
      <c r="CT94" s="1732"/>
      <c r="CU94" s="1732"/>
      <c r="CV94" s="1732"/>
      <c r="CW94" s="1732"/>
      <c r="CX94" s="1732"/>
      <c r="CY94" s="1732"/>
      <c r="CZ94" s="1732"/>
      <c r="DA94" s="1732"/>
      <c r="DB94" s="1732"/>
      <c r="DC94" s="1733"/>
      <c r="DD94" s="1734"/>
      <c r="DE94" s="1735"/>
      <c r="DF94" s="1736"/>
      <c r="DG94" s="1741" t="n">
        <f aca="false">SUBTOTAL(9,CQ94:DF94)</f>
        <v>0</v>
      </c>
      <c r="DH94" s="1742" t="n">
        <f aca="false">DG94:DG94+IF($B90:$B90=2,0,DH90:DH90)</f>
        <v>0</v>
      </c>
      <c r="DI94" s="1740"/>
      <c r="DJ94" s="1732"/>
      <c r="DK94" s="1732"/>
      <c r="DL94" s="1732"/>
      <c r="DM94" s="1732"/>
      <c r="DN94" s="1732"/>
      <c r="DO94" s="1732"/>
      <c r="DP94" s="1732"/>
      <c r="DQ94" s="1732"/>
      <c r="DR94" s="1732"/>
      <c r="DS94" s="1732"/>
      <c r="DT94" s="1732"/>
      <c r="DU94" s="1733"/>
      <c r="DV94" s="1734"/>
      <c r="DW94" s="1735"/>
      <c r="DX94" s="1736"/>
      <c r="DY94" s="1741" t="n">
        <f aca="false">SUBTOTAL(9,DI94:DX94)</f>
        <v>0</v>
      </c>
      <c r="DZ94" s="1742" t="n">
        <f aca="false">DY94:DY94+IF($B90:$B90=2,0,DZ90:DZ90)</f>
        <v>0</v>
      </c>
      <c r="EA94" s="1732"/>
      <c r="EB94" s="1732"/>
      <c r="EC94" s="1732"/>
      <c r="ED94" s="1732"/>
      <c r="EE94" s="1732"/>
      <c r="EF94" s="1732"/>
      <c r="EG94" s="1732"/>
      <c r="EH94" s="1732"/>
      <c r="EI94" s="1732"/>
      <c r="EJ94" s="1732"/>
      <c r="EK94" s="1732"/>
      <c r="EL94" s="1732"/>
      <c r="EM94" s="1732"/>
      <c r="EN94" s="1732"/>
      <c r="EO94" s="1732"/>
      <c r="EP94" s="1732"/>
      <c r="EQ94" s="1732"/>
      <c r="ER94" s="1732"/>
      <c r="ES94" s="1732"/>
      <c r="ET94" s="1732"/>
      <c r="EU94" s="1732"/>
      <c r="EV94" s="1732"/>
      <c r="EW94" s="1732"/>
      <c r="EX94" s="1732"/>
      <c r="EY94" s="1733"/>
      <c r="EZ94" s="1734"/>
      <c r="FA94" s="1735"/>
      <c r="FB94" s="1736"/>
      <c r="FC94" s="1741" t="n">
        <f aca="false">SUBTOTAL(9,EA94:FB94)</f>
        <v>0</v>
      </c>
      <c r="FD94" s="1742" t="n">
        <f aca="false">FC94:FC94+IF($B90:$B90=2,0,FD90:FD90)</f>
        <v>200</v>
      </c>
      <c r="FE94" s="1732"/>
      <c r="FF94" s="1732"/>
      <c r="FG94" s="1732"/>
      <c r="FH94" s="1732"/>
      <c r="FI94" s="1732"/>
      <c r="FJ94" s="1732"/>
      <c r="FK94" s="1732"/>
      <c r="FL94" s="1732"/>
      <c r="FM94" s="1732"/>
      <c r="FN94" s="1733"/>
      <c r="FO94" s="1734"/>
      <c r="FP94" s="1735"/>
      <c r="FQ94" s="1736"/>
      <c r="FR94" s="1741" t="n">
        <f aca="false">SUBTOTAL(9,FE94:FQ94)</f>
        <v>0</v>
      </c>
      <c r="FS94" s="1742" t="n">
        <f aca="false">FR94:FR94+IF($B90:$B90=2,0,FS90:FS90)</f>
        <v>0</v>
      </c>
      <c r="FT94" s="1732"/>
      <c r="FU94" s="1744"/>
      <c r="FV94" s="1744"/>
      <c r="FW94" s="1744"/>
      <c r="FX94" s="1744"/>
      <c r="FY94" s="1744"/>
      <c r="FZ94" s="1744"/>
      <c r="GA94" s="1744"/>
      <c r="GB94" s="1744"/>
      <c r="GC94" s="1744"/>
      <c r="GD94" s="1744"/>
      <c r="GE94" s="1744"/>
      <c r="GF94" s="1744"/>
      <c r="GG94" s="1744"/>
      <c r="GH94" s="1744"/>
      <c r="GI94" s="1744"/>
      <c r="GJ94" s="1744"/>
      <c r="GK94" s="1744"/>
      <c r="GL94" s="1744"/>
      <c r="GM94" s="1744"/>
      <c r="GN94" s="1744"/>
      <c r="GO94" s="1744"/>
      <c r="GP94" s="1744"/>
      <c r="GQ94" s="1744"/>
      <c r="GR94" s="1744"/>
      <c r="GS94" s="1745"/>
      <c r="GT94" s="1746"/>
      <c r="GU94" s="1747"/>
      <c r="GV94" s="1736"/>
      <c r="GW94" s="1748" t="n">
        <f aca="false">SUBTOTAL(9,FT94:GV94)</f>
        <v>0</v>
      </c>
      <c r="GX94" s="1738" t="n">
        <f aca="false">SUBTOTAL(9,FT94:GV94)</f>
        <v>0</v>
      </c>
      <c r="GY94" s="1737" t="n">
        <f aca="false">GX94:GX94+IF($B90:$B90=2,0,GY90:GY90)</f>
        <v>0</v>
      </c>
      <c r="GZ94" s="1749"/>
      <c r="HA94" s="1750"/>
      <c r="HB94" s="1751" t="e">
        <f aca="false">'03.24 НГДП по датам'!BA94</f>
        <v>#VALUE!</v>
      </c>
      <c r="HC94" s="1752" t="e">
        <f aca="false">SUBTOTAL(9,GZ94:HB94)</f>
        <v>#VALUE!</v>
      </c>
      <c r="HD94" s="1753" t="n">
        <f aca="false">$HD$3+HD90</f>
        <v>798.63</v>
      </c>
      <c r="HE94" s="1754" t="n">
        <f aca="false">$HE$3+HE90</f>
        <v>251.37</v>
      </c>
      <c r="HF94" s="1831" t="n">
        <f aca="false">SUM(HD94:HE94)</f>
        <v>1050</v>
      </c>
      <c r="HG94" s="1757"/>
      <c r="HH94" s="1757" t="n">
        <v>12</v>
      </c>
      <c r="HI94" s="1832"/>
      <c r="HJ94" s="1732"/>
      <c r="HK94" s="1732"/>
      <c r="HL94" s="1732"/>
      <c r="HM94" s="1732"/>
      <c r="HN94" s="1732"/>
      <c r="HO94" s="1732"/>
      <c r="HP94" s="1732"/>
      <c r="HQ94" s="1732"/>
      <c r="HR94" s="1732"/>
      <c r="HS94" s="1732"/>
      <c r="HT94" s="1732"/>
      <c r="HU94" s="1732"/>
      <c r="HV94" s="1732"/>
      <c r="HW94" s="1732"/>
      <c r="HX94" s="1732"/>
      <c r="HY94" s="1732"/>
      <c r="HZ94" s="1733"/>
      <c r="IA94" s="1734"/>
      <c r="IB94" s="1735"/>
      <c r="IC94" s="1736"/>
      <c r="ID94" s="1737" t="n">
        <f aca="false">SUBTOTAL(9,HG94:IC94)</f>
        <v>12</v>
      </c>
      <c r="IE94" s="1748" t="n">
        <f aca="false">ID94:ID94+IF($B90:$B90=2,0,IE90:IE90)</f>
        <v>186</v>
      </c>
      <c r="IF94" s="1759"/>
      <c r="IG94" s="1759"/>
      <c r="IH94" s="1760"/>
      <c r="II94" s="1761"/>
      <c r="IJ94" s="1762"/>
      <c r="IK94" s="1763" t="n">
        <f aca="false">SUBTOTAL(9,IF94:IJ94)</f>
        <v>0</v>
      </c>
      <c r="IL94" s="1764" t="n">
        <f aca="false">IK94:IK94+IF($B90:$B90=2,0,IL90:IL90)</f>
        <v>0</v>
      </c>
      <c r="IM94" s="1765"/>
      <c r="IN94" s="1765"/>
      <c r="IO94" s="1732"/>
      <c r="IP94" s="1732"/>
      <c r="IQ94" s="1732"/>
      <c r="IR94" s="1732"/>
      <c r="IS94" s="1732"/>
      <c r="IT94" s="1732"/>
      <c r="IU94" s="1732"/>
      <c r="IV94" s="1733"/>
      <c r="IW94" s="1734"/>
      <c r="IX94" s="1735"/>
      <c r="IY94" s="1736"/>
      <c r="IZ94" s="1737" t="n">
        <f aca="false">SUBTOTAL(9,IM94:IY94)</f>
        <v>0</v>
      </c>
      <c r="JA94" s="1738" t="n">
        <f aca="false">IZ94:IZ94+IF($B90:$B90=2,0,JA90:JA90)</f>
        <v>0</v>
      </c>
      <c r="JB94" s="1766"/>
      <c r="JC94" s="1767" t="e">
        <f aca="false">'03.24 НГДП по датам'!BT94</f>
        <v>#VALUE!</v>
      </c>
      <c r="JD94" s="1834" t="n">
        <f aca="false">$JD$14</f>
        <v>0</v>
      </c>
      <c r="JE94" s="1769" t="e">
        <f aca="false">SUBTOTAL(9,JB94:JD94)</f>
        <v>#VALUE!</v>
      </c>
      <c r="JF94" s="1770" t="n">
        <f aca="false">SUMIF($C$5:JE$5,"Накопленный эффект, т/сут",$C94:JE94)+SUMIF($C$5:JE$5,"Нараст.  по потенциалу",$C94:JE94)-SUMIF($C$5:JE$5,"Нараст. по остановкам",$C94:JE94)-SUMIF($C$5:JE$5,"ИТОГО перевод в ППД",$C94:JE94)-SUMIF($C$5:JE$5,"ИТОГО  нерент, по распоряж.",$C94:JE94)-SUMIF($C$5:JE$5,"ИТОГО ост. дебит от ЗБС, Углуб., ПВЛГ/ПНЛГ",$C94:JE94)</f>
        <v>737</v>
      </c>
      <c r="JG94" s="1764"/>
      <c r="JH94" s="1764"/>
      <c r="JI94" s="1764"/>
      <c r="JJ94" s="1772"/>
      <c r="JK94" s="1773"/>
      <c r="JL94" s="1763" t="n">
        <f aca="false">SUBTOTAL(9,JG94:JJ94)</f>
        <v>0</v>
      </c>
      <c r="JM94" s="1664"/>
      <c r="JN94" s="1665"/>
      <c r="JO94" s="1666"/>
      <c r="JP94" s="1774" t="n">
        <f aca="false">JP$4:JP$4+SUMIF($C$5:JL$5,"Нараст. по остановкам",$C94:JL94)-SUMIF($C$5:JL$5,"Нараст.  по потенциалу",$C94:JL94)</f>
        <v>838.705</v>
      </c>
      <c r="JQ94" s="1775" t="n">
        <f aca="false">'ННГ без НГДП по датам'!JP94</f>
        <v>756.812</v>
      </c>
      <c r="JR94" s="1776" t="n">
        <f aca="false">'03.24 НГДП по датам'!CB94</f>
        <v>81.893</v>
      </c>
    </row>
    <row r="95" customFormat="false" ht="1.5" hidden="false" customHeight="true" outlineLevel="0" collapsed="false">
      <c r="A95" s="1777"/>
      <c r="B95" s="1777"/>
      <c r="C95" s="1778"/>
      <c r="D95" s="1778"/>
      <c r="E95" s="1778"/>
      <c r="F95" s="1778"/>
      <c r="G95" s="1779"/>
      <c r="H95" s="1779"/>
      <c r="I95" s="1779"/>
      <c r="J95" s="1779"/>
      <c r="K95" s="1779"/>
      <c r="L95" s="1779"/>
      <c r="M95" s="1779"/>
      <c r="N95" s="1779"/>
      <c r="O95" s="1779"/>
      <c r="P95" s="1779"/>
      <c r="Q95" s="1779"/>
      <c r="R95" s="1779"/>
      <c r="S95" s="1779"/>
      <c r="T95" s="1779"/>
      <c r="U95" s="1779"/>
      <c r="V95" s="1779"/>
      <c r="W95" s="1779"/>
      <c r="X95" s="1780"/>
      <c r="Y95" s="1781"/>
      <c r="Z95" s="1782"/>
      <c r="AA95" s="1783"/>
      <c r="AB95" s="1783"/>
      <c r="AC95" s="1884"/>
      <c r="AD95" s="1784"/>
      <c r="AE95" s="1779"/>
      <c r="AF95" s="1779"/>
      <c r="AG95" s="1779"/>
      <c r="AH95" s="1779"/>
      <c r="AI95" s="1779"/>
      <c r="AJ95" s="1779"/>
      <c r="AK95" s="1779"/>
      <c r="AL95" s="1779"/>
      <c r="AM95" s="1779"/>
      <c r="AN95" s="1779"/>
      <c r="AO95" s="1779"/>
      <c r="AP95" s="1780"/>
      <c r="AQ95" s="1781"/>
      <c r="AR95" s="1782"/>
      <c r="AS95" s="1783"/>
      <c r="AT95" s="1783"/>
      <c r="AU95" s="1778"/>
      <c r="AV95" s="1778"/>
      <c r="AW95" s="1785"/>
      <c r="AX95" s="1779"/>
      <c r="AY95" s="1779"/>
      <c r="AZ95" s="1779"/>
      <c r="BA95" s="1779"/>
      <c r="BB95" s="1779"/>
      <c r="BC95" s="1779"/>
      <c r="BD95" s="1779"/>
      <c r="BE95" s="1779"/>
      <c r="BF95" s="1779"/>
      <c r="BG95" s="1779"/>
      <c r="BH95" s="1779"/>
      <c r="BI95" s="1779"/>
      <c r="BJ95" s="1779"/>
      <c r="BK95" s="1779"/>
      <c r="BL95" s="1779"/>
      <c r="BM95" s="1779"/>
      <c r="BN95" s="1779"/>
      <c r="BO95" s="1779"/>
      <c r="BP95" s="1779"/>
      <c r="BQ95" s="1779"/>
      <c r="BR95" s="1780"/>
      <c r="BS95" s="1781"/>
      <c r="BT95" s="1782"/>
      <c r="BU95" s="1783"/>
      <c r="BV95" s="1783"/>
      <c r="BW95" s="1784"/>
      <c r="BX95" s="1779"/>
      <c r="BY95" s="1779"/>
      <c r="BZ95" s="1779"/>
      <c r="CA95" s="1779"/>
      <c r="CB95" s="1779"/>
      <c r="CC95" s="1779"/>
      <c r="CD95" s="1779"/>
      <c r="CE95" s="1779"/>
      <c r="CF95" s="1779"/>
      <c r="CG95" s="1779"/>
      <c r="CH95" s="1779"/>
      <c r="CI95" s="1779"/>
      <c r="CJ95" s="1780"/>
      <c r="CK95" s="1781"/>
      <c r="CL95" s="1782"/>
      <c r="CM95" s="1783"/>
      <c r="CN95" s="1783"/>
      <c r="CO95" s="1783"/>
      <c r="CP95" s="1783"/>
      <c r="CQ95" s="1779"/>
      <c r="CR95" s="1779"/>
      <c r="CS95" s="1779"/>
      <c r="CT95" s="1779"/>
      <c r="CU95" s="1779"/>
      <c r="CV95" s="1779"/>
      <c r="CW95" s="1779"/>
      <c r="CX95" s="1779"/>
      <c r="CY95" s="1779"/>
      <c r="CZ95" s="1779"/>
      <c r="DA95" s="1779"/>
      <c r="DB95" s="1779"/>
      <c r="DC95" s="1779"/>
      <c r="DD95" s="1780"/>
      <c r="DE95" s="1781"/>
      <c r="DF95" s="1782"/>
      <c r="DG95" s="1783"/>
      <c r="DH95" s="1783"/>
      <c r="DI95" s="1852"/>
      <c r="DJ95" s="1779"/>
      <c r="DK95" s="1779"/>
      <c r="DL95" s="1779"/>
      <c r="DM95" s="1779"/>
      <c r="DN95" s="1779"/>
      <c r="DO95" s="1779"/>
      <c r="DP95" s="1779"/>
      <c r="DQ95" s="1779"/>
      <c r="DR95" s="1779"/>
      <c r="DS95" s="1779"/>
      <c r="DT95" s="1779"/>
      <c r="DU95" s="1779"/>
      <c r="DV95" s="1780"/>
      <c r="DW95" s="1781"/>
      <c r="DX95" s="1782"/>
      <c r="DY95" s="1783"/>
      <c r="DZ95" s="1783"/>
      <c r="EA95" s="1864"/>
      <c r="EB95" s="1779"/>
      <c r="EC95" s="1779"/>
      <c r="ED95" s="1779"/>
      <c r="EE95" s="1779"/>
      <c r="EF95" s="1779"/>
      <c r="EG95" s="1779"/>
      <c r="EH95" s="1779"/>
      <c r="EI95" s="1779"/>
      <c r="EJ95" s="1779"/>
      <c r="EK95" s="1779"/>
      <c r="EL95" s="1779"/>
      <c r="EM95" s="1779"/>
      <c r="EN95" s="1779"/>
      <c r="EO95" s="1779"/>
      <c r="EP95" s="1779"/>
      <c r="EQ95" s="1779"/>
      <c r="ER95" s="1779"/>
      <c r="ES95" s="1779"/>
      <c r="ET95" s="1779"/>
      <c r="EU95" s="1779"/>
      <c r="EV95" s="1779"/>
      <c r="EW95" s="1779"/>
      <c r="EX95" s="1779"/>
      <c r="EY95" s="1779"/>
      <c r="EZ95" s="1780"/>
      <c r="FA95" s="1781"/>
      <c r="FB95" s="1782"/>
      <c r="FC95" s="1783"/>
      <c r="FD95" s="1783"/>
      <c r="FE95" s="1779"/>
      <c r="FF95" s="1779"/>
      <c r="FG95" s="1779"/>
      <c r="FH95" s="1779"/>
      <c r="FI95" s="1779"/>
      <c r="FJ95" s="1779"/>
      <c r="FK95" s="1779"/>
      <c r="FL95" s="1779"/>
      <c r="FM95" s="1779"/>
      <c r="FN95" s="1779"/>
      <c r="FO95" s="1780"/>
      <c r="FP95" s="1781"/>
      <c r="FQ95" s="1782"/>
      <c r="FR95" s="1783"/>
      <c r="FS95" s="1783"/>
      <c r="FT95" s="1779"/>
      <c r="FU95" s="1779"/>
      <c r="FV95" s="1779"/>
      <c r="FW95" s="1779"/>
      <c r="FX95" s="1779"/>
      <c r="FY95" s="1779"/>
      <c r="FZ95" s="1779"/>
      <c r="GA95" s="1779"/>
      <c r="GB95" s="1779"/>
      <c r="GC95" s="1779"/>
      <c r="GD95" s="1779"/>
      <c r="GE95" s="1779"/>
      <c r="GF95" s="1779"/>
      <c r="GG95" s="1779"/>
      <c r="GH95" s="1779"/>
      <c r="GI95" s="1779"/>
      <c r="GJ95" s="1779"/>
      <c r="GK95" s="1779"/>
      <c r="GL95" s="1779"/>
      <c r="GM95" s="1779"/>
      <c r="GN95" s="1779"/>
      <c r="GO95" s="1779"/>
      <c r="GP95" s="1779"/>
      <c r="GQ95" s="1779"/>
      <c r="GR95" s="1779"/>
      <c r="GS95" s="1779"/>
      <c r="GT95" s="1780"/>
      <c r="GU95" s="1781"/>
      <c r="GV95" s="1782"/>
      <c r="GW95" s="1783"/>
      <c r="GX95" s="1783"/>
      <c r="GY95" s="1783"/>
      <c r="GZ95" s="1787"/>
      <c r="HA95" s="1787"/>
      <c r="HB95" s="1788"/>
      <c r="HC95" s="1783"/>
      <c r="HD95" s="1783"/>
      <c r="HE95" s="1789"/>
      <c r="HF95" s="1790"/>
      <c r="HG95" s="1757"/>
      <c r="HH95" s="1757"/>
      <c r="HI95" s="1787"/>
      <c r="HJ95" s="1779"/>
      <c r="HK95" s="1779"/>
      <c r="HL95" s="1779"/>
      <c r="HM95" s="1779"/>
      <c r="HN95" s="1779"/>
      <c r="HO95" s="1779"/>
      <c r="HP95" s="1779"/>
      <c r="HQ95" s="1779"/>
      <c r="HR95" s="1779"/>
      <c r="HS95" s="1779"/>
      <c r="HT95" s="1779"/>
      <c r="HU95" s="1779"/>
      <c r="HV95" s="1779"/>
      <c r="HW95" s="1779"/>
      <c r="HX95" s="1779"/>
      <c r="HY95" s="1779"/>
      <c r="HZ95" s="1779"/>
      <c r="IA95" s="1780"/>
      <c r="IB95" s="1781"/>
      <c r="IC95" s="1782"/>
      <c r="ID95" s="1783"/>
      <c r="IE95" s="1783"/>
      <c r="IF95" s="1792"/>
      <c r="IG95" s="1792"/>
      <c r="IH95" s="1792"/>
      <c r="II95" s="1793"/>
      <c r="IJ95" s="1794"/>
      <c r="IK95" s="1792"/>
      <c r="IL95" s="1792"/>
      <c r="IM95" s="1795"/>
      <c r="IN95" s="1795"/>
      <c r="IO95" s="1779"/>
      <c r="IP95" s="1779"/>
      <c r="IQ95" s="1779"/>
      <c r="IR95" s="1779"/>
      <c r="IS95" s="1779"/>
      <c r="IT95" s="1779"/>
      <c r="IU95" s="1779"/>
      <c r="IV95" s="1779"/>
      <c r="IW95" s="1780"/>
      <c r="IX95" s="1781"/>
      <c r="IY95" s="1782"/>
      <c r="IZ95" s="1783"/>
      <c r="JA95" s="1783"/>
      <c r="JB95" s="1779"/>
      <c r="JC95" s="1788"/>
      <c r="JD95" s="1779"/>
      <c r="JE95" s="1783"/>
      <c r="JF95" s="1783"/>
      <c r="JG95" s="1792"/>
      <c r="JH95" s="1792"/>
      <c r="JI95" s="1792"/>
      <c r="JJ95" s="1792"/>
      <c r="JK95" s="1796"/>
      <c r="JL95" s="1792"/>
      <c r="JM95" s="1797"/>
      <c r="JN95" s="1797"/>
      <c r="JO95" s="1798"/>
      <c r="JP95" s="1797"/>
      <c r="JQ95" s="1797"/>
      <c r="JR95" s="1798"/>
    </row>
    <row r="96" customFormat="false" ht="11.25" hidden="false" customHeight="true" outlineLevel="0" collapsed="false">
      <c r="A96" s="1611" t="n">
        <f aca="false">A92+1</f>
        <v>45373</v>
      </c>
      <c r="B96" s="1612" t="s">
        <v>662</v>
      </c>
      <c r="C96" s="1614"/>
      <c r="D96" s="1614"/>
      <c r="E96" s="1614"/>
      <c r="F96" s="1615"/>
      <c r="G96" s="1615"/>
      <c r="H96" s="1615"/>
      <c r="I96" s="1615"/>
      <c r="J96" s="1615"/>
      <c r="K96" s="1615"/>
      <c r="L96" s="1615"/>
      <c r="M96" s="1615"/>
      <c r="N96" s="1615"/>
      <c r="O96" s="1615"/>
      <c r="P96" s="1615"/>
      <c r="Q96" s="1615"/>
      <c r="R96" s="1615"/>
      <c r="S96" s="1615"/>
      <c r="T96" s="1615"/>
      <c r="U96" s="1615"/>
      <c r="V96" s="1615"/>
      <c r="W96" s="1616"/>
      <c r="X96" s="1799"/>
      <c r="Y96" s="1800"/>
      <c r="Z96" s="1801"/>
      <c r="AA96" s="1620"/>
      <c r="AB96" s="1621"/>
      <c r="AC96" s="1627"/>
      <c r="AD96" s="1627"/>
      <c r="AE96" s="1627"/>
      <c r="AF96" s="1627"/>
      <c r="AG96" s="1627"/>
      <c r="AH96" s="1627"/>
      <c r="AI96" s="1627"/>
      <c r="AJ96" s="1627"/>
      <c r="AK96" s="1627"/>
      <c r="AL96" s="1627"/>
      <c r="AM96" s="1627"/>
      <c r="AN96" s="1627"/>
      <c r="AO96" s="1628"/>
      <c r="AP96" s="1803"/>
      <c r="AQ96" s="1804"/>
      <c r="AR96" s="1811"/>
      <c r="AS96" s="1620"/>
      <c r="AT96" s="1621"/>
      <c r="AU96" s="1622" t="s">
        <v>68</v>
      </c>
      <c r="AV96" s="1622"/>
      <c r="AW96" s="1614"/>
      <c r="AX96" s="1627"/>
      <c r="AY96" s="1627"/>
      <c r="AZ96" s="1627"/>
      <c r="BA96" s="1627"/>
      <c r="BB96" s="1627"/>
      <c r="BC96" s="1627"/>
      <c r="BD96" s="1627"/>
      <c r="BE96" s="1627"/>
      <c r="BF96" s="1627"/>
      <c r="BG96" s="1627"/>
      <c r="BH96" s="1627"/>
      <c r="BI96" s="1627"/>
      <c r="BJ96" s="1627"/>
      <c r="BK96" s="1627"/>
      <c r="BL96" s="1627"/>
      <c r="BM96" s="1627"/>
      <c r="BN96" s="1627"/>
      <c r="BO96" s="1627"/>
      <c r="BP96" s="1627"/>
      <c r="BQ96" s="1628"/>
      <c r="BR96" s="1803"/>
      <c r="BS96" s="1804"/>
      <c r="BT96" s="1811"/>
      <c r="BU96" s="1620"/>
      <c r="BV96" s="1621"/>
      <c r="BW96" s="1627"/>
      <c r="BX96" s="1627"/>
      <c r="BY96" s="1627"/>
      <c r="BZ96" s="1627"/>
      <c r="CA96" s="1627"/>
      <c r="CB96" s="1627"/>
      <c r="CC96" s="1627"/>
      <c r="CD96" s="1627"/>
      <c r="CE96" s="1627"/>
      <c r="CF96" s="1627"/>
      <c r="CG96" s="1627"/>
      <c r="CH96" s="1627"/>
      <c r="CI96" s="1628"/>
      <c r="CJ96" s="1803"/>
      <c r="CK96" s="1804"/>
      <c r="CL96" s="1811"/>
      <c r="CM96" s="1620"/>
      <c r="CN96" s="1621"/>
      <c r="CO96" s="1621"/>
      <c r="CP96" s="1621"/>
      <c r="CQ96" s="1615"/>
      <c r="CR96" s="1615"/>
      <c r="CS96" s="1615"/>
      <c r="CT96" s="1615"/>
      <c r="CU96" s="1615"/>
      <c r="CV96" s="1615"/>
      <c r="CW96" s="1615"/>
      <c r="CX96" s="1615"/>
      <c r="CY96" s="1615"/>
      <c r="CZ96" s="1615"/>
      <c r="DA96" s="1615"/>
      <c r="DB96" s="1615"/>
      <c r="DC96" s="1616"/>
      <c r="DD96" s="1799"/>
      <c r="DE96" s="1800"/>
      <c r="DF96" s="1801"/>
      <c r="DG96" s="1624"/>
      <c r="DH96" s="1625"/>
      <c r="DI96" s="1623"/>
      <c r="DJ96" s="1615"/>
      <c r="DK96" s="1615"/>
      <c r="DL96" s="1615"/>
      <c r="DM96" s="1615"/>
      <c r="DN96" s="1615"/>
      <c r="DO96" s="1615"/>
      <c r="DP96" s="1615"/>
      <c r="DQ96" s="1615"/>
      <c r="DR96" s="1615"/>
      <c r="DS96" s="1615"/>
      <c r="DT96" s="1615"/>
      <c r="DU96" s="1616"/>
      <c r="DV96" s="1799"/>
      <c r="DW96" s="1800"/>
      <c r="DX96" s="1801"/>
      <c r="DY96" s="1624"/>
      <c r="DZ96" s="1625"/>
      <c r="EA96" s="1615"/>
      <c r="EB96" s="1615"/>
      <c r="EC96" s="1615"/>
      <c r="ED96" s="1627"/>
      <c r="EE96" s="1627"/>
      <c r="EF96" s="1627"/>
      <c r="EG96" s="1627"/>
      <c r="EH96" s="1627"/>
      <c r="EI96" s="1627"/>
      <c r="EJ96" s="1627"/>
      <c r="EK96" s="1627"/>
      <c r="EL96" s="1627"/>
      <c r="EM96" s="1627"/>
      <c r="EN96" s="1627"/>
      <c r="EO96" s="1627"/>
      <c r="EP96" s="1627"/>
      <c r="EQ96" s="1627"/>
      <c r="ER96" s="1627"/>
      <c r="ES96" s="1627"/>
      <c r="ET96" s="1627"/>
      <c r="EU96" s="1627"/>
      <c r="EV96" s="1627"/>
      <c r="EW96" s="1627"/>
      <c r="EX96" s="1627"/>
      <c r="EY96" s="1628"/>
      <c r="EZ96" s="1803"/>
      <c r="FA96" s="1804"/>
      <c r="FB96" s="1801"/>
      <c r="FC96" s="1624"/>
      <c r="FD96" s="1625"/>
      <c r="FE96" s="1615"/>
      <c r="FF96" s="1627"/>
      <c r="FG96" s="1627"/>
      <c r="FH96" s="1627"/>
      <c r="FI96" s="1627"/>
      <c r="FJ96" s="1627"/>
      <c r="FK96" s="1627"/>
      <c r="FL96" s="1627"/>
      <c r="FM96" s="1627"/>
      <c r="FN96" s="1628"/>
      <c r="FO96" s="1803"/>
      <c r="FP96" s="1804"/>
      <c r="FQ96" s="1801"/>
      <c r="FR96" s="1624"/>
      <c r="FS96" s="1625"/>
      <c r="FT96" s="1615"/>
      <c r="FU96" s="1615"/>
      <c r="FV96" s="1615"/>
      <c r="FW96" s="1615"/>
      <c r="FX96" s="1615"/>
      <c r="FY96" s="1615"/>
      <c r="FZ96" s="1615"/>
      <c r="GA96" s="1615"/>
      <c r="GB96" s="1615"/>
      <c r="GC96" s="1615"/>
      <c r="GD96" s="1615"/>
      <c r="GE96" s="1615"/>
      <c r="GF96" s="1615"/>
      <c r="GG96" s="1615"/>
      <c r="GH96" s="1615"/>
      <c r="GI96" s="1615"/>
      <c r="GJ96" s="1615"/>
      <c r="GK96" s="1615"/>
      <c r="GL96" s="1615"/>
      <c r="GM96" s="1615"/>
      <c r="GN96" s="1615"/>
      <c r="GO96" s="1615"/>
      <c r="GP96" s="1615"/>
      <c r="GQ96" s="1615"/>
      <c r="GR96" s="1615"/>
      <c r="GS96" s="1616"/>
      <c r="GT96" s="1799"/>
      <c r="GU96" s="1800"/>
      <c r="GV96" s="1801"/>
      <c r="GW96" s="1631"/>
      <c r="GX96" s="1621"/>
      <c r="GY96" s="1620"/>
      <c r="GZ96" s="1838"/>
      <c r="HA96" s="1839"/>
      <c r="HB96" s="1840"/>
      <c r="HC96" s="1635"/>
      <c r="HD96" s="1636"/>
      <c r="HE96" s="1841"/>
      <c r="HF96" s="1638"/>
      <c r="HG96" s="1640"/>
      <c r="HH96" s="1640"/>
      <c r="HI96" s="1641"/>
      <c r="HJ96" s="1627"/>
      <c r="HK96" s="1627"/>
      <c r="HL96" s="1627"/>
      <c r="HM96" s="1627"/>
      <c r="HN96" s="1627"/>
      <c r="HO96" s="1627"/>
      <c r="HP96" s="1627"/>
      <c r="HQ96" s="1627"/>
      <c r="HR96" s="1627"/>
      <c r="HS96" s="1627"/>
      <c r="HT96" s="1627"/>
      <c r="HU96" s="1627"/>
      <c r="HV96" s="1627"/>
      <c r="HW96" s="1627"/>
      <c r="HX96" s="1627"/>
      <c r="HY96" s="1627"/>
      <c r="HZ96" s="1628"/>
      <c r="IA96" s="1803"/>
      <c r="IB96" s="1804"/>
      <c r="IC96" s="1801"/>
      <c r="ID96" s="1620"/>
      <c r="IE96" s="1631"/>
      <c r="IF96" s="1642"/>
      <c r="IG96" s="1642"/>
      <c r="IH96" s="1643"/>
      <c r="II96" s="1812"/>
      <c r="IJ96" s="1813"/>
      <c r="IK96" s="1646"/>
      <c r="IL96" s="1647"/>
      <c r="IM96" s="1648"/>
      <c r="IN96" s="1649"/>
      <c r="IO96" s="1650"/>
      <c r="IP96" s="1650"/>
      <c r="IQ96" s="1650"/>
      <c r="IR96" s="1650"/>
      <c r="IS96" s="1650"/>
      <c r="IT96" s="1650"/>
      <c r="IU96" s="1650"/>
      <c r="IV96" s="1651"/>
      <c r="IW96" s="1814"/>
      <c r="IX96" s="1815"/>
      <c r="IY96" s="1816"/>
      <c r="IZ96" s="1620"/>
      <c r="JA96" s="1621"/>
      <c r="JB96" s="1655"/>
      <c r="JC96" s="1807"/>
      <c r="JD96" s="1657"/>
      <c r="JE96" s="1658"/>
      <c r="JF96" s="1659"/>
      <c r="JG96" s="1817"/>
      <c r="JH96" s="1817"/>
      <c r="JI96" s="1660"/>
      <c r="JJ96" s="1661"/>
      <c r="JK96" s="1818"/>
      <c r="JL96" s="1663"/>
      <c r="JM96" s="1664" t="e">
        <f aca="false">JM$4:JM$4+SUMIF($C$5:JL$5,"Нараст. баланс",$C98:JL98)+SUMIF($C$7:JH$7,"Итого (с ВНР)",$C98:JH98)-SUMIF($C$5:JL$5,"Геол. снижение,  т/сут",$C98:JL98)-SUMIF(JJ$7:JL$7,"Итого",JJ98:JL98)-SUMIF($C$7:JL$7,"Итого (с ВСП)",$C98:JL98)</f>
        <v>#VALUE!</v>
      </c>
      <c r="JN96" s="1665" t="e">
        <f aca="false">'ННГ без НГДП по датам'!JM96:JM98</f>
        <v>#VALUE!</v>
      </c>
      <c r="JO96" s="1666" t="e">
        <f aca="false">'03.24 НГДП по датам'!CA96:CA98</f>
        <v>#VALUE!</v>
      </c>
      <c r="JP96" s="1667"/>
      <c r="JQ96" s="1668"/>
      <c r="JR96" s="1819"/>
    </row>
    <row r="97" customFormat="false" ht="11.25" hidden="false" customHeight="true" outlineLevel="0" collapsed="false">
      <c r="A97" s="1611"/>
      <c r="B97" s="1670" t="s">
        <v>663</v>
      </c>
      <c r="C97" s="1672"/>
      <c r="D97" s="1672"/>
      <c r="E97" s="1672"/>
      <c r="F97" s="1673"/>
      <c r="G97" s="1673"/>
      <c r="H97" s="1673"/>
      <c r="I97" s="1673"/>
      <c r="J97" s="1673"/>
      <c r="K97" s="1673"/>
      <c r="L97" s="1673"/>
      <c r="M97" s="1673"/>
      <c r="N97" s="1673"/>
      <c r="O97" s="1673"/>
      <c r="P97" s="1673"/>
      <c r="Q97" s="1673"/>
      <c r="R97" s="1673"/>
      <c r="S97" s="1673"/>
      <c r="T97" s="1673"/>
      <c r="U97" s="1673"/>
      <c r="V97" s="1673"/>
      <c r="W97" s="1674"/>
      <c r="X97" s="1675"/>
      <c r="Y97" s="1676"/>
      <c r="Z97" s="1677"/>
      <c r="AA97" s="1678" t="n">
        <f aca="false">COUNTA(C97:Z97)</f>
        <v>0</v>
      </c>
      <c r="AB97" s="1679"/>
      <c r="AC97" s="1686"/>
      <c r="AD97" s="1686"/>
      <c r="AE97" s="1686"/>
      <c r="AF97" s="1686"/>
      <c r="AG97" s="1686"/>
      <c r="AH97" s="1686"/>
      <c r="AI97" s="1686"/>
      <c r="AJ97" s="1686"/>
      <c r="AK97" s="1686"/>
      <c r="AL97" s="1686"/>
      <c r="AM97" s="1686"/>
      <c r="AN97" s="1686"/>
      <c r="AO97" s="1687"/>
      <c r="AP97" s="1688"/>
      <c r="AQ97" s="1689"/>
      <c r="AR97" s="1826"/>
      <c r="AS97" s="1678" t="n">
        <f aca="false">COUNTA(AC97:AR97)</f>
        <v>0</v>
      </c>
      <c r="AT97" s="1679"/>
      <c r="AU97" s="1680" t="n">
        <v>6395</v>
      </c>
      <c r="AV97" s="1680"/>
      <c r="AW97" s="1672"/>
      <c r="AX97" s="1686"/>
      <c r="AY97" s="1686"/>
      <c r="AZ97" s="1686"/>
      <c r="BA97" s="1686"/>
      <c r="BB97" s="1686"/>
      <c r="BC97" s="1686"/>
      <c r="BD97" s="1686"/>
      <c r="BE97" s="1686"/>
      <c r="BF97" s="1686"/>
      <c r="BG97" s="1686"/>
      <c r="BH97" s="1686"/>
      <c r="BI97" s="1686"/>
      <c r="BJ97" s="1686"/>
      <c r="BK97" s="1686"/>
      <c r="BL97" s="1686"/>
      <c r="BM97" s="1686"/>
      <c r="BN97" s="1686"/>
      <c r="BO97" s="1686"/>
      <c r="BP97" s="1686"/>
      <c r="BQ97" s="1687"/>
      <c r="BR97" s="1688"/>
      <c r="BS97" s="1689"/>
      <c r="BT97" s="1826"/>
      <c r="BU97" s="1678" t="n">
        <f aca="false">COUNTA(AU97:BT97)</f>
        <v>1</v>
      </c>
      <c r="BV97" s="1679"/>
      <c r="BW97" s="1686"/>
      <c r="BX97" s="1686"/>
      <c r="BY97" s="1686"/>
      <c r="BZ97" s="1686"/>
      <c r="CA97" s="1686"/>
      <c r="CB97" s="1686"/>
      <c r="CC97" s="1686"/>
      <c r="CD97" s="1686"/>
      <c r="CE97" s="1686"/>
      <c r="CF97" s="1686"/>
      <c r="CG97" s="1686"/>
      <c r="CH97" s="1686"/>
      <c r="CI97" s="1687"/>
      <c r="CJ97" s="1688"/>
      <c r="CK97" s="1689"/>
      <c r="CL97" s="1826"/>
      <c r="CM97" s="1678" t="n">
        <f aca="false">COUNTA(BW97:CL97)</f>
        <v>0</v>
      </c>
      <c r="CN97" s="1679"/>
      <c r="CO97" s="1679" t="n">
        <f aca="false">AA97+AS97+BU97+CM97</f>
        <v>1</v>
      </c>
      <c r="CP97" s="1679"/>
      <c r="CQ97" s="1673"/>
      <c r="CR97" s="1673"/>
      <c r="CS97" s="1673"/>
      <c r="CT97" s="1673"/>
      <c r="CU97" s="1673"/>
      <c r="CV97" s="1673"/>
      <c r="CW97" s="1673"/>
      <c r="CX97" s="1673"/>
      <c r="CY97" s="1673"/>
      <c r="CZ97" s="1673"/>
      <c r="DA97" s="1673"/>
      <c r="DB97" s="1673"/>
      <c r="DC97" s="1674"/>
      <c r="DD97" s="1675"/>
      <c r="DE97" s="1676"/>
      <c r="DF97" s="1677"/>
      <c r="DG97" s="1683" t="n">
        <f aca="false">SUBTOTAL(9,CQ99:DF99)</f>
        <v>0</v>
      </c>
      <c r="DH97" s="1684"/>
      <c r="DI97" s="1682"/>
      <c r="DJ97" s="1673"/>
      <c r="DK97" s="1673"/>
      <c r="DL97" s="1673"/>
      <c r="DM97" s="1673"/>
      <c r="DN97" s="1673"/>
      <c r="DO97" s="1673"/>
      <c r="DP97" s="1673"/>
      <c r="DQ97" s="1673"/>
      <c r="DR97" s="1673"/>
      <c r="DS97" s="1673"/>
      <c r="DT97" s="1673"/>
      <c r="DU97" s="1674"/>
      <c r="DV97" s="1675"/>
      <c r="DW97" s="1676"/>
      <c r="DX97" s="1677"/>
      <c r="DY97" s="1683" t="n">
        <f aca="false">COUNTA(DI97:DX97)</f>
        <v>0</v>
      </c>
      <c r="DZ97" s="1684"/>
      <c r="EA97" s="1673"/>
      <c r="EB97" s="1673"/>
      <c r="EC97" s="1686"/>
      <c r="ED97" s="1686"/>
      <c r="EE97" s="1686"/>
      <c r="EF97" s="1686"/>
      <c r="EG97" s="1686"/>
      <c r="EH97" s="1686"/>
      <c r="EI97" s="1686"/>
      <c r="EJ97" s="1686"/>
      <c r="EK97" s="1686"/>
      <c r="EL97" s="1686"/>
      <c r="EM97" s="1686"/>
      <c r="EN97" s="1686"/>
      <c r="EO97" s="1686"/>
      <c r="EP97" s="1686"/>
      <c r="EQ97" s="1686"/>
      <c r="ER97" s="1686"/>
      <c r="ES97" s="1686"/>
      <c r="ET97" s="1686"/>
      <c r="EU97" s="1686"/>
      <c r="EV97" s="1686"/>
      <c r="EW97" s="1686"/>
      <c r="EX97" s="1686"/>
      <c r="EY97" s="1687"/>
      <c r="EZ97" s="1688"/>
      <c r="FA97" s="1689"/>
      <c r="FB97" s="1677"/>
      <c r="FC97" s="1683" t="n">
        <f aca="false">COUNTA(EA97:FB97)</f>
        <v>0</v>
      </c>
      <c r="FD97" s="1684"/>
      <c r="FE97" s="1673"/>
      <c r="FF97" s="1686"/>
      <c r="FG97" s="1686"/>
      <c r="FH97" s="1686"/>
      <c r="FI97" s="1686"/>
      <c r="FJ97" s="1686"/>
      <c r="FK97" s="1686"/>
      <c r="FL97" s="1686"/>
      <c r="FM97" s="1686"/>
      <c r="FN97" s="1687"/>
      <c r="FO97" s="1688"/>
      <c r="FP97" s="1689"/>
      <c r="FQ97" s="1677"/>
      <c r="FR97" s="1683" t="n">
        <f aca="false">COUNTA(FE97:FQ97)</f>
        <v>0</v>
      </c>
      <c r="FS97" s="1684"/>
      <c r="FT97" s="1673"/>
      <c r="FU97" s="1673"/>
      <c r="FV97" s="1673"/>
      <c r="FW97" s="1673"/>
      <c r="FX97" s="1673"/>
      <c r="FY97" s="1673"/>
      <c r="FZ97" s="1673"/>
      <c r="GA97" s="1673"/>
      <c r="GB97" s="1673"/>
      <c r="GC97" s="1673"/>
      <c r="GD97" s="1673"/>
      <c r="GE97" s="1673"/>
      <c r="GF97" s="1673"/>
      <c r="GG97" s="1673"/>
      <c r="GH97" s="1673"/>
      <c r="GI97" s="1673"/>
      <c r="GJ97" s="1673"/>
      <c r="GK97" s="1673"/>
      <c r="GL97" s="1673"/>
      <c r="GM97" s="1673"/>
      <c r="GN97" s="1673"/>
      <c r="GO97" s="1673"/>
      <c r="GP97" s="1673"/>
      <c r="GQ97" s="1673"/>
      <c r="GR97" s="1673"/>
      <c r="GS97" s="1674"/>
      <c r="GT97" s="1675"/>
      <c r="GU97" s="1676"/>
      <c r="GV97" s="1677"/>
      <c r="GW97" s="1690" t="n">
        <f aca="false">SUBTOTAL(9,FT99:GV99)</f>
        <v>0</v>
      </c>
      <c r="GX97" s="1679" t="n">
        <f aca="false">SUBTOTAL(9,FT99:GV99)</f>
        <v>0</v>
      </c>
      <c r="GY97" s="1691"/>
      <c r="GZ97" s="1845"/>
      <c r="HA97" s="1846"/>
      <c r="HB97" s="1694"/>
      <c r="HC97" s="1695"/>
      <c r="HD97" s="1696"/>
      <c r="HE97" s="1697"/>
      <c r="HF97" s="1698"/>
      <c r="HG97" s="1700"/>
      <c r="HH97" s="1700"/>
      <c r="HI97" s="1701"/>
      <c r="HJ97" s="1686"/>
      <c r="HK97" s="1686"/>
      <c r="HL97" s="1686"/>
      <c r="HM97" s="1686"/>
      <c r="HN97" s="1686"/>
      <c r="HO97" s="1686"/>
      <c r="HP97" s="1686"/>
      <c r="HQ97" s="1686"/>
      <c r="HR97" s="1686"/>
      <c r="HS97" s="1686"/>
      <c r="HT97" s="1686"/>
      <c r="HU97" s="1686"/>
      <c r="HV97" s="1686"/>
      <c r="HW97" s="1686"/>
      <c r="HX97" s="1686"/>
      <c r="HY97" s="1686"/>
      <c r="HZ97" s="1687"/>
      <c r="IA97" s="1688"/>
      <c r="IB97" s="1689"/>
      <c r="IC97" s="1677"/>
      <c r="ID97" s="1678" t="n">
        <f aca="false">SUBTOTAL(9,HG99:IC99)</f>
        <v>0</v>
      </c>
      <c r="IE97" s="1702"/>
      <c r="IF97" s="1703"/>
      <c r="IG97" s="1703"/>
      <c r="IH97" s="1704"/>
      <c r="II97" s="1705"/>
      <c r="IJ97" s="1706"/>
      <c r="IK97" s="1707" t="n">
        <f aca="false">SUBTOTAL(9,IF99:IJ99)</f>
        <v>0</v>
      </c>
      <c r="IL97" s="1708"/>
      <c r="IM97" s="1709"/>
      <c r="IN97" s="1710"/>
      <c r="IO97" s="1711"/>
      <c r="IP97" s="1711"/>
      <c r="IQ97" s="1711"/>
      <c r="IR97" s="1711"/>
      <c r="IS97" s="1711"/>
      <c r="IT97" s="1711"/>
      <c r="IU97" s="1711"/>
      <c r="IV97" s="1712"/>
      <c r="IW97" s="1713"/>
      <c r="IX97" s="1714"/>
      <c r="IY97" s="1715"/>
      <c r="IZ97" s="1678" t="n">
        <f aca="false">SUBTOTAL(3,IM97:IY97)</f>
        <v>0</v>
      </c>
      <c r="JA97" s="1716"/>
      <c r="JB97" s="1717"/>
      <c r="JC97" s="1718"/>
      <c r="JD97" s="1719"/>
      <c r="JE97" s="1720"/>
      <c r="JF97" s="1721"/>
      <c r="JG97" s="1827"/>
      <c r="JH97" s="1827"/>
      <c r="JI97" s="1722"/>
      <c r="JJ97" s="1723"/>
      <c r="JK97" s="1724"/>
      <c r="JL97" s="1725"/>
      <c r="JM97" s="1664"/>
      <c r="JN97" s="1665"/>
      <c r="JO97" s="1666"/>
      <c r="JP97" s="1726"/>
      <c r="JQ97" s="1727"/>
      <c r="JR97" s="1728"/>
    </row>
    <row r="98" customFormat="false" ht="11.25" hidden="false" customHeight="true" outlineLevel="0" collapsed="false">
      <c r="A98" s="1611"/>
      <c r="B98" s="1729" t="s">
        <v>661</v>
      </c>
      <c r="C98" s="1731"/>
      <c r="D98" s="1731"/>
      <c r="E98" s="1731"/>
      <c r="F98" s="1732"/>
      <c r="G98" s="1732"/>
      <c r="H98" s="1732"/>
      <c r="I98" s="1732"/>
      <c r="J98" s="1732"/>
      <c r="K98" s="1732"/>
      <c r="L98" s="1732"/>
      <c r="M98" s="1732"/>
      <c r="N98" s="1732"/>
      <c r="O98" s="1732"/>
      <c r="P98" s="1732"/>
      <c r="Q98" s="1732"/>
      <c r="R98" s="1732"/>
      <c r="S98" s="1732"/>
      <c r="T98" s="1732"/>
      <c r="U98" s="1732"/>
      <c r="V98" s="1732"/>
      <c r="W98" s="1733"/>
      <c r="X98" s="1734"/>
      <c r="Y98" s="1735"/>
      <c r="Z98" s="1736"/>
      <c r="AA98" s="1737" t="n">
        <f aca="false">SUBTOTAL(9,C98:Z98)</f>
        <v>0</v>
      </c>
      <c r="AB98" s="1738" t="n">
        <f aca="false">AA98+AB94</f>
        <v>540</v>
      </c>
      <c r="AC98" s="1744"/>
      <c r="AD98" s="1744"/>
      <c r="AE98" s="1744"/>
      <c r="AF98" s="1744"/>
      <c r="AG98" s="1744"/>
      <c r="AH98" s="1744"/>
      <c r="AI98" s="1744"/>
      <c r="AJ98" s="1744"/>
      <c r="AK98" s="1744"/>
      <c r="AL98" s="1744"/>
      <c r="AM98" s="1744"/>
      <c r="AN98" s="1744"/>
      <c r="AO98" s="1745"/>
      <c r="AP98" s="1746"/>
      <c r="AQ98" s="1747"/>
      <c r="AR98" s="1833"/>
      <c r="AS98" s="1737" t="n">
        <f aca="false">SUBTOTAL(9,AC98:AR98)</f>
        <v>0</v>
      </c>
      <c r="AT98" s="1738" t="n">
        <f aca="false">AS98+AT94</f>
        <v>0</v>
      </c>
      <c r="AU98" s="1739" t="n">
        <v>21</v>
      </c>
      <c r="AV98" s="1739"/>
      <c r="AW98" s="1731"/>
      <c r="AX98" s="1744"/>
      <c r="AY98" s="1744"/>
      <c r="AZ98" s="1744"/>
      <c r="BA98" s="1744"/>
      <c r="BB98" s="1744"/>
      <c r="BC98" s="1744"/>
      <c r="BD98" s="1744"/>
      <c r="BE98" s="1744"/>
      <c r="BF98" s="1744"/>
      <c r="BG98" s="1744"/>
      <c r="BH98" s="1744"/>
      <c r="BI98" s="1744"/>
      <c r="BJ98" s="1744"/>
      <c r="BK98" s="1744"/>
      <c r="BL98" s="1744"/>
      <c r="BM98" s="1744"/>
      <c r="BN98" s="1744"/>
      <c r="BO98" s="1744"/>
      <c r="BP98" s="1744"/>
      <c r="BQ98" s="1745"/>
      <c r="BR98" s="1746"/>
      <c r="BS98" s="1747"/>
      <c r="BT98" s="1833"/>
      <c r="BU98" s="1737" t="n">
        <f aca="false">SUBTOTAL(9,AU98:BT98)</f>
        <v>21</v>
      </c>
      <c r="BV98" s="1738" t="n">
        <f aca="false">BU98+BV94</f>
        <v>204</v>
      </c>
      <c r="BW98" s="1744"/>
      <c r="BX98" s="1744"/>
      <c r="BY98" s="1744"/>
      <c r="BZ98" s="1744"/>
      <c r="CA98" s="1744"/>
      <c r="CB98" s="1744"/>
      <c r="CC98" s="1744"/>
      <c r="CD98" s="1744"/>
      <c r="CE98" s="1744"/>
      <c r="CF98" s="1744"/>
      <c r="CG98" s="1744"/>
      <c r="CH98" s="1744"/>
      <c r="CI98" s="1745"/>
      <c r="CJ98" s="1746"/>
      <c r="CK98" s="1747"/>
      <c r="CL98" s="1833"/>
      <c r="CM98" s="1737" t="n">
        <f aca="false">SUBTOTAL(9,BW98:CL98)</f>
        <v>0</v>
      </c>
      <c r="CN98" s="1738" t="n">
        <f aca="false">CM98+CN94</f>
        <v>0</v>
      </c>
      <c r="CO98" s="1738" t="n">
        <f aca="false">AA98+AS98+BU98+CM98</f>
        <v>21</v>
      </c>
      <c r="CP98" s="1738" t="n">
        <f aca="false">CO98+CP94</f>
        <v>744</v>
      </c>
      <c r="CQ98" s="1732"/>
      <c r="CR98" s="1732"/>
      <c r="CS98" s="1732"/>
      <c r="CT98" s="1732"/>
      <c r="CU98" s="1732"/>
      <c r="CV98" s="1732"/>
      <c r="CW98" s="1732"/>
      <c r="CX98" s="1732"/>
      <c r="CY98" s="1732"/>
      <c r="CZ98" s="1732"/>
      <c r="DA98" s="1732"/>
      <c r="DB98" s="1732"/>
      <c r="DC98" s="1733"/>
      <c r="DD98" s="1734"/>
      <c r="DE98" s="1735"/>
      <c r="DF98" s="1736"/>
      <c r="DG98" s="1741" t="n">
        <f aca="false">SUBTOTAL(9,CQ98:DF98)</f>
        <v>0</v>
      </c>
      <c r="DH98" s="1742" t="n">
        <f aca="false">DG98:DG98+IF($B94:$B94=2,0,DH94:DH94)</f>
        <v>0</v>
      </c>
      <c r="DI98" s="1740"/>
      <c r="DJ98" s="1732"/>
      <c r="DK98" s="1732"/>
      <c r="DL98" s="1732"/>
      <c r="DM98" s="1732"/>
      <c r="DN98" s="1732"/>
      <c r="DO98" s="1732"/>
      <c r="DP98" s="1732"/>
      <c r="DQ98" s="1732"/>
      <c r="DR98" s="1732"/>
      <c r="DS98" s="1732"/>
      <c r="DT98" s="1732"/>
      <c r="DU98" s="1733"/>
      <c r="DV98" s="1734"/>
      <c r="DW98" s="1735"/>
      <c r="DX98" s="1736"/>
      <c r="DY98" s="1741" t="n">
        <f aca="false">SUBTOTAL(9,DI98:DX98)</f>
        <v>0</v>
      </c>
      <c r="DZ98" s="1742" t="n">
        <f aca="false">DY98:DY98+IF($B94:$B94=2,0,DZ94:DZ94)</f>
        <v>0</v>
      </c>
      <c r="EA98" s="1732"/>
      <c r="EB98" s="1732"/>
      <c r="EC98" s="1744"/>
      <c r="ED98" s="1744"/>
      <c r="EE98" s="1744"/>
      <c r="EF98" s="1744"/>
      <c r="EG98" s="1744"/>
      <c r="EH98" s="1744"/>
      <c r="EI98" s="1744"/>
      <c r="EJ98" s="1744"/>
      <c r="EK98" s="1744"/>
      <c r="EL98" s="1744"/>
      <c r="EM98" s="1744"/>
      <c r="EN98" s="1744"/>
      <c r="EO98" s="1744"/>
      <c r="EP98" s="1744"/>
      <c r="EQ98" s="1744"/>
      <c r="ER98" s="1744"/>
      <c r="ES98" s="1744"/>
      <c r="ET98" s="1744"/>
      <c r="EU98" s="1744"/>
      <c r="EV98" s="1744"/>
      <c r="EW98" s="1744"/>
      <c r="EX98" s="1744"/>
      <c r="EY98" s="1745"/>
      <c r="EZ98" s="1746"/>
      <c r="FA98" s="1747"/>
      <c r="FB98" s="1736"/>
      <c r="FC98" s="1741" t="n">
        <f aca="false">SUBTOTAL(9,EA98:FB98)</f>
        <v>0</v>
      </c>
      <c r="FD98" s="1742" t="n">
        <f aca="false">FC98:FC98+IF($B94:$B94=2,0,FD94:FD94)</f>
        <v>200</v>
      </c>
      <c r="FE98" s="1732"/>
      <c r="FF98" s="1744"/>
      <c r="FG98" s="1744"/>
      <c r="FH98" s="1744"/>
      <c r="FI98" s="1744"/>
      <c r="FJ98" s="1744"/>
      <c r="FK98" s="1744"/>
      <c r="FL98" s="1744"/>
      <c r="FM98" s="1744"/>
      <c r="FN98" s="1745"/>
      <c r="FO98" s="1746"/>
      <c r="FP98" s="1747"/>
      <c r="FQ98" s="1736"/>
      <c r="FR98" s="1741" t="n">
        <f aca="false">SUBTOTAL(9,FE98:FQ98)</f>
        <v>0</v>
      </c>
      <c r="FS98" s="1742" t="n">
        <f aca="false">FR98:FR98+IF($B94:$B94=2,0,FS94:FS94)</f>
        <v>0</v>
      </c>
      <c r="FT98" s="1732"/>
      <c r="FU98" s="1732"/>
      <c r="FV98" s="1732"/>
      <c r="FW98" s="1732"/>
      <c r="FX98" s="1732"/>
      <c r="FY98" s="1732"/>
      <c r="FZ98" s="1732"/>
      <c r="GA98" s="1732"/>
      <c r="GB98" s="1732"/>
      <c r="GC98" s="1732"/>
      <c r="GD98" s="1732"/>
      <c r="GE98" s="1732"/>
      <c r="GF98" s="1732"/>
      <c r="GG98" s="1732"/>
      <c r="GH98" s="1732"/>
      <c r="GI98" s="1732"/>
      <c r="GJ98" s="1732"/>
      <c r="GK98" s="1732"/>
      <c r="GL98" s="1732"/>
      <c r="GM98" s="1732"/>
      <c r="GN98" s="1732"/>
      <c r="GO98" s="1732"/>
      <c r="GP98" s="1732"/>
      <c r="GQ98" s="1732"/>
      <c r="GR98" s="1732"/>
      <c r="GS98" s="1733"/>
      <c r="GT98" s="1734"/>
      <c r="GU98" s="1735"/>
      <c r="GV98" s="1736"/>
      <c r="GW98" s="1748" t="n">
        <f aca="false">SUBTOTAL(9,FT98:GV98)</f>
        <v>0</v>
      </c>
      <c r="GX98" s="1738" t="n">
        <f aca="false">SUBTOTAL(9,FT98:GV98)</f>
        <v>0</v>
      </c>
      <c r="GY98" s="1737" t="n">
        <f aca="false">GX98:GX98+IF($B94:$B94=2,0,GY94:GY94)</f>
        <v>0</v>
      </c>
      <c r="GZ98" s="1749"/>
      <c r="HA98" s="1750"/>
      <c r="HB98" s="1751" t="e">
        <f aca="false">'03.24 НГДП по датам'!BA98</f>
        <v>#VALUE!</v>
      </c>
      <c r="HC98" s="1752" t="e">
        <f aca="false">SUBTOTAL(9,GZ98:HB98)</f>
        <v>#VALUE!</v>
      </c>
      <c r="HD98" s="1753" t="n">
        <f aca="false">$HD$3+HD94</f>
        <v>836.66</v>
      </c>
      <c r="HE98" s="1754" t="n">
        <f aca="false">$HE$3+HE94</f>
        <v>263.34</v>
      </c>
      <c r="HF98" s="1831" t="n">
        <f aca="false">SUM(HD98:HE98)</f>
        <v>1100</v>
      </c>
      <c r="HG98" s="1757"/>
      <c r="HH98" s="1757"/>
      <c r="HI98" s="1758"/>
      <c r="HJ98" s="1744"/>
      <c r="HK98" s="1744"/>
      <c r="HL98" s="1744"/>
      <c r="HM98" s="1744"/>
      <c r="HN98" s="1744"/>
      <c r="HO98" s="1744"/>
      <c r="HP98" s="1744"/>
      <c r="HQ98" s="1744"/>
      <c r="HR98" s="1744"/>
      <c r="HS98" s="1744"/>
      <c r="HT98" s="1744"/>
      <c r="HU98" s="1744"/>
      <c r="HV98" s="1744"/>
      <c r="HW98" s="1744"/>
      <c r="HX98" s="1744"/>
      <c r="HY98" s="1744"/>
      <c r="HZ98" s="1745"/>
      <c r="IA98" s="1746"/>
      <c r="IB98" s="1747"/>
      <c r="IC98" s="1736"/>
      <c r="ID98" s="1737" t="n">
        <f aca="false">SUBTOTAL(9,HG98:IC98)</f>
        <v>0</v>
      </c>
      <c r="IE98" s="1748" t="n">
        <f aca="false">ID98:ID98+IF($B94:$B94=2,0,IE94:IE94)</f>
        <v>186</v>
      </c>
      <c r="IF98" s="1759"/>
      <c r="IG98" s="1759"/>
      <c r="IH98" s="1760"/>
      <c r="II98" s="1761"/>
      <c r="IJ98" s="1762"/>
      <c r="IK98" s="1763" t="n">
        <f aca="false">SUBTOTAL(9,IF98:IJ98)</f>
        <v>0</v>
      </c>
      <c r="IL98" s="1764" t="n">
        <f aca="false">IK98:IK98+IF($B94:$B94=2,0,IL94:IL94)</f>
        <v>0</v>
      </c>
      <c r="IM98" s="1765"/>
      <c r="IN98" s="1765"/>
      <c r="IO98" s="1732"/>
      <c r="IP98" s="1732"/>
      <c r="IQ98" s="1732"/>
      <c r="IR98" s="1732"/>
      <c r="IS98" s="1732"/>
      <c r="IT98" s="1732"/>
      <c r="IU98" s="1732"/>
      <c r="IV98" s="1733"/>
      <c r="IW98" s="1734"/>
      <c r="IX98" s="1735"/>
      <c r="IY98" s="1736"/>
      <c r="IZ98" s="1737" t="n">
        <f aca="false">SUBTOTAL(9,IM98:IY98)</f>
        <v>0</v>
      </c>
      <c r="JA98" s="1738" t="n">
        <f aca="false">IZ98:IZ98+IF($B94:$B94=2,0,JA94:JA94)</f>
        <v>0</v>
      </c>
      <c r="JB98" s="1766"/>
      <c r="JC98" s="1767" t="e">
        <f aca="false">'03.24 НГДП по датам'!BT98</f>
        <v>#VALUE!</v>
      </c>
      <c r="JD98" s="1834" t="n">
        <f aca="false">$JD$14</f>
        <v>0</v>
      </c>
      <c r="JE98" s="1769" t="e">
        <f aca="false">SUBTOTAL(9,JB98:JD98)</f>
        <v>#VALUE!</v>
      </c>
      <c r="JF98" s="1770" t="n">
        <f aca="false">SUMIF($C$5:JE$5,"Накопленный эффект, т/сут",$C98:JE98)+SUMIF($C$5:JE$5,"Нараст.  по потенциалу",$C98:JE98)-SUMIF($C$5:JE$5,"Нараст. по остановкам",$C98:JE98)-SUMIF($C$5:JE$5,"ИТОГО перевод в ППД",$C98:JE98)-SUMIF($C$5:JE$5,"ИТОГО  нерент, по распоряж.",$C98:JE98)-SUMIF($C$5:JE$5,"ИТОГО ост. дебит от ЗБС, Углуб., ПВЛГ/ПНЛГ",$C98:JE98)</f>
        <v>758</v>
      </c>
      <c r="JG98" s="1764"/>
      <c r="JH98" s="1764"/>
      <c r="JI98" s="1771"/>
      <c r="JJ98" s="1772"/>
      <c r="JK98" s="1773"/>
      <c r="JL98" s="1763" t="n">
        <f aca="false">SUBTOTAL(9,JG98:JJ98)</f>
        <v>0</v>
      </c>
      <c r="JM98" s="1664"/>
      <c r="JN98" s="1665"/>
      <c r="JO98" s="1666"/>
      <c r="JP98" s="1774" t="n">
        <f aca="false">JP$4:JP$4+SUMIF($C$5:JL$5,"Нараст. по остановкам",$C98:JL98)-SUMIF($C$5:JL$5,"Нараст.  по потенциалу",$C98:JL98)</f>
        <v>838.705</v>
      </c>
      <c r="JQ98" s="1775" t="n">
        <f aca="false">'ННГ без НГДП по датам'!JP98</f>
        <v>756.812</v>
      </c>
      <c r="JR98" s="1776" t="n">
        <f aca="false">'03.24 НГДП по датам'!CB98</f>
        <v>81.893</v>
      </c>
    </row>
    <row r="99" customFormat="false" ht="1.5" hidden="false" customHeight="true" outlineLevel="0" collapsed="false">
      <c r="A99" s="1777"/>
      <c r="B99" s="1777"/>
      <c r="C99" s="1778"/>
      <c r="D99" s="1778"/>
      <c r="E99" s="1778"/>
      <c r="F99" s="1778"/>
      <c r="G99" s="1779"/>
      <c r="H99" s="1779"/>
      <c r="I99" s="1779"/>
      <c r="J99" s="1779"/>
      <c r="K99" s="1779"/>
      <c r="L99" s="1779"/>
      <c r="M99" s="1779"/>
      <c r="N99" s="1779"/>
      <c r="O99" s="1779"/>
      <c r="P99" s="1779"/>
      <c r="Q99" s="1779"/>
      <c r="R99" s="1779"/>
      <c r="S99" s="1779"/>
      <c r="T99" s="1779"/>
      <c r="U99" s="1779"/>
      <c r="V99" s="1779"/>
      <c r="W99" s="1779"/>
      <c r="X99" s="1780"/>
      <c r="Y99" s="1781"/>
      <c r="Z99" s="1782"/>
      <c r="AA99" s="1783"/>
      <c r="AB99" s="1783"/>
      <c r="AC99" s="1884"/>
      <c r="AD99" s="1784"/>
      <c r="AE99" s="1779"/>
      <c r="AF99" s="1779"/>
      <c r="AG99" s="1779"/>
      <c r="AH99" s="1779"/>
      <c r="AI99" s="1779"/>
      <c r="AJ99" s="1779"/>
      <c r="AK99" s="1779"/>
      <c r="AL99" s="1779"/>
      <c r="AM99" s="1779"/>
      <c r="AN99" s="1779"/>
      <c r="AO99" s="1779"/>
      <c r="AP99" s="1780"/>
      <c r="AQ99" s="1781"/>
      <c r="AR99" s="1782"/>
      <c r="AS99" s="1783"/>
      <c r="AT99" s="1783"/>
      <c r="AU99" s="1778"/>
      <c r="AV99" s="1778"/>
      <c r="AW99" s="1785"/>
      <c r="AX99" s="1779"/>
      <c r="AY99" s="1779"/>
      <c r="AZ99" s="1779"/>
      <c r="BA99" s="1779"/>
      <c r="BB99" s="1779"/>
      <c r="BC99" s="1779"/>
      <c r="BD99" s="1779"/>
      <c r="BE99" s="1779"/>
      <c r="BF99" s="1779"/>
      <c r="BG99" s="1779"/>
      <c r="BH99" s="1779"/>
      <c r="BI99" s="1779"/>
      <c r="BJ99" s="1779"/>
      <c r="BK99" s="1779"/>
      <c r="BL99" s="1779"/>
      <c r="BM99" s="1779"/>
      <c r="BN99" s="1779"/>
      <c r="BO99" s="1779"/>
      <c r="BP99" s="1779"/>
      <c r="BQ99" s="1779"/>
      <c r="BR99" s="1780"/>
      <c r="BS99" s="1781"/>
      <c r="BT99" s="1782"/>
      <c r="BU99" s="1783"/>
      <c r="BV99" s="1783"/>
      <c r="BW99" s="1784"/>
      <c r="BX99" s="1779"/>
      <c r="BY99" s="1779"/>
      <c r="BZ99" s="1779"/>
      <c r="CA99" s="1779"/>
      <c r="CB99" s="1779"/>
      <c r="CC99" s="1779"/>
      <c r="CD99" s="1779"/>
      <c r="CE99" s="1779"/>
      <c r="CF99" s="1779"/>
      <c r="CG99" s="1779"/>
      <c r="CH99" s="1779"/>
      <c r="CI99" s="1779"/>
      <c r="CJ99" s="1780"/>
      <c r="CK99" s="1781"/>
      <c r="CL99" s="1782"/>
      <c r="CM99" s="1783"/>
      <c r="CN99" s="1783"/>
      <c r="CO99" s="1783"/>
      <c r="CP99" s="1783"/>
      <c r="CQ99" s="1779"/>
      <c r="CR99" s="1779"/>
      <c r="CS99" s="1779"/>
      <c r="CT99" s="1779"/>
      <c r="CU99" s="1779"/>
      <c r="CV99" s="1779"/>
      <c r="CW99" s="1779"/>
      <c r="CX99" s="1779"/>
      <c r="CY99" s="1779"/>
      <c r="CZ99" s="1779"/>
      <c r="DA99" s="1779"/>
      <c r="DB99" s="1779"/>
      <c r="DC99" s="1779"/>
      <c r="DD99" s="1780"/>
      <c r="DE99" s="1781"/>
      <c r="DF99" s="1782"/>
      <c r="DG99" s="1783"/>
      <c r="DH99" s="1783"/>
      <c r="DI99" s="1852"/>
      <c r="DJ99" s="1779"/>
      <c r="DK99" s="1779"/>
      <c r="DL99" s="1779"/>
      <c r="DM99" s="1779"/>
      <c r="DN99" s="1779"/>
      <c r="DO99" s="1779"/>
      <c r="DP99" s="1779"/>
      <c r="DQ99" s="1779"/>
      <c r="DR99" s="1779"/>
      <c r="DS99" s="1779"/>
      <c r="DT99" s="1779"/>
      <c r="DU99" s="1779"/>
      <c r="DV99" s="1780"/>
      <c r="DW99" s="1781"/>
      <c r="DX99" s="1782"/>
      <c r="DY99" s="1783"/>
      <c r="DZ99" s="1783"/>
      <c r="EA99" s="1864"/>
      <c r="EB99" s="1779"/>
      <c r="EC99" s="1779"/>
      <c r="ED99" s="1779"/>
      <c r="EE99" s="1779"/>
      <c r="EF99" s="1779"/>
      <c r="EG99" s="1779"/>
      <c r="EH99" s="1779"/>
      <c r="EI99" s="1779"/>
      <c r="EJ99" s="1779"/>
      <c r="EK99" s="1779"/>
      <c r="EL99" s="1779"/>
      <c r="EM99" s="1779"/>
      <c r="EN99" s="1779"/>
      <c r="EO99" s="1779"/>
      <c r="EP99" s="1779"/>
      <c r="EQ99" s="1779"/>
      <c r="ER99" s="1779"/>
      <c r="ES99" s="1779"/>
      <c r="ET99" s="1779"/>
      <c r="EU99" s="1779"/>
      <c r="EV99" s="1779"/>
      <c r="EW99" s="1779"/>
      <c r="EX99" s="1779"/>
      <c r="EY99" s="1779"/>
      <c r="EZ99" s="1780"/>
      <c r="FA99" s="1781"/>
      <c r="FB99" s="1782"/>
      <c r="FC99" s="1783"/>
      <c r="FD99" s="1783"/>
      <c r="FE99" s="1779"/>
      <c r="FF99" s="1779"/>
      <c r="FG99" s="1779"/>
      <c r="FH99" s="1779"/>
      <c r="FI99" s="1779"/>
      <c r="FJ99" s="1779"/>
      <c r="FK99" s="1779"/>
      <c r="FL99" s="1779"/>
      <c r="FM99" s="1779"/>
      <c r="FN99" s="1779"/>
      <c r="FO99" s="1780"/>
      <c r="FP99" s="1781"/>
      <c r="FQ99" s="1782"/>
      <c r="FR99" s="1783"/>
      <c r="FS99" s="1783"/>
      <c r="FT99" s="1779"/>
      <c r="FU99" s="1779"/>
      <c r="FV99" s="1779"/>
      <c r="FW99" s="1779"/>
      <c r="FX99" s="1779"/>
      <c r="FY99" s="1779"/>
      <c r="FZ99" s="1779"/>
      <c r="GA99" s="1779"/>
      <c r="GB99" s="1779"/>
      <c r="GC99" s="1779"/>
      <c r="GD99" s="1779"/>
      <c r="GE99" s="1779"/>
      <c r="GF99" s="1779"/>
      <c r="GG99" s="1779"/>
      <c r="GH99" s="1779"/>
      <c r="GI99" s="1779"/>
      <c r="GJ99" s="1779"/>
      <c r="GK99" s="1779"/>
      <c r="GL99" s="1779"/>
      <c r="GM99" s="1779"/>
      <c r="GN99" s="1779"/>
      <c r="GO99" s="1779"/>
      <c r="GP99" s="1779"/>
      <c r="GQ99" s="1779"/>
      <c r="GR99" s="1779"/>
      <c r="GS99" s="1779"/>
      <c r="GT99" s="1780"/>
      <c r="GU99" s="1781"/>
      <c r="GV99" s="1782"/>
      <c r="GW99" s="1783"/>
      <c r="GX99" s="1783"/>
      <c r="GY99" s="1783"/>
      <c r="GZ99" s="1787"/>
      <c r="HA99" s="1787"/>
      <c r="HB99" s="1788"/>
      <c r="HC99" s="1783"/>
      <c r="HD99" s="1783"/>
      <c r="HE99" s="1789"/>
      <c r="HF99" s="1790"/>
      <c r="HG99" s="1791"/>
      <c r="HH99" s="1757"/>
      <c r="HI99" s="1787"/>
      <c r="HJ99" s="1779"/>
      <c r="HK99" s="1779"/>
      <c r="HL99" s="1779"/>
      <c r="HM99" s="1779"/>
      <c r="HN99" s="1779"/>
      <c r="HO99" s="1779"/>
      <c r="HP99" s="1779"/>
      <c r="HQ99" s="1779"/>
      <c r="HR99" s="1779"/>
      <c r="HS99" s="1779"/>
      <c r="HT99" s="1779"/>
      <c r="HU99" s="1779"/>
      <c r="HV99" s="1779"/>
      <c r="HW99" s="1779"/>
      <c r="HX99" s="1779"/>
      <c r="HY99" s="1779"/>
      <c r="HZ99" s="1779"/>
      <c r="IA99" s="1780"/>
      <c r="IB99" s="1781"/>
      <c r="IC99" s="1782"/>
      <c r="ID99" s="1783"/>
      <c r="IE99" s="1783"/>
      <c r="IF99" s="1792"/>
      <c r="IG99" s="1792"/>
      <c r="IH99" s="1792"/>
      <c r="II99" s="1793"/>
      <c r="IJ99" s="1794"/>
      <c r="IK99" s="1792"/>
      <c r="IL99" s="1792"/>
      <c r="IM99" s="1795"/>
      <c r="IN99" s="1795"/>
      <c r="IO99" s="1779"/>
      <c r="IP99" s="1779"/>
      <c r="IQ99" s="1779"/>
      <c r="IR99" s="1779"/>
      <c r="IS99" s="1779"/>
      <c r="IT99" s="1779"/>
      <c r="IU99" s="1779"/>
      <c r="IV99" s="1779"/>
      <c r="IW99" s="1780"/>
      <c r="IX99" s="1781"/>
      <c r="IY99" s="1782"/>
      <c r="IZ99" s="1783"/>
      <c r="JA99" s="1783"/>
      <c r="JB99" s="1779"/>
      <c r="JC99" s="1788"/>
      <c r="JD99" s="1779"/>
      <c r="JE99" s="1783"/>
      <c r="JF99" s="1783"/>
      <c r="JG99" s="1792"/>
      <c r="JH99" s="1792"/>
      <c r="JI99" s="1792"/>
      <c r="JJ99" s="1792"/>
      <c r="JK99" s="1796"/>
      <c r="JL99" s="1792"/>
      <c r="JM99" s="1797"/>
      <c r="JN99" s="1797"/>
      <c r="JO99" s="1798"/>
      <c r="JP99" s="1797"/>
      <c r="JQ99" s="1797"/>
      <c r="JR99" s="1798"/>
    </row>
    <row r="100" customFormat="false" ht="11.25" hidden="false" customHeight="true" outlineLevel="0" collapsed="false">
      <c r="A100" s="1611" t="n">
        <f aca="false">A96+1</f>
        <v>45374</v>
      </c>
      <c r="B100" s="1612" t="s">
        <v>662</v>
      </c>
      <c r="C100" s="1614" t="s">
        <v>66</v>
      </c>
      <c r="D100" s="1614"/>
      <c r="E100" s="1614"/>
      <c r="F100" s="1614"/>
      <c r="G100" s="1615"/>
      <c r="H100" s="1615"/>
      <c r="I100" s="1615"/>
      <c r="J100" s="1615"/>
      <c r="K100" s="1615"/>
      <c r="L100" s="1615"/>
      <c r="M100" s="1615"/>
      <c r="N100" s="1615"/>
      <c r="O100" s="1615"/>
      <c r="P100" s="1615"/>
      <c r="Q100" s="1615"/>
      <c r="R100" s="1615"/>
      <c r="S100" s="1615"/>
      <c r="T100" s="1615"/>
      <c r="U100" s="1615"/>
      <c r="V100" s="1615"/>
      <c r="W100" s="1616"/>
      <c r="X100" s="1799"/>
      <c r="Y100" s="1800"/>
      <c r="Z100" s="1801"/>
      <c r="AA100" s="1620"/>
      <c r="AB100" s="1621"/>
      <c r="AC100" s="1802"/>
      <c r="AD100" s="1802"/>
      <c r="AE100" s="1802"/>
      <c r="AF100" s="1615"/>
      <c r="AG100" s="1615"/>
      <c r="AH100" s="1615"/>
      <c r="AI100" s="1615"/>
      <c r="AJ100" s="1615"/>
      <c r="AK100" s="1615"/>
      <c r="AL100" s="1615"/>
      <c r="AM100" s="1615"/>
      <c r="AN100" s="1615"/>
      <c r="AO100" s="1616"/>
      <c r="AP100" s="1799"/>
      <c r="AQ100" s="1800"/>
      <c r="AR100" s="1801"/>
      <c r="AS100" s="1620"/>
      <c r="AT100" s="1621"/>
      <c r="AU100" s="1622"/>
      <c r="AV100" s="1622"/>
      <c r="AW100" s="1614"/>
      <c r="AX100" s="1615"/>
      <c r="AY100" s="1615"/>
      <c r="AZ100" s="1615"/>
      <c r="BA100" s="1615"/>
      <c r="BB100" s="1615"/>
      <c r="BC100" s="1615"/>
      <c r="BD100" s="1615"/>
      <c r="BE100" s="1615"/>
      <c r="BF100" s="1615"/>
      <c r="BG100" s="1615"/>
      <c r="BH100" s="1615"/>
      <c r="BI100" s="1615"/>
      <c r="BJ100" s="1615"/>
      <c r="BK100" s="1615"/>
      <c r="BL100" s="1615"/>
      <c r="BM100" s="1615"/>
      <c r="BN100" s="1615"/>
      <c r="BO100" s="1615"/>
      <c r="BP100" s="1615"/>
      <c r="BQ100" s="1616"/>
      <c r="BR100" s="1799"/>
      <c r="BS100" s="1800"/>
      <c r="BT100" s="1801"/>
      <c r="BU100" s="1620"/>
      <c r="BV100" s="1621"/>
      <c r="BW100" s="1837"/>
      <c r="BX100" s="1837"/>
      <c r="BY100" s="1837"/>
      <c r="BZ100" s="1627"/>
      <c r="CA100" s="1627"/>
      <c r="CB100" s="1627"/>
      <c r="CC100" s="1627"/>
      <c r="CD100" s="1627"/>
      <c r="CE100" s="1627"/>
      <c r="CF100" s="1627"/>
      <c r="CG100" s="1627"/>
      <c r="CH100" s="1627"/>
      <c r="CI100" s="1628"/>
      <c r="CJ100" s="1803"/>
      <c r="CK100" s="1804"/>
      <c r="CL100" s="1801"/>
      <c r="CM100" s="1620"/>
      <c r="CN100" s="1621"/>
      <c r="CO100" s="1621"/>
      <c r="CP100" s="1621"/>
      <c r="CQ100" s="1615"/>
      <c r="CR100" s="1615"/>
      <c r="CS100" s="1615"/>
      <c r="CT100" s="1615"/>
      <c r="CU100" s="1615"/>
      <c r="CV100" s="1615"/>
      <c r="CW100" s="1615"/>
      <c r="CX100" s="1615"/>
      <c r="CY100" s="1615"/>
      <c r="CZ100" s="1615"/>
      <c r="DA100" s="1615"/>
      <c r="DB100" s="1615"/>
      <c r="DC100" s="1616"/>
      <c r="DD100" s="1799"/>
      <c r="DE100" s="1800"/>
      <c r="DF100" s="1801"/>
      <c r="DG100" s="1624"/>
      <c r="DH100" s="1625"/>
      <c r="DI100" s="1623"/>
      <c r="DJ100" s="1615"/>
      <c r="DK100" s="1615"/>
      <c r="DL100" s="1615"/>
      <c r="DM100" s="1615"/>
      <c r="DN100" s="1615"/>
      <c r="DO100" s="1615"/>
      <c r="DP100" s="1615"/>
      <c r="DQ100" s="1615"/>
      <c r="DR100" s="1615"/>
      <c r="DS100" s="1615"/>
      <c r="DT100" s="1615"/>
      <c r="DU100" s="1616"/>
      <c r="DV100" s="1799"/>
      <c r="DW100" s="1800"/>
      <c r="DX100" s="1801"/>
      <c r="DY100" s="1624"/>
      <c r="DZ100" s="1625"/>
      <c r="EA100" s="1615"/>
      <c r="EB100" s="1615"/>
      <c r="EC100" s="1615"/>
      <c r="ED100" s="1615"/>
      <c r="EE100" s="1615"/>
      <c r="EF100" s="1615"/>
      <c r="EG100" s="1615"/>
      <c r="EH100" s="1615"/>
      <c r="EI100" s="1615"/>
      <c r="EJ100" s="1615"/>
      <c r="EK100" s="1615"/>
      <c r="EL100" s="1615"/>
      <c r="EM100" s="1615"/>
      <c r="EN100" s="1615"/>
      <c r="EO100" s="1615"/>
      <c r="EP100" s="1615"/>
      <c r="EQ100" s="1615"/>
      <c r="ER100" s="1615"/>
      <c r="ES100" s="1615"/>
      <c r="ET100" s="1615"/>
      <c r="EU100" s="1615"/>
      <c r="EV100" s="1615"/>
      <c r="EW100" s="1615"/>
      <c r="EX100" s="1615"/>
      <c r="EY100" s="1616"/>
      <c r="EZ100" s="1799"/>
      <c r="FA100" s="1800"/>
      <c r="FB100" s="1801"/>
      <c r="FC100" s="1624"/>
      <c r="FD100" s="1625"/>
      <c r="FE100" s="1615"/>
      <c r="FF100" s="1615"/>
      <c r="FG100" s="1615"/>
      <c r="FH100" s="1615"/>
      <c r="FI100" s="1615"/>
      <c r="FJ100" s="1615"/>
      <c r="FK100" s="1615"/>
      <c r="FL100" s="1615"/>
      <c r="FM100" s="1615"/>
      <c r="FN100" s="1616"/>
      <c r="FO100" s="1799"/>
      <c r="FP100" s="1800"/>
      <c r="FQ100" s="1801"/>
      <c r="FR100" s="1624"/>
      <c r="FS100" s="1625"/>
      <c r="FT100" s="1615"/>
      <c r="FU100" s="1615"/>
      <c r="FV100" s="1615"/>
      <c r="FW100" s="1615"/>
      <c r="FX100" s="1615"/>
      <c r="FY100" s="1615"/>
      <c r="FZ100" s="1615"/>
      <c r="GA100" s="1615"/>
      <c r="GB100" s="1615"/>
      <c r="GC100" s="1615"/>
      <c r="GD100" s="1615"/>
      <c r="GE100" s="1615"/>
      <c r="GF100" s="1615"/>
      <c r="GG100" s="1615"/>
      <c r="GH100" s="1615"/>
      <c r="GI100" s="1615"/>
      <c r="GJ100" s="1615"/>
      <c r="GK100" s="1615"/>
      <c r="GL100" s="1615"/>
      <c r="GM100" s="1615"/>
      <c r="GN100" s="1615"/>
      <c r="GO100" s="1615"/>
      <c r="GP100" s="1615"/>
      <c r="GQ100" s="1615"/>
      <c r="GR100" s="1615"/>
      <c r="GS100" s="1616"/>
      <c r="GT100" s="1799"/>
      <c r="GU100" s="1800"/>
      <c r="GV100" s="1801"/>
      <c r="GW100" s="1631"/>
      <c r="GX100" s="1621"/>
      <c r="GY100" s="1620"/>
      <c r="GZ100" s="1838"/>
      <c r="HA100" s="1839"/>
      <c r="HB100" s="1840"/>
      <c r="HC100" s="1635"/>
      <c r="HD100" s="1636"/>
      <c r="HE100" s="1841"/>
      <c r="HF100" s="1638"/>
      <c r="HG100" s="1640"/>
      <c r="HH100" s="1640"/>
      <c r="HI100" s="1842"/>
      <c r="HJ100" s="1627"/>
      <c r="HK100" s="1627"/>
      <c r="HL100" s="1627"/>
      <c r="HM100" s="1627"/>
      <c r="HN100" s="1627"/>
      <c r="HO100" s="1627"/>
      <c r="HP100" s="1627"/>
      <c r="HQ100" s="1627"/>
      <c r="HR100" s="1627"/>
      <c r="HS100" s="1627"/>
      <c r="HT100" s="1627"/>
      <c r="HU100" s="1627"/>
      <c r="HV100" s="1627"/>
      <c r="HW100" s="1627"/>
      <c r="HX100" s="1627"/>
      <c r="HY100" s="1627"/>
      <c r="HZ100" s="1628"/>
      <c r="IA100" s="1803"/>
      <c r="IB100" s="1804"/>
      <c r="IC100" s="1801"/>
      <c r="ID100" s="1620"/>
      <c r="IE100" s="1631"/>
      <c r="IF100" s="1642"/>
      <c r="IG100" s="1642"/>
      <c r="IH100" s="1643"/>
      <c r="II100" s="1812"/>
      <c r="IJ100" s="1813"/>
      <c r="IK100" s="1646"/>
      <c r="IL100" s="1647"/>
      <c r="IM100" s="1648"/>
      <c r="IN100" s="1649"/>
      <c r="IO100" s="1650"/>
      <c r="IP100" s="1650"/>
      <c r="IQ100" s="1650"/>
      <c r="IR100" s="1650"/>
      <c r="IS100" s="1650"/>
      <c r="IT100" s="1650"/>
      <c r="IU100" s="1650"/>
      <c r="IV100" s="1651"/>
      <c r="IW100" s="1814"/>
      <c r="IX100" s="1815"/>
      <c r="IY100" s="1816"/>
      <c r="IZ100" s="1620"/>
      <c r="JA100" s="1621"/>
      <c r="JB100" s="1655"/>
      <c r="JC100" s="1807"/>
      <c r="JD100" s="1657"/>
      <c r="JE100" s="1658"/>
      <c r="JF100" s="1659"/>
      <c r="JG100" s="1660"/>
      <c r="JH100" s="1817"/>
      <c r="JI100" s="1817"/>
      <c r="JJ100" s="1661"/>
      <c r="JK100" s="1818"/>
      <c r="JL100" s="1663"/>
      <c r="JM100" s="1664" t="e">
        <f aca="false">JM$4:JM$4+SUMIF($C$5:JL$5,"Нараст. баланс",$C102:JL102)+SUMIF($C$7:JH$7,"Итого (с ВНР)",$C102:JH102)-SUMIF($C$5:JL$5,"Геол. снижение,  т/сут",$C102:JL102)-SUMIF(JJ$7:JL$7,"Итого",JJ102:JL102)-SUMIF($C$7:JL$7,"Итого (с ВСП)",$C102:JL102)</f>
        <v>#VALUE!</v>
      </c>
      <c r="JN100" s="1665" t="e">
        <f aca="false">'ННГ без НГДП по датам'!JM100:JM102</f>
        <v>#VALUE!</v>
      </c>
      <c r="JO100" s="1666" t="e">
        <f aca="false">'03.24 НГДП по датам'!CA100:CA102</f>
        <v>#VALUE!</v>
      </c>
      <c r="JP100" s="1667"/>
      <c r="JQ100" s="1668"/>
      <c r="JR100" s="1819"/>
    </row>
    <row r="101" customFormat="false" ht="11.25" hidden="false" customHeight="true" outlineLevel="0" collapsed="false">
      <c r="A101" s="1611"/>
      <c r="B101" s="1670" t="s">
        <v>663</v>
      </c>
      <c r="C101" s="1672" t="n">
        <v>451</v>
      </c>
      <c r="D101" s="1672"/>
      <c r="E101" s="1672"/>
      <c r="F101" s="1672"/>
      <c r="G101" s="1673"/>
      <c r="H101" s="1673"/>
      <c r="I101" s="1673"/>
      <c r="J101" s="1673"/>
      <c r="K101" s="1673"/>
      <c r="L101" s="1673"/>
      <c r="M101" s="1673"/>
      <c r="N101" s="1673"/>
      <c r="O101" s="1673"/>
      <c r="P101" s="1673"/>
      <c r="Q101" s="1673"/>
      <c r="R101" s="1673"/>
      <c r="S101" s="1673"/>
      <c r="T101" s="1673"/>
      <c r="U101" s="1673"/>
      <c r="V101" s="1673"/>
      <c r="W101" s="1674"/>
      <c r="X101" s="1675"/>
      <c r="Y101" s="1676"/>
      <c r="Z101" s="1677"/>
      <c r="AA101" s="1678" t="n">
        <f aca="false">COUNTA(C101:Z101)</f>
        <v>1</v>
      </c>
      <c r="AB101" s="1679"/>
      <c r="AC101" s="1820"/>
      <c r="AD101" s="1820"/>
      <c r="AE101" s="1820"/>
      <c r="AF101" s="1673"/>
      <c r="AG101" s="1673"/>
      <c r="AH101" s="1673"/>
      <c r="AI101" s="1673"/>
      <c r="AJ101" s="1673"/>
      <c r="AK101" s="1673"/>
      <c r="AL101" s="1673"/>
      <c r="AM101" s="1673"/>
      <c r="AN101" s="1673"/>
      <c r="AO101" s="1674"/>
      <c r="AP101" s="1675"/>
      <c r="AQ101" s="1676"/>
      <c r="AR101" s="1677"/>
      <c r="AS101" s="1678" t="n">
        <f aca="false">COUNTA(AC101:AR101)</f>
        <v>0</v>
      </c>
      <c r="AT101" s="1679"/>
      <c r="AU101" s="1680"/>
      <c r="AV101" s="1680"/>
      <c r="AW101" s="1672"/>
      <c r="AX101" s="1673"/>
      <c r="AY101" s="1673"/>
      <c r="AZ101" s="1673"/>
      <c r="BA101" s="1673"/>
      <c r="BB101" s="1673"/>
      <c r="BC101" s="1673"/>
      <c r="BD101" s="1673"/>
      <c r="BE101" s="1673"/>
      <c r="BF101" s="1673"/>
      <c r="BG101" s="1673"/>
      <c r="BH101" s="1673"/>
      <c r="BI101" s="1673"/>
      <c r="BJ101" s="1673"/>
      <c r="BK101" s="1673"/>
      <c r="BL101" s="1673"/>
      <c r="BM101" s="1673"/>
      <c r="BN101" s="1673"/>
      <c r="BO101" s="1673"/>
      <c r="BP101" s="1673"/>
      <c r="BQ101" s="1674"/>
      <c r="BR101" s="1675"/>
      <c r="BS101" s="1676"/>
      <c r="BT101" s="1677"/>
      <c r="BU101" s="1678" t="n">
        <f aca="false">COUNTA(AU101:BT101)</f>
        <v>0</v>
      </c>
      <c r="BV101" s="1679"/>
      <c r="BW101" s="1844"/>
      <c r="BX101" s="1844"/>
      <c r="BY101" s="1844"/>
      <c r="BZ101" s="1686"/>
      <c r="CA101" s="1686"/>
      <c r="CB101" s="1686"/>
      <c r="CC101" s="1686"/>
      <c r="CD101" s="1686"/>
      <c r="CE101" s="1686"/>
      <c r="CF101" s="1686"/>
      <c r="CG101" s="1686"/>
      <c r="CH101" s="1686"/>
      <c r="CI101" s="1687"/>
      <c r="CJ101" s="1688"/>
      <c r="CK101" s="1689"/>
      <c r="CL101" s="1677"/>
      <c r="CM101" s="1678" t="n">
        <f aca="false">COUNTA(BW101:CL101)</f>
        <v>0</v>
      </c>
      <c r="CN101" s="1679"/>
      <c r="CO101" s="1679" t="n">
        <f aca="false">AA101+AS101+BU101+CM101</f>
        <v>1</v>
      </c>
      <c r="CP101" s="1679"/>
      <c r="CQ101" s="1673"/>
      <c r="CR101" s="1673"/>
      <c r="CS101" s="1673"/>
      <c r="CT101" s="1673"/>
      <c r="CU101" s="1673"/>
      <c r="CV101" s="1673"/>
      <c r="CW101" s="1673"/>
      <c r="CX101" s="1673"/>
      <c r="CY101" s="1673"/>
      <c r="CZ101" s="1673"/>
      <c r="DA101" s="1673"/>
      <c r="DB101" s="1673"/>
      <c r="DC101" s="1674"/>
      <c r="DD101" s="1675"/>
      <c r="DE101" s="1676"/>
      <c r="DF101" s="1677"/>
      <c r="DG101" s="1683" t="n">
        <f aca="false">SUBTOTAL(9,CQ103:DF103)</f>
        <v>0</v>
      </c>
      <c r="DH101" s="1684"/>
      <c r="DI101" s="1682"/>
      <c r="DJ101" s="1673"/>
      <c r="DK101" s="1673"/>
      <c r="DL101" s="1673"/>
      <c r="DM101" s="1673"/>
      <c r="DN101" s="1673"/>
      <c r="DO101" s="1673"/>
      <c r="DP101" s="1673"/>
      <c r="DQ101" s="1673"/>
      <c r="DR101" s="1673"/>
      <c r="DS101" s="1673"/>
      <c r="DT101" s="1673"/>
      <c r="DU101" s="1674"/>
      <c r="DV101" s="1675"/>
      <c r="DW101" s="1676"/>
      <c r="DX101" s="1677"/>
      <c r="DY101" s="1683" t="n">
        <f aca="false">COUNTA(DI101:DX101)</f>
        <v>0</v>
      </c>
      <c r="DZ101" s="1684"/>
      <c r="EA101" s="1673"/>
      <c r="EB101" s="1673"/>
      <c r="EC101" s="1673"/>
      <c r="ED101" s="1673"/>
      <c r="EE101" s="1673"/>
      <c r="EF101" s="1673"/>
      <c r="EG101" s="1673"/>
      <c r="EH101" s="1673"/>
      <c r="EI101" s="1673"/>
      <c r="EJ101" s="1673"/>
      <c r="EK101" s="1673"/>
      <c r="EL101" s="1673"/>
      <c r="EM101" s="1673"/>
      <c r="EN101" s="1673"/>
      <c r="EO101" s="1673"/>
      <c r="EP101" s="1673"/>
      <c r="EQ101" s="1673"/>
      <c r="ER101" s="1673"/>
      <c r="ES101" s="1673"/>
      <c r="ET101" s="1673"/>
      <c r="EU101" s="1673"/>
      <c r="EV101" s="1673"/>
      <c r="EW101" s="1673"/>
      <c r="EX101" s="1673"/>
      <c r="EY101" s="1674"/>
      <c r="EZ101" s="1675"/>
      <c r="FA101" s="1676"/>
      <c r="FB101" s="1677"/>
      <c r="FC101" s="1683" t="n">
        <f aca="false">COUNTA(EA101:FB101)</f>
        <v>0</v>
      </c>
      <c r="FD101" s="1684"/>
      <c r="FE101" s="1673"/>
      <c r="FF101" s="1673"/>
      <c r="FG101" s="1673"/>
      <c r="FH101" s="1673"/>
      <c r="FI101" s="1673"/>
      <c r="FJ101" s="1673"/>
      <c r="FK101" s="1673"/>
      <c r="FL101" s="1673"/>
      <c r="FM101" s="1673"/>
      <c r="FN101" s="1674"/>
      <c r="FO101" s="1675"/>
      <c r="FP101" s="1676"/>
      <c r="FQ101" s="1677"/>
      <c r="FR101" s="1683" t="n">
        <f aca="false">COUNTA(FE101:FQ101)</f>
        <v>0</v>
      </c>
      <c r="FS101" s="1684"/>
      <c r="FT101" s="1673"/>
      <c r="FU101" s="1673"/>
      <c r="FV101" s="1673"/>
      <c r="FW101" s="1673"/>
      <c r="FX101" s="1673"/>
      <c r="FY101" s="1673"/>
      <c r="FZ101" s="1673"/>
      <c r="GA101" s="1673"/>
      <c r="GB101" s="1673"/>
      <c r="GC101" s="1673"/>
      <c r="GD101" s="1673"/>
      <c r="GE101" s="1673"/>
      <c r="GF101" s="1673"/>
      <c r="GG101" s="1673"/>
      <c r="GH101" s="1673"/>
      <c r="GI101" s="1673"/>
      <c r="GJ101" s="1673"/>
      <c r="GK101" s="1673"/>
      <c r="GL101" s="1673"/>
      <c r="GM101" s="1673"/>
      <c r="GN101" s="1673"/>
      <c r="GO101" s="1673"/>
      <c r="GP101" s="1673"/>
      <c r="GQ101" s="1673"/>
      <c r="GR101" s="1673"/>
      <c r="GS101" s="1674"/>
      <c r="GT101" s="1675"/>
      <c r="GU101" s="1676"/>
      <c r="GV101" s="1677"/>
      <c r="GW101" s="1690" t="n">
        <f aca="false">SUBTOTAL(9,FT103:GV103)</f>
        <v>0</v>
      </c>
      <c r="GX101" s="1679" t="n">
        <f aca="false">SUBTOTAL(9,FT103:GV103)</f>
        <v>0</v>
      </c>
      <c r="GY101" s="1691"/>
      <c r="GZ101" s="1845"/>
      <c r="HA101" s="1846"/>
      <c r="HB101" s="1694"/>
      <c r="HC101" s="1695"/>
      <c r="HD101" s="1696"/>
      <c r="HE101" s="1697"/>
      <c r="HF101" s="1698"/>
      <c r="HG101" s="1700"/>
      <c r="HH101" s="1700"/>
      <c r="HI101" s="1847"/>
      <c r="HJ101" s="1686"/>
      <c r="HK101" s="1686"/>
      <c r="HL101" s="1686"/>
      <c r="HM101" s="1686"/>
      <c r="HN101" s="1686"/>
      <c r="HO101" s="1686"/>
      <c r="HP101" s="1686"/>
      <c r="HQ101" s="1686"/>
      <c r="HR101" s="1686"/>
      <c r="HS101" s="1686"/>
      <c r="HT101" s="1686"/>
      <c r="HU101" s="1686"/>
      <c r="HV101" s="1686"/>
      <c r="HW101" s="1686"/>
      <c r="HX101" s="1686"/>
      <c r="HY101" s="1686"/>
      <c r="HZ101" s="1687"/>
      <c r="IA101" s="1688"/>
      <c r="IB101" s="1689"/>
      <c r="IC101" s="1677"/>
      <c r="ID101" s="1678" t="n">
        <f aca="false">SUBTOTAL(9,HG103:IC103)</f>
        <v>0</v>
      </c>
      <c r="IE101" s="1702"/>
      <c r="IF101" s="1703"/>
      <c r="IG101" s="1703"/>
      <c r="IH101" s="1704"/>
      <c r="II101" s="1705"/>
      <c r="IJ101" s="1706"/>
      <c r="IK101" s="1707" t="n">
        <f aca="false">SUBTOTAL(9,IF103:IJ103)</f>
        <v>0</v>
      </c>
      <c r="IL101" s="1708"/>
      <c r="IM101" s="1709"/>
      <c r="IN101" s="1710"/>
      <c r="IO101" s="1711"/>
      <c r="IP101" s="1711"/>
      <c r="IQ101" s="1711"/>
      <c r="IR101" s="1711"/>
      <c r="IS101" s="1711"/>
      <c r="IT101" s="1711"/>
      <c r="IU101" s="1711"/>
      <c r="IV101" s="1712"/>
      <c r="IW101" s="1713"/>
      <c r="IX101" s="1714"/>
      <c r="IY101" s="1715"/>
      <c r="IZ101" s="1678" t="n">
        <f aca="false">SUBTOTAL(3,IM101:IY101)</f>
        <v>0</v>
      </c>
      <c r="JA101" s="1716"/>
      <c r="JB101" s="1717"/>
      <c r="JC101" s="1718"/>
      <c r="JD101" s="1719"/>
      <c r="JE101" s="1720"/>
      <c r="JF101" s="1721"/>
      <c r="JG101" s="1722"/>
      <c r="JH101" s="1827"/>
      <c r="JI101" s="1827"/>
      <c r="JJ101" s="1723"/>
      <c r="JK101" s="1724"/>
      <c r="JL101" s="1725"/>
      <c r="JM101" s="1664"/>
      <c r="JN101" s="1665"/>
      <c r="JO101" s="1666"/>
      <c r="JP101" s="1726"/>
      <c r="JQ101" s="1727"/>
      <c r="JR101" s="1728"/>
    </row>
    <row r="102" customFormat="false" ht="11.25" hidden="false" customHeight="true" outlineLevel="0" collapsed="false">
      <c r="A102" s="1611"/>
      <c r="B102" s="1729" t="s">
        <v>661</v>
      </c>
      <c r="C102" s="1731" t="n">
        <v>35</v>
      </c>
      <c r="D102" s="1731"/>
      <c r="E102" s="1731"/>
      <c r="F102" s="1731"/>
      <c r="G102" s="1732"/>
      <c r="H102" s="1732"/>
      <c r="I102" s="1732"/>
      <c r="J102" s="1732"/>
      <c r="K102" s="1732"/>
      <c r="L102" s="1732"/>
      <c r="M102" s="1732"/>
      <c r="N102" s="1732"/>
      <c r="O102" s="1732"/>
      <c r="P102" s="1732"/>
      <c r="Q102" s="1732"/>
      <c r="R102" s="1732"/>
      <c r="S102" s="1732"/>
      <c r="T102" s="1732"/>
      <c r="U102" s="1732"/>
      <c r="V102" s="1732"/>
      <c r="W102" s="1733"/>
      <c r="X102" s="1734"/>
      <c r="Y102" s="1735"/>
      <c r="Z102" s="1736"/>
      <c r="AA102" s="1737" t="n">
        <f aca="false">SUBTOTAL(9,C102:Z102)</f>
        <v>35</v>
      </c>
      <c r="AB102" s="1738" t="n">
        <f aca="false">AA102+AB98</f>
        <v>575</v>
      </c>
      <c r="AC102" s="1828"/>
      <c r="AD102" s="1828"/>
      <c r="AE102" s="1828"/>
      <c r="AF102" s="1732"/>
      <c r="AG102" s="1732"/>
      <c r="AH102" s="1732"/>
      <c r="AI102" s="1732"/>
      <c r="AJ102" s="1732"/>
      <c r="AK102" s="1732"/>
      <c r="AL102" s="1732"/>
      <c r="AM102" s="1732"/>
      <c r="AN102" s="1732"/>
      <c r="AO102" s="1733"/>
      <c r="AP102" s="1734"/>
      <c r="AQ102" s="1735"/>
      <c r="AR102" s="1736"/>
      <c r="AS102" s="1737" t="n">
        <f aca="false">SUBTOTAL(9,AC102:AR102)</f>
        <v>0</v>
      </c>
      <c r="AT102" s="1738" t="n">
        <f aca="false">AS102+AT98</f>
        <v>0</v>
      </c>
      <c r="AU102" s="1739"/>
      <c r="AV102" s="1739"/>
      <c r="AW102" s="1731"/>
      <c r="AX102" s="1732"/>
      <c r="AY102" s="1732"/>
      <c r="AZ102" s="1732"/>
      <c r="BA102" s="1732"/>
      <c r="BB102" s="1732"/>
      <c r="BC102" s="1732"/>
      <c r="BD102" s="1732"/>
      <c r="BE102" s="1732"/>
      <c r="BF102" s="1732"/>
      <c r="BG102" s="1732"/>
      <c r="BH102" s="1732"/>
      <c r="BI102" s="1732"/>
      <c r="BJ102" s="1732"/>
      <c r="BK102" s="1732"/>
      <c r="BL102" s="1732"/>
      <c r="BM102" s="1732"/>
      <c r="BN102" s="1732"/>
      <c r="BO102" s="1732"/>
      <c r="BP102" s="1732"/>
      <c r="BQ102" s="1733"/>
      <c r="BR102" s="1734"/>
      <c r="BS102" s="1735"/>
      <c r="BT102" s="1736"/>
      <c r="BU102" s="1737" t="n">
        <f aca="false">SUBTOTAL(9,AU102:BT102)</f>
        <v>0</v>
      </c>
      <c r="BV102" s="1738" t="n">
        <f aca="false">BU102+BV98</f>
        <v>204</v>
      </c>
      <c r="BW102" s="1851"/>
      <c r="BX102" s="1851"/>
      <c r="BY102" s="1851"/>
      <c r="BZ102" s="1744"/>
      <c r="CA102" s="1744"/>
      <c r="CB102" s="1744"/>
      <c r="CC102" s="1744"/>
      <c r="CD102" s="1744"/>
      <c r="CE102" s="1744"/>
      <c r="CF102" s="1744"/>
      <c r="CG102" s="1744"/>
      <c r="CH102" s="1744"/>
      <c r="CI102" s="1745"/>
      <c r="CJ102" s="1746"/>
      <c r="CK102" s="1747"/>
      <c r="CL102" s="1736"/>
      <c r="CM102" s="1737" t="n">
        <f aca="false">SUBTOTAL(9,BW102:CL102)</f>
        <v>0</v>
      </c>
      <c r="CN102" s="1738" t="n">
        <f aca="false">CM102+CN98</f>
        <v>0</v>
      </c>
      <c r="CO102" s="1738" t="n">
        <f aca="false">AA102+AS102+BU102+CM102</f>
        <v>35</v>
      </c>
      <c r="CP102" s="1738" t="n">
        <f aca="false">CO102+CP98</f>
        <v>779</v>
      </c>
      <c r="CQ102" s="1732"/>
      <c r="CR102" s="1732"/>
      <c r="CS102" s="1732"/>
      <c r="CT102" s="1732"/>
      <c r="CU102" s="1732"/>
      <c r="CV102" s="1732"/>
      <c r="CW102" s="1732"/>
      <c r="CX102" s="1732"/>
      <c r="CY102" s="1732"/>
      <c r="CZ102" s="1732"/>
      <c r="DA102" s="1732"/>
      <c r="DB102" s="1732"/>
      <c r="DC102" s="1733"/>
      <c r="DD102" s="1734"/>
      <c r="DE102" s="1735"/>
      <c r="DF102" s="1736"/>
      <c r="DG102" s="1741" t="n">
        <f aca="false">SUBTOTAL(9,CQ102:DF102)</f>
        <v>0</v>
      </c>
      <c r="DH102" s="1742" t="n">
        <f aca="false">DG102:DG102+IF($B98:$B98=2,0,DH98:DH98)</f>
        <v>0</v>
      </c>
      <c r="DI102" s="1740"/>
      <c r="DJ102" s="1732"/>
      <c r="DK102" s="1732"/>
      <c r="DL102" s="1732"/>
      <c r="DM102" s="1732"/>
      <c r="DN102" s="1732"/>
      <c r="DO102" s="1732"/>
      <c r="DP102" s="1732"/>
      <c r="DQ102" s="1732"/>
      <c r="DR102" s="1732"/>
      <c r="DS102" s="1732"/>
      <c r="DT102" s="1732"/>
      <c r="DU102" s="1733"/>
      <c r="DV102" s="1734"/>
      <c r="DW102" s="1735"/>
      <c r="DX102" s="1736"/>
      <c r="DY102" s="1741" t="n">
        <f aca="false">SUBTOTAL(9,DI102:DX102)</f>
        <v>0</v>
      </c>
      <c r="DZ102" s="1742" t="n">
        <f aca="false">DY102:DY102+IF($B98:$B98=2,0,DZ98:DZ98)</f>
        <v>0</v>
      </c>
      <c r="EA102" s="1732"/>
      <c r="EB102" s="1732"/>
      <c r="EC102" s="1732"/>
      <c r="ED102" s="1732"/>
      <c r="EE102" s="1732"/>
      <c r="EF102" s="1732"/>
      <c r="EG102" s="1732"/>
      <c r="EH102" s="1732"/>
      <c r="EI102" s="1732"/>
      <c r="EJ102" s="1732"/>
      <c r="EK102" s="1732"/>
      <c r="EL102" s="1732"/>
      <c r="EM102" s="1732"/>
      <c r="EN102" s="1732"/>
      <c r="EO102" s="1732"/>
      <c r="EP102" s="1732"/>
      <c r="EQ102" s="1732"/>
      <c r="ER102" s="1732"/>
      <c r="ES102" s="1732"/>
      <c r="ET102" s="1732"/>
      <c r="EU102" s="1732"/>
      <c r="EV102" s="1732"/>
      <c r="EW102" s="1732"/>
      <c r="EX102" s="1732"/>
      <c r="EY102" s="1733"/>
      <c r="EZ102" s="1734"/>
      <c r="FA102" s="1735"/>
      <c r="FB102" s="1736"/>
      <c r="FC102" s="1741" t="n">
        <f aca="false">SUBTOTAL(9,EA102:FB102)</f>
        <v>0</v>
      </c>
      <c r="FD102" s="1742" t="n">
        <f aca="false">FC102:FC102+IF($B98:$B98=2,0,FD98:FD98)</f>
        <v>200</v>
      </c>
      <c r="FE102" s="1732"/>
      <c r="FF102" s="1732"/>
      <c r="FG102" s="1732"/>
      <c r="FH102" s="1732"/>
      <c r="FI102" s="1732"/>
      <c r="FJ102" s="1732"/>
      <c r="FK102" s="1732"/>
      <c r="FL102" s="1732"/>
      <c r="FM102" s="1732"/>
      <c r="FN102" s="1733"/>
      <c r="FO102" s="1734"/>
      <c r="FP102" s="1735"/>
      <c r="FQ102" s="1736"/>
      <c r="FR102" s="1741" t="n">
        <f aca="false">SUBTOTAL(9,FE102:FQ102)</f>
        <v>0</v>
      </c>
      <c r="FS102" s="1742" t="n">
        <f aca="false">FR102:FR102+IF($B98:$B98=2,0,FS98:FS98)</f>
        <v>0</v>
      </c>
      <c r="FT102" s="1732"/>
      <c r="FU102" s="1732"/>
      <c r="FV102" s="1732"/>
      <c r="FW102" s="1732"/>
      <c r="FX102" s="1732"/>
      <c r="FY102" s="1732"/>
      <c r="FZ102" s="1732"/>
      <c r="GA102" s="1732"/>
      <c r="GB102" s="1732"/>
      <c r="GC102" s="1732"/>
      <c r="GD102" s="1732"/>
      <c r="GE102" s="1732"/>
      <c r="GF102" s="1732"/>
      <c r="GG102" s="1732"/>
      <c r="GH102" s="1732"/>
      <c r="GI102" s="1732"/>
      <c r="GJ102" s="1732"/>
      <c r="GK102" s="1732"/>
      <c r="GL102" s="1732"/>
      <c r="GM102" s="1732"/>
      <c r="GN102" s="1732"/>
      <c r="GO102" s="1732"/>
      <c r="GP102" s="1732"/>
      <c r="GQ102" s="1732"/>
      <c r="GR102" s="1732"/>
      <c r="GS102" s="1733"/>
      <c r="GT102" s="1734"/>
      <c r="GU102" s="1735"/>
      <c r="GV102" s="1736"/>
      <c r="GW102" s="1748" t="n">
        <f aca="false">SUBTOTAL(9,FT102:GV102)</f>
        <v>0</v>
      </c>
      <c r="GX102" s="1738" t="n">
        <f aca="false">SUBTOTAL(9,FT102:GV102)</f>
        <v>0</v>
      </c>
      <c r="GY102" s="1737" t="n">
        <f aca="false">GX102:GX102+IF($B98:$B98=2,0,GY98:GY98)</f>
        <v>0</v>
      </c>
      <c r="GZ102" s="1749"/>
      <c r="HA102" s="1750"/>
      <c r="HB102" s="1751" t="e">
        <f aca="false">'03.24 НГДП по датам'!BA102</f>
        <v>#VALUE!</v>
      </c>
      <c r="HC102" s="1752" t="e">
        <f aca="false">SUBTOTAL(9,GZ102:HB102)</f>
        <v>#VALUE!</v>
      </c>
      <c r="HD102" s="1753" t="n">
        <f aca="false">$HD$3+HD98</f>
        <v>874.69</v>
      </c>
      <c r="HE102" s="1754" t="n">
        <f aca="false">$HE$3+HE98</f>
        <v>275.31</v>
      </c>
      <c r="HF102" s="1831" t="n">
        <f aca="false">SUM(HD102:HE102)</f>
        <v>1150</v>
      </c>
      <c r="HG102" s="1757"/>
      <c r="HH102" s="1757"/>
      <c r="HI102" s="1832"/>
      <c r="HJ102" s="1744"/>
      <c r="HK102" s="1744"/>
      <c r="HL102" s="1744"/>
      <c r="HM102" s="1744"/>
      <c r="HN102" s="1744"/>
      <c r="HO102" s="1744"/>
      <c r="HP102" s="1744"/>
      <c r="HQ102" s="1744"/>
      <c r="HR102" s="1744"/>
      <c r="HS102" s="1744"/>
      <c r="HT102" s="1744"/>
      <c r="HU102" s="1744"/>
      <c r="HV102" s="1744"/>
      <c r="HW102" s="1744"/>
      <c r="HX102" s="1744"/>
      <c r="HY102" s="1744"/>
      <c r="HZ102" s="1745"/>
      <c r="IA102" s="1746"/>
      <c r="IB102" s="1747"/>
      <c r="IC102" s="1736"/>
      <c r="ID102" s="1737" t="n">
        <f aca="false">SUBTOTAL(9,HG102:IC102)</f>
        <v>0</v>
      </c>
      <c r="IE102" s="1748" t="n">
        <f aca="false">ID102:ID102+IF($B98:$B98=2,0,IE98:IE98)</f>
        <v>186</v>
      </c>
      <c r="IF102" s="1759"/>
      <c r="IG102" s="1759"/>
      <c r="IH102" s="1760"/>
      <c r="II102" s="1761"/>
      <c r="IJ102" s="1762"/>
      <c r="IK102" s="1763" t="n">
        <f aca="false">SUBTOTAL(9,IF102:IJ102)</f>
        <v>0</v>
      </c>
      <c r="IL102" s="1764" t="n">
        <f aca="false">IK102:IK102+IF($B98:$B98=2,0,IL98:IL98)</f>
        <v>0</v>
      </c>
      <c r="IM102" s="1765"/>
      <c r="IN102" s="1765"/>
      <c r="IO102" s="1732"/>
      <c r="IP102" s="1732"/>
      <c r="IQ102" s="1732"/>
      <c r="IR102" s="1732"/>
      <c r="IS102" s="1732"/>
      <c r="IT102" s="1732"/>
      <c r="IU102" s="1732"/>
      <c r="IV102" s="1733"/>
      <c r="IW102" s="1734"/>
      <c r="IX102" s="1735"/>
      <c r="IY102" s="1736"/>
      <c r="IZ102" s="1737" t="n">
        <f aca="false">SUBTOTAL(9,IM102:IY102)</f>
        <v>0</v>
      </c>
      <c r="JA102" s="1738" t="n">
        <f aca="false">IZ102:IZ102+IF($B98:$B98=2,0,JA98:JA98)</f>
        <v>0</v>
      </c>
      <c r="JB102" s="1766"/>
      <c r="JC102" s="1767" t="e">
        <f aca="false">'03.24 НГДП по датам'!BT102</f>
        <v>#VALUE!</v>
      </c>
      <c r="JD102" s="1834" t="n">
        <f aca="false">$JD$14</f>
        <v>0</v>
      </c>
      <c r="JE102" s="1769" t="e">
        <f aca="false">SUBTOTAL(9,JB102:JD102)</f>
        <v>#VALUE!</v>
      </c>
      <c r="JF102" s="1770" t="n">
        <f aca="false">SUMIF($C$5:JE$5,"Накопленный эффект, т/сут",$C102:JE102)+SUMIF($C$5:JE$5,"Нараст.  по потенциалу",$C102:JE102)-SUMIF($C$5:JE$5,"Нараст. по остановкам",$C102:JE102)-SUMIF($C$5:JE$5,"ИТОГО перевод в ППД",$C102:JE102)-SUMIF($C$5:JE$5,"ИТОГО  нерент, по распоряж.",$C102:JE102)-SUMIF($C$5:JE$5,"ИТОГО ост. дебит от ЗБС, Углуб., ПВЛГ/ПНЛГ",$C102:JE102)</f>
        <v>793</v>
      </c>
      <c r="JG102" s="1771"/>
      <c r="JH102" s="1764"/>
      <c r="JI102" s="1764"/>
      <c r="JJ102" s="1772"/>
      <c r="JK102" s="1773"/>
      <c r="JL102" s="1763" t="n">
        <f aca="false">SUBTOTAL(9,JG102:JJ102)</f>
        <v>0</v>
      </c>
      <c r="JM102" s="1664"/>
      <c r="JN102" s="1665"/>
      <c r="JO102" s="1666"/>
      <c r="JP102" s="1774" t="n">
        <f aca="false">JP$4:JP$4+SUMIF($C$5:JL$5,"Нараст. по остановкам",$C102:JL102)-SUMIF($C$5:JL$5,"Нараст.  по потенциалу",$C102:JL102)</f>
        <v>838.705</v>
      </c>
      <c r="JQ102" s="1775" t="n">
        <f aca="false">'ННГ без НГДП по датам'!JP102</f>
        <v>756.812</v>
      </c>
      <c r="JR102" s="1776" t="n">
        <f aca="false">'03.24 НГДП по датам'!CB102</f>
        <v>81.893</v>
      </c>
    </row>
    <row r="103" customFormat="false" ht="1.5" hidden="false" customHeight="true" outlineLevel="0" collapsed="false">
      <c r="A103" s="1777"/>
      <c r="B103" s="1777"/>
      <c r="C103" s="1778"/>
      <c r="D103" s="1778"/>
      <c r="E103" s="1778"/>
      <c r="F103" s="1778"/>
      <c r="G103" s="1779"/>
      <c r="H103" s="1779"/>
      <c r="I103" s="1779"/>
      <c r="J103" s="1779"/>
      <c r="K103" s="1779"/>
      <c r="L103" s="1779"/>
      <c r="M103" s="1779"/>
      <c r="N103" s="1779"/>
      <c r="O103" s="1779"/>
      <c r="P103" s="1779"/>
      <c r="Q103" s="1779"/>
      <c r="R103" s="1779"/>
      <c r="S103" s="1779"/>
      <c r="T103" s="1779"/>
      <c r="U103" s="1779"/>
      <c r="V103" s="1779"/>
      <c r="W103" s="1779"/>
      <c r="X103" s="1780"/>
      <c r="Y103" s="1781"/>
      <c r="Z103" s="1782"/>
      <c r="AA103" s="1783"/>
      <c r="AB103" s="1783"/>
      <c r="AC103" s="1884"/>
      <c r="AD103" s="1884"/>
      <c r="AE103" s="1884"/>
      <c r="AF103" s="1779"/>
      <c r="AG103" s="1779"/>
      <c r="AH103" s="1779"/>
      <c r="AI103" s="1779"/>
      <c r="AJ103" s="1779"/>
      <c r="AK103" s="1779"/>
      <c r="AL103" s="1779"/>
      <c r="AM103" s="1779"/>
      <c r="AN103" s="1779"/>
      <c r="AO103" s="1779"/>
      <c r="AP103" s="1780"/>
      <c r="AQ103" s="1781"/>
      <c r="AR103" s="1782"/>
      <c r="AS103" s="1783"/>
      <c r="AT103" s="1783"/>
      <c r="AU103" s="1778"/>
      <c r="AV103" s="1778"/>
      <c r="AW103" s="1785"/>
      <c r="AX103" s="1779"/>
      <c r="AY103" s="1779"/>
      <c r="AZ103" s="1779"/>
      <c r="BA103" s="1779"/>
      <c r="BB103" s="1779"/>
      <c r="BC103" s="1779"/>
      <c r="BD103" s="1779"/>
      <c r="BE103" s="1779"/>
      <c r="BF103" s="1779"/>
      <c r="BG103" s="1779"/>
      <c r="BH103" s="1779"/>
      <c r="BI103" s="1779"/>
      <c r="BJ103" s="1779"/>
      <c r="BK103" s="1779"/>
      <c r="BL103" s="1779"/>
      <c r="BM103" s="1779"/>
      <c r="BN103" s="1779"/>
      <c r="BO103" s="1779"/>
      <c r="BP103" s="1779"/>
      <c r="BQ103" s="1779"/>
      <c r="BR103" s="1780"/>
      <c r="BS103" s="1781"/>
      <c r="BT103" s="1782"/>
      <c r="BU103" s="1783"/>
      <c r="BV103" s="1783"/>
      <c r="BW103" s="1784"/>
      <c r="BX103" s="1779"/>
      <c r="BY103" s="1779"/>
      <c r="BZ103" s="1779"/>
      <c r="CA103" s="1779"/>
      <c r="CB103" s="1779"/>
      <c r="CC103" s="1779"/>
      <c r="CD103" s="1779"/>
      <c r="CE103" s="1779"/>
      <c r="CF103" s="1779"/>
      <c r="CG103" s="1779"/>
      <c r="CH103" s="1779"/>
      <c r="CI103" s="1779"/>
      <c r="CJ103" s="1780"/>
      <c r="CK103" s="1781"/>
      <c r="CL103" s="1782"/>
      <c r="CM103" s="1783"/>
      <c r="CN103" s="1783"/>
      <c r="CO103" s="1783"/>
      <c r="CP103" s="1783"/>
      <c r="CQ103" s="1779"/>
      <c r="CR103" s="1779"/>
      <c r="CS103" s="1779"/>
      <c r="CT103" s="1779"/>
      <c r="CU103" s="1779"/>
      <c r="CV103" s="1779"/>
      <c r="CW103" s="1779"/>
      <c r="CX103" s="1779"/>
      <c r="CY103" s="1779"/>
      <c r="CZ103" s="1779"/>
      <c r="DA103" s="1779"/>
      <c r="DB103" s="1779"/>
      <c r="DC103" s="1779"/>
      <c r="DD103" s="1780"/>
      <c r="DE103" s="1781"/>
      <c r="DF103" s="1782"/>
      <c r="DG103" s="1783"/>
      <c r="DH103" s="1783"/>
      <c r="DI103" s="1852"/>
      <c r="DJ103" s="1779"/>
      <c r="DK103" s="1779"/>
      <c r="DL103" s="1779"/>
      <c r="DM103" s="1779"/>
      <c r="DN103" s="1779"/>
      <c r="DO103" s="1779"/>
      <c r="DP103" s="1779"/>
      <c r="DQ103" s="1779"/>
      <c r="DR103" s="1779"/>
      <c r="DS103" s="1779"/>
      <c r="DT103" s="1779"/>
      <c r="DU103" s="1779"/>
      <c r="DV103" s="1780"/>
      <c r="DW103" s="1781"/>
      <c r="DX103" s="1782"/>
      <c r="DY103" s="1783"/>
      <c r="DZ103" s="1783"/>
      <c r="EA103" s="1864"/>
      <c r="EB103" s="1779"/>
      <c r="EC103" s="1779"/>
      <c r="ED103" s="1779"/>
      <c r="EE103" s="1779"/>
      <c r="EF103" s="1779"/>
      <c r="EG103" s="1779"/>
      <c r="EH103" s="1779"/>
      <c r="EI103" s="1779"/>
      <c r="EJ103" s="1779"/>
      <c r="EK103" s="1779"/>
      <c r="EL103" s="1779"/>
      <c r="EM103" s="1779"/>
      <c r="EN103" s="1779"/>
      <c r="EO103" s="1779"/>
      <c r="EP103" s="1779"/>
      <c r="EQ103" s="1779"/>
      <c r="ER103" s="1779"/>
      <c r="ES103" s="1779"/>
      <c r="ET103" s="1779"/>
      <c r="EU103" s="1779"/>
      <c r="EV103" s="1779"/>
      <c r="EW103" s="1779"/>
      <c r="EX103" s="1779"/>
      <c r="EY103" s="1779"/>
      <c r="EZ103" s="1780"/>
      <c r="FA103" s="1781"/>
      <c r="FB103" s="1782"/>
      <c r="FC103" s="1783"/>
      <c r="FD103" s="1783"/>
      <c r="FE103" s="1779"/>
      <c r="FF103" s="1779"/>
      <c r="FG103" s="1779"/>
      <c r="FH103" s="1779"/>
      <c r="FI103" s="1779"/>
      <c r="FJ103" s="1779"/>
      <c r="FK103" s="1779"/>
      <c r="FL103" s="1779"/>
      <c r="FM103" s="1779"/>
      <c r="FN103" s="1779"/>
      <c r="FO103" s="1780"/>
      <c r="FP103" s="1781"/>
      <c r="FQ103" s="1782"/>
      <c r="FR103" s="1783"/>
      <c r="FS103" s="1783"/>
      <c r="FT103" s="1779"/>
      <c r="FU103" s="1779"/>
      <c r="FV103" s="1779"/>
      <c r="FW103" s="1779"/>
      <c r="FX103" s="1779"/>
      <c r="FY103" s="1779"/>
      <c r="FZ103" s="1779"/>
      <c r="GA103" s="1779"/>
      <c r="GB103" s="1779"/>
      <c r="GC103" s="1779"/>
      <c r="GD103" s="1779"/>
      <c r="GE103" s="1779"/>
      <c r="GF103" s="1779"/>
      <c r="GG103" s="1779"/>
      <c r="GH103" s="1779"/>
      <c r="GI103" s="1779"/>
      <c r="GJ103" s="1779"/>
      <c r="GK103" s="1779"/>
      <c r="GL103" s="1779"/>
      <c r="GM103" s="1779"/>
      <c r="GN103" s="1779"/>
      <c r="GO103" s="1779"/>
      <c r="GP103" s="1779"/>
      <c r="GQ103" s="1779"/>
      <c r="GR103" s="1779"/>
      <c r="GS103" s="1779"/>
      <c r="GT103" s="1780"/>
      <c r="GU103" s="1781"/>
      <c r="GV103" s="1782"/>
      <c r="GW103" s="1783"/>
      <c r="GX103" s="1783"/>
      <c r="GY103" s="1783"/>
      <c r="GZ103" s="1787"/>
      <c r="HA103" s="1787"/>
      <c r="HB103" s="1788"/>
      <c r="HC103" s="1783"/>
      <c r="HD103" s="1783"/>
      <c r="HE103" s="1789"/>
      <c r="HF103" s="1790"/>
      <c r="HG103" s="1757"/>
      <c r="HH103" s="1757"/>
      <c r="HI103" s="1787"/>
      <c r="HJ103" s="1779"/>
      <c r="HK103" s="1779"/>
      <c r="HL103" s="1779"/>
      <c r="HM103" s="1779"/>
      <c r="HN103" s="1779"/>
      <c r="HO103" s="1779"/>
      <c r="HP103" s="1779"/>
      <c r="HQ103" s="1779"/>
      <c r="HR103" s="1779"/>
      <c r="HS103" s="1779"/>
      <c r="HT103" s="1779"/>
      <c r="HU103" s="1779"/>
      <c r="HV103" s="1779"/>
      <c r="HW103" s="1779"/>
      <c r="HX103" s="1779"/>
      <c r="HY103" s="1779"/>
      <c r="HZ103" s="1779"/>
      <c r="IA103" s="1780"/>
      <c r="IB103" s="1781"/>
      <c r="IC103" s="1782"/>
      <c r="ID103" s="1783"/>
      <c r="IE103" s="1783"/>
      <c r="IF103" s="1792"/>
      <c r="IG103" s="1792"/>
      <c r="IH103" s="1792"/>
      <c r="II103" s="1793"/>
      <c r="IJ103" s="1794"/>
      <c r="IK103" s="1792"/>
      <c r="IL103" s="1792"/>
      <c r="IM103" s="1795"/>
      <c r="IN103" s="1795"/>
      <c r="IO103" s="1779"/>
      <c r="IP103" s="1779"/>
      <c r="IQ103" s="1779"/>
      <c r="IR103" s="1779"/>
      <c r="IS103" s="1779"/>
      <c r="IT103" s="1779"/>
      <c r="IU103" s="1779"/>
      <c r="IV103" s="1779"/>
      <c r="IW103" s="1780"/>
      <c r="IX103" s="1781"/>
      <c r="IY103" s="1782"/>
      <c r="IZ103" s="1783"/>
      <c r="JA103" s="1783"/>
      <c r="JB103" s="1779"/>
      <c r="JC103" s="1788"/>
      <c r="JD103" s="1779"/>
      <c r="JE103" s="1783"/>
      <c r="JF103" s="1783"/>
      <c r="JG103" s="1792"/>
      <c r="JH103" s="1792"/>
      <c r="JI103" s="1792"/>
      <c r="JJ103" s="1792"/>
      <c r="JK103" s="1796"/>
      <c r="JL103" s="1792"/>
      <c r="JM103" s="1797"/>
      <c r="JN103" s="1797"/>
      <c r="JO103" s="1798"/>
      <c r="JP103" s="1797"/>
      <c r="JQ103" s="1797"/>
      <c r="JR103" s="1798"/>
    </row>
    <row r="104" customFormat="false" ht="11.25" hidden="false" customHeight="true" outlineLevel="0" collapsed="false">
      <c r="A104" s="1611" t="n">
        <f aca="false">A100+1</f>
        <v>45375</v>
      </c>
      <c r="B104" s="1612" t="s">
        <v>662</v>
      </c>
      <c r="C104" s="1613"/>
      <c r="D104" s="1613"/>
      <c r="E104" s="1614"/>
      <c r="F104" s="1614"/>
      <c r="G104" s="1615"/>
      <c r="H104" s="1615"/>
      <c r="I104" s="1615"/>
      <c r="J104" s="1615"/>
      <c r="K104" s="1615"/>
      <c r="L104" s="1615"/>
      <c r="M104" s="1615"/>
      <c r="N104" s="1615"/>
      <c r="O104" s="1615"/>
      <c r="P104" s="1615"/>
      <c r="Q104" s="1615"/>
      <c r="R104" s="1615"/>
      <c r="S104" s="1615"/>
      <c r="T104" s="1615"/>
      <c r="U104" s="1615"/>
      <c r="V104" s="1615"/>
      <c r="W104" s="1616"/>
      <c r="X104" s="1799"/>
      <c r="Y104" s="1800"/>
      <c r="Z104" s="1801"/>
      <c r="AA104" s="1620"/>
      <c r="AB104" s="1621"/>
      <c r="AC104" s="1802"/>
      <c r="AD104" s="1802"/>
      <c r="AE104" s="1802"/>
      <c r="AF104" s="1627"/>
      <c r="AG104" s="1627"/>
      <c r="AH104" s="1627"/>
      <c r="AI104" s="1627"/>
      <c r="AJ104" s="1627"/>
      <c r="AK104" s="1627"/>
      <c r="AL104" s="1627"/>
      <c r="AM104" s="1627"/>
      <c r="AN104" s="1627"/>
      <c r="AO104" s="1628"/>
      <c r="AP104" s="1803"/>
      <c r="AQ104" s="1804"/>
      <c r="AR104" s="1811"/>
      <c r="AS104" s="1620"/>
      <c r="AT104" s="1621"/>
      <c r="AU104" s="1622" t="s">
        <v>68</v>
      </c>
      <c r="AV104" s="1622" t="s">
        <v>355</v>
      </c>
      <c r="AW104" s="1614" t="s">
        <v>71</v>
      </c>
      <c r="AX104" s="1650" t="s">
        <v>224</v>
      </c>
      <c r="AY104" s="1650"/>
      <c r="AZ104" s="1650"/>
      <c r="BA104" s="1650"/>
      <c r="BB104" s="1650"/>
      <c r="BC104" s="1650"/>
      <c r="BD104" s="1650"/>
      <c r="BE104" s="1650"/>
      <c r="BF104" s="1650"/>
      <c r="BG104" s="1650"/>
      <c r="BH104" s="1650"/>
      <c r="BI104" s="1650"/>
      <c r="BJ104" s="1650"/>
      <c r="BK104" s="1650"/>
      <c r="BL104" s="1650"/>
      <c r="BM104" s="1650"/>
      <c r="BN104" s="1650"/>
      <c r="BO104" s="1650"/>
      <c r="BP104" s="1650"/>
      <c r="BQ104" s="1651"/>
      <c r="BR104" s="1814"/>
      <c r="BS104" s="1815"/>
      <c r="BT104" s="1811"/>
      <c r="BU104" s="1620"/>
      <c r="BV104" s="1621"/>
      <c r="BW104" s="1837"/>
      <c r="BX104" s="1837"/>
      <c r="BY104" s="1837"/>
      <c r="BZ104" s="1650"/>
      <c r="CA104" s="1650"/>
      <c r="CB104" s="1650"/>
      <c r="CC104" s="1650"/>
      <c r="CD104" s="1650"/>
      <c r="CE104" s="1650"/>
      <c r="CF104" s="1650"/>
      <c r="CG104" s="1650"/>
      <c r="CH104" s="1650"/>
      <c r="CI104" s="1651"/>
      <c r="CJ104" s="1814"/>
      <c r="CK104" s="1815"/>
      <c r="CL104" s="1811"/>
      <c r="CM104" s="1620"/>
      <c r="CN104" s="1621"/>
      <c r="CO104" s="1621"/>
      <c r="CP104" s="1621"/>
      <c r="CQ104" s="1615"/>
      <c r="CR104" s="1615"/>
      <c r="CS104" s="1615"/>
      <c r="CT104" s="1615"/>
      <c r="CU104" s="1615"/>
      <c r="CV104" s="1615"/>
      <c r="CW104" s="1615"/>
      <c r="CX104" s="1615"/>
      <c r="CY104" s="1615"/>
      <c r="CZ104" s="1615"/>
      <c r="DA104" s="1615"/>
      <c r="DB104" s="1615"/>
      <c r="DC104" s="1616"/>
      <c r="DD104" s="1799"/>
      <c r="DE104" s="1800"/>
      <c r="DF104" s="1801"/>
      <c r="DG104" s="1624"/>
      <c r="DH104" s="1625"/>
      <c r="DI104" s="1623"/>
      <c r="DJ104" s="1615"/>
      <c r="DK104" s="1615"/>
      <c r="DL104" s="1615"/>
      <c r="DM104" s="1615"/>
      <c r="DN104" s="1615"/>
      <c r="DO104" s="1615"/>
      <c r="DP104" s="1615"/>
      <c r="DQ104" s="1615"/>
      <c r="DR104" s="1615"/>
      <c r="DS104" s="1615"/>
      <c r="DT104" s="1615"/>
      <c r="DU104" s="1616"/>
      <c r="DV104" s="1799"/>
      <c r="DW104" s="1800"/>
      <c r="DX104" s="1801"/>
      <c r="DY104" s="1624"/>
      <c r="DZ104" s="1625"/>
      <c r="EA104" s="1615"/>
      <c r="EB104" s="1615"/>
      <c r="EC104" s="1615"/>
      <c r="ED104" s="1615"/>
      <c r="EE104" s="1615"/>
      <c r="EF104" s="1615"/>
      <c r="EG104" s="1615"/>
      <c r="EH104" s="1615"/>
      <c r="EI104" s="1615"/>
      <c r="EJ104" s="1615"/>
      <c r="EK104" s="1615"/>
      <c r="EL104" s="1615"/>
      <c r="EM104" s="1615"/>
      <c r="EN104" s="1615"/>
      <c r="EO104" s="1615"/>
      <c r="EP104" s="1615"/>
      <c r="EQ104" s="1615"/>
      <c r="ER104" s="1615"/>
      <c r="ES104" s="1615"/>
      <c r="ET104" s="1615"/>
      <c r="EU104" s="1615"/>
      <c r="EV104" s="1615"/>
      <c r="EW104" s="1615"/>
      <c r="EX104" s="1615"/>
      <c r="EY104" s="1616"/>
      <c r="EZ104" s="1799"/>
      <c r="FA104" s="1800"/>
      <c r="FB104" s="1801"/>
      <c r="FC104" s="1624"/>
      <c r="FD104" s="1625"/>
      <c r="FE104" s="1615"/>
      <c r="FF104" s="1615"/>
      <c r="FG104" s="1615"/>
      <c r="FH104" s="1615"/>
      <c r="FI104" s="1615"/>
      <c r="FJ104" s="1615"/>
      <c r="FK104" s="1615"/>
      <c r="FL104" s="1615"/>
      <c r="FM104" s="1615"/>
      <c r="FN104" s="1616"/>
      <c r="FO104" s="1799"/>
      <c r="FP104" s="1800"/>
      <c r="FQ104" s="1801"/>
      <c r="FR104" s="1624"/>
      <c r="FS104" s="1625"/>
      <c r="FT104" s="1615"/>
      <c r="FU104" s="1615"/>
      <c r="FV104" s="1615"/>
      <c r="FW104" s="1615"/>
      <c r="FX104" s="1615"/>
      <c r="FY104" s="1615"/>
      <c r="FZ104" s="1615"/>
      <c r="GA104" s="1615"/>
      <c r="GB104" s="1615"/>
      <c r="GC104" s="1615"/>
      <c r="GD104" s="1615"/>
      <c r="GE104" s="1615"/>
      <c r="GF104" s="1615"/>
      <c r="GG104" s="1615"/>
      <c r="GH104" s="1615"/>
      <c r="GI104" s="1615"/>
      <c r="GJ104" s="1615"/>
      <c r="GK104" s="1615"/>
      <c r="GL104" s="1615"/>
      <c r="GM104" s="1615"/>
      <c r="GN104" s="1615"/>
      <c r="GO104" s="1615"/>
      <c r="GP104" s="1615"/>
      <c r="GQ104" s="1615"/>
      <c r="GR104" s="1615"/>
      <c r="GS104" s="1616"/>
      <c r="GT104" s="1799"/>
      <c r="GU104" s="1800"/>
      <c r="GV104" s="1801"/>
      <c r="GW104" s="1631"/>
      <c r="GX104" s="1621"/>
      <c r="GY104" s="1620"/>
      <c r="GZ104" s="1838"/>
      <c r="HA104" s="1839"/>
      <c r="HB104" s="1840"/>
      <c r="HC104" s="1635"/>
      <c r="HD104" s="1636"/>
      <c r="HE104" s="1841"/>
      <c r="HF104" s="1638"/>
      <c r="HG104" s="1640"/>
      <c r="HH104" s="1640"/>
      <c r="HI104" s="1842"/>
      <c r="HJ104" s="1615"/>
      <c r="HK104" s="1615"/>
      <c r="HL104" s="1615"/>
      <c r="HM104" s="1615"/>
      <c r="HN104" s="1615"/>
      <c r="HO104" s="1615"/>
      <c r="HP104" s="1615"/>
      <c r="HQ104" s="1615"/>
      <c r="HR104" s="1615"/>
      <c r="HS104" s="1615"/>
      <c r="HT104" s="1615"/>
      <c r="HU104" s="1615"/>
      <c r="HV104" s="1615"/>
      <c r="HW104" s="1615"/>
      <c r="HX104" s="1615"/>
      <c r="HY104" s="1615"/>
      <c r="HZ104" s="1616"/>
      <c r="IA104" s="1799"/>
      <c r="IB104" s="1800"/>
      <c r="IC104" s="1801"/>
      <c r="ID104" s="1620"/>
      <c r="IE104" s="1631"/>
      <c r="IF104" s="1642"/>
      <c r="IG104" s="1642"/>
      <c r="IH104" s="1643"/>
      <c r="II104" s="1812"/>
      <c r="IJ104" s="1813"/>
      <c r="IK104" s="1646"/>
      <c r="IL104" s="1647"/>
      <c r="IM104" s="1648"/>
      <c r="IN104" s="1649"/>
      <c r="IO104" s="1650"/>
      <c r="IP104" s="1650"/>
      <c r="IQ104" s="1650"/>
      <c r="IR104" s="1650"/>
      <c r="IS104" s="1650"/>
      <c r="IT104" s="1650"/>
      <c r="IU104" s="1650"/>
      <c r="IV104" s="1651"/>
      <c r="IW104" s="1814"/>
      <c r="IX104" s="1815"/>
      <c r="IY104" s="1816"/>
      <c r="IZ104" s="1620"/>
      <c r="JA104" s="1621"/>
      <c r="JB104" s="1655"/>
      <c r="JC104" s="1807"/>
      <c r="JD104" s="1657"/>
      <c r="JE104" s="1658"/>
      <c r="JF104" s="1659"/>
      <c r="JG104" s="1660"/>
      <c r="JH104" s="1817"/>
      <c r="JI104" s="1660"/>
      <c r="JJ104" s="1661"/>
      <c r="JK104" s="1818"/>
      <c r="JL104" s="1663"/>
      <c r="JM104" s="1664" t="e">
        <f aca="false">JM$4:JM$4+SUMIF($C$5:JL$5,"Нараст. баланс",$C106:JL106)+SUMIF($C$7:JH$7,"Итого (с ВНР)",$C106:JH106)-SUMIF($C$5:JL$5,"Геол. снижение,  т/сут",$C106:JL106)-SUMIF(JJ$7:JL$7,"Итого",JJ106:JL106)-SUMIF($C$7:JL$7,"Итого (с ВСП)",$C106:JL106)</f>
        <v>#VALUE!</v>
      </c>
      <c r="JN104" s="1665" t="e">
        <f aca="false">'ННГ без НГДП по датам'!JM104:JM106</f>
        <v>#VALUE!</v>
      </c>
      <c r="JO104" s="1666" t="e">
        <f aca="false">'03.24 НГДП по датам'!CA104:CA106</f>
        <v>#VALUE!</v>
      </c>
      <c r="JP104" s="1667"/>
      <c r="JQ104" s="1668"/>
      <c r="JR104" s="1819"/>
    </row>
    <row r="105" customFormat="false" ht="11.25" hidden="false" customHeight="true" outlineLevel="0" collapsed="false">
      <c r="A105" s="1611"/>
      <c r="B105" s="1670" t="s">
        <v>663</v>
      </c>
      <c r="C105" s="1868"/>
      <c r="D105" s="1868"/>
      <c r="E105" s="1672"/>
      <c r="F105" s="1672"/>
      <c r="G105" s="1673"/>
      <c r="H105" s="1673"/>
      <c r="I105" s="1673"/>
      <c r="J105" s="1673"/>
      <c r="K105" s="1673"/>
      <c r="L105" s="1673"/>
      <c r="M105" s="1673"/>
      <c r="N105" s="1673"/>
      <c r="O105" s="1673"/>
      <c r="P105" s="1673"/>
      <c r="Q105" s="1673"/>
      <c r="R105" s="1673"/>
      <c r="S105" s="1673"/>
      <c r="T105" s="1673"/>
      <c r="U105" s="1673"/>
      <c r="V105" s="1673"/>
      <c r="W105" s="1674"/>
      <c r="X105" s="1675"/>
      <c r="Y105" s="1676"/>
      <c r="Z105" s="1677"/>
      <c r="AA105" s="1678" t="n">
        <f aca="false">COUNTA(C105:Z105)</f>
        <v>0</v>
      </c>
      <c r="AB105" s="1679"/>
      <c r="AC105" s="1820"/>
      <c r="AD105" s="1820"/>
      <c r="AE105" s="1820"/>
      <c r="AF105" s="1686"/>
      <c r="AG105" s="1686"/>
      <c r="AH105" s="1686"/>
      <c r="AI105" s="1686"/>
      <c r="AJ105" s="1686"/>
      <c r="AK105" s="1686"/>
      <c r="AL105" s="1686"/>
      <c r="AM105" s="1686"/>
      <c r="AN105" s="1686"/>
      <c r="AO105" s="1687"/>
      <c r="AP105" s="1688"/>
      <c r="AQ105" s="1689"/>
      <c r="AR105" s="1826"/>
      <c r="AS105" s="1678" t="n">
        <f aca="false">COUNTA(AC105:AR105)</f>
        <v>0</v>
      </c>
      <c r="AT105" s="1679"/>
      <c r="AU105" s="1680" t="n">
        <v>6090</v>
      </c>
      <c r="AV105" s="1680" t="n">
        <v>6000</v>
      </c>
      <c r="AW105" s="1672" t="s">
        <v>691</v>
      </c>
      <c r="AX105" s="1711" t="n">
        <v>2411</v>
      </c>
      <c r="AY105" s="1711"/>
      <c r="AZ105" s="1711"/>
      <c r="BA105" s="1711"/>
      <c r="BB105" s="1711"/>
      <c r="BC105" s="1711"/>
      <c r="BD105" s="1711"/>
      <c r="BE105" s="1711"/>
      <c r="BF105" s="1711"/>
      <c r="BG105" s="1711"/>
      <c r="BH105" s="1711"/>
      <c r="BI105" s="1711"/>
      <c r="BJ105" s="1711"/>
      <c r="BK105" s="1711"/>
      <c r="BL105" s="1711"/>
      <c r="BM105" s="1711"/>
      <c r="BN105" s="1711"/>
      <c r="BO105" s="1711"/>
      <c r="BP105" s="1711"/>
      <c r="BQ105" s="1712"/>
      <c r="BR105" s="1713"/>
      <c r="BS105" s="1714"/>
      <c r="BT105" s="1826"/>
      <c r="BU105" s="1678" t="n">
        <f aca="false">COUNTA(AU105:BT105)</f>
        <v>4</v>
      </c>
      <c r="BV105" s="1679"/>
      <c r="BW105" s="1844"/>
      <c r="BX105" s="1844"/>
      <c r="BY105" s="1844"/>
      <c r="BZ105" s="1711"/>
      <c r="CA105" s="1711"/>
      <c r="CB105" s="1711"/>
      <c r="CC105" s="1711"/>
      <c r="CD105" s="1711"/>
      <c r="CE105" s="1711"/>
      <c r="CF105" s="1711"/>
      <c r="CG105" s="1711"/>
      <c r="CH105" s="1711"/>
      <c r="CI105" s="1712"/>
      <c r="CJ105" s="1713"/>
      <c r="CK105" s="1714"/>
      <c r="CL105" s="1826"/>
      <c r="CM105" s="1678" t="n">
        <f aca="false">COUNTA(BW105:CL105)</f>
        <v>0</v>
      </c>
      <c r="CN105" s="1679"/>
      <c r="CO105" s="1679" t="n">
        <f aca="false">AA105+AS105+BU105+CM105</f>
        <v>4</v>
      </c>
      <c r="CP105" s="1679"/>
      <c r="CQ105" s="1673"/>
      <c r="CR105" s="1673"/>
      <c r="CS105" s="1673"/>
      <c r="CT105" s="1673"/>
      <c r="CU105" s="1673"/>
      <c r="CV105" s="1673"/>
      <c r="CW105" s="1673"/>
      <c r="CX105" s="1673"/>
      <c r="CY105" s="1673"/>
      <c r="CZ105" s="1673"/>
      <c r="DA105" s="1673"/>
      <c r="DB105" s="1673"/>
      <c r="DC105" s="1674"/>
      <c r="DD105" s="1675"/>
      <c r="DE105" s="1676"/>
      <c r="DF105" s="1677"/>
      <c r="DG105" s="1683" t="n">
        <f aca="false">SUBTOTAL(9,CQ107:DF107)</f>
        <v>0</v>
      </c>
      <c r="DH105" s="1684"/>
      <c r="DI105" s="1682"/>
      <c r="DJ105" s="1673"/>
      <c r="DK105" s="1673"/>
      <c r="DL105" s="1673"/>
      <c r="DM105" s="1673"/>
      <c r="DN105" s="1673"/>
      <c r="DO105" s="1673"/>
      <c r="DP105" s="1673"/>
      <c r="DQ105" s="1673"/>
      <c r="DR105" s="1673"/>
      <c r="DS105" s="1673"/>
      <c r="DT105" s="1673"/>
      <c r="DU105" s="1674"/>
      <c r="DV105" s="1675"/>
      <c r="DW105" s="1676"/>
      <c r="DX105" s="1677"/>
      <c r="DY105" s="1683" t="n">
        <f aca="false">COUNTA(DI105:DX105)</f>
        <v>0</v>
      </c>
      <c r="DZ105" s="1684"/>
      <c r="EA105" s="1673"/>
      <c r="EB105" s="1673"/>
      <c r="EC105" s="1673"/>
      <c r="ED105" s="1673"/>
      <c r="EE105" s="1673"/>
      <c r="EF105" s="1673"/>
      <c r="EG105" s="1673"/>
      <c r="EH105" s="1673"/>
      <c r="EI105" s="1673"/>
      <c r="EJ105" s="1673"/>
      <c r="EK105" s="1673"/>
      <c r="EL105" s="1673"/>
      <c r="EM105" s="1673"/>
      <c r="EN105" s="1673"/>
      <c r="EO105" s="1673"/>
      <c r="EP105" s="1673"/>
      <c r="EQ105" s="1673"/>
      <c r="ER105" s="1673"/>
      <c r="ES105" s="1673"/>
      <c r="ET105" s="1673"/>
      <c r="EU105" s="1673"/>
      <c r="EV105" s="1673"/>
      <c r="EW105" s="1673"/>
      <c r="EX105" s="1673"/>
      <c r="EY105" s="1674"/>
      <c r="EZ105" s="1675"/>
      <c r="FA105" s="1676"/>
      <c r="FB105" s="1677"/>
      <c r="FC105" s="1683" t="n">
        <f aca="false">COUNTA(EA105:FB105)</f>
        <v>0</v>
      </c>
      <c r="FD105" s="1684"/>
      <c r="FE105" s="1673"/>
      <c r="FF105" s="1673"/>
      <c r="FG105" s="1673"/>
      <c r="FH105" s="1673"/>
      <c r="FI105" s="1673"/>
      <c r="FJ105" s="1673"/>
      <c r="FK105" s="1673"/>
      <c r="FL105" s="1673"/>
      <c r="FM105" s="1673"/>
      <c r="FN105" s="1674"/>
      <c r="FO105" s="1675"/>
      <c r="FP105" s="1676"/>
      <c r="FQ105" s="1677"/>
      <c r="FR105" s="1683" t="n">
        <f aca="false">COUNTA(FE105:FQ105)</f>
        <v>0</v>
      </c>
      <c r="FS105" s="1684"/>
      <c r="FT105" s="1673"/>
      <c r="FU105" s="1673"/>
      <c r="FV105" s="1673"/>
      <c r="FW105" s="1673"/>
      <c r="FX105" s="1673"/>
      <c r="FY105" s="1673"/>
      <c r="FZ105" s="1673"/>
      <c r="GA105" s="1673"/>
      <c r="GB105" s="1673"/>
      <c r="GC105" s="1673"/>
      <c r="GD105" s="1673"/>
      <c r="GE105" s="1673"/>
      <c r="GF105" s="1673"/>
      <c r="GG105" s="1673"/>
      <c r="GH105" s="1673"/>
      <c r="GI105" s="1673"/>
      <c r="GJ105" s="1673"/>
      <c r="GK105" s="1673"/>
      <c r="GL105" s="1673"/>
      <c r="GM105" s="1673"/>
      <c r="GN105" s="1673"/>
      <c r="GO105" s="1673"/>
      <c r="GP105" s="1673"/>
      <c r="GQ105" s="1673"/>
      <c r="GR105" s="1673"/>
      <c r="GS105" s="1674"/>
      <c r="GT105" s="1675"/>
      <c r="GU105" s="1676"/>
      <c r="GV105" s="1677"/>
      <c r="GW105" s="1690" t="n">
        <f aca="false">SUBTOTAL(9,FT107:GV107)</f>
        <v>0</v>
      </c>
      <c r="GX105" s="1679" t="n">
        <f aca="false">SUBTOTAL(9,FT107:GV107)</f>
        <v>0</v>
      </c>
      <c r="GY105" s="1691"/>
      <c r="GZ105" s="1845"/>
      <c r="HA105" s="1846"/>
      <c r="HB105" s="1694"/>
      <c r="HC105" s="1695"/>
      <c r="HD105" s="1696"/>
      <c r="HE105" s="1697"/>
      <c r="HF105" s="1698"/>
      <c r="HG105" s="1700"/>
      <c r="HH105" s="1700"/>
      <c r="HI105" s="1847"/>
      <c r="HJ105" s="1673"/>
      <c r="HK105" s="1673"/>
      <c r="HL105" s="1673"/>
      <c r="HM105" s="1673"/>
      <c r="HN105" s="1673"/>
      <c r="HO105" s="1673"/>
      <c r="HP105" s="1673"/>
      <c r="HQ105" s="1673"/>
      <c r="HR105" s="1673"/>
      <c r="HS105" s="1673"/>
      <c r="HT105" s="1673"/>
      <c r="HU105" s="1673"/>
      <c r="HV105" s="1673"/>
      <c r="HW105" s="1673"/>
      <c r="HX105" s="1673"/>
      <c r="HY105" s="1673"/>
      <c r="HZ105" s="1674"/>
      <c r="IA105" s="1675"/>
      <c r="IB105" s="1676"/>
      <c r="IC105" s="1677"/>
      <c r="ID105" s="1678" t="n">
        <f aca="false">SUBTOTAL(9,HG107:IC107)</f>
        <v>0</v>
      </c>
      <c r="IE105" s="1702"/>
      <c r="IF105" s="1703"/>
      <c r="IG105" s="1703"/>
      <c r="IH105" s="1704"/>
      <c r="II105" s="1705"/>
      <c r="IJ105" s="1706"/>
      <c r="IK105" s="1707" t="n">
        <f aca="false">SUBTOTAL(9,IF107:IJ107)</f>
        <v>0</v>
      </c>
      <c r="IL105" s="1708"/>
      <c r="IM105" s="1709"/>
      <c r="IN105" s="1710"/>
      <c r="IO105" s="1711"/>
      <c r="IP105" s="1711"/>
      <c r="IQ105" s="1711"/>
      <c r="IR105" s="1711"/>
      <c r="IS105" s="1711"/>
      <c r="IT105" s="1711"/>
      <c r="IU105" s="1711"/>
      <c r="IV105" s="1712"/>
      <c r="IW105" s="1713"/>
      <c r="IX105" s="1714"/>
      <c r="IY105" s="1715"/>
      <c r="IZ105" s="1678" t="n">
        <f aca="false">SUBTOTAL(3,IM105:IY105)</f>
        <v>0</v>
      </c>
      <c r="JA105" s="1716"/>
      <c r="JB105" s="1717"/>
      <c r="JC105" s="1718"/>
      <c r="JD105" s="1719"/>
      <c r="JE105" s="1720"/>
      <c r="JF105" s="1721"/>
      <c r="JG105" s="1722"/>
      <c r="JH105" s="1827"/>
      <c r="JI105" s="1722"/>
      <c r="JJ105" s="1723"/>
      <c r="JK105" s="1724"/>
      <c r="JL105" s="1725"/>
      <c r="JM105" s="1664"/>
      <c r="JN105" s="1665"/>
      <c r="JO105" s="1666"/>
      <c r="JP105" s="1726"/>
      <c r="JQ105" s="1727"/>
      <c r="JR105" s="1728"/>
    </row>
    <row r="106" customFormat="false" ht="11.25" hidden="false" customHeight="true" outlineLevel="0" collapsed="false">
      <c r="A106" s="1611"/>
      <c r="B106" s="1729" t="s">
        <v>661</v>
      </c>
      <c r="C106" s="1730"/>
      <c r="D106" s="1730"/>
      <c r="E106" s="1731"/>
      <c r="F106" s="1731"/>
      <c r="G106" s="1732"/>
      <c r="H106" s="1732"/>
      <c r="I106" s="1732"/>
      <c r="J106" s="1732"/>
      <c r="K106" s="1732"/>
      <c r="L106" s="1732"/>
      <c r="M106" s="1732"/>
      <c r="N106" s="1732"/>
      <c r="O106" s="1732"/>
      <c r="P106" s="1732"/>
      <c r="Q106" s="1732"/>
      <c r="R106" s="1732"/>
      <c r="S106" s="1732"/>
      <c r="T106" s="1732"/>
      <c r="U106" s="1732"/>
      <c r="V106" s="1732"/>
      <c r="W106" s="1733"/>
      <c r="X106" s="1734"/>
      <c r="Y106" s="1735"/>
      <c r="Z106" s="1736"/>
      <c r="AA106" s="1737" t="n">
        <f aca="false">SUBTOTAL(9,C106:Z106)</f>
        <v>0</v>
      </c>
      <c r="AB106" s="1738" t="n">
        <f aca="false">AA106+AB102</f>
        <v>575</v>
      </c>
      <c r="AC106" s="1828"/>
      <c r="AD106" s="1828"/>
      <c r="AE106" s="1828"/>
      <c r="AF106" s="1744"/>
      <c r="AG106" s="1744"/>
      <c r="AH106" s="1744"/>
      <c r="AI106" s="1744"/>
      <c r="AJ106" s="1744"/>
      <c r="AK106" s="1744"/>
      <c r="AL106" s="1744"/>
      <c r="AM106" s="1744"/>
      <c r="AN106" s="1744"/>
      <c r="AO106" s="1745"/>
      <c r="AP106" s="1746"/>
      <c r="AQ106" s="1747"/>
      <c r="AR106" s="1833"/>
      <c r="AS106" s="1737" t="n">
        <f aca="false">SUBTOTAL(9,AC106:AR106)</f>
        <v>0</v>
      </c>
      <c r="AT106" s="1738" t="n">
        <f aca="false">AS106+AT102</f>
        <v>0</v>
      </c>
      <c r="AU106" s="1739" t="n">
        <v>21</v>
      </c>
      <c r="AV106" s="1739" t="n">
        <v>20</v>
      </c>
      <c r="AW106" s="1731" t="n">
        <v>20</v>
      </c>
      <c r="AX106" s="1732" t="n">
        <v>20.3</v>
      </c>
      <c r="AY106" s="1732"/>
      <c r="AZ106" s="1732"/>
      <c r="BA106" s="1732"/>
      <c r="BB106" s="1732"/>
      <c r="BC106" s="1732"/>
      <c r="BD106" s="1732"/>
      <c r="BE106" s="1732"/>
      <c r="BF106" s="1732"/>
      <c r="BG106" s="1732"/>
      <c r="BH106" s="1732"/>
      <c r="BI106" s="1732"/>
      <c r="BJ106" s="1732"/>
      <c r="BK106" s="1732"/>
      <c r="BL106" s="1732"/>
      <c r="BM106" s="1732"/>
      <c r="BN106" s="1732"/>
      <c r="BO106" s="1732"/>
      <c r="BP106" s="1732"/>
      <c r="BQ106" s="1733"/>
      <c r="BR106" s="1734"/>
      <c r="BS106" s="1735"/>
      <c r="BT106" s="1833"/>
      <c r="BU106" s="1737" t="n">
        <f aca="false">SUBTOTAL(9,AU106:BT106)</f>
        <v>81.3</v>
      </c>
      <c r="BV106" s="1738" t="n">
        <f aca="false">BU106+BV102</f>
        <v>285.3</v>
      </c>
      <c r="BW106" s="1851"/>
      <c r="BX106" s="1851"/>
      <c r="BY106" s="1851"/>
      <c r="BZ106" s="1732"/>
      <c r="CA106" s="1732"/>
      <c r="CB106" s="1732"/>
      <c r="CC106" s="1732"/>
      <c r="CD106" s="1732"/>
      <c r="CE106" s="1732"/>
      <c r="CF106" s="1732"/>
      <c r="CG106" s="1732"/>
      <c r="CH106" s="1732"/>
      <c r="CI106" s="1733"/>
      <c r="CJ106" s="1734"/>
      <c r="CK106" s="1735"/>
      <c r="CL106" s="1833"/>
      <c r="CM106" s="1737" t="n">
        <f aca="false">SUBTOTAL(9,BW106:CL106)</f>
        <v>0</v>
      </c>
      <c r="CN106" s="1738" t="n">
        <f aca="false">CM106+CN102</f>
        <v>0</v>
      </c>
      <c r="CO106" s="1738" t="n">
        <f aca="false">AA106+AS106+BU106+CM106</f>
        <v>81.3</v>
      </c>
      <c r="CP106" s="1738" t="n">
        <f aca="false">CO106+CP102</f>
        <v>860.3</v>
      </c>
      <c r="CQ106" s="1732"/>
      <c r="CR106" s="1732"/>
      <c r="CS106" s="1732"/>
      <c r="CT106" s="1732"/>
      <c r="CU106" s="1732"/>
      <c r="CV106" s="1732"/>
      <c r="CW106" s="1732"/>
      <c r="CX106" s="1732"/>
      <c r="CY106" s="1732"/>
      <c r="CZ106" s="1732"/>
      <c r="DA106" s="1732"/>
      <c r="DB106" s="1732"/>
      <c r="DC106" s="1733"/>
      <c r="DD106" s="1734"/>
      <c r="DE106" s="1735"/>
      <c r="DF106" s="1736"/>
      <c r="DG106" s="1741" t="n">
        <f aca="false">SUBTOTAL(9,CQ106:DF106)</f>
        <v>0</v>
      </c>
      <c r="DH106" s="1742" t="n">
        <f aca="false">DG106:DG106+IF($B102:$B102=2,0,DH102:DH102)</f>
        <v>0</v>
      </c>
      <c r="DI106" s="1740"/>
      <c r="DJ106" s="1732"/>
      <c r="DK106" s="1732"/>
      <c r="DL106" s="1732"/>
      <c r="DM106" s="1732"/>
      <c r="DN106" s="1732"/>
      <c r="DO106" s="1732"/>
      <c r="DP106" s="1732"/>
      <c r="DQ106" s="1732"/>
      <c r="DR106" s="1732"/>
      <c r="DS106" s="1732"/>
      <c r="DT106" s="1732"/>
      <c r="DU106" s="1733"/>
      <c r="DV106" s="1734"/>
      <c r="DW106" s="1735"/>
      <c r="DX106" s="1736"/>
      <c r="DY106" s="1741" t="n">
        <f aca="false">SUBTOTAL(9,DI106:DX106)</f>
        <v>0</v>
      </c>
      <c r="DZ106" s="1742" t="n">
        <f aca="false">DY106:DY106+IF($B102:$B102=2,0,DZ102:DZ102)</f>
        <v>0</v>
      </c>
      <c r="EA106" s="1732"/>
      <c r="EB106" s="1732"/>
      <c r="EC106" s="1732"/>
      <c r="ED106" s="1732"/>
      <c r="EE106" s="1732"/>
      <c r="EF106" s="1732"/>
      <c r="EG106" s="1732"/>
      <c r="EH106" s="1732"/>
      <c r="EI106" s="1732"/>
      <c r="EJ106" s="1732"/>
      <c r="EK106" s="1732"/>
      <c r="EL106" s="1732"/>
      <c r="EM106" s="1732"/>
      <c r="EN106" s="1732"/>
      <c r="EO106" s="1732"/>
      <c r="EP106" s="1732"/>
      <c r="EQ106" s="1732"/>
      <c r="ER106" s="1732"/>
      <c r="ES106" s="1732"/>
      <c r="ET106" s="1732"/>
      <c r="EU106" s="1732"/>
      <c r="EV106" s="1732"/>
      <c r="EW106" s="1732"/>
      <c r="EX106" s="1732"/>
      <c r="EY106" s="1733"/>
      <c r="EZ106" s="1734"/>
      <c r="FA106" s="1735"/>
      <c r="FB106" s="1736"/>
      <c r="FC106" s="1741" t="n">
        <f aca="false">SUBTOTAL(9,EA106:FB106)</f>
        <v>0</v>
      </c>
      <c r="FD106" s="1742" t="n">
        <f aca="false">FC106:FC106+IF($B102:$B102=2,0,FD102:FD102)</f>
        <v>200</v>
      </c>
      <c r="FE106" s="1732"/>
      <c r="FF106" s="1732"/>
      <c r="FG106" s="1732"/>
      <c r="FH106" s="1732"/>
      <c r="FI106" s="1732"/>
      <c r="FJ106" s="1732"/>
      <c r="FK106" s="1732"/>
      <c r="FL106" s="1732"/>
      <c r="FM106" s="1732"/>
      <c r="FN106" s="1733"/>
      <c r="FO106" s="1734"/>
      <c r="FP106" s="1735"/>
      <c r="FQ106" s="1736"/>
      <c r="FR106" s="1741" t="n">
        <f aca="false">SUBTOTAL(9,FE106:FQ106)</f>
        <v>0</v>
      </c>
      <c r="FS106" s="1742" t="n">
        <f aca="false">FR106:FR106+IF($B102:$B102=2,0,FS102:FS102)</f>
        <v>0</v>
      </c>
      <c r="FT106" s="1732"/>
      <c r="FU106" s="1732"/>
      <c r="FV106" s="1732"/>
      <c r="FW106" s="1732"/>
      <c r="FX106" s="1732"/>
      <c r="FY106" s="1732"/>
      <c r="FZ106" s="1732"/>
      <c r="GA106" s="1732"/>
      <c r="GB106" s="1732"/>
      <c r="GC106" s="1732"/>
      <c r="GD106" s="1732"/>
      <c r="GE106" s="1732"/>
      <c r="GF106" s="1732"/>
      <c r="GG106" s="1732"/>
      <c r="GH106" s="1732"/>
      <c r="GI106" s="1732"/>
      <c r="GJ106" s="1732"/>
      <c r="GK106" s="1732"/>
      <c r="GL106" s="1732"/>
      <c r="GM106" s="1732"/>
      <c r="GN106" s="1732"/>
      <c r="GO106" s="1732"/>
      <c r="GP106" s="1732"/>
      <c r="GQ106" s="1732"/>
      <c r="GR106" s="1732"/>
      <c r="GS106" s="1733"/>
      <c r="GT106" s="1734"/>
      <c r="GU106" s="1735"/>
      <c r="GV106" s="1736"/>
      <c r="GW106" s="1748" t="n">
        <f aca="false">SUBTOTAL(9,FT106:GV106)</f>
        <v>0</v>
      </c>
      <c r="GX106" s="1738" t="n">
        <f aca="false">SUBTOTAL(9,FT106:GV106)</f>
        <v>0</v>
      </c>
      <c r="GY106" s="1737" t="n">
        <f aca="false">GX106:GX106+IF($B102:$B102=2,0,GY102:GY102)</f>
        <v>0</v>
      </c>
      <c r="GZ106" s="1749"/>
      <c r="HA106" s="1750"/>
      <c r="HB106" s="1751" t="e">
        <f aca="false">'03.24 НГДП по датам'!BA106</f>
        <v>#VALUE!</v>
      </c>
      <c r="HC106" s="1752" t="e">
        <f aca="false">SUBTOTAL(9,GZ106:HB106)</f>
        <v>#VALUE!</v>
      </c>
      <c r="HD106" s="1753" t="n">
        <f aca="false">$HD$3+HD102</f>
        <v>912.72</v>
      </c>
      <c r="HE106" s="1754" t="n">
        <f aca="false">$HE$3+HE102</f>
        <v>287.28</v>
      </c>
      <c r="HF106" s="1831" t="n">
        <f aca="false">SUM(HD106:HE106)</f>
        <v>1200</v>
      </c>
      <c r="HG106" s="1757"/>
      <c r="HH106" s="1757"/>
      <c r="HI106" s="1832"/>
      <c r="HJ106" s="1732"/>
      <c r="HK106" s="1732"/>
      <c r="HL106" s="1732"/>
      <c r="HM106" s="1732"/>
      <c r="HN106" s="1732"/>
      <c r="HO106" s="1732"/>
      <c r="HP106" s="1732"/>
      <c r="HQ106" s="1732"/>
      <c r="HR106" s="1732"/>
      <c r="HS106" s="1732"/>
      <c r="HT106" s="1732"/>
      <c r="HU106" s="1732"/>
      <c r="HV106" s="1732"/>
      <c r="HW106" s="1732"/>
      <c r="HX106" s="1732"/>
      <c r="HY106" s="1732"/>
      <c r="HZ106" s="1733"/>
      <c r="IA106" s="1734"/>
      <c r="IB106" s="1735"/>
      <c r="IC106" s="1736"/>
      <c r="ID106" s="1737" t="n">
        <f aca="false">SUBTOTAL(9,HG106:IC106)</f>
        <v>0</v>
      </c>
      <c r="IE106" s="1748" t="n">
        <f aca="false">ID106:ID106+IF($B102:$B102=2,0,IE102:IE102)</f>
        <v>186</v>
      </c>
      <c r="IF106" s="1759"/>
      <c r="IG106" s="1759"/>
      <c r="IH106" s="1760"/>
      <c r="II106" s="1761"/>
      <c r="IJ106" s="1762"/>
      <c r="IK106" s="1763" t="n">
        <f aca="false">SUBTOTAL(9,IF106:IJ106)</f>
        <v>0</v>
      </c>
      <c r="IL106" s="1764" t="n">
        <f aca="false">IK106:IK106+IF($B102:$B102=2,0,IL102:IL102)</f>
        <v>0</v>
      </c>
      <c r="IM106" s="1765"/>
      <c r="IN106" s="1765"/>
      <c r="IO106" s="1732"/>
      <c r="IP106" s="1732"/>
      <c r="IQ106" s="1732"/>
      <c r="IR106" s="1732"/>
      <c r="IS106" s="1732"/>
      <c r="IT106" s="1732"/>
      <c r="IU106" s="1732"/>
      <c r="IV106" s="1733"/>
      <c r="IW106" s="1734"/>
      <c r="IX106" s="1735"/>
      <c r="IY106" s="1736"/>
      <c r="IZ106" s="1737" t="n">
        <f aca="false">SUBTOTAL(9,IM106:IY106)</f>
        <v>0</v>
      </c>
      <c r="JA106" s="1738" t="n">
        <f aca="false">IZ106:IZ106+IF($B102:$B102=2,0,JA102:JA102)</f>
        <v>0</v>
      </c>
      <c r="JB106" s="1766"/>
      <c r="JC106" s="1767" t="e">
        <f aca="false">'03.24 НГДП по датам'!BT106</f>
        <v>#VALUE!</v>
      </c>
      <c r="JD106" s="1834" t="n">
        <f aca="false">$JD$14</f>
        <v>0</v>
      </c>
      <c r="JE106" s="1769" t="e">
        <f aca="false">SUBTOTAL(9,JB106:JD106)</f>
        <v>#VALUE!</v>
      </c>
      <c r="JF106" s="1770" t="n">
        <f aca="false">SUMIF($C$5:JE$5,"Накопленный эффект, т/сут",$C106:JE106)+SUMIF($C$5:JE$5,"Нараст.  по потенциалу",$C106:JE106)-SUMIF($C$5:JE$5,"Нараст. по остановкам",$C106:JE106)-SUMIF($C$5:JE$5,"ИТОГО перевод в ППД",$C106:JE106)-SUMIF($C$5:JE$5,"ИТОГО  нерент, по распоряж.",$C106:JE106)-SUMIF($C$5:JE$5,"ИТОГО ост. дебит от ЗБС, Углуб., ПВЛГ/ПНЛГ",$C106:JE106)</f>
        <v>874.3</v>
      </c>
      <c r="JG106" s="1771"/>
      <c r="JH106" s="1764"/>
      <c r="JI106" s="1771"/>
      <c r="JJ106" s="1772"/>
      <c r="JK106" s="1773"/>
      <c r="JL106" s="1763" t="n">
        <f aca="false">SUBTOTAL(9,JG106:JJ106)</f>
        <v>0</v>
      </c>
      <c r="JM106" s="1664"/>
      <c r="JN106" s="1665"/>
      <c r="JO106" s="1666"/>
      <c r="JP106" s="1774" t="n">
        <f aca="false">JP$4:JP$4+SUMIF($C$5:JL$5,"Нараст. по остановкам",$C106:JL106)-SUMIF($C$5:JL$5,"Нараст.  по потенциалу",$C106:JL106)</f>
        <v>838.705</v>
      </c>
      <c r="JQ106" s="1775" t="n">
        <f aca="false">'ННГ без НГДП по датам'!JP106</f>
        <v>756.812</v>
      </c>
      <c r="JR106" s="1776" t="n">
        <f aca="false">'03.24 НГДП по датам'!CB106</f>
        <v>81.893</v>
      </c>
    </row>
    <row r="107" customFormat="false" ht="1.5" hidden="false" customHeight="true" outlineLevel="0" collapsed="false">
      <c r="A107" s="1777"/>
      <c r="B107" s="1777"/>
      <c r="C107" s="1778"/>
      <c r="D107" s="1778"/>
      <c r="E107" s="1778"/>
      <c r="F107" s="1778"/>
      <c r="G107" s="1779"/>
      <c r="H107" s="1779"/>
      <c r="I107" s="1779"/>
      <c r="J107" s="1779"/>
      <c r="K107" s="1779"/>
      <c r="L107" s="1779"/>
      <c r="M107" s="1779"/>
      <c r="N107" s="1779"/>
      <c r="O107" s="1779"/>
      <c r="P107" s="1779"/>
      <c r="Q107" s="1779"/>
      <c r="R107" s="1779"/>
      <c r="S107" s="1779"/>
      <c r="T107" s="1779"/>
      <c r="U107" s="1779"/>
      <c r="V107" s="1779"/>
      <c r="W107" s="1779"/>
      <c r="X107" s="1780"/>
      <c r="Y107" s="1781"/>
      <c r="Z107" s="1782"/>
      <c r="AA107" s="1783"/>
      <c r="AB107" s="1783"/>
      <c r="AC107" s="1884"/>
      <c r="AD107" s="1884"/>
      <c r="AE107" s="1884"/>
      <c r="AF107" s="1779"/>
      <c r="AG107" s="1779"/>
      <c r="AH107" s="1779"/>
      <c r="AI107" s="1779"/>
      <c r="AJ107" s="1779"/>
      <c r="AK107" s="1779"/>
      <c r="AL107" s="1779"/>
      <c r="AM107" s="1779"/>
      <c r="AN107" s="1779"/>
      <c r="AO107" s="1779"/>
      <c r="AP107" s="1780"/>
      <c r="AQ107" s="1781"/>
      <c r="AR107" s="1782"/>
      <c r="AS107" s="1783"/>
      <c r="AT107" s="1783"/>
      <c r="AU107" s="1778"/>
      <c r="AV107" s="1778"/>
      <c r="AW107" s="1785"/>
      <c r="AX107" s="1779"/>
      <c r="AY107" s="1779"/>
      <c r="AZ107" s="1779"/>
      <c r="BA107" s="1779"/>
      <c r="BB107" s="1779"/>
      <c r="BC107" s="1779"/>
      <c r="BD107" s="1779"/>
      <c r="BE107" s="1779"/>
      <c r="BF107" s="1779"/>
      <c r="BG107" s="1779"/>
      <c r="BH107" s="1779"/>
      <c r="BI107" s="1779"/>
      <c r="BJ107" s="1779"/>
      <c r="BK107" s="1779"/>
      <c r="BL107" s="1779"/>
      <c r="BM107" s="1779"/>
      <c r="BN107" s="1779"/>
      <c r="BO107" s="1779"/>
      <c r="BP107" s="1779"/>
      <c r="BQ107" s="1779"/>
      <c r="BR107" s="1780"/>
      <c r="BS107" s="1781"/>
      <c r="BT107" s="1782"/>
      <c r="BU107" s="1783"/>
      <c r="BV107" s="1783"/>
      <c r="BW107" s="1784"/>
      <c r="BX107" s="1779"/>
      <c r="BY107" s="1779"/>
      <c r="BZ107" s="1779"/>
      <c r="CA107" s="1779"/>
      <c r="CB107" s="1779"/>
      <c r="CC107" s="1779"/>
      <c r="CD107" s="1779"/>
      <c r="CE107" s="1779"/>
      <c r="CF107" s="1779"/>
      <c r="CG107" s="1779"/>
      <c r="CH107" s="1779"/>
      <c r="CI107" s="1779"/>
      <c r="CJ107" s="1780"/>
      <c r="CK107" s="1781"/>
      <c r="CL107" s="1782"/>
      <c r="CM107" s="1783"/>
      <c r="CN107" s="1783"/>
      <c r="CO107" s="1783"/>
      <c r="CP107" s="1783"/>
      <c r="CQ107" s="1779"/>
      <c r="CR107" s="1779"/>
      <c r="CS107" s="1779"/>
      <c r="CT107" s="1779"/>
      <c r="CU107" s="1779"/>
      <c r="CV107" s="1779"/>
      <c r="CW107" s="1779"/>
      <c r="CX107" s="1779"/>
      <c r="CY107" s="1779"/>
      <c r="CZ107" s="1779"/>
      <c r="DA107" s="1779"/>
      <c r="DB107" s="1779"/>
      <c r="DC107" s="1779"/>
      <c r="DD107" s="1780"/>
      <c r="DE107" s="1781"/>
      <c r="DF107" s="1782"/>
      <c r="DG107" s="1783"/>
      <c r="DH107" s="1783"/>
      <c r="DI107" s="1852"/>
      <c r="DJ107" s="1779"/>
      <c r="DK107" s="1779"/>
      <c r="DL107" s="1779"/>
      <c r="DM107" s="1779"/>
      <c r="DN107" s="1779"/>
      <c r="DO107" s="1779"/>
      <c r="DP107" s="1779"/>
      <c r="DQ107" s="1779"/>
      <c r="DR107" s="1779"/>
      <c r="DS107" s="1779"/>
      <c r="DT107" s="1779"/>
      <c r="DU107" s="1779"/>
      <c r="DV107" s="1780"/>
      <c r="DW107" s="1781"/>
      <c r="DX107" s="1782"/>
      <c r="DY107" s="1783"/>
      <c r="DZ107" s="1783"/>
      <c r="EA107" s="1864"/>
      <c r="EB107" s="1779"/>
      <c r="EC107" s="1779"/>
      <c r="ED107" s="1779"/>
      <c r="EE107" s="1779"/>
      <c r="EF107" s="1779"/>
      <c r="EG107" s="1779"/>
      <c r="EH107" s="1779"/>
      <c r="EI107" s="1779"/>
      <c r="EJ107" s="1779"/>
      <c r="EK107" s="1779"/>
      <c r="EL107" s="1779"/>
      <c r="EM107" s="1779"/>
      <c r="EN107" s="1779"/>
      <c r="EO107" s="1779"/>
      <c r="EP107" s="1779"/>
      <c r="EQ107" s="1779"/>
      <c r="ER107" s="1779"/>
      <c r="ES107" s="1779"/>
      <c r="ET107" s="1779"/>
      <c r="EU107" s="1779"/>
      <c r="EV107" s="1779"/>
      <c r="EW107" s="1779"/>
      <c r="EX107" s="1779"/>
      <c r="EY107" s="1779"/>
      <c r="EZ107" s="1780"/>
      <c r="FA107" s="1781"/>
      <c r="FB107" s="1782"/>
      <c r="FC107" s="1783"/>
      <c r="FD107" s="1783"/>
      <c r="FE107" s="1779"/>
      <c r="FF107" s="1779"/>
      <c r="FG107" s="1779"/>
      <c r="FH107" s="1779"/>
      <c r="FI107" s="1779"/>
      <c r="FJ107" s="1779"/>
      <c r="FK107" s="1779"/>
      <c r="FL107" s="1779"/>
      <c r="FM107" s="1779"/>
      <c r="FN107" s="1779"/>
      <c r="FO107" s="1780"/>
      <c r="FP107" s="1781"/>
      <c r="FQ107" s="1782"/>
      <c r="FR107" s="1783"/>
      <c r="FS107" s="1783"/>
      <c r="FT107" s="1779"/>
      <c r="FU107" s="1779"/>
      <c r="FV107" s="1779"/>
      <c r="FW107" s="1779"/>
      <c r="FX107" s="1779"/>
      <c r="FY107" s="1779"/>
      <c r="FZ107" s="1779"/>
      <c r="GA107" s="1779"/>
      <c r="GB107" s="1779"/>
      <c r="GC107" s="1779"/>
      <c r="GD107" s="1779"/>
      <c r="GE107" s="1779"/>
      <c r="GF107" s="1779"/>
      <c r="GG107" s="1779"/>
      <c r="GH107" s="1779"/>
      <c r="GI107" s="1779"/>
      <c r="GJ107" s="1779"/>
      <c r="GK107" s="1779"/>
      <c r="GL107" s="1779"/>
      <c r="GM107" s="1779"/>
      <c r="GN107" s="1779"/>
      <c r="GO107" s="1779"/>
      <c r="GP107" s="1779"/>
      <c r="GQ107" s="1779"/>
      <c r="GR107" s="1779"/>
      <c r="GS107" s="1779"/>
      <c r="GT107" s="1780"/>
      <c r="GU107" s="1781"/>
      <c r="GV107" s="1782"/>
      <c r="GW107" s="1783"/>
      <c r="GX107" s="1783"/>
      <c r="GY107" s="1783"/>
      <c r="GZ107" s="1787"/>
      <c r="HA107" s="1787"/>
      <c r="HB107" s="1788"/>
      <c r="HC107" s="1783"/>
      <c r="HD107" s="1783"/>
      <c r="HE107" s="1789"/>
      <c r="HF107" s="1790"/>
      <c r="HG107" s="1757"/>
      <c r="HH107" s="1757"/>
      <c r="HI107" s="1787"/>
      <c r="HJ107" s="1779"/>
      <c r="HK107" s="1779"/>
      <c r="HL107" s="1779"/>
      <c r="HM107" s="1779"/>
      <c r="HN107" s="1779"/>
      <c r="HO107" s="1779"/>
      <c r="HP107" s="1779"/>
      <c r="HQ107" s="1779"/>
      <c r="HR107" s="1779"/>
      <c r="HS107" s="1779"/>
      <c r="HT107" s="1779"/>
      <c r="HU107" s="1779"/>
      <c r="HV107" s="1779"/>
      <c r="HW107" s="1779"/>
      <c r="HX107" s="1779"/>
      <c r="HY107" s="1779"/>
      <c r="HZ107" s="1779"/>
      <c r="IA107" s="1780"/>
      <c r="IB107" s="1781"/>
      <c r="IC107" s="1782"/>
      <c r="ID107" s="1783"/>
      <c r="IE107" s="1783"/>
      <c r="IF107" s="1792"/>
      <c r="IG107" s="1792"/>
      <c r="IH107" s="1792"/>
      <c r="II107" s="1793"/>
      <c r="IJ107" s="1794"/>
      <c r="IK107" s="1792"/>
      <c r="IL107" s="1792"/>
      <c r="IM107" s="1795"/>
      <c r="IN107" s="1795"/>
      <c r="IO107" s="1779"/>
      <c r="IP107" s="1779"/>
      <c r="IQ107" s="1779"/>
      <c r="IR107" s="1779"/>
      <c r="IS107" s="1779"/>
      <c r="IT107" s="1779"/>
      <c r="IU107" s="1779"/>
      <c r="IV107" s="1779"/>
      <c r="IW107" s="1780"/>
      <c r="IX107" s="1781"/>
      <c r="IY107" s="1782"/>
      <c r="IZ107" s="1783"/>
      <c r="JA107" s="1783"/>
      <c r="JB107" s="1779"/>
      <c r="JC107" s="1788"/>
      <c r="JD107" s="1779"/>
      <c r="JE107" s="1783"/>
      <c r="JF107" s="1783"/>
      <c r="JG107" s="1792"/>
      <c r="JH107" s="1792"/>
      <c r="JI107" s="1792"/>
      <c r="JJ107" s="1792"/>
      <c r="JK107" s="1796"/>
      <c r="JL107" s="1792"/>
      <c r="JM107" s="1797"/>
      <c r="JN107" s="1797"/>
      <c r="JO107" s="1798"/>
      <c r="JP107" s="1797"/>
      <c r="JQ107" s="1797"/>
      <c r="JR107" s="1798"/>
    </row>
    <row r="108" customFormat="false" ht="11.25" hidden="false" customHeight="true" outlineLevel="0" collapsed="false">
      <c r="A108" s="1611" t="n">
        <f aca="false">A104+1</f>
        <v>45376</v>
      </c>
      <c r="B108" s="1612" t="s">
        <v>662</v>
      </c>
      <c r="C108" s="1614" t="s">
        <v>200</v>
      </c>
      <c r="D108" s="1614" t="s">
        <v>72</v>
      </c>
      <c r="E108" s="1614"/>
      <c r="F108" s="1614"/>
      <c r="G108" s="1615"/>
      <c r="H108" s="1615"/>
      <c r="I108" s="1615"/>
      <c r="J108" s="1615"/>
      <c r="K108" s="1615"/>
      <c r="L108" s="1615"/>
      <c r="M108" s="1615"/>
      <c r="N108" s="1615"/>
      <c r="O108" s="1615"/>
      <c r="P108" s="1615"/>
      <c r="Q108" s="1615"/>
      <c r="R108" s="1615"/>
      <c r="S108" s="1615"/>
      <c r="T108" s="1615"/>
      <c r="U108" s="1615"/>
      <c r="V108" s="1615"/>
      <c r="W108" s="1616"/>
      <c r="X108" s="1799"/>
      <c r="Y108" s="1800"/>
      <c r="Z108" s="1801"/>
      <c r="AA108" s="1620"/>
      <c r="AB108" s="1621"/>
      <c r="AC108" s="1802"/>
      <c r="AD108" s="1802"/>
      <c r="AE108" s="1802"/>
      <c r="AF108" s="1615"/>
      <c r="AG108" s="1615"/>
      <c r="AH108" s="1615"/>
      <c r="AI108" s="1615"/>
      <c r="AJ108" s="1615"/>
      <c r="AK108" s="1615"/>
      <c r="AL108" s="1615"/>
      <c r="AM108" s="1615"/>
      <c r="AN108" s="1615"/>
      <c r="AO108" s="1616"/>
      <c r="AP108" s="1799"/>
      <c r="AQ108" s="1800"/>
      <c r="AR108" s="1801"/>
      <c r="AS108" s="1620"/>
      <c r="AT108" s="1621"/>
      <c r="AU108" s="1622"/>
      <c r="AV108" s="1622"/>
      <c r="AW108" s="1613"/>
      <c r="AX108" s="1615"/>
      <c r="AY108" s="1615"/>
      <c r="AZ108" s="1615"/>
      <c r="BA108" s="1615"/>
      <c r="BB108" s="1615"/>
      <c r="BC108" s="1615"/>
      <c r="BD108" s="1615"/>
      <c r="BE108" s="1615"/>
      <c r="BF108" s="1615"/>
      <c r="BG108" s="1615"/>
      <c r="BH108" s="1615"/>
      <c r="BI108" s="1615"/>
      <c r="BJ108" s="1615"/>
      <c r="BK108" s="1615"/>
      <c r="BL108" s="1615"/>
      <c r="BM108" s="1615"/>
      <c r="BN108" s="1615"/>
      <c r="BO108" s="1615"/>
      <c r="BP108" s="1615"/>
      <c r="BQ108" s="1616"/>
      <c r="BR108" s="1799"/>
      <c r="BS108" s="1800"/>
      <c r="BT108" s="1801"/>
      <c r="BU108" s="1620"/>
      <c r="BV108" s="1621"/>
      <c r="BW108" s="1837"/>
      <c r="BX108" s="1837"/>
      <c r="BY108" s="1837"/>
      <c r="BZ108" s="1627"/>
      <c r="CA108" s="1627"/>
      <c r="CB108" s="1627"/>
      <c r="CC108" s="1627"/>
      <c r="CD108" s="1627"/>
      <c r="CE108" s="1627"/>
      <c r="CF108" s="1627"/>
      <c r="CG108" s="1627"/>
      <c r="CH108" s="1627"/>
      <c r="CI108" s="1628"/>
      <c r="CJ108" s="1803"/>
      <c r="CK108" s="1804"/>
      <c r="CL108" s="1801"/>
      <c r="CM108" s="1620"/>
      <c r="CN108" s="1621"/>
      <c r="CO108" s="1621"/>
      <c r="CP108" s="1621"/>
      <c r="CQ108" s="1627"/>
      <c r="CR108" s="1627"/>
      <c r="CS108" s="1627"/>
      <c r="CT108" s="1627"/>
      <c r="CU108" s="1627"/>
      <c r="CV108" s="1627"/>
      <c r="CW108" s="1627"/>
      <c r="CX108" s="1627"/>
      <c r="CY108" s="1627"/>
      <c r="CZ108" s="1627"/>
      <c r="DA108" s="1627"/>
      <c r="DB108" s="1627"/>
      <c r="DC108" s="1628"/>
      <c r="DD108" s="1803"/>
      <c r="DE108" s="1804"/>
      <c r="DF108" s="1801"/>
      <c r="DG108" s="1624"/>
      <c r="DH108" s="1625"/>
      <c r="DI108" s="1623"/>
      <c r="DJ108" s="1627"/>
      <c r="DK108" s="1627"/>
      <c r="DL108" s="1627"/>
      <c r="DM108" s="1627"/>
      <c r="DN108" s="1627"/>
      <c r="DO108" s="1627"/>
      <c r="DP108" s="1627"/>
      <c r="DQ108" s="1627"/>
      <c r="DR108" s="1627"/>
      <c r="DS108" s="1627"/>
      <c r="DT108" s="1627"/>
      <c r="DU108" s="1628"/>
      <c r="DV108" s="1803"/>
      <c r="DW108" s="1804"/>
      <c r="DX108" s="1801"/>
      <c r="DY108" s="1624"/>
      <c r="DZ108" s="1625"/>
      <c r="EA108" s="1615"/>
      <c r="EB108" s="1627"/>
      <c r="EC108" s="1627"/>
      <c r="ED108" s="1627"/>
      <c r="EE108" s="1627"/>
      <c r="EF108" s="1627"/>
      <c r="EG108" s="1627"/>
      <c r="EH108" s="1627"/>
      <c r="EI108" s="1627"/>
      <c r="EJ108" s="1627"/>
      <c r="EK108" s="1627"/>
      <c r="EL108" s="1627"/>
      <c r="EM108" s="1627"/>
      <c r="EN108" s="1627"/>
      <c r="EO108" s="1627"/>
      <c r="EP108" s="1627"/>
      <c r="EQ108" s="1627"/>
      <c r="ER108" s="1627"/>
      <c r="ES108" s="1627"/>
      <c r="ET108" s="1627"/>
      <c r="EU108" s="1627"/>
      <c r="EV108" s="1627"/>
      <c r="EW108" s="1627"/>
      <c r="EX108" s="1627"/>
      <c r="EY108" s="1628"/>
      <c r="EZ108" s="1803"/>
      <c r="FA108" s="1804"/>
      <c r="FB108" s="1811"/>
      <c r="FC108" s="1624"/>
      <c r="FD108" s="1625"/>
      <c r="FE108" s="1615"/>
      <c r="FF108" s="1627"/>
      <c r="FG108" s="1627"/>
      <c r="FH108" s="1627"/>
      <c r="FI108" s="1627"/>
      <c r="FJ108" s="1627"/>
      <c r="FK108" s="1627"/>
      <c r="FL108" s="1627"/>
      <c r="FM108" s="1627"/>
      <c r="FN108" s="1628"/>
      <c r="FO108" s="1803"/>
      <c r="FP108" s="1804"/>
      <c r="FQ108" s="1811"/>
      <c r="FR108" s="1624"/>
      <c r="FS108" s="1625"/>
      <c r="FT108" s="1837"/>
      <c r="FU108" s="1627"/>
      <c r="FV108" s="1627"/>
      <c r="FW108" s="1627"/>
      <c r="FX108" s="1627"/>
      <c r="FY108" s="1627"/>
      <c r="FZ108" s="1627"/>
      <c r="GA108" s="1627"/>
      <c r="GB108" s="1627"/>
      <c r="GC108" s="1627"/>
      <c r="GD108" s="1627"/>
      <c r="GE108" s="1627"/>
      <c r="GF108" s="1627"/>
      <c r="GG108" s="1627"/>
      <c r="GH108" s="1627"/>
      <c r="GI108" s="1627"/>
      <c r="GJ108" s="1627"/>
      <c r="GK108" s="1627"/>
      <c r="GL108" s="1627"/>
      <c r="GM108" s="1627"/>
      <c r="GN108" s="1627"/>
      <c r="GO108" s="1627"/>
      <c r="GP108" s="1627"/>
      <c r="GQ108" s="1627"/>
      <c r="GR108" s="1627"/>
      <c r="GS108" s="1628"/>
      <c r="GT108" s="1803"/>
      <c r="GU108" s="1804"/>
      <c r="GV108" s="1811"/>
      <c r="GW108" s="1631"/>
      <c r="GX108" s="1621"/>
      <c r="GY108" s="1620"/>
      <c r="GZ108" s="1838"/>
      <c r="HA108" s="1839"/>
      <c r="HB108" s="1840"/>
      <c r="HC108" s="1635"/>
      <c r="HD108" s="1636"/>
      <c r="HE108" s="1841"/>
      <c r="HF108" s="1638"/>
      <c r="HG108" s="1640"/>
      <c r="HH108" s="1640"/>
      <c r="HI108" s="1842"/>
      <c r="HJ108" s="1627"/>
      <c r="HK108" s="1627"/>
      <c r="HL108" s="1627"/>
      <c r="HM108" s="1627"/>
      <c r="HN108" s="1627"/>
      <c r="HO108" s="1627"/>
      <c r="HP108" s="1627"/>
      <c r="HQ108" s="1627"/>
      <c r="HR108" s="1627"/>
      <c r="HS108" s="1627"/>
      <c r="HT108" s="1627"/>
      <c r="HU108" s="1627"/>
      <c r="HV108" s="1627"/>
      <c r="HW108" s="1627"/>
      <c r="HX108" s="1627"/>
      <c r="HY108" s="1627"/>
      <c r="HZ108" s="1628"/>
      <c r="IA108" s="1803"/>
      <c r="IB108" s="1804"/>
      <c r="IC108" s="1801"/>
      <c r="ID108" s="1620"/>
      <c r="IE108" s="1631"/>
      <c r="IF108" s="1642"/>
      <c r="IG108" s="1642"/>
      <c r="IH108" s="1643"/>
      <c r="II108" s="1812"/>
      <c r="IJ108" s="1813"/>
      <c r="IK108" s="1646"/>
      <c r="IL108" s="1647"/>
      <c r="IM108" s="1837"/>
      <c r="IN108" s="1627"/>
      <c r="IO108" s="1627"/>
      <c r="IP108" s="1627"/>
      <c r="IQ108" s="1627"/>
      <c r="IR108" s="1627"/>
      <c r="IS108" s="1627"/>
      <c r="IT108" s="1627"/>
      <c r="IU108" s="1627"/>
      <c r="IV108" s="1628"/>
      <c r="IW108" s="1803"/>
      <c r="IX108" s="1804"/>
      <c r="IY108" s="1811"/>
      <c r="IZ108" s="1620"/>
      <c r="JA108" s="1621"/>
      <c r="JB108" s="1655"/>
      <c r="JC108" s="1807"/>
      <c r="JD108" s="1657"/>
      <c r="JE108" s="1658"/>
      <c r="JF108" s="1659"/>
      <c r="JG108" s="1660"/>
      <c r="JH108" s="1660"/>
      <c r="JI108" s="1660"/>
      <c r="JJ108" s="1661"/>
      <c r="JK108" s="1818"/>
      <c r="JL108" s="1663"/>
      <c r="JM108" s="1664" t="e">
        <f aca="false">JM$4:JM$4+SUMIF($C$5:JL$5,"Нараст. баланс",$C110:JL110)+SUMIF($C$7:JH$7,"Итого (с ВНР)",$C110:JH110)-SUMIF($C$5:JL$5,"Геол. снижение,  т/сут",$C110:JL110)-SUMIF(JJ$7:JL$7,"Итого",JJ110:JL110)-SUMIF($C$7:JL$7,"Итого (с ВСП)",$C110:JL110)</f>
        <v>#VALUE!</v>
      </c>
      <c r="JN108" s="1665" t="e">
        <f aca="false">'ННГ без НГДП по датам'!JM108:JM110</f>
        <v>#VALUE!</v>
      </c>
      <c r="JO108" s="1666" t="e">
        <f aca="false">'03.24 НГДП по датам'!CA108:CA110</f>
        <v>#VALUE!</v>
      </c>
      <c r="JP108" s="1667"/>
      <c r="JQ108" s="1668"/>
      <c r="JR108" s="1819"/>
    </row>
    <row r="109" customFormat="false" ht="11.25" hidden="false" customHeight="true" outlineLevel="0" collapsed="false">
      <c r="A109" s="1611"/>
      <c r="B109" s="1670" t="s">
        <v>663</v>
      </c>
      <c r="C109" s="1672" t="n">
        <v>836</v>
      </c>
      <c r="D109" s="1672" t="n">
        <v>1943</v>
      </c>
      <c r="E109" s="1672"/>
      <c r="F109" s="1672"/>
      <c r="G109" s="1673"/>
      <c r="H109" s="1673"/>
      <c r="I109" s="1673"/>
      <c r="J109" s="1673"/>
      <c r="K109" s="1673"/>
      <c r="L109" s="1673"/>
      <c r="M109" s="1673"/>
      <c r="N109" s="1673"/>
      <c r="O109" s="1673"/>
      <c r="P109" s="1673"/>
      <c r="Q109" s="1673"/>
      <c r="R109" s="1673"/>
      <c r="S109" s="1673"/>
      <c r="T109" s="1673"/>
      <c r="U109" s="1673"/>
      <c r="V109" s="1673"/>
      <c r="W109" s="1674"/>
      <c r="X109" s="1675"/>
      <c r="Y109" s="1676"/>
      <c r="Z109" s="1677"/>
      <c r="AA109" s="1678" t="n">
        <f aca="false">COUNTA(C109:Z109)</f>
        <v>2</v>
      </c>
      <c r="AB109" s="1679"/>
      <c r="AC109" s="1820"/>
      <c r="AD109" s="1820"/>
      <c r="AE109" s="1820"/>
      <c r="AF109" s="1673"/>
      <c r="AG109" s="1673"/>
      <c r="AH109" s="1673"/>
      <c r="AI109" s="1673"/>
      <c r="AJ109" s="1673"/>
      <c r="AK109" s="1673"/>
      <c r="AL109" s="1673"/>
      <c r="AM109" s="1673"/>
      <c r="AN109" s="1673"/>
      <c r="AO109" s="1674"/>
      <c r="AP109" s="1675"/>
      <c r="AQ109" s="1676"/>
      <c r="AR109" s="1677"/>
      <c r="AS109" s="1678" t="n">
        <f aca="false">COUNTA(AC109:AR109)</f>
        <v>0</v>
      </c>
      <c r="AT109" s="1679"/>
      <c r="AU109" s="1680"/>
      <c r="AV109" s="1680"/>
      <c r="AW109" s="1868"/>
      <c r="AX109" s="1673"/>
      <c r="AY109" s="1673"/>
      <c r="AZ109" s="1673"/>
      <c r="BA109" s="1673"/>
      <c r="BB109" s="1673"/>
      <c r="BC109" s="1673"/>
      <c r="BD109" s="1673"/>
      <c r="BE109" s="1673"/>
      <c r="BF109" s="1673"/>
      <c r="BG109" s="1673"/>
      <c r="BH109" s="1673"/>
      <c r="BI109" s="1673"/>
      <c r="BJ109" s="1673"/>
      <c r="BK109" s="1673"/>
      <c r="BL109" s="1673"/>
      <c r="BM109" s="1673"/>
      <c r="BN109" s="1673"/>
      <c r="BO109" s="1673"/>
      <c r="BP109" s="1673"/>
      <c r="BQ109" s="1674"/>
      <c r="BR109" s="1675"/>
      <c r="BS109" s="1676"/>
      <c r="BT109" s="1677"/>
      <c r="BU109" s="1678" t="n">
        <f aca="false">COUNTA(AU109:BT109)</f>
        <v>0</v>
      </c>
      <c r="BV109" s="1679"/>
      <c r="BW109" s="1844"/>
      <c r="BX109" s="1844"/>
      <c r="BY109" s="1844"/>
      <c r="BZ109" s="1686"/>
      <c r="CA109" s="1686"/>
      <c r="CB109" s="1686"/>
      <c r="CC109" s="1686"/>
      <c r="CD109" s="1686"/>
      <c r="CE109" s="1686"/>
      <c r="CF109" s="1686"/>
      <c r="CG109" s="1686"/>
      <c r="CH109" s="1686"/>
      <c r="CI109" s="1687"/>
      <c r="CJ109" s="1688"/>
      <c r="CK109" s="1689"/>
      <c r="CL109" s="1677"/>
      <c r="CM109" s="1678" t="n">
        <f aca="false">COUNTA(BW109:CL109)</f>
        <v>0</v>
      </c>
      <c r="CN109" s="1679"/>
      <c r="CO109" s="1679" t="n">
        <f aca="false">AA109+AS109+BU109+CM109</f>
        <v>2</v>
      </c>
      <c r="CP109" s="1679"/>
      <c r="CQ109" s="1686"/>
      <c r="CR109" s="1686"/>
      <c r="CS109" s="1686"/>
      <c r="CT109" s="1686"/>
      <c r="CU109" s="1686"/>
      <c r="CV109" s="1686"/>
      <c r="CW109" s="1686"/>
      <c r="CX109" s="1686"/>
      <c r="CY109" s="1686"/>
      <c r="CZ109" s="1686"/>
      <c r="DA109" s="1686"/>
      <c r="DB109" s="1686"/>
      <c r="DC109" s="1687"/>
      <c r="DD109" s="1688"/>
      <c r="DE109" s="1689"/>
      <c r="DF109" s="1677"/>
      <c r="DG109" s="1683" t="n">
        <f aca="false">SUBTOTAL(9,CQ111:DF111)</f>
        <v>0</v>
      </c>
      <c r="DH109" s="1684"/>
      <c r="DI109" s="1682"/>
      <c r="DJ109" s="1686"/>
      <c r="DK109" s="1686"/>
      <c r="DL109" s="1686"/>
      <c r="DM109" s="1686"/>
      <c r="DN109" s="1686"/>
      <c r="DO109" s="1686"/>
      <c r="DP109" s="1686"/>
      <c r="DQ109" s="1686"/>
      <c r="DR109" s="1686"/>
      <c r="DS109" s="1686"/>
      <c r="DT109" s="1686"/>
      <c r="DU109" s="1687"/>
      <c r="DV109" s="1688"/>
      <c r="DW109" s="1689"/>
      <c r="DX109" s="1677"/>
      <c r="DY109" s="1683" t="n">
        <f aca="false">COUNTA(DI109:DX109)</f>
        <v>0</v>
      </c>
      <c r="DZ109" s="1684"/>
      <c r="EA109" s="1673"/>
      <c r="EB109" s="1686"/>
      <c r="EC109" s="1686"/>
      <c r="ED109" s="1686"/>
      <c r="EE109" s="1686"/>
      <c r="EF109" s="1686"/>
      <c r="EG109" s="1686"/>
      <c r="EH109" s="1686"/>
      <c r="EI109" s="1686"/>
      <c r="EJ109" s="1686"/>
      <c r="EK109" s="1686"/>
      <c r="EL109" s="1686"/>
      <c r="EM109" s="1686"/>
      <c r="EN109" s="1686"/>
      <c r="EO109" s="1686"/>
      <c r="EP109" s="1686"/>
      <c r="EQ109" s="1686"/>
      <c r="ER109" s="1686"/>
      <c r="ES109" s="1686"/>
      <c r="ET109" s="1686"/>
      <c r="EU109" s="1686"/>
      <c r="EV109" s="1686"/>
      <c r="EW109" s="1686"/>
      <c r="EX109" s="1686"/>
      <c r="EY109" s="1687"/>
      <c r="EZ109" s="1688"/>
      <c r="FA109" s="1689"/>
      <c r="FB109" s="1826"/>
      <c r="FC109" s="1683" t="n">
        <f aca="false">COUNTA(EA109:FB109)</f>
        <v>0</v>
      </c>
      <c r="FD109" s="1684"/>
      <c r="FE109" s="1673"/>
      <c r="FF109" s="1686"/>
      <c r="FG109" s="1686"/>
      <c r="FH109" s="1686"/>
      <c r="FI109" s="1686"/>
      <c r="FJ109" s="1686"/>
      <c r="FK109" s="1686"/>
      <c r="FL109" s="1686"/>
      <c r="FM109" s="1686"/>
      <c r="FN109" s="1687"/>
      <c r="FO109" s="1688"/>
      <c r="FP109" s="1689"/>
      <c r="FQ109" s="1826"/>
      <c r="FR109" s="1683" t="n">
        <f aca="false">COUNTA(FE109:FQ109)</f>
        <v>0</v>
      </c>
      <c r="FS109" s="1684"/>
      <c r="FT109" s="1844"/>
      <c r="FU109" s="1686"/>
      <c r="FV109" s="1686"/>
      <c r="FW109" s="1686"/>
      <c r="FX109" s="1686"/>
      <c r="FY109" s="1686"/>
      <c r="FZ109" s="1686"/>
      <c r="GA109" s="1686"/>
      <c r="GB109" s="1686"/>
      <c r="GC109" s="1686"/>
      <c r="GD109" s="1686"/>
      <c r="GE109" s="1686"/>
      <c r="GF109" s="1686"/>
      <c r="GG109" s="1686"/>
      <c r="GH109" s="1686"/>
      <c r="GI109" s="1686"/>
      <c r="GJ109" s="1686"/>
      <c r="GK109" s="1686"/>
      <c r="GL109" s="1686"/>
      <c r="GM109" s="1686"/>
      <c r="GN109" s="1686"/>
      <c r="GO109" s="1686"/>
      <c r="GP109" s="1686"/>
      <c r="GQ109" s="1686"/>
      <c r="GR109" s="1686"/>
      <c r="GS109" s="1687"/>
      <c r="GT109" s="1688"/>
      <c r="GU109" s="1689"/>
      <c r="GV109" s="1826"/>
      <c r="GW109" s="1690" t="n">
        <f aca="false">SUBTOTAL(9,FT111:GV111)</f>
        <v>0</v>
      </c>
      <c r="GX109" s="1679" t="n">
        <f aca="false">SUBTOTAL(9,FT111:GV111)</f>
        <v>0</v>
      </c>
      <c r="GY109" s="1691"/>
      <c r="GZ109" s="1845"/>
      <c r="HA109" s="1846"/>
      <c r="HB109" s="1694"/>
      <c r="HC109" s="1695"/>
      <c r="HD109" s="1696"/>
      <c r="HE109" s="1697"/>
      <c r="HF109" s="1698"/>
      <c r="HG109" s="1700"/>
      <c r="HH109" s="1700"/>
      <c r="HI109" s="1847"/>
      <c r="HJ109" s="1686"/>
      <c r="HK109" s="1686"/>
      <c r="HL109" s="1686"/>
      <c r="HM109" s="1686"/>
      <c r="HN109" s="1686"/>
      <c r="HO109" s="1686"/>
      <c r="HP109" s="1686"/>
      <c r="HQ109" s="1686"/>
      <c r="HR109" s="1686"/>
      <c r="HS109" s="1686"/>
      <c r="HT109" s="1686"/>
      <c r="HU109" s="1686"/>
      <c r="HV109" s="1686"/>
      <c r="HW109" s="1686"/>
      <c r="HX109" s="1686"/>
      <c r="HY109" s="1686"/>
      <c r="HZ109" s="1687"/>
      <c r="IA109" s="1688"/>
      <c r="IB109" s="1689"/>
      <c r="IC109" s="1677"/>
      <c r="ID109" s="1678" t="n">
        <f aca="false">SUBTOTAL(9,HG111:IC111)</f>
        <v>0</v>
      </c>
      <c r="IE109" s="1702"/>
      <c r="IF109" s="1703"/>
      <c r="IG109" s="1703"/>
      <c r="IH109" s="1704"/>
      <c r="II109" s="1705"/>
      <c r="IJ109" s="1706"/>
      <c r="IK109" s="1707" t="n">
        <f aca="false">SUBTOTAL(9,IF111:IJ111)</f>
        <v>0</v>
      </c>
      <c r="IL109" s="1708"/>
      <c r="IM109" s="1844"/>
      <c r="IN109" s="1686"/>
      <c r="IO109" s="1686"/>
      <c r="IP109" s="1686"/>
      <c r="IQ109" s="1686"/>
      <c r="IR109" s="1686"/>
      <c r="IS109" s="1686"/>
      <c r="IT109" s="1686"/>
      <c r="IU109" s="1686"/>
      <c r="IV109" s="1687"/>
      <c r="IW109" s="1688"/>
      <c r="IX109" s="1689"/>
      <c r="IY109" s="1826"/>
      <c r="IZ109" s="1678" t="n">
        <f aca="false">SUBTOTAL(3,IM109:IY109)</f>
        <v>0</v>
      </c>
      <c r="JA109" s="1716"/>
      <c r="JB109" s="1717"/>
      <c r="JC109" s="1718"/>
      <c r="JD109" s="1719"/>
      <c r="JE109" s="1720"/>
      <c r="JF109" s="1721"/>
      <c r="JG109" s="1722"/>
      <c r="JH109" s="1722"/>
      <c r="JI109" s="1722"/>
      <c r="JJ109" s="1723"/>
      <c r="JK109" s="1724"/>
      <c r="JL109" s="1725"/>
      <c r="JM109" s="1664"/>
      <c r="JN109" s="1665"/>
      <c r="JO109" s="1666"/>
      <c r="JP109" s="1726"/>
      <c r="JQ109" s="1727"/>
      <c r="JR109" s="1728"/>
    </row>
    <row r="110" customFormat="false" ht="11.25" hidden="false" customHeight="true" outlineLevel="0" collapsed="false">
      <c r="A110" s="1611"/>
      <c r="B110" s="1729" t="s">
        <v>661</v>
      </c>
      <c r="C110" s="1731" t="n">
        <v>60</v>
      </c>
      <c r="D110" s="1731" t="n">
        <v>30</v>
      </c>
      <c r="E110" s="1731"/>
      <c r="F110" s="1731"/>
      <c r="G110" s="1732"/>
      <c r="H110" s="1732"/>
      <c r="I110" s="1732"/>
      <c r="J110" s="1732"/>
      <c r="K110" s="1732"/>
      <c r="L110" s="1732"/>
      <c r="M110" s="1732"/>
      <c r="N110" s="1732"/>
      <c r="O110" s="1732"/>
      <c r="P110" s="1732"/>
      <c r="Q110" s="1732"/>
      <c r="R110" s="1732"/>
      <c r="S110" s="1732"/>
      <c r="T110" s="1732"/>
      <c r="U110" s="1732"/>
      <c r="V110" s="1732"/>
      <c r="W110" s="1733"/>
      <c r="X110" s="1734"/>
      <c r="Y110" s="1735"/>
      <c r="Z110" s="1736"/>
      <c r="AA110" s="1737" t="n">
        <f aca="false">SUBTOTAL(9,C110:Z110)</f>
        <v>90</v>
      </c>
      <c r="AB110" s="1738" t="n">
        <f aca="false">AA110+AB106</f>
        <v>665</v>
      </c>
      <c r="AC110" s="1828"/>
      <c r="AD110" s="1828"/>
      <c r="AE110" s="1828"/>
      <c r="AF110" s="1732"/>
      <c r="AG110" s="1732"/>
      <c r="AH110" s="1732"/>
      <c r="AI110" s="1732"/>
      <c r="AJ110" s="1732"/>
      <c r="AK110" s="1732"/>
      <c r="AL110" s="1732"/>
      <c r="AM110" s="1732"/>
      <c r="AN110" s="1732"/>
      <c r="AO110" s="1733"/>
      <c r="AP110" s="1734"/>
      <c r="AQ110" s="1735"/>
      <c r="AR110" s="1736"/>
      <c r="AS110" s="1737" t="n">
        <f aca="false">SUBTOTAL(9,AC110:AR110)</f>
        <v>0</v>
      </c>
      <c r="AT110" s="1738" t="n">
        <f aca="false">AS110+AT106</f>
        <v>0</v>
      </c>
      <c r="AU110" s="1739"/>
      <c r="AV110" s="1739"/>
      <c r="AW110" s="1730"/>
      <c r="AX110" s="1732"/>
      <c r="AY110" s="1732"/>
      <c r="AZ110" s="1732"/>
      <c r="BA110" s="1732"/>
      <c r="BB110" s="1732"/>
      <c r="BC110" s="1732"/>
      <c r="BD110" s="1732"/>
      <c r="BE110" s="1732"/>
      <c r="BF110" s="1732"/>
      <c r="BG110" s="1732"/>
      <c r="BH110" s="1732"/>
      <c r="BI110" s="1732"/>
      <c r="BJ110" s="1732"/>
      <c r="BK110" s="1732"/>
      <c r="BL110" s="1732"/>
      <c r="BM110" s="1732"/>
      <c r="BN110" s="1732"/>
      <c r="BO110" s="1732"/>
      <c r="BP110" s="1732"/>
      <c r="BQ110" s="1733"/>
      <c r="BR110" s="1734"/>
      <c r="BS110" s="1735"/>
      <c r="BT110" s="1736"/>
      <c r="BU110" s="1737" t="n">
        <f aca="false">SUBTOTAL(9,AU110:BT110)</f>
        <v>0</v>
      </c>
      <c r="BV110" s="1738" t="n">
        <f aca="false">BU110+BV106</f>
        <v>285.3</v>
      </c>
      <c r="BW110" s="1851"/>
      <c r="BX110" s="1851"/>
      <c r="BY110" s="1851"/>
      <c r="BZ110" s="1744"/>
      <c r="CA110" s="1744"/>
      <c r="CB110" s="1744"/>
      <c r="CC110" s="1744"/>
      <c r="CD110" s="1744"/>
      <c r="CE110" s="1744"/>
      <c r="CF110" s="1744"/>
      <c r="CG110" s="1744"/>
      <c r="CH110" s="1744"/>
      <c r="CI110" s="1745"/>
      <c r="CJ110" s="1746"/>
      <c r="CK110" s="1747"/>
      <c r="CL110" s="1736"/>
      <c r="CM110" s="1737" t="n">
        <f aca="false">SUBTOTAL(9,BW110:CL110)</f>
        <v>0</v>
      </c>
      <c r="CN110" s="1738" t="n">
        <f aca="false">CM110+CN106</f>
        <v>0</v>
      </c>
      <c r="CO110" s="1738" t="n">
        <f aca="false">AA110+AS110+BU110+CM110</f>
        <v>90</v>
      </c>
      <c r="CP110" s="1738" t="n">
        <f aca="false">CO110+CP106</f>
        <v>950.3</v>
      </c>
      <c r="CQ110" s="1744"/>
      <c r="CR110" s="1744"/>
      <c r="CS110" s="1744"/>
      <c r="CT110" s="1744"/>
      <c r="CU110" s="1744"/>
      <c r="CV110" s="1744"/>
      <c r="CW110" s="1744"/>
      <c r="CX110" s="1744"/>
      <c r="CY110" s="1744"/>
      <c r="CZ110" s="1744"/>
      <c r="DA110" s="1744"/>
      <c r="DB110" s="1744"/>
      <c r="DC110" s="1745"/>
      <c r="DD110" s="1746"/>
      <c r="DE110" s="1747"/>
      <c r="DF110" s="1736"/>
      <c r="DG110" s="1741" t="n">
        <f aca="false">SUBTOTAL(9,CQ110:DF110)</f>
        <v>0</v>
      </c>
      <c r="DH110" s="1742" t="n">
        <f aca="false">DG110:DG110+IF($B106:$B106=2,0,DH106:DH106)</f>
        <v>0</v>
      </c>
      <c r="DI110" s="1740"/>
      <c r="DJ110" s="1744"/>
      <c r="DK110" s="1744"/>
      <c r="DL110" s="1744"/>
      <c r="DM110" s="1744"/>
      <c r="DN110" s="1744"/>
      <c r="DO110" s="1744"/>
      <c r="DP110" s="1744"/>
      <c r="DQ110" s="1744"/>
      <c r="DR110" s="1744"/>
      <c r="DS110" s="1744"/>
      <c r="DT110" s="1744"/>
      <c r="DU110" s="1745"/>
      <c r="DV110" s="1746"/>
      <c r="DW110" s="1747"/>
      <c r="DX110" s="1736"/>
      <c r="DY110" s="1741" t="n">
        <f aca="false">SUBTOTAL(9,DI110:DX110)</f>
        <v>0</v>
      </c>
      <c r="DZ110" s="1742" t="n">
        <f aca="false">DY110:DY110+IF($B106:$B106=2,0,DZ106:DZ106)</f>
        <v>0</v>
      </c>
      <c r="EA110" s="1732"/>
      <c r="EB110" s="1732"/>
      <c r="EC110" s="1744"/>
      <c r="ED110" s="1744"/>
      <c r="EE110" s="1744"/>
      <c r="EF110" s="1744"/>
      <c r="EG110" s="1744"/>
      <c r="EH110" s="1744"/>
      <c r="EI110" s="1744"/>
      <c r="EJ110" s="1744"/>
      <c r="EK110" s="1744"/>
      <c r="EL110" s="1744"/>
      <c r="EM110" s="1744"/>
      <c r="EN110" s="1744"/>
      <c r="EO110" s="1744"/>
      <c r="EP110" s="1744"/>
      <c r="EQ110" s="1744"/>
      <c r="ER110" s="1744"/>
      <c r="ES110" s="1744"/>
      <c r="ET110" s="1744"/>
      <c r="EU110" s="1744"/>
      <c r="EV110" s="1744"/>
      <c r="EW110" s="1744"/>
      <c r="EX110" s="1744"/>
      <c r="EY110" s="1745"/>
      <c r="EZ110" s="1746"/>
      <c r="FA110" s="1747"/>
      <c r="FB110" s="1833"/>
      <c r="FC110" s="1741" t="n">
        <f aca="false">SUBTOTAL(9,EA110:FB110)</f>
        <v>0</v>
      </c>
      <c r="FD110" s="1742" t="n">
        <f aca="false">FC110:FC110+IF($B106:$B106=2,0,FD106:FD106)</f>
        <v>200</v>
      </c>
      <c r="FE110" s="1732"/>
      <c r="FF110" s="1744"/>
      <c r="FG110" s="1744"/>
      <c r="FH110" s="1744"/>
      <c r="FI110" s="1744"/>
      <c r="FJ110" s="1744"/>
      <c r="FK110" s="1744"/>
      <c r="FL110" s="1744"/>
      <c r="FM110" s="1744"/>
      <c r="FN110" s="1745"/>
      <c r="FO110" s="1746"/>
      <c r="FP110" s="1747"/>
      <c r="FQ110" s="1833"/>
      <c r="FR110" s="1741" t="n">
        <f aca="false">SUBTOTAL(9,FE110:FQ110)</f>
        <v>0</v>
      </c>
      <c r="FS110" s="1742" t="n">
        <f aca="false">FR110:FR110+IF($B106:$B106=2,0,FS106:FS106)</f>
        <v>0</v>
      </c>
      <c r="FT110" s="1851"/>
      <c r="FU110" s="1744"/>
      <c r="FV110" s="1744"/>
      <c r="FW110" s="1744"/>
      <c r="FX110" s="1744"/>
      <c r="FY110" s="1744"/>
      <c r="FZ110" s="1744"/>
      <c r="GA110" s="1744"/>
      <c r="GB110" s="1744"/>
      <c r="GC110" s="1744"/>
      <c r="GD110" s="1744"/>
      <c r="GE110" s="1744"/>
      <c r="GF110" s="1744"/>
      <c r="GG110" s="1744"/>
      <c r="GH110" s="1744"/>
      <c r="GI110" s="1744"/>
      <c r="GJ110" s="1744"/>
      <c r="GK110" s="1744"/>
      <c r="GL110" s="1744"/>
      <c r="GM110" s="1744"/>
      <c r="GN110" s="1744"/>
      <c r="GO110" s="1744"/>
      <c r="GP110" s="1744"/>
      <c r="GQ110" s="1744"/>
      <c r="GR110" s="1744"/>
      <c r="GS110" s="1745"/>
      <c r="GT110" s="1746"/>
      <c r="GU110" s="1747"/>
      <c r="GV110" s="1833"/>
      <c r="GW110" s="1748" t="n">
        <f aca="false">SUBTOTAL(9,FT110:GV110)</f>
        <v>0</v>
      </c>
      <c r="GX110" s="1738" t="n">
        <f aca="false">SUBTOTAL(9,FT110:GV110)</f>
        <v>0</v>
      </c>
      <c r="GY110" s="1737" t="n">
        <f aca="false">GX110:GX110+IF($B106:$B106=2,0,GY106:GY106)</f>
        <v>0</v>
      </c>
      <c r="GZ110" s="1749"/>
      <c r="HA110" s="1750"/>
      <c r="HB110" s="1751" t="e">
        <f aca="false">'03.24 НГДП по датам'!BA110</f>
        <v>#VALUE!</v>
      </c>
      <c r="HC110" s="1752" t="e">
        <f aca="false">SUBTOTAL(9,GZ110:HB110)</f>
        <v>#VALUE!</v>
      </c>
      <c r="HD110" s="1753" t="n">
        <f aca="false">$HD$3+HD106</f>
        <v>950.75</v>
      </c>
      <c r="HE110" s="1754" t="n">
        <f aca="false">$HE$3+HE106</f>
        <v>299.25</v>
      </c>
      <c r="HF110" s="1831" t="n">
        <f aca="false">SUM(HD110:HE110)</f>
        <v>1250</v>
      </c>
      <c r="HG110" s="1757"/>
      <c r="HH110" s="1757" t="n">
        <v>6</v>
      </c>
      <c r="HI110" s="1832"/>
      <c r="HJ110" s="1744"/>
      <c r="HK110" s="1744"/>
      <c r="HL110" s="1744"/>
      <c r="HM110" s="1744"/>
      <c r="HN110" s="1744"/>
      <c r="HO110" s="1744"/>
      <c r="HP110" s="1744"/>
      <c r="HQ110" s="1744"/>
      <c r="HR110" s="1744"/>
      <c r="HS110" s="1744"/>
      <c r="HT110" s="1744"/>
      <c r="HU110" s="1744"/>
      <c r="HV110" s="1744"/>
      <c r="HW110" s="1744"/>
      <c r="HX110" s="1744"/>
      <c r="HY110" s="1744"/>
      <c r="HZ110" s="1745"/>
      <c r="IA110" s="1746"/>
      <c r="IB110" s="1747"/>
      <c r="IC110" s="1736"/>
      <c r="ID110" s="1737" t="n">
        <f aca="false">SUBTOTAL(9,HG110:IC110)</f>
        <v>6</v>
      </c>
      <c r="IE110" s="1748" t="n">
        <f aca="false">ID110:ID110+IF($B106:$B106=2,0,IE106:IE106)</f>
        <v>192</v>
      </c>
      <c r="IF110" s="1759"/>
      <c r="IG110" s="1759"/>
      <c r="IH110" s="1760"/>
      <c r="II110" s="1761"/>
      <c r="IJ110" s="1762"/>
      <c r="IK110" s="1763" t="n">
        <f aca="false">SUBTOTAL(9,IF110:IJ110)</f>
        <v>0</v>
      </c>
      <c r="IL110" s="1764" t="n">
        <f aca="false">IK110:IK110+IF($B106:$B106=2,0,IL106:IL106)</f>
        <v>0</v>
      </c>
      <c r="IM110" s="1851"/>
      <c r="IN110" s="1744"/>
      <c r="IO110" s="1744"/>
      <c r="IP110" s="1744"/>
      <c r="IQ110" s="1744"/>
      <c r="IR110" s="1744"/>
      <c r="IS110" s="1744"/>
      <c r="IT110" s="1744"/>
      <c r="IU110" s="1744"/>
      <c r="IV110" s="1745"/>
      <c r="IW110" s="1746"/>
      <c r="IX110" s="1747"/>
      <c r="IY110" s="1833"/>
      <c r="IZ110" s="1737" t="n">
        <f aca="false">SUBTOTAL(9,IM110:IY110)</f>
        <v>0</v>
      </c>
      <c r="JA110" s="1738" t="n">
        <f aca="false">IZ110:IZ110+IF($B106:$B106=2,0,JA106:JA106)</f>
        <v>0</v>
      </c>
      <c r="JB110" s="1766"/>
      <c r="JC110" s="1767" t="e">
        <f aca="false">'03.24 НГДП по датам'!BT110</f>
        <v>#VALUE!</v>
      </c>
      <c r="JD110" s="1834" t="n">
        <f aca="false">$JD$14</f>
        <v>0</v>
      </c>
      <c r="JE110" s="1769" t="e">
        <f aca="false">SUBTOTAL(9,JB110:JD110)</f>
        <v>#VALUE!</v>
      </c>
      <c r="JF110" s="1770" t="n">
        <f aca="false">SUMIF($C$5:JE$5,"Накопленный эффект, т/сут",$C110:JE110)+SUMIF($C$5:JE$5,"Нараст.  по потенциалу",$C110:JE110)-SUMIF($C$5:JE$5,"Нараст. по остановкам",$C110:JE110)-SUMIF($C$5:JE$5,"ИТОГО перевод в ППД",$C110:JE110)-SUMIF($C$5:JE$5,"ИТОГО  нерент, по распоряж.",$C110:JE110)-SUMIF($C$5:JE$5,"ИТОГО ост. дебит от ЗБС, Углуб., ПВЛГ/ПНЛГ",$C110:JE110)</f>
        <v>958.3</v>
      </c>
      <c r="JG110" s="1771"/>
      <c r="JH110" s="1771"/>
      <c r="JI110" s="1771"/>
      <c r="JJ110" s="1772"/>
      <c r="JK110" s="1773"/>
      <c r="JL110" s="1763" t="n">
        <f aca="false">SUBTOTAL(9,JG110:JJ110)</f>
        <v>0</v>
      </c>
      <c r="JM110" s="1664"/>
      <c r="JN110" s="1665"/>
      <c r="JO110" s="1666"/>
      <c r="JP110" s="1774" t="n">
        <f aca="false">JP$4:JP$4+SUMIF($C$5:JL$5,"Нараст. по остановкам",$C110:JL110)-SUMIF($C$5:JL$5,"Нараст.  по потенциалу",$C110:JL110)</f>
        <v>844.705</v>
      </c>
      <c r="JQ110" s="1775" t="n">
        <f aca="false">'ННГ без НГДП по датам'!JP110</f>
        <v>762.812</v>
      </c>
      <c r="JR110" s="1776" t="n">
        <f aca="false">'03.24 НГДП по датам'!CB110</f>
        <v>81.893</v>
      </c>
    </row>
    <row r="111" customFormat="false" ht="1.5" hidden="false" customHeight="true" outlineLevel="0" collapsed="false">
      <c r="A111" s="1777"/>
      <c r="B111" s="1777"/>
      <c r="C111" s="1778"/>
      <c r="D111" s="1778"/>
      <c r="E111" s="1778"/>
      <c r="F111" s="1778"/>
      <c r="G111" s="1779"/>
      <c r="H111" s="1779"/>
      <c r="I111" s="1779"/>
      <c r="J111" s="1779"/>
      <c r="K111" s="1779"/>
      <c r="L111" s="1779"/>
      <c r="M111" s="1779"/>
      <c r="N111" s="1779"/>
      <c r="O111" s="1779"/>
      <c r="P111" s="1779"/>
      <c r="Q111" s="1779"/>
      <c r="R111" s="1779"/>
      <c r="S111" s="1779"/>
      <c r="T111" s="1779"/>
      <c r="U111" s="1779"/>
      <c r="V111" s="1779"/>
      <c r="W111" s="1779"/>
      <c r="X111" s="1780"/>
      <c r="Y111" s="1781"/>
      <c r="Z111" s="1782"/>
      <c r="AA111" s="1783"/>
      <c r="AB111" s="1783"/>
      <c r="AC111" s="1884"/>
      <c r="AD111" s="1884"/>
      <c r="AE111" s="1884"/>
      <c r="AF111" s="1779"/>
      <c r="AG111" s="1779"/>
      <c r="AH111" s="1779"/>
      <c r="AI111" s="1779"/>
      <c r="AJ111" s="1779"/>
      <c r="AK111" s="1779"/>
      <c r="AL111" s="1779"/>
      <c r="AM111" s="1779"/>
      <c r="AN111" s="1779"/>
      <c r="AO111" s="1779"/>
      <c r="AP111" s="1780"/>
      <c r="AQ111" s="1781"/>
      <c r="AR111" s="1782"/>
      <c r="AS111" s="1783"/>
      <c r="AT111" s="1783"/>
      <c r="AU111" s="1778"/>
      <c r="AV111" s="1778"/>
      <c r="AW111" s="1785"/>
      <c r="AX111" s="1779"/>
      <c r="AY111" s="1779"/>
      <c r="AZ111" s="1779"/>
      <c r="BA111" s="1779"/>
      <c r="BB111" s="1779"/>
      <c r="BC111" s="1779"/>
      <c r="BD111" s="1779"/>
      <c r="BE111" s="1779"/>
      <c r="BF111" s="1779"/>
      <c r="BG111" s="1779"/>
      <c r="BH111" s="1779"/>
      <c r="BI111" s="1779"/>
      <c r="BJ111" s="1779"/>
      <c r="BK111" s="1779"/>
      <c r="BL111" s="1779"/>
      <c r="BM111" s="1779"/>
      <c r="BN111" s="1779"/>
      <c r="BO111" s="1779"/>
      <c r="BP111" s="1779"/>
      <c r="BQ111" s="1779"/>
      <c r="BR111" s="1780"/>
      <c r="BS111" s="1781"/>
      <c r="BT111" s="1782"/>
      <c r="BU111" s="1783"/>
      <c r="BV111" s="1783"/>
      <c r="BW111" s="1784"/>
      <c r="BX111" s="1779"/>
      <c r="BY111" s="1779"/>
      <c r="BZ111" s="1779"/>
      <c r="CA111" s="1779"/>
      <c r="CB111" s="1779"/>
      <c r="CC111" s="1779"/>
      <c r="CD111" s="1779"/>
      <c r="CE111" s="1779"/>
      <c r="CF111" s="1779"/>
      <c r="CG111" s="1779"/>
      <c r="CH111" s="1779"/>
      <c r="CI111" s="1779"/>
      <c r="CJ111" s="1780"/>
      <c r="CK111" s="1781"/>
      <c r="CL111" s="1782"/>
      <c r="CM111" s="1783"/>
      <c r="CN111" s="1783"/>
      <c r="CO111" s="1783"/>
      <c r="CP111" s="1783"/>
      <c r="CQ111" s="1779"/>
      <c r="CR111" s="1779"/>
      <c r="CS111" s="1779"/>
      <c r="CT111" s="1779"/>
      <c r="CU111" s="1779"/>
      <c r="CV111" s="1779"/>
      <c r="CW111" s="1779"/>
      <c r="CX111" s="1779"/>
      <c r="CY111" s="1779"/>
      <c r="CZ111" s="1779"/>
      <c r="DA111" s="1779"/>
      <c r="DB111" s="1779"/>
      <c r="DC111" s="1779"/>
      <c r="DD111" s="1780"/>
      <c r="DE111" s="1781"/>
      <c r="DF111" s="1782"/>
      <c r="DG111" s="1783"/>
      <c r="DH111" s="1783"/>
      <c r="DI111" s="1852"/>
      <c r="DJ111" s="1779"/>
      <c r="DK111" s="1779"/>
      <c r="DL111" s="1779"/>
      <c r="DM111" s="1779"/>
      <c r="DN111" s="1779"/>
      <c r="DO111" s="1779"/>
      <c r="DP111" s="1779"/>
      <c r="DQ111" s="1779"/>
      <c r="DR111" s="1779"/>
      <c r="DS111" s="1779"/>
      <c r="DT111" s="1779"/>
      <c r="DU111" s="1779"/>
      <c r="DV111" s="1780"/>
      <c r="DW111" s="1781"/>
      <c r="DX111" s="1782"/>
      <c r="DY111" s="1783"/>
      <c r="DZ111" s="1783"/>
      <c r="EA111" s="1779"/>
      <c r="EB111" s="1779"/>
      <c r="EC111" s="1779"/>
      <c r="ED111" s="1779"/>
      <c r="EE111" s="1779"/>
      <c r="EF111" s="1779"/>
      <c r="EG111" s="1779"/>
      <c r="EH111" s="1779"/>
      <c r="EI111" s="1779"/>
      <c r="EJ111" s="1779"/>
      <c r="EK111" s="1779"/>
      <c r="EL111" s="1779"/>
      <c r="EM111" s="1779"/>
      <c r="EN111" s="1779"/>
      <c r="EO111" s="1779"/>
      <c r="EP111" s="1779"/>
      <c r="EQ111" s="1779"/>
      <c r="ER111" s="1779"/>
      <c r="ES111" s="1779"/>
      <c r="ET111" s="1779"/>
      <c r="EU111" s="1779"/>
      <c r="EV111" s="1779"/>
      <c r="EW111" s="1779"/>
      <c r="EX111" s="1779"/>
      <c r="EY111" s="1779"/>
      <c r="EZ111" s="1780"/>
      <c r="FA111" s="1781"/>
      <c r="FB111" s="1782"/>
      <c r="FC111" s="1783"/>
      <c r="FD111" s="1783"/>
      <c r="FE111" s="1779"/>
      <c r="FF111" s="1779"/>
      <c r="FG111" s="1779"/>
      <c r="FH111" s="1779"/>
      <c r="FI111" s="1779"/>
      <c r="FJ111" s="1779"/>
      <c r="FK111" s="1779"/>
      <c r="FL111" s="1779"/>
      <c r="FM111" s="1779"/>
      <c r="FN111" s="1779"/>
      <c r="FO111" s="1780"/>
      <c r="FP111" s="1781"/>
      <c r="FQ111" s="1782"/>
      <c r="FR111" s="1783"/>
      <c r="FS111" s="1783"/>
      <c r="FT111" s="1779"/>
      <c r="FU111" s="1779"/>
      <c r="FV111" s="1779"/>
      <c r="FW111" s="1779"/>
      <c r="FX111" s="1779"/>
      <c r="FY111" s="1779"/>
      <c r="FZ111" s="1779"/>
      <c r="GA111" s="1779"/>
      <c r="GB111" s="1779"/>
      <c r="GC111" s="1779"/>
      <c r="GD111" s="1779"/>
      <c r="GE111" s="1779"/>
      <c r="GF111" s="1779"/>
      <c r="GG111" s="1779"/>
      <c r="GH111" s="1779"/>
      <c r="GI111" s="1779"/>
      <c r="GJ111" s="1779"/>
      <c r="GK111" s="1779"/>
      <c r="GL111" s="1779"/>
      <c r="GM111" s="1779"/>
      <c r="GN111" s="1779"/>
      <c r="GO111" s="1779"/>
      <c r="GP111" s="1779"/>
      <c r="GQ111" s="1779"/>
      <c r="GR111" s="1779"/>
      <c r="GS111" s="1779"/>
      <c r="GT111" s="1780"/>
      <c r="GU111" s="1781"/>
      <c r="GV111" s="1782"/>
      <c r="GW111" s="1783"/>
      <c r="GX111" s="1783"/>
      <c r="GY111" s="1783"/>
      <c r="GZ111" s="1787"/>
      <c r="HA111" s="1787"/>
      <c r="HB111" s="1788"/>
      <c r="HC111" s="1783"/>
      <c r="HD111" s="1783"/>
      <c r="HE111" s="1789"/>
      <c r="HF111" s="1790"/>
      <c r="HG111" s="1757"/>
      <c r="HH111" s="1757"/>
      <c r="HI111" s="1787"/>
      <c r="HJ111" s="1779"/>
      <c r="HK111" s="1779"/>
      <c r="HL111" s="1779"/>
      <c r="HM111" s="1779"/>
      <c r="HN111" s="1779"/>
      <c r="HO111" s="1779"/>
      <c r="HP111" s="1779"/>
      <c r="HQ111" s="1779"/>
      <c r="HR111" s="1779"/>
      <c r="HS111" s="1779"/>
      <c r="HT111" s="1779"/>
      <c r="HU111" s="1779"/>
      <c r="HV111" s="1779"/>
      <c r="HW111" s="1779"/>
      <c r="HX111" s="1779"/>
      <c r="HY111" s="1779"/>
      <c r="HZ111" s="1779"/>
      <c r="IA111" s="1780"/>
      <c r="IB111" s="1781"/>
      <c r="IC111" s="1782"/>
      <c r="ID111" s="1783"/>
      <c r="IE111" s="1783"/>
      <c r="IF111" s="1792"/>
      <c r="IG111" s="1792"/>
      <c r="IH111" s="1792"/>
      <c r="II111" s="1793"/>
      <c r="IJ111" s="1794"/>
      <c r="IK111" s="1792"/>
      <c r="IL111" s="1792"/>
      <c r="IM111" s="1795"/>
      <c r="IN111" s="1795"/>
      <c r="IO111" s="1779"/>
      <c r="IP111" s="1779"/>
      <c r="IQ111" s="1779"/>
      <c r="IR111" s="1779"/>
      <c r="IS111" s="1779"/>
      <c r="IT111" s="1779"/>
      <c r="IU111" s="1779"/>
      <c r="IV111" s="1779"/>
      <c r="IW111" s="1780"/>
      <c r="IX111" s="1781"/>
      <c r="IY111" s="1782"/>
      <c r="IZ111" s="1783"/>
      <c r="JA111" s="1783"/>
      <c r="JB111" s="1779"/>
      <c r="JC111" s="1788"/>
      <c r="JD111" s="1779"/>
      <c r="JE111" s="1783"/>
      <c r="JF111" s="1783"/>
      <c r="JG111" s="1792"/>
      <c r="JH111" s="1792"/>
      <c r="JI111" s="1792"/>
      <c r="JJ111" s="1792"/>
      <c r="JK111" s="1796"/>
      <c r="JL111" s="1792"/>
      <c r="JM111" s="1797"/>
      <c r="JN111" s="1797"/>
      <c r="JO111" s="1798"/>
      <c r="JP111" s="1797"/>
      <c r="JQ111" s="1797"/>
      <c r="JR111" s="1798"/>
    </row>
    <row r="112" customFormat="false" ht="11.25" hidden="false" customHeight="true" outlineLevel="0" collapsed="false">
      <c r="A112" s="1611" t="n">
        <f aca="false">A108+1</f>
        <v>45377</v>
      </c>
      <c r="B112" s="1612" t="s">
        <v>662</v>
      </c>
      <c r="C112" s="1614"/>
      <c r="D112" s="1885"/>
      <c r="E112" s="1614"/>
      <c r="F112" s="1614"/>
      <c r="G112" s="1615"/>
      <c r="H112" s="1615"/>
      <c r="I112" s="1615"/>
      <c r="J112" s="1615"/>
      <c r="K112" s="1615"/>
      <c r="L112" s="1615"/>
      <c r="M112" s="1615"/>
      <c r="N112" s="1615"/>
      <c r="O112" s="1615"/>
      <c r="P112" s="1615"/>
      <c r="Q112" s="1615"/>
      <c r="R112" s="1615"/>
      <c r="S112" s="1615"/>
      <c r="T112" s="1615"/>
      <c r="U112" s="1615"/>
      <c r="V112" s="1615"/>
      <c r="W112" s="1616"/>
      <c r="X112" s="1799"/>
      <c r="Y112" s="1800"/>
      <c r="Z112" s="1801"/>
      <c r="AA112" s="1620"/>
      <c r="AB112" s="1621"/>
      <c r="AC112" s="1802"/>
      <c r="AD112" s="1802"/>
      <c r="AE112" s="1802"/>
      <c r="AF112" s="1615"/>
      <c r="AG112" s="1615"/>
      <c r="AH112" s="1615"/>
      <c r="AI112" s="1615"/>
      <c r="AJ112" s="1615"/>
      <c r="AK112" s="1615"/>
      <c r="AL112" s="1615"/>
      <c r="AM112" s="1615"/>
      <c r="AN112" s="1615"/>
      <c r="AO112" s="1616"/>
      <c r="AP112" s="1799"/>
      <c r="AQ112" s="1800"/>
      <c r="AR112" s="1801"/>
      <c r="AS112" s="1620"/>
      <c r="AT112" s="1621"/>
      <c r="AU112" s="1622" t="s">
        <v>68</v>
      </c>
      <c r="AV112" s="1622"/>
      <c r="AW112" s="1614"/>
      <c r="AX112" s="1615"/>
      <c r="AY112" s="1615"/>
      <c r="AZ112" s="1615"/>
      <c r="BA112" s="1615"/>
      <c r="BB112" s="1615"/>
      <c r="BC112" s="1615"/>
      <c r="BD112" s="1615"/>
      <c r="BE112" s="1615"/>
      <c r="BF112" s="1615"/>
      <c r="BG112" s="1615"/>
      <c r="BH112" s="1615"/>
      <c r="BI112" s="1615"/>
      <c r="BJ112" s="1615"/>
      <c r="BK112" s="1615"/>
      <c r="BL112" s="1615"/>
      <c r="BM112" s="1615"/>
      <c r="BN112" s="1615"/>
      <c r="BO112" s="1615"/>
      <c r="BP112" s="1615"/>
      <c r="BQ112" s="1616"/>
      <c r="BR112" s="1799"/>
      <c r="BS112" s="1800"/>
      <c r="BT112" s="1801"/>
      <c r="BU112" s="1620"/>
      <c r="BV112" s="1621"/>
      <c r="BW112" s="1623"/>
      <c r="BX112" s="1615"/>
      <c r="BY112" s="1615"/>
      <c r="BZ112" s="1615"/>
      <c r="CA112" s="1615"/>
      <c r="CB112" s="1615"/>
      <c r="CC112" s="1615"/>
      <c r="CD112" s="1615"/>
      <c r="CE112" s="1615"/>
      <c r="CF112" s="1615"/>
      <c r="CG112" s="1615"/>
      <c r="CH112" s="1615"/>
      <c r="CI112" s="1616"/>
      <c r="CJ112" s="1799"/>
      <c r="CK112" s="1800"/>
      <c r="CL112" s="1801"/>
      <c r="CM112" s="1620"/>
      <c r="CN112" s="1621"/>
      <c r="CO112" s="1621"/>
      <c r="CP112" s="1621"/>
      <c r="CQ112" s="1627"/>
      <c r="CR112" s="1627"/>
      <c r="CS112" s="1627"/>
      <c r="CT112" s="1627"/>
      <c r="CU112" s="1627"/>
      <c r="CV112" s="1627"/>
      <c r="CW112" s="1627"/>
      <c r="CX112" s="1627"/>
      <c r="CY112" s="1627"/>
      <c r="CZ112" s="1627"/>
      <c r="DA112" s="1627"/>
      <c r="DB112" s="1627"/>
      <c r="DC112" s="1628"/>
      <c r="DD112" s="1803"/>
      <c r="DE112" s="1804"/>
      <c r="DF112" s="1811"/>
      <c r="DG112" s="1624"/>
      <c r="DH112" s="1625"/>
      <c r="DI112" s="1623"/>
      <c r="DJ112" s="1627"/>
      <c r="DK112" s="1627"/>
      <c r="DL112" s="1627"/>
      <c r="DM112" s="1627"/>
      <c r="DN112" s="1627"/>
      <c r="DO112" s="1627"/>
      <c r="DP112" s="1627"/>
      <c r="DQ112" s="1627"/>
      <c r="DR112" s="1627"/>
      <c r="DS112" s="1627"/>
      <c r="DT112" s="1627"/>
      <c r="DU112" s="1628"/>
      <c r="DV112" s="1803"/>
      <c r="DW112" s="1804"/>
      <c r="DX112" s="1811"/>
      <c r="DY112" s="1624"/>
      <c r="DZ112" s="1625"/>
      <c r="EA112" s="1615"/>
      <c r="EB112" s="1627"/>
      <c r="EC112" s="1615"/>
      <c r="ED112" s="1615"/>
      <c r="EE112" s="1615"/>
      <c r="EF112" s="1615"/>
      <c r="EG112" s="1615"/>
      <c r="EH112" s="1615"/>
      <c r="EI112" s="1615"/>
      <c r="EJ112" s="1615"/>
      <c r="EK112" s="1615"/>
      <c r="EL112" s="1615"/>
      <c r="EM112" s="1615"/>
      <c r="EN112" s="1615"/>
      <c r="EO112" s="1615"/>
      <c r="EP112" s="1615"/>
      <c r="EQ112" s="1615"/>
      <c r="ER112" s="1615"/>
      <c r="ES112" s="1615"/>
      <c r="ET112" s="1615"/>
      <c r="EU112" s="1615"/>
      <c r="EV112" s="1615"/>
      <c r="EW112" s="1615"/>
      <c r="EX112" s="1615"/>
      <c r="EY112" s="1616"/>
      <c r="EZ112" s="1799"/>
      <c r="FA112" s="1800"/>
      <c r="FB112" s="1801"/>
      <c r="FC112" s="1624"/>
      <c r="FD112" s="1625"/>
      <c r="FE112" s="1615"/>
      <c r="FF112" s="1615"/>
      <c r="FG112" s="1615"/>
      <c r="FH112" s="1615"/>
      <c r="FI112" s="1615"/>
      <c r="FJ112" s="1615"/>
      <c r="FK112" s="1615"/>
      <c r="FL112" s="1615"/>
      <c r="FM112" s="1615"/>
      <c r="FN112" s="1616"/>
      <c r="FO112" s="1799"/>
      <c r="FP112" s="1800"/>
      <c r="FQ112" s="1801"/>
      <c r="FR112" s="1624"/>
      <c r="FS112" s="1625"/>
      <c r="FT112" s="1837"/>
      <c r="FU112" s="1627"/>
      <c r="FV112" s="1627"/>
      <c r="FW112" s="1627"/>
      <c r="FX112" s="1627"/>
      <c r="FY112" s="1627"/>
      <c r="FZ112" s="1627"/>
      <c r="GA112" s="1627"/>
      <c r="GB112" s="1627"/>
      <c r="GC112" s="1627"/>
      <c r="GD112" s="1627"/>
      <c r="GE112" s="1627"/>
      <c r="GF112" s="1627"/>
      <c r="GG112" s="1627"/>
      <c r="GH112" s="1627"/>
      <c r="GI112" s="1627"/>
      <c r="GJ112" s="1627"/>
      <c r="GK112" s="1627"/>
      <c r="GL112" s="1627"/>
      <c r="GM112" s="1627"/>
      <c r="GN112" s="1627"/>
      <c r="GO112" s="1627"/>
      <c r="GP112" s="1627"/>
      <c r="GQ112" s="1627"/>
      <c r="GR112" s="1627"/>
      <c r="GS112" s="1628"/>
      <c r="GT112" s="1803"/>
      <c r="GU112" s="1804"/>
      <c r="GV112" s="1801"/>
      <c r="GW112" s="1631"/>
      <c r="GX112" s="1621"/>
      <c r="GY112" s="1620"/>
      <c r="GZ112" s="1838"/>
      <c r="HA112" s="1839"/>
      <c r="HB112" s="1807"/>
      <c r="HC112" s="1635"/>
      <c r="HD112" s="1636"/>
      <c r="HE112" s="1841"/>
      <c r="HF112" s="1638"/>
      <c r="HG112" s="1640"/>
      <c r="HH112" s="1640"/>
      <c r="HI112" s="1641"/>
      <c r="HJ112" s="1627"/>
      <c r="HK112" s="1627"/>
      <c r="HL112" s="1627"/>
      <c r="HM112" s="1627"/>
      <c r="HN112" s="1627"/>
      <c r="HO112" s="1627"/>
      <c r="HP112" s="1627"/>
      <c r="HQ112" s="1627"/>
      <c r="HR112" s="1627"/>
      <c r="HS112" s="1627"/>
      <c r="HT112" s="1627"/>
      <c r="HU112" s="1627"/>
      <c r="HV112" s="1627"/>
      <c r="HW112" s="1627"/>
      <c r="HX112" s="1627"/>
      <c r="HY112" s="1627"/>
      <c r="HZ112" s="1628"/>
      <c r="IA112" s="1803"/>
      <c r="IB112" s="1804"/>
      <c r="IC112" s="1801"/>
      <c r="ID112" s="1620"/>
      <c r="IE112" s="1631"/>
      <c r="IF112" s="1642"/>
      <c r="IG112" s="1642"/>
      <c r="IH112" s="1643"/>
      <c r="II112" s="1812"/>
      <c r="IJ112" s="1813"/>
      <c r="IK112" s="1646"/>
      <c r="IL112" s="1647"/>
      <c r="IM112" s="1648"/>
      <c r="IN112" s="1649"/>
      <c r="IO112" s="1650"/>
      <c r="IP112" s="1650"/>
      <c r="IQ112" s="1650"/>
      <c r="IR112" s="1650"/>
      <c r="IS112" s="1650"/>
      <c r="IT112" s="1650"/>
      <c r="IU112" s="1650"/>
      <c r="IV112" s="1651"/>
      <c r="IW112" s="1814"/>
      <c r="IX112" s="1815"/>
      <c r="IY112" s="1816"/>
      <c r="IZ112" s="1620"/>
      <c r="JA112" s="1621"/>
      <c r="JB112" s="1655"/>
      <c r="JC112" s="1807"/>
      <c r="JD112" s="1657"/>
      <c r="JE112" s="1658"/>
      <c r="JF112" s="1659"/>
      <c r="JG112" s="1660"/>
      <c r="JH112" s="1660"/>
      <c r="JI112" s="1660"/>
      <c r="JJ112" s="1661"/>
      <c r="JK112" s="1818"/>
      <c r="JL112" s="1663"/>
      <c r="JM112" s="1664" t="e">
        <f aca="false">JM$4:JM$4+SUMIF($C$5:JL$5,"Нараст. баланс",$C114:JL114)+SUMIF($C$7:JH$7,"Итого (с ВНР)",$C114:JH114)-SUMIF($C$5:JL$5,"Геол. снижение,  т/сут",$C114:JL114)-SUMIF(JJ$7:JL$7,"Итого",JJ114:JL114)-SUMIF($C$7:JL$7,"Итого (с ВСП)",$C114:JL114)</f>
        <v>#VALUE!</v>
      </c>
      <c r="JN112" s="1665" t="e">
        <f aca="false">'ННГ без НГДП по датам'!JM112:JM114</f>
        <v>#VALUE!</v>
      </c>
      <c r="JO112" s="1666" t="e">
        <f aca="false">'03.24 НГДП по датам'!CA112:CA114</f>
        <v>#VALUE!</v>
      </c>
      <c r="JP112" s="1667"/>
      <c r="JQ112" s="1668"/>
      <c r="JR112" s="1819"/>
    </row>
    <row r="113" customFormat="false" ht="11.25" hidden="false" customHeight="true" outlineLevel="0" collapsed="false">
      <c r="A113" s="1611"/>
      <c r="B113" s="1670" t="s">
        <v>663</v>
      </c>
      <c r="C113" s="1672"/>
      <c r="D113" s="1886"/>
      <c r="E113" s="1672"/>
      <c r="F113" s="1672"/>
      <c r="G113" s="1673"/>
      <c r="H113" s="1673"/>
      <c r="I113" s="1673"/>
      <c r="J113" s="1673"/>
      <c r="K113" s="1673"/>
      <c r="L113" s="1673"/>
      <c r="M113" s="1673"/>
      <c r="N113" s="1673"/>
      <c r="O113" s="1673"/>
      <c r="P113" s="1673"/>
      <c r="Q113" s="1673"/>
      <c r="R113" s="1673"/>
      <c r="S113" s="1673"/>
      <c r="T113" s="1673"/>
      <c r="U113" s="1673"/>
      <c r="V113" s="1673"/>
      <c r="W113" s="1674"/>
      <c r="X113" s="1675"/>
      <c r="Y113" s="1676"/>
      <c r="Z113" s="1677"/>
      <c r="AA113" s="1678" t="n">
        <f aca="false">COUNTA(C113:Z113)</f>
        <v>0</v>
      </c>
      <c r="AB113" s="1679"/>
      <c r="AC113" s="1820"/>
      <c r="AD113" s="1820"/>
      <c r="AE113" s="1820"/>
      <c r="AF113" s="1673"/>
      <c r="AG113" s="1673"/>
      <c r="AH113" s="1673"/>
      <c r="AI113" s="1673"/>
      <c r="AJ113" s="1673"/>
      <c r="AK113" s="1673"/>
      <c r="AL113" s="1673"/>
      <c r="AM113" s="1673"/>
      <c r="AN113" s="1673"/>
      <c r="AO113" s="1674"/>
      <c r="AP113" s="1675"/>
      <c r="AQ113" s="1676"/>
      <c r="AR113" s="1677"/>
      <c r="AS113" s="1678" t="n">
        <f aca="false">COUNTA(AC113:AR113)</f>
        <v>0</v>
      </c>
      <c r="AT113" s="1679"/>
      <c r="AU113" s="1680" t="n">
        <v>1038</v>
      </c>
      <c r="AV113" s="1680"/>
      <c r="AW113" s="1672"/>
      <c r="AX113" s="1673"/>
      <c r="AY113" s="1673"/>
      <c r="AZ113" s="1673"/>
      <c r="BA113" s="1673"/>
      <c r="BB113" s="1673"/>
      <c r="BC113" s="1673"/>
      <c r="BD113" s="1673"/>
      <c r="BE113" s="1673"/>
      <c r="BF113" s="1673"/>
      <c r="BG113" s="1673"/>
      <c r="BH113" s="1673"/>
      <c r="BI113" s="1673"/>
      <c r="BJ113" s="1673"/>
      <c r="BK113" s="1673"/>
      <c r="BL113" s="1673"/>
      <c r="BM113" s="1673"/>
      <c r="BN113" s="1673"/>
      <c r="BO113" s="1673"/>
      <c r="BP113" s="1673"/>
      <c r="BQ113" s="1674"/>
      <c r="BR113" s="1675"/>
      <c r="BS113" s="1676"/>
      <c r="BT113" s="1677"/>
      <c r="BU113" s="1678" t="n">
        <f aca="false">COUNTA(AU113:BT113)</f>
        <v>1</v>
      </c>
      <c r="BV113" s="1679"/>
      <c r="BW113" s="1682"/>
      <c r="BX113" s="1673"/>
      <c r="BY113" s="1673"/>
      <c r="BZ113" s="1673"/>
      <c r="CA113" s="1673"/>
      <c r="CB113" s="1673"/>
      <c r="CC113" s="1673"/>
      <c r="CD113" s="1673"/>
      <c r="CE113" s="1673"/>
      <c r="CF113" s="1673"/>
      <c r="CG113" s="1673"/>
      <c r="CH113" s="1673"/>
      <c r="CI113" s="1674"/>
      <c r="CJ113" s="1675"/>
      <c r="CK113" s="1676"/>
      <c r="CL113" s="1677"/>
      <c r="CM113" s="1678" t="n">
        <f aca="false">COUNTA(BW113:CL113)</f>
        <v>0</v>
      </c>
      <c r="CN113" s="1679"/>
      <c r="CO113" s="1679" t="n">
        <f aca="false">AA113+AS113+BU113+CM113</f>
        <v>1</v>
      </c>
      <c r="CP113" s="1679"/>
      <c r="CQ113" s="1686"/>
      <c r="CR113" s="1686"/>
      <c r="CS113" s="1686"/>
      <c r="CT113" s="1686"/>
      <c r="CU113" s="1686"/>
      <c r="CV113" s="1686"/>
      <c r="CW113" s="1686"/>
      <c r="CX113" s="1686"/>
      <c r="CY113" s="1686"/>
      <c r="CZ113" s="1686"/>
      <c r="DA113" s="1686"/>
      <c r="DB113" s="1686"/>
      <c r="DC113" s="1687"/>
      <c r="DD113" s="1688"/>
      <c r="DE113" s="1689"/>
      <c r="DF113" s="1826"/>
      <c r="DG113" s="1683" t="n">
        <f aca="false">SUBTOTAL(9,CQ115:DF115)</f>
        <v>0</v>
      </c>
      <c r="DH113" s="1684"/>
      <c r="DI113" s="1682"/>
      <c r="DJ113" s="1686"/>
      <c r="DK113" s="1686"/>
      <c r="DL113" s="1686"/>
      <c r="DM113" s="1686"/>
      <c r="DN113" s="1686"/>
      <c r="DO113" s="1686"/>
      <c r="DP113" s="1686"/>
      <c r="DQ113" s="1686"/>
      <c r="DR113" s="1686"/>
      <c r="DS113" s="1686"/>
      <c r="DT113" s="1686"/>
      <c r="DU113" s="1687"/>
      <c r="DV113" s="1688"/>
      <c r="DW113" s="1689"/>
      <c r="DX113" s="1826"/>
      <c r="DY113" s="1683" t="n">
        <f aca="false">COUNTA(DI113:DX113)</f>
        <v>0</v>
      </c>
      <c r="DZ113" s="1684"/>
      <c r="EA113" s="1673"/>
      <c r="EB113" s="1686"/>
      <c r="EC113" s="1673"/>
      <c r="ED113" s="1673"/>
      <c r="EE113" s="1673"/>
      <c r="EF113" s="1673"/>
      <c r="EG113" s="1673"/>
      <c r="EH113" s="1673"/>
      <c r="EI113" s="1673"/>
      <c r="EJ113" s="1673"/>
      <c r="EK113" s="1673"/>
      <c r="EL113" s="1673"/>
      <c r="EM113" s="1673"/>
      <c r="EN113" s="1673"/>
      <c r="EO113" s="1673"/>
      <c r="EP113" s="1673"/>
      <c r="EQ113" s="1673"/>
      <c r="ER113" s="1673"/>
      <c r="ES113" s="1673"/>
      <c r="ET113" s="1673"/>
      <c r="EU113" s="1673"/>
      <c r="EV113" s="1673"/>
      <c r="EW113" s="1673"/>
      <c r="EX113" s="1673"/>
      <c r="EY113" s="1674"/>
      <c r="EZ113" s="1675"/>
      <c r="FA113" s="1676"/>
      <c r="FB113" s="1677"/>
      <c r="FC113" s="1683" t="n">
        <f aca="false">COUNTA(EA113:FB113)</f>
        <v>0</v>
      </c>
      <c r="FD113" s="1684"/>
      <c r="FE113" s="1673"/>
      <c r="FF113" s="1673"/>
      <c r="FG113" s="1673"/>
      <c r="FH113" s="1673"/>
      <c r="FI113" s="1673"/>
      <c r="FJ113" s="1673"/>
      <c r="FK113" s="1673"/>
      <c r="FL113" s="1673"/>
      <c r="FM113" s="1673"/>
      <c r="FN113" s="1674"/>
      <c r="FO113" s="1675"/>
      <c r="FP113" s="1676"/>
      <c r="FQ113" s="1677"/>
      <c r="FR113" s="1683" t="n">
        <f aca="false">COUNTA(FE113:FQ113)</f>
        <v>0</v>
      </c>
      <c r="FS113" s="1684"/>
      <c r="FT113" s="1844"/>
      <c r="FU113" s="1686"/>
      <c r="FV113" s="1686"/>
      <c r="FW113" s="1686"/>
      <c r="FX113" s="1686"/>
      <c r="FY113" s="1686"/>
      <c r="FZ113" s="1686"/>
      <c r="GA113" s="1686"/>
      <c r="GB113" s="1686"/>
      <c r="GC113" s="1686"/>
      <c r="GD113" s="1686"/>
      <c r="GE113" s="1686"/>
      <c r="GF113" s="1686"/>
      <c r="GG113" s="1686"/>
      <c r="GH113" s="1686"/>
      <c r="GI113" s="1686"/>
      <c r="GJ113" s="1686"/>
      <c r="GK113" s="1686"/>
      <c r="GL113" s="1686"/>
      <c r="GM113" s="1686"/>
      <c r="GN113" s="1686"/>
      <c r="GO113" s="1686"/>
      <c r="GP113" s="1686"/>
      <c r="GQ113" s="1686"/>
      <c r="GR113" s="1686"/>
      <c r="GS113" s="1687"/>
      <c r="GT113" s="1688"/>
      <c r="GU113" s="1689"/>
      <c r="GV113" s="1677"/>
      <c r="GW113" s="1690" t="n">
        <f aca="false">SUBTOTAL(9,FT115:GV115)</f>
        <v>0</v>
      </c>
      <c r="GX113" s="1679" t="n">
        <f aca="false">SUBTOTAL(9,FT115:GV115)</f>
        <v>0</v>
      </c>
      <c r="GY113" s="1691"/>
      <c r="GZ113" s="1845"/>
      <c r="HA113" s="1846"/>
      <c r="HB113" s="1718"/>
      <c r="HC113" s="1695"/>
      <c r="HD113" s="1696"/>
      <c r="HE113" s="1697"/>
      <c r="HF113" s="1698"/>
      <c r="HG113" s="1700"/>
      <c r="HH113" s="1700"/>
      <c r="HI113" s="1701"/>
      <c r="HJ113" s="1686"/>
      <c r="HK113" s="1686"/>
      <c r="HL113" s="1686"/>
      <c r="HM113" s="1686"/>
      <c r="HN113" s="1686"/>
      <c r="HO113" s="1686"/>
      <c r="HP113" s="1686"/>
      <c r="HQ113" s="1686"/>
      <c r="HR113" s="1686"/>
      <c r="HS113" s="1686"/>
      <c r="HT113" s="1686"/>
      <c r="HU113" s="1686"/>
      <c r="HV113" s="1686"/>
      <c r="HW113" s="1686"/>
      <c r="HX113" s="1686"/>
      <c r="HY113" s="1686"/>
      <c r="HZ113" s="1687"/>
      <c r="IA113" s="1688"/>
      <c r="IB113" s="1689"/>
      <c r="IC113" s="1677"/>
      <c r="ID113" s="1678" t="n">
        <f aca="false">SUBTOTAL(9,HG115:IC115)</f>
        <v>0</v>
      </c>
      <c r="IE113" s="1702"/>
      <c r="IF113" s="1703"/>
      <c r="IG113" s="1703"/>
      <c r="IH113" s="1704"/>
      <c r="II113" s="1705"/>
      <c r="IJ113" s="1706"/>
      <c r="IK113" s="1707" t="n">
        <f aca="false">SUBTOTAL(9,IF115:IJ115)</f>
        <v>0</v>
      </c>
      <c r="IL113" s="1708"/>
      <c r="IM113" s="1709"/>
      <c r="IN113" s="1710"/>
      <c r="IO113" s="1711"/>
      <c r="IP113" s="1711"/>
      <c r="IQ113" s="1711"/>
      <c r="IR113" s="1711"/>
      <c r="IS113" s="1711"/>
      <c r="IT113" s="1711"/>
      <c r="IU113" s="1711"/>
      <c r="IV113" s="1712"/>
      <c r="IW113" s="1713"/>
      <c r="IX113" s="1714"/>
      <c r="IY113" s="1715"/>
      <c r="IZ113" s="1678" t="n">
        <f aca="false">SUBTOTAL(3,IM113:IY113)</f>
        <v>0</v>
      </c>
      <c r="JA113" s="1716"/>
      <c r="JB113" s="1717"/>
      <c r="JC113" s="1718"/>
      <c r="JD113" s="1719"/>
      <c r="JE113" s="1720"/>
      <c r="JF113" s="1721"/>
      <c r="JG113" s="1722"/>
      <c r="JH113" s="1722"/>
      <c r="JI113" s="1722"/>
      <c r="JJ113" s="1723"/>
      <c r="JK113" s="1724"/>
      <c r="JL113" s="1725"/>
      <c r="JM113" s="1664"/>
      <c r="JN113" s="1665"/>
      <c r="JO113" s="1666"/>
      <c r="JP113" s="1726"/>
      <c r="JQ113" s="1727"/>
      <c r="JR113" s="1728"/>
    </row>
    <row r="114" customFormat="false" ht="11.25" hidden="false" customHeight="true" outlineLevel="0" collapsed="false">
      <c r="A114" s="1611"/>
      <c r="B114" s="1729" t="s">
        <v>661</v>
      </c>
      <c r="C114" s="1731"/>
      <c r="D114" s="1887"/>
      <c r="E114" s="1731"/>
      <c r="F114" s="1731"/>
      <c r="G114" s="1732"/>
      <c r="H114" s="1732"/>
      <c r="I114" s="1732"/>
      <c r="J114" s="1732"/>
      <c r="K114" s="1732"/>
      <c r="L114" s="1732"/>
      <c r="M114" s="1732"/>
      <c r="N114" s="1732"/>
      <c r="O114" s="1732"/>
      <c r="P114" s="1732"/>
      <c r="Q114" s="1732"/>
      <c r="R114" s="1732"/>
      <c r="S114" s="1732"/>
      <c r="T114" s="1732"/>
      <c r="U114" s="1732"/>
      <c r="V114" s="1732"/>
      <c r="W114" s="1733"/>
      <c r="X114" s="1734"/>
      <c r="Y114" s="1735"/>
      <c r="Z114" s="1736"/>
      <c r="AA114" s="1737" t="n">
        <f aca="false">SUBTOTAL(9,C114:Z114)</f>
        <v>0</v>
      </c>
      <c r="AB114" s="1738" t="n">
        <f aca="false">AA114+AB110</f>
        <v>665</v>
      </c>
      <c r="AC114" s="1828"/>
      <c r="AD114" s="1828"/>
      <c r="AE114" s="1828"/>
      <c r="AF114" s="1732"/>
      <c r="AG114" s="1732"/>
      <c r="AH114" s="1732"/>
      <c r="AI114" s="1732"/>
      <c r="AJ114" s="1732"/>
      <c r="AK114" s="1732"/>
      <c r="AL114" s="1732"/>
      <c r="AM114" s="1732"/>
      <c r="AN114" s="1732"/>
      <c r="AO114" s="1733"/>
      <c r="AP114" s="1734"/>
      <c r="AQ114" s="1735"/>
      <c r="AR114" s="1736"/>
      <c r="AS114" s="1737" t="n">
        <f aca="false">SUBTOTAL(9,AC114:AR114)</f>
        <v>0</v>
      </c>
      <c r="AT114" s="1738" t="n">
        <f aca="false">AS114+AT110</f>
        <v>0</v>
      </c>
      <c r="AU114" s="1739" t="n">
        <v>20</v>
      </c>
      <c r="AV114" s="1739"/>
      <c r="AW114" s="1731"/>
      <c r="AX114" s="1732"/>
      <c r="AY114" s="1732"/>
      <c r="AZ114" s="1732"/>
      <c r="BA114" s="1732"/>
      <c r="BB114" s="1732"/>
      <c r="BC114" s="1732"/>
      <c r="BD114" s="1732"/>
      <c r="BE114" s="1732"/>
      <c r="BF114" s="1732"/>
      <c r="BG114" s="1732"/>
      <c r="BH114" s="1732"/>
      <c r="BI114" s="1732"/>
      <c r="BJ114" s="1732"/>
      <c r="BK114" s="1732"/>
      <c r="BL114" s="1732"/>
      <c r="BM114" s="1732"/>
      <c r="BN114" s="1732"/>
      <c r="BO114" s="1732"/>
      <c r="BP114" s="1732"/>
      <c r="BQ114" s="1733"/>
      <c r="BR114" s="1734"/>
      <c r="BS114" s="1735"/>
      <c r="BT114" s="1736"/>
      <c r="BU114" s="1737" t="n">
        <f aca="false">SUBTOTAL(9,AU114:BT114)</f>
        <v>20</v>
      </c>
      <c r="BV114" s="1738" t="n">
        <f aca="false">BU114+BV110</f>
        <v>305.3</v>
      </c>
      <c r="BW114" s="1740"/>
      <c r="BX114" s="1732"/>
      <c r="BY114" s="1732"/>
      <c r="BZ114" s="1732"/>
      <c r="CA114" s="1732"/>
      <c r="CB114" s="1732"/>
      <c r="CC114" s="1732"/>
      <c r="CD114" s="1732"/>
      <c r="CE114" s="1732"/>
      <c r="CF114" s="1732"/>
      <c r="CG114" s="1732"/>
      <c r="CH114" s="1732"/>
      <c r="CI114" s="1733"/>
      <c r="CJ114" s="1734"/>
      <c r="CK114" s="1735"/>
      <c r="CL114" s="1736"/>
      <c r="CM114" s="1737" t="n">
        <f aca="false">SUBTOTAL(9,BW114:CL114)</f>
        <v>0</v>
      </c>
      <c r="CN114" s="1738" t="n">
        <f aca="false">CM114+CN110</f>
        <v>0</v>
      </c>
      <c r="CO114" s="1738" t="n">
        <f aca="false">AA114+AS114+BU114+CM114</f>
        <v>20</v>
      </c>
      <c r="CP114" s="1738" t="n">
        <f aca="false">CO114+CP110</f>
        <v>970.3</v>
      </c>
      <c r="CQ114" s="1744"/>
      <c r="CR114" s="1744"/>
      <c r="CS114" s="1744"/>
      <c r="CT114" s="1744"/>
      <c r="CU114" s="1744"/>
      <c r="CV114" s="1744"/>
      <c r="CW114" s="1744"/>
      <c r="CX114" s="1744"/>
      <c r="CY114" s="1744"/>
      <c r="CZ114" s="1744"/>
      <c r="DA114" s="1744"/>
      <c r="DB114" s="1744"/>
      <c r="DC114" s="1745"/>
      <c r="DD114" s="1746"/>
      <c r="DE114" s="1747"/>
      <c r="DF114" s="1833"/>
      <c r="DG114" s="1741" t="n">
        <f aca="false">SUBTOTAL(9,CQ114:DF114)</f>
        <v>0</v>
      </c>
      <c r="DH114" s="1742" t="n">
        <f aca="false">DG114:DG114+IF($B110:$B110=2,0,DH110:DH110)</f>
        <v>0</v>
      </c>
      <c r="DI114" s="1740"/>
      <c r="DJ114" s="1744"/>
      <c r="DK114" s="1744"/>
      <c r="DL114" s="1744"/>
      <c r="DM114" s="1744"/>
      <c r="DN114" s="1744"/>
      <c r="DO114" s="1744"/>
      <c r="DP114" s="1744"/>
      <c r="DQ114" s="1744"/>
      <c r="DR114" s="1744"/>
      <c r="DS114" s="1744"/>
      <c r="DT114" s="1744"/>
      <c r="DU114" s="1745"/>
      <c r="DV114" s="1746"/>
      <c r="DW114" s="1747"/>
      <c r="DX114" s="1833"/>
      <c r="DY114" s="1741" t="n">
        <f aca="false">SUBTOTAL(9,DI114:DX114)</f>
        <v>0</v>
      </c>
      <c r="DZ114" s="1742" t="n">
        <f aca="false">DY114:DY114+IF($B110:$B110=2,0,DZ110:DZ110)</f>
        <v>0</v>
      </c>
      <c r="EA114" s="1732"/>
      <c r="EB114" s="1732"/>
      <c r="EC114" s="1732"/>
      <c r="ED114" s="1732"/>
      <c r="EE114" s="1732"/>
      <c r="EF114" s="1732"/>
      <c r="EG114" s="1732"/>
      <c r="EH114" s="1732"/>
      <c r="EI114" s="1732"/>
      <c r="EJ114" s="1732"/>
      <c r="EK114" s="1732"/>
      <c r="EL114" s="1732"/>
      <c r="EM114" s="1732"/>
      <c r="EN114" s="1732"/>
      <c r="EO114" s="1732"/>
      <c r="EP114" s="1732"/>
      <c r="EQ114" s="1732"/>
      <c r="ER114" s="1732"/>
      <c r="ES114" s="1732"/>
      <c r="ET114" s="1732"/>
      <c r="EU114" s="1732"/>
      <c r="EV114" s="1732"/>
      <c r="EW114" s="1732"/>
      <c r="EX114" s="1732"/>
      <c r="EY114" s="1733"/>
      <c r="EZ114" s="1734"/>
      <c r="FA114" s="1735"/>
      <c r="FB114" s="1736"/>
      <c r="FC114" s="1741" t="n">
        <f aca="false">SUBTOTAL(9,EA114:FB114)</f>
        <v>0</v>
      </c>
      <c r="FD114" s="1742" t="n">
        <f aca="false">FC114:FC114+IF($B110:$B110=2,0,FD110:FD110)</f>
        <v>200</v>
      </c>
      <c r="FE114" s="1732"/>
      <c r="FF114" s="1732"/>
      <c r="FG114" s="1732"/>
      <c r="FH114" s="1732"/>
      <c r="FI114" s="1732"/>
      <c r="FJ114" s="1732"/>
      <c r="FK114" s="1732"/>
      <c r="FL114" s="1732"/>
      <c r="FM114" s="1732"/>
      <c r="FN114" s="1733"/>
      <c r="FO114" s="1734"/>
      <c r="FP114" s="1735"/>
      <c r="FQ114" s="1736"/>
      <c r="FR114" s="1741" t="n">
        <f aca="false">SUBTOTAL(9,FE114:FQ114)</f>
        <v>0</v>
      </c>
      <c r="FS114" s="1742" t="n">
        <f aca="false">FR114:FR114+IF($B110:$B110=2,0,FS110:FS110)</f>
        <v>0</v>
      </c>
      <c r="FT114" s="1851"/>
      <c r="FU114" s="1744"/>
      <c r="FV114" s="1744"/>
      <c r="FW114" s="1744"/>
      <c r="FX114" s="1744"/>
      <c r="FY114" s="1744"/>
      <c r="FZ114" s="1744"/>
      <c r="GA114" s="1744"/>
      <c r="GB114" s="1744"/>
      <c r="GC114" s="1744"/>
      <c r="GD114" s="1744"/>
      <c r="GE114" s="1744"/>
      <c r="GF114" s="1744"/>
      <c r="GG114" s="1744"/>
      <c r="GH114" s="1744"/>
      <c r="GI114" s="1744"/>
      <c r="GJ114" s="1744"/>
      <c r="GK114" s="1744"/>
      <c r="GL114" s="1744"/>
      <c r="GM114" s="1744"/>
      <c r="GN114" s="1744"/>
      <c r="GO114" s="1744"/>
      <c r="GP114" s="1744"/>
      <c r="GQ114" s="1744"/>
      <c r="GR114" s="1744"/>
      <c r="GS114" s="1745"/>
      <c r="GT114" s="1746"/>
      <c r="GU114" s="1747"/>
      <c r="GV114" s="1736"/>
      <c r="GW114" s="1748" t="n">
        <f aca="false">SUBTOTAL(9,FT114:GV114)</f>
        <v>0</v>
      </c>
      <c r="GX114" s="1738" t="n">
        <f aca="false">SUBTOTAL(9,FT114:GV114)</f>
        <v>0</v>
      </c>
      <c r="GY114" s="1737" t="n">
        <f aca="false">GX114:GX114+IF($B110:$B110=2,0,GY110:GY110)</f>
        <v>0</v>
      </c>
      <c r="GZ114" s="1749"/>
      <c r="HA114" s="1750"/>
      <c r="HB114" s="1751" t="e">
        <f aca="false">'03.24 НГДП по датам'!BA114</f>
        <v>#VALUE!</v>
      </c>
      <c r="HC114" s="1752" t="e">
        <f aca="false">SUBTOTAL(9,GZ114:HB114)</f>
        <v>#VALUE!</v>
      </c>
      <c r="HD114" s="1753" t="n">
        <f aca="false">$HD$3+HD110</f>
        <v>988.78</v>
      </c>
      <c r="HE114" s="1754" t="n">
        <f aca="false">$HE$3+HE110</f>
        <v>311.22</v>
      </c>
      <c r="HF114" s="1831" t="n">
        <f aca="false">SUM(HD114:HE114)</f>
        <v>1300</v>
      </c>
      <c r="HG114" s="1757"/>
      <c r="HH114" s="1757"/>
      <c r="HI114" s="1758"/>
      <c r="HJ114" s="1744"/>
      <c r="HK114" s="1744"/>
      <c r="HL114" s="1744"/>
      <c r="HM114" s="1744"/>
      <c r="HN114" s="1744"/>
      <c r="HO114" s="1744"/>
      <c r="HP114" s="1744"/>
      <c r="HQ114" s="1744"/>
      <c r="HR114" s="1744"/>
      <c r="HS114" s="1744"/>
      <c r="HT114" s="1744"/>
      <c r="HU114" s="1744"/>
      <c r="HV114" s="1744"/>
      <c r="HW114" s="1744"/>
      <c r="HX114" s="1744"/>
      <c r="HY114" s="1744"/>
      <c r="HZ114" s="1745"/>
      <c r="IA114" s="1746"/>
      <c r="IB114" s="1747"/>
      <c r="IC114" s="1736"/>
      <c r="ID114" s="1737" t="n">
        <f aca="false">SUBTOTAL(9,HG114:IC114)</f>
        <v>0</v>
      </c>
      <c r="IE114" s="1748" t="n">
        <f aca="false">ID114:ID114+IF($B110:$B110=2,0,IE110:IE110)</f>
        <v>192</v>
      </c>
      <c r="IF114" s="1759"/>
      <c r="IG114" s="1759"/>
      <c r="IH114" s="1760"/>
      <c r="II114" s="1761"/>
      <c r="IJ114" s="1762"/>
      <c r="IK114" s="1763" t="n">
        <f aca="false">SUBTOTAL(9,IF114:IJ114)</f>
        <v>0</v>
      </c>
      <c r="IL114" s="1764" t="n">
        <f aca="false">IK114:IK114+IF($B110:$B110=2,0,IL110:IL110)</f>
        <v>0</v>
      </c>
      <c r="IM114" s="1765"/>
      <c r="IN114" s="1765"/>
      <c r="IO114" s="1732"/>
      <c r="IP114" s="1732"/>
      <c r="IQ114" s="1732"/>
      <c r="IR114" s="1732"/>
      <c r="IS114" s="1732"/>
      <c r="IT114" s="1732"/>
      <c r="IU114" s="1732"/>
      <c r="IV114" s="1733"/>
      <c r="IW114" s="1734"/>
      <c r="IX114" s="1735"/>
      <c r="IY114" s="1736"/>
      <c r="IZ114" s="1737" t="n">
        <f aca="false">SUBTOTAL(9,IM114:IY114)</f>
        <v>0</v>
      </c>
      <c r="JA114" s="1738" t="n">
        <f aca="false">IZ114:IZ114+IF($B110:$B110=2,0,JA110:JA110)</f>
        <v>0</v>
      </c>
      <c r="JB114" s="1766"/>
      <c r="JC114" s="1767" t="e">
        <f aca="false">'03.24 НГДП по датам'!BT114</f>
        <v>#VALUE!</v>
      </c>
      <c r="JD114" s="1834" t="n">
        <f aca="false">$JD$14</f>
        <v>0</v>
      </c>
      <c r="JE114" s="1769" t="e">
        <f aca="false">SUBTOTAL(9,JB114:JD114)</f>
        <v>#VALUE!</v>
      </c>
      <c r="JF114" s="1770" t="n">
        <f aca="false">SUMIF($C$5:JE$5,"Накопленный эффект, т/сут",$C114:JE114)+SUMIF($C$5:JE$5,"Нараст.  по потенциалу",$C114:JE114)-SUMIF($C$5:JE$5,"Нараст. по остановкам",$C114:JE114)-SUMIF($C$5:JE$5,"ИТОГО перевод в ППД",$C114:JE114)-SUMIF($C$5:JE$5,"ИТОГО  нерент, по распоряж.",$C114:JE114)-SUMIF($C$5:JE$5,"ИТОГО ост. дебит от ЗБС, Углуб., ПВЛГ/ПНЛГ",$C114:JE114)</f>
        <v>978.3</v>
      </c>
      <c r="JG114" s="1771"/>
      <c r="JH114" s="1771"/>
      <c r="JI114" s="1771"/>
      <c r="JJ114" s="1772"/>
      <c r="JK114" s="1773"/>
      <c r="JL114" s="1763" t="n">
        <f aca="false">SUBTOTAL(9,JG114:JJ114)</f>
        <v>0</v>
      </c>
      <c r="JM114" s="1664"/>
      <c r="JN114" s="1665"/>
      <c r="JO114" s="1666"/>
      <c r="JP114" s="1774" t="n">
        <f aca="false">JP$4:JP$4+SUMIF($C$5:JL$5,"Нараст. по остановкам",$C114:JL114)-SUMIF($C$5:JL$5,"Нараст.  по потенциалу",$C114:JL114)</f>
        <v>844.705</v>
      </c>
      <c r="JQ114" s="1775" t="n">
        <f aca="false">'ННГ без НГДП по датам'!JP114</f>
        <v>762.812</v>
      </c>
      <c r="JR114" s="1776" t="n">
        <f aca="false">'03.24 НГДП по датам'!CB114</f>
        <v>81.893</v>
      </c>
    </row>
    <row r="115" customFormat="false" ht="1.5" hidden="false" customHeight="true" outlineLevel="0" collapsed="false">
      <c r="A115" s="1777"/>
      <c r="B115" s="1777"/>
      <c r="C115" s="1778"/>
      <c r="D115" s="1778"/>
      <c r="E115" s="1778"/>
      <c r="F115" s="1778"/>
      <c r="G115" s="1779"/>
      <c r="H115" s="1779"/>
      <c r="I115" s="1779"/>
      <c r="J115" s="1779"/>
      <c r="K115" s="1779"/>
      <c r="L115" s="1779"/>
      <c r="M115" s="1779"/>
      <c r="N115" s="1779"/>
      <c r="O115" s="1779"/>
      <c r="P115" s="1779"/>
      <c r="Q115" s="1779"/>
      <c r="R115" s="1779"/>
      <c r="S115" s="1779"/>
      <c r="T115" s="1779"/>
      <c r="U115" s="1779"/>
      <c r="V115" s="1779"/>
      <c r="W115" s="1779"/>
      <c r="X115" s="1780"/>
      <c r="Y115" s="1781"/>
      <c r="Z115" s="1782"/>
      <c r="AA115" s="1783"/>
      <c r="AB115" s="1783"/>
      <c r="AC115" s="1884"/>
      <c r="AD115" s="1784"/>
      <c r="AE115" s="1779"/>
      <c r="AF115" s="1779"/>
      <c r="AG115" s="1779"/>
      <c r="AH115" s="1779"/>
      <c r="AI115" s="1779"/>
      <c r="AJ115" s="1779"/>
      <c r="AK115" s="1779"/>
      <c r="AL115" s="1779"/>
      <c r="AM115" s="1779"/>
      <c r="AN115" s="1779"/>
      <c r="AO115" s="1779"/>
      <c r="AP115" s="1780"/>
      <c r="AQ115" s="1781"/>
      <c r="AR115" s="1782"/>
      <c r="AS115" s="1783"/>
      <c r="AT115" s="1783"/>
      <c r="AU115" s="1778"/>
      <c r="AV115" s="1778"/>
      <c r="AW115" s="1785"/>
      <c r="AX115" s="1779"/>
      <c r="AY115" s="1779"/>
      <c r="AZ115" s="1779"/>
      <c r="BA115" s="1779"/>
      <c r="BB115" s="1779"/>
      <c r="BC115" s="1779"/>
      <c r="BD115" s="1779"/>
      <c r="BE115" s="1779"/>
      <c r="BF115" s="1779"/>
      <c r="BG115" s="1779"/>
      <c r="BH115" s="1779"/>
      <c r="BI115" s="1779"/>
      <c r="BJ115" s="1779"/>
      <c r="BK115" s="1779"/>
      <c r="BL115" s="1779"/>
      <c r="BM115" s="1779"/>
      <c r="BN115" s="1779"/>
      <c r="BO115" s="1779"/>
      <c r="BP115" s="1779"/>
      <c r="BQ115" s="1779"/>
      <c r="BR115" s="1780"/>
      <c r="BS115" s="1781"/>
      <c r="BT115" s="1782"/>
      <c r="BU115" s="1783"/>
      <c r="BV115" s="1783"/>
      <c r="BW115" s="1784"/>
      <c r="BX115" s="1779"/>
      <c r="BY115" s="1779"/>
      <c r="BZ115" s="1779"/>
      <c r="CA115" s="1779"/>
      <c r="CB115" s="1779"/>
      <c r="CC115" s="1779"/>
      <c r="CD115" s="1779"/>
      <c r="CE115" s="1779"/>
      <c r="CF115" s="1779"/>
      <c r="CG115" s="1779"/>
      <c r="CH115" s="1779"/>
      <c r="CI115" s="1779"/>
      <c r="CJ115" s="1780"/>
      <c r="CK115" s="1781"/>
      <c r="CL115" s="1782"/>
      <c r="CM115" s="1783"/>
      <c r="CN115" s="1783"/>
      <c r="CO115" s="1783"/>
      <c r="CP115" s="1783"/>
      <c r="CQ115" s="1779"/>
      <c r="CR115" s="1779"/>
      <c r="CS115" s="1779"/>
      <c r="CT115" s="1779"/>
      <c r="CU115" s="1779"/>
      <c r="CV115" s="1779"/>
      <c r="CW115" s="1779"/>
      <c r="CX115" s="1779"/>
      <c r="CY115" s="1779"/>
      <c r="CZ115" s="1779"/>
      <c r="DA115" s="1779"/>
      <c r="DB115" s="1779"/>
      <c r="DC115" s="1779"/>
      <c r="DD115" s="1780"/>
      <c r="DE115" s="1781"/>
      <c r="DF115" s="1782"/>
      <c r="DG115" s="1783"/>
      <c r="DH115" s="1783"/>
      <c r="DI115" s="1852"/>
      <c r="DJ115" s="1779"/>
      <c r="DK115" s="1779"/>
      <c r="DL115" s="1779"/>
      <c r="DM115" s="1779"/>
      <c r="DN115" s="1779"/>
      <c r="DO115" s="1779"/>
      <c r="DP115" s="1779"/>
      <c r="DQ115" s="1779"/>
      <c r="DR115" s="1779"/>
      <c r="DS115" s="1779"/>
      <c r="DT115" s="1779"/>
      <c r="DU115" s="1779"/>
      <c r="DV115" s="1780"/>
      <c r="DW115" s="1781"/>
      <c r="DX115" s="1782"/>
      <c r="DY115" s="1783"/>
      <c r="DZ115" s="1783"/>
      <c r="EA115" s="1779"/>
      <c r="EB115" s="1779"/>
      <c r="EC115" s="1779"/>
      <c r="ED115" s="1779"/>
      <c r="EE115" s="1779"/>
      <c r="EF115" s="1779"/>
      <c r="EG115" s="1779"/>
      <c r="EH115" s="1779"/>
      <c r="EI115" s="1779"/>
      <c r="EJ115" s="1779"/>
      <c r="EK115" s="1779"/>
      <c r="EL115" s="1779"/>
      <c r="EM115" s="1779"/>
      <c r="EN115" s="1779"/>
      <c r="EO115" s="1779"/>
      <c r="EP115" s="1779"/>
      <c r="EQ115" s="1779"/>
      <c r="ER115" s="1779"/>
      <c r="ES115" s="1779"/>
      <c r="ET115" s="1779"/>
      <c r="EU115" s="1779"/>
      <c r="EV115" s="1779"/>
      <c r="EW115" s="1779"/>
      <c r="EX115" s="1779"/>
      <c r="EY115" s="1779"/>
      <c r="EZ115" s="1780"/>
      <c r="FA115" s="1781"/>
      <c r="FB115" s="1782"/>
      <c r="FC115" s="1783"/>
      <c r="FD115" s="1783"/>
      <c r="FE115" s="1779"/>
      <c r="FF115" s="1779"/>
      <c r="FG115" s="1779"/>
      <c r="FH115" s="1779"/>
      <c r="FI115" s="1779"/>
      <c r="FJ115" s="1779"/>
      <c r="FK115" s="1779"/>
      <c r="FL115" s="1779"/>
      <c r="FM115" s="1779"/>
      <c r="FN115" s="1779"/>
      <c r="FO115" s="1780"/>
      <c r="FP115" s="1781"/>
      <c r="FQ115" s="1782"/>
      <c r="FR115" s="1783"/>
      <c r="FS115" s="1783"/>
      <c r="FT115" s="1779"/>
      <c r="FU115" s="1779"/>
      <c r="FV115" s="1888"/>
      <c r="FW115" s="1779"/>
      <c r="FX115" s="1779"/>
      <c r="FY115" s="1779"/>
      <c r="FZ115" s="1779"/>
      <c r="GA115" s="1779"/>
      <c r="GB115" s="1779"/>
      <c r="GC115" s="1779"/>
      <c r="GD115" s="1779"/>
      <c r="GE115" s="1779"/>
      <c r="GF115" s="1779"/>
      <c r="GG115" s="1779"/>
      <c r="GH115" s="1779"/>
      <c r="GI115" s="1779"/>
      <c r="GJ115" s="1779"/>
      <c r="GK115" s="1779"/>
      <c r="GL115" s="1779"/>
      <c r="GM115" s="1779"/>
      <c r="GN115" s="1779"/>
      <c r="GO115" s="1779"/>
      <c r="GP115" s="1779"/>
      <c r="GQ115" s="1779"/>
      <c r="GR115" s="1779"/>
      <c r="GS115" s="1779"/>
      <c r="GT115" s="1780"/>
      <c r="GU115" s="1781"/>
      <c r="GV115" s="1782"/>
      <c r="GW115" s="1783"/>
      <c r="GX115" s="1783"/>
      <c r="GY115" s="1783"/>
      <c r="GZ115" s="1787"/>
      <c r="HA115" s="1787"/>
      <c r="HB115" s="1788"/>
      <c r="HC115" s="1783"/>
      <c r="HD115" s="1783"/>
      <c r="HE115" s="1789"/>
      <c r="HF115" s="1790"/>
      <c r="HG115" s="1791"/>
      <c r="HH115" s="1757"/>
      <c r="HI115" s="1787"/>
      <c r="HJ115" s="1779"/>
      <c r="HK115" s="1779"/>
      <c r="HL115" s="1779"/>
      <c r="HM115" s="1779"/>
      <c r="HN115" s="1779"/>
      <c r="HO115" s="1779"/>
      <c r="HP115" s="1779"/>
      <c r="HQ115" s="1779"/>
      <c r="HR115" s="1779"/>
      <c r="HS115" s="1779"/>
      <c r="HT115" s="1779"/>
      <c r="HU115" s="1779"/>
      <c r="HV115" s="1779"/>
      <c r="HW115" s="1779"/>
      <c r="HX115" s="1779"/>
      <c r="HY115" s="1779"/>
      <c r="HZ115" s="1779"/>
      <c r="IA115" s="1780"/>
      <c r="IB115" s="1781"/>
      <c r="IC115" s="1782"/>
      <c r="ID115" s="1783"/>
      <c r="IE115" s="1783"/>
      <c r="IF115" s="1792"/>
      <c r="IG115" s="1792"/>
      <c r="IH115" s="1792"/>
      <c r="II115" s="1793"/>
      <c r="IJ115" s="1794"/>
      <c r="IK115" s="1792"/>
      <c r="IL115" s="1792"/>
      <c r="IM115" s="1795"/>
      <c r="IN115" s="1795"/>
      <c r="IO115" s="1779"/>
      <c r="IP115" s="1779"/>
      <c r="IQ115" s="1779"/>
      <c r="IR115" s="1779"/>
      <c r="IS115" s="1779"/>
      <c r="IT115" s="1779"/>
      <c r="IU115" s="1779"/>
      <c r="IV115" s="1779"/>
      <c r="IW115" s="1780"/>
      <c r="IX115" s="1781"/>
      <c r="IY115" s="1782"/>
      <c r="IZ115" s="1783"/>
      <c r="JA115" s="1783"/>
      <c r="JB115" s="1779"/>
      <c r="JC115" s="1788"/>
      <c r="JD115" s="1779"/>
      <c r="JE115" s="1783"/>
      <c r="JF115" s="1783"/>
      <c r="JG115" s="1792"/>
      <c r="JH115" s="1792"/>
      <c r="JI115" s="1792"/>
      <c r="JJ115" s="1792"/>
      <c r="JK115" s="1796"/>
      <c r="JL115" s="1792"/>
      <c r="JM115" s="1797"/>
      <c r="JN115" s="1797"/>
      <c r="JO115" s="1798"/>
      <c r="JP115" s="1797"/>
      <c r="JQ115" s="1797"/>
      <c r="JR115" s="1798"/>
    </row>
    <row r="116" customFormat="false" ht="11.25" hidden="false" customHeight="true" outlineLevel="0" collapsed="false">
      <c r="A116" s="1611" t="n">
        <f aca="false">A112+1</f>
        <v>45378</v>
      </c>
      <c r="B116" s="1612" t="s">
        <v>662</v>
      </c>
      <c r="C116" s="1614" t="s">
        <v>68</v>
      </c>
      <c r="D116" s="1614" t="s">
        <v>70</v>
      </c>
      <c r="E116" s="1614" t="s">
        <v>198</v>
      </c>
      <c r="F116" s="1614"/>
      <c r="G116" s="1615"/>
      <c r="H116" s="1615"/>
      <c r="I116" s="1615"/>
      <c r="J116" s="1615"/>
      <c r="K116" s="1615"/>
      <c r="L116" s="1615"/>
      <c r="M116" s="1615"/>
      <c r="N116" s="1615"/>
      <c r="O116" s="1615"/>
      <c r="P116" s="1615"/>
      <c r="Q116" s="1615"/>
      <c r="R116" s="1615"/>
      <c r="S116" s="1615"/>
      <c r="T116" s="1615"/>
      <c r="U116" s="1615"/>
      <c r="V116" s="1615"/>
      <c r="W116" s="1616"/>
      <c r="X116" s="1799"/>
      <c r="Y116" s="1800"/>
      <c r="Z116" s="1801"/>
      <c r="AA116" s="1620"/>
      <c r="AB116" s="1621"/>
      <c r="AC116" s="1622"/>
      <c r="AD116" s="1622"/>
      <c r="AE116" s="1615"/>
      <c r="AF116" s="1615"/>
      <c r="AG116" s="1615"/>
      <c r="AH116" s="1615"/>
      <c r="AI116" s="1615"/>
      <c r="AJ116" s="1615"/>
      <c r="AK116" s="1615"/>
      <c r="AL116" s="1615"/>
      <c r="AM116" s="1615"/>
      <c r="AN116" s="1615"/>
      <c r="AO116" s="1616"/>
      <c r="AP116" s="1799"/>
      <c r="AQ116" s="1800"/>
      <c r="AR116" s="1801"/>
      <c r="AS116" s="1620"/>
      <c r="AT116" s="1621"/>
      <c r="AU116" s="1622" t="s">
        <v>692</v>
      </c>
      <c r="AV116" s="1622" t="s">
        <v>71</v>
      </c>
      <c r="AW116" s="1614" t="s">
        <v>224</v>
      </c>
      <c r="AX116" s="1615"/>
      <c r="AY116" s="1615"/>
      <c r="AZ116" s="1615"/>
      <c r="BA116" s="1615"/>
      <c r="BB116" s="1615"/>
      <c r="BC116" s="1615"/>
      <c r="BD116" s="1615"/>
      <c r="BE116" s="1615"/>
      <c r="BF116" s="1615"/>
      <c r="BG116" s="1615"/>
      <c r="BH116" s="1615"/>
      <c r="BI116" s="1615"/>
      <c r="BJ116" s="1615"/>
      <c r="BK116" s="1615"/>
      <c r="BL116" s="1615"/>
      <c r="BM116" s="1615"/>
      <c r="BN116" s="1615"/>
      <c r="BO116" s="1615"/>
      <c r="BP116" s="1615"/>
      <c r="BQ116" s="1616"/>
      <c r="BR116" s="1799"/>
      <c r="BS116" s="1800"/>
      <c r="BT116" s="1801"/>
      <c r="BU116" s="1620"/>
      <c r="BV116" s="1621"/>
      <c r="BW116" s="1623"/>
      <c r="BX116" s="1615"/>
      <c r="BY116" s="1615"/>
      <c r="BZ116" s="1615"/>
      <c r="CA116" s="1615"/>
      <c r="CB116" s="1615"/>
      <c r="CC116" s="1615"/>
      <c r="CD116" s="1615"/>
      <c r="CE116" s="1615"/>
      <c r="CF116" s="1615"/>
      <c r="CG116" s="1615"/>
      <c r="CH116" s="1615"/>
      <c r="CI116" s="1616"/>
      <c r="CJ116" s="1799"/>
      <c r="CK116" s="1800"/>
      <c r="CL116" s="1801"/>
      <c r="CM116" s="1620"/>
      <c r="CN116" s="1621"/>
      <c r="CO116" s="1621"/>
      <c r="CP116" s="1621"/>
      <c r="CQ116" s="1627"/>
      <c r="CR116" s="1627"/>
      <c r="CS116" s="1627"/>
      <c r="CT116" s="1627"/>
      <c r="CU116" s="1627"/>
      <c r="CV116" s="1627"/>
      <c r="CW116" s="1627"/>
      <c r="CX116" s="1627"/>
      <c r="CY116" s="1627"/>
      <c r="CZ116" s="1627"/>
      <c r="DA116" s="1627"/>
      <c r="DB116" s="1627"/>
      <c r="DC116" s="1628"/>
      <c r="DD116" s="1803"/>
      <c r="DE116" s="1804"/>
      <c r="DF116" s="1811"/>
      <c r="DG116" s="1624"/>
      <c r="DH116" s="1625"/>
      <c r="DI116" s="1623"/>
      <c r="DJ116" s="1627"/>
      <c r="DK116" s="1627"/>
      <c r="DL116" s="1627"/>
      <c r="DM116" s="1627"/>
      <c r="DN116" s="1627"/>
      <c r="DO116" s="1627"/>
      <c r="DP116" s="1627"/>
      <c r="DQ116" s="1627"/>
      <c r="DR116" s="1627"/>
      <c r="DS116" s="1627"/>
      <c r="DT116" s="1627"/>
      <c r="DU116" s="1628"/>
      <c r="DV116" s="1803"/>
      <c r="DW116" s="1804"/>
      <c r="DX116" s="1811"/>
      <c r="DY116" s="1624"/>
      <c r="DZ116" s="1625"/>
      <c r="EA116" s="1615"/>
      <c r="EB116" s="1627"/>
      <c r="EC116" s="1615"/>
      <c r="ED116" s="1615"/>
      <c r="EE116" s="1615"/>
      <c r="EF116" s="1615"/>
      <c r="EG116" s="1615"/>
      <c r="EH116" s="1615"/>
      <c r="EI116" s="1615"/>
      <c r="EJ116" s="1615"/>
      <c r="EK116" s="1615"/>
      <c r="EL116" s="1615"/>
      <c r="EM116" s="1615"/>
      <c r="EN116" s="1615"/>
      <c r="EO116" s="1615"/>
      <c r="EP116" s="1615"/>
      <c r="EQ116" s="1615"/>
      <c r="ER116" s="1615"/>
      <c r="ES116" s="1615"/>
      <c r="ET116" s="1615"/>
      <c r="EU116" s="1615"/>
      <c r="EV116" s="1615"/>
      <c r="EW116" s="1615"/>
      <c r="EX116" s="1615"/>
      <c r="EY116" s="1616"/>
      <c r="EZ116" s="1799"/>
      <c r="FA116" s="1800"/>
      <c r="FB116" s="1801"/>
      <c r="FC116" s="1624"/>
      <c r="FD116" s="1625"/>
      <c r="FE116" s="1615"/>
      <c r="FF116" s="1615"/>
      <c r="FG116" s="1615"/>
      <c r="FH116" s="1615"/>
      <c r="FI116" s="1615"/>
      <c r="FJ116" s="1615"/>
      <c r="FK116" s="1615"/>
      <c r="FL116" s="1615"/>
      <c r="FM116" s="1615"/>
      <c r="FN116" s="1616"/>
      <c r="FO116" s="1799"/>
      <c r="FP116" s="1800"/>
      <c r="FQ116" s="1801"/>
      <c r="FR116" s="1624"/>
      <c r="FS116" s="1625"/>
      <c r="FT116" s="1837"/>
      <c r="FU116" s="1627"/>
      <c r="FV116" s="1627"/>
      <c r="FW116" s="1627"/>
      <c r="FX116" s="1627"/>
      <c r="FY116" s="1627"/>
      <c r="FZ116" s="1627"/>
      <c r="GA116" s="1627"/>
      <c r="GB116" s="1627"/>
      <c r="GC116" s="1627"/>
      <c r="GD116" s="1627"/>
      <c r="GE116" s="1627"/>
      <c r="GF116" s="1627"/>
      <c r="GG116" s="1627"/>
      <c r="GH116" s="1627"/>
      <c r="GI116" s="1627"/>
      <c r="GJ116" s="1627"/>
      <c r="GK116" s="1627"/>
      <c r="GL116" s="1627"/>
      <c r="GM116" s="1627"/>
      <c r="GN116" s="1627"/>
      <c r="GO116" s="1627"/>
      <c r="GP116" s="1627"/>
      <c r="GQ116" s="1627"/>
      <c r="GR116" s="1627"/>
      <c r="GS116" s="1628"/>
      <c r="GT116" s="1803"/>
      <c r="GU116" s="1804"/>
      <c r="GV116" s="1801"/>
      <c r="GW116" s="1631"/>
      <c r="GX116" s="1621"/>
      <c r="GY116" s="1620"/>
      <c r="GZ116" s="1838"/>
      <c r="HA116" s="1839"/>
      <c r="HB116" s="1807"/>
      <c r="HC116" s="1635"/>
      <c r="HD116" s="1636"/>
      <c r="HE116" s="1841"/>
      <c r="HF116" s="1638"/>
      <c r="HG116" s="1640"/>
      <c r="HH116" s="1640"/>
      <c r="HI116" s="1641"/>
      <c r="HJ116" s="1627"/>
      <c r="HK116" s="1627"/>
      <c r="HL116" s="1627"/>
      <c r="HM116" s="1627"/>
      <c r="HN116" s="1627"/>
      <c r="HO116" s="1627"/>
      <c r="HP116" s="1627"/>
      <c r="HQ116" s="1627"/>
      <c r="HR116" s="1627"/>
      <c r="HS116" s="1627"/>
      <c r="HT116" s="1627"/>
      <c r="HU116" s="1627"/>
      <c r="HV116" s="1627"/>
      <c r="HW116" s="1627"/>
      <c r="HX116" s="1627"/>
      <c r="HY116" s="1627"/>
      <c r="HZ116" s="1628"/>
      <c r="IA116" s="1803"/>
      <c r="IB116" s="1804"/>
      <c r="IC116" s="1801"/>
      <c r="ID116" s="1620"/>
      <c r="IE116" s="1631"/>
      <c r="IF116" s="1642"/>
      <c r="IG116" s="1642"/>
      <c r="IH116" s="1643"/>
      <c r="II116" s="1812"/>
      <c r="IJ116" s="1813"/>
      <c r="IK116" s="1646"/>
      <c r="IL116" s="1647"/>
      <c r="IM116" s="1648"/>
      <c r="IN116" s="1649"/>
      <c r="IO116" s="1650"/>
      <c r="IP116" s="1650"/>
      <c r="IQ116" s="1650"/>
      <c r="IR116" s="1650"/>
      <c r="IS116" s="1650"/>
      <c r="IT116" s="1650"/>
      <c r="IU116" s="1650"/>
      <c r="IV116" s="1651"/>
      <c r="IW116" s="1814"/>
      <c r="IX116" s="1815"/>
      <c r="IY116" s="1816"/>
      <c r="IZ116" s="1620"/>
      <c r="JA116" s="1621"/>
      <c r="JB116" s="1655"/>
      <c r="JC116" s="1807"/>
      <c r="JD116" s="1657"/>
      <c r="JE116" s="1658"/>
      <c r="JF116" s="1659"/>
      <c r="JG116" s="1660"/>
      <c r="JH116" s="1660"/>
      <c r="JI116" s="1660"/>
      <c r="JJ116" s="1661"/>
      <c r="JK116" s="1818"/>
      <c r="JL116" s="1663"/>
      <c r="JM116" s="1664" t="e">
        <f aca="false">JM$4:JM$4+SUMIF($C$5:JL$5,"Нараст. баланс",$C118:JL118)+SUMIF($C$7:JH$7,"Итого (с ВНР)",$C118:JH118)-SUMIF($C$5:JL$5,"Геол. снижение,  т/сут",$C118:JL118)-SUMIF(JJ$7:JL$7,"Итого",JJ118:JL118)-SUMIF($C$7:JL$7,"Итого (с ВСП)",$C118:JL118)</f>
        <v>#VALUE!</v>
      </c>
      <c r="JN116" s="1665" t="e">
        <f aca="false">'ННГ без НГДП по датам'!JM116:JM118</f>
        <v>#VALUE!</v>
      </c>
      <c r="JO116" s="1666" t="e">
        <f aca="false">'03.24 НГДП по датам'!CA116:CA118</f>
        <v>#VALUE!</v>
      </c>
      <c r="JP116" s="1667"/>
      <c r="JQ116" s="1668"/>
      <c r="JR116" s="1819"/>
    </row>
    <row r="117" customFormat="false" ht="11.25" hidden="false" customHeight="true" outlineLevel="0" collapsed="false">
      <c r="A117" s="1611"/>
      <c r="B117" s="1670" t="s">
        <v>663</v>
      </c>
      <c r="C117" s="1672" t="n">
        <v>5217</v>
      </c>
      <c r="D117" s="1672" t="n">
        <v>805</v>
      </c>
      <c r="E117" s="1672" t="n">
        <v>557</v>
      </c>
      <c r="F117" s="1672"/>
      <c r="G117" s="1673"/>
      <c r="H117" s="1673"/>
      <c r="I117" s="1673"/>
      <c r="J117" s="1673"/>
      <c r="K117" s="1673"/>
      <c r="L117" s="1673"/>
      <c r="M117" s="1673"/>
      <c r="N117" s="1673"/>
      <c r="O117" s="1673"/>
      <c r="P117" s="1673"/>
      <c r="Q117" s="1673"/>
      <c r="R117" s="1673"/>
      <c r="S117" s="1673"/>
      <c r="T117" s="1673"/>
      <c r="U117" s="1673"/>
      <c r="V117" s="1673"/>
      <c r="W117" s="1674"/>
      <c r="X117" s="1675"/>
      <c r="Y117" s="1676"/>
      <c r="Z117" s="1677"/>
      <c r="AA117" s="1678" t="n">
        <f aca="false">COUNTA(C117:Z117)</f>
        <v>3</v>
      </c>
      <c r="AB117" s="1679"/>
      <c r="AC117" s="1680"/>
      <c r="AD117" s="1680"/>
      <c r="AE117" s="1673"/>
      <c r="AF117" s="1673"/>
      <c r="AG117" s="1673"/>
      <c r="AH117" s="1673"/>
      <c r="AI117" s="1673"/>
      <c r="AJ117" s="1673"/>
      <c r="AK117" s="1673"/>
      <c r="AL117" s="1673"/>
      <c r="AM117" s="1673"/>
      <c r="AN117" s="1673"/>
      <c r="AO117" s="1674"/>
      <c r="AP117" s="1675"/>
      <c r="AQ117" s="1676"/>
      <c r="AR117" s="1677"/>
      <c r="AS117" s="1678" t="n">
        <f aca="false">COUNTA(AC117:AR117)</f>
        <v>0</v>
      </c>
      <c r="AT117" s="1679"/>
      <c r="AU117" s="1680" t="n">
        <v>706</v>
      </c>
      <c r="AV117" s="1680" t="s">
        <v>251</v>
      </c>
      <c r="AW117" s="1672" t="n">
        <v>436</v>
      </c>
      <c r="AX117" s="1673"/>
      <c r="AY117" s="1673"/>
      <c r="AZ117" s="1673"/>
      <c r="BA117" s="1673"/>
      <c r="BB117" s="1673"/>
      <c r="BC117" s="1673"/>
      <c r="BD117" s="1673"/>
      <c r="BE117" s="1673"/>
      <c r="BF117" s="1673"/>
      <c r="BG117" s="1673"/>
      <c r="BH117" s="1673"/>
      <c r="BI117" s="1673"/>
      <c r="BJ117" s="1673"/>
      <c r="BK117" s="1673"/>
      <c r="BL117" s="1673"/>
      <c r="BM117" s="1673"/>
      <c r="BN117" s="1673"/>
      <c r="BO117" s="1673"/>
      <c r="BP117" s="1673"/>
      <c r="BQ117" s="1674"/>
      <c r="BR117" s="1675"/>
      <c r="BS117" s="1676"/>
      <c r="BT117" s="1677"/>
      <c r="BU117" s="1678" t="n">
        <f aca="false">COUNTA(AU117:BT117)</f>
        <v>3</v>
      </c>
      <c r="BV117" s="1679"/>
      <c r="BW117" s="1682"/>
      <c r="BX117" s="1673"/>
      <c r="BY117" s="1673"/>
      <c r="BZ117" s="1673"/>
      <c r="CA117" s="1673"/>
      <c r="CB117" s="1673"/>
      <c r="CC117" s="1673"/>
      <c r="CD117" s="1673"/>
      <c r="CE117" s="1673"/>
      <c r="CF117" s="1673"/>
      <c r="CG117" s="1673"/>
      <c r="CH117" s="1673"/>
      <c r="CI117" s="1674"/>
      <c r="CJ117" s="1675"/>
      <c r="CK117" s="1676"/>
      <c r="CL117" s="1677"/>
      <c r="CM117" s="1678" t="n">
        <f aca="false">COUNTA(BW117:CL117)</f>
        <v>0</v>
      </c>
      <c r="CN117" s="1679"/>
      <c r="CO117" s="1679" t="n">
        <f aca="false">AA117+AS117+BU117+CM117</f>
        <v>6</v>
      </c>
      <c r="CP117" s="1679"/>
      <c r="CQ117" s="1686"/>
      <c r="CR117" s="1686"/>
      <c r="CS117" s="1686"/>
      <c r="CT117" s="1686"/>
      <c r="CU117" s="1686"/>
      <c r="CV117" s="1686"/>
      <c r="CW117" s="1686"/>
      <c r="CX117" s="1686"/>
      <c r="CY117" s="1686"/>
      <c r="CZ117" s="1686"/>
      <c r="DA117" s="1686"/>
      <c r="DB117" s="1686"/>
      <c r="DC117" s="1687"/>
      <c r="DD117" s="1688"/>
      <c r="DE117" s="1689"/>
      <c r="DF117" s="1826"/>
      <c r="DG117" s="1683" t="n">
        <f aca="false">SUBTOTAL(9,CQ119:DF119)</f>
        <v>0</v>
      </c>
      <c r="DH117" s="1684"/>
      <c r="DI117" s="1682"/>
      <c r="DJ117" s="1686"/>
      <c r="DK117" s="1686"/>
      <c r="DL117" s="1686"/>
      <c r="DM117" s="1686"/>
      <c r="DN117" s="1686"/>
      <c r="DO117" s="1686"/>
      <c r="DP117" s="1686"/>
      <c r="DQ117" s="1686"/>
      <c r="DR117" s="1686"/>
      <c r="DS117" s="1686"/>
      <c r="DT117" s="1686"/>
      <c r="DU117" s="1687"/>
      <c r="DV117" s="1688"/>
      <c r="DW117" s="1689"/>
      <c r="DX117" s="1826"/>
      <c r="DY117" s="1683" t="n">
        <f aca="false">COUNTA(DI117:DX117)</f>
        <v>0</v>
      </c>
      <c r="DZ117" s="1684"/>
      <c r="EA117" s="1673"/>
      <c r="EB117" s="1686"/>
      <c r="EC117" s="1673"/>
      <c r="ED117" s="1673"/>
      <c r="EE117" s="1673"/>
      <c r="EF117" s="1673"/>
      <c r="EG117" s="1673"/>
      <c r="EH117" s="1673"/>
      <c r="EI117" s="1673"/>
      <c r="EJ117" s="1673"/>
      <c r="EK117" s="1673"/>
      <c r="EL117" s="1673"/>
      <c r="EM117" s="1673"/>
      <c r="EN117" s="1673"/>
      <c r="EO117" s="1673"/>
      <c r="EP117" s="1673"/>
      <c r="EQ117" s="1673"/>
      <c r="ER117" s="1673"/>
      <c r="ES117" s="1673"/>
      <c r="ET117" s="1673"/>
      <c r="EU117" s="1673"/>
      <c r="EV117" s="1673"/>
      <c r="EW117" s="1673"/>
      <c r="EX117" s="1673"/>
      <c r="EY117" s="1674"/>
      <c r="EZ117" s="1675"/>
      <c r="FA117" s="1676"/>
      <c r="FB117" s="1677"/>
      <c r="FC117" s="1683" t="n">
        <f aca="false">COUNTA(EA117:FB117)</f>
        <v>0</v>
      </c>
      <c r="FD117" s="1684"/>
      <c r="FE117" s="1673"/>
      <c r="FF117" s="1673"/>
      <c r="FG117" s="1673"/>
      <c r="FH117" s="1673"/>
      <c r="FI117" s="1673"/>
      <c r="FJ117" s="1673"/>
      <c r="FK117" s="1673"/>
      <c r="FL117" s="1673"/>
      <c r="FM117" s="1673"/>
      <c r="FN117" s="1674"/>
      <c r="FO117" s="1675"/>
      <c r="FP117" s="1676"/>
      <c r="FQ117" s="1677"/>
      <c r="FR117" s="1683" t="n">
        <f aca="false">COUNTA(FE117:FQ117)</f>
        <v>0</v>
      </c>
      <c r="FS117" s="1684"/>
      <c r="FT117" s="1844"/>
      <c r="FU117" s="1686"/>
      <c r="FV117" s="1686"/>
      <c r="FW117" s="1686"/>
      <c r="FX117" s="1686"/>
      <c r="FY117" s="1686"/>
      <c r="FZ117" s="1686"/>
      <c r="GA117" s="1686"/>
      <c r="GB117" s="1686"/>
      <c r="GC117" s="1686"/>
      <c r="GD117" s="1686"/>
      <c r="GE117" s="1686"/>
      <c r="GF117" s="1686"/>
      <c r="GG117" s="1686"/>
      <c r="GH117" s="1686"/>
      <c r="GI117" s="1686"/>
      <c r="GJ117" s="1686"/>
      <c r="GK117" s="1686"/>
      <c r="GL117" s="1686"/>
      <c r="GM117" s="1686"/>
      <c r="GN117" s="1686"/>
      <c r="GO117" s="1686"/>
      <c r="GP117" s="1686"/>
      <c r="GQ117" s="1686"/>
      <c r="GR117" s="1686"/>
      <c r="GS117" s="1687"/>
      <c r="GT117" s="1688"/>
      <c r="GU117" s="1689"/>
      <c r="GV117" s="1677"/>
      <c r="GW117" s="1690" t="n">
        <f aca="false">SUBTOTAL(9,FT119:GV119)</f>
        <v>0</v>
      </c>
      <c r="GX117" s="1679" t="n">
        <f aca="false">SUBTOTAL(9,FT119:GV119)</f>
        <v>0</v>
      </c>
      <c r="GY117" s="1691"/>
      <c r="GZ117" s="1845"/>
      <c r="HA117" s="1846"/>
      <c r="HB117" s="1718"/>
      <c r="HC117" s="1695"/>
      <c r="HD117" s="1696"/>
      <c r="HE117" s="1697"/>
      <c r="HF117" s="1698"/>
      <c r="HG117" s="1700"/>
      <c r="HH117" s="1700"/>
      <c r="HI117" s="1701"/>
      <c r="HJ117" s="1686"/>
      <c r="HK117" s="1686"/>
      <c r="HL117" s="1686"/>
      <c r="HM117" s="1686"/>
      <c r="HN117" s="1686"/>
      <c r="HO117" s="1686"/>
      <c r="HP117" s="1686"/>
      <c r="HQ117" s="1686"/>
      <c r="HR117" s="1686"/>
      <c r="HS117" s="1686"/>
      <c r="HT117" s="1686"/>
      <c r="HU117" s="1686"/>
      <c r="HV117" s="1686"/>
      <c r="HW117" s="1686"/>
      <c r="HX117" s="1686"/>
      <c r="HY117" s="1686"/>
      <c r="HZ117" s="1687"/>
      <c r="IA117" s="1688"/>
      <c r="IB117" s="1689"/>
      <c r="IC117" s="1677"/>
      <c r="ID117" s="1678" t="n">
        <f aca="false">SUBTOTAL(9,HG119:IC119)</f>
        <v>0</v>
      </c>
      <c r="IE117" s="1702"/>
      <c r="IF117" s="1703"/>
      <c r="IG117" s="1703"/>
      <c r="IH117" s="1704"/>
      <c r="II117" s="1705"/>
      <c r="IJ117" s="1706"/>
      <c r="IK117" s="1707" t="n">
        <f aca="false">SUBTOTAL(9,IF119:IJ119)</f>
        <v>0</v>
      </c>
      <c r="IL117" s="1708"/>
      <c r="IM117" s="1709"/>
      <c r="IN117" s="1710"/>
      <c r="IO117" s="1711"/>
      <c r="IP117" s="1711"/>
      <c r="IQ117" s="1711"/>
      <c r="IR117" s="1711"/>
      <c r="IS117" s="1711"/>
      <c r="IT117" s="1711"/>
      <c r="IU117" s="1711"/>
      <c r="IV117" s="1712"/>
      <c r="IW117" s="1713"/>
      <c r="IX117" s="1714"/>
      <c r="IY117" s="1715"/>
      <c r="IZ117" s="1678" t="n">
        <f aca="false">SUBTOTAL(3,IM117:IY117)</f>
        <v>0</v>
      </c>
      <c r="JA117" s="1716"/>
      <c r="JB117" s="1717"/>
      <c r="JC117" s="1718"/>
      <c r="JD117" s="1719"/>
      <c r="JE117" s="1720"/>
      <c r="JF117" s="1721"/>
      <c r="JG117" s="1722"/>
      <c r="JH117" s="1722"/>
      <c r="JI117" s="1722"/>
      <c r="JJ117" s="1723"/>
      <c r="JK117" s="1724"/>
      <c r="JL117" s="1725"/>
      <c r="JM117" s="1664"/>
      <c r="JN117" s="1665"/>
      <c r="JO117" s="1666"/>
      <c r="JP117" s="1726"/>
      <c r="JQ117" s="1727"/>
      <c r="JR117" s="1728"/>
    </row>
    <row r="118" customFormat="false" ht="11.25" hidden="false" customHeight="true" outlineLevel="0" collapsed="false">
      <c r="A118" s="1611"/>
      <c r="B118" s="1729" t="s">
        <v>661</v>
      </c>
      <c r="C118" s="1731" t="n">
        <v>40</v>
      </c>
      <c r="D118" s="1731" t="n">
        <v>40</v>
      </c>
      <c r="E118" s="1731" t="n">
        <v>35</v>
      </c>
      <c r="F118" s="1731"/>
      <c r="G118" s="1732"/>
      <c r="H118" s="1732"/>
      <c r="I118" s="1732"/>
      <c r="J118" s="1732"/>
      <c r="K118" s="1732"/>
      <c r="L118" s="1732"/>
      <c r="M118" s="1732"/>
      <c r="N118" s="1732"/>
      <c r="O118" s="1732"/>
      <c r="P118" s="1732"/>
      <c r="Q118" s="1732"/>
      <c r="R118" s="1732"/>
      <c r="S118" s="1732"/>
      <c r="T118" s="1732"/>
      <c r="U118" s="1732"/>
      <c r="V118" s="1732"/>
      <c r="W118" s="1733"/>
      <c r="X118" s="1734"/>
      <c r="Y118" s="1735"/>
      <c r="Z118" s="1736"/>
      <c r="AA118" s="1737" t="n">
        <f aca="false">SUBTOTAL(9,C118:Z118)</f>
        <v>115</v>
      </c>
      <c r="AB118" s="1738" t="n">
        <f aca="false">AA118+AB114</f>
        <v>780</v>
      </c>
      <c r="AC118" s="1739"/>
      <c r="AD118" s="1739"/>
      <c r="AE118" s="1732"/>
      <c r="AF118" s="1732"/>
      <c r="AG118" s="1732"/>
      <c r="AH118" s="1732"/>
      <c r="AI118" s="1732"/>
      <c r="AJ118" s="1732"/>
      <c r="AK118" s="1732"/>
      <c r="AL118" s="1732"/>
      <c r="AM118" s="1732"/>
      <c r="AN118" s="1732"/>
      <c r="AO118" s="1733"/>
      <c r="AP118" s="1734"/>
      <c r="AQ118" s="1735"/>
      <c r="AR118" s="1736"/>
      <c r="AS118" s="1737" t="n">
        <f aca="false">SUBTOTAL(9,AC118:AR118)</f>
        <v>0</v>
      </c>
      <c r="AT118" s="1738" t="n">
        <f aca="false">AS118+AT114</f>
        <v>0</v>
      </c>
      <c r="AU118" s="1739" t="n">
        <v>35</v>
      </c>
      <c r="AV118" s="1739" t="n">
        <v>20.8</v>
      </c>
      <c r="AW118" s="1731" t="n">
        <v>20.3</v>
      </c>
      <c r="AX118" s="1732"/>
      <c r="AY118" s="1732"/>
      <c r="AZ118" s="1732"/>
      <c r="BA118" s="1732"/>
      <c r="BB118" s="1732"/>
      <c r="BC118" s="1732"/>
      <c r="BD118" s="1732"/>
      <c r="BE118" s="1732"/>
      <c r="BF118" s="1732"/>
      <c r="BG118" s="1732"/>
      <c r="BH118" s="1732"/>
      <c r="BI118" s="1732"/>
      <c r="BJ118" s="1732"/>
      <c r="BK118" s="1732"/>
      <c r="BL118" s="1732"/>
      <c r="BM118" s="1732"/>
      <c r="BN118" s="1732"/>
      <c r="BO118" s="1732"/>
      <c r="BP118" s="1732"/>
      <c r="BQ118" s="1733"/>
      <c r="BR118" s="1734"/>
      <c r="BS118" s="1735"/>
      <c r="BT118" s="1736"/>
      <c r="BU118" s="1737" t="n">
        <f aca="false">SUBTOTAL(9,AU118:BT118)</f>
        <v>76.1</v>
      </c>
      <c r="BV118" s="1738" t="n">
        <f aca="false">BU118+BV114</f>
        <v>381.4</v>
      </c>
      <c r="BW118" s="1740"/>
      <c r="BX118" s="1732"/>
      <c r="BY118" s="1732"/>
      <c r="BZ118" s="1732"/>
      <c r="CA118" s="1732"/>
      <c r="CB118" s="1732"/>
      <c r="CC118" s="1732"/>
      <c r="CD118" s="1732"/>
      <c r="CE118" s="1732"/>
      <c r="CF118" s="1732"/>
      <c r="CG118" s="1732"/>
      <c r="CH118" s="1732"/>
      <c r="CI118" s="1733"/>
      <c r="CJ118" s="1734"/>
      <c r="CK118" s="1735"/>
      <c r="CL118" s="1736"/>
      <c r="CM118" s="1737" t="n">
        <f aca="false">SUBTOTAL(9,BW118:CL118)</f>
        <v>0</v>
      </c>
      <c r="CN118" s="1738" t="n">
        <f aca="false">CM118+CN114</f>
        <v>0</v>
      </c>
      <c r="CO118" s="1738" t="n">
        <f aca="false">AA118+AS118+BU118+CM118</f>
        <v>191.1</v>
      </c>
      <c r="CP118" s="1738" t="n">
        <f aca="false">CO118+CP114</f>
        <v>1161.4</v>
      </c>
      <c r="CQ118" s="1744"/>
      <c r="CR118" s="1744"/>
      <c r="CS118" s="1744"/>
      <c r="CT118" s="1744"/>
      <c r="CU118" s="1744"/>
      <c r="CV118" s="1744"/>
      <c r="CW118" s="1744"/>
      <c r="CX118" s="1744"/>
      <c r="CY118" s="1744"/>
      <c r="CZ118" s="1744"/>
      <c r="DA118" s="1744"/>
      <c r="DB118" s="1744"/>
      <c r="DC118" s="1745"/>
      <c r="DD118" s="1746"/>
      <c r="DE118" s="1747"/>
      <c r="DF118" s="1833"/>
      <c r="DG118" s="1741" t="n">
        <f aca="false">SUBTOTAL(9,CQ118:DF118)</f>
        <v>0</v>
      </c>
      <c r="DH118" s="1742" t="n">
        <f aca="false">DG118:DG118+IF($B114:$B114=2,0,DH114:DH114)</f>
        <v>0</v>
      </c>
      <c r="DI118" s="1740"/>
      <c r="DJ118" s="1744"/>
      <c r="DK118" s="1744"/>
      <c r="DL118" s="1744"/>
      <c r="DM118" s="1744"/>
      <c r="DN118" s="1744"/>
      <c r="DO118" s="1744"/>
      <c r="DP118" s="1744"/>
      <c r="DQ118" s="1744"/>
      <c r="DR118" s="1744"/>
      <c r="DS118" s="1744"/>
      <c r="DT118" s="1744"/>
      <c r="DU118" s="1745"/>
      <c r="DV118" s="1746"/>
      <c r="DW118" s="1747"/>
      <c r="DX118" s="1833"/>
      <c r="DY118" s="1741" t="n">
        <f aca="false">SUBTOTAL(9,DI118:DX118)</f>
        <v>0</v>
      </c>
      <c r="DZ118" s="1742" t="n">
        <f aca="false">DY118:DY118+IF($B114:$B114=2,0,DZ114:DZ114)</f>
        <v>0</v>
      </c>
      <c r="EA118" s="1732"/>
      <c r="EB118" s="1732"/>
      <c r="EC118" s="1732"/>
      <c r="ED118" s="1732"/>
      <c r="EE118" s="1732"/>
      <c r="EF118" s="1732"/>
      <c r="EG118" s="1732"/>
      <c r="EH118" s="1732"/>
      <c r="EI118" s="1732"/>
      <c r="EJ118" s="1732"/>
      <c r="EK118" s="1732"/>
      <c r="EL118" s="1732"/>
      <c r="EM118" s="1732"/>
      <c r="EN118" s="1732"/>
      <c r="EO118" s="1732"/>
      <c r="EP118" s="1732"/>
      <c r="EQ118" s="1732"/>
      <c r="ER118" s="1732"/>
      <c r="ES118" s="1732"/>
      <c r="ET118" s="1732"/>
      <c r="EU118" s="1732"/>
      <c r="EV118" s="1732"/>
      <c r="EW118" s="1732"/>
      <c r="EX118" s="1732"/>
      <c r="EY118" s="1733"/>
      <c r="EZ118" s="1734"/>
      <c r="FA118" s="1735"/>
      <c r="FB118" s="1736"/>
      <c r="FC118" s="1741" t="n">
        <f aca="false">SUBTOTAL(9,EA118:FB118)</f>
        <v>0</v>
      </c>
      <c r="FD118" s="1742" t="n">
        <f aca="false">FC118:FC118+IF($B114:$B114=2,0,FD114:FD114)</f>
        <v>200</v>
      </c>
      <c r="FE118" s="1732"/>
      <c r="FF118" s="1732"/>
      <c r="FG118" s="1732"/>
      <c r="FH118" s="1732"/>
      <c r="FI118" s="1732"/>
      <c r="FJ118" s="1732"/>
      <c r="FK118" s="1732"/>
      <c r="FL118" s="1732"/>
      <c r="FM118" s="1732"/>
      <c r="FN118" s="1733"/>
      <c r="FO118" s="1734"/>
      <c r="FP118" s="1735"/>
      <c r="FQ118" s="1736"/>
      <c r="FR118" s="1741" t="n">
        <f aca="false">SUBTOTAL(9,FE118:FQ118)</f>
        <v>0</v>
      </c>
      <c r="FS118" s="1742" t="n">
        <f aca="false">FR118:FR118+IF($B114:$B114=2,0,FS114:FS114)</f>
        <v>0</v>
      </c>
      <c r="FT118" s="1851"/>
      <c r="FU118" s="1744"/>
      <c r="FV118" s="1744"/>
      <c r="FW118" s="1744"/>
      <c r="FX118" s="1744"/>
      <c r="FY118" s="1744"/>
      <c r="FZ118" s="1744"/>
      <c r="GA118" s="1744"/>
      <c r="GB118" s="1744"/>
      <c r="GC118" s="1744"/>
      <c r="GD118" s="1744"/>
      <c r="GE118" s="1744"/>
      <c r="GF118" s="1744"/>
      <c r="GG118" s="1744"/>
      <c r="GH118" s="1744"/>
      <c r="GI118" s="1744"/>
      <c r="GJ118" s="1744"/>
      <c r="GK118" s="1744"/>
      <c r="GL118" s="1744"/>
      <c r="GM118" s="1744"/>
      <c r="GN118" s="1744"/>
      <c r="GO118" s="1744"/>
      <c r="GP118" s="1744"/>
      <c r="GQ118" s="1744"/>
      <c r="GR118" s="1744"/>
      <c r="GS118" s="1745"/>
      <c r="GT118" s="1746"/>
      <c r="GU118" s="1747"/>
      <c r="GV118" s="1736"/>
      <c r="GW118" s="1748" t="n">
        <f aca="false">SUBTOTAL(9,FT118:GV118)</f>
        <v>0</v>
      </c>
      <c r="GX118" s="1738" t="n">
        <f aca="false">SUBTOTAL(9,FT118:GV118)</f>
        <v>0</v>
      </c>
      <c r="GY118" s="1737" t="n">
        <f aca="false">GX118:GX118+IF($B114:$B114=2,0,GY114:GY114)</f>
        <v>0</v>
      </c>
      <c r="GZ118" s="1749"/>
      <c r="HA118" s="1750"/>
      <c r="HB118" s="1751" t="e">
        <f aca="false">'03.24 НГДП по датам'!BA118</f>
        <v>#VALUE!</v>
      </c>
      <c r="HC118" s="1752" t="e">
        <f aca="false">SUBTOTAL(9,GZ118:HB118)</f>
        <v>#VALUE!</v>
      </c>
      <c r="HD118" s="1753" t="n">
        <f aca="false">$HD$3+HD114</f>
        <v>1026.81</v>
      </c>
      <c r="HE118" s="1754" t="n">
        <f aca="false">$HE$3+HE114</f>
        <v>323.19</v>
      </c>
      <c r="HF118" s="1831" t="n">
        <f aca="false">SUM(HD118:HE118)</f>
        <v>1350</v>
      </c>
      <c r="HG118" s="1757"/>
      <c r="HH118" s="1757"/>
      <c r="HI118" s="1758"/>
      <c r="HJ118" s="1744"/>
      <c r="HK118" s="1744"/>
      <c r="HL118" s="1744"/>
      <c r="HM118" s="1744"/>
      <c r="HN118" s="1744"/>
      <c r="HO118" s="1744"/>
      <c r="HP118" s="1744"/>
      <c r="HQ118" s="1744"/>
      <c r="HR118" s="1744"/>
      <c r="HS118" s="1744"/>
      <c r="HT118" s="1744"/>
      <c r="HU118" s="1744"/>
      <c r="HV118" s="1744"/>
      <c r="HW118" s="1744"/>
      <c r="HX118" s="1744"/>
      <c r="HY118" s="1744"/>
      <c r="HZ118" s="1745"/>
      <c r="IA118" s="1746"/>
      <c r="IB118" s="1747"/>
      <c r="IC118" s="1736"/>
      <c r="ID118" s="1737" t="n">
        <f aca="false">SUBTOTAL(9,HG118:IC118)</f>
        <v>0</v>
      </c>
      <c r="IE118" s="1748" t="n">
        <f aca="false">ID118:ID118+IF($B114:$B114=2,0,IE114:IE114)</f>
        <v>192</v>
      </c>
      <c r="IF118" s="1759"/>
      <c r="IG118" s="1759"/>
      <c r="IH118" s="1760"/>
      <c r="II118" s="1761"/>
      <c r="IJ118" s="1762"/>
      <c r="IK118" s="1763" t="n">
        <f aca="false">SUBTOTAL(9,IF118:IJ118)</f>
        <v>0</v>
      </c>
      <c r="IL118" s="1764" t="n">
        <f aca="false">IK118:IK118+IF($B114:$B114=2,0,IL114:IL114)</f>
        <v>0</v>
      </c>
      <c r="IM118" s="1765"/>
      <c r="IN118" s="1765"/>
      <c r="IO118" s="1732"/>
      <c r="IP118" s="1732"/>
      <c r="IQ118" s="1732"/>
      <c r="IR118" s="1732"/>
      <c r="IS118" s="1732"/>
      <c r="IT118" s="1732"/>
      <c r="IU118" s="1732"/>
      <c r="IV118" s="1733"/>
      <c r="IW118" s="1734"/>
      <c r="IX118" s="1735"/>
      <c r="IY118" s="1736"/>
      <c r="IZ118" s="1737" t="n">
        <f aca="false">SUBTOTAL(9,IM118:IY118)</f>
        <v>0</v>
      </c>
      <c r="JA118" s="1738" t="n">
        <f aca="false">IZ118:IZ118+IF($B114:$B114=2,0,JA114:JA114)</f>
        <v>0</v>
      </c>
      <c r="JB118" s="1766"/>
      <c r="JC118" s="1767" t="e">
        <f aca="false">'03.24 НГДП по датам'!BT118</f>
        <v>#VALUE!</v>
      </c>
      <c r="JD118" s="1834" t="n">
        <f aca="false">$JD$14</f>
        <v>0</v>
      </c>
      <c r="JE118" s="1769" t="e">
        <f aca="false">SUBTOTAL(9,JB118:JD118)</f>
        <v>#VALUE!</v>
      </c>
      <c r="JF118" s="1770" t="n">
        <f aca="false">SUMIF($C$5:JE$5,"Накопленный эффект, т/сут",$C118:JE118)+SUMIF($C$5:JE$5,"Нараст.  по потенциалу",$C118:JE118)-SUMIF($C$5:JE$5,"Нараст. по остановкам",$C118:JE118)-SUMIF($C$5:JE$5,"ИТОГО перевод в ППД",$C118:JE118)-SUMIF($C$5:JE$5,"ИТОГО  нерент, по распоряж.",$C118:JE118)-SUMIF($C$5:JE$5,"ИТОГО ост. дебит от ЗБС, Углуб., ПВЛГ/ПНЛГ",$C118:JE118)</f>
        <v>1169.4</v>
      </c>
      <c r="JG118" s="1771"/>
      <c r="JH118" s="1771"/>
      <c r="JI118" s="1771"/>
      <c r="JJ118" s="1772"/>
      <c r="JK118" s="1773"/>
      <c r="JL118" s="1763" t="n">
        <f aca="false">SUBTOTAL(9,JG118:JJ118)</f>
        <v>0</v>
      </c>
      <c r="JM118" s="1664"/>
      <c r="JN118" s="1665"/>
      <c r="JO118" s="1666"/>
      <c r="JP118" s="1774" t="n">
        <f aca="false">JP$4:JP$4+SUMIF($C$5:JL$5,"Нараст. по остановкам",$C118:JL118)-SUMIF($C$5:JL$5,"Нараст.  по потенциалу",$C118:JL118)</f>
        <v>844.705</v>
      </c>
      <c r="JQ118" s="1775" t="n">
        <f aca="false">'ННГ без НГДП по датам'!JP118</f>
        <v>762.812</v>
      </c>
      <c r="JR118" s="1776" t="n">
        <f aca="false">'03.24 НГДП по датам'!CB118</f>
        <v>81.893</v>
      </c>
    </row>
    <row r="119" customFormat="false" ht="1.5" hidden="false" customHeight="true" outlineLevel="0" collapsed="false">
      <c r="A119" s="1777"/>
      <c r="B119" s="1777"/>
      <c r="C119" s="1778"/>
      <c r="D119" s="1778"/>
      <c r="E119" s="1778"/>
      <c r="F119" s="1778"/>
      <c r="G119" s="1779"/>
      <c r="H119" s="1779"/>
      <c r="I119" s="1779"/>
      <c r="J119" s="1779"/>
      <c r="K119" s="1779"/>
      <c r="L119" s="1779"/>
      <c r="M119" s="1779"/>
      <c r="N119" s="1779"/>
      <c r="O119" s="1779"/>
      <c r="P119" s="1779"/>
      <c r="Q119" s="1779"/>
      <c r="R119" s="1779"/>
      <c r="S119" s="1779"/>
      <c r="T119" s="1779"/>
      <c r="U119" s="1779"/>
      <c r="V119" s="1779"/>
      <c r="W119" s="1779"/>
      <c r="X119" s="1780"/>
      <c r="Y119" s="1781"/>
      <c r="Z119" s="1782"/>
      <c r="AA119" s="1783"/>
      <c r="AB119" s="1783"/>
      <c r="AC119" s="1884"/>
      <c r="AD119" s="1784"/>
      <c r="AE119" s="1779"/>
      <c r="AF119" s="1779"/>
      <c r="AG119" s="1779"/>
      <c r="AH119" s="1779"/>
      <c r="AI119" s="1779"/>
      <c r="AJ119" s="1779"/>
      <c r="AK119" s="1779"/>
      <c r="AL119" s="1779"/>
      <c r="AM119" s="1779"/>
      <c r="AN119" s="1779"/>
      <c r="AO119" s="1779"/>
      <c r="AP119" s="1780"/>
      <c r="AQ119" s="1781"/>
      <c r="AR119" s="1782"/>
      <c r="AS119" s="1783"/>
      <c r="AT119" s="1783"/>
      <c r="AU119" s="1778"/>
      <c r="AV119" s="1778"/>
      <c r="AW119" s="1785"/>
      <c r="AX119" s="1779"/>
      <c r="AY119" s="1779"/>
      <c r="AZ119" s="1779"/>
      <c r="BA119" s="1779"/>
      <c r="BB119" s="1779"/>
      <c r="BC119" s="1779"/>
      <c r="BD119" s="1779"/>
      <c r="BE119" s="1779"/>
      <c r="BF119" s="1779"/>
      <c r="BG119" s="1779"/>
      <c r="BH119" s="1779"/>
      <c r="BI119" s="1779"/>
      <c r="BJ119" s="1779"/>
      <c r="BK119" s="1779"/>
      <c r="BL119" s="1779"/>
      <c r="BM119" s="1779"/>
      <c r="BN119" s="1779"/>
      <c r="BO119" s="1779"/>
      <c r="BP119" s="1779"/>
      <c r="BQ119" s="1779"/>
      <c r="BR119" s="1780"/>
      <c r="BS119" s="1781"/>
      <c r="BT119" s="1782"/>
      <c r="BU119" s="1783"/>
      <c r="BV119" s="1783"/>
      <c r="BW119" s="1784"/>
      <c r="BX119" s="1779"/>
      <c r="BY119" s="1779"/>
      <c r="BZ119" s="1779"/>
      <c r="CA119" s="1779"/>
      <c r="CB119" s="1779"/>
      <c r="CC119" s="1779"/>
      <c r="CD119" s="1779"/>
      <c r="CE119" s="1779"/>
      <c r="CF119" s="1779"/>
      <c r="CG119" s="1779"/>
      <c r="CH119" s="1779"/>
      <c r="CI119" s="1779"/>
      <c r="CJ119" s="1780"/>
      <c r="CK119" s="1781"/>
      <c r="CL119" s="1782"/>
      <c r="CM119" s="1783"/>
      <c r="CN119" s="1783"/>
      <c r="CO119" s="1783"/>
      <c r="CP119" s="1783"/>
      <c r="CQ119" s="1779"/>
      <c r="CR119" s="1779"/>
      <c r="CS119" s="1779"/>
      <c r="CT119" s="1779"/>
      <c r="CU119" s="1779"/>
      <c r="CV119" s="1779"/>
      <c r="CW119" s="1779"/>
      <c r="CX119" s="1779"/>
      <c r="CY119" s="1779"/>
      <c r="CZ119" s="1779"/>
      <c r="DA119" s="1779"/>
      <c r="DB119" s="1779"/>
      <c r="DC119" s="1779"/>
      <c r="DD119" s="1780"/>
      <c r="DE119" s="1781"/>
      <c r="DF119" s="1782"/>
      <c r="DG119" s="1783"/>
      <c r="DH119" s="1783"/>
      <c r="DI119" s="1852"/>
      <c r="DJ119" s="1779"/>
      <c r="DK119" s="1779"/>
      <c r="DL119" s="1779"/>
      <c r="DM119" s="1779"/>
      <c r="DN119" s="1779"/>
      <c r="DO119" s="1779"/>
      <c r="DP119" s="1779"/>
      <c r="DQ119" s="1779"/>
      <c r="DR119" s="1779"/>
      <c r="DS119" s="1779"/>
      <c r="DT119" s="1779"/>
      <c r="DU119" s="1779"/>
      <c r="DV119" s="1780"/>
      <c r="DW119" s="1781"/>
      <c r="DX119" s="1782"/>
      <c r="DY119" s="1783"/>
      <c r="DZ119" s="1783"/>
      <c r="EA119" s="1779"/>
      <c r="EB119" s="1779"/>
      <c r="EC119" s="1779"/>
      <c r="ED119" s="1779"/>
      <c r="EE119" s="1779"/>
      <c r="EF119" s="1779"/>
      <c r="EG119" s="1779"/>
      <c r="EH119" s="1779"/>
      <c r="EI119" s="1779"/>
      <c r="EJ119" s="1779"/>
      <c r="EK119" s="1779"/>
      <c r="EL119" s="1779"/>
      <c r="EM119" s="1779"/>
      <c r="EN119" s="1779"/>
      <c r="EO119" s="1779"/>
      <c r="EP119" s="1779"/>
      <c r="EQ119" s="1779"/>
      <c r="ER119" s="1779"/>
      <c r="ES119" s="1779"/>
      <c r="ET119" s="1779"/>
      <c r="EU119" s="1779"/>
      <c r="EV119" s="1779"/>
      <c r="EW119" s="1779"/>
      <c r="EX119" s="1779"/>
      <c r="EY119" s="1779"/>
      <c r="EZ119" s="1780"/>
      <c r="FA119" s="1781"/>
      <c r="FB119" s="1782"/>
      <c r="FC119" s="1783"/>
      <c r="FD119" s="1783"/>
      <c r="FE119" s="1779"/>
      <c r="FF119" s="1779"/>
      <c r="FG119" s="1779"/>
      <c r="FH119" s="1779"/>
      <c r="FI119" s="1779"/>
      <c r="FJ119" s="1779"/>
      <c r="FK119" s="1779"/>
      <c r="FL119" s="1779"/>
      <c r="FM119" s="1779"/>
      <c r="FN119" s="1779"/>
      <c r="FO119" s="1780"/>
      <c r="FP119" s="1781"/>
      <c r="FQ119" s="1782"/>
      <c r="FR119" s="1783"/>
      <c r="FS119" s="1783"/>
      <c r="FT119" s="1779"/>
      <c r="FU119" s="1779"/>
      <c r="FV119" s="1888"/>
      <c r="FW119" s="1779"/>
      <c r="FX119" s="1779"/>
      <c r="FY119" s="1779"/>
      <c r="FZ119" s="1779"/>
      <c r="GA119" s="1779"/>
      <c r="GB119" s="1779"/>
      <c r="GC119" s="1779"/>
      <c r="GD119" s="1779"/>
      <c r="GE119" s="1779"/>
      <c r="GF119" s="1779"/>
      <c r="GG119" s="1779"/>
      <c r="GH119" s="1779"/>
      <c r="GI119" s="1779"/>
      <c r="GJ119" s="1779"/>
      <c r="GK119" s="1779"/>
      <c r="GL119" s="1779"/>
      <c r="GM119" s="1779"/>
      <c r="GN119" s="1779"/>
      <c r="GO119" s="1779"/>
      <c r="GP119" s="1779"/>
      <c r="GQ119" s="1779"/>
      <c r="GR119" s="1779"/>
      <c r="GS119" s="1779"/>
      <c r="GT119" s="1780"/>
      <c r="GU119" s="1781"/>
      <c r="GV119" s="1782"/>
      <c r="GW119" s="1783"/>
      <c r="GX119" s="1783"/>
      <c r="GY119" s="1783"/>
      <c r="GZ119" s="1787"/>
      <c r="HA119" s="1787"/>
      <c r="HB119" s="1788"/>
      <c r="HC119" s="1783"/>
      <c r="HD119" s="1783"/>
      <c r="HE119" s="1789"/>
      <c r="HF119" s="1790"/>
      <c r="HG119" s="1791"/>
      <c r="HH119" s="1757"/>
      <c r="HI119" s="1787"/>
      <c r="HJ119" s="1779"/>
      <c r="HK119" s="1779"/>
      <c r="HL119" s="1779"/>
      <c r="HM119" s="1779"/>
      <c r="HN119" s="1779"/>
      <c r="HO119" s="1779"/>
      <c r="HP119" s="1779"/>
      <c r="HQ119" s="1779"/>
      <c r="HR119" s="1779"/>
      <c r="HS119" s="1779"/>
      <c r="HT119" s="1779"/>
      <c r="HU119" s="1779"/>
      <c r="HV119" s="1779"/>
      <c r="HW119" s="1779"/>
      <c r="HX119" s="1779"/>
      <c r="HY119" s="1779"/>
      <c r="HZ119" s="1779"/>
      <c r="IA119" s="1780"/>
      <c r="IB119" s="1781"/>
      <c r="IC119" s="1782"/>
      <c r="ID119" s="1783"/>
      <c r="IE119" s="1783"/>
      <c r="IF119" s="1792"/>
      <c r="IG119" s="1792"/>
      <c r="IH119" s="1792"/>
      <c r="II119" s="1793"/>
      <c r="IJ119" s="1794"/>
      <c r="IK119" s="1792"/>
      <c r="IL119" s="1792"/>
      <c r="IM119" s="1795"/>
      <c r="IN119" s="1795"/>
      <c r="IO119" s="1779"/>
      <c r="IP119" s="1779"/>
      <c r="IQ119" s="1779"/>
      <c r="IR119" s="1779"/>
      <c r="IS119" s="1779"/>
      <c r="IT119" s="1779"/>
      <c r="IU119" s="1779"/>
      <c r="IV119" s="1779"/>
      <c r="IW119" s="1780"/>
      <c r="IX119" s="1781"/>
      <c r="IY119" s="1782"/>
      <c r="IZ119" s="1783"/>
      <c r="JA119" s="1783"/>
      <c r="JB119" s="1779"/>
      <c r="JC119" s="1788"/>
      <c r="JD119" s="1779"/>
      <c r="JE119" s="1783"/>
      <c r="JF119" s="1783"/>
      <c r="JG119" s="1792"/>
      <c r="JH119" s="1792"/>
      <c r="JI119" s="1792"/>
      <c r="JJ119" s="1792"/>
      <c r="JK119" s="1796"/>
      <c r="JL119" s="1792"/>
      <c r="JM119" s="1797"/>
      <c r="JN119" s="1797"/>
      <c r="JO119" s="1798"/>
      <c r="JP119" s="1797"/>
      <c r="JQ119" s="1797"/>
      <c r="JR119" s="1798"/>
    </row>
    <row r="120" customFormat="false" ht="11.25" hidden="false" customHeight="true" outlineLevel="0" collapsed="false">
      <c r="A120" s="1611" t="n">
        <f aca="false">A116+1</f>
        <v>45379</v>
      </c>
      <c r="B120" s="1612" t="s">
        <v>662</v>
      </c>
      <c r="C120" s="1613"/>
      <c r="D120" s="1614"/>
      <c r="E120" s="1614"/>
      <c r="F120" s="1614"/>
      <c r="G120" s="1615"/>
      <c r="H120" s="1615"/>
      <c r="I120" s="1615"/>
      <c r="J120" s="1615"/>
      <c r="K120" s="1615"/>
      <c r="L120" s="1615"/>
      <c r="M120" s="1615"/>
      <c r="N120" s="1615"/>
      <c r="O120" s="1615"/>
      <c r="P120" s="1615"/>
      <c r="Q120" s="1615"/>
      <c r="R120" s="1615"/>
      <c r="S120" s="1615"/>
      <c r="T120" s="1615"/>
      <c r="U120" s="1615"/>
      <c r="V120" s="1615"/>
      <c r="W120" s="1616"/>
      <c r="X120" s="1799"/>
      <c r="Y120" s="1800"/>
      <c r="Z120" s="1801"/>
      <c r="AA120" s="1620"/>
      <c r="AB120" s="1621"/>
      <c r="AC120" s="1622"/>
      <c r="AD120" s="1622"/>
      <c r="AE120" s="1615"/>
      <c r="AF120" s="1615"/>
      <c r="AG120" s="1615"/>
      <c r="AH120" s="1615"/>
      <c r="AI120" s="1615"/>
      <c r="AJ120" s="1615"/>
      <c r="AK120" s="1615"/>
      <c r="AL120" s="1615"/>
      <c r="AM120" s="1615"/>
      <c r="AN120" s="1615"/>
      <c r="AO120" s="1616"/>
      <c r="AP120" s="1799"/>
      <c r="AQ120" s="1800"/>
      <c r="AR120" s="1801"/>
      <c r="AS120" s="1620"/>
      <c r="AT120" s="1621"/>
      <c r="AU120" s="1622" t="s">
        <v>68</v>
      </c>
      <c r="AV120" s="1622"/>
      <c r="AW120" s="1614"/>
      <c r="AX120" s="1615"/>
      <c r="AY120" s="1615"/>
      <c r="AZ120" s="1615"/>
      <c r="BA120" s="1615"/>
      <c r="BB120" s="1615"/>
      <c r="BC120" s="1615"/>
      <c r="BD120" s="1615"/>
      <c r="BE120" s="1615"/>
      <c r="BF120" s="1615"/>
      <c r="BG120" s="1615"/>
      <c r="BH120" s="1615"/>
      <c r="BI120" s="1615"/>
      <c r="BJ120" s="1615"/>
      <c r="BK120" s="1615"/>
      <c r="BL120" s="1615"/>
      <c r="BM120" s="1615"/>
      <c r="BN120" s="1615"/>
      <c r="BO120" s="1615"/>
      <c r="BP120" s="1615"/>
      <c r="BQ120" s="1616"/>
      <c r="BR120" s="1799"/>
      <c r="BS120" s="1800"/>
      <c r="BT120" s="1801"/>
      <c r="BU120" s="1620"/>
      <c r="BV120" s="1621"/>
      <c r="BW120" s="1623"/>
      <c r="BX120" s="1615"/>
      <c r="BY120" s="1615"/>
      <c r="BZ120" s="1615"/>
      <c r="CA120" s="1615"/>
      <c r="CB120" s="1615"/>
      <c r="CC120" s="1615"/>
      <c r="CD120" s="1615"/>
      <c r="CE120" s="1615"/>
      <c r="CF120" s="1615"/>
      <c r="CG120" s="1615"/>
      <c r="CH120" s="1615"/>
      <c r="CI120" s="1616"/>
      <c r="CJ120" s="1799"/>
      <c r="CK120" s="1800"/>
      <c r="CL120" s="1801"/>
      <c r="CM120" s="1620"/>
      <c r="CN120" s="1621"/>
      <c r="CO120" s="1621"/>
      <c r="CP120" s="1621"/>
      <c r="CQ120" s="1627"/>
      <c r="CR120" s="1627"/>
      <c r="CS120" s="1627"/>
      <c r="CT120" s="1627"/>
      <c r="CU120" s="1627"/>
      <c r="CV120" s="1627"/>
      <c r="CW120" s="1627"/>
      <c r="CX120" s="1627"/>
      <c r="CY120" s="1627"/>
      <c r="CZ120" s="1627"/>
      <c r="DA120" s="1627"/>
      <c r="DB120" s="1627"/>
      <c r="DC120" s="1628"/>
      <c r="DD120" s="1803"/>
      <c r="DE120" s="1804"/>
      <c r="DF120" s="1811"/>
      <c r="DG120" s="1624"/>
      <c r="DH120" s="1625"/>
      <c r="DI120" s="1623"/>
      <c r="DJ120" s="1627"/>
      <c r="DK120" s="1627"/>
      <c r="DL120" s="1627"/>
      <c r="DM120" s="1627"/>
      <c r="DN120" s="1627"/>
      <c r="DO120" s="1627"/>
      <c r="DP120" s="1627"/>
      <c r="DQ120" s="1627"/>
      <c r="DR120" s="1627"/>
      <c r="DS120" s="1627"/>
      <c r="DT120" s="1627"/>
      <c r="DU120" s="1628"/>
      <c r="DV120" s="1803"/>
      <c r="DW120" s="1804"/>
      <c r="DX120" s="1811"/>
      <c r="DY120" s="1624"/>
      <c r="DZ120" s="1625"/>
      <c r="EA120" s="1615"/>
      <c r="EB120" s="1627"/>
      <c r="EC120" s="1615"/>
      <c r="ED120" s="1615"/>
      <c r="EE120" s="1615"/>
      <c r="EF120" s="1615"/>
      <c r="EG120" s="1615"/>
      <c r="EH120" s="1615"/>
      <c r="EI120" s="1615"/>
      <c r="EJ120" s="1615"/>
      <c r="EK120" s="1615"/>
      <c r="EL120" s="1615"/>
      <c r="EM120" s="1615"/>
      <c r="EN120" s="1615"/>
      <c r="EO120" s="1615"/>
      <c r="EP120" s="1615"/>
      <c r="EQ120" s="1615"/>
      <c r="ER120" s="1615"/>
      <c r="ES120" s="1615"/>
      <c r="ET120" s="1615"/>
      <c r="EU120" s="1615"/>
      <c r="EV120" s="1615"/>
      <c r="EW120" s="1615"/>
      <c r="EX120" s="1615"/>
      <c r="EY120" s="1616"/>
      <c r="EZ120" s="1799"/>
      <c r="FA120" s="1800"/>
      <c r="FB120" s="1801"/>
      <c r="FC120" s="1624"/>
      <c r="FD120" s="1625"/>
      <c r="FE120" s="1615"/>
      <c r="FF120" s="1615"/>
      <c r="FG120" s="1615"/>
      <c r="FH120" s="1615"/>
      <c r="FI120" s="1615"/>
      <c r="FJ120" s="1615"/>
      <c r="FK120" s="1615"/>
      <c r="FL120" s="1615"/>
      <c r="FM120" s="1615"/>
      <c r="FN120" s="1616"/>
      <c r="FO120" s="1799"/>
      <c r="FP120" s="1800"/>
      <c r="FQ120" s="1801"/>
      <c r="FR120" s="1624"/>
      <c r="FS120" s="1625"/>
      <c r="FT120" s="1837"/>
      <c r="FU120" s="1627"/>
      <c r="FV120" s="1627"/>
      <c r="FW120" s="1627"/>
      <c r="FX120" s="1627"/>
      <c r="FY120" s="1627"/>
      <c r="FZ120" s="1627"/>
      <c r="GA120" s="1627"/>
      <c r="GB120" s="1627"/>
      <c r="GC120" s="1627"/>
      <c r="GD120" s="1627"/>
      <c r="GE120" s="1627"/>
      <c r="GF120" s="1627"/>
      <c r="GG120" s="1627"/>
      <c r="GH120" s="1627"/>
      <c r="GI120" s="1627"/>
      <c r="GJ120" s="1627"/>
      <c r="GK120" s="1627"/>
      <c r="GL120" s="1627"/>
      <c r="GM120" s="1627"/>
      <c r="GN120" s="1627"/>
      <c r="GO120" s="1627"/>
      <c r="GP120" s="1627"/>
      <c r="GQ120" s="1627"/>
      <c r="GR120" s="1627"/>
      <c r="GS120" s="1628"/>
      <c r="GT120" s="1803"/>
      <c r="GU120" s="1804"/>
      <c r="GV120" s="1801"/>
      <c r="GW120" s="1631"/>
      <c r="GX120" s="1621"/>
      <c r="GY120" s="1620"/>
      <c r="GZ120" s="1838"/>
      <c r="HA120" s="1839"/>
      <c r="HB120" s="1807"/>
      <c r="HC120" s="1635"/>
      <c r="HD120" s="1636"/>
      <c r="HE120" s="1841"/>
      <c r="HF120" s="1638"/>
      <c r="HG120" s="1640"/>
      <c r="HH120" s="1640"/>
      <c r="HI120" s="1641"/>
      <c r="HJ120" s="1627"/>
      <c r="HK120" s="1627"/>
      <c r="HL120" s="1627"/>
      <c r="HM120" s="1627"/>
      <c r="HN120" s="1627"/>
      <c r="HO120" s="1627"/>
      <c r="HP120" s="1627"/>
      <c r="HQ120" s="1627"/>
      <c r="HR120" s="1627"/>
      <c r="HS120" s="1627"/>
      <c r="HT120" s="1627"/>
      <c r="HU120" s="1627"/>
      <c r="HV120" s="1627"/>
      <c r="HW120" s="1627"/>
      <c r="HX120" s="1627"/>
      <c r="HY120" s="1627"/>
      <c r="HZ120" s="1628"/>
      <c r="IA120" s="1803"/>
      <c r="IB120" s="1804"/>
      <c r="IC120" s="1801"/>
      <c r="ID120" s="1620"/>
      <c r="IE120" s="1631"/>
      <c r="IF120" s="1642"/>
      <c r="IG120" s="1642"/>
      <c r="IH120" s="1643"/>
      <c r="II120" s="1812"/>
      <c r="IJ120" s="1813"/>
      <c r="IK120" s="1646"/>
      <c r="IL120" s="1647"/>
      <c r="IM120" s="1648"/>
      <c r="IN120" s="1649"/>
      <c r="IO120" s="1650"/>
      <c r="IP120" s="1650"/>
      <c r="IQ120" s="1650"/>
      <c r="IR120" s="1650"/>
      <c r="IS120" s="1650"/>
      <c r="IT120" s="1650"/>
      <c r="IU120" s="1650"/>
      <c r="IV120" s="1651"/>
      <c r="IW120" s="1814"/>
      <c r="IX120" s="1815"/>
      <c r="IY120" s="1816"/>
      <c r="IZ120" s="1620"/>
      <c r="JA120" s="1621"/>
      <c r="JB120" s="1655"/>
      <c r="JC120" s="1807"/>
      <c r="JD120" s="1657"/>
      <c r="JE120" s="1658"/>
      <c r="JF120" s="1659"/>
      <c r="JG120" s="1660"/>
      <c r="JH120" s="1660"/>
      <c r="JI120" s="1660"/>
      <c r="JJ120" s="1661"/>
      <c r="JK120" s="1818"/>
      <c r="JL120" s="1663"/>
      <c r="JM120" s="1664" t="e">
        <f aca="false">JM$4:JM$4+SUMIF($C$5:JL$5,"Нараст. баланс",$C122:JL122)+SUMIF($C$7:JH$7,"Итого (с ВНР)",$C122:JH122)-SUMIF($C$5:JL$5,"Геол. снижение,  т/сут",$C122:JL122)-SUMIF(JJ$7:JL$7,"Итого",JJ122:JL122)-SUMIF($C$7:JL$7,"Итого (с ВСП)",$C122:JL122)</f>
        <v>#VALUE!</v>
      </c>
      <c r="JN120" s="1665" t="e">
        <f aca="false">'ННГ без НГДП по датам'!JM120:JM122</f>
        <v>#VALUE!</v>
      </c>
      <c r="JO120" s="1666" t="e">
        <f aca="false">'03.24 НГДП по датам'!CA120:CA122</f>
        <v>#VALUE!</v>
      </c>
      <c r="JP120" s="1667"/>
      <c r="JQ120" s="1668"/>
      <c r="JR120" s="1819"/>
    </row>
    <row r="121" customFormat="false" ht="11.25" hidden="false" customHeight="true" outlineLevel="0" collapsed="false">
      <c r="A121" s="1611"/>
      <c r="B121" s="1670" t="s">
        <v>663</v>
      </c>
      <c r="C121" s="1671"/>
      <c r="D121" s="1672"/>
      <c r="E121" s="1672"/>
      <c r="F121" s="1672"/>
      <c r="G121" s="1673"/>
      <c r="H121" s="1673"/>
      <c r="I121" s="1673"/>
      <c r="J121" s="1673"/>
      <c r="K121" s="1673"/>
      <c r="L121" s="1673"/>
      <c r="M121" s="1673"/>
      <c r="N121" s="1673"/>
      <c r="O121" s="1673"/>
      <c r="P121" s="1673"/>
      <c r="Q121" s="1673"/>
      <c r="R121" s="1673"/>
      <c r="S121" s="1673"/>
      <c r="T121" s="1673"/>
      <c r="U121" s="1673"/>
      <c r="V121" s="1673"/>
      <c r="W121" s="1674"/>
      <c r="X121" s="1675"/>
      <c r="Y121" s="1676"/>
      <c r="Z121" s="1677"/>
      <c r="AA121" s="1678" t="n">
        <f aca="false">COUNTA(C121:Z121)</f>
        <v>0</v>
      </c>
      <c r="AB121" s="1679"/>
      <c r="AC121" s="1680"/>
      <c r="AD121" s="1680"/>
      <c r="AE121" s="1673"/>
      <c r="AF121" s="1673"/>
      <c r="AG121" s="1673"/>
      <c r="AH121" s="1673"/>
      <c r="AI121" s="1673"/>
      <c r="AJ121" s="1673"/>
      <c r="AK121" s="1673"/>
      <c r="AL121" s="1673"/>
      <c r="AM121" s="1673"/>
      <c r="AN121" s="1673"/>
      <c r="AO121" s="1674"/>
      <c r="AP121" s="1675"/>
      <c r="AQ121" s="1676"/>
      <c r="AR121" s="1677"/>
      <c r="AS121" s="1678" t="n">
        <f aca="false">COUNTA(AC121:AR121)</f>
        <v>0</v>
      </c>
      <c r="AT121" s="1679"/>
      <c r="AU121" s="1680" t="n">
        <v>8353</v>
      </c>
      <c r="AV121" s="1680"/>
      <c r="AW121" s="1672"/>
      <c r="AX121" s="1673"/>
      <c r="AY121" s="1673"/>
      <c r="AZ121" s="1673"/>
      <c r="BA121" s="1673"/>
      <c r="BB121" s="1673"/>
      <c r="BC121" s="1673"/>
      <c r="BD121" s="1673"/>
      <c r="BE121" s="1673"/>
      <c r="BF121" s="1673"/>
      <c r="BG121" s="1673"/>
      <c r="BH121" s="1673"/>
      <c r="BI121" s="1673"/>
      <c r="BJ121" s="1673"/>
      <c r="BK121" s="1673"/>
      <c r="BL121" s="1673"/>
      <c r="BM121" s="1673"/>
      <c r="BN121" s="1673"/>
      <c r="BO121" s="1673"/>
      <c r="BP121" s="1673"/>
      <c r="BQ121" s="1674"/>
      <c r="BR121" s="1675"/>
      <c r="BS121" s="1676"/>
      <c r="BT121" s="1677"/>
      <c r="BU121" s="1678" t="n">
        <f aca="false">COUNTA(AU121:BT121)</f>
        <v>1</v>
      </c>
      <c r="BV121" s="1679"/>
      <c r="BW121" s="1682"/>
      <c r="BX121" s="1673"/>
      <c r="BY121" s="1673"/>
      <c r="BZ121" s="1673"/>
      <c r="CA121" s="1673"/>
      <c r="CB121" s="1673"/>
      <c r="CC121" s="1673"/>
      <c r="CD121" s="1673"/>
      <c r="CE121" s="1673"/>
      <c r="CF121" s="1673"/>
      <c r="CG121" s="1673"/>
      <c r="CH121" s="1673"/>
      <c r="CI121" s="1674"/>
      <c r="CJ121" s="1675"/>
      <c r="CK121" s="1676"/>
      <c r="CL121" s="1677"/>
      <c r="CM121" s="1678" t="n">
        <f aca="false">COUNTA(BW121:CL121)</f>
        <v>0</v>
      </c>
      <c r="CN121" s="1679"/>
      <c r="CO121" s="1679" t="n">
        <f aca="false">AA121+AS121+BU121+CM121</f>
        <v>1</v>
      </c>
      <c r="CP121" s="1679"/>
      <c r="CQ121" s="1686"/>
      <c r="CR121" s="1686"/>
      <c r="CS121" s="1686"/>
      <c r="CT121" s="1686"/>
      <c r="CU121" s="1686"/>
      <c r="CV121" s="1686"/>
      <c r="CW121" s="1686"/>
      <c r="CX121" s="1686"/>
      <c r="CY121" s="1686"/>
      <c r="CZ121" s="1686"/>
      <c r="DA121" s="1686"/>
      <c r="DB121" s="1686"/>
      <c r="DC121" s="1687"/>
      <c r="DD121" s="1688"/>
      <c r="DE121" s="1689"/>
      <c r="DF121" s="1826"/>
      <c r="DG121" s="1683" t="n">
        <f aca="false">SUBTOTAL(9,CQ123:DF123)</f>
        <v>0</v>
      </c>
      <c r="DH121" s="1684"/>
      <c r="DI121" s="1682"/>
      <c r="DJ121" s="1686"/>
      <c r="DK121" s="1686"/>
      <c r="DL121" s="1686"/>
      <c r="DM121" s="1686"/>
      <c r="DN121" s="1686"/>
      <c r="DO121" s="1686"/>
      <c r="DP121" s="1686"/>
      <c r="DQ121" s="1686"/>
      <c r="DR121" s="1686"/>
      <c r="DS121" s="1686"/>
      <c r="DT121" s="1686"/>
      <c r="DU121" s="1687"/>
      <c r="DV121" s="1688"/>
      <c r="DW121" s="1689"/>
      <c r="DX121" s="1826"/>
      <c r="DY121" s="1683" t="n">
        <f aca="false">COUNTA(DI121:DX121)</f>
        <v>0</v>
      </c>
      <c r="DZ121" s="1684"/>
      <c r="EA121" s="1673"/>
      <c r="EB121" s="1686"/>
      <c r="EC121" s="1673"/>
      <c r="ED121" s="1673"/>
      <c r="EE121" s="1673"/>
      <c r="EF121" s="1673"/>
      <c r="EG121" s="1673"/>
      <c r="EH121" s="1673"/>
      <c r="EI121" s="1673"/>
      <c r="EJ121" s="1673"/>
      <c r="EK121" s="1673"/>
      <c r="EL121" s="1673"/>
      <c r="EM121" s="1673"/>
      <c r="EN121" s="1673"/>
      <c r="EO121" s="1673"/>
      <c r="EP121" s="1673"/>
      <c r="EQ121" s="1673"/>
      <c r="ER121" s="1673"/>
      <c r="ES121" s="1673"/>
      <c r="ET121" s="1673"/>
      <c r="EU121" s="1673"/>
      <c r="EV121" s="1673"/>
      <c r="EW121" s="1673"/>
      <c r="EX121" s="1673"/>
      <c r="EY121" s="1674"/>
      <c r="EZ121" s="1675"/>
      <c r="FA121" s="1676"/>
      <c r="FB121" s="1677"/>
      <c r="FC121" s="1683" t="n">
        <f aca="false">COUNTA(EA121:FB121)</f>
        <v>0</v>
      </c>
      <c r="FD121" s="1684"/>
      <c r="FE121" s="1673"/>
      <c r="FF121" s="1673"/>
      <c r="FG121" s="1673"/>
      <c r="FH121" s="1673"/>
      <c r="FI121" s="1673"/>
      <c r="FJ121" s="1673"/>
      <c r="FK121" s="1673"/>
      <c r="FL121" s="1673"/>
      <c r="FM121" s="1673"/>
      <c r="FN121" s="1674"/>
      <c r="FO121" s="1675"/>
      <c r="FP121" s="1676"/>
      <c r="FQ121" s="1677"/>
      <c r="FR121" s="1683" t="n">
        <f aca="false">COUNTA(FE121:FQ121)</f>
        <v>0</v>
      </c>
      <c r="FS121" s="1684"/>
      <c r="FT121" s="1844"/>
      <c r="FU121" s="1686"/>
      <c r="FV121" s="1686"/>
      <c r="FW121" s="1686"/>
      <c r="FX121" s="1686"/>
      <c r="FY121" s="1686"/>
      <c r="FZ121" s="1686"/>
      <c r="GA121" s="1686"/>
      <c r="GB121" s="1686"/>
      <c r="GC121" s="1686"/>
      <c r="GD121" s="1686"/>
      <c r="GE121" s="1686"/>
      <c r="GF121" s="1686"/>
      <c r="GG121" s="1686"/>
      <c r="GH121" s="1686"/>
      <c r="GI121" s="1686"/>
      <c r="GJ121" s="1686"/>
      <c r="GK121" s="1686"/>
      <c r="GL121" s="1686"/>
      <c r="GM121" s="1686"/>
      <c r="GN121" s="1686"/>
      <c r="GO121" s="1686"/>
      <c r="GP121" s="1686"/>
      <c r="GQ121" s="1686"/>
      <c r="GR121" s="1686"/>
      <c r="GS121" s="1687"/>
      <c r="GT121" s="1688"/>
      <c r="GU121" s="1689"/>
      <c r="GV121" s="1677"/>
      <c r="GW121" s="1690" t="n">
        <f aca="false">SUBTOTAL(9,FT123:GV123)</f>
        <v>0</v>
      </c>
      <c r="GX121" s="1679" t="n">
        <f aca="false">SUBTOTAL(9,FT123:GV123)</f>
        <v>0</v>
      </c>
      <c r="GY121" s="1691"/>
      <c r="GZ121" s="1845"/>
      <c r="HA121" s="1846"/>
      <c r="HB121" s="1718"/>
      <c r="HC121" s="1695"/>
      <c r="HD121" s="1696"/>
      <c r="HE121" s="1697"/>
      <c r="HF121" s="1698"/>
      <c r="HG121" s="1700"/>
      <c r="HH121" s="1700"/>
      <c r="HI121" s="1701"/>
      <c r="HJ121" s="1686"/>
      <c r="HK121" s="1686"/>
      <c r="HL121" s="1686"/>
      <c r="HM121" s="1686"/>
      <c r="HN121" s="1686"/>
      <c r="HO121" s="1686"/>
      <c r="HP121" s="1686"/>
      <c r="HQ121" s="1686"/>
      <c r="HR121" s="1686"/>
      <c r="HS121" s="1686"/>
      <c r="HT121" s="1686"/>
      <c r="HU121" s="1686"/>
      <c r="HV121" s="1686"/>
      <c r="HW121" s="1686"/>
      <c r="HX121" s="1686"/>
      <c r="HY121" s="1686"/>
      <c r="HZ121" s="1687"/>
      <c r="IA121" s="1688"/>
      <c r="IB121" s="1689"/>
      <c r="IC121" s="1677"/>
      <c r="ID121" s="1678" t="n">
        <f aca="false">SUBTOTAL(9,HG123:IC123)</f>
        <v>0</v>
      </c>
      <c r="IE121" s="1702"/>
      <c r="IF121" s="1703"/>
      <c r="IG121" s="1703"/>
      <c r="IH121" s="1704"/>
      <c r="II121" s="1705"/>
      <c r="IJ121" s="1706"/>
      <c r="IK121" s="1707" t="n">
        <f aca="false">SUBTOTAL(9,IF123:IJ123)</f>
        <v>0</v>
      </c>
      <c r="IL121" s="1708"/>
      <c r="IM121" s="1709"/>
      <c r="IN121" s="1710"/>
      <c r="IO121" s="1711"/>
      <c r="IP121" s="1711"/>
      <c r="IQ121" s="1711"/>
      <c r="IR121" s="1711"/>
      <c r="IS121" s="1711"/>
      <c r="IT121" s="1711"/>
      <c r="IU121" s="1711"/>
      <c r="IV121" s="1712"/>
      <c r="IW121" s="1713"/>
      <c r="IX121" s="1714"/>
      <c r="IY121" s="1715"/>
      <c r="IZ121" s="1678" t="n">
        <f aca="false">SUBTOTAL(3,IM121:IY121)</f>
        <v>0</v>
      </c>
      <c r="JA121" s="1716"/>
      <c r="JB121" s="1717"/>
      <c r="JC121" s="1718"/>
      <c r="JD121" s="1719"/>
      <c r="JE121" s="1720"/>
      <c r="JF121" s="1721"/>
      <c r="JG121" s="1722"/>
      <c r="JH121" s="1722"/>
      <c r="JI121" s="1722"/>
      <c r="JJ121" s="1723"/>
      <c r="JK121" s="1724"/>
      <c r="JL121" s="1725"/>
      <c r="JM121" s="1664"/>
      <c r="JN121" s="1665"/>
      <c r="JO121" s="1666"/>
      <c r="JP121" s="1726"/>
      <c r="JQ121" s="1727"/>
      <c r="JR121" s="1728"/>
    </row>
    <row r="122" customFormat="false" ht="11.25" hidden="false" customHeight="true" outlineLevel="0" collapsed="false">
      <c r="A122" s="1611"/>
      <c r="B122" s="1729" t="s">
        <v>661</v>
      </c>
      <c r="C122" s="1730"/>
      <c r="D122" s="1731"/>
      <c r="E122" s="1731"/>
      <c r="F122" s="1731"/>
      <c r="G122" s="1732"/>
      <c r="H122" s="1732"/>
      <c r="I122" s="1732"/>
      <c r="J122" s="1732"/>
      <c r="K122" s="1732"/>
      <c r="L122" s="1732"/>
      <c r="M122" s="1732"/>
      <c r="N122" s="1732"/>
      <c r="O122" s="1732"/>
      <c r="P122" s="1732"/>
      <c r="Q122" s="1732"/>
      <c r="R122" s="1732"/>
      <c r="S122" s="1732"/>
      <c r="T122" s="1732"/>
      <c r="U122" s="1732"/>
      <c r="V122" s="1732"/>
      <c r="W122" s="1733"/>
      <c r="X122" s="1734"/>
      <c r="Y122" s="1735"/>
      <c r="Z122" s="1736"/>
      <c r="AA122" s="1737" t="n">
        <f aca="false">SUBTOTAL(9,C122:Z122)</f>
        <v>0</v>
      </c>
      <c r="AB122" s="1738" t="n">
        <f aca="false">AA122+AB118</f>
        <v>780</v>
      </c>
      <c r="AC122" s="1739"/>
      <c r="AD122" s="1739"/>
      <c r="AE122" s="1732"/>
      <c r="AF122" s="1732"/>
      <c r="AG122" s="1732"/>
      <c r="AH122" s="1732"/>
      <c r="AI122" s="1732"/>
      <c r="AJ122" s="1732"/>
      <c r="AK122" s="1732"/>
      <c r="AL122" s="1732"/>
      <c r="AM122" s="1732"/>
      <c r="AN122" s="1732"/>
      <c r="AO122" s="1733"/>
      <c r="AP122" s="1734"/>
      <c r="AQ122" s="1735"/>
      <c r="AR122" s="1736"/>
      <c r="AS122" s="1737" t="n">
        <f aca="false">SUBTOTAL(9,AC122:AR122)</f>
        <v>0</v>
      </c>
      <c r="AT122" s="1738" t="n">
        <f aca="false">AS122+AT118</f>
        <v>0</v>
      </c>
      <c r="AU122" s="1739" t="n">
        <v>20</v>
      </c>
      <c r="AV122" s="1739"/>
      <c r="AW122" s="1731"/>
      <c r="AX122" s="1732"/>
      <c r="AY122" s="1732"/>
      <c r="AZ122" s="1732"/>
      <c r="BA122" s="1732"/>
      <c r="BB122" s="1732"/>
      <c r="BC122" s="1732"/>
      <c r="BD122" s="1732"/>
      <c r="BE122" s="1732"/>
      <c r="BF122" s="1732"/>
      <c r="BG122" s="1732"/>
      <c r="BH122" s="1732"/>
      <c r="BI122" s="1732"/>
      <c r="BJ122" s="1732"/>
      <c r="BK122" s="1732"/>
      <c r="BL122" s="1732"/>
      <c r="BM122" s="1732"/>
      <c r="BN122" s="1732"/>
      <c r="BO122" s="1732"/>
      <c r="BP122" s="1732"/>
      <c r="BQ122" s="1733"/>
      <c r="BR122" s="1734"/>
      <c r="BS122" s="1735"/>
      <c r="BT122" s="1736"/>
      <c r="BU122" s="1737" t="n">
        <f aca="false">SUBTOTAL(9,AU122:BT122)</f>
        <v>20</v>
      </c>
      <c r="BV122" s="1738" t="n">
        <f aca="false">BU122+BV118</f>
        <v>401.4</v>
      </c>
      <c r="BW122" s="1740"/>
      <c r="BX122" s="1732"/>
      <c r="BY122" s="1732"/>
      <c r="BZ122" s="1732"/>
      <c r="CA122" s="1732"/>
      <c r="CB122" s="1732"/>
      <c r="CC122" s="1732"/>
      <c r="CD122" s="1732"/>
      <c r="CE122" s="1732"/>
      <c r="CF122" s="1732"/>
      <c r="CG122" s="1732"/>
      <c r="CH122" s="1732"/>
      <c r="CI122" s="1733"/>
      <c r="CJ122" s="1734"/>
      <c r="CK122" s="1735"/>
      <c r="CL122" s="1736"/>
      <c r="CM122" s="1737" t="n">
        <f aca="false">SUBTOTAL(9,BW122:CL122)</f>
        <v>0</v>
      </c>
      <c r="CN122" s="1738" t="n">
        <f aca="false">CM122+CN118</f>
        <v>0</v>
      </c>
      <c r="CO122" s="1738" t="n">
        <f aca="false">AA122+AS122+BU122+CM122</f>
        <v>20</v>
      </c>
      <c r="CP122" s="1738" t="n">
        <f aca="false">CO122+CP118</f>
        <v>1181.4</v>
      </c>
      <c r="CQ122" s="1744"/>
      <c r="CR122" s="1744"/>
      <c r="CS122" s="1744"/>
      <c r="CT122" s="1744"/>
      <c r="CU122" s="1744"/>
      <c r="CV122" s="1744"/>
      <c r="CW122" s="1744"/>
      <c r="CX122" s="1744"/>
      <c r="CY122" s="1744"/>
      <c r="CZ122" s="1744"/>
      <c r="DA122" s="1744"/>
      <c r="DB122" s="1744"/>
      <c r="DC122" s="1745"/>
      <c r="DD122" s="1746"/>
      <c r="DE122" s="1747"/>
      <c r="DF122" s="1833"/>
      <c r="DG122" s="1741" t="n">
        <f aca="false">SUBTOTAL(9,CQ122:DF122)</f>
        <v>0</v>
      </c>
      <c r="DH122" s="1742" t="n">
        <f aca="false">DG122:DG122+IF($B118:$B118=2,0,DH118:DH118)</f>
        <v>0</v>
      </c>
      <c r="DI122" s="1740"/>
      <c r="DJ122" s="1744"/>
      <c r="DK122" s="1744"/>
      <c r="DL122" s="1744"/>
      <c r="DM122" s="1744"/>
      <c r="DN122" s="1744"/>
      <c r="DO122" s="1744"/>
      <c r="DP122" s="1744"/>
      <c r="DQ122" s="1744"/>
      <c r="DR122" s="1744"/>
      <c r="DS122" s="1744"/>
      <c r="DT122" s="1744"/>
      <c r="DU122" s="1745"/>
      <c r="DV122" s="1746"/>
      <c r="DW122" s="1747"/>
      <c r="DX122" s="1833"/>
      <c r="DY122" s="1741" t="n">
        <f aca="false">SUBTOTAL(9,DI122:DX122)</f>
        <v>0</v>
      </c>
      <c r="DZ122" s="1742" t="n">
        <f aca="false">DY122:DY122+IF($B118:$B118=2,0,DZ118:DZ118)</f>
        <v>0</v>
      </c>
      <c r="EA122" s="1732"/>
      <c r="EB122" s="1732"/>
      <c r="EC122" s="1732"/>
      <c r="ED122" s="1732"/>
      <c r="EE122" s="1732"/>
      <c r="EF122" s="1732"/>
      <c r="EG122" s="1732"/>
      <c r="EH122" s="1732"/>
      <c r="EI122" s="1732"/>
      <c r="EJ122" s="1732"/>
      <c r="EK122" s="1732"/>
      <c r="EL122" s="1732"/>
      <c r="EM122" s="1732"/>
      <c r="EN122" s="1732"/>
      <c r="EO122" s="1732"/>
      <c r="EP122" s="1732"/>
      <c r="EQ122" s="1732"/>
      <c r="ER122" s="1732"/>
      <c r="ES122" s="1732"/>
      <c r="ET122" s="1732"/>
      <c r="EU122" s="1732"/>
      <c r="EV122" s="1732"/>
      <c r="EW122" s="1732"/>
      <c r="EX122" s="1732"/>
      <c r="EY122" s="1733"/>
      <c r="EZ122" s="1734"/>
      <c r="FA122" s="1735"/>
      <c r="FB122" s="1736"/>
      <c r="FC122" s="1741" t="n">
        <f aca="false">SUBTOTAL(9,EA122:FB122)</f>
        <v>0</v>
      </c>
      <c r="FD122" s="1742" t="n">
        <f aca="false">FC122:FC122+IF($B118:$B118=2,0,FD118:FD118)</f>
        <v>200</v>
      </c>
      <c r="FE122" s="1732"/>
      <c r="FF122" s="1732"/>
      <c r="FG122" s="1732"/>
      <c r="FH122" s="1732"/>
      <c r="FI122" s="1732"/>
      <c r="FJ122" s="1732"/>
      <c r="FK122" s="1732"/>
      <c r="FL122" s="1732"/>
      <c r="FM122" s="1732"/>
      <c r="FN122" s="1733"/>
      <c r="FO122" s="1734"/>
      <c r="FP122" s="1735"/>
      <c r="FQ122" s="1736"/>
      <c r="FR122" s="1741" t="n">
        <f aca="false">SUBTOTAL(9,FE122:FQ122)</f>
        <v>0</v>
      </c>
      <c r="FS122" s="1742" t="n">
        <f aca="false">FR122:FR122+IF($B118:$B118=2,0,FS118:FS118)</f>
        <v>0</v>
      </c>
      <c r="FT122" s="1851"/>
      <c r="FU122" s="1744"/>
      <c r="FV122" s="1744"/>
      <c r="FW122" s="1744"/>
      <c r="FX122" s="1744"/>
      <c r="FY122" s="1744"/>
      <c r="FZ122" s="1744"/>
      <c r="GA122" s="1744"/>
      <c r="GB122" s="1744"/>
      <c r="GC122" s="1744"/>
      <c r="GD122" s="1744"/>
      <c r="GE122" s="1744"/>
      <c r="GF122" s="1744"/>
      <c r="GG122" s="1744"/>
      <c r="GH122" s="1744"/>
      <c r="GI122" s="1744"/>
      <c r="GJ122" s="1744"/>
      <c r="GK122" s="1744"/>
      <c r="GL122" s="1744"/>
      <c r="GM122" s="1744"/>
      <c r="GN122" s="1744"/>
      <c r="GO122" s="1744"/>
      <c r="GP122" s="1744"/>
      <c r="GQ122" s="1744"/>
      <c r="GR122" s="1744"/>
      <c r="GS122" s="1745"/>
      <c r="GT122" s="1746"/>
      <c r="GU122" s="1747"/>
      <c r="GV122" s="1736"/>
      <c r="GW122" s="1748" t="n">
        <f aca="false">SUBTOTAL(9,FT122:GV122)</f>
        <v>0</v>
      </c>
      <c r="GX122" s="1738" t="n">
        <f aca="false">SUBTOTAL(9,FT122:GV122)</f>
        <v>0</v>
      </c>
      <c r="GY122" s="1737" t="n">
        <f aca="false">GX122:GX122+IF($B118:$B118=2,0,GY118:GY118)</f>
        <v>0</v>
      </c>
      <c r="GZ122" s="1749"/>
      <c r="HA122" s="1750"/>
      <c r="HB122" s="1751" t="e">
        <f aca="false">'03.24 НГДП по датам'!BA122</f>
        <v>#VALUE!</v>
      </c>
      <c r="HC122" s="1752" t="e">
        <f aca="false">SUBTOTAL(9,GZ122:HB122)</f>
        <v>#VALUE!</v>
      </c>
      <c r="HD122" s="1753" t="n">
        <f aca="false">$HD$3+HD118</f>
        <v>1064.84</v>
      </c>
      <c r="HE122" s="1754" t="n">
        <f aca="false">$HE$3+HE118</f>
        <v>335.16</v>
      </c>
      <c r="HF122" s="1831" t="n">
        <f aca="false">SUM(HD122:HE122)</f>
        <v>1400</v>
      </c>
      <c r="HG122" s="1757"/>
      <c r="HH122" s="1757"/>
      <c r="HI122" s="1758"/>
      <c r="HJ122" s="1744"/>
      <c r="HK122" s="1744"/>
      <c r="HL122" s="1744"/>
      <c r="HM122" s="1744"/>
      <c r="HN122" s="1744"/>
      <c r="HO122" s="1744"/>
      <c r="HP122" s="1744"/>
      <c r="HQ122" s="1744"/>
      <c r="HR122" s="1744"/>
      <c r="HS122" s="1744"/>
      <c r="HT122" s="1744"/>
      <c r="HU122" s="1744"/>
      <c r="HV122" s="1744"/>
      <c r="HW122" s="1744"/>
      <c r="HX122" s="1744"/>
      <c r="HY122" s="1744"/>
      <c r="HZ122" s="1745"/>
      <c r="IA122" s="1746"/>
      <c r="IB122" s="1747"/>
      <c r="IC122" s="1736"/>
      <c r="ID122" s="1737" t="n">
        <f aca="false">SUBTOTAL(9,HG122:IC122)</f>
        <v>0</v>
      </c>
      <c r="IE122" s="1748" t="n">
        <f aca="false">ID122:ID122+IF($B118:$B118=2,0,IE118:IE118)</f>
        <v>192</v>
      </c>
      <c r="IF122" s="1759"/>
      <c r="IG122" s="1759"/>
      <c r="IH122" s="1760"/>
      <c r="II122" s="1761"/>
      <c r="IJ122" s="1762"/>
      <c r="IK122" s="1763" t="n">
        <f aca="false">SUBTOTAL(9,IF122:IJ122)</f>
        <v>0</v>
      </c>
      <c r="IL122" s="1764" t="n">
        <f aca="false">IK122:IK122+IF($B118:$B118=2,0,IL118:IL118)</f>
        <v>0</v>
      </c>
      <c r="IM122" s="1765"/>
      <c r="IN122" s="1765"/>
      <c r="IO122" s="1732"/>
      <c r="IP122" s="1732"/>
      <c r="IQ122" s="1732"/>
      <c r="IR122" s="1732"/>
      <c r="IS122" s="1732"/>
      <c r="IT122" s="1732"/>
      <c r="IU122" s="1732"/>
      <c r="IV122" s="1733"/>
      <c r="IW122" s="1734"/>
      <c r="IX122" s="1735"/>
      <c r="IY122" s="1736"/>
      <c r="IZ122" s="1737" t="n">
        <f aca="false">SUBTOTAL(9,IM122:IY122)</f>
        <v>0</v>
      </c>
      <c r="JA122" s="1738" t="n">
        <f aca="false">IZ122:IZ122+IF($B118:$B118=2,0,JA118:JA118)</f>
        <v>0</v>
      </c>
      <c r="JB122" s="1766"/>
      <c r="JC122" s="1767" t="e">
        <f aca="false">'03.24 НГДП по датам'!BT122</f>
        <v>#VALUE!</v>
      </c>
      <c r="JD122" s="1834" t="n">
        <f aca="false">$JD$14</f>
        <v>0</v>
      </c>
      <c r="JE122" s="1769" t="e">
        <f aca="false">SUBTOTAL(9,JB122:JD122)</f>
        <v>#VALUE!</v>
      </c>
      <c r="JF122" s="1770" t="n">
        <f aca="false">SUMIF($C$5:JE$5,"Накопленный эффект, т/сут",$C122:JE122)+SUMIF($C$5:JE$5,"Нараст.  по потенциалу",$C122:JE122)-SUMIF($C$5:JE$5,"Нараст. по остановкам",$C122:JE122)-SUMIF($C$5:JE$5,"ИТОГО перевод в ППД",$C122:JE122)-SUMIF($C$5:JE$5,"ИТОГО  нерент, по распоряж.",$C122:JE122)-SUMIF($C$5:JE$5,"ИТОГО ост. дебит от ЗБС, Углуб., ПВЛГ/ПНЛГ",$C122:JE122)</f>
        <v>1189.4</v>
      </c>
      <c r="JG122" s="1771"/>
      <c r="JH122" s="1771"/>
      <c r="JI122" s="1771"/>
      <c r="JJ122" s="1772"/>
      <c r="JK122" s="1773"/>
      <c r="JL122" s="1763" t="n">
        <f aca="false">SUBTOTAL(9,JG122:JJ122)</f>
        <v>0</v>
      </c>
      <c r="JM122" s="1664"/>
      <c r="JN122" s="1665"/>
      <c r="JO122" s="1666"/>
      <c r="JP122" s="1774" t="n">
        <f aca="false">JP$4:JP$4+SUMIF($C$5:JL$5,"Нараст. по остановкам",$C122:JL122)-SUMIF($C$5:JL$5,"Нараст.  по потенциалу",$C122:JL122)</f>
        <v>844.705</v>
      </c>
      <c r="JQ122" s="1775" t="n">
        <f aca="false">'ННГ без НГДП по датам'!JP122</f>
        <v>762.812</v>
      </c>
      <c r="JR122" s="1776" t="n">
        <f aca="false">'03.24 НГДП по датам'!CB122</f>
        <v>81.893</v>
      </c>
    </row>
    <row r="123" customFormat="false" ht="1.5" hidden="false" customHeight="true" outlineLevel="0" collapsed="false">
      <c r="A123" s="1777"/>
      <c r="B123" s="1777"/>
      <c r="C123" s="1778"/>
      <c r="D123" s="1778"/>
      <c r="E123" s="1778"/>
      <c r="F123" s="1778"/>
      <c r="G123" s="1779"/>
      <c r="H123" s="1779"/>
      <c r="I123" s="1779"/>
      <c r="J123" s="1779"/>
      <c r="K123" s="1779"/>
      <c r="L123" s="1779"/>
      <c r="M123" s="1779"/>
      <c r="N123" s="1779"/>
      <c r="O123" s="1779"/>
      <c r="P123" s="1779"/>
      <c r="Q123" s="1779"/>
      <c r="R123" s="1779"/>
      <c r="S123" s="1779"/>
      <c r="T123" s="1779"/>
      <c r="U123" s="1779"/>
      <c r="V123" s="1779"/>
      <c r="W123" s="1779"/>
      <c r="X123" s="1780"/>
      <c r="Y123" s="1781"/>
      <c r="Z123" s="1782"/>
      <c r="AA123" s="1783"/>
      <c r="AB123" s="1783"/>
      <c r="AC123" s="1884"/>
      <c r="AD123" s="1784"/>
      <c r="AE123" s="1779"/>
      <c r="AF123" s="1779"/>
      <c r="AG123" s="1779"/>
      <c r="AH123" s="1779"/>
      <c r="AI123" s="1779"/>
      <c r="AJ123" s="1779"/>
      <c r="AK123" s="1779"/>
      <c r="AL123" s="1779"/>
      <c r="AM123" s="1779"/>
      <c r="AN123" s="1779"/>
      <c r="AO123" s="1779"/>
      <c r="AP123" s="1780"/>
      <c r="AQ123" s="1781"/>
      <c r="AR123" s="1782"/>
      <c r="AS123" s="1783"/>
      <c r="AT123" s="1783"/>
      <c r="AU123" s="1778"/>
      <c r="AV123" s="1778"/>
      <c r="AW123" s="1785"/>
      <c r="AX123" s="1779"/>
      <c r="AY123" s="1779"/>
      <c r="AZ123" s="1779"/>
      <c r="BA123" s="1779"/>
      <c r="BB123" s="1779"/>
      <c r="BC123" s="1779"/>
      <c r="BD123" s="1779"/>
      <c r="BE123" s="1779"/>
      <c r="BF123" s="1779"/>
      <c r="BG123" s="1779"/>
      <c r="BH123" s="1779"/>
      <c r="BI123" s="1779"/>
      <c r="BJ123" s="1779"/>
      <c r="BK123" s="1779"/>
      <c r="BL123" s="1779"/>
      <c r="BM123" s="1779"/>
      <c r="BN123" s="1779"/>
      <c r="BO123" s="1779"/>
      <c r="BP123" s="1779"/>
      <c r="BQ123" s="1779"/>
      <c r="BR123" s="1780"/>
      <c r="BS123" s="1781"/>
      <c r="BT123" s="1782"/>
      <c r="BU123" s="1783"/>
      <c r="BV123" s="1783"/>
      <c r="BW123" s="1784"/>
      <c r="BX123" s="1779"/>
      <c r="BY123" s="1779"/>
      <c r="BZ123" s="1779"/>
      <c r="CA123" s="1779"/>
      <c r="CB123" s="1779"/>
      <c r="CC123" s="1779"/>
      <c r="CD123" s="1779"/>
      <c r="CE123" s="1779"/>
      <c r="CF123" s="1779"/>
      <c r="CG123" s="1779"/>
      <c r="CH123" s="1779"/>
      <c r="CI123" s="1779"/>
      <c r="CJ123" s="1780"/>
      <c r="CK123" s="1781"/>
      <c r="CL123" s="1782"/>
      <c r="CM123" s="1783"/>
      <c r="CN123" s="1783"/>
      <c r="CO123" s="1783"/>
      <c r="CP123" s="1783"/>
      <c r="CQ123" s="1779"/>
      <c r="CR123" s="1779"/>
      <c r="CS123" s="1779"/>
      <c r="CT123" s="1779"/>
      <c r="CU123" s="1779"/>
      <c r="CV123" s="1779"/>
      <c r="CW123" s="1779"/>
      <c r="CX123" s="1779"/>
      <c r="CY123" s="1779"/>
      <c r="CZ123" s="1779"/>
      <c r="DA123" s="1779"/>
      <c r="DB123" s="1779"/>
      <c r="DC123" s="1779"/>
      <c r="DD123" s="1780"/>
      <c r="DE123" s="1781"/>
      <c r="DF123" s="1782"/>
      <c r="DG123" s="1783"/>
      <c r="DH123" s="1783"/>
      <c r="DI123" s="1852"/>
      <c r="DJ123" s="1779"/>
      <c r="DK123" s="1779"/>
      <c r="DL123" s="1779"/>
      <c r="DM123" s="1779"/>
      <c r="DN123" s="1779"/>
      <c r="DO123" s="1779"/>
      <c r="DP123" s="1779"/>
      <c r="DQ123" s="1779"/>
      <c r="DR123" s="1779"/>
      <c r="DS123" s="1779"/>
      <c r="DT123" s="1779"/>
      <c r="DU123" s="1779"/>
      <c r="DV123" s="1780"/>
      <c r="DW123" s="1781"/>
      <c r="DX123" s="1782"/>
      <c r="DY123" s="1783"/>
      <c r="DZ123" s="1783"/>
      <c r="EA123" s="1779"/>
      <c r="EB123" s="1779"/>
      <c r="EC123" s="1779"/>
      <c r="ED123" s="1779"/>
      <c r="EE123" s="1779"/>
      <c r="EF123" s="1779"/>
      <c r="EG123" s="1779"/>
      <c r="EH123" s="1779"/>
      <c r="EI123" s="1779"/>
      <c r="EJ123" s="1779"/>
      <c r="EK123" s="1779"/>
      <c r="EL123" s="1779"/>
      <c r="EM123" s="1779"/>
      <c r="EN123" s="1779"/>
      <c r="EO123" s="1779"/>
      <c r="EP123" s="1779"/>
      <c r="EQ123" s="1779"/>
      <c r="ER123" s="1779"/>
      <c r="ES123" s="1779"/>
      <c r="ET123" s="1779"/>
      <c r="EU123" s="1779"/>
      <c r="EV123" s="1779"/>
      <c r="EW123" s="1779"/>
      <c r="EX123" s="1779"/>
      <c r="EY123" s="1779"/>
      <c r="EZ123" s="1780"/>
      <c r="FA123" s="1781"/>
      <c r="FB123" s="1782"/>
      <c r="FC123" s="1783"/>
      <c r="FD123" s="1783"/>
      <c r="FE123" s="1779"/>
      <c r="FF123" s="1779"/>
      <c r="FG123" s="1779"/>
      <c r="FH123" s="1779"/>
      <c r="FI123" s="1779"/>
      <c r="FJ123" s="1779"/>
      <c r="FK123" s="1779"/>
      <c r="FL123" s="1779"/>
      <c r="FM123" s="1779"/>
      <c r="FN123" s="1779"/>
      <c r="FO123" s="1780"/>
      <c r="FP123" s="1781"/>
      <c r="FQ123" s="1782"/>
      <c r="FR123" s="1783"/>
      <c r="FS123" s="1783"/>
      <c r="FT123" s="1779"/>
      <c r="FU123" s="1779"/>
      <c r="FV123" s="1888"/>
      <c r="FW123" s="1779"/>
      <c r="FX123" s="1779"/>
      <c r="FY123" s="1779"/>
      <c r="FZ123" s="1779"/>
      <c r="GA123" s="1779"/>
      <c r="GB123" s="1779"/>
      <c r="GC123" s="1779"/>
      <c r="GD123" s="1779"/>
      <c r="GE123" s="1779"/>
      <c r="GF123" s="1779"/>
      <c r="GG123" s="1779"/>
      <c r="GH123" s="1779"/>
      <c r="GI123" s="1779"/>
      <c r="GJ123" s="1779"/>
      <c r="GK123" s="1779"/>
      <c r="GL123" s="1779"/>
      <c r="GM123" s="1779"/>
      <c r="GN123" s="1779"/>
      <c r="GO123" s="1779"/>
      <c r="GP123" s="1779"/>
      <c r="GQ123" s="1779"/>
      <c r="GR123" s="1779"/>
      <c r="GS123" s="1779"/>
      <c r="GT123" s="1780"/>
      <c r="GU123" s="1781"/>
      <c r="GV123" s="1782"/>
      <c r="GW123" s="1783"/>
      <c r="GX123" s="1783"/>
      <c r="GY123" s="1783"/>
      <c r="GZ123" s="1787"/>
      <c r="HA123" s="1787"/>
      <c r="HB123" s="1788"/>
      <c r="HC123" s="1783"/>
      <c r="HD123" s="1783"/>
      <c r="HE123" s="1789"/>
      <c r="HF123" s="1790"/>
      <c r="HG123" s="1791"/>
      <c r="HH123" s="1757"/>
      <c r="HI123" s="1787"/>
      <c r="HJ123" s="1779"/>
      <c r="HK123" s="1779"/>
      <c r="HL123" s="1779"/>
      <c r="HM123" s="1779"/>
      <c r="HN123" s="1779"/>
      <c r="HO123" s="1779"/>
      <c r="HP123" s="1779"/>
      <c r="HQ123" s="1779"/>
      <c r="HR123" s="1779"/>
      <c r="HS123" s="1779"/>
      <c r="HT123" s="1779"/>
      <c r="HU123" s="1779"/>
      <c r="HV123" s="1779"/>
      <c r="HW123" s="1779"/>
      <c r="HX123" s="1779"/>
      <c r="HY123" s="1779"/>
      <c r="HZ123" s="1779"/>
      <c r="IA123" s="1780"/>
      <c r="IB123" s="1781"/>
      <c r="IC123" s="1782"/>
      <c r="ID123" s="1783"/>
      <c r="IE123" s="1783"/>
      <c r="IF123" s="1792"/>
      <c r="IG123" s="1792"/>
      <c r="IH123" s="1792"/>
      <c r="II123" s="1793"/>
      <c r="IJ123" s="1794"/>
      <c r="IK123" s="1792"/>
      <c r="IL123" s="1792"/>
      <c r="IM123" s="1795"/>
      <c r="IN123" s="1795"/>
      <c r="IO123" s="1779"/>
      <c r="IP123" s="1779"/>
      <c r="IQ123" s="1779"/>
      <c r="IR123" s="1779"/>
      <c r="IS123" s="1779"/>
      <c r="IT123" s="1779"/>
      <c r="IU123" s="1779"/>
      <c r="IV123" s="1779"/>
      <c r="IW123" s="1780"/>
      <c r="IX123" s="1781"/>
      <c r="IY123" s="1782"/>
      <c r="IZ123" s="1783"/>
      <c r="JA123" s="1783"/>
      <c r="JB123" s="1779"/>
      <c r="JC123" s="1788"/>
      <c r="JD123" s="1779"/>
      <c r="JE123" s="1783"/>
      <c r="JF123" s="1783"/>
      <c r="JG123" s="1792"/>
      <c r="JH123" s="1792"/>
      <c r="JI123" s="1792"/>
      <c r="JJ123" s="1792"/>
      <c r="JK123" s="1796"/>
      <c r="JL123" s="1792"/>
      <c r="JM123" s="1797"/>
      <c r="JN123" s="1797"/>
      <c r="JO123" s="1798"/>
      <c r="JP123" s="1797"/>
      <c r="JQ123" s="1797"/>
      <c r="JR123" s="1798"/>
    </row>
    <row r="124" customFormat="false" ht="11.25" hidden="false" customHeight="true" outlineLevel="0" collapsed="false">
      <c r="A124" s="1611" t="n">
        <f aca="false">A120+1</f>
        <v>45380</v>
      </c>
      <c r="B124" s="1612" t="s">
        <v>662</v>
      </c>
      <c r="C124" s="1614"/>
      <c r="D124" s="1614"/>
      <c r="E124" s="1614"/>
      <c r="F124" s="1614"/>
      <c r="G124" s="1614"/>
      <c r="H124" s="1614"/>
      <c r="I124" s="1614"/>
      <c r="J124" s="1614"/>
      <c r="K124" s="1614"/>
      <c r="L124" s="1614"/>
      <c r="M124" s="1615"/>
      <c r="N124" s="1615"/>
      <c r="O124" s="1615"/>
      <c r="P124" s="1615"/>
      <c r="Q124" s="1615"/>
      <c r="R124" s="1615"/>
      <c r="S124" s="1615"/>
      <c r="T124" s="1615"/>
      <c r="U124" s="1615"/>
      <c r="V124" s="1615"/>
      <c r="W124" s="1616"/>
      <c r="X124" s="1799"/>
      <c r="Y124" s="1800"/>
      <c r="Z124" s="1801"/>
      <c r="AA124" s="1620"/>
      <c r="AB124" s="1621"/>
      <c r="AC124" s="1622"/>
      <c r="AD124" s="1622"/>
      <c r="AE124" s="1615"/>
      <c r="AF124" s="1615"/>
      <c r="AG124" s="1615"/>
      <c r="AH124" s="1615"/>
      <c r="AI124" s="1615"/>
      <c r="AJ124" s="1615"/>
      <c r="AK124" s="1615"/>
      <c r="AL124" s="1615"/>
      <c r="AM124" s="1615"/>
      <c r="AN124" s="1615"/>
      <c r="AO124" s="1616"/>
      <c r="AP124" s="1799"/>
      <c r="AQ124" s="1800"/>
      <c r="AR124" s="1801"/>
      <c r="AS124" s="1620"/>
      <c r="AT124" s="1621"/>
      <c r="AU124" s="1622"/>
      <c r="AV124" s="1622"/>
      <c r="AW124" s="1614"/>
      <c r="AX124" s="1615"/>
      <c r="AY124" s="1615"/>
      <c r="AZ124" s="1615"/>
      <c r="BA124" s="1615"/>
      <c r="BB124" s="1615"/>
      <c r="BC124" s="1615"/>
      <c r="BD124" s="1615"/>
      <c r="BE124" s="1615"/>
      <c r="BF124" s="1615"/>
      <c r="BG124" s="1615"/>
      <c r="BH124" s="1615"/>
      <c r="BI124" s="1615"/>
      <c r="BJ124" s="1615"/>
      <c r="BK124" s="1615"/>
      <c r="BL124" s="1615"/>
      <c r="BM124" s="1615"/>
      <c r="BN124" s="1615"/>
      <c r="BO124" s="1615"/>
      <c r="BP124" s="1615"/>
      <c r="BQ124" s="1616"/>
      <c r="BR124" s="1799"/>
      <c r="BS124" s="1800"/>
      <c r="BT124" s="1801"/>
      <c r="BU124" s="1620"/>
      <c r="BV124" s="1621"/>
      <c r="BW124" s="1623"/>
      <c r="BX124" s="1615"/>
      <c r="BY124" s="1615"/>
      <c r="BZ124" s="1615"/>
      <c r="CA124" s="1615"/>
      <c r="CB124" s="1615"/>
      <c r="CC124" s="1615"/>
      <c r="CD124" s="1615"/>
      <c r="CE124" s="1615"/>
      <c r="CF124" s="1615"/>
      <c r="CG124" s="1615"/>
      <c r="CH124" s="1615"/>
      <c r="CI124" s="1616"/>
      <c r="CJ124" s="1799"/>
      <c r="CK124" s="1800"/>
      <c r="CL124" s="1801"/>
      <c r="CM124" s="1620"/>
      <c r="CN124" s="1621"/>
      <c r="CO124" s="1621"/>
      <c r="CP124" s="1621"/>
      <c r="CQ124" s="1627"/>
      <c r="CR124" s="1627"/>
      <c r="CS124" s="1627"/>
      <c r="CT124" s="1627"/>
      <c r="CU124" s="1627"/>
      <c r="CV124" s="1627"/>
      <c r="CW124" s="1627"/>
      <c r="CX124" s="1627"/>
      <c r="CY124" s="1627"/>
      <c r="CZ124" s="1627"/>
      <c r="DA124" s="1627"/>
      <c r="DB124" s="1627"/>
      <c r="DC124" s="1628"/>
      <c r="DD124" s="1803"/>
      <c r="DE124" s="1804"/>
      <c r="DF124" s="1811"/>
      <c r="DG124" s="1624"/>
      <c r="DH124" s="1625"/>
      <c r="DI124" s="1623"/>
      <c r="DJ124" s="1627"/>
      <c r="DK124" s="1627"/>
      <c r="DL124" s="1627"/>
      <c r="DM124" s="1627"/>
      <c r="DN124" s="1627"/>
      <c r="DO124" s="1627"/>
      <c r="DP124" s="1627"/>
      <c r="DQ124" s="1627"/>
      <c r="DR124" s="1627"/>
      <c r="DS124" s="1627"/>
      <c r="DT124" s="1627"/>
      <c r="DU124" s="1628"/>
      <c r="DV124" s="1803"/>
      <c r="DW124" s="1804"/>
      <c r="DX124" s="1811"/>
      <c r="DY124" s="1624"/>
      <c r="DZ124" s="1625"/>
      <c r="EA124" s="1615"/>
      <c r="EB124" s="1627"/>
      <c r="EC124" s="1615"/>
      <c r="ED124" s="1615"/>
      <c r="EE124" s="1615"/>
      <c r="EF124" s="1615"/>
      <c r="EG124" s="1615"/>
      <c r="EH124" s="1615"/>
      <c r="EI124" s="1615"/>
      <c r="EJ124" s="1615"/>
      <c r="EK124" s="1615"/>
      <c r="EL124" s="1615"/>
      <c r="EM124" s="1615"/>
      <c r="EN124" s="1615"/>
      <c r="EO124" s="1615"/>
      <c r="EP124" s="1615"/>
      <c r="EQ124" s="1615"/>
      <c r="ER124" s="1615"/>
      <c r="ES124" s="1615"/>
      <c r="ET124" s="1615"/>
      <c r="EU124" s="1615"/>
      <c r="EV124" s="1615"/>
      <c r="EW124" s="1615"/>
      <c r="EX124" s="1615"/>
      <c r="EY124" s="1616"/>
      <c r="EZ124" s="1799"/>
      <c r="FA124" s="1800"/>
      <c r="FB124" s="1801"/>
      <c r="FC124" s="1624"/>
      <c r="FD124" s="1625"/>
      <c r="FE124" s="1615"/>
      <c r="FF124" s="1615"/>
      <c r="FG124" s="1615"/>
      <c r="FH124" s="1615"/>
      <c r="FI124" s="1615"/>
      <c r="FJ124" s="1615"/>
      <c r="FK124" s="1615"/>
      <c r="FL124" s="1615"/>
      <c r="FM124" s="1615"/>
      <c r="FN124" s="1616"/>
      <c r="FO124" s="1799"/>
      <c r="FP124" s="1800"/>
      <c r="FQ124" s="1801"/>
      <c r="FR124" s="1624"/>
      <c r="FS124" s="1625"/>
      <c r="FT124" s="1837"/>
      <c r="FU124" s="1627"/>
      <c r="FV124" s="1627"/>
      <c r="FW124" s="1627"/>
      <c r="FX124" s="1627"/>
      <c r="FY124" s="1627"/>
      <c r="FZ124" s="1627"/>
      <c r="GA124" s="1627"/>
      <c r="GB124" s="1627"/>
      <c r="GC124" s="1627"/>
      <c r="GD124" s="1627"/>
      <c r="GE124" s="1627"/>
      <c r="GF124" s="1627"/>
      <c r="GG124" s="1627"/>
      <c r="GH124" s="1627"/>
      <c r="GI124" s="1627"/>
      <c r="GJ124" s="1627"/>
      <c r="GK124" s="1627"/>
      <c r="GL124" s="1627"/>
      <c r="GM124" s="1627"/>
      <c r="GN124" s="1627"/>
      <c r="GO124" s="1627"/>
      <c r="GP124" s="1627"/>
      <c r="GQ124" s="1627"/>
      <c r="GR124" s="1627"/>
      <c r="GS124" s="1628"/>
      <c r="GT124" s="1803"/>
      <c r="GU124" s="1804"/>
      <c r="GV124" s="1801"/>
      <c r="GW124" s="1631"/>
      <c r="GX124" s="1621"/>
      <c r="GY124" s="1620"/>
      <c r="GZ124" s="1838"/>
      <c r="HA124" s="1839"/>
      <c r="HB124" s="1807"/>
      <c r="HC124" s="1635"/>
      <c r="HD124" s="1636"/>
      <c r="HE124" s="1841"/>
      <c r="HF124" s="1638"/>
      <c r="HG124" s="1640"/>
      <c r="HH124" s="1640"/>
      <c r="HI124" s="1641"/>
      <c r="HJ124" s="1627"/>
      <c r="HK124" s="1627"/>
      <c r="HL124" s="1627"/>
      <c r="HM124" s="1627"/>
      <c r="HN124" s="1627"/>
      <c r="HO124" s="1627"/>
      <c r="HP124" s="1627"/>
      <c r="HQ124" s="1627"/>
      <c r="HR124" s="1627"/>
      <c r="HS124" s="1627"/>
      <c r="HT124" s="1627"/>
      <c r="HU124" s="1627"/>
      <c r="HV124" s="1627"/>
      <c r="HW124" s="1627"/>
      <c r="HX124" s="1627"/>
      <c r="HY124" s="1627"/>
      <c r="HZ124" s="1628"/>
      <c r="IA124" s="1803"/>
      <c r="IB124" s="1804"/>
      <c r="IC124" s="1801"/>
      <c r="ID124" s="1620"/>
      <c r="IE124" s="1631"/>
      <c r="IF124" s="1642"/>
      <c r="IG124" s="1642"/>
      <c r="IH124" s="1643"/>
      <c r="II124" s="1812"/>
      <c r="IJ124" s="1813"/>
      <c r="IK124" s="1646"/>
      <c r="IL124" s="1647"/>
      <c r="IM124" s="1648"/>
      <c r="IN124" s="1649"/>
      <c r="IO124" s="1650"/>
      <c r="IP124" s="1650"/>
      <c r="IQ124" s="1650"/>
      <c r="IR124" s="1650"/>
      <c r="IS124" s="1650"/>
      <c r="IT124" s="1650"/>
      <c r="IU124" s="1650"/>
      <c r="IV124" s="1651"/>
      <c r="IW124" s="1814"/>
      <c r="IX124" s="1815"/>
      <c r="IY124" s="1816"/>
      <c r="IZ124" s="1620"/>
      <c r="JA124" s="1621"/>
      <c r="JB124" s="1655"/>
      <c r="JC124" s="1807"/>
      <c r="JD124" s="1657"/>
      <c r="JE124" s="1658"/>
      <c r="JF124" s="1659"/>
      <c r="JG124" s="1660"/>
      <c r="JH124" s="1660"/>
      <c r="JI124" s="1660"/>
      <c r="JJ124" s="1661"/>
      <c r="JK124" s="1818"/>
      <c r="JL124" s="1663"/>
      <c r="JM124" s="1664" t="e">
        <f aca="false">JM$4:JM$4+SUMIF($C$5:JL$5,"Нараст. баланс",$C126:JL126)+SUMIF($C$7:JH$7,"Итого (с ВНР)",$C126:JH126)-SUMIF($C$5:JL$5,"Геол. снижение,  т/сут",$C126:JL126)-SUMIF(JJ$7:JL$7,"Итого",JJ126:JL126)-SUMIF($C$7:JL$7,"Итого (с ВСП)",$C126:JL126)</f>
        <v>#VALUE!</v>
      </c>
      <c r="JN124" s="1665" t="e">
        <f aca="false">'ННГ без НГДП по датам'!JM124:JM126</f>
        <v>#VALUE!</v>
      </c>
      <c r="JO124" s="1666" t="e">
        <f aca="false">'03.24 НГДП по датам'!CA124:CA126</f>
        <v>#VALUE!</v>
      </c>
      <c r="JP124" s="1667"/>
      <c r="JQ124" s="1668"/>
      <c r="JR124" s="1819"/>
    </row>
    <row r="125" customFormat="false" ht="11.25" hidden="false" customHeight="true" outlineLevel="0" collapsed="false">
      <c r="A125" s="1611"/>
      <c r="B125" s="1670" t="s">
        <v>663</v>
      </c>
      <c r="C125" s="1672"/>
      <c r="D125" s="1672"/>
      <c r="E125" s="1672"/>
      <c r="F125" s="1672"/>
      <c r="G125" s="1672"/>
      <c r="H125" s="1672"/>
      <c r="I125" s="1672"/>
      <c r="J125" s="1672"/>
      <c r="K125" s="1672"/>
      <c r="L125" s="1672"/>
      <c r="M125" s="1673"/>
      <c r="N125" s="1673"/>
      <c r="O125" s="1673"/>
      <c r="P125" s="1673"/>
      <c r="Q125" s="1673"/>
      <c r="R125" s="1673"/>
      <c r="S125" s="1673"/>
      <c r="T125" s="1673"/>
      <c r="U125" s="1673"/>
      <c r="V125" s="1673"/>
      <c r="W125" s="1674"/>
      <c r="X125" s="1675"/>
      <c r="Y125" s="1676"/>
      <c r="Z125" s="1677"/>
      <c r="AA125" s="1678" t="n">
        <f aca="false">COUNTA(C125:Z125)</f>
        <v>0</v>
      </c>
      <c r="AB125" s="1679"/>
      <c r="AC125" s="1680"/>
      <c r="AD125" s="1680"/>
      <c r="AE125" s="1673"/>
      <c r="AF125" s="1673"/>
      <c r="AG125" s="1673"/>
      <c r="AH125" s="1673"/>
      <c r="AI125" s="1673"/>
      <c r="AJ125" s="1673"/>
      <c r="AK125" s="1673"/>
      <c r="AL125" s="1673"/>
      <c r="AM125" s="1673"/>
      <c r="AN125" s="1673"/>
      <c r="AO125" s="1674"/>
      <c r="AP125" s="1675"/>
      <c r="AQ125" s="1676"/>
      <c r="AR125" s="1677"/>
      <c r="AS125" s="1678" t="n">
        <f aca="false">COUNTA(AC125:AR125)</f>
        <v>0</v>
      </c>
      <c r="AT125" s="1679"/>
      <c r="AU125" s="1680"/>
      <c r="AV125" s="1680"/>
      <c r="AW125" s="1672"/>
      <c r="AX125" s="1673"/>
      <c r="AY125" s="1673"/>
      <c r="AZ125" s="1673"/>
      <c r="BA125" s="1673"/>
      <c r="BB125" s="1673"/>
      <c r="BC125" s="1673"/>
      <c r="BD125" s="1673"/>
      <c r="BE125" s="1673"/>
      <c r="BF125" s="1673"/>
      <c r="BG125" s="1673"/>
      <c r="BH125" s="1673"/>
      <c r="BI125" s="1673"/>
      <c r="BJ125" s="1673"/>
      <c r="BK125" s="1673"/>
      <c r="BL125" s="1673"/>
      <c r="BM125" s="1673"/>
      <c r="BN125" s="1673"/>
      <c r="BO125" s="1673"/>
      <c r="BP125" s="1673"/>
      <c r="BQ125" s="1674"/>
      <c r="BR125" s="1675"/>
      <c r="BS125" s="1676"/>
      <c r="BT125" s="1677"/>
      <c r="BU125" s="1678" t="n">
        <f aca="false">COUNTA(AU125:BT125)</f>
        <v>0</v>
      </c>
      <c r="BV125" s="1679"/>
      <c r="BW125" s="1682"/>
      <c r="BX125" s="1673"/>
      <c r="BY125" s="1673"/>
      <c r="BZ125" s="1673"/>
      <c r="CA125" s="1673"/>
      <c r="CB125" s="1673"/>
      <c r="CC125" s="1673"/>
      <c r="CD125" s="1673"/>
      <c r="CE125" s="1673"/>
      <c r="CF125" s="1673"/>
      <c r="CG125" s="1673"/>
      <c r="CH125" s="1673"/>
      <c r="CI125" s="1674"/>
      <c r="CJ125" s="1675"/>
      <c r="CK125" s="1676"/>
      <c r="CL125" s="1677"/>
      <c r="CM125" s="1678" t="n">
        <f aca="false">COUNTA(BW125:CL125)</f>
        <v>0</v>
      </c>
      <c r="CN125" s="1679"/>
      <c r="CO125" s="1679" t="n">
        <f aca="false">AA125+AS125+BU125+CM125</f>
        <v>0</v>
      </c>
      <c r="CP125" s="1679"/>
      <c r="CQ125" s="1686"/>
      <c r="CR125" s="1686"/>
      <c r="CS125" s="1686"/>
      <c r="CT125" s="1686"/>
      <c r="CU125" s="1686"/>
      <c r="CV125" s="1686"/>
      <c r="CW125" s="1686"/>
      <c r="CX125" s="1686"/>
      <c r="CY125" s="1686"/>
      <c r="CZ125" s="1686"/>
      <c r="DA125" s="1686"/>
      <c r="DB125" s="1686"/>
      <c r="DC125" s="1687"/>
      <c r="DD125" s="1688"/>
      <c r="DE125" s="1689"/>
      <c r="DF125" s="1826"/>
      <c r="DG125" s="1683" t="n">
        <f aca="false">SUBTOTAL(9,CQ127:DF127)</f>
        <v>0</v>
      </c>
      <c r="DH125" s="1684"/>
      <c r="DI125" s="1682"/>
      <c r="DJ125" s="1686"/>
      <c r="DK125" s="1686"/>
      <c r="DL125" s="1686"/>
      <c r="DM125" s="1686"/>
      <c r="DN125" s="1686"/>
      <c r="DO125" s="1686"/>
      <c r="DP125" s="1686"/>
      <c r="DQ125" s="1686"/>
      <c r="DR125" s="1686"/>
      <c r="DS125" s="1686"/>
      <c r="DT125" s="1686"/>
      <c r="DU125" s="1687"/>
      <c r="DV125" s="1688"/>
      <c r="DW125" s="1689"/>
      <c r="DX125" s="1826"/>
      <c r="DY125" s="1683" t="n">
        <f aca="false">COUNTA(DI125:DX125)</f>
        <v>0</v>
      </c>
      <c r="DZ125" s="1684"/>
      <c r="EA125" s="1673"/>
      <c r="EB125" s="1686"/>
      <c r="EC125" s="1673"/>
      <c r="ED125" s="1673"/>
      <c r="EE125" s="1673"/>
      <c r="EF125" s="1673"/>
      <c r="EG125" s="1673"/>
      <c r="EH125" s="1673"/>
      <c r="EI125" s="1673"/>
      <c r="EJ125" s="1673"/>
      <c r="EK125" s="1673"/>
      <c r="EL125" s="1673"/>
      <c r="EM125" s="1673"/>
      <c r="EN125" s="1673"/>
      <c r="EO125" s="1673"/>
      <c r="EP125" s="1673"/>
      <c r="EQ125" s="1673"/>
      <c r="ER125" s="1673"/>
      <c r="ES125" s="1673"/>
      <c r="ET125" s="1673"/>
      <c r="EU125" s="1673"/>
      <c r="EV125" s="1673"/>
      <c r="EW125" s="1673"/>
      <c r="EX125" s="1673"/>
      <c r="EY125" s="1674"/>
      <c r="EZ125" s="1675"/>
      <c r="FA125" s="1676"/>
      <c r="FB125" s="1677"/>
      <c r="FC125" s="1683" t="n">
        <f aca="false">COUNTA(EA125:FB125)</f>
        <v>0</v>
      </c>
      <c r="FD125" s="1684"/>
      <c r="FE125" s="1673"/>
      <c r="FF125" s="1673"/>
      <c r="FG125" s="1673"/>
      <c r="FH125" s="1673"/>
      <c r="FI125" s="1673"/>
      <c r="FJ125" s="1673"/>
      <c r="FK125" s="1673"/>
      <c r="FL125" s="1673"/>
      <c r="FM125" s="1673"/>
      <c r="FN125" s="1674"/>
      <c r="FO125" s="1675"/>
      <c r="FP125" s="1676"/>
      <c r="FQ125" s="1677"/>
      <c r="FR125" s="1683" t="n">
        <f aca="false">COUNTA(FE125:FQ125)</f>
        <v>0</v>
      </c>
      <c r="FS125" s="1684"/>
      <c r="FT125" s="1844"/>
      <c r="FU125" s="1686"/>
      <c r="FV125" s="1686"/>
      <c r="FW125" s="1686"/>
      <c r="FX125" s="1686"/>
      <c r="FY125" s="1686"/>
      <c r="FZ125" s="1686"/>
      <c r="GA125" s="1686"/>
      <c r="GB125" s="1686"/>
      <c r="GC125" s="1686"/>
      <c r="GD125" s="1686"/>
      <c r="GE125" s="1686"/>
      <c r="GF125" s="1686"/>
      <c r="GG125" s="1686"/>
      <c r="GH125" s="1686"/>
      <c r="GI125" s="1686"/>
      <c r="GJ125" s="1686"/>
      <c r="GK125" s="1686"/>
      <c r="GL125" s="1686"/>
      <c r="GM125" s="1686"/>
      <c r="GN125" s="1686"/>
      <c r="GO125" s="1686"/>
      <c r="GP125" s="1686"/>
      <c r="GQ125" s="1686"/>
      <c r="GR125" s="1686"/>
      <c r="GS125" s="1687"/>
      <c r="GT125" s="1688"/>
      <c r="GU125" s="1689"/>
      <c r="GV125" s="1677"/>
      <c r="GW125" s="1690" t="n">
        <f aca="false">SUBTOTAL(9,FT127:GV127)</f>
        <v>0</v>
      </c>
      <c r="GX125" s="1679" t="n">
        <f aca="false">SUBTOTAL(9,FT127:GV127)</f>
        <v>0</v>
      </c>
      <c r="GY125" s="1691"/>
      <c r="GZ125" s="1845"/>
      <c r="HA125" s="1846"/>
      <c r="HB125" s="1718"/>
      <c r="HC125" s="1695"/>
      <c r="HD125" s="1696"/>
      <c r="HE125" s="1697"/>
      <c r="HF125" s="1698"/>
      <c r="HG125" s="1700"/>
      <c r="HH125" s="1700"/>
      <c r="HI125" s="1701"/>
      <c r="HJ125" s="1686"/>
      <c r="HK125" s="1686"/>
      <c r="HL125" s="1686"/>
      <c r="HM125" s="1686"/>
      <c r="HN125" s="1686"/>
      <c r="HO125" s="1686"/>
      <c r="HP125" s="1686"/>
      <c r="HQ125" s="1686"/>
      <c r="HR125" s="1686"/>
      <c r="HS125" s="1686"/>
      <c r="HT125" s="1686"/>
      <c r="HU125" s="1686"/>
      <c r="HV125" s="1686"/>
      <c r="HW125" s="1686"/>
      <c r="HX125" s="1686"/>
      <c r="HY125" s="1686"/>
      <c r="HZ125" s="1687"/>
      <c r="IA125" s="1688"/>
      <c r="IB125" s="1689"/>
      <c r="IC125" s="1677"/>
      <c r="ID125" s="1678" t="n">
        <f aca="false">SUBTOTAL(9,HG127:IC127)</f>
        <v>0</v>
      </c>
      <c r="IE125" s="1702"/>
      <c r="IF125" s="1703"/>
      <c r="IG125" s="1703"/>
      <c r="IH125" s="1704"/>
      <c r="II125" s="1705"/>
      <c r="IJ125" s="1706"/>
      <c r="IK125" s="1707" t="n">
        <f aca="false">SUBTOTAL(9,IF127:IJ127)</f>
        <v>0</v>
      </c>
      <c r="IL125" s="1708"/>
      <c r="IM125" s="1709"/>
      <c r="IN125" s="1710"/>
      <c r="IO125" s="1711"/>
      <c r="IP125" s="1711"/>
      <c r="IQ125" s="1711"/>
      <c r="IR125" s="1711"/>
      <c r="IS125" s="1711"/>
      <c r="IT125" s="1711"/>
      <c r="IU125" s="1711"/>
      <c r="IV125" s="1712"/>
      <c r="IW125" s="1713"/>
      <c r="IX125" s="1714"/>
      <c r="IY125" s="1715"/>
      <c r="IZ125" s="1678" t="n">
        <f aca="false">SUBTOTAL(3,IM125:IY125)</f>
        <v>0</v>
      </c>
      <c r="JA125" s="1716"/>
      <c r="JB125" s="1717"/>
      <c r="JC125" s="1718"/>
      <c r="JD125" s="1719"/>
      <c r="JE125" s="1720"/>
      <c r="JF125" s="1721"/>
      <c r="JG125" s="1722"/>
      <c r="JH125" s="1722"/>
      <c r="JI125" s="1722"/>
      <c r="JJ125" s="1723"/>
      <c r="JK125" s="1724"/>
      <c r="JL125" s="1725"/>
      <c r="JM125" s="1664"/>
      <c r="JN125" s="1665"/>
      <c r="JO125" s="1666"/>
      <c r="JP125" s="1726"/>
      <c r="JQ125" s="1727"/>
      <c r="JR125" s="1728"/>
    </row>
    <row r="126" customFormat="false" ht="11.25" hidden="false" customHeight="true" outlineLevel="0" collapsed="false">
      <c r="A126" s="1611"/>
      <c r="B126" s="1729" t="s">
        <v>661</v>
      </c>
      <c r="C126" s="1731"/>
      <c r="D126" s="1731"/>
      <c r="E126" s="1731"/>
      <c r="F126" s="1731"/>
      <c r="G126" s="1731"/>
      <c r="H126" s="1731"/>
      <c r="I126" s="1731"/>
      <c r="J126" s="1731"/>
      <c r="K126" s="1731"/>
      <c r="L126" s="1731"/>
      <c r="M126" s="1732"/>
      <c r="N126" s="1732"/>
      <c r="O126" s="1732"/>
      <c r="P126" s="1732"/>
      <c r="Q126" s="1732"/>
      <c r="R126" s="1732"/>
      <c r="S126" s="1732"/>
      <c r="T126" s="1732"/>
      <c r="U126" s="1732"/>
      <c r="V126" s="1732"/>
      <c r="W126" s="1733"/>
      <c r="X126" s="1734"/>
      <c r="Y126" s="1735"/>
      <c r="Z126" s="1736"/>
      <c r="AA126" s="1737" t="n">
        <f aca="false">SUBTOTAL(9,C126:Z126)</f>
        <v>0</v>
      </c>
      <c r="AB126" s="1738" t="n">
        <f aca="false">AA126+AB122</f>
        <v>780</v>
      </c>
      <c r="AC126" s="1739"/>
      <c r="AD126" s="1739"/>
      <c r="AE126" s="1732"/>
      <c r="AF126" s="1732"/>
      <c r="AG126" s="1732"/>
      <c r="AH126" s="1732"/>
      <c r="AI126" s="1732"/>
      <c r="AJ126" s="1732"/>
      <c r="AK126" s="1732"/>
      <c r="AL126" s="1732"/>
      <c r="AM126" s="1732"/>
      <c r="AN126" s="1732"/>
      <c r="AO126" s="1733"/>
      <c r="AP126" s="1734"/>
      <c r="AQ126" s="1735"/>
      <c r="AR126" s="1736"/>
      <c r="AS126" s="1737" t="n">
        <f aca="false">SUBTOTAL(9,AC126:AR126)</f>
        <v>0</v>
      </c>
      <c r="AT126" s="1738" t="n">
        <f aca="false">AS126+AT122</f>
        <v>0</v>
      </c>
      <c r="AU126" s="1739"/>
      <c r="AV126" s="1739"/>
      <c r="AW126" s="1731"/>
      <c r="AX126" s="1732"/>
      <c r="AY126" s="1732"/>
      <c r="AZ126" s="1732"/>
      <c r="BA126" s="1732"/>
      <c r="BB126" s="1732"/>
      <c r="BC126" s="1732"/>
      <c r="BD126" s="1732"/>
      <c r="BE126" s="1732"/>
      <c r="BF126" s="1732"/>
      <c r="BG126" s="1732"/>
      <c r="BH126" s="1732"/>
      <c r="BI126" s="1732"/>
      <c r="BJ126" s="1732"/>
      <c r="BK126" s="1732"/>
      <c r="BL126" s="1732"/>
      <c r="BM126" s="1732"/>
      <c r="BN126" s="1732"/>
      <c r="BO126" s="1732"/>
      <c r="BP126" s="1732"/>
      <c r="BQ126" s="1733"/>
      <c r="BR126" s="1734"/>
      <c r="BS126" s="1735"/>
      <c r="BT126" s="1736"/>
      <c r="BU126" s="1737" t="n">
        <f aca="false">SUBTOTAL(9,AU126:BT126)</f>
        <v>0</v>
      </c>
      <c r="BV126" s="1738" t="n">
        <f aca="false">BU126+BV122</f>
        <v>401.4</v>
      </c>
      <c r="BW126" s="1740"/>
      <c r="BX126" s="1732"/>
      <c r="BY126" s="1732"/>
      <c r="BZ126" s="1732"/>
      <c r="CA126" s="1732"/>
      <c r="CB126" s="1732"/>
      <c r="CC126" s="1732"/>
      <c r="CD126" s="1732"/>
      <c r="CE126" s="1732"/>
      <c r="CF126" s="1732"/>
      <c r="CG126" s="1732"/>
      <c r="CH126" s="1732"/>
      <c r="CI126" s="1733"/>
      <c r="CJ126" s="1734"/>
      <c r="CK126" s="1735"/>
      <c r="CL126" s="1736"/>
      <c r="CM126" s="1737" t="n">
        <f aca="false">SUBTOTAL(9,BW126:CL126)</f>
        <v>0</v>
      </c>
      <c r="CN126" s="1738" t="n">
        <f aca="false">CM126+CN122</f>
        <v>0</v>
      </c>
      <c r="CO126" s="1738" t="n">
        <f aca="false">AA126+AS126+BU126+CM126</f>
        <v>0</v>
      </c>
      <c r="CP126" s="1738" t="n">
        <f aca="false">CO126+CP122</f>
        <v>1181.4</v>
      </c>
      <c r="CQ126" s="1744"/>
      <c r="CR126" s="1744"/>
      <c r="CS126" s="1744"/>
      <c r="CT126" s="1744"/>
      <c r="CU126" s="1744"/>
      <c r="CV126" s="1744"/>
      <c r="CW126" s="1744"/>
      <c r="CX126" s="1744"/>
      <c r="CY126" s="1744"/>
      <c r="CZ126" s="1744"/>
      <c r="DA126" s="1744"/>
      <c r="DB126" s="1744"/>
      <c r="DC126" s="1745"/>
      <c r="DD126" s="1746"/>
      <c r="DE126" s="1747"/>
      <c r="DF126" s="1833"/>
      <c r="DG126" s="1741" t="n">
        <f aca="false">SUBTOTAL(9,CQ126:DF126)</f>
        <v>0</v>
      </c>
      <c r="DH126" s="1742" t="n">
        <f aca="false">DG126:DG126+IF($B122:$B122=2,0,DH122:DH122)</f>
        <v>0</v>
      </c>
      <c r="DI126" s="1740"/>
      <c r="DJ126" s="1744"/>
      <c r="DK126" s="1744"/>
      <c r="DL126" s="1744"/>
      <c r="DM126" s="1744"/>
      <c r="DN126" s="1744"/>
      <c r="DO126" s="1744"/>
      <c r="DP126" s="1744"/>
      <c r="DQ126" s="1744"/>
      <c r="DR126" s="1744"/>
      <c r="DS126" s="1744"/>
      <c r="DT126" s="1744"/>
      <c r="DU126" s="1745"/>
      <c r="DV126" s="1746"/>
      <c r="DW126" s="1747"/>
      <c r="DX126" s="1833"/>
      <c r="DY126" s="1741" t="n">
        <f aca="false">SUBTOTAL(9,DI126:DX126)</f>
        <v>0</v>
      </c>
      <c r="DZ126" s="1742" t="n">
        <f aca="false">DY126:DY126+IF($B122:$B122=2,0,DZ122:DZ122)</f>
        <v>0</v>
      </c>
      <c r="EA126" s="1732"/>
      <c r="EB126" s="1732"/>
      <c r="EC126" s="1732"/>
      <c r="ED126" s="1732"/>
      <c r="EE126" s="1732"/>
      <c r="EF126" s="1732"/>
      <c r="EG126" s="1732"/>
      <c r="EH126" s="1732"/>
      <c r="EI126" s="1732"/>
      <c r="EJ126" s="1732"/>
      <c r="EK126" s="1732"/>
      <c r="EL126" s="1732"/>
      <c r="EM126" s="1732"/>
      <c r="EN126" s="1732"/>
      <c r="EO126" s="1732"/>
      <c r="EP126" s="1732"/>
      <c r="EQ126" s="1732"/>
      <c r="ER126" s="1732"/>
      <c r="ES126" s="1732"/>
      <c r="ET126" s="1732"/>
      <c r="EU126" s="1732"/>
      <c r="EV126" s="1732"/>
      <c r="EW126" s="1732"/>
      <c r="EX126" s="1732"/>
      <c r="EY126" s="1733"/>
      <c r="EZ126" s="1734"/>
      <c r="FA126" s="1735"/>
      <c r="FB126" s="1736"/>
      <c r="FC126" s="1741" t="n">
        <f aca="false">SUBTOTAL(9,EA126:FB126)</f>
        <v>0</v>
      </c>
      <c r="FD126" s="1742" t="n">
        <f aca="false">FC126:FC126+IF($B122:$B122=2,0,FD122:FD122)</f>
        <v>200</v>
      </c>
      <c r="FE126" s="1732"/>
      <c r="FF126" s="1732"/>
      <c r="FG126" s="1732"/>
      <c r="FH126" s="1732"/>
      <c r="FI126" s="1732"/>
      <c r="FJ126" s="1732"/>
      <c r="FK126" s="1732"/>
      <c r="FL126" s="1732"/>
      <c r="FM126" s="1732"/>
      <c r="FN126" s="1733"/>
      <c r="FO126" s="1734"/>
      <c r="FP126" s="1735"/>
      <c r="FQ126" s="1736"/>
      <c r="FR126" s="1741" t="n">
        <f aca="false">SUBTOTAL(9,FE126:FQ126)</f>
        <v>0</v>
      </c>
      <c r="FS126" s="1742" t="n">
        <f aca="false">FR126:FR126+IF($B122:$B122=2,0,FS122:FS122)</f>
        <v>0</v>
      </c>
      <c r="FT126" s="1851"/>
      <c r="FU126" s="1744"/>
      <c r="FV126" s="1744"/>
      <c r="FW126" s="1744"/>
      <c r="FX126" s="1744"/>
      <c r="FY126" s="1744"/>
      <c r="FZ126" s="1744"/>
      <c r="GA126" s="1744"/>
      <c r="GB126" s="1744"/>
      <c r="GC126" s="1744"/>
      <c r="GD126" s="1744"/>
      <c r="GE126" s="1744"/>
      <c r="GF126" s="1744"/>
      <c r="GG126" s="1744"/>
      <c r="GH126" s="1744"/>
      <c r="GI126" s="1744"/>
      <c r="GJ126" s="1744"/>
      <c r="GK126" s="1744"/>
      <c r="GL126" s="1744"/>
      <c r="GM126" s="1744"/>
      <c r="GN126" s="1744"/>
      <c r="GO126" s="1744"/>
      <c r="GP126" s="1744"/>
      <c r="GQ126" s="1744"/>
      <c r="GR126" s="1744"/>
      <c r="GS126" s="1745"/>
      <c r="GT126" s="1746"/>
      <c r="GU126" s="1747"/>
      <c r="GV126" s="1736"/>
      <c r="GW126" s="1748" t="n">
        <f aca="false">SUBTOTAL(9,FT126:GV126)</f>
        <v>0</v>
      </c>
      <c r="GX126" s="1738" t="n">
        <f aca="false">SUBTOTAL(9,FT126:GV126)</f>
        <v>0</v>
      </c>
      <c r="GY126" s="1737" t="n">
        <f aca="false">GX126:GX126+IF($B122:$B122=2,0,GY122:GY122)</f>
        <v>0</v>
      </c>
      <c r="GZ126" s="1749"/>
      <c r="HA126" s="1750"/>
      <c r="HB126" s="1751" t="e">
        <f aca="false">'03.24 НГДП по датам'!BA126</f>
        <v>#VALUE!</v>
      </c>
      <c r="HC126" s="1752" t="e">
        <f aca="false">SUBTOTAL(9,GZ126:HB126)</f>
        <v>#VALUE!</v>
      </c>
      <c r="HD126" s="1753" t="n">
        <f aca="false">$HD$3+HD122</f>
        <v>1102.87</v>
      </c>
      <c r="HE126" s="1754" t="n">
        <f aca="false">$HE$3+HE122</f>
        <v>347.13</v>
      </c>
      <c r="HF126" s="1831" t="n">
        <f aca="false">SUM(HD126:HE126)</f>
        <v>1450</v>
      </c>
      <c r="HG126" s="1757"/>
      <c r="HH126" s="1757" t="n">
        <v>8</v>
      </c>
      <c r="HI126" s="1758"/>
      <c r="HJ126" s="1744"/>
      <c r="HK126" s="1744"/>
      <c r="HL126" s="1744"/>
      <c r="HM126" s="1744"/>
      <c r="HN126" s="1744"/>
      <c r="HO126" s="1744"/>
      <c r="HP126" s="1744"/>
      <c r="HQ126" s="1744"/>
      <c r="HR126" s="1744"/>
      <c r="HS126" s="1744"/>
      <c r="HT126" s="1744"/>
      <c r="HU126" s="1744"/>
      <c r="HV126" s="1744"/>
      <c r="HW126" s="1744"/>
      <c r="HX126" s="1744"/>
      <c r="HY126" s="1744"/>
      <c r="HZ126" s="1745"/>
      <c r="IA126" s="1746"/>
      <c r="IB126" s="1747"/>
      <c r="IC126" s="1736"/>
      <c r="ID126" s="1737" t="n">
        <f aca="false">SUBTOTAL(9,HG126:IC126)</f>
        <v>8</v>
      </c>
      <c r="IE126" s="1748" t="n">
        <f aca="false">ID126:ID126+IF($B122:$B122=2,0,IE122:IE122)</f>
        <v>200</v>
      </c>
      <c r="IF126" s="1759"/>
      <c r="IG126" s="1759"/>
      <c r="IH126" s="1760"/>
      <c r="II126" s="1761"/>
      <c r="IJ126" s="1762"/>
      <c r="IK126" s="1763" t="n">
        <f aca="false">SUBTOTAL(9,IF126:IJ126)</f>
        <v>0</v>
      </c>
      <c r="IL126" s="1764" t="n">
        <f aca="false">IK126:IK126+IF($B122:$B122=2,0,IL122:IL122)</f>
        <v>0</v>
      </c>
      <c r="IM126" s="1765"/>
      <c r="IN126" s="1765"/>
      <c r="IO126" s="1732"/>
      <c r="IP126" s="1732"/>
      <c r="IQ126" s="1732"/>
      <c r="IR126" s="1732"/>
      <c r="IS126" s="1732"/>
      <c r="IT126" s="1732"/>
      <c r="IU126" s="1732"/>
      <c r="IV126" s="1733"/>
      <c r="IW126" s="1734"/>
      <c r="IX126" s="1735"/>
      <c r="IY126" s="1736"/>
      <c r="IZ126" s="1737" t="n">
        <f aca="false">SUBTOTAL(9,IM126:IY126)</f>
        <v>0</v>
      </c>
      <c r="JA126" s="1738" t="n">
        <f aca="false">IZ126:IZ126+IF($B122:$B122=2,0,JA122:JA122)</f>
        <v>0</v>
      </c>
      <c r="JB126" s="1766"/>
      <c r="JC126" s="1767" t="e">
        <f aca="false">'03.24 НГДП по датам'!BT126</f>
        <v>#VALUE!</v>
      </c>
      <c r="JD126" s="1834" t="n">
        <f aca="false">$JD$14</f>
        <v>0</v>
      </c>
      <c r="JE126" s="1769" t="e">
        <f aca="false">SUBTOTAL(9,JB126:JD126)</f>
        <v>#VALUE!</v>
      </c>
      <c r="JF126" s="1770" t="n">
        <f aca="false">SUMIF($C$5:JE$5,"Накопленный эффект, т/сут",$C126:JE126)+SUMIF($C$5:JE$5,"Нараст.  по потенциалу",$C126:JE126)-SUMIF($C$5:JE$5,"Нараст. по остановкам",$C126:JE126)-SUMIF($C$5:JE$5,"ИТОГО перевод в ППД",$C126:JE126)-SUMIF($C$5:JE$5,"ИТОГО  нерент, по распоряж.",$C126:JE126)-SUMIF($C$5:JE$5,"ИТОГО ост. дебит от ЗБС, Углуб., ПВЛГ/ПНЛГ",$C126:JE126)</f>
        <v>1181.4</v>
      </c>
      <c r="JG126" s="1771"/>
      <c r="JH126" s="1771"/>
      <c r="JI126" s="1771"/>
      <c r="JJ126" s="1772"/>
      <c r="JK126" s="1773"/>
      <c r="JL126" s="1763" t="n">
        <f aca="false">SUBTOTAL(9,JG126:JJ126)</f>
        <v>0</v>
      </c>
      <c r="JM126" s="1664"/>
      <c r="JN126" s="1665"/>
      <c r="JO126" s="1666"/>
      <c r="JP126" s="1774" t="n">
        <f aca="false">JP$4:JP$4+SUMIF($C$5:JL$5,"Нараст. по остановкам",$C126:JL126)-SUMIF($C$5:JL$5,"Нараст.  по потенциалу",$C126:JL126)</f>
        <v>852.705</v>
      </c>
      <c r="JQ126" s="1775" t="n">
        <f aca="false">'ННГ без НГДП по датам'!JP126</f>
        <v>770.812</v>
      </c>
      <c r="JR126" s="1776" t="n">
        <f aca="false">'03.24 НГДП по датам'!CB126</f>
        <v>81.893</v>
      </c>
    </row>
    <row r="127" customFormat="false" ht="1.5" hidden="false" customHeight="true" outlineLevel="0" collapsed="false">
      <c r="A127" s="1777"/>
      <c r="B127" s="1777"/>
      <c r="C127" s="1778"/>
      <c r="D127" s="1778"/>
      <c r="E127" s="1778"/>
      <c r="F127" s="1778"/>
      <c r="G127" s="1779"/>
      <c r="H127" s="1779"/>
      <c r="I127" s="1779"/>
      <c r="J127" s="1779"/>
      <c r="K127" s="1779"/>
      <c r="L127" s="1779"/>
      <c r="M127" s="1779"/>
      <c r="N127" s="1779"/>
      <c r="O127" s="1779"/>
      <c r="P127" s="1779"/>
      <c r="Q127" s="1779"/>
      <c r="R127" s="1779"/>
      <c r="S127" s="1779"/>
      <c r="T127" s="1779"/>
      <c r="U127" s="1779"/>
      <c r="V127" s="1779"/>
      <c r="W127" s="1779"/>
      <c r="X127" s="1780"/>
      <c r="Y127" s="1781"/>
      <c r="Z127" s="1782"/>
      <c r="AA127" s="1783"/>
      <c r="AB127" s="1783"/>
      <c r="AC127" s="1884"/>
      <c r="AD127" s="1784"/>
      <c r="AE127" s="1779"/>
      <c r="AF127" s="1779"/>
      <c r="AG127" s="1779"/>
      <c r="AH127" s="1779"/>
      <c r="AI127" s="1779"/>
      <c r="AJ127" s="1779"/>
      <c r="AK127" s="1779"/>
      <c r="AL127" s="1779"/>
      <c r="AM127" s="1779"/>
      <c r="AN127" s="1779"/>
      <c r="AO127" s="1779"/>
      <c r="AP127" s="1780"/>
      <c r="AQ127" s="1781"/>
      <c r="AR127" s="1782"/>
      <c r="AS127" s="1783"/>
      <c r="AT127" s="1783"/>
      <c r="AU127" s="1778"/>
      <c r="AV127" s="1778"/>
      <c r="AW127" s="1785"/>
      <c r="AX127" s="1779"/>
      <c r="AY127" s="1779"/>
      <c r="AZ127" s="1779"/>
      <c r="BA127" s="1779"/>
      <c r="BB127" s="1779"/>
      <c r="BC127" s="1779"/>
      <c r="BD127" s="1779"/>
      <c r="BE127" s="1779"/>
      <c r="BF127" s="1779"/>
      <c r="BG127" s="1779"/>
      <c r="BH127" s="1779"/>
      <c r="BI127" s="1779"/>
      <c r="BJ127" s="1779"/>
      <c r="BK127" s="1779"/>
      <c r="BL127" s="1779"/>
      <c r="BM127" s="1779"/>
      <c r="BN127" s="1779"/>
      <c r="BO127" s="1779"/>
      <c r="BP127" s="1779"/>
      <c r="BQ127" s="1779"/>
      <c r="BR127" s="1780"/>
      <c r="BS127" s="1781"/>
      <c r="BT127" s="1782"/>
      <c r="BU127" s="1783"/>
      <c r="BV127" s="1783"/>
      <c r="BW127" s="1784"/>
      <c r="BX127" s="1779"/>
      <c r="BY127" s="1779"/>
      <c r="BZ127" s="1779"/>
      <c r="CA127" s="1779"/>
      <c r="CB127" s="1779"/>
      <c r="CC127" s="1779"/>
      <c r="CD127" s="1779"/>
      <c r="CE127" s="1779"/>
      <c r="CF127" s="1779"/>
      <c r="CG127" s="1779"/>
      <c r="CH127" s="1779"/>
      <c r="CI127" s="1779"/>
      <c r="CJ127" s="1780"/>
      <c r="CK127" s="1781"/>
      <c r="CL127" s="1782"/>
      <c r="CM127" s="1783"/>
      <c r="CN127" s="1783"/>
      <c r="CO127" s="1783"/>
      <c r="CP127" s="1783"/>
      <c r="CQ127" s="1779"/>
      <c r="CR127" s="1779"/>
      <c r="CS127" s="1779"/>
      <c r="CT127" s="1779"/>
      <c r="CU127" s="1779"/>
      <c r="CV127" s="1779"/>
      <c r="CW127" s="1779"/>
      <c r="CX127" s="1779"/>
      <c r="CY127" s="1779"/>
      <c r="CZ127" s="1779"/>
      <c r="DA127" s="1779"/>
      <c r="DB127" s="1779"/>
      <c r="DC127" s="1779"/>
      <c r="DD127" s="1780"/>
      <c r="DE127" s="1781"/>
      <c r="DF127" s="1782"/>
      <c r="DG127" s="1783"/>
      <c r="DH127" s="1783"/>
      <c r="DI127" s="1852"/>
      <c r="DJ127" s="1779"/>
      <c r="DK127" s="1779"/>
      <c r="DL127" s="1779"/>
      <c r="DM127" s="1779"/>
      <c r="DN127" s="1779"/>
      <c r="DO127" s="1779"/>
      <c r="DP127" s="1779"/>
      <c r="DQ127" s="1779"/>
      <c r="DR127" s="1779"/>
      <c r="DS127" s="1779"/>
      <c r="DT127" s="1779"/>
      <c r="DU127" s="1779"/>
      <c r="DV127" s="1780"/>
      <c r="DW127" s="1781"/>
      <c r="DX127" s="1782"/>
      <c r="DY127" s="1783"/>
      <c r="DZ127" s="1783"/>
      <c r="EA127" s="1779"/>
      <c r="EB127" s="1779"/>
      <c r="EC127" s="1779"/>
      <c r="ED127" s="1779"/>
      <c r="EE127" s="1779"/>
      <c r="EF127" s="1779"/>
      <c r="EG127" s="1779"/>
      <c r="EH127" s="1779"/>
      <c r="EI127" s="1779"/>
      <c r="EJ127" s="1779"/>
      <c r="EK127" s="1779"/>
      <c r="EL127" s="1779"/>
      <c r="EM127" s="1779"/>
      <c r="EN127" s="1779"/>
      <c r="EO127" s="1779"/>
      <c r="EP127" s="1779"/>
      <c r="EQ127" s="1779"/>
      <c r="ER127" s="1779"/>
      <c r="ES127" s="1779"/>
      <c r="ET127" s="1779"/>
      <c r="EU127" s="1779"/>
      <c r="EV127" s="1779"/>
      <c r="EW127" s="1779"/>
      <c r="EX127" s="1779"/>
      <c r="EY127" s="1779"/>
      <c r="EZ127" s="1780"/>
      <c r="FA127" s="1781"/>
      <c r="FB127" s="1782"/>
      <c r="FC127" s="1783"/>
      <c r="FD127" s="1783"/>
      <c r="FE127" s="1779"/>
      <c r="FF127" s="1779"/>
      <c r="FG127" s="1779"/>
      <c r="FH127" s="1779"/>
      <c r="FI127" s="1779"/>
      <c r="FJ127" s="1779"/>
      <c r="FK127" s="1779"/>
      <c r="FL127" s="1779"/>
      <c r="FM127" s="1779"/>
      <c r="FN127" s="1779"/>
      <c r="FO127" s="1780"/>
      <c r="FP127" s="1781"/>
      <c r="FQ127" s="1782"/>
      <c r="FR127" s="1783"/>
      <c r="FS127" s="1783"/>
      <c r="FT127" s="1779"/>
      <c r="FU127" s="1779"/>
      <c r="FV127" s="1888"/>
      <c r="FW127" s="1779"/>
      <c r="FX127" s="1779"/>
      <c r="FY127" s="1779"/>
      <c r="FZ127" s="1779"/>
      <c r="GA127" s="1779"/>
      <c r="GB127" s="1779"/>
      <c r="GC127" s="1779"/>
      <c r="GD127" s="1779"/>
      <c r="GE127" s="1779"/>
      <c r="GF127" s="1779"/>
      <c r="GG127" s="1779"/>
      <c r="GH127" s="1779"/>
      <c r="GI127" s="1779"/>
      <c r="GJ127" s="1779"/>
      <c r="GK127" s="1779"/>
      <c r="GL127" s="1779"/>
      <c r="GM127" s="1779"/>
      <c r="GN127" s="1779"/>
      <c r="GO127" s="1779"/>
      <c r="GP127" s="1779"/>
      <c r="GQ127" s="1779"/>
      <c r="GR127" s="1779"/>
      <c r="GS127" s="1779"/>
      <c r="GT127" s="1780"/>
      <c r="GU127" s="1781"/>
      <c r="GV127" s="1782"/>
      <c r="GW127" s="1783"/>
      <c r="GX127" s="1783"/>
      <c r="GY127" s="1783"/>
      <c r="GZ127" s="1787"/>
      <c r="HA127" s="1787"/>
      <c r="HB127" s="1788"/>
      <c r="HC127" s="1783"/>
      <c r="HD127" s="1783"/>
      <c r="HE127" s="1789"/>
      <c r="HF127" s="1790"/>
      <c r="HG127" s="1791"/>
      <c r="HH127" s="1757"/>
      <c r="HI127" s="1787"/>
      <c r="HJ127" s="1779"/>
      <c r="HK127" s="1779"/>
      <c r="HL127" s="1779"/>
      <c r="HM127" s="1779"/>
      <c r="HN127" s="1779"/>
      <c r="HO127" s="1779"/>
      <c r="HP127" s="1779"/>
      <c r="HQ127" s="1779"/>
      <c r="HR127" s="1779"/>
      <c r="HS127" s="1779"/>
      <c r="HT127" s="1779"/>
      <c r="HU127" s="1779"/>
      <c r="HV127" s="1779"/>
      <c r="HW127" s="1779"/>
      <c r="HX127" s="1779"/>
      <c r="HY127" s="1779"/>
      <c r="HZ127" s="1779"/>
      <c r="IA127" s="1780"/>
      <c r="IB127" s="1781"/>
      <c r="IC127" s="1782"/>
      <c r="ID127" s="1783"/>
      <c r="IE127" s="1783"/>
      <c r="IF127" s="1792"/>
      <c r="IG127" s="1792"/>
      <c r="IH127" s="1792"/>
      <c r="II127" s="1793"/>
      <c r="IJ127" s="1794"/>
      <c r="IK127" s="1792"/>
      <c r="IL127" s="1792"/>
      <c r="IM127" s="1795"/>
      <c r="IN127" s="1795"/>
      <c r="IO127" s="1779"/>
      <c r="IP127" s="1779"/>
      <c r="IQ127" s="1779"/>
      <c r="IR127" s="1779"/>
      <c r="IS127" s="1779"/>
      <c r="IT127" s="1779"/>
      <c r="IU127" s="1779"/>
      <c r="IV127" s="1779"/>
      <c r="IW127" s="1780"/>
      <c r="IX127" s="1781"/>
      <c r="IY127" s="1782"/>
      <c r="IZ127" s="1783"/>
      <c r="JA127" s="1783"/>
      <c r="JB127" s="1779"/>
      <c r="JC127" s="1788"/>
      <c r="JD127" s="1779"/>
      <c r="JE127" s="1783"/>
      <c r="JF127" s="1783"/>
      <c r="JG127" s="1792"/>
      <c r="JH127" s="1792"/>
      <c r="JI127" s="1792"/>
      <c r="JJ127" s="1792"/>
      <c r="JK127" s="1796"/>
      <c r="JL127" s="1792"/>
      <c r="JM127" s="1797"/>
      <c r="JN127" s="1797"/>
      <c r="JO127" s="1798"/>
      <c r="JP127" s="1797"/>
      <c r="JQ127" s="1797"/>
      <c r="JR127" s="1798"/>
    </row>
    <row r="128" customFormat="false" ht="11.25" hidden="false" customHeight="true" outlineLevel="0" collapsed="false">
      <c r="A128" s="1611" t="n">
        <f aca="false">A124+1</f>
        <v>45381</v>
      </c>
      <c r="B128" s="1612" t="s">
        <v>662</v>
      </c>
      <c r="C128" s="1615" t="s">
        <v>70</v>
      </c>
      <c r="D128" s="1614"/>
      <c r="E128" s="1614"/>
      <c r="F128" s="1614"/>
      <c r="G128" s="1615"/>
      <c r="H128" s="1615"/>
      <c r="I128" s="1615"/>
      <c r="J128" s="1615"/>
      <c r="K128" s="1615"/>
      <c r="L128" s="1615"/>
      <c r="M128" s="1615"/>
      <c r="N128" s="1615"/>
      <c r="O128" s="1615"/>
      <c r="P128" s="1615"/>
      <c r="Q128" s="1615"/>
      <c r="R128" s="1615"/>
      <c r="S128" s="1615"/>
      <c r="T128" s="1615"/>
      <c r="U128" s="1615"/>
      <c r="V128" s="1615"/>
      <c r="W128" s="1616"/>
      <c r="X128" s="1799"/>
      <c r="Y128" s="1800"/>
      <c r="Z128" s="1801"/>
      <c r="AA128" s="1620"/>
      <c r="AB128" s="1621"/>
      <c r="AC128" s="1622"/>
      <c r="AD128" s="1622"/>
      <c r="AE128" s="1615"/>
      <c r="AF128" s="1615"/>
      <c r="AG128" s="1615"/>
      <c r="AH128" s="1615"/>
      <c r="AI128" s="1615"/>
      <c r="AJ128" s="1615"/>
      <c r="AK128" s="1615"/>
      <c r="AL128" s="1615"/>
      <c r="AM128" s="1615"/>
      <c r="AN128" s="1615"/>
      <c r="AO128" s="1616"/>
      <c r="AP128" s="1799"/>
      <c r="AQ128" s="1800"/>
      <c r="AR128" s="1801"/>
      <c r="AS128" s="1620"/>
      <c r="AT128" s="1621"/>
      <c r="AU128" s="1622" t="s">
        <v>68</v>
      </c>
      <c r="AV128" s="1622" t="s">
        <v>224</v>
      </c>
      <c r="AW128" s="1622" t="s">
        <v>693</v>
      </c>
      <c r="AX128" s="1615"/>
      <c r="AY128" s="1615"/>
      <c r="AZ128" s="1615"/>
      <c r="BA128" s="1615"/>
      <c r="BB128" s="1615"/>
      <c r="BC128" s="1615"/>
      <c r="BD128" s="1615"/>
      <c r="BE128" s="1615"/>
      <c r="BF128" s="1615"/>
      <c r="BG128" s="1615"/>
      <c r="BH128" s="1615"/>
      <c r="BI128" s="1615"/>
      <c r="BJ128" s="1615"/>
      <c r="BK128" s="1615"/>
      <c r="BL128" s="1615"/>
      <c r="BM128" s="1615"/>
      <c r="BN128" s="1615"/>
      <c r="BO128" s="1615"/>
      <c r="BP128" s="1615"/>
      <c r="BQ128" s="1616"/>
      <c r="BR128" s="1799"/>
      <c r="BS128" s="1800"/>
      <c r="BT128" s="1801"/>
      <c r="BU128" s="1620"/>
      <c r="BV128" s="1621"/>
      <c r="BW128" s="1623"/>
      <c r="BX128" s="1615"/>
      <c r="BY128" s="1615"/>
      <c r="BZ128" s="1615"/>
      <c r="CA128" s="1615"/>
      <c r="CB128" s="1615"/>
      <c r="CC128" s="1615"/>
      <c r="CD128" s="1615"/>
      <c r="CE128" s="1615"/>
      <c r="CF128" s="1615"/>
      <c r="CG128" s="1615"/>
      <c r="CH128" s="1615"/>
      <c r="CI128" s="1616"/>
      <c r="CJ128" s="1799"/>
      <c r="CK128" s="1800"/>
      <c r="CL128" s="1801"/>
      <c r="CM128" s="1620"/>
      <c r="CN128" s="1621"/>
      <c r="CO128" s="1621"/>
      <c r="CP128" s="1621"/>
      <c r="CQ128" s="1627"/>
      <c r="CR128" s="1627"/>
      <c r="CS128" s="1627"/>
      <c r="CT128" s="1627"/>
      <c r="CU128" s="1627"/>
      <c r="CV128" s="1627"/>
      <c r="CW128" s="1627"/>
      <c r="CX128" s="1627"/>
      <c r="CY128" s="1627"/>
      <c r="CZ128" s="1627"/>
      <c r="DA128" s="1627"/>
      <c r="DB128" s="1627"/>
      <c r="DC128" s="1628"/>
      <c r="DD128" s="1803"/>
      <c r="DE128" s="1804"/>
      <c r="DF128" s="1811"/>
      <c r="DG128" s="1624"/>
      <c r="DH128" s="1625"/>
      <c r="DI128" s="1623"/>
      <c r="DJ128" s="1627"/>
      <c r="DK128" s="1627"/>
      <c r="DL128" s="1627"/>
      <c r="DM128" s="1627"/>
      <c r="DN128" s="1627"/>
      <c r="DO128" s="1627"/>
      <c r="DP128" s="1627"/>
      <c r="DQ128" s="1627"/>
      <c r="DR128" s="1627"/>
      <c r="DS128" s="1627"/>
      <c r="DT128" s="1627"/>
      <c r="DU128" s="1628"/>
      <c r="DV128" s="1803"/>
      <c r="DW128" s="1804"/>
      <c r="DX128" s="1811"/>
      <c r="DY128" s="1624"/>
      <c r="DZ128" s="1625"/>
      <c r="EA128" s="1615"/>
      <c r="EB128" s="1615"/>
      <c r="EC128" s="1615"/>
      <c r="ED128" s="1615"/>
      <c r="EE128" s="1615"/>
      <c r="EF128" s="1615"/>
      <c r="EG128" s="1615"/>
      <c r="EH128" s="1615"/>
      <c r="EI128" s="1615"/>
      <c r="EJ128" s="1615"/>
      <c r="EK128" s="1615"/>
      <c r="EL128" s="1615"/>
      <c r="EM128" s="1615"/>
      <c r="EN128" s="1615"/>
      <c r="EO128" s="1615"/>
      <c r="EP128" s="1615"/>
      <c r="EQ128" s="1615"/>
      <c r="ER128" s="1615"/>
      <c r="ES128" s="1615"/>
      <c r="ET128" s="1615"/>
      <c r="EU128" s="1615"/>
      <c r="EV128" s="1615"/>
      <c r="EW128" s="1615"/>
      <c r="EX128" s="1615"/>
      <c r="EY128" s="1616"/>
      <c r="EZ128" s="1799"/>
      <c r="FA128" s="1800"/>
      <c r="FB128" s="1801"/>
      <c r="FC128" s="1624"/>
      <c r="FD128" s="1625"/>
      <c r="FE128" s="1615"/>
      <c r="FF128" s="1615"/>
      <c r="FG128" s="1615"/>
      <c r="FH128" s="1615"/>
      <c r="FI128" s="1615"/>
      <c r="FJ128" s="1615"/>
      <c r="FK128" s="1615"/>
      <c r="FL128" s="1615"/>
      <c r="FM128" s="1615"/>
      <c r="FN128" s="1616"/>
      <c r="FO128" s="1799"/>
      <c r="FP128" s="1800"/>
      <c r="FQ128" s="1801"/>
      <c r="FR128" s="1624"/>
      <c r="FS128" s="1625"/>
      <c r="FT128" s="1837"/>
      <c r="FU128" s="1627"/>
      <c r="FV128" s="1627"/>
      <c r="FW128" s="1627"/>
      <c r="FX128" s="1627"/>
      <c r="FY128" s="1627"/>
      <c r="FZ128" s="1627"/>
      <c r="GA128" s="1627"/>
      <c r="GB128" s="1627"/>
      <c r="GC128" s="1627"/>
      <c r="GD128" s="1627"/>
      <c r="GE128" s="1627"/>
      <c r="GF128" s="1627"/>
      <c r="GG128" s="1627"/>
      <c r="GH128" s="1627"/>
      <c r="GI128" s="1627"/>
      <c r="GJ128" s="1627"/>
      <c r="GK128" s="1627"/>
      <c r="GL128" s="1627"/>
      <c r="GM128" s="1627"/>
      <c r="GN128" s="1627"/>
      <c r="GO128" s="1627"/>
      <c r="GP128" s="1627"/>
      <c r="GQ128" s="1627"/>
      <c r="GR128" s="1627"/>
      <c r="GS128" s="1628"/>
      <c r="GT128" s="1803"/>
      <c r="GU128" s="1804"/>
      <c r="GV128" s="1801"/>
      <c r="GW128" s="1631"/>
      <c r="GX128" s="1621"/>
      <c r="GY128" s="1620"/>
      <c r="GZ128" s="1838"/>
      <c r="HA128" s="1839"/>
      <c r="HB128" s="1807"/>
      <c r="HC128" s="1635"/>
      <c r="HD128" s="1636"/>
      <c r="HE128" s="1841"/>
      <c r="HF128" s="1638"/>
      <c r="HG128" s="1640"/>
      <c r="HH128" s="1640"/>
      <c r="HI128" s="1641"/>
      <c r="HJ128" s="1627"/>
      <c r="HK128" s="1627"/>
      <c r="HL128" s="1627"/>
      <c r="HM128" s="1627"/>
      <c r="HN128" s="1627"/>
      <c r="HO128" s="1627"/>
      <c r="HP128" s="1627"/>
      <c r="HQ128" s="1627"/>
      <c r="HR128" s="1627"/>
      <c r="HS128" s="1627"/>
      <c r="HT128" s="1627"/>
      <c r="HU128" s="1627"/>
      <c r="HV128" s="1627"/>
      <c r="HW128" s="1627"/>
      <c r="HX128" s="1627"/>
      <c r="HY128" s="1627"/>
      <c r="HZ128" s="1628"/>
      <c r="IA128" s="1803"/>
      <c r="IB128" s="1804"/>
      <c r="IC128" s="1801"/>
      <c r="ID128" s="1620"/>
      <c r="IE128" s="1631"/>
      <c r="IF128" s="1642"/>
      <c r="IG128" s="1642"/>
      <c r="IH128" s="1643"/>
      <c r="II128" s="1812"/>
      <c r="IJ128" s="1813"/>
      <c r="IK128" s="1646"/>
      <c r="IL128" s="1647"/>
      <c r="IM128" s="1648"/>
      <c r="IN128" s="1649"/>
      <c r="IO128" s="1650"/>
      <c r="IP128" s="1650"/>
      <c r="IQ128" s="1650"/>
      <c r="IR128" s="1650"/>
      <c r="IS128" s="1650"/>
      <c r="IT128" s="1650"/>
      <c r="IU128" s="1650"/>
      <c r="IV128" s="1651"/>
      <c r="IW128" s="1814"/>
      <c r="IX128" s="1815"/>
      <c r="IY128" s="1816"/>
      <c r="IZ128" s="1620"/>
      <c r="JA128" s="1621"/>
      <c r="JB128" s="1655"/>
      <c r="JC128" s="1807"/>
      <c r="JD128" s="1657"/>
      <c r="JE128" s="1658"/>
      <c r="JF128" s="1659"/>
      <c r="JG128" s="1660"/>
      <c r="JH128" s="1660"/>
      <c r="JI128" s="1660"/>
      <c r="JJ128" s="1661"/>
      <c r="JK128" s="1818"/>
      <c r="JL128" s="1663"/>
      <c r="JM128" s="1664" t="e">
        <f aca="false">JM$4:JM$4+SUMIF($C$5:JL$5,"Нараст. баланс",$C130:JL130)+SUMIF($C$7:JH$7,"Итого (с ВНР)",$C130:JH130)-SUMIF($C$5:JL$5,"Геол. снижение,  т/сут",$C130:JL130)-SUMIF(JJ$7:JL$7,"Итого",JJ130:JL130)-SUMIF($C$7:JL$7,"Итого (с ВСП)",$C130:JL130)</f>
        <v>#VALUE!</v>
      </c>
      <c r="JN128" s="1665" t="e">
        <f aca="false">'ННГ без НГДП по датам'!JM128:JM130</f>
        <v>#VALUE!</v>
      </c>
      <c r="JO128" s="1666" t="e">
        <f aca="false">'03.24 НГДП по датам'!CA128:CA130</f>
        <v>#VALUE!</v>
      </c>
      <c r="JP128" s="1667"/>
      <c r="JQ128" s="1668"/>
      <c r="JR128" s="1819"/>
    </row>
    <row r="129" customFormat="false" ht="11.25" hidden="false" customHeight="true" outlineLevel="0" collapsed="false">
      <c r="A129" s="1611"/>
      <c r="B129" s="1670" t="s">
        <v>663</v>
      </c>
      <c r="C129" s="1673" t="n">
        <v>917</v>
      </c>
      <c r="D129" s="1672"/>
      <c r="E129" s="1672"/>
      <c r="F129" s="1672"/>
      <c r="G129" s="1673"/>
      <c r="H129" s="1673"/>
      <c r="I129" s="1673"/>
      <c r="J129" s="1673"/>
      <c r="K129" s="1673"/>
      <c r="L129" s="1673"/>
      <c r="M129" s="1673"/>
      <c r="N129" s="1673"/>
      <c r="O129" s="1673"/>
      <c r="P129" s="1673"/>
      <c r="Q129" s="1673"/>
      <c r="R129" s="1673"/>
      <c r="S129" s="1673"/>
      <c r="T129" s="1673"/>
      <c r="U129" s="1673"/>
      <c r="V129" s="1673"/>
      <c r="W129" s="1674"/>
      <c r="X129" s="1675"/>
      <c r="Y129" s="1676"/>
      <c r="Z129" s="1677"/>
      <c r="AA129" s="1678" t="n">
        <f aca="false">COUNTA(C129:Z129)</f>
        <v>1</v>
      </c>
      <c r="AB129" s="1679"/>
      <c r="AC129" s="1680"/>
      <c r="AD129" s="1680"/>
      <c r="AE129" s="1673"/>
      <c r="AF129" s="1673"/>
      <c r="AG129" s="1673"/>
      <c r="AH129" s="1673"/>
      <c r="AI129" s="1673"/>
      <c r="AJ129" s="1673"/>
      <c r="AK129" s="1673"/>
      <c r="AL129" s="1673"/>
      <c r="AM129" s="1673"/>
      <c r="AN129" s="1673"/>
      <c r="AO129" s="1674"/>
      <c r="AP129" s="1675"/>
      <c r="AQ129" s="1676"/>
      <c r="AR129" s="1677"/>
      <c r="AS129" s="1678" t="n">
        <f aca="false">COUNTA(AC129:AR129)</f>
        <v>0</v>
      </c>
      <c r="AT129" s="1679"/>
      <c r="AU129" s="1680" t="n">
        <v>616</v>
      </c>
      <c r="AV129" s="1680" t="n">
        <v>524</v>
      </c>
      <c r="AW129" s="1680" t="n">
        <v>598</v>
      </c>
      <c r="AX129" s="1673"/>
      <c r="AY129" s="1673"/>
      <c r="AZ129" s="1673"/>
      <c r="BA129" s="1673"/>
      <c r="BB129" s="1673"/>
      <c r="BC129" s="1673"/>
      <c r="BD129" s="1673"/>
      <c r="BE129" s="1673"/>
      <c r="BF129" s="1673"/>
      <c r="BG129" s="1673"/>
      <c r="BH129" s="1673"/>
      <c r="BI129" s="1673"/>
      <c r="BJ129" s="1673"/>
      <c r="BK129" s="1673"/>
      <c r="BL129" s="1673"/>
      <c r="BM129" s="1673"/>
      <c r="BN129" s="1673"/>
      <c r="BO129" s="1673"/>
      <c r="BP129" s="1673"/>
      <c r="BQ129" s="1674"/>
      <c r="BR129" s="1675"/>
      <c r="BS129" s="1676"/>
      <c r="BT129" s="1677"/>
      <c r="BU129" s="1678" t="n">
        <f aca="false">COUNTA(AU129:BT129)</f>
        <v>3</v>
      </c>
      <c r="BV129" s="1679"/>
      <c r="BW129" s="1682"/>
      <c r="BX129" s="1673"/>
      <c r="BY129" s="1673"/>
      <c r="BZ129" s="1673"/>
      <c r="CA129" s="1673"/>
      <c r="CB129" s="1673"/>
      <c r="CC129" s="1673"/>
      <c r="CD129" s="1673"/>
      <c r="CE129" s="1673"/>
      <c r="CF129" s="1673"/>
      <c r="CG129" s="1673"/>
      <c r="CH129" s="1673"/>
      <c r="CI129" s="1674"/>
      <c r="CJ129" s="1675"/>
      <c r="CK129" s="1676"/>
      <c r="CL129" s="1677"/>
      <c r="CM129" s="1678" t="n">
        <f aca="false">COUNTA(BW129:CL129)</f>
        <v>0</v>
      </c>
      <c r="CN129" s="1679"/>
      <c r="CO129" s="1679" t="n">
        <f aca="false">AA129+AS129+BU129+CM129</f>
        <v>4</v>
      </c>
      <c r="CP129" s="1679"/>
      <c r="CQ129" s="1686"/>
      <c r="CR129" s="1686"/>
      <c r="CS129" s="1686"/>
      <c r="CT129" s="1686"/>
      <c r="CU129" s="1686"/>
      <c r="CV129" s="1686"/>
      <c r="CW129" s="1686"/>
      <c r="CX129" s="1686"/>
      <c r="CY129" s="1686"/>
      <c r="CZ129" s="1686"/>
      <c r="DA129" s="1686"/>
      <c r="DB129" s="1686"/>
      <c r="DC129" s="1687"/>
      <c r="DD129" s="1688"/>
      <c r="DE129" s="1689"/>
      <c r="DF129" s="1826"/>
      <c r="DG129" s="1683" t="n">
        <f aca="false">SUBTOTAL(9,CQ131:DF131)</f>
        <v>0</v>
      </c>
      <c r="DH129" s="1684"/>
      <c r="DI129" s="1682"/>
      <c r="DJ129" s="1686"/>
      <c r="DK129" s="1686"/>
      <c r="DL129" s="1686"/>
      <c r="DM129" s="1686"/>
      <c r="DN129" s="1686"/>
      <c r="DO129" s="1686"/>
      <c r="DP129" s="1686"/>
      <c r="DQ129" s="1686"/>
      <c r="DR129" s="1686"/>
      <c r="DS129" s="1686"/>
      <c r="DT129" s="1686"/>
      <c r="DU129" s="1687"/>
      <c r="DV129" s="1688"/>
      <c r="DW129" s="1689"/>
      <c r="DX129" s="1826"/>
      <c r="DY129" s="1683" t="n">
        <f aca="false">COUNTA(DI129:DX129)</f>
        <v>0</v>
      </c>
      <c r="DZ129" s="1684"/>
      <c r="EA129" s="1673"/>
      <c r="EB129" s="1673"/>
      <c r="EC129" s="1673"/>
      <c r="ED129" s="1673"/>
      <c r="EE129" s="1673"/>
      <c r="EF129" s="1673"/>
      <c r="EG129" s="1673"/>
      <c r="EH129" s="1673"/>
      <c r="EI129" s="1673"/>
      <c r="EJ129" s="1673"/>
      <c r="EK129" s="1673"/>
      <c r="EL129" s="1673"/>
      <c r="EM129" s="1673"/>
      <c r="EN129" s="1673"/>
      <c r="EO129" s="1673"/>
      <c r="EP129" s="1673"/>
      <c r="EQ129" s="1673"/>
      <c r="ER129" s="1673"/>
      <c r="ES129" s="1673"/>
      <c r="ET129" s="1673"/>
      <c r="EU129" s="1673"/>
      <c r="EV129" s="1673"/>
      <c r="EW129" s="1673"/>
      <c r="EX129" s="1673"/>
      <c r="EY129" s="1674"/>
      <c r="EZ129" s="1675"/>
      <c r="FA129" s="1676"/>
      <c r="FB129" s="1677"/>
      <c r="FC129" s="1683" t="n">
        <f aca="false">COUNTA(EA129:FB129)</f>
        <v>0</v>
      </c>
      <c r="FD129" s="1684"/>
      <c r="FE129" s="1673"/>
      <c r="FF129" s="1673"/>
      <c r="FG129" s="1673"/>
      <c r="FH129" s="1673"/>
      <c r="FI129" s="1673"/>
      <c r="FJ129" s="1673"/>
      <c r="FK129" s="1673"/>
      <c r="FL129" s="1673"/>
      <c r="FM129" s="1673"/>
      <c r="FN129" s="1674"/>
      <c r="FO129" s="1675"/>
      <c r="FP129" s="1676"/>
      <c r="FQ129" s="1677"/>
      <c r="FR129" s="1683" t="n">
        <f aca="false">COUNTA(FE129:FQ129)</f>
        <v>0</v>
      </c>
      <c r="FS129" s="1684"/>
      <c r="FT129" s="1844"/>
      <c r="FU129" s="1686"/>
      <c r="FV129" s="1686"/>
      <c r="FW129" s="1686"/>
      <c r="FX129" s="1686"/>
      <c r="FY129" s="1686"/>
      <c r="FZ129" s="1686"/>
      <c r="GA129" s="1686"/>
      <c r="GB129" s="1686"/>
      <c r="GC129" s="1686"/>
      <c r="GD129" s="1686"/>
      <c r="GE129" s="1686"/>
      <c r="GF129" s="1686"/>
      <c r="GG129" s="1686"/>
      <c r="GH129" s="1686"/>
      <c r="GI129" s="1686"/>
      <c r="GJ129" s="1686"/>
      <c r="GK129" s="1686"/>
      <c r="GL129" s="1686"/>
      <c r="GM129" s="1686"/>
      <c r="GN129" s="1686"/>
      <c r="GO129" s="1686"/>
      <c r="GP129" s="1686"/>
      <c r="GQ129" s="1686"/>
      <c r="GR129" s="1686"/>
      <c r="GS129" s="1687"/>
      <c r="GT129" s="1688"/>
      <c r="GU129" s="1689"/>
      <c r="GV129" s="1677"/>
      <c r="GW129" s="1690" t="n">
        <f aca="false">SUBTOTAL(9,FT131:GV131)</f>
        <v>0</v>
      </c>
      <c r="GX129" s="1679" t="n">
        <f aca="false">SUBTOTAL(9,FT131:GV131)</f>
        <v>0</v>
      </c>
      <c r="GY129" s="1691"/>
      <c r="GZ129" s="1845"/>
      <c r="HA129" s="1846"/>
      <c r="HB129" s="1718"/>
      <c r="HC129" s="1695"/>
      <c r="HD129" s="1696"/>
      <c r="HE129" s="1697"/>
      <c r="HF129" s="1698"/>
      <c r="HG129" s="1700"/>
      <c r="HH129" s="1700"/>
      <c r="HI129" s="1701"/>
      <c r="HJ129" s="1686"/>
      <c r="HK129" s="1686"/>
      <c r="HL129" s="1686"/>
      <c r="HM129" s="1686"/>
      <c r="HN129" s="1686"/>
      <c r="HO129" s="1686"/>
      <c r="HP129" s="1686"/>
      <c r="HQ129" s="1686"/>
      <c r="HR129" s="1686"/>
      <c r="HS129" s="1686"/>
      <c r="HT129" s="1686"/>
      <c r="HU129" s="1686"/>
      <c r="HV129" s="1686"/>
      <c r="HW129" s="1686"/>
      <c r="HX129" s="1686"/>
      <c r="HY129" s="1686"/>
      <c r="HZ129" s="1687"/>
      <c r="IA129" s="1688"/>
      <c r="IB129" s="1689"/>
      <c r="IC129" s="1677"/>
      <c r="ID129" s="1678" t="n">
        <f aca="false">SUBTOTAL(9,HG131:IC131)</f>
        <v>0</v>
      </c>
      <c r="IE129" s="1702"/>
      <c r="IF129" s="1703"/>
      <c r="IG129" s="1703"/>
      <c r="IH129" s="1704"/>
      <c r="II129" s="1705"/>
      <c r="IJ129" s="1706"/>
      <c r="IK129" s="1707" t="n">
        <f aca="false">SUBTOTAL(9,IF131:IJ131)</f>
        <v>0</v>
      </c>
      <c r="IL129" s="1708"/>
      <c r="IM129" s="1709"/>
      <c r="IN129" s="1710"/>
      <c r="IO129" s="1711"/>
      <c r="IP129" s="1711"/>
      <c r="IQ129" s="1711"/>
      <c r="IR129" s="1711"/>
      <c r="IS129" s="1711"/>
      <c r="IT129" s="1711"/>
      <c r="IU129" s="1711"/>
      <c r="IV129" s="1712"/>
      <c r="IW129" s="1713"/>
      <c r="IX129" s="1714"/>
      <c r="IY129" s="1715"/>
      <c r="IZ129" s="1678" t="n">
        <f aca="false">SUBTOTAL(3,IM129:IY129)</f>
        <v>0</v>
      </c>
      <c r="JA129" s="1716"/>
      <c r="JB129" s="1717"/>
      <c r="JC129" s="1718"/>
      <c r="JD129" s="1719"/>
      <c r="JE129" s="1720"/>
      <c r="JF129" s="1721"/>
      <c r="JG129" s="1722"/>
      <c r="JH129" s="1722"/>
      <c r="JI129" s="1722"/>
      <c r="JJ129" s="1723"/>
      <c r="JK129" s="1724"/>
      <c r="JL129" s="1725"/>
      <c r="JM129" s="1664"/>
      <c r="JN129" s="1665"/>
      <c r="JO129" s="1666"/>
      <c r="JP129" s="1726"/>
      <c r="JQ129" s="1727"/>
      <c r="JR129" s="1728"/>
    </row>
    <row r="130" customFormat="false" ht="11.25" hidden="false" customHeight="true" outlineLevel="0" collapsed="false">
      <c r="A130" s="1611"/>
      <c r="B130" s="1729" t="s">
        <v>661</v>
      </c>
      <c r="C130" s="1732" t="n">
        <v>50</v>
      </c>
      <c r="D130" s="1731"/>
      <c r="E130" s="1731"/>
      <c r="F130" s="1731"/>
      <c r="G130" s="1732"/>
      <c r="H130" s="1732"/>
      <c r="I130" s="1732"/>
      <c r="J130" s="1732"/>
      <c r="K130" s="1732"/>
      <c r="L130" s="1732"/>
      <c r="M130" s="1732"/>
      <c r="N130" s="1732"/>
      <c r="O130" s="1732"/>
      <c r="P130" s="1732"/>
      <c r="Q130" s="1732"/>
      <c r="R130" s="1732"/>
      <c r="S130" s="1732"/>
      <c r="T130" s="1732"/>
      <c r="U130" s="1732"/>
      <c r="V130" s="1732"/>
      <c r="W130" s="1733"/>
      <c r="X130" s="1734"/>
      <c r="Y130" s="1735"/>
      <c r="Z130" s="1736"/>
      <c r="AA130" s="1737" t="n">
        <f aca="false">SUBTOTAL(9,C130:Z130)</f>
        <v>50</v>
      </c>
      <c r="AB130" s="1738" t="n">
        <f aca="false">AA130+AB126</f>
        <v>830</v>
      </c>
      <c r="AC130" s="1739"/>
      <c r="AD130" s="1739"/>
      <c r="AE130" s="1732"/>
      <c r="AF130" s="1732"/>
      <c r="AG130" s="1732"/>
      <c r="AH130" s="1732"/>
      <c r="AI130" s="1732"/>
      <c r="AJ130" s="1732"/>
      <c r="AK130" s="1732"/>
      <c r="AL130" s="1732"/>
      <c r="AM130" s="1732"/>
      <c r="AN130" s="1732"/>
      <c r="AO130" s="1733"/>
      <c r="AP130" s="1734"/>
      <c r="AQ130" s="1735"/>
      <c r="AR130" s="1736"/>
      <c r="AS130" s="1737" t="n">
        <f aca="false">SUBTOTAL(9,AC130:AR130)</f>
        <v>0</v>
      </c>
      <c r="AT130" s="1738" t="n">
        <f aca="false">AS130+AT126</f>
        <v>0</v>
      </c>
      <c r="AU130" s="1739" t="n">
        <v>20</v>
      </c>
      <c r="AV130" s="1739" t="n">
        <v>20</v>
      </c>
      <c r="AW130" s="1739" t="n">
        <v>20.4</v>
      </c>
      <c r="AX130" s="1732"/>
      <c r="AY130" s="1732"/>
      <c r="AZ130" s="1732"/>
      <c r="BA130" s="1732"/>
      <c r="BB130" s="1732"/>
      <c r="BC130" s="1732"/>
      <c r="BD130" s="1732"/>
      <c r="BE130" s="1732"/>
      <c r="BF130" s="1732"/>
      <c r="BG130" s="1732"/>
      <c r="BH130" s="1732"/>
      <c r="BI130" s="1732"/>
      <c r="BJ130" s="1732"/>
      <c r="BK130" s="1732"/>
      <c r="BL130" s="1732"/>
      <c r="BM130" s="1732"/>
      <c r="BN130" s="1732"/>
      <c r="BO130" s="1732"/>
      <c r="BP130" s="1732"/>
      <c r="BQ130" s="1733"/>
      <c r="BR130" s="1734"/>
      <c r="BS130" s="1735"/>
      <c r="BT130" s="1736"/>
      <c r="BU130" s="1737" t="n">
        <f aca="false">SUBTOTAL(9,AU130:BT130)</f>
        <v>60.4</v>
      </c>
      <c r="BV130" s="1738" t="n">
        <f aca="false">BU130+BV126</f>
        <v>461.8</v>
      </c>
      <c r="BW130" s="1740"/>
      <c r="BX130" s="1732"/>
      <c r="BY130" s="1732"/>
      <c r="BZ130" s="1732"/>
      <c r="CA130" s="1732"/>
      <c r="CB130" s="1732"/>
      <c r="CC130" s="1732"/>
      <c r="CD130" s="1732"/>
      <c r="CE130" s="1732"/>
      <c r="CF130" s="1732"/>
      <c r="CG130" s="1732"/>
      <c r="CH130" s="1732"/>
      <c r="CI130" s="1733"/>
      <c r="CJ130" s="1734"/>
      <c r="CK130" s="1735"/>
      <c r="CL130" s="1736"/>
      <c r="CM130" s="1737" t="n">
        <f aca="false">SUBTOTAL(9,BW130:CL130)</f>
        <v>0</v>
      </c>
      <c r="CN130" s="1738" t="n">
        <f aca="false">CM130+CN126</f>
        <v>0</v>
      </c>
      <c r="CO130" s="1738" t="n">
        <f aca="false">AA130+AS130+BU130+CM130</f>
        <v>110.4</v>
      </c>
      <c r="CP130" s="1738" t="n">
        <f aca="false">CO130+CP126</f>
        <v>1291.8</v>
      </c>
      <c r="CQ130" s="1744"/>
      <c r="CR130" s="1744"/>
      <c r="CS130" s="1744"/>
      <c r="CT130" s="1744"/>
      <c r="CU130" s="1744"/>
      <c r="CV130" s="1744"/>
      <c r="CW130" s="1744"/>
      <c r="CX130" s="1744"/>
      <c r="CY130" s="1744"/>
      <c r="CZ130" s="1744"/>
      <c r="DA130" s="1744"/>
      <c r="DB130" s="1744"/>
      <c r="DC130" s="1745"/>
      <c r="DD130" s="1746"/>
      <c r="DE130" s="1747"/>
      <c r="DF130" s="1833"/>
      <c r="DG130" s="1741" t="n">
        <f aca="false">SUBTOTAL(9,CQ130:DF130)</f>
        <v>0</v>
      </c>
      <c r="DH130" s="1742" t="n">
        <f aca="false">DG130+IF($B126:$B126=2,0,DH126:DH126)</f>
        <v>0</v>
      </c>
      <c r="DI130" s="1740"/>
      <c r="DJ130" s="1744"/>
      <c r="DK130" s="1744"/>
      <c r="DL130" s="1744"/>
      <c r="DM130" s="1744"/>
      <c r="DN130" s="1744"/>
      <c r="DO130" s="1744"/>
      <c r="DP130" s="1744"/>
      <c r="DQ130" s="1744"/>
      <c r="DR130" s="1744"/>
      <c r="DS130" s="1744"/>
      <c r="DT130" s="1744"/>
      <c r="DU130" s="1745"/>
      <c r="DV130" s="1746"/>
      <c r="DW130" s="1747"/>
      <c r="DX130" s="1833"/>
      <c r="DY130" s="1741" t="n">
        <f aca="false">SUBTOTAL(9,DI130:DX130)</f>
        <v>0</v>
      </c>
      <c r="DZ130" s="1742" t="n">
        <f aca="false">DY130+IF($B126:$B126=2,0,DZ126:DZ126)</f>
        <v>0</v>
      </c>
      <c r="EA130" s="1732"/>
      <c r="EB130" s="1732"/>
      <c r="EC130" s="1732"/>
      <c r="ED130" s="1732"/>
      <c r="EE130" s="1732"/>
      <c r="EF130" s="1732"/>
      <c r="EG130" s="1732"/>
      <c r="EH130" s="1732"/>
      <c r="EI130" s="1732"/>
      <c r="EJ130" s="1732"/>
      <c r="EK130" s="1732"/>
      <c r="EL130" s="1732"/>
      <c r="EM130" s="1732"/>
      <c r="EN130" s="1732"/>
      <c r="EO130" s="1732"/>
      <c r="EP130" s="1732"/>
      <c r="EQ130" s="1732"/>
      <c r="ER130" s="1732"/>
      <c r="ES130" s="1732"/>
      <c r="ET130" s="1732"/>
      <c r="EU130" s="1732"/>
      <c r="EV130" s="1732"/>
      <c r="EW130" s="1732"/>
      <c r="EX130" s="1732"/>
      <c r="EY130" s="1733"/>
      <c r="EZ130" s="1734"/>
      <c r="FA130" s="1735"/>
      <c r="FB130" s="1736"/>
      <c r="FC130" s="1741" t="n">
        <f aca="false">SUBTOTAL(9,EA130:FB130)</f>
        <v>0</v>
      </c>
      <c r="FD130" s="1742" t="n">
        <f aca="false">FC130+IF($B126:$B126=2,0,FD126:FD126)</f>
        <v>200</v>
      </c>
      <c r="FE130" s="1732"/>
      <c r="FF130" s="1732"/>
      <c r="FG130" s="1732"/>
      <c r="FH130" s="1732"/>
      <c r="FI130" s="1732"/>
      <c r="FJ130" s="1732"/>
      <c r="FK130" s="1732"/>
      <c r="FL130" s="1732"/>
      <c r="FM130" s="1732"/>
      <c r="FN130" s="1733"/>
      <c r="FO130" s="1734"/>
      <c r="FP130" s="1735"/>
      <c r="FQ130" s="1736"/>
      <c r="FR130" s="1741" t="n">
        <f aca="false">SUBTOTAL(9,FE130:FQ130)</f>
        <v>0</v>
      </c>
      <c r="FS130" s="1742" t="n">
        <f aca="false">FR130+IF($B126:$B126=2,0,FS126:FS126)</f>
        <v>0</v>
      </c>
      <c r="FT130" s="1851"/>
      <c r="FU130" s="1744"/>
      <c r="FV130" s="1744"/>
      <c r="FW130" s="1744"/>
      <c r="FX130" s="1744"/>
      <c r="FY130" s="1744"/>
      <c r="FZ130" s="1744"/>
      <c r="GA130" s="1744"/>
      <c r="GB130" s="1744"/>
      <c r="GC130" s="1744"/>
      <c r="GD130" s="1744"/>
      <c r="GE130" s="1744"/>
      <c r="GF130" s="1744"/>
      <c r="GG130" s="1744"/>
      <c r="GH130" s="1744"/>
      <c r="GI130" s="1744"/>
      <c r="GJ130" s="1744"/>
      <c r="GK130" s="1744"/>
      <c r="GL130" s="1744"/>
      <c r="GM130" s="1744"/>
      <c r="GN130" s="1744"/>
      <c r="GO130" s="1744"/>
      <c r="GP130" s="1744"/>
      <c r="GQ130" s="1744"/>
      <c r="GR130" s="1744"/>
      <c r="GS130" s="1745"/>
      <c r="GT130" s="1746"/>
      <c r="GU130" s="1747"/>
      <c r="GV130" s="1736"/>
      <c r="GW130" s="1748" t="n">
        <f aca="false">SUBTOTAL(9,FT130:GV130)</f>
        <v>0</v>
      </c>
      <c r="GX130" s="1738" t="n">
        <f aca="false">SUBTOTAL(9,FT130:GV130)</f>
        <v>0</v>
      </c>
      <c r="GY130" s="1737" t="n">
        <f aca="false">GX130+IF($B126:$B126=2,0,GY126:GY126)</f>
        <v>0</v>
      </c>
      <c r="GZ130" s="1749"/>
      <c r="HA130" s="1750"/>
      <c r="HB130" s="1751" t="e">
        <f aca="false">'03.24 НГДП по датам'!BA130</f>
        <v>#VALUE!</v>
      </c>
      <c r="HC130" s="1752" t="e">
        <f aca="false">SUBTOTAL(9,GZ130:HB130)</f>
        <v>#VALUE!</v>
      </c>
      <c r="HD130" s="1753" t="n">
        <f aca="false">$HD$3+HD126</f>
        <v>1140.9</v>
      </c>
      <c r="HE130" s="1754" t="n">
        <f aca="false">$HE$3+HE126</f>
        <v>359.1</v>
      </c>
      <c r="HF130" s="1831" t="n">
        <f aca="false">SUM(HD130:HE130)</f>
        <v>1500</v>
      </c>
      <c r="HG130" s="1757"/>
      <c r="HH130" s="1757"/>
      <c r="HI130" s="1758"/>
      <c r="HJ130" s="1744"/>
      <c r="HK130" s="1744"/>
      <c r="HL130" s="1744"/>
      <c r="HM130" s="1744"/>
      <c r="HN130" s="1744"/>
      <c r="HO130" s="1744"/>
      <c r="HP130" s="1744"/>
      <c r="HQ130" s="1744"/>
      <c r="HR130" s="1744"/>
      <c r="HS130" s="1744"/>
      <c r="HT130" s="1744"/>
      <c r="HU130" s="1744"/>
      <c r="HV130" s="1744"/>
      <c r="HW130" s="1744"/>
      <c r="HX130" s="1744"/>
      <c r="HY130" s="1744"/>
      <c r="HZ130" s="1745"/>
      <c r="IA130" s="1746"/>
      <c r="IB130" s="1747"/>
      <c r="IC130" s="1736"/>
      <c r="ID130" s="1737" t="n">
        <f aca="false">SUBTOTAL(9,HG130:IC130)</f>
        <v>0</v>
      </c>
      <c r="IE130" s="1748" t="n">
        <f aca="false">ID130+IF($B126:$B126=2,0,IE126:IE126)</f>
        <v>200</v>
      </c>
      <c r="IF130" s="1759"/>
      <c r="IG130" s="1759"/>
      <c r="IH130" s="1760"/>
      <c r="II130" s="1761"/>
      <c r="IJ130" s="1762"/>
      <c r="IK130" s="1763" t="n">
        <f aca="false">SUBTOTAL(9,IF130:IJ130)</f>
        <v>0</v>
      </c>
      <c r="IL130" s="1764" t="n">
        <f aca="false">IK130:IK130+IF($B126:$B126=2,0,IL126:IL126)</f>
        <v>0</v>
      </c>
      <c r="IM130" s="1765"/>
      <c r="IN130" s="1765"/>
      <c r="IO130" s="1732"/>
      <c r="IP130" s="1732"/>
      <c r="IQ130" s="1732"/>
      <c r="IR130" s="1732"/>
      <c r="IS130" s="1732"/>
      <c r="IT130" s="1732"/>
      <c r="IU130" s="1732"/>
      <c r="IV130" s="1733"/>
      <c r="IW130" s="1734"/>
      <c r="IX130" s="1735"/>
      <c r="IY130" s="1736"/>
      <c r="IZ130" s="1737" t="n">
        <f aca="false">SUBTOTAL(9,IM130:IY130)</f>
        <v>0</v>
      </c>
      <c r="JA130" s="1738" t="n">
        <f aca="false">IZ130+IF($B126:$B126=2,0,JA126:JA126)</f>
        <v>0</v>
      </c>
      <c r="JB130" s="1766"/>
      <c r="JC130" s="1767" t="e">
        <f aca="false">'03.24 НГДП по датам'!BT130</f>
        <v>#VALUE!</v>
      </c>
      <c r="JD130" s="1834" t="n">
        <f aca="false">$JD$14</f>
        <v>0</v>
      </c>
      <c r="JE130" s="1769" t="e">
        <f aca="false">SUBTOTAL(9,JB130:JD130)</f>
        <v>#VALUE!</v>
      </c>
      <c r="JF130" s="1770" t="n">
        <f aca="false">SUMIF($C$5:JE$5,"Накопленный эффект, т/сут",$C130:JE130)+SUMIF($C$5:JE$5,"Нараст.  по потенциалу",$C130:JE130)-SUMIF($C$5:JE$5,"Нараст. по остановкам",$C130:JE130)-SUMIF($C$5:JE$5,"ИТОГО перевод в ППД",$C130:JE130)-SUMIF($C$5:JE$5,"ИТОГО  нерент, по распоряж.",$C130:JE130)-SUMIF($C$5:JE$5,"ИТОГО ост. дебит от ЗБС, Углуб., ПВЛГ/ПНЛГ",$C130:JE130)</f>
        <v>1291.8</v>
      </c>
      <c r="JG130" s="1771"/>
      <c r="JH130" s="1771"/>
      <c r="JI130" s="1771"/>
      <c r="JJ130" s="1772"/>
      <c r="JK130" s="1773"/>
      <c r="JL130" s="1763" t="n">
        <f aca="false">SUBTOTAL(9,JG130:JJ130)</f>
        <v>0</v>
      </c>
      <c r="JM130" s="1664"/>
      <c r="JN130" s="1665"/>
      <c r="JO130" s="1666"/>
      <c r="JP130" s="1774" t="n">
        <f aca="false">JP$4:JP$4+SUMIF($C$5:JL$5,"Нараст. по остановкам",$C130:JL130)-SUMIF($C$5:JL$5,"Нараст.  по потенциалу",$C130:JL130)</f>
        <v>852.705</v>
      </c>
      <c r="JQ130" s="1775" t="n">
        <f aca="false">'ННГ без НГДП по датам'!JP130</f>
        <v>820.812</v>
      </c>
      <c r="JR130" s="1776" t="n">
        <f aca="false">'03.24 НГДП по датам'!CB130</f>
        <v>31.893</v>
      </c>
    </row>
    <row r="131" customFormat="false" ht="1.5" hidden="false" customHeight="true" outlineLevel="0" collapsed="false">
      <c r="A131" s="1777"/>
      <c r="B131" s="1777"/>
      <c r="C131" s="1778"/>
      <c r="D131" s="1778"/>
      <c r="E131" s="1778"/>
      <c r="F131" s="1778"/>
      <c r="G131" s="1779"/>
      <c r="H131" s="1779"/>
      <c r="I131" s="1779"/>
      <c r="J131" s="1779"/>
      <c r="K131" s="1779"/>
      <c r="L131" s="1779"/>
      <c r="M131" s="1779"/>
      <c r="N131" s="1779"/>
      <c r="O131" s="1779"/>
      <c r="P131" s="1779"/>
      <c r="Q131" s="1779"/>
      <c r="R131" s="1779"/>
      <c r="S131" s="1779"/>
      <c r="T131" s="1779"/>
      <c r="U131" s="1779"/>
      <c r="V131" s="1779"/>
      <c r="W131" s="1779"/>
      <c r="X131" s="1780"/>
      <c r="Y131" s="1781"/>
      <c r="Z131" s="1782"/>
      <c r="AA131" s="1783"/>
      <c r="AB131" s="1783"/>
      <c r="AC131" s="1884"/>
      <c r="AD131" s="1784"/>
      <c r="AE131" s="1779"/>
      <c r="AF131" s="1779"/>
      <c r="AG131" s="1779"/>
      <c r="AH131" s="1779"/>
      <c r="AI131" s="1779"/>
      <c r="AJ131" s="1779"/>
      <c r="AK131" s="1779"/>
      <c r="AL131" s="1779"/>
      <c r="AM131" s="1779"/>
      <c r="AN131" s="1779"/>
      <c r="AO131" s="1779"/>
      <c r="AP131" s="1780"/>
      <c r="AQ131" s="1781"/>
      <c r="AR131" s="1782"/>
      <c r="AS131" s="1783"/>
      <c r="AT131" s="1783"/>
      <c r="AU131" s="1778"/>
      <c r="AV131" s="1778"/>
      <c r="AW131" s="1785"/>
      <c r="AX131" s="1779"/>
      <c r="AY131" s="1779"/>
      <c r="AZ131" s="1779"/>
      <c r="BA131" s="1779"/>
      <c r="BB131" s="1779"/>
      <c r="BC131" s="1779"/>
      <c r="BD131" s="1779"/>
      <c r="BE131" s="1779"/>
      <c r="BF131" s="1779"/>
      <c r="BG131" s="1779"/>
      <c r="BH131" s="1779"/>
      <c r="BI131" s="1779"/>
      <c r="BJ131" s="1779"/>
      <c r="BK131" s="1779"/>
      <c r="BL131" s="1779"/>
      <c r="BM131" s="1779"/>
      <c r="BN131" s="1779"/>
      <c r="BO131" s="1779"/>
      <c r="BP131" s="1779"/>
      <c r="BQ131" s="1779"/>
      <c r="BR131" s="1780"/>
      <c r="BS131" s="1781"/>
      <c r="BT131" s="1782"/>
      <c r="BU131" s="1783"/>
      <c r="BV131" s="1783"/>
      <c r="BW131" s="1784"/>
      <c r="BX131" s="1779"/>
      <c r="BY131" s="1779"/>
      <c r="BZ131" s="1779"/>
      <c r="CA131" s="1779"/>
      <c r="CB131" s="1779"/>
      <c r="CC131" s="1779"/>
      <c r="CD131" s="1779"/>
      <c r="CE131" s="1779"/>
      <c r="CF131" s="1779"/>
      <c r="CG131" s="1779"/>
      <c r="CH131" s="1779"/>
      <c r="CI131" s="1779"/>
      <c r="CJ131" s="1780"/>
      <c r="CK131" s="1781"/>
      <c r="CL131" s="1782"/>
      <c r="CM131" s="1783"/>
      <c r="CN131" s="1783"/>
      <c r="CO131" s="1783"/>
      <c r="CP131" s="1783"/>
      <c r="CQ131" s="1779"/>
      <c r="CR131" s="1779"/>
      <c r="CS131" s="1779"/>
      <c r="CT131" s="1779"/>
      <c r="CU131" s="1779"/>
      <c r="CV131" s="1779"/>
      <c r="CW131" s="1779"/>
      <c r="CX131" s="1779"/>
      <c r="CY131" s="1779"/>
      <c r="CZ131" s="1779"/>
      <c r="DA131" s="1779"/>
      <c r="DB131" s="1779"/>
      <c r="DC131" s="1779"/>
      <c r="DD131" s="1780"/>
      <c r="DE131" s="1781"/>
      <c r="DF131" s="1782"/>
      <c r="DG131" s="1783"/>
      <c r="DH131" s="1783"/>
      <c r="DI131" s="1852"/>
      <c r="DJ131" s="1779"/>
      <c r="DK131" s="1779"/>
      <c r="DL131" s="1779"/>
      <c r="DM131" s="1779"/>
      <c r="DN131" s="1779"/>
      <c r="DO131" s="1779"/>
      <c r="DP131" s="1779"/>
      <c r="DQ131" s="1779"/>
      <c r="DR131" s="1779"/>
      <c r="DS131" s="1779"/>
      <c r="DT131" s="1779"/>
      <c r="DU131" s="1779"/>
      <c r="DV131" s="1780"/>
      <c r="DW131" s="1781"/>
      <c r="DX131" s="1782"/>
      <c r="DY131" s="1783"/>
      <c r="DZ131" s="1783"/>
      <c r="EA131" s="1779"/>
      <c r="EB131" s="1779"/>
      <c r="EC131" s="1779"/>
      <c r="ED131" s="1779"/>
      <c r="EE131" s="1779"/>
      <c r="EF131" s="1779"/>
      <c r="EG131" s="1779"/>
      <c r="EH131" s="1779"/>
      <c r="EI131" s="1779"/>
      <c r="EJ131" s="1779"/>
      <c r="EK131" s="1779"/>
      <c r="EL131" s="1779"/>
      <c r="EM131" s="1779"/>
      <c r="EN131" s="1779"/>
      <c r="EO131" s="1779"/>
      <c r="EP131" s="1779"/>
      <c r="EQ131" s="1779"/>
      <c r="ER131" s="1779"/>
      <c r="ES131" s="1779"/>
      <c r="ET131" s="1779"/>
      <c r="EU131" s="1779"/>
      <c r="EV131" s="1779"/>
      <c r="EW131" s="1779"/>
      <c r="EX131" s="1779"/>
      <c r="EY131" s="1779"/>
      <c r="EZ131" s="1780"/>
      <c r="FA131" s="1781"/>
      <c r="FB131" s="1782"/>
      <c r="FC131" s="1783"/>
      <c r="FD131" s="1783"/>
      <c r="FE131" s="1779"/>
      <c r="FF131" s="1779"/>
      <c r="FG131" s="1779"/>
      <c r="FH131" s="1779"/>
      <c r="FI131" s="1779"/>
      <c r="FJ131" s="1779"/>
      <c r="FK131" s="1779"/>
      <c r="FL131" s="1779"/>
      <c r="FM131" s="1779"/>
      <c r="FN131" s="1779"/>
      <c r="FO131" s="1780"/>
      <c r="FP131" s="1781"/>
      <c r="FQ131" s="1782"/>
      <c r="FR131" s="1783"/>
      <c r="FS131" s="1783"/>
      <c r="FT131" s="1779"/>
      <c r="FU131" s="1779"/>
      <c r="FV131" s="1888"/>
      <c r="FW131" s="1779"/>
      <c r="FX131" s="1779"/>
      <c r="FY131" s="1779"/>
      <c r="FZ131" s="1779"/>
      <c r="GA131" s="1779"/>
      <c r="GB131" s="1779"/>
      <c r="GC131" s="1779"/>
      <c r="GD131" s="1779"/>
      <c r="GE131" s="1779"/>
      <c r="GF131" s="1779"/>
      <c r="GG131" s="1779"/>
      <c r="GH131" s="1779"/>
      <c r="GI131" s="1779"/>
      <c r="GJ131" s="1779"/>
      <c r="GK131" s="1779"/>
      <c r="GL131" s="1779"/>
      <c r="GM131" s="1779"/>
      <c r="GN131" s="1779"/>
      <c r="GO131" s="1779"/>
      <c r="GP131" s="1779"/>
      <c r="GQ131" s="1779"/>
      <c r="GR131" s="1779"/>
      <c r="GS131" s="1779"/>
      <c r="GT131" s="1780"/>
      <c r="GU131" s="1781"/>
      <c r="GV131" s="1782"/>
      <c r="GW131" s="1783"/>
      <c r="GX131" s="1783"/>
      <c r="GY131" s="1783"/>
      <c r="GZ131" s="1787"/>
      <c r="HA131" s="1787"/>
      <c r="HB131" s="1788"/>
      <c r="HC131" s="1783"/>
      <c r="HD131" s="1783"/>
      <c r="HE131" s="1789"/>
      <c r="HF131" s="1790"/>
      <c r="HG131" s="1791"/>
      <c r="HH131" s="1757"/>
      <c r="HI131" s="1787"/>
      <c r="HJ131" s="1779"/>
      <c r="HK131" s="1779"/>
      <c r="HL131" s="1779"/>
      <c r="HM131" s="1779"/>
      <c r="HN131" s="1779"/>
      <c r="HO131" s="1779"/>
      <c r="HP131" s="1779"/>
      <c r="HQ131" s="1779"/>
      <c r="HR131" s="1779"/>
      <c r="HS131" s="1779"/>
      <c r="HT131" s="1779"/>
      <c r="HU131" s="1779"/>
      <c r="HV131" s="1779"/>
      <c r="HW131" s="1779"/>
      <c r="HX131" s="1779"/>
      <c r="HY131" s="1779"/>
      <c r="HZ131" s="1779"/>
      <c r="IA131" s="1780"/>
      <c r="IB131" s="1781"/>
      <c r="IC131" s="1782"/>
      <c r="ID131" s="1783"/>
      <c r="IE131" s="1783"/>
      <c r="IF131" s="1792"/>
      <c r="IG131" s="1792"/>
      <c r="IH131" s="1792"/>
      <c r="II131" s="1793"/>
      <c r="IJ131" s="1794"/>
      <c r="IK131" s="1792"/>
      <c r="IL131" s="1792"/>
      <c r="IM131" s="1795"/>
      <c r="IN131" s="1795"/>
      <c r="IO131" s="1779"/>
      <c r="IP131" s="1779"/>
      <c r="IQ131" s="1779"/>
      <c r="IR131" s="1779"/>
      <c r="IS131" s="1779"/>
      <c r="IT131" s="1779"/>
      <c r="IU131" s="1779"/>
      <c r="IV131" s="1779"/>
      <c r="IW131" s="1780"/>
      <c r="IX131" s="1781"/>
      <c r="IY131" s="1782"/>
      <c r="IZ131" s="1783"/>
      <c r="JA131" s="1783"/>
      <c r="JB131" s="1779"/>
      <c r="JC131" s="1788"/>
      <c r="JD131" s="1779"/>
      <c r="JE131" s="1783"/>
      <c r="JF131" s="1783"/>
      <c r="JG131" s="1792"/>
      <c r="JH131" s="1792"/>
      <c r="JI131" s="1792"/>
      <c r="JJ131" s="1792"/>
      <c r="JK131" s="1796"/>
      <c r="JL131" s="1792"/>
      <c r="JM131" s="1797"/>
      <c r="JN131" s="1797"/>
      <c r="JO131" s="1798"/>
      <c r="JP131" s="1797"/>
      <c r="JQ131" s="1797"/>
      <c r="JR131" s="1798"/>
    </row>
    <row r="132" customFormat="false" ht="11.25" hidden="false" customHeight="true" outlineLevel="0" collapsed="false">
      <c r="A132" s="1611" t="n">
        <f aca="false">A128+1</f>
        <v>45382</v>
      </c>
      <c r="B132" s="1612" t="s">
        <v>662</v>
      </c>
      <c r="C132" s="1614" t="s">
        <v>199</v>
      </c>
      <c r="D132" s="1614" t="s">
        <v>200</v>
      </c>
      <c r="E132" s="1614" t="s">
        <v>200</v>
      </c>
      <c r="F132" s="1614"/>
      <c r="G132" s="1615"/>
      <c r="H132" s="1615"/>
      <c r="I132" s="1614"/>
      <c r="J132" s="1614"/>
      <c r="K132" s="1613"/>
      <c r="L132" s="1615"/>
      <c r="M132" s="1615"/>
      <c r="N132" s="1615"/>
      <c r="O132" s="1615"/>
      <c r="P132" s="1615"/>
      <c r="Q132" s="1615"/>
      <c r="R132" s="1615"/>
      <c r="S132" s="1615"/>
      <c r="T132" s="1615"/>
      <c r="U132" s="1615"/>
      <c r="V132" s="1615"/>
      <c r="W132" s="1616"/>
      <c r="X132" s="1799"/>
      <c r="Y132" s="1800"/>
      <c r="Z132" s="1801"/>
      <c r="AA132" s="1620"/>
      <c r="AB132" s="1621"/>
      <c r="AC132" s="1622"/>
      <c r="AD132" s="1622"/>
      <c r="AE132" s="1615"/>
      <c r="AF132" s="1615"/>
      <c r="AG132" s="1615"/>
      <c r="AH132" s="1615"/>
      <c r="AI132" s="1615"/>
      <c r="AJ132" s="1615"/>
      <c r="AK132" s="1615"/>
      <c r="AL132" s="1615"/>
      <c r="AM132" s="1615"/>
      <c r="AN132" s="1615"/>
      <c r="AO132" s="1616"/>
      <c r="AP132" s="1799"/>
      <c r="AQ132" s="1800"/>
      <c r="AR132" s="1801"/>
      <c r="AS132" s="1620"/>
      <c r="AT132" s="1621"/>
      <c r="AU132" s="1622"/>
      <c r="AV132" s="1622"/>
      <c r="AW132" s="1622"/>
      <c r="AX132" s="1615"/>
      <c r="AY132" s="1615"/>
      <c r="AZ132" s="1615"/>
      <c r="BA132" s="1615"/>
      <c r="BB132" s="1615"/>
      <c r="BC132" s="1615"/>
      <c r="BD132" s="1615"/>
      <c r="BE132" s="1615"/>
      <c r="BF132" s="1615"/>
      <c r="BG132" s="1615"/>
      <c r="BH132" s="1615"/>
      <c r="BI132" s="1615"/>
      <c r="BJ132" s="1615"/>
      <c r="BK132" s="1615"/>
      <c r="BL132" s="1615"/>
      <c r="BM132" s="1615"/>
      <c r="BN132" s="1615"/>
      <c r="BO132" s="1615"/>
      <c r="BP132" s="1615"/>
      <c r="BQ132" s="1616"/>
      <c r="BR132" s="1799"/>
      <c r="BS132" s="1800"/>
      <c r="BT132" s="1801"/>
      <c r="BU132" s="1620"/>
      <c r="BV132" s="1621"/>
      <c r="BW132" s="1623"/>
      <c r="BX132" s="1615"/>
      <c r="BY132" s="1615"/>
      <c r="BZ132" s="1615"/>
      <c r="CA132" s="1615"/>
      <c r="CB132" s="1615"/>
      <c r="CC132" s="1615"/>
      <c r="CD132" s="1615"/>
      <c r="CE132" s="1615"/>
      <c r="CF132" s="1615"/>
      <c r="CG132" s="1615"/>
      <c r="CH132" s="1615"/>
      <c r="CI132" s="1616"/>
      <c r="CJ132" s="1799"/>
      <c r="CK132" s="1800"/>
      <c r="CL132" s="1801"/>
      <c r="CM132" s="1620"/>
      <c r="CN132" s="1621"/>
      <c r="CO132" s="1621"/>
      <c r="CP132" s="1621"/>
      <c r="CQ132" s="1627"/>
      <c r="CR132" s="1627"/>
      <c r="CS132" s="1627"/>
      <c r="CT132" s="1627"/>
      <c r="CU132" s="1627"/>
      <c r="CV132" s="1627"/>
      <c r="CW132" s="1627"/>
      <c r="CX132" s="1627"/>
      <c r="CY132" s="1627"/>
      <c r="CZ132" s="1627"/>
      <c r="DA132" s="1627"/>
      <c r="DB132" s="1627"/>
      <c r="DC132" s="1628"/>
      <c r="DD132" s="1803"/>
      <c r="DE132" s="1804"/>
      <c r="DF132" s="1811"/>
      <c r="DG132" s="1624"/>
      <c r="DH132" s="1625"/>
      <c r="DI132" s="1623"/>
      <c r="DJ132" s="1627"/>
      <c r="DK132" s="1627"/>
      <c r="DL132" s="1627"/>
      <c r="DM132" s="1627"/>
      <c r="DN132" s="1627"/>
      <c r="DO132" s="1627"/>
      <c r="DP132" s="1627"/>
      <c r="DQ132" s="1627"/>
      <c r="DR132" s="1627"/>
      <c r="DS132" s="1627"/>
      <c r="DT132" s="1627"/>
      <c r="DU132" s="1628"/>
      <c r="DV132" s="1803"/>
      <c r="DW132" s="1804"/>
      <c r="DX132" s="1811"/>
      <c r="DY132" s="1624"/>
      <c r="DZ132" s="1625"/>
      <c r="EA132" s="1615"/>
      <c r="EB132" s="1615"/>
      <c r="EC132" s="1615"/>
      <c r="ED132" s="1615"/>
      <c r="EE132" s="1615"/>
      <c r="EF132" s="1615"/>
      <c r="EG132" s="1615"/>
      <c r="EH132" s="1615"/>
      <c r="EI132" s="1615"/>
      <c r="EJ132" s="1615"/>
      <c r="EK132" s="1615"/>
      <c r="EL132" s="1615"/>
      <c r="EM132" s="1615"/>
      <c r="EN132" s="1615"/>
      <c r="EO132" s="1615"/>
      <c r="EP132" s="1615"/>
      <c r="EQ132" s="1615"/>
      <c r="ER132" s="1615"/>
      <c r="ES132" s="1615"/>
      <c r="ET132" s="1615"/>
      <c r="EU132" s="1615"/>
      <c r="EV132" s="1615"/>
      <c r="EW132" s="1615"/>
      <c r="EX132" s="1615"/>
      <c r="EY132" s="1616"/>
      <c r="EZ132" s="1799"/>
      <c r="FA132" s="1800"/>
      <c r="FB132" s="1801"/>
      <c r="FC132" s="1624"/>
      <c r="FD132" s="1625"/>
      <c r="FE132" s="1615"/>
      <c r="FF132" s="1615"/>
      <c r="FG132" s="1615"/>
      <c r="FH132" s="1615"/>
      <c r="FI132" s="1615"/>
      <c r="FJ132" s="1615"/>
      <c r="FK132" s="1615"/>
      <c r="FL132" s="1615"/>
      <c r="FM132" s="1615"/>
      <c r="FN132" s="1616"/>
      <c r="FO132" s="1799"/>
      <c r="FP132" s="1800"/>
      <c r="FQ132" s="1801"/>
      <c r="FR132" s="1624"/>
      <c r="FS132" s="1625"/>
      <c r="FT132" s="1837"/>
      <c r="FU132" s="1627"/>
      <c r="FV132" s="1627"/>
      <c r="FW132" s="1627"/>
      <c r="FX132" s="1627"/>
      <c r="FY132" s="1627"/>
      <c r="FZ132" s="1627"/>
      <c r="GA132" s="1627"/>
      <c r="GB132" s="1627"/>
      <c r="GC132" s="1627"/>
      <c r="GD132" s="1627"/>
      <c r="GE132" s="1627"/>
      <c r="GF132" s="1627"/>
      <c r="GG132" s="1627"/>
      <c r="GH132" s="1627"/>
      <c r="GI132" s="1627"/>
      <c r="GJ132" s="1627"/>
      <c r="GK132" s="1627"/>
      <c r="GL132" s="1627"/>
      <c r="GM132" s="1627"/>
      <c r="GN132" s="1627"/>
      <c r="GO132" s="1627"/>
      <c r="GP132" s="1627"/>
      <c r="GQ132" s="1627"/>
      <c r="GR132" s="1627"/>
      <c r="GS132" s="1628"/>
      <c r="GT132" s="1803"/>
      <c r="GU132" s="1804"/>
      <c r="GV132" s="1801"/>
      <c r="GW132" s="1631"/>
      <c r="GX132" s="1621"/>
      <c r="GY132" s="1620"/>
      <c r="GZ132" s="1838"/>
      <c r="HA132" s="1839"/>
      <c r="HB132" s="1807"/>
      <c r="HC132" s="1635"/>
      <c r="HD132" s="1636"/>
      <c r="HE132" s="1841"/>
      <c r="HF132" s="1638"/>
      <c r="HG132" s="1640"/>
      <c r="HH132" s="1640"/>
      <c r="HI132" s="1641"/>
      <c r="HJ132" s="1627"/>
      <c r="HK132" s="1627"/>
      <c r="HL132" s="1627"/>
      <c r="HM132" s="1627"/>
      <c r="HN132" s="1627"/>
      <c r="HO132" s="1627"/>
      <c r="HP132" s="1627"/>
      <c r="HQ132" s="1627"/>
      <c r="HR132" s="1627"/>
      <c r="HS132" s="1627"/>
      <c r="HT132" s="1627"/>
      <c r="HU132" s="1627"/>
      <c r="HV132" s="1627"/>
      <c r="HW132" s="1627"/>
      <c r="HX132" s="1627"/>
      <c r="HY132" s="1627"/>
      <c r="HZ132" s="1628"/>
      <c r="IA132" s="1803"/>
      <c r="IB132" s="1804"/>
      <c r="IC132" s="1801"/>
      <c r="ID132" s="1620"/>
      <c r="IE132" s="1631"/>
      <c r="IF132" s="1642"/>
      <c r="IG132" s="1642"/>
      <c r="IH132" s="1643"/>
      <c r="II132" s="1812"/>
      <c r="IJ132" s="1813"/>
      <c r="IK132" s="1646"/>
      <c r="IL132" s="1647"/>
      <c r="IM132" s="1648"/>
      <c r="IN132" s="1649"/>
      <c r="IO132" s="1650"/>
      <c r="IP132" s="1650"/>
      <c r="IQ132" s="1650"/>
      <c r="IR132" s="1650"/>
      <c r="IS132" s="1650"/>
      <c r="IT132" s="1650"/>
      <c r="IU132" s="1650"/>
      <c r="IV132" s="1651"/>
      <c r="IW132" s="1814"/>
      <c r="IX132" s="1815"/>
      <c r="IY132" s="1816"/>
      <c r="IZ132" s="1620"/>
      <c r="JA132" s="1621"/>
      <c r="JB132" s="1655"/>
      <c r="JC132" s="1807"/>
      <c r="JD132" s="1657"/>
      <c r="JE132" s="1658"/>
      <c r="JF132" s="1659"/>
      <c r="JG132" s="1660"/>
      <c r="JH132" s="1660"/>
      <c r="JI132" s="1660"/>
      <c r="JJ132" s="1661"/>
      <c r="JK132" s="1818"/>
      <c r="JL132" s="1663"/>
      <c r="JM132" s="1664" t="e">
        <f aca="false">JM$4:JM$4+SUMIF($C$5:JL$5,"Нараст. баланс",$C134:JL134)+SUMIF($C$7:JH$7,"Итого (с ВНР)",$C134:JH134)-SUMIF($C$5:JL$5,"Геол. снижение,  т/сут",$C134:JL134)-SUMIF(JJ$7:JL$7,"Итого",JJ134:JL134)-SUMIF($C$7:JL$7,"Итого (с ВСП)",$C134:JL134)</f>
        <v>#VALUE!</v>
      </c>
      <c r="JN132" s="1665" t="e">
        <f aca="false">'ННГ без НГДП по датам'!JM132:JM134</f>
        <v>#VALUE!</v>
      </c>
      <c r="JO132" s="1666" t="e">
        <f aca="false">'03.24 НГДП по датам'!CA132:CA134</f>
        <v>#VALUE!</v>
      </c>
      <c r="JP132" s="1667"/>
      <c r="JQ132" s="1668"/>
      <c r="JR132" s="1819"/>
    </row>
    <row r="133" customFormat="false" ht="11.25" hidden="false" customHeight="true" outlineLevel="0" collapsed="false">
      <c r="A133" s="1611"/>
      <c r="B133" s="1670" t="s">
        <v>663</v>
      </c>
      <c r="C133" s="1672" t="n">
        <v>32</v>
      </c>
      <c r="D133" s="1672" t="n">
        <v>6636</v>
      </c>
      <c r="E133" s="1672" t="n">
        <v>626</v>
      </c>
      <c r="F133" s="1672"/>
      <c r="G133" s="1673"/>
      <c r="H133" s="1673"/>
      <c r="I133" s="1672"/>
      <c r="J133" s="1672"/>
      <c r="K133" s="1671"/>
      <c r="L133" s="1673"/>
      <c r="M133" s="1673"/>
      <c r="N133" s="1673"/>
      <c r="O133" s="1673"/>
      <c r="P133" s="1673"/>
      <c r="Q133" s="1673"/>
      <c r="R133" s="1673"/>
      <c r="S133" s="1673"/>
      <c r="T133" s="1673"/>
      <c r="U133" s="1673"/>
      <c r="V133" s="1673"/>
      <c r="W133" s="1674"/>
      <c r="X133" s="1675"/>
      <c r="Y133" s="1676"/>
      <c r="Z133" s="1677"/>
      <c r="AA133" s="1678" t="n">
        <f aca="false">COUNTA(C133:Z133)</f>
        <v>3</v>
      </c>
      <c r="AB133" s="1679"/>
      <c r="AC133" s="1680"/>
      <c r="AD133" s="1680"/>
      <c r="AE133" s="1673"/>
      <c r="AF133" s="1673"/>
      <c r="AG133" s="1673"/>
      <c r="AH133" s="1673"/>
      <c r="AI133" s="1673"/>
      <c r="AJ133" s="1673"/>
      <c r="AK133" s="1673"/>
      <c r="AL133" s="1673"/>
      <c r="AM133" s="1673"/>
      <c r="AN133" s="1673"/>
      <c r="AO133" s="1674"/>
      <c r="AP133" s="1675"/>
      <c r="AQ133" s="1676"/>
      <c r="AR133" s="1677"/>
      <c r="AS133" s="1678" t="n">
        <f aca="false">COUNTA(AC133:AR133)</f>
        <v>0</v>
      </c>
      <c r="AT133" s="1679"/>
      <c r="AU133" s="1680"/>
      <c r="AV133" s="1680"/>
      <c r="AW133" s="1680"/>
      <c r="AX133" s="1673"/>
      <c r="AY133" s="1673"/>
      <c r="AZ133" s="1673"/>
      <c r="BA133" s="1673"/>
      <c r="BB133" s="1673"/>
      <c r="BC133" s="1673"/>
      <c r="BD133" s="1673"/>
      <c r="BE133" s="1673"/>
      <c r="BF133" s="1673"/>
      <c r="BG133" s="1673"/>
      <c r="BH133" s="1673"/>
      <c r="BI133" s="1673"/>
      <c r="BJ133" s="1673"/>
      <c r="BK133" s="1673"/>
      <c r="BL133" s="1673"/>
      <c r="BM133" s="1673"/>
      <c r="BN133" s="1673"/>
      <c r="BO133" s="1673"/>
      <c r="BP133" s="1673"/>
      <c r="BQ133" s="1674"/>
      <c r="BR133" s="1675"/>
      <c r="BS133" s="1676"/>
      <c r="BT133" s="1677"/>
      <c r="BU133" s="1678" t="n">
        <f aca="false">COUNTA(AU133:BT133)</f>
        <v>0</v>
      </c>
      <c r="BV133" s="1679"/>
      <c r="BW133" s="1682"/>
      <c r="BX133" s="1673"/>
      <c r="BY133" s="1673"/>
      <c r="BZ133" s="1673"/>
      <c r="CA133" s="1673"/>
      <c r="CB133" s="1673"/>
      <c r="CC133" s="1673"/>
      <c r="CD133" s="1673"/>
      <c r="CE133" s="1673"/>
      <c r="CF133" s="1673"/>
      <c r="CG133" s="1673"/>
      <c r="CH133" s="1673"/>
      <c r="CI133" s="1674"/>
      <c r="CJ133" s="1675"/>
      <c r="CK133" s="1676"/>
      <c r="CL133" s="1677"/>
      <c r="CM133" s="1678" t="n">
        <f aca="false">COUNTA(BW133:CL133)</f>
        <v>0</v>
      </c>
      <c r="CN133" s="1679"/>
      <c r="CO133" s="1679" t="n">
        <f aca="false">AA133+AS133+BU133+CM133</f>
        <v>3</v>
      </c>
      <c r="CP133" s="1679"/>
      <c r="CQ133" s="1686"/>
      <c r="CR133" s="1686"/>
      <c r="CS133" s="1686"/>
      <c r="CT133" s="1686"/>
      <c r="CU133" s="1686"/>
      <c r="CV133" s="1686"/>
      <c r="CW133" s="1686"/>
      <c r="CX133" s="1686"/>
      <c r="CY133" s="1686"/>
      <c r="CZ133" s="1686"/>
      <c r="DA133" s="1686"/>
      <c r="DB133" s="1686"/>
      <c r="DC133" s="1687"/>
      <c r="DD133" s="1688"/>
      <c r="DE133" s="1689"/>
      <c r="DF133" s="1826"/>
      <c r="DG133" s="1683" t="n">
        <f aca="false">SUBTOTAL(9,CQ135:DF135)</f>
        <v>0</v>
      </c>
      <c r="DH133" s="1684"/>
      <c r="DI133" s="1682"/>
      <c r="DJ133" s="1686"/>
      <c r="DK133" s="1686"/>
      <c r="DL133" s="1686"/>
      <c r="DM133" s="1686"/>
      <c r="DN133" s="1686"/>
      <c r="DO133" s="1686"/>
      <c r="DP133" s="1686"/>
      <c r="DQ133" s="1686"/>
      <c r="DR133" s="1686"/>
      <c r="DS133" s="1686"/>
      <c r="DT133" s="1686"/>
      <c r="DU133" s="1687"/>
      <c r="DV133" s="1688"/>
      <c r="DW133" s="1689"/>
      <c r="DX133" s="1826"/>
      <c r="DY133" s="1683" t="n">
        <f aca="false">COUNTA(DI133:DX133)</f>
        <v>0</v>
      </c>
      <c r="DZ133" s="1684"/>
      <c r="EA133" s="1673"/>
      <c r="EB133" s="1673"/>
      <c r="EC133" s="1673"/>
      <c r="ED133" s="1673"/>
      <c r="EE133" s="1673"/>
      <c r="EF133" s="1673"/>
      <c r="EG133" s="1673"/>
      <c r="EH133" s="1673"/>
      <c r="EI133" s="1673"/>
      <c r="EJ133" s="1673"/>
      <c r="EK133" s="1673"/>
      <c r="EL133" s="1673"/>
      <c r="EM133" s="1673"/>
      <c r="EN133" s="1673"/>
      <c r="EO133" s="1673"/>
      <c r="EP133" s="1673"/>
      <c r="EQ133" s="1673"/>
      <c r="ER133" s="1673"/>
      <c r="ES133" s="1673"/>
      <c r="ET133" s="1673"/>
      <c r="EU133" s="1673"/>
      <c r="EV133" s="1673"/>
      <c r="EW133" s="1673"/>
      <c r="EX133" s="1673"/>
      <c r="EY133" s="1674"/>
      <c r="EZ133" s="1675"/>
      <c r="FA133" s="1676"/>
      <c r="FB133" s="1677"/>
      <c r="FC133" s="1683" t="n">
        <f aca="false">COUNTA(EA133:FB133)</f>
        <v>0</v>
      </c>
      <c r="FD133" s="1684"/>
      <c r="FE133" s="1673"/>
      <c r="FF133" s="1673"/>
      <c r="FG133" s="1673"/>
      <c r="FH133" s="1673"/>
      <c r="FI133" s="1673"/>
      <c r="FJ133" s="1673"/>
      <c r="FK133" s="1673"/>
      <c r="FL133" s="1673"/>
      <c r="FM133" s="1673"/>
      <c r="FN133" s="1674"/>
      <c r="FO133" s="1675"/>
      <c r="FP133" s="1676"/>
      <c r="FQ133" s="1677"/>
      <c r="FR133" s="1683" t="n">
        <f aca="false">COUNTA(FE133:FQ133)</f>
        <v>0</v>
      </c>
      <c r="FS133" s="1684"/>
      <c r="FT133" s="1844"/>
      <c r="FU133" s="1686"/>
      <c r="FV133" s="1686"/>
      <c r="FW133" s="1686"/>
      <c r="FX133" s="1686"/>
      <c r="FY133" s="1686"/>
      <c r="FZ133" s="1686"/>
      <c r="GA133" s="1686"/>
      <c r="GB133" s="1686"/>
      <c r="GC133" s="1686"/>
      <c r="GD133" s="1686"/>
      <c r="GE133" s="1686"/>
      <c r="GF133" s="1686"/>
      <c r="GG133" s="1686"/>
      <c r="GH133" s="1686"/>
      <c r="GI133" s="1686"/>
      <c r="GJ133" s="1686"/>
      <c r="GK133" s="1686"/>
      <c r="GL133" s="1686"/>
      <c r="GM133" s="1686"/>
      <c r="GN133" s="1686"/>
      <c r="GO133" s="1686"/>
      <c r="GP133" s="1686"/>
      <c r="GQ133" s="1686"/>
      <c r="GR133" s="1686"/>
      <c r="GS133" s="1687"/>
      <c r="GT133" s="1688"/>
      <c r="GU133" s="1689"/>
      <c r="GV133" s="1677"/>
      <c r="GW133" s="1690" t="n">
        <f aca="false">SUBTOTAL(9,FT135:GV135)</f>
        <v>0</v>
      </c>
      <c r="GX133" s="1679" t="n">
        <f aca="false">SUBTOTAL(9,FT135:GV135)</f>
        <v>0</v>
      </c>
      <c r="GY133" s="1691"/>
      <c r="GZ133" s="1845"/>
      <c r="HA133" s="1846"/>
      <c r="HB133" s="1718"/>
      <c r="HC133" s="1695"/>
      <c r="HD133" s="1696"/>
      <c r="HE133" s="1697"/>
      <c r="HF133" s="1698"/>
      <c r="HG133" s="1700"/>
      <c r="HH133" s="1700"/>
      <c r="HI133" s="1701"/>
      <c r="HJ133" s="1686"/>
      <c r="HK133" s="1686"/>
      <c r="HL133" s="1686"/>
      <c r="HM133" s="1686"/>
      <c r="HN133" s="1686"/>
      <c r="HO133" s="1686"/>
      <c r="HP133" s="1686"/>
      <c r="HQ133" s="1686"/>
      <c r="HR133" s="1686"/>
      <c r="HS133" s="1686"/>
      <c r="HT133" s="1686"/>
      <c r="HU133" s="1686"/>
      <c r="HV133" s="1686"/>
      <c r="HW133" s="1686"/>
      <c r="HX133" s="1686"/>
      <c r="HY133" s="1686"/>
      <c r="HZ133" s="1687"/>
      <c r="IA133" s="1688"/>
      <c r="IB133" s="1689"/>
      <c r="IC133" s="1677"/>
      <c r="ID133" s="1678" t="n">
        <f aca="false">SUBTOTAL(9,HG135:IC135)</f>
        <v>0</v>
      </c>
      <c r="IE133" s="1702"/>
      <c r="IF133" s="1703"/>
      <c r="IG133" s="1703"/>
      <c r="IH133" s="1704"/>
      <c r="II133" s="1705"/>
      <c r="IJ133" s="1706"/>
      <c r="IK133" s="1707" t="n">
        <f aca="false">SUBTOTAL(9,IF135:IJ135)</f>
        <v>0</v>
      </c>
      <c r="IL133" s="1708"/>
      <c r="IM133" s="1709"/>
      <c r="IN133" s="1710"/>
      <c r="IO133" s="1711"/>
      <c r="IP133" s="1711"/>
      <c r="IQ133" s="1711"/>
      <c r="IR133" s="1711"/>
      <c r="IS133" s="1711"/>
      <c r="IT133" s="1711"/>
      <c r="IU133" s="1711"/>
      <c r="IV133" s="1712"/>
      <c r="IW133" s="1713"/>
      <c r="IX133" s="1714"/>
      <c r="IY133" s="1715"/>
      <c r="IZ133" s="1678" t="n">
        <f aca="false">SUBTOTAL(3,IM133:IY133)</f>
        <v>0</v>
      </c>
      <c r="JA133" s="1716"/>
      <c r="JB133" s="1717"/>
      <c r="JC133" s="1718"/>
      <c r="JD133" s="1719"/>
      <c r="JE133" s="1720"/>
      <c r="JF133" s="1721"/>
      <c r="JG133" s="1722"/>
      <c r="JH133" s="1722"/>
      <c r="JI133" s="1722"/>
      <c r="JJ133" s="1723"/>
      <c r="JK133" s="1724"/>
      <c r="JL133" s="1725"/>
      <c r="JM133" s="1664"/>
      <c r="JN133" s="1665"/>
      <c r="JO133" s="1666"/>
      <c r="JP133" s="1726"/>
      <c r="JQ133" s="1727"/>
      <c r="JR133" s="1728"/>
    </row>
    <row r="134" customFormat="false" ht="11.25" hidden="false" customHeight="true" outlineLevel="0" collapsed="false">
      <c r="A134" s="1611"/>
      <c r="B134" s="1729" t="s">
        <v>661</v>
      </c>
      <c r="C134" s="1731" t="n">
        <v>30</v>
      </c>
      <c r="D134" s="1731" t="n">
        <v>40</v>
      </c>
      <c r="E134" s="1731" t="n">
        <v>40</v>
      </c>
      <c r="F134" s="1731"/>
      <c r="G134" s="1732"/>
      <c r="H134" s="1732"/>
      <c r="I134" s="1731"/>
      <c r="J134" s="1731"/>
      <c r="K134" s="1730"/>
      <c r="L134" s="1732"/>
      <c r="M134" s="1732"/>
      <c r="N134" s="1732"/>
      <c r="O134" s="1732"/>
      <c r="P134" s="1732"/>
      <c r="Q134" s="1732"/>
      <c r="R134" s="1732"/>
      <c r="S134" s="1732"/>
      <c r="T134" s="1732"/>
      <c r="U134" s="1732"/>
      <c r="V134" s="1732"/>
      <c r="W134" s="1733"/>
      <c r="X134" s="1889"/>
      <c r="Y134" s="1890"/>
      <c r="Z134" s="1891"/>
      <c r="AA134" s="1737" t="n">
        <f aca="false">SUBTOTAL(9,C134:Z134)</f>
        <v>110</v>
      </c>
      <c r="AB134" s="1738" t="n">
        <f aca="false">AA134+AB130</f>
        <v>940</v>
      </c>
      <c r="AC134" s="1739"/>
      <c r="AD134" s="1739"/>
      <c r="AE134" s="1732"/>
      <c r="AF134" s="1732"/>
      <c r="AG134" s="1732"/>
      <c r="AH134" s="1732"/>
      <c r="AI134" s="1732"/>
      <c r="AJ134" s="1732"/>
      <c r="AK134" s="1732"/>
      <c r="AL134" s="1732"/>
      <c r="AM134" s="1732"/>
      <c r="AN134" s="1732"/>
      <c r="AO134" s="1733"/>
      <c r="AP134" s="1889"/>
      <c r="AQ134" s="1890"/>
      <c r="AR134" s="1891"/>
      <c r="AS134" s="1737" t="n">
        <f aca="false">SUBTOTAL(9,AC134:AR134)</f>
        <v>0</v>
      </c>
      <c r="AT134" s="1738" t="n">
        <f aca="false">AS134+AT130</f>
        <v>0</v>
      </c>
      <c r="AU134" s="1739"/>
      <c r="AV134" s="1739"/>
      <c r="AW134" s="1739"/>
      <c r="AX134" s="1732"/>
      <c r="AY134" s="1732"/>
      <c r="AZ134" s="1732"/>
      <c r="BA134" s="1732"/>
      <c r="BB134" s="1732"/>
      <c r="BC134" s="1732"/>
      <c r="BD134" s="1732"/>
      <c r="BE134" s="1732"/>
      <c r="BF134" s="1732"/>
      <c r="BG134" s="1732"/>
      <c r="BH134" s="1732"/>
      <c r="BI134" s="1732"/>
      <c r="BJ134" s="1732"/>
      <c r="BK134" s="1732"/>
      <c r="BL134" s="1732"/>
      <c r="BM134" s="1732"/>
      <c r="BN134" s="1732"/>
      <c r="BO134" s="1732"/>
      <c r="BP134" s="1732"/>
      <c r="BQ134" s="1733"/>
      <c r="BR134" s="1889"/>
      <c r="BS134" s="1890"/>
      <c r="BT134" s="1891"/>
      <c r="BU134" s="1737" t="n">
        <f aca="false">SUBTOTAL(9,AU134:BT134)</f>
        <v>0</v>
      </c>
      <c r="BV134" s="1738" t="n">
        <f aca="false">BU134+BV130</f>
        <v>461.8</v>
      </c>
      <c r="BW134" s="1740"/>
      <c r="BX134" s="1732"/>
      <c r="BY134" s="1732"/>
      <c r="BZ134" s="1732"/>
      <c r="CA134" s="1732"/>
      <c r="CB134" s="1732"/>
      <c r="CC134" s="1732"/>
      <c r="CD134" s="1732"/>
      <c r="CE134" s="1732"/>
      <c r="CF134" s="1732"/>
      <c r="CG134" s="1732"/>
      <c r="CH134" s="1732"/>
      <c r="CI134" s="1733"/>
      <c r="CJ134" s="1889"/>
      <c r="CK134" s="1890"/>
      <c r="CL134" s="1891"/>
      <c r="CM134" s="1737" t="n">
        <f aca="false">SUBTOTAL(9,BW134:CL134)</f>
        <v>0</v>
      </c>
      <c r="CN134" s="1738" t="n">
        <f aca="false">CM134+CN130</f>
        <v>0</v>
      </c>
      <c r="CO134" s="1738" t="n">
        <f aca="false">AA134+AS134+BU134+CM134</f>
        <v>110</v>
      </c>
      <c r="CP134" s="1738" t="n">
        <f aca="false">CO134+CP130</f>
        <v>1401.8</v>
      </c>
      <c r="CQ134" s="1744"/>
      <c r="CR134" s="1744"/>
      <c r="CS134" s="1744"/>
      <c r="CT134" s="1744"/>
      <c r="CU134" s="1744"/>
      <c r="CV134" s="1744"/>
      <c r="CW134" s="1744"/>
      <c r="CX134" s="1744"/>
      <c r="CY134" s="1744"/>
      <c r="CZ134" s="1744"/>
      <c r="DA134" s="1744"/>
      <c r="DB134" s="1744"/>
      <c r="DC134" s="1745"/>
      <c r="DD134" s="1892"/>
      <c r="DE134" s="1893"/>
      <c r="DF134" s="1894"/>
      <c r="DG134" s="1741" t="n">
        <f aca="false">SUBTOTAL(9,CQ134:DF134)</f>
        <v>0</v>
      </c>
      <c r="DH134" s="1742" t="n">
        <f aca="false">DG134+IF($B130:$B130=2,0,DH130:DH130)</f>
        <v>0</v>
      </c>
      <c r="DI134" s="1740"/>
      <c r="DJ134" s="1744"/>
      <c r="DK134" s="1744"/>
      <c r="DL134" s="1744"/>
      <c r="DM134" s="1744"/>
      <c r="DN134" s="1744"/>
      <c r="DO134" s="1744"/>
      <c r="DP134" s="1744"/>
      <c r="DQ134" s="1744"/>
      <c r="DR134" s="1744"/>
      <c r="DS134" s="1744"/>
      <c r="DT134" s="1744"/>
      <c r="DU134" s="1745"/>
      <c r="DV134" s="1892"/>
      <c r="DW134" s="1893"/>
      <c r="DX134" s="1894"/>
      <c r="DY134" s="1741" t="n">
        <f aca="false">SUBTOTAL(9,DI134:DX134)</f>
        <v>0</v>
      </c>
      <c r="DZ134" s="1742" t="n">
        <f aca="false">DY134+IF($B130:$B130=2,0,DZ130:DZ130)</f>
        <v>0</v>
      </c>
      <c r="EA134" s="1732"/>
      <c r="EB134" s="1732"/>
      <c r="EC134" s="1732"/>
      <c r="ED134" s="1732"/>
      <c r="EE134" s="1732"/>
      <c r="EF134" s="1732"/>
      <c r="EG134" s="1732"/>
      <c r="EH134" s="1732"/>
      <c r="EI134" s="1732"/>
      <c r="EJ134" s="1732"/>
      <c r="EK134" s="1732"/>
      <c r="EL134" s="1732"/>
      <c r="EM134" s="1732"/>
      <c r="EN134" s="1732"/>
      <c r="EO134" s="1732"/>
      <c r="EP134" s="1732"/>
      <c r="EQ134" s="1732"/>
      <c r="ER134" s="1732"/>
      <c r="ES134" s="1732"/>
      <c r="ET134" s="1732"/>
      <c r="EU134" s="1732"/>
      <c r="EV134" s="1732"/>
      <c r="EW134" s="1732"/>
      <c r="EX134" s="1732"/>
      <c r="EY134" s="1733"/>
      <c r="EZ134" s="1889"/>
      <c r="FA134" s="1890"/>
      <c r="FB134" s="1891"/>
      <c r="FC134" s="1741" t="n">
        <f aca="false">SUBTOTAL(9,EA134:FB134)</f>
        <v>0</v>
      </c>
      <c r="FD134" s="1742" t="n">
        <f aca="false">FC134+IF($B130:$B130=2,0,FD130:FD130)</f>
        <v>200</v>
      </c>
      <c r="FE134" s="1732"/>
      <c r="FF134" s="1732"/>
      <c r="FG134" s="1732"/>
      <c r="FH134" s="1732"/>
      <c r="FI134" s="1732"/>
      <c r="FJ134" s="1732"/>
      <c r="FK134" s="1732"/>
      <c r="FL134" s="1732"/>
      <c r="FM134" s="1732"/>
      <c r="FN134" s="1733"/>
      <c r="FO134" s="1889"/>
      <c r="FP134" s="1890"/>
      <c r="FQ134" s="1891"/>
      <c r="FR134" s="1741" t="n">
        <f aca="false">SUBTOTAL(9,FE134:FQ134)</f>
        <v>0</v>
      </c>
      <c r="FS134" s="1742" t="n">
        <f aca="false">FR134+IF($B130:$B130=2,0,FS130:FS130)</f>
        <v>0</v>
      </c>
      <c r="FT134" s="1851"/>
      <c r="FU134" s="1744"/>
      <c r="FV134" s="1744"/>
      <c r="FW134" s="1744"/>
      <c r="FX134" s="1744"/>
      <c r="FY134" s="1744"/>
      <c r="FZ134" s="1744"/>
      <c r="GA134" s="1744"/>
      <c r="GB134" s="1744"/>
      <c r="GC134" s="1744"/>
      <c r="GD134" s="1744"/>
      <c r="GE134" s="1744"/>
      <c r="GF134" s="1744"/>
      <c r="GG134" s="1744"/>
      <c r="GH134" s="1744"/>
      <c r="GI134" s="1744"/>
      <c r="GJ134" s="1744"/>
      <c r="GK134" s="1744"/>
      <c r="GL134" s="1744"/>
      <c r="GM134" s="1744"/>
      <c r="GN134" s="1744"/>
      <c r="GO134" s="1744"/>
      <c r="GP134" s="1744"/>
      <c r="GQ134" s="1744"/>
      <c r="GR134" s="1744"/>
      <c r="GS134" s="1745"/>
      <c r="GT134" s="1892"/>
      <c r="GU134" s="1893"/>
      <c r="GV134" s="1891"/>
      <c r="GW134" s="1748" t="n">
        <f aca="false">SUBTOTAL(9,FT134:GV134)</f>
        <v>0</v>
      </c>
      <c r="GX134" s="1738" t="n">
        <f aca="false">SUBTOTAL(9,FT134:GV134)</f>
        <v>0</v>
      </c>
      <c r="GY134" s="1737" t="n">
        <f aca="false">GX134+IF($B130:$B130=2,0,GY130:GY130)</f>
        <v>0</v>
      </c>
      <c r="GZ134" s="1749"/>
      <c r="HA134" s="1750"/>
      <c r="HB134" s="1895" t="e">
        <f aca="false">'03.24 НГДП по датам'!BA134</f>
        <v>#VALUE!</v>
      </c>
      <c r="HC134" s="1752" t="e">
        <f aca="false">SUBTOTAL(9,GZ134:HB134)</f>
        <v>#VALUE!</v>
      </c>
      <c r="HD134" s="1753" t="n">
        <f aca="false">$HD$3+HD130</f>
        <v>1178.93</v>
      </c>
      <c r="HE134" s="1754" t="n">
        <f aca="false">$HE$3+HE130</f>
        <v>371.07</v>
      </c>
      <c r="HF134" s="1831" t="n">
        <f aca="false">SUM(HD134:HE134)</f>
        <v>1550</v>
      </c>
      <c r="HG134" s="1757"/>
      <c r="HH134" s="1757"/>
      <c r="HI134" s="1758"/>
      <c r="HJ134" s="1744"/>
      <c r="HK134" s="1744"/>
      <c r="HL134" s="1744"/>
      <c r="HM134" s="1744"/>
      <c r="HN134" s="1744"/>
      <c r="HO134" s="1744"/>
      <c r="HP134" s="1744"/>
      <c r="HQ134" s="1744"/>
      <c r="HR134" s="1744"/>
      <c r="HS134" s="1744"/>
      <c r="HT134" s="1744"/>
      <c r="HU134" s="1744"/>
      <c r="HV134" s="1744"/>
      <c r="HW134" s="1744"/>
      <c r="HX134" s="1744"/>
      <c r="HY134" s="1744"/>
      <c r="HZ134" s="1745"/>
      <c r="IA134" s="1892"/>
      <c r="IB134" s="1893"/>
      <c r="IC134" s="1891"/>
      <c r="ID134" s="1737" t="n">
        <f aca="false">SUBTOTAL(9,HG134:IC134)</f>
        <v>0</v>
      </c>
      <c r="IE134" s="1748" t="n">
        <f aca="false">ID134+IF($B130:$B130=2,0,IE130:IE130)</f>
        <v>200</v>
      </c>
      <c r="IF134" s="1759"/>
      <c r="IG134" s="1759"/>
      <c r="IH134" s="1760"/>
      <c r="II134" s="1896"/>
      <c r="IJ134" s="1897"/>
      <c r="IK134" s="1763" t="n">
        <f aca="false">SUBTOTAL(9,IF134:IJ134)</f>
        <v>0</v>
      </c>
      <c r="IL134" s="1764" t="n">
        <f aca="false">IK134:IK134+IF($B130:$B130=2,0,IL130:IL130)</f>
        <v>0</v>
      </c>
      <c r="IM134" s="1765"/>
      <c r="IN134" s="1765"/>
      <c r="IO134" s="1732"/>
      <c r="IP134" s="1732"/>
      <c r="IQ134" s="1732"/>
      <c r="IR134" s="1732"/>
      <c r="IS134" s="1732"/>
      <c r="IT134" s="1732"/>
      <c r="IU134" s="1732"/>
      <c r="IV134" s="1733"/>
      <c r="IW134" s="1889"/>
      <c r="IX134" s="1890"/>
      <c r="IY134" s="1891"/>
      <c r="IZ134" s="1737" t="n">
        <f aca="false">SUBTOTAL(9,IM134:IY134)</f>
        <v>0</v>
      </c>
      <c r="JA134" s="1738" t="n">
        <f aca="false">IZ134+IF($B130:$B130=2,0,JA130:JA130)</f>
        <v>0</v>
      </c>
      <c r="JB134" s="1766"/>
      <c r="JC134" s="1898" t="e">
        <f aca="false">'03.24 НГДП по датам'!BT134</f>
        <v>#VALUE!</v>
      </c>
      <c r="JD134" s="1834" t="n">
        <f aca="false">$JD$14</f>
        <v>0</v>
      </c>
      <c r="JE134" s="1769" t="e">
        <f aca="false">SUBTOTAL(9,JB134:JD134)</f>
        <v>#VALUE!</v>
      </c>
      <c r="JF134" s="1770" t="n">
        <f aca="false">SUMIF($C$5:JE$5,"Накопленный эффект, т/сут",$C134:JE134)+SUMIF($C$5:JE$5,"Нараст.  по потенциалу",$C134:JE134)-SUMIF($C$5:JE$5,"Нараст. по остановкам",$C134:JE134)-SUMIF($C$5:JE$5,"ИТОГО перевод в ППД",$C134:JE134)-SUMIF($C$5:JE$5,"ИТОГО  нерент, по распоряж.",$C134:JE134)-SUMIF($C$5:JE$5,"ИТОГО ост. дебит от ЗБС, Углуб., ПВЛГ/ПНЛГ",$C134:JE134)</f>
        <v>1401.8</v>
      </c>
      <c r="JG134" s="1771"/>
      <c r="JH134" s="1771"/>
      <c r="JI134" s="1771"/>
      <c r="JJ134" s="1772"/>
      <c r="JK134" s="1899"/>
      <c r="JL134" s="1763"/>
      <c r="JM134" s="1664"/>
      <c r="JN134" s="1665"/>
      <c r="JO134" s="1666"/>
      <c r="JP134" s="1774" t="n">
        <f aca="false">JP$4:JP$4+SUMIF($C$5:JL$5,"Нараст. по остановкам",$C134:JL134)-SUMIF($C$5:JL$5,"Нараст.  по потенциалу",$C134:JL134)</f>
        <v>852.705</v>
      </c>
      <c r="JQ134" s="1775" t="n">
        <f aca="false">'ННГ без НГДП по датам'!JP134</f>
        <v>820.812</v>
      </c>
      <c r="JR134" s="1900" t="n">
        <f aca="false">'03.24 НГДП по датам'!CB134</f>
        <v>31.893</v>
      </c>
    </row>
    <row r="135" customFormat="false" ht="1.5" hidden="false" customHeight="true" outlineLevel="0" collapsed="false">
      <c r="A135" s="1777"/>
      <c r="B135" s="1777"/>
      <c r="C135" s="1778"/>
      <c r="D135" s="1778"/>
      <c r="E135" s="1778"/>
      <c r="F135" s="1778"/>
      <c r="G135" s="1779"/>
      <c r="H135" s="1779"/>
      <c r="I135" s="1779"/>
      <c r="J135" s="1779"/>
      <c r="K135" s="1779"/>
      <c r="L135" s="1779"/>
      <c r="M135" s="1779"/>
      <c r="N135" s="1779"/>
      <c r="O135" s="1779"/>
      <c r="P135" s="1779"/>
      <c r="Q135" s="1779"/>
      <c r="R135" s="1779"/>
      <c r="S135" s="1779"/>
      <c r="T135" s="1779"/>
      <c r="U135" s="1779"/>
      <c r="V135" s="1779"/>
      <c r="W135" s="1779"/>
      <c r="X135" s="1779"/>
      <c r="Y135" s="1779"/>
      <c r="Z135" s="1779"/>
      <c r="AA135" s="1783"/>
      <c r="AB135" s="1783"/>
      <c r="AC135" s="1884"/>
      <c r="AD135" s="1784"/>
      <c r="AE135" s="1779"/>
      <c r="AF135" s="1779"/>
      <c r="AG135" s="1779"/>
      <c r="AH135" s="1779"/>
      <c r="AI135" s="1779"/>
      <c r="AJ135" s="1779"/>
      <c r="AK135" s="1779"/>
      <c r="AL135" s="1779"/>
      <c r="AM135" s="1779"/>
      <c r="AN135" s="1779"/>
      <c r="AO135" s="1779"/>
      <c r="AP135" s="1779"/>
      <c r="AQ135" s="1779"/>
      <c r="AR135" s="1779"/>
      <c r="AS135" s="1783"/>
      <c r="AT135" s="1783"/>
      <c r="AU135" s="1778"/>
      <c r="AV135" s="1778"/>
      <c r="AW135" s="1785"/>
      <c r="AX135" s="1779"/>
      <c r="AY135" s="1779"/>
      <c r="AZ135" s="1779"/>
      <c r="BA135" s="1779"/>
      <c r="BB135" s="1779"/>
      <c r="BC135" s="1779"/>
      <c r="BD135" s="1779"/>
      <c r="BE135" s="1779"/>
      <c r="BF135" s="1779"/>
      <c r="BG135" s="1779"/>
      <c r="BH135" s="1779"/>
      <c r="BI135" s="1779"/>
      <c r="BJ135" s="1779"/>
      <c r="BK135" s="1779"/>
      <c r="BL135" s="1779"/>
      <c r="BM135" s="1779"/>
      <c r="BN135" s="1779"/>
      <c r="BO135" s="1779"/>
      <c r="BP135" s="1779"/>
      <c r="BQ135" s="1779"/>
      <c r="BR135" s="1779"/>
      <c r="BS135" s="1779"/>
      <c r="BT135" s="1779"/>
      <c r="BU135" s="1783"/>
      <c r="BV135" s="1783"/>
      <c r="BW135" s="1784"/>
      <c r="BX135" s="1779"/>
      <c r="BY135" s="1779"/>
      <c r="BZ135" s="1779"/>
      <c r="CA135" s="1779"/>
      <c r="CB135" s="1779"/>
      <c r="CC135" s="1779"/>
      <c r="CD135" s="1779"/>
      <c r="CE135" s="1779"/>
      <c r="CF135" s="1779"/>
      <c r="CG135" s="1779"/>
      <c r="CH135" s="1779"/>
      <c r="CI135" s="1779"/>
      <c r="CJ135" s="1779"/>
      <c r="CK135" s="1779"/>
      <c r="CL135" s="1779"/>
      <c r="CM135" s="1783"/>
      <c r="CN135" s="1783"/>
      <c r="CO135" s="1783"/>
      <c r="CP135" s="1783"/>
      <c r="CQ135" s="1779"/>
      <c r="CR135" s="1779"/>
      <c r="CS135" s="1779"/>
      <c r="CT135" s="1779"/>
      <c r="CU135" s="1779"/>
      <c r="CV135" s="1779"/>
      <c r="CW135" s="1779"/>
      <c r="CX135" s="1779"/>
      <c r="CY135" s="1779"/>
      <c r="CZ135" s="1779"/>
      <c r="DA135" s="1779"/>
      <c r="DB135" s="1779"/>
      <c r="DC135" s="1779"/>
      <c r="DD135" s="1779"/>
      <c r="DE135" s="1779"/>
      <c r="DF135" s="1779"/>
      <c r="DG135" s="1783"/>
      <c r="DH135" s="1783"/>
      <c r="DI135" s="1792"/>
      <c r="DJ135" s="1779"/>
      <c r="DK135" s="1779"/>
      <c r="DL135" s="1779"/>
      <c r="DM135" s="1779"/>
      <c r="DN135" s="1779"/>
      <c r="DO135" s="1779"/>
      <c r="DP135" s="1779"/>
      <c r="DQ135" s="1779"/>
      <c r="DR135" s="1779"/>
      <c r="DS135" s="1779"/>
      <c r="DT135" s="1779"/>
      <c r="DU135" s="1779"/>
      <c r="DV135" s="1779"/>
      <c r="DW135" s="1779"/>
      <c r="DX135" s="1779"/>
      <c r="DY135" s="1783"/>
      <c r="DZ135" s="1783"/>
      <c r="EA135" s="1779"/>
      <c r="EB135" s="1779"/>
      <c r="EC135" s="1779"/>
      <c r="ED135" s="1779"/>
      <c r="EE135" s="1779"/>
      <c r="EF135" s="1779"/>
      <c r="EG135" s="1779"/>
      <c r="EH135" s="1779"/>
      <c r="EI135" s="1779"/>
      <c r="EJ135" s="1779"/>
      <c r="EK135" s="1779"/>
      <c r="EL135" s="1779"/>
      <c r="EM135" s="1779"/>
      <c r="EN135" s="1779"/>
      <c r="EO135" s="1779"/>
      <c r="EP135" s="1779"/>
      <c r="EQ135" s="1779"/>
      <c r="ER135" s="1779"/>
      <c r="ES135" s="1779"/>
      <c r="ET135" s="1779"/>
      <c r="EU135" s="1779"/>
      <c r="EV135" s="1779"/>
      <c r="EW135" s="1779"/>
      <c r="EX135" s="1779"/>
      <c r="EY135" s="1779"/>
      <c r="EZ135" s="1779"/>
      <c r="FA135" s="1779"/>
      <c r="FB135" s="1779"/>
      <c r="FC135" s="1783"/>
      <c r="FD135" s="1783"/>
      <c r="FE135" s="1779"/>
      <c r="FF135" s="1779"/>
      <c r="FG135" s="1779"/>
      <c r="FH135" s="1779"/>
      <c r="FI135" s="1779"/>
      <c r="FJ135" s="1779"/>
      <c r="FK135" s="1779"/>
      <c r="FL135" s="1779"/>
      <c r="FM135" s="1779"/>
      <c r="FN135" s="1779"/>
      <c r="FO135" s="1779"/>
      <c r="FP135" s="1779"/>
      <c r="FQ135" s="1779"/>
      <c r="FR135" s="1783"/>
      <c r="FS135" s="1783"/>
      <c r="FT135" s="1779"/>
      <c r="FU135" s="1779"/>
      <c r="FV135" s="1888"/>
      <c r="FW135" s="1779"/>
      <c r="FX135" s="1779"/>
      <c r="FY135" s="1779"/>
      <c r="FZ135" s="1779"/>
      <c r="GA135" s="1779"/>
      <c r="GB135" s="1779"/>
      <c r="GC135" s="1779"/>
      <c r="GD135" s="1779"/>
      <c r="GE135" s="1779"/>
      <c r="GF135" s="1779"/>
      <c r="GG135" s="1779"/>
      <c r="GH135" s="1779"/>
      <c r="GI135" s="1779"/>
      <c r="GJ135" s="1779"/>
      <c r="GK135" s="1779"/>
      <c r="GL135" s="1779"/>
      <c r="GM135" s="1779"/>
      <c r="GN135" s="1779"/>
      <c r="GO135" s="1779"/>
      <c r="GP135" s="1779"/>
      <c r="GQ135" s="1779"/>
      <c r="GR135" s="1779"/>
      <c r="GS135" s="1779"/>
      <c r="GT135" s="1779"/>
      <c r="GU135" s="1779"/>
      <c r="GV135" s="1779"/>
      <c r="GW135" s="1783"/>
      <c r="GX135" s="1783"/>
      <c r="GY135" s="1783"/>
      <c r="GZ135" s="1787"/>
      <c r="HA135" s="1787"/>
      <c r="HB135" s="1779"/>
      <c r="HC135" s="1783"/>
      <c r="HD135" s="1783"/>
      <c r="HE135" s="1783"/>
      <c r="HF135" s="1790"/>
      <c r="HG135" s="1791"/>
      <c r="HH135" s="1757"/>
      <c r="HI135" s="1787"/>
      <c r="HJ135" s="1779"/>
      <c r="HK135" s="1779"/>
      <c r="HL135" s="1779"/>
      <c r="HM135" s="1779"/>
      <c r="HN135" s="1779"/>
      <c r="HO135" s="1779"/>
      <c r="HP135" s="1779"/>
      <c r="HQ135" s="1779"/>
      <c r="HR135" s="1779"/>
      <c r="HS135" s="1779"/>
      <c r="HT135" s="1779"/>
      <c r="HU135" s="1779"/>
      <c r="HV135" s="1779"/>
      <c r="HW135" s="1779"/>
      <c r="HX135" s="1779"/>
      <c r="HY135" s="1779"/>
      <c r="HZ135" s="1779"/>
      <c r="IA135" s="1779"/>
      <c r="IB135" s="1779"/>
      <c r="IC135" s="1779"/>
      <c r="ID135" s="1783"/>
      <c r="IE135" s="1783"/>
      <c r="IF135" s="1792"/>
      <c r="IG135" s="1792"/>
      <c r="IH135" s="1792"/>
      <c r="II135" s="1792"/>
      <c r="IJ135" s="1792"/>
      <c r="IK135" s="1792"/>
      <c r="IL135" s="1792"/>
      <c r="IM135" s="1795"/>
      <c r="IN135" s="1795"/>
      <c r="IO135" s="1779"/>
      <c r="IP135" s="1779"/>
      <c r="IQ135" s="1779"/>
      <c r="IR135" s="1779"/>
      <c r="IS135" s="1779"/>
      <c r="IT135" s="1779"/>
      <c r="IU135" s="1779"/>
      <c r="IV135" s="1779"/>
      <c r="IW135" s="1779"/>
      <c r="IX135" s="1779"/>
      <c r="IY135" s="1779"/>
      <c r="IZ135" s="1783"/>
      <c r="JA135" s="1783"/>
      <c r="JB135" s="1779"/>
      <c r="JC135" s="1901"/>
      <c r="JD135" s="1779"/>
      <c r="JE135" s="1783"/>
      <c r="JF135" s="1783"/>
      <c r="JG135" s="1792"/>
      <c r="JH135" s="1792"/>
      <c r="JI135" s="1792"/>
      <c r="JJ135" s="1792"/>
      <c r="JK135" s="1792"/>
      <c r="JL135" s="1792"/>
      <c r="JM135" s="1797"/>
      <c r="JN135" s="1797"/>
      <c r="JO135" s="1797"/>
      <c r="JP135" s="1797"/>
      <c r="JQ135" s="1797"/>
      <c r="JR135" s="1797"/>
    </row>
    <row r="136" customFormat="false" ht="15" hidden="false" customHeight="true" outlineLevel="0" collapsed="false">
      <c r="A136" s="1902" t="s">
        <v>478</v>
      </c>
      <c r="B136" s="1902"/>
      <c r="C136" s="1903"/>
      <c r="D136" s="1903"/>
      <c r="E136" s="1903"/>
      <c r="F136" s="1903"/>
      <c r="G136" s="1904"/>
      <c r="H136" s="1904"/>
      <c r="I136" s="1904"/>
      <c r="J136" s="1904"/>
      <c r="K136" s="1904"/>
      <c r="L136" s="1904"/>
      <c r="M136" s="1904"/>
      <c r="N136" s="1904"/>
      <c r="O136" s="1904"/>
      <c r="P136" s="1904"/>
      <c r="Q136" s="1904"/>
      <c r="R136" s="1904"/>
      <c r="S136" s="1904"/>
      <c r="T136" s="1904"/>
      <c r="U136" s="1904"/>
      <c r="V136" s="1904"/>
      <c r="W136" s="1904"/>
      <c r="X136" s="1904"/>
      <c r="Y136" s="1904"/>
      <c r="Z136" s="1904"/>
      <c r="AA136" s="1905" t="n">
        <f aca="false">SUMIF($B$12:$B$134,$B$133,AA12:AA134)</f>
        <v>20</v>
      </c>
      <c r="AB136" s="1905"/>
      <c r="AC136" s="1904"/>
      <c r="AD136" s="1904"/>
      <c r="AE136" s="1904"/>
      <c r="AF136" s="1904"/>
      <c r="AG136" s="1904"/>
      <c r="AH136" s="1904"/>
      <c r="AI136" s="1904"/>
      <c r="AJ136" s="1904"/>
      <c r="AK136" s="1904"/>
      <c r="AL136" s="1904"/>
      <c r="AM136" s="1904"/>
      <c r="AN136" s="1904"/>
      <c r="AO136" s="1904"/>
      <c r="AP136" s="1904"/>
      <c r="AQ136" s="1904"/>
      <c r="AR136" s="1904"/>
      <c r="AS136" s="1905" t="n">
        <f aca="false">SUMIF($B$12:$B$134,$B$133,AS12:AS134)</f>
        <v>0</v>
      </c>
      <c r="AT136" s="1905"/>
      <c r="AU136" s="1903"/>
      <c r="AV136" s="1903"/>
      <c r="AW136" s="1903"/>
      <c r="AX136" s="1903"/>
      <c r="AY136" s="1903"/>
      <c r="AZ136" s="1903"/>
      <c r="BA136" s="1903"/>
      <c r="BB136" s="1903"/>
      <c r="BC136" s="1903"/>
      <c r="BD136" s="1903"/>
      <c r="BE136" s="1903"/>
      <c r="BF136" s="1903"/>
      <c r="BG136" s="1903"/>
      <c r="BH136" s="1903"/>
      <c r="BI136" s="1903"/>
      <c r="BJ136" s="1903"/>
      <c r="BK136" s="1903"/>
      <c r="BL136" s="1903"/>
      <c r="BM136" s="1903"/>
      <c r="BN136" s="1903"/>
      <c r="BO136" s="1903"/>
      <c r="BP136" s="1903"/>
      <c r="BQ136" s="1903"/>
      <c r="BR136" s="1903"/>
      <c r="BS136" s="1903"/>
      <c r="BT136" s="1903"/>
      <c r="BU136" s="1906" t="n">
        <f aca="false">SUMIF($B$12:$B$134,$B$133,BU12:BU134)</f>
        <v>22</v>
      </c>
      <c r="BV136" s="1905"/>
      <c r="BW136" s="1904"/>
      <c r="BX136" s="1904"/>
      <c r="BY136" s="1904"/>
      <c r="BZ136" s="1904"/>
      <c r="CA136" s="1904"/>
      <c r="CB136" s="1904"/>
      <c r="CC136" s="1904"/>
      <c r="CD136" s="1904"/>
      <c r="CE136" s="1904"/>
      <c r="CF136" s="1904"/>
      <c r="CG136" s="1904"/>
      <c r="CH136" s="1904"/>
      <c r="CI136" s="1904"/>
      <c r="CJ136" s="1904"/>
      <c r="CK136" s="1904"/>
      <c r="CL136" s="1904"/>
      <c r="CM136" s="1905" t="n">
        <f aca="false">SUMIF($B$12:$B$134,$B$133,CM12:CM134)</f>
        <v>0</v>
      </c>
      <c r="CN136" s="1905"/>
      <c r="CO136" s="1907" t="n">
        <f aca="false">AA136+AS136+BU136+CM136</f>
        <v>42</v>
      </c>
      <c r="CP136" s="1908"/>
      <c r="CQ136" s="1904"/>
      <c r="CR136" s="1904"/>
      <c r="CS136" s="1904"/>
      <c r="CT136" s="1904"/>
      <c r="CU136" s="1904"/>
      <c r="CV136" s="1904"/>
      <c r="CW136" s="1904"/>
      <c r="CX136" s="1904"/>
      <c r="CY136" s="1904"/>
      <c r="CZ136" s="1904"/>
      <c r="DA136" s="1904"/>
      <c r="DB136" s="1904"/>
      <c r="DC136" s="1904"/>
      <c r="DD136" s="1904"/>
      <c r="DE136" s="1904"/>
      <c r="DF136" s="1904"/>
      <c r="DG136" s="1905" t="n">
        <v>0</v>
      </c>
      <c r="DH136" s="1909"/>
      <c r="DI136" s="1904"/>
      <c r="DJ136" s="1904"/>
      <c r="DK136" s="1904"/>
      <c r="DL136" s="1904"/>
      <c r="DM136" s="1904"/>
      <c r="DN136" s="1904"/>
      <c r="DO136" s="1904"/>
      <c r="DP136" s="1904"/>
      <c r="DQ136" s="1904"/>
      <c r="DR136" s="1904"/>
      <c r="DS136" s="1904"/>
      <c r="DT136" s="1904"/>
      <c r="DU136" s="1904"/>
      <c r="DV136" s="1904"/>
      <c r="DW136" s="1904"/>
      <c r="DX136" s="1904"/>
      <c r="DY136" s="1905" t="n">
        <f aca="false">SUMIF($B$12:$B$134,$B$133,DY12:DY134)</f>
        <v>0</v>
      </c>
      <c r="DZ136" s="1909"/>
      <c r="EA136" s="1904"/>
      <c r="EB136" s="1904"/>
      <c r="EC136" s="1904"/>
      <c r="ED136" s="1904"/>
      <c r="EE136" s="1904"/>
      <c r="EF136" s="1904"/>
      <c r="EG136" s="1904"/>
      <c r="EH136" s="1904"/>
      <c r="EI136" s="1904"/>
      <c r="EJ136" s="1904"/>
      <c r="EK136" s="1904"/>
      <c r="EL136" s="1904"/>
      <c r="EM136" s="1904"/>
      <c r="EN136" s="1904"/>
      <c r="EO136" s="1904"/>
      <c r="EP136" s="1904"/>
      <c r="EQ136" s="1904"/>
      <c r="ER136" s="1904"/>
      <c r="ES136" s="1904"/>
      <c r="ET136" s="1904"/>
      <c r="EU136" s="1904"/>
      <c r="EV136" s="1904"/>
      <c r="EW136" s="1904"/>
      <c r="EX136" s="1904"/>
      <c r="EY136" s="1904"/>
      <c r="EZ136" s="1904"/>
      <c r="FA136" s="1904"/>
      <c r="FB136" s="1904"/>
      <c r="FC136" s="1905"/>
      <c r="FD136" s="1909"/>
      <c r="FE136" s="1909"/>
      <c r="FF136" s="1909"/>
      <c r="FG136" s="1909"/>
      <c r="FH136" s="1909"/>
      <c r="FI136" s="1909"/>
      <c r="FJ136" s="1909"/>
      <c r="FK136" s="1909"/>
      <c r="FL136" s="1909"/>
      <c r="FM136" s="1909"/>
      <c r="FN136" s="1909"/>
      <c r="FO136" s="1909"/>
      <c r="FP136" s="1909"/>
      <c r="FQ136" s="1909"/>
      <c r="FR136" s="1905" t="n">
        <f aca="false">SUMIF($B$12:$B$134,$B$133,FR12:FR134)</f>
        <v>0</v>
      </c>
      <c r="FS136" s="1909"/>
      <c r="FT136" s="1904"/>
      <c r="FU136" s="1904"/>
      <c r="FV136" s="1904"/>
      <c r="FW136" s="1904"/>
      <c r="FX136" s="1904"/>
      <c r="FY136" s="1904"/>
      <c r="FZ136" s="1904"/>
      <c r="GA136" s="1904"/>
      <c r="GB136" s="1904"/>
      <c r="GC136" s="1904"/>
      <c r="GD136" s="1904"/>
      <c r="GE136" s="1904"/>
      <c r="GF136" s="1904"/>
      <c r="GG136" s="1904"/>
      <c r="GH136" s="1904"/>
      <c r="GI136" s="1904"/>
      <c r="GJ136" s="1904"/>
      <c r="GK136" s="1904"/>
      <c r="GL136" s="1904"/>
      <c r="GM136" s="1904"/>
      <c r="GN136" s="1904"/>
      <c r="GO136" s="1904"/>
      <c r="GP136" s="1904"/>
      <c r="GQ136" s="1904"/>
      <c r="GR136" s="1904"/>
      <c r="GS136" s="1904"/>
      <c r="GT136" s="1904"/>
      <c r="GU136" s="1904"/>
      <c r="GV136" s="1904"/>
      <c r="GW136" s="1905"/>
      <c r="GX136" s="1910"/>
      <c r="GY136" s="1911"/>
      <c r="GZ136" s="1912"/>
      <c r="HA136" s="1912"/>
      <c r="HB136" s="1912"/>
      <c r="HC136" s="1913"/>
      <c r="HD136" s="1914"/>
      <c r="HE136" s="1914"/>
      <c r="HF136" s="1915" t="n">
        <f aca="false">HF134</f>
        <v>1550</v>
      </c>
      <c r="HG136" s="1916"/>
      <c r="HH136" s="1916"/>
      <c r="HI136" s="1916"/>
      <c r="HJ136" s="1916"/>
      <c r="HK136" s="1916"/>
      <c r="HL136" s="1916"/>
      <c r="HM136" s="1916"/>
      <c r="HN136" s="1916"/>
      <c r="HO136" s="1916"/>
      <c r="HP136" s="1916"/>
      <c r="HQ136" s="1916"/>
      <c r="HR136" s="1916"/>
      <c r="HS136" s="1916"/>
      <c r="HT136" s="1916"/>
      <c r="HU136" s="1916"/>
      <c r="HV136" s="1916"/>
      <c r="HW136" s="1916"/>
      <c r="HX136" s="1916"/>
      <c r="HY136" s="1916"/>
      <c r="HZ136" s="1916"/>
      <c r="IA136" s="1916"/>
      <c r="IB136" s="1916"/>
      <c r="IC136" s="1916"/>
      <c r="ID136" s="1910"/>
      <c r="IE136" s="1917"/>
      <c r="IF136" s="1917"/>
      <c r="IG136" s="1917"/>
      <c r="IH136" s="1917"/>
      <c r="II136" s="1917"/>
      <c r="IJ136" s="1917"/>
      <c r="IK136" s="1910"/>
      <c r="IL136" s="1917"/>
      <c r="IM136" s="1916"/>
      <c r="IN136" s="1916"/>
      <c r="IO136" s="1916"/>
      <c r="IP136" s="1916"/>
      <c r="IQ136" s="1916"/>
      <c r="IR136" s="1916"/>
      <c r="IS136" s="1916"/>
      <c r="IT136" s="1916"/>
      <c r="IU136" s="1916"/>
      <c r="IV136" s="1916"/>
      <c r="IW136" s="1916"/>
      <c r="IX136" s="1916"/>
      <c r="IY136" s="1916"/>
      <c r="IZ136" s="1918" t="n">
        <f aca="false">SUMIF($B$12:$B$134,$B$133,IZ12:IZ134)</f>
        <v>0</v>
      </c>
      <c r="JA136" s="1917"/>
      <c r="JB136" s="1912"/>
      <c r="JC136" s="1919"/>
      <c r="JD136" s="1912"/>
      <c r="JE136" s="1913"/>
      <c r="JF136" s="1920"/>
      <c r="JG136" s="1921"/>
      <c r="JH136" s="1921"/>
      <c r="JI136" s="1921"/>
      <c r="JJ136" s="1921"/>
      <c r="JK136" s="1921"/>
      <c r="JL136" s="1921"/>
      <c r="JM136" s="1921"/>
      <c r="JN136" s="1921"/>
      <c r="JO136" s="1921"/>
      <c r="JP136" s="1922" t="n">
        <f aca="false">JP134</f>
        <v>852.705</v>
      </c>
      <c r="JQ136" s="1922"/>
      <c r="JR136" s="1922"/>
    </row>
    <row r="137" customFormat="false" ht="15" hidden="false" customHeight="true" outlineLevel="0" collapsed="false">
      <c r="A137" s="1923" t="s">
        <v>672</v>
      </c>
      <c r="B137" s="1923"/>
      <c r="C137" s="1924"/>
      <c r="D137" s="1924"/>
      <c r="E137" s="1924"/>
      <c r="F137" s="1924"/>
      <c r="G137" s="1925"/>
      <c r="H137" s="1925"/>
      <c r="I137" s="1925"/>
      <c r="J137" s="1925"/>
      <c r="K137" s="1925"/>
      <c r="L137" s="1925"/>
      <c r="M137" s="1925"/>
      <c r="N137" s="1925"/>
      <c r="O137" s="1925"/>
      <c r="P137" s="1925"/>
      <c r="Q137" s="1925"/>
      <c r="R137" s="1925"/>
      <c r="S137" s="1925"/>
      <c r="T137" s="1925"/>
      <c r="U137" s="1925"/>
      <c r="V137" s="1925"/>
      <c r="W137" s="1925"/>
      <c r="X137" s="1925"/>
      <c r="Y137" s="1925"/>
      <c r="Z137" s="1925"/>
      <c r="AA137" s="1926" t="n">
        <f aca="false">AB134</f>
        <v>940</v>
      </c>
      <c r="AB137" s="1927"/>
      <c r="AC137" s="1925"/>
      <c r="AD137" s="1925"/>
      <c r="AE137" s="1925"/>
      <c r="AF137" s="1925"/>
      <c r="AG137" s="1925"/>
      <c r="AH137" s="1925"/>
      <c r="AI137" s="1925"/>
      <c r="AJ137" s="1925"/>
      <c r="AK137" s="1925"/>
      <c r="AL137" s="1925"/>
      <c r="AM137" s="1925"/>
      <c r="AN137" s="1925"/>
      <c r="AO137" s="1925"/>
      <c r="AP137" s="1925"/>
      <c r="AQ137" s="1925"/>
      <c r="AR137" s="1925"/>
      <c r="AS137" s="1926" t="n">
        <f aca="false">AT134</f>
        <v>0</v>
      </c>
      <c r="AT137" s="1927"/>
      <c r="AU137" s="1924"/>
      <c r="AV137" s="1924"/>
      <c r="AW137" s="1924"/>
      <c r="AX137" s="1924"/>
      <c r="AY137" s="1924"/>
      <c r="AZ137" s="1924"/>
      <c r="BA137" s="1924"/>
      <c r="BB137" s="1924"/>
      <c r="BC137" s="1924"/>
      <c r="BD137" s="1924"/>
      <c r="BE137" s="1924"/>
      <c r="BF137" s="1924"/>
      <c r="BG137" s="1924"/>
      <c r="BH137" s="1924"/>
      <c r="BI137" s="1924"/>
      <c r="BJ137" s="1924"/>
      <c r="BK137" s="1924"/>
      <c r="BL137" s="1924"/>
      <c r="BM137" s="1924"/>
      <c r="BN137" s="1924"/>
      <c r="BO137" s="1924"/>
      <c r="BP137" s="1924"/>
      <c r="BQ137" s="1924"/>
      <c r="BR137" s="1924"/>
      <c r="BS137" s="1924"/>
      <c r="BT137" s="1924"/>
      <c r="BU137" s="1928" t="n">
        <f aca="false">BV134</f>
        <v>461.8</v>
      </c>
      <c r="BV137" s="1927"/>
      <c r="BW137" s="1925"/>
      <c r="BX137" s="1925"/>
      <c r="BY137" s="1925"/>
      <c r="BZ137" s="1925"/>
      <c r="CA137" s="1925"/>
      <c r="CB137" s="1925"/>
      <c r="CC137" s="1925"/>
      <c r="CD137" s="1925"/>
      <c r="CE137" s="1925"/>
      <c r="CF137" s="1925"/>
      <c r="CG137" s="1925"/>
      <c r="CH137" s="1925"/>
      <c r="CI137" s="1925"/>
      <c r="CJ137" s="1925"/>
      <c r="CK137" s="1925"/>
      <c r="CL137" s="1925"/>
      <c r="CM137" s="1926" t="n">
        <f aca="false">CN134</f>
        <v>0</v>
      </c>
      <c r="CN137" s="1927"/>
      <c r="CO137" s="1929" t="n">
        <f aca="false">CP134</f>
        <v>1401.8</v>
      </c>
      <c r="CP137" s="1930"/>
      <c r="CQ137" s="1925"/>
      <c r="CR137" s="1925"/>
      <c r="CS137" s="1925"/>
      <c r="CT137" s="1925"/>
      <c r="CU137" s="1925"/>
      <c r="CV137" s="1925"/>
      <c r="CW137" s="1925"/>
      <c r="CX137" s="1925"/>
      <c r="CY137" s="1925"/>
      <c r="CZ137" s="1925"/>
      <c r="DA137" s="1925"/>
      <c r="DB137" s="1925"/>
      <c r="DC137" s="1925"/>
      <c r="DD137" s="1925"/>
      <c r="DE137" s="1925"/>
      <c r="DF137" s="1925"/>
      <c r="DG137" s="1927" t="n">
        <f aca="false">DH134</f>
        <v>0</v>
      </c>
      <c r="DH137" s="1931"/>
      <c r="DI137" s="1925"/>
      <c r="DJ137" s="1925"/>
      <c r="DK137" s="1925"/>
      <c r="DL137" s="1925"/>
      <c r="DM137" s="1925"/>
      <c r="DN137" s="1925"/>
      <c r="DO137" s="1925"/>
      <c r="DP137" s="1925"/>
      <c r="DQ137" s="1925"/>
      <c r="DR137" s="1925"/>
      <c r="DS137" s="1925"/>
      <c r="DT137" s="1925"/>
      <c r="DU137" s="1925"/>
      <c r="DV137" s="1925"/>
      <c r="DW137" s="1925"/>
      <c r="DX137" s="1925"/>
      <c r="DY137" s="1926" t="n">
        <f aca="false">DZ134</f>
        <v>0</v>
      </c>
      <c r="DZ137" s="1931"/>
      <c r="EA137" s="1925"/>
      <c r="EB137" s="1925"/>
      <c r="EC137" s="1925"/>
      <c r="ED137" s="1925"/>
      <c r="EE137" s="1925"/>
      <c r="EF137" s="1925"/>
      <c r="EG137" s="1925"/>
      <c r="EH137" s="1925"/>
      <c r="EI137" s="1925"/>
      <c r="EJ137" s="1925"/>
      <c r="EK137" s="1925"/>
      <c r="EL137" s="1925"/>
      <c r="EM137" s="1925"/>
      <c r="EN137" s="1925"/>
      <c r="EO137" s="1925"/>
      <c r="EP137" s="1925"/>
      <c r="EQ137" s="1925"/>
      <c r="ER137" s="1925"/>
      <c r="ES137" s="1925"/>
      <c r="ET137" s="1925"/>
      <c r="EU137" s="1925"/>
      <c r="EV137" s="1925"/>
      <c r="EW137" s="1925"/>
      <c r="EX137" s="1925"/>
      <c r="EY137" s="1925"/>
      <c r="EZ137" s="1925"/>
      <c r="FA137" s="1925"/>
      <c r="FB137" s="1925"/>
      <c r="FC137" s="1926" t="n">
        <f aca="false">FD134</f>
        <v>200</v>
      </c>
      <c r="FD137" s="1931"/>
      <c r="FE137" s="1931"/>
      <c r="FF137" s="1931"/>
      <c r="FG137" s="1931"/>
      <c r="FH137" s="1931"/>
      <c r="FI137" s="1931"/>
      <c r="FJ137" s="1931"/>
      <c r="FK137" s="1931"/>
      <c r="FL137" s="1931"/>
      <c r="FM137" s="1931"/>
      <c r="FN137" s="1931"/>
      <c r="FO137" s="1931"/>
      <c r="FP137" s="1931"/>
      <c r="FQ137" s="1931"/>
      <c r="FR137" s="1926" t="n">
        <f aca="false">FS134</f>
        <v>0</v>
      </c>
      <c r="FS137" s="1931"/>
      <c r="FT137" s="1925"/>
      <c r="FU137" s="1925"/>
      <c r="FV137" s="1925"/>
      <c r="FW137" s="1925"/>
      <c r="FX137" s="1925"/>
      <c r="FY137" s="1925"/>
      <c r="FZ137" s="1925"/>
      <c r="GA137" s="1925"/>
      <c r="GB137" s="1925"/>
      <c r="GC137" s="1925"/>
      <c r="GD137" s="1925"/>
      <c r="GE137" s="1925"/>
      <c r="GF137" s="1925"/>
      <c r="GG137" s="1925"/>
      <c r="GH137" s="1925"/>
      <c r="GI137" s="1925"/>
      <c r="GJ137" s="1925"/>
      <c r="GK137" s="1925"/>
      <c r="GL137" s="1925"/>
      <c r="GM137" s="1925"/>
      <c r="GN137" s="1925"/>
      <c r="GO137" s="1925"/>
      <c r="GP137" s="1925"/>
      <c r="GQ137" s="1925"/>
      <c r="GR137" s="1925"/>
      <c r="GS137" s="1925"/>
      <c r="GT137" s="1925"/>
      <c r="GU137" s="1925"/>
      <c r="GV137" s="1925"/>
      <c r="GW137" s="1927" t="n">
        <f aca="false">GY134</f>
        <v>0</v>
      </c>
      <c r="GX137" s="1932" t="n">
        <f aca="false">GY134</f>
        <v>0</v>
      </c>
      <c r="GY137" s="1933"/>
      <c r="GZ137" s="1934"/>
      <c r="HA137" s="1934"/>
      <c r="HB137" s="1934"/>
      <c r="HC137" s="1935"/>
      <c r="HD137" s="1936"/>
      <c r="HE137" s="1936"/>
      <c r="HF137" s="1937"/>
      <c r="HG137" s="1938"/>
      <c r="HH137" s="1938"/>
      <c r="HI137" s="1938"/>
      <c r="HJ137" s="1938"/>
      <c r="HK137" s="1938"/>
      <c r="HL137" s="1938"/>
      <c r="HM137" s="1938"/>
      <c r="HN137" s="1938"/>
      <c r="HO137" s="1938"/>
      <c r="HP137" s="1938"/>
      <c r="HQ137" s="1938"/>
      <c r="HR137" s="1938"/>
      <c r="HS137" s="1938"/>
      <c r="HT137" s="1938"/>
      <c r="HU137" s="1938"/>
      <c r="HV137" s="1938"/>
      <c r="HW137" s="1938"/>
      <c r="HX137" s="1938"/>
      <c r="HY137" s="1938"/>
      <c r="HZ137" s="1938"/>
      <c r="IA137" s="1938"/>
      <c r="IB137" s="1938"/>
      <c r="IC137" s="1938"/>
      <c r="ID137" s="1932" t="n">
        <f aca="false">IE134</f>
        <v>200</v>
      </c>
      <c r="IE137" s="1939"/>
      <c r="IF137" s="1939"/>
      <c r="IG137" s="1939"/>
      <c r="IH137" s="1939"/>
      <c r="II137" s="1939"/>
      <c r="IJ137" s="1939"/>
      <c r="IK137" s="1932" t="n">
        <f aca="false">IL134</f>
        <v>0</v>
      </c>
      <c r="IL137" s="1939"/>
      <c r="IM137" s="1938"/>
      <c r="IN137" s="1938"/>
      <c r="IO137" s="1938"/>
      <c r="IP137" s="1938"/>
      <c r="IQ137" s="1938"/>
      <c r="IR137" s="1938"/>
      <c r="IS137" s="1938"/>
      <c r="IT137" s="1938"/>
      <c r="IU137" s="1938"/>
      <c r="IV137" s="1938"/>
      <c r="IW137" s="1938"/>
      <c r="IX137" s="1938"/>
      <c r="IY137" s="1938"/>
      <c r="IZ137" s="1932" t="n">
        <f aca="false">JA134</f>
        <v>0</v>
      </c>
      <c r="JA137" s="1939"/>
      <c r="JB137" s="1934"/>
      <c r="JC137" s="1940"/>
      <c r="JD137" s="1934"/>
      <c r="JE137" s="1935"/>
      <c r="JF137" s="1941"/>
      <c r="JG137" s="1933"/>
      <c r="JH137" s="1933"/>
      <c r="JI137" s="1933"/>
      <c r="JJ137" s="1933"/>
      <c r="JK137" s="1933"/>
      <c r="JL137" s="1933"/>
      <c r="JM137" s="1942" t="s">
        <v>673</v>
      </c>
      <c r="JN137" s="1942"/>
      <c r="JO137" s="1942"/>
      <c r="JP137" s="1943"/>
      <c r="JQ137" s="1943"/>
      <c r="JR137" s="1943"/>
    </row>
    <row r="138" customFormat="false" ht="15" hidden="false" customHeight="true" outlineLevel="0" collapsed="false">
      <c r="A138" s="1923" t="s">
        <v>674</v>
      </c>
      <c r="B138" s="1923"/>
      <c r="C138" s="1924"/>
      <c r="D138" s="1924"/>
      <c r="E138" s="1924"/>
      <c r="F138" s="1924"/>
      <c r="G138" s="1925"/>
      <c r="H138" s="1925"/>
      <c r="I138" s="1925"/>
      <c r="J138" s="1925"/>
      <c r="K138" s="1925"/>
      <c r="L138" s="1925"/>
      <c r="M138" s="1925"/>
      <c r="N138" s="1925"/>
      <c r="O138" s="1925"/>
      <c r="P138" s="1925"/>
      <c r="Q138" s="1925"/>
      <c r="R138" s="1925"/>
      <c r="S138" s="1925"/>
      <c r="T138" s="1925"/>
      <c r="U138" s="1925"/>
      <c r="V138" s="1925"/>
      <c r="W138" s="1925"/>
      <c r="X138" s="1925"/>
      <c r="Y138" s="1925"/>
      <c r="Z138" s="1925"/>
      <c r="AA138" s="1944" t="n">
        <f aca="false">SUM(AB12:AB134)</f>
        <v>11470</v>
      </c>
      <c r="AB138" s="1945"/>
      <c r="AC138" s="1925"/>
      <c r="AD138" s="1925"/>
      <c r="AE138" s="1925"/>
      <c r="AF138" s="1925"/>
      <c r="AG138" s="1925"/>
      <c r="AH138" s="1925"/>
      <c r="AI138" s="1925"/>
      <c r="AJ138" s="1925"/>
      <c r="AK138" s="1925"/>
      <c r="AL138" s="1925"/>
      <c r="AM138" s="1925"/>
      <c r="AN138" s="1925"/>
      <c r="AO138" s="1925"/>
      <c r="AP138" s="1925"/>
      <c r="AQ138" s="1925"/>
      <c r="AR138" s="1925"/>
      <c r="AS138" s="1944" t="n">
        <f aca="false">SUM(AT12:AT134)</f>
        <v>0</v>
      </c>
      <c r="AT138" s="1945"/>
      <c r="AU138" s="1924"/>
      <c r="AV138" s="1924"/>
      <c r="AW138" s="1924"/>
      <c r="AX138" s="1924"/>
      <c r="AY138" s="1924"/>
      <c r="AZ138" s="1924"/>
      <c r="BA138" s="1924"/>
      <c r="BB138" s="1924"/>
      <c r="BC138" s="1924"/>
      <c r="BD138" s="1924"/>
      <c r="BE138" s="1924"/>
      <c r="BF138" s="1924"/>
      <c r="BG138" s="1924"/>
      <c r="BH138" s="1924"/>
      <c r="BI138" s="1924"/>
      <c r="BJ138" s="1924"/>
      <c r="BK138" s="1924"/>
      <c r="BL138" s="1924"/>
      <c r="BM138" s="1924"/>
      <c r="BN138" s="1924"/>
      <c r="BO138" s="1924"/>
      <c r="BP138" s="1924"/>
      <c r="BQ138" s="1924"/>
      <c r="BR138" s="1924"/>
      <c r="BS138" s="1924"/>
      <c r="BT138" s="1924"/>
      <c r="BU138" s="1946" t="n">
        <f aca="false">SUM(BV12:BV134)</f>
        <v>4310.7</v>
      </c>
      <c r="BV138" s="1945"/>
      <c r="BW138" s="1925"/>
      <c r="BX138" s="1925"/>
      <c r="BY138" s="1925"/>
      <c r="BZ138" s="1925"/>
      <c r="CA138" s="1925"/>
      <c r="CB138" s="1925"/>
      <c r="CC138" s="1925"/>
      <c r="CD138" s="1925"/>
      <c r="CE138" s="1925"/>
      <c r="CF138" s="1925"/>
      <c r="CG138" s="1925"/>
      <c r="CH138" s="1925"/>
      <c r="CI138" s="1925"/>
      <c r="CJ138" s="1925"/>
      <c r="CK138" s="1925"/>
      <c r="CL138" s="1925"/>
      <c r="CM138" s="1944" t="n">
        <f aca="false">SUM(CN12:CN134)</f>
        <v>0</v>
      </c>
      <c r="CN138" s="1944"/>
      <c r="CO138" s="1947" t="n">
        <f aca="false">AA138+AS138+BU138+CM138</f>
        <v>15780.7</v>
      </c>
      <c r="CP138" s="1947" t="n">
        <f aca="false">SUM(CP$12:CP134)</f>
        <v>15780.7</v>
      </c>
      <c r="CQ138" s="1925"/>
      <c r="CR138" s="1925"/>
      <c r="CS138" s="1925"/>
      <c r="CT138" s="1925"/>
      <c r="CU138" s="1925"/>
      <c r="CV138" s="1925"/>
      <c r="CW138" s="1925"/>
      <c r="CX138" s="1925"/>
      <c r="CY138" s="1925"/>
      <c r="CZ138" s="1925"/>
      <c r="DA138" s="1925"/>
      <c r="DB138" s="1925"/>
      <c r="DC138" s="1925"/>
      <c r="DD138" s="1925"/>
      <c r="DE138" s="1925"/>
      <c r="DF138" s="1925"/>
      <c r="DG138" s="1944" t="n">
        <f aca="false">DH138:DH138</f>
        <v>0</v>
      </c>
      <c r="DH138" s="1948" t="n">
        <f aca="false">SUM(DH$12:DH134)</f>
        <v>0</v>
      </c>
      <c r="DI138" s="1925"/>
      <c r="DJ138" s="1925"/>
      <c r="DK138" s="1925"/>
      <c r="DL138" s="1925"/>
      <c r="DM138" s="1925"/>
      <c r="DN138" s="1925"/>
      <c r="DO138" s="1925"/>
      <c r="DP138" s="1925"/>
      <c r="DQ138" s="1925"/>
      <c r="DR138" s="1925"/>
      <c r="DS138" s="1925"/>
      <c r="DT138" s="1925"/>
      <c r="DU138" s="1925"/>
      <c r="DV138" s="1925"/>
      <c r="DW138" s="1925"/>
      <c r="DX138" s="1925"/>
      <c r="DY138" s="1944" t="n">
        <f aca="false">DZ138:DZ138</f>
        <v>0</v>
      </c>
      <c r="DZ138" s="1948" t="n">
        <f aca="false">SUM(DZ$12:DZ134)</f>
        <v>0</v>
      </c>
      <c r="EA138" s="1925"/>
      <c r="EB138" s="1925"/>
      <c r="EC138" s="1925"/>
      <c r="ED138" s="1925"/>
      <c r="EE138" s="1925"/>
      <c r="EF138" s="1925"/>
      <c r="EG138" s="1925"/>
      <c r="EH138" s="1925"/>
      <c r="EI138" s="1925"/>
      <c r="EJ138" s="1925"/>
      <c r="EK138" s="1925"/>
      <c r="EL138" s="1925"/>
      <c r="EM138" s="1925"/>
      <c r="EN138" s="1925"/>
      <c r="EO138" s="1925"/>
      <c r="EP138" s="1925"/>
      <c r="EQ138" s="1925"/>
      <c r="ER138" s="1925"/>
      <c r="ES138" s="1925"/>
      <c r="ET138" s="1925"/>
      <c r="EU138" s="1925"/>
      <c r="EV138" s="1925"/>
      <c r="EW138" s="1925"/>
      <c r="EX138" s="1925"/>
      <c r="EY138" s="1925"/>
      <c r="EZ138" s="1925"/>
      <c r="FA138" s="1925"/>
      <c r="FB138" s="1925"/>
      <c r="FC138" s="1944" t="n">
        <f aca="false">SUM(FD12:FD134)</f>
        <v>3659</v>
      </c>
      <c r="FD138" s="1948" t="n">
        <f aca="false">SUM(FD$12:FD134)</f>
        <v>3659</v>
      </c>
      <c r="FE138" s="1948"/>
      <c r="FF138" s="1948"/>
      <c r="FG138" s="1948"/>
      <c r="FH138" s="1948"/>
      <c r="FI138" s="1948"/>
      <c r="FJ138" s="1948"/>
      <c r="FK138" s="1948"/>
      <c r="FL138" s="1948"/>
      <c r="FM138" s="1948"/>
      <c r="FN138" s="1948"/>
      <c r="FO138" s="1948"/>
      <c r="FP138" s="1948"/>
      <c r="FQ138" s="1948"/>
      <c r="FR138" s="1944" t="n">
        <f aca="false">SUM(FS12:FS134)</f>
        <v>0</v>
      </c>
      <c r="FS138" s="1948" t="n">
        <f aca="false">SUM(FS$12:FS134)</f>
        <v>0</v>
      </c>
      <c r="FT138" s="1925"/>
      <c r="FU138" s="1925"/>
      <c r="FV138" s="1925"/>
      <c r="FW138" s="1925"/>
      <c r="FX138" s="1925"/>
      <c r="FY138" s="1925"/>
      <c r="FZ138" s="1925"/>
      <c r="GA138" s="1925"/>
      <c r="GB138" s="1925"/>
      <c r="GC138" s="1925"/>
      <c r="GD138" s="1925"/>
      <c r="GE138" s="1925"/>
      <c r="GF138" s="1925"/>
      <c r="GG138" s="1925"/>
      <c r="GH138" s="1925"/>
      <c r="GI138" s="1925"/>
      <c r="GJ138" s="1925"/>
      <c r="GK138" s="1925"/>
      <c r="GL138" s="1925"/>
      <c r="GM138" s="1925"/>
      <c r="GN138" s="1925"/>
      <c r="GO138" s="1925"/>
      <c r="GP138" s="1925"/>
      <c r="GQ138" s="1925"/>
      <c r="GR138" s="1925"/>
      <c r="GS138" s="1925"/>
      <c r="GT138" s="1925"/>
      <c r="GU138" s="1925"/>
      <c r="GV138" s="1925"/>
      <c r="GW138" s="1944" t="n">
        <f aca="false">GX138</f>
        <v>0</v>
      </c>
      <c r="GX138" s="1944" t="n">
        <f aca="false">SUM(GY12:GY134)</f>
        <v>0</v>
      </c>
      <c r="GY138" s="1949" t="n">
        <f aca="false">SUM(GY$12:GY134)</f>
        <v>0</v>
      </c>
      <c r="GZ138" s="1950" t="n">
        <f aca="false">SUMIF($B$12:$B$134,$B$134,GZ$12:GZ134)</f>
        <v>0</v>
      </c>
      <c r="HA138" s="1950"/>
      <c r="HB138" s="1950" t="e">
        <f aca="false">SUMIF($B$12:$B$134,$B$134,HB$12:HB134)</f>
        <v>#VALUE!</v>
      </c>
      <c r="HC138" s="1951" t="e">
        <f aca="false">SUMIF($B$12:$B$134,$B$134,HC$12:HC134)</f>
        <v>#VALUE!</v>
      </c>
      <c r="HD138" s="1952"/>
      <c r="HE138" s="1952"/>
      <c r="HF138" s="1953" t="n">
        <f aca="false">SUM(HF$12:HF134)</f>
        <v>24800</v>
      </c>
      <c r="HG138" s="1938"/>
      <c r="HH138" s="1938"/>
      <c r="HI138" s="1938"/>
      <c r="HJ138" s="1938"/>
      <c r="HK138" s="1938"/>
      <c r="HL138" s="1938"/>
      <c r="HM138" s="1938"/>
      <c r="HN138" s="1938"/>
      <c r="HO138" s="1938"/>
      <c r="HP138" s="1938"/>
      <c r="HQ138" s="1938"/>
      <c r="HR138" s="1938"/>
      <c r="HS138" s="1938"/>
      <c r="HT138" s="1938"/>
      <c r="HU138" s="1938"/>
      <c r="HV138" s="1938"/>
      <c r="HW138" s="1938"/>
      <c r="HX138" s="1938"/>
      <c r="HY138" s="1938"/>
      <c r="HZ138" s="1938"/>
      <c r="IA138" s="1938"/>
      <c r="IB138" s="1938"/>
      <c r="IC138" s="1938"/>
      <c r="ID138" s="1954" t="n">
        <f aca="false">IE138:IE138</f>
        <v>3999</v>
      </c>
      <c r="IE138" s="1955" t="n">
        <f aca="false">SUM(IE$12:IE134)</f>
        <v>3999</v>
      </c>
      <c r="IF138" s="1955"/>
      <c r="IG138" s="1955"/>
      <c r="IH138" s="1955"/>
      <c r="II138" s="1955"/>
      <c r="IJ138" s="1955"/>
      <c r="IK138" s="1954" t="n">
        <f aca="false">IL138:IL138</f>
        <v>0</v>
      </c>
      <c r="IL138" s="1955" t="n">
        <f aca="false">SUM(IL12:IL134)</f>
        <v>0</v>
      </c>
      <c r="IM138" s="1938"/>
      <c r="IN138" s="1938"/>
      <c r="IO138" s="1938"/>
      <c r="IP138" s="1938"/>
      <c r="IQ138" s="1938"/>
      <c r="IR138" s="1938"/>
      <c r="IS138" s="1938"/>
      <c r="IT138" s="1938"/>
      <c r="IU138" s="1938"/>
      <c r="IV138" s="1938"/>
      <c r="IW138" s="1938"/>
      <c r="IX138" s="1938"/>
      <c r="IY138" s="1938"/>
      <c r="IZ138" s="1932" t="n">
        <f aca="false">JA138</f>
        <v>0</v>
      </c>
      <c r="JA138" s="1956" t="n">
        <f aca="false">SUM(JA$12:JA134)</f>
        <v>0</v>
      </c>
      <c r="JB138" s="1950" t="n">
        <f aca="false">SUMIF($B$12:$B$134,$B$134,JB$12:JB134)</f>
        <v>0</v>
      </c>
      <c r="JC138" s="1940" t="e">
        <f aca="false">SUMIF($B$12:$B$134,$B$134,JC$12:JC134)</f>
        <v>#VALUE!</v>
      </c>
      <c r="JD138" s="1950" t="n">
        <f aca="false">SUMIF($B$12:$B$134,$B$134,JD$12:JD134)</f>
        <v>0</v>
      </c>
      <c r="JE138" s="1951" t="e">
        <f aca="false">SUMIF($B$12:$B$134,$B$134,JE$12:JE134)</f>
        <v>#VALUE!</v>
      </c>
      <c r="JF138" s="1957" t="n">
        <f aca="false">SUMIF($B$12:$B$134,$B$134,JF$12:JF134)</f>
        <v>15440.7</v>
      </c>
      <c r="JG138" s="1958" t="n">
        <f aca="false">SUMIF($B$12:$B$134,$B$134,JG$12:JG134)</f>
        <v>0</v>
      </c>
      <c r="JH138" s="1958" t="n">
        <f aca="false">SUMIF($B$12:$B$134,$B$134,JH$12:JH134)</f>
        <v>0</v>
      </c>
      <c r="JI138" s="1958" t="n">
        <f aca="false">SUMIF($B$12:$B$134,$B$134,JI$12:JI134)</f>
        <v>0</v>
      </c>
      <c r="JJ138" s="1958" t="n">
        <f aca="false">SUMIF($B$12:$B$134,$B$134,JJ$12:JJ134)</f>
        <v>0</v>
      </c>
      <c r="JK138" s="1958"/>
      <c r="JL138" s="1958" t="n">
        <f aca="false">SUM(JL$12:JL134)</f>
        <v>0</v>
      </c>
      <c r="JM138" s="1959" t="e">
        <f aca="false">ROUND(JM$4:JM$4*DAY($A132)+SUMIF($C$5:JL$5,"Нараст. баланс",$C138:JL138)+SUMIF($C$7:JH$7,"Итого (с ВНР)",$C138:JH138)-SUMIF($C$5:JL$5,"Геол. снижение,  т/сут",$C138:JL138)-SUMIF(JJ$7:JL$7,"Итого",JJ138:JL138)-SUMIF($C$7:JL$7,"Итого (с ВСП)",$C138:JL138),1)</f>
        <v>#VALUE!</v>
      </c>
      <c r="JN138" s="1959" t="e">
        <f aca="false">ROUND(SUM(JN12:JN134),1)</f>
        <v>#VALUE!</v>
      </c>
      <c r="JO138" s="1959" t="e">
        <f aca="false">ROUND(SUM(JO12:JO134),1)</f>
        <v>#VALUE!</v>
      </c>
      <c r="JP138" s="1960" t="n">
        <f aca="false">SUBTOTAL(1,JP$12:JP134)</f>
        <v>781.705</v>
      </c>
      <c r="JQ138" s="1960"/>
      <c r="JR138" s="1960" t="s">
        <v>675</v>
      </c>
      <c r="JS138" s="1961" t="e">
        <f aca="false">JM138/COUNT(JM12:JM134)</f>
        <v>#VALUE!</v>
      </c>
      <c r="JT138" s="1547" t="s">
        <v>676</v>
      </c>
      <c r="JU138" s="1961" t="e">
        <f aca="false">JM132+JE134-HC134</f>
        <v>#VALUE!</v>
      </c>
    </row>
    <row r="139" customFormat="false" ht="14.25" hidden="false" customHeight="true" outlineLevel="0" collapsed="false">
      <c r="A139" s="1550"/>
      <c r="B139" s="1550"/>
      <c r="C139" s="1777"/>
      <c r="D139" s="1777"/>
      <c r="E139" s="1777"/>
      <c r="F139" s="1777"/>
      <c r="G139" s="1777"/>
      <c r="H139" s="1777"/>
      <c r="I139" s="1777"/>
      <c r="J139" s="1777"/>
      <c r="K139" s="1777"/>
      <c r="L139" s="1777"/>
      <c r="M139" s="1777"/>
      <c r="N139" s="1777"/>
      <c r="O139" s="1777"/>
      <c r="P139" s="1777"/>
      <c r="Q139" s="1777"/>
      <c r="R139" s="1777"/>
      <c r="S139" s="1777"/>
      <c r="T139" s="1777"/>
      <c r="U139" s="1777"/>
      <c r="V139" s="1777"/>
      <c r="W139" s="1777"/>
      <c r="X139" s="1777"/>
      <c r="Y139" s="1777"/>
      <c r="Z139" s="1777"/>
      <c r="AA139" s="1777"/>
      <c r="AB139" s="1777"/>
      <c r="AC139" s="1777"/>
      <c r="AD139" s="1777"/>
      <c r="AE139" s="1777"/>
      <c r="AF139" s="1777"/>
      <c r="AG139" s="1777"/>
      <c r="AH139" s="1777"/>
      <c r="AI139" s="1777"/>
      <c r="AJ139" s="1777"/>
      <c r="AK139" s="1777"/>
      <c r="AL139" s="1777"/>
      <c r="AM139" s="1777"/>
      <c r="AN139" s="1777"/>
      <c r="AO139" s="1777"/>
      <c r="AP139" s="1777"/>
      <c r="AQ139" s="1777"/>
      <c r="AR139" s="1777"/>
      <c r="AS139" s="1777"/>
      <c r="AT139" s="1777"/>
      <c r="AU139" s="1777"/>
      <c r="AV139" s="1777"/>
      <c r="AW139" s="1777"/>
      <c r="AX139" s="1777"/>
      <c r="AY139" s="1777"/>
      <c r="AZ139" s="1777"/>
      <c r="BA139" s="1777"/>
      <c r="BB139" s="1777"/>
      <c r="BC139" s="1777"/>
      <c r="BD139" s="1777"/>
      <c r="BE139" s="1777"/>
      <c r="BF139" s="1777"/>
      <c r="BG139" s="1777"/>
      <c r="BH139" s="1777"/>
      <c r="BI139" s="1777"/>
      <c r="BJ139" s="1777"/>
      <c r="BK139" s="1777"/>
      <c r="BL139" s="1777"/>
      <c r="BM139" s="1777"/>
      <c r="BN139" s="1777"/>
      <c r="BO139" s="1777"/>
      <c r="BP139" s="1777"/>
      <c r="BQ139" s="1777"/>
      <c r="BR139" s="1777"/>
      <c r="BS139" s="1777"/>
      <c r="BT139" s="1777"/>
      <c r="BU139" s="1777"/>
      <c r="BV139" s="1777"/>
      <c r="BW139" s="1777"/>
      <c r="BX139" s="1550"/>
      <c r="BY139" s="1550"/>
      <c r="BZ139" s="1550"/>
      <c r="CA139" s="1550"/>
      <c r="CB139" s="1550"/>
      <c r="CC139" s="1550"/>
      <c r="CD139" s="1550"/>
      <c r="CE139" s="1550"/>
      <c r="CF139" s="1550"/>
      <c r="CG139" s="1550"/>
      <c r="CH139" s="1550"/>
      <c r="CI139" s="1550"/>
      <c r="CJ139" s="1550"/>
      <c r="CK139" s="1550"/>
      <c r="CL139" s="1550"/>
      <c r="CM139" s="1550"/>
      <c r="CN139" s="1550"/>
      <c r="CO139" s="1550"/>
      <c r="CP139" s="1550"/>
      <c r="CQ139" s="1550"/>
      <c r="CR139" s="1550"/>
      <c r="CS139" s="1550"/>
      <c r="CT139" s="1550"/>
      <c r="CU139" s="1550"/>
      <c r="CV139" s="1550"/>
      <c r="CW139" s="1550"/>
      <c r="CX139" s="1550"/>
      <c r="CY139" s="1550"/>
      <c r="CZ139" s="1550"/>
      <c r="DA139" s="1550"/>
      <c r="DB139" s="1550"/>
      <c r="DC139" s="1550"/>
      <c r="DD139" s="1550"/>
      <c r="DE139" s="1550"/>
      <c r="DF139" s="1550"/>
      <c r="DG139" s="1550"/>
      <c r="DH139" s="1550"/>
      <c r="DI139" s="1550"/>
      <c r="DJ139" s="1550"/>
      <c r="DK139" s="1550"/>
      <c r="DL139" s="1550"/>
      <c r="DM139" s="1550"/>
      <c r="DN139" s="1550"/>
      <c r="DO139" s="1550"/>
      <c r="DP139" s="1550"/>
      <c r="DQ139" s="1550"/>
      <c r="DR139" s="1550"/>
      <c r="DS139" s="1550"/>
      <c r="DT139" s="1550"/>
      <c r="DU139" s="1550"/>
      <c r="DV139" s="1550"/>
      <c r="DW139" s="1550"/>
      <c r="DX139" s="1550"/>
      <c r="DY139" s="1550"/>
      <c r="DZ139" s="1550"/>
      <c r="EA139" s="1550"/>
      <c r="EB139" s="1550"/>
      <c r="EC139" s="1550"/>
      <c r="ED139" s="1550"/>
      <c r="EE139" s="1550"/>
      <c r="EF139" s="1550"/>
      <c r="EG139" s="1550"/>
      <c r="EH139" s="1550"/>
      <c r="EI139" s="1550"/>
      <c r="EJ139" s="1550"/>
      <c r="EK139" s="1550"/>
      <c r="EL139" s="1550"/>
      <c r="EM139" s="1550"/>
      <c r="EN139" s="1550"/>
      <c r="EO139" s="1550"/>
      <c r="EP139" s="1550"/>
      <c r="EQ139" s="1550"/>
      <c r="ER139" s="1550"/>
      <c r="ES139" s="1550"/>
      <c r="ET139" s="1550"/>
      <c r="EU139" s="1550"/>
      <c r="EV139" s="1550"/>
      <c r="EW139" s="1550"/>
      <c r="EX139" s="1550"/>
      <c r="EY139" s="1550"/>
      <c r="EZ139" s="1550"/>
      <c r="FA139" s="1550"/>
      <c r="FB139" s="1550"/>
      <c r="FC139" s="1550"/>
      <c r="FD139" s="1550"/>
      <c r="FE139" s="1550"/>
      <c r="FF139" s="1550"/>
      <c r="FG139" s="1550"/>
      <c r="FH139" s="1550"/>
      <c r="FI139" s="1550"/>
      <c r="FJ139" s="1550"/>
      <c r="FK139" s="1550"/>
      <c r="FL139" s="1550"/>
      <c r="FM139" s="1550"/>
      <c r="FN139" s="1550"/>
      <c r="FO139" s="1550"/>
      <c r="FP139" s="1550"/>
      <c r="FQ139" s="1550"/>
      <c r="FR139" s="1550"/>
      <c r="FS139" s="1550"/>
      <c r="FT139" s="1962" t="s">
        <v>677</v>
      </c>
      <c r="FU139" s="1962"/>
      <c r="FV139" s="1962"/>
      <c r="FW139" s="1962"/>
      <c r="FX139" s="1962"/>
      <c r="FY139" s="1962"/>
      <c r="FZ139" s="1962"/>
      <c r="GA139" s="1962"/>
      <c r="GB139" s="1962"/>
      <c r="GC139" s="1962"/>
      <c r="GD139" s="1962"/>
      <c r="GE139" s="1962"/>
      <c r="GF139" s="1962"/>
      <c r="GG139" s="1962"/>
      <c r="GH139" s="1962"/>
      <c r="GI139" s="1962"/>
      <c r="GJ139" s="1962"/>
      <c r="GK139" s="1962"/>
      <c r="GL139" s="1962"/>
      <c r="GM139" s="1962"/>
      <c r="GN139" s="1962"/>
      <c r="GO139" s="1962"/>
      <c r="GP139" s="1962"/>
      <c r="GQ139" s="1962"/>
      <c r="GR139" s="1962"/>
      <c r="GS139" s="1962"/>
      <c r="GT139" s="1962"/>
      <c r="GU139" s="1962"/>
      <c r="GV139" s="1962"/>
      <c r="GW139" s="1962"/>
      <c r="GX139" s="1962"/>
      <c r="GY139" s="1962"/>
      <c r="GZ139" s="1550"/>
      <c r="HA139" s="1550"/>
      <c r="HB139" s="1550"/>
      <c r="HC139" s="1550"/>
      <c r="HD139" s="1550"/>
      <c r="HE139" s="1550"/>
      <c r="HF139" s="1963"/>
      <c r="HG139" s="1963"/>
      <c r="HH139" s="1963"/>
      <c r="HI139" s="1963"/>
      <c r="HJ139" s="1963"/>
      <c r="HK139" s="1963"/>
      <c r="HL139" s="1963"/>
      <c r="HM139" s="1963"/>
      <c r="HN139" s="1963"/>
      <c r="HO139" s="1963"/>
      <c r="HP139" s="1963"/>
      <c r="HQ139" s="1963"/>
      <c r="HR139" s="1963"/>
      <c r="HS139" s="1963"/>
      <c r="HT139" s="1963"/>
      <c r="HU139" s="1963"/>
      <c r="HV139" s="1963"/>
      <c r="HW139" s="1963"/>
      <c r="HX139" s="1963"/>
      <c r="HY139" s="1963"/>
      <c r="HZ139" s="1963"/>
      <c r="IA139" s="1963"/>
      <c r="IB139" s="1963"/>
      <c r="IC139" s="1963"/>
      <c r="ID139" s="1963"/>
      <c r="IE139" s="1963"/>
      <c r="IF139" s="1963"/>
      <c r="IG139" s="1963"/>
      <c r="IH139" s="1963"/>
      <c r="II139" s="1963"/>
      <c r="IJ139" s="1963"/>
      <c r="IK139" s="1963"/>
      <c r="IL139" s="1963"/>
      <c r="IM139" s="1963"/>
      <c r="IN139" s="1963"/>
      <c r="IO139" s="1963"/>
      <c r="IP139" s="1963"/>
      <c r="IQ139" s="1963"/>
      <c r="IR139" s="1963"/>
      <c r="IS139" s="1963"/>
      <c r="IT139" s="1963"/>
      <c r="IU139" s="1963"/>
      <c r="IV139" s="1963"/>
      <c r="IW139" s="1963"/>
      <c r="IX139" s="1963"/>
      <c r="IY139" s="1963"/>
      <c r="IZ139" s="1963"/>
      <c r="JA139" s="1963"/>
      <c r="JB139" s="1963"/>
      <c r="JC139" s="1963"/>
      <c r="JD139" s="1963"/>
      <c r="JE139" s="1963"/>
      <c r="JF139" s="1963"/>
      <c r="JG139" s="1963"/>
      <c r="JH139" s="1963"/>
      <c r="JI139" s="1557"/>
      <c r="JJ139" s="1550"/>
      <c r="JK139" s="1550"/>
      <c r="JL139" s="1550"/>
      <c r="JM139" s="1964"/>
      <c r="JN139" s="1964"/>
      <c r="JO139" s="1964"/>
      <c r="JP139" s="1965"/>
      <c r="JQ139" s="1965"/>
      <c r="JR139" s="1965"/>
    </row>
    <row r="140" customFormat="false" ht="14.25" hidden="false" customHeight="true" outlineLevel="0" collapsed="false">
      <c r="A140" s="1550"/>
      <c r="B140" s="1550"/>
      <c r="C140" s="1777"/>
      <c r="D140" s="1777"/>
      <c r="E140" s="1777"/>
      <c r="F140" s="1777"/>
      <c r="G140" s="1777"/>
      <c r="H140" s="1777"/>
      <c r="I140" s="1777"/>
      <c r="J140" s="1777"/>
      <c r="K140" s="1777"/>
      <c r="L140" s="1777"/>
      <c r="M140" s="1777"/>
      <c r="N140" s="1777"/>
      <c r="O140" s="1777"/>
      <c r="P140" s="1777"/>
      <c r="Q140" s="1777"/>
      <c r="R140" s="1777"/>
      <c r="S140" s="1777"/>
      <c r="T140" s="1777"/>
      <c r="U140" s="1777"/>
      <c r="V140" s="1777"/>
      <c r="W140" s="1777"/>
      <c r="X140" s="1777"/>
      <c r="Y140" s="1777"/>
      <c r="Z140" s="1777"/>
      <c r="AA140" s="1777"/>
      <c r="AB140" s="1777"/>
      <c r="AC140" s="1777"/>
      <c r="AD140" s="1777"/>
      <c r="AE140" s="1777"/>
      <c r="AF140" s="1777"/>
      <c r="AG140" s="1777"/>
      <c r="AH140" s="1777"/>
      <c r="AI140" s="1777"/>
      <c r="AJ140" s="1777"/>
      <c r="AK140" s="1777"/>
      <c r="AL140" s="1777"/>
      <c r="AM140" s="1777"/>
      <c r="AN140" s="1777"/>
      <c r="AO140" s="1777"/>
      <c r="AP140" s="1777"/>
      <c r="AQ140" s="1777"/>
      <c r="AR140" s="1777"/>
      <c r="AS140" s="1777"/>
      <c r="AT140" s="1777"/>
      <c r="AU140" s="1777"/>
      <c r="AV140" s="1777"/>
      <c r="AW140" s="1777"/>
      <c r="AX140" s="1777"/>
      <c r="AY140" s="1777"/>
      <c r="AZ140" s="1777"/>
      <c r="BA140" s="1777"/>
      <c r="BB140" s="1777"/>
      <c r="BC140" s="1777"/>
      <c r="BD140" s="1777"/>
      <c r="BE140" s="1777"/>
      <c r="BF140" s="1777"/>
      <c r="BG140" s="1777"/>
      <c r="BH140" s="1777"/>
      <c r="BI140" s="1777"/>
      <c r="BJ140" s="1777"/>
      <c r="BK140" s="1777"/>
      <c r="BL140" s="1777"/>
      <c r="BM140" s="1777"/>
      <c r="BN140" s="1777"/>
      <c r="BO140" s="1777"/>
      <c r="BP140" s="1777"/>
      <c r="BQ140" s="1777"/>
      <c r="BR140" s="1777"/>
      <c r="BS140" s="1777"/>
      <c r="BT140" s="1777"/>
      <c r="BU140" s="1777"/>
      <c r="BV140" s="1777"/>
      <c r="BW140" s="1777"/>
      <c r="BX140" s="1550"/>
      <c r="BY140" s="1550"/>
      <c r="BZ140" s="1550"/>
      <c r="CA140" s="1550"/>
      <c r="CB140" s="1550"/>
      <c r="CC140" s="1550"/>
      <c r="CD140" s="1550"/>
      <c r="CE140" s="1550"/>
      <c r="CF140" s="1550"/>
      <c r="CG140" s="1550"/>
      <c r="CH140" s="1550"/>
      <c r="CI140" s="1550"/>
      <c r="CJ140" s="1550"/>
      <c r="CK140" s="1550"/>
      <c r="CL140" s="1550"/>
      <c r="CM140" s="1550"/>
      <c r="CN140" s="1550"/>
      <c r="CO140" s="1550"/>
      <c r="CP140" s="1550"/>
      <c r="CQ140" s="1550"/>
      <c r="CR140" s="1550"/>
      <c r="CS140" s="1550"/>
      <c r="CT140" s="1550"/>
      <c r="CU140" s="1550"/>
      <c r="CV140" s="1550"/>
      <c r="CW140" s="1550"/>
      <c r="CX140" s="1550"/>
      <c r="CY140" s="1550"/>
      <c r="CZ140" s="1550"/>
      <c r="DA140" s="1550"/>
      <c r="DB140" s="1550"/>
      <c r="DC140" s="1550"/>
      <c r="DD140" s="1550"/>
      <c r="DE140" s="1550"/>
      <c r="DF140" s="1550"/>
      <c r="DG140" s="1550"/>
      <c r="DH140" s="1550"/>
      <c r="DI140" s="1550"/>
      <c r="DJ140" s="1550"/>
      <c r="DK140" s="1550"/>
      <c r="DL140" s="1550"/>
      <c r="DM140" s="1550"/>
      <c r="DN140" s="1550"/>
      <c r="DO140" s="1550"/>
      <c r="DP140" s="1550"/>
      <c r="DQ140" s="1550"/>
      <c r="DR140" s="1550"/>
      <c r="DS140" s="1550"/>
      <c r="DT140" s="1550"/>
      <c r="DU140" s="1550"/>
      <c r="DV140" s="1550"/>
      <c r="DW140" s="1550"/>
      <c r="DX140" s="1550"/>
      <c r="DY140" s="1550"/>
      <c r="DZ140" s="1550"/>
      <c r="EA140" s="1550"/>
      <c r="EB140" s="1550"/>
      <c r="EC140" s="1550"/>
      <c r="ED140" s="1550"/>
      <c r="EE140" s="1550"/>
      <c r="EF140" s="1550"/>
      <c r="EG140" s="1550"/>
      <c r="EH140" s="1550"/>
      <c r="EI140" s="1550"/>
      <c r="EJ140" s="1550"/>
      <c r="EK140" s="1550"/>
      <c r="EL140" s="1550"/>
      <c r="EM140" s="1550"/>
      <c r="EN140" s="1550"/>
      <c r="EO140" s="1550"/>
      <c r="EP140" s="1550"/>
      <c r="EQ140" s="1550"/>
      <c r="ER140" s="1550"/>
      <c r="ES140" s="1550"/>
      <c r="ET140" s="1550"/>
      <c r="EU140" s="1550"/>
      <c r="EV140" s="1550"/>
      <c r="EW140" s="1550"/>
      <c r="EX140" s="1550"/>
      <c r="EY140" s="1550"/>
      <c r="EZ140" s="1550"/>
      <c r="FA140" s="1550"/>
      <c r="FB140" s="1550"/>
      <c r="FC140" s="1550"/>
      <c r="FD140" s="1550"/>
      <c r="FE140" s="1550"/>
      <c r="FF140" s="1550"/>
      <c r="FG140" s="1550"/>
      <c r="FH140" s="1550"/>
      <c r="FI140" s="1550"/>
      <c r="FJ140" s="1550"/>
      <c r="FK140" s="1550"/>
      <c r="FL140" s="1550"/>
      <c r="FM140" s="1550"/>
      <c r="FN140" s="1550"/>
      <c r="FO140" s="1550"/>
      <c r="FP140" s="1550"/>
      <c r="FQ140" s="1550"/>
      <c r="FR140" s="1550"/>
      <c r="FS140" s="1550"/>
      <c r="FT140" s="1962"/>
      <c r="FU140" s="1962"/>
      <c r="FV140" s="1962"/>
      <c r="FW140" s="1962"/>
      <c r="FX140" s="1962"/>
      <c r="FY140" s="1962"/>
      <c r="FZ140" s="1962"/>
      <c r="GA140" s="1962"/>
      <c r="GB140" s="1962"/>
      <c r="GC140" s="1962"/>
      <c r="GD140" s="1962"/>
      <c r="GE140" s="1962"/>
      <c r="GF140" s="1962"/>
      <c r="GG140" s="1962"/>
      <c r="GH140" s="1962"/>
      <c r="GI140" s="1962"/>
      <c r="GJ140" s="1962"/>
      <c r="GK140" s="1962"/>
      <c r="GL140" s="1962"/>
      <c r="GM140" s="1962"/>
      <c r="GN140" s="1962"/>
      <c r="GO140" s="1962"/>
      <c r="GP140" s="1962"/>
      <c r="GQ140" s="1962"/>
      <c r="GR140" s="1962"/>
      <c r="GS140" s="1962"/>
      <c r="GT140" s="1962"/>
      <c r="GU140" s="1962"/>
      <c r="GV140" s="1557"/>
      <c r="GW140" s="1557"/>
      <c r="GX140" s="1557"/>
      <c r="GY140" s="1557"/>
      <c r="GZ140" s="1550"/>
      <c r="HA140" s="1550"/>
      <c r="HB140" s="1550"/>
      <c r="HC140" s="1550"/>
      <c r="HD140" s="1550"/>
      <c r="HE140" s="1550"/>
      <c r="HF140" s="1963"/>
      <c r="HG140" s="1966"/>
      <c r="HH140" s="1966"/>
      <c r="HI140" s="1966"/>
      <c r="HJ140" s="1966"/>
      <c r="HK140" s="1966"/>
      <c r="HL140" s="1966"/>
      <c r="HM140" s="1966"/>
      <c r="HN140" s="1966"/>
      <c r="HO140" s="1966"/>
      <c r="HP140" s="1966"/>
      <c r="HQ140" s="1966"/>
      <c r="HR140" s="1966"/>
      <c r="HS140" s="1966"/>
      <c r="HT140" s="1966"/>
      <c r="HU140" s="1966"/>
      <c r="HV140" s="1966"/>
      <c r="HW140" s="1966"/>
      <c r="HX140" s="1966"/>
      <c r="HY140" s="1966"/>
      <c r="HZ140" s="1966"/>
      <c r="IA140" s="1966"/>
      <c r="IB140" s="1966"/>
      <c r="IC140" s="1966"/>
      <c r="ID140" s="1966"/>
      <c r="IE140" s="1966"/>
      <c r="IF140" s="1966"/>
      <c r="IG140" s="1966"/>
      <c r="IH140" s="1966"/>
      <c r="II140" s="1966"/>
      <c r="IJ140" s="1966"/>
      <c r="IK140" s="1966"/>
      <c r="IL140" s="1966"/>
      <c r="IM140" s="1966"/>
      <c r="IN140" s="1966"/>
      <c r="IO140" s="1966"/>
      <c r="IP140" s="1966"/>
      <c r="IQ140" s="1966"/>
      <c r="IR140" s="1966"/>
      <c r="IS140" s="1966"/>
      <c r="IT140" s="1966"/>
      <c r="IU140" s="1966"/>
      <c r="IV140" s="1966"/>
      <c r="IW140" s="1966"/>
      <c r="IX140" s="1966"/>
      <c r="IY140" s="1966"/>
      <c r="IZ140" s="1966"/>
      <c r="JA140" s="1966"/>
      <c r="JB140" s="1966"/>
      <c r="JC140" s="1966"/>
      <c r="JD140" s="1966"/>
      <c r="JE140" s="1966"/>
      <c r="JF140" s="1966"/>
      <c r="JG140" s="1966"/>
      <c r="JH140" s="1966"/>
      <c r="JI140" s="1557"/>
      <c r="JJ140" s="1550"/>
      <c r="JK140" s="1550"/>
      <c r="JL140" s="1550"/>
      <c r="JM140" s="1964"/>
      <c r="JN140" s="1964"/>
      <c r="JO140" s="1964"/>
      <c r="JP140" s="1965"/>
      <c r="JQ140" s="1965"/>
      <c r="JR140" s="1965"/>
    </row>
    <row r="141" customFormat="false" ht="14.25" hidden="false" customHeight="true" outlineLevel="0" collapsed="false">
      <c r="A141" s="1550"/>
      <c r="B141" s="1550"/>
      <c r="C141" s="1777"/>
      <c r="D141" s="1777"/>
      <c r="E141" s="1777"/>
      <c r="F141" s="1777"/>
      <c r="G141" s="1777"/>
      <c r="H141" s="1777"/>
      <c r="I141" s="1777"/>
      <c r="J141" s="1777"/>
      <c r="K141" s="1777"/>
      <c r="L141" s="1777"/>
      <c r="M141" s="1777"/>
      <c r="N141" s="1777"/>
      <c r="O141" s="1777"/>
      <c r="P141" s="1777"/>
      <c r="Q141" s="1777"/>
      <c r="R141" s="1777"/>
      <c r="S141" s="1777"/>
      <c r="T141" s="1777"/>
      <c r="U141" s="1777"/>
      <c r="V141" s="1777"/>
      <c r="W141" s="1777"/>
      <c r="X141" s="1777"/>
      <c r="Y141" s="1777"/>
      <c r="Z141" s="1777"/>
      <c r="AA141" s="1777"/>
      <c r="AB141" s="1777"/>
      <c r="AC141" s="1777"/>
      <c r="AD141" s="1777"/>
      <c r="AE141" s="1777"/>
      <c r="AF141" s="1777"/>
      <c r="AG141" s="1777"/>
      <c r="AH141" s="1777"/>
      <c r="AI141" s="1777"/>
      <c r="AJ141" s="1777"/>
      <c r="AK141" s="1777"/>
      <c r="AL141" s="1777"/>
      <c r="AM141" s="1777"/>
      <c r="AN141" s="1777"/>
      <c r="AO141" s="1777"/>
      <c r="AP141" s="1777"/>
      <c r="AQ141" s="1777"/>
      <c r="AR141" s="1777"/>
      <c r="AS141" s="1777"/>
      <c r="AT141" s="1777"/>
      <c r="AU141" s="1777"/>
      <c r="AV141" s="1777"/>
      <c r="AW141" s="1777"/>
      <c r="AX141" s="1777"/>
      <c r="AY141" s="1777"/>
      <c r="AZ141" s="1777"/>
      <c r="BA141" s="1777"/>
      <c r="BB141" s="1777"/>
      <c r="BC141" s="1777"/>
      <c r="BD141" s="1777"/>
      <c r="BE141" s="1777"/>
      <c r="BF141" s="1777"/>
      <c r="BG141" s="1777"/>
      <c r="BH141" s="1777"/>
      <c r="BI141" s="1777"/>
      <c r="BJ141" s="1777"/>
      <c r="BK141" s="1777"/>
      <c r="BL141" s="1777"/>
      <c r="BM141" s="1777"/>
      <c r="BN141" s="1777"/>
      <c r="BO141" s="1777"/>
      <c r="BP141" s="1777"/>
      <c r="BQ141" s="1777"/>
      <c r="BR141" s="1777"/>
      <c r="BS141" s="1777"/>
      <c r="BT141" s="1777"/>
      <c r="BU141" s="1777"/>
      <c r="BV141" s="1777"/>
      <c r="BW141" s="1777"/>
      <c r="BX141" s="1550"/>
      <c r="BY141" s="1550"/>
      <c r="BZ141" s="1550"/>
      <c r="CA141" s="1550"/>
      <c r="CB141" s="1550"/>
      <c r="CC141" s="1550"/>
      <c r="CD141" s="1550"/>
      <c r="CE141" s="1550"/>
      <c r="CF141" s="1550"/>
      <c r="CG141" s="1550"/>
      <c r="CH141" s="1550"/>
      <c r="CI141" s="1550"/>
      <c r="CJ141" s="1550"/>
      <c r="CK141" s="1550"/>
      <c r="CL141" s="1550"/>
      <c r="CM141" s="1550"/>
      <c r="CN141" s="1550"/>
      <c r="CO141" s="1550"/>
      <c r="CP141" s="1550"/>
      <c r="CQ141" s="1550"/>
      <c r="CR141" s="1550"/>
      <c r="CS141" s="1550"/>
      <c r="CT141" s="1550"/>
      <c r="CU141" s="1550"/>
      <c r="CV141" s="1550"/>
      <c r="CW141" s="1550"/>
      <c r="CX141" s="1550"/>
      <c r="CY141" s="1550"/>
      <c r="CZ141" s="1550"/>
      <c r="DA141" s="1550"/>
      <c r="DB141" s="1550"/>
      <c r="DC141" s="1550"/>
      <c r="DD141" s="1550"/>
      <c r="DE141" s="1550"/>
      <c r="DF141" s="1550"/>
      <c r="DG141" s="1550"/>
      <c r="DH141" s="1550"/>
      <c r="DI141" s="1550"/>
      <c r="DJ141" s="1550"/>
      <c r="DK141" s="1550"/>
      <c r="DL141" s="1550"/>
      <c r="DM141" s="1550"/>
      <c r="DN141" s="1550"/>
      <c r="DO141" s="1550"/>
      <c r="DP141" s="1550"/>
      <c r="DQ141" s="1550"/>
      <c r="DR141" s="1550"/>
      <c r="DS141" s="1550"/>
      <c r="DT141" s="1550"/>
      <c r="DU141" s="1550"/>
      <c r="DV141" s="1550"/>
      <c r="DW141" s="1550"/>
      <c r="DX141" s="1550"/>
      <c r="DY141" s="1550"/>
      <c r="DZ141" s="1550"/>
      <c r="EA141" s="1550"/>
      <c r="EB141" s="1550"/>
      <c r="EC141" s="1550"/>
      <c r="ED141" s="1550"/>
      <c r="EE141" s="1550"/>
      <c r="EF141" s="1550"/>
      <c r="EG141" s="1550"/>
      <c r="EH141" s="1550"/>
      <c r="EI141" s="1550"/>
      <c r="EJ141" s="1550"/>
      <c r="EK141" s="1550"/>
      <c r="EL141" s="1550"/>
      <c r="EM141" s="1550"/>
      <c r="EN141" s="1550"/>
      <c r="EO141" s="1550"/>
      <c r="EP141" s="1550"/>
      <c r="EQ141" s="1550"/>
      <c r="ER141" s="1550"/>
      <c r="ES141" s="1550"/>
      <c r="ET141" s="1550"/>
      <c r="EU141" s="1550"/>
      <c r="EV141" s="1550"/>
      <c r="EW141" s="1550"/>
      <c r="EX141" s="1550"/>
      <c r="EY141" s="1550"/>
      <c r="EZ141" s="1550"/>
      <c r="FA141" s="1550"/>
      <c r="FB141" s="1550"/>
      <c r="FC141" s="1550"/>
      <c r="FD141" s="1550"/>
      <c r="FE141" s="1550"/>
      <c r="FF141" s="1550"/>
      <c r="FG141" s="1550"/>
      <c r="FH141" s="1550"/>
      <c r="FI141" s="1550"/>
      <c r="FJ141" s="1550"/>
      <c r="FK141" s="1550"/>
      <c r="FL141" s="1550"/>
      <c r="FM141" s="1550"/>
      <c r="FN141" s="1550"/>
      <c r="FO141" s="1550"/>
      <c r="FP141" s="1550"/>
      <c r="FQ141" s="1550"/>
      <c r="FR141" s="1550"/>
      <c r="FS141" s="1550"/>
      <c r="FT141" s="1962"/>
      <c r="FU141" s="1962"/>
      <c r="FV141" s="1962"/>
      <c r="FW141" s="1962"/>
      <c r="FX141" s="1962"/>
      <c r="FY141" s="1962"/>
      <c r="FZ141" s="1962"/>
      <c r="GA141" s="1962"/>
      <c r="GB141" s="1962"/>
      <c r="GC141" s="1962"/>
      <c r="GD141" s="1962"/>
      <c r="GE141" s="1962"/>
      <c r="GF141" s="1962"/>
      <c r="GG141" s="1962"/>
      <c r="GH141" s="1962"/>
      <c r="GI141" s="1962"/>
      <c r="GJ141" s="1962"/>
      <c r="GK141" s="1962"/>
      <c r="GL141" s="1962"/>
      <c r="GM141" s="1962"/>
      <c r="GN141" s="1962"/>
      <c r="GO141" s="1962"/>
      <c r="GP141" s="1962"/>
      <c r="GQ141" s="1962"/>
      <c r="GR141" s="1962"/>
      <c r="GS141" s="1962"/>
      <c r="GT141" s="1962"/>
      <c r="GU141" s="1962"/>
      <c r="GV141" s="1557"/>
      <c r="GW141" s="1557"/>
      <c r="GX141" s="1557"/>
      <c r="GY141" s="1557"/>
      <c r="GZ141" s="1550"/>
      <c r="HA141" s="1550"/>
      <c r="HB141" s="1550"/>
      <c r="HC141" s="1550"/>
      <c r="HD141" s="1550"/>
      <c r="HE141" s="1550"/>
      <c r="HF141" s="1963"/>
      <c r="HG141" s="1966"/>
      <c r="HH141" s="1966"/>
      <c r="HI141" s="1966"/>
      <c r="HJ141" s="1966"/>
      <c r="HK141" s="1966"/>
      <c r="HL141" s="1966"/>
      <c r="HM141" s="1966"/>
      <c r="HN141" s="1966"/>
      <c r="HO141" s="1966"/>
      <c r="HP141" s="1966"/>
      <c r="HQ141" s="1966"/>
      <c r="HR141" s="1966"/>
      <c r="HS141" s="1966"/>
      <c r="HT141" s="1966"/>
      <c r="HU141" s="1966"/>
      <c r="HV141" s="1966"/>
      <c r="HW141" s="1966"/>
      <c r="HX141" s="1966"/>
      <c r="HY141" s="1966"/>
      <c r="HZ141" s="1966"/>
      <c r="IA141" s="1966"/>
      <c r="IB141" s="1966"/>
      <c r="IC141" s="1966"/>
      <c r="ID141" s="1966"/>
      <c r="IE141" s="1966"/>
      <c r="IF141" s="1966"/>
      <c r="IG141" s="1966"/>
      <c r="IH141" s="1966"/>
      <c r="II141" s="1966"/>
      <c r="IJ141" s="1966"/>
      <c r="IK141" s="1966"/>
      <c r="IL141" s="1966"/>
      <c r="IM141" s="1966"/>
      <c r="IN141" s="1966"/>
      <c r="IO141" s="1966"/>
      <c r="IP141" s="1966"/>
      <c r="IQ141" s="1966"/>
      <c r="IR141" s="1966"/>
      <c r="IS141" s="1966"/>
      <c r="IT141" s="1966"/>
      <c r="IU141" s="1966"/>
      <c r="IV141" s="1966"/>
      <c r="IW141" s="1966"/>
      <c r="IX141" s="1966"/>
      <c r="IY141" s="1966"/>
      <c r="IZ141" s="1966"/>
      <c r="JA141" s="1966"/>
      <c r="JB141" s="1966"/>
      <c r="JC141" s="1966"/>
      <c r="JD141" s="1966"/>
      <c r="JE141" s="1966"/>
      <c r="JF141" s="1966"/>
      <c r="JG141" s="1966"/>
      <c r="JH141" s="1966"/>
      <c r="JI141" s="1557"/>
      <c r="JJ141" s="1550"/>
      <c r="JK141" s="1550"/>
      <c r="JL141" s="1550"/>
      <c r="JM141" s="1964"/>
      <c r="JN141" s="1964"/>
      <c r="JO141" s="1964"/>
      <c r="JP141" s="1965"/>
      <c r="JQ141" s="1965"/>
      <c r="JR141" s="1965"/>
    </row>
    <row r="142" customFormat="false" ht="14.25" hidden="false" customHeight="true" outlineLevel="0" collapsed="false">
      <c r="A142" s="1550"/>
      <c r="B142" s="1550"/>
      <c r="C142" s="1777"/>
      <c r="D142" s="1777"/>
      <c r="E142" s="1777"/>
      <c r="F142" s="1777"/>
      <c r="G142" s="1777"/>
      <c r="H142" s="1777"/>
      <c r="I142" s="1777"/>
      <c r="J142" s="1777"/>
      <c r="K142" s="1777"/>
      <c r="L142" s="1777"/>
      <c r="M142" s="1777"/>
      <c r="N142" s="1777"/>
      <c r="O142" s="1777"/>
      <c r="P142" s="1777"/>
      <c r="Q142" s="1777"/>
      <c r="R142" s="1777"/>
      <c r="S142" s="1777"/>
      <c r="T142" s="1777"/>
      <c r="U142" s="1777"/>
      <c r="V142" s="1777"/>
      <c r="W142" s="1777"/>
      <c r="X142" s="1777"/>
      <c r="Y142" s="1777"/>
      <c r="Z142" s="1777"/>
      <c r="AA142" s="1777"/>
      <c r="AB142" s="1777"/>
      <c r="AC142" s="1777"/>
      <c r="AD142" s="1777"/>
      <c r="AE142" s="1777"/>
      <c r="AF142" s="1777"/>
      <c r="AG142" s="1777"/>
      <c r="AH142" s="1777"/>
      <c r="AI142" s="1777"/>
      <c r="AJ142" s="1777"/>
      <c r="AK142" s="1777"/>
      <c r="AL142" s="1777"/>
      <c r="AM142" s="1777"/>
      <c r="AN142" s="1777"/>
      <c r="AO142" s="1777"/>
      <c r="AP142" s="1777"/>
      <c r="AQ142" s="1777"/>
      <c r="AR142" s="1777"/>
      <c r="AS142" s="1777"/>
      <c r="AT142" s="1777"/>
      <c r="AU142" s="1777"/>
      <c r="AV142" s="1777"/>
      <c r="AW142" s="1777"/>
      <c r="AX142" s="1777"/>
      <c r="AY142" s="1777"/>
      <c r="AZ142" s="1777"/>
      <c r="BA142" s="1777"/>
      <c r="BB142" s="1777"/>
      <c r="BC142" s="1777"/>
      <c r="BD142" s="1777"/>
      <c r="BE142" s="1777"/>
      <c r="BF142" s="1777"/>
      <c r="BG142" s="1777"/>
      <c r="BH142" s="1777"/>
      <c r="BI142" s="1777"/>
      <c r="BJ142" s="1777"/>
      <c r="BK142" s="1777"/>
      <c r="BL142" s="1777"/>
      <c r="BM142" s="1777"/>
      <c r="BN142" s="1777"/>
      <c r="BO142" s="1777"/>
      <c r="BP142" s="1777"/>
      <c r="BQ142" s="1777"/>
      <c r="BR142" s="1777"/>
      <c r="BS142" s="1777"/>
      <c r="BT142" s="1777"/>
      <c r="BU142" s="1777"/>
      <c r="BV142" s="1777"/>
      <c r="BW142" s="1777"/>
      <c r="BX142" s="1550"/>
      <c r="BY142" s="1550"/>
      <c r="BZ142" s="1550"/>
      <c r="CA142" s="1550"/>
      <c r="CB142" s="1550"/>
      <c r="CC142" s="1550"/>
      <c r="CD142" s="1550"/>
      <c r="CE142" s="1550"/>
      <c r="CF142" s="1550"/>
      <c r="CG142" s="1550"/>
      <c r="CH142" s="1550"/>
      <c r="CI142" s="1550"/>
      <c r="CJ142" s="1550"/>
      <c r="CK142" s="1550"/>
      <c r="CL142" s="1550"/>
      <c r="CM142" s="1550"/>
      <c r="CN142" s="1550"/>
      <c r="CO142" s="1550"/>
      <c r="CP142" s="1550"/>
      <c r="CQ142" s="1550"/>
      <c r="CR142" s="1550"/>
      <c r="CS142" s="1550"/>
      <c r="CT142" s="1550"/>
      <c r="CU142" s="1550"/>
      <c r="CV142" s="1550"/>
      <c r="CW142" s="1550"/>
      <c r="CX142" s="1550"/>
      <c r="CY142" s="1550"/>
      <c r="CZ142" s="1550"/>
      <c r="DA142" s="1550"/>
      <c r="DB142" s="1550"/>
      <c r="DC142" s="1550"/>
      <c r="DD142" s="1550"/>
      <c r="DE142" s="1550"/>
      <c r="DF142" s="1550"/>
      <c r="DG142" s="1550"/>
      <c r="DH142" s="1550"/>
      <c r="DI142" s="1550"/>
      <c r="DJ142" s="1550"/>
      <c r="DK142" s="1550"/>
      <c r="DL142" s="1550"/>
      <c r="DM142" s="1550"/>
      <c r="DN142" s="1550"/>
      <c r="DO142" s="1550"/>
      <c r="DP142" s="1550"/>
      <c r="DQ142" s="1550"/>
      <c r="DR142" s="1550"/>
      <c r="DS142" s="1550"/>
      <c r="DT142" s="1550"/>
      <c r="DU142" s="1550"/>
      <c r="DV142" s="1550"/>
      <c r="DW142" s="1550"/>
      <c r="DX142" s="1550"/>
      <c r="DY142" s="1550"/>
      <c r="DZ142" s="1550"/>
      <c r="EA142" s="1550"/>
      <c r="EB142" s="1550"/>
      <c r="EC142" s="1550"/>
      <c r="ED142" s="1550"/>
      <c r="EE142" s="1550"/>
      <c r="EF142" s="1550"/>
      <c r="EG142" s="1550"/>
      <c r="EH142" s="1550"/>
      <c r="EI142" s="1550"/>
      <c r="EJ142" s="1550"/>
      <c r="EK142" s="1550"/>
      <c r="EL142" s="1550"/>
      <c r="EM142" s="1550"/>
      <c r="EN142" s="1550"/>
      <c r="EO142" s="1550"/>
      <c r="EP142" s="1550"/>
      <c r="EQ142" s="1550"/>
      <c r="ER142" s="1550"/>
      <c r="ES142" s="1550"/>
      <c r="ET142" s="1550"/>
      <c r="EU142" s="1550"/>
      <c r="EV142" s="1550"/>
      <c r="EW142" s="1550"/>
      <c r="EX142" s="1550"/>
      <c r="EY142" s="1550"/>
      <c r="EZ142" s="1550"/>
      <c r="FA142" s="1550"/>
      <c r="FB142" s="1550"/>
      <c r="FC142" s="1968"/>
      <c r="FD142" s="1550"/>
      <c r="FE142" s="1550"/>
      <c r="FF142" s="1550"/>
      <c r="FG142" s="1550"/>
      <c r="FH142" s="1550"/>
      <c r="FI142" s="1550"/>
      <c r="FJ142" s="1550"/>
      <c r="FK142" s="1550"/>
      <c r="FL142" s="1550"/>
      <c r="FM142" s="1550"/>
      <c r="FN142" s="1550"/>
      <c r="FO142" s="1550"/>
      <c r="FP142" s="1550"/>
      <c r="FQ142" s="1550"/>
      <c r="FR142" s="1550"/>
      <c r="FS142" s="1550"/>
      <c r="FT142" s="1962"/>
      <c r="FU142" s="1962"/>
      <c r="FV142" s="1962"/>
      <c r="FW142" s="1962"/>
      <c r="FX142" s="1962"/>
      <c r="FY142" s="1962"/>
      <c r="FZ142" s="1962"/>
      <c r="GA142" s="1962"/>
      <c r="GB142" s="1962"/>
      <c r="GC142" s="1962"/>
      <c r="GD142" s="1962"/>
      <c r="GE142" s="1962"/>
      <c r="GF142" s="1962"/>
      <c r="GG142" s="1962"/>
      <c r="GH142" s="1962"/>
      <c r="GI142" s="1962"/>
      <c r="GJ142" s="1962"/>
      <c r="GK142" s="1962"/>
      <c r="GL142" s="1962"/>
      <c r="GM142" s="1962"/>
      <c r="GN142" s="1962"/>
      <c r="GO142" s="1962"/>
      <c r="GP142" s="1962"/>
      <c r="GQ142" s="1962"/>
      <c r="GR142" s="1962"/>
      <c r="GS142" s="1962"/>
      <c r="GT142" s="1962"/>
      <c r="GU142" s="1962"/>
      <c r="GV142" s="1557"/>
      <c r="GW142" s="1557"/>
      <c r="GX142" s="1557"/>
      <c r="GY142" s="1557"/>
      <c r="GZ142" s="1550"/>
      <c r="HA142" s="1550"/>
      <c r="HB142" s="1550"/>
      <c r="HC142" s="1550"/>
      <c r="HD142" s="1550"/>
      <c r="HE142" s="1550"/>
      <c r="HF142" s="1963"/>
      <c r="HG142" s="1966"/>
      <c r="HH142" s="1966"/>
      <c r="HI142" s="1966"/>
      <c r="HJ142" s="1966"/>
      <c r="HK142" s="1966"/>
      <c r="HL142" s="1966"/>
      <c r="HM142" s="1966"/>
      <c r="HN142" s="1966"/>
      <c r="HO142" s="1966"/>
      <c r="HP142" s="1966"/>
      <c r="HQ142" s="1966"/>
      <c r="HR142" s="1966"/>
      <c r="HS142" s="1966"/>
      <c r="HT142" s="1966"/>
      <c r="HU142" s="1966"/>
      <c r="HV142" s="1966"/>
      <c r="HW142" s="1966"/>
      <c r="HX142" s="1966"/>
      <c r="HY142" s="1966"/>
      <c r="HZ142" s="1966"/>
      <c r="IA142" s="1966"/>
      <c r="IB142" s="1966"/>
      <c r="IC142" s="1966"/>
      <c r="ID142" s="1966"/>
      <c r="IE142" s="1966"/>
      <c r="IF142" s="1966"/>
      <c r="IG142" s="1966"/>
      <c r="IH142" s="1966"/>
      <c r="II142" s="1966"/>
      <c r="IJ142" s="1966"/>
      <c r="IK142" s="1966"/>
      <c r="IL142" s="1966"/>
      <c r="IM142" s="1966"/>
      <c r="IN142" s="1966"/>
      <c r="IO142" s="1966"/>
      <c r="IP142" s="1966"/>
      <c r="IQ142" s="1966"/>
      <c r="IR142" s="1966"/>
      <c r="IS142" s="1966"/>
      <c r="IT142" s="1966"/>
      <c r="IU142" s="1966"/>
      <c r="IV142" s="1966"/>
      <c r="IW142" s="1966"/>
      <c r="IX142" s="1966"/>
      <c r="IY142" s="1966"/>
      <c r="IZ142" s="1966"/>
      <c r="JA142" s="1966"/>
      <c r="JB142" s="1966"/>
      <c r="JC142" s="1966"/>
      <c r="JD142" s="1966"/>
      <c r="JE142" s="1966"/>
      <c r="JF142" s="1966"/>
      <c r="JG142" s="1966"/>
      <c r="JH142" s="1966"/>
      <c r="JI142" s="1557"/>
      <c r="JJ142" s="1550"/>
      <c r="JK142" s="1550"/>
      <c r="JL142" s="1550"/>
      <c r="JM142" s="1964"/>
      <c r="JN142" s="1964"/>
      <c r="JO142" s="1964"/>
      <c r="JP142" s="1965"/>
      <c r="JQ142" s="1965"/>
      <c r="JR142" s="1965"/>
    </row>
    <row r="143" customFormat="false" ht="14.25" hidden="false" customHeight="true" outlineLevel="0" collapsed="false">
      <c r="A143" s="1550"/>
      <c r="B143" s="1550"/>
      <c r="C143" s="1777"/>
      <c r="D143" s="1777"/>
      <c r="E143" s="1777"/>
      <c r="F143" s="1777"/>
      <c r="G143" s="1550"/>
      <c r="H143" s="1550"/>
      <c r="I143" s="1550"/>
      <c r="J143" s="1550"/>
      <c r="K143" s="1550"/>
      <c r="L143" s="1550"/>
      <c r="M143" s="1550"/>
      <c r="N143" s="1550"/>
      <c r="O143" s="1550"/>
      <c r="P143" s="1550"/>
      <c r="Q143" s="1550"/>
      <c r="R143" s="1550"/>
      <c r="S143" s="1550"/>
      <c r="T143" s="1550"/>
      <c r="U143" s="1550"/>
      <c r="V143" s="1550"/>
      <c r="W143" s="1550"/>
      <c r="X143" s="1550"/>
      <c r="Y143" s="1550"/>
      <c r="Z143" s="1550"/>
      <c r="AA143" s="1550"/>
      <c r="AB143" s="1550"/>
      <c r="AC143" s="1550"/>
      <c r="AD143" s="1550"/>
      <c r="AE143" s="1550"/>
      <c r="AF143" s="1550"/>
      <c r="AG143" s="1550"/>
      <c r="AH143" s="1550"/>
      <c r="AI143" s="1550"/>
      <c r="AJ143" s="1550"/>
      <c r="AK143" s="1550"/>
      <c r="AL143" s="1550"/>
      <c r="AM143" s="1550"/>
      <c r="AN143" s="1550"/>
      <c r="AO143" s="1550"/>
      <c r="AP143" s="1550"/>
      <c r="AQ143" s="1550"/>
      <c r="AR143" s="1550"/>
      <c r="AS143" s="1550"/>
      <c r="AT143" s="1550"/>
      <c r="AU143" s="1777"/>
      <c r="AV143" s="1777"/>
      <c r="AW143" s="1777"/>
      <c r="AX143" s="1777"/>
      <c r="AY143" s="1777"/>
      <c r="AZ143" s="1777"/>
      <c r="BA143" s="1777"/>
      <c r="BB143" s="1777"/>
      <c r="BC143" s="1777"/>
      <c r="BD143" s="1777"/>
      <c r="BE143" s="1777"/>
      <c r="BF143" s="1777"/>
      <c r="BG143" s="1777"/>
      <c r="BH143" s="1777"/>
      <c r="BI143" s="1777"/>
      <c r="BJ143" s="1777"/>
      <c r="BK143" s="1777"/>
      <c r="BL143" s="1777"/>
      <c r="BM143" s="1777"/>
      <c r="BN143" s="1777"/>
      <c r="BO143" s="1777"/>
      <c r="BP143" s="1777"/>
      <c r="BQ143" s="1777"/>
      <c r="BR143" s="1777"/>
      <c r="BS143" s="1777"/>
      <c r="BT143" s="1777"/>
      <c r="BU143" s="1777"/>
      <c r="BV143" s="1550"/>
      <c r="BW143" s="1550"/>
      <c r="BX143" s="1550"/>
      <c r="BY143" s="1550"/>
      <c r="BZ143" s="1550"/>
      <c r="CA143" s="1550"/>
      <c r="CB143" s="1550"/>
      <c r="CC143" s="1550"/>
      <c r="CD143" s="1550"/>
      <c r="CE143" s="1550"/>
      <c r="CF143" s="1550"/>
      <c r="CG143" s="1550"/>
      <c r="CH143" s="1550"/>
      <c r="CI143" s="1550"/>
      <c r="CJ143" s="1550"/>
      <c r="CK143" s="1550"/>
      <c r="CL143" s="1550"/>
      <c r="CM143" s="1550"/>
      <c r="CN143" s="1550"/>
      <c r="CO143" s="1550"/>
      <c r="CP143" s="1550"/>
      <c r="CQ143" s="1550"/>
      <c r="CR143" s="1550"/>
      <c r="CS143" s="1550"/>
      <c r="CT143" s="1550"/>
      <c r="CU143" s="1550"/>
      <c r="CV143" s="1550"/>
      <c r="CW143" s="1550"/>
      <c r="CX143" s="1550"/>
      <c r="CY143" s="1550"/>
      <c r="CZ143" s="1550"/>
      <c r="DA143" s="1550"/>
      <c r="DB143" s="1550"/>
      <c r="DC143" s="1550"/>
      <c r="DD143" s="1550"/>
      <c r="DE143" s="1550"/>
      <c r="DF143" s="1550"/>
      <c r="DG143" s="1550"/>
      <c r="DH143" s="1550"/>
      <c r="DI143" s="1550"/>
      <c r="DJ143" s="1550"/>
      <c r="DK143" s="1550"/>
      <c r="DL143" s="1550"/>
      <c r="DM143" s="1550"/>
      <c r="DN143" s="1550"/>
      <c r="DO143" s="1550"/>
      <c r="DP143" s="1550"/>
      <c r="DQ143" s="1550"/>
      <c r="DR143" s="1550"/>
      <c r="DS143" s="1550"/>
      <c r="DT143" s="1550"/>
      <c r="DU143" s="1550"/>
      <c r="DV143" s="1550"/>
      <c r="DW143" s="1550"/>
      <c r="DX143" s="1550"/>
      <c r="DY143" s="1550"/>
      <c r="DZ143" s="1550"/>
      <c r="EA143" s="1550"/>
      <c r="EB143" s="1550"/>
      <c r="EC143" s="1550"/>
      <c r="ED143" s="1550"/>
      <c r="EE143" s="1550"/>
      <c r="EF143" s="1550"/>
      <c r="EG143" s="1550"/>
      <c r="EH143" s="1550"/>
      <c r="EI143" s="1550"/>
      <c r="EJ143" s="1550"/>
      <c r="EK143" s="1550"/>
      <c r="EL143" s="1550"/>
      <c r="EM143" s="1550"/>
      <c r="EN143" s="1550"/>
      <c r="EO143" s="1550"/>
      <c r="EP143" s="1550"/>
      <c r="EQ143" s="1550"/>
      <c r="ER143" s="1550"/>
      <c r="ES143" s="1550"/>
      <c r="ET143" s="1550"/>
      <c r="EU143" s="1550"/>
      <c r="EV143" s="1550"/>
      <c r="EW143" s="1550"/>
      <c r="EX143" s="1550"/>
      <c r="EY143" s="1550"/>
      <c r="EZ143" s="1550"/>
      <c r="FA143" s="1550"/>
      <c r="FB143" s="1550"/>
      <c r="FC143" s="1550"/>
      <c r="FD143" s="1550"/>
      <c r="FE143" s="1550"/>
      <c r="FF143" s="1550"/>
      <c r="FG143" s="1550"/>
      <c r="FH143" s="1550"/>
      <c r="FI143" s="1550"/>
      <c r="FJ143" s="1550"/>
      <c r="FK143" s="1550"/>
      <c r="FL143" s="1550"/>
      <c r="FM143" s="1550"/>
      <c r="FN143" s="1550"/>
      <c r="FO143" s="1550"/>
      <c r="FP143" s="1550"/>
      <c r="FQ143" s="1550"/>
      <c r="FR143" s="1550"/>
      <c r="FS143" s="1550"/>
      <c r="FT143" s="1962"/>
      <c r="FU143" s="1962"/>
      <c r="FV143" s="1962"/>
      <c r="FW143" s="1962"/>
      <c r="FX143" s="1962"/>
      <c r="FY143" s="1962"/>
      <c r="FZ143" s="1962"/>
      <c r="GA143" s="1962"/>
      <c r="GB143" s="1962"/>
      <c r="GC143" s="1962"/>
      <c r="GD143" s="1962"/>
      <c r="GE143" s="1962"/>
      <c r="GF143" s="1962"/>
      <c r="GG143" s="1962"/>
      <c r="GH143" s="1962"/>
      <c r="GI143" s="1962"/>
      <c r="GJ143" s="1962"/>
      <c r="GK143" s="1962"/>
      <c r="GL143" s="1962"/>
      <c r="GM143" s="1962"/>
      <c r="GN143" s="1962"/>
      <c r="GO143" s="1962"/>
      <c r="GP143" s="1962"/>
      <c r="GQ143" s="1962"/>
      <c r="GR143" s="1962"/>
      <c r="GS143" s="1962"/>
      <c r="GT143" s="1962"/>
      <c r="GU143" s="1962"/>
      <c r="GV143" s="1557"/>
      <c r="GW143" s="1557"/>
      <c r="GX143" s="1557"/>
      <c r="GY143" s="1557"/>
      <c r="GZ143" s="1550"/>
      <c r="HA143" s="1550"/>
      <c r="HB143" s="1550"/>
      <c r="HC143" s="1550"/>
      <c r="HD143" s="1550"/>
      <c r="HE143" s="1550"/>
      <c r="HF143" s="1963"/>
      <c r="HG143" s="1966"/>
      <c r="HH143" s="1966"/>
      <c r="HI143" s="1966"/>
      <c r="HJ143" s="1966"/>
      <c r="HK143" s="1966"/>
      <c r="HL143" s="1966"/>
      <c r="HM143" s="1966"/>
      <c r="HN143" s="1966"/>
      <c r="HO143" s="1966"/>
      <c r="HP143" s="1966"/>
      <c r="HQ143" s="1966"/>
      <c r="HR143" s="1966"/>
      <c r="HS143" s="1966"/>
      <c r="HT143" s="1966"/>
      <c r="HU143" s="1966"/>
      <c r="HV143" s="1966"/>
      <c r="HW143" s="1966"/>
      <c r="HX143" s="1966"/>
      <c r="HY143" s="1966"/>
      <c r="HZ143" s="1966"/>
      <c r="IA143" s="1966"/>
      <c r="IB143" s="1966"/>
      <c r="IC143" s="1966"/>
      <c r="ID143" s="1966"/>
      <c r="IE143" s="1966"/>
      <c r="IF143" s="1966"/>
      <c r="IG143" s="1966"/>
      <c r="IH143" s="1966"/>
      <c r="II143" s="1966"/>
      <c r="IJ143" s="1966"/>
      <c r="IK143" s="1966"/>
      <c r="IL143" s="1966"/>
      <c r="IM143" s="1966"/>
      <c r="IN143" s="1966"/>
      <c r="IO143" s="1966"/>
      <c r="IP143" s="1966"/>
      <c r="IQ143" s="1966"/>
      <c r="IR143" s="1966"/>
      <c r="IS143" s="1966"/>
      <c r="IT143" s="1966"/>
      <c r="IU143" s="1966"/>
      <c r="IV143" s="1966"/>
      <c r="IW143" s="1966"/>
      <c r="IX143" s="1966"/>
      <c r="IY143" s="1966"/>
      <c r="IZ143" s="1966"/>
      <c r="JA143" s="1966"/>
      <c r="JB143" s="1966"/>
      <c r="JC143" s="1966"/>
      <c r="JD143" s="1966"/>
      <c r="JE143" s="1966"/>
      <c r="JF143" s="1966"/>
      <c r="JG143" s="1966"/>
      <c r="JH143" s="1966"/>
      <c r="JI143" s="1557"/>
      <c r="JJ143" s="1550"/>
      <c r="JK143" s="1550"/>
      <c r="JL143" s="1550"/>
      <c r="JM143" s="1964"/>
      <c r="JN143" s="1964"/>
      <c r="JO143" s="1964"/>
      <c r="JP143" s="1965"/>
      <c r="JQ143" s="1965"/>
      <c r="JR143" s="1965"/>
    </row>
    <row r="144" customFormat="false" ht="15" hidden="false" customHeight="true" outlineLevel="0" collapsed="false">
      <c r="A144" s="1550"/>
      <c r="B144" s="1550"/>
      <c r="C144" s="1609"/>
      <c r="D144" s="1609"/>
      <c r="E144" s="1609"/>
      <c r="F144" s="1609"/>
      <c r="G144" s="1608"/>
      <c r="H144" s="1608"/>
      <c r="I144" s="1608"/>
      <c r="J144" s="1608"/>
      <c r="K144" s="1608"/>
      <c r="L144" s="1608"/>
      <c r="M144" s="1608"/>
      <c r="N144" s="1608"/>
      <c r="O144" s="1608"/>
      <c r="P144" s="1608"/>
      <c r="Q144" s="1608"/>
      <c r="R144" s="1608"/>
      <c r="S144" s="1608"/>
      <c r="T144" s="1608"/>
      <c r="U144" s="1608"/>
      <c r="V144" s="1608"/>
      <c r="W144" s="1608"/>
      <c r="X144" s="1608"/>
      <c r="Y144" s="1608"/>
      <c r="Z144" s="1608"/>
      <c r="AA144" s="1608"/>
      <c r="AB144" s="1608"/>
      <c r="AC144" s="1608"/>
      <c r="AD144" s="1608"/>
      <c r="AE144" s="1608"/>
      <c r="AF144" s="1608"/>
      <c r="AG144" s="1608"/>
      <c r="AH144" s="1608"/>
      <c r="AI144" s="1608"/>
      <c r="AJ144" s="1608"/>
      <c r="AK144" s="1608"/>
      <c r="AL144" s="1608"/>
      <c r="AM144" s="1608"/>
      <c r="AN144" s="1608"/>
      <c r="AO144" s="1608"/>
      <c r="AP144" s="1608"/>
      <c r="AQ144" s="1608"/>
      <c r="AR144" s="1608"/>
      <c r="AS144" s="1608"/>
      <c r="AT144" s="1608"/>
      <c r="AU144" s="1609"/>
      <c r="AV144" s="1609"/>
      <c r="AW144" s="1609"/>
      <c r="AX144" s="1609"/>
      <c r="AY144" s="1609"/>
      <c r="AZ144" s="1609"/>
      <c r="BA144" s="1609"/>
      <c r="BB144" s="1609"/>
      <c r="BC144" s="1609"/>
      <c r="BD144" s="1609"/>
      <c r="BE144" s="1609"/>
      <c r="BF144" s="1609"/>
      <c r="BG144" s="1609"/>
      <c r="BH144" s="1609"/>
      <c r="BI144" s="1609"/>
      <c r="BJ144" s="1609"/>
      <c r="BK144" s="1609"/>
      <c r="BL144" s="1609"/>
      <c r="BM144" s="1609"/>
      <c r="BN144" s="1609"/>
      <c r="BO144" s="1609"/>
      <c r="BP144" s="1609"/>
      <c r="BQ144" s="1609"/>
      <c r="BR144" s="1609"/>
      <c r="BS144" s="1609"/>
      <c r="BT144" s="1609"/>
      <c r="BU144" s="1609"/>
      <c r="BV144" s="1608"/>
      <c r="BW144" s="1608"/>
      <c r="BX144" s="1608"/>
      <c r="BY144" s="1608"/>
      <c r="BZ144" s="1608"/>
      <c r="CA144" s="1608"/>
      <c r="CB144" s="1608"/>
      <c r="CC144" s="1608"/>
      <c r="CD144" s="1608"/>
      <c r="CE144" s="1608"/>
      <c r="CF144" s="1608"/>
      <c r="CG144" s="1608"/>
      <c r="CH144" s="1608"/>
      <c r="CI144" s="1608"/>
      <c r="CJ144" s="1608"/>
      <c r="CK144" s="1608"/>
      <c r="CL144" s="1608"/>
      <c r="CM144" s="1608"/>
      <c r="CN144" s="1608"/>
      <c r="CO144" s="1608"/>
      <c r="CP144" s="1608"/>
      <c r="CQ144" s="1608"/>
      <c r="CR144" s="1608"/>
      <c r="CS144" s="1608"/>
      <c r="CT144" s="1608"/>
      <c r="CU144" s="1608"/>
      <c r="CV144" s="1608"/>
      <c r="CW144" s="1608"/>
      <c r="CX144" s="1608"/>
      <c r="CY144" s="1608"/>
      <c r="CZ144" s="1608"/>
      <c r="DA144" s="1608"/>
      <c r="DB144" s="1608"/>
      <c r="DC144" s="1608"/>
      <c r="DD144" s="1608"/>
      <c r="DE144" s="1608"/>
      <c r="DF144" s="1608"/>
      <c r="DG144" s="1608"/>
      <c r="DH144" s="1608"/>
      <c r="DI144" s="1608"/>
      <c r="DJ144" s="1608"/>
      <c r="DK144" s="1608"/>
      <c r="DL144" s="1608"/>
      <c r="DM144" s="1608"/>
      <c r="DN144" s="1608"/>
      <c r="DO144" s="1608"/>
      <c r="DP144" s="1608"/>
      <c r="DQ144" s="1608"/>
      <c r="DR144" s="1608"/>
      <c r="DS144" s="1608"/>
      <c r="DT144" s="1608"/>
      <c r="DU144" s="1608"/>
      <c r="DV144" s="1608"/>
      <c r="DW144" s="1608"/>
      <c r="DX144" s="1608"/>
      <c r="DY144" s="1608"/>
      <c r="DZ144" s="1608"/>
      <c r="EA144" s="1608"/>
      <c r="EB144" s="1608"/>
      <c r="EC144" s="1608"/>
      <c r="ED144" s="1608"/>
      <c r="EE144" s="1608"/>
      <c r="EF144" s="1608"/>
      <c r="EG144" s="1608"/>
      <c r="EH144" s="1608"/>
      <c r="EI144" s="1608"/>
      <c r="EJ144" s="1608"/>
      <c r="EK144" s="1608"/>
      <c r="EL144" s="1608"/>
      <c r="EM144" s="1608"/>
      <c r="EN144" s="1608"/>
      <c r="EO144" s="1608"/>
      <c r="EP144" s="1608"/>
      <c r="EQ144" s="1608"/>
      <c r="ER144" s="1608"/>
      <c r="ES144" s="1608"/>
      <c r="ET144" s="1608"/>
      <c r="EU144" s="1608"/>
      <c r="EV144" s="1608"/>
      <c r="EW144" s="1608"/>
      <c r="EX144" s="1608"/>
      <c r="EY144" s="1608"/>
      <c r="EZ144" s="1608"/>
      <c r="FA144" s="1608"/>
      <c r="FB144" s="1608"/>
      <c r="FC144" s="1608"/>
      <c r="FD144" s="1608"/>
      <c r="FE144" s="1608"/>
      <c r="FF144" s="1608"/>
      <c r="FG144" s="1608"/>
      <c r="FH144" s="1608"/>
      <c r="FI144" s="1608"/>
      <c r="FJ144" s="1608"/>
      <c r="FK144" s="1608"/>
      <c r="FL144" s="1608"/>
      <c r="FM144" s="1608"/>
      <c r="FN144" s="1608"/>
      <c r="FO144" s="1608"/>
      <c r="FP144" s="1608"/>
      <c r="FQ144" s="1608"/>
      <c r="FR144" s="1608"/>
      <c r="FS144" s="1608"/>
      <c r="FT144" s="1608"/>
      <c r="FU144" s="1608"/>
      <c r="FV144" s="1608"/>
      <c r="FW144" s="1608"/>
      <c r="FX144" s="1608"/>
      <c r="FY144" s="1608"/>
      <c r="FZ144" s="1608"/>
      <c r="GA144" s="1608"/>
      <c r="GB144" s="1608"/>
      <c r="GC144" s="1608"/>
      <c r="GD144" s="1608"/>
      <c r="GE144" s="1608"/>
      <c r="GF144" s="1608"/>
      <c r="GG144" s="1608"/>
      <c r="GH144" s="1608"/>
      <c r="GI144" s="1608"/>
      <c r="GJ144" s="1608"/>
      <c r="GK144" s="1608"/>
      <c r="GL144" s="1608"/>
      <c r="GM144" s="1608"/>
      <c r="GN144" s="1608"/>
      <c r="GO144" s="1608"/>
      <c r="GP144" s="1608"/>
      <c r="GQ144" s="1608"/>
      <c r="GR144" s="1608"/>
      <c r="GS144" s="1608"/>
      <c r="GT144" s="1608"/>
      <c r="GU144" s="1608"/>
      <c r="GV144" s="1608"/>
      <c r="GW144" s="1608"/>
      <c r="GX144" s="1608"/>
      <c r="GY144" s="1608"/>
      <c r="GZ144" s="1608"/>
      <c r="HA144" s="1608"/>
      <c r="HB144" s="1608"/>
      <c r="HC144" s="1608"/>
      <c r="HD144" s="1608"/>
      <c r="HE144" s="1608"/>
      <c r="HF144" s="1969"/>
      <c r="HG144" s="1969"/>
      <c r="HH144" s="1969"/>
      <c r="HI144" s="1969"/>
      <c r="HJ144" s="1969"/>
      <c r="HK144" s="1969"/>
      <c r="HL144" s="1969"/>
      <c r="HM144" s="1969"/>
      <c r="HN144" s="1969"/>
      <c r="HO144" s="1969"/>
      <c r="HP144" s="1969"/>
      <c r="HQ144" s="1969"/>
      <c r="HR144" s="1969"/>
      <c r="HS144" s="1969"/>
      <c r="HT144" s="1969"/>
      <c r="HU144" s="1969"/>
      <c r="HV144" s="1969"/>
      <c r="HW144" s="1969"/>
      <c r="HX144" s="1969"/>
      <c r="HY144" s="1969"/>
      <c r="HZ144" s="1969"/>
      <c r="IA144" s="1969"/>
      <c r="IB144" s="1969"/>
      <c r="IC144" s="1969"/>
      <c r="ID144" s="1969"/>
      <c r="IE144" s="1969"/>
      <c r="IF144" s="1969"/>
      <c r="IG144" s="1969"/>
      <c r="IH144" s="1969"/>
      <c r="II144" s="1969"/>
      <c r="IJ144" s="1969"/>
      <c r="IK144" s="1969"/>
      <c r="IL144" s="1969"/>
      <c r="IM144" s="1969"/>
      <c r="IN144" s="1969"/>
      <c r="IO144" s="1969"/>
      <c r="IP144" s="1969"/>
      <c r="IQ144" s="1969"/>
      <c r="IR144" s="1969"/>
      <c r="IS144" s="1969"/>
      <c r="IT144" s="1969"/>
      <c r="IU144" s="1969"/>
      <c r="IV144" s="1969"/>
      <c r="IW144" s="1969"/>
      <c r="IX144" s="1969"/>
      <c r="IY144" s="1969"/>
      <c r="IZ144" s="1969"/>
      <c r="JA144" s="1969"/>
      <c r="JB144" s="1969"/>
      <c r="JC144" s="1969"/>
      <c r="JD144" s="1969"/>
      <c r="JE144" s="1969"/>
      <c r="JF144" s="1969"/>
      <c r="JG144" s="1969"/>
      <c r="JH144" s="1969"/>
      <c r="JI144" s="1608"/>
      <c r="JJ144" s="1608"/>
      <c r="JK144" s="1608"/>
      <c r="JL144" s="1608"/>
      <c r="JP144" s="1608"/>
      <c r="JQ144" s="1608"/>
      <c r="JR144" s="1608"/>
    </row>
    <row r="145" customFormat="false" ht="15" hidden="false" customHeight="true" outlineLevel="0" collapsed="false">
      <c r="A145" s="1550"/>
      <c r="B145" s="1550"/>
      <c r="C145" s="1609" t="s">
        <v>678</v>
      </c>
      <c r="D145" s="1609" t="s">
        <v>679</v>
      </c>
      <c r="E145" s="1609" t="s">
        <v>680</v>
      </c>
      <c r="F145" s="1609" t="s">
        <v>87</v>
      </c>
      <c r="H145" s="1608"/>
      <c r="I145" s="1608"/>
      <c r="J145" s="1608"/>
      <c r="K145" s="1608"/>
      <c r="L145" s="1608"/>
      <c r="M145" s="1608"/>
      <c r="N145" s="1608"/>
      <c r="O145" s="1608"/>
      <c r="P145" s="1608"/>
      <c r="Q145" s="1608"/>
      <c r="R145" s="1608"/>
      <c r="S145" s="1608"/>
      <c r="T145" s="1608"/>
      <c r="U145" s="1608"/>
      <c r="V145" s="1608"/>
      <c r="W145" s="1608"/>
      <c r="X145" s="1608"/>
      <c r="Y145" s="1608"/>
      <c r="AC145" s="1547" t="s">
        <v>87</v>
      </c>
      <c r="AD145" s="1608"/>
      <c r="AE145" s="1608"/>
      <c r="AF145" s="1608"/>
      <c r="AG145" s="1608"/>
      <c r="AH145" s="1608"/>
      <c r="AI145" s="1608"/>
      <c r="AJ145" s="1608"/>
      <c r="AK145" s="1608"/>
      <c r="AL145" s="1608"/>
      <c r="AM145" s="1608"/>
      <c r="AN145" s="1608"/>
      <c r="AO145" s="1608"/>
      <c r="AP145" s="1608"/>
      <c r="AQ145" s="1608"/>
      <c r="AR145" s="1608"/>
      <c r="AS145" s="1608"/>
      <c r="AT145" s="1608"/>
      <c r="AU145" s="1970"/>
      <c r="AV145" s="1970"/>
      <c r="AW145" s="1970"/>
      <c r="AX145" s="1609"/>
      <c r="AY145" s="1609"/>
      <c r="AZ145" s="1609"/>
      <c r="BA145" s="1609"/>
      <c r="BB145" s="1609"/>
      <c r="BC145" s="1609"/>
      <c r="BD145" s="1609"/>
      <c r="BE145" s="1609"/>
      <c r="BF145" s="1609"/>
      <c r="BG145" s="1609"/>
      <c r="BH145" s="1609"/>
      <c r="BI145" s="1609"/>
      <c r="BJ145" s="1609"/>
      <c r="BK145" s="1609"/>
      <c r="BL145" s="1609"/>
      <c r="BM145" s="1609"/>
      <c r="BN145" s="1609"/>
      <c r="BO145" s="1609"/>
      <c r="BP145" s="1609"/>
      <c r="BQ145" s="1609"/>
      <c r="BR145" s="1609"/>
      <c r="BS145" s="1609"/>
      <c r="BT145" s="1609"/>
      <c r="BU145" s="1609"/>
      <c r="BV145" s="1608"/>
      <c r="BW145" s="1608"/>
      <c r="BX145" s="1608"/>
      <c r="BY145" s="1608"/>
      <c r="BZ145" s="1608"/>
      <c r="CA145" s="1608"/>
      <c r="CB145" s="1608"/>
      <c r="CC145" s="1608"/>
      <c r="CD145" s="1608"/>
      <c r="CE145" s="1608"/>
      <c r="CF145" s="1608"/>
      <c r="CG145" s="1608"/>
      <c r="CH145" s="1608"/>
      <c r="CI145" s="1608"/>
      <c r="CJ145" s="1608"/>
      <c r="CK145" s="1608"/>
      <c r="CL145" s="1608"/>
      <c r="CM145" s="1608"/>
      <c r="CN145" s="1608"/>
      <c r="CO145" s="1608"/>
      <c r="CP145" s="1608"/>
      <c r="CQ145" s="1608"/>
      <c r="CR145" s="1608"/>
      <c r="CS145" s="1608"/>
      <c r="CT145" s="1608"/>
      <c r="CU145" s="1608"/>
      <c r="CV145" s="1608"/>
      <c r="CW145" s="1608"/>
      <c r="CX145" s="1608"/>
      <c r="CY145" s="1608"/>
      <c r="CZ145" s="1608"/>
      <c r="DA145" s="1608"/>
      <c r="DB145" s="1608"/>
      <c r="DC145" s="1608"/>
      <c r="DD145" s="1608"/>
      <c r="DE145" s="1608"/>
      <c r="DF145" s="1608"/>
      <c r="DG145" s="1608"/>
      <c r="DH145" s="1608"/>
      <c r="DI145" s="1608"/>
      <c r="DJ145" s="1608"/>
      <c r="DK145" s="1608"/>
      <c r="DL145" s="1608"/>
      <c r="DM145" s="1608"/>
      <c r="DN145" s="1608"/>
      <c r="DO145" s="1608"/>
      <c r="DP145" s="1608"/>
      <c r="DQ145" s="1608"/>
      <c r="DR145" s="1608"/>
      <c r="DS145" s="1608"/>
      <c r="DT145" s="1608"/>
      <c r="DU145" s="1608"/>
      <c r="DV145" s="1608"/>
      <c r="DW145" s="1608"/>
      <c r="DX145" s="1608"/>
      <c r="DY145" s="1608"/>
      <c r="DZ145" s="1608"/>
      <c r="EA145" s="1608"/>
      <c r="EB145" s="1608"/>
      <c r="EC145" s="1608"/>
      <c r="ED145" s="1608"/>
      <c r="EE145" s="1608"/>
      <c r="EF145" s="1608"/>
      <c r="EG145" s="1608"/>
      <c r="EH145" s="1608"/>
      <c r="EI145" s="1608"/>
      <c r="EJ145" s="1608"/>
      <c r="EK145" s="1608"/>
      <c r="EL145" s="1608"/>
      <c r="EM145" s="1608"/>
      <c r="EN145" s="1608"/>
      <c r="EO145" s="1608"/>
      <c r="EP145" s="1608"/>
      <c r="EQ145" s="1608"/>
      <c r="ER145" s="1608"/>
      <c r="ES145" s="1608"/>
      <c r="ET145" s="1608"/>
      <c r="EU145" s="1608"/>
      <c r="EV145" s="1608"/>
      <c r="EW145" s="1608"/>
      <c r="EX145" s="1608"/>
      <c r="EY145" s="1608"/>
      <c r="EZ145" s="1608"/>
      <c r="FA145" s="1608"/>
      <c r="FB145" s="1608"/>
      <c r="FC145" s="1608"/>
      <c r="FD145" s="1608"/>
      <c r="FE145" s="1608"/>
      <c r="FF145" s="1608"/>
      <c r="FG145" s="1608"/>
      <c r="FH145" s="1608"/>
      <c r="FI145" s="1608"/>
      <c r="FJ145" s="1608"/>
      <c r="FK145" s="1608"/>
      <c r="FL145" s="1608"/>
      <c r="FM145" s="1608"/>
      <c r="FN145" s="1608"/>
      <c r="FO145" s="1608"/>
      <c r="FP145" s="1608"/>
      <c r="FQ145" s="1608"/>
      <c r="FR145" s="1608"/>
      <c r="FS145" s="1608"/>
      <c r="FT145" s="1608"/>
      <c r="FU145" s="1608"/>
      <c r="FV145" s="1608"/>
      <c r="FW145" s="1608"/>
      <c r="FX145" s="1608"/>
      <c r="FY145" s="1608"/>
      <c r="FZ145" s="1608"/>
      <c r="GA145" s="1608"/>
      <c r="GB145" s="1608"/>
      <c r="GC145" s="1608"/>
      <c r="GD145" s="1608"/>
      <c r="GE145" s="1608"/>
      <c r="GF145" s="1608"/>
      <c r="GG145" s="1608"/>
      <c r="GH145" s="1608"/>
      <c r="GI145" s="1608"/>
      <c r="GJ145" s="1608"/>
      <c r="GK145" s="1608"/>
      <c r="GL145" s="1608"/>
      <c r="GM145" s="1608"/>
      <c r="GN145" s="1608"/>
      <c r="GO145" s="1608"/>
      <c r="GP145" s="1608"/>
      <c r="GQ145" s="1608"/>
      <c r="GR145" s="1608"/>
      <c r="GS145" s="1608"/>
      <c r="GT145" s="1608"/>
      <c r="GU145" s="1608"/>
      <c r="GV145" s="1608"/>
      <c r="GW145" s="1608"/>
      <c r="GX145" s="1608"/>
      <c r="GY145" s="1608"/>
      <c r="GZ145" s="1608"/>
      <c r="HA145" s="1608"/>
      <c r="HB145" s="1608"/>
      <c r="HC145" s="1608"/>
      <c r="HD145" s="1608"/>
      <c r="HE145" s="1608"/>
      <c r="HF145" s="1608"/>
      <c r="HG145" s="1608"/>
      <c r="HH145" s="1608"/>
      <c r="HI145" s="1608"/>
      <c r="HJ145" s="1608"/>
      <c r="HK145" s="1608"/>
      <c r="HL145" s="1608"/>
      <c r="HM145" s="1608"/>
      <c r="HN145" s="1608"/>
      <c r="HO145" s="1608"/>
      <c r="HP145" s="1608"/>
      <c r="HQ145" s="1608"/>
      <c r="HR145" s="1608"/>
      <c r="HS145" s="1608"/>
      <c r="HT145" s="1608"/>
      <c r="HU145" s="1608"/>
      <c r="HV145" s="1608"/>
      <c r="HW145" s="1608"/>
      <c r="HX145" s="1608"/>
      <c r="HY145" s="1608"/>
      <c r="HZ145" s="1608"/>
      <c r="IA145" s="1608"/>
      <c r="IB145" s="1608"/>
      <c r="IC145" s="1608"/>
      <c r="ID145" s="1608"/>
      <c r="IE145" s="1608"/>
      <c r="IF145" s="1608"/>
      <c r="IG145" s="1608"/>
      <c r="IH145" s="1608"/>
      <c r="II145" s="1608"/>
      <c r="IJ145" s="1608"/>
      <c r="IK145" s="1608"/>
      <c r="IL145" s="1608"/>
      <c r="IM145" s="1608"/>
      <c r="IN145" s="1608"/>
      <c r="IO145" s="1608"/>
      <c r="IP145" s="1608"/>
      <c r="IQ145" s="1608"/>
      <c r="IR145" s="1608"/>
      <c r="IS145" s="1608"/>
      <c r="IT145" s="1608"/>
      <c r="IU145" s="1608"/>
      <c r="IV145" s="1608"/>
      <c r="IW145" s="1608"/>
      <c r="IX145" s="1608"/>
      <c r="IY145" s="1608"/>
      <c r="IZ145" s="1608"/>
      <c r="JA145" s="1608"/>
      <c r="JB145" s="1608"/>
      <c r="JC145" s="1608"/>
      <c r="JD145" s="1608"/>
      <c r="JE145" s="1608"/>
      <c r="JF145" s="1608"/>
      <c r="JG145" s="1608"/>
      <c r="JH145" s="1608"/>
      <c r="JI145" s="1608"/>
      <c r="JJ145" s="1608"/>
      <c r="JK145" s="1608"/>
      <c r="JL145" s="1608"/>
      <c r="JM145" s="1608"/>
      <c r="JN145" s="1608"/>
      <c r="JO145" s="1608"/>
      <c r="JP145" s="1608"/>
      <c r="JQ145" s="1608"/>
      <c r="JR145" s="1608"/>
    </row>
    <row r="146" customFormat="false" ht="15" hidden="false" customHeight="true" outlineLevel="0" collapsed="false">
      <c r="A146" s="1550"/>
      <c r="B146" s="1550"/>
      <c r="C146" s="1609" t="n">
        <v>1</v>
      </c>
      <c r="D146" s="1971" t="e">
        <f aca="false">JM12</f>
        <v>#VALUE!</v>
      </c>
      <c r="E146" s="1972" t="n">
        <f aca="false">'03.24'!F62</f>
        <v>32707</v>
      </c>
      <c r="F146" s="1971" t="n">
        <f aca="false">JP14</f>
        <v>652.705</v>
      </c>
      <c r="H146" s="1608"/>
      <c r="I146" s="1608"/>
      <c r="J146" s="1608"/>
      <c r="K146" s="1608"/>
      <c r="L146" s="1608"/>
      <c r="M146" s="1608"/>
      <c r="N146" s="1608"/>
      <c r="O146" s="1608"/>
      <c r="P146" s="1608"/>
      <c r="Q146" s="1608"/>
      <c r="R146" s="1608"/>
      <c r="S146" s="1608"/>
      <c r="T146" s="1608"/>
      <c r="U146" s="1608"/>
      <c r="V146" s="1608"/>
      <c r="W146" s="1608"/>
      <c r="X146" s="1608"/>
      <c r="Y146" s="1608"/>
      <c r="AC146" s="1973" t="n">
        <f aca="false">JP14</f>
        <v>652.705</v>
      </c>
      <c r="AD146" s="1974"/>
      <c r="AE146" s="1974"/>
      <c r="AF146" s="1974"/>
      <c r="AG146" s="1974"/>
      <c r="AH146" s="1974"/>
      <c r="AI146" s="1974"/>
      <c r="AJ146" s="1974"/>
      <c r="AK146" s="1974"/>
      <c r="AL146" s="1974"/>
      <c r="AM146" s="1974"/>
      <c r="AN146" s="1974"/>
      <c r="AO146" s="1974"/>
      <c r="AP146" s="1974"/>
      <c r="AQ146" s="1974"/>
      <c r="AR146" s="1608"/>
      <c r="AS146" s="1975"/>
      <c r="AT146" s="1608"/>
      <c r="AU146" s="1976"/>
      <c r="AV146" s="1977"/>
      <c r="AW146" s="1977"/>
      <c r="AX146" s="1609"/>
      <c r="AY146" s="1609"/>
      <c r="AZ146" s="1609"/>
      <c r="BA146" s="1609"/>
      <c r="BB146" s="1609"/>
      <c r="BC146" s="1609"/>
      <c r="BD146" s="1609"/>
      <c r="BE146" s="1609"/>
      <c r="BF146" s="1609"/>
      <c r="BG146" s="1609"/>
      <c r="BH146" s="1609"/>
      <c r="BI146" s="1609"/>
      <c r="BJ146" s="1609"/>
      <c r="BK146" s="1609"/>
      <c r="BL146" s="1609"/>
      <c r="BM146" s="1609"/>
      <c r="BN146" s="1609"/>
      <c r="BO146" s="1609"/>
      <c r="BP146" s="1609"/>
      <c r="BQ146" s="1609"/>
      <c r="BR146" s="1609"/>
      <c r="BS146" s="1609"/>
      <c r="BT146" s="1609"/>
      <c r="BU146" s="1609"/>
      <c r="BV146" s="1608"/>
      <c r="BW146" s="1608"/>
      <c r="BX146" s="1608"/>
      <c r="BY146" s="1608"/>
      <c r="BZ146" s="1608"/>
      <c r="CA146" s="1608"/>
      <c r="CB146" s="1608"/>
      <c r="CC146" s="1608"/>
      <c r="CD146" s="1608"/>
      <c r="CE146" s="1608"/>
      <c r="CF146" s="1608"/>
      <c r="CG146" s="1608"/>
      <c r="CH146" s="1608"/>
      <c r="CI146" s="1608"/>
      <c r="CJ146" s="1608"/>
      <c r="CK146" s="1608"/>
      <c r="CL146" s="1608"/>
      <c r="CM146" s="1608"/>
      <c r="CN146" s="1608"/>
      <c r="CO146" s="1608"/>
      <c r="CP146" s="1608"/>
      <c r="CQ146" s="1608"/>
      <c r="CR146" s="1608"/>
      <c r="CS146" s="1608"/>
      <c r="CT146" s="1608"/>
      <c r="CU146" s="1608"/>
      <c r="CV146" s="1608"/>
      <c r="CW146" s="1608"/>
      <c r="CX146" s="1608"/>
      <c r="CY146" s="1608"/>
      <c r="CZ146" s="1608"/>
      <c r="DA146" s="1608"/>
      <c r="DB146" s="1608"/>
      <c r="DC146" s="1608"/>
      <c r="DD146" s="1608"/>
      <c r="DE146" s="1608"/>
      <c r="DF146" s="1608"/>
      <c r="DG146" s="1608"/>
      <c r="DH146" s="1608"/>
      <c r="DI146" s="1608"/>
      <c r="DJ146" s="1608"/>
      <c r="DK146" s="1608"/>
      <c r="DL146" s="1608"/>
      <c r="DM146" s="1608"/>
      <c r="DN146" s="1608"/>
      <c r="DO146" s="1608"/>
      <c r="DP146" s="1608"/>
      <c r="DQ146" s="1608"/>
      <c r="DR146" s="1608"/>
      <c r="DS146" s="1608"/>
      <c r="DT146" s="1608"/>
      <c r="DU146" s="1608"/>
      <c r="DV146" s="1608"/>
      <c r="DW146" s="1608"/>
      <c r="DX146" s="1608"/>
      <c r="DY146" s="1608"/>
      <c r="DZ146" s="1608"/>
      <c r="EA146" s="1608"/>
      <c r="EB146" s="1608"/>
      <c r="EC146" s="1608"/>
      <c r="ED146" s="1608"/>
      <c r="EE146" s="1608"/>
      <c r="EF146" s="1608"/>
      <c r="EG146" s="1608"/>
      <c r="EH146" s="1608"/>
      <c r="EI146" s="1608"/>
      <c r="EJ146" s="1608"/>
      <c r="EK146" s="1608"/>
      <c r="EL146" s="1608"/>
      <c r="EM146" s="1608"/>
      <c r="EN146" s="1608"/>
      <c r="EO146" s="1608"/>
      <c r="EP146" s="1608"/>
      <c r="EQ146" s="1608"/>
      <c r="ER146" s="1608"/>
      <c r="ES146" s="1608"/>
      <c r="ET146" s="1608"/>
      <c r="EU146" s="1608"/>
      <c r="EV146" s="1608"/>
      <c r="EW146" s="1608"/>
      <c r="EX146" s="1608"/>
      <c r="EY146" s="1608"/>
      <c r="EZ146" s="1608"/>
      <c r="FA146" s="1608"/>
      <c r="FB146" s="1608"/>
      <c r="FC146" s="1608"/>
      <c r="FD146" s="1608"/>
      <c r="FE146" s="1608"/>
      <c r="FF146" s="1608"/>
      <c r="FG146" s="1608"/>
      <c r="FH146" s="1608"/>
      <c r="FI146" s="1608"/>
      <c r="FJ146" s="1608"/>
      <c r="FK146" s="1608"/>
      <c r="FL146" s="1608"/>
      <c r="FM146" s="1608"/>
      <c r="FN146" s="1608"/>
      <c r="FO146" s="1608"/>
      <c r="FP146" s="1608"/>
      <c r="FQ146" s="1608"/>
      <c r="FR146" s="1608"/>
      <c r="FS146" s="1608"/>
      <c r="FT146" s="1608"/>
      <c r="FU146" s="1608"/>
      <c r="FV146" s="1608"/>
      <c r="FW146" s="1608"/>
      <c r="FX146" s="1608"/>
      <c r="FY146" s="1608"/>
      <c r="FZ146" s="1608"/>
      <c r="GA146" s="1608"/>
      <c r="GB146" s="1608"/>
      <c r="GC146" s="1608"/>
      <c r="GD146" s="1608"/>
      <c r="GE146" s="1608"/>
      <c r="GF146" s="1608"/>
      <c r="GG146" s="1608"/>
      <c r="GH146" s="1608"/>
      <c r="GI146" s="1608"/>
      <c r="GJ146" s="1608"/>
      <c r="GK146" s="1608"/>
      <c r="GL146" s="1608"/>
      <c r="GM146" s="1608"/>
      <c r="GN146" s="1608"/>
      <c r="GO146" s="1608"/>
      <c r="GP146" s="1608"/>
      <c r="GQ146" s="1608"/>
      <c r="GR146" s="1608"/>
      <c r="GS146" s="1608"/>
      <c r="GT146" s="1608"/>
      <c r="GU146" s="1608"/>
      <c r="GV146" s="1608"/>
      <c r="GW146" s="1608"/>
      <c r="GX146" s="1608"/>
      <c r="GY146" s="1608"/>
      <c r="GZ146" s="1608"/>
      <c r="HA146" s="1608"/>
      <c r="HB146" s="1608"/>
      <c r="HC146" s="1608"/>
      <c r="HD146" s="1608"/>
      <c r="HE146" s="1608"/>
      <c r="HF146" s="1608"/>
      <c r="HG146" s="1608"/>
      <c r="HH146" s="1608"/>
      <c r="HI146" s="1608"/>
      <c r="HJ146" s="1608"/>
      <c r="HK146" s="1608"/>
      <c r="HL146" s="1608"/>
      <c r="HM146" s="1608"/>
      <c r="HN146" s="1608"/>
      <c r="HO146" s="1608"/>
      <c r="HP146" s="1608"/>
      <c r="HQ146" s="1608"/>
      <c r="HR146" s="1608"/>
      <c r="HS146" s="1608"/>
      <c r="HT146" s="1608"/>
      <c r="HU146" s="1608"/>
      <c r="HV146" s="1608"/>
      <c r="HW146" s="1608"/>
      <c r="HX146" s="1608"/>
      <c r="HY146" s="1608"/>
      <c r="HZ146" s="1608"/>
      <c r="IA146" s="1608"/>
      <c r="IB146" s="1608"/>
      <c r="IC146" s="1608"/>
      <c r="ID146" s="1978"/>
      <c r="IE146" s="1608"/>
      <c r="IF146" s="1608"/>
      <c r="IG146" s="1608"/>
      <c r="IH146" s="1608"/>
      <c r="II146" s="1608"/>
      <c r="IJ146" s="1608"/>
      <c r="IK146" s="1608"/>
      <c r="IL146" s="1608"/>
      <c r="IM146" s="1608"/>
      <c r="IN146" s="1608"/>
      <c r="IO146" s="1608"/>
      <c r="IP146" s="1608"/>
      <c r="IQ146" s="1608"/>
      <c r="IR146" s="1608"/>
      <c r="IS146" s="1608"/>
      <c r="IT146" s="1608"/>
      <c r="IU146" s="1608"/>
      <c r="IV146" s="1608"/>
      <c r="IW146" s="1608"/>
      <c r="IX146" s="1608"/>
      <c r="IY146" s="1608"/>
      <c r="IZ146" s="1608"/>
      <c r="JA146" s="1608"/>
      <c r="JB146" s="1608"/>
      <c r="JC146" s="1608"/>
      <c r="JD146" s="1608"/>
      <c r="JE146" s="1608"/>
      <c r="JF146" s="1608"/>
      <c r="JG146" s="1608"/>
      <c r="JH146" s="1608"/>
      <c r="JI146" s="1608"/>
      <c r="JJ146" s="1608"/>
      <c r="JK146" s="1608"/>
      <c r="JL146" s="1608"/>
      <c r="JM146" s="1608"/>
      <c r="JN146" s="1608"/>
      <c r="JO146" s="1608"/>
      <c r="JP146" s="1608"/>
      <c r="JQ146" s="1608"/>
      <c r="JR146" s="1608"/>
    </row>
    <row r="147" customFormat="false" ht="15" hidden="false" customHeight="false" outlineLevel="0" collapsed="false">
      <c r="C147" s="1548" t="n">
        <v>2</v>
      </c>
      <c r="D147" s="1971" t="e">
        <f aca="false">JM16</f>
        <v>#VALUE!</v>
      </c>
      <c r="E147" s="1972" t="n">
        <f aca="false">$E$146</f>
        <v>32707</v>
      </c>
      <c r="F147" s="1971" t="n">
        <f aca="false">JP18</f>
        <v>662.705</v>
      </c>
      <c r="AC147" s="1973" t="n">
        <f aca="false">JP18</f>
        <v>662.705</v>
      </c>
      <c r="AD147" s="1974"/>
      <c r="AE147" s="1974"/>
      <c r="AF147" s="1974"/>
      <c r="AG147" s="1974"/>
      <c r="AH147" s="1974"/>
      <c r="AI147" s="1974"/>
      <c r="AJ147" s="1974"/>
      <c r="AK147" s="1974"/>
      <c r="AL147" s="1974"/>
      <c r="AM147" s="1974"/>
      <c r="AN147" s="1974"/>
      <c r="AO147" s="1974"/>
      <c r="AP147" s="1974"/>
      <c r="AQ147" s="1974"/>
      <c r="AR147" s="1979"/>
      <c r="AS147" s="1975"/>
      <c r="AT147" s="1979"/>
      <c r="AU147" s="1976"/>
      <c r="AV147" s="1977"/>
      <c r="AW147" s="1977"/>
      <c r="AX147" s="1980"/>
      <c r="AY147" s="1980"/>
      <c r="JM147" s="1981"/>
      <c r="JN147" s="1981"/>
      <c r="JO147" s="1981"/>
    </row>
    <row r="148" customFormat="false" ht="15" hidden="false" customHeight="false" outlineLevel="0" collapsed="false">
      <c r="C148" s="1548" t="n">
        <v>3</v>
      </c>
      <c r="D148" s="1971" t="e">
        <f aca="false">JM20</f>
        <v>#VALUE!</v>
      </c>
      <c r="E148" s="1972" t="n">
        <f aca="false">$E$146</f>
        <v>32707</v>
      </c>
      <c r="F148" s="1973" t="n">
        <f aca="false">JP22</f>
        <v>674.705</v>
      </c>
      <c r="AC148" s="1973" t="n">
        <f aca="false">JP22</f>
        <v>674.705</v>
      </c>
      <c r="AD148" s="1982"/>
      <c r="AE148" s="1982"/>
      <c r="AF148" s="1982"/>
      <c r="AG148" s="1982"/>
      <c r="AH148" s="1982"/>
      <c r="AI148" s="1982"/>
      <c r="AJ148" s="1982"/>
      <c r="AK148" s="1982"/>
      <c r="AL148" s="1982"/>
      <c r="AM148" s="1982"/>
      <c r="AN148" s="1982"/>
      <c r="AO148" s="1982"/>
      <c r="AP148" s="1982"/>
      <c r="AQ148" s="1982"/>
      <c r="AR148" s="1979"/>
      <c r="AS148" s="1975"/>
      <c r="AT148" s="1979"/>
      <c r="AU148" s="1983"/>
      <c r="AV148" s="1977"/>
      <c r="AW148" s="1977"/>
      <c r="AX148" s="1980"/>
      <c r="AY148" s="1980"/>
    </row>
    <row r="149" customFormat="false" ht="15" hidden="false" customHeight="false" outlineLevel="0" collapsed="false">
      <c r="C149" s="1548" t="n">
        <v>4</v>
      </c>
      <c r="D149" s="1971" t="e">
        <f aca="false">JM24</f>
        <v>#VALUE!</v>
      </c>
      <c r="E149" s="1972" t="n">
        <f aca="false">$E$146</f>
        <v>32707</v>
      </c>
      <c r="F149" s="1973" t="n">
        <f aca="false">JP26</f>
        <v>684.705</v>
      </c>
      <c r="AC149" s="1973" t="n">
        <f aca="false">JP26</f>
        <v>684.705</v>
      </c>
      <c r="AD149" s="1982"/>
      <c r="AE149" s="1982"/>
      <c r="AF149" s="1982"/>
      <c r="AG149" s="1982"/>
      <c r="AH149" s="1982"/>
      <c r="AI149" s="1982"/>
      <c r="AJ149" s="1982"/>
      <c r="AK149" s="1982"/>
      <c r="AL149" s="1982"/>
      <c r="AM149" s="1982"/>
      <c r="AN149" s="1982"/>
      <c r="AO149" s="1982"/>
      <c r="AP149" s="1982"/>
      <c r="AQ149" s="1982"/>
      <c r="AR149" s="1979"/>
      <c r="AS149" s="1979"/>
      <c r="AT149" s="1979"/>
      <c r="AU149" s="1970"/>
      <c r="AV149" s="1970"/>
      <c r="AW149" s="1970"/>
      <c r="AX149" s="1980"/>
      <c r="AY149" s="1980"/>
    </row>
    <row r="150" customFormat="false" ht="15" hidden="false" customHeight="false" outlineLevel="0" collapsed="false">
      <c r="C150" s="1548" t="n">
        <v>5</v>
      </c>
      <c r="D150" s="1971" t="e">
        <f aca="false">JM28</f>
        <v>#VALUE!</v>
      </c>
      <c r="E150" s="1972" t="n">
        <f aca="false">$E$146</f>
        <v>32707</v>
      </c>
      <c r="F150" s="1973" t="n">
        <f aca="false">JP30</f>
        <v>684.705</v>
      </c>
      <c r="AC150" s="1973" t="n">
        <f aca="false">JP30</f>
        <v>684.705</v>
      </c>
      <c r="AD150" s="1982"/>
      <c r="AE150" s="1982"/>
      <c r="AF150" s="1982"/>
      <c r="AG150" s="1982"/>
      <c r="AH150" s="1982"/>
      <c r="AI150" s="1982"/>
      <c r="AJ150" s="1982"/>
      <c r="AK150" s="1982"/>
      <c r="AL150" s="1982"/>
      <c r="AM150" s="1982"/>
      <c r="AN150" s="1982"/>
      <c r="AO150" s="1982"/>
      <c r="AP150" s="1982"/>
      <c r="AQ150" s="1982"/>
      <c r="AR150" s="1979"/>
      <c r="AS150" s="1979"/>
      <c r="AT150" s="1979"/>
      <c r="AU150" s="1976"/>
      <c r="AV150" s="1976"/>
      <c r="AW150" s="1977"/>
      <c r="AX150" s="1980"/>
      <c r="AY150" s="1980"/>
    </row>
    <row r="151" customFormat="false" ht="15" hidden="false" customHeight="false" outlineLevel="0" collapsed="false">
      <c r="C151" s="1548" t="n">
        <v>6</v>
      </c>
      <c r="D151" s="1971" t="e">
        <f aca="false">JM32</f>
        <v>#VALUE!</v>
      </c>
      <c r="E151" s="1972" t="n">
        <f aca="false">$E$146</f>
        <v>32707</v>
      </c>
      <c r="F151" s="1973" t="n">
        <f aca="false">JP34</f>
        <v>698.705</v>
      </c>
      <c r="AC151" s="1973" t="n">
        <f aca="false">JP34</f>
        <v>698.705</v>
      </c>
      <c r="AD151" s="1982"/>
      <c r="AE151" s="1982"/>
      <c r="AF151" s="1982"/>
      <c r="AG151" s="1982"/>
      <c r="AH151" s="1982"/>
      <c r="AI151" s="1982"/>
      <c r="AJ151" s="1982"/>
      <c r="AK151" s="1982"/>
      <c r="AL151" s="1982"/>
      <c r="AM151" s="1982"/>
      <c r="AN151" s="1982"/>
      <c r="AO151" s="1982"/>
      <c r="AP151" s="1982"/>
      <c r="AQ151" s="1982"/>
      <c r="AR151" s="1979"/>
      <c r="AS151" s="1979"/>
      <c r="AT151" s="1979"/>
      <c r="AU151" s="1976"/>
      <c r="AV151" s="1976"/>
      <c r="AW151" s="1977"/>
      <c r="AX151" s="1980"/>
      <c r="AY151" s="1980"/>
    </row>
    <row r="152" customFormat="false" ht="15" hidden="false" customHeight="false" outlineLevel="0" collapsed="false">
      <c r="C152" s="1548" t="n">
        <v>7</v>
      </c>
      <c r="D152" s="1971" t="e">
        <f aca="false">JM36</f>
        <v>#VALUE!</v>
      </c>
      <c r="E152" s="1972" t="n">
        <f aca="false">$E$146</f>
        <v>32707</v>
      </c>
      <c r="F152" s="1973" t="n">
        <f aca="false">JP38</f>
        <v>708.705</v>
      </c>
      <c r="AC152" s="1973" t="n">
        <f aca="false">JP38</f>
        <v>708.705</v>
      </c>
      <c r="AD152" s="1982"/>
      <c r="AE152" s="1982"/>
      <c r="AF152" s="1982"/>
      <c r="AG152" s="1982"/>
      <c r="AH152" s="1982"/>
      <c r="AI152" s="1982"/>
      <c r="AJ152" s="1982"/>
      <c r="AK152" s="1982"/>
      <c r="AL152" s="1982"/>
      <c r="AM152" s="1982"/>
      <c r="AN152" s="1982"/>
      <c r="AO152" s="1982"/>
      <c r="AP152" s="1982"/>
      <c r="AQ152" s="1982"/>
      <c r="AR152" s="1979"/>
      <c r="AS152" s="1979"/>
      <c r="AT152" s="1979"/>
      <c r="AU152" s="1983"/>
      <c r="AV152" s="1983"/>
      <c r="AW152" s="1977"/>
      <c r="AX152" s="1980"/>
      <c r="AY152" s="1980"/>
    </row>
    <row r="153" customFormat="false" ht="15" hidden="false" customHeight="false" outlineLevel="0" collapsed="false">
      <c r="C153" s="1548" t="n">
        <v>8</v>
      </c>
      <c r="D153" s="1971" t="e">
        <f aca="false">JM40</f>
        <v>#VALUE!</v>
      </c>
      <c r="E153" s="1972" t="n">
        <f aca="false">$E$146</f>
        <v>32707</v>
      </c>
      <c r="F153" s="1973" t="n">
        <f aca="false">JP42</f>
        <v>708.705</v>
      </c>
      <c r="AC153" s="1973" t="n">
        <f aca="false">JP42</f>
        <v>708.705</v>
      </c>
      <c r="AD153" s="1982"/>
      <c r="AE153" s="1982"/>
      <c r="AF153" s="1982"/>
      <c r="AG153" s="1982"/>
      <c r="AH153" s="1982"/>
      <c r="AI153" s="1982"/>
      <c r="AJ153" s="1982"/>
      <c r="AK153" s="1982"/>
      <c r="AL153" s="1982"/>
      <c r="AM153" s="1982"/>
      <c r="AN153" s="1982"/>
      <c r="AO153" s="1982"/>
      <c r="AP153" s="1982"/>
      <c r="AQ153" s="1982"/>
      <c r="AR153" s="1979"/>
      <c r="AS153" s="1979"/>
      <c r="AT153" s="1979"/>
      <c r="AU153" s="1970"/>
      <c r="AV153" s="1970"/>
      <c r="AW153" s="1970"/>
      <c r="AX153" s="1980"/>
      <c r="AY153" s="1980"/>
    </row>
    <row r="154" customFormat="false" ht="15" hidden="false" customHeight="false" outlineLevel="0" collapsed="false">
      <c r="C154" s="1548" t="n">
        <v>9</v>
      </c>
      <c r="D154" s="1971" t="e">
        <f aca="false">JM44</f>
        <v>#VALUE!</v>
      </c>
      <c r="E154" s="1972" t="n">
        <f aca="false">$E$146</f>
        <v>32707</v>
      </c>
      <c r="F154" s="1973" t="n">
        <f aca="false">JP46</f>
        <v>723.705</v>
      </c>
      <c r="AC154" s="1973" t="n">
        <f aca="false">JP46</f>
        <v>723.705</v>
      </c>
      <c r="AD154" s="1982"/>
      <c r="AE154" s="1982"/>
      <c r="AF154" s="1982"/>
      <c r="AG154" s="1982"/>
      <c r="AH154" s="1982"/>
      <c r="AI154" s="1982"/>
      <c r="AJ154" s="1982"/>
      <c r="AK154" s="1982"/>
      <c r="AL154" s="1982"/>
      <c r="AM154" s="1982"/>
      <c r="AN154" s="1982"/>
      <c r="AO154" s="1982"/>
      <c r="AP154" s="1982"/>
      <c r="AQ154" s="1982"/>
      <c r="AR154" s="1979"/>
      <c r="AS154" s="1979"/>
      <c r="AT154" s="1979"/>
      <c r="AU154" s="1976"/>
      <c r="AV154" s="1976"/>
      <c r="AW154" s="1976"/>
      <c r="AX154" s="1980"/>
      <c r="AY154" s="1980"/>
    </row>
    <row r="155" customFormat="false" ht="15" hidden="false" customHeight="false" outlineLevel="0" collapsed="false">
      <c r="C155" s="1548" t="n">
        <v>10</v>
      </c>
      <c r="D155" s="1971" t="e">
        <f aca="false">JM48</f>
        <v>#VALUE!</v>
      </c>
      <c r="E155" s="1972" t="n">
        <f aca="false">$E$146</f>
        <v>32707</v>
      </c>
      <c r="F155" s="1973" t="n">
        <f aca="false">JP50</f>
        <v>755.705</v>
      </c>
      <c r="AC155" s="1973" t="n">
        <f aca="false">JP50</f>
        <v>755.705</v>
      </c>
      <c r="AD155" s="1982"/>
      <c r="AE155" s="1982"/>
      <c r="AF155" s="1982"/>
      <c r="AG155" s="1982"/>
      <c r="AH155" s="1982"/>
      <c r="AI155" s="1982"/>
      <c r="AJ155" s="1982"/>
      <c r="AK155" s="1982"/>
      <c r="AL155" s="1982"/>
      <c r="AM155" s="1982"/>
      <c r="AN155" s="1982"/>
      <c r="AO155" s="1982"/>
      <c r="AP155" s="1982"/>
      <c r="AQ155" s="1982"/>
      <c r="AR155" s="1979"/>
      <c r="AS155" s="1979"/>
      <c r="AT155" s="1979"/>
      <c r="AU155" s="1976"/>
      <c r="AV155" s="1976"/>
      <c r="AW155" s="1976"/>
      <c r="AX155" s="1980"/>
      <c r="AY155" s="1980"/>
    </row>
    <row r="156" customFormat="false" ht="15" hidden="false" customHeight="false" outlineLevel="0" collapsed="false">
      <c r="C156" s="1548" t="n">
        <v>11</v>
      </c>
      <c r="D156" s="1971" t="e">
        <f aca="false">JM52</f>
        <v>#VALUE!</v>
      </c>
      <c r="E156" s="1972" t="n">
        <f aca="false">$E$146</f>
        <v>32707</v>
      </c>
      <c r="F156" s="1973" t="n">
        <f aca="false">JP54</f>
        <v>765.705</v>
      </c>
      <c r="AC156" s="1973" t="n">
        <f aca="false">JP54</f>
        <v>765.705</v>
      </c>
      <c r="AD156" s="1982"/>
      <c r="AE156" s="1982"/>
      <c r="AF156" s="1982"/>
      <c r="AG156" s="1982"/>
      <c r="AH156" s="1982"/>
      <c r="AI156" s="1982"/>
      <c r="AJ156" s="1982"/>
      <c r="AK156" s="1982"/>
      <c r="AL156" s="1982"/>
      <c r="AM156" s="1982"/>
      <c r="AN156" s="1982"/>
      <c r="AO156" s="1982"/>
      <c r="AP156" s="1982"/>
      <c r="AQ156" s="1982"/>
      <c r="AR156" s="1979"/>
      <c r="AS156" s="1979"/>
      <c r="AT156" s="1979"/>
      <c r="AU156" s="1983"/>
      <c r="AV156" s="1983"/>
      <c r="AW156" s="1983"/>
      <c r="AX156" s="1980"/>
      <c r="AY156" s="1980"/>
    </row>
    <row r="157" customFormat="false" ht="15" hidden="false" customHeight="false" outlineLevel="0" collapsed="false">
      <c r="C157" s="1548" t="n">
        <v>12</v>
      </c>
      <c r="D157" s="1971" t="e">
        <f aca="false">JM56</f>
        <v>#VALUE!</v>
      </c>
      <c r="E157" s="1972" t="n">
        <f aca="false">$E$146</f>
        <v>32707</v>
      </c>
      <c r="F157" s="1973" t="n">
        <f aca="false">JP58</f>
        <v>788.705</v>
      </c>
      <c r="AC157" s="1973" t="n">
        <f aca="false">JP58</f>
        <v>788.705</v>
      </c>
      <c r="AD157" s="1982"/>
      <c r="AE157" s="1982"/>
      <c r="AF157" s="1982"/>
      <c r="AG157" s="1982"/>
      <c r="AH157" s="1982"/>
      <c r="AI157" s="1982"/>
      <c r="AJ157" s="1982"/>
      <c r="AK157" s="1982"/>
      <c r="AL157" s="1982"/>
      <c r="AM157" s="1982"/>
      <c r="AN157" s="1982"/>
      <c r="AO157" s="1982"/>
      <c r="AP157" s="1982"/>
      <c r="AQ157" s="1982"/>
      <c r="AR157" s="1979"/>
      <c r="AS157" s="1979"/>
      <c r="AT157" s="1979"/>
      <c r="AU157" s="1970"/>
      <c r="AV157" s="1970"/>
      <c r="AW157" s="1970"/>
      <c r="AX157" s="1980"/>
      <c r="AY157" s="1980"/>
    </row>
    <row r="158" customFormat="false" ht="15" hidden="false" customHeight="false" outlineLevel="0" collapsed="false">
      <c r="C158" s="1548" t="n">
        <v>13</v>
      </c>
      <c r="D158" s="1971" t="e">
        <f aca="false">JM60</f>
        <v>#VALUE!</v>
      </c>
      <c r="E158" s="1972" t="n">
        <f aca="false">$E$146</f>
        <v>32707</v>
      </c>
      <c r="F158" s="1973" t="n">
        <f aca="false">JP62</f>
        <v>788.705</v>
      </c>
      <c r="AC158" s="1973" t="n">
        <f aca="false">JP62</f>
        <v>788.705</v>
      </c>
      <c r="AD158" s="1982"/>
      <c r="AE158" s="1982"/>
      <c r="AF158" s="1982"/>
      <c r="AG158" s="1982"/>
      <c r="AH158" s="1982"/>
      <c r="AI158" s="1982"/>
      <c r="AJ158" s="1982"/>
      <c r="AK158" s="1982"/>
      <c r="AL158" s="1982"/>
      <c r="AM158" s="1982"/>
      <c r="AN158" s="1982"/>
      <c r="AO158" s="1982"/>
      <c r="AP158" s="1982"/>
      <c r="AQ158" s="1982"/>
      <c r="AR158" s="1979"/>
      <c r="AS158" s="1979"/>
      <c r="AT158" s="1979"/>
      <c r="AU158" s="1976"/>
      <c r="AV158" s="1976"/>
      <c r="AW158" s="1977"/>
      <c r="AX158" s="1980"/>
      <c r="AY158" s="1980"/>
    </row>
    <row r="159" customFormat="false" ht="15" hidden="false" customHeight="false" outlineLevel="0" collapsed="false">
      <c r="C159" s="1548" t="n">
        <v>14</v>
      </c>
      <c r="D159" s="1971" t="e">
        <f aca="false">JM64</f>
        <v>#VALUE!</v>
      </c>
      <c r="E159" s="1972" t="n">
        <f aca="false">$E$146</f>
        <v>32707</v>
      </c>
      <c r="F159" s="1973" t="n">
        <f aca="false">JP66</f>
        <v>788.705</v>
      </c>
      <c r="AC159" s="1973" t="n">
        <f aca="false">JP66</f>
        <v>788.705</v>
      </c>
      <c r="AD159" s="1982"/>
      <c r="AE159" s="1982"/>
      <c r="AF159" s="1982"/>
      <c r="AG159" s="1982"/>
      <c r="AH159" s="1982"/>
      <c r="AI159" s="1982"/>
      <c r="AJ159" s="1982"/>
      <c r="AK159" s="1982"/>
      <c r="AL159" s="1982"/>
      <c r="AM159" s="1982"/>
      <c r="AN159" s="1982"/>
      <c r="AO159" s="1982"/>
      <c r="AP159" s="1982"/>
      <c r="AQ159" s="1982"/>
      <c r="AR159" s="1979"/>
      <c r="AS159" s="1979"/>
      <c r="AT159" s="1979"/>
      <c r="AU159" s="1976"/>
      <c r="AV159" s="1976"/>
      <c r="AW159" s="1977"/>
      <c r="AX159" s="1980"/>
      <c r="AY159" s="1980"/>
    </row>
    <row r="160" customFormat="false" ht="15" hidden="false" customHeight="false" outlineLevel="0" collapsed="false">
      <c r="C160" s="1548" t="n">
        <v>15</v>
      </c>
      <c r="D160" s="1971" t="e">
        <f aca="false">JM68</f>
        <v>#VALUE!</v>
      </c>
      <c r="E160" s="1972" t="n">
        <f aca="false">$E$146</f>
        <v>32707</v>
      </c>
      <c r="F160" s="1973" t="n">
        <f aca="false">JP70</f>
        <v>788.705</v>
      </c>
      <c r="AC160" s="1973" t="n">
        <f aca="false">JP70</f>
        <v>788.705</v>
      </c>
      <c r="AD160" s="1982"/>
      <c r="AE160" s="1982"/>
      <c r="AF160" s="1982"/>
      <c r="AG160" s="1982"/>
      <c r="AH160" s="1982"/>
      <c r="AI160" s="1982"/>
      <c r="AJ160" s="1982"/>
      <c r="AK160" s="1982"/>
      <c r="AL160" s="1982"/>
      <c r="AM160" s="1982"/>
      <c r="AN160" s="1982"/>
      <c r="AO160" s="1982"/>
      <c r="AP160" s="1982"/>
      <c r="AQ160" s="1982"/>
      <c r="AR160" s="1979"/>
      <c r="AS160" s="1979"/>
      <c r="AT160" s="1979"/>
      <c r="AU160" s="1983"/>
      <c r="AV160" s="1983"/>
      <c r="AW160" s="1977"/>
      <c r="AX160" s="1980"/>
      <c r="AY160" s="1980"/>
    </row>
    <row r="161" customFormat="false" ht="15" hidden="false" customHeight="false" outlineLevel="0" collapsed="false">
      <c r="C161" s="1548" t="n">
        <v>16</v>
      </c>
      <c r="D161" s="1971" t="e">
        <f aca="false">JM72</f>
        <v>#VALUE!</v>
      </c>
      <c r="E161" s="1972" t="n">
        <f aca="false">$E$146</f>
        <v>32707</v>
      </c>
      <c r="F161" s="1973" t="n">
        <f aca="false">JP74</f>
        <v>800.705</v>
      </c>
      <c r="AC161" s="1973" t="n">
        <f aca="false">JP74</f>
        <v>800.705</v>
      </c>
      <c r="AD161" s="1982"/>
      <c r="AE161" s="1982"/>
      <c r="AF161" s="1982"/>
      <c r="AG161" s="1982"/>
      <c r="AH161" s="1982"/>
      <c r="AI161" s="1982"/>
      <c r="AJ161" s="1982"/>
      <c r="AK161" s="1982"/>
      <c r="AL161" s="1982"/>
      <c r="AM161" s="1982"/>
      <c r="AN161" s="1982"/>
      <c r="AO161" s="1982"/>
      <c r="AP161" s="1982"/>
      <c r="AQ161" s="1982"/>
      <c r="AR161" s="1979"/>
      <c r="AS161" s="1979"/>
      <c r="AT161" s="1979"/>
      <c r="AU161" s="1970"/>
      <c r="AV161" s="1970"/>
      <c r="AW161" s="1970"/>
      <c r="AX161" s="1980"/>
      <c r="AY161" s="1980"/>
    </row>
    <row r="162" customFormat="false" ht="15" hidden="false" customHeight="false" outlineLevel="0" collapsed="false">
      <c r="C162" s="1548" t="n">
        <v>17</v>
      </c>
      <c r="D162" s="1971" t="e">
        <f aca="false">JM76</f>
        <v>#VALUE!</v>
      </c>
      <c r="E162" s="1972" t="n">
        <f aca="false">$E$146</f>
        <v>32707</v>
      </c>
      <c r="F162" s="1973" t="n">
        <f aca="false">JP78</f>
        <v>800.705</v>
      </c>
      <c r="AC162" s="1973" t="n">
        <f aca="false">JP78</f>
        <v>800.705</v>
      </c>
      <c r="AD162" s="1982"/>
      <c r="AE162" s="1982"/>
      <c r="AF162" s="1982"/>
      <c r="AG162" s="1982"/>
      <c r="AH162" s="1982"/>
      <c r="AI162" s="1982"/>
      <c r="AJ162" s="1982"/>
      <c r="AK162" s="1982"/>
      <c r="AL162" s="1982"/>
      <c r="AM162" s="1982"/>
      <c r="AN162" s="1982"/>
      <c r="AO162" s="1982"/>
      <c r="AP162" s="1982"/>
      <c r="AQ162" s="1982"/>
      <c r="AR162" s="1979"/>
      <c r="AS162" s="1979"/>
      <c r="AT162" s="1979"/>
      <c r="AU162" s="1976"/>
      <c r="AV162" s="1977"/>
      <c r="AW162" s="1977"/>
      <c r="AX162" s="1980"/>
      <c r="AY162" s="1980"/>
    </row>
    <row r="163" customFormat="false" ht="15" hidden="false" customHeight="false" outlineLevel="0" collapsed="false">
      <c r="C163" s="1548" t="n">
        <v>18</v>
      </c>
      <c r="D163" s="1971" t="e">
        <f aca="false">JM80</f>
        <v>#VALUE!</v>
      </c>
      <c r="E163" s="1972" t="n">
        <f aca="false">$E$146</f>
        <v>32707</v>
      </c>
      <c r="F163" s="1973" t="n">
        <f aca="false">JP82</f>
        <v>810.705</v>
      </c>
      <c r="AC163" s="1973" t="n">
        <f aca="false">JP82</f>
        <v>810.705</v>
      </c>
      <c r="AD163" s="1982"/>
      <c r="AE163" s="1982"/>
      <c r="AF163" s="1982"/>
      <c r="AG163" s="1982"/>
      <c r="AH163" s="1982"/>
      <c r="AI163" s="1982"/>
      <c r="AJ163" s="1982"/>
      <c r="AK163" s="1982"/>
      <c r="AL163" s="1982"/>
      <c r="AM163" s="1982"/>
      <c r="AN163" s="1982"/>
      <c r="AO163" s="1982"/>
      <c r="AP163" s="1982"/>
      <c r="AQ163" s="1982"/>
      <c r="AR163" s="1979"/>
      <c r="AS163" s="1979"/>
      <c r="AT163" s="1979"/>
      <c r="AU163" s="1976"/>
      <c r="AV163" s="1977"/>
      <c r="AW163" s="1977"/>
      <c r="AX163" s="1980"/>
      <c r="AY163" s="1980"/>
    </row>
    <row r="164" customFormat="false" ht="15" hidden="false" customHeight="false" outlineLevel="0" collapsed="false">
      <c r="C164" s="1548" t="n">
        <v>19</v>
      </c>
      <c r="D164" s="1971" t="e">
        <f aca="false">JM84</f>
        <v>#VALUE!</v>
      </c>
      <c r="E164" s="1972" t="n">
        <f aca="false">$E$146</f>
        <v>32707</v>
      </c>
      <c r="F164" s="1973" t="n">
        <f aca="false">JP86</f>
        <v>826.705</v>
      </c>
      <c r="AC164" s="1973" t="n">
        <f aca="false">JP86</f>
        <v>826.705</v>
      </c>
      <c r="AD164" s="1982"/>
      <c r="AE164" s="1982"/>
      <c r="AF164" s="1982"/>
      <c r="AG164" s="1982"/>
      <c r="AH164" s="1982"/>
      <c r="AI164" s="1982"/>
      <c r="AJ164" s="1982"/>
      <c r="AK164" s="1982"/>
      <c r="AL164" s="1982"/>
      <c r="AM164" s="1982"/>
      <c r="AN164" s="1982"/>
      <c r="AO164" s="1982"/>
      <c r="AP164" s="1982"/>
      <c r="AQ164" s="1982"/>
      <c r="AR164" s="1979"/>
      <c r="AS164" s="1979"/>
      <c r="AT164" s="1979"/>
      <c r="AU164" s="1983"/>
      <c r="AV164" s="1977"/>
      <c r="AW164" s="1977"/>
      <c r="AX164" s="1980"/>
      <c r="AY164" s="1980"/>
    </row>
    <row r="165" customFormat="false" ht="15" hidden="false" customHeight="false" outlineLevel="0" collapsed="false">
      <c r="C165" s="1548" t="n">
        <v>20</v>
      </c>
      <c r="D165" s="1971" t="e">
        <f aca="false">JM88</f>
        <v>#VALUE!</v>
      </c>
      <c r="E165" s="1972" t="n">
        <f aca="false">$E$146</f>
        <v>32707</v>
      </c>
      <c r="F165" s="1973" t="n">
        <f aca="false">JP90</f>
        <v>826.705</v>
      </c>
      <c r="AC165" s="1973" t="n">
        <f aca="false">JP90</f>
        <v>826.705</v>
      </c>
      <c r="AD165" s="1982"/>
      <c r="AE165" s="1982"/>
      <c r="AF165" s="1982"/>
      <c r="AG165" s="1982"/>
      <c r="AH165" s="1982"/>
      <c r="AI165" s="1982"/>
      <c r="AJ165" s="1982"/>
      <c r="AK165" s="1982"/>
      <c r="AL165" s="1982"/>
      <c r="AM165" s="1982"/>
      <c r="AN165" s="1982"/>
      <c r="AO165" s="1982"/>
      <c r="AP165" s="1982"/>
      <c r="AQ165" s="1982"/>
      <c r="AR165" s="1979"/>
      <c r="AS165" s="1979"/>
      <c r="AT165" s="1979"/>
      <c r="AU165" s="1980"/>
      <c r="AV165" s="1980"/>
      <c r="AW165" s="1980"/>
      <c r="AX165" s="1980"/>
      <c r="AY165" s="1980"/>
    </row>
    <row r="166" customFormat="false" ht="15" hidden="false" customHeight="false" outlineLevel="0" collapsed="false">
      <c r="C166" s="1548" t="n">
        <v>21</v>
      </c>
      <c r="D166" s="1971" t="e">
        <f aca="false">JM92</f>
        <v>#VALUE!</v>
      </c>
      <c r="E166" s="1972" t="n">
        <f aca="false">$E$146</f>
        <v>32707</v>
      </c>
      <c r="F166" s="1973" t="n">
        <f aca="false">JP94</f>
        <v>838.705</v>
      </c>
      <c r="AC166" s="1973" t="n">
        <f aca="false">JP94</f>
        <v>838.705</v>
      </c>
      <c r="AD166" s="1982"/>
      <c r="AE166" s="1982"/>
      <c r="AF166" s="1982"/>
      <c r="AG166" s="1982"/>
      <c r="AH166" s="1982"/>
      <c r="AI166" s="1982"/>
      <c r="AJ166" s="1982"/>
      <c r="AK166" s="1982"/>
      <c r="AL166" s="1982"/>
      <c r="AM166" s="1982"/>
      <c r="AN166" s="1982"/>
      <c r="AO166" s="1982"/>
      <c r="AP166" s="1982"/>
      <c r="AQ166" s="1982"/>
      <c r="AR166" s="1979"/>
      <c r="AS166" s="1979"/>
      <c r="AT166" s="1979"/>
      <c r="AU166" s="1980"/>
      <c r="AV166" s="1980"/>
      <c r="AW166" s="1980"/>
      <c r="AX166" s="1980"/>
      <c r="AY166" s="1980"/>
    </row>
    <row r="167" customFormat="false" ht="15" hidden="false" customHeight="false" outlineLevel="0" collapsed="false">
      <c r="C167" s="1548" t="n">
        <v>22</v>
      </c>
      <c r="D167" s="1971" t="e">
        <f aca="false">JM96</f>
        <v>#VALUE!</v>
      </c>
      <c r="E167" s="1972" t="n">
        <f aca="false">$E$146</f>
        <v>32707</v>
      </c>
      <c r="F167" s="1973" t="n">
        <f aca="false">JP98</f>
        <v>838.705</v>
      </c>
      <c r="AC167" s="1973" t="n">
        <f aca="false">JP98</f>
        <v>838.705</v>
      </c>
      <c r="AD167" s="1982"/>
      <c r="AE167" s="1982"/>
      <c r="AF167" s="1982"/>
      <c r="AG167" s="1982"/>
      <c r="AH167" s="1982"/>
      <c r="AI167" s="1982"/>
      <c r="AJ167" s="1982"/>
      <c r="AK167" s="1982"/>
      <c r="AL167" s="1982"/>
      <c r="AM167" s="1982"/>
      <c r="AN167" s="1982"/>
      <c r="AO167" s="1982"/>
      <c r="AP167" s="1982"/>
      <c r="AQ167" s="1982"/>
      <c r="AR167" s="1979"/>
      <c r="AS167" s="1979"/>
      <c r="AT167" s="1979"/>
      <c r="AU167" s="1980"/>
      <c r="AV167" s="1980"/>
      <c r="AW167" s="1980"/>
      <c r="AX167" s="1980"/>
      <c r="AY167" s="1980"/>
    </row>
    <row r="168" customFormat="false" ht="15" hidden="false" customHeight="false" outlineLevel="0" collapsed="false">
      <c r="C168" s="1548" t="n">
        <v>23</v>
      </c>
      <c r="D168" s="1971" t="e">
        <f aca="false">JM100</f>
        <v>#VALUE!</v>
      </c>
      <c r="E168" s="1972" t="n">
        <f aca="false">$E$146</f>
        <v>32707</v>
      </c>
      <c r="F168" s="1973" t="n">
        <f aca="false">JP102</f>
        <v>838.705</v>
      </c>
      <c r="AC168" s="1973" t="n">
        <f aca="false">JP102</f>
        <v>838.705</v>
      </c>
      <c r="AD168" s="1982"/>
      <c r="AE168" s="1982"/>
      <c r="AF168" s="1982"/>
      <c r="AG168" s="1982"/>
      <c r="AH168" s="1982"/>
      <c r="AI168" s="1982"/>
      <c r="AJ168" s="1982"/>
      <c r="AK168" s="1982"/>
      <c r="AL168" s="1982"/>
      <c r="AM168" s="1982"/>
      <c r="AN168" s="1982"/>
      <c r="AO168" s="1982"/>
      <c r="AP168" s="1982"/>
      <c r="AQ168" s="1982"/>
      <c r="AR168" s="1979"/>
      <c r="AS168" s="1979"/>
      <c r="AT168" s="1979"/>
      <c r="AU168" s="1980"/>
      <c r="AV168" s="1980"/>
      <c r="AW168" s="1980"/>
      <c r="AX168" s="1980"/>
      <c r="AY168" s="1980"/>
    </row>
    <row r="169" customFormat="false" ht="15" hidden="false" customHeight="false" outlineLevel="0" collapsed="false">
      <c r="C169" s="1548" t="n">
        <v>24</v>
      </c>
      <c r="D169" s="1971" t="e">
        <f aca="false">JM104</f>
        <v>#VALUE!</v>
      </c>
      <c r="E169" s="1972" t="n">
        <f aca="false">$E$146</f>
        <v>32707</v>
      </c>
      <c r="F169" s="1973" t="n">
        <f aca="false">JP106</f>
        <v>838.705</v>
      </c>
      <c r="AC169" s="1973" t="n">
        <f aca="false">JP106</f>
        <v>838.705</v>
      </c>
      <c r="AD169" s="1982"/>
      <c r="AE169" s="1982"/>
      <c r="AF169" s="1982"/>
      <c r="AG169" s="1982"/>
      <c r="AH169" s="1982"/>
      <c r="AI169" s="1982"/>
      <c r="AJ169" s="1982"/>
      <c r="AK169" s="1982"/>
      <c r="AL169" s="1982"/>
      <c r="AM169" s="1982"/>
      <c r="AN169" s="1982"/>
      <c r="AO169" s="1982"/>
      <c r="AP169" s="1982"/>
      <c r="AQ169" s="1982"/>
    </row>
    <row r="170" customFormat="false" ht="15" hidden="false" customHeight="false" outlineLevel="0" collapsed="false">
      <c r="C170" s="1548" t="n">
        <v>25</v>
      </c>
      <c r="D170" s="1971" t="e">
        <f aca="false">JM108</f>
        <v>#VALUE!</v>
      </c>
      <c r="E170" s="1972" t="n">
        <f aca="false">$E$146</f>
        <v>32707</v>
      </c>
      <c r="F170" s="1973" t="n">
        <f aca="false">JP110</f>
        <v>844.705</v>
      </c>
      <c r="AC170" s="1973" t="n">
        <f aca="false">JP110</f>
        <v>844.705</v>
      </c>
      <c r="AD170" s="1982"/>
      <c r="AE170" s="1982"/>
      <c r="AF170" s="1982"/>
      <c r="AG170" s="1982"/>
      <c r="AH170" s="1982"/>
      <c r="AI170" s="1982"/>
      <c r="AJ170" s="1982"/>
      <c r="AK170" s="1982"/>
      <c r="AL170" s="1982"/>
      <c r="AM170" s="1982"/>
      <c r="AN170" s="1982"/>
      <c r="AO170" s="1982"/>
      <c r="AP170" s="1982"/>
      <c r="AQ170" s="1982"/>
    </row>
    <row r="171" customFormat="false" ht="15" hidden="false" customHeight="false" outlineLevel="0" collapsed="false">
      <c r="C171" s="1548" t="n">
        <v>26</v>
      </c>
      <c r="D171" s="1971" t="e">
        <f aca="false">JM112</f>
        <v>#VALUE!</v>
      </c>
      <c r="E171" s="1972" t="n">
        <f aca="false">$E$146</f>
        <v>32707</v>
      </c>
      <c r="F171" s="1973" t="n">
        <f aca="false">JP114</f>
        <v>844.705</v>
      </c>
      <c r="AC171" s="1973" t="n">
        <f aca="false">JP114</f>
        <v>844.705</v>
      </c>
      <c r="AD171" s="1982"/>
      <c r="AE171" s="1982"/>
      <c r="AF171" s="1982"/>
      <c r="AG171" s="1982"/>
      <c r="AH171" s="1982"/>
      <c r="AI171" s="1982"/>
      <c r="AJ171" s="1982"/>
      <c r="AK171" s="1982"/>
      <c r="AL171" s="1982"/>
      <c r="AM171" s="1982"/>
      <c r="AN171" s="1982"/>
      <c r="AO171" s="1982"/>
      <c r="AP171" s="1982"/>
      <c r="AQ171" s="1982"/>
    </row>
    <row r="172" customFormat="false" ht="15" hidden="false" customHeight="false" outlineLevel="0" collapsed="false">
      <c r="C172" s="1548" t="n">
        <v>27</v>
      </c>
      <c r="D172" s="1971" t="e">
        <f aca="false">JM116</f>
        <v>#VALUE!</v>
      </c>
      <c r="E172" s="1972" t="n">
        <f aca="false">$E$146</f>
        <v>32707</v>
      </c>
      <c r="F172" s="1973" t="n">
        <f aca="false">JP118</f>
        <v>844.705</v>
      </c>
      <c r="AC172" s="1973" t="n">
        <f aca="false">JP118</f>
        <v>844.705</v>
      </c>
      <c r="AD172" s="1982"/>
      <c r="AE172" s="1982"/>
      <c r="AF172" s="1982"/>
      <c r="AG172" s="1982"/>
      <c r="AH172" s="1982"/>
      <c r="AI172" s="1982"/>
      <c r="AJ172" s="1982"/>
      <c r="AK172" s="1982"/>
      <c r="AL172" s="1982"/>
      <c r="AM172" s="1982"/>
      <c r="AN172" s="1982"/>
      <c r="AO172" s="1982"/>
      <c r="AP172" s="1982"/>
      <c r="AQ172" s="1982"/>
    </row>
    <row r="173" customFormat="false" ht="15" hidden="false" customHeight="false" outlineLevel="0" collapsed="false">
      <c r="C173" s="1548" t="n">
        <v>28</v>
      </c>
      <c r="D173" s="1971" t="e">
        <f aca="false">JM120</f>
        <v>#VALUE!</v>
      </c>
      <c r="E173" s="1972" t="n">
        <f aca="false">$E$146</f>
        <v>32707</v>
      </c>
      <c r="F173" s="1973" t="n">
        <f aca="false">JP122</f>
        <v>844.705</v>
      </c>
      <c r="AC173" s="1973" t="n">
        <f aca="false">JP122</f>
        <v>844.705</v>
      </c>
      <c r="AD173" s="1982"/>
      <c r="AE173" s="1982"/>
      <c r="AF173" s="1982"/>
      <c r="AG173" s="1982"/>
      <c r="AH173" s="1982"/>
      <c r="AI173" s="1982"/>
      <c r="AJ173" s="1982"/>
      <c r="AK173" s="1982"/>
      <c r="AL173" s="1982"/>
      <c r="AM173" s="1982"/>
      <c r="AN173" s="1982"/>
      <c r="AO173" s="1982"/>
      <c r="AP173" s="1982"/>
      <c r="AQ173" s="1982"/>
    </row>
    <row r="174" customFormat="false" ht="15" hidden="false" customHeight="false" outlineLevel="0" collapsed="false">
      <c r="C174" s="1548" t="n">
        <v>29</v>
      </c>
      <c r="D174" s="1971" t="e">
        <f aca="false">JM124</f>
        <v>#VALUE!</v>
      </c>
      <c r="E174" s="1972" t="n">
        <f aca="false">$E$146</f>
        <v>32707</v>
      </c>
      <c r="F174" s="1973" t="n">
        <f aca="false">JP126</f>
        <v>852.705</v>
      </c>
      <c r="AC174" s="1973" t="n">
        <f aca="false">JP126</f>
        <v>852.705</v>
      </c>
      <c r="AD174" s="1982"/>
      <c r="AE174" s="1982"/>
      <c r="AF174" s="1982"/>
      <c r="AG174" s="1982"/>
      <c r="AH174" s="1982"/>
      <c r="AI174" s="1982"/>
      <c r="AJ174" s="1982"/>
      <c r="AK174" s="1982"/>
      <c r="AL174" s="1982"/>
      <c r="AM174" s="1982"/>
      <c r="AN174" s="1982"/>
      <c r="AO174" s="1982"/>
      <c r="AP174" s="1982"/>
      <c r="AQ174" s="1982"/>
    </row>
    <row r="175" customFormat="false" ht="15" hidden="false" customHeight="false" outlineLevel="0" collapsed="false">
      <c r="C175" s="1548" t="n">
        <v>30</v>
      </c>
      <c r="D175" s="1971" t="e">
        <f aca="false">JM128</f>
        <v>#VALUE!</v>
      </c>
      <c r="E175" s="1972" t="n">
        <f aca="false">$E$146</f>
        <v>32707</v>
      </c>
      <c r="F175" s="1973" t="n">
        <f aca="false">JP130</f>
        <v>852.705</v>
      </c>
      <c r="AC175" s="1973" t="n">
        <f aca="false">JP130</f>
        <v>852.705</v>
      </c>
      <c r="AD175" s="1982"/>
      <c r="AE175" s="1982"/>
      <c r="AF175" s="1982"/>
      <c r="AG175" s="1982"/>
      <c r="AH175" s="1982"/>
      <c r="AI175" s="1982"/>
      <c r="AJ175" s="1982"/>
      <c r="AK175" s="1982"/>
      <c r="AL175" s="1982"/>
      <c r="AM175" s="1982"/>
      <c r="AN175" s="1982"/>
      <c r="AO175" s="1982"/>
      <c r="AP175" s="1982"/>
      <c r="AQ175" s="1982"/>
    </row>
    <row r="176" customFormat="false" ht="15" hidden="false" customHeight="false" outlineLevel="0" collapsed="false">
      <c r="C176" s="1548" t="n">
        <v>31</v>
      </c>
      <c r="D176" s="1971" t="e">
        <f aca="false">JM132</f>
        <v>#VALUE!</v>
      </c>
      <c r="E176" s="1972" t="n">
        <f aca="false">$E$146</f>
        <v>32707</v>
      </c>
      <c r="F176" s="1973" t="n">
        <f aca="false">JP134</f>
        <v>852.705</v>
      </c>
      <c r="Z176" s="1974"/>
      <c r="AC176" s="1973" t="n">
        <f aca="false">JP134</f>
        <v>852.705</v>
      </c>
      <c r="AD176" s="1982"/>
      <c r="AE176" s="1982"/>
      <c r="AF176" s="1982"/>
      <c r="AG176" s="1982"/>
      <c r="AH176" s="1982"/>
      <c r="AI176" s="1982"/>
      <c r="AJ176" s="1982"/>
      <c r="AK176" s="1982"/>
      <c r="AL176" s="1982"/>
      <c r="AM176" s="1982"/>
      <c r="AN176" s="1982"/>
      <c r="AO176" s="1982"/>
      <c r="AP176" s="1982"/>
      <c r="AQ176" s="1982"/>
    </row>
    <row r="180" customFormat="false" ht="15" hidden="false" customHeight="false" outlineLevel="0" collapsed="false">
      <c r="D180" s="1973"/>
    </row>
    <row r="181" customFormat="false" ht="15" hidden="false" customHeight="false" outlineLevel="0" collapsed="false">
      <c r="D181" s="1973" t="n">
        <f aca="false">JP15</f>
        <v>0</v>
      </c>
    </row>
    <row r="182" customFormat="false" ht="15" hidden="false" customHeight="false" outlineLevel="0" collapsed="false">
      <c r="D182" s="1973" t="n">
        <f aca="false">JP16</f>
        <v>0</v>
      </c>
    </row>
    <row r="183" customFormat="false" ht="15" hidden="false" customHeight="false" outlineLevel="0" collapsed="false">
      <c r="D183" s="1973" t="n">
        <f aca="false">JP17</f>
        <v>0</v>
      </c>
    </row>
    <row r="184" customFormat="false" ht="15" hidden="false" customHeight="false" outlineLevel="0" collapsed="false">
      <c r="D184" s="1973"/>
    </row>
    <row r="185" customFormat="false" ht="15" hidden="false" customHeight="false" outlineLevel="0" collapsed="false">
      <c r="D185" s="1973" t="n">
        <f aca="false">JP19</f>
        <v>0</v>
      </c>
    </row>
    <row r="186" customFormat="false" ht="15" hidden="false" customHeight="false" outlineLevel="0" collapsed="false">
      <c r="D186" s="1973" t="n">
        <f aca="false">JP20</f>
        <v>0</v>
      </c>
    </row>
    <row r="187" customFormat="false" ht="15" hidden="false" customHeight="false" outlineLevel="0" collapsed="false">
      <c r="D187" s="1973" t="n">
        <f aca="false">JP21</f>
        <v>0</v>
      </c>
    </row>
    <row r="188" customFormat="false" ht="15" hidden="false" customHeight="false" outlineLevel="0" collapsed="false">
      <c r="D188" s="1973"/>
    </row>
    <row r="189" customFormat="false" ht="15" hidden="false" customHeight="false" outlineLevel="0" collapsed="false">
      <c r="D189" s="1973" t="n">
        <f aca="false">JP23</f>
        <v>0</v>
      </c>
    </row>
    <row r="190" customFormat="false" ht="15" hidden="false" customHeight="false" outlineLevel="0" collapsed="false">
      <c r="D190" s="1973" t="n">
        <f aca="false">JP24</f>
        <v>0</v>
      </c>
    </row>
    <row r="191" customFormat="false" ht="15" hidden="false" customHeight="false" outlineLevel="0" collapsed="false">
      <c r="D191" s="1973" t="n">
        <f aca="false">JP25</f>
        <v>0</v>
      </c>
    </row>
    <row r="192" customFormat="false" ht="15" hidden="false" customHeight="false" outlineLevel="0" collapsed="false">
      <c r="D192" s="1973"/>
    </row>
    <row r="193" customFormat="false" ht="15" hidden="false" customHeight="false" outlineLevel="0" collapsed="false">
      <c r="D193" s="1973" t="n">
        <f aca="false">JP27</f>
        <v>0</v>
      </c>
    </row>
    <row r="194" customFormat="false" ht="15" hidden="false" customHeight="false" outlineLevel="0" collapsed="false">
      <c r="D194" s="1973" t="n">
        <f aca="false">JP28</f>
        <v>0</v>
      </c>
    </row>
    <row r="195" customFormat="false" ht="15" hidden="false" customHeight="false" outlineLevel="0" collapsed="false">
      <c r="D195" s="1973" t="n">
        <f aca="false">JP29</f>
        <v>0</v>
      </c>
    </row>
    <row r="196" customFormat="false" ht="15" hidden="false" customHeight="false" outlineLevel="0" collapsed="false">
      <c r="D196" s="1973"/>
    </row>
    <row r="197" customFormat="false" ht="15" hidden="false" customHeight="false" outlineLevel="0" collapsed="false">
      <c r="D197" s="1973" t="n">
        <f aca="false">JP31</f>
        <v>0</v>
      </c>
    </row>
    <row r="198" customFormat="false" ht="15" hidden="false" customHeight="false" outlineLevel="0" collapsed="false">
      <c r="D198" s="1973" t="n">
        <f aca="false">JP32</f>
        <v>0</v>
      </c>
    </row>
    <row r="199" customFormat="false" ht="15" hidden="false" customHeight="false" outlineLevel="0" collapsed="false">
      <c r="D199" s="1973" t="n">
        <f aca="false">JP33</f>
        <v>0</v>
      </c>
    </row>
    <row r="200" customFormat="false" ht="15" hidden="false" customHeight="false" outlineLevel="0" collapsed="false">
      <c r="D200" s="1973"/>
    </row>
    <row r="201" customFormat="false" ht="15" hidden="false" customHeight="false" outlineLevel="0" collapsed="false">
      <c r="D201" s="1973" t="n">
        <f aca="false">JP35</f>
        <v>0</v>
      </c>
    </row>
    <row r="202" customFormat="false" ht="15" hidden="false" customHeight="false" outlineLevel="0" collapsed="false">
      <c r="D202" s="1973" t="n">
        <f aca="false">JP36</f>
        <v>0</v>
      </c>
    </row>
    <row r="203" customFormat="false" ht="15" hidden="false" customHeight="false" outlineLevel="0" collapsed="false">
      <c r="D203" s="1973" t="n">
        <f aca="false">JP37</f>
        <v>0</v>
      </c>
    </row>
    <row r="204" customFormat="false" ht="15" hidden="false" customHeight="false" outlineLevel="0" collapsed="false">
      <c r="D204" s="1973"/>
    </row>
    <row r="205" customFormat="false" ht="15" hidden="false" customHeight="false" outlineLevel="0" collapsed="false">
      <c r="D205" s="1973" t="n">
        <f aca="false">JP39</f>
        <v>0</v>
      </c>
    </row>
    <row r="206" customFormat="false" ht="15" hidden="false" customHeight="false" outlineLevel="0" collapsed="false">
      <c r="D206" s="1973" t="n">
        <f aca="false">JP40</f>
        <v>0</v>
      </c>
    </row>
    <row r="207" customFormat="false" ht="15" hidden="false" customHeight="false" outlineLevel="0" collapsed="false">
      <c r="D207" s="1973" t="n">
        <f aca="false">JP41</f>
        <v>0</v>
      </c>
    </row>
    <row r="208" customFormat="false" ht="15" hidden="false" customHeight="false" outlineLevel="0" collapsed="false">
      <c r="D208" s="1973"/>
    </row>
    <row r="209" customFormat="false" ht="15" hidden="false" customHeight="false" outlineLevel="0" collapsed="false">
      <c r="D209" s="1973" t="n">
        <f aca="false">JP43</f>
        <v>0</v>
      </c>
    </row>
    <row r="210" customFormat="false" ht="15" hidden="false" customHeight="false" outlineLevel="0" collapsed="false">
      <c r="D210" s="1973" t="n">
        <f aca="false">JP44</f>
        <v>0</v>
      </c>
    </row>
    <row r="211" customFormat="false" ht="15" hidden="false" customHeight="false" outlineLevel="0" collapsed="false">
      <c r="D211" s="1973" t="n">
        <f aca="false">JP45</f>
        <v>0</v>
      </c>
    </row>
    <row r="212" customFormat="false" ht="15" hidden="false" customHeight="false" outlineLevel="0" collapsed="false">
      <c r="D212" s="1973"/>
    </row>
    <row r="213" customFormat="false" ht="15" hidden="false" customHeight="false" outlineLevel="0" collapsed="false">
      <c r="D213" s="1973" t="n">
        <f aca="false">JP47</f>
        <v>0</v>
      </c>
    </row>
    <row r="214" customFormat="false" ht="15" hidden="false" customHeight="false" outlineLevel="0" collapsed="false">
      <c r="D214" s="1973" t="n">
        <f aca="false">JP48</f>
        <v>0</v>
      </c>
    </row>
    <row r="215" customFormat="false" ht="15" hidden="false" customHeight="false" outlineLevel="0" collapsed="false">
      <c r="D215" s="1973" t="n">
        <f aca="false">JP49</f>
        <v>0</v>
      </c>
    </row>
    <row r="216" customFormat="false" ht="15" hidden="false" customHeight="false" outlineLevel="0" collapsed="false">
      <c r="D216" s="1973"/>
    </row>
    <row r="217" customFormat="false" ht="15" hidden="false" customHeight="false" outlineLevel="0" collapsed="false">
      <c r="D217" s="1973" t="n">
        <f aca="false">JP51</f>
        <v>0</v>
      </c>
    </row>
    <row r="218" customFormat="false" ht="15" hidden="false" customHeight="false" outlineLevel="0" collapsed="false">
      <c r="D218" s="1973" t="n">
        <f aca="false">JP52</f>
        <v>0</v>
      </c>
    </row>
    <row r="219" customFormat="false" ht="15" hidden="false" customHeight="false" outlineLevel="0" collapsed="false">
      <c r="D219" s="1973" t="n">
        <f aca="false">JP53</f>
        <v>0</v>
      </c>
    </row>
    <row r="220" customFormat="false" ht="15" hidden="false" customHeight="false" outlineLevel="0" collapsed="false">
      <c r="D220" s="1973"/>
    </row>
    <row r="221" customFormat="false" ht="15" hidden="false" customHeight="false" outlineLevel="0" collapsed="false">
      <c r="D221" s="1973" t="n">
        <f aca="false">JP55</f>
        <v>0</v>
      </c>
    </row>
    <row r="222" customFormat="false" ht="15" hidden="false" customHeight="false" outlineLevel="0" collapsed="false">
      <c r="D222" s="1973" t="n">
        <f aca="false">JP56</f>
        <v>0</v>
      </c>
    </row>
    <row r="223" customFormat="false" ht="15" hidden="false" customHeight="false" outlineLevel="0" collapsed="false">
      <c r="D223" s="1973" t="n">
        <f aca="false">JP57</f>
        <v>0</v>
      </c>
    </row>
    <row r="224" customFormat="false" ht="15" hidden="false" customHeight="false" outlineLevel="0" collapsed="false">
      <c r="D224" s="1973"/>
    </row>
    <row r="225" customFormat="false" ht="15" hidden="false" customHeight="false" outlineLevel="0" collapsed="false">
      <c r="D225" s="1973" t="n">
        <f aca="false">JP59</f>
        <v>0</v>
      </c>
    </row>
    <row r="226" customFormat="false" ht="15" hidden="false" customHeight="false" outlineLevel="0" collapsed="false">
      <c r="D226" s="1973" t="n">
        <f aca="false">JP60</f>
        <v>0</v>
      </c>
    </row>
    <row r="227" customFormat="false" ht="15" hidden="false" customHeight="false" outlineLevel="0" collapsed="false">
      <c r="D227" s="1973" t="n">
        <f aca="false">JP61</f>
        <v>0</v>
      </c>
    </row>
    <row r="228" customFormat="false" ht="15" hidden="false" customHeight="false" outlineLevel="0" collapsed="false">
      <c r="D228" s="1973"/>
    </row>
    <row r="229" customFormat="false" ht="15" hidden="false" customHeight="false" outlineLevel="0" collapsed="false">
      <c r="D229" s="1973" t="n">
        <f aca="false">JP63</f>
        <v>0</v>
      </c>
    </row>
    <row r="230" customFormat="false" ht="15" hidden="false" customHeight="false" outlineLevel="0" collapsed="false">
      <c r="D230" s="1973" t="n">
        <f aca="false">JP64</f>
        <v>0</v>
      </c>
    </row>
    <row r="231" customFormat="false" ht="15" hidden="false" customHeight="false" outlineLevel="0" collapsed="false">
      <c r="D231" s="1973" t="n">
        <f aca="false">JP65</f>
        <v>0</v>
      </c>
    </row>
    <row r="232" customFormat="false" ht="15" hidden="false" customHeight="false" outlineLevel="0" collapsed="false">
      <c r="D232" s="1973"/>
    </row>
    <row r="233" customFormat="false" ht="15" hidden="false" customHeight="false" outlineLevel="0" collapsed="false">
      <c r="D233" s="1973" t="n">
        <f aca="false">JP67</f>
        <v>0</v>
      </c>
    </row>
    <row r="234" customFormat="false" ht="15" hidden="false" customHeight="false" outlineLevel="0" collapsed="false">
      <c r="D234" s="1973" t="n">
        <f aca="false">JP68</f>
        <v>0</v>
      </c>
    </row>
    <row r="235" customFormat="false" ht="15" hidden="false" customHeight="false" outlineLevel="0" collapsed="false">
      <c r="D235" s="1973" t="n">
        <f aca="false">JP69</f>
        <v>0</v>
      </c>
    </row>
    <row r="236" customFormat="false" ht="15" hidden="false" customHeight="false" outlineLevel="0" collapsed="false">
      <c r="D236" s="1973"/>
    </row>
    <row r="237" customFormat="false" ht="15" hidden="false" customHeight="false" outlineLevel="0" collapsed="false">
      <c r="D237" s="1973" t="n">
        <f aca="false">JP71</f>
        <v>0</v>
      </c>
    </row>
    <row r="238" customFormat="false" ht="15" hidden="false" customHeight="false" outlineLevel="0" collapsed="false">
      <c r="D238" s="1973" t="n">
        <f aca="false">JP72</f>
        <v>0</v>
      </c>
    </row>
    <row r="239" customFormat="false" ht="15" hidden="false" customHeight="false" outlineLevel="0" collapsed="false">
      <c r="D239" s="1973" t="n">
        <f aca="false">JP73</f>
        <v>0</v>
      </c>
    </row>
    <row r="240" customFormat="false" ht="15" hidden="false" customHeight="false" outlineLevel="0" collapsed="false">
      <c r="D240" s="1973"/>
    </row>
    <row r="241" customFormat="false" ht="15" hidden="false" customHeight="false" outlineLevel="0" collapsed="false">
      <c r="D241" s="1973" t="n">
        <f aca="false">JP75</f>
        <v>0</v>
      </c>
    </row>
    <row r="242" customFormat="false" ht="15" hidden="false" customHeight="false" outlineLevel="0" collapsed="false">
      <c r="D242" s="1973" t="n">
        <f aca="false">JP76</f>
        <v>0</v>
      </c>
    </row>
    <row r="243" customFormat="false" ht="15" hidden="false" customHeight="false" outlineLevel="0" collapsed="false">
      <c r="D243" s="1973" t="n">
        <f aca="false">JP77</f>
        <v>0</v>
      </c>
    </row>
    <row r="244" customFormat="false" ht="15" hidden="false" customHeight="false" outlineLevel="0" collapsed="false">
      <c r="D244" s="1973"/>
    </row>
    <row r="245" customFormat="false" ht="15" hidden="false" customHeight="false" outlineLevel="0" collapsed="false">
      <c r="D245" s="1973" t="n">
        <f aca="false">JP79</f>
        <v>0</v>
      </c>
    </row>
    <row r="246" customFormat="false" ht="15" hidden="false" customHeight="false" outlineLevel="0" collapsed="false">
      <c r="D246" s="1973" t="n">
        <f aca="false">JP80</f>
        <v>0</v>
      </c>
    </row>
    <row r="247" customFormat="false" ht="15" hidden="false" customHeight="false" outlineLevel="0" collapsed="false">
      <c r="D247" s="1973" t="n">
        <f aca="false">JP81</f>
        <v>0</v>
      </c>
    </row>
    <row r="248" customFormat="false" ht="15" hidden="false" customHeight="false" outlineLevel="0" collapsed="false">
      <c r="D248" s="1973"/>
    </row>
    <row r="249" customFormat="false" ht="15" hidden="false" customHeight="false" outlineLevel="0" collapsed="false">
      <c r="D249" s="1973" t="n">
        <f aca="false">JP83</f>
        <v>0</v>
      </c>
    </row>
    <row r="250" customFormat="false" ht="15" hidden="false" customHeight="false" outlineLevel="0" collapsed="false">
      <c r="D250" s="1973" t="n">
        <f aca="false">JP84</f>
        <v>0</v>
      </c>
    </row>
    <row r="251" customFormat="false" ht="15" hidden="false" customHeight="false" outlineLevel="0" collapsed="false">
      <c r="D251" s="1973" t="n">
        <f aca="false">JP85</f>
        <v>0</v>
      </c>
    </row>
    <row r="252" customFormat="false" ht="15" hidden="false" customHeight="false" outlineLevel="0" collapsed="false">
      <c r="D252" s="1973"/>
    </row>
    <row r="253" customFormat="false" ht="15" hidden="false" customHeight="false" outlineLevel="0" collapsed="false">
      <c r="D253" s="1973" t="n">
        <f aca="false">JP87</f>
        <v>0</v>
      </c>
    </row>
    <row r="254" customFormat="false" ht="15" hidden="false" customHeight="false" outlineLevel="0" collapsed="false">
      <c r="D254" s="1973" t="n">
        <f aca="false">JP88</f>
        <v>0</v>
      </c>
    </row>
    <row r="255" customFormat="false" ht="15" hidden="false" customHeight="false" outlineLevel="0" collapsed="false">
      <c r="D255" s="1973" t="n">
        <f aca="false">JP89</f>
        <v>0</v>
      </c>
    </row>
    <row r="256" customFormat="false" ht="15" hidden="false" customHeight="false" outlineLevel="0" collapsed="false">
      <c r="D256" s="1973"/>
    </row>
    <row r="257" customFormat="false" ht="15" hidden="false" customHeight="false" outlineLevel="0" collapsed="false">
      <c r="D257" s="1973" t="n">
        <f aca="false">JP91</f>
        <v>0</v>
      </c>
    </row>
    <row r="258" customFormat="false" ht="15" hidden="false" customHeight="false" outlineLevel="0" collapsed="false">
      <c r="D258" s="1973" t="n">
        <f aca="false">JP92</f>
        <v>0</v>
      </c>
    </row>
    <row r="259" customFormat="false" ht="15" hidden="false" customHeight="false" outlineLevel="0" collapsed="false">
      <c r="D259" s="1973" t="n">
        <f aca="false">JP93</f>
        <v>0</v>
      </c>
    </row>
    <row r="260" customFormat="false" ht="15" hidden="false" customHeight="false" outlineLevel="0" collapsed="false">
      <c r="D260" s="1973"/>
    </row>
    <row r="261" customFormat="false" ht="15" hidden="false" customHeight="false" outlineLevel="0" collapsed="false">
      <c r="D261" s="1973" t="n">
        <f aca="false">JP95</f>
        <v>0</v>
      </c>
    </row>
    <row r="262" customFormat="false" ht="15" hidden="false" customHeight="false" outlineLevel="0" collapsed="false">
      <c r="D262" s="1973" t="n">
        <f aca="false">JP96</f>
        <v>0</v>
      </c>
    </row>
    <row r="263" customFormat="false" ht="15" hidden="false" customHeight="false" outlineLevel="0" collapsed="false">
      <c r="D263" s="1973" t="n">
        <f aca="false">JP97</f>
        <v>0</v>
      </c>
    </row>
    <row r="264" customFormat="false" ht="15" hidden="false" customHeight="false" outlineLevel="0" collapsed="false">
      <c r="D264" s="1973"/>
    </row>
    <row r="265" customFormat="false" ht="15" hidden="false" customHeight="false" outlineLevel="0" collapsed="false">
      <c r="D265" s="1973" t="n">
        <f aca="false">JP99</f>
        <v>0</v>
      </c>
    </row>
    <row r="266" customFormat="false" ht="15" hidden="false" customHeight="false" outlineLevel="0" collapsed="false">
      <c r="D266" s="1973" t="n">
        <f aca="false">JP100</f>
        <v>0</v>
      </c>
    </row>
    <row r="267" customFormat="false" ht="15" hidden="false" customHeight="false" outlineLevel="0" collapsed="false">
      <c r="D267" s="1973" t="n">
        <f aca="false">JP101</f>
        <v>0</v>
      </c>
    </row>
    <row r="268" customFormat="false" ht="15" hidden="false" customHeight="false" outlineLevel="0" collapsed="false">
      <c r="D268" s="1973"/>
    </row>
    <row r="269" customFormat="false" ht="15" hidden="false" customHeight="false" outlineLevel="0" collapsed="false">
      <c r="D269" s="1973" t="n">
        <f aca="false">JP103</f>
        <v>0</v>
      </c>
    </row>
    <row r="270" customFormat="false" ht="15" hidden="false" customHeight="false" outlineLevel="0" collapsed="false">
      <c r="D270" s="1973" t="n">
        <f aca="false">JP104</f>
        <v>0</v>
      </c>
    </row>
    <row r="271" customFormat="false" ht="15" hidden="false" customHeight="false" outlineLevel="0" collapsed="false">
      <c r="D271" s="1973" t="n">
        <f aca="false">JP105</f>
        <v>0</v>
      </c>
    </row>
    <row r="272" customFormat="false" ht="15" hidden="false" customHeight="false" outlineLevel="0" collapsed="false">
      <c r="D272" s="1973"/>
    </row>
    <row r="273" customFormat="false" ht="15" hidden="false" customHeight="false" outlineLevel="0" collapsed="false">
      <c r="D273" s="1973" t="n">
        <f aca="false">JP107</f>
        <v>0</v>
      </c>
    </row>
    <row r="274" customFormat="false" ht="15" hidden="false" customHeight="false" outlineLevel="0" collapsed="false">
      <c r="D274" s="1973" t="n">
        <f aca="false">JP108</f>
        <v>0</v>
      </c>
    </row>
    <row r="275" customFormat="false" ht="15" hidden="false" customHeight="false" outlineLevel="0" collapsed="false">
      <c r="D275" s="1973" t="n">
        <f aca="false">JP109</f>
        <v>0</v>
      </c>
    </row>
    <row r="276" customFormat="false" ht="15" hidden="false" customHeight="false" outlineLevel="0" collapsed="false">
      <c r="D276" s="1973"/>
    </row>
    <row r="277" customFormat="false" ht="15" hidden="false" customHeight="false" outlineLevel="0" collapsed="false">
      <c r="D277" s="1973" t="n">
        <f aca="false">JP111</f>
        <v>0</v>
      </c>
    </row>
    <row r="278" customFormat="false" ht="15" hidden="false" customHeight="false" outlineLevel="0" collapsed="false">
      <c r="D278" s="1973" t="n">
        <f aca="false">JP112</f>
        <v>0</v>
      </c>
    </row>
    <row r="279" customFormat="false" ht="15" hidden="false" customHeight="false" outlineLevel="0" collapsed="false">
      <c r="D279" s="1973" t="n">
        <f aca="false">JP113</f>
        <v>0</v>
      </c>
    </row>
    <row r="280" customFormat="false" ht="15" hidden="false" customHeight="false" outlineLevel="0" collapsed="false">
      <c r="D280" s="1973"/>
    </row>
    <row r="281" customFormat="false" ht="15" hidden="false" customHeight="false" outlineLevel="0" collapsed="false">
      <c r="D281" s="1973" t="n">
        <f aca="false">JP115</f>
        <v>0</v>
      </c>
    </row>
    <row r="282" customFormat="false" ht="15" hidden="false" customHeight="false" outlineLevel="0" collapsed="false">
      <c r="D282" s="1973" t="n">
        <f aca="false">JP116</f>
        <v>0</v>
      </c>
    </row>
    <row r="283" customFormat="false" ht="15" hidden="false" customHeight="false" outlineLevel="0" collapsed="false">
      <c r="D283" s="1973" t="n">
        <f aca="false">JP117</f>
        <v>0</v>
      </c>
    </row>
    <row r="284" customFormat="false" ht="15" hidden="false" customHeight="false" outlineLevel="0" collapsed="false">
      <c r="D284" s="1973"/>
    </row>
    <row r="285" customFormat="false" ht="15" hidden="false" customHeight="false" outlineLevel="0" collapsed="false">
      <c r="D285" s="1973" t="n">
        <f aca="false">JP119</f>
        <v>0</v>
      </c>
    </row>
    <row r="286" customFormat="false" ht="15" hidden="false" customHeight="false" outlineLevel="0" collapsed="false">
      <c r="D286" s="1973" t="n">
        <f aca="false">JP120</f>
        <v>0</v>
      </c>
    </row>
    <row r="287" customFormat="false" ht="15" hidden="false" customHeight="false" outlineLevel="0" collapsed="false">
      <c r="D287" s="1973" t="n">
        <f aca="false">JP121</f>
        <v>0</v>
      </c>
    </row>
    <row r="288" customFormat="false" ht="15" hidden="false" customHeight="false" outlineLevel="0" collapsed="false">
      <c r="D288" s="1973"/>
    </row>
    <row r="289" customFormat="false" ht="15" hidden="false" customHeight="false" outlineLevel="0" collapsed="false">
      <c r="D289" s="1973" t="n">
        <f aca="false">JP123</f>
        <v>0</v>
      </c>
    </row>
    <row r="290" customFormat="false" ht="15" hidden="false" customHeight="false" outlineLevel="0" collapsed="false">
      <c r="D290" s="1973" t="n">
        <f aca="false">JP124</f>
        <v>0</v>
      </c>
    </row>
    <row r="291" customFormat="false" ht="15" hidden="false" customHeight="false" outlineLevel="0" collapsed="false">
      <c r="D291" s="1973" t="n">
        <f aca="false">JP125</f>
        <v>0</v>
      </c>
    </row>
    <row r="292" customFormat="false" ht="15" hidden="false" customHeight="false" outlineLevel="0" collapsed="false">
      <c r="D292" s="1973"/>
    </row>
    <row r="293" customFormat="false" ht="15" hidden="false" customHeight="false" outlineLevel="0" collapsed="false">
      <c r="D293" s="1973" t="n">
        <f aca="false">JP127</f>
        <v>0</v>
      </c>
    </row>
    <row r="294" customFormat="false" ht="15" hidden="false" customHeight="false" outlineLevel="0" collapsed="false">
      <c r="D294" s="1973" t="n">
        <f aca="false">JP128</f>
        <v>0</v>
      </c>
    </row>
    <row r="295" customFormat="false" ht="15" hidden="false" customHeight="false" outlineLevel="0" collapsed="false">
      <c r="D295" s="1973" t="n">
        <f aca="false">JP129</f>
        <v>0</v>
      </c>
    </row>
    <row r="296" customFormat="false" ht="15" hidden="false" customHeight="false" outlineLevel="0" collapsed="false">
      <c r="D296" s="1973"/>
    </row>
    <row r="297" customFormat="false" ht="15" hidden="false" customHeight="false" outlineLevel="0" collapsed="false">
      <c r="D297" s="1973" t="n">
        <f aca="false">JP131</f>
        <v>0</v>
      </c>
    </row>
    <row r="298" customFormat="false" ht="15" hidden="false" customHeight="false" outlineLevel="0" collapsed="false">
      <c r="D298" s="1973" t="n">
        <f aca="false">JP132</f>
        <v>0</v>
      </c>
    </row>
    <row r="299" customFormat="false" ht="15" hidden="false" customHeight="false" outlineLevel="0" collapsed="false">
      <c r="D299" s="1973" t="n">
        <f aca="false">JP133</f>
        <v>0</v>
      </c>
    </row>
    <row r="300" customFormat="false" ht="15" hidden="false" customHeight="false" outlineLevel="0" collapsed="false">
      <c r="D300" s="1973" t="n">
        <f aca="false">JP134</f>
        <v>852.705</v>
      </c>
    </row>
    <row r="301" customFormat="false" ht="15" hidden="false" customHeight="false" outlineLevel="0" collapsed="false">
      <c r="D301" s="1973" t="n">
        <f aca="false">JP135</f>
        <v>0</v>
      </c>
    </row>
    <row r="302" customFormat="false" ht="15" hidden="false" customHeight="false" outlineLevel="0" collapsed="false">
      <c r="D302" s="1973" t="n">
        <f aca="false">JP136</f>
        <v>852.705</v>
      </c>
    </row>
    <row r="303" customFormat="false" ht="15" hidden="false" customHeight="false" outlineLevel="0" collapsed="false">
      <c r="D303" s="1973" t="n">
        <f aca="false">JP137</f>
        <v>0</v>
      </c>
    </row>
  </sheetData>
  <sheetProtection sheet="true" password="cf36" formatCells="false" formatColumns="false" formatRows="false" insertColumns="false" insertRows="false" insertHyperlinks="false" deleteColumns="false" deleteRows="false" sort="false" autoFilter="false" pivotTables="false"/>
  <autoFilter ref="A10:JU133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  <filterColumn colId="95" hiddenButton="1"/>
    <filterColumn colId="96" hiddenButton="1"/>
    <filterColumn colId="97" hiddenButton="1"/>
    <filterColumn colId="98" hiddenButton="1"/>
    <filterColumn colId="99" hiddenButton="1"/>
    <filterColumn colId="100" hiddenButton="1"/>
    <filterColumn colId="101" hiddenButton="1"/>
    <filterColumn colId="102" hiddenButton="1"/>
    <filterColumn colId="103" hiddenButton="1"/>
    <filterColumn colId="104" hiddenButton="1"/>
    <filterColumn colId="105" hiddenButton="1"/>
    <filterColumn colId="106" hiddenButton="1"/>
    <filterColumn colId="107" hiddenButton="1"/>
    <filterColumn colId="108" hiddenButton="1"/>
    <filterColumn colId="109" hiddenButton="1"/>
    <filterColumn colId="110" hiddenButton="1"/>
    <filterColumn colId="111" hiddenButton="1"/>
    <filterColumn colId="112" hiddenButton="1"/>
    <filterColumn colId="113" hiddenButton="1"/>
    <filterColumn colId="114" hiddenButton="1"/>
    <filterColumn colId="115" hiddenButton="1"/>
    <filterColumn colId="116" hiddenButton="1"/>
    <filterColumn colId="117" hiddenButton="1"/>
    <filterColumn colId="118" hiddenButton="1"/>
    <filterColumn colId="119" hiddenButton="1"/>
    <filterColumn colId="120" hiddenButton="1"/>
    <filterColumn colId="121" hiddenButton="1"/>
    <filterColumn colId="122" hiddenButton="1"/>
    <filterColumn colId="123" hiddenButton="1"/>
    <filterColumn colId="124" hiddenButton="1"/>
    <filterColumn colId="125" hiddenButton="1"/>
    <filterColumn colId="126" hiddenButton="1"/>
    <filterColumn colId="127" hiddenButton="1"/>
    <filterColumn colId="128" hiddenButton="1"/>
    <filterColumn colId="129" hiddenButton="1"/>
    <filterColumn colId="130" hiddenButton="1"/>
    <filterColumn colId="131" hiddenButton="1"/>
    <filterColumn colId="132" hiddenButton="1"/>
    <filterColumn colId="133" hiddenButton="1"/>
    <filterColumn colId="134" hiddenButton="1"/>
    <filterColumn colId="135" hiddenButton="1"/>
    <filterColumn colId="136" hiddenButton="1"/>
    <filterColumn colId="137" hiddenButton="1"/>
    <filterColumn colId="138" hiddenButton="1"/>
    <filterColumn colId="139" hiddenButton="1"/>
    <filterColumn colId="140" hiddenButton="1"/>
    <filterColumn colId="141" hiddenButton="1"/>
    <filterColumn colId="142" hiddenButton="1"/>
    <filterColumn colId="143" hiddenButton="1"/>
    <filterColumn colId="144" hiddenButton="1"/>
    <filterColumn colId="145" hiddenButton="1"/>
    <filterColumn colId="146" hiddenButton="1"/>
    <filterColumn colId="147" hiddenButton="1"/>
    <filterColumn colId="148" hiddenButton="1"/>
    <filterColumn colId="149" hiddenButton="1"/>
    <filterColumn colId="150" hiddenButton="1"/>
    <filterColumn colId="151" hiddenButton="1"/>
    <filterColumn colId="152" hiddenButton="1"/>
    <filterColumn colId="153" hiddenButton="1"/>
    <filterColumn colId="154" hiddenButton="1"/>
    <filterColumn colId="155" hiddenButton="1"/>
    <filterColumn colId="156" hiddenButton="1"/>
    <filterColumn colId="157" hiddenButton="1"/>
    <filterColumn colId="158" hiddenButton="1"/>
    <filterColumn colId="159" hiddenButton="1"/>
    <filterColumn colId="160" hiddenButton="1"/>
    <filterColumn colId="161" hiddenButton="1"/>
    <filterColumn colId="162" hiddenButton="1"/>
    <filterColumn colId="163" hiddenButton="1"/>
    <filterColumn colId="164" hiddenButton="1"/>
    <filterColumn colId="165" hiddenButton="1"/>
    <filterColumn colId="166" hiddenButton="1"/>
    <filterColumn colId="167" hiddenButton="1"/>
    <filterColumn colId="168" hiddenButton="1"/>
    <filterColumn colId="169" hiddenButton="1"/>
    <filterColumn colId="170" hiddenButton="1"/>
    <filterColumn colId="171" hiddenButton="1"/>
    <filterColumn colId="172" hiddenButton="1"/>
    <filterColumn colId="173" hiddenButton="1"/>
    <filterColumn colId="174" hiddenButton="1"/>
    <filterColumn colId="175" hiddenButton="1"/>
    <filterColumn colId="176" hiddenButton="1"/>
    <filterColumn colId="177" hiddenButton="1"/>
    <filterColumn colId="178" hiddenButton="1"/>
    <filterColumn colId="179" hiddenButton="1"/>
    <filterColumn colId="180" hiddenButton="1"/>
    <filterColumn colId="181" hiddenButton="1"/>
    <filterColumn colId="182" hiddenButton="1"/>
    <filterColumn colId="183" hiddenButton="1"/>
    <filterColumn colId="184" hiddenButton="1"/>
    <filterColumn colId="185" hiddenButton="1"/>
    <filterColumn colId="186" hiddenButton="1"/>
    <filterColumn colId="187" hiddenButton="1"/>
    <filterColumn colId="188" hiddenButton="1"/>
    <filterColumn colId="189" hiddenButton="1"/>
    <filterColumn colId="190" hiddenButton="1"/>
    <filterColumn colId="191" hiddenButton="1"/>
    <filterColumn colId="192" hiddenButton="1"/>
    <filterColumn colId="193" hiddenButton="1"/>
    <filterColumn colId="194" hiddenButton="1"/>
    <filterColumn colId="195" hiddenButton="1"/>
    <filterColumn colId="196" hiddenButton="1"/>
    <filterColumn colId="197" hiddenButton="1"/>
    <filterColumn colId="198" hiddenButton="1"/>
    <filterColumn colId="199" hiddenButton="1"/>
    <filterColumn colId="200" hiddenButton="1"/>
    <filterColumn colId="201" hiddenButton="1"/>
    <filterColumn colId="202" hiddenButton="1"/>
    <filterColumn colId="203" hiddenButton="1"/>
    <filterColumn colId="204" hiddenButton="1"/>
    <filterColumn colId="205" hiddenButton="1"/>
    <filterColumn colId="206" hiddenButton="1"/>
    <filterColumn colId="207" hiddenButton="1"/>
    <filterColumn colId="208" hiddenButton="1"/>
    <filterColumn colId="209" hiddenButton="1"/>
    <filterColumn colId="210" hiddenButton="1"/>
    <filterColumn colId="211" hiddenButton="1"/>
    <filterColumn colId="212" hiddenButton="1"/>
    <filterColumn colId="213" hiddenButton="1"/>
    <filterColumn colId="214" hiddenButton="1"/>
    <filterColumn colId="215" hiddenButton="1"/>
    <filterColumn colId="216" hiddenButton="1"/>
    <filterColumn colId="217" hiddenButton="1"/>
    <filterColumn colId="218" hiddenButton="1"/>
    <filterColumn colId="219" hiddenButton="1"/>
    <filterColumn colId="220" hiddenButton="1"/>
    <filterColumn colId="221" hiddenButton="1"/>
    <filterColumn colId="222" hiddenButton="1"/>
    <filterColumn colId="223" hiddenButton="1"/>
    <filterColumn colId="224" hiddenButton="1"/>
  </autoFilter>
  <mergeCells count="213">
    <mergeCell ref="C1:HF1"/>
    <mergeCell ref="C2:HC2"/>
    <mergeCell ref="C3:CM3"/>
    <mergeCell ref="A4:B4"/>
    <mergeCell ref="C4:HC4"/>
    <mergeCell ref="HD4:JL4"/>
    <mergeCell ref="A5:A9"/>
    <mergeCell ref="B5:B9"/>
    <mergeCell ref="C5:CO5"/>
    <mergeCell ref="CP5:CP9"/>
    <mergeCell ref="CQ5:DG7"/>
    <mergeCell ref="DH5:DH9"/>
    <mergeCell ref="DI5:DY7"/>
    <mergeCell ref="DZ5:DZ9"/>
    <mergeCell ref="EA5:FC7"/>
    <mergeCell ref="FD5:FD9"/>
    <mergeCell ref="FE5:FR7"/>
    <mergeCell ref="FS5:FS9"/>
    <mergeCell ref="FT5:GX5"/>
    <mergeCell ref="GY5:GY9"/>
    <mergeCell ref="GZ5:HC6"/>
    <mergeCell ref="HD5:HD9"/>
    <mergeCell ref="HE5:HE9"/>
    <mergeCell ref="HF5:HF9"/>
    <mergeCell ref="HG5:ID7"/>
    <mergeCell ref="IE5:IE9"/>
    <mergeCell ref="IF5:IK7"/>
    <mergeCell ref="IL5:IL9"/>
    <mergeCell ref="IM5:IZ7"/>
    <mergeCell ref="JA5:JA9"/>
    <mergeCell ref="JB5:JE6"/>
    <mergeCell ref="JF5:JF9"/>
    <mergeCell ref="JG5:JL5"/>
    <mergeCell ref="JM5:JM9"/>
    <mergeCell ref="JN5:JN9"/>
    <mergeCell ref="JO5:JO9"/>
    <mergeCell ref="JP5:JP9"/>
    <mergeCell ref="JQ5:JQ9"/>
    <mergeCell ref="JR5:JR9"/>
    <mergeCell ref="C6:AA7"/>
    <mergeCell ref="AC6:AS7"/>
    <mergeCell ref="AU6:BU7"/>
    <mergeCell ref="BW6:CM7"/>
    <mergeCell ref="CO6:CO9"/>
    <mergeCell ref="FT6:GW7"/>
    <mergeCell ref="GX6:GX9"/>
    <mergeCell ref="GZ7:GZ9"/>
    <mergeCell ref="HA7:HA9"/>
    <mergeCell ref="HB7:HB9"/>
    <mergeCell ref="HC7:HC9"/>
    <mergeCell ref="JB7:JB9"/>
    <mergeCell ref="JC7:JC9"/>
    <mergeCell ref="JD7:JD9"/>
    <mergeCell ref="JE7:JE9"/>
    <mergeCell ref="JG7:JG9"/>
    <mergeCell ref="JH7:JH9"/>
    <mergeCell ref="JI7:JI9"/>
    <mergeCell ref="JJ7:JJ9"/>
    <mergeCell ref="JK7:JK9"/>
    <mergeCell ref="JL7:JL9"/>
    <mergeCell ref="X8:Z9"/>
    <mergeCell ref="AP8:AR9"/>
    <mergeCell ref="BR8:BT9"/>
    <mergeCell ref="CJ8:CL9"/>
    <mergeCell ref="DD8:DF9"/>
    <mergeCell ref="DV8:DX9"/>
    <mergeCell ref="EZ8:FB9"/>
    <mergeCell ref="FO8:FQ9"/>
    <mergeCell ref="GT8:GV9"/>
    <mergeCell ref="IA8:IC9"/>
    <mergeCell ref="II8:IJ9"/>
    <mergeCell ref="IW8:IY9"/>
    <mergeCell ref="C10:AA10"/>
    <mergeCell ref="AC10:AS10"/>
    <mergeCell ref="AU10:BU10"/>
    <mergeCell ref="BW10:CM10"/>
    <mergeCell ref="CQ10:DG10"/>
    <mergeCell ref="DI10:DY10"/>
    <mergeCell ref="EA10:FC10"/>
    <mergeCell ref="FE10:FR10"/>
    <mergeCell ref="FT10:GW10"/>
    <mergeCell ref="HG10:ID10"/>
    <mergeCell ref="IF10:IK10"/>
    <mergeCell ref="IM10:IZ10"/>
    <mergeCell ref="A12:A14"/>
    <mergeCell ref="JM12:JM14"/>
    <mergeCell ref="JN12:JN14"/>
    <mergeCell ref="JO12:JO14"/>
    <mergeCell ref="A16:A18"/>
    <mergeCell ref="JM16:JM18"/>
    <mergeCell ref="JN16:JN18"/>
    <mergeCell ref="JO16:JO18"/>
    <mergeCell ref="A20:A22"/>
    <mergeCell ref="JM20:JM22"/>
    <mergeCell ref="JN20:JN22"/>
    <mergeCell ref="JO20:JO22"/>
    <mergeCell ref="A24:A26"/>
    <mergeCell ref="JM24:JM26"/>
    <mergeCell ref="JN24:JN26"/>
    <mergeCell ref="JO24:JO26"/>
    <mergeCell ref="A28:A30"/>
    <mergeCell ref="JM28:JM30"/>
    <mergeCell ref="JN28:JN30"/>
    <mergeCell ref="JO28:JO30"/>
    <mergeCell ref="A32:A34"/>
    <mergeCell ref="JM32:JM34"/>
    <mergeCell ref="JN32:JN34"/>
    <mergeCell ref="JO32:JO34"/>
    <mergeCell ref="A36:A38"/>
    <mergeCell ref="JM36:JM38"/>
    <mergeCell ref="JN36:JN38"/>
    <mergeCell ref="JO36:JO38"/>
    <mergeCell ref="A40:A42"/>
    <mergeCell ref="JM40:JM42"/>
    <mergeCell ref="JN40:JN42"/>
    <mergeCell ref="JO40:JO42"/>
    <mergeCell ref="A44:A46"/>
    <mergeCell ref="JM44:JM46"/>
    <mergeCell ref="JN44:JN46"/>
    <mergeCell ref="JO44:JO46"/>
    <mergeCell ref="A48:A50"/>
    <mergeCell ref="JM48:JM50"/>
    <mergeCell ref="JN48:JN50"/>
    <mergeCell ref="JO48:JO50"/>
    <mergeCell ref="A52:A54"/>
    <mergeCell ref="JM52:JM54"/>
    <mergeCell ref="JN52:JN54"/>
    <mergeCell ref="JO52:JO54"/>
    <mergeCell ref="A56:A58"/>
    <mergeCell ref="JM56:JM58"/>
    <mergeCell ref="JN56:JN58"/>
    <mergeCell ref="JO56:JO58"/>
    <mergeCell ref="A60:A62"/>
    <mergeCell ref="JM60:JM62"/>
    <mergeCell ref="JN60:JN62"/>
    <mergeCell ref="JO60:JO62"/>
    <mergeCell ref="A64:A66"/>
    <mergeCell ref="JM64:JM66"/>
    <mergeCell ref="JN64:JN66"/>
    <mergeCell ref="JO64:JO66"/>
    <mergeCell ref="A68:A70"/>
    <mergeCell ref="JM68:JM70"/>
    <mergeCell ref="JN68:JN70"/>
    <mergeCell ref="JO68:JO70"/>
    <mergeCell ref="A72:A74"/>
    <mergeCell ref="JM72:JM74"/>
    <mergeCell ref="JN72:JN74"/>
    <mergeCell ref="JO72:JO74"/>
    <mergeCell ref="A76:A78"/>
    <mergeCell ref="JM76:JM78"/>
    <mergeCell ref="JN76:JN78"/>
    <mergeCell ref="JO76:JO78"/>
    <mergeCell ref="A80:A82"/>
    <mergeCell ref="JM80:JM82"/>
    <mergeCell ref="JN80:JN82"/>
    <mergeCell ref="JO80:JO82"/>
    <mergeCell ref="A84:A86"/>
    <mergeCell ref="JM84:JM86"/>
    <mergeCell ref="JN84:JN86"/>
    <mergeCell ref="JO84:JO86"/>
    <mergeCell ref="A88:A90"/>
    <mergeCell ref="JM88:JM90"/>
    <mergeCell ref="JN88:JN90"/>
    <mergeCell ref="JO88:JO90"/>
    <mergeCell ref="A92:A94"/>
    <mergeCell ref="JM92:JM94"/>
    <mergeCell ref="JN92:JN94"/>
    <mergeCell ref="JO92:JO94"/>
    <mergeCell ref="A96:A98"/>
    <mergeCell ref="JM96:JM98"/>
    <mergeCell ref="JN96:JN98"/>
    <mergeCell ref="JO96:JO98"/>
    <mergeCell ref="A100:A102"/>
    <mergeCell ref="JM100:JM102"/>
    <mergeCell ref="JN100:JN102"/>
    <mergeCell ref="JO100:JO102"/>
    <mergeCell ref="A104:A106"/>
    <mergeCell ref="JM104:JM106"/>
    <mergeCell ref="JN104:JN106"/>
    <mergeCell ref="JO104:JO106"/>
    <mergeCell ref="A108:A110"/>
    <mergeCell ref="JM108:JM110"/>
    <mergeCell ref="JN108:JN110"/>
    <mergeCell ref="JO108:JO110"/>
    <mergeCell ref="A112:A114"/>
    <mergeCell ref="JM112:JM114"/>
    <mergeCell ref="JN112:JN114"/>
    <mergeCell ref="JO112:JO114"/>
    <mergeCell ref="A116:A118"/>
    <mergeCell ref="JM116:JM118"/>
    <mergeCell ref="JN116:JN118"/>
    <mergeCell ref="JO116:JO118"/>
    <mergeCell ref="A120:A122"/>
    <mergeCell ref="JM120:JM122"/>
    <mergeCell ref="JN120:JN122"/>
    <mergeCell ref="JO120:JO122"/>
    <mergeCell ref="A124:A126"/>
    <mergeCell ref="JM124:JM126"/>
    <mergeCell ref="JN124:JN126"/>
    <mergeCell ref="JO124:JO126"/>
    <mergeCell ref="A128:A130"/>
    <mergeCell ref="JM128:JM130"/>
    <mergeCell ref="JN128:JN130"/>
    <mergeCell ref="JO128:JO130"/>
    <mergeCell ref="A132:A134"/>
    <mergeCell ref="JM132:JM134"/>
    <mergeCell ref="JN132:JN134"/>
    <mergeCell ref="JO132:JO134"/>
    <mergeCell ref="A136:B136"/>
    <mergeCell ref="A137:B137"/>
    <mergeCell ref="A138:B138"/>
    <mergeCell ref="FT139:GY139"/>
    <mergeCell ref="HF139:JH139"/>
  </mergeCells>
  <conditionalFormatting sqref="JM12:JM138">
    <cfRule type="expression" priority="2" aboveAverage="0" equalAverage="0" bottom="0" percent="0" rank="0" text="" dxfId="2226">
      <formula>$JM$138&lt;&gt;ROUND(SUM($JM$12:$JM$134),1)</formula>
    </cfRule>
  </conditionalFormatting>
  <conditionalFormatting sqref="JM12:JO134">
    <cfRule type="expression" priority="3" aboveAverage="0" equalAverage="0" bottom="0" percent="0" rank="0" text="" dxfId="2227">
      <formula>$JM$138&lt;&gt;($JN$138+$JO$138)</formula>
    </cfRule>
  </conditionalFormatting>
  <conditionalFormatting sqref="C86">
    <cfRule type="expression" priority="4" aboveAverage="0" equalAverage="0" bottom="0" percent="0" rank="0" text="" dxfId="2228">
      <formula>COUNTIF($B$7:$G$99,C85)&lt;1</formula>
    </cfRule>
  </conditionalFormatting>
  <conditionalFormatting sqref="C84">
    <cfRule type="expression" priority="5" aboveAverage="0" equalAverage="0" bottom="0" percent="0" rank="0" text="" dxfId="2229">
      <formula>COUNTIF($B$7:$G$99,C85)&lt;1</formula>
    </cfRule>
  </conditionalFormatting>
  <conditionalFormatting sqref="C85">
    <cfRule type="expression" priority="6" aboveAverage="0" equalAverage="0" bottom="0" percent="0" rank="0" text="" dxfId="2230">
      <formula>COUNTIF($B$7:$G$99,C85)&lt;1</formula>
    </cfRule>
  </conditionalFormatting>
  <conditionalFormatting sqref="D62">
    <cfRule type="expression" priority="7" aboveAverage="0" equalAverage="0" bottom="0" percent="0" rank="0" text="" dxfId="2231">
      <formula>COUNTIF($B$7:$G$99,D61)&lt;1</formula>
    </cfRule>
  </conditionalFormatting>
  <conditionalFormatting sqref="D60">
    <cfRule type="expression" priority="8" aboveAverage="0" equalAverage="0" bottom="0" percent="0" rank="0" text="" dxfId="2232">
      <formula>COUNTIF($B$7:$G$99,D61)&lt;1</formula>
    </cfRule>
  </conditionalFormatting>
  <conditionalFormatting sqref="D61">
    <cfRule type="expression" priority="9" aboveAverage="0" equalAverage="0" bottom="0" percent="0" rank="0" text="" dxfId="2233">
      <formula>COUNTIF($B$7:$G$99,D61)&lt;1</formula>
    </cfRule>
  </conditionalFormatting>
  <conditionalFormatting sqref="C82">
    <cfRule type="expression" priority="10" aboveAverage="0" equalAverage="0" bottom="0" percent="0" rank="0" text="" dxfId="2234">
      <formula>COUNTIF($B$7:$G$99,C81)&lt;1</formula>
    </cfRule>
  </conditionalFormatting>
  <conditionalFormatting sqref="C80">
    <cfRule type="expression" priority="11" aboveAverage="0" equalAverage="0" bottom="0" percent="0" rank="0" text="" dxfId="2235">
      <formula>COUNTIF($B$7:$G$99,C81)&lt;1</formula>
    </cfRule>
  </conditionalFormatting>
  <conditionalFormatting sqref="C81">
    <cfRule type="expression" priority="12" aboveAverage="0" equalAverage="0" bottom="0" percent="0" rank="0" text="" dxfId="2236">
      <formula>COUNTIF($B$7:$G$99,C81)&lt;1</formula>
    </cfRule>
  </conditionalFormatting>
  <conditionalFormatting sqref="D58">
    <cfRule type="expression" priority="13" aboveAverage="0" equalAverage="0" bottom="0" percent="0" rank="0" text="" dxfId="2237">
      <formula>COUNTIF($B$7:$G$99,D57)&lt;1</formula>
    </cfRule>
  </conditionalFormatting>
  <conditionalFormatting sqref="D56">
    <cfRule type="expression" priority="14" aboveAverage="0" equalAverage="0" bottom="0" percent="0" rank="0" text="" dxfId="2238">
      <formula>COUNTIF($B$7:$G$99,D57)&lt;1</formula>
    </cfRule>
  </conditionalFormatting>
  <conditionalFormatting sqref="D57">
    <cfRule type="expression" priority="15" aboveAverage="0" equalAverage="0" bottom="0" percent="0" rank="0" text="" dxfId="2239">
      <formula>COUNTIF($B$7:$G$99,D57)&lt;1</formula>
    </cfRule>
  </conditionalFormatting>
  <conditionalFormatting sqref="D57">
    <cfRule type="expression" priority="16" aboveAverage="0" equalAverage="0" bottom="0" percent="0" rank="0" text="" dxfId="2240">
      <formula>COUNTIF($H$7:$V$99,D57)&gt;1</formula>
    </cfRule>
  </conditionalFormatting>
  <printOptions headings="false" gridLines="false" gridLinesSet="true" horizontalCentered="false" verticalCentered="false"/>
  <pageMargins left="0" right="0" top="0" bottom="0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W73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70" zoomScalePageLayoutView="100" workbookViewId="0">
      <pane xSplit="0" ySplit="1" topLeftCell="A2" activePane="bottomLeft" state="frozen"/>
      <selection pane="topLeft" activeCell="A1" activeCellId="0" sqref="A1"/>
      <selection pane="bottomLeft" activeCell="BX92" activeCellId="0" sqref="BX92"/>
    </sheetView>
  </sheetViews>
  <sheetFormatPr defaultColWidth="9.1484375" defaultRowHeight="15" zeroHeight="false" outlineLevelRow="0" outlineLevelCol="0"/>
  <cols>
    <col collapsed="false" customWidth="true" hidden="false" outlineLevel="0" max="1" min="1" style="1292" width="7.42"/>
    <col collapsed="false" customWidth="true" hidden="false" outlineLevel="0" max="2" min="2" style="1292" width="51.42"/>
    <col collapsed="false" customWidth="true" hidden="true" outlineLevel="0" max="4" min="3" style="1293" width="11.57"/>
    <col collapsed="false" customWidth="true" hidden="false" outlineLevel="0" max="5" min="5" style="1292" width="4.86"/>
    <col collapsed="false" customWidth="true" hidden="false" outlineLevel="0" max="6" min="6" style="1292" width="7.86"/>
    <col collapsed="false" customWidth="true" hidden="false" outlineLevel="0" max="7" min="7" style="1292" width="10"/>
    <col collapsed="false" customWidth="true" hidden="false" outlineLevel="0" max="8" min="8" style="1292" width="9.29"/>
    <col collapsed="false" customWidth="true" hidden="false" outlineLevel="0" max="9" min="9" style="1292" width="12.15"/>
    <col collapsed="false" customWidth="true" hidden="true" outlineLevel="0" max="10" min="10" style="1292" width="11"/>
    <col collapsed="false" customWidth="true" hidden="true" outlineLevel="0" max="11" min="11" style="1292" width="9.42"/>
    <col collapsed="false" customWidth="true" hidden="true" outlineLevel="0" max="12" min="12" style="1292" width="10.85"/>
    <col collapsed="false" customWidth="true" hidden="true" outlineLevel="0" max="13" min="13" style="1292" width="7"/>
    <col collapsed="false" customWidth="true" hidden="true" outlineLevel="0" max="14" min="14" style="1292" width="10.42"/>
    <col collapsed="false" customWidth="true" hidden="true" outlineLevel="0" max="15" min="15" style="1294" width="10.42"/>
    <col collapsed="false" customWidth="true" hidden="true" outlineLevel="0" max="16" min="16" style="1292" width="9.29"/>
    <col collapsed="false" customWidth="true" hidden="false" outlineLevel="0" max="17" min="17" style="1292" width="11.85"/>
    <col collapsed="false" customWidth="true" hidden="false" outlineLevel="0" max="18" min="18" style="1292" width="10.85"/>
    <col collapsed="false" customWidth="true" hidden="true" outlineLevel="0" max="19" min="19" style="1292" width="11.57"/>
    <col collapsed="false" customWidth="true" hidden="true" outlineLevel="0" max="20" min="20" style="1292" width="9"/>
    <col collapsed="false" customWidth="true" hidden="true" outlineLevel="0" max="21" min="21" style="1292" width="8.86"/>
    <col collapsed="false" customWidth="true" hidden="true" outlineLevel="0" max="22" min="22" style="1292" width="10.42"/>
    <col collapsed="false" customWidth="true" hidden="false" outlineLevel="0" max="23" min="23" style="1292" width="60.71"/>
    <col collapsed="false" customWidth="true" hidden="false" outlineLevel="0" max="24" min="24" style="1294" width="0.71"/>
    <col collapsed="false" customWidth="true" hidden="false" outlineLevel="0" max="25" min="25" style="1294" width="20.57"/>
    <col collapsed="false" customWidth="false" hidden="true" outlineLevel="0" max="27" min="26" style="1294" width="9.14"/>
    <col collapsed="false" customWidth="false" hidden="true" outlineLevel="0" max="29" min="28" style="1292" width="9.14"/>
    <col collapsed="false" customWidth="true" hidden="true" outlineLevel="0" max="30" min="30" style="1292" width="11.85"/>
    <col collapsed="false" customWidth="true" hidden="true" outlineLevel="0" max="44" min="31" style="1292" width="9.42"/>
    <col collapsed="false" customWidth="true" hidden="true" outlineLevel="0" max="45" min="45" style="1292" width="36.42"/>
    <col collapsed="false" customWidth="true" hidden="true" outlineLevel="0" max="46" min="46" style="1292" width="1.57"/>
    <col collapsed="false" customWidth="false" hidden="true" outlineLevel="0" max="49" min="47" style="1292" width="9.14"/>
    <col collapsed="false" customWidth="false" hidden="false" outlineLevel="0" max="16384" min="50" style="1292" width="9.14"/>
  </cols>
  <sheetData>
    <row r="1" customFormat="false" ht="15" hidden="false" customHeight="true" outlineLevel="0" collapsed="false">
      <c r="A1" s="1295"/>
      <c r="B1" s="1296"/>
      <c r="C1" s="1297"/>
      <c r="D1" s="1297"/>
      <c r="E1" s="1298"/>
      <c r="F1" s="1298"/>
      <c r="G1" s="1299"/>
      <c r="H1" s="1300"/>
      <c r="I1" s="1301"/>
      <c r="J1" s="1301"/>
      <c r="K1" s="1302"/>
      <c r="L1" s="1303"/>
      <c r="M1" s="1302"/>
      <c r="N1" s="1298"/>
      <c r="O1" s="1304"/>
      <c r="P1" s="1298"/>
      <c r="Q1" s="1302"/>
      <c r="R1" s="1303"/>
      <c r="S1" s="1302"/>
      <c r="T1" s="1303"/>
      <c r="U1" s="1302"/>
      <c r="V1" s="1298"/>
      <c r="W1" s="1302"/>
      <c r="AD1" s="1305" t="s">
        <v>9</v>
      </c>
      <c r="AE1" s="1305"/>
      <c r="AF1" s="1305"/>
      <c r="AG1" s="1305"/>
      <c r="AH1" s="1305"/>
      <c r="AI1" s="1305"/>
      <c r="AJ1" s="1305"/>
      <c r="AK1" s="1305"/>
      <c r="AL1" s="1305"/>
      <c r="AM1" s="1305"/>
      <c r="AN1" s="1305"/>
      <c r="AO1" s="1305"/>
      <c r="AP1" s="1305"/>
      <c r="AQ1" s="1305"/>
      <c r="AR1" s="1305"/>
      <c r="AS1" s="1305"/>
    </row>
    <row r="2" customFormat="false" ht="15" hidden="false" customHeight="true" outlineLevel="0" collapsed="false">
      <c r="A2" s="1306" t="n">
        <f aca="false">'03.24'!A2:V2</f>
        <v>45352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6"/>
      <c r="T2" s="1306"/>
      <c r="U2" s="1306"/>
      <c r="V2" s="1306"/>
      <c r="Z2" s="1306" t="n">
        <f aca="false">A2</f>
        <v>45352</v>
      </c>
      <c r="AA2" s="1306"/>
      <c r="AB2" s="1306"/>
      <c r="AC2" s="1306"/>
      <c r="AD2" s="1306"/>
      <c r="AE2" s="1306"/>
      <c r="AF2" s="1306"/>
      <c r="AG2" s="1306"/>
      <c r="AH2" s="1306"/>
      <c r="AI2" s="1306"/>
      <c r="AJ2" s="1306"/>
      <c r="AK2" s="1306"/>
      <c r="AL2" s="1306"/>
      <c r="AM2" s="1306"/>
      <c r="AN2" s="1306"/>
      <c r="AO2" s="1306"/>
      <c r="AP2" s="1306"/>
      <c r="AQ2" s="1306"/>
      <c r="AR2" s="1306"/>
      <c r="AS2" s="1306"/>
      <c r="AU2" s="1307"/>
      <c r="AV2" s="1307"/>
    </row>
    <row r="3" customFormat="false" ht="15" hidden="false" customHeight="true" outlineLevel="0" collapsed="false">
      <c r="A3" s="1308" t="s">
        <v>500</v>
      </c>
      <c r="B3" s="1308" t="s">
        <v>501</v>
      </c>
      <c r="C3" s="1308" t="s">
        <v>502</v>
      </c>
      <c r="D3" s="1308"/>
      <c r="E3" s="1309" t="s">
        <v>503</v>
      </c>
      <c r="F3" s="1309"/>
      <c r="G3" s="1310" t="s">
        <v>504</v>
      </c>
      <c r="H3" s="1310"/>
      <c r="I3" s="1310"/>
      <c r="J3" s="1310"/>
      <c r="K3" s="1310"/>
      <c r="L3" s="1310"/>
      <c r="M3" s="1311" t="s">
        <v>505</v>
      </c>
      <c r="N3" s="1311"/>
      <c r="O3" s="1312" t="s">
        <v>502</v>
      </c>
      <c r="P3" s="1308" t="s">
        <v>506</v>
      </c>
      <c r="Q3" s="1308"/>
      <c r="R3" s="1308"/>
      <c r="S3" s="1308"/>
      <c r="T3" s="1308"/>
      <c r="U3" s="1309" t="s">
        <v>505</v>
      </c>
      <c r="V3" s="1309"/>
      <c r="W3" s="1310"/>
      <c r="Z3" s="1308" t="s">
        <v>500</v>
      </c>
      <c r="AA3" s="1308" t="s">
        <v>501</v>
      </c>
      <c r="AB3" s="1309" t="s">
        <v>503</v>
      </c>
      <c r="AC3" s="1309"/>
      <c r="AD3" s="1310" t="s">
        <v>504</v>
      </c>
      <c r="AE3" s="1310"/>
      <c r="AF3" s="1310"/>
      <c r="AG3" s="1310"/>
      <c r="AH3" s="1310"/>
      <c r="AI3" s="1310"/>
      <c r="AJ3" s="1308" t="s">
        <v>505</v>
      </c>
      <c r="AK3" s="1308"/>
      <c r="AL3" s="1308" t="s">
        <v>506</v>
      </c>
      <c r="AM3" s="1308"/>
      <c r="AN3" s="1308"/>
      <c r="AO3" s="1308"/>
      <c r="AP3" s="1308"/>
      <c r="AQ3" s="1309" t="s">
        <v>505</v>
      </c>
      <c r="AR3" s="1309"/>
      <c r="AS3" s="1310"/>
      <c r="AU3" s="1308" t="s">
        <v>507</v>
      </c>
      <c r="AV3" s="1308"/>
      <c r="AW3" s="1308"/>
    </row>
    <row r="4" customFormat="false" ht="38.25" hidden="false" customHeight="true" outlineLevel="0" collapsed="false">
      <c r="A4" s="1308"/>
      <c r="B4" s="1308"/>
      <c r="C4" s="1308"/>
      <c r="D4" s="1308"/>
      <c r="E4" s="1309"/>
      <c r="F4" s="1309"/>
      <c r="G4" s="1313" t="s">
        <v>508</v>
      </c>
      <c r="H4" s="1313"/>
      <c r="I4" s="1313"/>
      <c r="J4" s="1314" t="s">
        <v>9</v>
      </c>
      <c r="K4" s="1314"/>
      <c r="L4" s="1314"/>
      <c r="M4" s="1315" t="s">
        <v>509</v>
      </c>
      <c r="N4" s="1316" t="s">
        <v>510</v>
      </c>
      <c r="O4" s="1312"/>
      <c r="P4" s="1310" t="s">
        <v>511</v>
      </c>
      <c r="Q4" s="1308" t="s">
        <v>512</v>
      </c>
      <c r="R4" s="1308"/>
      <c r="S4" s="1308" t="s">
        <v>9</v>
      </c>
      <c r="T4" s="1308"/>
      <c r="U4" s="1315" t="s">
        <v>509</v>
      </c>
      <c r="V4" s="1317" t="s">
        <v>510</v>
      </c>
      <c r="W4" s="1318"/>
      <c r="Z4" s="1308"/>
      <c r="AA4" s="1308"/>
      <c r="AB4" s="1309"/>
      <c r="AC4" s="1309"/>
      <c r="AD4" s="1313" t="s">
        <v>508</v>
      </c>
      <c r="AE4" s="1313"/>
      <c r="AF4" s="1313"/>
      <c r="AG4" s="1314" t="s">
        <v>9</v>
      </c>
      <c r="AH4" s="1314"/>
      <c r="AI4" s="1314"/>
      <c r="AJ4" s="1315" t="s">
        <v>509</v>
      </c>
      <c r="AK4" s="1317" t="s">
        <v>510</v>
      </c>
      <c r="AL4" s="1310" t="s">
        <v>511</v>
      </c>
      <c r="AM4" s="1308" t="s">
        <v>512</v>
      </c>
      <c r="AN4" s="1308"/>
      <c r="AO4" s="1308" t="s">
        <v>9</v>
      </c>
      <c r="AP4" s="1308"/>
      <c r="AQ4" s="1315" t="s">
        <v>509</v>
      </c>
      <c r="AR4" s="1317" t="s">
        <v>510</v>
      </c>
      <c r="AS4" s="1318"/>
      <c r="AU4" s="1308"/>
      <c r="AV4" s="1308"/>
      <c r="AW4" s="1308"/>
    </row>
    <row r="5" customFormat="false" ht="15" hidden="false" customHeight="true" outlineLevel="0" collapsed="false">
      <c r="A5" s="1308"/>
      <c r="B5" s="1308"/>
      <c r="C5" s="1308"/>
      <c r="D5" s="1308"/>
      <c r="E5" s="1317" t="s">
        <v>513</v>
      </c>
      <c r="F5" s="1317" t="s">
        <v>514</v>
      </c>
      <c r="G5" s="1319" t="s">
        <v>513</v>
      </c>
      <c r="H5" s="1317" t="s">
        <v>515</v>
      </c>
      <c r="I5" s="1320" t="s">
        <v>514</v>
      </c>
      <c r="J5" s="1317" t="s">
        <v>516</v>
      </c>
      <c r="K5" s="1317" t="s">
        <v>515</v>
      </c>
      <c r="L5" s="1317" t="s">
        <v>514</v>
      </c>
      <c r="M5" s="1317" t="s">
        <v>514</v>
      </c>
      <c r="N5" s="1316" t="s">
        <v>514</v>
      </c>
      <c r="O5" s="1312"/>
      <c r="P5" s="1310"/>
      <c r="Q5" s="1317" t="s">
        <v>517</v>
      </c>
      <c r="R5" s="1317" t="s">
        <v>518</v>
      </c>
      <c r="S5" s="1317" t="s">
        <v>517</v>
      </c>
      <c r="T5" s="1317" t="s">
        <v>518</v>
      </c>
      <c r="U5" s="1317" t="s">
        <v>518</v>
      </c>
      <c r="V5" s="1317" t="s">
        <v>518</v>
      </c>
      <c r="W5" s="1318"/>
      <c r="Z5" s="1308"/>
      <c r="AA5" s="1308"/>
      <c r="AB5" s="1317" t="s">
        <v>513</v>
      </c>
      <c r="AC5" s="1317" t="s">
        <v>514</v>
      </c>
      <c r="AD5" s="1319" t="s">
        <v>513</v>
      </c>
      <c r="AE5" s="1317" t="s">
        <v>515</v>
      </c>
      <c r="AF5" s="1320" t="s">
        <v>514</v>
      </c>
      <c r="AG5" s="1317" t="s">
        <v>516</v>
      </c>
      <c r="AH5" s="1317" t="s">
        <v>515</v>
      </c>
      <c r="AI5" s="1317" t="s">
        <v>514</v>
      </c>
      <c r="AJ5" s="1317" t="s">
        <v>514</v>
      </c>
      <c r="AK5" s="1317" t="s">
        <v>514</v>
      </c>
      <c r="AL5" s="1310"/>
      <c r="AM5" s="1317" t="s">
        <v>517</v>
      </c>
      <c r="AN5" s="1317" t="s">
        <v>518</v>
      </c>
      <c r="AO5" s="1317" t="s">
        <v>517</v>
      </c>
      <c r="AP5" s="1317" t="s">
        <v>518</v>
      </c>
      <c r="AQ5" s="1317" t="s">
        <v>518</v>
      </c>
      <c r="AR5" s="1317" t="s">
        <v>518</v>
      </c>
      <c r="AS5" s="1318"/>
      <c r="AU5" s="1321" t="s">
        <v>513</v>
      </c>
      <c r="AV5" s="1317" t="s">
        <v>514</v>
      </c>
      <c r="AW5" s="1317" t="s">
        <v>519</v>
      </c>
    </row>
    <row r="6" customFormat="false" ht="16.5" hidden="false" customHeight="true" outlineLevel="0" collapsed="false">
      <c r="A6" s="1322" t="n">
        <v>1</v>
      </c>
      <c r="B6" s="1323" t="s">
        <v>520</v>
      </c>
      <c r="C6" s="1324"/>
      <c r="D6" s="1324"/>
      <c r="E6" s="1325"/>
      <c r="F6" s="1326"/>
      <c r="G6" s="1327"/>
      <c r="H6" s="1328"/>
      <c r="I6" s="1329" t="e">
        <f aca="false">'03.24'!I6-'03.24 НГДП'!G6</f>
        <v>#VALUE!</v>
      </c>
      <c r="J6" s="1325"/>
      <c r="K6" s="1328"/>
      <c r="L6" s="1329"/>
      <c r="M6" s="1329" t="e">
        <f aca="false">I6-F6</f>
        <v>#VALUE!</v>
      </c>
      <c r="N6" s="1330"/>
      <c r="O6" s="1326"/>
      <c r="P6" s="1331"/>
      <c r="Q6" s="1328"/>
      <c r="R6" s="1329" t="e">
        <f aca="false">I6*A62</f>
        <v>#VALUE!</v>
      </c>
      <c r="S6" s="1328"/>
      <c r="T6" s="1329"/>
      <c r="U6" s="1329" t="e">
        <f aca="false">R6-P6</f>
        <v>#VALUE!</v>
      </c>
      <c r="V6" s="1332"/>
      <c r="W6" s="1333"/>
      <c r="Z6" s="1322" t="n">
        <v>1</v>
      </c>
      <c r="AA6" s="1323" t="s">
        <v>520</v>
      </c>
      <c r="AB6" s="1325"/>
      <c r="AC6" s="1326"/>
      <c r="AD6" s="1327"/>
      <c r="AE6" s="1328"/>
      <c r="AF6" s="1334" t="e">
        <f aca="false">I6</f>
        <v>#VALUE!</v>
      </c>
      <c r="AG6" s="1325"/>
      <c r="AH6" s="1328"/>
      <c r="AI6" s="1329"/>
      <c r="AJ6" s="1329" t="e">
        <f aca="false">AF6-AC6</f>
        <v>#VALUE!</v>
      </c>
      <c r="AK6" s="1330"/>
      <c r="AL6" s="1331"/>
      <c r="AM6" s="1328"/>
      <c r="AN6" s="1329" t="e">
        <f aca="false">AF6*Z62</f>
        <v>#VALUE!</v>
      </c>
      <c r="AO6" s="1328"/>
      <c r="AP6" s="1329"/>
      <c r="AQ6" s="1329" t="e">
        <f aca="false">AN6-AL6</f>
        <v>#VALUE!</v>
      </c>
      <c r="AR6" s="1332"/>
      <c r="AS6" s="1333"/>
      <c r="AU6" s="1335" t="n">
        <f aca="false">AD6-G6</f>
        <v>0</v>
      </c>
      <c r="AV6" s="1325" t="e">
        <f aca="false">AF6-I6</f>
        <v>#VALUE!</v>
      </c>
      <c r="AW6" s="1326" t="e">
        <f aca="false">AN6-R6</f>
        <v>#VALUE!</v>
      </c>
    </row>
    <row r="7" customFormat="false" ht="15.75" hidden="false" customHeight="true" outlineLevel="0" collapsed="false">
      <c r="A7" s="1336" t="n">
        <v>2</v>
      </c>
      <c r="B7" s="1337" t="s">
        <v>521</v>
      </c>
      <c r="C7" s="1338"/>
      <c r="D7" s="1338"/>
      <c r="E7" s="1339"/>
      <c r="F7" s="1339"/>
      <c r="G7" s="1340" t="n">
        <f aca="false">SUMIF(B8:B29,"Основные ГТМ",G8:G29)+SUMIF(B8:B29,"Работа с фондом",G8:G29)+SUMIF(B8:B29,"Сокращение потенциала простоя",G8:G29)+SUMIF(B8:B29,"Прочая добыча (отраб.скв, амбары, стравливание…)",G8:G29)</f>
        <v>41</v>
      </c>
      <c r="H7" s="1341" t="n">
        <f aca="false">SUMIF(B8:B29,"Основные ГТМ",H8:H29)+SUMIF(B8:B29,"Работа с фондом",H8:H29)+SUMIF(B8:B29,"Сокращение потенциала простоя",H8:H29)+SUMIF(B8:B29,"Прочая добыча (отраб.скв, амбары, стравливание…)",H8:H29)</f>
        <v>0</v>
      </c>
      <c r="I7" s="1342" t="n">
        <f aca="false">SUMIF(B8:B29,"Основные ГТМ",I8:I29)+SUMIF(B8:B29,"Работа с фондом",I8:I29)+SUMIF(B8:B29,"Сокращение потенциала простоя",I8:I29)+SUMIF(B8:B29,"Прочая добыча (отраб.скв, амбары, стравливание…)",I8:I29)</f>
        <v>1401.8</v>
      </c>
      <c r="J7" s="1339" t="str">
        <f aca="false">IF(X7:X7="0",SUMIF(B8:B29,"Основные ГТМ",J8:J29)+SUMIF(B8:B29,"Работа с фондом",J8:J29)+SUMIF(B8:B29,"Сокращение потенциала простоя",J8:J29)+SUMIF(B8:B29,"Прочая добыча (отраб.скв, амбары, стравливание…)",J8:J29),"")</f>
        <v/>
      </c>
      <c r="K7" s="1341" t="str">
        <f aca="false">IF(X7:X7="0",SUMIF(B8:B29,"Основные ГТМ",K8:K29)+SUMIF(B8:B29,"Работа с фондом",K8:K29)+SUMIF(B8:B29,"Сокращение потенциала простоя",K8:K29)+SUMIF(B8:B29,"Прочая добыча (отраб.скв, амбары, стравливание…)",K8:K29),"")</f>
        <v/>
      </c>
      <c r="L7" s="1343" t="str">
        <f aca="false">IF(X7:X7="0",SUMIF(B8:B29,"Основные ГТМ",L8:L29)+SUMIF(B8:B29,"Работа с фондом",L8:L29)+SUMIF(B8:B29,"Сокращение потенциала простоя",L8:L29)+SUMIF(B8:B29,"Прочая добыча (отраб.скв, амбары, стравливание…)",L8:L29),"")</f>
        <v/>
      </c>
      <c r="M7" s="1339" t="str">
        <f aca="false">IF(X7:X7="0",SUMIF(B8:B29,"Основные ГТМ",M8:M29)+SUMIF(B8:B29,"Работа с фондом",M8:M29)+SUMIF(B8:B29,"Сокращение потенциала простоя",M8:M29)+SUMIF(B8:B29,"Прочая добыча (отраб.скв, амбары, стравливание…)",M8:M29),"")</f>
        <v/>
      </c>
      <c r="N7" s="1339" t="str">
        <f aca="false">IF(X7:X7="0",SUMIF(B8:B29,"Основные ГТМ",N8:N11)+SUMIF(B8:B29,"Работа с фондом",N8:N29)+SUMIF(B8:B29,"Сокращение потенциала простоя",N8:N29)+SUMIF(B8:B29,"Прочая добыча (отраб.скв, амбары, стравливание…)",N8:N29),"")</f>
        <v/>
      </c>
      <c r="O7" s="1344"/>
      <c r="P7" s="1340"/>
      <c r="Q7" s="1345" t="n">
        <f aca="false">SUMIF(B8:B29,"Основные ГТМ",Q8:Q29)+SUMIF(B8:B29,"Работа с фондом",Q8:Q29)+SUMIF(B8:B29,"Сокращение потенциала простоя",Q8:Q29)+SUMIF(B8:B29,"Прочая добыча (отраб.скв, амбары, стравливание…)",Q8:Q29)</f>
        <v>0</v>
      </c>
      <c r="R7" s="1343" t="n">
        <f aca="false">SUMIF(B8:B29,"Основные ГТМ",R8:R29)+SUMIF(B8:B29,"Работа с фондом",R8:R29)+SUMIF(B8:B29,"Сокращение потенциала простоя",R8:R29)+SUMIF(B8:B29,"Прочая добыча (отраб.скв, амбары, стравливание…)",R8:R29)</f>
        <v>15239.7</v>
      </c>
      <c r="S7" s="1341" t="str">
        <f aca="false">IF(X7:X7="0",SUMIF(B8:B29,"Основные ГТМ",S8:S29)+SUMIF(B8:B29,"Работа с фондом",S8:S29)+SUMIF(B8:B29,"Сокращение потенциала простоя",S8:S29)+SUMIF(B8:B29,"Прочая добыча (отраб.скв, амбары, стравливание…)",S8:S29),"")</f>
        <v/>
      </c>
      <c r="T7" s="1343" t="str">
        <f aca="false">IF(X7:X7="0",SUMIF(B8:B29,"Основные ГТМ",T8:T29)+SUMIF(B8:B29,"Работа с фондом",T8:T29)+SUMIF(B8:B29,"Сокращение потенциала простоя",T8:T29)+SUMIF(B8:B29,"Прочая добыча (отраб.скв, амбары, стравливание…)",T8:T29),"")</f>
        <v/>
      </c>
      <c r="U7" s="1339" t="str">
        <f aca="false">IF(X7:X7="0",SUMIF(B8:B29,"Основные ГТМ",U8:U29)+SUMIF(B8:B29,"Работа с фондом",U8:U29)+SUMIF(B8:B29,"Сокращение потенциала простоя",U8:U29)+SUMIF(B8:B29,"Прочая добыча (отраб.скв, амбары, стравливание…)",U8:U29),"")</f>
        <v/>
      </c>
      <c r="V7" s="1339" t="str">
        <f aca="false">IF(X7:X7="0",SUMIF(B8:B29,"Основные ГТМ",V8:V29)+SUMIF(B8:B29,"Работа с фондом",V8:V29)+SUMIF(B8:B29,"Сокращение потенциала простоя",V8:V29)+SUMIF(B8:B29,"Прочая добыча (отраб.скв, амбары, стравливание…)",V8:V29),"")</f>
        <v/>
      </c>
      <c r="W7" s="1346"/>
      <c r="Z7" s="1336" t="n">
        <v>2</v>
      </c>
      <c r="AA7" s="1337" t="s">
        <v>521</v>
      </c>
      <c r="AB7" s="1339"/>
      <c r="AC7" s="1339"/>
      <c r="AD7" s="1340" t="n">
        <f aca="false">SUMIF(AA8:AA29,"Основные ГТМ",AD8:AD29)+SUMIF(AA8:AA29,"Работа с фондом",AD8:AD29)+SUMIF(AA8:AA29,"Сокращение потенциала простоя",AD8:AD29)+SUMIF(AA8:AA29,"Прочая добыча (отраб.скв, амбары, стравливание…)",AD8:AD29)</f>
        <v>0</v>
      </c>
      <c r="AE7" s="1341" t="n">
        <f aca="false">SUMIF(AA8:AA29,"Основные ГТМ",AE8:AE29)+SUMIF(AA8:AA29,"Работа с фондом",AE8:AE29)+SUMIF(AA8:AA29,"Сокращение потенциала простоя",AE8:AE29)+SUMIF(AA8:AA29,"Прочая добыча (отраб.скв, амбары, стравливание…)",AE8:AE29)</f>
        <v>0</v>
      </c>
      <c r="AF7" s="1342" t="n">
        <f aca="false">SUMIF(AA8:AA29,"Основные ГТМ",AF8:AF29)+SUMIF(AA8:AA29,"Работа с фондом",AF8:AF29)+SUMIF(AA8:AA29,"Сокращение потенциала простоя",AF8:AF29)+SUMIF(AA8:AA29,"Прочая добыча (отраб.скв, амбары, стравливание…)",AF8:AF29)</f>
        <v>0</v>
      </c>
      <c r="AG7" s="1339"/>
      <c r="AH7" s="1341"/>
      <c r="AI7" s="1343"/>
      <c r="AJ7" s="1339"/>
      <c r="AK7" s="1339"/>
      <c r="AL7" s="1340"/>
      <c r="AM7" s="1345" t="n">
        <f aca="false">SUMIF(AA8:AA29,"Основные ГТМ",AM8:AM29)+SUMIF(AA8:AA29,"Работа с фондом",AM8:AM29)+SUMIF(AA8:AA29,"Сокращение потенциала простоя",AM8:AM29)+SUMIF(AA8:AA29,"Прочая добыча (отраб.скв, амбары, стравливание…)",AM8:AM29)</f>
        <v>0</v>
      </c>
      <c r="AN7" s="1343" t="n">
        <f aca="false">SUMIF(AA8:AA29,"Основные ГТМ",AN8:AN29)+SUMIF(AA8:AA29,"Работа с фондом",AN8:AN29)+SUMIF(AA8:AA29,"Сокращение потенциала простоя",AN8:AN29)+SUMIF(AA8:AA29,"Прочая добыча (отраб.скв, амбары, стравливание…)",AN8:AN29)</f>
        <v>0</v>
      </c>
      <c r="AO7" s="1341"/>
      <c r="AP7" s="1343"/>
      <c r="AQ7" s="1339"/>
      <c r="AR7" s="1339"/>
      <c r="AS7" s="1346"/>
      <c r="AU7" s="1347" t="n">
        <f aca="false">AD7-G7</f>
        <v>-41</v>
      </c>
      <c r="AV7" s="1339" t="n">
        <f aca="false">AF7-I7</f>
        <v>-1401.8</v>
      </c>
      <c r="AW7" s="1339" t="n">
        <f aca="false">AN7-R7</f>
        <v>-15239.7</v>
      </c>
    </row>
    <row r="8" customFormat="false" ht="15" hidden="false" customHeight="true" outlineLevel="0" collapsed="false">
      <c r="A8" s="1348" t="s">
        <v>522</v>
      </c>
      <c r="B8" s="1349" t="s">
        <v>523</v>
      </c>
      <c r="C8" s="0" t="n">
        <f aca="false">SUM(C9:C21)</f>
        <v>0</v>
      </c>
      <c r="D8" s="1351" t="n">
        <f aca="false">SUM(D9:D21)</f>
        <v>0</v>
      </c>
      <c r="E8" s="1351" t="n">
        <f aca="false">SUM(E9:E21)</f>
        <v>0</v>
      </c>
      <c r="F8" s="1351" t="n">
        <f aca="false">SUM(F9:F21)</f>
        <v>0</v>
      </c>
      <c r="G8" s="1352" t="n">
        <f aca="false">SUBTOTAL(9,G9:G21)-IF(B8:B8="Работа с фондом",SUMIF(B9:B21,"      ограничение добычи (ОПЕК)",G9:G21),0)</f>
        <v>41</v>
      </c>
      <c r="H8" s="1353" t="n">
        <f aca="false">SUBTOTAL(9,H9:H21)-IF(B8:B8="Работа с фондом",SUMIF(B9:B21,"      ограничение добычи (ОПЕК)",H9:H21),0)</f>
        <v>0</v>
      </c>
      <c r="I8" s="1354" t="n">
        <f aca="false">SUBTOTAL(9,I9:I21)-IF(B8:B8="Работа с фондом",SUMIF(B9:B21,"      ограничение добычи (ОПЕК)",I9:I21),0)</f>
        <v>1201.8</v>
      </c>
      <c r="J8" s="1355"/>
      <c r="K8" s="1353"/>
      <c r="L8" s="1356"/>
      <c r="M8" s="1355"/>
      <c r="N8" s="1355"/>
      <c r="O8" s="0" t="n">
        <f aca="false">SUM(O9:O21)</f>
        <v>0</v>
      </c>
      <c r="P8" s="1351" t="n">
        <f aca="false">SUM(P9:P21)</f>
        <v>0</v>
      </c>
      <c r="Q8" s="1357" t="n">
        <f aca="false">SUBTOTAL(9,Q9:Q21)-IF(B8:B8="Работа с фондом",SUMIF(B9:B21,"      ограничение добычи (ОПЕК)",Q9:Q21),0)</f>
        <v>0</v>
      </c>
      <c r="R8" s="1356" t="n">
        <f aca="false">SUBTOTAL(9,R9:R21)-IF(B8:B8="Работа с фондом",SUMIF(B9:B21,"      ограничение добычи (ОПЕК)",R9:R21),0)</f>
        <v>11580.7</v>
      </c>
      <c r="S8" s="1353"/>
      <c r="T8" s="1356"/>
      <c r="U8" s="1355"/>
      <c r="V8" s="1355"/>
      <c r="W8" s="1358"/>
      <c r="Z8" s="1348" t="s">
        <v>522</v>
      </c>
      <c r="AA8" s="1349" t="s">
        <v>523</v>
      </c>
      <c r="AB8" s="1355"/>
      <c r="AC8" s="1355"/>
      <c r="AD8" s="1352"/>
      <c r="AE8" s="1353"/>
      <c r="AF8" s="1354"/>
      <c r="AG8" s="1355"/>
      <c r="AH8" s="1353"/>
      <c r="AI8" s="1356"/>
      <c r="AJ8" s="1355"/>
      <c r="AK8" s="1355"/>
      <c r="AL8" s="1352"/>
      <c r="AM8" s="1357"/>
      <c r="AN8" s="1356"/>
      <c r="AO8" s="1353"/>
      <c r="AP8" s="1356"/>
      <c r="AQ8" s="1355"/>
      <c r="AR8" s="1355"/>
      <c r="AS8" s="1358"/>
      <c r="AU8" s="1359" t="n">
        <f aca="false">AD8-G8</f>
        <v>-41</v>
      </c>
      <c r="AV8" s="1355" t="n">
        <f aca="false">AF8-I8</f>
        <v>-1201.8</v>
      </c>
      <c r="AW8" s="1355" t="n">
        <f aca="false">AN8-R8</f>
        <v>-11580.7</v>
      </c>
    </row>
    <row r="9" customFormat="false" ht="15" hidden="false" customHeight="true" outlineLevel="0" collapsed="false">
      <c r="A9" s="1360" t="s">
        <v>524</v>
      </c>
      <c r="B9" s="1361" t="s">
        <v>525</v>
      </c>
      <c r="C9" s="1362"/>
      <c r="D9" s="1363"/>
      <c r="E9" s="1364"/>
      <c r="F9" s="1364"/>
      <c r="G9" s="1365" t="n">
        <f aca="false">'ННГ без НГДП по датам'!AA136</f>
        <v>19</v>
      </c>
      <c r="H9" s="1366"/>
      <c r="I9" s="1367" t="n">
        <f aca="false">'ННГ без НГДП по датам'!AA137</f>
        <v>740</v>
      </c>
      <c r="J9" s="1364"/>
      <c r="K9" s="1366"/>
      <c r="L9" s="1368"/>
      <c r="M9" s="1364" t="n">
        <f aca="false">I9-F9</f>
        <v>740</v>
      </c>
      <c r="N9" s="1369"/>
      <c r="O9" s="1370"/>
      <c r="P9" s="1365"/>
      <c r="Q9" s="1371"/>
      <c r="R9" s="1368" t="n">
        <f aca="false">'ННГ без НГДП по датам'!AA138</f>
        <v>7270</v>
      </c>
      <c r="S9" s="1366"/>
      <c r="T9" s="1368"/>
      <c r="U9" s="1369" t="n">
        <f aca="false">R9-P9</f>
        <v>7270</v>
      </c>
      <c r="V9" s="1369"/>
      <c r="W9" s="1372"/>
      <c r="Z9" s="1360" t="s">
        <v>524</v>
      </c>
      <c r="AA9" s="1361" t="s">
        <v>525</v>
      </c>
      <c r="AB9" s="1364"/>
      <c r="AC9" s="1364"/>
      <c r="AD9" s="1365"/>
      <c r="AE9" s="1366"/>
      <c r="AF9" s="1367"/>
      <c r="AG9" s="1364"/>
      <c r="AH9" s="1366"/>
      <c r="AI9" s="1368"/>
      <c r="AJ9" s="1364"/>
      <c r="AK9" s="1369"/>
      <c r="AL9" s="1365"/>
      <c r="AM9" s="1371"/>
      <c r="AN9" s="1368"/>
      <c r="AO9" s="1366"/>
      <c r="AP9" s="1368"/>
      <c r="AQ9" s="1369" t="n">
        <f aca="false">AN9-AL9</f>
        <v>0</v>
      </c>
      <c r="AR9" s="1369"/>
      <c r="AS9" s="1372"/>
      <c r="AU9" s="1373" t="n">
        <f aca="false">AD9-G9</f>
        <v>-19</v>
      </c>
      <c r="AV9" s="1364" t="n">
        <f aca="false">AF9-I9</f>
        <v>-740</v>
      </c>
      <c r="AW9" s="1364" t="n">
        <f aca="false">AN9-R9</f>
        <v>-7270</v>
      </c>
    </row>
    <row r="10" customFormat="false" ht="15" hidden="false" customHeight="true" outlineLevel="0" collapsed="false">
      <c r="A10" s="1360" t="s">
        <v>526</v>
      </c>
      <c r="B10" s="1361" t="s">
        <v>527</v>
      </c>
      <c r="C10" s="1362"/>
      <c r="D10" s="1363"/>
      <c r="E10" s="1364"/>
      <c r="F10" s="1364"/>
      <c r="G10" s="1365"/>
      <c r="H10" s="1366"/>
      <c r="I10" s="1367"/>
      <c r="J10" s="1364"/>
      <c r="K10" s="1366"/>
      <c r="L10" s="1368"/>
      <c r="M10" s="1364"/>
      <c r="N10" s="1364"/>
      <c r="O10" s="1370"/>
      <c r="P10" s="1365"/>
      <c r="Q10" s="1371"/>
      <c r="R10" s="1368"/>
      <c r="S10" s="1366"/>
      <c r="T10" s="1368"/>
      <c r="U10" s="1364"/>
      <c r="V10" s="1364"/>
      <c r="W10" s="1372"/>
      <c r="Z10" s="1360" t="s">
        <v>526</v>
      </c>
      <c r="AA10" s="1361" t="s">
        <v>527</v>
      </c>
      <c r="AB10" s="1364"/>
      <c r="AC10" s="1364"/>
      <c r="AD10" s="1365"/>
      <c r="AE10" s="1366"/>
      <c r="AF10" s="1367"/>
      <c r="AG10" s="1364"/>
      <c r="AH10" s="1366"/>
      <c r="AI10" s="1368"/>
      <c r="AJ10" s="1364"/>
      <c r="AK10" s="1364"/>
      <c r="AL10" s="1365"/>
      <c r="AM10" s="1371"/>
      <c r="AN10" s="1368"/>
      <c r="AO10" s="1366"/>
      <c r="AP10" s="1368"/>
      <c r="AQ10" s="1364"/>
      <c r="AR10" s="1364"/>
      <c r="AS10" s="1372"/>
      <c r="AU10" s="1373"/>
      <c r="AV10" s="1364"/>
      <c r="AW10" s="1364"/>
    </row>
    <row r="11" customFormat="false" ht="15" hidden="false" customHeight="true" outlineLevel="0" collapsed="false">
      <c r="A11" s="1360" t="s">
        <v>528</v>
      </c>
      <c r="B11" s="1361" t="s">
        <v>529</v>
      </c>
      <c r="C11" s="1362"/>
      <c r="D11" s="1363"/>
      <c r="E11" s="1364"/>
      <c r="F11" s="1364"/>
      <c r="G11" s="1365"/>
      <c r="H11" s="1366"/>
      <c r="I11" s="1367"/>
      <c r="J11" s="1364"/>
      <c r="K11" s="1366"/>
      <c r="L11" s="1368"/>
      <c r="M11" s="1364"/>
      <c r="N11" s="1364"/>
      <c r="O11" s="1370"/>
      <c r="P11" s="1365"/>
      <c r="Q11" s="1371"/>
      <c r="R11" s="1368"/>
      <c r="S11" s="1366"/>
      <c r="T11" s="1368"/>
      <c r="U11" s="1364"/>
      <c r="V11" s="1364"/>
      <c r="W11" s="1372"/>
      <c r="Z11" s="1360" t="s">
        <v>528</v>
      </c>
      <c r="AA11" s="1361" t="s">
        <v>529</v>
      </c>
      <c r="AB11" s="1364"/>
      <c r="AC11" s="1364"/>
      <c r="AD11" s="1365"/>
      <c r="AE11" s="1366"/>
      <c r="AF11" s="1367"/>
      <c r="AG11" s="1364"/>
      <c r="AH11" s="1366"/>
      <c r="AI11" s="1368"/>
      <c r="AJ11" s="1364"/>
      <c r="AK11" s="1364"/>
      <c r="AL11" s="1365"/>
      <c r="AM11" s="1371"/>
      <c r="AN11" s="1368"/>
      <c r="AO11" s="1366"/>
      <c r="AP11" s="1368"/>
      <c r="AQ11" s="1364"/>
      <c r="AR11" s="1364"/>
      <c r="AS11" s="1372"/>
      <c r="AU11" s="1373"/>
      <c r="AV11" s="1364"/>
      <c r="AW11" s="1364"/>
    </row>
    <row r="12" customFormat="false" ht="15" hidden="false" customHeight="true" outlineLevel="0" collapsed="false">
      <c r="A12" s="1360" t="s">
        <v>530</v>
      </c>
      <c r="B12" s="1361" t="s">
        <v>17</v>
      </c>
      <c r="C12" s="1362"/>
      <c r="D12" s="1363"/>
      <c r="E12" s="1364"/>
      <c r="F12" s="1364"/>
      <c r="G12" s="1365" t="n">
        <f aca="false">'ННГ без НГДП по датам'!AS136</f>
        <v>0</v>
      </c>
      <c r="H12" s="1366"/>
      <c r="I12" s="1367" t="n">
        <f aca="false">'ННГ без НГДП по датам'!AS137</f>
        <v>0</v>
      </c>
      <c r="J12" s="1364"/>
      <c r="K12" s="1366"/>
      <c r="L12" s="1368"/>
      <c r="M12" s="1364" t="n">
        <f aca="false">I12-F12</f>
        <v>0</v>
      </c>
      <c r="N12" s="1364"/>
      <c r="O12" s="1370"/>
      <c r="P12" s="1365"/>
      <c r="Q12" s="1371"/>
      <c r="R12" s="1368" t="n">
        <f aca="false">'ННГ без НГДП по датам'!AS138</f>
        <v>0</v>
      </c>
      <c r="S12" s="1366"/>
      <c r="T12" s="1368"/>
      <c r="U12" s="1369" t="n">
        <f aca="false">R12-P12</f>
        <v>0</v>
      </c>
      <c r="V12" s="1364"/>
      <c r="W12" s="1372"/>
      <c r="Z12" s="1360" t="s">
        <v>530</v>
      </c>
      <c r="AA12" s="1361" t="s">
        <v>17</v>
      </c>
      <c r="AB12" s="1364"/>
      <c r="AC12" s="1364"/>
      <c r="AD12" s="1365"/>
      <c r="AE12" s="1366"/>
      <c r="AF12" s="1367"/>
      <c r="AG12" s="1364"/>
      <c r="AH12" s="1366"/>
      <c r="AI12" s="1368"/>
      <c r="AJ12" s="1364"/>
      <c r="AK12" s="1364"/>
      <c r="AL12" s="1365"/>
      <c r="AM12" s="1371"/>
      <c r="AN12" s="1368"/>
      <c r="AO12" s="1366"/>
      <c r="AP12" s="1368"/>
      <c r="AQ12" s="1369" t="n">
        <f aca="false">AN12-AL12</f>
        <v>0</v>
      </c>
      <c r="AR12" s="1364"/>
      <c r="AS12" s="1372"/>
      <c r="AU12" s="1373" t="n">
        <f aca="false">AD12-G12</f>
        <v>0</v>
      </c>
      <c r="AV12" s="1364" t="n">
        <f aca="false">AF12-I12</f>
        <v>0</v>
      </c>
      <c r="AW12" s="1364" t="n">
        <f aca="false">AN12-R12</f>
        <v>0</v>
      </c>
    </row>
    <row r="13" customFormat="false" ht="15" hidden="false" customHeight="true" outlineLevel="0" collapsed="false">
      <c r="A13" s="1360" t="s">
        <v>531</v>
      </c>
      <c r="B13" s="1361" t="s">
        <v>532</v>
      </c>
      <c r="C13" s="1362"/>
      <c r="D13" s="1363"/>
      <c r="E13" s="1364"/>
      <c r="F13" s="1364"/>
      <c r="G13" s="1365" t="n">
        <f aca="false">'ННГ без НГДП по датам'!BU136</f>
        <v>22</v>
      </c>
      <c r="H13" s="1366"/>
      <c r="I13" s="1367" t="n">
        <f aca="false">'ННГ без НГДП по датам'!BU137</f>
        <v>461.8</v>
      </c>
      <c r="J13" s="1364"/>
      <c r="K13" s="1366"/>
      <c r="L13" s="1368"/>
      <c r="M13" s="1364" t="n">
        <f aca="false">I13-F13</f>
        <v>461.8</v>
      </c>
      <c r="N13" s="1369"/>
      <c r="O13" s="1370"/>
      <c r="P13" s="1365"/>
      <c r="Q13" s="1371"/>
      <c r="R13" s="1368" t="n">
        <f aca="false">'ННГ без НГДП по датам'!BU138</f>
        <v>4310.7</v>
      </c>
      <c r="S13" s="1366"/>
      <c r="T13" s="1368"/>
      <c r="U13" s="1369" t="n">
        <f aca="false">R13-P13</f>
        <v>4310.7</v>
      </c>
      <c r="V13" s="1369"/>
      <c r="W13" s="1372"/>
      <c r="Z13" s="1360" t="s">
        <v>531</v>
      </c>
      <c r="AA13" s="1361" t="s">
        <v>532</v>
      </c>
      <c r="AB13" s="1364"/>
      <c r="AC13" s="1364"/>
      <c r="AD13" s="1365"/>
      <c r="AE13" s="1366"/>
      <c r="AF13" s="1367"/>
      <c r="AG13" s="1364"/>
      <c r="AH13" s="1366"/>
      <c r="AI13" s="1368"/>
      <c r="AJ13" s="1364"/>
      <c r="AK13" s="1369"/>
      <c r="AL13" s="1365"/>
      <c r="AM13" s="1371"/>
      <c r="AN13" s="1368"/>
      <c r="AO13" s="1366"/>
      <c r="AP13" s="1368"/>
      <c r="AQ13" s="1369" t="n">
        <f aca="false">AN13-AL13</f>
        <v>0</v>
      </c>
      <c r="AR13" s="1369"/>
      <c r="AS13" s="1372"/>
      <c r="AU13" s="1373" t="n">
        <f aca="false">AD13-G13</f>
        <v>-22</v>
      </c>
      <c r="AV13" s="1364" t="n">
        <f aca="false">AF13-I13</f>
        <v>-461.8</v>
      </c>
      <c r="AW13" s="1364" t="n">
        <f aca="false">AN13-R13</f>
        <v>-4310.7</v>
      </c>
    </row>
    <row r="14" customFormat="false" ht="15" hidden="false" customHeight="true" outlineLevel="0" collapsed="false">
      <c r="A14" s="1360" t="s">
        <v>533</v>
      </c>
      <c r="B14" s="1361" t="s">
        <v>534</v>
      </c>
      <c r="C14" s="1362"/>
      <c r="D14" s="1363"/>
      <c r="E14" s="1364"/>
      <c r="F14" s="1364"/>
      <c r="G14" s="1365"/>
      <c r="H14" s="1366"/>
      <c r="I14" s="1367"/>
      <c r="J14" s="1364"/>
      <c r="K14" s="1366"/>
      <c r="L14" s="1368"/>
      <c r="M14" s="1364"/>
      <c r="N14" s="1364"/>
      <c r="O14" s="1370"/>
      <c r="P14" s="1365"/>
      <c r="Q14" s="1371"/>
      <c r="R14" s="1368"/>
      <c r="S14" s="1366"/>
      <c r="T14" s="1368"/>
      <c r="U14" s="1364"/>
      <c r="V14" s="1364"/>
      <c r="W14" s="1372"/>
      <c r="Z14" s="1360" t="s">
        <v>533</v>
      </c>
      <c r="AA14" s="1361" t="s">
        <v>534</v>
      </c>
      <c r="AB14" s="1364"/>
      <c r="AC14" s="1364"/>
      <c r="AD14" s="1365"/>
      <c r="AE14" s="1366"/>
      <c r="AF14" s="1367"/>
      <c r="AG14" s="1364"/>
      <c r="AH14" s="1366"/>
      <c r="AI14" s="1368"/>
      <c r="AJ14" s="1364"/>
      <c r="AK14" s="1364"/>
      <c r="AL14" s="1365"/>
      <c r="AM14" s="1371"/>
      <c r="AN14" s="1368"/>
      <c r="AO14" s="1366"/>
      <c r="AP14" s="1368"/>
      <c r="AQ14" s="1364"/>
      <c r="AR14" s="1364"/>
      <c r="AS14" s="1372"/>
      <c r="AU14" s="1373"/>
      <c r="AV14" s="1364"/>
      <c r="AW14" s="1364"/>
    </row>
    <row r="15" customFormat="false" ht="15" hidden="false" customHeight="true" outlineLevel="0" collapsed="false">
      <c r="A15" s="1360" t="s">
        <v>535</v>
      </c>
      <c r="B15" s="1361" t="s">
        <v>536</v>
      </c>
      <c r="C15" s="1362"/>
      <c r="D15" s="1363"/>
      <c r="E15" s="1364"/>
      <c r="F15" s="1364"/>
      <c r="G15" s="1365"/>
      <c r="H15" s="1366"/>
      <c r="I15" s="1367"/>
      <c r="J15" s="1364"/>
      <c r="K15" s="1366"/>
      <c r="L15" s="1368"/>
      <c r="M15" s="1364"/>
      <c r="N15" s="1364"/>
      <c r="O15" s="1370"/>
      <c r="P15" s="1365"/>
      <c r="Q15" s="1371"/>
      <c r="R15" s="1368"/>
      <c r="S15" s="1366"/>
      <c r="T15" s="1368"/>
      <c r="U15" s="1364"/>
      <c r="V15" s="1364"/>
      <c r="W15" s="1372"/>
      <c r="Z15" s="1360" t="s">
        <v>535</v>
      </c>
      <c r="AA15" s="1361" t="s">
        <v>536</v>
      </c>
      <c r="AB15" s="1364"/>
      <c r="AC15" s="1364"/>
      <c r="AD15" s="1365"/>
      <c r="AE15" s="1366"/>
      <c r="AF15" s="1367"/>
      <c r="AG15" s="1364"/>
      <c r="AH15" s="1366"/>
      <c r="AI15" s="1368"/>
      <c r="AJ15" s="1364"/>
      <c r="AK15" s="1364"/>
      <c r="AL15" s="1365"/>
      <c r="AM15" s="1371"/>
      <c r="AN15" s="1368"/>
      <c r="AO15" s="1366"/>
      <c r="AP15" s="1368"/>
      <c r="AQ15" s="1364"/>
      <c r="AR15" s="1364"/>
      <c r="AS15" s="1372"/>
      <c r="AU15" s="1373"/>
      <c r="AV15" s="1364"/>
      <c r="AW15" s="1364"/>
    </row>
    <row r="16" customFormat="false" ht="15" hidden="false" customHeight="true" outlineLevel="0" collapsed="false">
      <c r="A16" s="1360" t="s">
        <v>537</v>
      </c>
      <c r="B16" s="1361" t="s">
        <v>538</v>
      </c>
      <c r="C16" s="1362"/>
      <c r="D16" s="1363"/>
      <c r="E16" s="1364"/>
      <c r="F16" s="1364"/>
      <c r="G16" s="1365"/>
      <c r="H16" s="1366"/>
      <c r="I16" s="1367"/>
      <c r="J16" s="1364"/>
      <c r="K16" s="1366"/>
      <c r="L16" s="1368"/>
      <c r="M16" s="1364"/>
      <c r="N16" s="1364"/>
      <c r="O16" s="1370"/>
      <c r="P16" s="1365"/>
      <c r="Q16" s="1371"/>
      <c r="R16" s="1368"/>
      <c r="S16" s="1366"/>
      <c r="T16" s="1368"/>
      <c r="U16" s="1364"/>
      <c r="V16" s="1364"/>
      <c r="W16" s="1372"/>
      <c r="Z16" s="1360" t="s">
        <v>537</v>
      </c>
      <c r="AA16" s="1361" t="s">
        <v>538</v>
      </c>
      <c r="AB16" s="1364"/>
      <c r="AC16" s="1364"/>
      <c r="AD16" s="1365"/>
      <c r="AE16" s="1366"/>
      <c r="AF16" s="1367"/>
      <c r="AG16" s="1364"/>
      <c r="AH16" s="1366"/>
      <c r="AI16" s="1368"/>
      <c r="AJ16" s="1364"/>
      <c r="AK16" s="1364"/>
      <c r="AL16" s="1365"/>
      <c r="AM16" s="1371"/>
      <c r="AN16" s="1368"/>
      <c r="AO16" s="1366"/>
      <c r="AP16" s="1368"/>
      <c r="AQ16" s="1364"/>
      <c r="AR16" s="1364"/>
      <c r="AS16" s="1372"/>
      <c r="AU16" s="1373"/>
      <c r="AV16" s="1364"/>
      <c r="AW16" s="1364"/>
    </row>
    <row r="17" customFormat="false" ht="15" hidden="false" customHeight="true" outlineLevel="0" collapsed="false">
      <c r="A17" s="1360" t="s">
        <v>539</v>
      </c>
      <c r="B17" s="1361" t="s">
        <v>19</v>
      </c>
      <c r="C17" s="1362"/>
      <c r="D17" s="1363"/>
      <c r="E17" s="1364"/>
      <c r="F17" s="1364"/>
      <c r="G17" s="1365" t="n">
        <f aca="false">'ННГ без НГДП по датам'!CM136</f>
        <v>0</v>
      </c>
      <c r="H17" s="1366"/>
      <c r="I17" s="1367" t="n">
        <f aca="false">'ННГ без НГДП по датам'!CM137</f>
        <v>0</v>
      </c>
      <c r="J17" s="1364"/>
      <c r="K17" s="1366"/>
      <c r="L17" s="1368"/>
      <c r="M17" s="1364" t="n">
        <f aca="false">I17-F17</f>
        <v>0</v>
      </c>
      <c r="N17" s="1364"/>
      <c r="O17" s="1370"/>
      <c r="P17" s="1365"/>
      <c r="Q17" s="1371"/>
      <c r="R17" s="1368" t="n">
        <f aca="false">'ННГ без НГДП по датам'!CM138</f>
        <v>0</v>
      </c>
      <c r="S17" s="1366"/>
      <c r="T17" s="1368"/>
      <c r="U17" s="1369" t="n">
        <f aca="false">R17-P17</f>
        <v>0</v>
      </c>
      <c r="V17" s="1364"/>
      <c r="W17" s="1372"/>
      <c r="Z17" s="1360" t="s">
        <v>539</v>
      </c>
      <c r="AA17" s="1361" t="s">
        <v>19</v>
      </c>
      <c r="AB17" s="1364"/>
      <c r="AC17" s="1364"/>
      <c r="AD17" s="1365"/>
      <c r="AE17" s="1366"/>
      <c r="AF17" s="1367"/>
      <c r="AG17" s="1364"/>
      <c r="AH17" s="1366"/>
      <c r="AI17" s="1368"/>
      <c r="AJ17" s="1364"/>
      <c r="AK17" s="1364"/>
      <c r="AL17" s="1365"/>
      <c r="AM17" s="1371"/>
      <c r="AN17" s="1368"/>
      <c r="AO17" s="1366"/>
      <c r="AP17" s="1368"/>
      <c r="AQ17" s="1369" t="n">
        <f aca="false">AN17-AL17</f>
        <v>0</v>
      </c>
      <c r="AR17" s="1364"/>
      <c r="AS17" s="1372"/>
      <c r="AU17" s="1373" t="n">
        <f aca="false">AD17-G17</f>
        <v>0</v>
      </c>
      <c r="AV17" s="1364" t="n">
        <f aca="false">AF17-I17</f>
        <v>0</v>
      </c>
      <c r="AW17" s="1364" t="n">
        <f aca="false">AN17-R17</f>
        <v>0</v>
      </c>
    </row>
    <row r="18" customFormat="false" ht="15" hidden="false" customHeight="true" outlineLevel="0" collapsed="false">
      <c r="A18" s="1360" t="s">
        <v>540</v>
      </c>
      <c r="B18" s="1361" t="s">
        <v>541</v>
      </c>
      <c r="C18" s="1362"/>
      <c r="D18" s="1362"/>
      <c r="E18" s="1364"/>
      <c r="F18" s="1364"/>
      <c r="G18" s="1365"/>
      <c r="H18" s="1366"/>
      <c r="I18" s="1367"/>
      <c r="J18" s="1364"/>
      <c r="K18" s="1366"/>
      <c r="L18" s="1368"/>
      <c r="M18" s="1364"/>
      <c r="N18" s="1364"/>
      <c r="O18" s="1370"/>
      <c r="P18" s="1365"/>
      <c r="Q18" s="1371"/>
      <c r="R18" s="1368"/>
      <c r="S18" s="1366"/>
      <c r="T18" s="1368"/>
      <c r="U18" s="1364"/>
      <c r="V18" s="1364"/>
      <c r="W18" s="1372"/>
      <c r="Z18" s="1360" t="s">
        <v>540</v>
      </c>
      <c r="AA18" s="1361" t="s">
        <v>541</v>
      </c>
      <c r="AB18" s="1364"/>
      <c r="AC18" s="1364"/>
      <c r="AD18" s="1365"/>
      <c r="AE18" s="1366"/>
      <c r="AF18" s="1367"/>
      <c r="AG18" s="1364"/>
      <c r="AH18" s="1366"/>
      <c r="AI18" s="1368"/>
      <c r="AJ18" s="1364"/>
      <c r="AK18" s="1364"/>
      <c r="AL18" s="1365"/>
      <c r="AM18" s="1371"/>
      <c r="AN18" s="1368"/>
      <c r="AO18" s="1366"/>
      <c r="AP18" s="1368"/>
      <c r="AQ18" s="1364"/>
      <c r="AR18" s="1364"/>
      <c r="AS18" s="1372"/>
      <c r="AU18" s="1373"/>
      <c r="AV18" s="1364"/>
      <c r="AW18" s="1364"/>
    </row>
    <row r="19" customFormat="false" ht="15" hidden="false" customHeight="true" outlineLevel="0" collapsed="false">
      <c r="A19" s="1360" t="s">
        <v>542</v>
      </c>
      <c r="B19" s="1361" t="s">
        <v>543</v>
      </c>
      <c r="C19" s="1362"/>
      <c r="D19" s="1362"/>
      <c r="E19" s="1364"/>
      <c r="F19" s="1364"/>
      <c r="G19" s="1365"/>
      <c r="H19" s="1366"/>
      <c r="I19" s="1367"/>
      <c r="J19" s="1364"/>
      <c r="K19" s="1366"/>
      <c r="L19" s="1368"/>
      <c r="M19" s="1364"/>
      <c r="N19" s="1364"/>
      <c r="O19" s="1370"/>
      <c r="P19" s="1365"/>
      <c r="Q19" s="1371"/>
      <c r="R19" s="1368"/>
      <c r="S19" s="1366"/>
      <c r="T19" s="1368"/>
      <c r="U19" s="1364"/>
      <c r="V19" s="1364"/>
      <c r="W19" s="1372"/>
      <c r="Z19" s="1360" t="s">
        <v>542</v>
      </c>
      <c r="AA19" s="1361" t="s">
        <v>543</v>
      </c>
      <c r="AB19" s="1364"/>
      <c r="AC19" s="1364"/>
      <c r="AD19" s="1365"/>
      <c r="AE19" s="1366"/>
      <c r="AF19" s="1367"/>
      <c r="AG19" s="1364"/>
      <c r="AH19" s="1366"/>
      <c r="AI19" s="1368"/>
      <c r="AJ19" s="1364"/>
      <c r="AK19" s="1364"/>
      <c r="AL19" s="1365"/>
      <c r="AM19" s="1371"/>
      <c r="AN19" s="1368"/>
      <c r="AO19" s="1366"/>
      <c r="AP19" s="1368"/>
      <c r="AQ19" s="1364"/>
      <c r="AR19" s="1364"/>
      <c r="AS19" s="1372"/>
      <c r="AU19" s="1373"/>
      <c r="AV19" s="1364"/>
      <c r="AW19" s="1364"/>
    </row>
    <row r="20" customFormat="false" ht="15" hidden="false" customHeight="true" outlineLevel="0" collapsed="false">
      <c r="A20" s="1360" t="s">
        <v>544</v>
      </c>
      <c r="B20" s="1361" t="s">
        <v>545</v>
      </c>
      <c r="C20" s="1362"/>
      <c r="D20" s="1362"/>
      <c r="E20" s="1364"/>
      <c r="F20" s="1364"/>
      <c r="G20" s="1365"/>
      <c r="H20" s="1366"/>
      <c r="I20" s="1367"/>
      <c r="J20" s="1364"/>
      <c r="K20" s="1366"/>
      <c r="L20" s="1368"/>
      <c r="M20" s="1364"/>
      <c r="N20" s="1364"/>
      <c r="O20" s="1370"/>
      <c r="P20" s="1365"/>
      <c r="Q20" s="1366"/>
      <c r="R20" s="1368"/>
      <c r="S20" s="1366"/>
      <c r="T20" s="1368"/>
      <c r="U20" s="1364"/>
      <c r="V20" s="1364"/>
      <c r="W20" s="1372"/>
      <c r="Z20" s="1360" t="s">
        <v>544</v>
      </c>
      <c r="AA20" s="1361" t="s">
        <v>545</v>
      </c>
      <c r="AB20" s="1364"/>
      <c r="AC20" s="1364"/>
      <c r="AD20" s="1365"/>
      <c r="AE20" s="1366"/>
      <c r="AF20" s="1367"/>
      <c r="AG20" s="1364"/>
      <c r="AH20" s="1366"/>
      <c r="AI20" s="1368"/>
      <c r="AJ20" s="1364"/>
      <c r="AK20" s="1364"/>
      <c r="AL20" s="1365"/>
      <c r="AM20" s="1366"/>
      <c r="AN20" s="1368"/>
      <c r="AO20" s="1366"/>
      <c r="AP20" s="1368"/>
      <c r="AQ20" s="1364"/>
      <c r="AR20" s="1364"/>
      <c r="AS20" s="1372"/>
      <c r="AU20" s="1373"/>
      <c r="AV20" s="1364"/>
      <c r="AW20" s="1364"/>
    </row>
    <row r="21" customFormat="false" ht="15" hidden="false" customHeight="true" outlineLevel="0" collapsed="false">
      <c r="A21" s="1360" t="s">
        <v>546</v>
      </c>
      <c r="B21" s="1361" t="s">
        <v>547</v>
      </c>
      <c r="C21" s="1362"/>
      <c r="D21" s="1362"/>
      <c r="E21" s="1364"/>
      <c r="F21" s="1364"/>
      <c r="G21" s="1365"/>
      <c r="H21" s="1366"/>
      <c r="I21" s="1367"/>
      <c r="J21" s="1364"/>
      <c r="K21" s="1366"/>
      <c r="L21" s="1368"/>
      <c r="M21" s="1364"/>
      <c r="N21" s="1364"/>
      <c r="O21" s="1370"/>
      <c r="P21" s="1365"/>
      <c r="Q21" s="1366"/>
      <c r="R21" s="1368"/>
      <c r="S21" s="1366"/>
      <c r="T21" s="1368"/>
      <c r="U21" s="1364"/>
      <c r="V21" s="1364"/>
      <c r="W21" s="1372"/>
      <c r="Z21" s="1360" t="s">
        <v>546</v>
      </c>
      <c r="AA21" s="1361" t="s">
        <v>547</v>
      </c>
      <c r="AB21" s="1364"/>
      <c r="AC21" s="1364"/>
      <c r="AD21" s="1365"/>
      <c r="AE21" s="1366"/>
      <c r="AF21" s="1367"/>
      <c r="AG21" s="1364"/>
      <c r="AH21" s="1366"/>
      <c r="AI21" s="1368"/>
      <c r="AJ21" s="1364"/>
      <c r="AK21" s="1364"/>
      <c r="AL21" s="1365"/>
      <c r="AM21" s="1366"/>
      <c r="AN21" s="1368"/>
      <c r="AO21" s="1366"/>
      <c r="AP21" s="1368"/>
      <c r="AQ21" s="1364"/>
      <c r="AR21" s="1364"/>
      <c r="AS21" s="1372"/>
      <c r="AU21" s="1373"/>
      <c r="AV21" s="1364"/>
      <c r="AW21" s="1364"/>
    </row>
    <row r="22" customFormat="false" ht="15" hidden="false" customHeight="true" outlineLevel="0" collapsed="false">
      <c r="A22" s="1348" t="s">
        <v>548</v>
      </c>
      <c r="B22" s="1349" t="s">
        <v>21</v>
      </c>
      <c r="C22" s="1350"/>
      <c r="D22" s="1350"/>
      <c r="E22" s="1355"/>
      <c r="F22" s="1355"/>
      <c r="G22" s="1352" t="n">
        <f aca="false">SUBTOTAL(9,G23:G27)-IF(B22:B22="Работа с фондом",SUMIF(B23:B27,"      ограничение добычи (ОПЕК)",G23:G27),0)</f>
        <v>0</v>
      </c>
      <c r="H22" s="1353" t="n">
        <f aca="false">SUBTOTAL(9,H23:H27)-IF(B22:B22="Работа с фондом",SUMIF(B23:B27,"      ограничение добычи (ОПЕК)",H23:H27),0)</f>
        <v>0</v>
      </c>
      <c r="I22" s="1354" t="n">
        <f aca="false">SUBTOTAL(9,I23:I27)-IF(B22:B22="Работа с фондом",SUMIF(B23:B27,"      ограничение добычи (ОПЕК)",I23:I27),0)</f>
        <v>200</v>
      </c>
      <c r="J22" s="1355"/>
      <c r="K22" s="1353"/>
      <c r="L22" s="1356"/>
      <c r="M22" s="1355"/>
      <c r="N22" s="1355"/>
      <c r="O22" s="1374"/>
      <c r="P22" s="1352"/>
      <c r="Q22" s="1353" t="n">
        <f aca="false">SUBTOTAL(9,Q23:Q27)-IF(B22:B22="Работа с фондом",SUMIF(B23:B27,"      ограничение добычи (ОПЕК)",Q23:Q27),0)</f>
        <v>0</v>
      </c>
      <c r="R22" s="1356" t="n">
        <f aca="false">SUBTOTAL(9,R23:R27)-IF(B22:B22="Работа с фондом",SUMIF(B23:B27,"      ограничение добычи (ОПЕК)",R23:R27),0)</f>
        <v>3659</v>
      </c>
      <c r="S22" s="1375"/>
      <c r="T22" s="1376"/>
      <c r="U22" s="1377"/>
      <c r="V22" s="1377"/>
      <c r="W22" s="1358"/>
      <c r="Z22" s="1348" t="s">
        <v>548</v>
      </c>
      <c r="AA22" s="1349" t="s">
        <v>21</v>
      </c>
      <c r="AB22" s="1355"/>
      <c r="AC22" s="1355"/>
      <c r="AD22" s="1352" t="n">
        <f aca="false">SUBTOTAL(9,AD23:AD27)-IF(AA22:AA22="Работа с фондом",SUMIF(AA23:AA27,"      ограничение добычи (ОПЕК)",AD23:AD27),0)</f>
        <v>0</v>
      </c>
      <c r="AE22" s="1353" t="n">
        <f aca="false">SUBTOTAL(9,AE23:AE27)-IF(AA22:AA22="Работа с фондом",SUMIF(AA23:AA27,"      ограничение добычи (ОПЕК)",AE23:AE27),0)</f>
        <v>0</v>
      </c>
      <c r="AF22" s="1354" t="n">
        <f aca="false">SUBTOTAL(9,AF23:AF27)-IF(AA22:AA22="Работа с фондом",SUMIF(AA23:AA27,"      ограничение добычи (ОПЕК)",AF23:AF27),0)</f>
        <v>0</v>
      </c>
      <c r="AG22" s="1355"/>
      <c r="AH22" s="1353"/>
      <c r="AI22" s="1356"/>
      <c r="AJ22" s="1355"/>
      <c r="AK22" s="1355"/>
      <c r="AL22" s="1352"/>
      <c r="AM22" s="1353" t="n">
        <f aca="false">SUBTOTAL(9,AM23:AM27)-IF(AA22:AA22="Работа с фондом",SUMIF(AA23:AA27,"      ограничение добычи (ОПЕК)",AM23:AM27),0)</f>
        <v>0</v>
      </c>
      <c r="AN22" s="1356" t="n">
        <f aca="false">SUBTOTAL(9,AN23:AN27)-IF(AA22:AA22="Работа с фондом",SUMIF(AA23:AA27,"      ограничение добычи (ОПЕК)",AN23:AN27),0)</f>
        <v>0</v>
      </c>
      <c r="AO22" s="1375"/>
      <c r="AP22" s="1376"/>
      <c r="AQ22" s="1377"/>
      <c r="AR22" s="1377"/>
      <c r="AS22" s="1358"/>
      <c r="AU22" s="1359"/>
      <c r="AV22" s="1355"/>
      <c r="AW22" s="1355"/>
    </row>
    <row r="23" customFormat="false" ht="15" hidden="false" customHeight="true" outlineLevel="0" collapsed="false">
      <c r="A23" s="1360" t="s">
        <v>549</v>
      </c>
      <c r="B23" s="1361" t="s">
        <v>25</v>
      </c>
      <c r="C23" s="1362"/>
      <c r="D23" s="1362"/>
      <c r="E23" s="1364"/>
      <c r="F23" s="1364"/>
      <c r="G23" s="1365" t="n">
        <f aca="false">'ННГ без НГДП по датам'!DY136</f>
        <v>0</v>
      </c>
      <c r="H23" s="1366"/>
      <c r="I23" s="1367" t="n">
        <f aca="false">'ННГ без НГДП по датам'!DY137</f>
        <v>0</v>
      </c>
      <c r="J23" s="1364"/>
      <c r="K23" s="1366"/>
      <c r="L23" s="1368"/>
      <c r="M23" s="1364"/>
      <c r="N23" s="1364"/>
      <c r="O23" s="1370"/>
      <c r="P23" s="1365"/>
      <c r="Q23" s="1366"/>
      <c r="R23" s="1368" t="n">
        <f aca="false">'ННГ без НГДП по датам'!DY138</f>
        <v>0</v>
      </c>
      <c r="S23" s="1366"/>
      <c r="T23" s="1368"/>
      <c r="U23" s="1364"/>
      <c r="V23" s="1364"/>
      <c r="W23" s="1372"/>
      <c r="Z23" s="1360" t="s">
        <v>549</v>
      </c>
      <c r="AA23" s="1361" t="s">
        <v>25</v>
      </c>
      <c r="AB23" s="1364"/>
      <c r="AC23" s="1364"/>
      <c r="AD23" s="1365"/>
      <c r="AE23" s="1366"/>
      <c r="AF23" s="1367" t="n">
        <v>0</v>
      </c>
      <c r="AG23" s="1364"/>
      <c r="AH23" s="1366"/>
      <c r="AI23" s="1368"/>
      <c r="AJ23" s="1364"/>
      <c r="AK23" s="1364"/>
      <c r="AL23" s="1365"/>
      <c r="AM23" s="1366"/>
      <c r="AN23" s="1368" t="n">
        <v>0</v>
      </c>
      <c r="AO23" s="1366"/>
      <c r="AP23" s="1368"/>
      <c r="AQ23" s="1364"/>
      <c r="AR23" s="1364"/>
      <c r="AS23" s="1372"/>
      <c r="AU23" s="1373" t="n">
        <f aca="false">AD23-G23</f>
        <v>0</v>
      </c>
      <c r="AV23" s="1364" t="n">
        <f aca="false">AF23-I23</f>
        <v>0</v>
      </c>
      <c r="AW23" s="1364" t="n">
        <f aca="false">AN23-R23</f>
        <v>0</v>
      </c>
    </row>
    <row r="24" customFormat="false" ht="15" hidden="false" customHeight="true" outlineLevel="0" collapsed="false">
      <c r="A24" s="1360" t="s">
        <v>550</v>
      </c>
      <c r="B24" s="1984" t="s">
        <v>551</v>
      </c>
      <c r="C24" s="1985"/>
      <c r="D24" s="1985"/>
      <c r="E24" s="1986"/>
      <c r="F24" s="1986"/>
      <c r="G24" s="1987"/>
      <c r="H24" s="1988"/>
      <c r="I24" s="1989"/>
      <c r="J24" s="1986"/>
      <c r="K24" s="1988"/>
      <c r="L24" s="1990"/>
      <c r="M24" s="1986"/>
      <c r="N24" s="1986"/>
      <c r="O24" s="1991"/>
      <c r="P24" s="1987"/>
      <c r="Q24" s="1988"/>
      <c r="R24" s="1990"/>
      <c r="S24" s="1988"/>
      <c r="T24" s="1990"/>
      <c r="U24" s="1986"/>
      <c r="V24" s="1986"/>
      <c r="W24" s="1992"/>
      <c r="Z24" s="1360" t="s">
        <v>550</v>
      </c>
      <c r="AA24" s="1361" t="s">
        <v>551</v>
      </c>
      <c r="AB24" s="1364"/>
      <c r="AC24" s="1364"/>
      <c r="AD24" s="1365"/>
      <c r="AE24" s="1366"/>
      <c r="AF24" s="1367"/>
      <c r="AG24" s="1364"/>
      <c r="AH24" s="1366"/>
      <c r="AI24" s="1368"/>
      <c r="AJ24" s="1364"/>
      <c r="AK24" s="1364"/>
      <c r="AL24" s="1365"/>
      <c r="AM24" s="1366"/>
      <c r="AN24" s="1368"/>
      <c r="AO24" s="1366"/>
      <c r="AP24" s="1368"/>
      <c r="AQ24" s="1364"/>
      <c r="AR24" s="1364"/>
      <c r="AS24" s="1372"/>
      <c r="AU24" s="1373"/>
      <c r="AV24" s="1364"/>
      <c r="AW24" s="1364"/>
    </row>
    <row r="25" customFormat="false" ht="15" hidden="false" customHeight="true" outlineLevel="0" collapsed="false">
      <c r="A25" s="1360" t="s">
        <v>552</v>
      </c>
      <c r="B25" s="1361" t="s">
        <v>23</v>
      </c>
      <c r="C25" s="1362"/>
      <c r="D25" s="1362"/>
      <c r="E25" s="1364"/>
      <c r="F25" s="1364"/>
      <c r="G25" s="1365"/>
      <c r="H25" s="1366"/>
      <c r="I25" s="1367" t="n">
        <f aca="false">'ННГ без НГДП по датам'!DG137</f>
        <v>0</v>
      </c>
      <c r="J25" s="1364"/>
      <c r="K25" s="1366"/>
      <c r="L25" s="1368"/>
      <c r="M25" s="1364"/>
      <c r="N25" s="1364"/>
      <c r="O25" s="1370"/>
      <c r="P25" s="1365"/>
      <c r="Q25" s="1366"/>
      <c r="R25" s="1368" t="n">
        <f aca="false">'ННГ без НГДП по датам'!DG138</f>
        <v>0</v>
      </c>
      <c r="S25" s="1366"/>
      <c r="T25" s="1368"/>
      <c r="U25" s="1364"/>
      <c r="V25" s="1364"/>
      <c r="W25" s="1372"/>
      <c r="Z25" s="1360" t="s">
        <v>552</v>
      </c>
      <c r="AA25" s="1361" t="s">
        <v>23</v>
      </c>
      <c r="AB25" s="1364"/>
      <c r="AC25" s="1364"/>
      <c r="AD25" s="1365"/>
      <c r="AE25" s="1366"/>
      <c r="AF25" s="1367" t="n">
        <v>0</v>
      </c>
      <c r="AG25" s="1364"/>
      <c r="AH25" s="1366"/>
      <c r="AI25" s="1368"/>
      <c r="AJ25" s="1364"/>
      <c r="AK25" s="1364"/>
      <c r="AL25" s="1365"/>
      <c r="AM25" s="1366"/>
      <c r="AN25" s="1368" t="n">
        <v>0</v>
      </c>
      <c r="AO25" s="1366"/>
      <c r="AP25" s="1368"/>
      <c r="AQ25" s="1364"/>
      <c r="AR25" s="1364"/>
      <c r="AS25" s="1372"/>
      <c r="AU25" s="1373" t="n">
        <f aca="false">AD25-G25</f>
        <v>0</v>
      </c>
      <c r="AV25" s="1364" t="n">
        <f aca="false">AF25-I25</f>
        <v>0</v>
      </c>
      <c r="AW25" s="1364" t="n">
        <f aca="false">AN25-R25</f>
        <v>0</v>
      </c>
    </row>
    <row r="26" customFormat="false" ht="15.75" hidden="false" customHeight="true" outlineLevel="0" collapsed="false">
      <c r="A26" s="1360" t="s">
        <v>553</v>
      </c>
      <c r="B26" s="1361" t="s">
        <v>554</v>
      </c>
      <c r="C26" s="1362"/>
      <c r="D26" s="1378"/>
      <c r="E26" s="1364"/>
      <c r="F26" s="1364"/>
      <c r="G26" s="1365"/>
      <c r="H26" s="1366"/>
      <c r="I26" s="1367" t="n">
        <f aca="false">'ННГ без НГДП по датам'!FC137</f>
        <v>200</v>
      </c>
      <c r="J26" s="1364"/>
      <c r="K26" s="1366"/>
      <c r="L26" s="1368"/>
      <c r="M26" s="1364"/>
      <c r="N26" s="1364"/>
      <c r="O26" s="1370"/>
      <c r="P26" s="1365"/>
      <c r="Q26" s="1366"/>
      <c r="R26" s="1368" t="n">
        <f aca="false">'ННГ без НГДП по датам'!FC138</f>
        <v>3659</v>
      </c>
      <c r="S26" s="1366"/>
      <c r="T26" s="1368"/>
      <c r="U26" s="1364"/>
      <c r="V26" s="1364"/>
      <c r="W26" s="1372"/>
      <c r="Z26" s="1360" t="s">
        <v>553</v>
      </c>
      <c r="AA26" s="1361" t="s">
        <v>554</v>
      </c>
      <c r="AB26" s="1364"/>
      <c r="AC26" s="1364"/>
      <c r="AD26" s="1365"/>
      <c r="AE26" s="1366"/>
      <c r="AF26" s="1367"/>
      <c r="AG26" s="1364"/>
      <c r="AH26" s="1366"/>
      <c r="AI26" s="1368"/>
      <c r="AJ26" s="1364"/>
      <c r="AK26" s="1364"/>
      <c r="AL26" s="1365"/>
      <c r="AM26" s="1366"/>
      <c r="AN26" s="1368"/>
      <c r="AO26" s="1366"/>
      <c r="AP26" s="1368"/>
      <c r="AQ26" s="1364"/>
      <c r="AR26" s="1364"/>
      <c r="AS26" s="1372"/>
      <c r="AU26" s="1373" t="n">
        <f aca="false">AD26-G26</f>
        <v>0</v>
      </c>
      <c r="AV26" s="1364" t="n">
        <f aca="false">AF26-I26</f>
        <v>-200</v>
      </c>
      <c r="AW26" s="1364" t="n">
        <f aca="false">AN26-R26</f>
        <v>-3659</v>
      </c>
    </row>
    <row r="27" customFormat="false" ht="15" hidden="false" customHeight="true" outlineLevel="0" collapsed="false">
      <c r="A27" s="1360"/>
      <c r="B27" s="1361" t="s">
        <v>555</v>
      </c>
      <c r="C27" s="1362"/>
      <c r="D27" s="1362"/>
      <c r="E27" s="1364"/>
      <c r="F27" s="1364"/>
      <c r="G27" s="1365" t="n">
        <f aca="false">'ННГ без НГДП по датам'!FR136</f>
        <v>0</v>
      </c>
      <c r="H27" s="1366"/>
      <c r="I27" s="1367" t="n">
        <f aca="false">'ННГ без НГДП по датам'!FR137</f>
        <v>0</v>
      </c>
      <c r="J27" s="1364"/>
      <c r="K27" s="1366"/>
      <c r="L27" s="1368"/>
      <c r="M27" s="1364"/>
      <c r="N27" s="1364"/>
      <c r="O27" s="1370"/>
      <c r="P27" s="1365"/>
      <c r="Q27" s="1366"/>
      <c r="R27" s="1368" t="n">
        <f aca="false">'ННГ без НГДП по датам'!FR138</f>
        <v>0</v>
      </c>
      <c r="S27" s="1366"/>
      <c r="T27" s="1368"/>
      <c r="U27" s="1364"/>
      <c r="V27" s="1364"/>
      <c r="W27" s="1372"/>
      <c r="Z27" s="1360"/>
      <c r="AA27" s="1361" t="s">
        <v>555</v>
      </c>
      <c r="AB27" s="1364"/>
      <c r="AC27" s="1364"/>
      <c r="AD27" s="1365" t="n">
        <v>0</v>
      </c>
      <c r="AE27" s="1366"/>
      <c r="AF27" s="1367" t="n">
        <v>0</v>
      </c>
      <c r="AG27" s="1364"/>
      <c r="AH27" s="1366"/>
      <c r="AI27" s="1368"/>
      <c r="AJ27" s="1364"/>
      <c r="AK27" s="1364"/>
      <c r="AL27" s="1365"/>
      <c r="AM27" s="1366"/>
      <c r="AN27" s="1368" t="n">
        <v>0</v>
      </c>
      <c r="AO27" s="1366"/>
      <c r="AP27" s="1368"/>
      <c r="AQ27" s="1364"/>
      <c r="AR27" s="1364"/>
      <c r="AS27" s="1372"/>
      <c r="AU27" s="1373"/>
      <c r="AV27" s="1364"/>
      <c r="AW27" s="1364"/>
    </row>
    <row r="28" customFormat="false" ht="15" hidden="false" customHeight="true" outlineLevel="0" collapsed="false">
      <c r="A28" s="1379" t="s">
        <v>556</v>
      </c>
      <c r="B28" s="1380" t="s">
        <v>102</v>
      </c>
      <c r="C28" s="1381"/>
      <c r="D28" s="1381"/>
      <c r="E28" s="1382"/>
      <c r="F28" s="1382"/>
      <c r="G28" s="1383" t="n">
        <v>0</v>
      </c>
      <c r="H28" s="1384" t="n">
        <v>0</v>
      </c>
      <c r="I28" s="1385" t="n">
        <f aca="false">IF('ННГ без НГДП по датам'!JP136-'ННГ без НГДП по датам'!JP4&lt;0,-('ННГ без НГДП по датам'!JP136-'ННГ без НГДП по датам'!JP4),0)</f>
        <v>0</v>
      </c>
      <c r="J28" s="1382" t="n">
        <v>0</v>
      </c>
      <c r="K28" s="1384" t="n">
        <v>0</v>
      </c>
      <c r="L28" s="1386" t="n">
        <v>0</v>
      </c>
      <c r="M28" s="1387"/>
      <c r="N28" s="1382"/>
      <c r="O28" s="1388"/>
      <c r="P28" s="1383"/>
      <c r="Q28" s="1384" t="n">
        <v>0</v>
      </c>
      <c r="R28" s="1386" t="n">
        <f aca="false">IF('ННГ без НГДП по датам'!ID138-'ННГ без НГДП по датам'!GX138&gt;0,0,-('ННГ без НГДП по датам'!ID138-'ННГ без НГДП по датам'!GX138))</f>
        <v>0</v>
      </c>
      <c r="S28" s="1384" t="n">
        <v>0</v>
      </c>
      <c r="T28" s="1386" t="n">
        <v>0</v>
      </c>
      <c r="U28" s="1382"/>
      <c r="V28" s="1382"/>
      <c r="W28" s="1389"/>
      <c r="Z28" s="1379" t="s">
        <v>556</v>
      </c>
      <c r="AA28" s="1380" t="s">
        <v>102</v>
      </c>
      <c r="AB28" s="1382"/>
      <c r="AC28" s="1382"/>
      <c r="AD28" s="1383" t="n">
        <v>0</v>
      </c>
      <c r="AE28" s="1384" t="n">
        <v>0</v>
      </c>
      <c r="AF28" s="1385" t="n">
        <v>0</v>
      </c>
      <c r="AG28" s="1382" t="n">
        <v>0</v>
      </c>
      <c r="AH28" s="1384" t="n">
        <v>0</v>
      </c>
      <c r="AI28" s="1386" t="n">
        <v>0</v>
      </c>
      <c r="AJ28" s="1387"/>
      <c r="AK28" s="1382"/>
      <c r="AL28" s="1383"/>
      <c r="AM28" s="1384" t="n">
        <v>0</v>
      </c>
      <c r="AN28" s="1386" t="n">
        <v>0</v>
      </c>
      <c r="AO28" s="1384" t="n">
        <v>0</v>
      </c>
      <c r="AP28" s="1386" t="n">
        <v>0</v>
      </c>
      <c r="AQ28" s="1382"/>
      <c r="AR28" s="1382"/>
      <c r="AS28" s="1389"/>
      <c r="AU28" s="1390"/>
      <c r="AV28" s="1382"/>
      <c r="AW28" s="1382"/>
    </row>
    <row r="29" customFormat="false" ht="15" hidden="false" customHeight="true" outlineLevel="0" collapsed="false">
      <c r="A29" s="1379" t="s">
        <v>557</v>
      </c>
      <c r="B29" s="1380" t="s">
        <v>558</v>
      </c>
      <c r="C29" s="1381"/>
      <c r="D29" s="1381"/>
      <c r="E29" s="1391"/>
      <c r="F29" s="1391"/>
      <c r="G29" s="1392"/>
      <c r="H29" s="1391"/>
      <c r="I29" s="1393" t="n">
        <f aca="false">'ННГ без НГДП по датам'!HB134</f>
        <v>0</v>
      </c>
      <c r="J29" s="1391"/>
      <c r="K29" s="1391"/>
      <c r="L29" s="1391"/>
      <c r="M29" s="1391"/>
      <c r="N29" s="1391"/>
      <c r="O29" s="1394"/>
      <c r="P29" s="1392"/>
      <c r="Q29" s="1375"/>
      <c r="R29" s="1376" t="n">
        <f aca="false">'ННГ без НГДП по датам'!HC138</f>
        <v>0</v>
      </c>
      <c r="S29" s="1375"/>
      <c r="T29" s="1376"/>
      <c r="U29" s="1377"/>
      <c r="V29" s="1377"/>
      <c r="W29" s="1358"/>
      <c r="Z29" s="1379" t="s">
        <v>557</v>
      </c>
      <c r="AA29" s="1380" t="s">
        <v>558</v>
      </c>
      <c r="AB29" s="1391"/>
      <c r="AC29" s="1391"/>
      <c r="AD29" s="1392"/>
      <c r="AE29" s="1391"/>
      <c r="AF29" s="1395"/>
      <c r="AG29" s="1391"/>
      <c r="AH29" s="1391"/>
      <c r="AI29" s="1391"/>
      <c r="AJ29" s="1391"/>
      <c r="AK29" s="1391"/>
      <c r="AL29" s="1392"/>
      <c r="AM29" s="1375"/>
      <c r="AN29" s="1376"/>
      <c r="AO29" s="1375"/>
      <c r="AP29" s="1376"/>
      <c r="AQ29" s="1377"/>
      <c r="AR29" s="1377"/>
      <c r="AS29" s="1358"/>
      <c r="AU29" s="1396" t="n">
        <f aca="false">AD29-G29</f>
        <v>0</v>
      </c>
      <c r="AV29" s="1391" t="n">
        <f aca="false">AF29-I29</f>
        <v>0</v>
      </c>
      <c r="AW29" s="1391" t="n">
        <f aca="false">AN29-R29</f>
        <v>0</v>
      </c>
    </row>
    <row r="30" customFormat="false" ht="15" hidden="false" customHeight="true" outlineLevel="0" collapsed="false">
      <c r="A30" s="1397"/>
      <c r="B30" s="1398"/>
      <c r="C30" s="1399"/>
      <c r="D30" s="1399"/>
      <c r="E30" s="1400"/>
      <c r="F30" s="1400"/>
      <c r="G30" s="1401"/>
      <c r="H30" s="1402"/>
      <c r="I30" s="1403"/>
      <c r="J30" s="1402"/>
      <c r="K30" s="1402"/>
      <c r="L30" s="1402"/>
      <c r="M30" s="1402"/>
      <c r="N30" s="1402"/>
      <c r="O30" s="1404"/>
      <c r="P30" s="1401"/>
      <c r="Q30" s="1402"/>
      <c r="R30" s="1402"/>
      <c r="S30" s="1402"/>
      <c r="T30" s="1402"/>
      <c r="U30" s="1402"/>
      <c r="V30" s="1402"/>
      <c r="W30" s="1401"/>
      <c r="Z30" s="1397"/>
      <c r="AA30" s="1398"/>
      <c r="AB30" s="1400"/>
      <c r="AC30" s="1400"/>
      <c r="AD30" s="1401"/>
      <c r="AE30" s="1402"/>
      <c r="AF30" s="1403"/>
      <c r="AG30" s="1402"/>
      <c r="AH30" s="1402"/>
      <c r="AI30" s="1402"/>
      <c r="AJ30" s="1402"/>
      <c r="AK30" s="1402"/>
      <c r="AL30" s="1401"/>
      <c r="AM30" s="1402"/>
      <c r="AN30" s="1402"/>
      <c r="AO30" s="1402"/>
      <c r="AP30" s="1402"/>
      <c r="AQ30" s="1402"/>
      <c r="AR30" s="1402"/>
      <c r="AS30" s="1401"/>
      <c r="AU30" s="1405"/>
      <c r="AV30" s="1400"/>
      <c r="AW30" s="1400"/>
    </row>
    <row r="31" customFormat="false" ht="15.75" hidden="false" customHeight="true" outlineLevel="0" collapsed="false">
      <c r="A31" s="1302"/>
      <c r="B31" s="1302"/>
      <c r="C31" s="1406"/>
      <c r="D31" s="1406"/>
      <c r="E31" s="1302"/>
      <c r="F31" s="1302"/>
      <c r="G31" s="1302"/>
      <c r="H31" s="1302"/>
      <c r="I31" s="1407"/>
      <c r="J31" s="1302"/>
      <c r="K31" s="1302"/>
      <c r="L31" s="1302"/>
      <c r="M31" s="1302"/>
      <c r="N31" s="1302"/>
      <c r="O31" s="1408"/>
      <c r="P31" s="1302"/>
      <c r="Q31" s="1302"/>
      <c r="R31" s="1302"/>
      <c r="S31" s="1302"/>
      <c r="T31" s="1302"/>
      <c r="U31" s="1302"/>
      <c r="V31" s="1302"/>
      <c r="W31" s="1302"/>
      <c r="Z31" s="1302"/>
      <c r="AA31" s="1302"/>
      <c r="AB31" s="1302"/>
      <c r="AC31" s="1302"/>
      <c r="AD31" s="1302"/>
      <c r="AE31" s="1302"/>
      <c r="AF31" s="1407"/>
      <c r="AG31" s="1302"/>
      <c r="AH31" s="1302"/>
      <c r="AI31" s="1302"/>
      <c r="AJ31" s="1302"/>
      <c r="AK31" s="1302"/>
      <c r="AL31" s="1302"/>
      <c r="AM31" s="1302"/>
      <c r="AN31" s="1302"/>
      <c r="AO31" s="1302"/>
      <c r="AP31" s="1302"/>
      <c r="AQ31" s="1302"/>
      <c r="AR31" s="1302"/>
      <c r="AS31" s="1302"/>
      <c r="AU31" s="1409"/>
      <c r="AV31" s="1302"/>
      <c r="AW31" s="1410"/>
    </row>
    <row r="32" customFormat="false" ht="15.75" hidden="false" customHeight="true" outlineLevel="0" collapsed="false">
      <c r="A32" s="1411" t="n">
        <v>3</v>
      </c>
      <c r="B32" s="1412" t="s">
        <v>559</v>
      </c>
      <c r="C32" s="1413"/>
      <c r="D32" s="1413"/>
      <c r="E32" s="1414"/>
      <c r="F32" s="1414"/>
      <c r="G32" s="1415" t="n">
        <f aca="false">SUMIF(B33:B58,"Падение по базовому фонду, ГТМ",G33:G58)+SUMIF(B33:B58,"От технологических причин, в т.ч:",G33:G58)</f>
        <v>310</v>
      </c>
      <c r="H32" s="1416" t="n">
        <f aca="false">SUMIF(B33:B58,"Падение по базовому фонду, ГТМ",H33:H58)+SUMIF(B33:B58,"От технологических причин, в т.ч:",H33:H58)</f>
        <v>0</v>
      </c>
      <c r="I32" s="1417" t="n">
        <f aca="false">SUMIF(B33:B58,"Падение по базовому фонду, ГТМ",I33:I58)+SUMIF(B33:B58,"От технологических причин, в т.ч:",I33:I58)</f>
        <v>1378.93</v>
      </c>
      <c r="J32" s="1418"/>
      <c r="K32" s="1416"/>
      <c r="L32" s="1419"/>
      <c r="M32" s="1420"/>
      <c r="N32" s="1418"/>
      <c r="O32" s="1421"/>
      <c r="P32" s="1422"/>
      <c r="Q32" s="1416" t="n">
        <f aca="false">SUMIF(B33:B60,"Падение по базовому фонду, ГТМ",Q33:Q60)+SUMIF(B33:B60,"От технологических причин, в т.ч:",Q33:Q60)</f>
        <v>0</v>
      </c>
      <c r="R32" s="1419" t="n">
        <f aca="false">SUMIF(B33:B60,"Падение по базовому фонду, ГТМ",R33:R60)+SUMIF(B33:B60,"От технологических причин, в т.ч:",R33:R60)</f>
        <v>21861.88</v>
      </c>
      <c r="S32" s="1423"/>
      <c r="T32" s="1424"/>
      <c r="U32" s="1425"/>
      <c r="V32" s="1426"/>
      <c r="W32" s="1427"/>
      <c r="Z32" s="1411" t="n">
        <v>3</v>
      </c>
      <c r="AA32" s="1412" t="s">
        <v>559</v>
      </c>
      <c r="AB32" s="1414"/>
      <c r="AC32" s="1414"/>
      <c r="AD32" s="1415" t="n">
        <f aca="false">SUMIF(AA33:AA58,"Падение по базовому фонду, ГТМ",AD33:AD58)+SUMIF(AA33:AA58,"От технологических причин, в т.ч:",AD33:AD58)</f>
        <v>0</v>
      </c>
      <c r="AE32" s="1416" t="n">
        <f aca="false">SUMIF(AA33:AA58,"Падение по базовому фонду, ГТМ",AE33:AE58)+SUMIF(AA33:AA58,"От технологических причин, в т.ч:",AE33:AE58)</f>
        <v>0</v>
      </c>
      <c r="AF32" s="1417" t="n">
        <f aca="false">SUMIF(AA33:AA58,"Падение по базовому фонду, ГТМ",AF33:AF58)+SUMIF(AA33:AA58,"От технологических причин, в т.ч:",AF33:AF58)</f>
        <v>0</v>
      </c>
      <c r="AG32" s="1418"/>
      <c r="AH32" s="1416"/>
      <c r="AI32" s="1419"/>
      <c r="AJ32" s="1420"/>
      <c r="AK32" s="1418"/>
      <c r="AL32" s="1422"/>
      <c r="AM32" s="1416" t="n">
        <f aca="false">SUMIF(AA33:AA60,"Падение по базовому фонду, ГТМ",AM33:AM60)+SUMIF(AA33:AA60,"От технологических причин, в т.ч:",AM33:AM60)</f>
        <v>0</v>
      </c>
      <c r="AN32" s="1419" t="n">
        <f aca="false">SUMIF(AA33:AA60,"Падение по базовому фонду, ГТМ",AN33:AN60)+SUMIF(AA33:AA60,"От технологических причин, в т.ч:",AN33:AN60)</f>
        <v>0</v>
      </c>
      <c r="AO32" s="1423"/>
      <c r="AP32" s="1424"/>
      <c r="AQ32" s="1425"/>
      <c r="AR32" s="1426"/>
      <c r="AS32" s="1427"/>
      <c r="AU32" s="1428" t="n">
        <f aca="false">AD32-G32</f>
        <v>-310</v>
      </c>
      <c r="AV32" s="1414" t="n">
        <f aca="false">AF32-I32</f>
        <v>-1378.93</v>
      </c>
      <c r="AW32" s="1414" t="n">
        <f aca="false">AN32-R32</f>
        <v>-21861.88</v>
      </c>
    </row>
    <row r="33" customFormat="false" ht="15" hidden="false" customHeight="true" outlineLevel="0" collapsed="false">
      <c r="A33" s="1348" t="s">
        <v>560</v>
      </c>
      <c r="B33" s="1349" t="s">
        <v>561</v>
      </c>
      <c r="C33" s="1350"/>
      <c r="D33" s="1350"/>
      <c r="E33" s="1391"/>
      <c r="F33" s="1391"/>
      <c r="G33" s="1429"/>
      <c r="H33" s="1353" t="n">
        <f aca="false">SUBTOTAL(9,H34:H41)</f>
        <v>0</v>
      </c>
      <c r="I33" s="1354" t="n">
        <f aca="false">SUBTOTAL(9,I34:I41)</f>
        <v>1178.93</v>
      </c>
      <c r="J33" s="1430"/>
      <c r="K33" s="1353"/>
      <c r="L33" s="1356"/>
      <c r="M33" s="1430"/>
      <c r="N33" s="1355"/>
      <c r="O33" s="1374"/>
      <c r="P33" s="1429"/>
      <c r="Q33" s="1353" t="n">
        <f aca="false">SUBTOTAL(9,Q34:Q41)</f>
        <v>0</v>
      </c>
      <c r="R33" s="1356" t="n">
        <f aca="false">SUBTOTAL(9,R34:R41)</f>
        <v>18862.88</v>
      </c>
      <c r="S33" s="1375"/>
      <c r="T33" s="1376"/>
      <c r="U33" s="1377"/>
      <c r="V33" s="1431"/>
      <c r="W33" s="1358"/>
      <c r="Z33" s="1348" t="s">
        <v>560</v>
      </c>
      <c r="AA33" s="1349" t="s">
        <v>561</v>
      </c>
      <c r="AB33" s="1391"/>
      <c r="AC33" s="1391"/>
      <c r="AD33" s="1429"/>
      <c r="AE33" s="1353" t="n">
        <f aca="false">SUBTOTAL(9,AE34:AE41)</f>
        <v>0</v>
      </c>
      <c r="AF33" s="1354" t="n">
        <f aca="false">SUBTOTAL(9,AF34:AF41)</f>
        <v>0</v>
      </c>
      <c r="AG33" s="1430"/>
      <c r="AH33" s="1353"/>
      <c r="AI33" s="1356"/>
      <c r="AJ33" s="1430"/>
      <c r="AK33" s="1355"/>
      <c r="AL33" s="1429"/>
      <c r="AM33" s="1353" t="n">
        <f aca="false">SUBTOTAL(9,AM34:AM41)</f>
        <v>0</v>
      </c>
      <c r="AN33" s="1356" t="n">
        <f aca="false">SUBTOTAL(9,AN34:AN41)</f>
        <v>0</v>
      </c>
      <c r="AO33" s="1375"/>
      <c r="AP33" s="1376"/>
      <c r="AQ33" s="1377"/>
      <c r="AR33" s="1431"/>
      <c r="AS33" s="1358"/>
      <c r="AU33" s="1396" t="n">
        <f aca="false">AD33-G33</f>
        <v>0</v>
      </c>
      <c r="AV33" s="1391" t="n">
        <f aca="false">AF33-I33</f>
        <v>-1178.93</v>
      </c>
      <c r="AW33" s="1391" t="n">
        <f aca="false">AN33-R33</f>
        <v>-18862.88</v>
      </c>
    </row>
    <row r="34" customFormat="false" ht="15" hidden="false" customHeight="true" outlineLevel="0" collapsed="false">
      <c r="A34" s="1360" t="s">
        <v>562</v>
      </c>
      <c r="B34" s="1361" t="s">
        <v>563</v>
      </c>
      <c r="C34" s="1362" t="n">
        <f aca="false">SUM(C35:C36)</f>
        <v>0</v>
      </c>
      <c r="D34" s="1362" t="n">
        <f aca="false">SUM(D35:D36)</f>
        <v>0</v>
      </c>
      <c r="E34" s="1432"/>
      <c r="F34" s="1432"/>
      <c r="G34" s="1433" t="n">
        <f aca="false">SUM(G35:G36)</f>
        <v>0</v>
      </c>
      <c r="H34" s="1434" t="n">
        <f aca="false">SUBTOTAL(9,H35:H36)</f>
        <v>0</v>
      </c>
      <c r="I34" s="1435" t="n">
        <f aca="false">SUBTOTAL(9,I35:I36)</f>
        <v>1178.93</v>
      </c>
      <c r="J34" s="1436"/>
      <c r="K34" s="1434"/>
      <c r="L34" s="1437"/>
      <c r="M34" s="1436"/>
      <c r="N34" s="1438"/>
      <c r="O34" s="1439" t="n">
        <f aca="false">SUM(O35:O36)</f>
        <v>0</v>
      </c>
      <c r="P34" s="1433"/>
      <c r="Q34" s="1434" t="n">
        <f aca="false">SUBTOTAL(9,Q35:Q36)</f>
        <v>0</v>
      </c>
      <c r="R34" s="1437" t="n">
        <f aca="false">SUBTOTAL(9,R35:R36)</f>
        <v>18862.88</v>
      </c>
      <c r="S34" s="1440"/>
      <c r="T34" s="1441"/>
      <c r="U34" s="1442"/>
      <c r="V34" s="1443"/>
      <c r="W34" s="1444"/>
      <c r="Z34" s="1360" t="s">
        <v>562</v>
      </c>
      <c r="AA34" s="1361" t="s">
        <v>563</v>
      </c>
      <c r="AB34" s="1432"/>
      <c r="AC34" s="1432"/>
      <c r="AD34" s="1433"/>
      <c r="AE34" s="1434" t="n">
        <f aca="false">SUBTOTAL(9,AE35:AE36)</f>
        <v>0</v>
      </c>
      <c r="AF34" s="1435" t="n">
        <f aca="false">SUBTOTAL(9,AF35:AF36)</f>
        <v>0</v>
      </c>
      <c r="AG34" s="1436"/>
      <c r="AH34" s="1434"/>
      <c r="AI34" s="1437"/>
      <c r="AJ34" s="1436"/>
      <c r="AK34" s="1438"/>
      <c r="AL34" s="1433"/>
      <c r="AM34" s="1434" t="n">
        <f aca="false">SUBTOTAL(9,AM35:AM36)</f>
        <v>0</v>
      </c>
      <c r="AN34" s="1437" t="n">
        <f aca="false">SUBTOTAL(9,AN35:AN36)</f>
        <v>0</v>
      </c>
      <c r="AO34" s="1440"/>
      <c r="AP34" s="1441"/>
      <c r="AQ34" s="1442"/>
      <c r="AR34" s="1443"/>
      <c r="AS34" s="1444"/>
      <c r="AU34" s="1445"/>
      <c r="AV34" s="1432"/>
      <c r="AW34" s="1432"/>
    </row>
    <row r="35" customFormat="false" ht="15" hidden="false" customHeight="true" outlineLevel="0" collapsed="false">
      <c r="A35" s="1360" t="s">
        <v>564</v>
      </c>
      <c r="B35" s="1446" t="s">
        <v>565</v>
      </c>
      <c r="C35" s="1447"/>
      <c r="D35" s="1363"/>
      <c r="E35" s="1432"/>
      <c r="F35" s="1448"/>
      <c r="G35" s="1449" t="n">
        <v>18</v>
      </c>
      <c r="H35" s="1366" t="n">
        <v>0</v>
      </c>
      <c r="I35" s="1367" t="n">
        <f aca="false">'ННГ без НГДП по датам'!HF136</f>
        <v>1178.93</v>
      </c>
      <c r="J35" s="1432"/>
      <c r="K35" s="1366"/>
      <c r="L35" s="1368"/>
      <c r="M35" s="1432"/>
      <c r="N35" s="1369"/>
      <c r="O35" s="1370" t="n">
        <f aca="false">(C35+C35*A62)/2*A62</f>
        <v>0</v>
      </c>
      <c r="P35" s="1449"/>
      <c r="Q35" s="1366" t="n">
        <v>0</v>
      </c>
      <c r="R35" s="1368" t="n">
        <f aca="false">'ННГ без НГДП по датам'!HF138</f>
        <v>18862.88</v>
      </c>
      <c r="S35" s="1366"/>
      <c r="T35" s="1368"/>
      <c r="U35" s="1364"/>
      <c r="V35" s="1369"/>
      <c r="W35" s="1372"/>
      <c r="Z35" s="1360" t="s">
        <v>564</v>
      </c>
      <c r="AA35" s="1446" t="s">
        <v>565</v>
      </c>
      <c r="AB35" s="1432"/>
      <c r="AC35" s="1448"/>
      <c r="AD35" s="1450"/>
      <c r="AE35" s="1366" t="n">
        <v>0</v>
      </c>
      <c r="AF35" s="1367"/>
      <c r="AG35" s="1432"/>
      <c r="AH35" s="1366"/>
      <c r="AI35" s="1368"/>
      <c r="AJ35" s="1432"/>
      <c r="AK35" s="1369"/>
      <c r="AL35" s="1449"/>
      <c r="AM35" s="1366" t="n">
        <v>0</v>
      </c>
      <c r="AN35" s="1368"/>
      <c r="AO35" s="1366"/>
      <c r="AP35" s="1368"/>
      <c r="AQ35" s="1364"/>
      <c r="AR35" s="1369"/>
      <c r="AS35" s="1372"/>
      <c r="AU35" s="1445" t="n">
        <f aca="false">AD35-G35</f>
        <v>-18</v>
      </c>
      <c r="AV35" s="1448" t="n">
        <f aca="false">AF35-I35</f>
        <v>-1178.93</v>
      </c>
      <c r="AW35" s="1432" t="n">
        <f aca="false">AN35-R35</f>
        <v>-18862.88</v>
      </c>
    </row>
    <row r="36" customFormat="false" ht="15" hidden="false" customHeight="true" outlineLevel="0" collapsed="false">
      <c r="A36" s="1360" t="s">
        <v>566</v>
      </c>
      <c r="B36" s="1446" t="s">
        <v>567</v>
      </c>
      <c r="C36" s="1447"/>
      <c r="D36" s="1363"/>
      <c r="E36" s="1432"/>
      <c r="F36" s="1432"/>
      <c r="G36" s="1449" t="n">
        <f aca="false">'ННГ без НГДП по датам'!HF3-'ННГ без НГДП'!G35</f>
        <v>-18</v>
      </c>
      <c r="H36" s="1366" t="n">
        <v>0</v>
      </c>
      <c r="I36" s="1367" t="n">
        <v>0</v>
      </c>
      <c r="J36" s="1432"/>
      <c r="K36" s="1366"/>
      <c r="L36" s="1368"/>
      <c r="M36" s="1432"/>
      <c r="N36" s="1364"/>
      <c r="O36" s="1370" t="n">
        <f aca="false">(C36+C36*A62)/2*A62</f>
        <v>0</v>
      </c>
      <c r="P36" s="1449"/>
      <c r="Q36" s="1366" t="n">
        <v>0</v>
      </c>
      <c r="R36" s="1368" t="n">
        <v>0</v>
      </c>
      <c r="S36" s="1366"/>
      <c r="T36" s="1368"/>
      <c r="U36" s="1364"/>
      <c r="V36" s="1364"/>
      <c r="W36" s="1372"/>
      <c r="Z36" s="1360" t="s">
        <v>566</v>
      </c>
      <c r="AA36" s="1446" t="s">
        <v>567</v>
      </c>
      <c r="AB36" s="1432"/>
      <c r="AC36" s="1432"/>
      <c r="AD36" s="1449"/>
      <c r="AE36" s="1366" t="n">
        <v>0</v>
      </c>
      <c r="AF36" s="1367" t="n">
        <v>0</v>
      </c>
      <c r="AG36" s="1432"/>
      <c r="AH36" s="1366"/>
      <c r="AI36" s="1368"/>
      <c r="AJ36" s="1432"/>
      <c r="AK36" s="1364"/>
      <c r="AL36" s="1449"/>
      <c r="AM36" s="1366" t="n">
        <v>0</v>
      </c>
      <c r="AN36" s="1368" t="n">
        <v>0</v>
      </c>
      <c r="AO36" s="1366"/>
      <c r="AP36" s="1368"/>
      <c r="AQ36" s="1364"/>
      <c r="AR36" s="1364"/>
      <c r="AS36" s="1372"/>
      <c r="AU36" s="1445"/>
      <c r="AV36" s="1432"/>
      <c r="AW36" s="1432"/>
    </row>
    <row r="37" customFormat="false" ht="15" hidden="false" customHeight="true" outlineLevel="0" collapsed="false">
      <c r="A37" s="1360" t="s">
        <v>568</v>
      </c>
      <c r="B37" s="1361" t="s">
        <v>569</v>
      </c>
      <c r="C37" s="1362"/>
      <c r="D37" s="1362"/>
      <c r="E37" s="1432"/>
      <c r="F37" s="1432"/>
      <c r="G37" s="1451"/>
      <c r="H37" s="1440" t="n">
        <v>0</v>
      </c>
      <c r="I37" s="1452" t="n">
        <v>0</v>
      </c>
      <c r="J37" s="1453"/>
      <c r="K37" s="1440"/>
      <c r="L37" s="1441"/>
      <c r="M37" s="1453"/>
      <c r="N37" s="1442"/>
      <c r="O37" s="1454"/>
      <c r="P37" s="1451"/>
      <c r="Q37" s="1440" t="n">
        <v>0</v>
      </c>
      <c r="R37" s="1441" t="n">
        <v>0</v>
      </c>
      <c r="S37" s="1440"/>
      <c r="T37" s="1441"/>
      <c r="U37" s="1442"/>
      <c r="V37" s="1442"/>
      <c r="W37" s="1444"/>
      <c r="Z37" s="1360" t="s">
        <v>568</v>
      </c>
      <c r="AA37" s="1361" t="s">
        <v>569</v>
      </c>
      <c r="AB37" s="1432"/>
      <c r="AC37" s="1432"/>
      <c r="AD37" s="1451"/>
      <c r="AE37" s="1440" t="n">
        <v>0</v>
      </c>
      <c r="AF37" s="1452" t="n">
        <v>0</v>
      </c>
      <c r="AG37" s="1453"/>
      <c r="AH37" s="1440"/>
      <c r="AI37" s="1441"/>
      <c r="AJ37" s="1453"/>
      <c r="AK37" s="1442"/>
      <c r="AL37" s="1451"/>
      <c r="AM37" s="1440" t="n">
        <v>0</v>
      </c>
      <c r="AN37" s="1441" t="n">
        <v>0</v>
      </c>
      <c r="AO37" s="1440"/>
      <c r="AP37" s="1441"/>
      <c r="AQ37" s="1442"/>
      <c r="AR37" s="1442"/>
      <c r="AS37" s="1444"/>
      <c r="AU37" s="1445"/>
      <c r="AV37" s="1432"/>
      <c r="AW37" s="1432"/>
    </row>
    <row r="38" customFormat="false" ht="15" hidden="false" customHeight="true" outlineLevel="0" collapsed="false">
      <c r="A38" s="1360" t="s">
        <v>570</v>
      </c>
      <c r="B38" s="1446" t="s">
        <v>571</v>
      </c>
      <c r="C38" s="1362"/>
      <c r="D38" s="1362"/>
      <c r="E38" s="1432"/>
      <c r="F38" s="1432"/>
      <c r="G38" s="1449"/>
      <c r="H38" s="1434" t="n">
        <f aca="false">SUBTOTAL(9,H39:H40)</f>
        <v>0</v>
      </c>
      <c r="I38" s="1435" t="n">
        <f aca="false">SUBTOTAL(9,I39:I40)</f>
        <v>0</v>
      </c>
      <c r="J38" s="1436"/>
      <c r="K38" s="1434"/>
      <c r="L38" s="1437"/>
      <c r="M38" s="1436"/>
      <c r="N38" s="1438"/>
      <c r="O38" s="1439"/>
      <c r="P38" s="1433"/>
      <c r="Q38" s="1434" t="n">
        <f aca="false">SUBTOTAL(9,Q39:Q40)</f>
        <v>0</v>
      </c>
      <c r="R38" s="1437" t="n">
        <f aca="false">SUBTOTAL(9,R39:R40)</f>
        <v>0</v>
      </c>
      <c r="S38" s="1366"/>
      <c r="T38" s="1368"/>
      <c r="U38" s="1364"/>
      <c r="V38" s="1364"/>
      <c r="W38" s="1372"/>
      <c r="Z38" s="1360" t="s">
        <v>570</v>
      </c>
      <c r="AA38" s="1446" t="s">
        <v>571</v>
      </c>
      <c r="AB38" s="1432"/>
      <c r="AC38" s="1432"/>
      <c r="AD38" s="1449"/>
      <c r="AE38" s="1434" t="n">
        <f aca="false">SUBTOTAL(9,AE39:AE40)</f>
        <v>0</v>
      </c>
      <c r="AF38" s="1435" t="n">
        <f aca="false">SUBTOTAL(9,AF39:AF40)</f>
        <v>0</v>
      </c>
      <c r="AG38" s="1436"/>
      <c r="AH38" s="1434"/>
      <c r="AI38" s="1437"/>
      <c r="AJ38" s="1436"/>
      <c r="AK38" s="1438"/>
      <c r="AL38" s="1433"/>
      <c r="AM38" s="1434" t="n">
        <f aca="false">SUBTOTAL(9,AM39:AM40)</f>
        <v>0</v>
      </c>
      <c r="AN38" s="1437" t="n">
        <f aca="false">SUBTOTAL(9,AN39:AN40)</f>
        <v>0</v>
      </c>
      <c r="AO38" s="1366"/>
      <c r="AP38" s="1368"/>
      <c r="AQ38" s="1364"/>
      <c r="AR38" s="1364"/>
      <c r="AS38" s="1372"/>
      <c r="AU38" s="1445"/>
      <c r="AV38" s="1432"/>
      <c r="AW38" s="1432"/>
    </row>
    <row r="39" customFormat="false" ht="15" hidden="false" customHeight="true" outlineLevel="0" collapsed="false">
      <c r="A39" s="1360" t="s">
        <v>572</v>
      </c>
      <c r="B39" s="1446" t="s">
        <v>573</v>
      </c>
      <c r="C39" s="1362"/>
      <c r="D39" s="1362"/>
      <c r="E39" s="1432"/>
      <c r="F39" s="1432"/>
      <c r="G39" s="1449"/>
      <c r="H39" s="1366"/>
      <c r="I39" s="1367"/>
      <c r="J39" s="1432"/>
      <c r="K39" s="1366"/>
      <c r="L39" s="1368"/>
      <c r="M39" s="1432"/>
      <c r="N39" s="1364"/>
      <c r="O39" s="1370"/>
      <c r="P39" s="1449"/>
      <c r="Q39" s="1366"/>
      <c r="R39" s="1368"/>
      <c r="S39" s="1366"/>
      <c r="T39" s="1368"/>
      <c r="U39" s="1364"/>
      <c r="V39" s="1364"/>
      <c r="W39" s="1372"/>
      <c r="Z39" s="1360" t="s">
        <v>572</v>
      </c>
      <c r="AA39" s="1446" t="s">
        <v>573</v>
      </c>
      <c r="AB39" s="1432"/>
      <c r="AC39" s="1432"/>
      <c r="AD39" s="1449"/>
      <c r="AE39" s="1366"/>
      <c r="AF39" s="1367"/>
      <c r="AG39" s="1432"/>
      <c r="AH39" s="1366"/>
      <c r="AI39" s="1368"/>
      <c r="AJ39" s="1432"/>
      <c r="AK39" s="1364"/>
      <c r="AL39" s="1449"/>
      <c r="AM39" s="1366"/>
      <c r="AN39" s="1368"/>
      <c r="AO39" s="1366"/>
      <c r="AP39" s="1368"/>
      <c r="AQ39" s="1364"/>
      <c r="AR39" s="1364"/>
      <c r="AS39" s="1372"/>
      <c r="AU39" s="1445"/>
      <c r="AV39" s="1432"/>
      <c r="AW39" s="1432"/>
    </row>
    <row r="40" customFormat="false" ht="15" hidden="false" customHeight="true" outlineLevel="0" collapsed="false">
      <c r="A40" s="1360" t="s">
        <v>574</v>
      </c>
      <c r="B40" s="1361" t="s">
        <v>575</v>
      </c>
      <c r="C40" s="1362"/>
      <c r="D40" s="1362"/>
      <c r="E40" s="1432"/>
      <c r="F40" s="1432"/>
      <c r="G40" s="1451"/>
      <c r="H40" s="1440" t="n">
        <v>0</v>
      </c>
      <c r="I40" s="1452" t="n">
        <v>0</v>
      </c>
      <c r="J40" s="1453"/>
      <c r="K40" s="1440"/>
      <c r="L40" s="1441"/>
      <c r="M40" s="1453"/>
      <c r="N40" s="1442"/>
      <c r="O40" s="1454"/>
      <c r="P40" s="1451"/>
      <c r="Q40" s="1440" t="n">
        <v>0</v>
      </c>
      <c r="R40" s="1441" t="n">
        <v>0</v>
      </c>
      <c r="S40" s="1440"/>
      <c r="T40" s="1441"/>
      <c r="U40" s="1442"/>
      <c r="V40" s="1442"/>
      <c r="W40" s="1444"/>
      <c r="Z40" s="1360" t="s">
        <v>574</v>
      </c>
      <c r="AA40" s="1361" t="s">
        <v>575</v>
      </c>
      <c r="AB40" s="1432"/>
      <c r="AC40" s="1432"/>
      <c r="AD40" s="1451"/>
      <c r="AE40" s="1440" t="n">
        <v>0</v>
      </c>
      <c r="AF40" s="1452" t="n">
        <v>0</v>
      </c>
      <c r="AG40" s="1453"/>
      <c r="AH40" s="1440"/>
      <c r="AI40" s="1441"/>
      <c r="AJ40" s="1453"/>
      <c r="AK40" s="1442"/>
      <c r="AL40" s="1451"/>
      <c r="AM40" s="1440" t="n">
        <v>0</v>
      </c>
      <c r="AN40" s="1441" t="n">
        <v>0</v>
      </c>
      <c r="AO40" s="1440"/>
      <c r="AP40" s="1441"/>
      <c r="AQ40" s="1442"/>
      <c r="AR40" s="1442"/>
      <c r="AS40" s="1444"/>
      <c r="AU40" s="1445"/>
      <c r="AV40" s="1432"/>
      <c r="AW40" s="1432"/>
    </row>
    <row r="41" customFormat="false" ht="15" hidden="false" customHeight="true" outlineLevel="0" collapsed="false">
      <c r="A41" s="1360" t="s">
        <v>576</v>
      </c>
      <c r="B41" s="1446" t="s">
        <v>577</v>
      </c>
      <c r="C41" s="1362"/>
      <c r="D41" s="1362"/>
      <c r="E41" s="1432"/>
      <c r="F41" s="1432"/>
      <c r="G41" s="1449"/>
      <c r="H41" s="1366"/>
      <c r="I41" s="1367"/>
      <c r="J41" s="1432"/>
      <c r="K41" s="1366"/>
      <c r="L41" s="1368"/>
      <c r="M41" s="1432"/>
      <c r="N41" s="1364"/>
      <c r="O41" s="1370"/>
      <c r="P41" s="1449"/>
      <c r="Q41" s="1366"/>
      <c r="R41" s="1368"/>
      <c r="S41" s="1366"/>
      <c r="T41" s="1368"/>
      <c r="U41" s="1364"/>
      <c r="V41" s="1364"/>
      <c r="W41" s="1372"/>
      <c r="Z41" s="1360" t="s">
        <v>576</v>
      </c>
      <c r="AA41" s="1446" t="s">
        <v>577</v>
      </c>
      <c r="AB41" s="1432"/>
      <c r="AC41" s="1432"/>
      <c r="AD41" s="1449"/>
      <c r="AE41" s="1366"/>
      <c r="AF41" s="1367"/>
      <c r="AG41" s="1432"/>
      <c r="AH41" s="1366"/>
      <c r="AI41" s="1368"/>
      <c r="AJ41" s="1432"/>
      <c r="AK41" s="1364"/>
      <c r="AL41" s="1449"/>
      <c r="AM41" s="1366"/>
      <c r="AN41" s="1368"/>
      <c r="AO41" s="1366"/>
      <c r="AP41" s="1368"/>
      <c r="AQ41" s="1364"/>
      <c r="AR41" s="1364"/>
      <c r="AS41" s="1372"/>
      <c r="AU41" s="1445"/>
      <c r="AV41" s="1432"/>
      <c r="AW41" s="1432"/>
    </row>
    <row r="42" customFormat="false" ht="15" hidden="false" customHeight="true" outlineLevel="0" collapsed="false">
      <c r="A42" s="1455" t="s">
        <v>578</v>
      </c>
      <c r="B42" s="1456" t="s">
        <v>579</v>
      </c>
      <c r="C42" s="1457"/>
      <c r="D42" s="1457"/>
      <c r="E42" s="1391"/>
      <c r="F42" s="1391"/>
      <c r="G42" s="1352" t="n">
        <f aca="false">SUMIF(B43:B58,"Рост потенциала простоя",G43:G58)+SUMIF(B43:B58,"Остановка по распоряжению, в т.ч.:",G43:G58)+SUMIF(B43:B58,"Остановка нерентабельного фонда",G43:G58)+SUMIF(B43:B58,"Остановка для перевода в ППД",G43:G58)+SUMIF(B43:B58,"Прочие потери",G43:G58)+SUMIF(B43:B58,"Потери нефти по ОТМ",G43:G58)+SUMIF(B43:B58,"Ост. дебит от ЗБС, Углуб., ПВЛГ/ПНЛГ",G43:G58)</f>
        <v>310</v>
      </c>
      <c r="H42" s="1353" t="n">
        <f aca="false">SUMIF(B43:B58,"Рост потенциала простоя",H43:H58)+SUMIF(B43:B58,"Остановка по распоряжению, в т.ч.:",H43:H58)+SUMIF(B43:B58,"Остановка нерентабельного фонда",H43:H58)+SUMIF(B43:B58,"Остановка для перевода в ППД",H43:H58)+SUMIF(B43:B58,"Прочие потери",H43:H58)+SUMIF(B43:B58,"Потери нефти по ОТМ",H43:H58)+SUMIF(B43:B58,"Ост. дебит от ЗБС, Углуб., ПВЛГ/ПНЛГ",H43:H58)</f>
        <v>0</v>
      </c>
      <c r="I42" s="1354" t="n">
        <f aca="false">SUMIF(B43:B58,"Рост потенциала простоя",I43:I58)+SUMIF(B43:B58,"Остановка по распоряжению, в т.ч.:",I43:I58)+SUMIF(B43:B58,"Остановка нерентабельного фонда",I43:I58)+SUMIF(B43:B58,"Остановка для перевода в ППД",I43:I58)+SUMIF(B43:B58,"Прочие потери",I43:I58)+SUMIF(B43:B58,"Потери нефти по ОТМ",I43:I58)+SUMIF(B43:B58,"Ост. дебит от ЗБС, Углуб., ПВЛГ/ПНЛГ",I43:I58)</f>
        <v>200</v>
      </c>
      <c r="J42" s="1355"/>
      <c r="K42" s="1353"/>
      <c r="L42" s="1356"/>
      <c r="M42" s="1430"/>
      <c r="N42" s="1355"/>
      <c r="O42" s="1374"/>
      <c r="P42" s="1429"/>
      <c r="Q42" s="1353" t="n">
        <f aca="false">SUMIF(B43:B60,"Рост потенциала простоя",Q43:Q60)+SUMIF(B43:B60,"Остановка по распоряжению, в т.ч.:",Q43:Q60)+SUMIF(B43:B60,"Остановка нерентабельного фонда",Q43:Q60)+SUMIF(B43:B60,"Остановка для перевода в ППД",Q43:Q60)+SUMIF(B43:B60,"Прочие потери",Q43:Q60)+SUMIF(B43:B60,"Потери нефти по ОТМ",Q43:Q60)+SUMIF(B43:B60,"Ост. дебит от ЗБС, Углуб., ПВЛГ/ПНЛГ",Q43:Q60)</f>
        <v>0</v>
      </c>
      <c r="R42" s="1356" t="n">
        <f aca="false">SUMIF(B43:B60,"Рост потенциала простоя",R43:R60)+SUMIF(B43:B60,"Остановка по распоряжению, в т.ч.:",R43:R60)+SUMIF(B43:B60,"Остановка нерентабельного фонда",R43:R60)+SUMIF(B43:B60,"Остановка для перевода в ППД",R43:R60)+SUMIF(B43:B60,"Прочие потери",R43:R60)+SUMIF(B43:B60,"Потери нефти по ОТМ",R43:R60)+SUMIF(B43:B60,"Ост. дебит от ЗБС, Углуб., ПВЛГ/ПНЛГ",R43:R60)</f>
        <v>2999</v>
      </c>
      <c r="S42" s="1375"/>
      <c r="T42" s="1376"/>
      <c r="U42" s="1377"/>
      <c r="V42" s="1431"/>
      <c r="W42" s="1358"/>
      <c r="Z42" s="1455" t="s">
        <v>578</v>
      </c>
      <c r="AA42" s="1456" t="s">
        <v>579</v>
      </c>
      <c r="AB42" s="1391"/>
      <c r="AC42" s="1391"/>
      <c r="AD42" s="1352" t="n">
        <f aca="false">SUMIF(AA43:AA58,"Рост потенциала простоя",AD43:AD58)+SUMIF(AA43:AA58,"Остановка по распоряжению, в т.ч.:",AD43:AD58)+SUMIF(AA43:AA58,"Остановка нерентабельного фонда",AD43:AD58)+SUMIF(AA43:AA58,"Остановка для перевода в ППД",AD43:AD58)+SUMIF(AA43:AA58,"Прочие потери",AD43:AD58)+SUMIF(AA43:AA58,"Потери нефти по ОТМ",AD43:AD58)+SUMIF(AA43:AA58,"Ост. дебит от ЗБС, Углуб., ПВЛГ/ПНЛГ",AD43:AD58)</f>
        <v>0</v>
      </c>
      <c r="AE42" s="1353" t="n">
        <f aca="false">SUMIF(AA43:AA58,"Рост потенциала простоя",AE43:AE58)+SUMIF(AA43:AA58,"Остановка по распоряжению, в т.ч.:",AE43:AE58)+SUMIF(AA43:AA58,"Остановка нерентабельного фонда",AE43:AE58)+SUMIF(AA43:AA58,"Остановка для перевода в ППД",AE43:AE58)+SUMIF(AA43:AA58,"Прочие потери",AE43:AE58)+SUMIF(AA43:AA58,"Потери нефти по ОТМ",AE43:AE58)+SUMIF(AA43:AA58,"Ост. дебит от ЗБС, Углуб., ПВЛГ/ПНЛГ",AE43:AE58)</f>
        <v>0</v>
      </c>
      <c r="AF42" s="1354" t="n">
        <f aca="false">SUMIF(AA43:AA58,"Рост потенциала простоя",AF43:AF58)+SUMIF(AA43:AA58,"Остановка по распоряжению, в т.ч.:",AF43:AF58)+SUMIF(AA43:AA58,"Остановка нерентабельного фонда",AF43:AF58)+SUMIF(AA43:AA58,"Остановка для перевода в ППД",AF43:AF58)+SUMIF(AA43:AA58,"Прочие потери",AF43:AF58)+SUMIF(AA43:AA58,"Потери нефти по ОТМ",AF43:AF58)+SUMIF(AA43:AA58,"Ост. дебит от ЗБС, Углуб., ПВЛГ/ПНЛГ",AF43:AF58)</f>
        <v>0</v>
      </c>
      <c r="AG42" s="1355"/>
      <c r="AH42" s="1353"/>
      <c r="AI42" s="1356"/>
      <c r="AJ42" s="1430"/>
      <c r="AK42" s="1355"/>
      <c r="AL42" s="1429"/>
      <c r="AM42" s="1353" t="n">
        <f aca="false">SUMIF(AA43:AA60,"Рост потенциала простоя",AM43:AM60)+SUMIF(AA43:AA60,"Остановка по распоряжению, в т.ч.:",AM43:AM60)+SUMIF(AA43:AA60,"Остановка нерентабельного фонда",AM43:AM60)+SUMIF(AA43:AA60,"Остановка для перевода в ППД",AM43:AM60)+SUMIF(AA43:AA60,"Прочие потери",AM43:AM60)+SUMIF(AA43:AA60,"Потери нефти по ОТМ",AM43:AM60)+SUMIF(AA43:AA60,"Ост. дебит от ЗБС, Углуб., ПВЛГ/ПНЛГ",AM43:AM60)</f>
        <v>0</v>
      </c>
      <c r="AN42" s="1356" t="n">
        <f aca="false">SUMIF(AA43:AA60,"Рост потенциала простоя",AN43:AN60)+SUMIF(AA43:AA60,"Остановка по распоряжению, в т.ч.:",AN43:AN60)+SUMIF(AA43:AA60,"Остановка нерентабельного фонда",AN43:AN60)+SUMIF(AA43:AA60,"Остановка для перевода в ППД",AN43:AN60)+SUMIF(AA43:AA60,"Прочие потери",AN43:AN60)+SUMIF(AA43:AA60,"Потери нефти по ОТМ",AN43:AN60)+SUMIF(AA43:AA60,"Ост. дебит от ЗБС, Углуб., ПВЛГ/ПНЛГ",AN43:AN60)</f>
        <v>0</v>
      </c>
      <c r="AO42" s="1375"/>
      <c r="AP42" s="1376"/>
      <c r="AQ42" s="1377"/>
      <c r="AR42" s="1431"/>
      <c r="AS42" s="1358"/>
      <c r="AU42" s="1396"/>
      <c r="AV42" s="1391"/>
      <c r="AW42" s="1391"/>
    </row>
    <row r="43" customFormat="false" ht="16.5" hidden="false" customHeight="true" outlineLevel="0" collapsed="false">
      <c r="A43" s="1360" t="s">
        <v>580</v>
      </c>
      <c r="B43" s="1458" t="s">
        <v>581</v>
      </c>
      <c r="C43" s="1459"/>
      <c r="D43" s="1459"/>
      <c r="E43" s="1432"/>
      <c r="F43" s="1432"/>
      <c r="G43" s="1460"/>
      <c r="H43" s="1440"/>
      <c r="I43" s="1452" t="n">
        <f aca="false">'ННГ без НГДП по датам'!JP136-'ННГ без НГДП по датам'!JP4</f>
        <v>200</v>
      </c>
      <c r="J43" s="1442"/>
      <c r="K43" s="1440"/>
      <c r="L43" s="1441"/>
      <c r="M43" s="1453"/>
      <c r="N43" s="1442"/>
      <c r="O43" s="1454"/>
      <c r="P43" s="1451"/>
      <c r="Q43" s="1440" t="n">
        <v>0</v>
      </c>
      <c r="R43" s="1441" t="n">
        <f aca="false">IF('ННГ без НГДП по датам'!ID138-'ННГ без НГДП по датам'!GX138&gt;0,'ННГ без НГДП по датам'!ID138-'ННГ без НГДП по датам'!GX138,0)</f>
        <v>2999</v>
      </c>
      <c r="S43" s="1440" t="n">
        <v>0</v>
      </c>
      <c r="T43" s="1441" t="n">
        <v>0</v>
      </c>
      <c r="U43" s="1442"/>
      <c r="V43" s="1443"/>
      <c r="W43" s="1372"/>
      <c r="Z43" s="1360" t="s">
        <v>580</v>
      </c>
      <c r="AA43" s="1458" t="s">
        <v>581</v>
      </c>
      <c r="AB43" s="1432"/>
      <c r="AC43" s="1432"/>
      <c r="AD43" s="1460"/>
      <c r="AE43" s="1440"/>
      <c r="AF43" s="1452"/>
      <c r="AG43" s="1442"/>
      <c r="AH43" s="1440"/>
      <c r="AI43" s="1441"/>
      <c r="AJ43" s="1453"/>
      <c r="AK43" s="1442"/>
      <c r="AL43" s="1451"/>
      <c r="AM43" s="1440"/>
      <c r="AN43" s="1441"/>
      <c r="AO43" s="1440" t="n">
        <v>0</v>
      </c>
      <c r="AP43" s="1441" t="n">
        <v>0</v>
      </c>
      <c r="AQ43" s="1442"/>
      <c r="AR43" s="1443"/>
      <c r="AS43" s="1372"/>
      <c r="AU43" s="1445" t="n">
        <f aca="false">AD43-G43</f>
        <v>0</v>
      </c>
      <c r="AV43" s="1432" t="n">
        <f aca="false">AF43-I43</f>
        <v>-200</v>
      </c>
      <c r="AW43" s="1432" t="n">
        <f aca="false">AN43-R43</f>
        <v>-2999</v>
      </c>
    </row>
    <row r="44" customFormat="false" ht="15" hidden="false" customHeight="true" outlineLevel="0" collapsed="false">
      <c r="A44" s="1360" t="s">
        <v>582</v>
      </c>
      <c r="B44" s="1361" t="s">
        <v>583</v>
      </c>
      <c r="C44" s="1362"/>
      <c r="D44" s="1362"/>
      <c r="E44" s="1432"/>
      <c r="F44" s="1432"/>
      <c r="G44" s="1365"/>
      <c r="H44" s="1366"/>
      <c r="I44" s="1367"/>
      <c r="J44" s="1364"/>
      <c r="K44" s="1366"/>
      <c r="L44" s="1368"/>
      <c r="M44" s="1432"/>
      <c r="N44" s="1364"/>
      <c r="O44" s="1370"/>
      <c r="P44" s="1449"/>
      <c r="Q44" s="1366"/>
      <c r="R44" s="1368"/>
      <c r="S44" s="1366"/>
      <c r="T44" s="1368"/>
      <c r="U44" s="1364"/>
      <c r="V44" s="1364"/>
      <c r="W44" s="1372"/>
      <c r="Z44" s="1360" t="s">
        <v>582</v>
      </c>
      <c r="AA44" s="1361" t="s">
        <v>583</v>
      </c>
      <c r="AB44" s="1432"/>
      <c r="AC44" s="1432"/>
      <c r="AD44" s="1365"/>
      <c r="AE44" s="1366"/>
      <c r="AF44" s="1367"/>
      <c r="AG44" s="1364"/>
      <c r="AH44" s="1366"/>
      <c r="AI44" s="1368"/>
      <c r="AJ44" s="1432"/>
      <c r="AK44" s="1364"/>
      <c r="AL44" s="1449"/>
      <c r="AM44" s="1366"/>
      <c r="AN44" s="1368"/>
      <c r="AO44" s="1366"/>
      <c r="AP44" s="1368"/>
      <c r="AQ44" s="1364"/>
      <c r="AR44" s="1364"/>
      <c r="AS44" s="1372"/>
      <c r="AU44" s="1445"/>
      <c r="AV44" s="1432"/>
      <c r="AW44" s="1432"/>
    </row>
    <row r="45" customFormat="false" ht="15" hidden="false" customHeight="true" outlineLevel="0" collapsed="false">
      <c r="A45" s="1360" t="s">
        <v>584</v>
      </c>
      <c r="B45" s="1361" t="s">
        <v>585</v>
      </c>
      <c r="C45" s="1362"/>
      <c r="D45" s="1362"/>
      <c r="E45" s="1432"/>
      <c r="F45" s="1432"/>
      <c r="G45" s="1365"/>
      <c r="H45" s="1366"/>
      <c r="I45" s="1367"/>
      <c r="J45" s="1364"/>
      <c r="K45" s="1366"/>
      <c r="L45" s="1368"/>
      <c r="M45" s="1432"/>
      <c r="N45" s="1364"/>
      <c r="O45" s="1370"/>
      <c r="P45" s="1449"/>
      <c r="Q45" s="1366"/>
      <c r="R45" s="1368"/>
      <c r="S45" s="1366"/>
      <c r="T45" s="1368"/>
      <c r="U45" s="1364"/>
      <c r="V45" s="1364"/>
      <c r="W45" s="1372"/>
      <c r="Z45" s="1360" t="s">
        <v>584</v>
      </c>
      <c r="AA45" s="1361" t="s">
        <v>585</v>
      </c>
      <c r="AB45" s="1432"/>
      <c r="AC45" s="1432"/>
      <c r="AD45" s="1365"/>
      <c r="AE45" s="1366"/>
      <c r="AF45" s="1367"/>
      <c r="AG45" s="1364"/>
      <c r="AH45" s="1366"/>
      <c r="AI45" s="1368"/>
      <c r="AJ45" s="1432"/>
      <c r="AK45" s="1364"/>
      <c r="AL45" s="1449"/>
      <c r="AM45" s="1366"/>
      <c r="AN45" s="1368"/>
      <c r="AO45" s="1366"/>
      <c r="AP45" s="1368"/>
      <c r="AQ45" s="1364"/>
      <c r="AR45" s="1364"/>
      <c r="AS45" s="1372"/>
      <c r="AU45" s="1445"/>
      <c r="AV45" s="1432"/>
      <c r="AW45" s="1432"/>
    </row>
    <row r="46" customFormat="false" ht="15" hidden="false" customHeight="true" outlineLevel="0" collapsed="false">
      <c r="A46" s="1360" t="s">
        <v>586</v>
      </c>
      <c r="B46" s="1361" t="s">
        <v>587</v>
      </c>
      <c r="C46" s="1362"/>
      <c r="D46" s="1362"/>
      <c r="E46" s="1432"/>
      <c r="F46" s="1432"/>
      <c r="G46" s="1365"/>
      <c r="H46" s="1366"/>
      <c r="I46" s="1367"/>
      <c r="J46" s="1364"/>
      <c r="K46" s="1366"/>
      <c r="L46" s="1368"/>
      <c r="M46" s="1432"/>
      <c r="N46" s="1364"/>
      <c r="O46" s="1370"/>
      <c r="P46" s="1449"/>
      <c r="Q46" s="1366"/>
      <c r="R46" s="1368"/>
      <c r="S46" s="1366"/>
      <c r="T46" s="1368"/>
      <c r="U46" s="1364"/>
      <c r="V46" s="1364"/>
      <c r="W46" s="1372"/>
      <c r="Z46" s="1360" t="s">
        <v>586</v>
      </c>
      <c r="AA46" s="1361" t="s">
        <v>587</v>
      </c>
      <c r="AB46" s="1432"/>
      <c r="AC46" s="1432"/>
      <c r="AD46" s="1365"/>
      <c r="AE46" s="1366"/>
      <c r="AF46" s="1367"/>
      <c r="AG46" s="1364"/>
      <c r="AH46" s="1366"/>
      <c r="AI46" s="1368"/>
      <c r="AJ46" s="1432"/>
      <c r="AK46" s="1364"/>
      <c r="AL46" s="1449"/>
      <c r="AM46" s="1366"/>
      <c r="AN46" s="1368"/>
      <c r="AO46" s="1366"/>
      <c r="AP46" s="1368"/>
      <c r="AQ46" s="1364"/>
      <c r="AR46" s="1364"/>
      <c r="AS46" s="1372"/>
      <c r="AU46" s="1445"/>
      <c r="AV46" s="1432"/>
      <c r="AW46" s="1432"/>
    </row>
    <row r="47" customFormat="false" ht="15" hidden="false" customHeight="true" outlineLevel="0" collapsed="false">
      <c r="A47" s="1360" t="s">
        <v>588</v>
      </c>
      <c r="B47" s="1361" t="s">
        <v>589</v>
      </c>
      <c r="C47" s="1362"/>
      <c r="D47" s="1362"/>
      <c r="E47" s="1432"/>
      <c r="F47" s="1432"/>
      <c r="G47" s="1365"/>
      <c r="H47" s="1366"/>
      <c r="I47" s="1367" t="n">
        <f aca="false">'ННГ без НГДП по датам'!IK137</f>
        <v>0</v>
      </c>
      <c r="J47" s="1364"/>
      <c r="K47" s="1366"/>
      <c r="L47" s="1368"/>
      <c r="M47" s="1432"/>
      <c r="N47" s="1364"/>
      <c r="O47" s="1370"/>
      <c r="P47" s="1449"/>
      <c r="Q47" s="1366"/>
      <c r="R47" s="1368" t="n">
        <f aca="false">'ННГ без НГДП по датам'!IK138</f>
        <v>0</v>
      </c>
      <c r="S47" s="1366"/>
      <c r="T47" s="1368"/>
      <c r="U47" s="1364"/>
      <c r="V47" s="1364"/>
      <c r="W47" s="1372"/>
      <c r="Z47" s="1360" t="s">
        <v>588</v>
      </c>
      <c r="AA47" s="1361" t="s">
        <v>589</v>
      </c>
      <c r="AB47" s="1432"/>
      <c r="AC47" s="1432"/>
      <c r="AD47" s="1365"/>
      <c r="AE47" s="1366"/>
      <c r="AF47" s="1367" t="n">
        <v>0</v>
      </c>
      <c r="AG47" s="1364"/>
      <c r="AH47" s="1366"/>
      <c r="AI47" s="1368"/>
      <c r="AJ47" s="1432"/>
      <c r="AK47" s="1364"/>
      <c r="AL47" s="1449"/>
      <c r="AM47" s="1366"/>
      <c r="AN47" s="1368" t="n">
        <v>0</v>
      </c>
      <c r="AO47" s="1366"/>
      <c r="AP47" s="1368"/>
      <c r="AQ47" s="1364"/>
      <c r="AR47" s="1364"/>
      <c r="AS47" s="1372"/>
      <c r="AU47" s="1445"/>
      <c r="AV47" s="1432"/>
      <c r="AW47" s="1432"/>
    </row>
    <row r="48" customFormat="false" ht="15" hidden="false" customHeight="true" outlineLevel="0" collapsed="false">
      <c r="A48" s="1360"/>
      <c r="B48" s="1361" t="s">
        <v>590</v>
      </c>
      <c r="C48" s="1362"/>
      <c r="D48" s="1362"/>
      <c r="E48" s="1432"/>
      <c r="F48" s="1432"/>
      <c r="G48" s="1365"/>
      <c r="H48" s="1366"/>
      <c r="I48" s="1367"/>
      <c r="J48" s="1364"/>
      <c r="K48" s="1366"/>
      <c r="L48" s="1368"/>
      <c r="M48" s="1432"/>
      <c r="N48" s="1364"/>
      <c r="O48" s="1370"/>
      <c r="P48" s="1449"/>
      <c r="Q48" s="1366"/>
      <c r="R48" s="1368"/>
      <c r="S48" s="1366"/>
      <c r="T48" s="1368"/>
      <c r="U48" s="1364"/>
      <c r="V48" s="1364"/>
      <c r="W48" s="1372"/>
      <c r="Z48" s="1360"/>
      <c r="AA48" s="1361" t="s">
        <v>590</v>
      </c>
      <c r="AB48" s="1432"/>
      <c r="AC48" s="1432"/>
      <c r="AD48" s="1365"/>
      <c r="AE48" s="1366"/>
      <c r="AF48" s="1367"/>
      <c r="AG48" s="1364"/>
      <c r="AH48" s="1366"/>
      <c r="AI48" s="1368"/>
      <c r="AJ48" s="1432"/>
      <c r="AK48" s="1364"/>
      <c r="AL48" s="1449"/>
      <c r="AM48" s="1366"/>
      <c r="AN48" s="1368"/>
      <c r="AO48" s="1366"/>
      <c r="AP48" s="1368"/>
      <c r="AQ48" s="1364"/>
      <c r="AR48" s="1364"/>
      <c r="AS48" s="1372"/>
      <c r="AU48" s="1445"/>
      <c r="AV48" s="1432"/>
      <c r="AW48" s="1432"/>
    </row>
    <row r="49" customFormat="false" ht="15" hidden="false" customHeight="true" outlineLevel="0" collapsed="false">
      <c r="A49" s="1360" t="s">
        <v>591</v>
      </c>
      <c r="B49" s="1361" t="s">
        <v>592</v>
      </c>
      <c r="C49" s="1362"/>
      <c r="D49" s="1362"/>
      <c r="E49" s="1432"/>
      <c r="F49" s="1432"/>
      <c r="G49" s="1365"/>
      <c r="H49" s="1366"/>
      <c r="I49" s="1367"/>
      <c r="J49" s="1364"/>
      <c r="K49" s="1366"/>
      <c r="L49" s="1368"/>
      <c r="M49" s="1432"/>
      <c r="N49" s="1364"/>
      <c r="O49" s="1370"/>
      <c r="P49" s="1449"/>
      <c r="Q49" s="1366"/>
      <c r="R49" s="1368"/>
      <c r="S49" s="1366"/>
      <c r="T49" s="1368"/>
      <c r="U49" s="1364"/>
      <c r="V49" s="1364"/>
      <c r="W49" s="1372"/>
      <c r="Z49" s="1360" t="s">
        <v>591</v>
      </c>
      <c r="AA49" s="1361" t="s">
        <v>592</v>
      </c>
      <c r="AB49" s="1432"/>
      <c r="AC49" s="1432"/>
      <c r="AD49" s="1365"/>
      <c r="AE49" s="1366"/>
      <c r="AF49" s="1367"/>
      <c r="AG49" s="1364"/>
      <c r="AH49" s="1366"/>
      <c r="AI49" s="1368"/>
      <c r="AJ49" s="1432"/>
      <c r="AK49" s="1364"/>
      <c r="AL49" s="1449"/>
      <c r="AM49" s="1366"/>
      <c r="AN49" s="1368"/>
      <c r="AO49" s="1366"/>
      <c r="AP49" s="1368"/>
      <c r="AQ49" s="1364"/>
      <c r="AR49" s="1364"/>
      <c r="AS49" s="1372"/>
      <c r="AU49" s="1445"/>
      <c r="AV49" s="1432"/>
      <c r="AW49" s="1432"/>
    </row>
    <row r="50" customFormat="false" ht="15" hidden="false" customHeight="true" outlineLevel="0" collapsed="false">
      <c r="A50" s="1360" t="s">
        <v>593</v>
      </c>
      <c r="B50" s="1458" t="s">
        <v>594</v>
      </c>
      <c r="C50" s="1459"/>
      <c r="D50" s="1459"/>
      <c r="E50" s="1432"/>
      <c r="F50" s="1432"/>
      <c r="G50" s="1365" t="n">
        <f aca="false">'ННГ без НГДП по датам'!IZ136</f>
        <v>310</v>
      </c>
      <c r="H50" s="1366"/>
      <c r="I50" s="1367" t="n">
        <f aca="false">'ННГ без НГДП по датам'!IZ137</f>
        <v>0</v>
      </c>
      <c r="J50" s="1364"/>
      <c r="K50" s="1366"/>
      <c r="L50" s="1368"/>
      <c r="M50" s="1432"/>
      <c r="N50" s="1369"/>
      <c r="O50" s="1370"/>
      <c r="P50" s="1449"/>
      <c r="Q50" s="1366"/>
      <c r="R50" s="1368" t="n">
        <f aca="false">'ННГ без НГДП по датам'!IZ138</f>
        <v>0</v>
      </c>
      <c r="S50" s="1366"/>
      <c r="T50" s="1368"/>
      <c r="U50" s="1364"/>
      <c r="V50" s="1369"/>
      <c r="W50" s="1372"/>
      <c r="Z50" s="1360" t="s">
        <v>593</v>
      </c>
      <c r="AA50" s="1458" t="s">
        <v>594</v>
      </c>
      <c r="AB50" s="1432"/>
      <c r="AC50" s="1432"/>
      <c r="AD50" s="1365" t="n">
        <v>0</v>
      </c>
      <c r="AE50" s="1366"/>
      <c r="AF50" s="1367" t="n">
        <v>0</v>
      </c>
      <c r="AG50" s="1364"/>
      <c r="AH50" s="1366"/>
      <c r="AI50" s="1368"/>
      <c r="AJ50" s="1432"/>
      <c r="AK50" s="1369"/>
      <c r="AL50" s="1449"/>
      <c r="AM50" s="1366"/>
      <c r="AN50" s="1368" t="n">
        <v>0</v>
      </c>
      <c r="AO50" s="1366"/>
      <c r="AP50" s="1368"/>
      <c r="AQ50" s="1364"/>
      <c r="AR50" s="1369"/>
      <c r="AS50" s="1372"/>
      <c r="AU50" s="1445"/>
      <c r="AV50" s="1432"/>
      <c r="AW50" s="1432"/>
    </row>
    <row r="51" customFormat="false" ht="25.5" hidden="false" customHeight="false" outlineLevel="0" collapsed="false">
      <c r="A51" s="1360" t="s">
        <v>595</v>
      </c>
      <c r="B51" s="1458" t="s">
        <v>57</v>
      </c>
      <c r="C51" s="1459"/>
      <c r="D51" s="1459"/>
      <c r="E51" s="1432"/>
      <c r="F51" s="1432"/>
      <c r="G51" s="1449"/>
      <c r="H51" s="1366"/>
      <c r="I51" s="1367" t="n">
        <f aca="false">'ННГ без НГДП по датам'!JC134</f>
        <v>0</v>
      </c>
      <c r="J51" s="1432"/>
      <c r="K51" s="1366"/>
      <c r="L51" s="1368"/>
      <c r="M51" s="1432"/>
      <c r="N51" s="1364"/>
      <c r="O51" s="1370"/>
      <c r="P51" s="1449"/>
      <c r="Q51" s="1366"/>
      <c r="R51" s="1368" t="n">
        <f aca="false">'ННГ без НГДП по датам'!JE138</f>
        <v>0</v>
      </c>
      <c r="S51" s="1366"/>
      <c r="T51" s="1368"/>
      <c r="U51" s="1364"/>
      <c r="V51" s="1364"/>
      <c r="W51" s="1372" t="str">
        <f aca="false">IF(I51=$A$1,"",CONCATENATE("Ограничения ОГМ ",'03.24 НГДП по датам'!CE10))</f>
        <v/>
      </c>
      <c r="Z51" s="1360" t="s">
        <v>595</v>
      </c>
      <c r="AA51" s="1458" t="s">
        <v>57</v>
      </c>
      <c r="AB51" s="1432"/>
      <c r="AC51" s="1432"/>
      <c r="AD51" s="1449"/>
      <c r="AE51" s="1366"/>
      <c r="AF51" s="1367"/>
      <c r="AG51" s="1432"/>
      <c r="AH51" s="1366"/>
      <c r="AI51" s="1368"/>
      <c r="AJ51" s="1432"/>
      <c r="AK51" s="1364"/>
      <c r="AL51" s="1449"/>
      <c r="AM51" s="1366"/>
      <c r="AN51" s="1461"/>
      <c r="AO51" s="1366"/>
      <c r="AP51" s="1368"/>
      <c r="AQ51" s="1364"/>
      <c r="AR51" s="1364"/>
      <c r="AS51" s="1372"/>
      <c r="AU51" s="1445" t="n">
        <f aca="false">AD51-G51</f>
        <v>0</v>
      </c>
      <c r="AV51" s="1432" t="n">
        <f aca="false">AF51-I51</f>
        <v>0</v>
      </c>
      <c r="AW51" s="1432" t="n">
        <f aca="false">AN51-R51</f>
        <v>0</v>
      </c>
    </row>
    <row r="52" customFormat="false" ht="15" hidden="false" customHeight="true" outlineLevel="0" collapsed="false">
      <c r="A52" s="1379" t="s">
        <v>596</v>
      </c>
      <c r="B52" s="1380" t="s">
        <v>597</v>
      </c>
      <c r="C52" s="1381"/>
      <c r="D52" s="1381"/>
      <c r="E52" s="1391"/>
      <c r="F52" s="1391"/>
      <c r="G52" s="1392"/>
      <c r="H52" s="1391"/>
      <c r="I52" s="1395"/>
      <c r="J52" s="1391"/>
      <c r="K52" s="1391"/>
      <c r="L52" s="1391"/>
      <c r="M52" s="1391"/>
      <c r="N52" s="1391"/>
      <c r="O52" s="1394"/>
      <c r="P52" s="1462"/>
      <c r="Q52" s="1353" t="n">
        <f aca="false">SUBTOTAL(9,Q53:Q59)</f>
        <v>0</v>
      </c>
      <c r="R52" s="1356" t="n">
        <f aca="false">SUBTOTAL(9,R53:R60)</f>
        <v>0</v>
      </c>
      <c r="S52" s="1375"/>
      <c r="T52" s="1376"/>
      <c r="U52" s="1377"/>
      <c r="V52" s="1431"/>
      <c r="W52" s="1358"/>
      <c r="Z52" s="1379" t="s">
        <v>596</v>
      </c>
      <c r="AA52" s="1380" t="s">
        <v>597</v>
      </c>
      <c r="AB52" s="1391"/>
      <c r="AC52" s="1391"/>
      <c r="AD52" s="1392"/>
      <c r="AE52" s="1391"/>
      <c r="AF52" s="1395"/>
      <c r="AG52" s="1391"/>
      <c r="AH52" s="1391"/>
      <c r="AI52" s="1391"/>
      <c r="AJ52" s="1391"/>
      <c r="AK52" s="1391"/>
      <c r="AL52" s="1462"/>
      <c r="AM52" s="1353" t="n">
        <f aca="false">SUBTOTAL(9,AM53:AM59)</f>
        <v>0</v>
      </c>
      <c r="AN52" s="1356" t="n">
        <f aca="false">SUBTOTAL(9,AN53:AN60)</f>
        <v>0</v>
      </c>
      <c r="AO52" s="1375"/>
      <c r="AP52" s="1376"/>
      <c r="AQ52" s="1377"/>
      <c r="AR52" s="1431"/>
      <c r="AS52" s="1358"/>
      <c r="AU52" s="1396"/>
      <c r="AV52" s="1391"/>
      <c r="AW52" s="1391"/>
    </row>
    <row r="53" customFormat="false" ht="15" hidden="false" customHeight="true" outlineLevel="0" collapsed="false">
      <c r="A53" s="1463" t="s">
        <v>598</v>
      </c>
      <c r="B53" s="1361" t="s">
        <v>599</v>
      </c>
      <c r="C53" s="1362"/>
      <c r="D53" s="1362"/>
      <c r="E53" s="1432"/>
      <c r="F53" s="1432"/>
      <c r="G53" s="1449"/>
      <c r="H53" s="1464"/>
      <c r="I53" s="1465"/>
      <c r="J53" s="1432"/>
      <c r="K53" s="1464"/>
      <c r="L53" s="1466"/>
      <c r="M53" s="1432"/>
      <c r="N53" s="1432"/>
      <c r="O53" s="1467"/>
      <c r="P53" s="1468"/>
      <c r="Q53" s="1366"/>
      <c r="R53" s="1368" t="n">
        <f aca="false">'ННГ без НГДП по датам'!JG138</f>
        <v>0</v>
      </c>
      <c r="S53" s="1366"/>
      <c r="T53" s="1368"/>
      <c r="U53" s="1364"/>
      <c r="V53" s="1364"/>
      <c r="W53" s="1372"/>
      <c r="Z53" s="1463" t="s">
        <v>598</v>
      </c>
      <c r="AA53" s="1361" t="s">
        <v>599</v>
      </c>
      <c r="AB53" s="1432"/>
      <c r="AC53" s="1432"/>
      <c r="AD53" s="1449"/>
      <c r="AE53" s="1464"/>
      <c r="AF53" s="1465"/>
      <c r="AG53" s="1432"/>
      <c r="AH53" s="1464"/>
      <c r="AI53" s="1466"/>
      <c r="AJ53" s="1432"/>
      <c r="AK53" s="1432"/>
      <c r="AL53" s="1468"/>
      <c r="AM53" s="1366"/>
      <c r="AN53" s="1461"/>
      <c r="AO53" s="1366"/>
      <c r="AP53" s="1368"/>
      <c r="AQ53" s="1364"/>
      <c r="AR53" s="1364"/>
      <c r="AS53" s="1372"/>
      <c r="AU53" s="1445" t="n">
        <f aca="false">AD53-G53</f>
        <v>0</v>
      </c>
      <c r="AV53" s="1432" t="n">
        <f aca="false">AF53-I53</f>
        <v>0</v>
      </c>
      <c r="AW53" s="1432" t="n">
        <f aca="false">AN53-R53</f>
        <v>0</v>
      </c>
    </row>
    <row r="54" customFormat="false" ht="15" hidden="false" customHeight="true" outlineLevel="0" collapsed="false">
      <c r="A54" s="1463" t="s">
        <v>600</v>
      </c>
      <c r="B54" s="1361" t="s">
        <v>601</v>
      </c>
      <c r="C54" s="1362"/>
      <c r="D54" s="1362"/>
      <c r="E54" s="1432"/>
      <c r="F54" s="1432"/>
      <c r="G54" s="1449"/>
      <c r="H54" s="1432"/>
      <c r="I54" s="1469"/>
      <c r="J54" s="1432"/>
      <c r="K54" s="1432"/>
      <c r="L54" s="1432"/>
      <c r="M54" s="1432"/>
      <c r="N54" s="1432"/>
      <c r="O54" s="1467"/>
      <c r="P54" s="1468"/>
      <c r="Q54" s="1434" t="n">
        <f aca="false">SUBTOTAL(9,Q55:Q56)</f>
        <v>0</v>
      </c>
      <c r="R54" s="1437" t="n">
        <f aca="false">SUBTOTAL(9,R55:R56)</f>
        <v>0</v>
      </c>
      <c r="S54" s="1440"/>
      <c r="T54" s="1441"/>
      <c r="U54" s="1442"/>
      <c r="V54" s="1443"/>
      <c r="W54" s="1372"/>
      <c r="Z54" s="1463" t="s">
        <v>600</v>
      </c>
      <c r="AA54" s="1361" t="s">
        <v>601</v>
      </c>
      <c r="AB54" s="1432"/>
      <c r="AC54" s="1432"/>
      <c r="AD54" s="1449"/>
      <c r="AE54" s="1432"/>
      <c r="AF54" s="1469"/>
      <c r="AG54" s="1432"/>
      <c r="AH54" s="1432"/>
      <c r="AI54" s="1432"/>
      <c r="AJ54" s="1432"/>
      <c r="AK54" s="1432"/>
      <c r="AL54" s="1468"/>
      <c r="AM54" s="1434" t="n">
        <f aca="false">SUBTOTAL(9,AM55:AM56)</f>
        <v>0</v>
      </c>
      <c r="AN54" s="1470" t="n">
        <f aca="false">SUBTOTAL(9,AN55:AN56)</f>
        <v>0</v>
      </c>
      <c r="AO54" s="1440"/>
      <c r="AP54" s="1441"/>
      <c r="AQ54" s="1442"/>
      <c r="AR54" s="1443"/>
      <c r="AS54" s="1372"/>
      <c r="AU54" s="1445" t="n">
        <f aca="false">AD54-G54</f>
        <v>0</v>
      </c>
      <c r="AV54" s="1432" t="n">
        <f aca="false">AF54-I54</f>
        <v>0</v>
      </c>
      <c r="AW54" s="1432" t="n">
        <f aca="false">AN54-R54</f>
        <v>0</v>
      </c>
    </row>
    <row r="55" customFormat="false" ht="15" hidden="false" customHeight="true" outlineLevel="0" collapsed="false">
      <c r="A55" s="1463"/>
      <c r="B55" s="1446" t="s">
        <v>602</v>
      </c>
      <c r="C55" s="1362"/>
      <c r="D55" s="1362"/>
      <c r="E55" s="1432"/>
      <c r="F55" s="1432"/>
      <c r="G55" s="1449"/>
      <c r="H55" s="1464"/>
      <c r="I55" s="1465"/>
      <c r="J55" s="1432"/>
      <c r="K55" s="1464"/>
      <c r="L55" s="1466"/>
      <c r="M55" s="1432"/>
      <c r="N55" s="1432"/>
      <c r="O55" s="1467"/>
      <c r="P55" s="1468"/>
      <c r="Q55" s="1366"/>
      <c r="R55" s="1368" t="n">
        <f aca="false">'ННГ без НГДП по датам'!JI138</f>
        <v>0</v>
      </c>
      <c r="S55" s="1366"/>
      <c r="T55" s="1368"/>
      <c r="U55" s="1364"/>
      <c r="V55" s="1369"/>
      <c r="W55" s="1372"/>
      <c r="Z55" s="1463"/>
      <c r="AA55" s="1446" t="s">
        <v>602</v>
      </c>
      <c r="AB55" s="1432"/>
      <c r="AC55" s="1432"/>
      <c r="AD55" s="1449"/>
      <c r="AE55" s="1464"/>
      <c r="AF55" s="1465"/>
      <c r="AG55" s="1432"/>
      <c r="AH55" s="1464"/>
      <c r="AI55" s="1466"/>
      <c r="AJ55" s="1432"/>
      <c r="AK55" s="1432"/>
      <c r="AL55" s="1468"/>
      <c r="AM55" s="1366"/>
      <c r="AN55" s="1461"/>
      <c r="AO55" s="1366"/>
      <c r="AP55" s="1368"/>
      <c r="AQ55" s="1364"/>
      <c r="AR55" s="1369"/>
      <c r="AS55" s="1372"/>
      <c r="AU55" s="1445" t="n">
        <f aca="false">AD55-G55</f>
        <v>0</v>
      </c>
      <c r="AV55" s="1432" t="n">
        <f aca="false">AF55-I55</f>
        <v>0</v>
      </c>
      <c r="AW55" s="1432" t="n">
        <f aca="false">AN55-R55</f>
        <v>0</v>
      </c>
    </row>
    <row r="56" customFormat="false" ht="15" hidden="false" customHeight="true" outlineLevel="0" collapsed="false">
      <c r="A56" s="1463"/>
      <c r="B56" s="1446" t="s">
        <v>681</v>
      </c>
      <c r="C56" s="1362"/>
      <c r="D56" s="1362"/>
      <c r="E56" s="1432"/>
      <c r="F56" s="1432"/>
      <c r="G56" s="1449"/>
      <c r="H56" s="1464"/>
      <c r="I56" s="1465"/>
      <c r="J56" s="1432"/>
      <c r="K56" s="1464"/>
      <c r="L56" s="1466"/>
      <c r="M56" s="1432"/>
      <c r="N56" s="1432"/>
      <c r="O56" s="1467"/>
      <c r="P56" s="1468"/>
      <c r="Q56" s="1366"/>
      <c r="R56" s="1368"/>
      <c r="S56" s="1366"/>
      <c r="T56" s="1368"/>
      <c r="U56" s="1364"/>
      <c r="V56" s="1364"/>
      <c r="W56" s="1372"/>
      <c r="Z56" s="1463"/>
      <c r="AA56" s="1446" t="s">
        <v>603</v>
      </c>
      <c r="AB56" s="1432"/>
      <c r="AC56" s="1432"/>
      <c r="AD56" s="1449"/>
      <c r="AE56" s="1464"/>
      <c r="AF56" s="1465"/>
      <c r="AG56" s="1432"/>
      <c r="AH56" s="1464"/>
      <c r="AI56" s="1466"/>
      <c r="AJ56" s="1432"/>
      <c r="AK56" s="1432"/>
      <c r="AL56" s="1468"/>
      <c r="AM56" s="1366"/>
      <c r="AN56" s="1461"/>
      <c r="AO56" s="1366"/>
      <c r="AP56" s="1368"/>
      <c r="AQ56" s="1364"/>
      <c r="AR56" s="1364"/>
      <c r="AS56" s="1372"/>
      <c r="AU56" s="1445" t="n">
        <f aca="false">AD56-G56</f>
        <v>0</v>
      </c>
      <c r="AV56" s="1432" t="n">
        <f aca="false">AF56-I56</f>
        <v>0</v>
      </c>
      <c r="AW56" s="1432" t="n">
        <f aca="false">AN56-R56</f>
        <v>0</v>
      </c>
    </row>
    <row r="57" customFormat="false" ht="15" hidden="false" customHeight="true" outlineLevel="0" collapsed="false">
      <c r="A57" s="1463" t="s">
        <v>604</v>
      </c>
      <c r="B57" s="1361" t="s">
        <v>605</v>
      </c>
      <c r="C57" s="1362"/>
      <c r="D57" s="1362"/>
      <c r="E57" s="1432"/>
      <c r="F57" s="1432"/>
      <c r="G57" s="1449"/>
      <c r="H57" s="1432"/>
      <c r="I57" s="1469"/>
      <c r="J57" s="1432"/>
      <c r="K57" s="1432"/>
      <c r="L57" s="1432"/>
      <c r="M57" s="1432"/>
      <c r="N57" s="1432"/>
      <c r="O57" s="1467"/>
      <c r="P57" s="1468"/>
      <c r="Q57" s="1434" t="n">
        <f aca="false">SUBTOTAL(9,Q58:Q59)</f>
        <v>0</v>
      </c>
      <c r="R57" s="1437" t="n">
        <f aca="false">SUBTOTAL(9,R58:R59)</f>
        <v>0</v>
      </c>
      <c r="S57" s="1440"/>
      <c r="T57" s="1441"/>
      <c r="U57" s="1442"/>
      <c r="V57" s="1443"/>
      <c r="W57" s="1372"/>
      <c r="Z57" s="1463" t="s">
        <v>604</v>
      </c>
      <c r="AA57" s="1361" t="s">
        <v>605</v>
      </c>
      <c r="AB57" s="1432"/>
      <c r="AC57" s="1432"/>
      <c r="AD57" s="1449"/>
      <c r="AE57" s="1432"/>
      <c r="AF57" s="1469"/>
      <c r="AG57" s="1432"/>
      <c r="AH57" s="1432"/>
      <c r="AI57" s="1432"/>
      <c r="AJ57" s="1432"/>
      <c r="AK57" s="1432"/>
      <c r="AL57" s="1468"/>
      <c r="AM57" s="1434" t="n">
        <f aca="false">SUBTOTAL(9,AM58:AM59)</f>
        <v>0</v>
      </c>
      <c r="AN57" s="1470" t="n">
        <f aca="false">SUBTOTAL(9,AN58:AN59)</f>
        <v>0</v>
      </c>
      <c r="AO57" s="1440"/>
      <c r="AP57" s="1441"/>
      <c r="AQ57" s="1442"/>
      <c r="AR57" s="1443"/>
      <c r="AS57" s="1372"/>
      <c r="AU57" s="1445" t="n">
        <f aca="false">AD57-G57</f>
        <v>0</v>
      </c>
      <c r="AV57" s="1432" t="n">
        <f aca="false">AF57-I57</f>
        <v>0</v>
      </c>
      <c r="AW57" s="1432" t="n">
        <f aca="false">AN57-R57</f>
        <v>0</v>
      </c>
    </row>
    <row r="58" customFormat="false" ht="15" hidden="false" customHeight="true" outlineLevel="0" collapsed="false">
      <c r="A58" s="1463"/>
      <c r="B58" s="1446" t="s">
        <v>606</v>
      </c>
      <c r="C58" s="1362"/>
      <c r="D58" s="1362"/>
      <c r="E58" s="1432"/>
      <c r="F58" s="1432"/>
      <c r="G58" s="1449"/>
      <c r="H58" s="1464"/>
      <c r="I58" s="1465"/>
      <c r="J58" s="1432"/>
      <c r="K58" s="1464"/>
      <c r="L58" s="1466"/>
      <c r="M58" s="1432"/>
      <c r="N58" s="1432"/>
      <c r="O58" s="1467"/>
      <c r="P58" s="1468"/>
      <c r="Q58" s="1366"/>
      <c r="R58" s="1368" t="n">
        <f aca="false">'ННГ без НГДП по датам'!JH138</f>
        <v>0</v>
      </c>
      <c r="S58" s="1366"/>
      <c r="T58" s="1368"/>
      <c r="U58" s="1364"/>
      <c r="V58" s="1369"/>
      <c r="W58" s="1372"/>
      <c r="Z58" s="1463"/>
      <c r="AA58" s="1446" t="s">
        <v>606</v>
      </c>
      <c r="AB58" s="1432"/>
      <c r="AC58" s="1432"/>
      <c r="AD58" s="1449"/>
      <c r="AE58" s="1464"/>
      <c r="AF58" s="1465"/>
      <c r="AG58" s="1432"/>
      <c r="AH58" s="1464"/>
      <c r="AI58" s="1466"/>
      <c r="AJ58" s="1432"/>
      <c r="AK58" s="1432"/>
      <c r="AL58" s="1468"/>
      <c r="AM58" s="1366"/>
      <c r="AN58" s="1461"/>
      <c r="AO58" s="1366"/>
      <c r="AP58" s="1368"/>
      <c r="AQ58" s="1364"/>
      <c r="AR58" s="1369"/>
      <c r="AS58" s="1372"/>
      <c r="AU58" s="1445" t="n">
        <f aca="false">AD58-G58</f>
        <v>0</v>
      </c>
      <c r="AV58" s="1432" t="n">
        <f aca="false">AF58-I58</f>
        <v>0</v>
      </c>
      <c r="AW58" s="1432" t="n">
        <f aca="false">AN58-R58</f>
        <v>0</v>
      </c>
    </row>
    <row r="59" customFormat="false" ht="15" hidden="false" customHeight="true" outlineLevel="0" collapsed="false">
      <c r="A59" s="1463"/>
      <c r="B59" s="1446" t="s">
        <v>607</v>
      </c>
      <c r="C59" s="1362"/>
      <c r="D59" s="1362"/>
      <c r="E59" s="1432"/>
      <c r="F59" s="1432"/>
      <c r="G59" s="1449"/>
      <c r="H59" s="1464"/>
      <c r="I59" s="1465"/>
      <c r="J59" s="1432"/>
      <c r="K59" s="1464"/>
      <c r="L59" s="1466"/>
      <c r="M59" s="1432"/>
      <c r="N59" s="1432"/>
      <c r="O59" s="1467"/>
      <c r="P59" s="1468"/>
      <c r="Q59" s="1366"/>
      <c r="R59" s="1368"/>
      <c r="S59" s="1366"/>
      <c r="T59" s="1368"/>
      <c r="U59" s="1364"/>
      <c r="V59" s="1364"/>
      <c r="W59" s="1372"/>
      <c r="Z59" s="1463"/>
      <c r="AA59" s="1446" t="s">
        <v>607</v>
      </c>
      <c r="AB59" s="1432"/>
      <c r="AC59" s="1432"/>
      <c r="AD59" s="1449"/>
      <c r="AE59" s="1464"/>
      <c r="AF59" s="1465"/>
      <c r="AG59" s="1432"/>
      <c r="AH59" s="1464"/>
      <c r="AI59" s="1466"/>
      <c r="AJ59" s="1432"/>
      <c r="AK59" s="1432"/>
      <c r="AL59" s="1468"/>
      <c r="AM59" s="1366"/>
      <c r="AN59" s="1461"/>
      <c r="AO59" s="1366"/>
      <c r="AP59" s="1368"/>
      <c r="AQ59" s="1364"/>
      <c r="AR59" s="1364"/>
      <c r="AS59" s="1372"/>
      <c r="AU59" s="1445" t="n">
        <f aca="false">AD59-G59</f>
        <v>0</v>
      </c>
      <c r="AV59" s="1432" t="n">
        <f aca="false">AF59-I59</f>
        <v>0</v>
      </c>
      <c r="AW59" s="1432" t="n">
        <f aca="false">AN59-R59</f>
        <v>0</v>
      </c>
    </row>
    <row r="60" customFormat="false" ht="15.75" hidden="false" customHeight="true" outlineLevel="0" collapsed="false">
      <c r="A60" s="1463" t="s">
        <v>608</v>
      </c>
      <c r="B60" s="1361" t="s">
        <v>609</v>
      </c>
      <c r="C60" s="1362"/>
      <c r="D60" s="1362"/>
      <c r="E60" s="1432"/>
      <c r="F60" s="1432"/>
      <c r="G60" s="1449"/>
      <c r="H60" s="1464"/>
      <c r="I60" s="1465"/>
      <c r="J60" s="1432"/>
      <c r="K60" s="1464"/>
      <c r="L60" s="1466"/>
      <c r="M60" s="1432"/>
      <c r="N60" s="1432"/>
      <c r="O60" s="1467"/>
      <c r="P60" s="1449"/>
      <c r="Q60" s="1366"/>
      <c r="R60" s="1368" t="n">
        <f aca="false">'ННГ без НГДП по датам'!JJ138</f>
        <v>0</v>
      </c>
      <c r="S60" s="1366"/>
      <c r="T60" s="1368"/>
      <c r="U60" s="1364"/>
      <c r="V60" s="1364"/>
      <c r="W60" s="1372"/>
      <c r="Z60" s="1463" t="s">
        <v>608</v>
      </c>
      <c r="AA60" s="1361" t="s">
        <v>609</v>
      </c>
      <c r="AB60" s="1432"/>
      <c r="AC60" s="1432"/>
      <c r="AD60" s="1449"/>
      <c r="AE60" s="1464"/>
      <c r="AF60" s="1465"/>
      <c r="AG60" s="1432"/>
      <c r="AH60" s="1464"/>
      <c r="AI60" s="1466"/>
      <c r="AJ60" s="1432"/>
      <c r="AK60" s="1432"/>
      <c r="AL60" s="1449"/>
      <c r="AM60" s="1366"/>
      <c r="AN60" s="1461"/>
      <c r="AO60" s="1366"/>
      <c r="AP60" s="1368"/>
      <c r="AQ60" s="1364"/>
      <c r="AR60" s="1364"/>
      <c r="AS60" s="1372"/>
      <c r="AU60" s="1445" t="n">
        <f aca="false">AD60-G60</f>
        <v>0</v>
      </c>
      <c r="AV60" s="1432" t="n">
        <f aca="false">AF60-I60</f>
        <v>0</v>
      </c>
      <c r="AW60" s="1432" t="n">
        <f aca="false">AN60-R60</f>
        <v>0</v>
      </c>
    </row>
    <row r="61" customFormat="false" ht="16.5" hidden="false" customHeight="true" outlineLevel="0" collapsed="false">
      <c r="A61" s="1471" t="n">
        <v>4</v>
      </c>
      <c r="B61" s="1472" t="s">
        <v>108</v>
      </c>
      <c r="C61" s="1473"/>
      <c r="D61" s="1473"/>
      <c r="E61" s="1474"/>
      <c r="F61" s="1475"/>
      <c r="G61" s="1476"/>
      <c r="H61" s="1477" t="n">
        <f aca="false">H6:H6+SUMIF(B6:B60,"Прирост добычи нефти, в том числе:",H6:H60)-SUMIF(B6:B60,"Потери добычи нефти, в том числе:",H6:H60)</f>
        <v>0</v>
      </c>
      <c r="I61" s="1478" t="e">
        <f aca="false">I6:I6+SUMIF(B6:B60,"Прирост добычи нефти, в том числе:",I6:I60)-SUMIF(B6:B60,"Потери добычи нефти, в том числе:",I6:I60)</f>
        <v>#VALUE!</v>
      </c>
      <c r="J61" s="1479"/>
      <c r="K61" s="1477"/>
      <c r="L61" s="1480"/>
      <c r="M61" s="1479"/>
      <c r="N61" s="1475"/>
      <c r="O61" s="1481" t="n">
        <f aca="false">D62*A62</f>
        <v>0</v>
      </c>
      <c r="P61" s="1482" t="n">
        <f aca="false">F62*A62</f>
        <v>1013917</v>
      </c>
      <c r="Q61" s="1477" t="n">
        <f aca="false">Q6:Q6+SUMIF(B6:B60,"Прирост добычи нефти, в том числе:",Q6:Q60)-SUMIF(B6:B60,"Потери добычи нефти, в том числе:",Q6:Q60)</f>
        <v>0</v>
      </c>
      <c r="R61" s="1480" t="e">
        <f aca="false">R6:R6+SUMIF(B6:B60,"Прирост добычи нефти, в том числе:",R6:R60)-SUMIF(B6:B60,"Потери добычи нефти, в том числе:",R6:R60)</f>
        <v>#VALUE!</v>
      </c>
      <c r="S61" s="1483"/>
      <c r="T61" s="1484"/>
      <c r="U61" s="1485"/>
      <c r="V61" s="1486"/>
      <c r="W61" s="1487"/>
      <c r="Z61" s="1471" t="n">
        <v>4</v>
      </c>
      <c r="AA61" s="1472" t="s">
        <v>108</v>
      </c>
      <c r="AB61" s="1474"/>
      <c r="AC61" s="1475"/>
      <c r="AD61" s="1476"/>
      <c r="AE61" s="1477" t="n">
        <f aca="false">AE6:AE6+SUMIF(AA6:AA60,"Прирост добычи нефти, в том числе:",AE6:AE60)-SUMIF(AA6:AA60,"Потери добычи нефти, в том числе:",AE6:AE60)</f>
        <v>0</v>
      </c>
      <c r="AF61" s="1478" t="e">
        <f aca="false">AF6:AF6+SUMIF(AA6:AA60,"Прирост добычи нефти, в том числе:",AF6:AF60)-SUMIF(AA6:AA60,"Потери добычи нефти, в том числе:",AF6:AF60)</f>
        <v>#VALUE!</v>
      </c>
      <c r="AG61" s="1479"/>
      <c r="AH61" s="1477"/>
      <c r="AI61" s="1480"/>
      <c r="AJ61" s="1479"/>
      <c r="AK61" s="1475"/>
      <c r="AL61" s="1482" t="n">
        <f aca="false">AC62*Z62</f>
        <v>0</v>
      </c>
      <c r="AM61" s="1477" t="n">
        <f aca="false">AM6:AM6+SUMIF(AA6:AA60,"Прирост добычи нефти, в том числе:",AM6:AM60)-SUMIF(AA6:AA60,"Потери добычи нефти, в том числе:",AM6:AM60)</f>
        <v>0</v>
      </c>
      <c r="AN61" s="1480" t="e">
        <f aca="false">AN6:AN6+SUMIF(AA6:AA60,"Прирост добычи нефти, в том числе:",AN6:AN60)-SUMIF(AA6:AA60,"Потери добычи нефти, в том числе:",AN6:AN60)</f>
        <v>#VALUE!</v>
      </c>
      <c r="AO61" s="1483"/>
      <c r="AP61" s="1484"/>
      <c r="AQ61" s="1485"/>
      <c r="AR61" s="1486"/>
      <c r="AS61" s="1487"/>
      <c r="AU61" s="1488"/>
      <c r="AV61" s="1474" t="e">
        <f aca="false">AF61-I61</f>
        <v>#VALUE!</v>
      </c>
      <c r="AW61" s="1475" t="e">
        <f aca="false">AN61-R61</f>
        <v>#VALUE!</v>
      </c>
    </row>
    <row r="62" customFormat="false" ht="15" hidden="false" customHeight="true" outlineLevel="0" collapsed="false">
      <c r="A62" s="1489" t="n">
        <f aca="false">DAY(EOMONTH(A2,0))</f>
        <v>31</v>
      </c>
      <c r="B62" s="1490" t="s">
        <v>610</v>
      </c>
      <c r="C62" s="1491"/>
      <c r="D62" s="1492"/>
      <c r="E62" s="1493"/>
      <c r="F62" s="1494" t="n">
        <v>32707</v>
      </c>
      <c r="G62" s="1495"/>
      <c r="H62" s="1496" t="n">
        <f aca="false">Q61:Q61/A62:A62</f>
        <v>0</v>
      </c>
      <c r="I62" s="1497" t="e">
        <f aca="false">R61:R61/A62:A62</f>
        <v>#VALUE!</v>
      </c>
      <c r="J62" s="1498"/>
      <c r="K62" s="1496"/>
      <c r="L62" s="1499"/>
      <c r="M62" s="1498"/>
      <c r="N62" s="1500"/>
      <c r="O62" s="1501"/>
      <c r="P62" s="1502"/>
      <c r="Q62" s="1503"/>
      <c r="R62" s="1504"/>
      <c r="S62" s="1505"/>
      <c r="T62" s="1506"/>
      <c r="U62" s="1493"/>
      <c r="V62" s="1493"/>
      <c r="W62" s="1507"/>
      <c r="Z62" s="1489" t="n">
        <f aca="false">DAY(EOMONTH(Z2,0))</f>
        <v>31</v>
      </c>
      <c r="AA62" s="1490" t="s">
        <v>610</v>
      </c>
      <c r="AB62" s="1493"/>
      <c r="AC62" s="1494"/>
      <c r="AD62" s="1495"/>
      <c r="AE62" s="1496" t="n">
        <f aca="false">AM61:AM61/Z62:Z62</f>
        <v>0</v>
      </c>
      <c r="AF62" s="1497" t="e">
        <f aca="false">AN61:AN61/Z62:Z62</f>
        <v>#VALUE!</v>
      </c>
      <c r="AG62" s="1498"/>
      <c r="AH62" s="1496"/>
      <c r="AI62" s="1499"/>
      <c r="AJ62" s="1498"/>
      <c r="AK62" s="1500"/>
      <c r="AL62" s="1502"/>
      <c r="AM62" s="1503"/>
      <c r="AN62" s="1504"/>
      <c r="AO62" s="1505"/>
      <c r="AP62" s="1506"/>
      <c r="AQ62" s="1493"/>
      <c r="AR62" s="1493"/>
      <c r="AS62" s="1507"/>
      <c r="AU62" s="1508"/>
      <c r="AV62" s="1493" t="e">
        <f aca="false">AF62-I62</f>
        <v>#VALUE!</v>
      </c>
      <c r="AW62" s="1494" t="n">
        <f aca="false">AN62-R62</f>
        <v>0</v>
      </c>
    </row>
    <row r="63" customFormat="false" ht="15" hidden="false" customHeight="true" outlineLevel="0" collapsed="false">
      <c r="A63" s="1509"/>
      <c r="B63" s="1510" t="s">
        <v>611</v>
      </c>
      <c r="C63" s="1511"/>
      <c r="D63" s="1511"/>
      <c r="E63" s="1493"/>
      <c r="F63" s="1494"/>
      <c r="G63" s="1495"/>
      <c r="H63" s="1496"/>
      <c r="I63" s="1497" t="e">
        <f aca="false">R63/A62</f>
        <v>#VALUE!</v>
      </c>
      <c r="J63" s="1498"/>
      <c r="K63" s="1496"/>
      <c r="L63" s="1499"/>
      <c r="M63" s="1498"/>
      <c r="N63" s="1500"/>
      <c r="O63" s="1501"/>
      <c r="P63" s="1502"/>
      <c r="Q63" s="1503"/>
      <c r="R63" s="1504" t="e">
        <f aca="false">R61-R8</f>
        <v>#VALUE!</v>
      </c>
      <c r="S63" s="1505"/>
      <c r="T63" s="1506"/>
      <c r="U63" s="1493"/>
      <c r="V63" s="1493"/>
      <c r="W63" s="1507"/>
      <c r="Z63" s="1509"/>
      <c r="AA63" s="1510" t="s">
        <v>611</v>
      </c>
      <c r="AB63" s="1493"/>
      <c r="AC63" s="1494"/>
      <c r="AD63" s="1495"/>
      <c r="AE63" s="1496"/>
      <c r="AF63" s="1497" t="e">
        <f aca="false">AN63/Z62</f>
        <v>#VALUE!</v>
      </c>
      <c r="AG63" s="1498"/>
      <c r="AH63" s="1496"/>
      <c r="AI63" s="1499"/>
      <c r="AJ63" s="1498"/>
      <c r="AK63" s="1500"/>
      <c r="AL63" s="1502"/>
      <c r="AM63" s="1503"/>
      <c r="AN63" s="1504" t="e">
        <f aca="false">AN61-AN8</f>
        <v>#VALUE!</v>
      </c>
      <c r="AO63" s="1505"/>
      <c r="AP63" s="1506"/>
      <c r="AQ63" s="1493"/>
      <c r="AR63" s="1493"/>
      <c r="AS63" s="1507"/>
      <c r="AU63" s="1508"/>
      <c r="AV63" s="1493" t="e">
        <f aca="false">AF63-I63</f>
        <v>#VALUE!</v>
      </c>
      <c r="AW63" s="1494" t="e">
        <f aca="false">AN63-R63</f>
        <v>#VALUE!</v>
      </c>
    </row>
    <row r="64" customFormat="false" ht="15" hidden="false" customHeight="true" outlineLevel="0" collapsed="false">
      <c r="A64" s="1512"/>
      <c r="B64" s="1513" t="s">
        <v>612</v>
      </c>
      <c r="C64" s="1514"/>
      <c r="D64" s="1514"/>
      <c r="E64" s="1515"/>
      <c r="F64" s="1515"/>
      <c r="G64" s="1516"/>
      <c r="H64" s="1517"/>
      <c r="I64" s="1518" t="e">
        <f aca="false">I62:I62-F62:F62</f>
        <v>#VALUE!</v>
      </c>
      <c r="J64" s="1517"/>
      <c r="K64" s="1517"/>
      <c r="L64" s="1519"/>
      <c r="M64" s="1517"/>
      <c r="N64" s="1517"/>
      <c r="O64" s="1520"/>
      <c r="P64" s="1521"/>
      <c r="Q64" s="1517"/>
      <c r="R64" s="1522" t="e">
        <f aca="false">R61:R61-P61:P61</f>
        <v>#VALUE!</v>
      </c>
      <c r="S64" s="1523"/>
      <c r="T64" s="1524"/>
      <c r="U64" s="1525"/>
      <c r="V64" s="1525"/>
      <c r="W64" s="1526"/>
      <c r="Z64" s="1512"/>
      <c r="AA64" s="1513" t="s">
        <v>612</v>
      </c>
      <c r="AB64" s="1515"/>
      <c r="AC64" s="1515"/>
      <c r="AD64" s="1516"/>
      <c r="AE64" s="1517"/>
      <c r="AF64" s="1518" t="e">
        <f aca="false">AF62:AF62-AC62:AC62</f>
        <v>#VALUE!</v>
      </c>
      <c r="AG64" s="1517"/>
      <c r="AH64" s="1517"/>
      <c r="AI64" s="1519"/>
      <c r="AJ64" s="1517"/>
      <c r="AK64" s="1517"/>
      <c r="AL64" s="1521"/>
      <c r="AM64" s="1517"/>
      <c r="AN64" s="1522" t="e">
        <f aca="false">AN61:AN61-AL61:AL61</f>
        <v>#VALUE!</v>
      </c>
      <c r="AO64" s="1523"/>
      <c r="AP64" s="1524"/>
      <c r="AQ64" s="1525"/>
      <c r="AR64" s="1525"/>
      <c r="AS64" s="1526"/>
      <c r="AU64" s="1527"/>
      <c r="AV64" s="1525" t="e">
        <f aca="false">AF64-I64</f>
        <v>#VALUE!</v>
      </c>
      <c r="AW64" s="1525" t="e">
        <f aca="false">AN64-R64</f>
        <v>#VALUE!</v>
      </c>
    </row>
    <row r="65" customFormat="false" ht="15" hidden="false" customHeight="true" outlineLevel="0" collapsed="false">
      <c r="A65" s="1296"/>
      <c r="B65" s="1528"/>
      <c r="C65" s="1297"/>
      <c r="D65" s="1297"/>
      <c r="E65" s="1298"/>
      <c r="F65" s="1298"/>
      <c r="G65" s="1529"/>
      <c r="H65" s="1302"/>
      <c r="I65" s="1302"/>
      <c r="J65" s="1302"/>
      <c r="K65" s="1302"/>
      <c r="L65" s="1303"/>
      <c r="M65" s="1302"/>
      <c r="N65" s="1303"/>
      <c r="O65" s="1530"/>
      <c r="P65" s="1531"/>
      <c r="Q65" s="1302"/>
      <c r="R65" s="1532"/>
      <c r="S65" s="1302"/>
      <c r="T65" s="1532"/>
      <c r="U65" s="1302"/>
      <c r="V65" s="1532"/>
      <c r="W65" s="1302"/>
      <c r="Z65" s="1296"/>
      <c r="AA65" s="1528"/>
      <c r="AB65" s="1298"/>
      <c r="AC65" s="1298"/>
      <c r="AD65" s="1529"/>
      <c r="AE65" s="1302"/>
      <c r="AF65" s="1302"/>
      <c r="AG65" s="1302"/>
      <c r="AH65" s="1302"/>
      <c r="AI65" s="1303"/>
      <c r="AJ65" s="1302"/>
      <c r="AK65" s="1303"/>
      <c r="AL65" s="1531"/>
      <c r="AM65" s="1302"/>
      <c r="AN65" s="1532"/>
      <c r="AO65" s="1302"/>
      <c r="AP65" s="1532"/>
      <c r="AQ65" s="1302"/>
      <c r="AR65" s="1532"/>
      <c r="AS65" s="1302"/>
    </row>
    <row r="66" customFormat="false" ht="29.25" hidden="false" customHeight="true" outlineLevel="0" collapsed="false">
      <c r="A66" s="1296"/>
      <c r="B66" s="1528"/>
      <c r="C66" s="1297"/>
      <c r="D66" s="1297"/>
      <c r="E66" s="1298"/>
      <c r="F66" s="1298"/>
      <c r="G66" s="1533" t="s">
        <v>613</v>
      </c>
      <c r="H66" s="1533"/>
      <c r="I66" s="1533"/>
      <c r="J66" s="1533" t="s">
        <v>614</v>
      </c>
      <c r="K66" s="1533"/>
      <c r="L66" s="1533"/>
      <c r="M66" s="1302"/>
      <c r="N66" s="1298"/>
      <c r="O66" s="1304"/>
      <c r="P66" s="1531"/>
      <c r="Q66" s="1302"/>
      <c r="R66" s="1533" t="s">
        <v>615</v>
      </c>
      <c r="S66" s="1533"/>
      <c r="T66" s="1533"/>
      <c r="U66" s="1302"/>
      <c r="V66" s="1298"/>
      <c r="W66" s="1534"/>
      <c r="Z66" s="1296"/>
      <c r="AA66" s="1528"/>
      <c r="AB66" s="1298"/>
      <c r="AC66" s="1298"/>
      <c r="AD66" s="1533" t="s">
        <v>613</v>
      </c>
      <c r="AE66" s="1533"/>
      <c r="AF66" s="1533"/>
      <c r="AG66" s="1533" t="s">
        <v>614</v>
      </c>
      <c r="AH66" s="1533"/>
      <c r="AI66" s="1533"/>
      <c r="AJ66" s="1302"/>
      <c r="AK66" s="1298"/>
      <c r="AL66" s="1531"/>
      <c r="AM66" s="1302"/>
      <c r="AN66" s="1533" t="s">
        <v>615</v>
      </c>
      <c r="AO66" s="1533"/>
      <c r="AP66" s="1533"/>
      <c r="AQ66" s="1302"/>
      <c r="AR66" s="1298"/>
      <c r="AS66" s="1534"/>
    </row>
    <row r="67" customFormat="false" ht="15" hidden="false" customHeight="true" outlineLevel="0" collapsed="false">
      <c r="A67" s="1298"/>
      <c r="B67" s="1535"/>
      <c r="C67" s="1536"/>
      <c r="D67" s="1536"/>
      <c r="E67" s="1298"/>
      <c r="F67" s="1298"/>
      <c r="G67" s="1537" t="s">
        <v>516</v>
      </c>
      <c r="H67" s="1538" t="s">
        <v>515</v>
      </c>
      <c r="I67" s="1538" t="s">
        <v>514</v>
      </c>
      <c r="J67" s="1538" t="s">
        <v>516</v>
      </c>
      <c r="K67" s="1538" t="s">
        <v>515</v>
      </c>
      <c r="L67" s="1538" t="s">
        <v>514</v>
      </c>
      <c r="M67" s="1302"/>
      <c r="N67" s="1298"/>
      <c r="O67" s="1304"/>
      <c r="P67" s="1531"/>
      <c r="Q67" s="1302"/>
      <c r="R67" s="1537" t="s">
        <v>516</v>
      </c>
      <c r="S67" s="1538" t="s">
        <v>515</v>
      </c>
      <c r="T67" s="1538" t="s">
        <v>514</v>
      </c>
      <c r="U67" s="1302"/>
      <c r="V67" s="1298"/>
      <c r="W67" s="1302"/>
      <c r="Z67" s="1298"/>
      <c r="AA67" s="1535"/>
      <c r="AB67" s="1298"/>
      <c r="AC67" s="1298"/>
      <c r="AD67" s="1537" t="s">
        <v>516</v>
      </c>
      <c r="AE67" s="1538" t="s">
        <v>515</v>
      </c>
      <c r="AF67" s="1538" t="s">
        <v>514</v>
      </c>
      <c r="AG67" s="1538" t="s">
        <v>516</v>
      </c>
      <c r="AH67" s="1538" t="s">
        <v>515</v>
      </c>
      <c r="AI67" s="1538" t="s">
        <v>514</v>
      </c>
      <c r="AJ67" s="1302"/>
      <c r="AK67" s="1298"/>
      <c r="AL67" s="1531"/>
      <c r="AM67" s="1302"/>
      <c r="AN67" s="1537" t="s">
        <v>516</v>
      </c>
      <c r="AO67" s="1538" t="s">
        <v>515</v>
      </c>
      <c r="AP67" s="1538" t="s">
        <v>514</v>
      </c>
      <c r="AQ67" s="1302"/>
      <c r="AR67" s="1298"/>
      <c r="AS67" s="1302"/>
    </row>
    <row r="68" customFormat="false" ht="15" hidden="false" customHeight="true" outlineLevel="0" collapsed="false">
      <c r="A68" s="1539" t="s">
        <v>616</v>
      </c>
      <c r="B68" s="1540" t="s">
        <v>617</v>
      </c>
      <c r="C68" s="1295"/>
      <c r="D68" s="1295"/>
      <c r="E68" s="1298"/>
      <c r="F68" s="1298"/>
      <c r="G68" s="1373"/>
      <c r="H68" s="1364"/>
      <c r="I68" s="1541"/>
      <c r="J68" s="1364"/>
      <c r="K68" s="1364"/>
      <c r="L68" s="1364"/>
      <c r="M68" s="1302"/>
      <c r="N68" s="1298"/>
      <c r="O68" s="1304"/>
      <c r="P68" s="1531"/>
      <c r="Q68" s="1302"/>
      <c r="R68" s="1373"/>
      <c r="S68" s="1364"/>
      <c r="T68" s="1364"/>
      <c r="U68" s="1302"/>
      <c r="V68" s="1298"/>
      <c r="W68" s="1302"/>
      <c r="Z68" s="1539" t="s">
        <v>616</v>
      </c>
      <c r="AA68" s="1540" t="s">
        <v>617</v>
      </c>
      <c r="AB68" s="1298"/>
      <c r="AC68" s="1298"/>
      <c r="AD68" s="1373"/>
      <c r="AE68" s="1364"/>
      <c r="AF68" s="1541"/>
      <c r="AG68" s="1364"/>
      <c r="AH68" s="1364"/>
      <c r="AI68" s="1364"/>
      <c r="AJ68" s="1302"/>
      <c r="AK68" s="1298"/>
      <c r="AL68" s="1531"/>
      <c r="AM68" s="1302"/>
      <c r="AN68" s="1373"/>
      <c r="AO68" s="1364"/>
      <c r="AP68" s="1364"/>
      <c r="AQ68" s="1302"/>
      <c r="AR68" s="1298"/>
      <c r="AS68" s="1302"/>
    </row>
    <row r="69" customFormat="false" ht="15" hidden="false" customHeight="true" outlineLevel="0" collapsed="false">
      <c r="A69" s="1539" t="s">
        <v>618</v>
      </c>
      <c r="B69" s="1540" t="s">
        <v>44</v>
      </c>
      <c r="C69" s="1295"/>
      <c r="D69" s="1295"/>
      <c r="E69" s="1296"/>
      <c r="F69" s="1296"/>
      <c r="G69" s="1445"/>
      <c r="H69" s="1432"/>
      <c r="I69" s="1542"/>
      <c r="J69" s="1432"/>
      <c r="K69" s="1432"/>
      <c r="L69" s="1432"/>
      <c r="M69" s="1302"/>
      <c r="N69" s="1298"/>
      <c r="O69" s="1304"/>
      <c r="P69" s="1531"/>
      <c r="Q69" s="1302"/>
      <c r="R69" s="1445"/>
      <c r="S69" s="1432"/>
      <c r="T69" s="1432"/>
      <c r="U69" s="1302"/>
      <c r="V69" s="1298"/>
      <c r="W69" s="1302"/>
      <c r="Z69" s="1539" t="s">
        <v>618</v>
      </c>
      <c r="AA69" s="1540" t="s">
        <v>44</v>
      </c>
      <c r="AB69" s="1296"/>
      <c r="AC69" s="1296"/>
      <c r="AD69" s="1445"/>
      <c r="AE69" s="1432"/>
      <c r="AF69" s="1542"/>
      <c r="AG69" s="1432"/>
      <c r="AH69" s="1432"/>
      <c r="AI69" s="1432"/>
      <c r="AJ69" s="1302"/>
      <c r="AK69" s="1298"/>
      <c r="AL69" s="1531"/>
      <c r="AM69" s="1302"/>
      <c r="AN69" s="1445"/>
      <c r="AO69" s="1432"/>
      <c r="AP69" s="1432"/>
      <c r="AQ69" s="1302"/>
      <c r="AR69" s="1298"/>
      <c r="AS69" s="1302"/>
    </row>
    <row r="70" customFormat="false" ht="15" hidden="false" customHeight="true" outlineLevel="0" collapsed="false">
      <c r="A70" s="1539" t="s">
        <v>619</v>
      </c>
      <c r="B70" s="1540" t="s">
        <v>592</v>
      </c>
      <c r="C70" s="1295"/>
      <c r="D70" s="1295"/>
      <c r="E70" s="1529"/>
      <c r="F70" s="1543"/>
      <c r="G70" s="1445"/>
      <c r="H70" s="1432"/>
      <c r="I70" s="1542"/>
      <c r="J70" s="1432"/>
      <c r="K70" s="1432"/>
      <c r="L70" s="1432"/>
      <c r="M70" s="1302"/>
      <c r="N70" s="1298"/>
      <c r="O70" s="1304"/>
      <c r="P70" s="1303"/>
      <c r="Q70" s="1302"/>
      <c r="R70" s="1445"/>
      <c r="S70" s="1432"/>
      <c r="T70" s="1432"/>
      <c r="U70" s="1302"/>
      <c r="V70" s="1298"/>
      <c r="W70" s="1302"/>
      <c r="Z70" s="1539" t="s">
        <v>619</v>
      </c>
      <c r="AA70" s="1540" t="s">
        <v>592</v>
      </c>
      <c r="AB70" s="1529"/>
      <c r="AC70" s="1543"/>
      <c r="AD70" s="1445"/>
      <c r="AE70" s="1432"/>
      <c r="AF70" s="1542"/>
      <c r="AG70" s="1432"/>
      <c r="AH70" s="1432"/>
      <c r="AI70" s="1432"/>
      <c r="AJ70" s="1302"/>
      <c r="AK70" s="1298"/>
      <c r="AL70" s="1303"/>
      <c r="AM70" s="1302"/>
      <c r="AN70" s="1445"/>
      <c r="AO70" s="1432"/>
      <c r="AP70" s="1432"/>
      <c r="AQ70" s="1302"/>
      <c r="AR70" s="1298"/>
      <c r="AS70" s="1302"/>
    </row>
    <row r="71" customFormat="false" ht="54" hidden="false" customHeight="false" outlineLevel="0" collapsed="false">
      <c r="A71" s="1295"/>
      <c r="B71" s="1296" t="s">
        <v>620</v>
      </c>
      <c r="C71" s="1297"/>
      <c r="D71" s="1297"/>
      <c r="E71" s="1298"/>
      <c r="F71" s="1298"/>
      <c r="G71" s="1544"/>
      <c r="H71" s="1442"/>
      <c r="I71" s="1545"/>
      <c r="J71" s="1442" t="n">
        <v>0</v>
      </c>
      <c r="K71" s="1442"/>
      <c r="L71" s="1442" t="n">
        <v>0</v>
      </c>
      <c r="M71" s="1302"/>
      <c r="N71" s="1298"/>
      <c r="O71" s="1304"/>
      <c r="P71" s="1298"/>
      <c r="Q71" s="1302"/>
      <c r="R71" s="1544" t="n">
        <v>0</v>
      </c>
      <c r="S71" s="1442" t="n">
        <v>0</v>
      </c>
      <c r="T71" s="1442" t="n">
        <v>0</v>
      </c>
      <c r="U71" s="1302"/>
      <c r="V71" s="1298"/>
      <c r="W71" s="1302"/>
      <c r="Z71" s="1295"/>
      <c r="AA71" s="1296" t="s">
        <v>620</v>
      </c>
      <c r="AB71" s="1298"/>
      <c r="AC71" s="1298"/>
      <c r="AD71" s="1544"/>
      <c r="AE71" s="1442"/>
      <c r="AF71" s="1545"/>
      <c r="AG71" s="1442" t="n">
        <v>0</v>
      </c>
      <c r="AH71" s="1442"/>
      <c r="AI71" s="1442" t="n">
        <v>0</v>
      </c>
      <c r="AJ71" s="1302"/>
      <c r="AK71" s="1298"/>
      <c r="AL71" s="1298"/>
      <c r="AM71" s="1302"/>
      <c r="AN71" s="1544" t="n">
        <v>0</v>
      </c>
      <c r="AO71" s="1442" t="n">
        <v>0</v>
      </c>
      <c r="AP71" s="1442" t="n">
        <v>0</v>
      </c>
      <c r="AQ71" s="1302"/>
      <c r="AR71" s="1298"/>
      <c r="AS71" s="1302"/>
    </row>
    <row r="72" customFormat="false" ht="15.75" hidden="false" customHeight="false" outlineLevel="0" collapsed="false">
      <c r="G72" s="1299"/>
      <c r="H72" s="1546"/>
      <c r="I72" s="1546"/>
      <c r="W72" s="1302"/>
    </row>
    <row r="73" customFormat="false" ht="15.75" hidden="false" customHeight="false" outlineLevel="0" collapsed="false">
      <c r="G73" s="1299"/>
      <c r="H73" s="1546"/>
      <c r="I73" s="1546"/>
      <c r="W73" s="1302"/>
    </row>
  </sheetData>
  <sheetProtection sheet="true" password="cf36" scenarios="true"/>
  <mergeCells count="36">
    <mergeCell ref="AD1:AS1"/>
    <mergeCell ref="A2:V2"/>
    <mergeCell ref="Z2:AS2"/>
    <mergeCell ref="A3:A5"/>
    <mergeCell ref="B3:B5"/>
    <mergeCell ref="C3:D5"/>
    <mergeCell ref="E3:F4"/>
    <mergeCell ref="G3:L3"/>
    <mergeCell ref="M3:N3"/>
    <mergeCell ref="O3:O5"/>
    <mergeCell ref="P3:T3"/>
    <mergeCell ref="U3:V3"/>
    <mergeCell ref="Z3:Z5"/>
    <mergeCell ref="AA3:AA5"/>
    <mergeCell ref="AB3:AC4"/>
    <mergeCell ref="AD3:AI3"/>
    <mergeCell ref="AJ3:AK3"/>
    <mergeCell ref="AL3:AP3"/>
    <mergeCell ref="AQ3:AR3"/>
    <mergeCell ref="AU3:AW4"/>
    <mergeCell ref="G4:I4"/>
    <mergeCell ref="J4:L4"/>
    <mergeCell ref="P4:P5"/>
    <mergeCell ref="Q4:R4"/>
    <mergeCell ref="S4:T4"/>
    <mergeCell ref="AD4:AF4"/>
    <mergeCell ref="AG4:AI4"/>
    <mergeCell ref="AL4:AL5"/>
    <mergeCell ref="AM4:AN4"/>
    <mergeCell ref="AO4:AP4"/>
    <mergeCell ref="G66:I66"/>
    <mergeCell ref="J66:L66"/>
    <mergeCell ref="R66:T66"/>
    <mergeCell ref="AD66:AF66"/>
    <mergeCell ref="AG66:AI66"/>
    <mergeCell ref="AN66:AP66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8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JU303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70" zoomScalePageLayoutView="100" workbookViewId="0">
      <pane xSplit="2" ySplit="11" topLeftCell="C12" activePane="bottomRight" state="frozen"/>
      <selection pane="topLeft" activeCell="A1" activeCellId="0" sqref="A1"/>
      <selection pane="topRight" activeCell="C1" activeCellId="0" sqref="C1"/>
      <selection pane="bottomLeft" activeCell="A12" activeCellId="0" sqref="A12"/>
      <selection pane="bottomRight" activeCell="BS62" activeCellId="0" sqref="BS62"/>
    </sheetView>
  </sheetViews>
  <sheetFormatPr defaultColWidth="9.1484375" defaultRowHeight="15" zeroHeight="false" outlineLevelRow="0" outlineLevelCol="0"/>
  <cols>
    <col collapsed="false" customWidth="true" hidden="false" outlineLevel="0" max="1" min="1" style="1993" width="4.14"/>
    <col collapsed="false" customWidth="true" hidden="false" outlineLevel="0" max="2" min="2" style="1993" width="14.29"/>
    <col collapsed="false" customWidth="true" hidden="false" outlineLevel="0" max="4" min="3" style="1994" width="8.57"/>
    <col collapsed="false" customWidth="true" hidden="false" outlineLevel="0" max="5" min="5" style="1994" width="9.29"/>
    <col collapsed="false" customWidth="true" hidden="false" outlineLevel="0" max="6" min="6" style="1994" width="8.57"/>
    <col collapsed="false" customWidth="true" hidden="false" outlineLevel="0" max="9" min="7" style="1993" width="8.57"/>
    <col collapsed="false" customWidth="true" hidden="true" outlineLevel="0" max="23" min="10" style="1993" width="8.57"/>
    <col collapsed="false" customWidth="true" hidden="false" outlineLevel="0" max="27" min="24" style="1993" width="8.57"/>
    <col collapsed="false" customWidth="true" hidden="true" outlineLevel="0" max="28" min="28" style="1993" width="8.57"/>
    <col collapsed="false" customWidth="true" hidden="false" outlineLevel="0" max="31" min="29" style="1993" width="8.57"/>
    <col collapsed="false" customWidth="true" hidden="true" outlineLevel="0" max="41" min="32" style="1993" width="8.57"/>
    <col collapsed="false" customWidth="true" hidden="false" outlineLevel="0" max="45" min="42" style="1993" width="8.57"/>
    <col collapsed="false" customWidth="true" hidden="true" outlineLevel="0" max="46" min="46" style="1993" width="8.57"/>
    <col collapsed="false" customWidth="true" hidden="false" outlineLevel="0" max="53" min="47" style="1994" width="8.57"/>
    <col collapsed="false" customWidth="true" hidden="true" outlineLevel="0" max="69" min="54" style="1994" width="8.57"/>
    <col collapsed="false" customWidth="true" hidden="false" outlineLevel="0" max="73" min="70" style="1994" width="8.57"/>
    <col collapsed="false" customWidth="true" hidden="true" outlineLevel="0" max="74" min="74" style="1993" width="8.57"/>
    <col collapsed="false" customWidth="true" hidden="false" outlineLevel="0" max="77" min="75" style="1993" width="8.57"/>
    <col collapsed="false" customWidth="true" hidden="true" outlineLevel="0" max="87" min="78" style="1993" width="8.57"/>
    <col collapsed="false" customWidth="true" hidden="false" outlineLevel="0" max="157" min="88" style="1993" width="8.57"/>
    <col collapsed="false" customWidth="true" hidden="false" outlineLevel="0" max="158" min="158" style="1993" width="8.71"/>
    <col collapsed="false" customWidth="false" hidden="false" outlineLevel="0" max="159" min="159" style="1993" width="9.14"/>
    <col collapsed="false" customWidth="true" hidden="false" outlineLevel="0" max="160" min="160" style="1993" width="9.86"/>
    <col collapsed="false" customWidth="true" hidden="false" outlineLevel="0" max="174" min="161" style="1993" width="8.86"/>
    <col collapsed="false" customWidth="true" hidden="false" outlineLevel="0" max="175" min="175" style="1993" width="9.86"/>
    <col collapsed="false" customWidth="true" hidden="false" outlineLevel="0" max="177" min="176" style="1993" width="8.57"/>
    <col collapsed="false" customWidth="true" hidden="true" outlineLevel="0" max="201" min="178" style="1993" width="8.57"/>
    <col collapsed="false" customWidth="true" hidden="false" outlineLevel="0" max="216" min="202" style="1993" width="8.57"/>
    <col collapsed="false" customWidth="true" hidden="true" outlineLevel="0" max="234" min="217" style="1993" width="8.57"/>
    <col collapsed="false" customWidth="true" hidden="false" outlineLevel="0" max="237" min="235" style="1993" width="8.57"/>
    <col collapsed="false" customWidth="true" hidden="false" outlineLevel="0" max="238" min="238" style="1993" width="11.29"/>
    <col collapsed="false" customWidth="true" hidden="false" outlineLevel="0" max="246" min="239" style="1993" width="9"/>
    <col collapsed="false" customWidth="true" hidden="false" outlineLevel="0" max="272" min="247" style="1993" width="8.57"/>
    <col collapsed="false" customWidth="true" hidden="false" outlineLevel="0" max="273" min="273" style="1993" width="11.29"/>
    <col collapsed="false" customWidth="true" hidden="true" outlineLevel="0" max="274" min="274" style="1993" width="11.29"/>
    <col collapsed="false" customWidth="true" hidden="false" outlineLevel="0" max="275" min="275" style="1993" width="11.29"/>
    <col collapsed="false" customWidth="true" hidden="false" outlineLevel="0" max="276" min="276" style="1993" width="9"/>
    <col collapsed="false" customWidth="true" hidden="true" outlineLevel="0" max="277" min="277" style="1993" width="9"/>
    <col collapsed="false" customWidth="true" hidden="false" outlineLevel="0" max="278" min="278" style="1993" width="9"/>
    <col collapsed="false" customWidth="true" hidden="false" outlineLevel="0" max="279" min="279" style="1993" width="6.14"/>
    <col collapsed="false" customWidth="true" hidden="false" outlineLevel="0" max="280" min="280" style="1993" width="10"/>
    <col collapsed="false" customWidth="false" hidden="false" outlineLevel="0" max="16384" min="281" style="1993" width="9.14"/>
  </cols>
  <sheetData>
    <row r="1" customFormat="false" ht="18.75" hidden="false" customHeight="true" outlineLevel="0" collapsed="false">
      <c r="A1" s="1995" t="s">
        <v>621</v>
      </c>
      <c r="B1" s="1996"/>
      <c r="C1" s="1997" t="s">
        <v>622</v>
      </c>
      <c r="D1" s="1997"/>
      <c r="E1" s="1997"/>
      <c r="F1" s="1997"/>
      <c r="G1" s="1997"/>
      <c r="H1" s="1997"/>
      <c r="I1" s="1997"/>
      <c r="J1" s="1997"/>
      <c r="K1" s="1997"/>
      <c r="L1" s="1997"/>
      <c r="M1" s="1997"/>
      <c r="N1" s="1997"/>
      <c r="O1" s="1997"/>
      <c r="P1" s="1997"/>
      <c r="Q1" s="1997"/>
      <c r="R1" s="1997"/>
      <c r="S1" s="1997"/>
      <c r="T1" s="1997"/>
      <c r="U1" s="1997"/>
      <c r="V1" s="1997"/>
      <c r="W1" s="1997"/>
      <c r="X1" s="1997"/>
      <c r="Y1" s="1997"/>
      <c r="Z1" s="1997"/>
      <c r="AA1" s="1997"/>
      <c r="AB1" s="1997"/>
      <c r="AC1" s="1997"/>
      <c r="AD1" s="1997"/>
      <c r="AE1" s="1997"/>
      <c r="AF1" s="1997"/>
      <c r="AG1" s="1997"/>
      <c r="AH1" s="1997"/>
      <c r="AI1" s="1997"/>
      <c r="AJ1" s="1997"/>
      <c r="AK1" s="1997"/>
      <c r="AL1" s="1997"/>
      <c r="AM1" s="1997"/>
      <c r="AN1" s="1997"/>
      <c r="AO1" s="1997"/>
      <c r="AP1" s="1997"/>
      <c r="AQ1" s="1997"/>
      <c r="AR1" s="1997"/>
      <c r="AS1" s="1997"/>
      <c r="AT1" s="1997"/>
      <c r="AU1" s="1997"/>
      <c r="AV1" s="1997"/>
      <c r="AW1" s="1997"/>
      <c r="AX1" s="1997"/>
      <c r="AY1" s="1997"/>
      <c r="AZ1" s="1997"/>
      <c r="BA1" s="1997"/>
      <c r="BB1" s="1997"/>
      <c r="BC1" s="1997"/>
      <c r="BD1" s="1997"/>
      <c r="BE1" s="1997"/>
      <c r="BF1" s="1997"/>
      <c r="BG1" s="1997"/>
      <c r="BH1" s="1997"/>
      <c r="BI1" s="1997"/>
      <c r="BJ1" s="1997"/>
      <c r="BK1" s="1997"/>
      <c r="BL1" s="1997"/>
      <c r="BM1" s="1997"/>
      <c r="BN1" s="1997"/>
      <c r="BO1" s="1997"/>
      <c r="BP1" s="1997"/>
      <c r="BQ1" s="1997"/>
      <c r="BR1" s="1997"/>
      <c r="BS1" s="1997"/>
      <c r="BT1" s="1997"/>
      <c r="BU1" s="1997"/>
      <c r="BV1" s="1997"/>
      <c r="BW1" s="1997"/>
      <c r="BX1" s="1997"/>
      <c r="BY1" s="1997"/>
      <c r="BZ1" s="1997"/>
      <c r="CA1" s="1997"/>
      <c r="CB1" s="1997"/>
      <c r="CC1" s="1997"/>
      <c r="CD1" s="1997"/>
      <c r="CE1" s="1997"/>
      <c r="CF1" s="1997"/>
      <c r="CG1" s="1997"/>
      <c r="CH1" s="1997"/>
      <c r="CI1" s="1997"/>
      <c r="CJ1" s="1997"/>
      <c r="CK1" s="1997"/>
      <c r="CL1" s="1997"/>
      <c r="CM1" s="1997"/>
      <c r="CN1" s="1997"/>
      <c r="CO1" s="1997"/>
      <c r="CP1" s="1997"/>
      <c r="CQ1" s="1997"/>
      <c r="CR1" s="1997"/>
      <c r="CS1" s="1997"/>
      <c r="CT1" s="1997"/>
      <c r="CU1" s="1997"/>
      <c r="CV1" s="1997"/>
      <c r="CW1" s="1997"/>
      <c r="CX1" s="1997"/>
      <c r="CY1" s="1997"/>
      <c r="CZ1" s="1997"/>
      <c r="DA1" s="1997"/>
      <c r="DB1" s="1997"/>
      <c r="DC1" s="1997"/>
      <c r="DD1" s="1997"/>
      <c r="DE1" s="1997"/>
      <c r="DF1" s="1997"/>
      <c r="DG1" s="1997"/>
      <c r="DH1" s="1997"/>
      <c r="DI1" s="1997"/>
      <c r="DJ1" s="1997"/>
      <c r="DK1" s="1997"/>
      <c r="DL1" s="1997"/>
      <c r="DM1" s="1997"/>
      <c r="DN1" s="1997"/>
      <c r="DO1" s="1997"/>
      <c r="DP1" s="1997"/>
      <c r="DQ1" s="1997"/>
      <c r="DR1" s="1997"/>
      <c r="DS1" s="1997"/>
      <c r="DT1" s="1997"/>
      <c r="DU1" s="1997"/>
      <c r="DV1" s="1997"/>
      <c r="DW1" s="1997"/>
      <c r="DX1" s="1997"/>
      <c r="DY1" s="1997"/>
      <c r="DZ1" s="1997"/>
      <c r="EA1" s="1997"/>
      <c r="EB1" s="1997"/>
      <c r="EC1" s="1997"/>
      <c r="ED1" s="1997"/>
      <c r="EE1" s="1997"/>
      <c r="EF1" s="1997"/>
      <c r="EG1" s="1997"/>
      <c r="EH1" s="1997"/>
      <c r="EI1" s="1997"/>
      <c r="EJ1" s="1997"/>
      <c r="EK1" s="1997"/>
      <c r="EL1" s="1997"/>
      <c r="EM1" s="1997"/>
      <c r="EN1" s="1997"/>
      <c r="EO1" s="1997"/>
      <c r="EP1" s="1997"/>
      <c r="EQ1" s="1997"/>
      <c r="ER1" s="1997"/>
      <c r="ES1" s="1997"/>
      <c r="ET1" s="1997"/>
      <c r="EU1" s="1997"/>
      <c r="EV1" s="1997"/>
      <c r="EW1" s="1997"/>
      <c r="EX1" s="1997"/>
      <c r="EY1" s="1997"/>
      <c r="EZ1" s="1997"/>
      <c r="FA1" s="1997"/>
      <c r="FB1" s="1997"/>
      <c r="FC1" s="1997"/>
      <c r="FD1" s="1997"/>
      <c r="FE1" s="1997"/>
      <c r="FF1" s="1997"/>
      <c r="FG1" s="1997"/>
      <c r="FH1" s="1997"/>
      <c r="FI1" s="1997"/>
      <c r="FJ1" s="1997"/>
      <c r="FK1" s="1997"/>
      <c r="FL1" s="1997"/>
      <c r="FM1" s="1997"/>
      <c r="FN1" s="1997"/>
      <c r="FO1" s="1997"/>
      <c r="FP1" s="1997"/>
      <c r="FQ1" s="1997"/>
      <c r="FR1" s="1997"/>
      <c r="FS1" s="1997"/>
      <c r="FT1" s="1997"/>
      <c r="FU1" s="1997"/>
      <c r="FV1" s="1997"/>
      <c r="FW1" s="1997"/>
      <c r="FX1" s="1997"/>
      <c r="FY1" s="1997"/>
      <c r="FZ1" s="1997"/>
      <c r="GA1" s="1997"/>
      <c r="GB1" s="1997"/>
      <c r="GC1" s="1997"/>
      <c r="GD1" s="1997"/>
      <c r="GE1" s="1997"/>
      <c r="GF1" s="1997"/>
      <c r="GG1" s="1997"/>
      <c r="GH1" s="1997"/>
      <c r="GI1" s="1997"/>
      <c r="GJ1" s="1997"/>
      <c r="GK1" s="1997"/>
      <c r="GL1" s="1997"/>
      <c r="GM1" s="1997"/>
      <c r="GN1" s="1997"/>
      <c r="GO1" s="1997"/>
      <c r="GP1" s="1997"/>
      <c r="GQ1" s="1997"/>
      <c r="GR1" s="1997"/>
      <c r="GS1" s="1997"/>
      <c r="GT1" s="1997"/>
      <c r="GU1" s="1997"/>
      <c r="GV1" s="1997"/>
      <c r="GW1" s="1997"/>
      <c r="GX1" s="1997"/>
      <c r="GY1" s="1997"/>
      <c r="GZ1" s="1997"/>
      <c r="HA1" s="1997"/>
      <c r="HB1" s="1997"/>
      <c r="HC1" s="1997"/>
      <c r="HD1" s="1997"/>
      <c r="HE1" s="1997"/>
      <c r="HF1" s="1997"/>
      <c r="HG1" s="1996"/>
      <c r="HH1" s="1996"/>
      <c r="HI1" s="1996"/>
      <c r="HJ1" s="1996"/>
      <c r="HK1" s="1996"/>
      <c r="HL1" s="1996"/>
      <c r="HM1" s="1996"/>
      <c r="HN1" s="1996"/>
      <c r="HO1" s="1996"/>
      <c r="HP1" s="1996"/>
      <c r="HQ1" s="1996"/>
      <c r="HR1" s="1996"/>
      <c r="HS1" s="1996"/>
      <c r="HT1" s="1996"/>
      <c r="HU1" s="1996"/>
      <c r="HV1" s="1996"/>
      <c r="HW1" s="1996"/>
      <c r="HX1" s="1996"/>
      <c r="HY1" s="1996"/>
      <c r="HZ1" s="1996"/>
      <c r="IA1" s="1996"/>
      <c r="IB1" s="1996"/>
      <c r="IC1" s="1996"/>
      <c r="ID1" s="1996"/>
      <c r="IE1" s="1996"/>
      <c r="IF1" s="1996"/>
      <c r="IG1" s="1996"/>
      <c r="IH1" s="1996"/>
      <c r="II1" s="1996"/>
      <c r="IJ1" s="1996"/>
      <c r="IK1" s="1996"/>
      <c r="IL1" s="1996"/>
      <c r="IM1" s="1996"/>
      <c r="IN1" s="1996"/>
      <c r="IO1" s="1996"/>
      <c r="IP1" s="1996"/>
      <c r="IQ1" s="1996"/>
      <c r="IR1" s="1996"/>
      <c r="IS1" s="1996"/>
      <c r="IT1" s="1996"/>
      <c r="IU1" s="1996"/>
      <c r="IV1" s="1996"/>
      <c r="IW1" s="1996"/>
      <c r="IX1" s="1996"/>
      <c r="IY1" s="1996"/>
      <c r="IZ1" s="1996"/>
      <c r="JA1" s="1996"/>
      <c r="JB1" s="1996"/>
      <c r="JC1" s="1996"/>
      <c r="JD1" s="1996"/>
      <c r="JE1" s="1996"/>
      <c r="JF1" s="1996"/>
      <c r="JG1" s="1996"/>
      <c r="JH1" s="1996"/>
      <c r="JI1" s="1996"/>
      <c r="JJ1" s="1996"/>
      <c r="JK1" s="1996"/>
      <c r="JL1" s="1996"/>
      <c r="JM1" s="1996"/>
      <c r="JN1" s="1996"/>
      <c r="JO1" s="1996"/>
      <c r="JP1" s="1996"/>
      <c r="JQ1" s="1996"/>
      <c r="JR1" s="1996"/>
    </row>
    <row r="2" customFormat="false" ht="34.5" hidden="false" customHeight="true" outlineLevel="0" collapsed="false">
      <c r="A2" s="1996"/>
      <c r="B2" s="1996"/>
      <c r="C2" s="1998" t="n">
        <f aca="false">A12</f>
        <v>45352</v>
      </c>
      <c r="D2" s="1998"/>
      <c r="E2" s="1998"/>
      <c r="F2" s="1998"/>
      <c r="G2" s="1998"/>
      <c r="H2" s="1998"/>
      <c r="I2" s="1998"/>
      <c r="J2" s="1998"/>
      <c r="K2" s="1998"/>
      <c r="L2" s="1998"/>
      <c r="M2" s="1998"/>
      <c r="N2" s="1998"/>
      <c r="O2" s="1998"/>
      <c r="P2" s="1998"/>
      <c r="Q2" s="1998"/>
      <c r="R2" s="1998"/>
      <c r="S2" s="1998"/>
      <c r="T2" s="1998"/>
      <c r="U2" s="1998"/>
      <c r="V2" s="1998"/>
      <c r="W2" s="1998"/>
      <c r="X2" s="1998"/>
      <c r="Y2" s="1998"/>
      <c r="Z2" s="1998"/>
      <c r="AA2" s="1998"/>
      <c r="AB2" s="1998"/>
      <c r="AC2" s="1998"/>
      <c r="AD2" s="1998"/>
      <c r="AE2" s="1998"/>
      <c r="AF2" s="1998"/>
      <c r="AG2" s="1998"/>
      <c r="AH2" s="1998"/>
      <c r="AI2" s="1998"/>
      <c r="AJ2" s="1998"/>
      <c r="AK2" s="1998"/>
      <c r="AL2" s="1998"/>
      <c r="AM2" s="1998"/>
      <c r="AN2" s="1998"/>
      <c r="AO2" s="1998"/>
      <c r="AP2" s="1998"/>
      <c r="AQ2" s="1998"/>
      <c r="AR2" s="1998"/>
      <c r="AS2" s="1998"/>
      <c r="AT2" s="1998"/>
      <c r="AU2" s="1998"/>
      <c r="AV2" s="1998"/>
      <c r="AW2" s="1998"/>
      <c r="AX2" s="1998"/>
      <c r="AY2" s="1998"/>
      <c r="AZ2" s="1998"/>
      <c r="BA2" s="1998"/>
      <c r="BB2" s="1998"/>
      <c r="BC2" s="1998"/>
      <c r="BD2" s="1998"/>
      <c r="BE2" s="1998"/>
      <c r="BF2" s="1998"/>
      <c r="BG2" s="1998"/>
      <c r="BH2" s="1998"/>
      <c r="BI2" s="1998"/>
      <c r="BJ2" s="1998"/>
      <c r="BK2" s="1998"/>
      <c r="BL2" s="1998"/>
      <c r="BM2" s="1998"/>
      <c r="BN2" s="1998"/>
      <c r="BO2" s="1998"/>
      <c r="BP2" s="1998"/>
      <c r="BQ2" s="1998"/>
      <c r="BR2" s="1998"/>
      <c r="BS2" s="1998"/>
      <c r="BT2" s="1998"/>
      <c r="BU2" s="1998"/>
      <c r="BV2" s="1998"/>
      <c r="BW2" s="1998"/>
      <c r="BX2" s="1998"/>
      <c r="BY2" s="1998"/>
      <c r="BZ2" s="1998"/>
      <c r="CA2" s="1998"/>
      <c r="CB2" s="1998"/>
      <c r="CC2" s="1998"/>
      <c r="CD2" s="1998"/>
      <c r="CE2" s="1998"/>
      <c r="CF2" s="1998"/>
      <c r="CG2" s="1998"/>
      <c r="CH2" s="1998"/>
      <c r="CI2" s="1998"/>
      <c r="CJ2" s="1998"/>
      <c r="CK2" s="1998"/>
      <c r="CL2" s="1998"/>
      <c r="CM2" s="1998"/>
      <c r="CN2" s="1998"/>
      <c r="CO2" s="1998"/>
      <c r="CP2" s="1998"/>
      <c r="CQ2" s="1998"/>
      <c r="CR2" s="1998"/>
      <c r="CS2" s="1998"/>
      <c r="CT2" s="1998"/>
      <c r="CU2" s="1998"/>
      <c r="CV2" s="1998"/>
      <c r="CW2" s="1998"/>
      <c r="CX2" s="1998"/>
      <c r="CY2" s="1998"/>
      <c r="CZ2" s="1998"/>
      <c r="DA2" s="1998"/>
      <c r="DB2" s="1998"/>
      <c r="DC2" s="1998"/>
      <c r="DD2" s="1998"/>
      <c r="DE2" s="1998"/>
      <c r="DF2" s="1998"/>
      <c r="DG2" s="1998"/>
      <c r="DH2" s="1998"/>
      <c r="DI2" s="1998"/>
      <c r="DJ2" s="1998"/>
      <c r="DK2" s="1998"/>
      <c r="DL2" s="1998"/>
      <c r="DM2" s="1998"/>
      <c r="DN2" s="1998"/>
      <c r="DO2" s="1998"/>
      <c r="DP2" s="1998"/>
      <c r="DQ2" s="1998"/>
      <c r="DR2" s="1998"/>
      <c r="DS2" s="1998"/>
      <c r="DT2" s="1998"/>
      <c r="DU2" s="1998"/>
      <c r="DV2" s="1998"/>
      <c r="DW2" s="1998"/>
      <c r="DX2" s="1998"/>
      <c r="DY2" s="1998"/>
      <c r="DZ2" s="1998"/>
      <c r="EA2" s="1998"/>
      <c r="EB2" s="1998"/>
      <c r="EC2" s="1998"/>
      <c r="ED2" s="1998"/>
      <c r="EE2" s="1998"/>
      <c r="EF2" s="1998"/>
      <c r="EG2" s="1998"/>
      <c r="EH2" s="1998"/>
      <c r="EI2" s="1998"/>
      <c r="EJ2" s="1998"/>
      <c r="EK2" s="1998"/>
      <c r="EL2" s="1998"/>
      <c r="EM2" s="1998"/>
      <c r="EN2" s="1998"/>
      <c r="EO2" s="1998"/>
      <c r="EP2" s="1998"/>
      <c r="EQ2" s="1998"/>
      <c r="ER2" s="1998"/>
      <c r="ES2" s="1998"/>
      <c r="ET2" s="1998"/>
      <c r="EU2" s="1998"/>
      <c r="EV2" s="1998"/>
      <c r="EW2" s="1998"/>
      <c r="EX2" s="1998"/>
      <c r="EY2" s="1998"/>
      <c r="EZ2" s="1998"/>
      <c r="FA2" s="1998"/>
      <c r="FB2" s="1998"/>
      <c r="FC2" s="1998"/>
      <c r="FD2" s="1998"/>
      <c r="FE2" s="1998"/>
      <c r="FF2" s="1998"/>
      <c r="FG2" s="1998"/>
      <c r="FH2" s="1998"/>
      <c r="FI2" s="1998"/>
      <c r="FJ2" s="1998"/>
      <c r="FK2" s="1998"/>
      <c r="FL2" s="1998"/>
      <c r="FM2" s="1998"/>
      <c r="FN2" s="1998"/>
      <c r="FO2" s="1998"/>
      <c r="FP2" s="1998"/>
      <c r="FQ2" s="1998"/>
      <c r="FR2" s="1998"/>
      <c r="FS2" s="1998"/>
      <c r="FT2" s="1998"/>
      <c r="FU2" s="1998"/>
      <c r="FV2" s="1998"/>
      <c r="FW2" s="1998"/>
      <c r="FX2" s="1998"/>
      <c r="FY2" s="1998"/>
      <c r="FZ2" s="1998"/>
      <c r="GA2" s="1998"/>
      <c r="GB2" s="1998"/>
      <c r="GC2" s="1998"/>
      <c r="GD2" s="1998"/>
      <c r="GE2" s="1998"/>
      <c r="GF2" s="1998"/>
      <c r="GG2" s="1998"/>
      <c r="GH2" s="1998"/>
      <c r="GI2" s="1998"/>
      <c r="GJ2" s="1998"/>
      <c r="GK2" s="1998"/>
      <c r="GL2" s="1998"/>
      <c r="GM2" s="1998"/>
      <c r="GN2" s="1998"/>
      <c r="GO2" s="1998"/>
      <c r="GP2" s="1998"/>
      <c r="GQ2" s="1998"/>
      <c r="GR2" s="1998"/>
      <c r="GS2" s="1998"/>
      <c r="GT2" s="1998"/>
      <c r="GU2" s="1998"/>
      <c r="GV2" s="1998"/>
      <c r="GW2" s="1998"/>
      <c r="GX2" s="1998"/>
      <c r="GY2" s="1998"/>
      <c r="GZ2" s="1998"/>
      <c r="HA2" s="1998"/>
      <c r="HB2" s="1998"/>
      <c r="HC2" s="1998"/>
      <c r="HD2" s="1999"/>
      <c r="HE2" s="1999"/>
      <c r="HF2" s="2000"/>
      <c r="HG2" s="1996"/>
      <c r="HH2" s="1996"/>
      <c r="HI2" s="1996"/>
      <c r="HJ2" s="1996"/>
      <c r="HK2" s="1996"/>
      <c r="HL2" s="1996"/>
      <c r="HM2" s="1996"/>
      <c r="HN2" s="1996"/>
      <c r="HO2" s="1996"/>
      <c r="HP2" s="1996"/>
      <c r="HQ2" s="1996"/>
      <c r="HR2" s="1996"/>
      <c r="HS2" s="1996"/>
      <c r="HT2" s="1996"/>
      <c r="HU2" s="1996"/>
      <c r="HV2" s="1996"/>
      <c r="HW2" s="1996"/>
      <c r="HX2" s="1996"/>
      <c r="HY2" s="1996"/>
      <c r="HZ2" s="1996"/>
      <c r="IA2" s="1996"/>
      <c r="IB2" s="1996"/>
      <c r="IC2" s="1996"/>
      <c r="ID2" s="1996"/>
      <c r="IE2" s="1996"/>
      <c r="IF2" s="1996"/>
      <c r="IG2" s="1996"/>
      <c r="IH2" s="1996"/>
      <c r="II2" s="1996"/>
      <c r="IJ2" s="1996"/>
      <c r="IK2" s="1996"/>
      <c r="IL2" s="1996"/>
      <c r="IM2" s="1996"/>
      <c r="IN2" s="1996"/>
      <c r="IO2" s="1996"/>
      <c r="IP2" s="1996"/>
      <c r="IQ2" s="1996"/>
      <c r="IR2" s="1996"/>
      <c r="IS2" s="1996"/>
      <c r="IT2" s="1996"/>
      <c r="IU2" s="1996"/>
      <c r="IV2" s="1996"/>
      <c r="IW2" s="1996"/>
      <c r="IX2" s="1996"/>
      <c r="IY2" s="1996"/>
      <c r="IZ2" s="1996"/>
      <c r="JA2" s="1996"/>
      <c r="JB2" s="1996"/>
      <c r="JC2" s="1996"/>
      <c r="JD2" s="1996"/>
      <c r="JE2" s="1996"/>
      <c r="JF2" s="1996"/>
      <c r="JG2" s="1996"/>
      <c r="JH2" s="1996"/>
      <c r="JI2" s="1996"/>
      <c r="JJ2" s="1996"/>
      <c r="JK2" s="1996"/>
      <c r="JL2" s="1996"/>
      <c r="JM2" s="2001" t="s">
        <v>495</v>
      </c>
      <c r="JN2" s="2001"/>
      <c r="JO2" s="2001"/>
      <c r="JP2" s="2001"/>
      <c r="JQ2" s="2001"/>
      <c r="JR2" s="2001"/>
    </row>
    <row r="3" customFormat="false" ht="22.5" hidden="false" customHeight="true" outlineLevel="0" collapsed="false">
      <c r="A3" s="1996"/>
      <c r="B3" s="2002"/>
      <c r="C3" s="2003" t="s">
        <v>682</v>
      </c>
      <c r="D3" s="2003"/>
      <c r="E3" s="2003"/>
      <c r="F3" s="2003"/>
      <c r="G3" s="2003"/>
      <c r="H3" s="2003"/>
      <c r="I3" s="2003"/>
      <c r="J3" s="2003"/>
      <c r="K3" s="2003"/>
      <c r="L3" s="2003"/>
      <c r="M3" s="2003"/>
      <c r="N3" s="2003"/>
      <c r="O3" s="2003"/>
      <c r="P3" s="2003"/>
      <c r="Q3" s="2003"/>
      <c r="R3" s="2003"/>
      <c r="S3" s="2003"/>
      <c r="T3" s="2003"/>
      <c r="U3" s="2003"/>
      <c r="V3" s="2003"/>
      <c r="W3" s="2003"/>
      <c r="X3" s="2003"/>
      <c r="Y3" s="2003"/>
      <c r="Z3" s="2003"/>
      <c r="AA3" s="2003"/>
      <c r="AB3" s="2003"/>
      <c r="AC3" s="2003"/>
      <c r="AD3" s="2003"/>
      <c r="AE3" s="2003"/>
      <c r="AF3" s="2003"/>
      <c r="AG3" s="2003"/>
      <c r="AH3" s="2003"/>
      <c r="AI3" s="2003"/>
      <c r="AJ3" s="2003"/>
      <c r="AK3" s="2003"/>
      <c r="AL3" s="2003"/>
      <c r="AM3" s="2003"/>
      <c r="AN3" s="2003"/>
      <c r="AO3" s="2003"/>
      <c r="AP3" s="2003"/>
      <c r="AQ3" s="2003"/>
      <c r="AR3" s="2003"/>
      <c r="AS3" s="2003"/>
      <c r="AT3" s="2003"/>
      <c r="AU3" s="2003"/>
      <c r="AV3" s="2003"/>
      <c r="AW3" s="2003"/>
      <c r="AX3" s="2003"/>
      <c r="AY3" s="2003"/>
      <c r="AZ3" s="2003"/>
      <c r="BA3" s="2003"/>
      <c r="BB3" s="2003"/>
      <c r="BC3" s="2003"/>
      <c r="BD3" s="2003"/>
      <c r="BE3" s="2003"/>
      <c r="BF3" s="2003"/>
      <c r="BG3" s="2003"/>
      <c r="BH3" s="2003"/>
      <c r="BI3" s="2003"/>
      <c r="BJ3" s="2003"/>
      <c r="BK3" s="2003"/>
      <c r="BL3" s="2003"/>
      <c r="BM3" s="2003"/>
      <c r="BN3" s="2003"/>
      <c r="BO3" s="2003"/>
      <c r="BP3" s="2003"/>
      <c r="BQ3" s="2003"/>
      <c r="BR3" s="2003"/>
      <c r="BS3" s="2003"/>
      <c r="BT3" s="2003"/>
      <c r="BU3" s="2003"/>
      <c r="BV3" s="2003"/>
      <c r="BW3" s="2003"/>
      <c r="BX3" s="2003"/>
      <c r="BY3" s="2003"/>
      <c r="BZ3" s="2003"/>
      <c r="CA3" s="2003"/>
      <c r="CB3" s="2003"/>
      <c r="CC3" s="2003"/>
      <c r="CD3" s="2003"/>
      <c r="CE3" s="2003"/>
      <c r="CF3" s="2003"/>
      <c r="CG3" s="2003"/>
      <c r="CH3" s="2003"/>
      <c r="CI3" s="2003"/>
      <c r="CJ3" s="2003"/>
      <c r="CK3" s="2003"/>
      <c r="CL3" s="2003"/>
      <c r="CM3" s="2003"/>
      <c r="CN3" s="2003"/>
      <c r="CO3" s="2003"/>
      <c r="CP3" s="2003"/>
      <c r="CQ3" s="2003"/>
      <c r="CR3" s="2003"/>
      <c r="CS3" s="2003"/>
      <c r="CT3" s="2003"/>
      <c r="CU3" s="2003"/>
      <c r="CV3" s="2003"/>
      <c r="CW3" s="2003"/>
      <c r="CX3" s="2003"/>
      <c r="CY3" s="2003"/>
      <c r="CZ3" s="2003"/>
      <c r="DA3" s="2003"/>
      <c r="DB3" s="2003"/>
      <c r="DC3" s="2003"/>
      <c r="DD3" s="2003"/>
      <c r="DE3" s="2003"/>
      <c r="DF3" s="2003"/>
      <c r="DG3" s="2003"/>
      <c r="DH3" s="2003"/>
      <c r="DI3" s="2003"/>
      <c r="DJ3" s="2003"/>
      <c r="DK3" s="2003"/>
      <c r="DL3" s="2003"/>
      <c r="DM3" s="2003"/>
      <c r="DN3" s="2003"/>
      <c r="DO3" s="2003"/>
      <c r="DP3" s="2003"/>
      <c r="DQ3" s="2003"/>
      <c r="DR3" s="2003"/>
      <c r="DS3" s="2003"/>
      <c r="DT3" s="2003"/>
      <c r="DU3" s="2003"/>
      <c r="DV3" s="2003"/>
      <c r="DW3" s="2003"/>
      <c r="DX3" s="2003"/>
      <c r="DY3" s="2003"/>
      <c r="DZ3" s="2003"/>
      <c r="EA3" s="2003"/>
      <c r="EB3" s="2003"/>
      <c r="EC3" s="2003"/>
      <c r="ED3" s="2003"/>
      <c r="EE3" s="2003"/>
      <c r="EF3" s="2003"/>
      <c r="EG3" s="2003"/>
      <c r="EH3" s="2003"/>
      <c r="EI3" s="2003"/>
      <c r="EJ3" s="2003"/>
      <c r="EK3" s="2003"/>
      <c r="EL3" s="2003"/>
      <c r="EM3" s="2003"/>
      <c r="EN3" s="2003"/>
      <c r="EO3" s="2003"/>
      <c r="EP3" s="2003"/>
      <c r="EQ3" s="2003"/>
      <c r="ER3" s="2003"/>
      <c r="ES3" s="2003"/>
      <c r="ET3" s="2003"/>
      <c r="EU3" s="2003"/>
      <c r="EV3" s="2003"/>
      <c r="EW3" s="2003"/>
      <c r="EX3" s="2003"/>
      <c r="EY3" s="2003"/>
      <c r="EZ3" s="2003"/>
      <c r="FA3" s="2003"/>
      <c r="FB3" s="2003"/>
      <c r="FC3" s="2003"/>
      <c r="FD3" s="2003"/>
      <c r="FE3" s="2003"/>
      <c r="FF3" s="2003"/>
      <c r="FG3" s="2003"/>
      <c r="FH3" s="2003"/>
      <c r="FI3" s="2003"/>
      <c r="FJ3" s="2003"/>
      <c r="FK3" s="2003"/>
      <c r="FL3" s="2003"/>
      <c r="FM3" s="2003"/>
      <c r="FN3" s="2003"/>
      <c r="FO3" s="2003"/>
      <c r="FP3" s="2003"/>
      <c r="FQ3" s="2003"/>
      <c r="FR3" s="2003"/>
      <c r="FS3" s="2003"/>
      <c r="FT3" s="2003"/>
      <c r="FU3" s="2003"/>
      <c r="FV3" s="2003"/>
      <c r="FW3" s="2003"/>
      <c r="FX3" s="2003"/>
      <c r="FY3" s="2003"/>
      <c r="FZ3" s="2003"/>
      <c r="GA3" s="2003"/>
      <c r="GB3" s="2003"/>
      <c r="GC3" s="2003"/>
      <c r="GD3" s="2003"/>
      <c r="GE3" s="2003"/>
      <c r="GF3" s="2003"/>
      <c r="GG3" s="2003"/>
      <c r="GH3" s="2003"/>
      <c r="GI3" s="2003"/>
      <c r="GJ3" s="2003"/>
      <c r="GK3" s="2003"/>
      <c r="GL3" s="2003"/>
      <c r="GM3" s="2003"/>
      <c r="GN3" s="2003"/>
      <c r="GO3" s="2003"/>
      <c r="GP3" s="2003"/>
      <c r="GQ3" s="2003"/>
      <c r="GR3" s="2003"/>
      <c r="GS3" s="2003"/>
      <c r="GT3" s="2003"/>
      <c r="GU3" s="2003"/>
      <c r="GV3" s="2003"/>
      <c r="GW3" s="2003"/>
      <c r="GX3" s="2003"/>
      <c r="GY3" s="2003"/>
      <c r="GZ3" s="2003"/>
      <c r="HA3" s="2003"/>
      <c r="HB3" s="2003"/>
      <c r="HC3" s="2003"/>
      <c r="HD3" s="2003"/>
      <c r="HE3" s="2003"/>
      <c r="HF3" s="2003"/>
      <c r="HG3" s="2003"/>
      <c r="HH3" s="2003"/>
      <c r="HI3" s="2003"/>
      <c r="HJ3" s="2003"/>
      <c r="HK3" s="2003"/>
      <c r="HL3" s="2003"/>
      <c r="HM3" s="2003"/>
      <c r="HN3" s="2003"/>
      <c r="HO3" s="2003"/>
      <c r="HP3" s="2003"/>
      <c r="HQ3" s="2003"/>
      <c r="HR3" s="2003"/>
      <c r="HS3" s="2003"/>
      <c r="HT3" s="2003"/>
      <c r="HU3" s="2003"/>
      <c r="HV3" s="2003"/>
      <c r="HW3" s="2003"/>
      <c r="HX3" s="2003"/>
      <c r="HY3" s="2003"/>
      <c r="HZ3" s="2003"/>
      <c r="IA3" s="2003"/>
      <c r="IB3" s="2003"/>
      <c r="IC3" s="2003"/>
      <c r="ID3" s="2003"/>
      <c r="IE3" s="2003"/>
      <c r="IF3" s="2003"/>
      <c r="IG3" s="2003"/>
      <c r="IH3" s="2003"/>
      <c r="II3" s="2003"/>
      <c r="IJ3" s="2003"/>
      <c r="IK3" s="2003"/>
      <c r="IL3" s="2003"/>
      <c r="IM3" s="2003"/>
      <c r="IN3" s="2003"/>
      <c r="IO3" s="2003"/>
      <c r="IP3" s="2003"/>
      <c r="IQ3" s="2003"/>
      <c r="IR3" s="2003"/>
      <c r="IS3" s="2003"/>
      <c r="IT3" s="2003"/>
      <c r="IU3" s="2003"/>
      <c r="IV3" s="2003"/>
      <c r="IW3" s="2003"/>
      <c r="IX3" s="2003"/>
      <c r="IY3" s="2003"/>
      <c r="IZ3" s="2003"/>
      <c r="JA3" s="2003"/>
      <c r="JB3" s="2003"/>
      <c r="JC3" s="2003"/>
      <c r="JD3" s="2003"/>
      <c r="JE3" s="2003"/>
      <c r="JF3" s="2003"/>
      <c r="JG3" s="2003"/>
      <c r="JH3" s="2003"/>
      <c r="JI3" s="2003"/>
      <c r="JJ3" s="2003"/>
      <c r="JK3" s="2003"/>
      <c r="JL3" s="2003"/>
      <c r="JM3" s="2004" t="s">
        <v>624</v>
      </c>
      <c r="JN3" s="2004"/>
      <c r="JO3" s="2004"/>
      <c r="JP3" s="0" t="n">
        <f aca="false">'03.24 по датам'!JP3-'03.24 НГДП по датам'!CB3</f>
        <v>200</v>
      </c>
      <c r="JQ3" s="2005"/>
      <c r="JR3" s="2005"/>
    </row>
    <row r="4" customFormat="false" ht="20.25" hidden="false" customHeight="true" outlineLevel="0" collapsed="false">
      <c r="A4" s="2006" t="s">
        <v>520</v>
      </c>
      <c r="B4" s="2006"/>
      <c r="C4" s="2007" t="s">
        <v>625</v>
      </c>
      <c r="D4" s="2007"/>
      <c r="E4" s="2007"/>
      <c r="F4" s="2007"/>
      <c r="G4" s="2007"/>
      <c r="H4" s="2007"/>
      <c r="I4" s="2007"/>
      <c r="J4" s="2007"/>
      <c r="K4" s="2007"/>
      <c r="L4" s="2007"/>
      <c r="M4" s="2007"/>
      <c r="N4" s="2007"/>
      <c r="O4" s="2007"/>
      <c r="P4" s="2007"/>
      <c r="Q4" s="2007"/>
      <c r="R4" s="2007"/>
      <c r="S4" s="2007"/>
      <c r="T4" s="2007"/>
      <c r="U4" s="2007"/>
      <c r="V4" s="2007"/>
      <c r="W4" s="2007"/>
      <c r="X4" s="2007"/>
      <c r="Y4" s="2007"/>
      <c r="Z4" s="2007"/>
      <c r="AA4" s="2007"/>
      <c r="AB4" s="2007"/>
      <c r="AC4" s="2007"/>
      <c r="AD4" s="2007"/>
      <c r="AE4" s="2007"/>
      <c r="AF4" s="2007"/>
      <c r="AG4" s="2007"/>
      <c r="AH4" s="2007"/>
      <c r="AI4" s="2007"/>
      <c r="AJ4" s="2007"/>
      <c r="AK4" s="2007"/>
      <c r="AL4" s="2007"/>
      <c r="AM4" s="2007"/>
      <c r="AN4" s="2007"/>
      <c r="AO4" s="2007"/>
      <c r="AP4" s="2007"/>
      <c r="AQ4" s="2007"/>
      <c r="AR4" s="2007"/>
      <c r="AS4" s="2007"/>
      <c r="AT4" s="2007"/>
      <c r="AU4" s="2007"/>
      <c r="AV4" s="2007"/>
      <c r="AW4" s="2007"/>
      <c r="AX4" s="2007"/>
      <c r="AY4" s="2007"/>
      <c r="AZ4" s="2007"/>
      <c r="BA4" s="2007"/>
      <c r="BB4" s="2007"/>
      <c r="BC4" s="2007"/>
      <c r="BD4" s="2007"/>
      <c r="BE4" s="2007"/>
      <c r="BF4" s="2007"/>
      <c r="BG4" s="2007"/>
      <c r="BH4" s="2007"/>
      <c r="BI4" s="2007"/>
      <c r="BJ4" s="2007"/>
      <c r="BK4" s="2007"/>
      <c r="BL4" s="2007"/>
      <c r="BM4" s="2007"/>
      <c r="BN4" s="2007"/>
      <c r="BO4" s="2007"/>
      <c r="BP4" s="2007"/>
      <c r="BQ4" s="2007"/>
      <c r="BR4" s="2007"/>
      <c r="BS4" s="2007"/>
      <c r="BT4" s="2007"/>
      <c r="BU4" s="2007"/>
      <c r="BV4" s="2007"/>
      <c r="BW4" s="2007"/>
      <c r="BX4" s="2007"/>
      <c r="BY4" s="2007"/>
      <c r="BZ4" s="2007"/>
      <c r="CA4" s="2007"/>
      <c r="CB4" s="2007"/>
      <c r="CC4" s="2007"/>
      <c r="CD4" s="2007"/>
      <c r="CE4" s="2007"/>
      <c r="CF4" s="2007"/>
      <c r="CG4" s="2007"/>
      <c r="CH4" s="2007"/>
      <c r="CI4" s="2007"/>
      <c r="CJ4" s="2007"/>
      <c r="CK4" s="2007"/>
      <c r="CL4" s="2007"/>
      <c r="CM4" s="2007"/>
      <c r="CN4" s="2007"/>
      <c r="CO4" s="2007"/>
      <c r="CP4" s="2007"/>
      <c r="CQ4" s="2007"/>
      <c r="CR4" s="2007"/>
      <c r="CS4" s="2007"/>
      <c r="CT4" s="2007"/>
      <c r="CU4" s="2007"/>
      <c r="CV4" s="2007"/>
      <c r="CW4" s="2007"/>
      <c r="CX4" s="2007"/>
      <c r="CY4" s="2007"/>
      <c r="CZ4" s="2007"/>
      <c r="DA4" s="2007"/>
      <c r="DB4" s="2007"/>
      <c r="DC4" s="2007"/>
      <c r="DD4" s="2007"/>
      <c r="DE4" s="2007"/>
      <c r="DF4" s="2007"/>
      <c r="DG4" s="2007"/>
      <c r="DH4" s="2007"/>
      <c r="DI4" s="2007"/>
      <c r="DJ4" s="2007"/>
      <c r="DK4" s="2007"/>
      <c r="DL4" s="2007"/>
      <c r="DM4" s="2007"/>
      <c r="DN4" s="2007"/>
      <c r="DO4" s="2007"/>
      <c r="DP4" s="2007"/>
      <c r="DQ4" s="2007"/>
      <c r="DR4" s="2007"/>
      <c r="DS4" s="2007"/>
      <c r="DT4" s="2007"/>
      <c r="DU4" s="2007"/>
      <c r="DV4" s="2007"/>
      <c r="DW4" s="2007"/>
      <c r="DX4" s="2007"/>
      <c r="DY4" s="2007"/>
      <c r="DZ4" s="2007"/>
      <c r="EA4" s="2007"/>
      <c r="EB4" s="2007"/>
      <c r="EC4" s="2007"/>
      <c r="ED4" s="2007"/>
      <c r="EE4" s="2007"/>
      <c r="EF4" s="2007"/>
      <c r="EG4" s="2007"/>
      <c r="EH4" s="2007"/>
      <c r="EI4" s="2007"/>
      <c r="EJ4" s="2007"/>
      <c r="EK4" s="2007"/>
      <c r="EL4" s="2007"/>
      <c r="EM4" s="2007"/>
      <c r="EN4" s="2007"/>
      <c r="EO4" s="2007"/>
      <c r="EP4" s="2007"/>
      <c r="EQ4" s="2007"/>
      <c r="ER4" s="2007"/>
      <c r="ES4" s="2007"/>
      <c r="ET4" s="2007"/>
      <c r="EU4" s="2007"/>
      <c r="EV4" s="2007"/>
      <c r="EW4" s="2007"/>
      <c r="EX4" s="2007"/>
      <c r="EY4" s="2007"/>
      <c r="EZ4" s="2007"/>
      <c r="FA4" s="2007"/>
      <c r="FB4" s="2007"/>
      <c r="FC4" s="2007"/>
      <c r="FD4" s="2007"/>
      <c r="FE4" s="2007"/>
      <c r="FF4" s="2007"/>
      <c r="FG4" s="2007"/>
      <c r="FH4" s="2007"/>
      <c r="FI4" s="2007"/>
      <c r="FJ4" s="2007"/>
      <c r="FK4" s="2007"/>
      <c r="FL4" s="2007"/>
      <c r="FM4" s="2007"/>
      <c r="FN4" s="2007"/>
      <c r="FO4" s="2007"/>
      <c r="FP4" s="2007"/>
      <c r="FQ4" s="2007"/>
      <c r="FR4" s="2007"/>
      <c r="FS4" s="2007"/>
      <c r="FT4" s="2007"/>
      <c r="FU4" s="2007"/>
      <c r="FV4" s="2007"/>
      <c r="FW4" s="2007"/>
      <c r="FX4" s="2007"/>
      <c r="FY4" s="2007"/>
      <c r="FZ4" s="2007"/>
      <c r="GA4" s="2007"/>
      <c r="GB4" s="2007"/>
      <c r="GC4" s="2007"/>
      <c r="GD4" s="2007"/>
      <c r="GE4" s="2007"/>
      <c r="GF4" s="2007"/>
      <c r="GG4" s="2007"/>
      <c r="GH4" s="2007"/>
      <c r="GI4" s="2007"/>
      <c r="GJ4" s="2007"/>
      <c r="GK4" s="2007"/>
      <c r="GL4" s="2007"/>
      <c r="GM4" s="2007"/>
      <c r="GN4" s="2007"/>
      <c r="GO4" s="2007"/>
      <c r="GP4" s="2007"/>
      <c r="GQ4" s="2007"/>
      <c r="GR4" s="2007"/>
      <c r="GS4" s="2007"/>
      <c r="GT4" s="2007"/>
      <c r="GU4" s="2007"/>
      <c r="GV4" s="2007"/>
      <c r="GW4" s="2007"/>
      <c r="GX4" s="2007"/>
      <c r="GY4" s="2007"/>
      <c r="GZ4" s="2007"/>
      <c r="HA4" s="2007"/>
      <c r="HB4" s="2007"/>
      <c r="HC4" s="2007"/>
      <c r="HD4" s="2008" t="s">
        <v>626</v>
      </c>
      <c r="HE4" s="2008"/>
      <c r="HF4" s="2008"/>
      <c r="HG4" s="2008"/>
      <c r="HH4" s="2008"/>
      <c r="HI4" s="2008"/>
      <c r="HJ4" s="2008"/>
      <c r="HK4" s="2008"/>
      <c r="HL4" s="2008"/>
      <c r="HM4" s="2008"/>
      <c r="HN4" s="2008"/>
      <c r="HO4" s="2008"/>
      <c r="HP4" s="2008"/>
      <c r="HQ4" s="2008"/>
      <c r="HR4" s="2008"/>
      <c r="HS4" s="2008"/>
      <c r="HT4" s="2008"/>
      <c r="HU4" s="2008"/>
      <c r="HV4" s="2008"/>
      <c r="HW4" s="2008"/>
      <c r="HX4" s="2008"/>
      <c r="HY4" s="2008"/>
      <c r="HZ4" s="2008"/>
      <c r="IA4" s="2008"/>
      <c r="IB4" s="2008"/>
      <c r="IC4" s="2008"/>
      <c r="ID4" s="2008"/>
      <c r="IE4" s="2008"/>
      <c r="IF4" s="2008"/>
      <c r="IG4" s="2008"/>
      <c r="IH4" s="2008"/>
      <c r="II4" s="2008"/>
      <c r="IJ4" s="2008"/>
      <c r="IK4" s="2008"/>
      <c r="IL4" s="2008"/>
      <c r="IM4" s="2008"/>
      <c r="IN4" s="2008"/>
      <c r="IO4" s="2008"/>
      <c r="IP4" s="2008"/>
      <c r="IQ4" s="2008"/>
      <c r="IR4" s="2008"/>
      <c r="IS4" s="2008"/>
      <c r="IT4" s="2008"/>
      <c r="IU4" s="2008"/>
      <c r="IV4" s="2008"/>
      <c r="IW4" s="2008"/>
      <c r="IX4" s="2008"/>
      <c r="IY4" s="2008"/>
      <c r="IZ4" s="2008"/>
      <c r="JA4" s="2008"/>
      <c r="JB4" s="2008"/>
      <c r="JC4" s="2008"/>
      <c r="JD4" s="2008"/>
      <c r="JE4" s="2008"/>
      <c r="JF4" s="2008"/>
      <c r="JG4" s="2008"/>
      <c r="JH4" s="2008"/>
      <c r="JI4" s="2008"/>
      <c r="JJ4" s="2008"/>
      <c r="JK4" s="2008"/>
      <c r="JL4" s="2008"/>
      <c r="JM4" s="2009" t="e">
        <f aca="false">'ННГ без НГДП'!I6</f>
        <v>#VALUE!</v>
      </c>
      <c r="JN4" s="2009"/>
      <c r="JO4" s="2009"/>
      <c r="JP4" s="2009" t="n">
        <f aca="false">'03.24 по датам'!JP4-'03.24 НГДП по датам'!CB4</f>
        <v>620.812</v>
      </c>
      <c r="JQ4" s="2009"/>
      <c r="JR4" s="2009"/>
    </row>
    <row r="5" customFormat="false" ht="18.75" hidden="false" customHeight="true" outlineLevel="0" collapsed="false">
      <c r="A5" s="2010" t="s">
        <v>627</v>
      </c>
      <c r="B5" s="2011" t="s">
        <v>3</v>
      </c>
      <c r="C5" s="2012" t="s">
        <v>628</v>
      </c>
      <c r="D5" s="2012"/>
      <c r="E5" s="2012"/>
      <c r="F5" s="2012"/>
      <c r="G5" s="2012"/>
      <c r="H5" s="2012"/>
      <c r="I5" s="2012"/>
      <c r="J5" s="2012"/>
      <c r="K5" s="2012"/>
      <c r="L5" s="2012"/>
      <c r="M5" s="2012"/>
      <c r="N5" s="2012"/>
      <c r="O5" s="2012"/>
      <c r="P5" s="2012"/>
      <c r="Q5" s="2012"/>
      <c r="R5" s="2012"/>
      <c r="S5" s="2012"/>
      <c r="T5" s="2012"/>
      <c r="U5" s="2012"/>
      <c r="V5" s="2012"/>
      <c r="W5" s="2012"/>
      <c r="X5" s="2012"/>
      <c r="Y5" s="2012"/>
      <c r="Z5" s="2012"/>
      <c r="AA5" s="2012"/>
      <c r="AB5" s="2012"/>
      <c r="AC5" s="2012"/>
      <c r="AD5" s="2012"/>
      <c r="AE5" s="2012"/>
      <c r="AF5" s="2012"/>
      <c r="AG5" s="2012"/>
      <c r="AH5" s="2012"/>
      <c r="AI5" s="2012"/>
      <c r="AJ5" s="2012"/>
      <c r="AK5" s="2012"/>
      <c r="AL5" s="2012"/>
      <c r="AM5" s="2012"/>
      <c r="AN5" s="2012"/>
      <c r="AO5" s="2012"/>
      <c r="AP5" s="2012"/>
      <c r="AQ5" s="2012"/>
      <c r="AR5" s="2012"/>
      <c r="AS5" s="2012"/>
      <c r="AT5" s="2012"/>
      <c r="AU5" s="2012"/>
      <c r="AV5" s="2012"/>
      <c r="AW5" s="2012"/>
      <c r="AX5" s="2012"/>
      <c r="AY5" s="2012"/>
      <c r="AZ5" s="2012"/>
      <c r="BA5" s="2012"/>
      <c r="BB5" s="2012"/>
      <c r="BC5" s="2012"/>
      <c r="BD5" s="2012"/>
      <c r="BE5" s="2012"/>
      <c r="BF5" s="2012"/>
      <c r="BG5" s="2012"/>
      <c r="BH5" s="2012"/>
      <c r="BI5" s="2012"/>
      <c r="BJ5" s="2012"/>
      <c r="BK5" s="2012"/>
      <c r="BL5" s="2012"/>
      <c r="BM5" s="2012"/>
      <c r="BN5" s="2012"/>
      <c r="BO5" s="2012"/>
      <c r="BP5" s="2012"/>
      <c r="BQ5" s="2012"/>
      <c r="BR5" s="2012"/>
      <c r="BS5" s="2012"/>
      <c r="BT5" s="2012"/>
      <c r="BU5" s="2012"/>
      <c r="BV5" s="2012"/>
      <c r="BW5" s="2012"/>
      <c r="BX5" s="2012"/>
      <c r="BY5" s="2012"/>
      <c r="BZ5" s="2012"/>
      <c r="CA5" s="2012"/>
      <c r="CB5" s="2012"/>
      <c r="CC5" s="2012"/>
      <c r="CD5" s="2012"/>
      <c r="CE5" s="2012"/>
      <c r="CF5" s="2012"/>
      <c r="CG5" s="2012"/>
      <c r="CH5" s="2012"/>
      <c r="CI5" s="2012"/>
      <c r="CJ5" s="2012"/>
      <c r="CK5" s="2012"/>
      <c r="CL5" s="2012"/>
      <c r="CM5" s="2012"/>
      <c r="CN5" s="2012"/>
      <c r="CO5" s="2012"/>
      <c r="CP5" s="2013" t="s">
        <v>629</v>
      </c>
      <c r="CQ5" s="2014" t="s">
        <v>23</v>
      </c>
      <c r="CR5" s="2014"/>
      <c r="CS5" s="2014"/>
      <c r="CT5" s="2014"/>
      <c r="CU5" s="2014"/>
      <c r="CV5" s="2014"/>
      <c r="CW5" s="2014"/>
      <c r="CX5" s="2014"/>
      <c r="CY5" s="2014"/>
      <c r="CZ5" s="2014"/>
      <c r="DA5" s="2014"/>
      <c r="DB5" s="2014"/>
      <c r="DC5" s="2014"/>
      <c r="DD5" s="2014"/>
      <c r="DE5" s="2014"/>
      <c r="DF5" s="2014"/>
      <c r="DG5" s="2014"/>
      <c r="DH5" s="2015" t="s">
        <v>629</v>
      </c>
      <c r="DI5" s="2014" t="s">
        <v>25</v>
      </c>
      <c r="DJ5" s="2014"/>
      <c r="DK5" s="2014"/>
      <c r="DL5" s="2014"/>
      <c r="DM5" s="2014"/>
      <c r="DN5" s="2014"/>
      <c r="DO5" s="2014"/>
      <c r="DP5" s="2014"/>
      <c r="DQ5" s="2014"/>
      <c r="DR5" s="2014"/>
      <c r="DS5" s="2014"/>
      <c r="DT5" s="2014"/>
      <c r="DU5" s="2014"/>
      <c r="DV5" s="2014"/>
      <c r="DW5" s="2014"/>
      <c r="DX5" s="2014"/>
      <c r="DY5" s="2014"/>
      <c r="DZ5" s="2015" t="s">
        <v>629</v>
      </c>
      <c r="EA5" s="2014" t="s">
        <v>630</v>
      </c>
      <c r="EB5" s="2014"/>
      <c r="EC5" s="2014"/>
      <c r="ED5" s="2014"/>
      <c r="EE5" s="2014"/>
      <c r="EF5" s="2014"/>
      <c r="EG5" s="2014"/>
      <c r="EH5" s="2014"/>
      <c r="EI5" s="2014"/>
      <c r="EJ5" s="2014"/>
      <c r="EK5" s="2014"/>
      <c r="EL5" s="2014"/>
      <c r="EM5" s="2014"/>
      <c r="EN5" s="2014"/>
      <c r="EO5" s="2014"/>
      <c r="EP5" s="2014"/>
      <c r="EQ5" s="2014"/>
      <c r="ER5" s="2014"/>
      <c r="ES5" s="2014"/>
      <c r="ET5" s="2014"/>
      <c r="EU5" s="2014"/>
      <c r="EV5" s="2014"/>
      <c r="EW5" s="2014"/>
      <c r="EX5" s="2014"/>
      <c r="EY5" s="2014"/>
      <c r="EZ5" s="2014"/>
      <c r="FA5" s="2014"/>
      <c r="FB5" s="2014"/>
      <c r="FC5" s="2014"/>
      <c r="FD5" s="2015" t="s">
        <v>629</v>
      </c>
      <c r="FE5" s="2016" t="s">
        <v>631</v>
      </c>
      <c r="FF5" s="2016"/>
      <c r="FG5" s="2016"/>
      <c r="FH5" s="2016"/>
      <c r="FI5" s="2016"/>
      <c r="FJ5" s="2016"/>
      <c r="FK5" s="2016"/>
      <c r="FL5" s="2016"/>
      <c r="FM5" s="2016"/>
      <c r="FN5" s="2016"/>
      <c r="FO5" s="2016"/>
      <c r="FP5" s="2016"/>
      <c r="FQ5" s="2016"/>
      <c r="FR5" s="2016"/>
      <c r="FS5" s="2015" t="s">
        <v>629</v>
      </c>
      <c r="FT5" s="2017" t="s">
        <v>632</v>
      </c>
      <c r="FU5" s="2017"/>
      <c r="FV5" s="2017"/>
      <c r="FW5" s="2017"/>
      <c r="FX5" s="2017"/>
      <c r="FY5" s="2017"/>
      <c r="FZ5" s="2017"/>
      <c r="GA5" s="2017"/>
      <c r="GB5" s="2017"/>
      <c r="GC5" s="2017"/>
      <c r="GD5" s="2017"/>
      <c r="GE5" s="2017"/>
      <c r="GF5" s="2017"/>
      <c r="GG5" s="2017"/>
      <c r="GH5" s="2017"/>
      <c r="GI5" s="2017"/>
      <c r="GJ5" s="2017"/>
      <c r="GK5" s="2017"/>
      <c r="GL5" s="2017"/>
      <c r="GM5" s="2017"/>
      <c r="GN5" s="2017"/>
      <c r="GO5" s="2017"/>
      <c r="GP5" s="2017"/>
      <c r="GQ5" s="2017"/>
      <c r="GR5" s="2017"/>
      <c r="GS5" s="2017"/>
      <c r="GT5" s="2017"/>
      <c r="GU5" s="2017"/>
      <c r="GV5" s="2017"/>
      <c r="GW5" s="2017"/>
      <c r="GX5" s="2017"/>
      <c r="GY5" s="2018" t="s">
        <v>633</v>
      </c>
      <c r="GZ5" s="2019" t="s">
        <v>59</v>
      </c>
      <c r="HA5" s="2019"/>
      <c r="HB5" s="2019"/>
      <c r="HC5" s="2019"/>
      <c r="HD5" s="2020" t="s">
        <v>634</v>
      </c>
      <c r="HE5" s="2021" t="s">
        <v>635</v>
      </c>
      <c r="HF5" s="2020" t="s">
        <v>636</v>
      </c>
      <c r="HG5" s="2018" t="s">
        <v>637</v>
      </c>
      <c r="HH5" s="2018"/>
      <c r="HI5" s="2018"/>
      <c r="HJ5" s="2018"/>
      <c r="HK5" s="2018"/>
      <c r="HL5" s="2018"/>
      <c r="HM5" s="2018"/>
      <c r="HN5" s="2018"/>
      <c r="HO5" s="2018"/>
      <c r="HP5" s="2018"/>
      <c r="HQ5" s="2018"/>
      <c r="HR5" s="2018"/>
      <c r="HS5" s="2018"/>
      <c r="HT5" s="2018"/>
      <c r="HU5" s="2018"/>
      <c r="HV5" s="2018"/>
      <c r="HW5" s="2018"/>
      <c r="HX5" s="2018"/>
      <c r="HY5" s="2018"/>
      <c r="HZ5" s="2018"/>
      <c r="IA5" s="2018"/>
      <c r="IB5" s="2018"/>
      <c r="IC5" s="2018"/>
      <c r="ID5" s="2018"/>
      <c r="IE5" s="2018" t="s">
        <v>638</v>
      </c>
      <c r="IF5" s="2022" t="s">
        <v>639</v>
      </c>
      <c r="IG5" s="2022"/>
      <c r="IH5" s="2022"/>
      <c r="II5" s="2022"/>
      <c r="IJ5" s="2022"/>
      <c r="IK5" s="2022"/>
      <c r="IL5" s="2022" t="s">
        <v>640</v>
      </c>
      <c r="IM5" s="2018" t="s">
        <v>34</v>
      </c>
      <c r="IN5" s="2018"/>
      <c r="IO5" s="2018"/>
      <c r="IP5" s="2018"/>
      <c r="IQ5" s="2018"/>
      <c r="IR5" s="2018"/>
      <c r="IS5" s="2018"/>
      <c r="IT5" s="2018"/>
      <c r="IU5" s="2018"/>
      <c r="IV5" s="2018"/>
      <c r="IW5" s="2018"/>
      <c r="IX5" s="2018"/>
      <c r="IY5" s="2018"/>
      <c r="IZ5" s="2018"/>
      <c r="JA5" s="2018" t="s">
        <v>641</v>
      </c>
      <c r="JB5" s="2023" t="s">
        <v>57</v>
      </c>
      <c r="JC5" s="2023"/>
      <c r="JD5" s="2023"/>
      <c r="JE5" s="2023"/>
      <c r="JF5" s="2024" t="s">
        <v>642</v>
      </c>
      <c r="JG5" s="2018" t="s">
        <v>597</v>
      </c>
      <c r="JH5" s="2018"/>
      <c r="JI5" s="2018"/>
      <c r="JJ5" s="2018"/>
      <c r="JK5" s="2018"/>
      <c r="JL5" s="2018"/>
      <c r="JM5" s="2018" t="s">
        <v>643</v>
      </c>
      <c r="JN5" s="2018" t="s">
        <v>644</v>
      </c>
      <c r="JO5" s="2021" t="s">
        <v>645</v>
      </c>
      <c r="JP5" s="2018" t="s">
        <v>646</v>
      </c>
      <c r="JQ5" s="2018" t="s">
        <v>647</v>
      </c>
      <c r="JR5" s="2021" t="s">
        <v>648</v>
      </c>
    </row>
    <row r="6" customFormat="false" ht="14.25" hidden="false" customHeight="true" outlineLevel="0" collapsed="false">
      <c r="A6" s="2010"/>
      <c r="B6" s="2011"/>
      <c r="C6" s="2025" t="s">
        <v>525</v>
      </c>
      <c r="D6" s="2025"/>
      <c r="E6" s="2025"/>
      <c r="F6" s="2025"/>
      <c r="G6" s="2025"/>
      <c r="H6" s="2025"/>
      <c r="I6" s="2025"/>
      <c r="J6" s="2025"/>
      <c r="K6" s="2025"/>
      <c r="L6" s="2025"/>
      <c r="M6" s="2025"/>
      <c r="N6" s="2025"/>
      <c r="O6" s="2025"/>
      <c r="P6" s="2025"/>
      <c r="Q6" s="2025"/>
      <c r="R6" s="2025"/>
      <c r="S6" s="2025"/>
      <c r="T6" s="2025"/>
      <c r="U6" s="2025"/>
      <c r="V6" s="2025"/>
      <c r="W6" s="2025"/>
      <c r="X6" s="2025"/>
      <c r="Y6" s="2025"/>
      <c r="Z6" s="2025"/>
      <c r="AA6" s="2025"/>
      <c r="AB6" s="2026"/>
      <c r="AC6" s="2025" t="s">
        <v>17</v>
      </c>
      <c r="AD6" s="2025"/>
      <c r="AE6" s="2025"/>
      <c r="AF6" s="2025"/>
      <c r="AG6" s="2025"/>
      <c r="AH6" s="2025"/>
      <c r="AI6" s="2025"/>
      <c r="AJ6" s="2025"/>
      <c r="AK6" s="2025"/>
      <c r="AL6" s="2025"/>
      <c r="AM6" s="2025"/>
      <c r="AN6" s="2025"/>
      <c r="AO6" s="2025"/>
      <c r="AP6" s="2025"/>
      <c r="AQ6" s="2025"/>
      <c r="AR6" s="2025"/>
      <c r="AS6" s="2025"/>
      <c r="AT6" s="2026"/>
      <c r="AU6" s="2027" t="s">
        <v>532</v>
      </c>
      <c r="AV6" s="2027"/>
      <c r="AW6" s="2027"/>
      <c r="AX6" s="2027"/>
      <c r="AY6" s="2027"/>
      <c r="AZ6" s="2027"/>
      <c r="BA6" s="2027"/>
      <c r="BB6" s="2027"/>
      <c r="BC6" s="2027"/>
      <c r="BD6" s="2027"/>
      <c r="BE6" s="2027"/>
      <c r="BF6" s="2027"/>
      <c r="BG6" s="2027"/>
      <c r="BH6" s="2027"/>
      <c r="BI6" s="2027"/>
      <c r="BJ6" s="2027"/>
      <c r="BK6" s="2027"/>
      <c r="BL6" s="2027"/>
      <c r="BM6" s="2027"/>
      <c r="BN6" s="2027"/>
      <c r="BO6" s="2027"/>
      <c r="BP6" s="2027"/>
      <c r="BQ6" s="2027"/>
      <c r="BR6" s="2027"/>
      <c r="BS6" s="2027"/>
      <c r="BT6" s="2027"/>
      <c r="BU6" s="2027"/>
      <c r="BV6" s="2026"/>
      <c r="BW6" s="2025" t="s">
        <v>19</v>
      </c>
      <c r="BX6" s="2025"/>
      <c r="BY6" s="2025"/>
      <c r="BZ6" s="2025"/>
      <c r="CA6" s="2025"/>
      <c r="CB6" s="2025"/>
      <c r="CC6" s="2025"/>
      <c r="CD6" s="2025"/>
      <c r="CE6" s="2025"/>
      <c r="CF6" s="2025"/>
      <c r="CG6" s="2025"/>
      <c r="CH6" s="2025"/>
      <c r="CI6" s="2025"/>
      <c r="CJ6" s="2025"/>
      <c r="CK6" s="2025"/>
      <c r="CL6" s="2025"/>
      <c r="CM6" s="2025"/>
      <c r="CN6" s="2026"/>
      <c r="CO6" s="2028" t="s">
        <v>649</v>
      </c>
      <c r="CP6" s="2013"/>
      <c r="CQ6" s="2014"/>
      <c r="CR6" s="2014"/>
      <c r="CS6" s="2014"/>
      <c r="CT6" s="2014"/>
      <c r="CU6" s="2014"/>
      <c r="CV6" s="2014"/>
      <c r="CW6" s="2014"/>
      <c r="CX6" s="2014"/>
      <c r="CY6" s="2014"/>
      <c r="CZ6" s="2014"/>
      <c r="DA6" s="2014"/>
      <c r="DB6" s="2014"/>
      <c r="DC6" s="2014"/>
      <c r="DD6" s="2014"/>
      <c r="DE6" s="2014"/>
      <c r="DF6" s="2014"/>
      <c r="DG6" s="2014"/>
      <c r="DH6" s="2015"/>
      <c r="DI6" s="2014"/>
      <c r="DJ6" s="2014"/>
      <c r="DK6" s="2014"/>
      <c r="DL6" s="2014"/>
      <c r="DM6" s="2014"/>
      <c r="DN6" s="2014"/>
      <c r="DO6" s="2014"/>
      <c r="DP6" s="2014"/>
      <c r="DQ6" s="2014"/>
      <c r="DR6" s="2014"/>
      <c r="DS6" s="2014"/>
      <c r="DT6" s="2014"/>
      <c r="DU6" s="2014"/>
      <c r="DV6" s="2014"/>
      <c r="DW6" s="2014"/>
      <c r="DX6" s="2014"/>
      <c r="DY6" s="2014"/>
      <c r="DZ6" s="2015"/>
      <c r="EA6" s="2014"/>
      <c r="EB6" s="2014"/>
      <c r="EC6" s="2014"/>
      <c r="ED6" s="2014"/>
      <c r="EE6" s="2014"/>
      <c r="EF6" s="2014"/>
      <c r="EG6" s="2014"/>
      <c r="EH6" s="2014"/>
      <c r="EI6" s="2014"/>
      <c r="EJ6" s="2014"/>
      <c r="EK6" s="2014"/>
      <c r="EL6" s="2014"/>
      <c r="EM6" s="2014"/>
      <c r="EN6" s="2014"/>
      <c r="EO6" s="2014"/>
      <c r="EP6" s="2014"/>
      <c r="EQ6" s="2014"/>
      <c r="ER6" s="2014"/>
      <c r="ES6" s="2014"/>
      <c r="ET6" s="2014"/>
      <c r="EU6" s="2014"/>
      <c r="EV6" s="2014"/>
      <c r="EW6" s="2014"/>
      <c r="EX6" s="2014"/>
      <c r="EY6" s="2014"/>
      <c r="EZ6" s="2014"/>
      <c r="FA6" s="2014"/>
      <c r="FB6" s="2014"/>
      <c r="FC6" s="2014"/>
      <c r="FD6" s="2015"/>
      <c r="FE6" s="2016"/>
      <c r="FF6" s="2016"/>
      <c r="FG6" s="2016"/>
      <c r="FH6" s="2016"/>
      <c r="FI6" s="2016"/>
      <c r="FJ6" s="2016"/>
      <c r="FK6" s="2016"/>
      <c r="FL6" s="2016"/>
      <c r="FM6" s="2016"/>
      <c r="FN6" s="2016"/>
      <c r="FO6" s="2016"/>
      <c r="FP6" s="2016"/>
      <c r="FQ6" s="2016"/>
      <c r="FR6" s="2016"/>
      <c r="FS6" s="2015"/>
      <c r="FT6" s="2025" t="s">
        <v>48</v>
      </c>
      <c r="FU6" s="2025"/>
      <c r="FV6" s="2025"/>
      <c r="FW6" s="2025"/>
      <c r="FX6" s="2025"/>
      <c r="FY6" s="2025"/>
      <c r="FZ6" s="2025"/>
      <c r="GA6" s="2025"/>
      <c r="GB6" s="2025"/>
      <c r="GC6" s="2025"/>
      <c r="GD6" s="2025"/>
      <c r="GE6" s="2025"/>
      <c r="GF6" s="2025"/>
      <c r="GG6" s="2025"/>
      <c r="GH6" s="2025"/>
      <c r="GI6" s="2025"/>
      <c r="GJ6" s="2025"/>
      <c r="GK6" s="2025"/>
      <c r="GL6" s="2025"/>
      <c r="GM6" s="2025"/>
      <c r="GN6" s="2025"/>
      <c r="GO6" s="2025"/>
      <c r="GP6" s="2025"/>
      <c r="GQ6" s="2025"/>
      <c r="GR6" s="2025"/>
      <c r="GS6" s="2025"/>
      <c r="GT6" s="2025"/>
      <c r="GU6" s="2025"/>
      <c r="GV6" s="2025"/>
      <c r="GW6" s="2025"/>
      <c r="GX6" s="2025" t="s">
        <v>649</v>
      </c>
      <c r="GY6" s="2018"/>
      <c r="GZ6" s="2019"/>
      <c r="HA6" s="2019"/>
      <c r="HB6" s="2019"/>
      <c r="HC6" s="2019"/>
      <c r="HD6" s="2020"/>
      <c r="HE6" s="2021"/>
      <c r="HF6" s="2020"/>
      <c r="HG6" s="2020"/>
      <c r="HH6" s="2018"/>
      <c r="HI6" s="2018"/>
      <c r="HJ6" s="2018"/>
      <c r="HK6" s="2018"/>
      <c r="HL6" s="2018"/>
      <c r="HM6" s="2018"/>
      <c r="HN6" s="2018"/>
      <c r="HO6" s="2018"/>
      <c r="HP6" s="2018"/>
      <c r="HQ6" s="2018"/>
      <c r="HR6" s="2018"/>
      <c r="HS6" s="2018"/>
      <c r="HT6" s="2018"/>
      <c r="HU6" s="2018"/>
      <c r="HV6" s="2018"/>
      <c r="HW6" s="2018"/>
      <c r="HX6" s="2018"/>
      <c r="HY6" s="2018"/>
      <c r="HZ6" s="2018"/>
      <c r="IA6" s="2018"/>
      <c r="IB6" s="2018"/>
      <c r="IC6" s="2018"/>
      <c r="ID6" s="2018"/>
      <c r="IE6" s="2018"/>
      <c r="IF6" s="2022"/>
      <c r="IG6" s="2022"/>
      <c r="IH6" s="2022"/>
      <c r="II6" s="2022"/>
      <c r="IJ6" s="2022"/>
      <c r="IK6" s="2022"/>
      <c r="IL6" s="2022"/>
      <c r="IM6" s="2018"/>
      <c r="IN6" s="2018"/>
      <c r="IO6" s="2018"/>
      <c r="IP6" s="2018"/>
      <c r="IQ6" s="2018"/>
      <c r="IR6" s="2018"/>
      <c r="IS6" s="2018"/>
      <c r="IT6" s="2018"/>
      <c r="IU6" s="2018"/>
      <c r="IV6" s="2018"/>
      <c r="IW6" s="2018"/>
      <c r="IX6" s="2018"/>
      <c r="IY6" s="2018"/>
      <c r="IZ6" s="2018"/>
      <c r="JA6" s="2018"/>
      <c r="JB6" s="2018"/>
      <c r="JC6" s="2023"/>
      <c r="JD6" s="2023"/>
      <c r="JE6" s="2023"/>
      <c r="JF6" s="2024"/>
      <c r="JG6" s="2029" t="n">
        <f aca="false">SUBTOTAL(9,JG$14:JG$131)</f>
        <v>0</v>
      </c>
      <c r="JH6" s="2029" t="n">
        <f aca="false">SUBTOTAL(9,JH$14:JH$131)</f>
        <v>0</v>
      </c>
      <c r="JI6" s="2029"/>
      <c r="JJ6" s="2029" t="n">
        <f aca="false">SUBTOTAL(9,JJ$14:JJ$131)</f>
        <v>0</v>
      </c>
      <c r="JK6" s="2029"/>
      <c r="JL6" s="2029" t="n">
        <f aca="false">SUM(JG6:JJ6)</f>
        <v>0</v>
      </c>
      <c r="JM6" s="2018"/>
      <c r="JN6" s="2018"/>
      <c r="JO6" s="2021"/>
      <c r="JP6" s="2018"/>
      <c r="JQ6" s="2018"/>
      <c r="JR6" s="2021"/>
    </row>
    <row r="7" customFormat="false" ht="11.25" hidden="false" customHeight="true" outlineLevel="0" collapsed="false">
      <c r="A7" s="2010"/>
      <c r="B7" s="2011"/>
      <c r="C7" s="2025"/>
      <c r="D7" s="2025"/>
      <c r="E7" s="2025"/>
      <c r="F7" s="2025"/>
      <c r="G7" s="2025"/>
      <c r="H7" s="2025"/>
      <c r="I7" s="2025"/>
      <c r="J7" s="2025"/>
      <c r="K7" s="2025"/>
      <c r="L7" s="2025"/>
      <c r="M7" s="2025"/>
      <c r="N7" s="2025"/>
      <c r="O7" s="2025"/>
      <c r="P7" s="2025"/>
      <c r="Q7" s="2025"/>
      <c r="R7" s="2025"/>
      <c r="S7" s="2025"/>
      <c r="T7" s="2025"/>
      <c r="U7" s="2025"/>
      <c r="V7" s="2025"/>
      <c r="W7" s="2025"/>
      <c r="X7" s="2025"/>
      <c r="Y7" s="2025"/>
      <c r="Z7" s="2025"/>
      <c r="AA7" s="2025"/>
      <c r="AB7" s="2026"/>
      <c r="AC7" s="2025"/>
      <c r="AD7" s="2025"/>
      <c r="AE7" s="2025"/>
      <c r="AF7" s="2025"/>
      <c r="AG7" s="2025"/>
      <c r="AH7" s="2025"/>
      <c r="AI7" s="2025"/>
      <c r="AJ7" s="2025"/>
      <c r="AK7" s="2025"/>
      <c r="AL7" s="2025"/>
      <c r="AM7" s="2025"/>
      <c r="AN7" s="2025"/>
      <c r="AO7" s="2025"/>
      <c r="AP7" s="2025"/>
      <c r="AQ7" s="2025"/>
      <c r="AR7" s="2025"/>
      <c r="AS7" s="2025"/>
      <c r="AT7" s="2026"/>
      <c r="AU7" s="2027"/>
      <c r="AV7" s="2027"/>
      <c r="AW7" s="2027"/>
      <c r="AX7" s="2027"/>
      <c r="AY7" s="2027"/>
      <c r="AZ7" s="2027"/>
      <c r="BA7" s="2027"/>
      <c r="BB7" s="2027"/>
      <c r="BC7" s="2027"/>
      <c r="BD7" s="2027"/>
      <c r="BE7" s="2027"/>
      <c r="BF7" s="2027"/>
      <c r="BG7" s="2027"/>
      <c r="BH7" s="2027"/>
      <c r="BI7" s="2027"/>
      <c r="BJ7" s="2027"/>
      <c r="BK7" s="2027"/>
      <c r="BL7" s="2027"/>
      <c r="BM7" s="2027"/>
      <c r="BN7" s="2027"/>
      <c r="BO7" s="2027"/>
      <c r="BP7" s="2027"/>
      <c r="BQ7" s="2027"/>
      <c r="BR7" s="2027"/>
      <c r="BS7" s="2027"/>
      <c r="BT7" s="2027"/>
      <c r="BU7" s="2027"/>
      <c r="BV7" s="2026"/>
      <c r="BW7" s="2025"/>
      <c r="BX7" s="2025"/>
      <c r="BY7" s="2025"/>
      <c r="BZ7" s="2025"/>
      <c r="CA7" s="2025"/>
      <c r="CB7" s="2025"/>
      <c r="CC7" s="2025"/>
      <c r="CD7" s="2025"/>
      <c r="CE7" s="2025"/>
      <c r="CF7" s="2025"/>
      <c r="CG7" s="2025"/>
      <c r="CH7" s="2025"/>
      <c r="CI7" s="2025"/>
      <c r="CJ7" s="2025"/>
      <c r="CK7" s="2025"/>
      <c r="CL7" s="2025"/>
      <c r="CM7" s="2025"/>
      <c r="CN7" s="2026"/>
      <c r="CO7" s="2028"/>
      <c r="CP7" s="2028"/>
      <c r="CQ7" s="2014"/>
      <c r="CR7" s="2014"/>
      <c r="CS7" s="2014"/>
      <c r="CT7" s="2014"/>
      <c r="CU7" s="2014"/>
      <c r="CV7" s="2014"/>
      <c r="CW7" s="2014"/>
      <c r="CX7" s="2014"/>
      <c r="CY7" s="2014"/>
      <c r="CZ7" s="2014"/>
      <c r="DA7" s="2014"/>
      <c r="DB7" s="2014"/>
      <c r="DC7" s="2014"/>
      <c r="DD7" s="2014"/>
      <c r="DE7" s="2014"/>
      <c r="DF7" s="2014"/>
      <c r="DG7" s="2014"/>
      <c r="DH7" s="2015"/>
      <c r="DI7" s="2014"/>
      <c r="DJ7" s="2014"/>
      <c r="DK7" s="2014"/>
      <c r="DL7" s="2014"/>
      <c r="DM7" s="2014"/>
      <c r="DN7" s="2014"/>
      <c r="DO7" s="2014"/>
      <c r="DP7" s="2014"/>
      <c r="DQ7" s="2014"/>
      <c r="DR7" s="2014"/>
      <c r="DS7" s="2014"/>
      <c r="DT7" s="2014"/>
      <c r="DU7" s="2014"/>
      <c r="DV7" s="2014"/>
      <c r="DW7" s="2014"/>
      <c r="DX7" s="2014"/>
      <c r="DY7" s="2014"/>
      <c r="DZ7" s="2015"/>
      <c r="EA7" s="2014"/>
      <c r="EB7" s="2014"/>
      <c r="EC7" s="2014"/>
      <c r="ED7" s="2014"/>
      <c r="EE7" s="2014"/>
      <c r="EF7" s="2014"/>
      <c r="EG7" s="2014"/>
      <c r="EH7" s="2014"/>
      <c r="EI7" s="2014"/>
      <c r="EJ7" s="2014"/>
      <c r="EK7" s="2014"/>
      <c r="EL7" s="2014"/>
      <c r="EM7" s="2014"/>
      <c r="EN7" s="2014"/>
      <c r="EO7" s="2014"/>
      <c r="EP7" s="2014"/>
      <c r="EQ7" s="2014"/>
      <c r="ER7" s="2014"/>
      <c r="ES7" s="2014"/>
      <c r="ET7" s="2014"/>
      <c r="EU7" s="2014"/>
      <c r="EV7" s="2014"/>
      <c r="EW7" s="2014"/>
      <c r="EX7" s="2014"/>
      <c r="EY7" s="2014"/>
      <c r="EZ7" s="2014"/>
      <c r="FA7" s="2014"/>
      <c r="FB7" s="2014"/>
      <c r="FC7" s="2014"/>
      <c r="FD7" s="2015"/>
      <c r="FE7" s="2016"/>
      <c r="FF7" s="2016"/>
      <c r="FG7" s="2016"/>
      <c r="FH7" s="2016"/>
      <c r="FI7" s="2016"/>
      <c r="FJ7" s="2016"/>
      <c r="FK7" s="2016"/>
      <c r="FL7" s="2016"/>
      <c r="FM7" s="2016"/>
      <c r="FN7" s="2016"/>
      <c r="FO7" s="2016"/>
      <c r="FP7" s="2016"/>
      <c r="FQ7" s="2016"/>
      <c r="FR7" s="2016"/>
      <c r="FS7" s="2015"/>
      <c r="FT7" s="2025"/>
      <c r="FU7" s="2025"/>
      <c r="FV7" s="2025"/>
      <c r="FW7" s="2025"/>
      <c r="FX7" s="2025"/>
      <c r="FY7" s="2025"/>
      <c r="FZ7" s="2025"/>
      <c r="GA7" s="2025"/>
      <c r="GB7" s="2025"/>
      <c r="GC7" s="2025"/>
      <c r="GD7" s="2025"/>
      <c r="GE7" s="2025"/>
      <c r="GF7" s="2025"/>
      <c r="GG7" s="2025"/>
      <c r="GH7" s="2025"/>
      <c r="GI7" s="2025"/>
      <c r="GJ7" s="2025"/>
      <c r="GK7" s="2025"/>
      <c r="GL7" s="2025"/>
      <c r="GM7" s="2025"/>
      <c r="GN7" s="2025"/>
      <c r="GO7" s="2025"/>
      <c r="GP7" s="2025"/>
      <c r="GQ7" s="2025"/>
      <c r="GR7" s="2025"/>
      <c r="GS7" s="2025"/>
      <c r="GT7" s="2025"/>
      <c r="GU7" s="2025"/>
      <c r="GV7" s="2025"/>
      <c r="GW7" s="2025"/>
      <c r="GX7" s="2025"/>
      <c r="GY7" s="2018"/>
      <c r="GZ7" s="2019" t="s">
        <v>58</v>
      </c>
      <c r="HA7" s="2019" t="s">
        <v>59</v>
      </c>
      <c r="HB7" s="2030" t="s">
        <v>648</v>
      </c>
      <c r="HC7" s="2019" t="s">
        <v>650</v>
      </c>
      <c r="HD7" s="2020"/>
      <c r="HE7" s="2021"/>
      <c r="HF7" s="2020"/>
      <c r="HG7" s="2020"/>
      <c r="HH7" s="2018"/>
      <c r="HI7" s="2018"/>
      <c r="HJ7" s="2018"/>
      <c r="HK7" s="2018"/>
      <c r="HL7" s="2018"/>
      <c r="HM7" s="2018"/>
      <c r="HN7" s="2018"/>
      <c r="HO7" s="2018"/>
      <c r="HP7" s="2018"/>
      <c r="HQ7" s="2018"/>
      <c r="HR7" s="2018"/>
      <c r="HS7" s="2018"/>
      <c r="HT7" s="2018"/>
      <c r="HU7" s="2018"/>
      <c r="HV7" s="2018"/>
      <c r="HW7" s="2018"/>
      <c r="HX7" s="2018"/>
      <c r="HY7" s="2018"/>
      <c r="HZ7" s="2018"/>
      <c r="IA7" s="2018"/>
      <c r="IB7" s="2018"/>
      <c r="IC7" s="2018"/>
      <c r="ID7" s="2018"/>
      <c r="IE7" s="2018"/>
      <c r="IF7" s="2022"/>
      <c r="IG7" s="2022"/>
      <c r="IH7" s="2022"/>
      <c r="II7" s="2022"/>
      <c r="IJ7" s="2022"/>
      <c r="IK7" s="2022"/>
      <c r="IL7" s="2022"/>
      <c r="IM7" s="2018"/>
      <c r="IN7" s="2018"/>
      <c r="IO7" s="2018"/>
      <c r="IP7" s="2018"/>
      <c r="IQ7" s="2018"/>
      <c r="IR7" s="2018"/>
      <c r="IS7" s="2018"/>
      <c r="IT7" s="2018"/>
      <c r="IU7" s="2018"/>
      <c r="IV7" s="2018"/>
      <c r="IW7" s="2018"/>
      <c r="IX7" s="2018"/>
      <c r="IY7" s="2018"/>
      <c r="IZ7" s="2018"/>
      <c r="JA7" s="2018"/>
      <c r="JB7" s="2019" t="s">
        <v>56</v>
      </c>
      <c r="JC7" s="2030" t="s">
        <v>648</v>
      </c>
      <c r="JD7" s="2019" t="s">
        <v>651</v>
      </c>
      <c r="JE7" s="2019" t="s">
        <v>652</v>
      </c>
      <c r="JF7" s="2024"/>
      <c r="JG7" s="2031" t="s">
        <v>653</v>
      </c>
      <c r="JH7" s="2031" t="s">
        <v>654</v>
      </c>
      <c r="JI7" s="2031" t="s">
        <v>655</v>
      </c>
      <c r="JJ7" s="2031" t="s">
        <v>656</v>
      </c>
      <c r="JK7" s="2032" t="s">
        <v>657</v>
      </c>
      <c r="JL7" s="2031" t="s">
        <v>649</v>
      </c>
      <c r="JM7" s="2018"/>
      <c r="JN7" s="2018"/>
      <c r="JO7" s="2021"/>
      <c r="JP7" s="2018"/>
      <c r="JQ7" s="2018"/>
      <c r="JR7" s="2021"/>
    </row>
    <row r="8" customFormat="false" ht="11.25" hidden="false" customHeight="true" outlineLevel="0" collapsed="false">
      <c r="A8" s="2010"/>
      <c r="B8" s="2011"/>
      <c r="C8" s="2033" t="s">
        <v>658</v>
      </c>
      <c r="D8" s="2033" t="s">
        <v>658</v>
      </c>
      <c r="E8" s="2033" t="s">
        <v>658</v>
      </c>
      <c r="F8" s="2033" t="s">
        <v>658</v>
      </c>
      <c r="G8" s="2034" t="s">
        <v>658</v>
      </c>
      <c r="H8" s="2034" t="s">
        <v>658</v>
      </c>
      <c r="I8" s="2034" t="s">
        <v>658</v>
      </c>
      <c r="J8" s="2034" t="s">
        <v>658</v>
      </c>
      <c r="K8" s="2034" t="s">
        <v>658</v>
      </c>
      <c r="L8" s="2034" t="s">
        <v>658</v>
      </c>
      <c r="M8" s="2034" t="s">
        <v>658</v>
      </c>
      <c r="N8" s="2034" t="s">
        <v>658</v>
      </c>
      <c r="O8" s="2034" t="s">
        <v>658</v>
      </c>
      <c r="P8" s="2034" t="s">
        <v>658</v>
      </c>
      <c r="Q8" s="2034" t="s">
        <v>658</v>
      </c>
      <c r="R8" s="2034" t="s">
        <v>658</v>
      </c>
      <c r="S8" s="2034" t="s">
        <v>658</v>
      </c>
      <c r="T8" s="2034" t="s">
        <v>658</v>
      </c>
      <c r="U8" s="2034" t="s">
        <v>658</v>
      </c>
      <c r="V8" s="2034" t="s">
        <v>658</v>
      </c>
      <c r="W8" s="2034" t="s">
        <v>658</v>
      </c>
      <c r="X8" s="2035" t="s">
        <v>648</v>
      </c>
      <c r="Y8" s="2035"/>
      <c r="Z8" s="2035"/>
      <c r="AA8" s="2034" t="s">
        <v>659</v>
      </c>
      <c r="AB8" s="2034"/>
      <c r="AC8" s="2034" t="s">
        <v>658</v>
      </c>
      <c r="AD8" s="2034" t="s">
        <v>658</v>
      </c>
      <c r="AE8" s="2034" t="s">
        <v>658</v>
      </c>
      <c r="AF8" s="2034" t="s">
        <v>658</v>
      </c>
      <c r="AG8" s="2034" t="s">
        <v>658</v>
      </c>
      <c r="AH8" s="2034" t="s">
        <v>658</v>
      </c>
      <c r="AI8" s="2034" t="s">
        <v>658</v>
      </c>
      <c r="AJ8" s="2034" t="s">
        <v>658</v>
      </c>
      <c r="AK8" s="2034" t="s">
        <v>658</v>
      </c>
      <c r="AL8" s="2034" t="s">
        <v>658</v>
      </c>
      <c r="AM8" s="2034" t="s">
        <v>658</v>
      </c>
      <c r="AN8" s="2034" t="s">
        <v>658</v>
      </c>
      <c r="AO8" s="2034" t="s">
        <v>658</v>
      </c>
      <c r="AP8" s="2035" t="s">
        <v>648</v>
      </c>
      <c r="AQ8" s="2035"/>
      <c r="AR8" s="2035"/>
      <c r="AS8" s="2034" t="s">
        <v>659</v>
      </c>
      <c r="AT8" s="2034"/>
      <c r="AU8" s="2033" t="s">
        <v>658</v>
      </c>
      <c r="AV8" s="2033" t="s">
        <v>658</v>
      </c>
      <c r="AW8" s="2033" t="s">
        <v>658</v>
      </c>
      <c r="AX8" s="2033" t="s">
        <v>658</v>
      </c>
      <c r="AY8" s="2033" t="s">
        <v>658</v>
      </c>
      <c r="AZ8" s="2033" t="s">
        <v>658</v>
      </c>
      <c r="BA8" s="2033" t="s">
        <v>658</v>
      </c>
      <c r="BB8" s="2033" t="s">
        <v>658</v>
      </c>
      <c r="BC8" s="2033" t="s">
        <v>658</v>
      </c>
      <c r="BD8" s="2033" t="s">
        <v>658</v>
      </c>
      <c r="BE8" s="2033" t="s">
        <v>658</v>
      </c>
      <c r="BF8" s="2033" t="s">
        <v>658</v>
      </c>
      <c r="BG8" s="2033" t="s">
        <v>658</v>
      </c>
      <c r="BH8" s="2033" t="s">
        <v>658</v>
      </c>
      <c r="BI8" s="2033" t="s">
        <v>658</v>
      </c>
      <c r="BJ8" s="2033" t="s">
        <v>658</v>
      </c>
      <c r="BK8" s="2033" t="s">
        <v>658</v>
      </c>
      <c r="BL8" s="2033" t="s">
        <v>658</v>
      </c>
      <c r="BM8" s="2033" t="s">
        <v>658</v>
      </c>
      <c r="BN8" s="2033" t="s">
        <v>658</v>
      </c>
      <c r="BO8" s="2033" t="s">
        <v>658</v>
      </c>
      <c r="BP8" s="2033" t="s">
        <v>658</v>
      </c>
      <c r="BQ8" s="2033" t="s">
        <v>658</v>
      </c>
      <c r="BR8" s="2036" t="s">
        <v>648</v>
      </c>
      <c r="BS8" s="2036"/>
      <c r="BT8" s="2036"/>
      <c r="BU8" s="2033" t="s">
        <v>659</v>
      </c>
      <c r="BV8" s="2034"/>
      <c r="BW8" s="2034" t="s">
        <v>658</v>
      </c>
      <c r="BX8" s="2034" t="s">
        <v>658</v>
      </c>
      <c r="BY8" s="2034" t="s">
        <v>658</v>
      </c>
      <c r="BZ8" s="2034" t="s">
        <v>658</v>
      </c>
      <c r="CA8" s="2034" t="s">
        <v>658</v>
      </c>
      <c r="CB8" s="2034" t="s">
        <v>658</v>
      </c>
      <c r="CC8" s="2034" t="s">
        <v>658</v>
      </c>
      <c r="CD8" s="2034" t="s">
        <v>658</v>
      </c>
      <c r="CE8" s="2034" t="s">
        <v>658</v>
      </c>
      <c r="CF8" s="2034" t="s">
        <v>658</v>
      </c>
      <c r="CG8" s="2034" t="s">
        <v>658</v>
      </c>
      <c r="CH8" s="2034" t="s">
        <v>658</v>
      </c>
      <c r="CI8" s="2034" t="s">
        <v>658</v>
      </c>
      <c r="CJ8" s="2035" t="s">
        <v>648</v>
      </c>
      <c r="CK8" s="2035"/>
      <c r="CL8" s="2035"/>
      <c r="CM8" s="2034" t="s">
        <v>659</v>
      </c>
      <c r="CN8" s="2034"/>
      <c r="CO8" s="2028"/>
      <c r="CP8" s="2028"/>
      <c r="CQ8" s="2037" t="s">
        <v>658</v>
      </c>
      <c r="CR8" s="2037" t="s">
        <v>658</v>
      </c>
      <c r="CS8" s="2037" t="s">
        <v>658</v>
      </c>
      <c r="CT8" s="2037" t="s">
        <v>658</v>
      </c>
      <c r="CU8" s="2037" t="s">
        <v>658</v>
      </c>
      <c r="CV8" s="2037" t="s">
        <v>658</v>
      </c>
      <c r="CW8" s="2037" t="s">
        <v>658</v>
      </c>
      <c r="CX8" s="2037" t="s">
        <v>658</v>
      </c>
      <c r="CY8" s="2037" t="s">
        <v>658</v>
      </c>
      <c r="CZ8" s="2037" t="s">
        <v>658</v>
      </c>
      <c r="DA8" s="2037" t="s">
        <v>658</v>
      </c>
      <c r="DB8" s="2037" t="s">
        <v>658</v>
      </c>
      <c r="DC8" s="2037" t="s">
        <v>658</v>
      </c>
      <c r="DD8" s="2035" t="s">
        <v>648</v>
      </c>
      <c r="DE8" s="2035"/>
      <c r="DF8" s="2035"/>
      <c r="DG8" s="2037" t="s">
        <v>659</v>
      </c>
      <c r="DH8" s="2015"/>
      <c r="DI8" s="2037" t="s">
        <v>658</v>
      </c>
      <c r="DJ8" s="2037" t="s">
        <v>658</v>
      </c>
      <c r="DK8" s="2037" t="s">
        <v>658</v>
      </c>
      <c r="DL8" s="2037" t="s">
        <v>658</v>
      </c>
      <c r="DM8" s="2037" t="s">
        <v>658</v>
      </c>
      <c r="DN8" s="2037" t="s">
        <v>658</v>
      </c>
      <c r="DO8" s="2037" t="s">
        <v>658</v>
      </c>
      <c r="DP8" s="2037" t="s">
        <v>658</v>
      </c>
      <c r="DQ8" s="2037" t="s">
        <v>658</v>
      </c>
      <c r="DR8" s="2037" t="s">
        <v>658</v>
      </c>
      <c r="DS8" s="2037" t="s">
        <v>658</v>
      </c>
      <c r="DT8" s="2037" t="s">
        <v>658</v>
      </c>
      <c r="DU8" s="2037" t="s">
        <v>658</v>
      </c>
      <c r="DV8" s="2035" t="s">
        <v>648</v>
      </c>
      <c r="DW8" s="2035"/>
      <c r="DX8" s="2035"/>
      <c r="DY8" s="2037" t="s">
        <v>659</v>
      </c>
      <c r="DZ8" s="2015"/>
      <c r="EA8" s="2037" t="s">
        <v>658</v>
      </c>
      <c r="EB8" s="2037" t="s">
        <v>658</v>
      </c>
      <c r="EC8" s="2037" t="s">
        <v>658</v>
      </c>
      <c r="ED8" s="2037" t="s">
        <v>658</v>
      </c>
      <c r="EE8" s="2037" t="s">
        <v>658</v>
      </c>
      <c r="EF8" s="2037" t="s">
        <v>658</v>
      </c>
      <c r="EG8" s="2037" t="s">
        <v>658</v>
      </c>
      <c r="EH8" s="2037" t="s">
        <v>658</v>
      </c>
      <c r="EI8" s="2037" t="s">
        <v>658</v>
      </c>
      <c r="EJ8" s="2037" t="s">
        <v>658</v>
      </c>
      <c r="EK8" s="2037" t="s">
        <v>658</v>
      </c>
      <c r="EL8" s="2037" t="s">
        <v>658</v>
      </c>
      <c r="EM8" s="2037" t="s">
        <v>658</v>
      </c>
      <c r="EN8" s="2037" t="s">
        <v>658</v>
      </c>
      <c r="EO8" s="2037" t="s">
        <v>658</v>
      </c>
      <c r="EP8" s="2037" t="s">
        <v>658</v>
      </c>
      <c r="EQ8" s="2037" t="s">
        <v>658</v>
      </c>
      <c r="ER8" s="2037" t="s">
        <v>658</v>
      </c>
      <c r="ES8" s="2037" t="s">
        <v>658</v>
      </c>
      <c r="ET8" s="2037" t="s">
        <v>658</v>
      </c>
      <c r="EU8" s="2037" t="s">
        <v>658</v>
      </c>
      <c r="EV8" s="2037" t="s">
        <v>658</v>
      </c>
      <c r="EW8" s="2037" t="s">
        <v>658</v>
      </c>
      <c r="EX8" s="2037" t="s">
        <v>658</v>
      </c>
      <c r="EY8" s="2037" t="s">
        <v>658</v>
      </c>
      <c r="EZ8" s="2035" t="s">
        <v>648</v>
      </c>
      <c r="FA8" s="2035"/>
      <c r="FB8" s="2035"/>
      <c r="FC8" s="2037" t="s">
        <v>659</v>
      </c>
      <c r="FD8" s="2015"/>
      <c r="FE8" s="2037" t="s">
        <v>658</v>
      </c>
      <c r="FF8" s="2037" t="s">
        <v>658</v>
      </c>
      <c r="FG8" s="2037" t="s">
        <v>658</v>
      </c>
      <c r="FH8" s="2037" t="s">
        <v>658</v>
      </c>
      <c r="FI8" s="2037" t="s">
        <v>658</v>
      </c>
      <c r="FJ8" s="2037" t="s">
        <v>658</v>
      </c>
      <c r="FK8" s="2037" t="s">
        <v>658</v>
      </c>
      <c r="FL8" s="2037" t="s">
        <v>658</v>
      </c>
      <c r="FM8" s="2037" t="s">
        <v>658</v>
      </c>
      <c r="FN8" s="2037" t="s">
        <v>658</v>
      </c>
      <c r="FO8" s="2038" t="s">
        <v>648</v>
      </c>
      <c r="FP8" s="2038"/>
      <c r="FQ8" s="2038"/>
      <c r="FR8" s="2037" t="s">
        <v>659</v>
      </c>
      <c r="FS8" s="2015"/>
      <c r="FT8" s="2034" t="s">
        <v>658</v>
      </c>
      <c r="FU8" s="2034" t="s">
        <v>658</v>
      </c>
      <c r="FV8" s="2034" t="s">
        <v>658</v>
      </c>
      <c r="FW8" s="2034" t="s">
        <v>658</v>
      </c>
      <c r="FX8" s="2034" t="s">
        <v>658</v>
      </c>
      <c r="FY8" s="2034" t="s">
        <v>658</v>
      </c>
      <c r="FZ8" s="2034" t="s">
        <v>658</v>
      </c>
      <c r="GA8" s="2034" t="s">
        <v>658</v>
      </c>
      <c r="GB8" s="2034" t="s">
        <v>658</v>
      </c>
      <c r="GC8" s="2034" t="s">
        <v>658</v>
      </c>
      <c r="GD8" s="2034" t="s">
        <v>658</v>
      </c>
      <c r="GE8" s="2034" t="s">
        <v>658</v>
      </c>
      <c r="GF8" s="2034" t="s">
        <v>658</v>
      </c>
      <c r="GG8" s="2034" t="s">
        <v>658</v>
      </c>
      <c r="GH8" s="2034" t="s">
        <v>658</v>
      </c>
      <c r="GI8" s="2034" t="s">
        <v>658</v>
      </c>
      <c r="GJ8" s="2034" t="s">
        <v>658</v>
      </c>
      <c r="GK8" s="2034" t="s">
        <v>658</v>
      </c>
      <c r="GL8" s="2034" t="s">
        <v>658</v>
      </c>
      <c r="GM8" s="2034" t="s">
        <v>658</v>
      </c>
      <c r="GN8" s="2034" t="s">
        <v>658</v>
      </c>
      <c r="GO8" s="2034" t="s">
        <v>658</v>
      </c>
      <c r="GP8" s="2034" t="s">
        <v>658</v>
      </c>
      <c r="GQ8" s="2034" t="s">
        <v>658</v>
      </c>
      <c r="GR8" s="2034" t="s">
        <v>658</v>
      </c>
      <c r="GS8" s="2034" t="s">
        <v>658</v>
      </c>
      <c r="GT8" s="2035" t="s">
        <v>648</v>
      </c>
      <c r="GU8" s="2035"/>
      <c r="GV8" s="2035"/>
      <c r="GW8" s="2034"/>
      <c r="GX8" s="2025"/>
      <c r="GY8" s="2018"/>
      <c r="GZ8" s="2019"/>
      <c r="HA8" s="2019"/>
      <c r="HB8" s="2030"/>
      <c r="HC8" s="2019"/>
      <c r="HD8" s="2020"/>
      <c r="HE8" s="2021"/>
      <c r="HF8" s="2020"/>
      <c r="HG8" s="2034" t="s">
        <v>658</v>
      </c>
      <c r="HH8" s="2034" t="s">
        <v>658</v>
      </c>
      <c r="HI8" s="2034" t="s">
        <v>658</v>
      </c>
      <c r="HJ8" s="2034" t="s">
        <v>658</v>
      </c>
      <c r="HK8" s="2034" t="s">
        <v>658</v>
      </c>
      <c r="HL8" s="2034" t="s">
        <v>658</v>
      </c>
      <c r="HM8" s="2034" t="s">
        <v>658</v>
      </c>
      <c r="HN8" s="2034" t="s">
        <v>658</v>
      </c>
      <c r="HO8" s="2034" t="s">
        <v>658</v>
      </c>
      <c r="HP8" s="2034" t="s">
        <v>658</v>
      </c>
      <c r="HQ8" s="2034" t="s">
        <v>658</v>
      </c>
      <c r="HR8" s="2034" t="s">
        <v>658</v>
      </c>
      <c r="HS8" s="2034" t="s">
        <v>658</v>
      </c>
      <c r="HT8" s="2034" t="s">
        <v>658</v>
      </c>
      <c r="HU8" s="2034" t="s">
        <v>658</v>
      </c>
      <c r="HV8" s="2034" t="s">
        <v>658</v>
      </c>
      <c r="HW8" s="2034" t="s">
        <v>658</v>
      </c>
      <c r="HX8" s="2034" t="s">
        <v>658</v>
      </c>
      <c r="HY8" s="2034" t="s">
        <v>658</v>
      </c>
      <c r="HZ8" s="2034" t="s">
        <v>658</v>
      </c>
      <c r="IA8" s="2035" t="s">
        <v>648</v>
      </c>
      <c r="IB8" s="2035"/>
      <c r="IC8" s="2035"/>
      <c r="ID8" s="2034"/>
      <c r="IE8" s="2018"/>
      <c r="IF8" s="2039" t="s">
        <v>658</v>
      </c>
      <c r="IG8" s="2039" t="s">
        <v>658</v>
      </c>
      <c r="IH8" s="2039" t="s">
        <v>658</v>
      </c>
      <c r="II8" s="2040" t="s">
        <v>648</v>
      </c>
      <c r="IJ8" s="2040"/>
      <c r="IK8" s="2039"/>
      <c r="IL8" s="2022"/>
      <c r="IM8" s="2034" t="s">
        <v>658</v>
      </c>
      <c r="IN8" s="2034" t="s">
        <v>658</v>
      </c>
      <c r="IO8" s="2034" t="s">
        <v>658</v>
      </c>
      <c r="IP8" s="2034" t="s">
        <v>658</v>
      </c>
      <c r="IQ8" s="2034" t="s">
        <v>658</v>
      </c>
      <c r="IR8" s="2034" t="s">
        <v>658</v>
      </c>
      <c r="IS8" s="2034" t="s">
        <v>658</v>
      </c>
      <c r="IT8" s="2034" t="s">
        <v>658</v>
      </c>
      <c r="IU8" s="2034" t="s">
        <v>658</v>
      </c>
      <c r="IV8" s="2034" t="s">
        <v>658</v>
      </c>
      <c r="IW8" s="2035" t="s">
        <v>648</v>
      </c>
      <c r="IX8" s="2035"/>
      <c r="IY8" s="2035"/>
      <c r="IZ8" s="2034"/>
      <c r="JA8" s="2018"/>
      <c r="JB8" s="2019"/>
      <c r="JC8" s="2030"/>
      <c r="JD8" s="2019"/>
      <c r="JE8" s="2019"/>
      <c r="JF8" s="2024"/>
      <c r="JG8" s="2031"/>
      <c r="JH8" s="2031"/>
      <c r="JI8" s="2031"/>
      <c r="JJ8" s="2031"/>
      <c r="JK8" s="2032"/>
      <c r="JL8" s="2031"/>
      <c r="JM8" s="2018"/>
      <c r="JN8" s="2018"/>
      <c r="JO8" s="2021"/>
      <c r="JP8" s="2018"/>
      <c r="JQ8" s="2018"/>
      <c r="JR8" s="2021"/>
    </row>
    <row r="9" customFormat="false" ht="12.75" hidden="false" customHeight="true" outlineLevel="0" collapsed="false">
      <c r="A9" s="2010"/>
      <c r="B9" s="2011"/>
      <c r="C9" s="2041" t="s">
        <v>660</v>
      </c>
      <c r="D9" s="2041" t="s">
        <v>660</v>
      </c>
      <c r="E9" s="2041" t="s">
        <v>660</v>
      </c>
      <c r="F9" s="2041" t="s">
        <v>660</v>
      </c>
      <c r="G9" s="2042" t="s">
        <v>660</v>
      </c>
      <c r="H9" s="2042" t="s">
        <v>660</v>
      </c>
      <c r="I9" s="2042" t="s">
        <v>660</v>
      </c>
      <c r="J9" s="2042" t="s">
        <v>660</v>
      </c>
      <c r="K9" s="2042" t="s">
        <v>660</v>
      </c>
      <c r="L9" s="2042" t="s">
        <v>660</v>
      </c>
      <c r="M9" s="2042" t="s">
        <v>660</v>
      </c>
      <c r="N9" s="2042" t="s">
        <v>660</v>
      </c>
      <c r="O9" s="2042" t="s">
        <v>660</v>
      </c>
      <c r="P9" s="2042" t="s">
        <v>660</v>
      </c>
      <c r="Q9" s="2042" t="s">
        <v>660</v>
      </c>
      <c r="R9" s="2042" t="s">
        <v>660</v>
      </c>
      <c r="S9" s="2042" t="s">
        <v>660</v>
      </c>
      <c r="T9" s="2042" t="s">
        <v>660</v>
      </c>
      <c r="U9" s="2042" t="s">
        <v>660</v>
      </c>
      <c r="V9" s="2042" t="s">
        <v>660</v>
      </c>
      <c r="W9" s="2042" t="s">
        <v>660</v>
      </c>
      <c r="X9" s="2035"/>
      <c r="Y9" s="2035"/>
      <c r="Z9" s="2035"/>
      <c r="AA9" s="2042" t="s">
        <v>661</v>
      </c>
      <c r="AB9" s="2042"/>
      <c r="AC9" s="2042" t="s">
        <v>660</v>
      </c>
      <c r="AD9" s="2042" t="s">
        <v>660</v>
      </c>
      <c r="AE9" s="2042" t="s">
        <v>660</v>
      </c>
      <c r="AF9" s="2042" t="s">
        <v>660</v>
      </c>
      <c r="AG9" s="2042" t="s">
        <v>660</v>
      </c>
      <c r="AH9" s="2042" t="s">
        <v>660</v>
      </c>
      <c r="AI9" s="2042" t="s">
        <v>660</v>
      </c>
      <c r="AJ9" s="2042" t="s">
        <v>660</v>
      </c>
      <c r="AK9" s="2042" t="s">
        <v>660</v>
      </c>
      <c r="AL9" s="2042" t="s">
        <v>660</v>
      </c>
      <c r="AM9" s="2042" t="s">
        <v>660</v>
      </c>
      <c r="AN9" s="2042" t="s">
        <v>660</v>
      </c>
      <c r="AO9" s="2042" t="s">
        <v>660</v>
      </c>
      <c r="AP9" s="2035"/>
      <c r="AQ9" s="2035"/>
      <c r="AR9" s="2035"/>
      <c r="AS9" s="2042" t="s">
        <v>661</v>
      </c>
      <c r="AT9" s="2042"/>
      <c r="AU9" s="2041" t="s">
        <v>660</v>
      </c>
      <c r="AV9" s="2041" t="s">
        <v>660</v>
      </c>
      <c r="AW9" s="2041" t="s">
        <v>660</v>
      </c>
      <c r="AX9" s="2041" t="s">
        <v>660</v>
      </c>
      <c r="AY9" s="2041" t="s">
        <v>660</v>
      </c>
      <c r="AZ9" s="2041" t="s">
        <v>660</v>
      </c>
      <c r="BA9" s="2041" t="s">
        <v>660</v>
      </c>
      <c r="BB9" s="2041" t="s">
        <v>660</v>
      </c>
      <c r="BC9" s="2041" t="s">
        <v>660</v>
      </c>
      <c r="BD9" s="2041" t="s">
        <v>660</v>
      </c>
      <c r="BE9" s="2041" t="s">
        <v>660</v>
      </c>
      <c r="BF9" s="2041" t="s">
        <v>660</v>
      </c>
      <c r="BG9" s="2041" t="s">
        <v>660</v>
      </c>
      <c r="BH9" s="2041" t="s">
        <v>660</v>
      </c>
      <c r="BI9" s="2041" t="s">
        <v>660</v>
      </c>
      <c r="BJ9" s="2041" t="s">
        <v>660</v>
      </c>
      <c r="BK9" s="2041" t="s">
        <v>660</v>
      </c>
      <c r="BL9" s="2041" t="s">
        <v>660</v>
      </c>
      <c r="BM9" s="2041" t="s">
        <v>660</v>
      </c>
      <c r="BN9" s="2041" t="s">
        <v>660</v>
      </c>
      <c r="BO9" s="2041" t="s">
        <v>660</v>
      </c>
      <c r="BP9" s="2041" t="s">
        <v>660</v>
      </c>
      <c r="BQ9" s="2041" t="s">
        <v>660</v>
      </c>
      <c r="BR9" s="2036"/>
      <c r="BS9" s="2036"/>
      <c r="BT9" s="2036"/>
      <c r="BU9" s="2041" t="s">
        <v>661</v>
      </c>
      <c r="BV9" s="2042"/>
      <c r="BW9" s="2042" t="s">
        <v>660</v>
      </c>
      <c r="BX9" s="2042" t="s">
        <v>660</v>
      </c>
      <c r="BY9" s="2042" t="s">
        <v>660</v>
      </c>
      <c r="BZ9" s="2042" t="s">
        <v>660</v>
      </c>
      <c r="CA9" s="2042" t="s">
        <v>660</v>
      </c>
      <c r="CB9" s="2042" t="s">
        <v>660</v>
      </c>
      <c r="CC9" s="2042" t="s">
        <v>660</v>
      </c>
      <c r="CD9" s="2042" t="s">
        <v>660</v>
      </c>
      <c r="CE9" s="2042" t="s">
        <v>660</v>
      </c>
      <c r="CF9" s="2042" t="s">
        <v>660</v>
      </c>
      <c r="CG9" s="2042" t="s">
        <v>660</v>
      </c>
      <c r="CH9" s="2042" t="s">
        <v>660</v>
      </c>
      <c r="CI9" s="2042" t="s">
        <v>660</v>
      </c>
      <c r="CJ9" s="2035"/>
      <c r="CK9" s="2035"/>
      <c r="CL9" s="2035"/>
      <c r="CM9" s="2042" t="s">
        <v>661</v>
      </c>
      <c r="CN9" s="2042"/>
      <c r="CO9" s="2028"/>
      <c r="CP9" s="2028"/>
      <c r="CQ9" s="2043" t="s">
        <v>659</v>
      </c>
      <c r="CR9" s="2043" t="s">
        <v>659</v>
      </c>
      <c r="CS9" s="2043" t="s">
        <v>659</v>
      </c>
      <c r="CT9" s="2043" t="s">
        <v>659</v>
      </c>
      <c r="CU9" s="2043" t="s">
        <v>659</v>
      </c>
      <c r="CV9" s="2043" t="s">
        <v>659</v>
      </c>
      <c r="CW9" s="2043" t="s">
        <v>659</v>
      </c>
      <c r="CX9" s="2043" t="s">
        <v>659</v>
      </c>
      <c r="CY9" s="2043" t="s">
        <v>659</v>
      </c>
      <c r="CZ9" s="2043" t="s">
        <v>659</v>
      </c>
      <c r="DA9" s="2043" t="s">
        <v>659</v>
      </c>
      <c r="DB9" s="2043" t="s">
        <v>659</v>
      </c>
      <c r="DC9" s="2043" t="s">
        <v>659</v>
      </c>
      <c r="DD9" s="2035"/>
      <c r="DE9" s="2035"/>
      <c r="DF9" s="2035"/>
      <c r="DG9" s="2043" t="s">
        <v>661</v>
      </c>
      <c r="DH9" s="2015"/>
      <c r="DI9" s="2043" t="s">
        <v>659</v>
      </c>
      <c r="DJ9" s="2043" t="s">
        <v>659</v>
      </c>
      <c r="DK9" s="2043" t="s">
        <v>659</v>
      </c>
      <c r="DL9" s="2043" t="s">
        <v>659</v>
      </c>
      <c r="DM9" s="2043" t="s">
        <v>659</v>
      </c>
      <c r="DN9" s="2043" t="s">
        <v>659</v>
      </c>
      <c r="DO9" s="2043" t="s">
        <v>659</v>
      </c>
      <c r="DP9" s="2043" t="s">
        <v>659</v>
      </c>
      <c r="DQ9" s="2043" t="s">
        <v>659</v>
      </c>
      <c r="DR9" s="2043" t="s">
        <v>659</v>
      </c>
      <c r="DS9" s="2043" t="s">
        <v>659</v>
      </c>
      <c r="DT9" s="2043" t="s">
        <v>659</v>
      </c>
      <c r="DU9" s="2043" t="s">
        <v>659</v>
      </c>
      <c r="DV9" s="2035"/>
      <c r="DW9" s="2035"/>
      <c r="DX9" s="2035"/>
      <c r="DY9" s="2043" t="s">
        <v>661</v>
      </c>
      <c r="DZ9" s="2015"/>
      <c r="EA9" s="2043" t="s">
        <v>659</v>
      </c>
      <c r="EB9" s="2043" t="s">
        <v>659</v>
      </c>
      <c r="EC9" s="2043" t="s">
        <v>659</v>
      </c>
      <c r="ED9" s="2043" t="s">
        <v>659</v>
      </c>
      <c r="EE9" s="2043" t="s">
        <v>659</v>
      </c>
      <c r="EF9" s="2043" t="s">
        <v>659</v>
      </c>
      <c r="EG9" s="2043" t="s">
        <v>659</v>
      </c>
      <c r="EH9" s="2043" t="s">
        <v>659</v>
      </c>
      <c r="EI9" s="2043" t="s">
        <v>659</v>
      </c>
      <c r="EJ9" s="2043" t="s">
        <v>659</v>
      </c>
      <c r="EK9" s="2043" t="s">
        <v>659</v>
      </c>
      <c r="EL9" s="2043" t="s">
        <v>659</v>
      </c>
      <c r="EM9" s="2043" t="s">
        <v>659</v>
      </c>
      <c r="EN9" s="2043" t="s">
        <v>659</v>
      </c>
      <c r="EO9" s="2043" t="s">
        <v>659</v>
      </c>
      <c r="EP9" s="2043" t="s">
        <v>659</v>
      </c>
      <c r="EQ9" s="2043" t="s">
        <v>659</v>
      </c>
      <c r="ER9" s="2043" t="s">
        <v>659</v>
      </c>
      <c r="ES9" s="2043" t="s">
        <v>659</v>
      </c>
      <c r="ET9" s="2043" t="s">
        <v>659</v>
      </c>
      <c r="EU9" s="2043" t="s">
        <v>659</v>
      </c>
      <c r="EV9" s="2043" t="s">
        <v>659</v>
      </c>
      <c r="EW9" s="2043" t="s">
        <v>659</v>
      </c>
      <c r="EX9" s="2043" t="s">
        <v>659</v>
      </c>
      <c r="EY9" s="2043" t="s">
        <v>659</v>
      </c>
      <c r="EZ9" s="2035"/>
      <c r="FA9" s="2035"/>
      <c r="FB9" s="2035"/>
      <c r="FC9" s="2043" t="s">
        <v>661</v>
      </c>
      <c r="FD9" s="2015"/>
      <c r="FE9" s="2043" t="s">
        <v>659</v>
      </c>
      <c r="FF9" s="2043" t="s">
        <v>659</v>
      </c>
      <c r="FG9" s="2043" t="s">
        <v>659</v>
      </c>
      <c r="FH9" s="2043" t="s">
        <v>659</v>
      </c>
      <c r="FI9" s="2043" t="s">
        <v>659</v>
      </c>
      <c r="FJ9" s="2043" t="s">
        <v>659</v>
      </c>
      <c r="FK9" s="2043" t="s">
        <v>659</v>
      </c>
      <c r="FL9" s="2043" t="s">
        <v>659</v>
      </c>
      <c r="FM9" s="2043" t="s">
        <v>659</v>
      </c>
      <c r="FN9" s="2043" t="s">
        <v>659</v>
      </c>
      <c r="FO9" s="2038"/>
      <c r="FP9" s="2038"/>
      <c r="FQ9" s="2038"/>
      <c r="FR9" s="2043" t="s">
        <v>661</v>
      </c>
      <c r="FS9" s="2015"/>
      <c r="FT9" s="2042" t="s">
        <v>659</v>
      </c>
      <c r="FU9" s="2042" t="s">
        <v>659</v>
      </c>
      <c r="FV9" s="2042" t="s">
        <v>659</v>
      </c>
      <c r="FW9" s="2042" t="s">
        <v>659</v>
      </c>
      <c r="FX9" s="2042" t="s">
        <v>659</v>
      </c>
      <c r="FY9" s="2042" t="s">
        <v>659</v>
      </c>
      <c r="FZ9" s="2042" t="s">
        <v>659</v>
      </c>
      <c r="GA9" s="2042" t="s">
        <v>659</v>
      </c>
      <c r="GB9" s="2042" t="s">
        <v>659</v>
      </c>
      <c r="GC9" s="2042" t="s">
        <v>659</v>
      </c>
      <c r="GD9" s="2042" t="s">
        <v>659</v>
      </c>
      <c r="GE9" s="2042" t="s">
        <v>659</v>
      </c>
      <c r="GF9" s="2042" t="s">
        <v>659</v>
      </c>
      <c r="GG9" s="2042" t="s">
        <v>659</v>
      </c>
      <c r="GH9" s="2042" t="s">
        <v>659</v>
      </c>
      <c r="GI9" s="2042" t="s">
        <v>659</v>
      </c>
      <c r="GJ9" s="2042" t="s">
        <v>659</v>
      </c>
      <c r="GK9" s="2042" t="s">
        <v>659</v>
      </c>
      <c r="GL9" s="2042" t="s">
        <v>659</v>
      </c>
      <c r="GM9" s="2042" t="s">
        <v>659</v>
      </c>
      <c r="GN9" s="2042" t="s">
        <v>659</v>
      </c>
      <c r="GO9" s="2042" t="s">
        <v>659</v>
      </c>
      <c r="GP9" s="2042" t="s">
        <v>659</v>
      </c>
      <c r="GQ9" s="2042" t="s">
        <v>659</v>
      </c>
      <c r="GR9" s="2042" t="s">
        <v>659</v>
      </c>
      <c r="GS9" s="2042" t="s">
        <v>659</v>
      </c>
      <c r="GT9" s="2035"/>
      <c r="GU9" s="2035"/>
      <c r="GV9" s="2035"/>
      <c r="GW9" s="2042"/>
      <c r="GX9" s="2025"/>
      <c r="GY9" s="2018"/>
      <c r="GZ9" s="2019"/>
      <c r="HA9" s="2019"/>
      <c r="HB9" s="2030"/>
      <c r="HC9" s="2019"/>
      <c r="HD9" s="2020"/>
      <c r="HE9" s="2021"/>
      <c r="HF9" s="2020"/>
      <c r="HG9" s="2042" t="s">
        <v>659</v>
      </c>
      <c r="HH9" s="2042" t="s">
        <v>659</v>
      </c>
      <c r="HI9" s="2042" t="s">
        <v>659</v>
      </c>
      <c r="HJ9" s="2042" t="s">
        <v>659</v>
      </c>
      <c r="HK9" s="2042" t="s">
        <v>659</v>
      </c>
      <c r="HL9" s="2042" t="s">
        <v>659</v>
      </c>
      <c r="HM9" s="2042" t="s">
        <v>659</v>
      </c>
      <c r="HN9" s="2042" t="s">
        <v>659</v>
      </c>
      <c r="HO9" s="2042" t="s">
        <v>659</v>
      </c>
      <c r="HP9" s="2042" t="s">
        <v>659</v>
      </c>
      <c r="HQ9" s="2042" t="s">
        <v>659</v>
      </c>
      <c r="HR9" s="2042" t="s">
        <v>659</v>
      </c>
      <c r="HS9" s="2042" t="s">
        <v>659</v>
      </c>
      <c r="HT9" s="2042" t="s">
        <v>659</v>
      </c>
      <c r="HU9" s="2042" t="s">
        <v>659</v>
      </c>
      <c r="HV9" s="2042" t="s">
        <v>659</v>
      </c>
      <c r="HW9" s="2042" t="s">
        <v>659</v>
      </c>
      <c r="HX9" s="2042" t="s">
        <v>659</v>
      </c>
      <c r="HY9" s="2042" t="s">
        <v>659</v>
      </c>
      <c r="HZ9" s="2042" t="s">
        <v>659</v>
      </c>
      <c r="IA9" s="2035"/>
      <c r="IB9" s="2035"/>
      <c r="IC9" s="2035"/>
      <c r="ID9" s="2042"/>
      <c r="IE9" s="2018"/>
      <c r="IF9" s="2044" t="s">
        <v>659</v>
      </c>
      <c r="IG9" s="2044" t="s">
        <v>659</v>
      </c>
      <c r="IH9" s="2044" t="s">
        <v>659</v>
      </c>
      <c r="II9" s="2040"/>
      <c r="IJ9" s="2040"/>
      <c r="IK9" s="2044"/>
      <c r="IL9" s="2022"/>
      <c r="IM9" s="2042" t="s">
        <v>659</v>
      </c>
      <c r="IN9" s="2042" t="s">
        <v>659</v>
      </c>
      <c r="IO9" s="2042" t="s">
        <v>659</v>
      </c>
      <c r="IP9" s="2042" t="s">
        <v>659</v>
      </c>
      <c r="IQ9" s="2042" t="s">
        <v>659</v>
      </c>
      <c r="IR9" s="2042" t="s">
        <v>659</v>
      </c>
      <c r="IS9" s="2042" t="s">
        <v>659</v>
      </c>
      <c r="IT9" s="2042" t="s">
        <v>659</v>
      </c>
      <c r="IU9" s="2042" t="s">
        <v>659</v>
      </c>
      <c r="IV9" s="2042" t="s">
        <v>659</v>
      </c>
      <c r="IW9" s="2035"/>
      <c r="IX9" s="2035"/>
      <c r="IY9" s="2035"/>
      <c r="IZ9" s="2042"/>
      <c r="JA9" s="2018"/>
      <c r="JB9" s="2019"/>
      <c r="JC9" s="2030"/>
      <c r="JD9" s="2019"/>
      <c r="JE9" s="2019"/>
      <c r="JF9" s="2024"/>
      <c r="JG9" s="2031"/>
      <c r="JH9" s="2031"/>
      <c r="JI9" s="2031"/>
      <c r="JJ9" s="2031"/>
      <c r="JK9" s="2032"/>
      <c r="JL9" s="2031"/>
      <c r="JM9" s="2018"/>
      <c r="JN9" s="2018"/>
      <c r="JO9" s="2021"/>
      <c r="JP9" s="2018"/>
      <c r="JQ9" s="2018"/>
      <c r="JR9" s="2021"/>
    </row>
    <row r="10" customFormat="false" ht="17.25" hidden="false" customHeight="true" outlineLevel="0" collapsed="false">
      <c r="A10" s="2045" t="n">
        <v>1</v>
      </c>
      <c r="B10" s="2046" t="n">
        <v>2</v>
      </c>
      <c r="C10" s="2046" t="n">
        <v>3</v>
      </c>
      <c r="D10" s="2046"/>
      <c r="E10" s="2046"/>
      <c r="F10" s="2046"/>
      <c r="G10" s="2046"/>
      <c r="H10" s="2046"/>
      <c r="I10" s="2046"/>
      <c r="J10" s="2046"/>
      <c r="K10" s="2046"/>
      <c r="L10" s="2046"/>
      <c r="M10" s="2046"/>
      <c r="N10" s="2046"/>
      <c r="O10" s="2046"/>
      <c r="P10" s="2046"/>
      <c r="Q10" s="2046"/>
      <c r="R10" s="2046"/>
      <c r="S10" s="2046"/>
      <c r="T10" s="2046"/>
      <c r="U10" s="2046"/>
      <c r="V10" s="2046"/>
      <c r="W10" s="2046"/>
      <c r="X10" s="2046"/>
      <c r="Y10" s="2046"/>
      <c r="Z10" s="2046"/>
      <c r="AA10" s="2046"/>
      <c r="AB10" s="2026"/>
      <c r="AC10" s="2046" t="n">
        <v>4</v>
      </c>
      <c r="AD10" s="2046"/>
      <c r="AE10" s="2046"/>
      <c r="AF10" s="2046"/>
      <c r="AG10" s="2046"/>
      <c r="AH10" s="2046"/>
      <c r="AI10" s="2046"/>
      <c r="AJ10" s="2046"/>
      <c r="AK10" s="2046"/>
      <c r="AL10" s="2046"/>
      <c r="AM10" s="2046"/>
      <c r="AN10" s="2046"/>
      <c r="AO10" s="2046"/>
      <c r="AP10" s="2046"/>
      <c r="AQ10" s="2046"/>
      <c r="AR10" s="2046"/>
      <c r="AS10" s="2046"/>
      <c r="AT10" s="2026"/>
      <c r="AU10" s="2047" t="n">
        <v>5</v>
      </c>
      <c r="AV10" s="2047"/>
      <c r="AW10" s="2047"/>
      <c r="AX10" s="2047"/>
      <c r="AY10" s="2047"/>
      <c r="AZ10" s="2047"/>
      <c r="BA10" s="2047"/>
      <c r="BB10" s="2047"/>
      <c r="BC10" s="2047"/>
      <c r="BD10" s="2047"/>
      <c r="BE10" s="2047"/>
      <c r="BF10" s="2047"/>
      <c r="BG10" s="2047"/>
      <c r="BH10" s="2047"/>
      <c r="BI10" s="2047"/>
      <c r="BJ10" s="2047"/>
      <c r="BK10" s="2047"/>
      <c r="BL10" s="2047"/>
      <c r="BM10" s="2047"/>
      <c r="BN10" s="2047"/>
      <c r="BO10" s="2047"/>
      <c r="BP10" s="2047"/>
      <c r="BQ10" s="2047"/>
      <c r="BR10" s="2047"/>
      <c r="BS10" s="2047"/>
      <c r="BT10" s="2047"/>
      <c r="BU10" s="2047"/>
      <c r="BV10" s="2026"/>
      <c r="BW10" s="2046" t="n">
        <v>6</v>
      </c>
      <c r="BX10" s="2046"/>
      <c r="BY10" s="2046"/>
      <c r="BZ10" s="2046"/>
      <c r="CA10" s="2046"/>
      <c r="CB10" s="2046"/>
      <c r="CC10" s="2046"/>
      <c r="CD10" s="2046"/>
      <c r="CE10" s="2046"/>
      <c r="CF10" s="2046"/>
      <c r="CG10" s="2046"/>
      <c r="CH10" s="2046"/>
      <c r="CI10" s="2046"/>
      <c r="CJ10" s="2046"/>
      <c r="CK10" s="2046"/>
      <c r="CL10" s="2046"/>
      <c r="CM10" s="2046"/>
      <c r="CN10" s="2026"/>
      <c r="CO10" s="2046"/>
      <c r="CP10" s="2048"/>
      <c r="CQ10" s="2046" t="n">
        <v>9</v>
      </c>
      <c r="CR10" s="2046"/>
      <c r="CS10" s="2046"/>
      <c r="CT10" s="2046"/>
      <c r="CU10" s="2046"/>
      <c r="CV10" s="2046"/>
      <c r="CW10" s="2046"/>
      <c r="CX10" s="2046"/>
      <c r="CY10" s="2046"/>
      <c r="CZ10" s="2046"/>
      <c r="DA10" s="2046"/>
      <c r="DB10" s="2046"/>
      <c r="DC10" s="2046"/>
      <c r="DD10" s="2046"/>
      <c r="DE10" s="2046"/>
      <c r="DF10" s="2046"/>
      <c r="DG10" s="2046"/>
      <c r="DH10" s="2046" t="n">
        <v>10</v>
      </c>
      <c r="DI10" s="2046" t="n">
        <v>9</v>
      </c>
      <c r="DJ10" s="2046"/>
      <c r="DK10" s="2046"/>
      <c r="DL10" s="2046"/>
      <c r="DM10" s="2046"/>
      <c r="DN10" s="2046"/>
      <c r="DO10" s="2046"/>
      <c r="DP10" s="2046"/>
      <c r="DQ10" s="2046"/>
      <c r="DR10" s="2046"/>
      <c r="DS10" s="2046"/>
      <c r="DT10" s="2046"/>
      <c r="DU10" s="2046"/>
      <c r="DV10" s="2046"/>
      <c r="DW10" s="2046"/>
      <c r="DX10" s="2046"/>
      <c r="DY10" s="2046"/>
      <c r="DZ10" s="2046" t="n">
        <v>10</v>
      </c>
      <c r="EA10" s="2046" t="n">
        <v>11</v>
      </c>
      <c r="EB10" s="2046"/>
      <c r="EC10" s="2046"/>
      <c r="ED10" s="2046"/>
      <c r="EE10" s="2046"/>
      <c r="EF10" s="2046"/>
      <c r="EG10" s="2046"/>
      <c r="EH10" s="2046"/>
      <c r="EI10" s="2046"/>
      <c r="EJ10" s="2046"/>
      <c r="EK10" s="2046"/>
      <c r="EL10" s="2046"/>
      <c r="EM10" s="2046"/>
      <c r="EN10" s="2046"/>
      <c r="EO10" s="2046"/>
      <c r="EP10" s="2046"/>
      <c r="EQ10" s="2046"/>
      <c r="ER10" s="2046"/>
      <c r="ES10" s="2046"/>
      <c r="ET10" s="2046"/>
      <c r="EU10" s="2046"/>
      <c r="EV10" s="2046"/>
      <c r="EW10" s="2046"/>
      <c r="EX10" s="2046"/>
      <c r="EY10" s="2046"/>
      <c r="EZ10" s="2046"/>
      <c r="FA10" s="2046"/>
      <c r="FB10" s="2046"/>
      <c r="FC10" s="2046"/>
      <c r="FD10" s="2046" t="n">
        <v>12</v>
      </c>
      <c r="FE10" s="2049" t="n">
        <v>11</v>
      </c>
      <c r="FF10" s="2049"/>
      <c r="FG10" s="2049"/>
      <c r="FH10" s="2049"/>
      <c r="FI10" s="2049"/>
      <c r="FJ10" s="2049"/>
      <c r="FK10" s="2049"/>
      <c r="FL10" s="2049"/>
      <c r="FM10" s="2049"/>
      <c r="FN10" s="2049"/>
      <c r="FO10" s="2049"/>
      <c r="FP10" s="2049"/>
      <c r="FQ10" s="2049"/>
      <c r="FR10" s="2049"/>
      <c r="FS10" s="2046" t="n">
        <v>12</v>
      </c>
      <c r="FT10" s="2046" t="n">
        <v>13</v>
      </c>
      <c r="FU10" s="2046"/>
      <c r="FV10" s="2046"/>
      <c r="FW10" s="2046"/>
      <c r="FX10" s="2046"/>
      <c r="FY10" s="2046"/>
      <c r="FZ10" s="2046"/>
      <c r="GA10" s="2046"/>
      <c r="GB10" s="2046"/>
      <c r="GC10" s="2046"/>
      <c r="GD10" s="2046"/>
      <c r="GE10" s="2046"/>
      <c r="GF10" s="2046"/>
      <c r="GG10" s="2046"/>
      <c r="GH10" s="2046"/>
      <c r="GI10" s="2046"/>
      <c r="GJ10" s="2046"/>
      <c r="GK10" s="2046"/>
      <c r="GL10" s="2046"/>
      <c r="GM10" s="2046"/>
      <c r="GN10" s="2046"/>
      <c r="GO10" s="2046"/>
      <c r="GP10" s="2046"/>
      <c r="GQ10" s="2046"/>
      <c r="GR10" s="2046"/>
      <c r="GS10" s="2046"/>
      <c r="GT10" s="2046"/>
      <c r="GU10" s="2046"/>
      <c r="GV10" s="2046"/>
      <c r="GW10" s="2046"/>
      <c r="GX10" s="2050" t="n">
        <v>14</v>
      </c>
      <c r="GY10" s="2046" t="n">
        <v>15</v>
      </c>
      <c r="GZ10" s="2046" t="n">
        <v>16</v>
      </c>
      <c r="HA10" s="2046"/>
      <c r="HB10" s="2046"/>
      <c r="HC10" s="2046" t="n">
        <v>17</v>
      </c>
      <c r="HD10" s="2046"/>
      <c r="HE10" s="2046"/>
      <c r="HF10" s="2046" t="n">
        <v>18</v>
      </c>
      <c r="HG10" s="2046" t="n">
        <v>19</v>
      </c>
      <c r="HH10" s="2046"/>
      <c r="HI10" s="2046"/>
      <c r="HJ10" s="2046"/>
      <c r="HK10" s="2046"/>
      <c r="HL10" s="2046"/>
      <c r="HM10" s="2046"/>
      <c r="HN10" s="2046"/>
      <c r="HO10" s="2046"/>
      <c r="HP10" s="2046"/>
      <c r="HQ10" s="2046"/>
      <c r="HR10" s="2046"/>
      <c r="HS10" s="2046"/>
      <c r="HT10" s="2046"/>
      <c r="HU10" s="2046"/>
      <c r="HV10" s="2046"/>
      <c r="HW10" s="2046"/>
      <c r="HX10" s="2046"/>
      <c r="HY10" s="2046"/>
      <c r="HZ10" s="2046"/>
      <c r="IA10" s="2046"/>
      <c r="IB10" s="2046"/>
      <c r="IC10" s="2046"/>
      <c r="ID10" s="2046"/>
      <c r="IE10" s="2046" t="n">
        <v>20</v>
      </c>
      <c r="IF10" s="2051" t="n">
        <v>24</v>
      </c>
      <c r="IG10" s="2051"/>
      <c r="IH10" s="2051"/>
      <c r="II10" s="2051"/>
      <c r="IJ10" s="2051"/>
      <c r="IK10" s="2051"/>
      <c r="IL10" s="2051" t="n">
        <v>25</v>
      </c>
      <c r="IM10" s="2046" t="n">
        <v>20</v>
      </c>
      <c r="IN10" s="2046"/>
      <c r="IO10" s="2046"/>
      <c r="IP10" s="2046"/>
      <c r="IQ10" s="2046"/>
      <c r="IR10" s="2046"/>
      <c r="IS10" s="2046"/>
      <c r="IT10" s="2046"/>
      <c r="IU10" s="2046"/>
      <c r="IV10" s="2046"/>
      <c r="IW10" s="2046"/>
      <c r="IX10" s="2046"/>
      <c r="IY10" s="2046"/>
      <c r="IZ10" s="2046"/>
      <c r="JA10" s="2046" t="n">
        <v>21</v>
      </c>
      <c r="JB10" s="2046" t="n">
        <v>22</v>
      </c>
      <c r="JC10" s="2046"/>
      <c r="JD10" s="2046"/>
      <c r="JE10" s="2046" t="n">
        <v>23</v>
      </c>
      <c r="JF10" s="2046" t="n">
        <v>24</v>
      </c>
      <c r="JG10" s="2051" t="n">
        <v>10</v>
      </c>
      <c r="JH10" s="2051" t="n">
        <v>11</v>
      </c>
      <c r="JI10" s="2051" t="n">
        <v>12</v>
      </c>
      <c r="JJ10" s="2051" t="n">
        <v>13</v>
      </c>
      <c r="JK10" s="2051"/>
      <c r="JL10" s="2051" t="n">
        <v>14</v>
      </c>
      <c r="JM10" s="2046" t="n">
        <v>29</v>
      </c>
      <c r="JN10" s="2046"/>
      <c r="JO10" s="2046"/>
      <c r="JP10" s="2046" t="n">
        <v>30</v>
      </c>
      <c r="JQ10" s="2046"/>
      <c r="JR10" s="2046"/>
    </row>
    <row r="11" customFormat="false" ht="0.75" hidden="false" customHeight="true" outlineLevel="0" collapsed="false">
      <c r="A11" s="2052"/>
      <c r="B11" s="2052"/>
      <c r="C11" s="2053"/>
      <c r="D11" s="2053"/>
      <c r="E11" s="2053"/>
      <c r="F11" s="2053"/>
      <c r="G11" s="2052"/>
      <c r="H11" s="2052"/>
      <c r="I11" s="2052"/>
      <c r="J11" s="2052"/>
      <c r="K11" s="2052"/>
      <c r="L11" s="2052"/>
      <c r="M11" s="2052"/>
      <c r="N11" s="2052"/>
      <c r="O11" s="2052"/>
      <c r="P11" s="2052"/>
      <c r="Q11" s="2052"/>
      <c r="R11" s="2052"/>
      <c r="S11" s="2052"/>
      <c r="T11" s="2052"/>
      <c r="U11" s="2052"/>
      <c r="V11" s="2052"/>
      <c r="W11" s="2052"/>
      <c r="X11" s="2052"/>
      <c r="Y11" s="2052"/>
      <c r="Z11" s="2052"/>
      <c r="AA11" s="2052"/>
      <c r="AB11" s="2052"/>
      <c r="AC11" s="2053"/>
      <c r="AD11" s="2053"/>
      <c r="AE11" s="2052"/>
      <c r="AF11" s="2052"/>
      <c r="AG11" s="2052"/>
      <c r="AH11" s="2052"/>
      <c r="AI11" s="2052"/>
      <c r="AJ11" s="2052"/>
      <c r="AK11" s="2052"/>
      <c r="AL11" s="2052"/>
      <c r="AM11" s="2052"/>
      <c r="AN11" s="2052"/>
      <c r="AO11" s="2052"/>
      <c r="AP11" s="2052"/>
      <c r="AQ11" s="2052"/>
      <c r="AR11" s="2052"/>
      <c r="AS11" s="2052"/>
      <c r="AT11" s="2052"/>
      <c r="AU11" s="2053"/>
      <c r="AV11" s="2053"/>
      <c r="AW11" s="2053"/>
      <c r="AX11" s="2053"/>
      <c r="AY11" s="2053"/>
      <c r="AZ11" s="2053"/>
      <c r="BA11" s="2053"/>
      <c r="BB11" s="2053"/>
      <c r="BC11" s="2053"/>
      <c r="BD11" s="2053"/>
      <c r="BE11" s="2053"/>
      <c r="BF11" s="2053"/>
      <c r="BG11" s="2053"/>
      <c r="BH11" s="2053"/>
      <c r="BI11" s="2053"/>
      <c r="BJ11" s="2053"/>
      <c r="BK11" s="2053"/>
      <c r="BL11" s="2053"/>
      <c r="BM11" s="2053"/>
      <c r="BN11" s="2053"/>
      <c r="BO11" s="2053"/>
      <c r="BP11" s="2053"/>
      <c r="BQ11" s="2053"/>
      <c r="BR11" s="2053"/>
      <c r="BS11" s="2053"/>
      <c r="BT11" s="2053"/>
      <c r="BU11" s="2053"/>
      <c r="BV11" s="2052"/>
      <c r="BW11" s="2052"/>
      <c r="BX11" s="2052"/>
      <c r="BY11" s="2052"/>
      <c r="BZ11" s="2052"/>
      <c r="CA11" s="2052"/>
      <c r="CB11" s="2052"/>
      <c r="CC11" s="2052"/>
      <c r="CD11" s="2052"/>
      <c r="CE11" s="2052"/>
      <c r="CF11" s="2052"/>
      <c r="CG11" s="2052"/>
      <c r="CH11" s="2052"/>
      <c r="CI11" s="2052"/>
      <c r="CJ11" s="2052"/>
      <c r="CK11" s="2052"/>
      <c r="CL11" s="2052"/>
      <c r="CM11" s="2052"/>
      <c r="CN11" s="2052"/>
      <c r="CO11" s="2052"/>
      <c r="CP11" s="2052"/>
      <c r="CQ11" s="2052"/>
      <c r="CR11" s="2052"/>
      <c r="CS11" s="2052"/>
      <c r="CT11" s="2052"/>
      <c r="CU11" s="2052"/>
      <c r="CV11" s="2052"/>
      <c r="CW11" s="2052"/>
      <c r="CX11" s="2052"/>
      <c r="CY11" s="2052"/>
      <c r="CZ11" s="2052"/>
      <c r="DA11" s="2052"/>
      <c r="DB11" s="2052"/>
      <c r="DC11" s="2052"/>
      <c r="DD11" s="2052"/>
      <c r="DE11" s="2052"/>
      <c r="DF11" s="2052"/>
      <c r="DG11" s="2052"/>
      <c r="DH11" s="2052"/>
      <c r="DI11" s="2052"/>
      <c r="DJ11" s="2052"/>
      <c r="DK11" s="2052"/>
      <c r="DL11" s="2052"/>
      <c r="DM11" s="2052"/>
      <c r="DN11" s="2052"/>
      <c r="DO11" s="2052"/>
      <c r="DP11" s="2052"/>
      <c r="DQ11" s="2052"/>
      <c r="DR11" s="2052"/>
      <c r="DS11" s="2052"/>
      <c r="DT11" s="2052"/>
      <c r="DU11" s="2052"/>
      <c r="DV11" s="2052"/>
      <c r="DW11" s="2052"/>
      <c r="DX11" s="2052"/>
      <c r="DY11" s="2052"/>
      <c r="DZ11" s="2052"/>
      <c r="EA11" s="2052"/>
      <c r="EB11" s="2052"/>
      <c r="EC11" s="2052"/>
      <c r="ED11" s="2052"/>
      <c r="EE11" s="2052"/>
      <c r="EF11" s="2052"/>
      <c r="EG11" s="2052"/>
      <c r="EH11" s="2052"/>
      <c r="EI11" s="2052"/>
      <c r="EJ11" s="2052"/>
      <c r="EK11" s="2052"/>
      <c r="EL11" s="2052"/>
      <c r="EM11" s="2052"/>
      <c r="EN11" s="2052"/>
      <c r="EO11" s="2052"/>
      <c r="EP11" s="2052"/>
      <c r="EQ11" s="2052"/>
      <c r="ER11" s="2052"/>
      <c r="ES11" s="2052"/>
      <c r="ET11" s="2052"/>
      <c r="EU11" s="2052"/>
      <c r="EV11" s="2052"/>
      <c r="EW11" s="2052"/>
      <c r="EX11" s="2052"/>
      <c r="EY11" s="2052"/>
      <c r="EZ11" s="2052"/>
      <c r="FA11" s="2052"/>
      <c r="FB11" s="2052"/>
      <c r="FC11" s="2052"/>
      <c r="FD11" s="2052"/>
      <c r="FE11" s="2052"/>
      <c r="FF11" s="2052"/>
      <c r="FG11" s="2052"/>
      <c r="FH11" s="2052"/>
      <c r="FI11" s="2052"/>
      <c r="FJ11" s="2052"/>
      <c r="FK11" s="2052"/>
      <c r="FL11" s="2052"/>
      <c r="FM11" s="2052"/>
      <c r="FN11" s="2052"/>
      <c r="FO11" s="2052"/>
      <c r="FP11" s="2052"/>
      <c r="FQ11" s="2052"/>
      <c r="FR11" s="2052"/>
      <c r="FS11" s="2052"/>
      <c r="FT11" s="2052"/>
      <c r="FU11" s="2052"/>
      <c r="FV11" s="2052"/>
      <c r="FW11" s="2052"/>
      <c r="FX11" s="2052"/>
      <c r="FY11" s="2052"/>
      <c r="FZ11" s="2052"/>
      <c r="GA11" s="2052"/>
      <c r="GB11" s="2052"/>
      <c r="GC11" s="2052"/>
      <c r="GD11" s="2052"/>
      <c r="GE11" s="2052"/>
      <c r="GF11" s="2052"/>
      <c r="GG11" s="2052"/>
      <c r="GH11" s="2052"/>
      <c r="GI11" s="2052"/>
      <c r="GJ11" s="2052"/>
      <c r="GK11" s="2052"/>
      <c r="GL11" s="2052"/>
      <c r="GM11" s="2052"/>
      <c r="GN11" s="2052"/>
      <c r="GO11" s="2052"/>
      <c r="GP11" s="2052"/>
      <c r="GQ11" s="2052"/>
      <c r="GR11" s="2052"/>
      <c r="GS11" s="2052"/>
      <c r="GT11" s="2052"/>
      <c r="GU11" s="2052"/>
      <c r="GV11" s="2052"/>
      <c r="GW11" s="2052"/>
      <c r="GX11" s="2052"/>
      <c r="GY11" s="2052"/>
      <c r="GZ11" s="2052"/>
      <c r="HA11" s="2052"/>
      <c r="HB11" s="2052"/>
      <c r="HC11" s="2052"/>
      <c r="HD11" s="2054" t="n">
        <f aca="false">'03.24 по датам'!HD11</f>
        <v>0</v>
      </c>
      <c r="HE11" s="2052"/>
      <c r="HF11" s="2052"/>
      <c r="HG11" s="2052"/>
      <c r="HH11" s="2052"/>
      <c r="HI11" s="2052"/>
      <c r="HJ11" s="2052"/>
      <c r="HK11" s="2052"/>
      <c r="HL11" s="2052"/>
      <c r="HM11" s="2052"/>
      <c r="HN11" s="2052"/>
      <c r="HO11" s="2052"/>
      <c r="HP11" s="2052"/>
      <c r="HQ11" s="2052"/>
      <c r="HR11" s="2052"/>
      <c r="HS11" s="2052"/>
      <c r="HT11" s="2052"/>
      <c r="HU11" s="2052"/>
      <c r="HV11" s="2052"/>
      <c r="HW11" s="2052"/>
      <c r="HX11" s="2052"/>
      <c r="HY11" s="2052"/>
      <c r="HZ11" s="2052"/>
      <c r="IA11" s="2052"/>
      <c r="IB11" s="2052"/>
      <c r="IC11" s="2052"/>
      <c r="ID11" s="2052"/>
      <c r="IE11" s="2052"/>
      <c r="IF11" s="2055"/>
      <c r="IG11" s="2055"/>
      <c r="IH11" s="2055"/>
      <c r="II11" s="2055"/>
      <c r="IJ11" s="2055"/>
      <c r="IK11" s="2055"/>
      <c r="IL11" s="2055"/>
      <c r="IM11" s="2052"/>
      <c r="IN11" s="2052"/>
      <c r="IO11" s="2052"/>
      <c r="IP11" s="2052"/>
      <c r="IQ11" s="2052"/>
      <c r="IR11" s="2052"/>
      <c r="IS11" s="2052"/>
      <c r="IT11" s="2052"/>
      <c r="IU11" s="2052"/>
      <c r="IV11" s="2052"/>
      <c r="IW11" s="2052"/>
      <c r="IX11" s="2052"/>
      <c r="IY11" s="2052"/>
      <c r="IZ11" s="2052"/>
      <c r="JA11" s="2052"/>
      <c r="JB11" s="2052"/>
      <c r="JC11" s="2052"/>
      <c r="JD11" s="2052"/>
      <c r="JE11" s="2052"/>
      <c r="JF11" s="2052"/>
      <c r="JG11" s="2055"/>
      <c r="JH11" s="2055"/>
      <c r="JI11" s="2055"/>
      <c r="JJ11" s="2055"/>
      <c r="JK11" s="2055"/>
      <c r="JL11" s="2055"/>
      <c r="JM11" s="2052"/>
      <c r="JN11" s="2052"/>
      <c r="JO11" s="2052"/>
      <c r="JP11" s="2052"/>
      <c r="JQ11" s="2052"/>
      <c r="JR11" s="2052"/>
    </row>
    <row r="12" customFormat="false" ht="11.25" hidden="false" customHeight="true" outlineLevel="0" collapsed="false">
      <c r="A12" s="2056" t="n">
        <f aca="false">'ННГ без НГДП'!A2:V2</f>
        <v>45352</v>
      </c>
      <c r="B12" s="2057" t="s">
        <v>662</v>
      </c>
      <c r="C12" s="2058" t="n">
        <f aca="false">'03.24 по датам'!C12</f>
        <v>0</v>
      </c>
      <c r="D12" s="2058" t="n">
        <f aca="false">'03.24 по датам'!D12</f>
        <v>0</v>
      </c>
      <c r="E12" s="2058" t="n">
        <f aca="false">'03.24 по датам'!E12</f>
        <v>0</v>
      </c>
      <c r="F12" s="2058" t="n">
        <f aca="false">'03.24 по датам'!F12</f>
        <v>0</v>
      </c>
      <c r="G12" s="2058" t="n">
        <f aca="false">'03.24 по датам'!G12</f>
        <v>0</v>
      </c>
      <c r="H12" s="2058" t="n">
        <f aca="false">'03.24 по датам'!H12</f>
        <v>0</v>
      </c>
      <c r="I12" s="2058" t="n">
        <f aca="false">'03.24 по датам'!I12</f>
        <v>0</v>
      </c>
      <c r="J12" s="2058" t="n">
        <f aca="false">'03.24 по датам'!J12</f>
        <v>0</v>
      </c>
      <c r="K12" s="2058" t="n">
        <f aca="false">'03.24 по датам'!K12</f>
        <v>0</v>
      </c>
      <c r="L12" s="2058" t="n">
        <f aca="false">'03.24 по датам'!L12</f>
        <v>0</v>
      </c>
      <c r="M12" s="2058" t="n">
        <f aca="false">'03.24 по датам'!M12</f>
        <v>0</v>
      </c>
      <c r="N12" s="2058" t="n">
        <f aca="false">'03.24 по датам'!N12</f>
        <v>0</v>
      </c>
      <c r="O12" s="2058" t="n">
        <f aca="false">'03.24 по датам'!O12</f>
        <v>0</v>
      </c>
      <c r="P12" s="2058" t="n">
        <f aca="false">'03.24 по датам'!P12</f>
        <v>0</v>
      </c>
      <c r="Q12" s="2058" t="n">
        <f aca="false">'03.24 по датам'!Q12</f>
        <v>0</v>
      </c>
      <c r="R12" s="2058" t="n">
        <f aca="false">'03.24 по датам'!R12</f>
        <v>0</v>
      </c>
      <c r="S12" s="2058" t="n">
        <f aca="false">'03.24 по датам'!S12</f>
        <v>0</v>
      </c>
      <c r="T12" s="2058" t="n">
        <f aca="false">'03.24 по датам'!T12</f>
        <v>0</v>
      </c>
      <c r="U12" s="2058" t="n">
        <f aca="false">'03.24 по датам'!U12</f>
        <v>0</v>
      </c>
      <c r="V12" s="2058" t="n">
        <f aca="false">'03.24 по датам'!V12</f>
        <v>0</v>
      </c>
      <c r="W12" s="2058" t="n">
        <f aca="false">'03.24 по датам'!W12</f>
        <v>0</v>
      </c>
      <c r="X12" s="2059"/>
      <c r="Y12" s="2060"/>
      <c r="Z12" s="2061"/>
      <c r="AA12" s="2062"/>
      <c r="AB12" s="2063"/>
      <c r="AC12" s="2064" t="n">
        <f aca="false">'03.24 по датам'!AC12</f>
        <v>0</v>
      </c>
      <c r="AD12" s="2064" t="n">
        <f aca="false">'03.24 по датам'!AD12</f>
        <v>0</v>
      </c>
      <c r="AE12" s="2065" t="n">
        <f aca="false">'03.24 по датам'!AE12</f>
        <v>0</v>
      </c>
      <c r="AF12" s="2065" t="n">
        <f aca="false">'03.24 по датам'!AF12</f>
        <v>0</v>
      </c>
      <c r="AG12" s="2065" t="n">
        <f aca="false">'03.24 по датам'!AG12</f>
        <v>0</v>
      </c>
      <c r="AH12" s="2065" t="n">
        <f aca="false">'03.24 по датам'!AH12</f>
        <v>0</v>
      </c>
      <c r="AI12" s="2065" t="n">
        <f aca="false">'03.24 по датам'!AI12</f>
        <v>0</v>
      </c>
      <c r="AJ12" s="2065" t="n">
        <f aca="false">'03.24 по датам'!AJ12</f>
        <v>0</v>
      </c>
      <c r="AK12" s="2065" t="n">
        <f aca="false">'03.24 по датам'!AK12</f>
        <v>0</v>
      </c>
      <c r="AL12" s="2065" t="n">
        <f aca="false">'03.24 по датам'!AL12</f>
        <v>0</v>
      </c>
      <c r="AM12" s="2065" t="n">
        <f aca="false">'03.24 по датам'!AM12</f>
        <v>0</v>
      </c>
      <c r="AN12" s="2065" t="n">
        <f aca="false">'03.24 по датам'!AN12</f>
        <v>0</v>
      </c>
      <c r="AO12" s="2066" t="n">
        <f aca="false">'03.24 по датам'!AO12</f>
        <v>0</v>
      </c>
      <c r="AP12" s="2059"/>
      <c r="AQ12" s="2060"/>
      <c r="AR12" s="2061"/>
      <c r="AS12" s="2062"/>
      <c r="AT12" s="2063"/>
      <c r="AU12" s="2064" t="n">
        <f aca="false">'03.24 по датам'!AU12</f>
        <v>0</v>
      </c>
      <c r="AV12" s="2064" t="n">
        <f aca="false">'03.24 по датам'!AV12</f>
        <v>0</v>
      </c>
      <c r="AW12" s="2067" t="n">
        <f aca="false">'03.24 по датам'!AW12</f>
        <v>0</v>
      </c>
      <c r="AX12" s="2065" t="n">
        <f aca="false">'03.24 по датам'!AX12</f>
        <v>0</v>
      </c>
      <c r="AY12" s="2065" t="n">
        <f aca="false">'03.24 по датам'!AY12</f>
        <v>0</v>
      </c>
      <c r="AZ12" s="2065" t="n">
        <f aca="false">'03.24 по датам'!AZ12</f>
        <v>0</v>
      </c>
      <c r="BA12" s="2065" t="n">
        <f aca="false">'03.24 по датам'!BA12</f>
        <v>0</v>
      </c>
      <c r="BB12" s="2065" t="n">
        <f aca="false">'03.24 по датам'!BB12</f>
        <v>0</v>
      </c>
      <c r="BC12" s="2065" t="n">
        <f aca="false">'03.24 по датам'!BC12</f>
        <v>0</v>
      </c>
      <c r="BD12" s="2065" t="n">
        <f aca="false">'03.24 по датам'!BD12</f>
        <v>0</v>
      </c>
      <c r="BE12" s="2065" t="n">
        <f aca="false">'03.24 по датам'!BE12</f>
        <v>0</v>
      </c>
      <c r="BF12" s="2065" t="n">
        <f aca="false">'03.24 по датам'!BF12</f>
        <v>0</v>
      </c>
      <c r="BG12" s="2065" t="n">
        <f aca="false">'03.24 по датам'!BG12</f>
        <v>0</v>
      </c>
      <c r="BH12" s="2065" t="n">
        <f aca="false">'03.24 по датам'!BH12</f>
        <v>0</v>
      </c>
      <c r="BI12" s="2065" t="n">
        <f aca="false">'03.24 по датам'!BI12</f>
        <v>0</v>
      </c>
      <c r="BJ12" s="2065" t="n">
        <f aca="false">'03.24 по датам'!BJ12</f>
        <v>0</v>
      </c>
      <c r="BK12" s="2065" t="n">
        <f aca="false">'03.24 по датам'!BK12</f>
        <v>0</v>
      </c>
      <c r="BL12" s="2065" t="n">
        <f aca="false">'03.24 по датам'!BL12</f>
        <v>0</v>
      </c>
      <c r="BM12" s="2065" t="n">
        <f aca="false">'03.24 по датам'!BM12</f>
        <v>0</v>
      </c>
      <c r="BN12" s="2065" t="n">
        <f aca="false">'03.24 по датам'!BN12</f>
        <v>0</v>
      </c>
      <c r="BO12" s="2065" t="n">
        <f aca="false">'03.24 по датам'!BO12</f>
        <v>0</v>
      </c>
      <c r="BP12" s="2065" t="n">
        <f aca="false">'03.24 по датам'!BP12</f>
        <v>0</v>
      </c>
      <c r="BQ12" s="2066" t="n">
        <f aca="false">'03.24 по датам'!BQ12</f>
        <v>0</v>
      </c>
      <c r="BR12" s="2059"/>
      <c r="BS12" s="2060"/>
      <c r="BT12" s="2061"/>
      <c r="BU12" s="2062"/>
      <c r="BV12" s="2063"/>
      <c r="BW12" s="2068" t="n">
        <f aca="false">'03.24 по датам'!BW12</f>
        <v>0</v>
      </c>
      <c r="BX12" s="2065" t="n">
        <f aca="false">'03.24 по датам'!BX12</f>
        <v>0</v>
      </c>
      <c r="BY12" s="2065" t="n">
        <f aca="false">'03.24 по датам'!BY12</f>
        <v>0</v>
      </c>
      <c r="BZ12" s="2065" t="n">
        <f aca="false">'03.24 по датам'!BZ12</f>
        <v>0</v>
      </c>
      <c r="CA12" s="2065" t="n">
        <f aca="false">'03.24 по датам'!CA12</f>
        <v>0</v>
      </c>
      <c r="CB12" s="2065" t="n">
        <f aca="false">'03.24 по датам'!CB12</f>
        <v>0</v>
      </c>
      <c r="CC12" s="2065" t="n">
        <f aca="false">'03.24 по датам'!CC12</f>
        <v>0</v>
      </c>
      <c r="CD12" s="2065" t="n">
        <f aca="false">'03.24 по датам'!CD12</f>
        <v>0</v>
      </c>
      <c r="CE12" s="2065" t="n">
        <f aca="false">'03.24 по датам'!CE12</f>
        <v>0</v>
      </c>
      <c r="CF12" s="2065" t="n">
        <f aca="false">'03.24 по датам'!CF12</f>
        <v>0</v>
      </c>
      <c r="CG12" s="2065" t="n">
        <f aca="false">'03.24 по датам'!CG12</f>
        <v>0</v>
      </c>
      <c r="CH12" s="2065" t="n">
        <f aca="false">'03.24 по датам'!CH12</f>
        <v>0</v>
      </c>
      <c r="CI12" s="2066" t="n">
        <f aca="false">'03.24 по датам'!CI12</f>
        <v>0</v>
      </c>
      <c r="CJ12" s="2059"/>
      <c r="CK12" s="2060"/>
      <c r="CL12" s="2061"/>
      <c r="CM12" s="2062"/>
      <c r="CN12" s="2063"/>
      <c r="CO12" s="2063"/>
      <c r="CP12" s="2063"/>
      <c r="CQ12" s="2065" t="n">
        <f aca="false">'03.24 по датам'!CQ12</f>
        <v>0</v>
      </c>
      <c r="CR12" s="2065" t="n">
        <f aca="false">'03.24 по датам'!CR12</f>
        <v>0</v>
      </c>
      <c r="CS12" s="2065" t="n">
        <f aca="false">'03.24 по датам'!CS12</f>
        <v>0</v>
      </c>
      <c r="CT12" s="2065" t="n">
        <f aca="false">'03.24 по датам'!CT12</f>
        <v>0</v>
      </c>
      <c r="CU12" s="2065" t="n">
        <f aca="false">'03.24 по датам'!CU12</f>
        <v>0</v>
      </c>
      <c r="CV12" s="2065" t="n">
        <f aca="false">'03.24 по датам'!CV12</f>
        <v>0</v>
      </c>
      <c r="CW12" s="2065" t="n">
        <f aca="false">'03.24 по датам'!CW12</f>
        <v>0</v>
      </c>
      <c r="CX12" s="2065" t="n">
        <f aca="false">'03.24 по датам'!CX12</f>
        <v>0</v>
      </c>
      <c r="CY12" s="2065" t="n">
        <f aca="false">'03.24 по датам'!CY12</f>
        <v>0</v>
      </c>
      <c r="CZ12" s="2065" t="n">
        <f aca="false">'03.24 по датам'!CZ12</f>
        <v>0</v>
      </c>
      <c r="DA12" s="2065" t="n">
        <f aca="false">'03.24 по датам'!DA12</f>
        <v>0</v>
      </c>
      <c r="DB12" s="2065" t="n">
        <f aca="false">'03.24 по датам'!DB12</f>
        <v>0</v>
      </c>
      <c r="DC12" s="2066" t="n">
        <f aca="false">'03.24 по датам'!DC12</f>
        <v>0</v>
      </c>
      <c r="DD12" s="2059"/>
      <c r="DE12" s="2060"/>
      <c r="DF12" s="2061"/>
      <c r="DG12" s="2069"/>
      <c r="DH12" s="2070"/>
      <c r="DI12" s="2071" t="n">
        <f aca="false">'03.24 по датам'!DI12</f>
        <v>0</v>
      </c>
      <c r="DJ12" s="2065" t="n">
        <f aca="false">'03.24 по датам'!DJ12</f>
        <v>0</v>
      </c>
      <c r="DK12" s="2065" t="n">
        <f aca="false">'03.24 по датам'!DK12</f>
        <v>0</v>
      </c>
      <c r="DL12" s="2065" t="n">
        <f aca="false">'03.24 по датам'!DL12</f>
        <v>0</v>
      </c>
      <c r="DM12" s="2065" t="n">
        <f aca="false">'03.24 по датам'!DM12</f>
        <v>0</v>
      </c>
      <c r="DN12" s="2065" t="n">
        <f aca="false">'03.24 по датам'!DN12</f>
        <v>0</v>
      </c>
      <c r="DO12" s="2065" t="n">
        <f aca="false">'03.24 по датам'!DO12</f>
        <v>0</v>
      </c>
      <c r="DP12" s="2065" t="n">
        <f aca="false">'03.24 по датам'!DP12</f>
        <v>0</v>
      </c>
      <c r="DQ12" s="2065" t="n">
        <f aca="false">'03.24 по датам'!DQ12</f>
        <v>0</v>
      </c>
      <c r="DR12" s="2065" t="n">
        <f aca="false">'03.24 по датам'!DR12</f>
        <v>0</v>
      </c>
      <c r="DS12" s="2065" t="n">
        <f aca="false">'03.24 по датам'!DS12</f>
        <v>0</v>
      </c>
      <c r="DT12" s="2065" t="n">
        <f aca="false">'03.24 по датам'!DT12</f>
        <v>0</v>
      </c>
      <c r="DU12" s="2066" t="n">
        <f aca="false">'03.24 по датам'!DU12</f>
        <v>0</v>
      </c>
      <c r="DV12" s="2059"/>
      <c r="DW12" s="2060"/>
      <c r="DX12" s="2061"/>
      <c r="DY12" s="2069"/>
      <c r="DZ12" s="2070"/>
      <c r="EA12" s="2065" t="n">
        <f aca="false">'03.24 по датам'!EA12</f>
        <v>0</v>
      </c>
      <c r="EB12" s="2065" t="n">
        <f aca="false">'03.24 по датам'!EB12</f>
        <v>0</v>
      </c>
      <c r="EC12" s="2065" t="n">
        <f aca="false">'03.24 по датам'!EC12</f>
        <v>0</v>
      </c>
      <c r="ED12" s="2065" t="n">
        <f aca="false">'03.24 по датам'!ED12</f>
        <v>0</v>
      </c>
      <c r="EE12" s="2065" t="n">
        <f aca="false">'03.24 по датам'!EE12</f>
        <v>0</v>
      </c>
      <c r="EF12" s="2065" t="n">
        <f aca="false">'03.24 по датам'!EF12</f>
        <v>0</v>
      </c>
      <c r="EG12" s="2065" t="n">
        <f aca="false">'03.24 по датам'!EG12</f>
        <v>0</v>
      </c>
      <c r="EH12" s="2065" t="n">
        <f aca="false">'03.24 по датам'!EH12</f>
        <v>0</v>
      </c>
      <c r="EI12" s="2065" t="n">
        <f aca="false">'03.24 по датам'!EI12</f>
        <v>0</v>
      </c>
      <c r="EJ12" s="2065" t="n">
        <f aca="false">'03.24 по датам'!EJ12</f>
        <v>0</v>
      </c>
      <c r="EK12" s="2065" t="n">
        <f aca="false">'03.24 по датам'!EK12</f>
        <v>0</v>
      </c>
      <c r="EL12" s="2065" t="n">
        <f aca="false">'03.24 по датам'!EL12</f>
        <v>0</v>
      </c>
      <c r="EM12" s="2065" t="n">
        <f aca="false">'03.24 по датам'!EM12</f>
        <v>0</v>
      </c>
      <c r="EN12" s="2065" t="n">
        <f aca="false">'03.24 по датам'!EN12</f>
        <v>0</v>
      </c>
      <c r="EO12" s="2065" t="n">
        <f aca="false">'03.24 по датам'!EO12</f>
        <v>0</v>
      </c>
      <c r="EP12" s="2065" t="n">
        <f aca="false">'03.24 по датам'!EP12</f>
        <v>0</v>
      </c>
      <c r="EQ12" s="2065" t="n">
        <f aca="false">'03.24 по датам'!EQ12</f>
        <v>0</v>
      </c>
      <c r="ER12" s="2065" t="n">
        <f aca="false">'03.24 по датам'!ER12</f>
        <v>0</v>
      </c>
      <c r="ES12" s="2065" t="n">
        <f aca="false">'03.24 по датам'!ES12</f>
        <v>0</v>
      </c>
      <c r="ET12" s="2065" t="n">
        <f aca="false">'03.24 по датам'!ET12</f>
        <v>0</v>
      </c>
      <c r="EU12" s="2065" t="n">
        <f aca="false">'03.24 по датам'!EU12</f>
        <v>0</v>
      </c>
      <c r="EV12" s="2065" t="n">
        <f aca="false">'03.24 по датам'!EV12</f>
        <v>0</v>
      </c>
      <c r="EW12" s="2065" t="n">
        <f aca="false">'03.24 по датам'!EW12</f>
        <v>0</v>
      </c>
      <c r="EX12" s="2065" t="n">
        <f aca="false">'03.24 по датам'!EX12</f>
        <v>0</v>
      </c>
      <c r="EY12" s="2066" t="n">
        <f aca="false">'03.24 по датам'!EY12</f>
        <v>0</v>
      </c>
      <c r="EZ12" s="2059"/>
      <c r="FA12" s="2060"/>
      <c r="FB12" s="2061"/>
      <c r="FC12" s="2069"/>
      <c r="FD12" s="2070"/>
      <c r="FE12" s="2065" t="n">
        <f aca="false">'03.24 по датам'!FE12</f>
        <v>0</v>
      </c>
      <c r="FF12" s="2065" t="n">
        <f aca="false">'03.24 по датам'!FF12</f>
        <v>0</v>
      </c>
      <c r="FG12" s="2065" t="n">
        <f aca="false">'03.24 по датам'!FG12</f>
        <v>0</v>
      </c>
      <c r="FH12" s="2065" t="n">
        <f aca="false">'03.24 по датам'!FH12</f>
        <v>0</v>
      </c>
      <c r="FI12" s="2065" t="n">
        <f aca="false">'03.24 по датам'!FI12</f>
        <v>0</v>
      </c>
      <c r="FJ12" s="2065" t="n">
        <f aca="false">'03.24 по датам'!FJ12</f>
        <v>0</v>
      </c>
      <c r="FK12" s="2065" t="n">
        <f aca="false">'03.24 по датам'!FK12</f>
        <v>0</v>
      </c>
      <c r="FL12" s="2065" t="n">
        <f aca="false">'03.24 по датам'!FL12</f>
        <v>0</v>
      </c>
      <c r="FM12" s="2065" t="n">
        <f aca="false">'03.24 по датам'!FM12</f>
        <v>0</v>
      </c>
      <c r="FN12" s="2066" t="n">
        <f aca="false">'03.24 по датам'!FN12</f>
        <v>0</v>
      </c>
      <c r="FO12" s="2059"/>
      <c r="FP12" s="2060"/>
      <c r="FQ12" s="2061"/>
      <c r="FR12" s="2069"/>
      <c r="FS12" s="2070"/>
      <c r="FT12" s="2072"/>
      <c r="FU12" s="2072"/>
      <c r="FV12" s="2072"/>
      <c r="FW12" s="2072"/>
      <c r="FX12" s="2072"/>
      <c r="FY12" s="2072"/>
      <c r="FZ12" s="2072"/>
      <c r="GA12" s="2072"/>
      <c r="GB12" s="2072"/>
      <c r="GC12" s="2072"/>
      <c r="GD12" s="2072"/>
      <c r="GE12" s="2072"/>
      <c r="GF12" s="2072"/>
      <c r="GG12" s="2072"/>
      <c r="GH12" s="2072"/>
      <c r="GI12" s="2072"/>
      <c r="GJ12" s="2072"/>
      <c r="GK12" s="2072"/>
      <c r="GL12" s="2072"/>
      <c r="GM12" s="2072"/>
      <c r="GN12" s="2072"/>
      <c r="GO12" s="2072"/>
      <c r="GP12" s="2072"/>
      <c r="GQ12" s="2072"/>
      <c r="GR12" s="2072"/>
      <c r="GS12" s="2073"/>
      <c r="GT12" s="2074"/>
      <c r="GU12" s="2075"/>
      <c r="GV12" s="2061"/>
      <c r="GW12" s="2076"/>
      <c r="GX12" s="2063"/>
      <c r="GY12" s="2062"/>
      <c r="GZ12" s="2077" t="n">
        <f aca="false">'03.24 по датам'!GZ12</f>
        <v>0</v>
      </c>
      <c r="HA12" s="2078" t="n">
        <f aca="false">'03.24 по датам'!HA12</f>
        <v>0</v>
      </c>
      <c r="HB12" s="2079"/>
      <c r="HC12" s="2080"/>
      <c r="HD12" s="2081" t="n">
        <f aca="false">'03.24 по датам'!HD12</f>
        <v>0</v>
      </c>
      <c r="HE12" s="2079"/>
      <c r="HF12" s="2082"/>
      <c r="HG12" s="2083"/>
      <c r="HH12" s="2068"/>
      <c r="HI12" s="2084"/>
      <c r="HJ12" s="2072"/>
      <c r="HK12" s="2072"/>
      <c r="HL12" s="2072"/>
      <c r="HM12" s="2072"/>
      <c r="HN12" s="2072"/>
      <c r="HO12" s="2072"/>
      <c r="HP12" s="2072"/>
      <c r="HQ12" s="2072"/>
      <c r="HR12" s="2072"/>
      <c r="HS12" s="2072"/>
      <c r="HT12" s="2072"/>
      <c r="HU12" s="2072"/>
      <c r="HV12" s="2072"/>
      <c r="HW12" s="2072"/>
      <c r="HX12" s="2072"/>
      <c r="HY12" s="2072"/>
      <c r="HZ12" s="2073"/>
      <c r="IA12" s="2074"/>
      <c r="IB12" s="2075"/>
      <c r="IC12" s="2061"/>
      <c r="ID12" s="2062"/>
      <c r="IE12" s="2076"/>
      <c r="IF12" s="2085" t="n">
        <f aca="false">'03.24 по датам'!IF12</f>
        <v>0</v>
      </c>
      <c r="IG12" s="2085" t="n">
        <f aca="false">'03.24 по датам'!IG12</f>
        <v>0</v>
      </c>
      <c r="IH12" s="2086" t="n">
        <f aca="false">'03.24 по датам'!IH12</f>
        <v>0</v>
      </c>
      <c r="II12" s="2087"/>
      <c r="IJ12" s="2088"/>
      <c r="IK12" s="2089"/>
      <c r="IL12" s="2090"/>
      <c r="IM12" s="2091" t="n">
        <f aca="false">'03.24 по датам'!IM12</f>
        <v>0</v>
      </c>
      <c r="IN12" s="2092" t="n">
        <f aca="false">'03.24 по датам'!IN12</f>
        <v>0</v>
      </c>
      <c r="IO12" s="2093" t="n">
        <f aca="false">'03.24 по датам'!IO12</f>
        <v>0</v>
      </c>
      <c r="IP12" s="2093" t="n">
        <f aca="false">'03.24 по датам'!IP12</f>
        <v>0</v>
      </c>
      <c r="IQ12" s="2093" t="n">
        <f aca="false">'03.24 по датам'!IQ12</f>
        <v>0</v>
      </c>
      <c r="IR12" s="2093" t="n">
        <f aca="false">'03.24 по датам'!IR12</f>
        <v>0</v>
      </c>
      <c r="IS12" s="2093" t="n">
        <f aca="false">'03.24 по датам'!IS12</f>
        <v>0</v>
      </c>
      <c r="IT12" s="2093" t="n">
        <f aca="false">'03.24 по датам'!IT12</f>
        <v>0</v>
      </c>
      <c r="IU12" s="2093" t="n">
        <f aca="false">'03.24 по датам'!IU12</f>
        <v>0</v>
      </c>
      <c r="IV12" s="2094" t="n">
        <f aca="false">'03.24 по датам'!IV12</f>
        <v>0</v>
      </c>
      <c r="IW12" s="2095"/>
      <c r="IX12" s="2096"/>
      <c r="IY12" s="2097"/>
      <c r="IZ12" s="2062"/>
      <c r="JA12" s="2063"/>
      <c r="JB12" s="2098" t="n">
        <f aca="false">'03.24 по датам'!JB12</f>
        <v>0</v>
      </c>
      <c r="JC12" s="2099"/>
      <c r="JD12" s="2100" t="n">
        <f aca="false">'03.24 по датам'!JD12</f>
        <v>0</v>
      </c>
      <c r="JE12" s="2101"/>
      <c r="JF12" s="2102"/>
      <c r="JG12" s="2103" t="n">
        <f aca="false">'03.24 по датам'!JG12</f>
        <v>0</v>
      </c>
      <c r="JH12" s="2103" t="n">
        <f aca="false">'03.24 по датам'!JH12</f>
        <v>0</v>
      </c>
      <c r="JI12" s="2103" t="n">
        <f aca="false">'03.24 по датам'!JI12</f>
        <v>0</v>
      </c>
      <c r="JJ12" s="2104" t="n">
        <f aca="false">'03.24 по датам'!JJ12</f>
        <v>0</v>
      </c>
      <c r="JK12" s="2105"/>
      <c r="JL12" s="2106"/>
      <c r="JM12" s="2107" t="e">
        <f aca="false">JM$4:JM$4+SUMIF($C$5:JL$5,"Нараст. баланс",$C14:JL14)+SUMIF($C$7:JH$7,"Итого (с ВНР)",$C14:JH14)-SUMIF($C$5:JL$5,"Геол. снижение,  т/сут",$C14:JL14)-SUMIF(JJ$7:JL$7,"Итого",JJ14:JL14)-SUMIF($C$7:JL$7,"Итого (с ВСП)",$C14:JL14)</f>
        <v>#VALUE!</v>
      </c>
      <c r="JN12" s="2108"/>
      <c r="JO12" s="2109" t="e">
        <f aca="false">'03.24 НГДП по датам'!CA12:CA14</f>
        <v>#VALUE!</v>
      </c>
      <c r="JP12" s="2110"/>
      <c r="JQ12" s="2111"/>
      <c r="JR12" s="2112"/>
    </row>
    <row r="13" customFormat="false" ht="11.25" hidden="false" customHeight="true" outlineLevel="0" collapsed="false">
      <c r="A13" s="2056"/>
      <c r="B13" s="2113" t="s">
        <v>663</v>
      </c>
      <c r="C13" s="2114" t="n">
        <f aca="false">'03.24 по датам'!C13</f>
        <v>0</v>
      </c>
      <c r="D13" s="2114" t="n">
        <f aca="false">'03.24 по датам'!D13</f>
        <v>0</v>
      </c>
      <c r="E13" s="2114" t="n">
        <f aca="false">'03.24 по датам'!E13</f>
        <v>0</v>
      </c>
      <c r="F13" s="2114" t="n">
        <f aca="false">'03.24 по датам'!F13</f>
        <v>0</v>
      </c>
      <c r="G13" s="2114" t="n">
        <f aca="false">'03.24 по датам'!G13</f>
        <v>0</v>
      </c>
      <c r="H13" s="2114" t="n">
        <f aca="false">'03.24 по датам'!H13</f>
        <v>0</v>
      </c>
      <c r="I13" s="2114" t="n">
        <f aca="false">'03.24 по датам'!I13</f>
        <v>0</v>
      </c>
      <c r="J13" s="2114" t="n">
        <f aca="false">'03.24 по датам'!J13</f>
        <v>0</v>
      </c>
      <c r="K13" s="2114" t="n">
        <f aca="false">'03.24 по датам'!K13</f>
        <v>0</v>
      </c>
      <c r="L13" s="2114" t="n">
        <f aca="false">'03.24 по датам'!L13</f>
        <v>0</v>
      </c>
      <c r="M13" s="2114" t="n">
        <f aca="false">'03.24 по датам'!M13</f>
        <v>0</v>
      </c>
      <c r="N13" s="2114" t="n">
        <f aca="false">'03.24 по датам'!N13</f>
        <v>0</v>
      </c>
      <c r="O13" s="2114" t="n">
        <f aca="false">'03.24 по датам'!O13</f>
        <v>0</v>
      </c>
      <c r="P13" s="2114" t="n">
        <f aca="false">'03.24 по датам'!P13</f>
        <v>0</v>
      </c>
      <c r="Q13" s="2114" t="n">
        <f aca="false">'03.24 по датам'!Q13</f>
        <v>0</v>
      </c>
      <c r="R13" s="2114" t="n">
        <f aca="false">'03.24 по датам'!R13</f>
        <v>0</v>
      </c>
      <c r="S13" s="2114" t="n">
        <f aca="false">'03.24 по датам'!S13</f>
        <v>0</v>
      </c>
      <c r="T13" s="2114" t="n">
        <f aca="false">'03.24 по датам'!T13</f>
        <v>0</v>
      </c>
      <c r="U13" s="2114" t="n">
        <f aca="false">'03.24 по датам'!U13</f>
        <v>0</v>
      </c>
      <c r="V13" s="2114" t="n">
        <f aca="false">'03.24 по датам'!V13</f>
        <v>0</v>
      </c>
      <c r="W13" s="2114" t="n">
        <f aca="false">'03.24 по датам'!W13</f>
        <v>0</v>
      </c>
      <c r="X13" s="2115"/>
      <c r="Y13" s="2116"/>
      <c r="Z13" s="2117"/>
      <c r="AA13" s="2118" t="n">
        <f aca="false">COUNTIF(C13:Z13,"&gt;"&amp;0)</f>
        <v>0</v>
      </c>
      <c r="AB13" s="2119"/>
      <c r="AC13" s="2120" t="n">
        <f aca="false">'03.24 по датам'!AC13</f>
        <v>0</v>
      </c>
      <c r="AD13" s="2120" t="n">
        <f aca="false">'03.24 по датам'!AD13</f>
        <v>0</v>
      </c>
      <c r="AE13" s="2121" t="n">
        <f aca="false">'03.24 по датам'!AE13</f>
        <v>0</v>
      </c>
      <c r="AF13" s="2121" t="n">
        <f aca="false">'03.24 по датам'!AF13</f>
        <v>0</v>
      </c>
      <c r="AG13" s="2121" t="n">
        <f aca="false">'03.24 по датам'!AG13</f>
        <v>0</v>
      </c>
      <c r="AH13" s="2121" t="n">
        <f aca="false">'03.24 по датам'!AH13</f>
        <v>0</v>
      </c>
      <c r="AI13" s="2121" t="n">
        <f aca="false">'03.24 по датам'!AI13</f>
        <v>0</v>
      </c>
      <c r="AJ13" s="2121" t="n">
        <f aca="false">'03.24 по датам'!AJ13</f>
        <v>0</v>
      </c>
      <c r="AK13" s="2121" t="n">
        <f aca="false">'03.24 по датам'!AK13</f>
        <v>0</v>
      </c>
      <c r="AL13" s="2121" t="n">
        <f aca="false">'03.24 по датам'!AL13</f>
        <v>0</v>
      </c>
      <c r="AM13" s="2121" t="n">
        <f aca="false">'03.24 по датам'!AM13</f>
        <v>0</v>
      </c>
      <c r="AN13" s="2121" t="n">
        <f aca="false">'03.24 по датам'!AN13</f>
        <v>0</v>
      </c>
      <c r="AO13" s="2122" t="n">
        <f aca="false">'03.24 по датам'!AO13</f>
        <v>0</v>
      </c>
      <c r="AP13" s="2115"/>
      <c r="AQ13" s="2116"/>
      <c r="AR13" s="2117"/>
      <c r="AS13" s="2118" t="n">
        <f aca="false">COUNTIF(AC14:AR14,"&gt;"&amp;0)</f>
        <v>0</v>
      </c>
      <c r="AT13" s="2119"/>
      <c r="AU13" s="2120" t="n">
        <f aca="false">'03.24 по датам'!AU13</f>
        <v>0</v>
      </c>
      <c r="AV13" s="2120" t="n">
        <f aca="false">'03.24 по датам'!AV13</f>
        <v>0</v>
      </c>
      <c r="AW13" s="2123" t="n">
        <f aca="false">'03.24 по датам'!AW13</f>
        <v>0</v>
      </c>
      <c r="AX13" s="2121" t="n">
        <f aca="false">'03.24 по датам'!AX13</f>
        <v>0</v>
      </c>
      <c r="AY13" s="2121" t="n">
        <f aca="false">'03.24 по датам'!AY13</f>
        <v>0</v>
      </c>
      <c r="AZ13" s="2121" t="n">
        <f aca="false">'03.24 по датам'!AZ13</f>
        <v>0</v>
      </c>
      <c r="BA13" s="2121" t="n">
        <f aca="false">'03.24 по датам'!BA13</f>
        <v>0</v>
      </c>
      <c r="BB13" s="2121" t="n">
        <f aca="false">'03.24 по датам'!BB13</f>
        <v>0</v>
      </c>
      <c r="BC13" s="2121" t="n">
        <f aca="false">'03.24 по датам'!BC13</f>
        <v>0</v>
      </c>
      <c r="BD13" s="2121" t="n">
        <f aca="false">'03.24 по датам'!BD13</f>
        <v>0</v>
      </c>
      <c r="BE13" s="2121" t="n">
        <f aca="false">'03.24 по датам'!BE13</f>
        <v>0</v>
      </c>
      <c r="BF13" s="2121" t="n">
        <f aca="false">'03.24 по датам'!BF13</f>
        <v>0</v>
      </c>
      <c r="BG13" s="2121" t="n">
        <f aca="false">'03.24 по датам'!BG13</f>
        <v>0</v>
      </c>
      <c r="BH13" s="2121" t="n">
        <f aca="false">'03.24 по датам'!BH13</f>
        <v>0</v>
      </c>
      <c r="BI13" s="2121" t="n">
        <f aca="false">'03.24 по датам'!BI13</f>
        <v>0</v>
      </c>
      <c r="BJ13" s="2121" t="n">
        <f aca="false">'03.24 по датам'!BJ13</f>
        <v>0</v>
      </c>
      <c r="BK13" s="2121" t="n">
        <f aca="false">'03.24 по датам'!BK13</f>
        <v>0</v>
      </c>
      <c r="BL13" s="2121" t="n">
        <f aca="false">'03.24 по датам'!BL13</f>
        <v>0</v>
      </c>
      <c r="BM13" s="2121" t="n">
        <f aca="false">'03.24 по датам'!BM13</f>
        <v>0</v>
      </c>
      <c r="BN13" s="2121" t="n">
        <f aca="false">'03.24 по датам'!BN13</f>
        <v>0</v>
      </c>
      <c r="BO13" s="2121" t="n">
        <f aca="false">'03.24 по датам'!BO13</f>
        <v>0</v>
      </c>
      <c r="BP13" s="2121" t="n">
        <f aca="false">'03.24 по датам'!BP13</f>
        <v>0</v>
      </c>
      <c r="BQ13" s="2122" t="n">
        <f aca="false">'03.24 по датам'!BQ13</f>
        <v>0</v>
      </c>
      <c r="BR13" s="2115"/>
      <c r="BS13" s="2116"/>
      <c r="BT13" s="2117"/>
      <c r="BU13" s="2118" t="n">
        <f aca="false">COUNTIF(AU14:BT14,"&gt;"&amp;0)</f>
        <v>0</v>
      </c>
      <c r="BV13" s="2119"/>
      <c r="BW13" s="2124" t="n">
        <f aca="false">'03.24 по датам'!BW13</f>
        <v>0</v>
      </c>
      <c r="BX13" s="2121" t="n">
        <f aca="false">'03.24 по датам'!BX13</f>
        <v>0</v>
      </c>
      <c r="BY13" s="2121" t="n">
        <f aca="false">'03.24 по датам'!BY13</f>
        <v>0</v>
      </c>
      <c r="BZ13" s="2121" t="n">
        <f aca="false">'03.24 по датам'!BZ13</f>
        <v>0</v>
      </c>
      <c r="CA13" s="2121" t="n">
        <f aca="false">'03.24 по датам'!CA13</f>
        <v>0</v>
      </c>
      <c r="CB13" s="2121" t="n">
        <f aca="false">'03.24 по датам'!CB13</f>
        <v>0</v>
      </c>
      <c r="CC13" s="2121" t="n">
        <f aca="false">'03.24 по датам'!CC13</f>
        <v>0</v>
      </c>
      <c r="CD13" s="2121" t="n">
        <f aca="false">'03.24 по датам'!CD13</f>
        <v>0</v>
      </c>
      <c r="CE13" s="2121" t="n">
        <f aca="false">'03.24 по датам'!CE13</f>
        <v>0</v>
      </c>
      <c r="CF13" s="2121" t="n">
        <f aca="false">'03.24 по датам'!CF13</f>
        <v>0</v>
      </c>
      <c r="CG13" s="2121" t="n">
        <f aca="false">'03.24 по датам'!CG13</f>
        <v>0</v>
      </c>
      <c r="CH13" s="2121" t="n">
        <f aca="false">'03.24 по датам'!CH13</f>
        <v>0</v>
      </c>
      <c r="CI13" s="2122" t="n">
        <f aca="false">'03.24 по датам'!CI13</f>
        <v>0</v>
      </c>
      <c r="CJ13" s="2115"/>
      <c r="CK13" s="2116"/>
      <c r="CL13" s="2117"/>
      <c r="CM13" s="2118" t="n">
        <f aca="false">COUNTIF(BW14:CL14,"&gt;"&amp;0)</f>
        <v>0</v>
      </c>
      <c r="CN13" s="2119"/>
      <c r="CO13" s="2119" t="n">
        <f aca="false">AA13+AS13+BU13+CM13</f>
        <v>0</v>
      </c>
      <c r="CP13" s="2119"/>
      <c r="CQ13" s="2121" t="n">
        <f aca="false">'03.24 по датам'!CQ13</f>
        <v>0</v>
      </c>
      <c r="CR13" s="2121" t="n">
        <f aca="false">'03.24 по датам'!CR13</f>
        <v>0</v>
      </c>
      <c r="CS13" s="2121" t="n">
        <f aca="false">'03.24 по датам'!CS13</f>
        <v>0</v>
      </c>
      <c r="CT13" s="2121" t="n">
        <f aca="false">'03.24 по датам'!CT13</f>
        <v>0</v>
      </c>
      <c r="CU13" s="2121" t="n">
        <f aca="false">'03.24 по датам'!CU13</f>
        <v>0</v>
      </c>
      <c r="CV13" s="2121" t="n">
        <f aca="false">'03.24 по датам'!CV13</f>
        <v>0</v>
      </c>
      <c r="CW13" s="2121" t="n">
        <f aca="false">'03.24 по датам'!CW13</f>
        <v>0</v>
      </c>
      <c r="CX13" s="2121" t="n">
        <f aca="false">'03.24 по датам'!CX13</f>
        <v>0</v>
      </c>
      <c r="CY13" s="2121" t="n">
        <f aca="false">'03.24 по датам'!CY13</f>
        <v>0</v>
      </c>
      <c r="CZ13" s="2121" t="n">
        <f aca="false">'03.24 по датам'!CZ13</f>
        <v>0</v>
      </c>
      <c r="DA13" s="2121" t="n">
        <f aca="false">'03.24 по датам'!DA13</f>
        <v>0</v>
      </c>
      <c r="DB13" s="2121" t="n">
        <f aca="false">'03.24 по датам'!DB13</f>
        <v>0</v>
      </c>
      <c r="DC13" s="2122" t="n">
        <f aca="false">'03.24 по датам'!DC13</f>
        <v>0</v>
      </c>
      <c r="DD13" s="2115"/>
      <c r="DE13" s="2116"/>
      <c r="DF13" s="2117"/>
      <c r="DG13" s="2125" t="n">
        <f aca="false">SUBTOTAL(9,CQ15:DF15)</f>
        <v>0</v>
      </c>
      <c r="DH13" s="2126"/>
      <c r="DI13" s="2127" t="n">
        <f aca="false">'03.24 по датам'!DI13</f>
        <v>0</v>
      </c>
      <c r="DJ13" s="2121" t="n">
        <f aca="false">'03.24 по датам'!DJ13</f>
        <v>0</v>
      </c>
      <c r="DK13" s="2121" t="n">
        <f aca="false">'03.24 по датам'!DK13</f>
        <v>0</v>
      </c>
      <c r="DL13" s="2121" t="n">
        <f aca="false">'03.24 по датам'!DL13</f>
        <v>0</v>
      </c>
      <c r="DM13" s="2121" t="n">
        <f aca="false">'03.24 по датам'!DM13</f>
        <v>0</v>
      </c>
      <c r="DN13" s="2121" t="n">
        <f aca="false">'03.24 по датам'!DN13</f>
        <v>0</v>
      </c>
      <c r="DO13" s="2121" t="n">
        <f aca="false">'03.24 по датам'!DO13</f>
        <v>0</v>
      </c>
      <c r="DP13" s="2121" t="n">
        <f aca="false">'03.24 по датам'!DP13</f>
        <v>0</v>
      </c>
      <c r="DQ13" s="2121" t="n">
        <f aca="false">'03.24 по датам'!DQ13</f>
        <v>0</v>
      </c>
      <c r="DR13" s="2121" t="n">
        <f aca="false">'03.24 по датам'!DR13</f>
        <v>0</v>
      </c>
      <c r="DS13" s="2121" t="n">
        <f aca="false">'03.24 по датам'!DS13</f>
        <v>0</v>
      </c>
      <c r="DT13" s="2121" t="n">
        <f aca="false">'03.24 по датам'!DT13</f>
        <v>0</v>
      </c>
      <c r="DU13" s="2122" t="n">
        <f aca="false">'03.24 по датам'!DU13</f>
        <v>0</v>
      </c>
      <c r="DV13" s="2115"/>
      <c r="DW13" s="2116"/>
      <c r="DX13" s="2117"/>
      <c r="DY13" s="2125" t="n">
        <f aca="false">COUNTIF(DI14:DX14,"&gt;"&amp;0)</f>
        <v>0</v>
      </c>
      <c r="DZ13" s="2126"/>
      <c r="EA13" s="2121" t="n">
        <f aca="false">'03.24 по датам'!EA13</f>
        <v>0</v>
      </c>
      <c r="EB13" s="2121" t="n">
        <f aca="false">'03.24 по датам'!EB13</f>
        <v>0</v>
      </c>
      <c r="EC13" s="2121" t="n">
        <f aca="false">'03.24 по датам'!EC13</f>
        <v>0</v>
      </c>
      <c r="ED13" s="2121" t="n">
        <f aca="false">'03.24 по датам'!ED13</f>
        <v>0</v>
      </c>
      <c r="EE13" s="2121" t="n">
        <f aca="false">'03.24 по датам'!EE13</f>
        <v>0</v>
      </c>
      <c r="EF13" s="2121" t="n">
        <f aca="false">'03.24 по датам'!EF13</f>
        <v>0</v>
      </c>
      <c r="EG13" s="2121" t="n">
        <f aca="false">'03.24 по датам'!EG13</f>
        <v>0</v>
      </c>
      <c r="EH13" s="2121" t="n">
        <f aca="false">'03.24 по датам'!EH13</f>
        <v>0</v>
      </c>
      <c r="EI13" s="2121" t="n">
        <f aca="false">'03.24 по датам'!EI13</f>
        <v>0</v>
      </c>
      <c r="EJ13" s="2121" t="n">
        <f aca="false">'03.24 по датам'!EJ13</f>
        <v>0</v>
      </c>
      <c r="EK13" s="2121" t="n">
        <f aca="false">'03.24 по датам'!EK13</f>
        <v>0</v>
      </c>
      <c r="EL13" s="2121" t="n">
        <f aca="false">'03.24 по датам'!EL13</f>
        <v>0</v>
      </c>
      <c r="EM13" s="2121" t="n">
        <f aca="false">'03.24 по датам'!EM13</f>
        <v>0</v>
      </c>
      <c r="EN13" s="2121" t="n">
        <f aca="false">'03.24 по датам'!EN13</f>
        <v>0</v>
      </c>
      <c r="EO13" s="2121" t="n">
        <f aca="false">'03.24 по датам'!EO13</f>
        <v>0</v>
      </c>
      <c r="EP13" s="2121" t="n">
        <f aca="false">'03.24 по датам'!EP13</f>
        <v>0</v>
      </c>
      <c r="EQ13" s="2121" t="n">
        <f aca="false">'03.24 по датам'!EQ13</f>
        <v>0</v>
      </c>
      <c r="ER13" s="2121" t="n">
        <f aca="false">'03.24 по датам'!ER13</f>
        <v>0</v>
      </c>
      <c r="ES13" s="2121" t="n">
        <f aca="false">'03.24 по датам'!ES13</f>
        <v>0</v>
      </c>
      <c r="ET13" s="2121" t="n">
        <f aca="false">'03.24 по датам'!ET13</f>
        <v>0</v>
      </c>
      <c r="EU13" s="2121" t="n">
        <f aca="false">'03.24 по датам'!EU13</f>
        <v>0</v>
      </c>
      <c r="EV13" s="2121" t="n">
        <f aca="false">'03.24 по датам'!EV13</f>
        <v>0</v>
      </c>
      <c r="EW13" s="2121" t="n">
        <f aca="false">'03.24 по датам'!EW13</f>
        <v>0</v>
      </c>
      <c r="EX13" s="2121" t="n">
        <f aca="false">'03.24 по датам'!EX13</f>
        <v>0</v>
      </c>
      <c r="EY13" s="2122" t="n">
        <f aca="false">'03.24 по датам'!EY13</f>
        <v>0</v>
      </c>
      <c r="EZ13" s="2115"/>
      <c r="FA13" s="2116"/>
      <c r="FB13" s="2117"/>
      <c r="FC13" s="2125" t="n">
        <f aca="false">COUNTIF(EA14:FB14,"&gt;"&amp;0)</f>
        <v>0</v>
      </c>
      <c r="FD13" s="2126"/>
      <c r="FE13" s="2121" t="n">
        <f aca="false">'03.24 по датам'!FE13</f>
        <v>0</v>
      </c>
      <c r="FF13" s="2121" t="n">
        <f aca="false">'03.24 по датам'!FF13</f>
        <v>0</v>
      </c>
      <c r="FG13" s="2121" t="n">
        <f aca="false">'03.24 по датам'!FG13</f>
        <v>0</v>
      </c>
      <c r="FH13" s="2121" t="n">
        <f aca="false">'03.24 по датам'!FH13</f>
        <v>0</v>
      </c>
      <c r="FI13" s="2121" t="n">
        <f aca="false">'03.24 по датам'!FI13</f>
        <v>0</v>
      </c>
      <c r="FJ13" s="2121" t="n">
        <f aca="false">'03.24 по датам'!FJ13</f>
        <v>0</v>
      </c>
      <c r="FK13" s="2121" t="n">
        <f aca="false">'03.24 по датам'!FK13</f>
        <v>0</v>
      </c>
      <c r="FL13" s="2121" t="n">
        <f aca="false">'03.24 по датам'!FL13</f>
        <v>0</v>
      </c>
      <c r="FM13" s="2121" t="n">
        <f aca="false">'03.24 по датам'!FM13</f>
        <v>0</v>
      </c>
      <c r="FN13" s="2122" t="n">
        <f aca="false">'03.24 по датам'!FN13</f>
        <v>0</v>
      </c>
      <c r="FO13" s="2115"/>
      <c r="FP13" s="2116"/>
      <c r="FQ13" s="2117"/>
      <c r="FR13" s="2125" t="n">
        <f aca="false">COUNTIF(FE14:FQ14,"&gt;"&amp;0)</f>
        <v>0</v>
      </c>
      <c r="FS13" s="2126"/>
      <c r="FT13" s="2128"/>
      <c r="FU13" s="2128"/>
      <c r="FV13" s="2128"/>
      <c r="FW13" s="2128"/>
      <c r="FX13" s="2128"/>
      <c r="FY13" s="2128"/>
      <c r="FZ13" s="2128"/>
      <c r="GA13" s="2128"/>
      <c r="GB13" s="2128"/>
      <c r="GC13" s="2128"/>
      <c r="GD13" s="2128"/>
      <c r="GE13" s="2128"/>
      <c r="GF13" s="2128"/>
      <c r="GG13" s="2128"/>
      <c r="GH13" s="2128"/>
      <c r="GI13" s="2128"/>
      <c r="GJ13" s="2128"/>
      <c r="GK13" s="2128"/>
      <c r="GL13" s="2128"/>
      <c r="GM13" s="2128"/>
      <c r="GN13" s="2128"/>
      <c r="GO13" s="2128"/>
      <c r="GP13" s="2128"/>
      <c r="GQ13" s="2128"/>
      <c r="GR13" s="2128"/>
      <c r="GS13" s="2129"/>
      <c r="GT13" s="2130"/>
      <c r="GU13" s="2131"/>
      <c r="GV13" s="2117"/>
      <c r="GW13" s="2132" t="n">
        <f aca="false">SUBTOTAL(9,FT15:GV15)</f>
        <v>0</v>
      </c>
      <c r="GX13" s="2119" t="n">
        <f aca="false">SUBTOTAL(9,FT15:GV15)</f>
        <v>0</v>
      </c>
      <c r="GY13" s="2133"/>
      <c r="GZ13" s="2134" t="n">
        <f aca="false">'03.24 по датам'!GZ13</f>
        <v>0</v>
      </c>
      <c r="HA13" s="2135" t="n">
        <f aca="false">'03.24 по датам'!HA13</f>
        <v>0</v>
      </c>
      <c r="HB13" s="2136"/>
      <c r="HC13" s="2137"/>
      <c r="HD13" s="2138" t="n">
        <f aca="false">'03.24 по датам'!HD13</f>
        <v>0</v>
      </c>
      <c r="HE13" s="2136"/>
      <c r="HF13" s="2139"/>
      <c r="HG13" s="2140"/>
      <c r="HH13" s="2124"/>
      <c r="HI13" s="2141"/>
      <c r="HJ13" s="2128"/>
      <c r="HK13" s="2128"/>
      <c r="HL13" s="2128"/>
      <c r="HM13" s="2128"/>
      <c r="HN13" s="2128"/>
      <c r="HO13" s="2128"/>
      <c r="HP13" s="2128"/>
      <c r="HQ13" s="2128"/>
      <c r="HR13" s="2128"/>
      <c r="HS13" s="2128"/>
      <c r="HT13" s="2128"/>
      <c r="HU13" s="2128"/>
      <c r="HV13" s="2128"/>
      <c r="HW13" s="2128"/>
      <c r="HX13" s="2128"/>
      <c r="HY13" s="2128"/>
      <c r="HZ13" s="2129"/>
      <c r="IA13" s="2130"/>
      <c r="IB13" s="2131"/>
      <c r="IC13" s="2117"/>
      <c r="ID13" s="2118" t="n">
        <f aca="false">SUBTOTAL(9,HG15:IC15)</f>
        <v>0</v>
      </c>
      <c r="IE13" s="2142"/>
      <c r="IF13" s="2143" t="n">
        <f aca="false">'03.24 по датам'!IF13</f>
        <v>0</v>
      </c>
      <c r="IG13" s="2143" t="n">
        <f aca="false">'03.24 по датам'!IG13</f>
        <v>0</v>
      </c>
      <c r="IH13" s="2144" t="n">
        <f aca="false">'03.24 по датам'!IH13</f>
        <v>0</v>
      </c>
      <c r="II13" s="2145"/>
      <c r="IJ13" s="2146"/>
      <c r="IK13" s="2147" t="n">
        <f aca="false">SUBTOTAL(9,IF15:IJ15)</f>
        <v>0</v>
      </c>
      <c r="IL13" s="2148"/>
      <c r="IM13" s="2149" t="n">
        <f aca="false">'03.24 по датам'!IM13</f>
        <v>0</v>
      </c>
      <c r="IN13" s="2150" t="n">
        <f aca="false">'03.24 по датам'!IN13</f>
        <v>0</v>
      </c>
      <c r="IO13" s="2151" t="n">
        <f aca="false">'03.24 по датам'!IO13</f>
        <v>0</v>
      </c>
      <c r="IP13" s="2151" t="n">
        <f aca="false">'03.24 по датам'!IP13</f>
        <v>0</v>
      </c>
      <c r="IQ13" s="2151" t="n">
        <f aca="false">'03.24 по датам'!IQ13</f>
        <v>0</v>
      </c>
      <c r="IR13" s="2151" t="n">
        <f aca="false">'03.24 по датам'!IR13</f>
        <v>0</v>
      </c>
      <c r="IS13" s="2151" t="n">
        <f aca="false">'03.24 по датам'!IS13</f>
        <v>0</v>
      </c>
      <c r="IT13" s="2151" t="n">
        <f aca="false">'03.24 по датам'!IT13</f>
        <v>0</v>
      </c>
      <c r="IU13" s="2151" t="n">
        <f aca="false">'03.24 по датам'!IU13</f>
        <v>0</v>
      </c>
      <c r="IV13" s="2152" t="n">
        <f aca="false">'03.24 по датам'!IV13</f>
        <v>0</v>
      </c>
      <c r="IW13" s="2153"/>
      <c r="IX13" s="2154"/>
      <c r="IY13" s="2155"/>
      <c r="IZ13" s="2118" t="n">
        <f aca="false">SUBTOTAL(3,IM13:IY13)</f>
        <v>10</v>
      </c>
      <c r="JA13" s="2156"/>
      <c r="JB13" s="2157" t="n">
        <f aca="false">'03.24 по датам'!JB13</f>
        <v>0</v>
      </c>
      <c r="JC13" s="2158"/>
      <c r="JD13" s="2159" t="n">
        <f aca="false">'03.24 по датам'!JD13</f>
        <v>0</v>
      </c>
      <c r="JE13" s="2160"/>
      <c r="JF13" s="2161"/>
      <c r="JG13" s="2162" t="n">
        <f aca="false">'03.24 по датам'!JG13</f>
        <v>0</v>
      </c>
      <c r="JH13" s="2162" t="n">
        <f aca="false">'03.24 по датам'!JH13</f>
        <v>0</v>
      </c>
      <c r="JI13" s="2162" t="n">
        <f aca="false">'03.24 по датам'!JI13</f>
        <v>0</v>
      </c>
      <c r="JJ13" s="2163" t="n">
        <f aca="false">'03.24 по датам'!JJ13</f>
        <v>0</v>
      </c>
      <c r="JK13" s="2164"/>
      <c r="JL13" s="2165"/>
      <c r="JM13" s="2107"/>
      <c r="JN13" s="2108"/>
      <c r="JO13" s="2109"/>
      <c r="JP13" s="2166"/>
      <c r="JQ13" s="2167"/>
      <c r="JR13" s="2168"/>
    </row>
    <row r="14" customFormat="false" ht="11.25" hidden="false" customHeight="true" outlineLevel="0" collapsed="false">
      <c r="A14" s="2056"/>
      <c r="B14" s="2169" t="s">
        <v>661</v>
      </c>
      <c r="C14" s="2170" t="n">
        <f aca="false">'03.24 по датам'!C14</f>
        <v>0</v>
      </c>
      <c r="D14" s="2170" t="n">
        <f aca="false">'03.24 по датам'!D14</f>
        <v>0</v>
      </c>
      <c r="E14" s="2170" t="n">
        <f aca="false">'03.24 по датам'!E14</f>
        <v>0</v>
      </c>
      <c r="F14" s="2170" t="n">
        <f aca="false">'03.24 по датам'!F14</f>
        <v>0</v>
      </c>
      <c r="G14" s="2170" t="n">
        <f aca="false">'03.24 по датам'!G14</f>
        <v>0</v>
      </c>
      <c r="H14" s="2170" t="n">
        <f aca="false">'03.24 по датам'!H14</f>
        <v>0</v>
      </c>
      <c r="I14" s="2170" t="n">
        <f aca="false">'03.24 по датам'!I14</f>
        <v>0</v>
      </c>
      <c r="J14" s="2170" t="n">
        <f aca="false">'03.24 по датам'!J14</f>
        <v>0</v>
      </c>
      <c r="K14" s="2170" t="n">
        <f aca="false">'03.24 по датам'!K14</f>
        <v>0</v>
      </c>
      <c r="L14" s="2170" t="n">
        <f aca="false">'03.24 по датам'!L14</f>
        <v>0</v>
      </c>
      <c r="M14" s="2170" t="n">
        <f aca="false">'03.24 по датам'!M14</f>
        <v>0</v>
      </c>
      <c r="N14" s="2170" t="n">
        <f aca="false">'03.24 по датам'!N14</f>
        <v>0</v>
      </c>
      <c r="O14" s="2170" t="n">
        <f aca="false">'03.24 по датам'!O14</f>
        <v>0</v>
      </c>
      <c r="P14" s="2170" t="n">
        <f aca="false">'03.24 по датам'!P14</f>
        <v>0</v>
      </c>
      <c r="Q14" s="2170" t="n">
        <f aca="false">'03.24 по датам'!Q14</f>
        <v>0</v>
      </c>
      <c r="R14" s="2170" t="n">
        <f aca="false">'03.24 по датам'!R14</f>
        <v>0</v>
      </c>
      <c r="S14" s="2170" t="n">
        <f aca="false">'03.24 по датам'!S14</f>
        <v>0</v>
      </c>
      <c r="T14" s="2170" t="n">
        <f aca="false">'03.24 по датам'!T14</f>
        <v>0</v>
      </c>
      <c r="U14" s="2170" t="n">
        <f aca="false">'03.24 по датам'!U14</f>
        <v>0</v>
      </c>
      <c r="V14" s="2170" t="n">
        <f aca="false">'03.24 по датам'!V14</f>
        <v>0</v>
      </c>
      <c r="W14" s="2170" t="n">
        <f aca="false">'03.24 по датам'!W14</f>
        <v>0</v>
      </c>
      <c r="X14" s="2171"/>
      <c r="Y14" s="2172"/>
      <c r="Z14" s="2173"/>
      <c r="AA14" s="2174" t="n">
        <f aca="false">SUBTOTAL(9,C14:Z14)</f>
        <v>0</v>
      </c>
      <c r="AB14" s="2175" t="n">
        <f aca="false">AA14+AB10</f>
        <v>0</v>
      </c>
      <c r="AC14" s="2176" t="n">
        <f aca="false">'03.24 по датам'!AC14</f>
        <v>0</v>
      </c>
      <c r="AD14" s="2176" t="n">
        <f aca="false">'03.24 по датам'!AD14</f>
        <v>0</v>
      </c>
      <c r="AE14" s="2177" t="n">
        <f aca="false">'03.24 по датам'!AE14</f>
        <v>0</v>
      </c>
      <c r="AF14" s="2177" t="n">
        <f aca="false">'03.24 по датам'!AF14</f>
        <v>0</v>
      </c>
      <c r="AG14" s="2177" t="n">
        <f aca="false">'03.24 по датам'!AG14</f>
        <v>0</v>
      </c>
      <c r="AH14" s="2177" t="n">
        <f aca="false">'03.24 по датам'!AH14</f>
        <v>0</v>
      </c>
      <c r="AI14" s="2177" t="n">
        <f aca="false">'03.24 по датам'!AI14</f>
        <v>0</v>
      </c>
      <c r="AJ14" s="2177" t="n">
        <f aca="false">'03.24 по датам'!AJ14</f>
        <v>0</v>
      </c>
      <c r="AK14" s="2177" t="n">
        <f aca="false">'03.24 по датам'!AK14</f>
        <v>0</v>
      </c>
      <c r="AL14" s="2177" t="n">
        <f aca="false">'03.24 по датам'!AL14</f>
        <v>0</v>
      </c>
      <c r="AM14" s="2177" t="n">
        <f aca="false">'03.24 по датам'!AM14</f>
        <v>0</v>
      </c>
      <c r="AN14" s="2177" t="n">
        <f aca="false">'03.24 по датам'!AN14</f>
        <v>0</v>
      </c>
      <c r="AO14" s="2178" t="n">
        <f aca="false">'03.24 по датам'!AO14</f>
        <v>0</v>
      </c>
      <c r="AP14" s="2171"/>
      <c r="AQ14" s="2172"/>
      <c r="AR14" s="2173"/>
      <c r="AS14" s="2174" t="n">
        <f aca="false">SUBTOTAL(9,AC14:AR14)</f>
        <v>0</v>
      </c>
      <c r="AT14" s="2175" t="n">
        <f aca="false">AS14+AT10</f>
        <v>0</v>
      </c>
      <c r="AU14" s="2176" t="n">
        <f aca="false">'03.24 по датам'!AU14</f>
        <v>0</v>
      </c>
      <c r="AV14" s="2176" t="n">
        <f aca="false">'03.24 по датам'!AV14</f>
        <v>0</v>
      </c>
      <c r="AW14" s="2179" t="n">
        <f aca="false">'03.24 по датам'!AW14</f>
        <v>0</v>
      </c>
      <c r="AX14" s="2177" t="n">
        <f aca="false">'03.24 по датам'!AX14</f>
        <v>0</v>
      </c>
      <c r="AY14" s="2177" t="n">
        <f aca="false">'03.24 по датам'!AY14</f>
        <v>0</v>
      </c>
      <c r="AZ14" s="2177" t="n">
        <f aca="false">'03.24 по датам'!AZ14</f>
        <v>0</v>
      </c>
      <c r="BA14" s="2177" t="n">
        <f aca="false">'03.24 по датам'!BA14</f>
        <v>0</v>
      </c>
      <c r="BB14" s="2177" t="n">
        <f aca="false">'03.24 по датам'!BB14</f>
        <v>0</v>
      </c>
      <c r="BC14" s="2177" t="n">
        <f aca="false">'03.24 по датам'!BC14</f>
        <v>0</v>
      </c>
      <c r="BD14" s="2177" t="n">
        <f aca="false">'03.24 по датам'!BD14</f>
        <v>0</v>
      </c>
      <c r="BE14" s="2177" t="n">
        <f aca="false">'03.24 по датам'!BE14</f>
        <v>0</v>
      </c>
      <c r="BF14" s="2177" t="n">
        <f aca="false">'03.24 по датам'!BF14</f>
        <v>0</v>
      </c>
      <c r="BG14" s="2177" t="n">
        <f aca="false">'03.24 по датам'!BG14</f>
        <v>0</v>
      </c>
      <c r="BH14" s="2177" t="n">
        <f aca="false">'03.24 по датам'!BH14</f>
        <v>0</v>
      </c>
      <c r="BI14" s="2177" t="n">
        <f aca="false">'03.24 по датам'!BI14</f>
        <v>0</v>
      </c>
      <c r="BJ14" s="2177" t="n">
        <f aca="false">'03.24 по датам'!BJ14</f>
        <v>0</v>
      </c>
      <c r="BK14" s="2177" t="n">
        <f aca="false">'03.24 по датам'!BK14</f>
        <v>0</v>
      </c>
      <c r="BL14" s="2177" t="n">
        <f aca="false">'03.24 по датам'!BL14</f>
        <v>0</v>
      </c>
      <c r="BM14" s="2177" t="n">
        <f aca="false">'03.24 по датам'!BM14</f>
        <v>0</v>
      </c>
      <c r="BN14" s="2177" t="n">
        <f aca="false">'03.24 по датам'!BN14</f>
        <v>0</v>
      </c>
      <c r="BO14" s="2177" t="n">
        <f aca="false">'03.24 по датам'!BO14</f>
        <v>0</v>
      </c>
      <c r="BP14" s="2177" t="n">
        <f aca="false">'03.24 по датам'!BP14</f>
        <v>0</v>
      </c>
      <c r="BQ14" s="2178" t="n">
        <f aca="false">'03.24 по датам'!BQ14</f>
        <v>0</v>
      </c>
      <c r="BR14" s="2171"/>
      <c r="BS14" s="2172"/>
      <c r="BT14" s="2173"/>
      <c r="BU14" s="2174" t="n">
        <f aca="false">SUBTOTAL(9,AU14:BT14)</f>
        <v>0</v>
      </c>
      <c r="BV14" s="2175" t="n">
        <f aca="false">BU14+BV10</f>
        <v>0</v>
      </c>
      <c r="BW14" s="2180" t="n">
        <f aca="false">'03.24 по датам'!BW14</f>
        <v>0</v>
      </c>
      <c r="BX14" s="2177" t="n">
        <f aca="false">'03.24 по датам'!BX14</f>
        <v>0</v>
      </c>
      <c r="BY14" s="2177" t="n">
        <f aca="false">'03.24 по датам'!BY14</f>
        <v>0</v>
      </c>
      <c r="BZ14" s="2177" t="n">
        <f aca="false">'03.24 по датам'!BZ14</f>
        <v>0</v>
      </c>
      <c r="CA14" s="2177" t="n">
        <f aca="false">'03.24 по датам'!CA14</f>
        <v>0</v>
      </c>
      <c r="CB14" s="2177" t="n">
        <f aca="false">'03.24 по датам'!CB14</f>
        <v>0</v>
      </c>
      <c r="CC14" s="2177" t="n">
        <f aca="false">'03.24 по датам'!CC14</f>
        <v>0</v>
      </c>
      <c r="CD14" s="2177" t="n">
        <f aca="false">'03.24 по датам'!CD14</f>
        <v>0</v>
      </c>
      <c r="CE14" s="2177" t="n">
        <f aca="false">'03.24 по датам'!CE14</f>
        <v>0</v>
      </c>
      <c r="CF14" s="2177" t="n">
        <f aca="false">'03.24 по датам'!CF14</f>
        <v>0</v>
      </c>
      <c r="CG14" s="2177" t="n">
        <f aca="false">'03.24 по датам'!CG14</f>
        <v>0</v>
      </c>
      <c r="CH14" s="2177" t="n">
        <f aca="false">'03.24 по датам'!CH14</f>
        <v>0</v>
      </c>
      <c r="CI14" s="2178" t="n">
        <f aca="false">'03.24 по датам'!CI14</f>
        <v>0</v>
      </c>
      <c r="CJ14" s="2171"/>
      <c r="CK14" s="2172"/>
      <c r="CL14" s="2173"/>
      <c r="CM14" s="2174" t="n">
        <f aca="false">SUBTOTAL(9,BW14:CL14)</f>
        <v>0</v>
      </c>
      <c r="CN14" s="2175" t="n">
        <f aca="false">CM14+CN10</f>
        <v>0</v>
      </c>
      <c r="CO14" s="2175" t="n">
        <f aca="false">AA14+AS14+BU14+CM14</f>
        <v>0</v>
      </c>
      <c r="CP14" s="2175" t="n">
        <f aca="false">CO14+CP10</f>
        <v>0</v>
      </c>
      <c r="CQ14" s="2177" t="n">
        <f aca="false">'03.24 по датам'!CQ14</f>
        <v>0</v>
      </c>
      <c r="CR14" s="2177" t="n">
        <f aca="false">'03.24 по датам'!CR14</f>
        <v>0</v>
      </c>
      <c r="CS14" s="2177" t="n">
        <f aca="false">'03.24 по датам'!CS14</f>
        <v>0</v>
      </c>
      <c r="CT14" s="2177" t="n">
        <f aca="false">'03.24 по датам'!CT14</f>
        <v>0</v>
      </c>
      <c r="CU14" s="2177" t="n">
        <f aca="false">'03.24 по датам'!CU14</f>
        <v>0</v>
      </c>
      <c r="CV14" s="2177" t="n">
        <f aca="false">'03.24 по датам'!CV14</f>
        <v>0</v>
      </c>
      <c r="CW14" s="2177" t="n">
        <f aca="false">'03.24 по датам'!CW14</f>
        <v>0</v>
      </c>
      <c r="CX14" s="2177" t="n">
        <f aca="false">'03.24 по датам'!CX14</f>
        <v>0</v>
      </c>
      <c r="CY14" s="2177" t="n">
        <f aca="false">'03.24 по датам'!CY14</f>
        <v>0</v>
      </c>
      <c r="CZ14" s="2177" t="n">
        <f aca="false">'03.24 по датам'!CZ14</f>
        <v>0</v>
      </c>
      <c r="DA14" s="2177" t="n">
        <f aca="false">'03.24 по датам'!DA14</f>
        <v>0</v>
      </c>
      <c r="DB14" s="2177" t="n">
        <f aca="false">'03.24 по датам'!DB14</f>
        <v>0</v>
      </c>
      <c r="DC14" s="2178" t="n">
        <f aca="false">'03.24 по датам'!DC14</f>
        <v>0</v>
      </c>
      <c r="DD14" s="2171"/>
      <c r="DE14" s="2172"/>
      <c r="DF14" s="2173"/>
      <c r="DG14" s="2181" t="n">
        <f aca="false">SUBTOTAL(9,CQ14:DF14)</f>
        <v>0</v>
      </c>
      <c r="DH14" s="2182" t="n">
        <f aca="false">DG14:DG14+IF($B10:$B10=2,0,DH10:DH10)</f>
        <v>0</v>
      </c>
      <c r="DI14" s="2183" t="n">
        <f aca="false">'03.24 по датам'!DI14</f>
        <v>0</v>
      </c>
      <c r="DJ14" s="2177" t="n">
        <f aca="false">'03.24 по датам'!DJ14</f>
        <v>0</v>
      </c>
      <c r="DK14" s="2177" t="n">
        <f aca="false">'03.24 по датам'!DK14</f>
        <v>0</v>
      </c>
      <c r="DL14" s="2177" t="n">
        <f aca="false">'03.24 по датам'!DL14</f>
        <v>0</v>
      </c>
      <c r="DM14" s="2177" t="n">
        <f aca="false">'03.24 по датам'!DM14</f>
        <v>0</v>
      </c>
      <c r="DN14" s="2177" t="n">
        <f aca="false">'03.24 по датам'!DN14</f>
        <v>0</v>
      </c>
      <c r="DO14" s="2177" t="n">
        <f aca="false">'03.24 по датам'!DO14</f>
        <v>0</v>
      </c>
      <c r="DP14" s="2177" t="n">
        <f aca="false">'03.24 по датам'!DP14</f>
        <v>0</v>
      </c>
      <c r="DQ14" s="2177" t="n">
        <f aca="false">'03.24 по датам'!DQ14</f>
        <v>0</v>
      </c>
      <c r="DR14" s="2177" t="n">
        <f aca="false">'03.24 по датам'!DR14</f>
        <v>0</v>
      </c>
      <c r="DS14" s="2177" t="n">
        <f aca="false">'03.24 по датам'!DS14</f>
        <v>0</v>
      </c>
      <c r="DT14" s="2177" t="n">
        <f aca="false">'03.24 по датам'!DT14</f>
        <v>0</v>
      </c>
      <c r="DU14" s="2178" t="n">
        <f aca="false">'03.24 по датам'!DU14</f>
        <v>0</v>
      </c>
      <c r="DV14" s="2171"/>
      <c r="DW14" s="2172"/>
      <c r="DX14" s="2173"/>
      <c r="DY14" s="2181" t="n">
        <f aca="false">SUBTOTAL(9,DI14:DX14)</f>
        <v>0</v>
      </c>
      <c r="DZ14" s="2182" t="n">
        <f aca="false">DY14:DY14+IF($B10:$B10=2,0,DZ10:DZ10)</f>
        <v>0</v>
      </c>
      <c r="EA14" s="2177" t="n">
        <f aca="false">'03.24 по датам'!EA14</f>
        <v>0</v>
      </c>
      <c r="EB14" s="2177" t="n">
        <f aca="false">'03.24 по датам'!EB14</f>
        <v>0</v>
      </c>
      <c r="EC14" s="2177" t="n">
        <f aca="false">'03.24 по датам'!EC14</f>
        <v>0</v>
      </c>
      <c r="ED14" s="2177" t="n">
        <f aca="false">'03.24 по датам'!ED14</f>
        <v>0</v>
      </c>
      <c r="EE14" s="2177" t="n">
        <f aca="false">'03.24 по датам'!EE14</f>
        <v>0</v>
      </c>
      <c r="EF14" s="2177" t="n">
        <f aca="false">'03.24 по датам'!EF14</f>
        <v>0</v>
      </c>
      <c r="EG14" s="2177" t="n">
        <f aca="false">'03.24 по датам'!EG14</f>
        <v>0</v>
      </c>
      <c r="EH14" s="2177" t="n">
        <f aca="false">'03.24 по датам'!EH14</f>
        <v>0</v>
      </c>
      <c r="EI14" s="2177" t="n">
        <f aca="false">'03.24 по датам'!EI14</f>
        <v>0</v>
      </c>
      <c r="EJ14" s="2177" t="n">
        <f aca="false">'03.24 по датам'!EJ14</f>
        <v>0</v>
      </c>
      <c r="EK14" s="2177" t="n">
        <f aca="false">'03.24 по датам'!EK14</f>
        <v>0</v>
      </c>
      <c r="EL14" s="2177" t="n">
        <f aca="false">'03.24 по датам'!EL14</f>
        <v>0</v>
      </c>
      <c r="EM14" s="2177" t="n">
        <f aca="false">'03.24 по датам'!EM14</f>
        <v>0</v>
      </c>
      <c r="EN14" s="2177" t="n">
        <f aca="false">'03.24 по датам'!EN14</f>
        <v>0</v>
      </c>
      <c r="EO14" s="2177" t="n">
        <f aca="false">'03.24 по датам'!EO14</f>
        <v>0</v>
      </c>
      <c r="EP14" s="2177" t="n">
        <f aca="false">'03.24 по датам'!EP14</f>
        <v>0</v>
      </c>
      <c r="EQ14" s="2177" t="n">
        <f aca="false">'03.24 по датам'!EQ14</f>
        <v>0</v>
      </c>
      <c r="ER14" s="2177" t="n">
        <f aca="false">'03.24 по датам'!ER14</f>
        <v>0</v>
      </c>
      <c r="ES14" s="2177" t="n">
        <f aca="false">'03.24 по датам'!ES14</f>
        <v>0</v>
      </c>
      <c r="ET14" s="2177" t="n">
        <f aca="false">'03.24 по датам'!ET14</f>
        <v>0</v>
      </c>
      <c r="EU14" s="2177" t="n">
        <f aca="false">'03.24 по датам'!EU14</f>
        <v>0</v>
      </c>
      <c r="EV14" s="2177" t="n">
        <f aca="false">'03.24 по датам'!EV14</f>
        <v>0</v>
      </c>
      <c r="EW14" s="2177" t="n">
        <f aca="false">'03.24 по датам'!EW14</f>
        <v>0</v>
      </c>
      <c r="EX14" s="2177" t="n">
        <f aca="false">'03.24 по датам'!EX14</f>
        <v>0</v>
      </c>
      <c r="EY14" s="2178" t="n">
        <f aca="false">'03.24 по датам'!EY14</f>
        <v>0</v>
      </c>
      <c r="EZ14" s="2171"/>
      <c r="FA14" s="2172"/>
      <c r="FB14" s="2173"/>
      <c r="FC14" s="2181" t="n">
        <f aca="false">SUBTOTAL(9,EA14:FB14)</f>
        <v>0</v>
      </c>
      <c r="FD14" s="2182" t="n">
        <f aca="false">FC14:FC14+IF($B10:$B10=2,0,FD10:FD10)</f>
        <v>0</v>
      </c>
      <c r="FE14" s="2177" t="n">
        <f aca="false">'03.24 по датам'!FE14</f>
        <v>0</v>
      </c>
      <c r="FF14" s="2177" t="n">
        <f aca="false">'03.24 по датам'!FF14</f>
        <v>0</v>
      </c>
      <c r="FG14" s="2177" t="n">
        <f aca="false">'03.24 по датам'!FG14</f>
        <v>0</v>
      </c>
      <c r="FH14" s="2177" t="n">
        <f aca="false">'03.24 по датам'!FH14</f>
        <v>0</v>
      </c>
      <c r="FI14" s="2177" t="n">
        <f aca="false">'03.24 по датам'!FI14</f>
        <v>0</v>
      </c>
      <c r="FJ14" s="2177" t="n">
        <f aca="false">'03.24 по датам'!FJ14</f>
        <v>0</v>
      </c>
      <c r="FK14" s="2177" t="n">
        <f aca="false">'03.24 по датам'!FK14</f>
        <v>0</v>
      </c>
      <c r="FL14" s="2177" t="n">
        <f aca="false">'03.24 по датам'!FL14</f>
        <v>0</v>
      </c>
      <c r="FM14" s="2177" t="n">
        <f aca="false">'03.24 по датам'!FM14</f>
        <v>0</v>
      </c>
      <c r="FN14" s="2178" t="n">
        <f aca="false">'03.24 по датам'!FN14</f>
        <v>0</v>
      </c>
      <c r="FO14" s="2171"/>
      <c r="FP14" s="2172"/>
      <c r="FQ14" s="2173"/>
      <c r="FR14" s="2181" t="n">
        <f aca="false">SUBTOTAL(9,FE14:FQ14)</f>
        <v>0</v>
      </c>
      <c r="FS14" s="2182" t="n">
        <f aca="false">FR14:FR14+IF($B10:$B10=2,0,FS10:FS10)</f>
        <v>0</v>
      </c>
      <c r="FT14" s="2184" t="n">
        <f aca="false">'03.24 по датам'!GX14-'03.24 НГДП по датам'!AW14</f>
        <v>0</v>
      </c>
      <c r="FU14" s="2184"/>
      <c r="FV14" s="2184"/>
      <c r="FW14" s="2184"/>
      <c r="FX14" s="2184"/>
      <c r="FY14" s="2184"/>
      <c r="FZ14" s="2184"/>
      <c r="GA14" s="2184"/>
      <c r="GB14" s="2184"/>
      <c r="GC14" s="2184"/>
      <c r="GD14" s="2184"/>
      <c r="GE14" s="2184"/>
      <c r="GF14" s="2184"/>
      <c r="GG14" s="2184"/>
      <c r="GH14" s="2184"/>
      <c r="GI14" s="2184"/>
      <c r="GJ14" s="2184"/>
      <c r="GK14" s="2184"/>
      <c r="GL14" s="2184"/>
      <c r="GM14" s="2184"/>
      <c r="GN14" s="2184"/>
      <c r="GO14" s="2184"/>
      <c r="GP14" s="2184"/>
      <c r="GQ14" s="2184"/>
      <c r="GR14" s="2184"/>
      <c r="GS14" s="2185"/>
      <c r="GT14" s="2186"/>
      <c r="GU14" s="2187"/>
      <c r="GV14" s="2173"/>
      <c r="GW14" s="2188" t="n">
        <f aca="false">SUBTOTAL(9,FT14:GV14)</f>
        <v>0</v>
      </c>
      <c r="GX14" s="2175" t="n">
        <f aca="false">SUBTOTAL(9,FT14:GV14)</f>
        <v>0</v>
      </c>
      <c r="GY14" s="2174" t="n">
        <f aca="false">GX14:GX14+IF($B10:$B10=2,0,GY10:GY10)</f>
        <v>0</v>
      </c>
      <c r="GZ14" s="2189" t="n">
        <f aca="false">'03.24 по датам'!GZ14</f>
        <v>0</v>
      </c>
      <c r="HA14" s="2190" t="n">
        <f aca="false">'03.24 по датам'!HA14</f>
        <v>0</v>
      </c>
      <c r="HB14" s="2191"/>
      <c r="HC14" s="2192" t="n">
        <f aca="false">SUBTOTAL(9,GZ14:HB14)</f>
        <v>0</v>
      </c>
      <c r="HD14" s="2193" t="n">
        <f aca="false">'03.24 по датам'!HF14-'03.24 НГДП по датам'!BB14</f>
        <v>38.03</v>
      </c>
      <c r="HE14" s="2194"/>
      <c r="HF14" s="2195" t="n">
        <f aca="false">SUM(HD14:HE14)</f>
        <v>38.03</v>
      </c>
      <c r="HG14" s="2196" t="n">
        <f aca="false">'03.24 по датам'!ID14-'03.24 НГДП по датам'!BF14</f>
        <v>0</v>
      </c>
      <c r="HH14" s="2180"/>
      <c r="HI14" s="2197"/>
      <c r="HJ14" s="2184"/>
      <c r="HK14" s="2184"/>
      <c r="HL14" s="2184"/>
      <c r="HM14" s="2184"/>
      <c r="HN14" s="2184"/>
      <c r="HO14" s="2184"/>
      <c r="HP14" s="2184"/>
      <c r="HQ14" s="2184"/>
      <c r="HR14" s="2184"/>
      <c r="HS14" s="2184"/>
      <c r="HT14" s="2184"/>
      <c r="HU14" s="2184"/>
      <c r="HV14" s="2184"/>
      <c r="HW14" s="2184"/>
      <c r="HX14" s="2184"/>
      <c r="HY14" s="2184"/>
      <c r="HZ14" s="2185"/>
      <c r="IA14" s="2186"/>
      <c r="IB14" s="2187"/>
      <c r="IC14" s="2173"/>
      <c r="ID14" s="2174" t="n">
        <f aca="false">SUBTOTAL(9,HG14:IC14)</f>
        <v>0</v>
      </c>
      <c r="IE14" s="2188" t="n">
        <f aca="false">ID14:ID14+IF($B10:$B10=2,0,IE10:IE10)</f>
        <v>0</v>
      </c>
      <c r="IF14" s="2198" t="n">
        <f aca="false">'03.24 по датам'!IF14</f>
        <v>0</v>
      </c>
      <c r="IG14" s="2198" t="n">
        <f aca="false">'03.24 по датам'!IG14</f>
        <v>0</v>
      </c>
      <c r="IH14" s="2199" t="n">
        <f aca="false">'03.24 по датам'!IH14</f>
        <v>0</v>
      </c>
      <c r="II14" s="2200"/>
      <c r="IJ14" s="2201"/>
      <c r="IK14" s="2202" t="n">
        <f aca="false">SUBTOTAL(9,IF14:IJ14)</f>
        <v>0</v>
      </c>
      <c r="IL14" s="2203" t="n">
        <f aca="false">IK14:IK14+IF($B10:$B10=2,0,IL10:IL10)</f>
        <v>0</v>
      </c>
      <c r="IM14" s="2204" t="n">
        <f aca="false">'03.24 по датам'!IM14</f>
        <v>0</v>
      </c>
      <c r="IN14" s="2204" t="n">
        <f aca="false">'03.24 по датам'!IN14</f>
        <v>0</v>
      </c>
      <c r="IO14" s="2177" t="n">
        <f aca="false">'03.24 по датам'!IO14</f>
        <v>0</v>
      </c>
      <c r="IP14" s="2177" t="n">
        <f aca="false">'03.24 по датам'!IP14</f>
        <v>0</v>
      </c>
      <c r="IQ14" s="2177" t="n">
        <f aca="false">'03.24 по датам'!IQ14</f>
        <v>0</v>
      </c>
      <c r="IR14" s="2177" t="n">
        <f aca="false">'03.24 по датам'!IR14</f>
        <v>0</v>
      </c>
      <c r="IS14" s="2177" t="n">
        <f aca="false">'03.24 по датам'!IS14</f>
        <v>0</v>
      </c>
      <c r="IT14" s="2177" t="n">
        <f aca="false">'03.24 по датам'!IT14</f>
        <v>0</v>
      </c>
      <c r="IU14" s="2177" t="n">
        <f aca="false">'03.24 по датам'!IU14</f>
        <v>0</v>
      </c>
      <c r="IV14" s="2178" t="n">
        <f aca="false">'03.24 по датам'!IV14</f>
        <v>0</v>
      </c>
      <c r="IW14" s="2171"/>
      <c r="IX14" s="2172"/>
      <c r="IY14" s="2173"/>
      <c r="IZ14" s="2174" t="n">
        <f aca="false">SUBTOTAL(9,IM14:IY14)</f>
        <v>0</v>
      </c>
      <c r="JA14" s="2175" t="n">
        <f aca="false">IZ14:IZ14+IF($B10:$B10=2,0,JA10:JA10)</f>
        <v>0</v>
      </c>
      <c r="JB14" s="2205" t="n">
        <f aca="false">'03.24 по датам'!JB14</f>
        <v>0</v>
      </c>
      <c r="JC14" s="2194"/>
      <c r="JD14" s="2206" t="n">
        <f aca="false">'03.24 по датам'!JD14</f>
        <v>0</v>
      </c>
      <c r="JE14" s="2207" t="n">
        <f aca="false">SUBTOTAL(9,JB14:JD14)</f>
        <v>0</v>
      </c>
      <c r="JF14" s="2208" t="n">
        <f aca="false">SUMIF($C$5:JE$5,"Накопленный эффект, т/сут",$C14:JE14)+SUMIF($C$5:JE$5,"Нараст.  по потенциалу",$C14:JE14)-SUMIF($C$5:JE$5,"Нараст. по остановкам",$C14:JE14)-SUMIF($C$5:JE$5,"ИТОГО перевод в ППД",$C14:JE14)-SUMIF($C$5:JE$5,"ИТОГО  нерент, по распоряж.",$C14:JE14)-SUMIF($C$5:JE$5,"ИТОГО ост. дебит от ЗБС, Углуб., ПВЛГ/ПНЛГ",$C14:JE14)</f>
        <v>0</v>
      </c>
      <c r="JG14" s="2209" t="n">
        <f aca="false">'03.24 по датам'!JG14-'03.24 НГДП по датам'!BV14</f>
        <v>0</v>
      </c>
      <c r="JH14" s="2209" t="n">
        <f aca="false">'03.24 по датам'!JH14-'03.24 НГДП по датам'!BW14</f>
        <v>0</v>
      </c>
      <c r="JI14" s="2209" t="n">
        <f aca="false">'03.24 по датам'!JI14-'03.24 НГДП по датам'!BX14</f>
        <v>0</v>
      </c>
      <c r="JJ14" s="2210" t="n">
        <f aca="false">'03.24 по датам'!JJ14-'03.24 НГДП по датам'!BY14</f>
        <v>0</v>
      </c>
      <c r="JK14" s="2211" t="n">
        <f aca="false">'03.24 НГДП по датам'!BZ14</f>
        <v>0</v>
      </c>
      <c r="JL14" s="2202" t="n">
        <f aca="false">SUBTOTAL(9,JG14:JJ14)</f>
        <v>0</v>
      </c>
      <c r="JM14" s="2107"/>
      <c r="JN14" s="2108"/>
      <c r="JO14" s="2109"/>
      <c r="JP14" s="2212" t="n">
        <f aca="false">JP$4:JP$4+SUMIF($C$5:JL$5,"Нараст. по остановкам",$C14:JL14)-SUMIF($C$5:JL$5,"Нараст.  по потенциалу",$C14:JL14)</f>
        <v>620.812</v>
      </c>
      <c r="JQ14" s="2213"/>
      <c r="JR14" s="2214" t="n">
        <f aca="false">'03.24 НГДП по датам'!CB14</f>
        <v>31.893</v>
      </c>
    </row>
    <row r="15" customFormat="false" ht="1.5" hidden="false" customHeight="true" outlineLevel="0" collapsed="false">
      <c r="A15" s="2215"/>
      <c r="B15" s="2215"/>
      <c r="C15" s="2216" t="n">
        <f aca="false">'03.24 по датам'!C15</f>
        <v>0</v>
      </c>
      <c r="D15" s="2216" t="n">
        <f aca="false">'03.24 по датам'!D15</f>
        <v>0</v>
      </c>
      <c r="E15" s="2216" t="n">
        <f aca="false">'03.24 по датам'!E15</f>
        <v>0</v>
      </c>
      <c r="F15" s="2216" t="n">
        <f aca="false">'03.24 по датам'!F15</f>
        <v>0</v>
      </c>
      <c r="G15" s="2217" t="n">
        <f aca="false">'03.24 по датам'!G15</f>
        <v>0</v>
      </c>
      <c r="H15" s="2217" t="n">
        <f aca="false">'03.24 по датам'!H15</f>
        <v>0</v>
      </c>
      <c r="I15" s="2217" t="n">
        <f aca="false">'03.24 по датам'!I15</f>
        <v>0</v>
      </c>
      <c r="J15" s="2217" t="n">
        <f aca="false">'03.24 по датам'!J15</f>
        <v>0</v>
      </c>
      <c r="K15" s="2217" t="n">
        <f aca="false">'03.24 по датам'!K15</f>
        <v>0</v>
      </c>
      <c r="L15" s="2217" t="n">
        <f aca="false">'03.24 по датам'!L15</f>
        <v>0</v>
      </c>
      <c r="M15" s="2217" t="n">
        <f aca="false">'03.24 по датам'!M15</f>
        <v>0</v>
      </c>
      <c r="N15" s="2217" t="n">
        <f aca="false">'03.24 по датам'!N15</f>
        <v>0</v>
      </c>
      <c r="O15" s="2217" t="n">
        <f aca="false">'03.24 по датам'!O15</f>
        <v>0</v>
      </c>
      <c r="P15" s="2217" t="n">
        <f aca="false">'03.24 по датам'!P15</f>
        <v>0</v>
      </c>
      <c r="Q15" s="2217" t="n">
        <f aca="false">'03.24 по датам'!Q15</f>
        <v>0</v>
      </c>
      <c r="R15" s="2217" t="n">
        <f aca="false">'03.24 по датам'!R15</f>
        <v>0</v>
      </c>
      <c r="S15" s="2217" t="n">
        <f aca="false">'03.24 по датам'!S15</f>
        <v>0</v>
      </c>
      <c r="T15" s="2217" t="n">
        <f aca="false">'03.24 по датам'!T15</f>
        <v>0</v>
      </c>
      <c r="U15" s="2217" t="n">
        <f aca="false">'03.24 по датам'!U15</f>
        <v>0</v>
      </c>
      <c r="V15" s="2217" t="n">
        <f aca="false">'03.24 по датам'!V15</f>
        <v>0</v>
      </c>
      <c r="W15" s="2217" t="n">
        <f aca="false">'03.24 по датам'!W15</f>
        <v>0</v>
      </c>
      <c r="X15" s="2218"/>
      <c r="Y15" s="2219"/>
      <c r="Z15" s="2220"/>
      <c r="AA15" s="2221"/>
      <c r="AB15" s="2221"/>
      <c r="AC15" s="2222" t="n">
        <f aca="false">'03.24 по датам'!AC15</f>
        <v>0</v>
      </c>
      <c r="AD15" s="2222" t="n">
        <f aca="false">'03.24 по датам'!AD15</f>
        <v>0</v>
      </c>
      <c r="AE15" s="2217" t="n">
        <f aca="false">'03.24 по датам'!AE15</f>
        <v>0</v>
      </c>
      <c r="AF15" s="2217" t="n">
        <f aca="false">'03.24 по датам'!AF15</f>
        <v>0</v>
      </c>
      <c r="AG15" s="2217" t="n">
        <f aca="false">'03.24 по датам'!AG15</f>
        <v>0</v>
      </c>
      <c r="AH15" s="2217" t="n">
        <f aca="false">'03.24 по датам'!AH15</f>
        <v>0</v>
      </c>
      <c r="AI15" s="2217" t="n">
        <f aca="false">'03.24 по датам'!AI15</f>
        <v>0</v>
      </c>
      <c r="AJ15" s="2217" t="n">
        <f aca="false">'03.24 по датам'!AJ15</f>
        <v>0</v>
      </c>
      <c r="AK15" s="2217" t="n">
        <f aca="false">'03.24 по датам'!AK15</f>
        <v>0</v>
      </c>
      <c r="AL15" s="2217" t="n">
        <f aca="false">'03.24 по датам'!AL15</f>
        <v>0</v>
      </c>
      <c r="AM15" s="2217" t="n">
        <f aca="false">'03.24 по датам'!AM15</f>
        <v>0</v>
      </c>
      <c r="AN15" s="2217" t="n">
        <f aca="false">'03.24 по датам'!AN15</f>
        <v>0</v>
      </c>
      <c r="AO15" s="2217" t="n">
        <f aca="false">'03.24 по датам'!AO15</f>
        <v>0</v>
      </c>
      <c r="AP15" s="2218"/>
      <c r="AQ15" s="2219"/>
      <c r="AR15" s="2220"/>
      <c r="AS15" s="2221"/>
      <c r="AT15" s="2221"/>
      <c r="AU15" s="2216" t="n">
        <f aca="false">'03.24 по датам'!AU15</f>
        <v>0</v>
      </c>
      <c r="AV15" s="2216" t="n">
        <f aca="false">'03.24 по датам'!AV15</f>
        <v>0</v>
      </c>
      <c r="AW15" s="2223" t="n">
        <f aca="false">'03.24 по датам'!AW15</f>
        <v>0</v>
      </c>
      <c r="AX15" s="2217" t="n">
        <f aca="false">'03.24 по датам'!AX15</f>
        <v>0</v>
      </c>
      <c r="AY15" s="2217" t="n">
        <f aca="false">'03.24 по датам'!AY15</f>
        <v>0</v>
      </c>
      <c r="AZ15" s="2217" t="n">
        <f aca="false">'03.24 по датам'!AZ15</f>
        <v>0</v>
      </c>
      <c r="BA15" s="2217" t="n">
        <f aca="false">'03.24 по датам'!BA15</f>
        <v>0</v>
      </c>
      <c r="BB15" s="2217" t="n">
        <f aca="false">'03.24 по датам'!BB15</f>
        <v>0</v>
      </c>
      <c r="BC15" s="2217" t="n">
        <f aca="false">'03.24 по датам'!BC15</f>
        <v>0</v>
      </c>
      <c r="BD15" s="2217" t="n">
        <f aca="false">'03.24 по датам'!BD15</f>
        <v>0</v>
      </c>
      <c r="BE15" s="2217" t="n">
        <f aca="false">'03.24 по датам'!BE15</f>
        <v>0</v>
      </c>
      <c r="BF15" s="2217" t="n">
        <f aca="false">'03.24 по датам'!BF15</f>
        <v>0</v>
      </c>
      <c r="BG15" s="2217" t="n">
        <f aca="false">'03.24 по датам'!BG15</f>
        <v>0</v>
      </c>
      <c r="BH15" s="2217" t="n">
        <f aca="false">'03.24 по датам'!BH15</f>
        <v>0</v>
      </c>
      <c r="BI15" s="2217" t="n">
        <f aca="false">'03.24 по датам'!BI15</f>
        <v>0</v>
      </c>
      <c r="BJ15" s="2217" t="n">
        <f aca="false">'03.24 по датам'!BJ15</f>
        <v>0</v>
      </c>
      <c r="BK15" s="2217" t="n">
        <f aca="false">'03.24 по датам'!BK15</f>
        <v>0</v>
      </c>
      <c r="BL15" s="2217" t="n">
        <f aca="false">'03.24 по датам'!BL15</f>
        <v>0</v>
      </c>
      <c r="BM15" s="2217" t="n">
        <f aca="false">'03.24 по датам'!BM15</f>
        <v>0</v>
      </c>
      <c r="BN15" s="2217" t="n">
        <f aca="false">'03.24 по датам'!BN15</f>
        <v>0</v>
      </c>
      <c r="BO15" s="2217" t="n">
        <f aca="false">'03.24 по датам'!BO15</f>
        <v>0</v>
      </c>
      <c r="BP15" s="2217" t="n">
        <f aca="false">'03.24 по датам'!BP15</f>
        <v>0</v>
      </c>
      <c r="BQ15" s="2217" t="n">
        <f aca="false">'03.24 по датам'!BQ15</f>
        <v>0</v>
      </c>
      <c r="BR15" s="2218"/>
      <c r="BS15" s="2219"/>
      <c r="BT15" s="2220"/>
      <c r="BU15" s="2221"/>
      <c r="BV15" s="2221"/>
      <c r="BW15" s="2222" t="n">
        <f aca="false">'03.24 по датам'!BW15</f>
        <v>0</v>
      </c>
      <c r="BX15" s="2217" t="n">
        <f aca="false">'03.24 по датам'!BX15</f>
        <v>0</v>
      </c>
      <c r="BY15" s="2217" t="n">
        <f aca="false">'03.24 по датам'!BY15</f>
        <v>0</v>
      </c>
      <c r="BZ15" s="2217" t="n">
        <f aca="false">'03.24 по датам'!BZ15</f>
        <v>0</v>
      </c>
      <c r="CA15" s="2217" t="n">
        <f aca="false">'03.24 по датам'!CA15</f>
        <v>0</v>
      </c>
      <c r="CB15" s="2217" t="n">
        <f aca="false">'03.24 по датам'!CB15</f>
        <v>0</v>
      </c>
      <c r="CC15" s="2217" t="n">
        <f aca="false">'03.24 по датам'!CC15</f>
        <v>0</v>
      </c>
      <c r="CD15" s="2217" t="n">
        <f aca="false">'03.24 по датам'!CD15</f>
        <v>0</v>
      </c>
      <c r="CE15" s="2217" t="n">
        <f aca="false">'03.24 по датам'!CE15</f>
        <v>0</v>
      </c>
      <c r="CF15" s="2217" t="n">
        <f aca="false">'03.24 по датам'!CF15</f>
        <v>0</v>
      </c>
      <c r="CG15" s="2217" t="n">
        <f aca="false">'03.24 по датам'!CG15</f>
        <v>0</v>
      </c>
      <c r="CH15" s="2217" t="n">
        <f aca="false">'03.24 по датам'!CH15</f>
        <v>0</v>
      </c>
      <c r="CI15" s="2217" t="n">
        <f aca="false">'03.24 по датам'!CI15</f>
        <v>0</v>
      </c>
      <c r="CJ15" s="2218"/>
      <c r="CK15" s="2219"/>
      <c r="CL15" s="2220"/>
      <c r="CM15" s="2221"/>
      <c r="CN15" s="2221"/>
      <c r="CO15" s="2221"/>
      <c r="CP15" s="2221"/>
      <c r="CQ15" s="2217" t="n">
        <f aca="false">'03.24 по датам'!CQ15</f>
        <v>0</v>
      </c>
      <c r="CR15" s="2217" t="n">
        <f aca="false">'03.24 по датам'!CR15</f>
        <v>0</v>
      </c>
      <c r="CS15" s="2217" t="n">
        <f aca="false">'03.24 по датам'!CS15</f>
        <v>0</v>
      </c>
      <c r="CT15" s="2217" t="n">
        <f aca="false">'03.24 по датам'!CT15</f>
        <v>0</v>
      </c>
      <c r="CU15" s="2217" t="n">
        <f aca="false">'03.24 по датам'!CU15</f>
        <v>0</v>
      </c>
      <c r="CV15" s="2217" t="n">
        <f aca="false">'03.24 по датам'!CV15</f>
        <v>0</v>
      </c>
      <c r="CW15" s="2217" t="n">
        <f aca="false">'03.24 по датам'!CW15</f>
        <v>0</v>
      </c>
      <c r="CX15" s="2217" t="n">
        <f aca="false">'03.24 по датам'!CX15</f>
        <v>0</v>
      </c>
      <c r="CY15" s="2217" t="n">
        <f aca="false">'03.24 по датам'!CY15</f>
        <v>0</v>
      </c>
      <c r="CZ15" s="2217" t="n">
        <f aca="false">'03.24 по датам'!CZ15</f>
        <v>0</v>
      </c>
      <c r="DA15" s="2217" t="n">
        <f aca="false">'03.24 по датам'!DA15</f>
        <v>0</v>
      </c>
      <c r="DB15" s="2217" t="n">
        <f aca="false">'03.24 по датам'!DB15</f>
        <v>0</v>
      </c>
      <c r="DC15" s="2217" t="n">
        <f aca="false">'03.24 по датам'!DC15</f>
        <v>0</v>
      </c>
      <c r="DD15" s="2218"/>
      <c r="DE15" s="2219"/>
      <c r="DF15" s="2220"/>
      <c r="DG15" s="2221"/>
      <c r="DH15" s="2221"/>
      <c r="DI15" s="2224" t="n">
        <f aca="false">'03.24 по датам'!DI15</f>
        <v>0</v>
      </c>
      <c r="DJ15" s="2217" t="n">
        <f aca="false">'03.24 по датам'!DJ15</f>
        <v>0</v>
      </c>
      <c r="DK15" s="2217" t="n">
        <f aca="false">'03.24 по датам'!DK15</f>
        <v>0</v>
      </c>
      <c r="DL15" s="2217" t="n">
        <f aca="false">'03.24 по датам'!DL15</f>
        <v>0</v>
      </c>
      <c r="DM15" s="2217" t="n">
        <f aca="false">'03.24 по датам'!DM15</f>
        <v>0</v>
      </c>
      <c r="DN15" s="2217" t="n">
        <f aca="false">'03.24 по датам'!DN15</f>
        <v>0</v>
      </c>
      <c r="DO15" s="2217" t="n">
        <f aca="false">'03.24 по датам'!DO15</f>
        <v>0</v>
      </c>
      <c r="DP15" s="2217" t="n">
        <f aca="false">'03.24 по датам'!DP15</f>
        <v>0</v>
      </c>
      <c r="DQ15" s="2217" t="n">
        <f aca="false">'03.24 по датам'!DQ15</f>
        <v>0</v>
      </c>
      <c r="DR15" s="2217" t="n">
        <f aca="false">'03.24 по датам'!DR15</f>
        <v>0</v>
      </c>
      <c r="DS15" s="2217" t="n">
        <f aca="false">'03.24 по датам'!DS15</f>
        <v>0</v>
      </c>
      <c r="DT15" s="2217" t="n">
        <f aca="false">'03.24 по датам'!DT15</f>
        <v>0</v>
      </c>
      <c r="DU15" s="2217" t="n">
        <f aca="false">'03.24 по датам'!DU15</f>
        <v>0</v>
      </c>
      <c r="DV15" s="2218"/>
      <c r="DW15" s="2219"/>
      <c r="DX15" s="2220"/>
      <c r="DY15" s="2221"/>
      <c r="DZ15" s="2221"/>
      <c r="EA15" s="2217" t="n">
        <f aca="false">'03.24 по датам'!EA15</f>
        <v>0</v>
      </c>
      <c r="EB15" s="2217" t="n">
        <f aca="false">'03.24 по датам'!EB15</f>
        <v>0</v>
      </c>
      <c r="EC15" s="2217" t="n">
        <f aca="false">'03.24 по датам'!EC15</f>
        <v>0</v>
      </c>
      <c r="ED15" s="2217" t="n">
        <f aca="false">'03.24 по датам'!ED15</f>
        <v>0</v>
      </c>
      <c r="EE15" s="2217" t="n">
        <f aca="false">'03.24 по датам'!EE15</f>
        <v>0</v>
      </c>
      <c r="EF15" s="2217" t="n">
        <f aca="false">'03.24 по датам'!EF15</f>
        <v>0</v>
      </c>
      <c r="EG15" s="2217" t="n">
        <f aca="false">'03.24 по датам'!EG15</f>
        <v>0</v>
      </c>
      <c r="EH15" s="2217" t="n">
        <f aca="false">'03.24 по датам'!EH15</f>
        <v>0</v>
      </c>
      <c r="EI15" s="2217" t="n">
        <f aca="false">'03.24 по датам'!EI15</f>
        <v>0</v>
      </c>
      <c r="EJ15" s="2217" t="n">
        <f aca="false">'03.24 по датам'!EJ15</f>
        <v>0</v>
      </c>
      <c r="EK15" s="2217" t="n">
        <f aca="false">'03.24 по датам'!EK15</f>
        <v>0</v>
      </c>
      <c r="EL15" s="2217" t="n">
        <f aca="false">'03.24 по датам'!EL15</f>
        <v>0</v>
      </c>
      <c r="EM15" s="2217" t="n">
        <f aca="false">'03.24 по датам'!EM15</f>
        <v>0</v>
      </c>
      <c r="EN15" s="2217" t="n">
        <f aca="false">'03.24 по датам'!EN15</f>
        <v>0</v>
      </c>
      <c r="EO15" s="2217" t="n">
        <f aca="false">'03.24 по датам'!EO15</f>
        <v>0</v>
      </c>
      <c r="EP15" s="2217" t="n">
        <f aca="false">'03.24 по датам'!EP15</f>
        <v>0</v>
      </c>
      <c r="EQ15" s="2217" t="n">
        <f aca="false">'03.24 по датам'!EQ15</f>
        <v>0</v>
      </c>
      <c r="ER15" s="2217" t="n">
        <f aca="false">'03.24 по датам'!ER15</f>
        <v>0</v>
      </c>
      <c r="ES15" s="2217" t="n">
        <f aca="false">'03.24 по датам'!ES15</f>
        <v>0</v>
      </c>
      <c r="ET15" s="2217" t="n">
        <f aca="false">'03.24 по датам'!ET15</f>
        <v>0</v>
      </c>
      <c r="EU15" s="2217" t="n">
        <f aca="false">'03.24 по датам'!EU15</f>
        <v>0</v>
      </c>
      <c r="EV15" s="2217" t="n">
        <f aca="false">'03.24 по датам'!EV15</f>
        <v>0</v>
      </c>
      <c r="EW15" s="2217" t="n">
        <f aca="false">'03.24 по датам'!EW15</f>
        <v>0</v>
      </c>
      <c r="EX15" s="2217" t="n">
        <f aca="false">'03.24 по датам'!EX15</f>
        <v>0</v>
      </c>
      <c r="EY15" s="2217" t="n">
        <f aca="false">'03.24 по датам'!EY15</f>
        <v>0</v>
      </c>
      <c r="EZ15" s="2218"/>
      <c r="FA15" s="2219"/>
      <c r="FB15" s="2220"/>
      <c r="FC15" s="2221"/>
      <c r="FD15" s="2221"/>
      <c r="FE15" s="2217" t="n">
        <f aca="false">'03.24 по датам'!FE15</f>
        <v>0</v>
      </c>
      <c r="FF15" s="2217" t="n">
        <f aca="false">'03.24 по датам'!FF15</f>
        <v>0</v>
      </c>
      <c r="FG15" s="2217" t="n">
        <f aca="false">'03.24 по датам'!FG15</f>
        <v>0</v>
      </c>
      <c r="FH15" s="2217" t="n">
        <f aca="false">'03.24 по датам'!FH15</f>
        <v>0</v>
      </c>
      <c r="FI15" s="2217" t="n">
        <f aca="false">'03.24 по датам'!FI15</f>
        <v>0</v>
      </c>
      <c r="FJ15" s="2217" t="n">
        <f aca="false">'03.24 по датам'!FJ15</f>
        <v>0</v>
      </c>
      <c r="FK15" s="2217" t="n">
        <f aca="false">'03.24 по датам'!FK15</f>
        <v>0</v>
      </c>
      <c r="FL15" s="2217" t="n">
        <f aca="false">'03.24 по датам'!FL15</f>
        <v>0</v>
      </c>
      <c r="FM15" s="2217" t="n">
        <f aca="false">'03.24 по датам'!FM15</f>
        <v>0</v>
      </c>
      <c r="FN15" s="2217" t="n">
        <f aca="false">'03.24 по датам'!FN15</f>
        <v>0</v>
      </c>
      <c r="FO15" s="2218"/>
      <c r="FP15" s="2219"/>
      <c r="FQ15" s="2220"/>
      <c r="FR15" s="2221"/>
      <c r="FS15" s="2221"/>
      <c r="FT15" s="2225"/>
      <c r="FU15" s="2225"/>
      <c r="FV15" s="2225"/>
      <c r="FW15" s="2225"/>
      <c r="FX15" s="2225"/>
      <c r="FY15" s="2225"/>
      <c r="FZ15" s="2225"/>
      <c r="GA15" s="2225"/>
      <c r="GB15" s="2225"/>
      <c r="GC15" s="2225"/>
      <c r="GD15" s="2225"/>
      <c r="GE15" s="2225"/>
      <c r="GF15" s="2225"/>
      <c r="GG15" s="2225"/>
      <c r="GH15" s="2225"/>
      <c r="GI15" s="2225"/>
      <c r="GJ15" s="2225"/>
      <c r="GK15" s="2225"/>
      <c r="GL15" s="2225"/>
      <c r="GM15" s="2225"/>
      <c r="GN15" s="2225"/>
      <c r="GO15" s="2225"/>
      <c r="GP15" s="2225"/>
      <c r="GQ15" s="2225"/>
      <c r="GR15" s="2225"/>
      <c r="GS15" s="2225"/>
      <c r="GT15" s="2218"/>
      <c r="GU15" s="2219"/>
      <c r="GV15" s="2220"/>
      <c r="GW15" s="2221"/>
      <c r="GX15" s="2221"/>
      <c r="GY15" s="2221"/>
      <c r="GZ15" s="2217" t="n">
        <f aca="false">'03.24 по датам'!GZ15</f>
        <v>0</v>
      </c>
      <c r="HA15" s="2217" t="n">
        <f aca="false">'03.24 по датам'!HA15</f>
        <v>0</v>
      </c>
      <c r="HB15" s="2226"/>
      <c r="HC15" s="2221"/>
      <c r="HD15" s="2227" t="n">
        <f aca="false">'03.24 по датам'!HD15</f>
        <v>0</v>
      </c>
      <c r="HE15" s="2226"/>
      <c r="HF15" s="2228"/>
      <c r="HG15" s="2229"/>
      <c r="HH15" s="2180"/>
      <c r="HI15" s="2230"/>
      <c r="HJ15" s="2225"/>
      <c r="HK15" s="2225"/>
      <c r="HL15" s="2225"/>
      <c r="HM15" s="2225"/>
      <c r="HN15" s="2225"/>
      <c r="HO15" s="2225"/>
      <c r="HP15" s="2225"/>
      <c r="HQ15" s="2225"/>
      <c r="HR15" s="2225"/>
      <c r="HS15" s="2225"/>
      <c r="HT15" s="2225"/>
      <c r="HU15" s="2225"/>
      <c r="HV15" s="2225"/>
      <c r="HW15" s="2225"/>
      <c r="HX15" s="2225"/>
      <c r="HY15" s="2225"/>
      <c r="HZ15" s="2225"/>
      <c r="IA15" s="2218"/>
      <c r="IB15" s="2219"/>
      <c r="IC15" s="2220"/>
      <c r="ID15" s="2221"/>
      <c r="IE15" s="2221"/>
      <c r="IF15" s="2231" t="n">
        <f aca="false">'03.24 по датам'!IF15</f>
        <v>0</v>
      </c>
      <c r="IG15" s="2231" t="n">
        <f aca="false">'03.24 по датам'!IG15</f>
        <v>0</v>
      </c>
      <c r="IH15" s="2231" t="n">
        <f aca="false">'03.24 по датам'!IH15</f>
        <v>0</v>
      </c>
      <c r="II15" s="2232"/>
      <c r="IJ15" s="2233"/>
      <c r="IK15" s="1302"/>
      <c r="IL15" s="1302"/>
      <c r="IM15" s="2234" t="n">
        <f aca="false">'03.24 по датам'!IM15</f>
        <v>0</v>
      </c>
      <c r="IN15" s="2234" t="n">
        <f aca="false">'03.24 по датам'!IN15</f>
        <v>0</v>
      </c>
      <c r="IO15" s="2217" t="n">
        <f aca="false">'03.24 по датам'!IO15</f>
        <v>0</v>
      </c>
      <c r="IP15" s="2217" t="n">
        <f aca="false">'03.24 по датам'!IP15</f>
        <v>0</v>
      </c>
      <c r="IQ15" s="2217" t="n">
        <f aca="false">'03.24 по датам'!IQ15</f>
        <v>0</v>
      </c>
      <c r="IR15" s="2217" t="n">
        <f aca="false">'03.24 по датам'!IR15</f>
        <v>0</v>
      </c>
      <c r="IS15" s="2217" t="n">
        <f aca="false">'03.24 по датам'!IS15</f>
        <v>0</v>
      </c>
      <c r="IT15" s="2217" t="n">
        <f aca="false">'03.24 по датам'!IT15</f>
        <v>0</v>
      </c>
      <c r="IU15" s="2217" t="n">
        <f aca="false">'03.24 по датам'!IU15</f>
        <v>0</v>
      </c>
      <c r="IV15" s="2217" t="n">
        <f aca="false">'03.24 по датам'!IV15</f>
        <v>0</v>
      </c>
      <c r="IW15" s="2218"/>
      <c r="IX15" s="2219"/>
      <c r="IY15" s="2220"/>
      <c r="IZ15" s="2221"/>
      <c r="JA15" s="2221"/>
      <c r="JB15" s="2217" t="n">
        <f aca="false">'03.24 по датам'!JB15</f>
        <v>0</v>
      </c>
      <c r="JC15" s="2226"/>
      <c r="JD15" s="2217" t="n">
        <f aca="false">'03.24 по датам'!JD15</f>
        <v>0</v>
      </c>
      <c r="JE15" s="2221"/>
      <c r="JF15" s="2221"/>
      <c r="JG15" s="2231" t="n">
        <f aca="false">'03.24 по датам'!JG15</f>
        <v>0</v>
      </c>
      <c r="JH15" s="2231" t="n">
        <f aca="false">'03.24 по датам'!JH15</f>
        <v>0</v>
      </c>
      <c r="JI15" s="2231" t="n">
        <f aca="false">'03.24 по датам'!JI15</f>
        <v>0</v>
      </c>
      <c r="JJ15" s="2231" t="n">
        <f aca="false">'03.24 по датам'!JJ15</f>
        <v>0</v>
      </c>
      <c r="JK15" s="2235"/>
      <c r="JL15" s="1302"/>
      <c r="JM15" s="2236"/>
      <c r="JN15" s="2236"/>
      <c r="JO15" s="2237"/>
      <c r="JP15" s="2236"/>
      <c r="JQ15" s="2236"/>
      <c r="JR15" s="2237"/>
    </row>
    <row r="16" customFormat="false" ht="11.25" hidden="false" customHeight="true" outlineLevel="0" collapsed="false">
      <c r="A16" s="2056" t="n">
        <f aca="false">A12+1</f>
        <v>45353</v>
      </c>
      <c r="B16" s="2057" t="s">
        <v>662</v>
      </c>
      <c r="C16" s="2067" t="n">
        <f aca="false">'03.24 по датам'!C16</f>
        <v>0</v>
      </c>
      <c r="D16" s="2064" t="n">
        <f aca="false">'03.24 по датам'!D16</f>
        <v>0</v>
      </c>
      <c r="E16" s="2067" t="n">
        <f aca="false">'03.24 по датам'!E16</f>
        <v>0</v>
      </c>
      <c r="F16" s="2067" t="n">
        <f aca="false">'03.24 по датам'!F16</f>
        <v>0</v>
      </c>
      <c r="G16" s="2065" t="n">
        <f aca="false">'03.24 по датам'!G16</f>
        <v>0</v>
      </c>
      <c r="H16" s="2065" t="n">
        <f aca="false">'03.24 по датам'!H16</f>
        <v>0</v>
      </c>
      <c r="I16" s="2065" t="n">
        <f aca="false">'03.24 по датам'!I16</f>
        <v>0</v>
      </c>
      <c r="J16" s="2065" t="n">
        <f aca="false">'03.24 по датам'!J16</f>
        <v>0</v>
      </c>
      <c r="K16" s="2065" t="n">
        <f aca="false">'03.24 по датам'!K16</f>
        <v>0</v>
      </c>
      <c r="L16" s="2065" t="n">
        <f aca="false">'03.24 по датам'!L16</f>
        <v>0</v>
      </c>
      <c r="M16" s="2065" t="n">
        <f aca="false">'03.24 по датам'!M16</f>
        <v>0</v>
      </c>
      <c r="N16" s="2065" t="n">
        <f aca="false">'03.24 по датам'!N16</f>
        <v>0</v>
      </c>
      <c r="O16" s="2065" t="n">
        <f aca="false">'03.24 по датам'!O16</f>
        <v>0</v>
      </c>
      <c r="P16" s="2065" t="n">
        <f aca="false">'03.24 по датам'!P16</f>
        <v>0</v>
      </c>
      <c r="Q16" s="2065" t="n">
        <f aca="false">'03.24 по датам'!Q16</f>
        <v>0</v>
      </c>
      <c r="R16" s="2065" t="n">
        <f aca="false">'03.24 по датам'!R16</f>
        <v>0</v>
      </c>
      <c r="S16" s="2065" t="n">
        <f aca="false">'03.24 по датам'!S16</f>
        <v>0</v>
      </c>
      <c r="T16" s="2065" t="n">
        <f aca="false">'03.24 по датам'!T16</f>
        <v>0</v>
      </c>
      <c r="U16" s="2065" t="n">
        <f aca="false">'03.24 по датам'!U16</f>
        <v>0</v>
      </c>
      <c r="V16" s="2065" t="n">
        <f aca="false">'03.24 по датам'!V16</f>
        <v>0</v>
      </c>
      <c r="W16" s="2066" t="n">
        <f aca="false">'03.24 по датам'!W16</f>
        <v>0</v>
      </c>
      <c r="X16" s="2238"/>
      <c r="Y16" s="2239"/>
      <c r="Z16" s="2240"/>
      <c r="AA16" s="2062"/>
      <c r="AB16" s="2063"/>
      <c r="AC16" s="2241" t="n">
        <f aca="false">'03.24 по датам'!AC16</f>
        <v>0</v>
      </c>
      <c r="AD16" s="2064" t="n">
        <f aca="false">'03.24 по датам'!AD16</f>
        <v>0</v>
      </c>
      <c r="AE16" s="2065" t="n">
        <f aca="false">'03.24 по датам'!AE16</f>
        <v>0</v>
      </c>
      <c r="AF16" s="2065" t="n">
        <f aca="false">'03.24 по датам'!AF16</f>
        <v>0</v>
      </c>
      <c r="AG16" s="2065" t="n">
        <f aca="false">'03.24 по датам'!AG16</f>
        <v>0</v>
      </c>
      <c r="AH16" s="2065" t="n">
        <f aca="false">'03.24 по датам'!AH16</f>
        <v>0</v>
      </c>
      <c r="AI16" s="2065" t="n">
        <f aca="false">'03.24 по датам'!AI16</f>
        <v>0</v>
      </c>
      <c r="AJ16" s="2065" t="n">
        <f aca="false">'03.24 по датам'!AJ16</f>
        <v>0</v>
      </c>
      <c r="AK16" s="2065" t="n">
        <f aca="false">'03.24 по датам'!AK16</f>
        <v>0</v>
      </c>
      <c r="AL16" s="2065" t="n">
        <f aca="false">'03.24 по датам'!AL16</f>
        <v>0</v>
      </c>
      <c r="AM16" s="2065" t="n">
        <f aca="false">'03.24 по датам'!AM16</f>
        <v>0</v>
      </c>
      <c r="AN16" s="2065" t="n">
        <f aca="false">'03.24 по датам'!AN16</f>
        <v>0</v>
      </c>
      <c r="AO16" s="2066" t="n">
        <f aca="false">'03.24 по датам'!AO16</f>
        <v>0</v>
      </c>
      <c r="AP16" s="2238"/>
      <c r="AQ16" s="2239"/>
      <c r="AR16" s="2240"/>
      <c r="AS16" s="2062"/>
      <c r="AT16" s="2063"/>
      <c r="AU16" s="2064" t="n">
        <f aca="false">'03.24 по датам'!AU16</f>
        <v>0</v>
      </c>
      <c r="AV16" s="2064" t="n">
        <f aca="false">'03.24 по датам'!AV16</f>
        <v>0</v>
      </c>
      <c r="AW16" s="2067" t="n">
        <f aca="false">'03.24 по датам'!AW16</f>
        <v>0</v>
      </c>
      <c r="AX16" s="2065" t="n">
        <f aca="false">'03.24 по датам'!AX16</f>
        <v>0</v>
      </c>
      <c r="AY16" s="2065" t="n">
        <f aca="false">'03.24 по датам'!AY16</f>
        <v>0</v>
      </c>
      <c r="AZ16" s="2065" t="n">
        <f aca="false">'03.24 по датам'!AZ16</f>
        <v>0</v>
      </c>
      <c r="BA16" s="2065" t="n">
        <f aca="false">'03.24 по датам'!BA16</f>
        <v>0</v>
      </c>
      <c r="BB16" s="2065" t="n">
        <f aca="false">'03.24 по датам'!BB16</f>
        <v>0</v>
      </c>
      <c r="BC16" s="2065" t="n">
        <f aca="false">'03.24 по датам'!BC16</f>
        <v>0</v>
      </c>
      <c r="BD16" s="2065" t="n">
        <f aca="false">'03.24 по датам'!BD16</f>
        <v>0</v>
      </c>
      <c r="BE16" s="2065" t="n">
        <f aca="false">'03.24 по датам'!BE16</f>
        <v>0</v>
      </c>
      <c r="BF16" s="2065" t="n">
        <f aca="false">'03.24 по датам'!BF16</f>
        <v>0</v>
      </c>
      <c r="BG16" s="2065" t="n">
        <f aca="false">'03.24 по датам'!BG16</f>
        <v>0</v>
      </c>
      <c r="BH16" s="2065" t="n">
        <f aca="false">'03.24 по датам'!BH16</f>
        <v>0</v>
      </c>
      <c r="BI16" s="2065" t="n">
        <f aca="false">'03.24 по датам'!BI16</f>
        <v>0</v>
      </c>
      <c r="BJ16" s="2065" t="n">
        <f aca="false">'03.24 по датам'!BJ16</f>
        <v>0</v>
      </c>
      <c r="BK16" s="2065" t="n">
        <f aca="false">'03.24 по датам'!BK16</f>
        <v>0</v>
      </c>
      <c r="BL16" s="2065" t="n">
        <f aca="false">'03.24 по датам'!BL16</f>
        <v>0</v>
      </c>
      <c r="BM16" s="2065" t="n">
        <f aca="false">'03.24 по датам'!BM16</f>
        <v>0</v>
      </c>
      <c r="BN16" s="2065" t="n">
        <f aca="false">'03.24 по датам'!BN16</f>
        <v>0</v>
      </c>
      <c r="BO16" s="2065" t="n">
        <f aca="false">'03.24 по датам'!BO16</f>
        <v>0</v>
      </c>
      <c r="BP16" s="2065" t="n">
        <f aca="false">'03.24 по датам'!BP16</f>
        <v>0</v>
      </c>
      <c r="BQ16" s="2066" t="n">
        <f aca="false">'03.24 по датам'!BQ16</f>
        <v>0</v>
      </c>
      <c r="BR16" s="2238"/>
      <c r="BS16" s="2239"/>
      <c r="BT16" s="2240"/>
      <c r="BU16" s="2062"/>
      <c r="BV16" s="2063"/>
      <c r="BW16" s="2068" t="n">
        <f aca="false">'03.24 по датам'!BW16</f>
        <v>0</v>
      </c>
      <c r="BX16" s="2065" t="n">
        <f aca="false">'03.24 по датам'!BX16</f>
        <v>0</v>
      </c>
      <c r="BY16" s="2065" t="n">
        <f aca="false">'03.24 по датам'!BY16</f>
        <v>0</v>
      </c>
      <c r="BZ16" s="2065" t="n">
        <f aca="false">'03.24 по датам'!BZ16</f>
        <v>0</v>
      </c>
      <c r="CA16" s="2065" t="n">
        <f aca="false">'03.24 по датам'!CA16</f>
        <v>0</v>
      </c>
      <c r="CB16" s="2065" t="n">
        <f aca="false">'03.24 по датам'!CB16</f>
        <v>0</v>
      </c>
      <c r="CC16" s="2065" t="n">
        <f aca="false">'03.24 по датам'!CC16</f>
        <v>0</v>
      </c>
      <c r="CD16" s="2065" t="n">
        <f aca="false">'03.24 по датам'!CD16</f>
        <v>0</v>
      </c>
      <c r="CE16" s="2065" t="n">
        <f aca="false">'03.24 по датам'!CE16</f>
        <v>0</v>
      </c>
      <c r="CF16" s="2065" t="n">
        <f aca="false">'03.24 по датам'!CF16</f>
        <v>0</v>
      </c>
      <c r="CG16" s="2065" t="n">
        <f aca="false">'03.24 по датам'!CG16</f>
        <v>0</v>
      </c>
      <c r="CH16" s="2065" t="n">
        <f aca="false">'03.24 по датам'!CH16</f>
        <v>0</v>
      </c>
      <c r="CI16" s="2066" t="n">
        <f aca="false">'03.24 по датам'!CI16</f>
        <v>0</v>
      </c>
      <c r="CJ16" s="2238"/>
      <c r="CK16" s="2239"/>
      <c r="CL16" s="2240"/>
      <c r="CM16" s="2062"/>
      <c r="CN16" s="2063"/>
      <c r="CO16" s="2063"/>
      <c r="CP16" s="2063"/>
      <c r="CQ16" s="2065" t="n">
        <f aca="false">'03.24 по датам'!CQ16</f>
        <v>0</v>
      </c>
      <c r="CR16" s="2065" t="n">
        <f aca="false">'03.24 по датам'!CR16</f>
        <v>0</v>
      </c>
      <c r="CS16" s="2065" t="n">
        <f aca="false">'03.24 по датам'!CS16</f>
        <v>0</v>
      </c>
      <c r="CT16" s="2065" t="n">
        <f aca="false">'03.24 по датам'!CT16</f>
        <v>0</v>
      </c>
      <c r="CU16" s="2065" t="n">
        <f aca="false">'03.24 по датам'!CU16</f>
        <v>0</v>
      </c>
      <c r="CV16" s="2065" t="n">
        <f aca="false">'03.24 по датам'!CV16</f>
        <v>0</v>
      </c>
      <c r="CW16" s="2065" t="n">
        <f aca="false">'03.24 по датам'!CW16</f>
        <v>0</v>
      </c>
      <c r="CX16" s="2065" t="n">
        <f aca="false">'03.24 по датам'!CX16</f>
        <v>0</v>
      </c>
      <c r="CY16" s="2065" t="n">
        <f aca="false">'03.24 по датам'!CY16</f>
        <v>0</v>
      </c>
      <c r="CZ16" s="2065" t="n">
        <f aca="false">'03.24 по датам'!CZ16</f>
        <v>0</v>
      </c>
      <c r="DA16" s="2065" t="n">
        <f aca="false">'03.24 по датам'!DA16</f>
        <v>0</v>
      </c>
      <c r="DB16" s="2065" t="n">
        <f aca="false">'03.24 по датам'!DB16</f>
        <v>0</v>
      </c>
      <c r="DC16" s="2066" t="n">
        <f aca="false">'03.24 по датам'!DC16</f>
        <v>0</v>
      </c>
      <c r="DD16" s="2238"/>
      <c r="DE16" s="2239"/>
      <c r="DF16" s="2240"/>
      <c r="DG16" s="2069"/>
      <c r="DH16" s="2070"/>
      <c r="DI16" s="2071" t="n">
        <f aca="false">'03.24 по датам'!DI16</f>
        <v>0</v>
      </c>
      <c r="DJ16" s="2065" t="n">
        <f aca="false">'03.24 по датам'!DJ16</f>
        <v>0</v>
      </c>
      <c r="DK16" s="2065" t="n">
        <f aca="false">'03.24 по датам'!DK16</f>
        <v>0</v>
      </c>
      <c r="DL16" s="2065" t="n">
        <f aca="false">'03.24 по датам'!DL16</f>
        <v>0</v>
      </c>
      <c r="DM16" s="2065" t="n">
        <f aca="false">'03.24 по датам'!DM16</f>
        <v>0</v>
      </c>
      <c r="DN16" s="2065" t="n">
        <f aca="false">'03.24 по датам'!DN16</f>
        <v>0</v>
      </c>
      <c r="DO16" s="2065" t="n">
        <f aca="false">'03.24 по датам'!DO16</f>
        <v>0</v>
      </c>
      <c r="DP16" s="2065" t="n">
        <f aca="false">'03.24 по датам'!DP16</f>
        <v>0</v>
      </c>
      <c r="DQ16" s="2065" t="n">
        <f aca="false">'03.24 по датам'!DQ16</f>
        <v>0</v>
      </c>
      <c r="DR16" s="2065" t="n">
        <f aca="false">'03.24 по датам'!DR16</f>
        <v>0</v>
      </c>
      <c r="DS16" s="2065" t="n">
        <f aca="false">'03.24 по датам'!DS16</f>
        <v>0</v>
      </c>
      <c r="DT16" s="2065" t="n">
        <f aca="false">'03.24 по датам'!DT16</f>
        <v>0</v>
      </c>
      <c r="DU16" s="2066" t="n">
        <f aca="false">'03.24 по датам'!DU16</f>
        <v>0</v>
      </c>
      <c r="DV16" s="2238"/>
      <c r="DW16" s="2239"/>
      <c r="DX16" s="2240"/>
      <c r="DY16" s="2069"/>
      <c r="DZ16" s="2070"/>
      <c r="EA16" s="2065" t="n">
        <f aca="false">'03.24 по датам'!EA16</f>
        <v>0</v>
      </c>
      <c r="EB16" s="2065" t="n">
        <f aca="false">'03.24 по датам'!EB16</f>
        <v>0</v>
      </c>
      <c r="EC16" s="2065" t="n">
        <f aca="false">'03.24 по датам'!EC16</f>
        <v>0</v>
      </c>
      <c r="ED16" s="2065" t="n">
        <f aca="false">'03.24 по датам'!ED16</f>
        <v>0</v>
      </c>
      <c r="EE16" s="2065" t="n">
        <f aca="false">'03.24 по датам'!EE16</f>
        <v>0</v>
      </c>
      <c r="EF16" s="2065" t="n">
        <f aca="false">'03.24 по датам'!EF16</f>
        <v>0</v>
      </c>
      <c r="EG16" s="2065" t="n">
        <f aca="false">'03.24 по датам'!EG16</f>
        <v>0</v>
      </c>
      <c r="EH16" s="2065" t="n">
        <f aca="false">'03.24 по датам'!EH16</f>
        <v>0</v>
      </c>
      <c r="EI16" s="2065" t="n">
        <f aca="false">'03.24 по датам'!EI16</f>
        <v>0</v>
      </c>
      <c r="EJ16" s="2065" t="n">
        <f aca="false">'03.24 по датам'!EJ16</f>
        <v>0</v>
      </c>
      <c r="EK16" s="2065" t="n">
        <f aca="false">'03.24 по датам'!EK16</f>
        <v>0</v>
      </c>
      <c r="EL16" s="2065" t="n">
        <f aca="false">'03.24 по датам'!EL16</f>
        <v>0</v>
      </c>
      <c r="EM16" s="2065" t="n">
        <f aca="false">'03.24 по датам'!EM16</f>
        <v>0</v>
      </c>
      <c r="EN16" s="2065" t="n">
        <f aca="false">'03.24 по датам'!EN16</f>
        <v>0</v>
      </c>
      <c r="EO16" s="2065" t="n">
        <f aca="false">'03.24 по датам'!EO16</f>
        <v>0</v>
      </c>
      <c r="EP16" s="2065" t="n">
        <f aca="false">'03.24 по датам'!EP16</f>
        <v>0</v>
      </c>
      <c r="EQ16" s="2065" t="n">
        <f aca="false">'03.24 по датам'!EQ16</f>
        <v>0</v>
      </c>
      <c r="ER16" s="2065" t="n">
        <f aca="false">'03.24 по датам'!ER16</f>
        <v>0</v>
      </c>
      <c r="ES16" s="2065" t="n">
        <f aca="false">'03.24 по датам'!ES16</f>
        <v>0</v>
      </c>
      <c r="ET16" s="2065" t="n">
        <f aca="false">'03.24 по датам'!ET16</f>
        <v>0</v>
      </c>
      <c r="EU16" s="2065" t="n">
        <f aca="false">'03.24 по датам'!EU16</f>
        <v>0</v>
      </c>
      <c r="EV16" s="2065" t="n">
        <f aca="false">'03.24 по датам'!EV16</f>
        <v>0</v>
      </c>
      <c r="EW16" s="2065" t="n">
        <f aca="false">'03.24 по датам'!EW16</f>
        <v>0</v>
      </c>
      <c r="EX16" s="2065" t="n">
        <f aca="false">'03.24 по датам'!EX16</f>
        <v>0</v>
      </c>
      <c r="EY16" s="2066" t="n">
        <f aca="false">'03.24 по датам'!EY16</f>
        <v>0</v>
      </c>
      <c r="EZ16" s="2238"/>
      <c r="FA16" s="2239"/>
      <c r="FB16" s="2240"/>
      <c r="FC16" s="2069"/>
      <c r="FD16" s="2070"/>
      <c r="FE16" s="2065" t="n">
        <f aca="false">'03.24 по датам'!FE16</f>
        <v>0</v>
      </c>
      <c r="FF16" s="2065" t="n">
        <f aca="false">'03.24 по датам'!FF16</f>
        <v>0</v>
      </c>
      <c r="FG16" s="2065" t="n">
        <f aca="false">'03.24 по датам'!FG16</f>
        <v>0</v>
      </c>
      <c r="FH16" s="2065" t="n">
        <f aca="false">'03.24 по датам'!FH16</f>
        <v>0</v>
      </c>
      <c r="FI16" s="2065" t="n">
        <f aca="false">'03.24 по датам'!FI16</f>
        <v>0</v>
      </c>
      <c r="FJ16" s="2065" t="n">
        <f aca="false">'03.24 по датам'!FJ16</f>
        <v>0</v>
      </c>
      <c r="FK16" s="2065" t="n">
        <f aca="false">'03.24 по датам'!FK16</f>
        <v>0</v>
      </c>
      <c r="FL16" s="2065" t="n">
        <f aca="false">'03.24 по датам'!FL16</f>
        <v>0</v>
      </c>
      <c r="FM16" s="2065" t="n">
        <f aca="false">'03.24 по датам'!FM16</f>
        <v>0</v>
      </c>
      <c r="FN16" s="2066" t="n">
        <f aca="false">'03.24 по датам'!FN16</f>
        <v>0</v>
      </c>
      <c r="FO16" s="2238"/>
      <c r="FP16" s="2239"/>
      <c r="FQ16" s="2240"/>
      <c r="FR16" s="2069"/>
      <c r="FS16" s="2070"/>
      <c r="FT16" s="2072"/>
      <c r="FU16" s="2072"/>
      <c r="FV16" s="2072"/>
      <c r="FW16" s="2072"/>
      <c r="FX16" s="2072"/>
      <c r="FY16" s="2072"/>
      <c r="FZ16" s="2072"/>
      <c r="GA16" s="2072"/>
      <c r="GB16" s="2072"/>
      <c r="GC16" s="2072"/>
      <c r="GD16" s="2072"/>
      <c r="GE16" s="2072"/>
      <c r="GF16" s="2072"/>
      <c r="GG16" s="2072"/>
      <c r="GH16" s="2072"/>
      <c r="GI16" s="2072"/>
      <c r="GJ16" s="2072"/>
      <c r="GK16" s="2072"/>
      <c r="GL16" s="2072"/>
      <c r="GM16" s="2072"/>
      <c r="GN16" s="2072"/>
      <c r="GO16" s="2072"/>
      <c r="GP16" s="2072"/>
      <c r="GQ16" s="2072"/>
      <c r="GR16" s="2072"/>
      <c r="GS16" s="2073"/>
      <c r="GT16" s="2242"/>
      <c r="GU16" s="2243"/>
      <c r="GV16" s="2240"/>
      <c r="GW16" s="2076"/>
      <c r="GX16" s="2063"/>
      <c r="GY16" s="2062"/>
      <c r="GZ16" s="2244" t="n">
        <f aca="false">'03.24 по датам'!GZ16</f>
        <v>0</v>
      </c>
      <c r="HA16" s="2098" t="n">
        <f aca="false">'03.24 по датам'!HA16</f>
        <v>0</v>
      </c>
      <c r="HB16" s="2245"/>
      <c r="HC16" s="2246"/>
      <c r="HD16" s="2247" t="n">
        <f aca="false">'03.24 по датам'!HD16</f>
        <v>0</v>
      </c>
      <c r="HE16" s="2245"/>
      <c r="HF16" s="2082"/>
      <c r="HG16" s="2083"/>
      <c r="HH16" s="2083"/>
      <c r="HI16" s="2084"/>
      <c r="HJ16" s="2072"/>
      <c r="HK16" s="2072"/>
      <c r="HL16" s="2072"/>
      <c r="HM16" s="2072"/>
      <c r="HN16" s="2072"/>
      <c r="HO16" s="2072"/>
      <c r="HP16" s="2072"/>
      <c r="HQ16" s="2072"/>
      <c r="HR16" s="2072"/>
      <c r="HS16" s="2072"/>
      <c r="HT16" s="2072"/>
      <c r="HU16" s="2072"/>
      <c r="HV16" s="2072"/>
      <c r="HW16" s="2072"/>
      <c r="HX16" s="2072"/>
      <c r="HY16" s="2072"/>
      <c r="HZ16" s="2073"/>
      <c r="IA16" s="2242"/>
      <c r="IB16" s="2243"/>
      <c r="IC16" s="2248"/>
      <c r="ID16" s="2062"/>
      <c r="IE16" s="2076"/>
      <c r="IF16" s="2085" t="n">
        <f aca="false">'03.24 по датам'!IF16</f>
        <v>0</v>
      </c>
      <c r="IG16" s="2085" t="n">
        <f aca="false">'03.24 по датам'!IG16</f>
        <v>0</v>
      </c>
      <c r="IH16" s="2086" t="n">
        <f aca="false">'03.24 по датам'!IH16</f>
        <v>0</v>
      </c>
      <c r="II16" s="2249"/>
      <c r="IJ16" s="2250"/>
      <c r="IK16" s="2089"/>
      <c r="IL16" s="2090"/>
      <c r="IM16" s="2091" t="n">
        <f aca="false">'03.24 по датам'!IM16</f>
        <v>0</v>
      </c>
      <c r="IN16" s="2092" t="n">
        <f aca="false">'03.24 по датам'!IN16</f>
        <v>0</v>
      </c>
      <c r="IO16" s="2093" t="n">
        <f aca="false">'03.24 по датам'!IO16</f>
        <v>0</v>
      </c>
      <c r="IP16" s="2093" t="n">
        <f aca="false">'03.24 по датам'!IP16</f>
        <v>0</v>
      </c>
      <c r="IQ16" s="2093" t="n">
        <f aca="false">'03.24 по датам'!IQ16</f>
        <v>0</v>
      </c>
      <c r="IR16" s="2093" t="n">
        <f aca="false">'03.24 по датам'!IR16</f>
        <v>0</v>
      </c>
      <c r="IS16" s="2093" t="n">
        <f aca="false">'03.24 по датам'!IS16</f>
        <v>0</v>
      </c>
      <c r="IT16" s="2093" t="n">
        <f aca="false">'03.24 по датам'!IT16</f>
        <v>0</v>
      </c>
      <c r="IU16" s="2093" t="n">
        <f aca="false">'03.24 по датам'!IU16</f>
        <v>0</v>
      </c>
      <c r="IV16" s="2094" t="n">
        <f aca="false">'03.24 по датам'!IV16</f>
        <v>0</v>
      </c>
      <c r="IW16" s="2251"/>
      <c r="IX16" s="2252"/>
      <c r="IY16" s="2253"/>
      <c r="IZ16" s="2062"/>
      <c r="JA16" s="2063"/>
      <c r="JB16" s="2098" t="n">
        <f aca="false">'03.24 по датам'!JB16</f>
        <v>0</v>
      </c>
      <c r="JC16" s="2245"/>
      <c r="JD16" s="2100" t="n">
        <f aca="false">'03.24 по датам'!JD16</f>
        <v>0</v>
      </c>
      <c r="JE16" s="2101"/>
      <c r="JF16" s="2102"/>
      <c r="JG16" s="2103" t="n">
        <f aca="false">'03.24 по датам'!JG16</f>
        <v>0</v>
      </c>
      <c r="JH16" s="2254" t="n">
        <f aca="false">'03.24 по датам'!JH16</f>
        <v>0</v>
      </c>
      <c r="JI16" s="2103" t="n">
        <f aca="false">'03.24 по датам'!JI16</f>
        <v>0</v>
      </c>
      <c r="JJ16" s="2104" t="n">
        <f aca="false">'03.24 по датам'!JJ16</f>
        <v>0</v>
      </c>
      <c r="JK16" s="2255"/>
      <c r="JL16" s="2106"/>
      <c r="JM16" s="2107" t="e">
        <f aca="false">JM$4:JM$4+SUMIF($C$5:JL$5,"Нараст. баланс",$C18:JL18)+SUMIF($C$7:JH$7,"Итого (с ВНР)",$C18:JH18)-SUMIF($C$5:JL$5,"Геол. снижение,  т/сут",$C18:JL18)-SUMIF(JJ$7:JL$7,"Итого",JJ18:JL18)-SUMIF($C$7:JL$7,"Итого (с ВСП)",$C18:JL18)</f>
        <v>#VALUE!</v>
      </c>
      <c r="JN16" s="2108"/>
      <c r="JO16" s="2256" t="e">
        <f aca="false">'03.24 НГДП по датам'!CA16:CA18</f>
        <v>#VALUE!</v>
      </c>
      <c r="JP16" s="2110"/>
      <c r="JQ16" s="2111"/>
      <c r="JR16" s="2257"/>
    </row>
    <row r="17" customFormat="false" ht="11.25" hidden="false" customHeight="true" outlineLevel="0" collapsed="false">
      <c r="A17" s="2056"/>
      <c r="B17" s="2113" t="s">
        <v>663</v>
      </c>
      <c r="C17" s="2123" t="n">
        <f aca="false">'03.24 по датам'!C17</f>
        <v>0</v>
      </c>
      <c r="D17" s="2120" t="n">
        <f aca="false">'03.24 по датам'!D17</f>
        <v>0</v>
      </c>
      <c r="E17" s="2123" t="n">
        <f aca="false">'03.24 по датам'!E17</f>
        <v>0</v>
      </c>
      <c r="F17" s="2123" t="n">
        <f aca="false">'03.24 по датам'!F17</f>
        <v>0</v>
      </c>
      <c r="G17" s="2121" t="n">
        <f aca="false">'03.24 по датам'!G17</f>
        <v>0</v>
      </c>
      <c r="H17" s="2121" t="n">
        <f aca="false">'03.24 по датам'!H17</f>
        <v>0</v>
      </c>
      <c r="I17" s="2121" t="n">
        <f aca="false">'03.24 по датам'!I17</f>
        <v>0</v>
      </c>
      <c r="J17" s="2121" t="n">
        <f aca="false">'03.24 по датам'!J17</f>
        <v>0</v>
      </c>
      <c r="K17" s="2121" t="n">
        <f aca="false">'03.24 по датам'!K17</f>
        <v>0</v>
      </c>
      <c r="L17" s="2121" t="n">
        <f aca="false">'03.24 по датам'!L17</f>
        <v>0</v>
      </c>
      <c r="M17" s="2121" t="n">
        <f aca="false">'03.24 по датам'!M17</f>
        <v>0</v>
      </c>
      <c r="N17" s="2121" t="n">
        <f aca="false">'03.24 по датам'!N17</f>
        <v>0</v>
      </c>
      <c r="O17" s="2121" t="n">
        <f aca="false">'03.24 по датам'!O17</f>
        <v>0</v>
      </c>
      <c r="P17" s="2121" t="n">
        <f aca="false">'03.24 по датам'!P17</f>
        <v>0</v>
      </c>
      <c r="Q17" s="2121" t="n">
        <f aca="false">'03.24 по датам'!Q17</f>
        <v>0</v>
      </c>
      <c r="R17" s="2121" t="n">
        <f aca="false">'03.24 по датам'!R17</f>
        <v>0</v>
      </c>
      <c r="S17" s="2121" t="n">
        <f aca="false">'03.24 по датам'!S17</f>
        <v>0</v>
      </c>
      <c r="T17" s="2121" t="n">
        <f aca="false">'03.24 по датам'!T17</f>
        <v>0</v>
      </c>
      <c r="U17" s="2121" t="n">
        <f aca="false">'03.24 по датам'!U17</f>
        <v>0</v>
      </c>
      <c r="V17" s="2121" t="n">
        <f aca="false">'03.24 по датам'!V17</f>
        <v>0</v>
      </c>
      <c r="W17" s="2122" t="n">
        <f aca="false">'03.24 по датам'!W17</f>
        <v>0</v>
      </c>
      <c r="X17" s="2115"/>
      <c r="Y17" s="2116"/>
      <c r="Z17" s="2117"/>
      <c r="AA17" s="2118" t="n">
        <f aca="false">COUNTIF(C17:Z17,"&gt;"&amp;0)</f>
        <v>0</v>
      </c>
      <c r="AB17" s="2119"/>
      <c r="AC17" s="2258" t="n">
        <f aca="false">'03.24 по датам'!AC17</f>
        <v>0</v>
      </c>
      <c r="AD17" s="2120" t="n">
        <f aca="false">'03.24 по датам'!AD17</f>
        <v>0</v>
      </c>
      <c r="AE17" s="2121" t="n">
        <f aca="false">'03.24 по датам'!AE17</f>
        <v>0</v>
      </c>
      <c r="AF17" s="2121" t="n">
        <f aca="false">'03.24 по датам'!AF17</f>
        <v>0</v>
      </c>
      <c r="AG17" s="2121" t="n">
        <f aca="false">'03.24 по датам'!AG17</f>
        <v>0</v>
      </c>
      <c r="AH17" s="2121" t="n">
        <f aca="false">'03.24 по датам'!AH17</f>
        <v>0</v>
      </c>
      <c r="AI17" s="2121" t="n">
        <f aca="false">'03.24 по датам'!AI17</f>
        <v>0</v>
      </c>
      <c r="AJ17" s="2121" t="n">
        <f aca="false">'03.24 по датам'!AJ17</f>
        <v>0</v>
      </c>
      <c r="AK17" s="2121" t="n">
        <f aca="false">'03.24 по датам'!AK17</f>
        <v>0</v>
      </c>
      <c r="AL17" s="2121" t="n">
        <f aca="false">'03.24 по датам'!AL17</f>
        <v>0</v>
      </c>
      <c r="AM17" s="2121" t="n">
        <f aca="false">'03.24 по датам'!AM17</f>
        <v>0</v>
      </c>
      <c r="AN17" s="2121" t="n">
        <f aca="false">'03.24 по датам'!AN17</f>
        <v>0</v>
      </c>
      <c r="AO17" s="2122" t="n">
        <f aca="false">'03.24 по датам'!AO17</f>
        <v>0</v>
      </c>
      <c r="AP17" s="2115"/>
      <c r="AQ17" s="2116"/>
      <c r="AR17" s="2117"/>
      <c r="AS17" s="2118" t="n">
        <f aca="false">COUNTIF(AC18:AR18,"&gt;"&amp;0)</f>
        <v>0</v>
      </c>
      <c r="AT17" s="2119"/>
      <c r="AU17" s="2120" t="n">
        <f aca="false">'03.24 по датам'!AU17</f>
        <v>0</v>
      </c>
      <c r="AV17" s="2120" t="n">
        <f aca="false">'03.24 по датам'!AV17</f>
        <v>0</v>
      </c>
      <c r="AW17" s="2123" t="n">
        <f aca="false">'03.24 по датам'!AW17</f>
        <v>0</v>
      </c>
      <c r="AX17" s="2121" t="n">
        <f aca="false">'03.24 по датам'!AX17</f>
        <v>0</v>
      </c>
      <c r="AY17" s="2121" t="n">
        <f aca="false">'03.24 по датам'!AY17</f>
        <v>0</v>
      </c>
      <c r="AZ17" s="2121" t="n">
        <f aca="false">'03.24 по датам'!AZ17</f>
        <v>0</v>
      </c>
      <c r="BA17" s="2121" t="n">
        <f aca="false">'03.24 по датам'!BA17</f>
        <v>0</v>
      </c>
      <c r="BB17" s="2121" t="n">
        <f aca="false">'03.24 по датам'!BB17</f>
        <v>0</v>
      </c>
      <c r="BC17" s="2121" t="n">
        <f aca="false">'03.24 по датам'!BC17</f>
        <v>0</v>
      </c>
      <c r="BD17" s="2121" t="n">
        <f aca="false">'03.24 по датам'!BD17</f>
        <v>0</v>
      </c>
      <c r="BE17" s="2121" t="n">
        <f aca="false">'03.24 по датам'!BE17</f>
        <v>0</v>
      </c>
      <c r="BF17" s="2121" t="n">
        <f aca="false">'03.24 по датам'!BF17</f>
        <v>0</v>
      </c>
      <c r="BG17" s="2121" t="n">
        <f aca="false">'03.24 по датам'!BG17</f>
        <v>0</v>
      </c>
      <c r="BH17" s="2121" t="n">
        <f aca="false">'03.24 по датам'!BH17</f>
        <v>0</v>
      </c>
      <c r="BI17" s="2121" t="n">
        <f aca="false">'03.24 по датам'!BI17</f>
        <v>0</v>
      </c>
      <c r="BJ17" s="2121" t="n">
        <f aca="false">'03.24 по датам'!BJ17</f>
        <v>0</v>
      </c>
      <c r="BK17" s="2121" t="n">
        <f aca="false">'03.24 по датам'!BK17</f>
        <v>0</v>
      </c>
      <c r="BL17" s="2121" t="n">
        <f aca="false">'03.24 по датам'!BL17</f>
        <v>0</v>
      </c>
      <c r="BM17" s="2121" t="n">
        <f aca="false">'03.24 по датам'!BM17</f>
        <v>0</v>
      </c>
      <c r="BN17" s="2121" t="n">
        <f aca="false">'03.24 по датам'!BN17</f>
        <v>0</v>
      </c>
      <c r="BO17" s="2121" t="n">
        <f aca="false">'03.24 по датам'!BO17</f>
        <v>0</v>
      </c>
      <c r="BP17" s="2121" t="n">
        <f aca="false">'03.24 по датам'!BP17</f>
        <v>0</v>
      </c>
      <c r="BQ17" s="2122" t="n">
        <f aca="false">'03.24 по датам'!BQ17</f>
        <v>0</v>
      </c>
      <c r="BR17" s="2115"/>
      <c r="BS17" s="2116"/>
      <c r="BT17" s="2117"/>
      <c r="BU17" s="2118" t="n">
        <f aca="false">COUNTIF(AU18:BT18,"&gt;"&amp;0)</f>
        <v>0</v>
      </c>
      <c r="BV17" s="2119"/>
      <c r="BW17" s="2124" t="n">
        <f aca="false">'03.24 по датам'!BW17</f>
        <v>0</v>
      </c>
      <c r="BX17" s="2121" t="n">
        <f aca="false">'03.24 по датам'!BX17</f>
        <v>0</v>
      </c>
      <c r="BY17" s="2121" t="n">
        <f aca="false">'03.24 по датам'!BY17</f>
        <v>0</v>
      </c>
      <c r="BZ17" s="2121" t="n">
        <f aca="false">'03.24 по датам'!BZ17</f>
        <v>0</v>
      </c>
      <c r="CA17" s="2121" t="n">
        <f aca="false">'03.24 по датам'!CA17</f>
        <v>0</v>
      </c>
      <c r="CB17" s="2121" t="n">
        <f aca="false">'03.24 по датам'!CB17</f>
        <v>0</v>
      </c>
      <c r="CC17" s="2121" t="n">
        <f aca="false">'03.24 по датам'!CC17</f>
        <v>0</v>
      </c>
      <c r="CD17" s="2121" t="n">
        <f aca="false">'03.24 по датам'!CD17</f>
        <v>0</v>
      </c>
      <c r="CE17" s="2121" t="n">
        <f aca="false">'03.24 по датам'!CE17</f>
        <v>0</v>
      </c>
      <c r="CF17" s="2121" t="n">
        <f aca="false">'03.24 по датам'!CF17</f>
        <v>0</v>
      </c>
      <c r="CG17" s="2121" t="n">
        <f aca="false">'03.24 по датам'!CG17</f>
        <v>0</v>
      </c>
      <c r="CH17" s="2121" t="n">
        <f aca="false">'03.24 по датам'!CH17</f>
        <v>0</v>
      </c>
      <c r="CI17" s="2122" t="n">
        <f aca="false">'03.24 по датам'!CI17</f>
        <v>0</v>
      </c>
      <c r="CJ17" s="2115"/>
      <c r="CK17" s="2116"/>
      <c r="CL17" s="2117"/>
      <c r="CM17" s="2118" t="n">
        <f aca="false">COUNTIF(BW18:CL18,"&gt;"&amp;0)</f>
        <v>0</v>
      </c>
      <c r="CN17" s="2119"/>
      <c r="CO17" s="2119" t="n">
        <f aca="false">AA17+AS17+BU17+CM17</f>
        <v>0</v>
      </c>
      <c r="CP17" s="2119"/>
      <c r="CQ17" s="2121" t="n">
        <f aca="false">'03.24 по датам'!CQ17</f>
        <v>0</v>
      </c>
      <c r="CR17" s="2121" t="n">
        <f aca="false">'03.24 по датам'!CR17</f>
        <v>0</v>
      </c>
      <c r="CS17" s="2121" t="n">
        <f aca="false">'03.24 по датам'!CS17</f>
        <v>0</v>
      </c>
      <c r="CT17" s="2121" t="n">
        <f aca="false">'03.24 по датам'!CT17</f>
        <v>0</v>
      </c>
      <c r="CU17" s="2121" t="n">
        <f aca="false">'03.24 по датам'!CU17</f>
        <v>0</v>
      </c>
      <c r="CV17" s="2121" t="n">
        <f aca="false">'03.24 по датам'!CV17</f>
        <v>0</v>
      </c>
      <c r="CW17" s="2121" t="n">
        <f aca="false">'03.24 по датам'!CW17</f>
        <v>0</v>
      </c>
      <c r="CX17" s="2121" t="n">
        <f aca="false">'03.24 по датам'!CX17</f>
        <v>0</v>
      </c>
      <c r="CY17" s="2121" t="n">
        <f aca="false">'03.24 по датам'!CY17</f>
        <v>0</v>
      </c>
      <c r="CZ17" s="2121" t="n">
        <f aca="false">'03.24 по датам'!CZ17</f>
        <v>0</v>
      </c>
      <c r="DA17" s="2121" t="n">
        <f aca="false">'03.24 по датам'!DA17</f>
        <v>0</v>
      </c>
      <c r="DB17" s="2121" t="n">
        <f aca="false">'03.24 по датам'!DB17</f>
        <v>0</v>
      </c>
      <c r="DC17" s="2122" t="n">
        <f aca="false">'03.24 по датам'!DC17</f>
        <v>0</v>
      </c>
      <c r="DD17" s="2115"/>
      <c r="DE17" s="2116"/>
      <c r="DF17" s="2117"/>
      <c r="DG17" s="2125" t="n">
        <f aca="false">SUBTOTAL(9,CQ19:DF19)</f>
        <v>0</v>
      </c>
      <c r="DH17" s="2126"/>
      <c r="DI17" s="2127" t="n">
        <f aca="false">'03.24 по датам'!DI17</f>
        <v>0</v>
      </c>
      <c r="DJ17" s="2121" t="n">
        <f aca="false">'03.24 по датам'!DJ17</f>
        <v>0</v>
      </c>
      <c r="DK17" s="2121" t="n">
        <f aca="false">'03.24 по датам'!DK17</f>
        <v>0</v>
      </c>
      <c r="DL17" s="2121" t="n">
        <f aca="false">'03.24 по датам'!DL17</f>
        <v>0</v>
      </c>
      <c r="DM17" s="2121" t="n">
        <f aca="false">'03.24 по датам'!DM17</f>
        <v>0</v>
      </c>
      <c r="DN17" s="2121" t="n">
        <f aca="false">'03.24 по датам'!DN17</f>
        <v>0</v>
      </c>
      <c r="DO17" s="2121" t="n">
        <f aca="false">'03.24 по датам'!DO17</f>
        <v>0</v>
      </c>
      <c r="DP17" s="2121" t="n">
        <f aca="false">'03.24 по датам'!DP17</f>
        <v>0</v>
      </c>
      <c r="DQ17" s="2121" t="n">
        <f aca="false">'03.24 по датам'!DQ17</f>
        <v>0</v>
      </c>
      <c r="DR17" s="2121" t="n">
        <f aca="false">'03.24 по датам'!DR17</f>
        <v>0</v>
      </c>
      <c r="DS17" s="2121" t="n">
        <f aca="false">'03.24 по датам'!DS17</f>
        <v>0</v>
      </c>
      <c r="DT17" s="2121" t="n">
        <f aca="false">'03.24 по датам'!DT17</f>
        <v>0</v>
      </c>
      <c r="DU17" s="2122" t="n">
        <f aca="false">'03.24 по датам'!DU17</f>
        <v>0</v>
      </c>
      <c r="DV17" s="2115"/>
      <c r="DW17" s="2116"/>
      <c r="DX17" s="2117"/>
      <c r="DY17" s="2125" t="n">
        <f aca="false">COUNTIF(DI18:DX18,"&gt;"&amp;0)</f>
        <v>0</v>
      </c>
      <c r="DZ17" s="2126"/>
      <c r="EA17" s="2121" t="n">
        <f aca="false">'03.24 по датам'!EA17</f>
        <v>0</v>
      </c>
      <c r="EB17" s="2121" t="n">
        <f aca="false">'03.24 по датам'!EB17</f>
        <v>0</v>
      </c>
      <c r="EC17" s="2121" t="n">
        <f aca="false">'03.24 по датам'!EC17</f>
        <v>0</v>
      </c>
      <c r="ED17" s="2121" t="n">
        <f aca="false">'03.24 по датам'!ED17</f>
        <v>0</v>
      </c>
      <c r="EE17" s="2121" t="n">
        <f aca="false">'03.24 по датам'!EE17</f>
        <v>0</v>
      </c>
      <c r="EF17" s="2121" t="n">
        <f aca="false">'03.24 по датам'!EF17</f>
        <v>0</v>
      </c>
      <c r="EG17" s="2121" t="n">
        <f aca="false">'03.24 по датам'!EG17</f>
        <v>0</v>
      </c>
      <c r="EH17" s="2121" t="n">
        <f aca="false">'03.24 по датам'!EH17</f>
        <v>0</v>
      </c>
      <c r="EI17" s="2121" t="n">
        <f aca="false">'03.24 по датам'!EI17</f>
        <v>0</v>
      </c>
      <c r="EJ17" s="2121" t="n">
        <f aca="false">'03.24 по датам'!EJ17</f>
        <v>0</v>
      </c>
      <c r="EK17" s="2121" t="n">
        <f aca="false">'03.24 по датам'!EK17</f>
        <v>0</v>
      </c>
      <c r="EL17" s="2121" t="n">
        <f aca="false">'03.24 по датам'!EL17</f>
        <v>0</v>
      </c>
      <c r="EM17" s="2121" t="n">
        <f aca="false">'03.24 по датам'!EM17</f>
        <v>0</v>
      </c>
      <c r="EN17" s="2121" t="n">
        <f aca="false">'03.24 по датам'!EN17</f>
        <v>0</v>
      </c>
      <c r="EO17" s="2121" t="n">
        <f aca="false">'03.24 по датам'!EO17</f>
        <v>0</v>
      </c>
      <c r="EP17" s="2121" t="n">
        <f aca="false">'03.24 по датам'!EP17</f>
        <v>0</v>
      </c>
      <c r="EQ17" s="2121" t="n">
        <f aca="false">'03.24 по датам'!EQ17</f>
        <v>0</v>
      </c>
      <c r="ER17" s="2121" t="n">
        <f aca="false">'03.24 по датам'!ER17</f>
        <v>0</v>
      </c>
      <c r="ES17" s="2121" t="n">
        <f aca="false">'03.24 по датам'!ES17</f>
        <v>0</v>
      </c>
      <c r="ET17" s="2121" t="n">
        <f aca="false">'03.24 по датам'!ET17</f>
        <v>0</v>
      </c>
      <c r="EU17" s="2121" t="n">
        <f aca="false">'03.24 по датам'!EU17</f>
        <v>0</v>
      </c>
      <c r="EV17" s="2121" t="n">
        <f aca="false">'03.24 по датам'!EV17</f>
        <v>0</v>
      </c>
      <c r="EW17" s="2121" t="n">
        <f aca="false">'03.24 по датам'!EW17</f>
        <v>0</v>
      </c>
      <c r="EX17" s="2121" t="n">
        <f aca="false">'03.24 по датам'!EX17</f>
        <v>0</v>
      </c>
      <c r="EY17" s="2122" t="n">
        <f aca="false">'03.24 по датам'!EY17</f>
        <v>0</v>
      </c>
      <c r="EZ17" s="2115"/>
      <c r="FA17" s="2116"/>
      <c r="FB17" s="2117"/>
      <c r="FC17" s="2125" t="n">
        <f aca="false">COUNTIF(EA18:FB18,"&gt;"&amp;0)</f>
        <v>0</v>
      </c>
      <c r="FD17" s="2126"/>
      <c r="FE17" s="2121" t="n">
        <f aca="false">'03.24 по датам'!FE17</f>
        <v>0</v>
      </c>
      <c r="FF17" s="2121" t="n">
        <f aca="false">'03.24 по датам'!FF17</f>
        <v>0</v>
      </c>
      <c r="FG17" s="2121" t="n">
        <f aca="false">'03.24 по датам'!FG17</f>
        <v>0</v>
      </c>
      <c r="FH17" s="2121" t="n">
        <f aca="false">'03.24 по датам'!FH17</f>
        <v>0</v>
      </c>
      <c r="FI17" s="2121" t="n">
        <f aca="false">'03.24 по датам'!FI17</f>
        <v>0</v>
      </c>
      <c r="FJ17" s="2121" t="n">
        <f aca="false">'03.24 по датам'!FJ17</f>
        <v>0</v>
      </c>
      <c r="FK17" s="2121" t="n">
        <f aca="false">'03.24 по датам'!FK17</f>
        <v>0</v>
      </c>
      <c r="FL17" s="2121" t="n">
        <f aca="false">'03.24 по датам'!FL17</f>
        <v>0</v>
      </c>
      <c r="FM17" s="2121" t="n">
        <f aca="false">'03.24 по датам'!FM17</f>
        <v>0</v>
      </c>
      <c r="FN17" s="2122" t="n">
        <f aca="false">'03.24 по датам'!FN17</f>
        <v>0</v>
      </c>
      <c r="FO17" s="2115"/>
      <c r="FP17" s="2116"/>
      <c r="FQ17" s="2117"/>
      <c r="FR17" s="2125" t="n">
        <f aca="false">COUNTIF(FE18:FQ18,"&gt;"&amp;0)</f>
        <v>0</v>
      </c>
      <c r="FS17" s="2126"/>
      <c r="FT17" s="2128"/>
      <c r="FU17" s="2128"/>
      <c r="FV17" s="2128"/>
      <c r="FW17" s="2128"/>
      <c r="FX17" s="2128"/>
      <c r="FY17" s="2128"/>
      <c r="FZ17" s="2128"/>
      <c r="GA17" s="2128"/>
      <c r="GB17" s="2128"/>
      <c r="GC17" s="2128"/>
      <c r="GD17" s="2128"/>
      <c r="GE17" s="2128"/>
      <c r="GF17" s="2128"/>
      <c r="GG17" s="2128"/>
      <c r="GH17" s="2128"/>
      <c r="GI17" s="2128"/>
      <c r="GJ17" s="2128"/>
      <c r="GK17" s="2128"/>
      <c r="GL17" s="2128"/>
      <c r="GM17" s="2128"/>
      <c r="GN17" s="2128"/>
      <c r="GO17" s="2128"/>
      <c r="GP17" s="2128"/>
      <c r="GQ17" s="2128"/>
      <c r="GR17" s="2128"/>
      <c r="GS17" s="2129"/>
      <c r="GT17" s="2130"/>
      <c r="GU17" s="2131"/>
      <c r="GV17" s="2117"/>
      <c r="GW17" s="2132" t="n">
        <f aca="false">SUBTOTAL(9,FT19:GV19)</f>
        <v>0</v>
      </c>
      <c r="GX17" s="2119" t="n">
        <f aca="false">SUBTOTAL(9,FT19:GV19)</f>
        <v>0</v>
      </c>
      <c r="GY17" s="2133"/>
      <c r="GZ17" s="2259" t="n">
        <f aca="false">'03.24 по датам'!GZ17</f>
        <v>0</v>
      </c>
      <c r="HA17" s="2157" t="n">
        <f aca="false">'03.24 по датам'!HA17</f>
        <v>0</v>
      </c>
      <c r="HB17" s="2158"/>
      <c r="HC17" s="2260"/>
      <c r="HD17" s="2261" t="n">
        <f aca="false">'03.24 по датам'!HD17</f>
        <v>0</v>
      </c>
      <c r="HE17" s="2158"/>
      <c r="HF17" s="2139"/>
      <c r="HG17" s="2140"/>
      <c r="HH17" s="2140"/>
      <c r="HI17" s="2141"/>
      <c r="HJ17" s="2128"/>
      <c r="HK17" s="2128"/>
      <c r="HL17" s="2128"/>
      <c r="HM17" s="2128"/>
      <c r="HN17" s="2128"/>
      <c r="HO17" s="2128"/>
      <c r="HP17" s="2128"/>
      <c r="HQ17" s="2128"/>
      <c r="HR17" s="2128"/>
      <c r="HS17" s="2128"/>
      <c r="HT17" s="2128"/>
      <c r="HU17" s="2128"/>
      <c r="HV17" s="2128"/>
      <c r="HW17" s="2128"/>
      <c r="HX17" s="2128"/>
      <c r="HY17" s="2128"/>
      <c r="HZ17" s="2129"/>
      <c r="IA17" s="2130"/>
      <c r="IB17" s="2131"/>
      <c r="IC17" s="2262"/>
      <c r="ID17" s="2118" t="n">
        <f aca="false">SUBTOTAL(9,HG19:IC19)</f>
        <v>0</v>
      </c>
      <c r="IE17" s="2142"/>
      <c r="IF17" s="2143" t="n">
        <f aca="false">'03.24 по датам'!IF17</f>
        <v>0</v>
      </c>
      <c r="IG17" s="2143" t="n">
        <f aca="false">'03.24 по датам'!IG17</f>
        <v>0</v>
      </c>
      <c r="IH17" s="2144" t="n">
        <f aca="false">'03.24 по датам'!IH17</f>
        <v>0</v>
      </c>
      <c r="II17" s="2145"/>
      <c r="IJ17" s="2146"/>
      <c r="IK17" s="2147" t="n">
        <f aca="false">SUBTOTAL(9,IF19:IJ19)</f>
        <v>0</v>
      </c>
      <c r="IL17" s="2148"/>
      <c r="IM17" s="2149" t="n">
        <f aca="false">'03.24 по датам'!IM17</f>
        <v>0</v>
      </c>
      <c r="IN17" s="2150" t="n">
        <f aca="false">'03.24 по датам'!IN17</f>
        <v>0</v>
      </c>
      <c r="IO17" s="2151" t="n">
        <f aca="false">'03.24 по датам'!IO17</f>
        <v>0</v>
      </c>
      <c r="IP17" s="2151" t="n">
        <f aca="false">'03.24 по датам'!IP17</f>
        <v>0</v>
      </c>
      <c r="IQ17" s="2151" t="n">
        <f aca="false">'03.24 по датам'!IQ17</f>
        <v>0</v>
      </c>
      <c r="IR17" s="2151" t="n">
        <f aca="false">'03.24 по датам'!IR17</f>
        <v>0</v>
      </c>
      <c r="IS17" s="2151" t="n">
        <f aca="false">'03.24 по датам'!IS17</f>
        <v>0</v>
      </c>
      <c r="IT17" s="2151" t="n">
        <f aca="false">'03.24 по датам'!IT17</f>
        <v>0</v>
      </c>
      <c r="IU17" s="2151" t="n">
        <f aca="false">'03.24 по датам'!IU17</f>
        <v>0</v>
      </c>
      <c r="IV17" s="2152" t="n">
        <f aca="false">'03.24 по датам'!IV17</f>
        <v>0</v>
      </c>
      <c r="IW17" s="2153"/>
      <c r="IX17" s="2154"/>
      <c r="IY17" s="2155"/>
      <c r="IZ17" s="2118" t="n">
        <f aca="false">SUBTOTAL(3,IM17:IY17)</f>
        <v>10</v>
      </c>
      <c r="JA17" s="2156"/>
      <c r="JB17" s="2157" t="n">
        <f aca="false">'03.24 по датам'!JB17</f>
        <v>0</v>
      </c>
      <c r="JC17" s="2158"/>
      <c r="JD17" s="2159" t="n">
        <f aca="false">'03.24 по датам'!JD17</f>
        <v>0</v>
      </c>
      <c r="JE17" s="2160"/>
      <c r="JF17" s="2161"/>
      <c r="JG17" s="2162" t="n">
        <f aca="false">'03.24 по датам'!JG17</f>
        <v>0</v>
      </c>
      <c r="JH17" s="2263" t="n">
        <f aca="false">'03.24 по датам'!JH17</f>
        <v>0</v>
      </c>
      <c r="JI17" s="2162" t="n">
        <f aca="false">'03.24 по датам'!JI17</f>
        <v>0</v>
      </c>
      <c r="JJ17" s="2163" t="n">
        <f aca="false">'03.24 по датам'!JJ17</f>
        <v>0</v>
      </c>
      <c r="JK17" s="2164"/>
      <c r="JL17" s="2165"/>
      <c r="JM17" s="2107"/>
      <c r="JN17" s="2108"/>
      <c r="JO17" s="2256"/>
      <c r="JP17" s="2166"/>
      <c r="JQ17" s="2167"/>
      <c r="JR17" s="2168"/>
    </row>
    <row r="18" customFormat="false" ht="11.25" hidden="false" customHeight="true" outlineLevel="0" collapsed="false">
      <c r="A18" s="2056"/>
      <c r="B18" s="2169" t="s">
        <v>661</v>
      </c>
      <c r="C18" s="2179" t="n">
        <f aca="false">'03.24 по датам'!C18</f>
        <v>0</v>
      </c>
      <c r="D18" s="2176" t="n">
        <f aca="false">'03.24 по датам'!D18</f>
        <v>0</v>
      </c>
      <c r="E18" s="2179" t="n">
        <f aca="false">'03.24 по датам'!E18</f>
        <v>0</v>
      </c>
      <c r="F18" s="2179" t="n">
        <f aca="false">'03.24 по датам'!F18</f>
        <v>0</v>
      </c>
      <c r="G18" s="2177" t="n">
        <f aca="false">'03.24 по датам'!G18</f>
        <v>0</v>
      </c>
      <c r="H18" s="2177" t="n">
        <f aca="false">'03.24 по датам'!H18</f>
        <v>0</v>
      </c>
      <c r="I18" s="2177" t="n">
        <f aca="false">'03.24 по датам'!I18</f>
        <v>0</v>
      </c>
      <c r="J18" s="2177" t="n">
        <f aca="false">'03.24 по датам'!J18</f>
        <v>0</v>
      </c>
      <c r="K18" s="2177" t="n">
        <f aca="false">'03.24 по датам'!K18</f>
        <v>0</v>
      </c>
      <c r="L18" s="2177" t="n">
        <f aca="false">'03.24 по датам'!L18</f>
        <v>0</v>
      </c>
      <c r="M18" s="2177" t="n">
        <f aca="false">'03.24 по датам'!M18</f>
        <v>0</v>
      </c>
      <c r="N18" s="2177" t="n">
        <f aca="false">'03.24 по датам'!N18</f>
        <v>0</v>
      </c>
      <c r="O18" s="2177" t="n">
        <f aca="false">'03.24 по датам'!O18</f>
        <v>0</v>
      </c>
      <c r="P18" s="2177" t="n">
        <f aca="false">'03.24 по датам'!P18</f>
        <v>0</v>
      </c>
      <c r="Q18" s="2177" t="n">
        <f aca="false">'03.24 по датам'!Q18</f>
        <v>0</v>
      </c>
      <c r="R18" s="2177" t="n">
        <f aca="false">'03.24 по датам'!R18</f>
        <v>0</v>
      </c>
      <c r="S18" s="2177" t="n">
        <f aca="false">'03.24 по датам'!S18</f>
        <v>0</v>
      </c>
      <c r="T18" s="2177" t="n">
        <f aca="false">'03.24 по датам'!T18</f>
        <v>0</v>
      </c>
      <c r="U18" s="2177" t="n">
        <f aca="false">'03.24 по датам'!U18</f>
        <v>0</v>
      </c>
      <c r="V18" s="2177" t="n">
        <f aca="false">'03.24 по датам'!V18</f>
        <v>0</v>
      </c>
      <c r="W18" s="2178" t="n">
        <f aca="false">'03.24 по датам'!W18</f>
        <v>0</v>
      </c>
      <c r="X18" s="2171"/>
      <c r="Y18" s="2172"/>
      <c r="Z18" s="2173"/>
      <c r="AA18" s="2174" t="n">
        <f aca="false">SUBTOTAL(9,C18:Z18)</f>
        <v>0</v>
      </c>
      <c r="AB18" s="2175" t="n">
        <f aca="false">AA18+AB14</f>
        <v>0</v>
      </c>
      <c r="AC18" s="2264" t="n">
        <f aca="false">'03.24 по датам'!AC18</f>
        <v>0</v>
      </c>
      <c r="AD18" s="2176" t="n">
        <f aca="false">'03.24 по датам'!AD18</f>
        <v>0</v>
      </c>
      <c r="AE18" s="2177" t="n">
        <f aca="false">'03.24 по датам'!AE18</f>
        <v>0</v>
      </c>
      <c r="AF18" s="2177" t="n">
        <f aca="false">'03.24 по датам'!AF18</f>
        <v>0</v>
      </c>
      <c r="AG18" s="2177" t="n">
        <f aca="false">'03.24 по датам'!AG18</f>
        <v>0</v>
      </c>
      <c r="AH18" s="2177" t="n">
        <f aca="false">'03.24 по датам'!AH18</f>
        <v>0</v>
      </c>
      <c r="AI18" s="2177" t="n">
        <f aca="false">'03.24 по датам'!AI18</f>
        <v>0</v>
      </c>
      <c r="AJ18" s="2177" t="n">
        <f aca="false">'03.24 по датам'!AJ18</f>
        <v>0</v>
      </c>
      <c r="AK18" s="2177" t="n">
        <f aca="false">'03.24 по датам'!AK18</f>
        <v>0</v>
      </c>
      <c r="AL18" s="2177" t="n">
        <f aca="false">'03.24 по датам'!AL18</f>
        <v>0</v>
      </c>
      <c r="AM18" s="2177" t="n">
        <f aca="false">'03.24 по датам'!AM18</f>
        <v>0</v>
      </c>
      <c r="AN18" s="2177" t="n">
        <f aca="false">'03.24 по датам'!AN18</f>
        <v>0</v>
      </c>
      <c r="AO18" s="2178" t="n">
        <f aca="false">'03.24 по датам'!AO18</f>
        <v>0</v>
      </c>
      <c r="AP18" s="2171"/>
      <c r="AQ18" s="2172"/>
      <c r="AR18" s="2173"/>
      <c r="AS18" s="2174" t="n">
        <f aca="false">SUBTOTAL(9,AC18:AR18)</f>
        <v>0</v>
      </c>
      <c r="AT18" s="2175" t="n">
        <f aca="false">AS18+AT14</f>
        <v>0</v>
      </c>
      <c r="AU18" s="2176" t="n">
        <f aca="false">'03.24 по датам'!AU18</f>
        <v>0</v>
      </c>
      <c r="AV18" s="2176" t="n">
        <f aca="false">'03.24 по датам'!AV18</f>
        <v>0</v>
      </c>
      <c r="AW18" s="2179" t="n">
        <f aca="false">'03.24 по датам'!AW18</f>
        <v>0</v>
      </c>
      <c r="AX18" s="2177" t="n">
        <f aca="false">'03.24 по датам'!AX18</f>
        <v>0</v>
      </c>
      <c r="AY18" s="2177" t="n">
        <f aca="false">'03.24 по датам'!AY18</f>
        <v>0</v>
      </c>
      <c r="AZ18" s="2177" t="n">
        <f aca="false">'03.24 по датам'!AZ18</f>
        <v>0</v>
      </c>
      <c r="BA18" s="2177" t="n">
        <f aca="false">'03.24 по датам'!BA18</f>
        <v>0</v>
      </c>
      <c r="BB18" s="2177" t="n">
        <f aca="false">'03.24 по датам'!BB18</f>
        <v>0</v>
      </c>
      <c r="BC18" s="2177" t="n">
        <f aca="false">'03.24 по датам'!BC18</f>
        <v>0</v>
      </c>
      <c r="BD18" s="2177" t="n">
        <f aca="false">'03.24 по датам'!BD18</f>
        <v>0</v>
      </c>
      <c r="BE18" s="2177" t="n">
        <f aca="false">'03.24 по датам'!BE18</f>
        <v>0</v>
      </c>
      <c r="BF18" s="2177" t="n">
        <f aca="false">'03.24 по датам'!BF18</f>
        <v>0</v>
      </c>
      <c r="BG18" s="2177" t="n">
        <f aca="false">'03.24 по датам'!BG18</f>
        <v>0</v>
      </c>
      <c r="BH18" s="2177" t="n">
        <f aca="false">'03.24 по датам'!BH18</f>
        <v>0</v>
      </c>
      <c r="BI18" s="2177" t="n">
        <f aca="false">'03.24 по датам'!BI18</f>
        <v>0</v>
      </c>
      <c r="BJ18" s="2177" t="n">
        <f aca="false">'03.24 по датам'!BJ18</f>
        <v>0</v>
      </c>
      <c r="BK18" s="2177" t="n">
        <f aca="false">'03.24 по датам'!BK18</f>
        <v>0</v>
      </c>
      <c r="BL18" s="2177" t="n">
        <f aca="false">'03.24 по датам'!BL18</f>
        <v>0</v>
      </c>
      <c r="BM18" s="2177" t="n">
        <f aca="false">'03.24 по датам'!BM18</f>
        <v>0</v>
      </c>
      <c r="BN18" s="2177" t="n">
        <f aca="false">'03.24 по датам'!BN18</f>
        <v>0</v>
      </c>
      <c r="BO18" s="2177" t="n">
        <f aca="false">'03.24 по датам'!BO18</f>
        <v>0</v>
      </c>
      <c r="BP18" s="2177" t="n">
        <f aca="false">'03.24 по датам'!BP18</f>
        <v>0</v>
      </c>
      <c r="BQ18" s="2178" t="n">
        <f aca="false">'03.24 по датам'!BQ18</f>
        <v>0</v>
      </c>
      <c r="BR18" s="2171"/>
      <c r="BS18" s="2172"/>
      <c r="BT18" s="2173"/>
      <c r="BU18" s="2174" t="n">
        <f aca="false">SUBTOTAL(9,AU18:BT18)</f>
        <v>0</v>
      </c>
      <c r="BV18" s="2175" t="n">
        <f aca="false">BU18+BV14</f>
        <v>0</v>
      </c>
      <c r="BW18" s="2180" t="n">
        <f aca="false">'03.24 по датам'!BW18</f>
        <v>0</v>
      </c>
      <c r="BX18" s="2177" t="n">
        <f aca="false">'03.24 по датам'!BX18</f>
        <v>0</v>
      </c>
      <c r="BY18" s="2177" t="n">
        <f aca="false">'03.24 по датам'!BY18</f>
        <v>0</v>
      </c>
      <c r="BZ18" s="2177" t="n">
        <f aca="false">'03.24 по датам'!BZ18</f>
        <v>0</v>
      </c>
      <c r="CA18" s="2177" t="n">
        <f aca="false">'03.24 по датам'!CA18</f>
        <v>0</v>
      </c>
      <c r="CB18" s="2177" t="n">
        <f aca="false">'03.24 по датам'!CB18</f>
        <v>0</v>
      </c>
      <c r="CC18" s="2177" t="n">
        <f aca="false">'03.24 по датам'!CC18</f>
        <v>0</v>
      </c>
      <c r="CD18" s="2177" t="n">
        <f aca="false">'03.24 по датам'!CD18</f>
        <v>0</v>
      </c>
      <c r="CE18" s="2177" t="n">
        <f aca="false">'03.24 по датам'!CE18</f>
        <v>0</v>
      </c>
      <c r="CF18" s="2177" t="n">
        <f aca="false">'03.24 по датам'!CF18</f>
        <v>0</v>
      </c>
      <c r="CG18" s="2177" t="n">
        <f aca="false">'03.24 по датам'!CG18</f>
        <v>0</v>
      </c>
      <c r="CH18" s="2177" t="n">
        <f aca="false">'03.24 по датам'!CH18</f>
        <v>0</v>
      </c>
      <c r="CI18" s="2178" t="n">
        <f aca="false">'03.24 по датам'!CI18</f>
        <v>0</v>
      </c>
      <c r="CJ18" s="2171"/>
      <c r="CK18" s="2172"/>
      <c r="CL18" s="2173"/>
      <c r="CM18" s="2174" t="n">
        <f aca="false">SUBTOTAL(9,BW18:CL18)</f>
        <v>0</v>
      </c>
      <c r="CN18" s="2175" t="n">
        <f aca="false">CM18+CN14</f>
        <v>0</v>
      </c>
      <c r="CO18" s="2175" t="n">
        <f aca="false">AA18+AS18+BU18+CM18</f>
        <v>0</v>
      </c>
      <c r="CP18" s="2175" t="n">
        <f aca="false">CO18+CP14</f>
        <v>0</v>
      </c>
      <c r="CQ18" s="2177" t="n">
        <f aca="false">'03.24 по датам'!CQ18</f>
        <v>0</v>
      </c>
      <c r="CR18" s="2177" t="n">
        <f aca="false">'03.24 по датам'!CR18</f>
        <v>0</v>
      </c>
      <c r="CS18" s="2177" t="n">
        <f aca="false">'03.24 по датам'!CS18</f>
        <v>0</v>
      </c>
      <c r="CT18" s="2177" t="n">
        <f aca="false">'03.24 по датам'!CT18</f>
        <v>0</v>
      </c>
      <c r="CU18" s="2177" t="n">
        <f aca="false">'03.24 по датам'!CU18</f>
        <v>0</v>
      </c>
      <c r="CV18" s="2177" t="n">
        <f aca="false">'03.24 по датам'!CV18</f>
        <v>0</v>
      </c>
      <c r="CW18" s="2177" t="n">
        <f aca="false">'03.24 по датам'!CW18</f>
        <v>0</v>
      </c>
      <c r="CX18" s="2177" t="n">
        <f aca="false">'03.24 по датам'!CX18</f>
        <v>0</v>
      </c>
      <c r="CY18" s="2177" t="n">
        <f aca="false">'03.24 по датам'!CY18</f>
        <v>0</v>
      </c>
      <c r="CZ18" s="2177" t="n">
        <f aca="false">'03.24 по датам'!CZ18</f>
        <v>0</v>
      </c>
      <c r="DA18" s="2177" t="n">
        <f aca="false">'03.24 по датам'!DA18</f>
        <v>0</v>
      </c>
      <c r="DB18" s="2177" t="n">
        <f aca="false">'03.24 по датам'!DB18</f>
        <v>0</v>
      </c>
      <c r="DC18" s="2178" t="n">
        <f aca="false">'03.24 по датам'!DC18</f>
        <v>0</v>
      </c>
      <c r="DD18" s="2171"/>
      <c r="DE18" s="2172"/>
      <c r="DF18" s="2173"/>
      <c r="DG18" s="2181" t="n">
        <f aca="false">SUBTOTAL(9,CQ18:DF18)</f>
        <v>0</v>
      </c>
      <c r="DH18" s="2182" t="n">
        <f aca="false">DG18:DG18+IF($B14:$B14=2,0,DH14:DH14)</f>
        <v>0</v>
      </c>
      <c r="DI18" s="2183" t="n">
        <f aca="false">'03.24 по датам'!DI18</f>
        <v>0</v>
      </c>
      <c r="DJ18" s="2177" t="n">
        <f aca="false">'03.24 по датам'!DJ18</f>
        <v>0</v>
      </c>
      <c r="DK18" s="2177" t="n">
        <f aca="false">'03.24 по датам'!DK18</f>
        <v>0</v>
      </c>
      <c r="DL18" s="2177" t="n">
        <f aca="false">'03.24 по датам'!DL18</f>
        <v>0</v>
      </c>
      <c r="DM18" s="2177" t="n">
        <f aca="false">'03.24 по датам'!DM18</f>
        <v>0</v>
      </c>
      <c r="DN18" s="2177" t="n">
        <f aca="false">'03.24 по датам'!DN18</f>
        <v>0</v>
      </c>
      <c r="DO18" s="2177" t="n">
        <f aca="false">'03.24 по датам'!DO18</f>
        <v>0</v>
      </c>
      <c r="DP18" s="2177" t="n">
        <f aca="false">'03.24 по датам'!DP18</f>
        <v>0</v>
      </c>
      <c r="DQ18" s="2177" t="n">
        <f aca="false">'03.24 по датам'!DQ18</f>
        <v>0</v>
      </c>
      <c r="DR18" s="2177" t="n">
        <f aca="false">'03.24 по датам'!DR18</f>
        <v>0</v>
      </c>
      <c r="DS18" s="2177" t="n">
        <f aca="false">'03.24 по датам'!DS18</f>
        <v>0</v>
      </c>
      <c r="DT18" s="2177" t="n">
        <f aca="false">'03.24 по датам'!DT18</f>
        <v>0</v>
      </c>
      <c r="DU18" s="2178" t="n">
        <f aca="false">'03.24 по датам'!DU18</f>
        <v>0</v>
      </c>
      <c r="DV18" s="2171"/>
      <c r="DW18" s="2172"/>
      <c r="DX18" s="2173"/>
      <c r="DY18" s="2181" t="n">
        <f aca="false">SUBTOTAL(9,DI18:DX18)</f>
        <v>0</v>
      </c>
      <c r="DZ18" s="2182" t="n">
        <f aca="false">DY18:DY18+IF($B14:$B14=2,0,DZ14:DZ14)</f>
        <v>0</v>
      </c>
      <c r="EA18" s="2177" t="n">
        <f aca="false">'03.24 по датам'!EA18</f>
        <v>0</v>
      </c>
      <c r="EB18" s="2177" t="n">
        <f aca="false">'03.24 по датам'!EB18</f>
        <v>0</v>
      </c>
      <c r="EC18" s="2177" t="n">
        <f aca="false">'03.24 по датам'!EC18</f>
        <v>0</v>
      </c>
      <c r="ED18" s="2177" t="n">
        <f aca="false">'03.24 по датам'!ED18</f>
        <v>0</v>
      </c>
      <c r="EE18" s="2177" t="n">
        <f aca="false">'03.24 по датам'!EE18</f>
        <v>0</v>
      </c>
      <c r="EF18" s="2177" t="n">
        <f aca="false">'03.24 по датам'!EF18</f>
        <v>0</v>
      </c>
      <c r="EG18" s="2177" t="n">
        <f aca="false">'03.24 по датам'!EG18</f>
        <v>0</v>
      </c>
      <c r="EH18" s="2177" t="n">
        <f aca="false">'03.24 по датам'!EH18</f>
        <v>0</v>
      </c>
      <c r="EI18" s="2177" t="n">
        <f aca="false">'03.24 по датам'!EI18</f>
        <v>0</v>
      </c>
      <c r="EJ18" s="2177" t="n">
        <f aca="false">'03.24 по датам'!EJ18</f>
        <v>0</v>
      </c>
      <c r="EK18" s="2177" t="n">
        <f aca="false">'03.24 по датам'!EK18</f>
        <v>0</v>
      </c>
      <c r="EL18" s="2177" t="n">
        <f aca="false">'03.24 по датам'!EL18</f>
        <v>0</v>
      </c>
      <c r="EM18" s="2177" t="n">
        <f aca="false">'03.24 по датам'!EM18</f>
        <v>0</v>
      </c>
      <c r="EN18" s="2177" t="n">
        <f aca="false">'03.24 по датам'!EN18</f>
        <v>0</v>
      </c>
      <c r="EO18" s="2177" t="n">
        <f aca="false">'03.24 по датам'!EO18</f>
        <v>0</v>
      </c>
      <c r="EP18" s="2177" t="n">
        <f aca="false">'03.24 по датам'!EP18</f>
        <v>0</v>
      </c>
      <c r="EQ18" s="2177" t="n">
        <f aca="false">'03.24 по датам'!EQ18</f>
        <v>0</v>
      </c>
      <c r="ER18" s="2177" t="n">
        <f aca="false">'03.24 по датам'!ER18</f>
        <v>0</v>
      </c>
      <c r="ES18" s="2177" t="n">
        <f aca="false">'03.24 по датам'!ES18</f>
        <v>0</v>
      </c>
      <c r="ET18" s="2177" t="n">
        <f aca="false">'03.24 по датам'!ET18</f>
        <v>0</v>
      </c>
      <c r="EU18" s="2177" t="n">
        <f aca="false">'03.24 по датам'!EU18</f>
        <v>0</v>
      </c>
      <c r="EV18" s="2177" t="n">
        <f aca="false">'03.24 по датам'!EV18</f>
        <v>0</v>
      </c>
      <c r="EW18" s="2177" t="n">
        <f aca="false">'03.24 по датам'!EW18</f>
        <v>0</v>
      </c>
      <c r="EX18" s="2177" t="n">
        <f aca="false">'03.24 по датам'!EX18</f>
        <v>0</v>
      </c>
      <c r="EY18" s="2178" t="n">
        <f aca="false">'03.24 по датам'!EY18</f>
        <v>0</v>
      </c>
      <c r="EZ18" s="2171"/>
      <c r="FA18" s="2172"/>
      <c r="FB18" s="2173"/>
      <c r="FC18" s="2181" t="n">
        <f aca="false">SUBTOTAL(9,EA18:FB18)</f>
        <v>0</v>
      </c>
      <c r="FD18" s="2182" t="n">
        <f aca="false">FC18:FC18+IF($B14:$B14=2,0,FD14:FD14)</f>
        <v>0</v>
      </c>
      <c r="FE18" s="2177" t="n">
        <f aca="false">'03.24 по датам'!FE18</f>
        <v>0</v>
      </c>
      <c r="FF18" s="2177" t="n">
        <f aca="false">'03.24 по датам'!FF18</f>
        <v>0</v>
      </c>
      <c r="FG18" s="2177" t="n">
        <f aca="false">'03.24 по датам'!FG18</f>
        <v>0</v>
      </c>
      <c r="FH18" s="2177" t="n">
        <f aca="false">'03.24 по датам'!FH18</f>
        <v>0</v>
      </c>
      <c r="FI18" s="2177" t="n">
        <f aca="false">'03.24 по датам'!FI18</f>
        <v>0</v>
      </c>
      <c r="FJ18" s="2177" t="n">
        <f aca="false">'03.24 по датам'!FJ18</f>
        <v>0</v>
      </c>
      <c r="FK18" s="2177" t="n">
        <f aca="false">'03.24 по датам'!FK18</f>
        <v>0</v>
      </c>
      <c r="FL18" s="2177" t="n">
        <f aca="false">'03.24 по датам'!FL18</f>
        <v>0</v>
      </c>
      <c r="FM18" s="2177" t="n">
        <f aca="false">'03.24 по датам'!FM18</f>
        <v>0</v>
      </c>
      <c r="FN18" s="2178" t="n">
        <f aca="false">'03.24 по датам'!FN18</f>
        <v>0</v>
      </c>
      <c r="FO18" s="2171"/>
      <c r="FP18" s="2172"/>
      <c r="FQ18" s="2173"/>
      <c r="FR18" s="2181" t="n">
        <f aca="false">SUBTOTAL(9,FE18:FQ18)</f>
        <v>0</v>
      </c>
      <c r="FS18" s="2182" t="n">
        <f aca="false">FR18:FR18+IF($B14:$B14=2,0,FS14:FS14)</f>
        <v>0</v>
      </c>
      <c r="FT18" s="2184" t="n">
        <f aca="false">'03.24 по датам'!GX18-'03.24 НГДП по датам'!AW18</f>
        <v>0</v>
      </c>
      <c r="FU18" s="2184"/>
      <c r="FV18" s="2184"/>
      <c r="FW18" s="2184"/>
      <c r="FX18" s="2184"/>
      <c r="FY18" s="2184"/>
      <c r="FZ18" s="2184"/>
      <c r="GA18" s="2184"/>
      <c r="GB18" s="2184"/>
      <c r="GC18" s="2184"/>
      <c r="GD18" s="2184"/>
      <c r="GE18" s="2184"/>
      <c r="GF18" s="2184"/>
      <c r="GG18" s="2184"/>
      <c r="GH18" s="2184"/>
      <c r="GI18" s="2184"/>
      <c r="GJ18" s="2184"/>
      <c r="GK18" s="2184"/>
      <c r="GL18" s="2184"/>
      <c r="GM18" s="2184"/>
      <c r="GN18" s="2184"/>
      <c r="GO18" s="2184"/>
      <c r="GP18" s="2184"/>
      <c r="GQ18" s="2184"/>
      <c r="GR18" s="2184"/>
      <c r="GS18" s="2185"/>
      <c r="GT18" s="2186"/>
      <c r="GU18" s="2187"/>
      <c r="GV18" s="2173"/>
      <c r="GW18" s="2188" t="n">
        <f aca="false">SUBTOTAL(9,FT18:GV18)</f>
        <v>0</v>
      </c>
      <c r="GX18" s="2175" t="n">
        <f aca="false">SUBTOTAL(9,FT18:GV18)</f>
        <v>0</v>
      </c>
      <c r="GY18" s="2174" t="n">
        <f aca="false">GX18:GX18+IF($B14:$B14=2,0,GY14:GY14)</f>
        <v>0</v>
      </c>
      <c r="GZ18" s="2265" t="n">
        <f aca="false">'03.24 по датам'!GZ18</f>
        <v>0</v>
      </c>
      <c r="HA18" s="2205" t="n">
        <f aca="false">'03.24 по датам'!HA18</f>
        <v>0</v>
      </c>
      <c r="HB18" s="2191"/>
      <c r="HC18" s="2192" t="n">
        <f aca="false">SUBTOTAL(9,GZ18:HB18)</f>
        <v>0</v>
      </c>
      <c r="HD18" s="2193" t="n">
        <f aca="false">$HD$14+HD14</f>
        <v>76.06</v>
      </c>
      <c r="HE18" s="2194"/>
      <c r="HF18" s="2195" t="n">
        <f aca="false">SUM(HD18:HE18)</f>
        <v>76.06</v>
      </c>
      <c r="HG18" s="2196" t="n">
        <f aca="false">'03.24 по датам'!ID18-'03.24 НГДП по датам'!BF18</f>
        <v>10</v>
      </c>
      <c r="HH18" s="2196"/>
      <c r="HI18" s="2266"/>
      <c r="HJ18" s="2184"/>
      <c r="HK18" s="2184"/>
      <c r="HL18" s="2184"/>
      <c r="HM18" s="2184"/>
      <c r="HN18" s="2184"/>
      <c r="HO18" s="2184"/>
      <c r="HP18" s="2184"/>
      <c r="HQ18" s="2184"/>
      <c r="HR18" s="2184"/>
      <c r="HS18" s="2184"/>
      <c r="HT18" s="2184"/>
      <c r="HU18" s="2184"/>
      <c r="HV18" s="2184"/>
      <c r="HW18" s="2184"/>
      <c r="HX18" s="2184"/>
      <c r="HY18" s="2184"/>
      <c r="HZ18" s="2185"/>
      <c r="IA18" s="2186"/>
      <c r="IB18" s="2187"/>
      <c r="IC18" s="2267"/>
      <c r="ID18" s="2174" t="n">
        <f aca="false">SUBTOTAL(9,HG18:IC18)</f>
        <v>10</v>
      </c>
      <c r="IE18" s="2188" t="n">
        <f aca="false">ID18:ID18+IF($B14:$B14=2,0,IE14:IE14)</f>
        <v>10</v>
      </c>
      <c r="IF18" s="2198" t="n">
        <f aca="false">'03.24 по датам'!IF18</f>
        <v>0</v>
      </c>
      <c r="IG18" s="2198" t="n">
        <f aca="false">'03.24 по датам'!IG18</f>
        <v>0</v>
      </c>
      <c r="IH18" s="2199" t="n">
        <f aca="false">'03.24 по датам'!IH18</f>
        <v>0</v>
      </c>
      <c r="II18" s="2200"/>
      <c r="IJ18" s="2201"/>
      <c r="IK18" s="2202" t="n">
        <f aca="false">SUBTOTAL(9,IF18:IJ18)</f>
        <v>0</v>
      </c>
      <c r="IL18" s="2203" t="n">
        <f aca="false">IK18:IK18+IF($B14:$B14=2,0,IL14:IL14)</f>
        <v>0</v>
      </c>
      <c r="IM18" s="2204" t="n">
        <f aca="false">'03.24 по датам'!IM18</f>
        <v>0</v>
      </c>
      <c r="IN18" s="2204" t="n">
        <f aca="false">'03.24 по датам'!IN18</f>
        <v>0</v>
      </c>
      <c r="IO18" s="2177" t="n">
        <f aca="false">'03.24 по датам'!IO18</f>
        <v>0</v>
      </c>
      <c r="IP18" s="2177" t="n">
        <f aca="false">'03.24 по датам'!IP18</f>
        <v>0</v>
      </c>
      <c r="IQ18" s="2177" t="n">
        <f aca="false">'03.24 по датам'!IQ18</f>
        <v>0</v>
      </c>
      <c r="IR18" s="2177" t="n">
        <f aca="false">'03.24 по датам'!IR18</f>
        <v>0</v>
      </c>
      <c r="IS18" s="2177" t="n">
        <f aca="false">'03.24 по датам'!IS18</f>
        <v>0</v>
      </c>
      <c r="IT18" s="2177" t="n">
        <f aca="false">'03.24 по датам'!IT18</f>
        <v>0</v>
      </c>
      <c r="IU18" s="2177" t="n">
        <f aca="false">'03.24 по датам'!IU18</f>
        <v>0</v>
      </c>
      <c r="IV18" s="2178" t="n">
        <f aca="false">'03.24 по датам'!IV18</f>
        <v>0</v>
      </c>
      <c r="IW18" s="2171"/>
      <c r="IX18" s="2172"/>
      <c r="IY18" s="2173"/>
      <c r="IZ18" s="2174" t="n">
        <f aca="false">SUBTOTAL(9,IM18:IY18)</f>
        <v>0</v>
      </c>
      <c r="JA18" s="2175" t="n">
        <f aca="false">IZ18:IZ18+IF($B14:$B14=2,0,JA14:JA14)</f>
        <v>0</v>
      </c>
      <c r="JB18" s="2205" t="n">
        <f aca="false">'03.24 по датам'!JB18</f>
        <v>0</v>
      </c>
      <c r="JC18" s="2194"/>
      <c r="JD18" s="2268" t="n">
        <f aca="false">'03.24 по датам'!JD18</f>
        <v>0</v>
      </c>
      <c r="JE18" s="2207" t="n">
        <f aca="false">SUBTOTAL(9,JB18:JD18)</f>
        <v>0</v>
      </c>
      <c r="JF18" s="2208" t="n">
        <f aca="false">SUMIF($C$5:JE$5,"Накопленный эффект, т/сут",$C18:JE18)+SUMIF($C$5:JE$5,"Нараст.  по потенциалу",$C18:JE18)-SUMIF($C$5:JE$5,"Нараст. по остановкам",$C18:JE18)-SUMIF($C$5:JE$5,"ИТОГО перевод в ППД",$C18:JE18)-SUMIF($C$5:JE$5,"ИТОГО  нерент, по распоряж.",$C18:JE18)-SUMIF($C$5:JE$5,"ИТОГО ост. дебит от ЗБС, Углуб., ПВЛГ/ПНЛГ",$C18:JE18)</f>
        <v>-10</v>
      </c>
      <c r="JG18" s="2209" t="n">
        <f aca="false">'03.24 по датам'!JG18-'03.24 НГДП по датам'!BV18</f>
        <v>0</v>
      </c>
      <c r="JH18" s="2269" t="n">
        <f aca="false">'03.24 по датам'!JH18-'03.24 НГДП по датам'!BW18</f>
        <v>0</v>
      </c>
      <c r="JI18" s="2209" t="n">
        <f aca="false">'03.24 по датам'!JI18-'03.24 НГДП по датам'!BX18</f>
        <v>0</v>
      </c>
      <c r="JJ18" s="2210" t="n">
        <f aca="false">'03.24 по датам'!JJ18-'03.24 НГДП по датам'!BY18</f>
        <v>0</v>
      </c>
      <c r="JK18" s="2211" t="n">
        <f aca="false">'03.24 НГДП по датам'!BZ18</f>
        <v>0</v>
      </c>
      <c r="JL18" s="2202" t="n">
        <f aca="false">SUBTOTAL(9,JG18:JJ18)</f>
        <v>0</v>
      </c>
      <c r="JM18" s="2107"/>
      <c r="JN18" s="2108"/>
      <c r="JO18" s="2256"/>
      <c r="JP18" s="2212" t="n">
        <f aca="false">JP$4:JP$4+SUMIF($C$5:JL$5,"Нараст. по остановкам",$C18:JL18)-SUMIF($C$5:JL$5,"Нараст.  по потенциалу",$C18:JL18)</f>
        <v>630.812</v>
      </c>
      <c r="JQ18" s="2213"/>
      <c r="JR18" s="2214" t="n">
        <f aca="false">'03.24 НГДП по датам'!CB18</f>
        <v>31.893</v>
      </c>
    </row>
    <row r="19" customFormat="false" ht="1.5" hidden="false" customHeight="true" outlineLevel="0" collapsed="false">
      <c r="A19" s="2215"/>
      <c r="B19" s="2215"/>
      <c r="C19" s="2216" t="n">
        <f aca="false">'03.24 по датам'!C19</f>
        <v>0</v>
      </c>
      <c r="D19" s="2216" t="n">
        <f aca="false">'03.24 по датам'!D19</f>
        <v>0</v>
      </c>
      <c r="E19" s="2216" t="n">
        <f aca="false">'03.24 по датам'!E19</f>
        <v>0</v>
      </c>
      <c r="F19" s="2216" t="n">
        <f aca="false">'03.24 по датам'!F19</f>
        <v>0</v>
      </c>
      <c r="G19" s="2217" t="n">
        <f aca="false">'03.24 по датам'!G19</f>
        <v>0</v>
      </c>
      <c r="H19" s="2217" t="n">
        <f aca="false">'03.24 по датам'!H19</f>
        <v>0</v>
      </c>
      <c r="I19" s="2217" t="n">
        <f aca="false">'03.24 по датам'!I19</f>
        <v>0</v>
      </c>
      <c r="J19" s="2217" t="n">
        <f aca="false">'03.24 по датам'!J19</f>
        <v>0</v>
      </c>
      <c r="K19" s="2217" t="n">
        <f aca="false">'03.24 по датам'!K19</f>
        <v>0</v>
      </c>
      <c r="L19" s="2217" t="n">
        <f aca="false">'03.24 по датам'!L19</f>
        <v>0</v>
      </c>
      <c r="M19" s="2217" t="n">
        <f aca="false">'03.24 по датам'!M19</f>
        <v>0</v>
      </c>
      <c r="N19" s="2217" t="n">
        <f aca="false">'03.24 по датам'!N19</f>
        <v>0</v>
      </c>
      <c r="O19" s="2217" t="n">
        <f aca="false">'03.24 по датам'!O19</f>
        <v>0</v>
      </c>
      <c r="P19" s="2217" t="n">
        <f aca="false">'03.24 по датам'!P19</f>
        <v>0</v>
      </c>
      <c r="Q19" s="2217" t="n">
        <f aca="false">'03.24 по датам'!Q19</f>
        <v>0</v>
      </c>
      <c r="R19" s="2217" t="n">
        <f aca="false">'03.24 по датам'!R19</f>
        <v>0</v>
      </c>
      <c r="S19" s="2217" t="n">
        <f aca="false">'03.24 по датам'!S19</f>
        <v>0</v>
      </c>
      <c r="T19" s="2217" t="n">
        <f aca="false">'03.24 по датам'!T19</f>
        <v>0</v>
      </c>
      <c r="U19" s="2217" t="n">
        <f aca="false">'03.24 по датам'!U19</f>
        <v>0</v>
      </c>
      <c r="V19" s="2217" t="n">
        <f aca="false">'03.24 по датам'!V19</f>
        <v>0</v>
      </c>
      <c r="W19" s="2217" t="n">
        <f aca="false">'03.24 по датам'!W19</f>
        <v>0</v>
      </c>
      <c r="X19" s="2218"/>
      <c r="Y19" s="2219"/>
      <c r="Z19" s="2220"/>
      <c r="AA19" s="2221"/>
      <c r="AB19" s="2221"/>
      <c r="AC19" s="2222" t="n">
        <f aca="false">'03.24 по датам'!AC19</f>
        <v>0</v>
      </c>
      <c r="AD19" s="2222" t="n">
        <f aca="false">'03.24 по датам'!AD19</f>
        <v>0</v>
      </c>
      <c r="AE19" s="2217" t="n">
        <f aca="false">'03.24 по датам'!AE19</f>
        <v>0</v>
      </c>
      <c r="AF19" s="2217" t="n">
        <f aca="false">'03.24 по датам'!AF19</f>
        <v>0</v>
      </c>
      <c r="AG19" s="2217" t="n">
        <f aca="false">'03.24 по датам'!AG19</f>
        <v>0</v>
      </c>
      <c r="AH19" s="2217" t="n">
        <f aca="false">'03.24 по датам'!AH19</f>
        <v>0</v>
      </c>
      <c r="AI19" s="2217" t="n">
        <f aca="false">'03.24 по датам'!AI19</f>
        <v>0</v>
      </c>
      <c r="AJ19" s="2217" t="n">
        <f aca="false">'03.24 по датам'!AJ19</f>
        <v>0</v>
      </c>
      <c r="AK19" s="2217" t="n">
        <f aca="false">'03.24 по датам'!AK19</f>
        <v>0</v>
      </c>
      <c r="AL19" s="2217" t="n">
        <f aca="false">'03.24 по датам'!AL19</f>
        <v>0</v>
      </c>
      <c r="AM19" s="2217" t="n">
        <f aca="false">'03.24 по датам'!AM19</f>
        <v>0</v>
      </c>
      <c r="AN19" s="2217" t="n">
        <f aca="false">'03.24 по датам'!AN19</f>
        <v>0</v>
      </c>
      <c r="AO19" s="2217" t="n">
        <f aca="false">'03.24 по датам'!AO19</f>
        <v>0</v>
      </c>
      <c r="AP19" s="2218"/>
      <c r="AQ19" s="2219"/>
      <c r="AR19" s="2220"/>
      <c r="AS19" s="2221"/>
      <c r="AT19" s="2221"/>
      <c r="AU19" s="2216" t="n">
        <f aca="false">'03.24 по датам'!AU19</f>
        <v>0</v>
      </c>
      <c r="AV19" s="2216" t="n">
        <f aca="false">'03.24 по датам'!AV19</f>
        <v>0</v>
      </c>
      <c r="AW19" s="2223" t="n">
        <f aca="false">'03.24 по датам'!AW19</f>
        <v>0</v>
      </c>
      <c r="AX19" s="2217" t="n">
        <f aca="false">'03.24 по датам'!AX19</f>
        <v>0</v>
      </c>
      <c r="AY19" s="2217" t="n">
        <f aca="false">'03.24 по датам'!AY19</f>
        <v>0</v>
      </c>
      <c r="AZ19" s="2217" t="n">
        <f aca="false">'03.24 по датам'!AZ19</f>
        <v>0</v>
      </c>
      <c r="BA19" s="2217" t="n">
        <f aca="false">'03.24 по датам'!BA19</f>
        <v>0</v>
      </c>
      <c r="BB19" s="2217" t="n">
        <f aca="false">'03.24 по датам'!BB19</f>
        <v>0</v>
      </c>
      <c r="BC19" s="2217" t="n">
        <f aca="false">'03.24 по датам'!BC19</f>
        <v>0</v>
      </c>
      <c r="BD19" s="2217" t="n">
        <f aca="false">'03.24 по датам'!BD19</f>
        <v>0</v>
      </c>
      <c r="BE19" s="2217" t="n">
        <f aca="false">'03.24 по датам'!BE19</f>
        <v>0</v>
      </c>
      <c r="BF19" s="2217" t="n">
        <f aca="false">'03.24 по датам'!BF19</f>
        <v>0</v>
      </c>
      <c r="BG19" s="2217" t="n">
        <f aca="false">'03.24 по датам'!BG19</f>
        <v>0</v>
      </c>
      <c r="BH19" s="2217" t="n">
        <f aca="false">'03.24 по датам'!BH19</f>
        <v>0</v>
      </c>
      <c r="BI19" s="2217" t="n">
        <f aca="false">'03.24 по датам'!BI19</f>
        <v>0</v>
      </c>
      <c r="BJ19" s="2217" t="n">
        <f aca="false">'03.24 по датам'!BJ19</f>
        <v>0</v>
      </c>
      <c r="BK19" s="2217" t="n">
        <f aca="false">'03.24 по датам'!BK19</f>
        <v>0</v>
      </c>
      <c r="BL19" s="2217" t="n">
        <f aca="false">'03.24 по датам'!BL19</f>
        <v>0</v>
      </c>
      <c r="BM19" s="2217" t="n">
        <f aca="false">'03.24 по датам'!BM19</f>
        <v>0</v>
      </c>
      <c r="BN19" s="2217" t="n">
        <f aca="false">'03.24 по датам'!BN19</f>
        <v>0</v>
      </c>
      <c r="BO19" s="2217" t="n">
        <f aca="false">'03.24 по датам'!BO19</f>
        <v>0</v>
      </c>
      <c r="BP19" s="2217" t="n">
        <f aca="false">'03.24 по датам'!BP19</f>
        <v>0</v>
      </c>
      <c r="BQ19" s="2217" t="n">
        <f aca="false">'03.24 по датам'!BQ19</f>
        <v>0</v>
      </c>
      <c r="BR19" s="2218"/>
      <c r="BS19" s="2219"/>
      <c r="BT19" s="2220"/>
      <c r="BU19" s="2221"/>
      <c r="BV19" s="2221"/>
      <c r="BW19" s="2222" t="n">
        <f aca="false">'03.24 по датам'!BW19</f>
        <v>0</v>
      </c>
      <c r="BX19" s="2217" t="n">
        <f aca="false">'03.24 по датам'!BX19</f>
        <v>0</v>
      </c>
      <c r="BY19" s="2217" t="n">
        <f aca="false">'03.24 по датам'!BY19</f>
        <v>0</v>
      </c>
      <c r="BZ19" s="2217" t="n">
        <f aca="false">'03.24 по датам'!BZ19</f>
        <v>0</v>
      </c>
      <c r="CA19" s="2217" t="n">
        <f aca="false">'03.24 по датам'!CA19</f>
        <v>0</v>
      </c>
      <c r="CB19" s="2217" t="n">
        <f aca="false">'03.24 по датам'!CB19</f>
        <v>0</v>
      </c>
      <c r="CC19" s="2217" t="n">
        <f aca="false">'03.24 по датам'!CC19</f>
        <v>0</v>
      </c>
      <c r="CD19" s="2217" t="n">
        <f aca="false">'03.24 по датам'!CD19</f>
        <v>0</v>
      </c>
      <c r="CE19" s="2217" t="n">
        <f aca="false">'03.24 по датам'!CE19</f>
        <v>0</v>
      </c>
      <c r="CF19" s="2217" t="n">
        <f aca="false">'03.24 по датам'!CF19</f>
        <v>0</v>
      </c>
      <c r="CG19" s="2217" t="n">
        <f aca="false">'03.24 по датам'!CG19</f>
        <v>0</v>
      </c>
      <c r="CH19" s="2217" t="n">
        <f aca="false">'03.24 по датам'!CH19</f>
        <v>0</v>
      </c>
      <c r="CI19" s="2217" t="n">
        <f aca="false">'03.24 по датам'!CI19</f>
        <v>0</v>
      </c>
      <c r="CJ19" s="2218"/>
      <c r="CK19" s="2219"/>
      <c r="CL19" s="2220"/>
      <c r="CM19" s="2221"/>
      <c r="CN19" s="2221"/>
      <c r="CO19" s="2221"/>
      <c r="CP19" s="2221"/>
      <c r="CQ19" s="2217" t="n">
        <f aca="false">'03.24 по датам'!CQ19</f>
        <v>0</v>
      </c>
      <c r="CR19" s="2217" t="n">
        <f aca="false">'03.24 по датам'!CR19</f>
        <v>0</v>
      </c>
      <c r="CS19" s="2217" t="n">
        <f aca="false">'03.24 по датам'!CS19</f>
        <v>0</v>
      </c>
      <c r="CT19" s="2217" t="n">
        <f aca="false">'03.24 по датам'!CT19</f>
        <v>0</v>
      </c>
      <c r="CU19" s="2217" t="n">
        <f aca="false">'03.24 по датам'!CU19</f>
        <v>0</v>
      </c>
      <c r="CV19" s="2217" t="n">
        <f aca="false">'03.24 по датам'!CV19</f>
        <v>0</v>
      </c>
      <c r="CW19" s="2217" t="n">
        <f aca="false">'03.24 по датам'!CW19</f>
        <v>0</v>
      </c>
      <c r="CX19" s="2217" t="n">
        <f aca="false">'03.24 по датам'!CX19</f>
        <v>0</v>
      </c>
      <c r="CY19" s="2217" t="n">
        <f aca="false">'03.24 по датам'!CY19</f>
        <v>0</v>
      </c>
      <c r="CZ19" s="2217" t="n">
        <f aca="false">'03.24 по датам'!CZ19</f>
        <v>0</v>
      </c>
      <c r="DA19" s="2217" t="n">
        <f aca="false">'03.24 по датам'!DA19</f>
        <v>0</v>
      </c>
      <c r="DB19" s="2217" t="n">
        <f aca="false">'03.24 по датам'!DB19</f>
        <v>0</v>
      </c>
      <c r="DC19" s="2217" t="n">
        <f aca="false">'03.24 по датам'!DC19</f>
        <v>0</v>
      </c>
      <c r="DD19" s="2218"/>
      <c r="DE19" s="2219"/>
      <c r="DF19" s="2220"/>
      <c r="DG19" s="2221"/>
      <c r="DH19" s="2221"/>
      <c r="DI19" s="2224" t="n">
        <f aca="false">'03.24 по датам'!DI19</f>
        <v>0</v>
      </c>
      <c r="DJ19" s="2217" t="n">
        <f aca="false">'03.24 по датам'!DJ19</f>
        <v>0</v>
      </c>
      <c r="DK19" s="2217" t="n">
        <f aca="false">'03.24 по датам'!DK19</f>
        <v>0</v>
      </c>
      <c r="DL19" s="2217" t="n">
        <f aca="false">'03.24 по датам'!DL19</f>
        <v>0</v>
      </c>
      <c r="DM19" s="2217" t="n">
        <f aca="false">'03.24 по датам'!DM19</f>
        <v>0</v>
      </c>
      <c r="DN19" s="2217" t="n">
        <f aca="false">'03.24 по датам'!DN19</f>
        <v>0</v>
      </c>
      <c r="DO19" s="2217" t="n">
        <f aca="false">'03.24 по датам'!DO19</f>
        <v>0</v>
      </c>
      <c r="DP19" s="2217" t="n">
        <f aca="false">'03.24 по датам'!DP19</f>
        <v>0</v>
      </c>
      <c r="DQ19" s="2217" t="n">
        <f aca="false">'03.24 по датам'!DQ19</f>
        <v>0</v>
      </c>
      <c r="DR19" s="2217" t="n">
        <f aca="false">'03.24 по датам'!DR19</f>
        <v>0</v>
      </c>
      <c r="DS19" s="2217" t="n">
        <f aca="false">'03.24 по датам'!DS19</f>
        <v>0</v>
      </c>
      <c r="DT19" s="2217" t="n">
        <f aca="false">'03.24 по датам'!DT19</f>
        <v>0</v>
      </c>
      <c r="DU19" s="2217" t="n">
        <f aca="false">'03.24 по датам'!DU19</f>
        <v>0</v>
      </c>
      <c r="DV19" s="2218"/>
      <c r="DW19" s="2219"/>
      <c r="DX19" s="2220"/>
      <c r="DY19" s="2221"/>
      <c r="DZ19" s="2221"/>
      <c r="EA19" s="2217" t="n">
        <f aca="false">'03.24 по датам'!EA19</f>
        <v>0</v>
      </c>
      <c r="EB19" s="2217" t="n">
        <f aca="false">'03.24 по датам'!EB19</f>
        <v>0</v>
      </c>
      <c r="EC19" s="2217" t="n">
        <f aca="false">'03.24 по датам'!EC19</f>
        <v>0</v>
      </c>
      <c r="ED19" s="2217" t="n">
        <f aca="false">'03.24 по датам'!ED19</f>
        <v>0</v>
      </c>
      <c r="EE19" s="2217" t="n">
        <f aca="false">'03.24 по датам'!EE19</f>
        <v>0</v>
      </c>
      <c r="EF19" s="2217" t="n">
        <f aca="false">'03.24 по датам'!EF19</f>
        <v>0</v>
      </c>
      <c r="EG19" s="2217" t="n">
        <f aca="false">'03.24 по датам'!EG19</f>
        <v>0</v>
      </c>
      <c r="EH19" s="2217" t="n">
        <f aca="false">'03.24 по датам'!EH19</f>
        <v>0</v>
      </c>
      <c r="EI19" s="2217" t="n">
        <f aca="false">'03.24 по датам'!EI19</f>
        <v>0</v>
      </c>
      <c r="EJ19" s="2217" t="n">
        <f aca="false">'03.24 по датам'!EJ19</f>
        <v>0</v>
      </c>
      <c r="EK19" s="2217" t="n">
        <f aca="false">'03.24 по датам'!EK19</f>
        <v>0</v>
      </c>
      <c r="EL19" s="2217" t="n">
        <f aca="false">'03.24 по датам'!EL19</f>
        <v>0</v>
      </c>
      <c r="EM19" s="2217" t="n">
        <f aca="false">'03.24 по датам'!EM19</f>
        <v>0</v>
      </c>
      <c r="EN19" s="2217" t="n">
        <f aca="false">'03.24 по датам'!EN19</f>
        <v>0</v>
      </c>
      <c r="EO19" s="2217" t="n">
        <f aca="false">'03.24 по датам'!EO19</f>
        <v>0</v>
      </c>
      <c r="EP19" s="2217" t="n">
        <f aca="false">'03.24 по датам'!EP19</f>
        <v>0</v>
      </c>
      <c r="EQ19" s="2217" t="n">
        <f aca="false">'03.24 по датам'!EQ19</f>
        <v>0</v>
      </c>
      <c r="ER19" s="2217" t="n">
        <f aca="false">'03.24 по датам'!ER19</f>
        <v>0</v>
      </c>
      <c r="ES19" s="2217" t="n">
        <f aca="false">'03.24 по датам'!ES19</f>
        <v>0</v>
      </c>
      <c r="ET19" s="2217" t="n">
        <f aca="false">'03.24 по датам'!ET19</f>
        <v>0</v>
      </c>
      <c r="EU19" s="2217" t="n">
        <f aca="false">'03.24 по датам'!EU19</f>
        <v>0</v>
      </c>
      <c r="EV19" s="2217" t="n">
        <f aca="false">'03.24 по датам'!EV19</f>
        <v>0</v>
      </c>
      <c r="EW19" s="2217" t="n">
        <f aca="false">'03.24 по датам'!EW19</f>
        <v>0</v>
      </c>
      <c r="EX19" s="2217" t="n">
        <f aca="false">'03.24 по датам'!EX19</f>
        <v>0</v>
      </c>
      <c r="EY19" s="2217" t="n">
        <f aca="false">'03.24 по датам'!EY19</f>
        <v>0</v>
      </c>
      <c r="EZ19" s="2218"/>
      <c r="FA19" s="2219"/>
      <c r="FB19" s="2220"/>
      <c r="FC19" s="2221"/>
      <c r="FD19" s="2221"/>
      <c r="FE19" s="2217" t="n">
        <f aca="false">'03.24 по датам'!FE19</f>
        <v>0</v>
      </c>
      <c r="FF19" s="2217" t="n">
        <f aca="false">'03.24 по датам'!FF19</f>
        <v>0</v>
      </c>
      <c r="FG19" s="2217" t="n">
        <f aca="false">'03.24 по датам'!FG19</f>
        <v>0</v>
      </c>
      <c r="FH19" s="2217" t="n">
        <f aca="false">'03.24 по датам'!FH19</f>
        <v>0</v>
      </c>
      <c r="FI19" s="2217" t="n">
        <f aca="false">'03.24 по датам'!FI19</f>
        <v>0</v>
      </c>
      <c r="FJ19" s="2217" t="n">
        <f aca="false">'03.24 по датам'!FJ19</f>
        <v>0</v>
      </c>
      <c r="FK19" s="2217" t="n">
        <f aca="false">'03.24 по датам'!FK19</f>
        <v>0</v>
      </c>
      <c r="FL19" s="2217" t="n">
        <f aca="false">'03.24 по датам'!FL19</f>
        <v>0</v>
      </c>
      <c r="FM19" s="2217" t="n">
        <f aca="false">'03.24 по датам'!FM19</f>
        <v>0</v>
      </c>
      <c r="FN19" s="2217" t="n">
        <f aca="false">'03.24 по датам'!FN19</f>
        <v>0</v>
      </c>
      <c r="FO19" s="2218"/>
      <c r="FP19" s="2219"/>
      <c r="FQ19" s="2220"/>
      <c r="FR19" s="2221"/>
      <c r="FS19" s="2221"/>
      <c r="FT19" s="2225"/>
      <c r="FU19" s="2225"/>
      <c r="FV19" s="2225"/>
      <c r="FW19" s="2225"/>
      <c r="FX19" s="2225"/>
      <c r="FY19" s="2225"/>
      <c r="FZ19" s="2225"/>
      <c r="GA19" s="2225"/>
      <c r="GB19" s="2225"/>
      <c r="GC19" s="2225"/>
      <c r="GD19" s="2225"/>
      <c r="GE19" s="2225"/>
      <c r="GF19" s="2225"/>
      <c r="GG19" s="2225"/>
      <c r="GH19" s="2225"/>
      <c r="GI19" s="2225"/>
      <c r="GJ19" s="2225"/>
      <c r="GK19" s="2225"/>
      <c r="GL19" s="2225"/>
      <c r="GM19" s="2225"/>
      <c r="GN19" s="2225"/>
      <c r="GO19" s="2225"/>
      <c r="GP19" s="2225"/>
      <c r="GQ19" s="2225"/>
      <c r="GR19" s="2225"/>
      <c r="GS19" s="2225"/>
      <c r="GT19" s="2218"/>
      <c r="GU19" s="2219"/>
      <c r="GV19" s="2220"/>
      <c r="GW19" s="2221"/>
      <c r="GX19" s="2221"/>
      <c r="GY19" s="2221"/>
      <c r="GZ19" s="2217" t="n">
        <f aca="false">'03.24 по датам'!GZ19</f>
        <v>0</v>
      </c>
      <c r="HA19" s="2217" t="n">
        <f aca="false">'03.24 по датам'!HA19</f>
        <v>0</v>
      </c>
      <c r="HB19" s="2226"/>
      <c r="HC19" s="2221"/>
      <c r="HD19" s="2227" t="n">
        <f aca="false">'03.24 по датам'!HD19</f>
        <v>0</v>
      </c>
      <c r="HE19" s="2226"/>
      <c r="HF19" s="2228"/>
      <c r="HG19" s="2229"/>
      <c r="HH19" s="2229"/>
      <c r="HI19" s="2230"/>
      <c r="HJ19" s="2225"/>
      <c r="HK19" s="2225"/>
      <c r="HL19" s="2225"/>
      <c r="HM19" s="2225"/>
      <c r="HN19" s="2225"/>
      <c r="HO19" s="2225"/>
      <c r="HP19" s="2225"/>
      <c r="HQ19" s="2225"/>
      <c r="HR19" s="2225"/>
      <c r="HS19" s="2225"/>
      <c r="HT19" s="2225"/>
      <c r="HU19" s="2225"/>
      <c r="HV19" s="2225"/>
      <c r="HW19" s="2225"/>
      <c r="HX19" s="2225"/>
      <c r="HY19" s="2225"/>
      <c r="HZ19" s="2225"/>
      <c r="IA19" s="2218"/>
      <c r="IB19" s="2219"/>
      <c r="IC19" s="2220"/>
      <c r="ID19" s="2221"/>
      <c r="IE19" s="2221"/>
      <c r="IF19" s="2231" t="n">
        <f aca="false">'03.24 по датам'!IF19</f>
        <v>0</v>
      </c>
      <c r="IG19" s="2231" t="n">
        <f aca="false">'03.24 по датам'!IG19</f>
        <v>0</v>
      </c>
      <c r="IH19" s="2231" t="n">
        <f aca="false">'03.24 по датам'!IH19</f>
        <v>0</v>
      </c>
      <c r="II19" s="2232"/>
      <c r="IJ19" s="2233"/>
      <c r="IK19" s="1302"/>
      <c r="IL19" s="1302"/>
      <c r="IM19" s="2234" t="n">
        <f aca="false">'03.24 по датам'!IM19</f>
        <v>0</v>
      </c>
      <c r="IN19" s="2234" t="n">
        <f aca="false">'03.24 по датам'!IN19</f>
        <v>0</v>
      </c>
      <c r="IO19" s="2217" t="n">
        <f aca="false">'03.24 по датам'!IO19</f>
        <v>0</v>
      </c>
      <c r="IP19" s="2217" t="n">
        <f aca="false">'03.24 по датам'!IP19</f>
        <v>0</v>
      </c>
      <c r="IQ19" s="2217" t="n">
        <f aca="false">'03.24 по датам'!IQ19</f>
        <v>0</v>
      </c>
      <c r="IR19" s="2217" t="n">
        <f aca="false">'03.24 по датам'!IR19</f>
        <v>0</v>
      </c>
      <c r="IS19" s="2217" t="n">
        <f aca="false">'03.24 по датам'!IS19</f>
        <v>0</v>
      </c>
      <c r="IT19" s="2217" t="n">
        <f aca="false">'03.24 по датам'!IT19</f>
        <v>0</v>
      </c>
      <c r="IU19" s="2217" t="n">
        <f aca="false">'03.24 по датам'!IU19</f>
        <v>0</v>
      </c>
      <c r="IV19" s="2217" t="n">
        <f aca="false">'03.24 по датам'!IV19</f>
        <v>0</v>
      </c>
      <c r="IW19" s="2218"/>
      <c r="IX19" s="2219"/>
      <c r="IY19" s="2220"/>
      <c r="IZ19" s="2221"/>
      <c r="JA19" s="2221"/>
      <c r="JB19" s="2217" t="n">
        <f aca="false">'03.24 по датам'!JB19</f>
        <v>0</v>
      </c>
      <c r="JC19" s="2226"/>
      <c r="JD19" s="2217" t="n">
        <f aca="false">'03.24 по датам'!JD19</f>
        <v>0</v>
      </c>
      <c r="JE19" s="2221"/>
      <c r="JF19" s="2221"/>
      <c r="JG19" s="2231" t="n">
        <f aca="false">'03.24 по датам'!JG19</f>
        <v>0</v>
      </c>
      <c r="JH19" s="2231" t="n">
        <f aca="false">'03.24 по датам'!JH19</f>
        <v>0</v>
      </c>
      <c r="JI19" s="2231" t="n">
        <f aca="false">'03.24 по датам'!JI19</f>
        <v>0</v>
      </c>
      <c r="JJ19" s="2231" t="n">
        <f aca="false">'03.24 по датам'!JJ19</f>
        <v>0</v>
      </c>
      <c r="JK19" s="2270"/>
      <c r="JL19" s="1302"/>
      <c r="JM19" s="2236"/>
      <c r="JN19" s="2236"/>
      <c r="JO19" s="2237"/>
      <c r="JP19" s="2236"/>
      <c r="JQ19" s="2236"/>
      <c r="JR19" s="2237"/>
    </row>
    <row r="20" customFormat="false" ht="11.25" hidden="false" customHeight="true" outlineLevel="0" collapsed="false">
      <c r="A20" s="2056" t="n">
        <f aca="false">A16+1</f>
        <v>45354</v>
      </c>
      <c r="B20" s="2057" t="s">
        <v>662</v>
      </c>
      <c r="C20" s="2067" t="n">
        <f aca="false">'03.24 по датам'!C20</f>
        <v>0</v>
      </c>
      <c r="D20" s="2067" t="n">
        <f aca="false">'03.24 по датам'!D20</f>
        <v>0</v>
      </c>
      <c r="E20" s="2067" t="n">
        <f aca="false">'03.24 по датам'!E20</f>
        <v>0</v>
      </c>
      <c r="F20" s="2067" t="n">
        <f aca="false">'03.24 по датам'!F20</f>
        <v>0</v>
      </c>
      <c r="G20" s="2065" t="n">
        <f aca="false">'03.24 по датам'!G20</f>
        <v>0</v>
      </c>
      <c r="H20" s="2065" t="n">
        <f aca="false">'03.24 по датам'!H20</f>
        <v>0</v>
      </c>
      <c r="I20" s="2065" t="n">
        <f aca="false">'03.24 по датам'!I20</f>
        <v>0</v>
      </c>
      <c r="J20" s="2065" t="n">
        <f aca="false">'03.24 по датам'!J20</f>
        <v>0</v>
      </c>
      <c r="K20" s="2065" t="n">
        <f aca="false">'03.24 по датам'!K20</f>
        <v>0</v>
      </c>
      <c r="L20" s="2065" t="n">
        <f aca="false">'03.24 по датам'!L20</f>
        <v>0</v>
      </c>
      <c r="M20" s="2065" t="n">
        <f aca="false">'03.24 по датам'!M20</f>
        <v>0</v>
      </c>
      <c r="N20" s="2065" t="n">
        <f aca="false">'03.24 по датам'!N20</f>
        <v>0</v>
      </c>
      <c r="O20" s="2065" t="n">
        <f aca="false">'03.24 по датам'!O20</f>
        <v>0</v>
      </c>
      <c r="P20" s="2065" t="n">
        <f aca="false">'03.24 по датам'!P20</f>
        <v>0</v>
      </c>
      <c r="Q20" s="2065" t="n">
        <f aca="false">'03.24 по датам'!Q20</f>
        <v>0</v>
      </c>
      <c r="R20" s="2065" t="n">
        <f aca="false">'03.24 по датам'!R20</f>
        <v>0</v>
      </c>
      <c r="S20" s="2065" t="n">
        <f aca="false">'03.24 по датам'!S20</f>
        <v>0</v>
      </c>
      <c r="T20" s="2065" t="n">
        <f aca="false">'03.24 по датам'!T20</f>
        <v>0</v>
      </c>
      <c r="U20" s="2065" t="n">
        <f aca="false">'03.24 по датам'!U20</f>
        <v>0</v>
      </c>
      <c r="V20" s="2065" t="n">
        <f aca="false">'03.24 по датам'!V20</f>
        <v>0</v>
      </c>
      <c r="W20" s="2066" t="n">
        <f aca="false">'03.24 по датам'!W20</f>
        <v>0</v>
      </c>
      <c r="X20" s="2238"/>
      <c r="Y20" s="2239"/>
      <c r="Z20" s="2240"/>
      <c r="AA20" s="2062"/>
      <c r="AB20" s="2063"/>
      <c r="AC20" s="2064" t="n">
        <f aca="false">'03.24 по датам'!AC20</f>
        <v>0</v>
      </c>
      <c r="AD20" s="2064" t="n">
        <f aca="false">'03.24 по датам'!AD20</f>
        <v>0</v>
      </c>
      <c r="AE20" s="2065" t="n">
        <f aca="false">'03.24 по датам'!AE20</f>
        <v>0</v>
      </c>
      <c r="AF20" s="2065" t="n">
        <f aca="false">'03.24 по датам'!AF20</f>
        <v>0</v>
      </c>
      <c r="AG20" s="2065" t="n">
        <f aca="false">'03.24 по датам'!AG20</f>
        <v>0</v>
      </c>
      <c r="AH20" s="2065" t="n">
        <f aca="false">'03.24 по датам'!AH20</f>
        <v>0</v>
      </c>
      <c r="AI20" s="2065" t="n">
        <f aca="false">'03.24 по датам'!AI20</f>
        <v>0</v>
      </c>
      <c r="AJ20" s="2065" t="n">
        <f aca="false">'03.24 по датам'!AJ20</f>
        <v>0</v>
      </c>
      <c r="AK20" s="2065" t="n">
        <f aca="false">'03.24 по датам'!AK20</f>
        <v>0</v>
      </c>
      <c r="AL20" s="2065" t="n">
        <f aca="false">'03.24 по датам'!AL20</f>
        <v>0</v>
      </c>
      <c r="AM20" s="2065" t="n">
        <f aca="false">'03.24 по датам'!AM20</f>
        <v>0</v>
      </c>
      <c r="AN20" s="2065" t="n">
        <f aca="false">'03.24 по датам'!AN20</f>
        <v>0</v>
      </c>
      <c r="AO20" s="2066" t="n">
        <f aca="false">'03.24 по датам'!AO20</f>
        <v>0</v>
      </c>
      <c r="AP20" s="2238"/>
      <c r="AQ20" s="2239"/>
      <c r="AR20" s="2240"/>
      <c r="AS20" s="2062"/>
      <c r="AT20" s="2063"/>
      <c r="AU20" s="2064" t="n">
        <f aca="false">'03.24 по датам'!AU20</f>
        <v>0</v>
      </c>
      <c r="AV20" s="2241" t="n">
        <f aca="false">'03.24 по датам'!AV20</f>
        <v>0</v>
      </c>
      <c r="AW20" s="2067" t="n">
        <f aca="false">'03.24 по датам'!AW20</f>
        <v>0</v>
      </c>
      <c r="AX20" s="2065" t="n">
        <f aca="false">'03.24 по датам'!AX20</f>
        <v>0</v>
      </c>
      <c r="AY20" s="2065" t="n">
        <f aca="false">'03.24 по датам'!AY20</f>
        <v>0</v>
      </c>
      <c r="AZ20" s="2065" t="n">
        <f aca="false">'03.24 по датам'!AZ20</f>
        <v>0</v>
      </c>
      <c r="BA20" s="2065" t="n">
        <f aca="false">'03.24 по датам'!BA20</f>
        <v>0</v>
      </c>
      <c r="BB20" s="2065" t="n">
        <f aca="false">'03.24 по датам'!BB20</f>
        <v>0</v>
      </c>
      <c r="BC20" s="2065" t="n">
        <f aca="false">'03.24 по датам'!BC20</f>
        <v>0</v>
      </c>
      <c r="BD20" s="2065" t="n">
        <f aca="false">'03.24 по датам'!BD20</f>
        <v>0</v>
      </c>
      <c r="BE20" s="2065" t="n">
        <f aca="false">'03.24 по датам'!BE20</f>
        <v>0</v>
      </c>
      <c r="BF20" s="2065" t="n">
        <f aca="false">'03.24 по датам'!BF20</f>
        <v>0</v>
      </c>
      <c r="BG20" s="2065" t="n">
        <f aca="false">'03.24 по датам'!BG20</f>
        <v>0</v>
      </c>
      <c r="BH20" s="2065" t="n">
        <f aca="false">'03.24 по датам'!BH20</f>
        <v>0</v>
      </c>
      <c r="BI20" s="2065" t="n">
        <f aca="false">'03.24 по датам'!BI20</f>
        <v>0</v>
      </c>
      <c r="BJ20" s="2065" t="n">
        <f aca="false">'03.24 по датам'!BJ20</f>
        <v>0</v>
      </c>
      <c r="BK20" s="2065" t="n">
        <f aca="false">'03.24 по датам'!BK20</f>
        <v>0</v>
      </c>
      <c r="BL20" s="2065" t="n">
        <f aca="false">'03.24 по датам'!BL20</f>
        <v>0</v>
      </c>
      <c r="BM20" s="2065" t="n">
        <f aca="false">'03.24 по датам'!BM20</f>
        <v>0</v>
      </c>
      <c r="BN20" s="2065" t="n">
        <f aca="false">'03.24 по датам'!BN20</f>
        <v>0</v>
      </c>
      <c r="BO20" s="2065" t="n">
        <f aca="false">'03.24 по датам'!BO20</f>
        <v>0</v>
      </c>
      <c r="BP20" s="2065" t="n">
        <f aca="false">'03.24 по датам'!BP20</f>
        <v>0</v>
      </c>
      <c r="BQ20" s="2066" t="n">
        <f aca="false">'03.24 по датам'!BQ20</f>
        <v>0</v>
      </c>
      <c r="BR20" s="2238"/>
      <c r="BS20" s="2239"/>
      <c r="BT20" s="2240"/>
      <c r="BU20" s="2062"/>
      <c r="BV20" s="2063"/>
      <c r="BW20" s="2068" t="n">
        <f aca="false">'03.24 по датам'!BW20</f>
        <v>0</v>
      </c>
      <c r="BX20" s="2065" t="n">
        <f aca="false">'03.24 по датам'!BX20</f>
        <v>0</v>
      </c>
      <c r="BY20" s="2065" t="n">
        <f aca="false">'03.24 по датам'!BY20</f>
        <v>0</v>
      </c>
      <c r="BZ20" s="2065" t="n">
        <f aca="false">'03.24 по датам'!BZ20</f>
        <v>0</v>
      </c>
      <c r="CA20" s="2065" t="n">
        <f aca="false">'03.24 по датам'!CA20</f>
        <v>0</v>
      </c>
      <c r="CB20" s="2065" t="n">
        <f aca="false">'03.24 по датам'!CB20</f>
        <v>0</v>
      </c>
      <c r="CC20" s="2065" t="n">
        <f aca="false">'03.24 по датам'!CC20</f>
        <v>0</v>
      </c>
      <c r="CD20" s="2065" t="n">
        <f aca="false">'03.24 по датам'!CD20</f>
        <v>0</v>
      </c>
      <c r="CE20" s="2065" t="n">
        <f aca="false">'03.24 по датам'!CE20</f>
        <v>0</v>
      </c>
      <c r="CF20" s="2065" t="n">
        <f aca="false">'03.24 по датам'!CF20</f>
        <v>0</v>
      </c>
      <c r="CG20" s="2065" t="n">
        <f aca="false">'03.24 по датам'!CG20</f>
        <v>0</v>
      </c>
      <c r="CH20" s="2065" t="n">
        <f aca="false">'03.24 по датам'!CH20</f>
        <v>0</v>
      </c>
      <c r="CI20" s="2066" t="n">
        <f aca="false">'03.24 по датам'!CI20</f>
        <v>0</v>
      </c>
      <c r="CJ20" s="2238"/>
      <c r="CK20" s="2239"/>
      <c r="CL20" s="2240"/>
      <c r="CM20" s="2062"/>
      <c r="CN20" s="2063"/>
      <c r="CO20" s="2063"/>
      <c r="CP20" s="2063"/>
      <c r="CQ20" s="2065" t="n">
        <f aca="false">'03.24 по датам'!CQ20</f>
        <v>0</v>
      </c>
      <c r="CR20" s="2065" t="n">
        <f aca="false">'03.24 по датам'!CR20</f>
        <v>0</v>
      </c>
      <c r="CS20" s="2065" t="n">
        <f aca="false">'03.24 по датам'!CS20</f>
        <v>0</v>
      </c>
      <c r="CT20" s="2065" t="n">
        <f aca="false">'03.24 по датам'!CT20</f>
        <v>0</v>
      </c>
      <c r="CU20" s="2065" t="n">
        <f aca="false">'03.24 по датам'!CU20</f>
        <v>0</v>
      </c>
      <c r="CV20" s="2065" t="n">
        <f aca="false">'03.24 по датам'!CV20</f>
        <v>0</v>
      </c>
      <c r="CW20" s="2065" t="n">
        <f aca="false">'03.24 по датам'!CW20</f>
        <v>0</v>
      </c>
      <c r="CX20" s="2065" t="n">
        <f aca="false">'03.24 по датам'!CX20</f>
        <v>0</v>
      </c>
      <c r="CY20" s="2065" t="n">
        <f aca="false">'03.24 по датам'!CY20</f>
        <v>0</v>
      </c>
      <c r="CZ20" s="2065" t="n">
        <f aca="false">'03.24 по датам'!CZ20</f>
        <v>0</v>
      </c>
      <c r="DA20" s="2065" t="n">
        <f aca="false">'03.24 по датам'!DA20</f>
        <v>0</v>
      </c>
      <c r="DB20" s="2065" t="n">
        <f aca="false">'03.24 по датам'!DB20</f>
        <v>0</v>
      </c>
      <c r="DC20" s="2066" t="n">
        <f aca="false">'03.24 по датам'!DC20</f>
        <v>0</v>
      </c>
      <c r="DD20" s="2238"/>
      <c r="DE20" s="2239"/>
      <c r="DF20" s="2240"/>
      <c r="DG20" s="2069"/>
      <c r="DH20" s="2070"/>
      <c r="DI20" s="2071" t="n">
        <f aca="false">'03.24 по датам'!DI20</f>
        <v>0</v>
      </c>
      <c r="DJ20" s="2065" t="n">
        <f aca="false">'03.24 по датам'!DJ20</f>
        <v>0</v>
      </c>
      <c r="DK20" s="2065" t="n">
        <f aca="false">'03.24 по датам'!DK20</f>
        <v>0</v>
      </c>
      <c r="DL20" s="2065" t="n">
        <f aca="false">'03.24 по датам'!DL20</f>
        <v>0</v>
      </c>
      <c r="DM20" s="2065" t="n">
        <f aca="false">'03.24 по датам'!DM20</f>
        <v>0</v>
      </c>
      <c r="DN20" s="2065" t="n">
        <f aca="false">'03.24 по датам'!DN20</f>
        <v>0</v>
      </c>
      <c r="DO20" s="2065" t="n">
        <f aca="false">'03.24 по датам'!DO20</f>
        <v>0</v>
      </c>
      <c r="DP20" s="2065" t="n">
        <f aca="false">'03.24 по датам'!DP20</f>
        <v>0</v>
      </c>
      <c r="DQ20" s="2065" t="n">
        <f aca="false">'03.24 по датам'!DQ20</f>
        <v>0</v>
      </c>
      <c r="DR20" s="2065" t="n">
        <f aca="false">'03.24 по датам'!DR20</f>
        <v>0</v>
      </c>
      <c r="DS20" s="2065" t="n">
        <f aca="false">'03.24 по датам'!DS20</f>
        <v>0</v>
      </c>
      <c r="DT20" s="2065" t="n">
        <f aca="false">'03.24 по датам'!DT20</f>
        <v>0</v>
      </c>
      <c r="DU20" s="2066" t="n">
        <f aca="false">'03.24 по датам'!DU20</f>
        <v>0</v>
      </c>
      <c r="DV20" s="2238"/>
      <c r="DW20" s="2239"/>
      <c r="DX20" s="2240"/>
      <c r="DY20" s="2069"/>
      <c r="DZ20" s="2070"/>
      <c r="EA20" s="2065" t="n">
        <f aca="false">'03.24 по датам'!EA20</f>
        <v>0</v>
      </c>
      <c r="EB20" s="2065" t="n">
        <f aca="false">'03.24 по датам'!EB20</f>
        <v>0</v>
      </c>
      <c r="EC20" s="2065" t="n">
        <f aca="false">'03.24 по датам'!EC20</f>
        <v>0</v>
      </c>
      <c r="ED20" s="2065" t="n">
        <f aca="false">'03.24 по датам'!ED20</f>
        <v>0</v>
      </c>
      <c r="EE20" s="2065" t="n">
        <f aca="false">'03.24 по датам'!EE20</f>
        <v>0</v>
      </c>
      <c r="EF20" s="2065" t="n">
        <f aca="false">'03.24 по датам'!EF20</f>
        <v>0</v>
      </c>
      <c r="EG20" s="2065" t="n">
        <f aca="false">'03.24 по датам'!EG20</f>
        <v>0</v>
      </c>
      <c r="EH20" s="2065" t="n">
        <f aca="false">'03.24 по датам'!EH20</f>
        <v>0</v>
      </c>
      <c r="EI20" s="2065" t="n">
        <f aca="false">'03.24 по датам'!EI20</f>
        <v>0</v>
      </c>
      <c r="EJ20" s="2065" t="n">
        <f aca="false">'03.24 по датам'!EJ20</f>
        <v>0</v>
      </c>
      <c r="EK20" s="2065" t="n">
        <f aca="false">'03.24 по датам'!EK20</f>
        <v>0</v>
      </c>
      <c r="EL20" s="2065" t="n">
        <f aca="false">'03.24 по датам'!EL20</f>
        <v>0</v>
      </c>
      <c r="EM20" s="2065" t="n">
        <f aca="false">'03.24 по датам'!EM20</f>
        <v>0</v>
      </c>
      <c r="EN20" s="2065" t="n">
        <f aca="false">'03.24 по датам'!EN20</f>
        <v>0</v>
      </c>
      <c r="EO20" s="2065" t="n">
        <f aca="false">'03.24 по датам'!EO20</f>
        <v>0</v>
      </c>
      <c r="EP20" s="2065" t="n">
        <f aca="false">'03.24 по датам'!EP20</f>
        <v>0</v>
      </c>
      <c r="EQ20" s="2065" t="n">
        <f aca="false">'03.24 по датам'!EQ20</f>
        <v>0</v>
      </c>
      <c r="ER20" s="2065" t="n">
        <f aca="false">'03.24 по датам'!ER20</f>
        <v>0</v>
      </c>
      <c r="ES20" s="2065" t="n">
        <f aca="false">'03.24 по датам'!ES20</f>
        <v>0</v>
      </c>
      <c r="ET20" s="2065" t="n">
        <f aca="false">'03.24 по датам'!ET20</f>
        <v>0</v>
      </c>
      <c r="EU20" s="2065" t="n">
        <f aca="false">'03.24 по датам'!EU20</f>
        <v>0</v>
      </c>
      <c r="EV20" s="2065" t="n">
        <f aca="false">'03.24 по датам'!EV20</f>
        <v>0</v>
      </c>
      <c r="EW20" s="2065" t="n">
        <f aca="false">'03.24 по датам'!EW20</f>
        <v>0</v>
      </c>
      <c r="EX20" s="2065" t="n">
        <f aca="false">'03.24 по датам'!EX20</f>
        <v>0</v>
      </c>
      <c r="EY20" s="2066" t="n">
        <f aca="false">'03.24 по датам'!EY20</f>
        <v>0</v>
      </c>
      <c r="EZ20" s="2238"/>
      <c r="FA20" s="2239"/>
      <c r="FB20" s="2240"/>
      <c r="FC20" s="2069"/>
      <c r="FD20" s="2070"/>
      <c r="FE20" s="2065" t="n">
        <f aca="false">'03.24 по датам'!FE20</f>
        <v>0</v>
      </c>
      <c r="FF20" s="2065" t="n">
        <f aca="false">'03.24 по датам'!FF20</f>
        <v>0</v>
      </c>
      <c r="FG20" s="2065" t="n">
        <f aca="false">'03.24 по датам'!FG20</f>
        <v>0</v>
      </c>
      <c r="FH20" s="2065" t="n">
        <f aca="false">'03.24 по датам'!FH20</f>
        <v>0</v>
      </c>
      <c r="FI20" s="2065" t="n">
        <f aca="false">'03.24 по датам'!FI20</f>
        <v>0</v>
      </c>
      <c r="FJ20" s="2065" t="n">
        <f aca="false">'03.24 по датам'!FJ20</f>
        <v>0</v>
      </c>
      <c r="FK20" s="2065" t="n">
        <f aca="false">'03.24 по датам'!FK20</f>
        <v>0</v>
      </c>
      <c r="FL20" s="2065" t="n">
        <f aca="false">'03.24 по датам'!FL20</f>
        <v>0</v>
      </c>
      <c r="FM20" s="2065" t="n">
        <f aca="false">'03.24 по датам'!FM20</f>
        <v>0</v>
      </c>
      <c r="FN20" s="2066" t="n">
        <f aca="false">'03.24 по датам'!FN20</f>
        <v>0</v>
      </c>
      <c r="FO20" s="2238"/>
      <c r="FP20" s="2239"/>
      <c r="FQ20" s="2240"/>
      <c r="FR20" s="2069"/>
      <c r="FS20" s="2070"/>
      <c r="FT20" s="2271"/>
      <c r="FU20" s="2072"/>
      <c r="FV20" s="2072"/>
      <c r="FW20" s="2072"/>
      <c r="FX20" s="2072"/>
      <c r="FY20" s="2072"/>
      <c r="FZ20" s="2072"/>
      <c r="GA20" s="2072"/>
      <c r="GB20" s="2072"/>
      <c r="GC20" s="2072"/>
      <c r="GD20" s="2072"/>
      <c r="GE20" s="2072"/>
      <c r="GF20" s="2072"/>
      <c r="GG20" s="2072"/>
      <c r="GH20" s="2072"/>
      <c r="GI20" s="2072"/>
      <c r="GJ20" s="2072"/>
      <c r="GK20" s="2072"/>
      <c r="GL20" s="2072"/>
      <c r="GM20" s="2072"/>
      <c r="GN20" s="2072"/>
      <c r="GO20" s="2072"/>
      <c r="GP20" s="2072"/>
      <c r="GQ20" s="2072"/>
      <c r="GR20" s="2072"/>
      <c r="GS20" s="2073"/>
      <c r="GT20" s="2242"/>
      <c r="GU20" s="2243"/>
      <c r="GV20" s="2240"/>
      <c r="GW20" s="2076"/>
      <c r="GX20" s="2063"/>
      <c r="GY20" s="2062"/>
      <c r="GZ20" s="2077" t="n">
        <f aca="false">'03.24 по датам'!GZ20</f>
        <v>0</v>
      </c>
      <c r="HA20" s="2078" t="n">
        <f aca="false">'03.24 по датам'!HA20</f>
        <v>0</v>
      </c>
      <c r="HB20" s="2272"/>
      <c r="HC20" s="2080"/>
      <c r="HD20" s="2247" t="n">
        <f aca="false">'03.24 по датам'!HD20</f>
        <v>0</v>
      </c>
      <c r="HE20" s="2272"/>
      <c r="HF20" s="2082"/>
      <c r="HG20" s="2083"/>
      <c r="HH20" s="2068"/>
      <c r="HI20" s="2273"/>
      <c r="HJ20" s="2274"/>
      <c r="HK20" s="2274"/>
      <c r="HL20" s="2274"/>
      <c r="HM20" s="2274"/>
      <c r="HN20" s="2274"/>
      <c r="HO20" s="2274"/>
      <c r="HP20" s="2274"/>
      <c r="HQ20" s="2274"/>
      <c r="HR20" s="2274"/>
      <c r="HS20" s="2274"/>
      <c r="HT20" s="2274"/>
      <c r="HU20" s="2274"/>
      <c r="HV20" s="2274"/>
      <c r="HW20" s="2274"/>
      <c r="HX20" s="2274"/>
      <c r="HY20" s="2274"/>
      <c r="HZ20" s="2275"/>
      <c r="IA20" s="2238"/>
      <c r="IB20" s="2239"/>
      <c r="IC20" s="2240"/>
      <c r="ID20" s="2062"/>
      <c r="IE20" s="2076"/>
      <c r="IF20" s="2085" t="n">
        <f aca="false">'03.24 по датам'!IF20</f>
        <v>0</v>
      </c>
      <c r="IG20" s="2085" t="n">
        <f aca="false">'03.24 по датам'!IG20</f>
        <v>0</v>
      </c>
      <c r="IH20" s="2086" t="n">
        <f aca="false">'03.24 по датам'!IH20</f>
        <v>0</v>
      </c>
      <c r="II20" s="2249"/>
      <c r="IJ20" s="2250"/>
      <c r="IK20" s="2089"/>
      <c r="IL20" s="2090"/>
      <c r="IM20" s="2083" t="n">
        <f aca="false">'03.24 по датам'!IM20</f>
        <v>0</v>
      </c>
      <c r="IN20" s="2092" t="n">
        <f aca="false">'03.24 по датам'!IN20</f>
        <v>0</v>
      </c>
      <c r="IO20" s="2093" t="n">
        <f aca="false">'03.24 по датам'!IO20</f>
        <v>0</v>
      </c>
      <c r="IP20" s="2093" t="n">
        <f aca="false">'03.24 по датам'!IP20</f>
        <v>0</v>
      </c>
      <c r="IQ20" s="2093" t="n">
        <f aca="false">'03.24 по датам'!IQ20</f>
        <v>0</v>
      </c>
      <c r="IR20" s="2093" t="n">
        <f aca="false">'03.24 по датам'!IR20</f>
        <v>0</v>
      </c>
      <c r="IS20" s="2093" t="n">
        <f aca="false">'03.24 по датам'!IS20</f>
        <v>0</v>
      </c>
      <c r="IT20" s="2093" t="n">
        <f aca="false">'03.24 по датам'!IT20</f>
        <v>0</v>
      </c>
      <c r="IU20" s="2093" t="n">
        <f aca="false">'03.24 по датам'!IU20</f>
        <v>0</v>
      </c>
      <c r="IV20" s="2094" t="n">
        <f aca="false">'03.24 по датам'!IV20</f>
        <v>0</v>
      </c>
      <c r="IW20" s="2251"/>
      <c r="IX20" s="2252"/>
      <c r="IY20" s="2253"/>
      <c r="IZ20" s="2062"/>
      <c r="JA20" s="2063"/>
      <c r="JB20" s="2098" t="n">
        <f aca="false">'03.24 по датам'!JB20</f>
        <v>0</v>
      </c>
      <c r="JC20" s="2245"/>
      <c r="JD20" s="2100" t="n">
        <f aca="false">'03.24 по датам'!JD20</f>
        <v>0</v>
      </c>
      <c r="JE20" s="2101"/>
      <c r="JF20" s="2102"/>
      <c r="JG20" s="2254" t="n">
        <f aca="false">'03.24 по датам'!JG20</f>
        <v>0</v>
      </c>
      <c r="JH20" s="2254" t="n">
        <f aca="false">'03.24 по датам'!JH20</f>
        <v>0</v>
      </c>
      <c r="JI20" s="2103" t="n">
        <f aca="false">'03.24 по датам'!JI20</f>
        <v>0</v>
      </c>
      <c r="JJ20" s="2104" t="n">
        <f aca="false">'03.24 по датам'!JJ20</f>
        <v>0</v>
      </c>
      <c r="JK20" s="2276"/>
      <c r="JL20" s="2106"/>
      <c r="JM20" s="2107" t="e">
        <f aca="false">JM$4:JM$4+SUMIF($C$5:JL$5,"Нараст. баланс",$C22:JL22)+SUMIF($C$7:JH$7,"Итого (с ВНР)",$C22:JH22)-SUMIF($C$5:JL$5,"Геол. снижение,  т/сут",$C22:JL22)-SUMIF(JJ$7:JL$7,"Итого",JJ22:JL22)-SUMIF($C$7:JL$7,"Итого (с ВСП)",$C22:JL22)</f>
        <v>#VALUE!</v>
      </c>
      <c r="JN20" s="2108"/>
      <c r="JO20" s="2256" t="e">
        <f aca="false">'03.24 НГДП по датам'!CA20:CA22</f>
        <v>#VALUE!</v>
      </c>
      <c r="JP20" s="2110"/>
      <c r="JQ20" s="2111"/>
      <c r="JR20" s="2257"/>
    </row>
    <row r="21" customFormat="false" ht="11.25" hidden="false" customHeight="true" outlineLevel="0" collapsed="false">
      <c r="A21" s="2056"/>
      <c r="B21" s="2113" t="s">
        <v>663</v>
      </c>
      <c r="C21" s="2123" t="n">
        <f aca="false">'03.24 по датам'!C21</f>
        <v>0</v>
      </c>
      <c r="D21" s="2123" t="n">
        <f aca="false">'03.24 по датам'!D21</f>
        <v>0</v>
      </c>
      <c r="E21" s="2123" t="n">
        <f aca="false">'03.24 по датам'!E21</f>
        <v>0</v>
      </c>
      <c r="F21" s="2123" t="n">
        <f aca="false">'03.24 по датам'!F21</f>
        <v>0</v>
      </c>
      <c r="G21" s="2121" t="n">
        <f aca="false">'03.24 по датам'!G21</f>
        <v>0</v>
      </c>
      <c r="H21" s="2121" t="n">
        <f aca="false">'03.24 по датам'!H21</f>
        <v>0</v>
      </c>
      <c r="I21" s="2121" t="n">
        <f aca="false">'03.24 по датам'!I21</f>
        <v>0</v>
      </c>
      <c r="J21" s="2121" t="n">
        <f aca="false">'03.24 по датам'!J21</f>
        <v>0</v>
      </c>
      <c r="K21" s="2121" t="n">
        <f aca="false">'03.24 по датам'!K21</f>
        <v>0</v>
      </c>
      <c r="L21" s="2121" t="n">
        <f aca="false">'03.24 по датам'!L21</f>
        <v>0</v>
      </c>
      <c r="M21" s="2121" t="n">
        <f aca="false">'03.24 по датам'!M21</f>
        <v>0</v>
      </c>
      <c r="N21" s="2121" t="n">
        <f aca="false">'03.24 по датам'!N21</f>
        <v>0</v>
      </c>
      <c r="O21" s="2121" t="n">
        <f aca="false">'03.24 по датам'!O21</f>
        <v>0</v>
      </c>
      <c r="P21" s="2121" t="n">
        <f aca="false">'03.24 по датам'!P21</f>
        <v>0</v>
      </c>
      <c r="Q21" s="2121" t="n">
        <f aca="false">'03.24 по датам'!Q21</f>
        <v>0</v>
      </c>
      <c r="R21" s="2121" t="n">
        <f aca="false">'03.24 по датам'!R21</f>
        <v>0</v>
      </c>
      <c r="S21" s="2121" t="n">
        <f aca="false">'03.24 по датам'!S21</f>
        <v>0</v>
      </c>
      <c r="T21" s="2121" t="n">
        <f aca="false">'03.24 по датам'!T21</f>
        <v>0</v>
      </c>
      <c r="U21" s="2121" t="n">
        <f aca="false">'03.24 по датам'!U21</f>
        <v>0</v>
      </c>
      <c r="V21" s="2121" t="n">
        <f aca="false">'03.24 по датам'!V21</f>
        <v>0</v>
      </c>
      <c r="W21" s="2122" t="n">
        <f aca="false">'03.24 по датам'!W21</f>
        <v>0</v>
      </c>
      <c r="X21" s="2115"/>
      <c r="Y21" s="2116"/>
      <c r="Z21" s="2117"/>
      <c r="AA21" s="2118" t="n">
        <f aca="false">COUNTIF(C21:Z21,"&gt;"&amp;0)</f>
        <v>0</v>
      </c>
      <c r="AB21" s="2119"/>
      <c r="AC21" s="2120" t="n">
        <f aca="false">'03.24 по датам'!AC21</f>
        <v>0</v>
      </c>
      <c r="AD21" s="2120" t="n">
        <f aca="false">'03.24 по датам'!AD21</f>
        <v>0</v>
      </c>
      <c r="AE21" s="2121" t="n">
        <f aca="false">'03.24 по датам'!AE21</f>
        <v>0</v>
      </c>
      <c r="AF21" s="2121" t="n">
        <f aca="false">'03.24 по датам'!AF21</f>
        <v>0</v>
      </c>
      <c r="AG21" s="2121" t="n">
        <f aca="false">'03.24 по датам'!AG21</f>
        <v>0</v>
      </c>
      <c r="AH21" s="2121" t="n">
        <f aca="false">'03.24 по датам'!AH21</f>
        <v>0</v>
      </c>
      <c r="AI21" s="2121" t="n">
        <f aca="false">'03.24 по датам'!AI21</f>
        <v>0</v>
      </c>
      <c r="AJ21" s="2121" t="n">
        <f aca="false">'03.24 по датам'!AJ21</f>
        <v>0</v>
      </c>
      <c r="AK21" s="2121" t="n">
        <f aca="false">'03.24 по датам'!AK21</f>
        <v>0</v>
      </c>
      <c r="AL21" s="2121" t="n">
        <f aca="false">'03.24 по датам'!AL21</f>
        <v>0</v>
      </c>
      <c r="AM21" s="2121" t="n">
        <f aca="false">'03.24 по датам'!AM21</f>
        <v>0</v>
      </c>
      <c r="AN21" s="2121" t="n">
        <f aca="false">'03.24 по датам'!AN21</f>
        <v>0</v>
      </c>
      <c r="AO21" s="2122" t="n">
        <f aca="false">'03.24 по датам'!AO21</f>
        <v>0</v>
      </c>
      <c r="AP21" s="2115"/>
      <c r="AQ21" s="2116"/>
      <c r="AR21" s="2117"/>
      <c r="AS21" s="2118" t="n">
        <f aca="false">COUNTIF(AC22:AR22,"&gt;"&amp;0)</f>
        <v>0</v>
      </c>
      <c r="AT21" s="2119"/>
      <c r="AU21" s="2120" t="n">
        <f aca="false">'03.24 по датам'!AU21</f>
        <v>0</v>
      </c>
      <c r="AV21" s="2258" t="n">
        <f aca="false">'03.24 по датам'!AV21</f>
        <v>0</v>
      </c>
      <c r="AW21" s="2123" t="n">
        <f aca="false">'03.24 по датам'!AW21</f>
        <v>0</v>
      </c>
      <c r="AX21" s="2121" t="n">
        <f aca="false">'03.24 по датам'!AX21</f>
        <v>0</v>
      </c>
      <c r="AY21" s="2121" t="n">
        <f aca="false">'03.24 по датам'!AY21</f>
        <v>0</v>
      </c>
      <c r="AZ21" s="2121" t="n">
        <f aca="false">'03.24 по датам'!AZ21</f>
        <v>0</v>
      </c>
      <c r="BA21" s="2121" t="n">
        <f aca="false">'03.24 по датам'!BA21</f>
        <v>0</v>
      </c>
      <c r="BB21" s="2121" t="n">
        <f aca="false">'03.24 по датам'!BB21</f>
        <v>0</v>
      </c>
      <c r="BC21" s="2121" t="n">
        <f aca="false">'03.24 по датам'!BC21</f>
        <v>0</v>
      </c>
      <c r="BD21" s="2121" t="n">
        <f aca="false">'03.24 по датам'!BD21</f>
        <v>0</v>
      </c>
      <c r="BE21" s="2121" t="n">
        <f aca="false">'03.24 по датам'!BE21</f>
        <v>0</v>
      </c>
      <c r="BF21" s="2121" t="n">
        <f aca="false">'03.24 по датам'!BF21</f>
        <v>0</v>
      </c>
      <c r="BG21" s="2121" t="n">
        <f aca="false">'03.24 по датам'!BG21</f>
        <v>0</v>
      </c>
      <c r="BH21" s="2121" t="n">
        <f aca="false">'03.24 по датам'!BH21</f>
        <v>0</v>
      </c>
      <c r="BI21" s="2121" t="n">
        <f aca="false">'03.24 по датам'!BI21</f>
        <v>0</v>
      </c>
      <c r="BJ21" s="2121" t="n">
        <f aca="false">'03.24 по датам'!BJ21</f>
        <v>0</v>
      </c>
      <c r="BK21" s="2121" t="n">
        <f aca="false">'03.24 по датам'!BK21</f>
        <v>0</v>
      </c>
      <c r="BL21" s="2121" t="n">
        <f aca="false">'03.24 по датам'!BL21</f>
        <v>0</v>
      </c>
      <c r="BM21" s="2121" t="n">
        <f aca="false">'03.24 по датам'!BM21</f>
        <v>0</v>
      </c>
      <c r="BN21" s="2121" t="n">
        <f aca="false">'03.24 по датам'!BN21</f>
        <v>0</v>
      </c>
      <c r="BO21" s="2121" t="n">
        <f aca="false">'03.24 по датам'!BO21</f>
        <v>0</v>
      </c>
      <c r="BP21" s="2121" t="n">
        <f aca="false">'03.24 по датам'!BP21</f>
        <v>0</v>
      </c>
      <c r="BQ21" s="2122" t="n">
        <f aca="false">'03.24 по датам'!BQ21</f>
        <v>0</v>
      </c>
      <c r="BR21" s="2115"/>
      <c r="BS21" s="2116"/>
      <c r="BT21" s="2117"/>
      <c r="BU21" s="2118" t="n">
        <f aca="false">COUNTIF(AU22:BT22,"&gt;"&amp;0)</f>
        <v>0</v>
      </c>
      <c r="BV21" s="2119"/>
      <c r="BW21" s="2124" t="n">
        <f aca="false">'03.24 по датам'!BW21</f>
        <v>0</v>
      </c>
      <c r="BX21" s="2121" t="n">
        <f aca="false">'03.24 по датам'!BX21</f>
        <v>0</v>
      </c>
      <c r="BY21" s="2121" t="n">
        <f aca="false">'03.24 по датам'!BY21</f>
        <v>0</v>
      </c>
      <c r="BZ21" s="2121" t="n">
        <f aca="false">'03.24 по датам'!BZ21</f>
        <v>0</v>
      </c>
      <c r="CA21" s="2121" t="n">
        <f aca="false">'03.24 по датам'!CA21</f>
        <v>0</v>
      </c>
      <c r="CB21" s="2121" t="n">
        <f aca="false">'03.24 по датам'!CB21</f>
        <v>0</v>
      </c>
      <c r="CC21" s="2121" t="n">
        <f aca="false">'03.24 по датам'!CC21</f>
        <v>0</v>
      </c>
      <c r="CD21" s="2121" t="n">
        <f aca="false">'03.24 по датам'!CD21</f>
        <v>0</v>
      </c>
      <c r="CE21" s="2121" t="n">
        <f aca="false">'03.24 по датам'!CE21</f>
        <v>0</v>
      </c>
      <c r="CF21" s="2121" t="n">
        <f aca="false">'03.24 по датам'!CF21</f>
        <v>0</v>
      </c>
      <c r="CG21" s="2121" t="n">
        <f aca="false">'03.24 по датам'!CG21</f>
        <v>0</v>
      </c>
      <c r="CH21" s="2121" t="n">
        <f aca="false">'03.24 по датам'!CH21</f>
        <v>0</v>
      </c>
      <c r="CI21" s="2122" t="n">
        <f aca="false">'03.24 по датам'!CI21</f>
        <v>0</v>
      </c>
      <c r="CJ21" s="2115"/>
      <c r="CK21" s="2116"/>
      <c r="CL21" s="2117"/>
      <c r="CM21" s="2118" t="n">
        <f aca="false">COUNTIF(BW22:CL22,"&gt;"&amp;0)</f>
        <v>0</v>
      </c>
      <c r="CN21" s="2119"/>
      <c r="CO21" s="2119" t="n">
        <f aca="false">AA21+AS21+BU21+CM21</f>
        <v>0</v>
      </c>
      <c r="CP21" s="2119"/>
      <c r="CQ21" s="2121" t="n">
        <f aca="false">'03.24 по датам'!CQ21</f>
        <v>0</v>
      </c>
      <c r="CR21" s="2121" t="n">
        <f aca="false">'03.24 по датам'!CR21</f>
        <v>0</v>
      </c>
      <c r="CS21" s="2121" t="n">
        <f aca="false">'03.24 по датам'!CS21</f>
        <v>0</v>
      </c>
      <c r="CT21" s="2121" t="n">
        <f aca="false">'03.24 по датам'!CT21</f>
        <v>0</v>
      </c>
      <c r="CU21" s="2121" t="n">
        <f aca="false">'03.24 по датам'!CU21</f>
        <v>0</v>
      </c>
      <c r="CV21" s="2121" t="n">
        <f aca="false">'03.24 по датам'!CV21</f>
        <v>0</v>
      </c>
      <c r="CW21" s="2121" t="n">
        <f aca="false">'03.24 по датам'!CW21</f>
        <v>0</v>
      </c>
      <c r="CX21" s="2121" t="n">
        <f aca="false">'03.24 по датам'!CX21</f>
        <v>0</v>
      </c>
      <c r="CY21" s="2121" t="n">
        <f aca="false">'03.24 по датам'!CY21</f>
        <v>0</v>
      </c>
      <c r="CZ21" s="2121" t="n">
        <f aca="false">'03.24 по датам'!CZ21</f>
        <v>0</v>
      </c>
      <c r="DA21" s="2121" t="n">
        <f aca="false">'03.24 по датам'!DA21</f>
        <v>0</v>
      </c>
      <c r="DB21" s="2121" t="n">
        <f aca="false">'03.24 по датам'!DB21</f>
        <v>0</v>
      </c>
      <c r="DC21" s="2122" t="n">
        <f aca="false">'03.24 по датам'!DC21</f>
        <v>0</v>
      </c>
      <c r="DD21" s="2115"/>
      <c r="DE21" s="2116"/>
      <c r="DF21" s="2117"/>
      <c r="DG21" s="2125" t="n">
        <f aca="false">SUBTOTAL(9,CQ23:DF23)</f>
        <v>0</v>
      </c>
      <c r="DH21" s="2126"/>
      <c r="DI21" s="2127" t="n">
        <f aca="false">'03.24 по датам'!DI21</f>
        <v>0</v>
      </c>
      <c r="DJ21" s="2121" t="n">
        <f aca="false">'03.24 по датам'!DJ21</f>
        <v>0</v>
      </c>
      <c r="DK21" s="2121" t="n">
        <f aca="false">'03.24 по датам'!DK21</f>
        <v>0</v>
      </c>
      <c r="DL21" s="2121" t="n">
        <f aca="false">'03.24 по датам'!DL21</f>
        <v>0</v>
      </c>
      <c r="DM21" s="2121" t="n">
        <f aca="false">'03.24 по датам'!DM21</f>
        <v>0</v>
      </c>
      <c r="DN21" s="2121" t="n">
        <f aca="false">'03.24 по датам'!DN21</f>
        <v>0</v>
      </c>
      <c r="DO21" s="2121" t="n">
        <f aca="false">'03.24 по датам'!DO21</f>
        <v>0</v>
      </c>
      <c r="DP21" s="2121" t="n">
        <f aca="false">'03.24 по датам'!DP21</f>
        <v>0</v>
      </c>
      <c r="DQ21" s="2121" t="n">
        <f aca="false">'03.24 по датам'!DQ21</f>
        <v>0</v>
      </c>
      <c r="DR21" s="2121" t="n">
        <f aca="false">'03.24 по датам'!DR21</f>
        <v>0</v>
      </c>
      <c r="DS21" s="2121" t="n">
        <f aca="false">'03.24 по датам'!DS21</f>
        <v>0</v>
      </c>
      <c r="DT21" s="2121" t="n">
        <f aca="false">'03.24 по датам'!DT21</f>
        <v>0</v>
      </c>
      <c r="DU21" s="2122" t="n">
        <f aca="false">'03.24 по датам'!DU21</f>
        <v>0</v>
      </c>
      <c r="DV21" s="2115"/>
      <c r="DW21" s="2116"/>
      <c r="DX21" s="2117"/>
      <c r="DY21" s="2125" t="n">
        <f aca="false">COUNTIF(DI22:DX22,"&gt;"&amp;0)</f>
        <v>0</v>
      </c>
      <c r="DZ21" s="2126"/>
      <c r="EA21" s="2121" t="n">
        <f aca="false">'03.24 по датам'!EA21</f>
        <v>0</v>
      </c>
      <c r="EB21" s="2121" t="n">
        <f aca="false">'03.24 по датам'!EB21</f>
        <v>0</v>
      </c>
      <c r="EC21" s="2121" t="n">
        <f aca="false">'03.24 по датам'!EC21</f>
        <v>0</v>
      </c>
      <c r="ED21" s="2121" t="n">
        <f aca="false">'03.24 по датам'!ED21</f>
        <v>0</v>
      </c>
      <c r="EE21" s="2121" t="n">
        <f aca="false">'03.24 по датам'!EE21</f>
        <v>0</v>
      </c>
      <c r="EF21" s="2121" t="n">
        <f aca="false">'03.24 по датам'!EF21</f>
        <v>0</v>
      </c>
      <c r="EG21" s="2121" t="n">
        <f aca="false">'03.24 по датам'!EG21</f>
        <v>0</v>
      </c>
      <c r="EH21" s="2121" t="n">
        <f aca="false">'03.24 по датам'!EH21</f>
        <v>0</v>
      </c>
      <c r="EI21" s="2121" t="n">
        <f aca="false">'03.24 по датам'!EI21</f>
        <v>0</v>
      </c>
      <c r="EJ21" s="2121" t="n">
        <f aca="false">'03.24 по датам'!EJ21</f>
        <v>0</v>
      </c>
      <c r="EK21" s="2121" t="n">
        <f aca="false">'03.24 по датам'!EK21</f>
        <v>0</v>
      </c>
      <c r="EL21" s="2121" t="n">
        <f aca="false">'03.24 по датам'!EL21</f>
        <v>0</v>
      </c>
      <c r="EM21" s="2121" t="n">
        <f aca="false">'03.24 по датам'!EM21</f>
        <v>0</v>
      </c>
      <c r="EN21" s="2121" t="n">
        <f aca="false">'03.24 по датам'!EN21</f>
        <v>0</v>
      </c>
      <c r="EO21" s="2121" t="n">
        <f aca="false">'03.24 по датам'!EO21</f>
        <v>0</v>
      </c>
      <c r="EP21" s="2121" t="n">
        <f aca="false">'03.24 по датам'!EP21</f>
        <v>0</v>
      </c>
      <c r="EQ21" s="2121" t="n">
        <f aca="false">'03.24 по датам'!EQ21</f>
        <v>0</v>
      </c>
      <c r="ER21" s="2121" t="n">
        <f aca="false">'03.24 по датам'!ER21</f>
        <v>0</v>
      </c>
      <c r="ES21" s="2121" t="n">
        <f aca="false">'03.24 по датам'!ES21</f>
        <v>0</v>
      </c>
      <c r="ET21" s="2121" t="n">
        <f aca="false">'03.24 по датам'!ET21</f>
        <v>0</v>
      </c>
      <c r="EU21" s="2121" t="n">
        <f aca="false">'03.24 по датам'!EU21</f>
        <v>0</v>
      </c>
      <c r="EV21" s="2121" t="n">
        <f aca="false">'03.24 по датам'!EV21</f>
        <v>0</v>
      </c>
      <c r="EW21" s="2121" t="n">
        <f aca="false">'03.24 по датам'!EW21</f>
        <v>0</v>
      </c>
      <c r="EX21" s="2121" t="n">
        <f aca="false">'03.24 по датам'!EX21</f>
        <v>0</v>
      </c>
      <c r="EY21" s="2122" t="n">
        <f aca="false">'03.24 по датам'!EY21</f>
        <v>0</v>
      </c>
      <c r="EZ21" s="2115"/>
      <c r="FA21" s="2116"/>
      <c r="FB21" s="2117"/>
      <c r="FC21" s="2125" t="n">
        <f aca="false">COUNTIF(EA22:FB22,"&gt;"&amp;0)</f>
        <v>0</v>
      </c>
      <c r="FD21" s="2126"/>
      <c r="FE21" s="2121" t="n">
        <f aca="false">'03.24 по датам'!FE21</f>
        <v>0</v>
      </c>
      <c r="FF21" s="2121" t="n">
        <f aca="false">'03.24 по датам'!FF21</f>
        <v>0</v>
      </c>
      <c r="FG21" s="2121" t="n">
        <f aca="false">'03.24 по датам'!FG21</f>
        <v>0</v>
      </c>
      <c r="FH21" s="2121" t="n">
        <f aca="false">'03.24 по датам'!FH21</f>
        <v>0</v>
      </c>
      <c r="FI21" s="2121" t="n">
        <f aca="false">'03.24 по датам'!FI21</f>
        <v>0</v>
      </c>
      <c r="FJ21" s="2121" t="n">
        <f aca="false">'03.24 по датам'!FJ21</f>
        <v>0</v>
      </c>
      <c r="FK21" s="2121" t="n">
        <f aca="false">'03.24 по датам'!FK21</f>
        <v>0</v>
      </c>
      <c r="FL21" s="2121" t="n">
        <f aca="false">'03.24 по датам'!FL21</f>
        <v>0</v>
      </c>
      <c r="FM21" s="2121" t="n">
        <f aca="false">'03.24 по датам'!FM21</f>
        <v>0</v>
      </c>
      <c r="FN21" s="2122" t="n">
        <f aca="false">'03.24 по датам'!FN21</f>
        <v>0</v>
      </c>
      <c r="FO21" s="2115"/>
      <c r="FP21" s="2116"/>
      <c r="FQ21" s="2117"/>
      <c r="FR21" s="2125" t="n">
        <f aca="false">COUNTIF(FE22:FQ22,"&gt;"&amp;0)</f>
        <v>0</v>
      </c>
      <c r="FS21" s="2126"/>
      <c r="FT21" s="2277"/>
      <c r="FU21" s="2128"/>
      <c r="FV21" s="2128"/>
      <c r="FW21" s="2128"/>
      <c r="FX21" s="2128"/>
      <c r="FY21" s="2128"/>
      <c r="FZ21" s="2128"/>
      <c r="GA21" s="2128"/>
      <c r="GB21" s="2128"/>
      <c r="GC21" s="2128"/>
      <c r="GD21" s="2128"/>
      <c r="GE21" s="2128"/>
      <c r="GF21" s="2128"/>
      <c r="GG21" s="2128"/>
      <c r="GH21" s="2128"/>
      <c r="GI21" s="2128"/>
      <c r="GJ21" s="2128"/>
      <c r="GK21" s="2128"/>
      <c r="GL21" s="2128"/>
      <c r="GM21" s="2128"/>
      <c r="GN21" s="2128"/>
      <c r="GO21" s="2128"/>
      <c r="GP21" s="2128"/>
      <c r="GQ21" s="2128"/>
      <c r="GR21" s="2128"/>
      <c r="GS21" s="2129"/>
      <c r="GT21" s="2130"/>
      <c r="GU21" s="2131"/>
      <c r="GV21" s="2117"/>
      <c r="GW21" s="2132" t="n">
        <f aca="false">SUBTOTAL(9,FT23:GV23)</f>
        <v>0</v>
      </c>
      <c r="GX21" s="2119" t="n">
        <f aca="false">SUBTOTAL(9,FT23:GV23)</f>
        <v>0</v>
      </c>
      <c r="GY21" s="2133"/>
      <c r="GZ21" s="2134" t="n">
        <f aca="false">'03.24 по датам'!GZ21</f>
        <v>0</v>
      </c>
      <c r="HA21" s="2135" t="n">
        <f aca="false">'03.24 по датам'!HA21</f>
        <v>0</v>
      </c>
      <c r="HB21" s="2136"/>
      <c r="HC21" s="2137"/>
      <c r="HD21" s="2261" t="n">
        <f aca="false">'03.24 по датам'!HD21</f>
        <v>0</v>
      </c>
      <c r="HE21" s="2136"/>
      <c r="HF21" s="2139"/>
      <c r="HG21" s="2140"/>
      <c r="HH21" s="2124"/>
      <c r="HI21" s="2278"/>
      <c r="HJ21" s="2279"/>
      <c r="HK21" s="2279"/>
      <c r="HL21" s="2279"/>
      <c r="HM21" s="2279"/>
      <c r="HN21" s="2279"/>
      <c r="HO21" s="2279"/>
      <c r="HP21" s="2279"/>
      <c r="HQ21" s="2279"/>
      <c r="HR21" s="2279"/>
      <c r="HS21" s="2279"/>
      <c r="HT21" s="2279"/>
      <c r="HU21" s="2279"/>
      <c r="HV21" s="2279"/>
      <c r="HW21" s="2279"/>
      <c r="HX21" s="2279"/>
      <c r="HY21" s="2279"/>
      <c r="HZ21" s="2280"/>
      <c r="IA21" s="2115"/>
      <c r="IB21" s="2116"/>
      <c r="IC21" s="2117"/>
      <c r="ID21" s="2118" t="n">
        <f aca="false">SUBTOTAL(9,HG23:IC23)</f>
        <v>0</v>
      </c>
      <c r="IE21" s="2142"/>
      <c r="IF21" s="2143" t="n">
        <f aca="false">'03.24 по датам'!IF21</f>
        <v>0</v>
      </c>
      <c r="IG21" s="2143" t="n">
        <f aca="false">'03.24 по датам'!IG21</f>
        <v>0</v>
      </c>
      <c r="IH21" s="2144" t="n">
        <f aca="false">'03.24 по датам'!IH21</f>
        <v>0</v>
      </c>
      <c r="II21" s="2145"/>
      <c r="IJ21" s="2146"/>
      <c r="IK21" s="2147" t="n">
        <f aca="false">SUBTOTAL(9,IF23:IJ23)</f>
        <v>0</v>
      </c>
      <c r="IL21" s="2148"/>
      <c r="IM21" s="2140" t="n">
        <f aca="false">'03.24 по датам'!IM21</f>
        <v>0</v>
      </c>
      <c r="IN21" s="2150" t="n">
        <f aca="false">'03.24 по датам'!IN21</f>
        <v>0</v>
      </c>
      <c r="IO21" s="2151" t="n">
        <f aca="false">'03.24 по датам'!IO21</f>
        <v>0</v>
      </c>
      <c r="IP21" s="2151" t="n">
        <f aca="false">'03.24 по датам'!IP21</f>
        <v>0</v>
      </c>
      <c r="IQ21" s="2151" t="n">
        <f aca="false">'03.24 по датам'!IQ21</f>
        <v>0</v>
      </c>
      <c r="IR21" s="2151" t="n">
        <f aca="false">'03.24 по датам'!IR21</f>
        <v>0</v>
      </c>
      <c r="IS21" s="2151" t="n">
        <f aca="false">'03.24 по датам'!IS21</f>
        <v>0</v>
      </c>
      <c r="IT21" s="2151" t="n">
        <f aca="false">'03.24 по датам'!IT21</f>
        <v>0</v>
      </c>
      <c r="IU21" s="2151" t="n">
        <f aca="false">'03.24 по датам'!IU21</f>
        <v>0</v>
      </c>
      <c r="IV21" s="2152" t="n">
        <f aca="false">'03.24 по датам'!IV21</f>
        <v>0</v>
      </c>
      <c r="IW21" s="2153"/>
      <c r="IX21" s="2154"/>
      <c r="IY21" s="2155"/>
      <c r="IZ21" s="2118" t="n">
        <f aca="false">SUBTOTAL(3,IM21:IY21)</f>
        <v>10</v>
      </c>
      <c r="JA21" s="2156"/>
      <c r="JB21" s="2157" t="n">
        <f aca="false">'03.24 по датам'!JB21</f>
        <v>0</v>
      </c>
      <c r="JC21" s="2158"/>
      <c r="JD21" s="2159" t="n">
        <f aca="false">'03.24 по датам'!JD21</f>
        <v>0</v>
      </c>
      <c r="JE21" s="2160"/>
      <c r="JF21" s="2161"/>
      <c r="JG21" s="2263" t="n">
        <f aca="false">'03.24 по датам'!JG21</f>
        <v>0</v>
      </c>
      <c r="JH21" s="2263" t="n">
        <f aca="false">'03.24 по датам'!JH21</f>
        <v>0</v>
      </c>
      <c r="JI21" s="2162" t="n">
        <f aca="false">'03.24 по датам'!JI21</f>
        <v>0</v>
      </c>
      <c r="JJ21" s="2163" t="n">
        <f aca="false">'03.24 по датам'!JJ21</f>
        <v>0</v>
      </c>
      <c r="JK21" s="2281"/>
      <c r="JL21" s="2165"/>
      <c r="JM21" s="2107"/>
      <c r="JN21" s="2108"/>
      <c r="JO21" s="2256"/>
      <c r="JP21" s="2166"/>
      <c r="JQ21" s="2167"/>
      <c r="JR21" s="2168"/>
    </row>
    <row r="22" customFormat="false" ht="11.25" hidden="false" customHeight="true" outlineLevel="0" collapsed="false">
      <c r="A22" s="2056"/>
      <c r="B22" s="2169" t="s">
        <v>661</v>
      </c>
      <c r="C22" s="2179" t="n">
        <f aca="false">'03.24 по датам'!C22</f>
        <v>0</v>
      </c>
      <c r="D22" s="2179" t="n">
        <f aca="false">'03.24 по датам'!D22</f>
        <v>0</v>
      </c>
      <c r="E22" s="2179" t="n">
        <f aca="false">'03.24 по датам'!E22</f>
        <v>0</v>
      </c>
      <c r="F22" s="2179" t="n">
        <f aca="false">'03.24 по датам'!F22</f>
        <v>0</v>
      </c>
      <c r="G22" s="2177" t="n">
        <f aca="false">'03.24 по датам'!G22</f>
        <v>0</v>
      </c>
      <c r="H22" s="2177" t="n">
        <f aca="false">'03.24 по датам'!H22</f>
        <v>0</v>
      </c>
      <c r="I22" s="2177" t="n">
        <f aca="false">'03.24 по датам'!I22</f>
        <v>0</v>
      </c>
      <c r="J22" s="2177" t="n">
        <f aca="false">'03.24 по датам'!J22</f>
        <v>0</v>
      </c>
      <c r="K22" s="2177" t="n">
        <f aca="false">'03.24 по датам'!K22</f>
        <v>0</v>
      </c>
      <c r="L22" s="2177" t="n">
        <f aca="false">'03.24 по датам'!L22</f>
        <v>0</v>
      </c>
      <c r="M22" s="2177" t="n">
        <f aca="false">'03.24 по датам'!M22</f>
        <v>0</v>
      </c>
      <c r="N22" s="2177" t="n">
        <f aca="false">'03.24 по датам'!N22</f>
        <v>0</v>
      </c>
      <c r="O22" s="2177" t="n">
        <f aca="false">'03.24 по датам'!O22</f>
        <v>0</v>
      </c>
      <c r="P22" s="2177" t="n">
        <f aca="false">'03.24 по датам'!P22</f>
        <v>0</v>
      </c>
      <c r="Q22" s="2177" t="n">
        <f aca="false">'03.24 по датам'!Q22</f>
        <v>0</v>
      </c>
      <c r="R22" s="2177" t="n">
        <f aca="false">'03.24 по датам'!R22</f>
        <v>0</v>
      </c>
      <c r="S22" s="2177" t="n">
        <f aca="false">'03.24 по датам'!S22</f>
        <v>0</v>
      </c>
      <c r="T22" s="2177" t="n">
        <f aca="false">'03.24 по датам'!T22</f>
        <v>0</v>
      </c>
      <c r="U22" s="2177" t="n">
        <f aca="false">'03.24 по датам'!U22</f>
        <v>0</v>
      </c>
      <c r="V22" s="2177" t="n">
        <f aca="false">'03.24 по датам'!V22</f>
        <v>0</v>
      </c>
      <c r="W22" s="2178" t="n">
        <f aca="false">'03.24 по датам'!W22</f>
        <v>0</v>
      </c>
      <c r="X22" s="2171"/>
      <c r="Y22" s="2172"/>
      <c r="Z22" s="2173"/>
      <c r="AA22" s="2174" t="n">
        <f aca="false">SUBTOTAL(9,C22:Z22)</f>
        <v>0</v>
      </c>
      <c r="AB22" s="2175" t="n">
        <f aca="false">AA22+AB18</f>
        <v>0</v>
      </c>
      <c r="AC22" s="2176" t="n">
        <f aca="false">'03.24 по датам'!AC22</f>
        <v>0</v>
      </c>
      <c r="AD22" s="2176" t="n">
        <f aca="false">'03.24 по датам'!AD22</f>
        <v>0</v>
      </c>
      <c r="AE22" s="2177" t="n">
        <f aca="false">'03.24 по датам'!AE22</f>
        <v>0</v>
      </c>
      <c r="AF22" s="2177" t="n">
        <f aca="false">'03.24 по датам'!AF22</f>
        <v>0</v>
      </c>
      <c r="AG22" s="2177" t="n">
        <f aca="false">'03.24 по датам'!AG22</f>
        <v>0</v>
      </c>
      <c r="AH22" s="2177" t="n">
        <f aca="false">'03.24 по датам'!AH22</f>
        <v>0</v>
      </c>
      <c r="AI22" s="2177" t="n">
        <f aca="false">'03.24 по датам'!AI22</f>
        <v>0</v>
      </c>
      <c r="AJ22" s="2177" t="n">
        <f aca="false">'03.24 по датам'!AJ22</f>
        <v>0</v>
      </c>
      <c r="AK22" s="2177" t="n">
        <f aca="false">'03.24 по датам'!AK22</f>
        <v>0</v>
      </c>
      <c r="AL22" s="2177" t="n">
        <f aca="false">'03.24 по датам'!AL22</f>
        <v>0</v>
      </c>
      <c r="AM22" s="2177" t="n">
        <f aca="false">'03.24 по датам'!AM22</f>
        <v>0</v>
      </c>
      <c r="AN22" s="2177" t="n">
        <f aca="false">'03.24 по датам'!AN22</f>
        <v>0</v>
      </c>
      <c r="AO22" s="2178" t="n">
        <f aca="false">'03.24 по датам'!AO22</f>
        <v>0</v>
      </c>
      <c r="AP22" s="2171"/>
      <c r="AQ22" s="2172"/>
      <c r="AR22" s="2173"/>
      <c r="AS22" s="2174" t="n">
        <f aca="false">SUBTOTAL(9,AC22:AR22)</f>
        <v>0</v>
      </c>
      <c r="AT22" s="2175" t="n">
        <f aca="false">AS22+AT18</f>
        <v>0</v>
      </c>
      <c r="AU22" s="2176" t="n">
        <f aca="false">'03.24 по датам'!AU22</f>
        <v>0</v>
      </c>
      <c r="AV22" s="2264" t="n">
        <f aca="false">'03.24 по датам'!AV22</f>
        <v>0</v>
      </c>
      <c r="AW22" s="2179" t="n">
        <f aca="false">'03.24 по датам'!AW22</f>
        <v>0</v>
      </c>
      <c r="AX22" s="2177" t="n">
        <f aca="false">'03.24 по датам'!AX22</f>
        <v>0</v>
      </c>
      <c r="AY22" s="2177" t="n">
        <f aca="false">'03.24 по датам'!AY22</f>
        <v>0</v>
      </c>
      <c r="AZ22" s="2177" t="n">
        <f aca="false">'03.24 по датам'!AZ22</f>
        <v>0</v>
      </c>
      <c r="BA22" s="2177" t="n">
        <f aca="false">'03.24 по датам'!BA22</f>
        <v>0</v>
      </c>
      <c r="BB22" s="2177" t="n">
        <f aca="false">'03.24 по датам'!BB22</f>
        <v>0</v>
      </c>
      <c r="BC22" s="2177" t="n">
        <f aca="false">'03.24 по датам'!BC22</f>
        <v>0</v>
      </c>
      <c r="BD22" s="2177" t="n">
        <f aca="false">'03.24 по датам'!BD22</f>
        <v>0</v>
      </c>
      <c r="BE22" s="2177" t="n">
        <f aca="false">'03.24 по датам'!BE22</f>
        <v>0</v>
      </c>
      <c r="BF22" s="2177" t="n">
        <f aca="false">'03.24 по датам'!BF22</f>
        <v>0</v>
      </c>
      <c r="BG22" s="2177" t="n">
        <f aca="false">'03.24 по датам'!BG22</f>
        <v>0</v>
      </c>
      <c r="BH22" s="2177" t="n">
        <f aca="false">'03.24 по датам'!BH22</f>
        <v>0</v>
      </c>
      <c r="BI22" s="2177" t="n">
        <f aca="false">'03.24 по датам'!BI22</f>
        <v>0</v>
      </c>
      <c r="BJ22" s="2177" t="n">
        <f aca="false">'03.24 по датам'!BJ22</f>
        <v>0</v>
      </c>
      <c r="BK22" s="2177" t="n">
        <f aca="false">'03.24 по датам'!BK22</f>
        <v>0</v>
      </c>
      <c r="BL22" s="2177" t="n">
        <f aca="false">'03.24 по датам'!BL22</f>
        <v>0</v>
      </c>
      <c r="BM22" s="2177" t="n">
        <f aca="false">'03.24 по датам'!BM22</f>
        <v>0</v>
      </c>
      <c r="BN22" s="2177" t="n">
        <f aca="false">'03.24 по датам'!BN22</f>
        <v>0</v>
      </c>
      <c r="BO22" s="2177" t="n">
        <f aca="false">'03.24 по датам'!BO22</f>
        <v>0</v>
      </c>
      <c r="BP22" s="2177" t="n">
        <f aca="false">'03.24 по датам'!BP22</f>
        <v>0</v>
      </c>
      <c r="BQ22" s="2178" t="n">
        <f aca="false">'03.24 по датам'!BQ22</f>
        <v>0</v>
      </c>
      <c r="BR22" s="2171"/>
      <c r="BS22" s="2172"/>
      <c r="BT22" s="2173"/>
      <c r="BU22" s="2174" t="n">
        <f aca="false">SUBTOTAL(9,AU22:BT22)</f>
        <v>0</v>
      </c>
      <c r="BV22" s="2175" t="n">
        <f aca="false">BU22+BV18</f>
        <v>0</v>
      </c>
      <c r="BW22" s="2180" t="n">
        <f aca="false">'03.24 по датам'!BW22</f>
        <v>0</v>
      </c>
      <c r="BX22" s="2177" t="n">
        <f aca="false">'03.24 по датам'!BX22</f>
        <v>0</v>
      </c>
      <c r="BY22" s="2177" t="n">
        <f aca="false">'03.24 по датам'!BY22</f>
        <v>0</v>
      </c>
      <c r="BZ22" s="2177" t="n">
        <f aca="false">'03.24 по датам'!BZ22</f>
        <v>0</v>
      </c>
      <c r="CA22" s="2177" t="n">
        <f aca="false">'03.24 по датам'!CA22</f>
        <v>0</v>
      </c>
      <c r="CB22" s="2177" t="n">
        <f aca="false">'03.24 по датам'!CB22</f>
        <v>0</v>
      </c>
      <c r="CC22" s="2177" t="n">
        <f aca="false">'03.24 по датам'!CC22</f>
        <v>0</v>
      </c>
      <c r="CD22" s="2177" t="n">
        <f aca="false">'03.24 по датам'!CD22</f>
        <v>0</v>
      </c>
      <c r="CE22" s="2177" t="n">
        <f aca="false">'03.24 по датам'!CE22</f>
        <v>0</v>
      </c>
      <c r="CF22" s="2177" t="n">
        <f aca="false">'03.24 по датам'!CF22</f>
        <v>0</v>
      </c>
      <c r="CG22" s="2177" t="n">
        <f aca="false">'03.24 по датам'!CG22</f>
        <v>0</v>
      </c>
      <c r="CH22" s="2177" t="n">
        <f aca="false">'03.24 по датам'!CH22</f>
        <v>0</v>
      </c>
      <c r="CI22" s="2178" t="n">
        <f aca="false">'03.24 по датам'!CI22</f>
        <v>0</v>
      </c>
      <c r="CJ22" s="2171"/>
      <c r="CK22" s="2172"/>
      <c r="CL22" s="2173"/>
      <c r="CM22" s="2174" t="n">
        <f aca="false">SUBTOTAL(9,BW22:CL22)</f>
        <v>0</v>
      </c>
      <c r="CN22" s="2175" t="n">
        <f aca="false">CM22+CN18</f>
        <v>0</v>
      </c>
      <c r="CO22" s="2175" t="n">
        <f aca="false">AA22+AS22+BU22+CM22</f>
        <v>0</v>
      </c>
      <c r="CP22" s="2175" t="n">
        <f aca="false">CO22+CP18</f>
        <v>0</v>
      </c>
      <c r="CQ22" s="2177" t="n">
        <f aca="false">'03.24 по датам'!CQ22</f>
        <v>0</v>
      </c>
      <c r="CR22" s="2177" t="n">
        <f aca="false">'03.24 по датам'!CR22</f>
        <v>0</v>
      </c>
      <c r="CS22" s="2177" t="n">
        <f aca="false">'03.24 по датам'!CS22</f>
        <v>0</v>
      </c>
      <c r="CT22" s="2177" t="n">
        <f aca="false">'03.24 по датам'!CT22</f>
        <v>0</v>
      </c>
      <c r="CU22" s="2177" t="n">
        <f aca="false">'03.24 по датам'!CU22</f>
        <v>0</v>
      </c>
      <c r="CV22" s="2177" t="n">
        <f aca="false">'03.24 по датам'!CV22</f>
        <v>0</v>
      </c>
      <c r="CW22" s="2177" t="n">
        <f aca="false">'03.24 по датам'!CW22</f>
        <v>0</v>
      </c>
      <c r="CX22" s="2177" t="n">
        <f aca="false">'03.24 по датам'!CX22</f>
        <v>0</v>
      </c>
      <c r="CY22" s="2177" t="n">
        <f aca="false">'03.24 по датам'!CY22</f>
        <v>0</v>
      </c>
      <c r="CZ22" s="2177" t="n">
        <f aca="false">'03.24 по датам'!CZ22</f>
        <v>0</v>
      </c>
      <c r="DA22" s="2177" t="n">
        <f aca="false">'03.24 по датам'!DA22</f>
        <v>0</v>
      </c>
      <c r="DB22" s="2177" t="n">
        <f aca="false">'03.24 по датам'!DB22</f>
        <v>0</v>
      </c>
      <c r="DC22" s="2178" t="n">
        <f aca="false">'03.24 по датам'!DC22</f>
        <v>0</v>
      </c>
      <c r="DD22" s="2171"/>
      <c r="DE22" s="2172"/>
      <c r="DF22" s="2173"/>
      <c r="DG22" s="2181" t="n">
        <f aca="false">SUBTOTAL(9,CQ22:DF22)</f>
        <v>0</v>
      </c>
      <c r="DH22" s="2182" t="n">
        <f aca="false">DG22:DG22+IF($B18:$B18=2,0,DH18:DH18)</f>
        <v>0</v>
      </c>
      <c r="DI22" s="2180" t="n">
        <f aca="false">'03.24 по датам'!DI22</f>
        <v>0</v>
      </c>
      <c r="DJ22" s="2177" t="n">
        <f aca="false">'03.24 по датам'!DJ22</f>
        <v>0</v>
      </c>
      <c r="DK22" s="2177" t="n">
        <f aca="false">'03.24 по датам'!DK22</f>
        <v>0</v>
      </c>
      <c r="DL22" s="2177" t="n">
        <f aca="false">'03.24 по датам'!DL22</f>
        <v>0</v>
      </c>
      <c r="DM22" s="2177" t="n">
        <f aca="false">'03.24 по датам'!DM22</f>
        <v>0</v>
      </c>
      <c r="DN22" s="2177" t="n">
        <f aca="false">'03.24 по датам'!DN22</f>
        <v>0</v>
      </c>
      <c r="DO22" s="2177" t="n">
        <f aca="false">'03.24 по датам'!DO22</f>
        <v>0</v>
      </c>
      <c r="DP22" s="2177" t="n">
        <f aca="false">'03.24 по датам'!DP22</f>
        <v>0</v>
      </c>
      <c r="DQ22" s="2177" t="n">
        <f aca="false">'03.24 по датам'!DQ22</f>
        <v>0</v>
      </c>
      <c r="DR22" s="2177" t="n">
        <f aca="false">'03.24 по датам'!DR22</f>
        <v>0</v>
      </c>
      <c r="DS22" s="2177" t="n">
        <f aca="false">'03.24 по датам'!DS22</f>
        <v>0</v>
      </c>
      <c r="DT22" s="2177" t="n">
        <f aca="false">'03.24 по датам'!DT22</f>
        <v>0</v>
      </c>
      <c r="DU22" s="2178" t="n">
        <f aca="false">'03.24 по датам'!DU22</f>
        <v>0</v>
      </c>
      <c r="DV22" s="2171"/>
      <c r="DW22" s="2172"/>
      <c r="DX22" s="2173"/>
      <c r="DY22" s="2181" t="n">
        <f aca="false">SUBTOTAL(9,DI22:DX22)</f>
        <v>0</v>
      </c>
      <c r="DZ22" s="2182" t="n">
        <f aca="false">DY22:DY22+IF($B18:$B18=2,0,DZ18:DZ18)</f>
        <v>0</v>
      </c>
      <c r="EA22" s="2177" t="n">
        <f aca="false">'03.24 по датам'!EA22</f>
        <v>0</v>
      </c>
      <c r="EB22" s="2177" t="n">
        <f aca="false">'03.24 по датам'!EB22</f>
        <v>0</v>
      </c>
      <c r="EC22" s="2177" t="n">
        <f aca="false">'03.24 по датам'!EC22</f>
        <v>0</v>
      </c>
      <c r="ED22" s="2177" t="n">
        <f aca="false">'03.24 по датам'!ED22</f>
        <v>0</v>
      </c>
      <c r="EE22" s="2177" t="n">
        <f aca="false">'03.24 по датам'!EE22</f>
        <v>0</v>
      </c>
      <c r="EF22" s="2177" t="n">
        <f aca="false">'03.24 по датам'!EF22</f>
        <v>0</v>
      </c>
      <c r="EG22" s="2177" t="n">
        <f aca="false">'03.24 по датам'!EG22</f>
        <v>0</v>
      </c>
      <c r="EH22" s="2177" t="n">
        <f aca="false">'03.24 по датам'!EH22</f>
        <v>0</v>
      </c>
      <c r="EI22" s="2177" t="n">
        <f aca="false">'03.24 по датам'!EI22</f>
        <v>0</v>
      </c>
      <c r="EJ22" s="2177" t="n">
        <f aca="false">'03.24 по датам'!EJ22</f>
        <v>0</v>
      </c>
      <c r="EK22" s="2177" t="n">
        <f aca="false">'03.24 по датам'!EK22</f>
        <v>0</v>
      </c>
      <c r="EL22" s="2177" t="n">
        <f aca="false">'03.24 по датам'!EL22</f>
        <v>0</v>
      </c>
      <c r="EM22" s="2177" t="n">
        <f aca="false">'03.24 по датам'!EM22</f>
        <v>0</v>
      </c>
      <c r="EN22" s="2177" t="n">
        <f aca="false">'03.24 по датам'!EN22</f>
        <v>0</v>
      </c>
      <c r="EO22" s="2177" t="n">
        <f aca="false">'03.24 по датам'!EO22</f>
        <v>0</v>
      </c>
      <c r="EP22" s="2177" t="n">
        <f aca="false">'03.24 по датам'!EP22</f>
        <v>0</v>
      </c>
      <c r="EQ22" s="2177" t="n">
        <f aca="false">'03.24 по датам'!EQ22</f>
        <v>0</v>
      </c>
      <c r="ER22" s="2177" t="n">
        <f aca="false">'03.24 по датам'!ER22</f>
        <v>0</v>
      </c>
      <c r="ES22" s="2177" t="n">
        <f aca="false">'03.24 по датам'!ES22</f>
        <v>0</v>
      </c>
      <c r="ET22" s="2177" t="n">
        <f aca="false">'03.24 по датам'!ET22</f>
        <v>0</v>
      </c>
      <c r="EU22" s="2177" t="n">
        <f aca="false">'03.24 по датам'!EU22</f>
        <v>0</v>
      </c>
      <c r="EV22" s="2177" t="n">
        <f aca="false">'03.24 по датам'!EV22</f>
        <v>0</v>
      </c>
      <c r="EW22" s="2177" t="n">
        <f aca="false">'03.24 по датам'!EW22</f>
        <v>0</v>
      </c>
      <c r="EX22" s="2177" t="n">
        <f aca="false">'03.24 по датам'!EX22</f>
        <v>0</v>
      </c>
      <c r="EY22" s="2178" t="n">
        <f aca="false">'03.24 по датам'!EY22</f>
        <v>0</v>
      </c>
      <c r="EZ22" s="2171"/>
      <c r="FA22" s="2172"/>
      <c r="FB22" s="2173"/>
      <c r="FC22" s="2181" t="n">
        <f aca="false">SUBTOTAL(9,EA22:FB22)</f>
        <v>0</v>
      </c>
      <c r="FD22" s="2182" t="n">
        <f aca="false">FC22:FC22+IF($B18:$B18=2,0,FD18:FD18)</f>
        <v>0</v>
      </c>
      <c r="FE22" s="2177" t="n">
        <f aca="false">'03.24 по датам'!FE22</f>
        <v>0</v>
      </c>
      <c r="FF22" s="2177" t="n">
        <f aca="false">'03.24 по датам'!FF22</f>
        <v>0</v>
      </c>
      <c r="FG22" s="2177" t="n">
        <f aca="false">'03.24 по датам'!FG22</f>
        <v>0</v>
      </c>
      <c r="FH22" s="2177" t="n">
        <f aca="false">'03.24 по датам'!FH22</f>
        <v>0</v>
      </c>
      <c r="FI22" s="2177" t="n">
        <f aca="false">'03.24 по датам'!FI22</f>
        <v>0</v>
      </c>
      <c r="FJ22" s="2177" t="n">
        <f aca="false">'03.24 по датам'!FJ22</f>
        <v>0</v>
      </c>
      <c r="FK22" s="2177" t="n">
        <f aca="false">'03.24 по датам'!FK22</f>
        <v>0</v>
      </c>
      <c r="FL22" s="2177" t="n">
        <f aca="false">'03.24 по датам'!FL22</f>
        <v>0</v>
      </c>
      <c r="FM22" s="2177" t="n">
        <f aca="false">'03.24 по датам'!FM22</f>
        <v>0</v>
      </c>
      <c r="FN22" s="2178" t="n">
        <f aca="false">'03.24 по датам'!FN22</f>
        <v>0</v>
      </c>
      <c r="FO22" s="2171"/>
      <c r="FP22" s="2172"/>
      <c r="FQ22" s="2173"/>
      <c r="FR22" s="2181" t="n">
        <f aca="false">SUBTOTAL(9,FE22:FQ22)</f>
        <v>0</v>
      </c>
      <c r="FS22" s="2182" t="n">
        <f aca="false">FR22:FR22+IF($B18:$B18=2,0,FS18:FS18)</f>
        <v>0</v>
      </c>
      <c r="FT22" s="2282" t="n">
        <f aca="false">'03.24 по датам'!GX22-'03.24 НГДП по датам'!AW22</f>
        <v>0</v>
      </c>
      <c r="FU22" s="2184"/>
      <c r="FV22" s="2184"/>
      <c r="FW22" s="2184"/>
      <c r="FX22" s="2184"/>
      <c r="FY22" s="2184"/>
      <c r="FZ22" s="2184"/>
      <c r="GA22" s="2184"/>
      <c r="GB22" s="2184"/>
      <c r="GC22" s="2184"/>
      <c r="GD22" s="2184"/>
      <c r="GE22" s="2184"/>
      <c r="GF22" s="2184"/>
      <c r="GG22" s="2184"/>
      <c r="GH22" s="2184"/>
      <c r="GI22" s="2184"/>
      <c r="GJ22" s="2184"/>
      <c r="GK22" s="2184"/>
      <c r="GL22" s="2184"/>
      <c r="GM22" s="2184"/>
      <c r="GN22" s="2184"/>
      <c r="GO22" s="2184"/>
      <c r="GP22" s="2184"/>
      <c r="GQ22" s="2184"/>
      <c r="GR22" s="2184"/>
      <c r="GS22" s="2185"/>
      <c r="GT22" s="2186"/>
      <c r="GU22" s="2187"/>
      <c r="GV22" s="2173"/>
      <c r="GW22" s="2188" t="n">
        <f aca="false">SUBTOTAL(9,FT22:GV22)</f>
        <v>0</v>
      </c>
      <c r="GX22" s="2175" t="n">
        <f aca="false">SUBTOTAL(9,FT22:GV22)</f>
        <v>0</v>
      </c>
      <c r="GY22" s="2174" t="n">
        <f aca="false">GX22:GX22+IF($B18:$B18=2,0,GY18:GY18)</f>
        <v>0</v>
      </c>
      <c r="GZ22" s="2189" t="n">
        <f aca="false">'03.24 по датам'!GZ22</f>
        <v>0</v>
      </c>
      <c r="HA22" s="2190" t="n">
        <f aca="false">'03.24 по датам'!HA22</f>
        <v>0</v>
      </c>
      <c r="HB22" s="2191"/>
      <c r="HC22" s="2192" t="n">
        <f aca="false">SUBTOTAL(9,GZ22:HB22)</f>
        <v>0</v>
      </c>
      <c r="HD22" s="2193" t="n">
        <f aca="false">$HD$14+HD18</f>
        <v>114.09</v>
      </c>
      <c r="HE22" s="2194"/>
      <c r="HF22" s="2195" t="n">
        <f aca="false">SUM(HD22:HE22)</f>
        <v>114.09</v>
      </c>
      <c r="HG22" s="2196" t="n">
        <f aca="false">'03.24 по датам'!ID22-'03.24 НГДП по датам'!BF22</f>
        <v>12</v>
      </c>
      <c r="HH22" s="2180"/>
      <c r="HI22" s="2266"/>
      <c r="HJ22" s="2283"/>
      <c r="HK22" s="2283"/>
      <c r="HL22" s="2283"/>
      <c r="HM22" s="2283"/>
      <c r="HN22" s="2283"/>
      <c r="HO22" s="2283"/>
      <c r="HP22" s="2283"/>
      <c r="HQ22" s="2283"/>
      <c r="HR22" s="2283"/>
      <c r="HS22" s="2283"/>
      <c r="HT22" s="2283"/>
      <c r="HU22" s="2283"/>
      <c r="HV22" s="2283"/>
      <c r="HW22" s="2283"/>
      <c r="HX22" s="2283"/>
      <c r="HY22" s="2283"/>
      <c r="HZ22" s="2284"/>
      <c r="IA22" s="2171"/>
      <c r="IB22" s="2172"/>
      <c r="IC22" s="2173"/>
      <c r="ID22" s="2174" t="n">
        <f aca="false">SUBTOTAL(9,HG22:IC22)</f>
        <v>12</v>
      </c>
      <c r="IE22" s="2188" t="n">
        <f aca="false">ID22:ID22+IF($B18:$B18=2,0,IE18:IE18)</f>
        <v>22</v>
      </c>
      <c r="IF22" s="2198" t="n">
        <f aca="false">'03.24 по датам'!IF22</f>
        <v>0</v>
      </c>
      <c r="IG22" s="2198" t="n">
        <f aca="false">'03.24 по датам'!IG22</f>
        <v>0</v>
      </c>
      <c r="IH22" s="2199" t="n">
        <f aca="false">'03.24 по датам'!IH22</f>
        <v>0</v>
      </c>
      <c r="II22" s="2200"/>
      <c r="IJ22" s="2201"/>
      <c r="IK22" s="2202" t="n">
        <f aca="false">SUBTOTAL(9,IF22:IJ22)</f>
        <v>0</v>
      </c>
      <c r="IL22" s="2203" t="n">
        <f aca="false">IK22:IK22+IF($B18:$B18=2,0,IL18:IL18)</f>
        <v>0</v>
      </c>
      <c r="IM22" s="2196" t="n">
        <f aca="false">'03.24 по датам'!IM22</f>
        <v>0</v>
      </c>
      <c r="IN22" s="2204" t="n">
        <f aca="false">'03.24 по датам'!IN22</f>
        <v>0</v>
      </c>
      <c r="IO22" s="2177" t="n">
        <f aca="false">'03.24 по датам'!IO22</f>
        <v>0</v>
      </c>
      <c r="IP22" s="2177" t="n">
        <f aca="false">'03.24 по датам'!IP22</f>
        <v>0</v>
      </c>
      <c r="IQ22" s="2177" t="n">
        <f aca="false">'03.24 по датам'!IQ22</f>
        <v>0</v>
      </c>
      <c r="IR22" s="2177" t="n">
        <f aca="false">'03.24 по датам'!IR22</f>
        <v>0</v>
      </c>
      <c r="IS22" s="2177" t="n">
        <f aca="false">'03.24 по датам'!IS22</f>
        <v>0</v>
      </c>
      <c r="IT22" s="2177" t="n">
        <f aca="false">'03.24 по датам'!IT22</f>
        <v>0</v>
      </c>
      <c r="IU22" s="2177" t="n">
        <f aca="false">'03.24 по датам'!IU22</f>
        <v>0</v>
      </c>
      <c r="IV22" s="2178" t="n">
        <f aca="false">'03.24 по датам'!IV22</f>
        <v>0</v>
      </c>
      <c r="IW22" s="2171"/>
      <c r="IX22" s="2172"/>
      <c r="IY22" s="2173"/>
      <c r="IZ22" s="2174" t="n">
        <f aca="false">SUBTOTAL(9,IM22:IY22)</f>
        <v>0</v>
      </c>
      <c r="JA22" s="2175" t="n">
        <f aca="false">IZ22:IZ22+IF($B18:$B18=2,0,JA18:JA18)</f>
        <v>0</v>
      </c>
      <c r="JB22" s="2205" t="n">
        <f aca="false">'03.24 по датам'!JB22</f>
        <v>0</v>
      </c>
      <c r="JC22" s="2194"/>
      <c r="JD22" s="2268" t="n">
        <f aca="false">'03.24 по датам'!JD22</f>
        <v>0</v>
      </c>
      <c r="JE22" s="2207" t="n">
        <f aca="false">SUBTOTAL(9,JB22:JD22)</f>
        <v>0</v>
      </c>
      <c r="JF22" s="2208" t="n">
        <f aca="false">SUMIF($C$5:JE$5,"Накопленный эффект, т/сут",$C22:JE22)+SUMIF($C$5:JE$5,"Нараст.  по потенциалу",$C22:JE22)-SUMIF($C$5:JE$5,"Нараст. по остановкам",$C22:JE22)-SUMIF($C$5:JE$5,"ИТОГО перевод в ППД",$C22:JE22)-SUMIF($C$5:JE$5,"ИТОГО  нерент, по распоряж.",$C22:JE22)-SUMIF($C$5:JE$5,"ИТОГО ост. дебит от ЗБС, Углуб., ПВЛГ/ПНЛГ",$C22:JE22)</f>
        <v>-22</v>
      </c>
      <c r="JG22" s="2269" t="n">
        <f aca="false">'03.24 по датам'!JG22-'03.24 НГДП по датам'!BV22</f>
        <v>0</v>
      </c>
      <c r="JH22" s="2269" t="n">
        <f aca="false">'03.24 по датам'!JH22-'03.24 НГДП по датам'!BW22</f>
        <v>0</v>
      </c>
      <c r="JI22" s="2209" t="n">
        <f aca="false">'03.24 по датам'!JI22-'03.24 НГДП по датам'!BX22</f>
        <v>0</v>
      </c>
      <c r="JJ22" s="2210" t="n">
        <f aca="false">'03.24 по датам'!JJ22-'03.24 НГДП по датам'!BY22</f>
        <v>0</v>
      </c>
      <c r="JK22" s="2211" t="n">
        <f aca="false">'03.24 НГДП по датам'!BZ22</f>
        <v>0</v>
      </c>
      <c r="JL22" s="2202" t="n">
        <f aca="false">SUBTOTAL(9,JG22:JJ22)</f>
        <v>0</v>
      </c>
      <c r="JM22" s="2107"/>
      <c r="JN22" s="2108"/>
      <c r="JO22" s="2256"/>
      <c r="JP22" s="2212" t="n">
        <f aca="false">JP$4:JP$4+SUMIF($C$5:JL$5,"Нараст. по остановкам",$C22:JL22)-SUMIF($C$5:JL$5,"Нараст.  по потенциалу",$C22:JL22)</f>
        <v>642.812</v>
      </c>
      <c r="JQ22" s="2213"/>
      <c r="JR22" s="2214" t="n">
        <f aca="false">'03.24 НГДП по датам'!CB22</f>
        <v>31.893</v>
      </c>
    </row>
    <row r="23" customFormat="false" ht="1.5" hidden="false" customHeight="true" outlineLevel="0" collapsed="false">
      <c r="A23" s="2215"/>
      <c r="B23" s="2215"/>
      <c r="C23" s="2216" t="n">
        <f aca="false">'03.24 по датам'!C23</f>
        <v>0</v>
      </c>
      <c r="D23" s="2216" t="n">
        <f aca="false">'03.24 по датам'!D23</f>
        <v>0</v>
      </c>
      <c r="E23" s="2216" t="n">
        <f aca="false">'03.24 по датам'!E23</f>
        <v>0</v>
      </c>
      <c r="F23" s="2216" t="n">
        <f aca="false">'03.24 по датам'!F23</f>
        <v>0</v>
      </c>
      <c r="G23" s="2217" t="n">
        <f aca="false">'03.24 по датам'!G23</f>
        <v>0</v>
      </c>
      <c r="H23" s="2217" t="n">
        <f aca="false">'03.24 по датам'!H23</f>
        <v>0</v>
      </c>
      <c r="I23" s="2217" t="n">
        <f aca="false">'03.24 по датам'!I23</f>
        <v>0</v>
      </c>
      <c r="J23" s="2217" t="n">
        <f aca="false">'03.24 по датам'!J23</f>
        <v>0</v>
      </c>
      <c r="K23" s="2217" t="n">
        <f aca="false">'03.24 по датам'!K23</f>
        <v>0</v>
      </c>
      <c r="L23" s="2217" t="n">
        <f aca="false">'03.24 по датам'!L23</f>
        <v>0</v>
      </c>
      <c r="M23" s="2217" t="n">
        <f aca="false">'03.24 по датам'!M23</f>
        <v>0</v>
      </c>
      <c r="N23" s="2217" t="n">
        <f aca="false">'03.24 по датам'!N23</f>
        <v>0</v>
      </c>
      <c r="O23" s="2217" t="n">
        <f aca="false">'03.24 по датам'!O23</f>
        <v>0</v>
      </c>
      <c r="P23" s="2217" t="n">
        <f aca="false">'03.24 по датам'!P23</f>
        <v>0</v>
      </c>
      <c r="Q23" s="2217" t="n">
        <f aca="false">'03.24 по датам'!Q23</f>
        <v>0</v>
      </c>
      <c r="R23" s="2217" t="n">
        <f aca="false">'03.24 по датам'!R23</f>
        <v>0</v>
      </c>
      <c r="S23" s="2217" t="n">
        <f aca="false">'03.24 по датам'!S23</f>
        <v>0</v>
      </c>
      <c r="T23" s="2217" t="n">
        <f aca="false">'03.24 по датам'!T23</f>
        <v>0</v>
      </c>
      <c r="U23" s="2217" t="n">
        <f aca="false">'03.24 по датам'!U23</f>
        <v>0</v>
      </c>
      <c r="V23" s="2217" t="n">
        <f aca="false">'03.24 по датам'!V23</f>
        <v>0</v>
      </c>
      <c r="W23" s="2217" t="n">
        <f aca="false">'03.24 по датам'!W23</f>
        <v>0</v>
      </c>
      <c r="X23" s="2218"/>
      <c r="Y23" s="2219"/>
      <c r="Z23" s="2220"/>
      <c r="AA23" s="2221"/>
      <c r="AB23" s="2221"/>
      <c r="AC23" s="2222" t="n">
        <f aca="false">'03.24 по датам'!AC23</f>
        <v>0</v>
      </c>
      <c r="AD23" s="2222" t="n">
        <f aca="false">'03.24 по датам'!AD23</f>
        <v>0</v>
      </c>
      <c r="AE23" s="2217" t="n">
        <f aca="false">'03.24 по датам'!AE23</f>
        <v>0</v>
      </c>
      <c r="AF23" s="2217" t="n">
        <f aca="false">'03.24 по датам'!AF23</f>
        <v>0</v>
      </c>
      <c r="AG23" s="2217" t="n">
        <f aca="false">'03.24 по датам'!AG23</f>
        <v>0</v>
      </c>
      <c r="AH23" s="2217" t="n">
        <f aca="false">'03.24 по датам'!AH23</f>
        <v>0</v>
      </c>
      <c r="AI23" s="2217" t="n">
        <f aca="false">'03.24 по датам'!AI23</f>
        <v>0</v>
      </c>
      <c r="AJ23" s="2217" t="n">
        <f aca="false">'03.24 по датам'!AJ23</f>
        <v>0</v>
      </c>
      <c r="AK23" s="2217" t="n">
        <f aca="false">'03.24 по датам'!AK23</f>
        <v>0</v>
      </c>
      <c r="AL23" s="2217" t="n">
        <f aca="false">'03.24 по датам'!AL23</f>
        <v>0</v>
      </c>
      <c r="AM23" s="2217" t="n">
        <f aca="false">'03.24 по датам'!AM23</f>
        <v>0</v>
      </c>
      <c r="AN23" s="2217" t="n">
        <f aca="false">'03.24 по датам'!AN23</f>
        <v>0</v>
      </c>
      <c r="AO23" s="2217" t="n">
        <f aca="false">'03.24 по датам'!AO23</f>
        <v>0</v>
      </c>
      <c r="AP23" s="2218"/>
      <c r="AQ23" s="2219"/>
      <c r="AR23" s="2220"/>
      <c r="AS23" s="2221"/>
      <c r="AT23" s="2221"/>
      <c r="AU23" s="2216" t="n">
        <f aca="false">'03.24 по датам'!AU23</f>
        <v>0</v>
      </c>
      <c r="AV23" s="2216" t="n">
        <f aca="false">'03.24 по датам'!AV23</f>
        <v>0</v>
      </c>
      <c r="AW23" s="2223" t="n">
        <f aca="false">'03.24 по датам'!AW23</f>
        <v>0</v>
      </c>
      <c r="AX23" s="2217" t="n">
        <f aca="false">'03.24 по датам'!AX23</f>
        <v>0</v>
      </c>
      <c r="AY23" s="2217" t="n">
        <f aca="false">'03.24 по датам'!AY23</f>
        <v>0</v>
      </c>
      <c r="AZ23" s="2217" t="n">
        <f aca="false">'03.24 по датам'!AZ23</f>
        <v>0</v>
      </c>
      <c r="BA23" s="2217" t="n">
        <f aca="false">'03.24 по датам'!BA23</f>
        <v>0</v>
      </c>
      <c r="BB23" s="2217" t="n">
        <f aca="false">'03.24 по датам'!BB23</f>
        <v>0</v>
      </c>
      <c r="BC23" s="2217" t="n">
        <f aca="false">'03.24 по датам'!BC23</f>
        <v>0</v>
      </c>
      <c r="BD23" s="2217" t="n">
        <f aca="false">'03.24 по датам'!BD23</f>
        <v>0</v>
      </c>
      <c r="BE23" s="2217" t="n">
        <f aca="false">'03.24 по датам'!BE23</f>
        <v>0</v>
      </c>
      <c r="BF23" s="2217" t="n">
        <f aca="false">'03.24 по датам'!BF23</f>
        <v>0</v>
      </c>
      <c r="BG23" s="2217" t="n">
        <f aca="false">'03.24 по датам'!BG23</f>
        <v>0</v>
      </c>
      <c r="BH23" s="2217" t="n">
        <f aca="false">'03.24 по датам'!BH23</f>
        <v>0</v>
      </c>
      <c r="BI23" s="2217" t="n">
        <f aca="false">'03.24 по датам'!BI23</f>
        <v>0</v>
      </c>
      <c r="BJ23" s="2217" t="n">
        <f aca="false">'03.24 по датам'!BJ23</f>
        <v>0</v>
      </c>
      <c r="BK23" s="2217" t="n">
        <f aca="false">'03.24 по датам'!BK23</f>
        <v>0</v>
      </c>
      <c r="BL23" s="2217" t="n">
        <f aca="false">'03.24 по датам'!BL23</f>
        <v>0</v>
      </c>
      <c r="BM23" s="2217" t="n">
        <f aca="false">'03.24 по датам'!BM23</f>
        <v>0</v>
      </c>
      <c r="BN23" s="2217" t="n">
        <f aca="false">'03.24 по датам'!BN23</f>
        <v>0</v>
      </c>
      <c r="BO23" s="2217" t="n">
        <f aca="false">'03.24 по датам'!BO23</f>
        <v>0</v>
      </c>
      <c r="BP23" s="2217" t="n">
        <f aca="false">'03.24 по датам'!BP23</f>
        <v>0</v>
      </c>
      <c r="BQ23" s="2217" t="n">
        <f aca="false">'03.24 по датам'!BQ23</f>
        <v>0</v>
      </c>
      <c r="BR23" s="2218"/>
      <c r="BS23" s="2219"/>
      <c r="BT23" s="2220"/>
      <c r="BU23" s="2221"/>
      <c r="BV23" s="2221"/>
      <c r="BW23" s="2222" t="n">
        <f aca="false">'03.24 по датам'!BW23</f>
        <v>0</v>
      </c>
      <c r="BX23" s="2217" t="n">
        <f aca="false">'03.24 по датам'!BX23</f>
        <v>0</v>
      </c>
      <c r="BY23" s="2217" t="n">
        <f aca="false">'03.24 по датам'!BY23</f>
        <v>0</v>
      </c>
      <c r="BZ23" s="2217" t="n">
        <f aca="false">'03.24 по датам'!BZ23</f>
        <v>0</v>
      </c>
      <c r="CA23" s="2217" t="n">
        <f aca="false">'03.24 по датам'!CA23</f>
        <v>0</v>
      </c>
      <c r="CB23" s="2217" t="n">
        <f aca="false">'03.24 по датам'!CB23</f>
        <v>0</v>
      </c>
      <c r="CC23" s="2217" t="n">
        <f aca="false">'03.24 по датам'!CC23</f>
        <v>0</v>
      </c>
      <c r="CD23" s="2217" t="n">
        <f aca="false">'03.24 по датам'!CD23</f>
        <v>0</v>
      </c>
      <c r="CE23" s="2217" t="n">
        <f aca="false">'03.24 по датам'!CE23</f>
        <v>0</v>
      </c>
      <c r="CF23" s="2217" t="n">
        <f aca="false">'03.24 по датам'!CF23</f>
        <v>0</v>
      </c>
      <c r="CG23" s="2217" t="n">
        <f aca="false">'03.24 по датам'!CG23</f>
        <v>0</v>
      </c>
      <c r="CH23" s="2217" t="n">
        <f aca="false">'03.24 по датам'!CH23</f>
        <v>0</v>
      </c>
      <c r="CI23" s="2217" t="n">
        <f aca="false">'03.24 по датам'!CI23</f>
        <v>0</v>
      </c>
      <c r="CJ23" s="2218"/>
      <c r="CK23" s="2219"/>
      <c r="CL23" s="2220"/>
      <c r="CM23" s="2221"/>
      <c r="CN23" s="2221"/>
      <c r="CO23" s="2221"/>
      <c r="CP23" s="2221"/>
      <c r="CQ23" s="2217" t="n">
        <f aca="false">'03.24 по датам'!CQ23</f>
        <v>0</v>
      </c>
      <c r="CR23" s="2217" t="n">
        <f aca="false">'03.24 по датам'!CR23</f>
        <v>0</v>
      </c>
      <c r="CS23" s="2217" t="n">
        <f aca="false">'03.24 по датам'!CS23</f>
        <v>0</v>
      </c>
      <c r="CT23" s="2217" t="n">
        <f aca="false">'03.24 по датам'!CT23</f>
        <v>0</v>
      </c>
      <c r="CU23" s="2217" t="n">
        <f aca="false">'03.24 по датам'!CU23</f>
        <v>0</v>
      </c>
      <c r="CV23" s="2217" t="n">
        <f aca="false">'03.24 по датам'!CV23</f>
        <v>0</v>
      </c>
      <c r="CW23" s="2217" t="n">
        <f aca="false">'03.24 по датам'!CW23</f>
        <v>0</v>
      </c>
      <c r="CX23" s="2217" t="n">
        <f aca="false">'03.24 по датам'!CX23</f>
        <v>0</v>
      </c>
      <c r="CY23" s="2217" t="n">
        <f aca="false">'03.24 по датам'!CY23</f>
        <v>0</v>
      </c>
      <c r="CZ23" s="2217" t="n">
        <f aca="false">'03.24 по датам'!CZ23</f>
        <v>0</v>
      </c>
      <c r="DA23" s="2217" t="n">
        <f aca="false">'03.24 по датам'!DA23</f>
        <v>0</v>
      </c>
      <c r="DB23" s="2217" t="n">
        <f aca="false">'03.24 по датам'!DB23</f>
        <v>0</v>
      </c>
      <c r="DC23" s="2217" t="n">
        <f aca="false">'03.24 по датам'!DC23</f>
        <v>0</v>
      </c>
      <c r="DD23" s="2218"/>
      <c r="DE23" s="2219"/>
      <c r="DF23" s="2220"/>
      <c r="DG23" s="2221"/>
      <c r="DH23" s="2221"/>
      <c r="DI23" s="2285" t="n">
        <f aca="false">'03.24 по датам'!DI23</f>
        <v>0</v>
      </c>
      <c r="DJ23" s="2217" t="n">
        <f aca="false">'03.24 по датам'!DJ23</f>
        <v>0</v>
      </c>
      <c r="DK23" s="2217" t="n">
        <f aca="false">'03.24 по датам'!DK23</f>
        <v>0</v>
      </c>
      <c r="DL23" s="2217" t="n">
        <f aca="false">'03.24 по датам'!DL23</f>
        <v>0</v>
      </c>
      <c r="DM23" s="2217" t="n">
        <f aca="false">'03.24 по датам'!DM23</f>
        <v>0</v>
      </c>
      <c r="DN23" s="2217" t="n">
        <f aca="false">'03.24 по датам'!DN23</f>
        <v>0</v>
      </c>
      <c r="DO23" s="2217" t="n">
        <f aca="false">'03.24 по датам'!DO23</f>
        <v>0</v>
      </c>
      <c r="DP23" s="2217" t="n">
        <f aca="false">'03.24 по датам'!DP23</f>
        <v>0</v>
      </c>
      <c r="DQ23" s="2217" t="n">
        <f aca="false">'03.24 по датам'!DQ23</f>
        <v>0</v>
      </c>
      <c r="DR23" s="2217" t="n">
        <f aca="false">'03.24 по датам'!DR23</f>
        <v>0</v>
      </c>
      <c r="DS23" s="2217" t="n">
        <f aca="false">'03.24 по датам'!DS23</f>
        <v>0</v>
      </c>
      <c r="DT23" s="2217" t="n">
        <f aca="false">'03.24 по датам'!DT23</f>
        <v>0</v>
      </c>
      <c r="DU23" s="2217" t="n">
        <f aca="false">'03.24 по датам'!DU23</f>
        <v>0</v>
      </c>
      <c r="DV23" s="2218"/>
      <c r="DW23" s="2219"/>
      <c r="DX23" s="2220"/>
      <c r="DY23" s="2221"/>
      <c r="DZ23" s="2221"/>
      <c r="EA23" s="2217" t="n">
        <f aca="false">'03.24 по датам'!EA23</f>
        <v>0</v>
      </c>
      <c r="EB23" s="2217" t="n">
        <f aca="false">'03.24 по датам'!EB23</f>
        <v>0</v>
      </c>
      <c r="EC23" s="2217" t="n">
        <f aca="false">'03.24 по датам'!EC23</f>
        <v>0</v>
      </c>
      <c r="ED23" s="2217" t="n">
        <f aca="false">'03.24 по датам'!ED23</f>
        <v>0</v>
      </c>
      <c r="EE23" s="2217" t="n">
        <f aca="false">'03.24 по датам'!EE23</f>
        <v>0</v>
      </c>
      <c r="EF23" s="2217" t="n">
        <f aca="false">'03.24 по датам'!EF23</f>
        <v>0</v>
      </c>
      <c r="EG23" s="2217" t="n">
        <f aca="false">'03.24 по датам'!EG23</f>
        <v>0</v>
      </c>
      <c r="EH23" s="2217" t="n">
        <f aca="false">'03.24 по датам'!EH23</f>
        <v>0</v>
      </c>
      <c r="EI23" s="2217" t="n">
        <f aca="false">'03.24 по датам'!EI23</f>
        <v>0</v>
      </c>
      <c r="EJ23" s="2217" t="n">
        <f aca="false">'03.24 по датам'!EJ23</f>
        <v>0</v>
      </c>
      <c r="EK23" s="2217" t="n">
        <f aca="false">'03.24 по датам'!EK23</f>
        <v>0</v>
      </c>
      <c r="EL23" s="2217" t="n">
        <f aca="false">'03.24 по датам'!EL23</f>
        <v>0</v>
      </c>
      <c r="EM23" s="2217" t="n">
        <f aca="false">'03.24 по датам'!EM23</f>
        <v>0</v>
      </c>
      <c r="EN23" s="2217" t="n">
        <f aca="false">'03.24 по датам'!EN23</f>
        <v>0</v>
      </c>
      <c r="EO23" s="2217" t="n">
        <f aca="false">'03.24 по датам'!EO23</f>
        <v>0</v>
      </c>
      <c r="EP23" s="2217" t="n">
        <f aca="false">'03.24 по датам'!EP23</f>
        <v>0</v>
      </c>
      <c r="EQ23" s="2217" t="n">
        <f aca="false">'03.24 по датам'!EQ23</f>
        <v>0</v>
      </c>
      <c r="ER23" s="2217" t="n">
        <f aca="false">'03.24 по датам'!ER23</f>
        <v>0</v>
      </c>
      <c r="ES23" s="2217" t="n">
        <f aca="false">'03.24 по датам'!ES23</f>
        <v>0</v>
      </c>
      <c r="ET23" s="2217" t="n">
        <f aca="false">'03.24 по датам'!ET23</f>
        <v>0</v>
      </c>
      <c r="EU23" s="2217" t="n">
        <f aca="false">'03.24 по датам'!EU23</f>
        <v>0</v>
      </c>
      <c r="EV23" s="2217" t="n">
        <f aca="false">'03.24 по датам'!EV23</f>
        <v>0</v>
      </c>
      <c r="EW23" s="2217" t="n">
        <f aca="false">'03.24 по датам'!EW23</f>
        <v>0</v>
      </c>
      <c r="EX23" s="2217" t="n">
        <f aca="false">'03.24 по датам'!EX23</f>
        <v>0</v>
      </c>
      <c r="EY23" s="2217" t="n">
        <f aca="false">'03.24 по датам'!EY23</f>
        <v>0</v>
      </c>
      <c r="EZ23" s="2218"/>
      <c r="FA23" s="2219"/>
      <c r="FB23" s="2220"/>
      <c r="FC23" s="2221"/>
      <c r="FD23" s="2221"/>
      <c r="FE23" s="2217" t="n">
        <f aca="false">'03.24 по датам'!FE23</f>
        <v>0</v>
      </c>
      <c r="FF23" s="2217" t="n">
        <f aca="false">'03.24 по датам'!FF23</f>
        <v>0</v>
      </c>
      <c r="FG23" s="2217" t="n">
        <f aca="false">'03.24 по датам'!FG23</f>
        <v>0</v>
      </c>
      <c r="FH23" s="2217" t="n">
        <f aca="false">'03.24 по датам'!FH23</f>
        <v>0</v>
      </c>
      <c r="FI23" s="2217" t="n">
        <f aca="false">'03.24 по датам'!FI23</f>
        <v>0</v>
      </c>
      <c r="FJ23" s="2217" t="n">
        <f aca="false">'03.24 по датам'!FJ23</f>
        <v>0</v>
      </c>
      <c r="FK23" s="2217" t="n">
        <f aca="false">'03.24 по датам'!FK23</f>
        <v>0</v>
      </c>
      <c r="FL23" s="2217" t="n">
        <f aca="false">'03.24 по датам'!FL23</f>
        <v>0</v>
      </c>
      <c r="FM23" s="2217" t="n">
        <f aca="false">'03.24 по датам'!FM23</f>
        <v>0</v>
      </c>
      <c r="FN23" s="2217" t="n">
        <f aca="false">'03.24 по датам'!FN23</f>
        <v>0</v>
      </c>
      <c r="FO23" s="2218"/>
      <c r="FP23" s="2219"/>
      <c r="FQ23" s="2220"/>
      <c r="FR23" s="2221"/>
      <c r="FS23" s="2221"/>
      <c r="FT23" s="2225"/>
      <c r="FU23" s="2225"/>
      <c r="FV23" s="2225"/>
      <c r="FW23" s="2225"/>
      <c r="FX23" s="2225"/>
      <c r="FY23" s="2225"/>
      <c r="FZ23" s="2225"/>
      <c r="GA23" s="2225"/>
      <c r="GB23" s="2225"/>
      <c r="GC23" s="2225"/>
      <c r="GD23" s="2225"/>
      <c r="GE23" s="2225"/>
      <c r="GF23" s="2225"/>
      <c r="GG23" s="2225"/>
      <c r="GH23" s="2225"/>
      <c r="GI23" s="2225"/>
      <c r="GJ23" s="2225"/>
      <c r="GK23" s="2225"/>
      <c r="GL23" s="2225"/>
      <c r="GM23" s="2225"/>
      <c r="GN23" s="2225"/>
      <c r="GO23" s="2225"/>
      <c r="GP23" s="2225"/>
      <c r="GQ23" s="2225"/>
      <c r="GR23" s="2225"/>
      <c r="GS23" s="2225"/>
      <c r="GT23" s="2218"/>
      <c r="GU23" s="2219"/>
      <c r="GV23" s="2220"/>
      <c r="GW23" s="2221"/>
      <c r="GX23" s="2221"/>
      <c r="GY23" s="2221"/>
      <c r="GZ23" s="2217" t="n">
        <f aca="false">'03.24 по датам'!GZ23</f>
        <v>0</v>
      </c>
      <c r="HA23" s="2217" t="n">
        <f aca="false">'03.24 по датам'!HA23</f>
        <v>0</v>
      </c>
      <c r="HB23" s="2226"/>
      <c r="HC23" s="2221"/>
      <c r="HD23" s="2227" t="n">
        <f aca="false">'03.24 по датам'!HD23</f>
        <v>0</v>
      </c>
      <c r="HE23" s="2226"/>
      <c r="HF23" s="2228"/>
      <c r="HG23" s="2229"/>
      <c r="HH23" s="2180"/>
      <c r="HI23" s="2230"/>
      <c r="HJ23" s="2225"/>
      <c r="HK23" s="2225"/>
      <c r="HL23" s="2225"/>
      <c r="HM23" s="2225"/>
      <c r="HN23" s="2225"/>
      <c r="HO23" s="2225"/>
      <c r="HP23" s="2225"/>
      <c r="HQ23" s="2225"/>
      <c r="HR23" s="2225"/>
      <c r="HS23" s="2225"/>
      <c r="HT23" s="2225"/>
      <c r="HU23" s="2225"/>
      <c r="HV23" s="2225"/>
      <c r="HW23" s="2225"/>
      <c r="HX23" s="2225"/>
      <c r="HY23" s="2225"/>
      <c r="HZ23" s="2225"/>
      <c r="IA23" s="2218"/>
      <c r="IB23" s="2219"/>
      <c r="IC23" s="2220"/>
      <c r="ID23" s="2221"/>
      <c r="IE23" s="2221"/>
      <c r="IF23" s="2231" t="n">
        <f aca="false">'03.24 по датам'!IF23</f>
        <v>0</v>
      </c>
      <c r="IG23" s="2231" t="n">
        <f aca="false">'03.24 по датам'!IG23</f>
        <v>0</v>
      </c>
      <c r="IH23" s="2231" t="n">
        <f aca="false">'03.24 по датам'!IH23</f>
        <v>0</v>
      </c>
      <c r="II23" s="2232"/>
      <c r="IJ23" s="2233"/>
      <c r="IK23" s="1302"/>
      <c r="IL23" s="1302"/>
      <c r="IM23" s="2234" t="n">
        <f aca="false">'03.24 по датам'!IM23</f>
        <v>0</v>
      </c>
      <c r="IN23" s="2234" t="n">
        <f aca="false">'03.24 по датам'!IN23</f>
        <v>0</v>
      </c>
      <c r="IO23" s="2217" t="n">
        <f aca="false">'03.24 по датам'!IO23</f>
        <v>0</v>
      </c>
      <c r="IP23" s="2217" t="n">
        <f aca="false">'03.24 по датам'!IP23</f>
        <v>0</v>
      </c>
      <c r="IQ23" s="2217" t="n">
        <f aca="false">'03.24 по датам'!IQ23</f>
        <v>0</v>
      </c>
      <c r="IR23" s="2217" t="n">
        <f aca="false">'03.24 по датам'!IR23</f>
        <v>0</v>
      </c>
      <c r="IS23" s="2217" t="n">
        <f aca="false">'03.24 по датам'!IS23</f>
        <v>0</v>
      </c>
      <c r="IT23" s="2217" t="n">
        <f aca="false">'03.24 по датам'!IT23</f>
        <v>0</v>
      </c>
      <c r="IU23" s="2217" t="n">
        <f aca="false">'03.24 по датам'!IU23</f>
        <v>0</v>
      </c>
      <c r="IV23" s="2217" t="n">
        <f aca="false">'03.24 по датам'!IV23</f>
        <v>0</v>
      </c>
      <c r="IW23" s="2218"/>
      <c r="IX23" s="2219"/>
      <c r="IY23" s="2220"/>
      <c r="IZ23" s="2221"/>
      <c r="JA23" s="2221"/>
      <c r="JB23" s="2217" t="n">
        <f aca="false">'03.24 по датам'!JB23</f>
        <v>0</v>
      </c>
      <c r="JC23" s="2226"/>
      <c r="JD23" s="2217" t="n">
        <f aca="false">'03.24 по датам'!JD23</f>
        <v>0</v>
      </c>
      <c r="JE23" s="2221"/>
      <c r="JF23" s="2221"/>
      <c r="JG23" s="2231" t="n">
        <f aca="false">'03.24 по датам'!JG23</f>
        <v>0</v>
      </c>
      <c r="JH23" s="2231" t="n">
        <f aca="false">'03.24 по датам'!JH23</f>
        <v>0</v>
      </c>
      <c r="JI23" s="2231" t="n">
        <f aca="false">'03.24 по датам'!JI23</f>
        <v>0</v>
      </c>
      <c r="JJ23" s="2231" t="n">
        <f aca="false">'03.24 по датам'!JJ23</f>
        <v>0</v>
      </c>
      <c r="JK23" s="2270"/>
      <c r="JL23" s="1302"/>
      <c r="JM23" s="2236"/>
      <c r="JN23" s="2236"/>
      <c r="JO23" s="2237"/>
      <c r="JP23" s="2236"/>
      <c r="JQ23" s="2236"/>
      <c r="JR23" s="2237"/>
    </row>
    <row r="24" customFormat="false" ht="11.25" hidden="false" customHeight="true" outlineLevel="0" collapsed="false">
      <c r="A24" s="2056" t="n">
        <f aca="false">A20+1</f>
        <v>45355</v>
      </c>
      <c r="B24" s="2057" t="s">
        <v>662</v>
      </c>
      <c r="C24" s="2067" t="n">
        <f aca="false">'03.24 по датам'!C24</f>
        <v>0</v>
      </c>
      <c r="D24" s="2064" t="n">
        <f aca="false">'03.24 по датам'!D24</f>
        <v>0</v>
      </c>
      <c r="E24" s="2067" t="n">
        <f aca="false">'03.24 по датам'!E24</f>
        <v>0</v>
      </c>
      <c r="F24" s="2067" t="n">
        <f aca="false">'03.24 по датам'!F24</f>
        <v>0</v>
      </c>
      <c r="G24" s="2065" t="n">
        <f aca="false">'03.24 по датам'!G24</f>
        <v>0</v>
      </c>
      <c r="H24" s="2065" t="n">
        <f aca="false">'03.24 по датам'!H24</f>
        <v>0</v>
      </c>
      <c r="I24" s="2065" t="n">
        <f aca="false">'03.24 по датам'!I24</f>
        <v>0</v>
      </c>
      <c r="J24" s="2065" t="n">
        <f aca="false">'03.24 по датам'!J24</f>
        <v>0</v>
      </c>
      <c r="K24" s="2065" t="n">
        <f aca="false">'03.24 по датам'!K24</f>
        <v>0</v>
      </c>
      <c r="L24" s="2065" t="n">
        <f aca="false">'03.24 по датам'!L24</f>
        <v>0</v>
      </c>
      <c r="M24" s="2065" t="n">
        <f aca="false">'03.24 по датам'!M24</f>
        <v>0</v>
      </c>
      <c r="N24" s="2065" t="n">
        <f aca="false">'03.24 по датам'!N24</f>
        <v>0</v>
      </c>
      <c r="O24" s="2065" t="n">
        <f aca="false">'03.24 по датам'!O24</f>
        <v>0</v>
      </c>
      <c r="P24" s="2065" t="n">
        <f aca="false">'03.24 по датам'!P24</f>
        <v>0</v>
      </c>
      <c r="Q24" s="2065" t="n">
        <f aca="false">'03.24 по датам'!Q24</f>
        <v>0</v>
      </c>
      <c r="R24" s="2065" t="n">
        <f aca="false">'03.24 по датам'!R24</f>
        <v>0</v>
      </c>
      <c r="S24" s="2065" t="n">
        <f aca="false">'03.24 по датам'!S24</f>
        <v>0</v>
      </c>
      <c r="T24" s="2065" t="n">
        <f aca="false">'03.24 по датам'!T24</f>
        <v>0</v>
      </c>
      <c r="U24" s="2065" t="n">
        <f aca="false">'03.24 по датам'!U24</f>
        <v>0</v>
      </c>
      <c r="V24" s="2065" t="n">
        <f aca="false">'03.24 по датам'!V24</f>
        <v>0</v>
      </c>
      <c r="W24" s="2066" t="n">
        <f aca="false">'03.24 по датам'!W24</f>
        <v>0</v>
      </c>
      <c r="X24" s="2238"/>
      <c r="Y24" s="2239"/>
      <c r="Z24" s="2240"/>
      <c r="AA24" s="2062"/>
      <c r="AB24" s="2063"/>
      <c r="AC24" s="2064" t="n">
        <f aca="false">'03.24 по датам'!AC24</f>
        <v>0</v>
      </c>
      <c r="AD24" s="2064" t="n">
        <f aca="false">'03.24 по датам'!AD24</f>
        <v>0</v>
      </c>
      <c r="AE24" s="2065" t="n">
        <f aca="false">'03.24 по датам'!AE24</f>
        <v>0</v>
      </c>
      <c r="AF24" s="2065" t="n">
        <f aca="false">'03.24 по датам'!AF24</f>
        <v>0</v>
      </c>
      <c r="AG24" s="2065" t="n">
        <f aca="false">'03.24 по датам'!AG24</f>
        <v>0</v>
      </c>
      <c r="AH24" s="2065" t="n">
        <f aca="false">'03.24 по датам'!AH24</f>
        <v>0</v>
      </c>
      <c r="AI24" s="2065" t="n">
        <f aca="false">'03.24 по датам'!AI24</f>
        <v>0</v>
      </c>
      <c r="AJ24" s="2065" t="n">
        <f aca="false">'03.24 по датам'!AJ24</f>
        <v>0</v>
      </c>
      <c r="AK24" s="2065" t="n">
        <f aca="false">'03.24 по датам'!AK24</f>
        <v>0</v>
      </c>
      <c r="AL24" s="2065" t="n">
        <f aca="false">'03.24 по датам'!AL24</f>
        <v>0</v>
      </c>
      <c r="AM24" s="2065" t="n">
        <f aca="false">'03.24 по датам'!AM24</f>
        <v>0</v>
      </c>
      <c r="AN24" s="2065" t="n">
        <f aca="false">'03.24 по датам'!AN24</f>
        <v>0</v>
      </c>
      <c r="AO24" s="2066" t="n">
        <f aca="false">'03.24 по датам'!AO24</f>
        <v>0</v>
      </c>
      <c r="AP24" s="2238"/>
      <c r="AQ24" s="2239"/>
      <c r="AR24" s="2240"/>
      <c r="AS24" s="2062"/>
      <c r="AT24" s="2063"/>
      <c r="AU24" s="2064" t="n">
        <f aca="false">'03.24 по датам'!AU24</f>
        <v>0</v>
      </c>
      <c r="AV24" s="2064" t="n">
        <f aca="false">'03.24 по датам'!AV24</f>
        <v>0</v>
      </c>
      <c r="AW24" s="2286" t="n">
        <f aca="false">'03.24 по датам'!AW24</f>
        <v>0</v>
      </c>
      <c r="AX24" s="2065" t="n">
        <f aca="false">'03.24 по датам'!AX24</f>
        <v>0</v>
      </c>
      <c r="AY24" s="2065" t="n">
        <f aca="false">'03.24 по датам'!AY24</f>
        <v>0</v>
      </c>
      <c r="AZ24" s="2065" t="n">
        <f aca="false">'03.24 по датам'!AZ24</f>
        <v>0</v>
      </c>
      <c r="BA24" s="2065" t="n">
        <f aca="false">'03.24 по датам'!BA24</f>
        <v>0</v>
      </c>
      <c r="BB24" s="2065" t="n">
        <f aca="false">'03.24 по датам'!BB24</f>
        <v>0</v>
      </c>
      <c r="BC24" s="2065" t="n">
        <f aca="false">'03.24 по датам'!BC24</f>
        <v>0</v>
      </c>
      <c r="BD24" s="2065" t="n">
        <f aca="false">'03.24 по датам'!BD24</f>
        <v>0</v>
      </c>
      <c r="BE24" s="2065" t="n">
        <f aca="false">'03.24 по датам'!BE24</f>
        <v>0</v>
      </c>
      <c r="BF24" s="2065" t="n">
        <f aca="false">'03.24 по датам'!BF24</f>
        <v>0</v>
      </c>
      <c r="BG24" s="2065" t="n">
        <f aca="false">'03.24 по датам'!BG24</f>
        <v>0</v>
      </c>
      <c r="BH24" s="2065" t="n">
        <f aca="false">'03.24 по датам'!BH24</f>
        <v>0</v>
      </c>
      <c r="BI24" s="2065" t="n">
        <f aca="false">'03.24 по датам'!BI24</f>
        <v>0</v>
      </c>
      <c r="BJ24" s="2065" t="n">
        <f aca="false">'03.24 по датам'!BJ24</f>
        <v>0</v>
      </c>
      <c r="BK24" s="2065" t="n">
        <f aca="false">'03.24 по датам'!BK24</f>
        <v>0</v>
      </c>
      <c r="BL24" s="2065" t="n">
        <f aca="false">'03.24 по датам'!BL24</f>
        <v>0</v>
      </c>
      <c r="BM24" s="2065" t="n">
        <f aca="false">'03.24 по датам'!BM24</f>
        <v>0</v>
      </c>
      <c r="BN24" s="2065" t="n">
        <f aca="false">'03.24 по датам'!BN24</f>
        <v>0</v>
      </c>
      <c r="BO24" s="2065" t="n">
        <f aca="false">'03.24 по датам'!BO24</f>
        <v>0</v>
      </c>
      <c r="BP24" s="2065" t="n">
        <f aca="false">'03.24 по датам'!BP24</f>
        <v>0</v>
      </c>
      <c r="BQ24" s="2066" t="n">
        <f aca="false">'03.24 по датам'!BQ24</f>
        <v>0</v>
      </c>
      <c r="BR24" s="2238"/>
      <c r="BS24" s="2239"/>
      <c r="BT24" s="2240"/>
      <c r="BU24" s="2062"/>
      <c r="BV24" s="2063"/>
      <c r="BW24" s="2068" t="n">
        <f aca="false">'03.24 по датам'!BW24</f>
        <v>0</v>
      </c>
      <c r="BX24" s="2065" t="n">
        <f aca="false">'03.24 по датам'!BX24</f>
        <v>0</v>
      </c>
      <c r="BY24" s="2065" t="n">
        <f aca="false">'03.24 по датам'!BY24</f>
        <v>0</v>
      </c>
      <c r="BZ24" s="2065" t="n">
        <f aca="false">'03.24 по датам'!BZ24</f>
        <v>0</v>
      </c>
      <c r="CA24" s="2065" t="n">
        <f aca="false">'03.24 по датам'!CA24</f>
        <v>0</v>
      </c>
      <c r="CB24" s="2065" t="n">
        <f aca="false">'03.24 по датам'!CB24</f>
        <v>0</v>
      </c>
      <c r="CC24" s="2065" t="n">
        <f aca="false">'03.24 по датам'!CC24</f>
        <v>0</v>
      </c>
      <c r="CD24" s="2065" t="n">
        <f aca="false">'03.24 по датам'!CD24</f>
        <v>0</v>
      </c>
      <c r="CE24" s="2065" t="n">
        <f aca="false">'03.24 по датам'!CE24</f>
        <v>0</v>
      </c>
      <c r="CF24" s="2065" t="n">
        <f aca="false">'03.24 по датам'!CF24</f>
        <v>0</v>
      </c>
      <c r="CG24" s="2065" t="n">
        <f aca="false">'03.24 по датам'!CG24</f>
        <v>0</v>
      </c>
      <c r="CH24" s="2065" t="n">
        <f aca="false">'03.24 по датам'!CH24</f>
        <v>0</v>
      </c>
      <c r="CI24" s="2066" t="n">
        <f aca="false">'03.24 по датам'!CI24</f>
        <v>0</v>
      </c>
      <c r="CJ24" s="2238"/>
      <c r="CK24" s="2239"/>
      <c r="CL24" s="2240"/>
      <c r="CM24" s="2062"/>
      <c r="CN24" s="2063"/>
      <c r="CO24" s="2063"/>
      <c r="CP24" s="2063"/>
      <c r="CQ24" s="2065" t="n">
        <f aca="false">'03.24 по датам'!CQ24</f>
        <v>0</v>
      </c>
      <c r="CR24" s="2065" t="n">
        <f aca="false">'03.24 по датам'!CR24</f>
        <v>0</v>
      </c>
      <c r="CS24" s="2065" t="n">
        <f aca="false">'03.24 по датам'!CS24</f>
        <v>0</v>
      </c>
      <c r="CT24" s="2065" t="n">
        <f aca="false">'03.24 по датам'!CT24</f>
        <v>0</v>
      </c>
      <c r="CU24" s="2065" t="n">
        <f aca="false">'03.24 по датам'!CU24</f>
        <v>0</v>
      </c>
      <c r="CV24" s="2065" t="n">
        <f aca="false">'03.24 по датам'!CV24</f>
        <v>0</v>
      </c>
      <c r="CW24" s="2065" t="n">
        <f aca="false">'03.24 по датам'!CW24</f>
        <v>0</v>
      </c>
      <c r="CX24" s="2065" t="n">
        <f aca="false">'03.24 по датам'!CX24</f>
        <v>0</v>
      </c>
      <c r="CY24" s="2065" t="n">
        <f aca="false">'03.24 по датам'!CY24</f>
        <v>0</v>
      </c>
      <c r="CZ24" s="2065" t="n">
        <f aca="false">'03.24 по датам'!CZ24</f>
        <v>0</v>
      </c>
      <c r="DA24" s="2065" t="n">
        <f aca="false">'03.24 по датам'!DA24</f>
        <v>0</v>
      </c>
      <c r="DB24" s="2065" t="n">
        <f aca="false">'03.24 по датам'!DB24</f>
        <v>0</v>
      </c>
      <c r="DC24" s="2066" t="n">
        <f aca="false">'03.24 по датам'!DC24</f>
        <v>0</v>
      </c>
      <c r="DD24" s="2238"/>
      <c r="DE24" s="2239"/>
      <c r="DF24" s="2240"/>
      <c r="DG24" s="2069"/>
      <c r="DH24" s="2070"/>
      <c r="DI24" s="2068" t="n">
        <f aca="false">'03.24 по датам'!DI24</f>
        <v>0</v>
      </c>
      <c r="DJ24" s="2065" t="n">
        <f aca="false">'03.24 по датам'!DJ24</f>
        <v>0</v>
      </c>
      <c r="DK24" s="2065" t="n">
        <f aca="false">'03.24 по датам'!DK24</f>
        <v>0</v>
      </c>
      <c r="DL24" s="2065" t="n">
        <f aca="false">'03.24 по датам'!DL24</f>
        <v>0</v>
      </c>
      <c r="DM24" s="2065" t="n">
        <f aca="false">'03.24 по датам'!DM24</f>
        <v>0</v>
      </c>
      <c r="DN24" s="2065" t="n">
        <f aca="false">'03.24 по датам'!DN24</f>
        <v>0</v>
      </c>
      <c r="DO24" s="2065" t="n">
        <f aca="false">'03.24 по датам'!DO24</f>
        <v>0</v>
      </c>
      <c r="DP24" s="2065" t="n">
        <f aca="false">'03.24 по датам'!DP24</f>
        <v>0</v>
      </c>
      <c r="DQ24" s="2065" t="n">
        <f aca="false">'03.24 по датам'!DQ24</f>
        <v>0</v>
      </c>
      <c r="DR24" s="2065" t="n">
        <f aca="false">'03.24 по датам'!DR24</f>
        <v>0</v>
      </c>
      <c r="DS24" s="2065" t="n">
        <f aca="false">'03.24 по датам'!DS24</f>
        <v>0</v>
      </c>
      <c r="DT24" s="2065" t="n">
        <f aca="false">'03.24 по датам'!DT24</f>
        <v>0</v>
      </c>
      <c r="DU24" s="2066" t="n">
        <f aca="false">'03.24 по датам'!DU24</f>
        <v>0</v>
      </c>
      <c r="DV24" s="2238"/>
      <c r="DW24" s="2239"/>
      <c r="DX24" s="2240"/>
      <c r="DY24" s="2069"/>
      <c r="DZ24" s="2070"/>
      <c r="EA24" s="2065" t="n">
        <f aca="false">'03.24 по датам'!EA24</f>
        <v>0</v>
      </c>
      <c r="EB24" s="2065" t="n">
        <f aca="false">'03.24 по датам'!EB24</f>
        <v>0</v>
      </c>
      <c r="EC24" s="2065" t="n">
        <f aca="false">'03.24 по датам'!EC24</f>
        <v>0</v>
      </c>
      <c r="ED24" s="2065" t="n">
        <f aca="false">'03.24 по датам'!ED24</f>
        <v>0</v>
      </c>
      <c r="EE24" s="2065" t="n">
        <f aca="false">'03.24 по датам'!EE24</f>
        <v>0</v>
      </c>
      <c r="EF24" s="2065" t="n">
        <f aca="false">'03.24 по датам'!EF24</f>
        <v>0</v>
      </c>
      <c r="EG24" s="2065" t="n">
        <f aca="false">'03.24 по датам'!EG24</f>
        <v>0</v>
      </c>
      <c r="EH24" s="2065" t="n">
        <f aca="false">'03.24 по датам'!EH24</f>
        <v>0</v>
      </c>
      <c r="EI24" s="2065" t="n">
        <f aca="false">'03.24 по датам'!EI24</f>
        <v>0</v>
      </c>
      <c r="EJ24" s="2065" t="n">
        <f aca="false">'03.24 по датам'!EJ24</f>
        <v>0</v>
      </c>
      <c r="EK24" s="2065" t="n">
        <f aca="false">'03.24 по датам'!EK24</f>
        <v>0</v>
      </c>
      <c r="EL24" s="2065" t="n">
        <f aca="false">'03.24 по датам'!EL24</f>
        <v>0</v>
      </c>
      <c r="EM24" s="2065" t="n">
        <f aca="false">'03.24 по датам'!EM24</f>
        <v>0</v>
      </c>
      <c r="EN24" s="2065" t="n">
        <f aca="false">'03.24 по датам'!EN24</f>
        <v>0</v>
      </c>
      <c r="EO24" s="2065" t="n">
        <f aca="false">'03.24 по датам'!EO24</f>
        <v>0</v>
      </c>
      <c r="EP24" s="2065" t="n">
        <f aca="false">'03.24 по датам'!EP24</f>
        <v>0</v>
      </c>
      <c r="EQ24" s="2065" t="n">
        <f aca="false">'03.24 по датам'!EQ24</f>
        <v>0</v>
      </c>
      <c r="ER24" s="2065" t="n">
        <f aca="false">'03.24 по датам'!ER24</f>
        <v>0</v>
      </c>
      <c r="ES24" s="2065" t="n">
        <f aca="false">'03.24 по датам'!ES24</f>
        <v>0</v>
      </c>
      <c r="ET24" s="2065" t="n">
        <f aca="false">'03.24 по датам'!ET24</f>
        <v>0</v>
      </c>
      <c r="EU24" s="2065" t="n">
        <f aca="false">'03.24 по датам'!EU24</f>
        <v>0</v>
      </c>
      <c r="EV24" s="2065" t="n">
        <f aca="false">'03.24 по датам'!EV24</f>
        <v>0</v>
      </c>
      <c r="EW24" s="2065" t="n">
        <f aca="false">'03.24 по датам'!EW24</f>
        <v>0</v>
      </c>
      <c r="EX24" s="2065" t="n">
        <f aca="false">'03.24 по датам'!EX24</f>
        <v>0</v>
      </c>
      <c r="EY24" s="2066" t="n">
        <f aca="false">'03.24 по датам'!EY24</f>
        <v>0</v>
      </c>
      <c r="EZ24" s="2238"/>
      <c r="FA24" s="2239"/>
      <c r="FB24" s="2240"/>
      <c r="FC24" s="2069"/>
      <c r="FD24" s="2070"/>
      <c r="FE24" s="2065" t="n">
        <f aca="false">'03.24 по датам'!FE24</f>
        <v>0</v>
      </c>
      <c r="FF24" s="2065" t="n">
        <f aca="false">'03.24 по датам'!FF24</f>
        <v>0</v>
      </c>
      <c r="FG24" s="2065" t="n">
        <f aca="false">'03.24 по датам'!FG24</f>
        <v>0</v>
      </c>
      <c r="FH24" s="2065" t="n">
        <f aca="false">'03.24 по датам'!FH24</f>
        <v>0</v>
      </c>
      <c r="FI24" s="2065" t="n">
        <f aca="false">'03.24 по датам'!FI24</f>
        <v>0</v>
      </c>
      <c r="FJ24" s="2065" t="n">
        <f aca="false">'03.24 по датам'!FJ24</f>
        <v>0</v>
      </c>
      <c r="FK24" s="2065" t="n">
        <f aca="false">'03.24 по датам'!FK24</f>
        <v>0</v>
      </c>
      <c r="FL24" s="2065" t="n">
        <f aca="false">'03.24 по датам'!FL24</f>
        <v>0</v>
      </c>
      <c r="FM24" s="2065" t="n">
        <f aca="false">'03.24 по датам'!FM24</f>
        <v>0</v>
      </c>
      <c r="FN24" s="2066" t="n">
        <f aca="false">'03.24 по датам'!FN24</f>
        <v>0</v>
      </c>
      <c r="FO24" s="2238"/>
      <c r="FP24" s="2239"/>
      <c r="FQ24" s="2240"/>
      <c r="FR24" s="2069"/>
      <c r="FS24" s="2070"/>
      <c r="FT24" s="2072"/>
      <c r="FU24" s="2072"/>
      <c r="FV24" s="2072"/>
      <c r="FW24" s="2072"/>
      <c r="FX24" s="2072"/>
      <c r="FY24" s="2072"/>
      <c r="FZ24" s="2072"/>
      <c r="GA24" s="2072"/>
      <c r="GB24" s="2072"/>
      <c r="GC24" s="2072"/>
      <c r="GD24" s="2072"/>
      <c r="GE24" s="2072"/>
      <c r="GF24" s="2072"/>
      <c r="GG24" s="2072"/>
      <c r="GH24" s="2072"/>
      <c r="GI24" s="2072"/>
      <c r="GJ24" s="2072"/>
      <c r="GK24" s="2072"/>
      <c r="GL24" s="2072"/>
      <c r="GM24" s="2072"/>
      <c r="GN24" s="2072"/>
      <c r="GO24" s="2072"/>
      <c r="GP24" s="2072"/>
      <c r="GQ24" s="2072"/>
      <c r="GR24" s="2072"/>
      <c r="GS24" s="2073"/>
      <c r="GT24" s="2242"/>
      <c r="GU24" s="2243"/>
      <c r="GV24" s="2248"/>
      <c r="GW24" s="2076"/>
      <c r="GX24" s="2063"/>
      <c r="GY24" s="2062"/>
      <c r="GZ24" s="2077" t="n">
        <f aca="false">'03.24 по датам'!GZ24</f>
        <v>0</v>
      </c>
      <c r="HA24" s="2078" t="n">
        <f aca="false">'03.24 по датам'!HA24</f>
        <v>0</v>
      </c>
      <c r="HB24" s="2272"/>
      <c r="HC24" s="2080"/>
      <c r="HD24" s="2247" t="n">
        <f aca="false">'03.24 по датам'!HD24</f>
        <v>0</v>
      </c>
      <c r="HE24" s="2272"/>
      <c r="HF24" s="2082"/>
      <c r="HG24" s="2083"/>
      <c r="HH24" s="2068"/>
      <c r="HI24" s="2273"/>
      <c r="HJ24" s="2072"/>
      <c r="HK24" s="2072"/>
      <c r="HL24" s="2072"/>
      <c r="HM24" s="2072"/>
      <c r="HN24" s="2072"/>
      <c r="HO24" s="2072"/>
      <c r="HP24" s="2072"/>
      <c r="HQ24" s="2072"/>
      <c r="HR24" s="2072"/>
      <c r="HS24" s="2072"/>
      <c r="HT24" s="2072"/>
      <c r="HU24" s="2072"/>
      <c r="HV24" s="2072"/>
      <c r="HW24" s="2072"/>
      <c r="HX24" s="2072"/>
      <c r="HY24" s="2072"/>
      <c r="HZ24" s="2073"/>
      <c r="IA24" s="2242"/>
      <c r="IB24" s="2243"/>
      <c r="IC24" s="2248"/>
      <c r="ID24" s="2062"/>
      <c r="IE24" s="2076"/>
      <c r="IF24" s="2085" t="n">
        <f aca="false">'03.24 по датам'!IF24</f>
        <v>0</v>
      </c>
      <c r="IG24" s="2085" t="n">
        <f aca="false">'03.24 по датам'!IG24</f>
        <v>0</v>
      </c>
      <c r="IH24" s="2086" t="n">
        <f aca="false">'03.24 по датам'!IH24</f>
        <v>0</v>
      </c>
      <c r="II24" s="2249"/>
      <c r="IJ24" s="2250"/>
      <c r="IK24" s="2089"/>
      <c r="IL24" s="2090"/>
      <c r="IM24" s="2092" t="n">
        <f aca="false">'03.24 по датам'!IM24</f>
        <v>0</v>
      </c>
      <c r="IN24" s="2092" t="n">
        <f aca="false">'03.24 по датам'!IN24</f>
        <v>0</v>
      </c>
      <c r="IO24" s="2092" t="n">
        <f aca="false">'03.24 по датам'!IO24</f>
        <v>0</v>
      </c>
      <c r="IP24" s="2092" t="n">
        <f aca="false">'03.24 по датам'!IP24</f>
        <v>0</v>
      </c>
      <c r="IQ24" s="2092" t="n">
        <f aca="false">'03.24 по датам'!IQ24</f>
        <v>0</v>
      </c>
      <c r="IR24" s="2092" t="n">
        <f aca="false">'03.24 по датам'!IR24</f>
        <v>0</v>
      </c>
      <c r="IS24" s="2092" t="n">
        <f aca="false">'03.24 по датам'!IS24</f>
        <v>0</v>
      </c>
      <c r="IT24" s="2092" t="n">
        <f aca="false">'03.24 по датам'!IT24</f>
        <v>0</v>
      </c>
      <c r="IU24" s="2092" t="n">
        <f aca="false">'03.24 по датам'!IU24</f>
        <v>0</v>
      </c>
      <c r="IV24" s="2287" t="n">
        <f aca="false">'03.24 по датам'!IV24</f>
        <v>0</v>
      </c>
      <c r="IW24" s="2242"/>
      <c r="IX24" s="2243"/>
      <c r="IY24" s="2248"/>
      <c r="IZ24" s="2062"/>
      <c r="JA24" s="2063"/>
      <c r="JB24" s="2098" t="n">
        <f aca="false">'03.24 по датам'!JB24</f>
        <v>0</v>
      </c>
      <c r="JC24" s="2245"/>
      <c r="JD24" s="2100" t="n">
        <f aca="false">'03.24 по датам'!JD24</f>
        <v>0</v>
      </c>
      <c r="JE24" s="2101"/>
      <c r="JF24" s="2102"/>
      <c r="JG24" s="2254" t="n">
        <f aca="false">'03.24 по датам'!JG24</f>
        <v>0</v>
      </c>
      <c r="JH24" s="2103" t="n">
        <f aca="false">'03.24 по датам'!JH24</f>
        <v>0</v>
      </c>
      <c r="JI24" s="2103" t="n">
        <f aca="false">'03.24 по датам'!JI24</f>
        <v>0</v>
      </c>
      <c r="JJ24" s="2104" t="n">
        <f aca="false">'03.24 по датам'!JJ24</f>
        <v>0</v>
      </c>
      <c r="JK24" s="2276"/>
      <c r="JL24" s="2106"/>
      <c r="JM24" s="2107" t="e">
        <f aca="false">JM$4:JM$4+SUMIF($C$5:JL$5,"Нараст. баланс",$C26:JL26)+SUMIF($C$7:JH$7,"Итого (с ВНР)",$C26:JH26)-SUMIF($C$5:JL$5,"Геол. снижение,  т/сут",$C26:JL26)-SUMIF(JJ$7:JL$7,"Итого",JJ26:JL26)-SUMIF($C$7:JL$7,"Итого (с ВСП)",$C26:JL26)</f>
        <v>#VALUE!</v>
      </c>
      <c r="JN24" s="2108"/>
      <c r="JO24" s="2256" t="e">
        <f aca="false">'03.24 НГДП по датам'!CA24:CA26</f>
        <v>#VALUE!</v>
      </c>
      <c r="JP24" s="2110"/>
      <c r="JQ24" s="2111"/>
      <c r="JR24" s="2257"/>
    </row>
    <row r="25" customFormat="false" ht="11.25" hidden="false" customHeight="true" outlineLevel="0" collapsed="false">
      <c r="A25" s="2056"/>
      <c r="B25" s="2113" t="s">
        <v>663</v>
      </c>
      <c r="C25" s="2123" t="n">
        <f aca="false">'03.24 по датам'!C25</f>
        <v>0</v>
      </c>
      <c r="D25" s="2120" t="n">
        <f aca="false">'03.24 по датам'!D25</f>
        <v>0</v>
      </c>
      <c r="E25" s="2123" t="n">
        <f aca="false">'03.24 по датам'!E25</f>
        <v>0</v>
      </c>
      <c r="F25" s="2123" t="n">
        <f aca="false">'03.24 по датам'!F25</f>
        <v>0</v>
      </c>
      <c r="G25" s="2121" t="n">
        <f aca="false">'03.24 по датам'!G25</f>
        <v>0</v>
      </c>
      <c r="H25" s="2121" t="n">
        <f aca="false">'03.24 по датам'!H25</f>
        <v>0</v>
      </c>
      <c r="I25" s="2121" t="n">
        <f aca="false">'03.24 по датам'!I25</f>
        <v>0</v>
      </c>
      <c r="J25" s="2121" t="n">
        <f aca="false">'03.24 по датам'!J25</f>
        <v>0</v>
      </c>
      <c r="K25" s="2121" t="n">
        <f aca="false">'03.24 по датам'!K25</f>
        <v>0</v>
      </c>
      <c r="L25" s="2121" t="n">
        <f aca="false">'03.24 по датам'!L25</f>
        <v>0</v>
      </c>
      <c r="M25" s="2121" t="n">
        <f aca="false">'03.24 по датам'!M25</f>
        <v>0</v>
      </c>
      <c r="N25" s="2121" t="n">
        <f aca="false">'03.24 по датам'!N25</f>
        <v>0</v>
      </c>
      <c r="O25" s="2121" t="n">
        <f aca="false">'03.24 по датам'!O25</f>
        <v>0</v>
      </c>
      <c r="P25" s="2121" t="n">
        <f aca="false">'03.24 по датам'!P25</f>
        <v>0</v>
      </c>
      <c r="Q25" s="2121" t="n">
        <f aca="false">'03.24 по датам'!Q25</f>
        <v>0</v>
      </c>
      <c r="R25" s="2121" t="n">
        <f aca="false">'03.24 по датам'!R25</f>
        <v>0</v>
      </c>
      <c r="S25" s="2121" t="n">
        <f aca="false">'03.24 по датам'!S25</f>
        <v>0</v>
      </c>
      <c r="T25" s="2121" t="n">
        <f aca="false">'03.24 по датам'!T25</f>
        <v>0</v>
      </c>
      <c r="U25" s="2121" t="n">
        <f aca="false">'03.24 по датам'!U25</f>
        <v>0</v>
      </c>
      <c r="V25" s="2121" t="n">
        <f aca="false">'03.24 по датам'!V25</f>
        <v>0</v>
      </c>
      <c r="W25" s="2122" t="n">
        <f aca="false">'03.24 по датам'!W25</f>
        <v>0</v>
      </c>
      <c r="X25" s="2115"/>
      <c r="Y25" s="2116"/>
      <c r="Z25" s="2117"/>
      <c r="AA25" s="2118" t="n">
        <f aca="false">COUNTIF(C25:Z25,"&gt;"&amp;0)</f>
        <v>0</v>
      </c>
      <c r="AB25" s="2119"/>
      <c r="AC25" s="2120" t="n">
        <f aca="false">'03.24 по датам'!AC25</f>
        <v>0</v>
      </c>
      <c r="AD25" s="2120" t="n">
        <f aca="false">'03.24 по датам'!AD25</f>
        <v>0</v>
      </c>
      <c r="AE25" s="2121" t="n">
        <f aca="false">'03.24 по датам'!AE25</f>
        <v>0</v>
      </c>
      <c r="AF25" s="2121" t="n">
        <f aca="false">'03.24 по датам'!AF25</f>
        <v>0</v>
      </c>
      <c r="AG25" s="2121" t="n">
        <f aca="false">'03.24 по датам'!AG25</f>
        <v>0</v>
      </c>
      <c r="AH25" s="2121" t="n">
        <f aca="false">'03.24 по датам'!AH25</f>
        <v>0</v>
      </c>
      <c r="AI25" s="2121" t="n">
        <f aca="false">'03.24 по датам'!AI25</f>
        <v>0</v>
      </c>
      <c r="AJ25" s="2121" t="n">
        <f aca="false">'03.24 по датам'!AJ25</f>
        <v>0</v>
      </c>
      <c r="AK25" s="2121" t="n">
        <f aca="false">'03.24 по датам'!AK25</f>
        <v>0</v>
      </c>
      <c r="AL25" s="2121" t="n">
        <f aca="false">'03.24 по датам'!AL25</f>
        <v>0</v>
      </c>
      <c r="AM25" s="2121" t="n">
        <f aca="false">'03.24 по датам'!AM25</f>
        <v>0</v>
      </c>
      <c r="AN25" s="2121" t="n">
        <f aca="false">'03.24 по датам'!AN25</f>
        <v>0</v>
      </c>
      <c r="AO25" s="2122" t="n">
        <f aca="false">'03.24 по датам'!AO25</f>
        <v>0</v>
      </c>
      <c r="AP25" s="2115"/>
      <c r="AQ25" s="2116"/>
      <c r="AR25" s="2117"/>
      <c r="AS25" s="2118" t="n">
        <f aca="false">COUNTIF(AC26:AR26,"&gt;"&amp;0)</f>
        <v>0</v>
      </c>
      <c r="AT25" s="2119"/>
      <c r="AU25" s="2120" t="n">
        <f aca="false">'03.24 по датам'!AU25</f>
        <v>0</v>
      </c>
      <c r="AV25" s="2120" t="n">
        <f aca="false">'03.24 по датам'!AV25</f>
        <v>0</v>
      </c>
      <c r="AW25" s="2288" t="n">
        <f aca="false">'03.24 по датам'!AW25</f>
        <v>0</v>
      </c>
      <c r="AX25" s="2121" t="n">
        <f aca="false">'03.24 по датам'!AX25</f>
        <v>0</v>
      </c>
      <c r="AY25" s="2121" t="n">
        <f aca="false">'03.24 по датам'!AY25</f>
        <v>0</v>
      </c>
      <c r="AZ25" s="2121" t="n">
        <f aca="false">'03.24 по датам'!AZ25</f>
        <v>0</v>
      </c>
      <c r="BA25" s="2121" t="n">
        <f aca="false">'03.24 по датам'!BA25</f>
        <v>0</v>
      </c>
      <c r="BB25" s="2121" t="n">
        <f aca="false">'03.24 по датам'!BB25</f>
        <v>0</v>
      </c>
      <c r="BC25" s="2121" t="n">
        <f aca="false">'03.24 по датам'!BC25</f>
        <v>0</v>
      </c>
      <c r="BD25" s="2121" t="n">
        <f aca="false">'03.24 по датам'!BD25</f>
        <v>0</v>
      </c>
      <c r="BE25" s="2121" t="n">
        <f aca="false">'03.24 по датам'!BE25</f>
        <v>0</v>
      </c>
      <c r="BF25" s="2121" t="n">
        <f aca="false">'03.24 по датам'!BF25</f>
        <v>0</v>
      </c>
      <c r="BG25" s="2121" t="n">
        <f aca="false">'03.24 по датам'!BG25</f>
        <v>0</v>
      </c>
      <c r="BH25" s="2121" t="n">
        <f aca="false">'03.24 по датам'!BH25</f>
        <v>0</v>
      </c>
      <c r="BI25" s="2121" t="n">
        <f aca="false">'03.24 по датам'!BI25</f>
        <v>0</v>
      </c>
      <c r="BJ25" s="2121" t="n">
        <f aca="false">'03.24 по датам'!BJ25</f>
        <v>0</v>
      </c>
      <c r="BK25" s="2121" t="n">
        <f aca="false">'03.24 по датам'!BK25</f>
        <v>0</v>
      </c>
      <c r="BL25" s="2121" t="n">
        <f aca="false">'03.24 по датам'!BL25</f>
        <v>0</v>
      </c>
      <c r="BM25" s="2121" t="n">
        <f aca="false">'03.24 по датам'!BM25</f>
        <v>0</v>
      </c>
      <c r="BN25" s="2121" t="n">
        <f aca="false">'03.24 по датам'!BN25</f>
        <v>0</v>
      </c>
      <c r="BO25" s="2121" t="n">
        <f aca="false">'03.24 по датам'!BO25</f>
        <v>0</v>
      </c>
      <c r="BP25" s="2121" t="n">
        <f aca="false">'03.24 по датам'!BP25</f>
        <v>0</v>
      </c>
      <c r="BQ25" s="2122" t="n">
        <f aca="false">'03.24 по датам'!BQ25</f>
        <v>0</v>
      </c>
      <c r="BR25" s="2115"/>
      <c r="BS25" s="2116"/>
      <c r="BT25" s="2117"/>
      <c r="BU25" s="2118" t="n">
        <f aca="false">COUNTIF(AU26:BT26,"&gt;"&amp;0)</f>
        <v>0</v>
      </c>
      <c r="BV25" s="2119"/>
      <c r="BW25" s="2124" t="n">
        <f aca="false">'03.24 по датам'!BW25</f>
        <v>0</v>
      </c>
      <c r="BX25" s="2121" t="n">
        <f aca="false">'03.24 по датам'!BX25</f>
        <v>0</v>
      </c>
      <c r="BY25" s="2121" t="n">
        <f aca="false">'03.24 по датам'!BY25</f>
        <v>0</v>
      </c>
      <c r="BZ25" s="2121" t="n">
        <f aca="false">'03.24 по датам'!BZ25</f>
        <v>0</v>
      </c>
      <c r="CA25" s="2121" t="n">
        <f aca="false">'03.24 по датам'!CA25</f>
        <v>0</v>
      </c>
      <c r="CB25" s="2121" t="n">
        <f aca="false">'03.24 по датам'!CB25</f>
        <v>0</v>
      </c>
      <c r="CC25" s="2121" t="n">
        <f aca="false">'03.24 по датам'!CC25</f>
        <v>0</v>
      </c>
      <c r="CD25" s="2121" t="n">
        <f aca="false">'03.24 по датам'!CD25</f>
        <v>0</v>
      </c>
      <c r="CE25" s="2121" t="n">
        <f aca="false">'03.24 по датам'!CE25</f>
        <v>0</v>
      </c>
      <c r="CF25" s="2121" t="n">
        <f aca="false">'03.24 по датам'!CF25</f>
        <v>0</v>
      </c>
      <c r="CG25" s="2121" t="n">
        <f aca="false">'03.24 по датам'!CG25</f>
        <v>0</v>
      </c>
      <c r="CH25" s="2121" t="n">
        <f aca="false">'03.24 по датам'!CH25</f>
        <v>0</v>
      </c>
      <c r="CI25" s="2122" t="n">
        <f aca="false">'03.24 по датам'!CI25</f>
        <v>0</v>
      </c>
      <c r="CJ25" s="2115"/>
      <c r="CK25" s="2116"/>
      <c r="CL25" s="2117"/>
      <c r="CM25" s="2118" t="n">
        <f aca="false">COUNTIF(BW26:CL26,"&gt;"&amp;0)</f>
        <v>0</v>
      </c>
      <c r="CN25" s="2119"/>
      <c r="CO25" s="2119" t="n">
        <f aca="false">AA25+AS25+BU25+CM25</f>
        <v>0</v>
      </c>
      <c r="CP25" s="2119"/>
      <c r="CQ25" s="2121" t="n">
        <f aca="false">'03.24 по датам'!CQ25</f>
        <v>0</v>
      </c>
      <c r="CR25" s="2121" t="n">
        <f aca="false">'03.24 по датам'!CR25</f>
        <v>0</v>
      </c>
      <c r="CS25" s="2121" t="n">
        <f aca="false">'03.24 по датам'!CS25</f>
        <v>0</v>
      </c>
      <c r="CT25" s="2121" t="n">
        <f aca="false">'03.24 по датам'!CT25</f>
        <v>0</v>
      </c>
      <c r="CU25" s="2121" t="n">
        <f aca="false">'03.24 по датам'!CU25</f>
        <v>0</v>
      </c>
      <c r="CV25" s="2121" t="n">
        <f aca="false">'03.24 по датам'!CV25</f>
        <v>0</v>
      </c>
      <c r="CW25" s="2121" t="n">
        <f aca="false">'03.24 по датам'!CW25</f>
        <v>0</v>
      </c>
      <c r="CX25" s="2121" t="n">
        <f aca="false">'03.24 по датам'!CX25</f>
        <v>0</v>
      </c>
      <c r="CY25" s="2121" t="n">
        <f aca="false">'03.24 по датам'!CY25</f>
        <v>0</v>
      </c>
      <c r="CZ25" s="2121" t="n">
        <f aca="false">'03.24 по датам'!CZ25</f>
        <v>0</v>
      </c>
      <c r="DA25" s="2121" t="n">
        <f aca="false">'03.24 по датам'!DA25</f>
        <v>0</v>
      </c>
      <c r="DB25" s="2121" t="n">
        <f aca="false">'03.24 по датам'!DB25</f>
        <v>0</v>
      </c>
      <c r="DC25" s="2122" t="n">
        <f aca="false">'03.24 по датам'!DC25</f>
        <v>0</v>
      </c>
      <c r="DD25" s="2115"/>
      <c r="DE25" s="2116"/>
      <c r="DF25" s="2117"/>
      <c r="DG25" s="2125" t="n">
        <f aca="false">SUBTOTAL(9,CQ27:DF27)</f>
        <v>0</v>
      </c>
      <c r="DH25" s="2126"/>
      <c r="DI25" s="2124" t="n">
        <f aca="false">'03.24 по датам'!DI25</f>
        <v>0</v>
      </c>
      <c r="DJ25" s="2121" t="n">
        <f aca="false">'03.24 по датам'!DJ25</f>
        <v>0</v>
      </c>
      <c r="DK25" s="2121" t="n">
        <f aca="false">'03.24 по датам'!DK25</f>
        <v>0</v>
      </c>
      <c r="DL25" s="2121" t="n">
        <f aca="false">'03.24 по датам'!DL25</f>
        <v>0</v>
      </c>
      <c r="DM25" s="2121" t="n">
        <f aca="false">'03.24 по датам'!DM25</f>
        <v>0</v>
      </c>
      <c r="DN25" s="2121" t="n">
        <f aca="false">'03.24 по датам'!DN25</f>
        <v>0</v>
      </c>
      <c r="DO25" s="2121" t="n">
        <f aca="false">'03.24 по датам'!DO25</f>
        <v>0</v>
      </c>
      <c r="DP25" s="2121" t="n">
        <f aca="false">'03.24 по датам'!DP25</f>
        <v>0</v>
      </c>
      <c r="DQ25" s="2121" t="n">
        <f aca="false">'03.24 по датам'!DQ25</f>
        <v>0</v>
      </c>
      <c r="DR25" s="2121" t="n">
        <f aca="false">'03.24 по датам'!DR25</f>
        <v>0</v>
      </c>
      <c r="DS25" s="2121" t="n">
        <f aca="false">'03.24 по датам'!DS25</f>
        <v>0</v>
      </c>
      <c r="DT25" s="2121" t="n">
        <f aca="false">'03.24 по датам'!DT25</f>
        <v>0</v>
      </c>
      <c r="DU25" s="2122" t="n">
        <f aca="false">'03.24 по датам'!DU25</f>
        <v>0</v>
      </c>
      <c r="DV25" s="2115"/>
      <c r="DW25" s="2116"/>
      <c r="DX25" s="2117"/>
      <c r="DY25" s="2125" t="n">
        <f aca="false">COUNTIF(DI26:DX26,"&gt;"&amp;0)</f>
        <v>0</v>
      </c>
      <c r="DZ25" s="2126"/>
      <c r="EA25" s="2121" t="n">
        <f aca="false">'03.24 по датам'!EA25</f>
        <v>0</v>
      </c>
      <c r="EB25" s="2121" t="n">
        <f aca="false">'03.24 по датам'!EB25</f>
        <v>0</v>
      </c>
      <c r="EC25" s="2121" t="n">
        <f aca="false">'03.24 по датам'!EC25</f>
        <v>0</v>
      </c>
      <c r="ED25" s="2121" t="n">
        <f aca="false">'03.24 по датам'!ED25</f>
        <v>0</v>
      </c>
      <c r="EE25" s="2121" t="n">
        <f aca="false">'03.24 по датам'!EE25</f>
        <v>0</v>
      </c>
      <c r="EF25" s="2121" t="n">
        <f aca="false">'03.24 по датам'!EF25</f>
        <v>0</v>
      </c>
      <c r="EG25" s="2121" t="n">
        <f aca="false">'03.24 по датам'!EG25</f>
        <v>0</v>
      </c>
      <c r="EH25" s="2121" t="n">
        <f aca="false">'03.24 по датам'!EH25</f>
        <v>0</v>
      </c>
      <c r="EI25" s="2121" t="n">
        <f aca="false">'03.24 по датам'!EI25</f>
        <v>0</v>
      </c>
      <c r="EJ25" s="2121" t="n">
        <f aca="false">'03.24 по датам'!EJ25</f>
        <v>0</v>
      </c>
      <c r="EK25" s="2121" t="n">
        <f aca="false">'03.24 по датам'!EK25</f>
        <v>0</v>
      </c>
      <c r="EL25" s="2121" t="n">
        <f aca="false">'03.24 по датам'!EL25</f>
        <v>0</v>
      </c>
      <c r="EM25" s="2121" t="n">
        <f aca="false">'03.24 по датам'!EM25</f>
        <v>0</v>
      </c>
      <c r="EN25" s="2121" t="n">
        <f aca="false">'03.24 по датам'!EN25</f>
        <v>0</v>
      </c>
      <c r="EO25" s="2121" t="n">
        <f aca="false">'03.24 по датам'!EO25</f>
        <v>0</v>
      </c>
      <c r="EP25" s="2121" t="n">
        <f aca="false">'03.24 по датам'!EP25</f>
        <v>0</v>
      </c>
      <c r="EQ25" s="2121" t="n">
        <f aca="false">'03.24 по датам'!EQ25</f>
        <v>0</v>
      </c>
      <c r="ER25" s="2121" t="n">
        <f aca="false">'03.24 по датам'!ER25</f>
        <v>0</v>
      </c>
      <c r="ES25" s="2121" t="n">
        <f aca="false">'03.24 по датам'!ES25</f>
        <v>0</v>
      </c>
      <c r="ET25" s="2121" t="n">
        <f aca="false">'03.24 по датам'!ET25</f>
        <v>0</v>
      </c>
      <c r="EU25" s="2121" t="n">
        <f aca="false">'03.24 по датам'!EU25</f>
        <v>0</v>
      </c>
      <c r="EV25" s="2121" t="n">
        <f aca="false">'03.24 по датам'!EV25</f>
        <v>0</v>
      </c>
      <c r="EW25" s="2121" t="n">
        <f aca="false">'03.24 по датам'!EW25</f>
        <v>0</v>
      </c>
      <c r="EX25" s="2121" t="n">
        <f aca="false">'03.24 по датам'!EX25</f>
        <v>0</v>
      </c>
      <c r="EY25" s="2122" t="n">
        <f aca="false">'03.24 по датам'!EY25</f>
        <v>0</v>
      </c>
      <c r="EZ25" s="2115"/>
      <c r="FA25" s="2116"/>
      <c r="FB25" s="2117"/>
      <c r="FC25" s="2125" t="n">
        <f aca="false">COUNTIF(EA26:FB26,"&gt;"&amp;0)</f>
        <v>0</v>
      </c>
      <c r="FD25" s="2126"/>
      <c r="FE25" s="2121" t="n">
        <f aca="false">'03.24 по датам'!FE25</f>
        <v>0</v>
      </c>
      <c r="FF25" s="2121" t="n">
        <f aca="false">'03.24 по датам'!FF25</f>
        <v>0</v>
      </c>
      <c r="FG25" s="2121" t="n">
        <f aca="false">'03.24 по датам'!FG25</f>
        <v>0</v>
      </c>
      <c r="FH25" s="2121" t="n">
        <f aca="false">'03.24 по датам'!FH25</f>
        <v>0</v>
      </c>
      <c r="FI25" s="2121" t="n">
        <f aca="false">'03.24 по датам'!FI25</f>
        <v>0</v>
      </c>
      <c r="FJ25" s="2121" t="n">
        <f aca="false">'03.24 по датам'!FJ25</f>
        <v>0</v>
      </c>
      <c r="FK25" s="2121" t="n">
        <f aca="false">'03.24 по датам'!FK25</f>
        <v>0</v>
      </c>
      <c r="FL25" s="2121" t="n">
        <f aca="false">'03.24 по датам'!FL25</f>
        <v>0</v>
      </c>
      <c r="FM25" s="2121" t="n">
        <f aca="false">'03.24 по датам'!FM25</f>
        <v>0</v>
      </c>
      <c r="FN25" s="2122" t="n">
        <f aca="false">'03.24 по датам'!FN25</f>
        <v>0</v>
      </c>
      <c r="FO25" s="2115"/>
      <c r="FP25" s="2116"/>
      <c r="FQ25" s="2117"/>
      <c r="FR25" s="2125" t="n">
        <f aca="false">COUNTIF(FE26:FQ26,"&gt;"&amp;0)</f>
        <v>0</v>
      </c>
      <c r="FS25" s="2126"/>
      <c r="FT25" s="2128"/>
      <c r="FU25" s="2128"/>
      <c r="FV25" s="2128"/>
      <c r="FW25" s="2128"/>
      <c r="FX25" s="2128"/>
      <c r="FY25" s="2128"/>
      <c r="FZ25" s="2128"/>
      <c r="GA25" s="2128"/>
      <c r="GB25" s="2128"/>
      <c r="GC25" s="2128"/>
      <c r="GD25" s="2128"/>
      <c r="GE25" s="2128"/>
      <c r="GF25" s="2128"/>
      <c r="GG25" s="2128"/>
      <c r="GH25" s="2128"/>
      <c r="GI25" s="2128"/>
      <c r="GJ25" s="2128"/>
      <c r="GK25" s="2128"/>
      <c r="GL25" s="2128"/>
      <c r="GM25" s="2128"/>
      <c r="GN25" s="2128"/>
      <c r="GO25" s="2128"/>
      <c r="GP25" s="2128"/>
      <c r="GQ25" s="2128"/>
      <c r="GR25" s="2128"/>
      <c r="GS25" s="2129"/>
      <c r="GT25" s="2130"/>
      <c r="GU25" s="2131"/>
      <c r="GV25" s="2262"/>
      <c r="GW25" s="2132" t="n">
        <f aca="false">SUBTOTAL(9,FT27:GV27)</f>
        <v>0</v>
      </c>
      <c r="GX25" s="2119" t="n">
        <f aca="false">SUBTOTAL(9,FT27:GV27)</f>
        <v>0</v>
      </c>
      <c r="GY25" s="2133"/>
      <c r="GZ25" s="2134" t="n">
        <f aca="false">'03.24 по датам'!GZ25</f>
        <v>0</v>
      </c>
      <c r="HA25" s="2135" t="n">
        <f aca="false">'03.24 по датам'!HA25</f>
        <v>0</v>
      </c>
      <c r="HB25" s="2136"/>
      <c r="HC25" s="2137"/>
      <c r="HD25" s="2261" t="n">
        <f aca="false">'03.24 по датам'!HD25</f>
        <v>0</v>
      </c>
      <c r="HE25" s="2136"/>
      <c r="HF25" s="2139"/>
      <c r="HG25" s="2140"/>
      <c r="HH25" s="2124"/>
      <c r="HI25" s="2278"/>
      <c r="HJ25" s="2128"/>
      <c r="HK25" s="2128"/>
      <c r="HL25" s="2128"/>
      <c r="HM25" s="2128"/>
      <c r="HN25" s="2128"/>
      <c r="HO25" s="2128"/>
      <c r="HP25" s="2128"/>
      <c r="HQ25" s="2128"/>
      <c r="HR25" s="2128"/>
      <c r="HS25" s="2128"/>
      <c r="HT25" s="2128"/>
      <c r="HU25" s="2128"/>
      <c r="HV25" s="2128"/>
      <c r="HW25" s="2128"/>
      <c r="HX25" s="2128"/>
      <c r="HY25" s="2128"/>
      <c r="HZ25" s="2129"/>
      <c r="IA25" s="2130"/>
      <c r="IB25" s="2131"/>
      <c r="IC25" s="2262"/>
      <c r="ID25" s="2118" t="n">
        <f aca="false">SUBTOTAL(9,HG27:IC27)</f>
        <v>0</v>
      </c>
      <c r="IE25" s="2142"/>
      <c r="IF25" s="2143" t="n">
        <f aca="false">'03.24 по датам'!IF25</f>
        <v>0</v>
      </c>
      <c r="IG25" s="2143" t="n">
        <f aca="false">'03.24 по датам'!IG25</f>
        <v>0</v>
      </c>
      <c r="IH25" s="2144" t="n">
        <f aca="false">'03.24 по датам'!IH25</f>
        <v>0</v>
      </c>
      <c r="II25" s="2145"/>
      <c r="IJ25" s="2146"/>
      <c r="IK25" s="2147" t="n">
        <f aca="false">SUBTOTAL(9,IF27:IJ27)</f>
        <v>0</v>
      </c>
      <c r="IL25" s="2148"/>
      <c r="IM25" s="2150" t="n">
        <f aca="false">'03.24 по датам'!IM25</f>
        <v>0</v>
      </c>
      <c r="IN25" s="2150" t="n">
        <f aca="false">'03.24 по датам'!IN25</f>
        <v>0</v>
      </c>
      <c r="IO25" s="2150" t="n">
        <f aca="false">'03.24 по датам'!IO25</f>
        <v>0</v>
      </c>
      <c r="IP25" s="2150" t="n">
        <f aca="false">'03.24 по датам'!IP25</f>
        <v>0</v>
      </c>
      <c r="IQ25" s="2150" t="n">
        <f aca="false">'03.24 по датам'!IQ25</f>
        <v>0</v>
      </c>
      <c r="IR25" s="2150" t="n">
        <f aca="false">'03.24 по датам'!IR25</f>
        <v>0</v>
      </c>
      <c r="IS25" s="2150" t="n">
        <f aca="false">'03.24 по датам'!IS25</f>
        <v>0</v>
      </c>
      <c r="IT25" s="2150" t="n">
        <f aca="false">'03.24 по датам'!IT25</f>
        <v>0</v>
      </c>
      <c r="IU25" s="2150" t="n">
        <f aca="false">'03.24 по датам'!IU25</f>
        <v>0</v>
      </c>
      <c r="IV25" s="2289" t="n">
        <f aca="false">'03.24 по датам'!IV25</f>
        <v>0</v>
      </c>
      <c r="IW25" s="2130"/>
      <c r="IX25" s="2131"/>
      <c r="IY25" s="2262"/>
      <c r="IZ25" s="2118" t="n">
        <f aca="false">SUBTOTAL(3,IM25:IY25)</f>
        <v>10</v>
      </c>
      <c r="JA25" s="2156"/>
      <c r="JB25" s="2157" t="n">
        <f aca="false">'03.24 по датам'!JB25</f>
        <v>0</v>
      </c>
      <c r="JC25" s="2158"/>
      <c r="JD25" s="2159" t="n">
        <f aca="false">'03.24 по датам'!JD25</f>
        <v>0</v>
      </c>
      <c r="JE25" s="2160"/>
      <c r="JF25" s="2161"/>
      <c r="JG25" s="2263" t="n">
        <f aca="false">'03.24 по датам'!JG25</f>
        <v>0</v>
      </c>
      <c r="JH25" s="2162" t="n">
        <f aca="false">'03.24 по датам'!JH25</f>
        <v>0</v>
      </c>
      <c r="JI25" s="2162" t="n">
        <f aca="false">'03.24 по датам'!JI25</f>
        <v>0</v>
      </c>
      <c r="JJ25" s="2163" t="n">
        <f aca="false">'03.24 по датам'!JJ25</f>
        <v>0</v>
      </c>
      <c r="JK25" s="2281"/>
      <c r="JL25" s="2165"/>
      <c r="JM25" s="2107"/>
      <c r="JN25" s="2108"/>
      <c r="JO25" s="2256"/>
      <c r="JP25" s="2166"/>
      <c r="JQ25" s="2167"/>
      <c r="JR25" s="2168"/>
    </row>
    <row r="26" customFormat="false" ht="11.25" hidden="false" customHeight="true" outlineLevel="0" collapsed="false">
      <c r="A26" s="2056"/>
      <c r="B26" s="2169" t="s">
        <v>661</v>
      </c>
      <c r="C26" s="2179" t="n">
        <f aca="false">'03.24 по датам'!C26</f>
        <v>0</v>
      </c>
      <c r="D26" s="2176" t="n">
        <f aca="false">'03.24 по датам'!D26</f>
        <v>0</v>
      </c>
      <c r="E26" s="2179" t="n">
        <f aca="false">'03.24 по датам'!E26</f>
        <v>0</v>
      </c>
      <c r="F26" s="2179" t="n">
        <f aca="false">'03.24 по датам'!F26</f>
        <v>0</v>
      </c>
      <c r="G26" s="2177" t="n">
        <f aca="false">'03.24 по датам'!G26</f>
        <v>0</v>
      </c>
      <c r="H26" s="2177" t="n">
        <f aca="false">'03.24 по датам'!H26</f>
        <v>0</v>
      </c>
      <c r="I26" s="2177" t="n">
        <f aca="false">'03.24 по датам'!I26</f>
        <v>0</v>
      </c>
      <c r="J26" s="2177" t="n">
        <f aca="false">'03.24 по датам'!J26</f>
        <v>0</v>
      </c>
      <c r="K26" s="2177" t="n">
        <f aca="false">'03.24 по датам'!K26</f>
        <v>0</v>
      </c>
      <c r="L26" s="2177" t="n">
        <f aca="false">'03.24 по датам'!L26</f>
        <v>0</v>
      </c>
      <c r="M26" s="2177" t="n">
        <f aca="false">'03.24 по датам'!M26</f>
        <v>0</v>
      </c>
      <c r="N26" s="2177" t="n">
        <f aca="false">'03.24 по датам'!N26</f>
        <v>0</v>
      </c>
      <c r="O26" s="2177" t="n">
        <f aca="false">'03.24 по датам'!O26</f>
        <v>0</v>
      </c>
      <c r="P26" s="2177" t="n">
        <f aca="false">'03.24 по датам'!P26</f>
        <v>0</v>
      </c>
      <c r="Q26" s="2177" t="n">
        <f aca="false">'03.24 по датам'!Q26</f>
        <v>0</v>
      </c>
      <c r="R26" s="2177" t="n">
        <f aca="false">'03.24 по датам'!R26</f>
        <v>0</v>
      </c>
      <c r="S26" s="2177" t="n">
        <f aca="false">'03.24 по датам'!S26</f>
        <v>0</v>
      </c>
      <c r="T26" s="2177" t="n">
        <f aca="false">'03.24 по датам'!T26</f>
        <v>0</v>
      </c>
      <c r="U26" s="2177" t="n">
        <f aca="false">'03.24 по датам'!U26</f>
        <v>0</v>
      </c>
      <c r="V26" s="2177" t="n">
        <f aca="false">'03.24 по датам'!V26</f>
        <v>0</v>
      </c>
      <c r="W26" s="2178" t="n">
        <f aca="false">'03.24 по датам'!W26</f>
        <v>0</v>
      </c>
      <c r="X26" s="2171"/>
      <c r="Y26" s="2172"/>
      <c r="Z26" s="2173"/>
      <c r="AA26" s="2174" t="n">
        <f aca="false">SUBTOTAL(9,C26:Z26)</f>
        <v>0</v>
      </c>
      <c r="AB26" s="2175" t="n">
        <f aca="false">AA26+AB22</f>
        <v>0</v>
      </c>
      <c r="AC26" s="2176" t="n">
        <f aca="false">'03.24 по датам'!AC26</f>
        <v>0</v>
      </c>
      <c r="AD26" s="2176" t="n">
        <f aca="false">'03.24 по датам'!AD26</f>
        <v>0</v>
      </c>
      <c r="AE26" s="2177" t="n">
        <f aca="false">'03.24 по датам'!AE26</f>
        <v>0</v>
      </c>
      <c r="AF26" s="2177" t="n">
        <f aca="false">'03.24 по датам'!AF26</f>
        <v>0</v>
      </c>
      <c r="AG26" s="2177" t="n">
        <f aca="false">'03.24 по датам'!AG26</f>
        <v>0</v>
      </c>
      <c r="AH26" s="2177" t="n">
        <f aca="false">'03.24 по датам'!AH26</f>
        <v>0</v>
      </c>
      <c r="AI26" s="2177" t="n">
        <f aca="false">'03.24 по датам'!AI26</f>
        <v>0</v>
      </c>
      <c r="AJ26" s="2177" t="n">
        <f aca="false">'03.24 по датам'!AJ26</f>
        <v>0</v>
      </c>
      <c r="AK26" s="2177" t="n">
        <f aca="false">'03.24 по датам'!AK26</f>
        <v>0</v>
      </c>
      <c r="AL26" s="2177" t="n">
        <f aca="false">'03.24 по датам'!AL26</f>
        <v>0</v>
      </c>
      <c r="AM26" s="2177" t="n">
        <f aca="false">'03.24 по датам'!AM26</f>
        <v>0</v>
      </c>
      <c r="AN26" s="2177" t="n">
        <f aca="false">'03.24 по датам'!AN26</f>
        <v>0</v>
      </c>
      <c r="AO26" s="2178" t="n">
        <f aca="false">'03.24 по датам'!AO26</f>
        <v>0</v>
      </c>
      <c r="AP26" s="2171"/>
      <c r="AQ26" s="2172"/>
      <c r="AR26" s="2173"/>
      <c r="AS26" s="2174" t="n">
        <f aca="false">SUBTOTAL(9,AC26:AR26)</f>
        <v>0</v>
      </c>
      <c r="AT26" s="2175" t="n">
        <f aca="false">AS26+AT22</f>
        <v>0</v>
      </c>
      <c r="AU26" s="2176" t="n">
        <f aca="false">'03.24 по датам'!AU26</f>
        <v>0</v>
      </c>
      <c r="AV26" s="2176" t="n">
        <f aca="false">'03.24 по датам'!AV26</f>
        <v>0</v>
      </c>
      <c r="AW26" s="2170" t="n">
        <f aca="false">'03.24 по датам'!AW26</f>
        <v>0</v>
      </c>
      <c r="AX26" s="2177" t="n">
        <f aca="false">'03.24 по датам'!AX26</f>
        <v>0</v>
      </c>
      <c r="AY26" s="2177" t="n">
        <f aca="false">'03.24 по датам'!AY26</f>
        <v>0</v>
      </c>
      <c r="AZ26" s="2177" t="n">
        <f aca="false">'03.24 по датам'!AZ26</f>
        <v>0</v>
      </c>
      <c r="BA26" s="2177" t="n">
        <f aca="false">'03.24 по датам'!BA26</f>
        <v>0</v>
      </c>
      <c r="BB26" s="2177" t="n">
        <f aca="false">'03.24 по датам'!BB26</f>
        <v>0</v>
      </c>
      <c r="BC26" s="2177" t="n">
        <f aca="false">'03.24 по датам'!BC26</f>
        <v>0</v>
      </c>
      <c r="BD26" s="2177" t="n">
        <f aca="false">'03.24 по датам'!BD26</f>
        <v>0</v>
      </c>
      <c r="BE26" s="2177" t="n">
        <f aca="false">'03.24 по датам'!BE26</f>
        <v>0</v>
      </c>
      <c r="BF26" s="2177" t="n">
        <f aca="false">'03.24 по датам'!BF26</f>
        <v>0</v>
      </c>
      <c r="BG26" s="2177" t="n">
        <f aca="false">'03.24 по датам'!BG26</f>
        <v>0</v>
      </c>
      <c r="BH26" s="2177" t="n">
        <f aca="false">'03.24 по датам'!BH26</f>
        <v>0</v>
      </c>
      <c r="BI26" s="2177" t="n">
        <f aca="false">'03.24 по датам'!BI26</f>
        <v>0</v>
      </c>
      <c r="BJ26" s="2177" t="n">
        <f aca="false">'03.24 по датам'!BJ26</f>
        <v>0</v>
      </c>
      <c r="BK26" s="2177" t="n">
        <f aca="false">'03.24 по датам'!BK26</f>
        <v>0</v>
      </c>
      <c r="BL26" s="2177" t="n">
        <f aca="false">'03.24 по датам'!BL26</f>
        <v>0</v>
      </c>
      <c r="BM26" s="2177" t="n">
        <f aca="false">'03.24 по датам'!BM26</f>
        <v>0</v>
      </c>
      <c r="BN26" s="2177" t="n">
        <f aca="false">'03.24 по датам'!BN26</f>
        <v>0</v>
      </c>
      <c r="BO26" s="2177" t="n">
        <f aca="false">'03.24 по датам'!BO26</f>
        <v>0</v>
      </c>
      <c r="BP26" s="2177" t="n">
        <f aca="false">'03.24 по датам'!BP26</f>
        <v>0</v>
      </c>
      <c r="BQ26" s="2178" t="n">
        <f aca="false">'03.24 по датам'!BQ26</f>
        <v>0</v>
      </c>
      <c r="BR26" s="2171"/>
      <c r="BS26" s="2172"/>
      <c r="BT26" s="2173"/>
      <c r="BU26" s="2174" t="n">
        <f aca="false">SUBTOTAL(9,AU26:BT26)</f>
        <v>0</v>
      </c>
      <c r="BV26" s="2175" t="n">
        <f aca="false">BU26+BV22</f>
        <v>0</v>
      </c>
      <c r="BW26" s="2180" t="n">
        <f aca="false">'03.24 по датам'!BW26</f>
        <v>0</v>
      </c>
      <c r="BX26" s="2177" t="n">
        <f aca="false">'03.24 по датам'!BX26</f>
        <v>0</v>
      </c>
      <c r="BY26" s="2177" t="n">
        <f aca="false">'03.24 по датам'!BY26</f>
        <v>0</v>
      </c>
      <c r="BZ26" s="2177" t="n">
        <f aca="false">'03.24 по датам'!BZ26</f>
        <v>0</v>
      </c>
      <c r="CA26" s="2177" t="n">
        <f aca="false">'03.24 по датам'!CA26</f>
        <v>0</v>
      </c>
      <c r="CB26" s="2177" t="n">
        <f aca="false">'03.24 по датам'!CB26</f>
        <v>0</v>
      </c>
      <c r="CC26" s="2177" t="n">
        <f aca="false">'03.24 по датам'!CC26</f>
        <v>0</v>
      </c>
      <c r="CD26" s="2177" t="n">
        <f aca="false">'03.24 по датам'!CD26</f>
        <v>0</v>
      </c>
      <c r="CE26" s="2177" t="n">
        <f aca="false">'03.24 по датам'!CE26</f>
        <v>0</v>
      </c>
      <c r="CF26" s="2177" t="n">
        <f aca="false">'03.24 по датам'!CF26</f>
        <v>0</v>
      </c>
      <c r="CG26" s="2177" t="n">
        <f aca="false">'03.24 по датам'!CG26</f>
        <v>0</v>
      </c>
      <c r="CH26" s="2177" t="n">
        <f aca="false">'03.24 по датам'!CH26</f>
        <v>0</v>
      </c>
      <c r="CI26" s="2178" t="n">
        <f aca="false">'03.24 по датам'!CI26</f>
        <v>0</v>
      </c>
      <c r="CJ26" s="2171"/>
      <c r="CK26" s="2172"/>
      <c r="CL26" s="2173"/>
      <c r="CM26" s="2174" t="n">
        <f aca="false">SUBTOTAL(9,BW26:CL26)</f>
        <v>0</v>
      </c>
      <c r="CN26" s="2175" t="n">
        <f aca="false">CM26+CN22</f>
        <v>0</v>
      </c>
      <c r="CO26" s="2175" t="n">
        <f aca="false">AA26+AS26+BU26+CM26</f>
        <v>0</v>
      </c>
      <c r="CP26" s="2175" t="n">
        <f aca="false">CO26+CP22</f>
        <v>0</v>
      </c>
      <c r="CQ26" s="2177" t="n">
        <f aca="false">'03.24 по датам'!CQ26</f>
        <v>0</v>
      </c>
      <c r="CR26" s="2177" t="n">
        <f aca="false">'03.24 по датам'!CR26</f>
        <v>0</v>
      </c>
      <c r="CS26" s="2177" t="n">
        <f aca="false">'03.24 по датам'!CS26</f>
        <v>0</v>
      </c>
      <c r="CT26" s="2177" t="n">
        <f aca="false">'03.24 по датам'!CT26</f>
        <v>0</v>
      </c>
      <c r="CU26" s="2177" t="n">
        <f aca="false">'03.24 по датам'!CU26</f>
        <v>0</v>
      </c>
      <c r="CV26" s="2177" t="n">
        <f aca="false">'03.24 по датам'!CV26</f>
        <v>0</v>
      </c>
      <c r="CW26" s="2177" t="n">
        <f aca="false">'03.24 по датам'!CW26</f>
        <v>0</v>
      </c>
      <c r="CX26" s="2177" t="n">
        <f aca="false">'03.24 по датам'!CX26</f>
        <v>0</v>
      </c>
      <c r="CY26" s="2177" t="n">
        <f aca="false">'03.24 по датам'!CY26</f>
        <v>0</v>
      </c>
      <c r="CZ26" s="2177" t="n">
        <f aca="false">'03.24 по датам'!CZ26</f>
        <v>0</v>
      </c>
      <c r="DA26" s="2177" t="n">
        <f aca="false">'03.24 по датам'!DA26</f>
        <v>0</v>
      </c>
      <c r="DB26" s="2177" t="n">
        <f aca="false">'03.24 по датам'!DB26</f>
        <v>0</v>
      </c>
      <c r="DC26" s="2178" t="n">
        <f aca="false">'03.24 по датам'!DC26</f>
        <v>0</v>
      </c>
      <c r="DD26" s="2171"/>
      <c r="DE26" s="2172"/>
      <c r="DF26" s="2173"/>
      <c r="DG26" s="2181" t="n">
        <f aca="false">SUBTOTAL(9,CQ26:DF26)</f>
        <v>0</v>
      </c>
      <c r="DH26" s="2182" t="n">
        <f aca="false">DG26:DG26+IF($B22:$B22=2,0,DH22:DH22)</f>
        <v>0</v>
      </c>
      <c r="DI26" s="2180" t="n">
        <f aca="false">'03.24 по датам'!DI26</f>
        <v>0</v>
      </c>
      <c r="DJ26" s="2177" t="n">
        <f aca="false">'03.24 по датам'!DJ26</f>
        <v>0</v>
      </c>
      <c r="DK26" s="2177" t="n">
        <f aca="false">'03.24 по датам'!DK26</f>
        <v>0</v>
      </c>
      <c r="DL26" s="2177" t="n">
        <f aca="false">'03.24 по датам'!DL26</f>
        <v>0</v>
      </c>
      <c r="DM26" s="2177" t="n">
        <f aca="false">'03.24 по датам'!DM26</f>
        <v>0</v>
      </c>
      <c r="DN26" s="2177" t="n">
        <f aca="false">'03.24 по датам'!DN26</f>
        <v>0</v>
      </c>
      <c r="DO26" s="2177" t="n">
        <f aca="false">'03.24 по датам'!DO26</f>
        <v>0</v>
      </c>
      <c r="DP26" s="2177" t="n">
        <f aca="false">'03.24 по датам'!DP26</f>
        <v>0</v>
      </c>
      <c r="DQ26" s="2177" t="n">
        <f aca="false">'03.24 по датам'!DQ26</f>
        <v>0</v>
      </c>
      <c r="DR26" s="2177" t="n">
        <f aca="false">'03.24 по датам'!DR26</f>
        <v>0</v>
      </c>
      <c r="DS26" s="2177" t="n">
        <f aca="false">'03.24 по датам'!DS26</f>
        <v>0</v>
      </c>
      <c r="DT26" s="2177" t="n">
        <f aca="false">'03.24 по датам'!DT26</f>
        <v>0</v>
      </c>
      <c r="DU26" s="2178" t="n">
        <f aca="false">'03.24 по датам'!DU26</f>
        <v>0</v>
      </c>
      <c r="DV26" s="2171"/>
      <c r="DW26" s="2172"/>
      <c r="DX26" s="2173"/>
      <c r="DY26" s="2181" t="n">
        <f aca="false">SUBTOTAL(9,DI26:DX26)</f>
        <v>0</v>
      </c>
      <c r="DZ26" s="2182" t="n">
        <f aca="false">DY26:DY26+IF($B22:$B22=2,0,DZ22:DZ22)</f>
        <v>0</v>
      </c>
      <c r="EA26" s="2177" t="n">
        <f aca="false">'03.24 по датам'!EA26</f>
        <v>0</v>
      </c>
      <c r="EB26" s="2177" t="n">
        <f aca="false">'03.24 по датам'!EB26</f>
        <v>0</v>
      </c>
      <c r="EC26" s="2177" t="n">
        <f aca="false">'03.24 по датам'!EC26</f>
        <v>0</v>
      </c>
      <c r="ED26" s="2177" t="n">
        <f aca="false">'03.24 по датам'!ED26</f>
        <v>0</v>
      </c>
      <c r="EE26" s="2177" t="n">
        <f aca="false">'03.24 по датам'!EE26</f>
        <v>0</v>
      </c>
      <c r="EF26" s="2177" t="n">
        <f aca="false">'03.24 по датам'!EF26</f>
        <v>0</v>
      </c>
      <c r="EG26" s="2177" t="n">
        <f aca="false">'03.24 по датам'!EG26</f>
        <v>0</v>
      </c>
      <c r="EH26" s="2177" t="n">
        <f aca="false">'03.24 по датам'!EH26</f>
        <v>0</v>
      </c>
      <c r="EI26" s="2177" t="n">
        <f aca="false">'03.24 по датам'!EI26</f>
        <v>0</v>
      </c>
      <c r="EJ26" s="2177" t="n">
        <f aca="false">'03.24 по датам'!EJ26</f>
        <v>0</v>
      </c>
      <c r="EK26" s="2177" t="n">
        <f aca="false">'03.24 по датам'!EK26</f>
        <v>0</v>
      </c>
      <c r="EL26" s="2177" t="n">
        <f aca="false">'03.24 по датам'!EL26</f>
        <v>0</v>
      </c>
      <c r="EM26" s="2177" t="n">
        <f aca="false">'03.24 по датам'!EM26</f>
        <v>0</v>
      </c>
      <c r="EN26" s="2177" t="n">
        <f aca="false">'03.24 по датам'!EN26</f>
        <v>0</v>
      </c>
      <c r="EO26" s="2177" t="n">
        <f aca="false">'03.24 по датам'!EO26</f>
        <v>0</v>
      </c>
      <c r="EP26" s="2177" t="n">
        <f aca="false">'03.24 по датам'!EP26</f>
        <v>0</v>
      </c>
      <c r="EQ26" s="2177" t="n">
        <f aca="false">'03.24 по датам'!EQ26</f>
        <v>0</v>
      </c>
      <c r="ER26" s="2177" t="n">
        <f aca="false">'03.24 по датам'!ER26</f>
        <v>0</v>
      </c>
      <c r="ES26" s="2177" t="n">
        <f aca="false">'03.24 по датам'!ES26</f>
        <v>0</v>
      </c>
      <c r="ET26" s="2177" t="n">
        <f aca="false">'03.24 по датам'!ET26</f>
        <v>0</v>
      </c>
      <c r="EU26" s="2177" t="n">
        <f aca="false">'03.24 по датам'!EU26</f>
        <v>0</v>
      </c>
      <c r="EV26" s="2177" t="n">
        <f aca="false">'03.24 по датам'!EV26</f>
        <v>0</v>
      </c>
      <c r="EW26" s="2177" t="n">
        <f aca="false">'03.24 по датам'!EW26</f>
        <v>0</v>
      </c>
      <c r="EX26" s="2177" t="n">
        <f aca="false">'03.24 по датам'!EX26</f>
        <v>0</v>
      </c>
      <c r="EY26" s="2178" t="n">
        <f aca="false">'03.24 по датам'!EY26</f>
        <v>0</v>
      </c>
      <c r="EZ26" s="2171"/>
      <c r="FA26" s="2172"/>
      <c r="FB26" s="2173"/>
      <c r="FC26" s="2181" t="n">
        <f aca="false">SUBTOTAL(9,EA26:FB26)</f>
        <v>0</v>
      </c>
      <c r="FD26" s="2182" t="n">
        <f aca="false">FC26:FC26+IF($B22:$B22=2,0,FD22:FD22)</f>
        <v>0</v>
      </c>
      <c r="FE26" s="2177" t="n">
        <f aca="false">'03.24 по датам'!FE26</f>
        <v>0</v>
      </c>
      <c r="FF26" s="2177" t="n">
        <f aca="false">'03.24 по датам'!FF26</f>
        <v>0</v>
      </c>
      <c r="FG26" s="2177" t="n">
        <f aca="false">'03.24 по датам'!FG26</f>
        <v>0</v>
      </c>
      <c r="FH26" s="2177" t="n">
        <f aca="false">'03.24 по датам'!FH26</f>
        <v>0</v>
      </c>
      <c r="FI26" s="2177" t="n">
        <f aca="false">'03.24 по датам'!FI26</f>
        <v>0</v>
      </c>
      <c r="FJ26" s="2177" t="n">
        <f aca="false">'03.24 по датам'!FJ26</f>
        <v>0</v>
      </c>
      <c r="FK26" s="2177" t="n">
        <f aca="false">'03.24 по датам'!FK26</f>
        <v>0</v>
      </c>
      <c r="FL26" s="2177" t="n">
        <f aca="false">'03.24 по датам'!FL26</f>
        <v>0</v>
      </c>
      <c r="FM26" s="2177" t="n">
        <f aca="false">'03.24 по датам'!FM26</f>
        <v>0</v>
      </c>
      <c r="FN26" s="2178" t="n">
        <f aca="false">'03.24 по датам'!FN26</f>
        <v>0</v>
      </c>
      <c r="FO26" s="2171"/>
      <c r="FP26" s="2172"/>
      <c r="FQ26" s="2173"/>
      <c r="FR26" s="2181" t="n">
        <f aca="false">SUBTOTAL(9,FE26:FQ26)</f>
        <v>0</v>
      </c>
      <c r="FS26" s="2182" t="n">
        <f aca="false">FR26:FR26+IF($B22:$B22=2,0,FS22:FS22)</f>
        <v>0</v>
      </c>
      <c r="FT26" s="2184" t="n">
        <f aca="false">'03.24 по датам'!GX26-'03.24 НГДП по датам'!AW26</f>
        <v>0</v>
      </c>
      <c r="FU26" s="2184"/>
      <c r="FV26" s="2184"/>
      <c r="FW26" s="2184"/>
      <c r="FX26" s="2184"/>
      <c r="FY26" s="2184"/>
      <c r="FZ26" s="2184"/>
      <c r="GA26" s="2184"/>
      <c r="GB26" s="2184"/>
      <c r="GC26" s="2184"/>
      <c r="GD26" s="2184"/>
      <c r="GE26" s="2184"/>
      <c r="GF26" s="2184"/>
      <c r="GG26" s="2184"/>
      <c r="GH26" s="2184"/>
      <c r="GI26" s="2184"/>
      <c r="GJ26" s="2184"/>
      <c r="GK26" s="2184"/>
      <c r="GL26" s="2184"/>
      <c r="GM26" s="2184"/>
      <c r="GN26" s="2184"/>
      <c r="GO26" s="2184"/>
      <c r="GP26" s="2184"/>
      <c r="GQ26" s="2184"/>
      <c r="GR26" s="2184"/>
      <c r="GS26" s="2185"/>
      <c r="GT26" s="2186"/>
      <c r="GU26" s="2187"/>
      <c r="GV26" s="2267"/>
      <c r="GW26" s="2188" t="n">
        <f aca="false">SUBTOTAL(9,FT26:GV26)</f>
        <v>0</v>
      </c>
      <c r="GX26" s="2175" t="n">
        <f aca="false">SUBTOTAL(9,FT26:GV26)</f>
        <v>0</v>
      </c>
      <c r="GY26" s="2174" t="n">
        <f aca="false">GX26:GX26+IF($B22:$B22=2,0,GY22:GY22)</f>
        <v>0</v>
      </c>
      <c r="GZ26" s="2189" t="n">
        <f aca="false">'03.24 по датам'!GZ26</f>
        <v>0</v>
      </c>
      <c r="HA26" s="2190" t="n">
        <f aca="false">'03.24 по датам'!HA26</f>
        <v>0</v>
      </c>
      <c r="HB26" s="2191"/>
      <c r="HC26" s="2192" t="n">
        <f aca="false">SUBTOTAL(9,GZ26:HB26)</f>
        <v>0</v>
      </c>
      <c r="HD26" s="2193" t="n">
        <f aca="false">$HD$14+HD22</f>
        <v>152.12</v>
      </c>
      <c r="HE26" s="2194"/>
      <c r="HF26" s="2195" t="n">
        <f aca="false">SUM(HD26:HE26)</f>
        <v>152.12</v>
      </c>
      <c r="HG26" s="2196" t="n">
        <f aca="false">'03.24 по датам'!ID26-'03.24 НГДП по датам'!BF26</f>
        <v>10</v>
      </c>
      <c r="HH26" s="2180"/>
      <c r="HI26" s="2266"/>
      <c r="HJ26" s="2184"/>
      <c r="HK26" s="2184"/>
      <c r="HL26" s="2184"/>
      <c r="HM26" s="2184"/>
      <c r="HN26" s="2184"/>
      <c r="HO26" s="2184"/>
      <c r="HP26" s="2184"/>
      <c r="HQ26" s="2184"/>
      <c r="HR26" s="2184"/>
      <c r="HS26" s="2184"/>
      <c r="HT26" s="2184"/>
      <c r="HU26" s="2184"/>
      <c r="HV26" s="2184"/>
      <c r="HW26" s="2184"/>
      <c r="HX26" s="2184"/>
      <c r="HY26" s="2184"/>
      <c r="HZ26" s="2185"/>
      <c r="IA26" s="2186"/>
      <c r="IB26" s="2187"/>
      <c r="IC26" s="2267"/>
      <c r="ID26" s="2174" t="n">
        <f aca="false">SUBTOTAL(9,HG26:IC26)</f>
        <v>10</v>
      </c>
      <c r="IE26" s="2188" t="n">
        <f aca="false">ID26:ID26+IF($B22:$B22=2,0,IE22:IE22)</f>
        <v>32</v>
      </c>
      <c r="IF26" s="2198" t="n">
        <f aca="false">'03.24 по датам'!IF26</f>
        <v>0</v>
      </c>
      <c r="IG26" s="2198" t="n">
        <f aca="false">'03.24 по датам'!IG26</f>
        <v>0</v>
      </c>
      <c r="IH26" s="2199" t="n">
        <f aca="false">'03.24 по датам'!IH26</f>
        <v>0</v>
      </c>
      <c r="II26" s="2200"/>
      <c r="IJ26" s="2201"/>
      <c r="IK26" s="2202" t="n">
        <f aca="false">SUBTOTAL(9,IF26:IJ26)</f>
        <v>0</v>
      </c>
      <c r="IL26" s="2203" t="n">
        <f aca="false">IK26:IK26+IF($B22:$B22=2,0,IL22:IL22)</f>
        <v>0</v>
      </c>
      <c r="IM26" s="2204" t="n">
        <f aca="false">'03.24 по датам'!IM26</f>
        <v>0</v>
      </c>
      <c r="IN26" s="2204" t="n">
        <f aca="false">'03.24 по датам'!IN26</f>
        <v>0</v>
      </c>
      <c r="IO26" s="2204" t="n">
        <f aca="false">'03.24 по датам'!IO26</f>
        <v>0</v>
      </c>
      <c r="IP26" s="2204" t="n">
        <f aca="false">'03.24 по датам'!IP26</f>
        <v>0</v>
      </c>
      <c r="IQ26" s="2204" t="n">
        <f aca="false">'03.24 по датам'!IQ26</f>
        <v>0</v>
      </c>
      <c r="IR26" s="2204" t="n">
        <f aca="false">'03.24 по датам'!IR26</f>
        <v>0</v>
      </c>
      <c r="IS26" s="2204" t="n">
        <f aca="false">'03.24 по датам'!IS26</f>
        <v>0</v>
      </c>
      <c r="IT26" s="2204" t="n">
        <f aca="false">'03.24 по датам'!IT26</f>
        <v>0</v>
      </c>
      <c r="IU26" s="2204" t="n">
        <f aca="false">'03.24 по датам'!IU26</f>
        <v>0</v>
      </c>
      <c r="IV26" s="2290" t="n">
        <f aca="false">'03.24 по датам'!IV26</f>
        <v>0</v>
      </c>
      <c r="IW26" s="2186"/>
      <c r="IX26" s="2187"/>
      <c r="IY26" s="2267"/>
      <c r="IZ26" s="2174" t="n">
        <f aca="false">SUBTOTAL(9,IM26:IY26)</f>
        <v>0</v>
      </c>
      <c r="JA26" s="2175" t="n">
        <f aca="false">IZ26:IZ26+IF($B22:$B22=2,0,JA22:JA22)</f>
        <v>0</v>
      </c>
      <c r="JB26" s="2205" t="n">
        <f aca="false">'03.24 по датам'!JB26</f>
        <v>0</v>
      </c>
      <c r="JC26" s="2194"/>
      <c r="JD26" s="2268" t="n">
        <f aca="false">'03.24 по датам'!JD26</f>
        <v>0</v>
      </c>
      <c r="JE26" s="2207" t="n">
        <f aca="false">SUBTOTAL(9,JB26:JD26)</f>
        <v>0</v>
      </c>
      <c r="JF26" s="2208" t="n">
        <f aca="false">SUMIF($C$5:JE$5,"Накопленный эффект, т/сут",$C26:JE26)+SUMIF($C$5:JE$5,"Нараст.  по потенциалу",$C26:JE26)-SUMIF($C$5:JE$5,"Нараст. по остановкам",$C26:JE26)-SUMIF($C$5:JE$5,"ИТОГО перевод в ППД",$C26:JE26)-SUMIF($C$5:JE$5,"ИТОГО  нерент, по распоряж.",$C26:JE26)-SUMIF($C$5:JE$5,"ИТОГО ост. дебит от ЗБС, Углуб., ПВЛГ/ПНЛГ",$C26:JE26)</f>
        <v>-32</v>
      </c>
      <c r="JG26" s="2269" t="n">
        <f aca="false">'03.24 по датам'!JG26-'03.24 НГДП по датам'!BV26</f>
        <v>0</v>
      </c>
      <c r="JH26" s="2209" t="n">
        <f aca="false">'03.24 по датам'!JH26-'03.24 НГДП по датам'!BW26</f>
        <v>0</v>
      </c>
      <c r="JI26" s="2209" t="n">
        <f aca="false">'03.24 по датам'!JI26-'03.24 НГДП по датам'!BX26</f>
        <v>0</v>
      </c>
      <c r="JJ26" s="2210" t="n">
        <f aca="false">'03.24 по датам'!JJ26-'03.24 НГДП по датам'!BY26</f>
        <v>0</v>
      </c>
      <c r="JK26" s="2211" t="n">
        <f aca="false">'03.24 НГДП по датам'!BZ26</f>
        <v>0</v>
      </c>
      <c r="JL26" s="2202" t="n">
        <f aca="false">SUBTOTAL(9,JG26:JJ26)</f>
        <v>0</v>
      </c>
      <c r="JM26" s="2107"/>
      <c r="JN26" s="2108"/>
      <c r="JO26" s="2256"/>
      <c r="JP26" s="2212" t="n">
        <f aca="false">JP$4:JP$4+SUMIF($C$5:JL$5,"Нараст. по остановкам",$C26:JL26)-SUMIF($C$5:JL$5,"Нараст.  по потенциалу",$C26:JL26)</f>
        <v>652.812</v>
      </c>
      <c r="JQ26" s="2213"/>
      <c r="JR26" s="2214" t="n">
        <f aca="false">'03.24 НГДП по датам'!CB26</f>
        <v>31.893</v>
      </c>
    </row>
    <row r="27" customFormat="false" ht="1.5" hidden="false" customHeight="true" outlineLevel="0" collapsed="false">
      <c r="A27" s="2215"/>
      <c r="B27" s="2215"/>
      <c r="C27" s="2216" t="n">
        <f aca="false">'03.24 по датам'!C27</f>
        <v>0</v>
      </c>
      <c r="D27" s="2216" t="n">
        <f aca="false">'03.24 по датам'!D27</f>
        <v>0</v>
      </c>
      <c r="E27" s="2216" t="n">
        <f aca="false">'03.24 по датам'!E27</f>
        <v>0</v>
      </c>
      <c r="F27" s="2216" t="n">
        <f aca="false">'03.24 по датам'!F27</f>
        <v>0</v>
      </c>
      <c r="G27" s="2217" t="n">
        <f aca="false">'03.24 по датам'!G27</f>
        <v>0</v>
      </c>
      <c r="H27" s="2217" t="n">
        <f aca="false">'03.24 по датам'!H27</f>
        <v>0</v>
      </c>
      <c r="I27" s="2217" t="n">
        <f aca="false">'03.24 по датам'!I27</f>
        <v>0</v>
      </c>
      <c r="J27" s="2217" t="n">
        <f aca="false">'03.24 по датам'!J27</f>
        <v>0</v>
      </c>
      <c r="K27" s="2217" t="n">
        <f aca="false">'03.24 по датам'!K27</f>
        <v>0</v>
      </c>
      <c r="L27" s="2217" t="n">
        <f aca="false">'03.24 по датам'!L27</f>
        <v>0</v>
      </c>
      <c r="M27" s="2217" t="n">
        <f aca="false">'03.24 по датам'!M27</f>
        <v>0</v>
      </c>
      <c r="N27" s="2217" t="n">
        <f aca="false">'03.24 по датам'!N27</f>
        <v>0</v>
      </c>
      <c r="O27" s="2217" t="n">
        <f aca="false">'03.24 по датам'!O27</f>
        <v>0</v>
      </c>
      <c r="P27" s="2217" t="n">
        <f aca="false">'03.24 по датам'!P27</f>
        <v>0</v>
      </c>
      <c r="Q27" s="2217" t="n">
        <f aca="false">'03.24 по датам'!Q27</f>
        <v>0</v>
      </c>
      <c r="R27" s="2217" t="n">
        <f aca="false">'03.24 по датам'!R27</f>
        <v>0</v>
      </c>
      <c r="S27" s="2217" t="n">
        <f aca="false">'03.24 по датам'!S27</f>
        <v>0</v>
      </c>
      <c r="T27" s="2217" t="n">
        <f aca="false">'03.24 по датам'!T27</f>
        <v>0</v>
      </c>
      <c r="U27" s="2217" t="n">
        <f aca="false">'03.24 по датам'!U27</f>
        <v>0</v>
      </c>
      <c r="V27" s="2217" t="n">
        <f aca="false">'03.24 по датам'!V27</f>
        <v>0</v>
      </c>
      <c r="W27" s="2217" t="n">
        <f aca="false">'03.24 по датам'!W27</f>
        <v>0</v>
      </c>
      <c r="X27" s="2218"/>
      <c r="Y27" s="2219"/>
      <c r="Z27" s="2220"/>
      <c r="AA27" s="2221"/>
      <c r="AB27" s="2221"/>
      <c r="AC27" s="2222" t="n">
        <f aca="false">'03.24 по датам'!AC27</f>
        <v>0</v>
      </c>
      <c r="AD27" s="2222" t="n">
        <f aca="false">'03.24 по датам'!AD27</f>
        <v>0</v>
      </c>
      <c r="AE27" s="2217" t="n">
        <f aca="false">'03.24 по датам'!AE27</f>
        <v>0</v>
      </c>
      <c r="AF27" s="2217" t="n">
        <f aca="false">'03.24 по датам'!AF27</f>
        <v>0</v>
      </c>
      <c r="AG27" s="2217" t="n">
        <f aca="false">'03.24 по датам'!AG27</f>
        <v>0</v>
      </c>
      <c r="AH27" s="2217" t="n">
        <f aca="false">'03.24 по датам'!AH27</f>
        <v>0</v>
      </c>
      <c r="AI27" s="2217" t="n">
        <f aca="false">'03.24 по датам'!AI27</f>
        <v>0</v>
      </c>
      <c r="AJ27" s="2217" t="n">
        <f aca="false">'03.24 по датам'!AJ27</f>
        <v>0</v>
      </c>
      <c r="AK27" s="2217" t="n">
        <f aca="false">'03.24 по датам'!AK27</f>
        <v>0</v>
      </c>
      <c r="AL27" s="2217" t="n">
        <f aca="false">'03.24 по датам'!AL27</f>
        <v>0</v>
      </c>
      <c r="AM27" s="2217" t="n">
        <f aca="false">'03.24 по датам'!AM27</f>
        <v>0</v>
      </c>
      <c r="AN27" s="2217" t="n">
        <f aca="false">'03.24 по датам'!AN27</f>
        <v>0</v>
      </c>
      <c r="AO27" s="2217" t="n">
        <f aca="false">'03.24 по датам'!AO27</f>
        <v>0</v>
      </c>
      <c r="AP27" s="2218"/>
      <c r="AQ27" s="2219"/>
      <c r="AR27" s="2220"/>
      <c r="AS27" s="2221"/>
      <c r="AT27" s="2221"/>
      <c r="AU27" s="2216" t="n">
        <f aca="false">'03.24 по датам'!AU27</f>
        <v>0</v>
      </c>
      <c r="AV27" s="2216" t="n">
        <f aca="false">'03.24 по датам'!AV27</f>
        <v>0</v>
      </c>
      <c r="AW27" s="2223" t="n">
        <f aca="false">'03.24 по датам'!AW27</f>
        <v>0</v>
      </c>
      <c r="AX27" s="2217" t="n">
        <f aca="false">'03.24 по датам'!AX27</f>
        <v>0</v>
      </c>
      <c r="AY27" s="2217" t="n">
        <f aca="false">'03.24 по датам'!AY27</f>
        <v>0</v>
      </c>
      <c r="AZ27" s="2217" t="n">
        <f aca="false">'03.24 по датам'!AZ27</f>
        <v>0</v>
      </c>
      <c r="BA27" s="2217" t="n">
        <f aca="false">'03.24 по датам'!BA27</f>
        <v>0</v>
      </c>
      <c r="BB27" s="2217" t="n">
        <f aca="false">'03.24 по датам'!BB27</f>
        <v>0</v>
      </c>
      <c r="BC27" s="2217" t="n">
        <f aca="false">'03.24 по датам'!BC27</f>
        <v>0</v>
      </c>
      <c r="BD27" s="2217" t="n">
        <f aca="false">'03.24 по датам'!BD27</f>
        <v>0</v>
      </c>
      <c r="BE27" s="2217" t="n">
        <f aca="false">'03.24 по датам'!BE27</f>
        <v>0</v>
      </c>
      <c r="BF27" s="2217" t="n">
        <f aca="false">'03.24 по датам'!BF27</f>
        <v>0</v>
      </c>
      <c r="BG27" s="2217" t="n">
        <f aca="false">'03.24 по датам'!BG27</f>
        <v>0</v>
      </c>
      <c r="BH27" s="2217" t="n">
        <f aca="false">'03.24 по датам'!BH27</f>
        <v>0</v>
      </c>
      <c r="BI27" s="2217" t="n">
        <f aca="false">'03.24 по датам'!BI27</f>
        <v>0</v>
      </c>
      <c r="BJ27" s="2217" t="n">
        <f aca="false">'03.24 по датам'!BJ27</f>
        <v>0</v>
      </c>
      <c r="BK27" s="2217" t="n">
        <f aca="false">'03.24 по датам'!BK27</f>
        <v>0</v>
      </c>
      <c r="BL27" s="2217" t="n">
        <f aca="false">'03.24 по датам'!BL27</f>
        <v>0</v>
      </c>
      <c r="BM27" s="2217" t="n">
        <f aca="false">'03.24 по датам'!BM27</f>
        <v>0</v>
      </c>
      <c r="BN27" s="2217" t="n">
        <f aca="false">'03.24 по датам'!BN27</f>
        <v>0</v>
      </c>
      <c r="BO27" s="2217" t="n">
        <f aca="false">'03.24 по датам'!BO27</f>
        <v>0</v>
      </c>
      <c r="BP27" s="2217" t="n">
        <f aca="false">'03.24 по датам'!BP27</f>
        <v>0</v>
      </c>
      <c r="BQ27" s="2217" t="n">
        <f aca="false">'03.24 по датам'!BQ27</f>
        <v>0</v>
      </c>
      <c r="BR27" s="2218"/>
      <c r="BS27" s="2219"/>
      <c r="BT27" s="2220"/>
      <c r="BU27" s="2221"/>
      <c r="BV27" s="2221"/>
      <c r="BW27" s="2222" t="n">
        <f aca="false">'03.24 по датам'!BW27</f>
        <v>0</v>
      </c>
      <c r="BX27" s="2217" t="n">
        <f aca="false">'03.24 по датам'!BX27</f>
        <v>0</v>
      </c>
      <c r="BY27" s="2217" t="n">
        <f aca="false">'03.24 по датам'!BY27</f>
        <v>0</v>
      </c>
      <c r="BZ27" s="2217" t="n">
        <f aca="false">'03.24 по датам'!BZ27</f>
        <v>0</v>
      </c>
      <c r="CA27" s="2217" t="n">
        <f aca="false">'03.24 по датам'!CA27</f>
        <v>0</v>
      </c>
      <c r="CB27" s="2217" t="n">
        <f aca="false">'03.24 по датам'!CB27</f>
        <v>0</v>
      </c>
      <c r="CC27" s="2217" t="n">
        <f aca="false">'03.24 по датам'!CC27</f>
        <v>0</v>
      </c>
      <c r="CD27" s="2217" t="n">
        <f aca="false">'03.24 по датам'!CD27</f>
        <v>0</v>
      </c>
      <c r="CE27" s="2217" t="n">
        <f aca="false">'03.24 по датам'!CE27</f>
        <v>0</v>
      </c>
      <c r="CF27" s="2217" t="n">
        <f aca="false">'03.24 по датам'!CF27</f>
        <v>0</v>
      </c>
      <c r="CG27" s="2217" t="n">
        <f aca="false">'03.24 по датам'!CG27</f>
        <v>0</v>
      </c>
      <c r="CH27" s="2217" t="n">
        <f aca="false">'03.24 по датам'!CH27</f>
        <v>0</v>
      </c>
      <c r="CI27" s="2217" t="n">
        <f aca="false">'03.24 по датам'!CI27</f>
        <v>0</v>
      </c>
      <c r="CJ27" s="2218"/>
      <c r="CK27" s="2219"/>
      <c r="CL27" s="2220"/>
      <c r="CM27" s="2221"/>
      <c r="CN27" s="2221"/>
      <c r="CO27" s="2221"/>
      <c r="CP27" s="2221"/>
      <c r="CQ27" s="2217" t="n">
        <f aca="false">'03.24 по датам'!CQ27</f>
        <v>0</v>
      </c>
      <c r="CR27" s="2217" t="n">
        <f aca="false">'03.24 по датам'!CR27</f>
        <v>0</v>
      </c>
      <c r="CS27" s="2217" t="n">
        <f aca="false">'03.24 по датам'!CS27</f>
        <v>0</v>
      </c>
      <c r="CT27" s="2217" t="n">
        <f aca="false">'03.24 по датам'!CT27</f>
        <v>0</v>
      </c>
      <c r="CU27" s="2217" t="n">
        <f aca="false">'03.24 по датам'!CU27</f>
        <v>0</v>
      </c>
      <c r="CV27" s="2217" t="n">
        <f aca="false">'03.24 по датам'!CV27</f>
        <v>0</v>
      </c>
      <c r="CW27" s="2217" t="n">
        <f aca="false">'03.24 по датам'!CW27</f>
        <v>0</v>
      </c>
      <c r="CX27" s="2217" t="n">
        <f aca="false">'03.24 по датам'!CX27</f>
        <v>0</v>
      </c>
      <c r="CY27" s="2217" t="n">
        <f aca="false">'03.24 по датам'!CY27</f>
        <v>0</v>
      </c>
      <c r="CZ27" s="2217" t="n">
        <f aca="false">'03.24 по датам'!CZ27</f>
        <v>0</v>
      </c>
      <c r="DA27" s="2217" t="n">
        <f aca="false">'03.24 по датам'!DA27</f>
        <v>0</v>
      </c>
      <c r="DB27" s="2217" t="n">
        <f aca="false">'03.24 по датам'!DB27</f>
        <v>0</v>
      </c>
      <c r="DC27" s="2217" t="n">
        <f aca="false">'03.24 по датам'!DC27</f>
        <v>0</v>
      </c>
      <c r="DD27" s="2218"/>
      <c r="DE27" s="2219"/>
      <c r="DF27" s="2220"/>
      <c r="DG27" s="2221"/>
      <c r="DH27" s="2221"/>
      <c r="DI27" s="2285" t="n">
        <f aca="false">'03.24 по датам'!DI27</f>
        <v>0</v>
      </c>
      <c r="DJ27" s="2217" t="n">
        <f aca="false">'03.24 по датам'!DJ27</f>
        <v>0</v>
      </c>
      <c r="DK27" s="2217" t="n">
        <f aca="false">'03.24 по датам'!DK27</f>
        <v>0</v>
      </c>
      <c r="DL27" s="2217" t="n">
        <f aca="false">'03.24 по датам'!DL27</f>
        <v>0</v>
      </c>
      <c r="DM27" s="2217" t="n">
        <f aca="false">'03.24 по датам'!DM27</f>
        <v>0</v>
      </c>
      <c r="DN27" s="2217" t="n">
        <f aca="false">'03.24 по датам'!DN27</f>
        <v>0</v>
      </c>
      <c r="DO27" s="2217" t="n">
        <f aca="false">'03.24 по датам'!DO27</f>
        <v>0</v>
      </c>
      <c r="DP27" s="2217" t="n">
        <f aca="false">'03.24 по датам'!DP27</f>
        <v>0</v>
      </c>
      <c r="DQ27" s="2217" t="n">
        <f aca="false">'03.24 по датам'!DQ27</f>
        <v>0</v>
      </c>
      <c r="DR27" s="2217" t="n">
        <f aca="false">'03.24 по датам'!DR27</f>
        <v>0</v>
      </c>
      <c r="DS27" s="2217" t="n">
        <f aca="false">'03.24 по датам'!DS27</f>
        <v>0</v>
      </c>
      <c r="DT27" s="2217" t="n">
        <f aca="false">'03.24 по датам'!DT27</f>
        <v>0</v>
      </c>
      <c r="DU27" s="2217" t="n">
        <f aca="false">'03.24 по датам'!DU27</f>
        <v>0</v>
      </c>
      <c r="DV27" s="2218"/>
      <c r="DW27" s="2219"/>
      <c r="DX27" s="2220"/>
      <c r="DY27" s="2221"/>
      <c r="DZ27" s="2221"/>
      <c r="EA27" s="2217" t="n">
        <f aca="false">'03.24 по датам'!EA27</f>
        <v>0</v>
      </c>
      <c r="EB27" s="2217" t="n">
        <f aca="false">'03.24 по датам'!EB27</f>
        <v>0</v>
      </c>
      <c r="EC27" s="2217" t="n">
        <f aca="false">'03.24 по датам'!EC27</f>
        <v>0</v>
      </c>
      <c r="ED27" s="2217" t="n">
        <f aca="false">'03.24 по датам'!ED27</f>
        <v>0</v>
      </c>
      <c r="EE27" s="2217" t="n">
        <f aca="false">'03.24 по датам'!EE27</f>
        <v>0</v>
      </c>
      <c r="EF27" s="2217" t="n">
        <f aca="false">'03.24 по датам'!EF27</f>
        <v>0</v>
      </c>
      <c r="EG27" s="2217" t="n">
        <f aca="false">'03.24 по датам'!EG27</f>
        <v>0</v>
      </c>
      <c r="EH27" s="2217" t="n">
        <f aca="false">'03.24 по датам'!EH27</f>
        <v>0</v>
      </c>
      <c r="EI27" s="2217" t="n">
        <f aca="false">'03.24 по датам'!EI27</f>
        <v>0</v>
      </c>
      <c r="EJ27" s="2217" t="n">
        <f aca="false">'03.24 по датам'!EJ27</f>
        <v>0</v>
      </c>
      <c r="EK27" s="2217" t="n">
        <f aca="false">'03.24 по датам'!EK27</f>
        <v>0</v>
      </c>
      <c r="EL27" s="2217" t="n">
        <f aca="false">'03.24 по датам'!EL27</f>
        <v>0</v>
      </c>
      <c r="EM27" s="2217" t="n">
        <f aca="false">'03.24 по датам'!EM27</f>
        <v>0</v>
      </c>
      <c r="EN27" s="2217" t="n">
        <f aca="false">'03.24 по датам'!EN27</f>
        <v>0</v>
      </c>
      <c r="EO27" s="2217" t="n">
        <f aca="false">'03.24 по датам'!EO27</f>
        <v>0</v>
      </c>
      <c r="EP27" s="2217" t="n">
        <f aca="false">'03.24 по датам'!EP27</f>
        <v>0</v>
      </c>
      <c r="EQ27" s="2217" t="n">
        <f aca="false">'03.24 по датам'!EQ27</f>
        <v>0</v>
      </c>
      <c r="ER27" s="2217" t="n">
        <f aca="false">'03.24 по датам'!ER27</f>
        <v>0</v>
      </c>
      <c r="ES27" s="2217" t="n">
        <f aca="false">'03.24 по датам'!ES27</f>
        <v>0</v>
      </c>
      <c r="ET27" s="2217" t="n">
        <f aca="false">'03.24 по датам'!ET27</f>
        <v>0</v>
      </c>
      <c r="EU27" s="2217" t="n">
        <f aca="false">'03.24 по датам'!EU27</f>
        <v>0</v>
      </c>
      <c r="EV27" s="2217" t="n">
        <f aca="false">'03.24 по датам'!EV27</f>
        <v>0</v>
      </c>
      <c r="EW27" s="2217" t="n">
        <f aca="false">'03.24 по датам'!EW27</f>
        <v>0</v>
      </c>
      <c r="EX27" s="2217" t="n">
        <f aca="false">'03.24 по датам'!EX27</f>
        <v>0</v>
      </c>
      <c r="EY27" s="2217" t="n">
        <f aca="false">'03.24 по датам'!EY27</f>
        <v>0</v>
      </c>
      <c r="EZ27" s="2218"/>
      <c r="FA27" s="2219"/>
      <c r="FB27" s="2220"/>
      <c r="FC27" s="2221"/>
      <c r="FD27" s="2221"/>
      <c r="FE27" s="2217" t="n">
        <f aca="false">'03.24 по датам'!FE27</f>
        <v>0</v>
      </c>
      <c r="FF27" s="2217" t="n">
        <f aca="false">'03.24 по датам'!FF27</f>
        <v>0</v>
      </c>
      <c r="FG27" s="2217" t="n">
        <f aca="false">'03.24 по датам'!FG27</f>
        <v>0</v>
      </c>
      <c r="FH27" s="2217" t="n">
        <f aca="false">'03.24 по датам'!FH27</f>
        <v>0</v>
      </c>
      <c r="FI27" s="2217" t="n">
        <f aca="false">'03.24 по датам'!FI27</f>
        <v>0</v>
      </c>
      <c r="FJ27" s="2217" t="n">
        <f aca="false">'03.24 по датам'!FJ27</f>
        <v>0</v>
      </c>
      <c r="FK27" s="2217" t="n">
        <f aca="false">'03.24 по датам'!FK27</f>
        <v>0</v>
      </c>
      <c r="FL27" s="2217" t="n">
        <f aca="false">'03.24 по датам'!FL27</f>
        <v>0</v>
      </c>
      <c r="FM27" s="2217" t="n">
        <f aca="false">'03.24 по датам'!FM27</f>
        <v>0</v>
      </c>
      <c r="FN27" s="2217" t="n">
        <f aca="false">'03.24 по датам'!FN27</f>
        <v>0</v>
      </c>
      <c r="FO27" s="2218"/>
      <c r="FP27" s="2219"/>
      <c r="FQ27" s="2220"/>
      <c r="FR27" s="2221"/>
      <c r="FS27" s="2221"/>
      <c r="FT27" s="2225"/>
      <c r="FU27" s="2225"/>
      <c r="FV27" s="2225"/>
      <c r="FW27" s="2225"/>
      <c r="FX27" s="2225"/>
      <c r="FY27" s="2225"/>
      <c r="FZ27" s="2225"/>
      <c r="GA27" s="2225"/>
      <c r="GB27" s="2225"/>
      <c r="GC27" s="2225"/>
      <c r="GD27" s="2225"/>
      <c r="GE27" s="2225"/>
      <c r="GF27" s="2225"/>
      <c r="GG27" s="2225"/>
      <c r="GH27" s="2225"/>
      <c r="GI27" s="2225"/>
      <c r="GJ27" s="2225"/>
      <c r="GK27" s="2225"/>
      <c r="GL27" s="2225"/>
      <c r="GM27" s="2225"/>
      <c r="GN27" s="2225"/>
      <c r="GO27" s="2225"/>
      <c r="GP27" s="2225"/>
      <c r="GQ27" s="2225"/>
      <c r="GR27" s="2225"/>
      <c r="GS27" s="2225"/>
      <c r="GT27" s="2218"/>
      <c r="GU27" s="2219"/>
      <c r="GV27" s="2220"/>
      <c r="GW27" s="2221"/>
      <c r="GX27" s="2221"/>
      <c r="GY27" s="2221"/>
      <c r="GZ27" s="2217" t="n">
        <f aca="false">'03.24 по датам'!GZ27</f>
        <v>0</v>
      </c>
      <c r="HA27" s="2217" t="n">
        <f aca="false">'03.24 по датам'!HA27</f>
        <v>0</v>
      </c>
      <c r="HB27" s="2226"/>
      <c r="HC27" s="2221"/>
      <c r="HD27" s="2227" t="n">
        <f aca="false">'03.24 по датам'!HD27</f>
        <v>0</v>
      </c>
      <c r="HE27" s="2226"/>
      <c r="HF27" s="2228"/>
      <c r="HG27" s="2180"/>
      <c r="HH27" s="2180"/>
      <c r="HI27" s="2230"/>
      <c r="HJ27" s="2225"/>
      <c r="HK27" s="2225"/>
      <c r="HL27" s="2225"/>
      <c r="HM27" s="2225"/>
      <c r="HN27" s="2225"/>
      <c r="HO27" s="2225"/>
      <c r="HP27" s="2225"/>
      <c r="HQ27" s="2225"/>
      <c r="HR27" s="2225"/>
      <c r="HS27" s="2225"/>
      <c r="HT27" s="2225"/>
      <c r="HU27" s="2225"/>
      <c r="HV27" s="2225"/>
      <c r="HW27" s="2225"/>
      <c r="HX27" s="2225"/>
      <c r="HY27" s="2225"/>
      <c r="HZ27" s="2225"/>
      <c r="IA27" s="2218"/>
      <c r="IB27" s="2219"/>
      <c r="IC27" s="2220"/>
      <c r="ID27" s="2221"/>
      <c r="IE27" s="2221"/>
      <c r="IF27" s="2231" t="n">
        <f aca="false">'03.24 по датам'!IF27</f>
        <v>0</v>
      </c>
      <c r="IG27" s="2231" t="n">
        <f aca="false">'03.24 по датам'!IG27</f>
        <v>0</v>
      </c>
      <c r="IH27" s="2231" t="n">
        <f aca="false">'03.24 по датам'!IH27</f>
        <v>0</v>
      </c>
      <c r="II27" s="2232"/>
      <c r="IJ27" s="2233"/>
      <c r="IK27" s="1302"/>
      <c r="IL27" s="1302"/>
      <c r="IM27" s="2234" t="n">
        <f aca="false">'03.24 по датам'!IM27</f>
        <v>0</v>
      </c>
      <c r="IN27" s="2234" t="n">
        <f aca="false">'03.24 по датам'!IN27</f>
        <v>0</v>
      </c>
      <c r="IO27" s="2217" t="n">
        <f aca="false">'03.24 по датам'!IO27</f>
        <v>0</v>
      </c>
      <c r="IP27" s="2217" t="n">
        <f aca="false">'03.24 по датам'!IP27</f>
        <v>0</v>
      </c>
      <c r="IQ27" s="2217" t="n">
        <f aca="false">'03.24 по датам'!IQ27</f>
        <v>0</v>
      </c>
      <c r="IR27" s="2217" t="n">
        <f aca="false">'03.24 по датам'!IR27</f>
        <v>0</v>
      </c>
      <c r="IS27" s="2217" t="n">
        <f aca="false">'03.24 по датам'!IS27</f>
        <v>0</v>
      </c>
      <c r="IT27" s="2217" t="n">
        <f aca="false">'03.24 по датам'!IT27</f>
        <v>0</v>
      </c>
      <c r="IU27" s="2217" t="n">
        <f aca="false">'03.24 по датам'!IU27</f>
        <v>0</v>
      </c>
      <c r="IV27" s="2217" t="n">
        <f aca="false">'03.24 по датам'!IV27</f>
        <v>0</v>
      </c>
      <c r="IW27" s="2218"/>
      <c r="IX27" s="2219"/>
      <c r="IY27" s="2220"/>
      <c r="IZ27" s="2221"/>
      <c r="JA27" s="2221"/>
      <c r="JB27" s="2217" t="n">
        <f aca="false">'03.24 по датам'!JB27</f>
        <v>0</v>
      </c>
      <c r="JC27" s="2226"/>
      <c r="JD27" s="2217" t="n">
        <f aca="false">'03.24 по датам'!JD27</f>
        <v>0</v>
      </c>
      <c r="JE27" s="2221"/>
      <c r="JF27" s="2221"/>
      <c r="JG27" s="2231" t="n">
        <f aca="false">'03.24 по датам'!JG27</f>
        <v>0</v>
      </c>
      <c r="JH27" s="2231" t="n">
        <f aca="false">'03.24 по датам'!JH27</f>
        <v>0</v>
      </c>
      <c r="JI27" s="2231" t="n">
        <f aca="false">'03.24 по датам'!JI27</f>
        <v>0</v>
      </c>
      <c r="JJ27" s="2231" t="n">
        <f aca="false">'03.24 по датам'!JJ27</f>
        <v>0</v>
      </c>
      <c r="JK27" s="2270"/>
      <c r="JL27" s="1302"/>
      <c r="JM27" s="2236"/>
      <c r="JN27" s="2236"/>
      <c r="JO27" s="2237"/>
      <c r="JP27" s="2236"/>
      <c r="JQ27" s="2236"/>
      <c r="JR27" s="2237"/>
    </row>
    <row r="28" customFormat="false" ht="11.25" hidden="false" customHeight="true" outlineLevel="0" collapsed="false">
      <c r="A28" s="2056" t="n">
        <f aca="false">A24+1</f>
        <v>45356</v>
      </c>
      <c r="B28" s="2057" t="s">
        <v>662</v>
      </c>
      <c r="C28" s="2067" t="n">
        <f aca="false">'03.24 по датам'!C28</f>
        <v>0</v>
      </c>
      <c r="D28" s="2067" t="n">
        <f aca="false">'03.24 по датам'!D28</f>
        <v>0</v>
      </c>
      <c r="E28" s="2067" t="n">
        <f aca="false">'03.24 по датам'!E28</f>
        <v>0</v>
      </c>
      <c r="F28" s="2067" t="n">
        <f aca="false">'03.24 по датам'!F28</f>
        <v>0</v>
      </c>
      <c r="G28" s="2065" t="n">
        <f aca="false">'03.24 по датам'!G28</f>
        <v>0</v>
      </c>
      <c r="H28" s="2065" t="n">
        <f aca="false">'03.24 по датам'!H28</f>
        <v>0</v>
      </c>
      <c r="I28" s="2065" t="n">
        <f aca="false">'03.24 по датам'!I28</f>
        <v>0</v>
      </c>
      <c r="J28" s="2065" t="n">
        <f aca="false">'03.24 по датам'!J28</f>
        <v>0</v>
      </c>
      <c r="K28" s="2065" t="n">
        <f aca="false">'03.24 по датам'!K28</f>
        <v>0</v>
      </c>
      <c r="L28" s="2065" t="n">
        <f aca="false">'03.24 по датам'!L28</f>
        <v>0</v>
      </c>
      <c r="M28" s="2065" t="n">
        <f aca="false">'03.24 по датам'!M28</f>
        <v>0</v>
      </c>
      <c r="N28" s="2065" t="n">
        <f aca="false">'03.24 по датам'!N28</f>
        <v>0</v>
      </c>
      <c r="O28" s="2065" t="n">
        <f aca="false">'03.24 по датам'!O28</f>
        <v>0</v>
      </c>
      <c r="P28" s="2065" t="n">
        <f aca="false">'03.24 по датам'!P28</f>
        <v>0</v>
      </c>
      <c r="Q28" s="2065" t="n">
        <f aca="false">'03.24 по датам'!Q28</f>
        <v>0</v>
      </c>
      <c r="R28" s="2065" t="n">
        <f aca="false">'03.24 по датам'!R28</f>
        <v>0</v>
      </c>
      <c r="S28" s="2065" t="n">
        <f aca="false">'03.24 по датам'!S28</f>
        <v>0</v>
      </c>
      <c r="T28" s="2065" t="n">
        <f aca="false">'03.24 по датам'!T28</f>
        <v>0</v>
      </c>
      <c r="U28" s="2065" t="n">
        <f aca="false">'03.24 по датам'!U28</f>
        <v>0</v>
      </c>
      <c r="V28" s="2065" t="n">
        <f aca="false">'03.24 по датам'!V28</f>
        <v>0</v>
      </c>
      <c r="W28" s="2066" t="n">
        <f aca="false">'03.24 по датам'!W28</f>
        <v>0</v>
      </c>
      <c r="X28" s="2238"/>
      <c r="Y28" s="2239"/>
      <c r="Z28" s="2240"/>
      <c r="AA28" s="2062"/>
      <c r="AB28" s="2063"/>
      <c r="AC28" s="2064" t="n">
        <f aca="false">'03.24 по датам'!AC28</f>
        <v>0</v>
      </c>
      <c r="AD28" s="2064" t="n">
        <f aca="false">'03.24 по датам'!AD28</f>
        <v>0</v>
      </c>
      <c r="AE28" s="2065" t="n">
        <f aca="false">'03.24 по датам'!AE28</f>
        <v>0</v>
      </c>
      <c r="AF28" s="2065" t="n">
        <f aca="false">'03.24 по датам'!AF28</f>
        <v>0</v>
      </c>
      <c r="AG28" s="2065" t="n">
        <f aca="false">'03.24 по датам'!AG28</f>
        <v>0</v>
      </c>
      <c r="AH28" s="2065" t="n">
        <f aca="false">'03.24 по датам'!AH28</f>
        <v>0</v>
      </c>
      <c r="AI28" s="2065" t="n">
        <f aca="false">'03.24 по датам'!AI28</f>
        <v>0</v>
      </c>
      <c r="AJ28" s="2065" t="n">
        <f aca="false">'03.24 по датам'!AJ28</f>
        <v>0</v>
      </c>
      <c r="AK28" s="2065" t="n">
        <f aca="false">'03.24 по датам'!AK28</f>
        <v>0</v>
      </c>
      <c r="AL28" s="2065" t="n">
        <f aca="false">'03.24 по датам'!AL28</f>
        <v>0</v>
      </c>
      <c r="AM28" s="2065" t="n">
        <f aca="false">'03.24 по датам'!AM28</f>
        <v>0</v>
      </c>
      <c r="AN28" s="2065" t="n">
        <f aca="false">'03.24 по датам'!AN28</f>
        <v>0</v>
      </c>
      <c r="AO28" s="2066" t="n">
        <f aca="false">'03.24 по датам'!AO28</f>
        <v>0</v>
      </c>
      <c r="AP28" s="2238"/>
      <c r="AQ28" s="2239"/>
      <c r="AR28" s="2240"/>
      <c r="AS28" s="2062"/>
      <c r="AT28" s="2063"/>
      <c r="AU28" s="2064" t="n">
        <f aca="false">'03.24 по датам'!AU28</f>
        <v>0</v>
      </c>
      <c r="AV28" s="2064" t="n">
        <f aca="false">'03.24 по датам'!AV28</f>
        <v>0</v>
      </c>
      <c r="AW28" s="2067" t="n">
        <f aca="false">'03.24 по датам'!AW28</f>
        <v>0</v>
      </c>
      <c r="AX28" s="2065" t="n">
        <f aca="false">'03.24 по датам'!AX28</f>
        <v>0</v>
      </c>
      <c r="AY28" s="2065" t="n">
        <f aca="false">'03.24 по датам'!AY28</f>
        <v>0</v>
      </c>
      <c r="AZ28" s="2065" t="n">
        <f aca="false">'03.24 по датам'!AZ28</f>
        <v>0</v>
      </c>
      <c r="BA28" s="2065" t="n">
        <f aca="false">'03.24 по датам'!BA28</f>
        <v>0</v>
      </c>
      <c r="BB28" s="2065" t="n">
        <f aca="false">'03.24 по датам'!BB28</f>
        <v>0</v>
      </c>
      <c r="BC28" s="2065" t="n">
        <f aca="false">'03.24 по датам'!BC28</f>
        <v>0</v>
      </c>
      <c r="BD28" s="2065" t="n">
        <f aca="false">'03.24 по датам'!BD28</f>
        <v>0</v>
      </c>
      <c r="BE28" s="2065" t="n">
        <f aca="false">'03.24 по датам'!BE28</f>
        <v>0</v>
      </c>
      <c r="BF28" s="2065" t="n">
        <f aca="false">'03.24 по датам'!BF28</f>
        <v>0</v>
      </c>
      <c r="BG28" s="2065" t="n">
        <f aca="false">'03.24 по датам'!BG28</f>
        <v>0</v>
      </c>
      <c r="BH28" s="2065" t="n">
        <f aca="false">'03.24 по датам'!BH28</f>
        <v>0</v>
      </c>
      <c r="BI28" s="2065" t="n">
        <f aca="false">'03.24 по датам'!BI28</f>
        <v>0</v>
      </c>
      <c r="BJ28" s="2065" t="n">
        <f aca="false">'03.24 по датам'!BJ28</f>
        <v>0</v>
      </c>
      <c r="BK28" s="2065" t="n">
        <f aca="false">'03.24 по датам'!BK28</f>
        <v>0</v>
      </c>
      <c r="BL28" s="2065" t="n">
        <f aca="false">'03.24 по датам'!BL28</f>
        <v>0</v>
      </c>
      <c r="BM28" s="2065" t="n">
        <f aca="false">'03.24 по датам'!BM28</f>
        <v>0</v>
      </c>
      <c r="BN28" s="2065" t="n">
        <f aca="false">'03.24 по датам'!BN28</f>
        <v>0</v>
      </c>
      <c r="BO28" s="2065" t="n">
        <f aca="false">'03.24 по датам'!BO28</f>
        <v>0</v>
      </c>
      <c r="BP28" s="2065" t="n">
        <f aca="false">'03.24 по датам'!BP28</f>
        <v>0</v>
      </c>
      <c r="BQ28" s="2066" t="n">
        <f aca="false">'03.24 по датам'!BQ28</f>
        <v>0</v>
      </c>
      <c r="BR28" s="2238"/>
      <c r="BS28" s="2239"/>
      <c r="BT28" s="2240"/>
      <c r="BU28" s="2062"/>
      <c r="BV28" s="2063"/>
      <c r="BW28" s="2065" t="n">
        <f aca="false">'03.24 по датам'!BW28</f>
        <v>0</v>
      </c>
      <c r="BX28" s="2065" t="n">
        <f aca="false">'03.24 по датам'!BX28</f>
        <v>0</v>
      </c>
      <c r="BY28" s="2065" t="n">
        <f aca="false">'03.24 по датам'!BY28</f>
        <v>0</v>
      </c>
      <c r="BZ28" s="2065" t="n">
        <f aca="false">'03.24 по датам'!BZ28</f>
        <v>0</v>
      </c>
      <c r="CA28" s="2065" t="n">
        <f aca="false">'03.24 по датам'!CA28</f>
        <v>0</v>
      </c>
      <c r="CB28" s="2065" t="n">
        <f aca="false">'03.24 по датам'!CB28</f>
        <v>0</v>
      </c>
      <c r="CC28" s="2065" t="n">
        <f aca="false">'03.24 по датам'!CC28</f>
        <v>0</v>
      </c>
      <c r="CD28" s="2065" t="n">
        <f aca="false">'03.24 по датам'!CD28</f>
        <v>0</v>
      </c>
      <c r="CE28" s="2065" t="n">
        <f aca="false">'03.24 по датам'!CE28</f>
        <v>0</v>
      </c>
      <c r="CF28" s="2065" t="n">
        <f aca="false">'03.24 по датам'!CF28</f>
        <v>0</v>
      </c>
      <c r="CG28" s="2065" t="n">
        <f aca="false">'03.24 по датам'!CG28</f>
        <v>0</v>
      </c>
      <c r="CH28" s="2065" t="n">
        <f aca="false">'03.24 по датам'!CH28</f>
        <v>0</v>
      </c>
      <c r="CI28" s="2066" t="n">
        <f aca="false">'03.24 по датам'!CI28</f>
        <v>0</v>
      </c>
      <c r="CJ28" s="2238"/>
      <c r="CK28" s="2239"/>
      <c r="CL28" s="2240"/>
      <c r="CM28" s="2062"/>
      <c r="CN28" s="2063"/>
      <c r="CO28" s="2063"/>
      <c r="CP28" s="2063"/>
      <c r="CQ28" s="2065" t="n">
        <f aca="false">'03.24 по датам'!CQ28</f>
        <v>0</v>
      </c>
      <c r="CR28" s="2065" t="n">
        <f aca="false">'03.24 по датам'!CR28</f>
        <v>0</v>
      </c>
      <c r="CS28" s="2065" t="n">
        <f aca="false">'03.24 по датам'!CS28</f>
        <v>0</v>
      </c>
      <c r="CT28" s="2065" t="n">
        <f aca="false">'03.24 по датам'!CT28</f>
        <v>0</v>
      </c>
      <c r="CU28" s="2065" t="n">
        <f aca="false">'03.24 по датам'!CU28</f>
        <v>0</v>
      </c>
      <c r="CV28" s="2065" t="n">
        <f aca="false">'03.24 по датам'!CV28</f>
        <v>0</v>
      </c>
      <c r="CW28" s="2065" t="n">
        <f aca="false">'03.24 по датам'!CW28</f>
        <v>0</v>
      </c>
      <c r="CX28" s="2065" t="n">
        <f aca="false">'03.24 по датам'!CX28</f>
        <v>0</v>
      </c>
      <c r="CY28" s="2065" t="n">
        <f aca="false">'03.24 по датам'!CY28</f>
        <v>0</v>
      </c>
      <c r="CZ28" s="2065" t="n">
        <f aca="false">'03.24 по датам'!CZ28</f>
        <v>0</v>
      </c>
      <c r="DA28" s="2065" t="n">
        <f aca="false">'03.24 по датам'!DA28</f>
        <v>0</v>
      </c>
      <c r="DB28" s="2065" t="n">
        <f aca="false">'03.24 по датам'!DB28</f>
        <v>0</v>
      </c>
      <c r="DC28" s="2066" t="n">
        <f aca="false">'03.24 по датам'!DC28</f>
        <v>0</v>
      </c>
      <c r="DD28" s="2238"/>
      <c r="DE28" s="2239"/>
      <c r="DF28" s="2240"/>
      <c r="DG28" s="2069"/>
      <c r="DH28" s="2070"/>
      <c r="DI28" s="2083" t="n">
        <f aca="false">'03.24 по датам'!DI28</f>
        <v>0</v>
      </c>
      <c r="DJ28" s="2065" t="n">
        <f aca="false">'03.24 по датам'!DJ28</f>
        <v>0</v>
      </c>
      <c r="DK28" s="2065" t="n">
        <f aca="false">'03.24 по датам'!DK28</f>
        <v>0</v>
      </c>
      <c r="DL28" s="2065" t="n">
        <f aca="false">'03.24 по датам'!DL28</f>
        <v>0</v>
      </c>
      <c r="DM28" s="2065" t="n">
        <f aca="false">'03.24 по датам'!DM28</f>
        <v>0</v>
      </c>
      <c r="DN28" s="2065" t="n">
        <f aca="false">'03.24 по датам'!DN28</f>
        <v>0</v>
      </c>
      <c r="DO28" s="2065" t="n">
        <f aca="false">'03.24 по датам'!DO28</f>
        <v>0</v>
      </c>
      <c r="DP28" s="2065" t="n">
        <f aca="false">'03.24 по датам'!DP28</f>
        <v>0</v>
      </c>
      <c r="DQ28" s="2065" t="n">
        <f aca="false">'03.24 по датам'!DQ28</f>
        <v>0</v>
      </c>
      <c r="DR28" s="2065" t="n">
        <f aca="false">'03.24 по датам'!DR28</f>
        <v>0</v>
      </c>
      <c r="DS28" s="2065" t="n">
        <f aca="false">'03.24 по датам'!DS28</f>
        <v>0</v>
      </c>
      <c r="DT28" s="2065" t="n">
        <f aca="false">'03.24 по датам'!DT28</f>
        <v>0</v>
      </c>
      <c r="DU28" s="2066" t="n">
        <f aca="false">'03.24 по датам'!DU28</f>
        <v>0</v>
      </c>
      <c r="DV28" s="2238"/>
      <c r="DW28" s="2239"/>
      <c r="DX28" s="2240"/>
      <c r="DY28" s="2069"/>
      <c r="DZ28" s="2070"/>
      <c r="EA28" s="2065" t="n">
        <f aca="false">'03.24 по датам'!EA28</f>
        <v>0</v>
      </c>
      <c r="EB28" s="2065" t="n">
        <f aca="false">'03.24 по датам'!EB28</f>
        <v>0</v>
      </c>
      <c r="EC28" s="2065" t="n">
        <f aca="false">'03.24 по датам'!EC28</f>
        <v>0</v>
      </c>
      <c r="ED28" s="2065" t="n">
        <f aca="false">'03.24 по датам'!ED28</f>
        <v>0</v>
      </c>
      <c r="EE28" s="2065" t="n">
        <f aca="false">'03.24 по датам'!EE28</f>
        <v>0</v>
      </c>
      <c r="EF28" s="2065" t="n">
        <f aca="false">'03.24 по датам'!EF28</f>
        <v>0</v>
      </c>
      <c r="EG28" s="2065" t="n">
        <f aca="false">'03.24 по датам'!EG28</f>
        <v>0</v>
      </c>
      <c r="EH28" s="2065" t="n">
        <f aca="false">'03.24 по датам'!EH28</f>
        <v>0</v>
      </c>
      <c r="EI28" s="2065" t="n">
        <f aca="false">'03.24 по датам'!EI28</f>
        <v>0</v>
      </c>
      <c r="EJ28" s="2065" t="n">
        <f aca="false">'03.24 по датам'!EJ28</f>
        <v>0</v>
      </c>
      <c r="EK28" s="2065" t="n">
        <f aca="false">'03.24 по датам'!EK28</f>
        <v>0</v>
      </c>
      <c r="EL28" s="2065" t="n">
        <f aca="false">'03.24 по датам'!EL28</f>
        <v>0</v>
      </c>
      <c r="EM28" s="2065" t="n">
        <f aca="false">'03.24 по датам'!EM28</f>
        <v>0</v>
      </c>
      <c r="EN28" s="2065" t="n">
        <f aca="false">'03.24 по датам'!EN28</f>
        <v>0</v>
      </c>
      <c r="EO28" s="2065" t="n">
        <f aca="false">'03.24 по датам'!EO28</f>
        <v>0</v>
      </c>
      <c r="EP28" s="2065" t="n">
        <f aca="false">'03.24 по датам'!EP28</f>
        <v>0</v>
      </c>
      <c r="EQ28" s="2065" t="n">
        <f aca="false">'03.24 по датам'!EQ28</f>
        <v>0</v>
      </c>
      <c r="ER28" s="2065" t="n">
        <f aca="false">'03.24 по датам'!ER28</f>
        <v>0</v>
      </c>
      <c r="ES28" s="2065" t="n">
        <f aca="false">'03.24 по датам'!ES28</f>
        <v>0</v>
      </c>
      <c r="ET28" s="2065" t="n">
        <f aca="false">'03.24 по датам'!ET28</f>
        <v>0</v>
      </c>
      <c r="EU28" s="2065" t="n">
        <f aca="false">'03.24 по датам'!EU28</f>
        <v>0</v>
      </c>
      <c r="EV28" s="2065" t="n">
        <f aca="false">'03.24 по датам'!EV28</f>
        <v>0</v>
      </c>
      <c r="EW28" s="2065" t="n">
        <f aca="false">'03.24 по датам'!EW28</f>
        <v>0</v>
      </c>
      <c r="EX28" s="2065" t="n">
        <f aca="false">'03.24 по датам'!EX28</f>
        <v>0</v>
      </c>
      <c r="EY28" s="2066" t="n">
        <f aca="false">'03.24 по датам'!EY28</f>
        <v>0</v>
      </c>
      <c r="EZ28" s="2238"/>
      <c r="FA28" s="2239"/>
      <c r="FB28" s="2240"/>
      <c r="FC28" s="2069"/>
      <c r="FD28" s="2070"/>
      <c r="FE28" s="2065" t="n">
        <f aca="false">'03.24 по датам'!FE28</f>
        <v>0</v>
      </c>
      <c r="FF28" s="2065" t="n">
        <f aca="false">'03.24 по датам'!FF28</f>
        <v>0</v>
      </c>
      <c r="FG28" s="2065" t="n">
        <f aca="false">'03.24 по датам'!FG28</f>
        <v>0</v>
      </c>
      <c r="FH28" s="2065" t="n">
        <f aca="false">'03.24 по датам'!FH28</f>
        <v>0</v>
      </c>
      <c r="FI28" s="2065" t="n">
        <f aca="false">'03.24 по датам'!FI28</f>
        <v>0</v>
      </c>
      <c r="FJ28" s="2065" t="n">
        <f aca="false">'03.24 по датам'!FJ28</f>
        <v>0</v>
      </c>
      <c r="FK28" s="2065" t="n">
        <f aca="false">'03.24 по датам'!FK28</f>
        <v>0</v>
      </c>
      <c r="FL28" s="2065" t="n">
        <f aca="false">'03.24 по датам'!FL28</f>
        <v>0</v>
      </c>
      <c r="FM28" s="2065" t="n">
        <f aca="false">'03.24 по датам'!FM28</f>
        <v>0</v>
      </c>
      <c r="FN28" s="2066" t="n">
        <f aca="false">'03.24 по датам'!FN28</f>
        <v>0</v>
      </c>
      <c r="FO28" s="2238"/>
      <c r="FP28" s="2239"/>
      <c r="FQ28" s="2240"/>
      <c r="FR28" s="2069"/>
      <c r="FS28" s="2070"/>
      <c r="FT28" s="2271"/>
      <c r="FU28" s="2072"/>
      <c r="FV28" s="2072"/>
      <c r="FW28" s="2072"/>
      <c r="FX28" s="2072"/>
      <c r="FY28" s="2072"/>
      <c r="FZ28" s="2072"/>
      <c r="GA28" s="2072"/>
      <c r="GB28" s="2072"/>
      <c r="GC28" s="2072"/>
      <c r="GD28" s="2072"/>
      <c r="GE28" s="2072"/>
      <c r="GF28" s="2072"/>
      <c r="GG28" s="2072"/>
      <c r="GH28" s="2072"/>
      <c r="GI28" s="2072"/>
      <c r="GJ28" s="2072"/>
      <c r="GK28" s="2072"/>
      <c r="GL28" s="2072"/>
      <c r="GM28" s="2072"/>
      <c r="GN28" s="2072"/>
      <c r="GO28" s="2072"/>
      <c r="GP28" s="2072"/>
      <c r="GQ28" s="2072"/>
      <c r="GR28" s="2072"/>
      <c r="GS28" s="2073"/>
      <c r="GT28" s="2242"/>
      <c r="GU28" s="2243"/>
      <c r="GV28" s="2240"/>
      <c r="GW28" s="2076"/>
      <c r="GX28" s="2063"/>
      <c r="GY28" s="2062"/>
      <c r="GZ28" s="2077" t="n">
        <f aca="false">'03.24 по датам'!GZ28</f>
        <v>0</v>
      </c>
      <c r="HA28" s="2078" t="n">
        <f aca="false">'03.24 по датам'!HA28</f>
        <v>0</v>
      </c>
      <c r="HB28" s="2272"/>
      <c r="HC28" s="2080"/>
      <c r="HD28" s="2247" t="n">
        <f aca="false">'03.24 по датам'!HD28</f>
        <v>0</v>
      </c>
      <c r="HE28" s="2272"/>
      <c r="HF28" s="2082"/>
      <c r="HG28" s="2083"/>
      <c r="HH28" s="2068"/>
      <c r="HI28" s="2273"/>
      <c r="HJ28" s="2072"/>
      <c r="HK28" s="2072"/>
      <c r="HL28" s="2072"/>
      <c r="HM28" s="2072"/>
      <c r="HN28" s="2072"/>
      <c r="HO28" s="2072"/>
      <c r="HP28" s="2072"/>
      <c r="HQ28" s="2072"/>
      <c r="HR28" s="2072"/>
      <c r="HS28" s="2072"/>
      <c r="HT28" s="2072"/>
      <c r="HU28" s="2072"/>
      <c r="HV28" s="2072"/>
      <c r="HW28" s="2072"/>
      <c r="HX28" s="2072"/>
      <c r="HY28" s="2072"/>
      <c r="HZ28" s="2073"/>
      <c r="IA28" s="2242"/>
      <c r="IB28" s="2243"/>
      <c r="IC28" s="2240"/>
      <c r="ID28" s="2062"/>
      <c r="IE28" s="2076"/>
      <c r="IF28" s="2085" t="n">
        <f aca="false">'03.24 по датам'!IF28</f>
        <v>0</v>
      </c>
      <c r="IG28" s="2085" t="n">
        <f aca="false">'03.24 по датам'!IG28</f>
        <v>0</v>
      </c>
      <c r="IH28" s="2086" t="n">
        <f aca="false">'03.24 по датам'!IH28</f>
        <v>0</v>
      </c>
      <c r="II28" s="2249"/>
      <c r="IJ28" s="2250"/>
      <c r="IK28" s="2089"/>
      <c r="IL28" s="2090"/>
      <c r="IM28" s="2091" t="n">
        <f aca="false">'03.24 по датам'!IM28</f>
        <v>0</v>
      </c>
      <c r="IN28" s="2092" t="n">
        <f aca="false">'03.24 по датам'!IN28</f>
        <v>0</v>
      </c>
      <c r="IO28" s="2093" t="n">
        <f aca="false">'03.24 по датам'!IO28</f>
        <v>0</v>
      </c>
      <c r="IP28" s="2093" t="n">
        <f aca="false">'03.24 по датам'!IP28</f>
        <v>0</v>
      </c>
      <c r="IQ28" s="2093" t="n">
        <f aca="false">'03.24 по датам'!IQ28</f>
        <v>0</v>
      </c>
      <c r="IR28" s="2093" t="n">
        <f aca="false">'03.24 по датам'!IR28</f>
        <v>0</v>
      </c>
      <c r="IS28" s="2093" t="n">
        <f aca="false">'03.24 по датам'!IS28</f>
        <v>0</v>
      </c>
      <c r="IT28" s="2093" t="n">
        <f aca="false">'03.24 по датам'!IT28</f>
        <v>0</v>
      </c>
      <c r="IU28" s="2093" t="n">
        <f aca="false">'03.24 по датам'!IU28</f>
        <v>0</v>
      </c>
      <c r="IV28" s="2094" t="n">
        <f aca="false">'03.24 по датам'!IV28</f>
        <v>0</v>
      </c>
      <c r="IW28" s="2251"/>
      <c r="IX28" s="2252"/>
      <c r="IY28" s="2253"/>
      <c r="IZ28" s="2062"/>
      <c r="JA28" s="2063"/>
      <c r="JB28" s="2098" t="n">
        <f aca="false">'03.24 по датам'!JB28</f>
        <v>0</v>
      </c>
      <c r="JC28" s="2245"/>
      <c r="JD28" s="2100" t="n">
        <f aca="false">'03.24 по датам'!JD28</f>
        <v>0</v>
      </c>
      <c r="JE28" s="2101"/>
      <c r="JF28" s="2102"/>
      <c r="JG28" s="2254" t="n">
        <f aca="false">'03.24 по датам'!JG28</f>
        <v>0</v>
      </c>
      <c r="JH28" s="2103" t="n">
        <f aca="false">'03.24 по датам'!JH28</f>
        <v>0</v>
      </c>
      <c r="JI28" s="2103" t="n">
        <f aca="false">'03.24 по датам'!JI28</f>
        <v>0</v>
      </c>
      <c r="JJ28" s="2104" t="n">
        <f aca="false">'03.24 по датам'!JJ28</f>
        <v>0</v>
      </c>
      <c r="JK28" s="2276"/>
      <c r="JL28" s="2106"/>
      <c r="JM28" s="2107" t="e">
        <f aca="false">JM$4:JM$4+SUMIF($C$5:JL$5,"Нараст. баланс",$C30:JL30)+SUMIF($C$7:JH$7,"Итого (с ВНР)",$C30:JH30)-SUMIF($C$5:JL$5,"Геол. снижение,  т/сут",$C30:JL30)-SUMIF(JJ$7:JL$7,"Итого",JJ30:JL30)-SUMIF($C$7:JL$7,"Итого (с ВСП)",$C30:JL30)</f>
        <v>#VALUE!</v>
      </c>
      <c r="JN28" s="2108"/>
      <c r="JO28" s="2256" t="e">
        <f aca="false">'03.24 НГДП по датам'!CA28:CA30</f>
        <v>#VALUE!</v>
      </c>
      <c r="JP28" s="2110"/>
      <c r="JQ28" s="2111"/>
      <c r="JR28" s="2257"/>
    </row>
    <row r="29" customFormat="false" ht="11.25" hidden="false" customHeight="true" outlineLevel="0" collapsed="false">
      <c r="A29" s="2056"/>
      <c r="B29" s="2113" t="s">
        <v>663</v>
      </c>
      <c r="C29" s="2123" t="n">
        <f aca="false">'03.24 по датам'!C29</f>
        <v>0</v>
      </c>
      <c r="D29" s="2123" t="n">
        <f aca="false">'03.24 по датам'!D29</f>
        <v>0</v>
      </c>
      <c r="E29" s="2123" t="n">
        <f aca="false">'03.24 по датам'!E29</f>
        <v>0</v>
      </c>
      <c r="F29" s="2123" t="n">
        <f aca="false">'03.24 по датам'!F29</f>
        <v>0</v>
      </c>
      <c r="G29" s="2121" t="n">
        <f aca="false">'03.24 по датам'!G29</f>
        <v>0</v>
      </c>
      <c r="H29" s="2121" t="n">
        <f aca="false">'03.24 по датам'!H29</f>
        <v>0</v>
      </c>
      <c r="I29" s="2121" t="n">
        <f aca="false">'03.24 по датам'!I29</f>
        <v>0</v>
      </c>
      <c r="J29" s="2121" t="n">
        <f aca="false">'03.24 по датам'!J29</f>
        <v>0</v>
      </c>
      <c r="K29" s="2121" t="n">
        <f aca="false">'03.24 по датам'!K29</f>
        <v>0</v>
      </c>
      <c r="L29" s="2121" t="n">
        <f aca="false">'03.24 по датам'!L29</f>
        <v>0</v>
      </c>
      <c r="M29" s="2121" t="n">
        <f aca="false">'03.24 по датам'!M29</f>
        <v>0</v>
      </c>
      <c r="N29" s="2121" t="n">
        <f aca="false">'03.24 по датам'!N29</f>
        <v>0</v>
      </c>
      <c r="O29" s="2121" t="n">
        <f aca="false">'03.24 по датам'!O29</f>
        <v>0</v>
      </c>
      <c r="P29" s="2121" t="n">
        <f aca="false">'03.24 по датам'!P29</f>
        <v>0</v>
      </c>
      <c r="Q29" s="2121" t="n">
        <f aca="false">'03.24 по датам'!Q29</f>
        <v>0</v>
      </c>
      <c r="R29" s="2121" t="n">
        <f aca="false">'03.24 по датам'!R29</f>
        <v>0</v>
      </c>
      <c r="S29" s="2121" t="n">
        <f aca="false">'03.24 по датам'!S29</f>
        <v>0</v>
      </c>
      <c r="T29" s="2121" t="n">
        <f aca="false">'03.24 по датам'!T29</f>
        <v>0</v>
      </c>
      <c r="U29" s="2121" t="n">
        <f aca="false">'03.24 по датам'!U29</f>
        <v>0</v>
      </c>
      <c r="V29" s="2121" t="n">
        <f aca="false">'03.24 по датам'!V29</f>
        <v>0</v>
      </c>
      <c r="W29" s="2122" t="n">
        <f aca="false">'03.24 по датам'!W29</f>
        <v>0</v>
      </c>
      <c r="X29" s="2115"/>
      <c r="Y29" s="2116"/>
      <c r="Z29" s="2117"/>
      <c r="AA29" s="2118" t="n">
        <f aca="false">COUNTIF(C29:Z29,"&gt;"&amp;0)</f>
        <v>0</v>
      </c>
      <c r="AB29" s="2119"/>
      <c r="AC29" s="2120" t="n">
        <f aca="false">'03.24 по датам'!AC29</f>
        <v>0</v>
      </c>
      <c r="AD29" s="2120" t="n">
        <f aca="false">'03.24 по датам'!AD29</f>
        <v>0</v>
      </c>
      <c r="AE29" s="2121" t="n">
        <f aca="false">'03.24 по датам'!AE29</f>
        <v>0</v>
      </c>
      <c r="AF29" s="2121" t="n">
        <f aca="false">'03.24 по датам'!AF29</f>
        <v>0</v>
      </c>
      <c r="AG29" s="2121" t="n">
        <f aca="false">'03.24 по датам'!AG29</f>
        <v>0</v>
      </c>
      <c r="AH29" s="2121" t="n">
        <f aca="false">'03.24 по датам'!AH29</f>
        <v>0</v>
      </c>
      <c r="AI29" s="2121" t="n">
        <f aca="false">'03.24 по датам'!AI29</f>
        <v>0</v>
      </c>
      <c r="AJ29" s="2121" t="n">
        <f aca="false">'03.24 по датам'!AJ29</f>
        <v>0</v>
      </c>
      <c r="AK29" s="2121" t="n">
        <f aca="false">'03.24 по датам'!AK29</f>
        <v>0</v>
      </c>
      <c r="AL29" s="2121" t="n">
        <f aca="false">'03.24 по датам'!AL29</f>
        <v>0</v>
      </c>
      <c r="AM29" s="2121" t="n">
        <f aca="false">'03.24 по датам'!AM29</f>
        <v>0</v>
      </c>
      <c r="AN29" s="2121" t="n">
        <f aca="false">'03.24 по датам'!AN29</f>
        <v>0</v>
      </c>
      <c r="AO29" s="2122" t="n">
        <f aca="false">'03.24 по датам'!AO29</f>
        <v>0</v>
      </c>
      <c r="AP29" s="2115"/>
      <c r="AQ29" s="2116"/>
      <c r="AR29" s="2117"/>
      <c r="AS29" s="2118" t="n">
        <f aca="false">COUNTIF(AC30:AR30,"&gt;"&amp;0)</f>
        <v>0</v>
      </c>
      <c r="AT29" s="2119"/>
      <c r="AU29" s="2120" t="n">
        <f aca="false">'03.24 по датам'!AU29</f>
        <v>0</v>
      </c>
      <c r="AV29" s="2120" t="n">
        <f aca="false">'03.24 по датам'!AV29</f>
        <v>0</v>
      </c>
      <c r="AW29" s="2123" t="n">
        <f aca="false">'03.24 по датам'!AW29</f>
        <v>0</v>
      </c>
      <c r="AX29" s="2121" t="n">
        <f aca="false">'03.24 по датам'!AX29</f>
        <v>0</v>
      </c>
      <c r="AY29" s="2121" t="n">
        <f aca="false">'03.24 по датам'!AY29</f>
        <v>0</v>
      </c>
      <c r="AZ29" s="2121" t="n">
        <f aca="false">'03.24 по датам'!AZ29</f>
        <v>0</v>
      </c>
      <c r="BA29" s="2121" t="n">
        <f aca="false">'03.24 по датам'!BA29</f>
        <v>0</v>
      </c>
      <c r="BB29" s="2121" t="n">
        <f aca="false">'03.24 по датам'!BB29</f>
        <v>0</v>
      </c>
      <c r="BC29" s="2121" t="n">
        <f aca="false">'03.24 по датам'!BC29</f>
        <v>0</v>
      </c>
      <c r="BD29" s="2121" t="n">
        <f aca="false">'03.24 по датам'!BD29</f>
        <v>0</v>
      </c>
      <c r="BE29" s="2121" t="n">
        <f aca="false">'03.24 по датам'!BE29</f>
        <v>0</v>
      </c>
      <c r="BF29" s="2121" t="n">
        <f aca="false">'03.24 по датам'!BF29</f>
        <v>0</v>
      </c>
      <c r="BG29" s="2121" t="n">
        <f aca="false">'03.24 по датам'!BG29</f>
        <v>0</v>
      </c>
      <c r="BH29" s="2121" t="n">
        <f aca="false">'03.24 по датам'!BH29</f>
        <v>0</v>
      </c>
      <c r="BI29" s="2121" t="n">
        <f aca="false">'03.24 по датам'!BI29</f>
        <v>0</v>
      </c>
      <c r="BJ29" s="2121" t="n">
        <f aca="false">'03.24 по датам'!BJ29</f>
        <v>0</v>
      </c>
      <c r="BK29" s="2121" t="n">
        <f aca="false">'03.24 по датам'!BK29</f>
        <v>0</v>
      </c>
      <c r="BL29" s="2121" t="n">
        <f aca="false">'03.24 по датам'!BL29</f>
        <v>0</v>
      </c>
      <c r="BM29" s="2121" t="n">
        <f aca="false">'03.24 по датам'!BM29</f>
        <v>0</v>
      </c>
      <c r="BN29" s="2121" t="n">
        <f aca="false">'03.24 по датам'!BN29</f>
        <v>0</v>
      </c>
      <c r="BO29" s="2121" t="n">
        <f aca="false">'03.24 по датам'!BO29</f>
        <v>0</v>
      </c>
      <c r="BP29" s="2121" t="n">
        <f aca="false">'03.24 по датам'!BP29</f>
        <v>0</v>
      </c>
      <c r="BQ29" s="2122" t="n">
        <f aca="false">'03.24 по датам'!BQ29</f>
        <v>0</v>
      </c>
      <c r="BR29" s="2115"/>
      <c r="BS29" s="2116"/>
      <c r="BT29" s="2117"/>
      <c r="BU29" s="2118" t="n">
        <f aca="false">COUNTIF(AU30:BT30,"&gt;"&amp;0)</f>
        <v>0</v>
      </c>
      <c r="BV29" s="2119"/>
      <c r="BW29" s="2121" t="n">
        <f aca="false">'03.24 по датам'!BW29</f>
        <v>0</v>
      </c>
      <c r="BX29" s="2121" t="n">
        <f aca="false">'03.24 по датам'!BX29</f>
        <v>0</v>
      </c>
      <c r="BY29" s="2121" t="n">
        <f aca="false">'03.24 по датам'!BY29</f>
        <v>0</v>
      </c>
      <c r="BZ29" s="2121" t="n">
        <f aca="false">'03.24 по датам'!BZ29</f>
        <v>0</v>
      </c>
      <c r="CA29" s="2121" t="n">
        <f aca="false">'03.24 по датам'!CA29</f>
        <v>0</v>
      </c>
      <c r="CB29" s="2121" t="n">
        <f aca="false">'03.24 по датам'!CB29</f>
        <v>0</v>
      </c>
      <c r="CC29" s="2121" t="n">
        <f aca="false">'03.24 по датам'!CC29</f>
        <v>0</v>
      </c>
      <c r="CD29" s="2121" t="n">
        <f aca="false">'03.24 по датам'!CD29</f>
        <v>0</v>
      </c>
      <c r="CE29" s="2121" t="n">
        <f aca="false">'03.24 по датам'!CE29</f>
        <v>0</v>
      </c>
      <c r="CF29" s="2121" t="n">
        <f aca="false">'03.24 по датам'!CF29</f>
        <v>0</v>
      </c>
      <c r="CG29" s="2121" t="n">
        <f aca="false">'03.24 по датам'!CG29</f>
        <v>0</v>
      </c>
      <c r="CH29" s="2121" t="n">
        <f aca="false">'03.24 по датам'!CH29</f>
        <v>0</v>
      </c>
      <c r="CI29" s="2122" t="n">
        <f aca="false">'03.24 по датам'!CI29</f>
        <v>0</v>
      </c>
      <c r="CJ29" s="2115"/>
      <c r="CK29" s="2116"/>
      <c r="CL29" s="2117"/>
      <c r="CM29" s="2118" t="n">
        <f aca="false">COUNTIF(BW30:CL30,"&gt;"&amp;0)</f>
        <v>0</v>
      </c>
      <c r="CN29" s="2119"/>
      <c r="CO29" s="2119" t="n">
        <f aca="false">AA29+AS29+BU29+CM29</f>
        <v>0</v>
      </c>
      <c r="CP29" s="2119"/>
      <c r="CQ29" s="2121" t="n">
        <f aca="false">'03.24 по датам'!CQ29</f>
        <v>0</v>
      </c>
      <c r="CR29" s="2121" t="n">
        <f aca="false">'03.24 по датам'!CR29</f>
        <v>0</v>
      </c>
      <c r="CS29" s="2121" t="n">
        <f aca="false">'03.24 по датам'!CS29</f>
        <v>0</v>
      </c>
      <c r="CT29" s="2121" t="n">
        <f aca="false">'03.24 по датам'!CT29</f>
        <v>0</v>
      </c>
      <c r="CU29" s="2121" t="n">
        <f aca="false">'03.24 по датам'!CU29</f>
        <v>0</v>
      </c>
      <c r="CV29" s="2121" t="n">
        <f aca="false">'03.24 по датам'!CV29</f>
        <v>0</v>
      </c>
      <c r="CW29" s="2121" t="n">
        <f aca="false">'03.24 по датам'!CW29</f>
        <v>0</v>
      </c>
      <c r="CX29" s="2121" t="n">
        <f aca="false">'03.24 по датам'!CX29</f>
        <v>0</v>
      </c>
      <c r="CY29" s="2121" t="n">
        <f aca="false">'03.24 по датам'!CY29</f>
        <v>0</v>
      </c>
      <c r="CZ29" s="2121" t="n">
        <f aca="false">'03.24 по датам'!CZ29</f>
        <v>0</v>
      </c>
      <c r="DA29" s="2121" t="n">
        <f aca="false">'03.24 по датам'!DA29</f>
        <v>0</v>
      </c>
      <c r="DB29" s="2121" t="n">
        <f aca="false">'03.24 по датам'!DB29</f>
        <v>0</v>
      </c>
      <c r="DC29" s="2122" t="n">
        <f aca="false">'03.24 по датам'!DC29</f>
        <v>0</v>
      </c>
      <c r="DD29" s="2115"/>
      <c r="DE29" s="2116"/>
      <c r="DF29" s="2117"/>
      <c r="DG29" s="2125" t="n">
        <f aca="false">SUBTOTAL(9,CQ31:DF31)</f>
        <v>0</v>
      </c>
      <c r="DH29" s="2126"/>
      <c r="DI29" s="2140" t="n">
        <f aca="false">'03.24 по датам'!DI29</f>
        <v>0</v>
      </c>
      <c r="DJ29" s="2121" t="n">
        <f aca="false">'03.24 по датам'!DJ29</f>
        <v>0</v>
      </c>
      <c r="DK29" s="2121" t="n">
        <f aca="false">'03.24 по датам'!DK29</f>
        <v>0</v>
      </c>
      <c r="DL29" s="2121" t="n">
        <f aca="false">'03.24 по датам'!DL29</f>
        <v>0</v>
      </c>
      <c r="DM29" s="2121" t="n">
        <f aca="false">'03.24 по датам'!DM29</f>
        <v>0</v>
      </c>
      <c r="DN29" s="2121" t="n">
        <f aca="false">'03.24 по датам'!DN29</f>
        <v>0</v>
      </c>
      <c r="DO29" s="2121" t="n">
        <f aca="false">'03.24 по датам'!DO29</f>
        <v>0</v>
      </c>
      <c r="DP29" s="2121" t="n">
        <f aca="false">'03.24 по датам'!DP29</f>
        <v>0</v>
      </c>
      <c r="DQ29" s="2121" t="n">
        <f aca="false">'03.24 по датам'!DQ29</f>
        <v>0</v>
      </c>
      <c r="DR29" s="2121" t="n">
        <f aca="false">'03.24 по датам'!DR29</f>
        <v>0</v>
      </c>
      <c r="DS29" s="2121" t="n">
        <f aca="false">'03.24 по датам'!DS29</f>
        <v>0</v>
      </c>
      <c r="DT29" s="2121" t="n">
        <f aca="false">'03.24 по датам'!DT29</f>
        <v>0</v>
      </c>
      <c r="DU29" s="2122" t="n">
        <f aca="false">'03.24 по датам'!DU29</f>
        <v>0</v>
      </c>
      <c r="DV29" s="2115"/>
      <c r="DW29" s="2116"/>
      <c r="DX29" s="2117"/>
      <c r="DY29" s="2125" t="n">
        <f aca="false">COUNTIF(DI30:DX30,"&gt;"&amp;0)</f>
        <v>0</v>
      </c>
      <c r="DZ29" s="2126"/>
      <c r="EA29" s="2121" t="n">
        <f aca="false">'03.24 по датам'!EA29</f>
        <v>0</v>
      </c>
      <c r="EB29" s="2121" t="n">
        <f aca="false">'03.24 по датам'!EB29</f>
        <v>0</v>
      </c>
      <c r="EC29" s="2121" t="n">
        <f aca="false">'03.24 по датам'!EC29</f>
        <v>0</v>
      </c>
      <c r="ED29" s="2121" t="n">
        <f aca="false">'03.24 по датам'!ED29</f>
        <v>0</v>
      </c>
      <c r="EE29" s="2121" t="n">
        <f aca="false">'03.24 по датам'!EE29</f>
        <v>0</v>
      </c>
      <c r="EF29" s="2121" t="n">
        <f aca="false">'03.24 по датам'!EF29</f>
        <v>0</v>
      </c>
      <c r="EG29" s="2121" t="n">
        <f aca="false">'03.24 по датам'!EG29</f>
        <v>0</v>
      </c>
      <c r="EH29" s="2121" t="n">
        <f aca="false">'03.24 по датам'!EH29</f>
        <v>0</v>
      </c>
      <c r="EI29" s="2121" t="n">
        <f aca="false">'03.24 по датам'!EI29</f>
        <v>0</v>
      </c>
      <c r="EJ29" s="2121" t="n">
        <f aca="false">'03.24 по датам'!EJ29</f>
        <v>0</v>
      </c>
      <c r="EK29" s="2121" t="n">
        <f aca="false">'03.24 по датам'!EK29</f>
        <v>0</v>
      </c>
      <c r="EL29" s="2121" t="n">
        <f aca="false">'03.24 по датам'!EL29</f>
        <v>0</v>
      </c>
      <c r="EM29" s="2121" t="n">
        <f aca="false">'03.24 по датам'!EM29</f>
        <v>0</v>
      </c>
      <c r="EN29" s="2121" t="n">
        <f aca="false">'03.24 по датам'!EN29</f>
        <v>0</v>
      </c>
      <c r="EO29" s="2121" t="n">
        <f aca="false">'03.24 по датам'!EO29</f>
        <v>0</v>
      </c>
      <c r="EP29" s="2121" t="n">
        <f aca="false">'03.24 по датам'!EP29</f>
        <v>0</v>
      </c>
      <c r="EQ29" s="2121" t="n">
        <f aca="false">'03.24 по датам'!EQ29</f>
        <v>0</v>
      </c>
      <c r="ER29" s="2121" t="n">
        <f aca="false">'03.24 по датам'!ER29</f>
        <v>0</v>
      </c>
      <c r="ES29" s="2121" t="n">
        <f aca="false">'03.24 по датам'!ES29</f>
        <v>0</v>
      </c>
      <c r="ET29" s="2121" t="n">
        <f aca="false">'03.24 по датам'!ET29</f>
        <v>0</v>
      </c>
      <c r="EU29" s="2121" t="n">
        <f aca="false">'03.24 по датам'!EU29</f>
        <v>0</v>
      </c>
      <c r="EV29" s="2121" t="n">
        <f aca="false">'03.24 по датам'!EV29</f>
        <v>0</v>
      </c>
      <c r="EW29" s="2121" t="n">
        <f aca="false">'03.24 по датам'!EW29</f>
        <v>0</v>
      </c>
      <c r="EX29" s="2121" t="n">
        <f aca="false">'03.24 по датам'!EX29</f>
        <v>0</v>
      </c>
      <c r="EY29" s="2122" t="n">
        <f aca="false">'03.24 по датам'!EY29</f>
        <v>0</v>
      </c>
      <c r="EZ29" s="2115"/>
      <c r="FA29" s="2116"/>
      <c r="FB29" s="2117"/>
      <c r="FC29" s="2125" t="n">
        <f aca="false">COUNTIF(EA30:FB30,"&gt;"&amp;0)</f>
        <v>0</v>
      </c>
      <c r="FD29" s="2126"/>
      <c r="FE29" s="2121" t="n">
        <f aca="false">'03.24 по датам'!FE29</f>
        <v>0</v>
      </c>
      <c r="FF29" s="2121" t="n">
        <f aca="false">'03.24 по датам'!FF29</f>
        <v>0</v>
      </c>
      <c r="FG29" s="2121" t="n">
        <f aca="false">'03.24 по датам'!FG29</f>
        <v>0</v>
      </c>
      <c r="FH29" s="2121" t="n">
        <f aca="false">'03.24 по датам'!FH29</f>
        <v>0</v>
      </c>
      <c r="FI29" s="2121" t="n">
        <f aca="false">'03.24 по датам'!FI29</f>
        <v>0</v>
      </c>
      <c r="FJ29" s="2121" t="n">
        <f aca="false">'03.24 по датам'!FJ29</f>
        <v>0</v>
      </c>
      <c r="FK29" s="2121" t="n">
        <f aca="false">'03.24 по датам'!FK29</f>
        <v>0</v>
      </c>
      <c r="FL29" s="2121" t="n">
        <f aca="false">'03.24 по датам'!FL29</f>
        <v>0</v>
      </c>
      <c r="FM29" s="2121" t="n">
        <f aca="false">'03.24 по датам'!FM29</f>
        <v>0</v>
      </c>
      <c r="FN29" s="2122" t="n">
        <f aca="false">'03.24 по датам'!FN29</f>
        <v>0</v>
      </c>
      <c r="FO29" s="2115"/>
      <c r="FP29" s="2116"/>
      <c r="FQ29" s="2117"/>
      <c r="FR29" s="2125" t="n">
        <f aca="false">COUNTIF(FE30:FQ30,"&gt;"&amp;0)</f>
        <v>0</v>
      </c>
      <c r="FS29" s="2126"/>
      <c r="FT29" s="2277"/>
      <c r="FU29" s="2128"/>
      <c r="FV29" s="2128"/>
      <c r="FW29" s="2128"/>
      <c r="FX29" s="2128"/>
      <c r="FY29" s="2128"/>
      <c r="FZ29" s="2128"/>
      <c r="GA29" s="2128"/>
      <c r="GB29" s="2128"/>
      <c r="GC29" s="2128"/>
      <c r="GD29" s="2128"/>
      <c r="GE29" s="2128"/>
      <c r="GF29" s="2128"/>
      <c r="GG29" s="2128"/>
      <c r="GH29" s="2128"/>
      <c r="GI29" s="2128"/>
      <c r="GJ29" s="2128"/>
      <c r="GK29" s="2128"/>
      <c r="GL29" s="2128"/>
      <c r="GM29" s="2128"/>
      <c r="GN29" s="2128"/>
      <c r="GO29" s="2128"/>
      <c r="GP29" s="2128"/>
      <c r="GQ29" s="2128"/>
      <c r="GR29" s="2128"/>
      <c r="GS29" s="2129"/>
      <c r="GT29" s="2130"/>
      <c r="GU29" s="2131"/>
      <c r="GV29" s="2117"/>
      <c r="GW29" s="2132" t="n">
        <f aca="false">SUBTOTAL(9,FT31:GV31)</f>
        <v>0</v>
      </c>
      <c r="GX29" s="2119" t="n">
        <f aca="false">SUBTOTAL(9,FT31:GV31)</f>
        <v>0</v>
      </c>
      <c r="GY29" s="2133"/>
      <c r="GZ29" s="2134" t="n">
        <f aca="false">'03.24 по датам'!GZ29</f>
        <v>0</v>
      </c>
      <c r="HA29" s="2135" t="n">
        <f aca="false">'03.24 по датам'!HA29</f>
        <v>0</v>
      </c>
      <c r="HB29" s="2136"/>
      <c r="HC29" s="2137"/>
      <c r="HD29" s="2261" t="n">
        <f aca="false">'03.24 по датам'!HD29</f>
        <v>0</v>
      </c>
      <c r="HE29" s="2136"/>
      <c r="HF29" s="2139"/>
      <c r="HG29" s="2140"/>
      <c r="HH29" s="2124"/>
      <c r="HI29" s="2278"/>
      <c r="HJ29" s="2128"/>
      <c r="HK29" s="2128"/>
      <c r="HL29" s="2128"/>
      <c r="HM29" s="2128"/>
      <c r="HN29" s="2128"/>
      <c r="HO29" s="2128"/>
      <c r="HP29" s="2128"/>
      <c r="HQ29" s="2128"/>
      <c r="HR29" s="2128"/>
      <c r="HS29" s="2128"/>
      <c r="HT29" s="2128"/>
      <c r="HU29" s="2128"/>
      <c r="HV29" s="2128"/>
      <c r="HW29" s="2128"/>
      <c r="HX29" s="2128"/>
      <c r="HY29" s="2128"/>
      <c r="HZ29" s="2129"/>
      <c r="IA29" s="2130"/>
      <c r="IB29" s="2131"/>
      <c r="IC29" s="2117"/>
      <c r="ID29" s="2118" t="n">
        <f aca="false">SUBTOTAL(9,HG31:IC31)</f>
        <v>0</v>
      </c>
      <c r="IE29" s="2142"/>
      <c r="IF29" s="2143" t="n">
        <f aca="false">'03.24 по датам'!IF29</f>
        <v>0</v>
      </c>
      <c r="IG29" s="2143" t="n">
        <f aca="false">'03.24 по датам'!IG29</f>
        <v>0</v>
      </c>
      <c r="IH29" s="2144" t="n">
        <f aca="false">'03.24 по датам'!IH29</f>
        <v>0</v>
      </c>
      <c r="II29" s="2145"/>
      <c r="IJ29" s="2146"/>
      <c r="IK29" s="2147" t="n">
        <f aca="false">SUBTOTAL(9,IF31:IJ31)</f>
        <v>0</v>
      </c>
      <c r="IL29" s="2148"/>
      <c r="IM29" s="2149" t="n">
        <f aca="false">'03.24 по датам'!IM29</f>
        <v>0</v>
      </c>
      <c r="IN29" s="2150" t="n">
        <f aca="false">'03.24 по датам'!IN29</f>
        <v>0</v>
      </c>
      <c r="IO29" s="2151" t="n">
        <f aca="false">'03.24 по датам'!IO29</f>
        <v>0</v>
      </c>
      <c r="IP29" s="2151" t="n">
        <f aca="false">'03.24 по датам'!IP29</f>
        <v>0</v>
      </c>
      <c r="IQ29" s="2151" t="n">
        <f aca="false">'03.24 по датам'!IQ29</f>
        <v>0</v>
      </c>
      <c r="IR29" s="2151" t="n">
        <f aca="false">'03.24 по датам'!IR29</f>
        <v>0</v>
      </c>
      <c r="IS29" s="2151" t="n">
        <f aca="false">'03.24 по датам'!IS29</f>
        <v>0</v>
      </c>
      <c r="IT29" s="2151" t="n">
        <f aca="false">'03.24 по датам'!IT29</f>
        <v>0</v>
      </c>
      <c r="IU29" s="2151" t="n">
        <f aca="false">'03.24 по датам'!IU29</f>
        <v>0</v>
      </c>
      <c r="IV29" s="2152" t="n">
        <f aca="false">'03.24 по датам'!IV29</f>
        <v>0</v>
      </c>
      <c r="IW29" s="2153"/>
      <c r="IX29" s="2154"/>
      <c r="IY29" s="2155"/>
      <c r="IZ29" s="2118" t="n">
        <f aca="false">SUBTOTAL(3,IM29:IY29)</f>
        <v>10</v>
      </c>
      <c r="JA29" s="2156"/>
      <c r="JB29" s="2157" t="n">
        <f aca="false">'03.24 по датам'!JB29</f>
        <v>0</v>
      </c>
      <c r="JC29" s="2158"/>
      <c r="JD29" s="2159" t="n">
        <f aca="false">'03.24 по датам'!JD29</f>
        <v>0</v>
      </c>
      <c r="JE29" s="2160"/>
      <c r="JF29" s="2161"/>
      <c r="JG29" s="2263" t="n">
        <f aca="false">'03.24 по датам'!JG29</f>
        <v>0</v>
      </c>
      <c r="JH29" s="2162" t="n">
        <f aca="false">'03.24 по датам'!JH29</f>
        <v>0</v>
      </c>
      <c r="JI29" s="2162" t="n">
        <f aca="false">'03.24 по датам'!JI29</f>
        <v>0</v>
      </c>
      <c r="JJ29" s="2163" t="n">
        <f aca="false">'03.24 по датам'!JJ29</f>
        <v>0</v>
      </c>
      <c r="JK29" s="2281"/>
      <c r="JL29" s="2165"/>
      <c r="JM29" s="2107"/>
      <c r="JN29" s="2108"/>
      <c r="JO29" s="2256"/>
      <c r="JP29" s="2166"/>
      <c r="JQ29" s="2167"/>
      <c r="JR29" s="2168"/>
    </row>
    <row r="30" customFormat="false" ht="11.25" hidden="false" customHeight="true" outlineLevel="0" collapsed="false">
      <c r="A30" s="2056"/>
      <c r="B30" s="2169" t="s">
        <v>661</v>
      </c>
      <c r="C30" s="2179" t="n">
        <f aca="false">'03.24 по датам'!C30</f>
        <v>0</v>
      </c>
      <c r="D30" s="2179" t="n">
        <f aca="false">'03.24 по датам'!D30</f>
        <v>0</v>
      </c>
      <c r="E30" s="2179" t="n">
        <f aca="false">'03.24 по датам'!E30</f>
        <v>0</v>
      </c>
      <c r="F30" s="2179" t="n">
        <f aca="false">'03.24 по датам'!F30</f>
        <v>0</v>
      </c>
      <c r="G30" s="2177" t="n">
        <f aca="false">'03.24 по датам'!G30</f>
        <v>0</v>
      </c>
      <c r="H30" s="2177" t="n">
        <f aca="false">'03.24 по датам'!H30</f>
        <v>0</v>
      </c>
      <c r="I30" s="2177" t="n">
        <f aca="false">'03.24 по датам'!I30</f>
        <v>0</v>
      </c>
      <c r="J30" s="2177" t="n">
        <f aca="false">'03.24 по датам'!J30</f>
        <v>0</v>
      </c>
      <c r="K30" s="2177" t="n">
        <f aca="false">'03.24 по датам'!K30</f>
        <v>0</v>
      </c>
      <c r="L30" s="2177" t="n">
        <f aca="false">'03.24 по датам'!L30</f>
        <v>0</v>
      </c>
      <c r="M30" s="2177" t="n">
        <f aca="false">'03.24 по датам'!M30</f>
        <v>0</v>
      </c>
      <c r="N30" s="2177" t="n">
        <f aca="false">'03.24 по датам'!N30</f>
        <v>0</v>
      </c>
      <c r="O30" s="2177" t="n">
        <f aca="false">'03.24 по датам'!O30</f>
        <v>0</v>
      </c>
      <c r="P30" s="2177" t="n">
        <f aca="false">'03.24 по датам'!P30</f>
        <v>0</v>
      </c>
      <c r="Q30" s="2177" t="n">
        <f aca="false">'03.24 по датам'!Q30</f>
        <v>0</v>
      </c>
      <c r="R30" s="2177" t="n">
        <f aca="false">'03.24 по датам'!R30</f>
        <v>0</v>
      </c>
      <c r="S30" s="2177" t="n">
        <f aca="false">'03.24 по датам'!S30</f>
        <v>0</v>
      </c>
      <c r="T30" s="2177" t="n">
        <f aca="false">'03.24 по датам'!T30</f>
        <v>0</v>
      </c>
      <c r="U30" s="2177" t="n">
        <f aca="false">'03.24 по датам'!U30</f>
        <v>0</v>
      </c>
      <c r="V30" s="2177" t="n">
        <f aca="false">'03.24 по датам'!V30</f>
        <v>0</v>
      </c>
      <c r="W30" s="2178" t="n">
        <f aca="false">'03.24 по датам'!W30</f>
        <v>0</v>
      </c>
      <c r="X30" s="2171"/>
      <c r="Y30" s="2172"/>
      <c r="Z30" s="2173"/>
      <c r="AA30" s="2174" t="n">
        <f aca="false">SUBTOTAL(9,C30:Z30)</f>
        <v>0</v>
      </c>
      <c r="AB30" s="2175" t="n">
        <f aca="false">AA30+AB26</f>
        <v>0</v>
      </c>
      <c r="AC30" s="2176" t="n">
        <f aca="false">'03.24 по датам'!AC30</f>
        <v>0</v>
      </c>
      <c r="AD30" s="2176" t="n">
        <f aca="false">'03.24 по датам'!AD30</f>
        <v>0</v>
      </c>
      <c r="AE30" s="2177" t="n">
        <f aca="false">'03.24 по датам'!AE30</f>
        <v>0</v>
      </c>
      <c r="AF30" s="2177" t="n">
        <f aca="false">'03.24 по датам'!AF30</f>
        <v>0</v>
      </c>
      <c r="AG30" s="2177" t="n">
        <f aca="false">'03.24 по датам'!AG30</f>
        <v>0</v>
      </c>
      <c r="AH30" s="2177" t="n">
        <f aca="false">'03.24 по датам'!AH30</f>
        <v>0</v>
      </c>
      <c r="AI30" s="2177" t="n">
        <f aca="false">'03.24 по датам'!AI30</f>
        <v>0</v>
      </c>
      <c r="AJ30" s="2177" t="n">
        <f aca="false">'03.24 по датам'!AJ30</f>
        <v>0</v>
      </c>
      <c r="AK30" s="2177" t="n">
        <f aca="false">'03.24 по датам'!AK30</f>
        <v>0</v>
      </c>
      <c r="AL30" s="2177" t="n">
        <f aca="false">'03.24 по датам'!AL30</f>
        <v>0</v>
      </c>
      <c r="AM30" s="2177" t="n">
        <f aca="false">'03.24 по датам'!AM30</f>
        <v>0</v>
      </c>
      <c r="AN30" s="2177" t="n">
        <f aca="false">'03.24 по датам'!AN30</f>
        <v>0</v>
      </c>
      <c r="AO30" s="2178" t="n">
        <f aca="false">'03.24 по датам'!AO30</f>
        <v>0</v>
      </c>
      <c r="AP30" s="2171"/>
      <c r="AQ30" s="2172"/>
      <c r="AR30" s="2173"/>
      <c r="AS30" s="2174" t="n">
        <f aca="false">SUBTOTAL(9,AC30:AR30)</f>
        <v>0</v>
      </c>
      <c r="AT30" s="2175" t="n">
        <f aca="false">AS30+AT26</f>
        <v>0</v>
      </c>
      <c r="AU30" s="2176" t="n">
        <f aca="false">'03.24 по датам'!AU30</f>
        <v>0</v>
      </c>
      <c r="AV30" s="2176" t="n">
        <f aca="false">'03.24 по датам'!AV30</f>
        <v>0</v>
      </c>
      <c r="AW30" s="2179" t="n">
        <f aca="false">'03.24 по датам'!AW30</f>
        <v>0</v>
      </c>
      <c r="AX30" s="2177" t="n">
        <f aca="false">'03.24 по датам'!AX30</f>
        <v>0</v>
      </c>
      <c r="AY30" s="2177" t="n">
        <f aca="false">'03.24 по датам'!AY30</f>
        <v>0</v>
      </c>
      <c r="AZ30" s="2177" t="n">
        <f aca="false">'03.24 по датам'!AZ30</f>
        <v>0</v>
      </c>
      <c r="BA30" s="2177" t="n">
        <f aca="false">'03.24 по датам'!BA30</f>
        <v>0</v>
      </c>
      <c r="BB30" s="2177" t="n">
        <f aca="false">'03.24 по датам'!BB30</f>
        <v>0</v>
      </c>
      <c r="BC30" s="2177" t="n">
        <f aca="false">'03.24 по датам'!BC30</f>
        <v>0</v>
      </c>
      <c r="BD30" s="2177" t="n">
        <f aca="false">'03.24 по датам'!BD30</f>
        <v>0</v>
      </c>
      <c r="BE30" s="2177" t="n">
        <f aca="false">'03.24 по датам'!BE30</f>
        <v>0</v>
      </c>
      <c r="BF30" s="2177" t="n">
        <f aca="false">'03.24 по датам'!BF30</f>
        <v>0</v>
      </c>
      <c r="BG30" s="2177" t="n">
        <f aca="false">'03.24 по датам'!BG30</f>
        <v>0</v>
      </c>
      <c r="BH30" s="2177" t="n">
        <f aca="false">'03.24 по датам'!BH30</f>
        <v>0</v>
      </c>
      <c r="BI30" s="2177" t="n">
        <f aca="false">'03.24 по датам'!BI30</f>
        <v>0</v>
      </c>
      <c r="BJ30" s="2177" t="n">
        <f aca="false">'03.24 по датам'!BJ30</f>
        <v>0</v>
      </c>
      <c r="BK30" s="2177" t="n">
        <f aca="false">'03.24 по датам'!BK30</f>
        <v>0</v>
      </c>
      <c r="BL30" s="2177" t="n">
        <f aca="false">'03.24 по датам'!BL30</f>
        <v>0</v>
      </c>
      <c r="BM30" s="2177" t="n">
        <f aca="false">'03.24 по датам'!BM30</f>
        <v>0</v>
      </c>
      <c r="BN30" s="2177" t="n">
        <f aca="false">'03.24 по датам'!BN30</f>
        <v>0</v>
      </c>
      <c r="BO30" s="2177" t="n">
        <f aca="false">'03.24 по датам'!BO30</f>
        <v>0</v>
      </c>
      <c r="BP30" s="2177" t="n">
        <f aca="false">'03.24 по датам'!BP30</f>
        <v>0</v>
      </c>
      <c r="BQ30" s="2178" t="n">
        <f aca="false">'03.24 по датам'!BQ30</f>
        <v>0</v>
      </c>
      <c r="BR30" s="2171"/>
      <c r="BS30" s="2172"/>
      <c r="BT30" s="2173"/>
      <c r="BU30" s="2174" t="n">
        <f aca="false">SUBTOTAL(9,AU30:BT30)</f>
        <v>0</v>
      </c>
      <c r="BV30" s="2175" t="n">
        <f aca="false">BU30+BV26</f>
        <v>0</v>
      </c>
      <c r="BW30" s="2177" t="n">
        <f aca="false">'03.24 по датам'!BW30</f>
        <v>0</v>
      </c>
      <c r="BX30" s="2177" t="n">
        <f aca="false">'03.24 по датам'!BX30</f>
        <v>0</v>
      </c>
      <c r="BY30" s="2177" t="n">
        <f aca="false">'03.24 по датам'!BY30</f>
        <v>0</v>
      </c>
      <c r="BZ30" s="2177" t="n">
        <f aca="false">'03.24 по датам'!BZ30</f>
        <v>0</v>
      </c>
      <c r="CA30" s="2177" t="n">
        <f aca="false">'03.24 по датам'!CA30</f>
        <v>0</v>
      </c>
      <c r="CB30" s="2177" t="n">
        <f aca="false">'03.24 по датам'!CB30</f>
        <v>0</v>
      </c>
      <c r="CC30" s="2177" t="n">
        <f aca="false">'03.24 по датам'!CC30</f>
        <v>0</v>
      </c>
      <c r="CD30" s="2177" t="n">
        <f aca="false">'03.24 по датам'!CD30</f>
        <v>0</v>
      </c>
      <c r="CE30" s="2177" t="n">
        <f aca="false">'03.24 по датам'!CE30</f>
        <v>0</v>
      </c>
      <c r="CF30" s="2177" t="n">
        <f aca="false">'03.24 по датам'!CF30</f>
        <v>0</v>
      </c>
      <c r="CG30" s="2177" t="n">
        <f aca="false">'03.24 по датам'!CG30</f>
        <v>0</v>
      </c>
      <c r="CH30" s="2177" t="n">
        <f aca="false">'03.24 по датам'!CH30</f>
        <v>0</v>
      </c>
      <c r="CI30" s="2178" t="n">
        <f aca="false">'03.24 по датам'!CI30</f>
        <v>0</v>
      </c>
      <c r="CJ30" s="2171"/>
      <c r="CK30" s="2172"/>
      <c r="CL30" s="2173"/>
      <c r="CM30" s="2174" t="n">
        <f aca="false">SUBTOTAL(9,BW30:CL30)</f>
        <v>0</v>
      </c>
      <c r="CN30" s="2175" t="n">
        <f aca="false">CM30+CN26</f>
        <v>0</v>
      </c>
      <c r="CO30" s="2175" t="n">
        <f aca="false">AA30+AS30+BU30+CM30</f>
        <v>0</v>
      </c>
      <c r="CP30" s="2175" t="n">
        <f aca="false">CO30+CP26</f>
        <v>0</v>
      </c>
      <c r="CQ30" s="2177" t="n">
        <f aca="false">'03.24 по датам'!CQ30</f>
        <v>0</v>
      </c>
      <c r="CR30" s="2177" t="n">
        <f aca="false">'03.24 по датам'!CR30</f>
        <v>0</v>
      </c>
      <c r="CS30" s="2177" t="n">
        <f aca="false">'03.24 по датам'!CS30</f>
        <v>0</v>
      </c>
      <c r="CT30" s="2177" t="n">
        <f aca="false">'03.24 по датам'!CT30</f>
        <v>0</v>
      </c>
      <c r="CU30" s="2177" t="n">
        <f aca="false">'03.24 по датам'!CU30</f>
        <v>0</v>
      </c>
      <c r="CV30" s="2177" t="n">
        <f aca="false">'03.24 по датам'!CV30</f>
        <v>0</v>
      </c>
      <c r="CW30" s="2177" t="n">
        <f aca="false">'03.24 по датам'!CW30</f>
        <v>0</v>
      </c>
      <c r="CX30" s="2177" t="n">
        <f aca="false">'03.24 по датам'!CX30</f>
        <v>0</v>
      </c>
      <c r="CY30" s="2177" t="n">
        <f aca="false">'03.24 по датам'!CY30</f>
        <v>0</v>
      </c>
      <c r="CZ30" s="2177" t="n">
        <f aca="false">'03.24 по датам'!CZ30</f>
        <v>0</v>
      </c>
      <c r="DA30" s="2177" t="n">
        <f aca="false">'03.24 по датам'!DA30</f>
        <v>0</v>
      </c>
      <c r="DB30" s="2177" t="n">
        <f aca="false">'03.24 по датам'!DB30</f>
        <v>0</v>
      </c>
      <c r="DC30" s="2178" t="n">
        <f aca="false">'03.24 по датам'!DC30</f>
        <v>0</v>
      </c>
      <c r="DD30" s="2171"/>
      <c r="DE30" s="2172"/>
      <c r="DF30" s="2173"/>
      <c r="DG30" s="2181" t="n">
        <f aca="false">SUBTOTAL(9,CQ30:DF30)</f>
        <v>0</v>
      </c>
      <c r="DH30" s="2182" t="n">
        <f aca="false">DG30:DG30+IF($B26:$B26=2,0,DH26:DH26)</f>
        <v>0</v>
      </c>
      <c r="DI30" s="2196" t="n">
        <f aca="false">'03.24 по датам'!DI30</f>
        <v>0</v>
      </c>
      <c r="DJ30" s="2177" t="n">
        <f aca="false">'03.24 по датам'!DJ30</f>
        <v>0</v>
      </c>
      <c r="DK30" s="2177" t="n">
        <f aca="false">'03.24 по датам'!DK30</f>
        <v>0</v>
      </c>
      <c r="DL30" s="2177" t="n">
        <f aca="false">'03.24 по датам'!DL30</f>
        <v>0</v>
      </c>
      <c r="DM30" s="2177" t="n">
        <f aca="false">'03.24 по датам'!DM30</f>
        <v>0</v>
      </c>
      <c r="DN30" s="2177" t="n">
        <f aca="false">'03.24 по датам'!DN30</f>
        <v>0</v>
      </c>
      <c r="DO30" s="2177" t="n">
        <f aca="false">'03.24 по датам'!DO30</f>
        <v>0</v>
      </c>
      <c r="DP30" s="2177" t="n">
        <f aca="false">'03.24 по датам'!DP30</f>
        <v>0</v>
      </c>
      <c r="DQ30" s="2177" t="n">
        <f aca="false">'03.24 по датам'!DQ30</f>
        <v>0</v>
      </c>
      <c r="DR30" s="2177" t="n">
        <f aca="false">'03.24 по датам'!DR30</f>
        <v>0</v>
      </c>
      <c r="DS30" s="2177" t="n">
        <f aca="false">'03.24 по датам'!DS30</f>
        <v>0</v>
      </c>
      <c r="DT30" s="2177" t="n">
        <f aca="false">'03.24 по датам'!DT30</f>
        <v>0</v>
      </c>
      <c r="DU30" s="2178" t="n">
        <f aca="false">'03.24 по датам'!DU30</f>
        <v>0</v>
      </c>
      <c r="DV30" s="2171"/>
      <c r="DW30" s="2172"/>
      <c r="DX30" s="2173"/>
      <c r="DY30" s="2181" t="n">
        <f aca="false">SUBTOTAL(9,DI30:DX30)</f>
        <v>0</v>
      </c>
      <c r="DZ30" s="2182" t="n">
        <f aca="false">DY30:DY30+IF($B26:$B26=2,0,DZ26:DZ26)</f>
        <v>0</v>
      </c>
      <c r="EA30" s="2177" t="n">
        <f aca="false">'03.24 по датам'!EA30</f>
        <v>0</v>
      </c>
      <c r="EB30" s="2177" t="n">
        <f aca="false">'03.24 по датам'!EB30</f>
        <v>0</v>
      </c>
      <c r="EC30" s="2177" t="n">
        <f aca="false">'03.24 по датам'!EC30</f>
        <v>0</v>
      </c>
      <c r="ED30" s="2177" t="n">
        <f aca="false">'03.24 по датам'!ED30</f>
        <v>0</v>
      </c>
      <c r="EE30" s="2177" t="n">
        <f aca="false">'03.24 по датам'!EE30</f>
        <v>0</v>
      </c>
      <c r="EF30" s="2177" t="n">
        <f aca="false">'03.24 по датам'!EF30</f>
        <v>0</v>
      </c>
      <c r="EG30" s="2177" t="n">
        <f aca="false">'03.24 по датам'!EG30</f>
        <v>0</v>
      </c>
      <c r="EH30" s="2177" t="n">
        <f aca="false">'03.24 по датам'!EH30</f>
        <v>0</v>
      </c>
      <c r="EI30" s="2177" t="n">
        <f aca="false">'03.24 по датам'!EI30</f>
        <v>0</v>
      </c>
      <c r="EJ30" s="2177" t="n">
        <f aca="false">'03.24 по датам'!EJ30</f>
        <v>0</v>
      </c>
      <c r="EK30" s="2177" t="n">
        <f aca="false">'03.24 по датам'!EK30</f>
        <v>0</v>
      </c>
      <c r="EL30" s="2177" t="n">
        <f aca="false">'03.24 по датам'!EL30</f>
        <v>0</v>
      </c>
      <c r="EM30" s="2177" t="n">
        <f aca="false">'03.24 по датам'!EM30</f>
        <v>0</v>
      </c>
      <c r="EN30" s="2177" t="n">
        <f aca="false">'03.24 по датам'!EN30</f>
        <v>0</v>
      </c>
      <c r="EO30" s="2177" t="n">
        <f aca="false">'03.24 по датам'!EO30</f>
        <v>0</v>
      </c>
      <c r="EP30" s="2177" t="n">
        <f aca="false">'03.24 по датам'!EP30</f>
        <v>0</v>
      </c>
      <c r="EQ30" s="2177" t="n">
        <f aca="false">'03.24 по датам'!EQ30</f>
        <v>0</v>
      </c>
      <c r="ER30" s="2177" t="n">
        <f aca="false">'03.24 по датам'!ER30</f>
        <v>0</v>
      </c>
      <c r="ES30" s="2177" t="n">
        <f aca="false">'03.24 по датам'!ES30</f>
        <v>0</v>
      </c>
      <c r="ET30" s="2177" t="n">
        <f aca="false">'03.24 по датам'!ET30</f>
        <v>0</v>
      </c>
      <c r="EU30" s="2177" t="n">
        <f aca="false">'03.24 по датам'!EU30</f>
        <v>0</v>
      </c>
      <c r="EV30" s="2177" t="n">
        <f aca="false">'03.24 по датам'!EV30</f>
        <v>0</v>
      </c>
      <c r="EW30" s="2177" t="n">
        <f aca="false">'03.24 по датам'!EW30</f>
        <v>0</v>
      </c>
      <c r="EX30" s="2177" t="n">
        <f aca="false">'03.24 по датам'!EX30</f>
        <v>0</v>
      </c>
      <c r="EY30" s="2178" t="n">
        <f aca="false">'03.24 по датам'!EY30</f>
        <v>0</v>
      </c>
      <c r="EZ30" s="2171"/>
      <c r="FA30" s="2172"/>
      <c r="FB30" s="2173"/>
      <c r="FC30" s="2181" t="n">
        <f aca="false">SUBTOTAL(9,EA30:FB30)</f>
        <v>0</v>
      </c>
      <c r="FD30" s="2182" t="n">
        <f aca="false">FC30:FC30+IF($B26:$B26=2,0,FD26:FD26)</f>
        <v>0</v>
      </c>
      <c r="FE30" s="2177" t="n">
        <f aca="false">'03.24 по датам'!FE30</f>
        <v>0</v>
      </c>
      <c r="FF30" s="2177" t="n">
        <f aca="false">'03.24 по датам'!FF30</f>
        <v>0</v>
      </c>
      <c r="FG30" s="2177" t="n">
        <f aca="false">'03.24 по датам'!FG30</f>
        <v>0</v>
      </c>
      <c r="FH30" s="2177" t="n">
        <f aca="false">'03.24 по датам'!FH30</f>
        <v>0</v>
      </c>
      <c r="FI30" s="2177" t="n">
        <f aca="false">'03.24 по датам'!FI30</f>
        <v>0</v>
      </c>
      <c r="FJ30" s="2177" t="n">
        <f aca="false">'03.24 по датам'!FJ30</f>
        <v>0</v>
      </c>
      <c r="FK30" s="2177" t="n">
        <f aca="false">'03.24 по датам'!FK30</f>
        <v>0</v>
      </c>
      <c r="FL30" s="2177" t="n">
        <f aca="false">'03.24 по датам'!FL30</f>
        <v>0</v>
      </c>
      <c r="FM30" s="2177" t="n">
        <f aca="false">'03.24 по датам'!FM30</f>
        <v>0</v>
      </c>
      <c r="FN30" s="2178" t="n">
        <f aca="false">'03.24 по датам'!FN30</f>
        <v>0</v>
      </c>
      <c r="FO30" s="2171"/>
      <c r="FP30" s="2172"/>
      <c r="FQ30" s="2173"/>
      <c r="FR30" s="2181" t="n">
        <f aca="false">SUBTOTAL(9,FE30:FQ30)</f>
        <v>0</v>
      </c>
      <c r="FS30" s="2182" t="n">
        <f aca="false">FR30:FR30+IF($B26:$B26=2,0,FS26:FS26)</f>
        <v>0</v>
      </c>
      <c r="FT30" s="2282" t="n">
        <f aca="false">'03.24 по датам'!GX30-'03.24 НГДП по датам'!AW30</f>
        <v>0</v>
      </c>
      <c r="FU30" s="2184"/>
      <c r="FV30" s="2184"/>
      <c r="FW30" s="2184"/>
      <c r="FX30" s="2184"/>
      <c r="FY30" s="2184"/>
      <c r="FZ30" s="2184"/>
      <c r="GA30" s="2184"/>
      <c r="GB30" s="2184"/>
      <c r="GC30" s="2184"/>
      <c r="GD30" s="2184"/>
      <c r="GE30" s="2184"/>
      <c r="GF30" s="2184"/>
      <c r="GG30" s="2184"/>
      <c r="GH30" s="2184"/>
      <c r="GI30" s="2184"/>
      <c r="GJ30" s="2184"/>
      <c r="GK30" s="2184"/>
      <c r="GL30" s="2184"/>
      <c r="GM30" s="2184"/>
      <c r="GN30" s="2184"/>
      <c r="GO30" s="2184"/>
      <c r="GP30" s="2184"/>
      <c r="GQ30" s="2184"/>
      <c r="GR30" s="2184"/>
      <c r="GS30" s="2185"/>
      <c r="GT30" s="2186"/>
      <c r="GU30" s="2187"/>
      <c r="GV30" s="2173"/>
      <c r="GW30" s="2188" t="n">
        <f aca="false">SUBTOTAL(9,FT30:GV30)</f>
        <v>0</v>
      </c>
      <c r="GX30" s="2175" t="n">
        <f aca="false">SUBTOTAL(9,FT30:GV30)</f>
        <v>0</v>
      </c>
      <c r="GY30" s="2174" t="n">
        <f aca="false">GX30:GX30+IF($B26:$B26=2,0,GY26:GY26)</f>
        <v>0</v>
      </c>
      <c r="GZ30" s="2189" t="n">
        <f aca="false">'03.24 по датам'!GZ30</f>
        <v>0</v>
      </c>
      <c r="HA30" s="2190" t="n">
        <f aca="false">'03.24 по датам'!HA30</f>
        <v>0</v>
      </c>
      <c r="HB30" s="2191"/>
      <c r="HC30" s="2192" t="n">
        <f aca="false">SUBTOTAL(9,GZ30:HB30)</f>
        <v>0</v>
      </c>
      <c r="HD30" s="2193" t="n">
        <f aca="false">$HD$14+HD26</f>
        <v>190.15</v>
      </c>
      <c r="HE30" s="2194"/>
      <c r="HF30" s="2195" t="n">
        <f aca="false">SUM(HD30:HE30)</f>
        <v>190.15</v>
      </c>
      <c r="HG30" s="2196" t="n">
        <f aca="false">'03.24 по датам'!ID30-'03.24 НГДП по датам'!BF30</f>
        <v>0</v>
      </c>
      <c r="HH30" s="2180"/>
      <c r="HI30" s="2266"/>
      <c r="HJ30" s="2184"/>
      <c r="HK30" s="2184"/>
      <c r="HL30" s="2184"/>
      <c r="HM30" s="2184"/>
      <c r="HN30" s="2184"/>
      <c r="HO30" s="2184"/>
      <c r="HP30" s="2184"/>
      <c r="HQ30" s="2184"/>
      <c r="HR30" s="2184"/>
      <c r="HS30" s="2184"/>
      <c r="HT30" s="2184"/>
      <c r="HU30" s="2184"/>
      <c r="HV30" s="2184"/>
      <c r="HW30" s="2184"/>
      <c r="HX30" s="2184"/>
      <c r="HY30" s="2184"/>
      <c r="HZ30" s="2185"/>
      <c r="IA30" s="2186"/>
      <c r="IB30" s="2187"/>
      <c r="IC30" s="2173"/>
      <c r="ID30" s="2174" t="n">
        <f aca="false">SUBTOTAL(9,HG30:IC30)</f>
        <v>0</v>
      </c>
      <c r="IE30" s="2188" t="n">
        <f aca="false">ID30:ID30+IF($B26:$B26=2,0,IE26:IE26)</f>
        <v>32</v>
      </c>
      <c r="IF30" s="2198" t="n">
        <f aca="false">'03.24 по датам'!IF30</f>
        <v>0</v>
      </c>
      <c r="IG30" s="2198" t="n">
        <f aca="false">'03.24 по датам'!IG30</f>
        <v>0</v>
      </c>
      <c r="IH30" s="2199" t="n">
        <f aca="false">'03.24 по датам'!IH30</f>
        <v>0</v>
      </c>
      <c r="II30" s="2200"/>
      <c r="IJ30" s="2201"/>
      <c r="IK30" s="2202" t="n">
        <f aca="false">SUBTOTAL(9,IF30:IJ30)</f>
        <v>0</v>
      </c>
      <c r="IL30" s="2203" t="n">
        <f aca="false">IK30:IK30+IF($B26:$B26=2,0,IL26:IL26)</f>
        <v>0</v>
      </c>
      <c r="IM30" s="2204" t="n">
        <f aca="false">'03.24 по датам'!IM30</f>
        <v>0</v>
      </c>
      <c r="IN30" s="2204" t="n">
        <f aca="false">'03.24 по датам'!IN30</f>
        <v>0</v>
      </c>
      <c r="IO30" s="2177" t="n">
        <f aca="false">'03.24 по датам'!IO30</f>
        <v>0</v>
      </c>
      <c r="IP30" s="2177" t="n">
        <f aca="false">'03.24 по датам'!IP30</f>
        <v>0</v>
      </c>
      <c r="IQ30" s="2177" t="n">
        <f aca="false">'03.24 по датам'!IQ30</f>
        <v>0</v>
      </c>
      <c r="IR30" s="2177" t="n">
        <f aca="false">'03.24 по датам'!IR30</f>
        <v>0</v>
      </c>
      <c r="IS30" s="2177" t="n">
        <f aca="false">'03.24 по датам'!IS30</f>
        <v>0</v>
      </c>
      <c r="IT30" s="2177" t="n">
        <f aca="false">'03.24 по датам'!IT30</f>
        <v>0</v>
      </c>
      <c r="IU30" s="2177" t="n">
        <f aca="false">'03.24 по датам'!IU30</f>
        <v>0</v>
      </c>
      <c r="IV30" s="2178" t="n">
        <f aca="false">'03.24 по датам'!IV30</f>
        <v>0</v>
      </c>
      <c r="IW30" s="2171"/>
      <c r="IX30" s="2172"/>
      <c r="IY30" s="2173"/>
      <c r="IZ30" s="2174" t="n">
        <f aca="false">SUBTOTAL(9,IM30:IY30)</f>
        <v>0</v>
      </c>
      <c r="JA30" s="2175" t="n">
        <f aca="false">IZ30:IZ30+IF($B26:$B26=2,0,JA26:JA26)</f>
        <v>0</v>
      </c>
      <c r="JB30" s="2205" t="n">
        <f aca="false">'03.24 по датам'!JB30</f>
        <v>0</v>
      </c>
      <c r="JC30" s="2194"/>
      <c r="JD30" s="2268" t="n">
        <f aca="false">'03.24 по датам'!JD30</f>
        <v>0</v>
      </c>
      <c r="JE30" s="2207" t="n">
        <f aca="false">SUBTOTAL(9,JB30:JD30)</f>
        <v>0</v>
      </c>
      <c r="JF30" s="2208" t="n">
        <f aca="false">SUMIF($C$5:JE$5,"Накопленный эффект, т/сут",$C30:JE30)+SUMIF($C$5:JE$5,"Нараст.  по потенциалу",$C30:JE30)-SUMIF($C$5:JE$5,"Нараст. по остановкам",$C30:JE30)-SUMIF($C$5:JE$5,"ИТОГО перевод в ППД",$C30:JE30)-SUMIF($C$5:JE$5,"ИТОГО  нерент, по распоряж.",$C30:JE30)-SUMIF($C$5:JE$5,"ИТОГО ост. дебит от ЗБС, Углуб., ПВЛГ/ПНЛГ",$C30:JE30)</f>
        <v>-32</v>
      </c>
      <c r="JG30" s="2269" t="n">
        <f aca="false">'03.24 по датам'!JG30-'03.24 НГДП по датам'!BV30</f>
        <v>0</v>
      </c>
      <c r="JH30" s="2209" t="n">
        <f aca="false">'03.24 по датам'!JH30-'03.24 НГДП по датам'!BW30</f>
        <v>0</v>
      </c>
      <c r="JI30" s="2209" t="n">
        <f aca="false">'03.24 по датам'!JI30-'03.24 НГДП по датам'!BX30</f>
        <v>0</v>
      </c>
      <c r="JJ30" s="2210" t="n">
        <f aca="false">'03.24 по датам'!JJ30-'03.24 НГДП по датам'!BY30</f>
        <v>0</v>
      </c>
      <c r="JK30" s="2211" t="n">
        <f aca="false">'03.24 НГДП по датам'!BZ30</f>
        <v>0</v>
      </c>
      <c r="JL30" s="2202" t="n">
        <f aca="false">SUBTOTAL(9,JG30:JJ30)</f>
        <v>0</v>
      </c>
      <c r="JM30" s="2107"/>
      <c r="JN30" s="2108"/>
      <c r="JO30" s="2256"/>
      <c r="JP30" s="2212" t="n">
        <f aca="false">JP$4:JP$4+SUMIF($C$5:JL$5,"Нараст. по остановкам",$C30:JL30)-SUMIF($C$5:JL$5,"Нараст.  по потенциалу",$C30:JL30)</f>
        <v>652.812</v>
      </c>
      <c r="JQ30" s="2213"/>
      <c r="JR30" s="2214" t="n">
        <f aca="false">'03.24 НГДП по датам'!CB30</f>
        <v>31.893</v>
      </c>
    </row>
    <row r="31" customFormat="false" ht="1.5" hidden="false" customHeight="true" outlineLevel="0" collapsed="false">
      <c r="A31" s="2215"/>
      <c r="B31" s="2215"/>
      <c r="C31" s="2216" t="n">
        <f aca="false">'03.24 по датам'!C31</f>
        <v>0</v>
      </c>
      <c r="D31" s="2216" t="n">
        <f aca="false">'03.24 по датам'!D31</f>
        <v>0</v>
      </c>
      <c r="E31" s="2216" t="n">
        <f aca="false">'03.24 по датам'!E31</f>
        <v>0</v>
      </c>
      <c r="F31" s="2216" t="n">
        <f aca="false">'03.24 по датам'!F31</f>
        <v>0</v>
      </c>
      <c r="G31" s="2217" t="n">
        <f aca="false">'03.24 по датам'!G31</f>
        <v>0</v>
      </c>
      <c r="H31" s="2217" t="n">
        <f aca="false">'03.24 по датам'!H31</f>
        <v>0</v>
      </c>
      <c r="I31" s="2217" t="n">
        <f aca="false">'03.24 по датам'!I31</f>
        <v>0</v>
      </c>
      <c r="J31" s="2217" t="n">
        <f aca="false">'03.24 по датам'!J31</f>
        <v>0</v>
      </c>
      <c r="K31" s="2217" t="n">
        <f aca="false">'03.24 по датам'!K31</f>
        <v>0</v>
      </c>
      <c r="L31" s="2217" t="n">
        <f aca="false">'03.24 по датам'!L31</f>
        <v>0</v>
      </c>
      <c r="M31" s="2217" t="n">
        <f aca="false">'03.24 по датам'!M31</f>
        <v>0</v>
      </c>
      <c r="N31" s="2217" t="n">
        <f aca="false">'03.24 по датам'!N31</f>
        <v>0</v>
      </c>
      <c r="O31" s="2217" t="n">
        <f aca="false">'03.24 по датам'!O31</f>
        <v>0</v>
      </c>
      <c r="P31" s="2217" t="n">
        <f aca="false">'03.24 по датам'!P31</f>
        <v>0</v>
      </c>
      <c r="Q31" s="2217" t="n">
        <f aca="false">'03.24 по датам'!Q31</f>
        <v>0</v>
      </c>
      <c r="R31" s="2217" t="n">
        <f aca="false">'03.24 по датам'!R31</f>
        <v>0</v>
      </c>
      <c r="S31" s="2217" t="n">
        <f aca="false">'03.24 по датам'!S31</f>
        <v>0</v>
      </c>
      <c r="T31" s="2217" t="n">
        <f aca="false">'03.24 по датам'!T31</f>
        <v>0</v>
      </c>
      <c r="U31" s="2217" t="n">
        <f aca="false">'03.24 по датам'!U31</f>
        <v>0</v>
      </c>
      <c r="V31" s="2217" t="n">
        <f aca="false">'03.24 по датам'!V31</f>
        <v>0</v>
      </c>
      <c r="W31" s="2217" t="n">
        <f aca="false">'03.24 по датам'!W31</f>
        <v>0</v>
      </c>
      <c r="X31" s="2218"/>
      <c r="Y31" s="2219"/>
      <c r="Z31" s="2220"/>
      <c r="AA31" s="2221"/>
      <c r="AB31" s="2221"/>
      <c r="AC31" s="2222" t="n">
        <f aca="false">'03.24 по датам'!AC31</f>
        <v>0</v>
      </c>
      <c r="AD31" s="2222" t="n">
        <f aca="false">'03.24 по датам'!AD31</f>
        <v>0</v>
      </c>
      <c r="AE31" s="2217" t="n">
        <f aca="false">'03.24 по датам'!AE31</f>
        <v>0</v>
      </c>
      <c r="AF31" s="2217" t="n">
        <f aca="false">'03.24 по датам'!AF31</f>
        <v>0</v>
      </c>
      <c r="AG31" s="2217" t="n">
        <f aca="false">'03.24 по датам'!AG31</f>
        <v>0</v>
      </c>
      <c r="AH31" s="2217" t="n">
        <f aca="false">'03.24 по датам'!AH31</f>
        <v>0</v>
      </c>
      <c r="AI31" s="2217" t="n">
        <f aca="false">'03.24 по датам'!AI31</f>
        <v>0</v>
      </c>
      <c r="AJ31" s="2217" t="n">
        <f aca="false">'03.24 по датам'!AJ31</f>
        <v>0</v>
      </c>
      <c r="AK31" s="2217" t="n">
        <f aca="false">'03.24 по датам'!AK31</f>
        <v>0</v>
      </c>
      <c r="AL31" s="2217" t="n">
        <f aca="false">'03.24 по датам'!AL31</f>
        <v>0</v>
      </c>
      <c r="AM31" s="2217" t="n">
        <f aca="false">'03.24 по датам'!AM31</f>
        <v>0</v>
      </c>
      <c r="AN31" s="2217" t="n">
        <f aca="false">'03.24 по датам'!AN31</f>
        <v>0</v>
      </c>
      <c r="AO31" s="2217" t="n">
        <f aca="false">'03.24 по датам'!AO31</f>
        <v>0</v>
      </c>
      <c r="AP31" s="2218"/>
      <c r="AQ31" s="2219"/>
      <c r="AR31" s="2220"/>
      <c r="AS31" s="2221"/>
      <c r="AT31" s="2221"/>
      <c r="AU31" s="2216" t="n">
        <f aca="false">'03.24 по датам'!AU31</f>
        <v>0</v>
      </c>
      <c r="AV31" s="2216" t="n">
        <f aca="false">'03.24 по датам'!AV31</f>
        <v>0</v>
      </c>
      <c r="AW31" s="2223" t="n">
        <f aca="false">'03.24 по датам'!AW31</f>
        <v>0</v>
      </c>
      <c r="AX31" s="2217" t="n">
        <f aca="false">'03.24 по датам'!AX31</f>
        <v>0</v>
      </c>
      <c r="AY31" s="2217" t="n">
        <f aca="false">'03.24 по датам'!AY31</f>
        <v>0</v>
      </c>
      <c r="AZ31" s="2217" t="n">
        <f aca="false">'03.24 по датам'!AZ31</f>
        <v>0</v>
      </c>
      <c r="BA31" s="2217" t="n">
        <f aca="false">'03.24 по датам'!BA31</f>
        <v>0</v>
      </c>
      <c r="BB31" s="2217" t="n">
        <f aca="false">'03.24 по датам'!BB31</f>
        <v>0</v>
      </c>
      <c r="BC31" s="2217" t="n">
        <f aca="false">'03.24 по датам'!BC31</f>
        <v>0</v>
      </c>
      <c r="BD31" s="2217" t="n">
        <f aca="false">'03.24 по датам'!BD31</f>
        <v>0</v>
      </c>
      <c r="BE31" s="2217" t="n">
        <f aca="false">'03.24 по датам'!BE31</f>
        <v>0</v>
      </c>
      <c r="BF31" s="2217" t="n">
        <f aca="false">'03.24 по датам'!BF31</f>
        <v>0</v>
      </c>
      <c r="BG31" s="2217" t="n">
        <f aca="false">'03.24 по датам'!BG31</f>
        <v>0</v>
      </c>
      <c r="BH31" s="2217" t="n">
        <f aca="false">'03.24 по датам'!BH31</f>
        <v>0</v>
      </c>
      <c r="BI31" s="2217" t="n">
        <f aca="false">'03.24 по датам'!BI31</f>
        <v>0</v>
      </c>
      <c r="BJ31" s="2217" t="n">
        <f aca="false">'03.24 по датам'!BJ31</f>
        <v>0</v>
      </c>
      <c r="BK31" s="2217" t="n">
        <f aca="false">'03.24 по датам'!BK31</f>
        <v>0</v>
      </c>
      <c r="BL31" s="2217" t="n">
        <f aca="false">'03.24 по датам'!BL31</f>
        <v>0</v>
      </c>
      <c r="BM31" s="2217" t="n">
        <f aca="false">'03.24 по датам'!BM31</f>
        <v>0</v>
      </c>
      <c r="BN31" s="2217" t="n">
        <f aca="false">'03.24 по датам'!BN31</f>
        <v>0</v>
      </c>
      <c r="BO31" s="2217" t="n">
        <f aca="false">'03.24 по датам'!BO31</f>
        <v>0</v>
      </c>
      <c r="BP31" s="2217" t="n">
        <f aca="false">'03.24 по датам'!BP31</f>
        <v>0</v>
      </c>
      <c r="BQ31" s="2217" t="n">
        <f aca="false">'03.24 по датам'!BQ31</f>
        <v>0</v>
      </c>
      <c r="BR31" s="2218"/>
      <c r="BS31" s="2219"/>
      <c r="BT31" s="2220"/>
      <c r="BU31" s="2221"/>
      <c r="BV31" s="2221"/>
      <c r="BW31" s="2222" t="n">
        <f aca="false">'03.24 по датам'!BW31</f>
        <v>0</v>
      </c>
      <c r="BX31" s="2217" t="n">
        <f aca="false">'03.24 по датам'!BX31</f>
        <v>0</v>
      </c>
      <c r="BY31" s="2217" t="n">
        <f aca="false">'03.24 по датам'!BY31</f>
        <v>0</v>
      </c>
      <c r="BZ31" s="2217" t="n">
        <f aca="false">'03.24 по датам'!BZ31</f>
        <v>0</v>
      </c>
      <c r="CA31" s="2217" t="n">
        <f aca="false">'03.24 по датам'!CA31</f>
        <v>0</v>
      </c>
      <c r="CB31" s="2217" t="n">
        <f aca="false">'03.24 по датам'!CB31</f>
        <v>0</v>
      </c>
      <c r="CC31" s="2217" t="n">
        <f aca="false">'03.24 по датам'!CC31</f>
        <v>0</v>
      </c>
      <c r="CD31" s="2217" t="n">
        <f aca="false">'03.24 по датам'!CD31</f>
        <v>0</v>
      </c>
      <c r="CE31" s="2217" t="n">
        <f aca="false">'03.24 по датам'!CE31</f>
        <v>0</v>
      </c>
      <c r="CF31" s="2217" t="n">
        <f aca="false">'03.24 по датам'!CF31</f>
        <v>0</v>
      </c>
      <c r="CG31" s="2217" t="n">
        <f aca="false">'03.24 по датам'!CG31</f>
        <v>0</v>
      </c>
      <c r="CH31" s="2217" t="n">
        <f aca="false">'03.24 по датам'!CH31</f>
        <v>0</v>
      </c>
      <c r="CI31" s="2217" t="n">
        <f aca="false">'03.24 по датам'!CI31</f>
        <v>0</v>
      </c>
      <c r="CJ31" s="2218"/>
      <c r="CK31" s="2219"/>
      <c r="CL31" s="2220"/>
      <c r="CM31" s="2221"/>
      <c r="CN31" s="2221"/>
      <c r="CO31" s="2221"/>
      <c r="CP31" s="2221"/>
      <c r="CQ31" s="2217" t="n">
        <f aca="false">'03.24 по датам'!CQ31</f>
        <v>0</v>
      </c>
      <c r="CR31" s="2217" t="n">
        <f aca="false">'03.24 по датам'!CR31</f>
        <v>0</v>
      </c>
      <c r="CS31" s="2217" t="n">
        <f aca="false">'03.24 по датам'!CS31</f>
        <v>0</v>
      </c>
      <c r="CT31" s="2217" t="n">
        <f aca="false">'03.24 по датам'!CT31</f>
        <v>0</v>
      </c>
      <c r="CU31" s="2217" t="n">
        <f aca="false">'03.24 по датам'!CU31</f>
        <v>0</v>
      </c>
      <c r="CV31" s="2217" t="n">
        <f aca="false">'03.24 по датам'!CV31</f>
        <v>0</v>
      </c>
      <c r="CW31" s="2217" t="n">
        <f aca="false">'03.24 по датам'!CW31</f>
        <v>0</v>
      </c>
      <c r="CX31" s="2217" t="n">
        <f aca="false">'03.24 по датам'!CX31</f>
        <v>0</v>
      </c>
      <c r="CY31" s="2217" t="n">
        <f aca="false">'03.24 по датам'!CY31</f>
        <v>0</v>
      </c>
      <c r="CZ31" s="2217" t="n">
        <f aca="false">'03.24 по датам'!CZ31</f>
        <v>0</v>
      </c>
      <c r="DA31" s="2217" t="n">
        <f aca="false">'03.24 по датам'!DA31</f>
        <v>0</v>
      </c>
      <c r="DB31" s="2217" t="n">
        <f aca="false">'03.24 по датам'!DB31</f>
        <v>0</v>
      </c>
      <c r="DC31" s="2217" t="n">
        <f aca="false">'03.24 по датам'!DC31</f>
        <v>0</v>
      </c>
      <c r="DD31" s="2218"/>
      <c r="DE31" s="2219"/>
      <c r="DF31" s="2220"/>
      <c r="DG31" s="2221"/>
      <c r="DH31" s="2221"/>
      <c r="DI31" s="2285" t="n">
        <f aca="false">'03.24 по датам'!DI31</f>
        <v>1</v>
      </c>
      <c r="DJ31" s="2217" t="n">
        <f aca="false">'03.24 по датам'!DJ31</f>
        <v>0</v>
      </c>
      <c r="DK31" s="2217" t="n">
        <f aca="false">'03.24 по датам'!DK31</f>
        <v>0</v>
      </c>
      <c r="DL31" s="2217" t="n">
        <f aca="false">'03.24 по датам'!DL31</f>
        <v>0</v>
      </c>
      <c r="DM31" s="2217" t="n">
        <f aca="false">'03.24 по датам'!DM31</f>
        <v>0</v>
      </c>
      <c r="DN31" s="2217" t="n">
        <f aca="false">'03.24 по датам'!DN31</f>
        <v>0</v>
      </c>
      <c r="DO31" s="2217" t="n">
        <f aca="false">'03.24 по датам'!DO31</f>
        <v>0</v>
      </c>
      <c r="DP31" s="2217" t="n">
        <f aca="false">'03.24 по датам'!DP31</f>
        <v>0</v>
      </c>
      <c r="DQ31" s="2217" t="n">
        <f aca="false">'03.24 по датам'!DQ31</f>
        <v>0</v>
      </c>
      <c r="DR31" s="2217" t="n">
        <f aca="false">'03.24 по датам'!DR31</f>
        <v>0</v>
      </c>
      <c r="DS31" s="2217" t="n">
        <f aca="false">'03.24 по датам'!DS31</f>
        <v>0</v>
      </c>
      <c r="DT31" s="2217" t="n">
        <f aca="false">'03.24 по датам'!DT31</f>
        <v>0</v>
      </c>
      <c r="DU31" s="2217" t="n">
        <f aca="false">'03.24 по датам'!DU31</f>
        <v>0</v>
      </c>
      <c r="DV31" s="2218"/>
      <c r="DW31" s="2219"/>
      <c r="DX31" s="2220"/>
      <c r="DY31" s="2221"/>
      <c r="DZ31" s="2221"/>
      <c r="EA31" s="2217" t="n">
        <f aca="false">'03.24 по датам'!EA31</f>
        <v>0</v>
      </c>
      <c r="EB31" s="2217" t="n">
        <f aca="false">'03.24 по датам'!EB31</f>
        <v>0</v>
      </c>
      <c r="EC31" s="2217" t="n">
        <f aca="false">'03.24 по датам'!EC31</f>
        <v>0</v>
      </c>
      <c r="ED31" s="2217" t="n">
        <f aca="false">'03.24 по датам'!ED31</f>
        <v>0</v>
      </c>
      <c r="EE31" s="2217" t="n">
        <f aca="false">'03.24 по датам'!EE31</f>
        <v>0</v>
      </c>
      <c r="EF31" s="2217" t="n">
        <f aca="false">'03.24 по датам'!EF31</f>
        <v>0</v>
      </c>
      <c r="EG31" s="2217" t="n">
        <f aca="false">'03.24 по датам'!EG31</f>
        <v>0</v>
      </c>
      <c r="EH31" s="2217" t="n">
        <f aca="false">'03.24 по датам'!EH31</f>
        <v>0</v>
      </c>
      <c r="EI31" s="2217" t="n">
        <f aca="false">'03.24 по датам'!EI31</f>
        <v>0</v>
      </c>
      <c r="EJ31" s="2217" t="n">
        <f aca="false">'03.24 по датам'!EJ31</f>
        <v>0</v>
      </c>
      <c r="EK31" s="2217" t="n">
        <f aca="false">'03.24 по датам'!EK31</f>
        <v>0</v>
      </c>
      <c r="EL31" s="2217" t="n">
        <f aca="false">'03.24 по датам'!EL31</f>
        <v>0</v>
      </c>
      <c r="EM31" s="2217" t="n">
        <f aca="false">'03.24 по датам'!EM31</f>
        <v>0</v>
      </c>
      <c r="EN31" s="2217" t="n">
        <f aca="false">'03.24 по датам'!EN31</f>
        <v>0</v>
      </c>
      <c r="EO31" s="2217" t="n">
        <f aca="false">'03.24 по датам'!EO31</f>
        <v>0</v>
      </c>
      <c r="EP31" s="2217" t="n">
        <f aca="false">'03.24 по датам'!EP31</f>
        <v>0</v>
      </c>
      <c r="EQ31" s="2217" t="n">
        <f aca="false">'03.24 по датам'!EQ31</f>
        <v>0</v>
      </c>
      <c r="ER31" s="2217" t="n">
        <f aca="false">'03.24 по датам'!ER31</f>
        <v>0</v>
      </c>
      <c r="ES31" s="2217" t="n">
        <f aca="false">'03.24 по датам'!ES31</f>
        <v>0</v>
      </c>
      <c r="ET31" s="2217" t="n">
        <f aca="false">'03.24 по датам'!ET31</f>
        <v>0</v>
      </c>
      <c r="EU31" s="2217" t="n">
        <f aca="false">'03.24 по датам'!EU31</f>
        <v>0</v>
      </c>
      <c r="EV31" s="2217" t="n">
        <f aca="false">'03.24 по датам'!EV31</f>
        <v>0</v>
      </c>
      <c r="EW31" s="2217" t="n">
        <f aca="false">'03.24 по датам'!EW31</f>
        <v>0</v>
      </c>
      <c r="EX31" s="2217" t="n">
        <f aca="false">'03.24 по датам'!EX31</f>
        <v>0</v>
      </c>
      <c r="EY31" s="2217" t="n">
        <f aca="false">'03.24 по датам'!EY31</f>
        <v>0</v>
      </c>
      <c r="EZ31" s="2218"/>
      <c r="FA31" s="2219"/>
      <c r="FB31" s="2220"/>
      <c r="FC31" s="2221"/>
      <c r="FD31" s="2221"/>
      <c r="FE31" s="2217" t="n">
        <f aca="false">'03.24 по датам'!FE31</f>
        <v>0</v>
      </c>
      <c r="FF31" s="2217" t="n">
        <f aca="false">'03.24 по датам'!FF31</f>
        <v>0</v>
      </c>
      <c r="FG31" s="2217" t="n">
        <f aca="false">'03.24 по датам'!FG31</f>
        <v>0</v>
      </c>
      <c r="FH31" s="2217" t="n">
        <f aca="false">'03.24 по датам'!FH31</f>
        <v>0</v>
      </c>
      <c r="FI31" s="2217" t="n">
        <f aca="false">'03.24 по датам'!FI31</f>
        <v>0</v>
      </c>
      <c r="FJ31" s="2217" t="n">
        <f aca="false">'03.24 по датам'!FJ31</f>
        <v>0</v>
      </c>
      <c r="FK31" s="2217" t="n">
        <f aca="false">'03.24 по датам'!FK31</f>
        <v>0</v>
      </c>
      <c r="FL31" s="2217" t="n">
        <f aca="false">'03.24 по датам'!FL31</f>
        <v>0</v>
      </c>
      <c r="FM31" s="2217" t="n">
        <f aca="false">'03.24 по датам'!FM31</f>
        <v>0</v>
      </c>
      <c r="FN31" s="2217" t="n">
        <f aca="false">'03.24 по датам'!FN31</f>
        <v>0</v>
      </c>
      <c r="FO31" s="2218"/>
      <c r="FP31" s="2219"/>
      <c r="FQ31" s="2220"/>
      <c r="FR31" s="2221"/>
      <c r="FS31" s="2221"/>
      <c r="FT31" s="2225"/>
      <c r="FU31" s="2225"/>
      <c r="FV31" s="2225"/>
      <c r="FW31" s="2225"/>
      <c r="FX31" s="2225"/>
      <c r="FY31" s="2225"/>
      <c r="FZ31" s="2225"/>
      <c r="GA31" s="2225"/>
      <c r="GB31" s="2225"/>
      <c r="GC31" s="2225"/>
      <c r="GD31" s="2225"/>
      <c r="GE31" s="2225"/>
      <c r="GF31" s="2225"/>
      <c r="GG31" s="2225"/>
      <c r="GH31" s="2225"/>
      <c r="GI31" s="2225"/>
      <c r="GJ31" s="2225"/>
      <c r="GK31" s="2225"/>
      <c r="GL31" s="2225"/>
      <c r="GM31" s="2225"/>
      <c r="GN31" s="2225"/>
      <c r="GO31" s="2225"/>
      <c r="GP31" s="2225"/>
      <c r="GQ31" s="2225"/>
      <c r="GR31" s="2225"/>
      <c r="GS31" s="2225"/>
      <c r="GT31" s="2218"/>
      <c r="GU31" s="2219"/>
      <c r="GV31" s="2220"/>
      <c r="GW31" s="2221"/>
      <c r="GX31" s="2221"/>
      <c r="GY31" s="2221"/>
      <c r="GZ31" s="2217" t="n">
        <f aca="false">'03.24 по датам'!GZ31</f>
        <v>0</v>
      </c>
      <c r="HA31" s="2217" t="n">
        <f aca="false">'03.24 по датам'!HA31</f>
        <v>0</v>
      </c>
      <c r="HB31" s="2226"/>
      <c r="HC31" s="2221"/>
      <c r="HD31" s="2227" t="n">
        <f aca="false">'03.24 по датам'!HD31</f>
        <v>0</v>
      </c>
      <c r="HE31" s="2226"/>
      <c r="HF31" s="2228"/>
      <c r="HG31" s="2180"/>
      <c r="HH31" s="2180"/>
      <c r="HI31" s="2230"/>
      <c r="HJ31" s="2225"/>
      <c r="HK31" s="2225"/>
      <c r="HL31" s="2225"/>
      <c r="HM31" s="2225"/>
      <c r="HN31" s="2225"/>
      <c r="HO31" s="2225"/>
      <c r="HP31" s="2225"/>
      <c r="HQ31" s="2225"/>
      <c r="HR31" s="2225"/>
      <c r="HS31" s="2225"/>
      <c r="HT31" s="2225"/>
      <c r="HU31" s="2225"/>
      <c r="HV31" s="2225"/>
      <c r="HW31" s="2225"/>
      <c r="HX31" s="2225"/>
      <c r="HY31" s="2225"/>
      <c r="HZ31" s="2225"/>
      <c r="IA31" s="2218"/>
      <c r="IB31" s="2219"/>
      <c r="IC31" s="2220"/>
      <c r="ID31" s="2221"/>
      <c r="IE31" s="2221"/>
      <c r="IF31" s="2231" t="n">
        <f aca="false">'03.24 по датам'!IF31</f>
        <v>0</v>
      </c>
      <c r="IG31" s="2231" t="n">
        <f aca="false">'03.24 по датам'!IG31</f>
        <v>0</v>
      </c>
      <c r="IH31" s="2231" t="n">
        <f aca="false">'03.24 по датам'!IH31</f>
        <v>0</v>
      </c>
      <c r="II31" s="2232"/>
      <c r="IJ31" s="2233"/>
      <c r="IK31" s="1302"/>
      <c r="IL31" s="1302"/>
      <c r="IM31" s="2234" t="n">
        <f aca="false">'03.24 по датам'!IM31</f>
        <v>0</v>
      </c>
      <c r="IN31" s="2234" t="n">
        <f aca="false">'03.24 по датам'!IN31</f>
        <v>0</v>
      </c>
      <c r="IO31" s="2217" t="n">
        <f aca="false">'03.24 по датам'!IO31</f>
        <v>0</v>
      </c>
      <c r="IP31" s="2217" t="n">
        <f aca="false">'03.24 по датам'!IP31</f>
        <v>0</v>
      </c>
      <c r="IQ31" s="2217" t="n">
        <f aca="false">'03.24 по датам'!IQ31</f>
        <v>0</v>
      </c>
      <c r="IR31" s="2217" t="n">
        <f aca="false">'03.24 по датам'!IR31</f>
        <v>0</v>
      </c>
      <c r="IS31" s="2217" t="n">
        <f aca="false">'03.24 по датам'!IS31</f>
        <v>0</v>
      </c>
      <c r="IT31" s="2217" t="n">
        <f aca="false">'03.24 по датам'!IT31</f>
        <v>0</v>
      </c>
      <c r="IU31" s="2217" t="n">
        <f aca="false">'03.24 по датам'!IU31</f>
        <v>0</v>
      </c>
      <c r="IV31" s="2217" t="n">
        <f aca="false">'03.24 по датам'!IV31</f>
        <v>0</v>
      </c>
      <c r="IW31" s="2218"/>
      <c r="IX31" s="2219"/>
      <c r="IY31" s="2220"/>
      <c r="IZ31" s="2221"/>
      <c r="JA31" s="2221"/>
      <c r="JB31" s="2217" t="n">
        <f aca="false">'03.24 по датам'!JB31</f>
        <v>0</v>
      </c>
      <c r="JC31" s="2226"/>
      <c r="JD31" s="2217" t="n">
        <f aca="false">'03.24 по датам'!JD31</f>
        <v>0</v>
      </c>
      <c r="JE31" s="2221"/>
      <c r="JF31" s="2221"/>
      <c r="JG31" s="2231" t="n">
        <f aca="false">'03.24 по датам'!JG31</f>
        <v>0</v>
      </c>
      <c r="JH31" s="2231" t="n">
        <f aca="false">'03.24 по датам'!JH31</f>
        <v>0</v>
      </c>
      <c r="JI31" s="2231" t="n">
        <f aca="false">'03.24 по датам'!JI31</f>
        <v>0</v>
      </c>
      <c r="JJ31" s="2231" t="n">
        <f aca="false">'03.24 по датам'!JJ31</f>
        <v>0</v>
      </c>
      <c r="JK31" s="2270"/>
      <c r="JL31" s="1302"/>
      <c r="JM31" s="2236"/>
      <c r="JN31" s="2236"/>
      <c r="JO31" s="2237"/>
      <c r="JP31" s="2236"/>
      <c r="JQ31" s="2236"/>
      <c r="JR31" s="2237"/>
    </row>
    <row r="32" customFormat="false" ht="11.25" hidden="false" customHeight="true" outlineLevel="0" collapsed="false">
      <c r="A32" s="2056" t="n">
        <f aca="false">A28+1</f>
        <v>45357</v>
      </c>
      <c r="B32" s="2057" t="s">
        <v>662</v>
      </c>
      <c r="C32" s="2067" t="n">
        <f aca="false">'03.24 по датам'!C32</f>
        <v>0</v>
      </c>
      <c r="D32" s="2067" t="n">
        <f aca="false">'03.24 по датам'!D32</f>
        <v>0</v>
      </c>
      <c r="E32" s="2067" t="n">
        <f aca="false">'03.24 по датам'!E32</f>
        <v>0</v>
      </c>
      <c r="F32" s="2067" t="n">
        <f aca="false">'03.24 по датам'!F32</f>
        <v>0</v>
      </c>
      <c r="G32" s="2065" t="n">
        <f aca="false">'03.24 по датам'!G32</f>
        <v>0</v>
      </c>
      <c r="H32" s="2065" t="n">
        <f aca="false">'03.24 по датам'!H32</f>
        <v>0</v>
      </c>
      <c r="I32" s="2065" t="n">
        <f aca="false">'03.24 по датам'!I32</f>
        <v>0</v>
      </c>
      <c r="J32" s="2065" t="n">
        <f aca="false">'03.24 по датам'!J32</f>
        <v>0</v>
      </c>
      <c r="K32" s="2065" t="n">
        <f aca="false">'03.24 по датам'!K32</f>
        <v>0</v>
      </c>
      <c r="L32" s="2065" t="n">
        <f aca="false">'03.24 по датам'!L32</f>
        <v>0</v>
      </c>
      <c r="M32" s="2065" t="n">
        <f aca="false">'03.24 по датам'!M32</f>
        <v>0</v>
      </c>
      <c r="N32" s="2065" t="n">
        <f aca="false">'03.24 по датам'!N32</f>
        <v>0</v>
      </c>
      <c r="O32" s="2065" t="n">
        <f aca="false">'03.24 по датам'!O32</f>
        <v>0</v>
      </c>
      <c r="P32" s="2065" t="n">
        <f aca="false">'03.24 по датам'!P32</f>
        <v>0</v>
      </c>
      <c r="Q32" s="2065" t="n">
        <f aca="false">'03.24 по датам'!Q32</f>
        <v>0</v>
      </c>
      <c r="R32" s="2065" t="n">
        <f aca="false">'03.24 по датам'!R32</f>
        <v>0</v>
      </c>
      <c r="S32" s="2065" t="n">
        <f aca="false">'03.24 по датам'!S32</f>
        <v>0</v>
      </c>
      <c r="T32" s="2065" t="n">
        <f aca="false">'03.24 по датам'!T32</f>
        <v>0</v>
      </c>
      <c r="U32" s="2065" t="n">
        <f aca="false">'03.24 по датам'!U32</f>
        <v>0</v>
      </c>
      <c r="V32" s="2065" t="n">
        <f aca="false">'03.24 по датам'!V32</f>
        <v>0</v>
      </c>
      <c r="W32" s="2066" t="n">
        <f aca="false">'03.24 по датам'!W32</f>
        <v>0</v>
      </c>
      <c r="X32" s="2238"/>
      <c r="Y32" s="2239"/>
      <c r="Z32" s="2240"/>
      <c r="AA32" s="2062"/>
      <c r="AB32" s="2063"/>
      <c r="AC32" s="2064" t="n">
        <f aca="false">'03.24 по датам'!AC32</f>
        <v>0</v>
      </c>
      <c r="AD32" s="2064" t="n">
        <f aca="false">'03.24 по датам'!AD32</f>
        <v>0</v>
      </c>
      <c r="AE32" s="2065" t="n">
        <f aca="false">'03.24 по датам'!AE32</f>
        <v>0</v>
      </c>
      <c r="AF32" s="2065" t="n">
        <f aca="false">'03.24 по датам'!AF32</f>
        <v>0</v>
      </c>
      <c r="AG32" s="2065" t="n">
        <f aca="false">'03.24 по датам'!AG32</f>
        <v>0</v>
      </c>
      <c r="AH32" s="2065" t="n">
        <f aca="false">'03.24 по датам'!AH32</f>
        <v>0</v>
      </c>
      <c r="AI32" s="2065" t="n">
        <f aca="false">'03.24 по датам'!AI32</f>
        <v>0</v>
      </c>
      <c r="AJ32" s="2065" t="n">
        <f aca="false">'03.24 по датам'!AJ32</f>
        <v>0</v>
      </c>
      <c r="AK32" s="2065" t="n">
        <f aca="false">'03.24 по датам'!AK32</f>
        <v>0</v>
      </c>
      <c r="AL32" s="2065" t="n">
        <f aca="false">'03.24 по датам'!AL32</f>
        <v>0</v>
      </c>
      <c r="AM32" s="2065" t="n">
        <f aca="false">'03.24 по датам'!AM32</f>
        <v>0</v>
      </c>
      <c r="AN32" s="2065" t="n">
        <f aca="false">'03.24 по датам'!AN32</f>
        <v>0</v>
      </c>
      <c r="AO32" s="2066" t="n">
        <f aca="false">'03.24 по датам'!AO32</f>
        <v>0</v>
      </c>
      <c r="AP32" s="2238"/>
      <c r="AQ32" s="2239"/>
      <c r="AR32" s="2240"/>
      <c r="AS32" s="2062"/>
      <c r="AT32" s="2063"/>
      <c r="AU32" s="2064" t="n">
        <f aca="false">'03.24 по датам'!AU32</f>
        <v>0</v>
      </c>
      <c r="AV32" s="2064" t="n">
        <f aca="false">'03.24 по датам'!AV32</f>
        <v>0</v>
      </c>
      <c r="AW32" s="2067" t="n">
        <f aca="false">'03.24 по датам'!AW32</f>
        <v>0</v>
      </c>
      <c r="AX32" s="2065" t="n">
        <f aca="false">'03.24 по датам'!AX32</f>
        <v>0</v>
      </c>
      <c r="AY32" s="2065" t="n">
        <f aca="false">'03.24 по датам'!AY32</f>
        <v>0</v>
      </c>
      <c r="AZ32" s="2065" t="n">
        <f aca="false">'03.24 по датам'!AZ32</f>
        <v>0</v>
      </c>
      <c r="BA32" s="2065" t="n">
        <f aca="false">'03.24 по датам'!BA32</f>
        <v>0</v>
      </c>
      <c r="BB32" s="2065" t="n">
        <f aca="false">'03.24 по датам'!BB32</f>
        <v>0</v>
      </c>
      <c r="BC32" s="2065" t="n">
        <f aca="false">'03.24 по датам'!BC32</f>
        <v>0</v>
      </c>
      <c r="BD32" s="2065" t="n">
        <f aca="false">'03.24 по датам'!BD32</f>
        <v>0</v>
      </c>
      <c r="BE32" s="2065" t="n">
        <f aca="false">'03.24 по датам'!BE32</f>
        <v>0</v>
      </c>
      <c r="BF32" s="2065" t="n">
        <f aca="false">'03.24 по датам'!BF32</f>
        <v>0</v>
      </c>
      <c r="BG32" s="2065" t="n">
        <f aca="false">'03.24 по датам'!BG32</f>
        <v>0</v>
      </c>
      <c r="BH32" s="2065" t="n">
        <f aca="false">'03.24 по датам'!BH32</f>
        <v>0</v>
      </c>
      <c r="BI32" s="2065" t="n">
        <f aca="false">'03.24 по датам'!BI32</f>
        <v>0</v>
      </c>
      <c r="BJ32" s="2065" t="n">
        <f aca="false">'03.24 по датам'!BJ32</f>
        <v>0</v>
      </c>
      <c r="BK32" s="2065" t="n">
        <f aca="false">'03.24 по датам'!BK32</f>
        <v>0</v>
      </c>
      <c r="BL32" s="2065" t="n">
        <f aca="false">'03.24 по датам'!BL32</f>
        <v>0</v>
      </c>
      <c r="BM32" s="2065" t="n">
        <f aca="false">'03.24 по датам'!BM32</f>
        <v>0</v>
      </c>
      <c r="BN32" s="2065" t="n">
        <f aca="false">'03.24 по датам'!BN32</f>
        <v>0</v>
      </c>
      <c r="BO32" s="2065" t="n">
        <f aca="false">'03.24 по датам'!BO32</f>
        <v>0</v>
      </c>
      <c r="BP32" s="2065" t="n">
        <f aca="false">'03.24 по датам'!BP32</f>
        <v>0</v>
      </c>
      <c r="BQ32" s="2066" t="n">
        <f aca="false">'03.24 по датам'!BQ32</f>
        <v>0</v>
      </c>
      <c r="BR32" s="2238"/>
      <c r="BS32" s="2239"/>
      <c r="BT32" s="2240"/>
      <c r="BU32" s="2062"/>
      <c r="BV32" s="2063"/>
      <c r="BW32" s="2068" t="n">
        <f aca="false">'03.24 по датам'!BW32</f>
        <v>0</v>
      </c>
      <c r="BX32" s="2065" t="n">
        <f aca="false">'03.24 по датам'!BX32</f>
        <v>0</v>
      </c>
      <c r="BY32" s="2065" t="n">
        <f aca="false">'03.24 по датам'!BY32</f>
        <v>0</v>
      </c>
      <c r="BZ32" s="2065" t="n">
        <f aca="false">'03.24 по датам'!BZ32</f>
        <v>0</v>
      </c>
      <c r="CA32" s="2065" t="n">
        <f aca="false">'03.24 по датам'!CA32</f>
        <v>0</v>
      </c>
      <c r="CB32" s="2065" t="n">
        <f aca="false">'03.24 по датам'!CB32</f>
        <v>0</v>
      </c>
      <c r="CC32" s="2065" t="n">
        <f aca="false">'03.24 по датам'!CC32</f>
        <v>0</v>
      </c>
      <c r="CD32" s="2065" t="n">
        <f aca="false">'03.24 по датам'!CD32</f>
        <v>0</v>
      </c>
      <c r="CE32" s="2065" t="n">
        <f aca="false">'03.24 по датам'!CE32</f>
        <v>0</v>
      </c>
      <c r="CF32" s="2065" t="n">
        <f aca="false">'03.24 по датам'!CF32</f>
        <v>0</v>
      </c>
      <c r="CG32" s="2065" t="n">
        <f aca="false">'03.24 по датам'!CG32</f>
        <v>0</v>
      </c>
      <c r="CH32" s="2065" t="n">
        <f aca="false">'03.24 по датам'!CH32</f>
        <v>0</v>
      </c>
      <c r="CI32" s="2066" t="n">
        <f aca="false">'03.24 по датам'!CI32</f>
        <v>0</v>
      </c>
      <c r="CJ32" s="2238"/>
      <c r="CK32" s="2239"/>
      <c r="CL32" s="2240"/>
      <c r="CM32" s="2062"/>
      <c r="CN32" s="2063"/>
      <c r="CO32" s="2063"/>
      <c r="CP32" s="2063"/>
      <c r="CQ32" s="2065" t="n">
        <f aca="false">'03.24 по датам'!CQ32</f>
        <v>0</v>
      </c>
      <c r="CR32" s="2065" t="n">
        <f aca="false">'03.24 по датам'!CR32</f>
        <v>0</v>
      </c>
      <c r="CS32" s="2065" t="n">
        <f aca="false">'03.24 по датам'!CS32</f>
        <v>0</v>
      </c>
      <c r="CT32" s="2065" t="n">
        <f aca="false">'03.24 по датам'!CT32</f>
        <v>0</v>
      </c>
      <c r="CU32" s="2065" t="n">
        <f aca="false">'03.24 по датам'!CU32</f>
        <v>0</v>
      </c>
      <c r="CV32" s="2065" t="n">
        <f aca="false">'03.24 по датам'!CV32</f>
        <v>0</v>
      </c>
      <c r="CW32" s="2065" t="n">
        <f aca="false">'03.24 по датам'!CW32</f>
        <v>0</v>
      </c>
      <c r="CX32" s="2065" t="n">
        <f aca="false">'03.24 по датам'!CX32</f>
        <v>0</v>
      </c>
      <c r="CY32" s="2065" t="n">
        <f aca="false">'03.24 по датам'!CY32</f>
        <v>0</v>
      </c>
      <c r="CZ32" s="2065" t="n">
        <f aca="false">'03.24 по датам'!CZ32</f>
        <v>0</v>
      </c>
      <c r="DA32" s="2065" t="n">
        <f aca="false">'03.24 по датам'!DA32</f>
        <v>0</v>
      </c>
      <c r="DB32" s="2065" t="n">
        <f aca="false">'03.24 по датам'!DB32</f>
        <v>0</v>
      </c>
      <c r="DC32" s="2066" t="n">
        <f aca="false">'03.24 по датам'!DC32</f>
        <v>0</v>
      </c>
      <c r="DD32" s="2238"/>
      <c r="DE32" s="2239"/>
      <c r="DF32" s="2240"/>
      <c r="DG32" s="2069"/>
      <c r="DH32" s="2070"/>
      <c r="DI32" s="2068" t="n">
        <f aca="false">'03.24 по датам'!DI32</f>
        <v>0</v>
      </c>
      <c r="DJ32" s="2065" t="n">
        <f aca="false">'03.24 по датам'!DJ32</f>
        <v>0</v>
      </c>
      <c r="DK32" s="2065" t="n">
        <f aca="false">'03.24 по датам'!DK32</f>
        <v>0</v>
      </c>
      <c r="DL32" s="2065" t="n">
        <f aca="false">'03.24 по датам'!DL32</f>
        <v>0</v>
      </c>
      <c r="DM32" s="2065" t="n">
        <f aca="false">'03.24 по датам'!DM32</f>
        <v>0</v>
      </c>
      <c r="DN32" s="2065" t="n">
        <f aca="false">'03.24 по датам'!DN32</f>
        <v>0</v>
      </c>
      <c r="DO32" s="2065" t="n">
        <f aca="false">'03.24 по датам'!DO32</f>
        <v>0</v>
      </c>
      <c r="DP32" s="2065" t="n">
        <f aca="false">'03.24 по датам'!DP32</f>
        <v>0</v>
      </c>
      <c r="DQ32" s="2065" t="n">
        <f aca="false">'03.24 по датам'!DQ32</f>
        <v>0</v>
      </c>
      <c r="DR32" s="2065" t="n">
        <f aca="false">'03.24 по датам'!DR32</f>
        <v>0</v>
      </c>
      <c r="DS32" s="2065" t="n">
        <f aca="false">'03.24 по датам'!DS32</f>
        <v>0</v>
      </c>
      <c r="DT32" s="2065" t="n">
        <f aca="false">'03.24 по датам'!DT32</f>
        <v>0</v>
      </c>
      <c r="DU32" s="2066" t="n">
        <f aca="false">'03.24 по датам'!DU32</f>
        <v>0</v>
      </c>
      <c r="DV32" s="2238"/>
      <c r="DW32" s="2239"/>
      <c r="DX32" s="2240"/>
      <c r="DY32" s="2069"/>
      <c r="DZ32" s="2070"/>
      <c r="EA32" s="2065" t="n">
        <f aca="false">'03.24 по датам'!EA32</f>
        <v>0</v>
      </c>
      <c r="EB32" s="2065" t="n">
        <f aca="false">'03.24 по датам'!EB32</f>
        <v>0</v>
      </c>
      <c r="EC32" s="2065" t="n">
        <f aca="false">'03.24 по датам'!EC32</f>
        <v>0</v>
      </c>
      <c r="ED32" s="2065" t="n">
        <f aca="false">'03.24 по датам'!ED32</f>
        <v>0</v>
      </c>
      <c r="EE32" s="2065" t="n">
        <f aca="false">'03.24 по датам'!EE32</f>
        <v>0</v>
      </c>
      <c r="EF32" s="2065" t="n">
        <f aca="false">'03.24 по датам'!EF32</f>
        <v>0</v>
      </c>
      <c r="EG32" s="2065" t="n">
        <f aca="false">'03.24 по датам'!EG32</f>
        <v>0</v>
      </c>
      <c r="EH32" s="2065" t="n">
        <f aca="false">'03.24 по датам'!EH32</f>
        <v>0</v>
      </c>
      <c r="EI32" s="2065" t="n">
        <f aca="false">'03.24 по датам'!EI32</f>
        <v>0</v>
      </c>
      <c r="EJ32" s="2065" t="n">
        <f aca="false">'03.24 по датам'!EJ32</f>
        <v>0</v>
      </c>
      <c r="EK32" s="2065" t="n">
        <f aca="false">'03.24 по датам'!EK32</f>
        <v>0</v>
      </c>
      <c r="EL32" s="2065" t="n">
        <f aca="false">'03.24 по датам'!EL32</f>
        <v>0</v>
      </c>
      <c r="EM32" s="2065" t="n">
        <f aca="false">'03.24 по датам'!EM32</f>
        <v>0</v>
      </c>
      <c r="EN32" s="2065" t="n">
        <f aca="false">'03.24 по датам'!EN32</f>
        <v>0</v>
      </c>
      <c r="EO32" s="2065" t="n">
        <f aca="false">'03.24 по датам'!EO32</f>
        <v>0</v>
      </c>
      <c r="EP32" s="2065" t="n">
        <f aca="false">'03.24 по датам'!EP32</f>
        <v>0</v>
      </c>
      <c r="EQ32" s="2065" t="n">
        <f aca="false">'03.24 по датам'!EQ32</f>
        <v>0</v>
      </c>
      <c r="ER32" s="2065" t="n">
        <f aca="false">'03.24 по датам'!ER32</f>
        <v>0</v>
      </c>
      <c r="ES32" s="2065" t="n">
        <f aca="false">'03.24 по датам'!ES32</f>
        <v>0</v>
      </c>
      <c r="ET32" s="2065" t="n">
        <f aca="false">'03.24 по датам'!ET32</f>
        <v>0</v>
      </c>
      <c r="EU32" s="2065" t="n">
        <f aca="false">'03.24 по датам'!EU32</f>
        <v>0</v>
      </c>
      <c r="EV32" s="2065" t="n">
        <f aca="false">'03.24 по датам'!EV32</f>
        <v>0</v>
      </c>
      <c r="EW32" s="2065" t="n">
        <f aca="false">'03.24 по датам'!EW32</f>
        <v>0</v>
      </c>
      <c r="EX32" s="2065" t="n">
        <f aca="false">'03.24 по датам'!EX32</f>
        <v>0</v>
      </c>
      <c r="EY32" s="2066" t="n">
        <f aca="false">'03.24 по датам'!EY32</f>
        <v>0</v>
      </c>
      <c r="EZ32" s="2238"/>
      <c r="FA32" s="2239"/>
      <c r="FB32" s="2240"/>
      <c r="FC32" s="2069"/>
      <c r="FD32" s="2070"/>
      <c r="FE32" s="2065" t="n">
        <f aca="false">'03.24 по датам'!FE32</f>
        <v>0</v>
      </c>
      <c r="FF32" s="2065" t="n">
        <f aca="false">'03.24 по датам'!FF32</f>
        <v>0</v>
      </c>
      <c r="FG32" s="2065" t="n">
        <f aca="false">'03.24 по датам'!FG32</f>
        <v>0</v>
      </c>
      <c r="FH32" s="2065" t="n">
        <f aca="false">'03.24 по датам'!FH32</f>
        <v>0</v>
      </c>
      <c r="FI32" s="2065" t="n">
        <f aca="false">'03.24 по датам'!FI32</f>
        <v>0</v>
      </c>
      <c r="FJ32" s="2065" t="n">
        <f aca="false">'03.24 по датам'!FJ32</f>
        <v>0</v>
      </c>
      <c r="FK32" s="2065" t="n">
        <f aca="false">'03.24 по датам'!FK32</f>
        <v>0</v>
      </c>
      <c r="FL32" s="2065" t="n">
        <f aca="false">'03.24 по датам'!FL32</f>
        <v>0</v>
      </c>
      <c r="FM32" s="2065" t="n">
        <f aca="false">'03.24 по датам'!FM32</f>
        <v>0</v>
      </c>
      <c r="FN32" s="2066" t="n">
        <f aca="false">'03.24 по датам'!FN32</f>
        <v>0</v>
      </c>
      <c r="FO32" s="2238"/>
      <c r="FP32" s="2239"/>
      <c r="FQ32" s="2240"/>
      <c r="FR32" s="2069"/>
      <c r="FS32" s="2070"/>
      <c r="FT32" s="2072"/>
      <c r="FU32" s="2072"/>
      <c r="FV32" s="2072"/>
      <c r="FW32" s="2072"/>
      <c r="FX32" s="2072"/>
      <c r="FY32" s="2072"/>
      <c r="FZ32" s="2072"/>
      <c r="GA32" s="2072"/>
      <c r="GB32" s="2072"/>
      <c r="GC32" s="2072"/>
      <c r="GD32" s="2072"/>
      <c r="GE32" s="2072"/>
      <c r="GF32" s="2072"/>
      <c r="GG32" s="2072"/>
      <c r="GH32" s="2072"/>
      <c r="GI32" s="2072"/>
      <c r="GJ32" s="2072"/>
      <c r="GK32" s="2072"/>
      <c r="GL32" s="2072"/>
      <c r="GM32" s="2072"/>
      <c r="GN32" s="2072"/>
      <c r="GO32" s="2072"/>
      <c r="GP32" s="2072"/>
      <c r="GQ32" s="2072"/>
      <c r="GR32" s="2072"/>
      <c r="GS32" s="2073"/>
      <c r="GT32" s="2242"/>
      <c r="GU32" s="2243"/>
      <c r="GV32" s="2240"/>
      <c r="GW32" s="2076"/>
      <c r="GX32" s="2063"/>
      <c r="GY32" s="2062"/>
      <c r="GZ32" s="2077" t="n">
        <f aca="false">'03.24 по датам'!GZ32</f>
        <v>0</v>
      </c>
      <c r="HA32" s="2078" t="n">
        <f aca="false">'03.24 по датам'!HA32</f>
        <v>0</v>
      </c>
      <c r="HB32" s="2272"/>
      <c r="HC32" s="2080"/>
      <c r="HD32" s="2247" t="n">
        <f aca="false">'03.24 по датам'!HD32</f>
        <v>0</v>
      </c>
      <c r="HE32" s="2272"/>
      <c r="HF32" s="2082"/>
      <c r="HG32" s="2068"/>
      <c r="HH32" s="2083"/>
      <c r="HI32" s="2273"/>
      <c r="HJ32" s="2072"/>
      <c r="HK32" s="2072"/>
      <c r="HL32" s="2072"/>
      <c r="HM32" s="2072"/>
      <c r="HN32" s="2072"/>
      <c r="HO32" s="2072"/>
      <c r="HP32" s="2072"/>
      <c r="HQ32" s="2072"/>
      <c r="HR32" s="2072"/>
      <c r="HS32" s="2072"/>
      <c r="HT32" s="2072"/>
      <c r="HU32" s="2072"/>
      <c r="HV32" s="2072"/>
      <c r="HW32" s="2072"/>
      <c r="HX32" s="2072"/>
      <c r="HY32" s="2072"/>
      <c r="HZ32" s="2073"/>
      <c r="IA32" s="2242"/>
      <c r="IB32" s="2243"/>
      <c r="IC32" s="2240"/>
      <c r="ID32" s="2062"/>
      <c r="IE32" s="2076"/>
      <c r="IF32" s="2085" t="n">
        <f aca="false">'03.24 по датам'!IF32</f>
        <v>0</v>
      </c>
      <c r="IG32" s="2085" t="n">
        <f aca="false">'03.24 по датам'!IG32</f>
        <v>0</v>
      </c>
      <c r="IH32" s="2086" t="n">
        <f aca="false">'03.24 по датам'!IH32</f>
        <v>0</v>
      </c>
      <c r="II32" s="2249"/>
      <c r="IJ32" s="2250"/>
      <c r="IK32" s="2089"/>
      <c r="IL32" s="2090"/>
      <c r="IM32" s="2091" t="n">
        <f aca="false">'03.24 по датам'!IM32</f>
        <v>0</v>
      </c>
      <c r="IN32" s="2092" t="n">
        <f aca="false">'03.24 по датам'!IN32</f>
        <v>0</v>
      </c>
      <c r="IO32" s="2092" t="n">
        <f aca="false">'03.24 по датам'!IO32</f>
        <v>0</v>
      </c>
      <c r="IP32" s="2093" t="n">
        <f aca="false">'03.24 по датам'!IP32</f>
        <v>0</v>
      </c>
      <c r="IQ32" s="2093" t="n">
        <f aca="false">'03.24 по датам'!IQ32</f>
        <v>0</v>
      </c>
      <c r="IR32" s="2093" t="n">
        <f aca="false">'03.24 по датам'!IR32</f>
        <v>0</v>
      </c>
      <c r="IS32" s="2093" t="n">
        <f aca="false">'03.24 по датам'!IS32</f>
        <v>0</v>
      </c>
      <c r="IT32" s="2093" t="n">
        <f aca="false">'03.24 по датам'!IT32</f>
        <v>0</v>
      </c>
      <c r="IU32" s="2093" t="n">
        <f aca="false">'03.24 по датам'!IU32</f>
        <v>0</v>
      </c>
      <c r="IV32" s="2094" t="n">
        <f aca="false">'03.24 по датам'!IV32</f>
        <v>0</v>
      </c>
      <c r="IW32" s="2251"/>
      <c r="IX32" s="2252"/>
      <c r="IY32" s="2253"/>
      <c r="IZ32" s="2062"/>
      <c r="JA32" s="2063"/>
      <c r="JB32" s="2098" t="n">
        <f aca="false">'03.24 по датам'!JB32</f>
        <v>0</v>
      </c>
      <c r="JC32" s="2245"/>
      <c r="JD32" s="2100" t="n">
        <f aca="false">'03.24 по датам'!JD32</f>
        <v>0</v>
      </c>
      <c r="JE32" s="2101"/>
      <c r="JF32" s="2102"/>
      <c r="JG32" s="2254" t="n">
        <f aca="false">'03.24 по датам'!JG32</f>
        <v>0</v>
      </c>
      <c r="JH32" s="2254" t="n">
        <f aca="false">'03.24 по датам'!JH32</f>
        <v>0</v>
      </c>
      <c r="JI32" s="2254" t="n">
        <f aca="false">'03.24 по датам'!JI32</f>
        <v>0</v>
      </c>
      <c r="JJ32" s="2291" t="n">
        <f aca="false">'03.24 по датам'!JJ32</f>
        <v>0</v>
      </c>
      <c r="JK32" s="2292"/>
      <c r="JL32" s="2106"/>
      <c r="JM32" s="2107" t="e">
        <f aca="false">JM$4:JM$4+SUMIF($C$5:JL$5,"Нараст. баланс",$C34:JL34)+SUMIF($C$7:JH$7,"Итого (с ВНР)",$C34:JH34)-SUMIF($C$5:JL$5,"Геол. снижение,  т/сут",$C34:JL34)-SUMIF(JJ$7:JL$7,"Итого",JJ34:JL34)-SUMIF($C$7:JL$7,"Итого (с ВСП)",$C34:JL34)</f>
        <v>#VALUE!</v>
      </c>
      <c r="JN32" s="2108"/>
      <c r="JO32" s="2256" t="e">
        <f aca="false">'03.24 НГДП по датам'!CA32:CA34</f>
        <v>#VALUE!</v>
      </c>
      <c r="JP32" s="2110"/>
      <c r="JQ32" s="2111"/>
      <c r="JR32" s="2257"/>
    </row>
    <row r="33" customFormat="false" ht="11.25" hidden="false" customHeight="true" outlineLevel="0" collapsed="false">
      <c r="A33" s="2056"/>
      <c r="B33" s="2113" t="s">
        <v>663</v>
      </c>
      <c r="C33" s="2123" t="n">
        <f aca="false">'03.24 по датам'!C33</f>
        <v>0</v>
      </c>
      <c r="D33" s="2123" t="n">
        <f aca="false">'03.24 по датам'!D33</f>
        <v>0</v>
      </c>
      <c r="E33" s="2123" t="n">
        <f aca="false">'03.24 по датам'!E33</f>
        <v>0</v>
      </c>
      <c r="F33" s="2123" t="n">
        <f aca="false">'03.24 по датам'!F33</f>
        <v>0</v>
      </c>
      <c r="G33" s="2121" t="n">
        <f aca="false">'03.24 по датам'!G33</f>
        <v>0</v>
      </c>
      <c r="H33" s="2121" t="n">
        <f aca="false">'03.24 по датам'!H33</f>
        <v>0</v>
      </c>
      <c r="I33" s="2121" t="n">
        <f aca="false">'03.24 по датам'!I33</f>
        <v>0</v>
      </c>
      <c r="J33" s="2121" t="n">
        <f aca="false">'03.24 по датам'!J33</f>
        <v>0</v>
      </c>
      <c r="K33" s="2121" t="n">
        <f aca="false">'03.24 по датам'!K33</f>
        <v>0</v>
      </c>
      <c r="L33" s="2121" t="n">
        <f aca="false">'03.24 по датам'!L33</f>
        <v>0</v>
      </c>
      <c r="M33" s="2121" t="n">
        <f aca="false">'03.24 по датам'!M33</f>
        <v>0</v>
      </c>
      <c r="N33" s="2121" t="n">
        <f aca="false">'03.24 по датам'!N33</f>
        <v>0</v>
      </c>
      <c r="O33" s="2121" t="n">
        <f aca="false">'03.24 по датам'!O33</f>
        <v>0</v>
      </c>
      <c r="P33" s="2121" t="n">
        <f aca="false">'03.24 по датам'!P33</f>
        <v>0</v>
      </c>
      <c r="Q33" s="2121" t="n">
        <f aca="false">'03.24 по датам'!Q33</f>
        <v>0</v>
      </c>
      <c r="R33" s="2121" t="n">
        <f aca="false">'03.24 по датам'!R33</f>
        <v>0</v>
      </c>
      <c r="S33" s="2121" t="n">
        <f aca="false">'03.24 по датам'!S33</f>
        <v>0</v>
      </c>
      <c r="T33" s="2121" t="n">
        <f aca="false">'03.24 по датам'!T33</f>
        <v>0</v>
      </c>
      <c r="U33" s="2121" t="n">
        <f aca="false">'03.24 по датам'!U33</f>
        <v>0</v>
      </c>
      <c r="V33" s="2121" t="n">
        <f aca="false">'03.24 по датам'!V33</f>
        <v>0</v>
      </c>
      <c r="W33" s="2122" t="n">
        <f aca="false">'03.24 по датам'!W33</f>
        <v>0</v>
      </c>
      <c r="X33" s="2115"/>
      <c r="Y33" s="2116"/>
      <c r="Z33" s="2117"/>
      <c r="AA33" s="2118" t="n">
        <f aca="false">COUNTIF(C33:Z33,"&gt;"&amp;0)</f>
        <v>0</v>
      </c>
      <c r="AB33" s="2119"/>
      <c r="AC33" s="2120" t="n">
        <f aca="false">'03.24 по датам'!AC33</f>
        <v>0</v>
      </c>
      <c r="AD33" s="2120" t="n">
        <f aca="false">'03.24 по датам'!AD33</f>
        <v>0</v>
      </c>
      <c r="AE33" s="2121" t="n">
        <f aca="false">'03.24 по датам'!AE33</f>
        <v>0</v>
      </c>
      <c r="AF33" s="2121" t="n">
        <f aca="false">'03.24 по датам'!AF33</f>
        <v>0</v>
      </c>
      <c r="AG33" s="2121" t="n">
        <f aca="false">'03.24 по датам'!AG33</f>
        <v>0</v>
      </c>
      <c r="AH33" s="2121" t="n">
        <f aca="false">'03.24 по датам'!AH33</f>
        <v>0</v>
      </c>
      <c r="AI33" s="2121" t="n">
        <f aca="false">'03.24 по датам'!AI33</f>
        <v>0</v>
      </c>
      <c r="AJ33" s="2121" t="n">
        <f aca="false">'03.24 по датам'!AJ33</f>
        <v>0</v>
      </c>
      <c r="AK33" s="2121" t="n">
        <f aca="false">'03.24 по датам'!AK33</f>
        <v>0</v>
      </c>
      <c r="AL33" s="2121" t="n">
        <f aca="false">'03.24 по датам'!AL33</f>
        <v>0</v>
      </c>
      <c r="AM33" s="2121" t="n">
        <f aca="false">'03.24 по датам'!AM33</f>
        <v>0</v>
      </c>
      <c r="AN33" s="2121" t="n">
        <f aca="false">'03.24 по датам'!AN33</f>
        <v>0</v>
      </c>
      <c r="AO33" s="2122" t="n">
        <f aca="false">'03.24 по датам'!AO33</f>
        <v>0</v>
      </c>
      <c r="AP33" s="2115"/>
      <c r="AQ33" s="2116"/>
      <c r="AR33" s="2117"/>
      <c r="AS33" s="2118" t="n">
        <f aca="false">COUNTIF(AC34:AR34,"&gt;"&amp;0)</f>
        <v>0</v>
      </c>
      <c r="AT33" s="2119"/>
      <c r="AU33" s="2120" t="n">
        <f aca="false">'03.24 по датам'!AU33</f>
        <v>0</v>
      </c>
      <c r="AV33" s="2120" t="n">
        <f aca="false">'03.24 по датам'!AV33</f>
        <v>0</v>
      </c>
      <c r="AW33" s="2123" t="n">
        <f aca="false">'03.24 по датам'!AW33</f>
        <v>0</v>
      </c>
      <c r="AX33" s="2121" t="n">
        <f aca="false">'03.24 по датам'!AX33</f>
        <v>0</v>
      </c>
      <c r="AY33" s="2121" t="n">
        <f aca="false">'03.24 по датам'!AY33</f>
        <v>0</v>
      </c>
      <c r="AZ33" s="2121" t="n">
        <f aca="false">'03.24 по датам'!AZ33</f>
        <v>0</v>
      </c>
      <c r="BA33" s="2121" t="n">
        <f aca="false">'03.24 по датам'!BA33</f>
        <v>0</v>
      </c>
      <c r="BB33" s="2121" t="n">
        <f aca="false">'03.24 по датам'!BB33</f>
        <v>0</v>
      </c>
      <c r="BC33" s="2121" t="n">
        <f aca="false">'03.24 по датам'!BC33</f>
        <v>0</v>
      </c>
      <c r="BD33" s="2121" t="n">
        <f aca="false">'03.24 по датам'!BD33</f>
        <v>0</v>
      </c>
      <c r="BE33" s="2121" t="n">
        <f aca="false">'03.24 по датам'!BE33</f>
        <v>0</v>
      </c>
      <c r="BF33" s="2121" t="n">
        <f aca="false">'03.24 по датам'!BF33</f>
        <v>0</v>
      </c>
      <c r="BG33" s="2121" t="n">
        <f aca="false">'03.24 по датам'!BG33</f>
        <v>0</v>
      </c>
      <c r="BH33" s="2121" t="n">
        <f aca="false">'03.24 по датам'!BH33</f>
        <v>0</v>
      </c>
      <c r="BI33" s="2121" t="n">
        <f aca="false">'03.24 по датам'!BI33</f>
        <v>0</v>
      </c>
      <c r="BJ33" s="2121" t="n">
        <f aca="false">'03.24 по датам'!BJ33</f>
        <v>0</v>
      </c>
      <c r="BK33" s="2121" t="n">
        <f aca="false">'03.24 по датам'!BK33</f>
        <v>0</v>
      </c>
      <c r="BL33" s="2121" t="n">
        <f aca="false">'03.24 по датам'!BL33</f>
        <v>0</v>
      </c>
      <c r="BM33" s="2121" t="n">
        <f aca="false">'03.24 по датам'!BM33</f>
        <v>0</v>
      </c>
      <c r="BN33" s="2121" t="n">
        <f aca="false">'03.24 по датам'!BN33</f>
        <v>0</v>
      </c>
      <c r="BO33" s="2121" t="n">
        <f aca="false">'03.24 по датам'!BO33</f>
        <v>0</v>
      </c>
      <c r="BP33" s="2121" t="n">
        <f aca="false">'03.24 по датам'!BP33</f>
        <v>0</v>
      </c>
      <c r="BQ33" s="2122" t="n">
        <f aca="false">'03.24 по датам'!BQ33</f>
        <v>0</v>
      </c>
      <c r="BR33" s="2115"/>
      <c r="BS33" s="2116"/>
      <c r="BT33" s="2117"/>
      <c r="BU33" s="2118" t="n">
        <f aca="false">COUNTIF(AU34:BT34,"&gt;"&amp;0)</f>
        <v>0</v>
      </c>
      <c r="BV33" s="2119"/>
      <c r="BW33" s="2124" t="n">
        <f aca="false">'03.24 по датам'!BW33</f>
        <v>0</v>
      </c>
      <c r="BX33" s="2121" t="n">
        <f aca="false">'03.24 по датам'!BX33</f>
        <v>0</v>
      </c>
      <c r="BY33" s="2121" t="n">
        <f aca="false">'03.24 по датам'!BY33</f>
        <v>0</v>
      </c>
      <c r="BZ33" s="2121" t="n">
        <f aca="false">'03.24 по датам'!BZ33</f>
        <v>0</v>
      </c>
      <c r="CA33" s="2121" t="n">
        <f aca="false">'03.24 по датам'!CA33</f>
        <v>0</v>
      </c>
      <c r="CB33" s="2121" t="n">
        <f aca="false">'03.24 по датам'!CB33</f>
        <v>0</v>
      </c>
      <c r="CC33" s="2121" t="n">
        <f aca="false">'03.24 по датам'!CC33</f>
        <v>0</v>
      </c>
      <c r="CD33" s="2121" t="n">
        <f aca="false">'03.24 по датам'!CD33</f>
        <v>0</v>
      </c>
      <c r="CE33" s="2121" t="n">
        <f aca="false">'03.24 по датам'!CE33</f>
        <v>0</v>
      </c>
      <c r="CF33" s="2121" t="n">
        <f aca="false">'03.24 по датам'!CF33</f>
        <v>0</v>
      </c>
      <c r="CG33" s="2121" t="n">
        <f aca="false">'03.24 по датам'!CG33</f>
        <v>0</v>
      </c>
      <c r="CH33" s="2121" t="n">
        <f aca="false">'03.24 по датам'!CH33</f>
        <v>0</v>
      </c>
      <c r="CI33" s="2122" t="n">
        <f aca="false">'03.24 по датам'!CI33</f>
        <v>0</v>
      </c>
      <c r="CJ33" s="2115"/>
      <c r="CK33" s="2116"/>
      <c r="CL33" s="2117"/>
      <c r="CM33" s="2118" t="n">
        <f aca="false">COUNTIF(BW34:CL34,"&gt;"&amp;0)</f>
        <v>0</v>
      </c>
      <c r="CN33" s="2119"/>
      <c r="CO33" s="2119" t="n">
        <f aca="false">AA33+AS33+BU33+CM33</f>
        <v>0</v>
      </c>
      <c r="CP33" s="2119"/>
      <c r="CQ33" s="2121" t="n">
        <f aca="false">'03.24 по датам'!CQ33</f>
        <v>0</v>
      </c>
      <c r="CR33" s="2121" t="n">
        <f aca="false">'03.24 по датам'!CR33</f>
        <v>0</v>
      </c>
      <c r="CS33" s="2121" t="n">
        <f aca="false">'03.24 по датам'!CS33</f>
        <v>0</v>
      </c>
      <c r="CT33" s="2121" t="n">
        <f aca="false">'03.24 по датам'!CT33</f>
        <v>0</v>
      </c>
      <c r="CU33" s="2121" t="n">
        <f aca="false">'03.24 по датам'!CU33</f>
        <v>0</v>
      </c>
      <c r="CV33" s="2121" t="n">
        <f aca="false">'03.24 по датам'!CV33</f>
        <v>0</v>
      </c>
      <c r="CW33" s="2121" t="n">
        <f aca="false">'03.24 по датам'!CW33</f>
        <v>0</v>
      </c>
      <c r="CX33" s="2121" t="n">
        <f aca="false">'03.24 по датам'!CX33</f>
        <v>0</v>
      </c>
      <c r="CY33" s="2121" t="n">
        <f aca="false">'03.24 по датам'!CY33</f>
        <v>0</v>
      </c>
      <c r="CZ33" s="2121" t="n">
        <f aca="false">'03.24 по датам'!CZ33</f>
        <v>0</v>
      </c>
      <c r="DA33" s="2121" t="n">
        <f aca="false">'03.24 по датам'!DA33</f>
        <v>0</v>
      </c>
      <c r="DB33" s="2121" t="n">
        <f aca="false">'03.24 по датам'!DB33</f>
        <v>0</v>
      </c>
      <c r="DC33" s="2122" t="n">
        <f aca="false">'03.24 по датам'!DC33</f>
        <v>0</v>
      </c>
      <c r="DD33" s="2115"/>
      <c r="DE33" s="2116"/>
      <c r="DF33" s="2117"/>
      <c r="DG33" s="2125" t="n">
        <f aca="false">SUBTOTAL(9,CQ35:DF35)</f>
        <v>0</v>
      </c>
      <c r="DH33" s="2126"/>
      <c r="DI33" s="2124" t="n">
        <f aca="false">'03.24 по датам'!DI33</f>
        <v>0</v>
      </c>
      <c r="DJ33" s="2121" t="n">
        <f aca="false">'03.24 по датам'!DJ33</f>
        <v>0</v>
      </c>
      <c r="DK33" s="2121" t="n">
        <f aca="false">'03.24 по датам'!DK33</f>
        <v>0</v>
      </c>
      <c r="DL33" s="2121" t="n">
        <f aca="false">'03.24 по датам'!DL33</f>
        <v>0</v>
      </c>
      <c r="DM33" s="2121" t="n">
        <f aca="false">'03.24 по датам'!DM33</f>
        <v>0</v>
      </c>
      <c r="DN33" s="2121" t="n">
        <f aca="false">'03.24 по датам'!DN33</f>
        <v>0</v>
      </c>
      <c r="DO33" s="2121" t="n">
        <f aca="false">'03.24 по датам'!DO33</f>
        <v>0</v>
      </c>
      <c r="DP33" s="2121" t="n">
        <f aca="false">'03.24 по датам'!DP33</f>
        <v>0</v>
      </c>
      <c r="DQ33" s="2121" t="n">
        <f aca="false">'03.24 по датам'!DQ33</f>
        <v>0</v>
      </c>
      <c r="DR33" s="2121" t="n">
        <f aca="false">'03.24 по датам'!DR33</f>
        <v>0</v>
      </c>
      <c r="DS33" s="2121" t="n">
        <f aca="false">'03.24 по датам'!DS33</f>
        <v>0</v>
      </c>
      <c r="DT33" s="2121" t="n">
        <f aca="false">'03.24 по датам'!DT33</f>
        <v>0</v>
      </c>
      <c r="DU33" s="2122" t="n">
        <f aca="false">'03.24 по датам'!DU33</f>
        <v>0</v>
      </c>
      <c r="DV33" s="2115"/>
      <c r="DW33" s="2116"/>
      <c r="DX33" s="2117"/>
      <c r="DY33" s="2125" t="n">
        <f aca="false">COUNTIF(DI34:DX34,"&gt;"&amp;0)</f>
        <v>0</v>
      </c>
      <c r="DZ33" s="2126"/>
      <c r="EA33" s="2121" t="n">
        <f aca="false">'03.24 по датам'!EA33</f>
        <v>0</v>
      </c>
      <c r="EB33" s="2121" t="n">
        <f aca="false">'03.24 по датам'!EB33</f>
        <v>0</v>
      </c>
      <c r="EC33" s="2121" t="n">
        <f aca="false">'03.24 по датам'!EC33</f>
        <v>0</v>
      </c>
      <c r="ED33" s="2121" t="n">
        <f aca="false">'03.24 по датам'!ED33</f>
        <v>0</v>
      </c>
      <c r="EE33" s="2121" t="n">
        <f aca="false">'03.24 по датам'!EE33</f>
        <v>0</v>
      </c>
      <c r="EF33" s="2121" t="n">
        <f aca="false">'03.24 по датам'!EF33</f>
        <v>0</v>
      </c>
      <c r="EG33" s="2121" t="n">
        <f aca="false">'03.24 по датам'!EG33</f>
        <v>0</v>
      </c>
      <c r="EH33" s="2121" t="n">
        <f aca="false">'03.24 по датам'!EH33</f>
        <v>0</v>
      </c>
      <c r="EI33" s="2121" t="n">
        <f aca="false">'03.24 по датам'!EI33</f>
        <v>0</v>
      </c>
      <c r="EJ33" s="2121" t="n">
        <f aca="false">'03.24 по датам'!EJ33</f>
        <v>0</v>
      </c>
      <c r="EK33" s="2121" t="n">
        <f aca="false">'03.24 по датам'!EK33</f>
        <v>0</v>
      </c>
      <c r="EL33" s="2121" t="n">
        <f aca="false">'03.24 по датам'!EL33</f>
        <v>0</v>
      </c>
      <c r="EM33" s="2121" t="n">
        <f aca="false">'03.24 по датам'!EM33</f>
        <v>0</v>
      </c>
      <c r="EN33" s="2121" t="n">
        <f aca="false">'03.24 по датам'!EN33</f>
        <v>0</v>
      </c>
      <c r="EO33" s="2121" t="n">
        <f aca="false">'03.24 по датам'!EO33</f>
        <v>0</v>
      </c>
      <c r="EP33" s="2121" t="n">
        <f aca="false">'03.24 по датам'!EP33</f>
        <v>0</v>
      </c>
      <c r="EQ33" s="2121" t="n">
        <f aca="false">'03.24 по датам'!EQ33</f>
        <v>0</v>
      </c>
      <c r="ER33" s="2121" t="n">
        <f aca="false">'03.24 по датам'!ER33</f>
        <v>0</v>
      </c>
      <c r="ES33" s="2121" t="n">
        <f aca="false">'03.24 по датам'!ES33</f>
        <v>0</v>
      </c>
      <c r="ET33" s="2121" t="n">
        <f aca="false">'03.24 по датам'!ET33</f>
        <v>0</v>
      </c>
      <c r="EU33" s="2121" t="n">
        <f aca="false">'03.24 по датам'!EU33</f>
        <v>0</v>
      </c>
      <c r="EV33" s="2121" t="n">
        <f aca="false">'03.24 по датам'!EV33</f>
        <v>0</v>
      </c>
      <c r="EW33" s="2121" t="n">
        <f aca="false">'03.24 по датам'!EW33</f>
        <v>0</v>
      </c>
      <c r="EX33" s="2121" t="n">
        <f aca="false">'03.24 по датам'!EX33</f>
        <v>0</v>
      </c>
      <c r="EY33" s="2122" t="n">
        <f aca="false">'03.24 по датам'!EY33</f>
        <v>0</v>
      </c>
      <c r="EZ33" s="2115"/>
      <c r="FA33" s="2116"/>
      <c r="FB33" s="2117"/>
      <c r="FC33" s="2125" t="n">
        <f aca="false">COUNTIF(EA34:FB34,"&gt;"&amp;0)</f>
        <v>0</v>
      </c>
      <c r="FD33" s="2126"/>
      <c r="FE33" s="2121" t="n">
        <f aca="false">'03.24 по датам'!FE33</f>
        <v>0</v>
      </c>
      <c r="FF33" s="2121" t="n">
        <f aca="false">'03.24 по датам'!FF33</f>
        <v>0</v>
      </c>
      <c r="FG33" s="2121" t="n">
        <f aca="false">'03.24 по датам'!FG33</f>
        <v>0</v>
      </c>
      <c r="FH33" s="2121" t="n">
        <f aca="false">'03.24 по датам'!FH33</f>
        <v>0</v>
      </c>
      <c r="FI33" s="2121" t="n">
        <f aca="false">'03.24 по датам'!FI33</f>
        <v>0</v>
      </c>
      <c r="FJ33" s="2121" t="n">
        <f aca="false">'03.24 по датам'!FJ33</f>
        <v>0</v>
      </c>
      <c r="FK33" s="2121" t="n">
        <f aca="false">'03.24 по датам'!FK33</f>
        <v>0</v>
      </c>
      <c r="FL33" s="2121" t="n">
        <f aca="false">'03.24 по датам'!FL33</f>
        <v>0</v>
      </c>
      <c r="FM33" s="2121" t="n">
        <f aca="false">'03.24 по датам'!FM33</f>
        <v>0</v>
      </c>
      <c r="FN33" s="2122" t="n">
        <f aca="false">'03.24 по датам'!FN33</f>
        <v>0</v>
      </c>
      <c r="FO33" s="2115"/>
      <c r="FP33" s="2116"/>
      <c r="FQ33" s="2117"/>
      <c r="FR33" s="2125" t="n">
        <f aca="false">COUNTIF(FE34:FQ34,"&gt;"&amp;0)</f>
        <v>0</v>
      </c>
      <c r="FS33" s="2126"/>
      <c r="FT33" s="2128"/>
      <c r="FU33" s="2128"/>
      <c r="FV33" s="2128"/>
      <c r="FW33" s="2128"/>
      <c r="FX33" s="2128"/>
      <c r="FY33" s="2128"/>
      <c r="FZ33" s="2128"/>
      <c r="GA33" s="2128"/>
      <c r="GB33" s="2128"/>
      <c r="GC33" s="2128"/>
      <c r="GD33" s="2128"/>
      <c r="GE33" s="2128"/>
      <c r="GF33" s="2128"/>
      <c r="GG33" s="2128"/>
      <c r="GH33" s="2128"/>
      <c r="GI33" s="2128"/>
      <c r="GJ33" s="2128"/>
      <c r="GK33" s="2128"/>
      <c r="GL33" s="2128"/>
      <c r="GM33" s="2128"/>
      <c r="GN33" s="2128"/>
      <c r="GO33" s="2128"/>
      <c r="GP33" s="2128"/>
      <c r="GQ33" s="2128"/>
      <c r="GR33" s="2128"/>
      <c r="GS33" s="2129"/>
      <c r="GT33" s="2130"/>
      <c r="GU33" s="2131"/>
      <c r="GV33" s="2117"/>
      <c r="GW33" s="2132" t="n">
        <f aca="false">SUBTOTAL(9,FT35:GV35)</f>
        <v>0</v>
      </c>
      <c r="GX33" s="2119" t="n">
        <f aca="false">SUBTOTAL(9,FT35:GV35)</f>
        <v>0</v>
      </c>
      <c r="GY33" s="2133"/>
      <c r="GZ33" s="2134" t="n">
        <f aca="false">'03.24 по датам'!GZ33</f>
        <v>0</v>
      </c>
      <c r="HA33" s="2135" t="n">
        <f aca="false">'03.24 по датам'!HA33</f>
        <v>0</v>
      </c>
      <c r="HB33" s="2136"/>
      <c r="HC33" s="2137"/>
      <c r="HD33" s="2261" t="n">
        <f aca="false">'03.24 по датам'!HD33</f>
        <v>0</v>
      </c>
      <c r="HE33" s="2136"/>
      <c r="HF33" s="2139"/>
      <c r="HG33" s="2124"/>
      <c r="HH33" s="2140"/>
      <c r="HI33" s="2278"/>
      <c r="HJ33" s="2128"/>
      <c r="HK33" s="2128"/>
      <c r="HL33" s="2128"/>
      <c r="HM33" s="2128"/>
      <c r="HN33" s="2128"/>
      <c r="HO33" s="2128"/>
      <c r="HP33" s="2128"/>
      <c r="HQ33" s="2128"/>
      <c r="HR33" s="2128"/>
      <c r="HS33" s="2128"/>
      <c r="HT33" s="2128"/>
      <c r="HU33" s="2128"/>
      <c r="HV33" s="2128"/>
      <c r="HW33" s="2128"/>
      <c r="HX33" s="2128"/>
      <c r="HY33" s="2128"/>
      <c r="HZ33" s="2129"/>
      <c r="IA33" s="2130"/>
      <c r="IB33" s="2131"/>
      <c r="IC33" s="2117"/>
      <c r="ID33" s="2118" t="n">
        <f aca="false">SUBTOTAL(9,HG35:IC35)</f>
        <v>0</v>
      </c>
      <c r="IE33" s="2142"/>
      <c r="IF33" s="2143" t="n">
        <f aca="false">'03.24 по датам'!IF33</f>
        <v>0</v>
      </c>
      <c r="IG33" s="2143" t="n">
        <f aca="false">'03.24 по датам'!IG33</f>
        <v>0</v>
      </c>
      <c r="IH33" s="2144" t="n">
        <f aca="false">'03.24 по датам'!IH33</f>
        <v>0</v>
      </c>
      <c r="II33" s="2145"/>
      <c r="IJ33" s="2146"/>
      <c r="IK33" s="2147" t="n">
        <f aca="false">SUBTOTAL(9,IF35:IJ35)</f>
        <v>0</v>
      </c>
      <c r="IL33" s="2148"/>
      <c r="IM33" s="2149" t="n">
        <f aca="false">'03.24 по датам'!IM33</f>
        <v>0</v>
      </c>
      <c r="IN33" s="2150" t="n">
        <f aca="false">'03.24 по датам'!IN33</f>
        <v>0</v>
      </c>
      <c r="IO33" s="2150" t="n">
        <f aca="false">'03.24 по датам'!IO33</f>
        <v>0</v>
      </c>
      <c r="IP33" s="2151" t="n">
        <f aca="false">'03.24 по датам'!IP33</f>
        <v>0</v>
      </c>
      <c r="IQ33" s="2151" t="n">
        <f aca="false">'03.24 по датам'!IQ33</f>
        <v>0</v>
      </c>
      <c r="IR33" s="2151" t="n">
        <f aca="false">'03.24 по датам'!IR33</f>
        <v>0</v>
      </c>
      <c r="IS33" s="2151" t="n">
        <f aca="false">'03.24 по датам'!IS33</f>
        <v>0</v>
      </c>
      <c r="IT33" s="2151" t="n">
        <f aca="false">'03.24 по датам'!IT33</f>
        <v>0</v>
      </c>
      <c r="IU33" s="2151" t="n">
        <f aca="false">'03.24 по датам'!IU33</f>
        <v>0</v>
      </c>
      <c r="IV33" s="2152" t="n">
        <f aca="false">'03.24 по датам'!IV33</f>
        <v>0</v>
      </c>
      <c r="IW33" s="2153"/>
      <c r="IX33" s="2154"/>
      <c r="IY33" s="2155"/>
      <c r="IZ33" s="2118" t="n">
        <f aca="false">SUBTOTAL(3,IM33:IY33)</f>
        <v>10</v>
      </c>
      <c r="JA33" s="2156"/>
      <c r="JB33" s="2157" t="n">
        <f aca="false">'03.24 по датам'!JB33</f>
        <v>0</v>
      </c>
      <c r="JC33" s="2158"/>
      <c r="JD33" s="2159" t="n">
        <f aca="false">'03.24 по датам'!JD33</f>
        <v>0</v>
      </c>
      <c r="JE33" s="2160"/>
      <c r="JF33" s="2161"/>
      <c r="JG33" s="2263" t="n">
        <f aca="false">'03.24 по датам'!JG33</f>
        <v>0</v>
      </c>
      <c r="JH33" s="2263" t="n">
        <f aca="false">'03.24 по датам'!JH33</f>
        <v>0</v>
      </c>
      <c r="JI33" s="2263" t="n">
        <f aca="false">'03.24 по датам'!JI33</f>
        <v>0</v>
      </c>
      <c r="JJ33" s="2293" t="n">
        <f aca="false">'03.24 по датам'!JJ33</f>
        <v>0</v>
      </c>
      <c r="JK33" s="2294"/>
      <c r="JL33" s="2165"/>
      <c r="JM33" s="2107"/>
      <c r="JN33" s="2108"/>
      <c r="JO33" s="2256"/>
      <c r="JP33" s="2166"/>
      <c r="JQ33" s="2167"/>
      <c r="JR33" s="2168"/>
    </row>
    <row r="34" customFormat="false" ht="11.25" hidden="false" customHeight="true" outlineLevel="0" collapsed="false">
      <c r="A34" s="2056"/>
      <c r="B34" s="2169" t="s">
        <v>661</v>
      </c>
      <c r="C34" s="2179" t="n">
        <f aca="false">'03.24 по датам'!C34</f>
        <v>0</v>
      </c>
      <c r="D34" s="2179" t="n">
        <f aca="false">'03.24 по датам'!D34</f>
        <v>0</v>
      </c>
      <c r="E34" s="2179" t="n">
        <f aca="false">'03.24 по датам'!E34</f>
        <v>0</v>
      </c>
      <c r="F34" s="2179" t="n">
        <f aca="false">'03.24 по датам'!F34</f>
        <v>0</v>
      </c>
      <c r="G34" s="2177" t="n">
        <f aca="false">'03.24 по датам'!G34</f>
        <v>0</v>
      </c>
      <c r="H34" s="2177" t="n">
        <f aca="false">'03.24 по датам'!H34</f>
        <v>0</v>
      </c>
      <c r="I34" s="2177" t="n">
        <f aca="false">'03.24 по датам'!I34</f>
        <v>0</v>
      </c>
      <c r="J34" s="2177" t="n">
        <f aca="false">'03.24 по датам'!J34</f>
        <v>0</v>
      </c>
      <c r="K34" s="2177" t="n">
        <f aca="false">'03.24 по датам'!K34</f>
        <v>0</v>
      </c>
      <c r="L34" s="2177" t="n">
        <f aca="false">'03.24 по датам'!L34</f>
        <v>0</v>
      </c>
      <c r="M34" s="2177" t="n">
        <f aca="false">'03.24 по датам'!M34</f>
        <v>0</v>
      </c>
      <c r="N34" s="2177" t="n">
        <f aca="false">'03.24 по датам'!N34</f>
        <v>0</v>
      </c>
      <c r="O34" s="2177" t="n">
        <f aca="false">'03.24 по датам'!O34</f>
        <v>0</v>
      </c>
      <c r="P34" s="2177" t="n">
        <f aca="false">'03.24 по датам'!P34</f>
        <v>0</v>
      </c>
      <c r="Q34" s="2177" t="n">
        <f aca="false">'03.24 по датам'!Q34</f>
        <v>0</v>
      </c>
      <c r="R34" s="2177" t="n">
        <f aca="false">'03.24 по датам'!R34</f>
        <v>0</v>
      </c>
      <c r="S34" s="2177" t="n">
        <f aca="false">'03.24 по датам'!S34</f>
        <v>0</v>
      </c>
      <c r="T34" s="2177" t="n">
        <f aca="false">'03.24 по датам'!T34</f>
        <v>0</v>
      </c>
      <c r="U34" s="2177" t="n">
        <f aca="false">'03.24 по датам'!U34</f>
        <v>0</v>
      </c>
      <c r="V34" s="2177" t="n">
        <f aca="false">'03.24 по датам'!V34</f>
        <v>0</v>
      </c>
      <c r="W34" s="2178" t="n">
        <f aca="false">'03.24 по датам'!W34</f>
        <v>0</v>
      </c>
      <c r="X34" s="2171"/>
      <c r="Y34" s="2172"/>
      <c r="Z34" s="2173"/>
      <c r="AA34" s="2174" t="n">
        <f aca="false">SUBTOTAL(9,C34:Z34)</f>
        <v>0</v>
      </c>
      <c r="AB34" s="2175" t="n">
        <f aca="false">AA34+AB30</f>
        <v>0</v>
      </c>
      <c r="AC34" s="2176" t="n">
        <f aca="false">'03.24 по датам'!AC34</f>
        <v>0</v>
      </c>
      <c r="AD34" s="2176" t="n">
        <f aca="false">'03.24 по датам'!AD34</f>
        <v>0</v>
      </c>
      <c r="AE34" s="2177" t="n">
        <f aca="false">'03.24 по датам'!AE34</f>
        <v>0</v>
      </c>
      <c r="AF34" s="2177" t="n">
        <f aca="false">'03.24 по датам'!AF34</f>
        <v>0</v>
      </c>
      <c r="AG34" s="2177" t="n">
        <f aca="false">'03.24 по датам'!AG34</f>
        <v>0</v>
      </c>
      <c r="AH34" s="2177" t="n">
        <f aca="false">'03.24 по датам'!AH34</f>
        <v>0</v>
      </c>
      <c r="AI34" s="2177" t="n">
        <f aca="false">'03.24 по датам'!AI34</f>
        <v>0</v>
      </c>
      <c r="AJ34" s="2177" t="n">
        <f aca="false">'03.24 по датам'!AJ34</f>
        <v>0</v>
      </c>
      <c r="AK34" s="2177" t="n">
        <f aca="false">'03.24 по датам'!AK34</f>
        <v>0</v>
      </c>
      <c r="AL34" s="2177" t="n">
        <f aca="false">'03.24 по датам'!AL34</f>
        <v>0</v>
      </c>
      <c r="AM34" s="2177" t="n">
        <f aca="false">'03.24 по датам'!AM34</f>
        <v>0</v>
      </c>
      <c r="AN34" s="2177" t="n">
        <f aca="false">'03.24 по датам'!AN34</f>
        <v>0</v>
      </c>
      <c r="AO34" s="2178" t="n">
        <f aca="false">'03.24 по датам'!AO34</f>
        <v>0</v>
      </c>
      <c r="AP34" s="2171"/>
      <c r="AQ34" s="2172"/>
      <c r="AR34" s="2173"/>
      <c r="AS34" s="2174" t="n">
        <f aca="false">SUBTOTAL(9,AC34:AR34)</f>
        <v>0</v>
      </c>
      <c r="AT34" s="2175" t="n">
        <f aca="false">AS34+AT30</f>
        <v>0</v>
      </c>
      <c r="AU34" s="2176" t="n">
        <f aca="false">'03.24 по датам'!AU34</f>
        <v>0</v>
      </c>
      <c r="AV34" s="2176" t="n">
        <f aca="false">'03.24 по датам'!AV34</f>
        <v>0</v>
      </c>
      <c r="AW34" s="2179" t="n">
        <f aca="false">'03.24 по датам'!AW34</f>
        <v>0</v>
      </c>
      <c r="AX34" s="2177" t="n">
        <f aca="false">'03.24 по датам'!AX34</f>
        <v>0</v>
      </c>
      <c r="AY34" s="2177" t="n">
        <f aca="false">'03.24 по датам'!AY34</f>
        <v>0</v>
      </c>
      <c r="AZ34" s="2177" t="n">
        <f aca="false">'03.24 по датам'!AZ34</f>
        <v>0</v>
      </c>
      <c r="BA34" s="2177" t="n">
        <f aca="false">'03.24 по датам'!BA34</f>
        <v>0</v>
      </c>
      <c r="BB34" s="2177" t="n">
        <f aca="false">'03.24 по датам'!BB34</f>
        <v>0</v>
      </c>
      <c r="BC34" s="2177" t="n">
        <f aca="false">'03.24 по датам'!BC34</f>
        <v>0</v>
      </c>
      <c r="BD34" s="2177" t="n">
        <f aca="false">'03.24 по датам'!BD34</f>
        <v>0</v>
      </c>
      <c r="BE34" s="2177" t="n">
        <f aca="false">'03.24 по датам'!BE34</f>
        <v>0</v>
      </c>
      <c r="BF34" s="2177" t="n">
        <f aca="false">'03.24 по датам'!BF34</f>
        <v>0</v>
      </c>
      <c r="BG34" s="2177" t="n">
        <f aca="false">'03.24 по датам'!BG34</f>
        <v>0</v>
      </c>
      <c r="BH34" s="2177" t="n">
        <f aca="false">'03.24 по датам'!BH34</f>
        <v>0</v>
      </c>
      <c r="BI34" s="2177" t="n">
        <f aca="false">'03.24 по датам'!BI34</f>
        <v>0</v>
      </c>
      <c r="BJ34" s="2177" t="n">
        <f aca="false">'03.24 по датам'!BJ34</f>
        <v>0</v>
      </c>
      <c r="BK34" s="2177" t="n">
        <f aca="false">'03.24 по датам'!BK34</f>
        <v>0</v>
      </c>
      <c r="BL34" s="2177" t="n">
        <f aca="false">'03.24 по датам'!BL34</f>
        <v>0</v>
      </c>
      <c r="BM34" s="2177" t="n">
        <f aca="false">'03.24 по датам'!BM34</f>
        <v>0</v>
      </c>
      <c r="BN34" s="2177" t="n">
        <f aca="false">'03.24 по датам'!BN34</f>
        <v>0</v>
      </c>
      <c r="BO34" s="2177" t="n">
        <f aca="false">'03.24 по датам'!BO34</f>
        <v>0</v>
      </c>
      <c r="BP34" s="2177" t="n">
        <f aca="false">'03.24 по датам'!BP34</f>
        <v>0</v>
      </c>
      <c r="BQ34" s="2178" t="n">
        <f aca="false">'03.24 по датам'!BQ34</f>
        <v>0</v>
      </c>
      <c r="BR34" s="2171"/>
      <c r="BS34" s="2172"/>
      <c r="BT34" s="2173"/>
      <c r="BU34" s="2174" t="n">
        <f aca="false">SUBTOTAL(9,AU34:BT34)</f>
        <v>0</v>
      </c>
      <c r="BV34" s="2175" t="n">
        <f aca="false">BU34+BV30</f>
        <v>0</v>
      </c>
      <c r="BW34" s="2180" t="n">
        <f aca="false">'03.24 по датам'!BW34</f>
        <v>0</v>
      </c>
      <c r="BX34" s="2177" t="n">
        <f aca="false">'03.24 по датам'!BX34</f>
        <v>0</v>
      </c>
      <c r="BY34" s="2177" t="n">
        <f aca="false">'03.24 по датам'!BY34</f>
        <v>0</v>
      </c>
      <c r="BZ34" s="2177" t="n">
        <f aca="false">'03.24 по датам'!BZ34</f>
        <v>0</v>
      </c>
      <c r="CA34" s="2177" t="n">
        <f aca="false">'03.24 по датам'!CA34</f>
        <v>0</v>
      </c>
      <c r="CB34" s="2177" t="n">
        <f aca="false">'03.24 по датам'!CB34</f>
        <v>0</v>
      </c>
      <c r="CC34" s="2177" t="n">
        <f aca="false">'03.24 по датам'!CC34</f>
        <v>0</v>
      </c>
      <c r="CD34" s="2177" t="n">
        <f aca="false">'03.24 по датам'!CD34</f>
        <v>0</v>
      </c>
      <c r="CE34" s="2177" t="n">
        <f aca="false">'03.24 по датам'!CE34</f>
        <v>0</v>
      </c>
      <c r="CF34" s="2177" t="n">
        <f aca="false">'03.24 по датам'!CF34</f>
        <v>0</v>
      </c>
      <c r="CG34" s="2177" t="n">
        <f aca="false">'03.24 по датам'!CG34</f>
        <v>0</v>
      </c>
      <c r="CH34" s="2177" t="n">
        <f aca="false">'03.24 по датам'!CH34</f>
        <v>0</v>
      </c>
      <c r="CI34" s="2178" t="n">
        <f aca="false">'03.24 по датам'!CI34</f>
        <v>0</v>
      </c>
      <c r="CJ34" s="2171"/>
      <c r="CK34" s="2172"/>
      <c r="CL34" s="2173"/>
      <c r="CM34" s="2174" t="n">
        <f aca="false">SUBTOTAL(9,BW34:CL34)</f>
        <v>0</v>
      </c>
      <c r="CN34" s="2175" t="n">
        <f aca="false">CM34+CN30</f>
        <v>0</v>
      </c>
      <c r="CO34" s="2175" t="n">
        <f aca="false">AA34+AS34+BU34+CM34</f>
        <v>0</v>
      </c>
      <c r="CP34" s="2175" t="n">
        <f aca="false">CO34+CP30</f>
        <v>0</v>
      </c>
      <c r="CQ34" s="2177" t="n">
        <f aca="false">'03.24 по датам'!CQ34</f>
        <v>0</v>
      </c>
      <c r="CR34" s="2177" t="n">
        <f aca="false">'03.24 по датам'!CR34</f>
        <v>0</v>
      </c>
      <c r="CS34" s="2177" t="n">
        <f aca="false">'03.24 по датам'!CS34</f>
        <v>0</v>
      </c>
      <c r="CT34" s="2177" t="n">
        <f aca="false">'03.24 по датам'!CT34</f>
        <v>0</v>
      </c>
      <c r="CU34" s="2177" t="n">
        <f aca="false">'03.24 по датам'!CU34</f>
        <v>0</v>
      </c>
      <c r="CV34" s="2177" t="n">
        <f aca="false">'03.24 по датам'!CV34</f>
        <v>0</v>
      </c>
      <c r="CW34" s="2177" t="n">
        <f aca="false">'03.24 по датам'!CW34</f>
        <v>0</v>
      </c>
      <c r="CX34" s="2177" t="n">
        <f aca="false">'03.24 по датам'!CX34</f>
        <v>0</v>
      </c>
      <c r="CY34" s="2177" t="n">
        <f aca="false">'03.24 по датам'!CY34</f>
        <v>0</v>
      </c>
      <c r="CZ34" s="2177" t="n">
        <f aca="false">'03.24 по датам'!CZ34</f>
        <v>0</v>
      </c>
      <c r="DA34" s="2177" t="n">
        <f aca="false">'03.24 по датам'!DA34</f>
        <v>0</v>
      </c>
      <c r="DB34" s="2177" t="n">
        <f aca="false">'03.24 по датам'!DB34</f>
        <v>0</v>
      </c>
      <c r="DC34" s="2178" t="n">
        <f aca="false">'03.24 по датам'!DC34</f>
        <v>0</v>
      </c>
      <c r="DD34" s="2171"/>
      <c r="DE34" s="2172"/>
      <c r="DF34" s="2173"/>
      <c r="DG34" s="2181" t="n">
        <f aca="false">SUBTOTAL(9,CQ34:DF34)</f>
        <v>0</v>
      </c>
      <c r="DH34" s="2182" t="n">
        <f aca="false">DG34:DG34+IF($B30:$B30=2,0,DH30:DH30)</f>
        <v>0</v>
      </c>
      <c r="DI34" s="2180" t="n">
        <f aca="false">'03.24 по датам'!DI34</f>
        <v>0</v>
      </c>
      <c r="DJ34" s="2177" t="n">
        <f aca="false">'03.24 по датам'!DJ34</f>
        <v>0</v>
      </c>
      <c r="DK34" s="2177" t="n">
        <f aca="false">'03.24 по датам'!DK34</f>
        <v>0</v>
      </c>
      <c r="DL34" s="2177" t="n">
        <f aca="false">'03.24 по датам'!DL34</f>
        <v>0</v>
      </c>
      <c r="DM34" s="2177" t="n">
        <f aca="false">'03.24 по датам'!DM34</f>
        <v>0</v>
      </c>
      <c r="DN34" s="2177" t="n">
        <f aca="false">'03.24 по датам'!DN34</f>
        <v>0</v>
      </c>
      <c r="DO34" s="2177" t="n">
        <f aca="false">'03.24 по датам'!DO34</f>
        <v>0</v>
      </c>
      <c r="DP34" s="2177" t="n">
        <f aca="false">'03.24 по датам'!DP34</f>
        <v>0</v>
      </c>
      <c r="DQ34" s="2177" t="n">
        <f aca="false">'03.24 по датам'!DQ34</f>
        <v>0</v>
      </c>
      <c r="DR34" s="2177" t="n">
        <f aca="false">'03.24 по датам'!DR34</f>
        <v>0</v>
      </c>
      <c r="DS34" s="2177" t="n">
        <f aca="false">'03.24 по датам'!DS34</f>
        <v>0</v>
      </c>
      <c r="DT34" s="2177" t="n">
        <f aca="false">'03.24 по датам'!DT34</f>
        <v>0</v>
      </c>
      <c r="DU34" s="2178" t="n">
        <f aca="false">'03.24 по датам'!DU34</f>
        <v>0</v>
      </c>
      <c r="DV34" s="2171"/>
      <c r="DW34" s="2172"/>
      <c r="DX34" s="2173"/>
      <c r="DY34" s="2181" t="n">
        <f aca="false">SUBTOTAL(9,DI34:DX34)</f>
        <v>0</v>
      </c>
      <c r="DZ34" s="2182" t="n">
        <f aca="false">DY34:DY34+IF($B30:$B30=2,0,DZ30:DZ30)</f>
        <v>0</v>
      </c>
      <c r="EA34" s="2177" t="n">
        <f aca="false">'03.24 по датам'!EA34</f>
        <v>0</v>
      </c>
      <c r="EB34" s="2177" t="n">
        <f aca="false">'03.24 по датам'!EB34</f>
        <v>0</v>
      </c>
      <c r="EC34" s="2177" t="n">
        <f aca="false">'03.24 по датам'!EC34</f>
        <v>0</v>
      </c>
      <c r="ED34" s="2177" t="n">
        <f aca="false">'03.24 по датам'!ED34</f>
        <v>0</v>
      </c>
      <c r="EE34" s="2177" t="n">
        <f aca="false">'03.24 по датам'!EE34</f>
        <v>0</v>
      </c>
      <c r="EF34" s="2177" t="n">
        <f aca="false">'03.24 по датам'!EF34</f>
        <v>0</v>
      </c>
      <c r="EG34" s="2177" t="n">
        <f aca="false">'03.24 по датам'!EG34</f>
        <v>0</v>
      </c>
      <c r="EH34" s="2177" t="n">
        <f aca="false">'03.24 по датам'!EH34</f>
        <v>0</v>
      </c>
      <c r="EI34" s="2177" t="n">
        <f aca="false">'03.24 по датам'!EI34</f>
        <v>0</v>
      </c>
      <c r="EJ34" s="2177" t="n">
        <f aca="false">'03.24 по датам'!EJ34</f>
        <v>0</v>
      </c>
      <c r="EK34" s="2177" t="n">
        <f aca="false">'03.24 по датам'!EK34</f>
        <v>0</v>
      </c>
      <c r="EL34" s="2177" t="n">
        <f aca="false">'03.24 по датам'!EL34</f>
        <v>0</v>
      </c>
      <c r="EM34" s="2177" t="n">
        <f aca="false">'03.24 по датам'!EM34</f>
        <v>0</v>
      </c>
      <c r="EN34" s="2177" t="n">
        <f aca="false">'03.24 по датам'!EN34</f>
        <v>0</v>
      </c>
      <c r="EO34" s="2177" t="n">
        <f aca="false">'03.24 по датам'!EO34</f>
        <v>0</v>
      </c>
      <c r="EP34" s="2177" t="n">
        <f aca="false">'03.24 по датам'!EP34</f>
        <v>0</v>
      </c>
      <c r="EQ34" s="2177" t="n">
        <f aca="false">'03.24 по датам'!EQ34</f>
        <v>0</v>
      </c>
      <c r="ER34" s="2177" t="n">
        <f aca="false">'03.24 по датам'!ER34</f>
        <v>0</v>
      </c>
      <c r="ES34" s="2177" t="n">
        <f aca="false">'03.24 по датам'!ES34</f>
        <v>0</v>
      </c>
      <c r="ET34" s="2177" t="n">
        <f aca="false">'03.24 по датам'!ET34</f>
        <v>0</v>
      </c>
      <c r="EU34" s="2177" t="n">
        <f aca="false">'03.24 по датам'!EU34</f>
        <v>0</v>
      </c>
      <c r="EV34" s="2177" t="n">
        <f aca="false">'03.24 по датам'!EV34</f>
        <v>0</v>
      </c>
      <c r="EW34" s="2177" t="n">
        <f aca="false">'03.24 по датам'!EW34</f>
        <v>0</v>
      </c>
      <c r="EX34" s="2177" t="n">
        <f aca="false">'03.24 по датам'!EX34</f>
        <v>0</v>
      </c>
      <c r="EY34" s="2178" t="n">
        <f aca="false">'03.24 по датам'!EY34</f>
        <v>0</v>
      </c>
      <c r="EZ34" s="2171"/>
      <c r="FA34" s="2172"/>
      <c r="FB34" s="2173"/>
      <c r="FC34" s="2181" t="n">
        <f aca="false">SUBTOTAL(9,EA34:FB34)</f>
        <v>0</v>
      </c>
      <c r="FD34" s="2182" t="n">
        <f aca="false">FC34:FC34+IF($B30:$B30=2,0,FD30:FD30)</f>
        <v>0</v>
      </c>
      <c r="FE34" s="2177" t="n">
        <f aca="false">'03.24 по датам'!FE34</f>
        <v>0</v>
      </c>
      <c r="FF34" s="2177" t="n">
        <f aca="false">'03.24 по датам'!FF34</f>
        <v>0</v>
      </c>
      <c r="FG34" s="2177" t="n">
        <f aca="false">'03.24 по датам'!FG34</f>
        <v>0</v>
      </c>
      <c r="FH34" s="2177" t="n">
        <f aca="false">'03.24 по датам'!FH34</f>
        <v>0</v>
      </c>
      <c r="FI34" s="2177" t="n">
        <f aca="false">'03.24 по датам'!FI34</f>
        <v>0</v>
      </c>
      <c r="FJ34" s="2177" t="n">
        <f aca="false">'03.24 по датам'!FJ34</f>
        <v>0</v>
      </c>
      <c r="FK34" s="2177" t="n">
        <f aca="false">'03.24 по датам'!FK34</f>
        <v>0</v>
      </c>
      <c r="FL34" s="2177" t="n">
        <f aca="false">'03.24 по датам'!FL34</f>
        <v>0</v>
      </c>
      <c r="FM34" s="2177" t="n">
        <f aca="false">'03.24 по датам'!FM34</f>
        <v>0</v>
      </c>
      <c r="FN34" s="2178" t="n">
        <f aca="false">'03.24 по датам'!FN34</f>
        <v>0</v>
      </c>
      <c r="FO34" s="2171"/>
      <c r="FP34" s="2172"/>
      <c r="FQ34" s="2173"/>
      <c r="FR34" s="2181" t="n">
        <f aca="false">SUBTOTAL(9,FE34:FQ34)</f>
        <v>0</v>
      </c>
      <c r="FS34" s="2182" t="n">
        <f aca="false">FR34:FR34+IF($B30:$B30=2,0,FS30:FS30)</f>
        <v>0</v>
      </c>
      <c r="FT34" s="2184" t="n">
        <f aca="false">'03.24 по датам'!GX34-'03.24 НГДП по датам'!AW34</f>
        <v>0</v>
      </c>
      <c r="FU34" s="2184"/>
      <c r="FV34" s="2184"/>
      <c r="FW34" s="2184"/>
      <c r="FX34" s="2184"/>
      <c r="FY34" s="2184"/>
      <c r="FZ34" s="2184"/>
      <c r="GA34" s="2184"/>
      <c r="GB34" s="2184"/>
      <c r="GC34" s="2184"/>
      <c r="GD34" s="2184"/>
      <c r="GE34" s="2184"/>
      <c r="GF34" s="2184"/>
      <c r="GG34" s="2184"/>
      <c r="GH34" s="2184"/>
      <c r="GI34" s="2184"/>
      <c r="GJ34" s="2184"/>
      <c r="GK34" s="2184"/>
      <c r="GL34" s="2184"/>
      <c r="GM34" s="2184"/>
      <c r="GN34" s="2184"/>
      <c r="GO34" s="2184"/>
      <c r="GP34" s="2184"/>
      <c r="GQ34" s="2184"/>
      <c r="GR34" s="2184"/>
      <c r="GS34" s="2185"/>
      <c r="GT34" s="2186"/>
      <c r="GU34" s="2187"/>
      <c r="GV34" s="2173"/>
      <c r="GW34" s="2188" t="n">
        <f aca="false">SUBTOTAL(9,FT34:GV34)</f>
        <v>0</v>
      </c>
      <c r="GX34" s="2175" t="n">
        <f aca="false">SUBTOTAL(9,FT34:GV34)</f>
        <v>0</v>
      </c>
      <c r="GY34" s="2174" t="n">
        <f aca="false">GX34:GX34+IF($B30:$B30=2,0,GY30:GY30)</f>
        <v>0</v>
      </c>
      <c r="GZ34" s="2189" t="n">
        <f aca="false">'03.24 по датам'!GZ34</f>
        <v>0</v>
      </c>
      <c r="HA34" s="2190" t="n">
        <f aca="false">'03.24 по датам'!HA34</f>
        <v>0</v>
      </c>
      <c r="HB34" s="2191"/>
      <c r="HC34" s="2192" t="n">
        <f aca="false">SUBTOTAL(9,GZ34:HB34)</f>
        <v>0</v>
      </c>
      <c r="HD34" s="2193" t="n">
        <f aca="false">$HD$14+HD30</f>
        <v>228.18</v>
      </c>
      <c r="HE34" s="2194"/>
      <c r="HF34" s="2195" t="n">
        <f aca="false">SUM(HD34:HE34)</f>
        <v>228.18</v>
      </c>
      <c r="HG34" s="2180" t="n">
        <f aca="false">'03.24 по датам'!ID34-'03.24 НГДП по датам'!BF34</f>
        <v>14</v>
      </c>
      <c r="HH34" s="2196"/>
      <c r="HI34" s="2266"/>
      <c r="HJ34" s="2184"/>
      <c r="HK34" s="2184"/>
      <c r="HL34" s="2184"/>
      <c r="HM34" s="2184"/>
      <c r="HN34" s="2184"/>
      <c r="HO34" s="2184"/>
      <c r="HP34" s="2184"/>
      <c r="HQ34" s="2184"/>
      <c r="HR34" s="2184"/>
      <c r="HS34" s="2184"/>
      <c r="HT34" s="2184"/>
      <c r="HU34" s="2184"/>
      <c r="HV34" s="2184"/>
      <c r="HW34" s="2184"/>
      <c r="HX34" s="2184"/>
      <c r="HY34" s="2184"/>
      <c r="HZ34" s="2185"/>
      <c r="IA34" s="2186"/>
      <c r="IB34" s="2187"/>
      <c r="IC34" s="2173"/>
      <c r="ID34" s="2174" t="n">
        <f aca="false">SUBTOTAL(9,HG34:IC34)</f>
        <v>14</v>
      </c>
      <c r="IE34" s="2188" t="n">
        <f aca="false">ID34:ID34+IF($B30:$B30=2,0,IE30:IE30)</f>
        <v>46</v>
      </c>
      <c r="IF34" s="2198" t="n">
        <f aca="false">'03.24 по датам'!IF34</f>
        <v>0</v>
      </c>
      <c r="IG34" s="2198" t="n">
        <f aca="false">'03.24 по датам'!IG34</f>
        <v>0</v>
      </c>
      <c r="IH34" s="2199" t="n">
        <f aca="false">'03.24 по датам'!IH34</f>
        <v>0</v>
      </c>
      <c r="II34" s="2200"/>
      <c r="IJ34" s="2201"/>
      <c r="IK34" s="2202" t="n">
        <f aca="false">SUBTOTAL(9,IF34:IJ34)</f>
        <v>0</v>
      </c>
      <c r="IL34" s="2203" t="n">
        <f aca="false">IK34:IK34+IF($B30:$B30=2,0,IL30:IL30)</f>
        <v>0</v>
      </c>
      <c r="IM34" s="2204" t="n">
        <f aca="false">'03.24 по датам'!IM34</f>
        <v>0</v>
      </c>
      <c r="IN34" s="2204" t="n">
        <f aca="false">'03.24 по датам'!IN34</f>
        <v>0</v>
      </c>
      <c r="IO34" s="2204" t="n">
        <f aca="false">'03.24 по датам'!IO34</f>
        <v>0</v>
      </c>
      <c r="IP34" s="2177" t="n">
        <f aca="false">'03.24 по датам'!IP34</f>
        <v>0</v>
      </c>
      <c r="IQ34" s="2177" t="n">
        <f aca="false">'03.24 по датам'!IQ34</f>
        <v>0</v>
      </c>
      <c r="IR34" s="2177" t="n">
        <f aca="false">'03.24 по датам'!IR34</f>
        <v>0</v>
      </c>
      <c r="IS34" s="2177" t="n">
        <f aca="false">'03.24 по датам'!IS34</f>
        <v>0</v>
      </c>
      <c r="IT34" s="2177" t="n">
        <f aca="false">'03.24 по датам'!IT34</f>
        <v>0</v>
      </c>
      <c r="IU34" s="2177" t="n">
        <f aca="false">'03.24 по датам'!IU34</f>
        <v>0</v>
      </c>
      <c r="IV34" s="2178" t="n">
        <f aca="false">'03.24 по датам'!IV34</f>
        <v>0</v>
      </c>
      <c r="IW34" s="2171"/>
      <c r="IX34" s="2172"/>
      <c r="IY34" s="2173"/>
      <c r="IZ34" s="2174" t="n">
        <f aca="false">SUBTOTAL(9,IM34:IY34)</f>
        <v>0</v>
      </c>
      <c r="JA34" s="2175" t="n">
        <f aca="false">IZ34:IZ34+IF($B30:$B30=2,0,JA30:JA30)</f>
        <v>0</v>
      </c>
      <c r="JB34" s="2205" t="n">
        <f aca="false">'03.24 по датам'!JB34</f>
        <v>0</v>
      </c>
      <c r="JC34" s="2194"/>
      <c r="JD34" s="2268" t="n">
        <f aca="false">'03.24 по датам'!JD34</f>
        <v>0</v>
      </c>
      <c r="JE34" s="2207" t="n">
        <f aca="false">SUBTOTAL(9,JB34:JD34)</f>
        <v>0</v>
      </c>
      <c r="JF34" s="2208" t="n">
        <f aca="false">SUMIF($C$5:JE$5,"Накопленный эффект, т/сут",$C34:JE34)+SUMIF($C$5:JE$5,"Нараст.  по потенциалу",$C34:JE34)-SUMIF($C$5:JE$5,"Нараст. по остановкам",$C34:JE34)-SUMIF($C$5:JE$5,"ИТОГО перевод в ППД",$C34:JE34)-SUMIF($C$5:JE$5,"ИТОГО  нерент, по распоряж.",$C34:JE34)-SUMIF($C$5:JE$5,"ИТОГО ост. дебит от ЗБС, Углуб., ПВЛГ/ПНЛГ",$C34:JE34)</f>
        <v>-46</v>
      </c>
      <c r="JG34" s="2269" t="n">
        <f aca="false">'03.24 по датам'!JG34-'03.24 НГДП по датам'!BV34</f>
        <v>0</v>
      </c>
      <c r="JH34" s="2269" t="n">
        <f aca="false">'03.24 по датам'!JH34-'03.24 НГДП по датам'!BW34</f>
        <v>0</v>
      </c>
      <c r="JI34" s="2269" t="n">
        <f aca="false">'03.24 по датам'!JI34-'03.24 НГДП по датам'!BX34</f>
        <v>0</v>
      </c>
      <c r="JJ34" s="2295" t="n">
        <f aca="false">'03.24 по датам'!JJ34-'03.24 НГДП по датам'!BY34</f>
        <v>0</v>
      </c>
      <c r="JK34" s="2296" t="n">
        <f aca="false">'03.24 НГДП по датам'!BZ34</f>
        <v>0</v>
      </c>
      <c r="JL34" s="2202" t="n">
        <f aca="false">SUBTOTAL(9,JG34:JJ34)</f>
        <v>0</v>
      </c>
      <c r="JM34" s="2107"/>
      <c r="JN34" s="2108"/>
      <c r="JO34" s="2256"/>
      <c r="JP34" s="2212" t="n">
        <f aca="false">JP$4:JP$4+SUMIF($C$5:JL$5,"Нараст. по остановкам",$C34:JL34)-SUMIF($C$5:JL$5,"Нараст.  по потенциалу",$C34:JL34)</f>
        <v>666.812</v>
      </c>
      <c r="JQ34" s="2213"/>
      <c r="JR34" s="2214" t="n">
        <f aca="false">'03.24 НГДП по датам'!CB34</f>
        <v>31.893</v>
      </c>
    </row>
    <row r="35" customFormat="false" ht="1.5" hidden="false" customHeight="true" outlineLevel="0" collapsed="false">
      <c r="A35" s="2215"/>
      <c r="B35" s="2215"/>
      <c r="C35" s="2216" t="n">
        <f aca="false">'03.24 по датам'!C35</f>
        <v>0</v>
      </c>
      <c r="D35" s="2216" t="n">
        <f aca="false">'03.24 по датам'!D35</f>
        <v>0</v>
      </c>
      <c r="E35" s="2216" t="n">
        <f aca="false">'03.24 по датам'!E35</f>
        <v>0</v>
      </c>
      <c r="F35" s="2216" t="n">
        <f aca="false">'03.24 по датам'!F35</f>
        <v>0</v>
      </c>
      <c r="G35" s="2217" t="n">
        <f aca="false">'03.24 по датам'!G35</f>
        <v>0</v>
      </c>
      <c r="H35" s="2217" t="n">
        <f aca="false">'03.24 по датам'!H35</f>
        <v>0</v>
      </c>
      <c r="I35" s="2217" t="n">
        <f aca="false">'03.24 по датам'!I35</f>
        <v>0</v>
      </c>
      <c r="J35" s="2217" t="n">
        <f aca="false">'03.24 по датам'!J35</f>
        <v>0</v>
      </c>
      <c r="K35" s="2217" t="n">
        <f aca="false">'03.24 по датам'!K35</f>
        <v>0</v>
      </c>
      <c r="L35" s="2217" t="n">
        <f aca="false">'03.24 по датам'!L35</f>
        <v>0</v>
      </c>
      <c r="M35" s="2217" t="n">
        <f aca="false">'03.24 по датам'!M35</f>
        <v>0</v>
      </c>
      <c r="N35" s="2217" t="n">
        <f aca="false">'03.24 по датам'!N35</f>
        <v>0</v>
      </c>
      <c r="O35" s="2217" t="n">
        <f aca="false">'03.24 по датам'!O35</f>
        <v>0</v>
      </c>
      <c r="P35" s="2217" t="n">
        <f aca="false">'03.24 по датам'!P35</f>
        <v>0</v>
      </c>
      <c r="Q35" s="2217" t="n">
        <f aca="false">'03.24 по датам'!Q35</f>
        <v>0</v>
      </c>
      <c r="R35" s="2217" t="n">
        <f aca="false">'03.24 по датам'!R35</f>
        <v>0</v>
      </c>
      <c r="S35" s="2217" t="n">
        <f aca="false">'03.24 по датам'!S35</f>
        <v>0</v>
      </c>
      <c r="T35" s="2217" t="n">
        <f aca="false">'03.24 по датам'!T35</f>
        <v>0</v>
      </c>
      <c r="U35" s="2217" t="n">
        <f aca="false">'03.24 по датам'!U35</f>
        <v>0</v>
      </c>
      <c r="V35" s="2217" t="n">
        <f aca="false">'03.24 по датам'!V35</f>
        <v>0</v>
      </c>
      <c r="W35" s="2217" t="n">
        <f aca="false">'03.24 по датам'!W35</f>
        <v>0</v>
      </c>
      <c r="X35" s="2218"/>
      <c r="Y35" s="2219"/>
      <c r="Z35" s="2220"/>
      <c r="AA35" s="2221"/>
      <c r="AB35" s="2221"/>
      <c r="AC35" s="2222" t="n">
        <f aca="false">'03.24 по датам'!AC35</f>
        <v>0</v>
      </c>
      <c r="AD35" s="2222" t="n">
        <f aca="false">'03.24 по датам'!AD35</f>
        <v>0</v>
      </c>
      <c r="AE35" s="2217" t="n">
        <f aca="false">'03.24 по датам'!AE35</f>
        <v>0</v>
      </c>
      <c r="AF35" s="2217" t="n">
        <f aca="false">'03.24 по датам'!AF35</f>
        <v>0</v>
      </c>
      <c r="AG35" s="2217" t="n">
        <f aca="false">'03.24 по датам'!AG35</f>
        <v>0</v>
      </c>
      <c r="AH35" s="2217" t="n">
        <f aca="false">'03.24 по датам'!AH35</f>
        <v>0</v>
      </c>
      <c r="AI35" s="2217" t="n">
        <f aca="false">'03.24 по датам'!AI35</f>
        <v>0</v>
      </c>
      <c r="AJ35" s="2217" t="n">
        <f aca="false">'03.24 по датам'!AJ35</f>
        <v>0</v>
      </c>
      <c r="AK35" s="2217" t="n">
        <f aca="false">'03.24 по датам'!AK35</f>
        <v>0</v>
      </c>
      <c r="AL35" s="2217" t="n">
        <f aca="false">'03.24 по датам'!AL35</f>
        <v>0</v>
      </c>
      <c r="AM35" s="2217" t="n">
        <f aca="false">'03.24 по датам'!AM35</f>
        <v>0</v>
      </c>
      <c r="AN35" s="2217" t="n">
        <f aca="false">'03.24 по датам'!AN35</f>
        <v>0</v>
      </c>
      <c r="AO35" s="2217" t="n">
        <f aca="false">'03.24 по датам'!AO35</f>
        <v>0</v>
      </c>
      <c r="AP35" s="2218"/>
      <c r="AQ35" s="2219"/>
      <c r="AR35" s="2220"/>
      <c r="AS35" s="2221"/>
      <c r="AT35" s="2221"/>
      <c r="AU35" s="2216" t="n">
        <f aca="false">'03.24 по датам'!AU35</f>
        <v>0</v>
      </c>
      <c r="AV35" s="2216" t="n">
        <f aca="false">'03.24 по датам'!AV35</f>
        <v>0</v>
      </c>
      <c r="AW35" s="2223" t="n">
        <f aca="false">'03.24 по датам'!AW35</f>
        <v>0</v>
      </c>
      <c r="AX35" s="2217" t="n">
        <f aca="false">'03.24 по датам'!AX35</f>
        <v>0</v>
      </c>
      <c r="AY35" s="2217" t="n">
        <f aca="false">'03.24 по датам'!AY35</f>
        <v>0</v>
      </c>
      <c r="AZ35" s="2217" t="n">
        <f aca="false">'03.24 по датам'!AZ35</f>
        <v>0</v>
      </c>
      <c r="BA35" s="2217" t="n">
        <f aca="false">'03.24 по датам'!BA35</f>
        <v>0</v>
      </c>
      <c r="BB35" s="2217" t="n">
        <f aca="false">'03.24 по датам'!BB35</f>
        <v>0</v>
      </c>
      <c r="BC35" s="2217" t="n">
        <f aca="false">'03.24 по датам'!BC35</f>
        <v>0</v>
      </c>
      <c r="BD35" s="2217" t="n">
        <f aca="false">'03.24 по датам'!BD35</f>
        <v>0</v>
      </c>
      <c r="BE35" s="2217" t="n">
        <f aca="false">'03.24 по датам'!BE35</f>
        <v>0</v>
      </c>
      <c r="BF35" s="2217" t="n">
        <f aca="false">'03.24 по датам'!BF35</f>
        <v>0</v>
      </c>
      <c r="BG35" s="2217" t="n">
        <f aca="false">'03.24 по датам'!BG35</f>
        <v>0</v>
      </c>
      <c r="BH35" s="2217" t="n">
        <f aca="false">'03.24 по датам'!BH35</f>
        <v>0</v>
      </c>
      <c r="BI35" s="2217" t="n">
        <f aca="false">'03.24 по датам'!BI35</f>
        <v>0</v>
      </c>
      <c r="BJ35" s="2217" t="n">
        <f aca="false">'03.24 по датам'!BJ35</f>
        <v>0</v>
      </c>
      <c r="BK35" s="2217" t="n">
        <f aca="false">'03.24 по датам'!BK35</f>
        <v>0</v>
      </c>
      <c r="BL35" s="2217" t="n">
        <f aca="false">'03.24 по датам'!BL35</f>
        <v>0</v>
      </c>
      <c r="BM35" s="2217" t="n">
        <f aca="false">'03.24 по датам'!BM35</f>
        <v>0</v>
      </c>
      <c r="BN35" s="2217" t="n">
        <f aca="false">'03.24 по датам'!BN35</f>
        <v>0</v>
      </c>
      <c r="BO35" s="2217" t="n">
        <f aca="false">'03.24 по датам'!BO35</f>
        <v>0</v>
      </c>
      <c r="BP35" s="2217" t="n">
        <f aca="false">'03.24 по датам'!BP35</f>
        <v>0</v>
      </c>
      <c r="BQ35" s="2217" t="n">
        <f aca="false">'03.24 по датам'!BQ35</f>
        <v>0</v>
      </c>
      <c r="BR35" s="2218"/>
      <c r="BS35" s="2219"/>
      <c r="BT35" s="2220"/>
      <c r="BU35" s="2221"/>
      <c r="BV35" s="2221"/>
      <c r="BW35" s="2222" t="n">
        <f aca="false">'03.24 по датам'!BW35</f>
        <v>0</v>
      </c>
      <c r="BX35" s="2217" t="n">
        <f aca="false">'03.24 по датам'!BX35</f>
        <v>0</v>
      </c>
      <c r="BY35" s="2217" t="n">
        <f aca="false">'03.24 по датам'!BY35</f>
        <v>0</v>
      </c>
      <c r="BZ35" s="2217" t="n">
        <f aca="false">'03.24 по датам'!BZ35</f>
        <v>0</v>
      </c>
      <c r="CA35" s="2217" t="n">
        <f aca="false">'03.24 по датам'!CA35</f>
        <v>0</v>
      </c>
      <c r="CB35" s="2217" t="n">
        <f aca="false">'03.24 по датам'!CB35</f>
        <v>0</v>
      </c>
      <c r="CC35" s="2217" t="n">
        <f aca="false">'03.24 по датам'!CC35</f>
        <v>0</v>
      </c>
      <c r="CD35" s="2217" t="n">
        <f aca="false">'03.24 по датам'!CD35</f>
        <v>0</v>
      </c>
      <c r="CE35" s="2217" t="n">
        <f aca="false">'03.24 по датам'!CE35</f>
        <v>0</v>
      </c>
      <c r="CF35" s="2217" t="n">
        <f aca="false">'03.24 по датам'!CF35</f>
        <v>0</v>
      </c>
      <c r="CG35" s="2217" t="n">
        <f aca="false">'03.24 по датам'!CG35</f>
        <v>0</v>
      </c>
      <c r="CH35" s="2217" t="n">
        <f aca="false">'03.24 по датам'!CH35</f>
        <v>0</v>
      </c>
      <c r="CI35" s="2217" t="n">
        <f aca="false">'03.24 по датам'!CI35</f>
        <v>0</v>
      </c>
      <c r="CJ35" s="2218"/>
      <c r="CK35" s="2219"/>
      <c r="CL35" s="2220"/>
      <c r="CM35" s="2221"/>
      <c r="CN35" s="2221"/>
      <c r="CO35" s="2221"/>
      <c r="CP35" s="2221"/>
      <c r="CQ35" s="2217" t="n">
        <f aca="false">'03.24 по датам'!CQ35</f>
        <v>0</v>
      </c>
      <c r="CR35" s="2217" t="n">
        <f aca="false">'03.24 по датам'!CR35</f>
        <v>0</v>
      </c>
      <c r="CS35" s="2217" t="n">
        <f aca="false">'03.24 по датам'!CS35</f>
        <v>0</v>
      </c>
      <c r="CT35" s="2217" t="n">
        <f aca="false">'03.24 по датам'!CT35</f>
        <v>0</v>
      </c>
      <c r="CU35" s="2217" t="n">
        <f aca="false">'03.24 по датам'!CU35</f>
        <v>0</v>
      </c>
      <c r="CV35" s="2217" t="n">
        <f aca="false">'03.24 по датам'!CV35</f>
        <v>0</v>
      </c>
      <c r="CW35" s="2217" t="n">
        <f aca="false">'03.24 по датам'!CW35</f>
        <v>0</v>
      </c>
      <c r="CX35" s="2217" t="n">
        <f aca="false">'03.24 по датам'!CX35</f>
        <v>0</v>
      </c>
      <c r="CY35" s="2217" t="n">
        <f aca="false">'03.24 по датам'!CY35</f>
        <v>0</v>
      </c>
      <c r="CZ35" s="2217" t="n">
        <f aca="false">'03.24 по датам'!CZ35</f>
        <v>0</v>
      </c>
      <c r="DA35" s="2217" t="n">
        <f aca="false">'03.24 по датам'!DA35</f>
        <v>0</v>
      </c>
      <c r="DB35" s="2217" t="n">
        <f aca="false">'03.24 по датам'!DB35</f>
        <v>0</v>
      </c>
      <c r="DC35" s="2217" t="n">
        <f aca="false">'03.24 по датам'!DC35</f>
        <v>0</v>
      </c>
      <c r="DD35" s="2218"/>
      <c r="DE35" s="2219"/>
      <c r="DF35" s="2220"/>
      <c r="DG35" s="2221"/>
      <c r="DH35" s="2221"/>
      <c r="DI35" s="2285" t="n">
        <f aca="false">'03.24 по датам'!DI35</f>
        <v>0</v>
      </c>
      <c r="DJ35" s="2217" t="n">
        <f aca="false">'03.24 по датам'!DJ35</f>
        <v>0</v>
      </c>
      <c r="DK35" s="2217" t="n">
        <f aca="false">'03.24 по датам'!DK35</f>
        <v>0</v>
      </c>
      <c r="DL35" s="2217" t="n">
        <f aca="false">'03.24 по датам'!DL35</f>
        <v>0</v>
      </c>
      <c r="DM35" s="2217" t="n">
        <f aca="false">'03.24 по датам'!DM35</f>
        <v>0</v>
      </c>
      <c r="DN35" s="2217" t="n">
        <f aca="false">'03.24 по датам'!DN35</f>
        <v>0</v>
      </c>
      <c r="DO35" s="2217" t="n">
        <f aca="false">'03.24 по датам'!DO35</f>
        <v>0</v>
      </c>
      <c r="DP35" s="2217" t="n">
        <f aca="false">'03.24 по датам'!DP35</f>
        <v>0</v>
      </c>
      <c r="DQ35" s="2217" t="n">
        <f aca="false">'03.24 по датам'!DQ35</f>
        <v>0</v>
      </c>
      <c r="DR35" s="2217" t="n">
        <f aca="false">'03.24 по датам'!DR35</f>
        <v>0</v>
      </c>
      <c r="DS35" s="2217" t="n">
        <f aca="false">'03.24 по датам'!DS35</f>
        <v>0</v>
      </c>
      <c r="DT35" s="2217" t="n">
        <f aca="false">'03.24 по датам'!DT35</f>
        <v>0</v>
      </c>
      <c r="DU35" s="2217" t="n">
        <f aca="false">'03.24 по датам'!DU35</f>
        <v>0</v>
      </c>
      <c r="DV35" s="2218"/>
      <c r="DW35" s="2219"/>
      <c r="DX35" s="2220"/>
      <c r="DY35" s="2221"/>
      <c r="DZ35" s="2221"/>
      <c r="EA35" s="2297" t="n">
        <f aca="false">'03.24 по датам'!EA35</f>
        <v>0</v>
      </c>
      <c r="EB35" s="2217" t="n">
        <f aca="false">'03.24 по датам'!EB35</f>
        <v>0</v>
      </c>
      <c r="EC35" s="2217" t="n">
        <f aca="false">'03.24 по датам'!EC35</f>
        <v>0</v>
      </c>
      <c r="ED35" s="2217" t="n">
        <f aca="false">'03.24 по датам'!ED35</f>
        <v>0</v>
      </c>
      <c r="EE35" s="2217" t="n">
        <f aca="false">'03.24 по датам'!EE35</f>
        <v>0</v>
      </c>
      <c r="EF35" s="2217" t="n">
        <f aca="false">'03.24 по датам'!EF35</f>
        <v>0</v>
      </c>
      <c r="EG35" s="2217" t="n">
        <f aca="false">'03.24 по датам'!EG35</f>
        <v>0</v>
      </c>
      <c r="EH35" s="2217" t="n">
        <f aca="false">'03.24 по датам'!EH35</f>
        <v>0</v>
      </c>
      <c r="EI35" s="2217" t="n">
        <f aca="false">'03.24 по датам'!EI35</f>
        <v>0</v>
      </c>
      <c r="EJ35" s="2217" t="n">
        <f aca="false">'03.24 по датам'!EJ35</f>
        <v>0</v>
      </c>
      <c r="EK35" s="2217" t="n">
        <f aca="false">'03.24 по датам'!EK35</f>
        <v>0</v>
      </c>
      <c r="EL35" s="2217" t="n">
        <f aca="false">'03.24 по датам'!EL35</f>
        <v>0</v>
      </c>
      <c r="EM35" s="2217" t="n">
        <f aca="false">'03.24 по датам'!EM35</f>
        <v>0</v>
      </c>
      <c r="EN35" s="2217" t="n">
        <f aca="false">'03.24 по датам'!EN35</f>
        <v>0</v>
      </c>
      <c r="EO35" s="2217" t="n">
        <f aca="false">'03.24 по датам'!EO35</f>
        <v>0</v>
      </c>
      <c r="EP35" s="2217" t="n">
        <f aca="false">'03.24 по датам'!EP35</f>
        <v>0</v>
      </c>
      <c r="EQ35" s="2217" t="n">
        <f aca="false">'03.24 по датам'!EQ35</f>
        <v>0</v>
      </c>
      <c r="ER35" s="2217" t="n">
        <f aca="false">'03.24 по датам'!ER35</f>
        <v>0</v>
      </c>
      <c r="ES35" s="2217" t="n">
        <f aca="false">'03.24 по датам'!ES35</f>
        <v>0</v>
      </c>
      <c r="ET35" s="2217" t="n">
        <f aca="false">'03.24 по датам'!ET35</f>
        <v>0</v>
      </c>
      <c r="EU35" s="2217" t="n">
        <f aca="false">'03.24 по датам'!EU35</f>
        <v>0</v>
      </c>
      <c r="EV35" s="2217" t="n">
        <f aca="false">'03.24 по датам'!EV35</f>
        <v>0</v>
      </c>
      <c r="EW35" s="2217" t="n">
        <f aca="false">'03.24 по датам'!EW35</f>
        <v>0</v>
      </c>
      <c r="EX35" s="2217" t="n">
        <f aca="false">'03.24 по датам'!EX35</f>
        <v>0</v>
      </c>
      <c r="EY35" s="2217" t="n">
        <f aca="false">'03.24 по датам'!EY35</f>
        <v>0</v>
      </c>
      <c r="EZ35" s="2218"/>
      <c r="FA35" s="2219"/>
      <c r="FB35" s="2220"/>
      <c r="FC35" s="2221"/>
      <c r="FD35" s="2221"/>
      <c r="FE35" s="2217" t="n">
        <f aca="false">'03.24 по датам'!FE35</f>
        <v>0</v>
      </c>
      <c r="FF35" s="2217" t="n">
        <f aca="false">'03.24 по датам'!FF35</f>
        <v>0</v>
      </c>
      <c r="FG35" s="2217" t="n">
        <f aca="false">'03.24 по датам'!FG35</f>
        <v>0</v>
      </c>
      <c r="FH35" s="2217" t="n">
        <f aca="false">'03.24 по датам'!FH35</f>
        <v>0</v>
      </c>
      <c r="FI35" s="2217" t="n">
        <f aca="false">'03.24 по датам'!FI35</f>
        <v>0</v>
      </c>
      <c r="FJ35" s="2217" t="n">
        <f aca="false">'03.24 по датам'!FJ35</f>
        <v>0</v>
      </c>
      <c r="FK35" s="2217" t="n">
        <f aca="false">'03.24 по датам'!FK35</f>
        <v>0</v>
      </c>
      <c r="FL35" s="2217" t="n">
        <f aca="false">'03.24 по датам'!FL35</f>
        <v>0</v>
      </c>
      <c r="FM35" s="2217" t="n">
        <f aca="false">'03.24 по датам'!FM35</f>
        <v>0</v>
      </c>
      <c r="FN35" s="2217" t="n">
        <f aca="false">'03.24 по датам'!FN35</f>
        <v>0</v>
      </c>
      <c r="FO35" s="2218"/>
      <c r="FP35" s="2219"/>
      <c r="FQ35" s="2220"/>
      <c r="FR35" s="2221"/>
      <c r="FS35" s="2221"/>
      <c r="FT35" s="2225"/>
      <c r="FU35" s="2225"/>
      <c r="FV35" s="2225"/>
      <c r="FW35" s="2225"/>
      <c r="FX35" s="2225"/>
      <c r="FY35" s="2225"/>
      <c r="FZ35" s="2225"/>
      <c r="GA35" s="2225"/>
      <c r="GB35" s="2225"/>
      <c r="GC35" s="2225"/>
      <c r="GD35" s="2225"/>
      <c r="GE35" s="2225"/>
      <c r="GF35" s="2225"/>
      <c r="GG35" s="2225"/>
      <c r="GH35" s="2225"/>
      <c r="GI35" s="2225"/>
      <c r="GJ35" s="2225"/>
      <c r="GK35" s="2225"/>
      <c r="GL35" s="2225"/>
      <c r="GM35" s="2225"/>
      <c r="GN35" s="2225"/>
      <c r="GO35" s="2225"/>
      <c r="GP35" s="2225"/>
      <c r="GQ35" s="2225"/>
      <c r="GR35" s="2225"/>
      <c r="GS35" s="2225"/>
      <c r="GT35" s="2218"/>
      <c r="GU35" s="2219"/>
      <c r="GV35" s="2220"/>
      <c r="GW35" s="2221"/>
      <c r="GX35" s="2221"/>
      <c r="GY35" s="2221"/>
      <c r="GZ35" s="2217" t="n">
        <f aca="false">'03.24 по датам'!GZ35</f>
        <v>0</v>
      </c>
      <c r="HA35" s="2217" t="n">
        <f aca="false">'03.24 по датам'!HA35</f>
        <v>0</v>
      </c>
      <c r="HB35" s="2226"/>
      <c r="HC35" s="2221"/>
      <c r="HD35" s="2227" t="n">
        <f aca="false">'03.24 по датам'!HD35</f>
        <v>0</v>
      </c>
      <c r="HE35" s="2226"/>
      <c r="HF35" s="2228"/>
      <c r="HG35" s="2180"/>
      <c r="HH35" s="2229"/>
      <c r="HI35" s="2230"/>
      <c r="HJ35" s="2225"/>
      <c r="HK35" s="2225"/>
      <c r="HL35" s="2225"/>
      <c r="HM35" s="2225"/>
      <c r="HN35" s="2225"/>
      <c r="HO35" s="2225"/>
      <c r="HP35" s="2225"/>
      <c r="HQ35" s="2225"/>
      <c r="HR35" s="2225"/>
      <c r="HS35" s="2225"/>
      <c r="HT35" s="2225"/>
      <c r="HU35" s="2225"/>
      <c r="HV35" s="2225"/>
      <c r="HW35" s="2225"/>
      <c r="HX35" s="2225"/>
      <c r="HY35" s="2225"/>
      <c r="HZ35" s="2225"/>
      <c r="IA35" s="2218"/>
      <c r="IB35" s="2219"/>
      <c r="IC35" s="2220"/>
      <c r="ID35" s="2221"/>
      <c r="IE35" s="2221"/>
      <c r="IF35" s="2231" t="n">
        <f aca="false">'03.24 по датам'!IF35</f>
        <v>0</v>
      </c>
      <c r="IG35" s="2231" t="n">
        <f aca="false">'03.24 по датам'!IG35</f>
        <v>0</v>
      </c>
      <c r="IH35" s="2231" t="n">
        <f aca="false">'03.24 по датам'!IH35</f>
        <v>0</v>
      </c>
      <c r="II35" s="2232"/>
      <c r="IJ35" s="2233"/>
      <c r="IK35" s="1302"/>
      <c r="IL35" s="1302"/>
      <c r="IM35" s="2234" t="n">
        <f aca="false">'03.24 по датам'!IM35</f>
        <v>0</v>
      </c>
      <c r="IN35" s="2234" t="n">
        <f aca="false">'03.24 по датам'!IN35</f>
        <v>0</v>
      </c>
      <c r="IO35" s="2217" t="n">
        <f aca="false">'03.24 по датам'!IO35</f>
        <v>0</v>
      </c>
      <c r="IP35" s="2217" t="n">
        <f aca="false">'03.24 по датам'!IP35</f>
        <v>0</v>
      </c>
      <c r="IQ35" s="2217" t="n">
        <f aca="false">'03.24 по датам'!IQ35</f>
        <v>0</v>
      </c>
      <c r="IR35" s="2217" t="n">
        <f aca="false">'03.24 по датам'!IR35</f>
        <v>0</v>
      </c>
      <c r="IS35" s="2217" t="n">
        <f aca="false">'03.24 по датам'!IS35</f>
        <v>0</v>
      </c>
      <c r="IT35" s="2217" t="n">
        <f aca="false">'03.24 по датам'!IT35</f>
        <v>0</v>
      </c>
      <c r="IU35" s="2217" t="n">
        <f aca="false">'03.24 по датам'!IU35</f>
        <v>0</v>
      </c>
      <c r="IV35" s="2217" t="n">
        <f aca="false">'03.24 по датам'!IV35</f>
        <v>0</v>
      </c>
      <c r="IW35" s="2218"/>
      <c r="IX35" s="2219"/>
      <c r="IY35" s="2220"/>
      <c r="IZ35" s="2221"/>
      <c r="JA35" s="2221"/>
      <c r="JB35" s="2217" t="n">
        <f aca="false">'03.24 по датам'!JB35</f>
        <v>0</v>
      </c>
      <c r="JC35" s="2226"/>
      <c r="JD35" s="2217" t="n">
        <f aca="false">'03.24 по датам'!JD35</f>
        <v>0</v>
      </c>
      <c r="JE35" s="2221"/>
      <c r="JF35" s="2221"/>
      <c r="JG35" s="2231" t="n">
        <f aca="false">'03.24 по датам'!JG35</f>
        <v>0</v>
      </c>
      <c r="JH35" s="2231" t="n">
        <f aca="false">'03.24 по датам'!JH35</f>
        <v>0</v>
      </c>
      <c r="JI35" s="2231" t="n">
        <f aca="false">'03.24 по датам'!JI35</f>
        <v>0</v>
      </c>
      <c r="JJ35" s="2231" t="n">
        <f aca="false">'03.24 по датам'!JJ35</f>
        <v>0</v>
      </c>
      <c r="JK35" s="2270"/>
      <c r="JL35" s="1302"/>
      <c r="JM35" s="2236"/>
      <c r="JN35" s="2236"/>
      <c r="JO35" s="2237"/>
      <c r="JP35" s="2236"/>
      <c r="JQ35" s="2236"/>
      <c r="JR35" s="2237"/>
    </row>
    <row r="36" customFormat="false" ht="11.25" hidden="false" customHeight="true" outlineLevel="0" collapsed="false">
      <c r="A36" s="2056" t="n">
        <f aca="false">A32+1</f>
        <v>45358</v>
      </c>
      <c r="B36" s="2057" t="s">
        <v>662</v>
      </c>
      <c r="C36" s="2067" t="n">
        <f aca="false">'03.24 по датам'!C36</f>
        <v>0</v>
      </c>
      <c r="D36" s="2067" t="n">
        <f aca="false">'03.24 по датам'!D36</f>
        <v>0</v>
      </c>
      <c r="E36" s="2067" t="n">
        <f aca="false">'03.24 по датам'!E36</f>
        <v>0</v>
      </c>
      <c r="F36" s="2067" t="n">
        <f aca="false">'03.24 по датам'!F36</f>
        <v>0</v>
      </c>
      <c r="G36" s="2092" t="n">
        <f aca="false">'03.24 по датам'!G36</f>
        <v>0</v>
      </c>
      <c r="H36" s="2092" t="n">
        <f aca="false">'03.24 по датам'!H36</f>
        <v>0</v>
      </c>
      <c r="I36" s="2092" t="n">
        <f aca="false">'03.24 по датам'!I36</f>
        <v>0</v>
      </c>
      <c r="J36" s="2092" t="n">
        <f aca="false">'03.24 по датам'!J36</f>
        <v>0</v>
      </c>
      <c r="K36" s="2092" t="n">
        <f aca="false">'03.24 по датам'!K36</f>
        <v>0</v>
      </c>
      <c r="L36" s="2092" t="n">
        <f aca="false">'03.24 по датам'!L36</f>
        <v>0</v>
      </c>
      <c r="M36" s="2092" t="n">
        <f aca="false">'03.24 по датам'!M36</f>
        <v>0</v>
      </c>
      <c r="N36" s="2092" t="n">
        <f aca="false">'03.24 по датам'!N36</f>
        <v>0</v>
      </c>
      <c r="O36" s="2092" t="n">
        <f aca="false">'03.24 по датам'!O36</f>
        <v>0</v>
      </c>
      <c r="P36" s="2092" t="n">
        <f aca="false">'03.24 по датам'!P36</f>
        <v>0</v>
      </c>
      <c r="Q36" s="2092" t="n">
        <f aca="false">'03.24 по датам'!Q36</f>
        <v>0</v>
      </c>
      <c r="R36" s="2092" t="n">
        <f aca="false">'03.24 по датам'!R36</f>
        <v>0</v>
      </c>
      <c r="S36" s="2092" t="n">
        <f aca="false">'03.24 по датам'!S36</f>
        <v>0</v>
      </c>
      <c r="T36" s="2092" t="n">
        <f aca="false">'03.24 по датам'!T36</f>
        <v>0</v>
      </c>
      <c r="U36" s="2092" t="n">
        <f aca="false">'03.24 по датам'!U36</f>
        <v>0</v>
      </c>
      <c r="V36" s="2092" t="n">
        <f aca="false">'03.24 по датам'!V36</f>
        <v>0</v>
      </c>
      <c r="W36" s="2287" t="n">
        <f aca="false">'03.24 по датам'!W36</f>
        <v>0</v>
      </c>
      <c r="X36" s="2242"/>
      <c r="Y36" s="2243"/>
      <c r="Z36" s="2240"/>
      <c r="AA36" s="2062"/>
      <c r="AB36" s="2063"/>
      <c r="AC36" s="2241" t="n">
        <f aca="false">'03.24 по датам'!AC36</f>
        <v>0</v>
      </c>
      <c r="AD36" s="2064" t="n">
        <f aca="false">'03.24 по датам'!AD36</f>
        <v>0</v>
      </c>
      <c r="AE36" s="2065" t="n">
        <f aca="false">'03.24 по датам'!AE36</f>
        <v>0</v>
      </c>
      <c r="AF36" s="2065" t="n">
        <f aca="false">'03.24 по датам'!AF36</f>
        <v>0</v>
      </c>
      <c r="AG36" s="2065" t="n">
        <f aca="false">'03.24 по датам'!AG36</f>
        <v>0</v>
      </c>
      <c r="AH36" s="2065" t="n">
        <f aca="false">'03.24 по датам'!AH36</f>
        <v>0</v>
      </c>
      <c r="AI36" s="2065" t="n">
        <f aca="false">'03.24 по датам'!AI36</f>
        <v>0</v>
      </c>
      <c r="AJ36" s="2065" t="n">
        <f aca="false">'03.24 по датам'!AJ36</f>
        <v>0</v>
      </c>
      <c r="AK36" s="2065" t="n">
        <f aca="false">'03.24 по датам'!AK36</f>
        <v>0</v>
      </c>
      <c r="AL36" s="2065" t="n">
        <f aca="false">'03.24 по датам'!AL36</f>
        <v>0</v>
      </c>
      <c r="AM36" s="2065" t="n">
        <f aca="false">'03.24 по датам'!AM36</f>
        <v>0</v>
      </c>
      <c r="AN36" s="2065" t="n">
        <f aca="false">'03.24 по датам'!AN36</f>
        <v>0</v>
      </c>
      <c r="AO36" s="2066" t="n">
        <f aca="false">'03.24 по датам'!AO36</f>
        <v>0</v>
      </c>
      <c r="AP36" s="2238"/>
      <c r="AQ36" s="2239"/>
      <c r="AR36" s="2240"/>
      <c r="AS36" s="2062"/>
      <c r="AT36" s="2063"/>
      <c r="AU36" s="2064" t="n">
        <f aca="false">'03.24 по датам'!AU36</f>
        <v>0</v>
      </c>
      <c r="AV36" s="2064" t="n">
        <f aca="false">'03.24 по датам'!AV36</f>
        <v>0</v>
      </c>
      <c r="AW36" s="2067" t="n">
        <f aca="false">'03.24 по датам'!AW36</f>
        <v>0</v>
      </c>
      <c r="AX36" s="2065" t="n">
        <f aca="false">'03.24 по датам'!AX36</f>
        <v>0</v>
      </c>
      <c r="AY36" s="2065" t="n">
        <f aca="false">'03.24 по датам'!AY36</f>
        <v>0</v>
      </c>
      <c r="AZ36" s="2065" t="n">
        <f aca="false">'03.24 по датам'!AZ36</f>
        <v>0</v>
      </c>
      <c r="BA36" s="2065" t="n">
        <f aca="false">'03.24 по датам'!BA36</f>
        <v>0</v>
      </c>
      <c r="BB36" s="2065" t="n">
        <f aca="false">'03.24 по датам'!BB36</f>
        <v>0</v>
      </c>
      <c r="BC36" s="2065" t="n">
        <f aca="false">'03.24 по датам'!BC36</f>
        <v>0</v>
      </c>
      <c r="BD36" s="2065" t="n">
        <f aca="false">'03.24 по датам'!BD36</f>
        <v>0</v>
      </c>
      <c r="BE36" s="2065" t="n">
        <f aca="false">'03.24 по датам'!BE36</f>
        <v>0</v>
      </c>
      <c r="BF36" s="2065" t="n">
        <f aca="false">'03.24 по датам'!BF36</f>
        <v>0</v>
      </c>
      <c r="BG36" s="2065" t="n">
        <f aca="false">'03.24 по датам'!BG36</f>
        <v>0</v>
      </c>
      <c r="BH36" s="2065" t="n">
        <f aca="false">'03.24 по датам'!BH36</f>
        <v>0</v>
      </c>
      <c r="BI36" s="2065" t="n">
        <f aca="false">'03.24 по датам'!BI36</f>
        <v>0</v>
      </c>
      <c r="BJ36" s="2065" t="n">
        <f aca="false">'03.24 по датам'!BJ36</f>
        <v>0</v>
      </c>
      <c r="BK36" s="2065" t="n">
        <f aca="false">'03.24 по датам'!BK36</f>
        <v>0</v>
      </c>
      <c r="BL36" s="2065" t="n">
        <f aca="false">'03.24 по датам'!BL36</f>
        <v>0</v>
      </c>
      <c r="BM36" s="2065" t="n">
        <f aca="false">'03.24 по датам'!BM36</f>
        <v>0</v>
      </c>
      <c r="BN36" s="2065" t="n">
        <f aca="false">'03.24 по датам'!BN36</f>
        <v>0</v>
      </c>
      <c r="BO36" s="2065" t="n">
        <f aca="false">'03.24 по датам'!BO36</f>
        <v>0</v>
      </c>
      <c r="BP36" s="2065" t="n">
        <f aca="false">'03.24 по датам'!BP36</f>
        <v>0</v>
      </c>
      <c r="BQ36" s="2066" t="n">
        <f aca="false">'03.24 по датам'!BQ36</f>
        <v>0</v>
      </c>
      <c r="BR36" s="2238"/>
      <c r="BS36" s="2239"/>
      <c r="BT36" s="2240"/>
      <c r="BU36" s="2062"/>
      <c r="BV36" s="2063"/>
      <c r="BW36" s="2083" t="n">
        <f aca="false">'03.24 по датам'!BW36</f>
        <v>0</v>
      </c>
      <c r="BX36" s="2065" t="n">
        <f aca="false">'03.24 по датам'!BX36</f>
        <v>0</v>
      </c>
      <c r="BY36" s="2065" t="n">
        <f aca="false">'03.24 по датам'!BY36</f>
        <v>0</v>
      </c>
      <c r="BZ36" s="2065" t="n">
        <f aca="false">'03.24 по датам'!BZ36</f>
        <v>0</v>
      </c>
      <c r="CA36" s="2065" t="n">
        <f aca="false">'03.24 по датам'!CA36</f>
        <v>0</v>
      </c>
      <c r="CB36" s="2065" t="n">
        <f aca="false">'03.24 по датам'!CB36</f>
        <v>0</v>
      </c>
      <c r="CC36" s="2065" t="n">
        <f aca="false">'03.24 по датам'!CC36</f>
        <v>0</v>
      </c>
      <c r="CD36" s="2065" t="n">
        <f aca="false">'03.24 по датам'!CD36</f>
        <v>0</v>
      </c>
      <c r="CE36" s="2065" t="n">
        <f aca="false">'03.24 по датам'!CE36</f>
        <v>0</v>
      </c>
      <c r="CF36" s="2065" t="n">
        <f aca="false">'03.24 по датам'!CF36</f>
        <v>0</v>
      </c>
      <c r="CG36" s="2065" t="n">
        <f aca="false">'03.24 по датам'!CG36</f>
        <v>0</v>
      </c>
      <c r="CH36" s="2065" t="n">
        <f aca="false">'03.24 по датам'!CH36</f>
        <v>0</v>
      </c>
      <c r="CI36" s="2066" t="n">
        <f aca="false">'03.24 по датам'!CI36</f>
        <v>0</v>
      </c>
      <c r="CJ36" s="2238"/>
      <c r="CK36" s="2239"/>
      <c r="CL36" s="2240"/>
      <c r="CM36" s="2062"/>
      <c r="CN36" s="2063"/>
      <c r="CO36" s="2063"/>
      <c r="CP36" s="2063"/>
      <c r="CQ36" s="2065" t="n">
        <f aca="false">'03.24 по датам'!CQ36</f>
        <v>0</v>
      </c>
      <c r="CR36" s="2065" t="n">
        <f aca="false">'03.24 по датам'!CR36</f>
        <v>0</v>
      </c>
      <c r="CS36" s="2065" t="n">
        <f aca="false">'03.24 по датам'!CS36</f>
        <v>0</v>
      </c>
      <c r="CT36" s="2065" t="n">
        <f aca="false">'03.24 по датам'!CT36</f>
        <v>0</v>
      </c>
      <c r="CU36" s="2065" t="n">
        <f aca="false">'03.24 по датам'!CU36</f>
        <v>0</v>
      </c>
      <c r="CV36" s="2065" t="n">
        <f aca="false">'03.24 по датам'!CV36</f>
        <v>0</v>
      </c>
      <c r="CW36" s="2065" t="n">
        <f aca="false">'03.24 по датам'!CW36</f>
        <v>0</v>
      </c>
      <c r="CX36" s="2065" t="n">
        <f aca="false">'03.24 по датам'!CX36</f>
        <v>0</v>
      </c>
      <c r="CY36" s="2065" t="n">
        <f aca="false">'03.24 по датам'!CY36</f>
        <v>0</v>
      </c>
      <c r="CZ36" s="2065" t="n">
        <f aca="false">'03.24 по датам'!CZ36</f>
        <v>0</v>
      </c>
      <c r="DA36" s="2065" t="n">
        <f aca="false">'03.24 по датам'!DA36</f>
        <v>0</v>
      </c>
      <c r="DB36" s="2065" t="n">
        <f aca="false">'03.24 по датам'!DB36</f>
        <v>0</v>
      </c>
      <c r="DC36" s="2066" t="n">
        <f aca="false">'03.24 по датам'!DC36</f>
        <v>0</v>
      </c>
      <c r="DD36" s="2238"/>
      <c r="DE36" s="2239"/>
      <c r="DF36" s="2240"/>
      <c r="DG36" s="2069"/>
      <c r="DH36" s="2070"/>
      <c r="DI36" s="2068" t="n">
        <f aca="false">'03.24 по датам'!DI36</f>
        <v>0</v>
      </c>
      <c r="DJ36" s="2065" t="n">
        <f aca="false">'03.24 по датам'!DJ36</f>
        <v>0</v>
      </c>
      <c r="DK36" s="2065" t="n">
        <f aca="false">'03.24 по датам'!DK36</f>
        <v>0</v>
      </c>
      <c r="DL36" s="2065" t="n">
        <f aca="false">'03.24 по датам'!DL36</f>
        <v>0</v>
      </c>
      <c r="DM36" s="2065" t="n">
        <f aca="false">'03.24 по датам'!DM36</f>
        <v>0</v>
      </c>
      <c r="DN36" s="2065" t="n">
        <f aca="false">'03.24 по датам'!DN36</f>
        <v>0</v>
      </c>
      <c r="DO36" s="2065" t="n">
        <f aca="false">'03.24 по датам'!DO36</f>
        <v>0</v>
      </c>
      <c r="DP36" s="2065" t="n">
        <f aca="false">'03.24 по датам'!DP36</f>
        <v>0</v>
      </c>
      <c r="DQ36" s="2065" t="n">
        <f aca="false">'03.24 по датам'!DQ36</f>
        <v>0</v>
      </c>
      <c r="DR36" s="2065" t="n">
        <f aca="false">'03.24 по датам'!DR36</f>
        <v>0</v>
      </c>
      <c r="DS36" s="2065" t="n">
        <f aca="false">'03.24 по датам'!DS36</f>
        <v>0</v>
      </c>
      <c r="DT36" s="2065" t="n">
        <f aca="false">'03.24 по датам'!DT36</f>
        <v>0</v>
      </c>
      <c r="DU36" s="2066" t="n">
        <f aca="false">'03.24 по датам'!DU36</f>
        <v>0</v>
      </c>
      <c r="DV36" s="2238"/>
      <c r="DW36" s="2239"/>
      <c r="DX36" s="2240"/>
      <c r="DY36" s="2069"/>
      <c r="DZ36" s="2070"/>
      <c r="EA36" s="2065" t="n">
        <f aca="false">'03.24 по датам'!EA36</f>
        <v>0</v>
      </c>
      <c r="EB36" s="2065" t="n">
        <f aca="false">'03.24 по датам'!EB36</f>
        <v>0</v>
      </c>
      <c r="EC36" s="2065" t="n">
        <f aca="false">'03.24 по датам'!EC36</f>
        <v>0</v>
      </c>
      <c r="ED36" s="2065" t="str">
        <f aca="false">'03.24 по датам'!ED36</f>
        <v>скв</v>
      </c>
      <c r="EE36" s="2065" t="n">
        <f aca="false">'03.24 по датам'!EE36</f>
        <v>0</v>
      </c>
      <c r="EF36" s="2065" t="n">
        <f aca="false">'03.24 по датам'!EF36</f>
        <v>0</v>
      </c>
      <c r="EG36" s="2065" t="n">
        <f aca="false">'03.24 по датам'!EG36</f>
        <v>0</v>
      </c>
      <c r="EH36" s="2065" t="n">
        <f aca="false">'03.24 по датам'!EH36</f>
        <v>0</v>
      </c>
      <c r="EI36" s="2065" t="n">
        <f aca="false">'03.24 по датам'!EI36</f>
        <v>0</v>
      </c>
      <c r="EJ36" s="2065" t="n">
        <f aca="false">'03.24 по датам'!EJ36</f>
        <v>0</v>
      </c>
      <c r="EK36" s="2065" t="n">
        <f aca="false">'03.24 по датам'!EK36</f>
        <v>0</v>
      </c>
      <c r="EL36" s="2065" t="n">
        <f aca="false">'03.24 по датам'!EL36</f>
        <v>0</v>
      </c>
      <c r="EM36" s="2065" t="n">
        <f aca="false">'03.24 по датам'!EM36</f>
        <v>0</v>
      </c>
      <c r="EN36" s="2065" t="n">
        <f aca="false">'03.24 по датам'!EN36</f>
        <v>0</v>
      </c>
      <c r="EO36" s="2065" t="n">
        <f aca="false">'03.24 по датам'!EO36</f>
        <v>0</v>
      </c>
      <c r="EP36" s="2065" t="n">
        <f aca="false">'03.24 по датам'!EP36</f>
        <v>0</v>
      </c>
      <c r="EQ36" s="2065" t="n">
        <f aca="false">'03.24 по датам'!EQ36</f>
        <v>0</v>
      </c>
      <c r="ER36" s="2065" t="n">
        <f aca="false">'03.24 по датам'!ER36</f>
        <v>0</v>
      </c>
      <c r="ES36" s="2065" t="n">
        <f aca="false">'03.24 по датам'!ES36</f>
        <v>0</v>
      </c>
      <c r="ET36" s="2065" t="n">
        <f aca="false">'03.24 по датам'!ET36</f>
        <v>0</v>
      </c>
      <c r="EU36" s="2065" t="n">
        <f aca="false">'03.24 по датам'!EU36</f>
        <v>0</v>
      </c>
      <c r="EV36" s="2065" t="n">
        <f aca="false">'03.24 по датам'!EV36</f>
        <v>0</v>
      </c>
      <c r="EW36" s="2065" t="n">
        <f aca="false">'03.24 по датам'!EW36</f>
        <v>0</v>
      </c>
      <c r="EX36" s="2065" t="n">
        <f aca="false">'03.24 по датам'!EX36</f>
        <v>0</v>
      </c>
      <c r="EY36" s="2066" t="n">
        <f aca="false">'03.24 по датам'!EY36</f>
        <v>0</v>
      </c>
      <c r="EZ36" s="2238"/>
      <c r="FA36" s="2239"/>
      <c r="FB36" s="2240"/>
      <c r="FC36" s="2069"/>
      <c r="FD36" s="2070"/>
      <c r="FE36" s="2065" t="n">
        <f aca="false">'03.24 по датам'!FE36</f>
        <v>0</v>
      </c>
      <c r="FF36" s="2065" t="n">
        <f aca="false">'03.24 по датам'!FF36</f>
        <v>0</v>
      </c>
      <c r="FG36" s="2065" t="n">
        <f aca="false">'03.24 по датам'!FG36</f>
        <v>0</v>
      </c>
      <c r="FH36" s="2065" t="n">
        <f aca="false">'03.24 по датам'!FH36</f>
        <v>0</v>
      </c>
      <c r="FI36" s="2065" t="n">
        <f aca="false">'03.24 по датам'!FI36</f>
        <v>0</v>
      </c>
      <c r="FJ36" s="2065" t="n">
        <f aca="false">'03.24 по датам'!FJ36</f>
        <v>0</v>
      </c>
      <c r="FK36" s="2065" t="n">
        <f aca="false">'03.24 по датам'!FK36</f>
        <v>0</v>
      </c>
      <c r="FL36" s="2065" t="n">
        <f aca="false">'03.24 по датам'!FL36</f>
        <v>0</v>
      </c>
      <c r="FM36" s="2065" t="n">
        <f aca="false">'03.24 по датам'!FM36</f>
        <v>0</v>
      </c>
      <c r="FN36" s="2066" t="n">
        <f aca="false">'03.24 по датам'!FN36</f>
        <v>0</v>
      </c>
      <c r="FO36" s="2238"/>
      <c r="FP36" s="2239"/>
      <c r="FQ36" s="2240"/>
      <c r="FR36" s="2069"/>
      <c r="FS36" s="2070"/>
      <c r="FT36" s="2072"/>
      <c r="FU36" s="2072"/>
      <c r="FV36" s="2072"/>
      <c r="FW36" s="2072"/>
      <c r="FX36" s="2072"/>
      <c r="FY36" s="2072"/>
      <c r="FZ36" s="2072"/>
      <c r="GA36" s="2072"/>
      <c r="GB36" s="2072"/>
      <c r="GC36" s="2072"/>
      <c r="GD36" s="2072"/>
      <c r="GE36" s="2072"/>
      <c r="GF36" s="2072"/>
      <c r="GG36" s="2072"/>
      <c r="GH36" s="2072"/>
      <c r="GI36" s="2072"/>
      <c r="GJ36" s="2072"/>
      <c r="GK36" s="2072"/>
      <c r="GL36" s="2072"/>
      <c r="GM36" s="2072"/>
      <c r="GN36" s="2072"/>
      <c r="GO36" s="2072"/>
      <c r="GP36" s="2072"/>
      <c r="GQ36" s="2072"/>
      <c r="GR36" s="2072"/>
      <c r="GS36" s="2073"/>
      <c r="GT36" s="2242"/>
      <c r="GU36" s="2243"/>
      <c r="GV36" s="2240"/>
      <c r="GW36" s="2076"/>
      <c r="GX36" s="2063"/>
      <c r="GY36" s="2062"/>
      <c r="GZ36" s="2077" t="n">
        <f aca="false">'03.24 по датам'!GZ36</f>
        <v>0</v>
      </c>
      <c r="HA36" s="2078" t="n">
        <f aca="false">'03.24 по датам'!HA36</f>
        <v>0</v>
      </c>
      <c r="HB36" s="2272"/>
      <c r="HC36" s="2080"/>
      <c r="HD36" s="2247" t="n">
        <f aca="false">'03.24 по датам'!HD36</f>
        <v>0</v>
      </c>
      <c r="HE36" s="2272"/>
      <c r="HF36" s="2082"/>
      <c r="HG36" s="2083"/>
      <c r="HH36" s="2068"/>
      <c r="HI36" s="2273"/>
      <c r="HJ36" s="2274"/>
      <c r="HK36" s="2274"/>
      <c r="HL36" s="2274"/>
      <c r="HM36" s="2274"/>
      <c r="HN36" s="2274"/>
      <c r="HO36" s="2274"/>
      <c r="HP36" s="2274"/>
      <c r="HQ36" s="2274"/>
      <c r="HR36" s="2274"/>
      <c r="HS36" s="2274"/>
      <c r="HT36" s="2274"/>
      <c r="HU36" s="2274"/>
      <c r="HV36" s="2274"/>
      <c r="HW36" s="2274"/>
      <c r="HX36" s="2274"/>
      <c r="HY36" s="2274"/>
      <c r="HZ36" s="2275"/>
      <c r="IA36" s="2238"/>
      <c r="IB36" s="2239"/>
      <c r="IC36" s="2240"/>
      <c r="ID36" s="2062"/>
      <c r="IE36" s="2076"/>
      <c r="IF36" s="2085" t="n">
        <f aca="false">'03.24 по датам'!IF36</f>
        <v>0</v>
      </c>
      <c r="IG36" s="2085" t="n">
        <f aca="false">'03.24 по датам'!IG36</f>
        <v>0</v>
      </c>
      <c r="IH36" s="2086" t="n">
        <f aca="false">'03.24 по датам'!IH36</f>
        <v>0</v>
      </c>
      <c r="II36" s="2249"/>
      <c r="IJ36" s="2250"/>
      <c r="IK36" s="2089"/>
      <c r="IL36" s="2090"/>
      <c r="IM36" s="2091" t="n">
        <f aca="false">'03.24 по датам'!IM36</f>
        <v>0</v>
      </c>
      <c r="IN36" s="2092" t="n">
        <f aca="false">'03.24 по датам'!IN36</f>
        <v>0</v>
      </c>
      <c r="IO36" s="2093" t="n">
        <f aca="false">'03.24 по датам'!IO36</f>
        <v>0</v>
      </c>
      <c r="IP36" s="2093" t="n">
        <f aca="false">'03.24 по датам'!IP36</f>
        <v>0</v>
      </c>
      <c r="IQ36" s="2093" t="n">
        <f aca="false">'03.24 по датам'!IQ36</f>
        <v>0</v>
      </c>
      <c r="IR36" s="2093" t="n">
        <f aca="false">'03.24 по датам'!IR36</f>
        <v>0</v>
      </c>
      <c r="IS36" s="2093" t="n">
        <f aca="false">'03.24 по датам'!IS36</f>
        <v>0</v>
      </c>
      <c r="IT36" s="2093" t="n">
        <f aca="false">'03.24 по датам'!IT36</f>
        <v>0</v>
      </c>
      <c r="IU36" s="2093" t="n">
        <f aca="false">'03.24 по датам'!IU36</f>
        <v>0</v>
      </c>
      <c r="IV36" s="2094" t="n">
        <f aca="false">'03.24 по датам'!IV36</f>
        <v>0</v>
      </c>
      <c r="IW36" s="2251"/>
      <c r="IX36" s="2252"/>
      <c r="IY36" s="2253"/>
      <c r="IZ36" s="2062"/>
      <c r="JA36" s="2063"/>
      <c r="JB36" s="2098" t="n">
        <f aca="false">'03.24 по датам'!JB36</f>
        <v>0</v>
      </c>
      <c r="JC36" s="2245"/>
      <c r="JD36" s="2100" t="n">
        <f aca="false">'03.24 по датам'!JD36</f>
        <v>0</v>
      </c>
      <c r="JE36" s="2101"/>
      <c r="JF36" s="2102"/>
      <c r="JG36" s="2254" t="n">
        <f aca="false">'03.24 по датам'!JG36</f>
        <v>0</v>
      </c>
      <c r="JH36" s="2254" t="n">
        <f aca="false">'03.24 по датам'!JH36</f>
        <v>0</v>
      </c>
      <c r="JI36" s="2103" t="n">
        <f aca="false">'03.24 по датам'!JI36</f>
        <v>0</v>
      </c>
      <c r="JJ36" s="2291" t="n">
        <f aca="false">'03.24 по датам'!JJ36</f>
        <v>0</v>
      </c>
      <c r="JK36" s="2292"/>
      <c r="JL36" s="2106"/>
      <c r="JM36" s="2107" t="e">
        <f aca="false">JM$4:JM$4+SUMIF($C$5:JL$5,"Нараст. баланс",$C38:JL38)+SUMIF($C$7:JH$7,"Итого (с ВНР)",$C38:JH38)-SUMIF($C$5:JL$5,"Геол. снижение,  т/сут",$C38:JL38)-SUMIF(JJ$7:JL$7,"Итого",JJ38:JL38)-SUMIF($C$7:JL$7,"Итого (с ВСП)",$C38:JL38)</f>
        <v>#VALUE!</v>
      </c>
      <c r="JN36" s="2108"/>
      <c r="JO36" s="2256" t="e">
        <f aca="false">'03.24 НГДП по датам'!CA36:CA38</f>
        <v>#VALUE!</v>
      </c>
      <c r="JP36" s="2110"/>
      <c r="JQ36" s="2111"/>
      <c r="JR36" s="2257"/>
    </row>
    <row r="37" customFormat="false" ht="11.25" hidden="false" customHeight="true" outlineLevel="0" collapsed="false">
      <c r="A37" s="2056"/>
      <c r="B37" s="2113" t="s">
        <v>663</v>
      </c>
      <c r="C37" s="2123" t="n">
        <f aca="false">'03.24 по датам'!C37</f>
        <v>0</v>
      </c>
      <c r="D37" s="2123" t="n">
        <f aca="false">'03.24 по датам'!D37</f>
        <v>0</v>
      </c>
      <c r="E37" s="2123" t="n">
        <f aca="false">'03.24 по датам'!E37</f>
        <v>0</v>
      </c>
      <c r="F37" s="2123" t="n">
        <f aca="false">'03.24 по датам'!F37</f>
        <v>0</v>
      </c>
      <c r="G37" s="2150" t="n">
        <f aca="false">'03.24 по датам'!G37</f>
        <v>0</v>
      </c>
      <c r="H37" s="2150" t="n">
        <f aca="false">'03.24 по датам'!H37</f>
        <v>0</v>
      </c>
      <c r="I37" s="2150" t="n">
        <f aca="false">'03.24 по датам'!I37</f>
        <v>0</v>
      </c>
      <c r="J37" s="2150" t="n">
        <f aca="false">'03.24 по датам'!J37</f>
        <v>0</v>
      </c>
      <c r="K37" s="2150" t="n">
        <f aca="false">'03.24 по датам'!K37</f>
        <v>0</v>
      </c>
      <c r="L37" s="2150" t="n">
        <f aca="false">'03.24 по датам'!L37</f>
        <v>0</v>
      </c>
      <c r="M37" s="2150" t="n">
        <f aca="false">'03.24 по датам'!M37</f>
        <v>0</v>
      </c>
      <c r="N37" s="2150" t="n">
        <f aca="false">'03.24 по датам'!N37</f>
        <v>0</v>
      </c>
      <c r="O37" s="2150" t="n">
        <f aca="false">'03.24 по датам'!O37</f>
        <v>0</v>
      </c>
      <c r="P37" s="2150" t="n">
        <f aca="false">'03.24 по датам'!P37</f>
        <v>0</v>
      </c>
      <c r="Q37" s="2150" t="n">
        <f aca="false">'03.24 по датам'!Q37</f>
        <v>0</v>
      </c>
      <c r="R37" s="2150" t="n">
        <f aca="false">'03.24 по датам'!R37</f>
        <v>0</v>
      </c>
      <c r="S37" s="2150" t="n">
        <f aca="false">'03.24 по датам'!S37</f>
        <v>0</v>
      </c>
      <c r="T37" s="2150" t="n">
        <f aca="false">'03.24 по датам'!T37</f>
        <v>0</v>
      </c>
      <c r="U37" s="2150" t="n">
        <f aca="false">'03.24 по датам'!U37</f>
        <v>0</v>
      </c>
      <c r="V37" s="2150" t="n">
        <f aca="false">'03.24 по датам'!V37</f>
        <v>0</v>
      </c>
      <c r="W37" s="2289" t="n">
        <f aca="false">'03.24 по датам'!W37</f>
        <v>0</v>
      </c>
      <c r="X37" s="2130"/>
      <c r="Y37" s="2131"/>
      <c r="Z37" s="2117"/>
      <c r="AA37" s="2118" t="n">
        <f aca="false">COUNTIF(C37:Z37,"&gt;"&amp;0)</f>
        <v>0</v>
      </c>
      <c r="AB37" s="2119"/>
      <c r="AC37" s="2258" t="n">
        <f aca="false">'03.24 по датам'!AC37</f>
        <v>0</v>
      </c>
      <c r="AD37" s="2120" t="n">
        <f aca="false">'03.24 по датам'!AD37</f>
        <v>0</v>
      </c>
      <c r="AE37" s="2121" t="n">
        <f aca="false">'03.24 по датам'!AE37</f>
        <v>0</v>
      </c>
      <c r="AF37" s="2121" t="n">
        <f aca="false">'03.24 по датам'!AF37</f>
        <v>0</v>
      </c>
      <c r="AG37" s="2121" t="n">
        <f aca="false">'03.24 по датам'!AG37</f>
        <v>0</v>
      </c>
      <c r="AH37" s="2121" t="n">
        <f aca="false">'03.24 по датам'!AH37</f>
        <v>0</v>
      </c>
      <c r="AI37" s="2121" t="n">
        <f aca="false">'03.24 по датам'!AI37</f>
        <v>0</v>
      </c>
      <c r="AJ37" s="2121" t="n">
        <f aca="false">'03.24 по датам'!AJ37</f>
        <v>0</v>
      </c>
      <c r="AK37" s="2121" t="n">
        <f aca="false">'03.24 по датам'!AK37</f>
        <v>0</v>
      </c>
      <c r="AL37" s="2121" t="n">
        <f aca="false">'03.24 по датам'!AL37</f>
        <v>0</v>
      </c>
      <c r="AM37" s="2121" t="n">
        <f aca="false">'03.24 по датам'!AM37</f>
        <v>0</v>
      </c>
      <c r="AN37" s="2121" t="n">
        <f aca="false">'03.24 по датам'!AN37</f>
        <v>0</v>
      </c>
      <c r="AO37" s="2122" t="n">
        <f aca="false">'03.24 по датам'!AO37</f>
        <v>0</v>
      </c>
      <c r="AP37" s="2115"/>
      <c r="AQ37" s="2116"/>
      <c r="AR37" s="2117"/>
      <c r="AS37" s="2118" t="n">
        <f aca="false">COUNTIF(AC38:AR38,"&gt;"&amp;0)</f>
        <v>0</v>
      </c>
      <c r="AT37" s="2119"/>
      <c r="AU37" s="2120" t="n">
        <f aca="false">'03.24 по датам'!AU37</f>
        <v>0</v>
      </c>
      <c r="AV37" s="2120" t="n">
        <f aca="false">'03.24 по датам'!AV37</f>
        <v>0</v>
      </c>
      <c r="AW37" s="2123" t="n">
        <f aca="false">'03.24 по датам'!AW37</f>
        <v>0</v>
      </c>
      <c r="AX37" s="2121" t="n">
        <f aca="false">'03.24 по датам'!AX37</f>
        <v>0</v>
      </c>
      <c r="AY37" s="2121" t="n">
        <f aca="false">'03.24 по датам'!AY37</f>
        <v>0</v>
      </c>
      <c r="AZ37" s="2121" t="n">
        <f aca="false">'03.24 по датам'!AZ37</f>
        <v>0</v>
      </c>
      <c r="BA37" s="2121" t="n">
        <f aca="false">'03.24 по датам'!BA37</f>
        <v>0</v>
      </c>
      <c r="BB37" s="2121" t="n">
        <f aca="false">'03.24 по датам'!BB37</f>
        <v>0</v>
      </c>
      <c r="BC37" s="2121" t="n">
        <f aca="false">'03.24 по датам'!BC37</f>
        <v>0</v>
      </c>
      <c r="BD37" s="2121" t="n">
        <f aca="false">'03.24 по датам'!BD37</f>
        <v>0</v>
      </c>
      <c r="BE37" s="2121" t="n">
        <f aca="false">'03.24 по датам'!BE37</f>
        <v>0</v>
      </c>
      <c r="BF37" s="2121" t="n">
        <f aca="false">'03.24 по датам'!BF37</f>
        <v>0</v>
      </c>
      <c r="BG37" s="2121" t="n">
        <f aca="false">'03.24 по датам'!BG37</f>
        <v>0</v>
      </c>
      <c r="BH37" s="2121" t="n">
        <f aca="false">'03.24 по датам'!BH37</f>
        <v>0</v>
      </c>
      <c r="BI37" s="2121" t="n">
        <f aca="false">'03.24 по датам'!BI37</f>
        <v>0</v>
      </c>
      <c r="BJ37" s="2121" t="n">
        <f aca="false">'03.24 по датам'!BJ37</f>
        <v>0</v>
      </c>
      <c r="BK37" s="2121" t="n">
        <f aca="false">'03.24 по датам'!BK37</f>
        <v>0</v>
      </c>
      <c r="BL37" s="2121" t="n">
        <f aca="false">'03.24 по датам'!BL37</f>
        <v>0</v>
      </c>
      <c r="BM37" s="2121" t="n">
        <f aca="false">'03.24 по датам'!BM37</f>
        <v>0</v>
      </c>
      <c r="BN37" s="2121" t="n">
        <f aca="false">'03.24 по датам'!BN37</f>
        <v>0</v>
      </c>
      <c r="BO37" s="2121" t="n">
        <f aca="false">'03.24 по датам'!BO37</f>
        <v>0</v>
      </c>
      <c r="BP37" s="2121" t="n">
        <f aca="false">'03.24 по датам'!BP37</f>
        <v>0</v>
      </c>
      <c r="BQ37" s="2122" t="n">
        <f aca="false">'03.24 по датам'!BQ37</f>
        <v>0</v>
      </c>
      <c r="BR37" s="2115"/>
      <c r="BS37" s="2116"/>
      <c r="BT37" s="2117"/>
      <c r="BU37" s="2118" t="n">
        <f aca="false">COUNTIF(AU38:BT38,"&gt;"&amp;0)</f>
        <v>0</v>
      </c>
      <c r="BV37" s="2119"/>
      <c r="BW37" s="2140" t="n">
        <f aca="false">'03.24 по датам'!BW37</f>
        <v>0</v>
      </c>
      <c r="BX37" s="2121" t="n">
        <f aca="false">'03.24 по датам'!BX37</f>
        <v>0</v>
      </c>
      <c r="BY37" s="2121" t="n">
        <f aca="false">'03.24 по датам'!BY37</f>
        <v>0</v>
      </c>
      <c r="BZ37" s="2121" t="n">
        <f aca="false">'03.24 по датам'!BZ37</f>
        <v>0</v>
      </c>
      <c r="CA37" s="2121" t="n">
        <f aca="false">'03.24 по датам'!CA37</f>
        <v>0</v>
      </c>
      <c r="CB37" s="2121" t="n">
        <f aca="false">'03.24 по датам'!CB37</f>
        <v>0</v>
      </c>
      <c r="CC37" s="2121" t="n">
        <f aca="false">'03.24 по датам'!CC37</f>
        <v>0</v>
      </c>
      <c r="CD37" s="2121" t="n">
        <f aca="false">'03.24 по датам'!CD37</f>
        <v>0</v>
      </c>
      <c r="CE37" s="2121" t="n">
        <f aca="false">'03.24 по датам'!CE37</f>
        <v>0</v>
      </c>
      <c r="CF37" s="2121" t="n">
        <f aca="false">'03.24 по датам'!CF37</f>
        <v>0</v>
      </c>
      <c r="CG37" s="2121" t="n">
        <f aca="false">'03.24 по датам'!CG37</f>
        <v>0</v>
      </c>
      <c r="CH37" s="2121" t="n">
        <f aca="false">'03.24 по датам'!CH37</f>
        <v>0</v>
      </c>
      <c r="CI37" s="2122" t="n">
        <f aca="false">'03.24 по датам'!CI37</f>
        <v>0</v>
      </c>
      <c r="CJ37" s="2115"/>
      <c r="CK37" s="2116"/>
      <c r="CL37" s="2117"/>
      <c r="CM37" s="2118" t="n">
        <f aca="false">COUNTIF(BW38:CL38,"&gt;"&amp;0)</f>
        <v>0</v>
      </c>
      <c r="CN37" s="2119"/>
      <c r="CO37" s="2119" t="n">
        <f aca="false">AA37+AS37+BU37+CM37</f>
        <v>0</v>
      </c>
      <c r="CP37" s="2119"/>
      <c r="CQ37" s="2121" t="n">
        <f aca="false">'03.24 по датам'!CQ37</f>
        <v>0</v>
      </c>
      <c r="CR37" s="2121" t="n">
        <f aca="false">'03.24 по датам'!CR37</f>
        <v>0</v>
      </c>
      <c r="CS37" s="2121" t="n">
        <f aca="false">'03.24 по датам'!CS37</f>
        <v>0</v>
      </c>
      <c r="CT37" s="2121" t="n">
        <f aca="false">'03.24 по датам'!CT37</f>
        <v>0</v>
      </c>
      <c r="CU37" s="2121" t="n">
        <f aca="false">'03.24 по датам'!CU37</f>
        <v>0</v>
      </c>
      <c r="CV37" s="2121" t="n">
        <f aca="false">'03.24 по датам'!CV37</f>
        <v>0</v>
      </c>
      <c r="CW37" s="2121" t="n">
        <f aca="false">'03.24 по датам'!CW37</f>
        <v>0</v>
      </c>
      <c r="CX37" s="2121" t="n">
        <f aca="false">'03.24 по датам'!CX37</f>
        <v>0</v>
      </c>
      <c r="CY37" s="2121" t="n">
        <f aca="false">'03.24 по датам'!CY37</f>
        <v>0</v>
      </c>
      <c r="CZ37" s="2121" t="n">
        <f aca="false">'03.24 по датам'!CZ37</f>
        <v>0</v>
      </c>
      <c r="DA37" s="2121" t="n">
        <f aca="false">'03.24 по датам'!DA37</f>
        <v>0</v>
      </c>
      <c r="DB37" s="2121" t="n">
        <f aca="false">'03.24 по датам'!DB37</f>
        <v>0</v>
      </c>
      <c r="DC37" s="2122" t="n">
        <f aca="false">'03.24 по датам'!DC37</f>
        <v>0</v>
      </c>
      <c r="DD37" s="2115"/>
      <c r="DE37" s="2116"/>
      <c r="DF37" s="2117"/>
      <c r="DG37" s="2125" t="n">
        <f aca="false">SUBTOTAL(9,CQ39:DF39)</f>
        <v>0</v>
      </c>
      <c r="DH37" s="2126"/>
      <c r="DI37" s="2124" t="n">
        <f aca="false">'03.24 по датам'!DI37</f>
        <v>0</v>
      </c>
      <c r="DJ37" s="2121" t="n">
        <f aca="false">'03.24 по датам'!DJ37</f>
        <v>0</v>
      </c>
      <c r="DK37" s="2121" t="n">
        <f aca="false">'03.24 по датам'!DK37</f>
        <v>0</v>
      </c>
      <c r="DL37" s="2121" t="n">
        <f aca="false">'03.24 по датам'!DL37</f>
        <v>0</v>
      </c>
      <c r="DM37" s="2121" t="n">
        <f aca="false">'03.24 по датам'!DM37</f>
        <v>0</v>
      </c>
      <c r="DN37" s="2121" t="n">
        <f aca="false">'03.24 по датам'!DN37</f>
        <v>0</v>
      </c>
      <c r="DO37" s="2121" t="n">
        <f aca="false">'03.24 по датам'!DO37</f>
        <v>0</v>
      </c>
      <c r="DP37" s="2121" t="n">
        <f aca="false">'03.24 по датам'!DP37</f>
        <v>0</v>
      </c>
      <c r="DQ37" s="2121" t="n">
        <f aca="false">'03.24 по датам'!DQ37</f>
        <v>0</v>
      </c>
      <c r="DR37" s="2121" t="n">
        <f aca="false">'03.24 по датам'!DR37</f>
        <v>0</v>
      </c>
      <c r="DS37" s="2121" t="n">
        <f aca="false">'03.24 по датам'!DS37</f>
        <v>0</v>
      </c>
      <c r="DT37" s="2121" t="n">
        <f aca="false">'03.24 по датам'!DT37</f>
        <v>0</v>
      </c>
      <c r="DU37" s="2122" t="n">
        <f aca="false">'03.24 по датам'!DU37</f>
        <v>0</v>
      </c>
      <c r="DV37" s="2115"/>
      <c r="DW37" s="2116"/>
      <c r="DX37" s="2117"/>
      <c r="DY37" s="2125" t="n">
        <f aca="false">COUNTIF(DI38:DX38,"&gt;"&amp;0)</f>
        <v>0</v>
      </c>
      <c r="DZ37" s="2126"/>
      <c r="EA37" s="2121" t="n">
        <f aca="false">'03.24 по датам'!EA37</f>
        <v>0</v>
      </c>
      <c r="EB37" s="2121" t="n">
        <f aca="false">'03.24 по датам'!EB37</f>
        <v>0</v>
      </c>
      <c r="EC37" s="2121" t="n">
        <f aca="false">'03.24 по датам'!EC37</f>
        <v>0</v>
      </c>
      <c r="ED37" s="2121" t="str">
        <f aca="false">'03.24 по датам'!ED37</f>
        <v>N</v>
      </c>
      <c r="EE37" s="2121" t="n">
        <f aca="false">'03.24 по датам'!EE37</f>
        <v>0</v>
      </c>
      <c r="EF37" s="2121" t="n">
        <f aca="false">'03.24 по датам'!EF37</f>
        <v>0</v>
      </c>
      <c r="EG37" s="2121" t="n">
        <f aca="false">'03.24 по датам'!EG37</f>
        <v>0</v>
      </c>
      <c r="EH37" s="2121" t="n">
        <f aca="false">'03.24 по датам'!EH37</f>
        <v>0</v>
      </c>
      <c r="EI37" s="2121" t="n">
        <f aca="false">'03.24 по датам'!EI37</f>
        <v>0</v>
      </c>
      <c r="EJ37" s="2121" t="n">
        <f aca="false">'03.24 по датам'!EJ37</f>
        <v>0</v>
      </c>
      <c r="EK37" s="2121" t="n">
        <f aca="false">'03.24 по датам'!EK37</f>
        <v>0</v>
      </c>
      <c r="EL37" s="2121" t="n">
        <f aca="false">'03.24 по датам'!EL37</f>
        <v>0</v>
      </c>
      <c r="EM37" s="2121" t="n">
        <f aca="false">'03.24 по датам'!EM37</f>
        <v>0</v>
      </c>
      <c r="EN37" s="2121" t="n">
        <f aca="false">'03.24 по датам'!EN37</f>
        <v>0</v>
      </c>
      <c r="EO37" s="2121" t="n">
        <f aca="false">'03.24 по датам'!EO37</f>
        <v>0</v>
      </c>
      <c r="EP37" s="2121" t="n">
        <f aca="false">'03.24 по датам'!EP37</f>
        <v>0</v>
      </c>
      <c r="EQ37" s="2121" t="n">
        <f aca="false">'03.24 по датам'!EQ37</f>
        <v>0</v>
      </c>
      <c r="ER37" s="2121" t="n">
        <f aca="false">'03.24 по датам'!ER37</f>
        <v>0</v>
      </c>
      <c r="ES37" s="2121" t="n">
        <f aca="false">'03.24 по датам'!ES37</f>
        <v>0</v>
      </c>
      <c r="ET37" s="2121" t="n">
        <f aca="false">'03.24 по датам'!ET37</f>
        <v>0</v>
      </c>
      <c r="EU37" s="2121" t="n">
        <f aca="false">'03.24 по датам'!EU37</f>
        <v>0</v>
      </c>
      <c r="EV37" s="2121" t="n">
        <f aca="false">'03.24 по датам'!EV37</f>
        <v>0</v>
      </c>
      <c r="EW37" s="2121" t="n">
        <f aca="false">'03.24 по датам'!EW37</f>
        <v>0</v>
      </c>
      <c r="EX37" s="2121" t="n">
        <f aca="false">'03.24 по датам'!EX37</f>
        <v>0</v>
      </c>
      <c r="EY37" s="2122" t="n">
        <f aca="false">'03.24 по датам'!EY37</f>
        <v>0</v>
      </c>
      <c r="EZ37" s="2115"/>
      <c r="FA37" s="2116"/>
      <c r="FB37" s="2117"/>
      <c r="FC37" s="2125" t="n">
        <f aca="false">COUNTIF(EA38:FB38,"&gt;"&amp;0)</f>
        <v>1</v>
      </c>
      <c r="FD37" s="2126"/>
      <c r="FE37" s="2121" t="n">
        <f aca="false">'03.24 по датам'!FE37</f>
        <v>0</v>
      </c>
      <c r="FF37" s="2121" t="n">
        <f aca="false">'03.24 по датам'!FF37</f>
        <v>0</v>
      </c>
      <c r="FG37" s="2121" t="n">
        <f aca="false">'03.24 по датам'!FG37</f>
        <v>0</v>
      </c>
      <c r="FH37" s="2121" t="n">
        <f aca="false">'03.24 по датам'!FH37</f>
        <v>0</v>
      </c>
      <c r="FI37" s="2121" t="n">
        <f aca="false">'03.24 по датам'!FI37</f>
        <v>0</v>
      </c>
      <c r="FJ37" s="2121" t="n">
        <f aca="false">'03.24 по датам'!FJ37</f>
        <v>0</v>
      </c>
      <c r="FK37" s="2121" t="n">
        <f aca="false">'03.24 по датам'!FK37</f>
        <v>0</v>
      </c>
      <c r="FL37" s="2121" t="n">
        <f aca="false">'03.24 по датам'!FL37</f>
        <v>0</v>
      </c>
      <c r="FM37" s="2121" t="n">
        <f aca="false">'03.24 по датам'!FM37</f>
        <v>0</v>
      </c>
      <c r="FN37" s="2122" t="n">
        <f aca="false">'03.24 по датам'!FN37</f>
        <v>0</v>
      </c>
      <c r="FO37" s="2115"/>
      <c r="FP37" s="2116"/>
      <c r="FQ37" s="2117"/>
      <c r="FR37" s="2125" t="n">
        <f aca="false">COUNTIF(FE38:FQ38,"&gt;"&amp;0)</f>
        <v>0</v>
      </c>
      <c r="FS37" s="2126"/>
      <c r="FT37" s="2128"/>
      <c r="FU37" s="2128"/>
      <c r="FV37" s="2128"/>
      <c r="FW37" s="2128"/>
      <c r="FX37" s="2128"/>
      <c r="FY37" s="2128"/>
      <c r="FZ37" s="2128"/>
      <c r="GA37" s="2128"/>
      <c r="GB37" s="2128"/>
      <c r="GC37" s="2128"/>
      <c r="GD37" s="2128"/>
      <c r="GE37" s="2128"/>
      <c r="GF37" s="2128"/>
      <c r="GG37" s="2128"/>
      <c r="GH37" s="2128"/>
      <c r="GI37" s="2128"/>
      <c r="GJ37" s="2128"/>
      <c r="GK37" s="2128"/>
      <c r="GL37" s="2128"/>
      <c r="GM37" s="2128"/>
      <c r="GN37" s="2128"/>
      <c r="GO37" s="2128"/>
      <c r="GP37" s="2128"/>
      <c r="GQ37" s="2128"/>
      <c r="GR37" s="2128"/>
      <c r="GS37" s="2129"/>
      <c r="GT37" s="2130"/>
      <c r="GU37" s="2131"/>
      <c r="GV37" s="2117"/>
      <c r="GW37" s="2132" t="n">
        <f aca="false">SUBTOTAL(9,FT39:GV39)</f>
        <v>0</v>
      </c>
      <c r="GX37" s="2119" t="n">
        <f aca="false">SUBTOTAL(9,FT39:GV39)</f>
        <v>0</v>
      </c>
      <c r="GY37" s="2133"/>
      <c r="GZ37" s="2134" t="n">
        <f aca="false">'03.24 по датам'!GZ37</f>
        <v>0</v>
      </c>
      <c r="HA37" s="2135" t="n">
        <f aca="false">'03.24 по датам'!HA37</f>
        <v>0</v>
      </c>
      <c r="HB37" s="2136"/>
      <c r="HC37" s="2137"/>
      <c r="HD37" s="2261" t="n">
        <f aca="false">'03.24 по датам'!HD37</f>
        <v>0</v>
      </c>
      <c r="HE37" s="2136"/>
      <c r="HF37" s="2139"/>
      <c r="HG37" s="2140"/>
      <c r="HH37" s="2124"/>
      <c r="HI37" s="2278"/>
      <c r="HJ37" s="2279"/>
      <c r="HK37" s="2279"/>
      <c r="HL37" s="2279"/>
      <c r="HM37" s="2279"/>
      <c r="HN37" s="2279"/>
      <c r="HO37" s="2279"/>
      <c r="HP37" s="2279"/>
      <c r="HQ37" s="2279"/>
      <c r="HR37" s="2279"/>
      <c r="HS37" s="2279"/>
      <c r="HT37" s="2279"/>
      <c r="HU37" s="2279"/>
      <c r="HV37" s="2279"/>
      <c r="HW37" s="2279"/>
      <c r="HX37" s="2279"/>
      <c r="HY37" s="2279"/>
      <c r="HZ37" s="2280"/>
      <c r="IA37" s="2115"/>
      <c r="IB37" s="2116"/>
      <c r="IC37" s="2117"/>
      <c r="ID37" s="2118" t="n">
        <f aca="false">SUBTOTAL(9,HG39:IC39)</f>
        <v>0</v>
      </c>
      <c r="IE37" s="2142"/>
      <c r="IF37" s="2143" t="n">
        <f aca="false">'03.24 по датам'!IF37</f>
        <v>0</v>
      </c>
      <c r="IG37" s="2143" t="n">
        <f aca="false">'03.24 по датам'!IG37</f>
        <v>0</v>
      </c>
      <c r="IH37" s="2144" t="n">
        <f aca="false">'03.24 по датам'!IH37</f>
        <v>0</v>
      </c>
      <c r="II37" s="2145"/>
      <c r="IJ37" s="2146"/>
      <c r="IK37" s="2147" t="n">
        <f aca="false">SUBTOTAL(9,IF39:IJ39)</f>
        <v>0</v>
      </c>
      <c r="IL37" s="2148"/>
      <c r="IM37" s="2149" t="n">
        <f aca="false">'03.24 по датам'!IM37</f>
        <v>0</v>
      </c>
      <c r="IN37" s="2150" t="n">
        <f aca="false">'03.24 по датам'!IN37</f>
        <v>0</v>
      </c>
      <c r="IO37" s="2151" t="n">
        <f aca="false">'03.24 по датам'!IO37</f>
        <v>0</v>
      </c>
      <c r="IP37" s="2151" t="n">
        <f aca="false">'03.24 по датам'!IP37</f>
        <v>0</v>
      </c>
      <c r="IQ37" s="2151" t="n">
        <f aca="false">'03.24 по датам'!IQ37</f>
        <v>0</v>
      </c>
      <c r="IR37" s="2151" t="n">
        <f aca="false">'03.24 по датам'!IR37</f>
        <v>0</v>
      </c>
      <c r="IS37" s="2151" t="n">
        <f aca="false">'03.24 по датам'!IS37</f>
        <v>0</v>
      </c>
      <c r="IT37" s="2151" t="n">
        <f aca="false">'03.24 по датам'!IT37</f>
        <v>0</v>
      </c>
      <c r="IU37" s="2151" t="n">
        <f aca="false">'03.24 по датам'!IU37</f>
        <v>0</v>
      </c>
      <c r="IV37" s="2152" t="n">
        <f aca="false">'03.24 по датам'!IV37</f>
        <v>0</v>
      </c>
      <c r="IW37" s="2153"/>
      <c r="IX37" s="2154"/>
      <c r="IY37" s="2155"/>
      <c r="IZ37" s="2118" t="n">
        <f aca="false">SUBTOTAL(3,IM37:IY37)</f>
        <v>10</v>
      </c>
      <c r="JA37" s="2156"/>
      <c r="JB37" s="2157" t="n">
        <f aca="false">'03.24 по датам'!JB37</f>
        <v>0</v>
      </c>
      <c r="JC37" s="2158"/>
      <c r="JD37" s="2159" t="n">
        <f aca="false">'03.24 по датам'!JD37</f>
        <v>0</v>
      </c>
      <c r="JE37" s="2160"/>
      <c r="JF37" s="2161"/>
      <c r="JG37" s="2263" t="n">
        <f aca="false">'03.24 по датам'!JG37</f>
        <v>0</v>
      </c>
      <c r="JH37" s="2263" t="n">
        <f aca="false">'03.24 по датам'!JH37</f>
        <v>0</v>
      </c>
      <c r="JI37" s="2162" t="n">
        <f aca="false">'03.24 по датам'!JI37</f>
        <v>0</v>
      </c>
      <c r="JJ37" s="2293" t="n">
        <f aca="false">'03.24 по датам'!JJ37</f>
        <v>0</v>
      </c>
      <c r="JK37" s="2294"/>
      <c r="JL37" s="2165"/>
      <c r="JM37" s="2107"/>
      <c r="JN37" s="2108"/>
      <c r="JO37" s="2256"/>
      <c r="JP37" s="2166"/>
      <c r="JQ37" s="2167"/>
      <c r="JR37" s="2168"/>
    </row>
    <row r="38" customFormat="false" ht="11.25" hidden="false" customHeight="true" outlineLevel="0" collapsed="false">
      <c r="A38" s="2056"/>
      <c r="B38" s="2169" t="s">
        <v>661</v>
      </c>
      <c r="C38" s="2179" t="n">
        <f aca="false">'03.24 по датам'!C38</f>
        <v>0</v>
      </c>
      <c r="D38" s="2179" t="n">
        <f aca="false">'03.24 по датам'!D38</f>
        <v>0</v>
      </c>
      <c r="E38" s="2179" t="n">
        <f aca="false">'03.24 по датам'!E38</f>
        <v>0</v>
      </c>
      <c r="F38" s="2179" t="n">
        <f aca="false">'03.24 по датам'!F38</f>
        <v>0</v>
      </c>
      <c r="G38" s="2204" t="n">
        <f aca="false">'03.24 по датам'!G38</f>
        <v>0</v>
      </c>
      <c r="H38" s="2204" t="n">
        <f aca="false">'03.24 по датам'!H38</f>
        <v>0</v>
      </c>
      <c r="I38" s="2204" t="n">
        <f aca="false">'03.24 по датам'!I38</f>
        <v>0</v>
      </c>
      <c r="J38" s="2204" t="n">
        <f aca="false">'03.24 по датам'!J38</f>
        <v>0</v>
      </c>
      <c r="K38" s="2204" t="n">
        <f aca="false">'03.24 по датам'!K38</f>
        <v>0</v>
      </c>
      <c r="L38" s="2204" t="n">
        <f aca="false">'03.24 по датам'!L38</f>
        <v>0</v>
      </c>
      <c r="M38" s="2204" t="n">
        <f aca="false">'03.24 по датам'!M38</f>
        <v>0</v>
      </c>
      <c r="N38" s="2204" t="n">
        <f aca="false">'03.24 по датам'!N38</f>
        <v>0</v>
      </c>
      <c r="O38" s="2204" t="n">
        <f aca="false">'03.24 по датам'!O38</f>
        <v>0</v>
      </c>
      <c r="P38" s="2204" t="n">
        <f aca="false">'03.24 по датам'!P38</f>
        <v>0</v>
      </c>
      <c r="Q38" s="2204" t="n">
        <f aca="false">'03.24 по датам'!Q38</f>
        <v>0</v>
      </c>
      <c r="R38" s="2204" t="n">
        <f aca="false">'03.24 по датам'!R38</f>
        <v>0</v>
      </c>
      <c r="S38" s="2204" t="n">
        <f aca="false">'03.24 по датам'!S38</f>
        <v>0</v>
      </c>
      <c r="T38" s="2204" t="n">
        <f aca="false">'03.24 по датам'!T38</f>
        <v>0</v>
      </c>
      <c r="U38" s="2204" t="n">
        <f aca="false">'03.24 по датам'!U38</f>
        <v>0</v>
      </c>
      <c r="V38" s="2204" t="n">
        <f aca="false">'03.24 по датам'!V38</f>
        <v>0</v>
      </c>
      <c r="W38" s="2290" t="n">
        <f aca="false">'03.24 по датам'!W38</f>
        <v>0</v>
      </c>
      <c r="X38" s="2186"/>
      <c r="Y38" s="2187"/>
      <c r="Z38" s="2173"/>
      <c r="AA38" s="2174" t="n">
        <f aca="false">SUBTOTAL(9,C38:Z38)</f>
        <v>0</v>
      </c>
      <c r="AB38" s="2175" t="n">
        <f aca="false">AA38+AB34</f>
        <v>0</v>
      </c>
      <c r="AC38" s="2264" t="n">
        <f aca="false">'03.24 по датам'!AC38</f>
        <v>0</v>
      </c>
      <c r="AD38" s="2176" t="n">
        <f aca="false">'03.24 по датам'!AD38</f>
        <v>0</v>
      </c>
      <c r="AE38" s="2177" t="n">
        <f aca="false">'03.24 по датам'!AE38</f>
        <v>0</v>
      </c>
      <c r="AF38" s="2177" t="n">
        <f aca="false">'03.24 по датам'!AF38</f>
        <v>0</v>
      </c>
      <c r="AG38" s="2177" t="n">
        <f aca="false">'03.24 по датам'!AG38</f>
        <v>0</v>
      </c>
      <c r="AH38" s="2177" t="n">
        <f aca="false">'03.24 по датам'!AH38</f>
        <v>0</v>
      </c>
      <c r="AI38" s="2177" t="n">
        <f aca="false">'03.24 по датам'!AI38</f>
        <v>0</v>
      </c>
      <c r="AJ38" s="2177" t="n">
        <f aca="false">'03.24 по датам'!AJ38</f>
        <v>0</v>
      </c>
      <c r="AK38" s="2177" t="n">
        <f aca="false">'03.24 по датам'!AK38</f>
        <v>0</v>
      </c>
      <c r="AL38" s="2177" t="n">
        <f aca="false">'03.24 по датам'!AL38</f>
        <v>0</v>
      </c>
      <c r="AM38" s="2177" t="n">
        <f aca="false">'03.24 по датам'!AM38</f>
        <v>0</v>
      </c>
      <c r="AN38" s="2177" t="n">
        <f aca="false">'03.24 по датам'!AN38</f>
        <v>0</v>
      </c>
      <c r="AO38" s="2178" t="n">
        <f aca="false">'03.24 по датам'!AO38</f>
        <v>0</v>
      </c>
      <c r="AP38" s="2171"/>
      <c r="AQ38" s="2172"/>
      <c r="AR38" s="2173"/>
      <c r="AS38" s="2174" t="n">
        <f aca="false">SUBTOTAL(9,AC38:AR38)</f>
        <v>0</v>
      </c>
      <c r="AT38" s="2175" t="n">
        <f aca="false">AS38+AT34</f>
        <v>0</v>
      </c>
      <c r="AU38" s="2176" t="n">
        <f aca="false">'03.24 по датам'!AU38</f>
        <v>0</v>
      </c>
      <c r="AV38" s="2176" t="n">
        <f aca="false">'03.24 по датам'!AV38</f>
        <v>0</v>
      </c>
      <c r="AW38" s="2179" t="n">
        <f aca="false">'03.24 по датам'!AW38</f>
        <v>0</v>
      </c>
      <c r="AX38" s="2177" t="n">
        <f aca="false">'03.24 по датам'!AX38</f>
        <v>0</v>
      </c>
      <c r="AY38" s="2177" t="n">
        <f aca="false">'03.24 по датам'!AY38</f>
        <v>0</v>
      </c>
      <c r="AZ38" s="2177" t="n">
        <f aca="false">'03.24 по датам'!AZ38</f>
        <v>0</v>
      </c>
      <c r="BA38" s="2177" t="n">
        <f aca="false">'03.24 по датам'!BA38</f>
        <v>0</v>
      </c>
      <c r="BB38" s="2177" t="n">
        <f aca="false">'03.24 по датам'!BB38</f>
        <v>0</v>
      </c>
      <c r="BC38" s="2177" t="n">
        <f aca="false">'03.24 по датам'!BC38</f>
        <v>0</v>
      </c>
      <c r="BD38" s="2177" t="n">
        <f aca="false">'03.24 по датам'!BD38</f>
        <v>0</v>
      </c>
      <c r="BE38" s="2177" t="n">
        <f aca="false">'03.24 по датам'!BE38</f>
        <v>0</v>
      </c>
      <c r="BF38" s="2177" t="n">
        <f aca="false">'03.24 по датам'!BF38</f>
        <v>0</v>
      </c>
      <c r="BG38" s="2177" t="n">
        <f aca="false">'03.24 по датам'!BG38</f>
        <v>0</v>
      </c>
      <c r="BH38" s="2177" t="n">
        <f aca="false">'03.24 по датам'!BH38</f>
        <v>0</v>
      </c>
      <c r="BI38" s="2177" t="n">
        <f aca="false">'03.24 по датам'!BI38</f>
        <v>0</v>
      </c>
      <c r="BJ38" s="2177" t="n">
        <f aca="false">'03.24 по датам'!BJ38</f>
        <v>0</v>
      </c>
      <c r="BK38" s="2177" t="n">
        <f aca="false">'03.24 по датам'!BK38</f>
        <v>0</v>
      </c>
      <c r="BL38" s="2177" t="n">
        <f aca="false">'03.24 по датам'!BL38</f>
        <v>0</v>
      </c>
      <c r="BM38" s="2177" t="n">
        <f aca="false">'03.24 по датам'!BM38</f>
        <v>0</v>
      </c>
      <c r="BN38" s="2177" t="n">
        <f aca="false">'03.24 по датам'!BN38</f>
        <v>0</v>
      </c>
      <c r="BO38" s="2177" t="n">
        <f aca="false">'03.24 по датам'!BO38</f>
        <v>0</v>
      </c>
      <c r="BP38" s="2177" t="n">
        <f aca="false">'03.24 по датам'!BP38</f>
        <v>0</v>
      </c>
      <c r="BQ38" s="2178" t="n">
        <f aca="false">'03.24 по датам'!BQ38</f>
        <v>0</v>
      </c>
      <c r="BR38" s="2171"/>
      <c r="BS38" s="2172"/>
      <c r="BT38" s="2173"/>
      <c r="BU38" s="2174" t="n">
        <f aca="false">SUBTOTAL(9,AU38:BT38)</f>
        <v>0</v>
      </c>
      <c r="BV38" s="2175" t="n">
        <f aca="false">BU38+BV34</f>
        <v>0</v>
      </c>
      <c r="BW38" s="2196" t="n">
        <f aca="false">'03.24 по датам'!BW38</f>
        <v>0</v>
      </c>
      <c r="BX38" s="2177" t="n">
        <f aca="false">'03.24 по датам'!BX38</f>
        <v>0</v>
      </c>
      <c r="BY38" s="2177" t="n">
        <f aca="false">'03.24 по датам'!BY38</f>
        <v>0</v>
      </c>
      <c r="BZ38" s="2177" t="n">
        <f aca="false">'03.24 по датам'!BZ38</f>
        <v>0</v>
      </c>
      <c r="CA38" s="2177" t="n">
        <f aca="false">'03.24 по датам'!CA38</f>
        <v>0</v>
      </c>
      <c r="CB38" s="2177" t="n">
        <f aca="false">'03.24 по датам'!CB38</f>
        <v>0</v>
      </c>
      <c r="CC38" s="2177" t="n">
        <f aca="false">'03.24 по датам'!CC38</f>
        <v>0</v>
      </c>
      <c r="CD38" s="2177" t="n">
        <f aca="false">'03.24 по датам'!CD38</f>
        <v>0</v>
      </c>
      <c r="CE38" s="2177" t="n">
        <f aca="false">'03.24 по датам'!CE38</f>
        <v>0</v>
      </c>
      <c r="CF38" s="2177" t="n">
        <f aca="false">'03.24 по датам'!CF38</f>
        <v>0</v>
      </c>
      <c r="CG38" s="2177" t="n">
        <f aca="false">'03.24 по датам'!CG38</f>
        <v>0</v>
      </c>
      <c r="CH38" s="2177" t="n">
        <f aca="false">'03.24 по датам'!CH38</f>
        <v>0</v>
      </c>
      <c r="CI38" s="2178" t="n">
        <f aca="false">'03.24 по датам'!CI38</f>
        <v>0</v>
      </c>
      <c r="CJ38" s="2171"/>
      <c r="CK38" s="2172"/>
      <c r="CL38" s="2173"/>
      <c r="CM38" s="2174" t="n">
        <f aca="false">SUBTOTAL(9,BW38:CL38)</f>
        <v>0</v>
      </c>
      <c r="CN38" s="2175" t="n">
        <f aca="false">CM38+CN34</f>
        <v>0</v>
      </c>
      <c r="CO38" s="2175" t="n">
        <f aca="false">AA38+AS38+BU38+CM38</f>
        <v>0</v>
      </c>
      <c r="CP38" s="2175" t="n">
        <f aca="false">CO38+CP34</f>
        <v>0</v>
      </c>
      <c r="CQ38" s="2177" t="n">
        <f aca="false">'03.24 по датам'!CQ38</f>
        <v>0</v>
      </c>
      <c r="CR38" s="2177" t="n">
        <f aca="false">'03.24 по датам'!CR38</f>
        <v>0</v>
      </c>
      <c r="CS38" s="2177" t="n">
        <f aca="false">'03.24 по датам'!CS38</f>
        <v>0</v>
      </c>
      <c r="CT38" s="2177" t="n">
        <f aca="false">'03.24 по датам'!CT38</f>
        <v>0</v>
      </c>
      <c r="CU38" s="2177" t="n">
        <f aca="false">'03.24 по датам'!CU38</f>
        <v>0</v>
      </c>
      <c r="CV38" s="2177" t="n">
        <f aca="false">'03.24 по датам'!CV38</f>
        <v>0</v>
      </c>
      <c r="CW38" s="2177" t="n">
        <f aca="false">'03.24 по датам'!CW38</f>
        <v>0</v>
      </c>
      <c r="CX38" s="2177" t="n">
        <f aca="false">'03.24 по датам'!CX38</f>
        <v>0</v>
      </c>
      <c r="CY38" s="2177" t="n">
        <f aca="false">'03.24 по датам'!CY38</f>
        <v>0</v>
      </c>
      <c r="CZ38" s="2177" t="n">
        <f aca="false">'03.24 по датам'!CZ38</f>
        <v>0</v>
      </c>
      <c r="DA38" s="2177" t="n">
        <f aca="false">'03.24 по датам'!DA38</f>
        <v>0</v>
      </c>
      <c r="DB38" s="2177" t="n">
        <f aca="false">'03.24 по датам'!DB38</f>
        <v>0</v>
      </c>
      <c r="DC38" s="2178" t="n">
        <f aca="false">'03.24 по датам'!DC38</f>
        <v>0</v>
      </c>
      <c r="DD38" s="2171"/>
      <c r="DE38" s="2172"/>
      <c r="DF38" s="2173"/>
      <c r="DG38" s="2181" t="n">
        <f aca="false">SUBTOTAL(9,CQ38:DF38)</f>
        <v>0</v>
      </c>
      <c r="DH38" s="2182" t="n">
        <f aca="false">DG38:DG38+IF($B34:$B34=2,0,DH34:DH34)</f>
        <v>0</v>
      </c>
      <c r="DI38" s="2180" t="n">
        <f aca="false">'03.24 по датам'!DI38</f>
        <v>0</v>
      </c>
      <c r="DJ38" s="2177" t="n">
        <f aca="false">'03.24 по датам'!DJ38</f>
        <v>0</v>
      </c>
      <c r="DK38" s="2177" t="n">
        <f aca="false">'03.24 по датам'!DK38</f>
        <v>0</v>
      </c>
      <c r="DL38" s="2177" t="n">
        <f aca="false">'03.24 по датам'!DL38</f>
        <v>0</v>
      </c>
      <c r="DM38" s="2177" t="n">
        <f aca="false">'03.24 по датам'!DM38</f>
        <v>0</v>
      </c>
      <c r="DN38" s="2177" t="n">
        <f aca="false">'03.24 по датам'!DN38</f>
        <v>0</v>
      </c>
      <c r="DO38" s="2177" t="n">
        <f aca="false">'03.24 по датам'!DO38</f>
        <v>0</v>
      </c>
      <c r="DP38" s="2177" t="n">
        <f aca="false">'03.24 по датам'!DP38</f>
        <v>0</v>
      </c>
      <c r="DQ38" s="2177" t="n">
        <f aca="false">'03.24 по датам'!DQ38</f>
        <v>0</v>
      </c>
      <c r="DR38" s="2177" t="n">
        <f aca="false">'03.24 по датам'!DR38</f>
        <v>0</v>
      </c>
      <c r="DS38" s="2177" t="n">
        <f aca="false">'03.24 по датам'!DS38</f>
        <v>0</v>
      </c>
      <c r="DT38" s="2177" t="n">
        <f aca="false">'03.24 по датам'!DT38</f>
        <v>0</v>
      </c>
      <c r="DU38" s="2178" t="n">
        <f aca="false">'03.24 по датам'!DU38</f>
        <v>0</v>
      </c>
      <c r="DV38" s="2171"/>
      <c r="DW38" s="2172"/>
      <c r="DX38" s="2173"/>
      <c r="DY38" s="2181" t="n">
        <f aca="false">SUBTOTAL(9,DI38:DX38)</f>
        <v>0</v>
      </c>
      <c r="DZ38" s="2182" t="n">
        <f aca="false">DY38:DY38+IF($B34:$B34=2,0,DZ34:DZ34)</f>
        <v>0</v>
      </c>
      <c r="EA38" s="2177" t="n">
        <f aca="false">'03.24 по датам'!EA38</f>
        <v>0</v>
      </c>
      <c r="EB38" s="2177" t="n">
        <f aca="false">'03.24 по датам'!EB38</f>
        <v>0</v>
      </c>
      <c r="EC38" s="2177" t="n">
        <f aca="false">'03.24 по датам'!EC38</f>
        <v>0</v>
      </c>
      <c r="ED38" s="2177" t="n">
        <f aca="false">'03.24 по датам'!ED38</f>
        <v>10</v>
      </c>
      <c r="EE38" s="2177" t="n">
        <f aca="false">'03.24 по датам'!EE38</f>
        <v>0</v>
      </c>
      <c r="EF38" s="2177" t="n">
        <f aca="false">'03.24 по датам'!EF38</f>
        <v>0</v>
      </c>
      <c r="EG38" s="2177" t="n">
        <f aca="false">'03.24 по датам'!EG38</f>
        <v>0</v>
      </c>
      <c r="EH38" s="2177" t="n">
        <f aca="false">'03.24 по датам'!EH38</f>
        <v>0</v>
      </c>
      <c r="EI38" s="2177" t="n">
        <f aca="false">'03.24 по датам'!EI38</f>
        <v>0</v>
      </c>
      <c r="EJ38" s="2177" t="n">
        <f aca="false">'03.24 по датам'!EJ38</f>
        <v>0</v>
      </c>
      <c r="EK38" s="2177" t="n">
        <f aca="false">'03.24 по датам'!EK38</f>
        <v>0</v>
      </c>
      <c r="EL38" s="2177" t="n">
        <f aca="false">'03.24 по датам'!EL38</f>
        <v>0</v>
      </c>
      <c r="EM38" s="2177" t="n">
        <f aca="false">'03.24 по датам'!EM38</f>
        <v>0</v>
      </c>
      <c r="EN38" s="2177" t="n">
        <f aca="false">'03.24 по датам'!EN38</f>
        <v>0</v>
      </c>
      <c r="EO38" s="2177" t="n">
        <f aca="false">'03.24 по датам'!EO38</f>
        <v>0</v>
      </c>
      <c r="EP38" s="2177" t="n">
        <f aca="false">'03.24 по датам'!EP38</f>
        <v>0</v>
      </c>
      <c r="EQ38" s="2177" t="n">
        <f aca="false">'03.24 по датам'!EQ38</f>
        <v>0</v>
      </c>
      <c r="ER38" s="2177" t="n">
        <f aca="false">'03.24 по датам'!ER38</f>
        <v>0</v>
      </c>
      <c r="ES38" s="2177" t="n">
        <f aca="false">'03.24 по датам'!ES38</f>
        <v>0</v>
      </c>
      <c r="ET38" s="2177" t="n">
        <f aca="false">'03.24 по датам'!ET38</f>
        <v>0</v>
      </c>
      <c r="EU38" s="2177" t="n">
        <f aca="false">'03.24 по датам'!EU38</f>
        <v>0</v>
      </c>
      <c r="EV38" s="2177" t="n">
        <f aca="false">'03.24 по датам'!EV38</f>
        <v>0</v>
      </c>
      <c r="EW38" s="2177" t="n">
        <f aca="false">'03.24 по датам'!EW38</f>
        <v>0</v>
      </c>
      <c r="EX38" s="2177" t="n">
        <f aca="false">'03.24 по датам'!EX38</f>
        <v>0</v>
      </c>
      <c r="EY38" s="2178" t="n">
        <f aca="false">'03.24 по датам'!EY38</f>
        <v>0</v>
      </c>
      <c r="EZ38" s="2171"/>
      <c r="FA38" s="2172"/>
      <c r="FB38" s="2173"/>
      <c r="FC38" s="2181" t="n">
        <f aca="false">SUBTOTAL(9,EA38:FB38)</f>
        <v>10</v>
      </c>
      <c r="FD38" s="2182" t="n">
        <f aca="false">FC38:FC38+IF($B34:$B34=2,0,FD34:FD34)</f>
        <v>10</v>
      </c>
      <c r="FE38" s="2177" t="n">
        <f aca="false">'03.24 по датам'!FE38</f>
        <v>0</v>
      </c>
      <c r="FF38" s="2177" t="n">
        <f aca="false">'03.24 по датам'!FF38</f>
        <v>0</v>
      </c>
      <c r="FG38" s="2177" t="n">
        <f aca="false">'03.24 по датам'!FG38</f>
        <v>0</v>
      </c>
      <c r="FH38" s="2177" t="n">
        <f aca="false">'03.24 по датам'!FH38</f>
        <v>0</v>
      </c>
      <c r="FI38" s="2177" t="n">
        <f aca="false">'03.24 по датам'!FI38</f>
        <v>0</v>
      </c>
      <c r="FJ38" s="2177" t="n">
        <f aca="false">'03.24 по датам'!FJ38</f>
        <v>0</v>
      </c>
      <c r="FK38" s="2177" t="n">
        <f aca="false">'03.24 по датам'!FK38</f>
        <v>0</v>
      </c>
      <c r="FL38" s="2177" t="n">
        <f aca="false">'03.24 по датам'!FL38</f>
        <v>0</v>
      </c>
      <c r="FM38" s="2177" t="n">
        <f aca="false">'03.24 по датам'!FM38</f>
        <v>0</v>
      </c>
      <c r="FN38" s="2178" t="n">
        <f aca="false">'03.24 по датам'!FN38</f>
        <v>0</v>
      </c>
      <c r="FO38" s="2171"/>
      <c r="FP38" s="2172"/>
      <c r="FQ38" s="2173"/>
      <c r="FR38" s="2181" t="n">
        <f aca="false">SUBTOTAL(9,FE38:FQ38)</f>
        <v>0</v>
      </c>
      <c r="FS38" s="2182" t="n">
        <f aca="false">FR38:FR38+IF($B34:$B34=2,0,FS34:FS34)</f>
        <v>0</v>
      </c>
      <c r="FT38" s="2184" t="n">
        <f aca="false">'03.24 по датам'!GX38-'03.24 НГДП по датам'!AW38</f>
        <v>0</v>
      </c>
      <c r="FU38" s="2184"/>
      <c r="FV38" s="2184"/>
      <c r="FW38" s="2184"/>
      <c r="FX38" s="2184"/>
      <c r="FY38" s="2184"/>
      <c r="FZ38" s="2184"/>
      <c r="GA38" s="2184"/>
      <c r="GB38" s="2184"/>
      <c r="GC38" s="2184"/>
      <c r="GD38" s="2184"/>
      <c r="GE38" s="2184"/>
      <c r="GF38" s="2184"/>
      <c r="GG38" s="2184"/>
      <c r="GH38" s="2184"/>
      <c r="GI38" s="2184"/>
      <c r="GJ38" s="2184"/>
      <c r="GK38" s="2184"/>
      <c r="GL38" s="2184"/>
      <c r="GM38" s="2184"/>
      <c r="GN38" s="2184"/>
      <c r="GO38" s="2184"/>
      <c r="GP38" s="2184"/>
      <c r="GQ38" s="2184"/>
      <c r="GR38" s="2184"/>
      <c r="GS38" s="2185"/>
      <c r="GT38" s="2186"/>
      <c r="GU38" s="2187"/>
      <c r="GV38" s="2173"/>
      <c r="GW38" s="2188" t="n">
        <f aca="false">SUBTOTAL(9,FT38:GV38)</f>
        <v>0</v>
      </c>
      <c r="GX38" s="2175" t="n">
        <f aca="false">SUBTOTAL(9,FT38:GV38)</f>
        <v>0</v>
      </c>
      <c r="GY38" s="2174" t="n">
        <f aca="false">GX38:GX38+IF($B34:$B34=2,0,GY34:GY34)</f>
        <v>0</v>
      </c>
      <c r="GZ38" s="2189" t="n">
        <f aca="false">'03.24 по датам'!GZ38</f>
        <v>0</v>
      </c>
      <c r="HA38" s="2190" t="n">
        <f aca="false">'03.24 по датам'!HA38</f>
        <v>0</v>
      </c>
      <c r="HB38" s="2191"/>
      <c r="HC38" s="2192" t="n">
        <f aca="false">SUBTOTAL(9,GZ38:HB38)</f>
        <v>0</v>
      </c>
      <c r="HD38" s="2193" t="n">
        <f aca="false">$HD$14+HD34</f>
        <v>266.21</v>
      </c>
      <c r="HE38" s="2194"/>
      <c r="HF38" s="2195" t="n">
        <f aca="false">SUM(HD38:HE38)</f>
        <v>266.21</v>
      </c>
      <c r="HG38" s="2196" t="n">
        <f aca="false">'03.24 по датам'!ID38-'03.24 НГДП по датам'!BF38</f>
        <v>10</v>
      </c>
      <c r="HH38" s="2180"/>
      <c r="HI38" s="2266"/>
      <c r="HJ38" s="2283"/>
      <c r="HK38" s="2283"/>
      <c r="HL38" s="2283"/>
      <c r="HM38" s="2283"/>
      <c r="HN38" s="2283"/>
      <c r="HO38" s="2283"/>
      <c r="HP38" s="2283"/>
      <c r="HQ38" s="2283"/>
      <c r="HR38" s="2283"/>
      <c r="HS38" s="2283"/>
      <c r="HT38" s="2283"/>
      <c r="HU38" s="2283"/>
      <c r="HV38" s="2283"/>
      <c r="HW38" s="2283"/>
      <c r="HX38" s="2283"/>
      <c r="HY38" s="2283"/>
      <c r="HZ38" s="2284"/>
      <c r="IA38" s="2171"/>
      <c r="IB38" s="2172"/>
      <c r="IC38" s="2173"/>
      <c r="ID38" s="2174" t="n">
        <f aca="false">SUBTOTAL(9,HG38:IC38)</f>
        <v>10</v>
      </c>
      <c r="IE38" s="2188" t="n">
        <f aca="false">ID38:ID38+IF($B34:$B34=2,0,IE34:IE34)</f>
        <v>56</v>
      </c>
      <c r="IF38" s="2198" t="n">
        <f aca="false">'03.24 по датам'!IF38</f>
        <v>0</v>
      </c>
      <c r="IG38" s="2198" t="n">
        <f aca="false">'03.24 по датам'!IG38</f>
        <v>0</v>
      </c>
      <c r="IH38" s="2199" t="n">
        <f aca="false">'03.24 по датам'!IH38</f>
        <v>0</v>
      </c>
      <c r="II38" s="2200"/>
      <c r="IJ38" s="2201"/>
      <c r="IK38" s="2202" t="n">
        <f aca="false">SUBTOTAL(9,IF38:IJ38)</f>
        <v>0</v>
      </c>
      <c r="IL38" s="2203" t="n">
        <f aca="false">IK38:IK38+IF($B34:$B34=2,0,IL34:IL34)</f>
        <v>0</v>
      </c>
      <c r="IM38" s="2204" t="n">
        <f aca="false">'03.24 по датам'!IM38</f>
        <v>0</v>
      </c>
      <c r="IN38" s="2204" t="n">
        <f aca="false">'03.24 по датам'!IN38</f>
        <v>0</v>
      </c>
      <c r="IO38" s="2177" t="n">
        <f aca="false">'03.24 по датам'!IO38</f>
        <v>0</v>
      </c>
      <c r="IP38" s="2177" t="n">
        <f aca="false">'03.24 по датам'!IP38</f>
        <v>0</v>
      </c>
      <c r="IQ38" s="2177" t="n">
        <f aca="false">'03.24 по датам'!IQ38</f>
        <v>0</v>
      </c>
      <c r="IR38" s="2177" t="n">
        <f aca="false">'03.24 по датам'!IR38</f>
        <v>0</v>
      </c>
      <c r="IS38" s="2177" t="n">
        <f aca="false">'03.24 по датам'!IS38</f>
        <v>0</v>
      </c>
      <c r="IT38" s="2177" t="n">
        <f aca="false">'03.24 по датам'!IT38</f>
        <v>0</v>
      </c>
      <c r="IU38" s="2177" t="n">
        <f aca="false">'03.24 по датам'!IU38</f>
        <v>0</v>
      </c>
      <c r="IV38" s="2178" t="n">
        <f aca="false">'03.24 по датам'!IV38</f>
        <v>0</v>
      </c>
      <c r="IW38" s="2171"/>
      <c r="IX38" s="2172"/>
      <c r="IY38" s="2173"/>
      <c r="IZ38" s="2174" t="n">
        <f aca="false">SUBTOTAL(9,IM38:IY38)</f>
        <v>0</v>
      </c>
      <c r="JA38" s="2175" t="n">
        <f aca="false">IZ38:IZ38+IF($B34:$B34=2,0,JA34:JA34)</f>
        <v>0</v>
      </c>
      <c r="JB38" s="2205" t="n">
        <f aca="false">'03.24 по датам'!JB38</f>
        <v>0</v>
      </c>
      <c r="JC38" s="2194"/>
      <c r="JD38" s="2268" t="n">
        <f aca="false">'03.24 по датам'!JD38</f>
        <v>0</v>
      </c>
      <c r="JE38" s="2207" t="n">
        <f aca="false">SUBTOTAL(9,JB38:JD38)</f>
        <v>0</v>
      </c>
      <c r="JF38" s="2208" t="n">
        <f aca="false">SUMIF($C$5:JE$5,"Накопленный эффект, т/сут",$C38:JE38)+SUMIF($C$5:JE$5,"Нараст.  по потенциалу",$C38:JE38)-SUMIF($C$5:JE$5,"Нараст. по остановкам",$C38:JE38)-SUMIF($C$5:JE$5,"ИТОГО перевод в ППД",$C38:JE38)-SUMIF($C$5:JE$5,"ИТОГО  нерент, по распоряж.",$C38:JE38)-SUMIF($C$5:JE$5,"ИТОГО ост. дебит от ЗБС, Углуб., ПВЛГ/ПНЛГ",$C38:JE38)</f>
        <v>-46</v>
      </c>
      <c r="JG38" s="2269" t="n">
        <f aca="false">'03.24 по датам'!JG38-'03.24 НГДП по датам'!BV38</f>
        <v>0</v>
      </c>
      <c r="JH38" s="2269" t="n">
        <f aca="false">'03.24 по датам'!JH38-'03.24 НГДП по датам'!BW38</f>
        <v>0</v>
      </c>
      <c r="JI38" s="2209" t="n">
        <f aca="false">'03.24 по датам'!JI38-'03.24 НГДП по датам'!BX38</f>
        <v>0</v>
      </c>
      <c r="JJ38" s="2295" t="n">
        <f aca="false">'03.24 по датам'!JJ38-'03.24 НГДП по датам'!BY38</f>
        <v>0</v>
      </c>
      <c r="JK38" s="2296" t="n">
        <f aca="false">'03.24 НГДП по датам'!BZ38</f>
        <v>0</v>
      </c>
      <c r="JL38" s="2202" t="n">
        <f aca="false">SUBTOTAL(9,JG38:JJ38)</f>
        <v>0</v>
      </c>
      <c r="JM38" s="2107"/>
      <c r="JN38" s="2108"/>
      <c r="JO38" s="2256"/>
      <c r="JP38" s="2212" t="n">
        <f aca="false">JP$4:JP$4+SUMIF($C$5:JL$5,"Нараст. по остановкам",$C38:JL38)-SUMIF($C$5:JL$5,"Нараст.  по потенциалу",$C38:JL38)</f>
        <v>676.812</v>
      </c>
      <c r="JQ38" s="2213"/>
      <c r="JR38" s="2214" t="n">
        <f aca="false">'03.24 НГДП по датам'!CB38</f>
        <v>31.893</v>
      </c>
    </row>
    <row r="39" customFormat="false" ht="1.5" hidden="false" customHeight="true" outlineLevel="0" collapsed="false">
      <c r="A39" s="2215"/>
      <c r="B39" s="2215"/>
      <c r="C39" s="2216" t="n">
        <f aca="false">'03.24 по датам'!C39</f>
        <v>0</v>
      </c>
      <c r="D39" s="2216" t="n">
        <f aca="false">'03.24 по датам'!D39</f>
        <v>0</v>
      </c>
      <c r="E39" s="2216" t="n">
        <f aca="false">'03.24 по датам'!E39</f>
        <v>0</v>
      </c>
      <c r="F39" s="2216" t="n">
        <f aca="false">'03.24 по датам'!F39</f>
        <v>0</v>
      </c>
      <c r="G39" s="2217" t="n">
        <f aca="false">'03.24 по датам'!G39</f>
        <v>0</v>
      </c>
      <c r="H39" s="2217" t="n">
        <f aca="false">'03.24 по датам'!H39</f>
        <v>0</v>
      </c>
      <c r="I39" s="2217" t="n">
        <f aca="false">'03.24 по датам'!I39</f>
        <v>0</v>
      </c>
      <c r="J39" s="2217" t="n">
        <f aca="false">'03.24 по датам'!J39</f>
        <v>0</v>
      </c>
      <c r="K39" s="2217" t="n">
        <f aca="false">'03.24 по датам'!K39</f>
        <v>0</v>
      </c>
      <c r="L39" s="2217" t="n">
        <f aca="false">'03.24 по датам'!L39</f>
        <v>0</v>
      </c>
      <c r="M39" s="2217" t="n">
        <f aca="false">'03.24 по датам'!M39</f>
        <v>0</v>
      </c>
      <c r="N39" s="2217" t="n">
        <f aca="false">'03.24 по датам'!N39</f>
        <v>0</v>
      </c>
      <c r="O39" s="2217" t="n">
        <f aca="false">'03.24 по датам'!O39</f>
        <v>0</v>
      </c>
      <c r="P39" s="2217" t="n">
        <f aca="false">'03.24 по датам'!P39</f>
        <v>0</v>
      </c>
      <c r="Q39" s="2217" t="n">
        <f aca="false">'03.24 по датам'!Q39</f>
        <v>0</v>
      </c>
      <c r="R39" s="2217" t="n">
        <f aca="false">'03.24 по датам'!R39</f>
        <v>0</v>
      </c>
      <c r="S39" s="2217" t="n">
        <f aca="false">'03.24 по датам'!S39</f>
        <v>0</v>
      </c>
      <c r="T39" s="2217" t="n">
        <f aca="false">'03.24 по датам'!T39</f>
        <v>0</v>
      </c>
      <c r="U39" s="2217" t="n">
        <f aca="false">'03.24 по датам'!U39</f>
        <v>0</v>
      </c>
      <c r="V39" s="2217" t="n">
        <f aca="false">'03.24 по датам'!V39</f>
        <v>0</v>
      </c>
      <c r="W39" s="2217" t="n">
        <f aca="false">'03.24 по датам'!W39</f>
        <v>0</v>
      </c>
      <c r="X39" s="2218"/>
      <c r="Y39" s="2219"/>
      <c r="Z39" s="2220"/>
      <c r="AA39" s="2221"/>
      <c r="AB39" s="2221"/>
      <c r="AC39" s="2222" t="n">
        <f aca="false">'03.24 по датам'!AC39</f>
        <v>0</v>
      </c>
      <c r="AD39" s="2222" t="n">
        <f aca="false">'03.24 по датам'!AD39</f>
        <v>0</v>
      </c>
      <c r="AE39" s="2217" t="n">
        <f aca="false">'03.24 по датам'!AE39</f>
        <v>0</v>
      </c>
      <c r="AF39" s="2217" t="n">
        <f aca="false">'03.24 по датам'!AF39</f>
        <v>0</v>
      </c>
      <c r="AG39" s="2217" t="n">
        <f aca="false">'03.24 по датам'!AG39</f>
        <v>0</v>
      </c>
      <c r="AH39" s="2217" t="n">
        <f aca="false">'03.24 по датам'!AH39</f>
        <v>0</v>
      </c>
      <c r="AI39" s="2217" t="n">
        <f aca="false">'03.24 по датам'!AI39</f>
        <v>0</v>
      </c>
      <c r="AJ39" s="2217" t="n">
        <f aca="false">'03.24 по датам'!AJ39</f>
        <v>0</v>
      </c>
      <c r="AK39" s="2217" t="n">
        <f aca="false">'03.24 по датам'!AK39</f>
        <v>0</v>
      </c>
      <c r="AL39" s="2217" t="n">
        <f aca="false">'03.24 по датам'!AL39</f>
        <v>0</v>
      </c>
      <c r="AM39" s="2217" t="n">
        <f aca="false">'03.24 по датам'!AM39</f>
        <v>0</v>
      </c>
      <c r="AN39" s="2217" t="n">
        <f aca="false">'03.24 по датам'!AN39</f>
        <v>0</v>
      </c>
      <c r="AO39" s="2217" t="n">
        <f aca="false">'03.24 по датам'!AO39</f>
        <v>0</v>
      </c>
      <c r="AP39" s="2218"/>
      <c r="AQ39" s="2219"/>
      <c r="AR39" s="2220"/>
      <c r="AS39" s="2221"/>
      <c r="AT39" s="2221"/>
      <c r="AU39" s="2216" t="n">
        <f aca="false">'03.24 по датам'!AU39</f>
        <v>0</v>
      </c>
      <c r="AV39" s="2216" t="n">
        <f aca="false">'03.24 по датам'!AV39</f>
        <v>0</v>
      </c>
      <c r="AW39" s="2223" t="n">
        <f aca="false">'03.24 по датам'!AW39</f>
        <v>0</v>
      </c>
      <c r="AX39" s="2217" t="n">
        <f aca="false">'03.24 по датам'!AX39</f>
        <v>0</v>
      </c>
      <c r="AY39" s="2217" t="n">
        <f aca="false">'03.24 по датам'!AY39</f>
        <v>0</v>
      </c>
      <c r="AZ39" s="2217" t="n">
        <f aca="false">'03.24 по датам'!AZ39</f>
        <v>0</v>
      </c>
      <c r="BA39" s="2217" t="n">
        <f aca="false">'03.24 по датам'!BA39</f>
        <v>0</v>
      </c>
      <c r="BB39" s="2217" t="n">
        <f aca="false">'03.24 по датам'!BB39</f>
        <v>0</v>
      </c>
      <c r="BC39" s="2217" t="n">
        <f aca="false">'03.24 по датам'!BC39</f>
        <v>0</v>
      </c>
      <c r="BD39" s="2217" t="n">
        <f aca="false">'03.24 по датам'!BD39</f>
        <v>0</v>
      </c>
      <c r="BE39" s="2217" t="n">
        <f aca="false">'03.24 по датам'!BE39</f>
        <v>0</v>
      </c>
      <c r="BF39" s="2217" t="n">
        <f aca="false">'03.24 по датам'!BF39</f>
        <v>0</v>
      </c>
      <c r="BG39" s="2217" t="n">
        <f aca="false">'03.24 по датам'!BG39</f>
        <v>0</v>
      </c>
      <c r="BH39" s="2217" t="n">
        <f aca="false">'03.24 по датам'!BH39</f>
        <v>0</v>
      </c>
      <c r="BI39" s="2217" t="n">
        <f aca="false">'03.24 по датам'!BI39</f>
        <v>0</v>
      </c>
      <c r="BJ39" s="2217" t="n">
        <f aca="false">'03.24 по датам'!BJ39</f>
        <v>0</v>
      </c>
      <c r="BK39" s="2217" t="n">
        <f aca="false">'03.24 по датам'!BK39</f>
        <v>0</v>
      </c>
      <c r="BL39" s="2217" t="n">
        <f aca="false">'03.24 по датам'!BL39</f>
        <v>0</v>
      </c>
      <c r="BM39" s="2217" t="n">
        <f aca="false">'03.24 по датам'!BM39</f>
        <v>0</v>
      </c>
      <c r="BN39" s="2217" t="n">
        <f aca="false">'03.24 по датам'!BN39</f>
        <v>0</v>
      </c>
      <c r="BO39" s="2217" t="n">
        <f aca="false">'03.24 по датам'!BO39</f>
        <v>0</v>
      </c>
      <c r="BP39" s="2217" t="n">
        <f aca="false">'03.24 по датам'!BP39</f>
        <v>0</v>
      </c>
      <c r="BQ39" s="2217" t="n">
        <f aca="false">'03.24 по датам'!BQ39</f>
        <v>0</v>
      </c>
      <c r="BR39" s="2218"/>
      <c r="BS39" s="2219"/>
      <c r="BT39" s="2220"/>
      <c r="BU39" s="2221"/>
      <c r="BV39" s="2221"/>
      <c r="BW39" s="2222" t="n">
        <f aca="false">'03.24 по датам'!BW39</f>
        <v>0</v>
      </c>
      <c r="BX39" s="2217" t="n">
        <f aca="false">'03.24 по датам'!BX39</f>
        <v>0</v>
      </c>
      <c r="BY39" s="2217" t="n">
        <f aca="false">'03.24 по датам'!BY39</f>
        <v>0</v>
      </c>
      <c r="BZ39" s="2217" t="n">
        <f aca="false">'03.24 по датам'!BZ39</f>
        <v>0</v>
      </c>
      <c r="CA39" s="2217" t="n">
        <f aca="false">'03.24 по датам'!CA39</f>
        <v>0</v>
      </c>
      <c r="CB39" s="2217" t="n">
        <f aca="false">'03.24 по датам'!CB39</f>
        <v>0</v>
      </c>
      <c r="CC39" s="2217" t="n">
        <f aca="false">'03.24 по датам'!CC39</f>
        <v>0</v>
      </c>
      <c r="CD39" s="2217" t="n">
        <f aca="false">'03.24 по датам'!CD39</f>
        <v>0</v>
      </c>
      <c r="CE39" s="2217" t="n">
        <f aca="false">'03.24 по датам'!CE39</f>
        <v>0</v>
      </c>
      <c r="CF39" s="2217" t="n">
        <f aca="false">'03.24 по датам'!CF39</f>
        <v>0</v>
      </c>
      <c r="CG39" s="2217" t="n">
        <f aca="false">'03.24 по датам'!CG39</f>
        <v>0</v>
      </c>
      <c r="CH39" s="2217" t="n">
        <f aca="false">'03.24 по датам'!CH39</f>
        <v>0</v>
      </c>
      <c r="CI39" s="2217" t="n">
        <f aca="false">'03.24 по датам'!CI39</f>
        <v>0</v>
      </c>
      <c r="CJ39" s="2218"/>
      <c r="CK39" s="2219"/>
      <c r="CL39" s="2220"/>
      <c r="CM39" s="2221"/>
      <c r="CN39" s="2221"/>
      <c r="CO39" s="2221"/>
      <c r="CP39" s="2221"/>
      <c r="CQ39" s="2217" t="n">
        <f aca="false">'03.24 по датам'!CQ39</f>
        <v>0</v>
      </c>
      <c r="CR39" s="2217" t="n">
        <f aca="false">'03.24 по датам'!CR39</f>
        <v>0</v>
      </c>
      <c r="CS39" s="2217" t="n">
        <f aca="false">'03.24 по датам'!CS39</f>
        <v>0</v>
      </c>
      <c r="CT39" s="2217" t="n">
        <f aca="false">'03.24 по датам'!CT39</f>
        <v>0</v>
      </c>
      <c r="CU39" s="2217" t="n">
        <f aca="false">'03.24 по датам'!CU39</f>
        <v>0</v>
      </c>
      <c r="CV39" s="2217" t="n">
        <f aca="false">'03.24 по датам'!CV39</f>
        <v>0</v>
      </c>
      <c r="CW39" s="2217" t="n">
        <f aca="false">'03.24 по датам'!CW39</f>
        <v>0</v>
      </c>
      <c r="CX39" s="2217" t="n">
        <f aca="false">'03.24 по датам'!CX39</f>
        <v>0</v>
      </c>
      <c r="CY39" s="2217" t="n">
        <f aca="false">'03.24 по датам'!CY39</f>
        <v>0</v>
      </c>
      <c r="CZ39" s="2217" t="n">
        <f aca="false">'03.24 по датам'!CZ39</f>
        <v>0</v>
      </c>
      <c r="DA39" s="2217" t="n">
        <f aca="false">'03.24 по датам'!DA39</f>
        <v>0</v>
      </c>
      <c r="DB39" s="2217" t="n">
        <f aca="false">'03.24 по датам'!DB39</f>
        <v>0</v>
      </c>
      <c r="DC39" s="2217" t="n">
        <f aca="false">'03.24 по датам'!DC39</f>
        <v>0</v>
      </c>
      <c r="DD39" s="2218"/>
      <c r="DE39" s="2219"/>
      <c r="DF39" s="2220"/>
      <c r="DG39" s="2221"/>
      <c r="DH39" s="2221"/>
      <c r="DI39" s="2285" t="n">
        <f aca="false">'03.24 по датам'!DI39</f>
        <v>0</v>
      </c>
      <c r="DJ39" s="2217" t="n">
        <f aca="false">'03.24 по датам'!DJ39</f>
        <v>0</v>
      </c>
      <c r="DK39" s="2217" t="n">
        <f aca="false">'03.24 по датам'!DK39</f>
        <v>0</v>
      </c>
      <c r="DL39" s="2217" t="n">
        <f aca="false">'03.24 по датам'!DL39</f>
        <v>0</v>
      </c>
      <c r="DM39" s="2217" t="n">
        <f aca="false">'03.24 по датам'!DM39</f>
        <v>0</v>
      </c>
      <c r="DN39" s="2217" t="n">
        <f aca="false">'03.24 по датам'!DN39</f>
        <v>0</v>
      </c>
      <c r="DO39" s="2217" t="n">
        <f aca="false">'03.24 по датам'!DO39</f>
        <v>0</v>
      </c>
      <c r="DP39" s="2217" t="n">
        <f aca="false">'03.24 по датам'!DP39</f>
        <v>0</v>
      </c>
      <c r="DQ39" s="2217" t="n">
        <f aca="false">'03.24 по датам'!DQ39</f>
        <v>0</v>
      </c>
      <c r="DR39" s="2217" t="n">
        <f aca="false">'03.24 по датам'!DR39</f>
        <v>0</v>
      </c>
      <c r="DS39" s="2217" t="n">
        <f aca="false">'03.24 по датам'!DS39</f>
        <v>0</v>
      </c>
      <c r="DT39" s="2217" t="n">
        <f aca="false">'03.24 по датам'!DT39</f>
        <v>0</v>
      </c>
      <c r="DU39" s="2217" t="n">
        <f aca="false">'03.24 по датам'!DU39</f>
        <v>0</v>
      </c>
      <c r="DV39" s="2218"/>
      <c r="DW39" s="2219"/>
      <c r="DX39" s="2220"/>
      <c r="DY39" s="2221"/>
      <c r="DZ39" s="2221"/>
      <c r="EA39" s="2297" t="n">
        <f aca="false">'03.24 по датам'!EA39</f>
        <v>0</v>
      </c>
      <c r="EB39" s="2217" t="n">
        <f aca="false">'03.24 по датам'!EB39</f>
        <v>0</v>
      </c>
      <c r="EC39" s="2217" t="n">
        <f aca="false">'03.24 по датам'!EC39</f>
        <v>0</v>
      </c>
      <c r="ED39" s="2217" t="n">
        <f aca="false">'03.24 по датам'!ED39</f>
        <v>0</v>
      </c>
      <c r="EE39" s="2217" t="n">
        <f aca="false">'03.24 по датам'!EE39</f>
        <v>0</v>
      </c>
      <c r="EF39" s="2217" t="n">
        <f aca="false">'03.24 по датам'!EF39</f>
        <v>0</v>
      </c>
      <c r="EG39" s="2217" t="n">
        <f aca="false">'03.24 по датам'!EG39</f>
        <v>0</v>
      </c>
      <c r="EH39" s="2217" t="n">
        <f aca="false">'03.24 по датам'!EH39</f>
        <v>0</v>
      </c>
      <c r="EI39" s="2217" t="n">
        <f aca="false">'03.24 по датам'!EI39</f>
        <v>0</v>
      </c>
      <c r="EJ39" s="2217" t="n">
        <f aca="false">'03.24 по датам'!EJ39</f>
        <v>0</v>
      </c>
      <c r="EK39" s="2217" t="n">
        <f aca="false">'03.24 по датам'!EK39</f>
        <v>0</v>
      </c>
      <c r="EL39" s="2217" t="n">
        <f aca="false">'03.24 по датам'!EL39</f>
        <v>0</v>
      </c>
      <c r="EM39" s="2217" t="n">
        <f aca="false">'03.24 по датам'!EM39</f>
        <v>0</v>
      </c>
      <c r="EN39" s="2217" t="n">
        <f aca="false">'03.24 по датам'!EN39</f>
        <v>0</v>
      </c>
      <c r="EO39" s="2217" t="n">
        <f aca="false">'03.24 по датам'!EO39</f>
        <v>0</v>
      </c>
      <c r="EP39" s="2217" t="n">
        <f aca="false">'03.24 по датам'!EP39</f>
        <v>0</v>
      </c>
      <c r="EQ39" s="2217" t="n">
        <f aca="false">'03.24 по датам'!EQ39</f>
        <v>0</v>
      </c>
      <c r="ER39" s="2217" t="n">
        <f aca="false">'03.24 по датам'!ER39</f>
        <v>0</v>
      </c>
      <c r="ES39" s="2217" t="n">
        <f aca="false">'03.24 по датам'!ES39</f>
        <v>0</v>
      </c>
      <c r="ET39" s="2217" t="n">
        <f aca="false">'03.24 по датам'!ET39</f>
        <v>0</v>
      </c>
      <c r="EU39" s="2217" t="n">
        <f aca="false">'03.24 по датам'!EU39</f>
        <v>0</v>
      </c>
      <c r="EV39" s="2217" t="n">
        <f aca="false">'03.24 по датам'!EV39</f>
        <v>0</v>
      </c>
      <c r="EW39" s="2217" t="n">
        <f aca="false">'03.24 по датам'!EW39</f>
        <v>0</v>
      </c>
      <c r="EX39" s="2217" t="n">
        <f aca="false">'03.24 по датам'!EX39</f>
        <v>0</v>
      </c>
      <c r="EY39" s="2217" t="n">
        <f aca="false">'03.24 по датам'!EY39</f>
        <v>0</v>
      </c>
      <c r="EZ39" s="2218"/>
      <c r="FA39" s="2219"/>
      <c r="FB39" s="2220"/>
      <c r="FC39" s="2221"/>
      <c r="FD39" s="2221"/>
      <c r="FE39" s="2217" t="n">
        <f aca="false">'03.24 по датам'!FE39</f>
        <v>0</v>
      </c>
      <c r="FF39" s="2217" t="n">
        <f aca="false">'03.24 по датам'!FF39</f>
        <v>0</v>
      </c>
      <c r="FG39" s="2217" t="n">
        <f aca="false">'03.24 по датам'!FG39</f>
        <v>0</v>
      </c>
      <c r="FH39" s="2217" t="n">
        <f aca="false">'03.24 по датам'!FH39</f>
        <v>0</v>
      </c>
      <c r="FI39" s="2217" t="n">
        <f aca="false">'03.24 по датам'!FI39</f>
        <v>0</v>
      </c>
      <c r="FJ39" s="2217" t="n">
        <f aca="false">'03.24 по датам'!FJ39</f>
        <v>0</v>
      </c>
      <c r="FK39" s="2217" t="n">
        <f aca="false">'03.24 по датам'!FK39</f>
        <v>0</v>
      </c>
      <c r="FL39" s="2217" t="n">
        <f aca="false">'03.24 по датам'!FL39</f>
        <v>0</v>
      </c>
      <c r="FM39" s="2217" t="n">
        <f aca="false">'03.24 по датам'!FM39</f>
        <v>0</v>
      </c>
      <c r="FN39" s="2217" t="n">
        <f aca="false">'03.24 по датам'!FN39</f>
        <v>0</v>
      </c>
      <c r="FO39" s="2218"/>
      <c r="FP39" s="2219"/>
      <c r="FQ39" s="2220"/>
      <c r="FR39" s="2221"/>
      <c r="FS39" s="2221"/>
      <c r="FT39" s="2225"/>
      <c r="FU39" s="2225"/>
      <c r="FV39" s="2225"/>
      <c r="FW39" s="2225"/>
      <c r="FX39" s="2225"/>
      <c r="FY39" s="2225"/>
      <c r="FZ39" s="2225"/>
      <c r="GA39" s="2225"/>
      <c r="GB39" s="2225"/>
      <c r="GC39" s="2225"/>
      <c r="GD39" s="2225"/>
      <c r="GE39" s="2225"/>
      <c r="GF39" s="2225"/>
      <c r="GG39" s="2225"/>
      <c r="GH39" s="2225"/>
      <c r="GI39" s="2225"/>
      <c r="GJ39" s="2225"/>
      <c r="GK39" s="2225"/>
      <c r="GL39" s="2225"/>
      <c r="GM39" s="2225"/>
      <c r="GN39" s="2225"/>
      <c r="GO39" s="2225"/>
      <c r="GP39" s="2225"/>
      <c r="GQ39" s="2225"/>
      <c r="GR39" s="2225"/>
      <c r="GS39" s="2225"/>
      <c r="GT39" s="2218"/>
      <c r="GU39" s="2219"/>
      <c r="GV39" s="2220"/>
      <c r="GW39" s="2221"/>
      <c r="GX39" s="2221"/>
      <c r="GY39" s="2221"/>
      <c r="GZ39" s="2217" t="n">
        <f aca="false">'03.24 по датам'!GZ39</f>
        <v>0</v>
      </c>
      <c r="HA39" s="2217" t="n">
        <f aca="false">'03.24 по датам'!HA39</f>
        <v>0</v>
      </c>
      <c r="HB39" s="2226"/>
      <c r="HC39" s="2221"/>
      <c r="HD39" s="2227" t="n">
        <f aca="false">'03.24 по датам'!HD39</f>
        <v>0</v>
      </c>
      <c r="HE39" s="2226"/>
      <c r="HF39" s="2228"/>
      <c r="HG39" s="2229"/>
      <c r="HH39" s="2180"/>
      <c r="HI39" s="2230"/>
      <c r="HJ39" s="2225"/>
      <c r="HK39" s="2225"/>
      <c r="HL39" s="2225"/>
      <c r="HM39" s="2225"/>
      <c r="HN39" s="2225"/>
      <c r="HO39" s="2225"/>
      <c r="HP39" s="2225"/>
      <c r="HQ39" s="2225"/>
      <c r="HR39" s="2225"/>
      <c r="HS39" s="2225"/>
      <c r="HT39" s="2225"/>
      <c r="HU39" s="2225"/>
      <c r="HV39" s="2225"/>
      <c r="HW39" s="2225"/>
      <c r="HX39" s="2225"/>
      <c r="HY39" s="2225"/>
      <c r="HZ39" s="2225"/>
      <c r="IA39" s="2218"/>
      <c r="IB39" s="2219"/>
      <c r="IC39" s="2220"/>
      <c r="ID39" s="2221"/>
      <c r="IE39" s="2221"/>
      <c r="IF39" s="2231" t="n">
        <f aca="false">'03.24 по датам'!IF39</f>
        <v>0</v>
      </c>
      <c r="IG39" s="2231" t="n">
        <f aca="false">'03.24 по датам'!IG39</f>
        <v>0</v>
      </c>
      <c r="IH39" s="2231" t="n">
        <f aca="false">'03.24 по датам'!IH39</f>
        <v>0</v>
      </c>
      <c r="II39" s="2232"/>
      <c r="IJ39" s="2233"/>
      <c r="IK39" s="1302"/>
      <c r="IL39" s="1302"/>
      <c r="IM39" s="2234" t="n">
        <f aca="false">'03.24 по датам'!IM39</f>
        <v>0</v>
      </c>
      <c r="IN39" s="2234" t="n">
        <f aca="false">'03.24 по датам'!IN39</f>
        <v>0</v>
      </c>
      <c r="IO39" s="2217" t="n">
        <f aca="false">'03.24 по датам'!IO39</f>
        <v>0</v>
      </c>
      <c r="IP39" s="2217" t="n">
        <f aca="false">'03.24 по датам'!IP39</f>
        <v>0</v>
      </c>
      <c r="IQ39" s="2217" t="n">
        <f aca="false">'03.24 по датам'!IQ39</f>
        <v>0</v>
      </c>
      <c r="IR39" s="2217" t="n">
        <f aca="false">'03.24 по датам'!IR39</f>
        <v>0</v>
      </c>
      <c r="IS39" s="2217" t="n">
        <f aca="false">'03.24 по датам'!IS39</f>
        <v>0</v>
      </c>
      <c r="IT39" s="2217" t="n">
        <f aca="false">'03.24 по датам'!IT39</f>
        <v>0</v>
      </c>
      <c r="IU39" s="2217" t="n">
        <f aca="false">'03.24 по датам'!IU39</f>
        <v>0</v>
      </c>
      <c r="IV39" s="2217" t="n">
        <f aca="false">'03.24 по датам'!IV39</f>
        <v>0</v>
      </c>
      <c r="IW39" s="2218"/>
      <c r="IX39" s="2219"/>
      <c r="IY39" s="2220"/>
      <c r="IZ39" s="2221"/>
      <c r="JA39" s="2221"/>
      <c r="JB39" s="2217" t="n">
        <f aca="false">'03.24 по датам'!JB39</f>
        <v>0</v>
      </c>
      <c r="JC39" s="2226"/>
      <c r="JD39" s="2217" t="n">
        <f aca="false">'03.24 по датам'!JD39</f>
        <v>0</v>
      </c>
      <c r="JE39" s="2221"/>
      <c r="JF39" s="2221"/>
      <c r="JG39" s="2231" t="n">
        <f aca="false">'03.24 по датам'!JG39</f>
        <v>0</v>
      </c>
      <c r="JH39" s="2231" t="n">
        <f aca="false">'03.24 по датам'!JH39</f>
        <v>0</v>
      </c>
      <c r="JI39" s="2231" t="n">
        <f aca="false">'03.24 по датам'!JI39</f>
        <v>0</v>
      </c>
      <c r="JJ39" s="2231" t="n">
        <f aca="false">'03.24 по датам'!JJ39</f>
        <v>0</v>
      </c>
      <c r="JK39" s="2270"/>
      <c r="JL39" s="1302"/>
      <c r="JM39" s="2236"/>
      <c r="JN39" s="2236"/>
      <c r="JO39" s="2237"/>
      <c r="JP39" s="2236"/>
      <c r="JQ39" s="2236"/>
      <c r="JR39" s="2237"/>
    </row>
    <row r="40" customFormat="false" ht="11.25" hidden="false" customHeight="true" outlineLevel="0" collapsed="false">
      <c r="A40" s="2056" t="n">
        <f aca="false">A36+1</f>
        <v>45359</v>
      </c>
      <c r="B40" s="2057" t="s">
        <v>662</v>
      </c>
      <c r="C40" s="2058" t="n">
        <f aca="false">'03.24 по датам'!C40</f>
        <v>0</v>
      </c>
      <c r="D40" s="2067" t="n">
        <f aca="false">'03.24 по датам'!D40</f>
        <v>0</v>
      </c>
      <c r="E40" s="2067" t="n">
        <f aca="false">'03.24 по датам'!E40</f>
        <v>0</v>
      </c>
      <c r="F40" s="2067" t="n">
        <f aca="false">'03.24 по датам'!F40</f>
        <v>0</v>
      </c>
      <c r="G40" s="2065" t="n">
        <f aca="false">'03.24 по датам'!G40</f>
        <v>0</v>
      </c>
      <c r="H40" s="2065" t="n">
        <f aca="false">'03.24 по датам'!H40</f>
        <v>0</v>
      </c>
      <c r="I40" s="2065" t="n">
        <f aca="false">'03.24 по датам'!I40</f>
        <v>0</v>
      </c>
      <c r="J40" s="2065" t="n">
        <f aca="false">'03.24 по датам'!J40</f>
        <v>0</v>
      </c>
      <c r="K40" s="2065" t="n">
        <f aca="false">'03.24 по датам'!K40</f>
        <v>0</v>
      </c>
      <c r="L40" s="2065" t="n">
        <f aca="false">'03.24 по датам'!L40</f>
        <v>0</v>
      </c>
      <c r="M40" s="2065" t="n">
        <f aca="false">'03.24 по датам'!M40</f>
        <v>0</v>
      </c>
      <c r="N40" s="2065" t="n">
        <f aca="false">'03.24 по датам'!N40</f>
        <v>0</v>
      </c>
      <c r="O40" s="2065" t="n">
        <f aca="false">'03.24 по датам'!O40</f>
        <v>0</v>
      </c>
      <c r="P40" s="2065" t="n">
        <f aca="false">'03.24 по датам'!P40</f>
        <v>0</v>
      </c>
      <c r="Q40" s="2065" t="n">
        <f aca="false">'03.24 по датам'!Q40</f>
        <v>0</v>
      </c>
      <c r="R40" s="2065" t="n">
        <f aca="false">'03.24 по датам'!R40</f>
        <v>0</v>
      </c>
      <c r="S40" s="2065" t="n">
        <f aca="false">'03.24 по датам'!S40</f>
        <v>0</v>
      </c>
      <c r="T40" s="2065" t="n">
        <f aca="false">'03.24 по датам'!T40</f>
        <v>0</v>
      </c>
      <c r="U40" s="2065" t="n">
        <f aca="false">'03.24 по датам'!U40</f>
        <v>0</v>
      </c>
      <c r="V40" s="2065" t="n">
        <f aca="false">'03.24 по датам'!V40</f>
        <v>0</v>
      </c>
      <c r="W40" s="2066" t="n">
        <f aca="false">'03.24 по датам'!W40</f>
        <v>0</v>
      </c>
      <c r="X40" s="2238"/>
      <c r="Y40" s="2239"/>
      <c r="Z40" s="2240"/>
      <c r="AA40" s="2062"/>
      <c r="AB40" s="2063"/>
      <c r="AC40" s="2064" t="n">
        <f aca="false">'03.24 по датам'!AC40</f>
        <v>0</v>
      </c>
      <c r="AD40" s="2064" t="n">
        <f aca="false">'03.24 по датам'!AD40</f>
        <v>0</v>
      </c>
      <c r="AE40" s="2065" t="n">
        <f aca="false">'03.24 по датам'!AE40</f>
        <v>0</v>
      </c>
      <c r="AF40" s="2065" t="n">
        <f aca="false">'03.24 по датам'!AF40</f>
        <v>0</v>
      </c>
      <c r="AG40" s="2065" t="n">
        <f aca="false">'03.24 по датам'!AG40</f>
        <v>0</v>
      </c>
      <c r="AH40" s="2065" t="n">
        <f aca="false">'03.24 по датам'!AH40</f>
        <v>0</v>
      </c>
      <c r="AI40" s="2065" t="n">
        <f aca="false">'03.24 по датам'!AI40</f>
        <v>0</v>
      </c>
      <c r="AJ40" s="2065" t="n">
        <f aca="false">'03.24 по датам'!AJ40</f>
        <v>0</v>
      </c>
      <c r="AK40" s="2065" t="n">
        <f aca="false">'03.24 по датам'!AK40</f>
        <v>0</v>
      </c>
      <c r="AL40" s="2065" t="n">
        <f aca="false">'03.24 по датам'!AL40</f>
        <v>0</v>
      </c>
      <c r="AM40" s="2065" t="n">
        <f aca="false">'03.24 по датам'!AM40</f>
        <v>0</v>
      </c>
      <c r="AN40" s="2065" t="n">
        <f aca="false">'03.24 по датам'!AN40</f>
        <v>0</v>
      </c>
      <c r="AO40" s="2066" t="n">
        <f aca="false">'03.24 по датам'!AO40</f>
        <v>0</v>
      </c>
      <c r="AP40" s="2238"/>
      <c r="AQ40" s="2239"/>
      <c r="AR40" s="2240"/>
      <c r="AS40" s="2062"/>
      <c r="AT40" s="2063"/>
      <c r="AU40" s="2298" t="n">
        <f aca="false">'03.24 по датам'!AU40</f>
        <v>0</v>
      </c>
      <c r="AV40" s="2064" t="n">
        <f aca="false">'03.24 по датам'!AV40</f>
        <v>0</v>
      </c>
      <c r="AW40" s="2064" t="n">
        <f aca="false">'03.24 по датам'!AW40</f>
        <v>0</v>
      </c>
      <c r="AX40" s="2065" t="n">
        <f aca="false">'03.24 по датам'!AX40</f>
        <v>0</v>
      </c>
      <c r="AY40" s="2065" t="n">
        <f aca="false">'03.24 по датам'!AY40</f>
        <v>0</v>
      </c>
      <c r="AZ40" s="2065" t="n">
        <f aca="false">'03.24 по датам'!AZ40</f>
        <v>0</v>
      </c>
      <c r="BA40" s="2065" t="n">
        <f aca="false">'03.24 по датам'!BA40</f>
        <v>0</v>
      </c>
      <c r="BB40" s="2065" t="n">
        <f aca="false">'03.24 по датам'!BB40</f>
        <v>0</v>
      </c>
      <c r="BC40" s="2065" t="n">
        <f aca="false">'03.24 по датам'!BC40</f>
        <v>0</v>
      </c>
      <c r="BD40" s="2065" t="n">
        <f aca="false">'03.24 по датам'!BD40</f>
        <v>0</v>
      </c>
      <c r="BE40" s="2065" t="n">
        <f aca="false">'03.24 по датам'!BE40</f>
        <v>0</v>
      </c>
      <c r="BF40" s="2065" t="n">
        <f aca="false">'03.24 по датам'!BF40</f>
        <v>0</v>
      </c>
      <c r="BG40" s="2065" t="n">
        <f aca="false">'03.24 по датам'!BG40</f>
        <v>0</v>
      </c>
      <c r="BH40" s="2065" t="n">
        <f aca="false">'03.24 по датам'!BH40</f>
        <v>0</v>
      </c>
      <c r="BI40" s="2065" t="n">
        <f aca="false">'03.24 по датам'!BI40</f>
        <v>0</v>
      </c>
      <c r="BJ40" s="2065" t="n">
        <f aca="false">'03.24 по датам'!BJ40</f>
        <v>0</v>
      </c>
      <c r="BK40" s="2065" t="n">
        <f aca="false">'03.24 по датам'!BK40</f>
        <v>0</v>
      </c>
      <c r="BL40" s="2065" t="n">
        <f aca="false">'03.24 по датам'!BL40</f>
        <v>0</v>
      </c>
      <c r="BM40" s="2065" t="n">
        <f aca="false">'03.24 по датам'!BM40</f>
        <v>0</v>
      </c>
      <c r="BN40" s="2065" t="n">
        <f aca="false">'03.24 по датам'!BN40</f>
        <v>0</v>
      </c>
      <c r="BO40" s="2065" t="n">
        <f aca="false">'03.24 по датам'!BO40</f>
        <v>0</v>
      </c>
      <c r="BP40" s="2065" t="n">
        <f aca="false">'03.24 по датам'!BP40</f>
        <v>0</v>
      </c>
      <c r="BQ40" s="2066" t="n">
        <f aca="false">'03.24 по датам'!BQ40</f>
        <v>0</v>
      </c>
      <c r="BR40" s="2238"/>
      <c r="BS40" s="2239"/>
      <c r="BT40" s="2240"/>
      <c r="BU40" s="2062"/>
      <c r="BV40" s="2063"/>
      <c r="BW40" s="2068" t="n">
        <f aca="false">'03.24 по датам'!BW40</f>
        <v>0</v>
      </c>
      <c r="BX40" s="2065" t="n">
        <f aca="false">'03.24 по датам'!BX40</f>
        <v>0</v>
      </c>
      <c r="BY40" s="2065" t="n">
        <f aca="false">'03.24 по датам'!BY40</f>
        <v>0</v>
      </c>
      <c r="BZ40" s="2065" t="n">
        <f aca="false">'03.24 по датам'!BZ40</f>
        <v>0</v>
      </c>
      <c r="CA40" s="2065" t="n">
        <f aca="false">'03.24 по датам'!CA40</f>
        <v>0</v>
      </c>
      <c r="CB40" s="2065" t="n">
        <f aca="false">'03.24 по датам'!CB40</f>
        <v>0</v>
      </c>
      <c r="CC40" s="2065" t="n">
        <f aca="false">'03.24 по датам'!CC40</f>
        <v>0</v>
      </c>
      <c r="CD40" s="2065" t="n">
        <f aca="false">'03.24 по датам'!CD40</f>
        <v>0</v>
      </c>
      <c r="CE40" s="2065" t="n">
        <f aca="false">'03.24 по датам'!CE40</f>
        <v>0</v>
      </c>
      <c r="CF40" s="2065" t="n">
        <f aca="false">'03.24 по датам'!CF40</f>
        <v>0</v>
      </c>
      <c r="CG40" s="2065" t="n">
        <f aca="false">'03.24 по датам'!CG40</f>
        <v>0</v>
      </c>
      <c r="CH40" s="2065" t="n">
        <f aca="false">'03.24 по датам'!CH40</f>
        <v>0</v>
      </c>
      <c r="CI40" s="2066" t="n">
        <f aca="false">'03.24 по датам'!CI40</f>
        <v>0</v>
      </c>
      <c r="CJ40" s="2238"/>
      <c r="CK40" s="2239"/>
      <c r="CL40" s="2240"/>
      <c r="CM40" s="2062"/>
      <c r="CN40" s="2063"/>
      <c r="CO40" s="2063"/>
      <c r="CP40" s="2063"/>
      <c r="CQ40" s="2065" t="n">
        <f aca="false">'03.24 по датам'!CQ40</f>
        <v>0</v>
      </c>
      <c r="CR40" s="2065" t="n">
        <f aca="false">'03.24 по датам'!CR40</f>
        <v>0</v>
      </c>
      <c r="CS40" s="2065" t="n">
        <f aca="false">'03.24 по датам'!CS40</f>
        <v>0</v>
      </c>
      <c r="CT40" s="2065" t="n">
        <f aca="false">'03.24 по датам'!CT40</f>
        <v>0</v>
      </c>
      <c r="CU40" s="2065" t="n">
        <f aca="false">'03.24 по датам'!CU40</f>
        <v>0</v>
      </c>
      <c r="CV40" s="2065" t="n">
        <f aca="false">'03.24 по датам'!CV40</f>
        <v>0</v>
      </c>
      <c r="CW40" s="2065" t="n">
        <f aca="false">'03.24 по датам'!CW40</f>
        <v>0</v>
      </c>
      <c r="CX40" s="2065" t="n">
        <f aca="false">'03.24 по датам'!CX40</f>
        <v>0</v>
      </c>
      <c r="CY40" s="2065" t="n">
        <f aca="false">'03.24 по датам'!CY40</f>
        <v>0</v>
      </c>
      <c r="CZ40" s="2065" t="n">
        <f aca="false">'03.24 по датам'!CZ40</f>
        <v>0</v>
      </c>
      <c r="DA40" s="2065" t="n">
        <f aca="false">'03.24 по датам'!DA40</f>
        <v>0</v>
      </c>
      <c r="DB40" s="2065" t="n">
        <f aca="false">'03.24 по датам'!DB40</f>
        <v>0</v>
      </c>
      <c r="DC40" s="2066" t="n">
        <f aca="false">'03.24 по датам'!DC40</f>
        <v>0</v>
      </c>
      <c r="DD40" s="2238"/>
      <c r="DE40" s="2239"/>
      <c r="DF40" s="2240"/>
      <c r="DG40" s="2069"/>
      <c r="DH40" s="2070"/>
      <c r="DI40" s="2068" t="n">
        <f aca="false">'03.24 по датам'!DI40</f>
        <v>0</v>
      </c>
      <c r="DJ40" s="2065" t="n">
        <f aca="false">'03.24 по датам'!DJ40</f>
        <v>0</v>
      </c>
      <c r="DK40" s="2065" t="n">
        <f aca="false">'03.24 по датам'!DK40</f>
        <v>0</v>
      </c>
      <c r="DL40" s="2065" t="n">
        <f aca="false">'03.24 по датам'!DL40</f>
        <v>0</v>
      </c>
      <c r="DM40" s="2065" t="n">
        <f aca="false">'03.24 по датам'!DM40</f>
        <v>0</v>
      </c>
      <c r="DN40" s="2065" t="n">
        <f aca="false">'03.24 по датам'!DN40</f>
        <v>0</v>
      </c>
      <c r="DO40" s="2065" t="n">
        <f aca="false">'03.24 по датам'!DO40</f>
        <v>0</v>
      </c>
      <c r="DP40" s="2065" t="n">
        <f aca="false">'03.24 по датам'!DP40</f>
        <v>0</v>
      </c>
      <c r="DQ40" s="2065" t="n">
        <f aca="false">'03.24 по датам'!DQ40</f>
        <v>0</v>
      </c>
      <c r="DR40" s="2065" t="n">
        <f aca="false">'03.24 по датам'!DR40</f>
        <v>0</v>
      </c>
      <c r="DS40" s="2065" t="n">
        <f aca="false">'03.24 по датам'!DS40</f>
        <v>0</v>
      </c>
      <c r="DT40" s="2065" t="n">
        <f aca="false">'03.24 по датам'!DT40</f>
        <v>0</v>
      </c>
      <c r="DU40" s="2066" t="n">
        <f aca="false">'03.24 по датам'!DU40</f>
        <v>0</v>
      </c>
      <c r="DV40" s="2238"/>
      <c r="DW40" s="2239"/>
      <c r="DX40" s="2240"/>
      <c r="DY40" s="2069"/>
      <c r="DZ40" s="2070"/>
      <c r="EA40" s="2065" t="n">
        <f aca="false">'03.24 по датам'!EA40</f>
        <v>0</v>
      </c>
      <c r="EB40" s="2065" t="n">
        <f aca="false">'03.24 по датам'!EB40</f>
        <v>0</v>
      </c>
      <c r="EC40" s="2065" t="n">
        <f aca="false">'03.24 по датам'!EC40</f>
        <v>0</v>
      </c>
      <c r="ED40" s="2065" t="str">
        <f aca="false">'03.24 по датам'!ED40</f>
        <v>скв</v>
      </c>
      <c r="EE40" s="2065" t="n">
        <f aca="false">'03.24 по датам'!EE40</f>
        <v>0</v>
      </c>
      <c r="EF40" s="2065" t="n">
        <f aca="false">'03.24 по датам'!EF40</f>
        <v>0</v>
      </c>
      <c r="EG40" s="2065" t="n">
        <f aca="false">'03.24 по датам'!EG40</f>
        <v>0</v>
      </c>
      <c r="EH40" s="2065" t="n">
        <f aca="false">'03.24 по датам'!EH40</f>
        <v>0</v>
      </c>
      <c r="EI40" s="2065" t="n">
        <f aca="false">'03.24 по датам'!EI40</f>
        <v>0</v>
      </c>
      <c r="EJ40" s="2065" t="n">
        <f aca="false">'03.24 по датам'!EJ40</f>
        <v>0</v>
      </c>
      <c r="EK40" s="2065" t="n">
        <f aca="false">'03.24 по датам'!EK40</f>
        <v>0</v>
      </c>
      <c r="EL40" s="2065" t="n">
        <f aca="false">'03.24 по датам'!EL40</f>
        <v>0</v>
      </c>
      <c r="EM40" s="2065" t="n">
        <f aca="false">'03.24 по датам'!EM40</f>
        <v>0</v>
      </c>
      <c r="EN40" s="2065" t="n">
        <f aca="false">'03.24 по датам'!EN40</f>
        <v>0</v>
      </c>
      <c r="EO40" s="2065" t="n">
        <f aca="false">'03.24 по датам'!EO40</f>
        <v>0</v>
      </c>
      <c r="EP40" s="2065" t="n">
        <f aca="false">'03.24 по датам'!EP40</f>
        <v>0</v>
      </c>
      <c r="EQ40" s="2065" t="n">
        <f aca="false">'03.24 по датам'!EQ40</f>
        <v>0</v>
      </c>
      <c r="ER40" s="2065" t="n">
        <f aca="false">'03.24 по датам'!ER40</f>
        <v>0</v>
      </c>
      <c r="ES40" s="2065" t="n">
        <f aca="false">'03.24 по датам'!ES40</f>
        <v>0</v>
      </c>
      <c r="ET40" s="2065" t="n">
        <f aca="false">'03.24 по датам'!ET40</f>
        <v>0</v>
      </c>
      <c r="EU40" s="2065" t="n">
        <f aca="false">'03.24 по датам'!EU40</f>
        <v>0</v>
      </c>
      <c r="EV40" s="2065" t="n">
        <f aca="false">'03.24 по датам'!EV40</f>
        <v>0</v>
      </c>
      <c r="EW40" s="2065" t="n">
        <f aca="false">'03.24 по датам'!EW40</f>
        <v>0</v>
      </c>
      <c r="EX40" s="2065" t="n">
        <f aca="false">'03.24 по датам'!EX40</f>
        <v>0</v>
      </c>
      <c r="EY40" s="2066" t="n">
        <f aca="false">'03.24 по датам'!EY40</f>
        <v>0</v>
      </c>
      <c r="EZ40" s="2238"/>
      <c r="FA40" s="2239"/>
      <c r="FB40" s="2240"/>
      <c r="FC40" s="2069"/>
      <c r="FD40" s="2070"/>
      <c r="FE40" s="2065" t="n">
        <f aca="false">'03.24 по датам'!FE40</f>
        <v>0</v>
      </c>
      <c r="FF40" s="2065" t="n">
        <f aca="false">'03.24 по датам'!FF40</f>
        <v>0</v>
      </c>
      <c r="FG40" s="2065" t="n">
        <f aca="false">'03.24 по датам'!FG40</f>
        <v>0</v>
      </c>
      <c r="FH40" s="2065" t="n">
        <f aca="false">'03.24 по датам'!FH40</f>
        <v>0</v>
      </c>
      <c r="FI40" s="2065" t="n">
        <f aca="false">'03.24 по датам'!FI40</f>
        <v>0</v>
      </c>
      <c r="FJ40" s="2065" t="n">
        <f aca="false">'03.24 по датам'!FJ40</f>
        <v>0</v>
      </c>
      <c r="FK40" s="2065" t="n">
        <f aca="false">'03.24 по датам'!FK40</f>
        <v>0</v>
      </c>
      <c r="FL40" s="2065" t="n">
        <f aca="false">'03.24 по датам'!FL40</f>
        <v>0</v>
      </c>
      <c r="FM40" s="2065" t="n">
        <f aca="false">'03.24 по датам'!FM40</f>
        <v>0</v>
      </c>
      <c r="FN40" s="2066" t="n">
        <f aca="false">'03.24 по датам'!FN40</f>
        <v>0</v>
      </c>
      <c r="FO40" s="2238"/>
      <c r="FP40" s="2239"/>
      <c r="FQ40" s="2240"/>
      <c r="FR40" s="2069"/>
      <c r="FS40" s="2070"/>
      <c r="FT40" s="2271"/>
      <c r="FU40" s="2072"/>
      <c r="FV40" s="2072"/>
      <c r="FW40" s="2072"/>
      <c r="FX40" s="2072"/>
      <c r="FY40" s="2072"/>
      <c r="FZ40" s="2072"/>
      <c r="GA40" s="2072"/>
      <c r="GB40" s="2072"/>
      <c r="GC40" s="2072"/>
      <c r="GD40" s="2072"/>
      <c r="GE40" s="2072"/>
      <c r="GF40" s="2072"/>
      <c r="GG40" s="2072"/>
      <c r="GH40" s="2072"/>
      <c r="GI40" s="2072"/>
      <c r="GJ40" s="2072"/>
      <c r="GK40" s="2072"/>
      <c r="GL40" s="2072"/>
      <c r="GM40" s="2072"/>
      <c r="GN40" s="2072"/>
      <c r="GO40" s="2072"/>
      <c r="GP40" s="2072"/>
      <c r="GQ40" s="2072"/>
      <c r="GR40" s="2072"/>
      <c r="GS40" s="2073"/>
      <c r="GT40" s="2242"/>
      <c r="GU40" s="2243"/>
      <c r="GV40" s="2240"/>
      <c r="GW40" s="2076"/>
      <c r="GX40" s="2063"/>
      <c r="GY40" s="2062"/>
      <c r="GZ40" s="2077" t="n">
        <f aca="false">'03.24 по датам'!GZ40</f>
        <v>0</v>
      </c>
      <c r="HA40" s="2078" t="n">
        <f aca="false">'03.24 по датам'!HA40</f>
        <v>0</v>
      </c>
      <c r="HB40" s="2245"/>
      <c r="HC40" s="2080"/>
      <c r="HD40" s="2247" t="n">
        <f aca="false">'03.24 по датам'!HD40</f>
        <v>0</v>
      </c>
      <c r="HE40" s="2272"/>
      <c r="HF40" s="2082"/>
      <c r="HG40" s="2068"/>
      <c r="HH40" s="2068"/>
      <c r="HI40" s="2273"/>
      <c r="HJ40" s="2072"/>
      <c r="HK40" s="2072"/>
      <c r="HL40" s="2072"/>
      <c r="HM40" s="2072"/>
      <c r="HN40" s="2072"/>
      <c r="HO40" s="2072"/>
      <c r="HP40" s="2072"/>
      <c r="HQ40" s="2072"/>
      <c r="HR40" s="2072"/>
      <c r="HS40" s="2072"/>
      <c r="HT40" s="2072"/>
      <c r="HU40" s="2072"/>
      <c r="HV40" s="2072"/>
      <c r="HW40" s="2072"/>
      <c r="HX40" s="2072"/>
      <c r="HY40" s="2072"/>
      <c r="HZ40" s="2073"/>
      <c r="IA40" s="2242"/>
      <c r="IB40" s="2243"/>
      <c r="IC40" s="2240"/>
      <c r="ID40" s="2062"/>
      <c r="IE40" s="2076"/>
      <c r="IF40" s="2085" t="n">
        <f aca="false">'03.24 по датам'!IF40</f>
        <v>0</v>
      </c>
      <c r="IG40" s="2085" t="n">
        <f aca="false">'03.24 по датам'!IG40</f>
        <v>0</v>
      </c>
      <c r="IH40" s="2086" t="n">
        <f aca="false">'03.24 по датам'!IH40</f>
        <v>0</v>
      </c>
      <c r="II40" s="2249"/>
      <c r="IJ40" s="2250"/>
      <c r="IK40" s="2089"/>
      <c r="IL40" s="2090"/>
      <c r="IM40" s="2083" t="n">
        <f aca="false">'03.24 по датам'!IM40</f>
        <v>0</v>
      </c>
      <c r="IN40" s="2092" t="n">
        <f aca="false">'03.24 по датам'!IN40</f>
        <v>0</v>
      </c>
      <c r="IO40" s="2093" t="n">
        <f aca="false">'03.24 по датам'!IO40</f>
        <v>0</v>
      </c>
      <c r="IP40" s="2093" t="n">
        <f aca="false">'03.24 по датам'!IP40</f>
        <v>0</v>
      </c>
      <c r="IQ40" s="2093" t="n">
        <f aca="false">'03.24 по датам'!IQ40</f>
        <v>0</v>
      </c>
      <c r="IR40" s="2093" t="n">
        <f aca="false">'03.24 по датам'!IR40</f>
        <v>0</v>
      </c>
      <c r="IS40" s="2093" t="n">
        <f aca="false">'03.24 по датам'!IS40</f>
        <v>0</v>
      </c>
      <c r="IT40" s="2093" t="n">
        <f aca="false">'03.24 по датам'!IT40</f>
        <v>0</v>
      </c>
      <c r="IU40" s="2093" t="n">
        <f aca="false">'03.24 по датам'!IU40</f>
        <v>0</v>
      </c>
      <c r="IV40" s="2094" t="n">
        <f aca="false">'03.24 по датам'!IV40</f>
        <v>0</v>
      </c>
      <c r="IW40" s="2251"/>
      <c r="IX40" s="2252"/>
      <c r="IY40" s="2253"/>
      <c r="IZ40" s="2062"/>
      <c r="JA40" s="2063"/>
      <c r="JB40" s="2098" t="n">
        <f aca="false">'03.24 по датам'!JB40</f>
        <v>0</v>
      </c>
      <c r="JC40" s="2245"/>
      <c r="JD40" s="2100" t="n">
        <f aca="false">'03.24 по датам'!JD40</f>
        <v>0</v>
      </c>
      <c r="JE40" s="2101"/>
      <c r="JF40" s="2102"/>
      <c r="JG40" s="2254" t="n">
        <f aca="false">'03.24 по датам'!JG40</f>
        <v>0</v>
      </c>
      <c r="JH40" s="2254" t="n">
        <f aca="false">'03.24 по датам'!JH40</f>
        <v>0</v>
      </c>
      <c r="JI40" s="2254" t="n">
        <f aca="false">'03.24 по датам'!JI40</f>
        <v>0</v>
      </c>
      <c r="JJ40" s="2291" t="n">
        <f aca="false">'03.24 по датам'!JJ40</f>
        <v>0</v>
      </c>
      <c r="JK40" s="2292"/>
      <c r="JL40" s="2106"/>
      <c r="JM40" s="2107" t="e">
        <f aca="false">JM$4:JM$4+SUMIF($C$5:JL$5,"Нараст. баланс",$C42:JL42)+SUMIF($C$7:JH$7,"Итого (с ВНР)",$C42:JH42)-SUMIF($C$5:JL$5,"Геол. снижение,  т/сут",$C42:JL42)-SUMIF(JJ$7:JL$7,"Итого",JJ42:JL42)-SUMIF($C$7:JL$7,"Итого (с ВСП)",$C42:JL42)</f>
        <v>#VALUE!</v>
      </c>
      <c r="JN40" s="2108"/>
      <c r="JO40" s="2109" t="e">
        <f aca="false">'03.24 НГДП по датам'!CA40:CA42</f>
        <v>#VALUE!</v>
      </c>
      <c r="JP40" s="2110"/>
      <c r="JQ40" s="2111"/>
      <c r="JR40" s="2257"/>
    </row>
    <row r="41" customFormat="false" ht="11.25" hidden="false" customHeight="true" outlineLevel="0" collapsed="false">
      <c r="A41" s="2056"/>
      <c r="B41" s="2113" t="s">
        <v>663</v>
      </c>
      <c r="C41" s="2114" t="n">
        <f aca="false">'03.24 по датам'!C41</f>
        <v>0</v>
      </c>
      <c r="D41" s="2123" t="n">
        <f aca="false">'03.24 по датам'!D41</f>
        <v>0</v>
      </c>
      <c r="E41" s="2123" t="n">
        <f aca="false">'03.24 по датам'!E41</f>
        <v>0</v>
      </c>
      <c r="F41" s="2123" t="n">
        <f aca="false">'03.24 по датам'!F41</f>
        <v>0</v>
      </c>
      <c r="G41" s="2121" t="n">
        <f aca="false">'03.24 по датам'!G41</f>
        <v>0</v>
      </c>
      <c r="H41" s="2121" t="n">
        <f aca="false">'03.24 по датам'!H41</f>
        <v>0</v>
      </c>
      <c r="I41" s="2121" t="n">
        <f aca="false">'03.24 по датам'!I41</f>
        <v>0</v>
      </c>
      <c r="J41" s="2121" t="n">
        <f aca="false">'03.24 по датам'!J41</f>
        <v>0</v>
      </c>
      <c r="K41" s="2121" t="n">
        <f aca="false">'03.24 по датам'!K41</f>
        <v>0</v>
      </c>
      <c r="L41" s="2121" t="n">
        <f aca="false">'03.24 по датам'!L41</f>
        <v>0</v>
      </c>
      <c r="M41" s="2121" t="n">
        <f aca="false">'03.24 по датам'!M41</f>
        <v>0</v>
      </c>
      <c r="N41" s="2121" t="n">
        <f aca="false">'03.24 по датам'!N41</f>
        <v>0</v>
      </c>
      <c r="O41" s="2121" t="n">
        <f aca="false">'03.24 по датам'!O41</f>
        <v>0</v>
      </c>
      <c r="P41" s="2121" t="n">
        <f aca="false">'03.24 по датам'!P41</f>
        <v>0</v>
      </c>
      <c r="Q41" s="2121" t="n">
        <f aca="false">'03.24 по датам'!Q41</f>
        <v>0</v>
      </c>
      <c r="R41" s="2121" t="n">
        <f aca="false">'03.24 по датам'!R41</f>
        <v>0</v>
      </c>
      <c r="S41" s="2121" t="n">
        <f aca="false">'03.24 по датам'!S41</f>
        <v>0</v>
      </c>
      <c r="T41" s="2121" t="n">
        <f aca="false">'03.24 по датам'!T41</f>
        <v>0</v>
      </c>
      <c r="U41" s="2121" t="n">
        <f aca="false">'03.24 по датам'!U41</f>
        <v>0</v>
      </c>
      <c r="V41" s="2121" t="n">
        <f aca="false">'03.24 по датам'!V41</f>
        <v>0</v>
      </c>
      <c r="W41" s="2122" t="n">
        <f aca="false">'03.24 по датам'!W41</f>
        <v>0</v>
      </c>
      <c r="X41" s="2115"/>
      <c r="Y41" s="2116"/>
      <c r="Z41" s="2117"/>
      <c r="AA41" s="2118" t="n">
        <f aca="false">COUNTIF(C41:Z41,"&gt;"&amp;0)</f>
        <v>0</v>
      </c>
      <c r="AB41" s="2119"/>
      <c r="AC41" s="2120" t="n">
        <f aca="false">'03.24 по датам'!AC41</f>
        <v>0</v>
      </c>
      <c r="AD41" s="2120" t="n">
        <f aca="false">'03.24 по датам'!AD41</f>
        <v>0</v>
      </c>
      <c r="AE41" s="2121" t="n">
        <f aca="false">'03.24 по датам'!AE41</f>
        <v>0</v>
      </c>
      <c r="AF41" s="2121" t="n">
        <f aca="false">'03.24 по датам'!AF41</f>
        <v>0</v>
      </c>
      <c r="AG41" s="2121" t="n">
        <f aca="false">'03.24 по датам'!AG41</f>
        <v>0</v>
      </c>
      <c r="AH41" s="2121" t="n">
        <f aca="false">'03.24 по датам'!AH41</f>
        <v>0</v>
      </c>
      <c r="AI41" s="2121" t="n">
        <f aca="false">'03.24 по датам'!AI41</f>
        <v>0</v>
      </c>
      <c r="AJ41" s="2121" t="n">
        <f aca="false">'03.24 по датам'!AJ41</f>
        <v>0</v>
      </c>
      <c r="AK41" s="2121" t="n">
        <f aca="false">'03.24 по датам'!AK41</f>
        <v>0</v>
      </c>
      <c r="AL41" s="2121" t="n">
        <f aca="false">'03.24 по датам'!AL41</f>
        <v>0</v>
      </c>
      <c r="AM41" s="2121" t="n">
        <f aca="false">'03.24 по датам'!AM41</f>
        <v>0</v>
      </c>
      <c r="AN41" s="2121" t="n">
        <f aca="false">'03.24 по датам'!AN41</f>
        <v>0</v>
      </c>
      <c r="AO41" s="2122" t="n">
        <f aca="false">'03.24 по датам'!AO41</f>
        <v>0</v>
      </c>
      <c r="AP41" s="2115"/>
      <c r="AQ41" s="2116"/>
      <c r="AR41" s="2117"/>
      <c r="AS41" s="2118" t="n">
        <f aca="false">COUNTIF(AC42:AR42,"&gt;"&amp;0)</f>
        <v>0</v>
      </c>
      <c r="AT41" s="2119"/>
      <c r="AU41" s="2299" t="n">
        <f aca="false">'03.24 по датам'!AU41</f>
        <v>0</v>
      </c>
      <c r="AV41" s="2120" t="n">
        <f aca="false">'03.24 по датам'!AV41</f>
        <v>0</v>
      </c>
      <c r="AW41" s="2120" t="n">
        <f aca="false">'03.24 по датам'!AW41</f>
        <v>0</v>
      </c>
      <c r="AX41" s="2121" t="n">
        <f aca="false">'03.24 по датам'!AX41</f>
        <v>0</v>
      </c>
      <c r="AY41" s="2121" t="n">
        <f aca="false">'03.24 по датам'!AY41</f>
        <v>0</v>
      </c>
      <c r="AZ41" s="2121" t="n">
        <f aca="false">'03.24 по датам'!AZ41</f>
        <v>0</v>
      </c>
      <c r="BA41" s="2121" t="n">
        <f aca="false">'03.24 по датам'!BA41</f>
        <v>0</v>
      </c>
      <c r="BB41" s="2121" t="n">
        <f aca="false">'03.24 по датам'!BB41</f>
        <v>0</v>
      </c>
      <c r="BC41" s="2121" t="n">
        <f aca="false">'03.24 по датам'!BC41</f>
        <v>0</v>
      </c>
      <c r="BD41" s="2121" t="n">
        <f aca="false">'03.24 по датам'!BD41</f>
        <v>0</v>
      </c>
      <c r="BE41" s="2121" t="n">
        <f aca="false">'03.24 по датам'!BE41</f>
        <v>0</v>
      </c>
      <c r="BF41" s="2121" t="n">
        <f aca="false">'03.24 по датам'!BF41</f>
        <v>0</v>
      </c>
      <c r="BG41" s="2121" t="n">
        <f aca="false">'03.24 по датам'!BG41</f>
        <v>0</v>
      </c>
      <c r="BH41" s="2121" t="n">
        <f aca="false">'03.24 по датам'!BH41</f>
        <v>0</v>
      </c>
      <c r="BI41" s="2121" t="n">
        <f aca="false">'03.24 по датам'!BI41</f>
        <v>0</v>
      </c>
      <c r="BJ41" s="2121" t="n">
        <f aca="false">'03.24 по датам'!BJ41</f>
        <v>0</v>
      </c>
      <c r="BK41" s="2121" t="n">
        <f aca="false">'03.24 по датам'!BK41</f>
        <v>0</v>
      </c>
      <c r="BL41" s="2121" t="n">
        <f aca="false">'03.24 по датам'!BL41</f>
        <v>0</v>
      </c>
      <c r="BM41" s="2121" t="n">
        <f aca="false">'03.24 по датам'!BM41</f>
        <v>0</v>
      </c>
      <c r="BN41" s="2121" t="n">
        <f aca="false">'03.24 по датам'!BN41</f>
        <v>0</v>
      </c>
      <c r="BO41" s="2121" t="n">
        <f aca="false">'03.24 по датам'!BO41</f>
        <v>0</v>
      </c>
      <c r="BP41" s="2121" t="n">
        <f aca="false">'03.24 по датам'!BP41</f>
        <v>0</v>
      </c>
      <c r="BQ41" s="2122" t="n">
        <f aca="false">'03.24 по датам'!BQ41</f>
        <v>0</v>
      </c>
      <c r="BR41" s="2115"/>
      <c r="BS41" s="2116"/>
      <c r="BT41" s="2117"/>
      <c r="BU41" s="2118" t="n">
        <f aca="false">COUNTIF(AU42:BT42,"&gt;"&amp;0)</f>
        <v>0</v>
      </c>
      <c r="BV41" s="2119"/>
      <c r="BW41" s="2124" t="n">
        <f aca="false">'03.24 по датам'!BW41</f>
        <v>0</v>
      </c>
      <c r="BX41" s="2121" t="n">
        <f aca="false">'03.24 по датам'!BX41</f>
        <v>0</v>
      </c>
      <c r="BY41" s="2121" t="n">
        <f aca="false">'03.24 по датам'!BY41</f>
        <v>0</v>
      </c>
      <c r="BZ41" s="2121" t="n">
        <f aca="false">'03.24 по датам'!BZ41</f>
        <v>0</v>
      </c>
      <c r="CA41" s="2121" t="n">
        <f aca="false">'03.24 по датам'!CA41</f>
        <v>0</v>
      </c>
      <c r="CB41" s="2121" t="n">
        <f aca="false">'03.24 по датам'!CB41</f>
        <v>0</v>
      </c>
      <c r="CC41" s="2121" t="n">
        <f aca="false">'03.24 по датам'!CC41</f>
        <v>0</v>
      </c>
      <c r="CD41" s="2121" t="n">
        <f aca="false">'03.24 по датам'!CD41</f>
        <v>0</v>
      </c>
      <c r="CE41" s="2121" t="n">
        <f aca="false">'03.24 по датам'!CE41</f>
        <v>0</v>
      </c>
      <c r="CF41" s="2121" t="n">
        <f aca="false">'03.24 по датам'!CF41</f>
        <v>0</v>
      </c>
      <c r="CG41" s="2121" t="n">
        <f aca="false">'03.24 по датам'!CG41</f>
        <v>0</v>
      </c>
      <c r="CH41" s="2121" t="n">
        <f aca="false">'03.24 по датам'!CH41</f>
        <v>0</v>
      </c>
      <c r="CI41" s="2122" t="n">
        <f aca="false">'03.24 по датам'!CI41</f>
        <v>0</v>
      </c>
      <c r="CJ41" s="2115"/>
      <c r="CK41" s="2116"/>
      <c r="CL41" s="2117"/>
      <c r="CM41" s="2118" t="n">
        <f aca="false">COUNTIF(BW42:CL42,"&gt;"&amp;0)</f>
        <v>0</v>
      </c>
      <c r="CN41" s="2119"/>
      <c r="CO41" s="2119" t="n">
        <f aca="false">AA41+AS41+BU41+CM41</f>
        <v>0</v>
      </c>
      <c r="CP41" s="2119"/>
      <c r="CQ41" s="2121" t="n">
        <f aca="false">'03.24 по датам'!CQ41</f>
        <v>0</v>
      </c>
      <c r="CR41" s="2121" t="n">
        <f aca="false">'03.24 по датам'!CR41</f>
        <v>0</v>
      </c>
      <c r="CS41" s="2121" t="n">
        <f aca="false">'03.24 по датам'!CS41</f>
        <v>0</v>
      </c>
      <c r="CT41" s="2121" t="n">
        <f aca="false">'03.24 по датам'!CT41</f>
        <v>0</v>
      </c>
      <c r="CU41" s="2121" t="n">
        <f aca="false">'03.24 по датам'!CU41</f>
        <v>0</v>
      </c>
      <c r="CV41" s="2121" t="n">
        <f aca="false">'03.24 по датам'!CV41</f>
        <v>0</v>
      </c>
      <c r="CW41" s="2121" t="n">
        <f aca="false">'03.24 по датам'!CW41</f>
        <v>0</v>
      </c>
      <c r="CX41" s="2121" t="n">
        <f aca="false">'03.24 по датам'!CX41</f>
        <v>0</v>
      </c>
      <c r="CY41" s="2121" t="n">
        <f aca="false">'03.24 по датам'!CY41</f>
        <v>0</v>
      </c>
      <c r="CZ41" s="2121" t="n">
        <f aca="false">'03.24 по датам'!CZ41</f>
        <v>0</v>
      </c>
      <c r="DA41" s="2121" t="n">
        <f aca="false">'03.24 по датам'!DA41</f>
        <v>0</v>
      </c>
      <c r="DB41" s="2121" t="n">
        <f aca="false">'03.24 по датам'!DB41</f>
        <v>0</v>
      </c>
      <c r="DC41" s="2122" t="n">
        <f aca="false">'03.24 по датам'!DC41</f>
        <v>0</v>
      </c>
      <c r="DD41" s="2115"/>
      <c r="DE41" s="2116"/>
      <c r="DF41" s="2117"/>
      <c r="DG41" s="2125" t="n">
        <f aca="false">SUBTOTAL(9,CQ43:DF43)</f>
        <v>0</v>
      </c>
      <c r="DH41" s="2126"/>
      <c r="DI41" s="2124" t="n">
        <f aca="false">'03.24 по датам'!DI41</f>
        <v>0</v>
      </c>
      <c r="DJ41" s="2121" t="n">
        <f aca="false">'03.24 по датам'!DJ41</f>
        <v>0</v>
      </c>
      <c r="DK41" s="2121" t="n">
        <f aca="false">'03.24 по датам'!DK41</f>
        <v>0</v>
      </c>
      <c r="DL41" s="2121" t="n">
        <f aca="false">'03.24 по датам'!DL41</f>
        <v>0</v>
      </c>
      <c r="DM41" s="2121" t="n">
        <f aca="false">'03.24 по датам'!DM41</f>
        <v>0</v>
      </c>
      <c r="DN41" s="2121" t="n">
        <f aca="false">'03.24 по датам'!DN41</f>
        <v>0</v>
      </c>
      <c r="DO41" s="2121" t="n">
        <f aca="false">'03.24 по датам'!DO41</f>
        <v>0</v>
      </c>
      <c r="DP41" s="2121" t="n">
        <f aca="false">'03.24 по датам'!DP41</f>
        <v>0</v>
      </c>
      <c r="DQ41" s="2121" t="n">
        <f aca="false">'03.24 по датам'!DQ41</f>
        <v>0</v>
      </c>
      <c r="DR41" s="2121" t="n">
        <f aca="false">'03.24 по датам'!DR41</f>
        <v>0</v>
      </c>
      <c r="DS41" s="2121" t="n">
        <f aca="false">'03.24 по датам'!DS41</f>
        <v>0</v>
      </c>
      <c r="DT41" s="2121" t="n">
        <f aca="false">'03.24 по датам'!DT41</f>
        <v>0</v>
      </c>
      <c r="DU41" s="2122" t="n">
        <f aca="false">'03.24 по датам'!DU41</f>
        <v>0</v>
      </c>
      <c r="DV41" s="2115"/>
      <c r="DW41" s="2116"/>
      <c r="DX41" s="2117"/>
      <c r="DY41" s="2125" t="n">
        <f aca="false">COUNTIF(DI42:DX42,"&gt;"&amp;0)</f>
        <v>0</v>
      </c>
      <c r="DZ41" s="2126"/>
      <c r="EA41" s="2121" t="n">
        <f aca="false">'03.24 по датам'!EA41</f>
        <v>0</v>
      </c>
      <c r="EB41" s="2121" t="n">
        <f aca="false">'03.24 по датам'!EB41</f>
        <v>0</v>
      </c>
      <c r="EC41" s="2121" t="n">
        <f aca="false">'03.24 по датам'!EC41</f>
        <v>0</v>
      </c>
      <c r="ED41" s="2121" t="str">
        <f aca="false">'03.24 по датам'!ED41</f>
        <v>N</v>
      </c>
      <c r="EE41" s="2121" t="n">
        <f aca="false">'03.24 по датам'!EE41</f>
        <v>0</v>
      </c>
      <c r="EF41" s="2121" t="n">
        <f aca="false">'03.24 по датам'!EF41</f>
        <v>0</v>
      </c>
      <c r="EG41" s="2121" t="n">
        <f aca="false">'03.24 по датам'!EG41</f>
        <v>0</v>
      </c>
      <c r="EH41" s="2121" t="n">
        <f aca="false">'03.24 по датам'!EH41</f>
        <v>0</v>
      </c>
      <c r="EI41" s="2121" t="n">
        <f aca="false">'03.24 по датам'!EI41</f>
        <v>0</v>
      </c>
      <c r="EJ41" s="2121" t="n">
        <f aca="false">'03.24 по датам'!EJ41</f>
        <v>0</v>
      </c>
      <c r="EK41" s="2121" t="n">
        <f aca="false">'03.24 по датам'!EK41</f>
        <v>0</v>
      </c>
      <c r="EL41" s="2121" t="n">
        <f aca="false">'03.24 по датам'!EL41</f>
        <v>0</v>
      </c>
      <c r="EM41" s="2121" t="n">
        <f aca="false">'03.24 по датам'!EM41</f>
        <v>0</v>
      </c>
      <c r="EN41" s="2121" t="n">
        <f aca="false">'03.24 по датам'!EN41</f>
        <v>0</v>
      </c>
      <c r="EO41" s="2121" t="n">
        <f aca="false">'03.24 по датам'!EO41</f>
        <v>0</v>
      </c>
      <c r="EP41" s="2121" t="n">
        <f aca="false">'03.24 по датам'!EP41</f>
        <v>0</v>
      </c>
      <c r="EQ41" s="2121" t="n">
        <f aca="false">'03.24 по датам'!EQ41</f>
        <v>0</v>
      </c>
      <c r="ER41" s="2121" t="n">
        <f aca="false">'03.24 по датам'!ER41</f>
        <v>0</v>
      </c>
      <c r="ES41" s="2121" t="n">
        <f aca="false">'03.24 по датам'!ES41</f>
        <v>0</v>
      </c>
      <c r="ET41" s="2121" t="n">
        <f aca="false">'03.24 по датам'!ET41</f>
        <v>0</v>
      </c>
      <c r="EU41" s="2121" t="n">
        <f aca="false">'03.24 по датам'!EU41</f>
        <v>0</v>
      </c>
      <c r="EV41" s="2121" t="n">
        <f aca="false">'03.24 по датам'!EV41</f>
        <v>0</v>
      </c>
      <c r="EW41" s="2121" t="n">
        <f aca="false">'03.24 по датам'!EW41</f>
        <v>0</v>
      </c>
      <c r="EX41" s="2121" t="n">
        <f aca="false">'03.24 по датам'!EX41</f>
        <v>0</v>
      </c>
      <c r="EY41" s="2122" t="n">
        <f aca="false">'03.24 по датам'!EY41</f>
        <v>0</v>
      </c>
      <c r="EZ41" s="2115"/>
      <c r="FA41" s="2116"/>
      <c r="FB41" s="2117"/>
      <c r="FC41" s="2125" t="n">
        <f aca="false">COUNTIF(EA42:FB42,"&gt;"&amp;0)</f>
        <v>1</v>
      </c>
      <c r="FD41" s="2126"/>
      <c r="FE41" s="2121" t="n">
        <f aca="false">'03.24 по датам'!FE41</f>
        <v>0</v>
      </c>
      <c r="FF41" s="2121" t="n">
        <f aca="false">'03.24 по датам'!FF41</f>
        <v>0</v>
      </c>
      <c r="FG41" s="2121" t="n">
        <f aca="false">'03.24 по датам'!FG41</f>
        <v>0</v>
      </c>
      <c r="FH41" s="2121" t="n">
        <f aca="false">'03.24 по датам'!FH41</f>
        <v>0</v>
      </c>
      <c r="FI41" s="2121" t="n">
        <f aca="false">'03.24 по датам'!FI41</f>
        <v>0</v>
      </c>
      <c r="FJ41" s="2121" t="n">
        <f aca="false">'03.24 по датам'!FJ41</f>
        <v>0</v>
      </c>
      <c r="FK41" s="2121" t="n">
        <f aca="false">'03.24 по датам'!FK41</f>
        <v>0</v>
      </c>
      <c r="FL41" s="2121" t="n">
        <f aca="false">'03.24 по датам'!FL41</f>
        <v>0</v>
      </c>
      <c r="FM41" s="2121" t="n">
        <f aca="false">'03.24 по датам'!FM41</f>
        <v>0</v>
      </c>
      <c r="FN41" s="2122" t="n">
        <f aca="false">'03.24 по датам'!FN41</f>
        <v>0</v>
      </c>
      <c r="FO41" s="2115"/>
      <c r="FP41" s="2116"/>
      <c r="FQ41" s="2117"/>
      <c r="FR41" s="2125" t="n">
        <f aca="false">COUNTIF(FE42:FQ42,"&gt;"&amp;0)</f>
        <v>0</v>
      </c>
      <c r="FS41" s="2126"/>
      <c r="FT41" s="2277"/>
      <c r="FU41" s="2128"/>
      <c r="FV41" s="2128"/>
      <c r="FW41" s="2128"/>
      <c r="FX41" s="2128"/>
      <c r="FY41" s="2128"/>
      <c r="FZ41" s="2128"/>
      <c r="GA41" s="2128"/>
      <c r="GB41" s="2128"/>
      <c r="GC41" s="2128"/>
      <c r="GD41" s="2128"/>
      <c r="GE41" s="2128"/>
      <c r="GF41" s="2128"/>
      <c r="GG41" s="2128"/>
      <c r="GH41" s="2128"/>
      <c r="GI41" s="2128"/>
      <c r="GJ41" s="2128"/>
      <c r="GK41" s="2128"/>
      <c r="GL41" s="2128"/>
      <c r="GM41" s="2128"/>
      <c r="GN41" s="2128"/>
      <c r="GO41" s="2128"/>
      <c r="GP41" s="2128"/>
      <c r="GQ41" s="2128"/>
      <c r="GR41" s="2128"/>
      <c r="GS41" s="2129"/>
      <c r="GT41" s="2130"/>
      <c r="GU41" s="2131"/>
      <c r="GV41" s="2117"/>
      <c r="GW41" s="2132" t="n">
        <f aca="false">SUBTOTAL(9,FT43:GV43)</f>
        <v>0</v>
      </c>
      <c r="GX41" s="2119" t="n">
        <f aca="false">SUBTOTAL(9,FT43:GV43)</f>
        <v>0</v>
      </c>
      <c r="GY41" s="2133"/>
      <c r="GZ41" s="2134" t="n">
        <f aca="false">'03.24 по датам'!GZ41</f>
        <v>0</v>
      </c>
      <c r="HA41" s="2135" t="n">
        <f aca="false">'03.24 по датам'!HA41</f>
        <v>0</v>
      </c>
      <c r="HB41" s="2158"/>
      <c r="HC41" s="2137"/>
      <c r="HD41" s="2261" t="n">
        <f aca="false">'03.24 по датам'!HD41</f>
        <v>0</v>
      </c>
      <c r="HE41" s="2136"/>
      <c r="HF41" s="2139"/>
      <c r="HG41" s="2124"/>
      <c r="HH41" s="2124"/>
      <c r="HI41" s="2278"/>
      <c r="HJ41" s="2128"/>
      <c r="HK41" s="2128"/>
      <c r="HL41" s="2128"/>
      <c r="HM41" s="2128"/>
      <c r="HN41" s="2128"/>
      <c r="HO41" s="2128"/>
      <c r="HP41" s="2128"/>
      <c r="HQ41" s="2128"/>
      <c r="HR41" s="2128"/>
      <c r="HS41" s="2128"/>
      <c r="HT41" s="2128"/>
      <c r="HU41" s="2128"/>
      <c r="HV41" s="2128"/>
      <c r="HW41" s="2128"/>
      <c r="HX41" s="2128"/>
      <c r="HY41" s="2128"/>
      <c r="HZ41" s="2129"/>
      <c r="IA41" s="2130"/>
      <c r="IB41" s="2131"/>
      <c r="IC41" s="2117"/>
      <c r="ID41" s="2118" t="n">
        <f aca="false">SUBTOTAL(9,HG43:IC43)</f>
        <v>0</v>
      </c>
      <c r="IE41" s="2142"/>
      <c r="IF41" s="2143" t="n">
        <f aca="false">'03.24 по датам'!IF41</f>
        <v>0</v>
      </c>
      <c r="IG41" s="2143" t="n">
        <f aca="false">'03.24 по датам'!IG41</f>
        <v>0</v>
      </c>
      <c r="IH41" s="2144" t="n">
        <f aca="false">'03.24 по датам'!IH41</f>
        <v>0</v>
      </c>
      <c r="II41" s="2145"/>
      <c r="IJ41" s="2146"/>
      <c r="IK41" s="2147" t="n">
        <f aca="false">SUBTOTAL(9,IF43:IJ43)</f>
        <v>0</v>
      </c>
      <c r="IL41" s="2148"/>
      <c r="IM41" s="2140" t="n">
        <f aca="false">'03.24 по датам'!IM41</f>
        <v>0</v>
      </c>
      <c r="IN41" s="2150" t="n">
        <f aca="false">'03.24 по датам'!IN41</f>
        <v>0</v>
      </c>
      <c r="IO41" s="2151" t="n">
        <f aca="false">'03.24 по датам'!IO41</f>
        <v>0</v>
      </c>
      <c r="IP41" s="2151" t="n">
        <f aca="false">'03.24 по датам'!IP41</f>
        <v>0</v>
      </c>
      <c r="IQ41" s="2151" t="n">
        <f aca="false">'03.24 по датам'!IQ41</f>
        <v>0</v>
      </c>
      <c r="IR41" s="2151" t="n">
        <f aca="false">'03.24 по датам'!IR41</f>
        <v>0</v>
      </c>
      <c r="IS41" s="2151" t="n">
        <f aca="false">'03.24 по датам'!IS41</f>
        <v>0</v>
      </c>
      <c r="IT41" s="2151" t="n">
        <f aca="false">'03.24 по датам'!IT41</f>
        <v>0</v>
      </c>
      <c r="IU41" s="2151" t="n">
        <f aca="false">'03.24 по датам'!IU41</f>
        <v>0</v>
      </c>
      <c r="IV41" s="2152" t="n">
        <f aca="false">'03.24 по датам'!IV41</f>
        <v>0</v>
      </c>
      <c r="IW41" s="2153"/>
      <c r="IX41" s="2154"/>
      <c r="IY41" s="2155"/>
      <c r="IZ41" s="2118" t="n">
        <f aca="false">SUBTOTAL(3,IM41:IY41)</f>
        <v>10</v>
      </c>
      <c r="JA41" s="2156"/>
      <c r="JB41" s="2157" t="n">
        <f aca="false">'03.24 по датам'!JB41</f>
        <v>0</v>
      </c>
      <c r="JC41" s="2158"/>
      <c r="JD41" s="2159" t="n">
        <f aca="false">'03.24 по датам'!JD41</f>
        <v>0</v>
      </c>
      <c r="JE41" s="2160"/>
      <c r="JF41" s="2161"/>
      <c r="JG41" s="2263" t="n">
        <f aca="false">'03.24 по датам'!JG41</f>
        <v>0</v>
      </c>
      <c r="JH41" s="2263" t="n">
        <f aca="false">'03.24 по датам'!JH41</f>
        <v>0</v>
      </c>
      <c r="JI41" s="2263" t="n">
        <f aca="false">'03.24 по датам'!JI41</f>
        <v>0</v>
      </c>
      <c r="JJ41" s="2293" t="n">
        <f aca="false">'03.24 по датам'!JJ41</f>
        <v>0</v>
      </c>
      <c r="JK41" s="2294"/>
      <c r="JL41" s="2165"/>
      <c r="JM41" s="2107"/>
      <c r="JN41" s="2108"/>
      <c r="JO41" s="2109"/>
      <c r="JP41" s="2166"/>
      <c r="JQ41" s="2167"/>
      <c r="JR41" s="2168"/>
    </row>
    <row r="42" customFormat="false" ht="11.25" hidden="false" customHeight="true" outlineLevel="0" collapsed="false">
      <c r="A42" s="2056"/>
      <c r="B42" s="2169" t="s">
        <v>661</v>
      </c>
      <c r="C42" s="2170" t="n">
        <f aca="false">'03.24 по датам'!C42</f>
        <v>0</v>
      </c>
      <c r="D42" s="2179" t="n">
        <f aca="false">'03.24 по датам'!D42</f>
        <v>0</v>
      </c>
      <c r="E42" s="2179" t="n">
        <f aca="false">'03.24 по датам'!E42</f>
        <v>0</v>
      </c>
      <c r="F42" s="2179" t="n">
        <f aca="false">'03.24 по датам'!F42</f>
        <v>0</v>
      </c>
      <c r="G42" s="2177" t="n">
        <f aca="false">'03.24 по датам'!G42</f>
        <v>0</v>
      </c>
      <c r="H42" s="2177" t="n">
        <f aca="false">'03.24 по датам'!H42</f>
        <v>0</v>
      </c>
      <c r="I42" s="2177" t="n">
        <f aca="false">'03.24 по датам'!I42</f>
        <v>0</v>
      </c>
      <c r="J42" s="2177" t="n">
        <f aca="false">'03.24 по датам'!J42</f>
        <v>0</v>
      </c>
      <c r="K42" s="2177" t="n">
        <f aca="false">'03.24 по датам'!K42</f>
        <v>0</v>
      </c>
      <c r="L42" s="2177" t="n">
        <f aca="false">'03.24 по датам'!L42</f>
        <v>0</v>
      </c>
      <c r="M42" s="2177" t="n">
        <f aca="false">'03.24 по датам'!M42</f>
        <v>0</v>
      </c>
      <c r="N42" s="2177" t="n">
        <f aca="false">'03.24 по датам'!N42</f>
        <v>0</v>
      </c>
      <c r="O42" s="2177" t="n">
        <f aca="false">'03.24 по датам'!O42</f>
        <v>0</v>
      </c>
      <c r="P42" s="2177" t="n">
        <f aca="false">'03.24 по датам'!P42</f>
        <v>0</v>
      </c>
      <c r="Q42" s="2177" t="n">
        <f aca="false">'03.24 по датам'!Q42</f>
        <v>0</v>
      </c>
      <c r="R42" s="2177" t="n">
        <f aca="false">'03.24 по датам'!R42</f>
        <v>0</v>
      </c>
      <c r="S42" s="2177" t="n">
        <f aca="false">'03.24 по датам'!S42</f>
        <v>0</v>
      </c>
      <c r="T42" s="2177" t="n">
        <f aca="false">'03.24 по датам'!T42</f>
        <v>0</v>
      </c>
      <c r="U42" s="2177" t="n">
        <f aca="false">'03.24 по датам'!U42</f>
        <v>0</v>
      </c>
      <c r="V42" s="2177" t="n">
        <f aca="false">'03.24 по датам'!V42</f>
        <v>0</v>
      </c>
      <c r="W42" s="2178" t="n">
        <f aca="false">'03.24 по датам'!W42</f>
        <v>0</v>
      </c>
      <c r="X42" s="2171"/>
      <c r="Y42" s="2172"/>
      <c r="Z42" s="2173"/>
      <c r="AA42" s="2174" t="n">
        <f aca="false">SUBTOTAL(9,C42:Z42)</f>
        <v>0</v>
      </c>
      <c r="AB42" s="2175" t="n">
        <f aca="false">AA42+AB38</f>
        <v>0</v>
      </c>
      <c r="AC42" s="2176" t="n">
        <f aca="false">'03.24 по датам'!AC42</f>
        <v>0</v>
      </c>
      <c r="AD42" s="2176" t="n">
        <f aca="false">'03.24 по датам'!AD42</f>
        <v>0</v>
      </c>
      <c r="AE42" s="2177" t="n">
        <f aca="false">'03.24 по датам'!AE42</f>
        <v>0</v>
      </c>
      <c r="AF42" s="2177" t="n">
        <f aca="false">'03.24 по датам'!AF42</f>
        <v>0</v>
      </c>
      <c r="AG42" s="2177" t="n">
        <f aca="false">'03.24 по датам'!AG42</f>
        <v>0</v>
      </c>
      <c r="AH42" s="2177" t="n">
        <f aca="false">'03.24 по датам'!AH42</f>
        <v>0</v>
      </c>
      <c r="AI42" s="2177" t="n">
        <f aca="false">'03.24 по датам'!AI42</f>
        <v>0</v>
      </c>
      <c r="AJ42" s="2177" t="n">
        <f aca="false">'03.24 по датам'!AJ42</f>
        <v>0</v>
      </c>
      <c r="AK42" s="2177" t="n">
        <f aca="false">'03.24 по датам'!AK42</f>
        <v>0</v>
      </c>
      <c r="AL42" s="2177" t="n">
        <f aca="false">'03.24 по датам'!AL42</f>
        <v>0</v>
      </c>
      <c r="AM42" s="2177" t="n">
        <f aca="false">'03.24 по датам'!AM42</f>
        <v>0</v>
      </c>
      <c r="AN42" s="2177" t="n">
        <f aca="false">'03.24 по датам'!AN42</f>
        <v>0</v>
      </c>
      <c r="AO42" s="2178" t="n">
        <f aca="false">'03.24 по датам'!AO42</f>
        <v>0</v>
      </c>
      <c r="AP42" s="2171"/>
      <c r="AQ42" s="2172"/>
      <c r="AR42" s="2173"/>
      <c r="AS42" s="2174" t="n">
        <f aca="false">SUBTOTAL(9,AC42:AR42)</f>
        <v>0</v>
      </c>
      <c r="AT42" s="2175" t="n">
        <f aca="false">AS42+AT38</f>
        <v>0</v>
      </c>
      <c r="AU42" s="2176" t="n">
        <f aca="false">'03.24 по датам'!AU42</f>
        <v>0</v>
      </c>
      <c r="AV42" s="2176" t="n">
        <f aca="false">'03.24 по датам'!AV42</f>
        <v>0</v>
      </c>
      <c r="AW42" s="2176" t="n">
        <f aca="false">'03.24 по датам'!AW42</f>
        <v>0</v>
      </c>
      <c r="AX42" s="2177" t="n">
        <f aca="false">'03.24 по датам'!AX42</f>
        <v>0</v>
      </c>
      <c r="AY42" s="2177" t="n">
        <f aca="false">'03.24 по датам'!AY42</f>
        <v>0</v>
      </c>
      <c r="AZ42" s="2177" t="n">
        <f aca="false">'03.24 по датам'!AZ42</f>
        <v>0</v>
      </c>
      <c r="BA42" s="2177" t="n">
        <f aca="false">'03.24 по датам'!BA42</f>
        <v>0</v>
      </c>
      <c r="BB42" s="2177" t="n">
        <f aca="false">'03.24 по датам'!BB42</f>
        <v>0</v>
      </c>
      <c r="BC42" s="2177" t="n">
        <f aca="false">'03.24 по датам'!BC42</f>
        <v>0</v>
      </c>
      <c r="BD42" s="2177" t="n">
        <f aca="false">'03.24 по датам'!BD42</f>
        <v>0</v>
      </c>
      <c r="BE42" s="2177" t="n">
        <f aca="false">'03.24 по датам'!BE42</f>
        <v>0</v>
      </c>
      <c r="BF42" s="2177" t="n">
        <f aca="false">'03.24 по датам'!BF42</f>
        <v>0</v>
      </c>
      <c r="BG42" s="2177" t="n">
        <f aca="false">'03.24 по датам'!BG42</f>
        <v>0</v>
      </c>
      <c r="BH42" s="2177" t="n">
        <f aca="false">'03.24 по датам'!BH42</f>
        <v>0</v>
      </c>
      <c r="BI42" s="2177" t="n">
        <f aca="false">'03.24 по датам'!BI42</f>
        <v>0</v>
      </c>
      <c r="BJ42" s="2177" t="n">
        <f aca="false">'03.24 по датам'!BJ42</f>
        <v>0</v>
      </c>
      <c r="BK42" s="2177" t="n">
        <f aca="false">'03.24 по датам'!BK42</f>
        <v>0</v>
      </c>
      <c r="BL42" s="2177" t="n">
        <f aca="false">'03.24 по датам'!BL42</f>
        <v>0</v>
      </c>
      <c r="BM42" s="2177" t="n">
        <f aca="false">'03.24 по датам'!BM42</f>
        <v>0</v>
      </c>
      <c r="BN42" s="2177" t="n">
        <f aca="false">'03.24 по датам'!BN42</f>
        <v>0</v>
      </c>
      <c r="BO42" s="2177" t="n">
        <f aca="false">'03.24 по датам'!BO42</f>
        <v>0</v>
      </c>
      <c r="BP42" s="2177" t="n">
        <f aca="false">'03.24 по датам'!BP42</f>
        <v>0</v>
      </c>
      <c r="BQ42" s="2178" t="n">
        <f aca="false">'03.24 по датам'!BQ42</f>
        <v>0</v>
      </c>
      <c r="BR42" s="2171"/>
      <c r="BS42" s="2172"/>
      <c r="BT42" s="2173"/>
      <c r="BU42" s="2174" t="n">
        <f aca="false">SUBTOTAL(9,AU42:BT42)</f>
        <v>0</v>
      </c>
      <c r="BV42" s="2175" t="n">
        <f aca="false">BU42+BV38</f>
        <v>0</v>
      </c>
      <c r="BW42" s="2180" t="n">
        <f aca="false">'03.24 по датам'!BW42</f>
        <v>0</v>
      </c>
      <c r="BX42" s="2177" t="n">
        <f aca="false">'03.24 по датам'!BX42</f>
        <v>0</v>
      </c>
      <c r="BY42" s="2177" t="n">
        <f aca="false">'03.24 по датам'!BY42</f>
        <v>0</v>
      </c>
      <c r="BZ42" s="2177" t="n">
        <f aca="false">'03.24 по датам'!BZ42</f>
        <v>0</v>
      </c>
      <c r="CA42" s="2177" t="n">
        <f aca="false">'03.24 по датам'!CA42</f>
        <v>0</v>
      </c>
      <c r="CB42" s="2177" t="n">
        <f aca="false">'03.24 по датам'!CB42</f>
        <v>0</v>
      </c>
      <c r="CC42" s="2177" t="n">
        <f aca="false">'03.24 по датам'!CC42</f>
        <v>0</v>
      </c>
      <c r="CD42" s="2177" t="n">
        <f aca="false">'03.24 по датам'!CD42</f>
        <v>0</v>
      </c>
      <c r="CE42" s="2177" t="n">
        <f aca="false">'03.24 по датам'!CE42</f>
        <v>0</v>
      </c>
      <c r="CF42" s="2177" t="n">
        <f aca="false">'03.24 по датам'!CF42</f>
        <v>0</v>
      </c>
      <c r="CG42" s="2177" t="n">
        <f aca="false">'03.24 по датам'!CG42</f>
        <v>0</v>
      </c>
      <c r="CH42" s="2177" t="n">
        <f aca="false">'03.24 по датам'!CH42</f>
        <v>0</v>
      </c>
      <c r="CI42" s="2178" t="n">
        <f aca="false">'03.24 по датам'!CI42</f>
        <v>0</v>
      </c>
      <c r="CJ42" s="2171"/>
      <c r="CK42" s="2172"/>
      <c r="CL42" s="2173"/>
      <c r="CM42" s="2174" t="n">
        <f aca="false">SUBTOTAL(9,BW42:CL42)</f>
        <v>0</v>
      </c>
      <c r="CN42" s="2175" t="n">
        <f aca="false">CM42+CN38</f>
        <v>0</v>
      </c>
      <c r="CO42" s="2175" t="n">
        <f aca="false">AA42+AS42+BU42+CM42</f>
        <v>0</v>
      </c>
      <c r="CP42" s="2175" t="n">
        <f aca="false">CO42+CP38</f>
        <v>0</v>
      </c>
      <c r="CQ42" s="2177" t="n">
        <f aca="false">'03.24 по датам'!CQ42</f>
        <v>0</v>
      </c>
      <c r="CR42" s="2177" t="n">
        <f aca="false">'03.24 по датам'!CR42</f>
        <v>0</v>
      </c>
      <c r="CS42" s="2177" t="n">
        <f aca="false">'03.24 по датам'!CS42</f>
        <v>0</v>
      </c>
      <c r="CT42" s="2177" t="n">
        <f aca="false">'03.24 по датам'!CT42</f>
        <v>0</v>
      </c>
      <c r="CU42" s="2177" t="n">
        <f aca="false">'03.24 по датам'!CU42</f>
        <v>0</v>
      </c>
      <c r="CV42" s="2177" t="n">
        <f aca="false">'03.24 по датам'!CV42</f>
        <v>0</v>
      </c>
      <c r="CW42" s="2177" t="n">
        <f aca="false">'03.24 по датам'!CW42</f>
        <v>0</v>
      </c>
      <c r="CX42" s="2177" t="n">
        <f aca="false">'03.24 по датам'!CX42</f>
        <v>0</v>
      </c>
      <c r="CY42" s="2177" t="n">
        <f aca="false">'03.24 по датам'!CY42</f>
        <v>0</v>
      </c>
      <c r="CZ42" s="2177" t="n">
        <f aca="false">'03.24 по датам'!CZ42</f>
        <v>0</v>
      </c>
      <c r="DA42" s="2177" t="n">
        <f aca="false">'03.24 по датам'!DA42</f>
        <v>0</v>
      </c>
      <c r="DB42" s="2177" t="n">
        <f aca="false">'03.24 по датам'!DB42</f>
        <v>0</v>
      </c>
      <c r="DC42" s="2178" t="n">
        <f aca="false">'03.24 по датам'!DC42</f>
        <v>0</v>
      </c>
      <c r="DD42" s="2171"/>
      <c r="DE42" s="2172"/>
      <c r="DF42" s="2173"/>
      <c r="DG42" s="2181" t="n">
        <f aca="false">SUBTOTAL(9,CQ42:DF42)</f>
        <v>0</v>
      </c>
      <c r="DH42" s="2182" t="n">
        <f aca="false">DG42:DG42+IF($B38:$B38=2,0,DH38:DH38)</f>
        <v>0</v>
      </c>
      <c r="DI42" s="2180" t="n">
        <f aca="false">'03.24 по датам'!DI42</f>
        <v>0</v>
      </c>
      <c r="DJ42" s="2177" t="n">
        <f aca="false">'03.24 по датам'!DJ42</f>
        <v>0</v>
      </c>
      <c r="DK42" s="2177" t="n">
        <f aca="false">'03.24 по датам'!DK42</f>
        <v>0</v>
      </c>
      <c r="DL42" s="2177" t="n">
        <f aca="false">'03.24 по датам'!DL42</f>
        <v>0</v>
      </c>
      <c r="DM42" s="2177" t="n">
        <f aca="false">'03.24 по датам'!DM42</f>
        <v>0</v>
      </c>
      <c r="DN42" s="2177" t="n">
        <f aca="false">'03.24 по датам'!DN42</f>
        <v>0</v>
      </c>
      <c r="DO42" s="2177" t="n">
        <f aca="false">'03.24 по датам'!DO42</f>
        <v>0</v>
      </c>
      <c r="DP42" s="2177" t="n">
        <f aca="false">'03.24 по датам'!DP42</f>
        <v>0</v>
      </c>
      <c r="DQ42" s="2177" t="n">
        <f aca="false">'03.24 по датам'!DQ42</f>
        <v>0</v>
      </c>
      <c r="DR42" s="2177" t="n">
        <f aca="false">'03.24 по датам'!DR42</f>
        <v>0</v>
      </c>
      <c r="DS42" s="2177" t="n">
        <f aca="false">'03.24 по датам'!DS42</f>
        <v>0</v>
      </c>
      <c r="DT42" s="2177" t="n">
        <f aca="false">'03.24 по датам'!DT42</f>
        <v>0</v>
      </c>
      <c r="DU42" s="2178" t="n">
        <f aca="false">'03.24 по датам'!DU42</f>
        <v>0</v>
      </c>
      <c r="DV42" s="2171"/>
      <c r="DW42" s="2172"/>
      <c r="DX42" s="2173"/>
      <c r="DY42" s="2181" t="n">
        <f aca="false">SUBTOTAL(9,DI42:DX42)</f>
        <v>0</v>
      </c>
      <c r="DZ42" s="2182" t="n">
        <f aca="false">DY42:DY42+IF($B38:$B38=2,0,DZ38:DZ38)</f>
        <v>0</v>
      </c>
      <c r="EA42" s="2177" t="n">
        <f aca="false">'03.24 по датам'!EA42</f>
        <v>0</v>
      </c>
      <c r="EB42" s="2177" t="n">
        <f aca="false">'03.24 по датам'!EB42</f>
        <v>0</v>
      </c>
      <c r="EC42" s="2177" t="n">
        <f aca="false">'03.24 по датам'!EC42</f>
        <v>0</v>
      </c>
      <c r="ED42" s="2177" t="n">
        <f aca="false">'03.24 по датам'!ED42</f>
        <v>10</v>
      </c>
      <c r="EE42" s="2177" t="n">
        <f aca="false">'03.24 по датам'!EE42</f>
        <v>0</v>
      </c>
      <c r="EF42" s="2177" t="n">
        <f aca="false">'03.24 по датам'!EF42</f>
        <v>0</v>
      </c>
      <c r="EG42" s="2177" t="n">
        <f aca="false">'03.24 по датам'!EG42</f>
        <v>0</v>
      </c>
      <c r="EH42" s="2177" t="n">
        <f aca="false">'03.24 по датам'!EH42</f>
        <v>0</v>
      </c>
      <c r="EI42" s="2177" t="n">
        <f aca="false">'03.24 по датам'!EI42</f>
        <v>0</v>
      </c>
      <c r="EJ42" s="2177" t="n">
        <f aca="false">'03.24 по датам'!EJ42</f>
        <v>0</v>
      </c>
      <c r="EK42" s="2177" t="n">
        <f aca="false">'03.24 по датам'!EK42</f>
        <v>0</v>
      </c>
      <c r="EL42" s="2177" t="n">
        <f aca="false">'03.24 по датам'!EL42</f>
        <v>0</v>
      </c>
      <c r="EM42" s="2177" t="n">
        <f aca="false">'03.24 по датам'!EM42</f>
        <v>0</v>
      </c>
      <c r="EN42" s="2177" t="n">
        <f aca="false">'03.24 по датам'!EN42</f>
        <v>0</v>
      </c>
      <c r="EO42" s="2177" t="n">
        <f aca="false">'03.24 по датам'!EO42</f>
        <v>0</v>
      </c>
      <c r="EP42" s="2177" t="n">
        <f aca="false">'03.24 по датам'!EP42</f>
        <v>0</v>
      </c>
      <c r="EQ42" s="2177" t="n">
        <f aca="false">'03.24 по датам'!EQ42</f>
        <v>0</v>
      </c>
      <c r="ER42" s="2177" t="n">
        <f aca="false">'03.24 по датам'!ER42</f>
        <v>0</v>
      </c>
      <c r="ES42" s="2177" t="n">
        <f aca="false">'03.24 по датам'!ES42</f>
        <v>0</v>
      </c>
      <c r="ET42" s="2177" t="n">
        <f aca="false">'03.24 по датам'!ET42</f>
        <v>0</v>
      </c>
      <c r="EU42" s="2177" t="n">
        <f aca="false">'03.24 по датам'!EU42</f>
        <v>0</v>
      </c>
      <c r="EV42" s="2177" t="n">
        <f aca="false">'03.24 по датам'!EV42</f>
        <v>0</v>
      </c>
      <c r="EW42" s="2177" t="n">
        <f aca="false">'03.24 по датам'!EW42</f>
        <v>0</v>
      </c>
      <c r="EX42" s="2177" t="n">
        <f aca="false">'03.24 по датам'!EX42</f>
        <v>0</v>
      </c>
      <c r="EY42" s="2178" t="n">
        <f aca="false">'03.24 по датам'!EY42</f>
        <v>0</v>
      </c>
      <c r="EZ42" s="2171"/>
      <c r="FA42" s="2172"/>
      <c r="FB42" s="2173"/>
      <c r="FC42" s="2181" t="n">
        <f aca="false">SUBTOTAL(9,EA42:FB42)</f>
        <v>10</v>
      </c>
      <c r="FD42" s="2182" t="n">
        <f aca="false">FC42:FC42+IF($B38:$B38=2,0,FD38:FD38)</f>
        <v>20</v>
      </c>
      <c r="FE42" s="2177" t="n">
        <f aca="false">'03.24 по датам'!FE42</f>
        <v>0</v>
      </c>
      <c r="FF42" s="2177" t="n">
        <f aca="false">'03.24 по датам'!FF42</f>
        <v>0</v>
      </c>
      <c r="FG42" s="2177" t="n">
        <f aca="false">'03.24 по датам'!FG42</f>
        <v>0</v>
      </c>
      <c r="FH42" s="2177" t="n">
        <f aca="false">'03.24 по датам'!FH42</f>
        <v>0</v>
      </c>
      <c r="FI42" s="2177" t="n">
        <f aca="false">'03.24 по датам'!FI42</f>
        <v>0</v>
      </c>
      <c r="FJ42" s="2177" t="n">
        <f aca="false">'03.24 по датам'!FJ42</f>
        <v>0</v>
      </c>
      <c r="FK42" s="2177" t="n">
        <f aca="false">'03.24 по датам'!FK42</f>
        <v>0</v>
      </c>
      <c r="FL42" s="2177" t="n">
        <f aca="false">'03.24 по датам'!FL42</f>
        <v>0</v>
      </c>
      <c r="FM42" s="2177" t="n">
        <f aca="false">'03.24 по датам'!FM42</f>
        <v>0</v>
      </c>
      <c r="FN42" s="2178" t="n">
        <f aca="false">'03.24 по датам'!FN42</f>
        <v>0</v>
      </c>
      <c r="FO42" s="2171"/>
      <c r="FP42" s="2172"/>
      <c r="FQ42" s="2173"/>
      <c r="FR42" s="2181" t="n">
        <f aca="false">SUBTOTAL(9,FE42:FQ42)</f>
        <v>0</v>
      </c>
      <c r="FS42" s="2182" t="n">
        <f aca="false">FR42:FR42+IF($B38:$B38=2,0,FS38:FS38)</f>
        <v>0</v>
      </c>
      <c r="FT42" s="2282" t="n">
        <f aca="false">'03.24 по датам'!GX42-'03.24 НГДП по датам'!AW42</f>
        <v>0</v>
      </c>
      <c r="FU42" s="2184"/>
      <c r="FV42" s="2184"/>
      <c r="FW42" s="2184"/>
      <c r="FX42" s="2184"/>
      <c r="FY42" s="2184"/>
      <c r="FZ42" s="2184"/>
      <c r="GA42" s="2184"/>
      <c r="GB42" s="2184"/>
      <c r="GC42" s="2184"/>
      <c r="GD42" s="2184"/>
      <c r="GE42" s="2184"/>
      <c r="GF42" s="2184"/>
      <c r="GG42" s="2184"/>
      <c r="GH42" s="2184"/>
      <c r="GI42" s="2184"/>
      <c r="GJ42" s="2184"/>
      <c r="GK42" s="2184"/>
      <c r="GL42" s="2184"/>
      <c r="GM42" s="2184"/>
      <c r="GN42" s="2184"/>
      <c r="GO42" s="2184"/>
      <c r="GP42" s="2184"/>
      <c r="GQ42" s="2184"/>
      <c r="GR42" s="2184"/>
      <c r="GS42" s="2185"/>
      <c r="GT42" s="2186"/>
      <c r="GU42" s="2187"/>
      <c r="GV42" s="2173"/>
      <c r="GW42" s="2188" t="n">
        <f aca="false">SUBTOTAL(9,FT42:GV42)</f>
        <v>0</v>
      </c>
      <c r="GX42" s="2175" t="n">
        <f aca="false">SUBTOTAL(9,FT42:GV42)</f>
        <v>0</v>
      </c>
      <c r="GY42" s="2174" t="n">
        <f aca="false">GX42:GX42+IF($B38:$B38=2,0,GY38:GY38)</f>
        <v>0</v>
      </c>
      <c r="GZ42" s="2189" t="n">
        <f aca="false">'03.24 по датам'!GZ42</f>
        <v>0</v>
      </c>
      <c r="HA42" s="2190" t="n">
        <f aca="false">'03.24 по датам'!HA42</f>
        <v>0</v>
      </c>
      <c r="HB42" s="2191"/>
      <c r="HC42" s="2192" t="n">
        <f aca="false">SUBTOTAL(9,GZ42:HB42)</f>
        <v>0</v>
      </c>
      <c r="HD42" s="2193" t="n">
        <f aca="false">$HD$14+HD38</f>
        <v>304.24</v>
      </c>
      <c r="HE42" s="2194"/>
      <c r="HF42" s="2195" t="n">
        <f aca="false">SUM(HD42:HE42)</f>
        <v>304.24</v>
      </c>
      <c r="HG42" s="2180" t="n">
        <f aca="false">'03.24 по датам'!ID42-'03.24 НГДП по датам'!BF42</f>
        <v>0</v>
      </c>
      <c r="HH42" s="2180"/>
      <c r="HI42" s="2266"/>
      <c r="HJ42" s="2184"/>
      <c r="HK42" s="2184"/>
      <c r="HL42" s="2184"/>
      <c r="HM42" s="2184"/>
      <c r="HN42" s="2184"/>
      <c r="HO42" s="2184"/>
      <c r="HP42" s="2184"/>
      <c r="HQ42" s="2184"/>
      <c r="HR42" s="2184"/>
      <c r="HS42" s="2184"/>
      <c r="HT42" s="2184"/>
      <c r="HU42" s="2184"/>
      <c r="HV42" s="2184"/>
      <c r="HW42" s="2184"/>
      <c r="HX42" s="2184"/>
      <c r="HY42" s="2184"/>
      <c r="HZ42" s="2185"/>
      <c r="IA42" s="2186"/>
      <c r="IB42" s="2187"/>
      <c r="IC42" s="2173"/>
      <c r="ID42" s="2174" t="n">
        <f aca="false">SUBTOTAL(9,HG42:IC42)</f>
        <v>0</v>
      </c>
      <c r="IE42" s="2188" t="n">
        <f aca="false">ID42:ID42+IF($B38:$B38=2,0,IE38:IE38)</f>
        <v>56</v>
      </c>
      <c r="IF42" s="2198" t="n">
        <f aca="false">'03.24 по датам'!IF42</f>
        <v>0</v>
      </c>
      <c r="IG42" s="2198" t="n">
        <f aca="false">'03.24 по датам'!IG42</f>
        <v>0</v>
      </c>
      <c r="IH42" s="2199" t="n">
        <f aca="false">'03.24 по датам'!IH42</f>
        <v>0</v>
      </c>
      <c r="II42" s="2200"/>
      <c r="IJ42" s="2201"/>
      <c r="IK42" s="2202" t="n">
        <f aca="false">SUBTOTAL(9,IF42:IJ42)</f>
        <v>0</v>
      </c>
      <c r="IL42" s="2203" t="n">
        <f aca="false">IK42:IK42+IF($B38:$B38=2,0,IL38:IL38)</f>
        <v>0</v>
      </c>
      <c r="IM42" s="2196" t="n">
        <f aca="false">'03.24 по датам'!IM42</f>
        <v>0</v>
      </c>
      <c r="IN42" s="2204" t="n">
        <f aca="false">'03.24 по датам'!IN42</f>
        <v>0</v>
      </c>
      <c r="IO42" s="2177" t="n">
        <f aca="false">'03.24 по датам'!IO42</f>
        <v>0</v>
      </c>
      <c r="IP42" s="2177" t="n">
        <f aca="false">'03.24 по датам'!IP42</f>
        <v>0</v>
      </c>
      <c r="IQ42" s="2177" t="n">
        <f aca="false">'03.24 по датам'!IQ42</f>
        <v>0</v>
      </c>
      <c r="IR42" s="2177" t="n">
        <f aca="false">'03.24 по датам'!IR42</f>
        <v>0</v>
      </c>
      <c r="IS42" s="2177" t="n">
        <f aca="false">'03.24 по датам'!IS42</f>
        <v>0</v>
      </c>
      <c r="IT42" s="2177" t="n">
        <f aca="false">'03.24 по датам'!IT42</f>
        <v>0</v>
      </c>
      <c r="IU42" s="2177" t="n">
        <f aca="false">'03.24 по датам'!IU42</f>
        <v>0</v>
      </c>
      <c r="IV42" s="2178" t="n">
        <f aca="false">'03.24 по датам'!IV42</f>
        <v>0</v>
      </c>
      <c r="IW42" s="2171"/>
      <c r="IX42" s="2172"/>
      <c r="IY42" s="2173"/>
      <c r="IZ42" s="2174" t="n">
        <f aca="false">SUBTOTAL(9,IM42:IY42)</f>
        <v>0</v>
      </c>
      <c r="JA42" s="2175" t="n">
        <f aca="false">IZ42:IZ42+IF($B38:$B38=2,0,JA38:JA38)</f>
        <v>0</v>
      </c>
      <c r="JB42" s="2205" t="n">
        <f aca="false">'03.24 по датам'!JB42</f>
        <v>0</v>
      </c>
      <c r="JC42" s="2194"/>
      <c r="JD42" s="2268" t="n">
        <f aca="false">'03.24 по датам'!JD42</f>
        <v>0</v>
      </c>
      <c r="JE42" s="2207" t="n">
        <f aca="false">SUBTOTAL(9,JB42:JD42)</f>
        <v>0</v>
      </c>
      <c r="JF42" s="2208" t="n">
        <f aca="false">SUMIF($C$5:JE$5,"Накопленный эффект, т/сут",$C42:JE42)+SUMIF($C$5:JE$5,"Нараст.  по потенциалу",$C42:JE42)-SUMIF($C$5:JE$5,"Нараст. по остановкам",$C42:JE42)-SUMIF($C$5:JE$5,"ИТОГО перевод в ППД",$C42:JE42)-SUMIF($C$5:JE$5,"ИТОГО  нерент, по распоряж.",$C42:JE42)-SUMIF($C$5:JE$5,"ИТОГО ост. дебит от ЗБС, Углуб., ПВЛГ/ПНЛГ",$C42:JE42)</f>
        <v>-36</v>
      </c>
      <c r="JG42" s="2209" t="n">
        <f aca="false">'03.24 по датам'!JG42-'03.24 НГДП по датам'!BV42</f>
        <v>0</v>
      </c>
      <c r="JH42" s="2269" t="n">
        <f aca="false">'03.24 по датам'!JH42-'03.24 НГДП по датам'!BW42</f>
        <v>0</v>
      </c>
      <c r="JI42" s="2209" t="n">
        <f aca="false">'03.24 по датам'!JI42-'03.24 НГДП по датам'!BX42</f>
        <v>0</v>
      </c>
      <c r="JJ42" s="2210" t="n">
        <f aca="false">'03.24 по датам'!JJ42-'03.24 НГДП по датам'!BY42</f>
        <v>0</v>
      </c>
      <c r="JK42" s="2211" t="n">
        <f aca="false">'03.24 НГДП по датам'!BZ42</f>
        <v>0</v>
      </c>
      <c r="JL42" s="2202" t="n">
        <f aca="false">SUBTOTAL(9,JG42:JJ42)</f>
        <v>0</v>
      </c>
      <c r="JM42" s="2107"/>
      <c r="JN42" s="2108"/>
      <c r="JO42" s="2109"/>
      <c r="JP42" s="2212" t="n">
        <f aca="false">JP$4:JP$4+SUMIF($C$5:JL$5,"Нараст. по остановкам",$C42:JL42)-SUMIF($C$5:JL$5,"Нараст.  по потенциалу",$C42:JL42)</f>
        <v>676.812</v>
      </c>
      <c r="JQ42" s="2213"/>
      <c r="JR42" s="2214" t="n">
        <f aca="false">'03.24 НГДП по датам'!CB42</f>
        <v>31.893</v>
      </c>
    </row>
    <row r="43" customFormat="false" ht="1.5" hidden="false" customHeight="true" outlineLevel="0" collapsed="false">
      <c r="A43" s="2215"/>
      <c r="B43" s="2215"/>
      <c r="C43" s="2216" t="n">
        <f aca="false">'03.24 по датам'!C43</f>
        <v>0</v>
      </c>
      <c r="D43" s="2216" t="n">
        <f aca="false">'03.24 по датам'!D43</f>
        <v>0</v>
      </c>
      <c r="E43" s="2216" t="n">
        <f aca="false">'03.24 по датам'!E43</f>
        <v>0</v>
      </c>
      <c r="F43" s="2216" t="n">
        <f aca="false">'03.24 по датам'!F43</f>
        <v>0</v>
      </c>
      <c r="G43" s="2217" t="n">
        <f aca="false">'03.24 по датам'!G43</f>
        <v>0</v>
      </c>
      <c r="H43" s="2217" t="n">
        <f aca="false">'03.24 по датам'!H43</f>
        <v>0</v>
      </c>
      <c r="I43" s="2217" t="n">
        <f aca="false">'03.24 по датам'!I43</f>
        <v>0</v>
      </c>
      <c r="J43" s="2217" t="n">
        <f aca="false">'03.24 по датам'!J43</f>
        <v>0</v>
      </c>
      <c r="K43" s="2217" t="n">
        <f aca="false">'03.24 по датам'!K43</f>
        <v>0</v>
      </c>
      <c r="L43" s="2217" t="n">
        <f aca="false">'03.24 по датам'!L43</f>
        <v>0</v>
      </c>
      <c r="M43" s="2217" t="n">
        <f aca="false">'03.24 по датам'!M43</f>
        <v>0</v>
      </c>
      <c r="N43" s="2217" t="n">
        <f aca="false">'03.24 по датам'!N43</f>
        <v>0</v>
      </c>
      <c r="O43" s="2217" t="n">
        <f aca="false">'03.24 по датам'!O43</f>
        <v>0</v>
      </c>
      <c r="P43" s="2217" t="n">
        <f aca="false">'03.24 по датам'!P43</f>
        <v>0</v>
      </c>
      <c r="Q43" s="2217" t="n">
        <f aca="false">'03.24 по датам'!Q43</f>
        <v>0</v>
      </c>
      <c r="R43" s="2217" t="n">
        <f aca="false">'03.24 по датам'!R43</f>
        <v>0</v>
      </c>
      <c r="S43" s="2217" t="n">
        <f aca="false">'03.24 по датам'!S43</f>
        <v>0</v>
      </c>
      <c r="T43" s="2217" t="n">
        <f aca="false">'03.24 по датам'!T43</f>
        <v>0</v>
      </c>
      <c r="U43" s="2217" t="n">
        <f aca="false">'03.24 по датам'!U43</f>
        <v>0</v>
      </c>
      <c r="V43" s="2217" t="n">
        <f aca="false">'03.24 по датам'!V43</f>
        <v>0</v>
      </c>
      <c r="W43" s="2217" t="n">
        <f aca="false">'03.24 по датам'!W43</f>
        <v>0</v>
      </c>
      <c r="X43" s="2218"/>
      <c r="Y43" s="2219"/>
      <c r="Z43" s="2220"/>
      <c r="AA43" s="2221"/>
      <c r="AB43" s="2221"/>
      <c r="AC43" s="2222" t="n">
        <f aca="false">'03.24 по датам'!AC43</f>
        <v>0</v>
      </c>
      <c r="AD43" s="2222" t="n">
        <f aca="false">'03.24 по датам'!AD43</f>
        <v>0</v>
      </c>
      <c r="AE43" s="2217" t="n">
        <f aca="false">'03.24 по датам'!AE43</f>
        <v>0</v>
      </c>
      <c r="AF43" s="2217" t="n">
        <f aca="false">'03.24 по датам'!AF43</f>
        <v>0</v>
      </c>
      <c r="AG43" s="2217" t="n">
        <f aca="false">'03.24 по датам'!AG43</f>
        <v>0</v>
      </c>
      <c r="AH43" s="2217" t="n">
        <f aca="false">'03.24 по датам'!AH43</f>
        <v>0</v>
      </c>
      <c r="AI43" s="2217" t="n">
        <f aca="false">'03.24 по датам'!AI43</f>
        <v>0</v>
      </c>
      <c r="AJ43" s="2217" t="n">
        <f aca="false">'03.24 по датам'!AJ43</f>
        <v>0</v>
      </c>
      <c r="AK43" s="2217" t="n">
        <f aca="false">'03.24 по датам'!AK43</f>
        <v>0</v>
      </c>
      <c r="AL43" s="2217" t="n">
        <f aca="false">'03.24 по датам'!AL43</f>
        <v>0</v>
      </c>
      <c r="AM43" s="2217" t="n">
        <f aca="false">'03.24 по датам'!AM43</f>
        <v>0</v>
      </c>
      <c r="AN43" s="2217" t="n">
        <f aca="false">'03.24 по датам'!AN43</f>
        <v>0</v>
      </c>
      <c r="AO43" s="2217" t="n">
        <f aca="false">'03.24 по датам'!AO43</f>
        <v>0</v>
      </c>
      <c r="AP43" s="2218"/>
      <c r="AQ43" s="2219"/>
      <c r="AR43" s="2220"/>
      <c r="AS43" s="2221"/>
      <c r="AT43" s="2221"/>
      <c r="AU43" s="2216" t="n">
        <f aca="false">'03.24 по датам'!AU43</f>
        <v>0</v>
      </c>
      <c r="AV43" s="2216" t="n">
        <f aca="false">'03.24 по датам'!AV43</f>
        <v>0</v>
      </c>
      <c r="AW43" s="2223" t="n">
        <f aca="false">'03.24 по датам'!AW43</f>
        <v>0</v>
      </c>
      <c r="AX43" s="2217" t="n">
        <f aca="false">'03.24 по датам'!AX43</f>
        <v>0</v>
      </c>
      <c r="AY43" s="2217" t="n">
        <f aca="false">'03.24 по датам'!AY43</f>
        <v>0</v>
      </c>
      <c r="AZ43" s="2217" t="n">
        <f aca="false">'03.24 по датам'!AZ43</f>
        <v>0</v>
      </c>
      <c r="BA43" s="2217" t="n">
        <f aca="false">'03.24 по датам'!BA43</f>
        <v>0</v>
      </c>
      <c r="BB43" s="2217" t="n">
        <f aca="false">'03.24 по датам'!BB43</f>
        <v>0</v>
      </c>
      <c r="BC43" s="2217" t="n">
        <f aca="false">'03.24 по датам'!BC43</f>
        <v>0</v>
      </c>
      <c r="BD43" s="2217" t="n">
        <f aca="false">'03.24 по датам'!BD43</f>
        <v>0</v>
      </c>
      <c r="BE43" s="2217" t="n">
        <f aca="false">'03.24 по датам'!BE43</f>
        <v>0</v>
      </c>
      <c r="BF43" s="2217" t="n">
        <f aca="false">'03.24 по датам'!BF43</f>
        <v>0</v>
      </c>
      <c r="BG43" s="2217" t="n">
        <f aca="false">'03.24 по датам'!BG43</f>
        <v>0</v>
      </c>
      <c r="BH43" s="2217" t="n">
        <f aca="false">'03.24 по датам'!BH43</f>
        <v>0</v>
      </c>
      <c r="BI43" s="2217" t="n">
        <f aca="false">'03.24 по датам'!BI43</f>
        <v>0</v>
      </c>
      <c r="BJ43" s="2217" t="n">
        <f aca="false">'03.24 по датам'!BJ43</f>
        <v>0</v>
      </c>
      <c r="BK43" s="2217" t="n">
        <f aca="false">'03.24 по датам'!BK43</f>
        <v>0</v>
      </c>
      <c r="BL43" s="2217" t="n">
        <f aca="false">'03.24 по датам'!BL43</f>
        <v>0</v>
      </c>
      <c r="BM43" s="2217" t="n">
        <f aca="false">'03.24 по датам'!BM43</f>
        <v>0</v>
      </c>
      <c r="BN43" s="2217" t="n">
        <f aca="false">'03.24 по датам'!BN43</f>
        <v>0</v>
      </c>
      <c r="BO43" s="2217" t="n">
        <f aca="false">'03.24 по датам'!BO43</f>
        <v>0</v>
      </c>
      <c r="BP43" s="2217" t="n">
        <f aca="false">'03.24 по датам'!BP43</f>
        <v>0</v>
      </c>
      <c r="BQ43" s="2217" t="n">
        <f aca="false">'03.24 по датам'!BQ43</f>
        <v>0</v>
      </c>
      <c r="BR43" s="2218"/>
      <c r="BS43" s="2219"/>
      <c r="BT43" s="2220"/>
      <c r="BU43" s="2221"/>
      <c r="BV43" s="2221"/>
      <c r="BW43" s="2222" t="n">
        <f aca="false">'03.24 по датам'!BW43</f>
        <v>0</v>
      </c>
      <c r="BX43" s="2217" t="n">
        <f aca="false">'03.24 по датам'!BX43</f>
        <v>0</v>
      </c>
      <c r="BY43" s="2217" t="n">
        <f aca="false">'03.24 по датам'!BY43</f>
        <v>0</v>
      </c>
      <c r="BZ43" s="2217" t="n">
        <f aca="false">'03.24 по датам'!BZ43</f>
        <v>0</v>
      </c>
      <c r="CA43" s="2217" t="n">
        <f aca="false">'03.24 по датам'!CA43</f>
        <v>0</v>
      </c>
      <c r="CB43" s="2217" t="n">
        <f aca="false">'03.24 по датам'!CB43</f>
        <v>0</v>
      </c>
      <c r="CC43" s="2217" t="n">
        <f aca="false">'03.24 по датам'!CC43</f>
        <v>0</v>
      </c>
      <c r="CD43" s="2217" t="n">
        <f aca="false">'03.24 по датам'!CD43</f>
        <v>0</v>
      </c>
      <c r="CE43" s="2217" t="n">
        <f aca="false">'03.24 по датам'!CE43</f>
        <v>0</v>
      </c>
      <c r="CF43" s="2217" t="n">
        <f aca="false">'03.24 по датам'!CF43</f>
        <v>0</v>
      </c>
      <c r="CG43" s="2217" t="n">
        <f aca="false">'03.24 по датам'!CG43</f>
        <v>0</v>
      </c>
      <c r="CH43" s="2217" t="n">
        <f aca="false">'03.24 по датам'!CH43</f>
        <v>0</v>
      </c>
      <c r="CI43" s="2217" t="n">
        <f aca="false">'03.24 по датам'!CI43</f>
        <v>0</v>
      </c>
      <c r="CJ43" s="2218"/>
      <c r="CK43" s="2219"/>
      <c r="CL43" s="2220"/>
      <c r="CM43" s="2221"/>
      <c r="CN43" s="2221"/>
      <c r="CO43" s="2221"/>
      <c r="CP43" s="2221"/>
      <c r="CQ43" s="2217" t="n">
        <f aca="false">'03.24 по датам'!CQ43</f>
        <v>0</v>
      </c>
      <c r="CR43" s="2217" t="n">
        <f aca="false">'03.24 по датам'!CR43</f>
        <v>0</v>
      </c>
      <c r="CS43" s="2217" t="n">
        <f aca="false">'03.24 по датам'!CS43</f>
        <v>0</v>
      </c>
      <c r="CT43" s="2217" t="n">
        <f aca="false">'03.24 по датам'!CT43</f>
        <v>0</v>
      </c>
      <c r="CU43" s="2217" t="n">
        <f aca="false">'03.24 по датам'!CU43</f>
        <v>0</v>
      </c>
      <c r="CV43" s="2217" t="n">
        <f aca="false">'03.24 по датам'!CV43</f>
        <v>0</v>
      </c>
      <c r="CW43" s="2217" t="n">
        <f aca="false">'03.24 по датам'!CW43</f>
        <v>0</v>
      </c>
      <c r="CX43" s="2217" t="n">
        <f aca="false">'03.24 по датам'!CX43</f>
        <v>0</v>
      </c>
      <c r="CY43" s="2217" t="n">
        <f aca="false">'03.24 по датам'!CY43</f>
        <v>0</v>
      </c>
      <c r="CZ43" s="2217" t="n">
        <f aca="false">'03.24 по датам'!CZ43</f>
        <v>0</v>
      </c>
      <c r="DA43" s="2217" t="n">
        <f aca="false">'03.24 по датам'!DA43</f>
        <v>0</v>
      </c>
      <c r="DB43" s="2217" t="n">
        <f aca="false">'03.24 по датам'!DB43</f>
        <v>0</v>
      </c>
      <c r="DC43" s="2217" t="n">
        <f aca="false">'03.24 по датам'!DC43</f>
        <v>0</v>
      </c>
      <c r="DD43" s="2218"/>
      <c r="DE43" s="2219"/>
      <c r="DF43" s="2220"/>
      <c r="DG43" s="2221"/>
      <c r="DH43" s="2221"/>
      <c r="DI43" s="2285" t="n">
        <f aca="false">'03.24 по датам'!DI43</f>
        <v>0</v>
      </c>
      <c r="DJ43" s="2217" t="n">
        <f aca="false">'03.24 по датам'!DJ43</f>
        <v>0</v>
      </c>
      <c r="DK43" s="2217" t="n">
        <f aca="false">'03.24 по датам'!DK43</f>
        <v>0</v>
      </c>
      <c r="DL43" s="2217" t="n">
        <f aca="false">'03.24 по датам'!DL43</f>
        <v>0</v>
      </c>
      <c r="DM43" s="2217" t="n">
        <f aca="false">'03.24 по датам'!DM43</f>
        <v>0</v>
      </c>
      <c r="DN43" s="2217" t="n">
        <f aca="false">'03.24 по датам'!DN43</f>
        <v>0</v>
      </c>
      <c r="DO43" s="2217" t="n">
        <f aca="false">'03.24 по датам'!DO43</f>
        <v>0</v>
      </c>
      <c r="DP43" s="2217" t="n">
        <f aca="false">'03.24 по датам'!DP43</f>
        <v>0</v>
      </c>
      <c r="DQ43" s="2217" t="n">
        <f aca="false">'03.24 по датам'!DQ43</f>
        <v>0</v>
      </c>
      <c r="DR43" s="2217" t="n">
        <f aca="false">'03.24 по датам'!DR43</f>
        <v>0</v>
      </c>
      <c r="DS43" s="2217" t="n">
        <f aca="false">'03.24 по датам'!DS43</f>
        <v>0</v>
      </c>
      <c r="DT43" s="2217" t="n">
        <f aca="false">'03.24 по датам'!DT43</f>
        <v>0</v>
      </c>
      <c r="DU43" s="2217" t="n">
        <f aca="false">'03.24 по датам'!DU43</f>
        <v>0</v>
      </c>
      <c r="DV43" s="2218"/>
      <c r="DW43" s="2219"/>
      <c r="DX43" s="2220"/>
      <c r="DY43" s="2221"/>
      <c r="DZ43" s="2221"/>
      <c r="EA43" s="2297" t="n">
        <f aca="false">'03.24 по датам'!EA43</f>
        <v>0</v>
      </c>
      <c r="EB43" s="2217" t="n">
        <f aca="false">'03.24 по датам'!EB43</f>
        <v>0</v>
      </c>
      <c r="EC43" s="2217" t="n">
        <f aca="false">'03.24 по датам'!EC43</f>
        <v>0</v>
      </c>
      <c r="ED43" s="2217" t="n">
        <f aca="false">'03.24 по датам'!ED43</f>
        <v>0</v>
      </c>
      <c r="EE43" s="2217" t="n">
        <f aca="false">'03.24 по датам'!EE43</f>
        <v>0</v>
      </c>
      <c r="EF43" s="2217" t="n">
        <f aca="false">'03.24 по датам'!EF43</f>
        <v>0</v>
      </c>
      <c r="EG43" s="2217" t="n">
        <f aca="false">'03.24 по датам'!EG43</f>
        <v>0</v>
      </c>
      <c r="EH43" s="2217" t="n">
        <f aca="false">'03.24 по датам'!EH43</f>
        <v>0</v>
      </c>
      <c r="EI43" s="2217" t="n">
        <f aca="false">'03.24 по датам'!EI43</f>
        <v>0</v>
      </c>
      <c r="EJ43" s="2217" t="n">
        <f aca="false">'03.24 по датам'!EJ43</f>
        <v>0</v>
      </c>
      <c r="EK43" s="2217" t="n">
        <f aca="false">'03.24 по датам'!EK43</f>
        <v>0</v>
      </c>
      <c r="EL43" s="2217" t="n">
        <f aca="false">'03.24 по датам'!EL43</f>
        <v>0</v>
      </c>
      <c r="EM43" s="2217" t="n">
        <f aca="false">'03.24 по датам'!EM43</f>
        <v>0</v>
      </c>
      <c r="EN43" s="2217" t="n">
        <f aca="false">'03.24 по датам'!EN43</f>
        <v>0</v>
      </c>
      <c r="EO43" s="2217" t="n">
        <f aca="false">'03.24 по датам'!EO43</f>
        <v>0</v>
      </c>
      <c r="EP43" s="2217" t="n">
        <f aca="false">'03.24 по датам'!EP43</f>
        <v>0</v>
      </c>
      <c r="EQ43" s="2217" t="n">
        <f aca="false">'03.24 по датам'!EQ43</f>
        <v>0</v>
      </c>
      <c r="ER43" s="2217" t="n">
        <f aca="false">'03.24 по датам'!ER43</f>
        <v>0</v>
      </c>
      <c r="ES43" s="2217" t="n">
        <f aca="false">'03.24 по датам'!ES43</f>
        <v>0</v>
      </c>
      <c r="ET43" s="2217" t="n">
        <f aca="false">'03.24 по датам'!ET43</f>
        <v>0</v>
      </c>
      <c r="EU43" s="2217" t="n">
        <f aca="false">'03.24 по датам'!EU43</f>
        <v>0</v>
      </c>
      <c r="EV43" s="2217" t="n">
        <f aca="false">'03.24 по датам'!EV43</f>
        <v>0</v>
      </c>
      <c r="EW43" s="2217" t="n">
        <f aca="false">'03.24 по датам'!EW43</f>
        <v>0</v>
      </c>
      <c r="EX43" s="2217" t="n">
        <f aca="false">'03.24 по датам'!EX43</f>
        <v>0</v>
      </c>
      <c r="EY43" s="2217" t="n">
        <f aca="false">'03.24 по датам'!EY43</f>
        <v>0</v>
      </c>
      <c r="EZ43" s="2218"/>
      <c r="FA43" s="2219"/>
      <c r="FB43" s="2220"/>
      <c r="FC43" s="2221"/>
      <c r="FD43" s="2221"/>
      <c r="FE43" s="2217" t="n">
        <f aca="false">'03.24 по датам'!FE43</f>
        <v>0</v>
      </c>
      <c r="FF43" s="2217" t="n">
        <f aca="false">'03.24 по датам'!FF43</f>
        <v>0</v>
      </c>
      <c r="FG43" s="2217" t="n">
        <f aca="false">'03.24 по датам'!FG43</f>
        <v>0</v>
      </c>
      <c r="FH43" s="2217" t="n">
        <f aca="false">'03.24 по датам'!FH43</f>
        <v>0</v>
      </c>
      <c r="FI43" s="2217" t="n">
        <f aca="false">'03.24 по датам'!FI43</f>
        <v>0</v>
      </c>
      <c r="FJ43" s="2217" t="n">
        <f aca="false">'03.24 по датам'!FJ43</f>
        <v>0</v>
      </c>
      <c r="FK43" s="2217" t="n">
        <f aca="false">'03.24 по датам'!FK43</f>
        <v>0</v>
      </c>
      <c r="FL43" s="2217" t="n">
        <f aca="false">'03.24 по датам'!FL43</f>
        <v>0</v>
      </c>
      <c r="FM43" s="2217" t="n">
        <f aca="false">'03.24 по датам'!FM43</f>
        <v>0</v>
      </c>
      <c r="FN43" s="2217" t="n">
        <f aca="false">'03.24 по датам'!FN43</f>
        <v>0</v>
      </c>
      <c r="FO43" s="2218"/>
      <c r="FP43" s="2219"/>
      <c r="FQ43" s="2220"/>
      <c r="FR43" s="2221"/>
      <c r="FS43" s="2221"/>
      <c r="FT43" s="2225"/>
      <c r="FU43" s="2225"/>
      <c r="FV43" s="2225"/>
      <c r="FW43" s="2225"/>
      <c r="FX43" s="2225"/>
      <c r="FY43" s="2225"/>
      <c r="FZ43" s="2225"/>
      <c r="GA43" s="2225"/>
      <c r="GB43" s="2225"/>
      <c r="GC43" s="2225"/>
      <c r="GD43" s="2225"/>
      <c r="GE43" s="2225"/>
      <c r="GF43" s="2225"/>
      <c r="GG43" s="2225"/>
      <c r="GH43" s="2225"/>
      <c r="GI43" s="2225"/>
      <c r="GJ43" s="2225"/>
      <c r="GK43" s="2225"/>
      <c r="GL43" s="2225"/>
      <c r="GM43" s="2225"/>
      <c r="GN43" s="2225"/>
      <c r="GO43" s="2225"/>
      <c r="GP43" s="2225"/>
      <c r="GQ43" s="2225"/>
      <c r="GR43" s="2225"/>
      <c r="GS43" s="2225"/>
      <c r="GT43" s="2218"/>
      <c r="GU43" s="2219"/>
      <c r="GV43" s="2220"/>
      <c r="GW43" s="2221"/>
      <c r="GX43" s="2221"/>
      <c r="GY43" s="2221"/>
      <c r="GZ43" s="2217" t="n">
        <f aca="false">'03.24 по датам'!GZ43</f>
        <v>0</v>
      </c>
      <c r="HA43" s="2217" t="n">
        <f aca="false">'03.24 по датам'!HA43</f>
        <v>0</v>
      </c>
      <c r="HB43" s="2226"/>
      <c r="HC43" s="2221"/>
      <c r="HD43" s="2227" t="n">
        <f aca="false">'03.24 по датам'!HD43</f>
        <v>0</v>
      </c>
      <c r="HE43" s="2226"/>
      <c r="HF43" s="2228"/>
      <c r="HG43" s="2180"/>
      <c r="HH43" s="2180"/>
      <c r="HI43" s="2230"/>
      <c r="HJ43" s="2225"/>
      <c r="HK43" s="2225"/>
      <c r="HL43" s="2225"/>
      <c r="HM43" s="2225"/>
      <c r="HN43" s="2225"/>
      <c r="HO43" s="2225"/>
      <c r="HP43" s="2225"/>
      <c r="HQ43" s="2225"/>
      <c r="HR43" s="2225"/>
      <c r="HS43" s="2225"/>
      <c r="HT43" s="2225"/>
      <c r="HU43" s="2225"/>
      <c r="HV43" s="2225"/>
      <c r="HW43" s="2225"/>
      <c r="HX43" s="2225"/>
      <c r="HY43" s="2225"/>
      <c r="HZ43" s="2225"/>
      <c r="IA43" s="2218"/>
      <c r="IB43" s="2219"/>
      <c r="IC43" s="2220"/>
      <c r="ID43" s="2221"/>
      <c r="IE43" s="2221"/>
      <c r="IF43" s="2231" t="n">
        <f aca="false">'03.24 по датам'!IF43</f>
        <v>0</v>
      </c>
      <c r="IG43" s="2231" t="n">
        <f aca="false">'03.24 по датам'!IG43</f>
        <v>0</v>
      </c>
      <c r="IH43" s="2231" t="n">
        <f aca="false">'03.24 по датам'!IH43</f>
        <v>0</v>
      </c>
      <c r="II43" s="2232"/>
      <c r="IJ43" s="2233"/>
      <c r="IK43" s="1302"/>
      <c r="IL43" s="1302"/>
      <c r="IM43" s="2234" t="n">
        <f aca="false">'03.24 по датам'!IM43</f>
        <v>0</v>
      </c>
      <c r="IN43" s="2234" t="n">
        <f aca="false">'03.24 по датам'!IN43</f>
        <v>0</v>
      </c>
      <c r="IO43" s="2217" t="n">
        <f aca="false">'03.24 по датам'!IO43</f>
        <v>0</v>
      </c>
      <c r="IP43" s="2217" t="n">
        <f aca="false">'03.24 по датам'!IP43</f>
        <v>0</v>
      </c>
      <c r="IQ43" s="2217" t="n">
        <f aca="false">'03.24 по датам'!IQ43</f>
        <v>0</v>
      </c>
      <c r="IR43" s="2217" t="n">
        <f aca="false">'03.24 по датам'!IR43</f>
        <v>0</v>
      </c>
      <c r="IS43" s="2217" t="n">
        <f aca="false">'03.24 по датам'!IS43</f>
        <v>0</v>
      </c>
      <c r="IT43" s="2217" t="n">
        <f aca="false">'03.24 по датам'!IT43</f>
        <v>0</v>
      </c>
      <c r="IU43" s="2217" t="n">
        <f aca="false">'03.24 по датам'!IU43</f>
        <v>0</v>
      </c>
      <c r="IV43" s="2217" t="n">
        <f aca="false">'03.24 по датам'!IV43</f>
        <v>0</v>
      </c>
      <c r="IW43" s="2218"/>
      <c r="IX43" s="2219"/>
      <c r="IY43" s="2220"/>
      <c r="IZ43" s="2221"/>
      <c r="JA43" s="2221"/>
      <c r="JB43" s="2217" t="n">
        <f aca="false">'03.24 по датам'!JB43</f>
        <v>0</v>
      </c>
      <c r="JC43" s="2226"/>
      <c r="JD43" s="2217" t="n">
        <f aca="false">'03.24 по датам'!JD43</f>
        <v>0</v>
      </c>
      <c r="JE43" s="2221"/>
      <c r="JF43" s="2221"/>
      <c r="JG43" s="2231" t="n">
        <f aca="false">'03.24 по датам'!JG43</f>
        <v>0</v>
      </c>
      <c r="JH43" s="2231" t="n">
        <f aca="false">'03.24 по датам'!JH43</f>
        <v>0</v>
      </c>
      <c r="JI43" s="2231" t="n">
        <f aca="false">'03.24 по датам'!JI43</f>
        <v>0</v>
      </c>
      <c r="JJ43" s="2231" t="n">
        <f aca="false">'03.24 по датам'!JJ43</f>
        <v>0</v>
      </c>
      <c r="JK43" s="2270"/>
      <c r="JL43" s="1302"/>
      <c r="JM43" s="2236"/>
      <c r="JN43" s="2236"/>
      <c r="JO43" s="2237"/>
      <c r="JP43" s="2236"/>
      <c r="JQ43" s="2236"/>
      <c r="JR43" s="2237"/>
    </row>
    <row r="44" customFormat="false" ht="11.25" hidden="false" customHeight="true" outlineLevel="0" collapsed="false">
      <c r="A44" s="2056" t="n">
        <f aca="false">A40+1</f>
        <v>45360</v>
      </c>
      <c r="B44" s="2057" t="s">
        <v>662</v>
      </c>
      <c r="C44" s="2067" t="str">
        <f aca="false">'03.24 по датам'!C44</f>
        <v>Романовское</v>
      </c>
      <c r="D44" s="2067" t="n">
        <f aca="false">'03.24 по датам'!D44</f>
        <v>0</v>
      </c>
      <c r="E44" s="2067" t="n">
        <f aca="false">'03.24 по датам'!E44</f>
        <v>0</v>
      </c>
      <c r="F44" s="2067" t="n">
        <f aca="false">'03.24 по датам'!F44</f>
        <v>0</v>
      </c>
      <c r="G44" s="2065" t="n">
        <f aca="false">'03.24 по датам'!G44</f>
        <v>0</v>
      </c>
      <c r="H44" s="2065" t="n">
        <f aca="false">'03.24 по датам'!H44</f>
        <v>0</v>
      </c>
      <c r="I44" s="2065" t="n">
        <f aca="false">'03.24 по датам'!I44</f>
        <v>0</v>
      </c>
      <c r="J44" s="2065" t="n">
        <f aca="false">'03.24 по датам'!J44</f>
        <v>0</v>
      </c>
      <c r="K44" s="2065" t="n">
        <f aca="false">'03.24 по датам'!K44</f>
        <v>0</v>
      </c>
      <c r="L44" s="2065" t="n">
        <f aca="false">'03.24 по датам'!L44</f>
        <v>0</v>
      </c>
      <c r="M44" s="2065" t="n">
        <f aca="false">'03.24 по датам'!M44</f>
        <v>0</v>
      </c>
      <c r="N44" s="2065" t="n">
        <f aca="false">'03.24 по датам'!N44</f>
        <v>0</v>
      </c>
      <c r="O44" s="2065" t="n">
        <f aca="false">'03.24 по датам'!O44</f>
        <v>0</v>
      </c>
      <c r="P44" s="2065" t="n">
        <f aca="false">'03.24 по датам'!P44</f>
        <v>0</v>
      </c>
      <c r="Q44" s="2065" t="n">
        <f aca="false">'03.24 по датам'!Q44</f>
        <v>0</v>
      </c>
      <c r="R44" s="2065" t="n">
        <f aca="false">'03.24 по датам'!R44</f>
        <v>0</v>
      </c>
      <c r="S44" s="2065" t="n">
        <f aca="false">'03.24 по датам'!S44</f>
        <v>0</v>
      </c>
      <c r="T44" s="2065" t="n">
        <f aca="false">'03.24 по датам'!T44</f>
        <v>0</v>
      </c>
      <c r="U44" s="2065" t="n">
        <f aca="false">'03.24 по датам'!U44</f>
        <v>0</v>
      </c>
      <c r="V44" s="2065" t="n">
        <f aca="false">'03.24 по датам'!V44</f>
        <v>0</v>
      </c>
      <c r="W44" s="2066" t="n">
        <f aca="false">'03.24 по датам'!W44</f>
        <v>0</v>
      </c>
      <c r="X44" s="2238"/>
      <c r="Y44" s="2239"/>
      <c r="Z44" s="2240"/>
      <c r="AA44" s="2062"/>
      <c r="AB44" s="2063"/>
      <c r="AC44" s="2064" t="n">
        <f aca="false">'03.24 по датам'!AC44</f>
        <v>0</v>
      </c>
      <c r="AD44" s="2064" t="n">
        <f aca="false">'03.24 по датам'!AD44</f>
        <v>0</v>
      </c>
      <c r="AE44" s="2065" t="n">
        <f aca="false">'03.24 по датам'!AE44</f>
        <v>0</v>
      </c>
      <c r="AF44" s="2065" t="n">
        <f aca="false">'03.24 по датам'!AF44</f>
        <v>0</v>
      </c>
      <c r="AG44" s="2065" t="n">
        <f aca="false">'03.24 по датам'!AG44</f>
        <v>0</v>
      </c>
      <c r="AH44" s="2065" t="n">
        <f aca="false">'03.24 по датам'!AH44</f>
        <v>0</v>
      </c>
      <c r="AI44" s="2065" t="n">
        <f aca="false">'03.24 по датам'!AI44</f>
        <v>0</v>
      </c>
      <c r="AJ44" s="2065" t="n">
        <f aca="false">'03.24 по датам'!AJ44</f>
        <v>0</v>
      </c>
      <c r="AK44" s="2065" t="n">
        <f aca="false">'03.24 по датам'!AK44</f>
        <v>0</v>
      </c>
      <c r="AL44" s="2065" t="n">
        <f aca="false">'03.24 по датам'!AL44</f>
        <v>0</v>
      </c>
      <c r="AM44" s="2065" t="n">
        <f aca="false">'03.24 по датам'!AM44</f>
        <v>0</v>
      </c>
      <c r="AN44" s="2065" t="n">
        <f aca="false">'03.24 по датам'!AN44</f>
        <v>0</v>
      </c>
      <c r="AO44" s="2066" t="n">
        <f aca="false">'03.24 по датам'!AO44</f>
        <v>0</v>
      </c>
      <c r="AP44" s="2238"/>
      <c r="AQ44" s="2239"/>
      <c r="AR44" s="2240"/>
      <c r="AS44" s="2062"/>
      <c r="AT44" s="2063"/>
      <c r="AU44" s="2064" t="n">
        <f aca="false">'03.24 по датам'!AU44</f>
        <v>0</v>
      </c>
      <c r="AV44" s="2064" t="n">
        <f aca="false">'03.24 по датам'!AV44</f>
        <v>0</v>
      </c>
      <c r="AW44" s="2064" t="n">
        <f aca="false">'03.24 по датам'!AW44</f>
        <v>0</v>
      </c>
      <c r="AX44" s="2092" t="n">
        <f aca="false">'03.24 по датам'!AX44</f>
        <v>0</v>
      </c>
      <c r="AY44" s="2092" t="n">
        <f aca="false">'03.24 по датам'!AY44</f>
        <v>0</v>
      </c>
      <c r="AZ44" s="2092" t="n">
        <f aca="false">'03.24 по датам'!AZ44</f>
        <v>0</v>
      </c>
      <c r="BA44" s="2092" t="n">
        <f aca="false">'03.24 по датам'!BA44</f>
        <v>0</v>
      </c>
      <c r="BB44" s="2092" t="n">
        <f aca="false">'03.24 по датам'!BB44</f>
        <v>0</v>
      </c>
      <c r="BC44" s="2092" t="n">
        <f aca="false">'03.24 по датам'!BC44</f>
        <v>0</v>
      </c>
      <c r="BD44" s="2092" t="n">
        <f aca="false">'03.24 по датам'!BD44</f>
        <v>0</v>
      </c>
      <c r="BE44" s="2092" t="n">
        <f aca="false">'03.24 по датам'!BE44</f>
        <v>0</v>
      </c>
      <c r="BF44" s="2092" t="n">
        <f aca="false">'03.24 по датам'!BF44</f>
        <v>0</v>
      </c>
      <c r="BG44" s="2092" t="n">
        <f aca="false">'03.24 по датам'!BG44</f>
        <v>0</v>
      </c>
      <c r="BH44" s="2092" t="n">
        <f aca="false">'03.24 по датам'!BH44</f>
        <v>0</v>
      </c>
      <c r="BI44" s="2092" t="n">
        <f aca="false">'03.24 по датам'!BI44</f>
        <v>0</v>
      </c>
      <c r="BJ44" s="2092" t="n">
        <f aca="false">'03.24 по датам'!BJ44</f>
        <v>0</v>
      </c>
      <c r="BK44" s="2092" t="n">
        <f aca="false">'03.24 по датам'!BK44</f>
        <v>0</v>
      </c>
      <c r="BL44" s="2092" t="n">
        <f aca="false">'03.24 по датам'!BL44</f>
        <v>0</v>
      </c>
      <c r="BM44" s="2092" t="n">
        <f aca="false">'03.24 по датам'!BM44</f>
        <v>0</v>
      </c>
      <c r="BN44" s="2092" t="n">
        <f aca="false">'03.24 по датам'!BN44</f>
        <v>0</v>
      </c>
      <c r="BO44" s="2092" t="n">
        <f aca="false">'03.24 по датам'!BO44</f>
        <v>0</v>
      </c>
      <c r="BP44" s="2092" t="n">
        <f aca="false">'03.24 по датам'!BP44</f>
        <v>0</v>
      </c>
      <c r="BQ44" s="2287" t="n">
        <f aca="false">'03.24 по датам'!BQ44</f>
        <v>0</v>
      </c>
      <c r="BR44" s="2242"/>
      <c r="BS44" s="2243"/>
      <c r="BT44" s="2240"/>
      <c r="BU44" s="2062"/>
      <c r="BV44" s="2063"/>
      <c r="BW44" s="2068" t="n">
        <f aca="false">'03.24 по датам'!BW44</f>
        <v>0</v>
      </c>
      <c r="BX44" s="2065" t="n">
        <f aca="false">'03.24 по датам'!BX44</f>
        <v>0</v>
      </c>
      <c r="BY44" s="2065" t="n">
        <f aca="false">'03.24 по датам'!BY44</f>
        <v>0</v>
      </c>
      <c r="BZ44" s="2065" t="n">
        <f aca="false">'03.24 по датам'!BZ44</f>
        <v>0</v>
      </c>
      <c r="CA44" s="2065" t="n">
        <f aca="false">'03.24 по датам'!CA44</f>
        <v>0</v>
      </c>
      <c r="CB44" s="2065" t="n">
        <f aca="false">'03.24 по датам'!CB44</f>
        <v>0</v>
      </c>
      <c r="CC44" s="2065" t="n">
        <f aca="false">'03.24 по датам'!CC44</f>
        <v>0</v>
      </c>
      <c r="CD44" s="2065" t="n">
        <f aca="false">'03.24 по датам'!CD44</f>
        <v>0</v>
      </c>
      <c r="CE44" s="2065" t="n">
        <f aca="false">'03.24 по датам'!CE44</f>
        <v>0</v>
      </c>
      <c r="CF44" s="2065" t="n">
        <f aca="false">'03.24 по датам'!CF44</f>
        <v>0</v>
      </c>
      <c r="CG44" s="2065" t="n">
        <f aca="false">'03.24 по датам'!CG44</f>
        <v>0</v>
      </c>
      <c r="CH44" s="2065" t="n">
        <f aca="false">'03.24 по датам'!CH44</f>
        <v>0</v>
      </c>
      <c r="CI44" s="2066" t="n">
        <f aca="false">'03.24 по датам'!CI44</f>
        <v>0</v>
      </c>
      <c r="CJ44" s="2238"/>
      <c r="CK44" s="2239"/>
      <c r="CL44" s="2240"/>
      <c r="CM44" s="2062"/>
      <c r="CN44" s="2063"/>
      <c r="CO44" s="2063"/>
      <c r="CP44" s="2063"/>
      <c r="CQ44" s="2092" t="n">
        <f aca="false">'03.24 по датам'!CQ44</f>
        <v>0</v>
      </c>
      <c r="CR44" s="2092" t="n">
        <f aca="false">'03.24 по датам'!CR44</f>
        <v>0</v>
      </c>
      <c r="CS44" s="2092" t="n">
        <f aca="false">'03.24 по датам'!CS44</f>
        <v>0</v>
      </c>
      <c r="CT44" s="2092" t="n">
        <f aca="false">'03.24 по датам'!CT44</f>
        <v>0</v>
      </c>
      <c r="CU44" s="2092" t="n">
        <f aca="false">'03.24 по датам'!CU44</f>
        <v>0</v>
      </c>
      <c r="CV44" s="2092" t="n">
        <f aca="false">'03.24 по датам'!CV44</f>
        <v>0</v>
      </c>
      <c r="CW44" s="2092" t="n">
        <f aca="false">'03.24 по датам'!CW44</f>
        <v>0</v>
      </c>
      <c r="CX44" s="2092" t="n">
        <f aca="false">'03.24 по датам'!CX44</f>
        <v>0</v>
      </c>
      <c r="CY44" s="2092" t="n">
        <f aca="false">'03.24 по датам'!CY44</f>
        <v>0</v>
      </c>
      <c r="CZ44" s="2092" t="n">
        <f aca="false">'03.24 по датам'!CZ44</f>
        <v>0</v>
      </c>
      <c r="DA44" s="2092" t="n">
        <f aca="false">'03.24 по датам'!DA44</f>
        <v>0</v>
      </c>
      <c r="DB44" s="2092" t="n">
        <f aca="false">'03.24 по датам'!DB44</f>
        <v>0</v>
      </c>
      <c r="DC44" s="2287" t="n">
        <f aca="false">'03.24 по датам'!DC44</f>
        <v>0</v>
      </c>
      <c r="DD44" s="2242"/>
      <c r="DE44" s="2243"/>
      <c r="DF44" s="2240"/>
      <c r="DG44" s="2069"/>
      <c r="DH44" s="2070"/>
      <c r="DI44" s="2068" t="n">
        <f aca="false">'03.24 по датам'!DI44</f>
        <v>0</v>
      </c>
      <c r="DJ44" s="2092" t="n">
        <f aca="false">'03.24 по датам'!DJ44</f>
        <v>0</v>
      </c>
      <c r="DK44" s="2092" t="n">
        <f aca="false">'03.24 по датам'!DK44</f>
        <v>0</v>
      </c>
      <c r="DL44" s="2092" t="n">
        <f aca="false">'03.24 по датам'!DL44</f>
        <v>0</v>
      </c>
      <c r="DM44" s="2092" t="n">
        <f aca="false">'03.24 по датам'!DM44</f>
        <v>0</v>
      </c>
      <c r="DN44" s="2092" t="n">
        <f aca="false">'03.24 по датам'!DN44</f>
        <v>0</v>
      </c>
      <c r="DO44" s="2092" t="n">
        <f aca="false">'03.24 по датам'!DO44</f>
        <v>0</v>
      </c>
      <c r="DP44" s="2092" t="n">
        <f aca="false">'03.24 по датам'!DP44</f>
        <v>0</v>
      </c>
      <c r="DQ44" s="2092" t="n">
        <f aca="false">'03.24 по датам'!DQ44</f>
        <v>0</v>
      </c>
      <c r="DR44" s="2092" t="n">
        <f aca="false">'03.24 по датам'!DR44</f>
        <v>0</v>
      </c>
      <c r="DS44" s="2092" t="n">
        <f aca="false">'03.24 по датам'!DS44</f>
        <v>0</v>
      </c>
      <c r="DT44" s="2092" t="n">
        <f aca="false">'03.24 по датам'!DT44</f>
        <v>0</v>
      </c>
      <c r="DU44" s="2287" t="n">
        <f aca="false">'03.24 по датам'!DU44</f>
        <v>0</v>
      </c>
      <c r="DV44" s="2242"/>
      <c r="DW44" s="2243"/>
      <c r="DX44" s="2240"/>
      <c r="DY44" s="2069"/>
      <c r="DZ44" s="2070"/>
      <c r="EA44" s="2065" t="n">
        <f aca="false">'03.24 по датам'!EA44</f>
        <v>0</v>
      </c>
      <c r="EB44" s="2065" t="n">
        <f aca="false">'03.24 по датам'!EB44</f>
        <v>0</v>
      </c>
      <c r="EC44" s="2065" t="n">
        <f aca="false">'03.24 по датам'!EC44</f>
        <v>0</v>
      </c>
      <c r="ED44" s="2065" t="str">
        <f aca="false">'03.24 по датам'!ED44</f>
        <v>скв</v>
      </c>
      <c r="EE44" s="2065" t="n">
        <f aca="false">'03.24 по датам'!EE44</f>
        <v>0</v>
      </c>
      <c r="EF44" s="2065" t="n">
        <f aca="false">'03.24 по датам'!EF44</f>
        <v>0</v>
      </c>
      <c r="EG44" s="2065" t="n">
        <f aca="false">'03.24 по датам'!EG44</f>
        <v>0</v>
      </c>
      <c r="EH44" s="2065" t="n">
        <f aca="false">'03.24 по датам'!EH44</f>
        <v>0</v>
      </c>
      <c r="EI44" s="2065" t="n">
        <f aca="false">'03.24 по датам'!EI44</f>
        <v>0</v>
      </c>
      <c r="EJ44" s="2065" t="n">
        <f aca="false">'03.24 по датам'!EJ44</f>
        <v>0</v>
      </c>
      <c r="EK44" s="2065" t="n">
        <f aca="false">'03.24 по датам'!EK44</f>
        <v>0</v>
      </c>
      <c r="EL44" s="2065" t="n">
        <f aca="false">'03.24 по датам'!EL44</f>
        <v>0</v>
      </c>
      <c r="EM44" s="2065" t="n">
        <f aca="false">'03.24 по датам'!EM44</f>
        <v>0</v>
      </c>
      <c r="EN44" s="2065" t="n">
        <f aca="false">'03.24 по датам'!EN44</f>
        <v>0</v>
      </c>
      <c r="EO44" s="2065" t="n">
        <f aca="false">'03.24 по датам'!EO44</f>
        <v>0</v>
      </c>
      <c r="EP44" s="2065" t="n">
        <f aca="false">'03.24 по датам'!EP44</f>
        <v>0</v>
      </c>
      <c r="EQ44" s="2065" t="n">
        <f aca="false">'03.24 по датам'!EQ44</f>
        <v>0</v>
      </c>
      <c r="ER44" s="2065" t="n">
        <f aca="false">'03.24 по датам'!ER44</f>
        <v>0</v>
      </c>
      <c r="ES44" s="2065" t="n">
        <f aca="false">'03.24 по датам'!ES44</f>
        <v>0</v>
      </c>
      <c r="ET44" s="2065" t="n">
        <f aca="false">'03.24 по датам'!ET44</f>
        <v>0</v>
      </c>
      <c r="EU44" s="2065" t="n">
        <f aca="false">'03.24 по датам'!EU44</f>
        <v>0</v>
      </c>
      <c r="EV44" s="2065" t="n">
        <f aca="false">'03.24 по датам'!EV44</f>
        <v>0</v>
      </c>
      <c r="EW44" s="2065" t="n">
        <f aca="false">'03.24 по датам'!EW44</f>
        <v>0</v>
      </c>
      <c r="EX44" s="2065" t="n">
        <f aca="false">'03.24 по датам'!EX44</f>
        <v>0</v>
      </c>
      <c r="EY44" s="2066" t="n">
        <f aca="false">'03.24 по датам'!EY44</f>
        <v>0</v>
      </c>
      <c r="EZ44" s="2238"/>
      <c r="FA44" s="2239"/>
      <c r="FB44" s="2240"/>
      <c r="FC44" s="2069"/>
      <c r="FD44" s="2070"/>
      <c r="FE44" s="2065" t="n">
        <f aca="false">'03.24 по датам'!FE44</f>
        <v>0</v>
      </c>
      <c r="FF44" s="2065" t="n">
        <f aca="false">'03.24 по датам'!FF44</f>
        <v>0</v>
      </c>
      <c r="FG44" s="2065" t="n">
        <f aca="false">'03.24 по датам'!FG44</f>
        <v>0</v>
      </c>
      <c r="FH44" s="2065" t="n">
        <f aca="false">'03.24 по датам'!FH44</f>
        <v>0</v>
      </c>
      <c r="FI44" s="2065" t="n">
        <f aca="false">'03.24 по датам'!FI44</f>
        <v>0</v>
      </c>
      <c r="FJ44" s="2065" t="n">
        <f aca="false">'03.24 по датам'!FJ44</f>
        <v>0</v>
      </c>
      <c r="FK44" s="2065" t="n">
        <f aca="false">'03.24 по датам'!FK44</f>
        <v>0</v>
      </c>
      <c r="FL44" s="2065" t="n">
        <f aca="false">'03.24 по датам'!FL44</f>
        <v>0</v>
      </c>
      <c r="FM44" s="2065" t="n">
        <f aca="false">'03.24 по датам'!FM44</f>
        <v>0</v>
      </c>
      <c r="FN44" s="2066" t="n">
        <f aca="false">'03.24 по датам'!FN44</f>
        <v>0</v>
      </c>
      <c r="FO44" s="2238"/>
      <c r="FP44" s="2239"/>
      <c r="FQ44" s="2240"/>
      <c r="FR44" s="2069"/>
      <c r="FS44" s="2070"/>
      <c r="FT44" s="2072"/>
      <c r="FU44" s="2072"/>
      <c r="FV44" s="2072"/>
      <c r="FW44" s="2072"/>
      <c r="FX44" s="2072"/>
      <c r="FY44" s="2072"/>
      <c r="FZ44" s="2072"/>
      <c r="GA44" s="2072"/>
      <c r="GB44" s="2072"/>
      <c r="GC44" s="2072"/>
      <c r="GD44" s="2072"/>
      <c r="GE44" s="2072"/>
      <c r="GF44" s="2072"/>
      <c r="GG44" s="2072"/>
      <c r="GH44" s="2072"/>
      <c r="GI44" s="2072"/>
      <c r="GJ44" s="2072"/>
      <c r="GK44" s="2072"/>
      <c r="GL44" s="2072"/>
      <c r="GM44" s="2072"/>
      <c r="GN44" s="2072"/>
      <c r="GO44" s="2072"/>
      <c r="GP44" s="2072"/>
      <c r="GQ44" s="2072"/>
      <c r="GR44" s="2072"/>
      <c r="GS44" s="2073"/>
      <c r="GT44" s="2242"/>
      <c r="GU44" s="2243"/>
      <c r="GV44" s="2240"/>
      <c r="GW44" s="2076"/>
      <c r="GX44" s="2063"/>
      <c r="GY44" s="2062"/>
      <c r="GZ44" s="2077" t="n">
        <f aca="false">'03.24 по датам'!GZ44</f>
        <v>0</v>
      </c>
      <c r="HA44" s="2078" t="n">
        <f aca="false">'03.24 по датам'!HA44</f>
        <v>0</v>
      </c>
      <c r="HB44" s="2272"/>
      <c r="HC44" s="2080"/>
      <c r="HD44" s="2247" t="n">
        <f aca="false">'03.24 по датам'!HD44</f>
        <v>0</v>
      </c>
      <c r="HE44" s="2272"/>
      <c r="HF44" s="2082"/>
      <c r="HG44" s="2068"/>
      <c r="HH44" s="2068"/>
      <c r="HI44" s="2273"/>
      <c r="HJ44" s="2274"/>
      <c r="HK44" s="2274"/>
      <c r="HL44" s="2274"/>
      <c r="HM44" s="2274"/>
      <c r="HN44" s="2274"/>
      <c r="HO44" s="2274"/>
      <c r="HP44" s="2274"/>
      <c r="HQ44" s="2274"/>
      <c r="HR44" s="2274"/>
      <c r="HS44" s="2274"/>
      <c r="HT44" s="2274"/>
      <c r="HU44" s="2274"/>
      <c r="HV44" s="2274"/>
      <c r="HW44" s="2274"/>
      <c r="HX44" s="2274"/>
      <c r="HY44" s="2274"/>
      <c r="HZ44" s="2275"/>
      <c r="IA44" s="2238"/>
      <c r="IB44" s="2239"/>
      <c r="IC44" s="2240"/>
      <c r="ID44" s="2062"/>
      <c r="IE44" s="2076"/>
      <c r="IF44" s="2085" t="n">
        <f aca="false">'03.24 по датам'!IF44</f>
        <v>0</v>
      </c>
      <c r="IG44" s="2085" t="n">
        <f aca="false">'03.24 по датам'!IG44</f>
        <v>0</v>
      </c>
      <c r="IH44" s="2086" t="n">
        <f aca="false">'03.24 по датам'!IH44</f>
        <v>0</v>
      </c>
      <c r="II44" s="2249"/>
      <c r="IJ44" s="2250"/>
      <c r="IK44" s="2089"/>
      <c r="IL44" s="2090"/>
      <c r="IM44" s="2091" t="n">
        <f aca="false">'03.24 по датам'!IM44</f>
        <v>0</v>
      </c>
      <c r="IN44" s="2092" t="n">
        <f aca="false">'03.24 по датам'!IN44</f>
        <v>0</v>
      </c>
      <c r="IO44" s="2093" t="n">
        <f aca="false">'03.24 по датам'!IO44</f>
        <v>0</v>
      </c>
      <c r="IP44" s="2093" t="n">
        <f aca="false">'03.24 по датам'!IP44</f>
        <v>0</v>
      </c>
      <c r="IQ44" s="2093" t="n">
        <f aca="false">'03.24 по датам'!IQ44</f>
        <v>0</v>
      </c>
      <c r="IR44" s="2093" t="n">
        <f aca="false">'03.24 по датам'!IR44</f>
        <v>0</v>
      </c>
      <c r="IS44" s="2093" t="n">
        <f aca="false">'03.24 по датам'!IS44</f>
        <v>0</v>
      </c>
      <c r="IT44" s="2093" t="n">
        <f aca="false">'03.24 по датам'!IT44</f>
        <v>0</v>
      </c>
      <c r="IU44" s="2093" t="n">
        <f aca="false">'03.24 по датам'!IU44</f>
        <v>0</v>
      </c>
      <c r="IV44" s="2094" t="n">
        <f aca="false">'03.24 по датам'!IV44</f>
        <v>0</v>
      </c>
      <c r="IW44" s="2251"/>
      <c r="IX44" s="2252"/>
      <c r="IY44" s="2253"/>
      <c r="IZ44" s="2062"/>
      <c r="JA44" s="2063"/>
      <c r="JB44" s="2098" t="n">
        <f aca="false">'03.24 по датам'!JB44</f>
        <v>0</v>
      </c>
      <c r="JC44" s="2245"/>
      <c r="JD44" s="2100" t="n">
        <f aca="false">'03.24 по датам'!JD44</f>
        <v>0</v>
      </c>
      <c r="JE44" s="2101"/>
      <c r="JF44" s="2102"/>
      <c r="JG44" s="2254" t="n">
        <f aca="false">'03.24 по датам'!JG44</f>
        <v>0</v>
      </c>
      <c r="JH44" s="2254" t="n">
        <f aca="false">'03.24 по датам'!JH44</f>
        <v>0</v>
      </c>
      <c r="JI44" s="2103" t="n">
        <f aca="false">'03.24 по датам'!JI44</f>
        <v>0</v>
      </c>
      <c r="JJ44" s="2104" t="n">
        <f aca="false">'03.24 по датам'!JJ44</f>
        <v>0</v>
      </c>
      <c r="JK44" s="2276"/>
      <c r="JL44" s="2106"/>
      <c r="JM44" s="2107" t="e">
        <f aca="false">JM$4:JM$4+SUMIF($C$5:JL$5,"Нараст. баланс",$C46:JL46)+SUMIF($C$7:JH$7,"Итого (с ВНР)",$C46:JH46)-SUMIF($C$5:JL$5,"Геол. снижение,  т/сут",$C46:JL46)-SUMIF(JJ$7:JL$7,"Итого",JJ46:JL46)-SUMIF($C$7:JL$7,"Итого (с ВСП)",$C46:JL46)</f>
        <v>#VALUE!</v>
      </c>
      <c r="JN44" s="2108"/>
      <c r="JO44" s="2256" t="e">
        <f aca="false">'03.24 НГДП по датам'!CA44:CA46</f>
        <v>#VALUE!</v>
      </c>
      <c r="JP44" s="2110"/>
      <c r="JQ44" s="2111"/>
      <c r="JR44" s="2257"/>
    </row>
    <row r="45" customFormat="false" ht="11.25" hidden="false" customHeight="true" outlineLevel="0" collapsed="false">
      <c r="A45" s="2056"/>
      <c r="B45" s="2113" t="s">
        <v>663</v>
      </c>
      <c r="C45" s="2123" t="n">
        <f aca="false">'03.24 по датам'!C45</f>
        <v>1130</v>
      </c>
      <c r="D45" s="2123" t="n">
        <f aca="false">'03.24 по датам'!D45</f>
        <v>0</v>
      </c>
      <c r="E45" s="2123" t="n">
        <f aca="false">'03.24 по датам'!E45</f>
        <v>0</v>
      </c>
      <c r="F45" s="2123" t="n">
        <f aca="false">'03.24 по датам'!F45</f>
        <v>0</v>
      </c>
      <c r="G45" s="2121" t="n">
        <f aca="false">'03.24 по датам'!G45</f>
        <v>0</v>
      </c>
      <c r="H45" s="2121" t="n">
        <f aca="false">'03.24 по датам'!H45</f>
        <v>0</v>
      </c>
      <c r="I45" s="2121" t="n">
        <f aca="false">'03.24 по датам'!I45</f>
        <v>0</v>
      </c>
      <c r="J45" s="2121" t="n">
        <f aca="false">'03.24 по датам'!J45</f>
        <v>0</v>
      </c>
      <c r="K45" s="2121" t="n">
        <f aca="false">'03.24 по датам'!K45</f>
        <v>0</v>
      </c>
      <c r="L45" s="2121" t="n">
        <f aca="false">'03.24 по датам'!L45</f>
        <v>0</v>
      </c>
      <c r="M45" s="2121" t="n">
        <f aca="false">'03.24 по датам'!M45</f>
        <v>0</v>
      </c>
      <c r="N45" s="2121" t="n">
        <f aca="false">'03.24 по датам'!N45</f>
        <v>0</v>
      </c>
      <c r="O45" s="2121" t="n">
        <f aca="false">'03.24 по датам'!O45</f>
        <v>0</v>
      </c>
      <c r="P45" s="2121" t="n">
        <f aca="false">'03.24 по датам'!P45</f>
        <v>0</v>
      </c>
      <c r="Q45" s="2121" t="n">
        <f aca="false">'03.24 по датам'!Q45</f>
        <v>0</v>
      </c>
      <c r="R45" s="2121" t="n">
        <f aca="false">'03.24 по датам'!R45</f>
        <v>0</v>
      </c>
      <c r="S45" s="2121" t="n">
        <f aca="false">'03.24 по датам'!S45</f>
        <v>0</v>
      </c>
      <c r="T45" s="2121" t="n">
        <f aca="false">'03.24 по датам'!T45</f>
        <v>0</v>
      </c>
      <c r="U45" s="2121" t="n">
        <f aca="false">'03.24 по датам'!U45</f>
        <v>0</v>
      </c>
      <c r="V45" s="2121" t="n">
        <f aca="false">'03.24 по датам'!V45</f>
        <v>0</v>
      </c>
      <c r="W45" s="2122" t="n">
        <f aca="false">'03.24 по датам'!W45</f>
        <v>0</v>
      </c>
      <c r="X45" s="2115"/>
      <c r="Y45" s="2116"/>
      <c r="Z45" s="2117"/>
      <c r="AA45" s="2118" t="n">
        <f aca="false">COUNTIF(C45:Z45,"&gt;"&amp;0)</f>
        <v>1</v>
      </c>
      <c r="AB45" s="2119"/>
      <c r="AC45" s="2120" t="n">
        <f aca="false">'03.24 по датам'!AC45</f>
        <v>0</v>
      </c>
      <c r="AD45" s="2120" t="n">
        <f aca="false">'03.24 по датам'!AD45</f>
        <v>0</v>
      </c>
      <c r="AE45" s="2121" t="n">
        <f aca="false">'03.24 по датам'!AE45</f>
        <v>0</v>
      </c>
      <c r="AF45" s="2121" t="n">
        <f aca="false">'03.24 по датам'!AF45</f>
        <v>0</v>
      </c>
      <c r="AG45" s="2121" t="n">
        <f aca="false">'03.24 по датам'!AG45</f>
        <v>0</v>
      </c>
      <c r="AH45" s="2121" t="n">
        <f aca="false">'03.24 по датам'!AH45</f>
        <v>0</v>
      </c>
      <c r="AI45" s="2121" t="n">
        <f aca="false">'03.24 по датам'!AI45</f>
        <v>0</v>
      </c>
      <c r="AJ45" s="2121" t="n">
        <f aca="false">'03.24 по датам'!AJ45</f>
        <v>0</v>
      </c>
      <c r="AK45" s="2121" t="n">
        <f aca="false">'03.24 по датам'!AK45</f>
        <v>0</v>
      </c>
      <c r="AL45" s="2121" t="n">
        <f aca="false">'03.24 по датам'!AL45</f>
        <v>0</v>
      </c>
      <c r="AM45" s="2121" t="n">
        <f aca="false">'03.24 по датам'!AM45</f>
        <v>0</v>
      </c>
      <c r="AN45" s="2121" t="n">
        <f aca="false">'03.24 по датам'!AN45</f>
        <v>0</v>
      </c>
      <c r="AO45" s="2122" t="n">
        <f aca="false">'03.24 по датам'!AO45</f>
        <v>0</v>
      </c>
      <c r="AP45" s="2115"/>
      <c r="AQ45" s="2116"/>
      <c r="AR45" s="2117"/>
      <c r="AS45" s="2118" t="n">
        <f aca="false">COUNTIF(AC46:AR46,"&gt;"&amp;0)</f>
        <v>0</v>
      </c>
      <c r="AT45" s="2119"/>
      <c r="AU45" s="2120" t="n">
        <f aca="false">'03.24 по датам'!AU45</f>
        <v>0</v>
      </c>
      <c r="AV45" s="2120" t="n">
        <f aca="false">'03.24 по датам'!AV45</f>
        <v>0</v>
      </c>
      <c r="AW45" s="2120" t="n">
        <f aca="false">'03.24 по датам'!AW45</f>
        <v>0</v>
      </c>
      <c r="AX45" s="2150" t="n">
        <f aca="false">'03.24 по датам'!AX45</f>
        <v>0</v>
      </c>
      <c r="AY45" s="2150" t="n">
        <f aca="false">'03.24 по датам'!AY45</f>
        <v>0</v>
      </c>
      <c r="AZ45" s="2150" t="n">
        <f aca="false">'03.24 по датам'!AZ45</f>
        <v>0</v>
      </c>
      <c r="BA45" s="2150" t="n">
        <f aca="false">'03.24 по датам'!BA45</f>
        <v>0</v>
      </c>
      <c r="BB45" s="2150" t="n">
        <f aca="false">'03.24 по датам'!BB45</f>
        <v>0</v>
      </c>
      <c r="BC45" s="2150" t="n">
        <f aca="false">'03.24 по датам'!BC45</f>
        <v>0</v>
      </c>
      <c r="BD45" s="2150" t="n">
        <f aca="false">'03.24 по датам'!BD45</f>
        <v>0</v>
      </c>
      <c r="BE45" s="2150" t="n">
        <f aca="false">'03.24 по датам'!BE45</f>
        <v>0</v>
      </c>
      <c r="BF45" s="2150" t="n">
        <f aca="false">'03.24 по датам'!BF45</f>
        <v>0</v>
      </c>
      <c r="BG45" s="2150" t="n">
        <f aca="false">'03.24 по датам'!BG45</f>
        <v>0</v>
      </c>
      <c r="BH45" s="2150" t="n">
        <f aca="false">'03.24 по датам'!BH45</f>
        <v>0</v>
      </c>
      <c r="BI45" s="2150" t="n">
        <f aca="false">'03.24 по датам'!BI45</f>
        <v>0</v>
      </c>
      <c r="BJ45" s="2150" t="n">
        <f aca="false">'03.24 по датам'!BJ45</f>
        <v>0</v>
      </c>
      <c r="BK45" s="2150" t="n">
        <f aca="false">'03.24 по датам'!BK45</f>
        <v>0</v>
      </c>
      <c r="BL45" s="2150" t="n">
        <f aca="false">'03.24 по датам'!BL45</f>
        <v>0</v>
      </c>
      <c r="BM45" s="2150" t="n">
        <f aca="false">'03.24 по датам'!BM45</f>
        <v>0</v>
      </c>
      <c r="BN45" s="2150" t="n">
        <f aca="false">'03.24 по датам'!BN45</f>
        <v>0</v>
      </c>
      <c r="BO45" s="2150" t="n">
        <f aca="false">'03.24 по датам'!BO45</f>
        <v>0</v>
      </c>
      <c r="BP45" s="2150" t="n">
        <f aca="false">'03.24 по датам'!BP45</f>
        <v>0</v>
      </c>
      <c r="BQ45" s="2289" t="n">
        <f aca="false">'03.24 по датам'!BQ45</f>
        <v>0</v>
      </c>
      <c r="BR45" s="2130"/>
      <c r="BS45" s="2131"/>
      <c r="BT45" s="2117"/>
      <c r="BU45" s="2118" t="n">
        <f aca="false">COUNTIF(AU46:BT46,"&gt;"&amp;0)</f>
        <v>0</v>
      </c>
      <c r="BV45" s="2119"/>
      <c r="BW45" s="2124" t="n">
        <f aca="false">'03.24 по датам'!BW45</f>
        <v>0</v>
      </c>
      <c r="BX45" s="2121" t="n">
        <f aca="false">'03.24 по датам'!BX45</f>
        <v>0</v>
      </c>
      <c r="BY45" s="2121" t="n">
        <f aca="false">'03.24 по датам'!BY45</f>
        <v>0</v>
      </c>
      <c r="BZ45" s="2121" t="n">
        <f aca="false">'03.24 по датам'!BZ45</f>
        <v>0</v>
      </c>
      <c r="CA45" s="2121" t="n">
        <f aca="false">'03.24 по датам'!CA45</f>
        <v>0</v>
      </c>
      <c r="CB45" s="2121" t="n">
        <f aca="false">'03.24 по датам'!CB45</f>
        <v>0</v>
      </c>
      <c r="CC45" s="2121" t="n">
        <f aca="false">'03.24 по датам'!CC45</f>
        <v>0</v>
      </c>
      <c r="CD45" s="2121" t="n">
        <f aca="false">'03.24 по датам'!CD45</f>
        <v>0</v>
      </c>
      <c r="CE45" s="2121" t="n">
        <f aca="false">'03.24 по датам'!CE45</f>
        <v>0</v>
      </c>
      <c r="CF45" s="2121" t="n">
        <f aca="false">'03.24 по датам'!CF45</f>
        <v>0</v>
      </c>
      <c r="CG45" s="2121" t="n">
        <f aca="false">'03.24 по датам'!CG45</f>
        <v>0</v>
      </c>
      <c r="CH45" s="2121" t="n">
        <f aca="false">'03.24 по датам'!CH45</f>
        <v>0</v>
      </c>
      <c r="CI45" s="2122" t="n">
        <f aca="false">'03.24 по датам'!CI45</f>
        <v>0</v>
      </c>
      <c r="CJ45" s="2115"/>
      <c r="CK45" s="2116"/>
      <c r="CL45" s="2117"/>
      <c r="CM45" s="2118" t="n">
        <f aca="false">COUNTIF(BW46:CL46,"&gt;"&amp;0)</f>
        <v>0</v>
      </c>
      <c r="CN45" s="2119"/>
      <c r="CO45" s="2119" t="n">
        <f aca="false">AA45+AS45+BU45+CM45</f>
        <v>1</v>
      </c>
      <c r="CP45" s="2119"/>
      <c r="CQ45" s="2150" t="n">
        <f aca="false">'03.24 по датам'!CQ45</f>
        <v>0</v>
      </c>
      <c r="CR45" s="2150" t="n">
        <f aca="false">'03.24 по датам'!CR45</f>
        <v>0</v>
      </c>
      <c r="CS45" s="2150" t="n">
        <f aca="false">'03.24 по датам'!CS45</f>
        <v>0</v>
      </c>
      <c r="CT45" s="2150" t="n">
        <f aca="false">'03.24 по датам'!CT45</f>
        <v>0</v>
      </c>
      <c r="CU45" s="2150" t="n">
        <f aca="false">'03.24 по датам'!CU45</f>
        <v>0</v>
      </c>
      <c r="CV45" s="2150" t="n">
        <f aca="false">'03.24 по датам'!CV45</f>
        <v>0</v>
      </c>
      <c r="CW45" s="2150" t="n">
        <f aca="false">'03.24 по датам'!CW45</f>
        <v>0</v>
      </c>
      <c r="CX45" s="2150" t="n">
        <f aca="false">'03.24 по датам'!CX45</f>
        <v>0</v>
      </c>
      <c r="CY45" s="2150" t="n">
        <f aca="false">'03.24 по датам'!CY45</f>
        <v>0</v>
      </c>
      <c r="CZ45" s="2150" t="n">
        <f aca="false">'03.24 по датам'!CZ45</f>
        <v>0</v>
      </c>
      <c r="DA45" s="2150" t="n">
        <f aca="false">'03.24 по датам'!DA45</f>
        <v>0</v>
      </c>
      <c r="DB45" s="2150" t="n">
        <f aca="false">'03.24 по датам'!DB45</f>
        <v>0</v>
      </c>
      <c r="DC45" s="2289" t="n">
        <f aca="false">'03.24 по датам'!DC45</f>
        <v>0</v>
      </c>
      <c r="DD45" s="2130"/>
      <c r="DE45" s="2131"/>
      <c r="DF45" s="2117"/>
      <c r="DG45" s="2125" t="n">
        <f aca="false">SUBTOTAL(9,CQ47:DF47)</f>
        <v>0</v>
      </c>
      <c r="DH45" s="2126"/>
      <c r="DI45" s="2124" t="n">
        <f aca="false">'03.24 по датам'!DI45</f>
        <v>0</v>
      </c>
      <c r="DJ45" s="2150" t="n">
        <f aca="false">'03.24 по датам'!DJ45</f>
        <v>0</v>
      </c>
      <c r="DK45" s="2150" t="n">
        <f aca="false">'03.24 по датам'!DK45</f>
        <v>0</v>
      </c>
      <c r="DL45" s="2150" t="n">
        <f aca="false">'03.24 по датам'!DL45</f>
        <v>0</v>
      </c>
      <c r="DM45" s="2150" t="n">
        <f aca="false">'03.24 по датам'!DM45</f>
        <v>0</v>
      </c>
      <c r="DN45" s="2150" t="n">
        <f aca="false">'03.24 по датам'!DN45</f>
        <v>0</v>
      </c>
      <c r="DO45" s="2150" t="n">
        <f aca="false">'03.24 по датам'!DO45</f>
        <v>0</v>
      </c>
      <c r="DP45" s="2150" t="n">
        <f aca="false">'03.24 по датам'!DP45</f>
        <v>0</v>
      </c>
      <c r="DQ45" s="2150" t="n">
        <f aca="false">'03.24 по датам'!DQ45</f>
        <v>0</v>
      </c>
      <c r="DR45" s="2150" t="n">
        <f aca="false">'03.24 по датам'!DR45</f>
        <v>0</v>
      </c>
      <c r="DS45" s="2150" t="n">
        <f aca="false">'03.24 по датам'!DS45</f>
        <v>0</v>
      </c>
      <c r="DT45" s="2150" t="n">
        <f aca="false">'03.24 по датам'!DT45</f>
        <v>0</v>
      </c>
      <c r="DU45" s="2289" t="n">
        <f aca="false">'03.24 по датам'!DU45</f>
        <v>0</v>
      </c>
      <c r="DV45" s="2130"/>
      <c r="DW45" s="2131"/>
      <c r="DX45" s="2117"/>
      <c r="DY45" s="2125" t="n">
        <f aca="false">COUNTIF(DI46:DX46,"&gt;"&amp;0)</f>
        <v>0</v>
      </c>
      <c r="DZ45" s="2126"/>
      <c r="EA45" s="2121" t="n">
        <f aca="false">'03.24 по датам'!EA45</f>
        <v>0</v>
      </c>
      <c r="EB45" s="2121" t="n">
        <f aca="false">'03.24 по датам'!EB45</f>
        <v>0</v>
      </c>
      <c r="EC45" s="2121" t="n">
        <f aca="false">'03.24 по датам'!EC45</f>
        <v>0</v>
      </c>
      <c r="ED45" s="2121" t="str">
        <f aca="false">'03.24 по датам'!ED45</f>
        <v>N</v>
      </c>
      <c r="EE45" s="2121" t="n">
        <f aca="false">'03.24 по датам'!EE45</f>
        <v>0</v>
      </c>
      <c r="EF45" s="2121" t="n">
        <f aca="false">'03.24 по датам'!EF45</f>
        <v>0</v>
      </c>
      <c r="EG45" s="2121" t="n">
        <f aca="false">'03.24 по датам'!EG45</f>
        <v>0</v>
      </c>
      <c r="EH45" s="2121" t="n">
        <f aca="false">'03.24 по датам'!EH45</f>
        <v>0</v>
      </c>
      <c r="EI45" s="2121" t="n">
        <f aca="false">'03.24 по датам'!EI45</f>
        <v>0</v>
      </c>
      <c r="EJ45" s="2121" t="n">
        <f aca="false">'03.24 по датам'!EJ45</f>
        <v>0</v>
      </c>
      <c r="EK45" s="2121" t="n">
        <f aca="false">'03.24 по датам'!EK45</f>
        <v>0</v>
      </c>
      <c r="EL45" s="2121" t="n">
        <f aca="false">'03.24 по датам'!EL45</f>
        <v>0</v>
      </c>
      <c r="EM45" s="2121" t="n">
        <f aca="false">'03.24 по датам'!EM45</f>
        <v>0</v>
      </c>
      <c r="EN45" s="2121" t="n">
        <f aca="false">'03.24 по датам'!EN45</f>
        <v>0</v>
      </c>
      <c r="EO45" s="2121" t="n">
        <f aca="false">'03.24 по датам'!EO45</f>
        <v>0</v>
      </c>
      <c r="EP45" s="2121" t="n">
        <f aca="false">'03.24 по датам'!EP45</f>
        <v>0</v>
      </c>
      <c r="EQ45" s="2121" t="n">
        <f aca="false">'03.24 по датам'!EQ45</f>
        <v>0</v>
      </c>
      <c r="ER45" s="2121" t="n">
        <f aca="false">'03.24 по датам'!ER45</f>
        <v>0</v>
      </c>
      <c r="ES45" s="2121" t="n">
        <f aca="false">'03.24 по датам'!ES45</f>
        <v>0</v>
      </c>
      <c r="ET45" s="2121" t="n">
        <f aca="false">'03.24 по датам'!ET45</f>
        <v>0</v>
      </c>
      <c r="EU45" s="2121" t="n">
        <f aca="false">'03.24 по датам'!EU45</f>
        <v>0</v>
      </c>
      <c r="EV45" s="2121" t="n">
        <f aca="false">'03.24 по датам'!EV45</f>
        <v>0</v>
      </c>
      <c r="EW45" s="2121" t="n">
        <f aca="false">'03.24 по датам'!EW45</f>
        <v>0</v>
      </c>
      <c r="EX45" s="2121" t="n">
        <f aca="false">'03.24 по датам'!EX45</f>
        <v>0</v>
      </c>
      <c r="EY45" s="2122" t="n">
        <f aca="false">'03.24 по датам'!EY45</f>
        <v>0</v>
      </c>
      <c r="EZ45" s="2115"/>
      <c r="FA45" s="2116"/>
      <c r="FB45" s="2117"/>
      <c r="FC45" s="2125" t="n">
        <f aca="false">COUNTIF(EA46:FB46,"&gt;"&amp;0)</f>
        <v>1</v>
      </c>
      <c r="FD45" s="2126"/>
      <c r="FE45" s="2121" t="n">
        <f aca="false">'03.24 по датам'!FE45</f>
        <v>0</v>
      </c>
      <c r="FF45" s="2121" t="n">
        <f aca="false">'03.24 по датам'!FF45</f>
        <v>0</v>
      </c>
      <c r="FG45" s="2121" t="n">
        <f aca="false">'03.24 по датам'!FG45</f>
        <v>0</v>
      </c>
      <c r="FH45" s="2121" t="n">
        <f aca="false">'03.24 по датам'!FH45</f>
        <v>0</v>
      </c>
      <c r="FI45" s="2121" t="n">
        <f aca="false">'03.24 по датам'!FI45</f>
        <v>0</v>
      </c>
      <c r="FJ45" s="2121" t="n">
        <f aca="false">'03.24 по датам'!FJ45</f>
        <v>0</v>
      </c>
      <c r="FK45" s="2121" t="n">
        <f aca="false">'03.24 по датам'!FK45</f>
        <v>0</v>
      </c>
      <c r="FL45" s="2121" t="n">
        <f aca="false">'03.24 по датам'!FL45</f>
        <v>0</v>
      </c>
      <c r="FM45" s="2121" t="n">
        <f aca="false">'03.24 по датам'!FM45</f>
        <v>0</v>
      </c>
      <c r="FN45" s="2122" t="n">
        <f aca="false">'03.24 по датам'!FN45</f>
        <v>0</v>
      </c>
      <c r="FO45" s="2115"/>
      <c r="FP45" s="2116"/>
      <c r="FQ45" s="2117"/>
      <c r="FR45" s="2125" t="n">
        <f aca="false">COUNTIF(FE46:FQ46,"&gt;"&amp;0)</f>
        <v>0</v>
      </c>
      <c r="FS45" s="2126"/>
      <c r="FT45" s="2128"/>
      <c r="FU45" s="2128"/>
      <c r="FV45" s="2128"/>
      <c r="FW45" s="2128"/>
      <c r="FX45" s="2128"/>
      <c r="FY45" s="2128"/>
      <c r="FZ45" s="2128"/>
      <c r="GA45" s="2128"/>
      <c r="GB45" s="2128"/>
      <c r="GC45" s="2128"/>
      <c r="GD45" s="2128"/>
      <c r="GE45" s="2128"/>
      <c r="GF45" s="2128"/>
      <c r="GG45" s="2128"/>
      <c r="GH45" s="2128"/>
      <c r="GI45" s="2128"/>
      <c r="GJ45" s="2128"/>
      <c r="GK45" s="2128"/>
      <c r="GL45" s="2128"/>
      <c r="GM45" s="2128"/>
      <c r="GN45" s="2128"/>
      <c r="GO45" s="2128"/>
      <c r="GP45" s="2128"/>
      <c r="GQ45" s="2128"/>
      <c r="GR45" s="2128"/>
      <c r="GS45" s="2129"/>
      <c r="GT45" s="2130"/>
      <c r="GU45" s="2131"/>
      <c r="GV45" s="2117"/>
      <c r="GW45" s="2132" t="n">
        <f aca="false">SUBTOTAL(9,FT47:GV47)</f>
        <v>0</v>
      </c>
      <c r="GX45" s="2119" t="n">
        <f aca="false">SUBTOTAL(9,FT47:GV47)</f>
        <v>0</v>
      </c>
      <c r="GY45" s="2133"/>
      <c r="GZ45" s="2134" t="n">
        <f aca="false">'03.24 по датам'!GZ45</f>
        <v>0</v>
      </c>
      <c r="HA45" s="2135" t="n">
        <f aca="false">'03.24 по датам'!HA45</f>
        <v>0</v>
      </c>
      <c r="HB45" s="2136"/>
      <c r="HC45" s="2137"/>
      <c r="HD45" s="2261" t="n">
        <f aca="false">'03.24 по датам'!HD45</f>
        <v>0</v>
      </c>
      <c r="HE45" s="2136"/>
      <c r="HF45" s="2139"/>
      <c r="HG45" s="2124"/>
      <c r="HH45" s="2124"/>
      <c r="HI45" s="2278"/>
      <c r="HJ45" s="2279"/>
      <c r="HK45" s="2279"/>
      <c r="HL45" s="2279"/>
      <c r="HM45" s="2279"/>
      <c r="HN45" s="2279"/>
      <c r="HO45" s="2279"/>
      <c r="HP45" s="2279"/>
      <c r="HQ45" s="2279"/>
      <c r="HR45" s="2279"/>
      <c r="HS45" s="2279"/>
      <c r="HT45" s="2279"/>
      <c r="HU45" s="2279"/>
      <c r="HV45" s="2279"/>
      <c r="HW45" s="2279"/>
      <c r="HX45" s="2279"/>
      <c r="HY45" s="2279"/>
      <c r="HZ45" s="2280"/>
      <c r="IA45" s="2115"/>
      <c r="IB45" s="2116"/>
      <c r="IC45" s="2117"/>
      <c r="ID45" s="2118" t="n">
        <f aca="false">SUBTOTAL(9,HG47:IC47)</f>
        <v>0</v>
      </c>
      <c r="IE45" s="2142"/>
      <c r="IF45" s="2143" t="n">
        <f aca="false">'03.24 по датам'!IF45</f>
        <v>0</v>
      </c>
      <c r="IG45" s="2143" t="n">
        <f aca="false">'03.24 по датам'!IG45</f>
        <v>0</v>
      </c>
      <c r="IH45" s="2144" t="n">
        <f aca="false">'03.24 по датам'!IH45</f>
        <v>0</v>
      </c>
      <c r="II45" s="2145"/>
      <c r="IJ45" s="2146"/>
      <c r="IK45" s="2147" t="n">
        <f aca="false">SUBTOTAL(9,IF47:IJ47)</f>
        <v>0</v>
      </c>
      <c r="IL45" s="2148"/>
      <c r="IM45" s="2149" t="n">
        <f aca="false">'03.24 по датам'!IM45</f>
        <v>0</v>
      </c>
      <c r="IN45" s="2150" t="n">
        <f aca="false">'03.24 по датам'!IN45</f>
        <v>0</v>
      </c>
      <c r="IO45" s="2151" t="n">
        <f aca="false">'03.24 по датам'!IO45</f>
        <v>0</v>
      </c>
      <c r="IP45" s="2151" t="n">
        <f aca="false">'03.24 по датам'!IP45</f>
        <v>0</v>
      </c>
      <c r="IQ45" s="2151" t="n">
        <f aca="false">'03.24 по датам'!IQ45</f>
        <v>0</v>
      </c>
      <c r="IR45" s="2151" t="n">
        <f aca="false">'03.24 по датам'!IR45</f>
        <v>0</v>
      </c>
      <c r="IS45" s="2151" t="n">
        <f aca="false">'03.24 по датам'!IS45</f>
        <v>0</v>
      </c>
      <c r="IT45" s="2151" t="n">
        <f aca="false">'03.24 по датам'!IT45</f>
        <v>0</v>
      </c>
      <c r="IU45" s="2151" t="n">
        <f aca="false">'03.24 по датам'!IU45</f>
        <v>0</v>
      </c>
      <c r="IV45" s="2152" t="n">
        <f aca="false">'03.24 по датам'!IV45</f>
        <v>0</v>
      </c>
      <c r="IW45" s="2153"/>
      <c r="IX45" s="2154"/>
      <c r="IY45" s="2155"/>
      <c r="IZ45" s="2118" t="n">
        <f aca="false">SUBTOTAL(3,IM45:IY45)</f>
        <v>10</v>
      </c>
      <c r="JA45" s="2156"/>
      <c r="JB45" s="2157" t="n">
        <f aca="false">'03.24 по датам'!JB45</f>
        <v>0</v>
      </c>
      <c r="JC45" s="2158"/>
      <c r="JD45" s="2159" t="n">
        <f aca="false">'03.24 по датам'!JD45</f>
        <v>0</v>
      </c>
      <c r="JE45" s="2160"/>
      <c r="JF45" s="2161"/>
      <c r="JG45" s="2263" t="n">
        <f aca="false">'03.24 по датам'!JG45</f>
        <v>0</v>
      </c>
      <c r="JH45" s="2263" t="n">
        <f aca="false">'03.24 по датам'!JH45</f>
        <v>0</v>
      </c>
      <c r="JI45" s="2162" t="n">
        <f aca="false">'03.24 по датам'!JI45</f>
        <v>0</v>
      </c>
      <c r="JJ45" s="2163" t="n">
        <f aca="false">'03.24 по датам'!JJ45</f>
        <v>0</v>
      </c>
      <c r="JK45" s="2281"/>
      <c r="JL45" s="2165"/>
      <c r="JM45" s="2107"/>
      <c r="JN45" s="2108"/>
      <c r="JO45" s="2256"/>
      <c r="JP45" s="2166"/>
      <c r="JQ45" s="2167"/>
      <c r="JR45" s="2168"/>
    </row>
    <row r="46" customFormat="false" ht="11.25" hidden="false" customHeight="true" outlineLevel="0" collapsed="false">
      <c r="A46" s="2056"/>
      <c r="B46" s="2169" t="s">
        <v>661</v>
      </c>
      <c r="C46" s="2179" t="n">
        <f aca="false">'03.24 по датам'!C46</f>
        <v>50</v>
      </c>
      <c r="D46" s="2179" t="n">
        <f aca="false">'03.24 по датам'!D46</f>
        <v>0</v>
      </c>
      <c r="E46" s="2179" t="n">
        <f aca="false">'03.24 по датам'!E46</f>
        <v>0</v>
      </c>
      <c r="F46" s="2179" t="n">
        <f aca="false">'03.24 по датам'!F46</f>
        <v>0</v>
      </c>
      <c r="G46" s="2177" t="n">
        <f aca="false">'03.24 по датам'!G46</f>
        <v>0</v>
      </c>
      <c r="H46" s="2177" t="n">
        <f aca="false">'03.24 по датам'!H46</f>
        <v>0</v>
      </c>
      <c r="I46" s="2177" t="n">
        <f aca="false">'03.24 по датам'!I46</f>
        <v>0</v>
      </c>
      <c r="J46" s="2177" t="n">
        <f aca="false">'03.24 по датам'!J46</f>
        <v>0</v>
      </c>
      <c r="K46" s="2177" t="n">
        <f aca="false">'03.24 по датам'!K46</f>
        <v>0</v>
      </c>
      <c r="L46" s="2177" t="n">
        <f aca="false">'03.24 по датам'!L46</f>
        <v>0</v>
      </c>
      <c r="M46" s="2177" t="n">
        <f aca="false">'03.24 по датам'!M46</f>
        <v>0</v>
      </c>
      <c r="N46" s="2177" t="n">
        <f aca="false">'03.24 по датам'!N46</f>
        <v>0</v>
      </c>
      <c r="O46" s="2177" t="n">
        <f aca="false">'03.24 по датам'!O46</f>
        <v>0</v>
      </c>
      <c r="P46" s="2177" t="n">
        <f aca="false">'03.24 по датам'!P46</f>
        <v>0</v>
      </c>
      <c r="Q46" s="2177" t="n">
        <f aca="false">'03.24 по датам'!Q46</f>
        <v>0</v>
      </c>
      <c r="R46" s="2177" t="n">
        <f aca="false">'03.24 по датам'!R46</f>
        <v>0</v>
      </c>
      <c r="S46" s="2177" t="n">
        <f aca="false">'03.24 по датам'!S46</f>
        <v>0</v>
      </c>
      <c r="T46" s="2177" t="n">
        <f aca="false">'03.24 по датам'!T46</f>
        <v>0</v>
      </c>
      <c r="U46" s="2177" t="n">
        <f aca="false">'03.24 по датам'!U46</f>
        <v>0</v>
      </c>
      <c r="V46" s="2177" t="n">
        <f aca="false">'03.24 по датам'!V46</f>
        <v>0</v>
      </c>
      <c r="W46" s="2178" t="n">
        <f aca="false">'03.24 по датам'!W46</f>
        <v>0</v>
      </c>
      <c r="X46" s="2171"/>
      <c r="Y46" s="2172"/>
      <c r="Z46" s="2173"/>
      <c r="AA46" s="2174" t="n">
        <f aca="false">SUBTOTAL(9,C46:Z46)</f>
        <v>50</v>
      </c>
      <c r="AB46" s="2175" t="n">
        <f aca="false">AA46+AB42</f>
        <v>50</v>
      </c>
      <c r="AC46" s="2176" t="n">
        <f aca="false">'03.24 по датам'!AC46</f>
        <v>0</v>
      </c>
      <c r="AD46" s="2176" t="n">
        <f aca="false">'03.24 по датам'!AD46</f>
        <v>0</v>
      </c>
      <c r="AE46" s="2177" t="n">
        <f aca="false">'03.24 по датам'!AE46</f>
        <v>0</v>
      </c>
      <c r="AF46" s="2177" t="n">
        <f aca="false">'03.24 по датам'!AF46</f>
        <v>0</v>
      </c>
      <c r="AG46" s="2177" t="n">
        <f aca="false">'03.24 по датам'!AG46</f>
        <v>0</v>
      </c>
      <c r="AH46" s="2177" t="n">
        <f aca="false">'03.24 по датам'!AH46</f>
        <v>0</v>
      </c>
      <c r="AI46" s="2177" t="n">
        <f aca="false">'03.24 по датам'!AI46</f>
        <v>0</v>
      </c>
      <c r="AJ46" s="2177" t="n">
        <f aca="false">'03.24 по датам'!AJ46</f>
        <v>0</v>
      </c>
      <c r="AK46" s="2177" t="n">
        <f aca="false">'03.24 по датам'!AK46</f>
        <v>0</v>
      </c>
      <c r="AL46" s="2177" t="n">
        <f aca="false">'03.24 по датам'!AL46</f>
        <v>0</v>
      </c>
      <c r="AM46" s="2177" t="n">
        <f aca="false">'03.24 по датам'!AM46</f>
        <v>0</v>
      </c>
      <c r="AN46" s="2177" t="n">
        <f aca="false">'03.24 по датам'!AN46</f>
        <v>0</v>
      </c>
      <c r="AO46" s="2178" t="n">
        <f aca="false">'03.24 по датам'!AO46</f>
        <v>0</v>
      </c>
      <c r="AP46" s="2171"/>
      <c r="AQ46" s="2172"/>
      <c r="AR46" s="2173"/>
      <c r="AS46" s="2174" t="n">
        <f aca="false">SUBTOTAL(9,AC46:AR46)</f>
        <v>0</v>
      </c>
      <c r="AT46" s="2175" t="n">
        <f aca="false">AS46+AT42</f>
        <v>0</v>
      </c>
      <c r="AU46" s="2176" t="n">
        <f aca="false">'03.24 по датам'!AU46</f>
        <v>0</v>
      </c>
      <c r="AV46" s="2176" t="n">
        <f aca="false">'03.24 по датам'!AV46</f>
        <v>0</v>
      </c>
      <c r="AW46" s="2176" t="n">
        <f aca="false">'03.24 по датам'!AW46</f>
        <v>0</v>
      </c>
      <c r="AX46" s="2204" t="n">
        <f aca="false">'03.24 по датам'!AX46</f>
        <v>0</v>
      </c>
      <c r="AY46" s="2204" t="n">
        <f aca="false">'03.24 по датам'!AY46</f>
        <v>0</v>
      </c>
      <c r="AZ46" s="2204" t="n">
        <f aca="false">'03.24 по датам'!AZ46</f>
        <v>0</v>
      </c>
      <c r="BA46" s="2204" t="n">
        <f aca="false">'03.24 по датам'!BA46</f>
        <v>0</v>
      </c>
      <c r="BB46" s="2204" t="n">
        <f aca="false">'03.24 по датам'!BB46</f>
        <v>0</v>
      </c>
      <c r="BC46" s="2204" t="n">
        <f aca="false">'03.24 по датам'!BC46</f>
        <v>0</v>
      </c>
      <c r="BD46" s="2204" t="n">
        <f aca="false">'03.24 по датам'!BD46</f>
        <v>0</v>
      </c>
      <c r="BE46" s="2204" t="n">
        <f aca="false">'03.24 по датам'!BE46</f>
        <v>0</v>
      </c>
      <c r="BF46" s="2204" t="n">
        <f aca="false">'03.24 по датам'!BF46</f>
        <v>0</v>
      </c>
      <c r="BG46" s="2204" t="n">
        <f aca="false">'03.24 по датам'!BG46</f>
        <v>0</v>
      </c>
      <c r="BH46" s="2204" t="n">
        <f aca="false">'03.24 по датам'!BH46</f>
        <v>0</v>
      </c>
      <c r="BI46" s="2204" t="n">
        <f aca="false">'03.24 по датам'!BI46</f>
        <v>0</v>
      </c>
      <c r="BJ46" s="2204" t="n">
        <f aca="false">'03.24 по датам'!BJ46</f>
        <v>0</v>
      </c>
      <c r="BK46" s="2204" t="n">
        <f aca="false">'03.24 по датам'!BK46</f>
        <v>0</v>
      </c>
      <c r="BL46" s="2204" t="n">
        <f aca="false">'03.24 по датам'!BL46</f>
        <v>0</v>
      </c>
      <c r="BM46" s="2204" t="n">
        <f aca="false">'03.24 по датам'!BM46</f>
        <v>0</v>
      </c>
      <c r="BN46" s="2204" t="n">
        <f aca="false">'03.24 по датам'!BN46</f>
        <v>0</v>
      </c>
      <c r="BO46" s="2204" t="n">
        <f aca="false">'03.24 по датам'!BO46</f>
        <v>0</v>
      </c>
      <c r="BP46" s="2204" t="n">
        <f aca="false">'03.24 по датам'!BP46</f>
        <v>0</v>
      </c>
      <c r="BQ46" s="2290" t="n">
        <f aca="false">'03.24 по датам'!BQ46</f>
        <v>0</v>
      </c>
      <c r="BR46" s="2186"/>
      <c r="BS46" s="2187"/>
      <c r="BT46" s="2173"/>
      <c r="BU46" s="2174" t="n">
        <f aca="false">SUBTOTAL(9,AU46:BT46)</f>
        <v>0</v>
      </c>
      <c r="BV46" s="2175" t="n">
        <f aca="false">BU46+BV42</f>
        <v>0</v>
      </c>
      <c r="BW46" s="2180" t="n">
        <f aca="false">'03.24 по датам'!BW46</f>
        <v>0</v>
      </c>
      <c r="BX46" s="2177" t="n">
        <f aca="false">'03.24 по датам'!BX46</f>
        <v>0</v>
      </c>
      <c r="BY46" s="2177" t="n">
        <f aca="false">'03.24 по датам'!BY46</f>
        <v>0</v>
      </c>
      <c r="BZ46" s="2177" t="n">
        <f aca="false">'03.24 по датам'!BZ46</f>
        <v>0</v>
      </c>
      <c r="CA46" s="2177" t="n">
        <f aca="false">'03.24 по датам'!CA46</f>
        <v>0</v>
      </c>
      <c r="CB46" s="2177" t="n">
        <f aca="false">'03.24 по датам'!CB46</f>
        <v>0</v>
      </c>
      <c r="CC46" s="2177" t="n">
        <f aca="false">'03.24 по датам'!CC46</f>
        <v>0</v>
      </c>
      <c r="CD46" s="2177" t="n">
        <f aca="false">'03.24 по датам'!CD46</f>
        <v>0</v>
      </c>
      <c r="CE46" s="2177" t="n">
        <f aca="false">'03.24 по датам'!CE46</f>
        <v>0</v>
      </c>
      <c r="CF46" s="2177" t="n">
        <f aca="false">'03.24 по датам'!CF46</f>
        <v>0</v>
      </c>
      <c r="CG46" s="2177" t="n">
        <f aca="false">'03.24 по датам'!CG46</f>
        <v>0</v>
      </c>
      <c r="CH46" s="2177" t="n">
        <f aca="false">'03.24 по датам'!CH46</f>
        <v>0</v>
      </c>
      <c r="CI46" s="2178" t="n">
        <f aca="false">'03.24 по датам'!CI46</f>
        <v>0</v>
      </c>
      <c r="CJ46" s="2171"/>
      <c r="CK46" s="2172"/>
      <c r="CL46" s="2173"/>
      <c r="CM46" s="2174" t="n">
        <f aca="false">SUBTOTAL(9,BW46:CL46)</f>
        <v>0</v>
      </c>
      <c r="CN46" s="2175" t="n">
        <f aca="false">CM46+CN42</f>
        <v>0</v>
      </c>
      <c r="CO46" s="2175" t="n">
        <f aca="false">AA46+AS46+BU46+CM46</f>
        <v>50</v>
      </c>
      <c r="CP46" s="2175" t="n">
        <f aca="false">CO46+CP42</f>
        <v>50</v>
      </c>
      <c r="CQ46" s="2204" t="n">
        <f aca="false">'03.24 по датам'!CQ46</f>
        <v>0</v>
      </c>
      <c r="CR46" s="2204" t="n">
        <f aca="false">'03.24 по датам'!CR46</f>
        <v>0</v>
      </c>
      <c r="CS46" s="2204" t="n">
        <f aca="false">'03.24 по датам'!CS46</f>
        <v>0</v>
      </c>
      <c r="CT46" s="2204" t="n">
        <f aca="false">'03.24 по датам'!CT46</f>
        <v>0</v>
      </c>
      <c r="CU46" s="2204" t="n">
        <f aca="false">'03.24 по датам'!CU46</f>
        <v>0</v>
      </c>
      <c r="CV46" s="2204" t="n">
        <f aca="false">'03.24 по датам'!CV46</f>
        <v>0</v>
      </c>
      <c r="CW46" s="2204" t="n">
        <f aca="false">'03.24 по датам'!CW46</f>
        <v>0</v>
      </c>
      <c r="CX46" s="2204" t="n">
        <f aca="false">'03.24 по датам'!CX46</f>
        <v>0</v>
      </c>
      <c r="CY46" s="2204" t="n">
        <f aca="false">'03.24 по датам'!CY46</f>
        <v>0</v>
      </c>
      <c r="CZ46" s="2204" t="n">
        <f aca="false">'03.24 по датам'!CZ46</f>
        <v>0</v>
      </c>
      <c r="DA46" s="2204" t="n">
        <f aca="false">'03.24 по датам'!DA46</f>
        <v>0</v>
      </c>
      <c r="DB46" s="2204" t="n">
        <f aca="false">'03.24 по датам'!DB46</f>
        <v>0</v>
      </c>
      <c r="DC46" s="2290" t="n">
        <f aca="false">'03.24 по датам'!DC46</f>
        <v>0</v>
      </c>
      <c r="DD46" s="2186"/>
      <c r="DE46" s="2187"/>
      <c r="DF46" s="2173"/>
      <c r="DG46" s="2181" t="n">
        <f aca="false">SUBTOTAL(9,CQ46:DF46)</f>
        <v>0</v>
      </c>
      <c r="DH46" s="2182" t="n">
        <f aca="false">DG46:DG46+IF($B42:$B42=2,0,DH42:DH42)</f>
        <v>0</v>
      </c>
      <c r="DI46" s="2180" t="n">
        <f aca="false">'03.24 по датам'!DI46</f>
        <v>0</v>
      </c>
      <c r="DJ46" s="2204" t="n">
        <f aca="false">'03.24 по датам'!DJ46</f>
        <v>0</v>
      </c>
      <c r="DK46" s="2204" t="n">
        <f aca="false">'03.24 по датам'!DK46</f>
        <v>0</v>
      </c>
      <c r="DL46" s="2204" t="n">
        <f aca="false">'03.24 по датам'!DL46</f>
        <v>0</v>
      </c>
      <c r="DM46" s="2204" t="n">
        <f aca="false">'03.24 по датам'!DM46</f>
        <v>0</v>
      </c>
      <c r="DN46" s="2204" t="n">
        <f aca="false">'03.24 по датам'!DN46</f>
        <v>0</v>
      </c>
      <c r="DO46" s="2204" t="n">
        <f aca="false">'03.24 по датам'!DO46</f>
        <v>0</v>
      </c>
      <c r="DP46" s="2204" t="n">
        <f aca="false">'03.24 по датам'!DP46</f>
        <v>0</v>
      </c>
      <c r="DQ46" s="2204" t="n">
        <f aca="false">'03.24 по датам'!DQ46</f>
        <v>0</v>
      </c>
      <c r="DR46" s="2204" t="n">
        <f aca="false">'03.24 по датам'!DR46</f>
        <v>0</v>
      </c>
      <c r="DS46" s="2204" t="n">
        <f aca="false">'03.24 по датам'!DS46</f>
        <v>0</v>
      </c>
      <c r="DT46" s="2204" t="n">
        <f aca="false">'03.24 по датам'!DT46</f>
        <v>0</v>
      </c>
      <c r="DU46" s="2290" t="n">
        <f aca="false">'03.24 по датам'!DU46</f>
        <v>0</v>
      </c>
      <c r="DV46" s="2186"/>
      <c r="DW46" s="2187"/>
      <c r="DX46" s="2173"/>
      <c r="DY46" s="2181" t="n">
        <f aca="false">SUBTOTAL(9,DI46:DX46)</f>
        <v>0</v>
      </c>
      <c r="DZ46" s="2182" t="n">
        <f aca="false">DY46:DY46+IF($B42:$B42=2,0,DZ42:DZ42)</f>
        <v>0</v>
      </c>
      <c r="EA46" s="2177" t="n">
        <f aca="false">'03.24 по датам'!EA46</f>
        <v>0</v>
      </c>
      <c r="EB46" s="2177" t="n">
        <f aca="false">'03.24 по датам'!EB46</f>
        <v>0</v>
      </c>
      <c r="EC46" s="2177" t="n">
        <f aca="false">'03.24 по датам'!EC46</f>
        <v>0</v>
      </c>
      <c r="ED46" s="2177" t="n">
        <f aca="false">'03.24 по датам'!ED46</f>
        <v>10</v>
      </c>
      <c r="EE46" s="2177" t="n">
        <f aca="false">'03.24 по датам'!EE46</f>
        <v>0</v>
      </c>
      <c r="EF46" s="2177" t="n">
        <f aca="false">'03.24 по датам'!EF46</f>
        <v>0</v>
      </c>
      <c r="EG46" s="2177" t="n">
        <f aca="false">'03.24 по датам'!EG46</f>
        <v>0</v>
      </c>
      <c r="EH46" s="2177" t="n">
        <f aca="false">'03.24 по датам'!EH46</f>
        <v>0</v>
      </c>
      <c r="EI46" s="2177" t="n">
        <f aca="false">'03.24 по датам'!EI46</f>
        <v>0</v>
      </c>
      <c r="EJ46" s="2177" t="n">
        <f aca="false">'03.24 по датам'!EJ46</f>
        <v>0</v>
      </c>
      <c r="EK46" s="2177" t="n">
        <f aca="false">'03.24 по датам'!EK46</f>
        <v>0</v>
      </c>
      <c r="EL46" s="2177" t="n">
        <f aca="false">'03.24 по датам'!EL46</f>
        <v>0</v>
      </c>
      <c r="EM46" s="2177" t="n">
        <f aca="false">'03.24 по датам'!EM46</f>
        <v>0</v>
      </c>
      <c r="EN46" s="2177" t="n">
        <f aca="false">'03.24 по датам'!EN46</f>
        <v>0</v>
      </c>
      <c r="EO46" s="2177" t="n">
        <f aca="false">'03.24 по датам'!EO46</f>
        <v>0</v>
      </c>
      <c r="EP46" s="2177" t="n">
        <f aca="false">'03.24 по датам'!EP46</f>
        <v>0</v>
      </c>
      <c r="EQ46" s="2177" t="n">
        <f aca="false">'03.24 по датам'!EQ46</f>
        <v>0</v>
      </c>
      <c r="ER46" s="2177" t="n">
        <f aca="false">'03.24 по датам'!ER46</f>
        <v>0</v>
      </c>
      <c r="ES46" s="2177" t="n">
        <f aca="false">'03.24 по датам'!ES46</f>
        <v>0</v>
      </c>
      <c r="ET46" s="2177" t="n">
        <f aca="false">'03.24 по датам'!ET46</f>
        <v>0</v>
      </c>
      <c r="EU46" s="2177" t="n">
        <f aca="false">'03.24 по датам'!EU46</f>
        <v>0</v>
      </c>
      <c r="EV46" s="2177" t="n">
        <f aca="false">'03.24 по датам'!EV46</f>
        <v>0</v>
      </c>
      <c r="EW46" s="2177" t="n">
        <f aca="false">'03.24 по датам'!EW46</f>
        <v>0</v>
      </c>
      <c r="EX46" s="2177" t="n">
        <f aca="false">'03.24 по датам'!EX46</f>
        <v>0</v>
      </c>
      <c r="EY46" s="2178" t="n">
        <f aca="false">'03.24 по датам'!EY46</f>
        <v>0</v>
      </c>
      <c r="EZ46" s="2171"/>
      <c r="FA46" s="2172"/>
      <c r="FB46" s="2173"/>
      <c r="FC46" s="2181" t="n">
        <f aca="false">SUBTOTAL(9,EA46:FB46)</f>
        <v>10</v>
      </c>
      <c r="FD46" s="2182" t="n">
        <f aca="false">FC46:FC46+IF($B42:$B42=2,0,FD42:FD42)</f>
        <v>30</v>
      </c>
      <c r="FE46" s="2177" t="n">
        <f aca="false">'03.24 по датам'!FE46</f>
        <v>0</v>
      </c>
      <c r="FF46" s="2177" t="n">
        <f aca="false">'03.24 по датам'!FF46</f>
        <v>0</v>
      </c>
      <c r="FG46" s="2177" t="n">
        <f aca="false">'03.24 по датам'!FG46</f>
        <v>0</v>
      </c>
      <c r="FH46" s="2177" t="n">
        <f aca="false">'03.24 по датам'!FH46</f>
        <v>0</v>
      </c>
      <c r="FI46" s="2177" t="n">
        <f aca="false">'03.24 по датам'!FI46</f>
        <v>0</v>
      </c>
      <c r="FJ46" s="2177" t="n">
        <f aca="false">'03.24 по датам'!FJ46</f>
        <v>0</v>
      </c>
      <c r="FK46" s="2177" t="n">
        <f aca="false">'03.24 по датам'!FK46</f>
        <v>0</v>
      </c>
      <c r="FL46" s="2177" t="n">
        <f aca="false">'03.24 по датам'!FL46</f>
        <v>0</v>
      </c>
      <c r="FM46" s="2177" t="n">
        <f aca="false">'03.24 по датам'!FM46</f>
        <v>0</v>
      </c>
      <c r="FN46" s="2178" t="n">
        <f aca="false">'03.24 по датам'!FN46</f>
        <v>0</v>
      </c>
      <c r="FO46" s="2171"/>
      <c r="FP46" s="2172"/>
      <c r="FQ46" s="2173"/>
      <c r="FR46" s="2181" t="n">
        <f aca="false">SUBTOTAL(9,FE46:FQ46)</f>
        <v>0</v>
      </c>
      <c r="FS46" s="2182" t="n">
        <f aca="false">FR46:FR46+IF($B42:$B42=2,0,FS42:FS42)</f>
        <v>0</v>
      </c>
      <c r="FT46" s="2184" t="n">
        <f aca="false">'03.24 по датам'!GX46-'03.24 НГДП по датам'!AW46</f>
        <v>0</v>
      </c>
      <c r="FU46" s="2184"/>
      <c r="FV46" s="2184"/>
      <c r="FW46" s="2184"/>
      <c r="FX46" s="2184"/>
      <c r="FY46" s="2184"/>
      <c r="FZ46" s="2184"/>
      <c r="GA46" s="2184"/>
      <c r="GB46" s="2184"/>
      <c r="GC46" s="2184"/>
      <c r="GD46" s="2184"/>
      <c r="GE46" s="2184"/>
      <c r="GF46" s="2184"/>
      <c r="GG46" s="2184"/>
      <c r="GH46" s="2184"/>
      <c r="GI46" s="2184"/>
      <c r="GJ46" s="2184"/>
      <c r="GK46" s="2184"/>
      <c r="GL46" s="2184"/>
      <c r="GM46" s="2184"/>
      <c r="GN46" s="2184"/>
      <c r="GO46" s="2184"/>
      <c r="GP46" s="2184"/>
      <c r="GQ46" s="2184"/>
      <c r="GR46" s="2184"/>
      <c r="GS46" s="2185"/>
      <c r="GT46" s="2186"/>
      <c r="GU46" s="2187"/>
      <c r="GV46" s="2173"/>
      <c r="GW46" s="2188" t="n">
        <f aca="false">SUBTOTAL(9,FT46:GV46)</f>
        <v>0</v>
      </c>
      <c r="GX46" s="2175" t="n">
        <f aca="false">SUBTOTAL(9,FT46:GV46)</f>
        <v>0</v>
      </c>
      <c r="GY46" s="2174" t="n">
        <f aca="false">GX46:GX46+IF($B42:$B42=2,0,GY42:GY42)</f>
        <v>0</v>
      </c>
      <c r="GZ46" s="2189" t="n">
        <f aca="false">'03.24 по датам'!GZ46</f>
        <v>0</v>
      </c>
      <c r="HA46" s="2190" t="n">
        <f aca="false">'03.24 по датам'!HA46</f>
        <v>0</v>
      </c>
      <c r="HB46" s="2191"/>
      <c r="HC46" s="2192" t="n">
        <f aca="false">SUBTOTAL(9,GZ46:HB46)</f>
        <v>0</v>
      </c>
      <c r="HD46" s="2193" t="n">
        <f aca="false">$HD$14+HD42</f>
        <v>342.27</v>
      </c>
      <c r="HE46" s="2194"/>
      <c r="HF46" s="2195" t="n">
        <f aca="false">SUM(HD46:HE46)</f>
        <v>342.27</v>
      </c>
      <c r="HG46" s="2180" t="n">
        <f aca="false">'03.24 по датам'!ID46-'03.24 НГДП по датам'!BF46</f>
        <v>15</v>
      </c>
      <c r="HH46" s="2180"/>
      <c r="HI46" s="2266"/>
      <c r="HJ46" s="2283"/>
      <c r="HK46" s="2283"/>
      <c r="HL46" s="2283"/>
      <c r="HM46" s="2283"/>
      <c r="HN46" s="2283"/>
      <c r="HO46" s="2283"/>
      <c r="HP46" s="2283"/>
      <c r="HQ46" s="2283"/>
      <c r="HR46" s="2283"/>
      <c r="HS46" s="2283"/>
      <c r="HT46" s="2283"/>
      <c r="HU46" s="2283"/>
      <c r="HV46" s="2283"/>
      <c r="HW46" s="2283"/>
      <c r="HX46" s="2283"/>
      <c r="HY46" s="2283"/>
      <c r="HZ46" s="2284"/>
      <c r="IA46" s="2171"/>
      <c r="IB46" s="2172"/>
      <c r="IC46" s="2173"/>
      <c r="ID46" s="2174" t="n">
        <f aca="false">SUBTOTAL(9,HG46:IC46)</f>
        <v>15</v>
      </c>
      <c r="IE46" s="2188" t="n">
        <f aca="false">ID46:ID46+IF($B42:$B42=2,0,IE42:IE42)</f>
        <v>71</v>
      </c>
      <c r="IF46" s="2198" t="n">
        <f aca="false">'03.24 по датам'!IF46</f>
        <v>0</v>
      </c>
      <c r="IG46" s="2198" t="n">
        <f aca="false">'03.24 по датам'!IG46</f>
        <v>0</v>
      </c>
      <c r="IH46" s="2199" t="n">
        <f aca="false">'03.24 по датам'!IH46</f>
        <v>0</v>
      </c>
      <c r="II46" s="2200"/>
      <c r="IJ46" s="2201"/>
      <c r="IK46" s="2202" t="n">
        <f aca="false">SUBTOTAL(9,IF46:IJ46)</f>
        <v>0</v>
      </c>
      <c r="IL46" s="2203" t="n">
        <f aca="false">IK46:IK46+IF($B42:$B42=2,0,IL42:IL42)</f>
        <v>0</v>
      </c>
      <c r="IM46" s="2204" t="n">
        <f aca="false">'03.24 по датам'!IM46</f>
        <v>0</v>
      </c>
      <c r="IN46" s="2204" t="n">
        <f aca="false">'03.24 по датам'!IN46</f>
        <v>0</v>
      </c>
      <c r="IO46" s="2177" t="n">
        <f aca="false">'03.24 по датам'!IO46</f>
        <v>0</v>
      </c>
      <c r="IP46" s="2177" t="n">
        <f aca="false">'03.24 по датам'!IP46</f>
        <v>0</v>
      </c>
      <c r="IQ46" s="2177" t="n">
        <f aca="false">'03.24 по датам'!IQ46</f>
        <v>0</v>
      </c>
      <c r="IR46" s="2177" t="n">
        <f aca="false">'03.24 по датам'!IR46</f>
        <v>0</v>
      </c>
      <c r="IS46" s="2177" t="n">
        <f aca="false">'03.24 по датам'!IS46</f>
        <v>0</v>
      </c>
      <c r="IT46" s="2177" t="n">
        <f aca="false">'03.24 по датам'!IT46</f>
        <v>0</v>
      </c>
      <c r="IU46" s="2177" t="n">
        <f aca="false">'03.24 по датам'!IU46</f>
        <v>0</v>
      </c>
      <c r="IV46" s="2178" t="n">
        <f aca="false">'03.24 по датам'!IV46</f>
        <v>0</v>
      </c>
      <c r="IW46" s="2171"/>
      <c r="IX46" s="2172"/>
      <c r="IY46" s="2173"/>
      <c r="IZ46" s="2174" t="n">
        <f aca="false">SUBTOTAL(9,IM46:IY46)</f>
        <v>0</v>
      </c>
      <c r="JA46" s="2175" t="n">
        <f aca="false">IZ46:IZ46+IF($B42:$B42=2,0,JA42:JA42)</f>
        <v>0</v>
      </c>
      <c r="JB46" s="2205" t="n">
        <f aca="false">'03.24 по датам'!JB46</f>
        <v>0</v>
      </c>
      <c r="JC46" s="2194"/>
      <c r="JD46" s="2268" t="n">
        <f aca="false">'03.24 по датам'!JD46</f>
        <v>0</v>
      </c>
      <c r="JE46" s="2207" t="n">
        <f aca="false">SUBTOTAL(9,JB46:JD46)</f>
        <v>0</v>
      </c>
      <c r="JF46" s="2208" t="n">
        <f aca="false">SUMIF($C$5:JE$5,"Накопленный эффект, т/сут",$C46:JE46)+SUMIF($C$5:JE$5,"Нараст.  по потенциалу",$C46:JE46)-SUMIF($C$5:JE$5,"Нараст. по остановкам",$C46:JE46)-SUMIF($C$5:JE$5,"ИТОГО перевод в ППД",$C46:JE46)-SUMIF($C$5:JE$5,"ИТОГО  нерент, по распоряж.",$C46:JE46)-SUMIF($C$5:JE$5,"ИТОГО ост. дебит от ЗБС, Углуб., ПВЛГ/ПНЛГ",$C46:JE46)</f>
        <v>9</v>
      </c>
      <c r="JG46" s="2269" t="n">
        <f aca="false">'03.24 по датам'!JG46-'03.24 НГДП по датам'!BV46</f>
        <v>0</v>
      </c>
      <c r="JH46" s="2269" t="n">
        <f aca="false">'03.24 по датам'!JH46-'03.24 НГДП по датам'!BW46</f>
        <v>0</v>
      </c>
      <c r="JI46" s="2209" t="n">
        <f aca="false">'03.24 по датам'!JI46-'03.24 НГДП по датам'!BX46</f>
        <v>0</v>
      </c>
      <c r="JJ46" s="2210" t="n">
        <f aca="false">'03.24 по датам'!JJ46-'03.24 НГДП по датам'!BY46</f>
        <v>0</v>
      </c>
      <c r="JK46" s="2211" t="n">
        <f aca="false">'03.24 НГДП по датам'!BZ46</f>
        <v>0</v>
      </c>
      <c r="JL46" s="2202" t="n">
        <f aca="false">SUBTOTAL(9,JG46:JJ46)</f>
        <v>0</v>
      </c>
      <c r="JM46" s="2107"/>
      <c r="JN46" s="2108"/>
      <c r="JO46" s="2256"/>
      <c r="JP46" s="2212" t="n">
        <f aca="false">JP$4:JP$4+SUMIF($C$5:JL$5,"Нараст. по остановкам",$C46:JL46)-SUMIF($C$5:JL$5,"Нараст.  по потенциалу",$C46:JL46)</f>
        <v>691.812</v>
      </c>
      <c r="JQ46" s="2213"/>
      <c r="JR46" s="2214" t="n">
        <f aca="false">'03.24 НГДП по датам'!CB46</f>
        <v>31.893</v>
      </c>
    </row>
    <row r="47" customFormat="false" ht="1.5" hidden="false" customHeight="true" outlineLevel="0" collapsed="false">
      <c r="A47" s="2215"/>
      <c r="B47" s="2215"/>
      <c r="C47" s="2216" t="n">
        <f aca="false">'03.24 по датам'!C47</f>
        <v>0</v>
      </c>
      <c r="D47" s="2216" t="n">
        <f aca="false">'03.24 по датам'!D47</f>
        <v>0</v>
      </c>
      <c r="E47" s="2216" t="n">
        <f aca="false">'03.24 по датам'!E47</f>
        <v>0</v>
      </c>
      <c r="F47" s="2216" t="n">
        <f aca="false">'03.24 по датам'!F47</f>
        <v>0</v>
      </c>
      <c r="G47" s="2217" t="n">
        <f aca="false">'03.24 по датам'!G47</f>
        <v>0</v>
      </c>
      <c r="H47" s="2217" t="n">
        <f aca="false">'03.24 по датам'!H47</f>
        <v>0</v>
      </c>
      <c r="I47" s="2217" t="n">
        <f aca="false">'03.24 по датам'!I47</f>
        <v>0</v>
      </c>
      <c r="J47" s="2217" t="n">
        <f aca="false">'03.24 по датам'!J47</f>
        <v>0</v>
      </c>
      <c r="K47" s="2217" t="n">
        <f aca="false">'03.24 по датам'!K47</f>
        <v>0</v>
      </c>
      <c r="L47" s="2217" t="n">
        <f aca="false">'03.24 по датам'!L47</f>
        <v>0</v>
      </c>
      <c r="M47" s="2217" t="n">
        <f aca="false">'03.24 по датам'!M47</f>
        <v>0</v>
      </c>
      <c r="N47" s="2217" t="n">
        <f aca="false">'03.24 по датам'!N47</f>
        <v>0</v>
      </c>
      <c r="O47" s="2217" t="n">
        <f aca="false">'03.24 по датам'!O47</f>
        <v>0</v>
      </c>
      <c r="P47" s="2217" t="n">
        <f aca="false">'03.24 по датам'!P47</f>
        <v>0</v>
      </c>
      <c r="Q47" s="2217" t="n">
        <f aca="false">'03.24 по датам'!Q47</f>
        <v>0</v>
      </c>
      <c r="R47" s="2217" t="n">
        <f aca="false">'03.24 по датам'!R47</f>
        <v>0</v>
      </c>
      <c r="S47" s="2217" t="n">
        <f aca="false">'03.24 по датам'!S47</f>
        <v>0</v>
      </c>
      <c r="T47" s="2217" t="n">
        <f aca="false">'03.24 по датам'!T47</f>
        <v>0</v>
      </c>
      <c r="U47" s="2217" t="n">
        <f aca="false">'03.24 по датам'!U47</f>
        <v>0</v>
      </c>
      <c r="V47" s="2217" t="n">
        <f aca="false">'03.24 по датам'!V47</f>
        <v>0</v>
      </c>
      <c r="W47" s="2217" t="n">
        <f aca="false">'03.24 по датам'!W47</f>
        <v>0</v>
      </c>
      <c r="X47" s="2218"/>
      <c r="Y47" s="2219"/>
      <c r="Z47" s="2220"/>
      <c r="AA47" s="2221"/>
      <c r="AB47" s="2221"/>
      <c r="AC47" s="2222" t="n">
        <f aca="false">'03.24 по датам'!AC47</f>
        <v>0</v>
      </c>
      <c r="AD47" s="2222" t="n">
        <f aca="false">'03.24 по датам'!AD47</f>
        <v>0</v>
      </c>
      <c r="AE47" s="2217" t="n">
        <f aca="false">'03.24 по датам'!AE47</f>
        <v>0</v>
      </c>
      <c r="AF47" s="2217" t="n">
        <f aca="false">'03.24 по датам'!AF47</f>
        <v>0</v>
      </c>
      <c r="AG47" s="2217" t="n">
        <f aca="false">'03.24 по датам'!AG47</f>
        <v>0</v>
      </c>
      <c r="AH47" s="2217" t="n">
        <f aca="false">'03.24 по датам'!AH47</f>
        <v>0</v>
      </c>
      <c r="AI47" s="2217" t="n">
        <f aca="false">'03.24 по датам'!AI47</f>
        <v>0</v>
      </c>
      <c r="AJ47" s="2217" t="n">
        <f aca="false">'03.24 по датам'!AJ47</f>
        <v>0</v>
      </c>
      <c r="AK47" s="2217" t="n">
        <f aca="false">'03.24 по датам'!AK47</f>
        <v>0</v>
      </c>
      <c r="AL47" s="2217" t="n">
        <f aca="false">'03.24 по датам'!AL47</f>
        <v>0</v>
      </c>
      <c r="AM47" s="2217" t="n">
        <f aca="false">'03.24 по датам'!AM47</f>
        <v>0</v>
      </c>
      <c r="AN47" s="2217" t="n">
        <f aca="false">'03.24 по датам'!AN47</f>
        <v>0</v>
      </c>
      <c r="AO47" s="2217" t="n">
        <f aca="false">'03.24 по датам'!AO47</f>
        <v>0</v>
      </c>
      <c r="AP47" s="2218"/>
      <c r="AQ47" s="2219"/>
      <c r="AR47" s="2220"/>
      <c r="AS47" s="2221"/>
      <c r="AT47" s="2221"/>
      <c r="AU47" s="2216" t="n">
        <f aca="false">'03.24 по датам'!AU47</f>
        <v>0</v>
      </c>
      <c r="AV47" s="2216" t="n">
        <f aca="false">'03.24 по датам'!AV47</f>
        <v>0</v>
      </c>
      <c r="AW47" s="2223" t="n">
        <f aca="false">'03.24 по датам'!AW47</f>
        <v>0</v>
      </c>
      <c r="AX47" s="2217" t="n">
        <f aca="false">'03.24 по датам'!AX47</f>
        <v>0</v>
      </c>
      <c r="AY47" s="2217" t="n">
        <f aca="false">'03.24 по датам'!AY47</f>
        <v>0</v>
      </c>
      <c r="AZ47" s="2217" t="n">
        <f aca="false">'03.24 по датам'!AZ47</f>
        <v>0</v>
      </c>
      <c r="BA47" s="2217" t="n">
        <f aca="false">'03.24 по датам'!BA47</f>
        <v>0</v>
      </c>
      <c r="BB47" s="2217" t="n">
        <f aca="false">'03.24 по датам'!BB47</f>
        <v>0</v>
      </c>
      <c r="BC47" s="2217" t="n">
        <f aca="false">'03.24 по датам'!BC47</f>
        <v>0</v>
      </c>
      <c r="BD47" s="2217" t="n">
        <f aca="false">'03.24 по датам'!BD47</f>
        <v>0</v>
      </c>
      <c r="BE47" s="2217" t="n">
        <f aca="false">'03.24 по датам'!BE47</f>
        <v>0</v>
      </c>
      <c r="BF47" s="2217" t="n">
        <f aca="false">'03.24 по датам'!BF47</f>
        <v>0</v>
      </c>
      <c r="BG47" s="2217" t="n">
        <f aca="false">'03.24 по датам'!BG47</f>
        <v>0</v>
      </c>
      <c r="BH47" s="2217" t="n">
        <f aca="false">'03.24 по датам'!BH47</f>
        <v>0</v>
      </c>
      <c r="BI47" s="2217" t="n">
        <f aca="false">'03.24 по датам'!BI47</f>
        <v>0</v>
      </c>
      <c r="BJ47" s="2217" t="n">
        <f aca="false">'03.24 по датам'!BJ47</f>
        <v>0</v>
      </c>
      <c r="BK47" s="2217" t="n">
        <f aca="false">'03.24 по датам'!BK47</f>
        <v>0</v>
      </c>
      <c r="BL47" s="2217" t="n">
        <f aca="false">'03.24 по датам'!BL47</f>
        <v>0</v>
      </c>
      <c r="BM47" s="2217" t="n">
        <f aca="false">'03.24 по датам'!BM47</f>
        <v>0</v>
      </c>
      <c r="BN47" s="2217" t="n">
        <f aca="false">'03.24 по датам'!BN47</f>
        <v>0</v>
      </c>
      <c r="BO47" s="2217" t="n">
        <f aca="false">'03.24 по датам'!BO47</f>
        <v>0</v>
      </c>
      <c r="BP47" s="2217" t="n">
        <f aca="false">'03.24 по датам'!BP47</f>
        <v>0</v>
      </c>
      <c r="BQ47" s="2217" t="n">
        <f aca="false">'03.24 по датам'!BQ47</f>
        <v>0</v>
      </c>
      <c r="BR47" s="2218"/>
      <c r="BS47" s="2219"/>
      <c r="BT47" s="2220"/>
      <c r="BU47" s="2221"/>
      <c r="BV47" s="2221"/>
      <c r="BW47" s="2222" t="n">
        <f aca="false">'03.24 по датам'!BW47</f>
        <v>0</v>
      </c>
      <c r="BX47" s="2217" t="n">
        <f aca="false">'03.24 по датам'!BX47</f>
        <v>0</v>
      </c>
      <c r="BY47" s="2217" t="n">
        <f aca="false">'03.24 по датам'!BY47</f>
        <v>0</v>
      </c>
      <c r="BZ47" s="2217" t="n">
        <f aca="false">'03.24 по датам'!BZ47</f>
        <v>0</v>
      </c>
      <c r="CA47" s="2217" t="n">
        <f aca="false">'03.24 по датам'!CA47</f>
        <v>0</v>
      </c>
      <c r="CB47" s="2217" t="n">
        <f aca="false">'03.24 по датам'!CB47</f>
        <v>0</v>
      </c>
      <c r="CC47" s="2217" t="n">
        <f aca="false">'03.24 по датам'!CC47</f>
        <v>0</v>
      </c>
      <c r="CD47" s="2217" t="n">
        <f aca="false">'03.24 по датам'!CD47</f>
        <v>0</v>
      </c>
      <c r="CE47" s="2217" t="n">
        <f aca="false">'03.24 по датам'!CE47</f>
        <v>0</v>
      </c>
      <c r="CF47" s="2217" t="n">
        <f aca="false">'03.24 по датам'!CF47</f>
        <v>0</v>
      </c>
      <c r="CG47" s="2217" t="n">
        <f aca="false">'03.24 по датам'!CG47</f>
        <v>0</v>
      </c>
      <c r="CH47" s="2217" t="n">
        <f aca="false">'03.24 по датам'!CH47</f>
        <v>0</v>
      </c>
      <c r="CI47" s="2217" t="n">
        <f aca="false">'03.24 по датам'!CI47</f>
        <v>0</v>
      </c>
      <c r="CJ47" s="2218"/>
      <c r="CK47" s="2219"/>
      <c r="CL47" s="2220"/>
      <c r="CM47" s="2221"/>
      <c r="CN47" s="2221"/>
      <c r="CO47" s="2221"/>
      <c r="CP47" s="2221"/>
      <c r="CQ47" s="2217" t="n">
        <f aca="false">'03.24 по датам'!CQ47</f>
        <v>0</v>
      </c>
      <c r="CR47" s="2217" t="n">
        <f aca="false">'03.24 по датам'!CR47</f>
        <v>0</v>
      </c>
      <c r="CS47" s="2217" t="n">
        <f aca="false">'03.24 по датам'!CS47</f>
        <v>0</v>
      </c>
      <c r="CT47" s="2217" t="n">
        <f aca="false">'03.24 по датам'!CT47</f>
        <v>0</v>
      </c>
      <c r="CU47" s="2217" t="n">
        <f aca="false">'03.24 по датам'!CU47</f>
        <v>0</v>
      </c>
      <c r="CV47" s="2217" t="n">
        <f aca="false">'03.24 по датам'!CV47</f>
        <v>0</v>
      </c>
      <c r="CW47" s="2217" t="n">
        <f aca="false">'03.24 по датам'!CW47</f>
        <v>0</v>
      </c>
      <c r="CX47" s="2217" t="n">
        <f aca="false">'03.24 по датам'!CX47</f>
        <v>0</v>
      </c>
      <c r="CY47" s="2217" t="n">
        <f aca="false">'03.24 по датам'!CY47</f>
        <v>0</v>
      </c>
      <c r="CZ47" s="2217" t="n">
        <f aca="false">'03.24 по датам'!CZ47</f>
        <v>0</v>
      </c>
      <c r="DA47" s="2217" t="n">
        <f aca="false">'03.24 по датам'!DA47</f>
        <v>0</v>
      </c>
      <c r="DB47" s="2217" t="n">
        <f aca="false">'03.24 по датам'!DB47</f>
        <v>0</v>
      </c>
      <c r="DC47" s="2217" t="n">
        <f aca="false">'03.24 по датам'!DC47</f>
        <v>0</v>
      </c>
      <c r="DD47" s="2218"/>
      <c r="DE47" s="2219"/>
      <c r="DF47" s="2220"/>
      <c r="DG47" s="2221"/>
      <c r="DH47" s="2221"/>
      <c r="DI47" s="2285" t="n">
        <f aca="false">'03.24 по датам'!DI47</f>
        <v>0</v>
      </c>
      <c r="DJ47" s="2217" t="n">
        <f aca="false">'03.24 по датам'!DJ47</f>
        <v>0</v>
      </c>
      <c r="DK47" s="2217" t="n">
        <f aca="false">'03.24 по датам'!DK47</f>
        <v>0</v>
      </c>
      <c r="DL47" s="2217" t="n">
        <f aca="false">'03.24 по датам'!DL47</f>
        <v>0</v>
      </c>
      <c r="DM47" s="2217" t="n">
        <f aca="false">'03.24 по датам'!DM47</f>
        <v>0</v>
      </c>
      <c r="DN47" s="2217" t="n">
        <f aca="false">'03.24 по датам'!DN47</f>
        <v>0</v>
      </c>
      <c r="DO47" s="2217" t="n">
        <f aca="false">'03.24 по датам'!DO47</f>
        <v>0</v>
      </c>
      <c r="DP47" s="2217" t="n">
        <f aca="false">'03.24 по датам'!DP47</f>
        <v>0</v>
      </c>
      <c r="DQ47" s="2217" t="n">
        <f aca="false">'03.24 по датам'!DQ47</f>
        <v>0</v>
      </c>
      <c r="DR47" s="2217" t="n">
        <f aca="false">'03.24 по датам'!DR47</f>
        <v>0</v>
      </c>
      <c r="DS47" s="2217" t="n">
        <f aca="false">'03.24 по датам'!DS47</f>
        <v>0</v>
      </c>
      <c r="DT47" s="2217" t="n">
        <f aca="false">'03.24 по датам'!DT47</f>
        <v>0</v>
      </c>
      <c r="DU47" s="2217" t="n">
        <f aca="false">'03.24 по датам'!DU47</f>
        <v>0</v>
      </c>
      <c r="DV47" s="2218"/>
      <c r="DW47" s="2219"/>
      <c r="DX47" s="2220"/>
      <c r="DY47" s="2221"/>
      <c r="DZ47" s="2221"/>
      <c r="EA47" s="2297" t="n">
        <f aca="false">'03.24 по датам'!EA47</f>
        <v>0</v>
      </c>
      <c r="EB47" s="2217" t="n">
        <f aca="false">'03.24 по датам'!EB47</f>
        <v>0</v>
      </c>
      <c r="EC47" s="2217" t="n">
        <f aca="false">'03.24 по датам'!EC47</f>
        <v>0</v>
      </c>
      <c r="ED47" s="2217" t="n">
        <f aca="false">'03.24 по датам'!ED47</f>
        <v>0</v>
      </c>
      <c r="EE47" s="2217" t="n">
        <f aca="false">'03.24 по датам'!EE47</f>
        <v>0</v>
      </c>
      <c r="EF47" s="2217" t="n">
        <f aca="false">'03.24 по датам'!EF47</f>
        <v>0</v>
      </c>
      <c r="EG47" s="2217" t="n">
        <f aca="false">'03.24 по датам'!EG47</f>
        <v>0</v>
      </c>
      <c r="EH47" s="2217" t="n">
        <f aca="false">'03.24 по датам'!EH47</f>
        <v>0</v>
      </c>
      <c r="EI47" s="2217" t="n">
        <f aca="false">'03.24 по датам'!EI47</f>
        <v>0</v>
      </c>
      <c r="EJ47" s="2217" t="n">
        <f aca="false">'03.24 по датам'!EJ47</f>
        <v>0</v>
      </c>
      <c r="EK47" s="2217" t="n">
        <f aca="false">'03.24 по датам'!EK47</f>
        <v>0</v>
      </c>
      <c r="EL47" s="2217" t="n">
        <f aca="false">'03.24 по датам'!EL47</f>
        <v>0</v>
      </c>
      <c r="EM47" s="2217" t="n">
        <f aca="false">'03.24 по датам'!EM47</f>
        <v>0</v>
      </c>
      <c r="EN47" s="2217" t="n">
        <f aca="false">'03.24 по датам'!EN47</f>
        <v>0</v>
      </c>
      <c r="EO47" s="2217" t="n">
        <f aca="false">'03.24 по датам'!EO47</f>
        <v>0</v>
      </c>
      <c r="EP47" s="2217" t="n">
        <f aca="false">'03.24 по датам'!EP47</f>
        <v>0</v>
      </c>
      <c r="EQ47" s="2217" t="n">
        <f aca="false">'03.24 по датам'!EQ47</f>
        <v>0</v>
      </c>
      <c r="ER47" s="2217" t="n">
        <f aca="false">'03.24 по датам'!ER47</f>
        <v>0</v>
      </c>
      <c r="ES47" s="2217" t="n">
        <f aca="false">'03.24 по датам'!ES47</f>
        <v>0</v>
      </c>
      <c r="ET47" s="2217" t="n">
        <f aca="false">'03.24 по датам'!ET47</f>
        <v>0</v>
      </c>
      <c r="EU47" s="2217" t="n">
        <f aca="false">'03.24 по датам'!EU47</f>
        <v>0</v>
      </c>
      <c r="EV47" s="2217" t="n">
        <f aca="false">'03.24 по датам'!EV47</f>
        <v>0</v>
      </c>
      <c r="EW47" s="2217" t="n">
        <f aca="false">'03.24 по датам'!EW47</f>
        <v>0</v>
      </c>
      <c r="EX47" s="2217" t="n">
        <f aca="false">'03.24 по датам'!EX47</f>
        <v>0</v>
      </c>
      <c r="EY47" s="2217" t="n">
        <f aca="false">'03.24 по датам'!EY47</f>
        <v>0</v>
      </c>
      <c r="EZ47" s="2218"/>
      <c r="FA47" s="2219"/>
      <c r="FB47" s="2220"/>
      <c r="FC47" s="2221"/>
      <c r="FD47" s="2221"/>
      <c r="FE47" s="2217" t="n">
        <f aca="false">'03.24 по датам'!FE47</f>
        <v>0</v>
      </c>
      <c r="FF47" s="2217" t="n">
        <f aca="false">'03.24 по датам'!FF47</f>
        <v>0</v>
      </c>
      <c r="FG47" s="2217" t="n">
        <f aca="false">'03.24 по датам'!FG47</f>
        <v>0</v>
      </c>
      <c r="FH47" s="2217" t="n">
        <f aca="false">'03.24 по датам'!FH47</f>
        <v>0</v>
      </c>
      <c r="FI47" s="2217" t="n">
        <f aca="false">'03.24 по датам'!FI47</f>
        <v>0</v>
      </c>
      <c r="FJ47" s="2217" t="n">
        <f aca="false">'03.24 по датам'!FJ47</f>
        <v>0</v>
      </c>
      <c r="FK47" s="2217" t="n">
        <f aca="false">'03.24 по датам'!FK47</f>
        <v>0</v>
      </c>
      <c r="FL47" s="2217" t="n">
        <f aca="false">'03.24 по датам'!FL47</f>
        <v>0</v>
      </c>
      <c r="FM47" s="2217" t="n">
        <f aca="false">'03.24 по датам'!FM47</f>
        <v>0</v>
      </c>
      <c r="FN47" s="2217" t="n">
        <f aca="false">'03.24 по датам'!FN47</f>
        <v>0</v>
      </c>
      <c r="FO47" s="2218"/>
      <c r="FP47" s="2219"/>
      <c r="FQ47" s="2220"/>
      <c r="FR47" s="2221"/>
      <c r="FS47" s="2221"/>
      <c r="FT47" s="2225"/>
      <c r="FU47" s="2225"/>
      <c r="FV47" s="2225"/>
      <c r="FW47" s="2225"/>
      <c r="FX47" s="2225"/>
      <c r="FY47" s="2225"/>
      <c r="FZ47" s="2225"/>
      <c r="GA47" s="2225"/>
      <c r="GB47" s="2225"/>
      <c r="GC47" s="2225"/>
      <c r="GD47" s="2225"/>
      <c r="GE47" s="2225"/>
      <c r="GF47" s="2225"/>
      <c r="GG47" s="2225"/>
      <c r="GH47" s="2225"/>
      <c r="GI47" s="2225"/>
      <c r="GJ47" s="2225"/>
      <c r="GK47" s="2225"/>
      <c r="GL47" s="2225"/>
      <c r="GM47" s="2225"/>
      <c r="GN47" s="2225"/>
      <c r="GO47" s="2225"/>
      <c r="GP47" s="2225"/>
      <c r="GQ47" s="2225"/>
      <c r="GR47" s="2225"/>
      <c r="GS47" s="2225"/>
      <c r="GT47" s="2218"/>
      <c r="GU47" s="2219"/>
      <c r="GV47" s="2220"/>
      <c r="GW47" s="2221"/>
      <c r="GX47" s="2221"/>
      <c r="GY47" s="2221"/>
      <c r="GZ47" s="2217" t="n">
        <f aca="false">'03.24 по датам'!GZ47</f>
        <v>0</v>
      </c>
      <c r="HA47" s="2217" t="n">
        <f aca="false">'03.24 по датам'!HA47</f>
        <v>0</v>
      </c>
      <c r="HB47" s="2226"/>
      <c r="HC47" s="2221"/>
      <c r="HD47" s="2227" t="n">
        <f aca="false">'03.24 по датам'!HD47</f>
        <v>0</v>
      </c>
      <c r="HE47" s="2226"/>
      <c r="HF47" s="2228"/>
      <c r="HG47" s="2180"/>
      <c r="HH47" s="2180"/>
      <c r="HI47" s="2230"/>
      <c r="HJ47" s="2225"/>
      <c r="HK47" s="2225"/>
      <c r="HL47" s="2225"/>
      <c r="HM47" s="2225"/>
      <c r="HN47" s="2225"/>
      <c r="HO47" s="2225"/>
      <c r="HP47" s="2225"/>
      <c r="HQ47" s="2225"/>
      <c r="HR47" s="2225"/>
      <c r="HS47" s="2225"/>
      <c r="HT47" s="2225"/>
      <c r="HU47" s="2225"/>
      <c r="HV47" s="2225"/>
      <c r="HW47" s="2225"/>
      <c r="HX47" s="2225"/>
      <c r="HY47" s="2225"/>
      <c r="HZ47" s="2225"/>
      <c r="IA47" s="2218"/>
      <c r="IB47" s="2219"/>
      <c r="IC47" s="2220"/>
      <c r="ID47" s="2221"/>
      <c r="IE47" s="2221"/>
      <c r="IF47" s="2231" t="n">
        <f aca="false">'03.24 по датам'!IF47</f>
        <v>0</v>
      </c>
      <c r="IG47" s="2231" t="n">
        <f aca="false">'03.24 по датам'!IG47</f>
        <v>0</v>
      </c>
      <c r="IH47" s="2231" t="n">
        <f aca="false">'03.24 по датам'!IH47</f>
        <v>0</v>
      </c>
      <c r="II47" s="2232"/>
      <c r="IJ47" s="2233"/>
      <c r="IK47" s="1302"/>
      <c r="IL47" s="1302"/>
      <c r="IM47" s="2234" t="n">
        <f aca="false">'03.24 по датам'!IM47</f>
        <v>0</v>
      </c>
      <c r="IN47" s="2234" t="n">
        <f aca="false">'03.24 по датам'!IN47</f>
        <v>0</v>
      </c>
      <c r="IO47" s="2217" t="n">
        <f aca="false">'03.24 по датам'!IO47</f>
        <v>0</v>
      </c>
      <c r="IP47" s="2217" t="n">
        <f aca="false">'03.24 по датам'!IP47</f>
        <v>0</v>
      </c>
      <c r="IQ47" s="2217" t="n">
        <f aca="false">'03.24 по датам'!IQ47</f>
        <v>0</v>
      </c>
      <c r="IR47" s="2217" t="n">
        <f aca="false">'03.24 по датам'!IR47</f>
        <v>0</v>
      </c>
      <c r="IS47" s="2217" t="n">
        <f aca="false">'03.24 по датам'!IS47</f>
        <v>0</v>
      </c>
      <c r="IT47" s="2217" t="n">
        <f aca="false">'03.24 по датам'!IT47</f>
        <v>0</v>
      </c>
      <c r="IU47" s="2217" t="n">
        <f aca="false">'03.24 по датам'!IU47</f>
        <v>0</v>
      </c>
      <c r="IV47" s="2217" t="n">
        <f aca="false">'03.24 по датам'!IV47</f>
        <v>0</v>
      </c>
      <c r="IW47" s="2218"/>
      <c r="IX47" s="2219"/>
      <c r="IY47" s="2220"/>
      <c r="IZ47" s="2221"/>
      <c r="JA47" s="2221"/>
      <c r="JB47" s="2217" t="n">
        <f aca="false">'03.24 по датам'!JB47</f>
        <v>0</v>
      </c>
      <c r="JC47" s="2226"/>
      <c r="JD47" s="2217" t="n">
        <f aca="false">'03.24 по датам'!JD47</f>
        <v>0</v>
      </c>
      <c r="JE47" s="2221"/>
      <c r="JF47" s="2221"/>
      <c r="JG47" s="2231" t="n">
        <f aca="false">'03.24 по датам'!JG47</f>
        <v>0</v>
      </c>
      <c r="JH47" s="2231" t="n">
        <f aca="false">'03.24 по датам'!JH47</f>
        <v>0</v>
      </c>
      <c r="JI47" s="2231" t="n">
        <f aca="false">'03.24 по датам'!JI47</f>
        <v>0</v>
      </c>
      <c r="JJ47" s="2231" t="n">
        <f aca="false">'03.24 по датам'!JJ47</f>
        <v>0</v>
      </c>
      <c r="JK47" s="2270"/>
      <c r="JL47" s="1302"/>
      <c r="JM47" s="2236"/>
      <c r="JN47" s="2236"/>
      <c r="JO47" s="2237"/>
      <c r="JP47" s="2236"/>
      <c r="JQ47" s="2236"/>
      <c r="JR47" s="2237"/>
    </row>
    <row r="48" customFormat="false" ht="11.25" hidden="false" customHeight="true" outlineLevel="0" collapsed="false">
      <c r="A48" s="2056" t="n">
        <f aca="false">A44+1</f>
        <v>45361</v>
      </c>
      <c r="B48" s="2057" t="s">
        <v>662</v>
      </c>
      <c r="C48" s="2067" t="n">
        <f aca="false">'03.24 по датам'!C48</f>
        <v>0</v>
      </c>
      <c r="D48" s="2067" t="n">
        <f aca="false">'03.24 по датам'!D48</f>
        <v>0</v>
      </c>
      <c r="E48" s="2067" t="n">
        <f aca="false">'03.24 по датам'!E48</f>
        <v>0</v>
      </c>
      <c r="F48" s="2067" t="n">
        <f aca="false">'03.24 по датам'!F48</f>
        <v>0</v>
      </c>
      <c r="G48" s="2065" t="n">
        <f aca="false">'03.24 по датам'!G48</f>
        <v>0</v>
      </c>
      <c r="H48" s="2065" t="n">
        <f aca="false">'03.24 по датам'!H48</f>
        <v>0</v>
      </c>
      <c r="I48" s="2065" t="n">
        <f aca="false">'03.24 по датам'!I48</f>
        <v>0</v>
      </c>
      <c r="J48" s="2065" t="n">
        <f aca="false">'03.24 по датам'!J48</f>
        <v>0</v>
      </c>
      <c r="K48" s="2065" t="n">
        <f aca="false">'03.24 по датам'!K48</f>
        <v>0</v>
      </c>
      <c r="L48" s="2065" t="n">
        <f aca="false">'03.24 по датам'!L48</f>
        <v>0</v>
      </c>
      <c r="M48" s="2065" t="n">
        <f aca="false">'03.24 по датам'!M48</f>
        <v>0</v>
      </c>
      <c r="N48" s="2065" t="n">
        <f aca="false">'03.24 по датам'!N48</f>
        <v>0</v>
      </c>
      <c r="O48" s="2065" t="n">
        <f aca="false">'03.24 по датам'!O48</f>
        <v>0</v>
      </c>
      <c r="P48" s="2065" t="n">
        <f aca="false">'03.24 по датам'!P48</f>
        <v>0</v>
      </c>
      <c r="Q48" s="2065" t="n">
        <f aca="false">'03.24 по датам'!Q48</f>
        <v>0</v>
      </c>
      <c r="R48" s="2065" t="n">
        <f aca="false">'03.24 по датам'!R48</f>
        <v>0</v>
      </c>
      <c r="S48" s="2065" t="n">
        <f aca="false">'03.24 по датам'!S48</f>
        <v>0</v>
      </c>
      <c r="T48" s="2065" t="n">
        <f aca="false">'03.24 по датам'!T48</f>
        <v>0</v>
      </c>
      <c r="U48" s="2065" t="n">
        <f aca="false">'03.24 по датам'!U48</f>
        <v>0</v>
      </c>
      <c r="V48" s="2065" t="n">
        <f aca="false">'03.24 по датам'!V48</f>
        <v>0</v>
      </c>
      <c r="W48" s="2066" t="n">
        <f aca="false">'03.24 по датам'!W48</f>
        <v>0</v>
      </c>
      <c r="X48" s="2238"/>
      <c r="Y48" s="2239"/>
      <c r="Z48" s="2240"/>
      <c r="AA48" s="2062"/>
      <c r="AB48" s="2063"/>
      <c r="AC48" s="2064" t="n">
        <f aca="false">'03.24 по датам'!AC48</f>
        <v>0</v>
      </c>
      <c r="AD48" s="2064" t="n">
        <f aca="false">'03.24 по датам'!AD48</f>
        <v>0</v>
      </c>
      <c r="AE48" s="2065" t="n">
        <f aca="false">'03.24 по датам'!AE48</f>
        <v>0</v>
      </c>
      <c r="AF48" s="2065" t="n">
        <f aca="false">'03.24 по датам'!AF48</f>
        <v>0</v>
      </c>
      <c r="AG48" s="2065" t="n">
        <f aca="false">'03.24 по датам'!AG48</f>
        <v>0</v>
      </c>
      <c r="AH48" s="2065" t="n">
        <f aca="false">'03.24 по датам'!AH48</f>
        <v>0</v>
      </c>
      <c r="AI48" s="2065" t="n">
        <f aca="false">'03.24 по датам'!AI48</f>
        <v>0</v>
      </c>
      <c r="AJ48" s="2065" t="n">
        <f aca="false">'03.24 по датам'!AJ48</f>
        <v>0</v>
      </c>
      <c r="AK48" s="2065" t="n">
        <f aca="false">'03.24 по датам'!AK48</f>
        <v>0</v>
      </c>
      <c r="AL48" s="2065" t="n">
        <f aca="false">'03.24 по датам'!AL48</f>
        <v>0</v>
      </c>
      <c r="AM48" s="2065" t="n">
        <f aca="false">'03.24 по датам'!AM48</f>
        <v>0</v>
      </c>
      <c r="AN48" s="2065" t="n">
        <f aca="false">'03.24 по датам'!AN48</f>
        <v>0</v>
      </c>
      <c r="AO48" s="2066" t="n">
        <f aca="false">'03.24 по датам'!AO48</f>
        <v>0</v>
      </c>
      <c r="AP48" s="2238"/>
      <c r="AQ48" s="2239"/>
      <c r="AR48" s="2240"/>
      <c r="AS48" s="2062"/>
      <c r="AT48" s="2063"/>
      <c r="AU48" s="2064" t="n">
        <f aca="false">'03.24 по датам'!AU48</f>
        <v>0</v>
      </c>
      <c r="AV48" s="2064" t="n">
        <f aca="false">'03.24 по датам'!AV48</f>
        <v>0</v>
      </c>
      <c r="AW48" s="2067" t="n">
        <f aca="false">'03.24 по датам'!AW48</f>
        <v>0</v>
      </c>
      <c r="AX48" s="2065" t="n">
        <f aca="false">'03.24 по датам'!AX48</f>
        <v>0</v>
      </c>
      <c r="AY48" s="2065" t="n">
        <f aca="false">'03.24 по датам'!AY48</f>
        <v>0</v>
      </c>
      <c r="AZ48" s="2065" t="n">
        <f aca="false">'03.24 по датам'!AZ48</f>
        <v>0</v>
      </c>
      <c r="BA48" s="2065" t="n">
        <f aca="false">'03.24 по датам'!BA48</f>
        <v>0</v>
      </c>
      <c r="BB48" s="2065" t="n">
        <f aca="false">'03.24 по датам'!BB48</f>
        <v>0</v>
      </c>
      <c r="BC48" s="2065" t="n">
        <f aca="false">'03.24 по датам'!BC48</f>
        <v>0</v>
      </c>
      <c r="BD48" s="2065" t="n">
        <f aca="false">'03.24 по датам'!BD48</f>
        <v>0</v>
      </c>
      <c r="BE48" s="2065" t="n">
        <f aca="false">'03.24 по датам'!BE48</f>
        <v>0</v>
      </c>
      <c r="BF48" s="2065" t="n">
        <f aca="false">'03.24 по датам'!BF48</f>
        <v>0</v>
      </c>
      <c r="BG48" s="2065" t="n">
        <f aca="false">'03.24 по датам'!BG48</f>
        <v>0</v>
      </c>
      <c r="BH48" s="2065" t="n">
        <f aca="false">'03.24 по датам'!BH48</f>
        <v>0</v>
      </c>
      <c r="BI48" s="2065" t="n">
        <f aca="false">'03.24 по датам'!BI48</f>
        <v>0</v>
      </c>
      <c r="BJ48" s="2065" t="n">
        <f aca="false">'03.24 по датам'!BJ48</f>
        <v>0</v>
      </c>
      <c r="BK48" s="2065" t="n">
        <f aca="false">'03.24 по датам'!BK48</f>
        <v>0</v>
      </c>
      <c r="BL48" s="2065" t="n">
        <f aca="false">'03.24 по датам'!BL48</f>
        <v>0</v>
      </c>
      <c r="BM48" s="2065" t="n">
        <f aca="false">'03.24 по датам'!BM48</f>
        <v>0</v>
      </c>
      <c r="BN48" s="2065" t="n">
        <f aca="false">'03.24 по датам'!BN48</f>
        <v>0</v>
      </c>
      <c r="BO48" s="2065" t="n">
        <f aca="false">'03.24 по датам'!BO48</f>
        <v>0</v>
      </c>
      <c r="BP48" s="2065" t="n">
        <f aca="false">'03.24 по датам'!BP48</f>
        <v>0</v>
      </c>
      <c r="BQ48" s="2066" t="n">
        <f aca="false">'03.24 по датам'!BQ48</f>
        <v>0</v>
      </c>
      <c r="BR48" s="2238"/>
      <c r="BS48" s="2239"/>
      <c r="BT48" s="2240"/>
      <c r="BU48" s="2062"/>
      <c r="BV48" s="2063"/>
      <c r="BW48" s="2068" t="n">
        <f aca="false">'03.24 по датам'!BW48</f>
        <v>0</v>
      </c>
      <c r="BX48" s="2065" t="n">
        <f aca="false">'03.24 по датам'!BX48</f>
        <v>0</v>
      </c>
      <c r="BY48" s="2065" t="n">
        <f aca="false">'03.24 по датам'!BY48</f>
        <v>0</v>
      </c>
      <c r="BZ48" s="2065" t="n">
        <f aca="false">'03.24 по датам'!BZ48</f>
        <v>0</v>
      </c>
      <c r="CA48" s="2065" t="n">
        <f aca="false">'03.24 по датам'!CA48</f>
        <v>0</v>
      </c>
      <c r="CB48" s="2065" t="n">
        <f aca="false">'03.24 по датам'!CB48</f>
        <v>0</v>
      </c>
      <c r="CC48" s="2065" t="n">
        <f aca="false">'03.24 по датам'!CC48</f>
        <v>0</v>
      </c>
      <c r="CD48" s="2065" t="n">
        <f aca="false">'03.24 по датам'!CD48</f>
        <v>0</v>
      </c>
      <c r="CE48" s="2065" t="n">
        <f aca="false">'03.24 по датам'!CE48</f>
        <v>0</v>
      </c>
      <c r="CF48" s="2065" t="n">
        <f aca="false">'03.24 по датам'!CF48</f>
        <v>0</v>
      </c>
      <c r="CG48" s="2065" t="n">
        <f aca="false">'03.24 по датам'!CG48</f>
        <v>0</v>
      </c>
      <c r="CH48" s="2065" t="n">
        <f aca="false">'03.24 по датам'!CH48</f>
        <v>0</v>
      </c>
      <c r="CI48" s="2066" t="n">
        <f aca="false">'03.24 по датам'!CI48</f>
        <v>0</v>
      </c>
      <c r="CJ48" s="2238"/>
      <c r="CK48" s="2239"/>
      <c r="CL48" s="2240"/>
      <c r="CM48" s="2062"/>
      <c r="CN48" s="2063"/>
      <c r="CO48" s="2063"/>
      <c r="CP48" s="2063"/>
      <c r="CQ48" s="2065" t="n">
        <f aca="false">'03.24 по датам'!CQ48</f>
        <v>0</v>
      </c>
      <c r="CR48" s="2093" t="n">
        <f aca="false">'03.24 по датам'!CR48</f>
        <v>0</v>
      </c>
      <c r="CS48" s="2093" t="n">
        <f aca="false">'03.24 по датам'!CS48</f>
        <v>0</v>
      </c>
      <c r="CT48" s="2093" t="n">
        <f aca="false">'03.24 по датам'!CT48</f>
        <v>0</v>
      </c>
      <c r="CU48" s="2093" t="n">
        <f aca="false">'03.24 по датам'!CU48</f>
        <v>0</v>
      </c>
      <c r="CV48" s="2093" t="n">
        <f aca="false">'03.24 по датам'!CV48</f>
        <v>0</v>
      </c>
      <c r="CW48" s="2093" t="n">
        <f aca="false">'03.24 по датам'!CW48</f>
        <v>0</v>
      </c>
      <c r="CX48" s="2093" t="n">
        <f aca="false">'03.24 по датам'!CX48</f>
        <v>0</v>
      </c>
      <c r="CY48" s="2093" t="n">
        <f aca="false">'03.24 по датам'!CY48</f>
        <v>0</v>
      </c>
      <c r="CZ48" s="2093" t="n">
        <f aca="false">'03.24 по датам'!CZ48</f>
        <v>0</v>
      </c>
      <c r="DA48" s="2093" t="n">
        <f aca="false">'03.24 по датам'!DA48</f>
        <v>0</v>
      </c>
      <c r="DB48" s="2093" t="n">
        <f aca="false">'03.24 по датам'!DB48</f>
        <v>0</v>
      </c>
      <c r="DC48" s="2094" t="n">
        <f aca="false">'03.24 по датам'!DC48</f>
        <v>0</v>
      </c>
      <c r="DD48" s="2251"/>
      <c r="DE48" s="2252"/>
      <c r="DF48" s="2248"/>
      <c r="DG48" s="2069"/>
      <c r="DH48" s="2070"/>
      <c r="DI48" s="2068" t="n">
        <f aca="false">'03.24 по датам'!DI48</f>
        <v>0</v>
      </c>
      <c r="DJ48" s="2093" t="n">
        <f aca="false">'03.24 по датам'!DJ48</f>
        <v>0</v>
      </c>
      <c r="DK48" s="2093" t="n">
        <f aca="false">'03.24 по датам'!DK48</f>
        <v>0</v>
      </c>
      <c r="DL48" s="2093" t="n">
        <f aca="false">'03.24 по датам'!DL48</f>
        <v>0</v>
      </c>
      <c r="DM48" s="2093" t="n">
        <f aca="false">'03.24 по датам'!DM48</f>
        <v>0</v>
      </c>
      <c r="DN48" s="2093" t="n">
        <f aca="false">'03.24 по датам'!DN48</f>
        <v>0</v>
      </c>
      <c r="DO48" s="2093" t="n">
        <f aca="false">'03.24 по датам'!DO48</f>
        <v>0</v>
      </c>
      <c r="DP48" s="2093" t="n">
        <f aca="false">'03.24 по датам'!DP48</f>
        <v>0</v>
      </c>
      <c r="DQ48" s="2093" t="n">
        <f aca="false">'03.24 по датам'!DQ48</f>
        <v>0</v>
      </c>
      <c r="DR48" s="2093" t="n">
        <f aca="false">'03.24 по датам'!DR48</f>
        <v>0</v>
      </c>
      <c r="DS48" s="2093" t="n">
        <f aca="false">'03.24 по датам'!DS48</f>
        <v>0</v>
      </c>
      <c r="DT48" s="2093" t="n">
        <f aca="false">'03.24 по датам'!DT48</f>
        <v>0</v>
      </c>
      <c r="DU48" s="2094" t="n">
        <f aca="false">'03.24 по датам'!DU48</f>
        <v>0</v>
      </c>
      <c r="DV48" s="2251"/>
      <c r="DW48" s="2252"/>
      <c r="DX48" s="2248"/>
      <c r="DY48" s="2069"/>
      <c r="DZ48" s="2070"/>
      <c r="EA48" s="2065" t="n">
        <f aca="false">'03.24 по датам'!EA48</f>
        <v>0</v>
      </c>
      <c r="EB48" s="2065" t="n">
        <f aca="false">'03.24 по датам'!EB48</f>
        <v>0</v>
      </c>
      <c r="EC48" s="2065" t="n">
        <f aca="false">'03.24 по датам'!EC48</f>
        <v>0</v>
      </c>
      <c r="ED48" s="2065" t="str">
        <f aca="false">'03.24 по датам'!ED48</f>
        <v>скв</v>
      </c>
      <c r="EE48" s="2092" t="n">
        <f aca="false">'03.24 по датам'!EE48</f>
        <v>0</v>
      </c>
      <c r="EF48" s="2065" t="n">
        <f aca="false">'03.24 по датам'!EF48</f>
        <v>0</v>
      </c>
      <c r="EG48" s="2065" t="n">
        <f aca="false">'03.24 по датам'!EG48</f>
        <v>0</v>
      </c>
      <c r="EH48" s="2065" t="n">
        <f aca="false">'03.24 по датам'!EH48</f>
        <v>0</v>
      </c>
      <c r="EI48" s="2065" t="n">
        <f aca="false">'03.24 по датам'!EI48</f>
        <v>0</v>
      </c>
      <c r="EJ48" s="2065" t="n">
        <f aca="false">'03.24 по датам'!EJ48</f>
        <v>0</v>
      </c>
      <c r="EK48" s="2065" t="n">
        <f aca="false">'03.24 по датам'!EK48</f>
        <v>0</v>
      </c>
      <c r="EL48" s="2065" t="n">
        <f aca="false">'03.24 по датам'!EL48</f>
        <v>0</v>
      </c>
      <c r="EM48" s="2065" t="n">
        <f aca="false">'03.24 по датам'!EM48</f>
        <v>0</v>
      </c>
      <c r="EN48" s="2065" t="n">
        <f aca="false">'03.24 по датам'!EN48</f>
        <v>0</v>
      </c>
      <c r="EO48" s="2065" t="n">
        <f aca="false">'03.24 по датам'!EO48</f>
        <v>0</v>
      </c>
      <c r="EP48" s="2065" t="n">
        <f aca="false">'03.24 по датам'!EP48</f>
        <v>0</v>
      </c>
      <c r="EQ48" s="2065" t="n">
        <f aca="false">'03.24 по датам'!EQ48</f>
        <v>0</v>
      </c>
      <c r="ER48" s="2065" t="n">
        <f aca="false">'03.24 по датам'!ER48</f>
        <v>0</v>
      </c>
      <c r="ES48" s="2065" t="n">
        <f aca="false">'03.24 по датам'!ES48</f>
        <v>0</v>
      </c>
      <c r="ET48" s="2065" t="n">
        <f aca="false">'03.24 по датам'!ET48</f>
        <v>0</v>
      </c>
      <c r="EU48" s="2065" t="n">
        <f aca="false">'03.24 по датам'!EU48</f>
        <v>0</v>
      </c>
      <c r="EV48" s="2065" t="n">
        <f aca="false">'03.24 по датам'!EV48</f>
        <v>0</v>
      </c>
      <c r="EW48" s="2065" t="n">
        <f aca="false">'03.24 по датам'!EW48</f>
        <v>0</v>
      </c>
      <c r="EX48" s="2065" t="n">
        <f aca="false">'03.24 по датам'!EX48</f>
        <v>0</v>
      </c>
      <c r="EY48" s="2066" t="n">
        <f aca="false">'03.24 по датам'!EY48</f>
        <v>0</v>
      </c>
      <c r="EZ48" s="2238"/>
      <c r="FA48" s="2239"/>
      <c r="FB48" s="2240"/>
      <c r="FC48" s="2069"/>
      <c r="FD48" s="2070"/>
      <c r="FE48" s="2065" t="n">
        <f aca="false">'03.24 по датам'!FE48</f>
        <v>0</v>
      </c>
      <c r="FF48" s="2065" t="n">
        <f aca="false">'03.24 по датам'!FF48</f>
        <v>0</v>
      </c>
      <c r="FG48" s="2065" t="n">
        <f aca="false">'03.24 по датам'!FG48</f>
        <v>0</v>
      </c>
      <c r="FH48" s="2065" t="n">
        <f aca="false">'03.24 по датам'!FH48</f>
        <v>0</v>
      </c>
      <c r="FI48" s="2065" t="n">
        <f aca="false">'03.24 по датам'!FI48</f>
        <v>0</v>
      </c>
      <c r="FJ48" s="2065" t="n">
        <f aca="false">'03.24 по датам'!FJ48</f>
        <v>0</v>
      </c>
      <c r="FK48" s="2065" t="n">
        <f aca="false">'03.24 по датам'!FK48</f>
        <v>0</v>
      </c>
      <c r="FL48" s="2065" t="n">
        <f aca="false">'03.24 по датам'!FL48</f>
        <v>0</v>
      </c>
      <c r="FM48" s="2065" t="n">
        <f aca="false">'03.24 по датам'!FM48</f>
        <v>0</v>
      </c>
      <c r="FN48" s="2066" t="n">
        <f aca="false">'03.24 по датам'!FN48</f>
        <v>0</v>
      </c>
      <c r="FO48" s="2238"/>
      <c r="FP48" s="2239"/>
      <c r="FQ48" s="2240"/>
      <c r="FR48" s="2069"/>
      <c r="FS48" s="2070"/>
      <c r="FT48" s="2271"/>
      <c r="FU48" s="2271"/>
      <c r="FV48" s="2072"/>
      <c r="FW48" s="2072"/>
      <c r="FX48" s="2072"/>
      <c r="FY48" s="2072"/>
      <c r="FZ48" s="2072"/>
      <c r="GA48" s="2072"/>
      <c r="GB48" s="2072"/>
      <c r="GC48" s="2072"/>
      <c r="GD48" s="2072"/>
      <c r="GE48" s="2072"/>
      <c r="GF48" s="2072"/>
      <c r="GG48" s="2072"/>
      <c r="GH48" s="2072"/>
      <c r="GI48" s="2072"/>
      <c r="GJ48" s="2072"/>
      <c r="GK48" s="2072"/>
      <c r="GL48" s="2072"/>
      <c r="GM48" s="2072"/>
      <c r="GN48" s="2072"/>
      <c r="GO48" s="2072"/>
      <c r="GP48" s="2072"/>
      <c r="GQ48" s="2072"/>
      <c r="GR48" s="2072"/>
      <c r="GS48" s="2073"/>
      <c r="GT48" s="2242"/>
      <c r="GU48" s="2243"/>
      <c r="GV48" s="2248"/>
      <c r="GW48" s="2076"/>
      <c r="GX48" s="2063"/>
      <c r="GY48" s="2062"/>
      <c r="GZ48" s="2077" t="n">
        <f aca="false">'03.24 по датам'!GZ48</f>
        <v>0</v>
      </c>
      <c r="HA48" s="2078" t="n">
        <f aca="false">'03.24 по датам'!HA48</f>
        <v>0</v>
      </c>
      <c r="HB48" s="2272"/>
      <c r="HC48" s="2080"/>
      <c r="HD48" s="2247" t="n">
        <f aca="false">'03.24 по датам'!HD48</f>
        <v>0</v>
      </c>
      <c r="HE48" s="2272"/>
      <c r="HF48" s="2082"/>
      <c r="HG48" s="2083"/>
      <c r="HH48" s="2068"/>
      <c r="HI48" s="2273"/>
      <c r="HJ48" s="2072"/>
      <c r="HK48" s="2072"/>
      <c r="HL48" s="2072"/>
      <c r="HM48" s="2072"/>
      <c r="HN48" s="2072"/>
      <c r="HO48" s="2072"/>
      <c r="HP48" s="2072"/>
      <c r="HQ48" s="2072"/>
      <c r="HR48" s="2072"/>
      <c r="HS48" s="2072"/>
      <c r="HT48" s="2072"/>
      <c r="HU48" s="2072"/>
      <c r="HV48" s="2072"/>
      <c r="HW48" s="2072"/>
      <c r="HX48" s="2072"/>
      <c r="HY48" s="2072"/>
      <c r="HZ48" s="2073"/>
      <c r="IA48" s="2242"/>
      <c r="IB48" s="2243"/>
      <c r="IC48" s="2248"/>
      <c r="ID48" s="2062"/>
      <c r="IE48" s="2076"/>
      <c r="IF48" s="2085" t="n">
        <f aca="false">'03.24 по датам'!IF48</f>
        <v>0</v>
      </c>
      <c r="IG48" s="2085" t="n">
        <f aca="false">'03.24 по датам'!IG48</f>
        <v>0</v>
      </c>
      <c r="IH48" s="2086" t="n">
        <f aca="false">'03.24 по датам'!IH48</f>
        <v>0</v>
      </c>
      <c r="II48" s="2249"/>
      <c r="IJ48" s="2250"/>
      <c r="IK48" s="2089"/>
      <c r="IL48" s="2090"/>
      <c r="IM48" s="2083" t="n">
        <f aca="false">'03.24 по датам'!IM48</f>
        <v>0</v>
      </c>
      <c r="IN48" s="2083" t="n">
        <f aca="false">'03.24 по датам'!IN48</f>
        <v>0</v>
      </c>
      <c r="IO48" s="2092" t="n">
        <f aca="false">'03.24 по датам'!IO48</f>
        <v>0</v>
      </c>
      <c r="IP48" s="2092" t="n">
        <f aca="false">'03.24 по датам'!IP48</f>
        <v>0</v>
      </c>
      <c r="IQ48" s="2092" t="n">
        <f aca="false">'03.24 по датам'!IQ48</f>
        <v>0</v>
      </c>
      <c r="IR48" s="2092" t="n">
        <f aca="false">'03.24 по датам'!IR48</f>
        <v>0</v>
      </c>
      <c r="IS48" s="2092" t="n">
        <f aca="false">'03.24 по датам'!IS48</f>
        <v>0</v>
      </c>
      <c r="IT48" s="2092" t="n">
        <f aca="false">'03.24 по датам'!IT48</f>
        <v>0</v>
      </c>
      <c r="IU48" s="2092" t="n">
        <f aca="false">'03.24 по датам'!IU48</f>
        <v>0</v>
      </c>
      <c r="IV48" s="2287" t="n">
        <f aca="false">'03.24 по датам'!IV48</f>
        <v>0</v>
      </c>
      <c r="IW48" s="2242"/>
      <c r="IX48" s="2243"/>
      <c r="IY48" s="2248"/>
      <c r="IZ48" s="2062"/>
      <c r="JA48" s="2063"/>
      <c r="JB48" s="2098" t="n">
        <f aca="false">'03.24 по датам'!JB48</f>
        <v>0</v>
      </c>
      <c r="JC48" s="2245"/>
      <c r="JD48" s="2100" t="n">
        <f aca="false">'03.24 по датам'!JD48</f>
        <v>0</v>
      </c>
      <c r="JE48" s="2101"/>
      <c r="JF48" s="2102"/>
      <c r="JG48" s="2254" t="n">
        <f aca="false">'03.24 по датам'!JG48</f>
        <v>0</v>
      </c>
      <c r="JH48" s="2103" t="n">
        <f aca="false">'03.24 по датам'!JH48</f>
        <v>0</v>
      </c>
      <c r="JI48" s="2103" t="n">
        <f aca="false">'03.24 по датам'!JI48</f>
        <v>0</v>
      </c>
      <c r="JJ48" s="2104" t="n">
        <f aca="false">'03.24 по датам'!JJ48</f>
        <v>0</v>
      </c>
      <c r="JK48" s="2276"/>
      <c r="JL48" s="2106"/>
      <c r="JM48" s="2107" t="e">
        <f aca="false">JM$4:JM$4+SUMIF($C$5:JL$5,"Нараст. баланс",$C50:JL50)+SUMIF($C$7:JH$7,"Итого (с ВНР)",$C50:JH50)-SUMIF($C$5:JL$5,"Геол. снижение,  т/сут",$C50:JL50)-SUMIF(JJ$7:JL$7,"Итого",JJ50:JL50)-SUMIF($C$7:JL$7,"Итого (с ВСП)",$C50:JL50)</f>
        <v>#VALUE!</v>
      </c>
      <c r="JN48" s="2108"/>
      <c r="JO48" s="2256" t="e">
        <f aca="false">'03.24 НГДП по датам'!CA48:CA50</f>
        <v>#VALUE!</v>
      </c>
      <c r="JP48" s="2110"/>
      <c r="JQ48" s="2111"/>
      <c r="JR48" s="2257"/>
    </row>
    <row r="49" customFormat="false" ht="11.25" hidden="false" customHeight="true" outlineLevel="0" collapsed="false">
      <c r="A49" s="2056"/>
      <c r="B49" s="2113" t="s">
        <v>663</v>
      </c>
      <c r="C49" s="2123" t="n">
        <f aca="false">'03.24 по датам'!C49</f>
        <v>0</v>
      </c>
      <c r="D49" s="2123" t="n">
        <f aca="false">'03.24 по датам'!D49</f>
        <v>0</v>
      </c>
      <c r="E49" s="2123" t="n">
        <f aca="false">'03.24 по датам'!E49</f>
        <v>0</v>
      </c>
      <c r="F49" s="2123" t="n">
        <f aca="false">'03.24 по датам'!F49</f>
        <v>0</v>
      </c>
      <c r="G49" s="2121" t="n">
        <f aca="false">'03.24 по датам'!G49</f>
        <v>0</v>
      </c>
      <c r="H49" s="2121" t="n">
        <f aca="false">'03.24 по датам'!H49</f>
        <v>0</v>
      </c>
      <c r="I49" s="2121" t="n">
        <f aca="false">'03.24 по датам'!I49</f>
        <v>0</v>
      </c>
      <c r="J49" s="2121" t="n">
        <f aca="false">'03.24 по датам'!J49</f>
        <v>0</v>
      </c>
      <c r="K49" s="2121" t="n">
        <f aca="false">'03.24 по датам'!K49</f>
        <v>0</v>
      </c>
      <c r="L49" s="2121" t="n">
        <f aca="false">'03.24 по датам'!L49</f>
        <v>0</v>
      </c>
      <c r="M49" s="2121" t="n">
        <f aca="false">'03.24 по датам'!M49</f>
        <v>0</v>
      </c>
      <c r="N49" s="2121" t="n">
        <f aca="false">'03.24 по датам'!N49</f>
        <v>0</v>
      </c>
      <c r="O49" s="2121" t="n">
        <f aca="false">'03.24 по датам'!O49</f>
        <v>0</v>
      </c>
      <c r="P49" s="2121" t="n">
        <f aca="false">'03.24 по датам'!P49</f>
        <v>0</v>
      </c>
      <c r="Q49" s="2121" t="n">
        <f aca="false">'03.24 по датам'!Q49</f>
        <v>0</v>
      </c>
      <c r="R49" s="2121" t="n">
        <f aca="false">'03.24 по датам'!R49</f>
        <v>0</v>
      </c>
      <c r="S49" s="2121" t="n">
        <f aca="false">'03.24 по датам'!S49</f>
        <v>0</v>
      </c>
      <c r="T49" s="2121" t="n">
        <f aca="false">'03.24 по датам'!T49</f>
        <v>0</v>
      </c>
      <c r="U49" s="2121" t="n">
        <f aca="false">'03.24 по датам'!U49</f>
        <v>0</v>
      </c>
      <c r="V49" s="2121" t="n">
        <f aca="false">'03.24 по датам'!V49</f>
        <v>0</v>
      </c>
      <c r="W49" s="2122" t="n">
        <f aca="false">'03.24 по датам'!W49</f>
        <v>0</v>
      </c>
      <c r="X49" s="2115"/>
      <c r="Y49" s="2116"/>
      <c r="Z49" s="2117"/>
      <c r="AA49" s="2118" t="n">
        <f aca="false">COUNTIF(C49:Z49,"&gt;"&amp;0)</f>
        <v>0</v>
      </c>
      <c r="AB49" s="2119"/>
      <c r="AC49" s="2120" t="n">
        <f aca="false">'03.24 по датам'!AC49</f>
        <v>0</v>
      </c>
      <c r="AD49" s="2120" t="n">
        <f aca="false">'03.24 по датам'!AD49</f>
        <v>0</v>
      </c>
      <c r="AE49" s="2121" t="n">
        <f aca="false">'03.24 по датам'!AE49</f>
        <v>0</v>
      </c>
      <c r="AF49" s="2121" t="n">
        <f aca="false">'03.24 по датам'!AF49</f>
        <v>0</v>
      </c>
      <c r="AG49" s="2121" t="n">
        <f aca="false">'03.24 по датам'!AG49</f>
        <v>0</v>
      </c>
      <c r="AH49" s="2121" t="n">
        <f aca="false">'03.24 по датам'!AH49</f>
        <v>0</v>
      </c>
      <c r="AI49" s="2121" t="n">
        <f aca="false">'03.24 по датам'!AI49</f>
        <v>0</v>
      </c>
      <c r="AJ49" s="2121" t="n">
        <f aca="false">'03.24 по датам'!AJ49</f>
        <v>0</v>
      </c>
      <c r="AK49" s="2121" t="n">
        <f aca="false">'03.24 по датам'!AK49</f>
        <v>0</v>
      </c>
      <c r="AL49" s="2121" t="n">
        <f aca="false">'03.24 по датам'!AL49</f>
        <v>0</v>
      </c>
      <c r="AM49" s="2121" t="n">
        <f aca="false">'03.24 по датам'!AM49</f>
        <v>0</v>
      </c>
      <c r="AN49" s="2121" t="n">
        <f aca="false">'03.24 по датам'!AN49</f>
        <v>0</v>
      </c>
      <c r="AO49" s="2122" t="n">
        <f aca="false">'03.24 по датам'!AO49</f>
        <v>0</v>
      </c>
      <c r="AP49" s="2115"/>
      <c r="AQ49" s="2116"/>
      <c r="AR49" s="2117"/>
      <c r="AS49" s="2118" t="n">
        <f aca="false">COUNTIF(AC50:AR50,"&gt;"&amp;0)</f>
        <v>0</v>
      </c>
      <c r="AT49" s="2119"/>
      <c r="AU49" s="2120" t="n">
        <f aca="false">'03.24 по датам'!AU49</f>
        <v>0</v>
      </c>
      <c r="AV49" s="2120" t="n">
        <f aca="false">'03.24 по датам'!AV49</f>
        <v>0</v>
      </c>
      <c r="AW49" s="2123" t="n">
        <f aca="false">'03.24 по датам'!AW49</f>
        <v>0</v>
      </c>
      <c r="AX49" s="2121" t="n">
        <f aca="false">'03.24 по датам'!AX49</f>
        <v>0</v>
      </c>
      <c r="AY49" s="2121" t="n">
        <f aca="false">'03.24 по датам'!AY49</f>
        <v>0</v>
      </c>
      <c r="AZ49" s="2121" t="n">
        <f aca="false">'03.24 по датам'!AZ49</f>
        <v>0</v>
      </c>
      <c r="BA49" s="2121" t="n">
        <f aca="false">'03.24 по датам'!BA49</f>
        <v>0</v>
      </c>
      <c r="BB49" s="2121" t="n">
        <f aca="false">'03.24 по датам'!BB49</f>
        <v>0</v>
      </c>
      <c r="BC49" s="2121" t="n">
        <f aca="false">'03.24 по датам'!BC49</f>
        <v>0</v>
      </c>
      <c r="BD49" s="2121" t="n">
        <f aca="false">'03.24 по датам'!BD49</f>
        <v>0</v>
      </c>
      <c r="BE49" s="2121" t="n">
        <f aca="false">'03.24 по датам'!BE49</f>
        <v>0</v>
      </c>
      <c r="BF49" s="2121" t="n">
        <f aca="false">'03.24 по датам'!BF49</f>
        <v>0</v>
      </c>
      <c r="BG49" s="2121" t="n">
        <f aca="false">'03.24 по датам'!BG49</f>
        <v>0</v>
      </c>
      <c r="BH49" s="2121" t="n">
        <f aca="false">'03.24 по датам'!BH49</f>
        <v>0</v>
      </c>
      <c r="BI49" s="2121" t="n">
        <f aca="false">'03.24 по датам'!BI49</f>
        <v>0</v>
      </c>
      <c r="BJ49" s="2121" t="n">
        <f aca="false">'03.24 по датам'!BJ49</f>
        <v>0</v>
      </c>
      <c r="BK49" s="2121" t="n">
        <f aca="false">'03.24 по датам'!BK49</f>
        <v>0</v>
      </c>
      <c r="BL49" s="2121" t="n">
        <f aca="false">'03.24 по датам'!BL49</f>
        <v>0</v>
      </c>
      <c r="BM49" s="2121" t="n">
        <f aca="false">'03.24 по датам'!BM49</f>
        <v>0</v>
      </c>
      <c r="BN49" s="2121" t="n">
        <f aca="false">'03.24 по датам'!BN49</f>
        <v>0</v>
      </c>
      <c r="BO49" s="2121" t="n">
        <f aca="false">'03.24 по датам'!BO49</f>
        <v>0</v>
      </c>
      <c r="BP49" s="2121" t="n">
        <f aca="false">'03.24 по датам'!BP49</f>
        <v>0</v>
      </c>
      <c r="BQ49" s="2122" t="n">
        <f aca="false">'03.24 по датам'!BQ49</f>
        <v>0</v>
      </c>
      <c r="BR49" s="2115"/>
      <c r="BS49" s="2116"/>
      <c r="BT49" s="2117"/>
      <c r="BU49" s="2118" t="n">
        <f aca="false">COUNTIF(AU50:BT50,"&gt;"&amp;0)</f>
        <v>0</v>
      </c>
      <c r="BV49" s="2119"/>
      <c r="BW49" s="2124" t="n">
        <f aca="false">'03.24 по датам'!BW49</f>
        <v>0</v>
      </c>
      <c r="BX49" s="2121" t="n">
        <f aca="false">'03.24 по датам'!BX49</f>
        <v>0</v>
      </c>
      <c r="BY49" s="2121" t="n">
        <f aca="false">'03.24 по датам'!BY49</f>
        <v>0</v>
      </c>
      <c r="BZ49" s="2121" t="n">
        <f aca="false">'03.24 по датам'!BZ49</f>
        <v>0</v>
      </c>
      <c r="CA49" s="2121" t="n">
        <f aca="false">'03.24 по датам'!CA49</f>
        <v>0</v>
      </c>
      <c r="CB49" s="2121" t="n">
        <f aca="false">'03.24 по датам'!CB49</f>
        <v>0</v>
      </c>
      <c r="CC49" s="2121" t="n">
        <f aca="false">'03.24 по датам'!CC49</f>
        <v>0</v>
      </c>
      <c r="CD49" s="2121" t="n">
        <f aca="false">'03.24 по датам'!CD49</f>
        <v>0</v>
      </c>
      <c r="CE49" s="2121" t="n">
        <f aca="false">'03.24 по датам'!CE49</f>
        <v>0</v>
      </c>
      <c r="CF49" s="2121" t="n">
        <f aca="false">'03.24 по датам'!CF49</f>
        <v>0</v>
      </c>
      <c r="CG49" s="2121" t="n">
        <f aca="false">'03.24 по датам'!CG49</f>
        <v>0</v>
      </c>
      <c r="CH49" s="2121" t="n">
        <f aca="false">'03.24 по датам'!CH49</f>
        <v>0</v>
      </c>
      <c r="CI49" s="2122" t="n">
        <f aca="false">'03.24 по датам'!CI49</f>
        <v>0</v>
      </c>
      <c r="CJ49" s="2115"/>
      <c r="CK49" s="2116"/>
      <c r="CL49" s="2117"/>
      <c r="CM49" s="2118" t="n">
        <f aca="false">COUNTIF(BW50:CL50,"&gt;"&amp;0)</f>
        <v>0</v>
      </c>
      <c r="CN49" s="2119"/>
      <c r="CO49" s="2119" t="n">
        <f aca="false">AA49+AS49+BU49+CM49</f>
        <v>0</v>
      </c>
      <c r="CP49" s="2119"/>
      <c r="CQ49" s="2121" t="n">
        <f aca="false">'03.24 по датам'!CQ49</f>
        <v>0</v>
      </c>
      <c r="CR49" s="2151" t="n">
        <f aca="false">'03.24 по датам'!CR49</f>
        <v>0</v>
      </c>
      <c r="CS49" s="2151" t="n">
        <f aca="false">'03.24 по датам'!CS49</f>
        <v>0</v>
      </c>
      <c r="CT49" s="2151" t="n">
        <f aca="false">'03.24 по датам'!CT49</f>
        <v>0</v>
      </c>
      <c r="CU49" s="2151" t="n">
        <f aca="false">'03.24 по датам'!CU49</f>
        <v>0</v>
      </c>
      <c r="CV49" s="2151" t="n">
        <f aca="false">'03.24 по датам'!CV49</f>
        <v>0</v>
      </c>
      <c r="CW49" s="2151" t="n">
        <f aca="false">'03.24 по датам'!CW49</f>
        <v>0</v>
      </c>
      <c r="CX49" s="2151" t="n">
        <f aca="false">'03.24 по датам'!CX49</f>
        <v>0</v>
      </c>
      <c r="CY49" s="2151" t="n">
        <f aca="false">'03.24 по датам'!CY49</f>
        <v>0</v>
      </c>
      <c r="CZ49" s="2151" t="n">
        <f aca="false">'03.24 по датам'!CZ49</f>
        <v>0</v>
      </c>
      <c r="DA49" s="2151" t="n">
        <f aca="false">'03.24 по датам'!DA49</f>
        <v>0</v>
      </c>
      <c r="DB49" s="2151" t="n">
        <f aca="false">'03.24 по датам'!DB49</f>
        <v>0</v>
      </c>
      <c r="DC49" s="2152" t="n">
        <f aca="false">'03.24 по датам'!DC49</f>
        <v>0</v>
      </c>
      <c r="DD49" s="2153"/>
      <c r="DE49" s="2154"/>
      <c r="DF49" s="2262"/>
      <c r="DG49" s="2125" t="n">
        <f aca="false">SUBTOTAL(9,CQ51:DF51)</f>
        <v>0</v>
      </c>
      <c r="DH49" s="2126"/>
      <c r="DI49" s="2124" t="n">
        <f aca="false">'03.24 по датам'!DI49</f>
        <v>0</v>
      </c>
      <c r="DJ49" s="2151" t="n">
        <f aca="false">'03.24 по датам'!DJ49</f>
        <v>0</v>
      </c>
      <c r="DK49" s="2151" t="n">
        <f aca="false">'03.24 по датам'!DK49</f>
        <v>0</v>
      </c>
      <c r="DL49" s="2151" t="n">
        <f aca="false">'03.24 по датам'!DL49</f>
        <v>0</v>
      </c>
      <c r="DM49" s="2151" t="n">
        <f aca="false">'03.24 по датам'!DM49</f>
        <v>0</v>
      </c>
      <c r="DN49" s="2151" t="n">
        <f aca="false">'03.24 по датам'!DN49</f>
        <v>0</v>
      </c>
      <c r="DO49" s="2151" t="n">
        <f aca="false">'03.24 по датам'!DO49</f>
        <v>0</v>
      </c>
      <c r="DP49" s="2151" t="n">
        <f aca="false">'03.24 по датам'!DP49</f>
        <v>0</v>
      </c>
      <c r="DQ49" s="2151" t="n">
        <f aca="false">'03.24 по датам'!DQ49</f>
        <v>0</v>
      </c>
      <c r="DR49" s="2151" t="n">
        <f aca="false">'03.24 по датам'!DR49</f>
        <v>0</v>
      </c>
      <c r="DS49" s="2151" t="n">
        <f aca="false">'03.24 по датам'!DS49</f>
        <v>0</v>
      </c>
      <c r="DT49" s="2151" t="n">
        <f aca="false">'03.24 по датам'!DT49</f>
        <v>0</v>
      </c>
      <c r="DU49" s="2152" t="n">
        <f aca="false">'03.24 по датам'!DU49</f>
        <v>0</v>
      </c>
      <c r="DV49" s="2153"/>
      <c r="DW49" s="2154"/>
      <c r="DX49" s="2262"/>
      <c r="DY49" s="2125" t="n">
        <f aca="false">COUNTIF(DI50:DX50,"&gt;"&amp;0)</f>
        <v>0</v>
      </c>
      <c r="DZ49" s="2126"/>
      <c r="EA49" s="2121" t="n">
        <f aca="false">'03.24 по датам'!EA49</f>
        <v>0</v>
      </c>
      <c r="EB49" s="2121" t="n">
        <f aca="false">'03.24 по датам'!EB49</f>
        <v>0</v>
      </c>
      <c r="EC49" s="2121" t="n">
        <f aca="false">'03.24 по датам'!EC49</f>
        <v>0</v>
      </c>
      <c r="ED49" s="2121" t="str">
        <f aca="false">'03.24 по датам'!ED49</f>
        <v>N</v>
      </c>
      <c r="EE49" s="2150" t="n">
        <f aca="false">'03.24 по датам'!EE49</f>
        <v>0</v>
      </c>
      <c r="EF49" s="2121" t="n">
        <f aca="false">'03.24 по датам'!EF49</f>
        <v>0</v>
      </c>
      <c r="EG49" s="2121" t="n">
        <f aca="false">'03.24 по датам'!EG49</f>
        <v>0</v>
      </c>
      <c r="EH49" s="2121" t="n">
        <f aca="false">'03.24 по датам'!EH49</f>
        <v>0</v>
      </c>
      <c r="EI49" s="2121" t="n">
        <f aca="false">'03.24 по датам'!EI49</f>
        <v>0</v>
      </c>
      <c r="EJ49" s="2121" t="n">
        <f aca="false">'03.24 по датам'!EJ49</f>
        <v>0</v>
      </c>
      <c r="EK49" s="2121" t="n">
        <f aca="false">'03.24 по датам'!EK49</f>
        <v>0</v>
      </c>
      <c r="EL49" s="2121" t="n">
        <f aca="false">'03.24 по датам'!EL49</f>
        <v>0</v>
      </c>
      <c r="EM49" s="2121" t="n">
        <f aca="false">'03.24 по датам'!EM49</f>
        <v>0</v>
      </c>
      <c r="EN49" s="2121" t="n">
        <f aca="false">'03.24 по датам'!EN49</f>
        <v>0</v>
      </c>
      <c r="EO49" s="2121" t="n">
        <f aca="false">'03.24 по датам'!EO49</f>
        <v>0</v>
      </c>
      <c r="EP49" s="2121" t="n">
        <f aca="false">'03.24 по датам'!EP49</f>
        <v>0</v>
      </c>
      <c r="EQ49" s="2121" t="n">
        <f aca="false">'03.24 по датам'!EQ49</f>
        <v>0</v>
      </c>
      <c r="ER49" s="2121" t="n">
        <f aca="false">'03.24 по датам'!ER49</f>
        <v>0</v>
      </c>
      <c r="ES49" s="2121" t="n">
        <f aca="false">'03.24 по датам'!ES49</f>
        <v>0</v>
      </c>
      <c r="ET49" s="2121" t="n">
        <f aca="false">'03.24 по датам'!ET49</f>
        <v>0</v>
      </c>
      <c r="EU49" s="2121" t="n">
        <f aca="false">'03.24 по датам'!EU49</f>
        <v>0</v>
      </c>
      <c r="EV49" s="2121" t="n">
        <f aca="false">'03.24 по датам'!EV49</f>
        <v>0</v>
      </c>
      <c r="EW49" s="2121" t="n">
        <f aca="false">'03.24 по датам'!EW49</f>
        <v>0</v>
      </c>
      <c r="EX49" s="2121" t="n">
        <f aca="false">'03.24 по датам'!EX49</f>
        <v>0</v>
      </c>
      <c r="EY49" s="2122" t="n">
        <f aca="false">'03.24 по датам'!EY49</f>
        <v>0</v>
      </c>
      <c r="EZ49" s="2115"/>
      <c r="FA49" s="2116"/>
      <c r="FB49" s="2117"/>
      <c r="FC49" s="2125" t="n">
        <f aca="false">COUNTIF(EA50:FB50,"&gt;"&amp;0)</f>
        <v>1</v>
      </c>
      <c r="FD49" s="2126"/>
      <c r="FE49" s="2121" t="n">
        <f aca="false">'03.24 по датам'!FE49</f>
        <v>0</v>
      </c>
      <c r="FF49" s="2121" t="n">
        <f aca="false">'03.24 по датам'!FF49</f>
        <v>0</v>
      </c>
      <c r="FG49" s="2121" t="n">
        <f aca="false">'03.24 по датам'!FG49</f>
        <v>0</v>
      </c>
      <c r="FH49" s="2121" t="n">
        <f aca="false">'03.24 по датам'!FH49</f>
        <v>0</v>
      </c>
      <c r="FI49" s="2121" t="n">
        <f aca="false">'03.24 по датам'!FI49</f>
        <v>0</v>
      </c>
      <c r="FJ49" s="2121" t="n">
        <f aca="false">'03.24 по датам'!FJ49</f>
        <v>0</v>
      </c>
      <c r="FK49" s="2121" t="n">
        <f aca="false">'03.24 по датам'!FK49</f>
        <v>0</v>
      </c>
      <c r="FL49" s="2121" t="n">
        <f aca="false">'03.24 по датам'!FL49</f>
        <v>0</v>
      </c>
      <c r="FM49" s="2121" t="n">
        <f aca="false">'03.24 по датам'!FM49</f>
        <v>0</v>
      </c>
      <c r="FN49" s="2122" t="n">
        <f aca="false">'03.24 по датам'!FN49</f>
        <v>0</v>
      </c>
      <c r="FO49" s="2115"/>
      <c r="FP49" s="2116"/>
      <c r="FQ49" s="2117"/>
      <c r="FR49" s="2125" t="n">
        <f aca="false">COUNTIF(FE50:FQ50,"&gt;"&amp;0)</f>
        <v>0</v>
      </c>
      <c r="FS49" s="2126"/>
      <c r="FT49" s="2277"/>
      <c r="FU49" s="2277"/>
      <c r="FV49" s="2128"/>
      <c r="FW49" s="2128"/>
      <c r="FX49" s="2128"/>
      <c r="FY49" s="2128"/>
      <c r="FZ49" s="2128"/>
      <c r="GA49" s="2128"/>
      <c r="GB49" s="2128"/>
      <c r="GC49" s="2128"/>
      <c r="GD49" s="2128"/>
      <c r="GE49" s="2128"/>
      <c r="GF49" s="2128"/>
      <c r="GG49" s="2128"/>
      <c r="GH49" s="2128"/>
      <c r="GI49" s="2128"/>
      <c r="GJ49" s="2128"/>
      <c r="GK49" s="2128"/>
      <c r="GL49" s="2128"/>
      <c r="GM49" s="2128"/>
      <c r="GN49" s="2128"/>
      <c r="GO49" s="2128"/>
      <c r="GP49" s="2128"/>
      <c r="GQ49" s="2128"/>
      <c r="GR49" s="2128"/>
      <c r="GS49" s="2129"/>
      <c r="GT49" s="2130"/>
      <c r="GU49" s="2131"/>
      <c r="GV49" s="2262"/>
      <c r="GW49" s="2132" t="n">
        <f aca="false">SUBTOTAL(9,FT51:GV51)</f>
        <v>0</v>
      </c>
      <c r="GX49" s="2119" t="n">
        <f aca="false">SUBTOTAL(9,FT51:GV51)</f>
        <v>0</v>
      </c>
      <c r="GY49" s="2133"/>
      <c r="GZ49" s="2134" t="n">
        <f aca="false">'03.24 по датам'!GZ49</f>
        <v>0</v>
      </c>
      <c r="HA49" s="2135" t="n">
        <f aca="false">'03.24 по датам'!HA49</f>
        <v>0</v>
      </c>
      <c r="HB49" s="2136"/>
      <c r="HC49" s="2137"/>
      <c r="HD49" s="2261" t="n">
        <f aca="false">'03.24 по датам'!HD49</f>
        <v>0</v>
      </c>
      <c r="HE49" s="2136"/>
      <c r="HF49" s="2139"/>
      <c r="HG49" s="2140"/>
      <c r="HH49" s="2124"/>
      <c r="HI49" s="2278"/>
      <c r="HJ49" s="2128"/>
      <c r="HK49" s="2128"/>
      <c r="HL49" s="2128"/>
      <c r="HM49" s="2128"/>
      <c r="HN49" s="2128"/>
      <c r="HO49" s="2128"/>
      <c r="HP49" s="2128"/>
      <c r="HQ49" s="2128"/>
      <c r="HR49" s="2128"/>
      <c r="HS49" s="2128"/>
      <c r="HT49" s="2128"/>
      <c r="HU49" s="2128"/>
      <c r="HV49" s="2128"/>
      <c r="HW49" s="2128"/>
      <c r="HX49" s="2128"/>
      <c r="HY49" s="2128"/>
      <c r="HZ49" s="2129"/>
      <c r="IA49" s="2130"/>
      <c r="IB49" s="2131"/>
      <c r="IC49" s="2262"/>
      <c r="ID49" s="2118" t="n">
        <f aca="false">SUBTOTAL(9,HG51:IC51)</f>
        <v>0</v>
      </c>
      <c r="IE49" s="2142"/>
      <c r="IF49" s="2143" t="n">
        <f aca="false">'03.24 по датам'!IF49</f>
        <v>0</v>
      </c>
      <c r="IG49" s="2143" t="n">
        <f aca="false">'03.24 по датам'!IG49</f>
        <v>0</v>
      </c>
      <c r="IH49" s="2144" t="n">
        <f aca="false">'03.24 по датам'!IH49</f>
        <v>0</v>
      </c>
      <c r="II49" s="2145"/>
      <c r="IJ49" s="2146"/>
      <c r="IK49" s="2147" t="n">
        <f aca="false">SUBTOTAL(9,IF51:IJ51)</f>
        <v>0</v>
      </c>
      <c r="IL49" s="2148"/>
      <c r="IM49" s="2140" t="n">
        <f aca="false">'03.24 по датам'!IM49</f>
        <v>0</v>
      </c>
      <c r="IN49" s="2140" t="n">
        <f aca="false">'03.24 по датам'!IN49</f>
        <v>0</v>
      </c>
      <c r="IO49" s="2150" t="n">
        <f aca="false">'03.24 по датам'!IO49</f>
        <v>0</v>
      </c>
      <c r="IP49" s="2150" t="n">
        <f aca="false">'03.24 по датам'!IP49</f>
        <v>0</v>
      </c>
      <c r="IQ49" s="2150" t="n">
        <f aca="false">'03.24 по датам'!IQ49</f>
        <v>0</v>
      </c>
      <c r="IR49" s="2150" t="n">
        <f aca="false">'03.24 по датам'!IR49</f>
        <v>0</v>
      </c>
      <c r="IS49" s="2150" t="n">
        <f aca="false">'03.24 по датам'!IS49</f>
        <v>0</v>
      </c>
      <c r="IT49" s="2150" t="n">
        <f aca="false">'03.24 по датам'!IT49</f>
        <v>0</v>
      </c>
      <c r="IU49" s="2150" t="n">
        <f aca="false">'03.24 по датам'!IU49</f>
        <v>0</v>
      </c>
      <c r="IV49" s="2289" t="n">
        <f aca="false">'03.24 по датам'!IV49</f>
        <v>0</v>
      </c>
      <c r="IW49" s="2130"/>
      <c r="IX49" s="2131"/>
      <c r="IY49" s="2262"/>
      <c r="IZ49" s="2118" t="n">
        <f aca="false">SUBTOTAL(3,IM49:IY49)</f>
        <v>10</v>
      </c>
      <c r="JA49" s="2156"/>
      <c r="JB49" s="2157" t="n">
        <f aca="false">'03.24 по датам'!JB49</f>
        <v>0</v>
      </c>
      <c r="JC49" s="2158"/>
      <c r="JD49" s="2159" t="n">
        <f aca="false">'03.24 по датам'!JD49</f>
        <v>0</v>
      </c>
      <c r="JE49" s="2160"/>
      <c r="JF49" s="2161"/>
      <c r="JG49" s="2263" t="n">
        <f aca="false">'03.24 по датам'!JG49</f>
        <v>0</v>
      </c>
      <c r="JH49" s="2162" t="n">
        <f aca="false">'03.24 по датам'!JH49</f>
        <v>0</v>
      </c>
      <c r="JI49" s="2162" t="n">
        <f aca="false">'03.24 по датам'!JI49</f>
        <v>0</v>
      </c>
      <c r="JJ49" s="2163" t="n">
        <f aca="false">'03.24 по датам'!JJ49</f>
        <v>0</v>
      </c>
      <c r="JK49" s="2281"/>
      <c r="JL49" s="2165"/>
      <c r="JM49" s="2107"/>
      <c r="JN49" s="2108"/>
      <c r="JO49" s="2256"/>
      <c r="JP49" s="2166"/>
      <c r="JQ49" s="2167"/>
      <c r="JR49" s="2168"/>
    </row>
    <row r="50" customFormat="false" ht="11.25" hidden="false" customHeight="true" outlineLevel="0" collapsed="false">
      <c r="A50" s="2056"/>
      <c r="B50" s="2169" t="s">
        <v>661</v>
      </c>
      <c r="C50" s="2179" t="n">
        <f aca="false">'03.24 по датам'!C50</f>
        <v>0</v>
      </c>
      <c r="D50" s="2179" t="n">
        <f aca="false">'03.24 по датам'!D50</f>
        <v>0</v>
      </c>
      <c r="E50" s="2179" t="n">
        <f aca="false">'03.24 по датам'!E50</f>
        <v>0</v>
      </c>
      <c r="F50" s="2179" t="n">
        <f aca="false">'03.24 по датам'!F50</f>
        <v>0</v>
      </c>
      <c r="G50" s="2177" t="n">
        <f aca="false">'03.24 по датам'!G50</f>
        <v>0</v>
      </c>
      <c r="H50" s="2177" t="n">
        <f aca="false">'03.24 по датам'!H50</f>
        <v>0</v>
      </c>
      <c r="I50" s="2177" t="n">
        <f aca="false">'03.24 по датам'!I50</f>
        <v>0</v>
      </c>
      <c r="J50" s="2177" t="n">
        <f aca="false">'03.24 по датам'!J50</f>
        <v>0</v>
      </c>
      <c r="K50" s="2177" t="n">
        <f aca="false">'03.24 по датам'!K50</f>
        <v>0</v>
      </c>
      <c r="L50" s="2177" t="n">
        <f aca="false">'03.24 по датам'!L50</f>
        <v>0</v>
      </c>
      <c r="M50" s="2177" t="n">
        <f aca="false">'03.24 по датам'!M50</f>
        <v>0</v>
      </c>
      <c r="N50" s="2177" t="n">
        <f aca="false">'03.24 по датам'!N50</f>
        <v>0</v>
      </c>
      <c r="O50" s="2177" t="n">
        <f aca="false">'03.24 по датам'!O50</f>
        <v>0</v>
      </c>
      <c r="P50" s="2177" t="n">
        <f aca="false">'03.24 по датам'!P50</f>
        <v>0</v>
      </c>
      <c r="Q50" s="2177" t="n">
        <f aca="false">'03.24 по датам'!Q50</f>
        <v>0</v>
      </c>
      <c r="R50" s="2177" t="n">
        <f aca="false">'03.24 по датам'!R50</f>
        <v>0</v>
      </c>
      <c r="S50" s="2177" t="n">
        <f aca="false">'03.24 по датам'!S50</f>
        <v>0</v>
      </c>
      <c r="T50" s="2177" t="n">
        <f aca="false">'03.24 по датам'!T50</f>
        <v>0</v>
      </c>
      <c r="U50" s="2177" t="n">
        <f aca="false">'03.24 по датам'!U50</f>
        <v>0</v>
      </c>
      <c r="V50" s="2177" t="n">
        <f aca="false">'03.24 по датам'!V50</f>
        <v>0</v>
      </c>
      <c r="W50" s="2178" t="n">
        <f aca="false">'03.24 по датам'!W50</f>
        <v>0</v>
      </c>
      <c r="X50" s="2171"/>
      <c r="Y50" s="2172"/>
      <c r="Z50" s="2173"/>
      <c r="AA50" s="2174" t="n">
        <f aca="false">SUBTOTAL(9,C50:Z50)</f>
        <v>0</v>
      </c>
      <c r="AB50" s="2175" t="n">
        <f aca="false">AA50+AB46</f>
        <v>50</v>
      </c>
      <c r="AC50" s="2176" t="n">
        <f aca="false">'03.24 по датам'!AC50</f>
        <v>0</v>
      </c>
      <c r="AD50" s="2176" t="n">
        <f aca="false">'03.24 по датам'!AD50</f>
        <v>0</v>
      </c>
      <c r="AE50" s="2177" t="n">
        <f aca="false">'03.24 по датам'!AE50</f>
        <v>0</v>
      </c>
      <c r="AF50" s="2177" t="n">
        <f aca="false">'03.24 по датам'!AF50</f>
        <v>0</v>
      </c>
      <c r="AG50" s="2177" t="n">
        <f aca="false">'03.24 по датам'!AG50</f>
        <v>0</v>
      </c>
      <c r="AH50" s="2177" t="n">
        <f aca="false">'03.24 по датам'!AH50</f>
        <v>0</v>
      </c>
      <c r="AI50" s="2177" t="n">
        <f aca="false">'03.24 по датам'!AI50</f>
        <v>0</v>
      </c>
      <c r="AJ50" s="2177" t="n">
        <f aca="false">'03.24 по датам'!AJ50</f>
        <v>0</v>
      </c>
      <c r="AK50" s="2177" t="n">
        <f aca="false">'03.24 по датам'!AK50</f>
        <v>0</v>
      </c>
      <c r="AL50" s="2177" t="n">
        <f aca="false">'03.24 по датам'!AL50</f>
        <v>0</v>
      </c>
      <c r="AM50" s="2177" t="n">
        <f aca="false">'03.24 по датам'!AM50</f>
        <v>0</v>
      </c>
      <c r="AN50" s="2177" t="n">
        <f aca="false">'03.24 по датам'!AN50</f>
        <v>0</v>
      </c>
      <c r="AO50" s="2178" t="n">
        <f aca="false">'03.24 по датам'!AO50</f>
        <v>0</v>
      </c>
      <c r="AP50" s="2171"/>
      <c r="AQ50" s="2172"/>
      <c r="AR50" s="2173"/>
      <c r="AS50" s="2174" t="n">
        <f aca="false">SUBTOTAL(9,AC50:AR50)</f>
        <v>0</v>
      </c>
      <c r="AT50" s="2175" t="n">
        <f aca="false">AS50+AT46</f>
        <v>0</v>
      </c>
      <c r="AU50" s="2176" t="n">
        <f aca="false">'03.24 по датам'!AU50</f>
        <v>0</v>
      </c>
      <c r="AV50" s="2176" t="n">
        <f aca="false">'03.24 по датам'!AV50</f>
        <v>0</v>
      </c>
      <c r="AW50" s="2179" t="n">
        <f aca="false">'03.24 по датам'!AW50</f>
        <v>0</v>
      </c>
      <c r="AX50" s="2177" t="n">
        <f aca="false">'03.24 по датам'!AX50</f>
        <v>0</v>
      </c>
      <c r="AY50" s="2177" t="n">
        <f aca="false">'03.24 по датам'!AY50</f>
        <v>0</v>
      </c>
      <c r="AZ50" s="2177" t="n">
        <f aca="false">'03.24 по датам'!AZ50</f>
        <v>0</v>
      </c>
      <c r="BA50" s="2177" t="n">
        <f aca="false">'03.24 по датам'!BA50</f>
        <v>0</v>
      </c>
      <c r="BB50" s="2177" t="n">
        <f aca="false">'03.24 по датам'!BB50</f>
        <v>0</v>
      </c>
      <c r="BC50" s="2177" t="n">
        <f aca="false">'03.24 по датам'!BC50</f>
        <v>0</v>
      </c>
      <c r="BD50" s="2177" t="n">
        <f aca="false">'03.24 по датам'!BD50</f>
        <v>0</v>
      </c>
      <c r="BE50" s="2177" t="n">
        <f aca="false">'03.24 по датам'!BE50</f>
        <v>0</v>
      </c>
      <c r="BF50" s="2177" t="n">
        <f aca="false">'03.24 по датам'!BF50</f>
        <v>0</v>
      </c>
      <c r="BG50" s="2177" t="n">
        <f aca="false">'03.24 по датам'!BG50</f>
        <v>0</v>
      </c>
      <c r="BH50" s="2177" t="n">
        <f aca="false">'03.24 по датам'!BH50</f>
        <v>0</v>
      </c>
      <c r="BI50" s="2177" t="n">
        <f aca="false">'03.24 по датам'!BI50</f>
        <v>0</v>
      </c>
      <c r="BJ50" s="2177" t="n">
        <f aca="false">'03.24 по датам'!BJ50</f>
        <v>0</v>
      </c>
      <c r="BK50" s="2177" t="n">
        <f aca="false">'03.24 по датам'!BK50</f>
        <v>0</v>
      </c>
      <c r="BL50" s="2177" t="n">
        <f aca="false">'03.24 по датам'!BL50</f>
        <v>0</v>
      </c>
      <c r="BM50" s="2177" t="n">
        <f aca="false">'03.24 по датам'!BM50</f>
        <v>0</v>
      </c>
      <c r="BN50" s="2177" t="n">
        <f aca="false">'03.24 по датам'!BN50</f>
        <v>0</v>
      </c>
      <c r="BO50" s="2177" t="n">
        <f aca="false">'03.24 по датам'!BO50</f>
        <v>0</v>
      </c>
      <c r="BP50" s="2177" t="n">
        <f aca="false">'03.24 по датам'!BP50</f>
        <v>0</v>
      </c>
      <c r="BQ50" s="2178" t="n">
        <f aca="false">'03.24 по датам'!BQ50</f>
        <v>0</v>
      </c>
      <c r="BR50" s="2171"/>
      <c r="BS50" s="2172"/>
      <c r="BT50" s="2173"/>
      <c r="BU50" s="2174" t="n">
        <f aca="false">SUBTOTAL(9,AU50:BT50)</f>
        <v>0</v>
      </c>
      <c r="BV50" s="2175" t="n">
        <f aca="false">BU50+BV46</f>
        <v>0</v>
      </c>
      <c r="BW50" s="2180" t="n">
        <f aca="false">'03.24 по датам'!BW50</f>
        <v>0</v>
      </c>
      <c r="BX50" s="2177" t="n">
        <f aca="false">'03.24 по датам'!BX50</f>
        <v>0</v>
      </c>
      <c r="BY50" s="2177" t="n">
        <f aca="false">'03.24 по датам'!BY50</f>
        <v>0</v>
      </c>
      <c r="BZ50" s="2177" t="n">
        <f aca="false">'03.24 по датам'!BZ50</f>
        <v>0</v>
      </c>
      <c r="CA50" s="2177" t="n">
        <f aca="false">'03.24 по датам'!CA50</f>
        <v>0</v>
      </c>
      <c r="CB50" s="2177" t="n">
        <f aca="false">'03.24 по датам'!CB50</f>
        <v>0</v>
      </c>
      <c r="CC50" s="2177" t="n">
        <f aca="false">'03.24 по датам'!CC50</f>
        <v>0</v>
      </c>
      <c r="CD50" s="2177" t="n">
        <f aca="false">'03.24 по датам'!CD50</f>
        <v>0</v>
      </c>
      <c r="CE50" s="2177" t="n">
        <f aca="false">'03.24 по датам'!CE50</f>
        <v>0</v>
      </c>
      <c r="CF50" s="2177" t="n">
        <f aca="false">'03.24 по датам'!CF50</f>
        <v>0</v>
      </c>
      <c r="CG50" s="2177" t="n">
        <f aca="false">'03.24 по датам'!CG50</f>
        <v>0</v>
      </c>
      <c r="CH50" s="2177" t="n">
        <f aca="false">'03.24 по датам'!CH50</f>
        <v>0</v>
      </c>
      <c r="CI50" s="2178" t="n">
        <f aca="false">'03.24 по датам'!CI50</f>
        <v>0</v>
      </c>
      <c r="CJ50" s="2171"/>
      <c r="CK50" s="2172"/>
      <c r="CL50" s="2173"/>
      <c r="CM50" s="2174" t="n">
        <f aca="false">SUBTOTAL(9,BW50:CL50)</f>
        <v>0</v>
      </c>
      <c r="CN50" s="2175" t="n">
        <f aca="false">CM50+CN46</f>
        <v>0</v>
      </c>
      <c r="CO50" s="2175" t="n">
        <f aca="false">AA50+AS50+BU50+CM50</f>
        <v>0</v>
      </c>
      <c r="CP50" s="2175" t="n">
        <f aca="false">CO50+CP46</f>
        <v>50</v>
      </c>
      <c r="CQ50" s="2177" t="n">
        <f aca="false">'03.24 по датам'!CQ50</f>
        <v>0</v>
      </c>
      <c r="CR50" s="2177" t="n">
        <f aca="false">'03.24 по датам'!CR50</f>
        <v>0</v>
      </c>
      <c r="CS50" s="2177" t="n">
        <f aca="false">'03.24 по датам'!CS50</f>
        <v>0</v>
      </c>
      <c r="CT50" s="2177" t="n">
        <f aca="false">'03.24 по датам'!CT50</f>
        <v>0</v>
      </c>
      <c r="CU50" s="2177" t="n">
        <f aca="false">'03.24 по датам'!CU50</f>
        <v>0</v>
      </c>
      <c r="CV50" s="2177" t="n">
        <f aca="false">'03.24 по датам'!CV50</f>
        <v>0</v>
      </c>
      <c r="CW50" s="2177" t="n">
        <f aca="false">'03.24 по датам'!CW50</f>
        <v>0</v>
      </c>
      <c r="CX50" s="2177" t="n">
        <f aca="false">'03.24 по датам'!CX50</f>
        <v>0</v>
      </c>
      <c r="CY50" s="2177" t="n">
        <f aca="false">'03.24 по датам'!CY50</f>
        <v>0</v>
      </c>
      <c r="CZ50" s="2177" t="n">
        <f aca="false">'03.24 по датам'!CZ50</f>
        <v>0</v>
      </c>
      <c r="DA50" s="2177" t="n">
        <f aca="false">'03.24 по датам'!DA50</f>
        <v>0</v>
      </c>
      <c r="DB50" s="2177" t="n">
        <f aca="false">'03.24 по датам'!DB50</f>
        <v>0</v>
      </c>
      <c r="DC50" s="2178" t="n">
        <f aca="false">'03.24 по датам'!DC50</f>
        <v>0</v>
      </c>
      <c r="DD50" s="2171"/>
      <c r="DE50" s="2172"/>
      <c r="DF50" s="2267"/>
      <c r="DG50" s="2181" t="n">
        <f aca="false">SUBTOTAL(9,CQ50:DF50)</f>
        <v>0</v>
      </c>
      <c r="DH50" s="2182" t="n">
        <f aca="false">DG50:DG50+IF($B46:$B46=2,0,DH46:DH46)</f>
        <v>0</v>
      </c>
      <c r="DI50" s="2180" t="n">
        <f aca="false">'03.24 по датам'!DI50</f>
        <v>0</v>
      </c>
      <c r="DJ50" s="2177" t="n">
        <f aca="false">'03.24 по датам'!DJ50</f>
        <v>0</v>
      </c>
      <c r="DK50" s="2177" t="n">
        <f aca="false">'03.24 по датам'!DK50</f>
        <v>0</v>
      </c>
      <c r="DL50" s="2177" t="n">
        <f aca="false">'03.24 по датам'!DL50</f>
        <v>0</v>
      </c>
      <c r="DM50" s="2177" t="n">
        <f aca="false">'03.24 по датам'!DM50</f>
        <v>0</v>
      </c>
      <c r="DN50" s="2177" t="n">
        <f aca="false">'03.24 по датам'!DN50</f>
        <v>0</v>
      </c>
      <c r="DO50" s="2177" t="n">
        <f aca="false">'03.24 по датам'!DO50</f>
        <v>0</v>
      </c>
      <c r="DP50" s="2177" t="n">
        <f aca="false">'03.24 по датам'!DP50</f>
        <v>0</v>
      </c>
      <c r="DQ50" s="2177" t="n">
        <f aca="false">'03.24 по датам'!DQ50</f>
        <v>0</v>
      </c>
      <c r="DR50" s="2177" t="n">
        <f aca="false">'03.24 по датам'!DR50</f>
        <v>0</v>
      </c>
      <c r="DS50" s="2177" t="n">
        <f aca="false">'03.24 по датам'!DS50</f>
        <v>0</v>
      </c>
      <c r="DT50" s="2177" t="n">
        <f aca="false">'03.24 по датам'!DT50</f>
        <v>0</v>
      </c>
      <c r="DU50" s="2178" t="n">
        <f aca="false">'03.24 по датам'!DU50</f>
        <v>0</v>
      </c>
      <c r="DV50" s="2171"/>
      <c r="DW50" s="2172"/>
      <c r="DX50" s="2267"/>
      <c r="DY50" s="2181" t="n">
        <f aca="false">SUBTOTAL(9,DI50:DX50)</f>
        <v>0</v>
      </c>
      <c r="DZ50" s="2182" t="n">
        <f aca="false">DY50:DY50+IF($B46:$B46=2,0,DZ46:DZ46)</f>
        <v>0</v>
      </c>
      <c r="EA50" s="2177" t="n">
        <f aca="false">'03.24 по датам'!EA50</f>
        <v>0</v>
      </c>
      <c r="EB50" s="2177" t="n">
        <f aca="false">'03.24 по датам'!EB50</f>
        <v>0</v>
      </c>
      <c r="EC50" s="2177" t="n">
        <f aca="false">'03.24 по датам'!EC50</f>
        <v>0</v>
      </c>
      <c r="ED50" s="2177" t="n">
        <f aca="false">'03.24 по датам'!ED50</f>
        <v>10</v>
      </c>
      <c r="EE50" s="2177" t="n">
        <f aca="false">'03.24 по датам'!EE50</f>
        <v>0</v>
      </c>
      <c r="EF50" s="2177" t="n">
        <f aca="false">'03.24 по датам'!EF50</f>
        <v>0</v>
      </c>
      <c r="EG50" s="2177" t="n">
        <f aca="false">'03.24 по датам'!EG50</f>
        <v>0</v>
      </c>
      <c r="EH50" s="2177" t="n">
        <f aca="false">'03.24 по датам'!EH50</f>
        <v>0</v>
      </c>
      <c r="EI50" s="2177" t="n">
        <f aca="false">'03.24 по датам'!EI50</f>
        <v>0</v>
      </c>
      <c r="EJ50" s="2177" t="n">
        <f aca="false">'03.24 по датам'!EJ50</f>
        <v>0</v>
      </c>
      <c r="EK50" s="2177" t="n">
        <f aca="false">'03.24 по датам'!EK50</f>
        <v>0</v>
      </c>
      <c r="EL50" s="2177" t="n">
        <f aca="false">'03.24 по датам'!EL50</f>
        <v>0</v>
      </c>
      <c r="EM50" s="2177" t="n">
        <f aca="false">'03.24 по датам'!EM50</f>
        <v>0</v>
      </c>
      <c r="EN50" s="2177" t="n">
        <f aca="false">'03.24 по датам'!EN50</f>
        <v>0</v>
      </c>
      <c r="EO50" s="2177" t="n">
        <f aca="false">'03.24 по датам'!EO50</f>
        <v>0</v>
      </c>
      <c r="EP50" s="2177" t="n">
        <f aca="false">'03.24 по датам'!EP50</f>
        <v>0</v>
      </c>
      <c r="EQ50" s="2177" t="n">
        <f aca="false">'03.24 по датам'!EQ50</f>
        <v>0</v>
      </c>
      <c r="ER50" s="2177" t="n">
        <f aca="false">'03.24 по датам'!ER50</f>
        <v>0</v>
      </c>
      <c r="ES50" s="2177" t="n">
        <f aca="false">'03.24 по датам'!ES50</f>
        <v>0</v>
      </c>
      <c r="ET50" s="2177" t="n">
        <f aca="false">'03.24 по датам'!ET50</f>
        <v>0</v>
      </c>
      <c r="EU50" s="2177" t="n">
        <f aca="false">'03.24 по датам'!EU50</f>
        <v>0</v>
      </c>
      <c r="EV50" s="2177" t="n">
        <f aca="false">'03.24 по датам'!EV50</f>
        <v>0</v>
      </c>
      <c r="EW50" s="2177" t="n">
        <f aca="false">'03.24 по датам'!EW50</f>
        <v>0</v>
      </c>
      <c r="EX50" s="2177" t="n">
        <f aca="false">'03.24 по датам'!EX50</f>
        <v>0</v>
      </c>
      <c r="EY50" s="2178" t="n">
        <f aca="false">'03.24 по датам'!EY50</f>
        <v>0</v>
      </c>
      <c r="EZ50" s="2171"/>
      <c r="FA50" s="2172"/>
      <c r="FB50" s="2173"/>
      <c r="FC50" s="2181" t="n">
        <f aca="false">SUBTOTAL(9,EA50:FB50)</f>
        <v>10</v>
      </c>
      <c r="FD50" s="2182" t="n">
        <f aca="false">FC50:FC50+IF($B46:$B46=2,0,FD46:FD46)</f>
        <v>40</v>
      </c>
      <c r="FE50" s="2177" t="n">
        <f aca="false">'03.24 по датам'!FE50</f>
        <v>0</v>
      </c>
      <c r="FF50" s="2177" t="n">
        <f aca="false">'03.24 по датам'!FF50</f>
        <v>0</v>
      </c>
      <c r="FG50" s="2177" t="n">
        <f aca="false">'03.24 по датам'!FG50</f>
        <v>0</v>
      </c>
      <c r="FH50" s="2177" t="n">
        <f aca="false">'03.24 по датам'!FH50</f>
        <v>0</v>
      </c>
      <c r="FI50" s="2177" t="n">
        <f aca="false">'03.24 по датам'!FI50</f>
        <v>0</v>
      </c>
      <c r="FJ50" s="2177" t="n">
        <f aca="false">'03.24 по датам'!FJ50</f>
        <v>0</v>
      </c>
      <c r="FK50" s="2177" t="n">
        <f aca="false">'03.24 по датам'!FK50</f>
        <v>0</v>
      </c>
      <c r="FL50" s="2177" t="n">
        <f aca="false">'03.24 по датам'!FL50</f>
        <v>0</v>
      </c>
      <c r="FM50" s="2177" t="n">
        <f aca="false">'03.24 по датам'!FM50</f>
        <v>0</v>
      </c>
      <c r="FN50" s="2178" t="n">
        <f aca="false">'03.24 по датам'!FN50</f>
        <v>0</v>
      </c>
      <c r="FO50" s="2171"/>
      <c r="FP50" s="2172"/>
      <c r="FQ50" s="2173"/>
      <c r="FR50" s="2181" t="n">
        <f aca="false">SUBTOTAL(9,FE50:FQ50)</f>
        <v>0</v>
      </c>
      <c r="FS50" s="2182" t="n">
        <f aca="false">FR50:FR50+IF($B46:$B46=2,0,FS46:FS46)</f>
        <v>0</v>
      </c>
      <c r="FT50" s="2282" t="n">
        <f aca="false">'03.24 по датам'!GX50-'03.24 НГДП по датам'!AW50</f>
        <v>0</v>
      </c>
      <c r="FU50" s="2282"/>
      <c r="FV50" s="2184"/>
      <c r="FW50" s="2184"/>
      <c r="FX50" s="2184"/>
      <c r="FY50" s="2184"/>
      <c r="FZ50" s="2184"/>
      <c r="GA50" s="2184"/>
      <c r="GB50" s="2184"/>
      <c r="GC50" s="2184"/>
      <c r="GD50" s="2184"/>
      <c r="GE50" s="2184"/>
      <c r="GF50" s="2184"/>
      <c r="GG50" s="2184"/>
      <c r="GH50" s="2184"/>
      <c r="GI50" s="2184"/>
      <c r="GJ50" s="2184"/>
      <c r="GK50" s="2184"/>
      <c r="GL50" s="2184"/>
      <c r="GM50" s="2184"/>
      <c r="GN50" s="2184"/>
      <c r="GO50" s="2184"/>
      <c r="GP50" s="2184"/>
      <c r="GQ50" s="2184"/>
      <c r="GR50" s="2184"/>
      <c r="GS50" s="2185"/>
      <c r="GT50" s="2186"/>
      <c r="GU50" s="2187"/>
      <c r="GV50" s="2267"/>
      <c r="GW50" s="2188" t="n">
        <f aca="false">SUBTOTAL(9,FT50:GV50)</f>
        <v>0</v>
      </c>
      <c r="GX50" s="2175" t="n">
        <f aca="false">SUBTOTAL(9,FT50:GV50)</f>
        <v>0</v>
      </c>
      <c r="GY50" s="2174" t="n">
        <f aca="false">GX50:GX50+IF($B46:$B46=2,0,GY46:GY46)</f>
        <v>0</v>
      </c>
      <c r="GZ50" s="2189" t="n">
        <f aca="false">'03.24 по датам'!GZ50</f>
        <v>0</v>
      </c>
      <c r="HA50" s="2190" t="n">
        <f aca="false">'03.24 по датам'!HA50</f>
        <v>0</v>
      </c>
      <c r="HB50" s="2191"/>
      <c r="HC50" s="2192" t="n">
        <f aca="false">SUBTOTAL(9,GZ50:HB50)</f>
        <v>0</v>
      </c>
      <c r="HD50" s="2193" t="n">
        <f aca="false">$HD$14+HD46</f>
        <v>380.3</v>
      </c>
      <c r="HE50" s="2194"/>
      <c r="HF50" s="2195" t="n">
        <f aca="false">SUM(HD50:HE50)</f>
        <v>380.3</v>
      </c>
      <c r="HG50" s="2196" t="n">
        <f aca="false">'03.24 по датам'!ID50-'03.24 НГДП по датам'!BF50</f>
        <v>-18</v>
      </c>
      <c r="HH50" s="2180"/>
      <c r="HI50" s="2266"/>
      <c r="HJ50" s="2184"/>
      <c r="HK50" s="2184"/>
      <c r="HL50" s="2184"/>
      <c r="HM50" s="2184"/>
      <c r="HN50" s="2184"/>
      <c r="HO50" s="2184"/>
      <c r="HP50" s="2184"/>
      <c r="HQ50" s="2184"/>
      <c r="HR50" s="2184"/>
      <c r="HS50" s="2184"/>
      <c r="HT50" s="2184"/>
      <c r="HU50" s="2184"/>
      <c r="HV50" s="2184"/>
      <c r="HW50" s="2184"/>
      <c r="HX50" s="2184"/>
      <c r="HY50" s="2184"/>
      <c r="HZ50" s="2185"/>
      <c r="IA50" s="2186"/>
      <c r="IB50" s="2187"/>
      <c r="IC50" s="2267"/>
      <c r="ID50" s="2174" t="n">
        <f aca="false">SUBTOTAL(9,HG50:IC50)</f>
        <v>-18</v>
      </c>
      <c r="IE50" s="2188" t="n">
        <f aca="false">ID50:ID50+IF($B46:$B46=2,0,IE46:IE46)</f>
        <v>53</v>
      </c>
      <c r="IF50" s="2198" t="n">
        <f aca="false">'03.24 по датам'!IF50</f>
        <v>0</v>
      </c>
      <c r="IG50" s="2198" t="n">
        <f aca="false">'03.24 по датам'!IG50</f>
        <v>0</v>
      </c>
      <c r="IH50" s="2199" t="n">
        <f aca="false">'03.24 по датам'!IH50</f>
        <v>0</v>
      </c>
      <c r="II50" s="2200"/>
      <c r="IJ50" s="2201"/>
      <c r="IK50" s="2202" t="n">
        <f aca="false">SUBTOTAL(9,IF50:IJ50)</f>
        <v>0</v>
      </c>
      <c r="IL50" s="2203" t="n">
        <f aca="false">IK50:IK50+IF($B46:$B46=2,0,IL46:IL46)</f>
        <v>0</v>
      </c>
      <c r="IM50" s="2196" t="n">
        <f aca="false">'03.24 по датам'!IM50</f>
        <v>0</v>
      </c>
      <c r="IN50" s="2196" t="n">
        <f aca="false">'03.24 по датам'!IN50</f>
        <v>0</v>
      </c>
      <c r="IO50" s="2204" t="n">
        <f aca="false">'03.24 по датам'!IO50</f>
        <v>0</v>
      </c>
      <c r="IP50" s="2204" t="n">
        <f aca="false">'03.24 по датам'!IP50</f>
        <v>0</v>
      </c>
      <c r="IQ50" s="2204" t="n">
        <f aca="false">'03.24 по датам'!IQ50</f>
        <v>0</v>
      </c>
      <c r="IR50" s="2204" t="n">
        <f aca="false">'03.24 по датам'!IR50</f>
        <v>0</v>
      </c>
      <c r="IS50" s="2204" t="n">
        <f aca="false">'03.24 по датам'!IS50</f>
        <v>0</v>
      </c>
      <c r="IT50" s="2204" t="n">
        <f aca="false">'03.24 по датам'!IT50</f>
        <v>0</v>
      </c>
      <c r="IU50" s="2204" t="n">
        <f aca="false">'03.24 по датам'!IU50</f>
        <v>0</v>
      </c>
      <c r="IV50" s="2290" t="n">
        <f aca="false">'03.24 по датам'!IV50</f>
        <v>0</v>
      </c>
      <c r="IW50" s="2186"/>
      <c r="IX50" s="2187"/>
      <c r="IY50" s="2267"/>
      <c r="IZ50" s="2174" t="n">
        <f aca="false">SUBTOTAL(9,IM50:IY50)</f>
        <v>0</v>
      </c>
      <c r="JA50" s="2175" t="n">
        <f aca="false">IZ50:IZ50+IF($B46:$B46=2,0,JA46:JA46)</f>
        <v>0</v>
      </c>
      <c r="JB50" s="2205" t="n">
        <f aca="false">'03.24 по датам'!JB50</f>
        <v>0</v>
      </c>
      <c r="JC50" s="2194"/>
      <c r="JD50" s="2268" t="n">
        <f aca="false">'03.24 по датам'!JD50</f>
        <v>0</v>
      </c>
      <c r="JE50" s="2207" t="n">
        <f aca="false">SUBTOTAL(9,JB50:JD50)</f>
        <v>0</v>
      </c>
      <c r="JF50" s="2208" t="n">
        <f aca="false">SUMIF($C$5:JE$5,"Накопленный эффект, т/сут",$C50:JE50)+SUMIF($C$5:JE$5,"Нараст.  по потенциалу",$C50:JE50)-SUMIF($C$5:JE$5,"Нараст. по остановкам",$C50:JE50)-SUMIF($C$5:JE$5,"ИТОГО перевод в ППД",$C50:JE50)-SUMIF($C$5:JE$5,"ИТОГО  нерент, по распоряж.",$C50:JE50)-SUMIF($C$5:JE$5,"ИТОГО ост. дебит от ЗБС, Углуб., ПВЛГ/ПНЛГ",$C50:JE50)</f>
        <v>37</v>
      </c>
      <c r="JG50" s="2269" t="n">
        <f aca="false">'03.24 по датам'!JG50-'03.24 НГДП по датам'!BV50</f>
        <v>0</v>
      </c>
      <c r="JH50" s="2209" t="n">
        <f aca="false">'03.24 по датам'!JH50-'03.24 НГДП по датам'!BW50</f>
        <v>0</v>
      </c>
      <c r="JI50" s="2209" t="n">
        <f aca="false">'03.24 по датам'!JI50-'03.24 НГДП по датам'!BX50</f>
        <v>0</v>
      </c>
      <c r="JJ50" s="2210" t="n">
        <f aca="false">'03.24 по датам'!JJ50-'03.24 НГДП по датам'!BY50</f>
        <v>0</v>
      </c>
      <c r="JK50" s="2211" t="n">
        <f aca="false">'03.24 НГДП по датам'!BZ50</f>
        <v>0</v>
      </c>
      <c r="JL50" s="2202" t="n">
        <f aca="false">SUBTOTAL(9,JG50:JJ50)</f>
        <v>0</v>
      </c>
      <c r="JM50" s="2107"/>
      <c r="JN50" s="2108"/>
      <c r="JO50" s="2256"/>
      <c r="JP50" s="2212" t="n">
        <f aca="false">JP$4:JP$4+SUMIF($C$5:JL$5,"Нараст. по остановкам",$C50:JL50)-SUMIF($C$5:JL$5,"Нараст.  по потенциалу",$C50:JL50)</f>
        <v>673.812</v>
      </c>
      <c r="JQ50" s="2213"/>
      <c r="JR50" s="2214" t="n">
        <f aca="false">'03.24 НГДП по датам'!CB50</f>
        <v>81.893</v>
      </c>
    </row>
    <row r="51" customFormat="false" ht="1.5" hidden="false" customHeight="true" outlineLevel="0" collapsed="false">
      <c r="A51" s="2215"/>
      <c r="B51" s="2215"/>
      <c r="C51" s="2216" t="n">
        <f aca="false">'03.24 по датам'!C51</f>
        <v>0</v>
      </c>
      <c r="D51" s="2216" t="n">
        <f aca="false">'03.24 по датам'!D51</f>
        <v>0</v>
      </c>
      <c r="E51" s="2216" t="n">
        <f aca="false">'03.24 по датам'!E51</f>
        <v>0</v>
      </c>
      <c r="F51" s="2216" t="n">
        <f aca="false">'03.24 по датам'!F51</f>
        <v>0</v>
      </c>
      <c r="G51" s="2217" t="n">
        <f aca="false">'03.24 по датам'!G51</f>
        <v>0</v>
      </c>
      <c r="H51" s="2217" t="n">
        <f aca="false">'03.24 по датам'!H51</f>
        <v>0</v>
      </c>
      <c r="I51" s="2217" t="n">
        <f aca="false">'03.24 по датам'!I51</f>
        <v>0</v>
      </c>
      <c r="J51" s="2217" t="n">
        <f aca="false">'03.24 по датам'!J51</f>
        <v>0</v>
      </c>
      <c r="K51" s="2217" t="n">
        <f aca="false">'03.24 по датам'!K51</f>
        <v>0</v>
      </c>
      <c r="L51" s="2217" t="n">
        <f aca="false">'03.24 по датам'!L51</f>
        <v>0</v>
      </c>
      <c r="M51" s="2217" t="n">
        <f aca="false">'03.24 по датам'!M51</f>
        <v>0</v>
      </c>
      <c r="N51" s="2217" t="n">
        <f aca="false">'03.24 по датам'!N51</f>
        <v>0</v>
      </c>
      <c r="O51" s="2217" t="n">
        <f aca="false">'03.24 по датам'!O51</f>
        <v>0</v>
      </c>
      <c r="P51" s="2217" t="n">
        <f aca="false">'03.24 по датам'!P51</f>
        <v>0</v>
      </c>
      <c r="Q51" s="2217" t="n">
        <f aca="false">'03.24 по датам'!Q51</f>
        <v>0</v>
      </c>
      <c r="R51" s="2217" t="n">
        <f aca="false">'03.24 по датам'!R51</f>
        <v>0</v>
      </c>
      <c r="S51" s="2217" t="n">
        <f aca="false">'03.24 по датам'!S51</f>
        <v>0</v>
      </c>
      <c r="T51" s="2217" t="n">
        <f aca="false">'03.24 по датам'!T51</f>
        <v>0</v>
      </c>
      <c r="U51" s="2217" t="n">
        <f aca="false">'03.24 по датам'!U51</f>
        <v>0</v>
      </c>
      <c r="V51" s="2217" t="n">
        <f aca="false">'03.24 по датам'!V51</f>
        <v>0</v>
      </c>
      <c r="W51" s="2217" t="n">
        <f aca="false">'03.24 по датам'!W51</f>
        <v>0</v>
      </c>
      <c r="X51" s="2218"/>
      <c r="Y51" s="2219"/>
      <c r="Z51" s="2220"/>
      <c r="AA51" s="2221"/>
      <c r="AB51" s="2221"/>
      <c r="AC51" s="2222" t="n">
        <f aca="false">'03.24 по датам'!AC51</f>
        <v>0</v>
      </c>
      <c r="AD51" s="2222" t="n">
        <f aca="false">'03.24 по датам'!AD51</f>
        <v>0</v>
      </c>
      <c r="AE51" s="2217" t="n">
        <f aca="false">'03.24 по датам'!AE51</f>
        <v>0</v>
      </c>
      <c r="AF51" s="2217" t="n">
        <f aca="false">'03.24 по датам'!AF51</f>
        <v>0</v>
      </c>
      <c r="AG51" s="2217" t="n">
        <f aca="false">'03.24 по датам'!AG51</f>
        <v>0</v>
      </c>
      <c r="AH51" s="2217" t="n">
        <f aca="false">'03.24 по датам'!AH51</f>
        <v>0</v>
      </c>
      <c r="AI51" s="2217" t="n">
        <f aca="false">'03.24 по датам'!AI51</f>
        <v>0</v>
      </c>
      <c r="AJ51" s="2217" t="n">
        <f aca="false">'03.24 по датам'!AJ51</f>
        <v>0</v>
      </c>
      <c r="AK51" s="2217" t="n">
        <f aca="false">'03.24 по датам'!AK51</f>
        <v>0</v>
      </c>
      <c r="AL51" s="2217" t="n">
        <f aca="false">'03.24 по датам'!AL51</f>
        <v>0</v>
      </c>
      <c r="AM51" s="2217" t="n">
        <f aca="false">'03.24 по датам'!AM51</f>
        <v>0</v>
      </c>
      <c r="AN51" s="2217" t="n">
        <f aca="false">'03.24 по датам'!AN51</f>
        <v>0</v>
      </c>
      <c r="AO51" s="2217" t="n">
        <f aca="false">'03.24 по датам'!AO51</f>
        <v>0</v>
      </c>
      <c r="AP51" s="2218"/>
      <c r="AQ51" s="2219"/>
      <c r="AR51" s="2220"/>
      <c r="AS51" s="2221"/>
      <c r="AT51" s="2221"/>
      <c r="AU51" s="2216" t="n">
        <f aca="false">'03.24 по датам'!AU51</f>
        <v>0</v>
      </c>
      <c r="AV51" s="2216" t="n">
        <f aca="false">'03.24 по датам'!AV51</f>
        <v>0</v>
      </c>
      <c r="AW51" s="2223" t="n">
        <f aca="false">'03.24 по датам'!AW51</f>
        <v>0</v>
      </c>
      <c r="AX51" s="2217" t="n">
        <f aca="false">'03.24 по датам'!AX51</f>
        <v>0</v>
      </c>
      <c r="AY51" s="2217" t="n">
        <f aca="false">'03.24 по датам'!AY51</f>
        <v>0</v>
      </c>
      <c r="AZ51" s="2217" t="n">
        <f aca="false">'03.24 по датам'!AZ51</f>
        <v>0</v>
      </c>
      <c r="BA51" s="2217" t="n">
        <f aca="false">'03.24 по датам'!BA51</f>
        <v>0</v>
      </c>
      <c r="BB51" s="2217" t="n">
        <f aca="false">'03.24 по датам'!BB51</f>
        <v>0</v>
      </c>
      <c r="BC51" s="2217" t="n">
        <f aca="false">'03.24 по датам'!BC51</f>
        <v>0</v>
      </c>
      <c r="BD51" s="2217" t="n">
        <f aca="false">'03.24 по датам'!BD51</f>
        <v>0</v>
      </c>
      <c r="BE51" s="2217" t="n">
        <f aca="false">'03.24 по датам'!BE51</f>
        <v>0</v>
      </c>
      <c r="BF51" s="2217" t="n">
        <f aca="false">'03.24 по датам'!BF51</f>
        <v>0</v>
      </c>
      <c r="BG51" s="2217" t="n">
        <f aca="false">'03.24 по датам'!BG51</f>
        <v>0</v>
      </c>
      <c r="BH51" s="2217" t="n">
        <f aca="false">'03.24 по датам'!BH51</f>
        <v>0</v>
      </c>
      <c r="BI51" s="2217" t="n">
        <f aca="false">'03.24 по датам'!BI51</f>
        <v>0</v>
      </c>
      <c r="BJ51" s="2217" t="n">
        <f aca="false">'03.24 по датам'!BJ51</f>
        <v>0</v>
      </c>
      <c r="BK51" s="2217" t="n">
        <f aca="false">'03.24 по датам'!BK51</f>
        <v>0</v>
      </c>
      <c r="BL51" s="2217" t="n">
        <f aca="false">'03.24 по датам'!BL51</f>
        <v>0</v>
      </c>
      <c r="BM51" s="2217" t="n">
        <f aca="false">'03.24 по датам'!BM51</f>
        <v>0</v>
      </c>
      <c r="BN51" s="2217" t="n">
        <f aca="false">'03.24 по датам'!BN51</f>
        <v>0</v>
      </c>
      <c r="BO51" s="2217" t="n">
        <f aca="false">'03.24 по датам'!BO51</f>
        <v>0</v>
      </c>
      <c r="BP51" s="2217" t="n">
        <f aca="false">'03.24 по датам'!BP51</f>
        <v>0</v>
      </c>
      <c r="BQ51" s="2217" t="n">
        <f aca="false">'03.24 по датам'!BQ51</f>
        <v>0</v>
      </c>
      <c r="BR51" s="2218"/>
      <c r="BS51" s="2219"/>
      <c r="BT51" s="2220"/>
      <c r="BU51" s="2221"/>
      <c r="BV51" s="2221"/>
      <c r="BW51" s="2222" t="n">
        <f aca="false">'03.24 по датам'!BW51</f>
        <v>0</v>
      </c>
      <c r="BX51" s="2217" t="n">
        <f aca="false">'03.24 по датам'!BX51</f>
        <v>0</v>
      </c>
      <c r="BY51" s="2217" t="n">
        <f aca="false">'03.24 по датам'!BY51</f>
        <v>0</v>
      </c>
      <c r="BZ51" s="2217" t="n">
        <f aca="false">'03.24 по датам'!BZ51</f>
        <v>0</v>
      </c>
      <c r="CA51" s="2217" t="n">
        <f aca="false">'03.24 по датам'!CA51</f>
        <v>0</v>
      </c>
      <c r="CB51" s="2217" t="n">
        <f aca="false">'03.24 по датам'!CB51</f>
        <v>0</v>
      </c>
      <c r="CC51" s="2217" t="n">
        <f aca="false">'03.24 по датам'!CC51</f>
        <v>0</v>
      </c>
      <c r="CD51" s="2217" t="n">
        <f aca="false">'03.24 по датам'!CD51</f>
        <v>0</v>
      </c>
      <c r="CE51" s="2217" t="n">
        <f aca="false">'03.24 по датам'!CE51</f>
        <v>0</v>
      </c>
      <c r="CF51" s="2217" t="n">
        <f aca="false">'03.24 по датам'!CF51</f>
        <v>0</v>
      </c>
      <c r="CG51" s="2217" t="n">
        <f aca="false">'03.24 по датам'!CG51</f>
        <v>0</v>
      </c>
      <c r="CH51" s="2217" t="n">
        <f aca="false">'03.24 по датам'!CH51</f>
        <v>0</v>
      </c>
      <c r="CI51" s="2217" t="n">
        <f aca="false">'03.24 по датам'!CI51</f>
        <v>0</v>
      </c>
      <c r="CJ51" s="2218"/>
      <c r="CK51" s="2219"/>
      <c r="CL51" s="2220"/>
      <c r="CM51" s="2221"/>
      <c r="CN51" s="2221"/>
      <c r="CO51" s="2221"/>
      <c r="CP51" s="2221"/>
      <c r="CQ51" s="2217" t="n">
        <f aca="false">'03.24 по датам'!CQ51</f>
        <v>0</v>
      </c>
      <c r="CR51" s="2217" t="n">
        <f aca="false">'03.24 по датам'!CR51</f>
        <v>0</v>
      </c>
      <c r="CS51" s="2217" t="n">
        <f aca="false">'03.24 по датам'!CS51</f>
        <v>0</v>
      </c>
      <c r="CT51" s="2217" t="n">
        <f aca="false">'03.24 по датам'!CT51</f>
        <v>0</v>
      </c>
      <c r="CU51" s="2217" t="n">
        <f aca="false">'03.24 по датам'!CU51</f>
        <v>0</v>
      </c>
      <c r="CV51" s="2217" t="n">
        <f aca="false">'03.24 по датам'!CV51</f>
        <v>0</v>
      </c>
      <c r="CW51" s="2217" t="n">
        <f aca="false">'03.24 по датам'!CW51</f>
        <v>0</v>
      </c>
      <c r="CX51" s="2217" t="n">
        <f aca="false">'03.24 по датам'!CX51</f>
        <v>0</v>
      </c>
      <c r="CY51" s="2217" t="n">
        <f aca="false">'03.24 по датам'!CY51</f>
        <v>0</v>
      </c>
      <c r="CZ51" s="2217" t="n">
        <f aca="false">'03.24 по датам'!CZ51</f>
        <v>0</v>
      </c>
      <c r="DA51" s="2217" t="n">
        <f aca="false">'03.24 по датам'!DA51</f>
        <v>0</v>
      </c>
      <c r="DB51" s="2217" t="n">
        <f aca="false">'03.24 по датам'!DB51</f>
        <v>0</v>
      </c>
      <c r="DC51" s="2217" t="n">
        <f aca="false">'03.24 по датам'!DC51</f>
        <v>0</v>
      </c>
      <c r="DD51" s="2218"/>
      <c r="DE51" s="2219"/>
      <c r="DF51" s="2220"/>
      <c r="DG51" s="2221"/>
      <c r="DH51" s="2221"/>
      <c r="DI51" s="2285" t="n">
        <f aca="false">'03.24 по датам'!DI51</f>
        <v>0</v>
      </c>
      <c r="DJ51" s="2217" t="n">
        <f aca="false">'03.24 по датам'!DJ51</f>
        <v>0</v>
      </c>
      <c r="DK51" s="2217" t="n">
        <f aca="false">'03.24 по датам'!DK51</f>
        <v>0</v>
      </c>
      <c r="DL51" s="2217" t="n">
        <f aca="false">'03.24 по датам'!DL51</f>
        <v>0</v>
      </c>
      <c r="DM51" s="2217" t="n">
        <f aca="false">'03.24 по датам'!DM51</f>
        <v>0</v>
      </c>
      <c r="DN51" s="2217" t="n">
        <f aca="false">'03.24 по датам'!DN51</f>
        <v>0</v>
      </c>
      <c r="DO51" s="2217" t="n">
        <f aca="false">'03.24 по датам'!DO51</f>
        <v>0</v>
      </c>
      <c r="DP51" s="2217" t="n">
        <f aca="false">'03.24 по датам'!DP51</f>
        <v>0</v>
      </c>
      <c r="DQ51" s="2217" t="n">
        <f aca="false">'03.24 по датам'!DQ51</f>
        <v>0</v>
      </c>
      <c r="DR51" s="2217" t="n">
        <f aca="false">'03.24 по датам'!DR51</f>
        <v>0</v>
      </c>
      <c r="DS51" s="2217" t="n">
        <f aca="false">'03.24 по датам'!DS51</f>
        <v>0</v>
      </c>
      <c r="DT51" s="2217" t="n">
        <f aca="false">'03.24 по датам'!DT51</f>
        <v>0</v>
      </c>
      <c r="DU51" s="2217" t="n">
        <f aca="false">'03.24 по датам'!DU51</f>
        <v>0</v>
      </c>
      <c r="DV51" s="2218"/>
      <c r="DW51" s="2219"/>
      <c r="DX51" s="2220"/>
      <c r="DY51" s="2221"/>
      <c r="DZ51" s="2221"/>
      <c r="EA51" s="2297" t="n">
        <f aca="false">'03.24 по датам'!EA51</f>
        <v>0</v>
      </c>
      <c r="EB51" s="2217" t="n">
        <f aca="false">'03.24 по датам'!EB51</f>
        <v>0</v>
      </c>
      <c r="EC51" s="2217" t="n">
        <f aca="false">'03.24 по датам'!EC51</f>
        <v>0</v>
      </c>
      <c r="ED51" s="2217" t="n">
        <f aca="false">'03.24 по датам'!ED51</f>
        <v>0</v>
      </c>
      <c r="EE51" s="2217" t="n">
        <f aca="false">'03.24 по датам'!EE51</f>
        <v>0</v>
      </c>
      <c r="EF51" s="2217" t="n">
        <f aca="false">'03.24 по датам'!EF51</f>
        <v>0</v>
      </c>
      <c r="EG51" s="2217" t="n">
        <f aca="false">'03.24 по датам'!EG51</f>
        <v>0</v>
      </c>
      <c r="EH51" s="2217" t="n">
        <f aca="false">'03.24 по датам'!EH51</f>
        <v>0</v>
      </c>
      <c r="EI51" s="2217" t="n">
        <f aca="false">'03.24 по датам'!EI51</f>
        <v>0</v>
      </c>
      <c r="EJ51" s="2217" t="n">
        <f aca="false">'03.24 по датам'!EJ51</f>
        <v>0</v>
      </c>
      <c r="EK51" s="2217" t="n">
        <f aca="false">'03.24 по датам'!EK51</f>
        <v>0</v>
      </c>
      <c r="EL51" s="2217" t="n">
        <f aca="false">'03.24 по датам'!EL51</f>
        <v>0</v>
      </c>
      <c r="EM51" s="2217" t="n">
        <f aca="false">'03.24 по датам'!EM51</f>
        <v>0</v>
      </c>
      <c r="EN51" s="2217" t="n">
        <f aca="false">'03.24 по датам'!EN51</f>
        <v>0</v>
      </c>
      <c r="EO51" s="2217" t="n">
        <f aca="false">'03.24 по датам'!EO51</f>
        <v>0</v>
      </c>
      <c r="EP51" s="2217" t="n">
        <f aca="false">'03.24 по датам'!EP51</f>
        <v>0</v>
      </c>
      <c r="EQ51" s="2217" t="n">
        <f aca="false">'03.24 по датам'!EQ51</f>
        <v>0</v>
      </c>
      <c r="ER51" s="2217" t="n">
        <f aca="false">'03.24 по датам'!ER51</f>
        <v>0</v>
      </c>
      <c r="ES51" s="2217" t="n">
        <f aca="false">'03.24 по датам'!ES51</f>
        <v>0</v>
      </c>
      <c r="ET51" s="2217" t="n">
        <f aca="false">'03.24 по датам'!ET51</f>
        <v>0</v>
      </c>
      <c r="EU51" s="2217" t="n">
        <f aca="false">'03.24 по датам'!EU51</f>
        <v>0</v>
      </c>
      <c r="EV51" s="2217" t="n">
        <f aca="false">'03.24 по датам'!EV51</f>
        <v>0</v>
      </c>
      <c r="EW51" s="2217" t="n">
        <f aca="false">'03.24 по датам'!EW51</f>
        <v>0</v>
      </c>
      <c r="EX51" s="2217" t="n">
        <f aca="false">'03.24 по датам'!EX51</f>
        <v>0</v>
      </c>
      <c r="EY51" s="2217" t="n">
        <f aca="false">'03.24 по датам'!EY51</f>
        <v>0</v>
      </c>
      <c r="EZ51" s="2218"/>
      <c r="FA51" s="2219"/>
      <c r="FB51" s="2220"/>
      <c r="FC51" s="2221"/>
      <c r="FD51" s="2221"/>
      <c r="FE51" s="2217" t="n">
        <f aca="false">'03.24 по датам'!FE51</f>
        <v>0</v>
      </c>
      <c r="FF51" s="2217" t="n">
        <f aca="false">'03.24 по датам'!FF51</f>
        <v>0</v>
      </c>
      <c r="FG51" s="2217" t="n">
        <f aca="false">'03.24 по датам'!FG51</f>
        <v>0</v>
      </c>
      <c r="FH51" s="2217" t="n">
        <f aca="false">'03.24 по датам'!FH51</f>
        <v>0</v>
      </c>
      <c r="FI51" s="2217" t="n">
        <f aca="false">'03.24 по датам'!FI51</f>
        <v>0</v>
      </c>
      <c r="FJ51" s="2217" t="n">
        <f aca="false">'03.24 по датам'!FJ51</f>
        <v>0</v>
      </c>
      <c r="FK51" s="2217" t="n">
        <f aca="false">'03.24 по датам'!FK51</f>
        <v>0</v>
      </c>
      <c r="FL51" s="2217" t="n">
        <f aca="false">'03.24 по датам'!FL51</f>
        <v>0</v>
      </c>
      <c r="FM51" s="2217" t="n">
        <f aca="false">'03.24 по датам'!FM51</f>
        <v>0</v>
      </c>
      <c r="FN51" s="2217" t="n">
        <f aca="false">'03.24 по датам'!FN51</f>
        <v>0</v>
      </c>
      <c r="FO51" s="2218"/>
      <c r="FP51" s="2219"/>
      <c r="FQ51" s="2220"/>
      <c r="FR51" s="2221"/>
      <c r="FS51" s="2221"/>
      <c r="FT51" s="2225"/>
      <c r="FU51" s="2225"/>
      <c r="FV51" s="2225"/>
      <c r="FW51" s="2225"/>
      <c r="FX51" s="2225"/>
      <c r="FY51" s="2225"/>
      <c r="FZ51" s="2225"/>
      <c r="GA51" s="2225"/>
      <c r="GB51" s="2225"/>
      <c r="GC51" s="2225"/>
      <c r="GD51" s="2225"/>
      <c r="GE51" s="2225"/>
      <c r="GF51" s="2225"/>
      <c r="GG51" s="2225"/>
      <c r="GH51" s="2225"/>
      <c r="GI51" s="2225"/>
      <c r="GJ51" s="2225"/>
      <c r="GK51" s="2225"/>
      <c r="GL51" s="2225"/>
      <c r="GM51" s="2225"/>
      <c r="GN51" s="2225"/>
      <c r="GO51" s="2225"/>
      <c r="GP51" s="2225"/>
      <c r="GQ51" s="2225"/>
      <c r="GR51" s="2225"/>
      <c r="GS51" s="2225"/>
      <c r="GT51" s="2218"/>
      <c r="GU51" s="2219"/>
      <c r="GV51" s="2220"/>
      <c r="GW51" s="2221"/>
      <c r="GX51" s="2221"/>
      <c r="GY51" s="2221"/>
      <c r="GZ51" s="2217" t="n">
        <f aca="false">'03.24 по датам'!GZ51</f>
        <v>0</v>
      </c>
      <c r="HA51" s="2217" t="n">
        <f aca="false">'03.24 по датам'!HA51</f>
        <v>0</v>
      </c>
      <c r="HB51" s="2226"/>
      <c r="HC51" s="2221"/>
      <c r="HD51" s="2227" t="n">
        <f aca="false">'03.24 по датам'!HD51</f>
        <v>0</v>
      </c>
      <c r="HE51" s="2226"/>
      <c r="HF51" s="2228"/>
      <c r="HG51" s="2229"/>
      <c r="HH51" s="2229"/>
      <c r="HI51" s="2230"/>
      <c r="HJ51" s="2225"/>
      <c r="HK51" s="2225"/>
      <c r="HL51" s="2225"/>
      <c r="HM51" s="2225"/>
      <c r="HN51" s="2225"/>
      <c r="HO51" s="2225"/>
      <c r="HP51" s="2225"/>
      <c r="HQ51" s="2225"/>
      <c r="HR51" s="2225"/>
      <c r="HS51" s="2225"/>
      <c r="HT51" s="2225"/>
      <c r="HU51" s="2225"/>
      <c r="HV51" s="2225"/>
      <c r="HW51" s="2225"/>
      <c r="HX51" s="2225"/>
      <c r="HY51" s="2225"/>
      <c r="HZ51" s="2225"/>
      <c r="IA51" s="2218"/>
      <c r="IB51" s="2219"/>
      <c r="IC51" s="2220"/>
      <c r="ID51" s="2221"/>
      <c r="IE51" s="2221"/>
      <c r="IF51" s="2231" t="n">
        <f aca="false">'03.24 по датам'!IF51</f>
        <v>0</v>
      </c>
      <c r="IG51" s="2231" t="n">
        <f aca="false">'03.24 по датам'!IG51</f>
        <v>0</v>
      </c>
      <c r="IH51" s="2231" t="n">
        <f aca="false">'03.24 по датам'!IH51</f>
        <v>0</v>
      </c>
      <c r="II51" s="2232"/>
      <c r="IJ51" s="2233"/>
      <c r="IK51" s="1302"/>
      <c r="IL51" s="1302"/>
      <c r="IM51" s="2234" t="n">
        <f aca="false">'03.24 по датам'!IM51</f>
        <v>0</v>
      </c>
      <c r="IN51" s="2234" t="n">
        <f aca="false">'03.24 по датам'!IN51</f>
        <v>0</v>
      </c>
      <c r="IO51" s="2217" t="n">
        <f aca="false">'03.24 по датам'!IO51</f>
        <v>0</v>
      </c>
      <c r="IP51" s="2217" t="n">
        <f aca="false">'03.24 по датам'!IP51</f>
        <v>0</v>
      </c>
      <c r="IQ51" s="2217" t="n">
        <f aca="false">'03.24 по датам'!IQ51</f>
        <v>0</v>
      </c>
      <c r="IR51" s="2217" t="n">
        <f aca="false">'03.24 по датам'!IR51</f>
        <v>0</v>
      </c>
      <c r="IS51" s="2217" t="n">
        <f aca="false">'03.24 по датам'!IS51</f>
        <v>0</v>
      </c>
      <c r="IT51" s="2217" t="n">
        <f aca="false">'03.24 по датам'!IT51</f>
        <v>0</v>
      </c>
      <c r="IU51" s="2217" t="n">
        <f aca="false">'03.24 по датам'!IU51</f>
        <v>0</v>
      </c>
      <c r="IV51" s="2217" t="n">
        <f aca="false">'03.24 по датам'!IV51</f>
        <v>0</v>
      </c>
      <c r="IW51" s="2218"/>
      <c r="IX51" s="2219"/>
      <c r="IY51" s="2220"/>
      <c r="IZ51" s="2221"/>
      <c r="JA51" s="2221"/>
      <c r="JB51" s="2217" t="n">
        <f aca="false">'03.24 по датам'!JB51</f>
        <v>0</v>
      </c>
      <c r="JC51" s="2226"/>
      <c r="JD51" s="2217" t="n">
        <f aca="false">'03.24 по датам'!JD51</f>
        <v>0</v>
      </c>
      <c r="JE51" s="2221"/>
      <c r="JF51" s="2221"/>
      <c r="JG51" s="2231" t="n">
        <f aca="false">'03.24 по датам'!JG51</f>
        <v>0</v>
      </c>
      <c r="JH51" s="2231" t="n">
        <f aca="false">'03.24 по датам'!JH51</f>
        <v>0</v>
      </c>
      <c r="JI51" s="2231" t="n">
        <f aca="false">'03.24 по датам'!JI51</f>
        <v>0</v>
      </c>
      <c r="JJ51" s="2231" t="n">
        <f aca="false">'03.24 по датам'!JJ51</f>
        <v>0</v>
      </c>
      <c r="JK51" s="2270"/>
      <c r="JL51" s="1302"/>
      <c r="JM51" s="2236"/>
      <c r="JN51" s="2236"/>
      <c r="JO51" s="2237"/>
      <c r="JP51" s="2236"/>
      <c r="JQ51" s="2236"/>
      <c r="JR51" s="2237"/>
    </row>
    <row r="52" customFormat="false" ht="11.25" hidden="false" customHeight="true" outlineLevel="0" collapsed="false">
      <c r="A52" s="2056" t="n">
        <f aca="false">A48+1</f>
        <v>45362</v>
      </c>
      <c r="B52" s="2057" t="s">
        <v>662</v>
      </c>
      <c r="C52" s="2058" t="str">
        <f aca="false">'03.24 по датам'!C52</f>
        <v>Новогоднее</v>
      </c>
      <c r="D52" s="2067" t="n">
        <f aca="false">'03.24 по датам'!D52</f>
        <v>0</v>
      </c>
      <c r="E52" s="2067" t="str">
        <f aca="false">'03.24 по датам'!E52</f>
        <v>Вынгапуровское</v>
      </c>
      <c r="F52" s="2067" t="n">
        <f aca="false">'03.24 по датам'!F52</f>
        <v>0</v>
      </c>
      <c r="G52" s="2065" t="n">
        <f aca="false">'03.24 по датам'!G52</f>
        <v>0</v>
      </c>
      <c r="H52" s="2065" t="n">
        <f aca="false">'03.24 по датам'!H52</f>
        <v>0</v>
      </c>
      <c r="I52" s="2065" t="n">
        <f aca="false">'03.24 по датам'!I52</f>
        <v>0</v>
      </c>
      <c r="J52" s="2065" t="n">
        <f aca="false">'03.24 по датам'!J52</f>
        <v>0</v>
      </c>
      <c r="K52" s="2065" t="n">
        <f aca="false">'03.24 по датам'!K52</f>
        <v>0</v>
      </c>
      <c r="L52" s="2065" t="n">
        <f aca="false">'03.24 по датам'!L52</f>
        <v>0</v>
      </c>
      <c r="M52" s="2065" t="n">
        <f aca="false">'03.24 по датам'!M52</f>
        <v>0</v>
      </c>
      <c r="N52" s="2065" t="n">
        <f aca="false">'03.24 по датам'!N52</f>
        <v>0</v>
      </c>
      <c r="O52" s="2065" t="n">
        <f aca="false">'03.24 по датам'!O52</f>
        <v>0</v>
      </c>
      <c r="P52" s="2065" t="n">
        <f aca="false">'03.24 по датам'!P52</f>
        <v>0</v>
      </c>
      <c r="Q52" s="2065" t="n">
        <f aca="false">'03.24 по датам'!Q52</f>
        <v>0</v>
      </c>
      <c r="R52" s="2065" t="n">
        <f aca="false">'03.24 по датам'!R52</f>
        <v>0</v>
      </c>
      <c r="S52" s="2065" t="n">
        <f aca="false">'03.24 по датам'!S52</f>
        <v>0</v>
      </c>
      <c r="T52" s="2065" t="n">
        <f aca="false">'03.24 по датам'!T52</f>
        <v>0</v>
      </c>
      <c r="U52" s="2065" t="n">
        <f aca="false">'03.24 по датам'!U52</f>
        <v>0</v>
      </c>
      <c r="V52" s="2065" t="n">
        <f aca="false">'03.24 по датам'!V52</f>
        <v>0</v>
      </c>
      <c r="W52" s="2066" t="n">
        <f aca="false">'03.24 по датам'!W52</f>
        <v>0</v>
      </c>
      <c r="X52" s="2238"/>
      <c r="Y52" s="2239"/>
      <c r="Z52" s="2240"/>
      <c r="AA52" s="2062"/>
      <c r="AB52" s="2063"/>
      <c r="AC52" s="2241" t="n">
        <f aca="false">'03.24 по датам'!AC52</f>
        <v>0</v>
      </c>
      <c r="AD52" s="2064" t="n">
        <f aca="false">'03.24 по датам'!AD52</f>
        <v>0</v>
      </c>
      <c r="AE52" s="2065" t="n">
        <f aca="false">'03.24 по датам'!AE52</f>
        <v>0</v>
      </c>
      <c r="AF52" s="2065" t="n">
        <f aca="false">'03.24 по датам'!AF52</f>
        <v>0</v>
      </c>
      <c r="AG52" s="2065" t="n">
        <f aca="false">'03.24 по датам'!AG52</f>
        <v>0</v>
      </c>
      <c r="AH52" s="2065" t="n">
        <f aca="false">'03.24 по датам'!AH52</f>
        <v>0</v>
      </c>
      <c r="AI52" s="2065" t="n">
        <f aca="false">'03.24 по датам'!AI52</f>
        <v>0</v>
      </c>
      <c r="AJ52" s="2065" t="n">
        <f aca="false">'03.24 по датам'!AJ52</f>
        <v>0</v>
      </c>
      <c r="AK52" s="2065" t="n">
        <f aca="false">'03.24 по датам'!AK52</f>
        <v>0</v>
      </c>
      <c r="AL52" s="2065" t="n">
        <f aca="false">'03.24 по датам'!AL52</f>
        <v>0</v>
      </c>
      <c r="AM52" s="2065" t="n">
        <f aca="false">'03.24 по датам'!AM52</f>
        <v>0</v>
      </c>
      <c r="AN52" s="2065" t="n">
        <f aca="false">'03.24 по датам'!AN52</f>
        <v>0</v>
      </c>
      <c r="AO52" s="2066" t="n">
        <f aca="false">'03.24 по датам'!AO52</f>
        <v>0</v>
      </c>
      <c r="AP52" s="2238"/>
      <c r="AQ52" s="2239"/>
      <c r="AR52" s="2240"/>
      <c r="AS52" s="2062"/>
      <c r="AT52" s="2063"/>
      <c r="AU52" s="2064" t="n">
        <f aca="false">'03.24 по датам'!AU52</f>
        <v>0</v>
      </c>
      <c r="AV52" s="2064" t="n">
        <f aca="false">'03.24 по датам'!AV52</f>
        <v>0</v>
      </c>
      <c r="AW52" s="2067" t="n">
        <f aca="false">'03.24 по датам'!AW52</f>
        <v>0</v>
      </c>
      <c r="AX52" s="2065" t="n">
        <f aca="false">'03.24 по датам'!AX52</f>
        <v>0</v>
      </c>
      <c r="AY52" s="2065" t="n">
        <f aca="false">'03.24 по датам'!AY52</f>
        <v>0</v>
      </c>
      <c r="AZ52" s="2065" t="n">
        <f aca="false">'03.24 по датам'!AZ52</f>
        <v>0</v>
      </c>
      <c r="BA52" s="2065" t="n">
        <f aca="false">'03.24 по датам'!BA52</f>
        <v>0</v>
      </c>
      <c r="BB52" s="2065" t="n">
        <f aca="false">'03.24 по датам'!BB52</f>
        <v>0</v>
      </c>
      <c r="BC52" s="2065" t="n">
        <f aca="false">'03.24 по датам'!BC52</f>
        <v>0</v>
      </c>
      <c r="BD52" s="2065" t="n">
        <f aca="false">'03.24 по датам'!BD52</f>
        <v>0</v>
      </c>
      <c r="BE52" s="2065" t="n">
        <f aca="false">'03.24 по датам'!BE52</f>
        <v>0</v>
      </c>
      <c r="BF52" s="2065" t="n">
        <f aca="false">'03.24 по датам'!BF52</f>
        <v>0</v>
      </c>
      <c r="BG52" s="2065" t="n">
        <f aca="false">'03.24 по датам'!BG52</f>
        <v>0</v>
      </c>
      <c r="BH52" s="2065" t="n">
        <f aca="false">'03.24 по датам'!BH52</f>
        <v>0</v>
      </c>
      <c r="BI52" s="2065" t="n">
        <f aca="false">'03.24 по датам'!BI52</f>
        <v>0</v>
      </c>
      <c r="BJ52" s="2065" t="n">
        <f aca="false">'03.24 по датам'!BJ52</f>
        <v>0</v>
      </c>
      <c r="BK52" s="2065" t="n">
        <f aca="false">'03.24 по датам'!BK52</f>
        <v>0</v>
      </c>
      <c r="BL52" s="2065" t="n">
        <f aca="false">'03.24 по датам'!BL52</f>
        <v>0</v>
      </c>
      <c r="BM52" s="2065" t="n">
        <f aca="false">'03.24 по датам'!BM52</f>
        <v>0</v>
      </c>
      <c r="BN52" s="2065" t="n">
        <f aca="false">'03.24 по датам'!BN52</f>
        <v>0</v>
      </c>
      <c r="BO52" s="2065" t="n">
        <f aca="false">'03.24 по датам'!BO52</f>
        <v>0</v>
      </c>
      <c r="BP52" s="2065" t="n">
        <f aca="false">'03.24 по датам'!BP52</f>
        <v>0</v>
      </c>
      <c r="BQ52" s="2066" t="n">
        <f aca="false">'03.24 по датам'!BQ52</f>
        <v>0</v>
      </c>
      <c r="BR52" s="2238"/>
      <c r="BS52" s="2239"/>
      <c r="BT52" s="2240"/>
      <c r="BU52" s="2062"/>
      <c r="BV52" s="2063"/>
      <c r="BW52" s="2083" t="n">
        <f aca="false">'03.24 по датам'!BW52</f>
        <v>0</v>
      </c>
      <c r="BX52" s="2065" t="n">
        <f aca="false">'03.24 по датам'!BX52</f>
        <v>0</v>
      </c>
      <c r="BY52" s="2065" t="n">
        <f aca="false">'03.24 по датам'!BY52</f>
        <v>0</v>
      </c>
      <c r="BZ52" s="2065" t="n">
        <f aca="false">'03.24 по датам'!BZ52</f>
        <v>0</v>
      </c>
      <c r="CA52" s="2065" t="n">
        <f aca="false">'03.24 по датам'!CA52</f>
        <v>0</v>
      </c>
      <c r="CB52" s="2065" t="n">
        <f aca="false">'03.24 по датам'!CB52</f>
        <v>0</v>
      </c>
      <c r="CC52" s="2065" t="n">
        <f aca="false">'03.24 по датам'!CC52</f>
        <v>0</v>
      </c>
      <c r="CD52" s="2065" t="n">
        <f aca="false">'03.24 по датам'!CD52</f>
        <v>0</v>
      </c>
      <c r="CE52" s="2065" t="n">
        <f aca="false">'03.24 по датам'!CE52</f>
        <v>0</v>
      </c>
      <c r="CF52" s="2065" t="n">
        <f aca="false">'03.24 по датам'!CF52</f>
        <v>0</v>
      </c>
      <c r="CG52" s="2065" t="n">
        <f aca="false">'03.24 по датам'!CG52</f>
        <v>0</v>
      </c>
      <c r="CH52" s="2065" t="n">
        <f aca="false">'03.24 по датам'!CH52</f>
        <v>0</v>
      </c>
      <c r="CI52" s="2066" t="n">
        <f aca="false">'03.24 по датам'!CI52</f>
        <v>0</v>
      </c>
      <c r="CJ52" s="2238"/>
      <c r="CK52" s="2239"/>
      <c r="CL52" s="2240"/>
      <c r="CM52" s="2062"/>
      <c r="CN52" s="2063"/>
      <c r="CO52" s="2063"/>
      <c r="CP52" s="2063"/>
      <c r="CQ52" s="2065" t="n">
        <f aca="false">'03.24 по датам'!CQ52</f>
        <v>0</v>
      </c>
      <c r="CR52" s="2065" t="n">
        <f aca="false">'03.24 по датам'!CR52</f>
        <v>0</v>
      </c>
      <c r="CS52" s="2065" t="n">
        <f aca="false">'03.24 по датам'!CS52</f>
        <v>0</v>
      </c>
      <c r="CT52" s="2065" t="n">
        <f aca="false">'03.24 по датам'!CT52</f>
        <v>0</v>
      </c>
      <c r="CU52" s="2065" t="n">
        <f aca="false">'03.24 по датам'!CU52</f>
        <v>0</v>
      </c>
      <c r="CV52" s="2065" t="n">
        <f aca="false">'03.24 по датам'!CV52</f>
        <v>0</v>
      </c>
      <c r="CW52" s="2065" t="n">
        <f aca="false">'03.24 по датам'!CW52</f>
        <v>0</v>
      </c>
      <c r="CX52" s="2065" t="n">
        <f aca="false">'03.24 по датам'!CX52</f>
        <v>0</v>
      </c>
      <c r="CY52" s="2065" t="n">
        <f aca="false">'03.24 по датам'!CY52</f>
        <v>0</v>
      </c>
      <c r="CZ52" s="2065" t="n">
        <f aca="false">'03.24 по датам'!CZ52</f>
        <v>0</v>
      </c>
      <c r="DA52" s="2065" t="n">
        <f aca="false">'03.24 по датам'!DA52</f>
        <v>0</v>
      </c>
      <c r="DB52" s="2065" t="n">
        <f aca="false">'03.24 по датам'!DB52</f>
        <v>0</v>
      </c>
      <c r="DC52" s="2066" t="n">
        <f aca="false">'03.24 по датам'!DC52</f>
        <v>0</v>
      </c>
      <c r="DD52" s="2238"/>
      <c r="DE52" s="2239"/>
      <c r="DF52" s="2240"/>
      <c r="DG52" s="2069"/>
      <c r="DH52" s="2070"/>
      <c r="DI52" s="2083" t="n">
        <f aca="false">'03.24 по датам'!DI52</f>
        <v>0</v>
      </c>
      <c r="DJ52" s="2065" t="n">
        <f aca="false">'03.24 по датам'!DJ52</f>
        <v>0</v>
      </c>
      <c r="DK52" s="2065" t="n">
        <f aca="false">'03.24 по датам'!DK52</f>
        <v>0</v>
      </c>
      <c r="DL52" s="2065" t="n">
        <f aca="false">'03.24 по датам'!DL52</f>
        <v>0</v>
      </c>
      <c r="DM52" s="2065" t="n">
        <f aca="false">'03.24 по датам'!DM52</f>
        <v>0</v>
      </c>
      <c r="DN52" s="2065" t="n">
        <f aca="false">'03.24 по датам'!DN52</f>
        <v>0</v>
      </c>
      <c r="DO52" s="2065" t="n">
        <f aca="false">'03.24 по датам'!DO52</f>
        <v>0</v>
      </c>
      <c r="DP52" s="2065" t="n">
        <f aca="false">'03.24 по датам'!DP52</f>
        <v>0</v>
      </c>
      <c r="DQ52" s="2065" t="n">
        <f aca="false">'03.24 по датам'!DQ52</f>
        <v>0</v>
      </c>
      <c r="DR52" s="2065" t="n">
        <f aca="false">'03.24 по датам'!DR52</f>
        <v>0</v>
      </c>
      <c r="DS52" s="2065" t="n">
        <f aca="false">'03.24 по датам'!DS52</f>
        <v>0</v>
      </c>
      <c r="DT52" s="2065" t="n">
        <f aca="false">'03.24 по датам'!DT52</f>
        <v>0</v>
      </c>
      <c r="DU52" s="2066" t="n">
        <f aca="false">'03.24 по датам'!DU52</f>
        <v>0</v>
      </c>
      <c r="DV52" s="2238"/>
      <c r="DW52" s="2239"/>
      <c r="DX52" s="2240"/>
      <c r="DY52" s="2069"/>
      <c r="DZ52" s="2070"/>
      <c r="EA52" s="2065" t="str">
        <f aca="false">'03.24 по датам'!EA52</f>
        <v>скв</v>
      </c>
      <c r="EB52" s="2065" t="n">
        <f aca="false">'03.24 по датам'!EB52</f>
        <v>0</v>
      </c>
      <c r="EC52" s="2065" t="n">
        <f aca="false">'03.24 по датам'!EC52</f>
        <v>0</v>
      </c>
      <c r="ED52" s="2065" t="str">
        <f aca="false">'03.24 по датам'!ED52</f>
        <v>скв</v>
      </c>
      <c r="EE52" s="2065" t="n">
        <f aca="false">'03.24 по датам'!EE52</f>
        <v>0</v>
      </c>
      <c r="EF52" s="2065" t="n">
        <f aca="false">'03.24 по датам'!EF52</f>
        <v>0</v>
      </c>
      <c r="EG52" s="2065" t="n">
        <f aca="false">'03.24 по датам'!EG52</f>
        <v>0</v>
      </c>
      <c r="EH52" s="2065" t="n">
        <f aca="false">'03.24 по датам'!EH52</f>
        <v>0</v>
      </c>
      <c r="EI52" s="2065" t="n">
        <f aca="false">'03.24 по датам'!EI52</f>
        <v>0</v>
      </c>
      <c r="EJ52" s="2065" t="n">
        <f aca="false">'03.24 по датам'!EJ52</f>
        <v>0</v>
      </c>
      <c r="EK52" s="2065" t="n">
        <f aca="false">'03.24 по датам'!EK52</f>
        <v>0</v>
      </c>
      <c r="EL52" s="2065" t="n">
        <f aca="false">'03.24 по датам'!EL52</f>
        <v>0</v>
      </c>
      <c r="EM52" s="2065" t="n">
        <f aca="false">'03.24 по датам'!EM52</f>
        <v>0</v>
      </c>
      <c r="EN52" s="2065" t="n">
        <f aca="false">'03.24 по датам'!EN52</f>
        <v>0</v>
      </c>
      <c r="EO52" s="2065" t="n">
        <f aca="false">'03.24 по датам'!EO52</f>
        <v>0</v>
      </c>
      <c r="EP52" s="2065" t="n">
        <f aca="false">'03.24 по датам'!EP52</f>
        <v>0</v>
      </c>
      <c r="EQ52" s="2065" t="n">
        <f aca="false">'03.24 по датам'!EQ52</f>
        <v>0</v>
      </c>
      <c r="ER52" s="2065" t="n">
        <f aca="false">'03.24 по датам'!ER52</f>
        <v>0</v>
      </c>
      <c r="ES52" s="2065" t="n">
        <f aca="false">'03.24 по датам'!ES52</f>
        <v>0</v>
      </c>
      <c r="ET52" s="2065" t="n">
        <f aca="false">'03.24 по датам'!ET52</f>
        <v>0</v>
      </c>
      <c r="EU52" s="2065" t="n">
        <f aca="false">'03.24 по датам'!EU52</f>
        <v>0</v>
      </c>
      <c r="EV52" s="2065" t="n">
        <f aca="false">'03.24 по датам'!EV52</f>
        <v>0</v>
      </c>
      <c r="EW52" s="2065" t="n">
        <f aca="false">'03.24 по датам'!EW52</f>
        <v>0</v>
      </c>
      <c r="EX52" s="2065" t="n">
        <f aca="false">'03.24 по датам'!EX52</f>
        <v>0</v>
      </c>
      <c r="EY52" s="2066" t="n">
        <f aca="false">'03.24 по датам'!EY52</f>
        <v>0</v>
      </c>
      <c r="EZ52" s="2238"/>
      <c r="FA52" s="2239"/>
      <c r="FB52" s="2240"/>
      <c r="FC52" s="2069"/>
      <c r="FD52" s="2070"/>
      <c r="FE52" s="2065" t="n">
        <f aca="false">'03.24 по датам'!FE52</f>
        <v>0</v>
      </c>
      <c r="FF52" s="2065" t="n">
        <f aca="false">'03.24 по датам'!FF52</f>
        <v>0</v>
      </c>
      <c r="FG52" s="2065" t="n">
        <f aca="false">'03.24 по датам'!FG52</f>
        <v>0</v>
      </c>
      <c r="FH52" s="2065" t="n">
        <f aca="false">'03.24 по датам'!FH52</f>
        <v>0</v>
      </c>
      <c r="FI52" s="2065" t="n">
        <f aca="false">'03.24 по датам'!FI52</f>
        <v>0</v>
      </c>
      <c r="FJ52" s="2065" t="n">
        <f aca="false">'03.24 по датам'!FJ52</f>
        <v>0</v>
      </c>
      <c r="FK52" s="2065" t="n">
        <f aca="false">'03.24 по датам'!FK52</f>
        <v>0</v>
      </c>
      <c r="FL52" s="2065" t="n">
        <f aca="false">'03.24 по датам'!FL52</f>
        <v>0</v>
      </c>
      <c r="FM52" s="2065" t="n">
        <f aca="false">'03.24 по датам'!FM52</f>
        <v>0</v>
      </c>
      <c r="FN52" s="2066" t="n">
        <f aca="false">'03.24 по датам'!FN52</f>
        <v>0</v>
      </c>
      <c r="FO52" s="2238"/>
      <c r="FP52" s="2239"/>
      <c r="FQ52" s="2240"/>
      <c r="FR52" s="2069"/>
      <c r="FS52" s="2070"/>
      <c r="FT52" s="2271"/>
      <c r="FU52" s="2271"/>
      <c r="FV52" s="2271"/>
      <c r="FW52" s="2072"/>
      <c r="FX52" s="2072"/>
      <c r="FY52" s="2072"/>
      <c r="FZ52" s="2072"/>
      <c r="GA52" s="2072"/>
      <c r="GB52" s="2072"/>
      <c r="GC52" s="2072"/>
      <c r="GD52" s="2072"/>
      <c r="GE52" s="2072"/>
      <c r="GF52" s="2072"/>
      <c r="GG52" s="2072"/>
      <c r="GH52" s="2072"/>
      <c r="GI52" s="2072"/>
      <c r="GJ52" s="2072"/>
      <c r="GK52" s="2072"/>
      <c r="GL52" s="2072"/>
      <c r="GM52" s="2072"/>
      <c r="GN52" s="2072"/>
      <c r="GO52" s="2072"/>
      <c r="GP52" s="2072"/>
      <c r="GQ52" s="2072"/>
      <c r="GR52" s="2072"/>
      <c r="GS52" s="2073"/>
      <c r="GT52" s="2242"/>
      <c r="GU52" s="2243"/>
      <c r="GV52" s="2240"/>
      <c r="GW52" s="2076"/>
      <c r="GX52" s="2063"/>
      <c r="GY52" s="2062"/>
      <c r="GZ52" s="2077" t="n">
        <f aca="false">'03.24 по датам'!GZ52</f>
        <v>0</v>
      </c>
      <c r="HA52" s="2078" t="n">
        <f aca="false">'03.24 по датам'!HA52</f>
        <v>0</v>
      </c>
      <c r="HB52" s="2272"/>
      <c r="HC52" s="2080"/>
      <c r="HD52" s="2247" t="n">
        <f aca="false">'03.24 по датам'!HD52</f>
        <v>0</v>
      </c>
      <c r="HE52" s="2272"/>
      <c r="HF52" s="2082"/>
      <c r="HG52" s="2083"/>
      <c r="HH52" s="2068"/>
      <c r="HI52" s="2273"/>
      <c r="HJ52" s="2072"/>
      <c r="HK52" s="2072"/>
      <c r="HL52" s="2072"/>
      <c r="HM52" s="2072"/>
      <c r="HN52" s="2072"/>
      <c r="HO52" s="2072"/>
      <c r="HP52" s="2072"/>
      <c r="HQ52" s="2072"/>
      <c r="HR52" s="2072"/>
      <c r="HS52" s="2072"/>
      <c r="HT52" s="2072"/>
      <c r="HU52" s="2072"/>
      <c r="HV52" s="2072"/>
      <c r="HW52" s="2072"/>
      <c r="HX52" s="2072"/>
      <c r="HY52" s="2072"/>
      <c r="HZ52" s="2073"/>
      <c r="IA52" s="2242"/>
      <c r="IB52" s="2243"/>
      <c r="IC52" s="2240"/>
      <c r="ID52" s="2062"/>
      <c r="IE52" s="2076"/>
      <c r="IF52" s="2085" t="n">
        <f aca="false">'03.24 по датам'!IF52</f>
        <v>0</v>
      </c>
      <c r="IG52" s="2085" t="n">
        <f aca="false">'03.24 по датам'!IG52</f>
        <v>0</v>
      </c>
      <c r="IH52" s="2086" t="n">
        <f aca="false">'03.24 по датам'!IH52</f>
        <v>0</v>
      </c>
      <c r="II52" s="2249"/>
      <c r="IJ52" s="2250"/>
      <c r="IK52" s="2089"/>
      <c r="IL52" s="2090"/>
      <c r="IM52" s="2091" t="n">
        <f aca="false">'03.24 по датам'!IM52</f>
        <v>0</v>
      </c>
      <c r="IN52" s="2092" t="n">
        <f aca="false">'03.24 по датам'!IN52</f>
        <v>0</v>
      </c>
      <c r="IO52" s="2093" t="n">
        <f aca="false">'03.24 по датам'!IO52</f>
        <v>0</v>
      </c>
      <c r="IP52" s="2093" t="n">
        <f aca="false">'03.24 по датам'!IP52</f>
        <v>0</v>
      </c>
      <c r="IQ52" s="2093" t="n">
        <f aca="false">'03.24 по датам'!IQ52</f>
        <v>0</v>
      </c>
      <c r="IR52" s="2093" t="n">
        <f aca="false">'03.24 по датам'!IR52</f>
        <v>0</v>
      </c>
      <c r="IS52" s="2093" t="n">
        <f aca="false">'03.24 по датам'!IS52</f>
        <v>0</v>
      </c>
      <c r="IT52" s="2093" t="n">
        <f aca="false">'03.24 по датам'!IT52</f>
        <v>0</v>
      </c>
      <c r="IU52" s="2093" t="n">
        <f aca="false">'03.24 по датам'!IU52</f>
        <v>0</v>
      </c>
      <c r="IV52" s="2094" t="n">
        <f aca="false">'03.24 по датам'!IV52</f>
        <v>0</v>
      </c>
      <c r="IW52" s="2251"/>
      <c r="IX52" s="2252"/>
      <c r="IY52" s="2253"/>
      <c r="IZ52" s="2062"/>
      <c r="JA52" s="2063"/>
      <c r="JB52" s="2098" t="n">
        <f aca="false">'03.24 по датам'!JB52</f>
        <v>0</v>
      </c>
      <c r="JC52" s="2245"/>
      <c r="JD52" s="2100" t="n">
        <f aca="false">'03.24 по датам'!JD52</f>
        <v>0</v>
      </c>
      <c r="JE52" s="2101"/>
      <c r="JF52" s="2102"/>
      <c r="JG52" s="2254" t="n">
        <f aca="false">'03.24 по датам'!JG52</f>
        <v>0</v>
      </c>
      <c r="JH52" s="2103" t="n">
        <f aca="false">'03.24 по датам'!JH52</f>
        <v>0</v>
      </c>
      <c r="JI52" s="2103" t="n">
        <f aca="false">'03.24 по датам'!JI52</f>
        <v>0</v>
      </c>
      <c r="JJ52" s="2104" t="n">
        <f aca="false">'03.24 по датам'!JJ52</f>
        <v>0</v>
      </c>
      <c r="JK52" s="2276"/>
      <c r="JL52" s="2106"/>
      <c r="JM52" s="2107" t="e">
        <f aca="false">JM$4:JM$4+SUMIF($C$5:JL$5,"Нараст. баланс",$C54:JL54)+SUMIF($C$7:JH$7,"Итого (с ВНР)",$C54:JH54)-SUMIF($C$5:JL$5,"Геол. снижение,  т/сут",$C54:JL54)-SUMIF(JJ$7:JL$7,"Итого",JJ54:JL54)-SUMIF($C$7:JL$7,"Итого (с ВСП)",$C54:JL54)</f>
        <v>#VALUE!</v>
      </c>
      <c r="JN52" s="2108"/>
      <c r="JO52" s="2256" t="e">
        <f aca="false">'03.24 НГДП по датам'!CA52:CA54</f>
        <v>#VALUE!</v>
      </c>
      <c r="JP52" s="2110"/>
      <c r="JQ52" s="2111"/>
      <c r="JR52" s="2257"/>
    </row>
    <row r="53" customFormat="false" ht="11.25" hidden="false" customHeight="true" outlineLevel="0" collapsed="false">
      <c r="A53" s="2056"/>
      <c r="B53" s="2113" t="s">
        <v>663</v>
      </c>
      <c r="C53" s="2114" t="n">
        <f aca="false">'03.24 по датам'!C53</f>
        <v>6733</v>
      </c>
      <c r="D53" s="2123" t="n">
        <f aca="false">'03.24 по датам'!D53</f>
        <v>0</v>
      </c>
      <c r="E53" s="2123" t="n">
        <f aca="false">'03.24 по датам'!E53</f>
        <v>6027</v>
      </c>
      <c r="F53" s="2123" t="n">
        <f aca="false">'03.24 по датам'!F53</f>
        <v>0</v>
      </c>
      <c r="G53" s="2121" t="n">
        <f aca="false">'03.24 по датам'!G53</f>
        <v>0</v>
      </c>
      <c r="H53" s="2121" t="n">
        <f aca="false">'03.24 по датам'!H53</f>
        <v>0</v>
      </c>
      <c r="I53" s="2121" t="n">
        <f aca="false">'03.24 по датам'!I53</f>
        <v>0</v>
      </c>
      <c r="J53" s="2121" t="n">
        <f aca="false">'03.24 по датам'!J53</f>
        <v>0</v>
      </c>
      <c r="K53" s="2121" t="n">
        <f aca="false">'03.24 по датам'!K53</f>
        <v>0</v>
      </c>
      <c r="L53" s="2121" t="n">
        <f aca="false">'03.24 по датам'!L53</f>
        <v>0</v>
      </c>
      <c r="M53" s="2121" t="n">
        <f aca="false">'03.24 по датам'!M53</f>
        <v>0</v>
      </c>
      <c r="N53" s="2121" t="n">
        <f aca="false">'03.24 по датам'!N53</f>
        <v>0</v>
      </c>
      <c r="O53" s="2121" t="n">
        <f aca="false">'03.24 по датам'!O53</f>
        <v>0</v>
      </c>
      <c r="P53" s="2121" t="n">
        <f aca="false">'03.24 по датам'!P53</f>
        <v>0</v>
      </c>
      <c r="Q53" s="2121" t="n">
        <f aca="false">'03.24 по датам'!Q53</f>
        <v>0</v>
      </c>
      <c r="R53" s="2121" t="n">
        <f aca="false">'03.24 по датам'!R53</f>
        <v>0</v>
      </c>
      <c r="S53" s="2121" t="n">
        <f aca="false">'03.24 по датам'!S53</f>
        <v>0</v>
      </c>
      <c r="T53" s="2121" t="n">
        <f aca="false">'03.24 по датам'!T53</f>
        <v>0</v>
      </c>
      <c r="U53" s="2121" t="n">
        <f aca="false">'03.24 по датам'!U53</f>
        <v>0</v>
      </c>
      <c r="V53" s="2121" t="n">
        <f aca="false">'03.24 по датам'!V53</f>
        <v>0</v>
      </c>
      <c r="W53" s="2122" t="n">
        <f aca="false">'03.24 по датам'!W53</f>
        <v>0</v>
      </c>
      <c r="X53" s="2115"/>
      <c r="Y53" s="2116"/>
      <c r="Z53" s="2117"/>
      <c r="AA53" s="2118" t="n">
        <f aca="false">COUNTIF(C53:Z53,"&gt;"&amp;0)</f>
        <v>2</v>
      </c>
      <c r="AB53" s="2119"/>
      <c r="AC53" s="2258" t="n">
        <f aca="false">'03.24 по датам'!AC53</f>
        <v>0</v>
      </c>
      <c r="AD53" s="2120" t="n">
        <f aca="false">'03.24 по датам'!AD53</f>
        <v>0</v>
      </c>
      <c r="AE53" s="2121" t="n">
        <f aca="false">'03.24 по датам'!AE53</f>
        <v>0</v>
      </c>
      <c r="AF53" s="2121" t="n">
        <f aca="false">'03.24 по датам'!AF53</f>
        <v>0</v>
      </c>
      <c r="AG53" s="2121" t="n">
        <f aca="false">'03.24 по датам'!AG53</f>
        <v>0</v>
      </c>
      <c r="AH53" s="2121" t="n">
        <f aca="false">'03.24 по датам'!AH53</f>
        <v>0</v>
      </c>
      <c r="AI53" s="2121" t="n">
        <f aca="false">'03.24 по датам'!AI53</f>
        <v>0</v>
      </c>
      <c r="AJ53" s="2121" t="n">
        <f aca="false">'03.24 по датам'!AJ53</f>
        <v>0</v>
      </c>
      <c r="AK53" s="2121" t="n">
        <f aca="false">'03.24 по датам'!AK53</f>
        <v>0</v>
      </c>
      <c r="AL53" s="2121" t="n">
        <f aca="false">'03.24 по датам'!AL53</f>
        <v>0</v>
      </c>
      <c r="AM53" s="2121" t="n">
        <f aca="false">'03.24 по датам'!AM53</f>
        <v>0</v>
      </c>
      <c r="AN53" s="2121" t="n">
        <f aca="false">'03.24 по датам'!AN53</f>
        <v>0</v>
      </c>
      <c r="AO53" s="2122" t="n">
        <f aca="false">'03.24 по датам'!AO53</f>
        <v>0</v>
      </c>
      <c r="AP53" s="2115"/>
      <c r="AQ53" s="2116"/>
      <c r="AR53" s="2117"/>
      <c r="AS53" s="2118" t="n">
        <f aca="false">COUNTIF(AC54:AR54,"&gt;"&amp;0)</f>
        <v>0</v>
      </c>
      <c r="AT53" s="2119"/>
      <c r="AU53" s="2120" t="n">
        <f aca="false">'03.24 по датам'!AU53</f>
        <v>0</v>
      </c>
      <c r="AV53" s="2120" t="n">
        <f aca="false">'03.24 по датам'!AV53</f>
        <v>0</v>
      </c>
      <c r="AW53" s="2123" t="n">
        <f aca="false">'03.24 по датам'!AW53</f>
        <v>0</v>
      </c>
      <c r="AX53" s="2121" t="n">
        <f aca="false">'03.24 по датам'!AX53</f>
        <v>0</v>
      </c>
      <c r="AY53" s="2121" t="n">
        <f aca="false">'03.24 по датам'!AY53</f>
        <v>0</v>
      </c>
      <c r="AZ53" s="2121" t="n">
        <f aca="false">'03.24 по датам'!AZ53</f>
        <v>0</v>
      </c>
      <c r="BA53" s="2121" t="n">
        <f aca="false">'03.24 по датам'!BA53</f>
        <v>0</v>
      </c>
      <c r="BB53" s="2121" t="n">
        <f aca="false">'03.24 по датам'!BB53</f>
        <v>0</v>
      </c>
      <c r="BC53" s="2121" t="n">
        <f aca="false">'03.24 по датам'!BC53</f>
        <v>0</v>
      </c>
      <c r="BD53" s="2121" t="n">
        <f aca="false">'03.24 по датам'!BD53</f>
        <v>0</v>
      </c>
      <c r="BE53" s="2121" t="n">
        <f aca="false">'03.24 по датам'!BE53</f>
        <v>0</v>
      </c>
      <c r="BF53" s="2121" t="n">
        <f aca="false">'03.24 по датам'!BF53</f>
        <v>0</v>
      </c>
      <c r="BG53" s="2121" t="n">
        <f aca="false">'03.24 по датам'!BG53</f>
        <v>0</v>
      </c>
      <c r="BH53" s="2121" t="n">
        <f aca="false">'03.24 по датам'!BH53</f>
        <v>0</v>
      </c>
      <c r="BI53" s="2121" t="n">
        <f aca="false">'03.24 по датам'!BI53</f>
        <v>0</v>
      </c>
      <c r="BJ53" s="2121" t="n">
        <f aca="false">'03.24 по датам'!BJ53</f>
        <v>0</v>
      </c>
      <c r="BK53" s="2121" t="n">
        <f aca="false">'03.24 по датам'!BK53</f>
        <v>0</v>
      </c>
      <c r="BL53" s="2121" t="n">
        <f aca="false">'03.24 по датам'!BL53</f>
        <v>0</v>
      </c>
      <c r="BM53" s="2121" t="n">
        <f aca="false">'03.24 по датам'!BM53</f>
        <v>0</v>
      </c>
      <c r="BN53" s="2121" t="n">
        <f aca="false">'03.24 по датам'!BN53</f>
        <v>0</v>
      </c>
      <c r="BO53" s="2121" t="n">
        <f aca="false">'03.24 по датам'!BO53</f>
        <v>0</v>
      </c>
      <c r="BP53" s="2121" t="n">
        <f aca="false">'03.24 по датам'!BP53</f>
        <v>0</v>
      </c>
      <c r="BQ53" s="2122" t="n">
        <f aca="false">'03.24 по датам'!BQ53</f>
        <v>0</v>
      </c>
      <c r="BR53" s="2115"/>
      <c r="BS53" s="2116"/>
      <c r="BT53" s="2117"/>
      <c r="BU53" s="2118" t="n">
        <f aca="false">COUNTIF(AU54:BT54,"&gt;"&amp;0)</f>
        <v>0</v>
      </c>
      <c r="BV53" s="2119"/>
      <c r="BW53" s="2140" t="n">
        <f aca="false">'03.24 по датам'!BW53</f>
        <v>0</v>
      </c>
      <c r="BX53" s="2121" t="n">
        <f aca="false">'03.24 по датам'!BX53</f>
        <v>0</v>
      </c>
      <c r="BY53" s="2121" t="n">
        <f aca="false">'03.24 по датам'!BY53</f>
        <v>0</v>
      </c>
      <c r="BZ53" s="2121" t="n">
        <f aca="false">'03.24 по датам'!BZ53</f>
        <v>0</v>
      </c>
      <c r="CA53" s="2121" t="n">
        <f aca="false">'03.24 по датам'!CA53</f>
        <v>0</v>
      </c>
      <c r="CB53" s="2121" t="n">
        <f aca="false">'03.24 по датам'!CB53</f>
        <v>0</v>
      </c>
      <c r="CC53" s="2121" t="n">
        <f aca="false">'03.24 по датам'!CC53</f>
        <v>0</v>
      </c>
      <c r="CD53" s="2121" t="n">
        <f aca="false">'03.24 по датам'!CD53</f>
        <v>0</v>
      </c>
      <c r="CE53" s="2121" t="n">
        <f aca="false">'03.24 по датам'!CE53</f>
        <v>0</v>
      </c>
      <c r="CF53" s="2121" t="n">
        <f aca="false">'03.24 по датам'!CF53</f>
        <v>0</v>
      </c>
      <c r="CG53" s="2121" t="n">
        <f aca="false">'03.24 по датам'!CG53</f>
        <v>0</v>
      </c>
      <c r="CH53" s="2121" t="n">
        <f aca="false">'03.24 по датам'!CH53</f>
        <v>0</v>
      </c>
      <c r="CI53" s="2122" t="n">
        <f aca="false">'03.24 по датам'!CI53</f>
        <v>0</v>
      </c>
      <c r="CJ53" s="2115"/>
      <c r="CK53" s="2116"/>
      <c r="CL53" s="2117"/>
      <c r="CM53" s="2118" t="n">
        <f aca="false">COUNTIF(BW54:CL54,"&gt;"&amp;0)</f>
        <v>0</v>
      </c>
      <c r="CN53" s="2119"/>
      <c r="CO53" s="2119" t="n">
        <f aca="false">AA53+AS53+BU53+CM53</f>
        <v>2</v>
      </c>
      <c r="CP53" s="2119"/>
      <c r="CQ53" s="2121" t="n">
        <f aca="false">'03.24 по датам'!CQ53</f>
        <v>0</v>
      </c>
      <c r="CR53" s="2121" t="n">
        <f aca="false">'03.24 по датам'!CR53</f>
        <v>0</v>
      </c>
      <c r="CS53" s="2121" t="n">
        <f aca="false">'03.24 по датам'!CS53</f>
        <v>0</v>
      </c>
      <c r="CT53" s="2121" t="n">
        <f aca="false">'03.24 по датам'!CT53</f>
        <v>0</v>
      </c>
      <c r="CU53" s="2121" t="n">
        <f aca="false">'03.24 по датам'!CU53</f>
        <v>0</v>
      </c>
      <c r="CV53" s="2121" t="n">
        <f aca="false">'03.24 по датам'!CV53</f>
        <v>0</v>
      </c>
      <c r="CW53" s="2121" t="n">
        <f aca="false">'03.24 по датам'!CW53</f>
        <v>0</v>
      </c>
      <c r="CX53" s="2121" t="n">
        <f aca="false">'03.24 по датам'!CX53</f>
        <v>0</v>
      </c>
      <c r="CY53" s="2121" t="n">
        <f aca="false">'03.24 по датам'!CY53</f>
        <v>0</v>
      </c>
      <c r="CZ53" s="2121" t="n">
        <f aca="false">'03.24 по датам'!CZ53</f>
        <v>0</v>
      </c>
      <c r="DA53" s="2121" t="n">
        <f aca="false">'03.24 по датам'!DA53</f>
        <v>0</v>
      </c>
      <c r="DB53" s="2121" t="n">
        <f aca="false">'03.24 по датам'!DB53</f>
        <v>0</v>
      </c>
      <c r="DC53" s="2122" t="n">
        <f aca="false">'03.24 по датам'!DC53</f>
        <v>0</v>
      </c>
      <c r="DD53" s="2115"/>
      <c r="DE53" s="2116"/>
      <c r="DF53" s="2117"/>
      <c r="DG53" s="2125" t="n">
        <f aca="false">SUBTOTAL(9,CQ55:DF55)</f>
        <v>0</v>
      </c>
      <c r="DH53" s="2126"/>
      <c r="DI53" s="2140" t="n">
        <f aca="false">'03.24 по датам'!DI53</f>
        <v>0</v>
      </c>
      <c r="DJ53" s="2121" t="n">
        <f aca="false">'03.24 по датам'!DJ53</f>
        <v>0</v>
      </c>
      <c r="DK53" s="2121" t="n">
        <f aca="false">'03.24 по датам'!DK53</f>
        <v>0</v>
      </c>
      <c r="DL53" s="2121" t="n">
        <f aca="false">'03.24 по датам'!DL53</f>
        <v>0</v>
      </c>
      <c r="DM53" s="2121" t="n">
        <f aca="false">'03.24 по датам'!DM53</f>
        <v>0</v>
      </c>
      <c r="DN53" s="2121" t="n">
        <f aca="false">'03.24 по датам'!DN53</f>
        <v>0</v>
      </c>
      <c r="DO53" s="2121" t="n">
        <f aca="false">'03.24 по датам'!DO53</f>
        <v>0</v>
      </c>
      <c r="DP53" s="2121" t="n">
        <f aca="false">'03.24 по датам'!DP53</f>
        <v>0</v>
      </c>
      <c r="DQ53" s="2121" t="n">
        <f aca="false">'03.24 по датам'!DQ53</f>
        <v>0</v>
      </c>
      <c r="DR53" s="2121" t="n">
        <f aca="false">'03.24 по датам'!DR53</f>
        <v>0</v>
      </c>
      <c r="DS53" s="2121" t="n">
        <f aca="false">'03.24 по датам'!DS53</f>
        <v>0</v>
      </c>
      <c r="DT53" s="2121" t="n">
        <f aca="false">'03.24 по датам'!DT53</f>
        <v>0</v>
      </c>
      <c r="DU53" s="2122" t="n">
        <f aca="false">'03.24 по датам'!DU53</f>
        <v>0</v>
      </c>
      <c r="DV53" s="2115"/>
      <c r="DW53" s="2116"/>
      <c r="DX53" s="2117"/>
      <c r="DY53" s="2125" t="n">
        <f aca="false">COUNTIF(DI54:DX54,"&gt;"&amp;0)</f>
        <v>0</v>
      </c>
      <c r="DZ53" s="2126"/>
      <c r="EA53" s="2121" t="str">
        <f aca="false">'03.24 по датам'!EA53</f>
        <v>N</v>
      </c>
      <c r="EB53" s="2121" t="n">
        <f aca="false">'03.24 по датам'!EB53</f>
        <v>0</v>
      </c>
      <c r="EC53" s="2121" t="n">
        <f aca="false">'03.24 по датам'!EC53</f>
        <v>0</v>
      </c>
      <c r="ED53" s="2121" t="str">
        <f aca="false">'03.24 по датам'!ED53</f>
        <v>N</v>
      </c>
      <c r="EE53" s="2121" t="n">
        <f aca="false">'03.24 по датам'!EE53</f>
        <v>0</v>
      </c>
      <c r="EF53" s="2121" t="n">
        <f aca="false">'03.24 по датам'!EF53</f>
        <v>0</v>
      </c>
      <c r="EG53" s="2121" t="n">
        <f aca="false">'03.24 по датам'!EG53</f>
        <v>0</v>
      </c>
      <c r="EH53" s="2121" t="n">
        <f aca="false">'03.24 по датам'!EH53</f>
        <v>0</v>
      </c>
      <c r="EI53" s="2121" t="n">
        <f aca="false">'03.24 по датам'!EI53</f>
        <v>0</v>
      </c>
      <c r="EJ53" s="2121" t="n">
        <f aca="false">'03.24 по датам'!EJ53</f>
        <v>0</v>
      </c>
      <c r="EK53" s="2121" t="n">
        <f aca="false">'03.24 по датам'!EK53</f>
        <v>0</v>
      </c>
      <c r="EL53" s="2121" t="n">
        <f aca="false">'03.24 по датам'!EL53</f>
        <v>0</v>
      </c>
      <c r="EM53" s="2121" t="n">
        <f aca="false">'03.24 по датам'!EM53</f>
        <v>0</v>
      </c>
      <c r="EN53" s="2121" t="n">
        <f aca="false">'03.24 по датам'!EN53</f>
        <v>0</v>
      </c>
      <c r="EO53" s="2121" t="n">
        <f aca="false">'03.24 по датам'!EO53</f>
        <v>0</v>
      </c>
      <c r="EP53" s="2121" t="n">
        <f aca="false">'03.24 по датам'!EP53</f>
        <v>0</v>
      </c>
      <c r="EQ53" s="2121" t="n">
        <f aca="false">'03.24 по датам'!EQ53</f>
        <v>0</v>
      </c>
      <c r="ER53" s="2121" t="n">
        <f aca="false">'03.24 по датам'!ER53</f>
        <v>0</v>
      </c>
      <c r="ES53" s="2121" t="n">
        <f aca="false">'03.24 по датам'!ES53</f>
        <v>0</v>
      </c>
      <c r="ET53" s="2121" t="n">
        <f aca="false">'03.24 по датам'!ET53</f>
        <v>0</v>
      </c>
      <c r="EU53" s="2121" t="n">
        <f aca="false">'03.24 по датам'!EU53</f>
        <v>0</v>
      </c>
      <c r="EV53" s="2121" t="n">
        <f aca="false">'03.24 по датам'!EV53</f>
        <v>0</v>
      </c>
      <c r="EW53" s="2121" t="n">
        <f aca="false">'03.24 по датам'!EW53</f>
        <v>0</v>
      </c>
      <c r="EX53" s="2121" t="n">
        <f aca="false">'03.24 по датам'!EX53</f>
        <v>0</v>
      </c>
      <c r="EY53" s="2122" t="n">
        <f aca="false">'03.24 по датам'!EY53</f>
        <v>0</v>
      </c>
      <c r="EZ53" s="2115"/>
      <c r="FA53" s="2116"/>
      <c r="FB53" s="2117"/>
      <c r="FC53" s="2125" t="n">
        <f aca="false">COUNTIF(EA54:FB54,"&gt;"&amp;0)</f>
        <v>2</v>
      </c>
      <c r="FD53" s="2126"/>
      <c r="FE53" s="2121" t="n">
        <f aca="false">'03.24 по датам'!FE53</f>
        <v>0</v>
      </c>
      <c r="FF53" s="2121" t="n">
        <f aca="false">'03.24 по датам'!FF53</f>
        <v>0</v>
      </c>
      <c r="FG53" s="2121" t="n">
        <f aca="false">'03.24 по датам'!FG53</f>
        <v>0</v>
      </c>
      <c r="FH53" s="2121" t="n">
        <f aca="false">'03.24 по датам'!FH53</f>
        <v>0</v>
      </c>
      <c r="FI53" s="2121" t="n">
        <f aca="false">'03.24 по датам'!FI53</f>
        <v>0</v>
      </c>
      <c r="FJ53" s="2121" t="n">
        <f aca="false">'03.24 по датам'!FJ53</f>
        <v>0</v>
      </c>
      <c r="FK53" s="2121" t="n">
        <f aca="false">'03.24 по датам'!FK53</f>
        <v>0</v>
      </c>
      <c r="FL53" s="2121" t="n">
        <f aca="false">'03.24 по датам'!FL53</f>
        <v>0</v>
      </c>
      <c r="FM53" s="2121" t="n">
        <f aca="false">'03.24 по датам'!FM53</f>
        <v>0</v>
      </c>
      <c r="FN53" s="2122" t="n">
        <f aca="false">'03.24 по датам'!FN53</f>
        <v>0</v>
      </c>
      <c r="FO53" s="2115"/>
      <c r="FP53" s="2116"/>
      <c r="FQ53" s="2117"/>
      <c r="FR53" s="2125" t="n">
        <f aca="false">COUNTIF(FE54:FQ54,"&gt;"&amp;0)</f>
        <v>0</v>
      </c>
      <c r="FS53" s="2126"/>
      <c r="FT53" s="2277"/>
      <c r="FU53" s="2277"/>
      <c r="FV53" s="2277"/>
      <c r="FW53" s="2128"/>
      <c r="FX53" s="2128"/>
      <c r="FY53" s="2128"/>
      <c r="FZ53" s="2128"/>
      <c r="GA53" s="2128"/>
      <c r="GB53" s="2128"/>
      <c r="GC53" s="2128"/>
      <c r="GD53" s="2128"/>
      <c r="GE53" s="2128"/>
      <c r="GF53" s="2128"/>
      <c r="GG53" s="2128"/>
      <c r="GH53" s="2128"/>
      <c r="GI53" s="2128"/>
      <c r="GJ53" s="2128"/>
      <c r="GK53" s="2128"/>
      <c r="GL53" s="2128"/>
      <c r="GM53" s="2128"/>
      <c r="GN53" s="2128"/>
      <c r="GO53" s="2128"/>
      <c r="GP53" s="2128"/>
      <c r="GQ53" s="2128"/>
      <c r="GR53" s="2128"/>
      <c r="GS53" s="2129"/>
      <c r="GT53" s="2130"/>
      <c r="GU53" s="2131"/>
      <c r="GV53" s="2117"/>
      <c r="GW53" s="2132" t="n">
        <f aca="false">SUBTOTAL(9,FT55:GV55)</f>
        <v>0</v>
      </c>
      <c r="GX53" s="2119" t="n">
        <f aca="false">SUBTOTAL(9,FT55:GV55)</f>
        <v>0</v>
      </c>
      <c r="GY53" s="2133"/>
      <c r="GZ53" s="2134" t="n">
        <f aca="false">'03.24 по датам'!GZ53</f>
        <v>0</v>
      </c>
      <c r="HA53" s="2135" t="n">
        <f aca="false">'03.24 по датам'!HA53</f>
        <v>0</v>
      </c>
      <c r="HB53" s="2136"/>
      <c r="HC53" s="2137"/>
      <c r="HD53" s="2261" t="n">
        <f aca="false">'03.24 по датам'!HD53</f>
        <v>0</v>
      </c>
      <c r="HE53" s="2136"/>
      <c r="HF53" s="2139"/>
      <c r="HG53" s="2140"/>
      <c r="HH53" s="2124"/>
      <c r="HI53" s="2278"/>
      <c r="HJ53" s="2128"/>
      <c r="HK53" s="2128"/>
      <c r="HL53" s="2128"/>
      <c r="HM53" s="2128"/>
      <c r="HN53" s="2128"/>
      <c r="HO53" s="2128"/>
      <c r="HP53" s="2128"/>
      <c r="HQ53" s="2128"/>
      <c r="HR53" s="2128"/>
      <c r="HS53" s="2128"/>
      <c r="HT53" s="2128"/>
      <c r="HU53" s="2128"/>
      <c r="HV53" s="2128"/>
      <c r="HW53" s="2128"/>
      <c r="HX53" s="2128"/>
      <c r="HY53" s="2128"/>
      <c r="HZ53" s="2129"/>
      <c r="IA53" s="2130"/>
      <c r="IB53" s="2131"/>
      <c r="IC53" s="2117"/>
      <c r="ID53" s="2118" t="n">
        <f aca="false">SUBTOTAL(9,HG55:IC55)</f>
        <v>0</v>
      </c>
      <c r="IE53" s="2142"/>
      <c r="IF53" s="2143" t="n">
        <f aca="false">'03.24 по датам'!IF53</f>
        <v>0</v>
      </c>
      <c r="IG53" s="2143" t="n">
        <f aca="false">'03.24 по датам'!IG53</f>
        <v>0</v>
      </c>
      <c r="IH53" s="2144" t="n">
        <f aca="false">'03.24 по датам'!IH53</f>
        <v>0</v>
      </c>
      <c r="II53" s="2145"/>
      <c r="IJ53" s="2146"/>
      <c r="IK53" s="2147" t="n">
        <f aca="false">SUBTOTAL(9,IF55:IJ55)</f>
        <v>0</v>
      </c>
      <c r="IL53" s="2148"/>
      <c r="IM53" s="2149" t="n">
        <f aca="false">'03.24 по датам'!IM53</f>
        <v>0</v>
      </c>
      <c r="IN53" s="2150" t="n">
        <f aca="false">'03.24 по датам'!IN53</f>
        <v>0</v>
      </c>
      <c r="IO53" s="2151" t="n">
        <f aca="false">'03.24 по датам'!IO53</f>
        <v>0</v>
      </c>
      <c r="IP53" s="2151" t="n">
        <f aca="false">'03.24 по датам'!IP53</f>
        <v>0</v>
      </c>
      <c r="IQ53" s="2151" t="n">
        <f aca="false">'03.24 по датам'!IQ53</f>
        <v>0</v>
      </c>
      <c r="IR53" s="2151" t="n">
        <f aca="false">'03.24 по датам'!IR53</f>
        <v>0</v>
      </c>
      <c r="IS53" s="2151" t="n">
        <f aca="false">'03.24 по датам'!IS53</f>
        <v>0</v>
      </c>
      <c r="IT53" s="2151" t="n">
        <f aca="false">'03.24 по датам'!IT53</f>
        <v>0</v>
      </c>
      <c r="IU53" s="2151" t="n">
        <f aca="false">'03.24 по датам'!IU53</f>
        <v>0</v>
      </c>
      <c r="IV53" s="2152" t="n">
        <f aca="false">'03.24 по датам'!IV53</f>
        <v>0</v>
      </c>
      <c r="IW53" s="2153"/>
      <c r="IX53" s="2154"/>
      <c r="IY53" s="2155"/>
      <c r="IZ53" s="2118" t="n">
        <f aca="false">SUBTOTAL(3,IM53:IY53)</f>
        <v>10</v>
      </c>
      <c r="JA53" s="2156"/>
      <c r="JB53" s="2157" t="n">
        <f aca="false">'03.24 по датам'!JB53</f>
        <v>0</v>
      </c>
      <c r="JC53" s="2158"/>
      <c r="JD53" s="2159" t="n">
        <f aca="false">'03.24 по датам'!JD53</f>
        <v>0</v>
      </c>
      <c r="JE53" s="2160"/>
      <c r="JF53" s="2161"/>
      <c r="JG53" s="2263" t="n">
        <f aca="false">'03.24 по датам'!JG53</f>
        <v>0</v>
      </c>
      <c r="JH53" s="2162" t="n">
        <f aca="false">'03.24 по датам'!JH53</f>
        <v>0</v>
      </c>
      <c r="JI53" s="2162" t="n">
        <f aca="false">'03.24 по датам'!JI53</f>
        <v>0</v>
      </c>
      <c r="JJ53" s="2163" t="n">
        <f aca="false">'03.24 по датам'!JJ53</f>
        <v>0</v>
      </c>
      <c r="JK53" s="2281"/>
      <c r="JL53" s="2165"/>
      <c r="JM53" s="2107"/>
      <c r="JN53" s="2108"/>
      <c r="JO53" s="2256"/>
      <c r="JP53" s="2166"/>
      <c r="JQ53" s="2167"/>
      <c r="JR53" s="2168"/>
    </row>
    <row r="54" customFormat="false" ht="11.25" hidden="false" customHeight="true" outlineLevel="0" collapsed="false">
      <c r="A54" s="2056"/>
      <c r="B54" s="2169" t="s">
        <v>661</v>
      </c>
      <c r="C54" s="2170" t="n">
        <f aca="false">'03.24 по датам'!C54</f>
        <v>30</v>
      </c>
      <c r="D54" s="2179" t="n">
        <f aca="false">'03.24 по датам'!D54</f>
        <v>0</v>
      </c>
      <c r="E54" s="2179" t="n">
        <f aca="false">'03.24 по датам'!E54</f>
        <v>40</v>
      </c>
      <c r="F54" s="2179" t="n">
        <f aca="false">'03.24 по датам'!F54</f>
        <v>0</v>
      </c>
      <c r="G54" s="2177" t="n">
        <f aca="false">'03.24 по датам'!G54</f>
        <v>0</v>
      </c>
      <c r="H54" s="2177" t="n">
        <f aca="false">'03.24 по датам'!H54</f>
        <v>0</v>
      </c>
      <c r="I54" s="2177" t="n">
        <f aca="false">'03.24 по датам'!I54</f>
        <v>0</v>
      </c>
      <c r="J54" s="2177" t="n">
        <f aca="false">'03.24 по датам'!J54</f>
        <v>0</v>
      </c>
      <c r="K54" s="2177" t="n">
        <f aca="false">'03.24 по датам'!K54</f>
        <v>0</v>
      </c>
      <c r="L54" s="2177" t="n">
        <f aca="false">'03.24 по датам'!L54</f>
        <v>0</v>
      </c>
      <c r="M54" s="2177" t="n">
        <f aca="false">'03.24 по датам'!M54</f>
        <v>0</v>
      </c>
      <c r="N54" s="2177" t="n">
        <f aca="false">'03.24 по датам'!N54</f>
        <v>0</v>
      </c>
      <c r="O54" s="2177" t="n">
        <f aca="false">'03.24 по датам'!O54</f>
        <v>0</v>
      </c>
      <c r="P54" s="2177" t="n">
        <f aca="false">'03.24 по датам'!P54</f>
        <v>0</v>
      </c>
      <c r="Q54" s="2177" t="n">
        <f aca="false">'03.24 по датам'!Q54</f>
        <v>0</v>
      </c>
      <c r="R54" s="2177" t="n">
        <f aca="false">'03.24 по датам'!R54</f>
        <v>0</v>
      </c>
      <c r="S54" s="2177" t="n">
        <f aca="false">'03.24 по датам'!S54</f>
        <v>0</v>
      </c>
      <c r="T54" s="2177" t="n">
        <f aca="false">'03.24 по датам'!T54</f>
        <v>0</v>
      </c>
      <c r="U54" s="2177" t="n">
        <f aca="false">'03.24 по датам'!U54</f>
        <v>0</v>
      </c>
      <c r="V54" s="2177" t="n">
        <f aca="false">'03.24 по датам'!V54</f>
        <v>0</v>
      </c>
      <c r="W54" s="2178" t="n">
        <f aca="false">'03.24 по датам'!W54</f>
        <v>0</v>
      </c>
      <c r="X54" s="2171"/>
      <c r="Y54" s="2172"/>
      <c r="Z54" s="2173"/>
      <c r="AA54" s="2174" t="n">
        <f aca="false">SUBTOTAL(9,C54:Z54)</f>
        <v>70</v>
      </c>
      <c r="AB54" s="2175" t="n">
        <f aca="false">AA54+AB50</f>
        <v>120</v>
      </c>
      <c r="AC54" s="2264" t="n">
        <f aca="false">'03.24 по датам'!AC54</f>
        <v>0</v>
      </c>
      <c r="AD54" s="2176" t="n">
        <f aca="false">'03.24 по датам'!AD54</f>
        <v>0</v>
      </c>
      <c r="AE54" s="2177" t="n">
        <f aca="false">'03.24 по датам'!AE54</f>
        <v>0</v>
      </c>
      <c r="AF54" s="2177" t="n">
        <f aca="false">'03.24 по датам'!AF54</f>
        <v>0</v>
      </c>
      <c r="AG54" s="2177" t="n">
        <f aca="false">'03.24 по датам'!AG54</f>
        <v>0</v>
      </c>
      <c r="AH54" s="2177" t="n">
        <f aca="false">'03.24 по датам'!AH54</f>
        <v>0</v>
      </c>
      <c r="AI54" s="2177" t="n">
        <f aca="false">'03.24 по датам'!AI54</f>
        <v>0</v>
      </c>
      <c r="AJ54" s="2177" t="n">
        <f aca="false">'03.24 по датам'!AJ54</f>
        <v>0</v>
      </c>
      <c r="AK54" s="2177" t="n">
        <f aca="false">'03.24 по датам'!AK54</f>
        <v>0</v>
      </c>
      <c r="AL54" s="2177" t="n">
        <f aca="false">'03.24 по датам'!AL54</f>
        <v>0</v>
      </c>
      <c r="AM54" s="2177" t="n">
        <f aca="false">'03.24 по датам'!AM54</f>
        <v>0</v>
      </c>
      <c r="AN54" s="2177" t="n">
        <f aca="false">'03.24 по датам'!AN54</f>
        <v>0</v>
      </c>
      <c r="AO54" s="2178" t="n">
        <f aca="false">'03.24 по датам'!AO54</f>
        <v>0</v>
      </c>
      <c r="AP54" s="2171"/>
      <c r="AQ54" s="2172"/>
      <c r="AR54" s="2173"/>
      <c r="AS54" s="2174" t="n">
        <f aca="false">SUBTOTAL(9,AC54:AR54)</f>
        <v>0</v>
      </c>
      <c r="AT54" s="2175" t="n">
        <f aca="false">AS54+AT50</f>
        <v>0</v>
      </c>
      <c r="AU54" s="2176" t="n">
        <f aca="false">'03.24 по датам'!AU54</f>
        <v>0</v>
      </c>
      <c r="AV54" s="2176" t="n">
        <f aca="false">'03.24 по датам'!AV54</f>
        <v>0</v>
      </c>
      <c r="AW54" s="2179" t="n">
        <f aca="false">'03.24 по датам'!AW54</f>
        <v>0</v>
      </c>
      <c r="AX54" s="2177" t="n">
        <f aca="false">'03.24 по датам'!AX54</f>
        <v>0</v>
      </c>
      <c r="AY54" s="2177" t="n">
        <f aca="false">'03.24 по датам'!AY54</f>
        <v>0</v>
      </c>
      <c r="AZ54" s="2177" t="n">
        <f aca="false">'03.24 по датам'!AZ54</f>
        <v>0</v>
      </c>
      <c r="BA54" s="2177" t="n">
        <f aca="false">'03.24 по датам'!BA54</f>
        <v>0</v>
      </c>
      <c r="BB54" s="2177" t="n">
        <f aca="false">'03.24 по датам'!BB54</f>
        <v>0</v>
      </c>
      <c r="BC54" s="2177" t="n">
        <f aca="false">'03.24 по датам'!BC54</f>
        <v>0</v>
      </c>
      <c r="BD54" s="2177" t="n">
        <f aca="false">'03.24 по датам'!BD54</f>
        <v>0</v>
      </c>
      <c r="BE54" s="2177" t="n">
        <f aca="false">'03.24 по датам'!BE54</f>
        <v>0</v>
      </c>
      <c r="BF54" s="2177" t="n">
        <f aca="false">'03.24 по датам'!BF54</f>
        <v>0</v>
      </c>
      <c r="BG54" s="2177" t="n">
        <f aca="false">'03.24 по датам'!BG54</f>
        <v>0</v>
      </c>
      <c r="BH54" s="2177" t="n">
        <f aca="false">'03.24 по датам'!BH54</f>
        <v>0</v>
      </c>
      <c r="BI54" s="2177" t="n">
        <f aca="false">'03.24 по датам'!BI54</f>
        <v>0</v>
      </c>
      <c r="BJ54" s="2177" t="n">
        <f aca="false">'03.24 по датам'!BJ54</f>
        <v>0</v>
      </c>
      <c r="BK54" s="2177" t="n">
        <f aca="false">'03.24 по датам'!BK54</f>
        <v>0</v>
      </c>
      <c r="BL54" s="2177" t="n">
        <f aca="false">'03.24 по датам'!BL54</f>
        <v>0</v>
      </c>
      <c r="BM54" s="2177" t="n">
        <f aca="false">'03.24 по датам'!BM54</f>
        <v>0</v>
      </c>
      <c r="BN54" s="2177" t="n">
        <f aca="false">'03.24 по датам'!BN54</f>
        <v>0</v>
      </c>
      <c r="BO54" s="2177" t="n">
        <f aca="false">'03.24 по датам'!BO54</f>
        <v>0</v>
      </c>
      <c r="BP54" s="2177" t="n">
        <f aca="false">'03.24 по датам'!BP54</f>
        <v>0</v>
      </c>
      <c r="BQ54" s="2178" t="n">
        <f aca="false">'03.24 по датам'!BQ54</f>
        <v>0</v>
      </c>
      <c r="BR54" s="2171"/>
      <c r="BS54" s="2172"/>
      <c r="BT54" s="2173"/>
      <c r="BU54" s="2174" t="n">
        <f aca="false">SUBTOTAL(9,AU54:BT54)</f>
        <v>0</v>
      </c>
      <c r="BV54" s="2175" t="n">
        <f aca="false">BU54+BV50</f>
        <v>0</v>
      </c>
      <c r="BW54" s="2196" t="n">
        <f aca="false">'03.24 по датам'!BW54</f>
        <v>0</v>
      </c>
      <c r="BX54" s="2177" t="n">
        <f aca="false">'03.24 по датам'!BX54</f>
        <v>0</v>
      </c>
      <c r="BY54" s="2177" t="n">
        <f aca="false">'03.24 по датам'!BY54</f>
        <v>0</v>
      </c>
      <c r="BZ54" s="2177" t="n">
        <f aca="false">'03.24 по датам'!BZ54</f>
        <v>0</v>
      </c>
      <c r="CA54" s="2177" t="n">
        <f aca="false">'03.24 по датам'!CA54</f>
        <v>0</v>
      </c>
      <c r="CB54" s="2177" t="n">
        <f aca="false">'03.24 по датам'!CB54</f>
        <v>0</v>
      </c>
      <c r="CC54" s="2177" t="n">
        <f aca="false">'03.24 по датам'!CC54</f>
        <v>0</v>
      </c>
      <c r="CD54" s="2177" t="n">
        <f aca="false">'03.24 по датам'!CD54</f>
        <v>0</v>
      </c>
      <c r="CE54" s="2177" t="n">
        <f aca="false">'03.24 по датам'!CE54</f>
        <v>0</v>
      </c>
      <c r="CF54" s="2177" t="n">
        <f aca="false">'03.24 по датам'!CF54</f>
        <v>0</v>
      </c>
      <c r="CG54" s="2177" t="n">
        <f aca="false">'03.24 по датам'!CG54</f>
        <v>0</v>
      </c>
      <c r="CH54" s="2177" t="n">
        <f aca="false">'03.24 по датам'!CH54</f>
        <v>0</v>
      </c>
      <c r="CI54" s="2178" t="n">
        <f aca="false">'03.24 по датам'!CI54</f>
        <v>0</v>
      </c>
      <c r="CJ54" s="2171"/>
      <c r="CK54" s="2172"/>
      <c r="CL54" s="2173"/>
      <c r="CM54" s="2174" t="n">
        <f aca="false">SUBTOTAL(9,BW54:CL54)</f>
        <v>0</v>
      </c>
      <c r="CN54" s="2175" t="n">
        <f aca="false">CM54+CN50</f>
        <v>0</v>
      </c>
      <c r="CO54" s="2175" t="n">
        <f aca="false">AA54+AS54+BU54+CM54</f>
        <v>70</v>
      </c>
      <c r="CP54" s="2175" t="n">
        <f aca="false">CO54+CP50</f>
        <v>120</v>
      </c>
      <c r="CQ54" s="2177" t="n">
        <f aca="false">'03.24 по датам'!CQ54</f>
        <v>0</v>
      </c>
      <c r="CR54" s="2177" t="n">
        <f aca="false">'03.24 по датам'!CR54</f>
        <v>0</v>
      </c>
      <c r="CS54" s="2177" t="n">
        <f aca="false">'03.24 по датам'!CS54</f>
        <v>0</v>
      </c>
      <c r="CT54" s="2177" t="n">
        <f aca="false">'03.24 по датам'!CT54</f>
        <v>0</v>
      </c>
      <c r="CU54" s="2177" t="n">
        <f aca="false">'03.24 по датам'!CU54</f>
        <v>0</v>
      </c>
      <c r="CV54" s="2177" t="n">
        <f aca="false">'03.24 по датам'!CV54</f>
        <v>0</v>
      </c>
      <c r="CW54" s="2177" t="n">
        <f aca="false">'03.24 по датам'!CW54</f>
        <v>0</v>
      </c>
      <c r="CX54" s="2177" t="n">
        <f aca="false">'03.24 по датам'!CX54</f>
        <v>0</v>
      </c>
      <c r="CY54" s="2177" t="n">
        <f aca="false">'03.24 по датам'!CY54</f>
        <v>0</v>
      </c>
      <c r="CZ54" s="2177" t="n">
        <f aca="false">'03.24 по датам'!CZ54</f>
        <v>0</v>
      </c>
      <c r="DA54" s="2177" t="n">
        <f aca="false">'03.24 по датам'!DA54</f>
        <v>0</v>
      </c>
      <c r="DB54" s="2177" t="n">
        <f aca="false">'03.24 по датам'!DB54</f>
        <v>0</v>
      </c>
      <c r="DC54" s="2178" t="n">
        <f aca="false">'03.24 по датам'!DC54</f>
        <v>0</v>
      </c>
      <c r="DD54" s="2171"/>
      <c r="DE54" s="2172"/>
      <c r="DF54" s="2173"/>
      <c r="DG54" s="2181" t="n">
        <f aca="false">SUBTOTAL(9,CQ54:DF54)</f>
        <v>0</v>
      </c>
      <c r="DH54" s="2182" t="n">
        <f aca="false">DG54:DG54+IF($B50:$B50=2,0,DH50:DH50)</f>
        <v>0</v>
      </c>
      <c r="DI54" s="2196" t="n">
        <f aca="false">'03.24 по датам'!DI54</f>
        <v>0</v>
      </c>
      <c r="DJ54" s="2177" t="n">
        <f aca="false">'03.24 по датам'!DJ54</f>
        <v>0</v>
      </c>
      <c r="DK54" s="2177" t="n">
        <f aca="false">'03.24 по датам'!DK54</f>
        <v>0</v>
      </c>
      <c r="DL54" s="2177" t="n">
        <f aca="false">'03.24 по датам'!DL54</f>
        <v>0</v>
      </c>
      <c r="DM54" s="2177" t="n">
        <f aca="false">'03.24 по датам'!DM54</f>
        <v>0</v>
      </c>
      <c r="DN54" s="2177" t="n">
        <f aca="false">'03.24 по датам'!DN54</f>
        <v>0</v>
      </c>
      <c r="DO54" s="2177" t="n">
        <f aca="false">'03.24 по датам'!DO54</f>
        <v>0</v>
      </c>
      <c r="DP54" s="2177" t="n">
        <f aca="false">'03.24 по датам'!DP54</f>
        <v>0</v>
      </c>
      <c r="DQ54" s="2177" t="n">
        <f aca="false">'03.24 по датам'!DQ54</f>
        <v>0</v>
      </c>
      <c r="DR54" s="2177" t="n">
        <f aca="false">'03.24 по датам'!DR54</f>
        <v>0</v>
      </c>
      <c r="DS54" s="2177" t="n">
        <f aca="false">'03.24 по датам'!DS54</f>
        <v>0</v>
      </c>
      <c r="DT54" s="2177" t="n">
        <f aca="false">'03.24 по датам'!DT54</f>
        <v>0</v>
      </c>
      <c r="DU54" s="2178" t="n">
        <f aca="false">'03.24 по датам'!DU54</f>
        <v>0</v>
      </c>
      <c r="DV54" s="2171"/>
      <c r="DW54" s="2172"/>
      <c r="DX54" s="2173"/>
      <c r="DY54" s="2181" t="n">
        <f aca="false">SUBTOTAL(9,DI54:DX54)</f>
        <v>0</v>
      </c>
      <c r="DZ54" s="2182" t="n">
        <f aca="false">DY54:DY54+IF($B50:$B50=2,0,DZ50:DZ50)</f>
        <v>0</v>
      </c>
      <c r="EA54" s="2177" t="n">
        <f aca="false">'03.24 по датам'!EA54</f>
        <v>11</v>
      </c>
      <c r="EB54" s="2177" t="n">
        <f aca="false">'03.24 по датам'!EB54</f>
        <v>0</v>
      </c>
      <c r="EC54" s="2177" t="n">
        <f aca="false">'03.24 по датам'!EC54</f>
        <v>0</v>
      </c>
      <c r="ED54" s="2177" t="n">
        <f aca="false">'03.24 по датам'!ED54</f>
        <v>10</v>
      </c>
      <c r="EE54" s="2177" t="n">
        <f aca="false">'03.24 по датам'!EE54</f>
        <v>0</v>
      </c>
      <c r="EF54" s="2177" t="n">
        <f aca="false">'03.24 по датам'!EF54</f>
        <v>0</v>
      </c>
      <c r="EG54" s="2177" t="n">
        <f aca="false">'03.24 по датам'!EG54</f>
        <v>0</v>
      </c>
      <c r="EH54" s="2177" t="n">
        <f aca="false">'03.24 по датам'!EH54</f>
        <v>0</v>
      </c>
      <c r="EI54" s="2177" t="n">
        <f aca="false">'03.24 по датам'!EI54</f>
        <v>0</v>
      </c>
      <c r="EJ54" s="2177" t="n">
        <f aca="false">'03.24 по датам'!EJ54</f>
        <v>0</v>
      </c>
      <c r="EK54" s="2177" t="n">
        <f aca="false">'03.24 по датам'!EK54</f>
        <v>0</v>
      </c>
      <c r="EL54" s="2177" t="n">
        <f aca="false">'03.24 по датам'!EL54</f>
        <v>0</v>
      </c>
      <c r="EM54" s="2177" t="n">
        <f aca="false">'03.24 по датам'!EM54</f>
        <v>0</v>
      </c>
      <c r="EN54" s="2177" t="n">
        <f aca="false">'03.24 по датам'!EN54</f>
        <v>0</v>
      </c>
      <c r="EO54" s="2177" t="n">
        <f aca="false">'03.24 по датам'!EO54</f>
        <v>0</v>
      </c>
      <c r="EP54" s="2177" t="n">
        <f aca="false">'03.24 по датам'!EP54</f>
        <v>0</v>
      </c>
      <c r="EQ54" s="2177" t="n">
        <f aca="false">'03.24 по датам'!EQ54</f>
        <v>0</v>
      </c>
      <c r="ER54" s="2177" t="n">
        <f aca="false">'03.24 по датам'!ER54</f>
        <v>0</v>
      </c>
      <c r="ES54" s="2177" t="n">
        <f aca="false">'03.24 по датам'!ES54</f>
        <v>0</v>
      </c>
      <c r="ET54" s="2177" t="n">
        <f aca="false">'03.24 по датам'!ET54</f>
        <v>0</v>
      </c>
      <c r="EU54" s="2177" t="n">
        <f aca="false">'03.24 по датам'!EU54</f>
        <v>0</v>
      </c>
      <c r="EV54" s="2177" t="n">
        <f aca="false">'03.24 по датам'!EV54</f>
        <v>0</v>
      </c>
      <c r="EW54" s="2177" t="n">
        <f aca="false">'03.24 по датам'!EW54</f>
        <v>0</v>
      </c>
      <c r="EX54" s="2177" t="n">
        <f aca="false">'03.24 по датам'!EX54</f>
        <v>0</v>
      </c>
      <c r="EY54" s="2178" t="n">
        <f aca="false">'03.24 по датам'!EY54</f>
        <v>0</v>
      </c>
      <c r="EZ54" s="2171"/>
      <c r="FA54" s="2172"/>
      <c r="FB54" s="2173"/>
      <c r="FC54" s="2181" t="n">
        <f aca="false">SUBTOTAL(9,EA54:FB54)</f>
        <v>21</v>
      </c>
      <c r="FD54" s="2182" t="n">
        <f aca="false">FC54:FC54+IF($B50:$B50=2,0,FD50:FD50)</f>
        <v>61</v>
      </c>
      <c r="FE54" s="2177" t="n">
        <f aca="false">'03.24 по датам'!FE54</f>
        <v>0</v>
      </c>
      <c r="FF54" s="2177" t="n">
        <f aca="false">'03.24 по датам'!FF54</f>
        <v>0</v>
      </c>
      <c r="FG54" s="2177" t="n">
        <f aca="false">'03.24 по датам'!FG54</f>
        <v>0</v>
      </c>
      <c r="FH54" s="2177" t="n">
        <f aca="false">'03.24 по датам'!FH54</f>
        <v>0</v>
      </c>
      <c r="FI54" s="2177" t="n">
        <f aca="false">'03.24 по датам'!FI54</f>
        <v>0</v>
      </c>
      <c r="FJ54" s="2177" t="n">
        <f aca="false">'03.24 по датам'!FJ54</f>
        <v>0</v>
      </c>
      <c r="FK54" s="2177" t="n">
        <f aca="false">'03.24 по датам'!FK54</f>
        <v>0</v>
      </c>
      <c r="FL54" s="2177" t="n">
        <f aca="false">'03.24 по датам'!FL54</f>
        <v>0</v>
      </c>
      <c r="FM54" s="2177" t="n">
        <f aca="false">'03.24 по датам'!FM54</f>
        <v>0</v>
      </c>
      <c r="FN54" s="2178" t="n">
        <f aca="false">'03.24 по датам'!FN54</f>
        <v>0</v>
      </c>
      <c r="FO54" s="2171"/>
      <c r="FP54" s="2172"/>
      <c r="FQ54" s="2173"/>
      <c r="FR54" s="2181" t="n">
        <f aca="false">SUBTOTAL(9,FE54:FQ54)</f>
        <v>0</v>
      </c>
      <c r="FS54" s="2182" t="n">
        <f aca="false">FR54:FR54+IF($B50:$B50=2,0,FS50:FS50)</f>
        <v>0</v>
      </c>
      <c r="FT54" s="2282" t="n">
        <f aca="false">'03.24 по датам'!GX54-'03.24 НГДП по датам'!AW54</f>
        <v>0</v>
      </c>
      <c r="FU54" s="2282"/>
      <c r="FV54" s="2282"/>
      <c r="FW54" s="2184"/>
      <c r="FX54" s="2184"/>
      <c r="FY54" s="2184"/>
      <c r="FZ54" s="2184"/>
      <c r="GA54" s="2184"/>
      <c r="GB54" s="2184"/>
      <c r="GC54" s="2184"/>
      <c r="GD54" s="2184"/>
      <c r="GE54" s="2184"/>
      <c r="GF54" s="2184"/>
      <c r="GG54" s="2184"/>
      <c r="GH54" s="2184"/>
      <c r="GI54" s="2184"/>
      <c r="GJ54" s="2184"/>
      <c r="GK54" s="2184"/>
      <c r="GL54" s="2184"/>
      <c r="GM54" s="2184"/>
      <c r="GN54" s="2184"/>
      <c r="GO54" s="2184"/>
      <c r="GP54" s="2184"/>
      <c r="GQ54" s="2184"/>
      <c r="GR54" s="2184"/>
      <c r="GS54" s="2185"/>
      <c r="GT54" s="2186"/>
      <c r="GU54" s="2187"/>
      <c r="GV54" s="2173"/>
      <c r="GW54" s="2188" t="n">
        <f aca="false">SUBTOTAL(9,FT54:GV54)</f>
        <v>0</v>
      </c>
      <c r="GX54" s="2175" t="n">
        <f aca="false">SUBTOTAL(9,FT54:GV54)</f>
        <v>0</v>
      </c>
      <c r="GY54" s="2174" t="n">
        <f aca="false">GX54:GX54+IF($B50:$B50=2,0,GY50:GY50)</f>
        <v>0</v>
      </c>
      <c r="GZ54" s="2189" t="n">
        <f aca="false">'03.24 по датам'!GZ54</f>
        <v>0</v>
      </c>
      <c r="HA54" s="2190" t="n">
        <f aca="false">'03.24 по датам'!HA54</f>
        <v>0</v>
      </c>
      <c r="HB54" s="2191"/>
      <c r="HC54" s="2192" t="n">
        <f aca="false">SUBTOTAL(9,GZ54:HB54)</f>
        <v>0</v>
      </c>
      <c r="HD54" s="2193" t="n">
        <f aca="false">$HD$14+HD50</f>
        <v>418.33</v>
      </c>
      <c r="HE54" s="2194"/>
      <c r="HF54" s="2195" t="n">
        <f aca="false">SUM(HD54:HE54)</f>
        <v>418.33</v>
      </c>
      <c r="HG54" s="2196" t="n">
        <f aca="false">'03.24 по датам'!ID54-'03.24 НГДП по датам'!BF54</f>
        <v>10</v>
      </c>
      <c r="HH54" s="2180"/>
      <c r="HI54" s="2266"/>
      <c r="HJ54" s="2184"/>
      <c r="HK54" s="2184"/>
      <c r="HL54" s="2184"/>
      <c r="HM54" s="2184"/>
      <c r="HN54" s="2184"/>
      <c r="HO54" s="2184"/>
      <c r="HP54" s="2184"/>
      <c r="HQ54" s="2184"/>
      <c r="HR54" s="2184"/>
      <c r="HS54" s="2184"/>
      <c r="HT54" s="2184"/>
      <c r="HU54" s="2184"/>
      <c r="HV54" s="2184"/>
      <c r="HW54" s="2184"/>
      <c r="HX54" s="2184"/>
      <c r="HY54" s="2184"/>
      <c r="HZ54" s="2185"/>
      <c r="IA54" s="2186"/>
      <c r="IB54" s="2187"/>
      <c r="IC54" s="2173"/>
      <c r="ID54" s="2174" t="n">
        <f aca="false">SUBTOTAL(9,HG54:IC54)</f>
        <v>10</v>
      </c>
      <c r="IE54" s="2188" t="n">
        <f aca="false">ID54:ID54+IF($B50:$B50=2,0,IE50:IE50)</f>
        <v>63</v>
      </c>
      <c r="IF54" s="2198" t="n">
        <f aca="false">'03.24 по датам'!IF54</f>
        <v>0</v>
      </c>
      <c r="IG54" s="2198" t="n">
        <f aca="false">'03.24 по датам'!IG54</f>
        <v>0</v>
      </c>
      <c r="IH54" s="2199" t="n">
        <f aca="false">'03.24 по датам'!IH54</f>
        <v>0</v>
      </c>
      <c r="II54" s="2200"/>
      <c r="IJ54" s="2201"/>
      <c r="IK54" s="2202" t="n">
        <f aca="false">SUBTOTAL(9,IF54:IJ54)</f>
        <v>0</v>
      </c>
      <c r="IL54" s="2203" t="n">
        <f aca="false">IK54:IK54+IF($B50:$B50=2,0,IL50:IL50)</f>
        <v>0</v>
      </c>
      <c r="IM54" s="2204" t="n">
        <f aca="false">'03.24 по датам'!IM54</f>
        <v>0</v>
      </c>
      <c r="IN54" s="2204" t="n">
        <f aca="false">'03.24 по датам'!IN54</f>
        <v>0</v>
      </c>
      <c r="IO54" s="2177" t="n">
        <f aca="false">'03.24 по датам'!IO54</f>
        <v>0</v>
      </c>
      <c r="IP54" s="2177" t="n">
        <f aca="false">'03.24 по датам'!IP54</f>
        <v>0</v>
      </c>
      <c r="IQ54" s="2177" t="n">
        <f aca="false">'03.24 по датам'!IQ54</f>
        <v>0</v>
      </c>
      <c r="IR54" s="2177" t="n">
        <f aca="false">'03.24 по датам'!IR54</f>
        <v>0</v>
      </c>
      <c r="IS54" s="2177" t="n">
        <f aca="false">'03.24 по датам'!IS54</f>
        <v>0</v>
      </c>
      <c r="IT54" s="2177" t="n">
        <f aca="false">'03.24 по датам'!IT54</f>
        <v>0</v>
      </c>
      <c r="IU54" s="2177" t="n">
        <f aca="false">'03.24 по датам'!IU54</f>
        <v>0</v>
      </c>
      <c r="IV54" s="2178" t="n">
        <f aca="false">'03.24 по датам'!IV54</f>
        <v>0</v>
      </c>
      <c r="IW54" s="2171"/>
      <c r="IX54" s="2172"/>
      <c r="IY54" s="2173"/>
      <c r="IZ54" s="2174" t="n">
        <f aca="false">SUBTOTAL(9,IM54:IY54)</f>
        <v>0</v>
      </c>
      <c r="JA54" s="2175" t="n">
        <f aca="false">IZ54:IZ54+IF($B50:$B50=2,0,JA50:JA50)</f>
        <v>0</v>
      </c>
      <c r="JB54" s="2205" t="n">
        <f aca="false">'03.24 по датам'!JB54</f>
        <v>0</v>
      </c>
      <c r="JC54" s="2194"/>
      <c r="JD54" s="2268" t="n">
        <f aca="false">'03.24 по датам'!JD54</f>
        <v>0</v>
      </c>
      <c r="JE54" s="2207" t="n">
        <f aca="false">SUBTOTAL(9,JB54:JD54)</f>
        <v>0</v>
      </c>
      <c r="JF54" s="2208" t="n">
        <f aca="false">SUMIF($C$5:JE$5,"Накопленный эффект, т/сут",$C54:JE54)+SUMIF($C$5:JE$5,"Нараст.  по потенциалу",$C54:JE54)-SUMIF($C$5:JE$5,"Нараст. по остановкам",$C54:JE54)-SUMIF($C$5:JE$5,"ИТОГО перевод в ППД",$C54:JE54)-SUMIF($C$5:JE$5,"ИТОГО  нерент, по распоряж.",$C54:JE54)-SUMIF($C$5:JE$5,"ИТОГО ост. дебит от ЗБС, Углуб., ПВЛГ/ПНЛГ",$C54:JE54)</f>
        <v>118</v>
      </c>
      <c r="JG54" s="2269" t="n">
        <f aca="false">'03.24 по датам'!JG54-'03.24 НГДП по датам'!BV54</f>
        <v>0</v>
      </c>
      <c r="JH54" s="2209" t="n">
        <f aca="false">'03.24 по датам'!JH54-'03.24 НГДП по датам'!BW54</f>
        <v>0</v>
      </c>
      <c r="JI54" s="2209" t="n">
        <f aca="false">'03.24 по датам'!JI54-'03.24 НГДП по датам'!BX54</f>
        <v>0</v>
      </c>
      <c r="JJ54" s="2210" t="n">
        <f aca="false">'03.24 по датам'!JJ54-'03.24 НГДП по датам'!BY54</f>
        <v>0</v>
      </c>
      <c r="JK54" s="2211" t="n">
        <f aca="false">'03.24 НГДП по датам'!BZ54</f>
        <v>0</v>
      </c>
      <c r="JL54" s="2202" t="n">
        <f aca="false">SUBTOTAL(9,JG54:JJ54)</f>
        <v>0</v>
      </c>
      <c r="JM54" s="2107"/>
      <c r="JN54" s="2108"/>
      <c r="JO54" s="2256"/>
      <c r="JP54" s="2212" t="n">
        <f aca="false">JP$4:JP$4+SUMIF($C$5:JL$5,"Нараст. по остановкам",$C54:JL54)-SUMIF($C$5:JL$5,"Нараст.  по потенциалу",$C54:JL54)</f>
        <v>683.812</v>
      </c>
      <c r="JQ54" s="2213"/>
      <c r="JR54" s="2214" t="n">
        <f aca="false">'03.24 НГДП по датам'!CB54</f>
        <v>81.893</v>
      </c>
    </row>
    <row r="55" customFormat="false" ht="1.5" hidden="false" customHeight="true" outlineLevel="0" collapsed="false">
      <c r="A55" s="2215"/>
      <c r="B55" s="2215"/>
      <c r="C55" s="2216" t="n">
        <f aca="false">'03.24 по датам'!C55</f>
        <v>0</v>
      </c>
      <c r="D55" s="2216" t="n">
        <f aca="false">'03.24 по датам'!D55</f>
        <v>0</v>
      </c>
      <c r="E55" s="2216" t="n">
        <f aca="false">'03.24 по датам'!E55</f>
        <v>0</v>
      </c>
      <c r="F55" s="2216" t="n">
        <f aca="false">'03.24 по датам'!F55</f>
        <v>0</v>
      </c>
      <c r="G55" s="2217" t="n">
        <f aca="false">'03.24 по датам'!G55</f>
        <v>0</v>
      </c>
      <c r="H55" s="2217" t="n">
        <f aca="false">'03.24 по датам'!H55</f>
        <v>0</v>
      </c>
      <c r="I55" s="2217" t="n">
        <f aca="false">'03.24 по датам'!I55</f>
        <v>0</v>
      </c>
      <c r="J55" s="2217" t="n">
        <f aca="false">'03.24 по датам'!J55</f>
        <v>0</v>
      </c>
      <c r="K55" s="2217" t="n">
        <f aca="false">'03.24 по датам'!K55</f>
        <v>0</v>
      </c>
      <c r="L55" s="2217" t="n">
        <f aca="false">'03.24 по датам'!L55</f>
        <v>0</v>
      </c>
      <c r="M55" s="2217" t="n">
        <f aca="false">'03.24 по датам'!M55</f>
        <v>0</v>
      </c>
      <c r="N55" s="2217" t="n">
        <f aca="false">'03.24 по датам'!N55</f>
        <v>0</v>
      </c>
      <c r="O55" s="2217" t="n">
        <f aca="false">'03.24 по датам'!O55</f>
        <v>0</v>
      </c>
      <c r="P55" s="2217" t="n">
        <f aca="false">'03.24 по датам'!P55</f>
        <v>0</v>
      </c>
      <c r="Q55" s="2217" t="n">
        <f aca="false">'03.24 по датам'!Q55</f>
        <v>0</v>
      </c>
      <c r="R55" s="2217" t="n">
        <f aca="false">'03.24 по датам'!R55</f>
        <v>0</v>
      </c>
      <c r="S55" s="2217" t="n">
        <f aca="false">'03.24 по датам'!S55</f>
        <v>0</v>
      </c>
      <c r="T55" s="2217" t="n">
        <f aca="false">'03.24 по датам'!T55</f>
        <v>0</v>
      </c>
      <c r="U55" s="2217" t="n">
        <f aca="false">'03.24 по датам'!U55</f>
        <v>0</v>
      </c>
      <c r="V55" s="2217" t="n">
        <f aca="false">'03.24 по датам'!V55</f>
        <v>0</v>
      </c>
      <c r="W55" s="2217" t="n">
        <f aca="false">'03.24 по датам'!W55</f>
        <v>0</v>
      </c>
      <c r="X55" s="2218"/>
      <c r="Y55" s="2219"/>
      <c r="Z55" s="2220"/>
      <c r="AA55" s="2221"/>
      <c r="AB55" s="2221"/>
      <c r="AC55" s="2222" t="n">
        <f aca="false">'03.24 по датам'!AC55</f>
        <v>0</v>
      </c>
      <c r="AD55" s="2222" t="n">
        <f aca="false">'03.24 по датам'!AD55</f>
        <v>0</v>
      </c>
      <c r="AE55" s="2217" t="n">
        <f aca="false">'03.24 по датам'!AE55</f>
        <v>0</v>
      </c>
      <c r="AF55" s="2217" t="n">
        <f aca="false">'03.24 по датам'!AF55</f>
        <v>0</v>
      </c>
      <c r="AG55" s="2217" t="n">
        <f aca="false">'03.24 по датам'!AG55</f>
        <v>0</v>
      </c>
      <c r="AH55" s="2217" t="n">
        <f aca="false">'03.24 по датам'!AH55</f>
        <v>0</v>
      </c>
      <c r="AI55" s="2217" t="n">
        <f aca="false">'03.24 по датам'!AI55</f>
        <v>0</v>
      </c>
      <c r="AJ55" s="2217" t="n">
        <f aca="false">'03.24 по датам'!AJ55</f>
        <v>0</v>
      </c>
      <c r="AK55" s="2217" t="n">
        <f aca="false">'03.24 по датам'!AK55</f>
        <v>0</v>
      </c>
      <c r="AL55" s="2217" t="n">
        <f aca="false">'03.24 по датам'!AL55</f>
        <v>0</v>
      </c>
      <c r="AM55" s="2217" t="n">
        <f aca="false">'03.24 по датам'!AM55</f>
        <v>0</v>
      </c>
      <c r="AN55" s="2217" t="n">
        <f aca="false">'03.24 по датам'!AN55</f>
        <v>0</v>
      </c>
      <c r="AO55" s="2217" t="n">
        <f aca="false">'03.24 по датам'!AO55</f>
        <v>0</v>
      </c>
      <c r="AP55" s="2218"/>
      <c r="AQ55" s="2219"/>
      <c r="AR55" s="2220"/>
      <c r="AS55" s="2221"/>
      <c r="AT55" s="2221"/>
      <c r="AU55" s="2216" t="n">
        <f aca="false">'03.24 по датам'!AU55</f>
        <v>0</v>
      </c>
      <c r="AV55" s="2216" t="n">
        <f aca="false">'03.24 по датам'!AV55</f>
        <v>0</v>
      </c>
      <c r="AW55" s="2223" t="n">
        <f aca="false">'03.24 по датам'!AW55</f>
        <v>0</v>
      </c>
      <c r="AX55" s="2217" t="n">
        <f aca="false">'03.24 по датам'!AX55</f>
        <v>0</v>
      </c>
      <c r="AY55" s="2217" t="n">
        <f aca="false">'03.24 по датам'!AY55</f>
        <v>0</v>
      </c>
      <c r="AZ55" s="2217" t="n">
        <f aca="false">'03.24 по датам'!AZ55</f>
        <v>0</v>
      </c>
      <c r="BA55" s="2217" t="n">
        <f aca="false">'03.24 по датам'!BA55</f>
        <v>0</v>
      </c>
      <c r="BB55" s="2217" t="n">
        <f aca="false">'03.24 по датам'!BB55</f>
        <v>0</v>
      </c>
      <c r="BC55" s="2217" t="n">
        <f aca="false">'03.24 по датам'!BC55</f>
        <v>0</v>
      </c>
      <c r="BD55" s="2217" t="n">
        <f aca="false">'03.24 по датам'!BD55</f>
        <v>0</v>
      </c>
      <c r="BE55" s="2217" t="n">
        <f aca="false">'03.24 по датам'!BE55</f>
        <v>0</v>
      </c>
      <c r="BF55" s="2217" t="n">
        <f aca="false">'03.24 по датам'!BF55</f>
        <v>0</v>
      </c>
      <c r="BG55" s="2217" t="n">
        <f aca="false">'03.24 по датам'!BG55</f>
        <v>0</v>
      </c>
      <c r="BH55" s="2217" t="n">
        <f aca="false">'03.24 по датам'!BH55</f>
        <v>0</v>
      </c>
      <c r="BI55" s="2217" t="n">
        <f aca="false">'03.24 по датам'!BI55</f>
        <v>0</v>
      </c>
      <c r="BJ55" s="2217" t="n">
        <f aca="false">'03.24 по датам'!BJ55</f>
        <v>0</v>
      </c>
      <c r="BK55" s="2217" t="n">
        <f aca="false">'03.24 по датам'!BK55</f>
        <v>0</v>
      </c>
      <c r="BL55" s="2217" t="n">
        <f aca="false">'03.24 по датам'!BL55</f>
        <v>0</v>
      </c>
      <c r="BM55" s="2217" t="n">
        <f aca="false">'03.24 по датам'!BM55</f>
        <v>0</v>
      </c>
      <c r="BN55" s="2217" t="n">
        <f aca="false">'03.24 по датам'!BN55</f>
        <v>0</v>
      </c>
      <c r="BO55" s="2217" t="n">
        <f aca="false">'03.24 по датам'!BO55</f>
        <v>0</v>
      </c>
      <c r="BP55" s="2217" t="n">
        <f aca="false">'03.24 по датам'!BP55</f>
        <v>0</v>
      </c>
      <c r="BQ55" s="2217" t="n">
        <f aca="false">'03.24 по датам'!BQ55</f>
        <v>0</v>
      </c>
      <c r="BR55" s="2218"/>
      <c r="BS55" s="2219"/>
      <c r="BT55" s="2220"/>
      <c r="BU55" s="2221"/>
      <c r="BV55" s="2221"/>
      <c r="BW55" s="2222" t="n">
        <f aca="false">'03.24 по датам'!BW55</f>
        <v>0</v>
      </c>
      <c r="BX55" s="2217" t="n">
        <f aca="false">'03.24 по датам'!BX55</f>
        <v>0</v>
      </c>
      <c r="BY55" s="2217" t="n">
        <f aca="false">'03.24 по датам'!BY55</f>
        <v>0</v>
      </c>
      <c r="BZ55" s="2217" t="n">
        <f aca="false">'03.24 по датам'!BZ55</f>
        <v>0</v>
      </c>
      <c r="CA55" s="2217" t="n">
        <f aca="false">'03.24 по датам'!CA55</f>
        <v>0</v>
      </c>
      <c r="CB55" s="2217" t="n">
        <f aca="false">'03.24 по датам'!CB55</f>
        <v>0</v>
      </c>
      <c r="CC55" s="2217" t="n">
        <f aca="false">'03.24 по датам'!CC55</f>
        <v>0</v>
      </c>
      <c r="CD55" s="2217" t="n">
        <f aca="false">'03.24 по датам'!CD55</f>
        <v>0</v>
      </c>
      <c r="CE55" s="2217" t="n">
        <f aca="false">'03.24 по датам'!CE55</f>
        <v>0</v>
      </c>
      <c r="CF55" s="2217" t="n">
        <f aca="false">'03.24 по датам'!CF55</f>
        <v>0</v>
      </c>
      <c r="CG55" s="2217" t="n">
        <f aca="false">'03.24 по датам'!CG55</f>
        <v>0</v>
      </c>
      <c r="CH55" s="2217" t="n">
        <f aca="false">'03.24 по датам'!CH55</f>
        <v>0</v>
      </c>
      <c r="CI55" s="2217" t="n">
        <f aca="false">'03.24 по датам'!CI55</f>
        <v>0</v>
      </c>
      <c r="CJ55" s="2218"/>
      <c r="CK55" s="2219"/>
      <c r="CL55" s="2220"/>
      <c r="CM55" s="2221"/>
      <c r="CN55" s="2221"/>
      <c r="CO55" s="2221"/>
      <c r="CP55" s="2221"/>
      <c r="CQ55" s="2217" t="n">
        <f aca="false">'03.24 по датам'!CQ55</f>
        <v>0</v>
      </c>
      <c r="CR55" s="2217" t="n">
        <f aca="false">'03.24 по датам'!CR55</f>
        <v>0</v>
      </c>
      <c r="CS55" s="2217" t="n">
        <f aca="false">'03.24 по датам'!CS55</f>
        <v>0</v>
      </c>
      <c r="CT55" s="2217" t="n">
        <f aca="false">'03.24 по датам'!CT55</f>
        <v>0</v>
      </c>
      <c r="CU55" s="2217" t="n">
        <f aca="false">'03.24 по датам'!CU55</f>
        <v>0</v>
      </c>
      <c r="CV55" s="2217" t="n">
        <f aca="false">'03.24 по датам'!CV55</f>
        <v>0</v>
      </c>
      <c r="CW55" s="2217" t="n">
        <f aca="false">'03.24 по датам'!CW55</f>
        <v>0</v>
      </c>
      <c r="CX55" s="2217" t="n">
        <f aca="false">'03.24 по датам'!CX55</f>
        <v>0</v>
      </c>
      <c r="CY55" s="2217" t="n">
        <f aca="false">'03.24 по датам'!CY55</f>
        <v>0</v>
      </c>
      <c r="CZ55" s="2217" t="n">
        <f aca="false">'03.24 по датам'!CZ55</f>
        <v>0</v>
      </c>
      <c r="DA55" s="2217" t="n">
        <f aca="false">'03.24 по датам'!DA55</f>
        <v>0</v>
      </c>
      <c r="DB55" s="2217" t="n">
        <f aca="false">'03.24 по датам'!DB55</f>
        <v>0</v>
      </c>
      <c r="DC55" s="2217" t="n">
        <f aca="false">'03.24 по датам'!DC55</f>
        <v>0</v>
      </c>
      <c r="DD55" s="2218"/>
      <c r="DE55" s="2219"/>
      <c r="DF55" s="2220"/>
      <c r="DG55" s="2221"/>
      <c r="DH55" s="2221"/>
      <c r="DI55" s="2285" t="n">
        <f aca="false">'03.24 по датам'!DI55</f>
        <v>0</v>
      </c>
      <c r="DJ55" s="2217" t="n">
        <f aca="false">'03.24 по датам'!DJ55</f>
        <v>0</v>
      </c>
      <c r="DK55" s="2217" t="n">
        <f aca="false">'03.24 по датам'!DK55</f>
        <v>0</v>
      </c>
      <c r="DL55" s="2217" t="n">
        <f aca="false">'03.24 по датам'!DL55</f>
        <v>0</v>
      </c>
      <c r="DM55" s="2217" t="n">
        <f aca="false">'03.24 по датам'!DM55</f>
        <v>0</v>
      </c>
      <c r="DN55" s="2217" t="n">
        <f aca="false">'03.24 по датам'!DN55</f>
        <v>0</v>
      </c>
      <c r="DO55" s="2217" t="n">
        <f aca="false">'03.24 по датам'!DO55</f>
        <v>0</v>
      </c>
      <c r="DP55" s="2217" t="n">
        <f aca="false">'03.24 по датам'!DP55</f>
        <v>0</v>
      </c>
      <c r="DQ55" s="2217" t="n">
        <f aca="false">'03.24 по датам'!DQ55</f>
        <v>0</v>
      </c>
      <c r="DR55" s="2217" t="n">
        <f aca="false">'03.24 по датам'!DR55</f>
        <v>0</v>
      </c>
      <c r="DS55" s="2217" t="n">
        <f aca="false">'03.24 по датам'!DS55</f>
        <v>0</v>
      </c>
      <c r="DT55" s="2217" t="n">
        <f aca="false">'03.24 по датам'!DT55</f>
        <v>0</v>
      </c>
      <c r="DU55" s="2217" t="n">
        <f aca="false">'03.24 по датам'!DU55</f>
        <v>0</v>
      </c>
      <c r="DV55" s="2218"/>
      <c r="DW55" s="2219"/>
      <c r="DX55" s="2220"/>
      <c r="DY55" s="2221"/>
      <c r="DZ55" s="2221"/>
      <c r="EA55" s="2297" t="n">
        <f aca="false">'03.24 по датам'!EA55</f>
        <v>0</v>
      </c>
      <c r="EB55" s="2217" t="n">
        <f aca="false">'03.24 по датам'!EB55</f>
        <v>0</v>
      </c>
      <c r="EC55" s="2217" t="n">
        <f aca="false">'03.24 по датам'!EC55</f>
        <v>0</v>
      </c>
      <c r="ED55" s="2217" t="n">
        <f aca="false">'03.24 по датам'!ED55</f>
        <v>0</v>
      </c>
      <c r="EE55" s="2217" t="n">
        <f aca="false">'03.24 по датам'!EE55</f>
        <v>0</v>
      </c>
      <c r="EF55" s="2217" t="n">
        <f aca="false">'03.24 по датам'!EF55</f>
        <v>0</v>
      </c>
      <c r="EG55" s="2217" t="n">
        <f aca="false">'03.24 по датам'!EG55</f>
        <v>0</v>
      </c>
      <c r="EH55" s="2217" t="n">
        <f aca="false">'03.24 по датам'!EH55</f>
        <v>0</v>
      </c>
      <c r="EI55" s="2217" t="n">
        <f aca="false">'03.24 по датам'!EI55</f>
        <v>0</v>
      </c>
      <c r="EJ55" s="2217" t="n">
        <f aca="false">'03.24 по датам'!EJ55</f>
        <v>0</v>
      </c>
      <c r="EK55" s="2217" t="n">
        <f aca="false">'03.24 по датам'!EK55</f>
        <v>0</v>
      </c>
      <c r="EL55" s="2217" t="n">
        <f aca="false">'03.24 по датам'!EL55</f>
        <v>0</v>
      </c>
      <c r="EM55" s="2217" t="n">
        <f aca="false">'03.24 по датам'!EM55</f>
        <v>0</v>
      </c>
      <c r="EN55" s="2217" t="n">
        <f aca="false">'03.24 по датам'!EN55</f>
        <v>0</v>
      </c>
      <c r="EO55" s="2217" t="n">
        <f aca="false">'03.24 по датам'!EO55</f>
        <v>0</v>
      </c>
      <c r="EP55" s="2217" t="n">
        <f aca="false">'03.24 по датам'!EP55</f>
        <v>0</v>
      </c>
      <c r="EQ55" s="2217" t="n">
        <f aca="false">'03.24 по датам'!EQ55</f>
        <v>0</v>
      </c>
      <c r="ER55" s="2217" t="n">
        <f aca="false">'03.24 по датам'!ER55</f>
        <v>0</v>
      </c>
      <c r="ES55" s="2217" t="n">
        <f aca="false">'03.24 по датам'!ES55</f>
        <v>0</v>
      </c>
      <c r="ET55" s="2217" t="n">
        <f aca="false">'03.24 по датам'!ET55</f>
        <v>0</v>
      </c>
      <c r="EU55" s="2217" t="n">
        <f aca="false">'03.24 по датам'!EU55</f>
        <v>0</v>
      </c>
      <c r="EV55" s="2217" t="n">
        <f aca="false">'03.24 по датам'!EV55</f>
        <v>0</v>
      </c>
      <c r="EW55" s="2217" t="n">
        <f aca="false">'03.24 по датам'!EW55</f>
        <v>0</v>
      </c>
      <c r="EX55" s="2217" t="n">
        <f aca="false">'03.24 по датам'!EX55</f>
        <v>0</v>
      </c>
      <c r="EY55" s="2217" t="n">
        <f aca="false">'03.24 по датам'!EY55</f>
        <v>0</v>
      </c>
      <c r="EZ55" s="2218"/>
      <c r="FA55" s="2219"/>
      <c r="FB55" s="2220"/>
      <c r="FC55" s="2221"/>
      <c r="FD55" s="2221"/>
      <c r="FE55" s="2217" t="n">
        <f aca="false">'03.24 по датам'!FE55</f>
        <v>0</v>
      </c>
      <c r="FF55" s="2217" t="n">
        <f aca="false">'03.24 по датам'!FF55</f>
        <v>0</v>
      </c>
      <c r="FG55" s="2217" t="n">
        <f aca="false">'03.24 по датам'!FG55</f>
        <v>0</v>
      </c>
      <c r="FH55" s="2217" t="n">
        <f aca="false">'03.24 по датам'!FH55</f>
        <v>0</v>
      </c>
      <c r="FI55" s="2217" t="n">
        <f aca="false">'03.24 по датам'!FI55</f>
        <v>0</v>
      </c>
      <c r="FJ55" s="2217" t="n">
        <f aca="false">'03.24 по датам'!FJ55</f>
        <v>0</v>
      </c>
      <c r="FK55" s="2217" t="n">
        <f aca="false">'03.24 по датам'!FK55</f>
        <v>0</v>
      </c>
      <c r="FL55" s="2217" t="n">
        <f aca="false">'03.24 по датам'!FL55</f>
        <v>0</v>
      </c>
      <c r="FM55" s="2217" t="n">
        <f aca="false">'03.24 по датам'!FM55</f>
        <v>0</v>
      </c>
      <c r="FN55" s="2217" t="n">
        <f aca="false">'03.24 по датам'!FN55</f>
        <v>0</v>
      </c>
      <c r="FO55" s="2218"/>
      <c r="FP55" s="2219"/>
      <c r="FQ55" s="2220"/>
      <c r="FR55" s="2221"/>
      <c r="FS55" s="2221"/>
      <c r="FT55" s="2225"/>
      <c r="FU55" s="2225"/>
      <c r="FV55" s="2225"/>
      <c r="FW55" s="2225"/>
      <c r="FX55" s="2225"/>
      <c r="FY55" s="2225"/>
      <c r="FZ55" s="2225"/>
      <c r="GA55" s="2225"/>
      <c r="GB55" s="2225"/>
      <c r="GC55" s="2225"/>
      <c r="GD55" s="2225"/>
      <c r="GE55" s="2225"/>
      <c r="GF55" s="2225"/>
      <c r="GG55" s="2225"/>
      <c r="GH55" s="2225"/>
      <c r="GI55" s="2225"/>
      <c r="GJ55" s="2225"/>
      <c r="GK55" s="2225"/>
      <c r="GL55" s="2225"/>
      <c r="GM55" s="2225"/>
      <c r="GN55" s="2225"/>
      <c r="GO55" s="2225"/>
      <c r="GP55" s="2225"/>
      <c r="GQ55" s="2225"/>
      <c r="GR55" s="2225"/>
      <c r="GS55" s="2225"/>
      <c r="GT55" s="2218"/>
      <c r="GU55" s="2219"/>
      <c r="GV55" s="2220"/>
      <c r="GW55" s="2221"/>
      <c r="GX55" s="2221"/>
      <c r="GY55" s="2221"/>
      <c r="GZ55" s="2217" t="n">
        <f aca="false">'03.24 по датам'!GZ55</f>
        <v>0</v>
      </c>
      <c r="HA55" s="2217" t="n">
        <f aca="false">'03.24 по датам'!HA55</f>
        <v>0</v>
      </c>
      <c r="HB55" s="2226"/>
      <c r="HC55" s="2221"/>
      <c r="HD55" s="2227" t="n">
        <f aca="false">'03.24 по датам'!HD55</f>
        <v>0</v>
      </c>
      <c r="HE55" s="2226"/>
      <c r="HF55" s="2228"/>
      <c r="HG55" s="2229"/>
      <c r="HH55" s="2180"/>
      <c r="HI55" s="2230"/>
      <c r="HJ55" s="2225"/>
      <c r="HK55" s="2225"/>
      <c r="HL55" s="2225"/>
      <c r="HM55" s="2225"/>
      <c r="HN55" s="2225"/>
      <c r="HO55" s="2225"/>
      <c r="HP55" s="2225"/>
      <c r="HQ55" s="2225"/>
      <c r="HR55" s="2225"/>
      <c r="HS55" s="2225"/>
      <c r="HT55" s="2225"/>
      <c r="HU55" s="2225"/>
      <c r="HV55" s="2225"/>
      <c r="HW55" s="2225"/>
      <c r="HX55" s="2225"/>
      <c r="HY55" s="2225"/>
      <c r="HZ55" s="2225"/>
      <c r="IA55" s="2218"/>
      <c r="IB55" s="2219"/>
      <c r="IC55" s="2220"/>
      <c r="ID55" s="2221"/>
      <c r="IE55" s="2221"/>
      <c r="IF55" s="2231" t="n">
        <f aca="false">'03.24 по датам'!IF55</f>
        <v>0</v>
      </c>
      <c r="IG55" s="2231" t="n">
        <f aca="false">'03.24 по датам'!IG55</f>
        <v>0</v>
      </c>
      <c r="IH55" s="2231" t="n">
        <f aca="false">'03.24 по датам'!IH55</f>
        <v>0</v>
      </c>
      <c r="II55" s="2232"/>
      <c r="IJ55" s="2233"/>
      <c r="IK55" s="1302"/>
      <c r="IL55" s="1302"/>
      <c r="IM55" s="2234" t="n">
        <f aca="false">'03.24 по датам'!IM55</f>
        <v>0</v>
      </c>
      <c r="IN55" s="2234" t="n">
        <f aca="false">'03.24 по датам'!IN55</f>
        <v>0</v>
      </c>
      <c r="IO55" s="2217" t="n">
        <f aca="false">'03.24 по датам'!IO55</f>
        <v>0</v>
      </c>
      <c r="IP55" s="2217" t="n">
        <f aca="false">'03.24 по датам'!IP55</f>
        <v>0</v>
      </c>
      <c r="IQ55" s="2217" t="n">
        <f aca="false">'03.24 по датам'!IQ55</f>
        <v>0</v>
      </c>
      <c r="IR55" s="2217" t="n">
        <f aca="false">'03.24 по датам'!IR55</f>
        <v>0</v>
      </c>
      <c r="IS55" s="2217" t="n">
        <f aca="false">'03.24 по датам'!IS55</f>
        <v>0</v>
      </c>
      <c r="IT55" s="2217" t="n">
        <f aca="false">'03.24 по датам'!IT55</f>
        <v>0</v>
      </c>
      <c r="IU55" s="2217" t="n">
        <f aca="false">'03.24 по датам'!IU55</f>
        <v>0</v>
      </c>
      <c r="IV55" s="2217" t="n">
        <f aca="false">'03.24 по датам'!IV55</f>
        <v>0</v>
      </c>
      <c r="IW55" s="2218"/>
      <c r="IX55" s="2219"/>
      <c r="IY55" s="2220"/>
      <c r="IZ55" s="2221"/>
      <c r="JA55" s="2221"/>
      <c r="JB55" s="2217" t="n">
        <f aca="false">'03.24 по датам'!JB55</f>
        <v>0</v>
      </c>
      <c r="JC55" s="2226"/>
      <c r="JD55" s="2217" t="n">
        <f aca="false">'03.24 по датам'!JD55</f>
        <v>0</v>
      </c>
      <c r="JE55" s="2221"/>
      <c r="JF55" s="2221"/>
      <c r="JG55" s="2231" t="n">
        <f aca="false">'03.24 по датам'!JG55</f>
        <v>0</v>
      </c>
      <c r="JH55" s="2231" t="n">
        <f aca="false">'03.24 по датам'!JH55</f>
        <v>0</v>
      </c>
      <c r="JI55" s="2231" t="n">
        <f aca="false">'03.24 по датам'!JI55</f>
        <v>0</v>
      </c>
      <c r="JJ55" s="2231" t="n">
        <f aca="false">'03.24 по датам'!JJ55</f>
        <v>0</v>
      </c>
      <c r="JK55" s="2270"/>
      <c r="JL55" s="1302"/>
      <c r="JM55" s="2236"/>
      <c r="JN55" s="2236"/>
      <c r="JO55" s="2237"/>
      <c r="JP55" s="2236"/>
      <c r="JQ55" s="2236"/>
      <c r="JR55" s="2237"/>
    </row>
    <row r="56" customFormat="false" ht="11.25" hidden="false" customHeight="true" outlineLevel="0" collapsed="false">
      <c r="A56" s="2056" t="n">
        <f aca="false">A52+1</f>
        <v>45363</v>
      </c>
      <c r="B56" s="2057" t="s">
        <v>662</v>
      </c>
      <c r="C56" s="2067" t="n">
        <f aca="false">'03.24 по датам'!C56</f>
        <v>0</v>
      </c>
      <c r="D56" s="2067" t="n">
        <f aca="false">'03.24 по датам'!D56</f>
        <v>0</v>
      </c>
      <c r="E56" s="2067" t="n">
        <f aca="false">'03.24 по датам'!E56</f>
        <v>0</v>
      </c>
      <c r="F56" s="2067" t="n">
        <f aca="false">'03.24 по датам'!F56</f>
        <v>0</v>
      </c>
      <c r="G56" s="2065" t="n">
        <f aca="false">'03.24 по датам'!G56</f>
        <v>0</v>
      </c>
      <c r="H56" s="2065" t="n">
        <f aca="false">'03.24 по датам'!H56</f>
        <v>0</v>
      </c>
      <c r="I56" s="2065" t="n">
        <f aca="false">'03.24 по датам'!I56</f>
        <v>0</v>
      </c>
      <c r="J56" s="2065" t="n">
        <f aca="false">'03.24 по датам'!J56</f>
        <v>0</v>
      </c>
      <c r="K56" s="2065" t="n">
        <f aca="false">'03.24 по датам'!K56</f>
        <v>0</v>
      </c>
      <c r="L56" s="2065" t="n">
        <f aca="false">'03.24 по датам'!L56</f>
        <v>0</v>
      </c>
      <c r="M56" s="2065" t="n">
        <f aca="false">'03.24 по датам'!M56</f>
        <v>0</v>
      </c>
      <c r="N56" s="2065" t="n">
        <f aca="false">'03.24 по датам'!N56</f>
        <v>0</v>
      </c>
      <c r="O56" s="2065" t="n">
        <f aca="false">'03.24 по датам'!O56</f>
        <v>0</v>
      </c>
      <c r="P56" s="2065" t="n">
        <f aca="false">'03.24 по датам'!P56</f>
        <v>0</v>
      </c>
      <c r="Q56" s="2065" t="n">
        <f aca="false">'03.24 по датам'!Q56</f>
        <v>0</v>
      </c>
      <c r="R56" s="2065" t="n">
        <f aca="false">'03.24 по датам'!R56</f>
        <v>0</v>
      </c>
      <c r="S56" s="2065" t="n">
        <f aca="false">'03.24 по датам'!S56</f>
        <v>0</v>
      </c>
      <c r="T56" s="2065" t="n">
        <f aca="false">'03.24 по датам'!T56</f>
        <v>0</v>
      </c>
      <c r="U56" s="2065" t="n">
        <f aca="false">'03.24 по датам'!U56</f>
        <v>0</v>
      </c>
      <c r="V56" s="2065" t="n">
        <f aca="false">'03.24 по датам'!V56</f>
        <v>0</v>
      </c>
      <c r="W56" s="2066" t="n">
        <f aca="false">'03.24 по датам'!W56</f>
        <v>0</v>
      </c>
      <c r="X56" s="2238"/>
      <c r="Y56" s="2239"/>
      <c r="Z56" s="2240"/>
      <c r="AA56" s="2062"/>
      <c r="AB56" s="2063"/>
      <c r="AC56" s="2064" t="n">
        <f aca="false">'03.24 по датам'!AC56</f>
        <v>0</v>
      </c>
      <c r="AD56" s="2064" t="n">
        <f aca="false">'03.24 по датам'!AD56</f>
        <v>0</v>
      </c>
      <c r="AE56" s="2065" t="n">
        <f aca="false">'03.24 по датам'!AE56</f>
        <v>0</v>
      </c>
      <c r="AF56" s="2065" t="n">
        <f aca="false">'03.24 по датам'!AF56</f>
        <v>0</v>
      </c>
      <c r="AG56" s="2065" t="n">
        <f aca="false">'03.24 по датам'!AG56</f>
        <v>0</v>
      </c>
      <c r="AH56" s="2065" t="n">
        <f aca="false">'03.24 по датам'!AH56</f>
        <v>0</v>
      </c>
      <c r="AI56" s="2065" t="n">
        <f aca="false">'03.24 по датам'!AI56</f>
        <v>0</v>
      </c>
      <c r="AJ56" s="2065" t="n">
        <f aca="false">'03.24 по датам'!AJ56</f>
        <v>0</v>
      </c>
      <c r="AK56" s="2065" t="n">
        <f aca="false">'03.24 по датам'!AK56</f>
        <v>0</v>
      </c>
      <c r="AL56" s="2065" t="n">
        <f aca="false">'03.24 по датам'!AL56</f>
        <v>0</v>
      </c>
      <c r="AM56" s="2065" t="n">
        <f aca="false">'03.24 по датам'!AM56</f>
        <v>0</v>
      </c>
      <c r="AN56" s="2065" t="n">
        <f aca="false">'03.24 по датам'!AN56</f>
        <v>0</v>
      </c>
      <c r="AO56" s="2066" t="n">
        <f aca="false">'03.24 по датам'!AO56</f>
        <v>0</v>
      </c>
      <c r="AP56" s="2238"/>
      <c r="AQ56" s="2239"/>
      <c r="AR56" s="2240"/>
      <c r="AS56" s="2062"/>
      <c r="AT56" s="2063"/>
      <c r="AU56" s="2064" t="n">
        <f aca="false">'03.24 по датам'!AU56</f>
        <v>0</v>
      </c>
      <c r="AV56" s="2064" t="n">
        <f aca="false">'03.24 по датам'!AV56</f>
        <v>0</v>
      </c>
      <c r="AW56" s="2067" t="n">
        <f aca="false">'03.24 по датам'!AW56</f>
        <v>0</v>
      </c>
      <c r="AX56" s="2065" t="n">
        <f aca="false">'03.24 по датам'!AX56</f>
        <v>0</v>
      </c>
      <c r="AY56" s="2065" t="n">
        <f aca="false">'03.24 по датам'!AY56</f>
        <v>0</v>
      </c>
      <c r="AZ56" s="2065" t="n">
        <f aca="false">'03.24 по датам'!AZ56</f>
        <v>0</v>
      </c>
      <c r="BA56" s="2065" t="n">
        <f aca="false">'03.24 по датам'!BA56</f>
        <v>0</v>
      </c>
      <c r="BB56" s="2065" t="n">
        <f aca="false">'03.24 по датам'!BB56</f>
        <v>0</v>
      </c>
      <c r="BC56" s="2065" t="n">
        <f aca="false">'03.24 по датам'!BC56</f>
        <v>0</v>
      </c>
      <c r="BD56" s="2065" t="n">
        <f aca="false">'03.24 по датам'!BD56</f>
        <v>0</v>
      </c>
      <c r="BE56" s="2065" t="n">
        <f aca="false">'03.24 по датам'!BE56</f>
        <v>0</v>
      </c>
      <c r="BF56" s="2065" t="n">
        <f aca="false">'03.24 по датам'!BF56</f>
        <v>0</v>
      </c>
      <c r="BG56" s="2065" t="n">
        <f aca="false">'03.24 по датам'!BG56</f>
        <v>0</v>
      </c>
      <c r="BH56" s="2065" t="n">
        <f aca="false">'03.24 по датам'!BH56</f>
        <v>0</v>
      </c>
      <c r="BI56" s="2065" t="n">
        <f aca="false">'03.24 по датам'!BI56</f>
        <v>0</v>
      </c>
      <c r="BJ56" s="2065" t="n">
        <f aca="false">'03.24 по датам'!BJ56</f>
        <v>0</v>
      </c>
      <c r="BK56" s="2065" t="n">
        <f aca="false">'03.24 по датам'!BK56</f>
        <v>0</v>
      </c>
      <c r="BL56" s="2065" t="n">
        <f aca="false">'03.24 по датам'!BL56</f>
        <v>0</v>
      </c>
      <c r="BM56" s="2065" t="n">
        <f aca="false">'03.24 по датам'!BM56</f>
        <v>0</v>
      </c>
      <c r="BN56" s="2065" t="n">
        <f aca="false">'03.24 по датам'!BN56</f>
        <v>0</v>
      </c>
      <c r="BO56" s="2065" t="n">
        <f aca="false">'03.24 по датам'!BO56</f>
        <v>0</v>
      </c>
      <c r="BP56" s="2065" t="n">
        <f aca="false">'03.24 по датам'!BP56</f>
        <v>0</v>
      </c>
      <c r="BQ56" s="2066" t="n">
        <f aca="false">'03.24 по датам'!BQ56</f>
        <v>0</v>
      </c>
      <c r="BR56" s="2238"/>
      <c r="BS56" s="2239"/>
      <c r="BT56" s="2240"/>
      <c r="BU56" s="2062"/>
      <c r="BV56" s="2063"/>
      <c r="BW56" s="2068" t="n">
        <f aca="false">'03.24 по датам'!BW56</f>
        <v>0</v>
      </c>
      <c r="BX56" s="2065" t="n">
        <f aca="false">'03.24 по датам'!BX56</f>
        <v>0</v>
      </c>
      <c r="BY56" s="2065" t="n">
        <f aca="false">'03.24 по датам'!BY56</f>
        <v>0</v>
      </c>
      <c r="BZ56" s="2065" t="n">
        <f aca="false">'03.24 по датам'!BZ56</f>
        <v>0</v>
      </c>
      <c r="CA56" s="2065" t="n">
        <f aca="false">'03.24 по датам'!CA56</f>
        <v>0</v>
      </c>
      <c r="CB56" s="2065" t="n">
        <f aca="false">'03.24 по датам'!CB56</f>
        <v>0</v>
      </c>
      <c r="CC56" s="2065" t="n">
        <f aca="false">'03.24 по датам'!CC56</f>
        <v>0</v>
      </c>
      <c r="CD56" s="2065" t="n">
        <f aca="false">'03.24 по датам'!CD56</f>
        <v>0</v>
      </c>
      <c r="CE56" s="2065" t="n">
        <f aca="false">'03.24 по датам'!CE56</f>
        <v>0</v>
      </c>
      <c r="CF56" s="2065" t="n">
        <f aca="false">'03.24 по датам'!CF56</f>
        <v>0</v>
      </c>
      <c r="CG56" s="2065" t="n">
        <f aca="false">'03.24 по датам'!CG56</f>
        <v>0</v>
      </c>
      <c r="CH56" s="2065" t="n">
        <f aca="false">'03.24 по датам'!CH56</f>
        <v>0</v>
      </c>
      <c r="CI56" s="2066" t="n">
        <f aca="false">'03.24 по датам'!CI56</f>
        <v>0</v>
      </c>
      <c r="CJ56" s="2238"/>
      <c r="CK56" s="2239"/>
      <c r="CL56" s="2240"/>
      <c r="CM56" s="2062"/>
      <c r="CN56" s="2063"/>
      <c r="CO56" s="2063"/>
      <c r="CP56" s="2063"/>
      <c r="CQ56" s="2092" t="n">
        <f aca="false">'03.24 по датам'!CQ56</f>
        <v>0</v>
      </c>
      <c r="CR56" s="2092" t="n">
        <f aca="false">'03.24 по датам'!CR56</f>
        <v>0</v>
      </c>
      <c r="CS56" s="2092" t="n">
        <f aca="false">'03.24 по датам'!CS56</f>
        <v>0</v>
      </c>
      <c r="CT56" s="2092" t="n">
        <f aca="false">'03.24 по датам'!CT56</f>
        <v>0</v>
      </c>
      <c r="CU56" s="2092" t="n">
        <f aca="false">'03.24 по датам'!CU56</f>
        <v>0</v>
      </c>
      <c r="CV56" s="2092" t="n">
        <f aca="false">'03.24 по датам'!CV56</f>
        <v>0</v>
      </c>
      <c r="CW56" s="2092" t="n">
        <f aca="false">'03.24 по датам'!CW56</f>
        <v>0</v>
      </c>
      <c r="CX56" s="2092" t="n">
        <f aca="false">'03.24 по датам'!CX56</f>
        <v>0</v>
      </c>
      <c r="CY56" s="2092" t="n">
        <f aca="false">'03.24 по датам'!CY56</f>
        <v>0</v>
      </c>
      <c r="CZ56" s="2092" t="n">
        <f aca="false">'03.24 по датам'!CZ56</f>
        <v>0</v>
      </c>
      <c r="DA56" s="2092" t="n">
        <f aca="false">'03.24 по датам'!DA56</f>
        <v>0</v>
      </c>
      <c r="DB56" s="2092" t="n">
        <f aca="false">'03.24 по датам'!DB56</f>
        <v>0</v>
      </c>
      <c r="DC56" s="2287" t="n">
        <f aca="false">'03.24 по датам'!DC56</f>
        <v>0</v>
      </c>
      <c r="DD56" s="2242"/>
      <c r="DE56" s="2243"/>
      <c r="DF56" s="2240"/>
      <c r="DG56" s="2069"/>
      <c r="DH56" s="2070"/>
      <c r="DI56" s="2068" t="n">
        <f aca="false">'03.24 по датам'!DI56</f>
        <v>0</v>
      </c>
      <c r="DJ56" s="2092" t="n">
        <f aca="false">'03.24 по датам'!DJ56</f>
        <v>0</v>
      </c>
      <c r="DK56" s="2092" t="n">
        <f aca="false">'03.24 по датам'!DK56</f>
        <v>0</v>
      </c>
      <c r="DL56" s="2092" t="n">
        <f aca="false">'03.24 по датам'!DL56</f>
        <v>0</v>
      </c>
      <c r="DM56" s="2092" t="n">
        <f aca="false">'03.24 по датам'!DM56</f>
        <v>0</v>
      </c>
      <c r="DN56" s="2092" t="n">
        <f aca="false">'03.24 по датам'!DN56</f>
        <v>0</v>
      </c>
      <c r="DO56" s="2092" t="n">
        <f aca="false">'03.24 по датам'!DO56</f>
        <v>0</v>
      </c>
      <c r="DP56" s="2092" t="n">
        <f aca="false">'03.24 по датам'!DP56</f>
        <v>0</v>
      </c>
      <c r="DQ56" s="2092" t="n">
        <f aca="false">'03.24 по датам'!DQ56</f>
        <v>0</v>
      </c>
      <c r="DR56" s="2092" t="n">
        <f aca="false">'03.24 по датам'!DR56</f>
        <v>0</v>
      </c>
      <c r="DS56" s="2092" t="n">
        <f aca="false">'03.24 по датам'!DS56</f>
        <v>0</v>
      </c>
      <c r="DT56" s="2092" t="n">
        <f aca="false">'03.24 по датам'!DT56</f>
        <v>0</v>
      </c>
      <c r="DU56" s="2287" t="n">
        <f aca="false">'03.24 по датам'!DU56</f>
        <v>0</v>
      </c>
      <c r="DV56" s="2242"/>
      <c r="DW56" s="2243"/>
      <c r="DX56" s="2240"/>
      <c r="DY56" s="2069"/>
      <c r="DZ56" s="2070"/>
      <c r="EA56" s="2065" t="str">
        <f aca="false">'03.24 по датам'!EA56</f>
        <v>скв</v>
      </c>
      <c r="EB56" s="2065" t="n">
        <f aca="false">'03.24 по датам'!EB56</f>
        <v>0</v>
      </c>
      <c r="EC56" s="2065" t="n">
        <f aca="false">'03.24 по датам'!EC56</f>
        <v>0</v>
      </c>
      <c r="ED56" s="2065" t="str">
        <f aca="false">'03.24 по датам'!ED56</f>
        <v>скв</v>
      </c>
      <c r="EE56" s="2065" t="n">
        <f aca="false">'03.24 по датам'!EE56</f>
        <v>0</v>
      </c>
      <c r="EF56" s="2065" t="n">
        <f aca="false">'03.24 по датам'!EF56</f>
        <v>0</v>
      </c>
      <c r="EG56" s="2065" t="n">
        <f aca="false">'03.24 по датам'!EG56</f>
        <v>0</v>
      </c>
      <c r="EH56" s="2065" t="n">
        <f aca="false">'03.24 по датам'!EH56</f>
        <v>0</v>
      </c>
      <c r="EI56" s="2065" t="n">
        <f aca="false">'03.24 по датам'!EI56</f>
        <v>0</v>
      </c>
      <c r="EJ56" s="2065" t="n">
        <f aca="false">'03.24 по датам'!EJ56</f>
        <v>0</v>
      </c>
      <c r="EK56" s="2065" t="n">
        <f aca="false">'03.24 по датам'!EK56</f>
        <v>0</v>
      </c>
      <c r="EL56" s="2065" t="n">
        <f aca="false">'03.24 по датам'!EL56</f>
        <v>0</v>
      </c>
      <c r="EM56" s="2065" t="n">
        <f aca="false">'03.24 по датам'!EM56</f>
        <v>0</v>
      </c>
      <c r="EN56" s="2065" t="n">
        <f aca="false">'03.24 по датам'!EN56</f>
        <v>0</v>
      </c>
      <c r="EO56" s="2065" t="n">
        <f aca="false">'03.24 по датам'!EO56</f>
        <v>0</v>
      </c>
      <c r="EP56" s="2065" t="n">
        <f aca="false">'03.24 по датам'!EP56</f>
        <v>0</v>
      </c>
      <c r="EQ56" s="2065" t="n">
        <f aca="false">'03.24 по датам'!EQ56</f>
        <v>0</v>
      </c>
      <c r="ER56" s="2065" t="n">
        <f aca="false">'03.24 по датам'!ER56</f>
        <v>0</v>
      </c>
      <c r="ES56" s="2065" t="n">
        <f aca="false">'03.24 по датам'!ES56</f>
        <v>0</v>
      </c>
      <c r="ET56" s="2065" t="n">
        <f aca="false">'03.24 по датам'!ET56</f>
        <v>0</v>
      </c>
      <c r="EU56" s="2065" t="n">
        <f aca="false">'03.24 по датам'!EU56</f>
        <v>0</v>
      </c>
      <c r="EV56" s="2065" t="n">
        <f aca="false">'03.24 по датам'!EV56</f>
        <v>0</v>
      </c>
      <c r="EW56" s="2065" t="n">
        <f aca="false">'03.24 по датам'!EW56</f>
        <v>0</v>
      </c>
      <c r="EX56" s="2065" t="n">
        <f aca="false">'03.24 по датам'!EX56</f>
        <v>0</v>
      </c>
      <c r="EY56" s="2066" t="n">
        <f aca="false">'03.24 по датам'!EY56</f>
        <v>0</v>
      </c>
      <c r="EZ56" s="2238"/>
      <c r="FA56" s="2239"/>
      <c r="FB56" s="2240"/>
      <c r="FC56" s="2069"/>
      <c r="FD56" s="2070"/>
      <c r="FE56" s="2065" t="n">
        <f aca="false">'03.24 по датам'!FE56</f>
        <v>0</v>
      </c>
      <c r="FF56" s="2065" t="n">
        <f aca="false">'03.24 по датам'!FF56</f>
        <v>0</v>
      </c>
      <c r="FG56" s="2065" t="n">
        <f aca="false">'03.24 по датам'!FG56</f>
        <v>0</v>
      </c>
      <c r="FH56" s="2065" t="n">
        <f aca="false">'03.24 по датам'!FH56</f>
        <v>0</v>
      </c>
      <c r="FI56" s="2065" t="n">
        <f aca="false">'03.24 по датам'!FI56</f>
        <v>0</v>
      </c>
      <c r="FJ56" s="2065" t="n">
        <f aca="false">'03.24 по датам'!FJ56</f>
        <v>0</v>
      </c>
      <c r="FK56" s="2065" t="n">
        <f aca="false">'03.24 по датам'!FK56</f>
        <v>0</v>
      </c>
      <c r="FL56" s="2065" t="n">
        <f aca="false">'03.24 по датам'!FL56</f>
        <v>0</v>
      </c>
      <c r="FM56" s="2065" t="n">
        <f aca="false">'03.24 по датам'!FM56</f>
        <v>0</v>
      </c>
      <c r="FN56" s="2066" t="n">
        <f aca="false">'03.24 по датам'!FN56</f>
        <v>0</v>
      </c>
      <c r="FO56" s="2238"/>
      <c r="FP56" s="2239"/>
      <c r="FQ56" s="2240"/>
      <c r="FR56" s="2069"/>
      <c r="FS56" s="2070"/>
      <c r="FT56" s="2274"/>
      <c r="FU56" s="2072"/>
      <c r="FV56" s="2072"/>
      <c r="FW56" s="2072"/>
      <c r="FX56" s="2072"/>
      <c r="FY56" s="2072"/>
      <c r="FZ56" s="2072"/>
      <c r="GA56" s="2072"/>
      <c r="GB56" s="2072"/>
      <c r="GC56" s="2072"/>
      <c r="GD56" s="2072"/>
      <c r="GE56" s="2072"/>
      <c r="GF56" s="2072"/>
      <c r="GG56" s="2072"/>
      <c r="GH56" s="2072"/>
      <c r="GI56" s="2072"/>
      <c r="GJ56" s="2072"/>
      <c r="GK56" s="2072"/>
      <c r="GL56" s="2072"/>
      <c r="GM56" s="2072"/>
      <c r="GN56" s="2072"/>
      <c r="GO56" s="2072"/>
      <c r="GP56" s="2072"/>
      <c r="GQ56" s="2072"/>
      <c r="GR56" s="2072"/>
      <c r="GS56" s="2073"/>
      <c r="GT56" s="2242"/>
      <c r="GU56" s="2243"/>
      <c r="GV56" s="2240"/>
      <c r="GW56" s="2076"/>
      <c r="GX56" s="2063"/>
      <c r="GY56" s="2062"/>
      <c r="GZ56" s="2077" t="n">
        <f aca="false">'03.24 по датам'!GZ56</f>
        <v>0</v>
      </c>
      <c r="HA56" s="2078" t="n">
        <f aca="false">'03.24 по датам'!HA56</f>
        <v>0</v>
      </c>
      <c r="HB56" s="2272"/>
      <c r="HC56" s="2080"/>
      <c r="HD56" s="2247" t="n">
        <f aca="false">'03.24 по датам'!HD56</f>
        <v>0</v>
      </c>
      <c r="HE56" s="2272"/>
      <c r="HF56" s="2082"/>
      <c r="HG56" s="2083"/>
      <c r="HH56" s="2068"/>
      <c r="HI56" s="2273"/>
      <c r="HJ56" s="2274"/>
      <c r="HK56" s="2274"/>
      <c r="HL56" s="2274"/>
      <c r="HM56" s="2274"/>
      <c r="HN56" s="2274"/>
      <c r="HO56" s="2274"/>
      <c r="HP56" s="2274"/>
      <c r="HQ56" s="2274"/>
      <c r="HR56" s="2274"/>
      <c r="HS56" s="2274"/>
      <c r="HT56" s="2274"/>
      <c r="HU56" s="2274"/>
      <c r="HV56" s="2274"/>
      <c r="HW56" s="2274"/>
      <c r="HX56" s="2274"/>
      <c r="HY56" s="2274"/>
      <c r="HZ56" s="2275"/>
      <c r="IA56" s="2238"/>
      <c r="IB56" s="2239"/>
      <c r="IC56" s="2240"/>
      <c r="ID56" s="2062"/>
      <c r="IE56" s="2076"/>
      <c r="IF56" s="2085" t="n">
        <f aca="false">'03.24 по датам'!IF56</f>
        <v>0</v>
      </c>
      <c r="IG56" s="2085" t="n">
        <f aca="false">'03.24 по датам'!IG56</f>
        <v>0</v>
      </c>
      <c r="IH56" s="2086" t="n">
        <f aca="false">'03.24 по датам'!IH56</f>
        <v>0</v>
      </c>
      <c r="II56" s="2249"/>
      <c r="IJ56" s="2250"/>
      <c r="IK56" s="2089"/>
      <c r="IL56" s="2090"/>
      <c r="IM56" s="2091" t="n">
        <f aca="false">'03.24 по датам'!IM56</f>
        <v>0</v>
      </c>
      <c r="IN56" s="2092" t="n">
        <f aca="false">'03.24 по датам'!IN56</f>
        <v>0</v>
      </c>
      <c r="IO56" s="2093" t="n">
        <f aca="false">'03.24 по датам'!IO56</f>
        <v>0</v>
      </c>
      <c r="IP56" s="2093" t="n">
        <f aca="false">'03.24 по датам'!IP56</f>
        <v>0</v>
      </c>
      <c r="IQ56" s="2093" t="n">
        <f aca="false">'03.24 по датам'!IQ56</f>
        <v>0</v>
      </c>
      <c r="IR56" s="2093" t="n">
        <f aca="false">'03.24 по датам'!IR56</f>
        <v>0</v>
      </c>
      <c r="IS56" s="2093" t="n">
        <f aca="false">'03.24 по датам'!IS56</f>
        <v>0</v>
      </c>
      <c r="IT56" s="2093" t="n">
        <f aca="false">'03.24 по датам'!IT56</f>
        <v>0</v>
      </c>
      <c r="IU56" s="2093" t="n">
        <f aca="false">'03.24 по датам'!IU56</f>
        <v>0</v>
      </c>
      <c r="IV56" s="2094" t="n">
        <f aca="false">'03.24 по датам'!IV56</f>
        <v>0</v>
      </c>
      <c r="IW56" s="2251"/>
      <c r="IX56" s="2252"/>
      <c r="IY56" s="2253"/>
      <c r="IZ56" s="2062"/>
      <c r="JA56" s="2063"/>
      <c r="JB56" s="2098" t="n">
        <f aca="false">'03.24 по датам'!JB56</f>
        <v>0</v>
      </c>
      <c r="JC56" s="2245"/>
      <c r="JD56" s="2100" t="n">
        <f aca="false">'03.24 по датам'!JD56</f>
        <v>0</v>
      </c>
      <c r="JE56" s="2101"/>
      <c r="JF56" s="2102"/>
      <c r="JG56" s="2254" t="n">
        <f aca="false">'03.24 по датам'!JG56</f>
        <v>0</v>
      </c>
      <c r="JH56" s="2254" t="n">
        <f aca="false">'03.24 по датам'!JH56</f>
        <v>0</v>
      </c>
      <c r="JI56" s="2254" t="n">
        <f aca="false">'03.24 по датам'!JI56</f>
        <v>0</v>
      </c>
      <c r="JJ56" s="2291" t="n">
        <f aca="false">'03.24 по датам'!JJ56</f>
        <v>0</v>
      </c>
      <c r="JK56" s="2292"/>
      <c r="JL56" s="2106"/>
      <c r="JM56" s="2107" t="e">
        <f aca="false">JM$4:JM$4+SUMIF($C$5:JL$5,"Нараст. баланс",$C58:JL58)+SUMIF($C$7:JH$7,"Итого (с ВНР)",$C58:JH58)-SUMIF($C$5:JL$5,"Геол. снижение,  т/сут",$C58:JL58)-SUMIF(JJ$7:JL$7,"Итого",JJ58:JL58)-SUMIF($C$7:JL$7,"Итого (с ВСП)",$C58:JL58)</f>
        <v>#VALUE!</v>
      </c>
      <c r="JN56" s="2108"/>
      <c r="JO56" s="2256" t="e">
        <f aca="false">'03.24 НГДП по датам'!CA56:CA58</f>
        <v>#VALUE!</v>
      </c>
      <c r="JP56" s="2110"/>
      <c r="JQ56" s="2111"/>
      <c r="JR56" s="2257"/>
    </row>
    <row r="57" customFormat="false" ht="11.25" hidden="false" customHeight="true" outlineLevel="0" collapsed="false">
      <c r="A57" s="2056"/>
      <c r="B57" s="2113" t="s">
        <v>663</v>
      </c>
      <c r="C57" s="2123" t="n">
        <f aca="false">'03.24 по датам'!C57</f>
        <v>0</v>
      </c>
      <c r="D57" s="2123" t="n">
        <f aca="false">'03.24 по датам'!D57</f>
        <v>0</v>
      </c>
      <c r="E57" s="2123" t="n">
        <f aca="false">'03.24 по датам'!E57</f>
        <v>0</v>
      </c>
      <c r="F57" s="2123" t="n">
        <f aca="false">'03.24 по датам'!F57</f>
        <v>0</v>
      </c>
      <c r="G57" s="2121" t="n">
        <f aca="false">'03.24 по датам'!G57</f>
        <v>0</v>
      </c>
      <c r="H57" s="2121" t="n">
        <f aca="false">'03.24 по датам'!H57</f>
        <v>0</v>
      </c>
      <c r="I57" s="2121" t="n">
        <f aca="false">'03.24 по датам'!I57</f>
        <v>0</v>
      </c>
      <c r="J57" s="2121" t="n">
        <f aca="false">'03.24 по датам'!J57</f>
        <v>0</v>
      </c>
      <c r="K57" s="2121" t="n">
        <f aca="false">'03.24 по датам'!K57</f>
        <v>0</v>
      </c>
      <c r="L57" s="2121" t="n">
        <f aca="false">'03.24 по датам'!L57</f>
        <v>0</v>
      </c>
      <c r="M57" s="2121" t="n">
        <f aca="false">'03.24 по датам'!M57</f>
        <v>0</v>
      </c>
      <c r="N57" s="2121" t="n">
        <f aca="false">'03.24 по датам'!N57</f>
        <v>0</v>
      </c>
      <c r="O57" s="2121" t="n">
        <f aca="false">'03.24 по датам'!O57</f>
        <v>0</v>
      </c>
      <c r="P57" s="2121" t="n">
        <f aca="false">'03.24 по датам'!P57</f>
        <v>0</v>
      </c>
      <c r="Q57" s="2121" t="n">
        <f aca="false">'03.24 по датам'!Q57</f>
        <v>0</v>
      </c>
      <c r="R57" s="2121" t="n">
        <f aca="false">'03.24 по датам'!R57</f>
        <v>0</v>
      </c>
      <c r="S57" s="2121" t="n">
        <f aca="false">'03.24 по датам'!S57</f>
        <v>0</v>
      </c>
      <c r="T57" s="2121" t="n">
        <f aca="false">'03.24 по датам'!T57</f>
        <v>0</v>
      </c>
      <c r="U57" s="2121" t="n">
        <f aca="false">'03.24 по датам'!U57</f>
        <v>0</v>
      </c>
      <c r="V57" s="2121" t="n">
        <f aca="false">'03.24 по датам'!V57</f>
        <v>0</v>
      </c>
      <c r="W57" s="2122" t="n">
        <f aca="false">'03.24 по датам'!W57</f>
        <v>0</v>
      </c>
      <c r="X57" s="2115"/>
      <c r="Y57" s="2116"/>
      <c r="Z57" s="2117"/>
      <c r="AA57" s="2118" t="n">
        <f aca="false">COUNTIF(C57:Z57,"&gt;"&amp;0)</f>
        <v>0</v>
      </c>
      <c r="AB57" s="2119"/>
      <c r="AC57" s="2120" t="n">
        <f aca="false">'03.24 по датам'!AC57</f>
        <v>0</v>
      </c>
      <c r="AD57" s="2120" t="n">
        <f aca="false">'03.24 по датам'!AD57</f>
        <v>0</v>
      </c>
      <c r="AE57" s="2121" t="n">
        <f aca="false">'03.24 по датам'!AE57</f>
        <v>0</v>
      </c>
      <c r="AF57" s="2121" t="n">
        <f aca="false">'03.24 по датам'!AF57</f>
        <v>0</v>
      </c>
      <c r="AG57" s="2121" t="n">
        <f aca="false">'03.24 по датам'!AG57</f>
        <v>0</v>
      </c>
      <c r="AH57" s="2121" t="n">
        <f aca="false">'03.24 по датам'!AH57</f>
        <v>0</v>
      </c>
      <c r="AI57" s="2121" t="n">
        <f aca="false">'03.24 по датам'!AI57</f>
        <v>0</v>
      </c>
      <c r="AJ57" s="2121" t="n">
        <f aca="false">'03.24 по датам'!AJ57</f>
        <v>0</v>
      </c>
      <c r="AK57" s="2121" t="n">
        <f aca="false">'03.24 по датам'!AK57</f>
        <v>0</v>
      </c>
      <c r="AL57" s="2121" t="n">
        <f aca="false">'03.24 по датам'!AL57</f>
        <v>0</v>
      </c>
      <c r="AM57" s="2121" t="n">
        <f aca="false">'03.24 по датам'!AM57</f>
        <v>0</v>
      </c>
      <c r="AN57" s="2121" t="n">
        <f aca="false">'03.24 по датам'!AN57</f>
        <v>0</v>
      </c>
      <c r="AO57" s="2122" t="n">
        <f aca="false">'03.24 по датам'!AO57</f>
        <v>0</v>
      </c>
      <c r="AP57" s="2115"/>
      <c r="AQ57" s="2116"/>
      <c r="AR57" s="2117"/>
      <c r="AS57" s="2118" t="n">
        <f aca="false">COUNTIF(AC58:AR58,"&gt;"&amp;0)</f>
        <v>0</v>
      </c>
      <c r="AT57" s="2119"/>
      <c r="AU57" s="2120" t="n">
        <f aca="false">'03.24 по датам'!AU57</f>
        <v>0</v>
      </c>
      <c r="AV57" s="2120" t="n">
        <f aca="false">'03.24 по датам'!AV57</f>
        <v>0</v>
      </c>
      <c r="AW57" s="2123" t="n">
        <f aca="false">'03.24 по датам'!AW57</f>
        <v>0</v>
      </c>
      <c r="AX57" s="2121" t="n">
        <f aca="false">'03.24 по датам'!AX57</f>
        <v>0</v>
      </c>
      <c r="AY57" s="2121" t="n">
        <f aca="false">'03.24 по датам'!AY57</f>
        <v>0</v>
      </c>
      <c r="AZ57" s="2121" t="n">
        <f aca="false">'03.24 по датам'!AZ57</f>
        <v>0</v>
      </c>
      <c r="BA57" s="2121" t="n">
        <f aca="false">'03.24 по датам'!BA57</f>
        <v>0</v>
      </c>
      <c r="BB57" s="2121" t="n">
        <f aca="false">'03.24 по датам'!BB57</f>
        <v>0</v>
      </c>
      <c r="BC57" s="2121" t="n">
        <f aca="false">'03.24 по датам'!BC57</f>
        <v>0</v>
      </c>
      <c r="BD57" s="2121" t="n">
        <f aca="false">'03.24 по датам'!BD57</f>
        <v>0</v>
      </c>
      <c r="BE57" s="2121" t="n">
        <f aca="false">'03.24 по датам'!BE57</f>
        <v>0</v>
      </c>
      <c r="BF57" s="2121" t="n">
        <f aca="false">'03.24 по датам'!BF57</f>
        <v>0</v>
      </c>
      <c r="BG57" s="2121" t="n">
        <f aca="false">'03.24 по датам'!BG57</f>
        <v>0</v>
      </c>
      <c r="BH57" s="2121" t="n">
        <f aca="false">'03.24 по датам'!BH57</f>
        <v>0</v>
      </c>
      <c r="BI57" s="2121" t="n">
        <f aca="false">'03.24 по датам'!BI57</f>
        <v>0</v>
      </c>
      <c r="BJ57" s="2121" t="n">
        <f aca="false">'03.24 по датам'!BJ57</f>
        <v>0</v>
      </c>
      <c r="BK57" s="2121" t="n">
        <f aca="false">'03.24 по датам'!BK57</f>
        <v>0</v>
      </c>
      <c r="BL57" s="2121" t="n">
        <f aca="false">'03.24 по датам'!BL57</f>
        <v>0</v>
      </c>
      <c r="BM57" s="2121" t="n">
        <f aca="false">'03.24 по датам'!BM57</f>
        <v>0</v>
      </c>
      <c r="BN57" s="2121" t="n">
        <f aca="false">'03.24 по датам'!BN57</f>
        <v>0</v>
      </c>
      <c r="BO57" s="2121" t="n">
        <f aca="false">'03.24 по датам'!BO57</f>
        <v>0</v>
      </c>
      <c r="BP57" s="2121" t="n">
        <f aca="false">'03.24 по датам'!BP57</f>
        <v>0</v>
      </c>
      <c r="BQ57" s="2122" t="n">
        <f aca="false">'03.24 по датам'!BQ57</f>
        <v>0</v>
      </c>
      <c r="BR57" s="2115"/>
      <c r="BS57" s="2116"/>
      <c r="BT57" s="2117"/>
      <c r="BU57" s="2118" t="n">
        <f aca="false">COUNTIF(AU58:BT58,"&gt;"&amp;0)</f>
        <v>0</v>
      </c>
      <c r="BV57" s="2119"/>
      <c r="BW57" s="2124" t="n">
        <f aca="false">'03.24 по датам'!BW57</f>
        <v>0</v>
      </c>
      <c r="BX57" s="2121" t="n">
        <f aca="false">'03.24 по датам'!BX57</f>
        <v>0</v>
      </c>
      <c r="BY57" s="2121" t="n">
        <f aca="false">'03.24 по датам'!BY57</f>
        <v>0</v>
      </c>
      <c r="BZ57" s="2121" t="n">
        <f aca="false">'03.24 по датам'!BZ57</f>
        <v>0</v>
      </c>
      <c r="CA57" s="2121" t="n">
        <f aca="false">'03.24 по датам'!CA57</f>
        <v>0</v>
      </c>
      <c r="CB57" s="2121" t="n">
        <f aca="false">'03.24 по датам'!CB57</f>
        <v>0</v>
      </c>
      <c r="CC57" s="2121" t="n">
        <f aca="false">'03.24 по датам'!CC57</f>
        <v>0</v>
      </c>
      <c r="CD57" s="2121" t="n">
        <f aca="false">'03.24 по датам'!CD57</f>
        <v>0</v>
      </c>
      <c r="CE57" s="2121" t="n">
        <f aca="false">'03.24 по датам'!CE57</f>
        <v>0</v>
      </c>
      <c r="CF57" s="2121" t="n">
        <f aca="false">'03.24 по датам'!CF57</f>
        <v>0</v>
      </c>
      <c r="CG57" s="2121" t="n">
        <f aca="false">'03.24 по датам'!CG57</f>
        <v>0</v>
      </c>
      <c r="CH57" s="2121" t="n">
        <f aca="false">'03.24 по датам'!CH57</f>
        <v>0</v>
      </c>
      <c r="CI57" s="2122" t="n">
        <f aca="false">'03.24 по датам'!CI57</f>
        <v>0</v>
      </c>
      <c r="CJ57" s="2115"/>
      <c r="CK57" s="2116"/>
      <c r="CL57" s="2117"/>
      <c r="CM57" s="2118" t="n">
        <f aca="false">COUNTIF(BW58:CL58,"&gt;"&amp;0)</f>
        <v>0</v>
      </c>
      <c r="CN57" s="2119"/>
      <c r="CO57" s="2119" t="n">
        <f aca="false">AA57+AS57+BU57+CM57</f>
        <v>0</v>
      </c>
      <c r="CP57" s="2119"/>
      <c r="CQ57" s="2150" t="n">
        <f aca="false">'03.24 по датам'!CQ57</f>
        <v>0</v>
      </c>
      <c r="CR57" s="2150" t="n">
        <f aca="false">'03.24 по датам'!CR57</f>
        <v>0</v>
      </c>
      <c r="CS57" s="2150" t="n">
        <f aca="false">'03.24 по датам'!CS57</f>
        <v>0</v>
      </c>
      <c r="CT57" s="2150" t="n">
        <f aca="false">'03.24 по датам'!CT57</f>
        <v>0</v>
      </c>
      <c r="CU57" s="2150" t="n">
        <f aca="false">'03.24 по датам'!CU57</f>
        <v>0</v>
      </c>
      <c r="CV57" s="2150" t="n">
        <f aca="false">'03.24 по датам'!CV57</f>
        <v>0</v>
      </c>
      <c r="CW57" s="2150" t="n">
        <f aca="false">'03.24 по датам'!CW57</f>
        <v>0</v>
      </c>
      <c r="CX57" s="2150" t="n">
        <f aca="false">'03.24 по датам'!CX57</f>
        <v>0</v>
      </c>
      <c r="CY57" s="2150" t="n">
        <f aca="false">'03.24 по датам'!CY57</f>
        <v>0</v>
      </c>
      <c r="CZ57" s="2150" t="n">
        <f aca="false">'03.24 по датам'!CZ57</f>
        <v>0</v>
      </c>
      <c r="DA57" s="2150" t="n">
        <f aca="false">'03.24 по датам'!DA57</f>
        <v>0</v>
      </c>
      <c r="DB57" s="2150" t="n">
        <f aca="false">'03.24 по датам'!DB57</f>
        <v>0</v>
      </c>
      <c r="DC57" s="2289" t="n">
        <f aca="false">'03.24 по датам'!DC57</f>
        <v>0</v>
      </c>
      <c r="DD57" s="2130"/>
      <c r="DE57" s="2131"/>
      <c r="DF57" s="2117"/>
      <c r="DG57" s="2125" t="n">
        <f aca="false">SUBTOTAL(9,CQ59:DF59)</f>
        <v>0</v>
      </c>
      <c r="DH57" s="2126"/>
      <c r="DI57" s="2124" t="n">
        <f aca="false">'03.24 по датам'!DI57</f>
        <v>0</v>
      </c>
      <c r="DJ57" s="2150" t="n">
        <f aca="false">'03.24 по датам'!DJ57</f>
        <v>0</v>
      </c>
      <c r="DK57" s="2150" t="n">
        <f aca="false">'03.24 по датам'!DK57</f>
        <v>0</v>
      </c>
      <c r="DL57" s="2150" t="n">
        <f aca="false">'03.24 по датам'!DL57</f>
        <v>0</v>
      </c>
      <c r="DM57" s="2150" t="n">
        <f aca="false">'03.24 по датам'!DM57</f>
        <v>0</v>
      </c>
      <c r="DN57" s="2150" t="n">
        <f aca="false">'03.24 по датам'!DN57</f>
        <v>0</v>
      </c>
      <c r="DO57" s="2150" t="n">
        <f aca="false">'03.24 по датам'!DO57</f>
        <v>0</v>
      </c>
      <c r="DP57" s="2150" t="n">
        <f aca="false">'03.24 по датам'!DP57</f>
        <v>0</v>
      </c>
      <c r="DQ57" s="2150" t="n">
        <f aca="false">'03.24 по датам'!DQ57</f>
        <v>0</v>
      </c>
      <c r="DR57" s="2150" t="n">
        <f aca="false">'03.24 по датам'!DR57</f>
        <v>0</v>
      </c>
      <c r="DS57" s="2150" t="n">
        <f aca="false">'03.24 по датам'!DS57</f>
        <v>0</v>
      </c>
      <c r="DT57" s="2150" t="n">
        <f aca="false">'03.24 по датам'!DT57</f>
        <v>0</v>
      </c>
      <c r="DU57" s="2289" t="n">
        <f aca="false">'03.24 по датам'!DU57</f>
        <v>0</v>
      </c>
      <c r="DV57" s="2130"/>
      <c r="DW57" s="2131"/>
      <c r="DX57" s="2117"/>
      <c r="DY57" s="2125" t="n">
        <f aca="false">COUNTIF(DI58:DX58,"&gt;"&amp;0)</f>
        <v>0</v>
      </c>
      <c r="DZ57" s="2126"/>
      <c r="EA57" s="2121" t="str">
        <f aca="false">'03.24 по датам'!EA57</f>
        <v>N</v>
      </c>
      <c r="EB57" s="2121" t="n">
        <f aca="false">'03.24 по датам'!EB57</f>
        <v>0</v>
      </c>
      <c r="EC57" s="2121" t="n">
        <f aca="false">'03.24 по датам'!EC57</f>
        <v>0</v>
      </c>
      <c r="ED57" s="2121" t="str">
        <f aca="false">'03.24 по датам'!ED57</f>
        <v>N</v>
      </c>
      <c r="EE57" s="2121" t="n">
        <f aca="false">'03.24 по датам'!EE57</f>
        <v>0</v>
      </c>
      <c r="EF57" s="2121" t="n">
        <f aca="false">'03.24 по датам'!EF57</f>
        <v>0</v>
      </c>
      <c r="EG57" s="2121" t="n">
        <f aca="false">'03.24 по датам'!EG57</f>
        <v>0</v>
      </c>
      <c r="EH57" s="2121" t="n">
        <f aca="false">'03.24 по датам'!EH57</f>
        <v>0</v>
      </c>
      <c r="EI57" s="2121" t="n">
        <f aca="false">'03.24 по датам'!EI57</f>
        <v>0</v>
      </c>
      <c r="EJ57" s="2121" t="n">
        <f aca="false">'03.24 по датам'!EJ57</f>
        <v>0</v>
      </c>
      <c r="EK57" s="2121" t="n">
        <f aca="false">'03.24 по датам'!EK57</f>
        <v>0</v>
      </c>
      <c r="EL57" s="2121" t="n">
        <f aca="false">'03.24 по датам'!EL57</f>
        <v>0</v>
      </c>
      <c r="EM57" s="2121" t="n">
        <f aca="false">'03.24 по датам'!EM57</f>
        <v>0</v>
      </c>
      <c r="EN57" s="2121" t="n">
        <f aca="false">'03.24 по датам'!EN57</f>
        <v>0</v>
      </c>
      <c r="EO57" s="2121" t="n">
        <f aca="false">'03.24 по датам'!EO57</f>
        <v>0</v>
      </c>
      <c r="EP57" s="2121" t="n">
        <f aca="false">'03.24 по датам'!EP57</f>
        <v>0</v>
      </c>
      <c r="EQ57" s="2121" t="n">
        <f aca="false">'03.24 по датам'!EQ57</f>
        <v>0</v>
      </c>
      <c r="ER57" s="2121" t="n">
        <f aca="false">'03.24 по датам'!ER57</f>
        <v>0</v>
      </c>
      <c r="ES57" s="2121" t="n">
        <f aca="false">'03.24 по датам'!ES57</f>
        <v>0</v>
      </c>
      <c r="ET57" s="2121" t="n">
        <f aca="false">'03.24 по датам'!ET57</f>
        <v>0</v>
      </c>
      <c r="EU57" s="2121" t="n">
        <f aca="false">'03.24 по датам'!EU57</f>
        <v>0</v>
      </c>
      <c r="EV57" s="2121" t="n">
        <f aca="false">'03.24 по датам'!EV57</f>
        <v>0</v>
      </c>
      <c r="EW57" s="2121" t="n">
        <f aca="false">'03.24 по датам'!EW57</f>
        <v>0</v>
      </c>
      <c r="EX57" s="2121" t="n">
        <f aca="false">'03.24 по датам'!EX57</f>
        <v>0</v>
      </c>
      <c r="EY57" s="2122" t="n">
        <f aca="false">'03.24 по датам'!EY57</f>
        <v>0</v>
      </c>
      <c r="EZ57" s="2115"/>
      <c r="FA57" s="2116"/>
      <c r="FB57" s="2117"/>
      <c r="FC57" s="2125" t="n">
        <f aca="false">COUNTIF(EA58:FB58,"&gt;"&amp;0)</f>
        <v>2</v>
      </c>
      <c r="FD57" s="2126"/>
      <c r="FE57" s="2121" t="n">
        <f aca="false">'03.24 по датам'!FE57</f>
        <v>0</v>
      </c>
      <c r="FF57" s="2121" t="n">
        <f aca="false">'03.24 по датам'!FF57</f>
        <v>0</v>
      </c>
      <c r="FG57" s="2121" t="n">
        <f aca="false">'03.24 по датам'!FG57</f>
        <v>0</v>
      </c>
      <c r="FH57" s="2121" t="n">
        <f aca="false">'03.24 по датам'!FH57</f>
        <v>0</v>
      </c>
      <c r="FI57" s="2121" t="n">
        <f aca="false">'03.24 по датам'!FI57</f>
        <v>0</v>
      </c>
      <c r="FJ57" s="2121" t="n">
        <f aca="false">'03.24 по датам'!FJ57</f>
        <v>0</v>
      </c>
      <c r="FK57" s="2121" t="n">
        <f aca="false">'03.24 по датам'!FK57</f>
        <v>0</v>
      </c>
      <c r="FL57" s="2121" t="n">
        <f aca="false">'03.24 по датам'!FL57</f>
        <v>0</v>
      </c>
      <c r="FM57" s="2121" t="n">
        <f aca="false">'03.24 по датам'!FM57</f>
        <v>0</v>
      </c>
      <c r="FN57" s="2122" t="n">
        <f aca="false">'03.24 по датам'!FN57</f>
        <v>0</v>
      </c>
      <c r="FO57" s="2115"/>
      <c r="FP57" s="2116"/>
      <c r="FQ57" s="2117"/>
      <c r="FR57" s="2125" t="n">
        <f aca="false">COUNTIF(FE58:FQ58,"&gt;"&amp;0)</f>
        <v>0</v>
      </c>
      <c r="FS57" s="2126"/>
      <c r="FT57" s="2279"/>
      <c r="FU57" s="2128"/>
      <c r="FV57" s="2128"/>
      <c r="FW57" s="2128"/>
      <c r="FX57" s="2128"/>
      <c r="FY57" s="2128"/>
      <c r="FZ57" s="2128"/>
      <c r="GA57" s="2128"/>
      <c r="GB57" s="2128"/>
      <c r="GC57" s="2128"/>
      <c r="GD57" s="2128"/>
      <c r="GE57" s="2128"/>
      <c r="GF57" s="2128"/>
      <c r="GG57" s="2128"/>
      <c r="GH57" s="2128"/>
      <c r="GI57" s="2128"/>
      <c r="GJ57" s="2128"/>
      <c r="GK57" s="2128"/>
      <c r="GL57" s="2128"/>
      <c r="GM57" s="2128"/>
      <c r="GN57" s="2128"/>
      <c r="GO57" s="2128"/>
      <c r="GP57" s="2128"/>
      <c r="GQ57" s="2128"/>
      <c r="GR57" s="2128"/>
      <c r="GS57" s="2129"/>
      <c r="GT57" s="2130"/>
      <c r="GU57" s="2131"/>
      <c r="GV57" s="2117"/>
      <c r="GW57" s="2132" t="n">
        <f aca="false">SUBTOTAL(9,FT59:GV59)</f>
        <v>0</v>
      </c>
      <c r="GX57" s="2119" t="n">
        <f aca="false">SUBTOTAL(9,FT59:GV59)</f>
        <v>0</v>
      </c>
      <c r="GY57" s="2133"/>
      <c r="GZ57" s="2134" t="n">
        <f aca="false">'03.24 по датам'!GZ57</f>
        <v>0</v>
      </c>
      <c r="HA57" s="2135" t="n">
        <f aca="false">'03.24 по датам'!HA57</f>
        <v>0</v>
      </c>
      <c r="HB57" s="2136"/>
      <c r="HC57" s="2137"/>
      <c r="HD57" s="2261" t="n">
        <f aca="false">'03.24 по датам'!HD57</f>
        <v>0</v>
      </c>
      <c r="HE57" s="2136"/>
      <c r="HF57" s="2139"/>
      <c r="HG57" s="2140"/>
      <c r="HH57" s="2124"/>
      <c r="HI57" s="2278"/>
      <c r="HJ57" s="2279"/>
      <c r="HK57" s="2279"/>
      <c r="HL57" s="2279"/>
      <c r="HM57" s="2279"/>
      <c r="HN57" s="2279"/>
      <c r="HO57" s="2279"/>
      <c r="HP57" s="2279"/>
      <c r="HQ57" s="2279"/>
      <c r="HR57" s="2279"/>
      <c r="HS57" s="2279"/>
      <c r="HT57" s="2279"/>
      <c r="HU57" s="2279"/>
      <c r="HV57" s="2279"/>
      <c r="HW57" s="2279"/>
      <c r="HX57" s="2279"/>
      <c r="HY57" s="2279"/>
      <c r="HZ57" s="2280"/>
      <c r="IA57" s="2115"/>
      <c r="IB57" s="2116"/>
      <c r="IC57" s="2117"/>
      <c r="ID57" s="2118" t="n">
        <f aca="false">SUBTOTAL(9,HG59:IC59)</f>
        <v>0</v>
      </c>
      <c r="IE57" s="2142"/>
      <c r="IF57" s="2143" t="n">
        <f aca="false">'03.24 по датам'!IF57</f>
        <v>0</v>
      </c>
      <c r="IG57" s="2143" t="n">
        <f aca="false">'03.24 по датам'!IG57</f>
        <v>0</v>
      </c>
      <c r="IH57" s="2144" t="n">
        <f aca="false">'03.24 по датам'!IH57</f>
        <v>0</v>
      </c>
      <c r="II57" s="2145"/>
      <c r="IJ57" s="2146"/>
      <c r="IK57" s="2147" t="n">
        <f aca="false">SUBTOTAL(9,IF59:IJ59)</f>
        <v>0</v>
      </c>
      <c r="IL57" s="2148"/>
      <c r="IM57" s="2149" t="n">
        <f aca="false">'03.24 по датам'!IM57</f>
        <v>0</v>
      </c>
      <c r="IN57" s="2150" t="n">
        <f aca="false">'03.24 по датам'!IN57</f>
        <v>0</v>
      </c>
      <c r="IO57" s="2151" t="n">
        <f aca="false">'03.24 по датам'!IO57</f>
        <v>0</v>
      </c>
      <c r="IP57" s="2151" t="n">
        <f aca="false">'03.24 по датам'!IP57</f>
        <v>0</v>
      </c>
      <c r="IQ57" s="2151" t="n">
        <f aca="false">'03.24 по датам'!IQ57</f>
        <v>0</v>
      </c>
      <c r="IR57" s="2151" t="n">
        <f aca="false">'03.24 по датам'!IR57</f>
        <v>0</v>
      </c>
      <c r="IS57" s="2151" t="n">
        <f aca="false">'03.24 по датам'!IS57</f>
        <v>0</v>
      </c>
      <c r="IT57" s="2151" t="n">
        <f aca="false">'03.24 по датам'!IT57</f>
        <v>0</v>
      </c>
      <c r="IU57" s="2151" t="n">
        <f aca="false">'03.24 по датам'!IU57</f>
        <v>0</v>
      </c>
      <c r="IV57" s="2152" t="n">
        <f aca="false">'03.24 по датам'!IV57</f>
        <v>0</v>
      </c>
      <c r="IW57" s="2153"/>
      <c r="IX57" s="2154"/>
      <c r="IY57" s="2155"/>
      <c r="IZ57" s="2118" t="n">
        <f aca="false">SUBTOTAL(3,IM57:IY57)</f>
        <v>10</v>
      </c>
      <c r="JA57" s="2156"/>
      <c r="JB57" s="2157" t="n">
        <f aca="false">'03.24 по датам'!JB57</f>
        <v>0</v>
      </c>
      <c r="JC57" s="2158"/>
      <c r="JD57" s="2159" t="n">
        <f aca="false">'03.24 по датам'!JD57</f>
        <v>0</v>
      </c>
      <c r="JE57" s="2160"/>
      <c r="JF57" s="2161"/>
      <c r="JG57" s="2263" t="n">
        <f aca="false">'03.24 по датам'!JG57</f>
        <v>0</v>
      </c>
      <c r="JH57" s="2263" t="n">
        <f aca="false">'03.24 по датам'!JH57</f>
        <v>0</v>
      </c>
      <c r="JI57" s="2263" t="n">
        <f aca="false">'03.24 по датам'!JI57</f>
        <v>0</v>
      </c>
      <c r="JJ57" s="2293" t="n">
        <f aca="false">'03.24 по датам'!JJ57</f>
        <v>0</v>
      </c>
      <c r="JK57" s="2294"/>
      <c r="JL57" s="2165"/>
      <c r="JM57" s="2107"/>
      <c r="JN57" s="2108"/>
      <c r="JO57" s="2256"/>
      <c r="JP57" s="2166"/>
      <c r="JQ57" s="2167"/>
      <c r="JR57" s="2168"/>
    </row>
    <row r="58" customFormat="false" ht="11.25" hidden="false" customHeight="true" outlineLevel="0" collapsed="false">
      <c r="A58" s="2056"/>
      <c r="B58" s="2169" t="s">
        <v>661</v>
      </c>
      <c r="C58" s="2179" t="n">
        <f aca="false">'03.24 по датам'!C58</f>
        <v>0</v>
      </c>
      <c r="D58" s="2179" t="n">
        <f aca="false">'03.24 по датам'!D58</f>
        <v>0</v>
      </c>
      <c r="E58" s="2179" t="n">
        <f aca="false">'03.24 по датам'!E58</f>
        <v>0</v>
      </c>
      <c r="F58" s="2179" t="n">
        <f aca="false">'03.24 по датам'!F58</f>
        <v>0</v>
      </c>
      <c r="G58" s="2177" t="n">
        <f aca="false">'03.24 по датам'!G58</f>
        <v>0</v>
      </c>
      <c r="H58" s="2177" t="n">
        <f aca="false">'03.24 по датам'!H58</f>
        <v>0</v>
      </c>
      <c r="I58" s="2177" t="n">
        <f aca="false">'03.24 по датам'!I58</f>
        <v>0</v>
      </c>
      <c r="J58" s="2177" t="n">
        <f aca="false">'03.24 по датам'!J58</f>
        <v>0</v>
      </c>
      <c r="K58" s="2177" t="n">
        <f aca="false">'03.24 по датам'!K58</f>
        <v>0</v>
      </c>
      <c r="L58" s="2177" t="n">
        <f aca="false">'03.24 по датам'!L58</f>
        <v>0</v>
      </c>
      <c r="M58" s="2177" t="n">
        <f aca="false">'03.24 по датам'!M58</f>
        <v>0</v>
      </c>
      <c r="N58" s="2177" t="n">
        <f aca="false">'03.24 по датам'!N58</f>
        <v>0</v>
      </c>
      <c r="O58" s="2177" t="n">
        <f aca="false">'03.24 по датам'!O58</f>
        <v>0</v>
      </c>
      <c r="P58" s="2177" t="n">
        <f aca="false">'03.24 по датам'!P58</f>
        <v>0</v>
      </c>
      <c r="Q58" s="2177" t="n">
        <f aca="false">'03.24 по датам'!Q58</f>
        <v>0</v>
      </c>
      <c r="R58" s="2177" t="n">
        <f aca="false">'03.24 по датам'!R58</f>
        <v>0</v>
      </c>
      <c r="S58" s="2177" t="n">
        <f aca="false">'03.24 по датам'!S58</f>
        <v>0</v>
      </c>
      <c r="T58" s="2177" t="n">
        <f aca="false">'03.24 по датам'!T58</f>
        <v>0</v>
      </c>
      <c r="U58" s="2177" t="n">
        <f aca="false">'03.24 по датам'!U58</f>
        <v>0</v>
      </c>
      <c r="V58" s="2177" t="n">
        <f aca="false">'03.24 по датам'!V58</f>
        <v>0</v>
      </c>
      <c r="W58" s="2178" t="n">
        <f aca="false">'03.24 по датам'!W58</f>
        <v>0</v>
      </c>
      <c r="X58" s="2171"/>
      <c r="Y58" s="2172"/>
      <c r="Z58" s="2173"/>
      <c r="AA58" s="2174" t="n">
        <f aca="false">SUBTOTAL(9,C58:Z58)</f>
        <v>0</v>
      </c>
      <c r="AB58" s="2175" t="n">
        <f aca="false">AA58+AB54</f>
        <v>120</v>
      </c>
      <c r="AC58" s="2176" t="n">
        <f aca="false">'03.24 по датам'!AC58</f>
        <v>0</v>
      </c>
      <c r="AD58" s="2176" t="n">
        <f aca="false">'03.24 по датам'!AD58</f>
        <v>0</v>
      </c>
      <c r="AE58" s="2177" t="n">
        <f aca="false">'03.24 по датам'!AE58</f>
        <v>0</v>
      </c>
      <c r="AF58" s="2177" t="n">
        <f aca="false">'03.24 по датам'!AF58</f>
        <v>0</v>
      </c>
      <c r="AG58" s="2177" t="n">
        <f aca="false">'03.24 по датам'!AG58</f>
        <v>0</v>
      </c>
      <c r="AH58" s="2177" t="n">
        <f aca="false">'03.24 по датам'!AH58</f>
        <v>0</v>
      </c>
      <c r="AI58" s="2177" t="n">
        <f aca="false">'03.24 по датам'!AI58</f>
        <v>0</v>
      </c>
      <c r="AJ58" s="2177" t="n">
        <f aca="false">'03.24 по датам'!AJ58</f>
        <v>0</v>
      </c>
      <c r="AK58" s="2177" t="n">
        <f aca="false">'03.24 по датам'!AK58</f>
        <v>0</v>
      </c>
      <c r="AL58" s="2177" t="n">
        <f aca="false">'03.24 по датам'!AL58</f>
        <v>0</v>
      </c>
      <c r="AM58" s="2177" t="n">
        <f aca="false">'03.24 по датам'!AM58</f>
        <v>0</v>
      </c>
      <c r="AN58" s="2177" t="n">
        <f aca="false">'03.24 по датам'!AN58</f>
        <v>0</v>
      </c>
      <c r="AO58" s="2178" t="n">
        <f aca="false">'03.24 по датам'!AO58</f>
        <v>0</v>
      </c>
      <c r="AP58" s="2171"/>
      <c r="AQ58" s="2172"/>
      <c r="AR58" s="2173"/>
      <c r="AS58" s="2174" t="n">
        <f aca="false">SUBTOTAL(9,AC58:AR58)</f>
        <v>0</v>
      </c>
      <c r="AT58" s="2175" t="n">
        <f aca="false">AS58+AT54</f>
        <v>0</v>
      </c>
      <c r="AU58" s="2176" t="n">
        <f aca="false">'03.24 по датам'!AU58</f>
        <v>0</v>
      </c>
      <c r="AV58" s="2176" t="n">
        <f aca="false">'03.24 по датам'!AV58</f>
        <v>0</v>
      </c>
      <c r="AW58" s="2179" t="n">
        <f aca="false">'03.24 по датам'!AW58</f>
        <v>0</v>
      </c>
      <c r="AX58" s="2177" t="n">
        <f aca="false">'03.24 по датам'!AX58</f>
        <v>0</v>
      </c>
      <c r="AY58" s="2177" t="n">
        <f aca="false">'03.24 по датам'!AY58</f>
        <v>0</v>
      </c>
      <c r="AZ58" s="2177" t="n">
        <f aca="false">'03.24 по датам'!AZ58</f>
        <v>0</v>
      </c>
      <c r="BA58" s="2177" t="n">
        <f aca="false">'03.24 по датам'!BA58</f>
        <v>0</v>
      </c>
      <c r="BB58" s="2177" t="n">
        <f aca="false">'03.24 по датам'!BB58</f>
        <v>0</v>
      </c>
      <c r="BC58" s="2177" t="n">
        <f aca="false">'03.24 по датам'!BC58</f>
        <v>0</v>
      </c>
      <c r="BD58" s="2177" t="n">
        <f aca="false">'03.24 по датам'!BD58</f>
        <v>0</v>
      </c>
      <c r="BE58" s="2177" t="n">
        <f aca="false">'03.24 по датам'!BE58</f>
        <v>0</v>
      </c>
      <c r="BF58" s="2177" t="n">
        <f aca="false">'03.24 по датам'!BF58</f>
        <v>0</v>
      </c>
      <c r="BG58" s="2177" t="n">
        <f aca="false">'03.24 по датам'!BG58</f>
        <v>0</v>
      </c>
      <c r="BH58" s="2177" t="n">
        <f aca="false">'03.24 по датам'!BH58</f>
        <v>0</v>
      </c>
      <c r="BI58" s="2177" t="n">
        <f aca="false">'03.24 по датам'!BI58</f>
        <v>0</v>
      </c>
      <c r="BJ58" s="2177" t="n">
        <f aca="false">'03.24 по датам'!BJ58</f>
        <v>0</v>
      </c>
      <c r="BK58" s="2177" t="n">
        <f aca="false">'03.24 по датам'!BK58</f>
        <v>0</v>
      </c>
      <c r="BL58" s="2177" t="n">
        <f aca="false">'03.24 по датам'!BL58</f>
        <v>0</v>
      </c>
      <c r="BM58" s="2177" t="n">
        <f aca="false">'03.24 по датам'!BM58</f>
        <v>0</v>
      </c>
      <c r="BN58" s="2177" t="n">
        <f aca="false">'03.24 по датам'!BN58</f>
        <v>0</v>
      </c>
      <c r="BO58" s="2177" t="n">
        <f aca="false">'03.24 по датам'!BO58</f>
        <v>0</v>
      </c>
      <c r="BP58" s="2177" t="n">
        <f aca="false">'03.24 по датам'!BP58</f>
        <v>0</v>
      </c>
      <c r="BQ58" s="2178" t="n">
        <f aca="false">'03.24 по датам'!BQ58</f>
        <v>0</v>
      </c>
      <c r="BR58" s="2171"/>
      <c r="BS58" s="2172"/>
      <c r="BT58" s="2173"/>
      <c r="BU58" s="2174" t="n">
        <f aca="false">SUBTOTAL(9,AU58:BT58)</f>
        <v>0</v>
      </c>
      <c r="BV58" s="2175" t="n">
        <f aca="false">BU58+BV54</f>
        <v>0</v>
      </c>
      <c r="BW58" s="2180" t="n">
        <f aca="false">'03.24 по датам'!BW58</f>
        <v>0</v>
      </c>
      <c r="BX58" s="2177" t="n">
        <f aca="false">'03.24 по датам'!BX58</f>
        <v>0</v>
      </c>
      <c r="BY58" s="2177" t="n">
        <f aca="false">'03.24 по датам'!BY58</f>
        <v>0</v>
      </c>
      <c r="BZ58" s="2177" t="n">
        <f aca="false">'03.24 по датам'!BZ58</f>
        <v>0</v>
      </c>
      <c r="CA58" s="2177" t="n">
        <f aca="false">'03.24 по датам'!CA58</f>
        <v>0</v>
      </c>
      <c r="CB58" s="2177" t="n">
        <f aca="false">'03.24 по датам'!CB58</f>
        <v>0</v>
      </c>
      <c r="CC58" s="2177" t="n">
        <f aca="false">'03.24 по датам'!CC58</f>
        <v>0</v>
      </c>
      <c r="CD58" s="2177" t="n">
        <f aca="false">'03.24 по датам'!CD58</f>
        <v>0</v>
      </c>
      <c r="CE58" s="2177" t="n">
        <f aca="false">'03.24 по датам'!CE58</f>
        <v>0</v>
      </c>
      <c r="CF58" s="2177" t="n">
        <f aca="false">'03.24 по датам'!CF58</f>
        <v>0</v>
      </c>
      <c r="CG58" s="2177" t="n">
        <f aca="false">'03.24 по датам'!CG58</f>
        <v>0</v>
      </c>
      <c r="CH58" s="2177" t="n">
        <f aca="false">'03.24 по датам'!CH58</f>
        <v>0</v>
      </c>
      <c r="CI58" s="2178" t="n">
        <f aca="false">'03.24 по датам'!CI58</f>
        <v>0</v>
      </c>
      <c r="CJ58" s="2171"/>
      <c r="CK58" s="2172"/>
      <c r="CL58" s="2173"/>
      <c r="CM58" s="2174" t="n">
        <f aca="false">SUBTOTAL(9,BW58:CL58)</f>
        <v>0</v>
      </c>
      <c r="CN58" s="2175" t="n">
        <f aca="false">CM58+CN54</f>
        <v>0</v>
      </c>
      <c r="CO58" s="2175" t="n">
        <f aca="false">AA58+AS58+BU58+CM58</f>
        <v>0</v>
      </c>
      <c r="CP58" s="2175" t="n">
        <f aca="false">CO58+CP54</f>
        <v>120</v>
      </c>
      <c r="CQ58" s="2204" t="n">
        <f aca="false">'03.24 по датам'!CQ58</f>
        <v>0</v>
      </c>
      <c r="CR58" s="2204" t="n">
        <f aca="false">'03.24 по датам'!CR58</f>
        <v>0</v>
      </c>
      <c r="CS58" s="2204" t="n">
        <f aca="false">'03.24 по датам'!CS58</f>
        <v>0</v>
      </c>
      <c r="CT58" s="2204" t="n">
        <f aca="false">'03.24 по датам'!CT58</f>
        <v>0</v>
      </c>
      <c r="CU58" s="2204" t="n">
        <f aca="false">'03.24 по датам'!CU58</f>
        <v>0</v>
      </c>
      <c r="CV58" s="2204" t="n">
        <f aca="false">'03.24 по датам'!CV58</f>
        <v>0</v>
      </c>
      <c r="CW58" s="2204" t="n">
        <f aca="false">'03.24 по датам'!CW58</f>
        <v>0</v>
      </c>
      <c r="CX58" s="2204" t="n">
        <f aca="false">'03.24 по датам'!CX58</f>
        <v>0</v>
      </c>
      <c r="CY58" s="2204" t="n">
        <f aca="false">'03.24 по датам'!CY58</f>
        <v>0</v>
      </c>
      <c r="CZ58" s="2204" t="n">
        <f aca="false">'03.24 по датам'!CZ58</f>
        <v>0</v>
      </c>
      <c r="DA58" s="2204" t="n">
        <f aca="false">'03.24 по датам'!DA58</f>
        <v>0</v>
      </c>
      <c r="DB58" s="2204" t="n">
        <f aca="false">'03.24 по датам'!DB58</f>
        <v>0</v>
      </c>
      <c r="DC58" s="2290" t="n">
        <f aca="false">'03.24 по датам'!DC58</f>
        <v>0</v>
      </c>
      <c r="DD58" s="2186"/>
      <c r="DE58" s="2187"/>
      <c r="DF58" s="2173"/>
      <c r="DG58" s="2181" t="n">
        <f aca="false">SUBTOTAL(9,CQ58:DF58)</f>
        <v>0</v>
      </c>
      <c r="DH58" s="2182" t="n">
        <f aca="false">DG58:DG58+IF($B54:$B54=2,0,DH54:DH54)</f>
        <v>0</v>
      </c>
      <c r="DI58" s="2180" t="n">
        <f aca="false">'03.24 по датам'!DI58</f>
        <v>0</v>
      </c>
      <c r="DJ58" s="2204" t="n">
        <f aca="false">'03.24 по датам'!DJ58</f>
        <v>0</v>
      </c>
      <c r="DK58" s="2204" t="n">
        <f aca="false">'03.24 по датам'!DK58</f>
        <v>0</v>
      </c>
      <c r="DL58" s="2204" t="n">
        <f aca="false">'03.24 по датам'!DL58</f>
        <v>0</v>
      </c>
      <c r="DM58" s="2204" t="n">
        <f aca="false">'03.24 по датам'!DM58</f>
        <v>0</v>
      </c>
      <c r="DN58" s="2204" t="n">
        <f aca="false">'03.24 по датам'!DN58</f>
        <v>0</v>
      </c>
      <c r="DO58" s="2204" t="n">
        <f aca="false">'03.24 по датам'!DO58</f>
        <v>0</v>
      </c>
      <c r="DP58" s="2204" t="n">
        <f aca="false">'03.24 по датам'!DP58</f>
        <v>0</v>
      </c>
      <c r="DQ58" s="2204" t="n">
        <f aca="false">'03.24 по датам'!DQ58</f>
        <v>0</v>
      </c>
      <c r="DR58" s="2204" t="n">
        <f aca="false">'03.24 по датам'!DR58</f>
        <v>0</v>
      </c>
      <c r="DS58" s="2204" t="n">
        <f aca="false">'03.24 по датам'!DS58</f>
        <v>0</v>
      </c>
      <c r="DT58" s="2204" t="n">
        <f aca="false">'03.24 по датам'!DT58</f>
        <v>0</v>
      </c>
      <c r="DU58" s="2290" t="n">
        <f aca="false">'03.24 по датам'!DU58</f>
        <v>0</v>
      </c>
      <c r="DV58" s="2186"/>
      <c r="DW58" s="2187"/>
      <c r="DX58" s="2173"/>
      <c r="DY58" s="2181" t="n">
        <f aca="false">SUBTOTAL(9,DI58:DX58)</f>
        <v>0</v>
      </c>
      <c r="DZ58" s="2182" t="n">
        <f aca="false">DY58:DY58+IF($B54:$B54=2,0,DZ54:DZ54)</f>
        <v>0</v>
      </c>
      <c r="EA58" s="2177" t="n">
        <f aca="false">'03.24 по датам'!EA58</f>
        <v>10</v>
      </c>
      <c r="EB58" s="2177" t="n">
        <f aca="false">'03.24 по датам'!EB58</f>
        <v>0</v>
      </c>
      <c r="EC58" s="2177" t="n">
        <f aca="false">'03.24 по датам'!EC58</f>
        <v>0</v>
      </c>
      <c r="ED58" s="2177" t="n">
        <f aca="false">'03.24 по датам'!ED58</f>
        <v>10</v>
      </c>
      <c r="EE58" s="2177" t="n">
        <f aca="false">'03.24 по датам'!EE58</f>
        <v>0</v>
      </c>
      <c r="EF58" s="2177" t="n">
        <f aca="false">'03.24 по датам'!EF58</f>
        <v>0</v>
      </c>
      <c r="EG58" s="2177" t="n">
        <f aca="false">'03.24 по датам'!EG58</f>
        <v>0</v>
      </c>
      <c r="EH58" s="2177" t="n">
        <f aca="false">'03.24 по датам'!EH58</f>
        <v>0</v>
      </c>
      <c r="EI58" s="2177" t="n">
        <f aca="false">'03.24 по датам'!EI58</f>
        <v>0</v>
      </c>
      <c r="EJ58" s="2177" t="n">
        <f aca="false">'03.24 по датам'!EJ58</f>
        <v>0</v>
      </c>
      <c r="EK58" s="2177" t="n">
        <f aca="false">'03.24 по датам'!EK58</f>
        <v>0</v>
      </c>
      <c r="EL58" s="2177" t="n">
        <f aca="false">'03.24 по датам'!EL58</f>
        <v>0</v>
      </c>
      <c r="EM58" s="2177" t="n">
        <f aca="false">'03.24 по датам'!EM58</f>
        <v>0</v>
      </c>
      <c r="EN58" s="2177" t="n">
        <f aca="false">'03.24 по датам'!EN58</f>
        <v>0</v>
      </c>
      <c r="EO58" s="2177" t="n">
        <f aca="false">'03.24 по датам'!EO58</f>
        <v>0</v>
      </c>
      <c r="EP58" s="2177" t="n">
        <f aca="false">'03.24 по датам'!EP58</f>
        <v>0</v>
      </c>
      <c r="EQ58" s="2177" t="n">
        <f aca="false">'03.24 по датам'!EQ58</f>
        <v>0</v>
      </c>
      <c r="ER58" s="2177" t="n">
        <f aca="false">'03.24 по датам'!ER58</f>
        <v>0</v>
      </c>
      <c r="ES58" s="2177" t="n">
        <f aca="false">'03.24 по датам'!ES58</f>
        <v>0</v>
      </c>
      <c r="ET58" s="2177" t="n">
        <f aca="false">'03.24 по датам'!ET58</f>
        <v>0</v>
      </c>
      <c r="EU58" s="2177" t="n">
        <f aca="false">'03.24 по датам'!EU58</f>
        <v>0</v>
      </c>
      <c r="EV58" s="2177" t="n">
        <f aca="false">'03.24 по датам'!EV58</f>
        <v>0</v>
      </c>
      <c r="EW58" s="2177" t="n">
        <f aca="false">'03.24 по датам'!EW58</f>
        <v>0</v>
      </c>
      <c r="EX58" s="2177" t="n">
        <f aca="false">'03.24 по датам'!EX58</f>
        <v>0</v>
      </c>
      <c r="EY58" s="2178" t="n">
        <f aca="false">'03.24 по датам'!EY58</f>
        <v>0</v>
      </c>
      <c r="EZ58" s="2171"/>
      <c r="FA58" s="2172"/>
      <c r="FB58" s="2173"/>
      <c r="FC58" s="2181" t="n">
        <f aca="false">SUBTOTAL(9,EA58:FB58)</f>
        <v>20</v>
      </c>
      <c r="FD58" s="2182" t="n">
        <f aca="false">FC58:FC58+IF($B54:$B54=2,0,FD54:FD54)</f>
        <v>81</v>
      </c>
      <c r="FE58" s="2177" t="n">
        <f aca="false">'03.24 по датам'!FE58</f>
        <v>0</v>
      </c>
      <c r="FF58" s="2177" t="n">
        <f aca="false">'03.24 по датам'!FF58</f>
        <v>0</v>
      </c>
      <c r="FG58" s="2177" t="n">
        <f aca="false">'03.24 по датам'!FG58</f>
        <v>0</v>
      </c>
      <c r="FH58" s="2177" t="n">
        <f aca="false">'03.24 по датам'!FH58</f>
        <v>0</v>
      </c>
      <c r="FI58" s="2177" t="n">
        <f aca="false">'03.24 по датам'!FI58</f>
        <v>0</v>
      </c>
      <c r="FJ58" s="2177" t="n">
        <f aca="false">'03.24 по датам'!FJ58</f>
        <v>0</v>
      </c>
      <c r="FK58" s="2177" t="n">
        <f aca="false">'03.24 по датам'!FK58</f>
        <v>0</v>
      </c>
      <c r="FL58" s="2177" t="n">
        <f aca="false">'03.24 по датам'!FL58</f>
        <v>0</v>
      </c>
      <c r="FM58" s="2177" t="n">
        <f aca="false">'03.24 по датам'!FM58</f>
        <v>0</v>
      </c>
      <c r="FN58" s="2178" t="n">
        <f aca="false">'03.24 по датам'!FN58</f>
        <v>0</v>
      </c>
      <c r="FO58" s="2171"/>
      <c r="FP58" s="2172"/>
      <c r="FQ58" s="2300"/>
      <c r="FR58" s="2181" t="n">
        <f aca="false">SUBTOTAL(9,FE58:FQ58)</f>
        <v>0</v>
      </c>
      <c r="FS58" s="2182" t="n">
        <f aca="false">FR58:FR58+IF($B54:$B54=2,0,FS54:FS54)</f>
        <v>0</v>
      </c>
      <c r="FT58" s="2301" t="n">
        <f aca="false">'03.24 по датам'!GX58-'03.24 НГДП по датам'!AW58</f>
        <v>0</v>
      </c>
      <c r="FU58" s="2184"/>
      <c r="FV58" s="2184"/>
      <c r="FW58" s="2184"/>
      <c r="FX58" s="2184"/>
      <c r="FY58" s="2184"/>
      <c r="FZ58" s="2184"/>
      <c r="GA58" s="2184"/>
      <c r="GB58" s="2184"/>
      <c r="GC58" s="2184"/>
      <c r="GD58" s="2184"/>
      <c r="GE58" s="2184"/>
      <c r="GF58" s="2184"/>
      <c r="GG58" s="2184"/>
      <c r="GH58" s="2184"/>
      <c r="GI58" s="2184"/>
      <c r="GJ58" s="2184"/>
      <c r="GK58" s="2184"/>
      <c r="GL58" s="2184"/>
      <c r="GM58" s="2184"/>
      <c r="GN58" s="2184"/>
      <c r="GO58" s="2184"/>
      <c r="GP58" s="2184"/>
      <c r="GQ58" s="2184"/>
      <c r="GR58" s="2184"/>
      <c r="GS58" s="2185"/>
      <c r="GT58" s="2186"/>
      <c r="GU58" s="2187"/>
      <c r="GV58" s="2173"/>
      <c r="GW58" s="2188" t="n">
        <f aca="false">SUBTOTAL(9,FT58:GV58)</f>
        <v>0</v>
      </c>
      <c r="GX58" s="2175" t="n">
        <f aca="false">SUBTOTAL(9,FT58:GV58)</f>
        <v>0</v>
      </c>
      <c r="GY58" s="2174" t="n">
        <f aca="false">GX58:GX58+IF($B54:$B54=2,0,GY54:GY54)</f>
        <v>0</v>
      </c>
      <c r="GZ58" s="2189" t="n">
        <f aca="false">'03.24 по датам'!GZ58</f>
        <v>0</v>
      </c>
      <c r="HA58" s="2190" t="n">
        <f aca="false">'03.24 по датам'!HA58</f>
        <v>0</v>
      </c>
      <c r="HB58" s="2191"/>
      <c r="HC58" s="2192" t="n">
        <f aca="false">SUBTOTAL(9,GZ58:HB58)</f>
        <v>0</v>
      </c>
      <c r="HD58" s="2193" t="n">
        <f aca="false">$HD$14+HD54</f>
        <v>456.36</v>
      </c>
      <c r="HE58" s="2194"/>
      <c r="HF58" s="2195" t="n">
        <f aca="false">SUM(HD58:HE58)</f>
        <v>456.36</v>
      </c>
      <c r="HG58" s="2196" t="n">
        <f aca="false">'03.24 по датам'!ID58-'03.24 НГДП по датам'!BF58</f>
        <v>23</v>
      </c>
      <c r="HH58" s="2180"/>
      <c r="HI58" s="2266"/>
      <c r="HJ58" s="2283"/>
      <c r="HK58" s="2283"/>
      <c r="HL58" s="2283"/>
      <c r="HM58" s="2283"/>
      <c r="HN58" s="2283"/>
      <c r="HO58" s="2283"/>
      <c r="HP58" s="2283"/>
      <c r="HQ58" s="2283"/>
      <c r="HR58" s="2283"/>
      <c r="HS58" s="2283"/>
      <c r="HT58" s="2283"/>
      <c r="HU58" s="2283"/>
      <c r="HV58" s="2283"/>
      <c r="HW58" s="2283"/>
      <c r="HX58" s="2283"/>
      <c r="HY58" s="2283"/>
      <c r="HZ58" s="2284"/>
      <c r="IA58" s="2171"/>
      <c r="IB58" s="2172"/>
      <c r="IC58" s="2173"/>
      <c r="ID58" s="2174" t="n">
        <f aca="false">SUBTOTAL(9,HG58:IC58)</f>
        <v>23</v>
      </c>
      <c r="IE58" s="2188" t="n">
        <f aca="false">ID58:ID58+IF($B54:$B54=2,0,IE54:IE54)</f>
        <v>86</v>
      </c>
      <c r="IF58" s="2198" t="n">
        <f aca="false">'03.24 по датам'!IF58</f>
        <v>0</v>
      </c>
      <c r="IG58" s="2198" t="n">
        <f aca="false">'03.24 по датам'!IG58</f>
        <v>0</v>
      </c>
      <c r="IH58" s="2199" t="n">
        <f aca="false">'03.24 по датам'!IH58</f>
        <v>0</v>
      </c>
      <c r="II58" s="2200"/>
      <c r="IJ58" s="2201"/>
      <c r="IK58" s="2202" t="n">
        <f aca="false">SUBTOTAL(9,IF58:IJ58)</f>
        <v>0</v>
      </c>
      <c r="IL58" s="2203" t="n">
        <f aca="false">IK58:IK58+IF($B54:$B54=2,0,IL54:IL54)</f>
        <v>0</v>
      </c>
      <c r="IM58" s="2204" t="n">
        <f aca="false">'03.24 по датам'!IM58</f>
        <v>0</v>
      </c>
      <c r="IN58" s="2204" t="n">
        <f aca="false">'03.24 по датам'!IN58</f>
        <v>0</v>
      </c>
      <c r="IO58" s="2177" t="n">
        <f aca="false">'03.24 по датам'!IO58</f>
        <v>0</v>
      </c>
      <c r="IP58" s="2177" t="n">
        <f aca="false">'03.24 по датам'!IP58</f>
        <v>0</v>
      </c>
      <c r="IQ58" s="2177" t="n">
        <f aca="false">'03.24 по датам'!IQ58</f>
        <v>0</v>
      </c>
      <c r="IR58" s="2177" t="n">
        <f aca="false">'03.24 по датам'!IR58</f>
        <v>0</v>
      </c>
      <c r="IS58" s="2177" t="n">
        <f aca="false">'03.24 по датам'!IS58</f>
        <v>0</v>
      </c>
      <c r="IT58" s="2177" t="n">
        <f aca="false">'03.24 по датам'!IT58</f>
        <v>0</v>
      </c>
      <c r="IU58" s="2177" t="n">
        <f aca="false">'03.24 по датам'!IU58</f>
        <v>0</v>
      </c>
      <c r="IV58" s="2178" t="n">
        <f aca="false">'03.24 по датам'!IV58</f>
        <v>0</v>
      </c>
      <c r="IW58" s="2171"/>
      <c r="IX58" s="2172"/>
      <c r="IY58" s="2173"/>
      <c r="IZ58" s="2174" t="n">
        <f aca="false">SUBTOTAL(9,IM58:IY58)</f>
        <v>0</v>
      </c>
      <c r="JA58" s="2175" t="n">
        <f aca="false">IZ58:IZ58+IF($B54:$B54=2,0,JA54:JA54)</f>
        <v>0</v>
      </c>
      <c r="JB58" s="2205" t="n">
        <f aca="false">'03.24 по датам'!JB58</f>
        <v>0</v>
      </c>
      <c r="JC58" s="2194"/>
      <c r="JD58" s="2268" t="n">
        <f aca="false">'03.24 по датам'!JD58</f>
        <v>0</v>
      </c>
      <c r="JE58" s="2207" t="n">
        <f aca="false">SUBTOTAL(9,JB58:JD58)</f>
        <v>0</v>
      </c>
      <c r="JF58" s="2208" t="n">
        <f aca="false">SUMIF($C$5:JE$5,"Накопленный эффект, т/сут",$C58:JE58)+SUMIF($C$5:JE$5,"Нараст.  по потенциалу",$C58:JE58)-SUMIF($C$5:JE$5,"Нараст. по остановкам",$C58:JE58)-SUMIF($C$5:JE$5,"ИТОГО перевод в ППД",$C58:JE58)-SUMIF($C$5:JE$5,"ИТОГО  нерент, по распоряж.",$C58:JE58)-SUMIF($C$5:JE$5,"ИТОГО ост. дебит от ЗБС, Углуб., ПВЛГ/ПНЛГ",$C58:JE58)</f>
        <v>115</v>
      </c>
      <c r="JG58" s="2269" t="n">
        <f aca="false">'03.24 по датам'!JG58-'03.24 НГДП по датам'!BV58</f>
        <v>0</v>
      </c>
      <c r="JH58" s="2269" t="n">
        <f aca="false">'03.24 по датам'!JH58-'03.24 НГДП по датам'!BW58</f>
        <v>0</v>
      </c>
      <c r="JI58" s="2269" t="n">
        <f aca="false">'03.24 по датам'!JI58-'03.24 НГДП по датам'!BX58</f>
        <v>0</v>
      </c>
      <c r="JJ58" s="2295" t="n">
        <f aca="false">'03.24 по датам'!JJ58-'03.24 НГДП по датам'!BY58</f>
        <v>0</v>
      </c>
      <c r="JK58" s="2296" t="n">
        <f aca="false">'03.24 НГДП по датам'!BZ58</f>
        <v>0</v>
      </c>
      <c r="JL58" s="2202" t="n">
        <f aca="false">SUBTOTAL(9,JG58:JJ58)</f>
        <v>0</v>
      </c>
      <c r="JM58" s="2107"/>
      <c r="JN58" s="2108"/>
      <c r="JO58" s="2256"/>
      <c r="JP58" s="2212" t="n">
        <f aca="false">JP$4:JP$4+SUMIF($C$5:JL$5,"Нараст. по остановкам",$C58:JL58)-SUMIF($C$5:JL$5,"Нараст.  по потенциалу",$C58:JL58)</f>
        <v>706.812</v>
      </c>
      <c r="JQ58" s="2213"/>
      <c r="JR58" s="2214" t="n">
        <f aca="false">'03.24 НГДП по датам'!CB58</f>
        <v>81.893</v>
      </c>
    </row>
    <row r="59" customFormat="false" ht="1.5" hidden="false" customHeight="true" outlineLevel="0" collapsed="false">
      <c r="A59" s="2215"/>
      <c r="B59" s="2215"/>
      <c r="C59" s="2216" t="n">
        <f aca="false">'03.24 по датам'!C59</f>
        <v>0</v>
      </c>
      <c r="D59" s="2216" t="n">
        <f aca="false">'03.24 по датам'!D59</f>
        <v>0</v>
      </c>
      <c r="E59" s="2216" t="n">
        <f aca="false">'03.24 по датам'!E59</f>
        <v>0</v>
      </c>
      <c r="F59" s="2216" t="n">
        <f aca="false">'03.24 по датам'!F59</f>
        <v>0</v>
      </c>
      <c r="G59" s="2217" t="n">
        <f aca="false">'03.24 по датам'!G59</f>
        <v>0</v>
      </c>
      <c r="H59" s="2217" t="n">
        <f aca="false">'03.24 по датам'!H59</f>
        <v>0</v>
      </c>
      <c r="I59" s="2217" t="n">
        <f aca="false">'03.24 по датам'!I59</f>
        <v>0</v>
      </c>
      <c r="J59" s="2217" t="n">
        <f aca="false">'03.24 по датам'!J59</f>
        <v>0</v>
      </c>
      <c r="K59" s="2217" t="n">
        <f aca="false">'03.24 по датам'!K59</f>
        <v>0</v>
      </c>
      <c r="L59" s="2217" t="n">
        <f aca="false">'03.24 по датам'!L59</f>
        <v>0</v>
      </c>
      <c r="M59" s="2217" t="n">
        <f aca="false">'03.24 по датам'!M59</f>
        <v>0</v>
      </c>
      <c r="N59" s="2217" t="n">
        <f aca="false">'03.24 по датам'!N59</f>
        <v>0</v>
      </c>
      <c r="O59" s="2217" t="n">
        <f aca="false">'03.24 по датам'!O59</f>
        <v>0</v>
      </c>
      <c r="P59" s="2217" t="n">
        <f aca="false">'03.24 по датам'!P59</f>
        <v>0</v>
      </c>
      <c r="Q59" s="2217" t="n">
        <f aca="false">'03.24 по датам'!Q59</f>
        <v>0</v>
      </c>
      <c r="R59" s="2217" t="n">
        <f aca="false">'03.24 по датам'!R59</f>
        <v>0</v>
      </c>
      <c r="S59" s="2217" t="n">
        <f aca="false">'03.24 по датам'!S59</f>
        <v>0</v>
      </c>
      <c r="T59" s="2217" t="n">
        <f aca="false">'03.24 по датам'!T59</f>
        <v>0</v>
      </c>
      <c r="U59" s="2217" t="n">
        <f aca="false">'03.24 по датам'!U59</f>
        <v>0</v>
      </c>
      <c r="V59" s="2217" t="n">
        <f aca="false">'03.24 по датам'!V59</f>
        <v>0</v>
      </c>
      <c r="W59" s="2217" t="n">
        <f aca="false">'03.24 по датам'!W59</f>
        <v>0</v>
      </c>
      <c r="X59" s="2218"/>
      <c r="Y59" s="2219"/>
      <c r="Z59" s="2220"/>
      <c r="AA59" s="2221"/>
      <c r="AB59" s="2221"/>
      <c r="AC59" s="2222" t="n">
        <f aca="false">'03.24 по датам'!AC59</f>
        <v>0</v>
      </c>
      <c r="AD59" s="2222" t="n">
        <f aca="false">'03.24 по датам'!AD59</f>
        <v>0</v>
      </c>
      <c r="AE59" s="2217" t="n">
        <f aca="false">'03.24 по датам'!AE59</f>
        <v>0</v>
      </c>
      <c r="AF59" s="2217" t="n">
        <f aca="false">'03.24 по датам'!AF59</f>
        <v>0</v>
      </c>
      <c r="AG59" s="2217" t="n">
        <f aca="false">'03.24 по датам'!AG59</f>
        <v>0</v>
      </c>
      <c r="AH59" s="2217" t="n">
        <f aca="false">'03.24 по датам'!AH59</f>
        <v>0</v>
      </c>
      <c r="AI59" s="2217" t="n">
        <f aca="false">'03.24 по датам'!AI59</f>
        <v>0</v>
      </c>
      <c r="AJ59" s="2217" t="n">
        <f aca="false">'03.24 по датам'!AJ59</f>
        <v>0</v>
      </c>
      <c r="AK59" s="2217" t="n">
        <f aca="false">'03.24 по датам'!AK59</f>
        <v>0</v>
      </c>
      <c r="AL59" s="2217" t="n">
        <f aca="false">'03.24 по датам'!AL59</f>
        <v>0</v>
      </c>
      <c r="AM59" s="2217" t="n">
        <f aca="false">'03.24 по датам'!AM59</f>
        <v>0</v>
      </c>
      <c r="AN59" s="2217" t="n">
        <f aca="false">'03.24 по датам'!AN59</f>
        <v>0</v>
      </c>
      <c r="AO59" s="2217" t="n">
        <f aca="false">'03.24 по датам'!AO59</f>
        <v>0</v>
      </c>
      <c r="AP59" s="2218"/>
      <c r="AQ59" s="2219"/>
      <c r="AR59" s="2220"/>
      <c r="AS59" s="2221"/>
      <c r="AT59" s="2221"/>
      <c r="AU59" s="2216" t="n">
        <f aca="false">'03.24 по датам'!AU59</f>
        <v>0</v>
      </c>
      <c r="AV59" s="2216" t="n">
        <f aca="false">'03.24 по датам'!AV59</f>
        <v>0</v>
      </c>
      <c r="AW59" s="2223" t="n">
        <f aca="false">'03.24 по датам'!AW59</f>
        <v>0</v>
      </c>
      <c r="AX59" s="2217" t="n">
        <f aca="false">'03.24 по датам'!AX59</f>
        <v>0</v>
      </c>
      <c r="AY59" s="2217" t="n">
        <f aca="false">'03.24 по датам'!AY59</f>
        <v>0</v>
      </c>
      <c r="AZ59" s="2217" t="n">
        <f aca="false">'03.24 по датам'!AZ59</f>
        <v>0</v>
      </c>
      <c r="BA59" s="2217" t="n">
        <f aca="false">'03.24 по датам'!BA59</f>
        <v>0</v>
      </c>
      <c r="BB59" s="2217" t="n">
        <f aca="false">'03.24 по датам'!BB59</f>
        <v>0</v>
      </c>
      <c r="BC59" s="2217" t="n">
        <f aca="false">'03.24 по датам'!BC59</f>
        <v>0</v>
      </c>
      <c r="BD59" s="2217" t="n">
        <f aca="false">'03.24 по датам'!BD59</f>
        <v>0</v>
      </c>
      <c r="BE59" s="2217" t="n">
        <f aca="false">'03.24 по датам'!BE59</f>
        <v>0</v>
      </c>
      <c r="BF59" s="2217" t="n">
        <f aca="false">'03.24 по датам'!BF59</f>
        <v>0</v>
      </c>
      <c r="BG59" s="2217" t="n">
        <f aca="false">'03.24 по датам'!BG59</f>
        <v>0</v>
      </c>
      <c r="BH59" s="2217" t="n">
        <f aca="false">'03.24 по датам'!BH59</f>
        <v>0</v>
      </c>
      <c r="BI59" s="2217" t="n">
        <f aca="false">'03.24 по датам'!BI59</f>
        <v>0</v>
      </c>
      <c r="BJ59" s="2217" t="n">
        <f aca="false">'03.24 по датам'!BJ59</f>
        <v>0</v>
      </c>
      <c r="BK59" s="2217" t="n">
        <f aca="false">'03.24 по датам'!BK59</f>
        <v>0</v>
      </c>
      <c r="BL59" s="2217" t="n">
        <f aca="false">'03.24 по датам'!BL59</f>
        <v>0</v>
      </c>
      <c r="BM59" s="2217" t="n">
        <f aca="false">'03.24 по датам'!BM59</f>
        <v>0</v>
      </c>
      <c r="BN59" s="2217" t="n">
        <f aca="false">'03.24 по датам'!BN59</f>
        <v>0</v>
      </c>
      <c r="BO59" s="2217" t="n">
        <f aca="false">'03.24 по датам'!BO59</f>
        <v>0</v>
      </c>
      <c r="BP59" s="2217" t="n">
        <f aca="false">'03.24 по датам'!BP59</f>
        <v>0</v>
      </c>
      <c r="BQ59" s="2217" t="n">
        <f aca="false">'03.24 по датам'!BQ59</f>
        <v>0</v>
      </c>
      <c r="BR59" s="2218"/>
      <c r="BS59" s="2219"/>
      <c r="BT59" s="2220"/>
      <c r="BU59" s="2221"/>
      <c r="BV59" s="2221"/>
      <c r="BW59" s="2222" t="n">
        <f aca="false">'03.24 по датам'!BW59</f>
        <v>0</v>
      </c>
      <c r="BX59" s="2217" t="n">
        <f aca="false">'03.24 по датам'!BX59</f>
        <v>0</v>
      </c>
      <c r="BY59" s="2217" t="n">
        <f aca="false">'03.24 по датам'!BY59</f>
        <v>0</v>
      </c>
      <c r="BZ59" s="2217" t="n">
        <f aca="false">'03.24 по датам'!BZ59</f>
        <v>0</v>
      </c>
      <c r="CA59" s="2217" t="n">
        <f aca="false">'03.24 по датам'!CA59</f>
        <v>0</v>
      </c>
      <c r="CB59" s="2217" t="n">
        <f aca="false">'03.24 по датам'!CB59</f>
        <v>0</v>
      </c>
      <c r="CC59" s="2217" t="n">
        <f aca="false">'03.24 по датам'!CC59</f>
        <v>0</v>
      </c>
      <c r="CD59" s="2217" t="n">
        <f aca="false">'03.24 по датам'!CD59</f>
        <v>0</v>
      </c>
      <c r="CE59" s="2217" t="n">
        <f aca="false">'03.24 по датам'!CE59</f>
        <v>0</v>
      </c>
      <c r="CF59" s="2217" t="n">
        <f aca="false">'03.24 по датам'!CF59</f>
        <v>0</v>
      </c>
      <c r="CG59" s="2217" t="n">
        <f aca="false">'03.24 по датам'!CG59</f>
        <v>0</v>
      </c>
      <c r="CH59" s="2217" t="n">
        <f aca="false">'03.24 по датам'!CH59</f>
        <v>0</v>
      </c>
      <c r="CI59" s="2217" t="n">
        <f aca="false">'03.24 по датам'!CI59</f>
        <v>0</v>
      </c>
      <c r="CJ59" s="2218"/>
      <c r="CK59" s="2219"/>
      <c r="CL59" s="2220"/>
      <c r="CM59" s="2221"/>
      <c r="CN59" s="2221"/>
      <c r="CO59" s="2221"/>
      <c r="CP59" s="2221"/>
      <c r="CQ59" s="2217" t="n">
        <f aca="false">'03.24 по датам'!CQ59</f>
        <v>0</v>
      </c>
      <c r="CR59" s="2217" t="n">
        <f aca="false">'03.24 по датам'!CR59</f>
        <v>0</v>
      </c>
      <c r="CS59" s="2217" t="n">
        <f aca="false">'03.24 по датам'!CS59</f>
        <v>0</v>
      </c>
      <c r="CT59" s="2217" t="n">
        <f aca="false">'03.24 по датам'!CT59</f>
        <v>0</v>
      </c>
      <c r="CU59" s="2217" t="n">
        <f aca="false">'03.24 по датам'!CU59</f>
        <v>0</v>
      </c>
      <c r="CV59" s="2217" t="n">
        <f aca="false">'03.24 по датам'!CV59</f>
        <v>0</v>
      </c>
      <c r="CW59" s="2217" t="n">
        <f aca="false">'03.24 по датам'!CW59</f>
        <v>0</v>
      </c>
      <c r="CX59" s="2217" t="n">
        <f aca="false">'03.24 по датам'!CX59</f>
        <v>0</v>
      </c>
      <c r="CY59" s="2217" t="n">
        <f aca="false">'03.24 по датам'!CY59</f>
        <v>0</v>
      </c>
      <c r="CZ59" s="2217" t="n">
        <f aca="false">'03.24 по датам'!CZ59</f>
        <v>0</v>
      </c>
      <c r="DA59" s="2217" t="n">
        <f aca="false">'03.24 по датам'!DA59</f>
        <v>0</v>
      </c>
      <c r="DB59" s="2217" t="n">
        <f aca="false">'03.24 по датам'!DB59</f>
        <v>0</v>
      </c>
      <c r="DC59" s="2217" t="n">
        <f aca="false">'03.24 по датам'!DC59</f>
        <v>0</v>
      </c>
      <c r="DD59" s="2218"/>
      <c r="DE59" s="2219"/>
      <c r="DF59" s="2220"/>
      <c r="DG59" s="2221"/>
      <c r="DH59" s="2221"/>
      <c r="DI59" s="2285" t="n">
        <f aca="false">'03.24 по датам'!DI59</f>
        <v>0</v>
      </c>
      <c r="DJ59" s="2217" t="n">
        <f aca="false">'03.24 по датам'!DJ59</f>
        <v>0</v>
      </c>
      <c r="DK59" s="2217" t="n">
        <f aca="false">'03.24 по датам'!DK59</f>
        <v>0</v>
      </c>
      <c r="DL59" s="2217" t="n">
        <f aca="false">'03.24 по датам'!DL59</f>
        <v>0</v>
      </c>
      <c r="DM59" s="2217" t="n">
        <f aca="false">'03.24 по датам'!DM59</f>
        <v>0</v>
      </c>
      <c r="DN59" s="2217" t="n">
        <f aca="false">'03.24 по датам'!DN59</f>
        <v>0</v>
      </c>
      <c r="DO59" s="2217" t="n">
        <f aca="false">'03.24 по датам'!DO59</f>
        <v>0</v>
      </c>
      <c r="DP59" s="2217" t="n">
        <f aca="false">'03.24 по датам'!DP59</f>
        <v>0</v>
      </c>
      <c r="DQ59" s="2217" t="n">
        <f aca="false">'03.24 по датам'!DQ59</f>
        <v>0</v>
      </c>
      <c r="DR59" s="2217" t="n">
        <f aca="false">'03.24 по датам'!DR59</f>
        <v>0</v>
      </c>
      <c r="DS59" s="2217" t="n">
        <f aca="false">'03.24 по датам'!DS59</f>
        <v>0</v>
      </c>
      <c r="DT59" s="2217" t="n">
        <f aca="false">'03.24 по датам'!DT59</f>
        <v>0</v>
      </c>
      <c r="DU59" s="2217" t="n">
        <f aca="false">'03.24 по датам'!DU59</f>
        <v>0</v>
      </c>
      <c r="DV59" s="2218"/>
      <c r="DW59" s="2219"/>
      <c r="DX59" s="2220"/>
      <c r="DY59" s="2221"/>
      <c r="DZ59" s="2221"/>
      <c r="EA59" s="2297" t="n">
        <f aca="false">'03.24 по датам'!EA59</f>
        <v>0</v>
      </c>
      <c r="EB59" s="2217" t="n">
        <f aca="false">'03.24 по датам'!EB59</f>
        <v>0</v>
      </c>
      <c r="EC59" s="2217" t="n">
        <f aca="false">'03.24 по датам'!EC59</f>
        <v>0</v>
      </c>
      <c r="ED59" s="2217" t="n">
        <f aca="false">'03.24 по датам'!ED59</f>
        <v>0</v>
      </c>
      <c r="EE59" s="2217" t="n">
        <f aca="false">'03.24 по датам'!EE59</f>
        <v>0</v>
      </c>
      <c r="EF59" s="2217" t="n">
        <f aca="false">'03.24 по датам'!EF59</f>
        <v>0</v>
      </c>
      <c r="EG59" s="2217" t="n">
        <f aca="false">'03.24 по датам'!EG59</f>
        <v>0</v>
      </c>
      <c r="EH59" s="2217" t="n">
        <f aca="false">'03.24 по датам'!EH59</f>
        <v>0</v>
      </c>
      <c r="EI59" s="2217" t="n">
        <f aca="false">'03.24 по датам'!EI59</f>
        <v>0</v>
      </c>
      <c r="EJ59" s="2217" t="n">
        <f aca="false">'03.24 по датам'!EJ59</f>
        <v>0</v>
      </c>
      <c r="EK59" s="2217" t="n">
        <f aca="false">'03.24 по датам'!EK59</f>
        <v>0</v>
      </c>
      <c r="EL59" s="2217" t="n">
        <f aca="false">'03.24 по датам'!EL59</f>
        <v>0</v>
      </c>
      <c r="EM59" s="2217" t="n">
        <f aca="false">'03.24 по датам'!EM59</f>
        <v>0</v>
      </c>
      <c r="EN59" s="2217" t="n">
        <f aca="false">'03.24 по датам'!EN59</f>
        <v>0</v>
      </c>
      <c r="EO59" s="2217" t="n">
        <f aca="false">'03.24 по датам'!EO59</f>
        <v>0</v>
      </c>
      <c r="EP59" s="2217" t="n">
        <f aca="false">'03.24 по датам'!EP59</f>
        <v>0</v>
      </c>
      <c r="EQ59" s="2217" t="n">
        <f aca="false">'03.24 по датам'!EQ59</f>
        <v>0</v>
      </c>
      <c r="ER59" s="2217" t="n">
        <f aca="false">'03.24 по датам'!ER59</f>
        <v>0</v>
      </c>
      <c r="ES59" s="2217" t="n">
        <f aca="false">'03.24 по датам'!ES59</f>
        <v>0</v>
      </c>
      <c r="ET59" s="2217" t="n">
        <f aca="false">'03.24 по датам'!ET59</f>
        <v>0</v>
      </c>
      <c r="EU59" s="2217" t="n">
        <f aca="false">'03.24 по датам'!EU59</f>
        <v>0</v>
      </c>
      <c r="EV59" s="2217" t="n">
        <f aca="false">'03.24 по датам'!EV59</f>
        <v>0</v>
      </c>
      <c r="EW59" s="2217" t="n">
        <f aca="false">'03.24 по датам'!EW59</f>
        <v>0</v>
      </c>
      <c r="EX59" s="2217" t="n">
        <f aca="false">'03.24 по датам'!EX59</f>
        <v>0</v>
      </c>
      <c r="EY59" s="2217" t="n">
        <f aca="false">'03.24 по датам'!EY59</f>
        <v>0</v>
      </c>
      <c r="EZ59" s="2218"/>
      <c r="FA59" s="2219"/>
      <c r="FB59" s="2220"/>
      <c r="FC59" s="2221"/>
      <c r="FD59" s="2221"/>
      <c r="FE59" s="2217" t="n">
        <f aca="false">'03.24 по датам'!FE59</f>
        <v>0</v>
      </c>
      <c r="FF59" s="2217" t="n">
        <f aca="false">'03.24 по датам'!FF59</f>
        <v>0</v>
      </c>
      <c r="FG59" s="2217" t="n">
        <f aca="false">'03.24 по датам'!FG59</f>
        <v>0</v>
      </c>
      <c r="FH59" s="2217" t="n">
        <f aca="false">'03.24 по датам'!FH59</f>
        <v>0</v>
      </c>
      <c r="FI59" s="2217" t="n">
        <f aca="false">'03.24 по датам'!FI59</f>
        <v>0</v>
      </c>
      <c r="FJ59" s="2217" t="n">
        <f aca="false">'03.24 по датам'!FJ59</f>
        <v>0</v>
      </c>
      <c r="FK59" s="2217" t="n">
        <f aca="false">'03.24 по датам'!FK59</f>
        <v>0</v>
      </c>
      <c r="FL59" s="2217" t="n">
        <f aca="false">'03.24 по датам'!FL59</f>
        <v>0</v>
      </c>
      <c r="FM59" s="2217" t="n">
        <f aca="false">'03.24 по датам'!FM59</f>
        <v>0</v>
      </c>
      <c r="FN59" s="2217" t="n">
        <f aca="false">'03.24 по датам'!FN59</f>
        <v>0</v>
      </c>
      <c r="FO59" s="2218"/>
      <c r="FP59" s="2219"/>
      <c r="FQ59" s="2220"/>
      <c r="FR59" s="2221"/>
      <c r="FS59" s="2221"/>
      <c r="FT59" s="2225"/>
      <c r="FU59" s="2225"/>
      <c r="FV59" s="2225"/>
      <c r="FW59" s="2225"/>
      <c r="FX59" s="2225"/>
      <c r="FY59" s="2225"/>
      <c r="FZ59" s="2225"/>
      <c r="GA59" s="2225"/>
      <c r="GB59" s="2225"/>
      <c r="GC59" s="2225"/>
      <c r="GD59" s="2225"/>
      <c r="GE59" s="2225"/>
      <c r="GF59" s="2225"/>
      <c r="GG59" s="2225"/>
      <c r="GH59" s="2225"/>
      <c r="GI59" s="2225"/>
      <c r="GJ59" s="2225"/>
      <c r="GK59" s="2225"/>
      <c r="GL59" s="2225"/>
      <c r="GM59" s="2225"/>
      <c r="GN59" s="2225"/>
      <c r="GO59" s="2225"/>
      <c r="GP59" s="2225"/>
      <c r="GQ59" s="2225"/>
      <c r="GR59" s="2225"/>
      <c r="GS59" s="2225"/>
      <c r="GT59" s="2218"/>
      <c r="GU59" s="2219"/>
      <c r="GV59" s="2220"/>
      <c r="GW59" s="2221"/>
      <c r="GX59" s="2221"/>
      <c r="GY59" s="2221"/>
      <c r="GZ59" s="2217" t="n">
        <f aca="false">'03.24 по датам'!GZ59</f>
        <v>0</v>
      </c>
      <c r="HA59" s="2217" t="n">
        <f aca="false">'03.24 по датам'!HA59</f>
        <v>0</v>
      </c>
      <c r="HB59" s="2226"/>
      <c r="HC59" s="2221"/>
      <c r="HD59" s="2227" t="n">
        <f aca="false">'03.24 по датам'!HD59</f>
        <v>0</v>
      </c>
      <c r="HE59" s="2226"/>
      <c r="HF59" s="2228"/>
      <c r="HG59" s="2229"/>
      <c r="HH59" s="2180"/>
      <c r="HI59" s="2230"/>
      <c r="HJ59" s="2225"/>
      <c r="HK59" s="2225"/>
      <c r="HL59" s="2225"/>
      <c r="HM59" s="2225"/>
      <c r="HN59" s="2225"/>
      <c r="HO59" s="2225"/>
      <c r="HP59" s="2225"/>
      <c r="HQ59" s="2225"/>
      <c r="HR59" s="2225"/>
      <c r="HS59" s="2225"/>
      <c r="HT59" s="2225"/>
      <c r="HU59" s="2225"/>
      <c r="HV59" s="2225"/>
      <c r="HW59" s="2225"/>
      <c r="HX59" s="2225"/>
      <c r="HY59" s="2225"/>
      <c r="HZ59" s="2225"/>
      <c r="IA59" s="2218"/>
      <c r="IB59" s="2219"/>
      <c r="IC59" s="2220"/>
      <c r="ID59" s="2221"/>
      <c r="IE59" s="2221"/>
      <c r="IF59" s="2231" t="n">
        <f aca="false">'03.24 по датам'!IF59</f>
        <v>0</v>
      </c>
      <c r="IG59" s="2231" t="n">
        <f aca="false">'03.24 по датам'!IG59</f>
        <v>0</v>
      </c>
      <c r="IH59" s="2231" t="n">
        <f aca="false">'03.24 по датам'!IH59</f>
        <v>0</v>
      </c>
      <c r="II59" s="2232"/>
      <c r="IJ59" s="2233"/>
      <c r="IK59" s="1302"/>
      <c r="IL59" s="1302"/>
      <c r="IM59" s="2234" t="n">
        <f aca="false">'03.24 по датам'!IM59</f>
        <v>0</v>
      </c>
      <c r="IN59" s="2234" t="n">
        <f aca="false">'03.24 по датам'!IN59</f>
        <v>0</v>
      </c>
      <c r="IO59" s="2217" t="n">
        <f aca="false">'03.24 по датам'!IO59</f>
        <v>0</v>
      </c>
      <c r="IP59" s="2217" t="n">
        <f aca="false">'03.24 по датам'!IP59</f>
        <v>0</v>
      </c>
      <c r="IQ59" s="2217" t="n">
        <f aca="false">'03.24 по датам'!IQ59</f>
        <v>0</v>
      </c>
      <c r="IR59" s="2217" t="n">
        <f aca="false">'03.24 по датам'!IR59</f>
        <v>0</v>
      </c>
      <c r="IS59" s="2217" t="n">
        <f aca="false">'03.24 по датам'!IS59</f>
        <v>0</v>
      </c>
      <c r="IT59" s="2217" t="n">
        <f aca="false">'03.24 по датам'!IT59</f>
        <v>0</v>
      </c>
      <c r="IU59" s="2217" t="n">
        <f aca="false">'03.24 по датам'!IU59</f>
        <v>0</v>
      </c>
      <c r="IV59" s="2217" t="n">
        <f aca="false">'03.24 по датам'!IV59</f>
        <v>0</v>
      </c>
      <c r="IW59" s="2218"/>
      <c r="IX59" s="2219"/>
      <c r="IY59" s="2220"/>
      <c r="IZ59" s="2221"/>
      <c r="JA59" s="2221"/>
      <c r="JB59" s="2217" t="n">
        <f aca="false">'03.24 по датам'!JB59</f>
        <v>0</v>
      </c>
      <c r="JC59" s="2226"/>
      <c r="JD59" s="2217" t="n">
        <f aca="false">'03.24 по датам'!JD59</f>
        <v>0</v>
      </c>
      <c r="JE59" s="2221"/>
      <c r="JF59" s="2221"/>
      <c r="JG59" s="2231" t="n">
        <f aca="false">'03.24 по датам'!JG59</f>
        <v>0</v>
      </c>
      <c r="JH59" s="2231" t="n">
        <f aca="false">'03.24 по датам'!JH59</f>
        <v>0</v>
      </c>
      <c r="JI59" s="2231" t="n">
        <f aca="false">'03.24 по датам'!JI59</f>
        <v>0</v>
      </c>
      <c r="JJ59" s="2231" t="n">
        <f aca="false">'03.24 по датам'!JJ59</f>
        <v>0</v>
      </c>
      <c r="JK59" s="2270"/>
      <c r="JL59" s="1302"/>
      <c r="JM59" s="2236"/>
      <c r="JN59" s="2236"/>
      <c r="JO59" s="2237"/>
      <c r="JP59" s="2236"/>
      <c r="JQ59" s="2236"/>
      <c r="JR59" s="2237"/>
    </row>
    <row r="60" customFormat="false" ht="11.25" hidden="false" customHeight="true" outlineLevel="0" collapsed="false">
      <c r="A60" s="2056" t="n">
        <f aca="false">A56+1</f>
        <v>45364</v>
      </c>
      <c r="B60" s="2057" t="s">
        <v>662</v>
      </c>
      <c r="C60" s="2067" t="n">
        <f aca="false">'03.24 по датам'!C60</f>
        <v>0</v>
      </c>
      <c r="D60" s="2067" t="n">
        <f aca="false">'03.24 по датам'!D60</f>
        <v>0</v>
      </c>
      <c r="E60" s="2067" t="n">
        <f aca="false">'03.24 по датам'!E60</f>
        <v>0</v>
      </c>
      <c r="F60" s="2058" t="n">
        <f aca="false">'03.24 по датам'!F60</f>
        <v>0</v>
      </c>
      <c r="G60" s="2065" t="n">
        <f aca="false">'03.24 по датам'!G60</f>
        <v>0</v>
      </c>
      <c r="H60" s="2065" t="n">
        <f aca="false">'03.24 по датам'!H60</f>
        <v>0</v>
      </c>
      <c r="I60" s="2065" t="n">
        <f aca="false">'03.24 по датам'!I60</f>
        <v>0</v>
      </c>
      <c r="J60" s="2065" t="n">
        <f aca="false">'03.24 по датам'!J60</f>
        <v>0</v>
      </c>
      <c r="K60" s="2065" t="n">
        <f aca="false">'03.24 по датам'!K60</f>
        <v>0</v>
      </c>
      <c r="L60" s="2065" t="n">
        <f aca="false">'03.24 по датам'!L60</f>
        <v>0</v>
      </c>
      <c r="M60" s="2065" t="n">
        <f aca="false">'03.24 по датам'!M60</f>
        <v>0</v>
      </c>
      <c r="N60" s="2065" t="n">
        <f aca="false">'03.24 по датам'!N60</f>
        <v>0</v>
      </c>
      <c r="O60" s="2065" t="n">
        <f aca="false">'03.24 по датам'!O60</f>
        <v>0</v>
      </c>
      <c r="P60" s="2065" t="n">
        <f aca="false">'03.24 по датам'!P60</f>
        <v>0</v>
      </c>
      <c r="Q60" s="2065" t="n">
        <f aca="false">'03.24 по датам'!Q60</f>
        <v>0</v>
      </c>
      <c r="R60" s="2065" t="n">
        <f aca="false">'03.24 по датам'!R60</f>
        <v>0</v>
      </c>
      <c r="S60" s="2065" t="n">
        <f aca="false">'03.24 по датам'!S60</f>
        <v>0</v>
      </c>
      <c r="T60" s="2065" t="n">
        <f aca="false">'03.24 по датам'!T60</f>
        <v>0</v>
      </c>
      <c r="U60" s="2065" t="n">
        <f aca="false">'03.24 по датам'!U60</f>
        <v>0</v>
      </c>
      <c r="V60" s="2065" t="n">
        <f aca="false">'03.24 по датам'!V60</f>
        <v>0</v>
      </c>
      <c r="W60" s="2066" t="n">
        <f aca="false">'03.24 по датам'!W60</f>
        <v>0</v>
      </c>
      <c r="X60" s="2238"/>
      <c r="Y60" s="2239"/>
      <c r="Z60" s="2240"/>
      <c r="AA60" s="2062"/>
      <c r="AB60" s="2063"/>
      <c r="AC60" s="2064" t="n">
        <f aca="false">'03.24 по датам'!AC60</f>
        <v>0</v>
      </c>
      <c r="AD60" s="2064" t="n">
        <f aca="false">'03.24 по датам'!AD60</f>
        <v>0</v>
      </c>
      <c r="AE60" s="2065" t="n">
        <f aca="false">'03.24 по датам'!AE60</f>
        <v>0</v>
      </c>
      <c r="AF60" s="2065" t="n">
        <f aca="false">'03.24 по датам'!AF60</f>
        <v>0</v>
      </c>
      <c r="AG60" s="2065" t="n">
        <f aca="false">'03.24 по датам'!AG60</f>
        <v>0</v>
      </c>
      <c r="AH60" s="2065" t="n">
        <f aca="false">'03.24 по датам'!AH60</f>
        <v>0</v>
      </c>
      <c r="AI60" s="2065" t="n">
        <f aca="false">'03.24 по датам'!AI60</f>
        <v>0</v>
      </c>
      <c r="AJ60" s="2065" t="n">
        <f aca="false">'03.24 по датам'!AJ60</f>
        <v>0</v>
      </c>
      <c r="AK60" s="2065" t="n">
        <f aca="false">'03.24 по датам'!AK60</f>
        <v>0</v>
      </c>
      <c r="AL60" s="2065" t="n">
        <f aca="false">'03.24 по датам'!AL60</f>
        <v>0</v>
      </c>
      <c r="AM60" s="2065" t="n">
        <f aca="false">'03.24 по датам'!AM60</f>
        <v>0</v>
      </c>
      <c r="AN60" s="2065" t="n">
        <f aca="false">'03.24 по датам'!AN60</f>
        <v>0</v>
      </c>
      <c r="AO60" s="2066" t="n">
        <f aca="false">'03.24 по датам'!AO60</f>
        <v>0</v>
      </c>
      <c r="AP60" s="2238"/>
      <c r="AQ60" s="2239"/>
      <c r="AR60" s="2240"/>
      <c r="AS60" s="2062"/>
      <c r="AT60" s="2063"/>
      <c r="AU60" s="2064" t="str">
        <f aca="false">'03.24 по датам'!AU60</f>
        <v>Вынгапуровское</v>
      </c>
      <c r="AV60" s="2064" t="n">
        <f aca="false">'03.24 по датам'!AV60</f>
        <v>0</v>
      </c>
      <c r="AW60" s="2067" t="n">
        <f aca="false">'03.24 по датам'!AW60</f>
        <v>0</v>
      </c>
      <c r="AX60" s="2065" t="n">
        <f aca="false">'03.24 по датам'!AX60</f>
        <v>0</v>
      </c>
      <c r="AY60" s="2065" t="n">
        <f aca="false">'03.24 по датам'!AY60</f>
        <v>0</v>
      </c>
      <c r="AZ60" s="2065" t="n">
        <f aca="false">'03.24 по датам'!AZ60</f>
        <v>0</v>
      </c>
      <c r="BA60" s="2065" t="n">
        <f aca="false">'03.24 по датам'!BA60</f>
        <v>0</v>
      </c>
      <c r="BB60" s="2065" t="n">
        <f aca="false">'03.24 по датам'!BB60</f>
        <v>0</v>
      </c>
      <c r="BC60" s="2065" t="n">
        <f aca="false">'03.24 по датам'!BC60</f>
        <v>0</v>
      </c>
      <c r="BD60" s="2065" t="n">
        <f aca="false">'03.24 по датам'!BD60</f>
        <v>0</v>
      </c>
      <c r="BE60" s="2065" t="n">
        <f aca="false">'03.24 по датам'!BE60</f>
        <v>0</v>
      </c>
      <c r="BF60" s="2065" t="n">
        <f aca="false">'03.24 по датам'!BF60</f>
        <v>0</v>
      </c>
      <c r="BG60" s="2065" t="n">
        <f aca="false">'03.24 по датам'!BG60</f>
        <v>0</v>
      </c>
      <c r="BH60" s="2065" t="n">
        <f aca="false">'03.24 по датам'!BH60</f>
        <v>0</v>
      </c>
      <c r="BI60" s="2065" t="n">
        <f aca="false">'03.24 по датам'!BI60</f>
        <v>0</v>
      </c>
      <c r="BJ60" s="2065" t="n">
        <f aca="false">'03.24 по датам'!BJ60</f>
        <v>0</v>
      </c>
      <c r="BK60" s="2065" t="n">
        <f aca="false">'03.24 по датам'!BK60</f>
        <v>0</v>
      </c>
      <c r="BL60" s="2065" t="n">
        <f aca="false">'03.24 по датам'!BL60</f>
        <v>0</v>
      </c>
      <c r="BM60" s="2065" t="n">
        <f aca="false">'03.24 по датам'!BM60</f>
        <v>0</v>
      </c>
      <c r="BN60" s="2065" t="n">
        <f aca="false">'03.24 по датам'!BN60</f>
        <v>0</v>
      </c>
      <c r="BO60" s="2065" t="n">
        <f aca="false">'03.24 по датам'!BO60</f>
        <v>0</v>
      </c>
      <c r="BP60" s="2065" t="n">
        <f aca="false">'03.24 по датам'!BP60</f>
        <v>0</v>
      </c>
      <c r="BQ60" s="2066" t="n">
        <f aca="false">'03.24 по датам'!BQ60</f>
        <v>0</v>
      </c>
      <c r="BR60" s="2238"/>
      <c r="BS60" s="2239"/>
      <c r="BT60" s="2240"/>
      <c r="BU60" s="2062"/>
      <c r="BV60" s="2063"/>
      <c r="BW60" s="2068" t="n">
        <f aca="false">'03.24 по датам'!BW60</f>
        <v>0</v>
      </c>
      <c r="BX60" s="2065" t="n">
        <f aca="false">'03.24 по датам'!BX60</f>
        <v>0</v>
      </c>
      <c r="BY60" s="2065" t="n">
        <f aca="false">'03.24 по датам'!BY60</f>
        <v>0</v>
      </c>
      <c r="BZ60" s="2065" t="n">
        <f aca="false">'03.24 по датам'!BZ60</f>
        <v>0</v>
      </c>
      <c r="CA60" s="2065" t="n">
        <f aca="false">'03.24 по датам'!CA60</f>
        <v>0</v>
      </c>
      <c r="CB60" s="2065" t="n">
        <f aca="false">'03.24 по датам'!CB60</f>
        <v>0</v>
      </c>
      <c r="CC60" s="2065" t="n">
        <f aca="false">'03.24 по датам'!CC60</f>
        <v>0</v>
      </c>
      <c r="CD60" s="2065" t="n">
        <f aca="false">'03.24 по датам'!CD60</f>
        <v>0</v>
      </c>
      <c r="CE60" s="2065" t="n">
        <f aca="false">'03.24 по датам'!CE60</f>
        <v>0</v>
      </c>
      <c r="CF60" s="2065" t="n">
        <f aca="false">'03.24 по датам'!CF60</f>
        <v>0</v>
      </c>
      <c r="CG60" s="2065" t="n">
        <f aca="false">'03.24 по датам'!CG60</f>
        <v>0</v>
      </c>
      <c r="CH60" s="2065" t="n">
        <f aca="false">'03.24 по датам'!CH60</f>
        <v>0</v>
      </c>
      <c r="CI60" s="2066" t="n">
        <f aca="false">'03.24 по датам'!CI60</f>
        <v>0</v>
      </c>
      <c r="CJ60" s="2238"/>
      <c r="CK60" s="2239"/>
      <c r="CL60" s="2240"/>
      <c r="CM60" s="2062"/>
      <c r="CN60" s="2063"/>
      <c r="CO60" s="2063"/>
      <c r="CP60" s="2063"/>
      <c r="CQ60" s="2065" t="n">
        <f aca="false">'03.24 по датам'!CQ60</f>
        <v>0</v>
      </c>
      <c r="CR60" s="2065" t="n">
        <f aca="false">'03.24 по датам'!CR60</f>
        <v>0</v>
      </c>
      <c r="CS60" s="2065" t="n">
        <f aca="false">'03.24 по датам'!CS60</f>
        <v>0</v>
      </c>
      <c r="CT60" s="2065" t="n">
        <f aca="false">'03.24 по датам'!CT60</f>
        <v>0</v>
      </c>
      <c r="CU60" s="2065" t="n">
        <f aca="false">'03.24 по датам'!CU60</f>
        <v>0</v>
      </c>
      <c r="CV60" s="2065" t="n">
        <f aca="false">'03.24 по датам'!CV60</f>
        <v>0</v>
      </c>
      <c r="CW60" s="2065" t="n">
        <f aca="false">'03.24 по датам'!CW60</f>
        <v>0</v>
      </c>
      <c r="CX60" s="2065" t="n">
        <f aca="false">'03.24 по датам'!CX60</f>
        <v>0</v>
      </c>
      <c r="CY60" s="2065" t="n">
        <f aca="false">'03.24 по датам'!CY60</f>
        <v>0</v>
      </c>
      <c r="CZ60" s="2065" t="n">
        <f aca="false">'03.24 по датам'!CZ60</f>
        <v>0</v>
      </c>
      <c r="DA60" s="2065" t="n">
        <f aca="false">'03.24 по датам'!DA60</f>
        <v>0</v>
      </c>
      <c r="DB60" s="2065" t="n">
        <f aca="false">'03.24 по датам'!DB60</f>
        <v>0</v>
      </c>
      <c r="DC60" s="2066" t="n">
        <f aca="false">'03.24 по датам'!DC60</f>
        <v>0</v>
      </c>
      <c r="DD60" s="2238"/>
      <c r="DE60" s="2239"/>
      <c r="DF60" s="2240"/>
      <c r="DG60" s="2069"/>
      <c r="DH60" s="2070"/>
      <c r="DI60" s="2068" t="n">
        <f aca="false">'03.24 по датам'!DI60</f>
        <v>0</v>
      </c>
      <c r="DJ60" s="2065" t="n">
        <f aca="false">'03.24 по датам'!DJ60</f>
        <v>0</v>
      </c>
      <c r="DK60" s="2065" t="n">
        <f aca="false">'03.24 по датам'!DK60</f>
        <v>0</v>
      </c>
      <c r="DL60" s="2065" t="n">
        <f aca="false">'03.24 по датам'!DL60</f>
        <v>0</v>
      </c>
      <c r="DM60" s="2065" t="n">
        <f aca="false">'03.24 по датам'!DM60</f>
        <v>0</v>
      </c>
      <c r="DN60" s="2065" t="n">
        <f aca="false">'03.24 по датам'!DN60</f>
        <v>0</v>
      </c>
      <c r="DO60" s="2065" t="n">
        <f aca="false">'03.24 по датам'!DO60</f>
        <v>0</v>
      </c>
      <c r="DP60" s="2065" t="n">
        <f aca="false">'03.24 по датам'!DP60</f>
        <v>0</v>
      </c>
      <c r="DQ60" s="2065" t="n">
        <f aca="false">'03.24 по датам'!DQ60</f>
        <v>0</v>
      </c>
      <c r="DR60" s="2065" t="n">
        <f aca="false">'03.24 по датам'!DR60</f>
        <v>0</v>
      </c>
      <c r="DS60" s="2065" t="n">
        <f aca="false">'03.24 по датам'!DS60</f>
        <v>0</v>
      </c>
      <c r="DT60" s="2065" t="n">
        <f aca="false">'03.24 по датам'!DT60</f>
        <v>0</v>
      </c>
      <c r="DU60" s="2066" t="n">
        <f aca="false">'03.24 по датам'!DU60</f>
        <v>0</v>
      </c>
      <c r="DV60" s="2238"/>
      <c r="DW60" s="2239"/>
      <c r="DX60" s="2240"/>
      <c r="DY60" s="2069"/>
      <c r="DZ60" s="2070"/>
      <c r="EA60" s="2065" t="str">
        <f aca="false">'03.24 по датам'!EA60</f>
        <v>скв</v>
      </c>
      <c r="EB60" s="2065" t="n">
        <f aca="false">'03.24 по датам'!EB60</f>
        <v>0</v>
      </c>
      <c r="EC60" s="2065" t="n">
        <f aca="false">'03.24 по датам'!EC60</f>
        <v>0</v>
      </c>
      <c r="ED60" s="2065" t="str">
        <f aca="false">'03.24 по датам'!ED60</f>
        <v>скв</v>
      </c>
      <c r="EE60" s="2065" t="n">
        <f aca="false">'03.24 по датам'!EE60</f>
        <v>0</v>
      </c>
      <c r="EF60" s="2065" t="n">
        <f aca="false">'03.24 по датам'!EF60</f>
        <v>0</v>
      </c>
      <c r="EG60" s="2065" t="n">
        <f aca="false">'03.24 по датам'!EG60</f>
        <v>0</v>
      </c>
      <c r="EH60" s="2065" t="n">
        <f aca="false">'03.24 по датам'!EH60</f>
        <v>0</v>
      </c>
      <c r="EI60" s="2065" t="n">
        <f aca="false">'03.24 по датам'!EI60</f>
        <v>0</v>
      </c>
      <c r="EJ60" s="2065" t="n">
        <f aca="false">'03.24 по датам'!EJ60</f>
        <v>0</v>
      </c>
      <c r="EK60" s="2065" t="n">
        <f aca="false">'03.24 по датам'!EK60</f>
        <v>0</v>
      </c>
      <c r="EL60" s="2065" t="n">
        <f aca="false">'03.24 по датам'!EL60</f>
        <v>0</v>
      </c>
      <c r="EM60" s="2065" t="n">
        <f aca="false">'03.24 по датам'!EM60</f>
        <v>0</v>
      </c>
      <c r="EN60" s="2065" t="n">
        <f aca="false">'03.24 по датам'!EN60</f>
        <v>0</v>
      </c>
      <c r="EO60" s="2065" t="n">
        <f aca="false">'03.24 по датам'!EO60</f>
        <v>0</v>
      </c>
      <c r="EP60" s="2065" t="n">
        <f aca="false">'03.24 по датам'!EP60</f>
        <v>0</v>
      </c>
      <c r="EQ60" s="2065" t="n">
        <f aca="false">'03.24 по датам'!EQ60</f>
        <v>0</v>
      </c>
      <c r="ER60" s="2065" t="n">
        <f aca="false">'03.24 по датам'!ER60</f>
        <v>0</v>
      </c>
      <c r="ES60" s="2065" t="n">
        <f aca="false">'03.24 по датам'!ES60</f>
        <v>0</v>
      </c>
      <c r="ET60" s="2065" t="n">
        <f aca="false">'03.24 по датам'!ET60</f>
        <v>0</v>
      </c>
      <c r="EU60" s="2065" t="n">
        <f aca="false">'03.24 по датам'!EU60</f>
        <v>0</v>
      </c>
      <c r="EV60" s="2065" t="n">
        <f aca="false">'03.24 по датам'!EV60</f>
        <v>0</v>
      </c>
      <c r="EW60" s="2065" t="n">
        <f aca="false">'03.24 по датам'!EW60</f>
        <v>0</v>
      </c>
      <c r="EX60" s="2065" t="n">
        <f aca="false">'03.24 по датам'!EX60</f>
        <v>0</v>
      </c>
      <c r="EY60" s="2066" t="n">
        <f aca="false">'03.24 по датам'!EY60</f>
        <v>0</v>
      </c>
      <c r="EZ60" s="2238"/>
      <c r="FA60" s="2239"/>
      <c r="FB60" s="2240"/>
      <c r="FC60" s="2069"/>
      <c r="FD60" s="2070"/>
      <c r="FE60" s="2065" t="n">
        <f aca="false">'03.24 по датам'!FE60</f>
        <v>0</v>
      </c>
      <c r="FF60" s="2065" t="n">
        <f aca="false">'03.24 по датам'!FF60</f>
        <v>0</v>
      </c>
      <c r="FG60" s="2065" t="n">
        <f aca="false">'03.24 по датам'!FG60</f>
        <v>0</v>
      </c>
      <c r="FH60" s="2065" t="n">
        <f aca="false">'03.24 по датам'!FH60</f>
        <v>0</v>
      </c>
      <c r="FI60" s="2065" t="n">
        <f aca="false">'03.24 по датам'!FI60</f>
        <v>0</v>
      </c>
      <c r="FJ60" s="2065" t="n">
        <f aca="false">'03.24 по датам'!FJ60</f>
        <v>0</v>
      </c>
      <c r="FK60" s="2065" t="n">
        <f aca="false">'03.24 по датам'!FK60</f>
        <v>0</v>
      </c>
      <c r="FL60" s="2065" t="n">
        <f aca="false">'03.24 по датам'!FL60</f>
        <v>0</v>
      </c>
      <c r="FM60" s="2065" t="n">
        <f aca="false">'03.24 по датам'!FM60</f>
        <v>0</v>
      </c>
      <c r="FN60" s="2066" t="n">
        <f aca="false">'03.24 по датам'!FN60</f>
        <v>0</v>
      </c>
      <c r="FO60" s="2238"/>
      <c r="FP60" s="2239"/>
      <c r="FQ60" s="2240"/>
      <c r="FR60" s="2069"/>
      <c r="FS60" s="2070"/>
      <c r="FT60" s="2274"/>
      <c r="FU60" s="2072"/>
      <c r="FV60" s="2072"/>
      <c r="FW60" s="2072"/>
      <c r="FX60" s="2072"/>
      <c r="FY60" s="2072"/>
      <c r="FZ60" s="2072"/>
      <c r="GA60" s="2072"/>
      <c r="GB60" s="2072"/>
      <c r="GC60" s="2072"/>
      <c r="GD60" s="2072"/>
      <c r="GE60" s="2072"/>
      <c r="GF60" s="2072"/>
      <c r="GG60" s="2072"/>
      <c r="GH60" s="2072"/>
      <c r="GI60" s="2072"/>
      <c r="GJ60" s="2072"/>
      <c r="GK60" s="2072"/>
      <c r="GL60" s="2072"/>
      <c r="GM60" s="2072"/>
      <c r="GN60" s="2072"/>
      <c r="GO60" s="2072"/>
      <c r="GP60" s="2072"/>
      <c r="GQ60" s="2072"/>
      <c r="GR60" s="2072"/>
      <c r="GS60" s="2073"/>
      <c r="GT60" s="2242"/>
      <c r="GU60" s="2243"/>
      <c r="GV60" s="2240"/>
      <c r="GW60" s="2076"/>
      <c r="GX60" s="2063"/>
      <c r="GY60" s="2062"/>
      <c r="GZ60" s="2077" t="n">
        <f aca="false">'03.24 по датам'!GZ60</f>
        <v>0</v>
      </c>
      <c r="HA60" s="2078" t="n">
        <f aca="false">'03.24 по датам'!HA60</f>
        <v>0</v>
      </c>
      <c r="HB60" s="2272"/>
      <c r="HC60" s="2080"/>
      <c r="HD60" s="2247" t="n">
        <f aca="false">'03.24 по датам'!HD60</f>
        <v>0</v>
      </c>
      <c r="HE60" s="2272"/>
      <c r="HF60" s="2082"/>
      <c r="HG60" s="2083"/>
      <c r="HH60" s="2068"/>
      <c r="HI60" s="2273"/>
      <c r="HJ60" s="2072"/>
      <c r="HK60" s="2072"/>
      <c r="HL60" s="2072"/>
      <c r="HM60" s="2072"/>
      <c r="HN60" s="2072"/>
      <c r="HO60" s="2072"/>
      <c r="HP60" s="2072"/>
      <c r="HQ60" s="2072"/>
      <c r="HR60" s="2072"/>
      <c r="HS60" s="2072"/>
      <c r="HT60" s="2072"/>
      <c r="HU60" s="2072"/>
      <c r="HV60" s="2072"/>
      <c r="HW60" s="2072"/>
      <c r="HX60" s="2072"/>
      <c r="HY60" s="2072"/>
      <c r="HZ60" s="2073"/>
      <c r="IA60" s="2242"/>
      <c r="IB60" s="2243"/>
      <c r="IC60" s="2240"/>
      <c r="ID60" s="2062"/>
      <c r="IE60" s="2076"/>
      <c r="IF60" s="2085" t="n">
        <f aca="false">'03.24 по датам'!IF60</f>
        <v>0</v>
      </c>
      <c r="IG60" s="2085" t="n">
        <f aca="false">'03.24 по датам'!IG60</f>
        <v>0</v>
      </c>
      <c r="IH60" s="2086" t="n">
        <f aca="false">'03.24 по датам'!IH60</f>
        <v>0</v>
      </c>
      <c r="II60" s="2249"/>
      <c r="IJ60" s="2250"/>
      <c r="IK60" s="2089"/>
      <c r="IL60" s="2090"/>
      <c r="IM60" s="2091" t="n">
        <f aca="false">'03.24 по датам'!IM60</f>
        <v>0</v>
      </c>
      <c r="IN60" s="2092" t="n">
        <f aca="false">'03.24 по датам'!IN60</f>
        <v>0</v>
      </c>
      <c r="IO60" s="2093" t="n">
        <f aca="false">'03.24 по датам'!IO60</f>
        <v>0</v>
      </c>
      <c r="IP60" s="2093" t="n">
        <f aca="false">'03.24 по датам'!IP60</f>
        <v>0</v>
      </c>
      <c r="IQ60" s="2093" t="n">
        <f aca="false">'03.24 по датам'!IQ60</f>
        <v>0</v>
      </c>
      <c r="IR60" s="2093" t="n">
        <f aca="false">'03.24 по датам'!IR60</f>
        <v>0</v>
      </c>
      <c r="IS60" s="2093" t="n">
        <f aca="false">'03.24 по датам'!IS60</f>
        <v>0</v>
      </c>
      <c r="IT60" s="2093" t="n">
        <f aca="false">'03.24 по датам'!IT60</f>
        <v>0</v>
      </c>
      <c r="IU60" s="2093" t="n">
        <f aca="false">'03.24 по датам'!IU60</f>
        <v>0</v>
      </c>
      <c r="IV60" s="2094" t="n">
        <f aca="false">'03.24 по датам'!IV60</f>
        <v>0</v>
      </c>
      <c r="IW60" s="2251"/>
      <c r="IX60" s="2252"/>
      <c r="IY60" s="2253"/>
      <c r="IZ60" s="2062"/>
      <c r="JA60" s="2063"/>
      <c r="JB60" s="2098" t="n">
        <f aca="false">'03.24 по датам'!JB60</f>
        <v>0</v>
      </c>
      <c r="JC60" s="2245"/>
      <c r="JD60" s="2100" t="n">
        <f aca="false">'03.24 по датам'!JD60</f>
        <v>0</v>
      </c>
      <c r="JE60" s="2101"/>
      <c r="JF60" s="2102"/>
      <c r="JG60" s="2254" t="n">
        <f aca="false">'03.24 по датам'!JG60</f>
        <v>0</v>
      </c>
      <c r="JH60" s="2254" t="n">
        <f aca="false">'03.24 по датам'!JH60</f>
        <v>0</v>
      </c>
      <c r="JI60" s="2103" t="n">
        <f aca="false">'03.24 по датам'!JI60</f>
        <v>0</v>
      </c>
      <c r="JJ60" s="2291" t="n">
        <f aca="false">'03.24 по датам'!JJ60</f>
        <v>0</v>
      </c>
      <c r="JK60" s="2292"/>
      <c r="JL60" s="2106"/>
      <c r="JM60" s="2107" t="e">
        <f aca="false">JM$4:JM$4+SUMIF($C$5:JL$5,"Нараст. баланс",$C62:JL62)+SUMIF($C$7:JH$7,"Итого (с ВНР)",$C62:JH62)-SUMIF($C$5:JL$5,"Геол. снижение,  т/сут",$C62:JL62)-SUMIF(JJ$7:JL$7,"Итого",JJ62:JL62)-SUMIF($C$7:JL$7,"Итого (с ВСП)",$C62:JL62)</f>
        <v>#VALUE!</v>
      </c>
      <c r="JN60" s="2108"/>
      <c r="JO60" s="2256" t="e">
        <f aca="false">'03.24 НГДП по датам'!CA60:CA62</f>
        <v>#VALUE!</v>
      </c>
      <c r="JP60" s="2110"/>
      <c r="JQ60" s="2111"/>
      <c r="JR60" s="2257"/>
    </row>
    <row r="61" customFormat="false" ht="11.25" hidden="false" customHeight="true" outlineLevel="0" collapsed="false">
      <c r="A61" s="2056"/>
      <c r="B61" s="2113" t="s">
        <v>663</v>
      </c>
      <c r="C61" s="2123" t="n">
        <f aca="false">'03.24 по датам'!C61</f>
        <v>0</v>
      </c>
      <c r="D61" s="2123" t="n">
        <f aca="false">'03.24 по датам'!D61</f>
        <v>0</v>
      </c>
      <c r="E61" s="2123" t="n">
        <f aca="false">'03.24 по датам'!E61</f>
        <v>0</v>
      </c>
      <c r="F61" s="2114" t="n">
        <f aca="false">'03.24 по датам'!F61</f>
        <v>0</v>
      </c>
      <c r="G61" s="2121" t="n">
        <f aca="false">'03.24 по датам'!G61</f>
        <v>0</v>
      </c>
      <c r="H61" s="2121" t="n">
        <f aca="false">'03.24 по датам'!H61</f>
        <v>0</v>
      </c>
      <c r="I61" s="2121" t="n">
        <f aca="false">'03.24 по датам'!I61</f>
        <v>0</v>
      </c>
      <c r="J61" s="2121" t="n">
        <f aca="false">'03.24 по датам'!J61</f>
        <v>0</v>
      </c>
      <c r="K61" s="2121" t="n">
        <f aca="false">'03.24 по датам'!K61</f>
        <v>0</v>
      </c>
      <c r="L61" s="2121" t="n">
        <f aca="false">'03.24 по датам'!L61</f>
        <v>0</v>
      </c>
      <c r="M61" s="2121" t="n">
        <f aca="false">'03.24 по датам'!M61</f>
        <v>0</v>
      </c>
      <c r="N61" s="2121" t="n">
        <f aca="false">'03.24 по датам'!N61</f>
        <v>0</v>
      </c>
      <c r="O61" s="2121" t="n">
        <f aca="false">'03.24 по датам'!O61</f>
        <v>0</v>
      </c>
      <c r="P61" s="2121" t="n">
        <f aca="false">'03.24 по датам'!P61</f>
        <v>0</v>
      </c>
      <c r="Q61" s="2121" t="n">
        <f aca="false">'03.24 по датам'!Q61</f>
        <v>0</v>
      </c>
      <c r="R61" s="2121" t="n">
        <f aca="false">'03.24 по датам'!R61</f>
        <v>0</v>
      </c>
      <c r="S61" s="2121" t="n">
        <f aca="false">'03.24 по датам'!S61</f>
        <v>0</v>
      </c>
      <c r="T61" s="2121" t="n">
        <f aca="false">'03.24 по датам'!T61</f>
        <v>0</v>
      </c>
      <c r="U61" s="2121" t="n">
        <f aca="false">'03.24 по датам'!U61</f>
        <v>0</v>
      </c>
      <c r="V61" s="2121" t="n">
        <f aca="false">'03.24 по датам'!V61</f>
        <v>0</v>
      </c>
      <c r="W61" s="2122" t="n">
        <f aca="false">'03.24 по датам'!W61</f>
        <v>0</v>
      </c>
      <c r="X61" s="2115"/>
      <c r="Y61" s="2116"/>
      <c r="Z61" s="2117"/>
      <c r="AA61" s="2118" t="n">
        <f aca="false">COUNTIF(C61:Z61,"&gt;"&amp;0)</f>
        <v>0</v>
      </c>
      <c r="AB61" s="2119"/>
      <c r="AC61" s="2120" t="n">
        <f aca="false">'03.24 по датам'!AC61</f>
        <v>0</v>
      </c>
      <c r="AD61" s="2120" t="n">
        <f aca="false">'03.24 по датам'!AD61</f>
        <v>0</v>
      </c>
      <c r="AE61" s="2121" t="n">
        <f aca="false">'03.24 по датам'!AE61</f>
        <v>0</v>
      </c>
      <c r="AF61" s="2121" t="n">
        <f aca="false">'03.24 по датам'!AF61</f>
        <v>0</v>
      </c>
      <c r="AG61" s="2121" t="n">
        <f aca="false">'03.24 по датам'!AG61</f>
        <v>0</v>
      </c>
      <c r="AH61" s="2121" t="n">
        <f aca="false">'03.24 по датам'!AH61</f>
        <v>0</v>
      </c>
      <c r="AI61" s="2121" t="n">
        <f aca="false">'03.24 по датам'!AI61</f>
        <v>0</v>
      </c>
      <c r="AJ61" s="2121" t="n">
        <f aca="false">'03.24 по датам'!AJ61</f>
        <v>0</v>
      </c>
      <c r="AK61" s="2121" t="n">
        <f aca="false">'03.24 по датам'!AK61</f>
        <v>0</v>
      </c>
      <c r="AL61" s="2121" t="n">
        <f aca="false">'03.24 по датам'!AL61</f>
        <v>0</v>
      </c>
      <c r="AM61" s="2121" t="n">
        <f aca="false">'03.24 по датам'!AM61</f>
        <v>0</v>
      </c>
      <c r="AN61" s="2121" t="n">
        <f aca="false">'03.24 по датам'!AN61</f>
        <v>0</v>
      </c>
      <c r="AO61" s="2122" t="n">
        <f aca="false">'03.24 по датам'!AO61</f>
        <v>0</v>
      </c>
      <c r="AP61" s="2115"/>
      <c r="AQ61" s="2116"/>
      <c r="AR61" s="2117"/>
      <c r="AS61" s="2118" t="n">
        <f aca="false">COUNTIF(AC62:AR62,"&gt;"&amp;0)</f>
        <v>0</v>
      </c>
      <c r="AT61" s="2119"/>
      <c r="AU61" s="2120" t="n">
        <f aca="false">'03.24 по датам'!AU61</f>
        <v>8418</v>
      </c>
      <c r="AV61" s="2120" t="n">
        <f aca="false">'03.24 по датам'!AV61</f>
        <v>0</v>
      </c>
      <c r="AW61" s="2123" t="n">
        <f aca="false">'03.24 по датам'!AW61</f>
        <v>0</v>
      </c>
      <c r="AX61" s="2121" t="n">
        <f aca="false">'03.24 по датам'!AX61</f>
        <v>0</v>
      </c>
      <c r="AY61" s="2121" t="n">
        <f aca="false">'03.24 по датам'!AY61</f>
        <v>0</v>
      </c>
      <c r="AZ61" s="2121" t="n">
        <f aca="false">'03.24 по датам'!AZ61</f>
        <v>0</v>
      </c>
      <c r="BA61" s="2121" t="n">
        <f aca="false">'03.24 по датам'!BA61</f>
        <v>0</v>
      </c>
      <c r="BB61" s="2121" t="n">
        <f aca="false">'03.24 по датам'!BB61</f>
        <v>0</v>
      </c>
      <c r="BC61" s="2121" t="n">
        <f aca="false">'03.24 по датам'!BC61</f>
        <v>0</v>
      </c>
      <c r="BD61" s="2121" t="n">
        <f aca="false">'03.24 по датам'!BD61</f>
        <v>0</v>
      </c>
      <c r="BE61" s="2121" t="n">
        <f aca="false">'03.24 по датам'!BE61</f>
        <v>0</v>
      </c>
      <c r="BF61" s="2121" t="n">
        <f aca="false">'03.24 по датам'!BF61</f>
        <v>0</v>
      </c>
      <c r="BG61" s="2121" t="n">
        <f aca="false">'03.24 по датам'!BG61</f>
        <v>0</v>
      </c>
      <c r="BH61" s="2121" t="n">
        <f aca="false">'03.24 по датам'!BH61</f>
        <v>0</v>
      </c>
      <c r="BI61" s="2121" t="n">
        <f aca="false">'03.24 по датам'!BI61</f>
        <v>0</v>
      </c>
      <c r="BJ61" s="2121" t="n">
        <f aca="false">'03.24 по датам'!BJ61</f>
        <v>0</v>
      </c>
      <c r="BK61" s="2121" t="n">
        <f aca="false">'03.24 по датам'!BK61</f>
        <v>0</v>
      </c>
      <c r="BL61" s="2121" t="n">
        <f aca="false">'03.24 по датам'!BL61</f>
        <v>0</v>
      </c>
      <c r="BM61" s="2121" t="n">
        <f aca="false">'03.24 по датам'!BM61</f>
        <v>0</v>
      </c>
      <c r="BN61" s="2121" t="n">
        <f aca="false">'03.24 по датам'!BN61</f>
        <v>0</v>
      </c>
      <c r="BO61" s="2121" t="n">
        <f aca="false">'03.24 по датам'!BO61</f>
        <v>0</v>
      </c>
      <c r="BP61" s="2121" t="n">
        <f aca="false">'03.24 по датам'!BP61</f>
        <v>0</v>
      </c>
      <c r="BQ61" s="2122" t="n">
        <f aca="false">'03.24 по датам'!BQ61</f>
        <v>0</v>
      </c>
      <c r="BR61" s="2115"/>
      <c r="BS61" s="2116"/>
      <c r="BT61" s="2117"/>
      <c r="BU61" s="2118" t="n">
        <f aca="false">COUNTIF(AU62:BT62,"&gt;"&amp;0)</f>
        <v>1</v>
      </c>
      <c r="BV61" s="2119"/>
      <c r="BW61" s="2124" t="n">
        <f aca="false">'03.24 по датам'!BW61</f>
        <v>0</v>
      </c>
      <c r="BX61" s="2121" t="n">
        <f aca="false">'03.24 по датам'!BX61</f>
        <v>0</v>
      </c>
      <c r="BY61" s="2121" t="n">
        <f aca="false">'03.24 по датам'!BY61</f>
        <v>0</v>
      </c>
      <c r="BZ61" s="2121" t="n">
        <f aca="false">'03.24 по датам'!BZ61</f>
        <v>0</v>
      </c>
      <c r="CA61" s="2121" t="n">
        <f aca="false">'03.24 по датам'!CA61</f>
        <v>0</v>
      </c>
      <c r="CB61" s="2121" t="n">
        <f aca="false">'03.24 по датам'!CB61</f>
        <v>0</v>
      </c>
      <c r="CC61" s="2121" t="n">
        <f aca="false">'03.24 по датам'!CC61</f>
        <v>0</v>
      </c>
      <c r="CD61" s="2121" t="n">
        <f aca="false">'03.24 по датам'!CD61</f>
        <v>0</v>
      </c>
      <c r="CE61" s="2121" t="n">
        <f aca="false">'03.24 по датам'!CE61</f>
        <v>0</v>
      </c>
      <c r="CF61" s="2121" t="n">
        <f aca="false">'03.24 по датам'!CF61</f>
        <v>0</v>
      </c>
      <c r="CG61" s="2121" t="n">
        <f aca="false">'03.24 по датам'!CG61</f>
        <v>0</v>
      </c>
      <c r="CH61" s="2121" t="n">
        <f aca="false">'03.24 по датам'!CH61</f>
        <v>0</v>
      </c>
      <c r="CI61" s="2122" t="n">
        <f aca="false">'03.24 по датам'!CI61</f>
        <v>0</v>
      </c>
      <c r="CJ61" s="2115"/>
      <c r="CK61" s="2116"/>
      <c r="CL61" s="2117"/>
      <c r="CM61" s="2118" t="n">
        <f aca="false">COUNTIF(BW62:CL62,"&gt;"&amp;0)</f>
        <v>0</v>
      </c>
      <c r="CN61" s="2119"/>
      <c r="CO61" s="2119" t="n">
        <f aca="false">AA61+AS61+BU61+CM61</f>
        <v>1</v>
      </c>
      <c r="CP61" s="2119"/>
      <c r="CQ61" s="2121" t="n">
        <f aca="false">'03.24 по датам'!CQ61</f>
        <v>0</v>
      </c>
      <c r="CR61" s="2121" t="n">
        <f aca="false">'03.24 по датам'!CR61</f>
        <v>0</v>
      </c>
      <c r="CS61" s="2121" t="n">
        <f aca="false">'03.24 по датам'!CS61</f>
        <v>0</v>
      </c>
      <c r="CT61" s="2121" t="n">
        <f aca="false">'03.24 по датам'!CT61</f>
        <v>0</v>
      </c>
      <c r="CU61" s="2121" t="n">
        <f aca="false">'03.24 по датам'!CU61</f>
        <v>0</v>
      </c>
      <c r="CV61" s="2121" t="n">
        <f aca="false">'03.24 по датам'!CV61</f>
        <v>0</v>
      </c>
      <c r="CW61" s="2121" t="n">
        <f aca="false">'03.24 по датам'!CW61</f>
        <v>0</v>
      </c>
      <c r="CX61" s="2121" t="n">
        <f aca="false">'03.24 по датам'!CX61</f>
        <v>0</v>
      </c>
      <c r="CY61" s="2121" t="n">
        <f aca="false">'03.24 по датам'!CY61</f>
        <v>0</v>
      </c>
      <c r="CZ61" s="2121" t="n">
        <f aca="false">'03.24 по датам'!CZ61</f>
        <v>0</v>
      </c>
      <c r="DA61" s="2121" t="n">
        <f aca="false">'03.24 по датам'!DA61</f>
        <v>0</v>
      </c>
      <c r="DB61" s="2121" t="n">
        <f aca="false">'03.24 по датам'!DB61</f>
        <v>0</v>
      </c>
      <c r="DC61" s="2122" t="n">
        <f aca="false">'03.24 по датам'!DC61</f>
        <v>0</v>
      </c>
      <c r="DD61" s="2115"/>
      <c r="DE61" s="2116"/>
      <c r="DF61" s="2117"/>
      <c r="DG61" s="2125" t="n">
        <f aca="false">SUBTOTAL(9,CQ63:DF63)</f>
        <v>0</v>
      </c>
      <c r="DH61" s="2126"/>
      <c r="DI61" s="2124" t="n">
        <f aca="false">'03.24 по датам'!DI61</f>
        <v>0</v>
      </c>
      <c r="DJ61" s="2121" t="n">
        <f aca="false">'03.24 по датам'!DJ61</f>
        <v>0</v>
      </c>
      <c r="DK61" s="2121" t="n">
        <f aca="false">'03.24 по датам'!DK61</f>
        <v>0</v>
      </c>
      <c r="DL61" s="2121" t="n">
        <f aca="false">'03.24 по датам'!DL61</f>
        <v>0</v>
      </c>
      <c r="DM61" s="2121" t="n">
        <f aca="false">'03.24 по датам'!DM61</f>
        <v>0</v>
      </c>
      <c r="DN61" s="2121" t="n">
        <f aca="false">'03.24 по датам'!DN61</f>
        <v>0</v>
      </c>
      <c r="DO61" s="2121" t="n">
        <f aca="false">'03.24 по датам'!DO61</f>
        <v>0</v>
      </c>
      <c r="DP61" s="2121" t="n">
        <f aca="false">'03.24 по датам'!DP61</f>
        <v>0</v>
      </c>
      <c r="DQ61" s="2121" t="n">
        <f aca="false">'03.24 по датам'!DQ61</f>
        <v>0</v>
      </c>
      <c r="DR61" s="2121" t="n">
        <f aca="false">'03.24 по датам'!DR61</f>
        <v>0</v>
      </c>
      <c r="DS61" s="2121" t="n">
        <f aca="false">'03.24 по датам'!DS61</f>
        <v>0</v>
      </c>
      <c r="DT61" s="2121" t="n">
        <f aca="false">'03.24 по датам'!DT61</f>
        <v>0</v>
      </c>
      <c r="DU61" s="2122" t="n">
        <f aca="false">'03.24 по датам'!DU61</f>
        <v>0</v>
      </c>
      <c r="DV61" s="2115"/>
      <c r="DW61" s="2116"/>
      <c r="DX61" s="2117"/>
      <c r="DY61" s="2125" t="n">
        <f aca="false">COUNTIF(DI62:DX62,"&gt;"&amp;0)</f>
        <v>0</v>
      </c>
      <c r="DZ61" s="2126"/>
      <c r="EA61" s="2121" t="str">
        <f aca="false">'03.24 по датам'!EA61</f>
        <v>N</v>
      </c>
      <c r="EB61" s="2121" t="n">
        <f aca="false">'03.24 по датам'!EB61</f>
        <v>0</v>
      </c>
      <c r="EC61" s="2121" t="n">
        <f aca="false">'03.24 по датам'!EC61</f>
        <v>0</v>
      </c>
      <c r="ED61" s="2121" t="str">
        <f aca="false">'03.24 по датам'!ED61</f>
        <v>N</v>
      </c>
      <c r="EE61" s="2121" t="n">
        <f aca="false">'03.24 по датам'!EE61</f>
        <v>0</v>
      </c>
      <c r="EF61" s="2121" t="n">
        <f aca="false">'03.24 по датам'!EF61</f>
        <v>0</v>
      </c>
      <c r="EG61" s="2121" t="n">
        <f aca="false">'03.24 по датам'!EG61</f>
        <v>0</v>
      </c>
      <c r="EH61" s="2121" t="n">
        <f aca="false">'03.24 по датам'!EH61</f>
        <v>0</v>
      </c>
      <c r="EI61" s="2121" t="n">
        <f aca="false">'03.24 по датам'!EI61</f>
        <v>0</v>
      </c>
      <c r="EJ61" s="2121" t="n">
        <f aca="false">'03.24 по датам'!EJ61</f>
        <v>0</v>
      </c>
      <c r="EK61" s="2121" t="n">
        <f aca="false">'03.24 по датам'!EK61</f>
        <v>0</v>
      </c>
      <c r="EL61" s="2121" t="n">
        <f aca="false">'03.24 по датам'!EL61</f>
        <v>0</v>
      </c>
      <c r="EM61" s="2121" t="n">
        <f aca="false">'03.24 по датам'!EM61</f>
        <v>0</v>
      </c>
      <c r="EN61" s="2121" t="n">
        <f aca="false">'03.24 по датам'!EN61</f>
        <v>0</v>
      </c>
      <c r="EO61" s="2121" t="n">
        <f aca="false">'03.24 по датам'!EO61</f>
        <v>0</v>
      </c>
      <c r="EP61" s="2121" t="n">
        <f aca="false">'03.24 по датам'!EP61</f>
        <v>0</v>
      </c>
      <c r="EQ61" s="2121" t="n">
        <f aca="false">'03.24 по датам'!EQ61</f>
        <v>0</v>
      </c>
      <c r="ER61" s="2121" t="n">
        <f aca="false">'03.24 по датам'!ER61</f>
        <v>0</v>
      </c>
      <c r="ES61" s="2121" t="n">
        <f aca="false">'03.24 по датам'!ES61</f>
        <v>0</v>
      </c>
      <c r="ET61" s="2121" t="n">
        <f aca="false">'03.24 по датам'!ET61</f>
        <v>0</v>
      </c>
      <c r="EU61" s="2121" t="n">
        <f aca="false">'03.24 по датам'!EU61</f>
        <v>0</v>
      </c>
      <c r="EV61" s="2121" t="n">
        <f aca="false">'03.24 по датам'!EV61</f>
        <v>0</v>
      </c>
      <c r="EW61" s="2121" t="n">
        <f aca="false">'03.24 по датам'!EW61</f>
        <v>0</v>
      </c>
      <c r="EX61" s="2121" t="n">
        <f aca="false">'03.24 по датам'!EX61</f>
        <v>0</v>
      </c>
      <c r="EY61" s="2122" t="n">
        <f aca="false">'03.24 по датам'!EY61</f>
        <v>0</v>
      </c>
      <c r="EZ61" s="2115"/>
      <c r="FA61" s="2116"/>
      <c r="FB61" s="2117"/>
      <c r="FC61" s="2125" t="n">
        <f aca="false">COUNTIF(EA62:FB62,"&gt;"&amp;0)</f>
        <v>2</v>
      </c>
      <c r="FD61" s="2126"/>
      <c r="FE61" s="2121" t="n">
        <f aca="false">'03.24 по датам'!FE61</f>
        <v>0</v>
      </c>
      <c r="FF61" s="2121" t="n">
        <f aca="false">'03.24 по датам'!FF61</f>
        <v>0</v>
      </c>
      <c r="FG61" s="2121" t="n">
        <f aca="false">'03.24 по датам'!FG61</f>
        <v>0</v>
      </c>
      <c r="FH61" s="2121" t="n">
        <f aca="false">'03.24 по датам'!FH61</f>
        <v>0</v>
      </c>
      <c r="FI61" s="2121" t="n">
        <f aca="false">'03.24 по датам'!FI61</f>
        <v>0</v>
      </c>
      <c r="FJ61" s="2121" t="n">
        <f aca="false">'03.24 по датам'!FJ61</f>
        <v>0</v>
      </c>
      <c r="FK61" s="2121" t="n">
        <f aca="false">'03.24 по датам'!FK61</f>
        <v>0</v>
      </c>
      <c r="FL61" s="2121" t="n">
        <f aca="false">'03.24 по датам'!FL61</f>
        <v>0</v>
      </c>
      <c r="FM61" s="2121" t="n">
        <f aca="false">'03.24 по датам'!FM61</f>
        <v>0</v>
      </c>
      <c r="FN61" s="2122" t="n">
        <f aca="false">'03.24 по датам'!FN61</f>
        <v>0</v>
      </c>
      <c r="FO61" s="2115"/>
      <c r="FP61" s="2116"/>
      <c r="FQ61" s="2117"/>
      <c r="FR61" s="2125" t="n">
        <f aca="false">COUNTIF(FE62:FQ62,"&gt;"&amp;0)</f>
        <v>0</v>
      </c>
      <c r="FS61" s="2126"/>
      <c r="FT61" s="2279"/>
      <c r="FU61" s="2128"/>
      <c r="FV61" s="2128"/>
      <c r="FW61" s="2128"/>
      <c r="FX61" s="2128"/>
      <c r="FY61" s="2128"/>
      <c r="FZ61" s="2128"/>
      <c r="GA61" s="2128"/>
      <c r="GB61" s="2128"/>
      <c r="GC61" s="2128"/>
      <c r="GD61" s="2128"/>
      <c r="GE61" s="2128"/>
      <c r="GF61" s="2128"/>
      <c r="GG61" s="2128"/>
      <c r="GH61" s="2128"/>
      <c r="GI61" s="2128"/>
      <c r="GJ61" s="2128"/>
      <c r="GK61" s="2128"/>
      <c r="GL61" s="2128"/>
      <c r="GM61" s="2128"/>
      <c r="GN61" s="2128"/>
      <c r="GO61" s="2128"/>
      <c r="GP61" s="2128"/>
      <c r="GQ61" s="2128"/>
      <c r="GR61" s="2128"/>
      <c r="GS61" s="2129"/>
      <c r="GT61" s="2130"/>
      <c r="GU61" s="2131"/>
      <c r="GV61" s="2117"/>
      <c r="GW61" s="2132" t="n">
        <f aca="false">SUBTOTAL(9,FT63:GV63)</f>
        <v>0</v>
      </c>
      <c r="GX61" s="2119" t="n">
        <f aca="false">SUBTOTAL(9,FT63:GV63)</f>
        <v>0</v>
      </c>
      <c r="GY61" s="2133"/>
      <c r="GZ61" s="2134" t="n">
        <f aca="false">'03.24 по датам'!GZ61</f>
        <v>0</v>
      </c>
      <c r="HA61" s="2135" t="n">
        <f aca="false">'03.24 по датам'!HA61</f>
        <v>0</v>
      </c>
      <c r="HB61" s="2136"/>
      <c r="HC61" s="2137"/>
      <c r="HD61" s="2261" t="n">
        <f aca="false">'03.24 по датам'!HD61</f>
        <v>0</v>
      </c>
      <c r="HE61" s="2136"/>
      <c r="HF61" s="2139"/>
      <c r="HG61" s="2140"/>
      <c r="HH61" s="2124"/>
      <c r="HI61" s="2278"/>
      <c r="HJ61" s="2128"/>
      <c r="HK61" s="2128"/>
      <c r="HL61" s="2128"/>
      <c r="HM61" s="2128"/>
      <c r="HN61" s="2128"/>
      <c r="HO61" s="2128"/>
      <c r="HP61" s="2128"/>
      <c r="HQ61" s="2128"/>
      <c r="HR61" s="2128"/>
      <c r="HS61" s="2128"/>
      <c r="HT61" s="2128"/>
      <c r="HU61" s="2128"/>
      <c r="HV61" s="2128"/>
      <c r="HW61" s="2128"/>
      <c r="HX61" s="2128"/>
      <c r="HY61" s="2128"/>
      <c r="HZ61" s="2129"/>
      <c r="IA61" s="2130"/>
      <c r="IB61" s="2131"/>
      <c r="IC61" s="2117"/>
      <c r="ID61" s="2118" t="n">
        <f aca="false">SUBTOTAL(9,HG63:IC63)</f>
        <v>0</v>
      </c>
      <c r="IE61" s="2142"/>
      <c r="IF61" s="2143" t="n">
        <f aca="false">'03.24 по датам'!IF61</f>
        <v>0</v>
      </c>
      <c r="IG61" s="2143" t="n">
        <f aca="false">'03.24 по датам'!IG61</f>
        <v>0</v>
      </c>
      <c r="IH61" s="2144" t="n">
        <f aca="false">'03.24 по датам'!IH61</f>
        <v>0</v>
      </c>
      <c r="II61" s="2145"/>
      <c r="IJ61" s="2146"/>
      <c r="IK61" s="2147" t="n">
        <f aca="false">SUBTOTAL(9,IF63:IJ63)</f>
        <v>0</v>
      </c>
      <c r="IL61" s="2148"/>
      <c r="IM61" s="2149" t="n">
        <f aca="false">'03.24 по датам'!IM61</f>
        <v>0</v>
      </c>
      <c r="IN61" s="2150" t="n">
        <f aca="false">'03.24 по датам'!IN61</f>
        <v>0</v>
      </c>
      <c r="IO61" s="2151" t="n">
        <f aca="false">'03.24 по датам'!IO61</f>
        <v>0</v>
      </c>
      <c r="IP61" s="2151" t="n">
        <f aca="false">'03.24 по датам'!IP61</f>
        <v>0</v>
      </c>
      <c r="IQ61" s="2151" t="n">
        <f aca="false">'03.24 по датам'!IQ61</f>
        <v>0</v>
      </c>
      <c r="IR61" s="2151" t="n">
        <f aca="false">'03.24 по датам'!IR61</f>
        <v>0</v>
      </c>
      <c r="IS61" s="2151" t="n">
        <f aca="false">'03.24 по датам'!IS61</f>
        <v>0</v>
      </c>
      <c r="IT61" s="2151" t="n">
        <f aca="false">'03.24 по датам'!IT61</f>
        <v>0</v>
      </c>
      <c r="IU61" s="2151" t="n">
        <f aca="false">'03.24 по датам'!IU61</f>
        <v>0</v>
      </c>
      <c r="IV61" s="2152" t="n">
        <f aca="false">'03.24 по датам'!IV61</f>
        <v>0</v>
      </c>
      <c r="IW61" s="2153"/>
      <c r="IX61" s="2154"/>
      <c r="IY61" s="2155"/>
      <c r="IZ61" s="2118" t="n">
        <f aca="false">SUBTOTAL(3,IM61:IY61)</f>
        <v>10</v>
      </c>
      <c r="JA61" s="2156"/>
      <c r="JB61" s="2157" t="n">
        <f aca="false">'03.24 по датам'!JB61</f>
        <v>0</v>
      </c>
      <c r="JC61" s="2158"/>
      <c r="JD61" s="2159" t="n">
        <f aca="false">'03.24 по датам'!JD61</f>
        <v>0</v>
      </c>
      <c r="JE61" s="2160"/>
      <c r="JF61" s="2161"/>
      <c r="JG61" s="2263" t="n">
        <f aca="false">'03.24 по датам'!JG61</f>
        <v>0</v>
      </c>
      <c r="JH61" s="2263" t="n">
        <f aca="false">'03.24 по датам'!JH61</f>
        <v>0</v>
      </c>
      <c r="JI61" s="2162" t="n">
        <f aca="false">'03.24 по датам'!JI61</f>
        <v>0</v>
      </c>
      <c r="JJ61" s="2293" t="n">
        <f aca="false">'03.24 по датам'!JJ61</f>
        <v>0</v>
      </c>
      <c r="JK61" s="2294"/>
      <c r="JL61" s="2165"/>
      <c r="JM61" s="2107"/>
      <c r="JN61" s="2108"/>
      <c r="JO61" s="2256"/>
      <c r="JP61" s="2166"/>
      <c r="JQ61" s="2167"/>
      <c r="JR61" s="2168"/>
    </row>
    <row r="62" customFormat="false" ht="11.25" hidden="false" customHeight="true" outlineLevel="0" collapsed="false">
      <c r="A62" s="2056"/>
      <c r="B62" s="2169" t="s">
        <v>661</v>
      </c>
      <c r="C62" s="2179" t="n">
        <f aca="false">'03.24 по датам'!C62</f>
        <v>0</v>
      </c>
      <c r="D62" s="2179" t="n">
        <f aca="false">'03.24 по датам'!D62</f>
        <v>0</v>
      </c>
      <c r="E62" s="2179" t="n">
        <f aca="false">'03.24 по датам'!E62</f>
        <v>0</v>
      </c>
      <c r="F62" s="2170" t="n">
        <f aca="false">'03.24 по датам'!F62</f>
        <v>0</v>
      </c>
      <c r="G62" s="2177" t="n">
        <f aca="false">'03.24 по датам'!G62</f>
        <v>0</v>
      </c>
      <c r="H62" s="2177" t="n">
        <f aca="false">'03.24 по датам'!H62</f>
        <v>0</v>
      </c>
      <c r="I62" s="2177" t="n">
        <f aca="false">'03.24 по датам'!I62</f>
        <v>0</v>
      </c>
      <c r="J62" s="2177" t="n">
        <f aca="false">'03.24 по датам'!J62</f>
        <v>0</v>
      </c>
      <c r="K62" s="2177" t="n">
        <f aca="false">'03.24 по датам'!K62</f>
        <v>0</v>
      </c>
      <c r="L62" s="2177" t="n">
        <f aca="false">'03.24 по датам'!L62</f>
        <v>0</v>
      </c>
      <c r="M62" s="2177" t="n">
        <f aca="false">'03.24 по датам'!M62</f>
        <v>0</v>
      </c>
      <c r="N62" s="2177" t="n">
        <f aca="false">'03.24 по датам'!N62</f>
        <v>0</v>
      </c>
      <c r="O62" s="2177" t="n">
        <f aca="false">'03.24 по датам'!O62</f>
        <v>0</v>
      </c>
      <c r="P62" s="2177" t="n">
        <f aca="false">'03.24 по датам'!P62</f>
        <v>0</v>
      </c>
      <c r="Q62" s="2177" t="n">
        <f aca="false">'03.24 по датам'!Q62</f>
        <v>0</v>
      </c>
      <c r="R62" s="2177" t="n">
        <f aca="false">'03.24 по датам'!R62</f>
        <v>0</v>
      </c>
      <c r="S62" s="2177" t="n">
        <f aca="false">'03.24 по датам'!S62</f>
        <v>0</v>
      </c>
      <c r="T62" s="2177" t="n">
        <f aca="false">'03.24 по датам'!T62</f>
        <v>0</v>
      </c>
      <c r="U62" s="2177" t="n">
        <f aca="false">'03.24 по датам'!U62</f>
        <v>0</v>
      </c>
      <c r="V62" s="2177" t="n">
        <f aca="false">'03.24 по датам'!V62</f>
        <v>0</v>
      </c>
      <c r="W62" s="2178" t="n">
        <f aca="false">'03.24 по датам'!W62</f>
        <v>0</v>
      </c>
      <c r="X62" s="2171"/>
      <c r="Y62" s="2172"/>
      <c r="Z62" s="2173"/>
      <c r="AA62" s="2174" t="n">
        <f aca="false">SUBTOTAL(9,C62:Z62)</f>
        <v>0</v>
      </c>
      <c r="AB62" s="2175" t="n">
        <f aca="false">AA62+AB58</f>
        <v>120</v>
      </c>
      <c r="AC62" s="2176" t="n">
        <f aca="false">'03.24 по датам'!AC62</f>
        <v>0</v>
      </c>
      <c r="AD62" s="2176" t="n">
        <f aca="false">'03.24 по датам'!AD62</f>
        <v>0</v>
      </c>
      <c r="AE62" s="2177" t="n">
        <f aca="false">'03.24 по датам'!AE62</f>
        <v>0</v>
      </c>
      <c r="AF62" s="2177" t="n">
        <f aca="false">'03.24 по датам'!AF62</f>
        <v>0</v>
      </c>
      <c r="AG62" s="2177" t="n">
        <f aca="false">'03.24 по датам'!AG62</f>
        <v>0</v>
      </c>
      <c r="AH62" s="2177" t="n">
        <f aca="false">'03.24 по датам'!AH62</f>
        <v>0</v>
      </c>
      <c r="AI62" s="2177" t="n">
        <f aca="false">'03.24 по датам'!AI62</f>
        <v>0</v>
      </c>
      <c r="AJ62" s="2177" t="n">
        <f aca="false">'03.24 по датам'!AJ62</f>
        <v>0</v>
      </c>
      <c r="AK62" s="2177" t="n">
        <f aca="false">'03.24 по датам'!AK62</f>
        <v>0</v>
      </c>
      <c r="AL62" s="2177" t="n">
        <f aca="false">'03.24 по датам'!AL62</f>
        <v>0</v>
      </c>
      <c r="AM62" s="2177" t="n">
        <f aca="false">'03.24 по датам'!AM62</f>
        <v>0</v>
      </c>
      <c r="AN62" s="2177" t="n">
        <f aca="false">'03.24 по датам'!AN62</f>
        <v>0</v>
      </c>
      <c r="AO62" s="2178" t="n">
        <f aca="false">'03.24 по датам'!AO62</f>
        <v>0</v>
      </c>
      <c r="AP62" s="2171"/>
      <c r="AQ62" s="2172"/>
      <c r="AR62" s="2173"/>
      <c r="AS62" s="2174" t="n">
        <f aca="false">SUBTOTAL(9,AC62:AR62)</f>
        <v>0</v>
      </c>
      <c r="AT62" s="2175" t="n">
        <f aca="false">AS62+AT58</f>
        <v>0</v>
      </c>
      <c r="AU62" s="2176" t="n">
        <f aca="false">'03.24 по датам'!AU62</f>
        <v>20</v>
      </c>
      <c r="AV62" s="2176" t="n">
        <f aca="false">'03.24 по датам'!AV62</f>
        <v>0</v>
      </c>
      <c r="AW62" s="2179" t="n">
        <f aca="false">'03.24 по датам'!AW62</f>
        <v>0</v>
      </c>
      <c r="AX62" s="2177" t="n">
        <f aca="false">'03.24 по датам'!AX62</f>
        <v>0</v>
      </c>
      <c r="AY62" s="2177" t="n">
        <f aca="false">'03.24 по датам'!AY62</f>
        <v>0</v>
      </c>
      <c r="AZ62" s="2177" t="n">
        <f aca="false">'03.24 по датам'!AZ62</f>
        <v>0</v>
      </c>
      <c r="BA62" s="2177" t="n">
        <f aca="false">'03.24 по датам'!BA62</f>
        <v>0</v>
      </c>
      <c r="BB62" s="2177" t="n">
        <f aca="false">'03.24 по датам'!BB62</f>
        <v>0</v>
      </c>
      <c r="BC62" s="2177" t="n">
        <f aca="false">'03.24 по датам'!BC62</f>
        <v>0</v>
      </c>
      <c r="BD62" s="2177" t="n">
        <f aca="false">'03.24 по датам'!BD62</f>
        <v>0</v>
      </c>
      <c r="BE62" s="2177" t="n">
        <f aca="false">'03.24 по датам'!BE62</f>
        <v>0</v>
      </c>
      <c r="BF62" s="2177" t="n">
        <f aca="false">'03.24 по датам'!BF62</f>
        <v>0</v>
      </c>
      <c r="BG62" s="2177" t="n">
        <f aca="false">'03.24 по датам'!BG62</f>
        <v>0</v>
      </c>
      <c r="BH62" s="2177" t="n">
        <f aca="false">'03.24 по датам'!BH62</f>
        <v>0</v>
      </c>
      <c r="BI62" s="2177" t="n">
        <f aca="false">'03.24 по датам'!BI62</f>
        <v>0</v>
      </c>
      <c r="BJ62" s="2177" t="n">
        <f aca="false">'03.24 по датам'!BJ62</f>
        <v>0</v>
      </c>
      <c r="BK62" s="2177" t="n">
        <f aca="false">'03.24 по датам'!BK62</f>
        <v>0</v>
      </c>
      <c r="BL62" s="2177" t="n">
        <f aca="false">'03.24 по датам'!BL62</f>
        <v>0</v>
      </c>
      <c r="BM62" s="2177" t="n">
        <f aca="false">'03.24 по датам'!BM62</f>
        <v>0</v>
      </c>
      <c r="BN62" s="2177" t="n">
        <f aca="false">'03.24 по датам'!BN62</f>
        <v>0</v>
      </c>
      <c r="BO62" s="2177" t="n">
        <f aca="false">'03.24 по датам'!BO62</f>
        <v>0</v>
      </c>
      <c r="BP62" s="2177" t="n">
        <f aca="false">'03.24 по датам'!BP62</f>
        <v>0</v>
      </c>
      <c r="BQ62" s="2178" t="n">
        <f aca="false">'03.24 по датам'!BQ62</f>
        <v>0</v>
      </c>
      <c r="BR62" s="2171"/>
      <c r="BS62" s="2172"/>
      <c r="BT62" s="2173"/>
      <c r="BU62" s="2174" t="n">
        <f aca="false">SUBTOTAL(9,AU62:BT62)</f>
        <v>20</v>
      </c>
      <c r="BV62" s="2175" t="n">
        <f aca="false">BU62+BV58</f>
        <v>20</v>
      </c>
      <c r="BW62" s="2180" t="n">
        <f aca="false">'03.24 по датам'!BW62</f>
        <v>0</v>
      </c>
      <c r="BX62" s="2177" t="n">
        <f aca="false">'03.24 по датам'!BX62</f>
        <v>0</v>
      </c>
      <c r="BY62" s="2177" t="n">
        <f aca="false">'03.24 по датам'!BY62</f>
        <v>0</v>
      </c>
      <c r="BZ62" s="2177" t="n">
        <f aca="false">'03.24 по датам'!BZ62</f>
        <v>0</v>
      </c>
      <c r="CA62" s="2177" t="n">
        <f aca="false">'03.24 по датам'!CA62</f>
        <v>0</v>
      </c>
      <c r="CB62" s="2177" t="n">
        <f aca="false">'03.24 по датам'!CB62</f>
        <v>0</v>
      </c>
      <c r="CC62" s="2177" t="n">
        <f aca="false">'03.24 по датам'!CC62</f>
        <v>0</v>
      </c>
      <c r="CD62" s="2177" t="n">
        <f aca="false">'03.24 по датам'!CD62</f>
        <v>0</v>
      </c>
      <c r="CE62" s="2177" t="n">
        <f aca="false">'03.24 по датам'!CE62</f>
        <v>0</v>
      </c>
      <c r="CF62" s="2177" t="n">
        <f aca="false">'03.24 по датам'!CF62</f>
        <v>0</v>
      </c>
      <c r="CG62" s="2177" t="n">
        <f aca="false">'03.24 по датам'!CG62</f>
        <v>0</v>
      </c>
      <c r="CH62" s="2177" t="n">
        <f aca="false">'03.24 по датам'!CH62</f>
        <v>0</v>
      </c>
      <c r="CI62" s="2178" t="n">
        <f aca="false">'03.24 по датам'!CI62</f>
        <v>0</v>
      </c>
      <c r="CJ62" s="2171"/>
      <c r="CK62" s="2172"/>
      <c r="CL62" s="2173"/>
      <c r="CM62" s="2174" t="n">
        <f aca="false">SUBTOTAL(9,BW62:CL62)</f>
        <v>0</v>
      </c>
      <c r="CN62" s="2175" t="n">
        <f aca="false">CM62+CN58</f>
        <v>0</v>
      </c>
      <c r="CO62" s="2175" t="n">
        <f aca="false">AA62+AS62+BU62+CM62</f>
        <v>20</v>
      </c>
      <c r="CP62" s="2175" t="n">
        <f aca="false">CO62+CP58</f>
        <v>140</v>
      </c>
      <c r="CQ62" s="2177" t="n">
        <f aca="false">'03.24 по датам'!CQ62</f>
        <v>0</v>
      </c>
      <c r="CR62" s="2177" t="n">
        <f aca="false">'03.24 по датам'!CR62</f>
        <v>0</v>
      </c>
      <c r="CS62" s="2177" t="n">
        <f aca="false">'03.24 по датам'!CS62</f>
        <v>0</v>
      </c>
      <c r="CT62" s="2177" t="n">
        <f aca="false">'03.24 по датам'!CT62</f>
        <v>0</v>
      </c>
      <c r="CU62" s="2177" t="n">
        <f aca="false">'03.24 по датам'!CU62</f>
        <v>0</v>
      </c>
      <c r="CV62" s="2177" t="n">
        <f aca="false">'03.24 по датам'!CV62</f>
        <v>0</v>
      </c>
      <c r="CW62" s="2177" t="n">
        <f aca="false">'03.24 по датам'!CW62</f>
        <v>0</v>
      </c>
      <c r="CX62" s="2177" t="n">
        <f aca="false">'03.24 по датам'!CX62</f>
        <v>0</v>
      </c>
      <c r="CY62" s="2177" t="n">
        <f aca="false">'03.24 по датам'!CY62</f>
        <v>0</v>
      </c>
      <c r="CZ62" s="2177" t="n">
        <f aca="false">'03.24 по датам'!CZ62</f>
        <v>0</v>
      </c>
      <c r="DA62" s="2177" t="n">
        <f aca="false">'03.24 по датам'!DA62</f>
        <v>0</v>
      </c>
      <c r="DB62" s="2177" t="n">
        <f aca="false">'03.24 по датам'!DB62</f>
        <v>0</v>
      </c>
      <c r="DC62" s="2178" t="n">
        <f aca="false">'03.24 по датам'!DC62</f>
        <v>0</v>
      </c>
      <c r="DD62" s="2171"/>
      <c r="DE62" s="2172"/>
      <c r="DF62" s="2173"/>
      <c r="DG62" s="2181" t="n">
        <f aca="false">SUBTOTAL(9,CQ62:DF62)</f>
        <v>0</v>
      </c>
      <c r="DH62" s="2182" t="n">
        <f aca="false">DG62:DG62+IF($B58:$B58=2,0,DH58:DH58)</f>
        <v>0</v>
      </c>
      <c r="DI62" s="2180" t="n">
        <f aca="false">'03.24 по датам'!DI62</f>
        <v>0</v>
      </c>
      <c r="DJ62" s="2177" t="n">
        <f aca="false">'03.24 по датам'!DJ62</f>
        <v>0</v>
      </c>
      <c r="DK62" s="2177" t="n">
        <f aca="false">'03.24 по датам'!DK62</f>
        <v>0</v>
      </c>
      <c r="DL62" s="2177" t="n">
        <f aca="false">'03.24 по датам'!DL62</f>
        <v>0</v>
      </c>
      <c r="DM62" s="2177" t="n">
        <f aca="false">'03.24 по датам'!DM62</f>
        <v>0</v>
      </c>
      <c r="DN62" s="2177" t="n">
        <f aca="false">'03.24 по датам'!DN62</f>
        <v>0</v>
      </c>
      <c r="DO62" s="2177" t="n">
        <f aca="false">'03.24 по датам'!DO62</f>
        <v>0</v>
      </c>
      <c r="DP62" s="2177" t="n">
        <f aca="false">'03.24 по датам'!DP62</f>
        <v>0</v>
      </c>
      <c r="DQ62" s="2177" t="n">
        <f aca="false">'03.24 по датам'!DQ62</f>
        <v>0</v>
      </c>
      <c r="DR62" s="2177" t="n">
        <f aca="false">'03.24 по датам'!DR62</f>
        <v>0</v>
      </c>
      <c r="DS62" s="2177" t="n">
        <f aca="false">'03.24 по датам'!DS62</f>
        <v>0</v>
      </c>
      <c r="DT62" s="2177" t="n">
        <f aca="false">'03.24 по датам'!DT62</f>
        <v>0</v>
      </c>
      <c r="DU62" s="2178" t="n">
        <f aca="false">'03.24 по датам'!DU62</f>
        <v>0</v>
      </c>
      <c r="DV62" s="2171"/>
      <c r="DW62" s="2172"/>
      <c r="DX62" s="2173"/>
      <c r="DY62" s="2181" t="n">
        <f aca="false">SUBTOTAL(9,DI62:DX62)</f>
        <v>0</v>
      </c>
      <c r="DZ62" s="2182" t="n">
        <f aca="false">DY62:DY62+IF($B58:$B58=2,0,DZ58:DZ58)</f>
        <v>0</v>
      </c>
      <c r="EA62" s="2177" t="n">
        <f aca="false">'03.24 по датам'!EA62</f>
        <v>10</v>
      </c>
      <c r="EB62" s="2177" t="n">
        <f aca="false">'03.24 по датам'!EB62</f>
        <v>0</v>
      </c>
      <c r="EC62" s="2177" t="n">
        <f aca="false">'03.24 по датам'!EC62</f>
        <v>0</v>
      </c>
      <c r="ED62" s="2177" t="n">
        <f aca="false">'03.24 по датам'!ED62</f>
        <v>10</v>
      </c>
      <c r="EE62" s="2302" t="n">
        <f aca="false">'03.24 по датам'!EE62</f>
        <v>0</v>
      </c>
      <c r="EF62" s="2177" t="n">
        <f aca="false">'03.24 по датам'!EF62</f>
        <v>0</v>
      </c>
      <c r="EG62" s="2177" t="n">
        <f aca="false">'03.24 по датам'!EG62</f>
        <v>0</v>
      </c>
      <c r="EH62" s="2177" t="n">
        <f aca="false">'03.24 по датам'!EH62</f>
        <v>0</v>
      </c>
      <c r="EI62" s="2177" t="n">
        <f aca="false">'03.24 по датам'!EI62</f>
        <v>0</v>
      </c>
      <c r="EJ62" s="2177" t="n">
        <f aca="false">'03.24 по датам'!EJ62</f>
        <v>0</v>
      </c>
      <c r="EK62" s="2177" t="n">
        <f aca="false">'03.24 по датам'!EK62</f>
        <v>0</v>
      </c>
      <c r="EL62" s="2177" t="n">
        <f aca="false">'03.24 по датам'!EL62</f>
        <v>0</v>
      </c>
      <c r="EM62" s="2177" t="n">
        <f aca="false">'03.24 по датам'!EM62</f>
        <v>0</v>
      </c>
      <c r="EN62" s="2177" t="n">
        <f aca="false">'03.24 по датам'!EN62</f>
        <v>0</v>
      </c>
      <c r="EO62" s="2177" t="n">
        <f aca="false">'03.24 по датам'!EO62</f>
        <v>0</v>
      </c>
      <c r="EP62" s="2177" t="n">
        <f aca="false">'03.24 по датам'!EP62</f>
        <v>0</v>
      </c>
      <c r="EQ62" s="2177" t="n">
        <f aca="false">'03.24 по датам'!EQ62</f>
        <v>0</v>
      </c>
      <c r="ER62" s="2177" t="n">
        <f aca="false">'03.24 по датам'!ER62</f>
        <v>0</v>
      </c>
      <c r="ES62" s="2177" t="n">
        <f aca="false">'03.24 по датам'!ES62</f>
        <v>0</v>
      </c>
      <c r="ET62" s="2177" t="n">
        <f aca="false">'03.24 по датам'!ET62</f>
        <v>0</v>
      </c>
      <c r="EU62" s="2177" t="n">
        <f aca="false">'03.24 по датам'!EU62</f>
        <v>0</v>
      </c>
      <c r="EV62" s="2177" t="n">
        <f aca="false">'03.24 по датам'!EV62</f>
        <v>0</v>
      </c>
      <c r="EW62" s="2177" t="n">
        <f aca="false">'03.24 по датам'!EW62</f>
        <v>0</v>
      </c>
      <c r="EX62" s="2177" t="n">
        <f aca="false">'03.24 по датам'!EX62</f>
        <v>0</v>
      </c>
      <c r="EY62" s="2178" t="n">
        <f aca="false">'03.24 по датам'!EY62</f>
        <v>0</v>
      </c>
      <c r="EZ62" s="2171"/>
      <c r="FA62" s="2172"/>
      <c r="FB62" s="2173"/>
      <c r="FC62" s="2181" t="n">
        <f aca="false">SUBTOTAL(9,EA62:FB62)</f>
        <v>20</v>
      </c>
      <c r="FD62" s="2182" t="n">
        <f aca="false">FC62:FC62+IF($B58:$B58=2,0,FD58:FD58)</f>
        <v>101</v>
      </c>
      <c r="FE62" s="2177" t="n">
        <f aca="false">'03.24 по датам'!FE62</f>
        <v>0</v>
      </c>
      <c r="FF62" s="2177" t="n">
        <f aca="false">'03.24 по датам'!FF62</f>
        <v>0</v>
      </c>
      <c r="FG62" s="2177" t="n">
        <f aca="false">'03.24 по датам'!FG62</f>
        <v>0</v>
      </c>
      <c r="FH62" s="2177" t="n">
        <f aca="false">'03.24 по датам'!FH62</f>
        <v>0</v>
      </c>
      <c r="FI62" s="2177" t="n">
        <f aca="false">'03.24 по датам'!FI62</f>
        <v>0</v>
      </c>
      <c r="FJ62" s="2177" t="n">
        <f aca="false">'03.24 по датам'!FJ62</f>
        <v>0</v>
      </c>
      <c r="FK62" s="2177" t="n">
        <f aca="false">'03.24 по датам'!FK62</f>
        <v>0</v>
      </c>
      <c r="FL62" s="2177" t="n">
        <f aca="false">'03.24 по датам'!FL62</f>
        <v>0</v>
      </c>
      <c r="FM62" s="2177" t="n">
        <f aca="false">'03.24 по датам'!FM62</f>
        <v>0</v>
      </c>
      <c r="FN62" s="2178" t="n">
        <f aca="false">'03.24 по датам'!FN62</f>
        <v>0</v>
      </c>
      <c r="FO62" s="2171"/>
      <c r="FP62" s="2172"/>
      <c r="FQ62" s="2173"/>
      <c r="FR62" s="2181" t="n">
        <f aca="false">SUBTOTAL(9,FE62:FQ62)</f>
        <v>0</v>
      </c>
      <c r="FS62" s="2182" t="n">
        <f aca="false">FR62:FR62+IF($B58:$B58=2,0,FS58:FS58)</f>
        <v>0</v>
      </c>
      <c r="FT62" s="2283" t="n">
        <f aca="false">'03.24 по датам'!GX62-'03.24 НГДП по датам'!AW62</f>
        <v>0</v>
      </c>
      <c r="FU62" s="2184"/>
      <c r="FV62" s="2184"/>
      <c r="FW62" s="2184"/>
      <c r="FX62" s="2184"/>
      <c r="FY62" s="2184"/>
      <c r="FZ62" s="2184"/>
      <c r="GA62" s="2184"/>
      <c r="GB62" s="2184"/>
      <c r="GC62" s="2184"/>
      <c r="GD62" s="2184"/>
      <c r="GE62" s="2184"/>
      <c r="GF62" s="2184"/>
      <c r="GG62" s="2184"/>
      <c r="GH62" s="2184"/>
      <c r="GI62" s="2184"/>
      <c r="GJ62" s="2184"/>
      <c r="GK62" s="2184"/>
      <c r="GL62" s="2184"/>
      <c r="GM62" s="2184"/>
      <c r="GN62" s="2184"/>
      <c r="GO62" s="2184"/>
      <c r="GP62" s="2184"/>
      <c r="GQ62" s="2184"/>
      <c r="GR62" s="2184"/>
      <c r="GS62" s="2185"/>
      <c r="GT62" s="2186"/>
      <c r="GU62" s="2187"/>
      <c r="GV62" s="2173"/>
      <c r="GW62" s="2188" t="n">
        <f aca="false">SUBTOTAL(9,FT62:GV62)</f>
        <v>0</v>
      </c>
      <c r="GX62" s="2175" t="n">
        <f aca="false">SUBTOTAL(9,FT62:GV62)</f>
        <v>0</v>
      </c>
      <c r="GY62" s="2174" t="n">
        <f aca="false">GX62:GX62+IF($B58:$B58=2,0,GY58:GY58)</f>
        <v>0</v>
      </c>
      <c r="GZ62" s="2189" t="n">
        <f aca="false">'03.24 по датам'!GZ62</f>
        <v>0</v>
      </c>
      <c r="HA62" s="2190" t="n">
        <f aca="false">'03.24 по датам'!HA62</f>
        <v>0</v>
      </c>
      <c r="HB62" s="2191"/>
      <c r="HC62" s="2192" t="n">
        <f aca="false">SUBTOTAL(9,GZ62:HB62)</f>
        <v>0</v>
      </c>
      <c r="HD62" s="2193" t="n">
        <f aca="false">$HD$14+HD58</f>
        <v>494.39</v>
      </c>
      <c r="HE62" s="2194"/>
      <c r="HF62" s="2195" t="n">
        <f aca="false">SUM(HD62:HE62)</f>
        <v>494.39</v>
      </c>
      <c r="HG62" s="2196" t="n">
        <f aca="false">'03.24 по датам'!ID62-'03.24 НГДП по датам'!BF62</f>
        <v>0</v>
      </c>
      <c r="HH62" s="2180"/>
      <c r="HI62" s="2266"/>
      <c r="HJ62" s="2184"/>
      <c r="HK62" s="2184"/>
      <c r="HL62" s="2184"/>
      <c r="HM62" s="2184"/>
      <c r="HN62" s="2184"/>
      <c r="HO62" s="2184"/>
      <c r="HP62" s="2184"/>
      <c r="HQ62" s="2184"/>
      <c r="HR62" s="2184"/>
      <c r="HS62" s="2184"/>
      <c r="HT62" s="2184"/>
      <c r="HU62" s="2184"/>
      <c r="HV62" s="2184"/>
      <c r="HW62" s="2184"/>
      <c r="HX62" s="2184"/>
      <c r="HY62" s="2184"/>
      <c r="HZ62" s="2185"/>
      <c r="IA62" s="2186"/>
      <c r="IB62" s="2187"/>
      <c r="IC62" s="2173"/>
      <c r="ID62" s="2174" t="n">
        <f aca="false">SUBTOTAL(9,HG62:IC62)</f>
        <v>0</v>
      </c>
      <c r="IE62" s="2188" t="n">
        <f aca="false">ID62:ID62+IF($B58:$B58=2,0,IE58:IE58)</f>
        <v>86</v>
      </c>
      <c r="IF62" s="2198" t="n">
        <f aca="false">'03.24 по датам'!IF62</f>
        <v>0</v>
      </c>
      <c r="IG62" s="2198" t="n">
        <f aca="false">'03.24 по датам'!IG62</f>
        <v>0</v>
      </c>
      <c r="IH62" s="2199" t="n">
        <f aca="false">'03.24 по датам'!IH62</f>
        <v>0</v>
      </c>
      <c r="II62" s="2200"/>
      <c r="IJ62" s="2201"/>
      <c r="IK62" s="2202" t="n">
        <f aca="false">SUBTOTAL(9,IF62:IJ62)</f>
        <v>0</v>
      </c>
      <c r="IL62" s="2203" t="n">
        <f aca="false">IK62:IK62+IF($B58:$B58=2,0,IL58:IL58)</f>
        <v>0</v>
      </c>
      <c r="IM62" s="2204" t="n">
        <f aca="false">'03.24 по датам'!IM62</f>
        <v>0</v>
      </c>
      <c r="IN62" s="2204" t="n">
        <f aca="false">'03.24 по датам'!IN62</f>
        <v>0</v>
      </c>
      <c r="IO62" s="2177" t="n">
        <f aca="false">'03.24 по датам'!IO62</f>
        <v>0</v>
      </c>
      <c r="IP62" s="2177" t="n">
        <f aca="false">'03.24 по датам'!IP62</f>
        <v>0</v>
      </c>
      <c r="IQ62" s="2177" t="n">
        <f aca="false">'03.24 по датам'!IQ62</f>
        <v>0</v>
      </c>
      <c r="IR62" s="2177" t="n">
        <f aca="false">'03.24 по датам'!IR62</f>
        <v>0</v>
      </c>
      <c r="IS62" s="2177" t="n">
        <f aca="false">'03.24 по датам'!IS62</f>
        <v>0</v>
      </c>
      <c r="IT62" s="2177" t="n">
        <f aca="false">'03.24 по датам'!IT62</f>
        <v>0</v>
      </c>
      <c r="IU62" s="2177" t="n">
        <f aca="false">'03.24 по датам'!IU62</f>
        <v>0</v>
      </c>
      <c r="IV62" s="2178" t="n">
        <f aca="false">'03.24 по датам'!IV62</f>
        <v>0</v>
      </c>
      <c r="IW62" s="2171"/>
      <c r="IX62" s="2172"/>
      <c r="IY62" s="2173"/>
      <c r="IZ62" s="2174" t="n">
        <f aca="false">SUBTOTAL(9,IM62:IY62)</f>
        <v>0</v>
      </c>
      <c r="JA62" s="2175" t="n">
        <f aca="false">IZ62:IZ62+IF($B58:$B58=2,0,JA58:JA58)</f>
        <v>0</v>
      </c>
      <c r="JB62" s="2205" t="n">
        <f aca="false">'03.24 по датам'!JB62</f>
        <v>0</v>
      </c>
      <c r="JC62" s="2194"/>
      <c r="JD62" s="2268" t="n">
        <f aca="false">'03.24 по датам'!JD62</f>
        <v>0</v>
      </c>
      <c r="JE62" s="2207" t="n">
        <f aca="false">SUBTOTAL(9,JB62:JD62)</f>
        <v>0</v>
      </c>
      <c r="JF62" s="2208" t="n">
        <f aca="false">SUMIF($C$5:JE$5,"Накопленный эффект, т/сут",$C62:JE62)+SUMIF($C$5:JE$5,"Нараст.  по потенциалу",$C62:JE62)-SUMIF($C$5:JE$5,"Нараст. по остановкам",$C62:JE62)-SUMIF($C$5:JE$5,"ИТОГО перевод в ППД",$C62:JE62)-SUMIF($C$5:JE$5,"ИТОГО  нерент, по распоряж.",$C62:JE62)-SUMIF($C$5:JE$5,"ИТОГО ост. дебит от ЗБС, Углуб., ПВЛГ/ПНЛГ",$C62:JE62)</f>
        <v>155</v>
      </c>
      <c r="JG62" s="2269" t="n">
        <f aca="false">'03.24 по датам'!JG62-'03.24 НГДП по датам'!BV62</f>
        <v>0</v>
      </c>
      <c r="JH62" s="2269" t="n">
        <f aca="false">'03.24 по датам'!JH62-'03.24 НГДП по датам'!BW62</f>
        <v>0</v>
      </c>
      <c r="JI62" s="2209" t="n">
        <f aca="false">'03.24 по датам'!JI62-'03.24 НГДП по датам'!BX62</f>
        <v>0</v>
      </c>
      <c r="JJ62" s="2295" t="n">
        <f aca="false">'03.24 по датам'!JJ62-'03.24 НГДП по датам'!BY62</f>
        <v>0</v>
      </c>
      <c r="JK62" s="2296" t="n">
        <f aca="false">'03.24 НГДП по датам'!BZ62</f>
        <v>0</v>
      </c>
      <c r="JL62" s="2202" t="n">
        <f aca="false">SUBTOTAL(9,JG62:JJ62)</f>
        <v>0</v>
      </c>
      <c r="JM62" s="2107"/>
      <c r="JN62" s="2108"/>
      <c r="JO62" s="2256"/>
      <c r="JP62" s="2212" t="n">
        <f aca="false">JP$4:JP$4+SUMIF($C$5:JL$5,"Нараст. по остановкам",$C62:JL62)-SUMIF($C$5:JL$5,"Нараст.  по потенциалу",$C62:JL62)</f>
        <v>706.812</v>
      </c>
      <c r="JQ62" s="2213"/>
      <c r="JR62" s="2214" t="n">
        <f aca="false">'03.24 НГДП по датам'!CB62</f>
        <v>81.893</v>
      </c>
    </row>
    <row r="63" customFormat="false" ht="1.5" hidden="false" customHeight="true" outlineLevel="0" collapsed="false">
      <c r="A63" s="2215"/>
      <c r="B63" s="2215"/>
      <c r="C63" s="2216" t="n">
        <f aca="false">'03.24 по датам'!C63</f>
        <v>0</v>
      </c>
      <c r="D63" s="2216" t="n">
        <f aca="false">'03.24 по датам'!D63</f>
        <v>0</v>
      </c>
      <c r="E63" s="2216" t="n">
        <f aca="false">'03.24 по датам'!E63</f>
        <v>0</v>
      </c>
      <c r="F63" s="2216" t="n">
        <f aca="false">'03.24 по датам'!F63</f>
        <v>0</v>
      </c>
      <c r="G63" s="2217" t="n">
        <f aca="false">'03.24 по датам'!G63</f>
        <v>0</v>
      </c>
      <c r="H63" s="2217" t="n">
        <f aca="false">'03.24 по датам'!H63</f>
        <v>0</v>
      </c>
      <c r="I63" s="2217" t="n">
        <f aca="false">'03.24 по датам'!I63</f>
        <v>0</v>
      </c>
      <c r="J63" s="2217" t="n">
        <f aca="false">'03.24 по датам'!J63</f>
        <v>0</v>
      </c>
      <c r="K63" s="2217" t="n">
        <f aca="false">'03.24 по датам'!K63</f>
        <v>0</v>
      </c>
      <c r="L63" s="2217" t="n">
        <f aca="false">'03.24 по датам'!L63</f>
        <v>0</v>
      </c>
      <c r="M63" s="2217" t="n">
        <f aca="false">'03.24 по датам'!M63</f>
        <v>0</v>
      </c>
      <c r="N63" s="2217" t="n">
        <f aca="false">'03.24 по датам'!N63</f>
        <v>0</v>
      </c>
      <c r="O63" s="2217" t="n">
        <f aca="false">'03.24 по датам'!O63</f>
        <v>0</v>
      </c>
      <c r="P63" s="2217" t="n">
        <f aca="false">'03.24 по датам'!P63</f>
        <v>0</v>
      </c>
      <c r="Q63" s="2217" t="n">
        <f aca="false">'03.24 по датам'!Q63</f>
        <v>0</v>
      </c>
      <c r="R63" s="2217" t="n">
        <f aca="false">'03.24 по датам'!R63</f>
        <v>0</v>
      </c>
      <c r="S63" s="2217" t="n">
        <f aca="false">'03.24 по датам'!S63</f>
        <v>0</v>
      </c>
      <c r="T63" s="2217" t="n">
        <f aca="false">'03.24 по датам'!T63</f>
        <v>0</v>
      </c>
      <c r="U63" s="2217" t="n">
        <f aca="false">'03.24 по датам'!U63</f>
        <v>0</v>
      </c>
      <c r="V63" s="2217" t="n">
        <f aca="false">'03.24 по датам'!V63</f>
        <v>0</v>
      </c>
      <c r="W63" s="2217" t="n">
        <f aca="false">'03.24 по датам'!W63</f>
        <v>0</v>
      </c>
      <c r="X63" s="2218"/>
      <c r="Y63" s="2219"/>
      <c r="Z63" s="2220"/>
      <c r="AA63" s="2221"/>
      <c r="AB63" s="2221"/>
      <c r="AC63" s="2222" t="n">
        <f aca="false">'03.24 по датам'!AC63</f>
        <v>0</v>
      </c>
      <c r="AD63" s="2222" t="n">
        <f aca="false">'03.24 по датам'!AD63</f>
        <v>0</v>
      </c>
      <c r="AE63" s="2217" t="n">
        <f aca="false">'03.24 по датам'!AE63</f>
        <v>0</v>
      </c>
      <c r="AF63" s="2217" t="n">
        <f aca="false">'03.24 по датам'!AF63</f>
        <v>0</v>
      </c>
      <c r="AG63" s="2217" t="n">
        <f aca="false">'03.24 по датам'!AG63</f>
        <v>0</v>
      </c>
      <c r="AH63" s="2217" t="n">
        <f aca="false">'03.24 по датам'!AH63</f>
        <v>0</v>
      </c>
      <c r="AI63" s="2217" t="n">
        <f aca="false">'03.24 по датам'!AI63</f>
        <v>0</v>
      </c>
      <c r="AJ63" s="2217" t="n">
        <f aca="false">'03.24 по датам'!AJ63</f>
        <v>0</v>
      </c>
      <c r="AK63" s="2217" t="n">
        <f aca="false">'03.24 по датам'!AK63</f>
        <v>0</v>
      </c>
      <c r="AL63" s="2217" t="n">
        <f aca="false">'03.24 по датам'!AL63</f>
        <v>0</v>
      </c>
      <c r="AM63" s="2217" t="n">
        <f aca="false">'03.24 по датам'!AM63</f>
        <v>0</v>
      </c>
      <c r="AN63" s="2217" t="n">
        <f aca="false">'03.24 по датам'!AN63</f>
        <v>0</v>
      </c>
      <c r="AO63" s="2217" t="n">
        <f aca="false">'03.24 по датам'!AO63</f>
        <v>0</v>
      </c>
      <c r="AP63" s="2218"/>
      <c r="AQ63" s="2219"/>
      <c r="AR63" s="2220"/>
      <c r="AS63" s="2221"/>
      <c r="AT63" s="2221"/>
      <c r="AU63" s="2216" t="n">
        <f aca="false">'03.24 по датам'!AU63</f>
        <v>0</v>
      </c>
      <c r="AV63" s="2216" t="n">
        <f aca="false">'03.24 по датам'!AV63</f>
        <v>0</v>
      </c>
      <c r="AW63" s="2223" t="n">
        <f aca="false">'03.24 по датам'!AW63</f>
        <v>0</v>
      </c>
      <c r="AX63" s="2217" t="n">
        <f aca="false">'03.24 по датам'!AX63</f>
        <v>0</v>
      </c>
      <c r="AY63" s="2217" t="n">
        <f aca="false">'03.24 по датам'!AY63</f>
        <v>0</v>
      </c>
      <c r="AZ63" s="2217" t="n">
        <f aca="false">'03.24 по датам'!AZ63</f>
        <v>0</v>
      </c>
      <c r="BA63" s="2217" t="n">
        <f aca="false">'03.24 по датам'!BA63</f>
        <v>0</v>
      </c>
      <c r="BB63" s="2217" t="n">
        <f aca="false">'03.24 по датам'!BB63</f>
        <v>0</v>
      </c>
      <c r="BC63" s="2217" t="n">
        <f aca="false">'03.24 по датам'!BC63</f>
        <v>0</v>
      </c>
      <c r="BD63" s="2217" t="n">
        <f aca="false">'03.24 по датам'!BD63</f>
        <v>0</v>
      </c>
      <c r="BE63" s="2217" t="n">
        <f aca="false">'03.24 по датам'!BE63</f>
        <v>0</v>
      </c>
      <c r="BF63" s="2217" t="n">
        <f aca="false">'03.24 по датам'!BF63</f>
        <v>0</v>
      </c>
      <c r="BG63" s="2217" t="n">
        <f aca="false">'03.24 по датам'!BG63</f>
        <v>0</v>
      </c>
      <c r="BH63" s="2217" t="n">
        <f aca="false">'03.24 по датам'!BH63</f>
        <v>0</v>
      </c>
      <c r="BI63" s="2217" t="n">
        <f aca="false">'03.24 по датам'!BI63</f>
        <v>0</v>
      </c>
      <c r="BJ63" s="2217" t="n">
        <f aca="false">'03.24 по датам'!BJ63</f>
        <v>0</v>
      </c>
      <c r="BK63" s="2217" t="n">
        <f aca="false">'03.24 по датам'!BK63</f>
        <v>0</v>
      </c>
      <c r="BL63" s="2217" t="n">
        <f aca="false">'03.24 по датам'!BL63</f>
        <v>0</v>
      </c>
      <c r="BM63" s="2217" t="n">
        <f aca="false">'03.24 по датам'!BM63</f>
        <v>0</v>
      </c>
      <c r="BN63" s="2217" t="n">
        <f aca="false">'03.24 по датам'!BN63</f>
        <v>0</v>
      </c>
      <c r="BO63" s="2217" t="n">
        <f aca="false">'03.24 по датам'!BO63</f>
        <v>0</v>
      </c>
      <c r="BP63" s="2217" t="n">
        <f aca="false">'03.24 по датам'!BP63</f>
        <v>0</v>
      </c>
      <c r="BQ63" s="2217" t="n">
        <f aca="false">'03.24 по датам'!BQ63</f>
        <v>0</v>
      </c>
      <c r="BR63" s="2218"/>
      <c r="BS63" s="2219"/>
      <c r="BT63" s="2220"/>
      <c r="BU63" s="2221"/>
      <c r="BV63" s="2221"/>
      <c r="BW63" s="2222" t="n">
        <f aca="false">'03.24 по датам'!BW63</f>
        <v>0</v>
      </c>
      <c r="BX63" s="2217" t="n">
        <f aca="false">'03.24 по датам'!BX63</f>
        <v>0</v>
      </c>
      <c r="BY63" s="2217" t="n">
        <f aca="false">'03.24 по датам'!BY63</f>
        <v>0</v>
      </c>
      <c r="BZ63" s="2217" t="n">
        <f aca="false">'03.24 по датам'!BZ63</f>
        <v>0</v>
      </c>
      <c r="CA63" s="2217" t="n">
        <f aca="false">'03.24 по датам'!CA63</f>
        <v>0</v>
      </c>
      <c r="CB63" s="2217" t="n">
        <f aca="false">'03.24 по датам'!CB63</f>
        <v>0</v>
      </c>
      <c r="CC63" s="2217" t="n">
        <f aca="false">'03.24 по датам'!CC63</f>
        <v>0</v>
      </c>
      <c r="CD63" s="2217" t="n">
        <f aca="false">'03.24 по датам'!CD63</f>
        <v>0</v>
      </c>
      <c r="CE63" s="2217" t="n">
        <f aca="false">'03.24 по датам'!CE63</f>
        <v>0</v>
      </c>
      <c r="CF63" s="2217" t="n">
        <f aca="false">'03.24 по датам'!CF63</f>
        <v>0</v>
      </c>
      <c r="CG63" s="2217" t="n">
        <f aca="false">'03.24 по датам'!CG63</f>
        <v>0</v>
      </c>
      <c r="CH63" s="2217" t="n">
        <f aca="false">'03.24 по датам'!CH63</f>
        <v>0</v>
      </c>
      <c r="CI63" s="2217" t="n">
        <f aca="false">'03.24 по датам'!CI63</f>
        <v>0</v>
      </c>
      <c r="CJ63" s="2218"/>
      <c r="CK63" s="2219"/>
      <c r="CL63" s="2220"/>
      <c r="CM63" s="2221"/>
      <c r="CN63" s="2221"/>
      <c r="CO63" s="2221"/>
      <c r="CP63" s="2221"/>
      <c r="CQ63" s="2217" t="n">
        <f aca="false">'03.24 по датам'!CQ63</f>
        <v>0</v>
      </c>
      <c r="CR63" s="2217" t="n">
        <f aca="false">'03.24 по датам'!CR63</f>
        <v>0</v>
      </c>
      <c r="CS63" s="2217" t="n">
        <f aca="false">'03.24 по датам'!CS63</f>
        <v>0</v>
      </c>
      <c r="CT63" s="2217" t="n">
        <f aca="false">'03.24 по датам'!CT63</f>
        <v>0</v>
      </c>
      <c r="CU63" s="2217" t="n">
        <f aca="false">'03.24 по датам'!CU63</f>
        <v>0</v>
      </c>
      <c r="CV63" s="2217" t="n">
        <f aca="false">'03.24 по датам'!CV63</f>
        <v>0</v>
      </c>
      <c r="CW63" s="2217" t="n">
        <f aca="false">'03.24 по датам'!CW63</f>
        <v>0</v>
      </c>
      <c r="CX63" s="2217" t="n">
        <f aca="false">'03.24 по датам'!CX63</f>
        <v>0</v>
      </c>
      <c r="CY63" s="2217" t="n">
        <f aca="false">'03.24 по датам'!CY63</f>
        <v>0</v>
      </c>
      <c r="CZ63" s="2217" t="n">
        <f aca="false">'03.24 по датам'!CZ63</f>
        <v>0</v>
      </c>
      <c r="DA63" s="2217" t="n">
        <f aca="false">'03.24 по датам'!DA63</f>
        <v>0</v>
      </c>
      <c r="DB63" s="2217" t="n">
        <f aca="false">'03.24 по датам'!DB63</f>
        <v>0</v>
      </c>
      <c r="DC63" s="2217" t="n">
        <f aca="false">'03.24 по датам'!DC63</f>
        <v>0</v>
      </c>
      <c r="DD63" s="2218"/>
      <c r="DE63" s="2219"/>
      <c r="DF63" s="2220"/>
      <c r="DG63" s="2221"/>
      <c r="DH63" s="2221"/>
      <c r="DI63" s="2285" t="n">
        <f aca="false">'03.24 по датам'!DI63</f>
        <v>0</v>
      </c>
      <c r="DJ63" s="2217" t="n">
        <f aca="false">'03.24 по датам'!DJ63</f>
        <v>0</v>
      </c>
      <c r="DK63" s="2217" t="n">
        <f aca="false">'03.24 по датам'!DK63</f>
        <v>0</v>
      </c>
      <c r="DL63" s="2217" t="n">
        <f aca="false">'03.24 по датам'!DL63</f>
        <v>0</v>
      </c>
      <c r="DM63" s="2217" t="n">
        <f aca="false">'03.24 по датам'!DM63</f>
        <v>0</v>
      </c>
      <c r="DN63" s="2217" t="n">
        <f aca="false">'03.24 по датам'!DN63</f>
        <v>0</v>
      </c>
      <c r="DO63" s="2217" t="n">
        <f aca="false">'03.24 по датам'!DO63</f>
        <v>0</v>
      </c>
      <c r="DP63" s="2217" t="n">
        <f aca="false">'03.24 по датам'!DP63</f>
        <v>0</v>
      </c>
      <c r="DQ63" s="2217" t="n">
        <f aca="false">'03.24 по датам'!DQ63</f>
        <v>0</v>
      </c>
      <c r="DR63" s="2217" t="n">
        <f aca="false">'03.24 по датам'!DR63</f>
        <v>0</v>
      </c>
      <c r="DS63" s="2217" t="n">
        <f aca="false">'03.24 по датам'!DS63</f>
        <v>0</v>
      </c>
      <c r="DT63" s="2217" t="n">
        <f aca="false">'03.24 по датам'!DT63</f>
        <v>0</v>
      </c>
      <c r="DU63" s="2217" t="n">
        <f aca="false">'03.24 по датам'!DU63</f>
        <v>0</v>
      </c>
      <c r="DV63" s="2218"/>
      <c r="DW63" s="2219"/>
      <c r="DX63" s="2220"/>
      <c r="DY63" s="2221"/>
      <c r="DZ63" s="2221"/>
      <c r="EA63" s="2217" t="n">
        <f aca="false">'03.24 по датам'!EA63</f>
        <v>0</v>
      </c>
      <c r="EB63" s="2217" t="n">
        <f aca="false">'03.24 по датам'!EB63</f>
        <v>0</v>
      </c>
      <c r="EC63" s="2217" t="n">
        <f aca="false">'03.24 по датам'!EC63</f>
        <v>0</v>
      </c>
      <c r="ED63" s="2217" t="n">
        <f aca="false">'03.24 по датам'!ED63</f>
        <v>0</v>
      </c>
      <c r="EE63" s="2217" t="n">
        <f aca="false">'03.24 по датам'!EE63</f>
        <v>0</v>
      </c>
      <c r="EF63" s="2217" t="n">
        <f aca="false">'03.24 по датам'!EF63</f>
        <v>0</v>
      </c>
      <c r="EG63" s="2217" t="n">
        <f aca="false">'03.24 по датам'!EG63</f>
        <v>0</v>
      </c>
      <c r="EH63" s="2217" t="n">
        <f aca="false">'03.24 по датам'!EH63</f>
        <v>0</v>
      </c>
      <c r="EI63" s="2217" t="n">
        <f aca="false">'03.24 по датам'!EI63</f>
        <v>0</v>
      </c>
      <c r="EJ63" s="2217" t="n">
        <f aca="false">'03.24 по датам'!EJ63</f>
        <v>0</v>
      </c>
      <c r="EK63" s="2217" t="n">
        <f aca="false">'03.24 по датам'!EK63</f>
        <v>0</v>
      </c>
      <c r="EL63" s="2217" t="n">
        <f aca="false">'03.24 по датам'!EL63</f>
        <v>0</v>
      </c>
      <c r="EM63" s="2217" t="n">
        <f aca="false">'03.24 по датам'!EM63</f>
        <v>0</v>
      </c>
      <c r="EN63" s="2217" t="n">
        <f aca="false">'03.24 по датам'!EN63</f>
        <v>0</v>
      </c>
      <c r="EO63" s="2217" t="n">
        <f aca="false">'03.24 по датам'!EO63</f>
        <v>0</v>
      </c>
      <c r="EP63" s="2217" t="n">
        <f aca="false">'03.24 по датам'!EP63</f>
        <v>0</v>
      </c>
      <c r="EQ63" s="2217" t="n">
        <f aca="false">'03.24 по датам'!EQ63</f>
        <v>0</v>
      </c>
      <c r="ER63" s="2217" t="n">
        <f aca="false">'03.24 по датам'!ER63</f>
        <v>0</v>
      </c>
      <c r="ES63" s="2217" t="n">
        <f aca="false">'03.24 по датам'!ES63</f>
        <v>0</v>
      </c>
      <c r="ET63" s="2217" t="n">
        <f aca="false">'03.24 по датам'!ET63</f>
        <v>0</v>
      </c>
      <c r="EU63" s="2217" t="n">
        <f aca="false">'03.24 по датам'!EU63</f>
        <v>0</v>
      </c>
      <c r="EV63" s="2217" t="n">
        <f aca="false">'03.24 по датам'!EV63</f>
        <v>0</v>
      </c>
      <c r="EW63" s="2217" t="n">
        <f aca="false">'03.24 по датам'!EW63</f>
        <v>0</v>
      </c>
      <c r="EX63" s="2217" t="n">
        <f aca="false">'03.24 по датам'!EX63</f>
        <v>0</v>
      </c>
      <c r="EY63" s="2217" t="n">
        <f aca="false">'03.24 по датам'!EY63</f>
        <v>0</v>
      </c>
      <c r="EZ63" s="2218"/>
      <c r="FA63" s="2219"/>
      <c r="FB63" s="2220"/>
      <c r="FC63" s="2221"/>
      <c r="FD63" s="2221"/>
      <c r="FE63" s="2217" t="n">
        <f aca="false">'03.24 по датам'!FE63</f>
        <v>0</v>
      </c>
      <c r="FF63" s="2217" t="n">
        <f aca="false">'03.24 по датам'!FF63</f>
        <v>0</v>
      </c>
      <c r="FG63" s="2217" t="n">
        <f aca="false">'03.24 по датам'!FG63</f>
        <v>0</v>
      </c>
      <c r="FH63" s="2217" t="n">
        <f aca="false">'03.24 по датам'!FH63</f>
        <v>0</v>
      </c>
      <c r="FI63" s="2217" t="n">
        <f aca="false">'03.24 по датам'!FI63</f>
        <v>0</v>
      </c>
      <c r="FJ63" s="2217" t="n">
        <f aca="false">'03.24 по датам'!FJ63</f>
        <v>0</v>
      </c>
      <c r="FK63" s="2217" t="n">
        <f aca="false">'03.24 по датам'!FK63</f>
        <v>0</v>
      </c>
      <c r="FL63" s="2217" t="n">
        <f aca="false">'03.24 по датам'!FL63</f>
        <v>0</v>
      </c>
      <c r="FM63" s="2217" t="n">
        <f aca="false">'03.24 по датам'!FM63</f>
        <v>0</v>
      </c>
      <c r="FN63" s="2217" t="n">
        <f aca="false">'03.24 по датам'!FN63</f>
        <v>0</v>
      </c>
      <c r="FO63" s="2218"/>
      <c r="FP63" s="2219"/>
      <c r="FQ63" s="2220"/>
      <c r="FR63" s="2221"/>
      <c r="FS63" s="2221"/>
      <c r="FT63" s="2225"/>
      <c r="FU63" s="2225"/>
      <c r="FV63" s="2225"/>
      <c r="FW63" s="2225"/>
      <c r="FX63" s="2225"/>
      <c r="FY63" s="2225"/>
      <c r="FZ63" s="2225"/>
      <c r="GA63" s="2225"/>
      <c r="GB63" s="2225"/>
      <c r="GC63" s="2225"/>
      <c r="GD63" s="2225"/>
      <c r="GE63" s="2225"/>
      <c r="GF63" s="2225"/>
      <c r="GG63" s="2225"/>
      <c r="GH63" s="2225"/>
      <c r="GI63" s="2225"/>
      <c r="GJ63" s="2225"/>
      <c r="GK63" s="2225"/>
      <c r="GL63" s="2225"/>
      <c r="GM63" s="2225"/>
      <c r="GN63" s="2225"/>
      <c r="GO63" s="2225"/>
      <c r="GP63" s="2225"/>
      <c r="GQ63" s="2225"/>
      <c r="GR63" s="2225"/>
      <c r="GS63" s="2225"/>
      <c r="GT63" s="2218"/>
      <c r="GU63" s="2219"/>
      <c r="GV63" s="2220"/>
      <c r="GW63" s="2221"/>
      <c r="GX63" s="2221"/>
      <c r="GY63" s="2221"/>
      <c r="GZ63" s="2217" t="n">
        <f aca="false">'03.24 по датам'!GZ63</f>
        <v>0</v>
      </c>
      <c r="HA63" s="2217" t="n">
        <f aca="false">'03.24 по датам'!HA63</f>
        <v>0</v>
      </c>
      <c r="HB63" s="2226"/>
      <c r="HC63" s="2221"/>
      <c r="HD63" s="2227" t="n">
        <f aca="false">'03.24 по датам'!HD63</f>
        <v>0</v>
      </c>
      <c r="HE63" s="2226"/>
      <c r="HF63" s="2228"/>
      <c r="HG63" s="2229"/>
      <c r="HH63" s="2180"/>
      <c r="HI63" s="2230"/>
      <c r="HJ63" s="2225"/>
      <c r="HK63" s="2225"/>
      <c r="HL63" s="2225"/>
      <c r="HM63" s="2225"/>
      <c r="HN63" s="2225"/>
      <c r="HO63" s="2225"/>
      <c r="HP63" s="2225"/>
      <c r="HQ63" s="2225"/>
      <c r="HR63" s="2225"/>
      <c r="HS63" s="2225"/>
      <c r="HT63" s="2225"/>
      <c r="HU63" s="2225"/>
      <c r="HV63" s="2225"/>
      <c r="HW63" s="2225"/>
      <c r="HX63" s="2225"/>
      <c r="HY63" s="2225"/>
      <c r="HZ63" s="2225"/>
      <c r="IA63" s="2218"/>
      <c r="IB63" s="2219"/>
      <c r="IC63" s="2220"/>
      <c r="ID63" s="2221"/>
      <c r="IE63" s="2221"/>
      <c r="IF63" s="2231" t="n">
        <f aca="false">'03.24 по датам'!IF63</f>
        <v>0</v>
      </c>
      <c r="IG63" s="2231" t="n">
        <f aca="false">'03.24 по датам'!IG63</f>
        <v>0</v>
      </c>
      <c r="IH63" s="2231" t="n">
        <f aca="false">'03.24 по датам'!IH63</f>
        <v>0</v>
      </c>
      <c r="II63" s="2232"/>
      <c r="IJ63" s="2233"/>
      <c r="IK63" s="1302"/>
      <c r="IL63" s="1302"/>
      <c r="IM63" s="2234" t="n">
        <f aca="false">'03.24 по датам'!IM63</f>
        <v>0</v>
      </c>
      <c r="IN63" s="2234" t="n">
        <f aca="false">'03.24 по датам'!IN63</f>
        <v>0</v>
      </c>
      <c r="IO63" s="2217" t="n">
        <f aca="false">'03.24 по датам'!IO63</f>
        <v>0</v>
      </c>
      <c r="IP63" s="2217" t="n">
        <f aca="false">'03.24 по датам'!IP63</f>
        <v>0</v>
      </c>
      <c r="IQ63" s="2217" t="n">
        <f aca="false">'03.24 по датам'!IQ63</f>
        <v>0</v>
      </c>
      <c r="IR63" s="2217" t="n">
        <f aca="false">'03.24 по датам'!IR63</f>
        <v>0</v>
      </c>
      <c r="IS63" s="2217" t="n">
        <f aca="false">'03.24 по датам'!IS63</f>
        <v>0</v>
      </c>
      <c r="IT63" s="2217" t="n">
        <f aca="false">'03.24 по датам'!IT63</f>
        <v>0</v>
      </c>
      <c r="IU63" s="2217" t="n">
        <f aca="false">'03.24 по датам'!IU63</f>
        <v>0</v>
      </c>
      <c r="IV63" s="2217" t="n">
        <f aca="false">'03.24 по датам'!IV63</f>
        <v>0</v>
      </c>
      <c r="IW63" s="2218"/>
      <c r="IX63" s="2219"/>
      <c r="IY63" s="2220"/>
      <c r="IZ63" s="2221"/>
      <c r="JA63" s="2221"/>
      <c r="JB63" s="2217" t="n">
        <f aca="false">'03.24 по датам'!JB63</f>
        <v>0</v>
      </c>
      <c r="JC63" s="2226"/>
      <c r="JD63" s="2217" t="n">
        <f aca="false">'03.24 по датам'!JD63</f>
        <v>0</v>
      </c>
      <c r="JE63" s="2221"/>
      <c r="JF63" s="2221"/>
      <c r="JG63" s="2231" t="n">
        <f aca="false">'03.24 по датам'!JG63</f>
        <v>0</v>
      </c>
      <c r="JH63" s="2231" t="n">
        <f aca="false">'03.24 по датам'!JH63</f>
        <v>0</v>
      </c>
      <c r="JI63" s="2231" t="n">
        <f aca="false">'03.24 по датам'!JI63</f>
        <v>0</v>
      </c>
      <c r="JJ63" s="2231" t="n">
        <f aca="false">'03.24 по датам'!JJ63</f>
        <v>0</v>
      </c>
      <c r="JK63" s="2270"/>
      <c r="JL63" s="1302"/>
      <c r="JM63" s="2236"/>
      <c r="JN63" s="2236"/>
      <c r="JO63" s="2237"/>
      <c r="JP63" s="2236"/>
      <c r="JQ63" s="2236"/>
      <c r="JR63" s="2237"/>
    </row>
    <row r="64" customFormat="false" ht="11.25" hidden="false" customHeight="true" outlineLevel="0" collapsed="false">
      <c r="A64" s="2056" t="n">
        <f aca="false">A60+1</f>
        <v>45365</v>
      </c>
      <c r="B64" s="2057" t="s">
        <v>662</v>
      </c>
      <c r="C64" s="2067" t="n">
        <f aca="false">'03.24 по датам'!C64</f>
        <v>0</v>
      </c>
      <c r="D64" s="2067" t="n">
        <f aca="false">'03.24 по датам'!D64</f>
        <v>0</v>
      </c>
      <c r="E64" s="2067" t="n">
        <f aca="false">'03.24 по датам'!E64</f>
        <v>0</v>
      </c>
      <c r="F64" s="2067" t="n">
        <f aca="false">'03.24 по датам'!F64</f>
        <v>0</v>
      </c>
      <c r="G64" s="2065" t="n">
        <f aca="false">'03.24 по датам'!G64</f>
        <v>0</v>
      </c>
      <c r="H64" s="2065" t="n">
        <f aca="false">'03.24 по датам'!H64</f>
        <v>0</v>
      </c>
      <c r="I64" s="2065" t="n">
        <f aca="false">'03.24 по датам'!I64</f>
        <v>0</v>
      </c>
      <c r="J64" s="2065" t="n">
        <f aca="false">'03.24 по датам'!J64</f>
        <v>0</v>
      </c>
      <c r="K64" s="2065" t="n">
        <f aca="false">'03.24 по датам'!K64</f>
        <v>0</v>
      </c>
      <c r="L64" s="2065" t="n">
        <f aca="false">'03.24 по датам'!L64</f>
        <v>0</v>
      </c>
      <c r="M64" s="2065" t="n">
        <f aca="false">'03.24 по датам'!M64</f>
        <v>0</v>
      </c>
      <c r="N64" s="2065" t="n">
        <f aca="false">'03.24 по датам'!N64</f>
        <v>0</v>
      </c>
      <c r="O64" s="2065" t="n">
        <f aca="false">'03.24 по датам'!O64</f>
        <v>0</v>
      </c>
      <c r="P64" s="2065" t="n">
        <f aca="false">'03.24 по датам'!P64</f>
        <v>0</v>
      </c>
      <c r="Q64" s="2065" t="n">
        <f aca="false">'03.24 по датам'!Q64</f>
        <v>0</v>
      </c>
      <c r="R64" s="2065" t="n">
        <f aca="false">'03.24 по датам'!R64</f>
        <v>0</v>
      </c>
      <c r="S64" s="2065" t="n">
        <f aca="false">'03.24 по датам'!S64</f>
        <v>0</v>
      </c>
      <c r="T64" s="2065" t="n">
        <f aca="false">'03.24 по датам'!T64</f>
        <v>0</v>
      </c>
      <c r="U64" s="2065" t="n">
        <f aca="false">'03.24 по датам'!U64</f>
        <v>0</v>
      </c>
      <c r="V64" s="2065" t="n">
        <f aca="false">'03.24 по датам'!V64</f>
        <v>0</v>
      </c>
      <c r="W64" s="2066" t="n">
        <f aca="false">'03.24 по датам'!W64</f>
        <v>0</v>
      </c>
      <c r="X64" s="2238"/>
      <c r="Y64" s="2239"/>
      <c r="Z64" s="2240"/>
      <c r="AA64" s="2062"/>
      <c r="AB64" s="2063"/>
      <c r="AC64" s="2064" t="n">
        <f aca="false">'03.24 по датам'!AC64</f>
        <v>0</v>
      </c>
      <c r="AD64" s="2064" t="n">
        <f aca="false">'03.24 по датам'!AD64</f>
        <v>0</v>
      </c>
      <c r="AE64" s="2065" t="n">
        <f aca="false">'03.24 по датам'!AE64</f>
        <v>0</v>
      </c>
      <c r="AF64" s="2065" t="n">
        <f aca="false">'03.24 по датам'!AF64</f>
        <v>0</v>
      </c>
      <c r="AG64" s="2065" t="n">
        <f aca="false">'03.24 по датам'!AG64</f>
        <v>0</v>
      </c>
      <c r="AH64" s="2065" t="n">
        <f aca="false">'03.24 по датам'!AH64</f>
        <v>0</v>
      </c>
      <c r="AI64" s="2065" t="n">
        <f aca="false">'03.24 по датам'!AI64</f>
        <v>0</v>
      </c>
      <c r="AJ64" s="2065" t="n">
        <f aca="false">'03.24 по датам'!AJ64</f>
        <v>0</v>
      </c>
      <c r="AK64" s="2065" t="n">
        <f aca="false">'03.24 по датам'!AK64</f>
        <v>0</v>
      </c>
      <c r="AL64" s="2065" t="n">
        <f aca="false">'03.24 по датам'!AL64</f>
        <v>0</v>
      </c>
      <c r="AM64" s="2065" t="n">
        <f aca="false">'03.24 по датам'!AM64</f>
        <v>0</v>
      </c>
      <c r="AN64" s="2065" t="n">
        <f aca="false">'03.24 по датам'!AN64</f>
        <v>0</v>
      </c>
      <c r="AO64" s="2066" t="n">
        <f aca="false">'03.24 по датам'!AO64</f>
        <v>0</v>
      </c>
      <c r="AP64" s="2238"/>
      <c r="AQ64" s="2239"/>
      <c r="AR64" s="2240"/>
      <c r="AS64" s="2062"/>
      <c r="AT64" s="2063"/>
      <c r="AU64" s="2064" t="str">
        <f aca="false">'03.24 по датам'!AU64</f>
        <v>Вынгапуровское</v>
      </c>
      <c r="AV64" s="2064" t="n">
        <f aca="false">'03.24 по датам'!AV64</f>
        <v>0</v>
      </c>
      <c r="AW64" s="2067" t="n">
        <f aca="false">'03.24 по датам'!AW64</f>
        <v>0</v>
      </c>
      <c r="AX64" s="2065" t="n">
        <f aca="false">'03.24 по датам'!AX64</f>
        <v>0</v>
      </c>
      <c r="AY64" s="2065" t="n">
        <f aca="false">'03.24 по датам'!AY64</f>
        <v>0</v>
      </c>
      <c r="AZ64" s="2065" t="n">
        <f aca="false">'03.24 по датам'!AZ64</f>
        <v>0</v>
      </c>
      <c r="BA64" s="2065" t="n">
        <f aca="false">'03.24 по датам'!BA64</f>
        <v>0</v>
      </c>
      <c r="BB64" s="2065" t="n">
        <f aca="false">'03.24 по датам'!BB64</f>
        <v>0</v>
      </c>
      <c r="BC64" s="2065" t="n">
        <f aca="false">'03.24 по датам'!BC64</f>
        <v>0</v>
      </c>
      <c r="BD64" s="2065" t="n">
        <f aca="false">'03.24 по датам'!BD64</f>
        <v>0</v>
      </c>
      <c r="BE64" s="2065" t="n">
        <f aca="false">'03.24 по датам'!BE64</f>
        <v>0</v>
      </c>
      <c r="BF64" s="2065" t="n">
        <f aca="false">'03.24 по датам'!BF64</f>
        <v>0</v>
      </c>
      <c r="BG64" s="2065" t="n">
        <f aca="false">'03.24 по датам'!BG64</f>
        <v>0</v>
      </c>
      <c r="BH64" s="2065" t="n">
        <f aca="false">'03.24 по датам'!BH64</f>
        <v>0</v>
      </c>
      <c r="BI64" s="2065" t="n">
        <f aca="false">'03.24 по датам'!BI64</f>
        <v>0</v>
      </c>
      <c r="BJ64" s="2065" t="n">
        <f aca="false">'03.24 по датам'!BJ64</f>
        <v>0</v>
      </c>
      <c r="BK64" s="2065" t="n">
        <f aca="false">'03.24 по датам'!BK64</f>
        <v>0</v>
      </c>
      <c r="BL64" s="2065" t="n">
        <f aca="false">'03.24 по датам'!BL64</f>
        <v>0</v>
      </c>
      <c r="BM64" s="2065" t="n">
        <f aca="false">'03.24 по датам'!BM64</f>
        <v>0</v>
      </c>
      <c r="BN64" s="2065" t="n">
        <f aca="false">'03.24 по датам'!BN64</f>
        <v>0</v>
      </c>
      <c r="BO64" s="2065" t="n">
        <f aca="false">'03.24 по датам'!BO64</f>
        <v>0</v>
      </c>
      <c r="BP64" s="2065" t="n">
        <f aca="false">'03.24 по датам'!BP64</f>
        <v>0</v>
      </c>
      <c r="BQ64" s="2066" t="n">
        <f aca="false">'03.24 по датам'!BQ64</f>
        <v>0</v>
      </c>
      <c r="BR64" s="2238"/>
      <c r="BS64" s="2239"/>
      <c r="BT64" s="2240"/>
      <c r="BU64" s="2062"/>
      <c r="BV64" s="2063"/>
      <c r="BW64" s="2068" t="n">
        <f aca="false">'03.24 по датам'!BW64</f>
        <v>0</v>
      </c>
      <c r="BX64" s="2065" t="n">
        <f aca="false">'03.24 по датам'!BX64</f>
        <v>0</v>
      </c>
      <c r="BY64" s="2065" t="n">
        <f aca="false">'03.24 по датам'!BY64</f>
        <v>0</v>
      </c>
      <c r="BZ64" s="2065" t="n">
        <f aca="false">'03.24 по датам'!BZ64</f>
        <v>0</v>
      </c>
      <c r="CA64" s="2065" t="n">
        <f aca="false">'03.24 по датам'!CA64</f>
        <v>0</v>
      </c>
      <c r="CB64" s="2065" t="n">
        <f aca="false">'03.24 по датам'!CB64</f>
        <v>0</v>
      </c>
      <c r="CC64" s="2065" t="n">
        <f aca="false">'03.24 по датам'!CC64</f>
        <v>0</v>
      </c>
      <c r="CD64" s="2065" t="n">
        <f aca="false">'03.24 по датам'!CD64</f>
        <v>0</v>
      </c>
      <c r="CE64" s="2065" t="n">
        <f aca="false">'03.24 по датам'!CE64</f>
        <v>0</v>
      </c>
      <c r="CF64" s="2065" t="n">
        <f aca="false">'03.24 по датам'!CF64</f>
        <v>0</v>
      </c>
      <c r="CG64" s="2065" t="n">
        <f aca="false">'03.24 по датам'!CG64</f>
        <v>0</v>
      </c>
      <c r="CH64" s="2065" t="n">
        <f aca="false">'03.24 по датам'!CH64</f>
        <v>0</v>
      </c>
      <c r="CI64" s="2066" t="n">
        <f aca="false">'03.24 по датам'!CI64</f>
        <v>0</v>
      </c>
      <c r="CJ64" s="2238"/>
      <c r="CK64" s="2239"/>
      <c r="CL64" s="2240"/>
      <c r="CM64" s="2062"/>
      <c r="CN64" s="2063"/>
      <c r="CO64" s="2063"/>
      <c r="CP64" s="2063"/>
      <c r="CQ64" s="2065" t="n">
        <f aca="false">'03.24 по датам'!CQ64</f>
        <v>0</v>
      </c>
      <c r="CR64" s="2065" t="n">
        <f aca="false">'03.24 по датам'!CR64</f>
        <v>0</v>
      </c>
      <c r="CS64" s="2065" t="n">
        <f aca="false">'03.24 по датам'!CS64</f>
        <v>0</v>
      </c>
      <c r="CT64" s="2065" t="n">
        <f aca="false">'03.24 по датам'!CT64</f>
        <v>0</v>
      </c>
      <c r="CU64" s="2065" t="n">
        <f aca="false">'03.24 по датам'!CU64</f>
        <v>0</v>
      </c>
      <c r="CV64" s="2065" t="n">
        <f aca="false">'03.24 по датам'!CV64</f>
        <v>0</v>
      </c>
      <c r="CW64" s="2065" t="n">
        <f aca="false">'03.24 по датам'!CW64</f>
        <v>0</v>
      </c>
      <c r="CX64" s="2065" t="n">
        <f aca="false">'03.24 по датам'!CX64</f>
        <v>0</v>
      </c>
      <c r="CY64" s="2065" t="n">
        <f aca="false">'03.24 по датам'!CY64</f>
        <v>0</v>
      </c>
      <c r="CZ64" s="2065" t="n">
        <f aca="false">'03.24 по датам'!CZ64</f>
        <v>0</v>
      </c>
      <c r="DA64" s="2065" t="n">
        <f aca="false">'03.24 по датам'!DA64</f>
        <v>0</v>
      </c>
      <c r="DB64" s="2065" t="n">
        <f aca="false">'03.24 по датам'!DB64</f>
        <v>0</v>
      </c>
      <c r="DC64" s="2066" t="n">
        <f aca="false">'03.24 по датам'!DC64</f>
        <v>0</v>
      </c>
      <c r="DD64" s="2238"/>
      <c r="DE64" s="2239"/>
      <c r="DF64" s="2240"/>
      <c r="DG64" s="2069"/>
      <c r="DH64" s="2070"/>
      <c r="DI64" s="2068" t="n">
        <f aca="false">'03.24 по датам'!DI64</f>
        <v>0</v>
      </c>
      <c r="DJ64" s="2065" t="n">
        <f aca="false">'03.24 по датам'!DJ64</f>
        <v>0</v>
      </c>
      <c r="DK64" s="2065" t="n">
        <f aca="false">'03.24 по датам'!DK64</f>
        <v>0</v>
      </c>
      <c r="DL64" s="2065" t="n">
        <f aca="false">'03.24 по датам'!DL64</f>
        <v>0</v>
      </c>
      <c r="DM64" s="2065" t="n">
        <f aca="false">'03.24 по датам'!DM64</f>
        <v>0</v>
      </c>
      <c r="DN64" s="2065" t="n">
        <f aca="false">'03.24 по датам'!DN64</f>
        <v>0</v>
      </c>
      <c r="DO64" s="2065" t="n">
        <f aca="false">'03.24 по датам'!DO64</f>
        <v>0</v>
      </c>
      <c r="DP64" s="2065" t="n">
        <f aca="false">'03.24 по датам'!DP64</f>
        <v>0</v>
      </c>
      <c r="DQ64" s="2065" t="n">
        <f aca="false">'03.24 по датам'!DQ64</f>
        <v>0</v>
      </c>
      <c r="DR64" s="2065" t="n">
        <f aca="false">'03.24 по датам'!DR64</f>
        <v>0</v>
      </c>
      <c r="DS64" s="2065" t="n">
        <f aca="false">'03.24 по датам'!DS64</f>
        <v>0</v>
      </c>
      <c r="DT64" s="2065" t="n">
        <f aca="false">'03.24 по датам'!DT64</f>
        <v>0</v>
      </c>
      <c r="DU64" s="2066" t="n">
        <f aca="false">'03.24 по датам'!DU64</f>
        <v>0</v>
      </c>
      <c r="DV64" s="2238"/>
      <c r="DW64" s="2239"/>
      <c r="DX64" s="2240"/>
      <c r="DY64" s="2069"/>
      <c r="DZ64" s="2070"/>
      <c r="EA64" s="2065" t="str">
        <f aca="false">'03.24 по датам'!EA64</f>
        <v>скв</v>
      </c>
      <c r="EB64" s="2065" t="n">
        <f aca="false">'03.24 по датам'!EB64</f>
        <v>0</v>
      </c>
      <c r="EC64" s="2065" t="n">
        <f aca="false">'03.24 по датам'!EC64</f>
        <v>0</v>
      </c>
      <c r="ED64" s="2065" t="str">
        <f aca="false">'03.24 по датам'!ED64</f>
        <v>скв</v>
      </c>
      <c r="EE64" s="2065" t="n">
        <f aca="false">'03.24 по датам'!EE64</f>
        <v>0</v>
      </c>
      <c r="EF64" s="2065" t="n">
        <f aca="false">'03.24 по датам'!EF64</f>
        <v>0</v>
      </c>
      <c r="EG64" s="2065" t="n">
        <f aca="false">'03.24 по датам'!EG64</f>
        <v>0</v>
      </c>
      <c r="EH64" s="2065" t="n">
        <f aca="false">'03.24 по датам'!EH64</f>
        <v>0</v>
      </c>
      <c r="EI64" s="2065" t="n">
        <f aca="false">'03.24 по датам'!EI64</f>
        <v>0</v>
      </c>
      <c r="EJ64" s="2065" t="n">
        <f aca="false">'03.24 по датам'!EJ64</f>
        <v>0</v>
      </c>
      <c r="EK64" s="2065" t="n">
        <f aca="false">'03.24 по датам'!EK64</f>
        <v>0</v>
      </c>
      <c r="EL64" s="2065" t="n">
        <f aca="false">'03.24 по датам'!EL64</f>
        <v>0</v>
      </c>
      <c r="EM64" s="2065" t="n">
        <f aca="false">'03.24 по датам'!EM64</f>
        <v>0</v>
      </c>
      <c r="EN64" s="2065" t="n">
        <f aca="false">'03.24 по датам'!EN64</f>
        <v>0</v>
      </c>
      <c r="EO64" s="2065" t="n">
        <f aca="false">'03.24 по датам'!EO64</f>
        <v>0</v>
      </c>
      <c r="EP64" s="2065" t="n">
        <f aca="false">'03.24 по датам'!EP64</f>
        <v>0</v>
      </c>
      <c r="EQ64" s="2065" t="n">
        <f aca="false">'03.24 по датам'!EQ64</f>
        <v>0</v>
      </c>
      <c r="ER64" s="2065" t="n">
        <f aca="false">'03.24 по датам'!ER64</f>
        <v>0</v>
      </c>
      <c r="ES64" s="2065" t="n">
        <f aca="false">'03.24 по датам'!ES64</f>
        <v>0</v>
      </c>
      <c r="ET64" s="2065" t="n">
        <f aca="false">'03.24 по датам'!ET64</f>
        <v>0</v>
      </c>
      <c r="EU64" s="2065" t="n">
        <f aca="false">'03.24 по датам'!EU64</f>
        <v>0</v>
      </c>
      <c r="EV64" s="2065" t="n">
        <f aca="false">'03.24 по датам'!EV64</f>
        <v>0</v>
      </c>
      <c r="EW64" s="2065" t="n">
        <f aca="false">'03.24 по датам'!EW64</f>
        <v>0</v>
      </c>
      <c r="EX64" s="2065" t="n">
        <f aca="false">'03.24 по датам'!EX64</f>
        <v>0</v>
      </c>
      <c r="EY64" s="2066" t="n">
        <f aca="false">'03.24 по датам'!EY64</f>
        <v>0</v>
      </c>
      <c r="EZ64" s="2238"/>
      <c r="FA64" s="2239"/>
      <c r="FB64" s="2240"/>
      <c r="FC64" s="2069"/>
      <c r="FD64" s="2070"/>
      <c r="FE64" s="2065" t="n">
        <f aca="false">'03.24 по датам'!FE64</f>
        <v>0</v>
      </c>
      <c r="FF64" s="2065" t="n">
        <f aca="false">'03.24 по датам'!FF64</f>
        <v>0</v>
      </c>
      <c r="FG64" s="2065" t="n">
        <f aca="false">'03.24 по датам'!FG64</f>
        <v>0</v>
      </c>
      <c r="FH64" s="2065" t="n">
        <f aca="false">'03.24 по датам'!FH64</f>
        <v>0</v>
      </c>
      <c r="FI64" s="2065" t="n">
        <f aca="false">'03.24 по датам'!FI64</f>
        <v>0</v>
      </c>
      <c r="FJ64" s="2065" t="n">
        <f aca="false">'03.24 по датам'!FJ64</f>
        <v>0</v>
      </c>
      <c r="FK64" s="2065" t="n">
        <f aca="false">'03.24 по датам'!FK64</f>
        <v>0</v>
      </c>
      <c r="FL64" s="2065" t="n">
        <f aca="false">'03.24 по датам'!FL64</f>
        <v>0</v>
      </c>
      <c r="FM64" s="2065" t="n">
        <f aca="false">'03.24 по датам'!FM64</f>
        <v>0</v>
      </c>
      <c r="FN64" s="2066" t="n">
        <f aca="false">'03.24 по датам'!FN64</f>
        <v>0</v>
      </c>
      <c r="FO64" s="2238"/>
      <c r="FP64" s="2239"/>
      <c r="FQ64" s="2240"/>
      <c r="FR64" s="2069"/>
      <c r="FS64" s="2070"/>
      <c r="FT64" s="2271"/>
      <c r="FU64" s="2072"/>
      <c r="FV64" s="2072"/>
      <c r="FW64" s="2072"/>
      <c r="FX64" s="2072"/>
      <c r="FY64" s="2072"/>
      <c r="FZ64" s="2072"/>
      <c r="GA64" s="2072"/>
      <c r="GB64" s="2072"/>
      <c r="GC64" s="2072"/>
      <c r="GD64" s="2072"/>
      <c r="GE64" s="2072"/>
      <c r="GF64" s="2072"/>
      <c r="GG64" s="2072"/>
      <c r="GH64" s="2072"/>
      <c r="GI64" s="2072"/>
      <c r="GJ64" s="2072"/>
      <c r="GK64" s="2072"/>
      <c r="GL64" s="2072"/>
      <c r="GM64" s="2072"/>
      <c r="GN64" s="2072"/>
      <c r="GO64" s="2072"/>
      <c r="GP64" s="2072"/>
      <c r="GQ64" s="2072"/>
      <c r="GR64" s="2072"/>
      <c r="GS64" s="2073"/>
      <c r="GT64" s="2242"/>
      <c r="GU64" s="2243"/>
      <c r="GV64" s="2240"/>
      <c r="GW64" s="2076"/>
      <c r="GX64" s="2063"/>
      <c r="GY64" s="2062"/>
      <c r="GZ64" s="2077" t="n">
        <f aca="false">'03.24 по датам'!GZ64</f>
        <v>0</v>
      </c>
      <c r="HA64" s="2078" t="n">
        <f aca="false">'03.24 по датам'!HA64</f>
        <v>0</v>
      </c>
      <c r="HB64" s="2245"/>
      <c r="HC64" s="2080"/>
      <c r="HD64" s="2247" t="n">
        <f aca="false">'03.24 по датам'!HD64</f>
        <v>0</v>
      </c>
      <c r="HE64" s="2272"/>
      <c r="HF64" s="2082"/>
      <c r="HG64" s="2083"/>
      <c r="HH64" s="2068"/>
      <c r="HI64" s="2273"/>
      <c r="HJ64" s="2072"/>
      <c r="HK64" s="2072"/>
      <c r="HL64" s="2072"/>
      <c r="HM64" s="2072"/>
      <c r="HN64" s="2072"/>
      <c r="HO64" s="2072"/>
      <c r="HP64" s="2072"/>
      <c r="HQ64" s="2072"/>
      <c r="HR64" s="2072"/>
      <c r="HS64" s="2072"/>
      <c r="HT64" s="2072"/>
      <c r="HU64" s="2072"/>
      <c r="HV64" s="2072"/>
      <c r="HW64" s="2072"/>
      <c r="HX64" s="2072"/>
      <c r="HY64" s="2072"/>
      <c r="HZ64" s="2073"/>
      <c r="IA64" s="2242"/>
      <c r="IB64" s="2243"/>
      <c r="IC64" s="2240"/>
      <c r="ID64" s="2062"/>
      <c r="IE64" s="2076"/>
      <c r="IF64" s="2085" t="n">
        <f aca="false">'03.24 по датам'!IF64</f>
        <v>0</v>
      </c>
      <c r="IG64" s="2085" t="n">
        <f aca="false">'03.24 по датам'!IG64</f>
        <v>0</v>
      </c>
      <c r="IH64" s="2086" t="n">
        <f aca="false">'03.24 по датам'!IH64</f>
        <v>0</v>
      </c>
      <c r="II64" s="2249"/>
      <c r="IJ64" s="2250"/>
      <c r="IK64" s="2089"/>
      <c r="IL64" s="2090"/>
      <c r="IM64" s="2091" t="n">
        <f aca="false">'03.24 по датам'!IM64</f>
        <v>0</v>
      </c>
      <c r="IN64" s="2092" t="n">
        <f aca="false">'03.24 по датам'!IN64</f>
        <v>0</v>
      </c>
      <c r="IO64" s="2093" t="n">
        <f aca="false">'03.24 по датам'!IO64</f>
        <v>0</v>
      </c>
      <c r="IP64" s="2093" t="n">
        <f aca="false">'03.24 по датам'!IP64</f>
        <v>0</v>
      </c>
      <c r="IQ64" s="2093" t="n">
        <f aca="false">'03.24 по датам'!IQ64</f>
        <v>0</v>
      </c>
      <c r="IR64" s="2093" t="n">
        <f aca="false">'03.24 по датам'!IR64</f>
        <v>0</v>
      </c>
      <c r="IS64" s="2093" t="n">
        <f aca="false">'03.24 по датам'!IS64</f>
        <v>0</v>
      </c>
      <c r="IT64" s="2093" t="n">
        <f aca="false">'03.24 по датам'!IT64</f>
        <v>0</v>
      </c>
      <c r="IU64" s="2093" t="n">
        <f aca="false">'03.24 по датам'!IU64</f>
        <v>0</v>
      </c>
      <c r="IV64" s="2094" t="n">
        <f aca="false">'03.24 по датам'!IV64</f>
        <v>0</v>
      </c>
      <c r="IW64" s="2251"/>
      <c r="IX64" s="2252"/>
      <c r="IY64" s="2253"/>
      <c r="IZ64" s="2062"/>
      <c r="JA64" s="2063"/>
      <c r="JB64" s="2098" t="n">
        <f aca="false">'03.24 по датам'!JB64</f>
        <v>0</v>
      </c>
      <c r="JC64" s="2245"/>
      <c r="JD64" s="2100" t="n">
        <f aca="false">'03.24 по датам'!JD64</f>
        <v>0</v>
      </c>
      <c r="JE64" s="2101"/>
      <c r="JF64" s="2102"/>
      <c r="JG64" s="2254" t="n">
        <f aca="false">'03.24 по датам'!JG64</f>
        <v>0</v>
      </c>
      <c r="JH64" s="2254" t="n">
        <f aca="false">'03.24 по датам'!JH64</f>
        <v>0</v>
      </c>
      <c r="JI64" s="2254" t="n">
        <f aca="false">'03.24 по датам'!JI64</f>
        <v>0</v>
      </c>
      <c r="JJ64" s="2104" t="n">
        <f aca="false">'03.24 по датам'!JJ64</f>
        <v>0</v>
      </c>
      <c r="JK64" s="2276"/>
      <c r="JL64" s="2106"/>
      <c r="JM64" s="2107" t="e">
        <f aca="false">JM$4:JM$4+SUMIF($C$5:JL$5,"Нараст. баланс",$C66:JL66)+SUMIF($C$7:JH$7,"Итого (с ВНР)",$C66:JH66)-SUMIF($C$5:JL$5,"Геол. снижение,  т/сут",$C66:JL66)-SUMIF(JJ$7:JL$7,"Итого",JJ66:JL66)-SUMIF($C$7:JL$7,"Итого (с ВСП)",$C66:JL66)</f>
        <v>#VALUE!</v>
      </c>
      <c r="JN64" s="2108"/>
      <c r="JO64" s="2256" t="e">
        <f aca="false">'03.24 НГДП по датам'!CA64:CA66</f>
        <v>#VALUE!</v>
      </c>
      <c r="JP64" s="2110"/>
      <c r="JQ64" s="2111"/>
      <c r="JR64" s="2257"/>
    </row>
    <row r="65" customFormat="false" ht="11.25" hidden="false" customHeight="true" outlineLevel="0" collapsed="false">
      <c r="A65" s="2056"/>
      <c r="B65" s="2113" t="s">
        <v>663</v>
      </c>
      <c r="C65" s="2123" t="n">
        <f aca="false">'03.24 по датам'!C65</f>
        <v>0</v>
      </c>
      <c r="D65" s="2123" t="n">
        <f aca="false">'03.24 по датам'!D65</f>
        <v>0</v>
      </c>
      <c r="E65" s="2123" t="n">
        <f aca="false">'03.24 по датам'!E65</f>
        <v>0</v>
      </c>
      <c r="F65" s="2123" t="n">
        <f aca="false">'03.24 по датам'!F65</f>
        <v>0</v>
      </c>
      <c r="G65" s="2121" t="n">
        <f aca="false">'03.24 по датам'!G65</f>
        <v>0</v>
      </c>
      <c r="H65" s="2121" t="n">
        <f aca="false">'03.24 по датам'!H65</f>
        <v>0</v>
      </c>
      <c r="I65" s="2121" t="n">
        <f aca="false">'03.24 по датам'!I65</f>
        <v>0</v>
      </c>
      <c r="J65" s="2121" t="n">
        <f aca="false">'03.24 по датам'!J65</f>
        <v>0</v>
      </c>
      <c r="K65" s="2121" t="n">
        <f aca="false">'03.24 по датам'!K65</f>
        <v>0</v>
      </c>
      <c r="L65" s="2121" t="n">
        <f aca="false">'03.24 по датам'!L65</f>
        <v>0</v>
      </c>
      <c r="M65" s="2121" t="n">
        <f aca="false">'03.24 по датам'!M65</f>
        <v>0</v>
      </c>
      <c r="N65" s="2121" t="n">
        <f aca="false">'03.24 по датам'!N65</f>
        <v>0</v>
      </c>
      <c r="O65" s="2121" t="n">
        <f aca="false">'03.24 по датам'!O65</f>
        <v>0</v>
      </c>
      <c r="P65" s="2121" t="n">
        <f aca="false">'03.24 по датам'!P65</f>
        <v>0</v>
      </c>
      <c r="Q65" s="2121" t="n">
        <f aca="false">'03.24 по датам'!Q65</f>
        <v>0</v>
      </c>
      <c r="R65" s="2121" t="n">
        <f aca="false">'03.24 по датам'!R65</f>
        <v>0</v>
      </c>
      <c r="S65" s="2121" t="n">
        <f aca="false">'03.24 по датам'!S65</f>
        <v>0</v>
      </c>
      <c r="T65" s="2121" t="n">
        <f aca="false">'03.24 по датам'!T65</f>
        <v>0</v>
      </c>
      <c r="U65" s="2121" t="n">
        <f aca="false">'03.24 по датам'!U65</f>
        <v>0</v>
      </c>
      <c r="V65" s="2121" t="n">
        <f aca="false">'03.24 по датам'!V65</f>
        <v>0</v>
      </c>
      <c r="W65" s="2122" t="n">
        <f aca="false">'03.24 по датам'!W65</f>
        <v>0</v>
      </c>
      <c r="X65" s="2115"/>
      <c r="Y65" s="2116"/>
      <c r="Z65" s="2117"/>
      <c r="AA65" s="2118" t="n">
        <f aca="false">COUNTIF(C65:Z65,"&gt;"&amp;0)</f>
        <v>0</v>
      </c>
      <c r="AB65" s="2119"/>
      <c r="AC65" s="2120" t="n">
        <f aca="false">'03.24 по датам'!AC65</f>
        <v>0</v>
      </c>
      <c r="AD65" s="2120" t="n">
        <f aca="false">'03.24 по датам'!AD65</f>
        <v>0</v>
      </c>
      <c r="AE65" s="2121" t="n">
        <f aca="false">'03.24 по датам'!AE65</f>
        <v>0</v>
      </c>
      <c r="AF65" s="2121" t="n">
        <f aca="false">'03.24 по датам'!AF65</f>
        <v>0</v>
      </c>
      <c r="AG65" s="2121" t="n">
        <f aca="false">'03.24 по датам'!AG65</f>
        <v>0</v>
      </c>
      <c r="AH65" s="2121" t="n">
        <f aca="false">'03.24 по датам'!AH65</f>
        <v>0</v>
      </c>
      <c r="AI65" s="2121" t="n">
        <f aca="false">'03.24 по датам'!AI65</f>
        <v>0</v>
      </c>
      <c r="AJ65" s="2121" t="n">
        <f aca="false">'03.24 по датам'!AJ65</f>
        <v>0</v>
      </c>
      <c r="AK65" s="2121" t="n">
        <f aca="false">'03.24 по датам'!AK65</f>
        <v>0</v>
      </c>
      <c r="AL65" s="2121" t="n">
        <f aca="false">'03.24 по датам'!AL65</f>
        <v>0</v>
      </c>
      <c r="AM65" s="2121" t="n">
        <f aca="false">'03.24 по датам'!AM65</f>
        <v>0</v>
      </c>
      <c r="AN65" s="2121" t="n">
        <f aca="false">'03.24 по датам'!AN65</f>
        <v>0</v>
      </c>
      <c r="AO65" s="2122" t="n">
        <f aca="false">'03.24 по датам'!AO65</f>
        <v>0</v>
      </c>
      <c r="AP65" s="2115"/>
      <c r="AQ65" s="2116"/>
      <c r="AR65" s="2117"/>
      <c r="AS65" s="2118" t="n">
        <f aca="false">COUNTIF(AC66:AR66,"&gt;"&amp;0)</f>
        <v>0</v>
      </c>
      <c r="AT65" s="2119"/>
      <c r="AU65" s="2120" t="n">
        <f aca="false">'03.24 по датам'!AU65</f>
        <v>4395</v>
      </c>
      <c r="AV65" s="2120" t="n">
        <f aca="false">'03.24 по датам'!AV65</f>
        <v>0</v>
      </c>
      <c r="AW65" s="2123" t="n">
        <f aca="false">'03.24 по датам'!AW65</f>
        <v>0</v>
      </c>
      <c r="AX65" s="2121" t="n">
        <f aca="false">'03.24 по датам'!AX65</f>
        <v>0</v>
      </c>
      <c r="AY65" s="2121" t="n">
        <f aca="false">'03.24 по датам'!AY65</f>
        <v>0</v>
      </c>
      <c r="AZ65" s="2121" t="n">
        <f aca="false">'03.24 по датам'!AZ65</f>
        <v>0</v>
      </c>
      <c r="BA65" s="2121" t="n">
        <f aca="false">'03.24 по датам'!BA65</f>
        <v>0</v>
      </c>
      <c r="BB65" s="2121" t="n">
        <f aca="false">'03.24 по датам'!BB65</f>
        <v>0</v>
      </c>
      <c r="BC65" s="2121" t="n">
        <f aca="false">'03.24 по датам'!BC65</f>
        <v>0</v>
      </c>
      <c r="BD65" s="2121" t="n">
        <f aca="false">'03.24 по датам'!BD65</f>
        <v>0</v>
      </c>
      <c r="BE65" s="2121" t="n">
        <f aca="false">'03.24 по датам'!BE65</f>
        <v>0</v>
      </c>
      <c r="BF65" s="2121" t="n">
        <f aca="false">'03.24 по датам'!BF65</f>
        <v>0</v>
      </c>
      <c r="BG65" s="2121" t="n">
        <f aca="false">'03.24 по датам'!BG65</f>
        <v>0</v>
      </c>
      <c r="BH65" s="2121" t="n">
        <f aca="false">'03.24 по датам'!BH65</f>
        <v>0</v>
      </c>
      <c r="BI65" s="2121" t="n">
        <f aca="false">'03.24 по датам'!BI65</f>
        <v>0</v>
      </c>
      <c r="BJ65" s="2121" t="n">
        <f aca="false">'03.24 по датам'!BJ65</f>
        <v>0</v>
      </c>
      <c r="BK65" s="2121" t="n">
        <f aca="false">'03.24 по датам'!BK65</f>
        <v>0</v>
      </c>
      <c r="BL65" s="2121" t="n">
        <f aca="false">'03.24 по датам'!BL65</f>
        <v>0</v>
      </c>
      <c r="BM65" s="2121" t="n">
        <f aca="false">'03.24 по датам'!BM65</f>
        <v>0</v>
      </c>
      <c r="BN65" s="2121" t="n">
        <f aca="false">'03.24 по датам'!BN65</f>
        <v>0</v>
      </c>
      <c r="BO65" s="2121" t="n">
        <f aca="false">'03.24 по датам'!BO65</f>
        <v>0</v>
      </c>
      <c r="BP65" s="2121" t="n">
        <f aca="false">'03.24 по датам'!BP65</f>
        <v>0</v>
      </c>
      <c r="BQ65" s="2122" t="n">
        <f aca="false">'03.24 по датам'!BQ65</f>
        <v>0</v>
      </c>
      <c r="BR65" s="2115"/>
      <c r="BS65" s="2116"/>
      <c r="BT65" s="2117"/>
      <c r="BU65" s="2118" t="n">
        <f aca="false">COUNTIF(AU66:BT66,"&gt;"&amp;0)</f>
        <v>1</v>
      </c>
      <c r="BV65" s="2119"/>
      <c r="BW65" s="2124" t="n">
        <f aca="false">'03.24 по датам'!BW65</f>
        <v>0</v>
      </c>
      <c r="BX65" s="2121" t="n">
        <f aca="false">'03.24 по датам'!BX65</f>
        <v>0</v>
      </c>
      <c r="BY65" s="2121" t="n">
        <f aca="false">'03.24 по датам'!BY65</f>
        <v>0</v>
      </c>
      <c r="BZ65" s="2121" t="n">
        <f aca="false">'03.24 по датам'!BZ65</f>
        <v>0</v>
      </c>
      <c r="CA65" s="2121" t="n">
        <f aca="false">'03.24 по датам'!CA65</f>
        <v>0</v>
      </c>
      <c r="CB65" s="2121" t="n">
        <f aca="false">'03.24 по датам'!CB65</f>
        <v>0</v>
      </c>
      <c r="CC65" s="2121" t="n">
        <f aca="false">'03.24 по датам'!CC65</f>
        <v>0</v>
      </c>
      <c r="CD65" s="2121" t="n">
        <f aca="false">'03.24 по датам'!CD65</f>
        <v>0</v>
      </c>
      <c r="CE65" s="2121" t="n">
        <f aca="false">'03.24 по датам'!CE65</f>
        <v>0</v>
      </c>
      <c r="CF65" s="2121" t="n">
        <f aca="false">'03.24 по датам'!CF65</f>
        <v>0</v>
      </c>
      <c r="CG65" s="2121" t="n">
        <f aca="false">'03.24 по датам'!CG65</f>
        <v>0</v>
      </c>
      <c r="CH65" s="2121" t="n">
        <f aca="false">'03.24 по датам'!CH65</f>
        <v>0</v>
      </c>
      <c r="CI65" s="2122" t="n">
        <f aca="false">'03.24 по датам'!CI65</f>
        <v>0</v>
      </c>
      <c r="CJ65" s="2115"/>
      <c r="CK65" s="2116"/>
      <c r="CL65" s="2117"/>
      <c r="CM65" s="2118" t="n">
        <f aca="false">COUNTIF(BW66:CL66,"&gt;"&amp;0)</f>
        <v>0</v>
      </c>
      <c r="CN65" s="2119"/>
      <c r="CO65" s="2119" t="n">
        <f aca="false">AA65+AS65+BU65+CM65</f>
        <v>1</v>
      </c>
      <c r="CP65" s="2119"/>
      <c r="CQ65" s="2121" t="n">
        <f aca="false">'03.24 по датам'!CQ65</f>
        <v>0</v>
      </c>
      <c r="CR65" s="2121" t="n">
        <f aca="false">'03.24 по датам'!CR65</f>
        <v>0</v>
      </c>
      <c r="CS65" s="2121" t="n">
        <f aca="false">'03.24 по датам'!CS65</f>
        <v>0</v>
      </c>
      <c r="CT65" s="2121" t="n">
        <f aca="false">'03.24 по датам'!CT65</f>
        <v>0</v>
      </c>
      <c r="CU65" s="2121" t="n">
        <f aca="false">'03.24 по датам'!CU65</f>
        <v>0</v>
      </c>
      <c r="CV65" s="2121" t="n">
        <f aca="false">'03.24 по датам'!CV65</f>
        <v>0</v>
      </c>
      <c r="CW65" s="2121" t="n">
        <f aca="false">'03.24 по датам'!CW65</f>
        <v>0</v>
      </c>
      <c r="CX65" s="2121" t="n">
        <f aca="false">'03.24 по датам'!CX65</f>
        <v>0</v>
      </c>
      <c r="CY65" s="2121" t="n">
        <f aca="false">'03.24 по датам'!CY65</f>
        <v>0</v>
      </c>
      <c r="CZ65" s="2121" t="n">
        <f aca="false">'03.24 по датам'!CZ65</f>
        <v>0</v>
      </c>
      <c r="DA65" s="2121" t="n">
        <f aca="false">'03.24 по датам'!DA65</f>
        <v>0</v>
      </c>
      <c r="DB65" s="2121" t="n">
        <f aca="false">'03.24 по датам'!DB65</f>
        <v>0</v>
      </c>
      <c r="DC65" s="2122" t="n">
        <f aca="false">'03.24 по датам'!DC65</f>
        <v>0</v>
      </c>
      <c r="DD65" s="2115"/>
      <c r="DE65" s="2116"/>
      <c r="DF65" s="2117"/>
      <c r="DG65" s="2125" t="n">
        <f aca="false">SUBTOTAL(9,CQ67:DF67)</f>
        <v>0</v>
      </c>
      <c r="DH65" s="2126"/>
      <c r="DI65" s="2124" t="n">
        <f aca="false">'03.24 по датам'!DI65</f>
        <v>0</v>
      </c>
      <c r="DJ65" s="2121" t="n">
        <f aca="false">'03.24 по датам'!DJ65</f>
        <v>0</v>
      </c>
      <c r="DK65" s="2121" t="n">
        <f aca="false">'03.24 по датам'!DK65</f>
        <v>0</v>
      </c>
      <c r="DL65" s="2121" t="n">
        <f aca="false">'03.24 по датам'!DL65</f>
        <v>0</v>
      </c>
      <c r="DM65" s="2121" t="n">
        <f aca="false">'03.24 по датам'!DM65</f>
        <v>0</v>
      </c>
      <c r="DN65" s="2121" t="n">
        <f aca="false">'03.24 по датам'!DN65</f>
        <v>0</v>
      </c>
      <c r="DO65" s="2121" t="n">
        <f aca="false">'03.24 по датам'!DO65</f>
        <v>0</v>
      </c>
      <c r="DP65" s="2121" t="n">
        <f aca="false">'03.24 по датам'!DP65</f>
        <v>0</v>
      </c>
      <c r="DQ65" s="2121" t="n">
        <f aca="false">'03.24 по датам'!DQ65</f>
        <v>0</v>
      </c>
      <c r="DR65" s="2121" t="n">
        <f aca="false">'03.24 по датам'!DR65</f>
        <v>0</v>
      </c>
      <c r="DS65" s="2121" t="n">
        <f aca="false">'03.24 по датам'!DS65</f>
        <v>0</v>
      </c>
      <c r="DT65" s="2121" t="n">
        <f aca="false">'03.24 по датам'!DT65</f>
        <v>0</v>
      </c>
      <c r="DU65" s="2122" t="n">
        <f aca="false">'03.24 по датам'!DU65</f>
        <v>0</v>
      </c>
      <c r="DV65" s="2115"/>
      <c r="DW65" s="2116"/>
      <c r="DX65" s="2117"/>
      <c r="DY65" s="2125" t="n">
        <f aca="false">COUNTIF(DI66:DX66,"&gt;"&amp;0)</f>
        <v>0</v>
      </c>
      <c r="DZ65" s="2126"/>
      <c r="EA65" s="2121" t="str">
        <f aca="false">'03.24 по датам'!EA65</f>
        <v>N</v>
      </c>
      <c r="EB65" s="2121" t="n">
        <f aca="false">'03.24 по датам'!EB65</f>
        <v>0</v>
      </c>
      <c r="EC65" s="2121" t="n">
        <f aca="false">'03.24 по датам'!EC65</f>
        <v>0</v>
      </c>
      <c r="ED65" s="2121" t="str">
        <f aca="false">'03.24 по датам'!ED65</f>
        <v>N</v>
      </c>
      <c r="EE65" s="2121" t="n">
        <f aca="false">'03.24 по датам'!EE65</f>
        <v>0</v>
      </c>
      <c r="EF65" s="2121" t="n">
        <f aca="false">'03.24 по датам'!EF65</f>
        <v>0</v>
      </c>
      <c r="EG65" s="2121" t="n">
        <f aca="false">'03.24 по датам'!EG65</f>
        <v>0</v>
      </c>
      <c r="EH65" s="2121" t="n">
        <f aca="false">'03.24 по датам'!EH65</f>
        <v>0</v>
      </c>
      <c r="EI65" s="2121" t="n">
        <f aca="false">'03.24 по датам'!EI65</f>
        <v>0</v>
      </c>
      <c r="EJ65" s="2121" t="n">
        <f aca="false">'03.24 по датам'!EJ65</f>
        <v>0</v>
      </c>
      <c r="EK65" s="2121" t="n">
        <f aca="false">'03.24 по датам'!EK65</f>
        <v>0</v>
      </c>
      <c r="EL65" s="2121" t="n">
        <f aca="false">'03.24 по датам'!EL65</f>
        <v>0</v>
      </c>
      <c r="EM65" s="2121" t="n">
        <f aca="false">'03.24 по датам'!EM65</f>
        <v>0</v>
      </c>
      <c r="EN65" s="2121" t="n">
        <f aca="false">'03.24 по датам'!EN65</f>
        <v>0</v>
      </c>
      <c r="EO65" s="2121" t="n">
        <f aca="false">'03.24 по датам'!EO65</f>
        <v>0</v>
      </c>
      <c r="EP65" s="2121" t="n">
        <f aca="false">'03.24 по датам'!EP65</f>
        <v>0</v>
      </c>
      <c r="EQ65" s="2121" t="n">
        <f aca="false">'03.24 по датам'!EQ65</f>
        <v>0</v>
      </c>
      <c r="ER65" s="2121" t="n">
        <f aca="false">'03.24 по датам'!ER65</f>
        <v>0</v>
      </c>
      <c r="ES65" s="2121" t="n">
        <f aca="false">'03.24 по датам'!ES65</f>
        <v>0</v>
      </c>
      <c r="ET65" s="2121" t="n">
        <f aca="false">'03.24 по датам'!ET65</f>
        <v>0</v>
      </c>
      <c r="EU65" s="2121" t="n">
        <f aca="false">'03.24 по датам'!EU65</f>
        <v>0</v>
      </c>
      <c r="EV65" s="2121" t="n">
        <f aca="false">'03.24 по датам'!EV65</f>
        <v>0</v>
      </c>
      <c r="EW65" s="2121" t="n">
        <f aca="false">'03.24 по датам'!EW65</f>
        <v>0</v>
      </c>
      <c r="EX65" s="2121" t="n">
        <f aca="false">'03.24 по датам'!EX65</f>
        <v>0</v>
      </c>
      <c r="EY65" s="2122" t="n">
        <f aca="false">'03.24 по датам'!EY65</f>
        <v>0</v>
      </c>
      <c r="EZ65" s="2115"/>
      <c r="FA65" s="2116"/>
      <c r="FB65" s="2117"/>
      <c r="FC65" s="2125" t="n">
        <f aca="false">COUNTIF(EA66:FB66,"&gt;"&amp;0)</f>
        <v>2</v>
      </c>
      <c r="FD65" s="2126"/>
      <c r="FE65" s="2121" t="n">
        <f aca="false">'03.24 по датам'!FE65</f>
        <v>0</v>
      </c>
      <c r="FF65" s="2121" t="n">
        <f aca="false">'03.24 по датам'!FF65</f>
        <v>0</v>
      </c>
      <c r="FG65" s="2121" t="n">
        <f aca="false">'03.24 по датам'!FG65</f>
        <v>0</v>
      </c>
      <c r="FH65" s="2121" t="n">
        <f aca="false">'03.24 по датам'!FH65</f>
        <v>0</v>
      </c>
      <c r="FI65" s="2121" t="n">
        <f aca="false">'03.24 по датам'!FI65</f>
        <v>0</v>
      </c>
      <c r="FJ65" s="2121" t="n">
        <f aca="false">'03.24 по датам'!FJ65</f>
        <v>0</v>
      </c>
      <c r="FK65" s="2121" t="n">
        <f aca="false">'03.24 по датам'!FK65</f>
        <v>0</v>
      </c>
      <c r="FL65" s="2121" t="n">
        <f aca="false">'03.24 по датам'!FL65</f>
        <v>0</v>
      </c>
      <c r="FM65" s="2121" t="n">
        <f aca="false">'03.24 по датам'!FM65</f>
        <v>0</v>
      </c>
      <c r="FN65" s="2122" t="n">
        <f aca="false">'03.24 по датам'!FN65</f>
        <v>0</v>
      </c>
      <c r="FO65" s="2115"/>
      <c r="FP65" s="2116"/>
      <c r="FQ65" s="2117"/>
      <c r="FR65" s="2125" t="n">
        <f aca="false">COUNTIF(FE66:FQ66,"&gt;"&amp;0)</f>
        <v>0</v>
      </c>
      <c r="FS65" s="2126"/>
      <c r="FT65" s="2277"/>
      <c r="FU65" s="2128"/>
      <c r="FV65" s="2128"/>
      <c r="FW65" s="2128"/>
      <c r="FX65" s="2128"/>
      <c r="FY65" s="2128"/>
      <c r="FZ65" s="2128"/>
      <c r="GA65" s="2128"/>
      <c r="GB65" s="2128"/>
      <c r="GC65" s="2128"/>
      <c r="GD65" s="2128"/>
      <c r="GE65" s="2128"/>
      <c r="GF65" s="2128"/>
      <c r="GG65" s="2128"/>
      <c r="GH65" s="2128"/>
      <c r="GI65" s="2128"/>
      <c r="GJ65" s="2128"/>
      <c r="GK65" s="2128"/>
      <c r="GL65" s="2128"/>
      <c r="GM65" s="2128"/>
      <c r="GN65" s="2128"/>
      <c r="GO65" s="2128"/>
      <c r="GP65" s="2128"/>
      <c r="GQ65" s="2128"/>
      <c r="GR65" s="2128"/>
      <c r="GS65" s="2129"/>
      <c r="GT65" s="2130"/>
      <c r="GU65" s="2131"/>
      <c r="GV65" s="2117"/>
      <c r="GW65" s="2132" t="n">
        <f aca="false">SUBTOTAL(9,FT67:GV67)</f>
        <v>0</v>
      </c>
      <c r="GX65" s="2119" t="n">
        <f aca="false">SUBTOTAL(9,FT67:GV67)</f>
        <v>0</v>
      </c>
      <c r="GY65" s="2133"/>
      <c r="GZ65" s="2134" t="n">
        <f aca="false">'03.24 по датам'!GZ65</f>
        <v>0</v>
      </c>
      <c r="HA65" s="2135" t="n">
        <f aca="false">'03.24 по датам'!HA65</f>
        <v>0</v>
      </c>
      <c r="HB65" s="2158"/>
      <c r="HC65" s="2137"/>
      <c r="HD65" s="2261" t="n">
        <f aca="false">'03.24 по датам'!HD65</f>
        <v>0</v>
      </c>
      <c r="HE65" s="2136"/>
      <c r="HF65" s="2139"/>
      <c r="HG65" s="2140"/>
      <c r="HH65" s="2124"/>
      <c r="HI65" s="2278"/>
      <c r="HJ65" s="2128"/>
      <c r="HK65" s="2128"/>
      <c r="HL65" s="2128"/>
      <c r="HM65" s="2128"/>
      <c r="HN65" s="2128"/>
      <c r="HO65" s="2128"/>
      <c r="HP65" s="2128"/>
      <c r="HQ65" s="2128"/>
      <c r="HR65" s="2128"/>
      <c r="HS65" s="2128"/>
      <c r="HT65" s="2128"/>
      <c r="HU65" s="2128"/>
      <c r="HV65" s="2128"/>
      <c r="HW65" s="2128"/>
      <c r="HX65" s="2128"/>
      <c r="HY65" s="2128"/>
      <c r="HZ65" s="2129"/>
      <c r="IA65" s="2130"/>
      <c r="IB65" s="2131"/>
      <c r="IC65" s="2117"/>
      <c r="ID65" s="2118" t="n">
        <f aca="false">SUBTOTAL(9,HG67:IC67)</f>
        <v>0</v>
      </c>
      <c r="IE65" s="2142"/>
      <c r="IF65" s="2143" t="n">
        <f aca="false">'03.24 по датам'!IF65</f>
        <v>0</v>
      </c>
      <c r="IG65" s="2143" t="n">
        <f aca="false">'03.24 по датам'!IG65</f>
        <v>0</v>
      </c>
      <c r="IH65" s="2144" t="n">
        <f aca="false">'03.24 по датам'!IH65</f>
        <v>0</v>
      </c>
      <c r="II65" s="2145"/>
      <c r="IJ65" s="2146"/>
      <c r="IK65" s="2147" t="n">
        <f aca="false">SUBTOTAL(9,IF67:IJ67)</f>
        <v>0</v>
      </c>
      <c r="IL65" s="2148"/>
      <c r="IM65" s="2149" t="n">
        <f aca="false">'03.24 по датам'!IM65</f>
        <v>0</v>
      </c>
      <c r="IN65" s="2150" t="n">
        <f aca="false">'03.24 по датам'!IN65</f>
        <v>0</v>
      </c>
      <c r="IO65" s="2151" t="n">
        <f aca="false">'03.24 по датам'!IO65</f>
        <v>0</v>
      </c>
      <c r="IP65" s="2151" t="n">
        <f aca="false">'03.24 по датам'!IP65</f>
        <v>0</v>
      </c>
      <c r="IQ65" s="2151" t="n">
        <f aca="false">'03.24 по датам'!IQ65</f>
        <v>0</v>
      </c>
      <c r="IR65" s="2151" t="n">
        <f aca="false">'03.24 по датам'!IR65</f>
        <v>0</v>
      </c>
      <c r="IS65" s="2151" t="n">
        <f aca="false">'03.24 по датам'!IS65</f>
        <v>0</v>
      </c>
      <c r="IT65" s="2151" t="n">
        <f aca="false">'03.24 по датам'!IT65</f>
        <v>0</v>
      </c>
      <c r="IU65" s="2151" t="n">
        <f aca="false">'03.24 по датам'!IU65</f>
        <v>0</v>
      </c>
      <c r="IV65" s="2152" t="n">
        <f aca="false">'03.24 по датам'!IV65</f>
        <v>0</v>
      </c>
      <c r="IW65" s="2153"/>
      <c r="IX65" s="2154"/>
      <c r="IY65" s="2155"/>
      <c r="IZ65" s="2118" t="n">
        <f aca="false">SUBTOTAL(3,IM65:IY65)</f>
        <v>10</v>
      </c>
      <c r="JA65" s="2156"/>
      <c r="JB65" s="2157" t="n">
        <f aca="false">'03.24 по датам'!JB65</f>
        <v>0</v>
      </c>
      <c r="JC65" s="2158"/>
      <c r="JD65" s="2159" t="n">
        <f aca="false">'03.24 по датам'!JD65</f>
        <v>0</v>
      </c>
      <c r="JE65" s="2160"/>
      <c r="JF65" s="2161"/>
      <c r="JG65" s="2263" t="n">
        <f aca="false">'03.24 по датам'!JG65</f>
        <v>0</v>
      </c>
      <c r="JH65" s="2263" t="n">
        <f aca="false">'03.24 по датам'!JH65</f>
        <v>0</v>
      </c>
      <c r="JI65" s="2263" t="n">
        <f aca="false">'03.24 по датам'!JI65</f>
        <v>0</v>
      </c>
      <c r="JJ65" s="2163" t="n">
        <f aca="false">'03.24 по датам'!JJ65</f>
        <v>0</v>
      </c>
      <c r="JK65" s="2281"/>
      <c r="JL65" s="2165"/>
      <c r="JM65" s="2107"/>
      <c r="JN65" s="2108"/>
      <c r="JO65" s="2256"/>
      <c r="JP65" s="2166"/>
      <c r="JQ65" s="2167"/>
      <c r="JR65" s="2168"/>
    </row>
    <row r="66" customFormat="false" ht="11.25" hidden="false" customHeight="true" outlineLevel="0" collapsed="false">
      <c r="A66" s="2056"/>
      <c r="B66" s="2169" t="s">
        <v>661</v>
      </c>
      <c r="C66" s="2179" t="n">
        <f aca="false">'03.24 по датам'!C66</f>
        <v>0</v>
      </c>
      <c r="D66" s="2179" t="n">
        <f aca="false">'03.24 по датам'!D66</f>
        <v>0</v>
      </c>
      <c r="E66" s="2179" t="n">
        <f aca="false">'03.24 по датам'!E66</f>
        <v>0</v>
      </c>
      <c r="F66" s="2179" t="n">
        <f aca="false">'03.24 по датам'!F66</f>
        <v>0</v>
      </c>
      <c r="G66" s="2177" t="n">
        <f aca="false">'03.24 по датам'!G66</f>
        <v>0</v>
      </c>
      <c r="H66" s="2177" t="n">
        <f aca="false">'03.24 по датам'!H66</f>
        <v>0</v>
      </c>
      <c r="I66" s="2177" t="n">
        <f aca="false">'03.24 по датам'!I66</f>
        <v>0</v>
      </c>
      <c r="J66" s="2177" t="n">
        <f aca="false">'03.24 по датам'!J66</f>
        <v>0</v>
      </c>
      <c r="K66" s="2177" t="n">
        <f aca="false">'03.24 по датам'!K66</f>
        <v>0</v>
      </c>
      <c r="L66" s="2177" t="n">
        <f aca="false">'03.24 по датам'!L66</f>
        <v>0</v>
      </c>
      <c r="M66" s="2177" t="n">
        <f aca="false">'03.24 по датам'!M66</f>
        <v>0</v>
      </c>
      <c r="N66" s="2177" t="n">
        <f aca="false">'03.24 по датам'!N66</f>
        <v>0</v>
      </c>
      <c r="O66" s="2177" t="n">
        <f aca="false">'03.24 по датам'!O66</f>
        <v>0</v>
      </c>
      <c r="P66" s="2177" t="n">
        <f aca="false">'03.24 по датам'!P66</f>
        <v>0</v>
      </c>
      <c r="Q66" s="2177" t="n">
        <f aca="false">'03.24 по датам'!Q66</f>
        <v>0</v>
      </c>
      <c r="R66" s="2177" t="n">
        <f aca="false">'03.24 по датам'!R66</f>
        <v>0</v>
      </c>
      <c r="S66" s="2177" t="n">
        <f aca="false">'03.24 по датам'!S66</f>
        <v>0</v>
      </c>
      <c r="T66" s="2177" t="n">
        <f aca="false">'03.24 по датам'!T66</f>
        <v>0</v>
      </c>
      <c r="U66" s="2177" t="n">
        <f aca="false">'03.24 по датам'!U66</f>
        <v>0</v>
      </c>
      <c r="V66" s="2177" t="n">
        <f aca="false">'03.24 по датам'!V66</f>
        <v>0</v>
      </c>
      <c r="W66" s="2178" t="n">
        <f aca="false">'03.24 по датам'!W66</f>
        <v>0</v>
      </c>
      <c r="X66" s="2171"/>
      <c r="Y66" s="2172"/>
      <c r="Z66" s="2173"/>
      <c r="AA66" s="2174" t="n">
        <f aca="false">SUBTOTAL(9,C66:Z66)</f>
        <v>0</v>
      </c>
      <c r="AB66" s="2175" t="n">
        <f aca="false">AA66+AB62</f>
        <v>120</v>
      </c>
      <c r="AC66" s="2176" t="n">
        <f aca="false">'03.24 по датам'!AC66</f>
        <v>0</v>
      </c>
      <c r="AD66" s="2176" t="n">
        <f aca="false">'03.24 по датам'!AD66</f>
        <v>0</v>
      </c>
      <c r="AE66" s="2177" t="n">
        <f aca="false">'03.24 по датам'!AE66</f>
        <v>0</v>
      </c>
      <c r="AF66" s="2177" t="n">
        <f aca="false">'03.24 по датам'!AF66</f>
        <v>0</v>
      </c>
      <c r="AG66" s="2177" t="n">
        <f aca="false">'03.24 по датам'!AG66</f>
        <v>0</v>
      </c>
      <c r="AH66" s="2177" t="n">
        <f aca="false">'03.24 по датам'!AH66</f>
        <v>0</v>
      </c>
      <c r="AI66" s="2177" t="n">
        <f aca="false">'03.24 по датам'!AI66</f>
        <v>0</v>
      </c>
      <c r="AJ66" s="2177" t="n">
        <f aca="false">'03.24 по датам'!AJ66</f>
        <v>0</v>
      </c>
      <c r="AK66" s="2177" t="n">
        <f aca="false">'03.24 по датам'!AK66</f>
        <v>0</v>
      </c>
      <c r="AL66" s="2177" t="n">
        <f aca="false">'03.24 по датам'!AL66</f>
        <v>0</v>
      </c>
      <c r="AM66" s="2177" t="n">
        <f aca="false">'03.24 по датам'!AM66</f>
        <v>0</v>
      </c>
      <c r="AN66" s="2177" t="n">
        <f aca="false">'03.24 по датам'!AN66</f>
        <v>0</v>
      </c>
      <c r="AO66" s="2178" t="n">
        <f aca="false">'03.24 по датам'!AO66</f>
        <v>0</v>
      </c>
      <c r="AP66" s="2171"/>
      <c r="AQ66" s="2172"/>
      <c r="AR66" s="2173"/>
      <c r="AS66" s="2174" t="n">
        <f aca="false">SUBTOTAL(9,AC66:AR66)</f>
        <v>0</v>
      </c>
      <c r="AT66" s="2175" t="n">
        <f aca="false">AS66+AT62</f>
        <v>0</v>
      </c>
      <c r="AU66" s="2176" t="n">
        <f aca="false">'03.24 по датам'!AU66</f>
        <v>20</v>
      </c>
      <c r="AV66" s="2176" t="n">
        <f aca="false">'03.24 по датам'!AV66</f>
        <v>0</v>
      </c>
      <c r="AW66" s="2179" t="n">
        <f aca="false">'03.24 по датам'!AW66</f>
        <v>0</v>
      </c>
      <c r="AX66" s="2177" t="n">
        <f aca="false">'03.24 по датам'!AX66</f>
        <v>0</v>
      </c>
      <c r="AY66" s="2177" t="n">
        <f aca="false">'03.24 по датам'!AY66</f>
        <v>0</v>
      </c>
      <c r="AZ66" s="2177" t="n">
        <f aca="false">'03.24 по датам'!AZ66</f>
        <v>0</v>
      </c>
      <c r="BA66" s="2177" t="n">
        <f aca="false">'03.24 по датам'!BA66</f>
        <v>0</v>
      </c>
      <c r="BB66" s="2177" t="n">
        <f aca="false">'03.24 по датам'!BB66</f>
        <v>0</v>
      </c>
      <c r="BC66" s="2177" t="n">
        <f aca="false">'03.24 по датам'!BC66</f>
        <v>0</v>
      </c>
      <c r="BD66" s="2177" t="n">
        <f aca="false">'03.24 по датам'!BD66</f>
        <v>0</v>
      </c>
      <c r="BE66" s="2177" t="n">
        <f aca="false">'03.24 по датам'!BE66</f>
        <v>0</v>
      </c>
      <c r="BF66" s="2177" t="n">
        <f aca="false">'03.24 по датам'!BF66</f>
        <v>0</v>
      </c>
      <c r="BG66" s="2177" t="n">
        <f aca="false">'03.24 по датам'!BG66</f>
        <v>0</v>
      </c>
      <c r="BH66" s="2177" t="n">
        <f aca="false">'03.24 по датам'!BH66</f>
        <v>0</v>
      </c>
      <c r="BI66" s="2177" t="n">
        <f aca="false">'03.24 по датам'!BI66</f>
        <v>0</v>
      </c>
      <c r="BJ66" s="2177" t="n">
        <f aca="false">'03.24 по датам'!BJ66</f>
        <v>0</v>
      </c>
      <c r="BK66" s="2177" t="n">
        <f aca="false">'03.24 по датам'!BK66</f>
        <v>0</v>
      </c>
      <c r="BL66" s="2177" t="n">
        <f aca="false">'03.24 по датам'!BL66</f>
        <v>0</v>
      </c>
      <c r="BM66" s="2177" t="n">
        <f aca="false">'03.24 по датам'!BM66</f>
        <v>0</v>
      </c>
      <c r="BN66" s="2177" t="n">
        <f aca="false">'03.24 по датам'!BN66</f>
        <v>0</v>
      </c>
      <c r="BO66" s="2177" t="n">
        <f aca="false">'03.24 по датам'!BO66</f>
        <v>0</v>
      </c>
      <c r="BP66" s="2177" t="n">
        <f aca="false">'03.24 по датам'!BP66</f>
        <v>0</v>
      </c>
      <c r="BQ66" s="2178" t="n">
        <f aca="false">'03.24 по датам'!BQ66</f>
        <v>0</v>
      </c>
      <c r="BR66" s="2171"/>
      <c r="BS66" s="2172"/>
      <c r="BT66" s="2173"/>
      <c r="BU66" s="2174" t="n">
        <f aca="false">SUBTOTAL(9,AU66:BT66)</f>
        <v>20</v>
      </c>
      <c r="BV66" s="2175" t="n">
        <f aca="false">BU66+BV62</f>
        <v>40</v>
      </c>
      <c r="BW66" s="2180" t="n">
        <f aca="false">'03.24 по датам'!BW66</f>
        <v>0</v>
      </c>
      <c r="BX66" s="2177" t="n">
        <f aca="false">'03.24 по датам'!BX66</f>
        <v>0</v>
      </c>
      <c r="BY66" s="2177" t="n">
        <f aca="false">'03.24 по датам'!BY66</f>
        <v>0</v>
      </c>
      <c r="BZ66" s="2177" t="n">
        <f aca="false">'03.24 по датам'!BZ66</f>
        <v>0</v>
      </c>
      <c r="CA66" s="2177" t="n">
        <f aca="false">'03.24 по датам'!CA66</f>
        <v>0</v>
      </c>
      <c r="CB66" s="2177" t="n">
        <f aca="false">'03.24 по датам'!CB66</f>
        <v>0</v>
      </c>
      <c r="CC66" s="2177" t="n">
        <f aca="false">'03.24 по датам'!CC66</f>
        <v>0</v>
      </c>
      <c r="CD66" s="2177" t="n">
        <f aca="false">'03.24 по датам'!CD66</f>
        <v>0</v>
      </c>
      <c r="CE66" s="2177" t="n">
        <f aca="false">'03.24 по датам'!CE66</f>
        <v>0</v>
      </c>
      <c r="CF66" s="2177" t="n">
        <f aca="false">'03.24 по датам'!CF66</f>
        <v>0</v>
      </c>
      <c r="CG66" s="2177" t="n">
        <f aca="false">'03.24 по датам'!CG66</f>
        <v>0</v>
      </c>
      <c r="CH66" s="2177" t="n">
        <f aca="false">'03.24 по датам'!CH66</f>
        <v>0</v>
      </c>
      <c r="CI66" s="2178" t="n">
        <f aca="false">'03.24 по датам'!CI66</f>
        <v>0</v>
      </c>
      <c r="CJ66" s="2171"/>
      <c r="CK66" s="2172"/>
      <c r="CL66" s="2173"/>
      <c r="CM66" s="2174" t="n">
        <f aca="false">SUBTOTAL(9,BW66:CL66)</f>
        <v>0</v>
      </c>
      <c r="CN66" s="2175" t="n">
        <f aca="false">CM66+CN62</f>
        <v>0</v>
      </c>
      <c r="CO66" s="2175" t="n">
        <f aca="false">AA66+AS66+BU66+CM66</f>
        <v>20</v>
      </c>
      <c r="CP66" s="2175" t="n">
        <f aca="false">CO66+CP62</f>
        <v>160</v>
      </c>
      <c r="CQ66" s="2177" t="n">
        <f aca="false">'03.24 по датам'!CQ66</f>
        <v>0</v>
      </c>
      <c r="CR66" s="2177" t="n">
        <f aca="false">'03.24 по датам'!CR66</f>
        <v>0</v>
      </c>
      <c r="CS66" s="2177" t="n">
        <f aca="false">'03.24 по датам'!CS66</f>
        <v>0</v>
      </c>
      <c r="CT66" s="2177" t="n">
        <f aca="false">'03.24 по датам'!CT66</f>
        <v>0</v>
      </c>
      <c r="CU66" s="2177" t="n">
        <f aca="false">'03.24 по датам'!CU66</f>
        <v>0</v>
      </c>
      <c r="CV66" s="2177" t="n">
        <f aca="false">'03.24 по датам'!CV66</f>
        <v>0</v>
      </c>
      <c r="CW66" s="2177" t="n">
        <f aca="false">'03.24 по датам'!CW66</f>
        <v>0</v>
      </c>
      <c r="CX66" s="2177" t="n">
        <f aca="false">'03.24 по датам'!CX66</f>
        <v>0</v>
      </c>
      <c r="CY66" s="2177" t="n">
        <f aca="false">'03.24 по датам'!CY66</f>
        <v>0</v>
      </c>
      <c r="CZ66" s="2177" t="n">
        <f aca="false">'03.24 по датам'!CZ66</f>
        <v>0</v>
      </c>
      <c r="DA66" s="2177" t="n">
        <f aca="false">'03.24 по датам'!DA66</f>
        <v>0</v>
      </c>
      <c r="DB66" s="2177" t="n">
        <f aca="false">'03.24 по датам'!DB66</f>
        <v>0</v>
      </c>
      <c r="DC66" s="2178" t="n">
        <f aca="false">'03.24 по датам'!DC66</f>
        <v>0</v>
      </c>
      <c r="DD66" s="2171"/>
      <c r="DE66" s="2172"/>
      <c r="DF66" s="2173"/>
      <c r="DG66" s="2181" t="n">
        <f aca="false">SUBTOTAL(9,CQ66:DF66)</f>
        <v>0</v>
      </c>
      <c r="DH66" s="2182" t="n">
        <f aca="false">DG66:DG66+IF($B62:$B62=2,0,DH62:DH62)</f>
        <v>0</v>
      </c>
      <c r="DI66" s="2180" t="n">
        <f aca="false">'03.24 по датам'!DI66</f>
        <v>0</v>
      </c>
      <c r="DJ66" s="2177" t="n">
        <f aca="false">'03.24 по датам'!DJ66</f>
        <v>0</v>
      </c>
      <c r="DK66" s="2177" t="n">
        <f aca="false">'03.24 по датам'!DK66</f>
        <v>0</v>
      </c>
      <c r="DL66" s="2177" t="n">
        <f aca="false">'03.24 по датам'!DL66</f>
        <v>0</v>
      </c>
      <c r="DM66" s="2177" t="n">
        <f aca="false">'03.24 по датам'!DM66</f>
        <v>0</v>
      </c>
      <c r="DN66" s="2177" t="n">
        <f aca="false">'03.24 по датам'!DN66</f>
        <v>0</v>
      </c>
      <c r="DO66" s="2177" t="n">
        <f aca="false">'03.24 по датам'!DO66</f>
        <v>0</v>
      </c>
      <c r="DP66" s="2177" t="n">
        <f aca="false">'03.24 по датам'!DP66</f>
        <v>0</v>
      </c>
      <c r="DQ66" s="2177" t="n">
        <f aca="false">'03.24 по датам'!DQ66</f>
        <v>0</v>
      </c>
      <c r="DR66" s="2177" t="n">
        <f aca="false">'03.24 по датам'!DR66</f>
        <v>0</v>
      </c>
      <c r="DS66" s="2177" t="n">
        <f aca="false">'03.24 по датам'!DS66</f>
        <v>0</v>
      </c>
      <c r="DT66" s="2177" t="n">
        <f aca="false">'03.24 по датам'!DT66</f>
        <v>0</v>
      </c>
      <c r="DU66" s="2178" t="n">
        <f aca="false">'03.24 по датам'!DU66</f>
        <v>0</v>
      </c>
      <c r="DV66" s="2171"/>
      <c r="DW66" s="2172"/>
      <c r="DX66" s="2173"/>
      <c r="DY66" s="2181" t="n">
        <f aca="false">SUBTOTAL(9,DI66:DX66)</f>
        <v>0</v>
      </c>
      <c r="DZ66" s="2182" t="n">
        <f aca="false">DY66:DY66+IF($B62:$B62=2,0,DZ62:DZ62)</f>
        <v>0</v>
      </c>
      <c r="EA66" s="2177" t="n">
        <f aca="false">'03.24 по датам'!EA66</f>
        <v>10</v>
      </c>
      <c r="EB66" s="2177" t="n">
        <f aca="false">'03.24 по датам'!EB66</f>
        <v>0</v>
      </c>
      <c r="EC66" s="2177" t="n">
        <f aca="false">'03.24 по датам'!EC66</f>
        <v>0</v>
      </c>
      <c r="ED66" s="2177" t="n">
        <f aca="false">'03.24 по датам'!ED66</f>
        <v>10</v>
      </c>
      <c r="EE66" s="2177" t="n">
        <f aca="false">'03.24 по датам'!EE66</f>
        <v>0</v>
      </c>
      <c r="EF66" s="2177" t="n">
        <f aca="false">'03.24 по датам'!EF66</f>
        <v>0</v>
      </c>
      <c r="EG66" s="2177" t="n">
        <f aca="false">'03.24 по датам'!EG66</f>
        <v>0</v>
      </c>
      <c r="EH66" s="2177" t="n">
        <f aca="false">'03.24 по датам'!EH66</f>
        <v>0</v>
      </c>
      <c r="EI66" s="2177" t="n">
        <f aca="false">'03.24 по датам'!EI66</f>
        <v>0</v>
      </c>
      <c r="EJ66" s="2177" t="n">
        <f aca="false">'03.24 по датам'!EJ66</f>
        <v>0</v>
      </c>
      <c r="EK66" s="2177" t="n">
        <f aca="false">'03.24 по датам'!EK66</f>
        <v>0</v>
      </c>
      <c r="EL66" s="2177" t="n">
        <f aca="false">'03.24 по датам'!EL66</f>
        <v>0</v>
      </c>
      <c r="EM66" s="2177" t="n">
        <f aca="false">'03.24 по датам'!EM66</f>
        <v>0</v>
      </c>
      <c r="EN66" s="2177" t="n">
        <f aca="false">'03.24 по датам'!EN66</f>
        <v>0</v>
      </c>
      <c r="EO66" s="2177" t="n">
        <f aca="false">'03.24 по датам'!EO66</f>
        <v>0</v>
      </c>
      <c r="EP66" s="2177" t="n">
        <f aca="false">'03.24 по датам'!EP66</f>
        <v>0</v>
      </c>
      <c r="EQ66" s="2177" t="n">
        <f aca="false">'03.24 по датам'!EQ66</f>
        <v>0</v>
      </c>
      <c r="ER66" s="2177" t="n">
        <f aca="false">'03.24 по датам'!ER66</f>
        <v>0</v>
      </c>
      <c r="ES66" s="2177" t="n">
        <f aca="false">'03.24 по датам'!ES66</f>
        <v>0</v>
      </c>
      <c r="ET66" s="2177" t="n">
        <f aca="false">'03.24 по датам'!ET66</f>
        <v>0</v>
      </c>
      <c r="EU66" s="2177" t="n">
        <f aca="false">'03.24 по датам'!EU66</f>
        <v>0</v>
      </c>
      <c r="EV66" s="2177" t="n">
        <f aca="false">'03.24 по датам'!EV66</f>
        <v>0</v>
      </c>
      <c r="EW66" s="2177" t="n">
        <f aca="false">'03.24 по датам'!EW66</f>
        <v>0</v>
      </c>
      <c r="EX66" s="2177" t="n">
        <f aca="false">'03.24 по датам'!EX66</f>
        <v>0</v>
      </c>
      <c r="EY66" s="2178" t="n">
        <f aca="false">'03.24 по датам'!EY66</f>
        <v>0</v>
      </c>
      <c r="EZ66" s="2171"/>
      <c r="FA66" s="2172"/>
      <c r="FB66" s="2173"/>
      <c r="FC66" s="2181" t="n">
        <f aca="false">SUBTOTAL(9,EA66:FB66)</f>
        <v>20</v>
      </c>
      <c r="FD66" s="2182" t="n">
        <f aca="false">FC66:FC66+IF($B62:$B62=2,0,FD62:FD62)</f>
        <v>121</v>
      </c>
      <c r="FE66" s="2177" t="n">
        <f aca="false">'03.24 по датам'!FE66</f>
        <v>0</v>
      </c>
      <c r="FF66" s="2177" t="n">
        <f aca="false">'03.24 по датам'!FF66</f>
        <v>0</v>
      </c>
      <c r="FG66" s="2177" t="n">
        <f aca="false">'03.24 по датам'!FG66</f>
        <v>0</v>
      </c>
      <c r="FH66" s="2177" t="n">
        <f aca="false">'03.24 по датам'!FH66</f>
        <v>0</v>
      </c>
      <c r="FI66" s="2177" t="n">
        <f aca="false">'03.24 по датам'!FI66</f>
        <v>0</v>
      </c>
      <c r="FJ66" s="2177" t="n">
        <f aca="false">'03.24 по датам'!FJ66</f>
        <v>0</v>
      </c>
      <c r="FK66" s="2177" t="n">
        <f aca="false">'03.24 по датам'!FK66</f>
        <v>0</v>
      </c>
      <c r="FL66" s="2177" t="n">
        <f aca="false">'03.24 по датам'!FL66</f>
        <v>0</v>
      </c>
      <c r="FM66" s="2177" t="n">
        <f aca="false">'03.24 по датам'!FM66</f>
        <v>0</v>
      </c>
      <c r="FN66" s="2178" t="n">
        <f aca="false">'03.24 по датам'!FN66</f>
        <v>0</v>
      </c>
      <c r="FO66" s="2171"/>
      <c r="FP66" s="2172"/>
      <c r="FQ66" s="2173"/>
      <c r="FR66" s="2181" t="n">
        <f aca="false">SUBTOTAL(9,FE66:FQ66)</f>
        <v>0</v>
      </c>
      <c r="FS66" s="2182" t="n">
        <f aca="false">FR66:FR66+IF($B62:$B62=2,0,FS62:FS62)</f>
        <v>0</v>
      </c>
      <c r="FT66" s="2282" t="n">
        <f aca="false">'03.24 по датам'!GX66-'03.24 НГДП по датам'!AW66</f>
        <v>0</v>
      </c>
      <c r="FU66" s="2184"/>
      <c r="FV66" s="2184"/>
      <c r="FW66" s="2184"/>
      <c r="FX66" s="2184"/>
      <c r="FY66" s="2184"/>
      <c r="FZ66" s="2184"/>
      <c r="GA66" s="2184"/>
      <c r="GB66" s="2184"/>
      <c r="GC66" s="2184"/>
      <c r="GD66" s="2184"/>
      <c r="GE66" s="2184"/>
      <c r="GF66" s="2184"/>
      <c r="GG66" s="2184"/>
      <c r="GH66" s="2184"/>
      <c r="GI66" s="2184"/>
      <c r="GJ66" s="2184"/>
      <c r="GK66" s="2184"/>
      <c r="GL66" s="2184"/>
      <c r="GM66" s="2184"/>
      <c r="GN66" s="2184"/>
      <c r="GO66" s="2184"/>
      <c r="GP66" s="2184"/>
      <c r="GQ66" s="2184"/>
      <c r="GR66" s="2184"/>
      <c r="GS66" s="2185"/>
      <c r="GT66" s="2186"/>
      <c r="GU66" s="2187"/>
      <c r="GV66" s="2173"/>
      <c r="GW66" s="2188" t="n">
        <f aca="false">SUBTOTAL(9,FT66:GV66)</f>
        <v>0</v>
      </c>
      <c r="GX66" s="2175" t="n">
        <f aca="false">SUBTOTAL(9,FT66:GV66)</f>
        <v>0</v>
      </c>
      <c r="GY66" s="2174" t="n">
        <f aca="false">GX66:GX66+IF($B62:$B62=2,0,GY62:GY62)</f>
        <v>0</v>
      </c>
      <c r="GZ66" s="2189" t="n">
        <f aca="false">'03.24 по датам'!GZ66</f>
        <v>0</v>
      </c>
      <c r="HA66" s="2190" t="n">
        <f aca="false">'03.24 по датам'!HA66</f>
        <v>0</v>
      </c>
      <c r="HB66" s="2191"/>
      <c r="HC66" s="2192" t="n">
        <f aca="false">SUBTOTAL(9,GZ66:HB66)</f>
        <v>0</v>
      </c>
      <c r="HD66" s="2193" t="n">
        <f aca="false">$HD$14+HD62</f>
        <v>532.42</v>
      </c>
      <c r="HE66" s="2194"/>
      <c r="HF66" s="2195" t="n">
        <f aca="false">SUM(HD66:HE66)</f>
        <v>532.42</v>
      </c>
      <c r="HG66" s="2196" t="n">
        <f aca="false">'03.24 по датам'!ID66-'03.24 НГДП по датам'!BF66</f>
        <v>0</v>
      </c>
      <c r="HH66" s="2180"/>
      <c r="HI66" s="2266"/>
      <c r="HJ66" s="2184"/>
      <c r="HK66" s="2184"/>
      <c r="HL66" s="2184"/>
      <c r="HM66" s="2184"/>
      <c r="HN66" s="2184"/>
      <c r="HO66" s="2184"/>
      <c r="HP66" s="2184"/>
      <c r="HQ66" s="2184"/>
      <c r="HR66" s="2184"/>
      <c r="HS66" s="2184"/>
      <c r="HT66" s="2184"/>
      <c r="HU66" s="2184"/>
      <c r="HV66" s="2184"/>
      <c r="HW66" s="2184"/>
      <c r="HX66" s="2184"/>
      <c r="HY66" s="2184"/>
      <c r="HZ66" s="2185"/>
      <c r="IA66" s="2186"/>
      <c r="IB66" s="2187"/>
      <c r="IC66" s="2173"/>
      <c r="ID66" s="2174" t="n">
        <f aca="false">SUBTOTAL(9,HG66:IC66)</f>
        <v>0</v>
      </c>
      <c r="IE66" s="2188" t="n">
        <f aca="false">ID66:ID66+IF($B62:$B62=2,0,IE62:IE62)</f>
        <v>86</v>
      </c>
      <c r="IF66" s="2198" t="n">
        <f aca="false">'03.24 по датам'!IF66</f>
        <v>0</v>
      </c>
      <c r="IG66" s="2198" t="n">
        <f aca="false">'03.24 по датам'!IG66</f>
        <v>0</v>
      </c>
      <c r="IH66" s="2199" t="n">
        <f aca="false">'03.24 по датам'!IH66</f>
        <v>0</v>
      </c>
      <c r="II66" s="2200"/>
      <c r="IJ66" s="2201"/>
      <c r="IK66" s="2202" t="n">
        <f aca="false">SUBTOTAL(9,IF66:IJ66)</f>
        <v>0</v>
      </c>
      <c r="IL66" s="2203" t="n">
        <f aca="false">IK66:IK66+IF($B62:$B62=2,0,IL62:IL62)</f>
        <v>0</v>
      </c>
      <c r="IM66" s="2204" t="n">
        <f aca="false">'03.24 по датам'!IM66</f>
        <v>0</v>
      </c>
      <c r="IN66" s="2204" t="n">
        <f aca="false">'03.24 по датам'!IN66</f>
        <v>0</v>
      </c>
      <c r="IO66" s="2177" t="n">
        <f aca="false">'03.24 по датам'!IO66</f>
        <v>0</v>
      </c>
      <c r="IP66" s="2177" t="n">
        <f aca="false">'03.24 по датам'!IP66</f>
        <v>0</v>
      </c>
      <c r="IQ66" s="2177" t="n">
        <f aca="false">'03.24 по датам'!IQ66</f>
        <v>0</v>
      </c>
      <c r="IR66" s="2177" t="n">
        <f aca="false">'03.24 по датам'!IR66</f>
        <v>0</v>
      </c>
      <c r="IS66" s="2177" t="n">
        <f aca="false">'03.24 по датам'!IS66</f>
        <v>0</v>
      </c>
      <c r="IT66" s="2177" t="n">
        <f aca="false">'03.24 по датам'!IT66</f>
        <v>0</v>
      </c>
      <c r="IU66" s="2177" t="n">
        <f aca="false">'03.24 по датам'!IU66</f>
        <v>0</v>
      </c>
      <c r="IV66" s="2178" t="n">
        <f aca="false">'03.24 по датам'!IV66</f>
        <v>0</v>
      </c>
      <c r="IW66" s="2171"/>
      <c r="IX66" s="2172"/>
      <c r="IY66" s="2173"/>
      <c r="IZ66" s="2174" t="n">
        <f aca="false">SUBTOTAL(9,IM66:IY66)</f>
        <v>0</v>
      </c>
      <c r="JA66" s="2175" t="n">
        <f aca="false">IZ66:IZ66+IF($B62:$B62=2,0,JA62:JA62)</f>
        <v>0</v>
      </c>
      <c r="JB66" s="2205" t="n">
        <f aca="false">'03.24 по датам'!JB66</f>
        <v>0</v>
      </c>
      <c r="JC66" s="2194"/>
      <c r="JD66" s="2268" t="n">
        <f aca="false">'03.24 по датам'!JD66</f>
        <v>0</v>
      </c>
      <c r="JE66" s="2207" t="n">
        <f aca="false">SUBTOTAL(9,JB66:JD66)</f>
        <v>0</v>
      </c>
      <c r="JF66" s="2208" t="n">
        <f aca="false">SUMIF($C$5:JE$5,"Накопленный эффект, т/сут",$C66:JE66)+SUMIF($C$5:JE$5,"Нараст.  по потенциалу",$C66:JE66)-SUMIF($C$5:JE$5,"Нараст. по остановкам",$C66:JE66)-SUMIF($C$5:JE$5,"ИТОГО перевод в ППД",$C66:JE66)-SUMIF($C$5:JE$5,"ИТОГО  нерент, по распоряж.",$C66:JE66)-SUMIF($C$5:JE$5,"ИТОГО ост. дебит от ЗБС, Углуб., ПВЛГ/ПНЛГ",$C66:JE66)</f>
        <v>195</v>
      </c>
      <c r="JG66" s="2209" t="n">
        <f aca="false">'03.24 по датам'!JG66-'03.24 НГДП по датам'!BV66</f>
        <v>0</v>
      </c>
      <c r="JH66" s="2269" t="n">
        <f aca="false">'03.24 по датам'!JH66-'03.24 НГДП по датам'!BW66</f>
        <v>0</v>
      </c>
      <c r="JI66" s="2209" t="n">
        <f aca="false">'03.24 по датам'!JI66-'03.24 НГДП по датам'!BX66</f>
        <v>0</v>
      </c>
      <c r="JJ66" s="2210" t="n">
        <f aca="false">'03.24 по датам'!JJ66-'03.24 НГДП по датам'!BY66</f>
        <v>0</v>
      </c>
      <c r="JK66" s="2211" t="n">
        <f aca="false">'03.24 НГДП по датам'!BZ66</f>
        <v>0</v>
      </c>
      <c r="JL66" s="2202" t="n">
        <f aca="false">SUBTOTAL(9,JG66:JJ66)</f>
        <v>0</v>
      </c>
      <c r="JM66" s="2107"/>
      <c r="JN66" s="2108"/>
      <c r="JO66" s="2256"/>
      <c r="JP66" s="2212" t="n">
        <f aca="false">JP$4:JP$4+SUMIF($C$5:JL$5,"Нараст. по остановкам",$C66:JL66)-SUMIF($C$5:JL$5,"Нараст.  по потенциалу",$C66:JL66)</f>
        <v>706.812</v>
      </c>
      <c r="JQ66" s="2213"/>
      <c r="JR66" s="2214" t="n">
        <f aca="false">'03.24 НГДП по датам'!CB66</f>
        <v>81.893</v>
      </c>
    </row>
    <row r="67" customFormat="false" ht="1.5" hidden="false" customHeight="true" outlineLevel="0" collapsed="false">
      <c r="A67" s="2215"/>
      <c r="B67" s="2215"/>
      <c r="C67" s="2216" t="n">
        <f aca="false">'03.24 по датам'!C67</f>
        <v>0</v>
      </c>
      <c r="D67" s="2216" t="n">
        <f aca="false">'03.24 по датам'!D67</f>
        <v>0</v>
      </c>
      <c r="E67" s="2216" t="n">
        <f aca="false">'03.24 по датам'!E67</f>
        <v>0</v>
      </c>
      <c r="F67" s="2216" t="n">
        <f aca="false">'03.24 по датам'!F67</f>
        <v>0</v>
      </c>
      <c r="G67" s="2217" t="n">
        <f aca="false">'03.24 по датам'!G67</f>
        <v>0</v>
      </c>
      <c r="H67" s="2217" t="n">
        <f aca="false">'03.24 по датам'!H67</f>
        <v>0</v>
      </c>
      <c r="I67" s="2217" t="n">
        <f aca="false">'03.24 по датам'!I67</f>
        <v>0</v>
      </c>
      <c r="J67" s="2217" t="n">
        <f aca="false">'03.24 по датам'!J67</f>
        <v>0</v>
      </c>
      <c r="K67" s="2217" t="n">
        <f aca="false">'03.24 по датам'!K67</f>
        <v>0</v>
      </c>
      <c r="L67" s="2217" t="n">
        <f aca="false">'03.24 по датам'!L67</f>
        <v>0</v>
      </c>
      <c r="M67" s="2217" t="n">
        <f aca="false">'03.24 по датам'!M67</f>
        <v>0</v>
      </c>
      <c r="N67" s="2217" t="n">
        <f aca="false">'03.24 по датам'!N67</f>
        <v>0</v>
      </c>
      <c r="O67" s="2217" t="n">
        <f aca="false">'03.24 по датам'!O67</f>
        <v>0</v>
      </c>
      <c r="P67" s="2217" t="n">
        <f aca="false">'03.24 по датам'!P67</f>
        <v>0</v>
      </c>
      <c r="Q67" s="2217" t="n">
        <f aca="false">'03.24 по датам'!Q67</f>
        <v>0</v>
      </c>
      <c r="R67" s="2217" t="n">
        <f aca="false">'03.24 по датам'!R67</f>
        <v>0</v>
      </c>
      <c r="S67" s="2217" t="n">
        <f aca="false">'03.24 по датам'!S67</f>
        <v>0</v>
      </c>
      <c r="T67" s="2217" t="n">
        <f aca="false">'03.24 по датам'!T67</f>
        <v>0</v>
      </c>
      <c r="U67" s="2217" t="n">
        <f aca="false">'03.24 по датам'!U67</f>
        <v>0</v>
      </c>
      <c r="V67" s="2217" t="n">
        <f aca="false">'03.24 по датам'!V67</f>
        <v>0</v>
      </c>
      <c r="W67" s="2217" t="n">
        <f aca="false">'03.24 по датам'!W67</f>
        <v>0</v>
      </c>
      <c r="X67" s="2218"/>
      <c r="Y67" s="2219"/>
      <c r="Z67" s="2220"/>
      <c r="AA67" s="2221"/>
      <c r="AB67" s="2221"/>
      <c r="AC67" s="2222" t="n">
        <f aca="false">'03.24 по датам'!AC67</f>
        <v>0</v>
      </c>
      <c r="AD67" s="2222" t="n">
        <f aca="false">'03.24 по датам'!AD67</f>
        <v>0</v>
      </c>
      <c r="AE67" s="2217" t="n">
        <f aca="false">'03.24 по датам'!AE67</f>
        <v>0</v>
      </c>
      <c r="AF67" s="2217" t="n">
        <f aca="false">'03.24 по датам'!AF67</f>
        <v>0</v>
      </c>
      <c r="AG67" s="2217" t="n">
        <f aca="false">'03.24 по датам'!AG67</f>
        <v>0</v>
      </c>
      <c r="AH67" s="2217" t="n">
        <f aca="false">'03.24 по датам'!AH67</f>
        <v>0</v>
      </c>
      <c r="AI67" s="2217" t="n">
        <f aca="false">'03.24 по датам'!AI67</f>
        <v>0</v>
      </c>
      <c r="AJ67" s="2217" t="n">
        <f aca="false">'03.24 по датам'!AJ67</f>
        <v>0</v>
      </c>
      <c r="AK67" s="2217" t="n">
        <f aca="false">'03.24 по датам'!AK67</f>
        <v>0</v>
      </c>
      <c r="AL67" s="2217" t="n">
        <f aca="false">'03.24 по датам'!AL67</f>
        <v>0</v>
      </c>
      <c r="AM67" s="2217" t="n">
        <f aca="false">'03.24 по датам'!AM67</f>
        <v>0</v>
      </c>
      <c r="AN67" s="2217" t="n">
        <f aca="false">'03.24 по датам'!AN67</f>
        <v>0</v>
      </c>
      <c r="AO67" s="2217" t="n">
        <f aca="false">'03.24 по датам'!AO67</f>
        <v>0</v>
      </c>
      <c r="AP67" s="2218"/>
      <c r="AQ67" s="2219"/>
      <c r="AR67" s="2220"/>
      <c r="AS67" s="2221"/>
      <c r="AT67" s="2221"/>
      <c r="AU67" s="2216" t="n">
        <f aca="false">'03.24 по датам'!AU67</f>
        <v>0</v>
      </c>
      <c r="AV67" s="2216" t="n">
        <f aca="false">'03.24 по датам'!AV67</f>
        <v>0</v>
      </c>
      <c r="AW67" s="2223" t="n">
        <f aca="false">'03.24 по датам'!AW67</f>
        <v>0</v>
      </c>
      <c r="AX67" s="2217" t="n">
        <f aca="false">'03.24 по датам'!AX67</f>
        <v>0</v>
      </c>
      <c r="AY67" s="2217" t="n">
        <f aca="false">'03.24 по датам'!AY67</f>
        <v>0</v>
      </c>
      <c r="AZ67" s="2217" t="n">
        <f aca="false">'03.24 по датам'!AZ67</f>
        <v>0</v>
      </c>
      <c r="BA67" s="2217" t="n">
        <f aca="false">'03.24 по датам'!BA67</f>
        <v>0</v>
      </c>
      <c r="BB67" s="2217" t="n">
        <f aca="false">'03.24 по датам'!BB67</f>
        <v>0</v>
      </c>
      <c r="BC67" s="2217" t="n">
        <f aca="false">'03.24 по датам'!BC67</f>
        <v>0</v>
      </c>
      <c r="BD67" s="2217" t="n">
        <f aca="false">'03.24 по датам'!BD67</f>
        <v>0</v>
      </c>
      <c r="BE67" s="2217" t="n">
        <f aca="false">'03.24 по датам'!BE67</f>
        <v>0</v>
      </c>
      <c r="BF67" s="2217" t="n">
        <f aca="false">'03.24 по датам'!BF67</f>
        <v>0</v>
      </c>
      <c r="BG67" s="2217" t="n">
        <f aca="false">'03.24 по датам'!BG67</f>
        <v>0</v>
      </c>
      <c r="BH67" s="2217" t="n">
        <f aca="false">'03.24 по датам'!BH67</f>
        <v>0</v>
      </c>
      <c r="BI67" s="2217" t="n">
        <f aca="false">'03.24 по датам'!BI67</f>
        <v>0</v>
      </c>
      <c r="BJ67" s="2217" t="n">
        <f aca="false">'03.24 по датам'!BJ67</f>
        <v>0</v>
      </c>
      <c r="BK67" s="2217" t="n">
        <f aca="false">'03.24 по датам'!BK67</f>
        <v>0</v>
      </c>
      <c r="BL67" s="2217" t="n">
        <f aca="false">'03.24 по датам'!BL67</f>
        <v>0</v>
      </c>
      <c r="BM67" s="2217" t="n">
        <f aca="false">'03.24 по датам'!BM67</f>
        <v>0</v>
      </c>
      <c r="BN67" s="2217" t="n">
        <f aca="false">'03.24 по датам'!BN67</f>
        <v>0</v>
      </c>
      <c r="BO67" s="2217" t="n">
        <f aca="false">'03.24 по датам'!BO67</f>
        <v>0</v>
      </c>
      <c r="BP67" s="2217" t="n">
        <f aca="false">'03.24 по датам'!BP67</f>
        <v>0</v>
      </c>
      <c r="BQ67" s="2217" t="n">
        <f aca="false">'03.24 по датам'!BQ67</f>
        <v>0</v>
      </c>
      <c r="BR67" s="2218"/>
      <c r="BS67" s="2219"/>
      <c r="BT67" s="2220"/>
      <c r="BU67" s="2221"/>
      <c r="BV67" s="2221"/>
      <c r="BW67" s="2222" t="n">
        <f aca="false">'03.24 по датам'!BW67</f>
        <v>0</v>
      </c>
      <c r="BX67" s="2217" t="n">
        <f aca="false">'03.24 по датам'!BX67</f>
        <v>0</v>
      </c>
      <c r="BY67" s="2217" t="n">
        <f aca="false">'03.24 по датам'!BY67</f>
        <v>0</v>
      </c>
      <c r="BZ67" s="2217" t="n">
        <f aca="false">'03.24 по датам'!BZ67</f>
        <v>0</v>
      </c>
      <c r="CA67" s="2217" t="n">
        <f aca="false">'03.24 по датам'!CA67</f>
        <v>0</v>
      </c>
      <c r="CB67" s="2217" t="n">
        <f aca="false">'03.24 по датам'!CB67</f>
        <v>0</v>
      </c>
      <c r="CC67" s="2217" t="n">
        <f aca="false">'03.24 по датам'!CC67</f>
        <v>0</v>
      </c>
      <c r="CD67" s="2217" t="n">
        <f aca="false">'03.24 по датам'!CD67</f>
        <v>0</v>
      </c>
      <c r="CE67" s="2217" t="n">
        <f aca="false">'03.24 по датам'!CE67</f>
        <v>0</v>
      </c>
      <c r="CF67" s="2217" t="n">
        <f aca="false">'03.24 по датам'!CF67</f>
        <v>0</v>
      </c>
      <c r="CG67" s="2217" t="n">
        <f aca="false">'03.24 по датам'!CG67</f>
        <v>0</v>
      </c>
      <c r="CH67" s="2217" t="n">
        <f aca="false">'03.24 по датам'!CH67</f>
        <v>0</v>
      </c>
      <c r="CI67" s="2217" t="n">
        <f aca="false">'03.24 по датам'!CI67</f>
        <v>0</v>
      </c>
      <c r="CJ67" s="2218"/>
      <c r="CK67" s="2219"/>
      <c r="CL67" s="2220"/>
      <c r="CM67" s="2221"/>
      <c r="CN67" s="2221"/>
      <c r="CO67" s="2221"/>
      <c r="CP67" s="2221"/>
      <c r="CQ67" s="2217" t="n">
        <f aca="false">'03.24 по датам'!CQ67</f>
        <v>0</v>
      </c>
      <c r="CR67" s="2217" t="n">
        <f aca="false">'03.24 по датам'!CR67</f>
        <v>0</v>
      </c>
      <c r="CS67" s="2217" t="n">
        <f aca="false">'03.24 по датам'!CS67</f>
        <v>0</v>
      </c>
      <c r="CT67" s="2217" t="n">
        <f aca="false">'03.24 по датам'!CT67</f>
        <v>0</v>
      </c>
      <c r="CU67" s="2217" t="n">
        <f aca="false">'03.24 по датам'!CU67</f>
        <v>0</v>
      </c>
      <c r="CV67" s="2217" t="n">
        <f aca="false">'03.24 по датам'!CV67</f>
        <v>0</v>
      </c>
      <c r="CW67" s="2217" t="n">
        <f aca="false">'03.24 по датам'!CW67</f>
        <v>0</v>
      </c>
      <c r="CX67" s="2217" t="n">
        <f aca="false">'03.24 по датам'!CX67</f>
        <v>0</v>
      </c>
      <c r="CY67" s="2217" t="n">
        <f aca="false">'03.24 по датам'!CY67</f>
        <v>0</v>
      </c>
      <c r="CZ67" s="2217" t="n">
        <f aca="false">'03.24 по датам'!CZ67</f>
        <v>0</v>
      </c>
      <c r="DA67" s="2217" t="n">
        <f aca="false">'03.24 по датам'!DA67</f>
        <v>0</v>
      </c>
      <c r="DB67" s="2217" t="n">
        <f aca="false">'03.24 по датам'!DB67</f>
        <v>0</v>
      </c>
      <c r="DC67" s="2217" t="n">
        <f aca="false">'03.24 по датам'!DC67</f>
        <v>0</v>
      </c>
      <c r="DD67" s="2218"/>
      <c r="DE67" s="2219"/>
      <c r="DF67" s="2220"/>
      <c r="DG67" s="2221"/>
      <c r="DH67" s="2221"/>
      <c r="DI67" s="2285" t="n">
        <f aca="false">'03.24 по датам'!DI67</f>
        <v>0</v>
      </c>
      <c r="DJ67" s="2217" t="n">
        <f aca="false">'03.24 по датам'!DJ67</f>
        <v>0</v>
      </c>
      <c r="DK67" s="2217" t="n">
        <f aca="false">'03.24 по датам'!DK67</f>
        <v>0</v>
      </c>
      <c r="DL67" s="2217" t="n">
        <f aca="false">'03.24 по датам'!DL67</f>
        <v>0</v>
      </c>
      <c r="DM67" s="2217" t="n">
        <f aca="false">'03.24 по датам'!DM67</f>
        <v>0</v>
      </c>
      <c r="DN67" s="2217" t="n">
        <f aca="false">'03.24 по датам'!DN67</f>
        <v>0</v>
      </c>
      <c r="DO67" s="2217" t="n">
        <f aca="false">'03.24 по датам'!DO67</f>
        <v>0</v>
      </c>
      <c r="DP67" s="2217" t="n">
        <f aca="false">'03.24 по датам'!DP67</f>
        <v>0</v>
      </c>
      <c r="DQ67" s="2217" t="n">
        <f aca="false">'03.24 по датам'!DQ67</f>
        <v>0</v>
      </c>
      <c r="DR67" s="2217" t="n">
        <f aca="false">'03.24 по датам'!DR67</f>
        <v>0</v>
      </c>
      <c r="DS67" s="2217" t="n">
        <f aca="false">'03.24 по датам'!DS67</f>
        <v>0</v>
      </c>
      <c r="DT67" s="2217" t="n">
        <f aca="false">'03.24 по датам'!DT67</f>
        <v>0</v>
      </c>
      <c r="DU67" s="2217" t="n">
        <f aca="false">'03.24 по датам'!DU67</f>
        <v>0</v>
      </c>
      <c r="DV67" s="2218"/>
      <c r="DW67" s="2219"/>
      <c r="DX67" s="2220"/>
      <c r="DY67" s="2221"/>
      <c r="DZ67" s="2221"/>
      <c r="EA67" s="2297" t="n">
        <f aca="false">'03.24 по датам'!EA67</f>
        <v>0</v>
      </c>
      <c r="EB67" s="2217" t="n">
        <f aca="false">'03.24 по датам'!EB67</f>
        <v>0</v>
      </c>
      <c r="EC67" s="2217" t="n">
        <f aca="false">'03.24 по датам'!EC67</f>
        <v>0</v>
      </c>
      <c r="ED67" s="2217" t="n">
        <f aca="false">'03.24 по датам'!ED67</f>
        <v>0</v>
      </c>
      <c r="EE67" s="2217" t="n">
        <f aca="false">'03.24 по датам'!EE67</f>
        <v>0</v>
      </c>
      <c r="EF67" s="2217" t="n">
        <f aca="false">'03.24 по датам'!EF67</f>
        <v>0</v>
      </c>
      <c r="EG67" s="2217" t="n">
        <f aca="false">'03.24 по датам'!EG67</f>
        <v>0</v>
      </c>
      <c r="EH67" s="2217" t="n">
        <f aca="false">'03.24 по датам'!EH67</f>
        <v>0</v>
      </c>
      <c r="EI67" s="2217" t="n">
        <f aca="false">'03.24 по датам'!EI67</f>
        <v>0</v>
      </c>
      <c r="EJ67" s="2217" t="n">
        <f aca="false">'03.24 по датам'!EJ67</f>
        <v>0</v>
      </c>
      <c r="EK67" s="2217" t="n">
        <f aca="false">'03.24 по датам'!EK67</f>
        <v>0</v>
      </c>
      <c r="EL67" s="2217" t="n">
        <f aca="false">'03.24 по датам'!EL67</f>
        <v>0</v>
      </c>
      <c r="EM67" s="2217" t="n">
        <f aca="false">'03.24 по датам'!EM67</f>
        <v>0</v>
      </c>
      <c r="EN67" s="2217" t="n">
        <f aca="false">'03.24 по датам'!EN67</f>
        <v>0</v>
      </c>
      <c r="EO67" s="2217" t="n">
        <f aca="false">'03.24 по датам'!EO67</f>
        <v>0</v>
      </c>
      <c r="EP67" s="2217" t="n">
        <f aca="false">'03.24 по датам'!EP67</f>
        <v>0</v>
      </c>
      <c r="EQ67" s="2217" t="n">
        <f aca="false">'03.24 по датам'!EQ67</f>
        <v>0</v>
      </c>
      <c r="ER67" s="2217" t="n">
        <f aca="false">'03.24 по датам'!ER67</f>
        <v>0</v>
      </c>
      <c r="ES67" s="2217" t="n">
        <f aca="false">'03.24 по датам'!ES67</f>
        <v>0</v>
      </c>
      <c r="ET67" s="2217" t="n">
        <f aca="false">'03.24 по датам'!ET67</f>
        <v>0</v>
      </c>
      <c r="EU67" s="2217" t="n">
        <f aca="false">'03.24 по датам'!EU67</f>
        <v>0</v>
      </c>
      <c r="EV67" s="2217" t="n">
        <f aca="false">'03.24 по датам'!EV67</f>
        <v>0</v>
      </c>
      <c r="EW67" s="2217" t="n">
        <f aca="false">'03.24 по датам'!EW67</f>
        <v>0</v>
      </c>
      <c r="EX67" s="2217" t="n">
        <f aca="false">'03.24 по датам'!EX67</f>
        <v>0</v>
      </c>
      <c r="EY67" s="2217" t="n">
        <f aca="false">'03.24 по датам'!EY67</f>
        <v>0</v>
      </c>
      <c r="EZ67" s="2218"/>
      <c r="FA67" s="2219"/>
      <c r="FB67" s="2220"/>
      <c r="FC67" s="2221"/>
      <c r="FD67" s="2221"/>
      <c r="FE67" s="2217" t="n">
        <f aca="false">'03.24 по датам'!FE67</f>
        <v>0</v>
      </c>
      <c r="FF67" s="2217" t="n">
        <f aca="false">'03.24 по датам'!FF67</f>
        <v>0</v>
      </c>
      <c r="FG67" s="2217" t="n">
        <f aca="false">'03.24 по датам'!FG67</f>
        <v>0</v>
      </c>
      <c r="FH67" s="2217" t="n">
        <f aca="false">'03.24 по датам'!FH67</f>
        <v>0</v>
      </c>
      <c r="FI67" s="2217" t="n">
        <f aca="false">'03.24 по датам'!FI67</f>
        <v>0</v>
      </c>
      <c r="FJ67" s="2217" t="n">
        <f aca="false">'03.24 по датам'!FJ67</f>
        <v>0</v>
      </c>
      <c r="FK67" s="2217" t="n">
        <f aca="false">'03.24 по датам'!FK67</f>
        <v>0</v>
      </c>
      <c r="FL67" s="2217" t="n">
        <f aca="false">'03.24 по датам'!FL67</f>
        <v>0</v>
      </c>
      <c r="FM67" s="2217" t="n">
        <f aca="false">'03.24 по датам'!FM67</f>
        <v>0</v>
      </c>
      <c r="FN67" s="2217" t="n">
        <f aca="false">'03.24 по датам'!FN67</f>
        <v>0</v>
      </c>
      <c r="FO67" s="2218"/>
      <c r="FP67" s="2219"/>
      <c r="FQ67" s="2220"/>
      <c r="FR67" s="2221"/>
      <c r="FS67" s="2221"/>
      <c r="FT67" s="2225"/>
      <c r="FU67" s="2225"/>
      <c r="FV67" s="2225"/>
      <c r="FW67" s="2225"/>
      <c r="FX67" s="2225"/>
      <c r="FY67" s="2225"/>
      <c r="FZ67" s="2225"/>
      <c r="GA67" s="2225"/>
      <c r="GB67" s="2225"/>
      <c r="GC67" s="2225"/>
      <c r="GD67" s="2225"/>
      <c r="GE67" s="2225"/>
      <c r="GF67" s="2225"/>
      <c r="GG67" s="2225"/>
      <c r="GH67" s="2225"/>
      <c r="GI67" s="2225"/>
      <c r="GJ67" s="2225"/>
      <c r="GK67" s="2225"/>
      <c r="GL67" s="2225"/>
      <c r="GM67" s="2225"/>
      <c r="GN67" s="2225"/>
      <c r="GO67" s="2225"/>
      <c r="GP67" s="2225"/>
      <c r="GQ67" s="2225"/>
      <c r="GR67" s="2225"/>
      <c r="GS67" s="2225"/>
      <c r="GT67" s="2218"/>
      <c r="GU67" s="2219"/>
      <c r="GV67" s="2220"/>
      <c r="GW67" s="2221"/>
      <c r="GX67" s="2221"/>
      <c r="GY67" s="2221"/>
      <c r="GZ67" s="2217" t="n">
        <f aca="false">'03.24 по датам'!GZ67</f>
        <v>0</v>
      </c>
      <c r="HA67" s="2217" t="n">
        <f aca="false">'03.24 по датам'!HA67</f>
        <v>0</v>
      </c>
      <c r="HB67" s="2226"/>
      <c r="HC67" s="2221"/>
      <c r="HD67" s="2227" t="n">
        <f aca="false">'03.24 по датам'!HD67</f>
        <v>0</v>
      </c>
      <c r="HE67" s="2226"/>
      <c r="HF67" s="2228"/>
      <c r="HG67" s="2229"/>
      <c r="HH67" s="2180"/>
      <c r="HI67" s="2230"/>
      <c r="HJ67" s="2225"/>
      <c r="HK67" s="2225"/>
      <c r="HL67" s="2225"/>
      <c r="HM67" s="2225"/>
      <c r="HN67" s="2225"/>
      <c r="HO67" s="2225"/>
      <c r="HP67" s="2225"/>
      <c r="HQ67" s="2225"/>
      <c r="HR67" s="2225"/>
      <c r="HS67" s="2225"/>
      <c r="HT67" s="2225"/>
      <c r="HU67" s="2225"/>
      <c r="HV67" s="2225"/>
      <c r="HW67" s="2225"/>
      <c r="HX67" s="2225"/>
      <c r="HY67" s="2225"/>
      <c r="HZ67" s="2225"/>
      <c r="IA67" s="2218"/>
      <c r="IB67" s="2219"/>
      <c r="IC67" s="2220"/>
      <c r="ID67" s="2221"/>
      <c r="IE67" s="2221"/>
      <c r="IF67" s="2231" t="n">
        <f aca="false">'03.24 по датам'!IF67</f>
        <v>0</v>
      </c>
      <c r="IG67" s="2231" t="n">
        <f aca="false">'03.24 по датам'!IG67</f>
        <v>0</v>
      </c>
      <c r="IH67" s="2231" t="n">
        <f aca="false">'03.24 по датам'!IH67</f>
        <v>0</v>
      </c>
      <c r="II67" s="2232"/>
      <c r="IJ67" s="2233"/>
      <c r="IK67" s="1302"/>
      <c r="IL67" s="1302"/>
      <c r="IM67" s="2234" t="n">
        <f aca="false">'03.24 по датам'!IM67</f>
        <v>0</v>
      </c>
      <c r="IN67" s="2234" t="n">
        <f aca="false">'03.24 по датам'!IN67</f>
        <v>0</v>
      </c>
      <c r="IO67" s="2217" t="n">
        <f aca="false">'03.24 по датам'!IO67</f>
        <v>0</v>
      </c>
      <c r="IP67" s="2217" t="n">
        <f aca="false">'03.24 по датам'!IP67</f>
        <v>0</v>
      </c>
      <c r="IQ67" s="2217" t="n">
        <f aca="false">'03.24 по датам'!IQ67</f>
        <v>0</v>
      </c>
      <c r="IR67" s="2217" t="n">
        <f aca="false">'03.24 по датам'!IR67</f>
        <v>0</v>
      </c>
      <c r="IS67" s="2217" t="n">
        <f aca="false">'03.24 по датам'!IS67</f>
        <v>0</v>
      </c>
      <c r="IT67" s="2217" t="n">
        <f aca="false">'03.24 по датам'!IT67</f>
        <v>0</v>
      </c>
      <c r="IU67" s="2217" t="n">
        <f aca="false">'03.24 по датам'!IU67</f>
        <v>0</v>
      </c>
      <c r="IV67" s="2217" t="n">
        <f aca="false">'03.24 по датам'!IV67</f>
        <v>0</v>
      </c>
      <c r="IW67" s="2218"/>
      <c r="IX67" s="2219"/>
      <c r="IY67" s="2220"/>
      <c r="IZ67" s="2221"/>
      <c r="JA67" s="2221"/>
      <c r="JB67" s="2217" t="n">
        <f aca="false">'03.24 по датам'!JB67</f>
        <v>0</v>
      </c>
      <c r="JC67" s="2226"/>
      <c r="JD67" s="2217" t="n">
        <f aca="false">'03.24 по датам'!JD67</f>
        <v>0</v>
      </c>
      <c r="JE67" s="2221"/>
      <c r="JF67" s="2221"/>
      <c r="JG67" s="2231" t="n">
        <f aca="false">'03.24 по датам'!JG67</f>
        <v>0</v>
      </c>
      <c r="JH67" s="2231" t="n">
        <f aca="false">'03.24 по датам'!JH67</f>
        <v>0</v>
      </c>
      <c r="JI67" s="2231" t="n">
        <f aca="false">'03.24 по датам'!JI67</f>
        <v>0</v>
      </c>
      <c r="JJ67" s="2231" t="n">
        <f aca="false">'03.24 по датам'!JJ67</f>
        <v>0</v>
      </c>
      <c r="JK67" s="2270"/>
      <c r="JL67" s="1302"/>
      <c r="JM67" s="2236"/>
      <c r="JN67" s="2236"/>
      <c r="JO67" s="2237"/>
      <c r="JP67" s="2236"/>
      <c r="JQ67" s="2236"/>
      <c r="JR67" s="2237"/>
    </row>
    <row r="68" customFormat="false" ht="11.25" hidden="false" customHeight="true" outlineLevel="0" collapsed="false">
      <c r="A68" s="2056" t="n">
        <f aca="false">A64+1</f>
        <v>45366</v>
      </c>
      <c r="B68" s="2057" t="s">
        <v>662</v>
      </c>
      <c r="C68" s="2067" t="str">
        <f aca="false">'03.24 по датам'!C68</f>
        <v>Еты-Пуровское</v>
      </c>
      <c r="D68" s="2067" t="n">
        <f aca="false">'03.24 по датам'!D68</f>
        <v>0</v>
      </c>
      <c r="E68" s="2067" t="n">
        <f aca="false">'03.24 по датам'!E68</f>
        <v>0</v>
      </c>
      <c r="F68" s="2067" t="n">
        <f aca="false">'03.24 по датам'!F68</f>
        <v>0</v>
      </c>
      <c r="G68" s="2065" t="n">
        <f aca="false">'03.24 по датам'!G68</f>
        <v>0</v>
      </c>
      <c r="H68" s="2065" t="n">
        <f aca="false">'03.24 по датам'!H68</f>
        <v>0</v>
      </c>
      <c r="I68" s="2065" t="n">
        <f aca="false">'03.24 по датам'!I68</f>
        <v>0</v>
      </c>
      <c r="J68" s="2065" t="n">
        <f aca="false">'03.24 по датам'!J68</f>
        <v>0</v>
      </c>
      <c r="K68" s="2065" t="n">
        <f aca="false">'03.24 по датам'!K68</f>
        <v>0</v>
      </c>
      <c r="L68" s="2065" t="n">
        <f aca="false">'03.24 по датам'!L68</f>
        <v>0</v>
      </c>
      <c r="M68" s="2065" t="n">
        <f aca="false">'03.24 по датам'!M68</f>
        <v>0</v>
      </c>
      <c r="N68" s="2065" t="n">
        <f aca="false">'03.24 по датам'!N68</f>
        <v>0</v>
      </c>
      <c r="O68" s="2065" t="n">
        <f aca="false">'03.24 по датам'!O68</f>
        <v>0</v>
      </c>
      <c r="P68" s="2065" t="n">
        <f aca="false">'03.24 по датам'!P68</f>
        <v>0</v>
      </c>
      <c r="Q68" s="2065" t="n">
        <f aca="false">'03.24 по датам'!Q68</f>
        <v>0</v>
      </c>
      <c r="R68" s="2065" t="n">
        <f aca="false">'03.24 по датам'!R68</f>
        <v>0</v>
      </c>
      <c r="S68" s="2065" t="n">
        <f aca="false">'03.24 по датам'!S68</f>
        <v>0</v>
      </c>
      <c r="T68" s="2065" t="n">
        <f aca="false">'03.24 по датам'!T68</f>
        <v>0</v>
      </c>
      <c r="U68" s="2065" t="n">
        <f aca="false">'03.24 по датам'!U68</f>
        <v>0</v>
      </c>
      <c r="V68" s="2065" t="n">
        <f aca="false">'03.24 по датам'!V68</f>
        <v>0</v>
      </c>
      <c r="W68" s="2066" t="n">
        <f aca="false">'03.24 по датам'!W68</f>
        <v>0</v>
      </c>
      <c r="X68" s="2238"/>
      <c r="Y68" s="2239"/>
      <c r="Z68" s="2240"/>
      <c r="AA68" s="2062"/>
      <c r="AB68" s="2063"/>
      <c r="AC68" s="2064" t="n">
        <f aca="false">'03.24 по датам'!AC68</f>
        <v>0</v>
      </c>
      <c r="AD68" s="2064" t="n">
        <f aca="false">'03.24 по датам'!AD68</f>
        <v>0</v>
      </c>
      <c r="AE68" s="2065" t="n">
        <f aca="false">'03.24 по датам'!AE68</f>
        <v>0</v>
      </c>
      <c r="AF68" s="2065" t="n">
        <f aca="false">'03.24 по датам'!AF68</f>
        <v>0</v>
      </c>
      <c r="AG68" s="2065" t="n">
        <f aca="false">'03.24 по датам'!AG68</f>
        <v>0</v>
      </c>
      <c r="AH68" s="2065" t="n">
        <f aca="false">'03.24 по датам'!AH68</f>
        <v>0</v>
      </c>
      <c r="AI68" s="2065" t="n">
        <f aca="false">'03.24 по датам'!AI68</f>
        <v>0</v>
      </c>
      <c r="AJ68" s="2065" t="n">
        <f aca="false">'03.24 по датам'!AJ68</f>
        <v>0</v>
      </c>
      <c r="AK68" s="2065" t="n">
        <f aca="false">'03.24 по датам'!AK68</f>
        <v>0</v>
      </c>
      <c r="AL68" s="2065" t="n">
        <f aca="false">'03.24 по датам'!AL68</f>
        <v>0</v>
      </c>
      <c r="AM68" s="2065" t="n">
        <f aca="false">'03.24 по датам'!AM68</f>
        <v>0</v>
      </c>
      <c r="AN68" s="2065" t="n">
        <f aca="false">'03.24 по датам'!AN68</f>
        <v>0</v>
      </c>
      <c r="AO68" s="2066" t="n">
        <f aca="false">'03.24 по датам'!AO68</f>
        <v>0</v>
      </c>
      <c r="AP68" s="2238"/>
      <c r="AQ68" s="2239"/>
      <c r="AR68" s="2240"/>
      <c r="AS68" s="2062"/>
      <c r="AT68" s="2063"/>
      <c r="AU68" s="2064" t="str">
        <f aca="false">'03.24 по датам'!AU68</f>
        <v>Вынгапуровское</v>
      </c>
      <c r="AV68" s="2064" t="n">
        <f aca="false">'03.24 по датам'!AV68</f>
        <v>0</v>
      </c>
      <c r="AW68" s="2067" t="n">
        <f aca="false">'03.24 по датам'!AW68</f>
        <v>0</v>
      </c>
      <c r="AX68" s="2065" t="n">
        <f aca="false">'03.24 по датам'!AX68</f>
        <v>0</v>
      </c>
      <c r="AY68" s="2065" t="n">
        <f aca="false">'03.24 по датам'!AY68</f>
        <v>0</v>
      </c>
      <c r="AZ68" s="2065" t="n">
        <f aca="false">'03.24 по датам'!AZ68</f>
        <v>0</v>
      </c>
      <c r="BA68" s="2065" t="n">
        <f aca="false">'03.24 по датам'!BA68</f>
        <v>0</v>
      </c>
      <c r="BB68" s="2065" t="n">
        <f aca="false">'03.24 по датам'!BB68</f>
        <v>0</v>
      </c>
      <c r="BC68" s="2065" t="n">
        <f aca="false">'03.24 по датам'!BC68</f>
        <v>0</v>
      </c>
      <c r="BD68" s="2065" t="n">
        <f aca="false">'03.24 по датам'!BD68</f>
        <v>0</v>
      </c>
      <c r="BE68" s="2065" t="n">
        <f aca="false">'03.24 по датам'!BE68</f>
        <v>0</v>
      </c>
      <c r="BF68" s="2065" t="n">
        <f aca="false">'03.24 по датам'!BF68</f>
        <v>0</v>
      </c>
      <c r="BG68" s="2065" t="n">
        <f aca="false">'03.24 по датам'!BG68</f>
        <v>0</v>
      </c>
      <c r="BH68" s="2065" t="n">
        <f aca="false">'03.24 по датам'!BH68</f>
        <v>0</v>
      </c>
      <c r="BI68" s="2065" t="n">
        <f aca="false">'03.24 по датам'!BI68</f>
        <v>0</v>
      </c>
      <c r="BJ68" s="2065" t="n">
        <f aca="false">'03.24 по датам'!BJ68</f>
        <v>0</v>
      </c>
      <c r="BK68" s="2065" t="n">
        <f aca="false">'03.24 по датам'!BK68</f>
        <v>0</v>
      </c>
      <c r="BL68" s="2065" t="n">
        <f aca="false">'03.24 по датам'!BL68</f>
        <v>0</v>
      </c>
      <c r="BM68" s="2065" t="n">
        <f aca="false">'03.24 по датам'!BM68</f>
        <v>0</v>
      </c>
      <c r="BN68" s="2065" t="n">
        <f aca="false">'03.24 по датам'!BN68</f>
        <v>0</v>
      </c>
      <c r="BO68" s="2065" t="n">
        <f aca="false">'03.24 по датам'!BO68</f>
        <v>0</v>
      </c>
      <c r="BP68" s="2065" t="n">
        <f aca="false">'03.24 по датам'!BP68</f>
        <v>0</v>
      </c>
      <c r="BQ68" s="2066" t="n">
        <f aca="false">'03.24 по датам'!BQ68</f>
        <v>0</v>
      </c>
      <c r="BR68" s="2238"/>
      <c r="BS68" s="2239"/>
      <c r="BT68" s="2240"/>
      <c r="BU68" s="2062"/>
      <c r="BV68" s="2063"/>
      <c r="BW68" s="2068" t="n">
        <f aca="false">'03.24 по датам'!BW68</f>
        <v>0</v>
      </c>
      <c r="BX68" s="2303" t="n">
        <f aca="false">'03.24 по датам'!BX68</f>
        <v>0</v>
      </c>
      <c r="BY68" s="2065" t="n">
        <f aca="false">'03.24 по датам'!BY68</f>
        <v>0</v>
      </c>
      <c r="BZ68" s="2065" t="n">
        <f aca="false">'03.24 по датам'!BZ68</f>
        <v>0</v>
      </c>
      <c r="CA68" s="2065" t="n">
        <f aca="false">'03.24 по датам'!CA68</f>
        <v>0</v>
      </c>
      <c r="CB68" s="2065" t="n">
        <f aca="false">'03.24 по датам'!CB68</f>
        <v>0</v>
      </c>
      <c r="CC68" s="2065" t="n">
        <f aca="false">'03.24 по датам'!CC68</f>
        <v>0</v>
      </c>
      <c r="CD68" s="2065" t="n">
        <f aca="false">'03.24 по датам'!CD68</f>
        <v>0</v>
      </c>
      <c r="CE68" s="2065" t="n">
        <f aca="false">'03.24 по датам'!CE68</f>
        <v>0</v>
      </c>
      <c r="CF68" s="2065" t="n">
        <f aca="false">'03.24 по датам'!CF68</f>
        <v>0</v>
      </c>
      <c r="CG68" s="2065" t="n">
        <f aca="false">'03.24 по датам'!CG68</f>
        <v>0</v>
      </c>
      <c r="CH68" s="2065" t="n">
        <f aca="false">'03.24 по датам'!CH68</f>
        <v>0</v>
      </c>
      <c r="CI68" s="2066" t="n">
        <f aca="false">'03.24 по датам'!CI68</f>
        <v>0</v>
      </c>
      <c r="CJ68" s="2238"/>
      <c r="CK68" s="2239"/>
      <c r="CL68" s="2240"/>
      <c r="CM68" s="2062"/>
      <c r="CN68" s="2063"/>
      <c r="CO68" s="2063"/>
      <c r="CP68" s="2063"/>
      <c r="CQ68" s="2092" t="n">
        <f aca="false">'03.24 по датам'!CQ68</f>
        <v>0</v>
      </c>
      <c r="CR68" s="2092" t="n">
        <f aca="false">'03.24 по датам'!CR68</f>
        <v>0</v>
      </c>
      <c r="CS68" s="2092" t="n">
        <f aca="false">'03.24 по датам'!CS68</f>
        <v>0</v>
      </c>
      <c r="CT68" s="2092" t="n">
        <f aca="false">'03.24 по датам'!CT68</f>
        <v>0</v>
      </c>
      <c r="CU68" s="2092" t="n">
        <f aca="false">'03.24 по датам'!CU68</f>
        <v>0</v>
      </c>
      <c r="CV68" s="2092" t="n">
        <f aca="false">'03.24 по датам'!CV68</f>
        <v>0</v>
      </c>
      <c r="CW68" s="2092" t="n">
        <f aca="false">'03.24 по датам'!CW68</f>
        <v>0</v>
      </c>
      <c r="CX68" s="2092" t="n">
        <f aca="false">'03.24 по датам'!CX68</f>
        <v>0</v>
      </c>
      <c r="CY68" s="2092" t="n">
        <f aca="false">'03.24 по датам'!CY68</f>
        <v>0</v>
      </c>
      <c r="CZ68" s="2092" t="n">
        <f aca="false">'03.24 по датам'!CZ68</f>
        <v>0</v>
      </c>
      <c r="DA68" s="2092" t="n">
        <f aca="false">'03.24 по датам'!DA68</f>
        <v>0</v>
      </c>
      <c r="DB68" s="2092" t="n">
        <f aca="false">'03.24 по датам'!DB68</f>
        <v>0</v>
      </c>
      <c r="DC68" s="2287" t="n">
        <f aca="false">'03.24 по датам'!DC68</f>
        <v>0</v>
      </c>
      <c r="DD68" s="2242"/>
      <c r="DE68" s="2243"/>
      <c r="DF68" s="2240"/>
      <c r="DG68" s="2069"/>
      <c r="DH68" s="2070"/>
      <c r="DI68" s="2068" t="n">
        <f aca="false">'03.24 по датам'!DI68</f>
        <v>0</v>
      </c>
      <c r="DJ68" s="2065" t="n">
        <f aca="false">'03.24 по датам'!DJ68</f>
        <v>0</v>
      </c>
      <c r="DK68" s="2092" t="n">
        <f aca="false">'03.24 по датам'!DK68</f>
        <v>0</v>
      </c>
      <c r="DL68" s="2092" t="n">
        <f aca="false">'03.24 по датам'!DL68</f>
        <v>0</v>
      </c>
      <c r="DM68" s="2092" t="n">
        <f aca="false">'03.24 по датам'!DM68</f>
        <v>0</v>
      </c>
      <c r="DN68" s="2092" t="n">
        <f aca="false">'03.24 по датам'!DN68</f>
        <v>0</v>
      </c>
      <c r="DO68" s="2092" t="n">
        <f aca="false">'03.24 по датам'!DO68</f>
        <v>0</v>
      </c>
      <c r="DP68" s="2092" t="n">
        <f aca="false">'03.24 по датам'!DP68</f>
        <v>0</v>
      </c>
      <c r="DQ68" s="2092" t="n">
        <f aca="false">'03.24 по датам'!DQ68</f>
        <v>0</v>
      </c>
      <c r="DR68" s="2092" t="n">
        <f aca="false">'03.24 по датам'!DR68</f>
        <v>0</v>
      </c>
      <c r="DS68" s="2092" t="n">
        <f aca="false">'03.24 по датам'!DS68</f>
        <v>0</v>
      </c>
      <c r="DT68" s="2092" t="n">
        <f aca="false">'03.24 по датам'!DT68</f>
        <v>0</v>
      </c>
      <c r="DU68" s="2287" t="n">
        <f aca="false">'03.24 по датам'!DU68</f>
        <v>0</v>
      </c>
      <c r="DV68" s="2242"/>
      <c r="DW68" s="2243"/>
      <c r="DX68" s="2240"/>
      <c r="DY68" s="2069"/>
      <c r="DZ68" s="2070"/>
      <c r="EA68" s="2065" t="str">
        <f aca="false">'03.24 по датам'!EA68</f>
        <v>скв</v>
      </c>
      <c r="EB68" s="2065" t="n">
        <f aca="false">'03.24 по датам'!EB68</f>
        <v>0</v>
      </c>
      <c r="EC68" s="2065" t="n">
        <f aca="false">'03.24 по датам'!EC68</f>
        <v>0</v>
      </c>
      <c r="ED68" s="2065" t="n">
        <f aca="false">'03.24 по датам'!ED68</f>
        <v>0</v>
      </c>
      <c r="EE68" s="2092" t="n">
        <f aca="false">'03.24 по датам'!EE68</f>
        <v>0</v>
      </c>
      <c r="EF68" s="2065" t="n">
        <f aca="false">'03.24 по датам'!EF68</f>
        <v>0</v>
      </c>
      <c r="EG68" s="2065" t="n">
        <f aca="false">'03.24 по датам'!EG68</f>
        <v>0</v>
      </c>
      <c r="EH68" s="2065" t="n">
        <f aca="false">'03.24 по датам'!EH68</f>
        <v>0</v>
      </c>
      <c r="EI68" s="2065" t="n">
        <f aca="false">'03.24 по датам'!EI68</f>
        <v>0</v>
      </c>
      <c r="EJ68" s="2065" t="n">
        <f aca="false">'03.24 по датам'!EJ68</f>
        <v>0</v>
      </c>
      <c r="EK68" s="2065" t="n">
        <f aca="false">'03.24 по датам'!EK68</f>
        <v>0</v>
      </c>
      <c r="EL68" s="2065" t="n">
        <f aca="false">'03.24 по датам'!EL68</f>
        <v>0</v>
      </c>
      <c r="EM68" s="2065" t="n">
        <f aca="false">'03.24 по датам'!EM68</f>
        <v>0</v>
      </c>
      <c r="EN68" s="2065" t="n">
        <f aca="false">'03.24 по датам'!EN68</f>
        <v>0</v>
      </c>
      <c r="EO68" s="2065" t="n">
        <f aca="false">'03.24 по датам'!EO68</f>
        <v>0</v>
      </c>
      <c r="EP68" s="2065" t="n">
        <f aca="false">'03.24 по датам'!EP68</f>
        <v>0</v>
      </c>
      <c r="EQ68" s="2065" t="n">
        <f aca="false">'03.24 по датам'!EQ68</f>
        <v>0</v>
      </c>
      <c r="ER68" s="2065" t="n">
        <f aca="false">'03.24 по датам'!ER68</f>
        <v>0</v>
      </c>
      <c r="ES68" s="2065" t="n">
        <f aca="false">'03.24 по датам'!ES68</f>
        <v>0</v>
      </c>
      <c r="ET68" s="2065" t="n">
        <f aca="false">'03.24 по датам'!ET68</f>
        <v>0</v>
      </c>
      <c r="EU68" s="2065" t="n">
        <f aca="false">'03.24 по датам'!EU68</f>
        <v>0</v>
      </c>
      <c r="EV68" s="2065" t="n">
        <f aca="false">'03.24 по датам'!EV68</f>
        <v>0</v>
      </c>
      <c r="EW68" s="2065" t="n">
        <f aca="false">'03.24 по датам'!EW68</f>
        <v>0</v>
      </c>
      <c r="EX68" s="2065" t="n">
        <f aca="false">'03.24 по датам'!EX68</f>
        <v>0</v>
      </c>
      <c r="EY68" s="2066" t="n">
        <f aca="false">'03.24 по датам'!EY68</f>
        <v>0</v>
      </c>
      <c r="EZ68" s="2238"/>
      <c r="FA68" s="2239"/>
      <c r="FB68" s="2240"/>
      <c r="FC68" s="2069"/>
      <c r="FD68" s="2070"/>
      <c r="FE68" s="2065" t="n">
        <f aca="false">'03.24 по датам'!FE68</f>
        <v>0</v>
      </c>
      <c r="FF68" s="2065" t="n">
        <f aca="false">'03.24 по датам'!FF68</f>
        <v>0</v>
      </c>
      <c r="FG68" s="2065" t="n">
        <f aca="false">'03.24 по датам'!FG68</f>
        <v>0</v>
      </c>
      <c r="FH68" s="2065" t="n">
        <f aca="false">'03.24 по датам'!FH68</f>
        <v>0</v>
      </c>
      <c r="FI68" s="2065" t="n">
        <f aca="false">'03.24 по датам'!FI68</f>
        <v>0</v>
      </c>
      <c r="FJ68" s="2065" t="n">
        <f aca="false">'03.24 по датам'!FJ68</f>
        <v>0</v>
      </c>
      <c r="FK68" s="2065" t="n">
        <f aca="false">'03.24 по датам'!FK68</f>
        <v>0</v>
      </c>
      <c r="FL68" s="2065" t="n">
        <f aca="false">'03.24 по датам'!FL68</f>
        <v>0</v>
      </c>
      <c r="FM68" s="2065" t="n">
        <f aca="false">'03.24 по датам'!FM68</f>
        <v>0</v>
      </c>
      <c r="FN68" s="2066" t="n">
        <f aca="false">'03.24 по датам'!FN68</f>
        <v>0</v>
      </c>
      <c r="FO68" s="2238"/>
      <c r="FP68" s="2239"/>
      <c r="FQ68" s="2240"/>
      <c r="FR68" s="2069"/>
      <c r="FS68" s="2070"/>
      <c r="FT68" s="2271"/>
      <c r="FU68" s="2271"/>
      <c r="FV68" s="2072"/>
      <c r="FW68" s="2072"/>
      <c r="FX68" s="2072"/>
      <c r="FY68" s="2072"/>
      <c r="FZ68" s="2072"/>
      <c r="GA68" s="2072"/>
      <c r="GB68" s="2072"/>
      <c r="GC68" s="2072"/>
      <c r="GD68" s="2072"/>
      <c r="GE68" s="2072"/>
      <c r="GF68" s="2072"/>
      <c r="GG68" s="2072"/>
      <c r="GH68" s="2072"/>
      <c r="GI68" s="2072"/>
      <c r="GJ68" s="2072"/>
      <c r="GK68" s="2072"/>
      <c r="GL68" s="2072"/>
      <c r="GM68" s="2072"/>
      <c r="GN68" s="2072"/>
      <c r="GO68" s="2072"/>
      <c r="GP68" s="2072"/>
      <c r="GQ68" s="2072"/>
      <c r="GR68" s="2072"/>
      <c r="GS68" s="2073"/>
      <c r="GT68" s="2242"/>
      <c r="GU68" s="2243"/>
      <c r="GV68" s="2240"/>
      <c r="GW68" s="2076"/>
      <c r="GX68" s="2063"/>
      <c r="GY68" s="2062"/>
      <c r="GZ68" s="2077" t="n">
        <f aca="false">'03.24 по датам'!GZ68</f>
        <v>0</v>
      </c>
      <c r="HA68" s="2078" t="n">
        <f aca="false">'03.24 по датам'!HA68</f>
        <v>0</v>
      </c>
      <c r="HB68" s="2272"/>
      <c r="HC68" s="2080"/>
      <c r="HD68" s="2247" t="n">
        <f aca="false">'03.24 по датам'!HD68</f>
        <v>0</v>
      </c>
      <c r="HE68" s="2272"/>
      <c r="HF68" s="2082"/>
      <c r="HG68" s="2083"/>
      <c r="HH68" s="2068"/>
      <c r="HI68" s="2273"/>
      <c r="HJ68" s="2274"/>
      <c r="HK68" s="2274"/>
      <c r="HL68" s="2274"/>
      <c r="HM68" s="2274"/>
      <c r="HN68" s="2274"/>
      <c r="HO68" s="2274"/>
      <c r="HP68" s="2274"/>
      <c r="HQ68" s="2274"/>
      <c r="HR68" s="2274"/>
      <c r="HS68" s="2274"/>
      <c r="HT68" s="2274"/>
      <c r="HU68" s="2274"/>
      <c r="HV68" s="2274"/>
      <c r="HW68" s="2274"/>
      <c r="HX68" s="2274"/>
      <c r="HY68" s="2274"/>
      <c r="HZ68" s="2275"/>
      <c r="IA68" s="2238"/>
      <c r="IB68" s="2239"/>
      <c r="IC68" s="2240"/>
      <c r="ID68" s="2062"/>
      <c r="IE68" s="2076"/>
      <c r="IF68" s="2085" t="n">
        <f aca="false">'03.24 по датам'!IF68</f>
        <v>0</v>
      </c>
      <c r="IG68" s="2085" t="n">
        <f aca="false">'03.24 по датам'!IG68</f>
        <v>0</v>
      </c>
      <c r="IH68" s="2086" t="n">
        <f aca="false">'03.24 по датам'!IH68</f>
        <v>0</v>
      </c>
      <c r="II68" s="2249"/>
      <c r="IJ68" s="2250"/>
      <c r="IK68" s="2089"/>
      <c r="IL68" s="2090"/>
      <c r="IM68" s="2083" t="n">
        <f aca="false">'03.24 по датам'!IM68</f>
        <v>0</v>
      </c>
      <c r="IN68" s="2092" t="n">
        <f aca="false">'03.24 по датам'!IN68</f>
        <v>0</v>
      </c>
      <c r="IO68" s="2093" t="n">
        <f aca="false">'03.24 по датам'!IO68</f>
        <v>0</v>
      </c>
      <c r="IP68" s="2093" t="n">
        <f aca="false">'03.24 по датам'!IP68</f>
        <v>0</v>
      </c>
      <c r="IQ68" s="2093" t="n">
        <f aca="false">'03.24 по датам'!IQ68</f>
        <v>0</v>
      </c>
      <c r="IR68" s="2093" t="n">
        <f aca="false">'03.24 по датам'!IR68</f>
        <v>0</v>
      </c>
      <c r="IS68" s="2093" t="n">
        <f aca="false">'03.24 по датам'!IS68</f>
        <v>0</v>
      </c>
      <c r="IT68" s="2093" t="n">
        <f aca="false">'03.24 по датам'!IT68</f>
        <v>0</v>
      </c>
      <c r="IU68" s="2093" t="n">
        <f aca="false">'03.24 по датам'!IU68</f>
        <v>0</v>
      </c>
      <c r="IV68" s="2094" t="n">
        <f aca="false">'03.24 по датам'!IV68</f>
        <v>0</v>
      </c>
      <c r="IW68" s="2251"/>
      <c r="IX68" s="2252"/>
      <c r="IY68" s="2253"/>
      <c r="IZ68" s="2062"/>
      <c r="JA68" s="2063"/>
      <c r="JB68" s="2098" t="n">
        <f aca="false">'03.24 по датам'!JB68</f>
        <v>0</v>
      </c>
      <c r="JC68" s="2245"/>
      <c r="JD68" s="2100" t="n">
        <f aca="false">'03.24 по датам'!JD68</f>
        <v>0</v>
      </c>
      <c r="JE68" s="2101"/>
      <c r="JF68" s="2102"/>
      <c r="JG68" s="2254" t="n">
        <f aca="false">'03.24 по датам'!JG68</f>
        <v>0</v>
      </c>
      <c r="JH68" s="2254" t="n">
        <f aca="false">'03.24 по датам'!JH68</f>
        <v>0</v>
      </c>
      <c r="JI68" s="2103" t="n">
        <f aca="false">'03.24 по датам'!JI68</f>
        <v>0</v>
      </c>
      <c r="JJ68" s="2104" t="n">
        <f aca="false">'03.24 по датам'!JJ68</f>
        <v>0</v>
      </c>
      <c r="JK68" s="2276"/>
      <c r="JL68" s="2106"/>
      <c r="JM68" s="2107" t="e">
        <f aca="false">JM$4:JM$4+SUMIF($C$5:JL$5,"Нараст. баланс",$C70:JL70)+SUMIF($C$7:JH$7,"Итого (с ВНР)",$C70:JH70)-SUMIF($C$5:JL$5,"Геол. снижение,  т/сут",$C70:JL70)-SUMIF(JJ$7:JL$7,"Итого",JJ70:JL70)-SUMIF($C$7:JL$7,"Итого (с ВСП)",$C70:JL70)</f>
        <v>#VALUE!</v>
      </c>
      <c r="JN68" s="2108"/>
      <c r="JO68" s="2109" t="e">
        <f aca="false">'03.24 НГДП по датам'!CA68:CA70</f>
        <v>#VALUE!</v>
      </c>
      <c r="JP68" s="2110"/>
      <c r="JQ68" s="2111"/>
      <c r="JR68" s="2257"/>
    </row>
    <row r="69" customFormat="false" ht="11.25" hidden="false" customHeight="true" outlineLevel="0" collapsed="false">
      <c r="A69" s="2056"/>
      <c r="B69" s="2113" t="s">
        <v>663</v>
      </c>
      <c r="C69" s="2123" t="n">
        <f aca="false">'03.24 по датам'!C69</f>
        <v>3104</v>
      </c>
      <c r="D69" s="2123" t="n">
        <f aca="false">'03.24 по датам'!D69</f>
        <v>0</v>
      </c>
      <c r="E69" s="2123" t="n">
        <f aca="false">'03.24 по датам'!E69</f>
        <v>0</v>
      </c>
      <c r="F69" s="2123" t="n">
        <f aca="false">'03.24 по датам'!F69</f>
        <v>0</v>
      </c>
      <c r="G69" s="2121" t="n">
        <f aca="false">'03.24 по датам'!G69</f>
        <v>0</v>
      </c>
      <c r="H69" s="2121" t="n">
        <f aca="false">'03.24 по датам'!H69</f>
        <v>0</v>
      </c>
      <c r="I69" s="2121" t="n">
        <f aca="false">'03.24 по датам'!I69</f>
        <v>0</v>
      </c>
      <c r="J69" s="2121" t="n">
        <f aca="false">'03.24 по датам'!J69</f>
        <v>0</v>
      </c>
      <c r="K69" s="2121" t="n">
        <f aca="false">'03.24 по датам'!K69</f>
        <v>0</v>
      </c>
      <c r="L69" s="2121" t="n">
        <f aca="false">'03.24 по датам'!L69</f>
        <v>0</v>
      </c>
      <c r="M69" s="2121" t="n">
        <f aca="false">'03.24 по датам'!M69</f>
        <v>0</v>
      </c>
      <c r="N69" s="2121" t="n">
        <f aca="false">'03.24 по датам'!N69</f>
        <v>0</v>
      </c>
      <c r="O69" s="2121" t="n">
        <f aca="false">'03.24 по датам'!O69</f>
        <v>0</v>
      </c>
      <c r="P69" s="2121" t="n">
        <f aca="false">'03.24 по датам'!P69</f>
        <v>0</v>
      </c>
      <c r="Q69" s="2121" t="n">
        <f aca="false">'03.24 по датам'!Q69</f>
        <v>0</v>
      </c>
      <c r="R69" s="2121" t="n">
        <f aca="false">'03.24 по датам'!R69</f>
        <v>0</v>
      </c>
      <c r="S69" s="2121" t="n">
        <f aca="false">'03.24 по датам'!S69</f>
        <v>0</v>
      </c>
      <c r="T69" s="2121" t="n">
        <f aca="false">'03.24 по датам'!T69</f>
        <v>0</v>
      </c>
      <c r="U69" s="2121" t="n">
        <f aca="false">'03.24 по датам'!U69</f>
        <v>0</v>
      </c>
      <c r="V69" s="2121" t="n">
        <f aca="false">'03.24 по датам'!V69</f>
        <v>0</v>
      </c>
      <c r="W69" s="2122" t="n">
        <f aca="false">'03.24 по датам'!W69</f>
        <v>0</v>
      </c>
      <c r="X69" s="2115"/>
      <c r="Y69" s="2116"/>
      <c r="Z69" s="2117"/>
      <c r="AA69" s="2118" t="n">
        <f aca="false">COUNTIF(C69:Z69,"&gt;"&amp;0)</f>
        <v>1</v>
      </c>
      <c r="AB69" s="2119"/>
      <c r="AC69" s="2120" t="n">
        <f aca="false">'03.24 по датам'!AC69</f>
        <v>0</v>
      </c>
      <c r="AD69" s="2120" t="n">
        <f aca="false">'03.24 по датам'!AD69</f>
        <v>0</v>
      </c>
      <c r="AE69" s="2121" t="n">
        <f aca="false">'03.24 по датам'!AE69</f>
        <v>0</v>
      </c>
      <c r="AF69" s="2121" t="n">
        <f aca="false">'03.24 по датам'!AF69</f>
        <v>0</v>
      </c>
      <c r="AG69" s="2121" t="n">
        <f aca="false">'03.24 по датам'!AG69</f>
        <v>0</v>
      </c>
      <c r="AH69" s="2121" t="n">
        <f aca="false">'03.24 по датам'!AH69</f>
        <v>0</v>
      </c>
      <c r="AI69" s="2121" t="n">
        <f aca="false">'03.24 по датам'!AI69</f>
        <v>0</v>
      </c>
      <c r="AJ69" s="2121" t="n">
        <f aca="false">'03.24 по датам'!AJ69</f>
        <v>0</v>
      </c>
      <c r="AK69" s="2121" t="n">
        <f aca="false">'03.24 по датам'!AK69</f>
        <v>0</v>
      </c>
      <c r="AL69" s="2121" t="n">
        <f aca="false">'03.24 по датам'!AL69</f>
        <v>0</v>
      </c>
      <c r="AM69" s="2121" t="n">
        <f aca="false">'03.24 по датам'!AM69</f>
        <v>0</v>
      </c>
      <c r="AN69" s="2121" t="n">
        <f aca="false">'03.24 по датам'!AN69</f>
        <v>0</v>
      </c>
      <c r="AO69" s="2122" t="n">
        <f aca="false">'03.24 по датам'!AO69</f>
        <v>0</v>
      </c>
      <c r="AP69" s="2115"/>
      <c r="AQ69" s="2116"/>
      <c r="AR69" s="2117"/>
      <c r="AS69" s="2118" t="n">
        <f aca="false">COUNTIF(AC70:AR70,"&gt;"&amp;0)</f>
        <v>0</v>
      </c>
      <c r="AT69" s="2119"/>
      <c r="AU69" s="2120" t="n">
        <f aca="false">'03.24 по датам'!AU69</f>
        <v>746</v>
      </c>
      <c r="AV69" s="2120" t="n">
        <f aca="false">'03.24 по датам'!AV69</f>
        <v>0</v>
      </c>
      <c r="AW69" s="2123" t="n">
        <f aca="false">'03.24 по датам'!AW69</f>
        <v>0</v>
      </c>
      <c r="AX69" s="2121" t="n">
        <f aca="false">'03.24 по датам'!AX69</f>
        <v>0</v>
      </c>
      <c r="AY69" s="2121" t="n">
        <f aca="false">'03.24 по датам'!AY69</f>
        <v>0</v>
      </c>
      <c r="AZ69" s="2121" t="n">
        <f aca="false">'03.24 по датам'!AZ69</f>
        <v>0</v>
      </c>
      <c r="BA69" s="2121" t="n">
        <f aca="false">'03.24 по датам'!BA69</f>
        <v>0</v>
      </c>
      <c r="BB69" s="2121" t="n">
        <f aca="false">'03.24 по датам'!BB69</f>
        <v>0</v>
      </c>
      <c r="BC69" s="2121" t="n">
        <f aca="false">'03.24 по датам'!BC69</f>
        <v>0</v>
      </c>
      <c r="BD69" s="2121" t="n">
        <f aca="false">'03.24 по датам'!BD69</f>
        <v>0</v>
      </c>
      <c r="BE69" s="2121" t="n">
        <f aca="false">'03.24 по датам'!BE69</f>
        <v>0</v>
      </c>
      <c r="BF69" s="2121" t="n">
        <f aca="false">'03.24 по датам'!BF69</f>
        <v>0</v>
      </c>
      <c r="BG69" s="2121" t="n">
        <f aca="false">'03.24 по датам'!BG69</f>
        <v>0</v>
      </c>
      <c r="BH69" s="2121" t="n">
        <f aca="false">'03.24 по датам'!BH69</f>
        <v>0</v>
      </c>
      <c r="BI69" s="2121" t="n">
        <f aca="false">'03.24 по датам'!BI69</f>
        <v>0</v>
      </c>
      <c r="BJ69" s="2121" t="n">
        <f aca="false">'03.24 по датам'!BJ69</f>
        <v>0</v>
      </c>
      <c r="BK69" s="2121" t="n">
        <f aca="false">'03.24 по датам'!BK69</f>
        <v>0</v>
      </c>
      <c r="BL69" s="2121" t="n">
        <f aca="false">'03.24 по датам'!BL69</f>
        <v>0</v>
      </c>
      <c r="BM69" s="2121" t="n">
        <f aca="false">'03.24 по датам'!BM69</f>
        <v>0</v>
      </c>
      <c r="BN69" s="2121" t="n">
        <f aca="false">'03.24 по датам'!BN69</f>
        <v>0</v>
      </c>
      <c r="BO69" s="2121" t="n">
        <f aca="false">'03.24 по датам'!BO69</f>
        <v>0</v>
      </c>
      <c r="BP69" s="2121" t="n">
        <f aca="false">'03.24 по датам'!BP69</f>
        <v>0</v>
      </c>
      <c r="BQ69" s="2122" t="n">
        <f aca="false">'03.24 по датам'!BQ69</f>
        <v>0</v>
      </c>
      <c r="BR69" s="2115"/>
      <c r="BS69" s="2116"/>
      <c r="BT69" s="2117"/>
      <c r="BU69" s="2118" t="n">
        <f aca="false">COUNTIF(AU70:BT70,"&gt;"&amp;0)</f>
        <v>1</v>
      </c>
      <c r="BV69" s="2119"/>
      <c r="BW69" s="2124" t="n">
        <f aca="false">'03.24 по датам'!BW69</f>
        <v>0</v>
      </c>
      <c r="BX69" s="2304" t="n">
        <f aca="false">'03.24 по датам'!BX69</f>
        <v>0</v>
      </c>
      <c r="BY69" s="2121" t="n">
        <f aca="false">'03.24 по датам'!BY69</f>
        <v>0</v>
      </c>
      <c r="BZ69" s="2121" t="n">
        <f aca="false">'03.24 по датам'!BZ69</f>
        <v>0</v>
      </c>
      <c r="CA69" s="2121" t="n">
        <f aca="false">'03.24 по датам'!CA69</f>
        <v>0</v>
      </c>
      <c r="CB69" s="2121" t="n">
        <f aca="false">'03.24 по датам'!CB69</f>
        <v>0</v>
      </c>
      <c r="CC69" s="2121" t="n">
        <f aca="false">'03.24 по датам'!CC69</f>
        <v>0</v>
      </c>
      <c r="CD69" s="2121" t="n">
        <f aca="false">'03.24 по датам'!CD69</f>
        <v>0</v>
      </c>
      <c r="CE69" s="2121" t="n">
        <f aca="false">'03.24 по датам'!CE69</f>
        <v>0</v>
      </c>
      <c r="CF69" s="2121" t="n">
        <f aca="false">'03.24 по датам'!CF69</f>
        <v>0</v>
      </c>
      <c r="CG69" s="2121" t="n">
        <f aca="false">'03.24 по датам'!CG69</f>
        <v>0</v>
      </c>
      <c r="CH69" s="2121" t="n">
        <f aca="false">'03.24 по датам'!CH69</f>
        <v>0</v>
      </c>
      <c r="CI69" s="2122" t="n">
        <f aca="false">'03.24 по датам'!CI69</f>
        <v>0</v>
      </c>
      <c r="CJ69" s="2115"/>
      <c r="CK69" s="2116"/>
      <c r="CL69" s="2117"/>
      <c r="CM69" s="2118" t="n">
        <f aca="false">COUNTIF(BW70:CL70,"&gt;"&amp;0)</f>
        <v>0</v>
      </c>
      <c r="CN69" s="2119"/>
      <c r="CO69" s="2119" t="n">
        <f aca="false">AA69+AS69+BU69+CM69</f>
        <v>2</v>
      </c>
      <c r="CP69" s="2119"/>
      <c r="CQ69" s="2150" t="n">
        <f aca="false">'03.24 по датам'!CQ69</f>
        <v>0</v>
      </c>
      <c r="CR69" s="2150" t="n">
        <f aca="false">'03.24 по датам'!CR69</f>
        <v>0</v>
      </c>
      <c r="CS69" s="2150" t="n">
        <f aca="false">'03.24 по датам'!CS69</f>
        <v>0</v>
      </c>
      <c r="CT69" s="2150" t="n">
        <f aca="false">'03.24 по датам'!CT69</f>
        <v>0</v>
      </c>
      <c r="CU69" s="2150" t="n">
        <f aca="false">'03.24 по датам'!CU69</f>
        <v>0</v>
      </c>
      <c r="CV69" s="2150" t="n">
        <f aca="false">'03.24 по датам'!CV69</f>
        <v>0</v>
      </c>
      <c r="CW69" s="2150" t="n">
        <f aca="false">'03.24 по датам'!CW69</f>
        <v>0</v>
      </c>
      <c r="CX69" s="2150" t="n">
        <f aca="false">'03.24 по датам'!CX69</f>
        <v>0</v>
      </c>
      <c r="CY69" s="2150" t="n">
        <f aca="false">'03.24 по датам'!CY69</f>
        <v>0</v>
      </c>
      <c r="CZ69" s="2150" t="n">
        <f aca="false">'03.24 по датам'!CZ69</f>
        <v>0</v>
      </c>
      <c r="DA69" s="2150" t="n">
        <f aca="false">'03.24 по датам'!DA69</f>
        <v>0</v>
      </c>
      <c r="DB69" s="2150" t="n">
        <f aca="false">'03.24 по датам'!DB69</f>
        <v>0</v>
      </c>
      <c r="DC69" s="2289" t="n">
        <f aca="false">'03.24 по датам'!DC69</f>
        <v>0</v>
      </c>
      <c r="DD69" s="2130"/>
      <c r="DE69" s="2131"/>
      <c r="DF69" s="2117"/>
      <c r="DG69" s="2125" t="n">
        <f aca="false">SUBTOTAL(9,CQ71:DF71)</f>
        <v>0</v>
      </c>
      <c r="DH69" s="2126"/>
      <c r="DI69" s="2124" t="n">
        <f aca="false">'03.24 по датам'!DI69</f>
        <v>0</v>
      </c>
      <c r="DJ69" s="2121" t="n">
        <f aca="false">'03.24 по датам'!DJ69</f>
        <v>0</v>
      </c>
      <c r="DK69" s="2150" t="n">
        <f aca="false">'03.24 по датам'!DK69</f>
        <v>0</v>
      </c>
      <c r="DL69" s="2150" t="n">
        <f aca="false">'03.24 по датам'!DL69</f>
        <v>0</v>
      </c>
      <c r="DM69" s="2150" t="n">
        <f aca="false">'03.24 по датам'!DM69</f>
        <v>0</v>
      </c>
      <c r="DN69" s="2150" t="n">
        <f aca="false">'03.24 по датам'!DN69</f>
        <v>0</v>
      </c>
      <c r="DO69" s="2150" t="n">
        <f aca="false">'03.24 по датам'!DO69</f>
        <v>0</v>
      </c>
      <c r="DP69" s="2150" t="n">
        <f aca="false">'03.24 по датам'!DP69</f>
        <v>0</v>
      </c>
      <c r="DQ69" s="2150" t="n">
        <f aca="false">'03.24 по датам'!DQ69</f>
        <v>0</v>
      </c>
      <c r="DR69" s="2150" t="n">
        <f aca="false">'03.24 по датам'!DR69</f>
        <v>0</v>
      </c>
      <c r="DS69" s="2150" t="n">
        <f aca="false">'03.24 по датам'!DS69</f>
        <v>0</v>
      </c>
      <c r="DT69" s="2150" t="n">
        <f aca="false">'03.24 по датам'!DT69</f>
        <v>0</v>
      </c>
      <c r="DU69" s="2289" t="n">
        <f aca="false">'03.24 по датам'!DU69</f>
        <v>0</v>
      </c>
      <c r="DV69" s="2130"/>
      <c r="DW69" s="2131"/>
      <c r="DX69" s="2117"/>
      <c r="DY69" s="2125" t="n">
        <f aca="false">COUNTIF(DI70:DX70,"&gt;"&amp;0)</f>
        <v>0</v>
      </c>
      <c r="DZ69" s="2126"/>
      <c r="EA69" s="2121" t="str">
        <f aca="false">'03.24 по датам'!EA69</f>
        <v>N</v>
      </c>
      <c r="EB69" s="2121" t="n">
        <f aca="false">'03.24 по датам'!EB69</f>
        <v>0</v>
      </c>
      <c r="EC69" s="2121" t="n">
        <f aca="false">'03.24 по датам'!EC69</f>
        <v>0</v>
      </c>
      <c r="ED69" s="2121" t="n">
        <f aca="false">'03.24 по датам'!ED69</f>
        <v>0</v>
      </c>
      <c r="EE69" s="2150" t="n">
        <f aca="false">'03.24 по датам'!EE69</f>
        <v>0</v>
      </c>
      <c r="EF69" s="2121" t="n">
        <f aca="false">'03.24 по датам'!EF69</f>
        <v>0</v>
      </c>
      <c r="EG69" s="2121" t="n">
        <f aca="false">'03.24 по датам'!EG69</f>
        <v>0</v>
      </c>
      <c r="EH69" s="2121" t="n">
        <f aca="false">'03.24 по датам'!EH69</f>
        <v>0</v>
      </c>
      <c r="EI69" s="2121" t="n">
        <f aca="false">'03.24 по датам'!EI69</f>
        <v>0</v>
      </c>
      <c r="EJ69" s="2121" t="n">
        <f aca="false">'03.24 по датам'!EJ69</f>
        <v>0</v>
      </c>
      <c r="EK69" s="2121" t="n">
        <f aca="false">'03.24 по датам'!EK69</f>
        <v>0</v>
      </c>
      <c r="EL69" s="2121" t="n">
        <f aca="false">'03.24 по датам'!EL69</f>
        <v>0</v>
      </c>
      <c r="EM69" s="2121" t="n">
        <f aca="false">'03.24 по датам'!EM69</f>
        <v>0</v>
      </c>
      <c r="EN69" s="2121" t="n">
        <f aca="false">'03.24 по датам'!EN69</f>
        <v>0</v>
      </c>
      <c r="EO69" s="2121" t="n">
        <f aca="false">'03.24 по датам'!EO69</f>
        <v>0</v>
      </c>
      <c r="EP69" s="2121" t="n">
        <f aca="false">'03.24 по датам'!EP69</f>
        <v>0</v>
      </c>
      <c r="EQ69" s="2121" t="n">
        <f aca="false">'03.24 по датам'!EQ69</f>
        <v>0</v>
      </c>
      <c r="ER69" s="2121" t="n">
        <f aca="false">'03.24 по датам'!ER69</f>
        <v>0</v>
      </c>
      <c r="ES69" s="2121" t="n">
        <f aca="false">'03.24 по датам'!ES69</f>
        <v>0</v>
      </c>
      <c r="ET69" s="2121" t="n">
        <f aca="false">'03.24 по датам'!ET69</f>
        <v>0</v>
      </c>
      <c r="EU69" s="2121" t="n">
        <f aca="false">'03.24 по датам'!EU69</f>
        <v>0</v>
      </c>
      <c r="EV69" s="2121" t="n">
        <f aca="false">'03.24 по датам'!EV69</f>
        <v>0</v>
      </c>
      <c r="EW69" s="2121" t="n">
        <f aca="false">'03.24 по датам'!EW69</f>
        <v>0</v>
      </c>
      <c r="EX69" s="2121" t="n">
        <f aca="false">'03.24 по датам'!EX69</f>
        <v>0</v>
      </c>
      <c r="EY69" s="2122" t="n">
        <f aca="false">'03.24 по датам'!EY69</f>
        <v>0</v>
      </c>
      <c r="EZ69" s="2115"/>
      <c r="FA69" s="2116"/>
      <c r="FB69" s="2117"/>
      <c r="FC69" s="2125" t="n">
        <f aca="false">COUNTIF(EA70:FB70,"&gt;"&amp;0)</f>
        <v>1</v>
      </c>
      <c r="FD69" s="2126"/>
      <c r="FE69" s="2121" t="n">
        <f aca="false">'03.24 по датам'!FE69</f>
        <v>0</v>
      </c>
      <c r="FF69" s="2121" t="n">
        <f aca="false">'03.24 по датам'!FF69</f>
        <v>0</v>
      </c>
      <c r="FG69" s="2121" t="n">
        <f aca="false">'03.24 по датам'!FG69</f>
        <v>0</v>
      </c>
      <c r="FH69" s="2121" t="n">
        <f aca="false">'03.24 по датам'!FH69</f>
        <v>0</v>
      </c>
      <c r="FI69" s="2121" t="n">
        <f aca="false">'03.24 по датам'!FI69</f>
        <v>0</v>
      </c>
      <c r="FJ69" s="2121" t="n">
        <f aca="false">'03.24 по датам'!FJ69</f>
        <v>0</v>
      </c>
      <c r="FK69" s="2121" t="n">
        <f aca="false">'03.24 по датам'!FK69</f>
        <v>0</v>
      </c>
      <c r="FL69" s="2121" t="n">
        <f aca="false">'03.24 по датам'!FL69</f>
        <v>0</v>
      </c>
      <c r="FM69" s="2121" t="n">
        <f aca="false">'03.24 по датам'!FM69</f>
        <v>0</v>
      </c>
      <c r="FN69" s="2122" t="n">
        <f aca="false">'03.24 по датам'!FN69</f>
        <v>0</v>
      </c>
      <c r="FO69" s="2115"/>
      <c r="FP69" s="2116"/>
      <c r="FQ69" s="2117"/>
      <c r="FR69" s="2125" t="n">
        <f aca="false">COUNTIF(FE70:FQ70,"&gt;"&amp;0)</f>
        <v>0</v>
      </c>
      <c r="FS69" s="2126"/>
      <c r="FT69" s="2277"/>
      <c r="FU69" s="2277"/>
      <c r="FV69" s="2128"/>
      <c r="FW69" s="2128"/>
      <c r="FX69" s="2128"/>
      <c r="FY69" s="2128"/>
      <c r="FZ69" s="2128"/>
      <c r="GA69" s="2128"/>
      <c r="GB69" s="2128"/>
      <c r="GC69" s="2128"/>
      <c r="GD69" s="2128"/>
      <c r="GE69" s="2128"/>
      <c r="GF69" s="2128"/>
      <c r="GG69" s="2128"/>
      <c r="GH69" s="2128"/>
      <c r="GI69" s="2128"/>
      <c r="GJ69" s="2128"/>
      <c r="GK69" s="2128"/>
      <c r="GL69" s="2128"/>
      <c r="GM69" s="2128"/>
      <c r="GN69" s="2128"/>
      <c r="GO69" s="2128"/>
      <c r="GP69" s="2128"/>
      <c r="GQ69" s="2128"/>
      <c r="GR69" s="2128"/>
      <c r="GS69" s="2129"/>
      <c r="GT69" s="2130"/>
      <c r="GU69" s="2131"/>
      <c r="GV69" s="2117"/>
      <c r="GW69" s="2132" t="n">
        <f aca="false">SUBTOTAL(9,FT71:GV71)</f>
        <v>0</v>
      </c>
      <c r="GX69" s="2119" t="n">
        <f aca="false">SUBTOTAL(9,FT71:GV71)</f>
        <v>0</v>
      </c>
      <c r="GY69" s="2133"/>
      <c r="GZ69" s="2134" t="n">
        <f aca="false">'03.24 по датам'!GZ69</f>
        <v>0</v>
      </c>
      <c r="HA69" s="2135" t="n">
        <f aca="false">'03.24 по датам'!HA69</f>
        <v>0</v>
      </c>
      <c r="HB69" s="2136"/>
      <c r="HC69" s="2137"/>
      <c r="HD69" s="2261" t="n">
        <f aca="false">'03.24 по датам'!HD69</f>
        <v>0</v>
      </c>
      <c r="HE69" s="2136"/>
      <c r="HF69" s="2139"/>
      <c r="HG69" s="2140"/>
      <c r="HH69" s="2124"/>
      <c r="HI69" s="2278"/>
      <c r="HJ69" s="2279"/>
      <c r="HK69" s="2279"/>
      <c r="HL69" s="2279"/>
      <c r="HM69" s="2279"/>
      <c r="HN69" s="2279"/>
      <c r="HO69" s="2279"/>
      <c r="HP69" s="2279"/>
      <c r="HQ69" s="2279"/>
      <c r="HR69" s="2279"/>
      <c r="HS69" s="2279"/>
      <c r="HT69" s="2279"/>
      <c r="HU69" s="2279"/>
      <c r="HV69" s="2279"/>
      <c r="HW69" s="2279"/>
      <c r="HX69" s="2279"/>
      <c r="HY69" s="2279"/>
      <c r="HZ69" s="2280"/>
      <c r="IA69" s="2115"/>
      <c r="IB69" s="2116"/>
      <c r="IC69" s="2117"/>
      <c r="ID69" s="2118" t="n">
        <f aca="false">SUBTOTAL(9,HG71:IC71)</f>
        <v>0</v>
      </c>
      <c r="IE69" s="2142"/>
      <c r="IF69" s="2143" t="n">
        <f aca="false">'03.24 по датам'!IF69</f>
        <v>0</v>
      </c>
      <c r="IG69" s="2143" t="n">
        <f aca="false">'03.24 по датам'!IG69</f>
        <v>0</v>
      </c>
      <c r="IH69" s="2144" t="n">
        <f aca="false">'03.24 по датам'!IH69</f>
        <v>0</v>
      </c>
      <c r="II69" s="2145"/>
      <c r="IJ69" s="2146"/>
      <c r="IK69" s="2147" t="n">
        <f aca="false">SUBTOTAL(9,IF71:IJ71)</f>
        <v>0</v>
      </c>
      <c r="IL69" s="2148"/>
      <c r="IM69" s="2140" t="n">
        <f aca="false">'03.24 по датам'!IM69</f>
        <v>0</v>
      </c>
      <c r="IN69" s="2150" t="n">
        <f aca="false">'03.24 по датам'!IN69</f>
        <v>0</v>
      </c>
      <c r="IO69" s="2151" t="n">
        <f aca="false">'03.24 по датам'!IO69</f>
        <v>0</v>
      </c>
      <c r="IP69" s="2151" t="n">
        <f aca="false">'03.24 по датам'!IP69</f>
        <v>0</v>
      </c>
      <c r="IQ69" s="2151" t="n">
        <f aca="false">'03.24 по датам'!IQ69</f>
        <v>0</v>
      </c>
      <c r="IR69" s="2151" t="n">
        <f aca="false">'03.24 по датам'!IR69</f>
        <v>0</v>
      </c>
      <c r="IS69" s="2151" t="n">
        <f aca="false">'03.24 по датам'!IS69</f>
        <v>0</v>
      </c>
      <c r="IT69" s="2151" t="n">
        <f aca="false">'03.24 по датам'!IT69</f>
        <v>0</v>
      </c>
      <c r="IU69" s="2151" t="n">
        <f aca="false">'03.24 по датам'!IU69</f>
        <v>0</v>
      </c>
      <c r="IV69" s="2152" t="n">
        <f aca="false">'03.24 по датам'!IV69</f>
        <v>0</v>
      </c>
      <c r="IW69" s="2153"/>
      <c r="IX69" s="2154"/>
      <c r="IY69" s="2155"/>
      <c r="IZ69" s="2118" t="n">
        <f aca="false">SUBTOTAL(3,IM69:IY69)</f>
        <v>10</v>
      </c>
      <c r="JA69" s="2156"/>
      <c r="JB69" s="2157" t="n">
        <f aca="false">'03.24 по датам'!JB69</f>
        <v>0</v>
      </c>
      <c r="JC69" s="2158"/>
      <c r="JD69" s="2159" t="n">
        <f aca="false">'03.24 по датам'!JD69</f>
        <v>0</v>
      </c>
      <c r="JE69" s="2160"/>
      <c r="JF69" s="2161"/>
      <c r="JG69" s="2263" t="n">
        <f aca="false">'03.24 по датам'!JG69</f>
        <v>0</v>
      </c>
      <c r="JH69" s="2263" t="n">
        <f aca="false">'03.24 по датам'!JH69</f>
        <v>0</v>
      </c>
      <c r="JI69" s="2162" t="n">
        <f aca="false">'03.24 по датам'!JI69</f>
        <v>0</v>
      </c>
      <c r="JJ69" s="2163" t="n">
        <f aca="false">'03.24 по датам'!JJ69</f>
        <v>0</v>
      </c>
      <c r="JK69" s="2281"/>
      <c r="JL69" s="2165"/>
      <c r="JM69" s="2107"/>
      <c r="JN69" s="2108"/>
      <c r="JO69" s="2109"/>
      <c r="JP69" s="2166"/>
      <c r="JQ69" s="2167"/>
      <c r="JR69" s="2168"/>
    </row>
    <row r="70" customFormat="false" ht="11.25" hidden="false" customHeight="true" outlineLevel="0" collapsed="false">
      <c r="A70" s="2056"/>
      <c r="B70" s="2169" t="s">
        <v>661</v>
      </c>
      <c r="C70" s="2179" t="n">
        <f aca="false">'03.24 по датам'!C70</f>
        <v>30</v>
      </c>
      <c r="D70" s="2179" t="n">
        <f aca="false">'03.24 по датам'!D70</f>
        <v>0</v>
      </c>
      <c r="E70" s="2179" t="n">
        <f aca="false">'03.24 по датам'!E70</f>
        <v>0</v>
      </c>
      <c r="F70" s="2179" t="n">
        <f aca="false">'03.24 по датам'!F70</f>
        <v>0</v>
      </c>
      <c r="G70" s="2177" t="n">
        <f aca="false">'03.24 по датам'!G70</f>
        <v>0</v>
      </c>
      <c r="H70" s="2177" t="n">
        <f aca="false">'03.24 по датам'!H70</f>
        <v>0</v>
      </c>
      <c r="I70" s="2177" t="n">
        <f aca="false">'03.24 по датам'!I70</f>
        <v>0</v>
      </c>
      <c r="J70" s="2177" t="n">
        <f aca="false">'03.24 по датам'!J70</f>
        <v>0</v>
      </c>
      <c r="K70" s="2177" t="n">
        <f aca="false">'03.24 по датам'!K70</f>
        <v>0</v>
      </c>
      <c r="L70" s="2177" t="n">
        <f aca="false">'03.24 по датам'!L70</f>
        <v>0</v>
      </c>
      <c r="M70" s="2177" t="n">
        <f aca="false">'03.24 по датам'!M70</f>
        <v>0</v>
      </c>
      <c r="N70" s="2177" t="n">
        <f aca="false">'03.24 по датам'!N70</f>
        <v>0</v>
      </c>
      <c r="O70" s="2177" t="n">
        <f aca="false">'03.24 по датам'!O70</f>
        <v>0</v>
      </c>
      <c r="P70" s="2177" t="n">
        <f aca="false">'03.24 по датам'!P70</f>
        <v>0</v>
      </c>
      <c r="Q70" s="2177" t="n">
        <f aca="false">'03.24 по датам'!Q70</f>
        <v>0</v>
      </c>
      <c r="R70" s="2177" t="n">
        <f aca="false">'03.24 по датам'!R70</f>
        <v>0</v>
      </c>
      <c r="S70" s="2177" t="n">
        <f aca="false">'03.24 по датам'!S70</f>
        <v>0</v>
      </c>
      <c r="T70" s="2177" t="n">
        <f aca="false">'03.24 по датам'!T70</f>
        <v>0</v>
      </c>
      <c r="U70" s="2177" t="n">
        <f aca="false">'03.24 по датам'!U70</f>
        <v>0</v>
      </c>
      <c r="V70" s="2177" t="n">
        <f aca="false">'03.24 по датам'!V70</f>
        <v>0</v>
      </c>
      <c r="W70" s="2178" t="n">
        <f aca="false">'03.24 по датам'!W70</f>
        <v>0</v>
      </c>
      <c r="X70" s="2171"/>
      <c r="Y70" s="2172"/>
      <c r="Z70" s="2173"/>
      <c r="AA70" s="2174" t="n">
        <f aca="false">SUBTOTAL(9,C70:Z70)</f>
        <v>30</v>
      </c>
      <c r="AB70" s="2175" t="n">
        <f aca="false">AA70+AB66</f>
        <v>150</v>
      </c>
      <c r="AC70" s="2176" t="n">
        <f aca="false">'03.24 по датам'!AC70</f>
        <v>0</v>
      </c>
      <c r="AD70" s="2176" t="n">
        <f aca="false">'03.24 по датам'!AD70</f>
        <v>0</v>
      </c>
      <c r="AE70" s="2177" t="n">
        <f aca="false">'03.24 по датам'!AE70</f>
        <v>0</v>
      </c>
      <c r="AF70" s="2177" t="n">
        <f aca="false">'03.24 по датам'!AF70</f>
        <v>0</v>
      </c>
      <c r="AG70" s="2177" t="n">
        <f aca="false">'03.24 по датам'!AG70</f>
        <v>0</v>
      </c>
      <c r="AH70" s="2177" t="n">
        <f aca="false">'03.24 по датам'!AH70</f>
        <v>0</v>
      </c>
      <c r="AI70" s="2177" t="n">
        <f aca="false">'03.24 по датам'!AI70</f>
        <v>0</v>
      </c>
      <c r="AJ70" s="2177" t="n">
        <f aca="false">'03.24 по датам'!AJ70</f>
        <v>0</v>
      </c>
      <c r="AK70" s="2177" t="n">
        <f aca="false">'03.24 по датам'!AK70</f>
        <v>0</v>
      </c>
      <c r="AL70" s="2177" t="n">
        <f aca="false">'03.24 по датам'!AL70</f>
        <v>0</v>
      </c>
      <c r="AM70" s="2177" t="n">
        <f aca="false">'03.24 по датам'!AM70</f>
        <v>0</v>
      </c>
      <c r="AN70" s="2177" t="n">
        <f aca="false">'03.24 по датам'!AN70</f>
        <v>0</v>
      </c>
      <c r="AO70" s="2178" t="n">
        <f aca="false">'03.24 по датам'!AO70</f>
        <v>0</v>
      </c>
      <c r="AP70" s="2171"/>
      <c r="AQ70" s="2172"/>
      <c r="AR70" s="2173"/>
      <c r="AS70" s="2174" t="n">
        <f aca="false">SUBTOTAL(9,AC70:AR70)</f>
        <v>0</v>
      </c>
      <c r="AT70" s="2175" t="n">
        <f aca="false">AS70+AT66</f>
        <v>0</v>
      </c>
      <c r="AU70" s="2176" t="n">
        <f aca="false">'03.24 по датам'!AU70</f>
        <v>21</v>
      </c>
      <c r="AV70" s="2176" t="n">
        <f aca="false">'03.24 по датам'!AV70</f>
        <v>0</v>
      </c>
      <c r="AW70" s="2179" t="n">
        <f aca="false">'03.24 по датам'!AW70</f>
        <v>0</v>
      </c>
      <c r="AX70" s="2177" t="n">
        <f aca="false">'03.24 по датам'!AX70</f>
        <v>0</v>
      </c>
      <c r="AY70" s="2177" t="n">
        <f aca="false">'03.24 по датам'!AY70</f>
        <v>0</v>
      </c>
      <c r="AZ70" s="2177" t="n">
        <f aca="false">'03.24 по датам'!AZ70</f>
        <v>0</v>
      </c>
      <c r="BA70" s="2177" t="n">
        <f aca="false">'03.24 по датам'!BA70</f>
        <v>0</v>
      </c>
      <c r="BB70" s="2177" t="n">
        <f aca="false">'03.24 по датам'!BB70</f>
        <v>0</v>
      </c>
      <c r="BC70" s="2177" t="n">
        <f aca="false">'03.24 по датам'!BC70</f>
        <v>0</v>
      </c>
      <c r="BD70" s="2177" t="n">
        <f aca="false">'03.24 по датам'!BD70</f>
        <v>0</v>
      </c>
      <c r="BE70" s="2177" t="n">
        <f aca="false">'03.24 по датам'!BE70</f>
        <v>0</v>
      </c>
      <c r="BF70" s="2177" t="n">
        <f aca="false">'03.24 по датам'!BF70</f>
        <v>0</v>
      </c>
      <c r="BG70" s="2177" t="n">
        <f aca="false">'03.24 по датам'!BG70</f>
        <v>0</v>
      </c>
      <c r="BH70" s="2177" t="n">
        <f aca="false">'03.24 по датам'!BH70</f>
        <v>0</v>
      </c>
      <c r="BI70" s="2177" t="n">
        <f aca="false">'03.24 по датам'!BI70</f>
        <v>0</v>
      </c>
      <c r="BJ70" s="2177" t="n">
        <f aca="false">'03.24 по датам'!BJ70</f>
        <v>0</v>
      </c>
      <c r="BK70" s="2177" t="n">
        <f aca="false">'03.24 по датам'!BK70</f>
        <v>0</v>
      </c>
      <c r="BL70" s="2177" t="n">
        <f aca="false">'03.24 по датам'!BL70</f>
        <v>0</v>
      </c>
      <c r="BM70" s="2177" t="n">
        <f aca="false">'03.24 по датам'!BM70</f>
        <v>0</v>
      </c>
      <c r="BN70" s="2177" t="n">
        <f aca="false">'03.24 по датам'!BN70</f>
        <v>0</v>
      </c>
      <c r="BO70" s="2177" t="n">
        <f aca="false">'03.24 по датам'!BO70</f>
        <v>0</v>
      </c>
      <c r="BP70" s="2177" t="n">
        <f aca="false">'03.24 по датам'!BP70</f>
        <v>0</v>
      </c>
      <c r="BQ70" s="2178" t="n">
        <f aca="false">'03.24 по датам'!BQ70</f>
        <v>0</v>
      </c>
      <c r="BR70" s="2171"/>
      <c r="BS70" s="2172"/>
      <c r="BT70" s="2173"/>
      <c r="BU70" s="2174" t="n">
        <f aca="false">SUBTOTAL(9,AU70:BT70)</f>
        <v>21</v>
      </c>
      <c r="BV70" s="2175" t="n">
        <f aca="false">BU70+BV66</f>
        <v>61</v>
      </c>
      <c r="BW70" s="2180" t="n">
        <f aca="false">'03.24 по датам'!BW70</f>
        <v>0</v>
      </c>
      <c r="BX70" s="2305" t="n">
        <f aca="false">'03.24 по датам'!BX70</f>
        <v>0</v>
      </c>
      <c r="BY70" s="2177" t="n">
        <f aca="false">'03.24 по датам'!BY70</f>
        <v>0</v>
      </c>
      <c r="BZ70" s="2177" t="n">
        <f aca="false">'03.24 по датам'!BZ70</f>
        <v>0</v>
      </c>
      <c r="CA70" s="2177" t="n">
        <f aca="false">'03.24 по датам'!CA70</f>
        <v>0</v>
      </c>
      <c r="CB70" s="2177" t="n">
        <f aca="false">'03.24 по датам'!CB70</f>
        <v>0</v>
      </c>
      <c r="CC70" s="2177" t="n">
        <f aca="false">'03.24 по датам'!CC70</f>
        <v>0</v>
      </c>
      <c r="CD70" s="2177" t="n">
        <f aca="false">'03.24 по датам'!CD70</f>
        <v>0</v>
      </c>
      <c r="CE70" s="2177" t="n">
        <f aca="false">'03.24 по датам'!CE70</f>
        <v>0</v>
      </c>
      <c r="CF70" s="2177" t="n">
        <f aca="false">'03.24 по датам'!CF70</f>
        <v>0</v>
      </c>
      <c r="CG70" s="2177" t="n">
        <f aca="false">'03.24 по датам'!CG70</f>
        <v>0</v>
      </c>
      <c r="CH70" s="2177" t="n">
        <f aca="false">'03.24 по датам'!CH70</f>
        <v>0</v>
      </c>
      <c r="CI70" s="2178" t="n">
        <f aca="false">'03.24 по датам'!CI70</f>
        <v>0</v>
      </c>
      <c r="CJ70" s="2171"/>
      <c r="CK70" s="2172"/>
      <c r="CL70" s="2173"/>
      <c r="CM70" s="2174" t="n">
        <f aca="false">SUBTOTAL(9,BW70:CL70)</f>
        <v>0</v>
      </c>
      <c r="CN70" s="2175" t="n">
        <f aca="false">CM70+CN66</f>
        <v>0</v>
      </c>
      <c r="CO70" s="2175" t="n">
        <f aca="false">AA70+AS70+BU70+CM70</f>
        <v>51</v>
      </c>
      <c r="CP70" s="2175" t="n">
        <f aca="false">CO70+CP66</f>
        <v>211</v>
      </c>
      <c r="CQ70" s="2204" t="n">
        <f aca="false">'03.24 по датам'!CQ70</f>
        <v>0</v>
      </c>
      <c r="CR70" s="2204" t="n">
        <f aca="false">'03.24 по датам'!CR70</f>
        <v>0</v>
      </c>
      <c r="CS70" s="2204" t="n">
        <f aca="false">'03.24 по датам'!CS70</f>
        <v>0</v>
      </c>
      <c r="CT70" s="2204" t="n">
        <f aca="false">'03.24 по датам'!CT70</f>
        <v>0</v>
      </c>
      <c r="CU70" s="2204" t="n">
        <f aca="false">'03.24 по датам'!CU70</f>
        <v>0</v>
      </c>
      <c r="CV70" s="2204" t="n">
        <f aca="false">'03.24 по датам'!CV70</f>
        <v>0</v>
      </c>
      <c r="CW70" s="2204" t="n">
        <f aca="false">'03.24 по датам'!CW70</f>
        <v>0</v>
      </c>
      <c r="CX70" s="2204" t="n">
        <f aca="false">'03.24 по датам'!CX70</f>
        <v>0</v>
      </c>
      <c r="CY70" s="2204" t="n">
        <f aca="false">'03.24 по датам'!CY70</f>
        <v>0</v>
      </c>
      <c r="CZ70" s="2204" t="n">
        <f aca="false">'03.24 по датам'!CZ70</f>
        <v>0</v>
      </c>
      <c r="DA70" s="2204" t="n">
        <f aca="false">'03.24 по датам'!DA70</f>
        <v>0</v>
      </c>
      <c r="DB70" s="2204" t="n">
        <f aca="false">'03.24 по датам'!DB70</f>
        <v>0</v>
      </c>
      <c r="DC70" s="2290" t="n">
        <f aca="false">'03.24 по датам'!DC70</f>
        <v>0</v>
      </c>
      <c r="DD70" s="2186"/>
      <c r="DE70" s="2187"/>
      <c r="DF70" s="2173"/>
      <c r="DG70" s="2181" t="n">
        <f aca="false">SUBTOTAL(9,CQ70:DF70)</f>
        <v>0</v>
      </c>
      <c r="DH70" s="2182" t="n">
        <f aca="false">DG70:DG70+IF($B66:$B66=2,0,DH66:DH66)</f>
        <v>0</v>
      </c>
      <c r="DI70" s="2180" t="n">
        <f aca="false">'03.24 по датам'!DI70</f>
        <v>0</v>
      </c>
      <c r="DJ70" s="2177" t="n">
        <f aca="false">'03.24 по датам'!DJ70</f>
        <v>0</v>
      </c>
      <c r="DK70" s="2204" t="n">
        <f aca="false">'03.24 по датам'!DK70</f>
        <v>0</v>
      </c>
      <c r="DL70" s="2204" t="n">
        <f aca="false">'03.24 по датам'!DL70</f>
        <v>0</v>
      </c>
      <c r="DM70" s="2204" t="n">
        <f aca="false">'03.24 по датам'!DM70</f>
        <v>0</v>
      </c>
      <c r="DN70" s="2204" t="n">
        <f aca="false">'03.24 по датам'!DN70</f>
        <v>0</v>
      </c>
      <c r="DO70" s="2204" t="n">
        <f aca="false">'03.24 по датам'!DO70</f>
        <v>0</v>
      </c>
      <c r="DP70" s="2204" t="n">
        <f aca="false">'03.24 по датам'!DP70</f>
        <v>0</v>
      </c>
      <c r="DQ70" s="2204" t="n">
        <f aca="false">'03.24 по датам'!DQ70</f>
        <v>0</v>
      </c>
      <c r="DR70" s="2204" t="n">
        <f aca="false">'03.24 по датам'!DR70</f>
        <v>0</v>
      </c>
      <c r="DS70" s="2204" t="n">
        <f aca="false">'03.24 по датам'!DS70</f>
        <v>0</v>
      </c>
      <c r="DT70" s="2204" t="n">
        <f aca="false">'03.24 по датам'!DT70</f>
        <v>0</v>
      </c>
      <c r="DU70" s="2290" t="n">
        <f aca="false">'03.24 по датам'!DU70</f>
        <v>0</v>
      </c>
      <c r="DV70" s="2186"/>
      <c r="DW70" s="2187"/>
      <c r="DX70" s="2173"/>
      <c r="DY70" s="2181" t="n">
        <f aca="false">SUBTOTAL(9,DI70:DX70)</f>
        <v>0</v>
      </c>
      <c r="DZ70" s="2182" t="n">
        <f aca="false">DY70:DY70+IF($B66:$B66=2,0,DZ66:DZ66)</f>
        <v>0</v>
      </c>
      <c r="EA70" s="2177" t="n">
        <f aca="false">'03.24 по датам'!EA70</f>
        <v>10</v>
      </c>
      <c r="EB70" s="2177" t="n">
        <f aca="false">'03.24 по датам'!EB70</f>
        <v>0</v>
      </c>
      <c r="EC70" s="2177" t="n">
        <f aca="false">'03.24 по датам'!EC70</f>
        <v>0</v>
      </c>
      <c r="ED70" s="2177" t="n">
        <f aca="false">'03.24 по датам'!ED70</f>
        <v>0</v>
      </c>
      <c r="EE70" s="2177" t="n">
        <f aca="false">'03.24 по датам'!EE70</f>
        <v>0</v>
      </c>
      <c r="EF70" s="2177" t="n">
        <f aca="false">'03.24 по датам'!EF70</f>
        <v>0</v>
      </c>
      <c r="EG70" s="2177" t="n">
        <f aca="false">'03.24 по датам'!EG70</f>
        <v>0</v>
      </c>
      <c r="EH70" s="2177" t="n">
        <f aca="false">'03.24 по датам'!EH70</f>
        <v>0</v>
      </c>
      <c r="EI70" s="2177" t="n">
        <f aca="false">'03.24 по датам'!EI70</f>
        <v>0</v>
      </c>
      <c r="EJ70" s="2177" t="n">
        <f aca="false">'03.24 по датам'!EJ70</f>
        <v>0</v>
      </c>
      <c r="EK70" s="2177" t="n">
        <f aca="false">'03.24 по датам'!EK70</f>
        <v>0</v>
      </c>
      <c r="EL70" s="2177" t="n">
        <f aca="false">'03.24 по датам'!EL70</f>
        <v>0</v>
      </c>
      <c r="EM70" s="2177" t="n">
        <f aca="false">'03.24 по датам'!EM70</f>
        <v>0</v>
      </c>
      <c r="EN70" s="2177" t="n">
        <f aca="false">'03.24 по датам'!EN70</f>
        <v>0</v>
      </c>
      <c r="EO70" s="2177" t="n">
        <f aca="false">'03.24 по датам'!EO70</f>
        <v>0</v>
      </c>
      <c r="EP70" s="2177" t="n">
        <f aca="false">'03.24 по датам'!EP70</f>
        <v>0</v>
      </c>
      <c r="EQ70" s="2177" t="n">
        <f aca="false">'03.24 по датам'!EQ70</f>
        <v>0</v>
      </c>
      <c r="ER70" s="2177" t="n">
        <f aca="false">'03.24 по датам'!ER70</f>
        <v>0</v>
      </c>
      <c r="ES70" s="2177" t="n">
        <f aca="false">'03.24 по датам'!ES70</f>
        <v>0</v>
      </c>
      <c r="ET70" s="2177" t="n">
        <f aca="false">'03.24 по датам'!ET70</f>
        <v>0</v>
      </c>
      <c r="EU70" s="2177" t="n">
        <f aca="false">'03.24 по датам'!EU70</f>
        <v>0</v>
      </c>
      <c r="EV70" s="2177" t="n">
        <f aca="false">'03.24 по датам'!EV70</f>
        <v>0</v>
      </c>
      <c r="EW70" s="2177" t="n">
        <f aca="false">'03.24 по датам'!EW70</f>
        <v>0</v>
      </c>
      <c r="EX70" s="2177" t="n">
        <f aca="false">'03.24 по датам'!EX70</f>
        <v>0</v>
      </c>
      <c r="EY70" s="2178" t="n">
        <f aca="false">'03.24 по датам'!EY70</f>
        <v>0</v>
      </c>
      <c r="EZ70" s="2171"/>
      <c r="FA70" s="2172"/>
      <c r="FB70" s="2173"/>
      <c r="FC70" s="2181" t="n">
        <f aca="false">SUBTOTAL(9,EA70:FB70)</f>
        <v>10</v>
      </c>
      <c r="FD70" s="2182" t="n">
        <f aca="false">FC70:FC70+IF($B66:$B66=2,0,FD66:FD66)</f>
        <v>131</v>
      </c>
      <c r="FE70" s="2177" t="n">
        <f aca="false">'03.24 по датам'!FE70</f>
        <v>0</v>
      </c>
      <c r="FF70" s="2177" t="n">
        <f aca="false">'03.24 по датам'!FF70</f>
        <v>0</v>
      </c>
      <c r="FG70" s="2177" t="n">
        <f aca="false">'03.24 по датам'!FG70</f>
        <v>0</v>
      </c>
      <c r="FH70" s="2177" t="n">
        <f aca="false">'03.24 по датам'!FH70</f>
        <v>0</v>
      </c>
      <c r="FI70" s="2177" t="n">
        <f aca="false">'03.24 по датам'!FI70</f>
        <v>0</v>
      </c>
      <c r="FJ70" s="2177" t="n">
        <f aca="false">'03.24 по датам'!FJ70</f>
        <v>0</v>
      </c>
      <c r="FK70" s="2177" t="n">
        <f aca="false">'03.24 по датам'!FK70</f>
        <v>0</v>
      </c>
      <c r="FL70" s="2177" t="n">
        <f aca="false">'03.24 по датам'!FL70</f>
        <v>0</v>
      </c>
      <c r="FM70" s="2177" t="n">
        <f aca="false">'03.24 по датам'!FM70</f>
        <v>0</v>
      </c>
      <c r="FN70" s="2178" t="n">
        <f aca="false">'03.24 по датам'!FN70</f>
        <v>0</v>
      </c>
      <c r="FO70" s="2171"/>
      <c r="FP70" s="2172"/>
      <c r="FQ70" s="2300"/>
      <c r="FR70" s="2181" t="n">
        <f aca="false">SUBTOTAL(9,FE70:FQ70)</f>
        <v>0</v>
      </c>
      <c r="FS70" s="2182" t="n">
        <f aca="false">FR70:FR70+IF($B66:$B66=2,0,FS66:FS66)</f>
        <v>0</v>
      </c>
      <c r="FT70" s="2282" t="n">
        <f aca="false">'03.24 по датам'!GX70-'03.24 НГДП по датам'!AW70</f>
        <v>0</v>
      </c>
      <c r="FU70" s="2282"/>
      <c r="FV70" s="2184"/>
      <c r="FW70" s="2184"/>
      <c r="FX70" s="2184"/>
      <c r="FY70" s="2184"/>
      <c r="FZ70" s="2184"/>
      <c r="GA70" s="2184"/>
      <c r="GB70" s="2184"/>
      <c r="GC70" s="2184"/>
      <c r="GD70" s="2184"/>
      <c r="GE70" s="2184"/>
      <c r="GF70" s="2184"/>
      <c r="GG70" s="2184"/>
      <c r="GH70" s="2184"/>
      <c r="GI70" s="2184"/>
      <c r="GJ70" s="2184"/>
      <c r="GK70" s="2184"/>
      <c r="GL70" s="2184"/>
      <c r="GM70" s="2184"/>
      <c r="GN70" s="2184"/>
      <c r="GO70" s="2184"/>
      <c r="GP70" s="2184"/>
      <c r="GQ70" s="2184"/>
      <c r="GR70" s="2184"/>
      <c r="GS70" s="2185"/>
      <c r="GT70" s="2186"/>
      <c r="GU70" s="2187"/>
      <c r="GV70" s="2173"/>
      <c r="GW70" s="2188" t="n">
        <f aca="false">SUBTOTAL(9,FT70:GV70)</f>
        <v>0</v>
      </c>
      <c r="GX70" s="2175" t="n">
        <f aca="false">SUBTOTAL(9,FT70:GV70)</f>
        <v>0</v>
      </c>
      <c r="GY70" s="2174" t="n">
        <f aca="false">GX70:GX70+IF($B66:$B66=2,0,GY66:GY66)</f>
        <v>0</v>
      </c>
      <c r="GZ70" s="2189" t="n">
        <f aca="false">'03.24 по датам'!GZ70</f>
        <v>0</v>
      </c>
      <c r="HA70" s="2190" t="n">
        <f aca="false">'03.24 по датам'!HA70</f>
        <v>0</v>
      </c>
      <c r="HB70" s="2191"/>
      <c r="HC70" s="2192" t="n">
        <f aca="false">SUBTOTAL(9,GZ70:HB70)</f>
        <v>0</v>
      </c>
      <c r="HD70" s="2193" t="n">
        <f aca="false">$HD$14+HD66</f>
        <v>570.45</v>
      </c>
      <c r="HE70" s="2194"/>
      <c r="HF70" s="2195" t="n">
        <f aca="false">SUM(HD70:HE70)</f>
        <v>570.45</v>
      </c>
      <c r="HG70" s="2196" t="n">
        <f aca="false">'03.24 по датам'!ID70-'03.24 НГДП по датам'!BF70</f>
        <v>0</v>
      </c>
      <c r="HH70" s="2180"/>
      <c r="HI70" s="2266"/>
      <c r="HJ70" s="2283"/>
      <c r="HK70" s="2283"/>
      <c r="HL70" s="2283"/>
      <c r="HM70" s="2283"/>
      <c r="HN70" s="2283"/>
      <c r="HO70" s="2283"/>
      <c r="HP70" s="2283"/>
      <c r="HQ70" s="2283"/>
      <c r="HR70" s="2283"/>
      <c r="HS70" s="2283"/>
      <c r="HT70" s="2283"/>
      <c r="HU70" s="2283"/>
      <c r="HV70" s="2283"/>
      <c r="HW70" s="2283"/>
      <c r="HX70" s="2283"/>
      <c r="HY70" s="2283"/>
      <c r="HZ70" s="2284"/>
      <c r="IA70" s="2171"/>
      <c r="IB70" s="2172"/>
      <c r="IC70" s="2173"/>
      <c r="ID70" s="2174" t="n">
        <f aca="false">SUBTOTAL(9,HG70:IC70)</f>
        <v>0</v>
      </c>
      <c r="IE70" s="2188" t="n">
        <f aca="false">ID70:ID70+IF($B66:$B66=2,0,IE66:IE66)</f>
        <v>86</v>
      </c>
      <c r="IF70" s="2198" t="n">
        <f aca="false">'03.24 по датам'!IF70</f>
        <v>0</v>
      </c>
      <c r="IG70" s="2198" t="n">
        <f aca="false">'03.24 по датам'!IG70</f>
        <v>0</v>
      </c>
      <c r="IH70" s="2199" t="n">
        <f aca="false">'03.24 по датам'!IH70</f>
        <v>0</v>
      </c>
      <c r="II70" s="2200"/>
      <c r="IJ70" s="2201"/>
      <c r="IK70" s="2202" t="n">
        <f aca="false">SUBTOTAL(9,IF70:IJ70)</f>
        <v>0</v>
      </c>
      <c r="IL70" s="2203" t="n">
        <f aca="false">IK70:IK70+IF($B66:$B66=2,0,IL66:IL66)</f>
        <v>0</v>
      </c>
      <c r="IM70" s="2196" t="n">
        <f aca="false">'03.24 по датам'!IM70</f>
        <v>0</v>
      </c>
      <c r="IN70" s="2204" t="n">
        <f aca="false">'03.24 по датам'!IN70</f>
        <v>0</v>
      </c>
      <c r="IO70" s="2177" t="n">
        <f aca="false">'03.24 по датам'!IO70</f>
        <v>0</v>
      </c>
      <c r="IP70" s="2177" t="n">
        <f aca="false">'03.24 по датам'!IP70</f>
        <v>0</v>
      </c>
      <c r="IQ70" s="2177" t="n">
        <f aca="false">'03.24 по датам'!IQ70</f>
        <v>0</v>
      </c>
      <c r="IR70" s="2177" t="n">
        <f aca="false">'03.24 по датам'!IR70</f>
        <v>0</v>
      </c>
      <c r="IS70" s="2177" t="n">
        <f aca="false">'03.24 по датам'!IS70</f>
        <v>0</v>
      </c>
      <c r="IT70" s="2177" t="n">
        <f aca="false">'03.24 по датам'!IT70</f>
        <v>0</v>
      </c>
      <c r="IU70" s="2177" t="n">
        <f aca="false">'03.24 по датам'!IU70</f>
        <v>0</v>
      </c>
      <c r="IV70" s="2178" t="n">
        <f aca="false">'03.24 по датам'!IV70</f>
        <v>0</v>
      </c>
      <c r="IW70" s="2171"/>
      <c r="IX70" s="2172"/>
      <c r="IY70" s="2173"/>
      <c r="IZ70" s="2174" t="n">
        <f aca="false">SUBTOTAL(9,IM70:IY70)</f>
        <v>0</v>
      </c>
      <c r="JA70" s="2175" t="n">
        <f aca="false">IZ70:IZ70+IF($B66:$B66=2,0,JA66:JA66)</f>
        <v>0</v>
      </c>
      <c r="JB70" s="2205" t="n">
        <f aca="false">'03.24 по датам'!JB70</f>
        <v>0</v>
      </c>
      <c r="JC70" s="2194"/>
      <c r="JD70" s="2268" t="n">
        <f aca="false">'03.24 по датам'!JD70</f>
        <v>0</v>
      </c>
      <c r="JE70" s="2207" t="n">
        <f aca="false">SUBTOTAL(9,JB70:JD70)</f>
        <v>0</v>
      </c>
      <c r="JF70" s="2208" t="n">
        <f aca="false">SUMIF($C$5:JE$5,"Накопленный эффект, т/сут",$C70:JE70)+SUMIF($C$5:JE$5,"Нараст.  по потенциалу",$C70:JE70)-SUMIF($C$5:JE$5,"Нараст. по остановкам",$C70:JE70)-SUMIF($C$5:JE$5,"ИТОГО перевод в ППД",$C70:JE70)-SUMIF($C$5:JE$5,"ИТОГО  нерент, по распоряж.",$C70:JE70)-SUMIF($C$5:JE$5,"ИТОГО ост. дебит от ЗБС, Углуб., ПВЛГ/ПНЛГ",$C70:JE70)</f>
        <v>256</v>
      </c>
      <c r="JG70" s="2269" t="n">
        <f aca="false">'03.24 по датам'!JG70-'03.24 НГДП по датам'!BV70</f>
        <v>0</v>
      </c>
      <c r="JH70" s="2269" t="n">
        <f aca="false">'03.24 по датам'!JH70-'03.24 НГДП по датам'!BW70</f>
        <v>0</v>
      </c>
      <c r="JI70" s="2209" t="n">
        <f aca="false">'03.24 по датам'!JI70-'03.24 НГДП по датам'!BX70</f>
        <v>0</v>
      </c>
      <c r="JJ70" s="2210" t="n">
        <f aca="false">'03.24 по датам'!JJ70-'03.24 НГДП по датам'!BY70</f>
        <v>0</v>
      </c>
      <c r="JK70" s="2211" t="n">
        <f aca="false">'03.24 НГДП по датам'!BZ70</f>
        <v>0</v>
      </c>
      <c r="JL70" s="2202" t="n">
        <f aca="false">SUBTOTAL(9,JG70:JJ70)</f>
        <v>0</v>
      </c>
      <c r="JM70" s="2107"/>
      <c r="JN70" s="2108"/>
      <c r="JO70" s="2109"/>
      <c r="JP70" s="2212" t="n">
        <f aca="false">JP$4:JP$4+SUMIF($C$5:JL$5,"Нараст. по остановкам",$C70:JL70)-SUMIF($C$5:JL$5,"Нараст.  по потенциалу",$C70:JL70)</f>
        <v>706.812</v>
      </c>
      <c r="JQ70" s="2213"/>
      <c r="JR70" s="2214" t="n">
        <f aca="false">'03.24 НГДП по датам'!CB70</f>
        <v>81.893</v>
      </c>
    </row>
    <row r="71" customFormat="false" ht="1.5" hidden="false" customHeight="true" outlineLevel="0" collapsed="false">
      <c r="A71" s="2215"/>
      <c r="B71" s="2215"/>
      <c r="C71" s="2216" t="n">
        <f aca="false">'03.24 по датам'!C71</f>
        <v>0</v>
      </c>
      <c r="D71" s="2216" t="n">
        <f aca="false">'03.24 по датам'!D71</f>
        <v>0</v>
      </c>
      <c r="E71" s="2216" t="n">
        <f aca="false">'03.24 по датам'!E71</f>
        <v>0</v>
      </c>
      <c r="F71" s="2216" t="n">
        <f aca="false">'03.24 по датам'!F71</f>
        <v>0</v>
      </c>
      <c r="G71" s="2217" t="n">
        <f aca="false">'03.24 по датам'!G71</f>
        <v>0</v>
      </c>
      <c r="H71" s="2217" t="n">
        <f aca="false">'03.24 по датам'!H71</f>
        <v>0</v>
      </c>
      <c r="I71" s="2217" t="n">
        <f aca="false">'03.24 по датам'!I71</f>
        <v>0</v>
      </c>
      <c r="J71" s="2217" t="n">
        <f aca="false">'03.24 по датам'!J71</f>
        <v>0</v>
      </c>
      <c r="K71" s="2217" t="n">
        <f aca="false">'03.24 по датам'!K71</f>
        <v>0</v>
      </c>
      <c r="L71" s="2217" t="n">
        <f aca="false">'03.24 по датам'!L71</f>
        <v>0</v>
      </c>
      <c r="M71" s="2217" t="n">
        <f aca="false">'03.24 по датам'!M71</f>
        <v>0</v>
      </c>
      <c r="N71" s="2217" t="n">
        <f aca="false">'03.24 по датам'!N71</f>
        <v>0</v>
      </c>
      <c r="O71" s="2217" t="n">
        <f aca="false">'03.24 по датам'!O71</f>
        <v>0</v>
      </c>
      <c r="P71" s="2217" t="n">
        <f aca="false">'03.24 по датам'!P71</f>
        <v>0</v>
      </c>
      <c r="Q71" s="2217" t="n">
        <f aca="false">'03.24 по датам'!Q71</f>
        <v>0</v>
      </c>
      <c r="R71" s="2217" t="n">
        <f aca="false">'03.24 по датам'!R71</f>
        <v>0</v>
      </c>
      <c r="S71" s="2217" t="n">
        <f aca="false">'03.24 по датам'!S71</f>
        <v>0</v>
      </c>
      <c r="T71" s="2217" t="n">
        <f aca="false">'03.24 по датам'!T71</f>
        <v>0</v>
      </c>
      <c r="U71" s="2217" t="n">
        <f aca="false">'03.24 по датам'!U71</f>
        <v>0</v>
      </c>
      <c r="V71" s="2217" t="n">
        <f aca="false">'03.24 по датам'!V71</f>
        <v>0</v>
      </c>
      <c r="W71" s="2217" t="n">
        <f aca="false">'03.24 по датам'!W71</f>
        <v>0</v>
      </c>
      <c r="X71" s="2218"/>
      <c r="Y71" s="2219"/>
      <c r="Z71" s="2220"/>
      <c r="AA71" s="2221"/>
      <c r="AB71" s="2221"/>
      <c r="AC71" s="2222" t="n">
        <f aca="false">'03.24 по датам'!AC71</f>
        <v>0</v>
      </c>
      <c r="AD71" s="2222" t="n">
        <f aca="false">'03.24 по датам'!AD71</f>
        <v>0</v>
      </c>
      <c r="AE71" s="2217" t="n">
        <f aca="false">'03.24 по датам'!AE71</f>
        <v>0</v>
      </c>
      <c r="AF71" s="2217" t="n">
        <f aca="false">'03.24 по датам'!AF71</f>
        <v>0</v>
      </c>
      <c r="AG71" s="2217" t="n">
        <f aca="false">'03.24 по датам'!AG71</f>
        <v>0</v>
      </c>
      <c r="AH71" s="2217" t="n">
        <f aca="false">'03.24 по датам'!AH71</f>
        <v>0</v>
      </c>
      <c r="AI71" s="2217" t="n">
        <f aca="false">'03.24 по датам'!AI71</f>
        <v>0</v>
      </c>
      <c r="AJ71" s="2217" t="n">
        <f aca="false">'03.24 по датам'!AJ71</f>
        <v>0</v>
      </c>
      <c r="AK71" s="2217" t="n">
        <f aca="false">'03.24 по датам'!AK71</f>
        <v>0</v>
      </c>
      <c r="AL71" s="2217" t="n">
        <f aca="false">'03.24 по датам'!AL71</f>
        <v>0</v>
      </c>
      <c r="AM71" s="2217" t="n">
        <f aca="false">'03.24 по датам'!AM71</f>
        <v>0</v>
      </c>
      <c r="AN71" s="2217" t="n">
        <f aca="false">'03.24 по датам'!AN71</f>
        <v>0</v>
      </c>
      <c r="AO71" s="2217" t="n">
        <f aca="false">'03.24 по датам'!AO71</f>
        <v>0</v>
      </c>
      <c r="AP71" s="2218"/>
      <c r="AQ71" s="2219"/>
      <c r="AR71" s="2220"/>
      <c r="AS71" s="2221"/>
      <c r="AT71" s="2221"/>
      <c r="AU71" s="2216" t="n">
        <f aca="false">'03.24 по датам'!AU71</f>
        <v>0</v>
      </c>
      <c r="AV71" s="2216" t="n">
        <f aca="false">'03.24 по датам'!AV71</f>
        <v>0</v>
      </c>
      <c r="AW71" s="2223" t="n">
        <f aca="false">'03.24 по датам'!AW71</f>
        <v>0</v>
      </c>
      <c r="AX71" s="2217" t="n">
        <f aca="false">'03.24 по датам'!AX71</f>
        <v>0</v>
      </c>
      <c r="AY71" s="2217" t="n">
        <f aca="false">'03.24 по датам'!AY71</f>
        <v>0</v>
      </c>
      <c r="AZ71" s="2217" t="n">
        <f aca="false">'03.24 по датам'!AZ71</f>
        <v>0</v>
      </c>
      <c r="BA71" s="2217" t="n">
        <f aca="false">'03.24 по датам'!BA71</f>
        <v>0</v>
      </c>
      <c r="BB71" s="2217" t="n">
        <f aca="false">'03.24 по датам'!BB71</f>
        <v>0</v>
      </c>
      <c r="BC71" s="2217" t="n">
        <f aca="false">'03.24 по датам'!BC71</f>
        <v>0</v>
      </c>
      <c r="BD71" s="2217" t="n">
        <f aca="false">'03.24 по датам'!BD71</f>
        <v>0</v>
      </c>
      <c r="BE71" s="2217" t="n">
        <f aca="false">'03.24 по датам'!BE71</f>
        <v>0</v>
      </c>
      <c r="BF71" s="2217" t="n">
        <f aca="false">'03.24 по датам'!BF71</f>
        <v>0</v>
      </c>
      <c r="BG71" s="2217" t="n">
        <f aca="false">'03.24 по датам'!BG71</f>
        <v>0</v>
      </c>
      <c r="BH71" s="2217" t="n">
        <f aca="false">'03.24 по датам'!BH71</f>
        <v>0</v>
      </c>
      <c r="BI71" s="2217" t="n">
        <f aca="false">'03.24 по датам'!BI71</f>
        <v>0</v>
      </c>
      <c r="BJ71" s="2217" t="n">
        <f aca="false">'03.24 по датам'!BJ71</f>
        <v>0</v>
      </c>
      <c r="BK71" s="2217" t="n">
        <f aca="false">'03.24 по датам'!BK71</f>
        <v>0</v>
      </c>
      <c r="BL71" s="2217" t="n">
        <f aca="false">'03.24 по датам'!BL71</f>
        <v>0</v>
      </c>
      <c r="BM71" s="2217" t="n">
        <f aca="false">'03.24 по датам'!BM71</f>
        <v>0</v>
      </c>
      <c r="BN71" s="2217" t="n">
        <f aca="false">'03.24 по датам'!BN71</f>
        <v>0</v>
      </c>
      <c r="BO71" s="2217" t="n">
        <f aca="false">'03.24 по датам'!BO71</f>
        <v>0</v>
      </c>
      <c r="BP71" s="2217" t="n">
        <f aca="false">'03.24 по датам'!BP71</f>
        <v>0</v>
      </c>
      <c r="BQ71" s="2217" t="n">
        <f aca="false">'03.24 по датам'!BQ71</f>
        <v>0</v>
      </c>
      <c r="BR71" s="2218"/>
      <c r="BS71" s="2219"/>
      <c r="BT71" s="2220"/>
      <c r="BU71" s="2221"/>
      <c r="BV71" s="2221"/>
      <c r="BW71" s="2222" t="n">
        <f aca="false">'03.24 по датам'!BW71</f>
        <v>0</v>
      </c>
      <c r="BX71" s="2217" t="n">
        <f aca="false">'03.24 по датам'!BX71</f>
        <v>0</v>
      </c>
      <c r="BY71" s="2217" t="n">
        <f aca="false">'03.24 по датам'!BY71</f>
        <v>0</v>
      </c>
      <c r="BZ71" s="2217" t="n">
        <f aca="false">'03.24 по датам'!BZ71</f>
        <v>0</v>
      </c>
      <c r="CA71" s="2217" t="n">
        <f aca="false">'03.24 по датам'!CA71</f>
        <v>0</v>
      </c>
      <c r="CB71" s="2217" t="n">
        <f aca="false">'03.24 по датам'!CB71</f>
        <v>0</v>
      </c>
      <c r="CC71" s="2217" t="n">
        <f aca="false">'03.24 по датам'!CC71</f>
        <v>0</v>
      </c>
      <c r="CD71" s="2217" t="n">
        <f aca="false">'03.24 по датам'!CD71</f>
        <v>0</v>
      </c>
      <c r="CE71" s="2217" t="n">
        <f aca="false">'03.24 по датам'!CE71</f>
        <v>0</v>
      </c>
      <c r="CF71" s="2217" t="n">
        <f aca="false">'03.24 по датам'!CF71</f>
        <v>0</v>
      </c>
      <c r="CG71" s="2217" t="n">
        <f aca="false">'03.24 по датам'!CG71</f>
        <v>0</v>
      </c>
      <c r="CH71" s="2217" t="n">
        <f aca="false">'03.24 по датам'!CH71</f>
        <v>0</v>
      </c>
      <c r="CI71" s="2217" t="n">
        <f aca="false">'03.24 по датам'!CI71</f>
        <v>0</v>
      </c>
      <c r="CJ71" s="2218"/>
      <c r="CK71" s="2219"/>
      <c r="CL71" s="2220"/>
      <c r="CM71" s="2221"/>
      <c r="CN71" s="2221"/>
      <c r="CO71" s="2221"/>
      <c r="CP71" s="2221"/>
      <c r="CQ71" s="2217" t="n">
        <f aca="false">'03.24 по датам'!CQ71</f>
        <v>0</v>
      </c>
      <c r="CR71" s="2217" t="n">
        <f aca="false">'03.24 по датам'!CR71</f>
        <v>0</v>
      </c>
      <c r="CS71" s="2217" t="n">
        <f aca="false">'03.24 по датам'!CS71</f>
        <v>0</v>
      </c>
      <c r="CT71" s="2217" t="n">
        <f aca="false">'03.24 по датам'!CT71</f>
        <v>0</v>
      </c>
      <c r="CU71" s="2217" t="n">
        <f aca="false">'03.24 по датам'!CU71</f>
        <v>0</v>
      </c>
      <c r="CV71" s="2217" t="n">
        <f aca="false">'03.24 по датам'!CV71</f>
        <v>0</v>
      </c>
      <c r="CW71" s="2217" t="n">
        <f aca="false">'03.24 по датам'!CW71</f>
        <v>0</v>
      </c>
      <c r="CX71" s="2217" t="n">
        <f aca="false">'03.24 по датам'!CX71</f>
        <v>0</v>
      </c>
      <c r="CY71" s="2217" t="n">
        <f aca="false">'03.24 по датам'!CY71</f>
        <v>0</v>
      </c>
      <c r="CZ71" s="2217" t="n">
        <f aca="false">'03.24 по датам'!CZ71</f>
        <v>0</v>
      </c>
      <c r="DA71" s="2217" t="n">
        <f aca="false">'03.24 по датам'!DA71</f>
        <v>0</v>
      </c>
      <c r="DB71" s="2217" t="n">
        <f aca="false">'03.24 по датам'!DB71</f>
        <v>0</v>
      </c>
      <c r="DC71" s="2217" t="n">
        <f aca="false">'03.24 по датам'!DC71</f>
        <v>0</v>
      </c>
      <c r="DD71" s="2218"/>
      <c r="DE71" s="2219"/>
      <c r="DF71" s="2220"/>
      <c r="DG71" s="2221"/>
      <c r="DH71" s="2221"/>
      <c r="DI71" s="2285" t="n">
        <f aca="false">'03.24 по датам'!DI71</f>
        <v>0</v>
      </c>
      <c r="DJ71" s="2217" t="n">
        <f aca="false">'03.24 по датам'!DJ71</f>
        <v>0</v>
      </c>
      <c r="DK71" s="2217" t="n">
        <f aca="false">'03.24 по датам'!DK71</f>
        <v>0</v>
      </c>
      <c r="DL71" s="2217" t="n">
        <f aca="false">'03.24 по датам'!DL71</f>
        <v>0</v>
      </c>
      <c r="DM71" s="2217" t="n">
        <f aca="false">'03.24 по датам'!DM71</f>
        <v>0</v>
      </c>
      <c r="DN71" s="2217" t="n">
        <f aca="false">'03.24 по датам'!DN71</f>
        <v>0</v>
      </c>
      <c r="DO71" s="2217" t="n">
        <f aca="false">'03.24 по датам'!DO71</f>
        <v>0</v>
      </c>
      <c r="DP71" s="2217" t="n">
        <f aca="false">'03.24 по датам'!DP71</f>
        <v>0</v>
      </c>
      <c r="DQ71" s="2217" t="n">
        <f aca="false">'03.24 по датам'!DQ71</f>
        <v>0</v>
      </c>
      <c r="DR71" s="2217" t="n">
        <f aca="false">'03.24 по датам'!DR71</f>
        <v>0</v>
      </c>
      <c r="DS71" s="2217" t="n">
        <f aca="false">'03.24 по датам'!DS71</f>
        <v>0</v>
      </c>
      <c r="DT71" s="2217" t="n">
        <f aca="false">'03.24 по датам'!DT71</f>
        <v>0</v>
      </c>
      <c r="DU71" s="2217" t="n">
        <f aca="false">'03.24 по датам'!DU71</f>
        <v>0</v>
      </c>
      <c r="DV71" s="2218"/>
      <c r="DW71" s="2219"/>
      <c r="DX71" s="2220"/>
      <c r="DY71" s="2221"/>
      <c r="DZ71" s="2221"/>
      <c r="EA71" s="2217" t="n">
        <f aca="false">'03.24 по датам'!EA71</f>
        <v>0</v>
      </c>
      <c r="EB71" s="2217" t="n">
        <f aca="false">'03.24 по датам'!EB71</f>
        <v>0</v>
      </c>
      <c r="EC71" s="2217" t="n">
        <f aca="false">'03.24 по датам'!EC71</f>
        <v>0</v>
      </c>
      <c r="ED71" s="2217" t="n">
        <f aca="false">'03.24 по датам'!ED71</f>
        <v>0</v>
      </c>
      <c r="EE71" s="2217" t="n">
        <f aca="false">'03.24 по датам'!EE71</f>
        <v>0</v>
      </c>
      <c r="EF71" s="2217" t="n">
        <f aca="false">'03.24 по датам'!EF71</f>
        <v>0</v>
      </c>
      <c r="EG71" s="2217" t="n">
        <f aca="false">'03.24 по датам'!EG71</f>
        <v>0</v>
      </c>
      <c r="EH71" s="2217" t="n">
        <f aca="false">'03.24 по датам'!EH71</f>
        <v>0</v>
      </c>
      <c r="EI71" s="2217" t="n">
        <f aca="false">'03.24 по датам'!EI71</f>
        <v>0</v>
      </c>
      <c r="EJ71" s="2217" t="n">
        <f aca="false">'03.24 по датам'!EJ71</f>
        <v>0</v>
      </c>
      <c r="EK71" s="2217" t="n">
        <f aca="false">'03.24 по датам'!EK71</f>
        <v>0</v>
      </c>
      <c r="EL71" s="2217" t="n">
        <f aca="false">'03.24 по датам'!EL71</f>
        <v>0</v>
      </c>
      <c r="EM71" s="2217" t="n">
        <f aca="false">'03.24 по датам'!EM71</f>
        <v>0</v>
      </c>
      <c r="EN71" s="2217" t="n">
        <f aca="false">'03.24 по датам'!EN71</f>
        <v>0</v>
      </c>
      <c r="EO71" s="2217" t="n">
        <f aca="false">'03.24 по датам'!EO71</f>
        <v>0</v>
      </c>
      <c r="EP71" s="2217" t="n">
        <f aca="false">'03.24 по датам'!EP71</f>
        <v>0</v>
      </c>
      <c r="EQ71" s="2217" t="n">
        <f aca="false">'03.24 по датам'!EQ71</f>
        <v>0</v>
      </c>
      <c r="ER71" s="2217" t="n">
        <f aca="false">'03.24 по датам'!ER71</f>
        <v>0</v>
      </c>
      <c r="ES71" s="2217" t="n">
        <f aca="false">'03.24 по датам'!ES71</f>
        <v>0</v>
      </c>
      <c r="ET71" s="2217" t="n">
        <f aca="false">'03.24 по датам'!ET71</f>
        <v>0</v>
      </c>
      <c r="EU71" s="2217" t="n">
        <f aca="false">'03.24 по датам'!EU71</f>
        <v>0</v>
      </c>
      <c r="EV71" s="2217" t="n">
        <f aca="false">'03.24 по датам'!EV71</f>
        <v>0</v>
      </c>
      <c r="EW71" s="2217" t="n">
        <f aca="false">'03.24 по датам'!EW71</f>
        <v>0</v>
      </c>
      <c r="EX71" s="2217" t="n">
        <f aca="false">'03.24 по датам'!EX71</f>
        <v>0</v>
      </c>
      <c r="EY71" s="2217" t="n">
        <f aca="false">'03.24 по датам'!EY71</f>
        <v>0</v>
      </c>
      <c r="EZ71" s="2218"/>
      <c r="FA71" s="2219"/>
      <c r="FB71" s="2220"/>
      <c r="FC71" s="2221"/>
      <c r="FD71" s="2221"/>
      <c r="FE71" s="2217" t="n">
        <f aca="false">'03.24 по датам'!FE71</f>
        <v>0</v>
      </c>
      <c r="FF71" s="2217" t="n">
        <f aca="false">'03.24 по датам'!FF71</f>
        <v>0</v>
      </c>
      <c r="FG71" s="2217" t="n">
        <f aca="false">'03.24 по датам'!FG71</f>
        <v>0</v>
      </c>
      <c r="FH71" s="2217" t="n">
        <f aca="false">'03.24 по датам'!FH71</f>
        <v>0</v>
      </c>
      <c r="FI71" s="2217" t="n">
        <f aca="false">'03.24 по датам'!FI71</f>
        <v>0</v>
      </c>
      <c r="FJ71" s="2217" t="n">
        <f aca="false">'03.24 по датам'!FJ71</f>
        <v>0</v>
      </c>
      <c r="FK71" s="2217" t="n">
        <f aca="false">'03.24 по датам'!FK71</f>
        <v>0</v>
      </c>
      <c r="FL71" s="2217" t="n">
        <f aca="false">'03.24 по датам'!FL71</f>
        <v>0</v>
      </c>
      <c r="FM71" s="2217" t="n">
        <f aca="false">'03.24 по датам'!FM71</f>
        <v>0</v>
      </c>
      <c r="FN71" s="2217" t="n">
        <f aca="false">'03.24 по датам'!FN71</f>
        <v>0</v>
      </c>
      <c r="FO71" s="2218"/>
      <c r="FP71" s="2219"/>
      <c r="FQ71" s="2220"/>
      <c r="FR71" s="2221"/>
      <c r="FS71" s="2221"/>
      <c r="FT71" s="2225"/>
      <c r="FU71" s="2225"/>
      <c r="FV71" s="2225"/>
      <c r="FW71" s="2225"/>
      <c r="FX71" s="2225"/>
      <c r="FY71" s="2225"/>
      <c r="FZ71" s="2225"/>
      <c r="GA71" s="2225"/>
      <c r="GB71" s="2225"/>
      <c r="GC71" s="2225"/>
      <c r="GD71" s="2225"/>
      <c r="GE71" s="2225"/>
      <c r="GF71" s="2225"/>
      <c r="GG71" s="2225"/>
      <c r="GH71" s="2225"/>
      <c r="GI71" s="2225"/>
      <c r="GJ71" s="2225"/>
      <c r="GK71" s="2225"/>
      <c r="GL71" s="2225"/>
      <c r="GM71" s="2225"/>
      <c r="GN71" s="2225"/>
      <c r="GO71" s="2225"/>
      <c r="GP71" s="2225"/>
      <c r="GQ71" s="2225"/>
      <c r="GR71" s="2225"/>
      <c r="GS71" s="2225"/>
      <c r="GT71" s="2218"/>
      <c r="GU71" s="2219"/>
      <c r="GV71" s="2220"/>
      <c r="GW71" s="2221"/>
      <c r="GX71" s="2221"/>
      <c r="GY71" s="2221"/>
      <c r="GZ71" s="2217" t="n">
        <f aca="false">'03.24 по датам'!GZ71</f>
        <v>0</v>
      </c>
      <c r="HA71" s="2217" t="n">
        <f aca="false">'03.24 по датам'!HA71</f>
        <v>0</v>
      </c>
      <c r="HB71" s="2226"/>
      <c r="HC71" s="2221"/>
      <c r="HD71" s="2227" t="n">
        <f aca="false">'03.24 по датам'!HD71</f>
        <v>0</v>
      </c>
      <c r="HE71" s="2226"/>
      <c r="HF71" s="2228"/>
      <c r="HG71" s="2180"/>
      <c r="HH71" s="2180"/>
      <c r="HI71" s="2230"/>
      <c r="HJ71" s="2225"/>
      <c r="HK71" s="2225"/>
      <c r="HL71" s="2225"/>
      <c r="HM71" s="2225"/>
      <c r="HN71" s="2225"/>
      <c r="HO71" s="2225"/>
      <c r="HP71" s="2225"/>
      <c r="HQ71" s="2225"/>
      <c r="HR71" s="2225"/>
      <c r="HS71" s="2225"/>
      <c r="HT71" s="2225"/>
      <c r="HU71" s="2225"/>
      <c r="HV71" s="2225"/>
      <c r="HW71" s="2225"/>
      <c r="HX71" s="2225"/>
      <c r="HY71" s="2225"/>
      <c r="HZ71" s="2225"/>
      <c r="IA71" s="2218"/>
      <c r="IB71" s="2219"/>
      <c r="IC71" s="2220"/>
      <c r="ID71" s="2221"/>
      <c r="IE71" s="2221"/>
      <c r="IF71" s="2231" t="n">
        <f aca="false">'03.24 по датам'!IF71</f>
        <v>0</v>
      </c>
      <c r="IG71" s="2231" t="n">
        <f aca="false">'03.24 по датам'!IG71</f>
        <v>0</v>
      </c>
      <c r="IH71" s="2231" t="n">
        <f aca="false">'03.24 по датам'!IH71</f>
        <v>0</v>
      </c>
      <c r="II71" s="2232"/>
      <c r="IJ71" s="2233"/>
      <c r="IK71" s="1302"/>
      <c r="IL71" s="1302"/>
      <c r="IM71" s="2234" t="n">
        <f aca="false">'03.24 по датам'!IM71</f>
        <v>0</v>
      </c>
      <c r="IN71" s="2234" t="n">
        <f aca="false">'03.24 по датам'!IN71</f>
        <v>0</v>
      </c>
      <c r="IO71" s="2217" t="n">
        <f aca="false">'03.24 по датам'!IO71</f>
        <v>0</v>
      </c>
      <c r="IP71" s="2217" t="n">
        <f aca="false">'03.24 по датам'!IP71</f>
        <v>0</v>
      </c>
      <c r="IQ71" s="2217" t="n">
        <f aca="false">'03.24 по датам'!IQ71</f>
        <v>0</v>
      </c>
      <c r="IR71" s="2217" t="n">
        <f aca="false">'03.24 по датам'!IR71</f>
        <v>0</v>
      </c>
      <c r="IS71" s="2217" t="n">
        <f aca="false">'03.24 по датам'!IS71</f>
        <v>0</v>
      </c>
      <c r="IT71" s="2217" t="n">
        <f aca="false">'03.24 по датам'!IT71</f>
        <v>0</v>
      </c>
      <c r="IU71" s="2217" t="n">
        <f aca="false">'03.24 по датам'!IU71</f>
        <v>0</v>
      </c>
      <c r="IV71" s="2217" t="n">
        <f aca="false">'03.24 по датам'!IV71</f>
        <v>0</v>
      </c>
      <c r="IW71" s="2218"/>
      <c r="IX71" s="2219"/>
      <c r="IY71" s="2220"/>
      <c r="IZ71" s="2221"/>
      <c r="JA71" s="2221"/>
      <c r="JB71" s="2217" t="n">
        <f aca="false">'03.24 по датам'!JB71</f>
        <v>0</v>
      </c>
      <c r="JC71" s="2226"/>
      <c r="JD71" s="2217" t="n">
        <f aca="false">'03.24 по датам'!JD71</f>
        <v>0</v>
      </c>
      <c r="JE71" s="2221"/>
      <c r="JF71" s="2221"/>
      <c r="JG71" s="2231" t="n">
        <f aca="false">'03.24 по датам'!JG71</f>
        <v>0</v>
      </c>
      <c r="JH71" s="2231" t="n">
        <f aca="false">'03.24 по датам'!JH71</f>
        <v>0</v>
      </c>
      <c r="JI71" s="2231" t="n">
        <f aca="false">'03.24 по датам'!JI71</f>
        <v>0</v>
      </c>
      <c r="JJ71" s="2231" t="n">
        <f aca="false">'03.24 по датам'!JJ71</f>
        <v>0</v>
      </c>
      <c r="JK71" s="2270"/>
      <c r="JL71" s="1302"/>
      <c r="JM71" s="2236"/>
      <c r="JN71" s="2236"/>
      <c r="JO71" s="2237"/>
      <c r="JP71" s="2236"/>
      <c r="JQ71" s="2236"/>
      <c r="JR71" s="2237"/>
    </row>
    <row r="72" customFormat="false" ht="11.25" hidden="false" customHeight="true" outlineLevel="0" collapsed="false">
      <c r="A72" s="2056" t="n">
        <f aca="false">A68+1</f>
        <v>45367</v>
      </c>
      <c r="B72" s="2057" t="s">
        <v>662</v>
      </c>
      <c r="C72" s="2067" t="n">
        <f aca="false">'03.24 по датам'!C72</f>
        <v>0</v>
      </c>
      <c r="D72" s="2067" t="n">
        <f aca="false">'03.24 по датам'!D72</f>
        <v>0</v>
      </c>
      <c r="E72" s="2058" t="n">
        <f aca="false">'03.24 по датам'!E72</f>
        <v>0</v>
      </c>
      <c r="F72" s="2067" t="n">
        <f aca="false">'03.24 по датам'!F72</f>
        <v>0</v>
      </c>
      <c r="G72" s="2092" t="n">
        <f aca="false">'03.24 по датам'!G72</f>
        <v>0</v>
      </c>
      <c r="H72" s="2092" t="n">
        <f aca="false">'03.24 по датам'!H72</f>
        <v>0</v>
      </c>
      <c r="I72" s="2092" t="n">
        <f aca="false">'03.24 по датам'!I72</f>
        <v>0</v>
      </c>
      <c r="J72" s="2092" t="n">
        <f aca="false">'03.24 по датам'!J72</f>
        <v>0</v>
      </c>
      <c r="K72" s="2092" t="n">
        <f aca="false">'03.24 по датам'!K72</f>
        <v>0</v>
      </c>
      <c r="L72" s="2092" t="n">
        <f aca="false">'03.24 по датам'!L72</f>
        <v>0</v>
      </c>
      <c r="M72" s="2092" t="n">
        <f aca="false">'03.24 по датам'!M72</f>
        <v>0</v>
      </c>
      <c r="N72" s="2092" t="n">
        <f aca="false">'03.24 по датам'!N72</f>
        <v>0</v>
      </c>
      <c r="O72" s="2092" t="n">
        <f aca="false">'03.24 по датам'!O72</f>
        <v>0</v>
      </c>
      <c r="P72" s="2092" t="n">
        <f aca="false">'03.24 по датам'!P72</f>
        <v>0</v>
      </c>
      <c r="Q72" s="2092" t="n">
        <f aca="false">'03.24 по датам'!Q72</f>
        <v>0</v>
      </c>
      <c r="R72" s="2092" t="n">
        <f aca="false">'03.24 по датам'!R72</f>
        <v>0</v>
      </c>
      <c r="S72" s="2092" t="n">
        <f aca="false">'03.24 по датам'!S72</f>
        <v>0</v>
      </c>
      <c r="T72" s="2092" t="n">
        <f aca="false">'03.24 по датам'!T72</f>
        <v>0</v>
      </c>
      <c r="U72" s="2092" t="n">
        <f aca="false">'03.24 по датам'!U72</f>
        <v>0</v>
      </c>
      <c r="V72" s="2065" t="n">
        <f aca="false">'03.24 по датам'!V72</f>
        <v>0</v>
      </c>
      <c r="W72" s="2066" t="n">
        <f aca="false">'03.24 по датам'!W72</f>
        <v>0</v>
      </c>
      <c r="X72" s="2238"/>
      <c r="Y72" s="2239"/>
      <c r="Z72" s="2240"/>
      <c r="AA72" s="2062"/>
      <c r="AB72" s="2063"/>
      <c r="AC72" s="2064" t="n">
        <f aca="false">'03.24 по датам'!AC72</f>
        <v>0</v>
      </c>
      <c r="AD72" s="2064" t="n">
        <f aca="false">'03.24 по датам'!AD72</f>
        <v>0</v>
      </c>
      <c r="AE72" s="2065" t="n">
        <f aca="false">'03.24 по датам'!AE72</f>
        <v>0</v>
      </c>
      <c r="AF72" s="2065" t="n">
        <f aca="false">'03.24 по датам'!AF72</f>
        <v>0</v>
      </c>
      <c r="AG72" s="2065" t="n">
        <f aca="false">'03.24 по датам'!AG72</f>
        <v>0</v>
      </c>
      <c r="AH72" s="2065" t="n">
        <f aca="false">'03.24 по датам'!AH72</f>
        <v>0</v>
      </c>
      <c r="AI72" s="2065" t="n">
        <f aca="false">'03.24 по датам'!AI72</f>
        <v>0</v>
      </c>
      <c r="AJ72" s="2065" t="n">
        <f aca="false">'03.24 по датам'!AJ72</f>
        <v>0</v>
      </c>
      <c r="AK72" s="2065" t="n">
        <f aca="false">'03.24 по датам'!AK72</f>
        <v>0</v>
      </c>
      <c r="AL72" s="2065" t="n">
        <f aca="false">'03.24 по датам'!AL72</f>
        <v>0</v>
      </c>
      <c r="AM72" s="2065" t="n">
        <f aca="false">'03.24 по датам'!AM72</f>
        <v>0</v>
      </c>
      <c r="AN72" s="2065" t="n">
        <f aca="false">'03.24 по датам'!AN72</f>
        <v>0</v>
      </c>
      <c r="AO72" s="2066" t="n">
        <f aca="false">'03.24 по датам'!AO72</f>
        <v>0</v>
      </c>
      <c r="AP72" s="2238"/>
      <c r="AQ72" s="2239"/>
      <c r="AR72" s="2240"/>
      <c r="AS72" s="2062"/>
      <c r="AT72" s="2063"/>
      <c r="AU72" s="2298" t="str">
        <f aca="false">'03.24 по датам'!AU72</f>
        <v>Вынгапуровское</v>
      </c>
      <c r="AV72" s="2064" t="n">
        <f aca="false">'03.24 по датам'!AV72</f>
        <v>0</v>
      </c>
      <c r="AW72" s="2067" t="n">
        <f aca="false">'03.24 по датам'!AW72</f>
        <v>0</v>
      </c>
      <c r="AX72" s="2092" t="n">
        <f aca="false">'03.24 по датам'!AX72</f>
        <v>0</v>
      </c>
      <c r="AY72" s="2092" t="n">
        <f aca="false">'03.24 по датам'!AY72</f>
        <v>0</v>
      </c>
      <c r="AZ72" s="2092" t="n">
        <f aca="false">'03.24 по датам'!AZ72</f>
        <v>0</v>
      </c>
      <c r="BA72" s="2092" t="n">
        <f aca="false">'03.24 по датам'!BA72</f>
        <v>0</v>
      </c>
      <c r="BB72" s="2092" t="n">
        <f aca="false">'03.24 по датам'!BB72</f>
        <v>0</v>
      </c>
      <c r="BC72" s="2092" t="n">
        <f aca="false">'03.24 по датам'!BC72</f>
        <v>0</v>
      </c>
      <c r="BD72" s="2092" t="n">
        <f aca="false">'03.24 по датам'!BD72</f>
        <v>0</v>
      </c>
      <c r="BE72" s="2092" t="n">
        <f aca="false">'03.24 по датам'!BE72</f>
        <v>0</v>
      </c>
      <c r="BF72" s="2092" t="n">
        <f aca="false">'03.24 по датам'!BF72</f>
        <v>0</v>
      </c>
      <c r="BG72" s="2092" t="n">
        <f aca="false">'03.24 по датам'!BG72</f>
        <v>0</v>
      </c>
      <c r="BH72" s="2092" t="n">
        <f aca="false">'03.24 по датам'!BH72</f>
        <v>0</v>
      </c>
      <c r="BI72" s="2092" t="n">
        <f aca="false">'03.24 по датам'!BI72</f>
        <v>0</v>
      </c>
      <c r="BJ72" s="2092" t="n">
        <f aca="false">'03.24 по датам'!BJ72</f>
        <v>0</v>
      </c>
      <c r="BK72" s="2092" t="n">
        <f aca="false">'03.24 по датам'!BK72</f>
        <v>0</v>
      </c>
      <c r="BL72" s="2092" t="n">
        <f aca="false">'03.24 по датам'!BL72</f>
        <v>0</v>
      </c>
      <c r="BM72" s="2092" t="n">
        <f aca="false">'03.24 по датам'!BM72</f>
        <v>0</v>
      </c>
      <c r="BN72" s="2092" t="n">
        <f aca="false">'03.24 по датам'!BN72</f>
        <v>0</v>
      </c>
      <c r="BO72" s="2092" t="n">
        <f aca="false">'03.24 по датам'!BO72</f>
        <v>0</v>
      </c>
      <c r="BP72" s="2092" t="n">
        <f aca="false">'03.24 по датам'!BP72</f>
        <v>0</v>
      </c>
      <c r="BQ72" s="2287" t="n">
        <f aca="false">'03.24 по датам'!BQ72</f>
        <v>0</v>
      </c>
      <c r="BR72" s="2242"/>
      <c r="BS72" s="2243"/>
      <c r="BT72" s="2240"/>
      <c r="BU72" s="2062"/>
      <c r="BV72" s="2063"/>
      <c r="BW72" s="2068" t="n">
        <f aca="false">'03.24 по датам'!BW72</f>
        <v>0</v>
      </c>
      <c r="BX72" s="2065" t="n">
        <f aca="false">'03.24 по датам'!BX72</f>
        <v>0</v>
      </c>
      <c r="BY72" s="2065" t="n">
        <f aca="false">'03.24 по датам'!BY72</f>
        <v>0</v>
      </c>
      <c r="BZ72" s="2065" t="n">
        <f aca="false">'03.24 по датам'!BZ72</f>
        <v>0</v>
      </c>
      <c r="CA72" s="2065" t="n">
        <f aca="false">'03.24 по датам'!CA72</f>
        <v>0</v>
      </c>
      <c r="CB72" s="2065" t="n">
        <f aca="false">'03.24 по датам'!CB72</f>
        <v>0</v>
      </c>
      <c r="CC72" s="2065" t="n">
        <f aca="false">'03.24 по датам'!CC72</f>
        <v>0</v>
      </c>
      <c r="CD72" s="2065" t="n">
        <f aca="false">'03.24 по датам'!CD72</f>
        <v>0</v>
      </c>
      <c r="CE72" s="2065" t="n">
        <f aca="false">'03.24 по датам'!CE72</f>
        <v>0</v>
      </c>
      <c r="CF72" s="2065" t="n">
        <f aca="false">'03.24 по датам'!CF72</f>
        <v>0</v>
      </c>
      <c r="CG72" s="2065" t="n">
        <f aca="false">'03.24 по датам'!CG72</f>
        <v>0</v>
      </c>
      <c r="CH72" s="2065" t="n">
        <f aca="false">'03.24 по датам'!CH72</f>
        <v>0</v>
      </c>
      <c r="CI72" s="2066" t="n">
        <f aca="false">'03.24 по датам'!CI72</f>
        <v>0</v>
      </c>
      <c r="CJ72" s="2238"/>
      <c r="CK72" s="2239"/>
      <c r="CL72" s="2240"/>
      <c r="CM72" s="2062"/>
      <c r="CN72" s="2063"/>
      <c r="CO72" s="2063"/>
      <c r="CP72" s="2063"/>
      <c r="CQ72" s="2065" t="n">
        <f aca="false">'03.24 по датам'!CQ72</f>
        <v>0</v>
      </c>
      <c r="CR72" s="2065" t="n">
        <f aca="false">'03.24 по датам'!CR72</f>
        <v>0</v>
      </c>
      <c r="CS72" s="2065" t="n">
        <f aca="false">'03.24 по датам'!CS72</f>
        <v>0</v>
      </c>
      <c r="CT72" s="2065" t="n">
        <f aca="false">'03.24 по датам'!CT72</f>
        <v>0</v>
      </c>
      <c r="CU72" s="2065" t="n">
        <f aca="false">'03.24 по датам'!CU72</f>
        <v>0</v>
      </c>
      <c r="CV72" s="2065" t="n">
        <f aca="false">'03.24 по датам'!CV72</f>
        <v>0</v>
      </c>
      <c r="CW72" s="2065" t="n">
        <f aca="false">'03.24 по датам'!CW72</f>
        <v>0</v>
      </c>
      <c r="CX72" s="2065" t="n">
        <f aca="false">'03.24 по датам'!CX72</f>
        <v>0</v>
      </c>
      <c r="CY72" s="2065" t="n">
        <f aca="false">'03.24 по датам'!CY72</f>
        <v>0</v>
      </c>
      <c r="CZ72" s="2065" t="n">
        <f aca="false">'03.24 по датам'!CZ72</f>
        <v>0</v>
      </c>
      <c r="DA72" s="2065" t="n">
        <f aca="false">'03.24 по датам'!DA72</f>
        <v>0</v>
      </c>
      <c r="DB72" s="2065" t="n">
        <f aca="false">'03.24 по датам'!DB72</f>
        <v>0</v>
      </c>
      <c r="DC72" s="2066" t="n">
        <f aca="false">'03.24 по датам'!DC72</f>
        <v>0</v>
      </c>
      <c r="DD72" s="2238"/>
      <c r="DE72" s="2239"/>
      <c r="DF72" s="2240"/>
      <c r="DG72" s="2069"/>
      <c r="DH72" s="2070"/>
      <c r="DI72" s="2068" t="n">
        <f aca="false">'03.24 по датам'!DI72</f>
        <v>0</v>
      </c>
      <c r="DJ72" s="2065" t="n">
        <f aca="false">'03.24 по датам'!DJ72</f>
        <v>0</v>
      </c>
      <c r="DK72" s="2065" t="n">
        <f aca="false">'03.24 по датам'!DK72</f>
        <v>0</v>
      </c>
      <c r="DL72" s="2065" t="n">
        <f aca="false">'03.24 по датам'!DL72</f>
        <v>0</v>
      </c>
      <c r="DM72" s="2065" t="n">
        <f aca="false">'03.24 по датам'!DM72</f>
        <v>0</v>
      </c>
      <c r="DN72" s="2065" t="n">
        <f aca="false">'03.24 по датам'!DN72</f>
        <v>0</v>
      </c>
      <c r="DO72" s="2065" t="n">
        <f aca="false">'03.24 по датам'!DO72</f>
        <v>0</v>
      </c>
      <c r="DP72" s="2065" t="n">
        <f aca="false">'03.24 по датам'!DP72</f>
        <v>0</v>
      </c>
      <c r="DQ72" s="2065" t="n">
        <f aca="false">'03.24 по датам'!DQ72</f>
        <v>0</v>
      </c>
      <c r="DR72" s="2065" t="n">
        <f aca="false">'03.24 по датам'!DR72</f>
        <v>0</v>
      </c>
      <c r="DS72" s="2065" t="n">
        <f aca="false">'03.24 по датам'!DS72</f>
        <v>0</v>
      </c>
      <c r="DT72" s="2065" t="n">
        <f aca="false">'03.24 по датам'!DT72</f>
        <v>0</v>
      </c>
      <c r="DU72" s="2066" t="n">
        <f aca="false">'03.24 по датам'!DU72</f>
        <v>0</v>
      </c>
      <c r="DV72" s="2238"/>
      <c r="DW72" s="2239"/>
      <c r="DX72" s="2240"/>
      <c r="DY72" s="2069"/>
      <c r="DZ72" s="2070"/>
      <c r="EA72" s="2065" t="str">
        <f aca="false">'03.24 по датам'!EA72</f>
        <v>скв</v>
      </c>
      <c r="EB72" s="2065" t="n">
        <f aca="false">'03.24 по датам'!EB72</f>
        <v>0</v>
      </c>
      <c r="EC72" s="2065" t="n">
        <f aca="false">'03.24 по датам'!EC72</f>
        <v>0</v>
      </c>
      <c r="ED72" s="2065" t="str">
        <f aca="false">'03.24 по датам'!ED72</f>
        <v>скв</v>
      </c>
      <c r="EE72" s="2092" t="n">
        <f aca="false">'03.24 по датам'!EE72</f>
        <v>0</v>
      </c>
      <c r="EF72" s="2065" t="n">
        <f aca="false">'03.24 по датам'!EF72</f>
        <v>0</v>
      </c>
      <c r="EG72" s="2065" t="n">
        <f aca="false">'03.24 по датам'!EG72</f>
        <v>0</v>
      </c>
      <c r="EH72" s="2065" t="n">
        <f aca="false">'03.24 по датам'!EH72</f>
        <v>0</v>
      </c>
      <c r="EI72" s="2065" t="n">
        <f aca="false">'03.24 по датам'!EI72</f>
        <v>0</v>
      </c>
      <c r="EJ72" s="2065" t="n">
        <f aca="false">'03.24 по датам'!EJ72</f>
        <v>0</v>
      </c>
      <c r="EK72" s="2065" t="n">
        <f aca="false">'03.24 по датам'!EK72</f>
        <v>0</v>
      </c>
      <c r="EL72" s="2065" t="n">
        <f aca="false">'03.24 по датам'!EL72</f>
        <v>0</v>
      </c>
      <c r="EM72" s="2065" t="n">
        <f aca="false">'03.24 по датам'!EM72</f>
        <v>0</v>
      </c>
      <c r="EN72" s="2065" t="n">
        <f aca="false">'03.24 по датам'!EN72</f>
        <v>0</v>
      </c>
      <c r="EO72" s="2065" t="n">
        <f aca="false">'03.24 по датам'!EO72</f>
        <v>0</v>
      </c>
      <c r="EP72" s="2065" t="n">
        <f aca="false">'03.24 по датам'!EP72</f>
        <v>0</v>
      </c>
      <c r="EQ72" s="2065" t="n">
        <f aca="false">'03.24 по датам'!EQ72</f>
        <v>0</v>
      </c>
      <c r="ER72" s="2065" t="n">
        <f aca="false">'03.24 по датам'!ER72</f>
        <v>0</v>
      </c>
      <c r="ES72" s="2065" t="n">
        <f aca="false">'03.24 по датам'!ES72</f>
        <v>0</v>
      </c>
      <c r="ET72" s="2065" t="n">
        <f aca="false">'03.24 по датам'!ET72</f>
        <v>0</v>
      </c>
      <c r="EU72" s="2065" t="n">
        <f aca="false">'03.24 по датам'!EU72</f>
        <v>0</v>
      </c>
      <c r="EV72" s="2065" t="n">
        <f aca="false">'03.24 по датам'!EV72</f>
        <v>0</v>
      </c>
      <c r="EW72" s="2065" t="n">
        <f aca="false">'03.24 по датам'!EW72</f>
        <v>0</v>
      </c>
      <c r="EX72" s="2065" t="n">
        <f aca="false">'03.24 по датам'!EX72</f>
        <v>0</v>
      </c>
      <c r="EY72" s="2066" t="n">
        <f aca="false">'03.24 по датам'!EY72</f>
        <v>0</v>
      </c>
      <c r="EZ72" s="2238"/>
      <c r="FA72" s="2239"/>
      <c r="FB72" s="2240"/>
      <c r="FC72" s="2069"/>
      <c r="FD72" s="2070"/>
      <c r="FE72" s="2065" t="n">
        <f aca="false">'03.24 по датам'!FE72</f>
        <v>0</v>
      </c>
      <c r="FF72" s="2065" t="n">
        <f aca="false">'03.24 по датам'!FF72</f>
        <v>0</v>
      </c>
      <c r="FG72" s="2065" t="n">
        <f aca="false">'03.24 по датам'!FG72</f>
        <v>0</v>
      </c>
      <c r="FH72" s="2065" t="n">
        <f aca="false">'03.24 по датам'!FH72</f>
        <v>0</v>
      </c>
      <c r="FI72" s="2065" t="n">
        <f aca="false">'03.24 по датам'!FI72</f>
        <v>0</v>
      </c>
      <c r="FJ72" s="2065" t="n">
        <f aca="false">'03.24 по датам'!FJ72</f>
        <v>0</v>
      </c>
      <c r="FK72" s="2065" t="n">
        <f aca="false">'03.24 по датам'!FK72</f>
        <v>0</v>
      </c>
      <c r="FL72" s="2065" t="n">
        <f aca="false">'03.24 по датам'!FL72</f>
        <v>0</v>
      </c>
      <c r="FM72" s="2065" t="n">
        <f aca="false">'03.24 по датам'!FM72</f>
        <v>0</v>
      </c>
      <c r="FN72" s="2066" t="n">
        <f aca="false">'03.24 по датам'!FN72</f>
        <v>0</v>
      </c>
      <c r="FO72" s="2238"/>
      <c r="FP72" s="2239"/>
      <c r="FQ72" s="2240"/>
      <c r="FR72" s="2069"/>
      <c r="FS72" s="2070"/>
      <c r="FT72" s="2271"/>
      <c r="FU72" s="2072"/>
      <c r="FV72" s="2072"/>
      <c r="FW72" s="2072"/>
      <c r="FX72" s="2072"/>
      <c r="FY72" s="2072"/>
      <c r="FZ72" s="2072"/>
      <c r="GA72" s="2072"/>
      <c r="GB72" s="2072"/>
      <c r="GC72" s="2072"/>
      <c r="GD72" s="2072"/>
      <c r="GE72" s="2072"/>
      <c r="GF72" s="2072"/>
      <c r="GG72" s="2072"/>
      <c r="GH72" s="2072"/>
      <c r="GI72" s="2072"/>
      <c r="GJ72" s="2072"/>
      <c r="GK72" s="2072"/>
      <c r="GL72" s="2072"/>
      <c r="GM72" s="2072"/>
      <c r="GN72" s="2072"/>
      <c r="GO72" s="2072"/>
      <c r="GP72" s="2072"/>
      <c r="GQ72" s="2072"/>
      <c r="GR72" s="2072"/>
      <c r="GS72" s="2073"/>
      <c r="GT72" s="2242"/>
      <c r="GU72" s="2243"/>
      <c r="GV72" s="2248"/>
      <c r="GW72" s="2076"/>
      <c r="GX72" s="2063"/>
      <c r="GY72" s="2062"/>
      <c r="GZ72" s="2077" t="n">
        <f aca="false">'03.24 по датам'!GZ72</f>
        <v>0</v>
      </c>
      <c r="HA72" s="2078" t="n">
        <f aca="false">'03.24 по датам'!HA72</f>
        <v>0</v>
      </c>
      <c r="HB72" s="2272"/>
      <c r="HC72" s="2080"/>
      <c r="HD72" s="2247" t="n">
        <f aca="false">'03.24 по датам'!HD72</f>
        <v>0</v>
      </c>
      <c r="HE72" s="2272"/>
      <c r="HF72" s="2082"/>
      <c r="HG72" s="2068"/>
      <c r="HH72" s="2068"/>
      <c r="HI72" s="2084"/>
      <c r="HJ72" s="2274"/>
      <c r="HK72" s="2274"/>
      <c r="HL72" s="2274"/>
      <c r="HM72" s="2274"/>
      <c r="HN72" s="2274"/>
      <c r="HO72" s="2274"/>
      <c r="HP72" s="2274"/>
      <c r="HQ72" s="2274"/>
      <c r="HR72" s="2274"/>
      <c r="HS72" s="2274"/>
      <c r="HT72" s="2274"/>
      <c r="HU72" s="2274"/>
      <c r="HV72" s="2274"/>
      <c r="HW72" s="2274"/>
      <c r="HX72" s="2274"/>
      <c r="HY72" s="2274"/>
      <c r="HZ72" s="2275"/>
      <c r="IA72" s="2238"/>
      <c r="IB72" s="2239"/>
      <c r="IC72" s="2240"/>
      <c r="ID72" s="2062"/>
      <c r="IE72" s="2076"/>
      <c r="IF72" s="2085" t="n">
        <f aca="false">'03.24 по датам'!IF72</f>
        <v>0</v>
      </c>
      <c r="IG72" s="2085" t="n">
        <f aca="false">'03.24 по датам'!IG72</f>
        <v>0</v>
      </c>
      <c r="IH72" s="2086" t="n">
        <f aca="false">'03.24 по датам'!IH72</f>
        <v>0</v>
      </c>
      <c r="II72" s="2249"/>
      <c r="IJ72" s="2250"/>
      <c r="IK72" s="2089"/>
      <c r="IL72" s="2090"/>
      <c r="IM72" s="2091" t="n">
        <f aca="false">'03.24 по датам'!IM72</f>
        <v>0</v>
      </c>
      <c r="IN72" s="2092" t="n">
        <f aca="false">'03.24 по датам'!IN72</f>
        <v>0</v>
      </c>
      <c r="IO72" s="2093" t="n">
        <f aca="false">'03.24 по датам'!IO72</f>
        <v>0</v>
      </c>
      <c r="IP72" s="2093" t="n">
        <f aca="false">'03.24 по датам'!IP72</f>
        <v>0</v>
      </c>
      <c r="IQ72" s="2093" t="n">
        <f aca="false">'03.24 по датам'!IQ72</f>
        <v>0</v>
      </c>
      <c r="IR72" s="2093" t="n">
        <f aca="false">'03.24 по датам'!IR72</f>
        <v>0</v>
      </c>
      <c r="IS72" s="2093" t="n">
        <f aca="false">'03.24 по датам'!IS72</f>
        <v>0</v>
      </c>
      <c r="IT72" s="2093" t="n">
        <f aca="false">'03.24 по датам'!IT72</f>
        <v>0</v>
      </c>
      <c r="IU72" s="2093" t="n">
        <f aca="false">'03.24 по датам'!IU72</f>
        <v>0</v>
      </c>
      <c r="IV72" s="2094" t="n">
        <f aca="false">'03.24 по датам'!IV72</f>
        <v>0</v>
      </c>
      <c r="IW72" s="2251"/>
      <c r="IX72" s="2252"/>
      <c r="IY72" s="2253"/>
      <c r="IZ72" s="2062"/>
      <c r="JA72" s="2063"/>
      <c r="JB72" s="2098" t="n">
        <f aca="false">'03.24 по датам'!JB72</f>
        <v>0</v>
      </c>
      <c r="JC72" s="2245"/>
      <c r="JD72" s="2100" t="n">
        <f aca="false">'03.24 по датам'!JD72</f>
        <v>0</v>
      </c>
      <c r="JE72" s="2101"/>
      <c r="JF72" s="2102"/>
      <c r="JG72" s="2254" t="n">
        <f aca="false">'03.24 по датам'!JG72</f>
        <v>0</v>
      </c>
      <c r="JH72" s="2103" t="n">
        <f aca="false">'03.24 по датам'!JH72</f>
        <v>0</v>
      </c>
      <c r="JI72" s="2103" t="n">
        <f aca="false">'03.24 по датам'!JI72</f>
        <v>0</v>
      </c>
      <c r="JJ72" s="2104" t="n">
        <f aca="false">'03.24 по датам'!JJ72</f>
        <v>0</v>
      </c>
      <c r="JK72" s="2276"/>
      <c r="JL72" s="2106"/>
      <c r="JM72" s="2107" t="e">
        <f aca="false">JM$4:JM$4+SUMIF($C$5:JL$5,"Нараст. баланс",$C74:JL74)+SUMIF($C$7:JH$7,"Итого (с ВНР)",$C74:JH74)-SUMIF($C$5:JL$5,"Геол. снижение,  т/сут",$C74:JL74)-SUMIF(JJ$7:JL$7,"Итого",JJ74:JL74)-SUMIF($C$7:JL$7,"Итого (с ВСП)",$C74:JL74)</f>
        <v>#VALUE!</v>
      </c>
      <c r="JN72" s="2108"/>
      <c r="JO72" s="2256" t="e">
        <f aca="false">'03.24 НГДП по датам'!CA72:CA74</f>
        <v>#VALUE!</v>
      </c>
      <c r="JP72" s="2110"/>
      <c r="JQ72" s="2111"/>
      <c r="JR72" s="2257"/>
    </row>
    <row r="73" customFormat="false" ht="11.25" hidden="false" customHeight="true" outlineLevel="0" collapsed="false">
      <c r="A73" s="2056"/>
      <c r="B73" s="2113" t="s">
        <v>663</v>
      </c>
      <c r="C73" s="2123" t="n">
        <f aca="false">'03.24 по датам'!C73</f>
        <v>0</v>
      </c>
      <c r="D73" s="2123" t="n">
        <f aca="false">'03.24 по датам'!D73</f>
        <v>0</v>
      </c>
      <c r="E73" s="2114" t="n">
        <f aca="false">'03.24 по датам'!E73</f>
        <v>0</v>
      </c>
      <c r="F73" s="2123" t="n">
        <f aca="false">'03.24 по датам'!F73</f>
        <v>0</v>
      </c>
      <c r="G73" s="2150" t="n">
        <f aca="false">'03.24 по датам'!G73</f>
        <v>0</v>
      </c>
      <c r="H73" s="2150" t="n">
        <f aca="false">'03.24 по датам'!H73</f>
        <v>0</v>
      </c>
      <c r="I73" s="2150" t="n">
        <f aca="false">'03.24 по датам'!I73</f>
        <v>0</v>
      </c>
      <c r="J73" s="2150" t="n">
        <f aca="false">'03.24 по датам'!J73</f>
        <v>0</v>
      </c>
      <c r="K73" s="2150" t="n">
        <f aca="false">'03.24 по датам'!K73</f>
        <v>0</v>
      </c>
      <c r="L73" s="2150" t="n">
        <f aca="false">'03.24 по датам'!L73</f>
        <v>0</v>
      </c>
      <c r="M73" s="2150" t="n">
        <f aca="false">'03.24 по датам'!M73</f>
        <v>0</v>
      </c>
      <c r="N73" s="2150" t="n">
        <f aca="false">'03.24 по датам'!N73</f>
        <v>0</v>
      </c>
      <c r="O73" s="2150" t="n">
        <f aca="false">'03.24 по датам'!O73</f>
        <v>0</v>
      </c>
      <c r="P73" s="2150" t="n">
        <f aca="false">'03.24 по датам'!P73</f>
        <v>0</v>
      </c>
      <c r="Q73" s="2150" t="n">
        <f aca="false">'03.24 по датам'!Q73</f>
        <v>0</v>
      </c>
      <c r="R73" s="2150" t="n">
        <f aca="false">'03.24 по датам'!R73</f>
        <v>0</v>
      </c>
      <c r="S73" s="2150" t="n">
        <f aca="false">'03.24 по датам'!S73</f>
        <v>0</v>
      </c>
      <c r="T73" s="2150" t="n">
        <f aca="false">'03.24 по датам'!T73</f>
        <v>0</v>
      </c>
      <c r="U73" s="2150" t="n">
        <f aca="false">'03.24 по датам'!U73</f>
        <v>0</v>
      </c>
      <c r="V73" s="2121" t="n">
        <f aca="false">'03.24 по датам'!V73</f>
        <v>0</v>
      </c>
      <c r="W73" s="2122" t="n">
        <f aca="false">'03.24 по датам'!W73</f>
        <v>0</v>
      </c>
      <c r="X73" s="2115"/>
      <c r="Y73" s="2116"/>
      <c r="Z73" s="2117"/>
      <c r="AA73" s="2118" t="n">
        <f aca="false">COUNTIF(C73:Z73,"&gt;"&amp;0)</f>
        <v>0</v>
      </c>
      <c r="AB73" s="2119"/>
      <c r="AC73" s="2120" t="n">
        <f aca="false">'03.24 по датам'!AC73</f>
        <v>0</v>
      </c>
      <c r="AD73" s="2120" t="n">
        <f aca="false">'03.24 по датам'!AD73</f>
        <v>0</v>
      </c>
      <c r="AE73" s="2121" t="n">
        <f aca="false">'03.24 по датам'!AE73</f>
        <v>0</v>
      </c>
      <c r="AF73" s="2121" t="n">
        <f aca="false">'03.24 по датам'!AF73</f>
        <v>0</v>
      </c>
      <c r="AG73" s="2121" t="n">
        <f aca="false">'03.24 по датам'!AG73</f>
        <v>0</v>
      </c>
      <c r="AH73" s="2121" t="n">
        <f aca="false">'03.24 по датам'!AH73</f>
        <v>0</v>
      </c>
      <c r="AI73" s="2121" t="n">
        <f aca="false">'03.24 по датам'!AI73</f>
        <v>0</v>
      </c>
      <c r="AJ73" s="2121" t="n">
        <f aca="false">'03.24 по датам'!AJ73</f>
        <v>0</v>
      </c>
      <c r="AK73" s="2121" t="n">
        <f aca="false">'03.24 по датам'!AK73</f>
        <v>0</v>
      </c>
      <c r="AL73" s="2121" t="n">
        <f aca="false">'03.24 по датам'!AL73</f>
        <v>0</v>
      </c>
      <c r="AM73" s="2121" t="n">
        <f aca="false">'03.24 по датам'!AM73</f>
        <v>0</v>
      </c>
      <c r="AN73" s="2121" t="n">
        <f aca="false">'03.24 по датам'!AN73</f>
        <v>0</v>
      </c>
      <c r="AO73" s="2122" t="n">
        <f aca="false">'03.24 по датам'!AO73</f>
        <v>0</v>
      </c>
      <c r="AP73" s="2115"/>
      <c r="AQ73" s="2116"/>
      <c r="AR73" s="2117"/>
      <c r="AS73" s="2118" t="n">
        <f aca="false">COUNTIF(AC74:AR74,"&gt;"&amp;0)</f>
        <v>0</v>
      </c>
      <c r="AT73" s="2119"/>
      <c r="AU73" s="2299" t="n">
        <f aca="false">'03.24 по датам'!AU73</f>
        <v>5383</v>
      </c>
      <c r="AV73" s="2120" t="n">
        <f aca="false">'03.24 по датам'!AV73</f>
        <v>0</v>
      </c>
      <c r="AW73" s="2123" t="n">
        <f aca="false">'03.24 по датам'!AW73</f>
        <v>0</v>
      </c>
      <c r="AX73" s="2150" t="n">
        <f aca="false">'03.24 по датам'!AX73</f>
        <v>0</v>
      </c>
      <c r="AY73" s="2150" t="n">
        <f aca="false">'03.24 по датам'!AY73</f>
        <v>0</v>
      </c>
      <c r="AZ73" s="2150" t="n">
        <f aca="false">'03.24 по датам'!AZ73</f>
        <v>0</v>
      </c>
      <c r="BA73" s="2150" t="n">
        <f aca="false">'03.24 по датам'!BA73</f>
        <v>0</v>
      </c>
      <c r="BB73" s="2150" t="n">
        <f aca="false">'03.24 по датам'!BB73</f>
        <v>0</v>
      </c>
      <c r="BC73" s="2150" t="n">
        <f aca="false">'03.24 по датам'!BC73</f>
        <v>0</v>
      </c>
      <c r="BD73" s="2150" t="n">
        <f aca="false">'03.24 по датам'!BD73</f>
        <v>0</v>
      </c>
      <c r="BE73" s="2150" t="n">
        <f aca="false">'03.24 по датам'!BE73</f>
        <v>0</v>
      </c>
      <c r="BF73" s="2150" t="n">
        <f aca="false">'03.24 по датам'!BF73</f>
        <v>0</v>
      </c>
      <c r="BG73" s="2150" t="n">
        <f aca="false">'03.24 по датам'!BG73</f>
        <v>0</v>
      </c>
      <c r="BH73" s="2150" t="n">
        <f aca="false">'03.24 по датам'!BH73</f>
        <v>0</v>
      </c>
      <c r="BI73" s="2150" t="n">
        <f aca="false">'03.24 по датам'!BI73</f>
        <v>0</v>
      </c>
      <c r="BJ73" s="2150" t="n">
        <f aca="false">'03.24 по датам'!BJ73</f>
        <v>0</v>
      </c>
      <c r="BK73" s="2150" t="n">
        <f aca="false">'03.24 по датам'!BK73</f>
        <v>0</v>
      </c>
      <c r="BL73" s="2150" t="n">
        <f aca="false">'03.24 по датам'!BL73</f>
        <v>0</v>
      </c>
      <c r="BM73" s="2150" t="n">
        <f aca="false">'03.24 по датам'!BM73</f>
        <v>0</v>
      </c>
      <c r="BN73" s="2150" t="n">
        <f aca="false">'03.24 по датам'!BN73</f>
        <v>0</v>
      </c>
      <c r="BO73" s="2150" t="n">
        <f aca="false">'03.24 по датам'!BO73</f>
        <v>0</v>
      </c>
      <c r="BP73" s="2150" t="n">
        <f aca="false">'03.24 по датам'!BP73</f>
        <v>0</v>
      </c>
      <c r="BQ73" s="2289" t="n">
        <f aca="false">'03.24 по датам'!BQ73</f>
        <v>0</v>
      </c>
      <c r="BR73" s="2130"/>
      <c r="BS73" s="2131"/>
      <c r="BT73" s="2117"/>
      <c r="BU73" s="2118" t="n">
        <f aca="false">COUNTIF(AU74:BT74,"&gt;"&amp;0)</f>
        <v>1</v>
      </c>
      <c r="BV73" s="2119"/>
      <c r="BW73" s="2124" t="n">
        <f aca="false">'03.24 по датам'!BW73</f>
        <v>0</v>
      </c>
      <c r="BX73" s="2121" t="n">
        <f aca="false">'03.24 по датам'!BX73</f>
        <v>0</v>
      </c>
      <c r="BY73" s="2121" t="n">
        <f aca="false">'03.24 по датам'!BY73</f>
        <v>0</v>
      </c>
      <c r="BZ73" s="2121" t="n">
        <f aca="false">'03.24 по датам'!BZ73</f>
        <v>0</v>
      </c>
      <c r="CA73" s="2121" t="n">
        <f aca="false">'03.24 по датам'!CA73</f>
        <v>0</v>
      </c>
      <c r="CB73" s="2121" t="n">
        <f aca="false">'03.24 по датам'!CB73</f>
        <v>0</v>
      </c>
      <c r="CC73" s="2121" t="n">
        <f aca="false">'03.24 по датам'!CC73</f>
        <v>0</v>
      </c>
      <c r="CD73" s="2121" t="n">
        <f aca="false">'03.24 по датам'!CD73</f>
        <v>0</v>
      </c>
      <c r="CE73" s="2121" t="n">
        <f aca="false">'03.24 по датам'!CE73</f>
        <v>0</v>
      </c>
      <c r="CF73" s="2121" t="n">
        <f aca="false">'03.24 по датам'!CF73</f>
        <v>0</v>
      </c>
      <c r="CG73" s="2121" t="n">
        <f aca="false">'03.24 по датам'!CG73</f>
        <v>0</v>
      </c>
      <c r="CH73" s="2121" t="n">
        <f aca="false">'03.24 по датам'!CH73</f>
        <v>0</v>
      </c>
      <c r="CI73" s="2122" t="n">
        <f aca="false">'03.24 по датам'!CI73</f>
        <v>0</v>
      </c>
      <c r="CJ73" s="2115"/>
      <c r="CK73" s="2116"/>
      <c r="CL73" s="2117"/>
      <c r="CM73" s="2118" t="n">
        <f aca="false">COUNTIF(BW74:CL74,"&gt;"&amp;0)</f>
        <v>0</v>
      </c>
      <c r="CN73" s="2119"/>
      <c r="CO73" s="2119" t="n">
        <f aca="false">AA73+AS73+BU73+CM73</f>
        <v>1</v>
      </c>
      <c r="CP73" s="2119"/>
      <c r="CQ73" s="2121" t="n">
        <f aca="false">'03.24 по датам'!CQ73</f>
        <v>0</v>
      </c>
      <c r="CR73" s="2121" t="n">
        <f aca="false">'03.24 по датам'!CR73</f>
        <v>0</v>
      </c>
      <c r="CS73" s="2121" t="n">
        <f aca="false">'03.24 по датам'!CS73</f>
        <v>0</v>
      </c>
      <c r="CT73" s="2121" t="n">
        <f aca="false">'03.24 по датам'!CT73</f>
        <v>0</v>
      </c>
      <c r="CU73" s="2121" t="n">
        <f aca="false">'03.24 по датам'!CU73</f>
        <v>0</v>
      </c>
      <c r="CV73" s="2121" t="n">
        <f aca="false">'03.24 по датам'!CV73</f>
        <v>0</v>
      </c>
      <c r="CW73" s="2121" t="n">
        <f aca="false">'03.24 по датам'!CW73</f>
        <v>0</v>
      </c>
      <c r="CX73" s="2121" t="n">
        <f aca="false">'03.24 по датам'!CX73</f>
        <v>0</v>
      </c>
      <c r="CY73" s="2121" t="n">
        <f aca="false">'03.24 по датам'!CY73</f>
        <v>0</v>
      </c>
      <c r="CZ73" s="2121" t="n">
        <f aca="false">'03.24 по датам'!CZ73</f>
        <v>0</v>
      </c>
      <c r="DA73" s="2121" t="n">
        <f aca="false">'03.24 по датам'!DA73</f>
        <v>0</v>
      </c>
      <c r="DB73" s="2121" t="n">
        <f aca="false">'03.24 по датам'!DB73</f>
        <v>0</v>
      </c>
      <c r="DC73" s="2122" t="n">
        <f aca="false">'03.24 по датам'!DC73</f>
        <v>0</v>
      </c>
      <c r="DD73" s="2115"/>
      <c r="DE73" s="2116"/>
      <c r="DF73" s="2117"/>
      <c r="DG73" s="2125" t="n">
        <f aca="false">SUBTOTAL(9,CQ75:DF75)</f>
        <v>0</v>
      </c>
      <c r="DH73" s="2126"/>
      <c r="DI73" s="2124" t="n">
        <f aca="false">'03.24 по датам'!DI73</f>
        <v>0</v>
      </c>
      <c r="DJ73" s="2121" t="n">
        <f aca="false">'03.24 по датам'!DJ73</f>
        <v>0</v>
      </c>
      <c r="DK73" s="2121" t="n">
        <f aca="false">'03.24 по датам'!DK73</f>
        <v>0</v>
      </c>
      <c r="DL73" s="2121" t="n">
        <f aca="false">'03.24 по датам'!DL73</f>
        <v>0</v>
      </c>
      <c r="DM73" s="2121" t="n">
        <f aca="false">'03.24 по датам'!DM73</f>
        <v>0</v>
      </c>
      <c r="DN73" s="2121" t="n">
        <f aca="false">'03.24 по датам'!DN73</f>
        <v>0</v>
      </c>
      <c r="DO73" s="2121" t="n">
        <f aca="false">'03.24 по датам'!DO73</f>
        <v>0</v>
      </c>
      <c r="DP73" s="2121" t="n">
        <f aca="false">'03.24 по датам'!DP73</f>
        <v>0</v>
      </c>
      <c r="DQ73" s="2121" t="n">
        <f aca="false">'03.24 по датам'!DQ73</f>
        <v>0</v>
      </c>
      <c r="DR73" s="2121" t="n">
        <f aca="false">'03.24 по датам'!DR73</f>
        <v>0</v>
      </c>
      <c r="DS73" s="2121" t="n">
        <f aca="false">'03.24 по датам'!DS73</f>
        <v>0</v>
      </c>
      <c r="DT73" s="2121" t="n">
        <f aca="false">'03.24 по датам'!DT73</f>
        <v>0</v>
      </c>
      <c r="DU73" s="2122" t="n">
        <f aca="false">'03.24 по датам'!DU73</f>
        <v>0</v>
      </c>
      <c r="DV73" s="2115"/>
      <c r="DW73" s="2116"/>
      <c r="DX73" s="2117"/>
      <c r="DY73" s="2125" t="n">
        <f aca="false">COUNTIF(DI74:DX74,"&gt;"&amp;0)</f>
        <v>0</v>
      </c>
      <c r="DZ73" s="2126"/>
      <c r="EA73" s="2121" t="str">
        <f aca="false">'03.24 по датам'!EA73</f>
        <v>N</v>
      </c>
      <c r="EB73" s="2121" t="n">
        <f aca="false">'03.24 по датам'!EB73</f>
        <v>0</v>
      </c>
      <c r="EC73" s="2121" t="n">
        <f aca="false">'03.24 по датам'!EC73</f>
        <v>0</v>
      </c>
      <c r="ED73" s="2121" t="str">
        <f aca="false">'03.24 по датам'!ED73</f>
        <v>N</v>
      </c>
      <c r="EE73" s="2150" t="n">
        <f aca="false">'03.24 по датам'!EE73</f>
        <v>0</v>
      </c>
      <c r="EF73" s="2121" t="n">
        <f aca="false">'03.24 по датам'!EF73</f>
        <v>0</v>
      </c>
      <c r="EG73" s="2121" t="n">
        <f aca="false">'03.24 по датам'!EG73</f>
        <v>0</v>
      </c>
      <c r="EH73" s="2121" t="n">
        <f aca="false">'03.24 по датам'!EH73</f>
        <v>0</v>
      </c>
      <c r="EI73" s="2121" t="n">
        <f aca="false">'03.24 по датам'!EI73</f>
        <v>0</v>
      </c>
      <c r="EJ73" s="2121" t="n">
        <f aca="false">'03.24 по датам'!EJ73</f>
        <v>0</v>
      </c>
      <c r="EK73" s="2121" t="n">
        <f aca="false">'03.24 по датам'!EK73</f>
        <v>0</v>
      </c>
      <c r="EL73" s="2121" t="n">
        <f aca="false">'03.24 по датам'!EL73</f>
        <v>0</v>
      </c>
      <c r="EM73" s="2121" t="n">
        <f aca="false">'03.24 по датам'!EM73</f>
        <v>0</v>
      </c>
      <c r="EN73" s="2121" t="n">
        <f aca="false">'03.24 по датам'!EN73</f>
        <v>0</v>
      </c>
      <c r="EO73" s="2121" t="n">
        <f aca="false">'03.24 по датам'!EO73</f>
        <v>0</v>
      </c>
      <c r="EP73" s="2121" t="n">
        <f aca="false">'03.24 по датам'!EP73</f>
        <v>0</v>
      </c>
      <c r="EQ73" s="2121" t="n">
        <f aca="false">'03.24 по датам'!EQ73</f>
        <v>0</v>
      </c>
      <c r="ER73" s="2121" t="n">
        <f aca="false">'03.24 по датам'!ER73</f>
        <v>0</v>
      </c>
      <c r="ES73" s="2121" t="n">
        <f aca="false">'03.24 по датам'!ES73</f>
        <v>0</v>
      </c>
      <c r="ET73" s="2121" t="n">
        <f aca="false">'03.24 по датам'!ET73</f>
        <v>0</v>
      </c>
      <c r="EU73" s="2121" t="n">
        <f aca="false">'03.24 по датам'!EU73</f>
        <v>0</v>
      </c>
      <c r="EV73" s="2121" t="n">
        <f aca="false">'03.24 по датам'!EV73</f>
        <v>0</v>
      </c>
      <c r="EW73" s="2121" t="n">
        <f aca="false">'03.24 по датам'!EW73</f>
        <v>0</v>
      </c>
      <c r="EX73" s="2121" t="n">
        <f aca="false">'03.24 по датам'!EX73</f>
        <v>0</v>
      </c>
      <c r="EY73" s="2122" t="n">
        <f aca="false">'03.24 по датам'!EY73</f>
        <v>0</v>
      </c>
      <c r="EZ73" s="2115"/>
      <c r="FA73" s="2116"/>
      <c r="FB73" s="2117"/>
      <c r="FC73" s="2125" t="n">
        <f aca="false">COUNTIF(EA74:FB74,"&gt;"&amp;0)</f>
        <v>2</v>
      </c>
      <c r="FD73" s="2126"/>
      <c r="FE73" s="2121" t="n">
        <f aca="false">'03.24 по датам'!FE73</f>
        <v>0</v>
      </c>
      <c r="FF73" s="2121" t="n">
        <f aca="false">'03.24 по датам'!FF73</f>
        <v>0</v>
      </c>
      <c r="FG73" s="2121" t="n">
        <f aca="false">'03.24 по датам'!FG73</f>
        <v>0</v>
      </c>
      <c r="FH73" s="2121" t="n">
        <f aca="false">'03.24 по датам'!FH73</f>
        <v>0</v>
      </c>
      <c r="FI73" s="2121" t="n">
        <f aca="false">'03.24 по датам'!FI73</f>
        <v>0</v>
      </c>
      <c r="FJ73" s="2121" t="n">
        <f aca="false">'03.24 по датам'!FJ73</f>
        <v>0</v>
      </c>
      <c r="FK73" s="2121" t="n">
        <f aca="false">'03.24 по датам'!FK73</f>
        <v>0</v>
      </c>
      <c r="FL73" s="2121" t="n">
        <f aca="false">'03.24 по датам'!FL73</f>
        <v>0</v>
      </c>
      <c r="FM73" s="2121" t="n">
        <f aca="false">'03.24 по датам'!FM73</f>
        <v>0</v>
      </c>
      <c r="FN73" s="2122" t="n">
        <f aca="false">'03.24 по датам'!FN73</f>
        <v>0</v>
      </c>
      <c r="FO73" s="2115"/>
      <c r="FP73" s="2116"/>
      <c r="FQ73" s="2117"/>
      <c r="FR73" s="2125" t="n">
        <f aca="false">COUNTIF(FE74:FQ74,"&gt;"&amp;0)</f>
        <v>0</v>
      </c>
      <c r="FS73" s="2126"/>
      <c r="FT73" s="2277"/>
      <c r="FU73" s="2128"/>
      <c r="FV73" s="2128"/>
      <c r="FW73" s="2128"/>
      <c r="FX73" s="2128"/>
      <c r="FY73" s="2128"/>
      <c r="FZ73" s="2128"/>
      <c r="GA73" s="2128"/>
      <c r="GB73" s="2128"/>
      <c r="GC73" s="2128"/>
      <c r="GD73" s="2128"/>
      <c r="GE73" s="2128"/>
      <c r="GF73" s="2128"/>
      <c r="GG73" s="2128"/>
      <c r="GH73" s="2128"/>
      <c r="GI73" s="2128"/>
      <c r="GJ73" s="2128"/>
      <c r="GK73" s="2128"/>
      <c r="GL73" s="2128"/>
      <c r="GM73" s="2128"/>
      <c r="GN73" s="2128"/>
      <c r="GO73" s="2128"/>
      <c r="GP73" s="2128"/>
      <c r="GQ73" s="2128"/>
      <c r="GR73" s="2128"/>
      <c r="GS73" s="2129"/>
      <c r="GT73" s="2130"/>
      <c r="GU73" s="2131"/>
      <c r="GV73" s="2262"/>
      <c r="GW73" s="2132" t="n">
        <f aca="false">SUBTOTAL(9,FT75:GV75)</f>
        <v>0</v>
      </c>
      <c r="GX73" s="2119" t="n">
        <f aca="false">SUBTOTAL(9,FT75:GV75)</f>
        <v>0</v>
      </c>
      <c r="GY73" s="2133"/>
      <c r="GZ73" s="2134" t="n">
        <f aca="false">'03.24 по датам'!GZ73</f>
        <v>0</v>
      </c>
      <c r="HA73" s="2135" t="n">
        <f aca="false">'03.24 по датам'!HA73</f>
        <v>0</v>
      </c>
      <c r="HB73" s="2136"/>
      <c r="HC73" s="2137"/>
      <c r="HD73" s="2261" t="n">
        <f aca="false">'03.24 по датам'!HD73</f>
        <v>0</v>
      </c>
      <c r="HE73" s="2136"/>
      <c r="HF73" s="2139"/>
      <c r="HG73" s="2124"/>
      <c r="HH73" s="2124"/>
      <c r="HI73" s="2141"/>
      <c r="HJ73" s="2279"/>
      <c r="HK73" s="2279"/>
      <c r="HL73" s="2279"/>
      <c r="HM73" s="2279"/>
      <c r="HN73" s="2279"/>
      <c r="HO73" s="2279"/>
      <c r="HP73" s="2279"/>
      <c r="HQ73" s="2279"/>
      <c r="HR73" s="2279"/>
      <c r="HS73" s="2279"/>
      <c r="HT73" s="2279"/>
      <c r="HU73" s="2279"/>
      <c r="HV73" s="2279"/>
      <c r="HW73" s="2279"/>
      <c r="HX73" s="2279"/>
      <c r="HY73" s="2279"/>
      <c r="HZ73" s="2280"/>
      <c r="IA73" s="2115"/>
      <c r="IB73" s="2116"/>
      <c r="IC73" s="2117"/>
      <c r="ID73" s="2118" t="n">
        <f aca="false">SUBTOTAL(9,HG75:IC75)</f>
        <v>0</v>
      </c>
      <c r="IE73" s="2142"/>
      <c r="IF73" s="2143" t="n">
        <f aca="false">'03.24 по датам'!IF73</f>
        <v>0</v>
      </c>
      <c r="IG73" s="2143" t="n">
        <f aca="false">'03.24 по датам'!IG73</f>
        <v>0</v>
      </c>
      <c r="IH73" s="2144" t="n">
        <f aca="false">'03.24 по датам'!IH73</f>
        <v>0</v>
      </c>
      <c r="II73" s="2145"/>
      <c r="IJ73" s="2146"/>
      <c r="IK73" s="2147" t="n">
        <f aca="false">SUBTOTAL(9,IF75:IJ75)</f>
        <v>0</v>
      </c>
      <c r="IL73" s="2148"/>
      <c r="IM73" s="2149" t="n">
        <f aca="false">'03.24 по датам'!IM73</f>
        <v>0</v>
      </c>
      <c r="IN73" s="2150" t="n">
        <f aca="false">'03.24 по датам'!IN73</f>
        <v>0</v>
      </c>
      <c r="IO73" s="2151" t="n">
        <f aca="false">'03.24 по датам'!IO73</f>
        <v>0</v>
      </c>
      <c r="IP73" s="2151" t="n">
        <f aca="false">'03.24 по датам'!IP73</f>
        <v>0</v>
      </c>
      <c r="IQ73" s="2151" t="n">
        <f aca="false">'03.24 по датам'!IQ73</f>
        <v>0</v>
      </c>
      <c r="IR73" s="2151" t="n">
        <f aca="false">'03.24 по датам'!IR73</f>
        <v>0</v>
      </c>
      <c r="IS73" s="2151" t="n">
        <f aca="false">'03.24 по датам'!IS73</f>
        <v>0</v>
      </c>
      <c r="IT73" s="2151" t="n">
        <f aca="false">'03.24 по датам'!IT73</f>
        <v>0</v>
      </c>
      <c r="IU73" s="2151" t="n">
        <f aca="false">'03.24 по датам'!IU73</f>
        <v>0</v>
      </c>
      <c r="IV73" s="2152" t="n">
        <f aca="false">'03.24 по датам'!IV73</f>
        <v>0</v>
      </c>
      <c r="IW73" s="2153"/>
      <c r="IX73" s="2154"/>
      <c r="IY73" s="2155"/>
      <c r="IZ73" s="2118" t="n">
        <f aca="false">SUBTOTAL(3,IM73:IY73)</f>
        <v>10</v>
      </c>
      <c r="JA73" s="2156"/>
      <c r="JB73" s="2157" t="n">
        <f aca="false">'03.24 по датам'!JB73</f>
        <v>0</v>
      </c>
      <c r="JC73" s="2158"/>
      <c r="JD73" s="2159" t="n">
        <f aca="false">'03.24 по датам'!JD73</f>
        <v>0</v>
      </c>
      <c r="JE73" s="2160"/>
      <c r="JF73" s="2161"/>
      <c r="JG73" s="2263" t="n">
        <f aca="false">'03.24 по датам'!JG73</f>
        <v>0</v>
      </c>
      <c r="JH73" s="2162" t="n">
        <f aca="false">'03.24 по датам'!JH73</f>
        <v>0</v>
      </c>
      <c r="JI73" s="2162" t="n">
        <f aca="false">'03.24 по датам'!JI73</f>
        <v>0</v>
      </c>
      <c r="JJ73" s="2163" t="n">
        <f aca="false">'03.24 по датам'!JJ73</f>
        <v>0</v>
      </c>
      <c r="JK73" s="2281"/>
      <c r="JL73" s="2165"/>
      <c r="JM73" s="2107"/>
      <c r="JN73" s="2108"/>
      <c r="JO73" s="2256"/>
      <c r="JP73" s="2166"/>
      <c r="JQ73" s="2167"/>
      <c r="JR73" s="2168"/>
    </row>
    <row r="74" customFormat="false" ht="11.25" hidden="false" customHeight="true" outlineLevel="0" collapsed="false">
      <c r="A74" s="2056"/>
      <c r="B74" s="2169" t="s">
        <v>661</v>
      </c>
      <c r="C74" s="2179" t="n">
        <f aca="false">'03.24 по датам'!C74</f>
        <v>0</v>
      </c>
      <c r="D74" s="2179" t="n">
        <f aca="false">'03.24 по датам'!D74</f>
        <v>0</v>
      </c>
      <c r="E74" s="2170" t="n">
        <f aca="false">'03.24 по датам'!E74</f>
        <v>0</v>
      </c>
      <c r="F74" s="2179" t="n">
        <f aca="false">'03.24 по датам'!F74</f>
        <v>0</v>
      </c>
      <c r="G74" s="2204" t="n">
        <f aca="false">'03.24 по датам'!G74</f>
        <v>0</v>
      </c>
      <c r="H74" s="2204" t="n">
        <f aca="false">'03.24 по датам'!H74</f>
        <v>0</v>
      </c>
      <c r="I74" s="2204" t="n">
        <f aca="false">'03.24 по датам'!I74</f>
        <v>0</v>
      </c>
      <c r="J74" s="2204" t="n">
        <f aca="false">'03.24 по датам'!J74</f>
        <v>0</v>
      </c>
      <c r="K74" s="2204" t="n">
        <f aca="false">'03.24 по датам'!K74</f>
        <v>0</v>
      </c>
      <c r="L74" s="2204" t="n">
        <f aca="false">'03.24 по датам'!L74</f>
        <v>0</v>
      </c>
      <c r="M74" s="2204" t="n">
        <f aca="false">'03.24 по датам'!M74</f>
        <v>0</v>
      </c>
      <c r="N74" s="2204" t="n">
        <f aca="false">'03.24 по датам'!N74</f>
        <v>0</v>
      </c>
      <c r="O74" s="2204" t="n">
        <f aca="false">'03.24 по датам'!O74</f>
        <v>0</v>
      </c>
      <c r="P74" s="2204" t="n">
        <f aca="false">'03.24 по датам'!P74</f>
        <v>0</v>
      </c>
      <c r="Q74" s="2204" t="n">
        <f aca="false">'03.24 по датам'!Q74</f>
        <v>0</v>
      </c>
      <c r="R74" s="2204" t="n">
        <f aca="false">'03.24 по датам'!R74</f>
        <v>0</v>
      </c>
      <c r="S74" s="2204" t="n">
        <f aca="false">'03.24 по датам'!S74</f>
        <v>0</v>
      </c>
      <c r="T74" s="2204" t="n">
        <f aca="false">'03.24 по датам'!T74</f>
        <v>0</v>
      </c>
      <c r="U74" s="2204" t="n">
        <f aca="false">'03.24 по датам'!U74</f>
        <v>0</v>
      </c>
      <c r="V74" s="2177" t="n">
        <f aca="false">'03.24 по датам'!V74</f>
        <v>0</v>
      </c>
      <c r="W74" s="2178" t="n">
        <f aca="false">'03.24 по датам'!W74</f>
        <v>0</v>
      </c>
      <c r="X74" s="2171"/>
      <c r="Y74" s="2172"/>
      <c r="Z74" s="2173"/>
      <c r="AA74" s="2174" t="n">
        <f aca="false">SUBTOTAL(9,C74:Z74)</f>
        <v>0</v>
      </c>
      <c r="AB74" s="2175" t="n">
        <f aca="false">AA74+AB70</f>
        <v>150</v>
      </c>
      <c r="AC74" s="2176" t="n">
        <f aca="false">'03.24 по датам'!AC74</f>
        <v>0</v>
      </c>
      <c r="AD74" s="2176" t="n">
        <f aca="false">'03.24 по датам'!AD74</f>
        <v>0</v>
      </c>
      <c r="AE74" s="2177" t="n">
        <f aca="false">'03.24 по датам'!AE74</f>
        <v>0</v>
      </c>
      <c r="AF74" s="2177" t="n">
        <f aca="false">'03.24 по датам'!AF74</f>
        <v>0</v>
      </c>
      <c r="AG74" s="2177" t="n">
        <f aca="false">'03.24 по датам'!AG74</f>
        <v>0</v>
      </c>
      <c r="AH74" s="2177" t="n">
        <f aca="false">'03.24 по датам'!AH74</f>
        <v>0</v>
      </c>
      <c r="AI74" s="2177" t="n">
        <f aca="false">'03.24 по датам'!AI74</f>
        <v>0</v>
      </c>
      <c r="AJ74" s="2177" t="n">
        <f aca="false">'03.24 по датам'!AJ74</f>
        <v>0</v>
      </c>
      <c r="AK74" s="2177" t="n">
        <f aca="false">'03.24 по датам'!AK74</f>
        <v>0</v>
      </c>
      <c r="AL74" s="2177" t="n">
        <f aca="false">'03.24 по датам'!AL74</f>
        <v>0</v>
      </c>
      <c r="AM74" s="2177" t="n">
        <f aca="false">'03.24 по датам'!AM74</f>
        <v>0</v>
      </c>
      <c r="AN74" s="2177" t="n">
        <f aca="false">'03.24 по датам'!AN74</f>
        <v>0</v>
      </c>
      <c r="AO74" s="2178" t="n">
        <f aca="false">'03.24 по датам'!AO74</f>
        <v>0</v>
      </c>
      <c r="AP74" s="2171"/>
      <c r="AQ74" s="2172"/>
      <c r="AR74" s="2173"/>
      <c r="AS74" s="2174" t="n">
        <f aca="false">SUBTOTAL(9,AC74:AR74)</f>
        <v>0</v>
      </c>
      <c r="AT74" s="2175" t="n">
        <f aca="false">AS74+AT70</f>
        <v>0</v>
      </c>
      <c r="AU74" s="2176" t="n">
        <f aca="false">'03.24 по датам'!AU74</f>
        <v>21</v>
      </c>
      <c r="AV74" s="2176" t="n">
        <f aca="false">'03.24 по датам'!AV74</f>
        <v>0</v>
      </c>
      <c r="AW74" s="2179" t="n">
        <f aca="false">'03.24 по датам'!AW74</f>
        <v>0</v>
      </c>
      <c r="AX74" s="2204" t="n">
        <f aca="false">'03.24 по датам'!AX74</f>
        <v>0</v>
      </c>
      <c r="AY74" s="2204" t="n">
        <f aca="false">'03.24 по датам'!AY74</f>
        <v>0</v>
      </c>
      <c r="AZ74" s="2204" t="n">
        <f aca="false">'03.24 по датам'!AZ74</f>
        <v>0</v>
      </c>
      <c r="BA74" s="2204" t="n">
        <f aca="false">'03.24 по датам'!BA74</f>
        <v>0</v>
      </c>
      <c r="BB74" s="2204" t="n">
        <f aca="false">'03.24 по датам'!BB74</f>
        <v>0</v>
      </c>
      <c r="BC74" s="2204" t="n">
        <f aca="false">'03.24 по датам'!BC74</f>
        <v>0</v>
      </c>
      <c r="BD74" s="2204" t="n">
        <f aca="false">'03.24 по датам'!BD74</f>
        <v>0</v>
      </c>
      <c r="BE74" s="2204" t="n">
        <f aca="false">'03.24 по датам'!BE74</f>
        <v>0</v>
      </c>
      <c r="BF74" s="2204" t="n">
        <f aca="false">'03.24 по датам'!BF74</f>
        <v>0</v>
      </c>
      <c r="BG74" s="2204" t="n">
        <f aca="false">'03.24 по датам'!BG74</f>
        <v>0</v>
      </c>
      <c r="BH74" s="2204" t="n">
        <f aca="false">'03.24 по датам'!BH74</f>
        <v>0</v>
      </c>
      <c r="BI74" s="2204" t="n">
        <f aca="false">'03.24 по датам'!BI74</f>
        <v>0</v>
      </c>
      <c r="BJ74" s="2204" t="n">
        <f aca="false">'03.24 по датам'!BJ74</f>
        <v>0</v>
      </c>
      <c r="BK74" s="2204" t="n">
        <f aca="false">'03.24 по датам'!BK74</f>
        <v>0</v>
      </c>
      <c r="BL74" s="2204" t="n">
        <f aca="false">'03.24 по датам'!BL74</f>
        <v>0</v>
      </c>
      <c r="BM74" s="2204" t="n">
        <f aca="false">'03.24 по датам'!BM74</f>
        <v>0</v>
      </c>
      <c r="BN74" s="2204" t="n">
        <f aca="false">'03.24 по датам'!BN74</f>
        <v>0</v>
      </c>
      <c r="BO74" s="2204" t="n">
        <f aca="false">'03.24 по датам'!BO74</f>
        <v>0</v>
      </c>
      <c r="BP74" s="2204" t="n">
        <f aca="false">'03.24 по датам'!BP74</f>
        <v>0</v>
      </c>
      <c r="BQ74" s="2290" t="n">
        <f aca="false">'03.24 по датам'!BQ74</f>
        <v>0</v>
      </c>
      <c r="BR74" s="2186"/>
      <c r="BS74" s="2187"/>
      <c r="BT74" s="2173"/>
      <c r="BU74" s="2174" t="n">
        <f aca="false">SUBTOTAL(9,AU74:BT74)</f>
        <v>21</v>
      </c>
      <c r="BV74" s="2175" t="n">
        <f aca="false">BU74+BV70</f>
        <v>82</v>
      </c>
      <c r="BW74" s="2180" t="n">
        <f aca="false">'03.24 по датам'!BW74</f>
        <v>0</v>
      </c>
      <c r="BX74" s="2177" t="n">
        <f aca="false">'03.24 по датам'!BX74</f>
        <v>0</v>
      </c>
      <c r="BY74" s="2177" t="n">
        <f aca="false">'03.24 по датам'!BY74</f>
        <v>0</v>
      </c>
      <c r="BZ74" s="2177" t="n">
        <f aca="false">'03.24 по датам'!BZ74</f>
        <v>0</v>
      </c>
      <c r="CA74" s="2177" t="n">
        <f aca="false">'03.24 по датам'!CA74</f>
        <v>0</v>
      </c>
      <c r="CB74" s="2177" t="n">
        <f aca="false">'03.24 по датам'!CB74</f>
        <v>0</v>
      </c>
      <c r="CC74" s="2177" t="n">
        <f aca="false">'03.24 по датам'!CC74</f>
        <v>0</v>
      </c>
      <c r="CD74" s="2177" t="n">
        <f aca="false">'03.24 по датам'!CD74</f>
        <v>0</v>
      </c>
      <c r="CE74" s="2177" t="n">
        <f aca="false">'03.24 по датам'!CE74</f>
        <v>0</v>
      </c>
      <c r="CF74" s="2177" t="n">
        <f aca="false">'03.24 по датам'!CF74</f>
        <v>0</v>
      </c>
      <c r="CG74" s="2177" t="n">
        <f aca="false">'03.24 по датам'!CG74</f>
        <v>0</v>
      </c>
      <c r="CH74" s="2177" t="n">
        <f aca="false">'03.24 по датам'!CH74</f>
        <v>0</v>
      </c>
      <c r="CI74" s="2178" t="n">
        <f aca="false">'03.24 по датам'!CI74</f>
        <v>0</v>
      </c>
      <c r="CJ74" s="2171"/>
      <c r="CK74" s="2172"/>
      <c r="CL74" s="2173"/>
      <c r="CM74" s="2174" t="n">
        <f aca="false">SUBTOTAL(9,BW74:CL74)</f>
        <v>0</v>
      </c>
      <c r="CN74" s="2175" t="n">
        <f aca="false">CM74+CN70</f>
        <v>0</v>
      </c>
      <c r="CO74" s="2175" t="n">
        <f aca="false">AA74+AS74+BU74+CM74</f>
        <v>21</v>
      </c>
      <c r="CP74" s="2175" t="n">
        <f aca="false">CO74+CP70</f>
        <v>232</v>
      </c>
      <c r="CQ74" s="2177" t="n">
        <f aca="false">'03.24 по датам'!CQ74</f>
        <v>0</v>
      </c>
      <c r="CR74" s="2177" t="n">
        <f aca="false">'03.24 по датам'!CR74</f>
        <v>0</v>
      </c>
      <c r="CS74" s="2177" t="n">
        <f aca="false">'03.24 по датам'!CS74</f>
        <v>0</v>
      </c>
      <c r="CT74" s="2177" t="n">
        <f aca="false">'03.24 по датам'!CT74</f>
        <v>0</v>
      </c>
      <c r="CU74" s="2177" t="n">
        <f aca="false">'03.24 по датам'!CU74</f>
        <v>0</v>
      </c>
      <c r="CV74" s="2177" t="n">
        <f aca="false">'03.24 по датам'!CV74</f>
        <v>0</v>
      </c>
      <c r="CW74" s="2177" t="n">
        <f aca="false">'03.24 по датам'!CW74</f>
        <v>0</v>
      </c>
      <c r="CX74" s="2177" t="n">
        <f aca="false">'03.24 по датам'!CX74</f>
        <v>0</v>
      </c>
      <c r="CY74" s="2177" t="n">
        <f aca="false">'03.24 по датам'!CY74</f>
        <v>0</v>
      </c>
      <c r="CZ74" s="2177" t="n">
        <f aca="false">'03.24 по датам'!CZ74</f>
        <v>0</v>
      </c>
      <c r="DA74" s="2177" t="n">
        <f aca="false">'03.24 по датам'!DA74</f>
        <v>0</v>
      </c>
      <c r="DB74" s="2177" t="n">
        <f aca="false">'03.24 по датам'!DB74</f>
        <v>0</v>
      </c>
      <c r="DC74" s="2178" t="n">
        <f aca="false">'03.24 по датам'!DC74</f>
        <v>0</v>
      </c>
      <c r="DD74" s="2171"/>
      <c r="DE74" s="2172"/>
      <c r="DF74" s="2173"/>
      <c r="DG74" s="2181" t="n">
        <f aca="false">SUBTOTAL(9,CQ74:DF74)</f>
        <v>0</v>
      </c>
      <c r="DH74" s="2182" t="n">
        <f aca="false">DG74:DG74+IF($B70:$B70=2,0,DH70:DH70)</f>
        <v>0</v>
      </c>
      <c r="DI74" s="2180" t="n">
        <f aca="false">'03.24 по датам'!DI74</f>
        <v>0</v>
      </c>
      <c r="DJ74" s="2177" t="n">
        <f aca="false">'03.24 по датам'!DJ74</f>
        <v>0</v>
      </c>
      <c r="DK74" s="2177" t="n">
        <f aca="false">'03.24 по датам'!DK74</f>
        <v>0</v>
      </c>
      <c r="DL74" s="2177" t="n">
        <f aca="false">'03.24 по датам'!DL74</f>
        <v>0</v>
      </c>
      <c r="DM74" s="2177" t="n">
        <f aca="false">'03.24 по датам'!DM74</f>
        <v>0</v>
      </c>
      <c r="DN74" s="2177" t="n">
        <f aca="false">'03.24 по датам'!DN74</f>
        <v>0</v>
      </c>
      <c r="DO74" s="2177" t="n">
        <f aca="false">'03.24 по датам'!DO74</f>
        <v>0</v>
      </c>
      <c r="DP74" s="2177" t="n">
        <f aca="false">'03.24 по датам'!DP74</f>
        <v>0</v>
      </c>
      <c r="DQ74" s="2177" t="n">
        <f aca="false">'03.24 по датам'!DQ74</f>
        <v>0</v>
      </c>
      <c r="DR74" s="2177" t="n">
        <f aca="false">'03.24 по датам'!DR74</f>
        <v>0</v>
      </c>
      <c r="DS74" s="2177" t="n">
        <f aca="false">'03.24 по датам'!DS74</f>
        <v>0</v>
      </c>
      <c r="DT74" s="2177" t="n">
        <f aca="false">'03.24 по датам'!DT74</f>
        <v>0</v>
      </c>
      <c r="DU74" s="2178" t="n">
        <f aca="false">'03.24 по датам'!DU74</f>
        <v>0</v>
      </c>
      <c r="DV74" s="2171"/>
      <c r="DW74" s="2172"/>
      <c r="DX74" s="2173"/>
      <c r="DY74" s="2181" t="n">
        <f aca="false">SUBTOTAL(9,DI74:DX74)</f>
        <v>0</v>
      </c>
      <c r="DZ74" s="2182" t="n">
        <f aca="false">DY74:DY74+IF($B70:$B70=2,0,DZ70:DZ70)</f>
        <v>0</v>
      </c>
      <c r="EA74" s="2177" t="n">
        <f aca="false">'03.24 по датам'!EA74</f>
        <v>10</v>
      </c>
      <c r="EB74" s="2177" t="n">
        <f aca="false">'03.24 по датам'!EB74</f>
        <v>0</v>
      </c>
      <c r="EC74" s="2177" t="n">
        <f aca="false">'03.24 по датам'!EC74</f>
        <v>0</v>
      </c>
      <c r="ED74" s="2177" t="n">
        <f aca="false">'03.24 по датам'!ED74</f>
        <v>10</v>
      </c>
      <c r="EE74" s="2177" t="n">
        <f aca="false">'03.24 по датам'!EE74</f>
        <v>0</v>
      </c>
      <c r="EF74" s="2177" t="n">
        <f aca="false">'03.24 по датам'!EF74</f>
        <v>0</v>
      </c>
      <c r="EG74" s="2177" t="n">
        <f aca="false">'03.24 по датам'!EG74</f>
        <v>0</v>
      </c>
      <c r="EH74" s="2177" t="n">
        <f aca="false">'03.24 по датам'!EH74</f>
        <v>0</v>
      </c>
      <c r="EI74" s="2177" t="n">
        <f aca="false">'03.24 по датам'!EI74</f>
        <v>0</v>
      </c>
      <c r="EJ74" s="2177" t="n">
        <f aca="false">'03.24 по датам'!EJ74</f>
        <v>0</v>
      </c>
      <c r="EK74" s="2177" t="n">
        <f aca="false">'03.24 по датам'!EK74</f>
        <v>0</v>
      </c>
      <c r="EL74" s="2177" t="n">
        <f aca="false">'03.24 по датам'!EL74</f>
        <v>0</v>
      </c>
      <c r="EM74" s="2177" t="n">
        <f aca="false">'03.24 по датам'!EM74</f>
        <v>0</v>
      </c>
      <c r="EN74" s="2177" t="n">
        <f aca="false">'03.24 по датам'!EN74</f>
        <v>0</v>
      </c>
      <c r="EO74" s="2177" t="n">
        <f aca="false">'03.24 по датам'!EO74</f>
        <v>0</v>
      </c>
      <c r="EP74" s="2177" t="n">
        <f aca="false">'03.24 по датам'!EP74</f>
        <v>0</v>
      </c>
      <c r="EQ74" s="2177" t="n">
        <f aca="false">'03.24 по датам'!EQ74</f>
        <v>0</v>
      </c>
      <c r="ER74" s="2177" t="n">
        <f aca="false">'03.24 по датам'!ER74</f>
        <v>0</v>
      </c>
      <c r="ES74" s="2177" t="n">
        <f aca="false">'03.24 по датам'!ES74</f>
        <v>0</v>
      </c>
      <c r="ET74" s="2177" t="n">
        <f aca="false">'03.24 по датам'!ET74</f>
        <v>0</v>
      </c>
      <c r="EU74" s="2177" t="n">
        <f aca="false">'03.24 по датам'!EU74</f>
        <v>0</v>
      </c>
      <c r="EV74" s="2177" t="n">
        <f aca="false">'03.24 по датам'!EV74</f>
        <v>0</v>
      </c>
      <c r="EW74" s="2177" t="n">
        <f aca="false">'03.24 по датам'!EW74</f>
        <v>0</v>
      </c>
      <c r="EX74" s="2177" t="n">
        <f aca="false">'03.24 по датам'!EX74</f>
        <v>0</v>
      </c>
      <c r="EY74" s="2178" t="n">
        <f aca="false">'03.24 по датам'!EY74</f>
        <v>0</v>
      </c>
      <c r="EZ74" s="2171"/>
      <c r="FA74" s="2172"/>
      <c r="FB74" s="2173"/>
      <c r="FC74" s="2181" t="n">
        <f aca="false">SUBTOTAL(9,EA74:FB74)</f>
        <v>20</v>
      </c>
      <c r="FD74" s="2182" t="n">
        <f aca="false">FC74:FC74+IF($B70:$B70=2,0,FD70:FD70)</f>
        <v>151</v>
      </c>
      <c r="FE74" s="2177" t="n">
        <f aca="false">'03.24 по датам'!FE74</f>
        <v>0</v>
      </c>
      <c r="FF74" s="2177" t="n">
        <f aca="false">'03.24 по датам'!FF74</f>
        <v>0</v>
      </c>
      <c r="FG74" s="2177" t="n">
        <f aca="false">'03.24 по датам'!FG74</f>
        <v>0</v>
      </c>
      <c r="FH74" s="2177" t="n">
        <f aca="false">'03.24 по датам'!FH74</f>
        <v>0</v>
      </c>
      <c r="FI74" s="2177" t="n">
        <f aca="false">'03.24 по датам'!FI74</f>
        <v>0</v>
      </c>
      <c r="FJ74" s="2177" t="n">
        <f aca="false">'03.24 по датам'!FJ74</f>
        <v>0</v>
      </c>
      <c r="FK74" s="2177" t="n">
        <f aca="false">'03.24 по датам'!FK74</f>
        <v>0</v>
      </c>
      <c r="FL74" s="2177" t="n">
        <f aca="false">'03.24 по датам'!FL74</f>
        <v>0</v>
      </c>
      <c r="FM74" s="2177" t="n">
        <f aca="false">'03.24 по датам'!FM74</f>
        <v>0</v>
      </c>
      <c r="FN74" s="2178" t="n">
        <f aca="false">'03.24 по датам'!FN74</f>
        <v>0</v>
      </c>
      <c r="FO74" s="2171"/>
      <c r="FP74" s="2172"/>
      <c r="FQ74" s="2173"/>
      <c r="FR74" s="2181" t="n">
        <f aca="false">SUBTOTAL(9,FE74:FQ74)</f>
        <v>0</v>
      </c>
      <c r="FS74" s="2182" t="n">
        <f aca="false">FR74:FR74+IF($B70:$B70=2,0,FS70:FS70)</f>
        <v>0</v>
      </c>
      <c r="FT74" s="2282" t="n">
        <f aca="false">'03.24 по датам'!GX74-'03.24 НГДП по датам'!AW74</f>
        <v>0</v>
      </c>
      <c r="FU74" s="2184"/>
      <c r="FV74" s="2283"/>
      <c r="FW74" s="2184"/>
      <c r="FX74" s="2184"/>
      <c r="FY74" s="2184"/>
      <c r="FZ74" s="2184"/>
      <c r="GA74" s="2184"/>
      <c r="GB74" s="2184"/>
      <c r="GC74" s="2184"/>
      <c r="GD74" s="2184"/>
      <c r="GE74" s="2184"/>
      <c r="GF74" s="2184"/>
      <c r="GG74" s="2184"/>
      <c r="GH74" s="2184"/>
      <c r="GI74" s="2184"/>
      <c r="GJ74" s="2184"/>
      <c r="GK74" s="2184"/>
      <c r="GL74" s="2184"/>
      <c r="GM74" s="2184"/>
      <c r="GN74" s="2184"/>
      <c r="GO74" s="2184"/>
      <c r="GP74" s="2184"/>
      <c r="GQ74" s="2184"/>
      <c r="GR74" s="2184"/>
      <c r="GS74" s="2185"/>
      <c r="GT74" s="2186"/>
      <c r="GU74" s="2187"/>
      <c r="GV74" s="2267"/>
      <c r="GW74" s="2188" t="n">
        <f aca="false">SUBTOTAL(9,FT74:GV74)</f>
        <v>0</v>
      </c>
      <c r="GX74" s="2175" t="n">
        <f aca="false">SUBTOTAL(9,FT74:GV74)</f>
        <v>0</v>
      </c>
      <c r="GY74" s="2174" t="n">
        <f aca="false">GX74:GX74+IF($B70:$B70=2,0,GY70:GY70)</f>
        <v>0</v>
      </c>
      <c r="GZ74" s="2189" t="n">
        <f aca="false">'03.24 по датам'!GZ74</f>
        <v>0</v>
      </c>
      <c r="HA74" s="2190" t="n">
        <f aca="false">'03.24 по датам'!HA74</f>
        <v>0</v>
      </c>
      <c r="HB74" s="2191"/>
      <c r="HC74" s="2192" t="n">
        <f aca="false">SUBTOTAL(9,GZ74:HB74)</f>
        <v>0</v>
      </c>
      <c r="HD74" s="2193" t="n">
        <f aca="false">$HD$14+HD70</f>
        <v>608.48</v>
      </c>
      <c r="HE74" s="2194"/>
      <c r="HF74" s="2195" t="n">
        <f aca="false">SUM(HD74:HE74)</f>
        <v>608.48</v>
      </c>
      <c r="HG74" s="2180" t="n">
        <f aca="false">'03.24 по датам'!ID74-'03.24 НГДП по датам'!BF74</f>
        <v>12</v>
      </c>
      <c r="HH74" s="2180"/>
      <c r="HI74" s="2197"/>
      <c r="HJ74" s="2283"/>
      <c r="HK74" s="2283"/>
      <c r="HL74" s="2283"/>
      <c r="HM74" s="2283"/>
      <c r="HN74" s="2283"/>
      <c r="HO74" s="2283"/>
      <c r="HP74" s="2283"/>
      <c r="HQ74" s="2283"/>
      <c r="HR74" s="2283"/>
      <c r="HS74" s="2283"/>
      <c r="HT74" s="2283"/>
      <c r="HU74" s="2283"/>
      <c r="HV74" s="2283"/>
      <c r="HW74" s="2283"/>
      <c r="HX74" s="2283"/>
      <c r="HY74" s="2283"/>
      <c r="HZ74" s="2284"/>
      <c r="IA74" s="2171"/>
      <c r="IB74" s="2172"/>
      <c r="IC74" s="2173"/>
      <c r="ID74" s="2174" t="n">
        <f aca="false">SUBTOTAL(9,HG74:IC74)</f>
        <v>12</v>
      </c>
      <c r="IE74" s="2188" t="n">
        <f aca="false">ID74:ID74+IF($B70:$B70=2,0,IE70:IE70)</f>
        <v>98</v>
      </c>
      <c r="IF74" s="2198" t="n">
        <f aca="false">'03.24 по датам'!IF74</f>
        <v>0</v>
      </c>
      <c r="IG74" s="2198" t="n">
        <f aca="false">'03.24 по датам'!IG74</f>
        <v>0</v>
      </c>
      <c r="IH74" s="2199" t="n">
        <f aca="false">'03.24 по датам'!IH74</f>
        <v>0</v>
      </c>
      <c r="II74" s="2200"/>
      <c r="IJ74" s="2201"/>
      <c r="IK74" s="2202" t="n">
        <f aca="false">SUBTOTAL(9,IF74:IJ74)</f>
        <v>0</v>
      </c>
      <c r="IL74" s="2203" t="n">
        <f aca="false">IK74:IK74+IF($B70:$B70=2,0,IL70:IL70)</f>
        <v>0</v>
      </c>
      <c r="IM74" s="2204" t="n">
        <f aca="false">'03.24 по датам'!IM74</f>
        <v>0</v>
      </c>
      <c r="IN74" s="2204" t="n">
        <f aca="false">'03.24 по датам'!IN74</f>
        <v>0</v>
      </c>
      <c r="IO74" s="2177" t="n">
        <f aca="false">'03.24 по датам'!IO74</f>
        <v>0</v>
      </c>
      <c r="IP74" s="2177" t="n">
        <f aca="false">'03.24 по датам'!IP74</f>
        <v>0</v>
      </c>
      <c r="IQ74" s="2177" t="n">
        <f aca="false">'03.24 по датам'!IQ74</f>
        <v>0</v>
      </c>
      <c r="IR74" s="2177" t="n">
        <f aca="false">'03.24 по датам'!IR74</f>
        <v>0</v>
      </c>
      <c r="IS74" s="2177" t="n">
        <f aca="false">'03.24 по датам'!IS74</f>
        <v>0</v>
      </c>
      <c r="IT74" s="2177" t="n">
        <f aca="false">'03.24 по датам'!IT74</f>
        <v>0</v>
      </c>
      <c r="IU74" s="2177" t="n">
        <f aca="false">'03.24 по датам'!IU74</f>
        <v>0</v>
      </c>
      <c r="IV74" s="2178" t="n">
        <f aca="false">'03.24 по датам'!IV74</f>
        <v>0</v>
      </c>
      <c r="IW74" s="2171"/>
      <c r="IX74" s="2172"/>
      <c r="IY74" s="2173"/>
      <c r="IZ74" s="2174" t="n">
        <f aca="false">SUBTOTAL(9,IM74:IY74)</f>
        <v>0</v>
      </c>
      <c r="JA74" s="2175" t="n">
        <f aca="false">IZ74:IZ74+IF($B70:$B70=2,0,JA70:JA70)</f>
        <v>0</v>
      </c>
      <c r="JB74" s="2205" t="n">
        <f aca="false">'03.24 по датам'!JB74</f>
        <v>0</v>
      </c>
      <c r="JC74" s="2194"/>
      <c r="JD74" s="2268" t="n">
        <f aca="false">'03.24 по датам'!JD74</f>
        <v>0</v>
      </c>
      <c r="JE74" s="2207" t="n">
        <f aca="false">SUBTOTAL(9,JB74:JD74)</f>
        <v>0</v>
      </c>
      <c r="JF74" s="2208" t="n">
        <f aca="false">SUMIF($C$5:JE$5,"Накопленный эффект, т/сут",$C74:JE74)+SUMIF($C$5:JE$5,"Нараст.  по потенциалу",$C74:JE74)-SUMIF($C$5:JE$5,"Нараст. по остановкам",$C74:JE74)-SUMIF($C$5:JE$5,"ИТОГО перевод в ППД",$C74:JE74)-SUMIF($C$5:JE$5,"ИТОГО  нерент, по распоряж.",$C74:JE74)-SUMIF($C$5:JE$5,"ИТОГО ост. дебит от ЗБС, Углуб., ПВЛГ/ПНЛГ",$C74:JE74)</f>
        <v>285</v>
      </c>
      <c r="JG74" s="2269" t="n">
        <f aca="false">'03.24 по датам'!JG74-'03.24 НГДП по датам'!BV74</f>
        <v>0</v>
      </c>
      <c r="JH74" s="2209" t="n">
        <f aca="false">'03.24 по датам'!JH74-'03.24 НГДП по датам'!BW74</f>
        <v>0</v>
      </c>
      <c r="JI74" s="2209" t="n">
        <f aca="false">'03.24 по датам'!JI74-'03.24 НГДП по датам'!BX74</f>
        <v>0</v>
      </c>
      <c r="JJ74" s="2210" t="n">
        <f aca="false">'03.24 по датам'!JJ74-'03.24 НГДП по датам'!BY74</f>
        <v>0</v>
      </c>
      <c r="JK74" s="2211" t="n">
        <f aca="false">'03.24 НГДП по датам'!BZ74</f>
        <v>0</v>
      </c>
      <c r="JL74" s="2202" t="n">
        <f aca="false">SUBTOTAL(9,JG74:JJ74)</f>
        <v>0</v>
      </c>
      <c r="JM74" s="2107"/>
      <c r="JN74" s="2108"/>
      <c r="JO74" s="2256"/>
      <c r="JP74" s="2212" t="n">
        <f aca="false">JP$4:JP$4+SUMIF($C$5:JL$5,"Нараст. по остановкам",$C74:JL74)-SUMIF($C$5:JL$5,"Нараст.  по потенциалу",$C74:JL74)</f>
        <v>718.812</v>
      </c>
      <c r="JQ74" s="2213"/>
      <c r="JR74" s="2214" t="n">
        <f aca="false">'03.24 НГДП по датам'!CB74</f>
        <v>81.893</v>
      </c>
    </row>
    <row r="75" customFormat="false" ht="1.5" hidden="false" customHeight="true" outlineLevel="0" collapsed="false">
      <c r="A75" s="2215"/>
      <c r="B75" s="2215"/>
      <c r="C75" s="2216" t="n">
        <f aca="false">'03.24 по датам'!C75</f>
        <v>0</v>
      </c>
      <c r="D75" s="2216" t="n">
        <f aca="false">'03.24 по датам'!D75</f>
        <v>0</v>
      </c>
      <c r="E75" s="2216" t="n">
        <f aca="false">'03.24 по датам'!E75</f>
        <v>0</v>
      </c>
      <c r="F75" s="2216" t="n">
        <f aca="false">'03.24 по датам'!F75</f>
        <v>0</v>
      </c>
      <c r="G75" s="2217" t="n">
        <f aca="false">'03.24 по датам'!G75</f>
        <v>0</v>
      </c>
      <c r="H75" s="2217" t="n">
        <f aca="false">'03.24 по датам'!H75</f>
        <v>0</v>
      </c>
      <c r="I75" s="2217" t="n">
        <f aca="false">'03.24 по датам'!I75</f>
        <v>0</v>
      </c>
      <c r="J75" s="2217" t="n">
        <f aca="false">'03.24 по датам'!J75</f>
        <v>0</v>
      </c>
      <c r="K75" s="2217" t="n">
        <f aca="false">'03.24 по датам'!K75</f>
        <v>0</v>
      </c>
      <c r="L75" s="2217" t="n">
        <f aca="false">'03.24 по датам'!L75</f>
        <v>0</v>
      </c>
      <c r="M75" s="2217" t="n">
        <f aca="false">'03.24 по датам'!M75</f>
        <v>0</v>
      </c>
      <c r="N75" s="2217" t="n">
        <f aca="false">'03.24 по датам'!N75</f>
        <v>0</v>
      </c>
      <c r="O75" s="2217" t="n">
        <f aca="false">'03.24 по датам'!O75</f>
        <v>0</v>
      </c>
      <c r="P75" s="2217" t="n">
        <f aca="false">'03.24 по датам'!P75</f>
        <v>0</v>
      </c>
      <c r="Q75" s="2217" t="n">
        <f aca="false">'03.24 по датам'!Q75</f>
        <v>0</v>
      </c>
      <c r="R75" s="2217" t="n">
        <f aca="false">'03.24 по датам'!R75</f>
        <v>0</v>
      </c>
      <c r="S75" s="2217" t="n">
        <f aca="false">'03.24 по датам'!S75</f>
        <v>0</v>
      </c>
      <c r="T75" s="2217" t="n">
        <f aca="false">'03.24 по датам'!T75</f>
        <v>0</v>
      </c>
      <c r="U75" s="2217" t="n">
        <f aca="false">'03.24 по датам'!U75</f>
        <v>0</v>
      </c>
      <c r="V75" s="2217" t="n">
        <f aca="false">'03.24 по датам'!V75</f>
        <v>0</v>
      </c>
      <c r="W75" s="2217" t="n">
        <f aca="false">'03.24 по датам'!W75</f>
        <v>0</v>
      </c>
      <c r="X75" s="2218"/>
      <c r="Y75" s="2219"/>
      <c r="Z75" s="2220"/>
      <c r="AA75" s="2221"/>
      <c r="AB75" s="2221"/>
      <c r="AC75" s="2222" t="n">
        <f aca="false">'03.24 по датам'!AC75</f>
        <v>0</v>
      </c>
      <c r="AD75" s="2222" t="n">
        <f aca="false">'03.24 по датам'!AD75</f>
        <v>0</v>
      </c>
      <c r="AE75" s="2217" t="n">
        <f aca="false">'03.24 по датам'!AE75</f>
        <v>0</v>
      </c>
      <c r="AF75" s="2217" t="n">
        <f aca="false">'03.24 по датам'!AF75</f>
        <v>0</v>
      </c>
      <c r="AG75" s="2217" t="n">
        <f aca="false">'03.24 по датам'!AG75</f>
        <v>0</v>
      </c>
      <c r="AH75" s="2217" t="n">
        <f aca="false">'03.24 по датам'!AH75</f>
        <v>0</v>
      </c>
      <c r="AI75" s="2217" t="n">
        <f aca="false">'03.24 по датам'!AI75</f>
        <v>0</v>
      </c>
      <c r="AJ75" s="2217" t="n">
        <f aca="false">'03.24 по датам'!AJ75</f>
        <v>0</v>
      </c>
      <c r="AK75" s="2217" t="n">
        <f aca="false">'03.24 по датам'!AK75</f>
        <v>0</v>
      </c>
      <c r="AL75" s="2217" t="n">
        <f aca="false">'03.24 по датам'!AL75</f>
        <v>0</v>
      </c>
      <c r="AM75" s="2217" t="n">
        <f aca="false">'03.24 по датам'!AM75</f>
        <v>0</v>
      </c>
      <c r="AN75" s="2217" t="n">
        <f aca="false">'03.24 по датам'!AN75</f>
        <v>0</v>
      </c>
      <c r="AO75" s="2217" t="n">
        <f aca="false">'03.24 по датам'!AO75</f>
        <v>0</v>
      </c>
      <c r="AP75" s="2218"/>
      <c r="AQ75" s="2219"/>
      <c r="AR75" s="2220"/>
      <c r="AS75" s="2221"/>
      <c r="AT75" s="2221"/>
      <c r="AU75" s="2216" t="n">
        <f aca="false">'03.24 по датам'!AU75</f>
        <v>0</v>
      </c>
      <c r="AV75" s="2216" t="n">
        <f aca="false">'03.24 по датам'!AV75</f>
        <v>0</v>
      </c>
      <c r="AW75" s="2223" t="n">
        <f aca="false">'03.24 по датам'!AW75</f>
        <v>0</v>
      </c>
      <c r="AX75" s="2217" t="n">
        <f aca="false">'03.24 по датам'!AX75</f>
        <v>0</v>
      </c>
      <c r="AY75" s="2217" t="n">
        <f aca="false">'03.24 по датам'!AY75</f>
        <v>0</v>
      </c>
      <c r="AZ75" s="2217" t="n">
        <f aca="false">'03.24 по датам'!AZ75</f>
        <v>0</v>
      </c>
      <c r="BA75" s="2217" t="n">
        <f aca="false">'03.24 по датам'!BA75</f>
        <v>0</v>
      </c>
      <c r="BB75" s="2217" t="n">
        <f aca="false">'03.24 по датам'!BB75</f>
        <v>0</v>
      </c>
      <c r="BC75" s="2217" t="n">
        <f aca="false">'03.24 по датам'!BC75</f>
        <v>0</v>
      </c>
      <c r="BD75" s="2217" t="n">
        <f aca="false">'03.24 по датам'!BD75</f>
        <v>0</v>
      </c>
      <c r="BE75" s="2217" t="n">
        <f aca="false">'03.24 по датам'!BE75</f>
        <v>0</v>
      </c>
      <c r="BF75" s="2217" t="n">
        <f aca="false">'03.24 по датам'!BF75</f>
        <v>0</v>
      </c>
      <c r="BG75" s="2217" t="n">
        <f aca="false">'03.24 по датам'!BG75</f>
        <v>0</v>
      </c>
      <c r="BH75" s="2217" t="n">
        <f aca="false">'03.24 по датам'!BH75</f>
        <v>0</v>
      </c>
      <c r="BI75" s="2217" t="n">
        <f aca="false">'03.24 по датам'!BI75</f>
        <v>0</v>
      </c>
      <c r="BJ75" s="2217" t="n">
        <f aca="false">'03.24 по датам'!BJ75</f>
        <v>0</v>
      </c>
      <c r="BK75" s="2217" t="n">
        <f aca="false">'03.24 по датам'!BK75</f>
        <v>0</v>
      </c>
      <c r="BL75" s="2217" t="n">
        <f aca="false">'03.24 по датам'!BL75</f>
        <v>0</v>
      </c>
      <c r="BM75" s="2217" t="n">
        <f aca="false">'03.24 по датам'!BM75</f>
        <v>0</v>
      </c>
      <c r="BN75" s="2217" t="n">
        <f aca="false">'03.24 по датам'!BN75</f>
        <v>0</v>
      </c>
      <c r="BO75" s="2217" t="n">
        <f aca="false">'03.24 по датам'!BO75</f>
        <v>0</v>
      </c>
      <c r="BP75" s="2217" t="n">
        <f aca="false">'03.24 по датам'!BP75</f>
        <v>0</v>
      </c>
      <c r="BQ75" s="2217" t="n">
        <f aca="false">'03.24 по датам'!BQ75</f>
        <v>0</v>
      </c>
      <c r="BR75" s="2218"/>
      <c r="BS75" s="2219"/>
      <c r="BT75" s="2220"/>
      <c r="BU75" s="2221"/>
      <c r="BV75" s="2221"/>
      <c r="BW75" s="2222" t="n">
        <f aca="false">'03.24 по датам'!BW75</f>
        <v>0</v>
      </c>
      <c r="BX75" s="2217" t="n">
        <f aca="false">'03.24 по датам'!BX75</f>
        <v>0</v>
      </c>
      <c r="BY75" s="2217" t="n">
        <f aca="false">'03.24 по датам'!BY75</f>
        <v>0</v>
      </c>
      <c r="BZ75" s="2217" t="n">
        <f aca="false">'03.24 по датам'!BZ75</f>
        <v>0</v>
      </c>
      <c r="CA75" s="2217" t="n">
        <f aca="false">'03.24 по датам'!CA75</f>
        <v>0</v>
      </c>
      <c r="CB75" s="2217" t="n">
        <f aca="false">'03.24 по датам'!CB75</f>
        <v>0</v>
      </c>
      <c r="CC75" s="2217" t="n">
        <f aca="false">'03.24 по датам'!CC75</f>
        <v>0</v>
      </c>
      <c r="CD75" s="2217" t="n">
        <f aca="false">'03.24 по датам'!CD75</f>
        <v>0</v>
      </c>
      <c r="CE75" s="2217" t="n">
        <f aca="false">'03.24 по датам'!CE75</f>
        <v>0</v>
      </c>
      <c r="CF75" s="2217" t="n">
        <f aca="false">'03.24 по датам'!CF75</f>
        <v>0</v>
      </c>
      <c r="CG75" s="2217" t="n">
        <f aca="false">'03.24 по датам'!CG75</f>
        <v>0</v>
      </c>
      <c r="CH75" s="2217" t="n">
        <f aca="false">'03.24 по датам'!CH75</f>
        <v>0</v>
      </c>
      <c r="CI75" s="2217" t="n">
        <f aca="false">'03.24 по датам'!CI75</f>
        <v>0</v>
      </c>
      <c r="CJ75" s="2218"/>
      <c r="CK75" s="2219"/>
      <c r="CL75" s="2220"/>
      <c r="CM75" s="2221"/>
      <c r="CN75" s="2221"/>
      <c r="CO75" s="2221"/>
      <c r="CP75" s="2221"/>
      <c r="CQ75" s="2217" t="n">
        <f aca="false">'03.24 по датам'!CQ75</f>
        <v>0</v>
      </c>
      <c r="CR75" s="2217" t="n">
        <f aca="false">'03.24 по датам'!CR75</f>
        <v>0</v>
      </c>
      <c r="CS75" s="2217" t="n">
        <f aca="false">'03.24 по датам'!CS75</f>
        <v>0</v>
      </c>
      <c r="CT75" s="2217" t="n">
        <f aca="false">'03.24 по датам'!CT75</f>
        <v>0</v>
      </c>
      <c r="CU75" s="2217" t="n">
        <f aca="false">'03.24 по датам'!CU75</f>
        <v>0</v>
      </c>
      <c r="CV75" s="2217" t="n">
        <f aca="false">'03.24 по датам'!CV75</f>
        <v>0</v>
      </c>
      <c r="CW75" s="2217" t="n">
        <f aca="false">'03.24 по датам'!CW75</f>
        <v>0</v>
      </c>
      <c r="CX75" s="2217" t="n">
        <f aca="false">'03.24 по датам'!CX75</f>
        <v>0</v>
      </c>
      <c r="CY75" s="2217" t="n">
        <f aca="false">'03.24 по датам'!CY75</f>
        <v>0</v>
      </c>
      <c r="CZ75" s="2217" t="n">
        <f aca="false">'03.24 по датам'!CZ75</f>
        <v>0</v>
      </c>
      <c r="DA75" s="2217" t="n">
        <f aca="false">'03.24 по датам'!DA75</f>
        <v>0</v>
      </c>
      <c r="DB75" s="2217" t="n">
        <f aca="false">'03.24 по датам'!DB75</f>
        <v>0</v>
      </c>
      <c r="DC75" s="2217" t="n">
        <f aca="false">'03.24 по датам'!DC75</f>
        <v>0</v>
      </c>
      <c r="DD75" s="2218"/>
      <c r="DE75" s="2219"/>
      <c r="DF75" s="2220"/>
      <c r="DG75" s="2221"/>
      <c r="DH75" s="2221"/>
      <c r="DI75" s="2285" t="n">
        <f aca="false">'03.24 по датам'!DI75</f>
        <v>0</v>
      </c>
      <c r="DJ75" s="2217" t="n">
        <f aca="false">'03.24 по датам'!DJ75</f>
        <v>0</v>
      </c>
      <c r="DK75" s="2217" t="n">
        <f aca="false">'03.24 по датам'!DK75</f>
        <v>0</v>
      </c>
      <c r="DL75" s="2217" t="n">
        <f aca="false">'03.24 по датам'!DL75</f>
        <v>0</v>
      </c>
      <c r="DM75" s="2217" t="n">
        <f aca="false">'03.24 по датам'!DM75</f>
        <v>0</v>
      </c>
      <c r="DN75" s="2217" t="n">
        <f aca="false">'03.24 по датам'!DN75</f>
        <v>0</v>
      </c>
      <c r="DO75" s="2217" t="n">
        <f aca="false">'03.24 по датам'!DO75</f>
        <v>0</v>
      </c>
      <c r="DP75" s="2217" t="n">
        <f aca="false">'03.24 по датам'!DP75</f>
        <v>0</v>
      </c>
      <c r="DQ75" s="2217" t="n">
        <f aca="false">'03.24 по датам'!DQ75</f>
        <v>0</v>
      </c>
      <c r="DR75" s="2217" t="n">
        <f aca="false">'03.24 по датам'!DR75</f>
        <v>0</v>
      </c>
      <c r="DS75" s="2217" t="n">
        <f aca="false">'03.24 по датам'!DS75</f>
        <v>0</v>
      </c>
      <c r="DT75" s="2217" t="n">
        <f aca="false">'03.24 по датам'!DT75</f>
        <v>0</v>
      </c>
      <c r="DU75" s="2217" t="n">
        <f aca="false">'03.24 по датам'!DU75</f>
        <v>0</v>
      </c>
      <c r="DV75" s="2218"/>
      <c r="DW75" s="2219"/>
      <c r="DX75" s="2220"/>
      <c r="DY75" s="2221"/>
      <c r="DZ75" s="2221"/>
      <c r="EA75" s="2297" t="n">
        <f aca="false">'03.24 по датам'!EA75</f>
        <v>0</v>
      </c>
      <c r="EB75" s="2217" t="n">
        <f aca="false">'03.24 по датам'!EB75</f>
        <v>0</v>
      </c>
      <c r="EC75" s="2217" t="n">
        <f aca="false">'03.24 по датам'!EC75</f>
        <v>0</v>
      </c>
      <c r="ED75" s="2217" t="n">
        <f aca="false">'03.24 по датам'!ED75</f>
        <v>0</v>
      </c>
      <c r="EE75" s="2217" t="n">
        <f aca="false">'03.24 по датам'!EE75</f>
        <v>0</v>
      </c>
      <c r="EF75" s="2217" t="n">
        <f aca="false">'03.24 по датам'!EF75</f>
        <v>0</v>
      </c>
      <c r="EG75" s="2217" t="n">
        <f aca="false">'03.24 по датам'!EG75</f>
        <v>0</v>
      </c>
      <c r="EH75" s="2217" t="n">
        <f aca="false">'03.24 по датам'!EH75</f>
        <v>0</v>
      </c>
      <c r="EI75" s="2217" t="n">
        <f aca="false">'03.24 по датам'!EI75</f>
        <v>0</v>
      </c>
      <c r="EJ75" s="2217" t="n">
        <f aca="false">'03.24 по датам'!EJ75</f>
        <v>0</v>
      </c>
      <c r="EK75" s="2217" t="n">
        <f aca="false">'03.24 по датам'!EK75</f>
        <v>0</v>
      </c>
      <c r="EL75" s="2217" t="n">
        <f aca="false">'03.24 по датам'!EL75</f>
        <v>0</v>
      </c>
      <c r="EM75" s="2217" t="n">
        <f aca="false">'03.24 по датам'!EM75</f>
        <v>0</v>
      </c>
      <c r="EN75" s="2217" t="n">
        <f aca="false">'03.24 по датам'!EN75</f>
        <v>0</v>
      </c>
      <c r="EO75" s="2217" t="n">
        <f aca="false">'03.24 по датам'!EO75</f>
        <v>0</v>
      </c>
      <c r="EP75" s="2217" t="n">
        <f aca="false">'03.24 по датам'!EP75</f>
        <v>0</v>
      </c>
      <c r="EQ75" s="2217" t="n">
        <f aca="false">'03.24 по датам'!EQ75</f>
        <v>0</v>
      </c>
      <c r="ER75" s="2217" t="n">
        <f aca="false">'03.24 по датам'!ER75</f>
        <v>0</v>
      </c>
      <c r="ES75" s="2217" t="n">
        <f aca="false">'03.24 по датам'!ES75</f>
        <v>0</v>
      </c>
      <c r="ET75" s="2217" t="n">
        <f aca="false">'03.24 по датам'!ET75</f>
        <v>0</v>
      </c>
      <c r="EU75" s="2217" t="n">
        <f aca="false">'03.24 по датам'!EU75</f>
        <v>0</v>
      </c>
      <c r="EV75" s="2217" t="n">
        <f aca="false">'03.24 по датам'!EV75</f>
        <v>0</v>
      </c>
      <c r="EW75" s="2217" t="n">
        <f aca="false">'03.24 по датам'!EW75</f>
        <v>0</v>
      </c>
      <c r="EX75" s="2217" t="n">
        <f aca="false">'03.24 по датам'!EX75</f>
        <v>0</v>
      </c>
      <c r="EY75" s="2217" t="n">
        <f aca="false">'03.24 по датам'!EY75</f>
        <v>0</v>
      </c>
      <c r="EZ75" s="2218"/>
      <c r="FA75" s="2219"/>
      <c r="FB75" s="2220"/>
      <c r="FC75" s="2221"/>
      <c r="FD75" s="2221"/>
      <c r="FE75" s="2217" t="n">
        <f aca="false">'03.24 по датам'!FE75</f>
        <v>0</v>
      </c>
      <c r="FF75" s="2217" t="n">
        <f aca="false">'03.24 по датам'!FF75</f>
        <v>0</v>
      </c>
      <c r="FG75" s="2217" t="n">
        <f aca="false">'03.24 по датам'!FG75</f>
        <v>0</v>
      </c>
      <c r="FH75" s="2217" t="n">
        <f aca="false">'03.24 по датам'!FH75</f>
        <v>0</v>
      </c>
      <c r="FI75" s="2217" t="n">
        <f aca="false">'03.24 по датам'!FI75</f>
        <v>0</v>
      </c>
      <c r="FJ75" s="2217" t="n">
        <f aca="false">'03.24 по датам'!FJ75</f>
        <v>0</v>
      </c>
      <c r="FK75" s="2217" t="n">
        <f aca="false">'03.24 по датам'!FK75</f>
        <v>0</v>
      </c>
      <c r="FL75" s="2217" t="n">
        <f aca="false">'03.24 по датам'!FL75</f>
        <v>0</v>
      </c>
      <c r="FM75" s="2217" t="n">
        <f aca="false">'03.24 по датам'!FM75</f>
        <v>0</v>
      </c>
      <c r="FN75" s="2217" t="n">
        <f aca="false">'03.24 по датам'!FN75</f>
        <v>0</v>
      </c>
      <c r="FO75" s="2218"/>
      <c r="FP75" s="2219"/>
      <c r="FQ75" s="2220"/>
      <c r="FR75" s="2221"/>
      <c r="FS75" s="2221"/>
      <c r="FT75" s="2225"/>
      <c r="FU75" s="2225"/>
      <c r="FV75" s="2225"/>
      <c r="FW75" s="2225"/>
      <c r="FX75" s="2225"/>
      <c r="FY75" s="2225"/>
      <c r="FZ75" s="2225"/>
      <c r="GA75" s="2225"/>
      <c r="GB75" s="2225"/>
      <c r="GC75" s="2225"/>
      <c r="GD75" s="2225"/>
      <c r="GE75" s="2225"/>
      <c r="GF75" s="2225"/>
      <c r="GG75" s="2225"/>
      <c r="GH75" s="2225"/>
      <c r="GI75" s="2225"/>
      <c r="GJ75" s="2225"/>
      <c r="GK75" s="2225"/>
      <c r="GL75" s="2225"/>
      <c r="GM75" s="2225"/>
      <c r="GN75" s="2225"/>
      <c r="GO75" s="2225"/>
      <c r="GP75" s="2225"/>
      <c r="GQ75" s="2225"/>
      <c r="GR75" s="2225"/>
      <c r="GS75" s="2225"/>
      <c r="GT75" s="2218"/>
      <c r="GU75" s="2219"/>
      <c r="GV75" s="2220"/>
      <c r="GW75" s="2221"/>
      <c r="GX75" s="2221"/>
      <c r="GY75" s="2221"/>
      <c r="GZ75" s="2217" t="n">
        <f aca="false">'03.24 по датам'!GZ75</f>
        <v>0</v>
      </c>
      <c r="HA75" s="2217" t="n">
        <f aca="false">'03.24 по датам'!HA75</f>
        <v>0</v>
      </c>
      <c r="HB75" s="2226"/>
      <c r="HC75" s="2221"/>
      <c r="HD75" s="2227" t="n">
        <f aca="false">'03.24 по датам'!HD75</f>
        <v>0</v>
      </c>
      <c r="HE75" s="2226"/>
      <c r="HF75" s="2228"/>
      <c r="HG75" s="2180"/>
      <c r="HH75" s="2180"/>
      <c r="HI75" s="2230"/>
      <c r="HJ75" s="2225"/>
      <c r="HK75" s="2225"/>
      <c r="HL75" s="2225"/>
      <c r="HM75" s="2225"/>
      <c r="HN75" s="2225"/>
      <c r="HO75" s="2225"/>
      <c r="HP75" s="2225"/>
      <c r="HQ75" s="2225"/>
      <c r="HR75" s="2225"/>
      <c r="HS75" s="2225"/>
      <c r="HT75" s="2225"/>
      <c r="HU75" s="2225"/>
      <c r="HV75" s="2225"/>
      <c r="HW75" s="2225"/>
      <c r="HX75" s="2225"/>
      <c r="HY75" s="2225"/>
      <c r="HZ75" s="2225"/>
      <c r="IA75" s="2218"/>
      <c r="IB75" s="2219"/>
      <c r="IC75" s="2220"/>
      <c r="ID75" s="2221"/>
      <c r="IE75" s="2221"/>
      <c r="IF75" s="2231" t="n">
        <f aca="false">'03.24 по датам'!IF75</f>
        <v>0</v>
      </c>
      <c r="IG75" s="2231" t="n">
        <f aca="false">'03.24 по датам'!IG75</f>
        <v>0</v>
      </c>
      <c r="IH75" s="2231" t="n">
        <f aca="false">'03.24 по датам'!IH75</f>
        <v>0</v>
      </c>
      <c r="II75" s="2232"/>
      <c r="IJ75" s="2233"/>
      <c r="IK75" s="1302"/>
      <c r="IL75" s="1302"/>
      <c r="IM75" s="2234" t="n">
        <f aca="false">'03.24 по датам'!IM75</f>
        <v>0</v>
      </c>
      <c r="IN75" s="2234" t="n">
        <f aca="false">'03.24 по датам'!IN75</f>
        <v>0</v>
      </c>
      <c r="IO75" s="2217" t="n">
        <f aca="false">'03.24 по датам'!IO75</f>
        <v>0</v>
      </c>
      <c r="IP75" s="2217" t="n">
        <f aca="false">'03.24 по датам'!IP75</f>
        <v>0</v>
      </c>
      <c r="IQ75" s="2217" t="n">
        <f aca="false">'03.24 по датам'!IQ75</f>
        <v>0</v>
      </c>
      <c r="IR75" s="2217" t="n">
        <f aca="false">'03.24 по датам'!IR75</f>
        <v>0</v>
      </c>
      <c r="IS75" s="2217" t="n">
        <f aca="false">'03.24 по датам'!IS75</f>
        <v>0</v>
      </c>
      <c r="IT75" s="2217" t="n">
        <f aca="false">'03.24 по датам'!IT75</f>
        <v>0</v>
      </c>
      <c r="IU75" s="2217" t="n">
        <f aca="false">'03.24 по датам'!IU75</f>
        <v>0</v>
      </c>
      <c r="IV75" s="2217" t="n">
        <f aca="false">'03.24 по датам'!IV75</f>
        <v>0</v>
      </c>
      <c r="IW75" s="2218"/>
      <c r="IX75" s="2219"/>
      <c r="IY75" s="2220"/>
      <c r="IZ75" s="2221"/>
      <c r="JA75" s="2221"/>
      <c r="JB75" s="2217" t="n">
        <f aca="false">'03.24 по датам'!JB75</f>
        <v>0</v>
      </c>
      <c r="JC75" s="2226"/>
      <c r="JD75" s="2217" t="n">
        <f aca="false">'03.24 по датам'!JD75</f>
        <v>0</v>
      </c>
      <c r="JE75" s="2221"/>
      <c r="JF75" s="2221"/>
      <c r="JG75" s="2231" t="n">
        <f aca="false">'03.24 по датам'!JG75</f>
        <v>0</v>
      </c>
      <c r="JH75" s="2231" t="n">
        <f aca="false">'03.24 по датам'!JH75</f>
        <v>0</v>
      </c>
      <c r="JI75" s="2231" t="n">
        <f aca="false">'03.24 по датам'!JI75</f>
        <v>0</v>
      </c>
      <c r="JJ75" s="2231" t="n">
        <f aca="false">'03.24 по датам'!JJ75</f>
        <v>0</v>
      </c>
      <c r="JK75" s="2270"/>
      <c r="JL75" s="1302"/>
      <c r="JM75" s="2236"/>
      <c r="JN75" s="2236"/>
      <c r="JO75" s="2237"/>
      <c r="JP75" s="2236"/>
      <c r="JQ75" s="2236"/>
      <c r="JR75" s="2237"/>
    </row>
    <row r="76" customFormat="false" ht="11.25" hidden="false" customHeight="true" outlineLevel="0" collapsed="false">
      <c r="A76" s="2056" t="n">
        <f aca="false">A72+1</f>
        <v>45368</v>
      </c>
      <c r="B76" s="2057" t="s">
        <v>662</v>
      </c>
      <c r="C76" s="2067" t="str">
        <f aca="false">'03.24 по датам'!C76</f>
        <v>Карамовское</v>
      </c>
      <c r="D76" s="2067" t="str">
        <f aca="false">'03.24 по датам'!D76</f>
        <v>Вынгаяхинское</v>
      </c>
      <c r="E76" s="2067" t="n">
        <f aca="false">'03.24 по датам'!E76</f>
        <v>0</v>
      </c>
      <c r="F76" s="2067" t="n">
        <f aca="false">'03.24 по датам'!F76</f>
        <v>0</v>
      </c>
      <c r="G76" s="2065" t="n">
        <f aca="false">'03.24 по датам'!G76</f>
        <v>0</v>
      </c>
      <c r="H76" s="2065" t="n">
        <f aca="false">'03.24 по датам'!H76</f>
        <v>0</v>
      </c>
      <c r="I76" s="2065" t="n">
        <f aca="false">'03.24 по датам'!I76</f>
        <v>0</v>
      </c>
      <c r="J76" s="2065" t="n">
        <f aca="false">'03.24 по датам'!J76</f>
        <v>0</v>
      </c>
      <c r="K76" s="2065" t="n">
        <f aca="false">'03.24 по датам'!K76</f>
        <v>0</v>
      </c>
      <c r="L76" s="2065" t="n">
        <f aca="false">'03.24 по датам'!L76</f>
        <v>0</v>
      </c>
      <c r="M76" s="2065" t="n">
        <f aca="false">'03.24 по датам'!M76</f>
        <v>0</v>
      </c>
      <c r="N76" s="2065" t="n">
        <f aca="false">'03.24 по датам'!N76</f>
        <v>0</v>
      </c>
      <c r="O76" s="2065" t="n">
        <f aca="false">'03.24 по датам'!O76</f>
        <v>0</v>
      </c>
      <c r="P76" s="2065" t="n">
        <f aca="false">'03.24 по датам'!P76</f>
        <v>0</v>
      </c>
      <c r="Q76" s="2065" t="n">
        <f aca="false">'03.24 по датам'!Q76</f>
        <v>0</v>
      </c>
      <c r="R76" s="2065" t="n">
        <f aca="false">'03.24 по датам'!R76</f>
        <v>0</v>
      </c>
      <c r="S76" s="2065" t="n">
        <f aca="false">'03.24 по датам'!S76</f>
        <v>0</v>
      </c>
      <c r="T76" s="2065" t="n">
        <f aca="false">'03.24 по датам'!T76</f>
        <v>0</v>
      </c>
      <c r="U76" s="2065" t="n">
        <f aca="false">'03.24 по датам'!U76</f>
        <v>0</v>
      </c>
      <c r="V76" s="2065" t="n">
        <f aca="false">'03.24 по датам'!V76</f>
        <v>0</v>
      </c>
      <c r="W76" s="2066" t="n">
        <f aca="false">'03.24 по датам'!W76</f>
        <v>0</v>
      </c>
      <c r="X76" s="2238"/>
      <c r="Y76" s="2239"/>
      <c r="Z76" s="2240"/>
      <c r="AA76" s="2062"/>
      <c r="AB76" s="2063"/>
      <c r="AC76" s="2064" t="n">
        <f aca="false">'03.24 по датам'!AC76</f>
        <v>0</v>
      </c>
      <c r="AD76" s="2064" t="n">
        <f aca="false">'03.24 по датам'!AD76</f>
        <v>0</v>
      </c>
      <c r="AE76" s="2065" t="n">
        <f aca="false">'03.24 по датам'!AE76</f>
        <v>0</v>
      </c>
      <c r="AF76" s="2065" t="n">
        <f aca="false">'03.24 по датам'!AF76</f>
        <v>0</v>
      </c>
      <c r="AG76" s="2065" t="n">
        <f aca="false">'03.24 по датам'!AG76</f>
        <v>0</v>
      </c>
      <c r="AH76" s="2065" t="n">
        <f aca="false">'03.24 по датам'!AH76</f>
        <v>0</v>
      </c>
      <c r="AI76" s="2065" t="n">
        <f aca="false">'03.24 по датам'!AI76</f>
        <v>0</v>
      </c>
      <c r="AJ76" s="2065" t="n">
        <f aca="false">'03.24 по датам'!AJ76</f>
        <v>0</v>
      </c>
      <c r="AK76" s="2065" t="n">
        <f aca="false">'03.24 по датам'!AK76</f>
        <v>0</v>
      </c>
      <c r="AL76" s="2065" t="n">
        <f aca="false">'03.24 по датам'!AL76</f>
        <v>0</v>
      </c>
      <c r="AM76" s="2065" t="n">
        <f aca="false">'03.24 по датам'!AM76</f>
        <v>0</v>
      </c>
      <c r="AN76" s="2065" t="n">
        <f aca="false">'03.24 по датам'!AN76</f>
        <v>0</v>
      </c>
      <c r="AO76" s="2066" t="n">
        <f aca="false">'03.24 по датам'!AO76</f>
        <v>0</v>
      </c>
      <c r="AP76" s="2238"/>
      <c r="AQ76" s="2239"/>
      <c r="AR76" s="2240"/>
      <c r="AS76" s="2062"/>
      <c r="AT76" s="2063"/>
      <c r="AU76" s="2064" t="str">
        <f aca="false">'03.24 по датам'!AU76</f>
        <v>Вынгапуровское</v>
      </c>
      <c r="AV76" s="2064" t="n">
        <f aca="false">'03.24 по датам'!AV76</f>
        <v>0</v>
      </c>
      <c r="AW76" s="2067" t="n">
        <f aca="false">'03.24 по датам'!AW76</f>
        <v>0</v>
      </c>
      <c r="AX76" s="2093" t="n">
        <f aca="false">'03.24 по датам'!AX76</f>
        <v>0</v>
      </c>
      <c r="AY76" s="2093" t="n">
        <f aca="false">'03.24 по датам'!AY76</f>
        <v>0</v>
      </c>
      <c r="AZ76" s="2093" t="n">
        <f aca="false">'03.24 по датам'!AZ76</f>
        <v>0</v>
      </c>
      <c r="BA76" s="2093" t="n">
        <f aca="false">'03.24 по датам'!BA76</f>
        <v>0</v>
      </c>
      <c r="BB76" s="2093" t="n">
        <f aca="false">'03.24 по датам'!BB76</f>
        <v>0</v>
      </c>
      <c r="BC76" s="2093" t="n">
        <f aca="false">'03.24 по датам'!BC76</f>
        <v>0</v>
      </c>
      <c r="BD76" s="2093" t="n">
        <f aca="false">'03.24 по датам'!BD76</f>
        <v>0</v>
      </c>
      <c r="BE76" s="2093" t="n">
        <f aca="false">'03.24 по датам'!BE76</f>
        <v>0</v>
      </c>
      <c r="BF76" s="2093" t="n">
        <f aca="false">'03.24 по датам'!BF76</f>
        <v>0</v>
      </c>
      <c r="BG76" s="2093" t="n">
        <f aca="false">'03.24 по датам'!BG76</f>
        <v>0</v>
      </c>
      <c r="BH76" s="2093" t="n">
        <f aca="false">'03.24 по датам'!BH76</f>
        <v>0</v>
      </c>
      <c r="BI76" s="2093" t="n">
        <f aca="false">'03.24 по датам'!BI76</f>
        <v>0</v>
      </c>
      <c r="BJ76" s="2093" t="n">
        <f aca="false">'03.24 по датам'!BJ76</f>
        <v>0</v>
      </c>
      <c r="BK76" s="2093" t="n">
        <f aca="false">'03.24 по датам'!BK76</f>
        <v>0</v>
      </c>
      <c r="BL76" s="2093" t="n">
        <f aca="false">'03.24 по датам'!BL76</f>
        <v>0</v>
      </c>
      <c r="BM76" s="2093" t="n">
        <f aca="false">'03.24 по датам'!BM76</f>
        <v>0</v>
      </c>
      <c r="BN76" s="2093" t="n">
        <f aca="false">'03.24 по датам'!BN76</f>
        <v>0</v>
      </c>
      <c r="BO76" s="2093" t="n">
        <f aca="false">'03.24 по датам'!BO76</f>
        <v>0</v>
      </c>
      <c r="BP76" s="2093" t="n">
        <f aca="false">'03.24 по датам'!BP76</f>
        <v>0</v>
      </c>
      <c r="BQ76" s="2094" t="n">
        <f aca="false">'03.24 по датам'!BQ76</f>
        <v>0</v>
      </c>
      <c r="BR76" s="2251"/>
      <c r="BS76" s="2252"/>
      <c r="BT76" s="2248"/>
      <c r="BU76" s="2062"/>
      <c r="BV76" s="2063"/>
      <c r="BW76" s="2083" t="n">
        <f aca="false">'03.24 по датам'!BW76</f>
        <v>0</v>
      </c>
      <c r="BX76" s="2092" t="n">
        <f aca="false">'03.24 по датам'!BX76</f>
        <v>0</v>
      </c>
      <c r="BY76" s="2092" t="n">
        <f aca="false">'03.24 по датам'!BY76</f>
        <v>0</v>
      </c>
      <c r="BZ76" s="2092" t="n">
        <f aca="false">'03.24 по датам'!BZ76</f>
        <v>0</v>
      </c>
      <c r="CA76" s="2092" t="n">
        <f aca="false">'03.24 по датам'!CA76</f>
        <v>0</v>
      </c>
      <c r="CB76" s="2092" t="n">
        <f aca="false">'03.24 по датам'!CB76</f>
        <v>0</v>
      </c>
      <c r="CC76" s="2092" t="n">
        <f aca="false">'03.24 по датам'!CC76</f>
        <v>0</v>
      </c>
      <c r="CD76" s="2092" t="n">
        <f aca="false">'03.24 по датам'!CD76</f>
        <v>0</v>
      </c>
      <c r="CE76" s="2092" t="n">
        <f aca="false">'03.24 по датам'!CE76</f>
        <v>0</v>
      </c>
      <c r="CF76" s="2092" t="n">
        <f aca="false">'03.24 по датам'!CF76</f>
        <v>0</v>
      </c>
      <c r="CG76" s="2092" t="n">
        <f aca="false">'03.24 по датам'!CG76</f>
        <v>0</v>
      </c>
      <c r="CH76" s="2092" t="n">
        <f aca="false">'03.24 по датам'!CH76</f>
        <v>0</v>
      </c>
      <c r="CI76" s="2287" t="n">
        <f aca="false">'03.24 по датам'!CI76</f>
        <v>0</v>
      </c>
      <c r="CJ76" s="2242"/>
      <c r="CK76" s="2243"/>
      <c r="CL76" s="2240"/>
      <c r="CM76" s="2062"/>
      <c r="CN76" s="2063"/>
      <c r="CO76" s="2063"/>
      <c r="CP76" s="2063"/>
      <c r="CQ76" s="2065" t="n">
        <f aca="false">'03.24 по датам'!CQ76</f>
        <v>0</v>
      </c>
      <c r="CR76" s="2065" t="n">
        <f aca="false">'03.24 по датам'!CR76</f>
        <v>0</v>
      </c>
      <c r="CS76" s="2065" t="n">
        <f aca="false">'03.24 по датам'!CS76</f>
        <v>0</v>
      </c>
      <c r="CT76" s="2065" t="n">
        <f aca="false">'03.24 по датам'!CT76</f>
        <v>0</v>
      </c>
      <c r="CU76" s="2065" t="n">
        <f aca="false">'03.24 по датам'!CU76</f>
        <v>0</v>
      </c>
      <c r="CV76" s="2065" t="n">
        <f aca="false">'03.24 по датам'!CV76</f>
        <v>0</v>
      </c>
      <c r="CW76" s="2065" t="n">
        <f aca="false">'03.24 по датам'!CW76</f>
        <v>0</v>
      </c>
      <c r="CX76" s="2065" t="n">
        <f aca="false">'03.24 по датам'!CX76</f>
        <v>0</v>
      </c>
      <c r="CY76" s="2065" t="n">
        <f aca="false">'03.24 по датам'!CY76</f>
        <v>0</v>
      </c>
      <c r="CZ76" s="2065" t="n">
        <f aca="false">'03.24 по датам'!CZ76</f>
        <v>0</v>
      </c>
      <c r="DA76" s="2065" t="n">
        <f aca="false">'03.24 по датам'!DA76</f>
        <v>0</v>
      </c>
      <c r="DB76" s="2065" t="n">
        <f aca="false">'03.24 по датам'!DB76</f>
        <v>0</v>
      </c>
      <c r="DC76" s="2066" t="n">
        <f aca="false">'03.24 по датам'!DC76</f>
        <v>0</v>
      </c>
      <c r="DD76" s="2238"/>
      <c r="DE76" s="2239"/>
      <c r="DF76" s="2240"/>
      <c r="DG76" s="2069"/>
      <c r="DH76" s="2070"/>
      <c r="DI76" s="2068" t="n">
        <f aca="false">'03.24 по датам'!DI76</f>
        <v>0</v>
      </c>
      <c r="DJ76" s="2065" t="n">
        <f aca="false">'03.24 по датам'!DJ76</f>
        <v>0</v>
      </c>
      <c r="DK76" s="2065" t="n">
        <f aca="false">'03.24 по датам'!DK76</f>
        <v>0</v>
      </c>
      <c r="DL76" s="2065" t="n">
        <f aca="false">'03.24 по датам'!DL76</f>
        <v>0</v>
      </c>
      <c r="DM76" s="2065" t="n">
        <f aca="false">'03.24 по датам'!DM76</f>
        <v>0</v>
      </c>
      <c r="DN76" s="2065" t="n">
        <f aca="false">'03.24 по датам'!DN76</f>
        <v>0</v>
      </c>
      <c r="DO76" s="2065" t="n">
        <f aca="false">'03.24 по датам'!DO76</f>
        <v>0</v>
      </c>
      <c r="DP76" s="2065" t="n">
        <f aca="false">'03.24 по датам'!DP76</f>
        <v>0</v>
      </c>
      <c r="DQ76" s="2065" t="n">
        <f aca="false">'03.24 по датам'!DQ76</f>
        <v>0</v>
      </c>
      <c r="DR76" s="2065" t="n">
        <f aca="false">'03.24 по датам'!DR76</f>
        <v>0</v>
      </c>
      <c r="DS76" s="2065" t="n">
        <f aca="false">'03.24 по датам'!DS76</f>
        <v>0</v>
      </c>
      <c r="DT76" s="2065" t="n">
        <f aca="false">'03.24 по датам'!DT76</f>
        <v>0</v>
      </c>
      <c r="DU76" s="2066" t="n">
        <f aca="false">'03.24 по датам'!DU76</f>
        <v>0</v>
      </c>
      <c r="DV76" s="2238"/>
      <c r="DW76" s="2239"/>
      <c r="DX76" s="2240"/>
      <c r="DY76" s="2069"/>
      <c r="DZ76" s="2070"/>
      <c r="EA76" s="2065" t="n">
        <f aca="false">'03.24 по датам'!EA76</f>
        <v>0</v>
      </c>
      <c r="EB76" s="2065" t="n">
        <f aca="false">'03.24 по датам'!EB76</f>
        <v>0</v>
      </c>
      <c r="EC76" s="2065" t="n">
        <f aca="false">'03.24 по датам'!EC76</f>
        <v>0</v>
      </c>
      <c r="ED76" s="2065" t="n">
        <f aca="false">'03.24 по датам'!ED76</f>
        <v>0</v>
      </c>
      <c r="EE76" s="2092" t="n">
        <f aca="false">'03.24 по датам'!EE76</f>
        <v>0</v>
      </c>
      <c r="EF76" s="2065" t="n">
        <f aca="false">'03.24 по датам'!EF76</f>
        <v>0</v>
      </c>
      <c r="EG76" s="2065" t="n">
        <f aca="false">'03.24 по датам'!EG76</f>
        <v>0</v>
      </c>
      <c r="EH76" s="2065" t="n">
        <f aca="false">'03.24 по датам'!EH76</f>
        <v>0</v>
      </c>
      <c r="EI76" s="2065" t="n">
        <f aca="false">'03.24 по датам'!EI76</f>
        <v>0</v>
      </c>
      <c r="EJ76" s="2065" t="n">
        <f aca="false">'03.24 по датам'!EJ76</f>
        <v>0</v>
      </c>
      <c r="EK76" s="2065" t="n">
        <f aca="false">'03.24 по датам'!EK76</f>
        <v>0</v>
      </c>
      <c r="EL76" s="2065" t="n">
        <f aca="false">'03.24 по датам'!EL76</f>
        <v>0</v>
      </c>
      <c r="EM76" s="2065" t="n">
        <f aca="false">'03.24 по датам'!EM76</f>
        <v>0</v>
      </c>
      <c r="EN76" s="2065" t="n">
        <f aca="false">'03.24 по датам'!EN76</f>
        <v>0</v>
      </c>
      <c r="EO76" s="2065" t="n">
        <f aca="false">'03.24 по датам'!EO76</f>
        <v>0</v>
      </c>
      <c r="EP76" s="2065" t="n">
        <f aca="false">'03.24 по датам'!EP76</f>
        <v>0</v>
      </c>
      <c r="EQ76" s="2065" t="n">
        <f aca="false">'03.24 по датам'!EQ76</f>
        <v>0</v>
      </c>
      <c r="ER76" s="2065" t="n">
        <f aca="false">'03.24 по датам'!ER76</f>
        <v>0</v>
      </c>
      <c r="ES76" s="2065" t="n">
        <f aca="false">'03.24 по датам'!ES76</f>
        <v>0</v>
      </c>
      <c r="ET76" s="2065" t="n">
        <f aca="false">'03.24 по датам'!ET76</f>
        <v>0</v>
      </c>
      <c r="EU76" s="2065" t="n">
        <f aca="false">'03.24 по датам'!EU76</f>
        <v>0</v>
      </c>
      <c r="EV76" s="2065" t="n">
        <f aca="false">'03.24 по датам'!EV76</f>
        <v>0</v>
      </c>
      <c r="EW76" s="2065" t="n">
        <f aca="false">'03.24 по датам'!EW76</f>
        <v>0</v>
      </c>
      <c r="EX76" s="2065" t="n">
        <f aca="false">'03.24 по датам'!EX76</f>
        <v>0</v>
      </c>
      <c r="EY76" s="2066" t="n">
        <f aca="false">'03.24 по датам'!EY76</f>
        <v>0</v>
      </c>
      <c r="EZ76" s="2238"/>
      <c r="FA76" s="2239"/>
      <c r="FB76" s="2240"/>
      <c r="FC76" s="2069"/>
      <c r="FD76" s="2070"/>
      <c r="FE76" s="2065" t="n">
        <f aca="false">'03.24 по датам'!FE76</f>
        <v>0</v>
      </c>
      <c r="FF76" s="2065" t="n">
        <f aca="false">'03.24 по датам'!FF76</f>
        <v>0</v>
      </c>
      <c r="FG76" s="2065" t="n">
        <f aca="false">'03.24 по датам'!FG76</f>
        <v>0</v>
      </c>
      <c r="FH76" s="2065" t="n">
        <f aca="false">'03.24 по датам'!FH76</f>
        <v>0</v>
      </c>
      <c r="FI76" s="2065" t="n">
        <f aca="false">'03.24 по датам'!FI76</f>
        <v>0</v>
      </c>
      <c r="FJ76" s="2065" t="n">
        <f aca="false">'03.24 по датам'!FJ76</f>
        <v>0</v>
      </c>
      <c r="FK76" s="2065" t="n">
        <f aca="false">'03.24 по датам'!FK76</f>
        <v>0</v>
      </c>
      <c r="FL76" s="2065" t="n">
        <f aca="false">'03.24 по датам'!FL76</f>
        <v>0</v>
      </c>
      <c r="FM76" s="2065" t="n">
        <f aca="false">'03.24 по датам'!FM76</f>
        <v>0</v>
      </c>
      <c r="FN76" s="2066" t="n">
        <f aca="false">'03.24 по датам'!FN76</f>
        <v>0</v>
      </c>
      <c r="FO76" s="2238"/>
      <c r="FP76" s="2239"/>
      <c r="FQ76" s="2240"/>
      <c r="FR76" s="2069"/>
      <c r="FS76" s="2070"/>
      <c r="FT76" s="2072"/>
      <c r="FU76" s="2072"/>
      <c r="FV76" s="2072"/>
      <c r="FW76" s="2072"/>
      <c r="FX76" s="2072"/>
      <c r="FY76" s="2072"/>
      <c r="FZ76" s="2072"/>
      <c r="GA76" s="2072"/>
      <c r="GB76" s="2072"/>
      <c r="GC76" s="2072"/>
      <c r="GD76" s="2072"/>
      <c r="GE76" s="2072"/>
      <c r="GF76" s="2072"/>
      <c r="GG76" s="2072"/>
      <c r="GH76" s="2072"/>
      <c r="GI76" s="2072"/>
      <c r="GJ76" s="2072"/>
      <c r="GK76" s="2072"/>
      <c r="GL76" s="2072"/>
      <c r="GM76" s="2072"/>
      <c r="GN76" s="2072"/>
      <c r="GO76" s="2072"/>
      <c r="GP76" s="2072"/>
      <c r="GQ76" s="2072"/>
      <c r="GR76" s="2072"/>
      <c r="GS76" s="2073"/>
      <c r="GT76" s="2242"/>
      <c r="GU76" s="2243"/>
      <c r="GV76" s="2240"/>
      <c r="GW76" s="2076"/>
      <c r="GX76" s="2063"/>
      <c r="GY76" s="2062"/>
      <c r="GZ76" s="2077" t="n">
        <f aca="false">'03.24 по датам'!GZ76</f>
        <v>0</v>
      </c>
      <c r="HA76" s="2078" t="n">
        <f aca="false">'03.24 по датам'!HA76</f>
        <v>0</v>
      </c>
      <c r="HB76" s="2272"/>
      <c r="HC76" s="2080"/>
      <c r="HD76" s="2247" t="n">
        <f aca="false">'03.24 по датам'!HD76</f>
        <v>0</v>
      </c>
      <c r="HE76" s="2272"/>
      <c r="HF76" s="2082"/>
      <c r="HG76" s="2083"/>
      <c r="HH76" s="2068"/>
      <c r="HI76" s="2273"/>
      <c r="HJ76" s="2072"/>
      <c r="HK76" s="2072"/>
      <c r="HL76" s="2072"/>
      <c r="HM76" s="2072"/>
      <c r="HN76" s="2072"/>
      <c r="HO76" s="2072"/>
      <c r="HP76" s="2072"/>
      <c r="HQ76" s="2072"/>
      <c r="HR76" s="2072"/>
      <c r="HS76" s="2072"/>
      <c r="HT76" s="2072"/>
      <c r="HU76" s="2072"/>
      <c r="HV76" s="2072"/>
      <c r="HW76" s="2072"/>
      <c r="HX76" s="2072"/>
      <c r="HY76" s="2072"/>
      <c r="HZ76" s="2073"/>
      <c r="IA76" s="2242"/>
      <c r="IB76" s="2243"/>
      <c r="IC76" s="2240"/>
      <c r="ID76" s="2062"/>
      <c r="IE76" s="2076"/>
      <c r="IF76" s="2085" t="n">
        <f aca="false">'03.24 по датам'!IF76</f>
        <v>0</v>
      </c>
      <c r="IG76" s="2085" t="n">
        <f aca="false">'03.24 по датам'!IG76</f>
        <v>0</v>
      </c>
      <c r="IH76" s="2086" t="n">
        <f aca="false">'03.24 по датам'!IH76</f>
        <v>0</v>
      </c>
      <c r="II76" s="2249"/>
      <c r="IJ76" s="2250"/>
      <c r="IK76" s="2089"/>
      <c r="IL76" s="2090"/>
      <c r="IM76" s="2091" t="n">
        <f aca="false">'03.24 по датам'!IM76</f>
        <v>0</v>
      </c>
      <c r="IN76" s="2092" t="n">
        <f aca="false">'03.24 по датам'!IN76</f>
        <v>0</v>
      </c>
      <c r="IO76" s="2093" t="n">
        <f aca="false">'03.24 по датам'!IO76</f>
        <v>0</v>
      </c>
      <c r="IP76" s="2093" t="n">
        <f aca="false">'03.24 по датам'!IP76</f>
        <v>0</v>
      </c>
      <c r="IQ76" s="2093" t="n">
        <f aca="false">'03.24 по датам'!IQ76</f>
        <v>0</v>
      </c>
      <c r="IR76" s="2093" t="n">
        <f aca="false">'03.24 по датам'!IR76</f>
        <v>0</v>
      </c>
      <c r="IS76" s="2093" t="n">
        <f aca="false">'03.24 по датам'!IS76</f>
        <v>0</v>
      </c>
      <c r="IT76" s="2093" t="n">
        <f aca="false">'03.24 по датам'!IT76</f>
        <v>0</v>
      </c>
      <c r="IU76" s="2093" t="n">
        <f aca="false">'03.24 по датам'!IU76</f>
        <v>0</v>
      </c>
      <c r="IV76" s="2094" t="n">
        <f aca="false">'03.24 по датам'!IV76</f>
        <v>0</v>
      </c>
      <c r="IW76" s="2251"/>
      <c r="IX76" s="2252"/>
      <c r="IY76" s="2253"/>
      <c r="IZ76" s="2062"/>
      <c r="JA76" s="2063"/>
      <c r="JB76" s="2098" t="n">
        <f aca="false">'03.24 по датам'!JB76</f>
        <v>0</v>
      </c>
      <c r="JC76" s="2245"/>
      <c r="JD76" s="2100" t="n">
        <f aca="false">'03.24 по датам'!JD76</f>
        <v>0</v>
      </c>
      <c r="JE76" s="2101"/>
      <c r="JF76" s="2102"/>
      <c r="JG76" s="2254" t="n">
        <f aca="false">'03.24 по датам'!JG76</f>
        <v>0</v>
      </c>
      <c r="JH76" s="2103" t="n">
        <f aca="false">'03.24 по датам'!JH76</f>
        <v>0</v>
      </c>
      <c r="JI76" s="2103" t="n">
        <f aca="false">'03.24 по датам'!JI76</f>
        <v>0</v>
      </c>
      <c r="JJ76" s="2104" t="n">
        <f aca="false">'03.24 по датам'!JJ76</f>
        <v>0</v>
      </c>
      <c r="JK76" s="2276"/>
      <c r="JL76" s="2106"/>
      <c r="JM76" s="2107" t="e">
        <f aca="false">JM$4:JM$4+SUMIF($C$5:JL$5,"Нараст. баланс",$C78:JL78)+SUMIF($C$7:JH$7,"Итого (с ВНР)",$C78:JH78)-SUMIF($C$5:JL$5,"Геол. снижение,  т/сут",$C78:JL78)-SUMIF(JJ$7:JL$7,"Итого",JJ78:JL78)-SUMIF($C$7:JL$7,"Итого (с ВСП)",$C78:JL78)</f>
        <v>#VALUE!</v>
      </c>
      <c r="JN76" s="2108"/>
      <c r="JO76" s="2256" t="e">
        <f aca="false">'03.24 НГДП по датам'!CA76:CA78</f>
        <v>#VALUE!</v>
      </c>
      <c r="JP76" s="2110"/>
      <c r="JQ76" s="2111"/>
      <c r="JR76" s="2257"/>
    </row>
    <row r="77" customFormat="false" ht="11.25" hidden="false" customHeight="true" outlineLevel="0" collapsed="false">
      <c r="A77" s="2056"/>
      <c r="B77" s="2113" t="s">
        <v>663</v>
      </c>
      <c r="C77" s="2123" t="n">
        <f aca="false">'03.24 по датам'!C77</f>
        <v>793</v>
      </c>
      <c r="D77" s="2123" t="n">
        <f aca="false">'03.24 по датам'!D77</f>
        <v>174</v>
      </c>
      <c r="E77" s="2123" t="n">
        <f aca="false">'03.24 по датам'!E77</f>
        <v>0</v>
      </c>
      <c r="F77" s="2123" t="n">
        <f aca="false">'03.24 по датам'!F77</f>
        <v>0</v>
      </c>
      <c r="G77" s="2121" t="n">
        <f aca="false">'03.24 по датам'!G77</f>
        <v>0</v>
      </c>
      <c r="H77" s="2121" t="n">
        <f aca="false">'03.24 по датам'!H77</f>
        <v>0</v>
      </c>
      <c r="I77" s="2121" t="n">
        <f aca="false">'03.24 по датам'!I77</f>
        <v>0</v>
      </c>
      <c r="J77" s="2121" t="n">
        <f aca="false">'03.24 по датам'!J77</f>
        <v>0</v>
      </c>
      <c r="K77" s="2121" t="n">
        <f aca="false">'03.24 по датам'!K77</f>
        <v>0</v>
      </c>
      <c r="L77" s="2121" t="n">
        <f aca="false">'03.24 по датам'!L77</f>
        <v>0</v>
      </c>
      <c r="M77" s="2121" t="n">
        <f aca="false">'03.24 по датам'!M77</f>
        <v>0</v>
      </c>
      <c r="N77" s="2121" t="n">
        <f aca="false">'03.24 по датам'!N77</f>
        <v>0</v>
      </c>
      <c r="O77" s="2121" t="n">
        <f aca="false">'03.24 по датам'!O77</f>
        <v>0</v>
      </c>
      <c r="P77" s="2121" t="n">
        <f aca="false">'03.24 по датам'!P77</f>
        <v>0</v>
      </c>
      <c r="Q77" s="2121" t="n">
        <f aca="false">'03.24 по датам'!Q77</f>
        <v>0</v>
      </c>
      <c r="R77" s="2121" t="n">
        <f aca="false">'03.24 по датам'!R77</f>
        <v>0</v>
      </c>
      <c r="S77" s="2121" t="n">
        <f aca="false">'03.24 по датам'!S77</f>
        <v>0</v>
      </c>
      <c r="T77" s="2121" t="n">
        <f aca="false">'03.24 по датам'!T77</f>
        <v>0</v>
      </c>
      <c r="U77" s="2121" t="n">
        <f aca="false">'03.24 по датам'!U77</f>
        <v>0</v>
      </c>
      <c r="V77" s="2121" t="n">
        <f aca="false">'03.24 по датам'!V77</f>
        <v>0</v>
      </c>
      <c r="W77" s="2122" t="n">
        <f aca="false">'03.24 по датам'!W77</f>
        <v>0</v>
      </c>
      <c r="X77" s="2115"/>
      <c r="Y77" s="2116"/>
      <c r="Z77" s="2117"/>
      <c r="AA77" s="2118" t="n">
        <f aca="false">COUNTIF(C77:Z77,"&gt;"&amp;0)</f>
        <v>2</v>
      </c>
      <c r="AB77" s="2119"/>
      <c r="AC77" s="2120" t="n">
        <f aca="false">'03.24 по датам'!AC77</f>
        <v>0</v>
      </c>
      <c r="AD77" s="2120" t="n">
        <f aca="false">'03.24 по датам'!AD77</f>
        <v>0</v>
      </c>
      <c r="AE77" s="2121" t="n">
        <f aca="false">'03.24 по датам'!AE77</f>
        <v>0</v>
      </c>
      <c r="AF77" s="2121" t="n">
        <f aca="false">'03.24 по датам'!AF77</f>
        <v>0</v>
      </c>
      <c r="AG77" s="2121" t="n">
        <f aca="false">'03.24 по датам'!AG77</f>
        <v>0</v>
      </c>
      <c r="AH77" s="2121" t="n">
        <f aca="false">'03.24 по датам'!AH77</f>
        <v>0</v>
      </c>
      <c r="AI77" s="2121" t="n">
        <f aca="false">'03.24 по датам'!AI77</f>
        <v>0</v>
      </c>
      <c r="AJ77" s="2121" t="n">
        <f aca="false">'03.24 по датам'!AJ77</f>
        <v>0</v>
      </c>
      <c r="AK77" s="2121" t="n">
        <f aca="false">'03.24 по датам'!AK77</f>
        <v>0</v>
      </c>
      <c r="AL77" s="2121" t="n">
        <f aca="false">'03.24 по датам'!AL77</f>
        <v>0</v>
      </c>
      <c r="AM77" s="2121" t="n">
        <f aca="false">'03.24 по датам'!AM77</f>
        <v>0</v>
      </c>
      <c r="AN77" s="2121" t="n">
        <f aca="false">'03.24 по датам'!AN77</f>
        <v>0</v>
      </c>
      <c r="AO77" s="2122" t="n">
        <f aca="false">'03.24 по датам'!AO77</f>
        <v>0</v>
      </c>
      <c r="AP77" s="2115"/>
      <c r="AQ77" s="2116"/>
      <c r="AR77" s="2117"/>
      <c r="AS77" s="2118" t="n">
        <f aca="false">COUNTIF(AC78:AR78,"&gt;"&amp;0)</f>
        <v>0</v>
      </c>
      <c r="AT77" s="2119"/>
      <c r="AU77" s="2120" t="n">
        <f aca="false">'03.24 по датам'!AU77</f>
        <v>6354</v>
      </c>
      <c r="AV77" s="2120" t="n">
        <f aca="false">'03.24 по датам'!AV77</f>
        <v>0</v>
      </c>
      <c r="AW77" s="2123" t="n">
        <f aca="false">'03.24 по датам'!AW77</f>
        <v>0</v>
      </c>
      <c r="AX77" s="2151" t="n">
        <f aca="false">'03.24 по датам'!AX77</f>
        <v>0</v>
      </c>
      <c r="AY77" s="2151" t="n">
        <f aca="false">'03.24 по датам'!AY77</f>
        <v>0</v>
      </c>
      <c r="AZ77" s="2151" t="n">
        <f aca="false">'03.24 по датам'!AZ77</f>
        <v>0</v>
      </c>
      <c r="BA77" s="2151" t="n">
        <f aca="false">'03.24 по датам'!BA77</f>
        <v>0</v>
      </c>
      <c r="BB77" s="2151" t="n">
        <f aca="false">'03.24 по датам'!BB77</f>
        <v>0</v>
      </c>
      <c r="BC77" s="2151" t="n">
        <f aca="false">'03.24 по датам'!BC77</f>
        <v>0</v>
      </c>
      <c r="BD77" s="2151" t="n">
        <f aca="false">'03.24 по датам'!BD77</f>
        <v>0</v>
      </c>
      <c r="BE77" s="2151" t="n">
        <f aca="false">'03.24 по датам'!BE77</f>
        <v>0</v>
      </c>
      <c r="BF77" s="2151" t="n">
        <f aca="false">'03.24 по датам'!BF77</f>
        <v>0</v>
      </c>
      <c r="BG77" s="2151" t="n">
        <f aca="false">'03.24 по датам'!BG77</f>
        <v>0</v>
      </c>
      <c r="BH77" s="2151" t="n">
        <f aca="false">'03.24 по датам'!BH77</f>
        <v>0</v>
      </c>
      <c r="BI77" s="2151" t="n">
        <f aca="false">'03.24 по датам'!BI77</f>
        <v>0</v>
      </c>
      <c r="BJ77" s="2151" t="n">
        <f aca="false">'03.24 по датам'!BJ77</f>
        <v>0</v>
      </c>
      <c r="BK77" s="2151" t="n">
        <f aca="false">'03.24 по датам'!BK77</f>
        <v>0</v>
      </c>
      <c r="BL77" s="2151" t="n">
        <f aca="false">'03.24 по датам'!BL77</f>
        <v>0</v>
      </c>
      <c r="BM77" s="2151" t="n">
        <f aca="false">'03.24 по датам'!BM77</f>
        <v>0</v>
      </c>
      <c r="BN77" s="2151" t="n">
        <f aca="false">'03.24 по датам'!BN77</f>
        <v>0</v>
      </c>
      <c r="BO77" s="2151" t="n">
        <f aca="false">'03.24 по датам'!BO77</f>
        <v>0</v>
      </c>
      <c r="BP77" s="2151" t="n">
        <f aca="false">'03.24 по датам'!BP77</f>
        <v>0</v>
      </c>
      <c r="BQ77" s="2152" t="n">
        <f aca="false">'03.24 по датам'!BQ77</f>
        <v>0</v>
      </c>
      <c r="BR77" s="2153"/>
      <c r="BS77" s="2154"/>
      <c r="BT77" s="2262"/>
      <c r="BU77" s="2118" t="n">
        <f aca="false">COUNTIF(AU78:BT78,"&gt;"&amp;0)</f>
        <v>1</v>
      </c>
      <c r="BV77" s="2119"/>
      <c r="BW77" s="2140" t="n">
        <f aca="false">'03.24 по датам'!BW77</f>
        <v>0</v>
      </c>
      <c r="BX77" s="2150" t="n">
        <f aca="false">'03.24 по датам'!BX77</f>
        <v>0</v>
      </c>
      <c r="BY77" s="2150" t="n">
        <f aca="false">'03.24 по датам'!BY77</f>
        <v>0</v>
      </c>
      <c r="BZ77" s="2150" t="n">
        <f aca="false">'03.24 по датам'!BZ77</f>
        <v>0</v>
      </c>
      <c r="CA77" s="2150" t="n">
        <f aca="false">'03.24 по датам'!CA77</f>
        <v>0</v>
      </c>
      <c r="CB77" s="2150" t="n">
        <f aca="false">'03.24 по датам'!CB77</f>
        <v>0</v>
      </c>
      <c r="CC77" s="2150" t="n">
        <f aca="false">'03.24 по датам'!CC77</f>
        <v>0</v>
      </c>
      <c r="CD77" s="2150" t="n">
        <f aca="false">'03.24 по датам'!CD77</f>
        <v>0</v>
      </c>
      <c r="CE77" s="2150" t="n">
        <f aca="false">'03.24 по датам'!CE77</f>
        <v>0</v>
      </c>
      <c r="CF77" s="2150" t="n">
        <f aca="false">'03.24 по датам'!CF77</f>
        <v>0</v>
      </c>
      <c r="CG77" s="2150" t="n">
        <f aca="false">'03.24 по датам'!CG77</f>
        <v>0</v>
      </c>
      <c r="CH77" s="2150" t="n">
        <f aca="false">'03.24 по датам'!CH77</f>
        <v>0</v>
      </c>
      <c r="CI77" s="2289" t="n">
        <f aca="false">'03.24 по датам'!CI77</f>
        <v>0</v>
      </c>
      <c r="CJ77" s="2130"/>
      <c r="CK77" s="2131"/>
      <c r="CL77" s="2117"/>
      <c r="CM77" s="2118" t="n">
        <f aca="false">COUNTIF(BW78:CL78,"&gt;"&amp;0)</f>
        <v>0</v>
      </c>
      <c r="CN77" s="2119"/>
      <c r="CO77" s="2119" t="n">
        <f aca="false">AA77+AS77+BU77+CM77</f>
        <v>3</v>
      </c>
      <c r="CP77" s="2119"/>
      <c r="CQ77" s="2121" t="n">
        <f aca="false">'03.24 по датам'!CQ77</f>
        <v>0</v>
      </c>
      <c r="CR77" s="2121" t="n">
        <f aca="false">'03.24 по датам'!CR77</f>
        <v>0</v>
      </c>
      <c r="CS77" s="2121" t="n">
        <f aca="false">'03.24 по датам'!CS77</f>
        <v>0</v>
      </c>
      <c r="CT77" s="2121" t="n">
        <f aca="false">'03.24 по датам'!CT77</f>
        <v>0</v>
      </c>
      <c r="CU77" s="2121" t="n">
        <f aca="false">'03.24 по датам'!CU77</f>
        <v>0</v>
      </c>
      <c r="CV77" s="2121" t="n">
        <f aca="false">'03.24 по датам'!CV77</f>
        <v>0</v>
      </c>
      <c r="CW77" s="2121" t="n">
        <f aca="false">'03.24 по датам'!CW77</f>
        <v>0</v>
      </c>
      <c r="CX77" s="2121" t="n">
        <f aca="false">'03.24 по датам'!CX77</f>
        <v>0</v>
      </c>
      <c r="CY77" s="2121" t="n">
        <f aca="false">'03.24 по датам'!CY77</f>
        <v>0</v>
      </c>
      <c r="CZ77" s="2121" t="n">
        <f aca="false">'03.24 по датам'!CZ77</f>
        <v>0</v>
      </c>
      <c r="DA77" s="2121" t="n">
        <f aca="false">'03.24 по датам'!DA77</f>
        <v>0</v>
      </c>
      <c r="DB77" s="2121" t="n">
        <f aca="false">'03.24 по датам'!DB77</f>
        <v>0</v>
      </c>
      <c r="DC77" s="2122" t="n">
        <f aca="false">'03.24 по датам'!DC77</f>
        <v>0</v>
      </c>
      <c r="DD77" s="2115"/>
      <c r="DE77" s="2116"/>
      <c r="DF77" s="2117"/>
      <c r="DG77" s="2125" t="n">
        <f aca="false">SUBTOTAL(9,CQ79:DF79)</f>
        <v>0</v>
      </c>
      <c r="DH77" s="2126"/>
      <c r="DI77" s="2124" t="n">
        <f aca="false">'03.24 по датам'!DI77</f>
        <v>0</v>
      </c>
      <c r="DJ77" s="2121" t="n">
        <f aca="false">'03.24 по датам'!DJ77</f>
        <v>0</v>
      </c>
      <c r="DK77" s="2121" t="n">
        <f aca="false">'03.24 по датам'!DK77</f>
        <v>0</v>
      </c>
      <c r="DL77" s="2121" t="n">
        <f aca="false">'03.24 по датам'!DL77</f>
        <v>0</v>
      </c>
      <c r="DM77" s="2121" t="n">
        <f aca="false">'03.24 по датам'!DM77</f>
        <v>0</v>
      </c>
      <c r="DN77" s="2121" t="n">
        <f aca="false">'03.24 по датам'!DN77</f>
        <v>0</v>
      </c>
      <c r="DO77" s="2121" t="n">
        <f aca="false">'03.24 по датам'!DO77</f>
        <v>0</v>
      </c>
      <c r="DP77" s="2121" t="n">
        <f aca="false">'03.24 по датам'!DP77</f>
        <v>0</v>
      </c>
      <c r="DQ77" s="2121" t="n">
        <f aca="false">'03.24 по датам'!DQ77</f>
        <v>0</v>
      </c>
      <c r="DR77" s="2121" t="n">
        <f aca="false">'03.24 по датам'!DR77</f>
        <v>0</v>
      </c>
      <c r="DS77" s="2121" t="n">
        <f aca="false">'03.24 по датам'!DS77</f>
        <v>0</v>
      </c>
      <c r="DT77" s="2121" t="n">
        <f aca="false">'03.24 по датам'!DT77</f>
        <v>0</v>
      </c>
      <c r="DU77" s="2122" t="n">
        <f aca="false">'03.24 по датам'!DU77</f>
        <v>0</v>
      </c>
      <c r="DV77" s="2115"/>
      <c r="DW77" s="2116"/>
      <c r="DX77" s="2117"/>
      <c r="DY77" s="2125" t="n">
        <f aca="false">COUNTIF(DI78:DX78,"&gt;"&amp;0)</f>
        <v>0</v>
      </c>
      <c r="DZ77" s="2126"/>
      <c r="EA77" s="2121" t="n">
        <f aca="false">'03.24 по датам'!EA77</f>
        <v>0</v>
      </c>
      <c r="EB77" s="2121" t="n">
        <f aca="false">'03.24 по датам'!EB77</f>
        <v>0</v>
      </c>
      <c r="EC77" s="2121" t="n">
        <f aca="false">'03.24 по датам'!EC77</f>
        <v>0</v>
      </c>
      <c r="ED77" s="2121" t="n">
        <f aca="false">'03.24 по датам'!ED77</f>
        <v>0</v>
      </c>
      <c r="EE77" s="2150" t="n">
        <f aca="false">'03.24 по датам'!EE77</f>
        <v>0</v>
      </c>
      <c r="EF77" s="2121" t="n">
        <f aca="false">'03.24 по датам'!EF77</f>
        <v>0</v>
      </c>
      <c r="EG77" s="2121" t="n">
        <f aca="false">'03.24 по датам'!EG77</f>
        <v>0</v>
      </c>
      <c r="EH77" s="2121" t="n">
        <f aca="false">'03.24 по датам'!EH77</f>
        <v>0</v>
      </c>
      <c r="EI77" s="2121" t="n">
        <f aca="false">'03.24 по датам'!EI77</f>
        <v>0</v>
      </c>
      <c r="EJ77" s="2121" t="n">
        <f aca="false">'03.24 по датам'!EJ77</f>
        <v>0</v>
      </c>
      <c r="EK77" s="2121" t="n">
        <f aca="false">'03.24 по датам'!EK77</f>
        <v>0</v>
      </c>
      <c r="EL77" s="2121" t="n">
        <f aca="false">'03.24 по датам'!EL77</f>
        <v>0</v>
      </c>
      <c r="EM77" s="2121" t="n">
        <f aca="false">'03.24 по датам'!EM77</f>
        <v>0</v>
      </c>
      <c r="EN77" s="2121" t="n">
        <f aca="false">'03.24 по датам'!EN77</f>
        <v>0</v>
      </c>
      <c r="EO77" s="2121" t="n">
        <f aca="false">'03.24 по датам'!EO77</f>
        <v>0</v>
      </c>
      <c r="EP77" s="2121" t="n">
        <f aca="false">'03.24 по датам'!EP77</f>
        <v>0</v>
      </c>
      <c r="EQ77" s="2121" t="n">
        <f aca="false">'03.24 по датам'!EQ77</f>
        <v>0</v>
      </c>
      <c r="ER77" s="2121" t="n">
        <f aca="false">'03.24 по датам'!ER77</f>
        <v>0</v>
      </c>
      <c r="ES77" s="2121" t="n">
        <f aca="false">'03.24 по датам'!ES77</f>
        <v>0</v>
      </c>
      <c r="ET77" s="2121" t="n">
        <f aca="false">'03.24 по датам'!ET77</f>
        <v>0</v>
      </c>
      <c r="EU77" s="2121" t="n">
        <f aca="false">'03.24 по датам'!EU77</f>
        <v>0</v>
      </c>
      <c r="EV77" s="2121" t="n">
        <f aca="false">'03.24 по датам'!EV77</f>
        <v>0</v>
      </c>
      <c r="EW77" s="2121" t="n">
        <f aca="false">'03.24 по датам'!EW77</f>
        <v>0</v>
      </c>
      <c r="EX77" s="2121" t="n">
        <f aca="false">'03.24 по датам'!EX77</f>
        <v>0</v>
      </c>
      <c r="EY77" s="2122" t="n">
        <f aca="false">'03.24 по датам'!EY77</f>
        <v>0</v>
      </c>
      <c r="EZ77" s="2115"/>
      <c r="FA77" s="2116"/>
      <c r="FB77" s="2117"/>
      <c r="FC77" s="2125" t="n">
        <f aca="false">COUNTIF(EA78:FB78,"&gt;"&amp;0)</f>
        <v>0</v>
      </c>
      <c r="FD77" s="2126"/>
      <c r="FE77" s="2121" t="n">
        <f aca="false">'03.24 по датам'!FE77</f>
        <v>0</v>
      </c>
      <c r="FF77" s="2121" t="n">
        <f aca="false">'03.24 по датам'!FF77</f>
        <v>0</v>
      </c>
      <c r="FG77" s="2121" t="n">
        <f aca="false">'03.24 по датам'!FG77</f>
        <v>0</v>
      </c>
      <c r="FH77" s="2121" t="n">
        <f aca="false">'03.24 по датам'!FH77</f>
        <v>0</v>
      </c>
      <c r="FI77" s="2121" t="n">
        <f aca="false">'03.24 по датам'!FI77</f>
        <v>0</v>
      </c>
      <c r="FJ77" s="2121" t="n">
        <f aca="false">'03.24 по датам'!FJ77</f>
        <v>0</v>
      </c>
      <c r="FK77" s="2121" t="n">
        <f aca="false">'03.24 по датам'!FK77</f>
        <v>0</v>
      </c>
      <c r="FL77" s="2121" t="n">
        <f aca="false">'03.24 по датам'!FL77</f>
        <v>0</v>
      </c>
      <c r="FM77" s="2121" t="n">
        <f aca="false">'03.24 по датам'!FM77</f>
        <v>0</v>
      </c>
      <c r="FN77" s="2122" t="n">
        <f aca="false">'03.24 по датам'!FN77</f>
        <v>0</v>
      </c>
      <c r="FO77" s="2115"/>
      <c r="FP77" s="2116"/>
      <c r="FQ77" s="2117"/>
      <c r="FR77" s="2125" t="n">
        <f aca="false">COUNTIF(FE78:FQ78,"&gt;"&amp;0)</f>
        <v>0</v>
      </c>
      <c r="FS77" s="2126"/>
      <c r="FT77" s="2128"/>
      <c r="FU77" s="2128"/>
      <c r="FV77" s="2128"/>
      <c r="FW77" s="2128"/>
      <c r="FX77" s="2128"/>
      <c r="FY77" s="2128"/>
      <c r="FZ77" s="2128"/>
      <c r="GA77" s="2128"/>
      <c r="GB77" s="2128"/>
      <c r="GC77" s="2128"/>
      <c r="GD77" s="2128"/>
      <c r="GE77" s="2128"/>
      <c r="GF77" s="2128"/>
      <c r="GG77" s="2128"/>
      <c r="GH77" s="2128"/>
      <c r="GI77" s="2128"/>
      <c r="GJ77" s="2128"/>
      <c r="GK77" s="2128"/>
      <c r="GL77" s="2128"/>
      <c r="GM77" s="2128"/>
      <c r="GN77" s="2128"/>
      <c r="GO77" s="2128"/>
      <c r="GP77" s="2128"/>
      <c r="GQ77" s="2128"/>
      <c r="GR77" s="2128"/>
      <c r="GS77" s="2129"/>
      <c r="GT77" s="2130"/>
      <c r="GU77" s="2131"/>
      <c r="GV77" s="2117"/>
      <c r="GW77" s="2132" t="n">
        <f aca="false">SUBTOTAL(9,FT79:GV79)</f>
        <v>0</v>
      </c>
      <c r="GX77" s="2119" t="n">
        <f aca="false">SUBTOTAL(9,FT79:GV79)</f>
        <v>0</v>
      </c>
      <c r="GY77" s="2133"/>
      <c r="GZ77" s="2134" t="n">
        <f aca="false">'03.24 по датам'!GZ77</f>
        <v>0</v>
      </c>
      <c r="HA77" s="2135" t="n">
        <f aca="false">'03.24 по датам'!HA77</f>
        <v>0</v>
      </c>
      <c r="HB77" s="2136"/>
      <c r="HC77" s="2137"/>
      <c r="HD77" s="2261" t="n">
        <f aca="false">'03.24 по датам'!HD77</f>
        <v>0</v>
      </c>
      <c r="HE77" s="2136"/>
      <c r="HF77" s="2139"/>
      <c r="HG77" s="2140"/>
      <c r="HH77" s="2124"/>
      <c r="HI77" s="2278"/>
      <c r="HJ77" s="2128"/>
      <c r="HK77" s="2128"/>
      <c r="HL77" s="2128"/>
      <c r="HM77" s="2128"/>
      <c r="HN77" s="2128"/>
      <c r="HO77" s="2128"/>
      <c r="HP77" s="2128"/>
      <c r="HQ77" s="2128"/>
      <c r="HR77" s="2128"/>
      <c r="HS77" s="2128"/>
      <c r="HT77" s="2128"/>
      <c r="HU77" s="2128"/>
      <c r="HV77" s="2128"/>
      <c r="HW77" s="2128"/>
      <c r="HX77" s="2128"/>
      <c r="HY77" s="2128"/>
      <c r="HZ77" s="2129"/>
      <c r="IA77" s="2130"/>
      <c r="IB77" s="2131"/>
      <c r="IC77" s="2117"/>
      <c r="ID77" s="2118" t="n">
        <f aca="false">SUBTOTAL(9,HG79:IC79)</f>
        <v>0</v>
      </c>
      <c r="IE77" s="2142"/>
      <c r="IF77" s="2143" t="n">
        <f aca="false">'03.24 по датам'!IF77</f>
        <v>0</v>
      </c>
      <c r="IG77" s="2143" t="n">
        <f aca="false">'03.24 по датам'!IG77</f>
        <v>0</v>
      </c>
      <c r="IH77" s="2144" t="n">
        <f aca="false">'03.24 по датам'!IH77</f>
        <v>0</v>
      </c>
      <c r="II77" s="2145"/>
      <c r="IJ77" s="2146"/>
      <c r="IK77" s="2147" t="n">
        <f aca="false">SUBTOTAL(9,IF79:IJ79)</f>
        <v>0</v>
      </c>
      <c r="IL77" s="2148"/>
      <c r="IM77" s="2149" t="n">
        <f aca="false">'03.24 по датам'!IM77</f>
        <v>0</v>
      </c>
      <c r="IN77" s="2150" t="n">
        <f aca="false">'03.24 по датам'!IN77</f>
        <v>0</v>
      </c>
      <c r="IO77" s="2151" t="n">
        <f aca="false">'03.24 по датам'!IO77</f>
        <v>0</v>
      </c>
      <c r="IP77" s="2151" t="n">
        <f aca="false">'03.24 по датам'!IP77</f>
        <v>0</v>
      </c>
      <c r="IQ77" s="2151" t="n">
        <f aca="false">'03.24 по датам'!IQ77</f>
        <v>0</v>
      </c>
      <c r="IR77" s="2151" t="n">
        <f aca="false">'03.24 по датам'!IR77</f>
        <v>0</v>
      </c>
      <c r="IS77" s="2151" t="n">
        <f aca="false">'03.24 по датам'!IS77</f>
        <v>0</v>
      </c>
      <c r="IT77" s="2151" t="n">
        <f aca="false">'03.24 по датам'!IT77</f>
        <v>0</v>
      </c>
      <c r="IU77" s="2151" t="n">
        <f aca="false">'03.24 по датам'!IU77</f>
        <v>0</v>
      </c>
      <c r="IV77" s="2152" t="n">
        <f aca="false">'03.24 по датам'!IV77</f>
        <v>0</v>
      </c>
      <c r="IW77" s="2153"/>
      <c r="IX77" s="2154"/>
      <c r="IY77" s="2155"/>
      <c r="IZ77" s="2118" t="n">
        <f aca="false">SUBTOTAL(3,IM77:IY77)</f>
        <v>10</v>
      </c>
      <c r="JA77" s="2156"/>
      <c r="JB77" s="2157" t="n">
        <f aca="false">'03.24 по датам'!JB77</f>
        <v>0</v>
      </c>
      <c r="JC77" s="2158"/>
      <c r="JD77" s="2159" t="n">
        <f aca="false">'03.24 по датам'!JD77</f>
        <v>0</v>
      </c>
      <c r="JE77" s="2160"/>
      <c r="JF77" s="2161"/>
      <c r="JG77" s="2263" t="n">
        <f aca="false">'03.24 по датам'!JG77</f>
        <v>0</v>
      </c>
      <c r="JH77" s="2162" t="n">
        <f aca="false">'03.24 по датам'!JH77</f>
        <v>0</v>
      </c>
      <c r="JI77" s="2162" t="n">
        <f aca="false">'03.24 по датам'!JI77</f>
        <v>0</v>
      </c>
      <c r="JJ77" s="2163" t="n">
        <f aca="false">'03.24 по датам'!JJ77</f>
        <v>0</v>
      </c>
      <c r="JK77" s="2281"/>
      <c r="JL77" s="2165"/>
      <c r="JM77" s="2107"/>
      <c r="JN77" s="2108"/>
      <c r="JO77" s="2256"/>
      <c r="JP77" s="2166"/>
      <c r="JQ77" s="2167"/>
      <c r="JR77" s="2168"/>
    </row>
    <row r="78" customFormat="false" ht="11.25" hidden="false" customHeight="true" outlineLevel="0" collapsed="false">
      <c r="A78" s="2056"/>
      <c r="B78" s="2169" t="s">
        <v>661</v>
      </c>
      <c r="C78" s="2179" t="n">
        <f aca="false">'03.24 по датам'!C78</f>
        <v>50</v>
      </c>
      <c r="D78" s="2179" t="n">
        <f aca="false">'03.24 по датам'!D78</f>
        <v>30</v>
      </c>
      <c r="E78" s="2179" t="n">
        <f aca="false">'03.24 по датам'!E78</f>
        <v>0</v>
      </c>
      <c r="F78" s="2179" t="n">
        <f aca="false">'03.24 по датам'!F78</f>
        <v>0</v>
      </c>
      <c r="G78" s="2177" t="n">
        <f aca="false">'03.24 по датам'!G78</f>
        <v>0</v>
      </c>
      <c r="H78" s="2177" t="n">
        <f aca="false">'03.24 по датам'!H78</f>
        <v>0</v>
      </c>
      <c r="I78" s="2177" t="n">
        <f aca="false">'03.24 по датам'!I78</f>
        <v>0</v>
      </c>
      <c r="J78" s="2177" t="n">
        <f aca="false">'03.24 по датам'!J78</f>
        <v>0</v>
      </c>
      <c r="K78" s="2177" t="n">
        <f aca="false">'03.24 по датам'!K78</f>
        <v>0</v>
      </c>
      <c r="L78" s="2177" t="n">
        <f aca="false">'03.24 по датам'!L78</f>
        <v>0</v>
      </c>
      <c r="M78" s="2177" t="n">
        <f aca="false">'03.24 по датам'!M78</f>
        <v>0</v>
      </c>
      <c r="N78" s="2177" t="n">
        <f aca="false">'03.24 по датам'!N78</f>
        <v>0</v>
      </c>
      <c r="O78" s="2177" t="n">
        <f aca="false">'03.24 по датам'!O78</f>
        <v>0</v>
      </c>
      <c r="P78" s="2177" t="n">
        <f aca="false">'03.24 по датам'!P78</f>
        <v>0</v>
      </c>
      <c r="Q78" s="2177" t="n">
        <f aca="false">'03.24 по датам'!Q78</f>
        <v>0</v>
      </c>
      <c r="R78" s="2177" t="n">
        <f aca="false">'03.24 по датам'!R78</f>
        <v>0</v>
      </c>
      <c r="S78" s="2177" t="n">
        <f aca="false">'03.24 по датам'!S78</f>
        <v>0</v>
      </c>
      <c r="T78" s="2177" t="n">
        <f aca="false">'03.24 по датам'!T78</f>
        <v>0</v>
      </c>
      <c r="U78" s="2177" t="n">
        <f aca="false">'03.24 по датам'!U78</f>
        <v>0</v>
      </c>
      <c r="V78" s="2177" t="n">
        <f aca="false">'03.24 по датам'!V78</f>
        <v>0</v>
      </c>
      <c r="W78" s="2178" t="n">
        <f aca="false">'03.24 по датам'!W78</f>
        <v>0</v>
      </c>
      <c r="X78" s="2171"/>
      <c r="Y78" s="2172"/>
      <c r="Z78" s="2173"/>
      <c r="AA78" s="2174" t="n">
        <f aca="false">SUBTOTAL(9,C78:Z78)</f>
        <v>80</v>
      </c>
      <c r="AB78" s="2175" t="n">
        <f aca="false">AA78+AB74</f>
        <v>230</v>
      </c>
      <c r="AC78" s="2176" t="n">
        <f aca="false">'03.24 по датам'!AC78</f>
        <v>0</v>
      </c>
      <c r="AD78" s="2176" t="n">
        <f aca="false">'03.24 по датам'!AD78</f>
        <v>0</v>
      </c>
      <c r="AE78" s="2177" t="n">
        <f aca="false">'03.24 по датам'!AE78</f>
        <v>0</v>
      </c>
      <c r="AF78" s="2177" t="n">
        <f aca="false">'03.24 по датам'!AF78</f>
        <v>0</v>
      </c>
      <c r="AG78" s="2177" t="n">
        <f aca="false">'03.24 по датам'!AG78</f>
        <v>0</v>
      </c>
      <c r="AH78" s="2177" t="n">
        <f aca="false">'03.24 по датам'!AH78</f>
        <v>0</v>
      </c>
      <c r="AI78" s="2177" t="n">
        <f aca="false">'03.24 по датам'!AI78</f>
        <v>0</v>
      </c>
      <c r="AJ78" s="2177" t="n">
        <f aca="false">'03.24 по датам'!AJ78</f>
        <v>0</v>
      </c>
      <c r="AK78" s="2177" t="n">
        <f aca="false">'03.24 по датам'!AK78</f>
        <v>0</v>
      </c>
      <c r="AL78" s="2177" t="n">
        <f aca="false">'03.24 по датам'!AL78</f>
        <v>0</v>
      </c>
      <c r="AM78" s="2177" t="n">
        <f aca="false">'03.24 по датам'!AM78</f>
        <v>0</v>
      </c>
      <c r="AN78" s="2177" t="n">
        <f aca="false">'03.24 по датам'!AN78</f>
        <v>0</v>
      </c>
      <c r="AO78" s="2178" t="n">
        <f aca="false">'03.24 по датам'!AO78</f>
        <v>0</v>
      </c>
      <c r="AP78" s="2171"/>
      <c r="AQ78" s="2172"/>
      <c r="AR78" s="2173"/>
      <c r="AS78" s="2174" t="n">
        <f aca="false">SUBTOTAL(9,AC78:AR78)</f>
        <v>0</v>
      </c>
      <c r="AT78" s="2175" t="n">
        <f aca="false">AS78+AT74</f>
        <v>0</v>
      </c>
      <c r="AU78" s="2176" t="n">
        <f aca="false">'03.24 по датам'!AU78</f>
        <v>21</v>
      </c>
      <c r="AV78" s="2176" t="n">
        <f aca="false">'03.24 по датам'!AV78</f>
        <v>0</v>
      </c>
      <c r="AW78" s="2179" t="n">
        <f aca="false">'03.24 по датам'!AW78</f>
        <v>0</v>
      </c>
      <c r="AX78" s="2177" t="n">
        <f aca="false">'03.24 по датам'!AX78</f>
        <v>0</v>
      </c>
      <c r="AY78" s="2177" t="n">
        <f aca="false">'03.24 по датам'!AY78</f>
        <v>0</v>
      </c>
      <c r="AZ78" s="2177" t="n">
        <f aca="false">'03.24 по датам'!AZ78</f>
        <v>0</v>
      </c>
      <c r="BA78" s="2177" t="n">
        <f aca="false">'03.24 по датам'!BA78</f>
        <v>0</v>
      </c>
      <c r="BB78" s="2177" t="n">
        <f aca="false">'03.24 по датам'!BB78</f>
        <v>0</v>
      </c>
      <c r="BC78" s="2177" t="n">
        <f aca="false">'03.24 по датам'!BC78</f>
        <v>0</v>
      </c>
      <c r="BD78" s="2177" t="n">
        <f aca="false">'03.24 по датам'!BD78</f>
        <v>0</v>
      </c>
      <c r="BE78" s="2177" t="n">
        <f aca="false">'03.24 по датам'!BE78</f>
        <v>0</v>
      </c>
      <c r="BF78" s="2177" t="n">
        <f aca="false">'03.24 по датам'!BF78</f>
        <v>0</v>
      </c>
      <c r="BG78" s="2177" t="n">
        <f aca="false">'03.24 по датам'!BG78</f>
        <v>0</v>
      </c>
      <c r="BH78" s="2177" t="n">
        <f aca="false">'03.24 по датам'!BH78</f>
        <v>0</v>
      </c>
      <c r="BI78" s="2177" t="n">
        <f aca="false">'03.24 по датам'!BI78</f>
        <v>0</v>
      </c>
      <c r="BJ78" s="2177" t="n">
        <f aca="false">'03.24 по датам'!BJ78</f>
        <v>0</v>
      </c>
      <c r="BK78" s="2177" t="n">
        <f aca="false">'03.24 по датам'!BK78</f>
        <v>0</v>
      </c>
      <c r="BL78" s="2177" t="n">
        <f aca="false">'03.24 по датам'!BL78</f>
        <v>0</v>
      </c>
      <c r="BM78" s="2177" t="n">
        <f aca="false">'03.24 по датам'!BM78</f>
        <v>0</v>
      </c>
      <c r="BN78" s="2177" t="n">
        <f aca="false">'03.24 по датам'!BN78</f>
        <v>0</v>
      </c>
      <c r="BO78" s="2177" t="n">
        <f aca="false">'03.24 по датам'!BO78</f>
        <v>0</v>
      </c>
      <c r="BP78" s="2177" t="n">
        <f aca="false">'03.24 по датам'!BP78</f>
        <v>0</v>
      </c>
      <c r="BQ78" s="2178" t="n">
        <f aca="false">'03.24 по датам'!BQ78</f>
        <v>0</v>
      </c>
      <c r="BR78" s="2171"/>
      <c r="BS78" s="2172"/>
      <c r="BT78" s="2267"/>
      <c r="BU78" s="2174" t="n">
        <f aca="false">SUBTOTAL(9,AU78:BT78)</f>
        <v>21</v>
      </c>
      <c r="BV78" s="2175" t="n">
        <f aca="false">BU78+BV74</f>
        <v>103</v>
      </c>
      <c r="BW78" s="2196" t="n">
        <f aca="false">'03.24 по датам'!BW78</f>
        <v>0</v>
      </c>
      <c r="BX78" s="2204" t="n">
        <f aca="false">'03.24 по датам'!BX78</f>
        <v>0</v>
      </c>
      <c r="BY78" s="2204" t="n">
        <f aca="false">'03.24 по датам'!BY78</f>
        <v>0</v>
      </c>
      <c r="BZ78" s="2204" t="n">
        <f aca="false">'03.24 по датам'!BZ78</f>
        <v>0</v>
      </c>
      <c r="CA78" s="2204" t="n">
        <f aca="false">'03.24 по датам'!CA78</f>
        <v>0</v>
      </c>
      <c r="CB78" s="2204" t="n">
        <f aca="false">'03.24 по датам'!CB78</f>
        <v>0</v>
      </c>
      <c r="CC78" s="2204" t="n">
        <f aca="false">'03.24 по датам'!CC78</f>
        <v>0</v>
      </c>
      <c r="CD78" s="2204" t="n">
        <f aca="false">'03.24 по датам'!CD78</f>
        <v>0</v>
      </c>
      <c r="CE78" s="2204" t="n">
        <f aca="false">'03.24 по датам'!CE78</f>
        <v>0</v>
      </c>
      <c r="CF78" s="2204" t="n">
        <f aca="false">'03.24 по датам'!CF78</f>
        <v>0</v>
      </c>
      <c r="CG78" s="2204" t="n">
        <f aca="false">'03.24 по датам'!CG78</f>
        <v>0</v>
      </c>
      <c r="CH78" s="2204" t="n">
        <f aca="false">'03.24 по датам'!CH78</f>
        <v>0</v>
      </c>
      <c r="CI78" s="2290" t="n">
        <f aca="false">'03.24 по датам'!CI78</f>
        <v>0</v>
      </c>
      <c r="CJ78" s="2186"/>
      <c r="CK78" s="2187"/>
      <c r="CL78" s="2173"/>
      <c r="CM78" s="2174" t="n">
        <f aca="false">SUBTOTAL(9,BW78:CL78)</f>
        <v>0</v>
      </c>
      <c r="CN78" s="2175" t="n">
        <f aca="false">CM78+CN74</f>
        <v>0</v>
      </c>
      <c r="CO78" s="2175" t="n">
        <f aca="false">AA78+AS78+BU78+CM78</f>
        <v>101</v>
      </c>
      <c r="CP78" s="2175" t="n">
        <f aca="false">CO78+CP74</f>
        <v>333</v>
      </c>
      <c r="CQ78" s="2177" t="n">
        <f aca="false">'03.24 по датам'!CQ78</f>
        <v>0</v>
      </c>
      <c r="CR78" s="2177" t="n">
        <f aca="false">'03.24 по датам'!CR78</f>
        <v>0</v>
      </c>
      <c r="CS78" s="2177" t="n">
        <f aca="false">'03.24 по датам'!CS78</f>
        <v>0</v>
      </c>
      <c r="CT78" s="2177" t="n">
        <f aca="false">'03.24 по датам'!CT78</f>
        <v>0</v>
      </c>
      <c r="CU78" s="2177" t="n">
        <f aca="false">'03.24 по датам'!CU78</f>
        <v>0</v>
      </c>
      <c r="CV78" s="2177" t="n">
        <f aca="false">'03.24 по датам'!CV78</f>
        <v>0</v>
      </c>
      <c r="CW78" s="2177" t="n">
        <f aca="false">'03.24 по датам'!CW78</f>
        <v>0</v>
      </c>
      <c r="CX78" s="2177" t="n">
        <f aca="false">'03.24 по датам'!CX78</f>
        <v>0</v>
      </c>
      <c r="CY78" s="2177" t="n">
        <f aca="false">'03.24 по датам'!CY78</f>
        <v>0</v>
      </c>
      <c r="CZ78" s="2177" t="n">
        <f aca="false">'03.24 по датам'!CZ78</f>
        <v>0</v>
      </c>
      <c r="DA78" s="2177" t="n">
        <f aca="false">'03.24 по датам'!DA78</f>
        <v>0</v>
      </c>
      <c r="DB78" s="2177" t="n">
        <f aca="false">'03.24 по датам'!DB78</f>
        <v>0</v>
      </c>
      <c r="DC78" s="2178" t="n">
        <f aca="false">'03.24 по датам'!DC78</f>
        <v>0</v>
      </c>
      <c r="DD78" s="2171"/>
      <c r="DE78" s="2172"/>
      <c r="DF78" s="2173"/>
      <c r="DG78" s="2181" t="n">
        <f aca="false">SUBTOTAL(9,CQ78:DF78)</f>
        <v>0</v>
      </c>
      <c r="DH78" s="2182" t="n">
        <f aca="false">DG78:DG78+IF($B74:$B74=2,0,DH74:DH74)</f>
        <v>0</v>
      </c>
      <c r="DI78" s="2180" t="n">
        <f aca="false">'03.24 по датам'!DI78</f>
        <v>0</v>
      </c>
      <c r="DJ78" s="2177" t="n">
        <f aca="false">'03.24 по датам'!DJ78</f>
        <v>0</v>
      </c>
      <c r="DK78" s="2177" t="n">
        <f aca="false">'03.24 по датам'!DK78</f>
        <v>0</v>
      </c>
      <c r="DL78" s="2177" t="n">
        <f aca="false">'03.24 по датам'!DL78</f>
        <v>0</v>
      </c>
      <c r="DM78" s="2177" t="n">
        <f aca="false">'03.24 по датам'!DM78</f>
        <v>0</v>
      </c>
      <c r="DN78" s="2177" t="n">
        <f aca="false">'03.24 по датам'!DN78</f>
        <v>0</v>
      </c>
      <c r="DO78" s="2177" t="n">
        <f aca="false">'03.24 по датам'!DO78</f>
        <v>0</v>
      </c>
      <c r="DP78" s="2177" t="n">
        <f aca="false">'03.24 по датам'!DP78</f>
        <v>0</v>
      </c>
      <c r="DQ78" s="2177" t="n">
        <f aca="false">'03.24 по датам'!DQ78</f>
        <v>0</v>
      </c>
      <c r="DR78" s="2177" t="n">
        <f aca="false">'03.24 по датам'!DR78</f>
        <v>0</v>
      </c>
      <c r="DS78" s="2177" t="n">
        <f aca="false">'03.24 по датам'!DS78</f>
        <v>0</v>
      </c>
      <c r="DT78" s="2177" t="n">
        <f aca="false">'03.24 по датам'!DT78</f>
        <v>0</v>
      </c>
      <c r="DU78" s="2178" t="n">
        <f aca="false">'03.24 по датам'!DU78</f>
        <v>0</v>
      </c>
      <c r="DV78" s="2171"/>
      <c r="DW78" s="2172"/>
      <c r="DX78" s="2173"/>
      <c r="DY78" s="2181" t="n">
        <f aca="false">SUBTOTAL(9,DI78:DX78)</f>
        <v>0</v>
      </c>
      <c r="DZ78" s="2182" t="n">
        <f aca="false">DY78:DY78+IF($B74:$B74=2,0,DZ74:DZ74)</f>
        <v>0</v>
      </c>
      <c r="EA78" s="2177" t="n">
        <f aca="false">'03.24 по датам'!EA78</f>
        <v>0</v>
      </c>
      <c r="EB78" s="2177" t="n">
        <f aca="false">'03.24 по датам'!EB78</f>
        <v>0</v>
      </c>
      <c r="EC78" s="2177" t="n">
        <f aca="false">'03.24 по датам'!EC78</f>
        <v>0</v>
      </c>
      <c r="ED78" s="2177" t="n">
        <f aca="false">'03.24 по датам'!ED78</f>
        <v>0</v>
      </c>
      <c r="EE78" s="2177" t="n">
        <f aca="false">'03.24 по датам'!EE78</f>
        <v>0</v>
      </c>
      <c r="EF78" s="2177" t="n">
        <f aca="false">'03.24 по датам'!EF78</f>
        <v>0</v>
      </c>
      <c r="EG78" s="2177" t="n">
        <f aca="false">'03.24 по датам'!EG78</f>
        <v>0</v>
      </c>
      <c r="EH78" s="2177" t="n">
        <f aca="false">'03.24 по датам'!EH78</f>
        <v>0</v>
      </c>
      <c r="EI78" s="2177" t="n">
        <f aca="false">'03.24 по датам'!EI78</f>
        <v>0</v>
      </c>
      <c r="EJ78" s="2177" t="n">
        <f aca="false">'03.24 по датам'!EJ78</f>
        <v>0</v>
      </c>
      <c r="EK78" s="2177" t="n">
        <f aca="false">'03.24 по датам'!EK78</f>
        <v>0</v>
      </c>
      <c r="EL78" s="2177" t="n">
        <f aca="false">'03.24 по датам'!EL78</f>
        <v>0</v>
      </c>
      <c r="EM78" s="2177" t="n">
        <f aca="false">'03.24 по датам'!EM78</f>
        <v>0</v>
      </c>
      <c r="EN78" s="2177" t="n">
        <f aca="false">'03.24 по датам'!EN78</f>
        <v>0</v>
      </c>
      <c r="EO78" s="2177" t="n">
        <f aca="false">'03.24 по датам'!EO78</f>
        <v>0</v>
      </c>
      <c r="EP78" s="2177" t="n">
        <f aca="false">'03.24 по датам'!EP78</f>
        <v>0</v>
      </c>
      <c r="EQ78" s="2177" t="n">
        <f aca="false">'03.24 по датам'!EQ78</f>
        <v>0</v>
      </c>
      <c r="ER78" s="2177" t="n">
        <f aca="false">'03.24 по датам'!ER78</f>
        <v>0</v>
      </c>
      <c r="ES78" s="2177" t="n">
        <f aca="false">'03.24 по датам'!ES78</f>
        <v>0</v>
      </c>
      <c r="ET78" s="2177" t="n">
        <f aca="false">'03.24 по датам'!ET78</f>
        <v>0</v>
      </c>
      <c r="EU78" s="2177" t="n">
        <f aca="false">'03.24 по датам'!EU78</f>
        <v>0</v>
      </c>
      <c r="EV78" s="2177" t="n">
        <f aca="false">'03.24 по датам'!EV78</f>
        <v>0</v>
      </c>
      <c r="EW78" s="2177" t="n">
        <f aca="false">'03.24 по датам'!EW78</f>
        <v>0</v>
      </c>
      <c r="EX78" s="2177" t="n">
        <f aca="false">'03.24 по датам'!EX78</f>
        <v>0</v>
      </c>
      <c r="EY78" s="2178" t="n">
        <f aca="false">'03.24 по датам'!EY78</f>
        <v>0</v>
      </c>
      <c r="EZ78" s="2171"/>
      <c r="FA78" s="2172"/>
      <c r="FB78" s="2173"/>
      <c r="FC78" s="2181" t="n">
        <f aca="false">SUBTOTAL(9,EA78:FB78)</f>
        <v>0</v>
      </c>
      <c r="FD78" s="2182" t="n">
        <f aca="false">FC78:FC78+IF($B74:$B74=2,0,FD74:FD74)</f>
        <v>151</v>
      </c>
      <c r="FE78" s="2177" t="n">
        <f aca="false">'03.24 по датам'!FE78</f>
        <v>0</v>
      </c>
      <c r="FF78" s="2177" t="n">
        <f aca="false">'03.24 по датам'!FF78</f>
        <v>0</v>
      </c>
      <c r="FG78" s="2177" t="n">
        <f aca="false">'03.24 по датам'!FG78</f>
        <v>0</v>
      </c>
      <c r="FH78" s="2177" t="n">
        <f aca="false">'03.24 по датам'!FH78</f>
        <v>0</v>
      </c>
      <c r="FI78" s="2177" t="n">
        <f aca="false">'03.24 по датам'!FI78</f>
        <v>0</v>
      </c>
      <c r="FJ78" s="2177" t="n">
        <f aca="false">'03.24 по датам'!FJ78</f>
        <v>0</v>
      </c>
      <c r="FK78" s="2177" t="n">
        <f aca="false">'03.24 по датам'!FK78</f>
        <v>0</v>
      </c>
      <c r="FL78" s="2177" t="n">
        <f aca="false">'03.24 по датам'!FL78</f>
        <v>0</v>
      </c>
      <c r="FM78" s="2177" t="n">
        <f aca="false">'03.24 по датам'!FM78</f>
        <v>0</v>
      </c>
      <c r="FN78" s="2178" t="n">
        <f aca="false">'03.24 по датам'!FN78</f>
        <v>0</v>
      </c>
      <c r="FO78" s="2171"/>
      <c r="FP78" s="2172"/>
      <c r="FQ78" s="2173"/>
      <c r="FR78" s="2181" t="n">
        <f aca="false">SUBTOTAL(9,FE78:FQ78)</f>
        <v>0</v>
      </c>
      <c r="FS78" s="2182" t="n">
        <f aca="false">FR78:FR78+IF($B74:$B74=2,0,FS74:FS74)</f>
        <v>0</v>
      </c>
      <c r="FT78" s="2184" t="n">
        <f aca="false">'03.24 по датам'!GX78-'03.24 НГДП по датам'!AW78</f>
        <v>0</v>
      </c>
      <c r="FU78" s="2184"/>
      <c r="FV78" s="2184"/>
      <c r="FW78" s="2184"/>
      <c r="FX78" s="2184"/>
      <c r="FY78" s="2184"/>
      <c r="FZ78" s="2184"/>
      <c r="GA78" s="2184"/>
      <c r="GB78" s="2184"/>
      <c r="GC78" s="2184"/>
      <c r="GD78" s="2184"/>
      <c r="GE78" s="2184"/>
      <c r="GF78" s="2184"/>
      <c r="GG78" s="2184"/>
      <c r="GH78" s="2184"/>
      <c r="GI78" s="2184"/>
      <c r="GJ78" s="2184"/>
      <c r="GK78" s="2184"/>
      <c r="GL78" s="2184"/>
      <c r="GM78" s="2184"/>
      <c r="GN78" s="2184"/>
      <c r="GO78" s="2184"/>
      <c r="GP78" s="2184"/>
      <c r="GQ78" s="2184"/>
      <c r="GR78" s="2184"/>
      <c r="GS78" s="2185"/>
      <c r="GT78" s="2186"/>
      <c r="GU78" s="2187"/>
      <c r="GV78" s="2173"/>
      <c r="GW78" s="2188" t="n">
        <f aca="false">SUBTOTAL(9,FT78:GV78)</f>
        <v>0</v>
      </c>
      <c r="GX78" s="2175" t="n">
        <f aca="false">SUBTOTAL(9,FT78:GV78)</f>
        <v>0</v>
      </c>
      <c r="GY78" s="2174" t="n">
        <f aca="false">GX78:GX78+IF($B74:$B74=2,0,GY74:GY74)</f>
        <v>0</v>
      </c>
      <c r="GZ78" s="2189" t="n">
        <f aca="false">'03.24 по датам'!GZ78</f>
        <v>0</v>
      </c>
      <c r="HA78" s="2190" t="n">
        <f aca="false">'03.24 по датам'!HA78</f>
        <v>0</v>
      </c>
      <c r="HB78" s="2191"/>
      <c r="HC78" s="2192" t="n">
        <f aca="false">SUBTOTAL(9,GZ78:HB78)</f>
        <v>0</v>
      </c>
      <c r="HD78" s="2193" t="n">
        <f aca="false">$HD$14+HD74</f>
        <v>646.51</v>
      </c>
      <c r="HE78" s="2194"/>
      <c r="HF78" s="2195" t="n">
        <f aca="false">SUM(HD78:HE78)</f>
        <v>646.51</v>
      </c>
      <c r="HG78" s="2196" t="n">
        <f aca="false">'03.24 по датам'!ID78-'03.24 НГДП по датам'!BF78</f>
        <v>0</v>
      </c>
      <c r="HH78" s="2180"/>
      <c r="HI78" s="2266"/>
      <c r="HJ78" s="2184"/>
      <c r="HK78" s="2184"/>
      <c r="HL78" s="2184"/>
      <c r="HM78" s="2184"/>
      <c r="HN78" s="2184"/>
      <c r="HO78" s="2184"/>
      <c r="HP78" s="2184"/>
      <c r="HQ78" s="2184"/>
      <c r="HR78" s="2184"/>
      <c r="HS78" s="2184"/>
      <c r="HT78" s="2184"/>
      <c r="HU78" s="2184"/>
      <c r="HV78" s="2184"/>
      <c r="HW78" s="2184"/>
      <c r="HX78" s="2184"/>
      <c r="HY78" s="2184"/>
      <c r="HZ78" s="2185"/>
      <c r="IA78" s="2186"/>
      <c r="IB78" s="2187"/>
      <c r="IC78" s="2173"/>
      <c r="ID78" s="2174" t="n">
        <f aca="false">SUBTOTAL(9,HG78:IC78)</f>
        <v>0</v>
      </c>
      <c r="IE78" s="2188" t="n">
        <f aca="false">ID78:ID78+IF($B74:$B74=2,0,IE74:IE74)</f>
        <v>98</v>
      </c>
      <c r="IF78" s="2198" t="n">
        <f aca="false">'03.24 по датам'!IF78</f>
        <v>0</v>
      </c>
      <c r="IG78" s="2198" t="n">
        <f aca="false">'03.24 по датам'!IG78</f>
        <v>0</v>
      </c>
      <c r="IH78" s="2199" t="n">
        <f aca="false">'03.24 по датам'!IH78</f>
        <v>0</v>
      </c>
      <c r="II78" s="2200"/>
      <c r="IJ78" s="2201"/>
      <c r="IK78" s="2202" t="n">
        <f aca="false">SUBTOTAL(9,IF78:IJ78)</f>
        <v>0</v>
      </c>
      <c r="IL78" s="2203" t="n">
        <f aca="false">IK78:IK78+IF($B74:$B74=2,0,IL74:IL74)</f>
        <v>0</v>
      </c>
      <c r="IM78" s="2204" t="n">
        <f aca="false">'03.24 по датам'!IM78</f>
        <v>0</v>
      </c>
      <c r="IN78" s="2204" t="n">
        <f aca="false">'03.24 по датам'!IN78</f>
        <v>0</v>
      </c>
      <c r="IO78" s="2177" t="n">
        <f aca="false">'03.24 по датам'!IO78</f>
        <v>0</v>
      </c>
      <c r="IP78" s="2177" t="n">
        <f aca="false">'03.24 по датам'!IP78</f>
        <v>0</v>
      </c>
      <c r="IQ78" s="2177" t="n">
        <f aca="false">'03.24 по датам'!IQ78</f>
        <v>0</v>
      </c>
      <c r="IR78" s="2177" t="n">
        <f aca="false">'03.24 по датам'!IR78</f>
        <v>0</v>
      </c>
      <c r="IS78" s="2177" t="n">
        <f aca="false">'03.24 по датам'!IS78</f>
        <v>0</v>
      </c>
      <c r="IT78" s="2177" t="n">
        <f aca="false">'03.24 по датам'!IT78</f>
        <v>0</v>
      </c>
      <c r="IU78" s="2177" t="n">
        <f aca="false">'03.24 по датам'!IU78</f>
        <v>0</v>
      </c>
      <c r="IV78" s="2178" t="n">
        <f aca="false">'03.24 по датам'!IV78</f>
        <v>0</v>
      </c>
      <c r="IW78" s="2171"/>
      <c r="IX78" s="2172"/>
      <c r="IY78" s="2173"/>
      <c r="IZ78" s="2174" t="n">
        <f aca="false">SUBTOTAL(9,IM78:IY78)</f>
        <v>0</v>
      </c>
      <c r="JA78" s="2175" t="n">
        <f aca="false">IZ78:IZ78+IF($B74:$B74=2,0,JA74:JA74)</f>
        <v>0</v>
      </c>
      <c r="JB78" s="2205" t="n">
        <f aca="false">'03.24 по датам'!JB78</f>
        <v>0</v>
      </c>
      <c r="JC78" s="2194"/>
      <c r="JD78" s="2268" t="n">
        <f aca="false">'03.24 по датам'!JD78</f>
        <v>0</v>
      </c>
      <c r="JE78" s="2207" t="n">
        <f aca="false">SUBTOTAL(9,JB78:JD78)</f>
        <v>0</v>
      </c>
      <c r="JF78" s="2208" t="n">
        <f aca="false">SUMIF($C$5:JE$5,"Накопленный эффект, т/сут",$C78:JE78)+SUMIF($C$5:JE$5,"Нараст.  по потенциалу",$C78:JE78)-SUMIF($C$5:JE$5,"Нараст. по остановкам",$C78:JE78)-SUMIF($C$5:JE$5,"ИТОГО перевод в ППД",$C78:JE78)-SUMIF($C$5:JE$5,"ИТОГО  нерент, по распоряж.",$C78:JE78)-SUMIF($C$5:JE$5,"ИТОГО ост. дебит от ЗБС, Углуб., ПВЛГ/ПНЛГ",$C78:JE78)</f>
        <v>386</v>
      </c>
      <c r="JG78" s="2269" t="n">
        <f aca="false">'03.24 по датам'!JG78-'03.24 НГДП по датам'!BV78</f>
        <v>0</v>
      </c>
      <c r="JH78" s="2209" t="n">
        <f aca="false">'03.24 по датам'!JH78-'03.24 НГДП по датам'!BW78</f>
        <v>0</v>
      </c>
      <c r="JI78" s="2209" t="n">
        <f aca="false">'03.24 по датам'!JI78-'03.24 НГДП по датам'!BX78</f>
        <v>0</v>
      </c>
      <c r="JJ78" s="2210" t="n">
        <f aca="false">'03.24 по датам'!JJ78-'03.24 НГДП по датам'!BY78</f>
        <v>0</v>
      </c>
      <c r="JK78" s="2211" t="n">
        <f aca="false">'03.24 НГДП по датам'!BZ78</f>
        <v>0</v>
      </c>
      <c r="JL78" s="2202" t="n">
        <f aca="false">SUBTOTAL(9,JG78:JJ78)</f>
        <v>0</v>
      </c>
      <c r="JM78" s="2107"/>
      <c r="JN78" s="2108"/>
      <c r="JO78" s="2256"/>
      <c r="JP78" s="2212" t="n">
        <f aca="false">JP$4:JP$4+SUMIF($C$5:JL$5,"Нараст. по остановкам",$C78:JL78)-SUMIF($C$5:JL$5,"Нараст.  по потенциалу",$C78:JL78)</f>
        <v>718.812</v>
      </c>
      <c r="JQ78" s="2213"/>
      <c r="JR78" s="2214" t="n">
        <f aca="false">'03.24 НГДП по датам'!CB78</f>
        <v>81.893</v>
      </c>
    </row>
    <row r="79" customFormat="false" ht="1.5" hidden="false" customHeight="true" outlineLevel="0" collapsed="false">
      <c r="A79" s="2215"/>
      <c r="B79" s="2215"/>
      <c r="C79" s="2216" t="n">
        <f aca="false">'03.24 по датам'!C79</f>
        <v>0</v>
      </c>
      <c r="D79" s="2216" t="n">
        <f aca="false">'03.24 по датам'!D79</f>
        <v>0</v>
      </c>
      <c r="E79" s="2216" t="n">
        <f aca="false">'03.24 по датам'!E79</f>
        <v>0</v>
      </c>
      <c r="F79" s="2216" t="n">
        <f aca="false">'03.24 по датам'!F79</f>
        <v>0</v>
      </c>
      <c r="G79" s="2217" t="n">
        <f aca="false">'03.24 по датам'!G79</f>
        <v>0</v>
      </c>
      <c r="H79" s="2217" t="n">
        <f aca="false">'03.24 по датам'!H79</f>
        <v>0</v>
      </c>
      <c r="I79" s="2217" t="n">
        <f aca="false">'03.24 по датам'!I79</f>
        <v>0</v>
      </c>
      <c r="J79" s="2217" t="n">
        <f aca="false">'03.24 по датам'!J79</f>
        <v>0</v>
      </c>
      <c r="K79" s="2217" t="n">
        <f aca="false">'03.24 по датам'!K79</f>
        <v>0</v>
      </c>
      <c r="L79" s="2217" t="n">
        <f aca="false">'03.24 по датам'!L79</f>
        <v>0</v>
      </c>
      <c r="M79" s="2217" t="n">
        <f aca="false">'03.24 по датам'!M79</f>
        <v>0</v>
      </c>
      <c r="N79" s="2217" t="n">
        <f aca="false">'03.24 по датам'!N79</f>
        <v>0</v>
      </c>
      <c r="O79" s="2217" t="n">
        <f aca="false">'03.24 по датам'!O79</f>
        <v>0</v>
      </c>
      <c r="P79" s="2217" t="n">
        <f aca="false">'03.24 по датам'!P79</f>
        <v>0</v>
      </c>
      <c r="Q79" s="2217" t="n">
        <f aca="false">'03.24 по датам'!Q79</f>
        <v>0</v>
      </c>
      <c r="R79" s="2217" t="n">
        <f aca="false">'03.24 по датам'!R79</f>
        <v>0</v>
      </c>
      <c r="S79" s="2217" t="n">
        <f aca="false">'03.24 по датам'!S79</f>
        <v>0</v>
      </c>
      <c r="T79" s="2217" t="n">
        <f aca="false">'03.24 по датам'!T79</f>
        <v>0</v>
      </c>
      <c r="U79" s="2217" t="n">
        <f aca="false">'03.24 по датам'!U79</f>
        <v>0</v>
      </c>
      <c r="V79" s="2217" t="n">
        <f aca="false">'03.24 по датам'!V79</f>
        <v>0</v>
      </c>
      <c r="W79" s="2217" t="n">
        <f aca="false">'03.24 по датам'!W79</f>
        <v>0</v>
      </c>
      <c r="X79" s="2218"/>
      <c r="Y79" s="2219"/>
      <c r="Z79" s="2220"/>
      <c r="AA79" s="2221"/>
      <c r="AB79" s="2221"/>
      <c r="AC79" s="2222" t="n">
        <f aca="false">'03.24 по датам'!AC79</f>
        <v>0</v>
      </c>
      <c r="AD79" s="2222" t="n">
        <f aca="false">'03.24 по датам'!AD79</f>
        <v>0</v>
      </c>
      <c r="AE79" s="2217" t="n">
        <f aca="false">'03.24 по датам'!AE79</f>
        <v>0</v>
      </c>
      <c r="AF79" s="2217" t="n">
        <f aca="false">'03.24 по датам'!AF79</f>
        <v>0</v>
      </c>
      <c r="AG79" s="2217" t="n">
        <f aca="false">'03.24 по датам'!AG79</f>
        <v>0</v>
      </c>
      <c r="AH79" s="2217" t="n">
        <f aca="false">'03.24 по датам'!AH79</f>
        <v>0</v>
      </c>
      <c r="AI79" s="2217" t="n">
        <f aca="false">'03.24 по датам'!AI79</f>
        <v>0</v>
      </c>
      <c r="AJ79" s="2217" t="n">
        <f aca="false">'03.24 по датам'!AJ79</f>
        <v>0</v>
      </c>
      <c r="AK79" s="2217" t="n">
        <f aca="false">'03.24 по датам'!AK79</f>
        <v>0</v>
      </c>
      <c r="AL79" s="2217" t="n">
        <f aca="false">'03.24 по датам'!AL79</f>
        <v>0</v>
      </c>
      <c r="AM79" s="2217" t="n">
        <f aca="false">'03.24 по датам'!AM79</f>
        <v>0</v>
      </c>
      <c r="AN79" s="2217" t="n">
        <f aca="false">'03.24 по датам'!AN79</f>
        <v>0</v>
      </c>
      <c r="AO79" s="2217" t="n">
        <f aca="false">'03.24 по датам'!AO79</f>
        <v>0</v>
      </c>
      <c r="AP79" s="2218"/>
      <c r="AQ79" s="2219"/>
      <c r="AR79" s="2220"/>
      <c r="AS79" s="2221"/>
      <c r="AT79" s="2221"/>
      <c r="AU79" s="2216" t="n">
        <f aca="false">'03.24 по датам'!AU79</f>
        <v>0</v>
      </c>
      <c r="AV79" s="2216" t="n">
        <f aca="false">'03.24 по датам'!AV79</f>
        <v>0</v>
      </c>
      <c r="AW79" s="2223" t="n">
        <f aca="false">'03.24 по датам'!AW79</f>
        <v>0</v>
      </c>
      <c r="AX79" s="2217" t="n">
        <f aca="false">'03.24 по датам'!AX79</f>
        <v>0</v>
      </c>
      <c r="AY79" s="2217" t="n">
        <f aca="false">'03.24 по датам'!AY79</f>
        <v>0</v>
      </c>
      <c r="AZ79" s="2217" t="n">
        <f aca="false">'03.24 по датам'!AZ79</f>
        <v>0</v>
      </c>
      <c r="BA79" s="2217" t="n">
        <f aca="false">'03.24 по датам'!BA79</f>
        <v>0</v>
      </c>
      <c r="BB79" s="2217" t="n">
        <f aca="false">'03.24 по датам'!BB79</f>
        <v>0</v>
      </c>
      <c r="BC79" s="2217" t="n">
        <f aca="false">'03.24 по датам'!BC79</f>
        <v>0</v>
      </c>
      <c r="BD79" s="2217" t="n">
        <f aca="false">'03.24 по датам'!BD79</f>
        <v>0</v>
      </c>
      <c r="BE79" s="2217" t="n">
        <f aca="false">'03.24 по датам'!BE79</f>
        <v>0</v>
      </c>
      <c r="BF79" s="2217" t="n">
        <f aca="false">'03.24 по датам'!BF79</f>
        <v>0</v>
      </c>
      <c r="BG79" s="2217" t="n">
        <f aca="false">'03.24 по датам'!BG79</f>
        <v>0</v>
      </c>
      <c r="BH79" s="2217" t="n">
        <f aca="false">'03.24 по датам'!BH79</f>
        <v>0</v>
      </c>
      <c r="BI79" s="2217" t="n">
        <f aca="false">'03.24 по датам'!BI79</f>
        <v>0</v>
      </c>
      <c r="BJ79" s="2217" t="n">
        <f aca="false">'03.24 по датам'!BJ79</f>
        <v>0</v>
      </c>
      <c r="BK79" s="2217" t="n">
        <f aca="false">'03.24 по датам'!BK79</f>
        <v>0</v>
      </c>
      <c r="BL79" s="2217" t="n">
        <f aca="false">'03.24 по датам'!BL79</f>
        <v>0</v>
      </c>
      <c r="BM79" s="2217" t="n">
        <f aca="false">'03.24 по датам'!BM79</f>
        <v>0</v>
      </c>
      <c r="BN79" s="2217" t="n">
        <f aca="false">'03.24 по датам'!BN79</f>
        <v>0</v>
      </c>
      <c r="BO79" s="2217" t="n">
        <f aca="false">'03.24 по датам'!BO79</f>
        <v>0</v>
      </c>
      <c r="BP79" s="2217" t="n">
        <f aca="false">'03.24 по датам'!BP79</f>
        <v>0</v>
      </c>
      <c r="BQ79" s="2217" t="n">
        <f aca="false">'03.24 по датам'!BQ79</f>
        <v>0</v>
      </c>
      <c r="BR79" s="2218"/>
      <c r="BS79" s="2219"/>
      <c r="BT79" s="2220"/>
      <c r="BU79" s="2221"/>
      <c r="BV79" s="2221"/>
      <c r="BW79" s="2222" t="n">
        <f aca="false">'03.24 по датам'!BW79</f>
        <v>0</v>
      </c>
      <c r="BX79" s="2217" t="n">
        <f aca="false">'03.24 по датам'!BX79</f>
        <v>0</v>
      </c>
      <c r="BY79" s="2217" t="n">
        <f aca="false">'03.24 по датам'!BY79</f>
        <v>0</v>
      </c>
      <c r="BZ79" s="2217" t="n">
        <f aca="false">'03.24 по датам'!BZ79</f>
        <v>0</v>
      </c>
      <c r="CA79" s="2217" t="n">
        <f aca="false">'03.24 по датам'!CA79</f>
        <v>0</v>
      </c>
      <c r="CB79" s="2217" t="n">
        <f aca="false">'03.24 по датам'!CB79</f>
        <v>0</v>
      </c>
      <c r="CC79" s="2217" t="n">
        <f aca="false">'03.24 по датам'!CC79</f>
        <v>0</v>
      </c>
      <c r="CD79" s="2217" t="n">
        <f aca="false">'03.24 по датам'!CD79</f>
        <v>0</v>
      </c>
      <c r="CE79" s="2217" t="n">
        <f aca="false">'03.24 по датам'!CE79</f>
        <v>0</v>
      </c>
      <c r="CF79" s="2217" t="n">
        <f aca="false">'03.24 по датам'!CF79</f>
        <v>0</v>
      </c>
      <c r="CG79" s="2217" t="n">
        <f aca="false">'03.24 по датам'!CG79</f>
        <v>0</v>
      </c>
      <c r="CH79" s="2217" t="n">
        <f aca="false">'03.24 по датам'!CH79</f>
        <v>0</v>
      </c>
      <c r="CI79" s="2217" t="n">
        <f aca="false">'03.24 по датам'!CI79</f>
        <v>0</v>
      </c>
      <c r="CJ79" s="2218"/>
      <c r="CK79" s="2219"/>
      <c r="CL79" s="2220"/>
      <c r="CM79" s="2221"/>
      <c r="CN79" s="2221"/>
      <c r="CO79" s="2221"/>
      <c r="CP79" s="2221"/>
      <c r="CQ79" s="2217" t="n">
        <f aca="false">'03.24 по датам'!CQ79</f>
        <v>0</v>
      </c>
      <c r="CR79" s="2217" t="n">
        <f aca="false">'03.24 по датам'!CR79</f>
        <v>0</v>
      </c>
      <c r="CS79" s="2217" t="n">
        <f aca="false">'03.24 по датам'!CS79</f>
        <v>0</v>
      </c>
      <c r="CT79" s="2217" t="n">
        <f aca="false">'03.24 по датам'!CT79</f>
        <v>0</v>
      </c>
      <c r="CU79" s="2217" t="n">
        <f aca="false">'03.24 по датам'!CU79</f>
        <v>0</v>
      </c>
      <c r="CV79" s="2217" t="n">
        <f aca="false">'03.24 по датам'!CV79</f>
        <v>0</v>
      </c>
      <c r="CW79" s="2217" t="n">
        <f aca="false">'03.24 по датам'!CW79</f>
        <v>0</v>
      </c>
      <c r="CX79" s="2217" t="n">
        <f aca="false">'03.24 по датам'!CX79</f>
        <v>0</v>
      </c>
      <c r="CY79" s="2217" t="n">
        <f aca="false">'03.24 по датам'!CY79</f>
        <v>0</v>
      </c>
      <c r="CZ79" s="2217" t="n">
        <f aca="false">'03.24 по датам'!CZ79</f>
        <v>0</v>
      </c>
      <c r="DA79" s="2217" t="n">
        <f aca="false">'03.24 по датам'!DA79</f>
        <v>0</v>
      </c>
      <c r="DB79" s="2217" t="n">
        <f aca="false">'03.24 по датам'!DB79</f>
        <v>0</v>
      </c>
      <c r="DC79" s="2217" t="n">
        <f aca="false">'03.24 по датам'!DC79</f>
        <v>0</v>
      </c>
      <c r="DD79" s="2218"/>
      <c r="DE79" s="2219"/>
      <c r="DF79" s="2220"/>
      <c r="DG79" s="2221"/>
      <c r="DH79" s="2221"/>
      <c r="DI79" s="2285" t="n">
        <f aca="false">'03.24 по датам'!DI79</f>
        <v>0</v>
      </c>
      <c r="DJ79" s="2217" t="n">
        <f aca="false">'03.24 по датам'!DJ79</f>
        <v>0</v>
      </c>
      <c r="DK79" s="2217" t="n">
        <f aca="false">'03.24 по датам'!DK79</f>
        <v>0</v>
      </c>
      <c r="DL79" s="2217" t="n">
        <f aca="false">'03.24 по датам'!DL79</f>
        <v>0</v>
      </c>
      <c r="DM79" s="2217" t="n">
        <f aca="false">'03.24 по датам'!DM79</f>
        <v>0</v>
      </c>
      <c r="DN79" s="2217" t="n">
        <f aca="false">'03.24 по датам'!DN79</f>
        <v>0</v>
      </c>
      <c r="DO79" s="2217" t="n">
        <f aca="false">'03.24 по датам'!DO79</f>
        <v>0</v>
      </c>
      <c r="DP79" s="2217" t="n">
        <f aca="false">'03.24 по датам'!DP79</f>
        <v>0</v>
      </c>
      <c r="DQ79" s="2217" t="n">
        <f aca="false">'03.24 по датам'!DQ79</f>
        <v>0</v>
      </c>
      <c r="DR79" s="2217" t="n">
        <f aca="false">'03.24 по датам'!DR79</f>
        <v>0</v>
      </c>
      <c r="DS79" s="2217" t="n">
        <f aca="false">'03.24 по датам'!DS79</f>
        <v>0</v>
      </c>
      <c r="DT79" s="2217" t="n">
        <f aca="false">'03.24 по датам'!DT79</f>
        <v>0</v>
      </c>
      <c r="DU79" s="2217" t="n">
        <f aca="false">'03.24 по датам'!DU79</f>
        <v>0</v>
      </c>
      <c r="DV79" s="2218"/>
      <c r="DW79" s="2219"/>
      <c r="DX79" s="2220"/>
      <c r="DY79" s="2221"/>
      <c r="DZ79" s="2221"/>
      <c r="EA79" s="2297" t="n">
        <f aca="false">'03.24 по датам'!EA79</f>
        <v>0</v>
      </c>
      <c r="EB79" s="2217" t="n">
        <f aca="false">'03.24 по датам'!EB79</f>
        <v>0</v>
      </c>
      <c r="EC79" s="2217" t="n">
        <f aca="false">'03.24 по датам'!EC79</f>
        <v>0</v>
      </c>
      <c r="ED79" s="2217" t="n">
        <f aca="false">'03.24 по датам'!ED79</f>
        <v>0</v>
      </c>
      <c r="EE79" s="2217" t="n">
        <f aca="false">'03.24 по датам'!EE79</f>
        <v>0</v>
      </c>
      <c r="EF79" s="2217" t="n">
        <f aca="false">'03.24 по датам'!EF79</f>
        <v>0</v>
      </c>
      <c r="EG79" s="2217" t="n">
        <f aca="false">'03.24 по датам'!EG79</f>
        <v>0</v>
      </c>
      <c r="EH79" s="2217" t="n">
        <f aca="false">'03.24 по датам'!EH79</f>
        <v>0</v>
      </c>
      <c r="EI79" s="2217" t="n">
        <f aca="false">'03.24 по датам'!EI79</f>
        <v>0</v>
      </c>
      <c r="EJ79" s="2217" t="n">
        <f aca="false">'03.24 по датам'!EJ79</f>
        <v>0</v>
      </c>
      <c r="EK79" s="2217" t="n">
        <f aca="false">'03.24 по датам'!EK79</f>
        <v>0</v>
      </c>
      <c r="EL79" s="2217" t="n">
        <f aca="false">'03.24 по датам'!EL79</f>
        <v>0</v>
      </c>
      <c r="EM79" s="2217" t="n">
        <f aca="false">'03.24 по датам'!EM79</f>
        <v>0</v>
      </c>
      <c r="EN79" s="2217" t="n">
        <f aca="false">'03.24 по датам'!EN79</f>
        <v>0</v>
      </c>
      <c r="EO79" s="2217" t="n">
        <f aca="false">'03.24 по датам'!EO79</f>
        <v>0</v>
      </c>
      <c r="EP79" s="2217" t="n">
        <f aca="false">'03.24 по датам'!EP79</f>
        <v>0</v>
      </c>
      <c r="EQ79" s="2217" t="n">
        <f aca="false">'03.24 по датам'!EQ79</f>
        <v>0</v>
      </c>
      <c r="ER79" s="2217" t="n">
        <f aca="false">'03.24 по датам'!ER79</f>
        <v>0</v>
      </c>
      <c r="ES79" s="2217" t="n">
        <f aca="false">'03.24 по датам'!ES79</f>
        <v>0</v>
      </c>
      <c r="ET79" s="2217" t="n">
        <f aca="false">'03.24 по датам'!ET79</f>
        <v>0</v>
      </c>
      <c r="EU79" s="2217" t="n">
        <f aca="false">'03.24 по датам'!EU79</f>
        <v>0</v>
      </c>
      <c r="EV79" s="2217" t="n">
        <f aca="false">'03.24 по датам'!EV79</f>
        <v>0</v>
      </c>
      <c r="EW79" s="2217" t="n">
        <f aca="false">'03.24 по датам'!EW79</f>
        <v>0</v>
      </c>
      <c r="EX79" s="2217" t="n">
        <f aca="false">'03.24 по датам'!EX79</f>
        <v>0</v>
      </c>
      <c r="EY79" s="2217" t="n">
        <f aca="false">'03.24 по датам'!EY79</f>
        <v>0</v>
      </c>
      <c r="EZ79" s="2218"/>
      <c r="FA79" s="2219"/>
      <c r="FB79" s="2220"/>
      <c r="FC79" s="2221"/>
      <c r="FD79" s="2221"/>
      <c r="FE79" s="2217" t="n">
        <f aca="false">'03.24 по датам'!FE79</f>
        <v>0</v>
      </c>
      <c r="FF79" s="2217" t="n">
        <f aca="false">'03.24 по датам'!FF79</f>
        <v>0</v>
      </c>
      <c r="FG79" s="2217" t="n">
        <f aca="false">'03.24 по датам'!FG79</f>
        <v>0</v>
      </c>
      <c r="FH79" s="2217" t="n">
        <f aca="false">'03.24 по датам'!FH79</f>
        <v>0</v>
      </c>
      <c r="FI79" s="2217" t="n">
        <f aca="false">'03.24 по датам'!FI79</f>
        <v>0</v>
      </c>
      <c r="FJ79" s="2217" t="n">
        <f aca="false">'03.24 по датам'!FJ79</f>
        <v>0</v>
      </c>
      <c r="FK79" s="2217" t="n">
        <f aca="false">'03.24 по датам'!FK79</f>
        <v>0</v>
      </c>
      <c r="FL79" s="2217" t="n">
        <f aca="false">'03.24 по датам'!FL79</f>
        <v>0</v>
      </c>
      <c r="FM79" s="2217" t="n">
        <f aca="false">'03.24 по датам'!FM79</f>
        <v>0</v>
      </c>
      <c r="FN79" s="2217" t="n">
        <f aca="false">'03.24 по датам'!FN79</f>
        <v>0</v>
      </c>
      <c r="FO79" s="2218"/>
      <c r="FP79" s="2219"/>
      <c r="FQ79" s="2220"/>
      <c r="FR79" s="2221"/>
      <c r="FS79" s="2221"/>
      <c r="FT79" s="2225"/>
      <c r="FU79" s="2225"/>
      <c r="FV79" s="2225"/>
      <c r="FW79" s="2225"/>
      <c r="FX79" s="2225"/>
      <c r="FY79" s="2225"/>
      <c r="FZ79" s="2225"/>
      <c r="GA79" s="2225"/>
      <c r="GB79" s="2225"/>
      <c r="GC79" s="2225"/>
      <c r="GD79" s="2225"/>
      <c r="GE79" s="2225"/>
      <c r="GF79" s="2225"/>
      <c r="GG79" s="2225"/>
      <c r="GH79" s="2225"/>
      <c r="GI79" s="2225"/>
      <c r="GJ79" s="2225"/>
      <c r="GK79" s="2225"/>
      <c r="GL79" s="2225"/>
      <c r="GM79" s="2225"/>
      <c r="GN79" s="2225"/>
      <c r="GO79" s="2225"/>
      <c r="GP79" s="2225"/>
      <c r="GQ79" s="2225"/>
      <c r="GR79" s="2225"/>
      <c r="GS79" s="2225"/>
      <c r="GT79" s="2218"/>
      <c r="GU79" s="2219"/>
      <c r="GV79" s="2220"/>
      <c r="GW79" s="2221"/>
      <c r="GX79" s="2221"/>
      <c r="GY79" s="2221"/>
      <c r="GZ79" s="2217" t="n">
        <f aca="false">'03.24 по датам'!GZ79</f>
        <v>0</v>
      </c>
      <c r="HA79" s="2217" t="n">
        <f aca="false">'03.24 по датам'!HA79</f>
        <v>0</v>
      </c>
      <c r="HB79" s="2226"/>
      <c r="HC79" s="2221"/>
      <c r="HD79" s="2227" t="n">
        <f aca="false">'03.24 по датам'!HD79</f>
        <v>0</v>
      </c>
      <c r="HE79" s="2226"/>
      <c r="HF79" s="2228"/>
      <c r="HG79" s="2229"/>
      <c r="HH79" s="2180"/>
      <c r="HI79" s="2230"/>
      <c r="HJ79" s="2225"/>
      <c r="HK79" s="2225"/>
      <c r="HL79" s="2225"/>
      <c r="HM79" s="2225"/>
      <c r="HN79" s="2225"/>
      <c r="HO79" s="2225"/>
      <c r="HP79" s="2225"/>
      <c r="HQ79" s="2225"/>
      <c r="HR79" s="2225"/>
      <c r="HS79" s="2225"/>
      <c r="HT79" s="2225"/>
      <c r="HU79" s="2225"/>
      <c r="HV79" s="2225"/>
      <c r="HW79" s="2225"/>
      <c r="HX79" s="2225"/>
      <c r="HY79" s="2225"/>
      <c r="HZ79" s="2225"/>
      <c r="IA79" s="2218"/>
      <c r="IB79" s="2219"/>
      <c r="IC79" s="2220"/>
      <c r="ID79" s="2221"/>
      <c r="IE79" s="2221"/>
      <c r="IF79" s="2231" t="n">
        <f aca="false">'03.24 по датам'!IF79</f>
        <v>0</v>
      </c>
      <c r="IG79" s="2231" t="n">
        <f aca="false">'03.24 по датам'!IG79</f>
        <v>0</v>
      </c>
      <c r="IH79" s="2231" t="n">
        <f aca="false">'03.24 по датам'!IH79</f>
        <v>0</v>
      </c>
      <c r="II79" s="2232"/>
      <c r="IJ79" s="2233"/>
      <c r="IK79" s="1302"/>
      <c r="IL79" s="1302"/>
      <c r="IM79" s="2234" t="n">
        <f aca="false">'03.24 по датам'!IM79</f>
        <v>0</v>
      </c>
      <c r="IN79" s="2234" t="n">
        <f aca="false">'03.24 по датам'!IN79</f>
        <v>0</v>
      </c>
      <c r="IO79" s="2217" t="n">
        <f aca="false">'03.24 по датам'!IO79</f>
        <v>0</v>
      </c>
      <c r="IP79" s="2217" t="n">
        <f aca="false">'03.24 по датам'!IP79</f>
        <v>0</v>
      </c>
      <c r="IQ79" s="2217" t="n">
        <f aca="false">'03.24 по датам'!IQ79</f>
        <v>0</v>
      </c>
      <c r="IR79" s="2217" t="n">
        <f aca="false">'03.24 по датам'!IR79</f>
        <v>0</v>
      </c>
      <c r="IS79" s="2217" t="n">
        <f aca="false">'03.24 по датам'!IS79</f>
        <v>0</v>
      </c>
      <c r="IT79" s="2217" t="n">
        <f aca="false">'03.24 по датам'!IT79</f>
        <v>0</v>
      </c>
      <c r="IU79" s="2217" t="n">
        <f aca="false">'03.24 по датам'!IU79</f>
        <v>0</v>
      </c>
      <c r="IV79" s="2217" t="n">
        <f aca="false">'03.24 по датам'!IV79</f>
        <v>0</v>
      </c>
      <c r="IW79" s="2218"/>
      <c r="IX79" s="2219"/>
      <c r="IY79" s="2220"/>
      <c r="IZ79" s="2221"/>
      <c r="JA79" s="2221"/>
      <c r="JB79" s="2217" t="n">
        <f aca="false">'03.24 по датам'!JB79</f>
        <v>0</v>
      </c>
      <c r="JC79" s="2226"/>
      <c r="JD79" s="2217" t="n">
        <f aca="false">'03.24 по датам'!JD79</f>
        <v>0</v>
      </c>
      <c r="JE79" s="2221"/>
      <c r="JF79" s="2221"/>
      <c r="JG79" s="2231" t="n">
        <f aca="false">'03.24 по датам'!JG79</f>
        <v>0</v>
      </c>
      <c r="JH79" s="2231" t="n">
        <f aca="false">'03.24 по датам'!JH79</f>
        <v>0</v>
      </c>
      <c r="JI79" s="2231" t="n">
        <f aca="false">'03.24 по датам'!JI79</f>
        <v>0</v>
      </c>
      <c r="JJ79" s="2231" t="n">
        <f aca="false">'03.24 по датам'!JJ79</f>
        <v>0</v>
      </c>
      <c r="JK79" s="2270"/>
      <c r="JL79" s="1302"/>
      <c r="JM79" s="2236"/>
      <c r="JN79" s="2236"/>
      <c r="JO79" s="2237"/>
      <c r="JP79" s="2236"/>
      <c r="JQ79" s="2236"/>
      <c r="JR79" s="2237"/>
    </row>
    <row r="80" customFormat="false" ht="11.25" hidden="false" customHeight="true" outlineLevel="0" collapsed="false">
      <c r="A80" s="2056" t="n">
        <f aca="false">A76+1</f>
        <v>45369</v>
      </c>
      <c r="B80" s="2057" t="s">
        <v>662</v>
      </c>
      <c r="C80" s="2067" t="n">
        <f aca="false">'03.24 по датам'!C80</f>
        <v>0</v>
      </c>
      <c r="D80" s="2067" t="n">
        <f aca="false">'03.24 по датам'!D80</f>
        <v>0</v>
      </c>
      <c r="E80" s="2067" t="n">
        <f aca="false">'03.24 по датам'!E80</f>
        <v>0</v>
      </c>
      <c r="F80" s="2067" t="n">
        <f aca="false">'03.24 по датам'!F80</f>
        <v>0</v>
      </c>
      <c r="G80" s="2065" t="n">
        <f aca="false">'03.24 по датам'!G80</f>
        <v>0</v>
      </c>
      <c r="H80" s="2067" t="n">
        <f aca="false">'03.24 по датам'!H80</f>
        <v>0</v>
      </c>
      <c r="I80" s="2058" t="n">
        <f aca="false">'03.24 по датам'!I80</f>
        <v>0</v>
      </c>
      <c r="J80" s="2067" t="n">
        <f aca="false">'03.24 по датам'!J80</f>
        <v>0</v>
      </c>
      <c r="K80" s="2065" t="n">
        <f aca="false">'03.24 по датам'!K80</f>
        <v>0</v>
      </c>
      <c r="L80" s="2065" t="n">
        <f aca="false">'03.24 по датам'!L80</f>
        <v>0</v>
      </c>
      <c r="M80" s="2065" t="n">
        <f aca="false">'03.24 по датам'!M80</f>
        <v>0</v>
      </c>
      <c r="N80" s="2065" t="n">
        <f aca="false">'03.24 по датам'!N80</f>
        <v>0</v>
      </c>
      <c r="O80" s="2065" t="n">
        <f aca="false">'03.24 по датам'!O80</f>
        <v>0</v>
      </c>
      <c r="P80" s="2065" t="n">
        <f aca="false">'03.24 по датам'!P80</f>
        <v>0</v>
      </c>
      <c r="Q80" s="2065" t="n">
        <f aca="false">'03.24 по датам'!Q80</f>
        <v>0</v>
      </c>
      <c r="R80" s="2065" t="n">
        <f aca="false">'03.24 по датам'!R80</f>
        <v>0</v>
      </c>
      <c r="S80" s="2065" t="n">
        <f aca="false">'03.24 по датам'!S80</f>
        <v>0</v>
      </c>
      <c r="T80" s="2065" t="n">
        <f aca="false">'03.24 по датам'!T80</f>
        <v>0</v>
      </c>
      <c r="U80" s="2065" t="n">
        <f aca="false">'03.24 по датам'!U80</f>
        <v>0</v>
      </c>
      <c r="V80" s="2065" t="n">
        <f aca="false">'03.24 по датам'!V80</f>
        <v>0</v>
      </c>
      <c r="W80" s="2066" t="n">
        <f aca="false">'03.24 по датам'!W80</f>
        <v>0</v>
      </c>
      <c r="X80" s="2238"/>
      <c r="Y80" s="2239"/>
      <c r="Z80" s="2240"/>
      <c r="AA80" s="2062"/>
      <c r="AB80" s="2063"/>
      <c r="AC80" s="2064" t="n">
        <f aca="false">'03.24 по датам'!AC80</f>
        <v>0</v>
      </c>
      <c r="AD80" s="2064" t="n">
        <f aca="false">'03.24 по датам'!AD80</f>
        <v>0</v>
      </c>
      <c r="AE80" s="2065" t="n">
        <f aca="false">'03.24 по датам'!AE80</f>
        <v>0</v>
      </c>
      <c r="AF80" s="2065" t="n">
        <f aca="false">'03.24 по датам'!AF80</f>
        <v>0</v>
      </c>
      <c r="AG80" s="2065" t="n">
        <f aca="false">'03.24 по датам'!AG80</f>
        <v>0</v>
      </c>
      <c r="AH80" s="2065" t="n">
        <f aca="false">'03.24 по датам'!AH80</f>
        <v>0</v>
      </c>
      <c r="AI80" s="2065" t="n">
        <f aca="false">'03.24 по датам'!AI80</f>
        <v>0</v>
      </c>
      <c r="AJ80" s="2065" t="n">
        <f aca="false">'03.24 по датам'!AJ80</f>
        <v>0</v>
      </c>
      <c r="AK80" s="2065" t="n">
        <f aca="false">'03.24 по датам'!AK80</f>
        <v>0</v>
      </c>
      <c r="AL80" s="2065" t="n">
        <f aca="false">'03.24 по датам'!AL80</f>
        <v>0</v>
      </c>
      <c r="AM80" s="2065" t="n">
        <f aca="false">'03.24 по датам'!AM80</f>
        <v>0</v>
      </c>
      <c r="AN80" s="2065" t="n">
        <f aca="false">'03.24 по датам'!AN80</f>
        <v>0</v>
      </c>
      <c r="AO80" s="2066" t="n">
        <f aca="false">'03.24 по датам'!AO80</f>
        <v>0</v>
      </c>
      <c r="AP80" s="2238"/>
      <c r="AQ80" s="2239"/>
      <c r="AR80" s="2240"/>
      <c r="AS80" s="2062"/>
      <c r="AT80" s="2063"/>
      <c r="AU80" s="2064" t="str">
        <f aca="false">'03.24 по датам'!AU80</f>
        <v>Вынгапуровское</v>
      </c>
      <c r="AV80" s="2064" t="n">
        <f aca="false">'03.24 по датам'!AV80</f>
        <v>0</v>
      </c>
      <c r="AW80" s="2067" t="n">
        <f aca="false">'03.24 по датам'!AW80</f>
        <v>0</v>
      </c>
      <c r="AX80" s="2065" t="n">
        <f aca="false">'03.24 по датам'!AX80</f>
        <v>0</v>
      </c>
      <c r="AY80" s="2065" t="n">
        <f aca="false">'03.24 по датам'!AY80</f>
        <v>0</v>
      </c>
      <c r="AZ80" s="2065" t="n">
        <f aca="false">'03.24 по датам'!AZ80</f>
        <v>0</v>
      </c>
      <c r="BA80" s="2065" t="n">
        <f aca="false">'03.24 по датам'!BA80</f>
        <v>0</v>
      </c>
      <c r="BB80" s="2065" t="n">
        <f aca="false">'03.24 по датам'!BB80</f>
        <v>0</v>
      </c>
      <c r="BC80" s="2065" t="n">
        <f aca="false">'03.24 по датам'!BC80</f>
        <v>0</v>
      </c>
      <c r="BD80" s="2065" t="n">
        <f aca="false">'03.24 по датам'!BD80</f>
        <v>0</v>
      </c>
      <c r="BE80" s="2065" t="n">
        <f aca="false">'03.24 по датам'!BE80</f>
        <v>0</v>
      </c>
      <c r="BF80" s="2065" t="n">
        <f aca="false">'03.24 по датам'!BF80</f>
        <v>0</v>
      </c>
      <c r="BG80" s="2065" t="n">
        <f aca="false">'03.24 по датам'!BG80</f>
        <v>0</v>
      </c>
      <c r="BH80" s="2065" t="n">
        <f aca="false">'03.24 по датам'!BH80</f>
        <v>0</v>
      </c>
      <c r="BI80" s="2065" t="n">
        <f aca="false">'03.24 по датам'!BI80</f>
        <v>0</v>
      </c>
      <c r="BJ80" s="2065" t="n">
        <f aca="false">'03.24 по датам'!BJ80</f>
        <v>0</v>
      </c>
      <c r="BK80" s="2065" t="n">
        <f aca="false">'03.24 по датам'!BK80</f>
        <v>0</v>
      </c>
      <c r="BL80" s="2065" t="n">
        <f aca="false">'03.24 по датам'!BL80</f>
        <v>0</v>
      </c>
      <c r="BM80" s="2065" t="n">
        <f aca="false">'03.24 по датам'!BM80</f>
        <v>0</v>
      </c>
      <c r="BN80" s="2065" t="n">
        <f aca="false">'03.24 по датам'!BN80</f>
        <v>0</v>
      </c>
      <c r="BO80" s="2065" t="n">
        <f aca="false">'03.24 по датам'!BO80</f>
        <v>0</v>
      </c>
      <c r="BP80" s="2065" t="n">
        <f aca="false">'03.24 по датам'!BP80</f>
        <v>0</v>
      </c>
      <c r="BQ80" s="2066" t="n">
        <f aca="false">'03.24 по датам'!BQ80</f>
        <v>0</v>
      </c>
      <c r="BR80" s="2238"/>
      <c r="BS80" s="2239"/>
      <c r="BT80" s="2240"/>
      <c r="BU80" s="2062"/>
      <c r="BV80" s="2063"/>
      <c r="BW80" s="2068" t="n">
        <f aca="false">'03.24 по датам'!BW80</f>
        <v>0</v>
      </c>
      <c r="BX80" s="2065" t="n">
        <f aca="false">'03.24 по датам'!BX80</f>
        <v>0</v>
      </c>
      <c r="BY80" s="2065" t="n">
        <f aca="false">'03.24 по датам'!BY80</f>
        <v>0</v>
      </c>
      <c r="BZ80" s="2065" t="n">
        <f aca="false">'03.24 по датам'!BZ80</f>
        <v>0</v>
      </c>
      <c r="CA80" s="2065" t="n">
        <f aca="false">'03.24 по датам'!CA80</f>
        <v>0</v>
      </c>
      <c r="CB80" s="2065" t="n">
        <f aca="false">'03.24 по датам'!CB80</f>
        <v>0</v>
      </c>
      <c r="CC80" s="2065" t="n">
        <f aca="false">'03.24 по датам'!CC80</f>
        <v>0</v>
      </c>
      <c r="CD80" s="2065" t="n">
        <f aca="false">'03.24 по датам'!CD80</f>
        <v>0</v>
      </c>
      <c r="CE80" s="2065" t="n">
        <f aca="false">'03.24 по датам'!CE80</f>
        <v>0</v>
      </c>
      <c r="CF80" s="2065" t="n">
        <f aca="false">'03.24 по датам'!CF80</f>
        <v>0</v>
      </c>
      <c r="CG80" s="2065" t="n">
        <f aca="false">'03.24 по датам'!CG80</f>
        <v>0</v>
      </c>
      <c r="CH80" s="2065" t="n">
        <f aca="false">'03.24 по датам'!CH80</f>
        <v>0</v>
      </c>
      <c r="CI80" s="2066" t="n">
        <f aca="false">'03.24 по датам'!CI80</f>
        <v>0</v>
      </c>
      <c r="CJ80" s="2238"/>
      <c r="CK80" s="2239"/>
      <c r="CL80" s="2240"/>
      <c r="CM80" s="2062"/>
      <c r="CN80" s="2063"/>
      <c r="CO80" s="2063"/>
      <c r="CP80" s="2063"/>
      <c r="CQ80" s="2065" t="n">
        <f aca="false">'03.24 по датам'!CQ80</f>
        <v>0</v>
      </c>
      <c r="CR80" s="2065" t="n">
        <f aca="false">'03.24 по датам'!CR80</f>
        <v>0</v>
      </c>
      <c r="CS80" s="2065" t="n">
        <f aca="false">'03.24 по датам'!CS80</f>
        <v>0</v>
      </c>
      <c r="CT80" s="2065" t="n">
        <f aca="false">'03.24 по датам'!CT80</f>
        <v>0</v>
      </c>
      <c r="CU80" s="2065" t="n">
        <f aca="false">'03.24 по датам'!CU80</f>
        <v>0</v>
      </c>
      <c r="CV80" s="2065" t="n">
        <f aca="false">'03.24 по датам'!CV80</f>
        <v>0</v>
      </c>
      <c r="CW80" s="2065" t="n">
        <f aca="false">'03.24 по датам'!CW80</f>
        <v>0</v>
      </c>
      <c r="CX80" s="2065" t="n">
        <f aca="false">'03.24 по датам'!CX80</f>
        <v>0</v>
      </c>
      <c r="CY80" s="2065" t="n">
        <f aca="false">'03.24 по датам'!CY80</f>
        <v>0</v>
      </c>
      <c r="CZ80" s="2065" t="n">
        <f aca="false">'03.24 по датам'!CZ80</f>
        <v>0</v>
      </c>
      <c r="DA80" s="2065" t="n">
        <f aca="false">'03.24 по датам'!DA80</f>
        <v>0</v>
      </c>
      <c r="DB80" s="2065" t="n">
        <f aca="false">'03.24 по датам'!DB80</f>
        <v>0</v>
      </c>
      <c r="DC80" s="2066" t="n">
        <f aca="false">'03.24 по датам'!DC80</f>
        <v>0</v>
      </c>
      <c r="DD80" s="2238"/>
      <c r="DE80" s="2239"/>
      <c r="DF80" s="2240"/>
      <c r="DG80" s="2069"/>
      <c r="DH80" s="2070"/>
      <c r="DI80" s="2068" t="n">
        <f aca="false">'03.24 по датам'!DI80</f>
        <v>0</v>
      </c>
      <c r="DJ80" s="2065" t="n">
        <f aca="false">'03.24 по датам'!DJ80</f>
        <v>0</v>
      </c>
      <c r="DK80" s="2065" t="n">
        <f aca="false">'03.24 по датам'!DK80</f>
        <v>0</v>
      </c>
      <c r="DL80" s="2065" t="n">
        <f aca="false">'03.24 по датам'!DL80</f>
        <v>0</v>
      </c>
      <c r="DM80" s="2065" t="n">
        <f aca="false">'03.24 по датам'!DM80</f>
        <v>0</v>
      </c>
      <c r="DN80" s="2065" t="n">
        <f aca="false">'03.24 по датам'!DN80</f>
        <v>0</v>
      </c>
      <c r="DO80" s="2065" t="n">
        <f aca="false">'03.24 по датам'!DO80</f>
        <v>0</v>
      </c>
      <c r="DP80" s="2065" t="n">
        <f aca="false">'03.24 по датам'!DP80</f>
        <v>0</v>
      </c>
      <c r="DQ80" s="2065" t="n">
        <f aca="false">'03.24 по датам'!DQ80</f>
        <v>0</v>
      </c>
      <c r="DR80" s="2065" t="n">
        <f aca="false">'03.24 по датам'!DR80</f>
        <v>0</v>
      </c>
      <c r="DS80" s="2065" t="n">
        <f aca="false">'03.24 по датам'!DS80</f>
        <v>0</v>
      </c>
      <c r="DT80" s="2065" t="n">
        <f aca="false">'03.24 по датам'!DT80</f>
        <v>0</v>
      </c>
      <c r="DU80" s="2066" t="n">
        <f aca="false">'03.24 по датам'!DU80</f>
        <v>0</v>
      </c>
      <c r="DV80" s="2238"/>
      <c r="DW80" s="2239"/>
      <c r="DX80" s="2240"/>
      <c r="DY80" s="2069"/>
      <c r="DZ80" s="2070"/>
      <c r="EA80" s="2065" t="n">
        <f aca="false">'03.24 по датам'!EA80</f>
        <v>0</v>
      </c>
      <c r="EB80" s="2065" t="n">
        <f aca="false">'03.24 по датам'!EB80</f>
        <v>0</v>
      </c>
      <c r="EC80" s="2065" t="n">
        <f aca="false">'03.24 по датам'!EC80</f>
        <v>0</v>
      </c>
      <c r="ED80" s="2065" t="str">
        <f aca="false">'03.24 по датам'!ED80</f>
        <v>скв</v>
      </c>
      <c r="EE80" s="2092" t="n">
        <f aca="false">'03.24 по датам'!EE80</f>
        <v>0</v>
      </c>
      <c r="EF80" s="2065" t="n">
        <f aca="false">'03.24 по датам'!EF80</f>
        <v>0</v>
      </c>
      <c r="EG80" s="2065" t="n">
        <f aca="false">'03.24 по датам'!EG80</f>
        <v>0</v>
      </c>
      <c r="EH80" s="2065" t="n">
        <f aca="false">'03.24 по датам'!EH80</f>
        <v>0</v>
      </c>
      <c r="EI80" s="2065" t="n">
        <f aca="false">'03.24 по датам'!EI80</f>
        <v>0</v>
      </c>
      <c r="EJ80" s="2065" t="n">
        <f aca="false">'03.24 по датам'!EJ80</f>
        <v>0</v>
      </c>
      <c r="EK80" s="2065" t="n">
        <f aca="false">'03.24 по датам'!EK80</f>
        <v>0</v>
      </c>
      <c r="EL80" s="2065" t="n">
        <f aca="false">'03.24 по датам'!EL80</f>
        <v>0</v>
      </c>
      <c r="EM80" s="2065" t="n">
        <f aca="false">'03.24 по датам'!EM80</f>
        <v>0</v>
      </c>
      <c r="EN80" s="2065" t="n">
        <f aca="false">'03.24 по датам'!EN80</f>
        <v>0</v>
      </c>
      <c r="EO80" s="2065" t="n">
        <f aca="false">'03.24 по датам'!EO80</f>
        <v>0</v>
      </c>
      <c r="EP80" s="2065" t="n">
        <f aca="false">'03.24 по датам'!EP80</f>
        <v>0</v>
      </c>
      <c r="EQ80" s="2065" t="n">
        <f aca="false">'03.24 по датам'!EQ80</f>
        <v>0</v>
      </c>
      <c r="ER80" s="2065" t="n">
        <f aca="false">'03.24 по датам'!ER80</f>
        <v>0</v>
      </c>
      <c r="ES80" s="2065" t="n">
        <f aca="false">'03.24 по датам'!ES80</f>
        <v>0</v>
      </c>
      <c r="ET80" s="2065" t="n">
        <f aca="false">'03.24 по датам'!ET80</f>
        <v>0</v>
      </c>
      <c r="EU80" s="2065" t="n">
        <f aca="false">'03.24 по датам'!EU80</f>
        <v>0</v>
      </c>
      <c r="EV80" s="2065" t="n">
        <f aca="false">'03.24 по датам'!EV80</f>
        <v>0</v>
      </c>
      <c r="EW80" s="2065" t="n">
        <f aca="false">'03.24 по датам'!EW80</f>
        <v>0</v>
      </c>
      <c r="EX80" s="2065" t="n">
        <f aca="false">'03.24 по датам'!EX80</f>
        <v>0</v>
      </c>
      <c r="EY80" s="2066" t="n">
        <f aca="false">'03.24 по датам'!EY80</f>
        <v>0</v>
      </c>
      <c r="EZ80" s="2238"/>
      <c r="FA80" s="2239"/>
      <c r="FB80" s="2240"/>
      <c r="FC80" s="2069"/>
      <c r="FD80" s="2070"/>
      <c r="FE80" s="2065" t="n">
        <f aca="false">'03.24 по датам'!FE80</f>
        <v>0</v>
      </c>
      <c r="FF80" s="2065" t="n">
        <f aca="false">'03.24 по датам'!FF80</f>
        <v>0</v>
      </c>
      <c r="FG80" s="2065" t="n">
        <f aca="false">'03.24 по датам'!FG80</f>
        <v>0</v>
      </c>
      <c r="FH80" s="2065" t="n">
        <f aca="false">'03.24 по датам'!FH80</f>
        <v>0</v>
      </c>
      <c r="FI80" s="2065" t="n">
        <f aca="false">'03.24 по датам'!FI80</f>
        <v>0</v>
      </c>
      <c r="FJ80" s="2065" t="n">
        <f aca="false">'03.24 по датам'!FJ80</f>
        <v>0</v>
      </c>
      <c r="FK80" s="2065" t="n">
        <f aca="false">'03.24 по датам'!FK80</f>
        <v>0</v>
      </c>
      <c r="FL80" s="2065" t="n">
        <f aca="false">'03.24 по датам'!FL80</f>
        <v>0</v>
      </c>
      <c r="FM80" s="2065" t="n">
        <f aca="false">'03.24 по датам'!FM80</f>
        <v>0</v>
      </c>
      <c r="FN80" s="2066" t="n">
        <f aca="false">'03.24 по датам'!FN80</f>
        <v>0</v>
      </c>
      <c r="FO80" s="2238"/>
      <c r="FP80" s="2239"/>
      <c r="FQ80" s="2240"/>
      <c r="FR80" s="2069"/>
      <c r="FS80" s="2070"/>
      <c r="FT80" s="2271"/>
      <c r="FU80" s="2072"/>
      <c r="FV80" s="2072"/>
      <c r="FW80" s="2072"/>
      <c r="FX80" s="2072"/>
      <c r="FY80" s="2072"/>
      <c r="FZ80" s="2072"/>
      <c r="GA80" s="2072"/>
      <c r="GB80" s="2072"/>
      <c r="GC80" s="2072"/>
      <c r="GD80" s="2072"/>
      <c r="GE80" s="2072"/>
      <c r="GF80" s="2072"/>
      <c r="GG80" s="2072"/>
      <c r="GH80" s="2072"/>
      <c r="GI80" s="2072"/>
      <c r="GJ80" s="2072"/>
      <c r="GK80" s="2072"/>
      <c r="GL80" s="2072"/>
      <c r="GM80" s="2072"/>
      <c r="GN80" s="2072"/>
      <c r="GO80" s="2072"/>
      <c r="GP80" s="2072"/>
      <c r="GQ80" s="2072"/>
      <c r="GR80" s="2072"/>
      <c r="GS80" s="2073"/>
      <c r="GT80" s="2242"/>
      <c r="GU80" s="2243"/>
      <c r="GV80" s="2248"/>
      <c r="GW80" s="2076"/>
      <c r="GX80" s="2063"/>
      <c r="GY80" s="2062"/>
      <c r="GZ80" s="2077" t="n">
        <f aca="false">'03.24 по датам'!GZ80</f>
        <v>0</v>
      </c>
      <c r="HA80" s="2078" t="n">
        <f aca="false">'03.24 по датам'!HA80</f>
        <v>0</v>
      </c>
      <c r="HB80" s="2272"/>
      <c r="HC80" s="2080"/>
      <c r="HD80" s="2247" t="n">
        <f aca="false">'03.24 по датам'!HD80</f>
        <v>0</v>
      </c>
      <c r="HE80" s="2272"/>
      <c r="HF80" s="2082"/>
      <c r="HG80" s="2083"/>
      <c r="HH80" s="2068"/>
      <c r="HI80" s="2084"/>
      <c r="HJ80" s="2072"/>
      <c r="HK80" s="2072"/>
      <c r="HL80" s="2072"/>
      <c r="HM80" s="2072"/>
      <c r="HN80" s="2072"/>
      <c r="HO80" s="2072"/>
      <c r="HP80" s="2072"/>
      <c r="HQ80" s="2072"/>
      <c r="HR80" s="2072"/>
      <c r="HS80" s="2072"/>
      <c r="HT80" s="2072"/>
      <c r="HU80" s="2072"/>
      <c r="HV80" s="2072"/>
      <c r="HW80" s="2072"/>
      <c r="HX80" s="2072"/>
      <c r="HY80" s="2072"/>
      <c r="HZ80" s="2073"/>
      <c r="IA80" s="2242"/>
      <c r="IB80" s="2243"/>
      <c r="IC80" s="2240"/>
      <c r="ID80" s="2062"/>
      <c r="IE80" s="2076"/>
      <c r="IF80" s="2085" t="n">
        <f aca="false">'03.24 по датам'!IF80</f>
        <v>0</v>
      </c>
      <c r="IG80" s="2085" t="n">
        <f aca="false">'03.24 по датам'!IG80</f>
        <v>0</v>
      </c>
      <c r="IH80" s="2086" t="n">
        <f aca="false">'03.24 по датам'!IH80</f>
        <v>0</v>
      </c>
      <c r="II80" s="2249"/>
      <c r="IJ80" s="2250"/>
      <c r="IK80" s="2089"/>
      <c r="IL80" s="2090"/>
      <c r="IM80" s="2091" t="n">
        <f aca="false">'03.24 по датам'!IM80</f>
        <v>0</v>
      </c>
      <c r="IN80" s="2092" t="n">
        <f aca="false">'03.24 по датам'!IN80</f>
        <v>0</v>
      </c>
      <c r="IO80" s="2093" t="n">
        <f aca="false">'03.24 по датам'!IO80</f>
        <v>0</v>
      </c>
      <c r="IP80" s="2093" t="n">
        <f aca="false">'03.24 по датам'!IP80</f>
        <v>0</v>
      </c>
      <c r="IQ80" s="2093" t="n">
        <f aca="false">'03.24 по датам'!IQ80</f>
        <v>0</v>
      </c>
      <c r="IR80" s="2093" t="n">
        <f aca="false">'03.24 по датам'!IR80</f>
        <v>0</v>
      </c>
      <c r="IS80" s="2093" t="n">
        <f aca="false">'03.24 по датам'!IS80</f>
        <v>0</v>
      </c>
      <c r="IT80" s="2093" t="n">
        <f aca="false">'03.24 по датам'!IT80</f>
        <v>0</v>
      </c>
      <c r="IU80" s="2093" t="n">
        <f aca="false">'03.24 по датам'!IU80</f>
        <v>0</v>
      </c>
      <c r="IV80" s="2094" t="n">
        <f aca="false">'03.24 по датам'!IV80</f>
        <v>0</v>
      </c>
      <c r="IW80" s="2251"/>
      <c r="IX80" s="2252"/>
      <c r="IY80" s="2253"/>
      <c r="IZ80" s="2062"/>
      <c r="JA80" s="2063"/>
      <c r="JB80" s="2098" t="n">
        <f aca="false">'03.24 по датам'!JB80</f>
        <v>0</v>
      </c>
      <c r="JC80" s="2245"/>
      <c r="JD80" s="2100" t="n">
        <f aca="false">'03.24 по датам'!JD80</f>
        <v>0</v>
      </c>
      <c r="JE80" s="2101"/>
      <c r="JF80" s="2102"/>
      <c r="JG80" s="2254" t="n">
        <f aca="false">'03.24 по датам'!JG80</f>
        <v>0</v>
      </c>
      <c r="JH80" s="2254" t="n">
        <f aca="false">'03.24 по датам'!JH80</f>
        <v>0</v>
      </c>
      <c r="JI80" s="2254" t="n">
        <f aca="false">'03.24 по датам'!JI80</f>
        <v>0</v>
      </c>
      <c r="JJ80" s="2291" t="n">
        <f aca="false">'03.24 по датам'!JJ80</f>
        <v>0</v>
      </c>
      <c r="JK80" s="2292"/>
      <c r="JL80" s="2106"/>
      <c r="JM80" s="2107" t="e">
        <f aca="false">JM$4:JM$4+SUMIF($C$5:JL$5,"Нараст. баланс",$C82:JL82)+SUMIF($C$7:JH$7,"Итого (с ВНР)",$C82:JH82)-SUMIF($C$5:JL$5,"Геол. снижение,  т/сут",$C82:JL82)-SUMIF(JJ$7:JL$7,"Итого",JJ82:JL82)-SUMIF($C$7:JL$7,"Итого (с ВСП)",$C82:JL82)</f>
        <v>#VALUE!</v>
      </c>
      <c r="JN80" s="2108"/>
      <c r="JO80" s="2256" t="e">
        <f aca="false">'03.24 НГДП по датам'!CA80:CA82</f>
        <v>#VALUE!</v>
      </c>
      <c r="JP80" s="2110"/>
      <c r="JQ80" s="2111"/>
      <c r="JR80" s="2257"/>
    </row>
    <row r="81" customFormat="false" ht="11.25" hidden="false" customHeight="true" outlineLevel="0" collapsed="false">
      <c r="A81" s="2056"/>
      <c r="B81" s="2113" t="s">
        <v>663</v>
      </c>
      <c r="C81" s="2123" t="n">
        <f aca="false">'03.24 по датам'!C81</f>
        <v>0</v>
      </c>
      <c r="D81" s="2123" t="n">
        <f aca="false">'03.24 по датам'!D81</f>
        <v>0</v>
      </c>
      <c r="E81" s="2123" t="n">
        <f aca="false">'03.24 по датам'!E81</f>
        <v>0</v>
      </c>
      <c r="F81" s="2123" t="n">
        <f aca="false">'03.24 по датам'!F81</f>
        <v>0</v>
      </c>
      <c r="G81" s="2121" t="n">
        <f aca="false">'03.24 по датам'!G81</f>
        <v>0</v>
      </c>
      <c r="H81" s="2123" t="n">
        <f aca="false">'03.24 по датам'!H81</f>
        <v>0</v>
      </c>
      <c r="I81" s="2114" t="n">
        <f aca="false">'03.24 по датам'!I81</f>
        <v>0</v>
      </c>
      <c r="J81" s="2123" t="n">
        <f aca="false">'03.24 по датам'!J81</f>
        <v>0</v>
      </c>
      <c r="K81" s="2121" t="n">
        <f aca="false">'03.24 по датам'!K81</f>
        <v>0</v>
      </c>
      <c r="L81" s="2121" t="n">
        <f aca="false">'03.24 по датам'!L81</f>
        <v>0</v>
      </c>
      <c r="M81" s="2121" t="n">
        <f aca="false">'03.24 по датам'!M81</f>
        <v>0</v>
      </c>
      <c r="N81" s="2121" t="n">
        <f aca="false">'03.24 по датам'!N81</f>
        <v>0</v>
      </c>
      <c r="O81" s="2121" t="n">
        <f aca="false">'03.24 по датам'!O81</f>
        <v>0</v>
      </c>
      <c r="P81" s="2121" t="n">
        <f aca="false">'03.24 по датам'!P81</f>
        <v>0</v>
      </c>
      <c r="Q81" s="2121" t="n">
        <f aca="false">'03.24 по датам'!Q81</f>
        <v>0</v>
      </c>
      <c r="R81" s="2121" t="n">
        <f aca="false">'03.24 по датам'!R81</f>
        <v>0</v>
      </c>
      <c r="S81" s="2121" t="n">
        <f aca="false">'03.24 по датам'!S81</f>
        <v>0</v>
      </c>
      <c r="T81" s="2121" t="n">
        <f aca="false">'03.24 по датам'!T81</f>
        <v>0</v>
      </c>
      <c r="U81" s="2121" t="n">
        <f aca="false">'03.24 по датам'!U81</f>
        <v>0</v>
      </c>
      <c r="V81" s="2121" t="n">
        <f aca="false">'03.24 по датам'!V81</f>
        <v>0</v>
      </c>
      <c r="W81" s="2122" t="n">
        <f aca="false">'03.24 по датам'!W81</f>
        <v>0</v>
      </c>
      <c r="X81" s="2115"/>
      <c r="Y81" s="2116"/>
      <c r="Z81" s="2117"/>
      <c r="AA81" s="2118" t="n">
        <f aca="false">COUNTIF(C81:Z81,"&gt;"&amp;0)</f>
        <v>0</v>
      </c>
      <c r="AB81" s="2119"/>
      <c r="AC81" s="2120" t="n">
        <f aca="false">'03.24 по датам'!AC81</f>
        <v>0</v>
      </c>
      <c r="AD81" s="2120" t="n">
        <f aca="false">'03.24 по датам'!AD81</f>
        <v>0</v>
      </c>
      <c r="AE81" s="2121" t="n">
        <f aca="false">'03.24 по датам'!AE81</f>
        <v>0</v>
      </c>
      <c r="AF81" s="2121" t="n">
        <f aca="false">'03.24 по датам'!AF81</f>
        <v>0</v>
      </c>
      <c r="AG81" s="2121" t="n">
        <f aca="false">'03.24 по датам'!AG81</f>
        <v>0</v>
      </c>
      <c r="AH81" s="2121" t="n">
        <f aca="false">'03.24 по датам'!AH81</f>
        <v>0</v>
      </c>
      <c r="AI81" s="2121" t="n">
        <f aca="false">'03.24 по датам'!AI81</f>
        <v>0</v>
      </c>
      <c r="AJ81" s="2121" t="n">
        <f aca="false">'03.24 по датам'!AJ81</f>
        <v>0</v>
      </c>
      <c r="AK81" s="2121" t="n">
        <f aca="false">'03.24 по датам'!AK81</f>
        <v>0</v>
      </c>
      <c r="AL81" s="2121" t="n">
        <f aca="false">'03.24 по датам'!AL81</f>
        <v>0</v>
      </c>
      <c r="AM81" s="2121" t="n">
        <f aca="false">'03.24 по датам'!AM81</f>
        <v>0</v>
      </c>
      <c r="AN81" s="2121" t="n">
        <f aca="false">'03.24 по датам'!AN81</f>
        <v>0</v>
      </c>
      <c r="AO81" s="2122" t="n">
        <f aca="false">'03.24 по датам'!AO81</f>
        <v>0</v>
      </c>
      <c r="AP81" s="2115"/>
      <c r="AQ81" s="2116"/>
      <c r="AR81" s="2117"/>
      <c r="AS81" s="2118" t="n">
        <f aca="false">COUNTIF(AC82:AR82,"&gt;"&amp;0)</f>
        <v>0</v>
      </c>
      <c r="AT81" s="2119"/>
      <c r="AU81" s="2120" t="n">
        <f aca="false">'03.24 по датам'!AU81</f>
        <v>4980</v>
      </c>
      <c r="AV81" s="2120" t="n">
        <f aca="false">'03.24 по датам'!AV81</f>
        <v>0</v>
      </c>
      <c r="AW81" s="2123" t="n">
        <f aca="false">'03.24 по датам'!AW81</f>
        <v>0</v>
      </c>
      <c r="AX81" s="2121" t="n">
        <f aca="false">'03.24 по датам'!AX81</f>
        <v>0</v>
      </c>
      <c r="AY81" s="2121" t="n">
        <f aca="false">'03.24 по датам'!AY81</f>
        <v>0</v>
      </c>
      <c r="AZ81" s="2121" t="n">
        <f aca="false">'03.24 по датам'!AZ81</f>
        <v>0</v>
      </c>
      <c r="BA81" s="2121" t="n">
        <f aca="false">'03.24 по датам'!BA81</f>
        <v>0</v>
      </c>
      <c r="BB81" s="2121" t="n">
        <f aca="false">'03.24 по датам'!BB81</f>
        <v>0</v>
      </c>
      <c r="BC81" s="2121" t="n">
        <f aca="false">'03.24 по датам'!BC81</f>
        <v>0</v>
      </c>
      <c r="BD81" s="2121" t="n">
        <f aca="false">'03.24 по датам'!BD81</f>
        <v>0</v>
      </c>
      <c r="BE81" s="2121" t="n">
        <f aca="false">'03.24 по датам'!BE81</f>
        <v>0</v>
      </c>
      <c r="BF81" s="2121" t="n">
        <f aca="false">'03.24 по датам'!BF81</f>
        <v>0</v>
      </c>
      <c r="BG81" s="2121" t="n">
        <f aca="false">'03.24 по датам'!BG81</f>
        <v>0</v>
      </c>
      <c r="BH81" s="2121" t="n">
        <f aca="false">'03.24 по датам'!BH81</f>
        <v>0</v>
      </c>
      <c r="BI81" s="2121" t="n">
        <f aca="false">'03.24 по датам'!BI81</f>
        <v>0</v>
      </c>
      <c r="BJ81" s="2121" t="n">
        <f aca="false">'03.24 по датам'!BJ81</f>
        <v>0</v>
      </c>
      <c r="BK81" s="2121" t="n">
        <f aca="false">'03.24 по датам'!BK81</f>
        <v>0</v>
      </c>
      <c r="BL81" s="2121" t="n">
        <f aca="false">'03.24 по датам'!BL81</f>
        <v>0</v>
      </c>
      <c r="BM81" s="2121" t="n">
        <f aca="false">'03.24 по датам'!BM81</f>
        <v>0</v>
      </c>
      <c r="BN81" s="2121" t="n">
        <f aca="false">'03.24 по датам'!BN81</f>
        <v>0</v>
      </c>
      <c r="BO81" s="2121" t="n">
        <f aca="false">'03.24 по датам'!BO81</f>
        <v>0</v>
      </c>
      <c r="BP81" s="2121" t="n">
        <f aca="false">'03.24 по датам'!BP81</f>
        <v>0</v>
      </c>
      <c r="BQ81" s="2122" t="n">
        <f aca="false">'03.24 по датам'!BQ81</f>
        <v>0</v>
      </c>
      <c r="BR81" s="2115"/>
      <c r="BS81" s="2116"/>
      <c r="BT81" s="2117"/>
      <c r="BU81" s="2118" t="n">
        <f aca="false">COUNTIF(AU82:BT82,"&gt;"&amp;0)</f>
        <v>1</v>
      </c>
      <c r="BV81" s="2119"/>
      <c r="BW81" s="2124" t="n">
        <f aca="false">'03.24 по датам'!BW81</f>
        <v>0</v>
      </c>
      <c r="BX81" s="2121" t="n">
        <f aca="false">'03.24 по датам'!BX81</f>
        <v>0</v>
      </c>
      <c r="BY81" s="2121" t="n">
        <f aca="false">'03.24 по датам'!BY81</f>
        <v>0</v>
      </c>
      <c r="BZ81" s="2121" t="n">
        <f aca="false">'03.24 по датам'!BZ81</f>
        <v>0</v>
      </c>
      <c r="CA81" s="2121" t="n">
        <f aca="false">'03.24 по датам'!CA81</f>
        <v>0</v>
      </c>
      <c r="CB81" s="2121" t="n">
        <f aca="false">'03.24 по датам'!CB81</f>
        <v>0</v>
      </c>
      <c r="CC81" s="2121" t="n">
        <f aca="false">'03.24 по датам'!CC81</f>
        <v>0</v>
      </c>
      <c r="CD81" s="2121" t="n">
        <f aca="false">'03.24 по датам'!CD81</f>
        <v>0</v>
      </c>
      <c r="CE81" s="2121" t="n">
        <f aca="false">'03.24 по датам'!CE81</f>
        <v>0</v>
      </c>
      <c r="CF81" s="2121" t="n">
        <f aca="false">'03.24 по датам'!CF81</f>
        <v>0</v>
      </c>
      <c r="CG81" s="2121" t="n">
        <f aca="false">'03.24 по датам'!CG81</f>
        <v>0</v>
      </c>
      <c r="CH81" s="2121" t="n">
        <f aca="false">'03.24 по датам'!CH81</f>
        <v>0</v>
      </c>
      <c r="CI81" s="2122" t="n">
        <f aca="false">'03.24 по датам'!CI81</f>
        <v>0</v>
      </c>
      <c r="CJ81" s="2115"/>
      <c r="CK81" s="2116"/>
      <c r="CL81" s="2117"/>
      <c r="CM81" s="2118" t="n">
        <f aca="false">COUNTIF(BW82:CL82,"&gt;"&amp;0)</f>
        <v>0</v>
      </c>
      <c r="CN81" s="2119"/>
      <c r="CO81" s="2119" t="n">
        <f aca="false">AA81+AS81+BU81+CM81</f>
        <v>1</v>
      </c>
      <c r="CP81" s="2119"/>
      <c r="CQ81" s="2121" t="n">
        <f aca="false">'03.24 по датам'!CQ81</f>
        <v>0</v>
      </c>
      <c r="CR81" s="2121" t="n">
        <f aca="false">'03.24 по датам'!CR81</f>
        <v>0</v>
      </c>
      <c r="CS81" s="2121" t="n">
        <f aca="false">'03.24 по датам'!CS81</f>
        <v>0</v>
      </c>
      <c r="CT81" s="2121" t="n">
        <f aca="false">'03.24 по датам'!CT81</f>
        <v>0</v>
      </c>
      <c r="CU81" s="2121" t="n">
        <f aca="false">'03.24 по датам'!CU81</f>
        <v>0</v>
      </c>
      <c r="CV81" s="2121" t="n">
        <f aca="false">'03.24 по датам'!CV81</f>
        <v>0</v>
      </c>
      <c r="CW81" s="2121" t="n">
        <f aca="false">'03.24 по датам'!CW81</f>
        <v>0</v>
      </c>
      <c r="CX81" s="2121" t="n">
        <f aca="false">'03.24 по датам'!CX81</f>
        <v>0</v>
      </c>
      <c r="CY81" s="2121" t="n">
        <f aca="false">'03.24 по датам'!CY81</f>
        <v>0</v>
      </c>
      <c r="CZ81" s="2121" t="n">
        <f aca="false">'03.24 по датам'!CZ81</f>
        <v>0</v>
      </c>
      <c r="DA81" s="2121" t="n">
        <f aca="false">'03.24 по датам'!DA81</f>
        <v>0</v>
      </c>
      <c r="DB81" s="2121" t="n">
        <f aca="false">'03.24 по датам'!DB81</f>
        <v>0</v>
      </c>
      <c r="DC81" s="2122" t="n">
        <f aca="false">'03.24 по датам'!DC81</f>
        <v>0</v>
      </c>
      <c r="DD81" s="2115"/>
      <c r="DE81" s="2116"/>
      <c r="DF81" s="2117"/>
      <c r="DG81" s="2125" t="n">
        <f aca="false">SUBTOTAL(9,CQ83:DF83)</f>
        <v>0</v>
      </c>
      <c r="DH81" s="2126"/>
      <c r="DI81" s="2124" t="n">
        <f aca="false">'03.24 по датам'!DI81</f>
        <v>0</v>
      </c>
      <c r="DJ81" s="2121" t="n">
        <f aca="false">'03.24 по датам'!DJ81</f>
        <v>0</v>
      </c>
      <c r="DK81" s="2121" t="n">
        <f aca="false">'03.24 по датам'!DK81</f>
        <v>0</v>
      </c>
      <c r="DL81" s="2121" t="n">
        <f aca="false">'03.24 по датам'!DL81</f>
        <v>0</v>
      </c>
      <c r="DM81" s="2121" t="n">
        <f aca="false">'03.24 по датам'!DM81</f>
        <v>0</v>
      </c>
      <c r="DN81" s="2121" t="n">
        <f aca="false">'03.24 по датам'!DN81</f>
        <v>0</v>
      </c>
      <c r="DO81" s="2121" t="n">
        <f aca="false">'03.24 по датам'!DO81</f>
        <v>0</v>
      </c>
      <c r="DP81" s="2121" t="n">
        <f aca="false">'03.24 по датам'!DP81</f>
        <v>0</v>
      </c>
      <c r="DQ81" s="2121" t="n">
        <f aca="false">'03.24 по датам'!DQ81</f>
        <v>0</v>
      </c>
      <c r="DR81" s="2121" t="n">
        <f aca="false">'03.24 по датам'!DR81</f>
        <v>0</v>
      </c>
      <c r="DS81" s="2121" t="n">
        <f aca="false">'03.24 по датам'!DS81</f>
        <v>0</v>
      </c>
      <c r="DT81" s="2121" t="n">
        <f aca="false">'03.24 по датам'!DT81</f>
        <v>0</v>
      </c>
      <c r="DU81" s="2122" t="n">
        <f aca="false">'03.24 по датам'!DU81</f>
        <v>0</v>
      </c>
      <c r="DV81" s="2115"/>
      <c r="DW81" s="2116"/>
      <c r="DX81" s="2117"/>
      <c r="DY81" s="2125" t="n">
        <f aca="false">COUNTIF(DI82:DX82,"&gt;"&amp;0)</f>
        <v>0</v>
      </c>
      <c r="DZ81" s="2126"/>
      <c r="EA81" s="2121" t="n">
        <f aca="false">'03.24 по датам'!EA81</f>
        <v>0</v>
      </c>
      <c r="EB81" s="2121" t="n">
        <f aca="false">'03.24 по датам'!EB81</f>
        <v>0</v>
      </c>
      <c r="EC81" s="2121" t="n">
        <f aca="false">'03.24 по датам'!EC81</f>
        <v>0</v>
      </c>
      <c r="ED81" s="2121" t="str">
        <f aca="false">'03.24 по датам'!ED81</f>
        <v>N</v>
      </c>
      <c r="EE81" s="2150" t="n">
        <f aca="false">'03.24 по датам'!EE81</f>
        <v>0</v>
      </c>
      <c r="EF81" s="2121" t="n">
        <f aca="false">'03.24 по датам'!EF81</f>
        <v>0</v>
      </c>
      <c r="EG81" s="2121" t="n">
        <f aca="false">'03.24 по датам'!EG81</f>
        <v>0</v>
      </c>
      <c r="EH81" s="2121" t="n">
        <f aca="false">'03.24 по датам'!EH81</f>
        <v>0</v>
      </c>
      <c r="EI81" s="2121" t="n">
        <f aca="false">'03.24 по датам'!EI81</f>
        <v>0</v>
      </c>
      <c r="EJ81" s="2121" t="n">
        <f aca="false">'03.24 по датам'!EJ81</f>
        <v>0</v>
      </c>
      <c r="EK81" s="2121" t="n">
        <f aca="false">'03.24 по датам'!EK81</f>
        <v>0</v>
      </c>
      <c r="EL81" s="2121" t="n">
        <f aca="false">'03.24 по датам'!EL81</f>
        <v>0</v>
      </c>
      <c r="EM81" s="2121" t="n">
        <f aca="false">'03.24 по датам'!EM81</f>
        <v>0</v>
      </c>
      <c r="EN81" s="2121" t="n">
        <f aca="false">'03.24 по датам'!EN81</f>
        <v>0</v>
      </c>
      <c r="EO81" s="2121" t="n">
        <f aca="false">'03.24 по датам'!EO81</f>
        <v>0</v>
      </c>
      <c r="EP81" s="2121" t="n">
        <f aca="false">'03.24 по датам'!EP81</f>
        <v>0</v>
      </c>
      <c r="EQ81" s="2121" t="n">
        <f aca="false">'03.24 по датам'!EQ81</f>
        <v>0</v>
      </c>
      <c r="ER81" s="2121" t="n">
        <f aca="false">'03.24 по датам'!ER81</f>
        <v>0</v>
      </c>
      <c r="ES81" s="2121" t="n">
        <f aca="false">'03.24 по датам'!ES81</f>
        <v>0</v>
      </c>
      <c r="ET81" s="2121" t="n">
        <f aca="false">'03.24 по датам'!ET81</f>
        <v>0</v>
      </c>
      <c r="EU81" s="2121" t="n">
        <f aca="false">'03.24 по датам'!EU81</f>
        <v>0</v>
      </c>
      <c r="EV81" s="2121" t="n">
        <f aca="false">'03.24 по датам'!EV81</f>
        <v>0</v>
      </c>
      <c r="EW81" s="2121" t="n">
        <f aca="false">'03.24 по датам'!EW81</f>
        <v>0</v>
      </c>
      <c r="EX81" s="2121" t="n">
        <f aca="false">'03.24 по датам'!EX81</f>
        <v>0</v>
      </c>
      <c r="EY81" s="2122" t="n">
        <f aca="false">'03.24 по датам'!EY81</f>
        <v>0</v>
      </c>
      <c r="EZ81" s="2115"/>
      <c r="FA81" s="2116"/>
      <c r="FB81" s="2117"/>
      <c r="FC81" s="2125" t="n">
        <f aca="false">COUNTIF(EA82:FB82,"&gt;"&amp;0)</f>
        <v>2</v>
      </c>
      <c r="FD81" s="2126"/>
      <c r="FE81" s="2121" t="n">
        <f aca="false">'03.24 по датам'!FE81</f>
        <v>0</v>
      </c>
      <c r="FF81" s="2121" t="n">
        <f aca="false">'03.24 по датам'!FF81</f>
        <v>0</v>
      </c>
      <c r="FG81" s="2121" t="n">
        <f aca="false">'03.24 по датам'!FG81</f>
        <v>0</v>
      </c>
      <c r="FH81" s="2121" t="n">
        <f aca="false">'03.24 по датам'!FH81</f>
        <v>0</v>
      </c>
      <c r="FI81" s="2121" t="n">
        <f aca="false">'03.24 по датам'!FI81</f>
        <v>0</v>
      </c>
      <c r="FJ81" s="2121" t="n">
        <f aca="false">'03.24 по датам'!FJ81</f>
        <v>0</v>
      </c>
      <c r="FK81" s="2121" t="n">
        <f aca="false">'03.24 по датам'!FK81</f>
        <v>0</v>
      </c>
      <c r="FL81" s="2121" t="n">
        <f aca="false">'03.24 по датам'!FL81</f>
        <v>0</v>
      </c>
      <c r="FM81" s="2121" t="n">
        <f aca="false">'03.24 по датам'!FM81</f>
        <v>0</v>
      </c>
      <c r="FN81" s="2122" t="n">
        <f aca="false">'03.24 по датам'!FN81</f>
        <v>0</v>
      </c>
      <c r="FO81" s="2115"/>
      <c r="FP81" s="2116"/>
      <c r="FQ81" s="2117"/>
      <c r="FR81" s="2125" t="n">
        <f aca="false">COUNTIF(FE82:FQ82,"&gt;"&amp;0)</f>
        <v>0</v>
      </c>
      <c r="FS81" s="2126"/>
      <c r="FT81" s="2277"/>
      <c r="FU81" s="2128"/>
      <c r="FV81" s="2128"/>
      <c r="FW81" s="2128"/>
      <c r="FX81" s="2128"/>
      <c r="FY81" s="2128"/>
      <c r="FZ81" s="2128"/>
      <c r="GA81" s="2128"/>
      <c r="GB81" s="2128"/>
      <c r="GC81" s="2128"/>
      <c r="GD81" s="2128"/>
      <c r="GE81" s="2128"/>
      <c r="GF81" s="2128"/>
      <c r="GG81" s="2128"/>
      <c r="GH81" s="2128"/>
      <c r="GI81" s="2128"/>
      <c r="GJ81" s="2128"/>
      <c r="GK81" s="2128"/>
      <c r="GL81" s="2128"/>
      <c r="GM81" s="2128"/>
      <c r="GN81" s="2128"/>
      <c r="GO81" s="2128"/>
      <c r="GP81" s="2128"/>
      <c r="GQ81" s="2128"/>
      <c r="GR81" s="2128"/>
      <c r="GS81" s="2129"/>
      <c r="GT81" s="2130"/>
      <c r="GU81" s="2131"/>
      <c r="GV81" s="2262"/>
      <c r="GW81" s="2132" t="n">
        <f aca="false">SUBTOTAL(9,FT83:GV83)</f>
        <v>0</v>
      </c>
      <c r="GX81" s="2119" t="n">
        <f aca="false">SUBTOTAL(9,FT83:GV83)</f>
        <v>0</v>
      </c>
      <c r="GY81" s="2133"/>
      <c r="GZ81" s="2134" t="n">
        <f aca="false">'03.24 по датам'!GZ81</f>
        <v>0</v>
      </c>
      <c r="HA81" s="2135" t="n">
        <f aca="false">'03.24 по датам'!HA81</f>
        <v>0</v>
      </c>
      <c r="HB81" s="2136"/>
      <c r="HC81" s="2137"/>
      <c r="HD81" s="2261" t="n">
        <f aca="false">'03.24 по датам'!HD81</f>
        <v>0</v>
      </c>
      <c r="HE81" s="2136"/>
      <c r="HF81" s="2139"/>
      <c r="HG81" s="2140"/>
      <c r="HH81" s="2124"/>
      <c r="HI81" s="2141"/>
      <c r="HJ81" s="2128"/>
      <c r="HK81" s="2128"/>
      <c r="HL81" s="2128"/>
      <c r="HM81" s="2128"/>
      <c r="HN81" s="2128"/>
      <c r="HO81" s="2128"/>
      <c r="HP81" s="2128"/>
      <c r="HQ81" s="2128"/>
      <c r="HR81" s="2128"/>
      <c r="HS81" s="2128"/>
      <c r="HT81" s="2128"/>
      <c r="HU81" s="2128"/>
      <c r="HV81" s="2128"/>
      <c r="HW81" s="2128"/>
      <c r="HX81" s="2128"/>
      <c r="HY81" s="2128"/>
      <c r="HZ81" s="2129"/>
      <c r="IA81" s="2130"/>
      <c r="IB81" s="2131"/>
      <c r="IC81" s="2117"/>
      <c r="ID81" s="2118" t="n">
        <f aca="false">SUBTOTAL(9,HG83:IC83)</f>
        <v>0</v>
      </c>
      <c r="IE81" s="2142"/>
      <c r="IF81" s="2143" t="n">
        <f aca="false">'03.24 по датам'!IF81</f>
        <v>0</v>
      </c>
      <c r="IG81" s="2143" t="n">
        <f aca="false">'03.24 по датам'!IG81</f>
        <v>0</v>
      </c>
      <c r="IH81" s="2144" t="n">
        <f aca="false">'03.24 по датам'!IH81</f>
        <v>0</v>
      </c>
      <c r="II81" s="2145"/>
      <c r="IJ81" s="2146"/>
      <c r="IK81" s="2147" t="n">
        <f aca="false">SUBTOTAL(9,IF83:IJ83)</f>
        <v>0</v>
      </c>
      <c r="IL81" s="2148"/>
      <c r="IM81" s="2149" t="n">
        <f aca="false">'03.24 по датам'!IM81</f>
        <v>0</v>
      </c>
      <c r="IN81" s="2150" t="n">
        <f aca="false">'03.24 по датам'!IN81</f>
        <v>0</v>
      </c>
      <c r="IO81" s="2151" t="n">
        <f aca="false">'03.24 по датам'!IO81</f>
        <v>0</v>
      </c>
      <c r="IP81" s="2151" t="n">
        <f aca="false">'03.24 по датам'!IP81</f>
        <v>0</v>
      </c>
      <c r="IQ81" s="2151" t="n">
        <f aca="false">'03.24 по датам'!IQ81</f>
        <v>0</v>
      </c>
      <c r="IR81" s="2151" t="n">
        <f aca="false">'03.24 по датам'!IR81</f>
        <v>0</v>
      </c>
      <c r="IS81" s="2151" t="n">
        <f aca="false">'03.24 по датам'!IS81</f>
        <v>0</v>
      </c>
      <c r="IT81" s="2151" t="n">
        <f aca="false">'03.24 по датам'!IT81</f>
        <v>0</v>
      </c>
      <c r="IU81" s="2151" t="n">
        <f aca="false">'03.24 по датам'!IU81</f>
        <v>0</v>
      </c>
      <c r="IV81" s="2152" t="n">
        <f aca="false">'03.24 по датам'!IV81</f>
        <v>0</v>
      </c>
      <c r="IW81" s="2153"/>
      <c r="IX81" s="2154"/>
      <c r="IY81" s="2155"/>
      <c r="IZ81" s="2118" t="n">
        <f aca="false">SUBTOTAL(3,IM81:IY81)</f>
        <v>10</v>
      </c>
      <c r="JA81" s="2156"/>
      <c r="JB81" s="2157" t="n">
        <f aca="false">'03.24 по датам'!JB81</f>
        <v>0</v>
      </c>
      <c r="JC81" s="2158"/>
      <c r="JD81" s="2159" t="n">
        <f aca="false">'03.24 по датам'!JD81</f>
        <v>0</v>
      </c>
      <c r="JE81" s="2160"/>
      <c r="JF81" s="2161"/>
      <c r="JG81" s="2263" t="n">
        <f aca="false">'03.24 по датам'!JG81</f>
        <v>0</v>
      </c>
      <c r="JH81" s="2263" t="n">
        <f aca="false">'03.24 по датам'!JH81</f>
        <v>0</v>
      </c>
      <c r="JI81" s="2263" t="n">
        <f aca="false">'03.24 по датам'!JI81</f>
        <v>0</v>
      </c>
      <c r="JJ81" s="2293" t="n">
        <f aca="false">'03.24 по датам'!JJ81</f>
        <v>0</v>
      </c>
      <c r="JK81" s="2294"/>
      <c r="JL81" s="2165"/>
      <c r="JM81" s="2107"/>
      <c r="JN81" s="2108"/>
      <c r="JO81" s="2256"/>
      <c r="JP81" s="2166"/>
      <c r="JQ81" s="2167"/>
      <c r="JR81" s="2168"/>
    </row>
    <row r="82" customFormat="false" ht="11.25" hidden="false" customHeight="true" outlineLevel="0" collapsed="false">
      <c r="A82" s="2056"/>
      <c r="B82" s="2169" t="s">
        <v>661</v>
      </c>
      <c r="C82" s="2179" t="n">
        <f aca="false">'03.24 по датам'!C82</f>
        <v>0</v>
      </c>
      <c r="D82" s="2179" t="n">
        <f aca="false">'03.24 по датам'!D82</f>
        <v>0</v>
      </c>
      <c r="E82" s="2179" t="n">
        <f aca="false">'03.24 по датам'!E82</f>
        <v>0</v>
      </c>
      <c r="F82" s="2179" t="n">
        <f aca="false">'03.24 по датам'!F82</f>
        <v>0</v>
      </c>
      <c r="G82" s="2177" t="n">
        <f aca="false">'03.24 по датам'!G82</f>
        <v>0</v>
      </c>
      <c r="H82" s="2179" t="n">
        <f aca="false">'03.24 по датам'!H82</f>
        <v>0</v>
      </c>
      <c r="I82" s="2170" t="n">
        <f aca="false">'03.24 по датам'!I82</f>
        <v>0</v>
      </c>
      <c r="J82" s="2179" t="n">
        <f aca="false">'03.24 по датам'!J82</f>
        <v>0</v>
      </c>
      <c r="K82" s="2177" t="n">
        <f aca="false">'03.24 по датам'!K82</f>
        <v>0</v>
      </c>
      <c r="L82" s="2177" t="n">
        <f aca="false">'03.24 по датам'!L82</f>
        <v>0</v>
      </c>
      <c r="M82" s="2177" t="n">
        <f aca="false">'03.24 по датам'!M82</f>
        <v>0</v>
      </c>
      <c r="N82" s="2177" t="n">
        <f aca="false">'03.24 по датам'!N82</f>
        <v>0</v>
      </c>
      <c r="O82" s="2177" t="n">
        <f aca="false">'03.24 по датам'!O82</f>
        <v>0</v>
      </c>
      <c r="P82" s="2177" t="n">
        <f aca="false">'03.24 по датам'!P82</f>
        <v>0</v>
      </c>
      <c r="Q82" s="2177" t="n">
        <f aca="false">'03.24 по датам'!Q82</f>
        <v>0</v>
      </c>
      <c r="R82" s="2177" t="n">
        <f aca="false">'03.24 по датам'!R82</f>
        <v>0</v>
      </c>
      <c r="S82" s="2177" t="n">
        <f aca="false">'03.24 по датам'!S82</f>
        <v>0</v>
      </c>
      <c r="T82" s="2177" t="n">
        <f aca="false">'03.24 по датам'!T82</f>
        <v>0</v>
      </c>
      <c r="U82" s="2177" t="n">
        <f aca="false">'03.24 по датам'!U82</f>
        <v>0</v>
      </c>
      <c r="V82" s="2177" t="n">
        <f aca="false">'03.24 по датам'!V82</f>
        <v>0</v>
      </c>
      <c r="W82" s="2178" t="n">
        <f aca="false">'03.24 по датам'!W82</f>
        <v>0</v>
      </c>
      <c r="X82" s="2171"/>
      <c r="Y82" s="2172"/>
      <c r="Z82" s="2173"/>
      <c r="AA82" s="2174" t="n">
        <f aca="false">SUBTOTAL(9,C82:Z82)</f>
        <v>0</v>
      </c>
      <c r="AB82" s="2175" t="n">
        <f aca="false">AA82+AB78</f>
        <v>230</v>
      </c>
      <c r="AC82" s="2176" t="n">
        <f aca="false">'03.24 по датам'!AC82</f>
        <v>0</v>
      </c>
      <c r="AD82" s="2176" t="n">
        <f aca="false">'03.24 по датам'!AD82</f>
        <v>0</v>
      </c>
      <c r="AE82" s="2177" t="n">
        <f aca="false">'03.24 по датам'!AE82</f>
        <v>0</v>
      </c>
      <c r="AF82" s="2177" t="n">
        <f aca="false">'03.24 по датам'!AF82</f>
        <v>0</v>
      </c>
      <c r="AG82" s="2177" t="n">
        <f aca="false">'03.24 по датам'!AG82</f>
        <v>0</v>
      </c>
      <c r="AH82" s="2177" t="n">
        <f aca="false">'03.24 по датам'!AH82</f>
        <v>0</v>
      </c>
      <c r="AI82" s="2177" t="n">
        <f aca="false">'03.24 по датам'!AI82</f>
        <v>0</v>
      </c>
      <c r="AJ82" s="2177" t="n">
        <f aca="false">'03.24 по датам'!AJ82</f>
        <v>0</v>
      </c>
      <c r="AK82" s="2177" t="n">
        <f aca="false">'03.24 по датам'!AK82</f>
        <v>0</v>
      </c>
      <c r="AL82" s="2177" t="n">
        <f aca="false">'03.24 по датам'!AL82</f>
        <v>0</v>
      </c>
      <c r="AM82" s="2177" t="n">
        <f aca="false">'03.24 по датам'!AM82</f>
        <v>0</v>
      </c>
      <c r="AN82" s="2177" t="n">
        <f aca="false">'03.24 по датам'!AN82</f>
        <v>0</v>
      </c>
      <c r="AO82" s="2178" t="n">
        <f aca="false">'03.24 по датам'!AO82</f>
        <v>0</v>
      </c>
      <c r="AP82" s="2171"/>
      <c r="AQ82" s="2172"/>
      <c r="AR82" s="2173"/>
      <c r="AS82" s="2174" t="n">
        <f aca="false">SUBTOTAL(9,AC82:AR82)</f>
        <v>0</v>
      </c>
      <c r="AT82" s="2175" t="n">
        <f aca="false">AS82+AT78</f>
        <v>0</v>
      </c>
      <c r="AU82" s="2176" t="n">
        <f aca="false">'03.24 по датам'!AU82</f>
        <v>20</v>
      </c>
      <c r="AV82" s="2176" t="n">
        <f aca="false">'03.24 по датам'!AV82</f>
        <v>0</v>
      </c>
      <c r="AW82" s="2179" t="n">
        <f aca="false">'03.24 по датам'!AW82</f>
        <v>0</v>
      </c>
      <c r="AX82" s="2177" t="n">
        <f aca="false">'03.24 по датам'!AX82</f>
        <v>0</v>
      </c>
      <c r="AY82" s="2177" t="n">
        <f aca="false">'03.24 по датам'!AY82</f>
        <v>0</v>
      </c>
      <c r="AZ82" s="2177" t="n">
        <f aca="false">'03.24 по датам'!AZ82</f>
        <v>0</v>
      </c>
      <c r="BA82" s="2177" t="n">
        <f aca="false">'03.24 по датам'!BA82</f>
        <v>0</v>
      </c>
      <c r="BB82" s="2177" t="n">
        <f aca="false">'03.24 по датам'!BB82</f>
        <v>0</v>
      </c>
      <c r="BC82" s="2177" t="n">
        <f aca="false">'03.24 по датам'!BC82</f>
        <v>0</v>
      </c>
      <c r="BD82" s="2177" t="n">
        <f aca="false">'03.24 по датам'!BD82</f>
        <v>0</v>
      </c>
      <c r="BE82" s="2177" t="n">
        <f aca="false">'03.24 по датам'!BE82</f>
        <v>0</v>
      </c>
      <c r="BF82" s="2177" t="n">
        <f aca="false">'03.24 по датам'!BF82</f>
        <v>0</v>
      </c>
      <c r="BG82" s="2177" t="n">
        <f aca="false">'03.24 по датам'!BG82</f>
        <v>0</v>
      </c>
      <c r="BH82" s="2177" t="n">
        <f aca="false">'03.24 по датам'!BH82</f>
        <v>0</v>
      </c>
      <c r="BI82" s="2177" t="n">
        <f aca="false">'03.24 по датам'!BI82</f>
        <v>0</v>
      </c>
      <c r="BJ82" s="2177" t="n">
        <f aca="false">'03.24 по датам'!BJ82</f>
        <v>0</v>
      </c>
      <c r="BK82" s="2177" t="n">
        <f aca="false">'03.24 по датам'!BK82</f>
        <v>0</v>
      </c>
      <c r="BL82" s="2177" t="n">
        <f aca="false">'03.24 по датам'!BL82</f>
        <v>0</v>
      </c>
      <c r="BM82" s="2177" t="n">
        <f aca="false">'03.24 по датам'!BM82</f>
        <v>0</v>
      </c>
      <c r="BN82" s="2177" t="n">
        <f aca="false">'03.24 по датам'!BN82</f>
        <v>0</v>
      </c>
      <c r="BO82" s="2177" t="n">
        <f aca="false">'03.24 по датам'!BO82</f>
        <v>0</v>
      </c>
      <c r="BP82" s="2177" t="n">
        <f aca="false">'03.24 по датам'!BP82</f>
        <v>0</v>
      </c>
      <c r="BQ82" s="2178" t="n">
        <f aca="false">'03.24 по датам'!BQ82</f>
        <v>0</v>
      </c>
      <c r="BR82" s="2171"/>
      <c r="BS82" s="2172"/>
      <c r="BT82" s="2173"/>
      <c r="BU82" s="2174" t="n">
        <f aca="false">SUBTOTAL(9,AU82:BT82)</f>
        <v>20</v>
      </c>
      <c r="BV82" s="2175" t="n">
        <f aca="false">BU82+BV78</f>
        <v>123</v>
      </c>
      <c r="BW82" s="2180" t="n">
        <f aca="false">'03.24 по датам'!BW82</f>
        <v>0</v>
      </c>
      <c r="BX82" s="2177" t="n">
        <f aca="false">'03.24 по датам'!BX82</f>
        <v>0</v>
      </c>
      <c r="BY82" s="2177" t="n">
        <f aca="false">'03.24 по датам'!BY82</f>
        <v>0</v>
      </c>
      <c r="BZ82" s="2177" t="n">
        <f aca="false">'03.24 по датам'!BZ82</f>
        <v>0</v>
      </c>
      <c r="CA82" s="2177" t="n">
        <f aca="false">'03.24 по датам'!CA82</f>
        <v>0</v>
      </c>
      <c r="CB82" s="2177" t="n">
        <f aca="false">'03.24 по датам'!CB82</f>
        <v>0</v>
      </c>
      <c r="CC82" s="2177" t="n">
        <f aca="false">'03.24 по датам'!CC82</f>
        <v>0</v>
      </c>
      <c r="CD82" s="2177" t="n">
        <f aca="false">'03.24 по датам'!CD82</f>
        <v>0</v>
      </c>
      <c r="CE82" s="2177" t="n">
        <f aca="false">'03.24 по датам'!CE82</f>
        <v>0</v>
      </c>
      <c r="CF82" s="2177" t="n">
        <f aca="false">'03.24 по датам'!CF82</f>
        <v>0</v>
      </c>
      <c r="CG82" s="2177" t="n">
        <f aca="false">'03.24 по датам'!CG82</f>
        <v>0</v>
      </c>
      <c r="CH82" s="2177" t="n">
        <f aca="false">'03.24 по датам'!CH82</f>
        <v>0</v>
      </c>
      <c r="CI82" s="2178" t="n">
        <f aca="false">'03.24 по датам'!CI82</f>
        <v>0</v>
      </c>
      <c r="CJ82" s="2171"/>
      <c r="CK82" s="2172"/>
      <c r="CL82" s="2173"/>
      <c r="CM82" s="2174" t="n">
        <f aca="false">SUBTOTAL(9,BW82:CL82)</f>
        <v>0</v>
      </c>
      <c r="CN82" s="2175" t="n">
        <f aca="false">CM82+CN78</f>
        <v>0</v>
      </c>
      <c r="CO82" s="2175" t="n">
        <f aca="false">AA82+AS82+BU82+CM82</f>
        <v>20</v>
      </c>
      <c r="CP82" s="2175" t="n">
        <f aca="false">CO82+CP78</f>
        <v>353</v>
      </c>
      <c r="CQ82" s="2177" t="n">
        <f aca="false">'03.24 по датам'!CQ82</f>
        <v>0</v>
      </c>
      <c r="CR82" s="2177" t="n">
        <f aca="false">'03.24 по датам'!CR82</f>
        <v>0</v>
      </c>
      <c r="CS82" s="2177" t="n">
        <f aca="false">'03.24 по датам'!CS82</f>
        <v>0</v>
      </c>
      <c r="CT82" s="2177" t="n">
        <f aca="false">'03.24 по датам'!CT82</f>
        <v>0</v>
      </c>
      <c r="CU82" s="2177" t="n">
        <f aca="false">'03.24 по датам'!CU82</f>
        <v>0</v>
      </c>
      <c r="CV82" s="2177" t="n">
        <f aca="false">'03.24 по датам'!CV82</f>
        <v>0</v>
      </c>
      <c r="CW82" s="2177" t="n">
        <f aca="false">'03.24 по датам'!CW82</f>
        <v>0</v>
      </c>
      <c r="CX82" s="2177" t="n">
        <f aca="false">'03.24 по датам'!CX82</f>
        <v>0</v>
      </c>
      <c r="CY82" s="2177" t="n">
        <f aca="false">'03.24 по датам'!CY82</f>
        <v>0</v>
      </c>
      <c r="CZ82" s="2177" t="n">
        <f aca="false">'03.24 по датам'!CZ82</f>
        <v>0</v>
      </c>
      <c r="DA82" s="2177" t="n">
        <f aca="false">'03.24 по датам'!DA82</f>
        <v>0</v>
      </c>
      <c r="DB82" s="2177" t="n">
        <f aca="false">'03.24 по датам'!DB82</f>
        <v>0</v>
      </c>
      <c r="DC82" s="2178" t="n">
        <f aca="false">'03.24 по датам'!DC82</f>
        <v>0</v>
      </c>
      <c r="DD82" s="2171"/>
      <c r="DE82" s="2172"/>
      <c r="DF82" s="2173"/>
      <c r="DG82" s="2181" t="n">
        <f aca="false">SUBTOTAL(9,CQ82:DF82)</f>
        <v>0</v>
      </c>
      <c r="DH82" s="2182" t="n">
        <f aca="false">DG82:DG82+IF($B78:$B78=2,0,DH78:DH78)</f>
        <v>0</v>
      </c>
      <c r="DI82" s="2180" t="n">
        <f aca="false">'03.24 по датам'!DI82</f>
        <v>0</v>
      </c>
      <c r="DJ82" s="2177" t="n">
        <f aca="false">'03.24 по датам'!DJ82</f>
        <v>0</v>
      </c>
      <c r="DK82" s="2177" t="n">
        <f aca="false">'03.24 по датам'!DK82</f>
        <v>0</v>
      </c>
      <c r="DL82" s="2177" t="n">
        <f aca="false">'03.24 по датам'!DL82</f>
        <v>0</v>
      </c>
      <c r="DM82" s="2177" t="n">
        <f aca="false">'03.24 по датам'!DM82</f>
        <v>0</v>
      </c>
      <c r="DN82" s="2177" t="n">
        <f aca="false">'03.24 по датам'!DN82</f>
        <v>0</v>
      </c>
      <c r="DO82" s="2177" t="n">
        <f aca="false">'03.24 по датам'!DO82</f>
        <v>0</v>
      </c>
      <c r="DP82" s="2177" t="n">
        <f aca="false">'03.24 по датам'!DP82</f>
        <v>0</v>
      </c>
      <c r="DQ82" s="2177" t="n">
        <f aca="false">'03.24 по датам'!DQ82</f>
        <v>0</v>
      </c>
      <c r="DR82" s="2177" t="n">
        <f aca="false">'03.24 по датам'!DR82</f>
        <v>0</v>
      </c>
      <c r="DS82" s="2177" t="n">
        <f aca="false">'03.24 по датам'!DS82</f>
        <v>0</v>
      </c>
      <c r="DT82" s="2177" t="n">
        <f aca="false">'03.24 по датам'!DT82</f>
        <v>0</v>
      </c>
      <c r="DU82" s="2178" t="n">
        <f aca="false">'03.24 по датам'!DU82</f>
        <v>0</v>
      </c>
      <c r="DV82" s="2171"/>
      <c r="DW82" s="2172"/>
      <c r="DX82" s="2173"/>
      <c r="DY82" s="2181" t="n">
        <f aca="false">SUBTOTAL(9,DI82:DX82)</f>
        <v>0</v>
      </c>
      <c r="DZ82" s="2182" t="n">
        <f aca="false">DY82:DY82+IF($B78:$B78=2,0,DZ78:DZ78)</f>
        <v>0</v>
      </c>
      <c r="EA82" s="2177" t="n">
        <f aca="false">'03.24 по датам'!EA82</f>
        <v>0</v>
      </c>
      <c r="EB82" s="2177" t="n">
        <f aca="false">'03.24 по датам'!EB82</f>
        <v>0</v>
      </c>
      <c r="EC82" s="2177" t="n">
        <f aca="false">'03.24 по датам'!EC82</f>
        <v>0</v>
      </c>
      <c r="ED82" s="2177" t="n">
        <f aca="false">'03.24 по датам'!ED82</f>
        <v>10</v>
      </c>
      <c r="EE82" s="2177" t="n">
        <f aca="false">'03.24 по датам'!EE82</f>
        <v>10</v>
      </c>
      <c r="EF82" s="2177" t="n">
        <f aca="false">'03.24 по датам'!EF82</f>
        <v>0</v>
      </c>
      <c r="EG82" s="2177" t="n">
        <f aca="false">'03.24 по датам'!EG82</f>
        <v>0</v>
      </c>
      <c r="EH82" s="2177" t="n">
        <f aca="false">'03.24 по датам'!EH82</f>
        <v>0</v>
      </c>
      <c r="EI82" s="2177" t="n">
        <f aca="false">'03.24 по датам'!EI82</f>
        <v>0</v>
      </c>
      <c r="EJ82" s="2177" t="n">
        <f aca="false">'03.24 по датам'!EJ82</f>
        <v>0</v>
      </c>
      <c r="EK82" s="2177" t="n">
        <f aca="false">'03.24 по датам'!EK82</f>
        <v>0</v>
      </c>
      <c r="EL82" s="2177" t="n">
        <f aca="false">'03.24 по датам'!EL82</f>
        <v>0</v>
      </c>
      <c r="EM82" s="2177" t="n">
        <f aca="false">'03.24 по датам'!EM82</f>
        <v>0</v>
      </c>
      <c r="EN82" s="2177" t="n">
        <f aca="false">'03.24 по датам'!EN82</f>
        <v>0</v>
      </c>
      <c r="EO82" s="2177" t="n">
        <f aca="false">'03.24 по датам'!EO82</f>
        <v>0</v>
      </c>
      <c r="EP82" s="2177" t="n">
        <f aca="false">'03.24 по датам'!EP82</f>
        <v>0</v>
      </c>
      <c r="EQ82" s="2177" t="n">
        <f aca="false">'03.24 по датам'!EQ82</f>
        <v>0</v>
      </c>
      <c r="ER82" s="2177" t="n">
        <f aca="false">'03.24 по датам'!ER82</f>
        <v>0</v>
      </c>
      <c r="ES82" s="2177" t="n">
        <f aca="false">'03.24 по датам'!ES82</f>
        <v>0</v>
      </c>
      <c r="ET82" s="2177" t="n">
        <f aca="false">'03.24 по датам'!ET82</f>
        <v>0</v>
      </c>
      <c r="EU82" s="2177" t="n">
        <f aca="false">'03.24 по датам'!EU82</f>
        <v>0</v>
      </c>
      <c r="EV82" s="2177" t="n">
        <f aca="false">'03.24 по датам'!EV82</f>
        <v>0</v>
      </c>
      <c r="EW82" s="2177" t="n">
        <f aca="false">'03.24 по датам'!EW82</f>
        <v>0</v>
      </c>
      <c r="EX82" s="2177" t="n">
        <f aca="false">'03.24 по датам'!EX82</f>
        <v>0</v>
      </c>
      <c r="EY82" s="2178" t="n">
        <f aca="false">'03.24 по датам'!EY82</f>
        <v>0</v>
      </c>
      <c r="EZ82" s="2171"/>
      <c r="FA82" s="2172"/>
      <c r="FB82" s="2173"/>
      <c r="FC82" s="2181" t="n">
        <f aca="false">SUBTOTAL(9,EA82:FB82)</f>
        <v>20</v>
      </c>
      <c r="FD82" s="2182" t="n">
        <f aca="false">FC82:FC82+IF($B78:$B78=2,0,FD78:FD78)</f>
        <v>171</v>
      </c>
      <c r="FE82" s="2177" t="n">
        <f aca="false">'03.24 по датам'!FE82</f>
        <v>0</v>
      </c>
      <c r="FF82" s="2177" t="n">
        <f aca="false">'03.24 по датам'!FF82</f>
        <v>0</v>
      </c>
      <c r="FG82" s="2177" t="n">
        <f aca="false">'03.24 по датам'!FG82</f>
        <v>0</v>
      </c>
      <c r="FH82" s="2177" t="n">
        <f aca="false">'03.24 по датам'!FH82</f>
        <v>0</v>
      </c>
      <c r="FI82" s="2177" t="n">
        <f aca="false">'03.24 по датам'!FI82</f>
        <v>0</v>
      </c>
      <c r="FJ82" s="2177" t="n">
        <f aca="false">'03.24 по датам'!FJ82</f>
        <v>0</v>
      </c>
      <c r="FK82" s="2177" t="n">
        <f aca="false">'03.24 по датам'!FK82</f>
        <v>0</v>
      </c>
      <c r="FL82" s="2177" t="n">
        <f aca="false">'03.24 по датам'!FL82</f>
        <v>0</v>
      </c>
      <c r="FM82" s="2177" t="n">
        <f aca="false">'03.24 по датам'!FM82</f>
        <v>0</v>
      </c>
      <c r="FN82" s="2178" t="n">
        <f aca="false">'03.24 по датам'!FN82</f>
        <v>0</v>
      </c>
      <c r="FO82" s="2171"/>
      <c r="FP82" s="2172"/>
      <c r="FQ82" s="2300"/>
      <c r="FR82" s="2181" t="n">
        <f aca="false">SUBTOTAL(9,FE82:FQ82)</f>
        <v>0</v>
      </c>
      <c r="FS82" s="2182" t="n">
        <f aca="false">FR82:FR82+IF($B78:$B78=2,0,FS78:FS78)</f>
        <v>0</v>
      </c>
      <c r="FT82" s="2282" t="n">
        <f aca="false">'03.24 по датам'!GX82-'03.24 НГДП по датам'!AW82</f>
        <v>0</v>
      </c>
      <c r="FU82" s="2184"/>
      <c r="FV82" s="2184"/>
      <c r="FW82" s="2184"/>
      <c r="FX82" s="2184"/>
      <c r="FY82" s="2184"/>
      <c r="FZ82" s="2184"/>
      <c r="GA82" s="2184"/>
      <c r="GB82" s="2184"/>
      <c r="GC82" s="2184"/>
      <c r="GD82" s="2184"/>
      <c r="GE82" s="2184"/>
      <c r="GF82" s="2184"/>
      <c r="GG82" s="2184"/>
      <c r="GH82" s="2184"/>
      <c r="GI82" s="2184"/>
      <c r="GJ82" s="2184"/>
      <c r="GK82" s="2184"/>
      <c r="GL82" s="2184"/>
      <c r="GM82" s="2184"/>
      <c r="GN82" s="2184"/>
      <c r="GO82" s="2184"/>
      <c r="GP82" s="2184"/>
      <c r="GQ82" s="2184"/>
      <c r="GR82" s="2184"/>
      <c r="GS82" s="2185"/>
      <c r="GT82" s="2186"/>
      <c r="GU82" s="2187"/>
      <c r="GV82" s="2267"/>
      <c r="GW82" s="2188" t="n">
        <f aca="false">SUBTOTAL(9,FT82:GV82)</f>
        <v>0</v>
      </c>
      <c r="GX82" s="2175" t="n">
        <f aca="false">SUBTOTAL(9,FT82:GV82)</f>
        <v>0</v>
      </c>
      <c r="GY82" s="2174" t="n">
        <f aca="false">GX82:GX82+IF($B78:$B78=2,0,GY78:GY78)</f>
        <v>0</v>
      </c>
      <c r="GZ82" s="2189" t="n">
        <f aca="false">'03.24 по датам'!GZ82</f>
        <v>0</v>
      </c>
      <c r="HA82" s="2190" t="n">
        <f aca="false">'03.24 по датам'!HA82</f>
        <v>0</v>
      </c>
      <c r="HB82" s="2191"/>
      <c r="HC82" s="2192" t="n">
        <f aca="false">SUBTOTAL(9,GZ82:HB82)</f>
        <v>0</v>
      </c>
      <c r="HD82" s="2193" t="n">
        <f aca="false">$HD$14+HD78</f>
        <v>684.54</v>
      </c>
      <c r="HE82" s="2194"/>
      <c r="HF82" s="2195" t="n">
        <f aca="false">SUM(HD82:HE82)</f>
        <v>684.54</v>
      </c>
      <c r="HG82" s="2196" t="n">
        <f aca="false">'03.24 по датам'!ID82-'03.24 НГДП по датам'!BF82</f>
        <v>10</v>
      </c>
      <c r="HH82" s="2180"/>
      <c r="HI82" s="2197"/>
      <c r="HJ82" s="2184"/>
      <c r="HK82" s="2184"/>
      <c r="HL82" s="2184"/>
      <c r="HM82" s="2184"/>
      <c r="HN82" s="2184"/>
      <c r="HO82" s="2184"/>
      <c r="HP82" s="2184"/>
      <c r="HQ82" s="2184"/>
      <c r="HR82" s="2184"/>
      <c r="HS82" s="2184"/>
      <c r="HT82" s="2184"/>
      <c r="HU82" s="2184"/>
      <c r="HV82" s="2184"/>
      <c r="HW82" s="2184"/>
      <c r="HX82" s="2184"/>
      <c r="HY82" s="2184"/>
      <c r="HZ82" s="2185"/>
      <c r="IA82" s="2186"/>
      <c r="IB82" s="2187"/>
      <c r="IC82" s="2173"/>
      <c r="ID82" s="2174" t="n">
        <f aca="false">SUBTOTAL(9,HG82:IC82)</f>
        <v>10</v>
      </c>
      <c r="IE82" s="2188" t="n">
        <f aca="false">ID82:ID82+IF($B78:$B78=2,0,IE78:IE78)</f>
        <v>108</v>
      </c>
      <c r="IF82" s="2198" t="n">
        <f aca="false">'03.24 по датам'!IF82</f>
        <v>0</v>
      </c>
      <c r="IG82" s="2198" t="n">
        <f aca="false">'03.24 по датам'!IG82</f>
        <v>0</v>
      </c>
      <c r="IH82" s="2199" t="n">
        <f aca="false">'03.24 по датам'!IH82</f>
        <v>0</v>
      </c>
      <c r="II82" s="2200"/>
      <c r="IJ82" s="2201"/>
      <c r="IK82" s="2202" t="n">
        <f aca="false">SUBTOTAL(9,IF82:IJ82)</f>
        <v>0</v>
      </c>
      <c r="IL82" s="2203" t="n">
        <f aca="false">IK82:IK82+IF($B78:$B78=2,0,IL78:IL78)</f>
        <v>0</v>
      </c>
      <c r="IM82" s="2204" t="n">
        <f aca="false">'03.24 по датам'!IM82</f>
        <v>0</v>
      </c>
      <c r="IN82" s="2204" t="n">
        <f aca="false">'03.24 по датам'!IN82</f>
        <v>0</v>
      </c>
      <c r="IO82" s="2177" t="n">
        <f aca="false">'03.24 по датам'!IO82</f>
        <v>0</v>
      </c>
      <c r="IP82" s="2177" t="n">
        <f aca="false">'03.24 по датам'!IP82</f>
        <v>0</v>
      </c>
      <c r="IQ82" s="2177" t="n">
        <f aca="false">'03.24 по датам'!IQ82</f>
        <v>0</v>
      </c>
      <c r="IR82" s="2177" t="n">
        <f aca="false">'03.24 по датам'!IR82</f>
        <v>0</v>
      </c>
      <c r="IS82" s="2177" t="n">
        <f aca="false">'03.24 по датам'!IS82</f>
        <v>0</v>
      </c>
      <c r="IT82" s="2177" t="n">
        <f aca="false">'03.24 по датам'!IT82</f>
        <v>0</v>
      </c>
      <c r="IU82" s="2177" t="n">
        <f aca="false">'03.24 по датам'!IU82</f>
        <v>0</v>
      </c>
      <c r="IV82" s="2178" t="n">
        <f aca="false">'03.24 по датам'!IV82</f>
        <v>0</v>
      </c>
      <c r="IW82" s="2171"/>
      <c r="IX82" s="2172"/>
      <c r="IY82" s="2173"/>
      <c r="IZ82" s="2174" t="n">
        <f aca="false">SUBTOTAL(9,IM82:IY82)</f>
        <v>0</v>
      </c>
      <c r="JA82" s="2175" t="n">
        <f aca="false">IZ82:IZ82+IF($B78:$B78=2,0,JA78:JA78)</f>
        <v>0</v>
      </c>
      <c r="JB82" s="2205" t="n">
        <f aca="false">'03.24 по датам'!JB82</f>
        <v>0</v>
      </c>
      <c r="JC82" s="2194"/>
      <c r="JD82" s="2268" t="n">
        <f aca="false">'03.24 по датам'!JD82</f>
        <v>0</v>
      </c>
      <c r="JE82" s="2207" t="n">
        <f aca="false">SUBTOTAL(9,JB82:JD82)</f>
        <v>0</v>
      </c>
      <c r="JF82" s="2208" t="n">
        <f aca="false">SUMIF($C$5:JE$5,"Накопленный эффект, т/сут",$C82:JE82)+SUMIF($C$5:JE$5,"Нараст.  по потенциалу",$C82:JE82)-SUMIF($C$5:JE$5,"Нараст. по остановкам",$C82:JE82)-SUMIF($C$5:JE$5,"ИТОГО перевод в ППД",$C82:JE82)-SUMIF($C$5:JE$5,"ИТОГО  нерент, по распоряж.",$C82:JE82)-SUMIF($C$5:JE$5,"ИТОГО ост. дебит от ЗБС, Углуб., ПВЛГ/ПНЛГ",$C82:JE82)</f>
        <v>416</v>
      </c>
      <c r="JG82" s="2269" t="n">
        <f aca="false">'03.24 по датам'!JG82-'03.24 НГДП по датам'!BV82</f>
        <v>0</v>
      </c>
      <c r="JH82" s="2269" t="n">
        <f aca="false">'03.24 по датам'!JH82-'03.24 НГДП по датам'!BW82</f>
        <v>0</v>
      </c>
      <c r="JI82" s="2269" t="n">
        <f aca="false">'03.24 по датам'!JI82-'03.24 НГДП по датам'!BX82</f>
        <v>0</v>
      </c>
      <c r="JJ82" s="2295" t="n">
        <f aca="false">'03.24 по датам'!JJ82-'03.24 НГДП по датам'!BY82</f>
        <v>0</v>
      </c>
      <c r="JK82" s="2296" t="n">
        <f aca="false">'03.24 НГДП по датам'!BZ82</f>
        <v>0</v>
      </c>
      <c r="JL82" s="2202" t="n">
        <f aca="false">SUBTOTAL(9,JG82:JJ82)</f>
        <v>0</v>
      </c>
      <c r="JM82" s="2107"/>
      <c r="JN82" s="2108"/>
      <c r="JO82" s="2256"/>
      <c r="JP82" s="2212" t="n">
        <f aca="false">JP$4:JP$4+SUMIF($C$5:JL$5,"Нараст. по остановкам",$C82:JL82)-SUMIF($C$5:JL$5,"Нараст.  по потенциалу",$C82:JL82)</f>
        <v>728.812</v>
      </c>
      <c r="JQ82" s="2213"/>
      <c r="JR82" s="2214" t="n">
        <f aca="false">'03.24 НГДП по датам'!CB82</f>
        <v>81.893</v>
      </c>
    </row>
    <row r="83" customFormat="false" ht="1.5" hidden="false" customHeight="true" outlineLevel="0" collapsed="false">
      <c r="A83" s="2215"/>
      <c r="B83" s="2215"/>
      <c r="C83" s="2216" t="n">
        <f aca="false">'03.24 по датам'!C83</f>
        <v>0</v>
      </c>
      <c r="D83" s="2216" t="n">
        <f aca="false">'03.24 по датам'!D83</f>
        <v>0</v>
      </c>
      <c r="E83" s="2216" t="n">
        <f aca="false">'03.24 по датам'!E83</f>
        <v>0</v>
      </c>
      <c r="F83" s="2216" t="n">
        <f aca="false">'03.24 по датам'!F83</f>
        <v>0</v>
      </c>
      <c r="G83" s="2217" t="n">
        <f aca="false">'03.24 по датам'!G83</f>
        <v>0</v>
      </c>
      <c r="H83" s="2217" t="n">
        <f aca="false">'03.24 по датам'!H83</f>
        <v>0</v>
      </c>
      <c r="I83" s="2217" t="n">
        <f aca="false">'03.24 по датам'!I83</f>
        <v>0</v>
      </c>
      <c r="J83" s="2217" t="n">
        <f aca="false">'03.24 по датам'!J83</f>
        <v>0</v>
      </c>
      <c r="K83" s="2217" t="n">
        <f aca="false">'03.24 по датам'!K83</f>
        <v>0</v>
      </c>
      <c r="L83" s="2217" t="n">
        <f aca="false">'03.24 по датам'!L83</f>
        <v>0</v>
      </c>
      <c r="M83" s="2217" t="n">
        <f aca="false">'03.24 по датам'!M83</f>
        <v>0</v>
      </c>
      <c r="N83" s="2217" t="n">
        <f aca="false">'03.24 по датам'!N83</f>
        <v>0</v>
      </c>
      <c r="O83" s="2217" t="n">
        <f aca="false">'03.24 по датам'!O83</f>
        <v>0</v>
      </c>
      <c r="P83" s="2217" t="n">
        <f aca="false">'03.24 по датам'!P83</f>
        <v>0</v>
      </c>
      <c r="Q83" s="2217" t="n">
        <f aca="false">'03.24 по датам'!Q83</f>
        <v>0</v>
      </c>
      <c r="R83" s="2217" t="n">
        <f aca="false">'03.24 по датам'!R83</f>
        <v>0</v>
      </c>
      <c r="S83" s="2217" t="n">
        <f aca="false">'03.24 по датам'!S83</f>
        <v>0</v>
      </c>
      <c r="T83" s="2217" t="n">
        <f aca="false">'03.24 по датам'!T83</f>
        <v>0</v>
      </c>
      <c r="U83" s="2217" t="n">
        <f aca="false">'03.24 по датам'!U83</f>
        <v>0</v>
      </c>
      <c r="V83" s="2217" t="n">
        <f aca="false">'03.24 по датам'!V83</f>
        <v>0</v>
      </c>
      <c r="W83" s="2217" t="n">
        <f aca="false">'03.24 по датам'!W83</f>
        <v>0</v>
      </c>
      <c r="X83" s="2218"/>
      <c r="Y83" s="2219"/>
      <c r="Z83" s="2220"/>
      <c r="AA83" s="2221"/>
      <c r="AB83" s="2221"/>
      <c r="AC83" s="2222" t="n">
        <f aca="false">'03.24 по датам'!AC83</f>
        <v>0</v>
      </c>
      <c r="AD83" s="2222" t="n">
        <f aca="false">'03.24 по датам'!AD83</f>
        <v>0</v>
      </c>
      <c r="AE83" s="2217" t="n">
        <f aca="false">'03.24 по датам'!AE83</f>
        <v>0</v>
      </c>
      <c r="AF83" s="2217" t="n">
        <f aca="false">'03.24 по датам'!AF83</f>
        <v>0</v>
      </c>
      <c r="AG83" s="2217" t="n">
        <f aca="false">'03.24 по датам'!AG83</f>
        <v>0</v>
      </c>
      <c r="AH83" s="2217" t="n">
        <f aca="false">'03.24 по датам'!AH83</f>
        <v>0</v>
      </c>
      <c r="AI83" s="2217" t="n">
        <f aca="false">'03.24 по датам'!AI83</f>
        <v>0</v>
      </c>
      <c r="AJ83" s="2217" t="n">
        <f aca="false">'03.24 по датам'!AJ83</f>
        <v>0</v>
      </c>
      <c r="AK83" s="2217" t="n">
        <f aca="false">'03.24 по датам'!AK83</f>
        <v>0</v>
      </c>
      <c r="AL83" s="2217" t="n">
        <f aca="false">'03.24 по датам'!AL83</f>
        <v>0</v>
      </c>
      <c r="AM83" s="2217" t="n">
        <f aca="false">'03.24 по датам'!AM83</f>
        <v>0</v>
      </c>
      <c r="AN83" s="2217" t="n">
        <f aca="false">'03.24 по датам'!AN83</f>
        <v>0</v>
      </c>
      <c r="AO83" s="2217" t="n">
        <f aca="false">'03.24 по датам'!AO83</f>
        <v>0</v>
      </c>
      <c r="AP83" s="2218"/>
      <c r="AQ83" s="2219"/>
      <c r="AR83" s="2220"/>
      <c r="AS83" s="2221"/>
      <c r="AT83" s="2221"/>
      <c r="AU83" s="2216" t="n">
        <f aca="false">'03.24 по датам'!AU83</f>
        <v>0</v>
      </c>
      <c r="AV83" s="2216" t="n">
        <f aca="false">'03.24 по датам'!AV83</f>
        <v>0</v>
      </c>
      <c r="AW83" s="2223" t="n">
        <f aca="false">'03.24 по датам'!AW83</f>
        <v>0</v>
      </c>
      <c r="AX83" s="2217" t="n">
        <f aca="false">'03.24 по датам'!AX83</f>
        <v>0</v>
      </c>
      <c r="AY83" s="2217" t="n">
        <f aca="false">'03.24 по датам'!AY83</f>
        <v>0</v>
      </c>
      <c r="AZ83" s="2217" t="n">
        <f aca="false">'03.24 по датам'!AZ83</f>
        <v>0</v>
      </c>
      <c r="BA83" s="2217" t="n">
        <f aca="false">'03.24 по датам'!BA83</f>
        <v>0</v>
      </c>
      <c r="BB83" s="2217" t="n">
        <f aca="false">'03.24 по датам'!BB83</f>
        <v>0</v>
      </c>
      <c r="BC83" s="2217" t="n">
        <f aca="false">'03.24 по датам'!BC83</f>
        <v>0</v>
      </c>
      <c r="BD83" s="2217" t="n">
        <f aca="false">'03.24 по датам'!BD83</f>
        <v>0</v>
      </c>
      <c r="BE83" s="2217" t="n">
        <f aca="false">'03.24 по датам'!BE83</f>
        <v>0</v>
      </c>
      <c r="BF83" s="2217" t="n">
        <f aca="false">'03.24 по датам'!BF83</f>
        <v>0</v>
      </c>
      <c r="BG83" s="2217" t="n">
        <f aca="false">'03.24 по датам'!BG83</f>
        <v>0</v>
      </c>
      <c r="BH83" s="2217" t="n">
        <f aca="false">'03.24 по датам'!BH83</f>
        <v>0</v>
      </c>
      <c r="BI83" s="2217" t="n">
        <f aca="false">'03.24 по датам'!BI83</f>
        <v>0</v>
      </c>
      <c r="BJ83" s="2217" t="n">
        <f aca="false">'03.24 по датам'!BJ83</f>
        <v>0</v>
      </c>
      <c r="BK83" s="2217" t="n">
        <f aca="false">'03.24 по датам'!BK83</f>
        <v>0</v>
      </c>
      <c r="BL83" s="2217" t="n">
        <f aca="false">'03.24 по датам'!BL83</f>
        <v>0</v>
      </c>
      <c r="BM83" s="2217" t="n">
        <f aca="false">'03.24 по датам'!BM83</f>
        <v>0</v>
      </c>
      <c r="BN83" s="2217" t="n">
        <f aca="false">'03.24 по датам'!BN83</f>
        <v>0</v>
      </c>
      <c r="BO83" s="2217" t="n">
        <f aca="false">'03.24 по датам'!BO83</f>
        <v>0</v>
      </c>
      <c r="BP83" s="2217" t="n">
        <f aca="false">'03.24 по датам'!BP83</f>
        <v>0</v>
      </c>
      <c r="BQ83" s="2217" t="n">
        <f aca="false">'03.24 по датам'!BQ83</f>
        <v>0</v>
      </c>
      <c r="BR83" s="2218"/>
      <c r="BS83" s="2219"/>
      <c r="BT83" s="2220"/>
      <c r="BU83" s="2221"/>
      <c r="BV83" s="2221"/>
      <c r="BW83" s="2222" t="n">
        <f aca="false">'03.24 по датам'!BW83</f>
        <v>0</v>
      </c>
      <c r="BX83" s="2217" t="n">
        <f aca="false">'03.24 по датам'!BX83</f>
        <v>0</v>
      </c>
      <c r="BY83" s="2217" t="n">
        <f aca="false">'03.24 по датам'!BY83</f>
        <v>0</v>
      </c>
      <c r="BZ83" s="2217" t="n">
        <f aca="false">'03.24 по датам'!BZ83</f>
        <v>0</v>
      </c>
      <c r="CA83" s="2217" t="n">
        <f aca="false">'03.24 по датам'!CA83</f>
        <v>0</v>
      </c>
      <c r="CB83" s="2217" t="n">
        <f aca="false">'03.24 по датам'!CB83</f>
        <v>0</v>
      </c>
      <c r="CC83" s="2217" t="n">
        <f aca="false">'03.24 по датам'!CC83</f>
        <v>0</v>
      </c>
      <c r="CD83" s="2217" t="n">
        <f aca="false">'03.24 по датам'!CD83</f>
        <v>0</v>
      </c>
      <c r="CE83" s="2217" t="n">
        <f aca="false">'03.24 по датам'!CE83</f>
        <v>0</v>
      </c>
      <c r="CF83" s="2217" t="n">
        <f aca="false">'03.24 по датам'!CF83</f>
        <v>0</v>
      </c>
      <c r="CG83" s="2217" t="n">
        <f aca="false">'03.24 по датам'!CG83</f>
        <v>0</v>
      </c>
      <c r="CH83" s="2217" t="n">
        <f aca="false">'03.24 по датам'!CH83</f>
        <v>0</v>
      </c>
      <c r="CI83" s="2217" t="n">
        <f aca="false">'03.24 по датам'!CI83</f>
        <v>0</v>
      </c>
      <c r="CJ83" s="2218"/>
      <c r="CK83" s="2219"/>
      <c r="CL83" s="2220"/>
      <c r="CM83" s="2221"/>
      <c r="CN83" s="2221"/>
      <c r="CO83" s="2221"/>
      <c r="CP83" s="2221"/>
      <c r="CQ83" s="2217" t="n">
        <f aca="false">'03.24 по датам'!CQ83</f>
        <v>0</v>
      </c>
      <c r="CR83" s="2217" t="n">
        <f aca="false">'03.24 по датам'!CR83</f>
        <v>0</v>
      </c>
      <c r="CS83" s="2217" t="n">
        <f aca="false">'03.24 по датам'!CS83</f>
        <v>0</v>
      </c>
      <c r="CT83" s="2217" t="n">
        <f aca="false">'03.24 по датам'!CT83</f>
        <v>0</v>
      </c>
      <c r="CU83" s="2217" t="n">
        <f aca="false">'03.24 по датам'!CU83</f>
        <v>0</v>
      </c>
      <c r="CV83" s="2217" t="n">
        <f aca="false">'03.24 по датам'!CV83</f>
        <v>0</v>
      </c>
      <c r="CW83" s="2217" t="n">
        <f aca="false">'03.24 по датам'!CW83</f>
        <v>0</v>
      </c>
      <c r="CX83" s="2217" t="n">
        <f aca="false">'03.24 по датам'!CX83</f>
        <v>0</v>
      </c>
      <c r="CY83" s="2217" t="n">
        <f aca="false">'03.24 по датам'!CY83</f>
        <v>0</v>
      </c>
      <c r="CZ83" s="2217" t="n">
        <f aca="false">'03.24 по датам'!CZ83</f>
        <v>0</v>
      </c>
      <c r="DA83" s="2217" t="n">
        <f aca="false">'03.24 по датам'!DA83</f>
        <v>0</v>
      </c>
      <c r="DB83" s="2217" t="n">
        <f aca="false">'03.24 по датам'!DB83</f>
        <v>0</v>
      </c>
      <c r="DC83" s="2217" t="n">
        <f aca="false">'03.24 по датам'!DC83</f>
        <v>0</v>
      </c>
      <c r="DD83" s="2218"/>
      <c r="DE83" s="2219"/>
      <c r="DF83" s="2220"/>
      <c r="DG83" s="2221"/>
      <c r="DH83" s="2221"/>
      <c r="DI83" s="2285" t="n">
        <f aca="false">'03.24 по датам'!DI83</f>
        <v>0</v>
      </c>
      <c r="DJ83" s="2217" t="n">
        <f aca="false">'03.24 по датам'!DJ83</f>
        <v>0</v>
      </c>
      <c r="DK83" s="2217" t="n">
        <f aca="false">'03.24 по датам'!DK83</f>
        <v>0</v>
      </c>
      <c r="DL83" s="2217" t="n">
        <f aca="false">'03.24 по датам'!DL83</f>
        <v>0</v>
      </c>
      <c r="DM83" s="2217" t="n">
        <f aca="false">'03.24 по датам'!DM83</f>
        <v>0</v>
      </c>
      <c r="DN83" s="2217" t="n">
        <f aca="false">'03.24 по датам'!DN83</f>
        <v>0</v>
      </c>
      <c r="DO83" s="2217" t="n">
        <f aca="false">'03.24 по датам'!DO83</f>
        <v>0</v>
      </c>
      <c r="DP83" s="2217" t="n">
        <f aca="false">'03.24 по датам'!DP83</f>
        <v>0</v>
      </c>
      <c r="DQ83" s="2217" t="n">
        <f aca="false">'03.24 по датам'!DQ83</f>
        <v>0</v>
      </c>
      <c r="DR83" s="2217" t="n">
        <f aca="false">'03.24 по датам'!DR83</f>
        <v>0</v>
      </c>
      <c r="DS83" s="2217" t="n">
        <f aca="false">'03.24 по датам'!DS83</f>
        <v>0</v>
      </c>
      <c r="DT83" s="2217" t="n">
        <f aca="false">'03.24 по датам'!DT83</f>
        <v>0</v>
      </c>
      <c r="DU83" s="2217" t="n">
        <f aca="false">'03.24 по датам'!DU83</f>
        <v>0</v>
      </c>
      <c r="DV83" s="2218"/>
      <c r="DW83" s="2219"/>
      <c r="DX83" s="2220"/>
      <c r="DY83" s="2221"/>
      <c r="DZ83" s="2221"/>
      <c r="EA83" s="2297" t="n">
        <f aca="false">'03.24 по датам'!EA83</f>
        <v>0</v>
      </c>
      <c r="EB83" s="2217" t="n">
        <f aca="false">'03.24 по датам'!EB83</f>
        <v>0</v>
      </c>
      <c r="EC83" s="2217" t="n">
        <f aca="false">'03.24 по датам'!EC83</f>
        <v>0</v>
      </c>
      <c r="ED83" s="2217" t="n">
        <f aca="false">'03.24 по датам'!ED83</f>
        <v>0</v>
      </c>
      <c r="EE83" s="2217" t="n">
        <f aca="false">'03.24 по датам'!EE83</f>
        <v>0</v>
      </c>
      <c r="EF83" s="2217" t="n">
        <f aca="false">'03.24 по датам'!EF83</f>
        <v>0</v>
      </c>
      <c r="EG83" s="2217" t="n">
        <f aca="false">'03.24 по датам'!EG83</f>
        <v>0</v>
      </c>
      <c r="EH83" s="2217" t="n">
        <f aca="false">'03.24 по датам'!EH83</f>
        <v>0</v>
      </c>
      <c r="EI83" s="2217" t="n">
        <f aca="false">'03.24 по датам'!EI83</f>
        <v>0</v>
      </c>
      <c r="EJ83" s="2217" t="n">
        <f aca="false">'03.24 по датам'!EJ83</f>
        <v>0</v>
      </c>
      <c r="EK83" s="2217" t="n">
        <f aca="false">'03.24 по датам'!EK83</f>
        <v>0</v>
      </c>
      <c r="EL83" s="2217" t="n">
        <f aca="false">'03.24 по датам'!EL83</f>
        <v>0</v>
      </c>
      <c r="EM83" s="2217" t="n">
        <f aca="false">'03.24 по датам'!EM83</f>
        <v>0</v>
      </c>
      <c r="EN83" s="2217" t="n">
        <f aca="false">'03.24 по датам'!EN83</f>
        <v>0</v>
      </c>
      <c r="EO83" s="2217" t="n">
        <f aca="false">'03.24 по датам'!EO83</f>
        <v>0</v>
      </c>
      <c r="EP83" s="2217" t="n">
        <f aca="false">'03.24 по датам'!EP83</f>
        <v>0</v>
      </c>
      <c r="EQ83" s="2217" t="n">
        <f aca="false">'03.24 по датам'!EQ83</f>
        <v>0</v>
      </c>
      <c r="ER83" s="2217" t="n">
        <f aca="false">'03.24 по датам'!ER83</f>
        <v>0</v>
      </c>
      <c r="ES83" s="2217" t="n">
        <f aca="false">'03.24 по датам'!ES83</f>
        <v>0</v>
      </c>
      <c r="ET83" s="2217" t="n">
        <f aca="false">'03.24 по датам'!ET83</f>
        <v>0</v>
      </c>
      <c r="EU83" s="2217" t="n">
        <f aca="false">'03.24 по датам'!EU83</f>
        <v>0</v>
      </c>
      <c r="EV83" s="2217" t="n">
        <f aca="false">'03.24 по датам'!EV83</f>
        <v>0</v>
      </c>
      <c r="EW83" s="2217" t="n">
        <f aca="false">'03.24 по датам'!EW83</f>
        <v>0</v>
      </c>
      <c r="EX83" s="2217" t="n">
        <f aca="false">'03.24 по датам'!EX83</f>
        <v>0</v>
      </c>
      <c r="EY83" s="2217" t="n">
        <f aca="false">'03.24 по датам'!EY83</f>
        <v>0</v>
      </c>
      <c r="EZ83" s="2218"/>
      <c r="FA83" s="2219"/>
      <c r="FB83" s="2220"/>
      <c r="FC83" s="2221"/>
      <c r="FD83" s="2221"/>
      <c r="FE83" s="2217" t="n">
        <f aca="false">'03.24 по датам'!FE83</f>
        <v>0</v>
      </c>
      <c r="FF83" s="2217" t="n">
        <f aca="false">'03.24 по датам'!FF83</f>
        <v>0</v>
      </c>
      <c r="FG83" s="2217" t="n">
        <f aca="false">'03.24 по датам'!FG83</f>
        <v>0</v>
      </c>
      <c r="FH83" s="2217" t="n">
        <f aca="false">'03.24 по датам'!FH83</f>
        <v>0</v>
      </c>
      <c r="FI83" s="2217" t="n">
        <f aca="false">'03.24 по датам'!FI83</f>
        <v>0</v>
      </c>
      <c r="FJ83" s="2217" t="n">
        <f aca="false">'03.24 по датам'!FJ83</f>
        <v>0</v>
      </c>
      <c r="FK83" s="2217" t="n">
        <f aca="false">'03.24 по датам'!FK83</f>
        <v>0</v>
      </c>
      <c r="FL83" s="2217" t="n">
        <f aca="false">'03.24 по датам'!FL83</f>
        <v>0</v>
      </c>
      <c r="FM83" s="2217" t="n">
        <f aca="false">'03.24 по датам'!FM83</f>
        <v>0</v>
      </c>
      <c r="FN83" s="2217" t="n">
        <f aca="false">'03.24 по датам'!FN83</f>
        <v>0</v>
      </c>
      <c r="FO83" s="2218"/>
      <c r="FP83" s="2219"/>
      <c r="FQ83" s="2220"/>
      <c r="FR83" s="2221"/>
      <c r="FS83" s="2221"/>
      <c r="FT83" s="2225"/>
      <c r="FU83" s="2225"/>
      <c r="FV83" s="2225"/>
      <c r="FW83" s="2225"/>
      <c r="FX83" s="2225"/>
      <c r="FY83" s="2225"/>
      <c r="FZ83" s="2225"/>
      <c r="GA83" s="2225"/>
      <c r="GB83" s="2225"/>
      <c r="GC83" s="2225"/>
      <c r="GD83" s="2225"/>
      <c r="GE83" s="2225"/>
      <c r="GF83" s="2225"/>
      <c r="GG83" s="2225"/>
      <c r="GH83" s="2225"/>
      <c r="GI83" s="2225"/>
      <c r="GJ83" s="2225"/>
      <c r="GK83" s="2225"/>
      <c r="GL83" s="2225"/>
      <c r="GM83" s="2225"/>
      <c r="GN83" s="2225"/>
      <c r="GO83" s="2225"/>
      <c r="GP83" s="2225"/>
      <c r="GQ83" s="2225"/>
      <c r="GR83" s="2225"/>
      <c r="GS83" s="2225"/>
      <c r="GT83" s="2218"/>
      <c r="GU83" s="2219"/>
      <c r="GV83" s="2220"/>
      <c r="GW83" s="2221"/>
      <c r="GX83" s="2221"/>
      <c r="GY83" s="2221"/>
      <c r="GZ83" s="2217" t="n">
        <f aca="false">'03.24 по датам'!GZ83</f>
        <v>0</v>
      </c>
      <c r="HA83" s="2217" t="n">
        <f aca="false">'03.24 по датам'!HA83</f>
        <v>0</v>
      </c>
      <c r="HB83" s="2226"/>
      <c r="HC83" s="2221"/>
      <c r="HD83" s="2227" t="n">
        <f aca="false">'03.24 по датам'!HD83</f>
        <v>0</v>
      </c>
      <c r="HE83" s="2226"/>
      <c r="HF83" s="2228"/>
      <c r="HG83" s="2229"/>
      <c r="HH83" s="2180"/>
      <c r="HI83" s="2230"/>
      <c r="HJ83" s="2225"/>
      <c r="HK83" s="2225"/>
      <c r="HL83" s="2225"/>
      <c r="HM83" s="2225"/>
      <c r="HN83" s="2225"/>
      <c r="HO83" s="2225"/>
      <c r="HP83" s="2225"/>
      <c r="HQ83" s="2225"/>
      <c r="HR83" s="2225"/>
      <c r="HS83" s="2225"/>
      <c r="HT83" s="2225"/>
      <c r="HU83" s="2225"/>
      <c r="HV83" s="2225"/>
      <c r="HW83" s="2225"/>
      <c r="HX83" s="2225"/>
      <c r="HY83" s="2225"/>
      <c r="HZ83" s="2225"/>
      <c r="IA83" s="2218"/>
      <c r="IB83" s="2219"/>
      <c r="IC83" s="2220"/>
      <c r="ID83" s="2221"/>
      <c r="IE83" s="2221"/>
      <c r="IF83" s="2231" t="n">
        <f aca="false">'03.24 по датам'!IF83</f>
        <v>0</v>
      </c>
      <c r="IG83" s="2231" t="n">
        <f aca="false">'03.24 по датам'!IG83</f>
        <v>0</v>
      </c>
      <c r="IH83" s="2231" t="n">
        <f aca="false">'03.24 по датам'!IH83</f>
        <v>0</v>
      </c>
      <c r="II83" s="2232"/>
      <c r="IJ83" s="2233"/>
      <c r="IK83" s="1302"/>
      <c r="IL83" s="1302"/>
      <c r="IM83" s="2234" t="n">
        <f aca="false">'03.24 по датам'!IM83</f>
        <v>0</v>
      </c>
      <c r="IN83" s="2234" t="n">
        <f aca="false">'03.24 по датам'!IN83</f>
        <v>0</v>
      </c>
      <c r="IO83" s="2217" t="n">
        <f aca="false">'03.24 по датам'!IO83</f>
        <v>0</v>
      </c>
      <c r="IP83" s="2217" t="n">
        <f aca="false">'03.24 по датам'!IP83</f>
        <v>0</v>
      </c>
      <c r="IQ83" s="2217" t="n">
        <f aca="false">'03.24 по датам'!IQ83</f>
        <v>0</v>
      </c>
      <c r="IR83" s="2217" t="n">
        <f aca="false">'03.24 по датам'!IR83</f>
        <v>0</v>
      </c>
      <c r="IS83" s="2217" t="n">
        <f aca="false">'03.24 по датам'!IS83</f>
        <v>0</v>
      </c>
      <c r="IT83" s="2217" t="n">
        <f aca="false">'03.24 по датам'!IT83</f>
        <v>0</v>
      </c>
      <c r="IU83" s="2217" t="n">
        <f aca="false">'03.24 по датам'!IU83</f>
        <v>0</v>
      </c>
      <c r="IV83" s="2217" t="n">
        <f aca="false">'03.24 по датам'!IV83</f>
        <v>0</v>
      </c>
      <c r="IW83" s="2218"/>
      <c r="IX83" s="2219"/>
      <c r="IY83" s="2220"/>
      <c r="IZ83" s="2221"/>
      <c r="JA83" s="2221"/>
      <c r="JB83" s="2217" t="n">
        <f aca="false">'03.24 по датам'!JB83</f>
        <v>0</v>
      </c>
      <c r="JC83" s="2226"/>
      <c r="JD83" s="2217" t="n">
        <f aca="false">'03.24 по датам'!JD83</f>
        <v>0</v>
      </c>
      <c r="JE83" s="2221"/>
      <c r="JF83" s="2221"/>
      <c r="JG83" s="2231" t="n">
        <f aca="false">'03.24 по датам'!JG83</f>
        <v>0</v>
      </c>
      <c r="JH83" s="2231" t="n">
        <f aca="false">'03.24 по датам'!JH83</f>
        <v>0</v>
      </c>
      <c r="JI83" s="2231" t="n">
        <f aca="false">'03.24 по датам'!JI83</f>
        <v>0</v>
      </c>
      <c r="JJ83" s="2231" t="n">
        <f aca="false">'03.24 по датам'!JJ83</f>
        <v>0</v>
      </c>
      <c r="JK83" s="2270"/>
      <c r="JL83" s="1302"/>
      <c r="JM83" s="2236"/>
      <c r="JN83" s="2236"/>
      <c r="JO83" s="2237"/>
      <c r="JP83" s="2236"/>
      <c r="JQ83" s="2236"/>
      <c r="JR83" s="2237"/>
    </row>
    <row r="84" customFormat="false" ht="11.25" hidden="false" customHeight="true" outlineLevel="0" collapsed="false">
      <c r="A84" s="2056" t="n">
        <f aca="false">A80+1</f>
        <v>45370</v>
      </c>
      <c r="B84" s="2057" t="s">
        <v>662</v>
      </c>
      <c r="C84" s="2067" t="n">
        <f aca="false">'03.24 по датам'!C84</f>
        <v>0</v>
      </c>
      <c r="D84" s="2058" t="n">
        <f aca="false">'03.24 по датам'!D84</f>
        <v>0</v>
      </c>
      <c r="E84" s="2067" t="n">
        <f aca="false">'03.24 по датам'!E84</f>
        <v>0</v>
      </c>
      <c r="F84" s="2067" t="n">
        <f aca="false">'03.24 по датам'!F84</f>
        <v>0</v>
      </c>
      <c r="G84" s="2092" t="n">
        <f aca="false">'03.24 по датам'!G84</f>
        <v>0</v>
      </c>
      <c r="H84" s="2092" t="n">
        <f aca="false">'03.24 по датам'!H84</f>
        <v>0</v>
      </c>
      <c r="I84" s="2092" t="n">
        <f aca="false">'03.24 по датам'!I84</f>
        <v>0</v>
      </c>
      <c r="J84" s="2092" t="n">
        <f aca="false">'03.24 по датам'!J84</f>
        <v>0</v>
      </c>
      <c r="K84" s="2092" t="n">
        <f aca="false">'03.24 по датам'!K84</f>
        <v>0</v>
      </c>
      <c r="L84" s="2092" t="n">
        <f aca="false">'03.24 по датам'!L84</f>
        <v>0</v>
      </c>
      <c r="M84" s="2092" t="n">
        <f aca="false">'03.24 по датам'!M84</f>
        <v>0</v>
      </c>
      <c r="N84" s="2092" t="n">
        <f aca="false">'03.24 по датам'!N84</f>
        <v>0</v>
      </c>
      <c r="O84" s="2092" t="n">
        <f aca="false">'03.24 по датам'!O84</f>
        <v>0</v>
      </c>
      <c r="P84" s="2092" t="n">
        <f aca="false">'03.24 по датам'!P84</f>
        <v>0</v>
      </c>
      <c r="Q84" s="2092" t="n">
        <f aca="false">'03.24 по датам'!Q84</f>
        <v>0</v>
      </c>
      <c r="R84" s="2092" t="n">
        <f aca="false">'03.24 по датам'!R84</f>
        <v>0</v>
      </c>
      <c r="S84" s="2092" t="n">
        <f aca="false">'03.24 по датам'!S84</f>
        <v>0</v>
      </c>
      <c r="T84" s="2092" t="n">
        <f aca="false">'03.24 по датам'!T84</f>
        <v>0</v>
      </c>
      <c r="U84" s="2092" t="n">
        <f aca="false">'03.24 по датам'!U84</f>
        <v>0</v>
      </c>
      <c r="V84" s="2092" t="n">
        <f aca="false">'03.24 по датам'!V84</f>
        <v>0</v>
      </c>
      <c r="W84" s="2287" t="n">
        <f aca="false">'03.24 по датам'!W84</f>
        <v>0</v>
      </c>
      <c r="X84" s="2242"/>
      <c r="Y84" s="2243"/>
      <c r="Z84" s="2248"/>
      <c r="AA84" s="2062"/>
      <c r="AB84" s="2063"/>
      <c r="AC84" s="2241" t="n">
        <f aca="false">'03.24 по датам'!AC84</f>
        <v>0</v>
      </c>
      <c r="AD84" s="2241" t="n">
        <f aca="false">'03.24 по датам'!AD84</f>
        <v>0</v>
      </c>
      <c r="AE84" s="2065" t="n">
        <f aca="false">'03.24 по датам'!AE84</f>
        <v>0</v>
      </c>
      <c r="AF84" s="2065" t="n">
        <f aca="false">'03.24 по датам'!AF84</f>
        <v>0</v>
      </c>
      <c r="AG84" s="2065" t="n">
        <f aca="false">'03.24 по датам'!AG84</f>
        <v>0</v>
      </c>
      <c r="AH84" s="2065" t="n">
        <f aca="false">'03.24 по датам'!AH84</f>
        <v>0</v>
      </c>
      <c r="AI84" s="2065" t="n">
        <f aca="false">'03.24 по датам'!AI84</f>
        <v>0</v>
      </c>
      <c r="AJ84" s="2065" t="n">
        <f aca="false">'03.24 по датам'!AJ84</f>
        <v>0</v>
      </c>
      <c r="AK84" s="2065" t="n">
        <f aca="false">'03.24 по датам'!AK84</f>
        <v>0</v>
      </c>
      <c r="AL84" s="2065" t="n">
        <f aca="false">'03.24 по датам'!AL84</f>
        <v>0</v>
      </c>
      <c r="AM84" s="2065" t="n">
        <f aca="false">'03.24 по датам'!AM84</f>
        <v>0</v>
      </c>
      <c r="AN84" s="2065" t="n">
        <f aca="false">'03.24 по датам'!AN84</f>
        <v>0</v>
      </c>
      <c r="AO84" s="2066" t="n">
        <f aca="false">'03.24 по датам'!AO84</f>
        <v>0</v>
      </c>
      <c r="AP84" s="2238"/>
      <c r="AQ84" s="2239"/>
      <c r="AR84" s="2240"/>
      <c r="AS84" s="2062"/>
      <c r="AT84" s="2063"/>
      <c r="AU84" s="2064" t="str">
        <f aca="false">'03.24 по датам'!AU84</f>
        <v>Вынгапуровское</v>
      </c>
      <c r="AV84" s="2241" t="n">
        <f aca="false">'03.24 по датам'!AV84</f>
        <v>0</v>
      </c>
      <c r="AW84" s="2067" t="n">
        <f aca="false">'03.24 по датам'!AW84</f>
        <v>0</v>
      </c>
      <c r="AX84" s="2065" t="n">
        <f aca="false">'03.24 по датам'!AX84</f>
        <v>0</v>
      </c>
      <c r="AY84" s="2065" t="n">
        <f aca="false">'03.24 по датам'!AY84</f>
        <v>0</v>
      </c>
      <c r="AZ84" s="2065" t="n">
        <f aca="false">'03.24 по датам'!AZ84</f>
        <v>0</v>
      </c>
      <c r="BA84" s="2065" t="n">
        <f aca="false">'03.24 по датам'!BA84</f>
        <v>0</v>
      </c>
      <c r="BB84" s="2065" t="n">
        <f aca="false">'03.24 по датам'!BB84</f>
        <v>0</v>
      </c>
      <c r="BC84" s="2065" t="n">
        <f aca="false">'03.24 по датам'!BC84</f>
        <v>0</v>
      </c>
      <c r="BD84" s="2065" t="n">
        <f aca="false">'03.24 по датам'!BD84</f>
        <v>0</v>
      </c>
      <c r="BE84" s="2065" t="n">
        <f aca="false">'03.24 по датам'!BE84</f>
        <v>0</v>
      </c>
      <c r="BF84" s="2065" t="n">
        <f aca="false">'03.24 по датам'!BF84</f>
        <v>0</v>
      </c>
      <c r="BG84" s="2065" t="n">
        <f aca="false">'03.24 по датам'!BG84</f>
        <v>0</v>
      </c>
      <c r="BH84" s="2065" t="n">
        <f aca="false">'03.24 по датам'!BH84</f>
        <v>0</v>
      </c>
      <c r="BI84" s="2065" t="n">
        <f aca="false">'03.24 по датам'!BI84</f>
        <v>0</v>
      </c>
      <c r="BJ84" s="2065" t="n">
        <f aca="false">'03.24 по датам'!BJ84</f>
        <v>0</v>
      </c>
      <c r="BK84" s="2065" t="n">
        <f aca="false">'03.24 по датам'!BK84</f>
        <v>0</v>
      </c>
      <c r="BL84" s="2065" t="n">
        <f aca="false">'03.24 по датам'!BL84</f>
        <v>0</v>
      </c>
      <c r="BM84" s="2065" t="n">
        <f aca="false">'03.24 по датам'!BM84</f>
        <v>0</v>
      </c>
      <c r="BN84" s="2065" t="n">
        <f aca="false">'03.24 по датам'!BN84</f>
        <v>0</v>
      </c>
      <c r="BO84" s="2065" t="n">
        <f aca="false">'03.24 по датам'!BO84</f>
        <v>0</v>
      </c>
      <c r="BP84" s="2065" t="n">
        <f aca="false">'03.24 по датам'!BP84</f>
        <v>0</v>
      </c>
      <c r="BQ84" s="2066" t="n">
        <f aca="false">'03.24 по датам'!BQ84</f>
        <v>0</v>
      </c>
      <c r="BR84" s="2238"/>
      <c r="BS84" s="2239"/>
      <c r="BT84" s="2240"/>
      <c r="BU84" s="2062"/>
      <c r="BV84" s="2063"/>
      <c r="BW84" s="2083" t="n">
        <f aca="false">'03.24 по датам'!BW84</f>
        <v>0</v>
      </c>
      <c r="BX84" s="2065" t="n">
        <f aca="false">'03.24 по датам'!BX84</f>
        <v>0</v>
      </c>
      <c r="BY84" s="2065" t="n">
        <f aca="false">'03.24 по датам'!BY84</f>
        <v>0</v>
      </c>
      <c r="BZ84" s="2065" t="n">
        <f aca="false">'03.24 по датам'!BZ84</f>
        <v>0</v>
      </c>
      <c r="CA84" s="2065" t="n">
        <f aca="false">'03.24 по датам'!CA84</f>
        <v>0</v>
      </c>
      <c r="CB84" s="2065" t="n">
        <f aca="false">'03.24 по датам'!CB84</f>
        <v>0</v>
      </c>
      <c r="CC84" s="2065" t="n">
        <f aca="false">'03.24 по датам'!CC84</f>
        <v>0</v>
      </c>
      <c r="CD84" s="2065" t="n">
        <f aca="false">'03.24 по датам'!CD84</f>
        <v>0</v>
      </c>
      <c r="CE84" s="2065" t="n">
        <f aca="false">'03.24 по датам'!CE84</f>
        <v>0</v>
      </c>
      <c r="CF84" s="2065" t="n">
        <f aca="false">'03.24 по датам'!CF84</f>
        <v>0</v>
      </c>
      <c r="CG84" s="2065" t="n">
        <f aca="false">'03.24 по датам'!CG84</f>
        <v>0</v>
      </c>
      <c r="CH84" s="2065" t="n">
        <f aca="false">'03.24 по датам'!CH84</f>
        <v>0</v>
      </c>
      <c r="CI84" s="2066" t="n">
        <f aca="false">'03.24 по датам'!CI84</f>
        <v>0</v>
      </c>
      <c r="CJ84" s="2238"/>
      <c r="CK84" s="2239"/>
      <c r="CL84" s="2240"/>
      <c r="CM84" s="2062"/>
      <c r="CN84" s="2063"/>
      <c r="CO84" s="2063"/>
      <c r="CP84" s="2063"/>
      <c r="CQ84" s="2065" t="n">
        <f aca="false">'03.24 по датам'!CQ84</f>
        <v>0</v>
      </c>
      <c r="CR84" s="2065" t="n">
        <f aca="false">'03.24 по датам'!CR84</f>
        <v>0</v>
      </c>
      <c r="CS84" s="2065" t="n">
        <f aca="false">'03.24 по датам'!CS84</f>
        <v>0</v>
      </c>
      <c r="CT84" s="2065" t="n">
        <f aca="false">'03.24 по датам'!CT84</f>
        <v>0</v>
      </c>
      <c r="CU84" s="2065" t="n">
        <f aca="false">'03.24 по датам'!CU84</f>
        <v>0</v>
      </c>
      <c r="CV84" s="2065" t="n">
        <f aca="false">'03.24 по датам'!CV84</f>
        <v>0</v>
      </c>
      <c r="CW84" s="2065" t="n">
        <f aca="false">'03.24 по датам'!CW84</f>
        <v>0</v>
      </c>
      <c r="CX84" s="2065" t="n">
        <f aca="false">'03.24 по датам'!CX84</f>
        <v>0</v>
      </c>
      <c r="CY84" s="2065" t="n">
        <f aca="false">'03.24 по датам'!CY84</f>
        <v>0</v>
      </c>
      <c r="CZ84" s="2065" t="n">
        <f aca="false">'03.24 по датам'!CZ84</f>
        <v>0</v>
      </c>
      <c r="DA84" s="2065" t="n">
        <f aca="false">'03.24 по датам'!DA84</f>
        <v>0</v>
      </c>
      <c r="DB84" s="2065" t="n">
        <f aca="false">'03.24 по датам'!DB84</f>
        <v>0</v>
      </c>
      <c r="DC84" s="2066" t="n">
        <f aca="false">'03.24 по датам'!DC84</f>
        <v>0</v>
      </c>
      <c r="DD84" s="2238"/>
      <c r="DE84" s="2239"/>
      <c r="DF84" s="2240"/>
      <c r="DG84" s="2069"/>
      <c r="DH84" s="2070"/>
      <c r="DI84" s="2068" t="n">
        <f aca="false">'03.24 по датам'!DI84</f>
        <v>0</v>
      </c>
      <c r="DJ84" s="2065" t="n">
        <f aca="false">'03.24 по датам'!DJ84</f>
        <v>0</v>
      </c>
      <c r="DK84" s="2065" t="n">
        <f aca="false">'03.24 по датам'!DK84</f>
        <v>0</v>
      </c>
      <c r="DL84" s="2065" t="n">
        <f aca="false">'03.24 по датам'!DL84</f>
        <v>0</v>
      </c>
      <c r="DM84" s="2065" t="n">
        <f aca="false">'03.24 по датам'!DM84</f>
        <v>0</v>
      </c>
      <c r="DN84" s="2065" t="n">
        <f aca="false">'03.24 по датам'!DN84</f>
        <v>0</v>
      </c>
      <c r="DO84" s="2065" t="n">
        <f aca="false">'03.24 по датам'!DO84</f>
        <v>0</v>
      </c>
      <c r="DP84" s="2065" t="n">
        <f aca="false">'03.24 по датам'!DP84</f>
        <v>0</v>
      </c>
      <c r="DQ84" s="2065" t="n">
        <f aca="false">'03.24 по датам'!DQ84</f>
        <v>0</v>
      </c>
      <c r="DR84" s="2065" t="n">
        <f aca="false">'03.24 по датам'!DR84</f>
        <v>0</v>
      </c>
      <c r="DS84" s="2065" t="n">
        <f aca="false">'03.24 по датам'!DS84</f>
        <v>0</v>
      </c>
      <c r="DT84" s="2065" t="n">
        <f aca="false">'03.24 по датам'!DT84</f>
        <v>0</v>
      </c>
      <c r="DU84" s="2066" t="n">
        <f aca="false">'03.24 по датам'!DU84</f>
        <v>0</v>
      </c>
      <c r="DV84" s="2238"/>
      <c r="DW84" s="2239"/>
      <c r="DX84" s="2240"/>
      <c r="DY84" s="2069"/>
      <c r="DZ84" s="2070"/>
      <c r="EA84" s="2065" t="n">
        <f aca="false">'03.24 по датам'!EA84</f>
        <v>0</v>
      </c>
      <c r="EB84" s="2065" t="n">
        <f aca="false">'03.24 по датам'!EB84</f>
        <v>0</v>
      </c>
      <c r="EC84" s="2065" t="n">
        <f aca="false">'03.24 по датам'!EC84</f>
        <v>0</v>
      </c>
      <c r="ED84" s="2065" t="n">
        <f aca="false">'03.24 по датам'!ED84</f>
        <v>0</v>
      </c>
      <c r="EE84" s="2092" t="n">
        <f aca="false">'03.24 по датам'!EE84</f>
        <v>0</v>
      </c>
      <c r="EF84" s="2065" t="n">
        <f aca="false">'03.24 по датам'!EF84</f>
        <v>0</v>
      </c>
      <c r="EG84" s="2065" t="n">
        <f aca="false">'03.24 по датам'!EG84</f>
        <v>0</v>
      </c>
      <c r="EH84" s="2065" t="n">
        <f aca="false">'03.24 по датам'!EH84</f>
        <v>0</v>
      </c>
      <c r="EI84" s="2065" t="n">
        <f aca="false">'03.24 по датам'!EI84</f>
        <v>0</v>
      </c>
      <c r="EJ84" s="2065" t="n">
        <f aca="false">'03.24 по датам'!EJ84</f>
        <v>0</v>
      </c>
      <c r="EK84" s="2065" t="n">
        <f aca="false">'03.24 по датам'!EK84</f>
        <v>0</v>
      </c>
      <c r="EL84" s="2065" t="n">
        <f aca="false">'03.24 по датам'!EL84</f>
        <v>0</v>
      </c>
      <c r="EM84" s="2065" t="n">
        <f aca="false">'03.24 по датам'!EM84</f>
        <v>0</v>
      </c>
      <c r="EN84" s="2065" t="n">
        <f aca="false">'03.24 по датам'!EN84</f>
        <v>0</v>
      </c>
      <c r="EO84" s="2065" t="n">
        <f aca="false">'03.24 по датам'!EO84</f>
        <v>0</v>
      </c>
      <c r="EP84" s="2065" t="n">
        <f aca="false">'03.24 по датам'!EP84</f>
        <v>0</v>
      </c>
      <c r="EQ84" s="2065" t="n">
        <f aca="false">'03.24 по датам'!EQ84</f>
        <v>0</v>
      </c>
      <c r="ER84" s="2065" t="n">
        <f aca="false">'03.24 по датам'!ER84</f>
        <v>0</v>
      </c>
      <c r="ES84" s="2065" t="n">
        <f aca="false">'03.24 по датам'!ES84</f>
        <v>0</v>
      </c>
      <c r="ET84" s="2065" t="n">
        <f aca="false">'03.24 по датам'!ET84</f>
        <v>0</v>
      </c>
      <c r="EU84" s="2065" t="n">
        <f aca="false">'03.24 по датам'!EU84</f>
        <v>0</v>
      </c>
      <c r="EV84" s="2065" t="n">
        <f aca="false">'03.24 по датам'!EV84</f>
        <v>0</v>
      </c>
      <c r="EW84" s="2065" t="n">
        <f aca="false">'03.24 по датам'!EW84</f>
        <v>0</v>
      </c>
      <c r="EX84" s="2065" t="n">
        <f aca="false">'03.24 по датам'!EX84</f>
        <v>0</v>
      </c>
      <c r="EY84" s="2066" t="n">
        <f aca="false">'03.24 по датам'!EY84</f>
        <v>0</v>
      </c>
      <c r="EZ84" s="2238"/>
      <c r="FA84" s="2239"/>
      <c r="FB84" s="2240"/>
      <c r="FC84" s="2069"/>
      <c r="FD84" s="2070"/>
      <c r="FE84" s="2065" t="n">
        <f aca="false">'03.24 по датам'!FE84</f>
        <v>0</v>
      </c>
      <c r="FF84" s="2065" t="n">
        <f aca="false">'03.24 по датам'!FF84</f>
        <v>0</v>
      </c>
      <c r="FG84" s="2065" t="n">
        <f aca="false">'03.24 по датам'!FG84</f>
        <v>0</v>
      </c>
      <c r="FH84" s="2065" t="n">
        <f aca="false">'03.24 по датам'!FH84</f>
        <v>0</v>
      </c>
      <c r="FI84" s="2065" t="n">
        <f aca="false">'03.24 по датам'!FI84</f>
        <v>0</v>
      </c>
      <c r="FJ84" s="2065" t="n">
        <f aca="false">'03.24 по датам'!FJ84</f>
        <v>0</v>
      </c>
      <c r="FK84" s="2065" t="n">
        <f aca="false">'03.24 по датам'!FK84</f>
        <v>0</v>
      </c>
      <c r="FL84" s="2065" t="n">
        <f aca="false">'03.24 по датам'!FL84</f>
        <v>0</v>
      </c>
      <c r="FM84" s="2065" t="n">
        <f aca="false">'03.24 по датам'!FM84</f>
        <v>0</v>
      </c>
      <c r="FN84" s="2066" t="n">
        <f aca="false">'03.24 по датам'!FN84</f>
        <v>0</v>
      </c>
      <c r="FO84" s="2238"/>
      <c r="FP84" s="2239"/>
      <c r="FQ84" s="2240"/>
      <c r="FR84" s="2069"/>
      <c r="FS84" s="2070"/>
      <c r="FT84" s="2274"/>
      <c r="FU84" s="2274"/>
      <c r="FV84" s="2274"/>
      <c r="FW84" s="2274"/>
      <c r="FX84" s="2274"/>
      <c r="FY84" s="2274"/>
      <c r="FZ84" s="2274"/>
      <c r="GA84" s="2274"/>
      <c r="GB84" s="2274"/>
      <c r="GC84" s="2274"/>
      <c r="GD84" s="2274"/>
      <c r="GE84" s="2274"/>
      <c r="GF84" s="2274"/>
      <c r="GG84" s="2274"/>
      <c r="GH84" s="2274"/>
      <c r="GI84" s="2274"/>
      <c r="GJ84" s="2274"/>
      <c r="GK84" s="2274"/>
      <c r="GL84" s="2274"/>
      <c r="GM84" s="2274"/>
      <c r="GN84" s="2274"/>
      <c r="GO84" s="2274"/>
      <c r="GP84" s="2274"/>
      <c r="GQ84" s="2274"/>
      <c r="GR84" s="2274"/>
      <c r="GS84" s="2275"/>
      <c r="GT84" s="2238"/>
      <c r="GU84" s="2239"/>
      <c r="GV84" s="2240"/>
      <c r="GW84" s="2076"/>
      <c r="GX84" s="2063"/>
      <c r="GY84" s="2062"/>
      <c r="GZ84" s="2077" t="n">
        <f aca="false">'03.24 по датам'!GZ84</f>
        <v>0</v>
      </c>
      <c r="HA84" s="2078" t="n">
        <f aca="false">'03.24 по датам'!HA84</f>
        <v>0</v>
      </c>
      <c r="HB84" s="2272"/>
      <c r="HC84" s="2080"/>
      <c r="HD84" s="2247" t="n">
        <f aca="false">'03.24 по датам'!HD84</f>
        <v>0</v>
      </c>
      <c r="HE84" s="2272"/>
      <c r="HF84" s="2082"/>
      <c r="HG84" s="2068"/>
      <c r="HH84" s="2068"/>
      <c r="HI84" s="2273"/>
      <c r="HJ84" s="2072"/>
      <c r="HK84" s="2072"/>
      <c r="HL84" s="2072"/>
      <c r="HM84" s="2072"/>
      <c r="HN84" s="2072"/>
      <c r="HO84" s="2072"/>
      <c r="HP84" s="2072"/>
      <c r="HQ84" s="2072"/>
      <c r="HR84" s="2072"/>
      <c r="HS84" s="2072"/>
      <c r="HT84" s="2072"/>
      <c r="HU84" s="2072"/>
      <c r="HV84" s="2072"/>
      <c r="HW84" s="2072"/>
      <c r="HX84" s="2072"/>
      <c r="HY84" s="2072"/>
      <c r="HZ84" s="2073"/>
      <c r="IA84" s="2242"/>
      <c r="IB84" s="2243"/>
      <c r="IC84" s="2240"/>
      <c r="ID84" s="2062"/>
      <c r="IE84" s="2076"/>
      <c r="IF84" s="2085" t="n">
        <f aca="false">'03.24 по датам'!IF84</f>
        <v>0</v>
      </c>
      <c r="IG84" s="2085" t="n">
        <f aca="false">'03.24 по датам'!IG84</f>
        <v>0</v>
      </c>
      <c r="IH84" s="2086" t="n">
        <f aca="false">'03.24 по датам'!IH84</f>
        <v>0</v>
      </c>
      <c r="II84" s="2249"/>
      <c r="IJ84" s="2250"/>
      <c r="IK84" s="2089"/>
      <c r="IL84" s="2090"/>
      <c r="IM84" s="2091" t="n">
        <f aca="false">'03.24 по датам'!IM84</f>
        <v>0</v>
      </c>
      <c r="IN84" s="2092" t="n">
        <f aca="false">'03.24 по датам'!IN84</f>
        <v>0</v>
      </c>
      <c r="IO84" s="2093" t="n">
        <f aca="false">'03.24 по датам'!IO84</f>
        <v>0</v>
      </c>
      <c r="IP84" s="2093" t="n">
        <f aca="false">'03.24 по датам'!IP84</f>
        <v>0</v>
      </c>
      <c r="IQ84" s="2093" t="n">
        <f aca="false">'03.24 по датам'!IQ84</f>
        <v>0</v>
      </c>
      <c r="IR84" s="2093" t="n">
        <f aca="false">'03.24 по датам'!IR84</f>
        <v>0</v>
      </c>
      <c r="IS84" s="2093" t="n">
        <f aca="false">'03.24 по датам'!IS84</f>
        <v>0</v>
      </c>
      <c r="IT84" s="2093" t="n">
        <f aca="false">'03.24 по датам'!IT84</f>
        <v>0</v>
      </c>
      <c r="IU84" s="2093" t="n">
        <f aca="false">'03.24 по датам'!IU84</f>
        <v>0</v>
      </c>
      <c r="IV84" s="2094" t="n">
        <f aca="false">'03.24 по датам'!IV84</f>
        <v>0</v>
      </c>
      <c r="IW84" s="2251"/>
      <c r="IX84" s="2252"/>
      <c r="IY84" s="2253"/>
      <c r="IZ84" s="2062"/>
      <c r="JA84" s="2063"/>
      <c r="JB84" s="2098" t="n">
        <f aca="false">'03.24 по датам'!JB84</f>
        <v>0</v>
      </c>
      <c r="JC84" s="2245"/>
      <c r="JD84" s="2100" t="n">
        <f aca="false">'03.24 по датам'!JD84</f>
        <v>0</v>
      </c>
      <c r="JE84" s="2101"/>
      <c r="JF84" s="2102"/>
      <c r="JG84" s="2254" t="n">
        <f aca="false">'03.24 по датам'!JG84</f>
        <v>0</v>
      </c>
      <c r="JH84" s="2254" t="n">
        <f aca="false">'03.24 по датам'!JH84</f>
        <v>0</v>
      </c>
      <c r="JI84" s="2103" t="n">
        <f aca="false">'03.24 по датам'!JI84</f>
        <v>0</v>
      </c>
      <c r="JJ84" s="2291" t="n">
        <f aca="false">'03.24 по датам'!JJ84</f>
        <v>0</v>
      </c>
      <c r="JK84" s="2292"/>
      <c r="JL84" s="2106"/>
      <c r="JM84" s="2107" t="e">
        <f aca="false">JM$4:JM$4+SUMIF($C$5:JL$5,"Нараст. баланс",$C86:JL86)+SUMIF($C$7:JH$7,"Итого (с ВНР)",$C86:JH86)-SUMIF($C$5:JL$5,"Геол. снижение,  т/сут",$C86:JL86)-SUMIF(JJ$7:JL$7,"Итого",JJ86:JL86)-SUMIF($C$7:JL$7,"Итого (с ВСП)",$C86:JL86)</f>
        <v>#VALUE!</v>
      </c>
      <c r="JN84" s="2108"/>
      <c r="JO84" s="2256" t="e">
        <f aca="false">'03.24 НГДП по датам'!CA84:CA86</f>
        <v>#VALUE!</v>
      </c>
      <c r="JP84" s="2110"/>
      <c r="JQ84" s="2111"/>
      <c r="JR84" s="2257"/>
    </row>
    <row r="85" customFormat="false" ht="11.25" hidden="false" customHeight="true" outlineLevel="0" collapsed="false">
      <c r="A85" s="2056"/>
      <c r="B85" s="2113" t="s">
        <v>663</v>
      </c>
      <c r="C85" s="2123" t="n">
        <f aca="false">'03.24 по датам'!C85</f>
        <v>0</v>
      </c>
      <c r="D85" s="2114" t="n">
        <f aca="false">'03.24 по датам'!D85</f>
        <v>0</v>
      </c>
      <c r="E85" s="2123" t="n">
        <f aca="false">'03.24 по датам'!E85</f>
        <v>0</v>
      </c>
      <c r="F85" s="2123" t="n">
        <f aca="false">'03.24 по датам'!F85</f>
        <v>0</v>
      </c>
      <c r="G85" s="2150" t="n">
        <f aca="false">'03.24 по датам'!G85</f>
        <v>0</v>
      </c>
      <c r="H85" s="2150" t="n">
        <f aca="false">'03.24 по датам'!H85</f>
        <v>0</v>
      </c>
      <c r="I85" s="2150" t="n">
        <f aca="false">'03.24 по датам'!I85</f>
        <v>0</v>
      </c>
      <c r="J85" s="2150" t="n">
        <f aca="false">'03.24 по датам'!J85</f>
        <v>0</v>
      </c>
      <c r="K85" s="2150" t="n">
        <f aca="false">'03.24 по датам'!K85</f>
        <v>0</v>
      </c>
      <c r="L85" s="2150" t="n">
        <f aca="false">'03.24 по датам'!L85</f>
        <v>0</v>
      </c>
      <c r="M85" s="2150" t="n">
        <f aca="false">'03.24 по датам'!M85</f>
        <v>0</v>
      </c>
      <c r="N85" s="2150" t="n">
        <f aca="false">'03.24 по датам'!N85</f>
        <v>0</v>
      </c>
      <c r="O85" s="2150" t="n">
        <f aca="false">'03.24 по датам'!O85</f>
        <v>0</v>
      </c>
      <c r="P85" s="2150" t="n">
        <f aca="false">'03.24 по датам'!P85</f>
        <v>0</v>
      </c>
      <c r="Q85" s="2150" t="n">
        <f aca="false">'03.24 по датам'!Q85</f>
        <v>0</v>
      </c>
      <c r="R85" s="2150" t="n">
        <f aca="false">'03.24 по датам'!R85</f>
        <v>0</v>
      </c>
      <c r="S85" s="2150" t="n">
        <f aca="false">'03.24 по датам'!S85</f>
        <v>0</v>
      </c>
      <c r="T85" s="2150" t="n">
        <f aca="false">'03.24 по датам'!T85</f>
        <v>0</v>
      </c>
      <c r="U85" s="2150" t="n">
        <f aca="false">'03.24 по датам'!U85</f>
        <v>0</v>
      </c>
      <c r="V85" s="2150" t="n">
        <f aca="false">'03.24 по датам'!V85</f>
        <v>0</v>
      </c>
      <c r="W85" s="2289" t="n">
        <f aca="false">'03.24 по датам'!W85</f>
        <v>0</v>
      </c>
      <c r="X85" s="2130"/>
      <c r="Y85" s="2131"/>
      <c r="Z85" s="2262"/>
      <c r="AA85" s="2118" t="n">
        <f aca="false">COUNTIF(C85:Z85,"&gt;"&amp;0)</f>
        <v>0</v>
      </c>
      <c r="AB85" s="2119"/>
      <c r="AC85" s="2258" t="n">
        <f aca="false">'03.24 по датам'!AC85</f>
        <v>0</v>
      </c>
      <c r="AD85" s="2258" t="n">
        <f aca="false">'03.24 по датам'!AD85</f>
        <v>0</v>
      </c>
      <c r="AE85" s="2121" t="n">
        <f aca="false">'03.24 по датам'!AE85</f>
        <v>0</v>
      </c>
      <c r="AF85" s="2121" t="n">
        <f aca="false">'03.24 по датам'!AF85</f>
        <v>0</v>
      </c>
      <c r="AG85" s="2121" t="n">
        <f aca="false">'03.24 по датам'!AG85</f>
        <v>0</v>
      </c>
      <c r="AH85" s="2121" t="n">
        <f aca="false">'03.24 по датам'!AH85</f>
        <v>0</v>
      </c>
      <c r="AI85" s="2121" t="n">
        <f aca="false">'03.24 по датам'!AI85</f>
        <v>0</v>
      </c>
      <c r="AJ85" s="2121" t="n">
        <f aca="false">'03.24 по датам'!AJ85</f>
        <v>0</v>
      </c>
      <c r="AK85" s="2121" t="n">
        <f aca="false">'03.24 по датам'!AK85</f>
        <v>0</v>
      </c>
      <c r="AL85" s="2121" t="n">
        <f aca="false">'03.24 по датам'!AL85</f>
        <v>0</v>
      </c>
      <c r="AM85" s="2121" t="n">
        <f aca="false">'03.24 по датам'!AM85</f>
        <v>0</v>
      </c>
      <c r="AN85" s="2121" t="n">
        <f aca="false">'03.24 по датам'!AN85</f>
        <v>0</v>
      </c>
      <c r="AO85" s="2122" t="n">
        <f aca="false">'03.24 по датам'!AO85</f>
        <v>0</v>
      </c>
      <c r="AP85" s="2115"/>
      <c r="AQ85" s="2116"/>
      <c r="AR85" s="2117"/>
      <c r="AS85" s="2118" t="n">
        <f aca="false">COUNTIF(AC86:AR86,"&gt;"&amp;0)</f>
        <v>0</v>
      </c>
      <c r="AT85" s="2119"/>
      <c r="AU85" s="2120" t="n">
        <f aca="false">'03.24 по датам'!AU85</f>
        <v>853</v>
      </c>
      <c r="AV85" s="2258" t="n">
        <f aca="false">'03.24 по датам'!AV85</f>
        <v>0</v>
      </c>
      <c r="AW85" s="2123" t="n">
        <f aca="false">'03.24 по датам'!AW85</f>
        <v>0</v>
      </c>
      <c r="AX85" s="2121" t="n">
        <f aca="false">'03.24 по датам'!AX85</f>
        <v>0</v>
      </c>
      <c r="AY85" s="2121" t="n">
        <f aca="false">'03.24 по датам'!AY85</f>
        <v>0</v>
      </c>
      <c r="AZ85" s="2121" t="n">
        <f aca="false">'03.24 по датам'!AZ85</f>
        <v>0</v>
      </c>
      <c r="BA85" s="2121" t="n">
        <f aca="false">'03.24 по датам'!BA85</f>
        <v>0</v>
      </c>
      <c r="BB85" s="2121" t="n">
        <f aca="false">'03.24 по датам'!BB85</f>
        <v>0</v>
      </c>
      <c r="BC85" s="2121" t="n">
        <f aca="false">'03.24 по датам'!BC85</f>
        <v>0</v>
      </c>
      <c r="BD85" s="2121" t="n">
        <f aca="false">'03.24 по датам'!BD85</f>
        <v>0</v>
      </c>
      <c r="BE85" s="2121" t="n">
        <f aca="false">'03.24 по датам'!BE85</f>
        <v>0</v>
      </c>
      <c r="BF85" s="2121" t="n">
        <f aca="false">'03.24 по датам'!BF85</f>
        <v>0</v>
      </c>
      <c r="BG85" s="2121" t="n">
        <f aca="false">'03.24 по датам'!BG85</f>
        <v>0</v>
      </c>
      <c r="BH85" s="2121" t="n">
        <f aca="false">'03.24 по датам'!BH85</f>
        <v>0</v>
      </c>
      <c r="BI85" s="2121" t="n">
        <f aca="false">'03.24 по датам'!BI85</f>
        <v>0</v>
      </c>
      <c r="BJ85" s="2121" t="n">
        <f aca="false">'03.24 по датам'!BJ85</f>
        <v>0</v>
      </c>
      <c r="BK85" s="2121" t="n">
        <f aca="false">'03.24 по датам'!BK85</f>
        <v>0</v>
      </c>
      <c r="BL85" s="2121" t="n">
        <f aca="false">'03.24 по датам'!BL85</f>
        <v>0</v>
      </c>
      <c r="BM85" s="2121" t="n">
        <f aca="false">'03.24 по датам'!BM85</f>
        <v>0</v>
      </c>
      <c r="BN85" s="2121" t="n">
        <f aca="false">'03.24 по датам'!BN85</f>
        <v>0</v>
      </c>
      <c r="BO85" s="2121" t="n">
        <f aca="false">'03.24 по датам'!BO85</f>
        <v>0</v>
      </c>
      <c r="BP85" s="2121" t="n">
        <f aca="false">'03.24 по датам'!BP85</f>
        <v>0</v>
      </c>
      <c r="BQ85" s="2122" t="n">
        <f aca="false">'03.24 по датам'!BQ85</f>
        <v>0</v>
      </c>
      <c r="BR85" s="2115"/>
      <c r="BS85" s="2116"/>
      <c r="BT85" s="2117"/>
      <c r="BU85" s="2118" t="n">
        <f aca="false">COUNTIF(AU86:BT86,"&gt;"&amp;0)</f>
        <v>1</v>
      </c>
      <c r="BV85" s="2119"/>
      <c r="BW85" s="2140" t="n">
        <f aca="false">'03.24 по датам'!BW85</f>
        <v>0</v>
      </c>
      <c r="BX85" s="2121" t="n">
        <f aca="false">'03.24 по датам'!BX85</f>
        <v>0</v>
      </c>
      <c r="BY85" s="2121" t="n">
        <f aca="false">'03.24 по датам'!BY85</f>
        <v>0</v>
      </c>
      <c r="BZ85" s="2121" t="n">
        <f aca="false">'03.24 по датам'!BZ85</f>
        <v>0</v>
      </c>
      <c r="CA85" s="2121" t="n">
        <f aca="false">'03.24 по датам'!CA85</f>
        <v>0</v>
      </c>
      <c r="CB85" s="2121" t="n">
        <f aca="false">'03.24 по датам'!CB85</f>
        <v>0</v>
      </c>
      <c r="CC85" s="2121" t="n">
        <f aca="false">'03.24 по датам'!CC85</f>
        <v>0</v>
      </c>
      <c r="CD85" s="2121" t="n">
        <f aca="false">'03.24 по датам'!CD85</f>
        <v>0</v>
      </c>
      <c r="CE85" s="2121" t="n">
        <f aca="false">'03.24 по датам'!CE85</f>
        <v>0</v>
      </c>
      <c r="CF85" s="2121" t="n">
        <f aca="false">'03.24 по датам'!CF85</f>
        <v>0</v>
      </c>
      <c r="CG85" s="2121" t="n">
        <f aca="false">'03.24 по датам'!CG85</f>
        <v>0</v>
      </c>
      <c r="CH85" s="2121" t="n">
        <f aca="false">'03.24 по датам'!CH85</f>
        <v>0</v>
      </c>
      <c r="CI85" s="2122" t="n">
        <f aca="false">'03.24 по датам'!CI85</f>
        <v>0</v>
      </c>
      <c r="CJ85" s="2115"/>
      <c r="CK85" s="2116"/>
      <c r="CL85" s="2117"/>
      <c r="CM85" s="2118" t="n">
        <f aca="false">COUNTIF(BW86:CL86,"&gt;"&amp;0)</f>
        <v>0</v>
      </c>
      <c r="CN85" s="2119"/>
      <c r="CO85" s="2119" t="n">
        <f aca="false">AA85+AS85+BU85+CM85</f>
        <v>1</v>
      </c>
      <c r="CP85" s="2119"/>
      <c r="CQ85" s="2121" t="n">
        <f aca="false">'03.24 по датам'!CQ85</f>
        <v>0</v>
      </c>
      <c r="CR85" s="2121" t="n">
        <f aca="false">'03.24 по датам'!CR85</f>
        <v>0</v>
      </c>
      <c r="CS85" s="2121" t="n">
        <f aca="false">'03.24 по датам'!CS85</f>
        <v>0</v>
      </c>
      <c r="CT85" s="2121" t="n">
        <f aca="false">'03.24 по датам'!CT85</f>
        <v>0</v>
      </c>
      <c r="CU85" s="2121" t="n">
        <f aca="false">'03.24 по датам'!CU85</f>
        <v>0</v>
      </c>
      <c r="CV85" s="2121" t="n">
        <f aca="false">'03.24 по датам'!CV85</f>
        <v>0</v>
      </c>
      <c r="CW85" s="2121" t="n">
        <f aca="false">'03.24 по датам'!CW85</f>
        <v>0</v>
      </c>
      <c r="CX85" s="2121" t="n">
        <f aca="false">'03.24 по датам'!CX85</f>
        <v>0</v>
      </c>
      <c r="CY85" s="2121" t="n">
        <f aca="false">'03.24 по датам'!CY85</f>
        <v>0</v>
      </c>
      <c r="CZ85" s="2121" t="n">
        <f aca="false">'03.24 по датам'!CZ85</f>
        <v>0</v>
      </c>
      <c r="DA85" s="2121" t="n">
        <f aca="false">'03.24 по датам'!DA85</f>
        <v>0</v>
      </c>
      <c r="DB85" s="2121" t="n">
        <f aca="false">'03.24 по датам'!DB85</f>
        <v>0</v>
      </c>
      <c r="DC85" s="2122" t="n">
        <f aca="false">'03.24 по датам'!DC85</f>
        <v>0</v>
      </c>
      <c r="DD85" s="2115"/>
      <c r="DE85" s="2116"/>
      <c r="DF85" s="2117"/>
      <c r="DG85" s="2125" t="n">
        <f aca="false">SUBTOTAL(9,CQ87:DF87)</f>
        <v>0</v>
      </c>
      <c r="DH85" s="2126"/>
      <c r="DI85" s="2124" t="n">
        <f aca="false">'03.24 по датам'!DI85</f>
        <v>0</v>
      </c>
      <c r="DJ85" s="2121" t="n">
        <f aca="false">'03.24 по датам'!DJ85</f>
        <v>0</v>
      </c>
      <c r="DK85" s="2121" t="n">
        <f aca="false">'03.24 по датам'!DK85</f>
        <v>0</v>
      </c>
      <c r="DL85" s="2121" t="n">
        <f aca="false">'03.24 по датам'!DL85</f>
        <v>0</v>
      </c>
      <c r="DM85" s="2121" t="n">
        <f aca="false">'03.24 по датам'!DM85</f>
        <v>0</v>
      </c>
      <c r="DN85" s="2121" t="n">
        <f aca="false">'03.24 по датам'!DN85</f>
        <v>0</v>
      </c>
      <c r="DO85" s="2121" t="n">
        <f aca="false">'03.24 по датам'!DO85</f>
        <v>0</v>
      </c>
      <c r="DP85" s="2121" t="n">
        <f aca="false">'03.24 по датам'!DP85</f>
        <v>0</v>
      </c>
      <c r="DQ85" s="2121" t="n">
        <f aca="false">'03.24 по датам'!DQ85</f>
        <v>0</v>
      </c>
      <c r="DR85" s="2121" t="n">
        <f aca="false">'03.24 по датам'!DR85</f>
        <v>0</v>
      </c>
      <c r="DS85" s="2121" t="n">
        <f aca="false">'03.24 по датам'!DS85</f>
        <v>0</v>
      </c>
      <c r="DT85" s="2121" t="n">
        <f aca="false">'03.24 по датам'!DT85</f>
        <v>0</v>
      </c>
      <c r="DU85" s="2122" t="n">
        <f aca="false">'03.24 по датам'!DU85</f>
        <v>0</v>
      </c>
      <c r="DV85" s="2115"/>
      <c r="DW85" s="2116"/>
      <c r="DX85" s="2117"/>
      <c r="DY85" s="2125" t="n">
        <f aca="false">COUNTIF(DI86:DX86,"&gt;"&amp;0)</f>
        <v>0</v>
      </c>
      <c r="DZ85" s="2126"/>
      <c r="EA85" s="2121" t="n">
        <f aca="false">'03.24 по датам'!EA85</f>
        <v>0</v>
      </c>
      <c r="EB85" s="2121" t="n">
        <f aca="false">'03.24 по датам'!EB85</f>
        <v>0</v>
      </c>
      <c r="EC85" s="2121" t="n">
        <f aca="false">'03.24 по датам'!EC85</f>
        <v>0</v>
      </c>
      <c r="ED85" s="2121" t="n">
        <f aca="false">'03.24 по датам'!ED85</f>
        <v>0</v>
      </c>
      <c r="EE85" s="2150" t="n">
        <f aca="false">'03.24 по датам'!EE85</f>
        <v>0</v>
      </c>
      <c r="EF85" s="2121" t="n">
        <f aca="false">'03.24 по датам'!EF85</f>
        <v>0</v>
      </c>
      <c r="EG85" s="2121" t="n">
        <f aca="false">'03.24 по датам'!EG85</f>
        <v>0</v>
      </c>
      <c r="EH85" s="2121" t="n">
        <f aca="false">'03.24 по датам'!EH85</f>
        <v>0</v>
      </c>
      <c r="EI85" s="2121" t="n">
        <f aca="false">'03.24 по датам'!EI85</f>
        <v>0</v>
      </c>
      <c r="EJ85" s="2121" t="n">
        <f aca="false">'03.24 по датам'!EJ85</f>
        <v>0</v>
      </c>
      <c r="EK85" s="2121" t="n">
        <f aca="false">'03.24 по датам'!EK85</f>
        <v>0</v>
      </c>
      <c r="EL85" s="2121" t="n">
        <f aca="false">'03.24 по датам'!EL85</f>
        <v>0</v>
      </c>
      <c r="EM85" s="2121" t="n">
        <f aca="false">'03.24 по датам'!EM85</f>
        <v>0</v>
      </c>
      <c r="EN85" s="2121" t="n">
        <f aca="false">'03.24 по датам'!EN85</f>
        <v>0</v>
      </c>
      <c r="EO85" s="2121" t="n">
        <f aca="false">'03.24 по датам'!EO85</f>
        <v>0</v>
      </c>
      <c r="EP85" s="2121" t="n">
        <f aca="false">'03.24 по датам'!EP85</f>
        <v>0</v>
      </c>
      <c r="EQ85" s="2121" t="n">
        <f aca="false">'03.24 по датам'!EQ85</f>
        <v>0</v>
      </c>
      <c r="ER85" s="2121" t="n">
        <f aca="false">'03.24 по датам'!ER85</f>
        <v>0</v>
      </c>
      <c r="ES85" s="2121" t="n">
        <f aca="false">'03.24 по датам'!ES85</f>
        <v>0</v>
      </c>
      <c r="ET85" s="2121" t="n">
        <f aca="false">'03.24 по датам'!ET85</f>
        <v>0</v>
      </c>
      <c r="EU85" s="2121" t="n">
        <f aca="false">'03.24 по датам'!EU85</f>
        <v>0</v>
      </c>
      <c r="EV85" s="2121" t="n">
        <f aca="false">'03.24 по датам'!EV85</f>
        <v>0</v>
      </c>
      <c r="EW85" s="2121" t="n">
        <f aca="false">'03.24 по датам'!EW85</f>
        <v>0</v>
      </c>
      <c r="EX85" s="2121" t="n">
        <f aca="false">'03.24 по датам'!EX85</f>
        <v>0</v>
      </c>
      <c r="EY85" s="2122" t="n">
        <f aca="false">'03.24 по датам'!EY85</f>
        <v>0</v>
      </c>
      <c r="EZ85" s="2115"/>
      <c r="FA85" s="2116"/>
      <c r="FB85" s="2117"/>
      <c r="FC85" s="2125" t="n">
        <f aca="false">COUNTIF(EA86:FB86,"&gt;"&amp;0)</f>
        <v>2</v>
      </c>
      <c r="FD85" s="2126"/>
      <c r="FE85" s="2121" t="n">
        <f aca="false">'03.24 по датам'!FE85</f>
        <v>0</v>
      </c>
      <c r="FF85" s="2121" t="n">
        <f aca="false">'03.24 по датам'!FF85</f>
        <v>0</v>
      </c>
      <c r="FG85" s="2121" t="n">
        <f aca="false">'03.24 по датам'!FG85</f>
        <v>0</v>
      </c>
      <c r="FH85" s="2121" t="n">
        <f aca="false">'03.24 по датам'!FH85</f>
        <v>0</v>
      </c>
      <c r="FI85" s="2121" t="n">
        <f aca="false">'03.24 по датам'!FI85</f>
        <v>0</v>
      </c>
      <c r="FJ85" s="2121" t="n">
        <f aca="false">'03.24 по датам'!FJ85</f>
        <v>0</v>
      </c>
      <c r="FK85" s="2121" t="n">
        <f aca="false">'03.24 по датам'!FK85</f>
        <v>0</v>
      </c>
      <c r="FL85" s="2121" t="n">
        <f aca="false">'03.24 по датам'!FL85</f>
        <v>0</v>
      </c>
      <c r="FM85" s="2121" t="n">
        <f aca="false">'03.24 по датам'!FM85</f>
        <v>0</v>
      </c>
      <c r="FN85" s="2122" t="n">
        <f aca="false">'03.24 по датам'!FN85</f>
        <v>0</v>
      </c>
      <c r="FO85" s="2115"/>
      <c r="FP85" s="2116"/>
      <c r="FQ85" s="2117"/>
      <c r="FR85" s="2125" t="n">
        <f aca="false">COUNTIF(FE86:FQ86,"&gt;"&amp;0)</f>
        <v>0</v>
      </c>
      <c r="FS85" s="2126"/>
      <c r="FT85" s="2279"/>
      <c r="FU85" s="2279"/>
      <c r="FV85" s="2279"/>
      <c r="FW85" s="2279"/>
      <c r="FX85" s="2279"/>
      <c r="FY85" s="2279"/>
      <c r="FZ85" s="2279"/>
      <c r="GA85" s="2279"/>
      <c r="GB85" s="2279"/>
      <c r="GC85" s="2279"/>
      <c r="GD85" s="2279"/>
      <c r="GE85" s="2279"/>
      <c r="GF85" s="2279"/>
      <c r="GG85" s="2279"/>
      <c r="GH85" s="2279"/>
      <c r="GI85" s="2279"/>
      <c r="GJ85" s="2279"/>
      <c r="GK85" s="2279"/>
      <c r="GL85" s="2279"/>
      <c r="GM85" s="2279"/>
      <c r="GN85" s="2279"/>
      <c r="GO85" s="2279"/>
      <c r="GP85" s="2279"/>
      <c r="GQ85" s="2279"/>
      <c r="GR85" s="2279"/>
      <c r="GS85" s="2280"/>
      <c r="GT85" s="2115"/>
      <c r="GU85" s="2116"/>
      <c r="GV85" s="2117"/>
      <c r="GW85" s="2132" t="n">
        <f aca="false">SUBTOTAL(9,FT87:GV87)</f>
        <v>0</v>
      </c>
      <c r="GX85" s="2119" t="n">
        <f aca="false">SUBTOTAL(9,FT87:GV87)</f>
        <v>0</v>
      </c>
      <c r="GY85" s="2133"/>
      <c r="GZ85" s="2134" t="n">
        <f aca="false">'03.24 по датам'!GZ85</f>
        <v>0</v>
      </c>
      <c r="HA85" s="2135" t="n">
        <f aca="false">'03.24 по датам'!HA85</f>
        <v>0</v>
      </c>
      <c r="HB85" s="2136"/>
      <c r="HC85" s="2137"/>
      <c r="HD85" s="2261" t="n">
        <f aca="false">'03.24 по датам'!HD85</f>
        <v>0</v>
      </c>
      <c r="HE85" s="2136"/>
      <c r="HF85" s="2139"/>
      <c r="HG85" s="2124"/>
      <c r="HH85" s="2124"/>
      <c r="HI85" s="2278"/>
      <c r="HJ85" s="2128"/>
      <c r="HK85" s="2128"/>
      <c r="HL85" s="2128"/>
      <c r="HM85" s="2128"/>
      <c r="HN85" s="2128"/>
      <c r="HO85" s="2128"/>
      <c r="HP85" s="2128"/>
      <c r="HQ85" s="2128"/>
      <c r="HR85" s="2128"/>
      <c r="HS85" s="2128"/>
      <c r="HT85" s="2128"/>
      <c r="HU85" s="2128"/>
      <c r="HV85" s="2128"/>
      <c r="HW85" s="2128"/>
      <c r="HX85" s="2128"/>
      <c r="HY85" s="2128"/>
      <c r="HZ85" s="2129"/>
      <c r="IA85" s="2130"/>
      <c r="IB85" s="2131"/>
      <c r="IC85" s="2117"/>
      <c r="ID85" s="2118" t="n">
        <f aca="false">SUBTOTAL(9,HG87:IC87)</f>
        <v>0</v>
      </c>
      <c r="IE85" s="2142"/>
      <c r="IF85" s="2143" t="n">
        <f aca="false">'03.24 по датам'!IF85</f>
        <v>0</v>
      </c>
      <c r="IG85" s="2143" t="n">
        <f aca="false">'03.24 по датам'!IG85</f>
        <v>0</v>
      </c>
      <c r="IH85" s="2144" t="n">
        <f aca="false">'03.24 по датам'!IH85</f>
        <v>0</v>
      </c>
      <c r="II85" s="2145"/>
      <c r="IJ85" s="2146"/>
      <c r="IK85" s="2147" t="n">
        <f aca="false">SUBTOTAL(9,IF87:IJ87)</f>
        <v>0</v>
      </c>
      <c r="IL85" s="2148"/>
      <c r="IM85" s="2149" t="n">
        <f aca="false">'03.24 по датам'!IM85</f>
        <v>0</v>
      </c>
      <c r="IN85" s="2150" t="n">
        <f aca="false">'03.24 по датам'!IN85</f>
        <v>0</v>
      </c>
      <c r="IO85" s="2151" t="n">
        <f aca="false">'03.24 по датам'!IO85</f>
        <v>0</v>
      </c>
      <c r="IP85" s="2151" t="n">
        <f aca="false">'03.24 по датам'!IP85</f>
        <v>0</v>
      </c>
      <c r="IQ85" s="2151" t="n">
        <f aca="false">'03.24 по датам'!IQ85</f>
        <v>0</v>
      </c>
      <c r="IR85" s="2151" t="n">
        <f aca="false">'03.24 по датам'!IR85</f>
        <v>0</v>
      </c>
      <c r="IS85" s="2151" t="n">
        <f aca="false">'03.24 по датам'!IS85</f>
        <v>0</v>
      </c>
      <c r="IT85" s="2151" t="n">
        <f aca="false">'03.24 по датам'!IT85</f>
        <v>0</v>
      </c>
      <c r="IU85" s="2151" t="n">
        <f aca="false">'03.24 по датам'!IU85</f>
        <v>0</v>
      </c>
      <c r="IV85" s="2152" t="n">
        <f aca="false">'03.24 по датам'!IV85</f>
        <v>0</v>
      </c>
      <c r="IW85" s="2153"/>
      <c r="IX85" s="2154"/>
      <c r="IY85" s="2155"/>
      <c r="IZ85" s="2118" t="n">
        <f aca="false">SUBTOTAL(3,IM85:IY85)</f>
        <v>10</v>
      </c>
      <c r="JA85" s="2156"/>
      <c r="JB85" s="2157" t="n">
        <f aca="false">'03.24 по датам'!JB85</f>
        <v>0</v>
      </c>
      <c r="JC85" s="2158"/>
      <c r="JD85" s="2159" t="n">
        <f aca="false">'03.24 по датам'!JD85</f>
        <v>0</v>
      </c>
      <c r="JE85" s="2160"/>
      <c r="JF85" s="2161"/>
      <c r="JG85" s="2263" t="n">
        <f aca="false">'03.24 по датам'!JG85</f>
        <v>0</v>
      </c>
      <c r="JH85" s="2263" t="n">
        <f aca="false">'03.24 по датам'!JH85</f>
        <v>0</v>
      </c>
      <c r="JI85" s="2162" t="n">
        <f aca="false">'03.24 по датам'!JI85</f>
        <v>0</v>
      </c>
      <c r="JJ85" s="2293" t="n">
        <f aca="false">'03.24 по датам'!JJ85</f>
        <v>0</v>
      </c>
      <c r="JK85" s="2294"/>
      <c r="JL85" s="2165"/>
      <c r="JM85" s="2107"/>
      <c r="JN85" s="2108"/>
      <c r="JO85" s="2256"/>
      <c r="JP85" s="2166"/>
      <c r="JQ85" s="2167"/>
      <c r="JR85" s="2168"/>
    </row>
    <row r="86" customFormat="false" ht="11.25" hidden="false" customHeight="true" outlineLevel="0" collapsed="false">
      <c r="A86" s="2056"/>
      <c r="B86" s="2169" t="s">
        <v>661</v>
      </c>
      <c r="C86" s="2179" t="n">
        <f aca="false">'03.24 по датам'!C86</f>
        <v>0</v>
      </c>
      <c r="D86" s="2170" t="n">
        <f aca="false">'03.24 по датам'!D86</f>
        <v>0</v>
      </c>
      <c r="E86" s="2179" t="n">
        <f aca="false">'03.24 по датам'!E86</f>
        <v>0</v>
      </c>
      <c r="F86" s="2179" t="n">
        <f aca="false">'03.24 по датам'!F86</f>
        <v>0</v>
      </c>
      <c r="G86" s="2204" t="n">
        <f aca="false">'03.24 по датам'!G86</f>
        <v>0</v>
      </c>
      <c r="H86" s="2204" t="n">
        <f aca="false">'03.24 по датам'!H86</f>
        <v>0</v>
      </c>
      <c r="I86" s="2204" t="n">
        <f aca="false">'03.24 по датам'!I86</f>
        <v>0</v>
      </c>
      <c r="J86" s="2204" t="n">
        <f aca="false">'03.24 по датам'!J86</f>
        <v>0</v>
      </c>
      <c r="K86" s="2204" t="n">
        <f aca="false">'03.24 по датам'!K86</f>
        <v>0</v>
      </c>
      <c r="L86" s="2204" t="n">
        <f aca="false">'03.24 по датам'!L86</f>
        <v>0</v>
      </c>
      <c r="M86" s="2204" t="n">
        <f aca="false">'03.24 по датам'!M86</f>
        <v>0</v>
      </c>
      <c r="N86" s="2204" t="n">
        <f aca="false">'03.24 по датам'!N86</f>
        <v>0</v>
      </c>
      <c r="O86" s="2204" t="n">
        <f aca="false">'03.24 по датам'!O86</f>
        <v>0</v>
      </c>
      <c r="P86" s="2204" t="n">
        <f aca="false">'03.24 по датам'!P86</f>
        <v>0</v>
      </c>
      <c r="Q86" s="2204" t="n">
        <f aca="false">'03.24 по датам'!Q86</f>
        <v>0</v>
      </c>
      <c r="R86" s="2204" t="n">
        <f aca="false">'03.24 по датам'!R86</f>
        <v>0</v>
      </c>
      <c r="S86" s="2204" t="n">
        <f aca="false">'03.24 по датам'!S86</f>
        <v>0</v>
      </c>
      <c r="T86" s="2204" t="n">
        <f aca="false">'03.24 по датам'!T86</f>
        <v>0</v>
      </c>
      <c r="U86" s="2204" t="n">
        <f aca="false">'03.24 по датам'!U86</f>
        <v>0</v>
      </c>
      <c r="V86" s="2204" t="n">
        <f aca="false">'03.24 по датам'!V86</f>
        <v>0</v>
      </c>
      <c r="W86" s="2290" t="n">
        <f aca="false">'03.24 по датам'!W86</f>
        <v>0</v>
      </c>
      <c r="X86" s="2186"/>
      <c r="Y86" s="2187"/>
      <c r="Z86" s="2267"/>
      <c r="AA86" s="2174" t="n">
        <f aca="false">SUBTOTAL(9,C86:Z86)</f>
        <v>0</v>
      </c>
      <c r="AB86" s="2175" t="n">
        <f aca="false">AA86+AB82</f>
        <v>230</v>
      </c>
      <c r="AC86" s="2264" t="n">
        <f aca="false">'03.24 по датам'!AC86</f>
        <v>0</v>
      </c>
      <c r="AD86" s="2264" t="n">
        <f aca="false">'03.24 по датам'!AD86</f>
        <v>0</v>
      </c>
      <c r="AE86" s="2177" t="n">
        <f aca="false">'03.24 по датам'!AE86</f>
        <v>0</v>
      </c>
      <c r="AF86" s="2177" t="n">
        <f aca="false">'03.24 по датам'!AF86</f>
        <v>0</v>
      </c>
      <c r="AG86" s="2177" t="n">
        <f aca="false">'03.24 по датам'!AG86</f>
        <v>0</v>
      </c>
      <c r="AH86" s="2177" t="n">
        <f aca="false">'03.24 по датам'!AH86</f>
        <v>0</v>
      </c>
      <c r="AI86" s="2177" t="n">
        <f aca="false">'03.24 по датам'!AI86</f>
        <v>0</v>
      </c>
      <c r="AJ86" s="2177" t="n">
        <f aca="false">'03.24 по датам'!AJ86</f>
        <v>0</v>
      </c>
      <c r="AK86" s="2177" t="n">
        <f aca="false">'03.24 по датам'!AK86</f>
        <v>0</v>
      </c>
      <c r="AL86" s="2177" t="n">
        <f aca="false">'03.24 по датам'!AL86</f>
        <v>0</v>
      </c>
      <c r="AM86" s="2177" t="n">
        <f aca="false">'03.24 по датам'!AM86</f>
        <v>0</v>
      </c>
      <c r="AN86" s="2177" t="n">
        <f aca="false">'03.24 по датам'!AN86</f>
        <v>0</v>
      </c>
      <c r="AO86" s="2178" t="n">
        <f aca="false">'03.24 по датам'!AO86</f>
        <v>0</v>
      </c>
      <c r="AP86" s="2171"/>
      <c r="AQ86" s="2172"/>
      <c r="AR86" s="2173"/>
      <c r="AS86" s="2174" t="n">
        <f aca="false">SUBTOTAL(9,AC86:AR86)</f>
        <v>0</v>
      </c>
      <c r="AT86" s="2175" t="n">
        <f aca="false">AS86+AT82</f>
        <v>0</v>
      </c>
      <c r="AU86" s="2176" t="n">
        <f aca="false">'03.24 по датам'!AU86</f>
        <v>20</v>
      </c>
      <c r="AV86" s="2264" t="n">
        <f aca="false">'03.24 по датам'!AV86</f>
        <v>0</v>
      </c>
      <c r="AW86" s="2179" t="n">
        <f aca="false">'03.24 по датам'!AW86</f>
        <v>0</v>
      </c>
      <c r="AX86" s="2177" t="n">
        <f aca="false">'03.24 по датам'!AX86</f>
        <v>0</v>
      </c>
      <c r="AY86" s="2177" t="n">
        <f aca="false">'03.24 по датам'!AY86</f>
        <v>0</v>
      </c>
      <c r="AZ86" s="2177" t="n">
        <f aca="false">'03.24 по датам'!AZ86</f>
        <v>0</v>
      </c>
      <c r="BA86" s="2177" t="n">
        <f aca="false">'03.24 по датам'!BA86</f>
        <v>0</v>
      </c>
      <c r="BB86" s="2177" t="n">
        <f aca="false">'03.24 по датам'!BB86</f>
        <v>0</v>
      </c>
      <c r="BC86" s="2177" t="n">
        <f aca="false">'03.24 по датам'!BC86</f>
        <v>0</v>
      </c>
      <c r="BD86" s="2177" t="n">
        <f aca="false">'03.24 по датам'!BD86</f>
        <v>0</v>
      </c>
      <c r="BE86" s="2177" t="n">
        <f aca="false">'03.24 по датам'!BE86</f>
        <v>0</v>
      </c>
      <c r="BF86" s="2177" t="n">
        <f aca="false">'03.24 по датам'!BF86</f>
        <v>0</v>
      </c>
      <c r="BG86" s="2177" t="n">
        <f aca="false">'03.24 по датам'!BG86</f>
        <v>0</v>
      </c>
      <c r="BH86" s="2177" t="n">
        <f aca="false">'03.24 по датам'!BH86</f>
        <v>0</v>
      </c>
      <c r="BI86" s="2177" t="n">
        <f aca="false">'03.24 по датам'!BI86</f>
        <v>0</v>
      </c>
      <c r="BJ86" s="2177" t="n">
        <f aca="false">'03.24 по датам'!BJ86</f>
        <v>0</v>
      </c>
      <c r="BK86" s="2177" t="n">
        <f aca="false">'03.24 по датам'!BK86</f>
        <v>0</v>
      </c>
      <c r="BL86" s="2177" t="n">
        <f aca="false">'03.24 по датам'!BL86</f>
        <v>0</v>
      </c>
      <c r="BM86" s="2177" t="n">
        <f aca="false">'03.24 по датам'!BM86</f>
        <v>0</v>
      </c>
      <c r="BN86" s="2177" t="n">
        <f aca="false">'03.24 по датам'!BN86</f>
        <v>0</v>
      </c>
      <c r="BO86" s="2177" t="n">
        <f aca="false">'03.24 по датам'!BO86</f>
        <v>0</v>
      </c>
      <c r="BP86" s="2177" t="n">
        <f aca="false">'03.24 по датам'!BP86</f>
        <v>0</v>
      </c>
      <c r="BQ86" s="2178" t="n">
        <f aca="false">'03.24 по датам'!BQ86</f>
        <v>0</v>
      </c>
      <c r="BR86" s="2171"/>
      <c r="BS86" s="2172"/>
      <c r="BT86" s="2173"/>
      <c r="BU86" s="2174" t="n">
        <f aca="false">SUBTOTAL(9,AU86:BT86)</f>
        <v>20</v>
      </c>
      <c r="BV86" s="2175" t="n">
        <f aca="false">BU86+BV82</f>
        <v>143</v>
      </c>
      <c r="BW86" s="2196" t="n">
        <f aca="false">'03.24 по датам'!BW86</f>
        <v>0</v>
      </c>
      <c r="BX86" s="2177" t="n">
        <f aca="false">'03.24 по датам'!BX86</f>
        <v>0</v>
      </c>
      <c r="BY86" s="2177" t="n">
        <f aca="false">'03.24 по датам'!BY86</f>
        <v>0</v>
      </c>
      <c r="BZ86" s="2177" t="n">
        <f aca="false">'03.24 по датам'!BZ86</f>
        <v>0</v>
      </c>
      <c r="CA86" s="2177" t="n">
        <f aca="false">'03.24 по датам'!CA86</f>
        <v>0</v>
      </c>
      <c r="CB86" s="2177" t="n">
        <f aca="false">'03.24 по датам'!CB86</f>
        <v>0</v>
      </c>
      <c r="CC86" s="2177" t="n">
        <f aca="false">'03.24 по датам'!CC86</f>
        <v>0</v>
      </c>
      <c r="CD86" s="2177" t="n">
        <f aca="false">'03.24 по датам'!CD86</f>
        <v>0</v>
      </c>
      <c r="CE86" s="2177" t="n">
        <f aca="false">'03.24 по датам'!CE86</f>
        <v>0</v>
      </c>
      <c r="CF86" s="2177" t="n">
        <f aca="false">'03.24 по датам'!CF86</f>
        <v>0</v>
      </c>
      <c r="CG86" s="2177" t="n">
        <f aca="false">'03.24 по датам'!CG86</f>
        <v>0</v>
      </c>
      <c r="CH86" s="2177" t="n">
        <f aca="false">'03.24 по датам'!CH86</f>
        <v>0</v>
      </c>
      <c r="CI86" s="2178" t="n">
        <f aca="false">'03.24 по датам'!CI86</f>
        <v>0</v>
      </c>
      <c r="CJ86" s="2171"/>
      <c r="CK86" s="2172"/>
      <c r="CL86" s="2173"/>
      <c r="CM86" s="2174" t="n">
        <f aca="false">SUBTOTAL(9,BW86:CL86)</f>
        <v>0</v>
      </c>
      <c r="CN86" s="2175" t="n">
        <f aca="false">CM86+CN82</f>
        <v>0</v>
      </c>
      <c r="CO86" s="2175" t="n">
        <f aca="false">AA86+AS86+BU86+CM86</f>
        <v>20</v>
      </c>
      <c r="CP86" s="2175" t="n">
        <f aca="false">CO86+CP82</f>
        <v>373</v>
      </c>
      <c r="CQ86" s="2177" t="n">
        <f aca="false">'03.24 по датам'!CQ86</f>
        <v>0</v>
      </c>
      <c r="CR86" s="2177" t="n">
        <f aca="false">'03.24 по датам'!CR86</f>
        <v>0</v>
      </c>
      <c r="CS86" s="2177" t="n">
        <f aca="false">'03.24 по датам'!CS86</f>
        <v>0</v>
      </c>
      <c r="CT86" s="2177" t="n">
        <f aca="false">'03.24 по датам'!CT86</f>
        <v>0</v>
      </c>
      <c r="CU86" s="2177" t="n">
        <f aca="false">'03.24 по датам'!CU86</f>
        <v>0</v>
      </c>
      <c r="CV86" s="2177" t="n">
        <f aca="false">'03.24 по датам'!CV86</f>
        <v>0</v>
      </c>
      <c r="CW86" s="2177" t="n">
        <f aca="false">'03.24 по датам'!CW86</f>
        <v>0</v>
      </c>
      <c r="CX86" s="2177" t="n">
        <f aca="false">'03.24 по датам'!CX86</f>
        <v>0</v>
      </c>
      <c r="CY86" s="2177" t="n">
        <f aca="false">'03.24 по датам'!CY86</f>
        <v>0</v>
      </c>
      <c r="CZ86" s="2177" t="n">
        <f aca="false">'03.24 по датам'!CZ86</f>
        <v>0</v>
      </c>
      <c r="DA86" s="2177" t="n">
        <f aca="false">'03.24 по датам'!DA86</f>
        <v>0</v>
      </c>
      <c r="DB86" s="2177" t="n">
        <f aca="false">'03.24 по датам'!DB86</f>
        <v>0</v>
      </c>
      <c r="DC86" s="2178" t="n">
        <f aca="false">'03.24 по датам'!DC86</f>
        <v>0</v>
      </c>
      <c r="DD86" s="2171"/>
      <c r="DE86" s="2172"/>
      <c r="DF86" s="2173"/>
      <c r="DG86" s="2181" t="n">
        <f aca="false">SUBTOTAL(9,CQ86:DF86)</f>
        <v>0</v>
      </c>
      <c r="DH86" s="2182" t="n">
        <f aca="false">DG86:DG86+IF($B82:$B82=2,0,DH82:DH82)</f>
        <v>0</v>
      </c>
      <c r="DI86" s="2180" t="n">
        <f aca="false">'03.24 по датам'!DI86</f>
        <v>0</v>
      </c>
      <c r="DJ86" s="2177" t="n">
        <f aca="false">'03.24 по датам'!DJ86</f>
        <v>0</v>
      </c>
      <c r="DK86" s="2177" t="n">
        <f aca="false">'03.24 по датам'!DK86</f>
        <v>0</v>
      </c>
      <c r="DL86" s="2177" t="n">
        <f aca="false">'03.24 по датам'!DL86</f>
        <v>0</v>
      </c>
      <c r="DM86" s="2177" t="n">
        <f aca="false">'03.24 по датам'!DM86</f>
        <v>0</v>
      </c>
      <c r="DN86" s="2177" t="n">
        <f aca="false">'03.24 по датам'!DN86</f>
        <v>0</v>
      </c>
      <c r="DO86" s="2177" t="n">
        <f aca="false">'03.24 по датам'!DO86</f>
        <v>0</v>
      </c>
      <c r="DP86" s="2177" t="n">
        <f aca="false">'03.24 по датам'!DP86</f>
        <v>0</v>
      </c>
      <c r="DQ86" s="2177" t="n">
        <f aca="false">'03.24 по датам'!DQ86</f>
        <v>0</v>
      </c>
      <c r="DR86" s="2177" t="n">
        <f aca="false">'03.24 по датам'!DR86</f>
        <v>0</v>
      </c>
      <c r="DS86" s="2177" t="n">
        <f aca="false">'03.24 по датам'!DS86</f>
        <v>0</v>
      </c>
      <c r="DT86" s="2177" t="n">
        <f aca="false">'03.24 по датам'!DT86</f>
        <v>0</v>
      </c>
      <c r="DU86" s="2178" t="n">
        <f aca="false">'03.24 по датам'!DU86</f>
        <v>0</v>
      </c>
      <c r="DV86" s="2171"/>
      <c r="DW86" s="2172"/>
      <c r="DX86" s="2173"/>
      <c r="DY86" s="2181" t="n">
        <f aca="false">SUBTOTAL(9,DI86:DX86)</f>
        <v>0</v>
      </c>
      <c r="DZ86" s="2182" t="n">
        <f aca="false">DY86:DY86+IF($B82:$B82=2,0,DZ82:DZ82)</f>
        <v>0</v>
      </c>
      <c r="EA86" s="2177" t="n">
        <f aca="false">'03.24 по датам'!EA86</f>
        <v>0</v>
      </c>
      <c r="EB86" s="2177" t="n">
        <f aca="false">'03.24 по датам'!EB86</f>
        <v>0</v>
      </c>
      <c r="EC86" s="2177" t="n">
        <f aca="false">'03.24 по датам'!EC86</f>
        <v>0</v>
      </c>
      <c r="ED86" s="2177" t="n">
        <f aca="false">'03.24 по датам'!ED86</f>
        <v>10</v>
      </c>
      <c r="EE86" s="2177" t="n">
        <f aca="false">'03.24 по датам'!EE86</f>
        <v>10</v>
      </c>
      <c r="EF86" s="2177" t="n">
        <f aca="false">'03.24 по датам'!EF86</f>
        <v>0</v>
      </c>
      <c r="EG86" s="2177" t="n">
        <f aca="false">'03.24 по датам'!EG86</f>
        <v>0</v>
      </c>
      <c r="EH86" s="2177" t="n">
        <f aca="false">'03.24 по датам'!EH86</f>
        <v>0</v>
      </c>
      <c r="EI86" s="2177" t="n">
        <f aca="false">'03.24 по датам'!EI86</f>
        <v>0</v>
      </c>
      <c r="EJ86" s="2177" t="n">
        <f aca="false">'03.24 по датам'!EJ86</f>
        <v>0</v>
      </c>
      <c r="EK86" s="2177" t="n">
        <f aca="false">'03.24 по датам'!EK86</f>
        <v>0</v>
      </c>
      <c r="EL86" s="2177" t="n">
        <f aca="false">'03.24 по датам'!EL86</f>
        <v>0</v>
      </c>
      <c r="EM86" s="2177" t="n">
        <f aca="false">'03.24 по датам'!EM86</f>
        <v>0</v>
      </c>
      <c r="EN86" s="2177" t="n">
        <f aca="false">'03.24 по датам'!EN86</f>
        <v>0</v>
      </c>
      <c r="EO86" s="2177" t="n">
        <f aca="false">'03.24 по датам'!EO86</f>
        <v>0</v>
      </c>
      <c r="EP86" s="2177" t="n">
        <f aca="false">'03.24 по датам'!EP86</f>
        <v>0</v>
      </c>
      <c r="EQ86" s="2177" t="n">
        <f aca="false">'03.24 по датам'!EQ86</f>
        <v>0</v>
      </c>
      <c r="ER86" s="2177" t="n">
        <f aca="false">'03.24 по датам'!ER86</f>
        <v>0</v>
      </c>
      <c r="ES86" s="2177" t="n">
        <f aca="false">'03.24 по датам'!ES86</f>
        <v>0</v>
      </c>
      <c r="ET86" s="2177" t="n">
        <f aca="false">'03.24 по датам'!ET86</f>
        <v>0</v>
      </c>
      <c r="EU86" s="2177" t="n">
        <f aca="false">'03.24 по датам'!EU86</f>
        <v>0</v>
      </c>
      <c r="EV86" s="2177" t="n">
        <f aca="false">'03.24 по датам'!EV86</f>
        <v>0</v>
      </c>
      <c r="EW86" s="2177" t="n">
        <f aca="false">'03.24 по датам'!EW86</f>
        <v>0</v>
      </c>
      <c r="EX86" s="2177" t="n">
        <f aca="false">'03.24 по датам'!EX86</f>
        <v>0</v>
      </c>
      <c r="EY86" s="2178" t="n">
        <f aca="false">'03.24 по датам'!EY86</f>
        <v>0</v>
      </c>
      <c r="EZ86" s="2171"/>
      <c r="FA86" s="2172"/>
      <c r="FB86" s="2173"/>
      <c r="FC86" s="2181" t="n">
        <f aca="false">SUBTOTAL(9,EA86:FB86)</f>
        <v>20</v>
      </c>
      <c r="FD86" s="2182" t="n">
        <f aca="false">FC86:FC86+IF($B82:$B82=2,0,FD82:FD82)</f>
        <v>191</v>
      </c>
      <c r="FE86" s="2177" t="n">
        <f aca="false">'03.24 по датам'!FE86</f>
        <v>0</v>
      </c>
      <c r="FF86" s="2177" t="n">
        <f aca="false">'03.24 по датам'!FF86</f>
        <v>0</v>
      </c>
      <c r="FG86" s="2177" t="n">
        <f aca="false">'03.24 по датам'!FG86</f>
        <v>0</v>
      </c>
      <c r="FH86" s="2177" t="n">
        <f aca="false">'03.24 по датам'!FH86</f>
        <v>0</v>
      </c>
      <c r="FI86" s="2177" t="n">
        <f aca="false">'03.24 по датам'!FI86</f>
        <v>0</v>
      </c>
      <c r="FJ86" s="2177" t="n">
        <f aca="false">'03.24 по датам'!FJ86</f>
        <v>0</v>
      </c>
      <c r="FK86" s="2177" t="n">
        <f aca="false">'03.24 по датам'!FK86</f>
        <v>0</v>
      </c>
      <c r="FL86" s="2177" t="n">
        <f aca="false">'03.24 по датам'!FL86</f>
        <v>0</v>
      </c>
      <c r="FM86" s="2177" t="n">
        <f aca="false">'03.24 по датам'!FM86</f>
        <v>0</v>
      </c>
      <c r="FN86" s="2178" t="n">
        <f aca="false">'03.24 по датам'!FN86</f>
        <v>0</v>
      </c>
      <c r="FO86" s="2171"/>
      <c r="FP86" s="2172"/>
      <c r="FQ86" s="2173"/>
      <c r="FR86" s="2181" t="n">
        <f aca="false">SUBTOTAL(9,FE86:FQ86)</f>
        <v>0</v>
      </c>
      <c r="FS86" s="2182" t="n">
        <f aca="false">FR86:FR86+IF($B82:$B82=2,0,FS82:FS82)</f>
        <v>0</v>
      </c>
      <c r="FT86" s="2283" t="n">
        <f aca="false">'03.24 по датам'!GX86-'03.24 НГДП по датам'!AW86</f>
        <v>0</v>
      </c>
      <c r="FU86" s="2283"/>
      <c r="FV86" s="2283"/>
      <c r="FW86" s="2283"/>
      <c r="FX86" s="2283"/>
      <c r="FY86" s="2283"/>
      <c r="FZ86" s="2283"/>
      <c r="GA86" s="2283"/>
      <c r="GB86" s="2283"/>
      <c r="GC86" s="2283"/>
      <c r="GD86" s="2283"/>
      <c r="GE86" s="2283"/>
      <c r="GF86" s="2283"/>
      <c r="GG86" s="2283"/>
      <c r="GH86" s="2283"/>
      <c r="GI86" s="2283"/>
      <c r="GJ86" s="2283"/>
      <c r="GK86" s="2283"/>
      <c r="GL86" s="2283"/>
      <c r="GM86" s="2283"/>
      <c r="GN86" s="2283"/>
      <c r="GO86" s="2283"/>
      <c r="GP86" s="2283"/>
      <c r="GQ86" s="2283"/>
      <c r="GR86" s="2283"/>
      <c r="GS86" s="2284"/>
      <c r="GT86" s="2171"/>
      <c r="GU86" s="2172"/>
      <c r="GV86" s="2173"/>
      <c r="GW86" s="2188" t="n">
        <f aca="false">SUBTOTAL(9,FT86:GV86)</f>
        <v>0</v>
      </c>
      <c r="GX86" s="2175" t="n">
        <f aca="false">SUBTOTAL(9,FT86:GV86)</f>
        <v>0</v>
      </c>
      <c r="GY86" s="2174" t="n">
        <f aca="false">GX86:GX86+IF($B82:$B82=2,0,GY82:GY82)</f>
        <v>0</v>
      </c>
      <c r="GZ86" s="2189" t="n">
        <f aca="false">'03.24 по датам'!GZ86</f>
        <v>0</v>
      </c>
      <c r="HA86" s="2190" t="n">
        <f aca="false">'03.24 по датам'!HA86</f>
        <v>0</v>
      </c>
      <c r="HB86" s="2191"/>
      <c r="HC86" s="2192" t="n">
        <f aca="false">SUBTOTAL(9,GZ86:HB86)</f>
        <v>0</v>
      </c>
      <c r="HD86" s="2193" t="n">
        <f aca="false">$HD$14+HD82</f>
        <v>722.57</v>
      </c>
      <c r="HE86" s="2194"/>
      <c r="HF86" s="2195" t="n">
        <f aca="false">SUM(HD86:HE86)</f>
        <v>722.57</v>
      </c>
      <c r="HG86" s="2180" t="n">
        <f aca="false">'03.24 по датам'!ID86-'03.24 НГДП по датам'!BF86</f>
        <v>16</v>
      </c>
      <c r="HH86" s="2180"/>
      <c r="HI86" s="2266"/>
      <c r="HJ86" s="2184"/>
      <c r="HK86" s="2184"/>
      <c r="HL86" s="2184"/>
      <c r="HM86" s="2184"/>
      <c r="HN86" s="2184"/>
      <c r="HO86" s="2184"/>
      <c r="HP86" s="2184"/>
      <c r="HQ86" s="2184"/>
      <c r="HR86" s="2184"/>
      <c r="HS86" s="2184"/>
      <c r="HT86" s="2184"/>
      <c r="HU86" s="2184"/>
      <c r="HV86" s="2184"/>
      <c r="HW86" s="2184"/>
      <c r="HX86" s="2184"/>
      <c r="HY86" s="2184"/>
      <c r="HZ86" s="2185"/>
      <c r="IA86" s="2186"/>
      <c r="IB86" s="2187"/>
      <c r="IC86" s="2173"/>
      <c r="ID86" s="2174" t="n">
        <f aca="false">SUBTOTAL(9,HG86:IC86)</f>
        <v>16</v>
      </c>
      <c r="IE86" s="2188" t="n">
        <f aca="false">ID86:ID86+IF($B82:$B82=2,0,IE82:IE82)</f>
        <v>124</v>
      </c>
      <c r="IF86" s="2198" t="n">
        <f aca="false">'03.24 по датам'!IF86</f>
        <v>0</v>
      </c>
      <c r="IG86" s="2198" t="n">
        <f aca="false">'03.24 по датам'!IG86</f>
        <v>0</v>
      </c>
      <c r="IH86" s="2199" t="n">
        <f aca="false">'03.24 по датам'!IH86</f>
        <v>0</v>
      </c>
      <c r="II86" s="2200"/>
      <c r="IJ86" s="2201"/>
      <c r="IK86" s="2202" t="n">
        <f aca="false">SUBTOTAL(9,IF86:IJ86)</f>
        <v>0</v>
      </c>
      <c r="IL86" s="2203" t="n">
        <f aca="false">IK86:IK86+IF($B82:$B82=2,0,IL82:IL82)</f>
        <v>0</v>
      </c>
      <c r="IM86" s="2204" t="n">
        <f aca="false">'03.24 по датам'!IM86</f>
        <v>0</v>
      </c>
      <c r="IN86" s="2204" t="n">
        <f aca="false">'03.24 по датам'!IN86</f>
        <v>0</v>
      </c>
      <c r="IO86" s="2177" t="n">
        <f aca="false">'03.24 по датам'!IO86</f>
        <v>0</v>
      </c>
      <c r="IP86" s="2177" t="n">
        <f aca="false">'03.24 по датам'!IP86</f>
        <v>0</v>
      </c>
      <c r="IQ86" s="2177" t="n">
        <f aca="false">'03.24 по датам'!IQ86</f>
        <v>0</v>
      </c>
      <c r="IR86" s="2177" t="n">
        <f aca="false">'03.24 по датам'!IR86</f>
        <v>0</v>
      </c>
      <c r="IS86" s="2177" t="n">
        <f aca="false">'03.24 по датам'!IS86</f>
        <v>0</v>
      </c>
      <c r="IT86" s="2177" t="n">
        <f aca="false">'03.24 по датам'!IT86</f>
        <v>0</v>
      </c>
      <c r="IU86" s="2177" t="n">
        <f aca="false">'03.24 по датам'!IU86</f>
        <v>0</v>
      </c>
      <c r="IV86" s="2178" t="n">
        <f aca="false">'03.24 по датам'!IV86</f>
        <v>0</v>
      </c>
      <c r="IW86" s="2171"/>
      <c r="IX86" s="2172"/>
      <c r="IY86" s="2173"/>
      <c r="IZ86" s="2174" t="n">
        <f aca="false">SUBTOTAL(9,IM86:IY86)</f>
        <v>0</v>
      </c>
      <c r="JA86" s="2175" t="n">
        <f aca="false">IZ86:IZ86+IF($B82:$B82=2,0,JA82:JA82)</f>
        <v>0</v>
      </c>
      <c r="JB86" s="2205" t="n">
        <f aca="false">'03.24 по датам'!JB86</f>
        <v>0</v>
      </c>
      <c r="JC86" s="2194"/>
      <c r="JD86" s="2268" t="n">
        <f aca="false">'03.24 по датам'!JD86</f>
        <v>0</v>
      </c>
      <c r="JE86" s="2207" t="n">
        <f aca="false">SUBTOTAL(9,JB86:JD86)</f>
        <v>0</v>
      </c>
      <c r="JF86" s="2208" t="n">
        <f aca="false">SUMIF($C$5:JE$5,"Накопленный эффект, т/сут",$C86:JE86)+SUMIF($C$5:JE$5,"Нараст.  по потенциалу",$C86:JE86)-SUMIF($C$5:JE$5,"Нараст. по остановкам",$C86:JE86)-SUMIF($C$5:JE$5,"ИТОГО перевод в ППД",$C86:JE86)-SUMIF($C$5:JE$5,"ИТОГО  нерент, по распоряж.",$C86:JE86)-SUMIF($C$5:JE$5,"ИТОГО ост. дебит от ЗБС, Углуб., ПВЛГ/ПНЛГ",$C86:JE86)</f>
        <v>440</v>
      </c>
      <c r="JG86" s="2269" t="n">
        <f aca="false">'03.24 по датам'!JG86-'03.24 НГДП по датам'!BV86</f>
        <v>0</v>
      </c>
      <c r="JH86" s="2269" t="n">
        <f aca="false">'03.24 по датам'!JH86-'03.24 НГДП по датам'!BW86</f>
        <v>0</v>
      </c>
      <c r="JI86" s="2209" t="n">
        <f aca="false">'03.24 по датам'!JI86-'03.24 НГДП по датам'!BX86</f>
        <v>0</v>
      </c>
      <c r="JJ86" s="2295" t="n">
        <f aca="false">'03.24 по датам'!JJ86-'03.24 НГДП по датам'!BY86</f>
        <v>0</v>
      </c>
      <c r="JK86" s="2296" t="n">
        <f aca="false">'03.24 НГДП по датам'!BZ86</f>
        <v>0</v>
      </c>
      <c r="JL86" s="2202" t="n">
        <f aca="false">SUBTOTAL(9,JG86:JJ86)</f>
        <v>0</v>
      </c>
      <c r="JM86" s="2107"/>
      <c r="JN86" s="2108"/>
      <c r="JO86" s="2256"/>
      <c r="JP86" s="2212" t="n">
        <f aca="false">JP$4:JP$4+SUMIF($C$5:JL$5,"Нараст. по остановкам",$C86:JL86)-SUMIF($C$5:JL$5,"Нараст.  по потенциалу",$C86:JL86)</f>
        <v>744.812</v>
      </c>
      <c r="JQ86" s="2213"/>
      <c r="JR86" s="2214" t="n">
        <f aca="false">'03.24 НГДП по датам'!CB86</f>
        <v>81.893</v>
      </c>
    </row>
    <row r="87" customFormat="false" ht="1.5" hidden="false" customHeight="true" outlineLevel="0" collapsed="false">
      <c r="A87" s="2215"/>
      <c r="B87" s="2215"/>
      <c r="C87" s="2216" t="n">
        <f aca="false">'03.24 по датам'!C87</f>
        <v>0</v>
      </c>
      <c r="D87" s="2216" t="n">
        <f aca="false">'03.24 по датам'!D87</f>
        <v>0</v>
      </c>
      <c r="E87" s="2216" t="n">
        <f aca="false">'03.24 по датам'!E87</f>
        <v>0</v>
      </c>
      <c r="F87" s="2216" t="n">
        <f aca="false">'03.24 по датам'!F87</f>
        <v>0</v>
      </c>
      <c r="G87" s="2217" t="n">
        <f aca="false">'03.24 по датам'!G87</f>
        <v>0</v>
      </c>
      <c r="H87" s="2217" t="n">
        <f aca="false">'03.24 по датам'!H87</f>
        <v>0</v>
      </c>
      <c r="I87" s="2217" t="n">
        <f aca="false">'03.24 по датам'!I87</f>
        <v>0</v>
      </c>
      <c r="J87" s="2217" t="n">
        <f aca="false">'03.24 по датам'!J87</f>
        <v>0</v>
      </c>
      <c r="K87" s="2217" t="n">
        <f aca="false">'03.24 по датам'!K87</f>
        <v>0</v>
      </c>
      <c r="L87" s="2217" t="n">
        <f aca="false">'03.24 по датам'!L87</f>
        <v>0</v>
      </c>
      <c r="M87" s="2217" t="n">
        <f aca="false">'03.24 по датам'!M87</f>
        <v>0</v>
      </c>
      <c r="N87" s="2217" t="n">
        <f aca="false">'03.24 по датам'!N87</f>
        <v>0</v>
      </c>
      <c r="O87" s="2217" t="n">
        <f aca="false">'03.24 по датам'!O87</f>
        <v>0</v>
      </c>
      <c r="P87" s="2217" t="n">
        <f aca="false">'03.24 по датам'!P87</f>
        <v>0</v>
      </c>
      <c r="Q87" s="2217" t="n">
        <f aca="false">'03.24 по датам'!Q87</f>
        <v>0</v>
      </c>
      <c r="R87" s="2217" t="n">
        <f aca="false">'03.24 по датам'!R87</f>
        <v>0</v>
      </c>
      <c r="S87" s="2217" t="n">
        <f aca="false">'03.24 по датам'!S87</f>
        <v>0</v>
      </c>
      <c r="T87" s="2217" t="n">
        <f aca="false">'03.24 по датам'!T87</f>
        <v>0</v>
      </c>
      <c r="U87" s="2217" t="n">
        <f aca="false">'03.24 по датам'!U87</f>
        <v>0</v>
      </c>
      <c r="V87" s="2217" t="n">
        <f aca="false">'03.24 по датам'!V87</f>
        <v>0</v>
      </c>
      <c r="W87" s="2217" t="n">
        <f aca="false">'03.24 по датам'!W87</f>
        <v>0</v>
      </c>
      <c r="X87" s="2218"/>
      <c r="Y87" s="2219"/>
      <c r="Z87" s="2220"/>
      <c r="AA87" s="2221"/>
      <c r="AB87" s="2221"/>
      <c r="AC87" s="2222" t="n">
        <f aca="false">'03.24 по датам'!AC87</f>
        <v>0</v>
      </c>
      <c r="AD87" s="2222" t="n">
        <f aca="false">'03.24 по датам'!AD87</f>
        <v>0</v>
      </c>
      <c r="AE87" s="2217" t="n">
        <f aca="false">'03.24 по датам'!AE87</f>
        <v>0</v>
      </c>
      <c r="AF87" s="2217" t="n">
        <f aca="false">'03.24 по датам'!AF87</f>
        <v>0</v>
      </c>
      <c r="AG87" s="2217" t="n">
        <f aca="false">'03.24 по датам'!AG87</f>
        <v>0</v>
      </c>
      <c r="AH87" s="2217" t="n">
        <f aca="false">'03.24 по датам'!AH87</f>
        <v>0</v>
      </c>
      <c r="AI87" s="2217" t="n">
        <f aca="false">'03.24 по датам'!AI87</f>
        <v>0</v>
      </c>
      <c r="AJ87" s="2217" t="n">
        <f aca="false">'03.24 по датам'!AJ87</f>
        <v>0</v>
      </c>
      <c r="AK87" s="2217" t="n">
        <f aca="false">'03.24 по датам'!AK87</f>
        <v>0</v>
      </c>
      <c r="AL87" s="2217" t="n">
        <f aca="false">'03.24 по датам'!AL87</f>
        <v>0</v>
      </c>
      <c r="AM87" s="2217" t="n">
        <f aca="false">'03.24 по датам'!AM87</f>
        <v>0</v>
      </c>
      <c r="AN87" s="2217" t="n">
        <f aca="false">'03.24 по датам'!AN87</f>
        <v>0</v>
      </c>
      <c r="AO87" s="2217" t="n">
        <f aca="false">'03.24 по датам'!AO87</f>
        <v>0</v>
      </c>
      <c r="AP87" s="2218"/>
      <c r="AQ87" s="2219"/>
      <c r="AR87" s="2220"/>
      <c r="AS87" s="2221"/>
      <c r="AT87" s="2221"/>
      <c r="AU87" s="2216" t="n">
        <f aca="false">'03.24 по датам'!AU87</f>
        <v>0</v>
      </c>
      <c r="AV87" s="2216" t="n">
        <f aca="false">'03.24 по датам'!AV87</f>
        <v>0</v>
      </c>
      <c r="AW87" s="2223" t="n">
        <f aca="false">'03.24 по датам'!AW87</f>
        <v>0</v>
      </c>
      <c r="AX87" s="2217" t="n">
        <f aca="false">'03.24 по датам'!AX87</f>
        <v>0</v>
      </c>
      <c r="AY87" s="2217" t="n">
        <f aca="false">'03.24 по датам'!AY87</f>
        <v>0</v>
      </c>
      <c r="AZ87" s="2217" t="n">
        <f aca="false">'03.24 по датам'!AZ87</f>
        <v>0</v>
      </c>
      <c r="BA87" s="2217" t="n">
        <f aca="false">'03.24 по датам'!BA87</f>
        <v>0</v>
      </c>
      <c r="BB87" s="2217" t="n">
        <f aca="false">'03.24 по датам'!BB87</f>
        <v>0</v>
      </c>
      <c r="BC87" s="2217" t="n">
        <f aca="false">'03.24 по датам'!BC87</f>
        <v>0</v>
      </c>
      <c r="BD87" s="2217" t="n">
        <f aca="false">'03.24 по датам'!BD87</f>
        <v>0</v>
      </c>
      <c r="BE87" s="2217" t="n">
        <f aca="false">'03.24 по датам'!BE87</f>
        <v>0</v>
      </c>
      <c r="BF87" s="2217" t="n">
        <f aca="false">'03.24 по датам'!BF87</f>
        <v>0</v>
      </c>
      <c r="BG87" s="2217" t="n">
        <f aca="false">'03.24 по датам'!BG87</f>
        <v>0</v>
      </c>
      <c r="BH87" s="2217" t="n">
        <f aca="false">'03.24 по датам'!BH87</f>
        <v>0</v>
      </c>
      <c r="BI87" s="2217" t="n">
        <f aca="false">'03.24 по датам'!BI87</f>
        <v>0</v>
      </c>
      <c r="BJ87" s="2217" t="n">
        <f aca="false">'03.24 по датам'!BJ87</f>
        <v>0</v>
      </c>
      <c r="BK87" s="2217" t="n">
        <f aca="false">'03.24 по датам'!BK87</f>
        <v>0</v>
      </c>
      <c r="BL87" s="2217" t="n">
        <f aca="false">'03.24 по датам'!BL87</f>
        <v>0</v>
      </c>
      <c r="BM87" s="2217" t="n">
        <f aca="false">'03.24 по датам'!BM87</f>
        <v>0</v>
      </c>
      <c r="BN87" s="2217" t="n">
        <f aca="false">'03.24 по датам'!BN87</f>
        <v>0</v>
      </c>
      <c r="BO87" s="2217" t="n">
        <f aca="false">'03.24 по датам'!BO87</f>
        <v>0</v>
      </c>
      <c r="BP87" s="2217" t="n">
        <f aca="false">'03.24 по датам'!BP87</f>
        <v>0</v>
      </c>
      <c r="BQ87" s="2217" t="n">
        <f aca="false">'03.24 по датам'!BQ87</f>
        <v>0</v>
      </c>
      <c r="BR87" s="2218"/>
      <c r="BS87" s="2219"/>
      <c r="BT87" s="2220"/>
      <c r="BU87" s="2221"/>
      <c r="BV87" s="2221"/>
      <c r="BW87" s="2222" t="n">
        <f aca="false">'03.24 по датам'!BW87</f>
        <v>0</v>
      </c>
      <c r="BX87" s="2217" t="n">
        <f aca="false">'03.24 по датам'!BX87</f>
        <v>0</v>
      </c>
      <c r="BY87" s="2217" t="n">
        <f aca="false">'03.24 по датам'!BY87</f>
        <v>0</v>
      </c>
      <c r="BZ87" s="2217" t="n">
        <f aca="false">'03.24 по датам'!BZ87</f>
        <v>0</v>
      </c>
      <c r="CA87" s="2217" t="n">
        <f aca="false">'03.24 по датам'!CA87</f>
        <v>0</v>
      </c>
      <c r="CB87" s="2217" t="n">
        <f aca="false">'03.24 по датам'!CB87</f>
        <v>0</v>
      </c>
      <c r="CC87" s="2217" t="n">
        <f aca="false">'03.24 по датам'!CC87</f>
        <v>0</v>
      </c>
      <c r="CD87" s="2217" t="n">
        <f aca="false">'03.24 по датам'!CD87</f>
        <v>0</v>
      </c>
      <c r="CE87" s="2217" t="n">
        <f aca="false">'03.24 по датам'!CE87</f>
        <v>0</v>
      </c>
      <c r="CF87" s="2217" t="n">
        <f aca="false">'03.24 по датам'!CF87</f>
        <v>0</v>
      </c>
      <c r="CG87" s="2217" t="n">
        <f aca="false">'03.24 по датам'!CG87</f>
        <v>0</v>
      </c>
      <c r="CH87" s="2217" t="n">
        <f aca="false">'03.24 по датам'!CH87</f>
        <v>0</v>
      </c>
      <c r="CI87" s="2217" t="n">
        <f aca="false">'03.24 по датам'!CI87</f>
        <v>0</v>
      </c>
      <c r="CJ87" s="2218"/>
      <c r="CK87" s="2219"/>
      <c r="CL87" s="2220"/>
      <c r="CM87" s="2221"/>
      <c r="CN87" s="2221"/>
      <c r="CO87" s="2221"/>
      <c r="CP87" s="2221"/>
      <c r="CQ87" s="2217" t="n">
        <f aca="false">'03.24 по датам'!CQ87</f>
        <v>0</v>
      </c>
      <c r="CR87" s="2217" t="n">
        <f aca="false">'03.24 по датам'!CR87</f>
        <v>0</v>
      </c>
      <c r="CS87" s="2217" t="n">
        <f aca="false">'03.24 по датам'!CS87</f>
        <v>0</v>
      </c>
      <c r="CT87" s="2217" t="n">
        <f aca="false">'03.24 по датам'!CT87</f>
        <v>0</v>
      </c>
      <c r="CU87" s="2217" t="n">
        <f aca="false">'03.24 по датам'!CU87</f>
        <v>0</v>
      </c>
      <c r="CV87" s="2217" t="n">
        <f aca="false">'03.24 по датам'!CV87</f>
        <v>0</v>
      </c>
      <c r="CW87" s="2217" t="n">
        <f aca="false">'03.24 по датам'!CW87</f>
        <v>0</v>
      </c>
      <c r="CX87" s="2217" t="n">
        <f aca="false">'03.24 по датам'!CX87</f>
        <v>0</v>
      </c>
      <c r="CY87" s="2217" t="n">
        <f aca="false">'03.24 по датам'!CY87</f>
        <v>0</v>
      </c>
      <c r="CZ87" s="2217" t="n">
        <f aca="false">'03.24 по датам'!CZ87</f>
        <v>0</v>
      </c>
      <c r="DA87" s="2217" t="n">
        <f aca="false">'03.24 по датам'!DA87</f>
        <v>0</v>
      </c>
      <c r="DB87" s="2217" t="n">
        <f aca="false">'03.24 по датам'!DB87</f>
        <v>0</v>
      </c>
      <c r="DC87" s="2217" t="n">
        <f aca="false">'03.24 по датам'!DC87</f>
        <v>0</v>
      </c>
      <c r="DD87" s="2218"/>
      <c r="DE87" s="2219"/>
      <c r="DF87" s="2220"/>
      <c r="DG87" s="2221"/>
      <c r="DH87" s="2221"/>
      <c r="DI87" s="2285" t="n">
        <f aca="false">'03.24 по датам'!DI87</f>
        <v>0</v>
      </c>
      <c r="DJ87" s="2217" t="n">
        <f aca="false">'03.24 по датам'!DJ87</f>
        <v>0</v>
      </c>
      <c r="DK87" s="2217" t="n">
        <f aca="false">'03.24 по датам'!DK87</f>
        <v>0</v>
      </c>
      <c r="DL87" s="2217" t="n">
        <f aca="false">'03.24 по датам'!DL87</f>
        <v>0</v>
      </c>
      <c r="DM87" s="2217" t="n">
        <f aca="false">'03.24 по датам'!DM87</f>
        <v>0</v>
      </c>
      <c r="DN87" s="2217" t="n">
        <f aca="false">'03.24 по датам'!DN87</f>
        <v>0</v>
      </c>
      <c r="DO87" s="2217" t="n">
        <f aca="false">'03.24 по датам'!DO87</f>
        <v>0</v>
      </c>
      <c r="DP87" s="2217" t="n">
        <f aca="false">'03.24 по датам'!DP87</f>
        <v>0</v>
      </c>
      <c r="DQ87" s="2217" t="n">
        <f aca="false">'03.24 по датам'!DQ87</f>
        <v>0</v>
      </c>
      <c r="DR87" s="2217" t="n">
        <f aca="false">'03.24 по датам'!DR87</f>
        <v>0</v>
      </c>
      <c r="DS87" s="2217" t="n">
        <f aca="false">'03.24 по датам'!DS87</f>
        <v>0</v>
      </c>
      <c r="DT87" s="2217" t="n">
        <f aca="false">'03.24 по датам'!DT87</f>
        <v>0</v>
      </c>
      <c r="DU87" s="2217" t="n">
        <f aca="false">'03.24 по датам'!DU87</f>
        <v>0</v>
      </c>
      <c r="DV87" s="2218"/>
      <c r="DW87" s="2219"/>
      <c r="DX87" s="2220"/>
      <c r="DY87" s="2221"/>
      <c r="DZ87" s="2221"/>
      <c r="EA87" s="2297" t="n">
        <f aca="false">'03.24 по датам'!EA87</f>
        <v>0</v>
      </c>
      <c r="EB87" s="2217" t="n">
        <f aca="false">'03.24 по датам'!EB87</f>
        <v>0</v>
      </c>
      <c r="EC87" s="2217" t="n">
        <f aca="false">'03.24 по датам'!EC87</f>
        <v>0</v>
      </c>
      <c r="ED87" s="2217" t="n">
        <f aca="false">'03.24 по датам'!ED87</f>
        <v>0</v>
      </c>
      <c r="EE87" s="2217" t="n">
        <f aca="false">'03.24 по датам'!EE87</f>
        <v>0</v>
      </c>
      <c r="EF87" s="2217" t="n">
        <f aca="false">'03.24 по датам'!EF87</f>
        <v>0</v>
      </c>
      <c r="EG87" s="2217" t="n">
        <f aca="false">'03.24 по датам'!EG87</f>
        <v>0</v>
      </c>
      <c r="EH87" s="2217" t="n">
        <f aca="false">'03.24 по датам'!EH87</f>
        <v>0</v>
      </c>
      <c r="EI87" s="2217" t="n">
        <f aca="false">'03.24 по датам'!EI87</f>
        <v>0</v>
      </c>
      <c r="EJ87" s="2217" t="n">
        <f aca="false">'03.24 по датам'!EJ87</f>
        <v>0</v>
      </c>
      <c r="EK87" s="2217" t="n">
        <f aca="false">'03.24 по датам'!EK87</f>
        <v>0</v>
      </c>
      <c r="EL87" s="2217" t="n">
        <f aca="false">'03.24 по датам'!EL87</f>
        <v>0</v>
      </c>
      <c r="EM87" s="2217" t="n">
        <f aca="false">'03.24 по датам'!EM87</f>
        <v>0</v>
      </c>
      <c r="EN87" s="2217" t="n">
        <f aca="false">'03.24 по датам'!EN87</f>
        <v>0</v>
      </c>
      <c r="EO87" s="2217" t="n">
        <f aca="false">'03.24 по датам'!EO87</f>
        <v>0</v>
      </c>
      <c r="EP87" s="2217" t="n">
        <f aca="false">'03.24 по датам'!EP87</f>
        <v>0</v>
      </c>
      <c r="EQ87" s="2217" t="n">
        <f aca="false">'03.24 по датам'!EQ87</f>
        <v>0</v>
      </c>
      <c r="ER87" s="2217" t="n">
        <f aca="false">'03.24 по датам'!ER87</f>
        <v>0</v>
      </c>
      <c r="ES87" s="2217" t="n">
        <f aca="false">'03.24 по датам'!ES87</f>
        <v>0</v>
      </c>
      <c r="ET87" s="2217" t="n">
        <f aca="false">'03.24 по датам'!ET87</f>
        <v>0</v>
      </c>
      <c r="EU87" s="2217" t="n">
        <f aca="false">'03.24 по датам'!EU87</f>
        <v>0</v>
      </c>
      <c r="EV87" s="2217" t="n">
        <f aca="false">'03.24 по датам'!EV87</f>
        <v>0</v>
      </c>
      <c r="EW87" s="2217" t="n">
        <f aca="false">'03.24 по датам'!EW87</f>
        <v>0</v>
      </c>
      <c r="EX87" s="2217" t="n">
        <f aca="false">'03.24 по датам'!EX87</f>
        <v>0</v>
      </c>
      <c r="EY87" s="2217" t="n">
        <f aca="false">'03.24 по датам'!EY87</f>
        <v>0</v>
      </c>
      <c r="EZ87" s="2218"/>
      <c r="FA87" s="2219"/>
      <c r="FB87" s="2220"/>
      <c r="FC87" s="2221"/>
      <c r="FD87" s="2221"/>
      <c r="FE87" s="2217" t="n">
        <f aca="false">'03.24 по датам'!FE87</f>
        <v>0</v>
      </c>
      <c r="FF87" s="2217" t="n">
        <f aca="false">'03.24 по датам'!FF87</f>
        <v>0</v>
      </c>
      <c r="FG87" s="2217" t="n">
        <f aca="false">'03.24 по датам'!FG87</f>
        <v>0</v>
      </c>
      <c r="FH87" s="2217" t="n">
        <f aca="false">'03.24 по датам'!FH87</f>
        <v>0</v>
      </c>
      <c r="FI87" s="2217" t="n">
        <f aca="false">'03.24 по датам'!FI87</f>
        <v>0</v>
      </c>
      <c r="FJ87" s="2217" t="n">
        <f aca="false">'03.24 по датам'!FJ87</f>
        <v>0</v>
      </c>
      <c r="FK87" s="2217" t="n">
        <f aca="false">'03.24 по датам'!FK87</f>
        <v>0</v>
      </c>
      <c r="FL87" s="2217" t="n">
        <f aca="false">'03.24 по датам'!FL87</f>
        <v>0</v>
      </c>
      <c r="FM87" s="2217" t="n">
        <f aca="false">'03.24 по датам'!FM87</f>
        <v>0</v>
      </c>
      <c r="FN87" s="2217" t="n">
        <f aca="false">'03.24 по датам'!FN87</f>
        <v>0</v>
      </c>
      <c r="FO87" s="2218"/>
      <c r="FP87" s="2219"/>
      <c r="FQ87" s="2220"/>
      <c r="FR87" s="2221"/>
      <c r="FS87" s="2221"/>
      <c r="FT87" s="2225"/>
      <c r="FU87" s="2225"/>
      <c r="FV87" s="2225"/>
      <c r="FW87" s="2225"/>
      <c r="FX87" s="2225"/>
      <c r="FY87" s="2225"/>
      <c r="FZ87" s="2225"/>
      <c r="GA87" s="2225"/>
      <c r="GB87" s="2225"/>
      <c r="GC87" s="2225"/>
      <c r="GD87" s="2225"/>
      <c r="GE87" s="2225"/>
      <c r="GF87" s="2225"/>
      <c r="GG87" s="2225"/>
      <c r="GH87" s="2225"/>
      <c r="GI87" s="2225"/>
      <c r="GJ87" s="2225"/>
      <c r="GK87" s="2225"/>
      <c r="GL87" s="2225"/>
      <c r="GM87" s="2225"/>
      <c r="GN87" s="2225"/>
      <c r="GO87" s="2225"/>
      <c r="GP87" s="2225"/>
      <c r="GQ87" s="2225"/>
      <c r="GR87" s="2225"/>
      <c r="GS87" s="2225"/>
      <c r="GT87" s="2218"/>
      <c r="GU87" s="2219"/>
      <c r="GV87" s="2220"/>
      <c r="GW87" s="2221"/>
      <c r="GX87" s="2221"/>
      <c r="GY87" s="2221"/>
      <c r="GZ87" s="2217" t="n">
        <f aca="false">'03.24 по датам'!GZ87</f>
        <v>0</v>
      </c>
      <c r="HA87" s="2217" t="n">
        <f aca="false">'03.24 по датам'!HA87</f>
        <v>0</v>
      </c>
      <c r="HB87" s="2226"/>
      <c r="HC87" s="2221"/>
      <c r="HD87" s="2227" t="n">
        <f aca="false">'03.24 по датам'!HD87</f>
        <v>0</v>
      </c>
      <c r="HE87" s="2226"/>
      <c r="HF87" s="2228"/>
      <c r="HG87" s="2180"/>
      <c r="HH87" s="2180"/>
      <c r="HI87" s="2230"/>
      <c r="HJ87" s="2225"/>
      <c r="HK87" s="2225"/>
      <c r="HL87" s="2225"/>
      <c r="HM87" s="2225"/>
      <c r="HN87" s="2225"/>
      <c r="HO87" s="2225"/>
      <c r="HP87" s="2225"/>
      <c r="HQ87" s="2225"/>
      <c r="HR87" s="2225"/>
      <c r="HS87" s="2225"/>
      <c r="HT87" s="2225"/>
      <c r="HU87" s="2225"/>
      <c r="HV87" s="2225"/>
      <c r="HW87" s="2225"/>
      <c r="HX87" s="2225"/>
      <c r="HY87" s="2225"/>
      <c r="HZ87" s="2225"/>
      <c r="IA87" s="2218"/>
      <c r="IB87" s="2219"/>
      <c r="IC87" s="2220"/>
      <c r="ID87" s="2221"/>
      <c r="IE87" s="2221"/>
      <c r="IF87" s="2231" t="n">
        <f aca="false">'03.24 по датам'!IF87</f>
        <v>0</v>
      </c>
      <c r="IG87" s="2231" t="n">
        <f aca="false">'03.24 по датам'!IG87</f>
        <v>0</v>
      </c>
      <c r="IH87" s="2231" t="n">
        <f aca="false">'03.24 по датам'!IH87</f>
        <v>0</v>
      </c>
      <c r="II87" s="2232"/>
      <c r="IJ87" s="2233"/>
      <c r="IK87" s="1302"/>
      <c r="IL87" s="1302"/>
      <c r="IM87" s="2234" t="n">
        <f aca="false">'03.24 по датам'!IM87</f>
        <v>0</v>
      </c>
      <c r="IN87" s="2234" t="n">
        <f aca="false">'03.24 по датам'!IN87</f>
        <v>0</v>
      </c>
      <c r="IO87" s="2217" t="n">
        <f aca="false">'03.24 по датам'!IO87</f>
        <v>0</v>
      </c>
      <c r="IP87" s="2217" t="n">
        <f aca="false">'03.24 по датам'!IP87</f>
        <v>0</v>
      </c>
      <c r="IQ87" s="2217" t="n">
        <f aca="false">'03.24 по датам'!IQ87</f>
        <v>0</v>
      </c>
      <c r="IR87" s="2217" t="n">
        <f aca="false">'03.24 по датам'!IR87</f>
        <v>0</v>
      </c>
      <c r="IS87" s="2217" t="n">
        <f aca="false">'03.24 по датам'!IS87</f>
        <v>0</v>
      </c>
      <c r="IT87" s="2217" t="n">
        <f aca="false">'03.24 по датам'!IT87</f>
        <v>0</v>
      </c>
      <c r="IU87" s="2217" t="n">
        <f aca="false">'03.24 по датам'!IU87</f>
        <v>0</v>
      </c>
      <c r="IV87" s="2217" t="n">
        <f aca="false">'03.24 по датам'!IV87</f>
        <v>0</v>
      </c>
      <c r="IW87" s="2218"/>
      <c r="IX87" s="2219"/>
      <c r="IY87" s="2220"/>
      <c r="IZ87" s="2221"/>
      <c r="JA87" s="2221"/>
      <c r="JB87" s="2217" t="n">
        <f aca="false">'03.24 по датам'!JB87</f>
        <v>0</v>
      </c>
      <c r="JC87" s="2226"/>
      <c r="JD87" s="2217" t="n">
        <f aca="false">'03.24 по датам'!JD87</f>
        <v>0</v>
      </c>
      <c r="JE87" s="2221"/>
      <c r="JF87" s="2221"/>
      <c r="JG87" s="2231" t="n">
        <f aca="false">'03.24 по датам'!JG87</f>
        <v>0</v>
      </c>
      <c r="JH87" s="2231" t="n">
        <f aca="false">'03.24 по датам'!JH87</f>
        <v>0</v>
      </c>
      <c r="JI87" s="2231" t="n">
        <f aca="false">'03.24 по датам'!JI87</f>
        <v>0</v>
      </c>
      <c r="JJ87" s="2231" t="n">
        <f aca="false">'03.24 по датам'!JJ87</f>
        <v>0</v>
      </c>
      <c r="JK87" s="2270"/>
      <c r="JL87" s="1302"/>
      <c r="JM87" s="2236"/>
      <c r="JN87" s="2236"/>
      <c r="JO87" s="2237"/>
      <c r="JP87" s="2236"/>
      <c r="JQ87" s="2236"/>
      <c r="JR87" s="2237"/>
    </row>
    <row r="88" customFormat="false" ht="11.25" hidden="false" customHeight="true" outlineLevel="0" collapsed="false">
      <c r="A88" s="2056" t="n">
        <f aca="false">A84+1</f>
        <v>45371</v>
      </c>
      <c r="B88" s="2057" t="s">
        <v>662</v>
      </c>
      <c r="C88" s="2067" t="n">
        <f aca="false">'03.24 по датам'!C88</f>
        <v>0</v>
      </c>
      <c r="D88" s="2067" t="n">
        <f aca="false">'03.24 по датам'!D88</f>
        <v>0</v>
      </c>
      <c r="E88" s="2067" t="n">
        <f aca="false">'03.24 по датам'!E88</f>
        <v>0</v>
      </c>
      <c r="F88" s="2067" t="n">
        <f aca="false">'03.24 по датам'!F88</f>
        <v>0</v>
      </c>
      <c r="G88" s="2306" t="n">
        <f aca="false">'03.24 по датам'!G88</f>
        <v>0</v>
      </c>
      <c r="H88" s="2083" t="n">
        <f aca="false">'03.24 по датам'!H88</f>
        <v>0</v>
      </c>
      <c r="I88" s="2092" t="n">
        <f aca="false">'03.24 по датам'!I88</f>
        <v>0</v>
      </c>
      <c r="J88" s="2092" t="n">
        <f aca="false">'03.24 по датам'!J88</f>
        <v>0</v>
      </c>
      <c r="K88" s="2092" t="n">
        <f aca="false">'03.24 по датам'!K88</f>
        <v>0</v>
      </c>
      <c r="L88" s="2092" t="n">
        <f aca="false">'03.24 по датам'!L88</f>
        <v>0</v>
      </c>
      <c r="M88" s="2092" t="n">
        <f aca="false">'03.24 по датам'!M88</f>
        <v>0</v>
      </c>
      <c r="N88" s="2092" t="n">
        <f aca="false">'03.24 по датам'!N88</f>
        <v>0</v>
      </c>
      <c r="O88" s="2092" t="n">
        <f aca="false">'03.24 по датам'!O88</f>
        <v>0</v>
      </c>
      <c r="P88" s="2092" t="n">
        <f aca="false">'03.24 по датам'!P88</f>
        <v>0</v>
      </c>
      <c r="Q88" s="2092" t="n">
        <f aca="false">'03.24 по датам'!Q88</f>
        <v>0</v>
      </c>
      <c r="R88" s="2092" t="n">
        <f aca="false">'03.24 по датам'!R88</f>
        <v>0</v>
      </c>
      <c r="S88" s="2092" t="n">
        <f aca="false">'03.24 по датам'!S88</f>
        <v>0</v>
      </c>
      <c r="T88" s="2092" t="n">
        <f aca="false">'03.24 по датам'!T88</f>
        <v>0</v>
      </c>
      <c r="U88" s="2092" t="n">
        <f aca="false">'03.24 по датам'!U88</f>
        <v>0</v>
      </c>
      <c r="V88" s="2092" t="n">
        <f aca="false">'03.24 по датам'!V88</f>
        <v>0</v>
      </c>
      <c r="W88" s="2287" t="n">
        <f aca="false">'03.24 по датам'!W88</f>
        <v>0</v>
      </c>
      <c r="X88" s="2242"/>
      <c r="Y88" s="2243"/>
      <c r="Z88" s="2248"/>
      <c r="AA88" s="2062"/>
      <c r="AB88" s="2063"/>
      <c r="AC88" s="2241" t="n">
        <f aca="false">'03.24 по датам'!AC88</f>
        <v>0</v>
      </c>
      <c r="AD88" s="2241" t="n">
        <f aca="false">'03.24 по датам'!AD88</f>
        <v>0</v>
      </c>
      <c r="AE88" s="2065" t="n">
        <f aca="false">'03.24 по датам'!AE88</f>
        <v>0</v>
      </c>
      <c r="AF88" s="2065" t="n">
        <f aca="false">'03.24 по датам'!AF88</f>
        <v>0</v>
      </c>
      <c r="AG88" s="2065" t="n">
        <f aca="false">'03.24 по датам'!AG88</f>
        <v>0</v>
      </c>
      <c r="AH88" s="2065" t="n">
        <f aca="false">'03.24 по датам'!AH88</f>
        <v>0</v>
      </c>
      <c r="AI88" s="2065" t="n">
        <f aca="false">'03.24 по датам'!AI88</f>
        <v>0</v>
      </c>
      <c r="AJ88" s="2065" t="n">
        <f aca="false">'03.24 по датам'!AJ88</f>
        <v>0</v>
      </c>
      <c r="AK88" s="2065" t="n">
        <f aca="false">'03.24 по датам'!AK88</f>
        <v>0</v>
      </c>
      <c r="AL88" s="2065" t="n">
        <f aca="false">'03.24 по датам'!AL88</f>
        <v>0</v>
      </c>
      <c r="AM88" s="2065" t="n">
        <f aca="false">'03.24 по датам'!AM88</f>
        <v>0</v>
      </c>
      <c r="AN88" s="2065" t="n">
        <f aca="false">'03.24 по датам'!AN88</f>
        <v>0</v>
      </c>
      <c r="AO88" s="2066" t="n">
        <f aca="false">'03.24 по датам'!AO88</f>
        <v>0</v>
      </c>
      <c r="AP88" s="2238"/>
      <c r="AQ88" s="2239"/>
      <c r="AR88" s="2240"/>
      <c r="AS88" s="2062"/>
      <c r="AT88" s="2063"/>
      <c r="AU88" s="2064" t="str">
        <f aca="false">'03.24 по датам'!AU88</f>
        <v>Вынгапуровское</v>
      </c>
      <c r="AV88" s="2064" t="n">
        <f aca="false">'03.24 по датам'!AV88</f>
        <v>0</v>
      </c>
      <c r="AW88" s="2064" t="n">
        <f aca="false">'03.24 по датам'!AW88</f>
        <v>0</v>
      </c>
      <c r="AX88" s="2065" t="n">
        <f aca="false">'03.24 по датам'!AX88</f>
        <v>0</v>
      </c>
      <c r="AY88" s="2065" t="n">
        <f aca="false">'03.24 по датам'!AY88</f>
        <v>0</v>
      </c>
      <c r="AZ88" s="2065" t="n">
        <f aca="false">'03.24 по датам'!AZ88</f>
        <v>0</v>
      </c>
      <c r="BA88" s="2065" t="n">
        <f aca="false">'03.24 по датам'!BA88</f>
        <v>0</v>
      </c>
      <c r="BB88" s="2065" t="n">
        <f aca="false">'03.24 по датам'!BB88</f>
        <v>0</v>
      </c>
      <c r="BC88" s="2065" t="n">
        <f aca="false">'03.24 по датам'!BC88</f>
        <v>0</v>
      </c>
      <c r="BD88" s="2065" t="n">
        <f aca="false">'03.24 по датам'!BD88</f>
        <v>0</v>
      </c>
      <c r="BE88" s="2065" t="n">
        <f aca="false">'03.24 по датам'!BE88</f>
        <v>0</v>
      </c>
      <c r="BF88" s="2065" t="n">
        <f aca="false">'03.24 по датам'!BF88</f>
        <v>0</v>
      </c>
      <c r="BG88" s="2065" t="n">
        <f aca="false">'03.24 по датам'!BG88</f>
        <v>0</v>
      </c>
      <c r="BH88" s="2065" t="n">
        <f aca="false">'03.24 по датам'!BH88</f>
        <v>0</v>
      </c>
      <c r="BI88" s="2065" t="n">
        <f aca="false">'03.24 по датам'!BI88</f>
        <v>0</v>
      </c>
      <c r="BJ88" s="2065" t="n">
        <f aca="false">'03.24 по датам'!BJ88</f>
        <v>0</v>
      </c>
      <c r="BK88" s="2065" t="n">
        <f aca="false">'03.24 по датам'!BK88</f>
        <v>0</v>
      </c>
      <c r="BL88" s="2065" t="n">
        <f aca="false">'03.24 по датам'!BL88</f>
        <v>0</v>
      </c>
      <c r="BM88" s="2065" t="n">
        <f aca="false">'03.24 по датам'!BM88</f>
        <v>0</v>
      </c>
      <c r="BN88" s="2065" t="n">
        <f aca="false">'03.24 по датам'!BN88</f>
        <v>0</v>
      </c>
      <c r="BO88" s="2065" t="n">
        <f aca="false">'03.24 по датам'!BO88</f>
        <v>0</v>
      </c>
      <c r="BP88" s="2307" t="n">
        <f aca="false">'03.24 по датам'!BP88</f>
        <v>0</v>
      </c>
      <c r="BQ88" s="2066" t="n">
        <f aca="false">'03.24 по датам'!BQ88</f>
        <v>0</v>
      </c>
      <c r="BR88" s="2238"/>
      <c r="BS88" s="2239"/>
      <c r="BT88" s="2240"/>
      <c r="BU88" s="2062"/>
      <c r="BV88" s="2063"/>
      <c r="BW88" s="2241" t="n">
        <f aca="false">'03.24 по датам'!BW88</f>
        <v>0</v>
      </c>
      <c r="BX88" s="2303" t="n">
        <f aca="false">'03.24 по датам'!BX88</f>
        <v>0</v>
      </c>
      <c r="BY88" s="2065" t="n">
        <f aca="false">'03.24 по датам'!BY88</f>
        <v>0</v>
      </c>
      <c r="BZ88" s="2065" t="n">
        <f aca="false">'03.24 по датам'!BZ88</f>
        <v>0</v>
      </c>
      <c r="CA88" s="2065" t="n">
        <f aca="false">'03.24 по датам'!CA88</f>
        <v>0</v>
      </c>
      <c r="CB88" s="2065" t="n">
        <f aca="false">'03.24 по датам'!CB88</f>
        <v>0</v>
      </c>
      <c r="CC88" s="2065" t="n">
        <f aca="false">'03.24 по датам'!CC88</f>
        <v>0</v>
      </c>
      <c r="CD88" s="2065" t="n">
        <f aca="false">'03.24 по датам'!CD88</f>
        <v>0</v>
      </c>
      <c r="CE88" s="2065" t="n">
        <f aca="false">'03.24 по датам'!CE88</f>
        <v>0</v>
      </c>
      <c r="CF88" s="2065" t="n">
        <f aca="false">'03.24 по датам'!CF88</f>
        <v>0</v>
      </c>
      <c r="CG88" s="2065" t="n">
        <f aca="false">'03.24 по датам'!CG88</f>
        <v>0</v>
      </c>
      <c r="CH88" s="2065" t="n">
        <f aca="false">'03.24 по датам'!CH88</f>
        <v>0</v>
      </c>
      <c r="CI88" s="2066" t="n">
        <f aca="false">'03.24 по датам'!CI88</f>
        <v>0</v>
      </c>
      <c r="CJ88" s="2238"/>
      <c r="CK88" s="2239"/>
      <c r="CL88" s="2240"/>
      <c r="CM88" s="2062"/>
      <c r="CN88" s="2063"/>
      <c r="CO88" s="2063"/>
      <c r="CP88" s="2063"/>
      <c r="CQ88" s="2065" t="n">
        <f aca="false">'03.24 по датам'!CQ88</f>
        <v>0</v>
      </c>
      <c r="CR88" s="2065" t="n">
        <f aca="false">'03.24 по датам'!CR88</f>
        <v>0</v>
      </c>
      <c r="CS88" s="2065" t="n">
        <f aca="false">'03.24 по датам'!CS88</f>
        <v>0</v>
      </c>
      <c r="CT88" s="2065" t="n">
        <f aca="false">'03.24 по датам'!CT88</f>
        <v>0</v>
      </c>
      <c r="CU88" s="2065" t="n">
        <f aca="false">'03.24 по датам'!CU88</f>
        <v>0</v>
      </c>
      <c r="CV88" s="2065" t="n">
        <f aca="false">'03.24 по датам'!CV88</f>
        <v>0</v>
      </c>
      <c r="CW88" s="2065" t="n">
        <f aca="false">'03.24 по датам'!CW88</f>
        <v>0</v>
      </c>
      <c r="CX88" s="2065" t="n">
        <f aca="false">'03.24 по датам'!CX88</f>
        <v>0</v>
      </c>
      <c r="CY88" s="2065" t="n">
        <f aca="false">'03.24 по датам'!CY88</f>
        <v>0</v>
      </c>
      <c r="CZ88" s="2065" t="n">
        <f aca="false">'03.24 по датам'!CZ88</f>
        <v>0</v>
      </c>
      <c r="DA88" s="2065" t="n">
        <f aca="false">'03.24 по датам'!DA88</f>
        <v>0</v>
      </c>
      <c r="DB88" s="2065" t="n">
        <f aca="false">'03.24 по датам'!DB88</f>
        <v>0</v>
      </c>
      <c r="DC88" s="2066" t="n">
        <f aca="false">'03.24 по датам'!DC88</f>
        <v>0</v>
      </c>
      <c r="DD88" s="2238"/>
      <c r="DE88" s="2239"/>
      <c r="DF88" s="2240"/>
      <c r="DG88" s="2069"/>
      <c r="DH88" s="2070"/>
      <c r="DI88" s="2068" t="n">
        <f aca="false">'03.24 по датам'!DI88</f>
        <v>0</v>
      </c>
      <c r="DJ88" s="2065" t="n">
        <f aca="false">'03.24 по датам'!DJ88</f>
        <v>0</v>
      </c>
      <c r="DK88" s="2065" t="n">
        <f aca="false">'03.24 по датам'!DK88</f>
        <v>0</v>
      </c>
      <c r="DL88" s="2065" t="n">
        <f aca="false">'03.24 по датам'!DL88</f>
        <v>0</v>
      </c>
      <c r="DM88" s="2065" t="n">
        <f aca="false">'03.24 по датам'!DM88</f>
        <v>0</v>
      </c>
      <c r="DN88" s="2065" t="n">
        <f aca="false">'03.24 по датам'!DN88</f>
        <v>0</v>
      </c>
      <c r="DO88" s="2065" t="n">
        <f aca="false">'03.24 по датам'!DO88</f>
        <v>0</v>
      </c>
      <c r="DP88" s="2065" t="n">
        <f aca="false">'03.24 по датам'!DP88</f>
        <v>0</v>
      </c>
      <c r="DQ88" s="2065" t="n">
        <f aca="false">'03.24 по датам'!DQ88</f>
        <v>0</v>
      </c>
      <c r="DR88" s="2065" t="n">
        <f aca="false">'03.24 по датам'!DR88</f>
        <v>0</v>
      </c>
      <c r="DS88" s="2065" t="n">
        <f aca="false">'03.24 по датам'!DS88</f>
        <v>0</v>
      </c>
      <c r="DT88" s="2065" t="n">
        <f aca="false">'03.24 по датам'!DT88</f>
        <v>0</v>
      </c>
      <c r="DU88" s="2066" t="n">
        <f aca="false">'03.24 по датам'!DU88</f>
        <v>0</v>
      </c>
      <c r="DV88" s="2238"/>
      <c r="DW88" s="2239"/>
      <c r="DX88" s="2240"/>
      <c r="DY88" s="2069"/>
      <c r="DZ88" s="2070"/>
      <c r="EA88" s="2065" t="n">
        <f aca="false">'03.24 по датам'!EA88</f>
        <v>0</v>
      </c>
      <c r="EB88" s="2092" t="n">
        <f aca="false">'03.24 по датам'!EB88</f>
        <v>0</v>
      </c>
      <c r="EC88" s="2092" t="n">
        <f aca="false">'03.24 по датам'!EC88</f>
        <v>0</v>
      </c>
      <c r="ED88" s="2065" t="n">
        <f aca="false">'03.24 по датам'!ED88</f>
        <v>0</v>
      </c>
      <c r="EE88" s="2065" t="n">
        <f aca="false">'03.24 по датам'!EE88</f>
        <v>0</v>
      </c>
      <c r="EF88" s="2092" t="n">
        <f aca="false">'03.24 по датам'!EF88</f>
        <v>0</v>
      </c>
      <c r="EG88" s="2092" t="n">
        <f aca="false">'03.24 по датам'!EG88</f>
        <v>0</v>
      </c>
      <c r="EH88" s="2092" t="n">
        <f aca="false">'03.24 по датам'!EH88</f>
        <v>0</v>
      </c>
      <c r="EI88" s="2092" t="n">
        <f aca="false">'03.24 по датам'!EI88</f>
        <v>0</v>
      </c>
      <c r="EJ88" s="2092" t="n">
        <f aca="false">'03.24 по датам'!EJ88</f>
        <v>0</v>
      </c>
      <c r="EK88" s="2092" t="n">
        <f aca="false">'03.24 по датам'!EK88</f>
        <v>0</v>
      </c>
      <c r="EL88" s="2092" t="n">
        <f aca="false">'03.24 по датам'!EL88</f>
        <v>0</v>
      </c>
      <c r="EM88" s="2092" t="n">
        <f aca="false">'03.24 по датам'!EM88</f>
        <v>0</v>
      </c>
      <c r="EN88" s="2092" t="n">
        <f aca="false">'03.24 по датам'!EN88</f>
        <v>0</v>
      </c>
      <c r="EO88" s="2092" t="n">
        <f aca="false">'03.24 по датам'!EO88</f>
        <v>0</v>
      </c>
      <c r="EP88" s="2092" t="n">
        <f aca="false">'03.24 по датам'!EP88</f>
        <v>0</v>
      </c>
      <c r="EQ88" s="2092" t="n">
        <f aca="false">'03.24 по датам'!EQ88</f>
        <v>0</v>
      </c>
      <c r="ER88" s="2092" t="n">
        <f aca="false">'03.24 по датам'!ER88</f>
        <v>0</v>
      </c>
      <c r="ES88" s="2092" t="n">
        <f aca="false">'03.24 по датам'!ES88</f>
        <v>0</v>
      </c>
      <c r="ET88" s="2092" t="n">
        <f aca="false">'03.24 по датам'!ET88</f>
        <v>0</v>
      </c>
      <c r="EU88" s="2092" t="n">
        <f aca="false">'03.24 по датам'!EU88</f>
        <v>0</v>
      </c>
      <c r="EV88" s="2092" t="n">
        <f aca="false">'03.24 по датам'!EV88</f>
        <v>0</v>
      </c>
      <c r="EW88" s="2092" t="n">
        <f aca="false">'03.24 по датам'!EW88</f>
        <v>0</v>
      </c>
      <c r="EX88" s="2092" t="n">
        <f aca="false">'03.24 по датам'!EX88</f>
        <v>0</v>
      </c>
      <c r="EY88" s="2287" t="n">
        <f aca="false">'03.24 по датам'!EY88</f>
        <v>0</v>
      </c>
      <c r="EZ88" s="2242"/>
      <c r="FA88" s="2243"/>
      <c r="FB88" s="2248"/>
      <c r="FC88" s="2069"/>
      <c r="FD88" s="2070"/>
      <c r="FE88" s="2065" t="n">
        <f aca="false">'03.24 по датам'!FE88</f>
        <v>0</v>
      </c>
      <c r="FF88" s="2092" t="n">
        <f aca="false">'03.24 по датам'!FF88</f>
        <v>0</v>
      </c>
      <c r="FG88" s="2092" t="n">
        <f aca="false">'03.24 по датам'!FG88</f>
        <v>0</v>
      </c>
      <c r="FH88" s="2092" t="n">
        <f aca="false">'03.24 по датам'!FH88</f>
        <v>0</v>
      </c>
      <c r="FI88" s="2092" t="n">
        <f aca="false">'03.24 по датам'!FI88</f>
        <v>0</v>
      </c>
      <c r="FJ88" s="2092" t="n">
        <f aca="false">'03.24 по датам'!FJ88</f>
        <v>0</v>
      </c>
      <c r="FK88" s="2092" t="n">
        <f aca="false">'03.24 по датам'!FK88</f>
        <v>0</v>
      </c>
      <c r="FL88" s="2092" t="n">
        <f aca="false">'03.24 по датам'!FL88</f>
        <v>0</v>
      </c>
      <c r="FM88" s="2092" t="n">
        <f aca="false">'03.24 по датам'!FM88</f>
        <v>0</v>
      </c>
      <c r="FN88" s="2287" t="n">
        <f aca="false">'03.24 по датам'!FN88</f>
        <v>0</v>
      </c>
      <c r="FO88" s="2242"/>
      <c r="FP88" s="2243"/>
      <c r="FQ88" s="2248"/>
      <c r="FR88" s="2069"/>
      <c r="FS88" s="2070"/>
      <c r="FT88" s="2274"/>
      <c r="FU88" s="2072"/>
      <c r="FV88" s="2072"/>
      <c r="FW88" s="2072"/>
      <c r="FX88" s="2072"/>
      <c r="FY88" s="2072"/>
      <c r="FZ88" s="2072"/>
      <c r="GA88" s="2072"/>
      <c r="GB88" s="2072"/>
      <c r="GC88" s="2072"/>
      <c r="GD88" s="2072"/>
      <c r="GE88" s="2072"/>
      <c r="GF88" s="2072"/>
      <c r="GG88" s="2072"/>
      <c r="GH88" s="2072"/>
      <c r="GI88" s="2072"/>
      <c r="GJ88" s="2072"/>
      <c r="GK88" s="2072"/>
      <c r="GL88" s="2072"/>
      <c r="GM88" s="2072"/>
      <c r="GN88" s="2072"/>
      <c r="GO88" s="2072"/>
      <c r="GP88" s="2072"/>
      <c r="GQ88" s="2072"/>
      <c r="GR88" s="2072"/>
      <c r="GS88" s="2073"/>
      <c r="GT88" s="2242"/>
      <c r="GU88" s="2243"/>
      <c r="GV88" s="2248"/>
      <c r="GW88" s="2076"/>
      <c r="GX88" s="2063"/>
      <c r="GY88" s="2062"/>
      <c r="GZ88" s="2077" t="n">
        <f aca="false">'03.24 по датам'!GZ88</f>
        <v>0</v>
      </c>
      <c r="HA88" s="2078" t="n">
        <f aca="false">'03.24 по датам'!HA88</f>
        <v>0</v>
      </c>
      <c r="HB88" s="2245"/>
      <c r="HC88" s="2080"/>
      <c r="HD88" s="2247" t="n">
        <f aca="false">'03.24 по датам'!HD88</f>
        <v>0</v>
      </c>
      <c r="HE88" s="2272"/>
      <c r="HF88" s="2082"/>
      <c r="HG88" s="2068"/>
      <c r="HH88" s="2068"/>
      <c r="HI88" s="2273"/>
      <c r="HJ88" s="2072"/>
      <c r="HK88" s="2072"/>
      <c r="HL88" s="2072"/>
      <c r="HM88" s="2072"/>
      <c r="HN88" s="2072"/>
      <c r="HO88" s="2072"/>
      <c r="HP88" s="2072"/>
      <c r="HQ88" s="2072"/>
      <c r="HR88" s="2072"/>
      <c r="HS88" s="2072"/>
      <c r="HT88" s="2072"/>
      <c r="HU88" s="2072"/>
      <c r="HV88" s="2072"/>
      <c r="HW88" s="2072"/>
      <c r="HX88" s="2072"/>
      <c r="HY88" s="2072"/>
      <c r="HZ88" s="2073"/>
      <c r="IA88" s="2242"/>
      <c r="IB88" s="2243"/>
      <c r="IC88" s="2240"/>
      <c r="ID88" s="2062"/>
      <c r="IE88" s="2076"/>
      <c r="IF88" s="2085" t="n">
        <f aca="false">'03.24 по датам'!IF88</f>
        <v>0</v>
      </c>
      <c r="IG88" s="2085" t="n">
        <f aca="false">'03.24 по датам'!IG88</f>
        <v>0</v>
      </c>
      <c r="IH88" s="2086" t="n">
        <f aca="false">'03.24 по датам'!IH88</f>
        <v>0</v>
      </c>
      <c r="II88" s="2249"/>
      <c r="IJ88" s="2250"/>
      <c r="IK88" s="2089"/>
      <c r="IL88" s="2090"/>
      <c r="IM88" s="2091" t="n">
        <f aca="false">'03.24 по датам'!IM88</f>
        <v>0</v>
      </c>
      <c r="IN88" s="2092" t="n">
        <f aca="false">'03.24 по датам'!IN88</f>
        <v>0</v>
      </c>
      <c r="IO88" s="2093" t="n">
        <f aca="false">'03.24 по датам'!IO88</f>
        <v>0</v>
      </c>
      <c r="IP88" s="2093" t="n">
        <f aca="false">'03.24 по датам'!IP88</f>
        <v>0</v>
      </c>
      <c r="IQ88" s="2093" t="n">
        <f aca="false">'03.24 по датам'!IQ88</f>
        <v>0</v>
      </c>
      <c r="IR88" s="2093" t="n">
        <f aca="false">'03.24 по датам'!IR88</f>
        <v>0</v>
      </c>
      <c r="IS88" s="2093" t="n">
        <f aca="false">'03.24 по датам'!IS88</f>
        <v>0</v>
      </c>
      <c r="IT88" s="2093" t="n">
        <f aca="false">'03.24 по датам'!IT88</f>
        <v>0</v>
      </c>
      <c r="IU88" s="2093" t="n">
        <f aca="false">'03.24 по датам'!IU88</f>
        <v>0</v>
      </c>
      <c r="IV88" s="2094" t="n">
        <f aca="false">'03.24 по датам'!IV88</f>
        <v>0</v>
      </c>
      <c r="IW88" s="2251"/>
      <c r="IX88" s="2252"/>
      <c r="IY88" s="2253"/>
      <c r="IZ88" s="2062"/>
      <c r="JA88" s="2063"/>
      <c r="JB88" s="2098" t="n">
        <f aca="false">'03.24 по датам'!JB88</f>
        <v>0</v>
      </c>
      <c r="JC88" s="2245"/>
      <c r="JD88" s="2100" t="n">
        <f aca="false">'03.24 по датам'!JD88</f>
        <v>0</v>
      </c>
      <c r="JE88" s="2101"/>
      <c r="JF88" s="2102"/>
      <c r="JG88" s="2254" t="n">
        <f aca="false">'03.24 по датам'!JG88</f>
        <v>0</v>
      </c>
      <c r="JH88" s="2254" t="n">
        <f aca="false">'03.24 по датам'!JH88</f>
        <v>0</v>
      </c>
      <c r="JI88" s="2254" t="n">
        <f aca="false">'03.24 по датам'!JI88</f>
        <v>0</v>
      </c>
      <c r="JJ88" s="2104" t="n">
        <f aca="false">'03.24 по датам'!JJ88</f>
        <v>0</v>
      </c>
      <c r="JK88" s="2276"/>
      <c r="JL88" s="2106"/>
      <c r="JM88" s="2107" t="e">
        <f aca="false">JM$4:JM$4+SUMIF($C$5:JL$5,"Нараст. баланс",$C90:JL90)+SUMIF($C$7:JH$7,"Итого (с ВНР)",$C90:JH90)-SUMIF($C$5:JL$5,"Геол. снижение,  т/сут",$C90:JL90)-SUMIF(JJ$7:JL$7,"Итого",JJ90:JL90)-SUMIF($C$7:JL$7,"Итого (с ВСП)",$C90:JL90)</f>
        <v>#VALUE!</v>
      </c>
      <c r="JN88" s="2108"/>
      <c r="JO88" s="2256" t="e">
        <f aca="false">'03.24 НГДП по датам'!CA88:CA90</f>
        <v>#VALUE!</v>
      </c>
      <c r="JP88" s="2110"/>
      <c r="JQ88" s="2111"/>
      <c r="JR88" s="2257"/>
    </row>
    <row r="89" customFormat="false" ht="11.25" hidden="false" customHeight="true" outlineLevel="0" collapsed="false">
      <c r="A89" s="2056"/>
      <c r="B89" s="2113" t="s">
        <v>663</v>
      </c>
      <c r="C89" s="2123" t="n">
        <f aca="false">'03.24 по датам'!C89</f>
        <v>0</v>
      </c>
      <c r="D89" s="2123" t="n">
        <f aca="false">'03.24 по датам'!D89</f>
        <v>0</v>
      </c>
      <c r="E89" s="2123" t="n">
        <f aca="false">'03.24 по датам'!E89</f>
        <v>0</v>
      </c>
      <c r="F89" s="2123" t="n">
        <f aca="false">'03.24 по датам'!F89</f>
        <v>0</v>
      </c>
      <c r="G89" s="2308" t="n">
        <f aca="false">'03.24 по датам'!G89</f>
        <v>0</v>
      </c>
      <c r="H89" s="2140" t="n">
        <f aca="false">'03.24 по датам'!H89</f>
        <v>0</v>
      </c>
      <c r="I89" s="2150" t="n">
        <f aca="false">'03.24 по датам'!I89</f>
        <v>0</v>
      </c>
      <c r="J89" s="2150" t="n">
        <f aca="false">'03.24 по датам'!J89</f>
        <v>0</v>
      </c>
      <c r="K89" s="2150" t="n">
        <f aca="false">'03.24 по датам'!K89</f>
        <v>0</v>
      </c>
      <c r="L89" s="2150" t="n">
        <f aca="false">'03.24 по датам'!L89</f>
        <v>0</v>
      </c>
      <c r="M89" s="2150" t="n">
        <f aca="false">'03.24 по датам'!M89</f>
        <v>0</v>
      </c>
      <c r="N89" s="2150" t="n">
        <f aca="false">'03.24 по датам'!N89</f>
        <v>0</v>
      </c>
      <c r="O89" s="2150" t="n">
        <f aca="false">'03.24 по датам'!O89</f>
        <v>0</v>
      </c>
      <c r="P89" s="2150" t="n">
        <f aca="false">'03.24 по датам'!P89</f>
        <v>0</v>
      </c>
      <c r="Q89" s="2150" t="n">
        <f aca="false">'03.24 по датам'!Q89</f>
        <v>0</v>
      </c>
      <c r="R89" s="2150" t="n">
        <f aca="false">'03.24 по датам'!R89</f>
        <v>0</v>
      </c>
      <c r="S89" s="2150" t="n">
        <f aca="false">'03.24 по датам'!S89</f>
        <v>0</v>
      </c>
      <c r="T89" s="2150" t="n">
        <f aca="false">'03.24 по датам'!T89</f>
        <v>0</v>
      </c>
      <c r="U89" s="2150" t="n">
        <f aca="false">'03.24 по датам'!U89</f>
        <v>0</v>
      </c>
      <c r="V89" s="2150" t="n">
        <f aca="false">'03.24 по датам'!V89</f>
        <v>0</v>
      </c>
      <c r="W89" s="2289" t="n">
        <f aca="false">'03.24 по датам'!W89</f>
        <v>0</v>
      </c>
      <c r="X89" s="2130"/>
      <c r="Y89" s="2131"/>
      <c r="Z89" s="2262"/>
      <c r="AA89" s="2118" t="n">
        <f aca="false">COUNTIF(C89:Z89,"&gt;"&amp;0)</f>
        <v>0</v>
      </c>
      <c r="AB89" s="2119"/>
      <c r="AC89" s="2258" t="n">
        <f aca="false">'03.24 по датам'!AC89</f>
        <v>0</v>
      </c>
      <c r="AD89" s="2258" t="n">
        <f aca="false">'03.24 по датам'!AD89</f>
        <v>0</v>
      </c>
      <c r="AE89" s="2121" t="n">
        <f aca="false">'03.24 по датам'!AE89</f>
        <v>0</v>
      </c>
      <c r="AF89" s="2121" t="n">
        <f aca="false">'03.24 по датам'!AF89</f>
        <v>0</v>
      </c>
      <c r="AG89" s="2121" t="n">
        <f aca="false">'03.24 по датам'!AG89</f>
        <v>0</v>
      </c>
      <c r="AH89" s="2121" t="n">
        <f aca="false">'03.24 по датам'!AH89</f>
        <v>0</v>
      </c>
      <c r="AI89" s="2121" t="n">
        <f aca="false">'03.24 по датам'!AI89</f>
        <v>0</v>
      </c>
      <c r="AJ89" s="2121" t="n">
        <f aca="false">'03.24 по датам'!AJ89</f>
        <v>0</v>
      </c>
      <c r="AK89" s="2121" t="n">
        <f aca="false">'03.24 по датам'!AK89</f>
        <v>0</v>
      </c>
      <c r="AL89" s="2121" t="n">
        <f aca="false">'03.24 по датам'!AL89</f>
        <v>0</v>
      </c>
      <c r="AM89" s="2121" t="n">
        <f aca="false">'03.24 по датам'!AM89</f>
        <v>0</v>
      </c>
      <c r="AN89" s="2121" t="n">
        <f aca="false">'03.24 по датам'!AN89</f>
        <v>0</v>
      </c>
      <c r="AO89" s="2122" t="n">
        <f aca="false">'03.24 по датам'!AO89</f>
        <v>0</v>
      </c>
      <c r="AP89" s="2115"/>
      <c r="AQ89" s="2116"/>
      <c r="AR89" s="2117"/>
      <c r="AS89" s="2118" t="n">
        <f aca="false">COUNTIF(AC90:AR90,"&gt;"&amp;0)</f>
        <v>0</v>
      </c>
      <c r="AT89" s="2119"/>
      <c r="AU89" s="2120" t="n">
        <f aca="false">'03.24 по датам'!AU89</f>
        <v>2309</v>
      </c>
      <c r="AV89" s="2120" t="n">
        <f aca="false">'03.24 по датам'!AV89</f>
        <v>0</v>
      </c>
      <c r="AW89" s="2120" t="n">
        <f aca="false">'03.24 по датам'!AW89</f>
        <v>0</v>
      </c>
      <c r="AX89" s="2121" t="n">
        <f aca="false">'03.24 по датам'!AX89</f>
        <v>0</v>
      </c>
      <c r="AY89" s="2121" t="n">
        <f aca="false">'03.24 по датам'!AY89</f>
        <v>0</v>
      </c>
      <c r="AZ89" s="2121" t="n">
        <f aca="false">'03.24 по датам'!AZ89</f>
        <v>0</v>
      </c>
      <c r="BA89" s="2121" t="n">
        <f aca="false">'03.24 по датам'!BA89</f>
        <v>0</v>
      </c>
      <c r="BB89" s="2121" t="n">
        <f aca="false">'03.24 по датам'!BB89</f>
        <v>0</v>
      </c>
      <c r="BC89" s="2121" t="n">
        <f aca="false">'03.24 по датам'!BC89</f>
        <v>0</v>
      </c>
      <c r="BD89" s="2121" t="n">
        <f aca="false">'03.24 по датам'!BD89</f>
        <v>0</v>
      </c>
      <c r="BE89" s="2121" t="n">
        <f aca="false">'03.24 по датам'!BE89</f>
        <v>0</v>
      </c>
      <c r="BF89" s="2121" t="n">
        <f aca="false">'03.24 по датам'!BF89</f>
        <v>0</v>
      </c>
      <c r="BG89" s="2121" t="n">
        <f aca="false">'03.24 по датам'!BG89</f>
        <v>0</v>
      </c>
      <c r="BH89" s="2121" t="n">
        <f aca="false">'03.24 по датам'!BH89</f>
        <v>0</v>
      </c>
      <c r="BI89" s="2121" t="n">
        <f aca="false">'03.24 по датам'!BI89</f>
        <v>0</v>
      </c>
      <c r="BJ89" s="2121" t="n">
        <f aca="false">'03.24 по датам'!BJ89</f>
        <v>0</v>
      </c>
      <c r="BK89" s="2121" t="n">
        <f aca="false">'03.24 по датам'!BK89</f>
        <v>0</v>
      </c>
      <c r="BL89" s="2121" t="n">
        <f aca="false">'03.24 по датам'!BL89</f>
        <v>0</v>
      </c>
      <c r="BM89" s="2121" t="n">
        <f aca="false">'03.24 по датам'!BM89</f>
        <v>0</v>
      </c>
      <c r="BN89" s="2121" t="n">
        <f aca="false">'03.24 по датам'!BN89</f>
        <v>0</v>
      </c>
      <c r="BO89" s="2121" t="n">
        <f aca="false">'03.24 по датам'!BO89</f>
        <v>0</v>
      </c>
      <c r="BP89" s="2309" t="n">
        <f aca="false">'03.24 по датам'!BP89</f>
        <v>0</v>
      </c>
      <c r="BQ89" s="2122" t="n">
        <f aca="false">'03.24 по датам'!BQ89</f>
        <v>0</v>
      </c>
      <c r="BR89" s="2115"/>
      <c r="BS89" s="2116"/>
      <c r="BT89" s="2117"/>
      <c r="BU89" s="2118" t="n">
        <f aca="false">COUNTIF(AU90:BT90,"&gt;"&amp;0)</f>
        <v>1</v>
      </c>
      <c r="BV89" s="2119"/>
      <c r="BW89" s="2258" t="n">
        <f aca="false">'03.24 по датам'!BW89</f>
        <v>0</v>
      </c>
      <c r="BX89" s="2304" t="n">
        <f aca="false">'03.24 по датам'!BX89</f>
        <v>0</v>
      </c>
      <c r="BY89" s="2121" t="n">
        <f aca="false">'03.24 по датам'!BY89</f>
        <v>0</v>
      </c>
      <c r="BZ89" s="2121" t="n">
        <f aca="false">'03.24 по датам'!BZ89</f>
        <v>0</v>
      </c>
      <c r="CA89" s="2121" t="n">
        <f aca="false">'03.24 по датам'!CA89</f>
        <v>0</v>
      </c>
      <c r="CB89" s="2121" t="n">
        <f aca="false">'03.24 по датам'!CB89</f>
        <v>0</v>
      </c>
      <c r="CC89" s="2121" t="n">
        <f aca="false">'03.24 по датам'!CC89</f>
        <v>0</v>
      </c>
      <c r="CD89" s="2121" t="n">
        <f aca="false">'03.24 по датам'!CD89</f>
        <v>0</v>
      </c>
      <c r="CE89" s="2121" t="n">
        <f aca="false">'03.24 по датам'!CE89</f>
        <v>0</v>
      </c>
      <c r="CF89" s="2121" t="n">
        <f aca="false">'03.24 по датам'!CF89</f>
        <v>0</v>
      </c>
      <c r="CG89" s="2121" t="n">
        <f aca="false">'03.24 по датам'!CG89</f>
        <v>0</v>
      </c>
      <c r="CH89" s="2121" t="n">
        <f aca="false">'03.24 по датам'!CH89</f>
        <v>0</v>
      </c>
      <c r="CI89" s="2122" t="n">
        <f aca="false">'03.24 по датам'!CI89</f>
        <v>0</v>
      </c>
      <c r="CJ89" s="2115"/>
      <c r="CK89" s="2116"/>
      <c r="CL89" s="2117"/>
      <c r="CM89" s="2118" t="n">
        <f aca="false">COUNTIF(BW90:CL90,"&gt;"&amp;0)</f>
        <v>0</v>
      </c>
      <c r="CN89" s="2119"/>
      <c r="CO89" s="2119" t="n">
        <f aca="false">AA89+AS89+BU89+CM89</f>
        <v>1</v>
      </c>
      <c r="CP89" s="2119"/>
      <c r="CQ89" s="2121" t="n">
        <f aca="false">'03.24 по датам'!CQ89</f>
        <v>0</v>
      </c>
      <c r="CR89" s="2121" t="n">
        <f aca="false">'03.24 по датам'!CR89</f>
        <v>0</v>
      </c>
      <c r="CS89" s="2121" t="n">
        <f aca="false">'03.24 по датам'!CS89</f>
        <v>0</v>
      </c>
      <c r="CT89" s="2121" t="n">
        <f aca="false">'03.24 по датам'!CT89</f>
        <v>0</v>
      </c>
      <c r="CU89" s="2121" t="n">
        <f aca="false">'03.24 по датам'!CU89</f>
        <v>0</v>
      </c>
      <c r="CV89" s="2121" t="n">
        <f aca="false">'03.24 по датам'!CV89</f>
        <v>0</v>
      </c>
      <c r="CW89" s="2121" t="n">
        <f aca="false">'03.24 по датам'!CW89</f>
        <v>0</v>
      </c>
      <c r="CX89" s="2121" t="n">
        <f aca="false">'03.24 по датам'!CX89</f>
        <v>0</v>
      </c>
      <c r="CY89" s="2121" t="n">
        <f aca="false">'03.24 по датам'!CY89</f>
        <v>0</v>
      </c>
      <c r="CZ89" s="2121" t="n">
        <f aca="false">'03.24 по датам'!CZ89</f>
        <v>0</v>
      </c>
      <c r="DA89" s="2121" t="n">
        <f aca="false">'03.24 по датам'!DA89</f>
        <v>0</v>
      </c>
      <c r="DB89" s="2121" t="n">
        <f aca="false">'03.24 по датам'!DB89</f>
        <v>0</v>
      </c>
      <c r="DC89" s="2122" t="n">
        <f aca="false">'03.24 по датам'!DC89</f>
        <v>0</v>
      </c>
      <c r="DD89" s="2115"/>
      <c r="DE89" s="2116"/>
      <c r="DF89" s="2117"/>
      <c r="DG89" s="2125" t="n">
        <f aca="false">SUBTOTAL(9,CQ91:DF91)</f>
        <v>0</v>
      </c>
      <c r="DH89" s="2126"/>
      <c r="DI89" s="2124" t="n">
        <f aca="false">'03.24 по датам'!DI89</f>
        <v>0</v>
      </c>
      <c r="DJ89" s="2121" t="n">
        <f aca="false">'03.24 по датам'!DJ89</f>
        <v>0</v>
      </c>
      <c r="DK89" s="2121" t="n">
        <f aca="false">'03.24 по датам'!DK89</f>
        <v>0</v>
      </c>
      <c r="DL89" s="2121" t="n">
        <f aca="false">'03.24 по датам'!DL89</f>
        <v>0</v>
      </c>
      <c r="DM89" s="2121" t="n">
        <f aca="false">'03.24 по датам'!DM89</f>
        <v>0</v>
      </c>
      <c r="DN89" s="2121" t="n">
        <f aca="false">'03.24 по датам'!DN89</f>
        <v>0</v>
      </c>
      <c r="DO89" s="2121" t="n">
        <f aca="false">'03.24 по датам'!DO89</f>
        <v>0</v>
      </c>
      <c r="DP89" s="2121" t="n">
        <f aca="false">'03.24 по датам'!DP89</f>
        <v>0</v>
      </c>
      <c r="DQ89" s="2121" t="n">
        <f aca="false">'03.24 по датам'!DQ89</f>
        <v>0</v>
      </c>
      <c r="DR89" s="2121" t="n">
        <f aca="false">'03.24 по датам'!DR89</f>
        <v>0</v>
      </c>
      <c r="DS89" s="2121" t="n">
        <f aca="false">'03.24 по датам'!DS89</f>
        <v>0</v>
      </c>
      <c r="DT89" s="2121" t="n">
        <f aca="false">'03.24 по датам'!DT89</f>
        <v>0</v>
      </c>
      <c r="DU89" s="2122" t="n">
        <f aca="false">'03.24 по датам'!DU89</f>
        <v>0</v>
      </c>
      <c r="DV89" s="2115"/>
      <c r="DW89" s="2116"/>
      <c r="DX89" s="2117"/>
      <c r="DY89" s="2125" t="n">
        <f aca="false">COUNTIF(DI90:DX90,"&gt;"&amp;0)</f>
        <v>0</v>
      </c>
      <c r="DZ89" s="2126"/>
      <c r="EA89" s="2121" t="n">
        <f aca="false">'03.24 по датам'!EA89</f>
        <v>0</v>
      </c>
      <c r="EB89" s="2150" t="n">
        <f aca="false">'03.24 по датам'!EB89</f>
        <v>0</v>
      </c>
      <c r="EC89" s="2150" t="n">
        <f aca="false">'03.24 по датам'!EC89</f>
        <v>0</v>
      </c>
      <c r="ED89" s="2121" t="n">
        <f aca="false">'03.24 по датам'!ED89</f>
        <v>0</v>
      </c>
      <c r="EE89" s="2121" t="n">
        <f aca="false">'03.24 по датам'!EE89</f>
        <v>0</v>
      </c>
      <c r="EF89" s="2150" t="n">
        <f aca="false">'03.24 по датам'!EF89</f>
        <v>0</v>
      </c>
      <c r="EG89" s="2150" t="n">
        <f aca="false">'03.24 по датам'!EG89</f>
        <v>0</v>
      </c>
      <c r="EH89" s="2150" t="n">
        <f aca="false">'03.24 по датам'!EH89</f>
        <v>0</v>
      </c>
      <c r="EI89" s="2150" t="n">
        <f aca="false">'03.24 по датам'!EI89</f>
        <v>0</v>
      </c>
      <c r="EJ89" s="2150" t="n">
        <f aca="false">'03.24 по датам'!EJ89</f>
        <v>0</v>
      </c>
      <c r="EK89" s="2150" t="n">
        <f aca="false">'03.24 по датам'!EK89</f>
        <v>0</v>
      </c>
      <c r="EL89" s="2150" t="n">
        <f aca="false">'03.24 по датам'!EL89</f>
        <v>0</v>
      </c>
      <c r="EM89" s="2150" t="n">
        <f aca="false">'03.24 по датам'!EM89</f>
        <v>0</v>
      </c>
      <c r="EN89" s="2150" t="n">
        <f aca="false">'03.24 по датам'!EN89</f>
        <v>0</v>
      </c>
      <c r="EO89" s="2150" t="n">
        <f aca="false">'03.24 по датам'!EO89</f>
        <v>0</v>
      </c>
      <c r="EP89" s="2150" t="n">
        <f aca="false">'03.24 по датам'!EP89</f>
        <v>0</v>
      </c>
      <c r="EQ89" s="2150" t="n">
        <f aca="false">'03.24 по датам'!EQ89</f>
        <v>0</v>
      </c>
      <c r="ER89" s="2150" t="n">
        <f aca="false">'03.24 по датам'!ER89</f>
        <v>0</v>
      </c>
      <c r="ES89" s="2150" t="n">
        <f aca="false">'03.24 по датам'!ES89</f>
        <v>0</v>
      </c>
      <c r="ET89" s="2150" t="n">
        <f aca="false">'03.24 по датам'!ET89</f>
        <v>0</v>
      </c>
      <c r="EU89" s="2150" t="n">
        <f aca="false">'03.24 по датам'!EU89</f>
        <v>0</v>
      </c>
      <c r="EV89" s="2150" t="n">
        <f aca="false">'03.24 по датам'!EV89</f>
        <v>0</v>
      </c>
      <c r="EW89" s="2150" t="n">
        <f aca="false">'03.24 по датам'!EW89</f>
        <v>0</v>
      </c>
      <c r="EX89" s="2150" t="n">
        <f aca="false">'03.24 по датам'!EX89</f>
        <v>0</v>
      </c>
      <c r="EY89" s="2289" t="n">
        <f aca="false">'03.24 по датам'!EY89</f>
        <v>0</v>
      </c>
      <c r="EZ89" s="2130"/>
      <c r="FA89" s="2131"/>
      <c r="FB89" s="2262"/>
      <c r="FC89" s="2125" t="n">
        <f aca="false">COUNTIF(EA90:FB90,"&gt;"&amp;0)</f>
        <v>1</v>
      </c>
      <c r="FD89" s="2126"/>
      <c r="FE89" s="2121" t="n">
        <f aca="false">'03.24 по датам'!FE89</f>
        <v>0</v>
      </c>
      <c r="FF89" s="2150" t="n">
        <f aca="false">'03.24 по датам'!FF89</f>
        <v>0</v>
      </c>
      <c r="FG89" s="2150" t="n">
        <f aca="false">'03.24 по датам'!FG89</f>
        <v>0</v>
      </c>
      <c r="FH89" s="2150" t="n">
        <f aca="false">'03.24 по датам'!FH89</f>
        <v>0</v>
      </c>
      <c r="FI89" s="2150" t="n">
        <f aca="false">'03.24 по датам'!FI89</f>
        <v>0</v>
      </c>
      <c r="FJ89" s="2150" t="n">
        <f aca="false">'03.24 по датам'!FJ89</f>
        <v>0</v>
      </c>
      <c r="FK89" s="2150" t="n">
        <f aca="false">'03.24 по датам'!FK89</f>
        <v>0</v>
      </c>
      <c r="FL89" s="2150" t="n">
        <f aca="false">'03.24 по датам'!FL89</f>
        <v>0</v>
      </c>
      <c r="FM89" s="2150" t="n">
        <f aca="false">'03.24 по датам'!FM89</f>
        <v>0</v>
      </c>
      <c r="FN89" s="2289" t="n">
        <f aca="false">'03.24 по датам'!FN89</f>
        <v>0</v>
      </c>
      <c r="FO89" s="2130"/>
      <c r="FP89" s="2131"/>
      <c r="FQ89" s="2262"/>
      <c r="FR89" s="2125" t="n">
        <f aca="false">COUNTIF(FE90:FQ90,"&gt;"&amp;0)</f>
        <v>0</v>
      </c>
      <c r="FS89" s="2126"/>
      <c r="FT89" s="2279"/>
      <c r="FU89" s="2128"/>
      <c r="FV89" s="2128"/>
      <c r="FW89" s="2128"/>
      <c r="FX89" s="2128"/>
      <c r="FY89" s="2128"/>
      <c r="FZ89" s="2128"/>
      <c r="GA89" s="2128"/>
      <c r="GB89" s="2128"/>
      <c r="GC89" s="2128"/>
      <c r="GD89" s="2128"/>
      <c r="GE89" s="2128"/>
      <c r="GF89" s="2128"/>
      <c r="GG89" s="2128"/>
      <c r="GH89" s="2128"/>
      <c r="GI89" s="2128"/>
      <c r="GJ89" s="2128"/>
      <c r="GK89" s="2128"/>
      <c r="GL89" s="2128"/>
      <c r="GM89" s="2128"/>
      <c r="GN89" s="2128"/>
      <c r="GO89" s="2128"/>
      <c r="GP89" s="2128"/>
      <c r="GQ89" s="2128"/>
      <c r="GR89" s="2128"/>
      <c r="GS89" s="2129"/>
      <c r="GT89" s="2130"/>
      <c r="GU89" s="2131"/>
      <c r="GV89" s="2262"/>
      <c r="GW89" s="2132" t="n">
        <f aca="false">SUBTOTAL(9,FT91:GV91)</f>
        <v>0</v>
      </c>
      <c r="GX89" s="2119" t="n">
        <f aca="false">SUBTOTAL(9,FT91:GV91)</f>
        <v>0</v>
      </c>
      <c r="GY89" s="2133"/>
      <c r="GZ89" s="2134" t="n">
        <f aca="false">'03.24 по датам'!GZ89</f>
        <v>0</v>
      </c>
      <c r="HA89" s="2135" t="n">
        <f aca="false">'03.24 по датам'!HA89</f>
        <v>0</v>
      </c>
      <c r="HB89" s="2158"/>
      <c r="HC89" s="2137"/>
      <c r="HD89" s="2261" t="n">
        <f aca="false">'03.24 по датам'!HD89</f>
        <v>0</v>
      </c>
      <c r="HE89" s="2136"/>
      <c r="HF89" s="2139"/>
      <c r="HG89" s="2124"/>
      <c r="HH89" s="2124"/>
      <c r="HI89" s="2278"/>
      <c r="HJ89" s="2128"/>
      <c r="HK89" s="2128"/>
      <c r="HL89" s="2128"/>
      <c r="HM89" s="2128"/>
      <c r="HN89" s="2128"/>
      <c r="HO89" s="2128"/>
      <c r="HP89" s="2128"/>
      <c r="HQ89" s="2128"/>
      <c r="HR89" s="2128"/>
      <c r="HS89" s="2128"/>
      <c r="HT89" s="2128"/>
      <c r="HU89" s="2128"/>
      <c r="HV89" s="2128"/>
      <c r="HW89" s="2128"/>
      <c r="HX89" s="2128"/>
      <c r="HY89" s="2128"/>
      <c r="HZ89" s="2129"/>
      <c r="IA89" s="2130"/>
      <c r="IB89" s="2131"/>
      <c r="IC89" s="2117"/>
      <c r="ID89" s="2118" t="n">
        <f aca="false">SUBTOTAL(9,HG91:IC91)</f>
        <v>0</v>
      </c>
      <c r="IE89" s="2142"/>
      <c r="IF89" s="2143" t="n">
        <f aca="false">'03.24 по датам'!IF89</f>
        <v>0</v>
      </c>
      <c r="IG89" s="2143" t="n">
        <f aca="false">'03.24 по датам'!IG89</f>
        <v>0</v>
      </c>
      <c r="IH89" s="2144" t="n">
        <f aca="false">'03.24 по датам'!IH89</f>
        <v>0</v>
      </c>
      <c r="II89" s="2145"/>
      <c r="IJ89" s="2146"/>
      <c r="IK89" s="2147" t="n">
        <f aca="false">SUBTOTAL(9,IF91:IJ91)</f>
        <v>0</v>
      </c>
      <c r="IL89" s="2148"/>
      <c r="IM89" s="2149" t="n">
        <f aca="false">'03.24 по датам'!IM89</f>
        <v>0</v>
      </c>
      <c r="IN89" s="2150" t="n">
        <f aca="false">'03.24 по датам'!IN89</f>
        <v>0</v>
      </c>
      <c r="IO89" s="2151" t="n">
        <f aca="false">'03.24 по датам'!IO89</f>
        <v>0</v>
      </c>
      <c r="IP89" s="2151" t="n">
        <f aca="false">'03.24 по датам'!IP89</f>
        <v>0</v>
      </c>
      <c r="IQ89" s="2151" t="n">
        <f aca="false">'03.24 по датам'!IQ89</f>
        <v>0</v>
      </c>
      <c r="IR89" s="2151" t="n">
        <f aca="false">'03.24 по датам'!IR89</f>
        <v>0</v>
      </c>
      <c r="IS89" s="2151" t="n">
        <f aca="false">'03.24 по датам'!IS89</f>
        <v>0</v>
      </c>
      <c r="IT89" s="2151" t="n">
        <f aca="false">'03.24 по датам'!IT89</f>
        <v>0</v>
      </c>
      <c r="IU89" s="2151" t="n">
        <f aca="false">'03.24 по датам'!IU89</f>
        <v>0</v>
      </c>
      <c r="IV89" s="2152" t="n">
        <f aca="false">'03.24 по датам'!IV89</f>
        <v>0</v>
      </c>
      <c r="IW89" s="2153"/>
      <c r="IX89" s="2154"/>
      <c r="IY89" s="2155"/>
      <c r="IZ89" s="2118" t="n">
        <f aca="false">SUBTOTAL(3,IM89:IY89)</f>
        <v>10</v>
      </c>
      <c r="JA89" s="2156"/>
      <c r="JB89" s="2157" t="n">
        <f aca="false">'03.24 по датам'!JB89</f>
        <v>0</v>
      </c>
      <c r="JC89" s="2158"/>
      <c r="JD89" s="2159" t="n">
        <f aca="false">'03.24 по датам'!JD89</f>
        <v>0</v>
      </c>
      <c r="JE89" s="2160"/>
      <c r="JF89" s="2161"/>
      <c r="JG89" s="2263" t="n">
        <f aca="false">'03.24 по датам'!JG89</f>
        <v>0</v>
      </c>
      <c r="JH89" s="2263" t="n">
        <f aca="false">'03.24 по датам'!JH89</f>
        <v>0</v>
      </c>
      <c r="JI89" s="2263" t="n">
        <f aca="false">'03.24 по датам'!JI89</f>
        <v>0</v>
      </c>
      <c r="JJ89" s="2163" t="n">
        <f aca="false">'03.24 по датам'!JJ89</f>
        <v>0</v>
      </c>
      <c r="JK89" s="2281"/>
      <c r="JL89" s="2165"/>
      <c r="JM89" s="2107"/>
      <c r="JN89" s="2108"/>
      <c r="JO89" s="2256"/>
      <c r="JP89" s="2166"/>
      <c r="JQ89" s="2167"/>
      <c r="JR89" s="2168"/>
    </row>
    <row r="90" customFormat="false" ht="11.25" hidden="false" customHeight="true" outlineLevel="0" collapsed="false">
      <c r="A90" s="2056"/>
      <c r="B90" s="2169" t="s">
        <v>661</v>
      </c>
      <c r="C90" s="2179" t="n">
        <f aca="false">'03.24 по датам'!C90</f>
        <v>0</v>
      </c>
      <c r="D90" s="2179" t="n">
        <f aca="false">'03.24 по датам'!D90</f>
        <v>0</v>
      </c>
      <c r="E90" s="2179" t="n">
        <f aca="false">'03.24 по датам'!E90</f>
        <v>0</v>
      </c>
      <c r="F90" s="2179" t="n">
        <f aca="false">'03.24 по датам'!F90</f>
        <v>0</v>
      </c>
      <c r="G90" s="2310" t="n">
        <f aca="false">'03.24 по датам'!G90</f>
        <v>0</v>
      </c>
      <c r="H90" s="2196" t="n">
        <f aca="false">'03.24 по датам'!H90</f>
        <v>0</v>
      </c>
      <c r="I90" s="2204" t="n">
        <f aca="false">'03.24 по датам'!I90</f>
        <v>0</v>
      </c>
      <c r="J90" s="2204" t="n">
        <f aca="false">'03.24 по датам'!J90</f>
        <v>0</v>
      </c>
      <c r="K90" s="2204" t="n">
        <f aca="false">'03.24 по датам'!K90</f>
        <v>0</v>
      </c>
      <c r="L90" s="2204" t="n">
        <f aca="false">'03.24 по датам'!L90</f>
        <v>0</v>
      </c>
      <c r="M90" s="2204" t="n">
        <f aca="false">'03.24 по датам'!M90</f>
        <v>0</v>
      </c>
      <c r="N90" s="2204" t="n">
        <f aca="false">'03.24 по датам'!N90</f>
        <v>0</v>
      </c>
      <c r="O90" s="2204" t="n">
        <f aca="false">'03.24 по датам'!O90</f>
        <v>0</v>
      </c>
      <c r="P90" s="2204" t="n">
        <f aca="false">'03.24 по датам'!P90</f>
        <v>0</v>
      </c>
      <c r="Q90" s="2204" t="n">
        <f aca="false">'03.24 по датам'!Q90</f>
        <v>0</v>
      </c>
      <c r="R90" s="2204" t="n">
        <f aca="false">'03.24 по датам'!R90</f>
        <v>0</v>
      </c>
      <c r="S90" s="2204" t="n">
        <f aca="false">'03.24 по датам'!S90</f>
        <v>0</v>
      </c>
      <c r="T90" s="2204" t="n">
        <f aca="false">'03.24 по датам'!T90</f>
        <v>0</v>
      </c>
      <c r="U90" s="2204" t="n">
        <f aca="false">'03.24 по датам'!U90</f>
        <v>0</v>
      </c>
      <c r="V90" s="2204" t="n">
        <f aca="false">'03.24 по датам'!V90</f>
        <v>0</v>
      </c>
      <c r="W90" s="2290" t="n">
        <f aca="false">'03.24 по датам'!W90</f>
        <v>0</v>
      </c>
      <c r="X90" s="2186"/>
      <c r="Y90" s="2187"/>
      <c r="Z90" s="2267"/>
      <c r="AA90" s="2174" t="n">
        <f aca="false">SUBTOTAL(9,C90:Z90)</f>
        <v>0</v>
      </c>
      <c r="AB90" s="2175" t="n">
        <f aca="false">AA90+AB86</f>
        <v>230</v>
      </c>
      <c r="AC90" s="2264" t="n">
        <f aca="false">'03.24 по датам'!AC90</f>
        <v>0</v>
      </c>
      <c r="AD90" s="2264" t="n">
        <f aca="false">'03.24 по датам'!AD90</f>
        <v>0</v>
      </c>
      <c r="AE90" s="2177" t="n">
        <f aca="false">'03.24 по датам'!AE90</f>
        <v>0</v>
      </c>
      <c r="AF90" s="2177" t="n">
        <f aca="false">'03.24 по датам'!AF90</f>
        <v>0</v>
      </c>
      <c r="AG90" s="2177" t="n">
        <f aca="false">'03.24 по датам'!AG90</f>
        <v>0</v>
      </c>
      <c r="AH90" s="2177" t="n">
        <f aca="false">'03.24 по датам'!AH90</f>
        <v>0</v>
      </c>
      <c r="AI90" s="2177" t="n">
        <f aca="false">'03.24 по датам'!AI90</f>
        <v>0</v>
      </c>
      <c r="AJ90" s="2177" t="n">
        <f aca="false">'03.24 по датам'!AJ90</f>
        <v>0</v>
      </c>
      <c r="AK90" s="2177" t="n">
        <f aca="false">'03.24 по датам'!AK90</f>
        <v>0</v>
      </c>
      <c r="AL90" s="2177" t="n">
        <f aca="false">'03.24 по датам'!AL90</f>
        <v>0</v>
      </c>
      <c r="AM90" s="2177" t="n">
        <f aca="false">'03.24 по датам'!AM90</f>
        <v>0</v>
      </c>
      <c r="AN90" s="2177" t="n">
        <f aca="false">'03.24 по датам'!AN90</f>
        <v>0</v>
      </c>
      <c r="AO90" s="2178" t="n">
        <f aca="false">'03.24 по датам'!AO90</f>
        <v>0</v>
      </c>
      <c r="AP90" s="2171"/>
      <c r="AQ90" s="2172"/>
      <c r="AR90" s="2173"/>
      <c r="AS90" s="2174" t="n">
        <f aca="false">SUBTOTAL(9,AC90:AR90)</f>
        <v>0</v>
      </c>
      <c r="AT90" s="2175" t="n">
        <f aca="false">AS90+AT86</f>
        <v>0</v>
      </c>
      <c r="AU90" s="2176" t="n">
        <f aca="false">'03.24 по датам'!AU90</f>
        <v>21</v>
      </c>
      <c r="AV90" s="2176" t="n">
        <f aca="false">'03.24 по датам'!AV90</f>
        <v>0</v>
      </c>
      <c r="AW90" s="2176" t="n">
        <f aca="false">'03.24 по датам'!AW90</f>
        <v>0</v>
      </c>
      <c r="AX90" s="2177" t="n">
        <f aca="false">'03.24 по датам'!AX90</f>
        <v>0</v>
      </c>
      <c r="AY90" s="2177" t="n">
        <f aca="false">'03.24 по датам'!AY90</f>
        <v>0</v>
      </c>
      <c r="AZ90" s="2177" t="n">
        <f aca="false">'03.24 по датам'!AZ90</f>
        <v>0</v>
      </c>
      <c r="BA90" s="2177" t="n">
        <f aca="false">'03.24 по датам'!BA90</f>
        <v>0</v>
      </c>
      <c r="BB90" s="2177" t="n">
        <f aca="false">'03.24 по датам'!BB90</f>
        <v>0</v>
      </c>
      <c r="BC90" s="2177" t="n">
        <f aca="false">'03.24 по датам'!BC90</f>
        <v>0</v>
      </c>
      <c r="BD90" s="2177" t="n">
        <f aca="false">'03.24 по датам'!BD90</f>
        <v>0</v>
      </c>
      <c r="BE90" s="2177" t="n">
        <f aca="false">'03.24 по датам'!BE90</f>
        <v>0</v>
      </c>
      <c r="BF90" s="2177" t="n">
        <f aca="false">'03.24 по датам'!BF90</f>
        <v>0</v>
      </c>
      <c r="BG90" s="2177" t="n">
        <f aca="false">'03.24 по датам'!BG90</f>
        <v>0</v>
      </c>
      <c r="BH90" s="2177" t="n">
        <f aca="false">'03.24 по датам'!BH90</f>
        <v>0</v>
      </c>
      <c r="BI90" s="2177" t="n">
        <f aca="false">'03.24 по датам'!BI90</f>
        <v>0</v>
      </c>
      <c r="BJ90" s="2177" t="n">
        <f aca="false">'03.24 по датам'!BJ90</f>
        <v>0</v>
      </c>
      <c r="BK90" s="2177" t="n">
        <f aca="false">'03.24 по датам'!BK90</f>
        <v>0</v>
      </c>
      <c r="BL90" s="2177" t="n">
        <f aca="false">'03.24 по датам'!BL90</f>
        <v>0</v>
      </c>
      <c r="BM90" s="2177" t="n">
        <f aca="false">'03.24 по датам'!BM90</f>
        <v>0</v>
      </c>
      <c r="BN90" s="2177" t="n">
        <f aca="false">'03.24 по датам'!BN90</f>
        <v>0</v>
      </c>
      <c r="BO90" s="2177" t="n">
        <f aca="false">'03.24 по датам'!BO90</f>
        <v>0</v>
      </c>
      <c r="BP90" s="2311" t="n">
        <f aca="false">'03.24 по датам'!BP90</f>
        <v>0</v>
      </c>
      <c r="BQ90" s="2178" t="n">
        <f aca="false">'03.24 по датам'!BQ90</f>
        <v>0</v>
      </c>
      <c r="BR90" s="2171"/>
      <c r="BS90" s="2172"/>
      <c r="BT90" s="2173"/>
      <c r="BU90" s="2174" t="n">
        <f aca="false">SUBTOTAL(9,AU90:BT90)</f>
        <v>21</v>
      </c>
      <c r="BV90" s="2175" t="n">
        <f aca="false">BU90+BV86</f>
        <v>164</v>
      </c>
      <c r="BW90" s="2264" t="n">
        <f aca="false">'03.24 по датам'!BW90</f>
        <v>0</v>
      </c>
      <c r="BX90" s="2305" t="n">
        <f aca="false">'03.24 по датам'!BX90</f>
        <v>0</v>
      </c>
      <c r="BY90" s="2177" t="n">
        <f aca="false">'03.24 по датам'!BY90</f>
        <v>0</v>
      </c>
      <c r="BZ90" s="2177" t="n">
        <f aca="false">'03.24 по датам'!BZ90</f>
        <v>0</v>
      </c>
      <c r="CA90" s="2177" t="n">
        <f aca="false">'03.24 по датам'!CA90</f>
        <v>0</v>
      </c>
      <c r="CB90" s="2177" t="n">
        <f aca="false">'03.24 по датам'!CB90</f>
        <v>0</v>
      </c>
      <c r="CC90" s="2177" t="n">
        <f aca="false">'03.24 по датам'!CC90</f>
        <v>0</v>
      </c>
      <c r="CD90" s="2177" t="n">
        <f aca="false">'03.24 по датам'!CD90</f>
        <v>0</v>
      </c>
      <c r="CE90" s="2177" t="n">
        <f aca="false">'03.24 по датам'!CE90</f>
        <v>0</v>
      </c>
      <c r="CF90" s="2177" t="n">
        <f aca="false">'03.24 по датам'!CF90</f>
        <v>0</v>
      </c>
      <c r="CG90" s="2177" t="n">
        <f aca="false">'03.24 по датам'!CG90</f>
        <v>0</v>
      </c>
      <c r="CH90" s="2177" t="n">
        <f aca="false">'03.24 по датам'!CH90</f>
        <v>0</v>
      </c>
      <c r="CI90" s="2178" t="n">
        <f aca="false">'03.24 по датам'!CI90</f>
        <v>0</v>
      </c>
      <c r="CJ90" s="2171"/>
      <c r="CK90" s="2172"/>
      <c r="CL90" s="2173"/>
      <c r="CM90" s="2174" t="n">
        <f aca="false">SUBTOTAL(9,BW90:CL90)</f>
        <v>0</v>
      </c>
      <c r="CN90" s="2175" t="n">
        <f aca="false">CM90+CN86</f>
        <v>0</v>
      </c>
      <c r="CO90" s="2175" t="n">
        <f aca="false">AA90+AS90+BU90+CM90</f>
        <v>21</v>
      </c>
      <c r="CP90" s="2175" t="n">
        <f aca="false">CO90+CP86</f>
        <v>394</v>
      </c>
      <c r="CQ90" s="2177" t="n">
        <f aca="false">'03.24 по датам'!CQ90</f>
        <v>0</v>
      </c>
      <c r="CR90" s="2177" t="n">
        <f aca="false">'03.24 по датам'!CR90</f>
        <v>0</v>
      </c>
      <c r="CS90" s="2177" t="n">
        <f aca="false">'03.24 по датам'!CS90</f>
        <v>0</v>
      </c>
      <c r="CT90" s="2177" t="n">
        <f aca="false">'03.24 по датам'!CT90</f>
        <v>0</v>
      </c>
      <c r="CU90" s="2177" t="n">
        <f aca="false">'03.24 по датам'!CU90</f>
        <v>0</v>
      </c>
      <c r="CV90" s="2177" t="n">
        <f aca="false">'03.24 по датам'!CV90</f>
        <v>0</v>
      </c>
      <c r="CW90" s="2177" t="n">
        <f aca="false">'03.24 по датам'!CW90</f>
        <v>0</v>
      </c>
      <c r="CX90" s="2177" t="n">
        <f aca="false">'03.24 по датам'!CX90</f>
        <v>0</v>
      </c>
      <c r="CY90" s="2177" t="n">
        <f aca="false">'03.24 по датам'!CY90</f>
        <v>0</v>
      </c>
      <c r="CZ90" s="2177" t="n">
        <f aca="false">'03.24 по датам'!CZ90</f>
        <v>0</v>
      </c>
      <c r="DA90" s="2177" t="n">
        <f aca="false">'03.24 по датам'!DA90</f>
        <v>0</v>
      </c>
      <c r="DB90" s="2177" t="n">
        <f aca="false">'03.24 по датам'!DB90</f>
        <v>0</v>
      </c>
      <c r="DC90" s="2178" t="n">
        <f aca="false">'03.24 по датам'!DC90</f>
        <v>0</v>
      </c>
      <c r="DD90" s="2171"/>
      <c r="DE90" s="2172"/>
      <c r="DF90" s="2173"/>
      <c r="DG90" s="2181" t="n">
        <f aca="false">SUBTOTAL(9,CQ90:DF90)</f>
        <v>0</v>
      </c>
      <c r="DH90" s="2182" t="n">
        <f aca="false">DG90:DG90+IF($B86:$B86=2,0,DH86:DH86)</f>
        <v>0</v>
      </c>
      <c r="DI90" s="2180" t="n">
        <f aca="false">'03.24 по датам'!DI90</f>
        <v>0</v>
      </c>
      <c r="DJ90" s="2177" t="n">
        <f aca="false">'03.24 по датам'!DJ90</f>
        <v>0</v>
      </c>
      <c r="DK90" s="2177" t="n">
        <f aca="false">'03.24 по датам'!DK90</f>
        <v>0</v>
      </c>
      <c r="DL90" s="2177" t="n">
        <f aca="false">'03.24 по датам'!DL90</f>
        <v>0</v>
      </c>
      <c r="DM90" s="2177" t="n">
        <f aca="false">'03.24 по датам'!DM90</f>
        <v>0</v>
      </c>
      <c r="DN90" s="2177" t="n">
        <f aca="false">'03.24 по датам'!DN90</f>
        <v>0</v>
      </c>
      <c r="DO90" s="2177" t="n">
        <f aca="false">'03.24 по датам'!DO90</f>
        <v>0</v>
      </c>
      <c r="DP90" s="2177" t="n">
        <f aca="false">'03.24 по датам'!DP90</f>
        <v>0</v>
      </c>
      <c r="DQ90" s="2177" t="n">
        <f aca="false">'03.24 по датам'!DQ90</f>
        <v>0</v>
      </c>
      <c r="DR90" s="2177" t="n">
        <f aca="false">'03.24 по датам'!DR90</f>
        <v>0</v>
      </c>
      <c r="DS90" s="2177" t="n">
        <f aca="false">'03.24 по датам'!DS90</f>
        <v>0</v>
      </c>
      <c r="DT90" s="2177" t="n">
        <f aca="false">'03.24 по датам'!DT90</f>
        <v>0</v>
      </c>
      <c r="DU90" s="2178" t="n">
        <f aca="false">'03.24 по датам'!DU90</f>
        <v>0</v>
      </c>
      <c r="DV90" s="2171"/>
      <c r="DW90" s="2172"/>
      <c r="DX90" s="2173"/>
      <c r="DY90" s="2181" t="n">
        <f aca="false">SUBTOTAL(9,DI90:DX90)</f>
        <v>0</v>
      </c>
      <c r="DZ90" s="2182" t="n">
        <f aca="false">DY90:DY90+IF($B86:$B86=2,0,DZ86:DZ86)</f>
        <v>0</v>
      </c>
      <c r="EA90" s="2177" t="n">
        <f aca="false">'03.24 по датам'!EA90</f>
        <v>0</v>
      </c>
      <c r="EB90" s="2177" t="n">
        <f aca="false">'03.24 по датам'!EB90</f>
        <v>0</v>
      </c>
      <c r="EC90" s="2177" t="n">
        <f aca="false">'03.24 по датам'!EC90</f>
        <v>9</v>
      </c>
      <c r="ED90" s="2177" t="n">
        <f aca="false">'03.24 по датам'!ED90</f>
        <v>0</v>
      </c>
      <c r="EE90" s="2177" t="n">
        <f aca="false">'03.24 по датам'!EE90</f>
        <v>0</v>
      </c>
      <c r="EF90" s="2204" t="n">
        <f aca="false">'03.24 по датам'!EF90</f>
        <v>0</v>
      </c>
      <c r="EG90" s="2204" t="n">
        <f aca="false">'03.24 по датам'!EG90</f>
        <v>0</v>
      </c>
      <c r="EH90" s="2204" t="n">
        <f aca="false">'03.24 по датам'!EH90</f>
        <v>0</v>
      </c>
      <c r="EI90" s="2204" t="n">
        <f aca="false">'03.24 по датам'!EI90</f>
        <v>0</v>
      </c>
      <c r="EJ90" s="2204" t="n">
        <f aca="false">'03.24 по датам'!EJ90</f>
        <v>0</v>
      </c>
      <c r="EK90" s="2204" t="n">
        <f aca="false">'03.24 по датам'!EK90</f>
        <v>0</v>
      </c>
      <c r="EL90" s="2204" t="n">
        <f aca="false">'03.24 по датам'!EL90</f>
        <v>0</v>
      </c>
      <c r="EM90" s="2204" t="n">
        <f aca="false">'03.24 по датам'!EM90</f>
        <v>0</v>
      </c>
      <c r="EN90" s="2204" t="n">
        <f aca="false">'03.24 по датам'!EN90</f>
        <v>0</v>
      </c>
      <c r="EO90" s="2204" t="n">
        <f aca="false">'03.24 по датам'!EO90</f>
        <v>0</v>
      </c>
      <c r="EP90" s="2204" t="n">
        <f aca="false">'03.24 по датам'!EP90</f>
        <v>0</v>
      </c>
      <c r="EQ90" s="2204" t="n">
        <f aca="false">'03.24 по датам'!EQ90</f>
        <v>0</v>
      </c>
      <c r="ER90" s="2204" t="n">
        <f aca="false">'03.24 по датам'!ER90</f>
        <v>0</v>
      </c>
      <c r="ES90" s="2204" t="n">
        <f aca="false">'03.24 по датам'!ES90</f>
        <v>0</v>
      </c>
      <c r="ET90" s="2204" t="n">
        <f aca="false">'03.24 по датам'!ET90</f>
        <v>0</v>
      </c>
      <c r="EU90" s="2204" t="n">
        <f aca="false">'03.24 по датам'!EU90</f>
        <v>0</v>
      </c>
      <c r="EV90" s="2204" t="n">
        <f aca="false">'03.24 по датам'!EV90</f>
        <v>0</v>
      </c>
      <c r="EW90" s="2204" t="n">
        <f aca="false">'03.24 по датам'!EW90</f>
        <v>0</v>
      </c>
      <c r="EX90" s="2204" t="n">
        <f aca="false">'03.24 по датам'!EX90</f>
        <v>0</v>
      </c>
      <c r="EY90" s="2290" t="n">
        <f aca="false">'03.24 по датам'!EY90</f>
        <v>0</v>
      </c>
      <c r="EZ90" s="2186"/>
      <c r="FA90" s="2187"/>
      <c r="FB90" s="2267"/>
      <c r="FC90" s="2181" t="n">
        <f aca="false">SUBTOTAL(9,EA90:FB90)</f>
        <v>9</v>
      </c>
      <c r="FD90" s="2182" t="n">
        <f aca="false">FC90:FC90+IF($B86:$B86=2,0,FD86:FD86)</f>
        <v>200</v>
      </c>
      <c r="FE90" s="2177" t="n">
        <f aca="false">'03.24 по датам'!FE90</f>
        <v>0</v>
      </c>
      <c r="FF90" s="2204" t="n">
        <f aca="false">'03.24 по датам'!FF90</f>
        <v>0</v>
      </c>
      <c r="FG90" s="2204" t="n">
        <f aca="false">'03.24 по датам'!FG90</f>
        <v>0</v>
      </c>
      <c r="FH90" s="2204" t="n">
        <f aca="false">'03.24 по датам'!FH90</f>
        <v>0</v>
      </c>
      <c r="FI90" s="2204" t="n">
        <f aca="false">'03.24 по датам'!FI90</f>
        <v>0</v>
      </c>
      <c r="FJ90" s="2204" t="n">
        <f aca="false">'03.24 по датам'!FJ90</f>
        <v>0</v>
      </c>
      <c r="FK90" s="2204" t="n">
        <f aca="false">'03.24 по датам'!FK90</f>
        <v>0</v>
      </c>
      <c r="FL90" s="2204" t="n">
        <f aca="false">'03.24 по датам'!FL90</f>
        <v>0</v>
      </c>
      <c r="FM90" s="2204" t="n">
        <f aca="false">'03.24 по датам'!FM90</f>
        <v>0</v>
      </c>
      <c r="FN90" s="2290" t="n">
        <f aca="false">'03.24 по датам'!FN90</f>
        <v>0</v>
      </c>
      <c r="FO90" s="2186"/>
      <c r="FP90" s="2187"/>
      <c r="FQ90" s="2267"/>
      <c r="FR90" s="2181" t="n">
        <f aca="false">SUBTOTAL(9,FE90:FQ90)</f>
        <v>0</v>
      </c>
      <c r="FS90" s="2182" t="n">
        <f aca="false">FR90:FR90+IF($B86:$B86=2,0,FS86:FS86)</f>
        <v>0</v>
      </c>
      <c r="FT90" s="2301" t="n">
        <f aca="false">'03.24 по датам'!GX90-'03.24 НГДП по датам'!AW90</f>
        <v>0</v>
      </c>
      <c r="FU90" s="2184"/>
      <c r="FV90" s="2184"/>
      <c r="FW90" s="2184"/>
      <c r="FX90" s="2184"/>
      <c r="FY90" s="2184"/>
      <c r="FZ90" s="2184"/>
      <c r="GA90" s="2184"/>
      <c r="GB90" s="2184"/>
      <c r="GC90" s="2184"/>
      <c r="GD90" s="2184"/>
      <c r="GE90" s="2184"/>
      <c r="GF90" s="2184"/>
      <c r="GG90" s="2184"/>
      <c r="GH90" s="2184"/>
      <c r="GI90" s="2184"/>
      <c r="GJ90" s="2184"/>
      <c r="GK90" s="2184"/>
      <c r="GL90" s="2184"/>
      <c r="GM90" s="2184"/>
      <c r="GN90" s="2184"/>
      <c r="GO90" s="2184"/>
      <c r="GP90" s="2184"/>
      <c r="GQ90" s="2184"/>
      <c r="GR90" s="2184"/>
      <c r="GS90" s="2185"/>
      <c r="GT90" s="2186"/>
      <c r="GU90" s="2187"/>
      <c r="GV90" s="2267"/>
      <c r="GW90" s="2188" t="n">
        <f aca="false">SUBTOTAL(9,FT90:GV90)</f>
        <v>0</v>
      </c>
      <c r="GX90" s="2175" t="n">
        <f aca="false">SUBTOTAL(9,FT90:GV90)</f>
        <v>0</v>
      </c>
      <c r="GY90" s="2174" t="n">
        <f aca="false">GX90:GX90+IF($B86:$B86=2,0,GY86:GY86)</f>
        <v>0</v>
      </c>
      <c r="GZ90" s="2189" t="n">
        <f aca="false">'03.24 по датам'!GZ90</f>
        <v>0</v>
      </c>
      <c r="HA90" s="2190" t="n">
        <f aca="false">'03.24 по датам'!HA90</f>
        <v>0</v>
      </c>
      <c r="HB90" s="2191"/>
      <c r="HC90" s="2192" t="n">
        <f aca="false">SUBTOTAL(9,GZ90:HB90)</f>
        <v>0</v>
      </c>
      <c r="HD90" s="2193" t="n">
        <f aca="false">$HD$14+HD86</f>
        <v>760.6</v>
      </c>
      <c r="HE90" s="2194"/>
      <c r="HF90" s="2195" t="n">
        <f aca="false">SUM(HD90:HE90)</f>
        <v>760.6</v>
      </c>
      <c r="HG90" s="2180" t="n">
        <f aca="false">'03.24 по датам'!ID90-'03.24 НГДП по датам'!BF90</f>
        <v>0</v>
      </c>
      <c r="HH90" s="2180"/>
      <c r="HI90" s="2266"/>
      <c r="HJ90" s="2184"/>
      <c r="HK90" s="2184"/>
      <c r="HL90" s="2184"/>
      <c r="HM90" s="2184"/>
      <c r="HN90" s="2184"/>
      <c r="HO90" s="2184"/>
      <c r="HP90" s="2184"/>
      <c r="HQ90" s="2184"/>
      <c r="HR90" s="2184"/>
      <c r="HS90" s="2184"/>
      <c r="HT90" s="2184"/>
      <c r="HU90" s="2184"/>
      <c r="HV90" s="2184"/>
      <c r="HW90" s="2184"/>
      <c r="HX90" s="2184"/>
      <c r="HY90" s="2184"/>
      <c r="HZ90" s="2185"/>
      <c r="IA90" s="2186"/>
      <c r="IB90" s="2187"/>
      <c r="IC90" s="2173"/>
      <c r="ID90" s="2174" t="n">
        <f aca="false">SUBTOTAL(9,HG90:IC90)</f>
        <v>0</v>
      </c>
      <c r="IE90" s="2188" t="n">
        <f aca="false">ID90:ID90+IF($B86:$B86=2,0,IE86:IE86)</f>
        <v>124</v>
      </c>
      <c r="IF90" s="2198" t="n">
        <f aca="false">'03.24 по датам'!IF90</f>
        <v>0</v>
      </c>
      <c r="IG90" s="2198" t="n">
        <f aca="false">'03.24 по датам'!IG90</f>
        <v>0</v>
      </c>
      <c r="IH90" s="2199" t="n">
        <f aca="false">'03.24 по датам'!IH90</f>
        <v>0</v>
      </c>
      <c r="II90" s="2200"/>
      <c r="IJ90" s="2201"/>
      <c r="IK90" s="2202" t="n">
        <f aca="false">SUBTOTAL(9,IF90:IJ90)</f>
        <v>0</v>
      </c>
      <c r="IL90" s="2203" t="n">
        <f aca="false">IK90:IK90+IF($B86:$B86=2,0,IL86:IL86)</f>
        <v>0</v>
      </c>
      <c r="IM90" s="2204" t="n">
        <f aca="false">'03.24 по датам'!IM90</f>
        <v>0</v>
      </c>
      <c r="IN90" s="2204" t="n">
        <f aca="false">'03.24 по датам'!IN90</f>
        <v>0</v>
      </c>
      <c r="IO90" s="2177" t="n">
        <f aca="false">'03.24 по датам'!IO90</f>
        <v>0</v>
      </c>
      <c r="IP90" s="2177" t="n">
        <f aca="false">'03.24 по датам'!IP90</f>
        <v>0</v>
      </c>
      <c r="IQ90" s="2177" t="n">
        <f aca="false">'03.24 по датам'!IQ90</f>
        <v>0</v>
      </c>
      <c r="IR90" s="2177" t="n">
        <f aca="false">'03.24 по датам'!IR90</f>
        <v>0</v>
      </c>
      <c r="IS90" s="2177" t="n">
        <f aca="false">'03.24 по датам'!IS90</f>
        <v>0</v>
      </c>
      <c r="IT90" s="2177" t="n">
        <f aca="false">'03.24 по датам'!IT90</f>
        <v>0</v>
      </c>
      <c r="IU90" s="2177" t="n">
        <f aca="false">'03.24 по датам'!IU90</f>
        <v>0</v>
      </c>
      <c r="IV90" s="2178" t="n">
        <f aca="false">'03.24 по датам'!IV90</f>
        <v>0</v>
      </c>
      <c r="IW90" s="2171"/>
      <c r="IX90" s="2172"/>
      <c r="IY90" s="2173"/>
      <c r="IZ90" s="2174" t="n">
        <f aca="false">SUBTOTAL(9,IM90:IY90)</f>
        <v>0</v>
      </c>
      <c r="JA90" s="2175" t="n">
        <f aca="false">IZ90:IZ90+IF($B86:$B86=2,0,JA86:JA86)</f>
        <v>0</v>
      </c>
      <c r="JB90" s="2205" t="n">
        <f aca="false">'03.24 по датам'!JB90</f>
        <v>0</v>
      </c>
      <c r="JC90" s="2194"/>
      <c r="JD90" s="2268" t="n">
        <f aca="false">'03.24 по датам'!JD90</f>
        <v>0</v>
      </c>
      <c r="JE90" s="2207" t="n">
        <f aca="false">SUBTOTAL(9,JB90:JD90)</f>
        <v>0</v>
      </c>
      <c r="JF90" s="2208" t="n">
        <f aca="false">SUMIF($C$5:JE$5,"Накопленный эффект, т/сут",$C90:JE90)+SUMIF($C$5:JE$5,"Нараст.  по потенциалу",$C90:JE90)-SUMIF($C$5:JE$5,"Нараст. по остановкам",$C90:JE90)-SUMIF($C$5:JE$5,"ИТОГО перевод в ППД",$C90:JE90)-SUMIF($C$5:JE$5,"ИТОГО  нерент, по распоряж.",$C90:JE90)-SUMIF($C$5:JE$5,"ИТОГО ост. дебит от ЗБС, Углуб., ПВЛГ/ПНЛГ",$C90:JE90)</f>
        <v>470</v>
      </c>
      <c r="JG90" s="2209" t="n">
        <f aca="false">'03.24 по датам'!JG90-'03.24 НГДП по датам'!BV90</f>
        <v>0</v>
      </c>
      <c r="JH90" s="2269" t="n">
        <f aca="false">'03.24 по датам'!JH90-'03.24 НГДП по датам'!BW90</f>
        <v>0</v>
      </c>
      <c r="JI90" s="2209" t="n">
        <f aca="false">'03.24 по датам'!JI90-'03.24 НГДП по датам'!BX90</f>
        <v>0</v>
      </c>
      <c r="JJ90" s="2210" t="n">
        <f aca="false">'03.24 по датам'!JJ90-'03.24 НГДП по датам'!BY90</f>
        <v>0</v>
      </c>
      <c r="JK90" s="2211" t="n">
        <f aca="false">'03.24 НГДП по датам'!BZ90</f>
        <v>0</v>
      </c>
      <c r="JL90" s="2202" t="n">
        <f aca="false">SUBTOTAL(9,JG90:JJ90)</f>
        <v>0</v>
      </c>
      <c r="JM90" s="2107"/>
      <c r="JN90" s="2108"/>
      <c r="JO90" s="2256"/>
      <c r="JP90" s="2212" t="n">
        <f aca="false">JP$4:JP$4+SUMIF($C$5:JL$5,"Нараст. по остановкам",$C90:JL90)-SUMIF($C$5:JL$5,"Нараст.  по потенциалу",$C90:JL90)</f>
        <v>744.812</v>
      </c>
      <c r="JQ90" s="2213"/>
      <c r="JR90" s="2214" t="n">
        <f aca="false">'03.24 НГДП по датам'!CB90</f>
        <v>81.893</v>
      </c>
    </row>
    <row r="91" customFormat="false" ht="1.5" hidden="false" customHeight="true" outlineLevel="0" collapsed="false">
      <c r="A91" s="2215"/>
      <c r="B91" s="2215"/>
      <c r="C91" s="2216" t="n">
        <f aca="false">'03.24 по датам'!C91</f>
        <v>0</v>
      </c>
      <c r="D91" s="2216" t="n">
        <f aca="false">'03.24 по датам'!D91</f>
        <v>0</v>
      </c>
      <c r="E91" s="2216" t="n">
        <f aca="false">'03.24 по датам'!E91</f>
        <v>0</v>
      </c>
      <c r="F91" s="2216" t="n">
        <f aca="false">'03.24 по датам'!F91</f>
        <v>0</v>
      </c>
      <c r="G91" s="2217" t="n">
        <f aca="false">'03.24 по датам'!G91</f>
        <v>0</v>
      </c>
      <c r="H91" s="2217" t="n">
        <f aca="false">'03.24 по датам'!H91</f>
        <v>0</v>
      </c>
      <c r="I91" s="2217" t="n">
        <f aca="false">'03.24 по датам'!I91</f>
        <v>0</v>
      </c>
      <c r="J91" s="2217" t="n">
        <f aca="false">'03.24 по датам'!J91</f>
        <v>0</v>
      </c>
      <c r="K91" s="2217" t="n">
        <f aca="false">'03.24 по датам'!K91</f>
        <v>0</v>
      </c>
      <c r="L91" s="2217" t="n">
        <f aca="false">'03.24 по датам'!L91</f>
        <v>0</v>
      </c>
      <c r="M91" s="2217" t="n">
        <f aca="false">'03.24 по датам'!M91</f>
        <v>0</v>
      </c>
      <c r="N91" s="2217" t="n">
        <f aca="false">'03.24 по датам'!N91</f>
        <v>0</v>
      </c>
      <c r="O91" s="2217" t="n">
        <f aca="false">'03.24 по датам'!O91</f>
        <v>0</v>
      </c>
      <c r="P91" s="2217" t="n">
        <f aca="false">'03.24 по датам'!P91</f>
        <v>0</v>
      </c>
      <c r="Q91" s="2217" t="n">
        <f aca="false">'03.24 по датам'!Q91</f>
        <v>0</v>
      </c>
      <c r="R91" s="2217" t="n">
        <f aca="false">'03.24 по датам'!R91</f>
        <v>0</v>
      </c>
      <c r="S91" s="2217" t="n">
        <f aca="false">'03.24 по датам'!S91</f>
        <v>0</v>
      </c>
      <c r="T91" s="2217" t="n">
        <f aca="false">'03.24 по датам'!T91</f>
        <v>0</v>
      </c>
      <c r="U91" s="2217" t="n">
        <f aca="false">'03.24 по датам'!U91</f>
        <v>0</v>
      </c>
      <c r="V91" s="2217" t="n">
        <f aca="false">'03.24 по датам'!V91</f>
        <v>0</v>
      </c>
      <c r="W91" s="2217" t="n">
        <f aca="false">'03.24 по датам'!W91</f>
        <v>0</v>
      </c>
      <c r="X91" s="2218"/>
      <c r="Y91" s="2219"/>
      <c r="Z91" s="2220"/>
      <c r="AA91" s="2221"/>
      <c r="AB91" s="2221"/>
      <c r="AC91" s="2222" t="n">
        <f aca="false">'03.24 по датам'!AC91</f>
        <v>0</v>
      </c>
      <c r="AD91" s="2222" t="n">
        <f aca="false">'03.24 по датам'!AD91</f>
        <v>0</v>
      </c>
      <c r="AE91" s="2217" t="n">
        <f aca="false">'03.24 по датам'!AE91</f>
        <v>0</v>
      </c>
      <c r="AF91" s="2217" t="n">
        <f aca="false">'03.24 по датам'!AF91</f>
        <v>0</v>
      </c>
      <c r="AG91" s="2217" t="n">
        <f aca="false">'03.24 по датам'!AG91</f>
        <v>0</v>
      </c>
      <c r="AH91" s="2217" t="n">
        <f aca="false">'03.24 по датам'!AH91</f>
        <v>0</v>
      </c>
      <c r="AI91" s="2217" t="n">
        <f aca="false">'03.24 по датам'!AI91</f>
        <v>0</v>
      </c>
      <c r="AJ91" s="2217" t="n">
        <f aca="false">'03.24 по датам'!AJ91</f>
        <v>0</v>
      </c>
      <c r="AK91" s="2217" t="n">
        <f aca="false">'03.24 по датам'!AK91</f>
        <v>0</v>
      </c>
      <c r="AL91" s="2217" t="n">
        <f aca="false">'03.24 по датам'!AL91</f>
        <v>0</v>
      </c>
      <c r="AM91" s="2217" t="n">
        <f aca="false">'03.24 по датам'!AM91</f>
        <v>0</v>
      </c>
      <c r="AN91" s="2217" t="n">
        <f aca="false">'03.24 по датам'!AN91</f>
        <v>0</v>
      </c>
      <c r="AO91" s="2217" t="n">
        <f aca="false">'03.24 по датам'!AO91</f>
        <v>0</v>
      </c>
      <c r="AP91" s="2218"/>
      <c r="AQ91" s="2219"/>
      <c r="AR91" s="2220"/>
      <c r="AS91" s="2221"/>
      <c r="AT91" s="2221"/>
      <c r="AU91" s="2216" t="n">
        <f aca="false">'03.24 по датам'!AU91</f>
        <v>0</v>
      </c>
      <c r="AV91" s="2216" t="n">
        <f aca="false">'03.24 по датам'!AV91</f>
        <v>0</v>
      </c>
      <c r="AW91" s="2223" t="n">
        <f aca="false">'03.24 по датам'!AW91</f>
        <v>0</v>
      </c>
      <c r="AX91" s="2217" t="n">
        <f aca="false">'03.24 по датам'!AX91</f>
        <v>0</v>
      </c>
      <c r="AY91" s="2217" t="n">
        <f aca="false">'03.24 по датам'!AY91</f>
        <v>0</v>
      </c>
      <c r="AZ91" s="2217" t="n">
        <f aca="false">'03.24 по датам'!AZ91</f>
        <v>0</v>
      </c>
      <c r="BA91" s="2217" t="n">
        <f aca="false">'03.24 по датам'!BA91</f>
        <v>0</v>
      </c>
      <c r="BB91" s="2217" t="n">
        <f aca="false">'03.24 по датам'!BB91</f>
        <v>0</v>
      </c>
      <c r="BC91" s="2217" t="n">
        <f aca="false">'03.24 по датам'!BC91</f>
        <v>0</v>
      </c>
      <c r="BD91" s="2217" t="n">
        <f aca="false">'03.24 по датам'!BD91</f>
        <v>0</v>
      </c>
      <c r="BE91" s="2217" t="n">
        <f aca="false">'03.24 по датам'!BE91</f>
        <v>0</v>
      </c>
      <c r="BF91" s="2217" t="n">
        <f aca="false">'03.24 по датам'!BF91</f>
        <v>0</v>
      </c>
      <c r="BG91" s="2217" t="n">
        <f aca="false">'03.24 по датам'!BG91</f>
        <v>0</v>
      </c>
      <c r="BH91" s="2217" t="n">
        <f aca="false">'03.24 по датам'!BH91</f>
        <v>0</v>
      </c>
      <c r="BI91" s="2217" t="n">
        <f aca="false">'03.24 по датам'!BI91</f>
        <v>0</v>
      </c>
      <c r="BJ91" s="2217" t="n">
        <f aca="false">'03.24 по датам'!BJ91</f>
        <v>0</v>
      </c>
      <c r="BK91" s="2217" t="n">
        <f aca="false">'03.24 по датам'!BK91</f>
        <v>0</v>
      </c>
      <c r="BL91" s="2217" t="n">
        <f aca="false">'03.24 по датам'!BL91</f>
        <v>0</v>
      </c>
      <c r="BM91" s="2217" t="n">
        <f aca="false">'03.24 по датам'!BM91</f>
        <v>0</v>
      </c>
      <c r="BN91" s="2217" t="n">
        <f aca="false">'03.24 по датам'!BN91</f>
        <v>0</v>
      </c>
      <c r="BO91" s="2217" t="n">
        <f aca="false">'03.24 по датам'!BO91</f>
        <v>0</v>
      </c>
      <c r="BP91" s="2217" t="n">
        <f aca="false">'03.24 по датам'!BP91</f>
        <v>0</v>
      </c>
      <c r="BQ91" s="2217" t="n">
        <f aca="false">'03.24 по датам'!BQ91</f>
        <v>0</v>
      </c>
      <c r="BR91" s="2218"/>
      <c r="BS91" s="2219"/>
      <c r="BT91" s="2220"/>
      <c r="BU91" s="2221"/>
      <c r="BV91" s="2221"/>
      <c r="BW91" s="2222" t="n">
        <f aca="false">'03.24 по датам'!BW91</f>
        <v>0</v>
      </c>
      <c r="BX91" s="2217" t="n">
        <f aca="false">'03.24 по датам'!BX91</f>
        <v>0</v>
      </c>
      <c r="BY91" s="2217" t="n">
        <f aca="false">'03.24 по датам'!BY91</f>
        <v>0</v>
      </c>
      <c r="BZ91" s="2217" t="n">
        <f aca="false">'03.24 по датам'!BZ91</f>
        <v>0</v>
      </c>
      <c r="CA91" s="2217" t="n">
        <f aca="false">'03.24 по датам'!CA91</f>
        <v>0</v>
      </c>
      <c r="CB91" s="2217" t="n">
        <f aca="false">'03.24 по датам'!CB91</f>
        <v>0</v>
      </c>
      <c r="CC91" s="2217" t="n">
        <f aca="false">'03.24 по датам'!CC91</f>
        <v>0</v>
      </c>
      <c r="CD91" s="2217" t="n">
        <f aca="false">'03.24 по датам'!CD91</f>
        <v>0</v>
      </c>
      <c r="CE91" s="2217" t="n">
        <f aca="false">'03.24 по датам'!CE91</f>
        <v>0</v>
      </c>
      <c r="CF91" s="2217" t="n">
        <f aca="false">'03.24 по датам'!CF91</f>
        <v>0</v>
      </c>
      <c r="CG91" s="2217" t="n">
        <f aca="false">'03.24 по датам'!CG91</f>
        <v>0</v>
      </c>
      <c r="CH91" s="2217" t="n">
        <f aca="false">'03.24 по датам'!CH91</f>
        <v>0</v>
      </c>
      <c r="CI91" s="2217" t="n">
        <f aca="false">'03.24 по датам'!CI91</f>
        <v>0</v>
      </c>
      <c r="CJ91" s="2218"/>
      <c r="CK91" s="2219"/>
      <c r="CL91" s="2220"/>
      <c r="CM91" s="2221"/>
      <c r="CN91" s="2221"/>
      <c r="CO91" s="2221"/>
      <c r="CP91" s="2221"/>
      <c r="CQ91" s="2217" t="n">
        <f aca="false">'03.24 по датам'!CQ91</f>
        <v>0</v>
      </c>
      <c r="CR91" s="2217" t="n">
        <f aca="false">'03.24 по датам'!CR91</f>
        <v>0</v>
      </c>
      <c r="CS91" s="2217" t="n">
        <f aca="false">'03.24 по датам'!CS91</f>
        <v>0</v>
      </c>
      <c r="CT91" s="2217" t="n">
        <f aca="false">'03.24 по датам'!CT91</f>
        <v>0</v>
      </c>
      <c r="CU91" s="2217" t="n">
        <f aca="false">'03.24 по датам'!CU91</f>
        <v>0</v>
      </c>
      <c r="CV91" s="2217" t="n">
        <f aca="false">'03.24 по датам'!CV91</f>
        <v>0</v>
      </c>
      <c r="CW91" s="2217" t="n">
        <f aca="false">'03.24 по датам'!CW91</f>
        <v>0</v>
      </c>
      <c r="CX91" s="2217" t="n">
        <f aca="false">'03.24 по датам'!CX91</f>
        <v>0</v>
      </c>
      <c r="CY91" s="2217" t="n">
        <f aca="false">'03.24 по датам'!CY91</f>
        <v>0</v>
      </c>
      <c r="CZ91" s="2217" t="n">
        <f aca="false">'03.24 по датам'!CZ91</f>
        <v>0</v>
      </c>
      <c r="DA91" s="2217" t="n">
        <f aca="false">'03.24 по датам'!DA91</f>
        <v>0</v>
      </c>
      <c r="DB91" s="2217" t="n">
        <f aca="false">'03.24 по датам'!DB91</f>
        <v>0</v>
      </c>
      <c r="DC91" s="2217" t="n">
        <f aca="false">'03.24 по датам'!DC91</f>
        <v>0</v>
      </c>
      <c r="DD91" s="2218"/>
      <c r="DE91" s="2219"/>
      <c r="DF91" s="2220"/>
      <c r="DG91" s="2221"/>
      <c r="DH91" s="2221"/>
      <c r="DI91" s="2285" t="n">
        <f aca="false">'03.24 по датам'!DI91</f>
        <v>0</v>
      </c>
      <c r="DJ91" s="2217" t="n">
        <f aca="false">'03.24 по датам'!DJ91</f>
        <v>0</v>
      </c>
      <c r="DK91" s="2217" t="n">
        <f aca="false">'03.24 по датам'!DK91</f>
        <v>0</v>
      </c>
      <c r="DL91" s="2217" t="n">
        <f aca="false">'03.24 по датам'!DL91</f>
        <v>0</v>
      </c>
      <c r="DM91" s="2217" t="n">
        <f aca="false">'03.24 по датам'!DM91</f>
        <v>0</v>
      </c>
      <c r="DN91" s="2217" t="n">
        <f aca="false">'03.24 по датам'!DN91</f>
        <v>0</v>
      </c>
      <c r="DO91" s="2217" t="n">
        <f aca="false">'03.24 по датам'!DO91</f>
        <v>0</v>
      </c>
      <c r="DP91" s="2217" t="n">
        <f aca="false">'03.24 по датам'!DP91</f>
        <v>0</v>
      </c>
      <c r="DQ91" s="2217" t="n">
        <f aca="false">'03.24 по датам'!DQ91</f>
        <v>0</v>
      </c>
      <c r="DR91" s="2217" t="n">
        <f aca="false">'03.24 по датам'!DR91</f>
        <v>0</v>
      </c>
      <c r="DS91" s="2217" t="n">
        <f aca="false">'03.24 по датам'!DS91</f>
        <v>0</v>
      </c>
      <c r="DT91" s="2217" t="n">
        <f aca="false">'03.24 по датам'!DT91</f>
        <v>0</v>
      </c>
      <c r="DU91" s="2217" t="n">
        <f aca="false">'03.24 по датам'!DU91</f>
        <v>0</v>
      </c>
      <c r="DV91" s="2218"/>
      <c r="DW91" s="2219"/>
      <c r="DX91" s="2220"/>
      <c r="DY91" s="2221"/>
      <c r="DZ91" s="2221"/>
      <c r="EA91" s="2297" t="n">
        <f aca="false">'03.24 по датам'!EA91</f>
        <v>0</v>
      </c>
      <c r="EB91" s="2217" t="n">
        <f aca="false">'03.24 по датам'!EB91</f>
        <v>0</v>
      </c>
      <c r="EC91" s="2217" t="n">
        <f aca="false">'03.24 по датам'!EC91</f>
        <v>0</v>
      </c>
      <c r="ED91" s="2217" t="n">
        <f aca="false">'03.24 по датам'!ED91</f>
        <v>0</v>
      </c>
      <c r="EE91" s="2217" t="n">
        <f aca="false">'03.24 по датам'!EE91</f>
        <v>0</v>
      </c>
      <c r="EF91" s="2217" t="n">
        <f aca="false">'03.24 по датам'!EF91</f>
        <v>0</v>
      </c>
      <c r="EG91" s="2217" t="n">
        <f aca="false">'03.24 по датам'!EG91</f>
        <v>0</v>
      </c>
      <c r="EH91" s="2217" t="n">
        <f aca="false">'03.24 по датам'!EH91</f>
        <v>0</v>
      </c>
      <c r="EI91" s="2217" t="n">
        <f aca="false">'03.24 по датам'!EI91</f>
        <v>0</v>
      </c>
      <c r="EJ91" s="2217" t="n">
        <f aca="false">'03.24 по датам'!EJ91</f>
        <v>0</v>
      </c>
      <c r="EK91" s="2217" t="n">
        <f aca="false">'03.24 по датам'!EK91</f>
        <v>0</v>
      </c>
      <c r="EL91" s="2217" t="n">
        <f aca="false">'03.24 по датам'!EL91</f>
        <v>0</v>
      </c>
      <c r="EM91" s="2217" t="n">
        <f aca="false">'03.24 по датам'!EM91</f>
        <v>0</v>
      </c>
      <c r="EN91" s="2217" t="n">
        <f aca="false">'03.24 по датам'!EN91</f>
        <v>0</v>
      </c>
      <c r="EO91" s="2217" t="n">
        <f aca="false">'03.24 по датам'!EO91</f>
        <v>0</v>
      </c>
      <c r="EP91" s="2217" t="n">
        <f aca="false">'03.24 по датам'!EP91</f>
        <v>0</v>
      </c>
      <c r="EQ91" s="2217" t="n">
        <f aca="false">'03.24 по датам'!EQ91</f>
        <v>0</v>
      </c>
      <c r="ER91" s="2217" t="n">
        <f aca="false">'03.24 по датам'!ER91</f>
        <v>0</v>
      </c>
      <c r="ES91" s="2217" t="n">
        <f aca="false">'03.24 по датам'!ES91</f>
        <v>0</v>
      </c>
      <c r="ET91" s="2217" t="n">
        <f aca="false">'03.24 по датам'!ET91</f>
        <v>0</v>
      </c>
      <c r="EU91" s="2217" t="n">
        <f aca="false">'03.24 по датам'!EU91</f>
        <v>0</v>
      </c>
      <c r="EV91" s="2217" t="n">
        <f aca="false">'03.24 по датам'!EV91</f>
        <v>0</v>
      </c>
      <c r="EW91" s="2217" t="n">
        <f aca="false">'03.24 по датам'!EW91</f>
        <v>0</v>
      </c>
      <c r="EX91" s="2217" t="n">
        <f aca="false">'03.24 по датам'!EX91</f>
        <v>0</v>
      </c>
      <c r="EY91" s="2217" t="n">
        <f aca="false">'03.24 по датам'!EY91</f>
        <v>0</v>
      </c>
      <c r="EZ91" s="2218"/>
      <c r="FA91" s="2219"/>
      <c r="FB91" s="2220"/>
      <c r="FC91" s="2221"/>
      <c r="FD91" s="2221"/>
      <c r="FE91" s="2217" t="n">
        <f aca="false">'03.24 по датам'!FE91</f>
        <v>0</v>
      </c>
      <c r="FF91" s="2217" t="n">
        <f aca="false">'03.24 по датам'!FF91</f>
        <v>0</v>
      </c>
      <c r="FG91" s="2217" t="n">
        <f aca="false">'03.24 по датам'!FG91</f>
        <v>0</v>
      </c>
      <c r="FH91" s="2217" t="n">
        <f aca="false">'03.24 по датам'!FH91</f>
        <v>0</v>
      </c>
      <c r="FI91" s="2217" t="n">
        <f aca="false">'03.24 по датам'!FI91</f>
        <v>0</v>
      </c>
      <c r="FJ91" s="2217" t="n">
        <f aca="false">'03.24 по датам'!FJ91</f>
        <v>0</v>
      </c>
      <c r="FK91" s="2217" t="n">
        <f aca="false">'03.24 по датам'!FK91</f>
        <v>0</v>
      </c>
      <c r="FL91" s="2217" t="n">
        <f aca="false">'03.24 по датам'!FL91</f>
        <v>0</v>
      </c>
      <c r="FM91" s="2217" t="n">
        <f aca="false">'03.24 по датам'!FM91</f>
        <v>0</v>
      </c>
      <c r="FN91" s="2217" t="n">
        <f aca="false">'03.24 по датам'!FN91</f>
        <v>0</v>
      </c>
      <c r="FO91" s="2218"/>
      <c r="FP91" s="2219"/>
      <c r="FQ91" s="2220"/>
      <c r="FR91" s="2221"/>
      <c r="FS91" s="2221"/>
      <c r="FT91" s="2225"/>
      <c r="FU91" s="2225"/>
      <c r="FV91" s="2225"/>
      <c r="FW91" s="2225"/>
      <c r="FX91" s="2225"/>
      <c r="FY91" s="2225"/>
      <c r="FZ91" s="2225"/>
      <c r="GA91" s="2225"/>
      <c r="GB91" s="2225"/>
      <c r="GC91" s="2225"/>
      <c r="GD91" s="2225"/>
      <c r="GE91" s="2225"/>
      <c r="GF91" s="2225"/>
      <c r="GG91" s="2225"/>
      <c r="GH91" s="2225"/>
      <c r="GI91" s="2225"/>
      <c r="GJ91" s="2225"/>
      <c r="GK91" s="2225"/>
      <c r="GL91" s="2225"/>
      <c r="GM91" s="2225"/>
      <c r="GN91" s="2225"/>
      <c r="GO91" s="2225"/>
      <c r="GP91" s="2225"/>
      <c r="GQ91" s="2225"/>
      <c r="GR91" s="2225"/>
      <c r="GS91" s="2225"/>
      <c r="GT91" s="2218"/>
      <c r="GU91" s="2219"/>
      <c r="GV91" s="2220"/>
      <c r="GW91" s="2221"/>
      <c r="GX91" s="2221"/>
      <c r="GY91" s="2221"/>
      <c r="GZ91" s="2217" t="n">
        <f aca="false">'03.24 по датам'!GZ91</f>
        <v>0</v>
      </c>
      <c r="HA91" s="2217" t="n">
        <f aca="false">'03.24 по датам'!HA91</f>
        <v>0</v>
      </c>
      <c r="HB91" s="2226"/>
      <c r="HC91" s="2221"/>
      <c r="HD91" s="2227" t="n">
        <f aca="false">'03.24 по датам'!HD91</f>
        <v>0</v>
      </c>
      <c r="HE91" s="2226"/>
      <c r="HF91" s="2228"/>
      <c r="HG91" s="2180"/>
      <c r="HH91" s="2180"/>
      <c r="HI91" s="2230"/>
      <c r="HJ91" s="2225"/>
      <c r="HK91" s="2225"/>
      <c r="HL91" s="2225"/>
      <c r="HM91" s="2225"/>
      <c r="HN91" s="2225"/>
      <c r="HO91" s="2225"/>
      <c r="HP91" s="2225"/>
      <c r="HQ91" s="2225"/>
      <c r="HR91" s="2225"/>
      <c r="HS91" s="2225"/>
      <c r="HT91" s="2225"/>
      <c r="HU91" s="2225"/>
      <c r="HV91" s="2225"/>
      <c r="HW91" s="2225"/>
      <c r="HX91" s="2225"/>
      <c r="HY91" s="2225"/>
      <c r="HZ91" s="2225"/>
      <c r="IA91" s="2218"/>
      <c r="IB91" s="2219"/>
      <c r="IC91" s="2220"/>
      <c r="ID91" s="2221"/>
      <c r="IE91" s="2221"/>
      <c r="IF91" s="2231" t="n">
        <f aca="false">'03.24 по датам'!IF91</f>
        <v>0</v>
      </c>
      <c r="IG91" s="2231" t="n">
        <f aca="false">'03.24 по датам'!IG91</f>
        <v>0</v>
      </c>
      <c r="IH91" s="2231" t="n">
        <f aca="false">'03.24 по датам'!IH91</f>
        <v>0</v>
      </c>
      <c r="II91" s="2232"/>
      <c r="IJ91" s="2233"/>
      <c r="IK91" s="1302"/>
      <c r="IL91" s="1302"/>
      <c r="IM91" s="2234" t="n">
        <f aca="false">'03.24 по датам'!IM91</f>
        <v>0</v>
      </c>
      <c r="IN91" s="2234" t="n">
        <f aca="false">'03.24 по датам'!IN91</f>
        <v>0</v>
      </c>
      <c r="IO91" s="2217" t="n">
        <f aca="false">'03.24 по датам'!IO91</f>
        <v>0</v>
      </c>
      <c r="IP91" s="2217" t="n">
        <f aca="false">'03.24 по датам'!IP91</f>
        <v>0</v>
      </c>
      <c r="IQ91" s="2217" t="n">
        <f aca="false">'03.24 по датам'!IQ91</f>
        <v>0</v>
      </c>
      <c r="IR91" s="2217" t="n">
        <f aca="false">'03.24 по датам'!IR91</f>
        <v>0</v>
      </c>
      <c r="IS91" s="2217" t="n">
        <f aca="false">'03.24 по датам'!IS91</f>
        <v>0</v>
      </c>
      <c r="IT91" s="2217" t="n">
        <f aca="false">'03.24 по датам'!IT91</f>
        <v>0</v>
      </c>
      <c r="IU91" s="2217" t="n">
        <f aca="false">'03.24 по датам'!IU91</f>
        <v>0</v>
      </c>
      <c r="IV91" s="2217" t="n">
        <f aca="false">'03.24 по датам'!IV91</f>
        <v>0</v>
      </c>
      <c r="IW91" s="2218"/>
      <c r="IX91" s="2219"/>
      <c r="IY91" s="2220"/>
      <c r="IZ91" s="2221"/>
      <c r="JA91" s="2221"/>
      <c r="JB91" s="2217" t="n">
        <f aca="false">'03.24 по датам'!JB91</f>
        <v>0</v>
      </c>
      <c r="JC91" s="2226"/>
      <c r="JD91" s="2217" t="n">
        <f aca="false">'03.24 по датам'!JD91</f>
        <v>0</v>
      </c>
      <c r="JE91" s="2221"/>
      <c r="JF91" s="2221"/>
      <c r="JG91" s="2231" t="n">
        <f aca="false">'03.24 по датам'!JG91</f>
        <v>0</v>
      </c>
      <c r="JH91" s="2231" t="n">
        <f aca="false">'03.24 по датам'!JH91</f>
        <v>0</v>
      </c>
      <c r="JI91" s="2231" t="n">
        <f aca="false">'03.24 по датам'!JI91</f>
        <v>0</v>
      </c>
      <c r="JJ91" s="2231" t="n">
        <f aca="false">'03.24 по датам'!JJ91</f>
        <v>0</v>
      </c>
      <c r="JK91" s="2270"/>
      <c r="JL91" s="1302"/>
      <c r="JM91" s="2236"/>
      <c r="JN91" s="2236"/>
      <c r="JO91" s="2237"/>
      <c r="JP91" s="2236"/>
      <c r="JQ91" s="2236"/>
      <c r="JR91" s="2237"/>
    </row>
    <row r="92" customFormat="false" ht="11.25" hidden="false" customHeight="true" outlineLevel="0" collapsed="false">
      <c r="A92" s="2056" t="n">
        <f aca="false">A88+1</f>
        <v>45372</v>
      </c>
      <c r="B92" s="2057" t="s">
        <v>662</v>
      </c>
      <c r="C92" s="2067" t="str">
        <f aca="false">'03.24 по датам'!C92</f>
        <v>Новогоднее</v>
      </c>
      <c r="D92" s="2298" t="str">
        <f aca="false">'03.24 по датам'!D92</f>
        <v>Крайнее</v>
      </c>
      <c r="E92" s="2067" t="str">
        <f aca="false">'03.24 по датам'!E92</f>
        <v>Новое</v>
      </c>
      <c r="F92" s="2067" t="n">
        <f aca="false">'03.24 по датам'!F92</f>
        <v>0</v>
      </c>
      <c r="G92" s="2092" t="n">
        <f aca="false">'03.24 по датам'!G92</f>
        <v>0</v>
      </c>
      <c r="H92" s="2092" t="n">
        <f aca="false">'03.24 по датам'!H92</f>
        <v>0</v>
      </c>
      <c r="I92" s="2092" t="n">
        <f aca="false">'03.24 по датам'!I92</f>
        <v>0</v>
      </c>
      <c r="J92" s="2092" t="n">
        <f aca="false">'03.24 по датам'!J92</f>
        <v>0</v>
      </c>
      <c r="K92" s="2092" t="n">
        <f aca="false">'03.24 по датам'!K92</f>
        <v>0</v>
      </c>
      <c r="L92" s="2092" t="n">
        <f aca="false">'03.24 по датам'!L92</f>
        <v>0</v>
      </c>
      <c r="M92" s="2092" t="n">
        <f aca="false">'03.24 по датам'!M92</f>
        <v>0</v>
      </c>
      <c r="N92" s="2092" t="n">
        <f aca="false">'03.24 по датам'!N92</f>
        <v>0</v>
      </c>
      <c r="O92" s="2092" t="n">
        <f aca="false">'03.24 по датам'!O92</f>
        <v>0</v>
      </c>
      <c r="P92" s="2092" t="n">
        <f aca="false">'03.24 по датам'!P92</f>
        <v>0</v>
      </c>
      <c r="Q92" s="2092" t="n">
        <f aca="false">'03.24 по датам'!Q92</f>
        <v>0</v>
      </c>
      <c r="R92" s="2092" t="n">
        <f aca="false">'03.24 по датам'!R92</f>
        <v>0</v>
      </c>
      <c r="S92" s="2092" t="n">
        <f aca="false">'03.24 по датам'!S92</f>
        <v>0</v>
      </c>
      <c r="T92" s="2092" t="n">
        <f aca="false">'03.24 по датам'!T92</f>
        <v>0</v>
      </c>
      <c r="U92" s="2092" t="n">
        <f aca="false">'03.24 по датам'!U92</f>
        <v>0</v>
      </c>
      <c r="V92" s="2092" t="n">
        <f aca="false">'03.24 по датам'!V92</f>
        <v>0</v>
      </c>
      <c r="W92" s="2287" t="n">
        <f aca="false">'03.24 по датам'!W92</f>
        <v>0</v>
      </c>
      <c r="X92" s="2242"/>
      <c r="Y92" s="2243"/>
      <c r="Z92" s="2240"/>
      <c r="AA92" s="2062"/>
      <c r="AB92" s="2063"/>
      <c r="AC92" s="2241" t="n">
        <f aca="false">'03.24 по датам'!AC92</f>
        <v>0</v>
      </c>
      <c r="AD92" s="2241" t="n">
        <f aca="false">'03.24 по датам'!AD92</f>
        <v>0</v>
      </c>
      <c r="AE92" s="2065" t="n">
        <f aca="false">'03.24 по датам'!AE92</f>
        <v>0</v>
      </c>
      <c r="AF92" s="2065" t="n">
        <f aca="false">'03.24 по датам'!AF92</f>
        <v>0</v>
      </c>
      <c r="AG92" s="2065" t="n">
        <f aca="false">'03.24 по датам'!AG92</f>
        <v>0</v>
      </c>
      <c r="AH92" s="2065" t="n">
        <f aca="false">'03.24 по датам'!AH92</f>
        <v>0</v>
      </c>
      <c r="AI92" s="2065" t="n">
        <f aca="false">'03.24 по датам'!AI92</f>
        <v>0</v>
      </c>
      <c r="AJ92" s="2065" t="n">
        <f aca="false">'03.24 по датам'!AJ92</f>
        <v>0</v>
      </c>
      <c r="AK92" s="2065" t="n">
        <f aca="false">'03.24 по датам'!AK92</f>
        <v>0</v>
      </c>
      <c r="AL92" s="2065" t="n">
        <f aca="false">'03.24 по датам'!AL92</f>
        <v>0</v>
      </c>
      <c r="AM92" s="2065" t="n">
        <f aca="false">'03.24 по датам'!AM92</f>
        <v>0</v>
      </c>
      <c r="AN92" s="2065" t="n">
        <f aca="false">'03.24 по датам'!AN92</f>
        <v>0</v>
      </c>
      <c r="AO92" s="2066" t="n">
        <f aca="false">'03.24 по датам'!AO92</f>
        <v>0</v>
      </c>
      <c r="AP92" s="2238"/>
      <c r="AQ92" s="2239"/>
      <c r="AR92" s="2240"/>
      <c r="AS92" s="2062"/>
      <c r="AT92" s="2063"/>
      <c r="AU92" s="2064" t="str">
        <f aca="false">'03.24 по датам'!AU92</f>
        <v>Вынгаяхинское</v>
      </c>
      <c r="AV92" s="2064" t="n">
        <f aca="false">'03.24 по датам'!AV92</f>
        <v>0</v>
      </c>
      <c r="AW92" s="2067" t="n">
        <f aca="false">'03.24 по датам'!AW92</f>
        <v>0</v>
      </c>
      <c r="AX92" s="2065" t="n">
        <f aca="false">'03.24 по датам'!AX92</f>
        <v>0</v>
      </c>
      <c r="AY92" s="2065" t="n">
        <f aca="false">'03.24 по датам'!AY92</f>
        <v>0</v>
      </c>
      <c r="AZ92" s="2065" t="n">
        <f aca="false">'03.24 по датам'!AZ92</f>
        <v>0</v>
      </c>
      <c r="BA92" s="2065" t="n">
        <f aca="false">'03.24 по датам'!BA92</f>
        <v>0</v>
      </c>
      <c r="BB92" s="2065" t="n">
        <f aca="false">'03.24 по датам'!BB92</f>
        <v>0</v>
      </c>
      <c r="BC92" s="2065" t="n">
        <f aca="false">'03.24 по датам'!BC92</f>
        <v>0</v>
      </c>
      <c r="BD92" s="2065" t="n">
        <f aca="false">'03.24 по датам'!BD92</f>
        <v>0</v>
      </c>
      <c r="BE92" s="2065" t="n">
        <f aca="false">'03.24 по датам'!BE92</f>
        <v>0</v>
      </c>
      <c r="BF92" s="2065" t="n">
        <f aca="false">'03.24 по датам'!BF92</f>
        <v>0</v>
      </c>
      <c r="BG92" s="2065" t="n">
        <f aca="false">'03.24 по датам'!BG92</f>
        <v>0</v>
      </c>
      <c r="BH92" s="2065" t="n">
        <f aca="false">'03.24 по датам'!BH92</f>
        <v>0</v>
      </c>
      <c r="BI92" s="2065" t="n">
        <f aca="false">'03.24 по датам'!BI92</f>
        <v>0</v>
      </c>
      <c r="BJ92" s="2065" t="n">
        <f aca="false">'03.24 по датам'!BJ92</f>
        <v>0</v>
      </c>
      <c r="BK92" s="2065" t="n">
        <f aca="false">'03.24 по датам'!BK92</f>
        <v>0</v>
      </c>
      <c r="BL92" s="2065" t="n">
        <f aca="false">'03.24 по датам'!BL92</f>
        <v>0</v>
      </c>
      <c r="BM92" s="2065" t="n">
        <f aca="false">'03.24 по датам'!BM92</f>
        <v>0</v>
      </c>
      <c r="BN92" s="2065" t="n">
        <f aca="false">'03.24 по датам'!BN92</f>
        <v>0</v>
      </c>
      <c r="BO92" s="2065" t="n">
        <f aca="false">'03.24 по датам'!BO92</f>
        <v>0</v>
      </c>
      <c r="BP92" s="2065" t="n">
        <f aca="false">'03.24 по датам'!BP92</f>
        <v>0</v>
      </c>
      <c r="BQ92" s="2066" t="n">
        <f aca="false">'03.24 по датам'!BQ92</f>
        <v>0</v>
      </c>
      <c r="BR92" s="2238"/>
      <c r="BS92" s="2239"/>
      <c r="BT92" s="2240"/>
      <c r="BU92" s="2062"/>
      <c r="BV92" s="2063"/>
      <c r="BW92" s="2241" t="n">
        <f aca="false">'03.24 по датам'!BW92</f>
        <v>0</v>
      </c>
      <c r="BX92" s="2065" t="n">
        <f aca="false">'03.24 по датам'!BX92</f>
        <v>0</v>
      </c>
      <c r="BY92" s="2065" t="n">
        <f aca="false">'03.24 по датам'!BY92</f>
        <v>0</v>
      </c>
      <c r="BZ92" s="2065" t="n">
        <f aca="false">'03.24 по датам'!BZ92</f>
        <v>0</v>
      </c>
      <c r="CA92" s="2065" t="n">
        <f aca="false">'03.24 по датам'!CA92</f>
        <v>0</v>
      </c>
      <c r="CB92" s="2065" t="n">
        <f aca="false">'03.24 по датам'!CB92</f>
        <v>0</v>
      </c>
      <c r="CC92" s="2065" t="n">
        <f aca="false">'03.24 по датам'!CC92</f>
        <v>0</v>
      </c>
      <c r="CD92" s="2065" t="n">
        <f aca="false">'03.24 по датам'!CD92</f>
        <v>0</v>
      </c>
      <c r="CE92" s="2065" t="n">
        <f aca="false">'03.24 по датам'!CE92</f>
        <v>0</v>
      </c>
      <c r="CF92" s="2065" t="n">
        <f aca="false">'03.24 по датам'!CF92</f>
        <v>0</v>
      </c>
      <c r="CG92" s="2065" t="n">
        <f aca="false">'03.24 по датам'!CG92</f>
        <v>0</v>
      </c>
      <c r="CH92" s="2065" t="n">
        <f aca="false">'03.24 по датам'!CH92</f>
        <v>0</v>
      </c>
      <c r="CI92" s="2066" t="n">
        <f aca="false">'03.24 по датам'!CI92</f>
        <v>0</v>
      </c>
      <c r="CJ92" s="2238"/>
      <c r="CK92" s="2239"/>
      <c r="CL92" s="2240"/>
      <c r="CM92" s="2062"/>
      <c r="CN92" s="2063"/>
      <c r="CO92" s="2063"/>
      <c r="CP92" s="2063"/>
      <c r="CQ92" s="2065" t="n">
        <f aca="false">'03.24 по датам'!CQ92</f>
        <v>0</v>
      </c>
      <c r="CR92" s="2065" t="n">
        <f aca="false">'03.24 по датам'!CR92</f>
        <v>0</v>
      </c>
      <c r="CS92" s="2065" t="n">
        <f aca="false">'03.24 по датам'!CS92</f>
        <v>0</v>
      </c>
      <c r="CT92" s="2065" t="n">
        <f aca="false">'03.24 по датам'!CT92</f>
        <v>0</v>
      </c>
      <c r="CU92" s="2065" t="n">
        <f aca="false">'03.24 по датам'!CU92</f>
        <v>0</v>
      </c>
      <c r="CV92" s="2065" t="n">
        <f aca="false">'03.24 по датам'!CV92</f>
        <v>0</v>
      </c>
      <c r="CW92" s="2065" t="n">
        <f aca="false">'03.24 по датам'!CW92</f>
        <v>0</v>
      </c>
      <c r="CX92" s="2065" t="n">
        <f aca="false">'03.24 по датам'!CX92</f>
        <v>0</v>
      </c>
      <c r="CY92" s="2065" t="n">
        <f aca="false">'03.24 по датам'!CY92</f>
        <v>0</v>
      </c>
      <c r="CZ92" s="2065" t="n">
        <f aca="false">'03.24 по датам'!CZ92</f>
        <v>0</v>
      </c>
      <c r="DA92" s="2065" t="n">
        <f aca="false">'03.24 по датам'!DA92</f>
        <v>0</v>
      </c>
      <c r="DB92" s="2065" t="n">
        <f aca="false">'03.24 по датам'!DB92</f>
        <v>0</v>
      </c>
      <c r="DC92" s="2066" t="n">
        <f aca="false">'03.24 по датам'!DC92</f>
        <v>0</v>
      </c>
      <c r="DD92" s="2238"/>
      <c r="DE92" s="2239"/>
      <c r="DF92" s="2240"/>
      <c r="DG92" s="2069"/>
      <c r="DH92" s="2070"/>
      <c r="DI92" s="2068" t="n">
        <f aca="false">'03.24 по датам'!DI92</f>
        <v>0</v>
      </c>
      <c r="DJ92" s="2065" t="n">
        <f aca="false">'03.24 по датам'!DJ92</f>
        <v>0</v>
      </c>
      <c r="DK92" s="2065" t="n">
        <f aca="false">'03.24 по датам'!DK92</f>
        <v>0</v>
      </c>
      <c r="DL92" s="2065" t="n">
        <f aca="false">'03.24 по датам'!DL92</f>
        <v>0</v>
      </c>
      <c r="DM92" s="2065" t="n">
        <f aca="false">'03.24 по датам'!DM92</f>
        <v>0</v>
      </c>
      <c r="DN92" s="2065" t="n">
        <f aca="false">'03.24 по датам'!DN92</f>
        <v>0</v>
      </c>
      <c r="DO92" s="2065" t="n">
        <f aca="false">'03.24 по датам'!DO92</f>
        <v>0</v>
      </c>
      <c r="DP92" s="2065" t="n">
        <f aca="false">'03.24 по датам'!DP92</f>
        <v>0</v>
      </c>
      <c r="DQ92" s="2065" t="n">
        <f aca="false">'03.24 по датам'!DQ92</f>
        <v>0</v>
      </c>
      <c r="DR92" s="2065" t="n">
        <f aca="false">'03.24 по датам'!DR92</f>
        <v>0</v>
      </c>
      <c r="DS92" s="2065" t="n">
        <f aca="false">'03.24 по датам'!DS92</f>
        <v>0</v>
      </c>
      <c r="DT92" s="2065" t="n">
        <f aca="false">'03.24 по датам'!DT92</f>
        <v>0</v>
      </c>
      <c r="DU92" s="2066" t="n">
        <f aca="false">'03.24 по датам'!DU92</f>
        <v>0</v>
      </c>
      <c r="DV92" s="2238"/>
      <c r="DW92" s="2239"/>
      <c r="DX92" s="2240"/>
      <c r="DY92" s="2069"/>
      <c r="DZ92" s="2070"/>
      <c r="EA92" s="2065" t="n">
        <f aca="false">'03.24 по датам'!EA92</f>
        <v>0</v>
      </c>
      <c r="EB92" s="2065" t="n">
        <f aca="false">'03.24 по датам'!EB92</f>
        <v>0</v>
      </c>
      <c r="EC92" s="2065" t="n">
        <f aca="false">'03.24 по датам'!EC92</f>
        <v>0</v>
      </c>
      <c r="ED92" s="2065" t="n">
        <f aca="false">'03.24 по датам'!ED92</f>
        <v>0</v>
      </c>
      <c r="EE92" s="2065" t="n">
        <f aca="false">'03.24 по датам'!EE92</f>
        <v>0</v>
      </c>
      <c r="EF92" s="2065" t="n">
        <f aca="false">'03.24 по датам'!EF92</f>
        <v>0</v>
      </c>
      <c r="EG92" s="2065" t="n">
        <f aca="false">'03.24 по датам'!EG92</f>
        <v>0</v>
      </c>
      <c r="EH92" s="2065" t="n">
        <f aca="false">'03.24 по датам'!EH92</f>
        <v>0</v>
      </c>
      <c r="EI92" s="2065" t="n">
        <f aca="false">'03.24 по датам'!EI92</f>
        <v>0</v>
      </c>
      <c r="EJ92" s="2065" t="n">
        <f aca="false">'03.24 по датам'!EJ92</f>
        <v>0</v>
      </c>
      <c r="EK92" s="2065" t="n">
        <f aca="false">'03.24 по датам'!EK92</f>
        <v>0</v>
      </c>
      <c r="EL92" s="2065" t="n">
        <f aca="false">'03.24 по датам'!EL92</f>
        <v>0</v>
      </c>
      <c r="EM92" s="2065" t="n">
        <f aca="false">'03.24 по датам'!EM92</f>
        <v>0</v>
      </c>
      <c r="EN92" s="2065" t="n">
        <f aca="false">'03.24 по датам'!EN92</f>
        <v>0</v>
      </c>
      <c r="EO92" s="2065" t="n">
        <f aca="false">'03.24 по датам'!EO92</f>
        <v>0</v>
      </c>
      <c r="EP92" s="2065" t="n">
        <f aca="false">'03.24 по датам'!EP92</f>
        <v>0</v>
      </c>
      <c r="EQ92" s="2065" t="n">
        <f aca="false">'03.24 по датам'!EQ92</f>
        <v>0</v>
      </c>
      <c r="ER92" s="2065" t="n">
        <f aca="false">'03.24 по датам'!ER92</f>
        <v>0</v>
      </c>
      <c r="ES92" s="2065" t="n">
        <f aca="false">'03.24 по датам'!ES92</f>
        <v>0</v>
      </c>
      <c r="ET92" s="2065" t="n">
        <f aca="false">'03.24 по датам'!ET92</f>
        <v>0</v>
      </c>
      <c r="EU92" s="2065" t="n">
        <f aca="false">'03.24 по датам'!EU92</f>
        <v>0</v>
      </c>
      <c r="EV92" s="2065" t="n">
        <f aca="false">'03.24 по датам'!EV92</f>
        <v>0</v>
      </c>
      <c r="EW92" s="2065" t="n">
        <f aca="false">'03.24 по датам'!EW92</f>
        <v>0</v>
      </c>
      <c r="EX92" s="2065" t="n">
        <f aca="false">'03.24 по датам'!EX92</f>
        <v>0</v>
      </c>
      <c r="EY92" s="2066" t="n">
        <f aca="false">'03.24 по датам'!EY92</f>
        <v>0</v>
      </c>
      <c r="EZ92" s="2238"/>
      <c r="FA92" s="2239"/>
      <c r="FB92" s="2240"/>
      <c r="FC92" s="2069"/>
      <c r="FD92" s="2070"/>
      <c r="FE92" s="2065" t="n">
        <f aca="false">'03.24 по датам'!FE92</f>
        <v>0</v>
      </c>
      <c r="FF92" s="2065" t="n">
        <f aca="false">'03.24 по датам'!FF92</f>
        <v>0</v>
      </c>
      <c r="FG92" s="2065" t="n">
        <f aca="false">'03.24 по датам'!FG92</f>
        <v>0</v>
      </c>
      <c r="FH92" s="2065" t="n">
        <f aca="false">'03.24 по датам'!FH92</f>
        <v>0</v>
      </c>
      <c r="FI92" s="2065" t="n">
        <f aca="false">'03.24 по датам'!FI92</f>
        <v>0</v>
      </c>
      <c r="FJ92" s="2065" t="n">
        <f aca="false">'03.24 по датам'!FJ92</f>
        <v>0</v>
      </c>
      <c r="FK92" s="2065" t="n">
        <f aca="false">'03.24 по датам'!FK92</f>
        <v>0</v>
      </c>
      <c r="FL92" s="2065" t="n">
        <f aca="false">'03.24 по датам'!FL92</f>
        <v>0</v>
      </c>
      <c r="FM92" s="2065" t="n">
        <f aca="false">'03.24 по датам'!FM92</f>
        <v>0</v>
      </c>
      <c r="FN92" s="2066" t="n">
        <f aca="false">'03.24 по датам'!FN92</f>
        <v>0</v>
      </c>
      <c r="FO92" s="2238"/>
      <c r="FP92" s="2239"/>
      <c r="FQ92" s="2240"/>
      <c r="FR92" s="2069"/>
      <c r="FS92" s="2070"/>
      <c r="FT92" s="2274"/>
      <c r="FU92" s="2072"/>
      <c r="FV92" s="2072"/>
      <c r="FW92" s="2072"/>
      <c r="FX92" s="2072"/>
      <c r="FY92" s="2072"/>
      <c r="FZ92" s="2072"/>
      <c r="GA92" s="2072"/>
      <c r="GB92" s="2072"/>
      <c r="GC92" s="2072"/>
      <c r="GD92" s="2072"/>
      <c r="GE92" s="2072"/>
      <c r="GF92" s="2072"/>
      <c r="GG92" s="2072"/>
      <c r="GH92" s="2072"/>
      <c r="GI92" s="2072"/>
      <c r="GJ92" s="2072"/>
      <c r="GK92" s="2072"/>
      <c r="GL92" s="2072"/>
      <c r="GM92" s="2072"/>
      <c r="GN92" s="2072"/>
      <c r="GO92" s="2072"/>
      <c r="GP92" s="2072"/>
      <c r="GQ92" s="2072"/>
      <c r="GR92" s="2072"/>
      <c r="GS92" s="2073"/>
      <c r="GT92" s="2242"/>
      <c r="GU92" s="2243"/>
      <c r="GV92" s="2240"/>
      <c r="GW92" s="2076"/>
      <c r="GX92" s="2063"/>
      <c r="GY92" s="2062"/>
      <c r="GZ92" s="2077" t="n">
        <f aca="false">'03.24 по датам'!GZ92</f>
        <v>0</v>
      </c>
      <c r="HA92" s="2078" t="n">
        <f aca="false">'03.24 по датам'!HA92</f>
        <v>0</v>
      </c>
      <c r="HB92" s="2272"/>
      <c r="HC92" s="2080"/>
      <c r="HD92" s="2247" t="n">
        <f aca="false">'03.24 по датам'!HD92</f>
        <v>0</v>
      </c>
      <c r="HE92" s="2272"/>
      <c r="HF92" s="2082"/>
      <c r="HG92" s="2068"/>
      <c r="HH92" s="2068"/>
      <c r="HI92" s="2273"/>
      <c r="HJ92" s="2274"/>
      <c r="HK92" s="2274"/>
      <c r="HL92" s="2274"/>
      <c r="HM92" s="2274"/>
      <c r="HN92" s="2274"/>
      <c r="HO92" s="2274"/>
      <c r="HP92" s="2274"/>
      <c r="HQ92" s="2274"/>
      <c r="HR92" s="2274"/>
      <c r="HS92" s="2274"/>
      <c r="HT92" s="2274"/>
      <c r="HU92" s="2274"/>
      <c r="HV92" s="2274"/>
      <c r="HW92" s="2274"/>
      <c r="HX92" s="2274"/>
      <c r="HY92" s="2274"/>
      <c r="HZ92" s="2275"/>
      <c r="IA92" s="2238"/>
      <c r="IB92" s="2239"/>
      <c r="IC92" s="2240"/>
      <c r="ID92" s="2062"/>
      <c r="IE92" s="2076"/>
      <c r="IF92" s="2085" t="n">
        <f aca="false">'03.24 по датам'!IF92</f>
        <v>0</v>
      </c>
      <c r="IG92" s="2085" t="n">
        <f aca="false">'03.24 по датам'!IG92</f>
        <v>0</v>
      </c>
      <c r="IH92" s="2086" t="n">
        <f aca="false">'03.24 по датам'!IH92</f>
        <v>0</v>
      </c>
      <c r="II92" s="2249"/>
      <c r="IJ92" s="2250"/>
      <c r="IK92" s="2089"/>
      <c r="IL92" s="2090"/>
      <c r="IM92" s="2091" t="n">
        <f aca="false">'03.24 по датам'!IM92</f>
        <v>0</v>
      </c>
      <c r="IN92" s="2092" t="n">
        <f aca="false">'03.24 по датам'!IN92</f>
        <v>0</v>
      </c>
      <c r="IO92" s="2093" t="n">
        <f aca="false">'03.24 по датам'!IO92</f>
        <v>0</v>
      </c>
      <c r="IP92" s="2093" t="n">
        <f aca="false">'03.24 по датам'!IP92</f>
        <v>0</v>
      </c>
      <c r="IQ92" s="2093" t="n">
        <f aca="false">'03.24 по датам'!IQ92</f>
        <v>0</v>
      </c>
      <c r="IR92" s="2093" t="n">
        <f aca="false">'03.24 по датам'!IR92</f>
        <v>0</v>
      </c>
      <c r="IS92" s="2093" t="n">
        <f aca="false">'03.24 по датам'!IS92</f>
        <v>0</v>
      </c>
      <c r="IT92" s="2093" t="n">
        <f aca="false">'03.24 по датам'!IT92</f>
        <v>0</v>
      </c>
      <c r="IU92" s="2093" t="n">
        <f aca="false">'03.24 по датам'!IU92</f>
        <v>0</v>
      </c>
      <c r="IV92" s="2094" t="n">
        <f aca="false">'03.24 по датам'!IV92</f>
        <v>0</v>
      </c>
      <c r="IW92" s="2251"/>
      <c r="IX92" s="2252"/>
      <c r="IY92" s="2253"/>
      <c r="IZ92" s="2062"/>
      <c r="JA92" s="2063"/>
      <c r="JB92" s="2098" t="n">
        <f aca="false">'03.24 по датам'!JB92</f>
        <v>0</v>
      </c>
      <c r="JC92" s="2245"/>
      <c r="JD92" s="2100" t="n">
        <f aca="false">'03.24 по датам'!JD92</f>
        <v>0</v>
      </c>
      <c r="JE92" s="2101"/>
      <c r="JF92" s="2102"/>
      <c r="JG92" s="2254" t="n">
        <f aca="false">'03.24 по датам'!JG92</f>
        <v>0</v>
      </c>
      <c r="JH92" s="2254" t="n">
        <f aca="false">'03.24 по датам'!JH92</f>
        <v>0</v>
      </c>
      <c r="JI92" s="2103" t="n">
        <f aca="false">'03.24 по датам'!JI92</f>
        <v>0</v>
      </c>
      <c r="JJ92" s="2104" t="n">
        <f aca="false">'03.24 по датам'!JJ92</f>
        <v>0</v>
      </c>
      <c r="JK92" s="2276"/>
      <c r="JL92" s="2106"/>
      <c r="JM92" s="2107" t="e">
        <f aca="false">JM$4:JM$4+SUMIF($C$5:JL$5,"Нараст. баланс",$C94:JL94)+SUMIF($C$7:JH$7,"Итого (с ВНР)",$C94:JH94)-SUMIF($C$5:JL$5,"Геол. снижение,  т/сут",$C94:JL94)-SUMIF(JJ$7:JL$7,"Итого",JJ94:JL94)-SUMIF($C$7:JL$7,"Итого (с ВСП)",$C94:JL94)</f>
        <v>#VALUE!</v>
      </c>
      <c r="JN92" s="2108"/>
      <c r="JO92" s="2256" t="e">
        <f aca="false">'03.24 НГДП по датам'!CA92:CA94</f>
        <v>#VALUE!</v>
      </c>
      <c r="JP92" s="2110"/>
      <c r="JQ92" s="2111"/>
      <c r="JR92" s="2257"/>
    </row>
    <row r="93" customFormat="false" ht="11.25" hidden="false" customHeight="true" outlineLevel="0" collapsed="false">
      <c r="A93" s="2056"/>
      <c r="B93" s="2113" t="s">
        <v>663</v>
      </c>
      <c r="C93" s="2123" t="n">
        <f aca="false">'03.24 по датам'!C93</f>
        <v>2945</v>
      </c>
      <c r="D93" s="2299" t="n">
        <f aca="false">'03.24 по датам'!D93</f>
        <v>5407</v>
      </c>
      <c r="E93" s="2123" t="n">
        <f aca="false">'03.24 по датам'!E93</f>
        <v>24</v>
      </c>
      <c r="F93" s="2123" t="n">
        <f aca="false">'03.24 по датам'!F93</f>
        <v>0</v>
      </c>
      <c r="G93" s="2150" t="n">
        <f aca="false">'03.24 по датам'!G93</f>
        <v>0</v>
      </c>
      <c r="H93" s="2150" t="n">
        <f aca="false">'03.24 по датам'!H93</f>
        <v>0</v>
      </c>
      <c r="I93" s="2150" t="n">
        <f aca="false">'03.24 по датам'!I93</f>
        <v>0</v>
      </c>
      <c r="J93" s="2150" t="n">
        <f aca="false">'03.24 по датам'!J93</f>
        <v>0</v>
      </c>
      <c r="K93" s="2150" t="n">
        <f aca="false">'03.24 по датам'!K93</f>
        <v>0</v>
      </c>
      <c r="L93" s="2150" t="n">
        <f aca="false">'03.24 по датам'!L93</f>
        <v>0</v>
      </c>
      <c r="M93" s="2150" t="n">
        <f aca="false">'03.24 по датам'!M93</f>
        <v>0</v>
      </c>
      <c r="N93" s="2150" t="n">
        <f aca="false">'03.24 по датам'!N93</f>
        <v>0</v>
      </c>
      <c r="O93" s="2150" t="n">
        <f aca="false">'03.24 по датам'!O93</f>
        <v>0</v>
      </c>
      <c r="P93" s="2150" t="n">
        <f aca="false">'03.24 по датам'!P93</f>
        <v>0</v>
      </c>
      <c r="Q93" s="2150" t="n">
        <f aca="false">'03.24 по датам'!Q93</f>
        <v>0</v>
      </c>
      <c r="R93" s="2150" t="n">
        <f aca="false">'03.24 по датам'!R93</f>
        <v>0</v>
      </c>
      <c r="S93" s="2150" t="n">
        <f aca="false">'03.24 по датам'!S93</f>
        <v>0</v>
      </c>
      <c r="T93" s="2150" t="n">
        <f aca="false">'03.24 по датам'!T93</f>
        <v>0</v>
      </c>
      <c r="U93" s="2150" t="n">
        <f aca="false">'03.24 по датам'!U93</f>
        <v>0</v>
      </c>
      <c r="V93" s="2150" t="n">
        <f aca="false">'03.24 по датам'!V93</f>
        <v>0</v>
      </c>
      <c r="W93" s="2289" t="n">
        <f aca="false">'03.24 по датам'!W93</f>
        <v>0</v>
      </c>
      <c r="X93" s="2130"/>
      <c r="Y93" s="2131"/>
      <c r="Z93" s="2117"/>
      <c r="AA93" s="2118" t="n">
        <f aca="false">COUNTIF(C93:Z93,"&gt;"&amp;0)</f>
        <v>3</v>
      </c>
      <c r="AB93" s="2119"/>
      <c r="AC93" s="2258" t="n">
        <f aca="false">'03.24 по датам'!AC93</f>
        <v>0</v>
      </c>
      <c r="AD93" s="2258" t="n">
        <f aca="false">'03.24 по датам'!AD93</f>
        <v>0</v>
      </c>
      <c r="AE93" s="2121" t="n">
        <f aca="false">'03.24 по датам'!AE93</f>
        <v>0</v>
      </c>
      <c r="AF93" s="2121" t="n">
        <f aca="false">'03.24 по датам'!AF93</f>
        <v>0</v>
      </c>
      <c r="AG93" s="2121" t="n">
        <f aca="false">'03.24 по датам'!AG93</f>
        <v>0</v>
      </c>
      <c r="AH93" s="2121" t="n">
        <f aca="false">'03.24 по датам'!AH93</f>
        <v>0</v>
      </c>
      <c r="AI93" s="2121" t="n">
        <f aca="false">'03.24 по датам'!AI93</f>
        <v>0</v>
      </c>
      <c r="AJ93" s="2121" t="n">
        <f aca="false">'03.24 по датам'!AJ93</f>
        <v>0</v>
      </c>
      <c r="AK93" s="2121" t="n">
        <f aca="false">'03.24 по датам'!AK93</f>
        <v>0</v>
      </c>
      <c r="AL93" s="2121" t="n">
        <f aca="false">'03.24 по датам'!AL93</f>
        <v>0</v>
      </c>
      <c r="AM93" s="2121" t="n">
        <f aca="false">'03.24 по датам'!AM93</f>
        <v>0</v>
      </c>
      <c r="AN93" s="2121" t="n">
        <f aca="false">'03.24 по датам'!AN93</f>
        <v>0</v>
      </c>
      <c r="AO93" s="2122" t="n">
        <f aca="false">'03.24 по датам'!AO93</f>
        <v>0</v>
      </c>
      <c r="AP93" s="2115"/>
      <c r="AQ93" s="2116"/>
      <c r="AR93" s="2117"/>
      <c r="AS93" s="2118" t="n">
        <f aca="false">COUNTIF(AC94:AR94,"&gt;"&amp;0)</f>
        <v>0</v>
      </c>
      <c r="AT93" s="2119"/>
      <c r="AU93" s="2120" t="n">
        <f aca="false">'03.24 по датам'!AU93</f>
        <v>2496</v>
      </c>
      <c r="AV93" s="2120" t="n">
        <f aca="false">'03.24 по датам'!AV93</f>
        <v>0</v>
      </c>
      <c r="AW93" s="2123" t="n">
        <f aca="false">'03.24 по датам'!AW93</f>
        <v>0</v>
      </c>
      <c r="AX93" s="2121" t="n">
        <f aca="false">'03.24 по датам'!AX93</f>
        <v>0</v>
      </c>
      <c r="AY93" s="2121" t="n">
        <f aca="false">'03.24 по датам'!AY93</f>
        <v>0</v>
      </c>
      <c r="AZ93" s="2121" t="n">
        <f aca="false">'03.24 по датам'!AZ93</f>
        <v>0</v>
      </c>
      <c r="BA93" s="2121" t="n">
        <f aca="false">'03.24 по датам'!BA93</f>
        <v>0</v>
      </c>
      <c r="BB93" s="2121" t="n">
        <f aca="false">'03.24 по датам'!BB93</f>
        <v>0</v>
      </c>
      <c r="BC93" s="2121" t="n">
        <f aca="false">'03.24 по датам'!BC93</f>
        <v>0</v>
      </c>
      <c r="BD93" s="2121" t="n">
        <f aca="false">'03.24 по датам'!BD93</f>
        <v>0</v>
      </c>
      <c r="BE93" s="2121" t="n">
        <f aca="false">'03.24 по датам'!BE93</f>
        <v>0</v>
      </c>
      <c r="BF93" s="2121" t="n">
        <f aca="false">'03.24 по датам'!BF93</f>
        <v>0</v>
      </c>
      <c r="BG93" s="2121" t="n">
        <f aca="false">'03.24 по датам'!BG93</f>
        <v>0</v>
      </c>
      <c r="BH93" s="2121" t="n">
        <f aca="false">'03.24 по датам'!BH93</f>
        <v>0</v>
      </c>
      <c r="BI93" s="2121" t="n">
        <f aca="false">'03.24 по датам'!BI93</f>
        <v>0</v>
      </c>
      <c r="BJ93" s="2121" t="n">
        <f aca="false">'03.24 по датам'!BJ93</f>
        <v>0</v>
      </c>
      <c r="BK93" s="2121" t="n">
        <f aca="false">'03.24 по датам'!BK93</f>
        <v>0</v>
      </c>
      <c r="BL93" s="2121" t="n">
        <f aca="false">'03.24 по датам'!BL93</f>
        <v>0</v>
      </c>
      <c r="BM93" s="2121" t="n">
        <f aca="false">'03.24 по датам'!BM93</f>
        <v>0</v>
      </c>
      <c r="BN93" s="2121" t="n">
        <f aca="false">'03.24 по датам'!BN93</f>
        <v>0</v>
      </c>
      <c r="BO93" s="2121" t="n">
        <f aca="false">'03.24 по датам'!BO93</f>
        <v>0</v>
      </c>
      <c r="BP93" s="2121" t="n">
        <f aca="false">'03.24 по датам'!BP93</f>
        <v>0</v>
      </c>
      <c r="BQ93" s="2122" t="n">
        <f aca="false">'03.24 по датам'!BQ93</f>
        <v>0</v>
      </c>
      <c r="BR93" s="2115"/>
      <c r="BS93" s="2116"/>
      <c r="BT93" s="2117"/>
      <c r="BU93" s="2118" t="n">
        <f aca="false">COUNTIF(AU94:BT94,"&gt;"&amp;0)</f>
        <v>1</v>
      </c>
      <c r="BV93" s="2119"/>
      <c r="BW93" s="2258" t="n">
        <f aca="false">'03.24 по датам'!BW93</f>
        <v>0</v>
      </c>
      <c r="BX93" s="2121" t="n">
        <f aca="false">'03.24 по датам'!BX93</f>
        <v>0</v>
      </c>
      <c r="BY93" s="2121" t="n">
        <f aca="false">'03.24 по датам'!BY93</f>
        <v>0</v>
      </c>
      <c r="BZ93" s="2121" t="n">
        <f aca="false">'03.24 по датам'!BZ93</f>
        <v>0</v>
      </c>
      <c r="CA93" s="2121" t="n">
        <f aca="false">'03.24 по датам'!CA93</f>
        <v>0</v>
      </c>
      <c r="CB93" s="2121" t="n">
        <f aca="false">'03.24 по датам'!CB93</f>
        <v>0</v>
      </c>
      <c r="CC93" s="2121" t="n">
        <f aca="false">'03.24 по датам'!CC93</f>
        <v>0</v>
      </c>
      <c r="CD93" s="2121" t="n">
        <f aca="false">'03.24 по датам'!CD93</f>
        <v>0</v>
      </c>
      <c r="CE93" s="2121" t="n">
        <f aca="false">'03.24 по датам'!CE93</f>
        <v>0</v>
      </c>
      <c r="CF93" s="2121" t="n">
        <f aca="false">'03.24 по датам'!CF93</f>
        <v>0</v>
      </c>
      <c r="CG93" s="2121" t="n">
        <f aca="false">'03.24 по датам'!CG93</f>
        <v>0</v>
      </c>
      <c r="CH93" s="2121" t="n">
        <f aca="false">'03.24 по датам'!CH93</f>
        <v>0</v>
      </c>
      <c r="CI93" s="2122" t="n">
        <f aca="false">'03.24 по датам'!CI93</f>
        <v>0</v>
      </c>
      <c r="CJ93" s="2115"/>
      <c r="CK93" s="2116"/>
      <c r="CL93" s="2117"/>
      <c r="CM93" s="2118" t="n">
        <f aca="false">COUNTIF(BW94:CL94,"&gt;"&amp;0)</f>
        <v>0</v>
      </c>
      <c r="CN93" s="2119"/>
      <c r="CO93" s="2119" t="n">
        <f aca="false">AA93+AS93+BU93+CM93</f>
        <v>4</v>
      </c>
      <c r="CP93" s="2119"/>
      <c r="CQ93" s="2121" t="n">
        <f aca="false">'03.24 по датам'!CQ93</f>
        <v>0</v>
      </c>
      <c r="CR93" s="2121" t="n">
        <f aca="false">'03.24 по датам'!CR93</f>
        <v>0</v>
      </c>
      <c r="CS93" s="2121" t="n">
        <f aca="false">'03.24 по датам'!CS93</f>
        <v>0</v>
      </c>
      <c r="CT93" s="2121" t="n">
        <f aca="false">'03.24 по датам'!CT93</f>
        <v>0</v>
      </c>
      <c r="CU93" s="2121" t="n">
        <f aca="false">'03.24 по датам'!CU93</f>
        <v>0</v>
      </c>
      <c r="CV93" s="2121" t="n">
        <f aca="false">'03.24 по датам'!CV93</f>
        <v>0</v>
      </c>
      <c r="CW93" s="2121" t="n">
        <f aca="false">'03.24 по датам'!CW93</f>
        <v>0</v>
      </c>
      <c r="CX93" s="2121" t="n">
        <f aca="false">'03.24 по датам'!CX93</f>
        <v>0</v>
      </c>
      <c r="CY93" s="2121" t="n">
        <f aca="false">'03.24 по датам'!CY93</f>
        <v>0</v>
      </c>
      <c r="CZ93" s="2121" t="n">
        <f aca="false">'03.24 по датам'!CZ93</f>
        <v>0</v>
      </c>
      <c r="DA93" s="2121" t="n">
        <f aca="false">'03.24 по датам'!DA93</f>
        <v>0</v>
      </c>
      <c r="DB93" s="2121" t="n">
        <f aca="false">'03.24 по датам'!DB93</f>
        <v>0</v>
      </c>
      <c r="DC93" s="2122" t="n">
        <f aca="false">'03.24 по датам'!DC93</f>
        <v>0</v>
      </c>
      <c r="DD93" s="2115"/>
      <c r="DE93" s="2116"/>
      <c r="DF93" s="2117"/>
      <c r="DG93" s="2125" t="n">
        <f aca="false">SUBTOTAL(9,CQ95:DF95)</f>
        <v>0</v>
      </c>
      <c r="DH93" s="2126"/>
      <c r="DI93" s="2124" t="n">
        <f aca="false">'03.24 по датам'!DI93</f>
        <v>0</v>
      </c>
      <c r="DJ93" s="2121" t="n">
        <f aca="false">'03.24 по датам'!DJ93</f>
        <v>0</v>
      </c>
      <c r="DK93" s="2121" t="n">
        <f aca="false">'03.24 по датам'!DK93</f>
        <v>0</v>
      </c>
      <c r="DL93" s="2121" t="n">
        <f aca="false">'03.24 по датам'!DL93</f>
        <v>0</v>
      </c>
      <c r="DM93" s="2121" t="n">
        <f aca="false">'03.24 по датам'!DM93</f>
        <v>0</v>
      </c>
      <c r="DN93" s="2121" t="n">
        <f aca="false">'03.24 по датам'!DN93</f>
        <v>0</v>
      </c>
      <c r="DO93" s="2121" t="n">
        <f aca="false">'03.24 по датам'!DO93</f>
        <v>0</v>
      </c>
      <c r="DP93" s="2121" t="n">
        <f aca="false">'03.24 по датам'!DP93</f>
        <v>0</v>
      </c>
      <c r="DQ93" s="2121" t="n">
        <f aca="false">'03.24 по датам'!DQ93</f>
        <v>0</v>
      </c>
      <c r="DR93" s="2121" t="n">
        <f aca="false">'03.24 по датам'!DR93</f>
        <v>0</v>
      </c>
      <c r="DS93" s="2121" t="n">
        <f aca="false">'03.24 по датам'!DS93</f>
        <v>0</v>
      </c>
      <c r="DT93" s="2121" t="n">
        <f aca="false">'03.24 по датам'!DT93</f>
        <v>0</v>
      </c>
      <c r="DU93" s="2122" t="n">
        <f aca="false">'03.24 по датам'!DU93</f>
        <v>0</v>
      </c>
      <c r="DV93" s="2115"/>
      <c r="DW93" s="2116"/>
      <c r="DX93" s="2117"/>
      <c r="DY93" s="2125" t="n">
        <f aca="false">COUNTIF(DI94:DX94,"&gt;"&amp;0)</f>
        <v>0</v>
      </c>
      <c r="DZ93" s="2126"/>
      <c r="EA93" s="2121" t="n">
        <f aca="false">'03.24 по датам'!EA93</f>
        <v>0</v>
      </c>
      <c r="EB93" s="2121" t="n">
        <f aca="false">'03.24 по датам'!EB93</f>
        <v>0</v>
      </c>
      <c r="EC93" s="2121" t="n">
        <f aca="false">'03.24 по датам'!EC93</f>
        <v>0</v>
      </c>
      <c r="ED93" s="2121" t="n">
        <f aca="false">'03.24 по датам'!ED93</f>
        <v>0</v>
      </c>
      <c r="EE93" s="2121" t="n">
        <f aca="false">'03.24 по датам'!EE93</f>
        <v>0</v>
      </c>
      <c r="EF93" s="2121" t="n">
        <f aca="false">'03.24 по датам'!EF93</f>
        <v>0</v>
      </c>
      <c r="EG93" s="2121" t="n">
        <f aca="false">'03.24 по датам'!EG93</f>
        <v>0</v>
      </c>
      <c r="EH93" s="2121" t="n">
        <f aca="false">'03.24 по датам'!EH93</f>
        <v>0</v>
      </c>
      <c r="EI93" s="2121" t="n">
        <f aca="false">'03.24 по датам'!EI93</f>
        <v>0</v>
      </c>
      <c r="EJ93" s="2121" t="n">
        <f aca="false">'03.24 по датам'!EJ93</f>
        <v>0</v>
      </c>
      <c r="EK93" s="2121" t="n">
        <f aca="false">'03.24 по датам'!EK93</f>
        <v>0</v>
      </c>
      <c r="EL93" s="2121" t="n">
        <f aca="false">'03.24 по датам'!EL93</f>
        <v>0</v>
      </c>
      <c r="EM93" s="2121" t="n">
        <f aca="false">'03.24 по датам'!EM93</f>
        <v>0</v>
      </c>
      <c r="EN93" s="2121" t="n">
        <f aca="false">'03.24 по датам'!EN93</f>
        <v>0</v>
      </c>
      <c r="EO93" s="2121" t="n">
        <f aca="false">'03.24 по датам'!EO93</f>
        <v>0</v>
      </c>
      <c r="EP93" s="2121" t="n">
        <f aca="false">'03.24 по датам'!EP93</f>
        <v>0</v>
      </c>
      <c r="EQ93" s="2121" t="n">
        <f aca="false">'03.24 по датам'!EQ93</f>
        <v>0</v>
      </c>
      <c r="ER93" s="2121" t="n">
        <f aca="false">'03.24 по датам'!ER93</f>
        <v>0</v>
      </c>
      <c r="ES93" s="2121" t="n">
        <f aca="false">'03.24 по датам'!ES93</f>
        <v>0</v>
      </c>
      <c r="ET93" s="2121" t="n">
        <f aca="false">'03.24 по датам'!ET93</f>
        <v>0</v>
      </c>
      <c r="EU93" s="2121" t="n">
        <f aca="false">'03.24 по датам'!EU93</f>
        <v>0</v>
      </c>
      <c r="EV93" s="2121" t="n">
        <f aca="false">'03.24 по датам'!EV93</f>
        <v>0</v>
      </c>
      <c r="EW93" s="2121" t="n">
        <f aca="false">'03.24 по датам'!EW93</f>
        <v>0</v>
      </c>
      <c r="EX93" s="2121" t="n">
        <f aca="false">'03.24 по датам'!EX93</f>
        <v>0</v>
      </c>
      <c r="EY93" s="2122" t="n">
        <f aca="false">'03.24 по датам'!EY93</f>
        <v>0</v>
      </c>
      <c r="EZ93" s="2115"/>
      <c r="FA93" s="2116"/>
      <c r="FB93" s="2117"/>
      <c r="FC93" s="2125" t="n">
        <f aca="false">COUNTIF(EA94:FB94,"&gt;"&amp;0)</f>
        <v>0</v>
      </c>
      <c r="FD93" s="2126"/>
      <c r="FE93" s="2121" t="n">
        <f aca="false">'03.24 по датам'!FE93</f>
        <v>0</v>
      </c>
      <c r="FF93" s="2121" t="n">
        <f aca="false">'03.24 по датам'!FF93</f>
        <v>0</v>
      </c>
      <c r="FG93" s="2121" t="n">
        <f aca="false">'03.24 по датам'!FG93</f>
        <v>0</v>
      </c>
      <c r="FH93" s="2121" t="n">
        <f aca="false">'03.24 по датам'!FH93</f>
        <v>0</v>
      </c>
      <c r="FI93" s="2121" t="n">
        <f aca="false">'03.24 по датам'!FI93</f>
        <v>0</v>
      </c>
      <c r="FJ93" s="2121" t="n">
        <f aca="false">'03.24 по датам'!FJ93</f>
        <v>0</v>
      </c>
      <c r="FK93" s="2121" t="n">
        <f aca="false">'03.24 по датам'!FK93</f>
        <v>0</v>
      </c>
      <c r="FL93" s="2121" t="n">
        <f aca="false">'03.24 по датам'!FL93</f>
        <v>0</v>
      </c>
      <c r="FM93" s="2121" t="n">
        <f aca="false">'03.24 по датам'!FM93</f>
        <v>0</v>
      </c>
      <c r="FN93" s="2122" t="n">
        <f aca="false">'03.24 по датам'!FN93</f>
        <v>0</v>
      </c>
      <c r="FO93" s="2115"/>
      <c r="FP93" s="2116"/>
      <c r="FQ93" s="2117"/>
      <c r="FR93" s="2125" t="n">
        <f aca="false">COUNTIF(FE94:FQ94,"&gt;"&amp;0)</f>
        <v>0</v>
      </c>
      <c r="FS93" s="2126"/>
      <c r="FT93" s="2279"/>
      <c r="FU93" s="2128"/>
      <c r="FV93" s="2128"/>
      <c r="FW93" s="2128"/>
      <c r="FX93" s="2128"/>
      <c r="FY93" s="2128"/>
      <c r="FZ93" s="2128"/>
      <c r="GA93" s="2128"/>
      <c r="GB93" s="2128"/>
      <c r="GC93" s="2128"/>
      <c r="GD93" s="2128"/>
      <c r="GE93" s="2128"/>
      <c r="GF93" s="2128"/>
      <c r="GG93" s="2128"/>
      <c r="GH93" s="2128"/>
      <c r="GI93" s="2128"/>
      <c r="GJ93" s="2128"/>
      <c r="GK93" s="2128"/>
      <c r="GL93" s="2128"/>
      <c r="GM93" s="2128"/>
      <c r="GN93" s="2128"/>
      <c r="GO93" s="2128"/>
      <c r="GP93" s="2128"/>
      <c r="GQ93" s="2128"/>
      <c r="GR93" s="2128"/>
      <c r="GS93" s="2129"/>
      <c r="GT93" s="2130"/>
      <c r="GU93" s="2131"/>
      <c r="GV93" s="2117"/>
      <c r="GW93" s="2132" t="n">
        <f aca="false">SUBTOTAL(9,FT95:GV95)</f>
        <v>0</v>
      </c>
      <c r="GX93" s="2119" t="n">
        <f aca="false">SUBTOTAL(9,FT95:GV95)</f>
        <v>0</v>
      </c>
      <c r="GY93" s="2133"/>
      <c r="GZ93" s="2134" t="n">
        <f aca="false">'03.24 по датам'!GZ93</f>
        <v>0</v>
      </c>
      <c r="HA93" s="2135" t="n">
        <f aca="false">'03.24 по датам'!HA93</f>
        <v>0</v>
      </c>
      <c r="HB93" s="2136"/>
      <c r="HC93" s="2137"/>
      <c r="HD93" s="2261" t="n">
        <f aca="false">'03.24 по датам'!HD93</f>
        <v>0</v>
      </c>
      <c r="HE93" s="2136"/>
      <c r="HF93" s="2139"/>
      <c r="HG93" s="2124"/>
      <c r="HH93" s="2124"/>
      <c r="HI93" s="2278"/>
      <c r="HJ93" s="2279"/>
      <c r="HK93" s="2279"/>
      <c r="HL93" s="2279"/>
      <c r="HM93" s="2279"/>
      <c r="HN93" s="2279"/>
      <c r="HO93" s="2279"/>
      <c r="HP93" s="2279"/>
      <c r="HQ93" s="2279"/>
      <c r="HR93" s="2279"/>
      <c r="HS93" s="2279"/>
      <c r="HT93" s="2279"/>
      <c r="HU93" s="2279"/>
      <c r="HV93" s="2279"/>
      <c r="HW93" s="2279"/>
      <c r="HX93" s="2279"/>
      <c r="HY93" s="2279"/>
      <c r="HZ93" s="2280"/>
      <c r="IA93" s="2115"/>
      <c r="IB93" s="2116"/>
      <c r="IC93" s="2117"/>
      <c r="ID93" s="2118" t="n">
        <f aca="false">SUBTOTAL(9,HG95:IC95)</f>
        <v>0</v>
      </c>
      <c r="IE93" s="2142"/>
      <c r="IF93" s="2143" t="n">
        <f aca="false">'03.24 по датам'!IF93</f>
        <v>0</v>
      </c>
      <c r="IG93" s="2143" t="n">
        <f aca="false">'03.24 по датам'!IG93</f>
        <v>0</v>
      </c>
      <c r="IH93" s="2144" t="n">
        <f aca="false">'03.24 по датам'!IH93</f>
        <v>0</v>
      </c>
      <c r="II93" s="2145"/>
      <c r="IJ93" s="2146"/>
      <c r="IK93" s="2147" t="n">
        <f aca="false">SUBTOTAL(9,IF95:IJ95)</f>
        <v>0</v>
      </c>
      <c r="IL93" s="2148"/>
      <c r="IM93" s="2149" t="n">
        <f aca="false">'03.24 по датам'!IM93</f>
        <v>0</v>
      </c>
      <c r="IN93" s="2150" t="n">
        <f aca="false">'03.24 по датам'!IN93</f>
        <v>0</v>
      </c>
      <c r="IO93" s="2151" t="n">
        <f aca="false">'03.24 по датам'!IO93</f>
        <v>0</v>
      </c>
      <c r="IP93" s="2151" t="n">
        <f aca="false">'03.24 по датам'!IP93</f>
        <v>0</v>
      </c>
      <c r="IQ93" s="2151" t="n">
        <f aca="false">'03.24 по датам'!IQ93</f>
        <v>0</v>
      </c>
      <c r="IR93" s="2151" t="n">
        <f aca="false">'03.24 по датам'!IR93</f>
        <v>0</v>
      </c>
      <c r="IS93" s="2151" t="n">
        <f aca="false">'03.24 по датам'!IS93</f>
        <v>0</v>
      </c>
      <c r="IT93" s="2151" t="n">
        <f aca="false">'03.24 по датам'!IT93</f>
        <v>0</v>
      </c>
      <c r="IU93" s="2151" t="n">
        <f aca="false">'03.24 по датам'!IU93</f>
        <v>0</v>
      </c>
      <c r="IV93" s="2152" t="n">
        <f aca="false">'03.24 по датам'!IV93</f>
        <v>0</v>
      </c>
      <c r="IW93" s="2153"/>
      <c r="IX93" s="2154"/>
      <c r="IY93" s="2155"/>
      <c r="IZ93" s="2118" t="n">
        <f aca="false">SUBTOTAL(3,IM93:IY93)</f>
        <v>10</v>
      </c>
      <c r="JA93" s="2156"/>
      <c r="JB93" s="2157" t="n">
        <f aca="false">'03.24 по датам'!JB93</f>
        <v>0</v>
      </c>
      <c r="JC93" s="2158"/>
      <c r="JD93" s="2159" t="n">
        <f aca="false">'03.24 по датам'!JD93</f>
        <v>0</v>
      </c>
      <c r="JE93" s="2160"/>
      <c r="JF93" s="2161"/>
      <c r="JG93" s="2263" t="n">
        <f aca="false">'03.24 по датам'!JG93</f>
        <v>0</v>
      </c>
      <c r="JH93" s="2263" t="n">
        <f aca="false">'03.24 по датам'!JH93</f>
        <v>0</v>
      </c>
      <c r="JI93" s="2162" t="n">
        <f aca="false">'03.24 по датам'!JI93</f>
        <v>0</v>
      </c>
      <c r="JJ93" s="2163" t="n">
        <f aca="false">'03.24 по датам'!JJ93</f>
        <v>0</v>
      </c>
      <c r="JK93" s="2281"/>
      <c r="JL93" s="2165"/>
      <c r="JM93" s="2107"/>
      <c r="JN93" s="2108"/>
      <c r="JO93" s="2256"/>
      <c r="JP93" s="2166"/>
      <c r="JQ93" s="2167"/>
      <c r="JR93" s="2168"/>
    </row>
    <row r="94" customFormat="false" ht="11.25" hidden="false" customHeight="true" outlineLevel="0" collapsed="false">
      <c r="A94" s="2056"/>
      <c r="B94" s="2169" t="s">
        <v>661</v>
      </c>
      <c r="C94" s="2179" t="n">
        <f aca="false">'03.24 по датам'!C94</f>
        <v>40</v>
      </c>
      <c r="D94" s="2176" t="n">
        <f aca="false">'03.24 по датам'!D94</f>
        <v>30</v>
      </c>
      <c r="E94" s="2179" t="n">
        <f aca="false">'03.24 по датам'!E94</f>
        <v>40</v>
      </c>
      <c r="F94" s="2179" t="n">
        <f aca="false">'03.24 по датам'!F94</f>
        <v>0</v>
      </c>
      <c r="G94" s="2204" t="n">
        <f aca="false">'03.24 по датам'!G94</f>
        <v>0</v>
      </c>
      <c r="H94" s="2204" t="n">
        <f aca="false">'03.24 по датам'!H94</f>
        <v>0</v>
      </c>
      <c r="I94" s="2204" t="n">
        <f aca="false">'03.24 по датам'!I94</f>
        <v>0</v>
      </c>
      <c r="J94" s="2204" t="n">
        <f aca="false">'03.24 по датам'!J94</f>
        <v>0</v>
      </c>
      <c r="K94" s="2204" t="n">
        <f aca="false">'03.24 по датам'!K94</f>
        <v>0</v>
      </c>
      <c r="L94" s="2204" t="n">
        <f aca="false">'03.24 по датам'!L94</f>
        <v>0</v>
      </c>
      <c r="M94" s="2204" t="n">
        <f aca="false">'03.24 по датам'!M94</f>
        <v>0</v>
      </c>
      <c r="N94" s="2204" t="n">
        <f aca="false">'03.24 по датам'!N94</f>
        <v>0</v>
      </c>
      <c r="O94" s="2204" t="n">
        <f aca="false">'03.24 по датам'!O94</f>
        <v>0</v>
      </c>
      <c r="P94" s="2204" t="n">
        <f aca="false">'03.24 по датам'!P94</f>
        <v>0</v>
      </c>
      <c r="Q94" s="2204" t="n">
        <f aca="false">'03.24 по датам'!Q94</f>
        <v>0</v>
      </c>
      <c r="R94" s="2204" t="n">
        <f aca="false">'03.24 по датам'!R94</f>
        <v>0</v>
      </c>
      <c r="S94" s="2204" t="n">
        <f aca="false">'03.24 по датам'!S94</f>
        <v>0</v>
      </c>
      <c r="T94" s="2204" t="n">
        <f aca="false">'03.24 по датам'!T94</f>
        <v>0</v>
      </c>
      <c r="U94" s="2204" t="n">
        <f aca="false">'03.24 по датам'!U94</f>
        <v>0</v>
      </c>
      <c r="V94" s="2204" t="n">
        <f aca="false">'03.24 по датам'!V94</f>
        <v>0</v>
      </c>
      <c r="W94" s="2290" t="n">
        <f aca="false">'03.24 по датам'!W94</f>
        <v>0</v>
      </c>
      <c r="X94" s="2186"/>
      <c r="Y94" s="2187"/>
      <c r="Z94" s="2173"/>
      <c r="AA94" s="2174" t="n">
        <f aca="false">SUBTOTAL(9,C94:Z94)</f>
        <v>110</v>
      </c>
      <c r="AB94" s="2175" t="n">
        <f aca="false">AA94+AB90</f>
        <v>340</v>
      </c>
      <c r="AC94" s="2264" t="n">
        <f aca="false">'03.24 по датам'!AC94</f>
        <v>0</v>
      </c>
      <c r="AD94" s="2264" t="n">
        <f aca="false">'03.24 по датам'!AD94</f>
        <v>0</v>
      </c>
      <c r="AE94" s="2177" t="n">
        <f aca="false">'03.24 по датам'!AE94</f>
        <v>0</v>
      </c>
      <c r="AF94" s="2177" t="n">
        <f aca="false">'03.24 по датам'!AF94</f>
        <v>0</v>
      </c>
      <c r="AG94" s="2177" t="n">
        <f aca="false">'03.24 по датам'!AG94</f>
        <v>0</v>
      </c>
      <c r="AH94" s="2177" t="n">
        <f aca="false">'03.24 по датам'!AH94</f>
        <v>0</v>
      </c>
      <c r="AI94" s="2177" t="n">
        <f aca="false">'03.24 по датам'!AI94</f>
        <v>0</v>
      </c>
      <c r="AJ94" s="2177" t="n">
        <f aca="false">'03.24 по датам'!AJ94</f>
        <v>0</v>
      </c>
      <c r="AK94" s="2177" t="n">
        <f aca="false">'03.24 по датам'!AK94</f>
        <v>0</v>
      </c>
      <c r="AL94" s="2177" t="n">
        <f aca="false">'03.24 по датам'!AL94</f>
        <v>0</v>
      </c>
      <c r="AM94" s="2177" t="n">
        <f aca="false">'03.24 по датам'!AM94</f>
        <v>0</v>
      </c>
      <c r="AN94" s="2177" t="n">
        <f aca="false">'03.24 по датам'!AN94</f>
        <v>0</v>
      </c>
      <c r="AO94" s="2178" t="n">
        <f aca="false">'03.24 по датам'!AO94</f>
        <v>0</v>
      </c>
      <c r="AP94" s="2171"/>
      <c r="AQ94" s="2172"/>
      <c r="AR94" s="2173"/>
      <c r="AS94" s="2174" t="n">
        <f aca="false">SUBTOTAL(9,AC94:AR94)</f>
        <v>0</v>
      </c>
      <c r="AT94" s="2175" t="n">
        <f aca="false">AS94+AT90</f>
        <v>0</v>
      </c>
      <c r="AU94" s="2176" t="n">
        <f aca="false">'03.24 по датам'!AU94</f>
        <v>19</v>
      </c>
      <c r="AV94" s="2176" t="n">
        <f aca="false">'03.24 по датам'!AV94</f>
        <v>0</v>
      </c>
      <c r="AW94" s="2179" t="n">
        <f aca="false">'03.24 по датам'!AW94</f>
        <v>0</v>
      </c>
      <c r="AX94" s="2177" t="n">
        <f aca="false">'03.24 по датам'!AX94</f>
        <v>0</v>
      </c>
      <c r="AY94" s="2177" t="n">
        <f aca="false">'03.24 по датам'!AY94</f>
        <v>0</v>
      </c>
      <c r="AZ94" s="2177" t="n">
        <f aca="false">'03.24 по датам'!AZ94</f>
        <v>0</v>
      </c>
      <c r="BA94" s="2177" t="n">
        <f aca="false">'03.24 по датам'!BA94</f>
        <v>0</v>
      </c>
      <c r="BB94" s="2177" t="n">
        <f aca="false">'03.24 по датам'!BB94</f>
        <v>0</v>
      </c>
      <c r="BC94" s="2177" t="n">
        <f aca="false">'03.24 по датам'!BC94</f>
        <v>0</v>
      </c>
      <c r="BD94" s="2177" t="n">
        <f aca="false">'03.24 по датам'!BD94</f>
        <v>0</v>
      </c>
      <c r="BE94" s="2177" t="n">
        <f aca="false">'03.24 по датам'!BE94</f>
        <v>0</v>
      </c>
      <c r="BF94" s="2177" t="n">
        <f aca="false">'03.24 по датам'!BF94</f>
        <v>0</v>
      </c>
      <c r="BG94" s="2177" t="n">
        <f aca="false">'03.24 по датам'!BG94</f>
        <v>0</v>
      </c>
      <c r="BH94" s="2177" t="n">
        <f aca="false">'03.24 по датам'!BH94</f>
        <v>0</v>
      </c>
      <c r="BI94" s="2177" t="n">
        <f aca="false">'03.24 по датам'!BI94</f>
        <v>0</v>
      </c>
      <c r="BJ94" s="2177" t="n">
        <f aca="false">'03.24 по датам'!BJ94</f>
        <v>0</v>
      </c>
      <c r="BK94" s="2177" t="n">
        <f aca="false">'03.24 по датам'!BK94</f>
        <v>0</v>
      </c>
      <c r="BL94" s="2177" t="n">
        <f aca="false">'03.24 по датам'!BL94</f>
        <v>0</v>
      </c>
      <c r="BM94" s="2177" t="n">
        <f aca="false">'03.24 по датам'!BM94</f>
        <v>0</v>
      </c>
      <c r="BN94" s="2177" t="n">
        <f aca="false">'03.24 по датам'!BN94</f>
        <v>0</v>
      </c>
      <c r="BO94" s="2177" t="n">
        <f aca="false">'03.24 по датам'!BO94</f>
        <v>0</v>
      </c>
      <c r="BP94" s="2177" t="n">
        <f aca="false">'03.24 по датам'!BP94</f>
        <v>0</v>
      </c>
      <c r="BQ94" s="2178" t="n">
        <f aca="false">'03.24 по датам'!BQ94</f>
        <v>0</v>
      </c>
      <c r="BR94" s="2171"/>
      <c r="BS94" s="2172"/>
      <c r="BT94" s="2173"/>
      <c r="BU94" s="2174" t="n">
        <f aca="false">SUBTOTAL(9,AU94:BT94)</f>
        <v>19</v>
      </c>
      <c r="BV94" s="2175" t="n">
        <f aca="false">BU94+BV90</f>
        <v>183</v>
      </c>
      <c r="BW94" s="2264" t="n">
        <f aca="false">'03.24 по датам'!BW94</f>
        <v>0</v>
      </c>
      <c r="BX94" s="2177" t="n">
        <f aca="false">'03.24 по датам'!BX94</f>
        <v>0</v>
      </c>
      <c r="BY94" s="2177" t="n">
        <f aca="false">'03.24 по датам'!BY94</f>
        <v>0</v>
      </c>
      <c r="BZ94" s="2177" t="n">
        <f aca="false">'03.24 по датам'!BZ94</f>
        <v>0</v>
      </c>
      <c r="CA94" s="2177" t="n">
        <f aca="false">'03.24 по датам'!CA94</f>
        <v>0</v>
      </c>
      <c r="CB94" s="2177" t="n">
        <f aca="false">'03.24 по датам'!CB94</f>
        <v>0</v>
      </c>
      <c r="CC94" s="2177" t="n">
        <f aca="false">'03.24 по датам'!CC94</f>
        <v>0</v>
      </c>
      <c r="CD94" s="2177" t="n">
        <f aca="false">'03.24 по датам'!CD94</f>
        <v>0</v>
      </c>
      <c r="CE94" s="2177" t="n">
        <f aca="false">'03.24 по датам'!CE94</f>
        <v>0</v>
      </c>
      <c r="CF94" s="2177" t="n">
        <f aca="false">'03.24 по датам'!CF94</f>
        <v>0</v>
      </c>
      <c r="CG94" s="2177" t="n">
        <f aca="false">'03.24 по датам'!CG94</f>
        <v>0</v>
      </c>
      <c r="CH94" s="2177" t="n">
        <f aca="false">'03.24 по датам'!CH94</f>
        <v>0</v>
      </c>
      <c r="CI94" s="2178" t="n">
        <f aca="false">'03.24 по датам'!CI94</f>
        <v>0</v>
      </c>
      <c r="CJ94" s="2171"/>
      <c r="CK94" s="2172"/>
      <c r="CL94" s="2173"/>
      <c r="CM94" s="2174" t="n">
        <f aca="false">SUBTOTAL(9,BW94:CL94)</f>
        <v>0</v>
      </c>
      <c r="CN94" s="2175" t="n">
        <f aca="false">CM94+CN90</f>
        <v>0</v>
      </c>
      <c r="CO94" s="2175" t="n">
        <f aca="false">AA94+AS94+BU94+CM94</f>
        <v>129</v>
      </c>
      <c r="CP94" s="2175" t="n">
        <f aca="false">CO94+CP90</f>
        <v>523</v>
      </c>
      <c r="CQ94" s="2177" t="n">
        <f aca="false">'03.24 по датам'!CQ94</f>
        <v>0</v>
      </c>
      <c r="CR94" s="2177" t="n">
        <f aca="false">'03.24 по датам'!CR94</f>
        <v>0</v>
      </c>
      <c r="CS94" s="2177" t="n">
        <f aca="false">'03.24 по датам'!CS94</f>
        <v>0</v>
      </c>
      <c r="CT94" s="2177" t="n">
        <f aca="false">'03.24 по датам'!CT94</f>
        <v>0</v>
      </c>
      <c r="CU94" s="2177" t="n">
        <f aca="false">'03.24 по датам'!CU94</f>
        <v>0</v>
      </c>
      <c r="CV94" s="2177" t="n">
        <f aca="false">'03.24 по датам'!CV94</f>
        <v>0</v>
      </c>
      <c r="CW94" s="2177" t="n">
        <f aca="false">'03.24 по датам'!CW94</f>
        <v>0</v>
      </c>
      <c r="CX94" s="2177" t="n">
        <f aca="false">'03.24 по датам'!CX94</f>
        <v>0</v>
      </c>
      <c r="CY94" s="2177" t="n">
        <f aca="false">'03.24 по датам'!CY94</f>
        <v>0</v>
      </c>
      <c r="CZ94" s="2177" t="n">
        <f aca="false">'03.24 по датам'!CZ94</f>
        <v>0</v>
      </c>
      <c r="DA94" s="2177" t="n">
        <f aca="false">'03.24 по датам'!DA94</f>
        <v>0</v>
      </c>
      <c r="DB94" s="2177" t="n">
        <f aca="false">'03.24 по датам'!DB94</f>
        <v>0</v>
      </c>
      <c r="DC94" s="2178" t="n">
        <f aca="false">'03.24 по датам'!DC94</f>
        <v>0</v>
      </c>
      <c r="DD94" s="2171"/>
      <c r="DE94" s="2172"/>
      <c r="DF94" s="2173"/>
      <c r="DG94" s="2181" t="n">
        <f aca="false">SUBTOTAL(9,CQ94:DF94)</f>
        <v>0</v>
      </c>
      <c r="DH94" s="2182" t="n">
        <f aca="false">DG94:DG94+IF($B90:$B90=2,0,DH90:DH90)</f>
        <v>0</v>
      </c>
      <c r="DI94" s="2180" t="n">
        <f aca="false">'03.24 по датам'!DI94</f>
        <v>0</v>
      </c>
      <c r="DJ94" s="2177" t="n">
        <f aca="false">'03.24 по датам'!DJ94</f>
        <v>0</v>
      </c>
      <c r="DK94" s="2177" t="n">
        <f aca="false">'03.24 по датам'!DK94</f>
        <v>0</v>
      </c>
      <c r="DL94" s="2177" t="n">
        <f aca="false">'03.24 по датам'!DL94</f>
        <v>0</v>
      </c>
      <c r="DM94" s="2177" t="n">
        <f aca="false">'03.24 по датам'!DM94</f>
        <v>0</v>
      </c>
      <c r="DN94" s="2177" t="n">
        <f aca="false">'03.24 по датам'!DN94</f>
        <v>0</v>
      </c>
      <c r="DO94" s="2177" t="n">
        <f aca="false">'03.24 по датам'!DO94</f>
        <v>0</v>
      </c>
      <c r="DP94" s="2177" t="n">
        <f aca="false">'03.24 по датам'!DP94</f>
        <v>0</v>
      </c>
      <c r="DQ94" s="2177" t="n">
        <f aca="false">'03.24 по датам'!DQ94</f>
        <v>0</v>
      </c>
      <c r="DR94" s="2177" t="n">
        <f aca="false">'03.24 по датам'!DR94</f>
        <v>0</v>
      </c>
      <c r="DS94" s="2177" t="n">
        <f aca="false">'03.24 по датам'!DS94</f>
        <v>0</v>
      </c>
      <c r="DT94" s="2177" t="n">
        <f aca="false">'03.24 по датам'!DT94</f>
        <v>0</v>
      </c>
      <c r="DU94" s="2178" t="n">
        <f aca="false">'03.24 по датам'!DU94</f>
        <v>0</v>
      </c>
      <c r="DV94" s="2171"/>
      <c r="DW94" s="2172"/>
      <c r="DX94" s="2173"/>
      <c r="DY94" s="2181" t="n">
        <f aca="false">SUBTOTAL(9,DI94:DX94)</f>
        <v>0</v>
      </c>
      <c r="DZ94" s="2182" t="n">
        <f aca="false">DY94:DY94+IF($B90:$B90=2,0,DZ90:DZ90)</f>
        <v>0</v>
      </c>
      <c r="EA94" s="2177" t="n">
        <f aca="false">'03.24 по датам'!EA94</f>
        <v>0</v>
      </c>
      <c r="EB94" s="2177" t="n">
        <f aca="false">'03.24 по датам'!EB94</f>
        <v>0</v>
      </c>
      <c r="EC94" s="2177" t="n">
        <f aca="false">'03.24 по датам'!EC94</f>
        <v>0</v>
      </c>
      <c r="ED94" s="2177" t="n">
        <f aca="false">'03.24 по датам'!ED94</f>
        <v>0</v>
      </c>
      <c r="EE94" s="2177" t="n">
        <f aca="false">'03.24 по датам'!EE94</f>
        <v>0</v>
      </c>
      <c r="EF94" s="2177" t="n">
        <f aca="false">'03.24 по датам'!EF94</f>
        <v>0</v>
      </c>
      <c r="EG94" s="2177" t="n">
        <f aca="false">'03.24 по датам'!EG94</f>
        <v>0</v>
      </c>
      <c r="EH94" s="2177" t="n">
        <f aca="false">'03.24 по датам'!EH94</f>
        <v>0</v>
      </c>
      <c r="EI94" s="2177" t="n">
        <f aca="false">'03.24 по датам'!EI94</f>
        <v>0</v>
      </c>
      <c r="EJ94" s="2177" t="n">
        <f aca="false">'03.24 по датам'!EJ94</f>
        <v>0</v>
      </c>
      <c r="EK94" s="2177" t="n">
        <f aca="false">'03.24 по датам'!EK94</f>
        <v>0</v>
      </c>
      <c r="EL94" s="2177" t="n">
        <f aca="false">'03.24 по датам'!EL94</f>
        <v>0</v>
      </c>
      <c r="EM94" s="2177" t="n">
        <f aca="false">'03.24 по датам'!EM94</f>
        <v>0</v>
      </c>
      <c r="EN94" s="2177" t="n">
        <f aca="false">'03.24 по датам'!EN94</f>
        <v>0</v>
      </c>
      <c r="EO94" s="2177" t="n">
        <f aca="false">'03.24 по датам'!EO94</f>
        <v>0</v>
      </c>
      <c r="EP94" s="2177" t="n">
        <f aca="false">'03.24 по датам'!EP94</f>
        <v>0</v>
      </c>
      <c r="EQ94" s="2177" t="n">
        <f aca="false">'03.24 по датам'!EQ94</f>
        <v>0</v>
      </c>
      <c r="ER94" s="2177" t="n">
        <f aca="false">'03.24 по датам'!ER94</f>
        <v>0</v>
      </c>
      <c r="ES94" s="2177" t="n">
        <f aca="false">'03.24 по датам'!ES94</f>
        <v>0</v>
      </c>
      <c r="ET94" s="2177" t="n">
        <f aca="false">'03.24 по датам'!ET94</f>
        <v>0</v>
      </c>
      <c r="EU94" s="2177" t="n">
        <f aca="false">'03.24 по датам'!EU94</f>
        <v>0</v>
      </c>
      <c r="EV94" s="2177" t="n">
        <f aca="false">'03.24 по датам'!EV94</f>
        <v>0</v>
      </c>
      <c r="EW94" s="2177" t="n">
        <f aca="false">'03.24 по датам'!EW94</f>
        <v>0</v>
      </c>
      <c r="EX94" s="2177" t="n">
        <f aca="false">'03.24 по датам'!EX94</f>
        <v>0</v>
      </c>
      <c r="EY94" s="2178" t="n">
        <f aca="false">'03.24 по датам'!EY94</f>
        <v>0</v>
      </c>
      <c r="EZ94" s="2171"/>
      <c r="FA94" s="2172"/>
      <c r="FB94" s="2173"/>
      <c r="FC94" s="2181" t="n">
        <f aca="false">SUBTOTAL(9,EA94:FB94)</f>
        <v>0</v>
      </c>
      <c r="FD94" s="2182" t="n">
        <f aca="false">FC94:FC94+IF($B90:$B90=2,0,FD90:FD90)</f>
        <v>200</v>
      </c>
      <c r="FE94" s="2177" t="n">
        <f aca="false">'03.24 по датам'!FE94</f>
        <v>0</v>
      </c>
      <c r="FF94" s="2177" t="n">
        <f aca="false">'03.24 по датам'!FF94</f>
        <v>0</v>
      </c>
      <c r="FG94" s="2177" t="n">
        <f aca="false">'03.24 по датам'!FG94</f>
        <v>0</v>
      </c>
      <c r="FH94" s="2177" t="n">
        <f aca="false">'03.24 по датам'!FH94</f>
        <v>0</v>
      </c>
      <c r="FI94" s="2177" t="n">
        <f aca="false">'03.24 по датам'!FI94</f>
        <v>0</v>
      </c>
      <c r="FJ94" s="2177" t="n">
        <f aca="false">'03.24 по датам'!FJ94</f>
        <v>0</v>
      </c>
      <c r="FK94" s="2177" t="n">
        <f aca="false">'03.24 по датам'!FK94</f>
        <v>0</v>
      </c>
      <c r="FL94" s="2177" t="n">
        <f aca="false">'03.24 по датам'!FL94</f>
        <v>0</v>
      </c>
      <c r="FM94" s="2177" t="n">
        <f aca="false">'03.24 по датам'!FM94</f>
        <v>0</v>
      </c>
      <c r="FN94" s="2178" t="n">
        <f aca="false">'03.24 по датам'!FN94</f>
        <v>0</v>
      </c>
      <c r="FO94" s="2171"/>
      <c r="FP94" s="2172"/>
      <c r="FQ94" s="2173"/>
      <c r="FR94" s="2181" t="n">
        <f aca="false">SUBTOTAL(9,FE94:FQ94)</f>
        <v>0</v>
      </c>
      <c r="FS94" s="2182" t="n">
        <f aca="false">FR94:FR94+IF($B90:$B90=2,0,FS90:FS90)</f>
        <v>0</v>
      </c>
      <c r="FT94" s="2283" t="n">
        <f aca="false">'03.24 по датам'!GX94-'03.24 НГДП по датам'!AW94</f>
        <v>0</v>
      </c>
      <c r="FU94" s="2184"/>
      <c r="FV94" s="2184"/>
      <c r="FW94" s="2184"/>
      <c r="FX94" s="2184"/>
      <c r="FY94" s="2184"/>
      <c r="FZ94" s="2184"/>
      <c r="GA94" s="2184"/>
      <c r="GB94" s="2184"/>
      <c r="GC94" s="2184"/>
      <c r="GD94" s="2184"/>
      <c r="GE94" s="2184"/>
      <c r="GF94" s="2184"/>
      <c r="GG94" s="2184"/>
      <c r="GH94" s="2184"/>
      <c r="GI94" s="2184"/>
      <c r="GJ94" s="2184"/>
      <c r="GK94" s="2184"/>
      <c r="GL94" s="2184"/>
      <c r="GM94" s="2184"/>
      <c r="GN94" s="2184"/>
      <c r="GO94" s="2184"/>
      <c r="GP94" s="2184"/>
      <c r="GQ94" s="2184"/>
      <c r="GR94" s="2184"/>
      <c r="GS94" s="2185"/>
      <c r="GT94" s="2186"/>
      <c r="GU94" s="2187"/>
      <c r="GV94" s="2173"/>
      <c r="GW94" s="2188" t="n">
        <f aca="false">SUBTOTAL(9,FT94:GV94)</f>
        <v>0</v>
      </c>
      <c r="GX94" s="2175" t="n">
        <f aca="false">SUBTOTAL(9,FT94:GV94)</f>
        <v>0</v>
      </c>
      <c r="GY94" s="2174" t="n">
        <f aca="false">GX94:GX94+IF($B90:$B90=2,0,GY90:GY90)</f>
        <v>0</v>
      </c>
      <c r="GZ94" s="2189" t="n">
        <f aca="false">'03.24 по датам'!GZ94</f>
        <v>0</v>
      </c>
      <c r="HA94" s="2190" t="n">
        <f aca="false">'03.24 по датам'!HA94</f>
        <v>0</v>
      </c>
      <c r="HB94" s="2191"/>
      <c r="HC94" s="2192" t="n">
        <f aca="false">SUBTOTAL(9,GZ94:HB94)</f>
        <v>0</v>
      </c>
      <c r="HD94" s="2193" t="n">
        <f aca="false">$HD$14+HD90</f>
        <v>798.63</v>
      </c>
      <c r="HE94" s="2194"/>
      <c r="HF94" s="2195" t="n">
        <f aca="false">SUM(HD94:HE94)</f>
        <v>798.63</v>
      </c>
      <c r="HG94" s="2180" t="n">
        <f aca="false">'03.24 по датам'!ID94-'03.24 НГДП по датам'!BF94</f>
        <v>12</v>
      </c>
      <c r="HH94" s="2180"/>
      <c r="HI94" s="2266"/>
      <c r="HJ94" s="2283"/>
      <c r="HK94" s="2283"/>
      <c r="HL94" s="2283"/>
      <c r="HM94" s="2283"/>
      <c r="HN94" s="2283"/>
      <c r="HO94" s="2283"/>
      <c r="HP94" s="2283"/>
      <c r="HQ94" s="2283"/>
      <c r="HR94" s="2283"/>
      <c r="HS94" s="2283"/>
      <c r="HT94" s="2283"/>
      <c r="HU94" s="2283"/>
      <c r="HV94" s="2283"/>
      <c r="HW94" s="2283"/>
      <c r="HX94" s="2283"/>
      <c r="HY94" s="2283"/>
      <c r="HZ94" s="2284"/>
      <c r="IA94" s="2171"/>
      <c r="IB94" s="2172"/>
      <c r="IC94" s="2173"/>
      <c r="ID94" s="2174" t="n">
        <f aca="false">SUBTOTAL(9,HG94:IC94)</f>
        <v>12</v>
      </c>
      <c r="IE94" s="2188" t="n">
        <f aca="false">ID94:ID94+IF($B90:$B90=2,0,IE90:IE90)</f>
        <v>136</v>
      </c>
      <c r="IF94" s="2198" t="n">
        <f aca="false">'03.24 по датам'!IF94</f>
        <v>0</v>
      </c>
      <c r="IG94" s="2198" t="n">
        <f aca="false">'03.24 по датам'!IG94</f>
        <v>0</v>
      </c>
      <c r="IH94" s="2199" t="n">
        <f aca="false">'03.24 по датам'!IH94</f>
        <v>0</v>
      </c>
      <c r="II94" s="2200"/>
      <c r="IJ94" s="2201"/>
      <c r="IK94" s="2202" t="n">
        <f aca="false">SUBTOTAL(9,IF94:IJ94)</f>
        <v>0</v>
      </c>
      <c r="IL94" s="2203" t="n">
        <f aca="false">IK94:IK94+IF($B90:$B90=2,0,IL90:IL90)</f>
        <v>0</v>
      </c>
      <c r="IM94" s="2204" t="n">
        <f aca="false">'03.24 по датам'!IM94</f>
        <v>0</v>
      </c>
      <c r="IN94" s="2204" t="n">
        <f aca="false">'03.24 по датам'!IN94</f>
        <v>0</v>
      </c>
      <c r="IO94" s="2177" t="n">
        <f aca="false">'03.24 по датам'!IO94</f>
        <v>0</v>
      </c>
      <c r="IP94" s="2177" t="n">
        <f aca="false">'03.24 по датам'!IP94</f>
        <v>0</v>
      </c>
      <c r="IQ94" s="2177" t="n">
        <f aca="false">'03.24 по датам'!IQ94</f>
        <v>0</v>
      </c>
      <c r="IR94" s="2177" t="n">
        <f aca="false">'03.24 по датам'!IR94</f>
        <v>0</v>
      </c>
      <c r="IS94" s="2177" t="n">
        <f aca="false">'03.24 по датам'!IS94</f>
        <v>0</v>
      </c>
      <c r="IT94" s="2177" t="n">
        <f aca="false">'03.24 по датам'!IT94</f>
        <v>0</v>
      </c>
      <c r="IU94" s="2177" t="n">
        <f aca="false">'03.24 по датам'!IU94</f>
        <v>0</v>
      </c>
      <c r="IV94" s="2178" t="n">
        <f aca="false">'03.24 по датам'!IV94</f>
        <v>0</v>
      </c>
      <c r="IW94" s="2171"/>
      <c r="IX94" s="2172"/>
      <c r="IY94" s="2173"/>
      <c r="IZ94" s="2174" t="n">
        <f aca="false">SUBTOTAL(9,IM94:IY94)</f>
        <v>0</v>
      </c>
      <c r="JA94" s="2175" t="n">
        <f aca="false">IZ94:IZ94+IF($B90:$B90=2,0,JA90:JA90)</f>
        <v>0</v>
      </c>
      <c r="JB94" s="2205" t="n">
        <f aca="false">'03.24 по датам'!JB94</f>
        <v>0</v>
      </c>
      <c r="JC94" s="2194"/>
      <c r="JD94" s="2268" t="n">
        <f aca="false">'03.24 по датам'!JD94</f>
        <v>0</v>
      </c>
      <c r="JE94" s="2207" t="n">
        <f aca="false">SUBTOTAL(9,JB94:JD94)</f>
        <v>0</v>
      </c>
      <c r="JF94" s="2208" t="n">
        <f aca="false">SUMIF($C$5:JE$5,"Накопленный эффект, т/сут",$C94:JE94)+SUMIF($C$5:JE$5,"Нараст.  по потенциалу",$C94:JE94)-SUMIF($C$5:JE$5,"Нараст. по остановкам",$C94:JE94)-SUMIF($C$5:JE$5,"ИТОГО перевод в ППД",$C94:JE94)-SUMIF($C$5:JE$5,"ИТОГО  нерент, по распоряж.",$C94:JE94)-SUMIF($C$5:JE$5,"ИТОГО ост. дебит от ЗБС, Углуб., ПВЛГ/ПНЛГ",$C94:JE94)</f>
        <v>587</v>
      </c>
      <c r="JG94" s="2269" t="n">
        <f aca="false">'03.24 по датам'!JG94-'03.24 НГДП по датам'!BV94</f>
        <v>0</v>
      </c>
      <c r="JH94" s="2269" t="n">
        <f aca="false">'03.24 по датам'!JH94-'03.24 НГДП по датам'!BW94</f>
        <v>0</v>
      </c>
      <c r="JI94" s="2209" t="n">
        <f aca="false">'03.24 по датам'!JI94-'03.24 НГДП по датам'!BX94</f>
        <v>0</v>
      </c>
      <c r="JJ94" s="2210" t="n">
        <f aca="false">'03.24 по датам'!JJ94-'03.24 НГДП по датам'!BY94</f>
        <v>0</v>
      </c>
      <c r="JK94" s="2211" t="n">
        <f aca="false">'03.24 НГДП по датам'!BZ94</f>
        <v>0</v>
      </c>
      <c r="JL94" s="2202" t="n">
        <f aca="false">SUBTOTAL(9,JG94:JJ94)</f>
        <v>0</v>
      </c>
      <c r="JM94" s="2107"/>
      <c r="JN94" s="2108"/>
      <c r="JO94" s="2256"/>
      <c r="JP94" s="2212" t="n">
        <f aca="false">JP$4:JP$4+SUMIF($C$5:JL$5,"Нараст. по остановкам",$C94:JL94)-SUMIF($C$5:JL$5,"Нараст.  по потенциалу",$C94:JL94)</f>
        <v>756.812</v>
      </c>
      <c r="JQ94" s="2213"/>
      <c r="JR94" s="2214" t="n">
        <f aca="false">'03.24 НГДП по датам'!CB94</f>
        <v>81.893</v>
      </c>
    </row>
    <row r="95" customFormat="false" ht="1.5" hidden="false" customHeight="true" outlineLevel="0" collapsed="false">
      <c r="A95" s="2215"/>
      <c r="B95" s="2215"/>
      <c r="C95" s="2216" t="n">
        <f aca="false">'03.24 по датам'!C95</f>
        <v>0</v>
      </c>
      <c r="D95" s="2216" t="n">
        <f aca="false">'03.24 по датам'!D95</f>
        <v>0</v>
      </c>
      <c r="E95" s="2216" t="n">
        <f aca="false">'03.24 по датам'!E95</f>
        <v>0</v>
      </c>
      <c r="F95" s="2216" t="n">
        <f aca="false">'03.24 по датам'!F95</f>
        <v>0</v>
      </c>
      <c r="G95" s="2217" t="n">
        <f aca="false">'03.24 по датам'!G95</f>
        <v>0</v>
      </c>
      <c r="H95" s="2217" t="n">
        <f aca="false">'03.24 по датам'!H95</f>
        <v>0</v>
      </c>
      <c r="I95" s="2217" t="n">
        <f aca="false">'03.24 по датам'!I95</f>
        <v>0</v>
      </c>
      <c r="J95" s="2217" t="n">
        <f aca="false">'03.24 по датам'!J95</f>
        <v>0</v>
      </c>
      <c r="K95" s="2217" t="n">
        <f aca="false">'03.24 по датам'!K95</f>
        <v>0</v>
      </c>
      <c r="L95" s="2217" t="n">
        <f aca="false">'03.24 по датам'!L95</f>
        <v>0</v>
      </c>
      <c r="M95" s="2217" t="n">
        <f aca="false">'03.24 по датам'!M95</f>
        <v>0</v>
      </c>
      <c r="N95" s="2217" t="n">
        <f aca="false">'03.24 по датам'!N95</f>
        <v>0</v>
      </c>
      <c r="O95" s="2217" t="n">
        <f aca="false">'03.24 по датам'!O95</f>
        <v>0</v>
      </c>
      <c r="P95" s="2217" t="n">
        <f aca="false">'03.24 по датам'!P95</f>
        <v>0</v>
      </c>
      <c r="Q95" s="2217" t="n">
        <f aca="false">'03.24 по датам'!Q95</f>
        <v>0</v>
      </c>
      <c r="R95" s="2217" t="n">
        <f aca="false">'03.24 по датам'!R95</f>
        <v>0</v>
      </c>
      <c r="S95" s="2217" t="n">
        <f aca="false">'03.24 по датам'!S95</f>
        <v>0</v>
      </c>
      <c r="T95" s="2217" t="n">
        <f aca="false">'03.24 по датам'!T95</f>
        <v>0</v>
      </c>
      <c r="U95" s="2217" t="n">
        <f aca="false">'03.24 по датам'!U95</f>
        <v>0</v>
      </c>
      <c r="V95" s="2217" t="n">
        <f aca="false">'03.24 по датам'!V95</f>
        <v>0</v>
      </c>
      <c r="W95" s="2217" t="n">
        <f aca="false">'03.24 по датам'!W95</f>
        <v>0</v>
      </c>
      <c r="X95" s="2218"/>
      <c r="Y95" s="2219"/>
      <c r="Z95" s="2220"/>
      <c r="AA95" s="2221"/>
      <c r="AB95" s="2221"/>
      <c r="AC95" s="2229" t="n">
        <f aca="false">'03.24 по датам'!AC95</f>
        <v>0</v>
      </c>
      <c r="AD95" s="2222" t="n">
        <f aca="false">'03.24 по датам'!AD95</f>
        <v>0</v>
      </c>
      <c r="AE95" s="2217" t="n">
        <f aca="false">'03.24 по датам'!AE95</f>
        <v>0</v>
      </c>
      <c r="AF95" s="2217" t="n">
        <f aca="false">'03.24 по датам'!AF95</f>
        <v>0</v>
      </c>
      <c r="AG95" s="2217" t="n">
        <f aca="false">'03.24 по датам'!AG95</f>
        <v>0</v>
      </c>
      <c r="AH95" s="2217" t="n">
        <f aca="false">'03.24 по датам'!AH95</f>
        <v>0</v>
      </c>
      <c r="AI95" s="2217" t="n">
        <f aca="false">'03.24 по датам'!AI95</f>
        <v>0</v>
      </c>
      <c r="AJ95" s="2217" t="n">
        <f aca="false">'03.24 по датам'!AJ95</f>
        <v>0</v>
      </c>
      <c r="AK95" s="2217" t="n">
        <f aca="false">'03.24 по датам'!AK95</f>
        <v>0</v>
      </c>
      <c r="AL95" s="2217" t="n">
        <f aca="false">'03.24 по датам'!AL95</f>
        <v>0</v>
      </c>
      <c r="AM95" s="2217" t="n">
        <f aca="false">'03.24 по датам'!AM95</f>
        <v>0</v>
      </c>
      <c r="AN95" s="2217" t="n">
        <f aca="false">'03.24 по датам'!AN95</f>
        <v>0</v>
      </c>
      <c r="AO95" s="2217" t="n">
        <f aca="false">'03.24 по датам'!AO95</f>
        <v>0</v>
      </c>
      <c r="AP95" s="2218"/>
      <c r="AQ95" s="2219"/>
      <c r="AR95" s="2220"/>
      <c r="AS95" s="2221"/>
      <c r="AT95" s="2221"/>
      <c r="AU95" s="2216" t="n">
        <f aca="false">'03.24 по датам'!AU95</f>
        <v>0</v>
      </c>
      <c r="AV95" s="2216" t="n">
        <f aca="false">'03.24 по датам'!AV95</f>
        <v>0</v>
      </c>
      <c r="AW95" s="2223" t="n">
        <f aca="false">'03.24 по датам'!AW95</f>
        <v>0</v>
      </c>
      <c r="AX95" s="2217" t="n">
        <f aca="false">'03.24 по датам'!AX95</f>
        <v>0</v>
      </c>
      <c r="AY95" s="2217" t="n">
        <f aca="false">'03.24 по датам'!AY95</f>
        <v>0</v>
      </c>
      <c r="AZ95" s="2217" t="n">
        <f aca="false">'03.24 по датам'!AZ95</f>
        <v>0</v>
      </c>
      <c r="BA95" s="2217" t="n">
        <f aca="false">'03.24 по датам'!BA95</f>
        <v>0</v>
      </c>
      <c r="BB95" s="2217" t="n">
        <f aca="false">'03.24 по датам'!BB95</f>
        <v>0</v>
      </c>
      <c r="BC95" s="2217" t="n">
        <f aca="false">'03.24 по датам'!BC95</f>
        <v>0</v>
      </c>
      <c r="BD95" s="2217" t="n">
        <f aca="false">'03.24 по датам'!BD95</f>
        <v>0</v>
      </c>
      <c r="BE95" s="2217" t="n">
        <f aca="false">'03.24 по датам'!BE95</f>
        <v>0</v>
      </c>
      <c r="BF95" s="2217" t="n">
        <f aca="false">'03.24 по датам'!BF95</f>
        <v>0</v>
      </c>
      <c r="BG95" s="2217" t="n">
        <f aca="false">'03.24 по датам'!BG95</f>
        <v>0</v>
      </c>
      <c r="BH95" s="2217" t="n">
        <f aca="false">'03.24 по датам'!BH95</f>
        <v>0</v>
      </c>
      <c r="BI95" s="2217" t="n">
        <f aca="false">'03.24 по датам'!BI95</f>
        <v>0</v>
      </c>
      <c r="BJ95" s="2217" t="n">
        <f aca="false">'03.24 по датам'!BJ95</f>
        <v>0</v>
      </c>
      <c r="BK95" s="2217" t="n">
        <f aca="false">'03.24 по датам'!BK95</f>
        <v>0</v>
      </c>
      <c r="BL95" s="2217" t="n">
        <f aca="false">'03.24 по датам'!BL95</f>
        <v>0</v>
      </c>
      <c r="BM95" s="2217" t="n">
        <f aca="false">'03.24 по датам'!BM95</f>
        <v>0</v>
      </c>
      <c r="BN95" s="2217" t="n">
        <f aca="false">'03.24 по датам'!BN95</f>
        <v>0</v>
      </c>
      <c r="BO95" s="2217" t="n">
        <f aca="false">'03.24 по датам'!BO95</f>
        <v>0</v>
      </c>
      <c r="BP95" s="2217" t="n">
        <f aca="false">'03.24 по датам'!BP95</f>
        <v>0</v>
      </c>
      <c r="BQ95" s="2217" t="n">
        <f aca="false">'03.24 по датам'!BQ95</f>
        <v>0</v>
      </c>
      <c r="BR95" s="2218"/>
      <c r="BS95" s="2219"/>
      <c r="BT95" s="2220"/>
      <c r="BU95" s="2221"/>
      <c r="BV95" s="2221"/>
      <c r="BW95" s="2222" t="n">
        <f aca="false">'03.24 по датам'!BW95</f>
        <v>0</v>
      </c>
      <c r="BX95" s="2217" t="n">
        <f aca="false">'03.24 по датам'!BX95</f>
        <v>0</v>
      </c>
      <c r="BY95" s="2217" t="n">
        <f aca="false">'03.24 по датам'!BY95</f>
        <v>0</v>
      </c>
      <c r="BZ95" s="2217" t="n">
        <f aca="false">'03.24 по датам'!BZ95</f>
        <v>0</v>
      </c>
      <c r="CA95" s="2217" t="n">
        <f aca="false">'03.24 по датам'!CA95</f>
        <v>0</v>
      </c>
      <c r="CB95" s="2217" t="n">
        <f aca="false">'03.24 по датам'!CB95</f>
        <v>0</v>
      </c>
      <c r="CC95" s="2217" t="n">
        <f aca="false">'03.24 по датам'!CC95</f>
        <v>0</v>
      </c>
      <c r="CD95" s="2217" t="n">
        <f aca="false">'03.24 по датам'!CD95</f>
        <v>0</v>
      </c>
      <c r="CE95" s="2217" t="n">
        <f aca="false">'03.24 по датам'!CE95</f>
        <v>0</v>
      </c>
      <c r="CF95" s="2217" t="n">
        <f aca="false">'03.24 по датам'!CF95</f>
        <v>0</v>
      </c>
      <c r="CG95" s="2217" t="n">
        <f aca="false">'03.24 по датам'!CG95</f>
        <v>0</v>
      </c>
      <c r="CH95" s="2217" t="n">
        <f aca="false">'03.24 по датам'!CH95</f>
        <v>0</v>
      </c>
      <c r="CI95" s="2217" t="n">
        <f aca="false">'03.24 по датам'!CI95</f>
        <v>0</v>
      </c>
      <c r="CJ95" s="2218"/>
      <c r="CK95" s="2219"/>
      <c r="CL95" s="2220"/>
      <c r="CM95" s="2221"/>
      <c r="CN95" s="2221"/>
      <c r="CO95" s="2221"/>
      <c r="CP95" s="2221"/>
      <c r="CQ95" s="2217" t="n">
        <f aca="false">'03.24 по датам'!CQ95</f>
        <v>0</v>
      </c>
      <c r="CR95" s="2217" t="n">
        <f aca="false">'03.24 по датам'!CR95</f>
        <v>0</v>
      </c>
      <c r="CS95" s="2217" t="n">
        <f aca="false">'03.24 по датам'!CS95</f>
        <v>0</v>
      </c>
      <c r="CT95" s="2217" t="n">
        <f aca="false">'03.24 по датам'!CT95</f>
        <v>0</v>
      </c>
      <c r="CU95" s="2217" t="n">
        <f aca="false">'03.24 по датам'!CU95</f>
        <v>0</v>
      </c>
      <c r="CV95" s="2217" t="n">
        <f aca="false">'03.24 по датам'!CV95</f>
        <v>0</v>
      </c>
      <c r="CW95" s="2217" t="n">
        <f aca="false">'03.24 по датам'!CW95</f>
        <v>0</v>
      </c>
      <c r="CX95" s="2217" t="n">
        <f aca="false">'03.24 по датам'!CX95</f>
        <v>0</v>
      </c>
      <c r="CY95" s="2217" t="n">
        <f aca="false">'03.24 по датам'!CY95</f>
        <v>0</v>
      </c>
      <c r="CZ95" s="2217" t="n">
        <f aca="false">'03.24 по датам'!CZ95</f>
        <v>0</v>
      </c>
      <c r="DA95" s="2217" t="n">
        <f aca="false">'03.24 по датам'!DA95</f>
        <v>0</v>
      </c>
      <c r="DB95" s="2217" t="n">
        <f aca="false">'03.24 по датам'!DB95</f>
        <v>0</v>
      </c>
      <c r="DC95" s="2217" t="n">
        <f aca="false">'03.24 по датам'!DC95</f>
        <v>0</v>
      </c>
      <c r="DD95" s="2218"/>
      <c r="DE95" s="2219"/>
      <c r="DF95" s="2220"/>
      <c r="DG95" s="2221"/>
      <c r="DH95" s="2221"/>
      <c r="DI95" s="2285" t="n">
        <f aca="false">'03.24 по датам'!DI95</f>
        <v>0</v>
      </c>
      <c r="DJ95" s="2217" t="n">
        <f aca="false">'03.24 по датам'!DJ95</f>
        <v>0</v>
      </c>
      <c r="DK95" s="2217" t="n">
        <f aca="false">'03.24 по датам'!DK95</f>
        <v>0</v>
      </c>
      <c r="DL95" s="2217" t="n">
        <f aca="false">'03.24 по датам'!DL95</f>
        <v>0</v>
      </c>
      <c r="DM95" s="2217" t="n">
        <f aca="false">'03.24 по датам'!DM95</f>
        <v>0</v>
      </c>
      <c r="DN95" s="2217" t="n">
        <f aca="false">'03.24 по датам'!DN95</f>
        <v>0</v>
      </c>
      <c r="DO95" s="2217" t="n">
        <f aca="false">'03.24 по датам'!DO95</f>
        <v>0</v>
      </c>
      <c r="DP95" s="2217" t="n">
        <f aca="false">'03.24 по датам'!DP95</f>
        <v>0</v>
      </c>
      <c r="DQ95" s="2217" t="n">
        <f aca="false">'03.24 по датам'!DQ95</f>
        <v>0</v>
      </c>
      <c r="DR95" s="2217" t="n">
        <f aca="false">'03.24 по датам'!DR95</f>
        <v>0</v>
      </c>
      <c r="DS95" s="2217" t="n">
        <f aca="false">'03.24 по датам'!DS95</f>
        <v>0</v>
      </c>
      <c r="DT95" s="2217" t="n">
        <f aca="false">'03.24 по датам'!DT95</f>
        <v>0</v>
      </c>
      <c r="DU95" s="2217" t="n">
        <f aca="false">'03.24 по датам'!DU95</f>
        <v>0</v>
      </c>
      <c r="DV95" s="2218"/>
      <c r="DW95" s="2219"/>
      <c r="DX95" s="2220"/>
      <c r="DY95" s="2221"/>
      <c r="DZ95" s="2221"/>
      <c r="EA95" s="2297" t="n">
        <f aca="false">'03.24 по датам'!EA95</f>
        <v>0</v>
      </c>
      <c r="EB95" s="2217" t="n">
        <f aca="false">'03.24 по датам'!EB95</f>
        <v>0</v>
      </c>
      <c r="EC95" s="2217" t="n">
        <f aca="false">'03.24 по датам'!EC95</f>
        <v>0</v>
      </c>
      <c r="ED95" s="2217" t="n">
        <f aca="false">'03.24 по датам'!ED95</f>
        <v>0</v>
      </c>
      <c r="EE95" s="2217" t="n">
        <f aca="false">'03.24 по датам'!EE95</f>
        <v>0</v>
      </c>
      <c r="EF95" s="2217" t="n">
        <f aca="false">'03.24 по датам'!EF95</f>
        <v>0</v>
      </c>
      <c r="EG95" s="2217" t="n">
        <f aca="false">'03.24 по датам'!EG95</f>
        <v>0</v>
      </c>
      <c r="EH95" s="2217" t="n">
        <f aca="false">'03.24 по датам'!EH95</f>
        <v>0</v>
      </c>
      <c r="EI95" s="2217" t="n">
        <f aca="false">'03.24 по датам'!EI95</f>
        <v>0</v>
      </c>
      <c r="EJ95" s="2217" t="n">
        <f aca="false">'03.24 по датам'!EJ95</f>
        <v>0</v>
      </c>
      <c r="EK95" s="2217" t="n">
        <f aca="false">'03.24 по датам'!EK95</f>
        <v>0</v>
      </c>
      <c r="EL95" s="2217" t="n">
        <f aca="false">'03.24 по датам'!EL95</f>
        <v>0</v>
      </c>
      <c r="EM95" s="2217" t="n">
        <f aca="false">'03.24 по датам'!EM95</f>
        <v>0</v>
      </c>
      <c r="EN95" s="2217" t="n">
        <f aca="false">'03.24 по датам'!EN95</f>
        <v>0</v>
      </c>
      <c r="EO95" s="2217" t="n">
        <f aca="false">'03.24 по датам'!EO95</f>
        <v>0</v>
      </c>
      <c r="EP95" s="2217" t="n">
        <f aca="false">'03.24 по датам'!EP95</f>
        <v>0</v>
      </c>
      <c r="EQ95" s="2217" t="n">
        <f aca="false">'03.24 по датам'!EQ95</f>
        <v>0</v>
      </c>
      <c r="ER95" s="2217" t="n">
        <f aca="false">'03.24 по датам'!ER95</f>
        <v>0</v>
      </c>
      <c r="ES95" s="2217" t="n">
        <f aca="false">'03.24 по датам'!ES95</f>
        <v>0</v>
      </c>
      <c r="ET95" s="2217" t="n">
        <f aca="false">'03.24 по датам'!ET95</f>
        <v>0</v>
      </c>
      <c r="EU95" s="2217" t="n">
        <f aca="false">'03.24 по датам'!EU95</f>
        <v>0</v>
      </c>
      <c r="EV95" s="2217" t="n">
        <f aca="false">'03.24 по датам'!EV95</f>
        <v>0</v>
      </c>
      <c r="EW95" s="2217" t="n">
        <f aca="false">'03.24 по датам'!EW95</f>
        <v>0</v>
      </c>
      <c r="EX95" s="2217" t="n">
        <f aca="false">'03.24 по датам'!EX95</f>
        <v>0</v>
      </c>
      <c r="EY95" s="2217" t="n">
        <f aca="false">'03.24 по датам'!EY95</f>
        <v>0</v>
      </c>
      <c r="EZ95" s="2218"/>
      <c r="FA95" s="2219"/>
      <c r="FB95" s="2220"/>
      <c r="FC95" s="2221"/>
      <c r="FD95" s="2221"/>
      <c r="FE95" s="2217" t="n">
        <f aca="false">'03.24 по датам'!FE95</f>
        <v>0</v>
      </c>
      <c r="FF95" s="2217" t="n">
        <f aca="false">'03.24 по датам'!FF95</f>
        <v>0</v>
      </c>
      <c r="FG95" s="2217" t="n">
        <f aca="false">'03.24 по датам'!FG95</f>
        <v>0</v>
      </c>
      <c r="FH95" s="2217" t="n">
        <f aca="false">'03.24 по датам'!FH95</f>
        <v>0</v>
      </c>
      <c r="FI95" s="2217" t="n">
        <f aca="false">'03.24 по датам'!FI95</f>
        <v>0</v>
      </c>
      <c r="FJ95" s="2217" t="n">
        <f aca="false">'03.24 по датам'!FJ95</f>
        <v>0</v>
      </c>
      <c r="FK95" s="2217" t="n">
        <f aca="false">'03.24 по датам'!FK95</f>
        <v>0</v>
      </c>
      <c r="FL95" s="2217" t="n">
        <f aca="false">'03.24 по датам'!FL95</f>
        <v>0</v>
      </c>
      <c r="FM95" s="2217" t="n">
        <f aca="false">'03.24 по датам'!FM95</f>
        <v>0</v>
      </c>
      <c r="FN95" s="2217" t="n">
        <f aca="false">'03.24 по датам'!FN95</f>
        <v>0</v>
      </c>
      <c r="FO95" s="2218"/>
      <c r="FP95" s="2219"/>
      <c r="FQ95" s="2220"/>
      <c r="FR95" s="2221"/>
      <c r="FS95" s="2221"/>
      <c r="FT95" s="2225"/>
      <c r="FU95" s="2225"/>
      <c r="FV95" s="2225"/>
      <c r="FW95" s="2225"/>
      <c r="FX95" s="2225"/>
      <c r="FY95" s="2225"/>
      <c r="FZ95" s="2225"/>
      <c r="GA95" s="2225"/>
      <c r="GB95" s="2225"/>
      <c r="GC95" s="2225"/>
      <c r="GD95" s="2225"/>
      <c r="GE95" s="2225"/>
      <c r="GF95" s="2225"/>
      <c r="GG95" s="2225"/>
      <c r="GH95" s="2225"/>
      <c r="GI95" s="2225"/>
      <c r="GJ95" s="2225"/>
      <c r="GK95" s="2225"/>
      <c r="GL95" s="2225"/>
      <c r="GM95" s="2225"/>
      <c r="GN95" s="2225"/>
      <c r="GO95" s="2225"/>
      <c r="GP95" s="2225"/>
      <c r="GQ95" s="2225"/>
      <c r="GR95" s="2225"/>
      <c r="GS95" s="2225"/>
      <c r="GT95" s="2218"/>
      <c r="GU95" s="2219"/>
      <c r="GV95" s="2220"/>
      <c r="GW95" s="2221"/>
      <c r="GX95" s="2221"/>
      <c r="GY95" s="2221"/>
      <c r="GZ95" s="2217" t="n">
        <f aca="false">'03.24 по датам'!GZ95</f>
        <v>0</v>
      </c>
      <c r="HA95" s="2217" t="n">
        <f aca="false">'03.24 по датам'!HA95</f>
        <v>0</v>
      </c>
      <c r="HB95" s="2226"/>
      <c r="HC95" s="2221"/>
      <c r="HD95" s="2227" t="n">
        <f aca="false">'03.24 по датам'!HD95</f>
        <v>0</v>
      </c>
      <c r="HE95" s="2226"/>
      <c r="HF95" s="2228"/>
      <c r="HG95" s="2180"/>
      <c r="HH95" s="2180"/>
      <c r="HI95" s="2230"/>
      <c r="HJ95" s="2225"/>
      <c r="HK95" s="2225"/>
      <c r="HL95" s="2225"/>
      <c r="HM95" s="2225"/>
      <c r="HN95" s="2225"/>
      <c r="HO95" s="2225"/>
      <c r="HP95" s="2225"/>
      <c r="HQ95" s="2225"/>
      <c r="HR95" s="2225"/>
      <c r="HS95" s="2225"/>
      <c r="HT95" s="2225"/>
      <c r="HU95" s="2225"/>
      <c r="HV95" s="2225"/>
      <c r="HW95" s="2225"/>
      <c r="HX95" s="2225"/>
      <c r="HY95" s="2225"/>
      <c r="HZ95" s="2225"/>
      <c r="IA95" s="2218"/>
      <c r="IB95" s="2219"/>
      <c r="IC95" s="2220"/>
      <c r="ID95" s="2221"/>
      <c r="IE95" s="2221"/>
      <c r="IF95" s="2231" t="n">
        <f aca="false">'03.24 по датам'!IF95</f>
        <v>0</v>
      </c>
      <c r="IG95" s="2231" t="n">
        <f aca="false">'03.24 по датам'!IG95</f>
        <v>0</v>
      </c>
      <c r="IH95" s="2231" t="n">
        <f aca="false">'03.24 по датам'!IH95</f>
        <v>0</v>
      </c>
      <c r="II95" s="2232"/>
      <c r="IJ95" s="2233"/>
      <c r="IK95" s="1302"/>
      <c r="IL95" s="1302"/>
      <c r="IM95" s="2234" t="n">
        <f aca="false">'03.24 по датам'!IM95</f>
        <v>0</v>
      </c>
      <c r="IN95" s="2234" t="n">
        <f aca="false">'03.24 по датам'!IN95</f>
        <v>0</v>
      </c>
      <c r="IO95" s="2217" t="n">
        <f aca="false">'03.24 по датам'!IO95</f>
        <v>0</v>
      </c>
      <c r="IP95" s="2217" t="n">
        <f aca="false">'03.24 по датам'!IP95</f>
        <v>0</v>
      </c>
      <c r="IQ95" s="2217" t="n">
        <f aca="false">'03.24 по датам'!IQ95</f>
        <v>0</v>
      </c>
      <c r="IR95" s="2217" t="n">
        <f aca="false">'03.24 по датам'!IR95</f>
        <v>0</v>
      </c>
      <c r="IS95" s="2217" t="n">
        <f aca="false">'03.24 по датам'!IS95</f>
        <v>0</v>
      </c>
      <c r="IT95" s="2217" t="n">
        <f aca="false">'03.24 по датам'!IT95</f>
        <v>0</v>
      </c>
      <c r="IU95" s="2217" t="n">
        <f aca="false">'03.24 по датам'!IU95</f>
        <v>0</v>
      </c>
      <c r="IV95" s="2217" t="n">
        <f aca="false">'03.24 по датам'!IV95</f>
        <v>0</v>
      </c>
      <c r="IW95" s="2218"/>
      <c r="IX95" s="2219"/>
      <c r="IY95" s="2220"/>
      <c r="IZ95" s="2221"/>
      <c r="JA95" s="2221"/>
      <c r="JB95" s="2217" t="n">
        <f aca="false">'03.24 по датам'!JB95</f>
        <v>0</v>
      </c>
      <c r="JC95" s="2226"/>
      <c r="JD95" s="2217" t="n">
        <f aca="false">'03.24 по датам'!JD95</f>
        <v>0</v>
      </c>
      <c r="JE95" s="2221"/>
      <c r="JF95" s="2221"/>
      <c r="JG95" s="2231" t="n">
        <f aca="false">'03.24 по датам'!JG95</f>
        <v>0</v>
      </c>
      <c r="JH95" s="2231" t="n">
        <f aca="false">'03.24 по датам'!JH95</f>
        <v>0</v>
      </c>
      <c r="JI95" s="2231" t="n">
        <f aca="false">'03.24 по датам'!JI95</f>
        <v>0</v>
      </c>
      <c r="JJ95" s="2231" t="n">
        <f aca="false">'03.24 по датам'!JJ95</f>
        <v>0</v>
      </c>
      <c r="JK95" s="2270"/>
      <c r="JL95" s="1302"/>
      <c r="JM95" s="2236"/>
      <c r="JN95" s="2236"/>
      <c r="JO95" s="2237"/>
      <c r="JP95" s="2236"/>
      <c r="JQ95" s="2236"/>
      <c r="JR95" s="2237"/>
    </row>
    <row r="96" customFormat="false" ht="11.25" hidden="false" customHeight="true" outlineLevel="0" collapsed="false">
      <c r="A96" s="2056" t="n">
        <f aca="false">A92+1</f>
        <v>45373</v>
      </c>
      <c r="B96" s="2057" t="s">
        <v>662</v>
      </c>
      <c r="C96" s="2067" t="n">
        <f aca="false">'03.24 по датам'!C96</f>
        <v>0</v>
      </c>
      <c r="D96" s="2067" t="n">
        <f aca="false">'03.24 по датам'!D96</f>
        <v>0</v>
      </c>
      <c r="E96" s="2067" t="n">
        <f aca="false">'03.24 по датам'!E96</f>
        <v>0</v>
      </c>
      <c r="F96" s="2065" t="n">
        <f aca="false">'03.24 по датам'!F96</f>
        <v>0</v>
      </c>
      <c r="G96" s="2065" t="n">
        <f aca="false">'03.24 по датам'!G96</f>
        <v>0</v>
      </c>
      <c r="H96" s="2065" t="n">
        <f aca="false">'03.24 по датам'!H96</f>
        <v>0</v>
      </c>
      <c r="I96" s="2065" t="n">
        <f aca="false">'03.24 по датам'!I96</f>
        <v>0</v>
      </c>
      <c r="J96" s="2065" t="n">
        <f aca="false">'03.24 по датам'!J96</f>
        <v>0</v>
      </c>
      <c r="K96" s="2065" t="n">
        <f aca="false">'03.24 по датам'!K96</f>
        <v>0</v>
      </c>
      <c r="L96" s="2065" t="n">
        <f aca="false">'03.24 по датам'!L96</f>
        <v>0</v>
      </c>
      <c r="M96" s="2065" t="n">
        <f aca="false">'03.24 по датам'!M96</f>
        <v>0</v>
      </c>
      <c r="N96" s="2065" t="n">
        <f aca="false">'03.24 по датам'!N96</f>
        <v>0</v>
      </c>
      <c r="O96" s="2065" t="n">
        <f aca="false">'03.24 по датам'!O96</f>
        <v>0</v>
      </c>
      <c r="P96" s="2065" t="n">
        <f aca="false">'03.24 по датам'!P96</f>
        <v>0</v>
      </c>
      <c r="Q96" s="2065" t="n">
        <f aca="false">'03.24 по датам'!Q96</f>
        <v>0</v>
      </c>
      <c r="R96" s="2065" t="n">
        <f aca="false">'03.24 по датам'!R96</f>
        <v>0</v>
      </c>
      <c r="S96" s="2065" t="n">
        <f aca="false">'03.24 по датам'!S96</f>
        <v>0</v>
      </c>
      <c r="T96" s="2065" t="n">
        <f aca="false">'03.24 по датам'!T96</f>
        <v>0</v>
      </c>
      <c r="U96" s="2065" t="n">
        <f aca="false">'03.24 по датам'!U96</f>
        <v>0</v>
      </c>
      <c r="V96" s="2065" t="n">
        <f aca="false">'03.24 по датам'!V96</f>
        <v>0</v>
      </c>
      <c r="W96" s="2066" t="n">
        <f aca="false">'03.24 по датам'!W96</f>
        <v>0</v>
      </c>
      <c r="X96" s="2238"/>
      <c r="Y96" s="2239"/>
      <c r="Z96" s="2240"/>
      <c r="AA96" s="2062"/>
      <c r="AB96" s="2063"/>
      <c r="AC96" s="2092" t="n">
        <f aca="false">'03.24 по датам'!AC96</f>
        <v>0</v>
      </c>
      <c r="AD96" s="2092" t="n">
        <f aca="false">'03.24 по датам'!AD96</f>
        <v>0</v>
      </c>
      <c r="AE96" s="2092" t="n">
        <f aca="false">'03.24 по датам'!AE96</f>
        <v>0</v>
      </c>
      <c r="AF96" s="2092" t="n">
        <f aca="false">'03.24 по датам'!AF96</f>
        <v>0</v>
      </c>
      <c r="AG96" s="2092" t="n">
        <f aca="false">'03.24 по датам'!AG96</f>
        <v>0</v>
      </c>
      <c r="AH96" s="2092" t="n">
        <f aca="false">'03.24 по датам'!AH96</f>
        <v>0</v>
      </c>
      <c r="AI96" s="2092" t="n">
        <f aca="false">'03.24 по датам'!AI96</f>
        <v>0</v>
      </c>
      <c r="AJ96" s="2092" t="n">
        <f aca="false">'03.24 по датам'!AJ96</f>
        <v>0</v>
      </c>
      <c r="AK96" s="2092" t="n">
        <f aca="false">'03.24 по датам'!AK96</f>
        <v>0</v>
      </c>
      <c r="AL96" s="2092" t="n">
        <f aca="false">'03.24 по датам'!AL96</f>
        <v>0</v>
      </c>
      <c r="AM96" s="2092" t="n">
        <f aca="false">'03.24 по датам'!AM96</f>
        <v>0</v>
      </c>
      <c r="AN96" s="2092" t="n">
        <f aca="false">'03.24 по датам'!AN96</f>
        <v>0</v>
      </c>
      <c r="AO96" s="2287" t="n">
        <f aca="false">'03.24 по датам'!AO96</f>
        <v>0</v>
      </c>
      <c r="AP96" s="2242"/>
      <c r="AQ96" s="2243"/>
      <c r="AR96" s="2248"/>
      <c r="AS96" s="2062"/>
      <c r="AT96" s="2063"/>
      <c r="AU96" s="2064" t="str">
        <f aca="false">'03.24 по датам'!AU96</f>
        <v>Вынгапуровское</v>
      </c>
      <c r="AV96" s="2064" t="n">
        <f aca="false">'03.24 по датам'!AV96</f>
        <v>0</v>
      </c>
      <c r="AW96" s="2067" t="n">
        <f aca="false">'03.24 по датам'!AW96</f>
        <v>0</v>
      </c>
      <c r="AX96" s="2092" t="n">
        <f aca="false">'03.24 по датам'!AX96</f>
        <v>0</v>
      </c>
      <c r="AY96" s="2092" t="n">
        <f aca="false">'03.24 по датам'!AY96</f>
        <v>0</v>
      </c>
      <c r="AZ96" s="2092" t="n">
        <f aca="false">'03.24 по датам'!AZ96</f>
        <v>0</v>
      </c>
      <c r="BA96" s="2092" t="n">
        <f aca="false">'03.24 по датам'!BA96</f>
        <v>0</v>
      </c>
      <c r="BB96" s="2092" t="n">
        <f aca="false">'03.24 по датам'!BB96</f>
        <v>0</v>
      </c>
      <c r="BC96" s="2092" t="n">
        <f aca="false">'03.24 по датам'!BC96</f>
        <v>0</v>
      </c>
      <c r="BD96" s="2092" t="n">
        <f aca="false">'03.24 по датам'!BD96</f>
        <v>0</v>
      </c>
      <c r="BE96" s="2092" t="n">
        <f aca="false">'03.24 по датам'!BE96</f>
        <v>0</v>
      </c>
      <c r="BF96" s="2092" t="n">
        <f aca="false">'03.24 по датам'!BF96</f>
        <v>0</v>
      </c>
      <c r="BG96" s="2092" t="n">
        <f aca="false">'03.24 по датам'!BG96</f>
        <v>0</v>
      </c>
      <c r="BH96" s="2092" t="n">
        <f aca="false">'03.24 по датам'!BH96</f>
        <v>0</v>
      </c>
      <c r="BI96" s="2092" t="n">
        <f aca="false">'03.24 по датам'!BI96</f>
        <v>0</v>
      </c>
      <c r="BJ96" s="2092" t="n">
        <f aca="false">'03.24 по датам'!BJ96</f>
        <v>0</v>
      </c>
      <c r="BK96" s="2092" t="n">
        <f aca="false">'03.24 по датам'!BK96</f>
        <v>0</v>
      </c>
      <c r="BL96" s="2092" t="n">
        <f aca="false">'03.24 по датам'!BL96</f>
        <v>0</v>
      </c>
      <c r="BM96" s="2092" t="n">
        <f aca="false">'03.24 по датам'!BM96</f>
        <v>0</v>
      </c>
      <c r="BN96" s="2092" t="n">
        <f aca="false">'03.24 по датам'!BN96</f>
        <v>0</v>
      </c>
      <c r="BO96" s="2092" t="n">
        <f aca="false">'03.24 по датам'!BO96</f>
        <v>0</v>
      </c>
      <c r="BP96" s="2092" t="n">
        <f aca="false">'03.24 по датам'!BP96</f>
        <v>0</v>
      </c>
      <c r="BQ96" s="2287" t="n">
        <f aca="false">'03.24 по датам'!BQ96</f>
        <v>0</v>
      </c>
      <c r="BR96" s="2242"/>
      <c r="BS96" s="2243"/>
      <c r="BT96" s="2248"/>
      <c r="BU96" s="2062"/>
      <c r="BV96" s="2063"/>
      <c r="BW96" s="2092" t="n">
        <f aca="false">'03.24 по датам'!BW96</f>
        <v>0</v>
      </c>
      <c r="BX96" s="2092" t="n">
        <f aca="false">'03.24 по датам'!BX96</f>
        <v>0</v>
      </c>
      <c r="BY96" s="2092" t="n">
        <f aca="false">'03.24 по датам'!BY96</f>
        <v>0</v>
      </c>
      <c r="BZ96" s="2092" t="n">
        <f aca="false">'03.24 по датам'!BZ96</f>
        <v>0</v>
      </c>
      <c r="CA96" s="2092" t="n">
        <f aca="false">'03.24 по датам'!CA96</f>
        <v>0</v>
      </c>
      <c r="CB96" s="2092" t="n">
        <f aca="false">'03.24 по датам'!CB96</f>
        <v>0</v>
      </c>
      <c r="CC96" s="2092" t="n">
        <f aca="false">'03.24 по датам'!CC96</f>
        <v>0</v>
      </c>
      <c r="CD96" s="2092" t="n">
        <f aca="false">'03.24 по датам'!CD96</f>
        <v>0</v>
      </c>
      <c r="CE96" s="2092" t="n">
        <f aca="false">'03.24 по датам'!CE96</f>
        <v>0</v>
      </c>
      <c r="CF96" s="2092" t="n">
        <f aca="false">'03.24 по датам'!CF96</f>
        <v>0</v>
      </c>
      <c r="CG96" s="2092" t="n">
        <f aca="false">'03.24 по датам'!CG96</f>
        <v>0</v>
      </c>
      <c r="CH96" s="2092" t="n">
        <f aca="false">'03.24 по датам'!CH96</f>
        <v>0</v>
      </c>
      <c r="CI96" s="2287" t="n">
        <f aca="false">'03.24 по датам'!CI96</f>
        <v>0</v>
      </c>
      <c r="CJ96" s="2242"/>
      <c r="CK96" s="2243"/>
      <c r="CL96" s="2248"/>
      <c r="CM96" s="2062"/>
      <c r="CN96" s="2063"/>
      <c r="CO96" s="2063"/>
      <c r="CP96" s="2063"/>
      <c r="CQ96" s="2065" t="n">
        <f aca="false">'03.24 по датам'!CQ96</f>
        <v>0</v>
      </c>
      <c r="CR96" s="2065" t="n">
        <f aca="false">'03.24 по датам'!CR96</f>
        <v>0</v>
      </c>
      <c r="CS96" s="2065" t="n">
        <f aca="false">'03.24 по датам'!CS96</f>
        <v>0</v>
      </c>
      <c r="CT96" s="2065" t="n">
        <f aca="false">'03.24 по датам'!CT96</f>
        <v>0</v>
      </c>
      <c r="CU96" s="2065" t="n">
        <f aca="false">'03.24 по датам'!CU96</f>
        <v>0</v>
      </c>
      <c r="CV96" s="2065" t="n">
        <f aca="false">'03.24 по датам'!CV96</f>
        <v>0</v>
      </c>
      <c r="CW96" s="2065" t="n">
        <f aca="false">'03.24 по датам'!CW96</f>
        <v>0</v>
      </c>
      <c r="CX96" s="2065" t="n">
        <f aca="false">'03.24 по датам'!CX96</f>
        <v>0</v>
      </c>
      <c r="CY96" s="2065" t="n">
        <f aca="false">'03.24 по датам'!CY96</f>
        <v>0</v>
      </c>
      <c r="CZ96" s="2065" t="n">
        <f aca="false">'03.24 по датам'!CZ96</f>
        <v>0</v>
      </c>
      <c r="DA96" s="2065" t="n">
        <f aca="false">'03.24 по датам'!DA96</f>
        <v>0</v>
      </c>
      <c r="DB96" s="2065" t="n">
        <f aca="false">'03.24 по датам'!DB96</f>
        <v>0</v>
      </c>
      <c r="DC96" s="2066" t="n">
        <f aca="false">'03.24 по датам'!DC96</f>
        <v>0</v>
      </c>
      <c r="DD96" s="2238"/>
      <c r="DE96" s="2239"/>
      <c r="DF96" s="2240"/>
      <c r="DG96" s="2069"/>
      <c r="DH96" s="2070"/>
      <c r="DI96" s="2068" t="n">
        <f aca="false">'03.24 по датам'!DI96</f>
        <v>0</v>
      </c>
      <c r="DJ96" s="2065" t="n">
        <f aca="false">'03.24 по датам'!DJ96</f>
        <v>0</v>
      </c>
      <c r="DK96" s="2065" t="n">
        <f aca="false">'03.24 по датам'!DK96</f>
        <v>0</v>
      </c>
      <c r="DL96" s="2065" t="n">
        <f aca="false">'03.24 по датам'!DL96</f>
        <v>0</v>
      </c>
      <c r="DM96" s="2065" t="n">
        <f aca="false">'03.24 по датам'!DM96</f>
        <v>0</v>
      </c>
      <c r="DN96" s="2065" t="n">
        <f aca="false">'03.24 по датам'!DN96</f>
        <v>0</v>
      </c>
      <c r="DO96" s="2065" t="n">
        <f aca="false">'03.24 по датам'!DO96</f>
        <v>0</v>
      </c>
      <c r="DP96" s="2065" t="n">
        <f aca="false">'03.24 по датам'!DP96</f>
        <v>0</v>
      </c>
      <c r="DQ96" s="2065" t="n">
        <f aca="false">'03.24 по датам'!DQ96</f>
        <v>0</v>
      </c>
      <c r="DR96" s="2065" t="n">
        <f aca="false">'03.24 по датам'!DR96</f>
        <v>0</v>
      </c>
      <c r="DS96" s="2065" t="n">
        <f aca="false">'03.24 по датам'!DS96</f>
        <v>0</v>
      </c>
      <c r="DT96" s="2065" t="n">
        <f aca="false">'03.24 по датам'!DT96</f>
        <v>0</v>
      </c>
      <c r="DU96" s="2066" t="n">
        <f aca="false">'03.24 по датам'!DU96</f>
        <v>0</v>
      </c>
      <c r="DV96" s="2238"/>
      <c r="DW96" s="2239"/>
      <c r="DX96" s="2240"/>
      <c r="DY96" s="2069"/>
      <c r="DZ96" s="2070"/>
      <c r="EA96" s="2065" t="n">
        <f aca="false">'03.24 по датам'!EA96</f>
        <v>0</v>
      </c>
      <c r="EB96" s="2065" t="n">
        <f aca="false">'03.24 по датам'!EB96</f>
        <v>0</v>
      </c>
      <c r="EC96" s="2065" t="n">
        <f aca="false">'03.24 по датам'!EC96</f>
        <v>0</v>
      </c>
      <c r="ED96" s="2092" t="n">
        <f aca="false">'03.24 по датам'!ED96</f>
        <v>0</v>
      </c>
      <c r="EE96" s="2092" t="n">
        <f aca="false">'03.24 по датам'!EE96</f>
        <v>0</v>
      </c>
      <c r="EF96" s="2092" t="n">
        <f aca="false">'03.24 по датам'!EF96</f>
        <v>0</v>
      </c>
      <c r="EG96" s="2092" t="n">
        <f aca="false">'03.24 по датам'!EG96</f>
        <v>0</v>
      </c>
      <c r="EH96" s="2092" t="n">
        <f aca="false">'03.24 по датам'!EH96</f>
        <v>0</v>
      </c>
      <c r="EI96" s="2092" t="n">
        <f aca="false">'03.24 по датам'!EI96</f>
        <v>0</v>
      </c>
      <c r="EJ96" s="2092" t="n">
        <f aca="false">'03.24 по датам'!EJ96</f>
        <v>0</v>
      </c>
      <c r="EK96" s="2092" t="n">
        <f aca="false">'03.24 по датам'!EK96</f>
        <v>0</v>
      </c>
      <c r="EL96" s="2092" t="n">
        <f aca="false">'03.24 по датам'!EL96</f>
        <v>0</v>
      </c>
      <c r="EM96" s="2092" t="n">
        <f aca="false">'03.24 по датам'!EM96</f>
        <v>0</v>
      </c>
      <c r="EN96" s="2092" t="n">
        <f aca="false">'03.24 по датам'!EN96</f>
        <v>0</v>
      </c>
      <c r="EO96" s="2092" t="n">
        <f aca="false">'03.24 по датам'!EO96</f>
        <v>0</v>
      </c>
      <c r="EP96" s="2092" t="n">
        <f aca="false">'03.24 по датам'!EP96</f>
        <v>0</v>
      </c>
      <c r="EQ96" s="2092" t="n">
        <f aca="false">'03.24 по датам'!EQ96</f>
        <v>0</v>
      </c>
      <c r="ER96" s="2092" t="n">
        <f aca="false">'03.24 по датам'!ER96</f>
        <v>0</v>
      </c>
      <c r="ES96" s="2092" t="n">
        <f aca="false">'03.24 по датам'!ES96</f>
        <v>0</v>
      </c>
      <c r="ET96" s="2092" t="n">
        <f aca="false">'03.24 по датам'!ET96</f>
        <v>0</v>
      </c>
      <c r="EU96" s="2092" t="n">
        <f aca="false">'03.24 по датам'!EU96</f>
        <v>0</v>
      </c>
      <c r="EV96" s="2092" t="n">
        <f aca="false">'03.24 по датам'!EV96</f>
        <v>0</v>
      </c>
      <c r="EW96" s="2092" t="n">
        <f aca="false">'03.24 по датам'!EW96</f>
        <v>0</v>
      </c>
      <c r="EX96" s="2092" t="n">
        <f aca="false">'03.24 по датам'!EX96</f>
        <v>0</v>
      </c>
      <c r="EY96" s="2287" t="n">
        <f aca="false">'03.24 по датам'!EY96</f>
        <v>0</v>
      </c>
      <c r="EZ96" s="2242"/>
      <c r="FA96" s="2243"/>
      <c r="FB96" s="2240"/>
      <c r="FC96" s="2069"/>
      <c r="FD96" s="2070"/>
      <c r="FE96" s="2065" t="n">
        <f aca="false">'03.24 по датам'!FE96</f>
        <v>0</v>
      </c>
      <c r="FF96" s="2092" t="n">
        <f aca="false">'03.24 по датам'!FF96</f>
        <v>0</v>
      </c>
      <c r="FG96" s="2092" t="n">
        <f aca="false">'03.24 по датам'!FG96</f>
        <v>0</v>
      </c>
      <c r="FH96" s="2092" t="n">
        <f aca="false">'03.24 по датам'!FH96</f>
        <v>0</v>
      </c>
      <c r="FI96" s="2092" t="n">
        <f aca="false">'03.24 по датам'!FI96</f>
        <v>0</v>
      </c>
      <c r="FJ96" s="2092" t="n">
        <f aca="false">'03.24 по датам'!FJ96</f>
        <v>0</v>
      </c>
      <c r="FK96" s="2092" t="n">
        <f aca="false">'03.24 по датам'!FK96</f>
        <v>0</v>
      </c>
      <c r="FL96" s="2092" t="n">
        <f aca="false">'03.24 по датам'!FL96</f>
        <v>0</v>
      </c>
      <c r="FM96" s="2092" t="n">
        <f aca="false">'03.24 по датам'!FM96</f>
        <v>0</v>
      </c>
      <c r="FN96" s="2287" t="n">
        <f aca="false">'03.24 по датам'!FN96</f>
        <v>0</v>
      </c>
      <c r="FO96" s="2242"/>
      <c r="FP96" s="2243"/>
      <c r="FQ96" s="2240"/>
      <c r="FR96" s="2069"/>
      <c r="FS96" s="2070"/>
      <c r="FT96" s="2274"/>
      <c r="FU96" s="2274"/>
      <c r="FV96" s="2274"/>
      <c r="FW96" s="2274"/>
      <c r="FX96" s="2274"/>
      <c r="FY96" s="2274"/>
      <c r="FZ96" s="2274"/>
      <c r="GA96" s="2274"/>
      <c r="GB96" s="2274"/>
      <c r="GC96" s="2274"/>
      <c r="GD96" s="2274"/>
      <c r="GE96" s="2274"/>
      <c r="GF96" s="2274"/>
      <c r="GG96" s="2274"/>
      <c r="GH96" s="2274"/>
      <c r="GI96" s="2274"/>
      <c r="GJ96" s="2274"/>
      <c r="GK96" s="2274"/>
      <c r="GL96" s="2274"/>
      <c r="GM96" s="2274"/>
      <c r="GN96" s="2274"/>
      <c r="GO96" s="2274"/>
      <c r="GP96" s="2274"/>
      <c r="GQ96" s="2274"/>
      <c r="GR96" s="2274"/>
      <c r="GS96" s="2275"/>
      <c r="GT96" s="2238"/>
      <c r="GU96" s="2239"/>
      <c r="GV96" s="2240"/>
      <c r="GW96" s="2076"/>
      <c r="GX96" s="2063"/>
      <c r="GY96" s="2062"/>
      <c r="GZ96" s="2077" t="n">
        <f aca="false">'03.24 по датам'!GZ96</f>
        <v>0</v>
      </c>
      <c r="HA96" s="2078" t="n">
        <f aca="false">'03.24 по датам'!HA96</f>
        <v>0</v>
      </c>
      <c r="HB96" s="2272"/>
      <c r="HC96" s="2080"/>
      <c r="HD96" s="2247" t="n">
        <f aca="false">'03.24 по датам'!HD96</f>
        <v>0</v>
      </c>
      <c r="HE96" s="2272"/>
      <c r="HF96" s="2082"/>
      <c r="HG96" s="2068"/>
      <c r="HH96" s="2068"/>
      <c r="HI96" s="2084"/>
      <c r="HJ96" s="2072"/>
      <c r="HK96" s="2072"/>
      <c r="HL96" s="2072"/>
      <c r="HM96" s="2072"/>
      <c r="HN96" s="2072"/>
      <c r="HO96" s="2072"/>
      <c r="HP96" s="2072"/>
      <c r="HQ96" s="2072"/>
      <c r="HR96" s="2072"/>
      <c r="HS96" s="2072"/>
      <c r="HT96" s="2072"/>
      <c r="HU96" s="2072"/>
      <c r="HV96" s="2072"/>
      <c r="HW96" s="2072"/>
      <c r="HX96" s="2072"/>
      <c r="HY96" s="2072"/>
      <c r="HZ96" s="2073"/>
      <c r="IA96" s="2242"/>
      <c r="IB96" s="2243"/>
      <c r="IC96" s="2240"/>
      <c r="ID96" s="2062"/>
      <c r="IE96" s="2076"/>
      <c r="IF96" s="2085" t="n">
        <f aca="false">'03.24 по датам'!IF96</f>
        <v>0</v>
      </c>
      <c r="IG96" s="2085" t="n">
        <f aca="false">'03.24 по датам'!IG96</f>
        <v>0</v>
      </c>
      <c r="IH96" s="2086" t="n">
        <f aca="false">'03.24 по датам'!IH96</f>
        <v>0</v>
      </c>
      <c r="II96" s="2249"/>
      <c r="IJ96" s="2250"/>
      <c r="IK96" s="2089"/>
      <c r="IL96" s="2090"/>
      <c r="IM96" s="2091" t="n">
        <f aca="false">'03.24 по датам'!IM96</f>
        <v>0</v>
      </c>
      <c r="IN96" s="2092" t="n">
        <f aca="false">'03.24 по датам'!IN96</f>
        <v>0</v>
      </c>
      <c r="IO96" s="2093" t="n">
        <f aca="false">'03.24 по датам'!IO96</f>
        <v>0</v>
      </c>
      <c r="IP96" s="2093" t="n">
        <f aca="false">'03.24 по датам'!IP96</f>
        <v>0</v>
      </c>
      <c r="IQ96" s="2093" t="n">
        <f aca="false">'03.24 по датам'!IQ96</f>
        <v>0</v>
      </c>
      <c r="IR96" s="2093" t="n">
        <f aca="false">'03.24 по датам'!IR96</f>
        <v>0</v>
      </c>
      <c r="IS96" s="2093" t="n">
        <f aca="false">'03.24 по датам'!IS96</f>
        <v>0</v>
      </c>
      <c r="IT96" s="2093" t="n">
        <f aca="false">'03.24 по датам'!IT96</f>
        <v>0</v>
      </c>
      <c r="IU96" s="2093" t="n">
        <f aca="false">'03.24 по датам'!IU96</f>
        <v>0</v>
      </c>
      <c r="IV96" s="2094" t="n">
        <f aca="false">'03.24 по датам'!IV96</f>
        <v>0</v>
      </c>
      <c r="IW96" s="2251"/>
      <c r="IX96" s="2252"/>
      <c r="IY96" s="2253"/>
      <c r="IZ96" s="2062"/>
      <c r="JA96" s="2063"/>
      <c r="JB96" s="2098" t="n">
        <f aca="false">'03.24 по датам'!JB96</f>
        <v>0</v>
      </c>
      <c r="JC96" s="2245"/>
      <c r="JD96" s="2100" t="n">
        <f aca="false">'03.24 по датам'!JD96</f>
        <v>0</v>
      </c>
      <c r="JE96" s="2101"/>
      <c r="JF96" s="2102"/>
      <c r="JG96" s="2254" t="n">
        <f aca="false">'03.24 по датам'!JG96</f>
        <v>0</v>
      </c>
      <c r="JH96" s="2103" t="n">
        <f aca="false">'03.24 по датам'!JH96</f>
        <v>0</v>
      </c>
      <c r="JI96" s="2103" t="n">
        <f aca="false">'03.24 по датам'!JI96</f>
        <v>0</v>
      </c>
      <c r="JJ96" s="2104" t="n">
        <f aca="false">'03.24 по датам'!JJ96</f>
        <v>0</v>
      </c>
      <c r="JK96" s="2276"/>
      <c r="JL96" s="2106"/>
      <c r="JM96" s="2107" t="e">
        <f aca="false">JM$4:JM$4+SUMIF($C$5:JL$5,"Нараст. баланс",$C98:JL98)+SUMIF($C$7:JH$7,"Итого (с ВНР)",$C98:JH98)-SUMIF($C$5:JL$5,"Геол. снижение,  т/сут",$C98:JL98)-SUMIF(JJ$7:JL$7,"Итого",JJ98:JL98)-SUMIF($C$7:JL$7,"Итого (с ВСП)",$C98:JL98)</f>
        <v>#VALUE!</v>
      </c>
      <c r="JN96" s="2108"/>
      <c r="JO96" s="2109" t="e">
        <f aca="false">'03.24 НГДП по датам'!CA96:CA98</f>
        <v>#VALUE!</v>
      </c>
      <c r="JP96" s="2110"/>
      <c r="JQ96" s="2111"/>
      <c r="JR96" s="2257"/>
    </row>
    <row r="97" customFormat="false" ht="11.25" hidden="false" customHeight="true" outlineLevel="0" collapsed="false">
      <c r="A97" s="2056"/>
      <c r="B97" s="2113" t="s">
        <v>663</v>
      </c>
      <c r="C97" s="2123" t="n">
        <f aca="false">'03.24 по датам'!C97</f>
        <v>0</v>
      </c>
      <c r="D97" s="2123" t="n">
        <f aca="false">'03.24 по датам'!D97</f>
        <v>0</v>
      </c>
      <c r="E97" s="2123" t="n">
        <f aca="false">'03.24 по датам'!E97</f>
        <v>0</v>
      </c>
      <c r="F97" s="2121" t="n">
        <f aca="false">'03.24 по датам'!F97</f>
        <v>0</v>
      </c>
      <c r="G97" s="2121" t="n">
        <f aca="false">'03.24 по датам'!G97</f>
        <v>0</v>
      </c>
      <c r="H97" s="2121" t="n">
        <f aca="false">'03.24 по датам'!H97</f>
        <v>0</v>
      </c>
      <c r="I97" s="2121" t="n">
        <f aca="false">'03.24 по датам'!I97</f>
        <v>0</v>
      </c>
      <c r="J97" s="2121" t="n">
        <f aca="false">'03.24 по датам'!J97</f>
        <v>0</v>
      </c>
      <c r="K97" s="2121" t="n">
        <f aca="false">'03.24 по датам'!K97</f>
        <v>0</v>
      </c>
      <c r="L97" s="2121" t="n">
        <f aca="false">'03.24 по датам'!L97</f>
        <v>0</v>
      </c>
      <c r="M97" s="2121" t="n">
        <f aca="false">'03.24 по датам'!M97</f>
        <v>0</v>
      </c>
      <c r="N97" s="2121" t="n">
        <f aca="false">'03.24 по датам'!N97</f>
        <v>0</v>
      </c>
      <c r="O97" s="2121" t="n">
        <f aca="false">'03.24 по датам'!O97</f>
        <v>0</v>
      </c>
      <c r="P97" s="2121" t="n">
        <f aca="false">'03.24 по датам'!P97</f>
        <v>0</v>
      </c>
      <c r="Q97" s="2121" t="n">
        <f aca="false">'03.24 по датам'!Q97</f>
        <v>0</v>
      </c>
      <c r="R97" s="2121" t="n">
        <f aca="false">'03.24 по датам'!R97</f>
        <v>0</v>
      </c>
      <c r="S97" s="2121" t="n">
        <f aca="false">'03.24 по датам'!S97</f>
        <v>0</v>
      </c>
      <c r="T97" s="2121" t="n">
        <f aca="false">'03.24 по датам'!T97</f>
        <v>0</v>
      </c>
      <c r="U97" s="2121" t="n">
        <f aca="false">'03.24 по датам'!U97</f>
        <v>0</v>
      </c>
      <c r="V97" s="2121" t="n">
        <f aca="false">'03.24 по датам'!V97</f>
        <v>0</v>
      </c>
      <c r="W97" s="2122" t="n">
        <f aca="false">'03.24 по датам'!W97</f>
        <v>0</v>
      </c>
      <c r="X97" s="2115"/>
      <c r="Y97" s="2116"/>
      <c r="Z97" s="2117"/>
      <c r="AA97" s="2118" t="n">
        <f aca="false">COUNTIF(C97:Z97,"&gt;"&amp;0)</f>
        <v>0</v>
      </c>
      <c r="AB97" s="2119"/>
      <c r="AC97" s="2150" t="n">
        <f aca="false">'03.24 по датам'!AC97</f>
        <v>0</v>
      </c>
      <c r="AD97" s="2150" t="n">
        <f aca="false">'03.24 по датам'!AD97</f>
        <v>0</v>
      </c>
      <c r="AE97" s="2150" t="n">
        <f aca="false">'03.24 по датам'!AE97</f>
        <v>0</v>
      </c>
      <c r="AF97" s="2150" t="n">
        <f aca="false">'03.24 по датам'!AF97</f>
        <v>0</v>
      </c>
      <c r="AG97" s="2150" t="n">
        <f aca="false">'03.24 по датам'!AG97</f>
        <v>0</v>
      </c>
      <c r="AH97" s="2150" t="n">
        <f aca="false">'03.24 по датам'!AH97</f>
        <v>0</v>
      </c>
      <c r="AI97" s="2150" t="n">
        <f aca="false">'03.24 по датам'!AI97</f>
        <v>0</v>
      </c>
      <c r="AJ97" s="2150" t="n">
        <f aca="false">'03.24 по датам'!AJ97</f>
        <v>0</v>
      </c>
      <c r="AK97" s="2150" t="n">
        <f aca="false">'03.24 по датам'!AK97</f>
        <v>0</v>
      </c>
      <c r="AL97" s="2150" t="n">
        <f aca="false">'03.24 по датам'!AL97</f>
        <v>0</v>
      </c>
      <c r="AM97" s="2150" t="n">
        <f aca="false">'03.24 по датам'!AM97</f>
        <v>0</v>
      </c>
      <c r="AN97" s="2150" t="n">
        <f aca="false">'03.24 по датам'!AN97</f>
        <v>0</v>
      </c>
      <c r="AO97" s="2289" t="n">
        <f aca="false">'03.24 по датам'!AO97</f>
        <v>0</v>
      </c>
      <c r="AP97" s="2130"/>
      <c r="AQ97" s="2131"/>
      <c r="AR97" s="2262"/>
      <c r="AS97" s="2118" t="n">
        <f aca="false">COUNTIF(AC98:AR98,"&gt;"&amp;0)</f>
        <v>0</v>
      </c>
      <c r="AT97" s="2119"/>
      <c r="AU97" s="2120" t="n">
        <f aca="false">'03.24 по датам'!AU97</f>
        <v>6395</v>
      </c>
      <c r="AV97" s="2120" t="n">
        <f aca="false">'03.24 по датам'!AV97</f>
        <v>0</v>
      </c>
      <c r="AW97" s="2123" t="n">
        <f aca="false">'03.24 по датам'!AW97</f>
        <v>0</v>
      </c>
      <c r="AX97" s="2150" t="n">
        <f aca="false">'03.24 по датам'!AX97</f>
        <v>0</v>
      </c>
      <c r="AY97" s="2150" t="n">
        <f aca="false">'03.24 по датам'!AY97</f>
        <v>0</v>
      </c>
      <c r="AZ97" s="2150" t="n">
        <f aca="false">'03.24 по датам'!AZ97</f>
        <v>0</v>
      </c>
      <c r="BA97" s="2150" t="n">
        <f aca="false">'03.24 по датам'!BA97</f>
        <v>0</v>
      </c>
      <c r="BB97" s="2150" t="n">
        <f aca="false">'03.24 по датам'!BB97</f>
        <v>0</v>
      </c>
      <c r="BC97" s="2150" t="n">
        <f aca="false">'03.24 по датам'!BC97</f>
        <v>0</v>
      </c>
      <c r="BD97" s="2150" t="n">
        <f aca="false">'03.24 по датам'!BD97</f>
        <v>0</v>
      </c>
      <c r="BE97" s="2150" t="n">
        <f aca="false">'03.24 по датам'!BE97</f>
        <v>0</v>
      </c>
      <c r="BF97" s="2150" t="n">
        <f aca="false">'03.24 по датам'!BF97</f>
        <v>0</v>
      </c>
      <c r="BG97" s="2150" t="n">
        <f aca="false">'03.24 по датам'!BG97</f>
        <v>0</v>
      </c>
      <c r="BH97" s="2150" t="n">
        <f aca="false">'03.24 по датам'!BH97</f>
        <v>0</v>
      </c>
      <c r="BI97" s="2150" t="n">
        <f aca="false">'03.24 по датам'!BI97</f>
        <v>0</v>
      </c>
      <c r="BJ97" s="2150" t="n">
        <f aca="false">'03.24 по датам'!BJ97</f>
        <v>0</v>
      </c>
      <c r="BK97" s="2150" t="n">
        <f aca="false">'03.24 по датам'!BK97</f>
        <v>0</v>
      </c>
      <c r="BL97" s="2150" t="n">
        <f aca="false">'03.24 по датам'!BL97</f>
        <v>0</v>
      </c>
      <c r="BM97" s="2150" t="n">
        <f aca="false">'03.24 по датам'!BM97</f>
        <v>0</v>
      </c>
      <c r="BN97" s="2150" t="n">
        <f aca="false">'03.24 по датам'!BN97</f>
        <v>0</v>
      </c>
      <c r="BO97" s="2150" t="n">
        <f aca="false">'03.24 по датам'!BO97</f>
        <v>0</v>
      </c>
      <c r="BP97" s="2150" t="n">
        <f aca="false">'03.24 по датам'!BP97</f>
        <v>0</v>
      </c>
      <c r="BQ97" s="2289" t="n">
        <f aca="false">'03.24 по датам'!BQ97</f>
        <v>0</v>
      </c>
      <c r="BR97" s="2130"/>
      <c r="BS97" s="2131"/>
      <c r="BT97" s="2262"/>
      <c r="BU97" s="2118" t="n">
        <f aca="false">COUNTIF(AU98:BT98,"&gt;"&amp;0)</f>
        <v>1</v>
      </c>
      <c r="BV97" s="2119"/>
      <c r="BW97" s="2150" t="n">
        <f aca="false">'03.24 по датам'!BW97</f>
        <v>0</v>
      </c>
      <c r="BX97" s="2150" t="n">
        <f aca="false">'03.24 по датам'!BX97</f>
        <v>0</v>
      </c>
      <c r="BY97" s="2150" t="n">
        <f aca="false">'03.24 по датам'!BY97</f>
        <v>0</v>
      </c>
      <c r="BZ97" s="2150" t="n">
        <f aca="false">'03.24 по датам'!BZ97</f>
        <v>0</v>
      </c>
      <c r="CA97" s="2150" t="n">
        <f aca="false">'03.24 по датам'!CA97</f>
        <v>0</v>
      </c>
      <c r="CB97" s="2150" t="n">
        <f aca="false">'03.24 по датам'!CB97</f>
        <v>0</v>
      </c>
      <c r="CC97" s="2150" t="n">
        <f aca="false">'03.24 по датам'!CC97</f>
        <v>0</v>
      </c>
      <c r="CD97" s="2150" t="n">
        <f aca="false">'03.24 по датам'!CD97</f>
        <v>0</v>
      </c>
      <c r="CE97" s="2150" t="n">
        <f aca="false">'03.24 по датам'!CE97</f>
        <v>0</v>
      </c>
      <c r="CF97" s="2150" t="n">
        <f aca="false">'03.24 по датам'!CF97</f>
        <v>0</v>
      </c>
      <c r="CG97" s="2150" t="n">
        <f aca="false">'03.24 по датам'!CG97</f>
        <v>0</v>
      </c>
      <c r="CH97" s="2150" t="n">
        <f aca="false">'03.24 по датам'!CH97</f>
        <v>0</v>
      </c>
      <c r="CI97" s="2289" t="n">
        <f aca="false">'03.24 по датам'!CI97</f>
        <v>0</v>
      </c>
      <c r="CJ97" s="2130"/>
      <c r="CK97" s="2131"/>
      <c r="CL97" s="2262"/>
      <c r="CM97" s="2118" t="n">
        <f aca="false">COUNTIF(BW98:CL98,"&gt;"&amp;0)</f>
        <v>0</v>
      </c>
      <c r="CN97" s="2119"/>
      <c r="CO97" s="2119" t="n">
        <f aca="false">AA97+AS97+BU97+CM97</f>
        <v>1</v>
      </c>
      <c r="CP97" s="2119"/>
      <c r="CQ97" s="2121" t="n">
        <f aca="false">'03.24 по датам'!CQ97</f>
        <v>0</v>
      </c>
      <c r="CR97" s="2121" t="n">
        <f aca="false">'03.24 по датам'!CR97</f>
        <v>0</v>
      </c>
      <c r="CS97" s="2121" t="n">
        <f aca="false">'03.24 по датам'!CS97</f>
        <v>0</v>
      </c>
      <c r="CT97" s="2121" t="n">
        <f aca="false">'03.24 по датам'!CT97</f>
        <v>0</v>
      </c>
      <c r="CU97" s="2121" t="n">
        <f aca="false">'03.24 по датам'!CU97</f>
        <v>0</v>
      </c>
      <c r="CV97" s="2121" t="n">
        <f aca="false">'03.24 по датам'!CV97</f>
        <v>0</v>
      </c>
      <c r="CW97" s="2121" t="n">
        <f aca="false">'03.24 по датам'!CW97</f>
        <v>0</v>
      </c>
      <c r="CX97" s="2121" t="n">
        <f aca="false">'03.24 по датам'!CX97</f>
        <v>0</v>
      </c>
      <c r="CY97" s="2121" t="n">
        <f aca="false">'03.24 по датам'!CY97</f>
        <v>0</v>
      </c>
      <c r="CZ97" s="2121" t="n">
        <f aca="false">'03.24 по датам'!CZ97</f>
        <v>0</v>
      </c>
      <c r="DA97" s="2121" t="n">
        <f aca="false">'03.24 по датам'!DA97</f>
        <v>0</v>
      </c>
      <c r="DB97" s="2121" t="n">
        <f aca="false">'03.24 по датам'!DB97</f>
        <v>0</v>
      </c>
      <c r="DC97" s="2122" t="n">
        <f aca="false">'03.24 по датам'!DC97</f>
        <v>0</v>
      </c>
      <c r="DD97" s="2115"/>
      <c r="DE97" s="2116"/>
      <c r="DF97" s="2117"/>
      <c r="DG97" s="2125" t="n">
        <f aca="false">SUBTOTAL(9,CQ99:DF99)</f>
        <v>0</v>
      </c>
      <c r="DH97" s="2126"/>
      <c r="DI97" s="2124" t="n">
        <f aca="false">'03.24 по датам'!DI97</f>
        <v>0</v>
      </c>
      <c r="DJ97" s="2121" t="n">
        <f aca="false">'03.24 по датам'!DJ97</f>
        <v>0</v>
      </c>
      <c r="DK97" s="2121" t="n">
        <f aca="false">'03.24 по датам'!DK97</f>
        <v>0</v>
      </c>
      <c r="DL97" s="2121" t="n">
        <f aca="false">'03.24 по датам'!DL97</f>
        <v>0</v>
      </c>
      <c r="DM97" s="2121" t="n">
        <f aca="false">'03.24 по датам'!DM97</f>
        <v>0</v>
      </c>
      <c r="DN97" s="2121" t="n">
        <f aca="false">'03.24 по датам'!DN97</f>
        <v>0</v>
      </c>
      <c r="DO97" s="2121" t="n">
        <f aca="false">'03.24 по датам'!DO97</f>
        <v>0</v>
      </c>
      <c r="DP97" s="2121" t="n">
        <f aca="false">'03.24 по датам'!DP97</f>
        <v>0</v>
      </c>
      <c r="DQ97" s="2121" t="n">
        <f aca="false">'03.24 по датам'!DQ97</f>
        <v>0</v>
      </c>
      <c r="DR97" s="2121" t="n">
        <f aca="false">'03.24 по датам'!DR97</f>
        <v>0</v>
      </c>
      <c r="DS97" s="2121" t="n">
        <f aca="false">'03.24 по датам'!DS97</f>
        <v>0</v>
      </c>
      <c r="DT97" s="2121" t="n">
        <f aca="false">'03.24 по датам'!DT97</f>
        <v>0</v>
      </c>
      <c r="DU97" s="2122" t="n">
        <f aca="false">'03.24 по датам'!DU97</f>
        <v>0</v>
      </c>
      <c r="DV97" s="2115"/>
      <c r="DW97" s="2116"/>
      <c r="DX97" s="2117"/>
      <c r="DY97" s="2125" t="n">
        <f aca="false">COUNTIF(DI98:DX98,"&gt;"&amp;0)</f>
        <v>0</v>
      </c>
      <c r="DZ97" s="2126"/>
      <c r="EA97" s="2121" t="n">
        <f aca="false">'03.24 по датам'!EA97</f>
        <v>0</v>
      </c>
      <c r="EB97" s="2121" t="n">
        <f aca="false">'03.24 по датам'!EB97</f>
        <v>0</v>
      </c>
      <c r="EC97" s="2150" t="n">
        <f aca="false">'03.24 по датам'!EC97</f>
        <v>0</v>
      </c>
      <c r="ED97" s="2150" t="n">
        <f aca="false">'03.24 по датам'!ED97</f>
        <v>0</v>
      </c>
      <c r="EE97" s="2150" t="n">
        <f aca="false">'03.24 по датам'!EE97</f>
        <v>0</v>
      </c>
      <c r="EF97" s="2150" t="n">
        <f aca="false">'03.24 по датам'!EF97</f>
        <v>0</v>
      </c>
      <c r="EG97" s="2150" t="n">
        <f aca="false">'03.24 по датам'!EG97</f>
        <v>0</v>
      </c>
      <c r="EH97" s="2150" t="n">
        <f aca="false">'03.24 по датам'!EH97</f>
        <v>0</v>
      </c>
      <c r="EI97" s="2150" t="n">
        <f aca="false">'03.24 по датам'!EI97</f>
        <v>0</v>
      </c>
      <c r="EJ97" s="2150" t="n">
        <f aca="false">'03.24 по датам'!EJ97</f>
        <v>0</v>
      </c>
      <c r="EK97" s="2150" t="n">
        <f aca="false">'03.24 по датам'!EK97</f>
        <v>0</v>
      </c>
      <c r="EL97" s="2150" t="n">
        <f aca="false">'03.24 по датам'!EL97</f>
        <v>0</v>
      </c>
      <c r="EM97" s="2150" t="n">
        <f aca="false">'03.24 по датам'!EM97</f>
        <v>0</v>
      </c>
      <c r="EN97" s="2150" t="n">
        <f aca="false">'03.24 по датам'!EN97</f>
        <v>0</v>
      </c>
      <c r="EO97" s="2150" t="n">
        <f aca="false">'03.24 по датам'!EO97</f>
        <v>0</v>
      </c>
      <c r="EP97" s="2150" t="n">
        <f aca="false">'03.24 по датам'!EP97</f>
        <v>0</v>
      </c>
      <c r="EQ97" s="2150" t="n">
        <f aca="false">'03.24 по датам'!EQ97</f>
        <v>0</v>
      </c>
      <c r="ER97" s="2150" t="n">
        <f aca="false">'03.24 по датам'!ER97</f>
        <v>0</v>
      </c>
      <c r="ES97" s="2150" t="n">
        <f aca="false">'03.24 по датам'!ES97</f>
        <v>0</v>
      </c>
      <c r="ET97" s="2150" t="n">
        <f aca="false">'03.24 по датам'!ET97</f>
        <v>0</v>
      </c>
      <c r="EU97" s="2150" t="n">
        <f aca="false">'03.24 по датам'!EU97</f>
        <v>0</v>
      </c>
      <c r="EV97" s="2150" t="n">
        <f aca="false">'03.24 по датам'!EV97</f>
        <v>0</v>
      </c>
      <c r="EW97" s="2150" t="n">
        <f aca="false">'03.24 по датам'!EW97</f>
        <v>0</v>
      </c>
      <c r="EX97" s="2150" t="n">
        <f aca="false">'03.24 по датам'!EX97</f>
        <v>0</v>
      </c>
      <c r="EY97" s="2289" t="n">
        <f aca="false">'03.24 по датам'!EY97</f>
        <v>0</v>
      </c>
      <c r="EZ97" s="2130"/>
      <c r="FA97" s="2131"/>
      <c r="FB97" s="2117"/>
      <c r="FC97" s="2125" t="n">
        <f aca="false">COUNTIF(EA98:FB98,"&gt;"&amp;0)</f>
        <v>0</v>
      </c>
      <c r="FD97" s="2126"/>
      <c r="FE97" s="2121" t="n">
        <f aca="false">'03.24 по датам'!FE97</f>
        <v>0</v>
      </c>
      <c r="FF97" s="2150" t="n">
        <f aca="false">'03.24 по датам'!FF97</f>
        <v>0</v>
      </c>
      <c r="FG97" s="2150" t="n">
        <f aca="false">'03.24 по датам'!FG97</f>
        <v>0</v>
      </c>
      <c r="FH97" s="2150" t="n">
        <f aca="false">'03.24 по датам'!FH97</f>
        <v>0</v>
      </c>
      <c r="FI97" s="2150" t="n">
        <f aca="false">'03.24 по датам'!FI97</f>
        <v>0</v>
      </c>
      <c r="FJ97" s="2150" t="n">
        <f aca="false">'03.24 по датам'!FJ97</f>
        <v>0</v>
      </c>
      <c r="FK97" s="2150" t="n">
        <f aca="false">'03.24 по датам'!FK97</f>
        <v>0</v>
      </c>
      <c r="FL97" s="2150" t="n">
        <f aca="false">'03.24 по датам'!FL97</f>
        <v>0</v>
      </c>
      <c r="FM97" s="2150" t="n">
        <f aca="false">'03.24 по датам'!FM97</f>
        <v>0</v>
      </c>
      <c r="FN97" s="2289" t="n">
        <f aca="false">'03.24 по датам'!FN97</f>
        <v>0</v>
      </c>
      <c r="FO97" s="2130"/>
      <c r="FP97" s="2131"/>
      <c r="FQ97" s="2117"/>
      <c r="FR97" s="2125" t="n">
        <f aca="false">COUNTIF(FE98:FQ98,"&gt;"&amp;0)</f>
        <v>0</v>
      </c>
      <c r="FS97" s="2126"/>
      <c r="FT97" s="2279"/>
      <c r="FU97" s="2279"/>
      <c r="FV97" s="2279"/>
      <c r="FW97" s="2279"/>
      <c r="FX97" s="2279"/>
      <c r="FY97" s="2279"/>
      <c r="FZ97" s="2279"/>
      <c r="GA97" s="2279"/>
      <c r="GB97" s="2279"/>
      <c r="GC97" s="2279"/>
      <c r="GD97" s="2279"/>
      <c r="GE97" s="2279"/>
      <c r="GF97" s="2279"/>
      <c r="GG97" s="2279"/>
      <c r="GH97" s="2279"/>
      <c r="GI97" s="2279"/>
      <c r="GJ97" s="2279"/>
      <c r="GK97" s="2279"/>
      <c r="GL97" s="2279"/>
      <c r="GM97" s="2279"/>
      <c r="GN97" s="2279"/>
      <c r="GO97" s="2279"/>
      <c r="GP97" s="2279"/>
      <c r="GQ97" s="2279"/>
      <c r="GR97" s="2279"/>
      <c r="GS97" s="2280"/>
      <c r="GT97" s="2115"/>
      <c r="GU97" s="2116"/>
      <c r="GV97" s="2117"/>
      <c r="GW97" s="2132" t="n">
        <f aca="false">SUBTOTAL(9,FT99:GV99)</f>
        <v>0</v>
      </c>
      <c r="GX97" s="2119" t="n">
        <f aca="false">SUBTOTAL(9,FT99:GV99)</f>
        <v>0</v>
      </c>
      <c r="GY97" s="2133"/>
      <c r="GZ97" s="2134" t="n">
        <f aca="false">'03.24 по датам'!GZ97</f>
        <v>0</v>
      </c>
      <c r="HA97" s="2135" t="n">
        <f aca="false">'03.24 по датам'!HA97</f>
        <v>0</v>
      </c>
      <c r="HB97" s="2136"/>
      <c r="HC97" s="2137"/>
      <c r="HD97" s="2261" t="n">
        <f aca="false">'03.24 по датам'!HD97</f>
        <v>0</v>
      </c>
      <c r="HE97" s="2136"/>
      <c r="HF97" s="2139"/>
      <c r="HG97" s="2124"/>
      <c r="HH97" s="2124"/>
      <c r="HI97" s="2141"/>
      <c r="HJ97" s="2128"/>
      <c r="HK97" s="2128"/>
      <c r="HL97" s="2128"/>
      <c r="HM97" s="2128"/>
      <c r="HN97" s="2128"/>
      <c r="HO97" s="2128"/>
      <c r="HP97" s="2128"/>
      <c r="HQ97" s="2128"/>
      <c r="HR97" s="2128"/>
      <c r="HS97" s="2128"/>
      <c r="HT97" s="2128"/>
      <c r="HU97" s="2128"/>
      <c r="HV97" s="2128"/>
      <c r="HW97" s="2128"/>
      <c r="HX97" s="2128"/>
      <c r="HY97" s="2128"/>
      <c r="HZ97" s="2129"/>
      <c r="IA97" s="2130"/>
      <c r="IB97" s="2131"/>
      <c r="IC97" s="2117"/>
      <c r="ID97" s="2118" t="n">
        <f aca="false">SUBTOTAL(9,HG99:IC99)</f>
        <v>0</v>
      </c>
      <c r="IE97" s="2142"/>
      <c r="IF97" s="2143" t="n">
        <f aca="false">'03.24 по датам'!IF97</f>
        <v>0</v>
      </c>
      <c r="IG97" s="2143" t="n">
        <f aca="false">'03.24 по датам'!IG97</f>
        <v>0</v>
      </c>
      <c r="IH97" s="2144" t="n">
        <f aca="false">'03.24 по датам'!IH97</f>
        <v>0</v>
      </c>
      <c r="II97" s="2145"/>
      <c r="IJ97" s="2146"/>
      <c r="IK97" s="2147" t="n">
        <f aca="false">SUBTOTAL(9,IF99:IJ99)</f>
        <v>0</v>
      </c>
      <c r="IL97" s="2148"/>
      <c r="IM97" s="2149" t="n">
        <f aca="false">'03.24 по датам'!IM97</f>
        <v>0</v>
      </c>
      <c r="IN97" s="2150" t="n">
        <f aca="false">'03.24 по датам'!IN97</f>
        <v>0</v>
      </c>
      <c r="IO97" s="2151" t="n">
        <f aca="false">'03.24 по датам'!IO97</f>
        <v>0</v>
      </c>
      <c r="IP97" s="2151" t="n">
        <f aca="false">'03.24 по датам'!IP97</f>
        <v>0</v>
      </c>
      <c r="IQ97" s="2151" t="n">
        <f aca="false">'03.24 по датам'!IQ97</f>
        <v>0</v>
      </c>
      <c r="IR97" s="2151" t="n">
        <f aca="false">'03.24 по датам'!IR97</f>
        <v>0</v>
      </c>
      <c r="IS97" s="2151" t="n">
        <f aca="false">'03.24 по датам'!IS97</f>
        <v>0</v>
      </c>
      <c r="IT97" s="2151" t="n">
        <f aca="false">'03.24 по датам'!IT97</f>
        <v>0</v>
      </c>
      <c r="IU97" s="2151" t="n">
        <f aca="false">'03.24 по датам'!IU97</f>
        <v>0</v>
      </c>
      <c r="IV97" s="2152" t="n">
        <f aca="false">'03.24 по датам'!IV97</f>
        <v>0</v>
      </c>
      <c r="IW97" s="2153"/>
      <c r="IX97" s="2154"/>
      <c r="IY97" s="2155"/>
      <c r="IZ97" s="2118" t="n">
        <f aca="false">SUBTOTAL(3,IM97:IY97)</f>
        <v>10</v>
      </c>
      <c r="JA97" s="2156"/>
      <c r="JB97" s="2157" t="n">
        <f aca="false">'03.24 по датам'!JB97</f>
        <v>0</v>
      </c>
      <c r="JC97" s="2158"/>
      <c r="JD97" s="2159" t="n">
        <f aca="false">'03.24 по датам'!JD97</f>
        <v>0</v>
      </c>
      <c r="JE97" s="2160"/>
      <c r="JF97" s="2161"/>
      <c r="JG97" s="2263" t="n">
        <f aca="false">'03.24 по датам'!JG97</f>
        <v>0</v>
      </c>
      <c r="JH97" s="2162" t="n">
        <f aca="false">'03.24 по датам'!JH97</f>
        <v>0</v>
      </c>
      <c r="JI97" s="2162" t="n">
        <f aca="false">'03.24 по датам'!JI97</f>
        <v>0</v>
      </c>
      <c r="JJ97" s="2163" t="n">
        <f aca="false">'03.24 по датам'!JJ97</f>
        <v>0</v>
      </c>
      <c r="JK97" s="2281"/>
      <c r="JL97" s="2165"/>
      <c r="JM97" s="2107"/>
      <c r="JN97" s="2108"/>
      <c r="JO97" s="2109"/>
      <c r="JP97" s="2166"/>
      <c r="JQ97" s="2167"/>
      <c r="JR97" s="2168"/>
    </row>
    <row r="98" customFormat="false" ht="11.25" hidden="false" customHeight="true" outlineLevel="0" collapsed="false">
      <c r="A98" s="2056"/>
      <c r="B98" s="2169" t="s">
        <v>661</v>
      </c>
      <c r="C98" s="2179" t="n">
        <f aca="false">'03.24 по датам'!C98</f>
        <v>0</v>
      </c>
      <c r="D98" s="2179" t="n">
        <f aca="false">'03.24 по датам'!D98</f>
        <v>0</v>
      </c>
      <c r="E98" s="2179" t="n">
        <f aca="false">'03.24 по датам'!E98</f>
        <v>0</v>
      </c>
      <c r="F98" s="2177" t="n">
        <f aca="false">'03.24 по датам'!F98</f>
        <v>0</v>
      </c>
      <c r="G98" s="2177" t="n">
        <f aca="false">'03.24 по датам'!G98</f>
        <v>0</v>
      </c>
      <c r="H98" s="2177" t="n">
        <f aca="false">'03.24 по датам'!H98</f>
        <v>0</v>
      </c>
      <c r="I98" s="2177" t="n">
        <f aca="false">'03.24 по датам'!I98</f>
        <v>0</v>
      </c>
      <c r="J98" s="2177" t="n">
        <f aca="false">'03.24 по датам'!J98</f>
        <v>0</v>
      </c>
      <c r="K98" s="2177" t="n">
        <f aca="false">'03.24 по датам'!K98</f>
        <v>0</v>
      </c>
      <c r="L98" s="2177" t="n">
        <f aca="false">'03.24 по датам'!L98</f>
        <v>0</v>
      </c>
      <c r="M98" s="2177" t="n">
        <f aca="false">'03.24 по датам'!M98</f>
        <v>0</v>
      </c>
      <c r="N98" s="2177" t="n">
        <f aca="false">'03.24 по датам'!N98</f>
        <v>0</v>
      </c>
      <c r="O98" s="2177" t="n">
        <f aca="false">'03.24 по датам'!O98</f>
        <v>0</v>
      </c>
      <c r="P98" s="2177" t="n">
        <f aca="false">'03.24 по датам'!P98</f>
        <v>0</v>
      </c>
      <c r="Q98" s="2177" t="n">
        <f aca="false">'03.24 по датам'!Q98</f>
        <v>0</v>
      </c>
      <c r="R98" s="2177" t="n">
        <f aca="false">'03.24 по датам'!R98</f>
        <v>0</v>
      </c>
      <c r="S98" s="2177" t="n">
        <f aca="false">'03.24 по датам'!S98</f>
        <v>0</v>
      </c>
      <c r="T98" s="2177" t="n">
        <f aca="false">'03.24 по датам'!T98</f>
        <v>0</v>
      </c>
      <c r="U98" s="2177" t="n">
        <f aca="false">'03.24 по датам'!U98</f>
        <v>0</v>
      </c>
      <c r="V98" s="2177" t="n">
        <f aca="false">'03.24 по датам'!V98</f>
        <v>0</v>
      </c>
      <c r="W98" s="2178" t="n">
        <f aca="false">'03.24 по датам'!W98</f>
        <v>0</v>
      </c>
      <c r="X98" s="2171"/>
      <c r="Y98" s="2172"/>
      <c r="Z98" s="2173"/>
      <c r="AA98" s="2174" t="n">
        <f aca="false">SUBTOTAL(9,C98:Z98)</f>
        <v>0</v>
      </c>
      <c r="AB98" s="2175" t="n">
        <f aca="false">AA98+AB94</f>
        <v>340</v>
      </c>
      <c r="AC98" s="2204" t="n">
        <f aca="false">'03.24 по датам'!AC98</f>
        <v>0</v>
      </c>
      <c r="AD98" s="2204" t="n">
        <f aca="false">'03.24 по датам'!AD98</f>
        <v>0</v>
      </c>
      <c r="AE98" s="2204" t="n">
        <f aca="false">'03.24 по датам'!AE98</f>
        <v>0</v>
      </c>
      <c r="AF98" s="2204" t="n">
        <f aca="false">'03.24 по датам'!AF98</f>
        <v>0</v>
      </c>
      <c r="AG98" s="2204" t="n">
        <f aca="false">'03.24 по датам'!AG98</f>
        <v>0</v>
      </c>
      <c r="AH98" s="2204" t="n">
        <f aca="false">'03.24 по датам'!AH98</f>
        <v>0</v>
      </c>
      <c r="AI98" s="2204" t="n">
        <f aca="false">'03.24 по датам'!AI98</f>
        <v>0</v>
      </c>
      <c r="AJ98" s="2204" t="n">
        <f aca="false">'03.24 по датам'!AJ98</f>
        <v>0</v>
      </c>
      <c r="AK98" s="2204" t="n">
        <f aca="false">'03.24 по датам'!AK98</f>
        <v>0</v>
      </c>
      <c r="AL98" s="2204" t="n">
        <f aca="false">'03.24 по датам'!AL98</f>
        <v>0</v>
      </c>
      <c r="AM98" s="2204" t="n">
        <f aca="false">'03.24 по датам'!AM98</f>
        <v>0</v>
      </c>
      <c r="AN98" s="2204" t="n">
        <f aca="false">'03.24 по датам'!AN98</f>
        <v>0</v>
      </c>
      <c r="AO98" s="2290" t="n">
        <f aca="false">'03.24 по датам'!AO98</f>
        <v>0</v>
      </c>
      <c r="AP98" s="2186"/>
      <c r="AQ98" s="2187"/>
      <c r="AR98" s="2267"/>
      <c r="AS98" s="2174" t="n">
        <f aca="false">SUBTOTAL(9,AC98:AR98)</f>
        <v>0</v>
      </c>
      <c r="AT98" s="2175" t="n">
        <f aca="false">AS98+AT94</f>
        <v>0</v>
      </c>
      <c r="AU98" s="2176" t="n">
        <f aca="false">'03.24 по датам'!AU98</f>
        <v>21</v>
      </c>
      <c r="AV98" s="2176" t="n">
        <f aca="false">'03.24 по датам'!AV98</f>
        <v>0</v>
      </c>
      <c r="AW98" s="2179" t="n">
        <f aca="false">'03.24 по датам'!AW98</f>
        <v>0</v>
      </c>
      <c r="AX98" s="2204" t="n">
        <f aca="false">'03.24 по датам'!AX98</f>
        <v>0</v>
      </c>
      <c r="AY98" s="2204" t="n">
        <f aca="false">'03.24 по датам'!AY98</f>
        <v>0</v>
      </c>
      <c r="AZ98" s="2204" t="n">
        <f aca="false">'03.24 по датам'!AZ98</f>
        <v>0</v>
      </c>
      <c r="BA98" s="2204" t="n">
        <f aca="false">'03.24 по датам'!BA98</f>
        <v>0</v>
      </c>
      <c r="BB98" s="2204" t="n">
        <f aca="false">'03.24 по датам'!BB98</f>
        <v>0</v>
      </c>
      <c r="BC98" s="2204" t="n">
        <f aca="false">'03.24 по датам'!BC98</f>
        <v>0</v>
      </c>
      <c r="BD98" s="2204" t="n">
        <f aca="false">'03.24 по датам'!BD98</f>
        <v>0</v>
      </c>
      <c r="BE98" s="2204" t="n">
        <f aca="false">'03.24 по датам'!BE98</f>
        <v>0</v>
      </c>
      <c r="BF98" s="2204" t="n">
        <f aca="false">'03.24 по датам'!BF98</f>
        <v>0</v>
      </c>
      <c r="BG98" s="2204" t="n">
        <f aca="false">'03.24 по датам'!BG98</f>
        <v>0</v>
      </c>
      <c r="BH98" s="2204" t="n">
        <f aca="false">'03.24 по датам'!BH98</f>
        <v>0</v>
      </c>
      <c r="BI98" s="2204" t="n">
        <f aca="false">'03.24 по датам'!BI98</f>
        <v>0</v>
      </c>
      <c r="BJ98" s="2204" t="n">
        <f aca="false">'03.24 по датам'!BJ98</f>
        <v>0</v>
      </c>
      <c r="BK98" s="2204" t="n">
        <f aca="false">'03.24 по датам'!BK98</f>
        <v>0</v>
      </c>
      <c r="BL98" s="2204" t="n">
        <f aca="false">'03.24 по датам'!BL98</f>
        <v>0</v>
      </c>
      <c r="BM98" s="2204" t="n">
        <f aca="false">'03.24 по датам'!BM98</f>
        <v>0</v>
      </c>
      <c r="BN98" s="2204" t="n">
        <f aca="false">'03.24 по датам'!BN98</f>
        <v>0</v>
      </c>
      <c r="BO98" s="2204" t="n">
        <f aca="false">'03.24 по датам'!BO98</f>
        <v>0</v>
      </c>
      <c r="BP98" s="2204" t="n">
        <f aca="false">'03.24 по датам'!BP98</f>
        <v>0</v>
      </c>
      <c r="BQ98" s="2290" t="n">
        <f aca="false">'03.24 по датам'!BQ98</f>
        <v>0</v>
      </c>
      <c r="BR98" s="2186"/>
      <c r="BS98" s="2187"/>
      <c r="BT98" s="2267"/>
      <c r="BU98" s="2174" t="n">
        <f aca="false">SUBTOTAL(9,AU98:BT98)</f>
        <v>21</v>
      </c>
      <c r="BV98" s="2175" t="n">
        <f aca="false">BU98+BV94</f>
        <v>204</v>
      </c>
      <c r="BW98" s="2204" t="n">
        <f aca="false">'03.24 по датам'!BW98</f>
        <v>0</v>
      </c>
      <c r="BX98" s="2204" t="n">
        <f aca="false">'03.24 по датам'!BX98</f>
        <v>0</v>
      </c>
      <c r="BY98" s="2204" t="n">
        <f aca="false">'03.24 по датам'!BY98</f>
        <v>0</v>
      </c>
      <c r="BZ98" s="2204" t="n">
        <f aca="false">'03.24 по датам'!BZ98</f>
        <v>0</v>
      </c>
      <c r="CA98" s="2204" t="n">
        <f aca="false">'03.24 по датам'!CA98</f>
        <v>0</v>
      </c>
      <c r="CB98" s="2204" t="n">
        <f aca="false">'03.24 по датам'!CB98</f>
        <v>0</v>
      </c>
      <c r="CC98" s="2204" t="n">
        <f aca="false">'03.24 по датам'!CC98</f>
        <v>0</v>
      </c>
      <c r="CD98" s="2204" t="n">
        <f aca="false">'03.24 по датам'!CD98</f>
        <v>0</v>
      </c>
      <c r="CE98" s="2204" t="n">
        <f aca="false">'03.24 по датам'!CE98</f>
        <v>0</v>
      </c>
      <c r="CF98" s="2204" t="n">
        <f aca="false">'03.24 по датам'!CF98</f>
        <v>0</v>
      </c>
      <c r="CG98" s="2204" t="n">
        <f aca="false">'03.24 по датам'!CG98</f>
        <v>0</v>
      </c>
      <c r="CH98" s="2204" t="n">
        <f aca="false">'03.24 по датам'!CH98</f>
        <v>0</v>
      </c>
      <c r="CI98" s="2290" t="n">
        <f aca="false">'03.24 по датам'!CI98</f>
        <v>0</v>
      </c>
      <c r="CJ98" s="2186"/>
      <c r="CK98" s="2187"/>
      <c r="CL98" s="2267"/>
      <c r="CM98" s="2174" t="n">
        <f aca="false">SUBTOTAL(9,BW98:CL98)</f>
        <v>0</v>
      </c>
      <c r="CN98" s="2175" t="n">
        <f aca="false">CM98+CN94</f>
        <v>0</v>
      </c>
      <c r="CO98" s="2175" t="n">
        <f aca="false">AA98+AS98+BU98+CM98</f>
        <v>21</v>
      </c>
      <c r="CP98" s="2175" t="n">
        <f aca="false">CO98+CP94</f>
        <v>544</v>
      </c>
      <c r="CQ98" s="2177" t="n">
        <f aca="false">'03.24 по датам'!CQ98</f>
        <v>0</v>
      </c>
      <c r="CR98" s="2177" t="n">
        <f aca="false">'03.24 по датам'!CR98</f>
        <v>0</v>
      </c>
      <c r="CS98" s="2177" t="n">
        <f aca="false">'03.24 по датам'!CS98</f>
        <v>0</v>
      </c>
      <c r="CT98" s="2177" t="n">
        <f aca="false">'03.24 по датам'!CT98</f>
        <v>0</v>
      </c>
      <c r="CU98" s="2177" t="n">
        <f aca="false">'03.24 по датам'!CU98</f>
        <v>0</v>
      </c>
      <c r="CV98" s="2177" t="n">
        <f aca="false">'03.24 по датам'!CV98</f>
        <v>0</v>
      </c>
      <c r="CW98" s="2177" t="n">
        <f aca="false">'03.24 по датам'!CW98</f>
        <v>0</v>
      </c>
      <c r="CX98" s="2177" t="n">
        <f aca="false">'03.24 по датам'!CX98</f>
        <v>0</v>
      </c>
      <c r="CY98" s="2177" t="n">
        <f aca="false">'03.24 по датам'!CY98</f>
        <v>0</v>
      </c>
      <c r="CZ98" s="2177" t="n">
        <f aca="false">'03.24 по датам'!CZ98</f>
        <v>0</v>
      </c>
      <c r="DA98" s="2177" t="n">
        <f aca="false">'03.24 по датам'!DA98</f>
        <v>0</v>
      </c>
      <c r="DB98" s="2177" t="n">
        <f aca="false">'03.24 по датам'!DB98</f>
        <v>0</v>
      </c>
      <c r="DC98" s="2178" t="n">
        <f aca="false">'03.24 по датам'!DC98</f>
        <v>0</v>
      </c>
      <c r="DD98" s="2171"/>
      <c r="DE98" s="2172"/>
      <c r="DF98" s="2173"/>
      <c r="DG98" s="2181" t="n">
        <f aca="false">SUBTOTAL(9,CQ98:DF98)</f>
        <v>0</v>
      </c>
      <c r="DH98" s="2182" t="n">
        <f aca="false">DG98:DG98+IF($B94:$B94=2,0,DH94:DH94)</f>
        <v>0</v>
      </c>
      <c r="DI98" s="2180" t="n">
        <f aca="false">'03.24 по датам'!DI98</f>
        <v>0</v>
      </c>
      <c r="DJ98" s="2177" t="n">
        <f aca="false">'03.24 по датам'!DJ98</f>
        <v>0</v>
      </c>
      <c r="DK98" s="2177" t="n">
        <f aca="false">'03.24 по датам'!DK98</f>
        <v>0</v>
      </c>
      <c r="DL98" s="2177" t="n">
        <f aca="false">'03.24 по датам'!DL98</f>
        <v>0</v>
      </c>
      <c r="DM98" s="2177" t="n">
        <f aca="false">'03.24 по датам'!DM98</f>
        <v>0</v>
      </c>
      <c r="DN98" s="2177" t="n">
        <f aca="false">'03.24 по датам'!DN98</f>
        <v>0</v>
      </c>
      <c r="DO98" s="2177" t="n">
        <f aca="false">'03.24 по датам'!DO98</f>
        <v>0</v>
      </c>
      <c r="DP98" s="2177" t="n">
        <f aca="false">'03.24 по датам'!DP98</f>
        <v>0</v>
      </c>
      <c r="DQ98" s="2177" t="n">
        <f aca="false">'03.24 по датам'!DQ98</f>
        <v>0</v>
      </c>
      <c r="DR98" s="2177" t="n">
        <f aca="false">'03.24 по датам'!DR98</f>
        <v>0</v>
      </c>
      <c r="DS98" s="2177" t="n">
        <f aca="false">'03.24 по датам'!DS98</f>
        <v>0</v>
      </c>
      <c r="DT98" s="2177" t="n">
        <f aca="false">'03.24 по датам'!DT98</f>
        <v>0</v>
      </c>
      <c r="DU98" s="2178" t="n">
        <f aca="false">'03.24 по датам'!DU98</f>
        <v>0</v>
      </c>
      <c r="DV98" s="2171"/>
      <c r="DW98" s="2172"/>
      <c r="DX98" s="2173"/>
      <c r="DY98" s="2181" t="n">
        <f aca="false">SUBTOTAL(9,DI98:DX98)</f>
        <v>0</v>
      </c>
      <c r="DZ98" s="2182" t="n">
        <f aca="false">DY98:DY98+IF($B94:$B94=2,0,DZ94:DZ94)</f>
        <v>0</v>
      </c>
      <c r="EA98" s="2177" t="n">
        <f aca="false">'03.24 по датам'!EA98</f>
        <v>0</v>
      </c>
      <c r="EB98" s="2177" t="n">
        <f aca="false">'03.24 по датам'!EB98</f>
        <v>0</v>
      </c>
      <c r="EC98" s="2204" t="n">
        <f aca="false">'03.24 по датам'!EC98</f>
        <v>0</v>
      </c>
      <c r="ED98" s="2204" t="n">
        <f aca="false">'03.24 по датам'!ED98</f>
        <v>0</v>
      </c>
      <c r="EE98" s="2204" t="n">
        <f aca="false">'03.24 по датам'!EE98</f>
        <v>0</v>
      </c>
      <c r="EF98" s="2204" t="n">
        <f aca="false">'03.24 по датам'!EF98</f>
        <v>0</v>
      </c>
      <c r="EG98" s="2204" t="n">
        <f aca="false">'03.24 по датам'!EG98</f>
        <v>0</v>
      </c>
      <c r="EH98" s="2204" t="n">
        <f aca="false">'03.24 по датам'!EH98</f>
        <v>0</v>
      </c>
      <c r="EI98" s="2204" t="n">
        <f aca="false">'03.24 по датам'!EI98</f>
        <v>0</v>
      </c>
      <c r="EJ98" s="2204" t="n">
        <f aca="false">'03.24 по датам'!EJ98</f>
        <v>0</v>
      </c>
      <c r="EK98" s="2204" t="n">
        <f aca="false">'03.24 по датам'!EK98</f>
        <v>0</v>
      </c>
      <c r="EL98" s="2204" t="n">
        <f aca="false">'03.24 по датам'!EL98</f>
        <v>0</v>
      </c>
      <c r="EM98" s="2204" t="n">
        <f aca="false">'03.24 по датам'!EM98</f>
        <v>0</v>
      </c>
      <c r="EN98" s="2204" t="n">
        <f aca="false">'03.24 по датам'!EN98</f>
        <v>0</v>
      </c>
      <c r="EO98" s="2204" t="n">
        <f aca="false">'03.24 по датам'!EO98</f>
        <v>0</v>
      </c>
      <c r="EP98" s="2204" t="n">
        <f aca="false">'03.24 по датам'!EP98</f>
        <v>0</v>
      </c>
      <c r="EQ98" s="2204" t="n">
        <f aca="false">'03.24 по датам'!EQ98</f>
        <v>0</v>
      </c>
      <c r="ER98" s="2204" t="n">
        <f aca="false">'03.24 по датам'!ER98</f>
        <v>0</v>
      </c>
      <c r="ES98" s="2204" t="n">
        <f aca="false">'03.24 по датам'!ES98</f>
        <v>0</v>
      </c>
      <c r="ET98" s="2204" t="n">
        <f aca="false">'03.24 по датам'!ET98</f>
        <v>0</v>
      </c>
      <c r="EU98" s="2204" t="n">
        <f aca="false">'03.24 по датам'!EU98</f>
        <v>0</v>
      </c>
      <c r="EV98" s="2204" t="n">
        <f aca="false">'03.24 по датам'!EV98</f>
        <v>0</v>
      </c>
      <c r="EW98" s="2204" t="n">
        <f aca="false">'03.24 по датам'!EW98</f>
        <v>0</v>
      </c>
      <c r="EX98" s="2204" t="n">
        <f aca="false">'03.24 по датам'!EX98</f>
        <v>0</v>
      </c>
      <c r="EY98" s="2290" t="n">
        <f aca="false">'03.24 по датам'!EY98</f>
        <v>0</v>
      </c>
      <c r="EZ98" s="2186"/>
      <c r="FA98" s="2187"/>
      <c r="FB98" s="2173"/>
      <c r="FC98" s="2181" t="n">
        <f aca="false">SUBTOTAL(9,EA98:FB98)</f>
        <v>0</v>
      </c>
      <c r="FD98" s="2182" t="n">
        <f aca="false">FC98:FC98+IF($B94:$B94=2,0,FD94:FD94)</f>
        <v>200</v>
      </c>
      <c r="FE98" s="2177" t="n">
        <f aca="false">'03.24 по датам'!FE98</f>
        <v>0</v>
      </c>
      <c r="FF98" s="2204" t="n">
        <f aca="false">'03.24 по датам'!FF98</f>
        <v>0</v>
      </c>
      <c r="FG98" s="2204" t="n">
        <f aca="false">'03.24 по датам'!FG98</f>
        <v>0</v>
      </c>
      <c r="FH98" s="2204" t="n">
        <f aca="false">'03.24 по датам'!FH98</f>
        <v>0</v>
      </c>
      <c r="FI98" s="2204" t="n">
        <f aca="false">'03.24 по датам'!FI98</f>
        <v>0</v>
      </c>
      <c r="FJ98" s="2204" t="n">
        <f aca="false">'03.24 по датам'!FJ98</f>
        <v>0</v>
      </c>
      <c r="FK98" s="2204" t="n">
        <f aca="false">'03.24 по датам'!FK98</f>
        <v>0</v>
      </c>
      <c r="FL98" s="2204" t="n">
        <f aca="false">'03.24 по датам'!FL98</f>
        <v>0</v>
      </c>
      <c r="FM98" s="2204" t="n">
        <f aca="false">'03.24 по датам'!FM98</f>
        <v>0</v>
      </c>
      <c r="FN98" s="2290" t="n">
        <f aca="false">'03.24 по датам'!FN98</f>
        <v>0</v>
      </c>
      <c r="FO98" s="2186"/>
      <c r="FP98" s="2187"/>
      <c r="FQ98" s="2173"/>
      <c r="FR98" s="2181" t="n">
        <f aca="false">SUBTOTAL(9,FE98:FQ98)</f>
        <v>0</v>
      </c>
      <c r="FS98" s="2182" t="n">
        <f aca="false">FR98:FR98+IF($B94:$B94=2,0,FS94:FS94)</f>
        <v>0</v>
      </c>
      <c r="FT98" s="2283" t="n">
        <f aca="false">'03.24 по датам'!GX98-'03.24 НГДП по датам'!AW98</f>
        <v>0</v>
      </c>
      <c r="FU98" s="2283"/>
      <c r="FV98" s="2283"/>
      <c r="FW98" s="2283"/>
      <c r="FX98" s="2283"/>
      <c r="FY98" s="2283"/>
      <c r="FZ98" s="2283"/>
      <c r="GA98" s="2283"/>
      <c r="GB98" s="2283"/>
      <c r="GC98" s="2283"/>
      <c r="GD98" s="2283"/>
      <c r="GE98" s="2283"/>
      <c r="GF98" s="2283"/>
      <c r="GG98" s="2283"/>
      <c r="GH98" s="2283"/>
      <c r="GI98" s="2283"/>
      <c r="GJ98" s="2283"/>
      <c r="GK98" s="2283"/>
      <c r="GL98" s="2283"/>
      <c r="GM98" s="2283"/>
      <c r="GN98" s="2283"/>
      <c r="GO98" s="2283"/>
      <c r="GP98" s="2283"/>
      <c r="GQ98" s="2283"/>
      <c r="GR98" s="2283"/>
      <c r="GS98" s="2284"/>
      <c r="GT98" s="2171"/>
      <c r="GU98" s="2172"/>
      <c r="GV98" s="2173"/>
      <c r="GW98" s="2188" t="n">
        <f aca="false">SUBTOTAL(9,FT98:GV98)</f>
        <v>0</v>
      </c>
      <c r="GX98" s="2175" t="n">
        <f aca="false">SUBTOTAL(9,FT98:GV98)</f>
        <v>0</v>
      </c>
      <c r="GY98" s="2174" t="n">
        <f aca="false">GX98:GX98+IF($B94:$B94=2,0,GY94:GY94)</f>
        <v>0</v>
      </c>
      <c r="GZ98" s="2189" t="n">
        <f aca="false">'03.24 по датам'!GZ98</f>
        <v>0</v>
      </c>
      <c r="HA98" s="2190" t="n">
        <f aca="false">'03.24 по датам'!HA98</f>
        <v>0</v>
      </c>
      <c r="HB98" s="2191"/>
      <c r="HC98" s="2192" t="n">
        <f aca="false">SUBTOTAL(9,GZ98:HB98)</f>
        <v>0</v>
      </c>
      <c r="HD98" s="2193" t="n">
        <f aca="false">$HD$14+HD94</f>
        <v>836.66</v>
      </c>
      <c r="HE98" s="2194"/>
      <c r="HF98" s="2195" t="n">
        <f aca="false">SUM(HD98:HE98)</f>
        <v>836.66</v>
      </c>
      <c r="HG98" s="2180" t="n">
        <f aca="false">'03.24 по датам'!ID98-'03.24 НГДП по датам'!BF98</f>
        <v>0</v>
      </c>
      <c r="HH98" s="2180"/>
      <c r="HI98" s="2197"/>
      <c r="HJ98" s="2184"/>
      <c r="HK98" s="2184"/>
      <c r="HL98" s="2184"/>
      <c r="HM98" s="2184"/>
      <c r="HN98" s="2184"/>
      <c r="HO98" s="2184"/>
      <c r="HP98" s="2184"/>
      <c r="HQ98" s="2184"/>
      <c r="HR98" s="2184"/>
      <c r="HS98" s="2184"/>
      <c r="HT98" s="2184"/>
      <c r="HU98" s="2184"/>
      <c r="HV98" s="2184"/>
      <c r="HW98" s="2184"/>
      <c r="HX98" s="2184"/>
      <c r="HY98" s="2184"/>
      <c r="HZ98" s="2185"/>
      <c r="IA98" s="2186"/>
      <c r="IB98" s="2187"/>
      <c r="IC98" s="2173"/>
      <c r="ID98" s="2174" t="n">
        <f aca="false">SUBTOTAL(9,HG98:IC98)</f>
        <v>0</v>
      </c>
      <c r="IE98" s="2188" t="n">
        <f aca="false">ID98:ID98+IF($B94:$B94=2,0,IE94:IE94)</f>
        <v>136</v>
      </c>
      <c r="IF98" s="2198" t="n">
        <f aca="false">'03.24 по датам'!IF98</f>
        <v>0</v>
      </c>
      <c r="IG98" s="2198" t="n">
        <f aca="false">'03.24 по датам'!IG98</f>
        <v>0</v>
      </c>
      <c r="IH98" s="2199" t="n">
        <f aca="false">'03.24 по датам'!IH98</f>
        <v>0</v>
      </c>
      <c r="II98" s="2200"/>
      <c r="IJ98" s="2201"/>
      <c r="IK98" s="2202" t="n">
        <f aca="false">SUBTOTAL(9,IF98:IJ98)</f>
        <v>0</v>
      </c>
      <c r="IL98" s="2203" t="n">
        <f aca="false">IK98:IK98+IF($B94:$B94=2,0,IL94:IL94)</f>
        <v>0</v>
      </c>
      <c r="IM98" s="2204" t="n">
        <f aca="false">'03.24 по датам'!IM98</f>
        <v>0</v>
      </c>
      <c r="IN98" s="2204" t="n">
        <f aca="false">'03.24 по датам'!IN98</f>
        <v>0</v>
      </c>
      <c r="IO98" s="2177" t="n">
        <f aca="false">'03.24 по датам'!IO98</f>
        <v>0</v>
      </c>
      <c r="IP98" s="2177" t="n">
        <f aca="false">'03.24 по датам'!IP98</f>
        <v>0</v>
      </c>
      <c r="IQ98" s="2177" t="n">
        <f aca="false">'03.24 по датам'!IQ98</f>
        <v>0</v>
      </c>
      <c r="IR98" s="2177" t="n">
        <f aca="false">'03.24 по датам'!IR98</f>
        <v>0</v>
      </c>
      <c r="IS98" s="2177" t="n">
        <f aca="false">'03.24 по датам'!IS98</f>
        <v>0</v>
      </c>
      <c r="IT98" s="2177" t="n">
        <f aca="false">'03.24 по датам'!IT98</f>
        <v>0</v>
      </c>
      <c r="IU98" s="2177" t="n">
        <f aca="false">'03.24 по датам'!IU98</f>
        <v>0</v>
      </c>
      <c r="IV98" s="2178" t="n">
        <f aca="false">'03.24 по датам'!IV98</f>
        <v>0</v>
      </c>
      <c r="IW98" s="2171"/>
      <c r="IX98" s="2172"/>
      <c r="IY98" s="2173"/>
      <c r="IZ98" s="2174" t="n">
        <f aca="false">SUBTOTAL(9,IM98:IY98)</f>
        <v>0</v>
      </c>
      <c r="JA98" s="2175" t="n">
        <f aca="false">IZ98:IZ98+IF($B94:$B94=2,0,JA94:JA94)</f>
        <v>0</v>
      </c>
      <c r="JB98" s="2205" t="n">
        <f aca="false">'03.24 по датам'!JB98</f>
        <v>0</v>
      </c>
      <c r="JC98" s="2194"/>
      <c r="JD98" s="2268" t="n">
        <f aca="false">'03.24 по датам'!JD98</f>
        <v>0</v>
      </c>
      <c r="JE98" s="2207" t="n">
        <f aca="false">SUBTOTAL(9,JB98:JD98)</f>
        <v>0</v>
      </c>
      <c r="JF98" s="2208" t="n">
        <f aca="false">SUMIF($C$5:JE$5,"Накопленный эффект, т/сут",$C98:JE98)+SUMIF($C$5:JE$5,"Нараст.  по потенциалу",$C98:JE98)-SUMIF($C$5:JE$5,"Нараст. по остановкам",$C98:JE98)-SUMIF($C$5:JE$5,"ИТОГО перевод в ППД",$C98:JE98)-SUMIF($C$5:JE$5,"ИТОГО  нерент, по распоряж.",$C98:JE98)-SUMIF($C$5:JE$5,"ИТОГО ост. дебит от ЗБС, Углуб., ПВЛГ/ПНЛГ",$C98:JE98)</f>
        <v>608</v>
      </c>
      <c r="JG98" s="2269" t="n">
        <f aca="false">'03.24 по датам'!JG98-'03.24 НГДП по датам'!BV98</f>
        <v>0</v>
      </c>
      <c r="JH98" s="2209" t="n">
        <f aca="false">'03.24 по датам'!JH98-'03.24 НГДП по датам'!BW98</f>
        <v>0</v>
      </c>
      <c r="JI98" s="2209" t="n">
        <f aca="false">'03.24 по датам'!JI98-'03.24 НГДП по датам'!BX98</f>
        <v>0</v>
      </c>
      <c r="JJ98" s="2210" t="n">
        <f aca="false">'03.24 по датам'!JJ98-'03.24 НГДП по датам'!BY98</f>
        <v>0</v>
      </c>
      <c r="JK98" s="2211" t="n">
        <f aca="false">'03.24 НГДП по датам'!BZ98</f>
        <v>0</v>
      </c>
      <c r="JL98" s="2202" t="n">
        <f aca="false">SUBTOTAL(9,JG98:JJ98)</f>
        <v>0</v>
      </c>
      <c r="JM98" s="2107"/>
      <c r="JN98" s="2108"/>
      <c r="JO98" s="2109"/>
      <c r="JP98" s="2212" t="n">
        <f aca="false">JP$4:JP$4+SUMIF($C$5:JL$5,"Нараст. по остановкам",$C98:JL98)-SUMIF($C$5:JL$5,"Нараст.  по потенциалу",$C98:JL98)</f>
        <v>756.812</v>
      </c>
      <c r="JQ98" s="2213"/>
      <c r="JR98" s="2214" t="n">
        <f aca="false">'03.24 НГДП по датам'!CB98</f>
        <v>81.893</v>
      </c>
    </row>
    <row r="99" customFormat="false" ht="1.5" hidden="false" customHeight="true" outlineLevel="0" collapsed="false">
      <c r="A99" s="2215"/>
      <c r="B99" s="2215"/>
      <c r="C99" s="2216" t="n">
        <f aca="false">'03.24 по датам'!C99</f>
        <v>0</v>
      </c>
      <c r="D99" s="2216" t="n">
        <f aca="false">'03.24 по датам'!D99</f>
        <v>0</v>
      </c>
      <c r="E99" s="2216" t="n">
        <f aca="false">'03.24 по датам'!E99</f>
        <v>0</v>
      </c>
      <c r="F99" s="2216" t="n">
        <f aca="false">'03.24 по датам'!F99</f>
        <v>0</v>
      </c>
      <c r="G99" s="2217" t="n">
        <f aca="false">'03.24 по датам'!G99</f>
        <v>0</v>
      </c>
      <c r="H99" s="2217" t="n">
        <f aca="false">'03.24 по датам'!H99</f>
        <v>0</v>
      </c>
      <c r="I99" s="2217" t="n">
        <f aca="false">'03.24 по датам'!I99</f>
        <v>0</v>
      </c>
      <c r="J99" s="2217" t="n">
        <f aca="false">'03.24 по датам'!J99</f>
        <v>0</v>
      </c>
      <c r="K99" s="2217" t="n">
        <f aca="false">'03.24 по датам'!K99</f>
        <v>0</v>
      </c>
      <c r="L99" s="2217" t="n">
        <f aca="false">'03.24 по датам'!L99</f>
        <v>0</v>
      </c>
      <c r="M99" s="2217" t="n">
        <f aca="false">'03.24 по датам'!M99</f>
        <v>0</v>
      </c>
      <c r="N99" s="2217" t="n">
        <f aca="false">'03.24 по датам'!N99</f>
        <v>0</v>
      </c>
      <c r="O99" s="2217" t="n">
        <f aca="false">'03.24 по датам'!O99</f>
        <v>0</v>
      </c>
      <c r="P99" s="2217" t="n">
        <f aca="false">'03.24 по датам'!P99</f>
        <v>0</v>
      </c>
      <c r="Q99" s="2217" t="n">
        <f aca="false">'03.24 по датам'!Q99</f>
        <v>0</v>
      </c>
      <c r="R99" s="2217" t="n">
        <f aca="false">'03.24 по датам'!R99</f>
        <v>0</v>
      </c>
      <c r="S99" s="2217" t="n">
        <f aca="false">'03.24 по датам'!S99</f>
        <v>0</v>
      </c>
      <c r="T99" s="2217" t="n">
        <f aca="false">'03.24 по датам'!T99</f>
        <v>0</v>
      </c>
      <c r="U99" s="2217" t="n">
        <f aca="false">'03.24 по датам'!U99</f>
        <v>0</v>
      </c>
      <c r="V99" s="2217" t="n">
        <f aca="false">'03.24 по датам'!V99</f>
        <v>0</v>
      </c>
      <c r="W99" s="2217" t="n">
        <f aca="false">'03.24 по датам'!W99</f>
        <v>0</v>
      </c>
      <c r="X99" s="2218"/>
      <c r="Y99" s="2219"/>
      <c r="Z99" s="2220"/>
      <c r="AA99" s="2221"/>
      <c r="AB99" s="2221"/>
      <c r="AC99" s="2229" t="n">
        <f aca="false">'03.24 по датам'!AC99</f>
        <v>0</v>
      </c>
      <c r="AD99" s="2222" t="n">
        <f aca="false">'03.24 по датам'!AD99</f>
        <v>0</v>
      </c>
      <c r="AE99" s="2217" t="n">
        <f aca="false">'03.24 по датам'!AE99</f>
        <v>0</v>
      </c>
      <c r="AF99" s="2217" t="n">
        <f aca="false">'03.24 по датам'!AF99</f>
        <v>0</v>
      </c>
      <c r="AG99" s="2217" t="n">
        <f aca="false">'03.24 по датам'!AG99</f>
        <v>0</v>
      </c>
      <c r="AH99" s="2217" t="n">
        <f aca="false">'03.24 по датам'!AH99</f>
        <v>0</v>
      </c>
      <c r="AI99" s="2217" t="n">
        <f aca="false">'03.24 по датам'!AI99</f>
        <v>0</v>
      </c>
      <c r="AJ99" s="2217" t="n">
        <f aca="false">'03.24 по датам'!AJ99</f>
        <v>0</v>
      </c>
      <c r="AK99" s="2217" t="n">
        <f aca="false">'03.24 по датам'!AK99</f>
        <v>0</v>
      </c>
      <c r="AL99" s="2217" t="n">
        <f aca="false">'03.24 по датам'!AL99</f>
        <v>0</v>
      </c>
      <c r="AM99" s="2217" t="n">
        <f aca="false">'03.24 по датам'!AM99</f>
        <v>0</v>
      </c>
      <c r="AN99" s="2217" t="n">
        <f aca="false">'03.24 по датам'!AN99</f>
        <v>0</v>
      </c>
      <c r="AO99" s="2217" t="n">
        <f aca="false">'03.24 по датам'!AO99</f>
        <v>0</v>
      </c>
      <c r="AP99" s="2218"/>
      <c r="AQ99" s="2219"/>
      <c r="AR99" s="2220"/>
      <c r="AS99" s="2221"/>
      <c r="AT99" s="2221"/>
      <c r="AU99" s="2216" t="n">
        <f aca="false">'03.24 по датам'!AU99</f>
        <v>0</v>
      </c>
      <c r="AV99" s="2216" t="n">
        <f aca="false">'03.24 по датам'!AV99</f>
        <v>0</v>
      </c>
      <c r="AW99" s="2223" t="n">
        <f aca="false">'03.24 по датам'!AW99</f>
        <v>0</v>
      </c>
      <c r="AX99" s="2217" t="n">
        <f aca="false">'03.24 по датам'!AX99</f>
        <v>0</v>
      </c>
      <c r="AY99" s="2217" t="n">
        <f aca="false">'03.24 по датам'!AY99</f>
        <v>0</v>
      </c>
      <c r="AZ99" s="2217" t="n">
        <f aca="false">'03.24 по датам'!AZ99</f>
        <v>0</v>
      </c>
      <c r="BA99" s="2217" t="n">
        <f aca="false">'03.24 по датам'!BA99</f>
        <v>0</v>
      </c>
      <c r="BB99" s="2217" t="n">
        <f aca="false">'03.24 по датам'!BB99</f>
        <v>0</v>
      </c>
      <c r="BC99" s="2217" t="n">
        <f aca="false">'03.24 по датам'!BC99</f>
        <v>0</v>
      </c>
      <c r="BD99" s="2217" t="n">
        <f aca="false">'03.24 по датам'!BD99</f>
        <v>0</v>
      </c>
      <c r="BE99" s="2217" t="n">
        <f aca="false">'03.24 по датам'!BE99</f>
        <v>0</v>
      </c>
      <c r="BF99" s="2217" t="n">
        <f aca="false">'03.24 по датам'!BF99</f>
        <v>0</v>
      </c>
      <c r="BG99" s="2217" t="n">
        <f aca="false">'03.24 по датам'!BG99</f>
        <v>0</v>
      </c>
      <c r="BH99" s="2217" t="n">
        <f aca="false">'03.24 по датам'!BH99</f>
        <v>0</v>
      </c>
      <c r="BI99" s="2217" t="n">
        <f aca="false">'03.24 по датам'!BI99</f>
        <v>0</v>
      </c>
      <c r="BJ99" s="2217" t="n">
        <f aca="false">'03.24 по датам'!BJ99</f>
        <v>0</v>
      </c>
      <c r="BK99" s="2217" t="n">
        <f aca="false">'03.24 по датам'!BK99</f>
        <v>0</v>
      </c>
      <c r="BL99" s="2217" t="n">
        <f aca="false">'03.24 по датам'!BL99</f>
        <v>0</v>
      </c>
      <c r="BM99" s="2217" t="n">
        <f aca="false">'03.24 по датам'!BM99</f>
        <v>0</v>
      </c>
      <c r="BN99" s="2217" t="n">
        <f aca="false">'03.24 по датам'!BN99</f>
        <v>0</v>
      </c>
      <c r="BO99" s="2217" t="n">
        <f aca="false">'03.24 по датам'!BO99</f>
        <v>0</v>
      </c>
      <c r="BP99" s="2217" t="n">
        <f aca="false">'03.24 по датам'!BP99</f>
        <v>0</v>
      </c>
      <c r="BQ99" s="2217" t="n">
        <f aca="false">'03.24 по датам'!BQ99</f>
        <v>0</v>
      </c>
      <c r="BR99" s="2218"/>
      <c r="BS99" s="2219"/>
      <c r="BT99" s="2220"/>
      <c r="BU99" s="2221"/>
      <c r="BV99" s="2221"/>
      <c r="BW99" s="2222" t="n">
        <f aca="false">'03.24 по датам'!BW99</f>
        <v>0</v>
      </c>
      <c r="BX99" s="2217" t="n">
        <f aca="false">'03.24 по датам'!BX99</f>
        <v>0</v>
      </c>
      <c r="BY99" s="2217" t="n">
        <f aca="false">'03.24 по датам'!BY99</f>
        <v>0</v>
      </c>
      <c r="BZ99" s="2217" t="n">
        <f aca="false">'03.24 по датам'!BZ99</f>
        <v>0</v>
      </c>
      <c r="CA99" s="2217" t="n">
        <f aca="false">'03.24 по датам'!CA99</f>
        <v>0</v>
      </c>
      <c r="CB99" s="2217" t="n">
        <f aca="false">'03.24 по датам'!CB99</f>
        <v>0</v>
      </c>
      <c r="CC99" s="2217" t="n">
        <f aca="false">'03.24 по датам'!CC99</f>
        <v>0</v>
      </c>
      <c r="CD99" s="2217" t="n">
        <f aca="false">'03.24 по датам'!CD99</f>
        <v>0</v>
      </c>
      <c r="CE99" s="2217" t="n">
        <f aca="false">'03.24 по датам'!CE99</f>
        <v>0</v>
      </c>
      <c r="CF99" s="2217" t="n">
        <f aca="false">'03.24 по датам'!CF99</f>
        <v>0</v>
      </c>
      <c r="CG99" s="2217" t="n">
        <f aca="false">'03.24 по датам'!CG99</f>
        <v>0</v>
      </c>
      <c r="CH99" s="2217" t="n">
        <f aca="false">'03.24 по датам'!CH99</f>
        <v>0</v>
      </c>
      <c r="CI99" s="2217" t="n">
        <f aca="false">'03.24 по датам'!CI99</f>
        <v>0</v>
      </c>
      <c r="CJ99" s="2218"/>
      <c r="CK99" s="2219"/>
      <c r="CL99" s="2220"/>
      <c r="CM99" s="2221"/>
      <c r="CN99" s="2221"/>
      <c r="CO99" s="2221"/>
      <c r="CP99" s="2221"/>
      <c r="CQ99" s="2217" t="n">
        <f aca="false">'03.24 по датам'!CQ99</f>
        <v>0</v>
      </c>
      <c r="CR99" s="2217" t="n">
        <f aca="false">'03.24 по датам'!CR99</f>
        <v>0</v>
      </c>
      <c r="CS99" s="2217" t="n">
        <f aca="false">'03.24 по датам'!CS99</f>
        <v>0</v>
      </c>
      <c r="CT99" s="2217" t="n">
        <f aca="false">'03.24 по датам'!CT99</f>
        <v>0</v>
      </c>
      <c r="CU99" s="2217" t="n">
        <f aca="false">'03.24 по датам'!CU99</f>
        <v>0</v>
      </c>
      <c r="CV99" s="2217" t="n">
        <f aca="false">'03.24 по датам'!CV99</f>
        <v>0</v>
      </c>
      <c r="CW99" s="2217" t="n">
        <f aca="false">'03.24 по датам'!CW99</f>
        <v>0</v>
      </c>
      <c r="CX99" s="2217" t="n">
        <f aca="false">'03.24 по датам'!CX99</f>
        <v>0</v>
      </c>
      <c r="CY99" s="2217" t="n">
        <f aca="false">'03.24 по датам'!CY99</f>
        <v>0</v>
      </c>
      <c r="CZ99" s="2217" t="n">
        <f aca="false">'03.24 по датам'!CZ99</f>
        <v>0</v>
      </c>
      <c r="DA99" s="2217" t="n">
        <f aca="false">'03.24 по датам'!DA99</f>
        <v>0</v>
      </c>
      <c r="DB99" s="2217" t="n">
        <f aca="false">'03.24 по датам'!DB99</f>
        <v>0</v>
      </c>
      <c r="DC99" s="2217" t="n">
        <f aca="false">'03.24 по датам'!DC99</f>
        <v>0</v>
      </c>
      <c r="DD99" s="2218"/>
      <c r="DE99" s="2219"/>
      <c r="DF99" s="2220"/>
      <c r="DG99" s="2221"/>
      <c r="DH99" s="2221"/>
      <c r="DI99" s="2285" t="n">
        <f aca="false">'03.24 по датам'!DI99</f>
        <v>0</v>
      </c>
      <c r="DJ99" s="2217" t="n">
        <f aca="false">'03.24 по датам'!DJ99</f>
        <v>0</v>
      </c>
      <c r="DK99" s="2217" t="n">
        <f aca="false">'03.24 по датам'!DK99</f>
        <v>0</v>
      </c>
      <c r="DL99" s="2217" t="n">
        <f aca="false">'03.24 по датам'!DL99</f>
        <v>0</v>
      </c>
      <c r="DM99" s="2217" t="n">
        <f aca="false">'03.24 по датам'!DM99</f>
        <v>0</v>
      </c>
      <c r="DN99" s="2217" t="n">
        <f aca="false">'03.24 по датам'!DN99</f>
        <v>0</v>
      </c>
      <c r="DO99" s="2217" t="n">
        <f aca="false">'03.24 по датам'!DO99</f>
        <v>0</v>
      </c>
      <c r="DP99" s="2217" t="n">
        <f aca="false">'03.24 по датам'!DP99</f>
        <v>0</v>
      </c>
      <c r="DQ99" s="2217" t="n">
        <f aca="false">'03.24 по датам'!DQ99</f>
        <v>0</v>
      </c>
      <c r="DR99" s="2217" t="n">
        <f aca="false">'03.24 по датам'!DR99</f>
        <v>0</v>
      </c>
      <c r="DS99" s="2217" t="n">
        <f aca="false">'03.24 по датам'!DS99</f>
        <v>0</v>
      </c>
      <c r="DT99" s="2217" t="n">
        <f aca="false">'03.24 по датам'!DT99</f>
        <v>0</v>
      </c>
      <c r="DU99" s="2217" t="n">
        <f aca="false">'03.24 по датам'!DU99</f>
        <v>0</v>
      </c>
      <c r="DV99" s="2218"/>
      <c r="DW99" s="2219"/>
      <c r="DX99" s="2220"/>
      <c r="DY99" s="2221"/>
      <c r="DZ99" s="2221"/>
      <c r="EA99" s="2297" t="n">
        <f aca="false">'03.24 по датам'!EA99</f>
        <v>0</v>
      </c>
      <c r="EB99" s="2217" t="n">
        <f aca="false">'03.24 по датам'!EB99</f>
        <v>0</v>
      </c>
      <c r="EC99" s="2217" t="n">
        <f aca="false">'03.24 по датам'!EC99</f>
        <v>0</v>
      </c>
      <c r="ED99" s="2217" t="n">
        <f aca="false">'03.24 по датам'!ED99</f>
        <v>0</v>
      </c>
      <c r="EE99" s="2217" t="n">
        <f aca="false">'03.24 по датам'!EE99</f>
        <v>0</v>
      </c>
      <c r="EF99" s="2217" t="n">
        <f aca="false">'03.24 по датам'!EF99</f>
        <v>0</v>
      </c>
      <c r="EG99" s="2217" t="n">
        <f aca="false">'03.24 по датам'!EG99</f>
        <v>0</v>
      </c>
      <c r="EH99" s="2217" t="n">
        <f aca="false">'03.24 по датам'!EH99</f>
        <v>0</v>
      </c>
      <c r="EI99" s="2217" t="n">
        <f aca="false">'03.24 по датам'!EI99</f>
        <v>0</v>
      </c>
      <c r="EJ99" s="2217" t="n">
        <f aca="false">'03.24 по датам'!EJ99</f>
        <v>0</v>
      </c>
      <c r="EK99" s="2217" t="n">
        <f aca="false">'03.24 по датам'!EK99</f>
        <v>0</v>
      </c>
      <c r="EL99" s="2217" t="n">
        <f aca="false">'03.24 по датам'!EL99</f>
        <v>0</v>
      </c>
      <c r="EM99" s="2217" t="n">
        <f aca="false">'03.24 по датам'!EM99</f>
        <v>0</v>
      </c>
      <c r="EN99" s="2217" t="n">
        <f aca="false">'03.24 по датам'!EN99</f>
        <v>0</v>
      </c>
      <c r="EO99" s="2217" t="n">
        <f aca="false">'03.24 по датам'!EO99</f>
        <v>0</v>
      </c>
      <c r="EP99" s="2217" t="n">
        <f aca="false">'03.24 по датам'!EP99</f>
        <v>0</v>
      </c>
      <c r="EQ99" s="2217" t="n">
        <f aca="false">'03.24 по датам'!EQ99</f>
        <v>0</v>
      </c>
      <c r="ER99" s="2217" t="n">
        <f aca="false">'03.24 по датам'!ER99</f>
        <v>0</v>
      </c>
      <c r="ES99" s="2217" t="n">
        <f aca="false">'03.24 по датам'!ES99</f>
        <v>0</v>
      </c>
      <c r="ET99" s="2217" t="n">
        <f aca="false">'03.24 по датам'!ET99</f>
        <v>0</v>
      </c>
      <c r="EU99" s="2217" t="n">
        <f aca="false">'03.24 по датам'!EU99</f>
        <v>0</v>
      </c>
      <c r="EV99" s="2217" t="n">
        <f aca="false">'03.24 по датам'!EV99</f>
        <v>0</v>
      </c>
      <c r="EW99" s="2217" t="n">
        <f aca="false">'03.24 по датам'!EW99</f>
        <v>0</v>
      </c>
      <c r="EX99" s="2217" t="n">
        <f aca="false">'03.24 по датам'!EX99</f>
        <v>0</v>
      </c>
      <c r="EY99" s="2217" t="n">
        <f aca="false">'03.24 по датам'!EY99</f>
        <v>0</v>
      </c>
      <c r="EZ99" s="2218"/>
      <c r="FA99" s="2219"/>
      <c r="FB99" s="2220"/>
      <c r="FC99" s="2221"/>
      <c r="FD99" s="2221"/>
      <c r="FE99" s="2217" t="n">
        <f aca="false">'03.24 по датам'!FE99</f>
        <v>0</v>
      </c>
      <c r="FF99" s="2217" t="n">
        <f aca="false">'03.24 по датам'!FF99</f>
        <v>0</v>
      </c>
      <c r="FG99" s="2217" t="n">
        <f aca="false">'03.24 по датам'!FG99</f>
        <v>0</v>
      </c>
      <c r="FH99" s="2217" t="n">
        <f aca="false">'03.24 по датам'!FH99</f>
        <v>0</v>
      </c>
      <c r="FI99" s="2217" t="n">
        <f aca="false">'03.24 по датам'!FI99</f>
        <v>0</v>
      </c>
      <c r="FJ99" s="2217" t="n">
        <f aca="false">'03.24 по датам'!FJ99</f>
        <v>0</v>
      </c>
      <c r="FK99" s="2217" t="n">
        <f aca="false">'03.24 по датам'!FK99</f>
        <v>0</v>
      </c>
      <c r="FL99" s="2217" t="n">
        <f aca="false">'03.24 по датам'!FL99</f>
        <v>0</v>
      </c>
      <c r="FM99" s="2217" t="n">
        <f aca="false">'03.24 по датам'!FM99</f>
        <v>0</v>
      </c>
      <c r="FN99" s="2217" t="n">
        <f aca="false">'03.24 по датам'!FN99</f>
        <v>0</v>
      </c>
      <c r="FO99" s="2218"/>
      <c r="FP99" s="2219"/>
      <c r="FQ99" s="2220"/>
      <c r="FR99" s="2221"/>
      <c r="FS99" s="2221"/>
      <c r="FT99" s="2225"/>
      <c r="FU99" s="2225"/>
      <c r="FV99" s="2225"/>
      <c r="FW99" s="2225"/>
      <c r="FX99" s="2225"/>
      <c r="FY99" s="2225"/>
      <c r="FZ99" s="2225"/>
      <c r="GA99" s="2225"/>
      <c r="GB99" s="2225"/>
      <c r="GC99" s="2225"/>
      <c r="GD99" s="2225"/>
      <c r="GE99" s="2225"/>
      <c r="GF99" s="2225"/>
      <c r="GG99" s="2225"/>
      <c r="GH99" s="2225"/>
      <c r="GI99" s="2225"/>
      <c r="GJ99" s="2225"/>
      <c r="GK99" s="2225"/>
      <c r="GL99" s="2225"/>
      <c r="GM99" s="2225"/>
      <c r="GN99" s="2225"/>
      <c r="GO99" s="2225"/>
      <c r="GP99" s="2225"/>
      <c r="GQ99" s="2225"/>
      <c r="GR99" s="2225"/>
      <c r="GS99" s="2225"/>
      <c r="GT99" s="2218"/>
      <c r="GU99" s="2219"/>
      <c r="GV99" s="2220"/>
      <c r="GW99" s="2221"/>
      <c r="GX99" s="2221"/>
      <c r="GY99" s="2221"/>
      <c r="GZ99" s="2217" t="n">
        <f aca="false">'03.24 по датам'!GZ99</f>
        <v>0</v>
      </c>
      <c r="HA99" s="2217" t="n">
        <f aca="false">'03.24 по датам'!HA99</f>
        <v>0</v>
      </c>
      <c r="HB99" s="2226"/>
      <c r="HC99" s="2221"/>
      <c r="HD99" s="2227" t="n">
        <f aca="false">'03.24 по датам'!HD99</f>
        <v>0</v>
      </c>
      <c r="HE99" s="2226"/>
      <c r="HF99" s="2228"/>
      <c r="HG99" s="2229"/>
      <c r="HH99" s="2180"/>
      <c r="HI99" s="2230"/>
      <c r="HJ99" s="2225"/>
      <c r="HK99" s="2225"/>
      <c r="HL99" s="2225"/>
      <c r="HM99" s="2225"/>
      <c r="HN99" s="2225"/>
      <c r="HO99" s="2225"/>
      <c r="HP99" s="2225"/>
      <c r="HQ99" s="2225"/>
      <c r="HR99" s="2225"/>
      <c r="HS99" s="2225"/>
      <c r="HT99" s="2225"/>
      <c r="HU99" s="2225"/>
      <c r="HV99" s="2225"/>
      <c r="HW99" s="2225"/>
      <c r="HX99" s="2225"/>
      <c r="HY99" s="2225"/>
      <c r="HZ99" s="2225"/>
      <c r="IA99" s="2218"/>
      <c r="IB99" s="2219"/>
      <c r="IC99" s="2220"/>
      <c r="ID99" s="2221"/>
      <c r="IE99" s="2221"/>
      <c r="IF99" s="2231" t="n">
        <f aca="false">'03.24 по датам'!IF99</f>
        <v>0</v>
      </c>
      <c r="IG99" s="2231" t="n">
        <f aca="false">'03.24 по датам'!IG99</f>
        <v>0</v>
      </c>
      <c r="IH99" s="2231" t="n">
        <f aca="false">'03.24 по датам'!IH99</f>
        <v>0</v>
      </c>
      <c r="II99" s="2232"/>
      <c r="IJ99" s="2233"/>
      <c r="IK99" s="1302"/>
      <c r="IL99" s="1302"/>
      <c r="IM99" s="2234" t="n">
        <f aca="false">'03.24 по датам'!IM99</f>
        <v>0</v>
      </c>
      <c r="IN99" s="2234" t="n">
        <f aca="false">'03.24 по датам'!IN99</f>
        <v>0</v>
      </c>
      <c r="IO99" s="2217" t="n">
        <f aca="false">'03.24 по датам'!IO99</f>
        <v>0</v>
      </c>
      <c r="IP99" s="2217" t="n">
        <f aca="false">'03.24 по датам'!IP99</f>
        <v>0</v>
      </c>
      <c r="IQ99" s="2217" t="n">
        <f aca="false">'03.24 по датам'!IQ99</f>
        <v>0</v>
      </c>
      <c r="IR99" s="2217" t="n">
        <f aca="false">'03.24 по датам'!IR99</f>
        <v>0</v>
      </c>
      <c r="IS99" s="2217" t="n">
        <f aca="false">'03.24 по датам'!IS99</f>
        <v>0</v>
      </c>
      <c r="IT99" s="2217" t="n">
        <f aca="false">'03.24 по датам'!IT99</f>
        <v>0</v>
      </c>
      <c r="IU99" s="2217" t="n">
        <f aca="false">'03.24 по датам'!IU99</f>
        <v>0</v>
      </c>
      <c r="IV99" s="2217" t="n">
        <f aca="false">'03.24 по датам'!IV99</f>
        <v>0</v>
      </c>
      <c r="IW99" s="2218"/>
      <c r="IX99" s="2219"/>
      <c r="IY99" s="2220"/>
      <c r="IZ99" s="2221"/>
      <c r="JA99" s="2221"/>
      <c r="JB99" s="2217" t="n">
        <f aca="false">'03.24 по датам'!JB99</f>
        <v>0</v>
      </c>
      <c r="JC99" s="2226"/>
      <c r="JD99" s="2217" t="n">
        <f aca="false">'03.24 по датам'!JD99</f>
        <v>0</v>
      </c>
      <c r="JE99" s="2221"/>
      <c r="JF99" s="2221"/>
      <c r="JG99" s="2231" t="n">
        <f aca="false">'03.24 по датам'!JG99</f>
        <v>0</v>
      </c>
      <c r="JH99" s="2231" t="n">
        <f aca="false">'03.24 по датам'!JH99</f>
        <v>0</v>
      </c>
      <c r="JI99" s="2231" t="n">
        <f aca="false">'03.24 по датам'!JI99</f>
        <v>0</v>
      </c>
      <c r="JJ99" s="2231" t="n">
        <f aca="false">'03.24 по датам'!JJ99</f>
        <v>0</v>
      </c>
      <c r="JK99" s="2270"/>
      <c r="JL99" s="1302"/>
      <c r="JM99" s="2236"/>
      <c r="JN99" s="2236"/>
      <c r="JO99" s="2237"/>
      <c r="JP99" s="2236"/>
      <c r="JQ99" s="2236"/>
      <c r="JR99" s="2237"/>
    </row>
    <row r="100" customFormat="false" ht="11.25" hidden="false" customHeight="true" outlineLevel="0" collapsed="false">
      <c r="A100" s="2056" t="n">
        <f aca="false">A96+1</f>
        <v>45374</v>
      </c>
      <c r="B100" s="2057" t="s">
        <v>662</v>
      </c>
      <c r="C100" s="2067" t="str">
        <f aca="false">'03.24 по датам'!C100</f>
        <v>Сугмутское</v>
      </c>
      <c r="D100" s="2067" t="n">
        <f aca="false">'03.24 по датам'!D100</f>
        <v>0</v>
      </c>
      <c r="E100" s="2067" t="n">
        <f aca="false">'03.24 по датам'!E100</f>
        <v>0</v>
      </c>
      <c r="F100" s="2067" t="n">
        <f aca="false">'03.24 по датам'!F100</f>
        <v>0</v>
      </c>
      <c r="G100" s="2065" t="n">
        <f aca="false">'03.24 по датам'!G100</f>
        <v>0</v>
      </c>
      <c r="H100" s="2065" t="n">
        <f aca="false">'03.24 по датам'!H100</f>
        <v>0</v>
      </c>
      <c r="I100" s="2065" t="n">
        <f aca="false">'03.24 по датам'!I100</f>
        <v>0</v>
      </c>
      <c r="J100" s="2065" t="n">
        <f aca="false">'03.24 по датам'!J100</f>
        <v>0</v>
      </c>
      <c r="K100" s="2065" t="n">
        <f aca="false">'03.24 по датам'!K100</f>
        <v>0</v>
      </c>
      <c r="L100" s="2065" t="n">
        <f aca="false">'03.24 по датам'!L100</f>
        <v>0</v>
      </c>
      <c r="M100" s="2065" t="n">
        <f aca="false">'03.24 по датам'!M100</f>
        <v>0</v>
      </c>
      <c r="N100" s="2065" t="n">
        <f aca="false">'03.24 по датам'!N100</f>
        <v>0</v>
      </c>
      <c r="O100" s="2065" t="n">
        <f aca="false">'03.24 по датам'!O100</f>
        <v>0</v>
      </c>
      <c r="P100" s="2065" t="n">
        <f aca="false">'03.24 по датам'!P100</f>
        <v>0</v>
      </c>
      <c r="Q100" s="2065" t="n">
        <f aca="false">'03.24 по датам'!Q100</f>
        <v>0</v>
      </c>
      <c r="R100" s="2065" t="n">
        <f aca="false">'03.24 по датам'!R100</f>
        <v>0</v>
      </c>
      <c r="S100" s="2065" t="n">
        <f aca="false">'03.24 по датам'!S100</f>
        <v>0</v>
      </c>
      <c r="T100" s="2065" t="n">
        <f aca="false">'03.24 по датам'!T100</f>
        <v>0</v>
      </c>
      <c r="U100" s="2065" t="n">
        <f aca="false">'03.24 по датам'!U100</f>
        <v>0</v>
      </c>
      <c r="V100" s="2065" t="n">
        <f aca="false">'03.24 по датам'!V100</f>
        <v>0</v>
      </c>
      <c r="W100" s="2066" t="n">
        <f aca="false">'03.24 по датам'!W100</f>
        <v>0</v>
      </c>
      <c r="X100" s="2238"/>
      <c r="Y100" s="2239"/>
      <c r="Z100" s="2240"/>
      <c r="AA100" s="2062"/>
      <c r="AB100" s="2063"/>
      <c r="AC100" s="2241" t="n">
        <f aca="false">'03.24 по датам'!AC100</f>
        <v>0</v>
      </c>
      <c r="AD100" s="2241" t="n">
        <f aca="false">'03.24 по датам'!AD100</f>
        <v>0</v>
      </c>
      <c r="AE100" s="2241" t="n">
        <f aca="false">'03.24 по датам'!AE100</f>
        <v>0</v>
      </c>
      <c r="AF100" s="2065" t="n">
        <f aca="false">'03.24 по датам'!AF100</f>
        <v>0</v>
      </c>
      <c r="AG100" s="2065" t="n">
        <f aca="false">'03.24 по датам'!AG100</f>
        <v>0</v>
      </c>
      <c r="AH100" s="2065" t="n">
        <f aca="false">'03.24 по датам'!AH100</f>
        <v>0</v>
      </c>
      <c r="AI100" s="2065" t="n">
        <f aca="false">'03.24 по датам'!AI100</f>
        <v>0</v>
      </c>
      <c r="AJ100" s="2065" t="n">
        <f aca="false">'03.24 по датам'!AJ100</f>
        <v>0</v>
      </c>
      <c r="AK100" s="2065" t="n">
        <f aca="false">'03.24 по датам'!AK100</f>
        <v>0</v>
      </c>
      <c r="AL100" s="2065" t="n">
        <f aca="false">'03.24 по датам'!AL100</f>
        <v>0</v>
      </c>
      <c r="AM100" s="2065" t="n">
        <f aca="false">'03.24 по датам'!AM100</f>
        <v>0</v>
      </c>
      <c r="AN100" s="2065" t="n">
        <f aca="false">'03.24 по датам'!AN100</f>
        <v>0</v>
      </c>
      <c r="AO100" s="2066" t="n">
        <f aca="false">'03.24 по датам'!AO100</f>
        <v>0</v>
      </c>
      <c r="AP100" s="2238"/>
      <c r="AQ100" s="2239"/>
      <c r="AR100" s="2240"/>
      <c r="AS100" s="2062"/>
      <c r="AT100" s="2063"/>
      <c r="AU100" s="2064" t="n">
        <f aca="false">'03.24 по датам'!AU100</f>
        <v>0</v>
      </c>
      <c r="AV100" s="2064" t="n">
        <f aca="false">'03.24 по датам'!AV100</f>
        <v>0</v>
      </c>
      <c r="AW100" s="2067" t="n">
        <f aca="false">'03.24 по датам'!AW100</f>
        <v>0</v>
      </c>
      <c r="AX100" s="2065" t="n">
        <f aca="false">'03.24 по датам'!AX100</f>
        <v>0</v>
      </c>
      <c r="AY100" s="2065" t="n">
        <f aca="false">'03.24 по датам'!AY100</f>
        <v>0</v>
      </c>
      <c r="AZ100" s="2065" t="n">
        <f aca="false">'03.24 по датам'!AZ100</f>
        <v>0</v>
      </c>
      <c r="BA100" s="2065" t="n">
        <f aca="false">'03.24 по датам'!BA100</f>
        <v>0</v>
      </c>
      <c r="BB100" s="2065" t="n">
        <f aca="false">'03.24 по датам'!BB100</f>
        <v>0</v>
      </c>
      <c r="BC100" s="2065" t="n">
        <f aca="false">'03.24 по датам'!BC100</f>
        <v>0</v>
      </c>
      <c r="BD100" s="2065" t="n">
        <f aca="false">'03.24 по датам'!BD100</f>
        <v>0</v>
      </c>
      <c r="BE100" s="2065" t="n">
        <f aca="false">'03.24 по датам'!BE100</f>
        <v>0</v>
      </c>
      <c r="BF100" s="2065" t="n">
        <f aca="false">'03.24 по датам'!BF100</f>
        <v>0</v>
      </c>
      <c r="BG100" s="2065" t="n">
        <f aca="false">'03.24 по датам'!BG100</f>
        <v>0</v>
      </c>
      <c r="BH100" s="2065" t="n">
        <f aca="false">'03.24 по датам'!BH100</f>
        <v>0</v>
      </c>
      <c r="BI100" s="2065" t="n">
        <f aca="false">'03.24 по датам'!BI100</f>
        <v>0</v>
      </c>
      <c r="BJ100" s="2065" t="n">
        <f aca="false">'03.24 по датам'!BJ100</f>
        <v>0</v>
      </c>
      <c r="BK100" s="2065" t="n">
        <f aca="false">'03.24 по датам'!BK100</f>
        <v>0</v>
      </c>
      <c r="BL100" s="2065" t="n">
        <f aca="false">'03.24 по датам'!BL100</f>
        <v>0</v>
      </c>
      <c r="BM100" s="2065" t="n">
        <f aca="false">'03.24 по датам'!BM100</f>
        <v>0</v>
      </c>
      <c r="BN100" s="2065" t="n">
        <f aca="false">'03.24 по датам'!BN100</f>
        <v>0</v>
      </c>
      <c r="BO100" s="2065" t="n">
        <f aca="false">'03.24 по датам'!BO100</f>
        <v>0</v>
      </c>
      <c r="BP100" s="2065" t="n">
        <f aca="false">'03.24 по датам'!BP100</f>
        <v>0</v>
      </c>
      <c r="BQ100" s="2066" t="n">
        <f aca="false">'03.24 по датам'!BQ100</f>
        <v>0</v>
      </c>
      <c r="BR100" s="2238"/>
      <c r="BS100" s="2239"/>
      <c r="BT100" s="2240"/>
      <c r="BU100" s="2062"/>
      <c r="BV100" s="2063"/>
      <c r="BW100" s="2083" t="n">
        <f aca="false">'03.24 по датам'!BW100</f>
        <v>0</v>
      </c>
      <c r="BX100" s="2083" t="n">
        <f aca="false">'03.24 по датам'!BX100</f>
        <v>0</v>
      </c>
      <c r="BY100" s="2083" t="n">
        <f aca="false">'03.24 по датам'!BY100</f>
        <v>0</v>
      </c>
      <c r="BZ100" s="2092" t="n">
        <f aca="false">'03.24 по датам'!BZ100</f>
        <v>0</v>
      </c>
      <c r="CA100" s="2092" t="n">
        <f aca="false">'03.24 по датам'!CA100</f>
        <v>0</v>
      </c>
      <c r="CB100" s="2092" t="n">
        <f aca="false">'03.24 по датам'!CB100</f>
        <v>0</v>
      </c>
      <c r="CC100" s="2092" t="n">
        <f aca="false">'03.24 по датам'!CC100</f>
        <v>0</v>
      </c>
      <c r="CD100" s="2092" t="n">
        <f aca="false">'03.24 по датам'!CD100</f>
        <v>0</v>
      </c>
      <c r="CE100" s="2092" t="n">
        <f aca="false">'03.24 по датам'!CE100</f>
        <v>0</v>
      </c>
      <c r="CF100" s="2092" t="n">
        <f aca="false">'03.24 по датам'!CF100</f>
        <v>0</v>
      </c>
      <c r="CG100" s="2092" t="n">
        <f aca="false">'03.24 по датам'!CG100</f>
        <v>0</v>
      </c>
      <c r="CH100" s="2092" t="n">
        <f aca="false">'03.24 по датам'!CH100</f>
        <v>0</v>
      </c>
      <c r="CI100" s="2287" t="n">
        <f aca="false">'03.24 по датам'!CI100</f>
        <v>0</v>
      </c>
      <c r="CJ100" s="2242"/>
      <c r="CK100" s="2243"/>
      <c r="CL100" s="2240"/>
      <c r="CM100" s="2062"/>
      <c r="CN100" s="2063"/>
      <c r="CO100" s="2063"/>
      <c r="CP100" s="2063"/>
      <c r="CQ100" s="2065" t="n">
        <f aca="false">'03.24 по датам'!CQ100</f>
        <v>0</v>
      </c>
      <c r="CR100" s="2065" t="n">
        <f aca="false">'03.24 по датам'!CR100</f>
        <v>0</v>
      </c>
      <c r="CS100" s="2065" t="n">
        <f aca="false">'03.24 по датам'!CS100</f>
        <v>0</v>
      </c>
      <c r="CT100" s="2065" t="n">
        <f aca="false">'03.24 по датам'!CT100</f>
        <v>0</v>
      </c>
      <c r="CU100" s="2065" t="n">
        <f aca="false">'03.24 по датам'!CU100</f>
        <v>0</v>
      </c>
      <c r="CV100" s="2065" t="n">
        <f aca="false">'03.24 по датам'!CV100</f>
        <v>0</v>
      </c>
      <c r="CW100" s="2065" t="n">
        <f aca="false">'03.24 по датам'!CW100</f>
        <v>0</v>
      </c>
      <c r="CX100" s="2065" t="n">
        <f aca="false">'03.24 по датам'!CX100</f>
        <v>0</v>
      </c>
      <c r="CY100" s="2065" t="n">
        <f aca="false">'03.24 по датам'!CY100</f>
        <v>0</v>
      </c>
      <c r="CZ100" s="2065" t="n">
        <f aca="false">'03.24 по датам'!CZ100</f>
        <v>0</v>
      </c>
      <c r="DA100" s="2065" t="n">
        <f aca="false">'03.24 по датам'!DA100</f>
        <v>0</v>
      </c>
      <c r="DB100" s="2065" t="n">
        <f aca="false">'03.24 по датам'!DB100</f>
        <v>0</v>
      </c>
      <c r="DC100" s="2066" t="n">
        <f aca="false">'03.24 по датам'!DC100</f>
        <v>0</v>
      </c>
      <c r="DD100" s="2238"/>
      <c r="DE100" s="2239"/>
      <c r="DF100" s="2240"/>
      <c r="DG100" s="2069"/>
      <c r="DH100" s="2070"/>
      <c r="DI100" s="2068" t="n">
        <f aca="false">'03.24 по датам'!DI100</f>
        <v>0</v>
      </c>
      <c r="DJ100" s="2065" t="n">
        <f aca="false">'03.24 по датам'!DJ100</f>
        <v>0</v>
      </c>
      <c r="DK100" s="2065" t="n">
        <f aca="false">'03.24 по датам'!DK100</f>
        <v>0</v>
      </c>
      <c r="DL100" s="2065" t="n">
        <f aca="false">'03.24 по датам'!DL100</f>
        <v>0</v>
      </c>
      <c r="DM100" s="2065" t="n">
        <f aca="false">'03.24 по датам'!DM100</f>
        <v>0</v>
      </c>
      <c r="DN100" s="2065" t="n">
        <f aca="false">'03.24 по датам'!DN100</f>
        <v>0</v>
      </c>
      <c r="DO100" s="2065" t="n">
        <f aca="false">'03.24 по датам'!DO100</f>
        <v>0</v>
      </c>
      <c r="DP100" s="2065" t="n">
        <f aca="false">'03.24 по датам'!DP100</f>
        <v>0</v>
      </c>
      <c r="DQ100" s="2065" t="n">
        <f aca="false">'03.24 по датам'!DQ100</f>
        <v>0</v>
      </c>
      <c r="DR100" s="2065" t="n">
        <f aca="false">'03.24 по датам'!DR100</f>
        <v>0</v>
      </c>
      <c r="DS100" s="2065" t="n">
        <f aca="false">'03.24 по датам'!DS100</f>
        <v>0</v>
      </c>
      <c r="DT100" s="2065" t="n">
        <f aca="false">'03.24 по датам'!DT100</f>
        <v>0</v>
      </c>
      <c r="DU100" s="2066" t="n">
        <f aca="false">'03.24 по датам'!DU100</f>
        <v>0</v>
      </c>
      <c r="DV100" s="2238"/>
      <c r="DW100" s="2239"/>
      <c r="DX100" s="2240"/>
      <c r="DY100" s="2069"/>
      <c r="DZ100" s="2070"/>
      <c r="EA100" s="2065" t="n">
        <f aca="false">'03.24 по датам'!EA100</f>
        <v>0</v>
      </c>
      <c r="EB100" s="2065" t="n">
        <f aca="false">'03.24 по датам'!EB100</f>
        <v>0</v>
      </c>
      <c r="EC100" s="2065" t="n">
        <f aca="false">'03.24 по датам'!EC100</f>
        <v>0</v>
      </c>
      <c r="ED100" s="2065" t="n">
        <f aca="false">'03.24 по датам'!ED100</f>
        <v>0</v>
      </c>
      <c r="EE100" s="2065" t="n">
        <f aca="false">'03.24 по датам'!EE100</f>
        <v>0</v>
      </c>
      <c r="EF100" s="2065" t="n">
        <f aca="false">'03.24 по датам'!EF100</f>
        <v>0</v>
      </c>
      <c r="EG100" s="2065" t="n">
        <f aca="false">'03.24 по датам'!EG100</f>
        <v>0</v>
      </c>
      <c r="EH100" s="2065" t="n">
        <f aca="false">'03.24 по датам'!EH100</f>
        <v>0</v>
      </c>
      <c r="EI100" s="2065" t="n">
        <f aca="false">'03.24 по датам'!EI100</f>
        <v>0</v>
      </c>
      <c r="EJ100" s="2065" t="n">
        <f aca="false">'03.24 по датам'!EJ100</f>
        <v>0</v>
      </c>
      <c r="EK100" s="2065" t="n">
        <f aca="false">'03.24 по датам'!EK100</f>
        <v>0</v>
      </c>
      <c r="EL100" s="2065" t="n">
        <f aca="false">'03.24 по датам'!EL100</f>
        <v>0</v>
      </c>
      <c r="EM100" s="2065" t="n">
        <f aca="false">'03.24 по датам'!EM100</f>
        <v>0</v>
      </c>
      <c r="EN100" s="2065" t="n">
        <f aca="false">'03.24 по датам'!EN100</f>
        <v>0</v>
      </c>
      <c r="EO100" s="2065" t="n">
        <f aca="false">'03.24 по датам'!EO100</f>
        <v>0</v>
      </c>
      <c r="EP100" s="2065" t="n">
        <f aca="false">'03.24 по датам'!EP100</f>
        <v>0</v>
      </c>
      <c r="EQ100" s="2065" t="n">
        <f aca="false">'03.24 по датам'!EQ100</f>
        <v>0</v>
      </c>
      <c r="ER100" s="2065" t="n">
        <f aca="false">'03.24 по датам'!ER100</f>
        <v>0</v>
      </c>
      <c r="ES100" s="2065" t="n">
        <f aca="false">'03.24 по датам'!ES100</f>
        <v>0</v>
      </c>
      <c r="ET100" s="2065" t="n">
        <f aca="false">'03.24 по датам'!ET100</f>
        <v>0</v>
      </c>
      <c r="EU100" s="2065" t="n">
        <f aca="false">'03.24 по датам'!EU100</f>
        <v>0</v>
      </c>
      <c r="EV100" s="2065" t="n">
        <f aca="false">'03.24 по датам'!EV100</f>
        <v>0</v>
      </c>
      <c r="EW100" s="2065" t="n">
        <f aca="false">'03.24 по датам'!EW100</f>
        <v>0</v>
      </c>
      <c r="EX100" s="2065" t="n">
        <f aca="false">'03.24 по датам'!EX100</f>
        <v>0</v>
      </c>
      <c r="EY100" s="2066" t="n">
        <f aca="false">'03.24 по датам'!EY100</f>
        <v>0</v>
      </c>
      <c r="EZ100" s="2238"/>
      <c r="FA100" s="2239"/>
      <c r="FB100" s="2240"/>
      <c r="FC100" s="2069"/>
      <c r="FD100" s="2070"/>
      <c r="FE100" s="2065" t="n">
        <f aca="false">'03.24 по датам'!FE100</f>
        <v>0</v>
      </c>
      <c r="FF100" s="2065" t="n">
        <f aca="false">'03.24 по датам'!FF100</f>
        <v>0</v>
      </c>
      <c r="FG100" s="2065" t="n">
        <f aca="false">'03.24 по датам'!FG100</f>
        <v>0</v>
      </c>
      <c r="FH100" s="2065" t="n">
        <f aca="false">'03.24 по датам'!FH100</f>
        <v>0</v>
      </c>
      <c r="FI100" s="2065" t="n">
        <f aca="false">'03.24 по датам'!FI100</f>
        <v>0</v>
      </c>
      <c r="FJ100" s="2065" t="n">
        <f aca="false">'03.24 по датам'!FJ100</f>
        <v>0</v>
      </c>
      <c r="FK100" s="2065" t="n">
        <f aca="false">'03.24 по датам'!FK100</f>
        <v>0</v>
      </c>
      <c r="FL100" s="2065" t="n">
        <f aca="false">'03.24 по датам'!FL100</f>
        <v>0</v>
      </c>
      <c r="FM100" s="2065" t="n">
        <f aca="false">'03.24 по датам'!FM100</f>
        <v>0</v>
      </c>
      <c r="FN100" s="2066" t="n">
        <f aca="false">'03.24 по датам'!FN100</f>
        <v>0</v>
      </c>
      <c r="FO100" s="2238"/>
      <c r="FP100" s="2239"/>
      <c r="FQ100" s="2240"/>
      <c r="FR100" s="2069"/>
      <c r="FS100" s="2070"/>
      <c r="FT100" s="2274"/>
      <c r="FU100" s="2274"/>
      <c r="FV100" s="2274"/>
      <c r="FW100" s="2274"/>
      <c r="FX100" s="2274"/>
      <c r="FY100" s="2274"/>
      <c r="FZ100" s="2274"/>
      <c r="GA100" s="2274"/>
      <c r="GB100" s="2274"/>
      <c r="GC100" s="2274"/>
      <c r="GD100" s="2274"/>
      <c r="GE100" s="2274"/>
      <c r="GF100" s="2274"/>
      <c r="GG100" s="2274"/>
      <c r="GH100" s="2274"/>
      <c r="GI100" s="2274"/>
      <c r="GJ100" s="2274"/>
      <c r="GK100" s="2274"/>
      <c r="GL100" s="2274"/>
      <c r="GM100" s="2274"/>
      <c r="GN100" s="2274"/>
      <c r="GO100" s="2274"/>
      <c r="GP100" s="2274"/>
      <c r="GQ100" s="2274"/>
      <c r="GR100" s="2274"/>
      <c r="GS100" s="2275"/>
      <c r="GT100" s="2238"/>
      <c r="GU100" s="2239"/>
      <c r="GV100" s="2240"/>
      <c r="GW100" s="2076"/>
      <c r="GX100" s="2063"/>
      <c r="GY100" s="2062"/>
      <c r="GZ100" s="2077" t="n">
        <f aca="false">'03.24 по датам'!GZ100</f>
        <v>0</v>
      </c>
      <c r="HA100" s="2078" t="n">
        <f aca="false">'03.24 по датам'!HA100</f>
        <v>0</v>
      </c>
      <c r="HB100" s="2272"/>
      <c r="HC100" s="2080"/>
      <c r="HD100" s="2247" t="n">
        <f aca="false">'03.24 по датам'!HD100</f>
        <v>0</v>
      </c>
      <c r="HE100" s="2272"/>
      <c r="HF100" s="2082"/>
      <c r="HG100" s="2068"/>
      <c r="HH100" s="2068"/>
      <c r="HI100" s="2273"/>
      <c r="HJ100" s="2072"/>
      <c r="HK100" s="2072"/>
      <c r="HL100" s="2072"/>
      <c r="HM100" s="2072"/>
      <c r="HN100" s="2072"/>
      <c r="HO100" s="2072"/>
      <c r="HP100" s="2072"/>
      <c r="HQ100" s="2072"/>
      <c r="HR100" s="2072"/>
      <c r="HS100" s="2072"/>
      <c r="HT100" s="2072"/>
      <c r="HU100" s="2072"/>
      <c r="HV100" s="2072"/>
      <c r="HW100" s="2072"/>
      <c r="HX100" s="2072"/>
      <c r="HY100" s="2072"/>
      <c r="HZ100" s="2073"/>
      <c r="IA100" s="2242"/>
      <c r="IB100" s="2243"/>
      <c r="IC100" s="2240"/>
      <c r="ID100" s="2062"/>
      <c r="IE100" s="2076"/>
      <c r="IF100" s="2085" t="n">
        <f aca="false">'03.24 по датам'!IF100</f>
        <v>0</v>
      </c>
      <c r="IG100" s="2085" t="n">
        <f aca="false">'03.24 по датам'!IG100</f>
        <v>0</v>
      </c>
      <c r="IH100" s="2086" t="n">
        <f aca="false">'03.24 по датам'!IH100</f>
        <v>0</v>
      </c>
      <c r="II100" s="2249"/>
      <c r="IJ100" s="2250"/>
      <c r="IK100" s="2089"/>
      <c r="IL100" s="2090"/>
      <c r="IM100" s="2091" t="n">
        <f aca="false">'03.24 по датам'!IM100</f>
        <v>0</v>
      </c>
      <c r="IN100" s="2092" t="n">
        <f aca="false">'03.24 по датам'!IN100</f>
        <v>0</v>
      </c>
      <c r="IO100" s="2093" t="n">
        <f aca="false">'03.24 по датам'!IO100</f>
        <v>0</v>
      </c>
      <c r="IP100" s="2093" t="n">
        <f aca="false">'03.24 по датам'!IP100</f>
        <v>0</v>
      </c>
      <c r="IQ100" s="2093" t="n">
        <f aca="false">'03.24 по датам'!IQ100</f>
        <v>0</v>
      </c>
      <c r="IR100" s="2093" t="n">
        <f aca="false">'03.24 по датам'!IR100</f>
        <v>0</v>
      </c>
      <c r="IS100" s="2093" t="n">
        <f aca="false">'03.24 по датам'!IS100</f>
        <v>0</v>
      </c>
      <c r="IT100" s="2093" t="n">
        <f aca="false">'03.24 по датам'!IT100</f>
        <v>0</v>
      </c>
      <c r="IU100" s="2093" t="n">
        <f aca="false">'03.24 по датам'!IU100</f>
        <v>0</v>
      </c>
      <c r="IV100" s="2094" t="n">
        <f aca="false">'03.24 по датам'!IV100</f>
        <v>0</v>
      </c>
      <c r="IW100" s="2251"/>
      <c r="IX100" s="2252"/>
      <c r="IY100" s="2253"/>
      <c r="IZ100" s="2062"/>
      <c r="JA100" s="2063"/>
      <c r="JB100" s="2098" t="n">
        <f aca="false">'03.24 по датам'!JB100</f>
        <v>0</v>
      </c>
      <c r="JC100" s="2245"/>
      <c r="JD100" s="2100" t="n">
        <f aca="false">'03.24 по датам'!JD100</f>
        <v>0</v>
      </c>
      <c r="JE100" s="2101"/>
      <c r="JF100" s="2102"/>
      <c r="JG100" s="2254" t="n">
        <f aca="false">'03.24 по датам'!JG100</f>
        <v>0</v>
      </c>
      <c r="JH100" s="2103" t="n">
        <f aca="false">'03.24 по датам'!JH100</f>
        <v>0</v>
      </c>
      <c r="JI100" s="2103" t="n">
        <f aca="false">'03.24 по датам'!JI100</f>
        <v>0</v>
      </c>
      <c r="JJ100" s="2104" t="n">
        <f aca="false">'03.24 по датам'!JJ100</f>
        <v>0</v>
      </c>
      <c r="JK100" s="2276"/>
      <c r="JL100" s="2106"/>
      <c r="JM100" s="2107" t="e">
        <f aca="false">JM$4:JM$4+SUMIF($C$5:JL$5,"Нараст. баланс",$C102:JL102)+SUMIF($C$7:JH$7,"Итого (с ВНР)",$C102:JH102)-SUMIF($C$5:JL$5,"Геол. снижение,  т/сут",$C102:JL102)-SUMIF(JJ$7:JL$7,"Итого",JJ102:JL102)-SUMIF($C$7:JL$7,"Итого (с ВСП)",$C102:JL102)</f>
        <v>#VALUE!</v>
      </c>
      <c r="JN100" s="2108"/>
      <c r="JO100" s="2256" t="e">
        <f aca="false">'03.24 НГДП по датам'!CA100:CA102</f>
        <v>#VALUE!</v>
      </c>
      <c r="JP100" s="2110"/>
      <c r="JQ100" s="2111"/>
      <c r="JR100" s="2257"/>
    </row>
    <row r="101" customFormat="false" ht="11.25" hidden="false" customHeight="true" outlineLevel="0" collapsed="false">
      <c r="A101" s="2056"/>
      <c r="B101" s="2113" t="s">
        <v>663</v>
      </c>
      <c r="C101" s="2123" t="n">
        <f aca="false">'03.24 по датам'!C101</f>
        <v>451</v>
      </c>
      <c r="D101" s="2123" t="n">
        <f aca="false">'03.24 по датам'!D101</f>
        <v>0</v>
      </c>
      <c r="E101" s="2123" t="n">
        <f aca="false">'03.24 по датам'!E101</f>
        <v>0</v>
      </c>
      <c r="F101" s="2123" t="n">
        <f aca="false">'03.24 по датам'!F101</f>
        <v>0</v>
      </c>
      <c r="G101" s="2121" t="n">
        <f aca="false">'03.24 по датам'!G101</f>
        <v>0</v>
      </c>
      <c r="H101" s="2121" t="n">
        <f aca="false">'03.24 по датам'!H101</f>
        <v>0</v>
      </c>
      <c r="I101" s="2121" t="n">
        <f aca="false">'03.24 по датам'!I101</f>
        <v>0</v>
      </c>
      <c r="J101" s="2121" t="n">
        <f aca="false">'03.24 по датам'!J101</f>
        <v>0</v>
      </c>
      <c r="K101" s="2121" t="n">
        <f aca="false">'03.24 по датам'!K101</f>
        <v>0</v>
      </c>
      <c r="L101" s="2121" t="n">
        <f aca="false">'03.24 по датам'!L101</f>
        <v>0</v>
      </c>
      <c r="M101" s="2121" t="n">
        <f aca="false">'03.24 по датам'!M101</f>
        <v>0</v>
      </c>
      <c r="N101" s="2121" t="n">
        <f aca="false">'03.24 по датам'!N101</f>
        <v>0</v>
      </c>
      <c r="O101" s="2121" t="n">
        <f aca="false">'03.24 по датам'!O101</f>
        <v>0</v>
      </c>
      <c r="P101" s="2121" t="n">
        <f aca="false">'03.24 по датам'!P101</f>
        <v>0</v>
      </c>
      <c r="Q101" s="2121" t="n">
        <f aca="false">'03.24 по датам'!Q101</f>
        <v>0</v>
      </c>
      <c r="R101" s="2121" t="n">
        <f aca="false">'03.24 по датам'!R101</f>
        <v>0</v>
      </c>
      <c r="S101" s="2121" t="n">
        <f aca="false">'03.24 по датам'!S101</f>
        <v>0</v>
      </c>
      <c r="T101" s="2121" t="n">
        <f aca="false">'03.24 по датам'!T101</f>
        <v>0</v>
      </c>
      <c r="U101" s="2121" t="n">
        <f aca="false">'03.24 по датам'!U101</f>
        <v>0</v>
      </c>
      <c r="V101" s="2121" t="n">
        <f aca="false">'03.24 по датам'!V101</f>
        <v>0</v>
      </c>
      <c r="W101" s="2122" t="n">
        <f aca="false">'03.24 по датам'!W101</f>
        <v>0</v>
      </c>
      <c r="X101" s="2115"/>
      <c r="Y101" s="2116"/>
      <c r="Z101" s="2117"/>
      <c r="AA101" s="2118" t="n">
        <f aca="false">COUNTIF(C101:Z101,"&gt;"&amp;0)</f>
        <v>1</v>
      </c>
      <c r="AB101" s="2119"/>
      <c r="AC101" s="2258" t="n">
        <f aca="false">'03.24 по датам'!AC101</f>
        <v>0</v>
      </c>
      <c r="AD101" s="2258" t="n">
        <f aca="false">'03.24 по датам'!AD101</f>
        <v>0</v>
      </c>
      <c r="AE101" s="2258" t="n">
        <f aca="false">'03.24 по датам'!AE101</f>
        <v>0</v>
      </c>
      <c r="AF101" s="2121" t="n">
        <f aca="false">'03.24 по датам'!AF101</f>
        <v>0</v>
      </c>
      <c r="AG101" s="2121" t="n">
        <f aca="false">'03.24 по датам'!AG101</f>
        <v>0</v>
      </c>
      <c r="AH101" s="2121" t="n">
        <f aca="false">'03.24 по датам'!AH101</f>
        <v>0</v>
      </c>
      <c r="AI101" s="2121" t="n">
        <f aca="false">'03.24 по датам'!AI101</f>
        <v>0</v>
      </c>
      <c r="AJ101" s="2121" t="n">
        <f aca="false">'03.24 по датам'!AJ101</f>
        <v>0</v>
      </c>
      <c r="AK101" s="2121" t="n">
        <f aca="false">'03.24 по датам'!AK101</f>
        <v>0</v>
      </c>
      <c r="AL101" s="2121" t="n">
        <f aca="false">'03.24 по датам'!AL101</f>
        <v>0</v>
      </c>
      <c r="AM101" s="2121" t="n">
        <f aca="false">'03.24 по датам'!AM101</f>
        <v>0</v>
      </c>
      <c r="AN101" s="2121" t="n">
        <f aca="false">'03.24 по датам'!AN101</f>
        <v>0</v>
      </c>
      <c r="AO101" s="2122" t="n">
        <f aca="false">'03.24 по датам'!AO101</f>
        <v>0</v>
      </c>
      <c r="AP101" s="2115"/>
      <c r="AQ101" s="2116"/>
      <c r="AR101" s="2117"/>
      <c r="AS101" s="2118" t="n">
        <f aca="false">COUNTIF(AC102:AR102,"&gt;"&amp;0)</f>
        <v>0</v>
      </c>
      <c r="AT101" s="2119"/>
      <c r="AU101" s="2120" t="n">
        <f aca="false">'03.24 по датам'!AU101</f>
        <v>0</v>
      </c>
      <c r="AV101" s="2120" t="n">
        <f aca="false">'03.24 по датам'!AV101</f>
        <v>0</v>
      </c>
      <c r="AW101" s="2123" t="n">
        <f aca="false">'03.24 по датам'!AW101</f>
        <v>0</v>
      </c>
      <c r="AX101" s="2121" t="n">
        <f aca="false">'03.24 по датам'!AX101</f>
        <v>0</v>
      </c>
      <c r="AY101" s="2121" t="n">
        <f aca="false">'03.24 по датам'!AY101</f>
        <v>0</v>
      </c>
      <c r="AZ101" s="2121" t="n">
        <f aca="false">'03.24 по датам'!AZ101</f>
        <v>0</v>
      </c>
      <c r="BA101" s="2121" t="n">
        <f aca="false">'03.24 по датам'!BA101</f>
        <v>0</v>
      </c>
      <c r="BB101" s="2121" t="n">
        <f aca="false">'03.24 по датам'!BB101</f>
        <v>0</v>
      </c>
      <c r="BC101" s="2121" t="n">
        <f aca="false">'03.24 по датам'!BC101</f>
        <v>0</v>
      </c>
      <c r="BD101" s="2121" t="n">
        <f aca="false">'03.24 по датам'!BD101</f>
        <v>0</v>
      </c>
      <c r="BE101" s="2121" t="n">
        <f aca="false">'03.24 по датам'!BE101</f>
        <v>0</v>
      </c>
      <c r="BF101" s="2121" t="n">
        <f aca="false">'03.24 по датам'!BF101</f>
        <v>0</v>
      </c>
      <c r="BG101" s="2121" t="n">
        <f aca="false">'03.24 по датам'!BG101</f>
        <v>0</v>
      </c>
      <c r="BH101" s="2121" t="n">
        <f aca="false">'03.24 по датам'!BH101</f>
        <v>0</v>
      </c>
      <c r="BI101" s="2121" t="n">
        <f aca="false">'03.24 по датам'!BI101</f>
        <v>0</v>
      </c>
      <c r="BJ101" s="2121" t="n">
        <f aca="false">'03.24 по датам'!BJ101</f>
        <v>0</v>
      </c>
      <c r="BK101" s="2121" t="n">
        <f aca="false">'03.24 по датам'!BK101</f>
        <v>0</v>
      </c>
      <c r="BL101" s="2121" t="n">
        <f aca="false">'03.24 по датам'!BL101</f>
        <v>0</v>
      </c>
      <c r="BM101" s="2121" t="n">
        <f aca="false">'03.24 по датам'!BM101</f>
        <v>0</v>
      </c>
      <c r="BN101" s="2121" t="n">
        <f aca="false">'03.24 по датам'!BN101</f>
        <v>0</v>
      </c>
      <c r="BO101" s="2121" t="n">
        <f aca="false">'03.24 по датам'!BO101</f>
        <v>0</v>
      </c>
      <c r="BP101" s="2121" t="n">
        <f aca="false">'03.24 по датам'!BP101</f>
        <v>0</v>
      </c>
      <c r="BQ101" s="2122" t="n">
        <f aca="false">'03.24 по датам'!BQ101</f>
        <v>0</v>
      </c>
      <c r="BR101" s="2115"/>
      <c r="BS101" s="2116"/>
      <c r="BT101" s="2117"/>
      <c r="BU101" s="2118" t="n">
        <f aca="false">COUNTIF(AU102:BT102,"&gt;"&amp;0)</f>
        <v>0</v>
      </c>
      <c r="BV101" s="2119"/>
      <c r="BW101" s="2140" t="n">
        <f aca="false">'03.24 по датам'!BW101</f>
        <v>0</v>
      </c>
      <c r="BX101" s="2140" t="n">
        <f aca="false">'03.24 по датам'!BX101</f>
        <v>0</v>
      </c>
      <c r="BY101" s="2140" t="n">
        <f aca="false">'03.24 по датам'!BY101</f>
        <v>0</v>
      </c>
      <c r="BZ101" s="2150" t="n">
        <f aca="false">'03.24 по датам'!BZ101</f>
        <v>0</v>
      </c>
      <c r="CA101" s="2150" t="n">
        <f aca="false">'03.24 по датам'!CA101</f>
        <v>0</v>
      </c>
      <c r="CB101" s="2150" t="n">
        <f aca="false">'03.24 по датам'!CB101</f>
        <v>0</v>
      </c>
      <c r="CC101" s="2150" t="n">
        <f aca="false">'03.24 по датам'!CC101</f>
        <v>0</v>
      </c>
      <c r="CD101" s="2150" t="n">
        <f aca="false">'03.24 по датам'!CD101</f>
        <v>0</v>
      </c>
      <c r="CE101" s="2150" t="n">
        <f aca="false">'03.24 по датам'!CE101</f>
        <v>0</v>
      </c>
      <c r="CF101" s="2150" t="n">
        <f aca="false">'03.24 по датам'!CF101</f>
        <v>0</v>
      </c>
      <c r="CG101" s="2150" t="n">
        <f aca="false">'03.24 по датам'!CG101</f>
        <v>0</v>
      </c>
      <c r="CH101" s="2150" t="n">
        <f aca="false">'03.24 по датам'!CH101</f>
        <v>0</v>
      </c>
      <c r="CI101" s="2289" t="n">
        <f aca="false">'03.24 по датам'!CI101</f>
        <v>0</v>
      </c>
      <c r="CJ101" s="2130"/>
      <c r="CK101" s="2131"/>
      <c r="CL101" s="2117"/>
      <c r="CM101" s="2118" t="n">
        <f aca="false">COUNTIF(BW102:CL102,"&gt;"&amp;0)</f>
        <v>0</v>
      </c>
      <c r="CN101" s="2119"/>
      <c r="CO101" s="2119" t="n">
        <f aca="false">AA101+AS101+BU101+CM101</f>
        <v>1</v>
      </c>
      <c r="CP101" s="2119"/>
      <c r="CQ101" s="2121" t="n">
        <f aca="false">'03.24 по датам'!CQ101</f>
        <v>0</v>
      </c>
      <c r="CR101" s="2121" t="n">
        <f aca="false">'03.24 по датам'!CR101</f>
        <v>0</v>
      </c>
      <c r="CS101" s="2121" t="n">
        <f aca="false">'03.24 по датам'!CS101</f>
        <v>0</v>
      </c>
      <c r="CT101" s="2121" t="n">
        <f aca="false">'03.24 по датам'!CT101</f>
        <v>0</v>
      </c>
      <c r="CU101" s="2121" t="n">
        <f aca="false">'03.24 по датам'!CU101</f>
        <v>0</v>
      </c>
      <c r="CV101" s="2121" t="n">
        <f aca="false">'03.24 по датам'!CV101</f>
        <v>0</v>
      </c>
      <c r="CW101" s="2121" t="n">
        <f aca="false">'03.24 по датам'!CW101</f>
        <v>0</v>
      </c>
      <c r="CX101" s="2121" t="n">
        <f aca="false">'03.24 по датам'!CX101</f>
        <v>0</v>
      </c>
      <c r="CY101" s="2121" t="n">
        <f aca="false">'03.24 по датам'!CY101</f>
        <v>0</v>
      </c>
      <c r="CZ101" s="2121" t="n">
        <f aca="false">'03.24 по датам'!CZ101</f>
        <v>0</v>
      </c>
      <c r="DA101" s="2121" t="n">
        <f aca="false">'03.24 по датам'!DA101</f>
        <v>0</v>
      </c>
      <c r="DB101" s="2121" t="n">
        <f aca="false">'03.24 по датам'!DB101</f>
        <v>0</v>
      </c>
      <c r="DC101" s="2122" t="n">
        <f aca="false">'03.24 по датам'!DC101</f>
        <v>0</v>
      </c>
      <c r="DD101" s="2115"/>
      <c r="DE101" s="2116"/>
      <c r="DF101" s="2117"/>
      <c r="DG101" s="2125" t="n">
        <f aca="false">SUBTOTAL(9,CQ103:DF103)</f>
        <v>0</v>
      </c>
      <c r="DH101" s="2126"/>
      <c r="DI101" s="2124" t="n">
        <f aca="false">'03.24 по датам'!DI101</f>
        <v>0</v>
      </c>
      <c r="DJ101" s="2121" t="n">
        <f aca="false">'03.24 по датам'!DJ101</f>
        <v>0</v>
      </c>
      <c r="DK101" s="2121" t="n">
        <f aca="false">'03.24 по датам'!DK101</f>
        <v>0</v>
      </c>
      <c r="DL101" s="2121" t="n">
        <f aca="false">'03.24 по датам'!DL101</f>
        <v>0</v>
      </c>
      <c r="DM101" s="2121" t="n">
        <f aca="false">'03.24 по датам'!DM101</f>
        <v>0</v>
      </c>
      <c r="DN101" s="2121" t="n">
        <f aca="false">'03.24 по датам'!DN101</f>
        <v>0</v>
      </c>
      <c r="DO101" s="2121" t="n">
        <f aca="false">'03.24 по датам'!DO101</f>
        <v>0</v>
      </c>
      <c r="DP101" s="2121" t="n">
        <f aca="false">'03.24 по датам'!DP101</f>
        <v>0</v>
      </c>
      <c r="DQ101" s="2121" t="n">
        <f aca="false">'03.24 по датам'!DQ101</f>
        <v>0</v>
      </c>
      <c r="DR101" s="2121" t="n">
        <f aca="false">'03.24 по датам'!DR101</f>
        <v>0</v>
      </c>
      <c r="DS101" s="2121" t="n">
        <f aca="false">'03.24 по датам'!DS101</f>
        <v>0</v>
      </c>
      <c r="DT101" s="2121" t="n">
        <f aca="false">'03.24 по датам'!DT101</f>
        <v>0</v>
      </c>
      <c r="DU101" s="2122" t="n">
        <f aca="false">'03.24 по датам'!DU101</f>
        <v>0</v>
      </c>
      <c r="DV101" s="2115"/>
      <c r="DW101" s="2116"/>
      <c r="DX101" s="2117"/>
      <c r="DY101" s="2125" t="n">
        <f aca="false">COUNTIF(DI102:DX102,"&gt;"&amp;0)</f>
        <v>0</v>
      </c>
      <c r="DZ101" s="2126"/>
      <c r="EA101" s="2121" t="n">
        <f aca="false">'03.24 по датам'!EA101</f>
        <v>0</v>
      </c>
      <c r="EB101" s="2121" t="n">
        <f aca="false">'03.24 по датам'!EB101</f>
        <v>0</v>
      </c>
      <c r="EC101" s="2121" t="n">
        <f aca="false">'03.24 по датам'!EC101</f>
        <v>0</v>
      </c>
      <c r="ED101" s="2121" t="n">
        <f aca="false">'03.24 по датам'!ED101</f>
        <v>0</v>
      </c>
      <c r="EE101" s="2121" t="n">
        <f aca="false">'03.24 по датам'!EE101</f>
        <v>0</v>
      </c>
      <c r="EF101" s="2121" t="n">
        <f aca="false">'03.24 по датам'!EF101</f>
        <v>0</v>
      </c>
      <c r="EG101" s="2121" t="n">
        <f aca="false">'03.24 по датам'!EG101</f>
        <v>0</v>
      </c>
      <c r="EH101" s="2121" t="n">
        <f aca="false">'03.24 по датам'!EH101</f>
        <v>0</v>
      </c>
      <c r="EI101" s="2121" t="n">
        <f aca="false">'03.24 по датам'!EI101</f>
        <v>0</v>
      </c>
      <c r="EJ101" s="2121" t="n">
        <f aca="false">'03.24 по датам'!EJ101</f>
        <v>0</v>
      </c>
      <c r="EK101" s="2121" t="n">
        <f aca="false">'03.24 по датам'!EK101</f>
        <v>0</v>
      </c>
      <c r="EL101" s="2121" t="n">
        <f aca="false">'03.24 по датам'!EL101</f>
        <v>0</v>
      </c>
      <c r="EM101" s="2121" t="n">
        <f aca="false">'03.24 по датам'!EM101</f>
        <v>0</v>
      </c>
      <c r="EN101" s="2121" t="n">
        <f aca="false">'03.24 по датам'!EN101</f>
        <v>0</v>
      </c>
      <c r="EO101" s="2121" t="n">
        <f aca="false">'03.24 по датам'!EO101</f>
        <v>0</v>
      </c>
      <c r="EP101" s="2121" t="n">
        <f aca="false">'03.24 по датам'!EP101</f>
        <v>0</v>
      </c>
      <c r="EQ101" s="2121" t="n">
        <f aca="false">'03.24 по датам'!EQ101</f>
        <v>0</v>
      </c>
      <c r="ER101" s="2121" t="n">
        <f aca="false">'03.24 по датам'!ER101</f>
        <v>0</v>
      </c>
      <c r="ES101" s="2121" t="n">
        <f aca="false">'03.24 по датам'!ES101</f>
        <v>0</v>
      </c>
      <c r="ET101" s="2121" t="n">
        <f aca="false">'03.24 по датам'!ET101</f>
        <v>0</v>
      </c>
      <c r="EU101" s="2121" t="n">
        <f aca="false">'03.24 по датам'!EU101</f>
        <v>0</v>
      </c>
      <c r="EV101" s="2121" t="n">
        <f aca="false">'03.24 по датам'!EV101</f>
        <v>0</v>
      </c>
      <c r="EW101" s="2121" t="n">
        <f aca="false">'03.24 по датам'!EW101</f>
        <v>0</v>
      </c>
      <c r="EX101" s="2121" t="n">
        <f aca="false">'03.24 по датам'!EX101</f>
        <v>0</v>
      </c>
      <c r="EY101" s="2122" t="n">
        <f aca="false">'03.24 по датам'!EY101</f>
        <v>0</v>
      </c>
      <c r="EZ101" s="2115"/>
      <c r="FA101" s="2116"/>
      <c r="FB101" s="2117"/>
      <c r="FC101" s="2125" t="n">
        <f aca="false">COUNTIF(EA102:FB102,"&gt;"&amp;0)</f>
        <v>0</v>
      </c>
      <c r="FD101" s="2126"/>
      <c r="FE101" s="2121" t="n">
        <f aca="false">'03.24 по датам'!FE101</f>
        <v>0</v>
      </c>
      <c r="FF101" s="2121" t="n">
        <f aca="false">'03.24 по датам'!FF101</f>
        <v>0</v>
      </c>
      <c r="FG101" s="2121" t="n">
        <f aca="false">'03.24 по датам'!FG101</f>
        <v>0</v>
      </c>
      <c r="FH101" s="2121" t="n">
        <f aca="false">'03.24 по датам'!FH101</f>
        <v>0</v>
      </c>
      <c r="FI101" s="2121" t="n">
        <f aca="false">'03.24 по датам'!FI101</f>
        <v>0</v>
      </c>
      <c r="FJ101" s="2121" t="n">
        <f aca="false">'03.24 по датам'!FJ101</f>
        <v>0</v>
      </c>
      <c r="FK101" s="2121" t="n">
        <f aca="false">'03.24 по датам'!FK101</f>
        <v>0</v>
      </c>
      <c r="FL101" s="2121" t="n">
        <f aca="false">'03.24 по датам'!FL101</f>
        <v>0</v>
      </c>
      <c r="FM101" s="2121" t="n">
        <f aca="false">'03.24 по датам'!FM101</f>
        <v>0</v>
      </c>
      <c r="FN101" s="2122" t="n">
        <f aca="false">'03.24 по датам'!FN101</f>
        <v>0</v>
      </c>
      <c r="FO101" s="2115"/>
      <c r="FP101" s="2116"/>
      <c r="FQ101" s="2117"/>
      <c r="FR101" s="2125" t="n">
        <f aca="false">COUNTIF(FE102:FQ102,"&gt;"&amp;0)</f>
        <v>0</v>
      </c>
      <c r="FS101" s="2126"/>
      <c r="FT101" s="2279"/>
      <c r="FU101" s="2279"/>
      <c r="FV101" s="2279"/>
      <c r="FW101" s="2279"/>
      <c r="FX101" s="2279"/>
      <c r="FY101" s="2279"/>
      <c r="FZ101" s="2279"/>
      <c r="GA101" s="2279"/>
      <c r="GB101" s="2279"/>
      <c r="GC101" s="2279"/>
      <c r="GD101" s="2279"/>
      <c r="GE101" s="2279"/>
      <c r="GF101" s="2279"/>
      <c r="GG101" s="2279"/>
      <c r="GH101" s="2279"/>
      <c r="GI101" s="2279"/>
      <c r="GJ101" s="2279"/>
      <c r="GK101" s="2279"/>
      <c r="GL101" s="2279"/>
      <c r="GM101" s="2279"/>
      <c r="GN101" s="2279"/>
      <c r="GO101" s="2279"/>
      <c r="GP101" s="2279"/>
      <c r="GQ101" s="2279"/>
      <c r="GR101" s="2279"/>
      <c r="GS101" s="2280"/>
      <c r="GT101" s="2115"/>
      <c r="GU101" s="2116"/>
      <c r="GV101" s="2117"/>
      <c r="GW101" s="2132" t="n">
        <f aca="false">SUBTOTAL(9,FT103:GV103)</f>
        <v>0</v>
      </c>
      <c r="GX101" s="2119" t="n">
        <f aca="false">SUBTOTAL(9,FT103:GV103)</f>
        <v>0</v>
      </c>
      <c r="GY101" s="2133"/>
      <c r="GZ101" s="2134" t="n">
        <f aca="false">'03.24 по датам'!GZ101</f>
        <v>0</v>
      </c>
      <c r="HA101" s="2135" t="n">
        <f aca="false">'03.24 по датам'!HA101</f>
        <v>0</v>
      </c>
      <c r="HB101" s="2136"/>
      <c r="HC101" s="2137"/>
      <c r="HD101" s="2261" t="n">
        <f aca="false">'03.24 по датам'!HD101</f>
        <v>0</v>
      </c>
      <c r="HE101" s="2136"/>
      <c r="HF101" s="2139"/>
      <c r="HG101" s="2124"/>
      <c r="HH101" s="2124"/>
      <c r="HI101" s="2278"/>
      <c r="HJ101" s="2128"/>
      <c r="HK101" s="2128"/>
      <c r="HL101" s="2128"/>
      <c r="HM101" s="2128"/>
      <c r="HN101" s="2128"/>
      <c r="HO101" s="2128"/>
      <c r="HP101" s="2128"/>
      <c r="HQ101" s="2128"/>
      <c r="HR101" s="2128"/>
      <c r="HS101" s="2128"/>
      <c r="HT101" s="2128"/>
      <c r="HU101" s="2128"/>
      <c r="HV101" s="2128"/>
      <c r="HW101" s="2128"/>
      <c r="HX101" s="2128"/>
      <c r="HY101" s="2128"/>
      <c r="HZ101" s="2129"/>
      <c r="IA101" s="2130"/>
      <c r="IB101" s="2131"/>
      <c r="IC101" s="2117"/>
      <c r="ID101" s="2118" t="n">
        <f aca="false">SUBTOTAL(9,HG103:IC103)</f>
        <v>0</v>
      </c>
      <c r="IE101" s="2142"/>
      <c r="IF101" s="2143" t="n">
        <f aca="false">'03.24 по датам'!IF101</f>
        <v>0</v>
      </c>
      <c r="IG101" s="2143" t="n">
        <f aca="false">'03.24 по датам'!IG101</f>
        <v>0</v>
      </c>
      <c r="IH101" s="2144" t="n">
        <f aca="false">'03.24 по датам'!IH101</f>
        <v>0</v>
      </c>
      <c r="II101" s="2145"/>
      <c r="IJ101" s="2146"/>
      <c r="IK101" s="2147" t="n">
        <f aca="false">SUBTOTAL(9,IF103:IJ103)</f>
        <v>0</v>
      </c>
      <c r="IL101" s="2148"/>
      <c r="IM101" s="2149" t="n">
        <f aca="false">'03.24 по датам'!IM101</f>
        <v>0</v>
      </c>
      <c r="IN101" s="2150" t="n">
        <f aca="false">'03.24 по датам'!IN101</f>
        <v>0</v>
      </c>
      <c r="IO101" s="2151" t="n">
        <f aca="false">'03.24 по датам'!IO101</f>
        <v>0</v>
      </c>
      <c r="IP101" s="2151" t="n">
        <f aca="false">'03.24 по датам'!IP101</f>
        <v>0</v>
      </c>
      <c r="IQ101" s="2151" t="n">
        <f aca="false">'03.24 по датам'!IQ101</f>
        <v>0</v>
      </c>
      <c r="IR101" s="2151" t="n">
        <f aca="false">'03.24 по датам'!IR101</f>
        <v>0</v>
      </c>
      <c r="IS101" s="2151" t="n">
        <f aca="false">'03.24 по датам'!IS101</f>
        <v>0</v>
      </c>
      <c r="IT101" s="2151" t="n">
        <f aca="false">'03.24 по датам'!IT101</f>
        <v>0</v>
      </c>
      <c r="IU101" s="2151" t="n">
        <f aca="false">'03.24 по датам'!IU101</f>
        <v>0</v>
      </c>
      <c r="IV101" s="2152" t="n">
        <f aca="false">'03.24 по датам'!IV101</f>
        <v>0</v>
      </c>
      <c r="IW101" s="2153"/>
      <c r="IX101" s="2154"/>
      <c r="IY101" s="2155"/>
      <c r="IZ101" s="2118" t="n">
        <f aca="false">SUBTOTAL(3,IM101:IY101)</f>
        <v>10</v>
      </c>
      <c r="JA101" s="2156"/>
      <c r="JB101" s="2157" t="n">
        <f aca="false">'03.24 по датам'!JB101</f>
        <v>0</v>
      </c>
      <c r="JC101" s="2158"/>
      <c r="JD101" s="2159" t="n">
        <f aca="false">'03.24 по датам'!JD101</f>
        <v>0</v>
      </c>
      <c r="JE101" s="2160"/>
      <c r="JF101" s="2161"/>
      <c r="JG101" s="2263" t="n">
        <f aca="false">'03.24 по датам'!JG101</f>
        <v>0</v>
      </c>
      <c r="JH101" s="2162" t="n">
        <f aca="false">'03.24 по датам'!JH101</f>
        <v>0</v>
      </c>
      <c r="JI101" s="2162" t="n">
        <f aca="false">'03.24 по датам'!JI101</f>
        <v>0</v>
      </c>
      <c r="JJ101" s="2163" t="n">
        <f aca="false">'03.24 по датам'!JJ101</f>
        <v>0</v>
      </c>
      <c r="JK101" s="2281"/>
      <c r="JL101" s="2165"/>
      <c r="JM101" s="2107"/>
      <c r="JN101" s="2108"/>
      <c r="JO101" s="2256"/>
      <c r="JP101" s="2166"/>
      <c r="JQ101" s="2167"/>
      <c r="JR101" s="2168"/>
    </row>
    <row r="102" customFormat="false" ht="11.25" hidden="false" customHeight="true" outlineLevel="0" collapsed="false">
      <c r="A102" s="2056"/>
      <c r="B102" s="2169" t="s">
        <v>661</v>
      </c>
      <c r="C102" s="2179" t="n">
        <f aca="false">'03.24 по датам'!C102</f>
        <v>35</v>
      </c>
      <c r="D102" s="2179" t="n">
        <f aca="false">'03.24 по датам'!D102</f>
        <v>0</v>
      </c>
      <c r="E102" s="2179" t="n">
        <f aca="false">'03.24 по датам'!E102</f>
        <v>0</v>
      </c>
      <c r="F102" s="2179" t="n">
        <f aca="false">'03.24 по датам'!F102</f>
        <v>0</v>
      </c>
      <c r="G102" s="2177" t="n">
        <f aca="false">'03.24 по датам'!G102</f>
        <v>0</v>
      </c>
      <c r="H102" s="2177" t="n">
        <f aca="false">'03.24 по датам'!H102</f>
        <v>0</v>
      </c>
      <c r="I102" s="2177" t="n">
        <f aca="false">'03.24 по датам'!I102</f>
        <v>0</v>
      </c>
      <c r="J102" s="2177" t="n">
        <f aca="false">'03.24 по датам'!J102</f>
        <v>0</v>
      </c>
      <c r="K102" s="2177" t="n">
        <f aca="false">'03.24 по датам'!K102</f>
        <v>0</v>
      </c>
      <c r="L102" s="2177" t="n">
        <f aca="false">'03.24 по датам'!L102</f>
        <v>0</v>
      </c>
      <c r="M102" s="2177" t="n">
        <f aca="false">'03.24 по датам'!M102</f>
        <v>0</v>
      </c>
      <c r="N102" s="2177" t="n">
        <f aca="false">'03.24 по датам'!N102</f>
        <v>0</v>
      </c>
      <c r="O102" s="2177" t="n">
        <f aca="false">'03.24 по датам'!O102</f>
        <v>0</v>
      </c>
      <c r="P102" s="2177" t="n">
        <f aca="false">'03.24 по датам'!P102</f>
        <v>0</v>
      </c>
      <c r="Q102" s="2177" t="n">
        <f aca="false">'03.24 по датам'!Q102</f>
        <v>0</v>
      </c>
      <c r="R102" s="2177" t="n">
        <f aca="false">'03.24 по датам'!R102</f>
        <v>0</v>
      </c>
      <c r="S102" s="2177" t="n">
        <f aca="false">'03.24 по датам'!S102</f>
        <v>0</v>
      </c>
      <c r="T102" s="2177" t="n">
        <f aca="false">'03.24 по датам'!T102</f>
        <v>0</v>
      </c>
      <c r="U102" s="2177" t="n">
        <f aca="false">'03.24 по датам'!U102</f>
        <v>0</v>
      </c>
      <c r="V102" s="2177" t="n">
        <f aca="false">'03.24 по датам'!V102</f>
        <v>0</v>
      </c>
      <c r="W102" s="2178" t="n">
        <f aca="false">'03.24 по датам'!W102</f>
        <v>0</v>
      </c>
      <c r="X102" s="2171"/>
      <c r="Y102" s="2172"/>
      <c r="Z102" s="2173"/>
      <c r="AA102" s="2174" t="n">
        <f aca="false">SUBTOTAL(9,C102:Z102)</f>
        <v>35</v>
      </c>
      <c r="AB102" s="2175" t="n">
        <f aca="false">AA102+AB98</f>
        <v>375</v>
      </c>
      <c r="AC102" s="2264" t="n">
        <f aca="false">'03.24 по датам'!AC102</f>
        <v>0</v>
      </c>
      <c r="AD102" s="2264" t="n">
        <f aca="false">'03.24 по датам'!AD102</f>
        <v>0</v>
      </c>
      <c r="AE102" s="2264" t="n">
        <f aca="false">'03.24 по датам'!AE102</f>
        <v>0</v>
      </c>
      <c r="AF102" s="2177" t="n">
        <f aca="false">'03.24 по датам'!AF102</f>
        <v>0</v>
      </c>
      <c r="AG102" s="2177" t="n">
        <f aca="false">'03.24 по датам'!AG102</f>
        <v>0</v>
      </c>
      <c r="AH102" s="2177" t="n">
        <f aca="false">'03.24 по датам'!AH102</f>
        <v>0</v>
      </c>
      <c r="AI102" s="2177" t="n">
        <f aca="false">'03.24 по датам'!AI102</f>
        <v>0</v>
      </c>
      <c r="AJ102" s="2177" t="n">
        <f aca="false">'03.24 по датам'!AJ102</f>
        <v>0</v>
      </c>
      <c r="AK102" s="2177" t="n">
        <f aca="false">'03.24 по датам'!AK102</f>
        <v>0</v>
      </c>
      <c r="AL102" s="2177" t="n">
        <f aca="false">'03.24 по датам'!AL102</f>
        <v>0</v>
      </c>
      <c r="AM102" s="2177" t="n">
        <f aca="false">'03.24 по датам'!AM102</f>
        <v>0</v>
      </c>
      <c r="AN102" s="2177" t="n">
        <f aca="false">'03.24 по датам'!AN102</f>
        <v>0</v>
      </c>
      <c r="AO102" s="2178" t="n">
        <f aca="false">'03.24 по датам'!AO102</f>
        <v>0</v>
      </c>
      <c r="AP102" s="2171"/>
      <c r="AQ102" s="2172"/>
      <c r="AR102" s="2173"/>
      <c r="AS102" s="2174" t="n">
        <f aca="false">SUBTOTAL(9,AC102:AR102)</f>
        <v>0</v>
      </c>
      <c r="AT102" s="2175" t="n">
        <f aca="false">AS102+AT98</f>
        <v>0</v>
      </c>
      <c r="AU102" s="2176" t="n">
        <f aca="false">'03.24 по датам'!AU102</f>
        <v>0</v>
      </c>
      <c r="AV102" s="2176" t="n">
        <f aca="false">'03.24 по датам'!AV102</f>
        <v>0</v>
      </c>
      <c r="AW102" s="2179" t="n">
        <f aca="false">'03.24 по датам'!AW102</f>
        <v>0</v>
      </c>
      <c r="AX102" s="2177" t="n">
        <f aca="false">'03.24 по датам'!AX102</f>
        <v>0</v>
      </c>
      <c r="AY102" s="2177" t="n">
        <f aca="false">'03.24 по датам'!AY102</f>
        <v>0</v>
      </c>
      <c r="AZ102" s="2177" t="n">
        <f aca="false">'03.24 по датам'!AZ102</f>
        <v>0</v>
      </c>
      <c r="BA102" s="2177" t="n">
        <f aca="false">'03.24 по датам'!BA102</f>
        <v>0</v>
      </c>
      <c r="BB102" s="2177" t="n">
        <f aca="false">'03.24 по датам'!BB102</f>
        <v>0</v>
      </c>
      <c r="BC102" s="2177" t="n">
        <f aca="false">'03.24 по датам'!BC102</f>
        <v>0</v>
      </c>
      <c r="BD102" s="2177" t="n">
        <f aca="false">'03.24 по датам'!BD102</f>
        <v>0</v>
      </c>
      <c r="BE102" s="2177" t="n">
        <f aca="false">'03.24 по датам'!BE102</f>
        <v>0</v>
      </c>
      <c r="BF102" s="2177" t="n">
        <f aca="false">'03.24 по датам'!BF102</f>
        <v>0</v>
      </c>
      <c r="BG102" s="2177" t="n">
        <f aca="false">'03.24 по датам'!BG102</f>
        <v>0</v>
      </c>
      <c r="BH102" s="2177" t="n">
        <f aca="false">'03.24 по датам'!BH102</f>
        <v>0</v>
      </c>
      <c r="BI102" s="2177" t="n">
        <f aca="false">'03.24 по датам'!BI102</f>
        <v>0</v>
      </c>
      <c r="BJ102" s="2177" t="n">
        <f aca="false">'03.24 по датам'!BJ102</f>
        <v>0</v>
      </c>
      <c r="BK102" s="2177" t="n">
        <f aca="false">'03.24 по датам'!BK102</f>
        <v>0</v>
      </c>
      <c r="BL102" s="2177" t="n">
        <f aca="false">'03.24 по датам'!BL102</f>
        <v>0</v>
      </c>
      <c r="BM102" s="2177" t="n">
        <f aca="false">'03.24 по датам'!BM102</f>
        <v>0</v>
      </c>
      <c r="BN102" s="2177" t="n">
        <f aca="false">'03.24 по датам'!BN102</f>
        <v>0</v>
      </c>
      <c r="BO102" s="2177" t="n">
        <f aca="false">'03.24 по датам'!BO102</f>
        <v>0</v>
      </c>
      <c r="BP102" s="2177" t="n">
        <f aca="false">'03.24 по датам'!BP102</f>
        <v>0</v>
      </c>
      <c r="BQ102" s="2178" t="n">
        <f aca="false">'03.24 по датам'!BQ102</f>
        <v>0</v>
      </c>
      <c r="BR102" s="2171"/>
      <c r="BS102" s="2172"/>
      <c r="BT102" s="2173"/>
      <c r="BU102" s="2174" t="n">
        <f aca="false">SUBTOTAL(9,AU102:BT102)</f>
        <v>0</v>
      </c>
      <c r="BV102" s="2175" t="n">
        <f aca="false">BU102+BV98</f>
        <v>204</v>
      </c>
      <c r="BW102" s="2196" t="n">
        <f aca="false">'03.24 по датам'!BW102</f>
        <v>0</v>
      </c>
      <c r="BX102" s="2196" t="n">
        <f aca="false">'03.24 по датам'!BX102</f>
        <v>0</v>
      </c>
      <c r="BY102" s="2196" t="n">
        <f aca="false">'03.24 по датам'!BY102</f>
        <v>0</v>
      </c>
      <c r="BZ102" s="2204" t="n">
        <f aca="false">'03.24 по датам'!BZ102</f>
        <v>0</v>
      </c>
      <c r="CA102" s="2204" t="n">
        <f aca="false">'03.24 по датам'!CA102</f>
        <v>0</v>
      </c>
      <c r="CB102" s="2204" t="n">
        <f aca="false">'03.24 по датам'!CB102</f>
        <v>0</v>
      </c>
      <c r="CC102" s="2204" t="n">
        <f aca="false">'03.24 по датам'!CC102</f>
        <v>0</v>
      </c>
      <c r="CD102" s="2204" t="n">
        <f aca="false">'03.24 по датам'!CD102</f>
        <v>0</v>
      </c>
      <c r="CE102" s="2204" t="n">
        <f aca="false">'03.24 по датам'!CE102</f>
        <v>0</v>
      </c>
      <c r="CF102" s="2204" t="n">
        <f aca="false">'03.24 по датам'!CF102</f>
        <v>0</v>
      </c>
      <c r="CG102" s="2204" t="n">
        <f aca="false">'03.24 по датам'!CG102</f>
        <v>0</v>
      </c>
      <c r="CH102" s="2204" t="n">
        <f aca="false">'03.24 по датам'!CH102</f>
        <v>0</v>
      </c>
      <c r="CI102" s="2290" t="n">
        <f aca="false">'03.24 по датам'!CI102</f>
        <v>0</v>
      </c>
      <c r="CJ102" s="2186"/>
      <c r="CK102" s="2187"/>
      <c r="CL102" s="2173"/>
      <c r="CM102" s="2174" t="n">
        <f aca="false">SUBTOTAL(9,BW102:CL102)</f>
        <v>0</v>
      </c>
      <c r="CN102" s="2175" t="n">
        <f aca="false">CM102+CN98</f>
        <v>0</v>
      </c>
      <c r="CO102" s="2175" t="n">
        <f aca="false">AA102+AS102+BU102+CM102</f>
        <v>35</v>
      </c>
      <c r="CP102" s="2175" t="n">
        <f aca="false">CO102+CP98</f>
        <v>579</v>
      </c>
      <c r="CQ102" s="2177" t="n">
        <f aca="false">'03.24 по датам'!CQ102</f>
        <v>0</v>
      </c>
      <c r="CR102" s="2177" t="n">
        <f aca="false">'03.24 по датам'!CR102</f>
        <v>0</v>
      </c>
      <c r="CS102" s="2177" t="n">
        <f aca="false">'03.24 по датам'!CS102</f>
        <v>0</v>
      </c>
      <c r="CT102" s="2177" t="n">
        <f aca="false">'03.24 по датам'!CT102</f>
        <v>0</v>
      </c>
      <c r="CU102" s="2177" t="n">
        <f aca="false">'03.24 по датам'!CU102</f>
        <v>0</v>
      </c>
      <c r="CV102" s="2177" t="n">
        <f aca="false">'03.24 по датам'!CV102</f>
        <v>0</v>
      </c>
      <c r="CW102" s="2177" t="n">
        <f aca="false">'03.24 по датам'!CW102</f>
        <v>0</v>
      </c>
      <c r="CX102" s="2177" t="n">
        <f aca="false">'03.24 по датам'!CX102</f>
        <v>0</v>
      </c>
      <c r="CY102" s="2177" t="n">
        <f aca="false">'03.24 по датам'!CY102</f>
        <v>0</v>
      </c>
      <c r="CZ102" s="2177" t="n">
        <f aca="false">'03.24 по датам'!CZ102</f>
        <v>0</v>
      </c>
      <c r="DA102" s="2177" t="n">
        <f aca="false">'03.24 по датам'!DA102</f>
        <v>0</v>
      </c>
      <c r="DB102" s="2177" t="n">
        <f aca="false">'03.24 по датам'!DB102</f>
        <v>0</v>
      </c>
      <c r="DC102" s="2178" t="n">
        <f aca="false">'03.24 по датам'!DC102</f>
        <v>0</v>
      </c>
      <c r="DD102" s="2171"/>
      <c r="DE102" s="2172"/>
      <c r="DF102" s="2173"/>
      <c r="DG102" s="2181" t="n">
        <f aca="false">SUBTOTAL(9,CQ102:DF102)</f>
        <v>0</v>
      </c>
      <c r="DH102" s="2182" t="n">
        <f aca="false">DG102:DG102+IF($B98:$B98=2,0,DH98:DH98)</f>
        <v>0</v>
      </c>
      <c r="DI102" s="2180" t="n">
        <f aca="false">'03.24 по датам'!DI102</f>
        <v>0</v>
      </c>
      <c r="DJ102" s="2177" t="n">
        <f aca="false">'03.24 по датам'!DJ102</f>
        <v>0</v>
      </c>
      <c r="DK102" s="2177" t="n">
        <f aca="false">'03.24 по датам'!DK102</f>
        <v>0</v>
      </c>
      <c r="DL102" s="2177" t="n">
        <f aca="false">'03.24 по датам'!DL102</f>
        <v>0</v>
      </c>
      <c r="DM102" s="2177" t="n">
        <f aca="false">'03.24 по датам'!DM102</f>
        <v>0</v>
      </c>
      <c r="DN102" s="2177" t="n">
        <f aca="false">'03.24 по датам'!DN102</f>
        <v>0</v>
      </c>
      <c r="DO102" s="2177" t="n">
        <f aca="false">'03.24 по датам'!DO102</f>
        <v>0</v>
      </c>
      <c r="DP102" s="2177" t="n">
        <f aca="false">'03.24 по датам'!DP102</f>
        <v>0</v>
      </c>
      <c r="DQ102" s="2177" t="n">
        <f aca="false">'03.24 по датам'!DQ102</f>
        <v>0</v>
      </c>
      <c r="DR102" s="2177" t="n">
        <f aca="false">'03.24 по датам'!DR102</f>
        <v>0</v>
      </c>
      <c r="DS102" s="2177" t="n">
        <f aca="false">'03.24 по датам'!DS102</f>
        <v>0</v>
      </c>
      <c r="DT102" s="2177" t="n">
        <f aca="false">'03.24 по датам'!DT102</f>
        <v>0</v>
      </c>
      <c r="DU102" s="2178" t="n">
        <f aca="false">'03.24 по датам'!DU102</f>
        <v>0</v>
      </c>
      <c r="DV102" s="2171"/>
      <c r="DW102" s="2172"/>
      <c r="DX102" s="2173"/>
      <c r="DY102" s="2181" t="n">
        <f aca="false">SUBTOTAL(9,DI102:DX102)</f>
        <v>0</v>
      </c>
      <c r="DZ102" s="2182" t="n">
        <f aca="false">DY102:DY102+IF($B98:$B98=2,0,DZ98:DZ98)</f>
        <v>0</v>
      </c>
      <c r="EA102" s="2177" t="n">
        <f aca="false">'03.24 по датам'!EA102</f>
        <v>0</v>
      </c>
      <c r="EB102" s="2177" t="n">
        <f aca="false">'03.24 по датам'!EB102</f>
        <v>0</v>
      </c>
      <c r="EC102" s="2177" t="n">
        <f aca="false">'03.24 по датам'!EC102</f>
        <v>0</v>
      </c>
      <c r="ED102" s="2177" t="n">
        <f aca="false">'03.24 по датам'!ED102</f>
        <v>0</v>
      </c>
      <c r="EE102" s="2177" t="n">
        <f aca="false">'03.24 по датам'!EE102</f>
        <v>0</v>
      </c>
      <c r="EF102" s="2177" t="n">
        <f aca="false">'03.24 по датам'!EF102</f>
        <v>0</v>
      </c>
      <c r="EG102" s="2177" t="n">
        <f aca="false">'03.24 по датам'!EG102</f>
        <v>0</v>
      </c>
      <c r="EH102" s="2177" t="n">
        <f aca="false">'03.24 по датам'!EH102</f>
        <v>0</v>
      </c>
      <c r="EI102" s="2177" t="n">
        <f aca="false">'03.24 по датам'!EI102</f>
        <v>0</v>
      </c>
      <c r="EJ102" s="2177" t="n">
        <f aca="false">'03.24 по датам'!EJ102</f>
        <v>0</v>
      </c>
      <c r="EK102" s="2177" t="n">
        <f aca="false">'03.24 по датам'!EK102</f>
        <v>0</v>
      </c>
      <c r="EL102" s="2177" t="n">
        <f aca="false">'03.24 по датам'!EL102</f>
        <v>0</v>
      </c>
      <c r="EM102" s="2177" t="n">
        <f aca="false">'03.24 по датам'!EM102</f>
        <v>0</v>
      </c>
      <c r="EN102" s="2177" t="n">
        <f aca="false">'03.24 по датам'!EN102</f>
        <v>0</v>
      </c>
      <c r="EO102" s="2177" t="n">
        <f aca="false">'03.24 по датам'!EO102</f>
        <v>0</v>
      </c>
      <c r="EP102" s="2177" t="n">
        <f aca="false">'03.24 по датам'!EP102</f>
        <v>0</v>
      </c>
      <c r="EQ102" s="2177" t="n">
        <f aca="false">'03.24 по датам'!EQ102</f>
        <v>0</v>
      </c>
      <c r="ER102" s="2177" t="n">
        <f aca="false">'03.24 по датам'!ER102</f>
        <v>0</v>
      </c>
      <c r="ES102" s="2177" t="n">
        <f aca="false">'03.24 по датам'!ES102</f>
        <v>0</v>
      </c>
      <c r="ET102" s="2177" t="n">
        <f aca="false">'03.24 по датам'!ET102</f>
        <v>0</v>
      </c>
      <c r="EU102" s="2177" t="n">
        <f aca="false">'03.24 по датам'!EU102</f>
        <v>0</v>
      </c>
      <c r="EV102" s="2177" t="n">
        <f aca="false">'03.24 по датам'!EV102</f>
        <v>0</v>
      </c>
      <c r="EW102" s="2177" t="n">
        <f aca="false">'03.24 по датам'!EW102</f>
        <v>0</v>
      </c>
      <c r="EX102" s="2177" t="n">
        <f aca="false">'03.24 по датам'!EX102</f>
        <v>0</v>
      </c>
      <c r="EY102" s="2178" t="n">
        <f aca="false">'03.24 по датам'!EY102</f>
        <v>0</v>
      </c>
      <c r="EZ102" s="2171"/>
      <c r="FA102" s="2172"/>
      <c r="FB102" s="2173"/>
      <c r="FC102" s="2181" t="n">
        <f aca="false">SUBTOTAL(9,EA102:FB102)</f>
        <v>0</v>
      </c>
      <c r="FD102" s="2182" t="n">
        <f aca="false">FC102:FC102+IF($B98:$B98=2,0,FD98:FD98)</f>
        <v>200</v>
      </c>
      <c r="FE102" s="2177" t="n">
        <f aca="false">'03.24 по датам'!FE102</f>
        <v>0</v>
      </c>
      <c r="FF102" s="2177" t="n">
        <f aca="false">'03.24 по датам'!FF102</f>
        <v>0</v>
      </c>
      <c r="FG102" s="2177" t="n">
        <f aca="false">'03.24 по датам'!FG102</f>
        <v>0</v>
      </c>
      <c r="FH102" s="2177" t="n">
        <f aca="false">'03.24 по датам'!FH102</f>
        <v>0</v>
      </c>
      <c r="FI102" s="2177" t="n">
        <f aca="false">'03.24 по датам'!FI102</f>
        <v>0</v>
      </c>
      <c r="FJ102" s="2177" t="n">
        <f aca="false">'03.24 по датам'!FJ102</f>
        <v>0</v>
      </c>
      <c r="FK102" s="2177" t="n">
        <f aca="false">'03.24 по датам'!FK102</f>
        <v>0</v>
      </c>
      <c r="FL102" s="2177" t="n">
        <f aca="false">'03.24 по датам'!FL102</f>
        <v>0</v>
      </c>
      <c r="FM102" s="2177" t="n">
        <f aca="false">'03.24 по датам'!FM102</f>
        <v>0</v>
      </c>
      <c r="FN102" s="2178" t="n">
        <f aca="false">'03.24 по датам'!FN102</f>
        <v>0</v>
      </c>
      <c r="FO102" s="2171"/>
      <c r="FP102" s="2172"/>
      <c r="FQ102" s="2173"/>
      <c r="FR102" s="2181" t="n">
        <f aca="false">SUBTOTAL(9,FE102:FQ102)</f>
        <v>0</v>
      </c>
      <c r="FS102" s="2182" t="n">
        <f aca="false">FR102:FR102+IF($B98:$B98=2,0,FS98:FS98)</f>
        <v>0</v>
      </c>
      <c r="FT102" s="2283" t="n">
        <f aca="false">'03.24 по датам'!GX102-'03.24 НГДП по датам'!AW102</f>
        <v>0</v>
      </c>
      <c r="FU102" s="2283"/>
      <c r="FV102" s="2283"/>
      <c r="FW102" s="2283"/>
      <c r="FX102" s="2283"/>
      <c r="FY102" s="2283"/>
      <c r="FZ102" s="2283"/>
      <c r="GA102" s="2283"/>
      <c r="GB102" s="2283"/>
      <c r="GC102" s="2283"/>
      <c r="GD102" s="2283"/>
      <c r="GE102" s="2283"/>
      <c r="GF102" s="2283"/>
      <c r="GG102" s="2283"/>
      <c r="GH102" s="2283"/>
      <c r="GI102" s="2283"/>
      <c r="GJ102" s="2283"/>
      <c r="GK102" s="2283"/>
      <c r="GL102" s="2283"/>
      <c r="GM102" s="2283"/>
      <c r="GN102" s="2283"/>
      <c r="GO102" s="2283"/>
      <c r="GP102" s="2283"/>
      <c r="GQ102" s="2283"/>
      <c r="GR102" s="2283"/>
      <c r="GS102" s="2284"/>
      <c r="GT102" s="2171"/>
      <c r="GU102" s="2172"/>
      <c r="GV102" s="2173"/>
      <c r="GW102" s="2188" t="n">
        <f aca="false">SUBTOTAL(9,FT102:GV102)</f>
        <v>0</v>
      </c>
      <c r="GX102" s="2175" t="n">
        <f aca="false">SUBTOTAL(9,FT102:GV102)</f>
        <v>0</v>
      </c>
      <c r="GY102" s="2174" t="n">
        <f aca="false">GX102:GX102+IF($B98:$B98=2,0,GY98:GY98)</f>
        <v>0</v>
      </c>
      <c r="GZ102" s="2189" t="n">
        <f aca="false">'03.24 по датам'!GZ102</f>
        <v>0</v>
      </c>
      <c r="HA102" s="2190" t="n">
        <f aca="false">'03.24 по датам'!HA102</f>
        <v>0</v>
      </c>
      <c r="HB102" s="2191"/>
      <c r="HC102" s="2192" t="n">
        <f aca="false">SUBTOTAL(9,GZ102:HB102)</f>
        <v>0</v>
      </c>
      <c r="HD102" s="2193" t="n">
        <f aca="false">$HD$14+HD98</f>
        <v>874.69</v>
      </c>
      <c r="HE102" s="2194"/>
      <c r="HF102" s="2195" t="n">
        <f aca="false">SUM(HD102:HE102)</f>
        <v>874.69</v>
      </c>
      <c r="HG102" s="2180" t="n">
        <f aca="false">'03.24 по датам'!ID102-'03.24 НГДП по датам'!BF102</f>
        <v>0</v>
      </c>
      <c r="HH102" s="2180"/>
      <c r="HI102" s="2266"/>
      <c r="HJ102" s="2184"/>
      <c r="HK102" s="2184"/>
      <c r="HL102" s="2184"/>
      <c r="HM102" s="2184"/>
      <c r="HN102" s="2184"/>
      <c r="HO102" s="2184"/>
      <c r="HP102" s="2184"/>
      <c r="HQ102" s="2184"/>
      <c r="HR102" s="2184"/>
      <c r="HS102" s="2184"/>
      <c r="HT102" s="2184"/>
      <c r="HU102" s="2184"/>
      <c r="HV102" s="2184"/>
      <c r="HW102" s="2184"/>
      <c r="HX102" s="2184"/>
      <c r="HY102" s="2184"/>
      <c r="HZ102" s="2185"/>
      <c r="IA102" s="2186"/>
      <c r="IB102" s="2187"/>
      <c r="IC102" s="2173"/>
      <c r="ID102" s="2174" t="n">
        <f aca="false">SUBTOTAL(9,HG102:IC102)</f>
        <v>0</v>
      </c>
      <c r="IE102" s="2188" t="n">
        <f aca="false">ID102:ID102+IF($B98:$B98=2,0,IE98:IE98)</f>
        <v>136</v>
      </c>
      <c r="IF102" s="2198" t="n">
        <f aca="false">'03.24 по датам'!IF102</f>
        <v>0</v>
      </c>
      <c r="IG102" s="2198" t="n">
        <f aca="false">'03.24 по датам'!IG102</f>
        <v>0</v>
      </c>
      <c r="IH102" s="2199" t="n">
        <f aca="false">'03.24 по датам'!IH102</f>
        <v>0</v>
      </c>
      <c r="II102" s="2200"/>
      <c r="IJ102" s="2201"/>
      <c r="IK102" s="2202" t="n">
        <f aca="false">SUBTOTAL(9,IF102:IJ102)</f>
        <v>0</v>
      </c>
      <c r="IL102" s="2203" t="n">
        <f aca="false">IK102:IK102+IF($B98:$B98=2,0,IL98:IL98)</f>
        <v>0</v>
      </c>
      <c r="IM102" s="2204" t="n">
        <f aca="false">'03.24 по датам'!IM102</f>
        <v>0</v>
      </c>
      <c r="IN102" s="2204" t="n">
        <f aca="false">'03.24 по датам'!IN102</f>
        <v>0</v>
      </c>
      <c r="IO102" s="2177" t="n">
        <f aca="false">'03.24 по датам'!IO102</f>
        <v>0</v>
      </c>
      <c r="IP102" s="2177" t="n">
        <f aca="false">'03.24 по датам'!IP102</f>
        <v>0</v>
      </c>
      <c r="IQ102" s="2177" t="n">
        <f aca="false">'03.24 по датам'!IQ102</f>
        <v>0</v>
      </c>
      <c r="IR102" s="2177" t="n">
        <f aca="false">'03.24 по датам'!IR102</f>
        <v>0</v>
      </c>
      <c r="IS102" s="2177" t="n">
        <f aca="false">'03.24 по датам'!IS102</f>
        <v>0</v>
      </c>
      <c r="IT102" s="2177" t="n">
        <f aca="false">'03.24 по датам'!IT102</f>
        <v>0</v>
      </c>
      <c r="IU102" s="2177" t="n">
        <f aca="false">'03.24 по датам'!IU102</f>
        <v>0</v>
      </c>
      <c r="IV102" s="2178" t="n">
        <f aca="false">'03.24 по датам'!IV102</f>
        <v>0</v>
      </c>
      <c r="IW102" s="2171"/>
      <c r="IX102" s="2172"/>
      <c r="IY102" s="2173"/>
      <c r="IZ102" s="2174" t="n">
        <f aca="false">SUBTOTAL(9,IM102:IY102)</f>
        <v>0</v>
      </c>
      <c r="JA102" s="2175" t="n">
        <f aca="false">IZ102:IZ102+IF($B98:$B98=2,0,JA98:JA98)</f>
        <v>0</v>
      </c>
      <c r="JB102" s="2205" t="n">
        <f aca="false">'03.24 по датам'!JB102</f>
        <v>0</v>
      </c>
      <c r="JC102" s="2194"/>
      <c r="JD102" s="2268" t="n">
        <f aca="false">'03.24 по датам'!JD102</f>
        <v>0</v>
      </c>
      <c r="JE102" s="2207" t="n">
        <f aca="false">SUBTOTAL(9,JB102:JD102)</f>
        <v>0</v>
      </c>
      <c r="JF102" s="2208" t="n">
        <f aca="false">SUMIF($C$5:JE$5,"Накопленный эффект, т/сут",$C102:JE102)+SUMIF($C$5:JE$5,"Нараст.  по потенциалу",$C102:JE102)-SUMIF($C$5:JE$5,"Нараст. по остановкам",$C102:JE102)-SUMIF($C$5:JE$5,"ИТОГО перевод в ППД",$C102:JE102)-SUMIF($C$5:JE$5,"ИТОГО  нерент, по распоряж.",$C102:JE102)-SUMIF($C$5:JE$5,"ИТОГО ост. дебит от ЗБС, Углуб., ПВЛГ/ПНЛГ",$C102:JE102)</f>
        <v>643</v>
      </c>
      <c r="JG102" s="2269" t="n">
        <f aca="false">'03.24 по датам'!JG102-'03.24 НГДП по датам'!BV102</f>
        <v>0</v>
      </c>
      <c r="JH102" s="2209" t="n">
        <f aca="false">'03.24 по датам'!JH102-'03.24 НГДП по датам'!BW102</f>
        <v>0</v>
      </c>
      <c r="JI102" s="2209" t="n">
        <f aca="false">'03.24 по датам'!JI102-'03.24 НГДП по датам'!BX102</f>
        <v>0</v>
      </c>
      <c r="JJ102" s="2210" t="n">
        <f aca="false">'03.24 по датам'!JJ102-'03.24 НГДП по датам'!BY102</f>
        <v>0</v>
      </c>
      <c r="JK102" s="2211" t="n">
        <f aca="false">'03.24 НГДП по датам'!BZ102</f>
        <v>0</v>
      </c>
      <c r="JL102" s="2202" t="n">
        <f aca="false">SUBTOTAL(9,JG102:JJ102)</f>
        <v>0</v>
      </c>
      <c r="JM102" s="2107"/>
      <c r="JN102" s="2108"/>
      <c r="JO102" s="2256"/>
      <c r="JP102" s="2212" t="n">
        <f aca="false">JP$4:JP$4+SUMIF($C$5:JL$5,"Нараст. по остановкам",$C102:JL102)-SUMIF($C$5:JL$5,"Нараст.  по потенциалу",$C102:JL102)</f>
        <v>756.812</v>
      </c>
      <c r="JQ102" s="2213"/>
      <c r="JR102" s="2214" t="n">
        <f aca="false">'03.24 НГДП по датам'!CB102</f>
        <v>81.893</v>
      </c>
    </row>
    <row r="103" customFormat="false" ht="1.5" hidden="false" customHeight="true" outlineLevel="0" collapsed="false">
      <c r="A103" s="2215"/>
      <c r="B103" s="2215"/>
      <c r="C103" s="2216" t="n">
        <f aca="false">'03.24 по датам'!C103</f>
        <v>0</v>
      </c>
      <c r="D103" s="2216" t="n">
        <f aca="false">'03.24 по датам'!D103</f>
        <v>0</v>
      </c>
      <c r="E103" s="2216" t="n">
        <f aca="false">'03.24 по датам'!E103</f>
        <v>0</v>
      </c>
      <c r="F103" s="2216" t="n">
        <f aca="false">'03.24 по датам'!F103</f>
        <v>0</v>
      </c>
      <c r="G103" s="2217" t="n">
        <f aca="false">'03.24 по датам'!G103</f>
        <v>0</v>
      </c>
      <c r="H103" s="2217" t="n">
        <f aca="false">'03.24 по датам'!H103</f>
        <v>0</v>
      </c>
      <c r="I103" s="2217" t="n">
        <f aca="false">'03.24 по датам'!I103</f>
        <v>0</v>
      </c>
      <c r="J103" s="2217" t="n">
        <f aca="false">'03.24 по датам'!J103</f>
        <v>0</v>
      </c>
      <c r="K103" s="2217" t="n">
        <f aca="false">'03.24 по датам'!K103</f>
        <v>0</v>
      </c>
      <c r="L103" s="2217" t="n">
        <f aca="false">'03.24 по датам'!L103</f>
        <v>0</v>
      </c>
      <c r="M103" s="2217" t="n">
        <f aca="false">'03.24 по датам'!M103</f>
        <v>0</v>
      </c>
      <c r="N103" s="2217" t="n">
        <f aca="false">'03.24 по датам'!N103</f>
        <v>0</v>
      </c>
      <c r="O103" s="2217" t="n">
        <f aca="false">'03.24 по датам'!O103</f>
        <v>0</v>
      </c>
      <c r="P103" s="2217" t="n">
        <f aca="false">'03.24 по датам'!P103</f>
        <v>0</v>
      </c>
      <c r="Q103" s="2217" t="n">
        <f aca="false">'03.24 по датам'!Q103</f>
        <v>0</v>
      </c>
      <c r="R103" s="2217" t="n">
        <f aca="false">'03.24 по датам'!R103</f>
        <v>0</v>
      </c>
      <c r="S103" s="2217" t="n">
        <f aca="false">'03.24 по датам'!S103</f>
        <v>0</v>
      </c>
      <c r="T103" s="2217" t="n">
        <f aca="false">'03.24 по датам'!T103</f>
        <v>0</v>
      </c>
      <c r="U103" s="2217" t="n">
        <f aca="false">'03.24 по датам'!U103</f>
        <v>0</v>
      </c>
      <c r="V103" s="2217" t="n">
        <f aca="false">'03.24 по датам'!V103</f>
        <v>0</v>
      </c>
      <c r="W103" s="2217" t="n">
        <f aca="false">'03.24 по датам'!W103</f>
        <v>0</v>
      </c>
      <c r="X103" s="2218"/>
      <c r="Y103" s="2219"/>
      <c r="Z103" s="2220"/>
      <c r="AA103" s="2221"/>
      <c r="AB103" s="2221"/>
      <c r="AC103" s="2229" t="n">
        <f aca="false">'03.24 по датам'!AC103</f>
        <v>0</v>
      </c>
      <c r="AD103" s="2229" t="n">
        <f aca="false">'03.24 по датам'!AD103</f>
        <v>0</v>
      </c>
      <c r="AE103" s="2229" t="n">
        <f aca="false">'03.24 по датам'!AE103</f>
        <v>0</v>
      </c>
      <c r="AF103" s="2217" t="n">
        <f aca="false">'03.24 по датам'!AF103</f>
        <v>0</v>
      </c>
      <c r="AG103" s="2217" t="n">
        <f aca="false">'03.24 по датам'!AG103</f>
        <v>0</v>
      </c>
      <c r="AH103" s="2217" t="n">
        <f aca="false">'03.24 по датам'!AH103</f>
        <v>0</v>
      </c>
      <c r="AI103" s="2217" t="n">
        <f aca="false">'03.24 по датам'!AI103</f>
        <v>0</v>
      </c>
      <c r="AJ103" s="2217" t="n">
        <f aca="false">'03.24 по датам'!AJ103</f>
        <v>0</v>
      </c>
      <c r="AK103" s="2217" t="n">
        <f aca="false">'03.24 по датам'!AK103</f>
        <v>0</v>
      </c>
      <c r="AL103" s="2217" t="n">
        <f aca="false">'03.24 по датам'!AL103</f>
        <v>0</v>
      </c>
      <c r="AM103" s="2217" t="n">
        <f aca="false">'03.24 по датам'!AM103</f>
        <v>0</v>
      </c>
      <c r="AN103" s="2217" t="n">
        <f aca="false">'03.24 по датам'!AN103</f>
        <v>0</v>
      </c>
      <c r="AO103" s="2217" t="n">
        <f aca="false">'03.24 по датам'!AO103</f>
        <v>0</v>
      </c>
      <c r="AP103" s="2218"/>
      <c r="AQ103" s="2219"/>
      <c r="AR103" s="2220"/>
      <c r="AS103" s="2221"/>
      <c r="AT103" s="2221"/>
      <c r="AU103" s="2216" t="n">
        <f aca="false">'03.24 по датам'!AU103</f>
        <v>0</v>
      </c>
      <c r="AV103" s="2216" t="n">
        <f aca="false">'03.24 по датам'!AV103</f>
        <v>0</v>
      </c>
      <c r="AW103" s="2223" t="n">
        <f aca="false">'03.24 по датам'!AW103</f>
        <v>0</v>
      </c>
      <c r="AX103" s="2217" t="n">
        <f aca="false">'03.24 по датам'!AX103</f>
        <v>0</v>
      </c>
      <c r="AY103" s="2217" t="n">
        <f aca="false">'03.24 по датам'!AY103</f>
        <v>0</v>
      </c>
      <c r="AZ103" s="2217" t="n">
        <f aca="false">'03.24 по датам'!AZ103</f>
        <v>0</v>
      </c>
      <c r="BA103" s="2217" t="n">
        <f aca="false">'03.24 по датам'!BA103</f>
        <v>0</v>
      </c>
      <c r="BB103" s="2217" t="n">
        <f aca="false">'03.24 по датам'!BB103</f>
        <v>0</v>
      </c>
      <c r="BC103" s="2217" t="n">
        <f aca="false">'03.24 по датам'!BC103</f>
        <v>0</v>
      </c>
      <c r="BD103" s="2217" t="n">
        <f aca="false">'03.24 по датам'!BD103</f>
        <v>0</v>
      </c>
      <c r="BE103" s="2217" t="n">
        <f aca="false">'03.24 по датам'!BE103</f>
        <v>0</v>
      </c>
      <c r="BF103" s="2217" t="n">
        <f aca="false">'03.24 по датам'!BF103</f>
        <v>0</v>
      </c>
      <c r="BG103" s="2217" t="n">
        <f aca="false">'03.24 по датам'!BG103</f>
        <v>0</v>
      </c>
      <c r="BH103" s="2217" t="n">
        <f aca="false">'03.24 по датам'!BH103</f>
        <v>0</v>
      </c>
      <c r="BI103" s="2217" t="n">
        <f aca="false">'03.24 по датам'!BI103</f>
        <v>0</v>
      </c>
      <c r="BJ103" s="2217" t="n">
        <f aca="false">'03.24 по датам'!BJ103</f>
        <v>0</v>
      </c>
      <c r="BK103" s="2217" t="n">
        <f aca="false">'03.24 по датам'!BK103</f>
        <v>0</v>
      </c>
      <c r="BL103" s="2217" t="n">
        <f aca="false">'03.24 по датам'!BL103</f>
        <v>0</v>
      </c>
      <c r="BM103" s="2217" t="n">
        <f aca="false">'03.24 по датам'!BM103</f>
        <v>0</v>
      </c>
      <c r="BN103" s="2217" t="n">
        <f aca="false">'03.24 по датам'!BN103</f>
        <v>0</v>
      </c>
      <c r="BO103" s="2217" t="n">
        <f aca="false">'03.24 по датам'!BO103</f>
        <v>0</v>
      </c>
      <c r="BP103" s="2217" t="n">
        <f aca="false">'03.24 по датам'!BP103</f>
        <v>0</v>
      </c>
      <c r="BQ103" s="2217" t="n">
        <f aca="false">'03.24 по датам'!BQ103</f>
        <v>0</v>
      </c>
      <c r="BR103" s="2218"/>
      <c r="BS103" s="2219"/>
      <c r="BT103" s="2220"/>
      <c r="BU103" s="2221"/>
      <c r="BV103" s="2221"/>
      <c r="BW103" s="2222" t="n">
        <f aca="false">'03.24 по датам'!BW103</f>
        <v>0</v>
      </c>
      <c r="BX103" s="2217" t="n">
        <f aca="false">'03.24 по датам'!BX103</f>
        <v>0</v>
      </c>
      <c r="BY103" s="2217" t="n">
        <f aca="false">'03.24 по датам'!BY103</f>
        <v>0</v>
      </c>
      <c r="BZ103" s="2217" t="n">
        <f aca="false">'03.24 по датам'!BZ103</f>
        <v>0</v>
      </c>
      <c r="CA103" s="2217" t="n">
        <f aca="false">'03.24 по датам'!CA103</f>
        <v>0</v>
      </c>
      <c r="CB103" s="2217" t="n">
        <f aca="false">'03.24 по датам'!CB103</f>
        <v>0</v>
      </c>
      <c r="CC103" s="2217" t="n">
        <f aca="false">'03.24 по датам'!CC103</f>
        <v>0</v>
      </c>
      <c r="CD103" s="2217" t="n">
        <f aca="false">'03.24 по датам'!CD103</f>
        <v>0</v>
      </c>
      <c r="CE103" s="2217" t="n">
        <f aca="false">'03.24 по датам'!CE103</f>
        <v>0</v>
      </c>
      <c r="CF103" s="2217" t="n">
        <f aca="false">'03.24 по датам'!CF103</f>
        <v>0</v>
      </c>
      <c r="CG103" s="2217" t="n">
        <f aca="false">'03.24 по датам'!CG103</f>
        <v>0</v>
      </c>
      <c r="CH103" s="2217" t="n">
        <f aca="false">'03.24 по датам'!CH103</f>
        <v>0</v>
      </c>
      <c r="CI103" s="2217" t="n">
        <f aca="false">'03.24 по датам'!CI103</f>
        <v>0</v>
      </c>
      <c r="CJ103" s="2218"/>
      <c r="CK103" s="2219"/>
      <c r="CL103" s="2220"/>
      <c r="CM103" s="2221"/>
      <c r="CN103" s="2221"/>
      <c r="CO103" s="2221"/>
      <c r="CP103" s="2221"/>
      <c r="CQ103" s="2217" t="n">
        <f aca="false">'03.24 по датам'!CQ103</f>
        <v>0</v>
      </c>
      <c r="CR103" s="2217" t="n">
        <f aca="false">'03.24 по датам'!CR103</f>
        <v>0</v>
      </c>
      <c r="CS103" s="2217" t="n">
        <f aca="false">'03.24 по датам'!CS103</f>
        <v>0</v>
      </c>
      <c r="CT103" s="2217" t="n">
        <f aca="false">'03.24 по датам'!CT103</f>
        <v>0</v>
      </c>
      <c r="CU103" s="2217" t="n">
        <f aca="false">'03.24 по датам'!CU103</f>
        <v>0</v>
      </c>
      <c r="CV103" s="2217" t="n">
        <f aca="false">'03.24 по датам'!CV103</f>
        <v>0</v>
      </c>
      <c r="CW103" s="2217" t="n">
        <f aca="false">'03.24 по датам'!CW103</f>
        <v>0</v>
      </c>
      <c r="CX103" s="2217" t="n">
        <f aca="false">'03.24 по датам'!CX103</f>
        <v>0</v>
      </c>
      <c r="CY103" s="2217" t="n">
        <f aca="false">'03.24 по датам'!CY103</f>
        <v>0</v>
      </c>
      <c r="CZ103" s="2217" t="n">
        <f aca="false">'03.24 по датам'!CZ103</f>
        <v>0</v>
      </c>
      <c r="DA103" s="2217" t="n">
        <f aca="false">'03.24 по датам'!DA103</f>
        <v>0</v>
      </c>
      <c r="DB103" s="2217" t="n">
        <f aca="false">'03.24 по датам'!DB103</f>
        <v>0</v>
      </c>
      <c r="DC103" s="2217" t="n">
        <f aca="false">'03.24 по датам'!DC103</f>
        <v>0</v>
      </c>
      <c r="DD103" s="2218"/>
      <c r="DE103" s="2219"/>
      <c r="DF103" s="2220"/>
      <c r="DG103" s="2221"/>
      <c r="DH103" s="2221"/>
      <c r="DI103" s="2285" t="n">
        <f aca="false">'03.24 по датам'!DI103</f>
        <v>0</v>
      </c>
      <c r="DJ103" s="2217" t="n">
        <f aca="false">'03.24 по датам'!DJ103</f>
        <v>0</v>
      </c>
      <c r="DK103" s="2217" t="n">
        <f aca="false">'03.24 по датам'!DK103</f>
        <v>0</v>
      </c>
      <c r="DL103" s="2217" t="n">
        <f aca="false">'03.24 по датам'!DL103</f>
        <v>0</v>
      </c>
      <c r="DM103" s="2217" t="n">
        <f aca="false">'03.24 по датам'!DM103</f>
        <v>0</v>
      </c>
      <c r="DN103" s="2217" t="n">
        <f aca="false">'03.24 по датам'!DN103</f>
        <v>0</v>
      </c>
      <c r="DO103" s="2217" t="n">
        <f aca="false">'03.24 по датам'!DO103</f>
        <v>0</v>
      </c>
      <c r="DP103" s="2217" t="n">
        <f aca="false">'03.24 по датам'!DP103</f>
        <v>0</v>
      </c>
      <c r="DQ103" s="2217" t="n">
        <f aca="false">'03.24 по датам'!DQ103</f>
        <v>0</v>
      </c>
      <c r="DR103" s="2217" t="n">
        <f aca="false">'03.24 по датам'!DR103</f>
        <v>0</v>
      </c>
      <c r="DS103" s="2217" t="n">
        <f aca="false">'03.24 по датам'!DS103</f>
        <v>0</v>
      </c>
      <c r="DT103" s="2217" t="n">
        <f aca="false">'03.24 по датам'!DT103</f>
        <v>0</v>
      </c>
      <c r="DU103" s="2217" t="n">
        <f aca="false">'03.24 по датам'!DU103</f>
        <v>0</v>
      </c>
      <c r="DV103" s="2218"/>
      <c r="DW103" s="2219"/>
      <c r="DX103" s="2220"/>
      <c r="DY103" s="2221"/>
      <c r="DZ103" s="2221"/>
      <c r="EA103" s="2297" t="n">
        <f aca="false">'03.24 по датам'!EA103</f>
        <v>0</v>
      </c>
      <c r="EB103" s="2217" t="n">
        <f aca="false">'03.24 по датам'!EB103</f>
        <v>0</v>
      </c>
      <c r="EC103" s="2217" t="n">
        <f aca="false">'03.24 по датам'!EC103</f>
        <v>0</v>
      </c>
      <c r="ED103" s="2217" t="n">
        <f aca="false">'03.24 по датам'!ED103</f>
        <v>0</v>
      </c>
      <c r="EE103" s="2217" t="n">
        <f aca="false">'03.24 по датам'!EE103</f>
        <v>0</v>
      </c>
      <c r="EF103" s="2217" t="n">
        <f aca="false">'03.24 по датам'!EF103</f>
        <v>0</v>
      </c>
      <c r="EG103" s="2217" t="n">
        <f aca="false">'03.24 по датам'!EG103</f>
        <v>0</v>
      </c>
      <c r="EH103" s="2217" t="n">
        <f aca="false">'03.24 по датам'!EH103</f>
        <v>0</v>
      </c>
      <c r="EI103" s="2217" t="n">
        <f aca="false">'03.24 по датам'!EI103</f>
        <v>0</v>
      </c>
      <c r="EJ103" s="2217" t="n">
        <f aca="false">'03.24 по датам'!EJ103</f>
        <v>0</v>
      </c>
      <c r="EK103" s="2217" t="n">
        <f aca="false">'03.24 по датам'!EK103</f>
        <v>0</v>
      </c>
      <c r="EL103" s="2217" t="n">
        <f aca="false">'03.24 по датам'!EL103</f>
        <v>0</v>
      </c>
      <c r="EM103" s="2217" t="n">
        <f aca="false">'03.24 по датам'!EM103</f>
        <v>0</v>
      </c>
      <c r="EN103" s="2217" t="n">
        <f aca="false">'03.24 по датам'!EN103</f>
        <v>0</v>
      </c>
      <c r="EO103" s="2217" t="n">
        <f aca="false">'03.24 по датам'!EO103</f>
        <v>0</v>
      </c>
      <c r="EP103" s="2217" t="n">
        <f aca="false">'03.24 по датам'!EP103</f>
        <v>0</v>
      </c>
      <c r="EQ103" s="2217" t="n">
        <f aca="false">'03.24 по датам'!EQ103</f>
        <v>0</v>
      </c>
      <c r="ER103" s="2217" t="n">
        <f aca="false">'03.24 по датам'!ER103</f>
        <v>0</v>
      </c>
      <c r="ES103" s="2217" t="n">
        <f aca="false">'03.24 по датам'!ES103</f>
        <v>0</v>
      </c>
      <c r="ET103" s="2217" t="n">
        <f aca="false">'03.24 по датам'!ET103</f>
        <v>0</v>
      </c>
      <c r="EU103" s="2217" t="n">
        <f aca="false">'03.24 по датам'!EU103</f>
        <v>0</v>
      </c>
      <c r="EV103" s="2217" t="n">
        <f aca="false">'03.24 по датам'!EV103</f>
        <v>0</v>
      </c>
      <c r="EW103" s="2217" t="n">
        <f aca="false">'03.24 по датам'!EW103</f>
        <v>0</v>
      </c>
      <c r="EX103" s="2217" t="n">
        <f aca="false">'03.24 по датам'!EX103</f>
        <v>0</v>
      </c>
      <c r="EY103" s="2217" t="n">
        <f aca="false">'03.24 по датам'!EY103</f>
        <v>0</v>
      </c>
      <c r="EZ103" s="2218"/>
      <c r="FA103" s="2219"/>
      <c r="FB103" s="2220"/>
      <c r="FC103" s="2221"/>
      <c r="FD103" s="2221"/>
      <c r="FE103" s="2217" t="n">
        <f aca="false">'03.24 по датам'!FE103</f>
        <v>0</v>
      </c>
      <c r="FF103" s="2217" t="n">
        <f aca="false">'03.24 по датам'!FF103</f>
        <v>0</v>
      </c>
      <c r="FG103" s="2217" t="n">
        <f aca="false">'03.24 по датам'!FG103</f>
        <v>0</v>
      </c>
      <c r="FH103" s="2217" t="n">
        <f aca="false">'03.24 по датам'!FH103</f>
        <v>0</v>
      </c>
      <c r="FI103" s="2217" t="n">
        <f aca="false">'03.24 по датам'!FI103</f>
        <v>0</v>
      </c>
      <c r="FJ103" s="2217" t="n">
        <f aca="false">'03.24 по датам'!FJ103</f>
        <v>0</v>
      </c>
      <c r="FK103" s="2217" t="n">
        <f aca="false">'03.24 по датам'!FK103</f>
        <v>0</v>
      </c>
      <c r="FL103" s="2217" t="n">
        <f aca="false">'03.24 по датам'!FL103</f>
        <v>0</v>
      </c>
      <c r="FM103" s="2217" t="n">
        <f aca="false">'03.24 по датам'!FM103</f>
        <v>0</v>
      </c>
      <c r="FN103" s="2217" t="n">
        <f aca="false">'03.24 по датам'!FN103</f>
        <v>0</v>
      </c>
      <c r="FO103" s="2218"/>
      <c r="FP103" s="2219"/>
      <c r="FQ103" s="2220"/>
      <c r="FR103" s="2221"/>
      <c r="FS103" s="2221"/>
      <c r="FT103" s="2225"/>
      <c r="FU103" s="2225"/>
      <c r="FV103" s="2225"/>
      <c r="FW103" s="2225"/>
      <c r="FX103" s="2225"/>
      <c r="FY103" s="2225"/>
      <c r="FZ103" s="2225"/>
      <c r="GA103" s="2225"/>
      <c r="GB103" s="2225"/>
      <c r="GC103" s="2225"/>
      <c r="GD103" s="2225"/>
      <c r="GE103" s="2225"/>
      <c r="GF103" s="2225"/>
      <c r="GG103" s="2225"/>
      <c r="GH103" s="2225"/>
      <c r="GI103" s="2225"/>
      <c r="GJ103" s="2225"/>
      <c r="GK103" s="2225"/>
      <c r="GL103" s="2225"/>
      <c r="GM103" s="2225"/>
      <c r="GN103" s="2225"/>
      <c r="GO103" s="2225"/>
      <c r="GP103" s="2225"/>
      <c r="GQ103" s="2225"/>
      <c r="GR103" s="2225"/>
      <c r="GS103" s="2225"/>
      <c r="GT103" s="2218"/>
      <c r="GU103" s="2219"/>
      <c r="GV103" s="2220"/>
      <c r="GW103" s="2221"/>
      <c r="GX103" s="2221"/>
      <c r="GY103" s="2221"/>
      <c r="GZ103" s="2217" t="n">
        <f aca="false">'03.24 по датам'!GZ103</f>
        <v>0</v>
      </c>
      <c r="HA103" s="2217" t="n">
        <f aca="false">'03.24 по датам'!HA103</f>
        <v>0</v>
      </c>
      <c r="HB103" s="2226"/>
      <c r="HC103" s="2221"/>
      <c r="HD103" s="2227" t="n">
        <f aca="false">'03.24 по датам'!HD103</f>
        <v>0</v>
      </c>
      <c r="HE103" s="2226"/>
      <c r="HF103" s="2228"/>
      <c r="HG103" s="2180"/>
      <c r="HH103" s="2180"/>
      <c r="HI103" s="2230"/>
      <c r="HJ103" s="2225"/>
      <c r="HK103" s="2225"/>
      <c r="HL103" s="2225"/>
      <c r="HM103" s="2225"/>
      <c r="HN103" s="2225"/>
      <c r="HO103" s="2225"/>
      <c r="HP103" s="2225"/>
      <c r="HQ103" s="2225"/>
      <c r="HR103" s="2225"/>
      <c r="HS103" s="2225"/>
      <c r="HT103" s="2225"/>
      <c r="HU103" s="2225"/>
      <c r="HV103" s="2225"/>
      <c r="HW103" s="2225"/>
      <c r="HX103" s="2225"/>
      <c r="HY103" s="2225"/>
      <c r="HZ103" s="2225"/>
      <c r="IA103" s="2218"/>
      <c r="IB103" s="2219"/>
      <c r="IC103" s="2220"/>
      <c r="ID103" s="2221"/>
      <c r="IE103" s="2221"/>
      <c r="IF103" s="2231" t="n">
        <f aca="false">'03.24 по датам'!IF103</f>
        <v>0</v>
      </c>
      <c r="IG103" s="2231" t="n">
        <f aca="false">'03.24 по датам'!IG103</f>
        <v>0</v>
      </c>
      <c r="IH103" s="2231" t="n">
        <f aca="false">'03.24 по датам'!IH103</f>
        <v>0</v>
      </c>
      <c r="II103" s="2232"/>
      <c r="IJ103" s="2233"/>
      <c r="IK103" s="1302"/>
      <c r="IL103" s="1302"/>
      <c r="IM103" s="2234" t="n">
        <f aca="false">'03.24 по датам'!IM103</f>
        <v>0</v>
      </c>
      <c r="IN103" s="2234" t="n">
        <f aca="false">'03.24 по датам'!IN103</f>
        <v>0</v>
      </c>
      <c r="IO103" s="2217" t="n">
        <f aca="false">'03.24 по датам'!IO103</f>
        <v>0</v>
      </c>
      <c r="IP103" s="2217" t="n">
        <f aca="false">'03.24 по датам'!IP103</f>
        <v>0</v>
      </c>
      <c r="IQ103" s="2217" t="n">
        <f aca="false">'03.24 по датам'!IQ103</f>
        <v>0</v>
      </c>
      <c r="IR103" s="2217" t="n">
        <f aca="false">'03.24 по датам'!IR103</f>
        <v>0</v>
      </c>
      <c r="IS103" s="2217" t="n">
        <f aca="false">'03.24 по датам'!IS103</f>
        <v>0</v>
      </c>
      <c r="IT103" s="2217" t="n">
        <f aca="false">'03.24 по датам'!IT103</f>
        <v>0</v>
      </c>
      <c r="IU103" s="2217" t="n">
        <f aca="false">'03.24 по датам'!IU103</f>
        <v>0</v>
      </c>
      <c r="IV103" s="2217" t="n">
        <f aca="false">'03.24 по датам'!IV103</f>
        <v>0</v>
      </c>
      <c r="IW103" s="2218"/>
      <c r="IX103" s="2219"/>
      <c r="IY103" s="2220"/>
      <c r="IZ103" s="2221"/>
      <c r="JA103" s="2221"/>
      <c r="JB103" s="2217" t="n">
        <f aca="false">'03.24 по датам'!JB103</f>
        <v>0</v>
      </c>
      <c r="JC103" s="2226"/>
      <c r="JD103" s="2217" t="n">
        <f aca="false">'03.24 по датам'!JD103</f>
        <v>0</v>
      </c>
      <c r="JE103" s="2221"/>
      <c r="JF103" s="2221"/>
      <c r="JG103" s="2231" t="n">
        <f aca="false">'03.24 по датам'!JG103</f>
        <v>0</v>
      </c>
      <c r="JH103" s="2231" t="n">
        <f aca="false">'03.24 по датам'!JH103</f>
        <v>0</v>
      </c>
      <c r="JI103" s="2231" t="n">
        <f aca="false">'03.24 по датам'!JI103</f>
        <v>0</v>
      </c>
      <c r="JJ103" s="2231" t="n">
        <f aca="false">'03.24 по датам'!JJ103</f>
        <v>0</v>
      </c>
      <c r="JK103" s="2270"/>
      <c r="JL103" s="1302"/>
      <c r="JM103" s="2236"/>
      <c r="JN103" s="2236"/>
      <c r="JO103" s="2237"/>
      <c r="JP103" s="2236"/>
      <c r="JQ103" s="2236"/>
      <c r="JR103" s="2237"/>
    </row>
    <row r="104" customFormat="false" ht="11.25" hidden="false" customHeight="true" outlineLevel="0" collapsed="false">
      <c r="A104" s="2056" t="n">
        <f aca="false">A100+1</f>
        <v>45375</v>
      </c>
      <c r="B104" s="2057" t="s">
        <v>662</v>
      </c>
      <c r="C104" s="2058" t="n">
        <f aca="false">'03.24 по датам'!C104</f>
        <v>0</v>
      </c>
      <c r="D104" s="2058" t="n">
        <f aca="false">'03.24 по датам'!D104</f>
        <v>0</v>
      </c>
      <c r="E104" s="2067" t="n">
        <f aca="false">'03.24 по датам'!E104</f>
        <v>0</v>
      </c>
      <c r="F104" s="2067" t="n">
        <f aca="false">'03.24 по датам'!F104</f>
        <v>0</v>
      </c>
      <c r="G104" s="2065" t="n">
        <f aca="false">'03.24 по датам'!G104</f>
        <v>0</v>
      </c>
      <c r="H104" s="2065" t="n">
        <f aca="false">'03.24 по датам'!H104</f>
        <v>0</v>
      </c>
      <c r="I104" s="2065" t="n">
        <f aca="false">'03.24 по датам'!I104</f>
        <v>0</v>
      </c>
      <c r="J104" s="2065" t="n">
        <f aca="false">'03.24 по датам'!J104</f>
        <v>0</v>
      </c>
      <c r="K104" s="2065" t="n">
        <f aca="false">'03.24 по датам'!K104</f>
        <v>0</v>
      </c>
      <c r="L104" s="2065" t="n">
        <f aca="false">'03.24 по датам'!L104</f>
        <v>0</v>
      </c>
      <c r="M104" s="2065" t="n">
        <f aca="false">'03.24 по датам'!M104</f>
        <v>0</v>
      </c>
      <c r="N104" s="2065" t="n">
        <f aca="false">'03.24 по датам'!N104</f>
        <v>0</v>
      </c>
      <c r="O104" s="2065" t="n">
        <f aca="false">'03.24 по датам'!O104</f>
        <v>0</v>
      </c>
      <c r="P104" s="2065" t="n">
        <f aca="false">'03.24 по датам'!P104</f>
        <v>0</v>
      </c>
      <c r="Q104" s="2065" t="n">
        <f aca="false">'03.24 по датам'!Q104</f>
        <v>0</v>
      </c>
      <c r="R104" s="2065" t="n">
        <f aca="false">'03.24 по датам'!R104</f>
        <v>0</v>
      </c>
      <c r="S104" s="2065" t="n">
        <f aca="false">'03.24 по датам'!S104</f>
        <v>0</v>
      </c>
      <c r="T104" s="2065" t="n">
        <f aca="false">'03.24 по датам'!T104</f>
        <v>0</v>
      </c>
      <c r="U104" s="2065" t="n">
        <f aca="false">'03.24 по датам'!U104</f>
        <v>0</v>
      </c>
      <c r="V104" s="2065" t="n">
        <f aca="false">'03.24 по датам'!V104</f>
        <v>0</v>
      </c>
      <c r="W104" s="2066" t="n">
        <f aca="false">'03.24 по датам'!W104</f>
        <v>0</v>
      </c>
      <c r="X104" s="2238"/>
      <c r="Y104" s="2239"/>
      <c r="Z104" s="2240"/>
      <c r="AA104" s="2062"/>
      <c r="AB104" s="2063"/>
      <c r="AC104" s="2241" t="n">
        <f aca="false">'03.24 по датам'!AC104</f>
        <v>0</v>
      </c>
      <c r="AD104" s="2241" t="n">
        <f aca="false">'03.24 по датам'!AD104</f>
        <v>0</v>
      </c>
      <c r="AE104" s="2241" t="n">
        <f aca="false">'03.24 по датам'!AE104</f>
        <v>0</v>
      </c>
      <c r="AF104" s="2092" t="n">
        <f aca="false">'03.24 по датам'!AF104</f>
        <v>0</v>
      </c>
      <c r="AG104" s="2092" t="n">
        <f aca="false">'03.24 по датам'!AG104</f>
        <v>0</v>
      </c>
      <c r="AH104" s="2092" t="n">
        <f aca="false">'03.24 по датам'!AH104</f>
        <v>0</v>
      </c>
      <c r="AI104" s="2092" t="n">
        <f aca="false">'03.24 по датам'!AI104</f>
        <v>0</v>
      </c>
      <c r="AJ104" s="2092" t="n">
        <f aca="false">'03.24 по датам'!AJ104</f>
        <v>0</v>
      </c>
      <c r="AK104" s="2092" t="n">
        <f aca="false">'03.24 по датам'!AK104</f>
        <v>0</v>
      </c>
      <c r="AL104" s="2092" t="n">
        <f aca="false">'03.24 по датам'!AL104</f>
        <v>0</v>
      </c>
      <c r="AM104" s="2092" t="n">
        <f aca="false">'03.24 по датам'!AM104</f>
        <v>0</v>
      </c>
      <c r="AN104" s="2092" t="n">
        <f aca="false">'03.24 по датам'!AN104</f>
        <v>0</v>
      </c>
      <c r="AO104" s="2287" t="n">
        <f aca="false">'03.24 по датам'!AO104</f>
        <v>0</v>
      </c>
      <c r="AP104" s="2242"/>
      <c r="AQ104" s="2243"/>
      <c r="AR104" s="2248"/>
      <c r="AS104" s="2062"/>
      <c r="AT104" s="2063"/>
      <c r="AU104" s="2064" t="str">
        <f aca="false">'03.24 по датам'!AU104</f>
        <v>Вынгапуровское</v>
      </c>
      <c r="AV104" s="2064" t="str">
        <f aca="false">'03.24 по датам'!AV104</f>
        <v>Восточно-Пякутинское</v>
      </c>
      <c r="AW104" s="2067" t="str">
        <f aca="false">'03.24 по датам'!AW104</f>
        <v>Ярайнерское</v>
      </c>
      <c r="AX104" s="2093" t="str">
        <f aca="false">'03.24 по датам'!AX104</f>
        <v>Вынгаяхинское</v>
      </c>
      <c r="AY104" s="2093" t="n">
        <f aca="false">'03.24 по датам'!AY104</f>
        <v>0</v>
      </c>
      <c r="AZ104" s="2093" t="n">
        <f aca="false">'03.24 по датам'!AZ104</f>
        <v>0</v>
      </c>
      <c r="BA104" s="2093" t="n">
        <f aca="false">'03.24 по датам'!BA104</f>
        <v>0</v>
      </c>
      <c r="BB104" s="2093" t="n">
        <f aca="false">'03.24 по датам'!BB104</f>
        <v>0</v>
      </c>
      <c r="BC104" s="2093" t="n">
        <f aca="false">'03.24 по датам'!BC104</f>
        <v>0</v>
      </c>
      <c r="BD104" s="2093" t="n">
        <f aca="false">'03.24 по датам'!BD104</f>
        <v>0</v>
      </c>
      <c r="BE104" s="2093" t="n">
        <f aca="false">'03.24 по датам'!BE104</f>
        <v>0</v>
      </c>
      <c r="BF104" s="2093" t="n">
        <f aca="false">'03.24 по датам'!BF104</f>
        <v>0</v>
      </c>
      <c r="BG104" s="2093" t="n">
        <f aca="false">'03.24 по датам'!BG104</f>
        <v>0</v>
      </c>
      <c r="BH104" s="2093" t="n">
        <f aca="false">'03.24 по датам'!BH104</f>
        <v>0</v>
      </c>
      <c r="BI104" s="2093" t="n">
        <f aca="false">'03.24 по датам'!BI104</f>
        <v>0</v>
      </c>
      <c r="BJ104" s="2093" t="n">
        <f aca="false">'03.24 по датам'!BJ104</f>
        <v>0</v>
      </c>
      <c r="BK104" s="2093" t="n">
        <f aca="false">'03.24 по датам'!BK104</f>
        <v>0</v>
      </c>
      <c r="BL104" s="2093" t="n">
        <f aca="false">'03.24 по датам'!BL104</f>
        <v>0</v>
      </c>
      <c r="BM104" s="2093" t="n">
        <f aca="false">'03.24 по датам'!BM104</f>
        <v>0</v>
      </c>
      <c r="BN104" s="2093" t="n">
        <f aca="false">'03.24 по датам'!BN104</f>
        <v>0</v>
      </c>
      <c r="BO104" s="2093" t="n">
        <f aca="false">'03.24 по датам'!BO104</f>
        <v>0</v>
      </c>
      <c r="BP104" s="2093" t="n">
        <f aca="false">'03.24 по датам'!BP104</f>
        <v>0</v>
      </c>
      <c r="BQ104" s="2094" t="n">
        <f aca="false">'03.24 по датам'!BQ104</f>
        <v>0</v>
      </c>
      <c r="BR104" s="2251"/>
      <c r="BS104" s="2252"/>
      <c r="BT104" s="2248"/>
      <c r="BU104" s="2062"/>
      <c r="BV104" s="2063"/>
      <c r="BW104" s="2083" t="n">
        <f aca="false">'03.24 по датам'!BW104</f>
        <v>0</v>
      </c>
      <c r="BX104" s="2083" t="n">
        <f aca="false">'03.24 по датам'!BX104</f>
        <v>0</v>
      </c>
      <c r="BY104" s="2083" t="n">
        <f aca="false">'03.24 по датам'!BY104</f>
        <v>0</v>
      </c>
      <c r="BZ104" s="2093" t="n">
        <f aca="false">'03.24 по датам'!BZ104</f>
        <v>0</v>
      </c>
      <c r="CA104" s="2093" t="n">
        <f aca="false">'03.24 по датам'!CA104</f>
        <v>0</v>
      </c>
      <c r="CB104" s="2093" t="n">
        <f aca="false">'03.24 по датам'!CB104</f>
        <v>0</v>
      </c>
      <c r="CC104" s="2093" t="n">
        <f aca="false">'03.24 по датам'!CC104</f>
        <v>0</v>
      </c>
      <c r="CD104" s="2093" t="n">
        <f aca="false">'03.24 по датам'!CD104</f>
        <v>0</v>
      </c>
      <c r="CE104" s="2093" t="n">
        <f aca="false">'03.24 по датам'!CE104</f>
        <v>0</v>
      </c>
      <c r="CF104" s="2093" t="n">
        <f aca="false">'03.24 по датам'!CF104</f>
        <v>0</v>
      </c>
      <c r="CG104" s="2093" t="n">
        <f aca="false">'03.24 по датам'!CG104</f>
        <v>0</v>
      </c>
      <c r="CH104" s="2093" t="n">
        <f aca="false">'03.24 по датам'!CH104</f>
        <v>0</v>
      </c>
      <c r="CI104" s="2094" t="n">
        <f aca="false">'03.24 по датам'!CI104</f>
        <v>0</v>
      </c>
      <c r="CJ104" s="2251"/>
      <c r="CK104" s="2252"/>
      <c r="CL104" s="2248"/>
      <c r="CM104" s="2062"/>
      <c r="CN104" s="2063"/>
      <c r="CO104" s="2063"/>
      <c r="CP104" s="2063"/>
      <c r="CQ104" s="2065" t="n">
        <f aca="false">'03.24 по датам'!CQ104</f>
        <v>0</v>
      </c>
      <c r="CR104" s="2065" t="n">
        <f aca="false">'03.24 по датам'!CR104</f>
        <v>0</v>
      </c>
      <c r="CS104" s="2065" t="n">
        <f aca="false">'03.24 по датам'!CS104</f>
        <v>0</v>
      </c>
      <c r="CT104" s="2065" t="n">
        <f aca="false">'03.24 по датам'!CT104</f>
        <v>0</v>
      </c>
      <c r="CU104" s="2065" t="n">
        <f aca="false">'03.24 по датам'!CU104</f>
        <v>0</v>
      </c>
      <c r="CV104" s="2065" t="n">
        <f aca="false">'03.24 по датам'!CV104</f>
        <v>0</v>
      </c>
      <c r="CW104" s="2065" t="n">
        <f aca="false">'03.24 по датам'!CW104</f>
        <v>0</v>
      </c>
      <c r="CX104" s="2065" t="n">
        <f aca="false">'03.24 по датам'!CX104</f>
        <v>0</v>
      </c>
      <c r="CY104" s="2065" t="n">
        <f aca="false">'03.24 по датам'!CY104</f>
        <v>0</v>
      </c>
      <c r="CZ104" s="2065" t="n">
        <f aca="false">'03.24 по датам'!CZ104</f>
        <v>0</v>
      </c>
      <c r="DA104" s="2065" t="n">
        <f aca="false">'03.24 по датам'!DA104</f>
        <v>0</v>
      </c>
      <c r="DB104" s="2065" t="n">
        <f aca="false">'03.24 по датам'!DB104</f>
        <v>0</v>
      </c>
      <c r="DC104" s="2066" t="n">
        <f aca="false">'03.24 по датам'!DC104</f>
        <v>0</v>
      </c>
      <c r="DD104" s="2238"/>
      <c r="DE104" s="2239"/>
      <c r="DF104" s="2240"/>
      <c r="DG104" s="2069"/>
      <c r="DH104" s="2070"/>
      <c r="DI104" s="2068" t="n">
        <f aca="false">'03.24 по датам'!DI104</f>
        <v>0</v>
      </c>
      <c r="DJ104" s="2065" t="n">
        <f aca="false">'03.24 по датам'!DJ104</f>
        <v>0</v>
      </c>
      <c r="DK104" s="2065" t="n">
        <f aca="false">'03.24 по датам'!DK104</f>
        <v>0</v>
      </c>
      <c r="DL104" s="2065" t="n">
        <f aca="false">'03.24 по датам'!DL104</f>
        <v>0</v>
      </c>
      <c r="DM104" s="2065" t="n">
        <f aca="false">'03.24 по датам'!DM104</f>
        <v>0</v>
      </c>
      <c r="DN104" s="2065" t="n">
        <f aca="false">'03.24 по датам'!DN104</f>
        <v>0</v>
      </c>
      <c r="DO104" s="2065" t="n">
        <f aca="false">'03.24 по датам'!DO104</f>
        <v>0</v>
      </c>
      <c r="DP104" s="2065" t="n">
        <f aca="false">'03.24 по датам'!DP104</f>
        <v>0</v>
      </c>
      <c r="DQ104" s="2065" t="n">
        <f aca="false">'03.24 по датам'!DQ104</f>
        <v>0</v>
      </c>
      <c r="DR104" s="2065" t="n">
        <f aca="false">'03.24 по датам'!DR104</f>
        <v>0</v>
      </c>
      <c r="DS104" s="2065" t="n">
        <f aca="false">'03.24 по датам'!DS104</f>
        <v>0</v>
      </c>
      <c r="DT104" s="2065" t="n">
        <f aca="false">'03.24 по датам'!DT104</f>
        <v>0</v>
      </c>
      <c r="DU104" s="2066" t="n">
        <f aca="false">'03.24 по датам'!DU104</f>
        <v>0</v>
      </c>
      <c r="DV104" s="2238"/>
      <c r="DW104" s="2239"/>
      <c r="DX104" s="2240"/>
      <c r="DY104" s="2069"/>
      <c r="DZ104" s="2070"/>
      <c r="EA104" s="2065" t="n">
        <f aca="false">'03.24 по датам'!EA104</f>
        <v>0</v>
      </c>
      <c r="EB104" s="2065" t="n">
        <f aca="false">'03.24 по датам'!EB104</f>
        <v>0</v>
      </c>
      <c r="EC104" s="2065" t="n">
        <f aca="false">'03.24 по датам'!EC104</f>
        <v>0</v>
      </c>
      <c r="ED104" s="2065" t="n">
        <f aca="false">'03.24 по датам'!ED104</f>
        <v>0</v>
      </c>
      <c r="EE104" s="2065" t="n">
        <f aca="false">'03.24 по датам'!EE104</f>
        <v>0</v>
      </c>
      <c r="EF104" s="2065" t="n">
        <f aca="false">'03.24 по датам'!EF104</f>
        <v>0</v>
      </c>
      <c r="EG104" s="2065" t="n">
        <f aca="false">'03.24 по датам'!EG104</f>
        <v>0</v>
      </c>
      <c r="EH104" s="2065" t="n">
        <f aca="false">'03.24 по датам'!EH104</f>
        <v>0</v>
      </c>
      <c r="EI104" s="2065" t="n">
        <f aca="false">'03.24 по датам'!EI104</f>
        <v>0</v>
      </c>
      <c r="EJ104" s="2065" t="n">
        <f aca="false">'03.24 по датам'!EJ104</f>
        <v>0</v>
      </c>
      <c r="EK104" s="2065" t="n">
        <f aca="false">'03.24 по датам'!EK104</f>
        <v>0</v>
      </c>
      <c r="EL104" s="2065" t="n">
        <f aca="false">'03.24 по датам'!EL104</f>
        <v>0</v>
      </c>
      <c r="EM104" s="2065" t="n">
        <f aca="false">'03.24 по датам'!EM104</f>
        <v>0</v>
      </c>
      <c r="EN104" s="2065" t="n">
        <f aca="false">'03.24 по датам'!EN104</f>
        <v>0</v>
      </c>
      <c r="EO104" s="2065" t="n">
        <f aca="false">'03.24 по датам'!EO104</f>
        <v>0</v>
      </c>
      <c r="EP104" s="2065" t="n">
        <f aca="false">'03.24 по датам'!EP104</f>
        <v>0</v>
      </c>
      <c r="EQ104" s="2065" t="n">
        <f aca="false">'03.24 по датам'!EQ104</f>
        <v>0</v>
      </c>
      <c r="ER104" s="2065" t="n">
        <f aca="false">'03.24 по датам'!ER104</f>
        <v>0</v>
      </c>
      <c r="ES104" s="2065" t="n">
        <f aca="false">'03.24 по датам'!ES104</f>
        <v>0</v>
      </c>
      <c r="ET104" s="2065" t="n">
        <f aca="false">'03.24 по датам'!ET104</f>
        <v>0</v>
      </c>
      <c r="EU104" s="2065" t="n">
        <f aca="false">'03.24 по датам'!EU104</f>
        <v>0</v>
      </c>
      <c r="EV104" s="2065" t="n">
        <f aca="false">'03.24 по датам'!EV104</f>
        <v>0</v>
      </c>
      <c r="EW104" s="2065" t="n">
        <f aca="false">'03.24 по датам'!EW104</f>
        <v>0</v>
      </c>
      <c r="EX104" s="2065" t="n">
        <f aca="false">'03.24 по датам'!EX104</f>
        <v>0</v>
      </c>
      <c r="EY104" s="2066" t="n">
        <f aca="false">'03.24 по датам'!EY104</f>
        <v>0</v>
      </c>
      <c r="EZ104" s="2238"/>
      <c r="FA104" s="2239"/>
      <c r="FB104" s="2240"/>
      <c r="FC104" s="2069"/>
      <c r="FD104" s="2070"/>
      <c r="FE104" s="2065" t="n">
        <f aca="false">'03.24 по датам'!FE104</f>
        <v>0</v>
      </c>
      <c r="FF104" s="2065" t="n">
        <f aca="false">'03.24 по датам'!FF104</f>
        <v>0</v>
      </c>
      <c r="FG104" s="2065" t="n">
        <f aca="false">'03.24 по датам'!FG104</f>
        <v>0</v>
      </c>
      <c r="FH104" s="2065" t="n">
        <f aca="false">'03.24 по датам'!FH104</f>
        <v>0</v>
      </c>
      <c r="FI104" s="2065" t="n">
        <f aca="false">'03.24 по датам'!FI104</f>
        <v>0</v>
      </c>
      <c r="FJ104" s="2065" t="n">
        <f aca="false">'03.24 по датам'!FJ104</f>
        <v>0</v>
      </c>
      <c r="FK104" s="2065" t="n">
        <f aca="false">'03.24 по датам'!FK104</f>
        <v>0</v>
      </c>
      <c r="FL104" s="2065" t="n">
        <f aca="false">'03.24 по датам'!FL104</f>
        <v>0</v>
      </c>
      <c r="FM104" s="2065" t="n">
        <f aca="false">'03.24 по датам'!FM104</f>
        <v>0</v>
      </c>
      <c r="FN104" s="2066" t="n">
        <f aca="false">'03.24 по датам'!FN104</f>
        <v>0</v>
      </c>
      <c r="FO104" s="2238"/>
      <c r="FP104" s="2239"/>
      <c r="FQ104" s="2240"/>
      <c r="FR104" s="2069"/>
      <c r="FS104" s="2070"/>
      <c r="FT104" s="2274"/>
      <c r="FU104" s="2274"/>
      <c r="FV104" s="2274"/>
      <c r="FW104" s="2274"/>
      <c r="FX104" s="2274"/>
      <c r="FY104" s="2274"/>
      <c r="FZ104" s="2274"/>
      <c r="GA104" s="2274"/>
      <c r="GB104" s="2274"/>
      <c r="GC104" s="2274"/>
      <c r="GD104" s="2274"/>
      <c r="GE104" s="2274"/>
      <c r="GF104" s="2274"/>
      <c r="GG104" s="2274"/>
      <c r="GH104" s="2274"/>
      <c r="GI104" s="2274"/>
      <c r="GJ104" s="2274"/>
      <c r="GK104" s="2274"/>
      <c r="GL104" s="2274"/>
      <c r="GM104" s="2274"/>
      <c r="GN104" s="2274"/>
      <c r="GO104" s="2274"/>
      <c r="GP104" s="2274"/>
      <c r="GQ104" s="2274"/>
      <c r="GR104" s="2274"/>
      <c r="GS104" s="2275"/>
      <c r="GT104" s="2238"/>
      <c r="GU104" s="2239"/>
      <c r="GV104" s="2240"/>
      <c r="GW104" s="2076"/>
      <c r="GX104" s="2063"/>
      <c r="GY104" s="2062"/>
      <c r="GZ104" s="2077" t="n">
        <f aca="false">'03.24 по датам'!GZ104</f>
        <v>0</v>
      </c>
      <c r="HA104" s="2078" t="n">
        <f aca="false">'03.24 по датам'!HA104</f>
        <v>0</v>
      </c>
      <c r="HB104" s="2272"/>
      <c r="HC104" s="2080"/>
      <c r="HD104" s="2247" t="n">
        <f aca="false">'03.24 по датам'!HD104</f>
        <v>0</v>
      </c>
      <c r="HE104" s="2272"/>
      <c r="HF104" s="2082"/>
      <c r="HG104" s="2068"/>
      <c r="HH104" s="2068"/>
      <c r="HI104" s="2273"/>
      <c r="HJ104" s="2274"/>
      <c r="HK104" s="2274"/>
      <c r="HL104" s="2274"/>
      <c r="HM104" s="2274"/>
      <c r="HN104" s="2274"/>
      <c r="HO104" s="2274"/>
      <c r="HP104" s="2274"/>
      <c r="HQ104" s="2274"/>
      <c r="HR104" s="2274"/>
      <c r="HS104" s="2274"/>
      <c r="HT104" s="2274"/>
      <c r="HU104" s="2274"/>
      <c r="HV104" s="2274"/>
      <c r="HW104" s="2274"/>
      <c r="HX104" s="2274"/>
      <c r="HY104" s="2274"/>
      <c r="HZ104" s="2275"/>
      <c r="IA104" s="2238"/>
      <c r="IB104" s="2239"/>
      <c r="IC104" s="2240"/>
      <c r="ID104" s="2062"/>
      <c r="IE104" s="2076"/>
      <c r="IF104" s="2085" t="n">
        <f aca="false">'03.24 по датам'!IF104</f>
        <v>0</v>
      </c>
      <c r="IG104" s="2085" t="n">
        <f aca="false">'03.24 по датам'!IG104</f>
        <v>0</v>
      </c>
      <c r="IH104" s="2086" t="n">
        <f aca="false">'03.24 по датам'!IH104</f>
        <v>0</v>
      </c>
      <c r="II104" s="2249"/>
      <c r="IJ104" s="2250"/>
      <c r="IK104" s="2089"/>
      <c r="IL104" s="2090"/>
      <c r="IM104" s="2091" t="n">
        <f aca="false">'03.24 по датам'!IM104</f>
        <v>0</v>
      </c>
      <c r="IN104" s="2092" t="n">
        <f aca="false">'03.24 по датам'!IN104</f>
        <v>0</v>
      </c>
      <c r="IO104" s="2093" t="n">
        <f aca="false">'03.24 по датам'!IO104</f>
        <v>0</v>
      </c>
      <c r="IP104" s="2093" t="n">
        <f aca="false">'03.24 по датам'!IP104</f>
        <v>0</v>
      </c>
      <c r="IQ104" s="2093" t="n">
        <f aca="false">'03.24 по датам'!IQ104</f>
        <v>0</v>
      </c>
      <c r="IR104" s="2093" t="n">
        <f aca="false">'03.24 по датам'!IR104</f>
        <v>0</v>
      </c>
      <c r="IS104" s="2093" t="n">
        <f aca="false">'03.24 по датам'!IS104</f>
        <v>0</v>
      </c>
      <c r="IT104" s="2093" t="n">
        <f aca="false">'03.24 по датам'!IT104</f>
        <v>0</v>
      </c>
      <c r="IU104" s="2093" t="n">
        <f aca="false">'03.24 по датам'!IU104</f>
        <v>0</v>
      </c>
      <c r="IV104" s="2094" t="n">
        <f aca="false">'03.24 по датам'!IV104</f>
        <v>0</v>
      </c>
      <c r="IW104" s="2251"/>
      <c r="IX104" s="2252"/>
      <c r="IY104" s="2253"/>
      <c r="IZ104" s="2062"/>
      <c r="JA104" s="2063"/>
      <c r="JB104" s="2098" t="n">
        <f aca="false">'03.24 по датам'!JB104</f>
        <v>0</v>
      </c>
      <c r="JC104" s="2245"/>
      <c r="JD104" s="2100" t="n">
        <f aca="false">'03.24 по датам'!JD104</f>
        <v>0</v>
      </c>
      <c r="JE104" s="2101"/>
      <c r="JF104" s="2102"/>
      <c r="JG104" s="2254" t="n">
        <f aca="false">'03.24 по датам'!JG104</f>
        <v>0</v>
      </c>
      <c r="JH104" s="2254" t="n">
        <f aca="false">'03.24 по датам'!JH104</f>
        <v>0</v>
      </c>
      <c r="JI104" s="2254" t="n">
        <f aca="false">'03.24 по датам'!JI104</f>
        <v>0</v>
      </c>
      <c r="JJ104" s="2291" t="n">
        <f aca="false">'03.24 по датам'!JJ104</f>
        <v>0</v>
      </c>
      <c r="JK104" s="2292"/>
      <c r="JL104" s="2106"/>
      <c r="JM104" s="2107" t="e">
        <f aca="false">JM$4:JM$4+SUMIF($C$5:JL$5,"Нараст. баланс",$C106:JL106)+SUMIF($C$7:JH$7,"Итого (с ВНР)",$C106:JH106)-SUMIF($C$5:JL$5,"Геол. снижение,  т/сут",$C106:JL106)-SUMIF(JJ$7:JL$7,"Итого",JJ106:JL106)-SUMIF($C$7:JL$7,"Итого (с ВСП)",$C106:JL106)</f>
        <v>#VALUE!</v>
      </c>
      <c r="JN104" s="2108"/>
      <c r="JO104" s="2256" t="e">
        <f aca="false">'03.24 НГДП по датам'!CA104:CA106</f>
        <v>#VALUE!</v>
      </c>
      <c r="JP104" s="2110"/>
      <c r="JQ104" s="2111"/>
      <c r="JR104" s="2257"/>
    </row>
    <row r="105" customFormat="false" ht="11.25" hidden="false" customHeight="true" outlineLevel="0" collapsed="false">
      <c r="A105" s="2056"/>
      <c r="B105" s="2113" t="s">
        <v>663</v>
      </c>
      <c r="C105" s="2114" t="n">
        <f aca="false">'03.24 по датам'!C105</f>
        <v>0</v>
      </c>
      <c r="D105" s="2114" t="n">
        <f aca="false">'03.24 по датам'!D105</f>
        <v>0</v>
      </c>
      <c r="E105" s="2123" t="n">
        <f aca="false">'03.24 по датам'!E105</f>
        <v>0</v>
      </c>
      <c r="F105" s="2123" t="n">
        <f aca="false">'03.24 по датам'!F105</f>
        <v>0</v>
      </c>
      <c r="G105" s="2121" t="n">
        <f aca="false">'03.24 по датам'!G105</f>
        <v>0</v>
      </c>
      <c r="H105" s="2121" t="n">
        <f aca="false">'03.24 по датам'!H105</f>
        <v>0</v>
      </c>
      <c r="I105" s="2121" t="n">
        <f aca="false">'03.24 по датам'!I105</f>
        <v>0</v>
      </c>
      <c r="J105" s="2121" t="n">
        <f aca="false">'03.24 по датам'!J105</f>
        <v>0</v>
      </c>
      <c r="K105" s="2121" t="n">
        <f aca="false">'03.24 по датам'!K105</f>
        <v>0</v>
      </c>
      <c r="L105" s="2121" t="n">
        <f aca="false">'03.24 по датам'!L105</f>
        <v>0</v>
      </c>
      <c r="M105" s="2121" t="n">
        <f aca="false">'03.24 по датам'!M105</f>
        <v>0</v>
      </c>
      <c r="N105" s="2121" t="n">
        <f aca="false">'03.24 по датам'!N105</f>
        <v>0</v>
      </c>
      <c r="O105" s="2121" t="n">
        <f aca="false">'03.24 по датам'!O105</f>
        <v>0</v>
      </c>
      <c r="P105" s="2121" t="n">
        <f aca="false">'03.24 по датам'!P105</f>
        <v>0</v>
      </c>
      <c r="Q105" s="2121" t="n">
        <f aca="false">'03.24 по датам'!Q105</f>
        <v>0</v>
      </c>
      <c r="R105" s="2121" t="n">
        <f aca="false">'03.24 по датам'!R105</f>
        <v>0</v>
      </c>
      <c r="S105" s="2121" t="n">
        <f aca="false">'03.24 по датам'!S105</f>
        <v>0</v>
      </c>
      <c r="T105" s="2121" t="n">
        <f aca="false">'03.24 по датам'!T105</f>
        <v>0</v>
      </c>
      <c r="U105" s="2121" t="n">
        <f aca="false">'03.24 по датам'!U105</f>
        <v>0</v>
      </c>
      <c r="V105" s="2121" t="n">
        <f aca="false">'03.24 по датам'!V105</f>
        <v>0</v>
      </c>
      <c r="W105" s="2122" t="n">
        <f aca="false">'03.24 по датам'!W105</f>
        <v>0</v>
      </c>
      <c r="X105" s="2115"/>
      <c r="Y105" s="2116"/>
      <c r="Z105" s="2117"/>
      <c r="AA105" s="2118" t="n">
        <f aca="false">COUNTIF(C105:Z105,"&gt;"&amp;0)</f>
        <v>0</v>
      </c>
      <c r="AB105" s="2119"/>
      <c r="AC105" s="2258" t="n">
        <f aca="false">'03.24 по датам'!AC105</f>
        <v>0</v>
      </c>
      <c r="AD105" s="2258" t="n">
        <f aca="false">'03.24 по датам'!AD105</f>
        <v>0</v>
      </c>
      <c r="AE105" s="2258" t="n">
        <f aca="false">'03.24 по датам'!AE105</f>
        <v>0</v>
      </c>
      <c r="AF105" s="2150" t="n">
        <f aca="false">'03.24 по датам'!AF105</f>
        <v>0</v>
      </c>
      <c r="AG105" s="2150" t="n">
        <f aca="false">'03.24 по датам'!AG105</f>
        <v>0</v>
      </c>
      <c r="AH105" s="2150" t="n">
        <f aca="false">'03.24 по датам'!AH105</f>
        <v>0</v>
      </c>
      <c r="AI105" s="2150" t="n">
        <f aca="false">'03.24 по датам'!AI105</f>
        <v>0</v>
      </c>
      <c r="AJ105" s="2150" t="n">
        <f aca="false">'03.24 по датам'!AJ105</f>
        <v>0</v>
      </c>
      <c r="AK105" s="2150" t="n">
        <f aca="false">'03.24 по датам'!AK105</f>
        <v>0</v>
      </c>
      <c r="AL105" s="2150" t="n">
        <f aca="false">'03.24 по датам'!AL105</f>
        <v>0</v>
      </c>
      <c r="AM105" s="2150" t="n">
        <f aca="false">'03.24 по датам'!AM105</f>
        <v>0</v>
      </c>
      <c r="AN105" s="2150" t="n">
        <f aca="false">'03.24 по датам'!AN105</f>
        <v>0</v>
      </c>
      <c r="AO105" s="2289" t="n">
        <f aca="false">'03.24 по датам'!AO105</f>
        <v>0</v>
      </c>
      <c r="AP105" s="2130"/>
      <c r="AQ105" s="2131"/>
      <c r="AR105" s="2262"/>
      <c r="AS105" s="2118" t="n">
        <f aca="false">COUNTIF(AC106:AR106,"&gt;"&amp;0)</f>
        <v>0</v>
      </c>
      <c r="AT105" s="2119"/>
      <c r="AU105" s="2120" t="n">
        <f aca="false">'03.24 по датам'!AU105</f>
        <v>6090</v>
      </c>
      <c r="AV105" s="2120" t="n">
        <f aca="false">'03.24 по датам'!AV105</f>
        <v>6000</v>
      </c>
      <c r="AW105" s="2123" t="str">
        <f aca="false">'03.24 по датам'!AW105</f>
        <v>401Г</v>
      </c>
      <c r="AX105" s="2151" t="n">
        <f aca="false">'03.24 по датам'!AX105</f>
        <v>2411</v>
      </c>
      <c r="AY105" s="2151" t="n">
        <f aca="false">'03.24 по датам'!AY105</f>
        <v>0</v>
      </c>
      <c r="AZ105" s="2151" t="n">
        <f aca="false">'03.24 по датам'!AZ105</f>
        <v>0</v>
      </c>
      <c r="BA105" s="2151" t="n">
        <f aca="false">'03.24 по датам'!BA105</f>
        <v>0</v>
      </c>
      <c r="BB105" s="2151" t="n">
        <f aca="false">'03.24 по датам'!BB105</f>
        <v>0</v>
      </c>
      <c r="BC105" s="2151" t="n">
        <f aca="false">'03.24 по датам'!BC105</f>
        <v>0</v>
      </c>
      <c r="BD105" s="2151" t="n">
        <f aca="false">'03.24 по датам'!BD105</f>
        <v>0</v>
      </c>
      <c r="BE105" s="2151" t="n">
        <f aca="false">'03.24 по датам'!BE105</f>
        <v>0</v>
      </c>
      <c r="BF105" s="2151" t="n">
        <f aca="false">'03.24 по датам'!BF105</f>
        <v>0</v>
      </c>
      <c r="BG105" s="2151" t="n">
        <f aca="false">'03.24 по датам'!BG105</f>
        <v>0</v>
      </c>
      <c r="BH105" s="2151" t="n">
        <f aca="false">'03.24 по датам'!BH105</f>
        <v>0</v>
      </c>
      <c r="BI105" s="2151" t="n">
        <f aca="false">'03.24 по датам'!BI105</f>
        <v>0</v>
      </c>
      <c r="BJ105" s="2151" t="n">
        <f aca="false">'03.24 по датам'!BJ105</f>
        <v>0</v>
      </c>
      <c r="BK105" s="2151" t="n">
        <f aca="false">'03.24 по датам'!BK105</f>
        <v>0</v>
      </c>
      <c r="BL105" s="2151" t="n">
        <f aca="false">'03.24 по датам'!BL105</f>
        <v>0</v>
      </c>
      <c r="BM105" s="2151" t="n">
        <f aca="false">'03.24 по датам'!BM105</f>
        <v>0</v>
      </c>
      <c r="BN105" s="2151" t="n">
        <f aca="false">'03.24 по датам'!BN105</f>
        <v>0</v>
      </c>
      <c r="BO105" s="2151" t="n">
        <f aca="false">'03.24 по датам'!BO105</f>
        <v>0</v>
      </c>
      <c r="BP105" s="2151" t="n">
        <f aca="false">'03.24 по датам'!BP105</f>
        <v>0</v>
      </c>
      <c r="BQ105" s="2152" t="n">
        <f aca="false">'03.24 по датам'!BQ105</f>
        <v>0</v>
      </c>
      <c r="BR105" s="2153"/>
      <c r="BS105" s="2154"/>
      <c r="BT105" s="2262"/>
      <c r="BU105" s="2118" t="n">
        <f aca="false">COUNTIF(AU106:BT106,"&gt;"&amp;0)</f>
        <v>4</v>
      </c>
      <c r="BV105" s="2119"/>
      <c r="BW105" s="2140" t="n">
        <f aca="false">'03.24 по датам'!BW105</f>
        <v>0</v>
      </c>
      <c r="BX105" s="2140" t="n">
        <f aca="false">'03.24 по датам'!BX105</f>
        <v>0</v>
      </c>
      <c r="BY105" s="2140" t="n">
        <f aca="false">'03.24 по датам'!BY105</f>
        <v>0</v>
      </c>
      <c r="BZ105" s="2151" t="n">
        <f aca="false">'03.24 по датам'!BZ105</f>
        <v>0</v>
      </c>
      <c r="CA105" s="2151" t="n">
        <f aca="false">'03.24 по датам'!CA105</f>
        <v>0</v>
      </c>
      <c r="CB105" s="2151" t="n">
        <f aca="false">'03.24 по датам'!CB105</f>
        <v>0</v>
      </c>
      <c r="CC105" s="2151" t="n">
        <f aca="false">'03.24 по датам'!CC105</f>
        <v>0</v>
      </c>
      <c r="CD105" s="2151" t="n">
        <f aca="false">'03.24 по датам'!CD105</f>
        <v>0</v>
      </c>
      <c r="CE105" s="2151" t="n">
        <f aca="false">'03.24 по датам'!CE105</f>
        <v>0</v>
      </c>
      <c r="CF105" s="2151" t="n">
        <f aca="false">'03.24 по датам'!CF105</f>
        <v>0</v>
      </c>
      <c r="CG105" s="2151" t="n">
        <f aca="false">'03.24 по датам'!CG105</f>
        <v>0</v>
      </c>
      <c r="CH105" s="2151" t="n">
        <f aca="false">'03.24 по датам'!CH105</f>
        <v>0</v>
      </c>
      <c r="CI105" s="2152" t="n">
        <f aca="false">'03.24 по датам'!CI105</f>
        <v>0</v>
      </c>
      <c r="CJ105" s="2153"/>
      <c r="CK105" s="2154"/>
      <c r="CL105" s="2262"/>
      <c r="CM105" s="2118" t="n">
        <f aca="false">COUNTIF(BW106:CL106,"&gt;"&amp;0)</f>
        <v>0</v>
      </c>
      <c r="CN105" s="2119"/>
      <c r="CO105" s="2119" t="n">
        <f aca="false">AA105+AS105+BU105+CM105</f>
        <v>4</v>
      </c>
      <c r="CP105" s="2119"/>
      <c r="CQ105" s="2121" t="n">
        <f aca="false">'03.24 по датам'!CQ105</f>
        <v>0</v>
      </c>
      <c r="CR105" s="2121" t="n">
        <f aca="false">'03.24 по датам'!CR105</f>
        <v>0</v>
      </c>
      <c r="CS105" s="2121" t="n">
        <f aca="false">'03.24 по датам'!CS105</f>
        <v>0</v>
      </c>
      <c r="CT105" s="2121" t="n">
        <f aca="false">'03.24 по датам'!CT105</f>
        <v>0</v>
      </c>
      <c r="CU105" s="2121" t="n">
        <f aca="false">'03.24 по датам'!CU105</f>
        <v>0</v>
      </c>
      <c r="CV105" s="2121" t="n">
        <f aca="false">'03.24 по датам'!CV105</f>
        <v>0</v>
      </c>
      <c r="CW105" s="2121" t="n">
        <f aca="false">'03.24 по датам'!CW105</f>
        <v>0</v>
      </c>
      <c r="CX105" s="2121" t="n">
        <f aca="false">'03.24 по датам'!CX105</f>
        <v>0</v>
      </c>
      <c r="CY105" s="2121" t="n">
        <f aca="false">'03.24 по датам'!CY105</f>
        <v>0</v>
      </c>
      <c r="CZ105" s="2121" t="n">
        <f aca="false">'03.24 по датам'!CZ105</f>
        <v>0</v>
      </c>
      <c r="DA105" s="2121" t="n">
        <f aca="false">'03.24 по датам'!DA105</f>
        <v>0</v>
      </c>
      <c r="DB105" s="2121" t="n">
        <f aca="false">'03.24 по датам'!DB105</f>
        <v>0</v>
      </c>
      <c r="DC105" s="2122" t="n">
        <f aca="false">'03.24 по датам'!DC105</f>
        <v>0</v>
      </c>
      <c r="DD105" s="2115"/>
      <c r="DE105" s="2116"/>
      <c r="DF105" s="2117"/>
      <c r="DG105" s="2125" t="n">
        <f aca="false">SUBTOTAL(9,CQ107:DF107)</f>
        <v>0</v>
      </c>
      <c r="DH105" s="2126"/>
      <c r="DI105" s="2124" t="n">
        <f aca="false">'03.24 по датам'!DI105</f>
        <v>0</v>
      </c>
      <c r="DJ105" s="2121" t="n">
        <f aca="false">'03.24 по датам'!DJ105</f>
        <v>0</v>
      </c>
      <c r="DK105" s="2121" t="n">
        <f aca="false">'03.24 по датам'!DK105</f>
        <v>0</v>
      </c>
      <c r="DL105" s="2121" t="n">
        <f aca="false">'03.24 по датам'!DL105</f>
        <v>0</v>
      </c>
      <c r="DM105" s="2121" t="n">
        <f aca="false">'03.24 по датам'!DM105</f>
        <v>0</v>
      </c>
      <c r="DN105" s="2121" t="n">
        <f aca="false">'03.24 по датам'!DN105</f>
        <v>0</v>
      </c>
      <c r="DO105" s="2121" t="n">
        <f aca="false">'03.24 по датам'!DO105</f>
        <v>0</v>
      </c>
      <c r="DP105" s="2121" t="n">
        <f aca="false">'03.24 по датам'!DP105</f>
        <v>0</v>
      </c>
      <c r="DQ105" s="2121" t="n">
        <f aca="false">'03.24 по датам'!DQ105</f>
        <v>0</v>
      </c>
      <c r="DR105" s="2121" t="n">
        <f aca="false">'03.24 по датам'!DR105</f>
        <v>0</v>
      </c>
      <c r="DS105" s="2121" t="n">
        <f aca="false">'03.24 по датам'!DS105</f>
        <v>0</v>
      </c>
      <c r="DT105" s="2121" t="n">
        <f aca="false">'03.24 по датам'!DT105</f>
        <v>0</v>
      </c>
      <c r="DU105" s="2122" t="n">
        <f aca="false">'03.24 по датам'!DU105</f>
        <v>0</v>
      </c>
      <c r="DV105" s="2115"/>
      <c r="DW105" s="2116"/>
      <c r="DX105" s="2117"/>
      <c r="DY105" s="2125" t="n">
        <f aca="false">COUNTIF(DI106:DX106,"&gt;"&amp;0)</f>
        <v>0</v>
      </c>
      <c r="DZ105" s="2126"/>
      <c r="EA105" s="2121" t="n">
        <f aca="false">'03.24 по датам'!EA105</f>
        <v>0</v>
      </c>
      <c r="EB105" s="2121" t="n">
        <f aca="false">'03.24 по датам'!EB105</f>
        <v>0</v>
      </c>
      <c r="EC105" s="2121" t="n">
        <f aca="false">'03.24 по датам'!EC105</f>
        <v>0</v>
      </c>
      <c r="ED105" s="2121" t="n">
        <f aca="false">'03.24 по датам'!ED105</f>
        <v>0</v>
      </c>
      <c r="EE105" s="2121" t="n">
        <f aca="false">'03.24 по датам'!EE105</f>
        <v>0</v>
      </c>
      <c r="EF105" s="2121" t="n">
        <f aca="false">'03.24 по датам'!EF105</f>
        <v>0</v>
      </c>
      <c r="EG105" s="2121" t="n">
        <f aca="false">'03.24 по датам'!EG105</f>
        <v>0</v>
      </c>
      <c r="EH105" s="2121" t="n">
        <f aca="false">'03.24 по датам'!EH105</f>
        <v>0</v>
      </c>
      <c r="EI105" s="2121" t="n">
        <f aca="false">'03.24 по датам'!EI105</f>
        <v>0</v>
      </c>
      <c r="EJ105" s="2121" t="n">
        <f aca="false">'03.24 по датам'!EJ105</f>
        <v>0</v>
      </c>
      <c r="EK105" s="2121" t="n">
        <f aca="false">'03.24 по датам'!EK105</f>
        <v>0</v>
      </c>
      <c r="EL105" s="2121" t="n">
        <f aca="false">'03.24 по датам'!EL105</f>
        <v>0</v>
      </c>
      <c r="EM105" s="2121" t="n">
        <f aca="false">'03.24 по датам'!EM105</f>
        <v>0</v>
      </c>
      <c r="EN105" s="2121" t="n">
        <f aca="false">'03.24 по датам'!EN105</f>
        <v>0</v>
      </c>
      <c r="EO105" s="2121" t="n">
        <f aca="false">'03.24 по датам'!EO105</f>
        <v>0</v>
      </c>
      <c r="EP105" s="2121" t="n">
        <f aca="false">'03.24 по датам'!EP105</f>
        <v>0</v>
      </c>
      <c r="EQ105" s="2121" t="n">
        <f aca="false">'03.24 по датам'!EQ105</f>
        <v>0</v>
      </c>
      <c r="ER105" s="2121" t="n">
        <f aca="false">'03.24 по датам'!ER105</f>
        <v>0</v>
      </c>
      <c r="ES105" s="2121" t="n">
        <f aca="false">'03.24 по датам'!ES105</f>
        <v>0</v>
      </c>
      <c r="ET105" s="2121" t="n">
        <f aca="false">'03.24 по датам'!ET105</f>
        <v>0</v>
      </c>
      <c r="EU105" s="2121" t="n">
        <f aca="false">'03.24 по датам'!EU105</f>
        <v>0</v>
      </c>
      <c r="EV105" s="2121" t="n">
        <f aca="false">'03.24 по датам'!EV105</f>
        <v>0</v>
      </c>
      <c r="EW105" s="2121" t="n">
        <f aca="false">'03.24 по датам'!EW105</f>
        <v>0</v>
      </c>
      <c r="EX105" s="2121" t="n">
        <f aca="false">'03.24 по датам'!EX105</f>
        <v>0</v>
      </c>
      <c r="EY105" s="2122" t="n">
        <f aca="false">'03.24 по датам'!EY105</f>
        <v>0</v>
      </c>
      <c r="EZ105" s="2115"/>
      <c r="FA105" s="2116"/>
      <c r="FB105" s="2117"/>
      <c r="FC105" s="2125" t="n">
        <f aca="false">COUNTIF(EA106:FB106,"&gt;"&amp;0)</f>
        <v>0</v>
      </c>
      <c r="FD105" s="2126"/>
      <c r="FE105" s="2121" t="n">
        <f aca="false">'03.24 по датам'!FE105</f>
        <v>0</v>
      </c>
      <c r="FF105" s="2121" t="n">
        <f aca="false">'03.24 по датам'!FF105</f>
        <v>0</v>
      </c>
      <c r="FG105" s="2121" t="n">
        <f aca="false">'03.24 по датам'!FG105</f>
        <v>0</v>
      </c>
      <c r="FH105" s="2121" t="n">
        <f aca="false">'03.24 по датам'!FH105</f>
        <v>0</v>
      </c>
      <c r="FI105" s="2121" t="n">
        <f aca="false">'03.24 по датам'!FI105</f>
        <v>0</v>
      </c>
      <c r="FJ105" s="2121" t="n">
        <f aca="false">'03.24 по датам'!FJ105</f>
        <v>0</v>
      </c>
      <c r="FK105" s="2121" t="n">
        <f aca="false">'03.24 по датам'!FK105</f>
        <v>0</v>
      </c>
      <c r="FL105" s="2121" t="n">
        <f aca="false">'03.24 по датам'!FL105</f>
        <v>0</v>
      </c>
      <c r="FM105" s="2121" t="n">
        <f aca="false">'03.24 по датам'!FM105</f>
        <v>0</v>
      </c>
      <c r="FN105" s="2122" t="n">
        <f aca="false">'03.24 по датам'!FN105</f>
        <v>0</v>
      </c>
      <c r="FO105" s="2115"/>
      <c r="FP105" s="2116"/>
      <c r="FQ105" s="2117"/>
      <c r="FR105" s="2125" t="n">
        <f aca="false">COUNTIF(FE106:FQ106,"&gt;"&amp;0)</f>
        <v>0</v>
      </c>
      <c r="FS105" s="2126"/>
      <c r="FT105" s="2279"/>
      <c r="FU105" s="2279"/>
      <c r="FV105" s="2279"/>
      <c r="FW105" s="2279"/>
      <c r="FX105" s="2279"/>
      <c r="FY105" s="2279"/>
      <c r="FZ105" s="2279"/>
      <c r="GA105" s="2279"/>
      <c r="GB105" s="2279"/>
      <c r="GC105" s="2279"/>
      <c r="GD105" s="2279"/>
      <c r="GE105" s="2279"/>
      <c r="GF105" s="2279"/>
      <c r="GG105" s="2279"/>
      <c r="GH105" s="2279"/>
      <c r="GI105" s="2279"/>
      <c r="GJ105" s="2279"/>
      <c r="GK105" s="2279"/>
      <c r="GL105" s="2279"/>
      <c r="GM105" s="2279"/>
      <c r="GN105" s="2279"/>
      <c r="GO105" s="2279"/>
      <c r="GP105" s="2279"/>
      <c r="GQ105" s="2279"/>
      <c r="GR105" s="2279"/>
      <c r="GS105" s="2280"/>
      <c r="GT105" s="2115"/>
      <c r="GU105" s="2116"/>
      <c r="GV105" s="2117"/>
      <c r="GW105" s="2132" t="n">
        <f aca="false">SUBTOTAL(9,FT107:GV107)</f>
        <v>0</v>
      </c>
      <c r="GX105" s="2119" t="n">
        <f aca="false">SUBTOTAL(9,FT107:GV107)</f>
        <v>0</v>
      </c>
      <c r="GY105" s="2133"/>
      <c r="GZ105" s="2134" t="n">
        <f aca="false">'03.24 по датам'!GZ105</f>
        <v>0</v>
      </c>
      <c r="HA105" s="2135" t="n">
        <f aca="false">'03.24 по датам'!HA105</f>
        <v>0</v>
      </c>
      <c r="HB105" s="2136"/>
      <c r="HC105" s="2137"/>
      <c r="HD105" s="2261" t="n">
        <f aca="false">'03.24 по датам'!HD105</f>
        <v>0</v>
      </c>
      <c r="HE105" s="2136"/>
      <c r="HF105" s="2139"/>
      <c r="HG105" s="2124"/>
      <c r="HH105" s="2124"/>
      <c r="HI105" s="2278"/>
      <c r="HJ105" s="2279"/>
      <c r="HK105" s="2279"/>
      <c r="HL105" s="2279"/>
      <c r="HM105" s="2279"/>
      <c r="HN105" s="2279"/>
      <c r="HO105" s="2279"/>
      <c r="HP105" s="2279"/>
      <c r="HQ105" s="2279"/>
      <c r="HR105" s="2279"/>
      <c r="HS105" s="2279"/>
      <c r="HT105" s="2279"/>
      <c r="HU105" s="2279"/>
      <c r="HV105" s="2279"/>
      <c r="HW105" s="2279"/>
      <c r="HX105" s="2279"/>
      <c r="HY105" s="2279"/>
      <c r="HZ105" s="2280"/>
      <c r="IA105" s="2115"/>
      <c r="IB105" s="2116"/>
      <c r="IC105" s="2117"/>
      <c r="ID105" s="2118" t="n">
        <f aca="false">SUBTOTAL(9,HG107:IC107)</f>
        <v>0</v>
      </c>
      <c r="IE105" s="2142"/>
      <c r="IF105" s="2143" t="n">
        <f aca="false">'03.24 по датам'!IF105</f>
        <v>0</v>
      </c>
      <c r="IG105" s="2143" t="n">
        <f aca="false">'03.24 по датам'!IG105</f>
        <v>0</v>
      </c>
      <c r="IH105" s="2144" t="n">
        <f aca="false">'03.24 по датам'!IH105</f>
        <v>0</v>
      </c>
      <c r="II105" s="2145"/>
      <c r="IJ105" s="2146"/>
      <c r="IK105" s="2147" t="n">
        <f aca="false">SUBTOTAL(9,IF107:IJ107)</f>
        <v>0</v>
      </c>
      <c r="IL105" s="2148"/>
      <c r="IM105" s="2149" t="n">
        <f aca="false">'03.24 по датам'!IM105</f>
        <v>0</v>
      </c>
      <c r="IN105" s="2150" t="n">
        <f aca="false">'03.24 по датам'!IN105</f>
        <v>0</v>
      </c>
      <c r="IO105" s="2151" t="n">
        <f aca="false">'03.24 по датам'!IO105</f>
        <v>0</v>
      </c>
      <c r="IP105" s="2151" t="n">
        <f aca="false">'03.24 по датам'!IP105</f>
        <v>0</v>
      </c>
      <c r="IQ105" s="2151" t="n">
        <f aca="false">'03.24 по датам'!IQ105</f>
        <v>0</v>
      </c>
      <c r="IR105" s="2151" t="n">
        <f aca="false">'03.24 по датам'!IR105</f>
        <v>0</v>
      </c>
      <c r="IS105" s="2151" t="n">
        <f aca="false">'03.24 по датам'!IS105</f>
        <v>0</v>
      </c>
      <c r="IT105" s="2151" t="n">
        <f aca="false">'03.24 по датам'!IT105</f>
        <v>0</v>
      </c>
      <c r="IU105" s="2151" t="n">
        <f aca="false">'03.24 по датам'!IU105</f>
        <v>0</v>
      </c>
      <c r="IV105" s="2152" t="n">
        <f aca="false">'03.24 по датам'!IV105</f>
        <v>0</v>
      </c>
      <c r="IW105" s="2153"/>
      <c r="IX105" s="2154"/>
      <c r="IY105" s="2155"/>
      <c r="IZ105" s="2118" t="n">
        <f aca="false">SUBTOTAL(3,IM105:IY105)</f>
        <v>10</v>
      </c>
      <c r="JA105" s="2156"/>
      <c r="JB105" s="2157" t="n">
        <f aca="false">'03.24 по датам'!JB105</f>
        <v>0</v>
      </c>
      <c r="JC105" s="2158"/>
      <c r="JD105" s="2159" t="n">
        <f aca="false">'03.24 по датам'!JD105</f>
        <v>0</v>
      </c>
      <c r="JE105" s="2160"/>
      <c r="JF105" s="2161"/>
      <c r="JG105" s="2263" t="n">
        <f aca="false">'03.24 по датам'!JG105</f>
        <v>0</v>
      </c>
      <c r="JH105" s="2263" t="n">
        <f aca="false">'03.24 по датам'!JH105</f>
        <v>0</v>
      </c>
      <c r="JI105" s="2263" t="n">
        <f aca="false">'03.24 по датам'!JI105</f>
        <v>0</v>
      </c>
      <c r="JJ105" s="2293" t="n">
        <f aca="false">'03.24 по датам'!JJ105</f>
        <v>0</v>
      </c>
      <c r="JK105" s="2294"/>
      <c r="JL105" s="2165"/>
      <c r="JM105" s="2107"/>
      <c r="JN105" s="2108"/>
      <c r="JO105" s="2256"/>
      <c r="JP105" s="2166"/>
      <c r="JQ105" s="2167"/>
      <c r="JR105" s="2168"/>
    </row>
    <row r="106" customFormat="false" ht="11.25" hidden="false" customHeight="true" outlineLevel="0" collapsed="false">
      <c r="A106" s="2056"/>
      <c r="B106" s="2169" t="s">
        <v>661</v>
      </c>
      <c r="C106" s="2170" t="n">
        <f aca="false">'03.24 по датам'!C106</f>
        <v>0</v>
      </c>
      <c r="D106" s="2170" t="n">
        <f aca="false">'03.24 по датам'!D106</f>
        <v>0</v>
      </c>
      <c r="E106" s="2179" t="n">
        <f aca="false">'03.24 по датам'!E106</f>
        <v>0</v>
      </c>
      <c r="F106" s="2179" t="n">
        <f aca="false">'03.24 по датам'!F106</f>
        <v>0</v>
      </c>
      <c r="G106" s="2177" t="n">
        <f aca="false">'03.24 по датам'!G106</f>
        <v>0</v>
      </c>
      <c r="H106" s="2177" t="n">
        <f aca="false">'03.24 по датам'!H106</f>
        <v>0</v>
      </c>
      <c r="I106" s="2177" t="n">
        <f aca="false">'03.24 по датам'!I106</f>
        <v>0</v>
      </c>
      <c r="J106" s="2177" t="n">
        <f aca="false">'03.24 по датам'!J106</f>
        <v>0</v>
      </c>
      <c r="K106" s="2177" t="n">
        <f aca="false">'03.24 по датам'!K106</f>
        <v>0</v>
      </c>
      <c r="L106" s="2177" t="n">
        <f aca="false">'03.24 по датам'!L106</f>
        <v>0</v>
      </c>
      <c r="M106" s="2177" t="n">
        <f aca="false">'03.24 по датам'!M106</f>
        <v>0</v>
      </c>
      <c r="N106" s="2177" t="n">
        <f aca="false">'03.24 по датам'!N106</f>
        <v>0</v>
      </c>
      <c r="O106" s="2177" t="n">
        <f aca="false">'03.24 по датам'!O106</f>
        <v>0</v>
      </c>
      <c r="P106" s="2177" t="n">
        <f aca="false">'03.24 по датам'!P106</f>
        <v>0</v>
      </c>
      <c r="Q106" s="2177" t="n">
        <f aca="false">'03.24 по датам'!Q106</f>
        <v>0</v>
      </c>
      <c r="R106" s="2177" t="n">
        <f aca="false">'03.24 по датам'!R106</f>
        <v>0</v>
      </c>
      <c r="S106" s="2177" t="n">
        <f aca="false">'03.24 по датам'!S106</f>
        <v>0</v>
      </c>
      <c r="T106" s="2177" t="n">
        <f aca="false">'03.24 по датам'!T106</f>
        <v>0</v>
      </c>
      <c r="U106" s="2177" t="n">
        <f aca="false">'03.24 по датам'!U106</f>
        <v>0</v>
      </c>
      <c r="V106" s="2177" t="n">
        <f aca="false">'03.24 по датам'!V106</f>
        <v>0</v>
      </c>
      <c r="W106" s="2178" t="n">
        <f aca="false">'03.24 по датам'!W106</f>
        <v>0</v>
      </c>
      <c r="X106" s="2171"/>
      <c r="Y106" s="2172"/>
      <c r="Z106" s="2173"/>
      <c r="AA106" s="2174" t="n">
        <f aca="false">SUBTOTAL(9,C106:Z106)</f>
        <v>0</v>
      </c>
      <c r="AB106" s="2175" t="n">
        <f aca="false">AA106+AB102</f>
        <v>375</v>
      </c>
      <c r="AC106" s="2264" t="n">
        <f aca="false">'03.24 по датам'!AC106</f>
        <v>0</v>
      </c>
      <c r="AD106" s="2264" t="n">
        <f aca="false">'03.24 по датам'!AD106</f>
        <v>0</v>
      </c>
      <c r="AE106" s="2264" t="n">
        <f aca="false">'03.24 по датам'!AE106</f>
        <v>0</v>
      </c>
      <c r="AF106" s="2204" t="n">
        <f aca="false">'03.24 по датам'!AF106</f>
        <v>0</v>
      </c>
      <c r="AG106" s="2204" t="n">
        <f aca="false">'03.24 по датам'!AG106</f>
        <v>0</v>
      </c>
      <c r="AH106" s="2204" t="n">
        <f aca="false">'03.24 по датам'!AH106</f>
        <v>0</v>
      </c>
      <c r="AI106" s="2204" t="n">
        <f aca="false">'03.24 по датам'!AI106</f>
        <v>0</v>
      </c>
      <c r="AJ106" s="2204" t="n">
        <f aca="false">'03.24 по датам'!AJ106</f>
        <v>0</v>
      </c>
      <c r="AK106" s="2204" t="n">
        <f aca="false">'03.24 по датам'!AK106</f>
        <v>0</v>
      </c>
      <c r="AL106" s="2204" t="n">
        <f aca="false">'03.24 по датам'!AL106</f>
        <v>0</v>
      </c>
      <c r="AM106" s="2204" t="n">
        <f aca="false">'03.24 по датам'!AM106</f>
        <v>0</v>
      </c>
      <c r="AN106" s="2204" t="n">
        <f aca="false">'03.24 по датам'!AN106</f>
        <v>0</v>
      </c>
      <c r="AO106" s="2290" t="n">
        <f aca="false">'03.24 по датам'!AO106</f>
        <v>0</v>
      </c>
      <c r="AP106" s="2186"/>
      <c r="AQ106" s="2187"/>
      <c r="AR106" s="2267"/>
      <c r="AS106" s="2174" t="n">
        <f aca="false">SUBTOTAL(9,AC106:AR106)</f>
        <v>0</v>
      </c>
      <c r="AT106" s="2175" t="n">
        <f aca="false">AS106+AT102</f>
        <v>0</v>
      </c>
      <c r="AU106" s="2176" t="n">
        <f aca="false">'03.24 по датам'!AU106</f>
        <v>21</v>
      </c>
      <c r="AV106" s="2176" t="n">
        <f aca="false">'03.24 по датам'!AV106</f>
        <v>20</v>
      </c>
      <c r="AW106" s="2179" t="n">
        <f aca="false">'03.24 по датам'!AW106</f>
        <v>20</v>
      </c>
      <c r="AX106" s="2177" t="n">
        <f aca="false">'03.24 по датам'!AX106</f>
        <v>20.3</v>
      </c>
      <c r="AY106" s="2177" t="n">
        <f aca="false">'03.24 по датам'!AY106</f>
        <v>0</v>
      </c>
      <c r="AZ106" s="2177" t="n">
        <f aca="false">'03.24 по датам'!AZ106</f>
        <v>0</v>
      </c>
      <c r="BA106" s="2177" t="n">
        <f aca="false">'03.24 по датам'!BA106</f>
        <v>0</v>
      </c>
      <c r="BB106" s="2177" t="n">
        <f aca="false">'03.24 по датам'!BB106</f>
        <v>0</v>
      </c>
      <c r="BC106" s="2177" t="n">
        <f aca="false">'03.24 по датам'!BC106</f>
        <v>0</v>
      </c>
      <c r="BD106" s="2177" t="n">
        <f aca="false">'03.24 по датам'!BD106</f>
        <v>0</v>
      </c>
      <c r="BE106" s="2177" t="n">
        <f aca="false">'03.24 по датам'!BE106</f>
        <v>0</v>
      </c>
      <c r="BF106" s="2177" t="n">
        <f aca="false">'03.24 по датам'!BF106</f>
        <v>0</v>
      </c>
      <c r="BG106" s="2177" t="n">
        <f aca="false">'03.24 по датам'!BG106</f>
        <v>0</v>
      </c>
      <c r="BH106" s="2177" t="n">
        <f aca="false">'03.24 по датам'!BH106</f>
        <v>0</v>
      </c>
      <c r="BI106" s="2177" t="n">
        <f aca="false">'03.24 по датам'!BI106</f>
        <v>0</v>
      </c>
      <c r="BJ106" s="2177" t="n">
        <f aca="false">'03.24 по датам'!BJ106</f>
        <v>0</v>
      </c>
      <c r="BK106" s="2177" t="n">
        <f aca="false">'03.24 по датам'!BK106</f>
        <v>0</v>
      </c>
      <c r="BL106" s="2177" t="n">
        <f aca="false">'03.24 по датам'!BL106</f>
        <v>0</v>
      </c>
      <c r="BM106" s="2177" t="n">
        <f aca="false">'03.24 по датам'!BM106</f>
        <v>0</v>
      </c>
      <c r="BN106" s="2177" t="n">
        <f aca="false">'03.24 по датам'!BN106</f>
        <v>0</v>
      </c>
      <c r="BO106" s="2177" t="n">
        <f aca="false">'03.24 по датам'!BO106</f>
        <v>0</v>
      </c>
      <c r="BP106" s="2177" t="n">
        <f aca="false">'03.24 по датам'!BP106</f>
        <v>0</v>
      </c>
      <c r="BQ106" s="2178" t="n">
        <f aca="false">'03.24 по датам'!BQ106</f>
        <v>0</v>
      </c>
      <c r="BR106" s="2171"/>
      <c r="BS106" s="2172"/>
      <c r="BT106" s="2267"/>
      <c r="BU106" s="2174" t="n">
        <f aca="false">SUBTOTAL(9,AU106:BT106)</f>
        <v>81.3</v>
      </c>
      <c r="BV106" s="2175" t="n">
        <f aca="false">BU106+BV102</f>
        <v>285.3</v>
      </c>
      <c r="BW106" s="2196" t="n">
        <f aca="false">'03.24 по датам'!BW106</f>
        <v>0</v>
      </c>
      <c r="BX106" s="2196" t="n">
        <f aca="false">'03.24 по датам'!BX106</f>
        <v>0</v>
      </c>
      <c r="BY106" s="2196" t="n">
        <f aca="false">'03.24 по датам'!BY106</f>
        <v>0</v>
      </c>
      <c r="BZ106" s="2177" t="n">
        <f aca="false">'03.24 по датам'!BZ106</f>
        <v>0</v>
      </c>
      <c r="CA106" s="2177" t="n">
        <f aca="false">'03.24 по датам'!CA106</f>
        <v>0</v>
      </c>
      <c r="CB106" s="2177" t="n">
        <f aca="false">'03.24 по датам'!CB106</f>
        <v>0</v>
      </c>
      <c r="CC106" s="2177" t="n">
        <f aca="false">'03.24 по датам'!CC106</f>
        <v>0</v>
      </c>
      <c r="CD106" s="2177" t="n">
        <f aca="false">'03.24 по датам'!CD106</f>
        <v>0</v>
      </c>
      <c r="CE106" s="2177" t="n">
        <f aca="false">'03.24 по датам'!CE106</f>
        <v>0</v>
      </c>
      <c r="CF106" s="2177" t="n">
        <f aca="false">'03.24 по датам'!CF106</f>
        <v>0</v>
      </c>
      <c r="CG106" s="2177" t="n">
        <f aca="false">'03.24 по датам'!CG106</f>
        <v>0</v>
      </c>
      <c r="CH106" s="2177" t="n">
        <f aca="false">'03.24 по датам'!CH106</f>
        <v>0</v>
      </c>
      <c r="CI106" s="2178" t="n">
        <f aca="false">'03.24 по датам'!CI106</f>
        <v>0</v>
      </c>
      <c r="CJ106" s="2171"/>
      <c r="CK106" s="2172"/>
      <c r="CL106" s="2267"/>
      <c r="CM106" s="2174" t="n">
        <f aca="false">SUBTOTAL(9,BW106:CL106)</f>
        <v>0</v>
      </c>
      <c r="CN106" s="2175" t="n">
        <f aca="false">CM106+CN102</f>
        <v>0</v>
      </c>
      <c r="CO106" s="2175" t="n">
        <f aca="false">AA106+AS106+BU106+CM106</f>
        <v>81.3</v>
      </c>
      <c r="CP106" s="2175" t="n">
        <f aca="false">CO106+CP102</f>
        <v>660.3</v>
      </c>
      <c r="CQ106" s="2177" t="n">
        <f aca="false">'03.24 по датам'!CQ106</f>
        <v>0</v>
      </c>
      <c r="CR106" s="2177" t="n">
        <f aca="false">'03.24 по датам'!CR106</f>
        <v>0</v>
      </c>
      <c r="CS106" s="2177" t="n">
        <f aca="false">'03.24 по датам'!CS106</f>
        <v>0</v>
      </c>
      <c r="CT106" s="2177" t="n">
        <f aca="false">'03.24 по датам'!CT106</f>
        <v>0</v>
      </c>
      <c r="CU106" s="2177" t="n">
        <f aca="false">'03.24 по датам'!CU106</f>
        <v>0</v>
      </c>
      <c r="CV106" s="2177" t="n">
        <f aca="false">'03.24 по датам'!CV106</f>
        <v>0</v>
      </c>
      <c r="CW106" s="2177" t="n">
        <f aca="false">'03.24 по датам'!CW106</f>
        <v>0</v>
      </c>
      <c r="CX106" s="2177" t="n">
        <f aca="false">'03.24 по датам'!CX106</f>
        <v>0</v>
      </c>
      <c r="CY106" s="2177" t="n">
        <f aca="false">'03.24 по датам'!CY106</f>
        <v>0</v>
      </c>
      <c r="CZ106" s="2177" t="n">
        <f aca="false">'03.24 по датам'!CZ106</f>
        <v>0</v>
      </c>
      <c r="DA106" s="2177" t="n">
        <f aca="false">'03.24 по датам'!DA106</f>
        <v>0</v>
      </c>
      <c r="DB106" s="2177" t="n">
        <f aca="false">'03.24 по датам'!DB106</f>
        <v>0</v>
      </c>
      <c r="DC106" s="2178" t="n">
        <f aca="false">'03.24 по датам'!DC106</f>
        <v>0</v>
      </c>
      <c r="DD106" s="2171"/>
      <c r="DE106" s="2172"/>
      <c r="DF106" s="2173"/>
      <c r="DG106" s="2181" t="n">
        <f aca="false">SUBTOTAL(9,CQ106:DF106)</f>
        <v>0</v>
      </c>
      <c r="DH106" s="2182" t="n">
        <f aca="false">DG106:DG106+IF($B102:$B102=2,0,DH102:DH102)</f>
        <v>0</v>
      </c>
      <c r="DI106" s="2180" t="n">
        <f aca="false">'03.24 по датам'!DI106</f>
        <v>0</v>
      </c>
      <c r="DJ106" s="2177" t="n">
        <f aca="false">'03.24 по датам'!DJ106</f>
        <v>0</v>
      </c>
      <c r="DK106" s="2177" t="n">
        <f aca="false">'03.24 по датам'!DK106</f>
        <v>0</v>
      </c>
      <c r="DL106" s="2177" t="n">
        <f aca="false">'03.24 по датам'!DL106</f>
        <v>0</v>
      </c>
      <c r="DM106" s="2177" t="n">
        <f aca="false">'03.24 по датам'!DM106</f>
        <v>0</v>
      </c>
      <c r="DN106" s="2177" t="n">
        <f aca="false">'03.24 по датам'!DN106</f>
        <v>0</v>
      </c>
      <c r="DO106" s="2177" t="n">
        <f aca="false">'03.24 по датам'!DO106</f>
        <v>0</v>
      </c>
      <c r="DP106" s="2177" t="n">
        <f aca="false">'03.24 по датам'!DP106</f>
        <v>0</v>
      </c>
      <c r="DQ106" s="2177" t="n">
        <f aca="false">'03.24 по датам'!DQ106</f>
        <v>0</v>
      </c>
      <c r="DR106" s="2177" t="n">
        <f aca="false">'03.24 по датам'!DR106</f>
        <v>0</v>
      </c>
      <c r="DS106" s="2177" t="n">
        <f aca="false">'03.24 по датам'!DS106</f>
        <v>0</v>
      </c>
      <c r="DT106" s="2177" t="n">
        <f aca="false">'03.24 по датам'!DT106</f>
        <v>0</v>
      </c>
      <c r="DU106" s="2178" t="n">
        <f aca="false">'03.24 по датам'!DU106</f>
        <v>0</v>
      </c>
      <c r="DV106" s="2171"/>
      <c r="DW106" s="2172"/>
      <c r="DX106" s="2173"/>
      <c r="DY106" s="2181" t="n">
        <f aca="false">SUBTOTAL(9,DI106:DX106)</f>
        <v>0</v>
      </c>
      <c r="DZ106" s="2182" t="n">
        <f aca="false">DY106:DY106+IF($B102:$B102=2,0,DZ102:DZ102)</f>
        <v>0</v>
      </c>
      <c r="EA106" s="2177" t="n">
        <f aca="false">'03.24 по датам'!EA106</f>
        <v>0</v>
      </c>
      <c r="EB106" s="2177" t="n">
        <f aca="false">'03.24 по датам'!EB106</f>
        <v>0</v>
      </c>
      <c r="EC106" s="2177" t="n">
        <f aca="false">'03.24 по датам'!EC106</f>
        <v>0</v>
      </c>
      <c r="ED106" s="2177" t="n">
        <f aca="false">'03.24 по датам'!ED106</f>
        <v>0</v>
      </c>
      <c r="EE106" s="2177" t="n">
        <f aca="false">'03.24 по датам'!EE106</f>
        <v>0</v>
      </c>
      <c r="EF106" s="2177" t="n">
        <f aca="false">'03.24 по датам'!EF106</f>
        <v>0</v>
      </c>
      <c r="EG106" s="2177" t="n">
        <f aca="false">'03.24 по датам'!EG106</f>
        <v>0</v>
      </c>
      <c r="EH106" s="2177" t="n">
        <f aca="false">'03.24 по датам'!EH106</f>
        <v>0</v>
      </c>
      <c r="EI106" s="2177" t="n">
        <f aca="false">'03.24 по датам'!EI106</f>
        <v>0</v>
      </c>
      <c r="EJ106" s="2177" t="n">
        <f aca="false">'03.24 по датам'!EJ106</f>
        <v>0</v>
      </c>
      <c r="EK106" s="2177" t="n">
        <f aca="false">'03.24 по датам'!EK106</f>
        <v>0</v>
      </c>
      <c r="EL106" s="2177" t="n">
        <f aca="false">'03.24 по датам'!EL106</f>
        <v>0</v>
      </c>
      <c r="EM106" s="2177" t="n">
        <f aca="false">'03.24 по датам'!EM106</f>
        <v>0</v>
      </c>
      <c r="EN106" s="2177" t="n">
        <f aca="false">'03.24 по датам'!EN106</f>
        <v>0</v>
      </c>
      <c r="EO106" s="2177" t="n">
        <f aca="false">'03.24 по датам'!EO106</f>
        <v>0</v>
      </c>
      <c r="EP106" s="2177" t="n">
        <f aca="false">'03.24 по датам'!EP106</f>
        <v>0</v>
      </c>
      <c r="EQ106" s="2177" t="n">
        <f aca="false">'03.24 по датам'!EQ106</f>
        <v>0</v>
      </c>
      <c r="ER106" s="2177" t="n">
        <f aca="false">'03.24 по датам'!ER106</f>
        <v>0</v>
      </c>
      <c r="ES106" s="2177" t="n">
        <f aca="false">'03.24 по датам'!ES106</f>
        <v>0</v>
      </c>
      <c r="ET106" s="2177" t="n">
        <f aca="false">'03.24 по датам'!ET106</f>
        <v>0</v>
      </c>
      <c r="EU106" s="2177" t="n">
        <f aca="false">'03.24 по датам'!EU106</f>
        <v>0</v>
      </c>
      <c r="EV106" s="2177" t="n">
        <f aca="false">'03.24 по датам'!EV106</f>
        <v>0</v>
      </c>
      <c r="EW106" s="2177" t="n">
        <f aca="false">'03.24 по датам'!EW106</f>
        <v>0</v>
      </c>
      <c r="EX106" s="2177" t="n">
        <f aca="false">'03.24 по датам'!EX106</f>
        <v>0</v>
      </c>
      <c r="EY106" s="2178" t="n">
        <f aca="false">'03.24 по датам'!EY106</f>
        <v>0</v>
      </c>
      <c r="EZ106" s="2171"/>
      <c r="FA106" s="2172"/>
      <c r="FB106" s="2173"/>
      <c r="FC106" s="2181" t="n">
        <f aca="false">SUBTOTAL(9,EA106:FB106)</f>
        <v>0</v>
      </c>
      <c r="FD106" s="2182" t="n">
        <f aca="false">FC106:FC106+IF($B102:$B102=2,0,FD102:FD102)</f>
        <v>200</v>
      </c>
      <c r="FE106" s="2177" t="n">
        <f aca="false">'03.24 по датам'!FE106</f>
        <v>0</v>
      </c>
      <c r="FF106" s="2177" t="n">
        <f aca="false">'03.24 по датам'!FF106</f>
        <v>0</v>
      </c>
      <c r="FG106" s="2177" t="n">
        <f aca="false">'03.24 по датам'!FG106</f>
        <v>0</v>
      </c>
      <c r="FH106" s="2177" t="n">
        <f aca="false">'03.24 по датам'!FH106</f>
        <v>0</v>
      </c>
      <c r="FI106" s="2177" t="n">
        <f aca="false">'03.24 по датам'!FI106</f>
        <v>0</v>
      </c>
      <c r="FJ106" s="2177" t="n">
        <f aca="false">'03.24 по датам'!FJ106</f>
        <v>0</v>
      </c>
      <c r="FK106" s="2177" t="n">
        <f aca="false">'03.24 по датам'!FK106</f>
        <v>0</v>
      </c>
      <c r="FL106" s="2177" t="n">
        <f aca="false">'03.24 по датам'!FL106</f>
        <v>0</v>
      </c>
      <c r="FM106" s="2177" t="n">
        <f aca="false">'03.24 по датам'!FM106</f>
        <v>0</v>
      </c>
      <c r="FN106" s="2178" t="n">
        <f aca="false">'03.24 по датам'!FN106</f>
        <v>0</v>
      </c>
      <c r="FO106" s="2171"/>
      <c r="FP106" s="2172"/>
      <c r="FQ106" s="2173"/>
      <c r="FR106" s="2181" t="n">
        <f aca="false">SUBTOTAL(9,FE106:FQ106)</f>
        <v>0</v>
      </c>
      <c r="FS106" s="2182" t="n">
        <f aca="false">FR106:FR106+IF($B102:$B102=2,0,FS102:FS102)</f>
        <v>0</v>
      </c>
      <c r="FT106" s="2283" t="n">
        <f aca="false">'03.24 по датам'!GX106-'03.24 НГДП по датам'!AW106</f>
        <v>0</v>
      </c>
      <c r="FU106" s="2283"/>
      <c r="FV106" s="2283"/>
      <c r="FW106" s="2283"/>
      <c r="FX106" s="2283"/>
      <c r="FY106" s="2283"/>
      <c r="FZ106" s="2283"/>
      <c r="GA106" s="2283"/>
      <c r="GB106" s="2283"/>
      <c r="GC106" s="2283"/>
      <c r="GD106" s="2283"/>
      <c r="GE106" s="2283"/>
      <c r="GF106" s="2283"/>
      <c r="GG106" s="2283"/>
      <c r="GH106" s="2283"/>
      <c r="GI106" s="2283"/>
      <c r="GJ106" s="2283"/>
      <c r="GK106" s="2283"/>
      <c r="GL106" s="2283"/>
      <c r="GM106" s="2283"/>
      <c r="GN106" s="2283"/>
      <c r="GO106" s="2283"/>
      <c r="GP106" s="2283"/>
      <c r="GQ106" s="2283"/>
      <c r="GR106" s="2283"/>
      <c r="GS106" s="2284"/>
      <c r="GT106" s="2171"/>
      <c r="GU106" s="2172"/>
      <c r="GV106" s="2173"/>
      <c r="GW106" s="2188" t="n">
        <f aca="false">SUBTOTAL(9,FT106:GV106)</f>
        <v>0</v>
      </c>
      <c r="GX106" s="2175" t="n">
        <f aca="false">SUBTOTAL(9,FT106:GV106)</f>
        <v>0</v>
      </c>
      <c r="GY106" s="2174" t="n">
        <f aca="false">GX106:GX106+IF($B102:$B102=2,0,GY102:GY102)</f>
        <v>0</v>
      </c>
      <c r="GZ106" s="2189" t="n">
        <f aca="false">'03.24 по датам'!GZ106</f>
        <v>0</v>
      </c>
      <c r="HA106" s="2190" t="n">
        <f aca="false">'03.24 по датам'!HA106</f>
        <v>0</v>
      </c>
      <c r="HB106" s="2191"/>
      <c r="HC106" s="2192" t="n">
        <f aca="false">SUBTOTAL(9,GZ106:HB106)</f>
        <v>0</v>
      </c>
      <c r="HD106" s="2193" t="n">
        <f aca="false">$HD$14+HD102</f>
        <v>912.72</v>
      </c>
      <c r="HE106" s="2194"/>
      <c r="HF106" s="2195" t="n">
        <f aca="false">SUM(HD106:HE106)</f>
        <v>912.72</v>
      </c>
      <c r="HG106" s="2180" t="n">
        <f aca="false">'03.24 по датам'!ID106-'03.24 НГДП по датам'!BF106</f>
        <v>0</v>
      </c>
      <c r="HH106" s="2180"/>
      <c r="HI106" s="2266"/>
      <c r="HJ106" s="2283"/>
      <c r="HK106" s="2283"/>
      <c r="HL106" s="2283"/>
      <c r="HM106" s="2283"/>
      <c r="HN106" s="2283"/>
      <c r="HO106" s="2283"/>
      <c r="HP106" s="2283"/>
      <c r="HQ106" s="2283"/>
      <c r="HR106" s="2283"/>
      <c r="HS106" s="2283"/>
      <c r="HT106" s="2283"/>
      <c r="HU106" s="2283"/>
      <c r="HV106" s="2283"/>
      <c r="HW106" s="2283"/>
      <c r="HX106" s="2283"/>
      <c r="HY106" s="2283"/>
      <c r="HZ106" s="2284"/>
      <c r="IA106" s="2171"/>
      <c r="IB106" s="2172"/>
      <c r="IC106" s="2173"/>
      <c r="ID106" s="2174" t="n">
        <f aca="false">SUBTOTAL(9,HG106:IC106)</f>
        <v>0</v>
      </c>
      <c r="IE106" s="2188" t="n">
        <f aca="false">ID106:ID106+IF($B102:$B102=2,0,IE102:IE102)</f>
        <v>136</v>
      </c>
      <c r="IF106" s="2198" t="n">
        <f aca="false">'03.24 по датам'!IF106</f>
        <v>0</v>
      </c>
      <c r="IG106" s="2198" t="n">
        <f aca="false">'03.24 по датам'!IG106</f>
        <v>0</v>
      </c>
      <c r="IH106" s="2199" t="n">
        <f aca="false">'03.24 по датам'!IH106</f>
        <v>0</v>
      </c>
      <c r="II106" s="2200"/>
      <c r="IJ106" s="2201"/>
      <c r="IK106" s="2202" t="n">
        <f aca="false">SUBTOTAL(9,IF106:IJ106)</f>
        <v>0</v>
      </c>
      <c r="IL106" s="2203" t="n">
        <f aca="false">IK106:IK106+IF($B102:$B102=2,0,IL102:IL102)</f>
        <v>0</v>
      </c>
      <c r="IM106" s="2204" t="n">
        <f aca="false">'03.24 по датам'!IM106</f>
        <v>0</v>
      </c>
      <c r="IN106" s="2204" t="n">
        <f aca="false">'03.24 по датам'!IN106</f>
        <v>0</v>
      </c>
      <c r="IO106" s="2177" t="n">
        <f aca="false">'03.24 по датам'!IO106</f>
        <v>0</v>
      </c>
      <c r="IP106" s="2177" t="n">
        <f aca="false">'03.24 по датам'!IP106</f>
        <v>0</v>
      </c>
      <c r="IQ106" s="2177" t="n">
        <f aca="false">'03.24 по датам'!IQ106</f>
        <v>0</v>
      </c>
      <c r="IR106" s="2177" t="n">
        <f aca="false">'03.24 по датам'!IR106</f>
        <v>0</v>
      </c>
      <c r="IS106" s="2177" t="n">
        <f aca="false">'03.24 по датам'!IS106</f>
        <v>0</v>
      </c>
      <c r="IT106" s="2177" t="n">
        <f aca="false">'03.24 по датам'!IT106</f>
        <v>0</v>
      </c>
      <c r="IU106" s="2177" t="n">
        <f aca="false">'03.24 по датам'!IU106</f>
        <v>0</v>
      </c>
      <c r="IV106" s="2178" t="n">
        <f aca="false">'03.24 по датам'!IV106</f>
        <v>0</v>
      </c>
      <c r="IW106" s="2171"/>
      <c r="IX106" s="2172"/>
      <c r="IY106" s="2173"/>
      <c r="IZ106" s="2174" t="n">
        <f aca="false">SUBTOTAL(9,IM106:IY106)</f>
        <v>0</v>
      </c>
      <c r="JA106" s="2175" t="n">
        <f aca="false">IZ106:IZ106+IF($B102:$B102=2,0,JA102:JA102)</f>
        <v>0</v>
      </c>
      <c r="JB106" s="2205" t="n">
        <f aca="false">'03.24 по датам'!JB106</f>
        <v>0</v>
      </c>
      <c r="JC106" s="2194"/>
      <c r="JD106" s="2268" t="n">
        <f aca="false">'03.24 по датам'!JD106</f>
        <v>0</v>
      </c>
      <c r="JE106" s="2207" t="n">
        <f aca="false">SUBTOTAL(9,JB106:JD106)</f>
        <v>0</v>
      </c>
      <c r="JF106" s="2208" t="n">
        <f aca="false">SUMIF($C$5:JE$5,"Накопленный эффект, т/сут",$C106:JE106)+SUMIF($C$5:JE$5,"Нараст.  по потенциалу",$C106:JE106)-SUMIF($C$5:JE$5,"Нараст. по остановкам",$C106:JE106)-SUMIF($C$5:JE$5,"ИТОГО перевод в ППД",$C106:JE106)-SUMIF($C$5:JE$5,"ИТОГО  нерент, по распоряж.",$C106:JE106)-SUMIF($C$5:JE$5,"ИТОГО ост. дебит от ЗБС, Углуб., ПВЛГ/ПНЛГ",$C106:JE106)</f>
        <v>724.3</v>
      </c>
      <c r="JG106" s="2269" t="n">
        <f aca="false">'03.24 по датам'!JG106-'03.24 НГДП по датам'!BV106</f>
        <v>0</v>
      </c>
      <c r="JH106" s="2269" t="n">
        <f aca="false">'03.24 по датам'!JH106-'03.24 НГДП по датам'!BW106</f>
        <v>0</v>
      </c>
      <c r="JI106" s="2269" t="n">
        <f aca="false">'03.24 по датам'!JI106-'03.24 НГДП по датам'!BX106</f>
        <v>0</v>
      </c>
      <c r="JJ106" s="2295" t="n">
        <f aca="false">'03.24 по датам'!JJ106-'03.24 НГДП по датам'!BY106</f>
        <v>0</v>
      </c>
      <c r="JK106" s="2296" t="n">
        <f aca="false">'03.24 НГДП по датам'!BZ106</f>
        <v>0</v>
      </c>
      <c r="JL106" s="2202" t="n">
        <f aca="false">SUBTOTAL(9,JG106:JJ106)</f>
        <v>0</v>
      </c>
      <c r="JM106" s="2107"/>
      <c r="JN106" s="2108"/>
      <c r="JO106" s="2256"/>
      <c r="JP106" s="2212" t="n">
        <f aca="false">JP$4:JP$4+SUMIF($C$5:JL$5,"Нараст. по остановкам",$C106:JL106)-SUMIF($C$5:JL$5,"Нараст.  по потенциалу",$C106:JL106)</f>
        <v>756.812</v>
      </c>
      <c r="JQ106" s="2213"/>
      <c r="JR106" s="2214" t="n">
        <f aca="false">'03.24 НГДП по датам'!CB106</f>
        <v>81.893</v>
      </c>
    </row>
    <row r="107" customFormat="false" ht="1.5" hidden="false" customHeight="true" outlineLevel="0" collapsed="false">
      <c r="A107" s="2215"/>
      <c r="B107" s="2215"/>
      <c r="C107" s="2216" t="n">
        <f aca="false">'03.24 по датам'!C107</f>
        <v>0</v>
      </c>
      <c r="D107" s="2216" t="n">
        <f aca="false">'03.24 по датам'!D107</f>
        <v>0</v>
      </c>
      <c r="E107" s="2216" t="n">
        <f aca="false">'03.24 по датам'!E107</f>
        <v>0</v>
      </c>
      <c r="F107" s="2216" t="n">
        <f aca="false">'03.24 по датам'!F107</f>
        <v>0</v>
      </c>
      <c r="G107" s="2217" t="n">
        <f aca="false">'03.24 по датам'!G107</f>
        <v>0</v>
      </c>
      <c r="H107" s="2217" t="n">
        <f aca="false">'03.24 по датам'!H107</f>
        <v>0</v>
      </c>
      <c r="I107" s="2217" t="n">
        <f aca="false">'03.24 по датам'!I107</f>
        <v>0</v>
      </c>
      <c r="J107" s="2217" t="n">
        <f aca="false">'03.24 по датам'!J107</f>
        <v>0</v>
      </c>
      <c r="K107" s="2217" t="n">
        <f aca="false">'03.24 по датам'!K107</f>
        <v>0</v>
      </c>
      <c r="L107" s="2217" t="n">
        <f aca="false">'03.24 по датам'!L107</f>
        <v>0</v>
      </c>
      <c r="M107" s="2217" t="n">
        <f aca="false">'03.24 по датам'!M107</f>
        <v>0</v>
      </c>
      <c r="N107" s="2217" t="n">
        <f aca="false">'03.24 по датам'!N107</f>
        <v>0</v>
      </c>
      <c r="O107" s="2217" t="n">
        <f aca="false">'03.24 по датам'!O107</f>
        <v>0</v>
      </c>
      <c r="P107" s="2217" t="n">
        <f aca="false">'03.24 по датам'!P107</f>
        <v>0</v>
      </c>
      <c r="Q107" s="2217" t="n">
        <f aca="false">'03.24 по датам'!Q107</f>
        <v>0</v>
      </c>
      <c r="R107" s="2217" t="n">
        <f aca="false">'03.24 по датам'!R107</f>
        <v>0</v>
      </c>
      <c r="S107" s="2217" t="n">
        <f aca="false">'03.24 по датам'!S107</f>
        <v>0</v>
      </c>
      <c r="T107" s="2217" t="n">
        <f aca="false">'03.24 по датам'!T107</f>
        <v>0</v>
      </c>
      <c r="U107" s="2217" t="n">
        <f aca="false">'03.24 по датам'!U107</f>
        <v>0</v>
      </c>
      <c r="V107" s="2217" t="n">
        <f aca="false">'03.24 по датам'!V107</f>
        <v>0</v>
      </c>
      <c r="W107" s="2217" t="n">
        <f aca="false">'03.24 по датам'!W107</f>
        <v>0</v>
      </c>
      <c r="X107" s="2218"/>
      <c r="Y107" s="2219"/>
      <c r="Z107" s="2220"/>
      <c r="AA107" s="2221"/>
      <c r="AB107" s="2221"/>
      <c r="AC107" s="2229" t="n">
        <f aca="false">'03.24 по датам'!AC107</f>
        <v>0</v>
      </c>
      <c r="AD107" s="2229" t="n">
        <f aca="false">'03.24 по датам'!AD107</f>
        <v>0</v>
      </c>
      <c r="AE107" s="2229" t="n">
        <f aca="false">'03.24 по датам'!AE107</f>
        <v>0</v>
      </c>
      <c r="AF107" s="2217" t="n">
        <f aca="false">'03.24 по датам'!AF107</f>
        <v>0</v>
      </c>
      <c r="AG107" s="2217" t="n">
        <f aca="false">'03.24 по датам'!AG107</f>
        <v>0</v>
      </c>
      <c r="AH107" s="2217" t="n">
        <f aca="false">'03.24 по датам'!AH107</f>
        <v>0</v>
      </c>
      <c r="AI107" s="2217" t="n">
        <f aca="false">'03.24 по датам'!AI107</f>
        <v>0</v>
      </c>
      <c r="AJ107" s="2217" t="n">
        <f aca="false">'03.24 по датам'!AJ107</f>
        <v>0</v>
      </c>
      <c r="AK107" s="2217" t="n">
        <f aca="false">'03.24 по датам'!AK107</f>
        <v>0</v>
      </c>
      <c r="AL107" s="2217" t="n">
        <f aca="false">'03.24 по датам'!AL107</f>
        <v>0</v>
      </c>
      <c r="AM107" s="2217" t="n">
        <f aca="false">'03.24 по датам'!AM107</f>
        <v>0</v>
      </c>
      <c r="AN107" s="2217" t="n">
        <f aca="false">'03.24 по датам'!AN107</f>
        <v>0</v>
      </c>
      <c r="AO107" s="2217" t="n">
        <f aca="false">'03.24 по датам'!AO107</f>
        <v>0</v>
      </c>
      <c r="AP107" s="2218"/>
      <c r="AQ107" s="2219"/>
      <c r="AR107" s="2220"/>
      <c r="AS107" s="2221"/>
      <c r="AT107" s="2221"/>
      <c r="AU107" s="2216" t="n">
        <f aca="false">'03.24 по датам'!AU107</f>
        <v>0</v>
      </c>
      <c r="AV107" s="2216" t="n">
        <f aca="false">'03.24 по датам'!AV107</f>
        <v>0</v>
      </c>
      <c r="AW107" s="2223" t="n">
        <f aca="false">'03.24 по датам'!AW107</f>
        <v>0</v>
      </c>
      <c r="AX107" s="2217" t="n">
        <f aca="false">'03.24 по датам'!AX107</f>
        <v>0</v>
      </c>
      <c r="AY107" s="2217" t="n">
        <f aca="false">'03.24 по датам'!AY107</f>
        <v>0</v>
      </c>
      <c r="AZ107" s="2217" t="n">
        <f aca="false">'03.24 по датам'!AZ107</f>
        <v>0</v>
      </c>
      <c r="BA107" s="2217" t="n">
        <f aca="false">'03.24 по датам'!BA107</f>
        <v>0</v>
      </c>
      <c r="BB107" s="2217" t="n">
        <f aca="false">'03.24 по датам'!BB107</f>
        <v>0</v>
      </c>
      <c r="BC107" s="2217" t="n">
        <f aca="false">'03.24 по датам'!BC107</f>
        <v>0</v>
      </c>
      <c r="BD107" s="2217" t="n">
        <f aca="false">'03.24 по датам'!BD107</f>
        <v>0</v>
      </c>
      <c r="BE107" s="2217" t="n">
        <f aca="false">'03.24 по датам'!BE107</f>
        <v>0</v>
      </c>
      <c r="BF107" s="2217" t="n">
        <f aca="false">'03.24 по датам'!BF107</f>
        <v>0</v>
      </c>
      <c r="BG107" s="2217" t="n">
        <f aca="false">'03.24 по датам'!BG107</f>
        <v>0</v>
      </c>
      <c r="BH107" s="2217" t="n">
        <f aca="false">'03.24 по датам'!BH107</f>
        <v>0</v>
      </c>
      <c r="BI107" s="2217" t="n">
        <f aca="false">'03.24 по датам'!BI107</f>
        <v>0</v>
      </c>
      <c r="BJ107" s="2217" t="n">
        <f aca="false">'03.24 по датам'!BJ107</f>
        <v>0</v>
      </c>
      <c r="BK107" s="2217" t="n">
        <f aca="false">'03.24 по датам'!BK107</f>
        <v>0</v>
      </c>
      <c r="BL107" s="2217" t="n">
        <f aca="false">'03.24 по датам'!BL107</f>
        <v>0</v>
      </c>
      <c r="BM107" s="2217" t="n">
        <f aca="false">'03.24 по датам'!BM107</f>
        <v>0</v>
      </c>
      <c r="BN107" s="2217" t="n">
        <f aca="false">'03.24 по датам'!BN107</f>
        <v>0</v>
      </c>
      <c r="BO107" s="2217" t="n">
        <f aca="false">'03.24 по датам'!BO107</f>
        <v>0</v>
      </c>
      <c r="BP107" s="2217" t="n">
        <f aca="false">'03.24 по датам'!BP107</f>
        <v>0</v>
      </c>
      <c r="BQ107" s="2217" t="n">
        <f aca="false">'03.24 по датам'!BQ107</f>
        <v>0</v>
      </c>
      <c r="BR107" s="2218"/>
      <c r="BS107" s="2219"/>
      <c r="BT107" s="2220"/>
      <c r="BU107" s="2221"/>
      <c r="BV107" s="2221"/>
      <c r="BW107" s="2222" t="n">
        <f aca="false">'03.24 по датам'!BW107</f>
        <v>0</v>
      </c>
      <c r="BX107" s="2217" t="n">
        <f aca="false">'03.24 по датам'!BX107</f>
        <v>0</v>
      </c>
      <c r="BY107" s="2217" t="n">
        <f aca="false">'03.24 по датам'!BY107</f>
        <v>0</v>
      </c>
      <c r="BZ107" s="2217" t="n">
        <f aca="false">'03.24 по датам'!BZ107</f>
        <v>0</v>
      </c>
      <c r="CA107" s="2217" t="n">
        <f aca="false">'03.24 по датам'!CA107</f>
        <v>0</v>
      </c>
      <c r="CB107" s="2217" t="n">
        <f aca="false">'03.24 по датам'!CB107</f>
        <v>0</v>
      </c>
      <c r="CC107" s="2217" t="n">
        <f aca="false">'03.24 по датам'!CC107</f>
        <v>0</v>
      </c>
      <c r="CD107" s="2217" t="n">
        <f aca="false">'03.24 по датам'!CD107</f>
        <v>0</v>
      </c>
      <c r="CE107" s="2217" t="n">
        <f aca="false">'03.24 по датам'!CE107</f>
        <v>0</v>
      </c>
      <c r="CF107" s="2217" t="n">
        <f aca="false">'03.24 по датам'!CF107</f>
        <v>0</v>
      </c>
      <c r="CG107" s="2217" t="n">
        <f aca="false">'03.24 по датам'!CG107</f>
        <v>0</v>
      </c>
      <c r="CH107" s="2217" t="n">
        <f aca="false">'03.24 по датам'!CH107</f>
        <v>0</v>
      </c>
      <c r="CI107" s="2217" t="n">
        <f aca="false">'03.24 по датам'!CI107</f>
        <v>0</v>
      </c>
      <c r="CJ107" s="2218"/>
      <c r="CK107" s="2219"/>
      <c r="CL107" s="2220"/>
      <c r="CM107" s="2221"/>
      <c r="CN107" s="2221"/>
      <c r="CO107" s="2221"/>
      <c r="CP107" s="2221"/>
      <c r="CQ107" s="2217" t="n">
        <f aca="false">'03.24 по датам'!CQ107</f>
        <v>0</v>
      </c>
      <c r="CR107" s="2217" t="n">
        <f aca="false">'03.24 по датам'!CR107</f>
        <v>0</v>
      </c>
      <c r="CS107" s="2217" t="n">
        <f aca="false">'03.24 по датам'!CS107</f>
        <v>0</v>
      </c>
      <c r="CT107" s="2217" t="n">
        <f aca="false">'03.24 по датам'!CT107</f>
        <v>0</v>
      </c>
      <c r="CU107" s="2217" t="n">
        <f aca="false">'03.24 по датам'!CU107</f>
        <v>0</v>
      </c>
      <c r="CV107" s="2217" t="n">
        <f aca="false">'03.24 по датам'!CV107</f>
        <v>0</v>
      </c>
      <c r="CW107" s="2217" t="n">
        <f aca="false">'03.24 по датам'!CW107</f>
        <v>0</v>
      </c>
      <c r="CX107" s="2217" t="n">
        <f aca="false">'03.24 по датам'!CX107</f>
        <v>0</v>
      </c>
      <c r="CY107" s="2217" t="n">
        <f aca="false">'03.24 по датам'!CY107</f>
        <v>0</v>
      </c>
      <c r="CZ107" s="2217" t="n">
        <f aca="false">'03.24 по датам'!CZ107</f>
        <v>0</v>
      </c>
      <c r="DA107" s="2217" t="n">
        <f aca="false">'03.24 по датам'!DA107</f>
        <v>0</v>
      </c>
      <c r="DB107" s="2217" t="n">
        <f aca="false">'03.24 по датам'!DB107</f>
        <v>0</v>
      </c>
      <c r="DC107" s="2217" t="n">
        <f aca="false">'03.24 по датам'!DC107</f>
        <v>0</v>
      </c>
      <c r="DD107" s="2218"/>
      <c r="DE107" s="2219"/>
      <c r="DF107" s="2220"/>
      <c r="DG107" s="2221"/>
      <c r="DH107" s="2221"/>
      <c r="DI107" s="2285" t="n">
        <f aca="false">'03.24 по датам'!DI107</f>
        <v>0</v>
      </c>
      <c r="DJ107" s="2217" t="n">
        <f aca="false">'03.24 по датам'!DJ107</f>
        <v>0</v>
      </c>
      <c r="DK107" s="2217" t="n">
        <f aca="false">'03.24 по датам'!DK107</f>
        <v>0</v>
      </c>
      <c r="DL107" s="2217" t="n">
        <f aca="false">'03.24 по датам'!DL107</f>
        <v>0</v>
      </c>
      <c r="DM107" s="2217" t="n">
        <f aca="false">'03.24 по датам'!DM107</f>
        <v>0</v>
      </c>
      <c r="DN107" s="2217" t="n">
        <f aca="false">'03.24 по датам'!DN107</f>
        <v>0</v>
      </c>
      <c r="DO107" s="2217" t="n">
        <f aca="false">'03.24 по датам'!DO107</f>
        <v>0</v>
      </c>
      <c r="DP107" s="2217" t="n">
        <f aca="false">'03.24 по датам'!DP107</f>
        <v>0</v>
      </c>
      <c r="DQ107" s="2217" t="n">
        <f aca="false">'03.24 по датам'!DQ107</f>
        <v>0</v>
      </c>
      <c r="DR107" s="2217" t="n">
        <f aca="false">'03.24 по датам'!DR107</f>
        <v>0</v>
      </c>
      <c r="DS107" s="2217" t="n">
        <f aca="false">'03.24 по датам'!DS107</f>
        <v>0</v>
      </c>
      <c r="DT107" s="2217" t="n">
        <f aca="false">'03.24 по датам'!DT107</f>
        <v>0</v>
      </c>
      <c r="DU107" s="2217" t="n">
        <f aca="false">'03.24 по датам'!DU107</f>
        <v>0</v>
      </c>
      <c r="DV107" s="2218"/>
      <c r="DW107" s="2219"/>
      <c r="DX107" s="2220"/>
      <c r="DY107" s="2221"/>
      <c r="DZ107" s="2221"/>
      <c r="EA107" s="2297" t="n">
        <f aca="false">'03.24 по датам'!EA107</f>
        <v>0</v>
      </c>
      <c r="EB107" s="2217" t="n">
        <f aca="false">'03.24 по датам'!EB107</f>
        <v>0</v>
      </c>
      <c r="EC107" s="2217" t="n">
        <f aca="false">'03.24 по датам'!EC107</f>
        <v>0</v>
      </c>
      <c r="ED107" s="2217" t="n">
        <f aca="false">'03.24 по датам'!ED107</f>
        <v>0</v>
      </c>
      <c r="EE107" s="2217" t="n">
        <f aca="false">'03.24 по датам'!EE107</f>
        <v>0</v>
      </c>
      <c r="EF107" s="2217" t="n">
        <f aca="false">'03.24 по датам'!EF107</f>
        <v>0</v>
      </c>
      <c r="EG107" s="2217" t="n">
        <f aca="false">'03.24 по датам'!EG107</f>
        <v>0</v>
      </c>
      <c r="EH107" s="2217" t="n">
        <f aca="false">'03.24 по датам'!EH107</f>
        <v>0</v>
      </c>
      <c r="EI107" s="2217" t="n">
        <f aca="false">'03.24 по датам'!EI107</f>
        <v>0</v>
      </c>
      <c r="EJ107" s="2217" t="n">
        <f aca="false">'03.24 по датам'!EJ107</f>
        <v>0</v>
      </c>
      <c r="EK107" s="2217" t="n">
        <f aca="false">'03.24 по датам'!EK107</f>
        <v>0</v>
      </c>
      <c r="EL107" s="2217" t="n">
        <f aca="false">'03.24 по датам'!EL107</f>
        <v>0</v>
      </c>
      <c r="EM107" s="2217" t="n">
        <f aca="false">'03.24 по датам'!EM107</f>
        <v>0</v>
      </c>
      <c r="EN107" s="2217" t="n">
        <f aca="false">'03.24 по датам'!EN107</f>
        <v>0</v>
      </c>
      <c r="EO107" s="2217" t="n">
        <f aca="false">'03.24 по датам'!EO107</f>
        <v>0</v>
      </c>
      <c r="EP107" s="2217" t="n">
        <f aca="false">'03.24 по датам'!EP107</f>
        <v>0</v>
      </c>
      <c r="EQ107" s="2217" t="n">
        <f aca="false">'03.24 по датам'!EQ107</f>
        <v>0</v>
      </c>
      <c r="ER107" s="2217" t="n">
        <f aca="false">'03.24 по датам'!ER107</f>
        <v>0</v>
      </c>
      <c r="ES107" s="2217" t="n">
        <f aca="false">'03.24 по датам'!ES107</f>
        <v>0</v>
      </c>
      <c r="ET107" s="2217" t="n">
        <f aca="false">'03.24 по датам'!ET107</f>
        <v>0</v>
      </c>
      <c r="EU107" s="2217" t="n">
        <f aca="false">'03.24 по датам'!EU107</f>
        <v>0</v>
      </c>
      <c r="EV107" s="2217" t="n">
        <f aca="false">'03.24 по датам'!EV107</f>
        <v>0</v>
      </c>
      <c r="EW107" s="2217" t="n">
        <f aca="false">'03.24 по датам'!EW107</f>
        <v>0</v>
      </c>
      <c r="EX107" s="2217" t="n">
        <f aca="false">'03.24 по датам'!EX107</f>
        <v>0</v>
      </c>
      <c r="EY107" s="2217" t="n">
        <f aca="false">'03.24 по датам'!EY107</f>
        <v>0</v>
      </c>
      <c r="EZ107" s="2218"/>
      <c r="FA107" s="2219"/>
      <c r="FB107" s="2220"/>
      <c r="FC107" s="2221"/>
      <c r="FD107" s="2221"/>
      <c r="FE107" s="2217" t="n">
        <f aca="false">'03.24 по датам'!FE107</f>
        <v>0</v>
      </c>
      <c r="FF107" s="2217" t="n">
        <f aca="false">'03.24 по датам'!FF107</f>
        <v>0</v>
      </c>
      <c r="FG107" s="2217" t="n">
        <f aca="false">'03.24 по датам'!FG107</f>
        <v>0</v>
      </c>
      <c r="FH107" s="2217" t="n">
        <f aca="false">'03.24 по датам'!FH107</f>
        <v>0</v>
      </c>
      <c r="FI107" s="2217" t="n">
        <f aca="false">'03.24 по датам'!FI107</f>
        <v>0</v>
      </c>
      <c r="FJ107" s="2217" t="n">
        <f aca="false">'03.24 по датам'!FJ107</f>
        <v>0</v>
      </c>
      <c r="FK107" s="2217" t="n">
        <f aca="false">'03.24 по датам'!FK107</f>
        <v>0</v>
      </c>
      <c r="FL107" s="2217" t="n">
        <f aca="false">'03.24 по датам'!FL107</f>
        <v>0</v>
      </c>
      <c r="FM107" s="2217" t="n">
        <f aca="false">'03.24 по датам'!FM107</f>
        <v>0</v>
      </c>
      <c r="FN107" s="2217" t="n">
        <f aca="false">'03.24 по датам'!FN107</f>
        <v>0</v>
      </c>
      <c r="FO107" s="2218"/>
      <c r="FP107" s="2219"/>
      <c r="FQ107" s="2220"/>
      <c r="FR107" s="2221"/>
      <c r="FS107" s="2221"/>
      <c r="FT107" s="2225"/>
      <c r="FU107" s="2225"/>
      <c r="FV107" s="2225"/>
      <c r="FW107" s="2225"/>
      <c r="FX107" s="2225"/>
      <c r="FY107" s="2225"/>
      <c r="FZ107" s="2225"/>
      <c r="GA107" s="2225"/>
      <c r="GB107" s="2225"/>
      <c r="GC107" s="2225"/>
      <c r="GD107" s="2225"/>
      <c r="GE107" s="2225"/>
      <c r="GF107" s="2225"/>
      <c r="GG107" s="2225"/>
      <c r="GH107" s="2225"/>
      <c r="GI107" s="2225"/>
      <c r="GJ107" s="2225"/>
      <c r="GK107" s="2225"/>
      <c r="GL107" s="2225"/>
      <c r="GM107" s="2225"/>
      <c r="GN107" s="2225"/>
      <c r="GO107" s="2225"/>
      <c r="GP107" s="2225"/>
      <c r="GQ107" s="2225"/>
      <c r="GR107" s="2225"/>
      <c r="GS107" s="2225"/>
      <c r="GT107" s="2218"/>
      <c r="GU107" s="2219"/>
      <c r="GV107" s="2220"/>
      <c r="GW107" s="2221"/>
      <c r="GX107" s="2221"/>
      <c r="GY107" s="2221"/>
      <c r="GZ107" s="2217" t="n">
        <f aca="false">'03.24 по датам'!GZ107</f>
        <v>0</v>
      </c>
      <c r="HA107" s="2217" t="n">
        <f aca="false">'03.24 по датам'!HA107</f>
        <v>0</v>
      </c>
      <c r="HB107" s="2226"/>
      <c r="HC107" s="2221"/>
      <c r="HD107" s="2227" t="n">
        <f aca="false">'03.24 по датам'!HD107</f>
        <v>0</v>
      </c>
      <c r="HE107" s="2226"/>
      <c r="HF107" s="2228"/>
      <c r="HG107" s="2180"/>
      <c r="HH107" s="2180"/>
      <c r="HI107" s="2230"/>
      <c r="HJ107" s="2225"/>
      <c r="HK107" s="2225"/>
      <c r="HL107" s="2225"/>
      <c r="HM107" s="2225"/>
      <c r="HN107" s="2225"/>
      <c r="HO107" s="2225"/>
      <c r="HP107" s="2225"/>
      <c r="HQ107" s="2225"/>
      <c r="HR107" s="2225"/>
      <c r="HS107" s="2225"/>
      <c r="HT107" s="2225"/>
      <c r="HU107" s="2225"/>
      <c r="HV107" s="2225"/>
      <c r="HW107" s="2225"/>
      <c r="HX107" s="2225"/>
      <c r="HY107" s="2225"/>
      <c r="HZ107" s="2225"/>
      <c r="IA107" s="2218"/>
      <c r="IB107" s="2219"/>
      <c r="IC107" s="2220"/>
      <c r="ID107" s="2221"/>
      <c r="IE107" s="2221"/>
      <c r="IF107" s="2231" t="n">
        <f aca="false">'03.24 по датам'!IF107</f>
        <v>0</v>
      </c>
      <c r="IG107" s="2231" t="n">
        <f aca="false">'03.24 по датам'!IG107</f>
        <v>0</v>
      </c>
      <c r="IH107" s="2231" t="n">
        <f aca="false">'03.24 по датам'!IH107</f>
        <v>0</v>
      </c>
      <c r="II107" s="2232"/>
      <c r="IJ107" s="2233"/>
      <c r="IK107" s="1302"/>
      <c r="IL107" s="1302"/>
      <c r="IM107" s="2234" t="n">
        <f aca="false">'03.24 по датам'!IM107</f>
        <v>0</v>
      </c>
      <c r="IN107" s="2234" t="n">
        <f aca="false">'03.24 по датам'!IN107</f>
        <v>0</v>
      </c>
      <c r="IO107" s="2217" t="n">
        <f aca="false">'03.24 по датам'!IO107</f>
        <v>0</v>
      </c>
      <c r="IP107" s="2217" t="n">
        <f aca="false">'03.24 по датам'!IP107</f>
        <v>0</v>
      </c>
      <c r="IQ107" s="2217" t="n">
        <f aca="false">'03.24 по датам'!IQ107</f>
        <v>0</v>
      </c>
      <c r="IR107" s="2217" t="n">
        <f aca="false">'03.24 по датам'!IR107</f>
        <v>0</v>
      </c>
      <c r="IS107" s="2217" t="n">
        <f aca="false">'03.24 по датам'!IS107</f>
        <v>0</v>
      </c>
      <c r="IT107" s="2217" t="n">
        <f aca="false">'03.24 по датам'!IT107</f>
        <v>0</v>
      </c>
      <c r="IU107" s="2217" t="n">
        <f aca="false">'03.24 по датам'!IU107</f>
        <v>0</v>
      </c>
      <c r="IV107" s="2217" t="n">
        <f aca="false">'03.24 по датам'!IV107</f>
        <v>0</v>
      </c>
      <c r="IW107" s="2218"/>
      <c r="IX107" s="2219"/>
      <c r="IY107" s="2220"/>
      <c r="IZ107" s="2221"/>
      <c r="JA107" s="2221"/>
      <c r="JB107" s="2217" t="n">
        <f aca="false">'03.24 по датам'!JB107</f>
        <v>0</v>
      </c>
      <c r="JC107" s="2226"/>
      <c r="JD107" s="2217" t="n">
        <f aca="false">'03.24 по датам'!JD107</f>
        <v>0</v>
      </c>
      <c r="JE107" s="2221"/>
      <c r="JF107" s="2221"/>
      <c r="JG107" s="2231" t="n">
        <f aca="false">'03.24 по датам'!JG107</f>
        <v>0</v>
      </c>
      <c r="JH107" s="2231" t="n">
        <f aca="false">'03.24 по датам'!JH107</f>
        <v>0</v>
      </c>
      <c r="JI107" s="2231" t="n">
        <f aca="false">'03.24 по датам'!JI107</f>
        <v>0</v>
      </c>
      <c r="JJ107" s="2231" t="n">
        <f aca="false">'03.24 по датам'!JJ107</f>
        <v>0</v>
      </c>
      <c r="JK107" s="2270"/>
      <c r="JL107" s="1302"/>
      <c r="JM107" s="2236"/>
      <c r="JN107" s="2236"/>
      <c r="JO107" s="2237"/>
      <c r="JP107" s="2236"/>
      <c r="JQ107" s="2236"/>
      <c r="JR107" s="2237"/>
    </row>
    <row r="108" customFormat="false" ht="11.25" hidden="false" customHeight="true" outlineLevel="0" collapsed="false">
      <c r="A108" s="2056" t="n">
        <f aca="false">A104+1</f>
        <v>45376</v>
      </c>
      <c r="B108" s="2057" t="s">
        <v>662</v>
      </c>
      <c r="C108" s="2067" t="str">
        <f aca="false">'03.24 по датам'!C108</f>
        <v>Новогоднее</v>
      </c>
      <c r="D108" s="2067" t="str">
        <f aca="false">'03.24 по датам'!D108</f>
        <v>Еты-Пуровское</v>
      </c>
      <c r="E108" s="2067" t="n">
        <f aca="false">'03.24 по датам'!E108</f>
        <v>0</v>
      </c>
      <c r="F108" s="2067" t="n">
        <f aca="false">'03.24 по датам'!F108</f>
        <v>0</v>
      </c>
      <c r="G108" s="2065" t="n">
        <f aca="false">'03.24 по датам'!G108</f>
        <v>0</v>
      </c>
      <c r="H108" s="2065" t="n">
        <f aca="false">'03.24 по датам'!H108</f>
        <v>0</v>
      </c>
      <c r="I108" s="2065" t="n">
        <f aca="false">'03.24 по датам'!I108</f>
        <v>0</v>
      </c>
      <c r="J108" s="2065" t="n">
        <f aca="false">'03.24 по датам'!J108</f>
        <v>0</v>
      </c>
      <c r="K108" s="2065" t="n">
        <f aca="false">'03.24 по датам'!K108</f>
        <v>0</v>
      </c>
      <c r="L108" s="2065" t="n">
        <f aca="false">'03.24 по датам'!L108</f>
        <v>0</v>
      </c>
      <c r="M108" s="2065" t="n">
        <f aca="false">'03.24 по датам'!M108</f>
        <v>0</v>
      </c>
      <c r="N108" s="2065" t="n">
        <f aca="false">'03.24 по датам'!N108</f>
        <v>0</v>
      </c>
      <c r="O108" s="2065" t="n">
        <f aca="false">'03.24 по датам'!O108</f>
        <v>0</v>
      </c>
      <c r="P108" s="2065" t="n">
        <f aca="false">'03.24 по датам'!P108</f>
        <v>0</v>
      </c>
      <c r="Q108" s="2065" t="n">
        <f aca="false">'03.24 по датам'!Q108</f>
        <v>0</v>
      </c>
      <c r="R108" s="2065" t="n">
        <f aca="false">'03.24 по датам'!R108</f>
        <v>0</v>
      </c>
      <c r="S108" s="2065" t="n">
        <f aca="false">'03.24 по датам'!S108</f>
        <v>0</v>
      </c>
      <c r="T108" s="2065" t="n">
        <f aca="false">'03.24 по датам'!T108</f>
        <v>0</v>
      </c>
      <c r="U108" s="2065" t="n">
        <f aca="false">'03.24 по датам'!U108</f>
        <v>0</v>
      </c>
      <c r="V108" s="2065" t="n">
        <f aca="false">'03.24 по датам'!V108</f>
        <v>0</v>
      </c>
      <c r="W108" s="2066" t="n">
        <f aca="false">'03.24 по датам'!W108</f>
        <v>0</v>
      </c>
      <c r="X108" s="2238"/>
      <c r="Y108" s="2239"/>
      <c r="Z108" s="2240"/>
      <c r="AA108" s="2062"/>
      <c r="AB108" s="2063"/>
      <c r="AC108" s="2241" t="n">
        <f aca="false">'03.24 по датам'!AC108</f>
        <v>0</v>
      </c>
      <c r="AD108" s="2241" t="n">
        <f aca="false">'03.24 по датам'!AD108</f>
        <v>0</v>
      </c>
      <c r="AE108" s="2241" t="n">
        <f aca="false">'03.24 по датам'!AE108</f>
        <v>0</v>
      </c>
      <c r="AF108" s="2065" t="n">
        <f aca="false">'03.24 по датам'!AF108</f>
        <v>0</v>
      </c>
      <c r="AG108" s="2065" t="n">
        <f aca="false">'03.24 по датам'!AG108</f>
        <v>0</v>
      </c>
      <c r="AH108" s="2065" t="n">
        <f aca="false">'03.24 по датам'!AH108</f>
        <v>0</v>
      </c>
      <c r="AI108" s="2065" t="n">
        <f aca="false">'03.24 по датам'!AI108</f>
        <v>0</v>
      </c>
      <c r="AJ108" s="2065" t="n">
        <f aca="false">'03.24 по датам'!AJ108</f>
        <v>0</v>
      </c>
      <c r="AK108" s="2065" t="n">
        <f aca="false">'03.24 по датам'!AK108</f>
        <v>0</v>
      </c>
      <c r="AL108" s="2065" t="n">
        <f aca="false">'03.24 по датам'!AL108</f>
        <v>0</v>
      </c>
      <c r="AM108" s="2065" t="n">
        <f aca="false">'03.24 по датам'!AM108</f>
        <v>0</v>
      </c>
      <c r="AN108" s="2065" t="n">
        <f aca="false">'03.24 по датам'!AN108</f>
        <v>0</v>
      </c>
      <c r="AO108" s="2066" t="n">
        <f aca="false">'03.24 по датам'!AO108</f>
        <v>0</v>
      </c>
      <c r="AP108" s="2238"/>
      <c r="AQ108" s="2239"/>
      <c r="AR108" s="2240"/>
      <c r="AS108" s="2062"/>
      <c r="AT108" s="2063"/>
      <c r="AU108" s="2064" t="n">
        <f aca="false">'03.24 по датам'!AU108</f>
        <v>0</v>
      </c>
      <c r="AV108" s="2064" t="n">
        <f aca="false">'03.24 по датам'!AV108</f>
        <v>0</v>
      </c>
      <c r="AW108" s="2058" t="n">
        <f aca="false">'03.24 по датам'!AW108</f>
        <v>0</v>
      </c>
      <c r="AX108" s="2065" t="n">
        <f aca="false">'03.24 по датам'!AX108</f>
        <v>0</v>
      </c>
      <c r="AY108" s="2065" t="n">
        <f aca="false">'03.24 по датам'!AY108</f>
        <v>0</v>
      </c>
      <c r="AZ108" s="2065" t="n">
        <f aca="false">'03.24 по датам'!AZ108</f>
        <v>0</v>
      </c>
      <c r="BA108" s="2065" t="n">
        <f aca="false">'03.24 по датам'!BA108</f>
        <v>0</v>
      </c>
      <c r="BB108" s="2065" t="n">
        <f aca="false">'03.24 по датам'!BB108</f>
        <v>0</v>
      </c>
      <c r="BC108" s="2065" t="n">
        <f aca="false">'03.24 по датам'!BC108</f>
        <v>0</v>
      </c>
      <c r="BD108" s="2065" t="n">
        <f aca="false">'03.24 по датам'!BD108</f>
        <v>0</v>
      </c>
      <c r="BE108" s="2065" t="n">
        <f aca="false">'03.24 по датам'!BE108</f>
        <v>0</v>
      </c>
      <c r="BF108" s="2065" t="n">
        <f aca="false">'03.24 по датам'!BF108</f>
        <v>0</v>
      </c>
      <c r="BG108" s="2065" t="n">
        <f aca="false">'03.24 по датам'!BG108</f>
        <v>0</v>
      </c>
      <c r="BH108" s="2065" t="n">
        <f aca="false">'03.24 по датам'!BH108</f>
        <v>0</v>
      </c>
      <c r="BI108" s="2065" t="n">
        <f aca="false">'03.24 по датам'!BI108</f>
        <v>0</v>
      </c>
      <c r="BJ108" s="2065" t="n">
        <f aca="false">'03.24 по датам'!BJ108</f>
        <v>0</v>
      </c>
      <c r="BK108" s="2065" t="n">
        <f aca="false">'03.24 по датам'!BK108</f>
        <v>0</v>
      </c>
      <c r="BL108" s="2065" t="n">
        <f aca="false">'03.24 по датам'!BL108</f>
        <v>0</v>
      </c>
      <c r="BM108" s="2065" t="n">
        <f aca="false">'03.24 по датам'!BM108</f>
        <v>0</v>
      </c>
      <c r="BN108" s="2065" t="n">
        <f aca="false">'03.24 по датам'!BN108</f>
        <v>0</v>
      </c>
      <c r="BO108" s="2065" t="n">
        <f aca="false">'03.24 по датам'!BO108</f>
        <v>0</v>
      </c>
      <c r="BP108" s="2065" t="n">
        <f aca="false">'03.24 по датам'!BP108</f>
        <v>0</v>
      </c>
      <c r="BQ108" s="2066" t="n">
        <f aca="false">'03.24 по датам'!BQ108</f>
        <v>0</v>
      </c>
      <c r="BR108" s="2238"/>
      <c r="BS108" s="2239"/>
      <c r="BT108" s="2240"/>
      <c r="BU108" s="2062"/>
      <c r="BV108" s="2063"/>
      <c r="BW108" s="2083" t="n">
        <f aca="false">'03.24 по датам'!BW108</f>
        <v>0</v>
      </c>
      <c r="BX108" s="2083" t="n">
        <f aca="false">'03.24 по датам'!BX108</f>
        <v>0</v>
      </c>
      <c r="BY108" s="2083" t="n">
        <f aca="false">'03.24 по датам'!BY108</f>
        <v>0</v>
      </c>
      <c r="BZ108" s="2092" t="n">
        <f aca="false">'03.24 по датам'!BZ108</f>
        <v>0</v>
      </c>
      <c r="CA108" s="2092" t="n">
        <f aca="false">'03.24 по датам'!CA108</f>
        <v>0</v>
      </c>
      <c r="CB108" s="2092" t="n">
        <f aca="false">'03.24 по датам'!CB108</f>
        <v>0</v>
      </c>
      <c r="CC108" s="2092" t="n">
        <f aca="false">'03.24 по датам'!CC108</f>
        <v>0</v>
      </c>
      <c r="CD108" s="2092" t="n">
        <f aca="false">'03.24 по датам'!CD108</f>
        <v>0</v>
      </c>
      <c r="CE108" s="2092" t="n">
        <f aca="false">'03.24 по датам'!CE108</f>
        <v>0</v>
      </c>
      <c r="CF108" s="2092" t="n">
        <f aca="false">'03.24 по датам'!CF108</f>
        <v>0</v>
      </c>
      <c r="CG108" s="2092" t="n">
        <f aca="false">'03.24 по датам'!CG108</f>
        <v>0</v>
      </c>
      <c r="CH108" s="2092" t="n">
        <f aca="false">'03.24 по датам'!CH108</f>
        <v>0</v>
      </c>
      <c r="CI108" s="2287" t="n">
        <f aca="false">'03.24 по датам'!CI108</f>
        <v>0</v>
      </c>
      <c r="CJ108" s="2242"/>
      <c r="CK108" s="2243"/>
      <c r="CL108" s="2240"/>
      <c r="CM108" s="2062"/>
      <c r="CN108" s="2063"/>
      <c r="CO108" s="2063"/>
      <c r="CP108" s="2063"/>
      <c r="CQ108" s="2092" t="n">
        <f aca="false">'03.24 по датам'!CQ108</f>
        <v>0</v>
      </c>
      <c r="CR108" s="2092" t="n">
        <f aca="false">'03.24 по датам'!CR108</f>
        <v>0</v>
      </c>
      <c r="CS108" s="2092" t="n">
        <f aca="false">'03.24 по датам'!CS108</f>
        <v>0</v>
      </c>
      <c r="CT108" s="2092" t="n">
        <f aca="false">'03.24 по датам'!CT108</f>
        <v>0</v>
      </c>
      <c r="CU108" s="2092" t="n">
        <f aca="false">'03.24 по датам'!CU108</f>
        <v>0</v>
      </c>
      <c r="CV108" s="2092" t="n">
        <f aca="false">'03.24 по датам'!CV108</f>
        <v>0</v>
      </c>
      <c r="CW108" s="2092" t="n">
        <f aca="false">'03.24 по датам'!CW108</f>
        <v>0</v>
      </c>
      <c r="CX108" s="2092" t="n">
        <f aca="false">'03.24 по датам'!CX108</f>
        <v>0</v>
      </c>
      <c r="CY108" s="2092" t="n">
        <f aca="false">'03.24 по датам'!CY108</f>
        <v>0</v>
      </c>
      <c r="CZ108" s="2092" t="n">
        <f aca="false">'03.24 по датам'!CZ108</f>
        <v>0</v>
      </c>
      <c r="DA108" s="2092" t="n">
        <f aca="false">'03.24 по датам'!DA108</f>
        <v>0</v>
      </c>
      <c r="DB108" s="2092" t="n">
        <f aca="false">'03.24 по датам'!DB108</f>
        <v>0</v>
      </c>
      <c r="DC108" s="2287" t="n">
        <f aca="false">'03.24 по датам'!DC108</f>
        <v>0</v>
      </c>
      <c r="DD108" s="2242"/>
      <c r="DE108" s="2243"/>
      <c r="DF108" s="2240"/>
      <c r="DG108" s="2069"/>
      <c r="DH108" s="2070"/>
      <c r="DI108" s="2068" t="n">
        <f aca="false">'03.24 по датам'!DI108</f>
        <v>0</v>
      </c>
      <c r="DJ108" s="2092" t="n">
        <f aca="false">'03.24 по датам'!DJ108</f>
        <v>0</v>
      </c>
      <c r="DK108" s="2092" t="n">
        <f aca="false">'03.24 по датам'!DK108</f>
        <v>0</v>
      </c>
      <c r="DL108" s="2092" t="n">
        <f aca="false">'03.24 по датам'!DL108</f>
        <v>0</v>
      </c>
      <c r="DM108" s="2092" t="n">
        <f aca="false">'03.24 по датам'!DM108</f>
        <v>0</v>
      </c>
      <c r="DN108" s="2092" t="n">
        <f aca="false">'03.24 по датам'!DN108</f>
        <v>0</v>
      </c>
      <c r="DO108" s="2092" t="n">
        <f aca="false">'03.24 по датам'!DO108</f>
        <v>0</v>
      </c>
      <c r="DP108" s="2092" t="n">
        <f aca="false">'03.24 по датам'!DP108</f>
        <v>0</v>
      </c>
      <c r="DQ108" s="2092" t="n">
        <f aca="false">'03.24 по датам'!DQ108</f>
        <v>0</v>
      </c>
      <c r="DR108" s="2092" t="n">
        <f aca="false">'03.24 по датам'!DR108</f>
        <v>0</v>
      </c>
      <c r="DS108" s="2092" t="n">
        <f aca="false">'03.24 по датам'!DS108</f>
        <v>0</v>
      </c>
      <c r="DT108" s="2092" t="n">
        <f aca="false">'03.24 по датам'!DT108</f>
        <v>0</v>
      </c>
      <c r="DU108" s="2287" t="n">
        <f aca="false">'03.24 по датам'!DU108</f>
        <v>0</v>
      </c>
      <c r="DV108" s="2242"/>
      <c r="DW108" s="2243"/>
      <c r="DX108" s="2240"/>
      <c r="DY108" s="2069"/>
      <c r="DZ108" s="2070"/>
      <c r="EA108" s="2065" t="n">
        <f aca="false">'03.24 по датам'!EA108</f>
        <v>0</v>
      </c>
      <c r="EB108" s="2092" t="n">
        <f aca="false">'03.24 по датам'!EB108</f>
        <v>0</v>
      </c>
      <c r="EC108" s="2092" t="n">
        <f aca="false">'03.24 по датам'!EC108</f>
        <v>0</v>
      </c>
      <c r="ED108" s="2092" t="n">
        <f aca="false">'03.24 по датам'!ED108</f>
        <v>0</v>
      </c>
      <c r="EE108" s="2092" t="n">
        <f aca="false">'03.24 по датам'!EE108</f>
        <v>0</v>
      </c>
      <c r="EF108" s="2092" t="n">
        <f aca="false">'03.24 по датам'!EF108</f>
        <v>0</v>
      </c>
      <c r="EG108" s="2092" t="n">
        <f aca="false">'03.24 по датам'!EG108</f>
        <v>0</v>
      </c>
      <c r="EH108" s="2092" t="n">
        <f aca="false">'03.24 по датам'!EH108</f>
        <v>0</v>
      </c>
      <c r="EI108" s="2092" t="n">
        <f aca="false">'03.24 по датам'!EI108</f>
        <v>0</v>
      </c>
      <c r="EJ108" s="2092" t="n">
        <f aca="false">'03.24 по датам'!EJ108</f>
        <v>0</v>
      </c>
      <c r="EK108" s="2092" t="n">
        <f aca="false">'03.24 по датам'!EK108</f>
        <v>0</v>
      </c>
      <c r="EL108" s="2092" t="n">
        <f aca="false">'03.24 по датам'!EL108</f>
        <v>0</v>
      </c>
      <c r="EM108" s="2092" t="n">
        <f aca="false">'03.24 по датам'!EM108</f>
        <v>0</v>
      </c>
      <c r="EN108" s="2092" t="n">
        <f aca="false">'03.24 по датам'!EN108</f>
        <v>0</v>
      </c>
      <c r="EO108" s="2092" t="n">
        <f aca="false">'03.24 по датам'!EO108</f>
        <v>0</v>
      </c>
      <c r="EP108" s="2092" t="n">
        <f aca="false">'03.24 по датам'!EP108</f>
        <v>0</v>
      </c>
      <c r="EQ108" s="2092" t="n">
        <f aca="false">'03.24 по датам'!EQ108</f>
        <v>0</v>
      </c>
      <c r="ER108" s="2092" t="n">
        <f aca="false">'03.24 по датам'!ER108</f>
        <v>0</v>
      </c>
      <c r="ES108" s="2092" t="n">
        <f aca="false">'03.24 по датам'!ES108</f>
        <v>0</v>
      </c>
      <c r="ET108" s="2092" t="n">
        <f aca="false">'03.24 по датам'!ET108</f>
        <v>0</v>
      </c>
      <c r="EU108" s="2092" t="n">
        <f aca="false">'03.24 по датам'!EU108</f>
        <v>0</v>
      </c>
      <c r="EV108" s="2092" t="n">
        <f aca="false">'03.24 по датам'!EV108</f>
        <v>0</v>
      </c>
      <c r="EW108" s="2092" t="n">
        <f aca="false">'03.24 по датам'!EW108</f>
        <v>0</v>
      </c>
      <c r="EX108" s="2092" t="n">
        <f aca="false">'03.24 по датам'!EX108</f>
        <v>0</v>
      </c>
      <c r="EY108" s="2287" t="n">
        <f aca="false">'03.24 по датам'!EY108</f>
        <v>0</v>
      </c>
      <c r="EZ108" s="2242"/>
      <c r="FA108" s="2243"/>
      <c r="FB108" s="2248"/>
      <c r="FC108" s="2069"/>
      <c r="FD108" s="2070"/>
      <c r="FE108" s="2065" t="n">
        <f aca="false">'03.24 по датам'!FE108</f>
        <v>0</v>
      </c>
      <c r="FF108" s="2092" t="n">
        <f aca="false">'03.24 по датам'!FF108</f>
        <v>0</v>
      </c>
      <c r="FG108" s="2092" t="n">
        <f aca="false">'03.24 по датам'!FG108</f>
        <v>0</v>
      </c>
      <c r="FH108" s="2092" t="n">
        <f aca="false">'03.24 по датам'!FH108</f>
        <v>0</v>
      </c>
      <c r="FI108" s="2092" t="n">
        <f aca="false">'03.24 по датам'!FI108</f>
        <v>0</v>
      </c>
      <c r="FJ108" s="2092" t="n">
        <f aca="false">'03.24 по датам'!FJ108</f>
        <v>0</v>
      </c>
      <c r="FK108" s="2092" t="n">
        <f aca="false">'03.24 по датам'!FK108</f>
        <v>0</v>
      </c>
      <c r="FL108" s="2092" t="n">
        <f aca="false">'03.24 по датам'!FL108</f>
        <v>0</v>
      </c>
      <c r="FM108" s="2092" t="n">
        <f aca="false">'03.24 по датам'!FM108</f>
        <v>0</v>
      </c>
      <c r="FN108" s="2287" t="n">
        <f aca="false">'03.24 по датам'!FN108</f>
        <v>0</v>
      </c>
      <c r="FO108" s="2242"/>
      <c r="FP108" s="2243"/>
      <c r="FQ108" s="2248"/>
      <c r="FR108" s="2069"/>
      <c r="FS108" s="2070"/>
      <c r="FT108" s="2271"/>
      <c r="FU108" s="2072"/>
      <c r="FV108" s="2072"/>
      <c r="FW108" s="2072"/>
      <c r="FX108" s="2072"/>
      <c r="FY108" s="2072"/>
      <c r="FZ108" s="2072"/>
      <c r="GA108" s="2072"/>
      <c r="GB108" s="2072"/>
      <c r="GC108" s="2072"/>
      <c r="GD108" s="2072"/>
      <c r="GE108" s="2072"/>
      <c r="GF108" s="2072"/>
      <c r="GG108" s="2072"/>
      <c r="GH108" s="2072"/>
      <c r="GI108" s="2072"/>
      <c r="GJ108" s="2072"/>
      <c r="GK108" s="2072"/>
      <c r="GL108" s="2072"/>
      <c r="GM108" s="2072"/>
      <c r="GN108" s="2072"/>
      <c r="GO108" s="2072"/>
      <c r="GP108" s="2072"/>
      <c r="GQ108" s="2072"/>
      <c r="GR108" s="2072"/>
      <c r="GS108" s="2073"/>
      <c r="GT108" s="2242"/>
      <c r="GU108" s="2243"/>
      <c r="GV108" s="2248"/>
      <c r="GW108" s="2076"/>
      <c r="GX108" s="2063"/>
      <c r="GY108" s="2062"/>
      <c r="GZ108" s="2077" t="n">
        <f aca="false">'03.24 по датам'!GZ108</f>
        <v>0</v>
      </c>
      <c r="HA108" s="2078" t="n">
        <f aca="false">'03.24 по датам'!HA108</f>
        <v>0</v>
      </c>
      <c r="HB108" s="2272"/>
      <c r="HC108" s="2080"/>
      <c r="HD108" s="2247" t="n">
        <f aca="false">'03.24 по датам'!HD108</f>
        <v>0</v>
      </c>
      <c r="HE108" s="2272"/>
      <c r="HF108" s="2082"/>
      <c r="HG108" s="2068"/>
      <c r="HH108" s="2068"/>
      <c r="HI108" s="2273"/>
      <c r="HJ108" s="2072"/>
      <c r="HK108" s="2072"/>
      <c r="HL108" s="2072"/>
      <c r="HM108" s="2072"/>
      <c r="HN108" s="2072"/>
      <c r="HO108" s="2072"/>
      <c r="HP108" s="2072"/>
      <c r="HQ108" s="2072"/>
      <c r="HR108" s="2072"/>
      <c r="HS108" s="2072"/>
      <c r="HT108" s="2072"/>
      <c r="HU108" s="2072"/>
      <c r="HV108" s="2072"/>
      <c r="HW108" s="2072"/>
      <c r="HX108" s="2072"/>
      <c r="HY108" s="2072"/>
      <c r="HZ108" s="2073"/>
      <c r="IA108" s="2242"/>
      <c r="IB108" s="2243"/>
      <c r="IC108" s="2240"/>
      <c r="ID108" s="2062"/>
      <c r="IE108" s="2076"/>
      <c r="IF108" s="2085" t="n">
        <f aca="false">'03.24 по датам'!IF108</f>
        <v>0</v>
      </c>
      <c r="IG108" s="2085" t="n">
        <f aca="false">'03.24 по датам'!IG108</f>
        <v>0</v>
      </c>
      <c r="IH108" s="2086" t="n">
        <f aca="false">'03.24 по датам'!IH108</f>
        <v>0</v>
      </c>
      <c r="II108" s="2249"/>
      <c r="IJ108" s="2250"/>
      <c r="IK108" s="2089"/>
      <c r="IL108" s="2090"/>
      <c r="IM108" s="2083" t="n">
        <f aca="false">'03.24 по датам'!IM108</f>
        <v>0</v>
      </c>
      <c r="IN108" s="2092" t="n">
        <f aca="false">'03.24 по датам'!IN108</f>
        <v>0</v>
      </c>
      <c r="IO108" s="2092" t="n">
        <f aca="false">'03.24 по датам'!IO108</f>
        <v>0</v>
      </c>
      <c r="IP108" s="2092" t="n">
        <f aca="false">'03.24 по датам'!IP108</f>
        <v>0</v>
      </c>
      <c r="IQ108" s="2092" t="n">
        <f aca="false">'03.24 по датам'!IQ108</f>
        <v>0</v>
      </c>
      <c r="IR108" s="2092" t="n">
        <f aca="false">'03.24 по датам'!IR108</f>
        <v>0</v>
      </c>
      <c r="IS108" s="2092" t="n">
        <f aca="false">'03.24 по датам'!IS108</f>
        <v>0</v>
      </c>
      <c r="IT108" s="2092" t="n">
        <f aca="false">'03.24 по датам'!IT108</f>
        <v>0</v>
      </c>
      <c r="IU108" s="2092" t="n">
        <f aca="false">'03.24 по датам'!IU108</f>
        <v>0</v>
      </c>
      <c r="IV108" s="2287" t="n">
        <f aca="false">'03.24 по датам'!IV108</f>
        <v>0</v>
      </c>
      <c r="IW108" s="2242"/>
      <c r="IX108" s="2243"/>
      <c r="IY108" s="2248"/>
      <c r="IZ108" s="2062"/>
      <c r="JA108" s="2063"/>
      <c r="JB108" s="2098" t="n">
        <f aca="false">'03.24 по датам'!JB108</f>
        <v>0</v>
      </c>
      <c r="JC108" s="2245"/>
      <c r="JD108" s="2100" t="n">
        <f aca="false">'03.24 по датам'!JD108</f>
        <v>0</v>
      </c>
      <c r="JE108" s="2101"/>
      <c r="JF108" s="2102"/>
      <c r="JG108" s="2254" t="n">
        <f aca="false">'03.24 по датам'!JG108</f>
        <v>0</v>
      </c>
      <c r="JH108" s="2254" t="n">
        <f aca="false">'03.24 по датам'!JH108</f>
        <v>0</v>
      </c>
      <c r="JI108" s="2103" t="n">
        <f aca="false">'03.24 по датам'!JI108</f>
        <v>0</v>
      </c>
      <c r="JJ108" s="2291" t="n">
        <f aca="false">'03.24 по датам'!JJ108</f>
        <v>0</v>
      </c>
      <c r="JK108" s="2292"/>
      <c r="JL108" s="2106"/>
      <c r="JM108" s="2107" t="e">
        <f aca="false">JM$4:JM$4+SUMIF($C$5:JL$5,"Нараст. баланс",$C110:JL110)+SUMIF($C$7:JH$7,"Итого (с ВНР)",$C110:JH110)-SUMIF($C$5:JL$5,"Геол. снижение,  т/сут",$C110:JL110)-SUMIF(JJ$7:JL$7,"Итого",JJ110:JL110)-SUMIF($C$7:JL$7,"Итого (с ВСП)",$C110:JL110)</f>
        <v>#VALUE!</v>
      </c>
      <c r="JN108" s="2108"/>
      <c r="JO108" s="2256" t="e">
        <f aca="false">'03.24 НГДП по датам'!CA108:CA110</f>
        <v>#VALUE!</v>
      </c>
      <c r="JP108" s="2110"/>
      <c r="JQ108" s="2111"/>
      <c r="JR108" s="2257"/>
    </row>
    <row r="109" customFormat="false" ht="11.25" hidden="false" customHeight="true" outlineLevel="0" collapsed="false">
      <c r="A109" s="2056"/>
      <c r="B109" s="2113" t="s">
        <v>663</v>
      </c>
      <c r="C109" s="2123" t="n">
        <f aca="false">'03.24 по датам'!C109</f>
        <v>836</v>
      </c>
      <c r="D109" s="2123" t="n">
        <f aca="false">'03.24 по датам'!D109</f>
        <v>1943</v>
      </c>
      <c r="E109" s="2123" t="n">
        <f aca="false">'03.24 по датам'!E109</f>
        <v>0</v>
      </c>
      <c r="F109" s="2123" t="n">
        <f aca="false">'03.24 по датам'!F109</f>
        <v>0</v>
      </c>
      <c r="G109" s="2121" t="n">
        <f aca="false">'03.24 по датам'!G109</f>
        <v>0</v>
      </c>
      <c r="H109" s="2121" t="n">
        <f aca="false">'03.24 по датам'!H109</f>
        <v>0</v>
      </c>
      <c r="I109" s="2121" t="n">
        <f aca="false">'03.24 по датам'!I109</f>
        <v>0</v>
      </c>
      <c r="J109" s="2121" t="n">
        <f aca="false">'03.24 по датам'!J109</f>
        <v>0</v>
      </c>
      <c r="K109" s="2121" t="n">
        <f aca="false">'03.24 по датам'!K109</f>
        <v>0</v>
      </c>
      <c r="L109" s="2121" t="n">
        <f aca="false">'03.24 по датам'!L109</f>
        <v>0</v>
      </c>
      <c r="M109" s="2121" t="n">
        <f aca="false">'03.24 по датам'!M109</f>
        <v>0</v>
      </c>
      <c r="N109" s="2121" t="n">
        <f aca="false">'03.24 по датам'!N109</f>
        <v>0</v>
      </c>
      <c r="O109" s="2121" t="n">
        <f aca="false">'03.24 по датам'!O109</f>
        <v>0</v>
      </c>
      <c r="P109" s="2121" t="n">
        <f aca="false">'03.24 по датам'!P109</f>
        <v>0</v>
      </c>
      <c r="Q109" s="2121" t="n">
        <f aca="false">'03.24 по датам'!Q109</f>
        <v>0</v>
      </c>
      <c r="R109" s="2121" t="n">
        <f aca="false">'03.24 по датам'!R109</f>
        <v>0</v>
      </c>
      <c r="S109" s="2121" t="n">
        <f aca="false">'03.24 по датам'!S109</f>
        <v>0</v>
      </c>
      <c r="T109" s="2121" t="n">
        <f aca="false">'03.24 по датам'!T109</f>
        <v>0</v>
      </c>
      <c r="U109" s="2121" t="n">
        <f aca="false">'03.24 по датам'!U109</f>
        <v>0</v>
      </c>
      <c r="V109" s="2121" t="n">
        <f aca="false">'03.24 по датам'!V109</f>
        <v>0</v>
      </c>
      <c r="W109" s="2122" t="n">
        <f aca="false">'03.24 по датам'!W109</f>
        <v>0</v>
      </c>
      <c r="X109" s="2115"/>
      <c r="Y109" s="2116"/>
      <c r="Z109" s="2117"/>
      <c r="AA109" s="2118" t="n">
        <f aca="false">COUNTIF(C109:Z109,"&gt;"&amp;0)</f>
        <v>2</v>
      </c>
      <c r="AB109" s="2119"/>
      <c r="AC109" s="2258" t="n">
        <f aca="false">'03.24 по датам'!AC109</f>
        <v>0</v>
      </c>
      <c r="AD109" s="2258" t="n">
        <f aca="false">'03.24 по датам'!AD109</f>
        <v>0</v>
      </c>
      <c r="AE109" s="2258" t="n">
        <f aca="false">'03.24 по датам'!AE109</f>
        <v>0</v>
      </c>
      <c r="AF109" s="2121" t="n">
        <f aca="false">'03.24 по датам'!AF109</f>
        <v>0</v>
      </c>
      <c r="AG109" s="2121" t="n">
        <f aca="false">'03.24 по датам'!AG109</f>
        <v>0</v>
      </c>
      <c r="AH109" s="2121" t="n">
        <f aca="false">'03.24 по датам'!AH109</f>
        <v>0</v>
      </c>
      <c r="AI109" s="2121" t="n">
        <f aca="false">'03.24 по датам'!AI109</f>
        <v>0</v>
      </c>
      <c r="AJ109" s="2121" t="n">
        <f aca="false">'03.24 по датам'!AJ109</f>
        <v>0</v>
      </c>
      <c r="AK109" s="2121" t="n">
        <f aca="false">'03.24 по датам'!AK109</f>
        <v>0</v>
      </c>
      <c r="AL109" s="2121" t="n">
        <f aca="false">'03.24 по датам'!AL109</f>
        <v>0</v>
      </c>
      <c r="AM109" s="2121" t="n">
        <f aca="false">'03.24 по датам'!AM109</f>
        <v>0</v>
      </c>
      <c r="AN109" s="2121" t="n">
        <f aca="false">'03.24 по датам'!AN109</f>
        <v>0</v>
      </c>
      <c r="AO109" s="2122" t="n">
        <f aca="false">'03.24 по датам'!AO109</f>
        <v>0</v>
      </c>
      <c r="AP109" s="2115"/>
      <c r="AQ109" s="2116"/>
      <c r="AR109" s="2117"/>
      <c r="AS109" s="2118" t="n">
        <f aca="false">COUNTIF(AC110:AR110,"&gt;"&amp;0)</f>
        <v>0</v>
      </c>
      <c r="AT109" s="2119"/>
      <c r="AU109" s="2120" t="n">
        <f aca="false">'03.24 по датам'!AU109</f>
        <v>0</v>
      </c>
      <c r="AV109" s="2120" t="n">
        <f aca="false">'03.24 по датам'!AV109</f>
        <v>0</v>
      </c>
      <c r="AW109" s="2114" t="n">
        <f aca="false">'03.24 по датам'!AW109</f>
        <v>0</v>
      </c>
      <c r="AX109" s="2121" t="n">
        <f aca="false">'03.24 по датам'!AX109</f>
        <v>0</v>
      </c>
      <c r="AY109" s="2121" t="n">
        <f aca="false">'03.24 по датам'!AY109</f>
        <v>0</v>
      </c>
      <c r="AZ109" s="2121" t="n">
        <f aca="false">'03.24 по датам'!AZ109</f>
        <v>0</v>
      </c>
      <c r="BA109" s="2121" t="n">
        <f aca="false">'03.24 по датам'!BA109</f>
        <v>0</v>
      </c>
      <c r="BB109" s="2121" t="n">
        <f aca="false">'03.24 по датам'!BB109</f>
        <v>0</v>
      </c>
      <c r="BC109" s="2121" t="n">
        <f aca="false">'03.24 по датам'!BC109</f>
        <v>0</v>
      </c>
      <c r="BD109" s="2121" t="n">
        <f aca="false">'03.24 по датам'!BD109</f>
        <v>0</v>
      </c>
      <c r="BE109" s="2121" t="n">
        <f aca="false">'03.24 по датам'!BE109</f>
        <v>0</v>
      </c>
      <c r="BF109" s="2121" t="n">
        <f aca="false">'03.24 по датам'!BF109</f>
        <v>0</v>
      </c>
      <c r="BG109" s="2121" t="n">
        <f aca="false">'03.24 по датам'!BG109</f>
        <v>0</v>
      </c>
      <c r="BH109" s="2121" t="n">
        <f aca="false">'03.24 по датам'!BH109</f>
        <v>0</v>
      </c>
      <c r="BI109" s="2121" t="n">
        <f aca="false">'03.24 по датам'!BI109</f>
        <v>0</v>
      </c>
      <c r="BJ109" s="2121" t="n">
        <f aca="false">'03.24 по датам'!BJ109</f>
        <v>0</v>
      </c>
      <c r="BK109" s="2121" t="n">
        <f aca="false">'03.24 по датам'!BK109</f>
        <v>0</v>
      </c>
      <c r="BL109" s="2121" t="n">
        <f aca="false">'03.24 по датам'!BL109</f>
        <v>0</v>
      </c>
      <c r="BM109" s="2121" t="n">
        <f aca="false">'03.24 по датам'!BM109</f>
        <v>0</v>
      </c>
      <c r="BN109" s="2121" t="n">
        <f aca="false">'03.24 по датам'!BN109</f>
        <v>0</v>
      </c>
      <c r="BO109" s="2121" t="n">
        <f aca="false">'03.24 по датам'!BO109</f>
        <v>0</v>
      </c>
      <c r="BP109" s="2121" t="n">
        <f aca="false">'03.24 по датам'!BP109</f>
        <v>0</v>
      </c>
      <c r="BQ109" s="2122" t="n">
        <f aca="false">'03.24 по датам'!BQ109</f>
        <v>0</v>
      </c>
      <c r="BR109" s="2115"/>
      <c r="BS109" s="2116"/>
      <c r="BT109" s="2117"/>
      <c r="BU109" s="2118" t="n">
        <f aca="false">COUNTIF(AU110:BT110,"&gt;"&amp;0)</f>
        <v>0</v>
      </c>
      <c r="BV109" s="2119"/>
      <c r="BW109" s="2140" t="n">
        <f aca="false">'03.24 по датам'!BW109</f>
        <v>0</v>
      </c>
      <c r="BX109" s="2140" t="n">
        <f aca="false">'03.24 по датам'!BX109</f>
        <v>0</v>
      </c>
      <c r="BY109" s="2140" t="n">
        <f aca="false">'03.24 по датам'!BY109</f>
        <v>0</v>
      </c>
      <c r="BZ109" s="2150" t="n">
        <f aca="false">'03.24 по датам'!BZ109</f>
        <v>0</v>
      </c>
      <c r="CA109" s="2150" t="n">
        <f aca="false">'03.24 по датам'!CA109</f>
        <v>0</v>
      </c>
      <c r="CB109" s="2150" t="n">
        <f aca="false">'03.24 по датам'!CB109</f>
        <v>0</v>
      </c>
      <c r="CC109" s="2150" t="n">
        <f aca="false">'03.24 по датам'!CC109</f>
        <v>0</v>
      </c>
      <c r="CD109" s="2150" t="n">
        <f aca="false">'03.24 по датам'!CD109</f>
        <v>0</v>
      </c>
      <c r="CE109" s="2150" t="n">
        <f aca="false">'03.24 по датам'!CE109</f>
        <v>0</v>
      </c>
      <c r="CF109" s="2150" t="n">
        <f aca="false">'03.24 по датам'!CF109</f>
        <v>0</v>
      </c>
      <c r="CG109" s="2150" t="n">
        <f aca="false">'03.24 по датам'!CG109</f>
        <v>0</v>
      </c>
      <c r="CH109" s="2150" t="n">
        <f aca="false">'03.24 по датам'!CH109</f>
        <v>0</v>
      </c>
      <c r="CI109" s="2289" t="n">
        <f aca="false">'03.24 по датам'!CI109</f>
        <v>0</v>
      </c>
      <c r="CJ109" s="2130"/>
      <c r="CK109" s="2131"/>
      <c r="CL109" s="2117"/>
      <c r="CM109" s="2118" t="n">
        <f aca="false">COUNTIF(BW110:CL110,"&gt;"&amp;0)</f>
        <v>0</v>
      </c>
      <c r="CN109" s="2119"/>
      <c r="CO109" s="2119" t="n">
        <f aca="false">AA109+AS109+BU109+CM109</f>
        <v>2</v>
      </c>
      <c r="CP109" s="2119"/>
      <c r="CQ109" s="2150" t="n">
        <f aca="false">'03.24 по датам'!CQ109</f>
        <v>0</v>
      </c>
      <c r="CR109" s="2150" t="n">
        <f aca="false">'03.24 по датам'!CR109</f>
        <v>0</v>
      </c>
      <c r="CS109" s="2150" t="n">
        <f aca="false">'03.24 по датам'!CS109</f>
        <v>0</v>
      </c>
      <c r="CT109" s="2150" t="n">
        <f aca="false">'03.24 по датам'!CT109</f>
        <v>0</v>
      </c>
      <c r="CU109" s="2150" t="n">
        <f aca="false">'03.24 по датам'!CU109</f>
        <v>0</v>
      </c>
      <c r="CV109" s="2150" t="n">
        <f aca="false">'03.24 по датам'!CV109</f>
        <v>0</v>
      </c>
      <c r="CW109" s="2150" t="n">
        <f aca="false">'03.24 по датам'!CW109</f>
        <v>0</v>
      </c>
      <c r="CX109" s="2150" t="n">
        <f aca="false">'03.24 по датам'!CX109</f>
        <v>0</v>
      </c>
      <c r="CY109" s="2150" t="n">
        <f aca="false">'03.24 по датам'!CY109</f>
        <v>0</v>
      </c>
      <c r="CZ109" s="2150" t="n">
        <f aca="false">'03.24 по датам'!CZ109</f>
        <v>0</v>
      </c>
      <c r="DA109" s="2150" t="n">
        <f aca="false">'03.24 по датам'!DA109</f>
        <v>0</v>
      </c>
      <c r="DB109" s="2150" t="n">
        <f aca="false">'03.24 по датам'!DB109</f>
        <v>0</v>
      </c>
      <c r="DC109" s="2289" t="n">
        <f aca="false">'03.24 по датам'!DC109</f>
        <v>0</v>
      </c>
      <c r="DD109" s="2130"/>
      <c r="DE109" s="2131"/>
      <c r="DF109" s="2117"/>
      <c r="DG109" s="2125" t="n">
        <f aca="false">SUBTOTAL(9,CQ111:DF111)</f>
        <v>0</v>
      </c>
      <c r="DH109" s="2126"/>
      <c r="DI109" s="2124" t="n">
        <f aca="false">'03.24 по датам'!DI109</f>
        <v>0</v>
      </c>
      <c r="DJ109" s="2150" t="n">
        <f aca="false">'03.24 по датам'!DJ109</f>
        <v>0</v>
      </c>
      <c r="DK109" s="2150" t="n">
        <f aca="false">'03.24 по датам'!DK109</f>
        <v>0</v>
      </c>
      <c r="DL109" s="2150" t="n">
        <f aca="false">'03.24 по датам'!DL109</f>
        <v>0</v>
      </c>
      <c r="DM109" s="2150" t="n">
        <f aca="false">'03.24 по датам'!DM109</f>
        <v>0</v>
      </c>
      <c r="DN109" s="2150" t="n">
        <f aca="false">'03.24 по датам'!DN109</f>
        <v>0</v>
      </c>
      <c r="DO109" s="2150" t="n">
        <f aca="false">'03.24 по датам'!DO109</f>
        <v>0</v>
      </c>
      <c r="DP109" s="2150" t="n">
        <f aca="false">'03.24 по датам'!DP109</f>
        <v>0</v>
      </c>
      <c r="DQ109" s="2150" t="n">
        <f aca="false">'03.24 по датам'!DQ109</f>
        <v>0</v>
      </c>
      <c r="DR109" s="2150" t="n">
        <f aca="false">'03.24 по датам'!DR109</f>
        <v>0</v>
      </c>
      <c r="DS109" s="2150" t="n">
        <f aca="false">'03.24 по датам'!DS109</f>
        <v>0</v>
      </c>
      <c r="DT109" s="2150" t="n">
        <f aca="false">'03.24 по датам'!DT109</f>
        <v>0</v>
      </c>
      <c r="DU109" s="2289" t="n">
        <f aca="false">'03.24 по датам'!DU109</f>
        <v>0</v>
      </c>
      <c r="DV109" s="2130"/>
      <c r="DW109" s="2131"/>
      <c r="DX109" s="2117"/>
      <c r="DY109" s="2125" t="n">
        <f aca="false">COUNTIF(DI110:DX110,"&gt;"&amp;0)</f>
        <v>0</v>
      </c>
      <c r="DZ109" s="2126"/>
      <c r="EA109" s="2121" t="n">
        <f aca="false">'03.24 по датам'!EA109</f>
        <v>0</v>
      </c>
      <c r="EB109" s="2150" t="n">
        <f aca="false">'03.24 по датам'!EB109</f>
        <v>0</v>
      </c>
      <c r="EC109" s="2150" t="n">
        <f aca="false">'03.24 по датам'!EC109</f>
        <v>0</v>
      </c>
      <c r="ED109" s="2150" t="n">
        <f aca="false">'03.24 по датам'!ED109</f>
        <v>0</v>
      </c>
      <c r="EE109" s="2150" t="n">
        <f aca="false">'03.24 по датам'!EE109</f>
        <v>0</v>
      </c>
      <c r="EF109" s="2150" t="n">
        <f aca="false">'03.24 по датам'!EF109</f>
        <v>0</v>
      </c>
      <c r="EG109" s="2150" t="n">
        <f aca="false">'03.24 по датам'!EG109</f>
        <v>0</v>
      </c>
      <c r="EH109" s="2150" t="n">
        <f aca="false">'03.24 по датам'!EH109</f>
        <v>0</v>
      </c>
      <c r="EI109" s="2150" t="n">
        <f aca="false">'03.24 по датам'!EI109</f>
        <v>0</v>
      </c>
      <c r="EJ109" s="2150" t="n">
        <f aca="false">'03.24 по датам'!EJ109</f>
        <v>0</v>
      </c>
      <c r="EK109" s="2150" t="n">
        <f aca="false">'03.24 по датам'!EK109</f>
        <v>0</v>
      </c>
      <c r="EL109" s="2150" t="n">
        <f aca="false">'03.24 по датам'!EL109</f>
        <v>0</v>
      </c>
      <c r="EM109" s="2150" t="n">
        <f aca="false">'03.24 по датам'!EM109</f>
        <v>0</v>
      </c>
      <c r="EN109" s="2150" t="n">
        <f aca="false">'03.24 по датам'!EN109</f>
        <v>0</v>
      </c>
      <c r="EO109" s="2150" t="n">
        <f aca="false">'03.24 по датам'!EO109</f>
        <v>0</v>
      </c>
      <c r="EP109" s="2150" t="n">
        <f aca="false">'03.24 по датам'!EP109</f>
        <v>0</v>
      </c>
      <c r="EQ109" s="2150" t="n">
        <f aca="false">'03.24 по датам'!EQ109</f>
        <v>0</v>
      </c>
      <c r="ER109" s="2150" t="n">
        <f aca="false">'03.24 по датам'!ER109</f>
        <v>0</v>
      </c>
      <c r="ES109" s="2150" t="n">
        <f aca="false">'03.24 по датам'!ES109</f>
        <v>0</v>
      </c>
      <c r="ET109" s="2150" t="n">
        <f aca="false">'03.24 по датам'!ET109</f>
        <v>0</v>
      </c>
      <c r="EU109" s="2150" t="n">
        <f aca="false">'03.24 по датам'!EU109</f>
        <v>0</v>
      </c>
      <c r="EV109" s="2150" t="n">
        <f aca="false">'03.24 по датам'!EV109</f>
        <v>0</v>
      </c>
      <c r="EW109" s="2150" t="n">
        <f aca="false">'03.24 по датам'!EW109</f>
        <v>0</v>
      </c>
      <c r="EX109" s="2150" t="n">
        <f aca="false">'03.24 по датам'!EX109</f>
        <v>0</v>
      </c>
      <c r="EY109" s="2289" t="n">
        <f aca="false">'03.24 по датам'!EY109</f>
        <v>0</v>
      </c>
      <c r="EZ109" s="2130"/>
      <c r="FA109" s="2131"/>
      <c r="FB109" s="2262"/>
      <c r="FC109" s="2125" t="n">
        <f aca="false">COUNTIF(EA110:FB110,"&gt;"&amp;0)</f>
        <v>0</v>
      </c>
      <c r="FD109" s="2126"/>
      <c r="FE109" s="2121" t="n">
        <f aca="false">'03.24 по датам'!FE109</f>
        <v>0</v>
      </c>
      <c r="FF109" s="2150" t="n">
        <f aca="false">'03.24 по датам'!FF109</f>
        <v>0</v>
      </c>
      <c r="FG109" s="2150" t="n">
        <f aca="false">'03.24 по датам'!FG109</f>
        <v>0</v>
      </c>
      <c r="FH109" s="2150" t="n">
        <f aca="false">'03.24 по датам'!FH109</f>
        <v>0</v>
      </c>
      <c r="FI109" s="2150" t="n">
        <f aca="false">'03.24 по датам'!FI109</f>
        <v>0</v>
      </c>
      <c r="FJ109" s="2150" t="n">
        <f aca="false">'03.24 по датам'!FJ109</f>
        <v>0</v>
      </c>
      <c r="FK109" s="2150" t="n">
        <f aca="false">'03.24 по датам'!FK109</f>
        <v>0</v>
      </c>
      <c r="FL109" s="2150" t="n">
        <f aca="false">'03.24 по датам'!FL109</f>
        <v>0</v>
      </c>
      <c r="FM109" s="2150" t="n">
        <f aca="false">'03.24 по датам'!FM109</f>
        <v>0</v>
      </c>
      <c r="FN109" s="2289" t="n">
        <f aca="false">'03.24 по датам'!FN109</f>
        <v>0</v>
      </c>
      <c r="FO109" s="2130"/>
      <c r="FP109" s="2131"/>
      <c r="FQ109" s="2262"/>
      <c r="FR109" s="2125" t="n">
        <f aca="false">COUNTIF(FE110:FQ110,"&gt;"&amp;0)</f>
        <v>0</v>
      </c>
      <c r="FS109" s="2126"/>
      <c r="FT109" s="2277"/>
      <c r="FU109" s="2128"/>
      <c r="FV109" s="2128"/>
      <c r="FW109" s="2128"/>
      <c r="FX109" s="2128"/>
      <c r="FY109" s="2128"/>
      <c r="FZ109" s="2128"/>
      <c r="GA109" s="2128"/>
      <c r="GB109" s="2128"/>
      <c r="GC109" s="2128"/>
      <c r="GD109" s="2128"/>
      <c r="GE109" s="2128"/>
      <c r="GF109" s="2128"/>
      <c r="GG109" s="2128"/>
      <c r="GH109" s="2128"/>
      <c r="GI109" s="2128"/>
      <c r="GJ109" s="2128"/>
      <c r="GK109" s="2128"/>
      <c r="GL109" s="2128"/>
      <c r="GM109" s="2128"/>
      <c r="GN109" s="2128"/>
      <c r="GO109" s="2128"/>
      <c r="GP109" s="2128"/>
      <c r="GQ109" s="2128"/>
      <c r="GR109" s="2128"/>
      <c r="GS109" s="2129"/>
      <c r="GT109" s="2130"/>
      <c r="GU109" s="2131"/>
      <c r="GV109" s="2262"/>
      <c r="GW109" s="2132" t="n">
        <f aca="false">SUBTOTAL(9,FT111:GV111)</f>
        <v>0</v>
      </c>
      <c r="GX109" s="2119" t="n">
        <f aca="false">SUBTOTAL(9,FT111:GV111)</f>
        <v>0</v>
      </c>
      <c r="GY109" s="2133"/>
      <c r="GZ109" s="2134" t="n">
        <f aca="false">'03.24 по датам'!GZ109</f>
        <v>0</v>
      </c>
      <c r="HA109" s="2135" t="n">
        <f aca="false">'03.24 по датам'!HA109</f>
        <v>0</v>
      </c>
      <c r="HB109" s="2136"/>
      <c r="HC109" s="2137"/>
      <c r="HD109" s="2261" t="n">
        <f aca="false">'03.24 по датам'!HD109</f>
        <v>0</v>
      </c>
      <c r="HE109" s="2136"/>
      <c r="HF109" s="2139"/>
      <c r="HG109" s="2124"/>
      <c r="HH109" s="2124"/>
      <c r="HI109" s="2278"/>
      <c r="HJ109" s="2128"/>
      <c r="HK109" s="2128"/>
      <c r="HL109" s="2128"/>
      <c r="HM109" s="2128"/>
      <c r="HN109" s="2128"/>
      <c r="HO109" s="2128"/>
      <c r="HP109" s="2128"/>
      <c r="HQ109" s="2128"/>
      <c r="HR109" s="2128"/>
      <c r="HS109" s="2128"/>
      <c r="HT109" s="2128"/>
      <c r="HU109" s="2128"/>
      <c r="HV109" s="2128"/>
      <c r="HW109" s="2128"/>
      <c r="HX109" s="2128"/>
      <c r="HY109" s="2128"/>
      <c r="HZ109" s="2129"/>
      <c r="IA109" s="2130"/>
      <c r="IB109" s="2131"/>
      <c r="IC109" s="2117"/>
      <c r="ID109" s="2118" t="n">
        <f aca="false">SUBTOTAL(9,HG111:IC111)</f>
        <v>0</v>
      </c>
      <c r="IE109" s="2142"/>
      <c r="IF109" s="2143" t="n">
        <f aca="false">'03.24 по датам'!IF109</f>
        <v>0</v>
      </c>
      <c r="IG109" s="2143" t="n">
        <f aca="false">'03.24 по датам'!IG109</f>
        <v>0</v>
      </c>
      <c r="IH109" s="2144" t="n">
        <f aca="false">'03.24 по датам'!IH109</f>
        <v>0</v>
      </c>
      <c r="II109" s="2145"/>
      <c r="IJ109" s="2146"/>
      <c r="IK109" s="2147" t="n">
        <f aca="false">SUBTOTAL(9,IF111:IJ111)</f>
        <v>0</v>
      </c>
      <c r="IL109" s="2148"/>
      <c r="IM109" s="2140" t="n">
        <f aca="false">'03.24 по датам'!IM109</f>
        <v>0</v>
      </c>
      <c r="IN109" s="2150" t="n">
        <f aca="false">'03.24 по датам'!IN109</f>
        <v>0</v>
      </c>
      <c r="IO109" s="2150" t="n">
        <f aca="false">'03.24 по датам'!IO109</f>
        <v>0</v>
      </c>
      <c r="IP109" s="2150" t="n">
        <f aca="false">'03.24 по датам'!IP109</f>
        <v>0</v>
      </c>
      <c r="IQ109" s="2150" t="n">
        <f aca="false">'03.24 по датам'!IQ109</f>
        <v>0</v>
      </c>
      <c r="IR109" s="2150" t="n">
        <f aca="false">'03.24 по датам'!IR109</f>
        <v>0</v>
      </c>
      <c r="IS109" s="2150" t="n">
        <f aca="false">'03.24 по датам'!IS109</f>
        <v>0</v>
      </c>
      <c r="IT109" s="2150" t="n">
        <f aca="false">'03.24 по датам'!IT109</f>
        <v>0</v>
      </c>
      <c r="IU109" s="2150" t="n">
        <f aca="false">'03.24 по датам'!IU109</f>
        <v>0</v>
      </c>
      <c r="IV109" s="2289" t="n">
        <f aca="false">'03.24 по датам'!IV109</f>
        <v>0</v>
      </c>
      <c r="IW109" s="2130"/>
      <c r="IX109" s="2131"/>
      <c r="IY109" s="2262"/>
      <c r="IZ109" s="2118" t="n">
        <f aca="false">SUBTOTAL(3,IM109:IY109)</f>
        <v>10</v>
      </c>
      <c r="JA109" s="2156"/>
      <c r="JB109" s="2157" t="n">
        <f aca="false">'03.24 по датам'!JB109</f>
        <v>0</v>
      </c>
      <c r="JC109" s="2158"/>
      <c r="JD109" s="2159" t="n">
        <f aca="false">'03.24 по датам'!JD109</f>
        <v>0</v>
      </c>
      <c r="JE109" s="2160"/>
      <c r="JF109" s="2161"/>
      <c r="JG109" s="2263" t="n">
        <f aca="false">'03.24 по датам'!JG109</f>
        <v>0</v>
      </c>
      <c r="JH109" s="2263" t="n">
        <f aca="false">'03.24 по датам'!JH109</f>
        <v>0</v>
      </c>
      <c r="JI109" s="2162" t="n">
        <f aca="false">'03.24 по датам'!JI109</f>
        <v>0</v>
      </c>
      <c r="JJ109" s="2293" t="n">
        <f aca="false">'03.24 по датам'!JJ109</f>
        <v>0</v>
      </c>
      <c r="JK109" s="2294"/>
      <c r="JL109" s="2165"/>
      <c r="JM109" s="2107"/>
      <c r="JN109" s="2108"/>
      <c r="JO109" s="2256"/>
      <c r="JP109" s="2166"/>
      <c r="JQ109" s="2167"/>
      <c r="JR109" s="2168"/>
    </row>
    <row r="110" customFormat="false" ht="11.25" hidden="false" customHeight="true" outlineLevel="0" collapsed="false">
      <c r="A110" s="2056"/>
      <c r="B110" s="2169" t="s">
        <v>661</v>
      </c>
      <c r="C110" s="2179" t="n">
        <f aca="false">'03.24 по датам'!C110</f>
        <v>60</v>
      </c>
      <c r="D110" s="2179" t="n">
        <f aca="false">'03.24 по датам'!D110</f>
        <v>30</v>
      </c>
      <c r="E110" s="2179" t="n">
        <f aca="false">'03.24 по датам'!E110</f>
        <v>0</v>
      </c>
      <c r="F110" s="2179" t="n">
        <f aca="false">'03.24 по датам'!F110</f>
        <v>0</v>
      </c>
      <c r="G110" s="2177" t="n">
        <f aca="false">'03.24 по датам'!G110</f>
        <v>0</v>
      </c>
      <c r="H110" s="2177" t="n">
        <f aca="false">'03.24 по датам'!H110</f>
        <v>0</v>
      </c>
      <c r="I110" s="2177" t="n">
        <f aca="false">'03.24 по датам'!I110</f>
        <v>0</v>
      </c>
      <c r="J110" s="2177" t="n">
        <f aca="false">'03.24 по датам'!J110</f>
        <v>0</v>
      </c>
      <c r="K110" s="2177" t="n">
        <f aca="false">'03.24 по датам'!K110</f>
        <v>0</v>
      </c>
      <c r="L110" s="2177" t="n">
        <f aca="false">'03.24 по датам'!L110</f>
        <v>0</v>
      </c>
      <c r="M110" s="2177" t="n">
        <f aca="false">'03.24 по датам'!M110</f>
        <v>0</v>
      </c>
      <c r="N110" s="2177" t="n">
        <f aca="false">'03.24 по датам'!N110</f>
        <v>0</v>
      </c>
      <c r="O110" s="2177" t="n">
        <f aca="false">'03.24 по датам'!O110</f>
        <v>0</v>
      </c>
      <c r="P110" s="2177" t="n">
        <f aca="false">'03.24 по датам'!P110</f>
        <v>0</v>
      </c>
      <c r="Q110" s="2177" t="n">
        <f aca="false">'03.24 по датам'!Q110</f>
        <v>0</v>
      </c>
      <c r="R110" s="2177" t="n">
        <f aca="false">'03.24 по датам'!R110</f>
        <v>0</v>
      </c>
      <c r="S110" s="2177" t="n">
        <f aca="false">'03.24 по датам'!S110</f>
        <v>0</v>
      </c>
      <c r="T110" s="2177" t="n">
        <f aca="false">'03.24 по датам'!T110</f>
        <v>0</v>
      </c>
      <c r="U110" s="2177" t="n">
        <f aca="false">'03.24 по датам'!U110</f>
        <v>0</v>
      </c>
      <c r="V110" s="2177" t="n">
        <f aca="false">'03.24 по датам'!V110</f>
        <v>0</v>
      </c>
      <c r="W110" s="2178" t="n">
        <f aca="false">'03.24 по датам'!W110</f>
        <v>0</v>
      </c>
      <c r="X110" s="2171"/>
      <c r="Y110" s="2172"/>
      <c r="Z110" s="2173"/>
      <c r="AA110" s="2174" t="n">
        <f aca="false">SUBTOTAL(9,C110:Z110)</f>
        <v>90</v>
      </c>
      <c r="AB110" s="2175" t="n">
        <f aca="false">AA110+AB106</f>
        <v>465</v>
      </c>
      <c r="AC110" s="2264" t="n">
        <f aca="false">'03.24 по датам'!AC110</f>
        <v>0</v>
      </c>
      <c r="AD110" s="2264" t="n">
        <f aca="false">'03.24 по датам'!AD110</f>
        <v>0</v>
      </c>
      <c r="AE110" s="2264" t="n">
        <f aca="false">'03.24 по датам'!AE110</f>
        <v>0</v>
      </c>
      <c r="AF110" s="2177" t="n">
        <f aca="false">'03.24 по датам'!AF110</f>
        <v>0</v>
      </c>
      <c r="AG110" s="2177" t="n">
        <f aca="false">'03.24 по датам'!AG110</f>
        <v>0</v>
      </c>
      <c r="AH110" s="2177" t="n">
        <f aca="false">'03.24 по датам'!AH110</f>
        <v>0</v>
      </c>
      <c r="AI110" s="2177" t="n">
        <f aca="false">'03.24 по датам'!AI110</f>
        <v>0</v>
      </c>
      <c r="AJ110" s="2177" t="n">
        <f aca="false">'03.24 по датам'!AJ110</f>
        <v>0</v>
      </c>
      <c r="AK110" s="2177" t="n">
        <f aca="false">'03.24 по датам'!AK110</f>
        <v>0</v>
      </c>
      <c r="AL110" s="2177" t="n">
        <f aca="false">'03.24 по датам'!AL110</f>
        <v>0</v>
      </c>
      <c r="AM110" s="2177" t="n">
        <f aca="false">'03.24 по датам'!AM110</f>
        <v>0</v>
      </c>
      <c r="AN110" s="2177" t="n">
        <f aca="false">'03.24 по датам'!AN110</f>
        <v>0</v>
      </c>
      <c r="AO110" s="2178" t="n">
        <f aca="false">'03.24 по датам'!AO110</f>
        <v>0</v>
      </c>
      <c r="AP110" s="2171"/>
      <c r="AQ110" s="2172"/>
      <c r="AR110" s="2173"/>
      <c r="AS110" s="2174" t="n">
        <f aca="false">SUBTOTAL(9,AC110:AR110)</f>
        <v>0</v>
      </c>
      <c r="AT110" s="2175" t="n">
        <f aca="false">AS110+AT106</f>
        <v>0</v>
      </c>
      <c r="AU110" s="2176" t="n">
        <f aca="false">'03.24 по датам'!AU110</f>
        <v>0</v>
      </c>
      <c r="AV110" s="2176" t="n">
        <f aca="false">'03.24 по датам'!AV110</f>
        <v>0</v>
      </c>
      <c r="AW110" s="2170" t="n">
        <f aca="false">'03.24 по датам'!AW110</f>
        <v>0</v>
      </c>
      <c r="AX110" s="2177" t="n">
        <f aca="false">'03.24 по датам'!AX110</f>
        <v>0</v>
      </c>
      <c r="AY110" s="2177" t="n">
        <f aca="false">'03.24 по датам'!AY110</f>
        <v>0</v>
      </c>
      <c r="AZ110" s="2177" t="n">
        <f aca="false">'03.24 по датам'!AZ110</f>
        <v>0</v>
      </c>
      <c r="BA110" s="2177" t="n">
        <f aca="false">'03.24 по датам'!BA110</f>
        <v>0</v>
      </c>
      <c r="BB110" s="2177" t="n">
        <f aca="false">'03.24 по датам'!BB110</f>
        <v>0</v>
      </c>
      <c r="BC110" s="2177" t="n">
        <f aca="false">'03.24 по датам'!BC110</f>
        <v>0</v>
      </c>
      <c r="BD110" s="2177" t="n">
        <f aca="false">'03.24 по датам'!BD110</f>
        <v>0</v>
      </c>
      <c r="BE110" s="2177" t="n">
        <f aca="false">'03.24 по датам'!BE110</f>
        <v>0</v>
      </c>
      <c r="BF110" s="2177" t="n">
        <f aca="false">'03.24 по датам'!BF110</f>
        <v>0</v>
      </c>
      <c r="BG110" s="2177" t="n">
        <f aca="false">'03.24 по датам'!BG110</f>
        <v>0</v>
      </c>
      <c r="BH110" s="2177" t="n">
        <f aca="false">'03.24 по датам'!BH110</f>
        <v>0</v>
      </c>
      <c r="BI110" s="2177" t="n">
        <f aca="false">'03.24 по датам'!BI110</f>
        <v>0</v>
      </c>
      <c r="BJ110" s="2177" t="n">
        <f aca="false">'03.24 по датам'!BJ110</f>
        <v>0</v>
      </c>
      <c r="BK110" s="2177" t="n">
        <f aca="false">'03.24 по датам'!BK110</f>
        <v>0</v>
      </c>
      <c r="BL110" s="2177" t="n">
        <f aca="false">'03.24 по датам'!BL110</f>
        <v>0</v>
      </c>
      <c r="BM110" s="2177" t="n">
        <f aca="false">'03.24 по датам'!BM110</f>
        <v>0</v>
      </c>
      <c r="BN110" s="2177" t="n">
        <f aca="false">'03.24 по датам'!BN110</f>
        <v>0</v>
      </c>
      <c r="BO110" s="2177" t="n">
        <f aca="false">'03.24 по датам'!BO110</f>
        <v>0</v>
      </c>
      <c r="BP110" s="2177" t="n">
        <f aca="false">'03.24 по датам'!BP110</f>
        <v>0</v>
      </c>
      <c r="BQ110" s="2178" t="n">
        <f aca="false">'03.24 по датам'!BQ110</f>
        <v>0</v>
      </c>
      <c r="BR110" s="2171"/>
      <c r="BS110" s="2172"/>
      <c r="BT110" s="2173"/>
      <c r="BU110" s="2174" t="n">
        <f aca="false">SUBTOTAL(9,AU110:BT110)</f>
        <v>0</v>
      </c>
      <c r="BV110" s="2175" t="n">
        <f aca="false">BU110+BV106</f>
        <v>285.3</v>
      </c>
      <c r="BW110" s="2196" t="n">
        <f aca="false">'03.24 по датам'!BW110</f>
        <v>0</v>
      </c>
      <c r="BX110" s="2196" t="n">
        <f aca="false">'03.24 по датам'!BX110</f>
        <v>0</v>
      </c>
      <c r="BY110" s="2196" t="n">
        <f aca="false">'03.24 по датам'!BY110</f>
        <v>0</v>
      </c>
      <c r="BZ110" s="2204" t="n">
        <f aca="false">'03.24 по датам'!BZ110</f>
        <v>0</v>
      </c>
      <c r="CA110" s="2204" t="n">
        <f aca="false">'03.24 по датам'!CA110</f>
        <v>0</v>
      </c>
      <c r="CB110" s="2204" t="n">
        <f aca="false">'03.24 по датам'!CB110</f>
        <v>0</v>
      </c>
      <c r="CC110" s="2204" t="n">
        <f aca="false">'03.24 по датам'!CC110</f>
        <v>0</v>
      </c>
      <c r="CD110" s="2204" t="n">
        <f aca="false">'03.24 по датам'!CD110</f>
        <v>0</v>
      </c>
      <c r="CE110" s="2204" t="n">
        <f aca="false">'03.24 по датам'!CE110</f>
        <v>0</v>
      </c>
      <c r="CF110" s="2204" t="n">
        <f aca="false">'03.24 по датам'!CF110</f>
        <v>0</v>
      </c>
      <c r="CG110" s="2204" t="n">
        <f aca="false">'03.24 по датам'!CG110</f>
        <v>0</v>
      </c>
      <c r="CH110" s="2204" t="n">
        <f aca="false">'03.24 по датам'!CH110</f>
        <v>0</v>
      </c>
      <c r="CI110" s="2290" t="n">
        <f aca="false">'03.24 по датам'!CI110</f>
        <v>0</v>
      </c>
      <c r="CJ110" s="2186"/>
      <c r="CK110" s="2187"/>
      <c r="CL110" s="2173"/>
      <c r="CM110" s="2174" t="n">
        <f aca="false">SUBTOTAL(9,BW110:CL110)</f>
        <v>0</v>
      </c>
      <c r="CN110" s="2175" t="n">
        <f aca="false">CM110+CN106</f>
        <v>0</v>
      </c>
      <c r="CO110" s="2175" t="n">
        <f aca="false">AA110+AS110+BU110+CM110</f>
        <v>90</v>
      </c>
      <c r="CP110" s="2175" t="n">
        <f aca="false">CO110+CP106</f>
        <v>750.3</v>
      </c>
      <c r="CQ110" s="2204" t="n">
        <f aca="false">'03.24 по датам'!CQ110</f>
        <v>0</v>
      </c>
      <c r="CR110" s="2204" t="n">
        <f aca="false">'03.24 по датам'!CR110</f>
        <v>0</v>
      </c>
      <c r="CS110" s="2204" t="n">
        <f aca="false">'03.24 по датам'!CS110</f>
        <v>0</v>
      </c>
      <c r="CT110" s="2204" t="n">
        <f aca="false">'03.24 по датам'!CT110</f>
        <v>0</v>
      </c>
      <c r="CU110" s="2204" t="n">
        <f aca="false">'03.24 по датам'!CU110</f>
        <v>0</v>
      </c>
      <c r="CV110" s="2204" t="n">
        <f aca="false">'03.24 по датам'!CV110</f>
        <v>0</v>
      </c>
      <c r="CW110" s="2204" t="n">
        <f aca="false">'03.24 по датам'!CW110</f>
        <v>0</v>
      </c>
      <c r="CX110" s="2204" t="n">
        <f aca="false">'03.24 по датам'!CX110</f>
        <v>0</v>
      </c>
      <c r="CY110" s="2204" t="n">
        <f aca="false">'03.24 по датам'!CY110</f>
        <v>0</v>
      </c>
      <c r="CZ110" s="2204" t="n">
        <f aca="false">'03.24 по датам'!CZ110</f>
        <v>0</v>
      </c>
      <c r="DA110" s="2204" t="n">
        <f aca="false">'03.24 по датам'!DA110</f>
        <v>0</v>
      </c>
      <c r="DB110" s="2204" t="n">
        <f aca="false">'03.24 по датам'!DB110</f>
        <v>0</v>
      </c>
      <c r="DC110" s="2290" t="n">
        <f aca="false">'03.24 по датам'!DC110</f>
        <v>0</v>
      </c>
      <c r="DD110" s="2186"/>
      <c r="DE110" s="2187"/>
      <c r="DF110" s="2173"/>
      <c r="DG110" s="2181" t="n">
        <f aca="false">SUBTOTAL(9,CQ110:DF110)</f>
        <v>0</v>
      </c>
      <c r="DH110" s="2182" t="n">
        <f aca="false">DG110:DG110+IF($B106:$B106=2,0,DH106:DH106)</f>
        <v>0</v>
      </c>
      <c r="DI110" s="2180" t="n">
        <f aca="false">'03.24 по датам'!DI110</f>
        <v>0</v>
      </c>
      <c r="DJ110" s="2204" t="n">
        <f aca="false">'03.24 по датам'!DJ110</f>
        <v>0</v>
      </c>
      <c r="DK110" s="2204" t="n">
        <f aca="false">'03.24 по датам'!DK110</f>
        <v>0</v>
      </c>
      <c r="DL110" s="2204" t="n">
        <f aca="false">'03.24 по датам'!DL110</f>
        <v>0</v>
      </c>
      <c r="DM110" s="2204" t="n">
        <f aca="false">'03.24 по датам'!DM110</f>
        <v>0</v>
      </c>
      <c r="DN110" s="2204" t="n">
        <f aca="false">'03.24 по датам'!DN110</f>
        <v>0</v>
      </c>
      <c r="DO110" s="2204" t="n">
        <f aca="false">'03.24 по датам'!DO110</f>
        <v>0</v>
      </c>
      <c r="DP110" s="2204" t="n">
        <f aca="false">'03.24 по датам'!DP110</f>
        <v>0</v>
      </c>
      <c r="DQ110" s="2204" t="n">
        <f aca="false">'03.24 по датам'!DQ110</f>
        <v>0</v>
      </c>
      <c r="DR110" s="2204" t="n">
        <f aca="false">'03.24 по датам'!DR110</f>
        <v>0</v>
      </c>
      <c r="DS110" s="2204" t="n">
        <f aca="false">'03.24 по датам'!DS110</f>
        <v>0</v>
      </c>
      <c r="DT110" s="2204" t="n">
        <f aca="false">'03.24 по датам'!DT110</f>
        <v>0</v>
      </c>
      <c r="DU110" s="2290" t="n">
        <f aca="false">'03.24 по датам'!DU110</f>
        <v>0</v>
      </c>
      <c r="DV110" s="2186"/>
      <c r="DW110" s="2187"/>
      <c r="DX110" s="2173"/>
      <c r="DY110" s="2181" t="n">
        <f aca="false">SUBTOTAL(9,DI110:DX110)</f>
        <v>0</v>
      </c>
      <c r="DZ110" s="2182" t="n">
        <f aca="false">DY110:DY110+IF($B106:$B106=2,0,DZ106:DZ106)</f>
        <v>0</v>
      </c>
      <c r="EA110" s="2177" t="n">
        <f aca="false">'03.24 по датам'!EA110</f>
        <v>0</v>
      </c>
      <c r="EB110" s="2177" t="n">
        <f aca="false">'03.24 по датам'!EB110</f>
        <v>0</v>
      </c>
      <c r="EC110" s="2204" t="n">
        <f aca="false">'03.24 по датам'!EC110</f>
        <v>0</v>
      </c>
      <c r="ED110" s="2204" t="n">
        <f aca="false">'03.24 по датам'!ED110</f>
        <v>0</v>
      </c>
      <c r="EE110" s="2204" t="n">
        <f aca="false">'03.24 по датам'!EE110</f>
        <v>0</v>
      </c>
      <c r="EF110" s="2204" t="n">
        <f aca="false">'03.24 по датам'!EF110</f>
        <v>0</v>
      </c>
      <c r="EG110" s="2204" t="n">
        <f aca="false">'03.24 по датам'!EG110</f>
        <v>0</v>
      </c>
      <c r="EH110" s="2204" t="n">
        <f aca="false">'03.24 по датам'!EH110</f>
        <v>0</v>
      </c>
      <c r="EI110" s="2204" t="n">
        <f aca="false">'03.24 по датам'!EI110</f>
        <v>0</v>
      </c>
      <c r="EJ110" s="2204" t="n">
        <f aca="false">'03.24 по датам'!EJ110</f>
        <v>0</v>
      </c>
      <c r="EK110" s="2204" t="n">
        <f aca="false">'03.24 по датам'!EK110</f>
        <v>0</v>
      </c>
      <c r="EL110" s="2204" t="n">
        <f aca="false">'03.24 по датам'!EL110</f>
        <v>0</v>
      </c>
      <c r="EM110" s="2204" t="n">
        <f aca="false">'03.24 по датам'!EM110</f>
        <v>0</v>
      </c>
      <c r="EN110" s="2204" t="n">
        <f aca="false">'03.24 по датам'!EN110</f>
        <v>0</v>
      </c>
      <c r="EO110" s="2204" t="n">
        <f aca="false">'03.24 по датам'!EO110</f>
        <v>0</v>
      </c>
      <c r="EP110" s="2204" t="n">
        <f aca="false">'03.24 по датам'!EP110</f>
        <v>0</v>
      </c>
      <c r="EQ110" s="2204" t="n">
        <f aca="false">'03.24 по датам'!EQ110</f>
        <v>0</v>
      </c>
      <c r="ER110" s="2204" t="n">
        <f aca="false">'03.24 по датам'!ER110</f>
        <v>0</v>
      </c>
      <c r="ES110" s="2204" t="n">
        <f aca="false">'03.24 по датам'!ES110</f>
        <v>0</v>
      </c>
      <c r="ET110" s="2204" t="n">
        <f aca="false">'03.24 по датам'!ET110</f>
        <v>0</v>
      </c>
      <c r="EU110" s="2204" t="n">
        <f aca="false">'03.24 по датам'!EU110</f>
        <v>0</v>
      </c>
      <c r="EV110" s="2204" t="n">
        <f aca="false">'03.24 по датам'!EV110</f>
        <v>0</v>
      </c>
      <c r="EW110" s="2204" t="n">
        <f aca="false">'03.24 по датам'!EW110</f>
        <v>0</v>
      </c>
      <c r="EX110" s="2204" t="n">
        <f aca="false">'03.24 по датам'!EX110</f>
        <v>0</v>
      </c>
      <c r="EY110" s="2290" t="n">
        <f aca="false">'03.24 по датам'!EY110</f>
        <v>0</v>
      </c>
      <c r="EZ110" s="2186"/>
      <c r="FA110" s="2187"/>
      <c r="FB110" s="2267"/>
      <c r="FC110" s="2181" t="n">
        <f aca="false">SUBTOTAL(9,EA110:FB110)</f>
        <v>0</v>
      </c>
      <c r="FD110" s="2182" t="n">
        <f aca="false">FC110:FC110+IF($B106:$B106=2,0,FD106:FD106)</f>
        <v>200</v>
      </c>
      <c r="FE110" s="2177" t="n">
        <f aca="false">'03.24 по датам'!FE110</f>
        <v>0</v>
      </c>
      <c r="FF110" s="2204" t="n">
        <f aca="false">'03.24 по датам'!FF110</f>
        <v>0</v>
      </c>
      <c r="FG110" s="2204" t="n">
        <f aca="false">'03.24 по датам'!FG110</f>
        <v>0</v>
      </c>
      <c r="FH110" s="2204" t="n">
        <f aca="false">'03.24 по датам'!FH110</f>
        <v>0</v>
      </c>
      <c r="FI110" s="2204" t="n">
        <f aca="false">'03.24 по датам'!FI110</f>
        <v>0</v>
      </c>
      <c r="FJ110" s="2204" t="n">
        <f aca="false">'03.24 по датам'!FJ110</f>
        <v>0</v>
      </c>
      <c r="FK110" s="2204" t="n">
        <f aca="false">'03.24 по датам'!FK110</f>
        <v>0</v>
      </c>
      <c r="FL110" s="2204" t="n">
        <f aca="false">'03.24 по датам'!FL110</f>
        <v>0</v>
      </c>
      <c r="FM110" s="2204" t="n">
        <f aca="false">'03.24 по датам'!FM110</f>
        <v>0</v>
      </c>
      <c r="FN110" s="2290" t="n">
        <f aca="false">'03.24 по датам'!FN110</f>
        <v>0</v>
      </c>
      <c r="FO110" s="2186"/>
      <c r="FP110" s="2187"/>
      <c r="FQ110" s="2267"/>
      <c r="FR110" s="2181" t="n">
        <f aca="false">SUBTOTAL(9,FE110:FQ110)</f>
        <v>0</v>
      </c>
      <c r="FS110" s="2182" t="n">
        <f aca="false">FR110:FR110+IF($B106:$B106=2,0,FS106:FS106)</f>
        <v>0</v>
      </c>
      <c r="FT110" s="2282" t="n">
        <f aca="false">'03.24 по датам'!GX110-'03.24 НГДП по датам'!AW110</f>
        <v>0</v>
      </c>
      <c r="FU110" s="2184"/>
      <c r="FV110" s="2184"/>
      <c r="FW110" s="2184"/>
      <c r="FX110" s="2184"/>
      <c r="FY110" s="2184"/>
      <c r="FZ110" s="2184"/>
      <c r="GA110" s="2184"/>
      <c r="GB110" s="2184"/>
      <c r="GC110" s="2184"/>
      <c r="GD110" s="2184"/>
      <c r="GE110" s="2184"/>
      <c r="GF110" s="2184"/>
      <c r="GG110" s="2184"/>
      <c r="GH110" s="2184"/>
      <c r="GI110" s="2184"/>
      <c r="GJ110" s="2184"/>
      <c r="GK110" s="2184"/>
      <c r="GL110" s="2184"/>
      <c r="GM110" s="2184"/>
      <c r="GN110" s="2184"/>
      <c r="GO110" s="2184"/>
      <c r="GP110" s="2184"/>
      <c r="GQ110" s="2184"/>
      <c r="GR110" s="2184"/>
      <c r="GS110" s="2185"/>
      <c r="GT110" s="2186"/>
      <c r="GU110" s="2187"/>
      <c r="GV110" s="2267"/>
      <c r="GW110" s="2188" t="n">
        <f aca="false">SUBTOTAL(9,FT110:GV110)</f>
        <v>0</v>
      </c>
      <c r="GX110" s="2175" t="n">
        <f aca="false">SUBTOTAL(9,FT110:GV110)</f>
        <v>0</v>
      </c>
      <c r="GY110" s="2174" t="n">
        <f aca="false">GX110:GX110+IF($B106:$B106=2,0,GY106:GY106)</f>
        <v>0</v>
      </c>
      <c r="GZ110" s="2189" t="n">
        <f aca="false">'03.24 по датам'!GZ110</f>
        <v>0</v>
      </c>
      <c r="HA110" s="2190" t="n">
        <f aca="false">'03.24 по датам'!HA110</f>
        <v>0</v>
      </c>
      <c r="HB110" s="2191"/>
      <c r="HC110" s="2192" t="n">
        <f aca="false">SUBTOTAL(9,GZ110:HB110)</f>
        <v>0</v>
      </c>
      <c r="HD110" s="2193" t="n">
        <f aca="false">$HD$14+HD106</f>
        <v>950.75</v>
      </c>
      <c r="HE110" s="2194"/>
      <c r="HF110" s="2195" t="n">
        <f aca="false">SUM(HD110:HE110)</f>
        <v>950.75</v>
      </c>
      <c r="HG110" s="2180" t="n">
        <f aca="false">'03.24 по датам'!ID110-'03.24 НГДП по датам'!BF110</f>
        <v>6</v>
      </c>
      <c r="HH110" s="2180"/>
      <c r="HI110" s="2266"/>
      <c r="HJ110" s="2184"/>
      <c r="HK110" s="2184"/>
      <c r="HL110" s="2184"/>
      <c r="HM110" s="2184"/>
      <c r="HN110" s="2184"/>
      <c r="HO110" s="2184"/>
      <c r="HP110" s="2184"/>
      <c r="HQ110" s="2184"/>
      <c r="HR110" s="2184"/>
      <c r="HS110" s="2184"/>
      <c r="HT110" s="2184"/>
      <c r="HU110" s="2184"/>
      <c r="HV110" s="2184"/>
      <c r="HW110" s="2184"/>
      <c r="HX110" s="2184"/>
      <c r="HY110" s="2184"/>
      <c r="HZ110" s="2185"/>
      <c r="IA110" s="2186"/>
      <c r="IB110" s="2187"/>
      <c r="IC110" s="2173"/>
      <c r="ID110" s="2174" t="n">
        <f aca="false">SUBTOTAL(9,HG110:IC110)</f>
        <v>6</v>
      </c>
      <c r="IE110" s="2188" t="n">
        <f aca="false">ID110:ID110+IF($B106:$B106=2,0,IE106:IE106)</f>
        <v>142</v>
      </c>
      <c r="IF110" s="2198" t="n">
        <f aca="false">'03.24 по датам'!IF110</f>
        <v>0</v>
      </c>
      <c r="IG110" s="2198" t="n">
        <f aca="false">'03.24 по датам'!IG110</f>
        <v>0</v>
      </c>
      <c r="IH110" s="2199" t="n">
        <f aca="false">'03.24 по датам'!IH110</f>
        <v>0</v>
      </c>
      <c r="II110" s="2200"/>
      <c r="IJ110" s="2201"/>
      <c r="IK110" s="2202" t="n">
        <f aca="false">SUBTOTAL(9,IF110:IJ110)</f>
        <v>0</v>
      </c>
      <c r="IL110" s="2203" t="n">
        <f aca="false">IK110:IK110+IF($B106:$B106=2,0,IL106:IL106)</f>
        <v>0</v>
      </c>
      <c r="IM110" s="2196" t="n">
        <f aca="false">'03.24 по датам'!IM110</f>
        <v>0</v>
      </c>
      <c r="IN110" s="2204" t="n">
        <f aca="false">'03.24 по датам'!IN110</f>
        <v>0</v>
      </c>
      <c r="IO110" s="2204" t="n">
        <f aca="false">'03.24 по датам'!IO110</f>
        <v>0</v>
      </c>
      <c r="IP110" s="2204" t="n">
        <f aca="false">'03.24 по датам'!IP110</f>
        <v>0</v>
      </c>
      <c r="IQ110" s="2204" t="n">
        <f aca="false">'03.24 по датам'!IQ110</f>
        <v>0</v>
      </c>
      <c r="IR110" s="2204" t="n">
        <f aca="false">'03.24 по датам'!IR110</f>
        <v>0</v>
      </c>
      <c r="IS110" s="2204" t="n">
        <f aca="false">'03.24 по датам'!IS110</f>
        <v>0</v>
      </c>
      <c r="IT110" s="2204" t="n">
        <f aca="false">'03.24 по датам'!IT110</f>
        <v>0</v>
      </c>
      <c r="IU110" s="2204" t="n">
        <f aca="false">'03.24 по датам'!IU110</f>
        <v>0</v>
      </c>
      <c r="IV110" s="2290" t="n">
        <f aca="false">'03.24 по датам'!IV110</f>
        <v>0</v>
      </c>
      <c r="IW110" s="2186"/>
      <c r="IX110" s="2187"/>
      <c r="IY110" s="2267"/>
      <c r="IZ110" s="2174" t="n">
        <f aca="false">SUBTOTAL(9,IM110:IY110)</f>
        <v>0</v>
      </c>
      <c r="JA110" s="2175" t="n">
        <f aca="false">IZ110:IZ110+IF($B106:$B106=2,0,JA106:JA106)</f>
        <v>0</v>
      </c>
      <c r="JB110" s="2205" t="n">
        <f aca="false">'03.24 по датам'!JB110</f>
        <v>0</v>
      </c>
      <c r="JC110" s="2194"/>
      <c r="JD110" s="2268" t="n">
        <f aca="false">'03.24 по датам'!JD110</f>
        <v>0</v>
      </c>
      <c r="JE110" s="2207" t="n">
        <f aca="false">SUBTOTAL(9,JB110:JD110)</f>
        <v>0</v>
      </c>
      <c r="JF110" s="2208" t="n">
        <f aca="false">SUMIF($C$5:JE$5,"Накопленный эффект, т/сут",$C110:JE110)+SUMIF($C$5:JE$5,"Нараст.  по потенциалу",$C110:JE110)-SUMIF($C$5:JE$5,"Нараст. по остановкам",$C110:JE110)-SUMIF($C$5:JE$5,"ИТОГО перевод в ППД",$C110:JE110)-SUMIF($C$5:JE$5,"ИТОГО  нерент, по распоряж.",$C110:JE110)-SUMIF($C$5:JE$5,"ИТОГО ост. дебит от ЗБС, Углуб., ПВЛГ/ПНЛГ",$C110:JE110)</f>
        <v>808.3</v>
      </c>
      <c r="JG110" s="2269" t="n">
        <f aca="false">'03.24 по датам'!JG110-'03.24 НГДП по датам'!BV110</f>
        <v>0</v>
      </c>
      <c r="JH110" s="2269" t="n">
        <f aca="false">'03.24 по датам'!JH110-'03.24 НГДП по датам'!BW110</f>
        <v>0</v>
      </c>
      <c r="JI110" s="2209" t="n">
        <f aca="false">'03.24 по датам'!JI110-'03.24 НГДП по датам'!BX110</f>
        <v>0</v>
      </c>
      <c r="JJ110" s="2295" t="n">
        <f aca="false">'03.24 по датам'!JJ110-'03.24 НГДП по датам'!BY110</f>
        <v>0</v>
      </c>
      <c r="JK110" s="2296" t="n">
        <f aca="false">'03.24 НГДП по датам'!BZ110</f>
        <v>0</v>
      </c>
      <c r="JL110" s="2202" t="n">
        <f aca="false">SUBTOTAL(9,JG110:JJ110)</f>
        <v>0</v>
      </c>
      <c r="JM110" s="2107"/>
      <c r="JN110" s="2108"/>
      <c r="JO110" s="2256"/>
      <c r="JP110" s="2212" t="n">
        <f aca="false">JP$4:JP$4+SUMIF($C$5:JL$5,"Нараст. по остановкам",$C110:JL110)-SUMIF($C$5:JL$5,"Нараст.  по потенциалу",$C110:JL110)</f>
        <v>762.812</v>
      </c>
      <c r="JQ110" s="2213"/>
      <c r="JR110" s="2214" t="n">
        <f aca="false">'03.24 НГДП по датам'!CB110</f>
        <v>81.893</v>
      </c>
    </row>
    <row r="111" customFormat="false" ht="1.5" hidden="false" customHeight="true" outlineLevel="0" collapsed="false">
      <c r="A111" s="2215"/>
      <c r="B111" s="2215"/>
      <c r="C111" s="2216" t="n">
        <f aca="false">'03.24 по датам'!C111</f>
        <v>0</v>
      </c>
      <c r="D111" s="2216" t="n">
        <f aca="false">'03.24 по датам'!D111</f>
        <v>0</v>
      </c>
      <c r="E111" s="2216" t="n">
        <f aca="false">'03.24 по датам'!E111</f>
        <v>0</v>
      </c>
      <c r="F111" s="2216" t="n">
        <f aca="false">'03.24 по датам'!F111</f>
        <v>0</v>
      </c>
      <c r="G111" s="2217" t="n">
        <f aca="false">'03.24 по датам'!G111</f>
        <v>0</v>
      </c>
      <c r="H111" s="2217" t="n">
        <f aca="false">'03.24 по датам'!H111</f>
        <v>0</v>
      </c>
      <c r="I111" s="2217" t="n">
        <f aca="false">'03.24 по датам'!I111</f>
        <v>0</v>
      </c>
      <c r="J111" s="2217" t="n">
        <f aca="false">'03.24 по датам'!J111</f>
        <v>0</v>
      </c>
      <c r="K111" s="2217" t="n">
        <f aca="false">'03.24 по датам'!K111</f>
        <v>0</v>
      </c>
      <c r="L111" s="2217" t="n">
        <f aca="false">'03.24 по датам'!L111</f>
        <v>0</v>
      </c>
      <c r="M111" s="2217" t="n">
        <f aca="false">'03.24 по датам'!M111</f>
        <v>0</v>
      </c>
      <c r="N111" s="2217" t="n">
        <f aca="false">'03.24 по датам'!N111</f>
        <v>0</v>
      </c>
      <c r="O111" s="2217" t="n">
        <f aca="false">'03.24 по датам'!O111</f>
        <v>0</v>
      </c>
      <c r="P111" s="2217" t="n">
        <f aca="false">'03.24 по датам'!P111</f>
        <v>0</v>
      </c>
      <c r="Q111" s="2217" t="n">
        <f aca="false">'03.24 по датам'!Q111</f>
        <v>0</v>
      </c>
      <c r="R111" s="2217" t="n">
        <f aca="false">'03.24 по датам'!R111</f>
        <v>0</v>
      </c>
      <c r="S111" s="2217" t="n">
        <f aca="false">'03.24 по датам'!S111</f>
        <v>0</v>
      </c>
      <c r="T111" s="2217" t="n">
        <f aca="false">'03.24 по датам'!T111</f>
        <v>0</v>
      </c>
      <c r="U111" s="2217" t="n">
        <f aca="false">'03.24 по датам'!U111</f>
        <v>0</v>
      </c>
      <c r="V111" s="2217" t="n">
        <f aca="false">'03.24 по датам'!V111</f>
        <v>0</v>
      </c>
      <c r="W111" s="2217" t="n">
        <f aca="false">'03.24 по датам'!W111</f>
        <v>0</v>
      </c>
      <c r="X111" s="2218"/>
      <c r="Y111" s="2219"/>
      <c r="Z111" s="2220"/>
      <c r="AA111" s="2221"/>
      <c r="AB111" s="2221"/>
      <c r="AC111" s="2229" t="n">
        <f aca="false">'03.24 по датам'!AC111</f>
        <v>0</v>
      </c>
      <c r="AD111" s="2229" t="n">
        <f aca="false">'03.24 по датам'!AD111</f>
        <v>0</v>
      </c>
      <c r="AE111" s="2229" t="n">
        <f aca="false">'03.24 по датам'!AE111</f>
        <v>0</v>
      </c>
      <c r="AF111" s="2217" t="n">
        <f aca="false">'03.24 по датам'!AF111</f>
        <v>0</v>
      </c>
      <c r="AG111" s="2217" t="n">
        <f aca="false">'03.24 по датам'!AG111</f>
        <v>0</v>
      </c>
      <c r="AH111" s="2217" t="n">
        <f aca="false">'03.24 по датам'!AH111</f>
        <v>0</v>
      </c>
      <c r="AI111" s="2217" t="n">
        <f aca="false">'03.24 по датам'!AI111</f>
        <v>0</v>
      </c>
      <c r="AJ111" s="2217" t="n">
        <f aca="false">'03.24 по датам'!AJ111</f>
        <v>0</v>
      </c>
      <c r="AK111" s="2217" t="n">
        <f aca="false">'03.24 по датам'!AK111</f>
        <v>0</v>
      </c>
      <c r="AL111" s="2217" t="n">
        <f aca="false">'03.24 по датам'!AL111</f>
        <v>0</v>
      </c>
      <c r="AM111" s="2217" t="n">
        <f aca="false">'03.24 по датам'!AM111</f>
        <v>0</v>
      </c>
      <c r="AN111" s="2217" t="n">
        <f aca="false">'03.24 по датам'!AN111</f>
        <v>0</v>
      </c>
      <c r="AO111" s="2217" t="n">
        <f aca="false">'03.24 по датам'!AO111</f>
        <v>0</v>
      </c>
      <c r="AP111" s="2218"/>
      <c r="AQ111" s="2219"/>
      <c r="AR111" s="2220"/>
      <c r="AS111" s="2221"/>
      <c r="AT111" s="2221"/>
      <c r="AU111" s="2216" t="n">
        <f aca="false">'03.24 по датам'!AU111</f>
        <v>0</v>
      </c>
      <c r="AV111" s="2216" t="n">
        <f aca="false">'03.24 по датам'!AV111</f>
        <v>0</v>
      </c>
      <c r="AW111" s="2223" t="n">
        <f aca="false">'03.24 по датам'!AW111</f>
        <v>0</v>
      </c>
      <c r="AX111" s="2217" t="n">
        <f aca="false">'03.24 по датам'!AX111</f>
        <v>0</v>
      </c>
      <c r="AY111" s="2217" t="n">
        <f aca="false">'03.24 по датам'!AY111</f>
        <v>0</v>
      </c>
      <c r="AZ111" s="2217" t="n">
        <f aca="false">'03.24 по датам'!AZ111</f>
        <v>0</v>
      </c>
      <c r="BA111" s="2217" t="n">
        <f aca="false">'03.24 по датам'!BA111</f>
        <v>0</v>
      </c>
      <c r="BB111" s="2217" t="n">
        <f aca="false">'03.24 по датам'!BB111</f>
        <v>0</v>
      </c>
      <c r="BC111" s="2217" t="n">
        <f aca="false">'03.24 по датам'!BC111</f>
        <v>0</v>
      </c>
      <c r="BD111" s="2217" t="n">
        <f aca="false">'03.24 по датам'!BD111</f>
        <v>0</v>
      </c>
      <c r="BE111" s="2217" t="n">
        <f aca="false">'03.24 по датам'!BE111</f>
        <v>0</v>
      </c>
      <c r="BF111" s="2217" t="n">
        <f aca="false">'03.24 по датам'!BF111</f>
        <v>0</v>
      </c>
      <c r="BG111" s="2217" t="n">
        <f aca="false">'03.24 по датам'!BG111</f>
        <v>0</v>
      </c>
      <c r="BH111" s="2217" t="n">
        <f aca="false">'03.24 по датам'!BH111</f>
        <v>0</v>
      </c>
      <c r="BI111" s="2217" t="n">
        <f aca="false">'03.24 по датам'!BI111</f>
        <v>0</v>
      </c>
      <c r="BJ111" s="2217" t="n">
        <f aca="false">'03.24 по датам'!BJ111</f>
        <v>0</v>
      </c>
      <c r="BK111" s="2217" t="n">
        <f aca="false">'03.24 по датам'!BK111</f>
        <v>0</v>
      </c>
      <c r="BL111" s="2217" t="n">
        <f aca="false">'03.24 по датам'!BL111</f>
        <v>0</v>
      </c>
      <c r="BM111" s="2217" t="n">
        <f aca="false">'03.24 по датам'!BM111</f>
        <v>0</v>
      </c>
      <c r="BN111" s="2217" t="n">
        <f aca="false">'03.24 по датам'!BN111</f>
        <v>0</v>
      </c>
      <c r="BO111" s="2217" t="n">
        <f aca="false">'03.24 по датам'!BO111</f>
        <v>0</v>
      </c>
      <c r="BP111" s="2217" t="n">
        <f aca="false">'03.24 по датам'!BP111</f>
        <v>0</v>
      </c>
      <c r="BQ111" s="2217" t="n">
        <f aca="false">'03.24 по датам'!BQ111</f>
        <v>0</v>
      </c>
      <c r="BR111" s="2218"/>
      <c r="BS111" s="2219"/>
      <c r="BT111" s="2220"/>
      <c r="BU111" s="2221"/>
      <c r="BV111" s="2221"/>
      <c r="BW111" s="2222" t="n">
        <f aca="false">'03.24 по датам'!BW111</f>
        <v>0</v>
      </c>
      <c r="BX111" s="2217" t="n">
        <f aca="false">'03.24 по датам'!BX111</f>
        <v>0</v>
      </c>
      <c r="BY111" s="2217" t="n">
        <f aca="false">'03.24 по датам'!BY111</f>
        <v>0</v>
      </c>
      <c r="BZ111" s="2217" t="n">
        <f aca="false">'03.24 по датам'!BZ111</f>
        <v>0</v>
      </c>
      <c r="CA111" s="2217" t="n">
        <f aca="false">'03.24 по датам'!CA111</f>
        <v>0</v>
      </c>
      <c r="CB111" s="2217" t="n">
        <f aca="false">'03.24 по датам'!CB111</f>
        <v>0</v>
      </c>
      <c r="CC111" s="2217" t="n">
        <f aca="false">'03.24 по датам'!CC111</f>
        <v>0</v>
      </c>
      <c r="CD111" s="2217" t="n">
        <f aca="false">'03.24 по датам'!CD111</f>
        <v>0</v>
      </c>
      <c r="CE111" s="2217" t="n">
        <f aca="false">'03.24 по датам'!CE111</f>
        <v>0</v>
      </c>
      <c r="CF111" s="2217" t="n">
        <f aca="false">'03.24 по датам'!CF111</f>
        <v>0</v>
      </c>
      <c r="CG111" s="2217" t="n">
        <f aca="false">'03.24 по датам'!CG111</f>
        <v>0</v>
      </c>
      <c r="CH111" s="2217" t="n">
        <f aca="false">'03.24 по датам'!CH111</f>
        <v>0</v>
      </c>
      <c r="CI111" s="2217" t="n">
        <f aca="false">'03.24 по датам'!CI111</f>
        <v>0</v>
      </c>
      <c r="CJ111" s="2218"/>
      <c r="CK111" s="2219"/>
      <c r="CL111" s="2220"/>
      <c r="CM111" s="2221"/>
      <c r="CN111" s="2221"/>
      <c r="CO111" s="2221"/>
      <c r="CP111" s="2221"/>
      <c r="CQ111" s="2217" t="n">
        <f aca="false">'03.24 по датам'!CQ111</f>
        <v>0</v>
      </c>
      <c r="CR111" s="2217" t="n">
        <f aca="false">'03.24 по датам'!CR111</f>
        <v>0</v>
      </c>
      <c r="CS111" s="2217" t="n">
        <f aca="false">'03.24 по датам'!CS111</f>
        <v>0</v>
      </c>
      <c r="CT111" s="2217" t="n">
        <f aca="false">'03.24 по датам'!CT111</f>
        <v>0</v>
      </c>
      <c r="CU111" s="2217" t="n">
        <f aca="false">'03.24 по датам'!CU111</f>
        <v>0</v>
      </c>
      <c r="CV111" s="2217" t="n">
        <f aca="false">'03.24 по датам'!CV111</f>
        <v>0</v>
      </c>
      <c r="CW111" s="2217" t="n">
        <f aca="false">'03.24 по датам'!CW111</f>
        <v>0</v>
      </c>
      <c r="CX111" s="2217" t="n">
        <f aca="false">'03.24 по датам'!CX111</f>
        <v>0</v>
      </c>
      <c r="CY111" s="2217" t="n">
        <f aca="false">'03.24 по датам'!CY111</f>
        <v>0</v>
      </c>
      <c r="CZ111" s="2217" t="n">
        <f aca="false">'03.24 по датам'!CZ111</f>
        <v>0</v>
      </c>
      <c r="DA111" s="2217" t="n">
        <f aca="false">'03.24 по датам'!DA111</f>
        <v>0</v>
      </c>
      <c r="DB111" s="2217" t="n">
        <f aca="false">'03.24 по датам'!DB111</f>
        <v>0</v>
      </c>
      <c r="DC111" s="2217" t="n">
        <f aca="false">'03.24 по датам'!DC111</f>
        <v>0</v>
      </c>
      <c r="DD111" s="2218"/>
      <c r="DE111" s="2219"/>
      <c r="DF111" s="2220"/>
      <c r="DG111" s="2221"/>
      <c r="DH111" s="2221"/>
      <c r="DI111" s="2285" t="n">
        <f aca="false">'03.24 по датам'!DI111</f>
        <v>0</v>
      </c>
      <c r="DJ111" s="2217" t="n">
        <f aca="false">'03.24 по датам'!DJ111</f>
        <v>0</v>
      </c>
      <c r="DK111" s="2217" t="n">
        <f aca="false">'03.24 по датам'!DK111</f>
        <v>0</v>
      </c>
      <c r="DL111" s="2217" t="n">
        <f aca="false">'03.24 по датам'!DL111</f>
        <v>0</v>
      </c>
      <c r="DM111" s="2217" t="n">
        <f aca="false">'03.24 по датам'!DM111</f>
        <v>0</v>
      </c>
      <c r="DN111" s="2217" t="n">
        <f aca="false">'03.24 по датам'!DN111</f>
        <v>0</v>
      </c>
      <c r="DO111" s="2217" t="n">
        <f aca="false">'03.24 по датам'!DO111</f>
        <v>0</v>
      </c>
      <c r="DP111" s="2217" t="n">
        <f aca="false">'03.24 по датам'!DP111</f>
        <v>0</v>
      </c>
      <c r="DQ111" s="2217" t="n">
        <f aca="false">'03.24 по датам'!DQ111</f>
        <v>0</v>
      </c>
      <c r="DR111" s="2217" t="n">
        <f aca="false">'03.24 по датам'!DR111</f>
        <v>0</v>
      </c>
      <c r="DS111" s="2217" t="n">
        <f aca="false">'03.24 по датам'!DS111</f>
        <v>0</v>
      </c>
      <c r="DT111" s="2217" t="n">
        <f aca="false">'03.24 по датам'!DT111</f>
        <v>0</v>
      </c>
      <c r="DU111" s="2217" t="n">
        <f aca="false">'03.24 по датам'!DU111</f>
        <v>0</v>
      </c>
      <c r="DV111" s="2218"/>
      <c r="DW111" s="2219"/>
      <c r="DX111" s="2220"/>
      <c r="DY111" s="2221"/>
      <c r="DZ111" s="2221"/>
      <c r="EA111" s="2217" t="n">
        <f aca="false">'03.24 по датам'!EA111</f>
        <v>0</v>
      </c>
      <c r="EB111" s="2217" t="n">
        <f aca="false">'03.24 по датам'!EB111</f>
        <v>0</v>
      </c>
      <c r="EC111" s="2217" t="n">
        <f aca="false">'03.24 по датам'!EC111</f>
        <v>0</v>
      </c>
      <c r="ED111" s="2217" t="n">
        <f aca="false">'03.24 по датам'!ED111</f>
        <v>0</v>
      </c>
      <c r="EE111" s="2217" t="n">
        <f aca="false">'03.24 по датам'!EE111</f>
        <v>0</v>
      </c>
      <c r="EF111" s="2217" t="n">
        <f aca="false">'03.24 по датам'!EF111</f>
        <v>0</v>
      </c>
      <c r="EG111" s="2217" t="n">
        <f aca="false">'03.24 по датам'!EG111</f>
        <v>0</v>
      </c>
      <c r="EH111" s="2217" t="n">
        <f aca="false">'03.24 по датам'!EH111</f>
        <v>0</v>
      </c>
      <c r="EI111" s="2217" t="n">
        <f aca="false">'03.24 по датам'!EI111</f>
        <v>0</v>
      </c>
      <c r="EJ111" s="2217" t="n">
        <f aca="false">'03.24 по датам'!EJ111</f>
        <v>0</v>
      </c>
      <c r="EK111" s="2217" t="n">
        <f aca="false">'03.24 по датам'!EK111</f>
        <v>0</v>
      </c>
      <c r="EL111" s="2217" t="n">
        <f aca="false">'03.24 по датам'!EL111</f>
        <v>0</v>
      </c>
      <c r="EM111" s="2217" t="n">
        <f aca="false">'03.24 по датам'!EM111</f>
        <v>0</v>
      </c>
      <c r="EN111" s="2217" t="n">
        <f aca="false">'03.24 по датам'!EN111</f>
        <v>0</v>
      </c>
      <c r="EO111" s="2217" t="n">
        <f aca="false">'03.24 по датам'!EO111</f>
        <v>0</v>
      </c>
      <c r="EP111" s="2217" t="n">
        <f aca="false">'03.24 по датам'!EP111</f>
        <v>0</v>
      </c>
      <c r="EQ111" s="2217" t="n">
        <f aca="false">'03.24 по датам'!EQ111</f>
        <v>0</v>
      </c>
      <c r="ER111" s="2217" t="n">
        <f aca="false">'03.24 по датам'!ER111</f>
        <v>0</v>
      </c>
      <c r="ES111" s="2217" t="n">
        <f aca="false">'03.24 по датам'!ES111</f>
        <v>0</v>
      </c>
      <c r="ET111" s="2217" t="n">
        <f aca="false">'03.24 по датам'!ET111</f>
        <v>0</v>
      </c>
      <c r="EU111" s="2217" t="n">
        <f aca="false">'03.24 по датам'!EU111</f>
        <v>0</v>
      </c>
      <c r="EV111" s="2217" t="n">
        <f aca="false">'03.24 по датам'!EV111</f>
        <v>0</v>
      </c>
      <c r="EW111" s="2217" t="n">
        <f aca="false">'03.24 по датам'!EW111</f>
        <v>0</v>
      </c>
      <c r="EX111" s="2217" t="n">
        <f aca="false">'03.24 по датам'!EX111</f>
        <v>0</v>
      </c>
      <c r="EY111" s="2217" t="n">
        <f aca="false">'03.24 по датам'!EY111</f>
        <v>0</v>
      </c>
      <c r="EZ111" s="2218"/>
      <c r="FA111" s="2219"/>
      <c r="FB111" s="2220"/>
      <c r="FC111" s="2221"/>
      <c r="FD111" s="2221"/>
      <c r="FE111" s="2217" t="n">
        <f aca="false">'03.24 по датам'!FE111</f>
        <v>0</v>
      </c>
      <c r="FF111" s="2217" t="n">
        <f aca="false">'03.24 по датам'!FF111</f>
        <v>0</v>
      </c>
      <c r="FG111" s="2217" t="n">
        <f aca="false">'03.24 по датам'!FG111</f>
        <v>0</v>
      </c>
      <c r="FH111" s="2217" t="n">
        <f aca="false">'03.24 по датам'!FH111</f>
        <v>0</v>
      </c>
      <c r="FI111" s="2217" t="n">
        <f aca="false">'03.24 по датам'!FI111</f>
        <v>0</v>
      </c>
      <c r="FJ111" s="2217" t="n">
        <f aca="false">'03.24 по датам'!FJ111</f>
        <v>0</v>
      </c>
      <c r="FK111" s="2217" t="n">
        <f aca="false">'03.24 по датам'!FK111</f>
        <v>0</v>
      </c>
      <c r="FL111" s="2217" t="n">
        <f aca="false">'03.24 по датам'!FL111</f>
        <v>0</v>
      </c>
      <c r="FM111" s="2217" t="n">
        <f aca="false">'03.24 по датам'!FM111</f>
        <v>0</v>
      </c>
      <c r="FN111" s="2217" t="n">
        <f aca="false">'03.24 по датам'!FN111</f>
        <v>0</v>
      </c>
      <c r="FO111" s="2218"/>
      <c r="FP111" s="2219"/>
      <c r="FQ111" s="2220"/>
      <c r="FR111" s="2221"/>
      <c r="FS111" s="2221"/>
      <c r="FT111" s="2225"/>
      <c r="FU111" s="2225"/>
      <c r="FV111" s="2225"/>
      <c r="FW111" s="2225"/>
      <c r="FX111" s="2225"/>
      <c r="FY111" s="2225"/>
      <c r="FZ111" s="2225"/>
      <c r="GA111" s="2225"/>
      <c r="GB111" s="2225"/>
      <c r="GC111" s="2225"/>
      <c r="GD111" s="2225"/>
      <c r="GE111" s="2225"/>
      <c r="GF111" s="2225"/>
      <c r="GG111" s="2225"/>
      <c r="GH111" s="2225"/>
      <c r="GI111" s="2225"/>
      <c r="GJ111" s="2225"/>
      <c r="GK111" s="2225"/>
      <c r="GL111" s="2225"/>
      <c r="GM111" s="2225"/>
      <c r="GN111" s="2225"/>
      <c r="GO111" s="2225"/>
      <c r="GP111" s="2225"/>
      <c r="GQ111" s="2225"/>
      <c r="GR111" s="2225"/>
      <c r="GS111" s="2225"/>
      <c r="GT111" s="2218"/>
      <c r="GU111" s="2219"/>
      <c r="GV111" s="2220"/>
      <c r="GW111" s="2221"/>
      <c r="GX111" s="2221"/>
      <c r="GY111" s="2221"/>
      <c r="GZ111" s="2217" t="n">
        <f aca="false">'03.24 по датам'!GZ111</f>
        <v>0</v>
      </c>
      <c r="HA111" s="2217" t="n">
        <f aca="false">'03.24 по датам'!HA111</f>
        <v>0</v>
      </c>
      <c r="HB111" s="2226"/>
      <c r="HC111" s="2221"/>
      <c r="HD111" s="2227" t="n">
        <f aca="false">'03.24 по датам'!HD111</f>
        <v>0</v>
      </c>
      <c r="HE111" s="2226"/>
      <c r="HF111" s="2228"/>
      <c r="HG111" s="2180"/>
      <c r="HH111" s="2180"/>
      <c r="HI111" s="2230"/>
      <c r="HJ111" s="2225"/>
      <c r="HK111" s="2225"/>
      <c r="HL111" s="2225"/>
      <c r="HM111" s="2225"/>
      <c r="HN111" s="2225"/>
      <c r="HO111" s="2225"/>
      <c r="HP111" s="2225"/>
      <c r="HQ111" s="2225"/>
      <c r="HR111" s="2225"/>
      <c r="HS111" s="2225"/>
      <c r="HT111" s="2225"/>
      <c r="HU111" s="2225"/>
      <c r="HV111" s="2225"/>
      <c r="HW111" s="2225"/>
      <c r="HX111" s="2225"/>
      <c r="HY111" s="2225"/>
      <c r="HZ111" s="2225"/>
      <c r="IA111" s="2218"/>
      <c r="IB111" s="2219"/>
      <c r="IC111" s="2220"/>
      <c r="ID111" s="2221"/>
      <c r="IE111" s="2221"/>
      <c r="IF111" s="2231" t="n">
        <f aca="false">'03.24 по датам'!IF111</f>
        <v>0</v>
      </c>
      <c r="IG111" s="2231" t="n">
        <f aca="false">'03.24 по датам'!IG111</f>
        <v>0</v>
      </c>
      <c r="IH111" s="2231" t="n">
        <f aca="false">'03.24 по датам'!IH111</f>
        <v>0</v>
      </c>
      <c r="II111" s="2232"/>
      <c r="IJ111" s="2233"/>
      <c r="IK111" s="1302"/>
      <c r="IL111" s="1302"/>
      <c r="IM111" s="2234" t="n">
        <f aca="false">'03.24 по датам'!IM111</f>
        <v>0</v>
      </c>
      <c r="IN111" s="2234" t="n">
        <f aca="false">'03.24 по датам'!IN111</f>
        <v>0</v>
      </c>
      <c r="IO111" s="2217" t="n">
        <f aca="false">'03.24 по датам'!IO111</f>
        <v>0</v>
      </c>
      <c r="IP111" s="2217" t="n">
        <f aca="false">'03.24 по датам'!IP111</f>
        <v>0</v>
      </c>
      <c r="IQ111" s="2217" t="n">
        <f aca="false">'03.24 по датам'!IQ111</f>
        <v>0</v>
      </c>
      <c r="IR111" s="2217" t="n">
        <f aca="false">'03.24 по датам'!IR111</f>
        <v>0</v>
      </c>
      <c r="IS111" s="2217" t="n">
        <f aca="false">'03.24 по датам'!IS111</f>
        <v>0</v>
      </c>
      <c r="IT111" s="2217" t="n">
        <f aca="false">'03.24 по датам'!IT111</f>
        <v>0</v>
      </c>
      <c r="IU111" s="2217" t="n">
        <f aca="false">'03.24 по датам'!IU111</f>
        <v>0</v>
      </c>
      <c r="IV111" s="2217" t="n">
        <f aca="false">'03.24 по датам'!IV111</f>
        <v>0</v>
      </c>
      <c r="IW111" s="2218"/>
      <c r="IX111" s="2219"/>
      <c r="IY111" s="2220"/>
      <c r="IZ111" s="2221"/>
      <c r="JA111" s="2221"/>
      <c r="JB111" s="2217" t="n">
        <f aca="false">'03.24 по датам'!JB111</f>
        <v>0</v>
      </c>
      <c r="JC111" s="2226"/>
      <c r="JD111" s="2217" t="n">
        <f aca="false">'03.24 по датам'!JD111</f>
        <v>0</v>
      </c>
      <c r="JE111" s="2221"/>
      <c r="JF111" s="2221"/>
      <c r="JG111" s="2231" t="n">
        <f aca="false">'03.24 по датам'!JG111</f>
        <v>0</v>
      </c>
      <c r="JH111" s="2231" t="n">
        <f aca="false">'03.24 по датам'!JH111</f>
        <v>0</v>
      </c>
      <c r="JI111" s="2231" t="n">
        <f aca="false">'03.24 по датам'!JI111</f>
        <v>0</v>
      </c>
      <c r="JJ111" s="2231" t="n">
        <f aca="false">'03.24 по датам'!JJ111</f>
        <v>0</v>
      </c>
      <c r="JK111" s="2270"/>
      <c r="JL111" s="1302"/>
      <c r="JM111" s="2236"/>
      <c r="JN111" s="2236"/>
      <c r="JO111" s="2237"/>
      <c r="JP111" s="2236"/>
      <c r="JQ111" s="2236"/>
      <c r="JR111" s="2237"/>
    </row>
    <row r="112" customFormat="false" ht="11.25" hidden="false" customHeight="true" outlineLevel="0" collapsed="false">
      <c r="A112" s="2056" t="n">
        <f aca="false">A108+1</f>
        <v>45377</v>
      </c>
      <c r="B112" s="2057" t="s">
        <v>662</v>
      </c>
      <c r="C112" s="2067" t="n">
        <f aca="false">'03.24 по датам'!C112</f>
        <v>0</v>
      </c>
      <c r="D112" s="2312" t="n">
        <f aca="false">'03.24 по датам'!D112</f>
        <v>0</v>
      </c>
      <c r="E112" s="2067" t="n">
        <f aca="false">'03.24 по датам'!E112</f>
        <v>0</v>
      </c>
      <c r="F112" s="2067" t="n">
        <f aca="false">'03.24 по датам'!F112</f>
        <v>0</v>
      </c>
      <c r="G112" s="2065" t="n">
        <f aca="false">'03.24 по датам'!G112</f>
        <v>0</v>
      </c>
      <c r="H112" s="2065" t="n">
        <f aca="false">'03.24 по датам'!H112</f>
        <v>0</v>
      </c>
      <c r="I112" s="2065" t="n">
        <f aca="false">'03.24 по датам'!I112</f>
        <v>0</v>
      </c>
      <c r="J112" s="2065" t="n">
        <f aca="false">'03.24 по датам'!J112</f>
        <v>0</v>
      </c>
      <c r="K112" s="2065" t="n">
        <f aca="false">'03.24 по датам'!K112</f>
        <v>0</v>
      </c>
      <c r="L112" s="2065" t="n">
        <f aca="false">'03.24 по датам'!L112</f>
        <v>0</v>
      </c>
      <c r="M112" s="2065" t="n">
        <f aca="false">'03.24 по датам'!M112</f>
        <v>0</v>
      </c>
      <c r="N112" s="2065" t="n">
        <f aca="false">'03.24 по датам'!N112</f>
        <v>0</v>
      </c>
      <c r="O112" s="2065" t="n">
        <f aca="false">'03.24 по датам'!O112</f>
        <v>0</v>
      </c>
      <c r="P112" s="2065" t="n">
        <f aca="false">'03.24 по датам'!P112</f>
        <v>0</v>
      </c>
      <c r="Q112" s="2065" t="n">
        <f aca="false">'03.24 по датам'!Q112</f>
        <v>0</v>
      </c>
      <c r="R112" s="2065" t="n">
        <f aca="false">'03.24 по датам'!R112</f>
        <v>0</v>
      </c>
      <c r="S112" s="2065" t="n">
        <f aca="false">'03.24 по датам'!S112</f>
        <v>0</v>
      </c>
      <c r="T112" s="2065" t="n">
        <f aca="false">'03.24 по датам'!T112</f>
        <v>0</v>
      </c>
      <c r="U112" s="2065" t="n">
        <f aca="false">'03.24 по датам'!U112</f>
        <v>0</v>
      </c>
      <c r="V112" s="2065" t="n">
        <f aca="false">'03.24 по датам'!V112</f>
        <v>0</v>
      </c>
      <c r="W112" s="2066" t="n">
        <f aca="false">'03.24 по датам'!W112</f>
        <v>0</v>
      </c>
      <c r="X112" s="2238"/>
      <c r="Y112" s="2239"/>
      <c r="Z112" s="2240"/>
      <c r="AA112" s="2062"/>
      <c r="AB112" s="2063"/>
      <c r="AC112" s="2241" t="n">
        <f aca="false">'03.24 по датам'!AC112</f>
        <v>0</v>
      </c>
      <c r="AD112" s="2241" t="n">
        <f aca="false">'03.24 по датам'!AD112</f>
        <v>0</v>
      </c>
      <c r="AE112" s="2241" t="n">
        <f aca="false">'03.24 по датам'!AE112</f>
        <v>0</v>
      </c>
      <c r="AF112" s="2065" t="n">
        <f aca="false">'03.24 по датам'!AF112</f>
        <v>0</v>
      </c>
      <c r="AG112" s="2065" t="n">
        <f aca="false">'03.24 по датам'!AG112</f>
        <v>0</v>
      </c>
      <c r="AH112" s="2065" t="n">
        <f aca="false">'03.24 по датам'!AH112</f>
        <v>0</v>
      </c>
      <c r="AI112" s="2065" t="n">
        <f aca="false">'03.24 по датам'!AI112</f>
        <v>0</v>
      </c>
      <c r="AJ112" s="2065" t="n">
        <f aca="false">'03.24 по датам'!AJ112</f>
        <v>0</v>
      </c>
      <c r="AK112" s="2065" t="n">
        <f aca="false">'03.24 по датам'!AK112</f>
        <v>0</v>
      </c>
      <c r="AL112" s="2065" t="n">
        <f aca="false">'03.24 по датам'!AL112</f>
        <v>0</v>
      </c>
      <c r="AM112" s="2065" t="n">
        <f aca="false">'03.24 по датам'!AM112</f>
        <v>0</v>
      </c>
      <c r="AN112" s="2065" t="n">
        <f aca="false">'03.24 по датам'!AN112</f>
        <v>0</v>
      </c>
      <c r="AO112" s="2066" t="n">
        <f aca="false">'03.24 по датам'!AO112</f>
        <v>0</v>
      </c>
      <c r="AP112" s="2238"/>
      <c r="AQ112" s="2239"/>
      <c r="AR112" s="2240"/>
      <c r="AS112" s="2062"/>
      <c r="AT112" s="2063"/>
      <c r="AU112" s="2064" t="str">
        <f aca="false">'03.24 по датам'!AU112</f>
        <v>Вынгапуровское</v>
      </c>
      <c r="AV112" s="2064" t="n">
        <f aca="false">'03.24 по датам'!AV112</f>
        <v>0</v>
      </c>
      <c r="AW112" s="2067" t="n">
        <f aca="false">'03.24 по датам'!AW112</f>
        <v>0</v>
      </c>
      <c r="AX112" s="2065" t="n">
        <f aca="false">'03.24 по датам'!AX112</f>
        <v>0</v>
      </c>
      <c r="AY112" s="2065" t="n">
        <f aca="false">'03.24 по датам'!AY112</f>
        <v>0</v>
      </c>
      <c r="AZ112" s="2065" t="n">
        <f aca="false">'03.24 по датам'!AZ112</f>
        <v>0</v>
      </c>
      <c r="BA112" s="2065" t="n">
        <f aca="false">'03.24 по датам'!BA112</f>
        <v>0</v>
      </c>
      <c r="BB112" s="2065" t="n">
        <f aca="false">'03.24 по датам'!BB112</f>
        <v>0</v>
      </c>
      <c r="BC112" s="2065" t="n">
        <f aca="false">'03.24 по датам'!BC112</f>
        <v>0</v>
      </c>
      <c r="BD112" s="2065" t="n">
        <f aca="false">'03.24 по датам'!BD112</f>
        <v>0</v>
      </c>
      <c r="BE112" s="2065" t="n">
        <f aca="false">'03.24 по датам'!BE112</f>
        <v>0</v>
      </c>
      <c r="BF112" s="2065" t="n">
        <f aca="false">'03.24 по датам'!BF112</f>
        <v>0</v>
      </c>
      <c r="BG112" s="2065" t="n">
        <f aca="false">'03.24 по датам'!BG112</f>
        <v>0</v>
      </c>
      <c r="BH112" s="2065" t="n">
        <f aca="false">'03.24 по датам'!BH112</f>
        <v>0</v>
      </c>
      <c r="BI112" s="2065" t="n">
        <f aca="false">'03.24 по датам'!BI112</f>
        <v>0</v>
      </c>
      <c r="BJ112" s="2065" t="n">
        <f aca="false">'03.24 по датам'!BJ112</f>
        <v>0</v>
      </c>
      <c r="BK112" s="2065" t="n">
        <f aca="false">'03.24 по датам'!BK112</f>
        <v>0</v>
      </c>
      <c r="BL112" s="2065" t="n">
        <f aca="false">'03.24 по датам'!BL112</f>
        <v>0</v>
      </c>
      <c r="BM112" s="2065" t="n">
        <f aca="false">'03.24 по датам'!BM112</f>
        <v>0</v>
      </c>
      <c r="BN112" s="2065" t="n">
        <f aca="false">'03.24 по датам'!BN112</f>
        <v>0</v>
      </c>
      <c r="BO112" s="2065" t="n">
        <f aca="false">'03.24 по датам'!BO112</f>
        <v>0</v>
      </c>
      <c r="BP112" s="2065" t="n">
        <f aca="false">'03.24 по датам'!BP112</f>
        <v>0</v>
      </c>
      <c r="BQ112" s="2066" t="n">
        <f aca="false">'03.24 по датам'!BQ112</f>
        <v>0</v>
      </c>
      <c r="BR112" s="2238"/>
      <c r="BS112" s="2239"/>
      <c r="BT112" s="2240"/>
      <c r="BU112" s="2062"/>
      <c r="BV112" s="2063"/>
      <c r="BW112" s="2068" t="n">
        <f aca="false">'03.24 по датам'!BW112</f>
        <v>0</v>
      </c>
      <c r="BX112" s="2065" t="n">
        <f aca="false">'03.24 по датам'!BX112</f>
        <v>0</v>
      </c>
      <c r="BY112" s="2065" t="n">
        <f aca="false">'03.24 по датам'!BY112</f>
        <v>0</v>
      </c>
      <c r="BZ112" s="2065" t="n">
        <f aca="false">'03.24 по датам'!BZ112</f>
        <v>0</v>
      </c>
      <c r="CA112" s="2065" t="n">
        <f aca="false">'03.24 по датам'!CA112</f>
        <v>0</v>
      </c>
      <c r="CB112" s="2065" t="n">
        <f aca="false">'03.24 по датам'!CB112</f>
        <v>0</v>
      </c>
      <c r="CC112" s="2065" t="n">
        <f aca="false">'03.24 по датам'!CC112</f>
        <v>0</v>
      </c>
      <c r="CD112" s="2065" t="n">
        <f aca="false">'03.24 по датам'!CD112</f>
        <v>0</v>
      </c>
      <c r="CE112" s="2065" t="n">
        <f aca="false">'03.24 по датам'!CE112</f>
        <v>0</v>
      </c>
      <c r="CF112" s="2065" t="n">
        <f aca="false">'03.24 по датам'!CF112</f>
        <v>0</v>
      </c>
      <c r="CG112" s="2065" t="n">
        <f aca="false">'03.24 по датам'!CG112</f>
        <v>0</v>
      </c>
      <c r="CH112" s="2065" t="n">
        <f aca="false">'03.24 по датам'!CH112</f>
        <v>0</v>
      </c>
      <c r="CI112" s="2066" t="n">
        <f aca="false">'03.24 по датам'!CI112</f>
        <v>0</v>
      </c>
      <c r="CJ112" s="2238"/>
      <c r="CK112" s="2239"/>
      <c r="CL112" s="2240"/>
      <c r="CM112" s="2062"/>
      <c r="CN112" s="2063"/>
      <c r="CO112" s="2063"/>
      <c r="CP112" s="2063"/>
      <c r="CQ112" s="2092" t="n">
        <f aca="false">'03.24 по датам'!CQ112</f>
        <v>0</v>
      </c>
      <c r="CR112" s="2092" t="n">
        <f aca="false">'03.24 по датам'!CR112</f>
        <v>0</v>
      </c>
      <c r="CS112" s="2092" t="n">
        <f aca="false">'03.24 по датам'!CS112</f>
        <v>0</v>
      </c>
      <c r="CT112" s="2092" t="n">
        <f aca="false">'03.24 по датам'!CT112</f>
        <v>0</v>
      </c>
      <c r="CU112" s="2092" t="n">
        <f aca="false">'03.24 по датам'!CU112</f>
        <v>0</v>
      </c>
      <c r="CV112" s="2092" t="n">
        <f aca="false">'03.24 по датам'!CV112</f>
        <v>0</v>
      </c>
      <c r="CW112" s="2092" t="n">
        <f aca="false">'03.24 по датам'!CW112</f>
        <v>0</v>
      </c>
      <c r="CX112" s="2092" t="n">
        <f aca="false">'03.24 по датам'!CX112</f>
        <v>0</v>
      </c>
      <c r="CY112" s="2092" t="n">
        <f aca="false">'03.24 по датам'!CY112</f>
        <v>0</v>
      </c>
      <c r="CZ112" s="2092" t="n">
        <f aca="false">'03.24 по датам'!CZ112</f>
        <v>0</v>
      </c>
      <c r="DA112" s="2092" t="n">
        <f aca="false">'03.24 по датам'!DA112</f>
        <v>0</v>
      </c>
      <c r="DB112" s="2092" t="n">
        <f aca="false">'03.24 по датам'!DB112</f>
        <v>0</v>
      </c>
      <c r="DC112" s="2287" t="n">
        <f aca="false">'03.24 по датам'!DC112</f>
        <v>0</v>
      </c>
      <c r="DD112" s="2242"/>
      <c r="DE112" s="2243"/>
      <c r="DF112" s="2248"/>
      <c r="DG112" s="2069"/>
      <c r="DH112" s="2070"/>
      <c r="DI112" s="2068" t="n">
        <f aca="false">'03.24 по датам'!DI112</f>
        <v>0</v>
      </c>
      <c r="DJ112" s="2092" t="n">
        <f aca="false">'03.24 по датам'!DJ112</f>
        <v>0</v>
      </c>
      <c r="DK112" s="2092" t="n">
        <f aca="false">'03.24 по датам'!DK112</f>
        <v>0</v>
      </c>
      <c r="DL112" s="2092" t="n">
        <f aca="false">'03.24 по датам'!DL112</f>
        <v>0</v>
      </c>
      <c r="DM112" s="2092" t="n">
        <f aca="false">'03.24 по датам'!DM112</f>
        <v>0</v>
      </c>
      <c r="DN112" s="2092" t="n">
        <f aca="false">'03.24 по датам'!DN112</f>
        <v>0</v>
      </c>
      <c r="DO112" s="2092" t="n">
        <f aca="false">'03.24 по датам'!DO112</f>
        <v>0</v>
      </c>
      <c r="DP112" s="2092" t="n">
        <f aca="false">'03.24 по датам'!DP112</f>
        <v>0</v>
      </c>
      <c r="DQ112" s="2092" t="n">
        <f aca="false">'03.24 по датам'!DQ112</f>
        <v>0</v>
      </c>
      <c r="DR112" s="2092" t="n">
        <f aca="false">'03.24 по датам'!DR112</f>
        <v>0</v>
      </c>
      <c r="DS112" s="2092" t="n">
        <f aca="false">'03.24 по датам'!DS112</f>
        <v>0</v>
      </c>
      <c r="DT112" s="2092" t="n">
        <f aca="false">'03.24 по датам'!DT112</f>
        <v>0</v>
      </c>
      <c r="DU112" s="2287" t="n">
        <f aca="false">'03.24 по датам'!DU112</f>
        <v>0</v>
      </c>
      <c r="DV112" s="2242"/>
      <c r="DW112" s="2243"/>
      <c r="DX112" s="2248"/>
      <c r="DY112" s="2069"/>
      <c r="DZ112" s="2070"/>
      <c r="EA112" s="2065" t="n">
        <f aca="false">'03.24 по датам'!EA112</f>
        <v>0</v>
      </c>
      <c r="EB112" s="2092" t="n">
        <f aca="false">'03.24 по датам'!EB112</f>
        <v>0</v>
      </c>
      <c r="EC112" s="2065" t="n">
        <f aca="false">'03.24 по датам'!EC112</f>
        <v>0</v>
      </c>
      <c r="ED112" s="2065" t="n">
        <f aca="false">'03.24 по датам'!ED112</f>
        <v>0</v>
      </c>
      <c r="EE112" s="2065" t="n">
        <f aca="false">'03.24 по датам'!EE112</f>
        <v>0</v>
      </c>
      <c r="EF112" s="2065" t="n">
        <f aca="false">'03.24 по датам'!EF112</f>
        <v>0</v>
      </c>
      <c r="EG112" s="2065" t="n">
        <f aca="false">'03.24 по датам'!EG112</f>
        <v>0</v>
      </c>
      <c r="EH112" s="2065" t="n">
        <f aca="false">'03.24 по датам'!EH112</f>
        <v>0</v>
      </c>
      <c r="EI112" s="2065" t="n">
        <f aca="false">'03.24 по датам'!EI112</f>
        <v>0</v>
      </c>
      <c r="EJ112" s="2065" t="n">
        <f aca="false">'03.24 по датам'!EJ112</f>
        <v>0</v>
      </c>
      <c r="EK112" s="2065" t="n">
        <f aca="false">'03.24 по датам'!EK112</f>
        <v>0</v>
      </c>
      <c r="EL112" s="2065" t="n">
        <f aca="false">'03.24 по датам'!EL112</f>
        <v>0</v>
      </c>
      <c r="EM112" s="2065" t="n">
        <f aca="false">'03.24 по датам'!EM112</f>
        <v>0</v>
      </c>
      <c r="EN112" s="2065" t="n">
        <f aca="false">'03.24 по датам'!EN112</f>
        <v>0</v>
      </c>
      <c r="EO112" s="2065" t="n">
        <f aca="false">'03.24 по датам'!EO112</f>
        <v>0</v>
      </c>
      <c r="EP112" s="2065" t="n">
        <f aca="false">'03.24 по датам'!EP112</f>
        <v>0</v>
      </c>
      <c r="EQ112" s="2065" t="n">
        <f aca="false">'03.24 по датам'!EQ112</f>
        <v>0</v>
      </c>
      <c r="ER112" s="2065" t="n">
        <f aca="false">'03.24 по датам'!ER112</f>
        <v>0</v>
      </c>
      <c r="ES112" s="2065" t="n">
        <f aca="false">'03.24 по датам'!ES112</f>
        <v>0</v>
      </c>
      <c r="ET112" s="2065" t="n">
        <f aca="false">'03.24 по датам'!ET112</f>
        <v>0</v>
      </c>
      <c r="EU112" s="2065" t="n">
        <f aca="false">'03.24 по датам'!EU112</f>
        <v>0</v>
      </c>
      <c r="EV112" s="2065" t="n">
        <f aca="false">'03.24 по датам'!EV112</f>
        <v>0</v>
      </c>
      <c r="EW112" s="2065" t="n">
        <f aca="false">'03.24 по датам'!EW112</f>
        <v>0</v>
      </c>
      <c r="EX112" s="2065" t="n">
        <f aca="false">'03.24 по датам'!EX112</f>
        <v>0</v>
      </c>
      <c r="EY112" s="2066" t="n">
        <f aca="false">'03.24 по датам'!EY112</f>
        <v>0</v>
      </c>
      <c r="EZ112" s="2238"/>
      <c r="FA112" s="2239"/>
      <c r="FB112" s="2240"/>
      <c r="FC112" s="2069"/>
      <c r="FD112" s="2070"/>
      <c r="FE112" s="2065" t="n">
        <f aca="false">'03.24 по датам'!FE112</f>
        <v>0</v>
      </c>
      <c r="FF112" s="2065" t="n">
        <f aca="false">'03.24 по датам'!FF112</f>
        <v>0</v>
      </c>
      <c r="FG112" s="2065" t="n">
        <f aca="false">'03.24 по датам'!FG112</f>
        <v>0</v>
      </c>
      <c r="FH112" s="2065" t="n">
        <f aca="false">'03.24 по датам'!FH112</f>
        <v>0</v>
      </c>
      <c r="FI112" s="2065" t="n">
        <f aca="false">'03.24 по датам'!FI112</f>
        <v>0</v>
      </c>
      <c r="FJ112" s="2065" t="n">
        <f aca="false">'03.24 по датам'!FJ112</f>
        <v>0</v>
      </c>
      <c r="FK112" s="2065" t="n">
        <f aca="false">'03.24 по датам'!FK112</f>
        <v>0</v>
      </c>
      <c r="FL112" s="2065" t="n">
        <f aca="false">'03.24 по датам'!FL112</f>
        <v>0</v>
      </c>
      <c r="FM112" s="2065" t="n">
        <f aca="false">'03.24 по датам'!FM112</f>
        <v>0</v>
      </c>
      <c r="FN112" s="2066" t="n">
        <f aca="false">'03.24 по датам'!FN112</f>
        <v>0</v>
      </c>
      <c r="FO112" s="2238"/>
      <c r="FP112" s="2239"/>
      <c r="FQ112" s="2240"/>
      <c r="FR112" s="2069"/>
      <c r="FS112" s="2070"/>
      <c r="FT112" s="2271"/>
      <c r="FU112" s="2072"/>
      <c r="FV112" s="2072"/>
      <c r="FW112" s="2072"/>
      <c r="FX112" s="2072"/>
      <c r="FY112" s="2072"/>
      <c r="FZ112" s="2072"/>
      <c r="GA112" s="2072"/>
      <c r="GB112" s="2072"/>
      <c r="GC112" s="2072"/>
      <c r="GD112" s="2072"/>
      <c r="GE112" s="2072"/>
      <c r="GF112" s="2072"/>
      <c r="GG112" s="2072"/>
      <c r="GH112" s="2072"/>
      <c r="GI112" s="2072"/>
      <c r="GJ112" s="2072"/>
      <c r="GK112" s="2072"/>
      <c r="GL112" s="2072"/>
      <c r="GM112" s="2072"/>
      <c r="GN112" s="2072"/>
      <c r="GO112" s="2072"/>
      <c r="GP112" s="2072"/>
      <c r="GQ112" s="2072"/>
      <c r="GR112" s="2072"/>
      <c r="GS112" s="2073"/>
      <c r="GT112" s="2242"/>
      <c r="GU112" s="2243"/>
      <c r="GV112" s="2240"/>
      <c r="GW112" s="2076"/>
      <c r="GX112" s="2063"/>
      <c r="GY112" s="2062"/>
      <c r="GZ112" s="2077" t="n">
        <f aca="false">'03.24 по датам'!GZ112</f>
        <v>0</v>
      </c>
      <c r="HA112" s="2078" t="n">
        <f aca="false">'03.24 по датам'!HA112</f>
        <v>0</v>
      </c>
      <c r="HB112" s="2245"/>
      <c r="HC112" s="2080"/>
      <c r="HD112" s="2247" t="n">
        <f aca="false">'03.24 по датам'!HD112</f>
        <v>0</v>
      </c>
      <c r="HE112" s="2272"/>
      <c r="HF112" s="2082"/>
      <c r="HG112" s="2068"/>
      <c r="HH112" s="2068"/>
      <c r="HI112" s="2084"/>
      <c r="HJ112" s="2072"/>
      <c r="HK112" s="2072"/>
      <c r="HL112" s="2072"/>
      <c r="HM112" s="2072"/>
      <c r="HN112" s="2072"/>
      <c r="HO112" s="2072"/>
      <c r="HP112" s="2072"/>
      <c r="HQ112" s="2072"/>
      <c r="HR112" s="2072"/>
      <c r="HS112" s="2072"/>
      <c r="HT112" s="2072"/>
      <c r="HU112" s="2072"/>
      <c r="HV112" s="2072"/>
      <c r="HW112" s="2072"/>
      <c r="HX112" s="2072"/>
      <c r="HY112" s="2072"/>
      <c r="HZ112" s="2073"/>
      <c r="IA112" s="2242"/>
      <c r="IB112" s="2243"/>
      <c r="IC112" s="2240"/>
      <c r="ID112" s="2062"/>
      <c r="IE112" s="2076"/>
      <c r="IF112" s="2085" t="n">
        <f aca="false">'03.24 по датам'!IF112</f>
        <v>0</v>
      </c>
      <c r="IG112" s="2085" t="n">
        <f aca="false">'03.24 по датам'!IG112</f>
        <v>0</v>
      </c>
      <c r="IH112" s="2086" t="n">
        <f aca="false">'03.24 по датам'!IH112</f>
        <v>0</v>
      </c>
      <c r="II112" s="2249"/>
      <c r="IJ112" s="2250"/>
      <c r="IK112" s="2089"/>
      <c r="IL112" s="2090"/>
      <c r="IM112" s="2091" t="n">
        <f aca="false">'03.24 по датам'!IM112</f>
        <v>0</v>
      </c>
      <c r="IN112" s="2092" t="n">
        <f aca="false">'03.24 по датам'!IN112</f>
        <v>0</v>
      </c>
      <c r="IO112" s="2093" t="n">
        <f aca="false">'03.24 по датам'!IO112</f>
        <v>0</v>
      </c>
      <c r="IP112" s="2093" t="n">
        <f aca="false">'03.24 по датам'!IP112</f>
        <v>0</v>
      </c>
      <c r="IQ112" s="2093" t="n">
        <f aca="false">'03.24 по датам'!IQ112</f>
        <v>0</v>
      </c>
      <c r="IR112" s="2093" t="n">
        <f aca="false">'03.24 по датам'!IR112</f>
        <v>0</v>
      </c>
      <c r="IS112" s="2093" t="n">
        <f aca="false">'03.24 по датам'!IS112</f>
        <v>0</v>
      </c>
      <c r="IT112" s="2093" t="n">
        <f aca="false">'03.24 по датам'!IT112</f>
        <v>0</v>
      </c>
      <c r="IU112" s="2093" t="n">
        <f aca="false">'03.24 по датам'!IU112</f>
        <v>0</v>
      </c>
      <c r="IV112" s="2094" t="n">
        <f aca="false">'03.24 по датам'!IV112</f>
        <v>0</v>
      </c>
      <c r="IW112" s="2251"/>
      <c r="IX112" s="2252"/>
      <c r="IY112" s="2253"/>
      <c r="IZ112" s="2062"/>
      <c r="JA112" s="2063"/>
      <c r="JB112" s="2098" t="n">
        <f aca="false">'03.24 по датам'!JB112</f>
        <v>0</v>
      </c>
      <c r="JC112" s="2245"/>
      <c r="JD112" s="2100" t="n">
        <f aca="false">'03.24 по датам'!JD112</f>
        <v>0</v>
      </c>
      <c r="JE112" s="2101"/>
      <c r="JF112" s="2102"/>
      <c r="JG112" s="2103" t="n">
        <f aca="false">'03.24 по датам'!JG112</f>
        <v>0</v>
      </c>
      <c r="JH112" s="2103" t="n">
        <f aca="false">'03.24 по датам'!JH112</f>
        <v>0</v>
      </c>
      <c r="JI112" s="2103" t="n">
        <f aca="false">'03.24 по датам'!JI112</f>
        <v>0</v>
      </c>
      <c r="JJ112" s="2104" t="n">
        <f aca="false">'03.24 по датам'!JJ112</f>
        <v>0</v>
      </c>
      <c r="JK112" s="2276"/>
      <c r="JL112" s="2106"/>
      <c r="JM112" s="2107" t="e">
        <f aca="false">JM$4:JM$4+SUMIF($C$5:JL$5,"Нараст. баланс",$C114:JL114)+SUMIF($C$7:JH$7,"Итого (с ВНР)",$C114:JH114)-SUMIF($C$5:JL$5,"Геол. снижение,  т/сут",$C114:JL114)-SUMIF(JJ$7:JL$7,"Итого",JJ114:JL114)-SUMIF($C$7:JL$7,"Итого (с ВСП)",$C114:JL114)</f>
        <v>#VALUE!</v>
      </c>
      <c r="JN112" s="2108"/>
      <c r="JO112" s="2256" t="e">
        <f aca="false">'03.24 НГДП по датам'!CA112:CA114</f>
        <v>#VALUE!</v>
      </c>
      <c r="JP112" s="2110"/>
      <c r="JQ112" s="2111"/>
      <c r="JR112" s="2257"/>
    </row>
    <row r="113" customFormat="false" ht="11.25" hidden="false" customHeight="true" outlineLevel="0" collapsed="false">
      <c r="A113" s="2056"/>
      <c r="B113" s="2113" t="s">
        <v>663</v>
      </c>
      <c r="C113" s="2123" t="n">
        <f aca="false">'03.24 по датам'!C113</f>
        <v>0</v>
      </c>
      <c r="D113" s="2313" t="n">
        <f aca="false">'03.24 по датам'!D113</f>
        <v>0</v>
      </c>
      <c r="E113" s="2123" t="n">
        <f aca="false">'03.24 по датам'!E113</f>
        <v>0</v>
      </c>
      <c r="F113" s="2123" t="n">
        <f aca="false">'03.24 по датам'!F113</f>
        <v>0</v>
      </c>
      <c r="G113" s="2121" t="n">
        <f aca="false">'03.24 по датам'!G113</f>
        <v>0</v>
      </c>
      <c r="H113" s="2121" t="n">
        <f aca="false">'03.24 по датам'!H113</f>
        <v>0</v>
      </c>
      <c r="I113" s="2121" t="n">
        <f aca="false">'03.24 по датам'!I113</f>
        <v>0</v>
      </c>
      <c r="J113" s="2121" t="n">
        <f aca="false">'03.24 по датам'!J113</f>
        <v>0</v>
      </c>
      <c r="K113" s="2121" t="n">
        <f aca="false">'03.24 по датам'!K113</f>
        <v>0</v>
      </c>
      <c r="L113" s="2121" t="n">
        <f aca="false">'03.24 по датам'!L113</f>
        <v>0</v>
      </c>
      <c r="M113" s="2121" t="n">
        <f aca="false">'03.24 по датам'!M113</f>
        <v>0</v>
      </c>
      <c r="N113" s="2121" t="n">
        <f aca="false">'03.24 по датам'!N113</f>
        <v>0</v>
      </c>
      <c r="O113" s="2121" t="n">
        <f aca="false">'03.24 по датам'!O113</f>
        <v>0</v>
      </c>
      <c r="P113" s="2121" t="n">
        <f aca="false">'03.24 по датам'!P113</f>
        <v>0</v>
      </c>
      <c r="Q113" s="2121" t="n">
        <f aca="false">'03.24 по датам'!Q113</f>
        <v>0</v>
      </c>
      <c r="R113" s="2121" t="n">
        <f aca="false">'03.24 по датам'!R113</f>
        <v>0</v>
      </c>
      <c r="S113" s="2121" t="n">
        <f aca="false">'03.24 по датам'!S113</f>
        <v>0</v>
      </c>
      <c r="T113" s="2121" t="n">
        <f aca="false">'03.24 по датам'!T113</f>
        <v>0</v>
      </c>
      <c r="U113" s="2121" t="n">
        <f aca="false">'03.24 по датам'!U113</f>
        <v>0</v>
      </c>
      <c r="V113" s="2121" t="n">
        <f aca="false">'03.24 по датам'!V113</f>
        <v>0</v>
      </c>
      <c r="W113" s="2122" t="n">
        <f aca="false">'03.24 по датам'!W113</f>
        <v>0</v>
      </c>
      <c r="X113" s="2115"/>
      <c r="Y113" s="2116"/>
      <c r="Z113" s="2117"/>
      <c r="AA113" s="2118" t="n">
        <f aca="false">COUNTIF(C113:Z113,"&gt;"&amp;0)</f>
        <v>0</v>
      </c>
      <c r="AB113" s="2119"/>
      <c r="AC113" s="2258" t="n">
        <f aca="false">'03.24 по датам'!AC113</f>
        <v>0</v>
      </c>
      <c r="AD113" s="2258" t="n">
        <f aca="false">'03.24 по датам'!AD113</f>
        <v>0</v>
      </c>
      <c r="AE113" s="2258" t="n">
        <f aca="false">'03.24 по датам'!AE113</f>
        <v>0</v>
      </c>
      <c r="AF113" s="2121" t="n">
        <f aca="false">'03.24 по датам'!AF113</f>
        <v>0</v>
      </c>
      <c r="AG113" s="2121" t="n">
        <f aca="false">'03.24 по датам'!AG113</f>
        <v>0</v>
      </c>
      <c r="AH113" s="2121" t="n">
        <f aca="false">'03.24 по датам'!AH113</f>
        <v>0</v>
      </c>
      <c r="AI113" s="2121" t="n">
        <f aca="false">'03.24 по датам'!AI113</f>
        <v>0</v>
      </c>
      <c r="AJ113" s="2121" t="n">
        <f aca="false">'03.24 по датам'!AJ113</f>
        <v>0</v>
      </c>
      <c r="AK113" s="2121" t="n">
        <f aca="false">'03.24 по датам'!AK113</f>
        <v>0</v>
      </c>
      <c r="AL113" s="2121" t="n">
        <f aca="false">'03.24 по датам'!AL113</f>
        <v>0</v>
      </c>
      <c r="AM113" s="2121" t="n">
        <f aca="false">'03.24 по датам'!AM113</f>
        <v>0</v>
      </c>
      <c r="AN113" s="2121" t="n">
        <f aca="false">'03.24 по датам'!AN113</f>
        <v>0</v>
      </c>
      <c r="AO113" s="2122" t="n">
        <f aca="false">'03.24 по датам'!AO113</f>
        <v>0</v>
      </c>
      <c r="AP113" s="2115"/>
      <c r="AQ113" s="2116"/>
      <c r="AR113" s="2117"/>
      <c r="AS113" s="2118" t="n">
        <f aca="false">COUNTIF(AC114:AR114,"&gt;"&amp;0)</f>
        <v>0</v>
      </c>
      <c r="AT113" s="2119"/>
      <c r="AU113" s="2120" t="n">
        <f aca="false">'03.24 по датам'!AU113</f>
        <v>1038</v>
      </c>
      <c r="AV113" s="2120" t="n">
        <f aca="false">'03.24 по датам'!AV113</f>
        <v>0</v>
      </c>
      <c r="AW113" s="2123" t="n">
        <f aca="false">'03.24 по датам'!AW113</f>
        <v>0</v>
      </c>
      <c r="AX113" s="2121" t="n">
        <f aca="false">'03.24 по датам'!AX113</f>
        <v>0</v>
      </c>
      <c r="AY113" s="2121" t="n">
        <f aca="false">'03.24 по датам'!AY113</f>
        <v>0</v>
      </c>
      <c r="AZ113" s="2121" t="n">
        <f aca="false">'03.24 по датам'!AZ113</f>
        <v>0</v>
      </c>
      <c r="BA113" s="2121" t="n">
        <f aca="false">'03.24 по датам'!BA113</f>
        <v>0</v>
      </c>
      <c r="BB113" s="2121" t="n">
        <f aca="false">'03.24 по датам'!BB113</f>
        <v>0</v>
      </c>
      <c r="BC113" s="2121" t="n">
        <f aca="false">'03.24 по датам'!BC113</f>
        <v>0</v>
      </c>
      <c r="BD113" s="2121" t="n">
        <f aca="false">'03.24 по датам'!BD113</f>
        <v>0</v>
      </c>
      <c r="BE113" s="2121" t="n">
        <f aca="false">'03.24 по датам'!BE113</f>
        <v>0</v>
      </c>
      <c r="BF113" s="2121" t="n">
        <f aca="false">'03.24 по датам'!BF113</f>
        <v>0</v>
      </c>
      <c r="BG113" s="2121" t="n">
        <f aca="false">'03.24 по датам'!BG113</f>
        <v>0</v>
      </c>
      <c r="BH113" s="2121" t="n">
        <f aca="false">'03.24 по датам'!BH113</f>
        <v>0</v>
      </c>
      <c r="BI113" s="2121" t="n">
        <f aca="false">'03.24 по датам'!BI113</f>
        <v>0</v>
      </c>
      <c r="BJ113" s="2121" t="n">
        <f aca="false">'03.24 по датам'!BJ113</f>
        <v>0</v>
      </c>
      <c r="BK113" s="2121" t="n">
        <f aca="false">'03.24 по датам'!BK113</f>
        <v>0</v>
      </c>
      <c r="BL113" s="2121" t="n">
        <f aca="false">'03.24 по датам'!BL113</f>
        <v>0</v>
      </c>
      <c r="BM113" s="2121" t="n">
        <f aca="false">'03.24 по датам'!BM113</f>
        <v>0</v>
      </c>
      <c r="BN113" s="2121" t="n">
        <f aca="false">'03.24 по датам'!BN113</f>
        <v>0</v>
      </c>
      <c r="BO113" s="2121" t="n">
        <f aca="false">'03.24 по датам'!BO113</f>
        <v>0</v>
      </c>
      <c r="BP113" s="2121" t="n">
        <f aca="false">'03.24 по датам'!BP113</f>
        <v>0</v>
      </c>
      <c r="BQ113" s="2122" t="n">
        <f aca="false">'03.24 по датам'!BQ113</f>
        <v>0</v>
      </c>
      <c r="BR113" s="2115"/>
      <c r="BS113" s="2116"/>
      <c r="BT113" s="2117"/>
      <c r="BU113" s="2118" t="n">
        <f aca="false">COUNTIF(AU114:BT114,"&gt;"&amp;0)</f>
        <v>1</v>
      </c>
      <c r="BV113" s="2119"/>
      <c r="BW113" s="2124" t="n">
        <f aca="false">'03.24 по датам'!BW113</f>
        <v>0</v>
      </c>
      <c r="BX113" s="2121" t="n">
        <f aca="false">'03.24 по датам'!BX113</f>
        <v>0</v>
      </c>
      <c r="BY113" s="2121" t="n">
        <f aca="false">'03.24 по датам'!BY113</f>
        <v>0</v>
      </c>
      <c r="BZ113" s="2121" t="n">
        <f aca="false">'03.24 по датам'!BZ113</f>
        <v>0</v>
      </c>
      <c r="CA113" s="2121" t="n">
        <f aca="false">'03.24 по датам'!CA113</f>
        <v>0</v>
      </c>
      <c r="CB113" s="2121" t="n">
        <f aca="false">'03.24 по датам'!CB113</f>
        <v>0</v>
      </c>
      <c r="CC113" s="2121" t="n">
        <f aca="false">'03.24 по датам'!CC113</f>
        <v>0</v>
      </c>
      <c r="CD113" s="2121" t="n">
        <f aca="false">'03.24 по датам'!CD113</f>
        <v>0</v>
      </c>
      <c r="CE113" s="2121" t="n">
        <f aca="false">'03.24 по датам'!CE113</f>
        <v>0</v>
      </c>
      <c r="CF113" s="2121" t="n">
        <f aca="false">'03.24 по датам'!CF113</f>
        <v>0</v>
      </c>
      <c r="CG113" s="2121" t="n">
        <f aca="false">'03.24 по датам'!CG113</f>
        <v>0</v>
      </c>
      <c r="CH113" s="2121" t="n">
        <f aca="false">'03.24 по датам'!CH113</f>
        <v>0</v>
      </c>
      <c r="CI113" s="2122" t="n">
        <f aca="false">'03.24 по датам'!CI113</f>
        <v>0</v>
      </c>
      <c r="CJ113" s="2115"/>
      <c r="CK113" s="2116"/>
      <c r="CL113" s="2117"/>
      <c r="CM113" s="2118" t="n">
        <f aca="false">COUNTIF(BW114:CL114,"&gt;"&amp;0)</f>
        <v>0</v>
      </c>
      <c r="CN113" s="2119"/>
      <c r="CO113" s="2119" t="n">
        <f aca="false">AA113+AS113+BU113+CM113</f>
        <v>1</v>
      </c>
      <c r="CP113" s="2119"/>
      <c r="CQ113" s="2150" t="n">
        <f aca="false">'03.24 по датам'!CQ113</f>
        <v>0</v>
      </c>
      <c r="CR113" s="2150" t="n">
        <f aca="false">'03.24 по датам'!CR113</f>
        <v>0</v>
      </c>
      <c r="CS113" s="2150" t="n">
        <f aca="false">'03.24 по датам'!CS113</f>
        <v>0</v>
      </c>
      <c r="CT113" s="2150" t="n">
        <f aca="false">'03.24 по датам'!CT113</f>
        <v>0</v>
      </c>
      <c r="CU113" s="2150" t="n">
        <f aca="false">'03.24 по датам'!CU113</f>
        <v>0</v>
      </c>
      <c r="CV113" s="2150" t="n">
        <f aca="false">'03.24 по датам'!CV113</f>
        <v>0</v>
      </c>
      <c r="CW113" s="2150" t="n">
        <f aca="false">'03.24 по датам'!CW113</f>
        <v>0</v>
      </c>
      <c r="CX113" s="2150" t="n">
        <f aca="false">'03.24 по датам'!CX113</f>
        <v>0</v>
      </c>
      <c r="CY113" s="2150" t="n">
        <f aca="false">'03.24 по датам'!CY113</f>
        <v>0</v>
      </c>
      <c r="CZ113" s="2150" t="n">
        <f aca="false">'03.24 по датам'!CZ113</f>
        <v>0</v>
      </c>
      <c r="DA113" s="2150" t="n">
        <f aca="false">'03.24 по датам'!DA113</f>
        <v>0</v>
      </c>
      <c r="DB113" s="2150" t="n">
        <f aca="false">'03.24 по датам'!DB113</f>
        <v>0</v>
      </c>
      <c r="DC113" s="2289" t="n">
        <f aca="false">'03.24 по датам'!DC113</f>
        <v>0</v>
      </c>
      <c r="DD113" s="2130"/>
      <c r="DE113" s="2131"/>
      <c r="DF113" s="2262"/>
      <c r="DG113" s="2125" t="n">
        <f aca="false">SUBTOTAL(9,CQ115:DF115)</f>
        <v>0</v>
      </c>
      <c r="DH113" s="2126"/>
      <c r="DI113" s="2124" t="n">
        <f aca="false">'03.24 по датам'!DI113</f>
        <v>0</v>
      </c>
      <c r="DJ113" s="2150" t="n">
        <f aca="false">'03.24 по датам'!DJ113</f>
        <v>0</v>
      </c>
      <c r="DK113" s="2150" t="n">
        <f aca="false">'03.24 по датам'!DK113</f>
        <v>0</v>
      </c>
      <c r="DL113" s="2150" t="n">
        <f aca="false">'03.24 по датам'!DL113</f>
        <v>0</v>
      </c>
      <c r="DM113" s="2150" t="n">
        <f aca="false">'03.24 по датам'!DM113</f>
        <v>0</v>
      </c>
      <c r="DN113" s="2150" t="n">
        <f aca="false">'03.24 по датам'!DN113</f>
        <v>0</v>
      </c>
      <c r="DO113" s="2150" t="n">
        <f aca="false">'03.24 по датам'!DO113</f>
        <v>0</v>
      </c>
      <c r="DP113" s="2150" t="n">
        <f aca="false">'03.24 по датам'!DP113</f>
        <v>0</v>
      </c>
      <c r="DQ113" s="2150" t="n">
        <f aca="false">'03.24 по датам'!DQ113</f>
        <v>0</v>
      </c>
      <c r="DR113" s="2150" t="n">
        <f aca="false">'03.24 по датам'!DR113</f>
        <v>0</v>
      </c>
      <c r="DS113" s="2150" t="n">
        <f aca="false">'03.24 по датам'!DS113</f>
        <v>0</v>
      </c>
      <c r="DT113" s="2150" t="n">
        <f aca="false">'03.24 по датам'!DT113</f>
        <v>0</v>
      </c>
      <c r="DU113" s="2289" t="n">
        <f aca="false">'03.24 по датам'!DU113</f>
        <v>0</v>
      </c>
      <c r="DV113" s="2130"/>
      <c r="DW113" s="2131"/>
      <c r="DX113" s="2262"/>
      <c r="DY113" s="2125" t="n">
        <f aca="false">COUNTIF(DI114:DX114,"&gt;"&amp;0)</f>
        <v>0</v>
      </c>
      <c r="DZ113" s="2126"/>
      <c r="EA113" s="2121" t="n">
        <f aca="false">'03.24 по датам'!EA113</f>
        <v>0</v>
      </c>
      <c r="EB113" s="2150" t="n">
        <f aca="false">'03.24 по датам'!EB113</f>
        <v>0</v>
      </c>
      <c r="EC113" s="2121" t="n">
        <f aca="false">'03.24 по датам'!EC113</f>
        <v>0</v>
      </c>
      <c r="ED113" s="2121" t="n">
        <f aca="false">'03.24 по датам'!ED113</f>
        <v>0</v>
      </c>
      <c r="EE113" s="2121" t="n">
        <f aca="false">'03.24 по датам'!EE113</f>
        <v>0</v>
      </c>
      <c r="EF113" s="2121" t="n">
        <f aca="false">'03.24 по датам'!EF113</f>
        <v>0</v>
      </c>
      <c r="EG113" s="2121" t="n">
        <f aca="false">'03.24 по датам'!EG113</f>
        <v>0</v>
      </c>
      <c r="EH113" s="2121" t="n">
        <f aca="false">'03.24 по датам'!EH113</f>
        <v>0</v>
      </c>
      <c r="EI113" s="2121" t="n">
        <f aca="false">'03.24 по датам'!EI113</f>
        <v>0</v>
      </c>
      <c r="EJ113" s="2121" t="n">
        <f aca="false">'03.24 по датам'!EJ113</f>
        <v>0</v>
      </c>
      <c r="EK113" s="2121" t="n">
        <f aca="false">'03.24 по датам'!EK113</f>
        <v>0</v>
      </c>
      <c r="EL113" s="2121" t="n">
        <f aca="false">'03.24 по датам'!EL113</f>
        <v>0</v>
      </c>
      <c r="EM113" s="2121" t="n">
        <f aca="false">'03.24 по датам'!EM113</f>
        <v>0</v>
      </c>
      <c r="EN113" s="2121" t="n">
        <f aca="false">'03.24 по датам'!EN113</f>
        <v>0</v>
      </c>
      <c r="EO113" s="2121" t="n">
        <f aca="false">'03.24 по датам'!EO113</f>
        <v>0</v>
      </c>
      <c r="EP113" s="2121" t="n">
        <f aca="false">'03.24 по датам'!EP113</f>
        <v>0</v>
      </c>
      <c r="EQ113" s="2121" t="n">
        <f aca="false">'03.24 по датам'!EQ113</f>
        <v>0</v>
      </c>
      <c r="ER113" s="2121" t="n">
        <f aca="false">'03.24 по датам'!ER113</f>
        <v>0</v>
      </c>
      <c r="ES113" s="2121" t="n">
        <f aca="false">'03.24 по датам'!ES113</f>
        <v>0</v>
      </c>
      <c r="ET113" s="2121" t="n">
        <f aca="false">'03.24 по датам'!ET113</f>
        <v>0</v>
      </c>
      <c r="EU113" s="2121" t="n">
        <f aca="false">'03.24 по датам'!EU113</f>
        <v>0</v>
      </c>
      <c r="EV113" s="2121" t="n">
        <f aca="false">'03.24 по датам'!EV113</f>
        <v>0</v>
      </c>
      <c r="EW113" s="2121" t="n">
        <f aca="false">'03.24 по датам'!EW113</f>
        <v>0</v>
      </c>
      <c r="EX113" s="2121" t="n">
        <f aca="false">'03.24 по датам'!EX113</f>
        <v>0</v>
      </c>
      <c r="EY113" s="2122" t="n">
        <f aca="false">'03.24 по датам'!EY113</f>
        <v>0</v>
      </c>
      <c r="EZ113" s="2115"/>
      <c r="FA113" s="2116"/>
      <c r="FB113" s="2117"/>
      <c r="FC113" s="2125" t="n">
        <f aca="false">COUNTIF(EA114:FB114,"&gt;"&amp;0)</f>
        <v>0</v>
      </c>
      <c r="FD113" s="2126"/>
      <c r="FE113" s="2121" t="n">
        <f aca="false">'03.24 по датам'!FE113</f>
        <v>0</v>
      </c>
      <c r="FF113" s="2121" t="n">
        <f aca="false">'03.24 по датам'!FF113</f>
        <v>0</v>
      </c>
      <c r="FG113" s="2121" t="n">
        <f aca="false">'03.24 по датам'!FG113</f>
        <v>0</v>
      </c>
      <c r="FH113" s="2121" t="n">
        <f aca="false">'03.24 по датам'!FH113</f>
        <v>0</v>
      </c>
      <c r="FI113" s="2121" t="n">
        <f aca="false">'03.24 по датам'!FI113</f>
        <v>0</v>
      </c>
      <c r="FJ113" s="2121" t="n">
        <f aca="false">'03.24 по датам'!FJ113</f>
        <v>0</v>
      </c>
      <c r="FK113" s="2121" t="n">
        <f aca="false">'03.24 по датам'!FK113</f>
        <v>0</v>
      </c>
      <c r="FL113" s="2121" t="n">
        <f aca="false">'03.24 по датам'!FL113</f>
        <v>0</v>
      </c>
      <c r="FM113" s="2121" t="n">
        <f aca="false">'03.24 по датам'!FM113</f>
        <v>0</v>
      </c>
      <c r="FN113" s="2122" t="n">
        <f aca="false">'03.24 по датам'!FN113</f>
        <v>0</v>
      </c>
      <c r="FO113" s="2115"/>
      <c r="FP113" s="2116"/>
      <c r="FQ113" s="2117"/>
      <c r="FR113" s="2125" t="n">
        <f aca="false">COUNTIF(FE114:FQ114,"&gt;"&amp;0)</f>
        <v>0</v>
      </c>
      <c r="FS113" s="2126"/>
      <c r="FT113" s="2277"/>
      <c r="FU113" s="2128"/>
      <c r="FV113" s="2128"/>
      <c r="FW113" s="2128"/>
      <c r="FX113" s="2128"/>
      <c r="FY113" s="2128"/>
      <c r="FZ113" s="2128"/>
      <c r="GA113" s="2128"/>
      <c r="GB113" s="2128"/>
      <c r="GC113" s="2128"/>
      <c r="GD113" s="2128"/>
      <c r="GE113" s="2128"/>
      <c r="GF113" s="2128"/>
      <c r="GG113" s="2128"/>
      <c r="GH113" s="2128"/>
      <c r="GI113" s="2128"/>
      <c r="GJ113" s="2128"/>
      <c r="GK113" s="2128"/>
      <c r="GL113" s="2128"/>
      <c r="GM113" s="2128"/>
      <c r="GN113" s="2128"/>
      <c r="GO113" s="2128"/>
      <c r="GP113" s="2128"/>
      <c r="GQ113" s="2128"/>
      <c r="GR113" s="2128"/>
      <c r="GS113" s="2129"/>
      <c r="GT113" s="2130"/>
      <c r="GU113" s="2131"/>
      <c r="GV113" s="2117"/>
      <c r="GW113" s="2132" t="n">
        <f aca="false">SUBTOTAL(9,FT115:GV115)</f>
        <v>0</v>
      </c>
      <c r="GX113" s="2119" t="n">
        <f aca="false">SUBTOTAL(9,FT115:GV115)</f>
        <v>0</v>
      </c>
      <c r="GY113" s="2133"/>
      <c r="GZ113" s="2134" t="n">
        <f aca="false">'03.24 по датам'!GZ113</f>
        <v>0</v>
      </c>
      <c r="HA113" s="2135" t="n">
        <f aca="false">'03.24 по датам'!HA113</f>
        <v>0</v>
      </c>
      <c r="HB113" s="2158"/>
      <c r="HC113" s="2137"/>
      <c r="HD113" s="2261" t="n">
        <f aca="false">'03.24 по датам'!HD113</f>
        <v>0</v>
      </c>
      <c r="HE113" s="2136"/>
      <c r="HF113" s="2139"/>
      <c r="HG113" s="2124"/>
      <c r="HH113" s="2124"/>
      <c r="HI113" s="2141"/>
      <c r="HJ113" s="2128"/>
      <c r="HK113" s="2128"/>
      <c r="HL113" s="2128"/>
      <c r="HM113" s="2128"/>
      <c r="HN113" s="2128"/>
      <c r="HO113" s="2128"/>
      <c r="HP113" s="2128"/>
      <c r="HQ113" s="2128"/>
      <c r="HR113" s="2128"/>
      <c r="HS113" s="2128"/>
      <c r="HT113" s="2128"/>
      <c r="HU113" s="2128"/>
      <c r="HV113" s="2128"/>
      <c r="HW113" s="2128"/>
      <c r="HX113" s="2128"/>
      <c r="HY113" s="2128"/>
      <c r="HZ113" s="2129"/>
      <c r="IA113" s="2130"/>
      <c r="IB113" s="2131"/>
      <c r="IC113" s="2117"/>
      <c r="ID113" s="2118" t="n">
        <f aca="false">SUBTOTAL(9,HG115:IC115)</f>
        <v>0</v>
      </c>
      <c r="IE113" s="2142"/>
      <c r="IF113" s="2143" t="n">
        <f aca="false">'03.24 по датам'!IF113</f>
        <v>0</v>
      </c>
      <c r="IG113" s="2143" t="n">
        <f aca="false">'03.24 по датам'!IG113</f>
        <v>0</v>
      </c>
      <c r="IH113" s="2144" t="n">
        <f aca="false">'03.24 по датам'!IH113</f>
        <v>0</v>
      </c>
      <c r="II113" s="2145"/>
      <c r="IJ113" s="2146"/>
      <c r="IK113" s="2147" t="n">
        <f aca="false">SUBTOTAL(9,IF115:IJ115)</f>
        <v>0</v>
      </c>
      <c r="IL113" s="2148"/>
      <c r="IM113" s="2149" t="n">
        <f aca="false">'03.24 по датам'!IM113</f>
        <v>0</v>
      </c>
      <c r="IN113" s="2150" t="n">
        <f aca="false">'03.24 по датам'!IN113</f>
        <v>0</v>
      </c>
      <c r="IO113" s="2151" t="n">
        <f aca="false">'03.24 по датам'!IO113</f>
        <v>0</v>
      </c>
      <c r="IP113" s="2151" t="n">
        <f aca="false">'03.24 по датам'!IP113</f>
        <v>0</v>
      </c>
      <c r="IQ113" s="2151" t="n">
        <f aca="false">'03.24 по датам'!IQ113</f>
        <v>0</v>
      </c>
      <c r="IR113" s="2151" t="n">
        <f aca="false">'03.24 по датам'!IR113</f>
        <v>0</v>
      </c>
      <c r="IS113" s="2151" t="n">
        <f aca="false">'03.24 по датам'!IS113</f>
        <v>0</v>
      </c>
      <c r="IT113" s="2151" t="n">
        <f aca="false">'03.24 по датам'!IT113</f>
        <v>0</v>
      </c>
      <c r="IU113" s="2151" t="n">
        <f aca="false">'03.24 по датам'!IU113</f>
        <v>0</v>
      </c>
      <c r="IV113" s="2152" t="n">
        <f aca="false">'03.24 по датам'!IV113</f>
        <v>0</v>
      </c>
      <c r="IW113" s="2153"/>
      <c r="IX113" s="2154"/>
      <c r="IY113" s="2155"/>
      <c r="IZ113" s="2118" t="n">
        <f aca="false">SUBTOTAL(3,IM113:IY113)</f>
        <v>10</v>
      </c>
      <c r="JA113" s="2156"/>
      <c r="JB113" s="2157" t="n">
        <f aca="false">'03.24 по датам'!JB113</f>
        <v>0</v>
      </c>
      <c r="JC113" s="2158"/>
      <c r="JD113" s="2159" t="n">
        <f aca="false">'03.24 по датам'!JD113</f>
        <v>0</v>
      </c>
      <c r="JE113" s="2160"/>
      <c r="JF113" s="2161"/>
      <c r="JG113" s="2162" t="n">
        <f aca="false">'03.24 по датам'!JG113</f>
        <v>0</v>
      </c>
      <c r="JH113" s="2162" t="n">
        <f aca="false">'03.24 по датам'!JH113</f>
        <v>0</v>
      </c>
      <c r="JI113" s="2162" t="n">
        <f aca="false">'03.24 по датам'!JI113</f>
        <v>0</v>
      </c>
      <c r="JJ113" s="2163" t="n">
        <f aca="false">'03.24 по датам'!JJ113</f>
        <v>0</v>
      </c>
      <c r="JK113" s="2281"/>
      <c r="JL113" s="2165"/>
      <c r="JM113" s="2107"/>
      <c r="JN113" s="2108"/>
      <c r="JO113" s="2256"/>
      <c r="JP113" s="2166"/>
      <c r="JQ113" s="2167"/>
      <c r="JR113" s="2168"/>
    </row>
    <row r="114" customFormat="false" ht="11.25" hidden="false" customHeight="true" outlineLevel="0" collapsed="false">
      <c r="A114" s="2056"/>
      <c r="B114" s="2169" t="s">
        <v>661</v>
      </c>
      <c r="C114" s="2179" t="n">
        <f aca="false">'03.24 по датам'!C114</f>
        <v>0</v>
      </c>
      <c r="D114" s="2179" t="n">
        <f aca="false">'03.24 по датам'!D114</f>
        <v>0</v>
      </c>
      <c r="E114" s="2179" t="n">
        <f aca="false">'03.24 по датам'!E114</f>
        <v>0</v>
      </c>
      <c r="F114" s="2179" t="n">
        <f aca="false">'03.24 по датам'!F114</f>
        <v>0</v>
      </c>
      <c r="G114" s="2177" t="n">
        <f aca="false">'03.24 по датам'!G114</f>
        <v>0</v>
      </c>
      <c r="H114" s="2177" t="n">
        <f aca="false">'03.24 по датам'!H114</f>
        <v>0</v>
      </c>
      <c r="I114" s="2177" t="n">
        <f aca="false">'03.24 по датам'!I114</f>
        <v>0</v>
      </c>
      <c r="J114" s="2177" t="n">
        <f aca="false">'03.24 по датам'!J114</f>
        <v>0</v>
      </c>
      <c r="K114" s="2177" t="n">
        <f aca="false">'03.24 по датам'!K114</f>
        <v>0</v>
      </c>
      <c r="L114" s="2177" t="n">
        <f aca="false">'03.24 по датам'!L114</f>
        <v>0</v>
      </c>
      <c r="M114" s="2177" t="n">
        <f aca="false">'03.24 по датам'!M114</f>
        <v>0</v>
      </c>
      <c r="N114" s="2177" t="n">
        <f aca="false">'03.24 по датам'!N114</f>
        <v>0</v>
      </c>
      <c r="O114" s="2177" t="n">
        <f aca="false">'03.24 по датам'!O114</f>
        <v>0</v>
      </c>
      <c r="P114" s="2177" t="n">
        <f aca="false">'03.24 по датам'!P114</f>
        <v>0</v>
      </c>
      <c r="Q114" s="2177" t="n">
        <f aca="false">'03.24 по датам'!Q114</f>
        <v>0</v>
      </c>
      <c r="R114" s="2177" t="n">
        <f aca="false">'03.24 по датам'!R114</f>
        <v>0</v>
      </c>
      <c r="S114" s="2177" t="n">
        <f aca="false">'03.24 по датам'!S114</f>
        <v>0</v>
      </c>
      <c r="T114" s="2177" t="n">
        <f aca="false">'03.24 по датам'!T114</f>
        <v>0</v>
      </c>
      <c r="U114" s="2177" t="n">
        <f aca="false">'03.24 по датам'!U114</f>
        <v>0</v>
      </c>
      <c r="V114" s="2177" t="n">
        <f aca="false">'03.24 по датам'!V114</f>
        <v>0</v>
      </c>
      <c r="W114" s="2178" t="n">
        <f aca="false">'03.24 по датам'!W114</f>
        <v>0</v>
      </c>
      <c r="X114" s="2171"/>
      <c r="Y114" s="2172"/>
      <c r="Z114" s="2173"/>
      <c r="AA114" s="2174" t="n">
        <f aca="false">SUBTOTAL(9,C114:Z114)</f>
        <v>0</v>
      </c>
      <c r="AB114" s="2175" t="n">
        <f aca="false">AA114+AB110</f>
        <v>465</v>
      </c>
      <c r="AC114" s="2264" t="n">
        <f aca="false">'03.24 по датам'!AC114</f>
        <v>0</v>
      </c>
      <c r="AD114" s="2264" t="n">
        <f aca="false">'03.24 по датам'!AD114</f>
        <v>0</v>
      </c>
      <c r="AE114" s="2264" t="n">
        <f aca="false">'03.24 по датам'!AE114</f>
        <v>0</v>
      </c>
      <c r="AF114" s="2177" t="n">
        <f aca="false">'03.24 по датам'!AF114</f>
        <v>0</v>
      </c>
      <c r="AG114" s="2177" t="n">
        <f aca="false">'03.24 по датам'!AG114</f>
        <v>0</v>
      </c>
      <c r="AH114" s="2177" t="n">
        <f aca="false">'03.24 по датам'!AH114</f>
        <v>0</v>
      </c>
      <c r="AI114" s="2177" t="n">
        <f aca="false">'03.24 по датам'!AI114</f>
        <v>0</v>
      </c>
      <c r="AJ114" s="2177" t="n">
        <f aca="false">'03.24 по датам'!AJ114</f>
        <v>0</v>
      </c>
      <c r="AK114" s="2177" t="n">
        <f aca="false">'03.24 по датам'!AK114</f>
        <v>0</v>
      </c>
      <c r="AL114" s="2177" t="n">
        <f aca="false">'03.24 по датам'!AL114</f>
        <v>0</v>
      </c>
      <c r="AM114" s="2177" t="n">
        <f aca="false">'03.24 по датам'!AM114</f>
        <v>0</v>
      </c>
      <c r="AN114" s="2177" t="n">
        <f aca="false">'03.24 по датам'!AN114</f>
        <v>0</v>
      </c>
      <c r="AO114" s="2178" t="n">
        <f aca="false">'03.24 по датам'!AO114</f>
        <v>0</v>
      </c>
      <c r="AP114" s="2171"/>
      <c r="AQ114" s="2172"/>
      <c r="AR114" s="2173"/>
      <c r="AS114" s="2174" t="n">
        <f aca="false">SUBTOTAL(9,AC114:AR114)</f>
        <v>0</v>
      </c>
      <c r="AT114" s="2175" t="n">
        <f aca="false">AS114+AT110</f>
        <v>0</v>
      </c>
      <c r="AU114" s="2176" t="n">
        <f aca="false">'03.24 по датам'!AU114</f>
        <v>20</v>
      </c>
      <c r="AV114" s="2176" t="n">
        <f aca="false">'03.24 по датам'!AV114</f>
        <v>0</v>
      </c>
      <c r="AW114" s="2179" t="n">
        <f aca="false">'03.24 по датам'!AW114</f>
        <v>0</v>
      </c>
      <c r="AX114" s="2177" t="n">
        <f aca="false">'03.24 по датам'!AX114</f>
        <v>0</v>
      </c>
      <c r="AY114" s="2177" t="n">
        <f aca="false">'03.24 по датам'!AY114</f>
        <v>0</v>
      </c>
      <c r="AZ114" s="2177" t="n">
        <f aca="false">'03.24 по датам'!AZ114</f>
        <v>0</v>
      </c>
      <c r="BA114" s="2177" t="n">
        <f aca="false">'03.24 по датам'!BA114</f>
        <v>0</v>
      </c>
      <c r="BB114" s="2177" t="n">
        <f aca="false">'03.24 по датам'!BB114</f>
        <v>0</v>
      </c>
      <c r="BC114" s="2177" t="n">
        <f aca="false">'03.24 по датам'!BC114</f>
        <v>0</v>
      </c>
      <c r="BD114" s="2177" t="n">
        <f aca="false">'03.24 по датам'!BD114</f>
        <v>0</v>
      </c>
      <c r="BE114" s="2177" t="n">
        <f aca="false">'03.24 по датам'!BE114</f>
        <v>0</v>
      </c>
      <c r="BF114" s="2177" t="n">
        <f aca="false">'03.24 по датам'!BF114</f>
        <v>0</v>
      </c>
      <c r="BG114" s="2177" t="n">
        <f aca="false">'03.24 по датам'!BG114</f>
        <v>0</v>
      </c>
      <c r="BH114" s="2177" t="n">
        <f aca="false">'03.24 по датам'!BH114</f>
        <v>0</v>
      </c>
      <c r="BI114" s="2177" t="n">
        <f aca="false">'03.24 по датам'!BI114</f>
        <v>0</v>
      </c>
      <c r="BJ114" s="2177" t="n">
        <f aca="false">'03.24 по датам'!BJ114</f>
        <v>0</v>
      </c>
      <c r="BK114" s="2177" t="n">
        <f aca="false">'03.24 по датам'!BK114</f>
        <v>0</v>
      </c>
      <c r="BL114" s="2177" t="n">
        <f aca="false">'03.24 по датам'!BL114</f>
        <v>0</v>
      </c>
      <c r="BM114" s="2177" t="n">
        <f aca="false">'03.24 по датам'!BM114</f>
        <v>0</v>
      </c>
      <c r="BN114" s="2177" t="n">
        <f aca="false">'03.24 по датам'!BN114</f>
        <v>0</v>
      </c>
      <c r="BO114" s="2177" t="n">
        <f aca="false">'03.24 по датам'!BO114</f>
        <v>0</v>
      </c>
      <c r="BP114" s="2177" t="n">
        <f aca="false">'03.24 по датам'!BP114</f>
        <v>0</v>
      </c>
      <c r="BQ114" s="2178" t="n">
        <f aca="false">'03.24 по датам'!BQ114</f>
        <v>0</v>
      </c>
      <c r="BR114" s="2171"/>
      <c r="BS114" s="2172"/>
      <c r="BT114" s="2173"/>
      <c r="BU114" s="2174" t="n">
        <f aca="false">SUBTOTAL(9,AU114:BT114)</f>
        <v>20</v>
      </c>
      <c r="BV114" s="2175" t="n">
        <f aca="false">BU114+BV110</f>
        <v>305.3</v>
      </c>
      <c r="BW114" s="2180" t="n">
        <f aca="false">'03.24 по датам'!BW114</f>
        <v>0</v>
      </c>
      <c r="BX114" s="2177" t="n">
        <f aca="false">'03.24 по датам'!BX114</f>
        <v>0</v>
      </c>
      <c r="BY114" s="2177" t="n">
        <f aca="false">'03.24 по датам'!BY114</f>
        <v>0</v>
      </c>
      <c r="BZ114" s="2177" t="n">
        <f aca="false">'03.24 по датам'!BZ114</f>
        <v>0</v>
      </c>
      <c r="CA114" s="2177" t="n">
        <f aca="false">'03.24 по датам'!CA114</f>
        <v>0</v>
      </c>
      <c r="CB114" s="2177" t="n">
        <f aca="false">'03.24 по датам'!CB114</f>
        <v>0</v>
      </c>
      <c r="CC114" s="2177" t="n">
        <f aca="false">'03.24 по датам'!CC114</f>
        <v>0</v>
      </c>
      <c r="CD114" s="2177" t="n">
        <f aca="false">'03.24 по датам'!CD114</f>
        <v>0</v>
      </c>
      <c r="CE114" s="2177" t="n">
        <f aca="false">'03.24 по датам'!CE114</f>
        <v>0</v>
      </c>
      <c r="CF114" s="2177" t="n">
        <f aca="false">'03.24 по датам'!CF114</f>
        <v>0</v>
      </c>
      <c r="CG114" s="2177" t="n">
        <f aca="false">'03.24 по датам'!CG114</f>
        <v>0</v>
      </c>
      <c r="CH114" s="2177" t="n">
        <f aca="false">'03.24 по датам'!CH114</f>
        <v>0</v>
      </c>
      <c r="CI114" s="2178" t="n">
        <f aca="false">'03.24 по датам'!CI114</f>
        <v>0</v>
      </c>
      <c r="CJ114" s="2171"/>
      <c r="CK114" s="2172"/>
      <c r="CL114" s="2173"/>
      <c r="CM114" s="2174" t="n">
        <f aca="false">SUBTOTAL(9,BW114:CL114)</f>
        <v>0</v>
      </c>
      <c r="CN114" s="2175" t="n">
        <f aca="false">CM114+CN110</f>
        <v>0</v>
      </c>
      <c r="CO114" s="2175" t="n">
        <f aca="false">AA114+AS114+BU114+CM114</f>
        <v>20</v>
      </c>
      <c r="CP114" s="2175" t="n">
        <f aca="false">CO114+CP110</f>
        <v>770.3</v>
      </c>
      <c r="CQ114" s="2204" t="n">
        <f aca="false">'03.24 по датам'!CQ114</f>
        <v>0</v>
      </c>
      <c r="CR114" s="2204" t="n">
        <f aca="false">'03.24 по датам'!CR114</f>
        <v>0</v>
      </c>
      <c r="CS114" s="2204" t="n">
        <f aca="false">'03.24 по датам'!CS114</f>
        <v>0</v>
      </c>
      <c r="CT114" s="2204" t="n">
        <f aca="false">'03.24 по датам'!CT114</f>
        <v>0</v>
      </c>
      <c r="CU114" s="2204" t="n">
        <f aca="false">'03.24 по датам'!CU114</f>
        <v>0</v>
      </c>
      <c r="CV114" s="2204" t="n">
        <f aca="false">'03.24 по датам'!CV114</f>
        <v>0</v>
      </c>
      <c r="CW114" s="2204" t="n">
        <f aca="false">'03.24 по датам'!CW114</f>
        <v>0</v>
      </c>
      <c r="CX114" s="2204" t="n">
        <f aca="false">'03.24 по датам'!CX114</f>
        <v>0</v>
      </c>
      <c r="CY114" s="2204" t="n">
        <f aca="false">'03.24 по датам'!CY114</f>
        <v>0</v>
      </c>
      <c r="CZ114" s="2204" t="n">
        <f aca="false">'03.24 по датам'!CZ114</f>
        <v>0</v>
      </c>
      <c r="DA114" s="2204" t="n">
        <f aca="false">'03.24 по датам'!DA114</f>
        <v>0</v>
      </c>
      <c r="DB114" s="2204" t="n">
        <f aca="false">'03.24 по датам'!DB114</f>
        <v>0</v>
      </c>
      <c r="DC114" s="2290" t="n">
        <f aca="false">'03.24 по датам'!DC114</f>
        <v>0</v>
      </c>
      <c r="DD114" s="2186"/>
      <c r="DE114" s="2187"/>
      <c r="DF114" s="2267"/>
      <c r="DG114" s="2181" t="n">
        <f aca="false">SUBTOTAL(9,CQ114:DF114)</f>
        <v>0</v>
      </c>
      <c r="DH114" s="2182" t="n">
        <f aca="false">DG114:DG114+IF($B110:$B110=2,0,DH110:DH110)</f>
        <v>0</v>
      </c>
      <c r="DI114" s="2180" t="n">
        <f aca="false">'03.24 по датам'!DI114</f>
        <v>0</v>
      </c>
      <c r="DJ114" s="2204" t="n">
        <f aca="false">'03.24 по датам'!DJ114</f>
        <v>0</v>
      </c>
      <c r="DK114" s="2204" t="n">
        <f aca="false">'03.24 по датам'!DK114</f>
        <v>0</v>
      </c>
      <c r="DL114" s="2204" t="n">
        <f aca="false">'03.24 по датам'!DL114</f>
        <v>0</v>
      </c>
      <c r="DM114" s="2204" t="n">
        <f aca="false">'03.24 по датам'!DM114</f>
        <v>0</v>
      </c>
      <c r="DN114" s="2204" t="n">
        <f aca="false">'03.24 по датам'!DN114</f>
        <v>0</v>
      </c>
      <c r="DO114" s="2204" t="n">
        <f aca="false">'03.24 по датам'!DO114</f>
        <v>0</v>
      </c>
      <c r="DP114" s="2204" t="n">
        <f aca="false">'03.24 по датам'!DP114</f>
        <v>0</v>
      </c>
      <c r="DQ114" s="2204" t="n">
        <f aca="false">'03.24 по датам'!DQ114</f>
        <v>0</v>
      </c>
      <c r="DR114" s="2204" t="n">
        <f aca="false">'03.24 по датам'!DR114</f>
        <v>0</v>
      </c>
      <c r="DS114" s="2204" t="n">
        <f aca="false">'03.24 по датам'!DS114</f>
        <v>0</v>
      </c>
      <c r="DT114" s="2204" t="n">
        <f aca="false">'03.24 по датам'!DT114</f>
        <v>0</v>
      </c>
      <c r="DU114" s="2290" t="n">
        <f aca="false">'03.24 по датам'!DU114</f>
        <v>0</v>
      </c>
      <c r="DV114" s="2186"/>
      <c r="DW114" s="2187"/>
      <c r="DX114" s="2267"/>
      <c r="DY114" s="2181" t="n">
        <f aca="false">SUBTOTAL(9,DI114:DX114)</f>
        <v>0</v>
      </c>
      <c r="DZ114" s="2182" t="n">
        <f aca="false">DY114:DY114+IF($B110:$B110=2,0,DZ110:DZ110)</f>
        <v>0</v>
      </c>
      <c r="EA114" s="2177" t="n">
        <f aca="false">'03.24 по датам'!EA114</f>
        <v>0</v>
      </c>
      <c r="EB114" s="2177" t="n">
        <f aca="false">'03.24 по датам'!EB114</f>
        <v>0</v>
      </c>
      <c r="EC114" s="2177" t="n">
        <f aca="false">'03.24 по датам'!EC114</f>
        <v>0</v>
      </c>
      <c r="ED114" s="2177" t="n">
        <f aca="false">'03.24 по датам'!ED114</f>
        <v>0</v>
      </c>
      <c r="EE114" s="2177" t="n">
        <f aca="false">'03.24 по датам'!EE114</f>
        <v>0</v>
      </c>
      <c r="EF114" s="2177" t="n">
        <f aca="false">'03.24 по датам'!EF114</f>
        <v>0</v>
      </c>
      <c r="EG114" s="2177" t="n">
        <f aca="false">'03.24 по датам'!EG114</f>
        <v>0</v>
      </c>
      <c r="EH114" s="2177" t="n">
        <f aca="false">'03.24 по датам'!EH114</f>
        <v>0</v>
      </c>
      <c r="EI114" s="2177" t="n">
        <f aca="false">'03.24 по датам'!EI114</f>
        <v>0</v>
      </c>
      <c r="EJ114" s="2177" t="n">
        <f aca="false">'03.24 по датам'!EJ114</f>
        <v>0</v>
      </c>
      <c r="EK114" s="2177" t="n">
        <f aca="false">'03.24 по датам'!EK114</f>
        <v>0</v>
      </c>
      <c r="EL114" s="2177" t="n">
        <f aca="false">'03.24 по датам'!EL114</f>
        <v>0</v>
      </c>
      <c r="EM114" s="2177" t="n">
        <f aca="false">'03.24 по датам'!EM114</f>
        <v>0</v>
      </c>
      <c r="EN114" s="2177" t="n">
        <f aca="false">'03.24 по датам'!EN114</f>
        <v>0</v>
      </c>
      <c r="EO114" s="2177" t="n">
        <f aca="false">'03.24 по датам'!EO114</f>
        <v>0</v>
      </c>
      <c r="EP114" s="2177" t="n">
        <f aca="false">'03.24 по датам'!EP114</f>
        <v>0</v>
      </c>
      <c r="EQ114" s="2177" t="n">
        <f aca="false">'03.24 по датам'!EQ114</f>
        <v>0</v>
      </c>
      <c r="ER114" s="2177" t="n">
        <f aca="false">'03.24 по датам'!ER114</f>
        <v>0</v>
      </c>
      <c r="ES114" s="2177" t="n">
        <f aca="false">'03.24 по датам'!ES114</f>
        <v>0</v>
      </c>
      <c r="ET114" s="2177" t="n">
        <f aca="false">'03.24 по датам'!ET114</f>
        <v>0</v>
      </c>
      <c r="EU114" s="2177" t="n">
        <f aca="false">'03.24 по датам'!EU114</f>
        <v>0</v>
      </c>
      <c r="EV114" s="2177" t="n">
        <f aca="false">'03.24 по датам'!EV114</f>
        <v>0</v>
      </c>
      <c r="EW114" s="2177" t="n">
        <f aca="false">'03.24 по датам'!EW114</f>
        <v>0</v>
      </c>
      <c r="EX114" s="2177" t="n">
        <f aca="false">'03.24 по датам'!EX114</f>
        <v>0</v>
      </c>
      <c r="EY114" s="2178" t="n">
        <f aca="false">'03.24 по датам'!EY114</f>
        <v>0</v>
      </c>
      <c r="EZ114" s="2171"/>
      <c r="FA114" s="2172"/>
      <c r="FB114" s="2173"/>
      <c r="FC114" s="2181" t="n">
        <f aca="false">SUBTOTAL(9,EA114:FB114)</f>
        <v>0</v>
      </c>
      <c r="FD114" s="2182" t="n">
        <f aca="false">FC114:FC114+IF($B110:$B110=2,0,FD110:FD110)</f>
        <v>200</v>
      </c>
      <c r="FE114" s="2177" t="n">
        <f aca="false">'03.24 по датам'!FE114</f>
        <v>0</v>
      </c>
      <c r="FF114" s="2177" t="n">
        <f aca="false">'03.24 по датам'!FF114</f>
        <v>0</v>
      </c>
      <c r="FG114" s="2177" t="n">
        <f aca="false">'03.24 по датам'!FG114</f>
        <v>0</v>
      </c>
      <c r="FH114" s="2177" t="n">
        <f aca="false">'03.24 по датам'!FH114</f>
        <v>0</v>
      </c>
      <c r="FI114" s="2177" t="n">
        <f aca="false">'03.24 по датам'!FI114</f>
        <v>0</v>
      </c>
      <c r="FJ114" s="2177" t="n">
        <f aca="false">'03.24 по датам'!FJ114</f>
        <v>0</v>
      </c>
      <c r="FK114" s="2177" t="n">
        <f aca="false">'03.24 по датам'!FK114</f>
        <v>0</v>
      </c>
      <c r="FL114" s="2177" t="n">
        <f aca="false">'03.24 по датам'!FL114</f>
        <v>0</v>
      </c>
      <c r="FM114" s="2177" t="n">
        <f aca="false">'03.24 по датам'!FM114</f>
        <v>0</v>
      </c>
      <c r="FN114" s="2178" t="n">
        <f aca="false">'03.24 по датам'!FN114</f>
        <v>0</v>
      </c>
      <c r="FO114" s="2171"/>
      <c r="FP114" s="2172"/>
      <c r="FQ114" s="2173"/>
      <c r="FR114" s="2181" t="n">
        <f aca="false">SUBTOTAL(9,FE114:FQ114)</f>
        <v>0</v>
      </c>
      <c r="FS114" s="2182" t="n">
        <f aca="false">FR114:FR114+IF($B110:$B110=2,0,FS110:FS110)</f>
        <v>0</v>
      </c>
      <c r="FT114" s="2282" t="n">
        <f aca="false">'03.24 по датам'!GX114-'03.24 НГДП по датам'!AW114</f>
        <v>0</v>
      </c>
      <c r="FU114" s="2184"/>
      <c r="FV114" s="2184"/>
      <c r="FW114" s="2184"/>
      <c r="FX114" s="2184"/>
      <c r="FY114" s="2184"/>
      <c r="FZ114" s="2184"/>
      <c r="GA114" s="2184"/>
      <c r="GB114" s="2184"/>
      <c r="GC114" s="2184"/>
      <c r="GD114" s="2184"/>
      <c r="GE114" s="2184"/>
      <c r="GF114" s="2184"/>
      <c r="GG114" s="2184"/>
      <c r="GH114" s="2184"/>
      <c r="GI114" s="2184"/>
      <c r="GJ114" s="2184"/>
      <c r="GK114" s="2184"/>
      <c r="GL114" s="2184"/>
      <c r="GM114" s="2184"/>
      <c r="GN114" s="2184"/>
      <c r="GO114" s="2184"/>
      <c r="GP114" s="2184"/>
      <c r="GQ114" s="2184"/>
      <c r="GR114" s="2184"/>
      <c r="GS114" s="2185"/>
      <c r="GT114" s="2186"/>
      <c r="GU114" s="2187"/>
      <c r="GV114" s="2173"/>
      <c r="GW114" s="2188" t="n">
        <f aca="false">SUBTOTAL(9,FT114:GV114)</f>
        <v>0</v>
      </c>
      <c r="GX114" s="2175" t="n">
        <f aca="false">SUBTOTAL(9,FT114:GV114)</f>
        <v>0</v>
      </c>
      <c r="GY114" s="2174" t="n">
        <f aca="false">GX114:GX114+IF($B110:$B110=2,0,GY110:GY110)</f>
        <v>0</v>
      </c>
      <c r="GZ114" s="2189" t="n">
        <f aca="false">'03.24 по датам'!GZ114</f>
        <v>0</v>
      </c>
      <c r="HA114" s="2190" t="n">
        <f aca="false">'03.24 по датам'!HA114</f>
        <v>0</v>
      </c>
      <c r="HB114" s="2191"/>
      <c r="HC114" s="2192" t="n">
        <f aca="false">SUBTOTAL(9,GZ114:HB114)</f>
        <v>0</v>
      </c>
      <c r="HD114" s="2193" t="n">
        <f aca="false">$HD$14+HD110</f>
        <v>988.78</v>
      </c>
      <c r="HE114" s="2194"/>
      <c r="HF114" s="2195" t="n">
        <f aca="false">SUM(HD114:HE114)</f>
        <v>988.78</v>
      </c>
      <c r="HG114" s="2180" t="n">
        <f aca="false">'03.24 по датам'!ID114-'03.24 НГДП по датам'!BF114</f>
        <v>0</v>
      </c>
      <c r="HH114" s="2180"/>
      <c r="HI114" s="2197"/>
      <c r="HJ114" s="2184"/>
      <c r="HK114" s="2184"/>
      <c r="HL114" s="2184"/>
      <c r="HM114" s="2184"/>
      <c r="HN114" s="2184"/>
      <c r="HO114" s="2184"/>
      <c r="HP114" s="2184"/>
      <c r="HQ114" s="2184"/>
      <c r="HR114" s="2184"/>
      <c r="HS114" s="2184"/>
      <c r="HT114" s="2184"/>
      <c r="HU114" s="2184"/>
      <c r="HV114" s="2184"/>
      <c r="HW114" s="2184"/>
      <c r="HX114" s="2184"/>
      <c r="HY114" s="2184"/>
      <c r="HZ114" s="2185"/>
      <c r="IA114" s="2186"/>
      <c r="IB114" s="2187"/>
      <c r="IC114" s="2173"/>
      <c r="ID114" s="2174" t="n">
        <f aca="false">SUBTOTAL(9,HG114:IC114)</f>
        <v>0</v>
      </c>
      <c r="IE114" s="2188" t="n">
        <f aca="false">ID114:ID114+IF($B110:$B110=2,0,IE110:IE110)</f>
        <v>142</v>
      </c>
      <c r="IF114" s="2198" t="n">
        <f aca="false">'03.24 по датам'!IF114</f>
        <v>0</v>
      </c>
      <c r="IG114" s="2198" t="n">
        <f aca="false">'03.24 по датам'!IG114</f>
        <v>0</v>
      </c>
      <c r="IH114" s="2199" t="n">
        <f aca="false">'03.24 по датам'!IH114</f>
        <v>0</v>
      </c>
      <c r="II114" s="2200"/>
      <c r="IJ114" s="2201"/>
      <c r="IK114" s="2202" t="n">
        <f aca="false">SUBTOTAL(9,IF114:IJ114)</f>
        <v>0</v>
      </c>
      <c r="IL114" s="2203" t="n">
        <f aca="false">IK114:IK114+IF($B110:$B110=2,0,IL110:IL110)</f>
        <v>0</v>
      </c>
      <c r="IM114" s="2204" t="n">
        <f aca="false">'03.24 по датам'!IM114</f>
        <v>0</v>
      </c>
      <c r="IN114" s="2204" t="n">
        <f aca="false">'03.24 по датам'!IN114</f>
        <v>0</v>
      </c>
      <c r="IO114" s="2177" t="n">
        <f aca="false">'03.24 по датам'!IO114</f>
        <v>0</v>
      </c>
      <c r="IP114" s="2177" t="n">
        <f aca="false">'03.24 по датам'!IP114</f>
        <v>0</v>
      </c>
      <c r="IQ114" s="2177" t="n">
        <f aca="false">'03.24 по датам'!IQ114</f>
        <v>0</v>
      </c>
      <c r="IR114" s="2177" t="n">
        <f aca="false">'03.24 по датам'!IR114</f>
        <v>0</v>
      </c>
      <c r="IS114" s="2177" t="n">
        <f aca="false">'03.24 по датам'!IS114</f>
        <v>0</v>
      </c>
      <c r="IT114" s="2177" t="n">
        <f aca="false">'03.24 по датам'!IT114</f>
        <v>0</v>
      </c>
      <c r="IU114" s="2177" t="n">
        <f aca="false">'03.24 по датам'!IU114</f>
        <v>0</v>
      </c>
      <c r="IV114" s="2178" t="n">
        <f aca="false">'03.24 по датам'!IV114</f>
        <v>0</v>
      </c>
      <c r="IW114" s="2171"/>
      <c r="IX114" s="2172"/>
      <c r="IY114" s="2173"/>
      <c r="IZ114" s="2174" t="n">
        <f aca="false">SUBTOTAL(9,IM114:IY114)</f>
        <v>0</v>
      </c>
      <c r="JA114" s="2175" t="n">
        <f aca="false">IZ114:IZ114+IF($B110:$B110=2,0,JA110:JA110)</f>
        <v>0</v>
      </c>
      <c r="JB114" s="2205" t="n">
        <f aca="false">'03.24 по датам'!JB114</f>
        <v>0</v>
      </c>
      <c r="JC114" s="2194"/>
      <c r="JD114" s="2268" t="n">
        <f aca="false">'03.24 по датам'!JD114</f>
        <v>0</v>
      </c>
      <c r="JE114" s="2207" t="n">
        <f aca="false">SUBTOTAL(9,JB114:JD114)</f>
        <v>0</v>
      </c>
      <c r="JF114" s="2208" t="n">
        <f aca="false">SUMIF($C$5:JE$5,"Накопленный эффект, т/сут",$C114:JE114)+SUMIF($C$5:JE$5,"Нараст.  по потенциалу",$C114:JE114)-SUMIF($C$5:JE$5,"Нараст. по остановкам",$C114:JE114)-SUMIF($C$5:JE$5,"ИТОГО перевод в ППД",$C114:JE114)-SUMIF($C$5:JE$5,"ИТОГО  нерент, по распоряж.",$C114:JE114)-SUMIF($C$5:JE$5,"ИТОГО ост. дебит от ЗБС, Углуб., ПВЛГ/ПНЛГ",$C114:JE114)</f>
        <v>828.3</v>
      </c>
      <c r="JG114" s="2209" t="n">
        <f aca="false">'03.24 по датам'!JG114-'03.24 НГДП по датам'!BV114</f>
        <v>0</v>
      </c>
      <c r="JH114" s="2269" t="n">
        <f aca="false">'03.24 по датам'!JH114-'03.24 НГДП по датам'!BW114</f>
        <v>0</v>
      </c>
      <c r="JI114" s="2209" t="n">
        <f aca="false">'03.24 по датам'!JI114-'03.24 НГДП по датам'!BX114</f>
        <v>0</v>
      </c>
      <c r="JJ114" s="2210" t="n">
        <f aca="false">'03.24 по датам'!JJ114-'03.24 НГДП по датам'!BY114</f>
        <v>0</v>
      </c>
      <c r="JK114" s="2211" t="n">
        <f aca="false">'03.24 НГДП по датам'!BZ114</f>
        <v>0</v>
      </c>
      <c r="JL114" s="2202" t="n">
        <f aca="false">SUBTOTAL(9,JG114:JJ114)</f>
        <v>0</v>
      </c>
      <c r="JM114" s="2107"/>
      <c r="JN114" s="2108"/>
      <c r="JO114" s="2256"/>
      <c r="JP114" s="2212" t="n">
        <f aca="false">JP$4:JP$4+SUMIF($C$5:JL$5,"Нараст. по остановкам",$C114:JL114)-SUMIF($C$5:JL$5,"Нараст.  по потенциалу",$C114:JL114)</f>
        <v>762.812</v>
      </c>
      <c r="JQ114" s="2213"/>
      <c r="JR114" s="2214" t="n">
        <f aca="false">'03.24 НГДП по датам'!CB114</f>
        <v>81.893</v>
      </c>
    </row>
    <row r="115" customFormat="false" ht="1.5" hidden="false" customHeight="true" outlineLevel="0" collapsed="false">
      <c r="A115" s="2215"/>
      <c r="B115" s="2215"/>
      <c r="C115" s="2216" t="n">
        <f aca="false">'03.24 по датам'!C115</f>
        <v>0</v>
      </c>
      <c r="D115" s="2216" t="n">
        <f aca="false">'03.24 по датам'!D115</f>
        <v>0</v>
      </c>
      <c r="E115" s="2216" t="n">
        <f aca="false">'03.24 по датам'!E115</f>
        <v>0</v>
      </c>
      <c r="F115" s="2216" t="n">
        <f aca="false">'03.24 по датам'!F115</f>
        <v>0</v>
      </c>
      <c r="G115" s="2217" t="n">
        <f aca="false">'03.24 по датам'!G115</f>
        <v>0</v>
      </c>
      <c r="H115" s="2217" t="n">
        <f aca="false">'03.24 по датам'!H115</f>
        <v>0</v>
      </c>
      <c r="I115" s="2217" t="n">
        <f aca="false">'03.24 по датам'!I115</f>
        <v>0</v>
      </c>
      <c r="J115" s="2217" t="n">
        <f aca="false">'03.24 по датам'!J115</f>
        <v>0</v>
      </c>
      <c r="K115" s="2217" t="n">
        <f aca="false">'03.24 по датам'!K115</f>
        <v>0</v>
      </c>
      <c r="L115" s="2217" t="n">
        <f aca="false">'03.24 по датам'!L115</f>
        <v>0</v>
      </c>
      <c r="M115" s="2217" t="n">
        <f aca="false">'03.24 по датам'!M115</f>
        <v>0</v>
      </c>
      <c r="N115" s="2217" t="n">
        <f aca="false">'03.24 по датам'!N115</f>
        <v>0</v>
      </c>
      <c r="O115" s="2217" t="n">
        <f aca="false">'03.24 по датам'!O115</f>
        <v>0</v>
      </c>
      <c r="P115" s="2217" t="n">
        <f aca="false">'03.24 по датам'!P115</f>
        <v>0</v>
      </c>
      <c r="Q115" s="2217" t="n">
        <f aca="false">'03.24 по датам'!Q115</f>
        <v>0</v>
      </c>
      <c r="R115" s="2217" t="n">
        <f aca="false">'03.24 по датам'!R115</f>
        <v>0</v>
      </c>
      <c r="S115" s="2217" t="n">
        <f aca="false">'03.24 по датам'!S115</f>
        <v>0</v>
      </c>
      <c r="T115" s="2217" t="n">
        <f aca="false">'03.24 по датам'!T115</f>
        <v>0</v>
      </c>
      <c r="U115" s="2217" t="n">
        <f aca="false">'03.24 по датам'!U115</f>
        <v>0</v>
      </c>
      <c r="V115" s="2217" t="n">
        <f aca="false">'03.24 по датам'!V115</f>
        <v>0</v>
      </c>
      <c r="W115" s="2217" t="n">
        <f aca="false">'03.24 по датам'!W115</f>
        <v>0</v>
      </c>
      <c r="X115" s="2218"/>
      <c r="Y115" s="2219"/>
      <c r="Z115" s="2220"/>
      <c r="AA115" s="2221"/>
      <c r="AB115" s="2221"/>
      <c r="AC115" s="2229" t="n">
        <f aca="false">'03.24 по датам'!AC115</f>
        <v>0</v>
      </c>
      <c r="AD115" s="2222" t="n">
        <f aca="false">'03.24 по датам'!AD115</f>
        <v>0</v>
      </c>
      <c r="AE115" s="2217" t="n">
        <f aca="false">'03.24 по датам'!AE115</f>
        <v>0</v>
      </c>
      <c r="AF115" s="2217" t="n">
        <f aca="false">'03.24 по датам'!AF115</f>
        <v>0</v>
      </c>
      <c r="AG115" s="2217" t="n">
        <f aca="false">'03.24 по датам'!AG115</f>
        <v>0</v>
      </c>
      <c r="AH115" s="2217" t="n">
        <f aca="false">'03.24 по датам'!AH115</f>
        <v>0</v>
      </c>
      <c r="AI115" s="2217" t="n">
        <f aca="false">'03.24 по датам'!AI115</f>
        <v>0</v>
      </c>
      <c r="AJ115" s="2217" t="n">
        <f aca="false">'03.24 по датам'!AJ115</f>
        <v>0</v>
      </c>
      <c r="AK115" s="2217" t="n">
        <f aca="false">'03.24 по датам'!AK115</f>
        <v>0</v>
      </c>
      <c r="AL115" s="2217" t="n">
        <f aca="false">'03.24 по датам'!AL115</f>
        <v>0</v>
      </c>
      <c r="AM115" s="2217" t="n">
        <f aca="false">'03.24 по датам'!AM115</f>
        <v>0</v>
      </c>
      <c r="AN115" s="2217" t="n">
        <f aca="false">'03.24 по датам'!AN115</f>
        <v>0</v>
      </c>
      <c r="AO115" s="2217" t="n">
        <f aca="false">'03.24 по датам'!AO115</f>
        <v>0</v>
      </c>
      <c r="AP115" s="2218"/>
      <c r="AQ115" s="2219"/>
      <c r="AR115" s="2220"/>
      <c r="AS115" s="2221"/>
      <c r="AT115" s="2221"/>
      <c r="AU115" s="2216" t="n">
        <f aca="false">'03.24 по датам'!AU115</f>
        <v>0</v>
      </c>
      <c r="AV115" s="2216" t="n">
        <f aca="false">'03.24 по датам'!AV115</f>
        <v>0</v>
      </c>
      <c r="AW115" s="2223" t="n">
        <f aca="false">'03.24 по датам'!AW115</f>
        <v>0</v>
      </c>
      <c r="AX115" s="2217" t="n">
        <f aca="false">'03.24 по датам'!AX115</f>
        <v>0</v>
      </c>
      <c r="AY115" s="2217" t="n">
        <f aca="false">'03.24 по датам'!AY115</f>
        <v>0</v>
      </c>
      <c r="AZ115" s="2217" t="n">
        <f aca="false">'03.24 по датам'!AZ115</f>
        <v>0</v>
      </c>
      <c r="BA115" s="2217" t="n">
        <f aca="false">'03.24 по датам'!BA115</f>
        <v>0</v>
      </c>
      <c r="BB115" s="2217" t="n">
        <f aca="false">'03.24 по датам'!BB115</f>
        <v>0</v>
      </c>
      <c r="BC115" s="2217" t="n">
        <f aca="false">'03.24 по датам'!BC115</f>
        <v>0</v>
      </c>
      <c r="BD115" s="2217" t="n">
        <f aca="false">'03.24 по датам'!BD115</f>
        <v>0</v>
      </c>
      <c r="BE115" s="2217" t="n">
        <f aca="false">'03.24 по датам'!BE115</f>
        <v>0</v>
      </c>
      <c r="BF115" s="2217" t="n">
        <f aca="false">'03.24 по датам'!BF115</f>
        <v>0</v>
      </c>
      <c r="BG115" s="2217" t="n">
        <f aca="false">'03.24 по датам'!BG115</f>
        <v>0</v>
      </c>
      <c r="BH115" s="2217" t="n">
        <f aca="false">'03.24 по датам'!BH115</f>
        <v>0</v>
      </c>
      <c r="BI115" s="2217" t="n">
        <f aca="false">'03.24 по датам'!BI115</f>
        <v>0</v>
      </c>
      <c r="BJ115" s="2217" t="n">
        <f aca="false">'03.24 по датам'!BJ115</f>
        <v>0</v>
      </c>
      <c r="BK115" s="2217" t="n">
        <f aca="false">'03.24 по датам'!BK115</f>
        <v>0</v>
      </c>
      <c r="BL115" s="2217" t="n">
        <f aca="false">'03.24 по датам'!BL115</f>
        <v>0</v>
      </c>
      <c r="BM115" s="2217" t="n">
        <f aca="false">'03.24 по датам'!BM115</f>
        <v>0</v>
      </c>
      <c r="BN115" s="2217" t="n">
        <f aca="false">'03.24 по датам'!BN115</f>
        <v>0</v>
      </c>
      <c r="BO115" s="2217" t="n">
        <f aca="false">'03.24 по датам'!BO115</f>
        <v>0</v>
      </c>
      <c r="BP115" s="2217" t="n">
        <f aca="false">'03.24 по датам'!BP115</f>
        <v>0</v>
      </c>
      <c r="BQ115" s="2217" t="n">
        <f aca="false">'03.24 по датам'!BQ115</f>
        <v>0</v>
      </c>
      <c r="BR115" s="2218"/>
      <c r="BS115" s="2219"/>
      <c r="BT115" s="2220"/>
      <c r="BU115" s="2221"/>
      <c r="BV115" s="2221"/>
      <c r="BW115" s="2222" t="n">
        <f aca="false">'03.24 по датам'!BW115</f>
        <v>0</v>
      </c>
      <c r="BX115" s="2217" t="n">
        <f aca="false">'03.24 по датам'!BX115</f>
        <v>0</v>
      </c>
      <c r="BY115" s="2217" t="n">
        <f aca="false">'03.24 по датам'!BY115</f>
        <v>0</v>
      </c>
      <c r="BZ115" s="2217" t="n">
        <f aca="false">'03.24 по датам'!BZ115</f>
        <v>0</v>
      </c>
      <c r="CA115" s="2217" t="n">
        <f aca="false">'03.24 по датам'!CA115</f>
        <v>0</v>
      </c>
      <c r="CB115" s="2217" t="n">
        <f aca="false">'03.24 по датам'!CB115</f>
        <v>0</v>
      </c>
      <c r="CC115" s="2217" t="n">
        <f aca="false">'03.24 по датам'!CC115</f>
        <v>0</v>
      </c>
      <c r="CD115" s="2217" t="n">
        <f aca="false">'03.24 по датам'!CD115</f>
        <v>0</v>
      </c>
      <c r="CE115" s="2217" t="n">
        <f aca="false">'03.24 по датам'!CE115</f>
        <v>0</v>
      </c>
      <c r="CF115" s="2217" t="n">
        <f aca="false">'03.24 по датам'!CF115</f>
        <v>0</v>
      </c>
      <c r="CG115" s="2217" t="n">
        <f aca="false">'03.24 по датам'!CG115</f>
        <v>0</v>
      </c>
      <c r="CH115" s="2217" t="n">
        <f aca="false">'03.24 по датам'!CH115</f>
        <v>0</v>
      </c>
      <c r="CI115" s="2217" t="n">
        <f aca="false">'03.24 по датам'!CI115</f>
        <v>0</v>
      </c>
      <c r="CJ115" s="2218"/>
      <c r="CK115" s="2219"/>
      <c r="CL115" s="2220"/>
      <c r="CM115" s="2221"/>
      <c r="CN115" s="2221"/>
      <c r="CO115" s="2221"/>
      <c r="CP115" s="2221"/>
      <c r="CQ115" s="2217" t="n">
        <f aca="false">'03.24 по датам'!CQ115</f>
        <v>0</v>
      </c>
      <c r="CR115" s="2217" t="n">
        <f aca="false">'03.24 по датам'!CR115</f>
        <v>0</v>
      </c>
      <c r="CS115" s="2217" t="n">
        <f aca="false">'03.24 по датам'!CS115</f>
        <v>0</v>
      </c>
      <c r="CT115" s="2217" t="n">
        <f aca="false">'03.24 по датам'!CT115</f>
        <v>0</v>
      </c>
      <c r="CU115" s="2217" t="n">
        <f aca="false">'03.24 по датам'!CU115</f>
        <v>0</v>
      </c>
      <c r="CV115" s="2217" t="n">
        <f aca="false">'03.24 по датам'!CV115</f>
        <v>0</v>
      </c>
      <c r="CW115" s="2217" t="n">
        <f aca="false">'03.24 по датам'!CW115</f>
        <v>0</v>
      </c>
      <c r="CX115" s="2217" t="n">
        <f aca="false">'03.24 по датам'!CX115</f>
        <v>0</v>
      </c>
      <c r="CY115" s="2217" t="n">
        <f aca="false">'03.24 по датам'!CY115</f>
        <v>0</v>
      </c>
      <c r="CZ115" s="2217" t="n">
        <f aca="false">'03.24 по датам'!CZ115</f>
        <v>0</v>
      </c>
      <c r="DA115" s="2217" t="n">
        <f aca="false">'03.24 по датам'!DA115</f>
        <v>0</v>
      </c>
      <c r="DB115" s="2217" t="n">
        <f aca="false">'03.24 по датам'!DB115</f>
        <v>0</v>
      </c>
      <c r="DC115" s="2217" t="n">
        <f aca="false">'03.24 по датам'!DC115</f>
        <v>0</v>
      </c>
      <c r="DD115" s="2218"/>
      <c r="DE115" s="2219"/>
      <c r="DF115" s="2220"/>
      <c r="DG115" s="2221"/>
      <c r="DH115" s="2221"/>
      <c r="DI115" s="2285" t="n">
        <f aca="false">'03.24 по датам'!DI115</f>
        <v>0</v>
      </c>
      <c r="DJ115" s="2217" t="n">
        <f aca="false">'03.24 по датам'!DJ115</f>
        <v>0</v>
      </c>
      <c r="DK115" s="2217" t="n">
        <f aca="false">'03.24 по датам'!DK115</f>
        <v>0</v>
      </c>
      <c r="DL115" s="2217" t="n">
        <f aca="false">'03.24 по датам'!DL115</f>
        <v>0</v>
      </c>
      <c r="DM115" s="2217" t="n">
        <f aca="false">'03.24 по датам'!DM115</f>
        <v>0</v>
      </c>
      <c r="DN115" s="2217" t="n">
        <f aca="false">'03.24 по датам'!DN115</f>
        <v>0</v>
      </c>
      <c r="DO115" s="2217" t="n">
        <f aca="false">'03.24 по датам'!DO115</f>
        <v>0</v>
      </c>
      <c r="DP115" s="2217" t="n">
        <f aca="false">'03.24 по датам'!DP115</f>
        <v>0</v>
      </c>
      <c r="DQ115" s="2217" t="n">
        <f aca="false">'03.24 по датам'!DQ115</f>
        <v>0</v>
      </c>
      <c r="DR115" s="2217" t="n">
        <f aca="false">'03.24 по датам'!DR115</f>
        <v>0</v>
      </c>
      <c r="DS115" s="2217" t="n">
        <f aca="false">'03.24 по датам'!DS115</f>
        <v>0</v>
      </c>
      <c r="DT115" s="2217" t="n">
        <f aca="false">'03.24 по датам'!DT115</f>
        <v>0</v>
      </c>
      <c r="DU115" s="2217" t="n">
        <f aca="false">'03.24 по датам'!DU115</f>
        <v>0</v>
      </c>
      <c r="DV115" s="2218"/>
      <c r="DW115" s="2219"/>
      <c r="DX115" s="2220"/>
      <c r="DY115" s="2221"/>
      <c r="DZ115" s="2221"/>
      <c r="EA115" s="2217" t="n">
        <f aca="false">'03.24 по датам'!EA115</f>
        <v>0</v>
      </c>
      <c r="EB115" s="2217" t="n">
        <f aca="false">'03.24 по датам'!EB115</f>
        <v>0</v>
      </c>
      <c r="EC115" s="2217" t="n">
        <f aca="false">'03.24 по датам'!EC115</f>
        <v>0</v>
      </c>
      <c r="ED115" s="2217" t="n">
        <f aca="false">'03.24 по датам'!ED115</f>
        <v>0</v>
      </c>
      <c r="EE115" s="2217" t="n">
        <f aca="false">'03.24 по датам'!EE115</f>
        <v>0</v>
      </c>
      <c r="EF115" s="2217" t="n">
        <f aca="false">'03.24 по датам'!EF115</f>
        <v>0</v>
      </c>
      <c r="EG115" s="2217" t="n">
        <f aca="false">'03.24 по датам'!EG115</f>
        <v>0</v>
      </c>
      <c r="EH115" s="2217" t="n">
        <f aca="false">'03.24 по датам'!EH115</f>
        <v>0</v>
      </c>
      <c r="EI115" s="2217" t="n">
        <f aca="false">'03.24 по датам'!EI115</f>
        <v>0</v>
      </c>
      <c r="EJ115" s="2217" t="n">
        <f aca="false">'03.24 по датам'!EJ115</f>
        <v>0</v>
      </c>
      <c r="EK115" s="2217" t="n">
        <f aca="false">'03.24 по датам'!EK115</f>
        <v>0</v>
      </c>
      <c r="EL115" s="2217" t="n">
        <f aca="false">'03.24 по датам'!EL115</f>
        <v>0</v>
      </c>
      <c r="EM115" s="2217" t="n">
        <f aca="false">'03.24 по датам'!EM115</f>
        <v>0</v>
      </c>
      <c r="EN115" s="2217" t="n">
        <f aca="false">'03.24 по датам'!EN115</f>
        <v>0</v>
      </c>
      <c r="EO115" s="2217" t="n">
        <f aca="false">'03.24 по датам'!EO115</f>
        <v>0</v>
      </c>
      <c r="EP115" s="2217" t="n">
        <f aca="false">'03.24 по датам'!EP115</f>
        <v>0</v>
      </c>
      <c r="EQ115" s="2217" t="n">
        <f aca="false">'03.24 по датам'!EQ115</f>
        <v>0</v>
      </c>
      <c r="ER115" s="2217" t="n">
        <f aca="false">'03.24 по датам'!ER115</f>
        <v>0</v>
      </c>
      <c r="ES115" s="2217" t="n">
        <f aca="false">'03.24 по датам'!ES115</f>
        <v>0</v>
      </c>
      <c r="ET115" s="2217" t="n">
        <f aca="false">'03.24 по датам'!ET115</f>
        <v>0</v>
      </c>
      <c r="EU115" s="2217" t="n">
        <f aca="false">'03.24 по датам'!EU115</f>
        <v>0</v>
      </c>
      <c r="EV115" s="2217" t="n">
        <f aca="false">'03.24 по датам'!EV115</f>
        <v>0</v>
      </c>
      <c r="EW115" s="2217" t="n">
        <f aca="false">'03.24 по датам'!EW115</f>
        <v>0</v>
      </c>
      <c r="EX115" s="2217" t="n">
        <f aca="false">'03.24 по датам'!EX115</f>
        <v>0</v>
      </c>
      <c r="EY115" s="2217" t="n">
        <f aca="false">'03.24 по датам'!EY115</f>
        <v>0</v>
      </c>
      <c r="EZ115" s="2218"/>
      <c r="FA115" s="2219"/>
      <c r="FB115" s="2220"/>
      <c r="FC115" s="2221"/>
      <c r="FD115" s="2221"/>
      <c r="FE115" s="2217" t="n">
        <f aca="false">'03.24 по датам'!FE115</f>
        <v>0</v>
      </c>
      <c r="FF115" s="2217" t="n">
        <f aca="false">'03.24 по датам'!FF115</f>
        <v>0</v>
      </c>
      <c r="FG115" s="2217" t="n">
        <f aca="false">'03.24 по датам'!FG115</f>
        <v>0</v>
      </c>
      <c r="FH115" s="2217" t="n">
        <f aca="false">'03.24 по датам'!FH115</f>
        <v>0</v>
      </c>
      <c r="FI115" s="2217" t="n">
        <f aca="false">'03.24 по датам'!FI115</f>
        <v>0</v>
      </c>
      <c r="FJ115" s="2217" t="n">
        <f aca="false">'03.24 по датам'!FJ115</f>
        <v>0</v>
      </c>
      <c r="FK115" s="2217" t="n">
        <f aca="false">'03.24 по датам'!FK115</f>
        <v>0</v>
      </c>
      <c r="FL115" s="2217" t="n">
        <f aca="false">'03.24 по датам'!FL115</f>
        <v>0</v>
      </c>
      <c r="FM115" s="2217" t="n">
        <f aca="false">'03.24 по датам'!FM115</f>
        <v>0</v>
      </c>
      <c r="FN115" s="2217" t="n">
        <f aca="false">'03.24 по датам'!FN115</f>
        <v>0</v>
      </c>
      <c r="FO115" s="2218"/>
      <c r="FP115" s="2219"/>
      <c r="FQ115" s="2220"/>
      <c r="FR115" s="2221"/>
      <c r="FS115" s="2221"/>
      <c r="FT115" s="2225"/>
      <c r="FU115" s="2225"/>
      <c r="FV115" s="2314"/>
      <c r="FW115" s="2225"/>
      <c r="FX115" s="2225"/>
      <c r="FY115" s="2225"/>
      <c r="FZ115" s="2225"/>
      <c r="GA115" s="2225"/>
      <c r="GB115" s="2225"/>
      <c r="GC115" s="2225"/>
      <c r="GD115" s="2225"/>
      <c r="GE115" s="2225"/>
      <c r="GF115" s="2225"/>
      <c r="GG115" s="2225"/>
      <c r="GH115" s="2225"/>
      <c r="GI115" s="2225"/>
      <c r="GJ115" s="2225"/>
      <c r="GK115" s="2225"/>
      <c r="GL115" s="2225"/>
      <c r="GM115" s="2225"/>
      <c r="GN115" s="2225"/>
      <c r="GO115" s="2225"/>
      <c r="GP115" s="2225"/>
      <c r="GQ115" s="2225"/>
      <c r="GR115" s="2225"/>
      <c r="GS115" s="2225"/>
      <c r="GT115" s="2218"/>
      <c r="GU115" s="2219"/>
      <c r="GV115" s="2220"/>
      <c r="GW115" s="2221"/>
      <c r="GX115" s="2221"/>
      <c r="GY115" s="2221"/>
      <c r="GZ115" s="2217" t="n">
        <f aca="false">'03.24 по датам'!GZ115</f>
        <v>0</v>
      </c>
      <c r="HA115" s="2217" t="n">
        <f aca="false">'03.24 по датам'!HA115</f>
        <v>0</v>
      </c>
      <c r="HB115" s="2226"/>
      <c r="HC115" s="2221"/>
      <c r="HD115" s="2227" t="n">
        <f aca="false">'03.24 по датам'!HD115</f>
        <v>0</v>
      </c>
      <c r="HE115" s="2226"/>
      <c r="HF115" s="2228"/>
      <c r="HG115" s="2229"/>
      <c r="HH115" s="2180"/>
      <c r="HI115" s="2230"/>
      <c r="HJ115" s="2225"/>
      <c r="HK115" s="2225"/>
      <c r="HL115" s="2225"/>
      <c r="HM115" s="2225"/>
      <c r="HN115" s="2225"/>
      <c r="HO115" s="2225"/>
      <c r="HP115" s="2225"/>
      <c r="HQ115" s="2225"/>
      <c r="HR115" s="2225"/>
      <c r="HS115" s="2225"/>
      <c r="HT115" s="2225"/>
      <c r="HU115" s="2225"/>
      <c r="HV115" s="2225"/>
      <c r="HW115" s="2225"/>
      <c r="HX115" s="2225"/>
      <c r="HY115" s="2225"/>
      <c r="HZ115" s="2225"/>
      <c r="IA115" s="2218"/>
      <c r="IB115" s="2219"/>
      <c r="IC115" s="2220"/>
      <c r="ID115" s="2221"/>
      <c r="IE115" s="2221"/>
      <c r="IF115" s="2231" t="n">
        <f aca="false">'03.24 по датам'!IF115</f>
        <v>0</v>
      </c>
      <c r="IG115" s="2231" t="n">
        <f aca="false">'03.24 по датам'!IG115</f>
        <v>0</v>
      </c>
      <c r="IH115" s="2231" t="n">
        <f aca="false">'03.24 по датам'!IH115</f>
        <v>0</v>
      </c>
      <c r="II115" s="2232"/>
      <c r="IJ115" s="2233"/>
      <c r="IK115" s="1302"/>
      <c r="IL115" s="1302"/>
      <c r="IM115" s="2234" t="n">
        <f aca="false">'03.24 по датам'!IM115</f>
        <v>0</v>
      </c>
      <c r="IN115" s="2234" t="n">
        <f aca="false">'03.24 по датам'!IN115</f>
        <v>0</v>
      </c>
      <c r="IO115" s="2217" t="n">
        <f aca="false">'03.24 по датам'!IO115</f>
        <v>0</v>
      </c>
      <c r="IP115" s="2217" t="n">
        <f aca="false">'03.24 по датам'!IP115</f>
        <v>0</v>
      </c>
      <c r="IQ115" s="2217" t="n">
        <f aca="false">'03.24 по датам'!IQ115</f>
        <v>0</v>
      </c>
      <c r="IR115" s="2217" t="n">
        <f aca="false">'03.24 по датам'!IR115</f>
        <v>0</v>
      </c>
      <c r="IS115" s="2217" t="n">
        <f aca="false">'03.24 по датам'!IS115</f>
        <v>0</v>
      </c>
      <c r="IT115" s="2217" t="n">
        <f aca="false">'03.24 по датам'!IT115</f>
        <v>0</v>
      </c>
      <c r="IU115" s="2217" t="n">
        <f aca="false">'03.24 по датам'!IU115</f>
        <v>0</v>
      </c>
      <c r="IV115" s="2217" t="n">
        <f aca="false">'03.24 по датам'!IV115</f>
        <v>0</v>
      </c>
      <c r="IW115" s="2218"/>
      <c r="IX115" s="2219"/>
      <c r="IY115" s="2220"/>
      <c r="IZ115" s="2221"/>
      <c r="JA115" s="2221"/>
      <c r="JB115" s="2217" t="n">
        <f aca="false">'03.24 по датам'!JB115</f>
        <v>0</v>
      </c>
      <c r="JC115" s="2226"/>
      <c r="JD115" s="2217" t="n">
        <f aca="false">'03.24 по датам'!JD115</f>
        <v>0</v>
      </c>
      <c r="JE115" s="2221"/>
      <c r="JF115" s="2221"/>
      <c r="JG115" s="2231" t="n">
        <f aca="false">'03.24 по датам'!JG115</f>
        <v>0</v>
      </c>
      <c r="JH115" s="2231" t="n">
        <f aca="false">'03.24 по датам'!JH115</f>
        <v>0</v>
      </c>
      <c r="JI115" s="2231" t="n">
        <f aca="false">'03.24 по датам'!JI115</f>
        <v>0</v>
      </c>
      <c r="JJ115" s="2231" t="n">
        <f aca="false">'03.24 по датам'!JJ115</f>
        <v>0</v>
      </c>
      <c r="JK115" s="2270"/>
      <c r="JL115" s="1302"/>
      <c r="JM115" s="2236"/>
      <c r="JN115" s="2236"/>
      <c r="JO115" s="2237"/>
      <c r="JP115" s="2236"/>
      <c r="JQ115" s="2236"/>
      <c r="JR115" s="2237"/>
    </row>
    <row r="116" customFormat="false" ht="11.25" hidden="false" customHeight="true" outlineLevel="0" collapsed="false">
      <c r="A116" s="2056" t="n">
        <f aca="false">A112+1</f>
        <v>45378</v>
      </c>
      <c r="B116" s="2057" t="s">
        <v>662</v>
      </c>
      <c r="C116" s="2067" t="str">
        <f aca="false">'03.24 по датам'!C116</f>
        <v>Вынгапуровское</v>
      </c>
      <c r="D116" s="2067" t="str">
        <f aca="false">'03.24 по датам'!D116</f>
        <v>Карамовское</v>
      </c>
      <c r="E116" s="2067" t="str">
        <f aca="false">'03.24 по датам'!E116</f>
        <v>Спорышевское</v>
      </c>
      <c r="F116" s="2067" t="n">
        <f aca="false">'03.24 по датам'!F116</f>
        <v>0</v>
      </c>
      <c r="G116" s="2065" t="n">
        <f aca="false">'03.24 по датам'!G116</f>
        <v>0</v>
      </c>
      <c r="H116" s="2065" t="n">
        <f aca="false">'03.24 по датам'!H116</f>
        <v>0</v>
      </c>
      <c r="I116" s="2065" t="n">
        <f aca="false">'03.24 по датам'!I116</f>
        <v>0</v>
      </c>
      <c r="J116" s="2065" t="n">
        <f aca="false">'03.24 по датам'!J116</f>
        <v>0</v>
      </c>
      <c r="K116" s="2065" t="n">
        <f aca="false">'03.24 по датам'!K116</f>
        <v>0</v>
      </c>
      <c r="L116" s="2065" t="n">
        <f aca="false">'03.24 по датам'!L116</f>
        <v>0</v>
      </c>
      <c r="M116" s="2065" t="n">
        <f aca="false">'03.24 по датам'!M116</f>
        <v>0</v>
      </c>
      <c r="N116" s="2065" t="n">
        <f aca="false">'03.24 по датам'!N116</f>
        <v>0</v>
      </c>
      <c r="O116" s="2065" t="n">
        <f aca="false">'03.24 по датам'!O116</f>
        <v>0</v>
      </c>
      <c r="P116" s="2065" t="n">
        <f aca="false">'03.24 по датам'!P116</f>
        <v>0</v>
      </c>
      <c r="Q116" s="2065" t="n">
        <f aca="false">'03.24 по датам'!Q116</f>
        <v>0</v>
      </c>
      <c r="R116" s="2065" t="n">
        <f aca="false">'03.24 по датам'!R116</f>
        <v>0</v>
      </c>
      <c r="S116" s="2065" t="n">
        <f aca="false">'03.24 по датам'!S116</f>
        <v>0</v>
      </c>
      <c r="T116" s="2065" t="n">
        <f aca="false">'03.24 по датам'!T116</f>
        <v>0</v>
      </c>
      <c r="U116" s="2065" t="n">
        <f aca="false">'03.24 по датам'!U116</f>
        <v>0</v>
      </c>
      <c r="V116" s="2065" t="n">
        <f aca="false">'03.24 по датам'!V116</f>
        <v>0</v>
      </c>
      <c r="W116" s="2066" t="n">
        <f aca="false">'03.24 по датам'!W116</f>
        <v>0</v>
      </c>
      <c r="X116" s="2238"/>
      <c r="Y116" s="2239"/>
      <c r="Z116" s="2240"/>
      <c r="AA116" s="2062"/>
      <c r="AB116" s="2063"/>
      <c r="AC116" s="2064" t="n">
        <f aca="false">'03.24 по датам'!AC116</f>
        <v>0</v>
      </c>
      <c r="AD116" s="2064" t="n">
        <f aca="false">'03.24 по датам'!AD116</f>
        <v>0</v>
      </c>
      <c r="AE116" s="2065" t="n">
        <f aca="false">'03.24 по датам'!AE116</f>
        <v>0</v>
      </c>
      <c r="AF116" s="2065" t="n">
        <f aca="false">'03.24 по датам'!AF116</f>
        <v>0</v>
      </c>
      <c r="AG116" s="2065" t="n">
        <f aca="false">'03.24 по датам'!AG116</f>
        <v>0</v>
      </c>
      <c r="AH116" s="2065" t="n">
        <f aca="false">'03.24 по датам'!AH116</f>
        <v>0</v>
      </c>
      <c r="AI116" s="2065" t="n">
        <f aca="false">'03.24 по датам'!AI116</f>
        <v>0</v>
      </c>
      <c r="AJ116" s="2065" t="n">
        <f aca="false">'03.24 по датам'!AJ116</f>
        <v>0</v>
      </c>
      <c r="AK116" s="2065" t="n">
        <f aca="false">'03.24 по датам'!AK116</f>
        <v>0</v>
      </c>
      <c r="AL116" s="2065" t="n">
        <f aca="false">'03.24 по датам'!AL116</f>
        <v>0</v>
      </c>
      <c r="AM116" s="2065" t="n">
        <f aca="false">'03.24 по датам'!AM116</f>
        <v>0</v>
      </c>
      <c r="AN116" s="2065" t="n">
        <f aca="false">'03.24 по датам'!AN116</f>
        <v>0</v>
      </c>
      <c r="AO116" s="2066" t="n">
        <f aca="false">'03.24 по датам'!AO116</f>
        <v>0</v>
      </c>
      <c r="AP116" s="2238"/>
      <c r="AQ116" s="2239"/>
      <c r="AR116" s="2240"/>
      <c r="AS116" s="2062"/>
      <c r="AT116" s="2063"/>
      <c r="AU116" s="2064" t="str">
        <f aca="false">'03.24 по датам'!AU116</f>
        <v>Зап.-Чатылькинское</v>
      </c>
      <c r="AV116" s="2064" t="str">
        <f aca="false">'03.24 по датам'!AV116</f>
        <v>Ярайнерское</v>
      </c>
      <c r="AW116" s="2067" t="str">
        <f aca="false">'03.24 по датам'!AW116</f>
        <v>Вынгаяхинское</v>
      </c>
      <c r="AX116" s="2065" t="n">
        <f aca="false">'03.24 по датам'!AX116</f>
        <v>0</v>
      </c>
      <c r="AY116" s="2065" t="n">
        <f aca="false">'03.24 по датам'!AY116</f>
        <v>0</v>
      </c>
      <c r="AZ116" s="2065" t="n">
        <f aca="false">'03.24 по датам'!AZ116</f>
        <v>0</v>
      </c>
      <c r="BA116" s="2065" t="n">
        <f aca="false">'03.24 по датам'!BA116</f>
        <v>0</v>
      </c>
      <c r="BB116" s="2065" t="n">
        <f aca="false">'03.24 по датам'!BB116</f>
        <v>0</v>
      </c>
      <c r="BC116" s="2065" t="n">
        <f aca="false">'03.24 по датам'!BC116</f>
        <v>0</v>
      </c>
      <c r="BD116" s="2065" t="n">
        <f aca="false">'03.24 по датам'!BD116</f>
        <v>0</v>
      </c>
      <c r="BE116" s="2065" t="n">
        <f aca="false">'03.24 по датам'!BE116</f>
        <v>0</v>
      </c>
      <c r="BF116" s="2065" t="n">
        <f aca="false">'03.24 по датам'!BF116</f>
        <v>0</v>
      </c>
      <c r="BG116" s="2065" t="n">
        <f aca="false">'03.24 по датам'!BG116</f>
        <v>0</v>
      </c>
      <c r="BH116" s="2065" t="n">
        <f aca="false">'03.24 по датам'!BH116</f>
        <v>0</v>
      </c>
      <c r="BI116" s="2065" t="n">
        <f aca="false">'03.24 по датам'!BI116</f>
        <v>0</v>
      </c>
      <c r="BJ116" s="2065" t="n">
        <f aca="false">'03.24 по датам'!BJ116</f>
        <v>0</v>
      </c>
      <c r="BK116" s="2065" t="n">
        <f aca="false">'03.24 по датам'!BK116</f>
        <v>0</v>
      </c>
      <c r="BL116" s="2065" t="n">
        <f aca="false">'03.24 по датам'!BL116</f>
        <v>0</v>
      </c>
      <c r="BM116" s="2065" t="n">
        <f aca="false">'03.24 по датам'!BM116</f>
        <v>0</v>
      </c>
      <c r="BN116" s="2065" t="n">
        <f aca="false">'03.24 по датам'!BN116</f>
        <v>0</v>
      </c>
      <c r="BO116" s="2065" t="n">
        <f aca="false">'03.24 по датам'!BO116</f>
        <v>0</v>
      </c>
      <c r="BP116" s="2065" t="n">
        <f aca="false">'03.24 по датам'!BP116</f>
        <v>0</v>
      </c>
      <c r="BQ116" s="2066" t="n">
        <f aca="false">'03.24 по датам'!BQ116</f>
        <v>0</v>
      </c>
      <c r="BR116" s="2238"/>
      <c r="BS116" s="2239"/>
      <c r="BT116" s="2240"/>
      <c r="BU116" s="2062"/>
      <c r="BV116" s="2063"/>
      <c r="BW116" s="2068" t="n">
        <f aca="false">'03.24 по датам'!BW116</f>
        <v>0</v>
      </c>
      <c r="BX116" s="2065" t="n">
        <f aca="false">'03.24 по датам'!BX116</f>
        <v>0</v>
      </c>
      <c r="BY116" s="2065" t="n">
        <f aca="false">'03.24 по датам'!BY116</f>
        <v>0</v>
      </c>
      <c r="BZ116" s="2065" t="n">
        <f aca="false">'03.24 по датам'!BZ116</f>
        <v>0</v>
      </c>
      <c r="CA116" s="2065" t="n">
        <f aca="false">'03.24 по датам'!CA116</f>
        <v>0</v>
      </c>
      <c r="CB116" s="2065" t="n">
        <f aca="false">'03.24 по датам'!CB116</f>
        <v>0</v>
      </c>
      <c r="CC116" s="2065" t="n">
        <f aca="false">'03.24 по датам'!CC116</f>
        <v>0</v>
      </c>
      <c r="CD116" s="2065" t="n">
        <f aca="false">'03.24 по датам'!CD116</f>
        <v>0</v>
      </c>
      <c r="CE116" s="2065" t="n">
        <f aca="false">'03.24 по датам'!CE116</f>
        <v>0</v>
      </c>
      <c r="CF116" s="2065" t="n">
        <f aca="false">'03.24 по датам'!CF116</f>
        <v>0</v>
      </c>
      <c r="CG116" s="2065" t="n">
        <f aca="false">'03.24 по датам'!CG116</f>
        <v>0</v>
      </c>
      <c r="CH116" s="2065" t="n">
        <f aca="false">'03.24 по датам'!CH116</f>
        <v>0</v>
      </c>
      <c r="CI116" s="2066" t="n">
        <f aca="false">'03.24 по датам'!CI116</f>
        <v>0</v>
      </c>
      <c r="CJ116" s="2238"/>
      <c r="CK116" s="2239"/>
      <c r="CL116" s="2240"/>
      <c r="CM116" s="2062"/>
      <c r="CN116" s="2063"/>
      <c r="CO116" s="2063"/>
      <c r="CP116" s="2063"/>
      <c r="CQ116" s="2092" t="n">
        <f aca="false">'03.24 по датам'!CQ116</f>
        <v>0</v>
      </c>
      <c r="CR116" s="2092" t="n">
        <f aca="false">'03.24 по датам'!CR116</f>
        <v>0</v>
      </c>
      <c r="CS116" s="2092" t="n">
        <f aca="false">'03.24 по датам'!CS116</f>
        <v>0</v>
      </c>
      <c r="CT116" s="2092" t="n">
        <f aca="false">'03.24 по датам'!CT116</f>
        <v>0</v>
      </c>
      <c r="CU116" s="2092" t="n">
        <f aca="false">'03.24 по датам'!CU116</f>
        <v>0</v>
      </c>
      <c r="CV116" s="2092" t="n">
        <f aca="false">'03.24 по датам'!CV116</f>
        <v>0</v>
      </c>
      <c r="CW116" s="2092" t="n">
        <f aca="false">'03.24 по датам'!CW116</f>
        <v>0</v>
      </c>
      <c r="CX116" s="2092" t="n">
        <f aca="false">'03.24 по датам'!CX116</f>
        <v>0</v>
      </c>
      <c r="CY116" s="2092" t="n">
        <f aca="false">'03.24 по датам'!CY116</f>
        <v>0</v>
      </c>
      <c r="CZ116" s="2092" t="n">
        <f aca="false">'03.24 по датам'!CZ116</f>
        <v>0</v>
      </c>
      <c r="DA116" s="2092" t="n">
        <f aca="false">'03.24 по датам'!DA116</f>
        <v>0</v>
      </c>
      <c r="DB116" s="2092" t="n">
        <f aca="false">'03.24 по датам'!DB116</f>
        <v>0</v>
      </c>
      <c r="DC116" s="2287" t="n">
        <f aca="false">'03.24 по датам'!DC116</f>
        <v>0</v>
      </c>
      <c r="DD116" s="2242"/>
      <c r="DE116" s="2243"/>
      <c r="DF116" s="2248"/>
      <c r="DG116" s="2069"/>
      <c r="DH116" s="2070"/>
      <c r="DI116" s="2068" t="n">
        <f aca="false">'03.24 по датам'!DI116</f>
        <v>0</v>
      </c>
      <c r="DJ116" s="2092" t="n">
        <f aca="false">'03.24 по датам'!DJ116</f>
        <v>0</v>
      </c>
      <c r="DK116" s="2092" t="n">
        <f aca="false">'03.24 по датам'!DK116</f>
        <v>0</v>
      </c>
      <c r="DL116" s="2092" t="n">
        <f aca="false">'03.24 по датам'!DL116</f>
        <v>0</v>
      </c>
      <c r="DM116" s="2092" t="n">
        <f aca="false">'03.24 по датам'!DM116</f>
        <v>0</v>
      </c>
      <c r="DN116" s="2092" t="n">
        <f aca="false">'03.24 по датам'!DN116</f>
        <v>0</v>
      </c>
      <c r="DO116" s="2092" t="n">
        <f aca="false">'03.24 по датам'!DO116</f>
        <v>0</v>
      </c>
      <c r="DP116" s="2092" t="n">
        <f aca="false">'03.24 по датам'!DP116</f>
        <v>0</v>
      </c>
      <c r="DQ116" s="2092" t="n">
        <f aca="false">'03.24 по датам'!DQ116</f>
        <v>0</v>
      </c>
      <c r="DR116" s="2092" t="n">
        <f aca="false">'03.24 по датам'!DR116</f>
        <v>0</v>
      </c>
      <c r="DS116" s="2092" t="n">
        <f aca="false">'03.24 по датам'!DS116</f>
        <v>0</v>
      </c>
      <c r="DT116" s="2092" t="n">
        <f aca="false">'03.24 по датам'!DT116</f>
        <v>0</v>
      </c>
      <c r="DU116" s="2287" t="n">
        <f aca="false">'03.24 по датам'!DU116</f>
        <v>0</v>
      </c>
      <c r="DV116" s="2242"/>
      <c r="DW116" s="2243"/>
      <c r="DX116" s="2248"/>
      <c r="DY116" s="2069"/>
      <c r="DZ116" s="2070"/>
      <c r="EA116" s="2065" t="n">
        <f aca="false">'03.24 по датам'!EA116</f>
        <v>0</v>
      </c>
      <c r="EB116" s="2092" t="n">
        <f aca="false">'03.24 по датам'!EB116</f>
        <v>0</v>
      </c>
      <c r="EC116" s="2065" t="n">
        <f aca="false">'03.24 по датам'!EC116</f>
        <v>0</v>
      </c>
      <c r="ED116" s="2065" t="n">
        <f aca="false">'03.24 по датам'!ED116</f>
        <v>0</v>
      </c>
      <c r="EE116" s="2065" t="n">
        <f aca="false">'03.24 по датам'!EE116</f>
        <v>0</v>
      </c>
      <c r="EF116" s="2065" t="n">
        <f aca="false">'03.24 по датам'!EF116</f>
        <v>0</v>
      </c>
      <c r="EG116" s="2065" t="n">
        <f aca="false">'03.24 по датам'!EG116</f>
        <v>0</v>
      </c>
      <c r="EH116" s="2065" t="n">
        <f aca="false">'03.24 по датам'!EH116</f>
        <v>0</v>
      </c>
      <c r="EI116" s="2065" t="n">
        <f aca="false">'03.24 по датам'!EI116</f>
        <v>0</v>
      </c>
      <c r="EJ116" s="2065" t="n">
        <f aca="false">'03.24 по датам'!EJ116</f>
        <v>0</v>
      </c>
      <c r="EK116" s="2065" t="n">
        <f aca="false">'03.24 по датам'!EK116</f>
        <v>0</v>
      </c>
      <c r="EL116" s="2065" t="n">
        <f aca="false">'03.24 по датам'!EL116</f>
        <v>0</v>
      </c>
      <c r="EM116" s="2065" t="n">
        <f aca="false">'03.24 по датам'!EM116</f>
        <v>0</v>
      </c>
      <c r="EN116" s="2065" t="n">
        <f aca="false">'03.24 по датам'!EN116</f>
        <v>0</v>
      </c>
      <c r="EO116" s="2065" t="n">
        <f aca="false">'03.24 по датам'!EO116</f>
        <v>0</v>
      </c>
      <c r="EP116" s="2065" t="n">
        <f aca="false">'03.24 по датам'!EP116</f>
        <v>0</v>
      </c>
      <c r="EQ116" s="2065" t="n">
        <f aca="false">'03.24 по датам'!EQ116</f>
        <v>0</v>
      </c>
      <c r="ER116" s="2065" t="n">
        <f aca="false">'03.24 по датам'!ER116</f>
        <v>0</v>
      </c>
      <c r="ES116" s="2065" t="n">
        <f aca="false">'03.24 по датам'!ES116</f>
        <v>0</v>
      </c>
      <c r="ET116" s="2065" t="n">
        <f aca="false">'03.24 по датам'!ET116</f>
        <v>0</v>
      </c>
      <c r="EU116" s="2065" t="n">
        <f aca="false">'03.24 по датам'!EU116</f>
        <v>0</v>
      </c>
      <c r="EV116" s="2065" t="n">
        <f aca="false">'03.24 по датам'!EV116</f>
        <v>0</v>
      </c>
      <c r="EW116" s="2065" t="n">
        <f aca="false">'03.24 по датам'!EW116</f>
        <v>0</v>
      </c>
      <c r="EX116" s="2065" t="n">
        <f aca="false">'03.24 по датам'!EX116</f>
        <v>0</v>
      </c>
      <c r="EY116" s="2066" t="n">
        <f aca="false">'03.24 по датам'!EY116</f>
        <v>0</v>
      </c>
      <c r="EZ116" s="2238"/>
      <c r="FA116" s="2239"/>
      <c r="FB116" s="2240"/>
      <c r="FC116" s="2069"/>
      <c r="FD116" s="2070"/>
      <c r="FE116" s="2065" t="n">
        <f aca="false">'03.24 по датам'!FE116</f>
        <v>0</v>
      </c>
      <c r="FF116" s="2065" t="n">
        <f aca="false">'03.24 по датам'!FF116</f>
        <v>0</v>
      </c>
      <c r="FG116" s="2065" t="n">
        <f aca="false">'03.24 по датам'!FG116</f>
        <v>0</v>
      </c>
      <c r="FH116" s="2065" t="n">
        <f aca="false">'03.24 по датам'!FH116</f>
        <v>0</v>
      </c>
      <c r="FI116" s="2065" t="n">
        <f aca="false">'03.24 по датам'!FI116</f>
        <v>0</v>
      </c>
      <c r="FJ116" s="2065" t="n">
        <f aca="false">'03.24 по датам'!FJ116</f>
        <v>0</v>
      </c>
      <c r="FK116" s="2065" t="n">
        <f aca="false">'03.24 по датам'!FK116</f>
        <v>0</v>
      </c>
      <c r="FL116" s="2065" t="n">
        <f aca="false">'03.24 по датам'!FL116</f>
        <v>0</v>
      </c>
      <c r="FM116" s="2065" t="n">
        <f aca="false">'03.24 по датам'!FM116</f>
        <v>0</v>
      </c>
      <c r="FN116" s="2066" t="n">
        <f aca="false">'03.24 по датам'!FN116</f>
        <v>0</v>
      </c>
      <c r="FO116" s="2238"/>
      <c r="FP116" s="2239"/>
      <c r="FQ116" s="2240"/>
      <c r="FR116" s="2069"/>
      <c r="FS116" s="2070"/>
      <c r="FT116" s="2271"/>
      <c r="FU116" s="2072"/>
      <c r="FV116" s="2072"/>
      <c r="FW116" s="2072"/>
      <c r="FX116" s="2072"/>
      <c r="FY116" s="2072"/>
      <c r="FZ116" s="2072"/>
      <c r="GA116" s="2072"/>
      <c r="GB116" s="2072"/>
      <c r="GC116" s="2072"/>
      <c r="GD116" s="2072"/>
      <c r="GE116" s="2072"/>
      <c r="GF116" s="2072"/>
      <c r="GG116" s="2072"/>
      <c r="GH116" s="2072"/>
      <c r="GI116" s="2072"/>
      <c r="GJ116" s="2072"/>
      <c r="GK116" s="2072"/>
      <c r="GL116" s="2072"/>
      <c r="GM116" s="2072"/>
      <c r="GN116" s="2072"/>
      <c r="GO116" s="2072"/>
      <c r="GP116" s="2072"/>
      <c r="GQ116" s="2072"/>
      <c r="GR116" s="2072"/>
      <c r="GS116" s="2073"/>
      <c r="GT116" s="2242"/>
      <c r="GU116" s="2243"/>
      <c r="GV116" s="2240"/>
      <c r="GW116" s="2076"/>
      <c r="GX116" s="2063"/>
      <c r="GY116" s="2062"/>
      <c r="GZ116" s="2077" t="n">
        <f aca="false">'03.24 по датам'!GZ116</f>
        <v>0</v>
      </c>
      <c r="HA116" s="2078" t="n">
        <f aca="false">'03.24 по датам'!HA116</f>
        <v>0</v>
      </c>
      <c r="HB116" s="2245"/>
      <c r="HC116" s="2080"/>
      <c r="HD116" s="2247" t="n">
        <f aca="false">'03.24 по датам'!HD116</f>
        <v>0</v>
      </c>
      <c r="HE116" s="2272"/>
      <c r="HF116" s="2082"/>
      <c r="HG116" s="2068"/>
      <c r="HH116" s="2068"/>
      <c r="HI116" s="2084"/>
      <c r="HJ116" s="2072"/>
      <c r="HK116" s="2072"/>
      <c r="HL116" s="2072"/>
      <c r="HM116" s="2072"/>
      <c r="HN116" s="2072"/>
      <c r="HO116" s="2072"/>
      <c r="HP116" s="2072"/>
      <c r="HQ116" s="2072"/>
      <c r="HR116" s="2072"/>
      <c r="HS116" s="2072"/>
      <c r="HT116" s="2072"/>
      <c r="HU116" s="2072"/>
      <c r="HV116" s="2072"/>
      <c r="HW116" s="2072"/>
      <c r="HX116" s="2072"/>
      <c r="HY116" s="2072"/>
      <c r="HZ116" s="2073"/>
      <c r="IA116" s="2242"/>
      <c r="IB116" s="2243"/>
      <c r="IC116" s="2240"/>
      <c r="ID116" s="2062"/>
      <c r="IE116" s="2076"/>
      <c r="IF116" s="2085" t="n">
        <f aca="false">'03.24 по датам'!IF116</f>
        <v>0</v>
      </c>
      <c r="IG116" s="2085" t="n">
        <f aca="false">'03.24 по датам'!IG116</f>
        <v>0</v>
      </c>
      <c r="IH116" s="2086" t="n">
        <f aca="false">'03.24 по датам'!IH116</f>
        <v>0</v>
      </c>
      <c r="II116" s="2249"/>
      <c r="IJ116" s="2250"/>
      <c r="IK116" s="2089"/>
      <c r="IL116" s="2090"/>
      <c r="IM116" s="2091" t="n">
        <f aca="false">'03.24 по датам'!IM116</f>
        <v>0</v>
      </c>
      <c r="IN116" s="2092" t="n">
        <f aca="false">'03.24 по датам'!IN116</f>
        <v>0</v>
      </c>
      <c r="IO116" s="2093" t="n">
        <f aca="false">'03.24 по датам'!IO116</f>
        <v>0</v>
      </c>
      <c r="IP116" s="2093" t="n">
        <f aca="false">'03.24 по датам'!IP116</f>
        <v>0</v>
      </c>
      <c r="IQ116" s="2093" t="n">
        <f aca="false">'03.24 по датам'!IQ116</f>
        <v>0</v>
      </c>
      <c r="IR116" s="2093" t="n">
        <f aca="false">'03.24 по датам'!IR116</f>
        <v>0</v>
      </c>
      <c r="IS116" s="2093" t="n">
        <f aca="false">'03.24 по датам'!IS116</f>
        <v>0</v>
      </c>
      <c r="IT116" s="2093" t="n">
        <f aca="false">'03.24 по датам'!IT116</f>
        <v>0</v>
      </c>
      <c r="IU116" s="2093" t="n">
        <f aca="false">'03.24 по датам'!IU116</f>
        <v>0</v>
      </c>
      <c r="IV116" s="2094" t="n">
        <f aca="false">'03.24 по датам'!IV116</f>
        <v>0</v>
      </c>
      <c r="IW116" s="2251"/>
      <c r="IX116" s="2252"/>
      <c r="IY116" s="2253"/>
      <c r="IZ116" s="2062"/>
      <c r="JA116" s="2063"/>
      <c r="JB116" s="2098" t="n">
        <f aca="false">'03.24 по датам'!JB116</f>
        <v>0</v>
      </c>
      <c r="JC116" s="2245"/>
      <c r="JD116" s="2100" t="n">
        <f aca="false">'03.24 по датам'!JD116</f>
        <v>0</v>
      </c>
      <c r="JE116" s="2101"/>
      <c r="JF116" s="2102"/>
      <c r="JG116" s="2254" t="n">
        <f aca="false">'03.24 по датам'!JG116</f>
        <v>0</v>
      </c>
      <c r="JH116" s="2254" t="n">
        <f aca="false">'03.24 по датам'!JH116</f>
        <v>0</v>
      </c>
      <c r="JI116" s="2103" t="n">
        <f aca="false">'03.24 по датам'!JI116</f>
        <v>0</v>
      </c>
      <c r="JJ116" s="2104" t="n">
        <f aca="false">'03.24 по датам'!JJ116</f>
        <v>0</v>
      </c>
      <c r="JK116" s="2276"/>
      <c r="JL116" s="2106"/>
      <c r="JM116" s="2107" t="e">
        <f aca="false">JM$4:JM$4+SUMIF($C$5:JL$5,"Нараст. баланс",$C118:JL118)+SUMIF($C$7:JH$7,"Итого (с ВНР)",$C118:JH118)-SUMIF($C$5:JL$5,"Геол. снижение,  т/сут",$C118:JL118)-SUMIF(JJ$7:JL$7,"Итого",JJ118:JL118)-SUMIF($C$7:JL$7,"Итого (с ВСП)",$C118:JL118)</f>
        <v>#VALUE!</v>
      </c>
      <c r="JN116" s="2108"/>
      <c r="JO116" s="2256" t="e">
        <f aca="false">'03.24 НГДП по датам'!CA116:CA118</f>
        <v>#VALUE!</v>
      </c>
      <c r="JP116" s="2110"/>
      <c r="JQ116" s="2111"/>
      <c r="JR116" s="2257"/>
    </row>
    <row r="117" customFormat="false" ht="11.25" hidden="false" customHeight="true" outlineLevel="0" collapsed="false">
      <c r="A117" s="2056"/>
      <c r="B117" s="2113" t="s">
        <v>663</v>
      </c>
      <c r="C117" s="2123" t="n">
        <f aca="false">'03.24 по датам'!C117</f>
        <v>5217</v>
      </c>
      <c r="D117" s="2123" t="n">
        <f aca="false">'03.24 по датам'!D117</f>
        <v>805</v>
      </c>
      <c r="E117" s="2123" t="n">
        <f aca="false">'03.24 по датам'!E117</f>
        <v>557</v>
      </c>
      <c r="F117" s="2123" t="n">
        <f aca="false">'03.24 по датам'!F117</f>
        <v>0</v>
      </c>
      <c r="G117" s="2121" t="n">
        <f aca="false">'03.24 по датам'!G117</f>
        <v>0</v>
      </c>
      <c r="H117" s="2121" t="n">
        <f aca="false">'03.24 по датам'!H117</f>
        <v>0</v>
      </c>
      <c r="I117" s="2121" t="n">
        <f aca="false">'03.24 по датам'!I117</f>
        <v>0</v>
      </c>
      <c r="J117" s="2121" t="n">
        <f aca="false">'03.24 по датам'!J117</f>
        <v>0</v>
      </c>
      <c r="K117" s="2121" t="n">
        <f aca="false">'03.24 по датам'!K117</f>
        <v>0</v>
      </c>
      <c r="L117" s="2121" t="n">
        <f aca="false">'03.24 по датам'!L117</f>
        <v>0</v>
      </c>
      <c r="M117" s="2121" t="n">
        <f aca="false">'03.24 по датам'!M117</f>
        <v>0</v>
      </c>
      <c r="N117" s="2121" t="n">
        <f aca="false">'03.24 по датам'!N117</f>
        <v>0</v>
      </c>
      <c r="O117" s="2121" t="n">
        <f aca="false">'03.24 по датам'!O117</f>
        <v>0</v>
      </c>
      <c r="P117" s="2121" t="n">
        <f aca="false">'03.24 по датам'!P117</f>
        <v>0</v>
      </c>
      <c r="Q117" s="2121" t="n">
        <f aca="false">'03.24 по датам'!Q117</f>
        <v>0</v>
      </c>
      <c r="R117" s="2121" t="n">
        <f aca="false">'03.24 по датам'!R117</f>
        <v>0</v>
      </c>
      <c r="S117" s="2121" t="n">
        <f aca="false">'03.24 по датам'!S117</f>
        <v>0</v>
      </c>
      <c r="T117" s="2121" t="n">
        <f aca="false">'03.24 по датам'!T117</f>
        <v>0</v>
      </c>
      <c r="U117" s="2121" t="n">
        <f aca="false">'03.24 по датам'!U117</f>
        <v>0</v>
      </c>
      <c r="V117" s="2121" t="n">
        <f aca="false">'03.24 по датам'!V117</f>
        <v>0</v>
      </c>
      <c r="W117" s="2122" t="n">
        <f aca="false">'03.24 по датам'!W117</f>
        <v>0</v>
      </c>
      <c r="X117" s="2115"/>
      <c r="Y117" s="2116"/>
      <c r="Z117" s="2117"/>
      <c r="AA117" s="2118" t="n">
        <f aca="false">COUNTIF(C117:Z117,"&gt;"&amp;0)</f>
        <v>3</v>
      </c>
      <c r="AB117" s="2119"/>
      <c r="AC117" s="2120" t="n">
        <f aca="false">'03.24 по датам'!AC117</f>
        <v>0</v>
      </c>
      <c r="AD117" s="2120" t="n">
        <f aca="false">'03.24 по датам'!AD117</f>
        <v>0</v>
      </c>
      <c r="AE117" s="2121" t="n">
        <f aca="false">'03.24 по датам'!AE117</f>
        <v>0</v>
      </c>
      <c r="AF117" s="2121" t="n">
        <f aca="false">'03.24 по датам'!AF117</f>
        <v>0</v>
      </c>
      <c r="AG117" s="2121" t="n">
        <f aca="false">'03.24 по датам'!AG117</f>
        <v>0</v>
      </c>
      <c r="AH117" s="2121" t="n">
        <f aca="false">'03.24 по датам'!AH117</f>
        <v>0</v>
      </c>
      <c r="AI117" s="2121" t="n">
        <f aca="false">'03.24 по датам'!AI117</f>
        <v>0</v>
      </c>
      <c r="AJ117" s="2121" t="n">
        <f aca="false">'03.24 по датам'!AJ117</f>
        <v>0</v>
      </c>
      <c r="AK117" s="2121" t="n">
        <f aca="false">'03.24 по датам'!AK117</f>
        <v>0</v>
      </c>
      <c r="AL117" s="2121" t="n">
        <f aca="false">'03.24 по датам'!AL117</f>
        <v>0</v>
      </c>
      <c r="AM117" s="2121" t="n">
        <f aca="false">'03.24 по датам'!AM117</f>
        <v>0</v>
      </c>
      <c r="AN117" s="2121" t="n">
        <f aca="false">'03.24 по датам'!AN117</f>
        <v>0</v>
      </c>
      <c r="AO117" s="2122" t="n">
        <f aca="false">'03.24 по датам'!AO117</f>
        <v>0</v>
      </c>
      <c r="AP117" s="2115"/>
      <c r="AQ117" s="2116"/>
      <c r="AR117" s="2117"/>
      <c r="AS117" s="2118" t="n">
        <f aca="false">COUNTIF(AC118:AR118,"&gt;"&amp;0)</f>
        <v>0</v>
      </c>
      <c r="AT117" s="2119"/>
      <c r="AU117" s="2120" t="n">
        <f aca="false">'03.24 по датам'!AU117</f>
        <v>706</v>
      </c>
      <c r="AV117" s="2120" t="str">
        <f aca="false">'03.24 по датам'!AV117</f>
        <v>901Г</v>
      </c>
      <c r="AW117" s="2123" t="n">
        <f aca="false">'03.24 по датам'!AW117</f>
        <v>436</v>
      </c>
      <c r="AX117" s="2121" t="n">
        <f aca="false">'03.24 по датам'!AX117</f>
        <v>0</v>
      </c>
      <c r="AY117" s="2121" t="n">
        <f aca="false">'03.24 по датам'!AY117</f>
        <v>0</v>
      </c>
      <c r="AZ117" s="2121" t="n">
        <f aca="false">'03.24 по датам'!AZ117</f>
        <v>0</v>
      </c>
      <c r="BA117" s="2121" t="n">
        <f aca="false">'03.24 по датам'!BA117</f>
        <v>0</v>
      </c>
      <c r="BB117" s="2121" t="n">
        <f aca="false">'03.24 по датам'!BB117</f>
        <v>0</v>
      </c>
      <c r="BC117" s="2121" t="n">
        <f aca="false">'03.24 по датам'!BC117</f>
        <v>0</v>
      </c>
      <c r="BD117" s="2121" t="n">
        <f aca="false">'03.24 по датам'!BD117</f>
        <v>0</v>
      </c>
      <c r="BE117" s="2121" t="n">
        <f aca="false">'03.24 по датам'!BE117</f>
        <v>0</v>
      </c>
      <c r="BF117" s="2121" t="n">
        <f aca="false">'03.24 по датам'!BF117</f>
        <v>0</v>
      </c>
      <c r="BG117" s="2121" t="n">
        <f aca="false">'03.24 по датам'!BG117</f>
        <v>0</v>
      </c>
      <c r="BH117" s="2121" t="n">
        <f aca="false">'03.24 по датам'!BH117</f>
        <v>0</v>
      </c>
      <c r="BI117" s="2121" t="n">
        <f aca="false">'03.24 по датам'!BI117</f>
        <v>0</v>
      </c>
      <c r="BJ117" s="2121" t="n">
        <f aca="false">'03.24 по датам'!BJ117</f>
        <v>0</v>
      </c>
      <c r="BK117" s="2121" t="n">
        <f aca="false">'03.24 по датам'!BK117</f>
        <v>0</v>
      </c>
      <c r="BL117" s="2121" t="n">
        <f aca="false">'03.24 по датам'!BL117</f>
        <v>0</v>
      </c>
      <c r="BM117" s="2121" t="n">
        <f aca="false">'03.24 по датам'!BM117</f>
        <v>0</v>
      </c>
      <c r="BN117" s="2121" t="n">
        <f aca="false">'03.24 по датам'!BN117</f>
        <v>0</v>
      </c>
      <c r="BO117" s="2121" t="n">
        <f aca="false">'03.24 по датам'!BO117</f>
        <v>0</v>
      </c>
      <c r="BP117" s="2121" t="n">
        <f aca="false">'03.24 по датам'!BP117</f>
        <v>0</v>
      </c>
      <c r="BQ117" s="2122" t="n">
        <f aca="false">'03.24 по датам'!BQ117</f>
        <v>0</v>
      </c>
      <c r="BR117" s="2115"/>
      <c r="BS117" s="2116"/>
      <c r="BT117" s="2117"/>
      <c r="BU117" s="2118" t="n">
        <f aca="false">COUNTIF(AU118:BT118,"&gt;"&amp;0)</f>
        <v>3</v>
      </c>
      <c r="BV117" s="2119"/>
      <c r="BW117" s="2124" t="n">
        <f aca="false">'03.24 по датам'!BW117</f>
        <v>0</v>
      </c>
      <c r="BX117" s="2121" t="n">
        <f aca="false">'03.24 по датам'!BX117</f>
        <v>0</v>
      </c>
      <c r="BY117" s="2121" t="n">
        <f aca="false">'03.24 по датам'!BY117</f>
        <v>0</v>
      </c>
      <c r="BZ117" s="2121" t="n">
        <f aca="false">'03.24 по датам'!BZ117</f>
        <v>0</v>
      </c>
      <c r="CA117" s="2121" t="n">
        <f aca="false">'03.24 по датам'!CA117</f>
        <v>0</v>
      </c>
      <c r="CB117" s="2121" t="n">
        <f aca="false">'03.24 по датам'!CB117</f>
        <v>0</v>
      </c>
      <c r="CC117" s="2121" t="n">
        <f aca="false">'03.24 по датам'!CC117</f>
        <v>0</v>
      </c>
      <c r="CD117" s="2121" t="n">
        <f aca="false">'03.24 по датам'!CD117</f>
        <v>0</v>
      </c>
      <c r="CE117" s="2121" t="n">
        <f aca="false">'03.24 по датам'!CE117</f>
        <v>0</v>
      </c>
      <c r="CF117" s="2121" t="n">
        <f aca="false">'03.24 по датам'!CF117</f>
        <v>0</v>
      </c>
      <c r="CG117" s="2121" t="n">
        <f aca="false">'03.24 по датам'!CG117</f>
        <v>0</v>
      </c>
      <c r="CH117" s="2121" t="n">
        <f aca="false">'03.24 по датам'!CH117</f>
        <v>0</v>
      </c>
      <c r="CI117" s="2122" t="n">
        <f aca="false">'03.24 по датам'!CI117</f>
        <v>0</v>
      </c>
      <c r="CJ117" s="2115"/>
      <c r="CK117" s="2116"/>
      <c r="CL117" s="2117"/>
      <c r="CM117" s="2118" t="n">
        <f aca="false">COUNTIF(BW118:CL118,"&gt;"&amp;0)</f>
        <v>0</v>
      </c>
      <c r="CN117" s="2119"/>
      <c r="CO117" s="2119" t="n">
        <f aca="false">AA117+AS117+BU117+CM117</f>
        <v>6</v>
      </c>
      <c r="CP117" s="2119"/>
      <c r="CQ117" s="2150" t="n">
        <f aca="false">'03.24 по датам'!CQ117</f>
        <v>0</v>
      </c>
      <c r="CR117" s="2150" t="n">
        <f aca="false">'03.24 по датам'!CR117</f>
        <v>0</v>
      </c>
      <c r="CS117" s="2150" t="n">
        <f aca="false">'03.24 по датам'!CS117</f>
        <v>0</v>
      </c>
      <c r="CT117" s="2150" t="n">
        <f aca="false">'03.24 по датам'!CT117</f>
        <v>0</v>
      </c>
      <c r="CU117" s="2150" t="n">
        <f aca="false">'03.24 по датам'!CU117</f>
        <v>0</v>
      </c>
      <c r="CV117" s="2150" t="n">
        <f aca="false">'03.24 по датам'!CV117</f>
        <v>0</v>
      </c>
      <c r="CW117" s="2150" t="n">
        <f aca="false">'03.24 по датам'!CW117</f>
        <v>0</v>
      </c>
      <c r="CX117" s="2150" t="n">
        <f aca="false">'03.24 по датам'!CX117</f>
        <v>0</v>
      </c>
      <c r="CY117" s="2150" t="n">
        <f aca="false">'03.24 по датам'!CY117</f>
        <v>0</v>
      </c>
      <c r="CZ117" s="2150" t="n">
        <f aca="false">'03.24 по датам'!CZ117</f>
        <v>0</v>
      </c>
      <c r="DA117" s="2150" t="n">
        <f aca="false">'03.24 по датам'!DA117</f>
        <v>0</v>
      </c>
      <c r="DB117" s="2150" t="n">
        <f aca="false">'03.24 по датам'!DB117</f>
        <v>0</v>
      </c>
      <c r="DC117" s="2289" t="n">
        <f aca="false">'03.24 по датам'!DC117</f>
        <v>0</v>
      </c>
      <c r="DD117" s="2130"/>
      <c r="DE117" s="2131"/>
      <c r="DF117" s="2262"/>
      <c r="DG117" s="2125" t="n">
        <f aca="false">SUBTOTAL(9,CQ119:DF119)</f>
        <v>0</v>
      </c>
      <c r="DH117" s="2126"/>
      <c r="DI117" s="2124" t="n">
        <f aca="false">'03.24 по датам'!DI117</f>
        <v>0</v>
      </c>
      <c r="DJ117" s="2150" t="n">
        <f aca="false">'03.24 по датам'!DJ117</f>
        <v>0</v>
      </c>
      <c r="DK117" s="2150" t="n">
        <f aca="false">'03.24 по датам'!DK117</f>
        <v>0</v>
      </c>
      <c r="DL117" s="2150" t="n">
        <f aca="false">'03.24 по датам'!DL117</f>
        <v>0</v>
      </c>
      <c r="DM117" s="2150" t="n">
        <f aca="false">'03.24 по датам'!DM117</f>
        <v>0</v>
      </c>
      <c r="DN117" s="2150" t="n">
        <f aca="false">'03.24 по датам'!DN117</f>
        <v>0</v>
      </c>
      <c r="DO117" s="2150" t="n">
        <f aca="false">'03.24 по датам'!DO117</f>
        <v>0</v>
      </c>
      <c r="DP117" s="2150" t="n">
        <f aca="false">'03.24 по датам'!DP117</f>
        <v>0</v>
      </c>
      <c r="DQ117" s="2150" t="n">
        <f aca="false">'03.24 по датам'!DQ117</f>
        <v>0</v>
      </c>
      <c r="DR117" s="2150" t="n">
        <f aca="false">'03.24 по датам'!DR117</f>
        <v>0</v>
      </c>
      <c r="DS117" s="2150" t="n">
        <f aca="false">'03.24 по датам'!DS117</f>
        <v>0</v>
      </c>
      <c r="DT117" s="2150" t="n">
        <f aca="false">'03.24 по датам'!DT117</f>
        <v>0</v>
      </c>
      <c r="DU117" s="2289" t="n">
        <f aca="false">'03.24 по датам'!DU117</f>
        <v>0</v>
      </c>
      <c r="DV117" s="2130"/>
      <c r="DW117" s="2131"/>
      <c r="DX117" s="2262"/>
      <c r="DY117" s="2125" t="n">
        <f aca="false">COUNTIF(DI118:DX118,"&gt;"&amp;0)</f>
        <v>0</v>
      </c>
      <c r="DZ117" s="2126"/>
      <c r="EA117" s="2121" t="n">
        <f aca="false">'03.24 по датам'!EA117</f>
        <v>0</v>
      </c>
      <c r="EB117" s="2150" t="n">
        <f aca="false">'03.24 по датам'!EB117</f>
        <v>0</v>
      </c>
      <c r="EC117" s="2121" t="n">
        <f aca="false">'03.24 по датам'!EC117</f>
        <v>0</v>
      </c>
      <c r="ED117" s="2121" t="n">
        <f aca="false">'03.24 по датам'!ED117</f>
        <v>0</v>
      </c>
      <c r="EE117" s="2121" t="n">
        <f aca="false">'03.24 по датам'!EE117</f>
        <v>0</v>
      </c>
      <c r="EF117" s="2121" t="n">
        <f aca="false">'03.24 по датам'!EF117</f>
        <v>0</v>
      </c>
      <c r="EG117" s="2121" t="n">
        <f aca="false">'03.24 по датам'!EG117</f>
        <v>0</v>
      </c>
      <c r="EH117" s="2121" t="n">
        <f aca="false">'03.24 по датам'!EH117</f>
        <v>0</v>
      </c>
      <c r="EI117" s="2121" t="n">
        <f aca="false">'03.24 по датам'!EI117</f>
        <v>0</v>
      </c>
      <c r="EJ117" s="2121" t="n">
        <f aca="false">'03.24 по датам'!EJ117</f>
        <v>0</v>
      </c>
      <c r="EK117" s="2121" t="n">
        <f aca="false">'03.24 по датам'!EK117</f>
        <v>0</v>
      </c>
      <c r="EL117" s="2121" t="n">
        <f aca="false">'03.24 по датам'!EL117</f>
        <v>0</v>
      </c>
      <c r="EM117" s="2121" t="n">
        <f aca="false">'03.24 по датам'!EM117</f>
        <v>0</v>
      </c>
      <c r="EN117" s="2121" t="n">
        <f aca="false">'03.24 по датам'!EN117</f>
        <v>0</v>
      </c>
      <c r="EO117" s="2121" t="n">
        <f aca="false">'03.24 по датам'!EO117</f>
        <v>0</v>
      </c>
      <c r="EP117" s="2121" t="n">
        <f aca="false">'03.24 по датам'!EP117</f>
        <v>0</v>
      </c>
      <c r="EQ117" s="2121" t="n">
        <f aca="false">'03.24 по датам'!EQ117</f>
        <v>0</v>
      </c>
      <c r="ER117" s="2121" t="n">
        <f aca="false">'03.24 по датам'!ER117</f>
        <v>0</v>
      </c>
      <c r="ES117" s="2121" t="n">
        <f aca="false">'03.24 по датам'!ES117</f>
        <v>0</v>
      </c>
      <c r="ET117" s="2121" t="n">
        <f aca="false">'03.24 по датам'!ET117</f>
        <v>0</v>
      </c>
      <c r="EU117" s="2121" t="n">
        <f aca="false">'03.24 по датам'!EU117</f>
        <v>0</v>
      </c>
      <c r="EV117" s="2121" t="n">
        <f aca="false">'03.24 по датам'!EV117</f>
        <v>0</v>
      </c>
      <c r="EW117" s="2121" t="n">
        <f aca="false">'03.24 по датам'!EW117</f>
        <v>0</v>
      </c>
      <c r="EX117" s="2121" t="n">
        <f aca="false">'03.24 по датам'!EX117</f>
        <v>0</v>
      </c>
      <c r="EY117" s="2122" t="n">
        <f aca="false">'03.24 по датам'!EY117</f>
        <v>0</v>
      </c>
      <c r="EZ117" s="2115"/>
      <c r="FA117" s="2116"/>
      <c r="FB117" s="2117"/>
      <c r="FC117" s="2125" t="n">
        <f aca="false">COUNTIF(EA118:FB118,"&gt;"&amp;0)</f>
        <v>0</v>
      </c>
      <c r="FD117" s="2126"/>
      <c r="FE117" s="2121" t="n">
        <f aca="false">'03.24 по датам'!FE117</f>
        <v>0</v>
      </c>
      <c r="FF117" s="2121" t="n">
        <f aca="false">'03.24 по датам'!FF117</f>
        <v>0</v>
      </c>
      <c r="FG117" s="2121" t="n">
        <f aca="false">'03.24 по датам'!FG117</f>
        <v>0</v>
      </c>
      <c r="FH117" s="2121" t="n">
        <f aca="false">'03.24 по датам'!FH117</f>
        <v>0</v>
      </c>
      <c r="FI117" s="2121" t="n">
        <f aca="false">'03.24 по датам'!FI117</f>
        <v>0</v>
      </c>
      <c r="FJ117" s="2121" t="n">
        <f aca="false">'03.24 по датам'!FJ117</f>
        <v>0</v>
      </c>
      <c r="FK117" s="2121" t="n">
        <f aca="false">'03.24 по датам'!FK117</f>
        <v>0</v>
      </c>
      <c r="FL117" s="2121" t="n">
        <f aca="false">'03.24 по датам'!FL117</f>
        <v>0</v>
      </c>
      <c r="FM117" s="2121" t="n">
        <f aca="false">'03.24 по датам'!FM117</f>
        <v>0</v>
      </c>
      <c r="FN117" s="2122" t="n">
        <f aca="false">'03.24 по датам'!FN117</f>
        <v>0</v>
      </c>
      <c r="FO117" s="2115"/>
      <c r="FP117" s="2116"/>
      <c r="FQ117" s="2117"/>
      <c r="FR117" s="2125" t="n">
        <f aca="false">COUNTIF(FE118:FQ118,"&gt;"&amp;0)</f>
        <v>0</v>
      </c>
      <c r="FS117" s="2126"/>
      <c r="FT117" s="2277"/>
      <c r="FU117" s="2128"/>
      <c r="FV117" s="2128"/>
      <c r="FW117" s="2128"/>
      <c r="FX117" s="2128"/>
      <c r="FY117" s="2128"/>
      <c r="FZ117" s="2128"/>
      <c r="GA117" s="2128"/>
      <c r="GB117" s="2128"/>
      <c r="GC117" s="2128"/>
      <c r="GD117" s="2128"/>
      <c r="GE117" s="2128"/>
      <c r="GF117" s="2128"/>
      <c r="GG117" s="2128"/>
      <c r="GH117" s="2128"/>
      <c r="GI117" s="2128"/>
      <c r="GJ117" s="2128"/>
      <c r="GK117" s="2128"/>
      <c r="GL117" s="2128"/>
      <c r="GM117" s="2128"/>
      <c r="GN117" s="2128"/>
      <c r="GO117" s="2128"/>
      <c r="GP117" s="2128"/>
      <c r="GQ117" s="2128"/>
      <c r="GR117" s="2128"/>
      <c r="GS117" s="2129"/>
      <c r="GT117" s="2130"/>
      <c r="GU117" s="2131"/>
      <c r="GV117" s="2117"/>
      <c r="GW117" s="2132" t="n">
        <f aca="false">SUBTOTAL(9,FT119:GV119)</f>
        <v>0</v>
      </c>
      <c r="GX117" s="2119" t="n">
        <f aca="false">SUBTOTAL(9,FT119:GV119)</f>
        <v>0</v>
      </c>
      <c r="GY117" s="2133"/>
      <c r="GZ117" s="2134" t="n">
        <f aca="false">'03.24 по датам'!GZ117</f>
        <v>0</v>
      </c>
      <c r="HA117" s="2135" t="n">
        <f aca="false">'03.24 по датам'!HA117</f>
        <v>0</v>
      </c>
      <c r="HB117" s="2158"/>
      <c r="HC117" s="2137"/>
      <c r="HD117" s="2261" t="n">
        <f aca="false">'03.24 по датам'!HD117</f>
        <v>0</v>
      </c>
      <c r="HE117" s="2136"/>
      <c r="HF117" s="2139"/>
      <c r="HG117" s="2124"/>
      <c r="HH117" s="2124"/>
      <c r="HI117" s="2141"/>
      <c r="HJ117" s="2128"/>
      <c r="HK117" s="2128"/>
      <c r="HL117" s="2128"/>
      <c r="HM117" s="2128"/>
      <c r="HN117" s="2128"/>
      <c r="HO117" s="2128"/>
      <c r="HP117" s="2128"/>
      <c r="HQ117" s="2128"/>
      <c r="HR117" s="2128"/>
      <c r="HS117" s="2128"/>
      <c r="HT117" s="2128"/>
      <c r="HU117" s="2128"/>
      <c r="HV117" s="2128"/>
      <c r="HW117" s="2128"/>
      <c r="HX117" s="2128"/>
      <c r="HY117" s="2128"/>
      <c r="HZ117" s="2129"/>
      <c r="IA117" s="2130"/>
      <c r="IB117" s="2131"/>
      <c r="IC117" s="2117"/>
      <c r="ID117" s="2118" t="n">
        <f aca="false">SUBTOTAL(9,HG119:IC119)</f>
        <v>0</v>
      </c>
      <c r="IE117" s="2142"/>
      <c r="IF117" s="2143" t="n">
        <f aca="false">'03.24 по датам'!IF117</f>
        <v>0</v>
      </c>
      <c r="IG117" s="2143" t="n">
        <f aca="false">'03.24 по датам'!IG117</f>
        <v>0</v>
      </c>
      <c r="IH117" s="2144" t="n">
        <f aca="false">'03.24 по датам'!IH117</f>
        <v>0</v>
      </c>
      <c r="II117" s="2145"/>
      <c r="IJ117" s="2146"/>
      <c r="IK117" s="2147" t="n">
        <f aca="false">SUBTOTAL(9,IF119:IJ119)</f>
        <v>0</v>
      </c>
      <c r="IL117" s="2148"/>
      <c r="IM117" s="2149" t="n">
        <f aca="false">'03.24 по датам'!IM117</f>
        <v>0</v>
      </c>
      <c r="IN117" s="2150" t="n">
        <f aca="false">'03.24 по датам'!IN117</f>
        <v>0</v>
      </c>
      <c r="IO117" s="2151" t="n">
        <f aca="false">'03.24 по датам'!IO117</f>
        <v>0</v>
      </c>
      <c r="IP117" s="2151" t="n">
        <f aca="false">'03.24 по датам'!IP117</f>
        <v>0</v>
      </c>
      <c r="IQ117" s="2151" t="n">
        <f aca="false">'03.24 по датам'!IQ117</f>
        <v>0</v>
      </c>
      <c r="IR117" s="2151" t="n">
        <f aca="false">'03.24 по датам'!IR117</f>
        <v>0</v>
      </c>
      <c r="IS117" s="2151" t="n">
        <f aca="false">'03.24 по датам'!IS117</f>
        <v>0</v>
      </c>
      <c r="IT117" s="2151" t="n">
        <f aca="false">'03.24 по датам'!IT117</f>
        <v>0</v>
      </c>
      <c r="IU117" s="2151" t="n">
        <f aca="false">'03.24 по датам'!IU117</f>
        <v>0</v>
      </c>
      <c r="IV117" s="2152" t="n">
        <f aca="false">'03.24 по датам'!IV117</f>
        <v>0</v>
      </c>
      <c r="IW117" s="2153"/>
      <c r="IX117" s="2154"/>
      <c r="IY117" s="2155"/>
      <c r="IZ117" s="2118" t="n">
        <f aca="false">SUBTOTAL(3,IM117:IY117)</f>
        <v>10</v>
      </c>
      <c r="JA117" s="2156"/>
      <c r="JB117" s="2157" t="n">
        <f aca="false">'03.24 по датам'!JB117</f>
        <v>0</v>
      </c>
      <c r="JC117" s="2158"/>
      <c r="JD117" s="2159" t="n">
        <f aca="false">'03.24 по датам'!JD117</f>
        <v>0</v>
      </c>
      <c r="JE117" s="2160"/>
      <c r="JF117" s="2161"/>
      <c r="JG117" s="2263" t="n">
        <f aca="false">'03.24 по датам'!JG117</f>
        <v>0</v>
      </c>
      <c r="JH117" s="2263" t="n">
        <f aca="false">'03.24 по датам'!JH117</f>
        <v>0</v>
      </c>
      <c r="JI117" s="2162" t="n">
        <f aca="false">'03.24 по датам'!JI117</f>
        <v>0</v>
      </c>
      <c r="JJ117" s="2163" t="n">
        <f aca="false">'03.24 по датам'!JJ117</f>
        <v>0</v>
      </c>
      <c r="JK117" s="2281"/>
      <c r="JL117" s="2165"/>
      <c r="JM117" s="2107"/>
      <c r="JN117" s="2108"/>
      <c r="JO117" s="2256"/>
      <c r="JP117" s="2166"/>
      <c r="JQ117" s="2167"/>
      <c r="JR117" s="2168"/>
    </row>
    <row r="118" customFormat="false" ht="11.25" hidden="false" customHeight="true" outlineLevel="0" collapsed="false">
      <c r="A118" s="2056"/>
      <c r="B118" s="2169" t="s">
        <v>661</v>
      </c>
      <c r="C118" s="2179" t="n">
        <f aca="false">'03.24 по датам'!C118</f>
        <v>40</v>
      </c>
      <c r="D118" s="2179" t="n">
        <f aca="false">'03.24 по датам'!D118</f>
        <v>40</v>
      </c>
      <c r="E118" s="2179" t="n">
        <f aca="false">'03.24 по датам'!E118</f>
        <v>35</v>
      </c>
      <c r="F118" s="2179" t="n">
        <f aca="false">'03.24 по датам'!F118</f>
        <v>0</v>
      </c>
      <c r="G118" s="2177" t="n">
        <f aca="false">'03.24 по датам'!G118</f>
        <v>0</v>
      </c>
      <c r="H118" s="2177" t="n">
        <f aca="false">'03.24 по датам'!H118</f>
        <v>0</v>
      </c>
      <c r="I118" s="2177" t="n">
        <f aca="false">'03.24 по датам'!I118</f>
        <v>0</v>
      </c>
      <c r="J118" s="2177" t="n">
        <f aca="false">'03.24 по датам'!J118</f>
        <v>0</v>
      </c>
      <c r="K118" s="2177" t="n">
        <f aca="false">'03.24 по датам'!K118</f>
        <v>0</v>
      </c>
      <c r="L118" s="2177" t="n">
        <f aca="false">'03.24 по датам'!L118</f>
        <v>0</v>
      </c>
      <c r="M118" s="2177" t="n">
        <f aca="false">'03.24 по датам'!M118</f>
        <v>0</v>
      </c>
      <c r="N118" s="2177" t="n">
        <f aca="false">'03.24 по датам'!N118</f>
        <v>0</v>
      </c>
      <c r="O118" s="2177" t="n">
        <f aca="false">'03.24 по датам'!O118</f>
        <v>0</v>
      </c>
      <c r="P118" s="2177" t="n">
        <f aca="false">'03.24 по датам'!P118</f>
        <v>0</v>
      </c>
      <c r="Q118" s="2177" t="n">
        <f aca="false">'03.24 по датам'!Q118</f>
        <v>0</v>
      </c>
      <c r="R118" s="2177" t="n">
        <f aca="false">'03.24 по датам'!R118</f>
        <v>0</v>
      </c>
      <c r="S118" s="2177" t="n">
        <f aca="false">'03.24 по датам'!S118</f>
        <v>0</v>
      </c>
      <c r="T118" s="2177" t="n">
        <f aca="false">'03.24 по датам'!T118</f>
        <v>0</v>
      </c>
      <c r="U118" s="2177" t="n">
        <f aca="false">'03.24 по датам'!U118</f>
        <v>0</v>
      </c>
      <c r="V118" s="2177" t="n">
        <f aca="false">'03.24 по датам'!V118</f>
        <v>0</v>
      </c>
      <c r="W118" s="2178" t="n">
        <f aca="false">'03.24 по датам'!W118</f>
        <v>0</v>
      </c>
      <c r="X118" s="2171"/>
      <c r="Y118" s="2172"/>
      <c r="Z118" s="2173"/>
      <c r="AA118" s="2174" t="n">
        <f aca="false">SUBTOTAL(9,C118:Z118)</f>
        <v>115</v>
      </c>
      <c r="AB118" s="2175" t="n">
        <f aca="false">AA118+AB114</f>
        <v>580</v>
      </c>
      <c r="AC118" s="2176" t="n">
        <f aca="false">'03.24 по датам'!AC118</f>
        <v>0</v>
      </c>
      <c r="AD118" s="2176" t="n">
        <f aca="false">'03.24 по датам'!AD118</f>
        <v>0</v>
      </c>
      <c r="AE118" s="2177" t="n">
        <f aca="false">'03.24 по датам'!AE118</f>
        <v>0</v>
      </c>
      <c r="AF118" s="2177" t="n">
        <f aca="false">'03.24 по датам'!AF118</f>
        <v>0</v>
      </c>
      <c r="AG118" s="2177" t="n">
        <f aca="false">'03.24 по датам'!AG118</f>
        <v>0</v>
      </c>
      <c r="AH118" s="2177" t="n">
        <f aca="false">'03.24 по датам'!AH118</f>
        <v>0</v>
      </c>
      <c r="AI118" s="2177" t="n">
        <f aca="false">'03.24 по датам'!AI118</f>
        <v>0</v>
      </c>
      <c r="AJ118" s="2177" t="n">
        <f aca="false">'03.24 по датам'!AJ118</f>
        <v>0</v>
      </c>
      <c r="AK118" s="2177" t="n">
        <f aca="false">'03.24 по датам'!AK118</f>
        <v>0</v>
      </c>
      <c r="AL118" s="2177" t="n">
        <f aca="false">'03.24 по датам'!AL118</f>
        <v>0</v>
      </c>
      <c r="AM118" s="2177" t="n">
        <f aca="false">'03.24 по датам'!AM118</f>
        <v>0</v>
      </c>
      <c r="AN118" s="2177" t="n">
        <f aca="false">'03.24 по датам'!AN118</f>
        <v>0</v>
      </c>
      <c r="AO118" s="2178" t="n">
        <f aca="false">'03.24 по датам'!AO118</f>
        <v>0</v>
      </c>
      <c r="AP118" s="2171"/>
      <c r="AQ118" s="2172"/>
      <c r="AR118" s="2173"/>
      <c r="AS118" s="2174" t="n">
        <f aca="false">SUBTOTAL(9,AC118:AR118)</f>
        <v>0</v>
      </c>
      <c r="AT118" s="2175" t="n">
        <f aca="false">AS118+AT114</f>
        <v>0</v>
      </c>
      <c r="AU118" s="2176" t="n">
        <f aca="false">'03.24 по датам'!AU118</f>
        <v>35</v>
      </c>
      <c r="AV118" s="2176" t="n">
        <f aca="false">'03.24 по датам'!AV118</f>
        <v>20.8</v>
      </c>
      <c r="AW118" s="2179" t="n">
        <f aca="false">'03.24 по датам'!AW118</f>
        <v>20.3</v>
      </c>
      <c r="AX118" s="2177" t="n">
        <f aca="false">'03.24 по датам'!AX118</f>
        <v>0</v>
      </c>
      <c r="AY118" s="2177" t="n">
        <f aca="false">'03.24 по датам'!AY118</f>
        <v>0</v>
      </c>
      <c r="AZ118" s="2177" t="n">
        <f aca="false">'03.24 по датам'!AZ118</f>
        <v>0</v>
      </c>
      <c r="BA118" s="2177" t="n">
        <f aca="false">'03.24 по датам'!BA118</f>
        <v>0</v>
      </c>
      <c r="BB118" s="2177" t="n">
        <f aca="false">'03.24 по датам'!BB118</f>
        <v>0</v>
      </c>
      <c r="BC118" s="2177" t="n">
        <f aca="false">'03.24 по датам'!BC118</f>
        <v>0</v>
      </c>
      <c r="BD118" s="2177" t="n">
        <f aca="false">'03.24 по датам'!BD118</f>
        <v>0</v>
      </c>
      <c r="BE118" s="2177" t="n">
        <f aca="false">'03.24 по датам'!BE118</f>
        <v>0</v>
      </c>
      <c r="BF118" s="2177" t="n">
        <f aca="false">'03.24 по датам'!BF118</f>
        <v>0</v>
      </c>
      <c r="BG118" s="2177" t="n">
        <f aca="false">'03.24 по датам'!BG118</f>
        <v>0</v>
      </c>
      <c r="BH118" s="2177" t="n">
        <f aca="false">'03.24 по датам'!BH118</f>
        <v>0</v>
      </c>
      <c r="BI118" s="2177" t="n">
        <f aca="false">'03.24 по датам'!BI118</f>
        <v>0</v>
      </c>
      <c r="BJ118" s="2177" t="n">
        <f aca="false">'03.24 по датам'!BJ118</f>
        <v>0</v>
      </c>
      <c r="BK118" s="2177" t="n">
        <f aca="false">'03.24 по датам'!BK118</f>
        <v>0</v>
      </c>
      <c r="BL118" s="2177" t="n">
        <f aca="false">'03.24 по датам'!BL118</f>
        <v>0</v>
      </c>
      <c r="BM118" s="2177" t="n">
        <f aca="false">'03.24 по датам'!BM118</f>
        <v>0</v>
      </c>
      <c r="BN118" s="2177" t="n">
        <f aca="false">'03.24 по датам'!BN118</f>
        <v>0</v>
      </c>
      <c r="BO118" s="2177" t="n">
        <f aca="false">'03.24 по датам'!BO118</f>
        <v>0</v>
      </c>
      <c r="BP118" s="2177" t="n">
        <f aca="false">'03.24 по датам'!BP118</f>
        <v>0</v>
      </c>
      <c r="BQ118" s="2178" t="n">
        <f aca="false">'03.24 по датам'!BQ118</f>
        <v>0</v>
      </c>
      <c r="BR118" s="2171"/>
      <c r="BS118" s="2172"/>
      <c r="BT118" s="2173"/>
      <c r="BU118" s="2174" t="n">
        <f aca="false">SUBTOTAL(9,AU118:BT118)</f>
        <v>76.1</v>
      </c>
      <c r="BV118" s="2175" t="n">
        <f aca="false">BU118+BV114</f>
        <v>381.4</v>
      </c>
      <c r="BW118" s="2180" t="n">
        <f aca="false">'03.24 по датам'!BW118</f>
        <v>0</v>
      </c>
      <c r="BX118" s="2177" t="n">
        <f aca="false">'03.24 по датам'!BX118</f>
        <v>0</v>
      </c>
      <c r="BY118" s="2177" t="n">
        <f aca="false">'03.24 по датам'!BY118</f>
        <v>0</v>
      </c>
      <c r="BZ118" s="2177" t="n">
        <f aca="false">'03.24 по датам'!BZ118</f>
        <v>0</v>
      </c>
      <c r="CA118" s="2177" t="n">
        <f aca="false">'03.24 по датам'!CA118</f>
        <v>0</v>
      </c>
      <c r="CB118" s="2177" t="n">
        <f aca="false">'03.24 по датам'!CB118</f>
        <v>0</v>
      </c>
      <c r="CC118" s="2177" t="n">
        <f aca="false">'03.24 по датам'!CC118</f>
        <v>0</v>
      </c>
      <c r="CD118" s="2177" t="n">
        <f aca="false">'03.24 по датам'!CD118</f>
        <v>0</v>
      </c>
      <c r="CE118" s="2177" t="n">
        <f aca="false">'03.24 по датам'!CE118</f>
        <v>0</v>
      </c>
      <c r="CF118" s="2177" t="n">
        <f aca="false">'03.24 по датам'!CF118</f>
        <v>0</v>
      </c>
      <c r="CG118" s="2177" t="n">
        <f aca="false">'03.24 по датам'!CG118</f>
        <v>0</v>
      </c>
      <c r="CH118" s="2177" t="n">
        <f aca="false">'03.24 по датам'!CH118</f>
        <v>0</v>
      </c>
      <c r="CI118" s="2178" t="n">
        <f aca="false">'03.24 по датам'!CI118</f>
        <v>0</v>
      </c>
      <c r="CJ118" s="2171"/>
      <c r="CK118" s="2172"/>
      <c r="CL118" s="2173"/>
      <c r="CM118" s="2174" t="n">
        <f aca="false">SUBTOTAL(9,BW118:CL118)</f>
        <v>0</v>
      </c>
      <c r="CN118" s="2175" t="n">
        <f aca="false">CM118+CN114</f>
        <v>0</v>
      </c>
      <c r="CO118" s="2175" t="n">
        <f aca="false">AA118+AS118+BU118+CM118</f>
        <v>191.1</v>
      </c>
      <c r="CP118" s="2175" t="n">
        <f aca="false">CO118+CP114</f>
        <v>961.4</v>
      </c>
      <c r="CQ118" s="2204" t="n">
        <f aca="false">'03.24 по датам'!CQ118</f>
        <v>0</v>
      </c>
      <c r="CR118" s="2204" t="n">
        <f aca="false">'03.24 по датам'!CR118</f>
        <v>0</v>
      </c>
      <c r="CS118" s="2204" t="n">
        <f aca="false">'03.24 по датам'!CS118</f>
        <v>0</v>
      </c>
      <c r="CT118" s="2204" t="n">
        <f aca="false">'03.24 по датам'!CT118</f>
        <v>0</v>
      </c>
      <c r="CU118" s="2204" t="n">
        <f aca="false">'03.24 по датам'!CU118</f>
        <v>0</v>
      </c>
      <c r="CV118" s="2204" t="n">
        <f aca="false">'03.24 по датам'!CV118</f>
        <v>0</v>
      </c>
      <c r="CW118" s="2204" t="n">
        <f aca="false">'03.24 по датам'!CW118</f>
        <v>0</v>
      </c>
      <c r="CX118" s="2204" t="n">
        <f aca="false">'03.24 по датам'!CX118</f>
        <v>0</v>
      </c>
      <c r="CY118" s="2204" t="n">
        <f aca="false">'03.24 по датам'!CY118</f>
        <v>0</v>
      </c>
      <c r="CZ118" s="2204" t="n">
        <f aca="false">'03.24 по датам'!CZ118</f>
        <v>0</v>
      </c>
      <c r="DA118" s="2204" t="n">
        <f aca="false">'03.24 по датам'!DA118</f>
        <v>0</v>
      </c>
      <c r="DB118" s="2204" t="n">
        <f aca="false">'03.24 по датам'!DB118</f>
        <v>0</v>
      </c>
      <c r="DC118" s="2290" t="n">
        <f aca="false">'03.24 по датам'!DC118</f>
        <v>0</v>
      </c>
      <c r="DD118" s="2186"/>
      <c r="DE118" s="2187"/>
      <c r="DF118" s="2267"/>
      <c r="DG118" s="2181" t="n">
        <f aca="false">SUBTOTAL(9,CQ118:DF118)</f>
        <v>0</v>
      </c>
      <c r="DH118" s="2182" t="n">
        <f aca="false">DG118:DG118+IF($B114:$B114=2,0,DH114:DH114)</f>
        <v>0</v>
      </c>
      <c r="DI118" s="2180" t="n">
        <f aca="false">'03.24 по датам'!DI118</f>
        <v>0</v>
      </c>
      <c r="DJ118" s="2204" t="n">
        <f aca="false">'03.24 по датам'!DJ118</f>
        <v>0</v>
      </c>
      <c r="DK118" s="2204" t="n">
        <f aca="false">'03.24 по датам'!DK118</f>
        <v>0</v>
      </c>
      <c r="DL118" s="2204" t="n">
        <f aca="false">'03.24 по датам'!DL118</f>
        <v>0</v>
      </c>
      <c r="DM118" s="2204" t="n">
        <f aca="false">'03.24 по датам'!DM118</f>
        <v>0</v>
      </c>
      <c r="DN118" s="2204" t="n">
        <f aca="false">'03.24 по датам'!DN118</f>
        <v>0</v>
      </c>
      <c r="DO118" s="2204" t="n">
        <f aca="false">'03.24 по датам'!DO118</f>
        <v>0</v>
      </c>
      <c r="DP118" s="2204" t="n">
        <f aca="false">'03.24 по датам'!DP118</f>
        <v>0</v>
      </c>
      <c r="DQ118" s="2204" t="n">
        <f aca="false">'03.24 по датам'!DQ118</f>
        <v>0</v>
      </c>
      <c r="DR118" s="2204" t="n">
        <f aca="false">'03.24 по датам'!DR118</f>
        <v>0</v>
      </c>
      <c r="DS118" s="2204" t="n">
        <f aca="false">'03.24 по датам'!DS118</f>
        <v>0</v>
      </c>
      <c r="DT118" s="2204" t="n">
        <f aca="false">'03.24 по датам'!DT118</f>
        <v>0</v>
      </c>
      <c r="DU118" s="2290" t="n">
        <f aca="false">'03.24 по датам'!DU118</f>
        <v>0</v>
      </c>
      <c r="DV118" s="2186"/>
      <c r="DW118" s="2187"/>
      <c r="DX118" s="2267"/>
      <c r="DY118" s="2181" t="n">
        <f aca="false">SUBTOTAL(9,DI118:DX118)</f>
        <v>0</v>
      </c>
      <c r="DZ118" s="2182" t="n">
        <f aca="false">DY118:DY118+IF($B114:$B114=2,0,DZ114:DZ114)</f>
        <v>0</v>
      </c>
      <c r="EA118" s="2177" t="n">
        <f aca="false">'03.24 по датам'!EA118</f>
        <v>0</v>
      </c>
      <c r="EB118" s="2177" t="n">
        <f aca="false">'03.24 по датам'!EB118</f>
        <v>0</v>
      </c>
      <c r="EC118" s="2177" t="n">
        <f aca="false">'03.24 по датам'!EC118</f>
        <v>0</v>
      </c>
      <c r="ED118" s="2177" t="n">
        <f aca="false">'03.24 по датам'!ED118</f>
        <v>0</v>
      </c>
      <c r="EE118" s="2177" t="n">
        <f aca="false">'03.24 по датам'!EE118</f>
        <v>0</v>
      </c>
      <c r="EF118" s="2177" t="n">
        <f aca="false">'03.24 по датам'!EF118</f>
        <v>0</v>
      </c>
      <c r="EG118" s="2177" t="n">
        <f aca="false">'03.24 по датам'!EG118</f>
        <v>0</v>
      </c>
      <c r="EH118" s="2177" t="n">
        <f aca="false">'03.24 по датам'!EH118</f>
        <v>0</v>
      </c>
      <c r="EI118" s="2177" t="n">
        <f aca="false">'03.24 по датам'!EI118</f>
        <v>0</v>
      </c>
      <c r="EJ118" s="2177" t="n">
        <f aca="false">'03.24 по датам'!EJ118</f>
        <v>0</v>
      </c>
      <c r="EK118" s="2177" t="n">
        <f aca="false">'03.24 по датам'!EK118</f>
        <v>0</v>
      </c>
      <c r="EL118" s="2177" t="n">
        <f aca="false">'03.24 по датам'!EL118</f>
        <v>0</v>
      </c>
      <c r="EM118" s="2177" t="n">
        <f aca="false">'03.24 по датам'!EM118</f>
        <v>0</v>
      </c>
      <c r="EN118" s="2177" t="n">
        <f aca="false">'03.24 по датам'!EN118</f>
        <v>0</v>
      </c>
      <c r="EO118" s="2177" t="n">
        <f aca="false">'03.24 по датам'!EO118</f>
        <v>0</v>
      </c>
      <c r="EP118" s="2177" t="n">
        <f aca="false">'03.24 по датам'!EP118</f>
        <v>0</v>
      </c>
      <c r="EQ118" s="2177" t="n">
        <f aca="false">'03.24 по датам'!EQ118</f>
        <v>0</v>
      </c>
      <c r="ER118" s="2177" t="n">
        <f aca="false">'03.24 по датам'!ER118</f>
        <v>0</v>
      </c>
      <c r="ES118" s="2177" t="n">
        <f aca="false">'03.24 по датам'!ES118</f>
        <v>0</v>
      </c>
      <c r="ET118" s="2177" t="n">
        <f aca="false">'03.24 по датам'!ET118</f>
        <v>0</v>
      </c>
      <c r="EU118" s="2177" t="n">
        <f aca="false">'03.24 по датам'!EU118</f>
        <v>0</v>
      </c>
      <c r="EV118" s="2177" t="n">
        <f aca="false">'03.24 по датам'!EV118</f>
        <v>0</v>
      </c>
      <c r="EW118" s="2177" t="n">
        <f aca="false">'03.24 по датам'!EW118</f>
        <v>0</v>
      </c>
      <c r="EX118" s="2177" t="n">
        <f aca="false">'03.24 по датам'!EX118</f>
        <v>0</v>
      </c>
      <c r="EY118" s="2178" t="n">
        <f aca="false">'03.24 по датам'!EY118</f>
        <v>0</v>
      </c>
      <c r="EZ118" s="2171"/>
      <c r="FA118" s="2172"/>
      <c r="FB118" s="2173"/>
      <c r="FC118" s="2181" t="n">
        <f aca="false">SUBTOTAL(9,EA118:FB118)</f>
        <v>0</v>
      </c>
      <c r="FD118" s="2182" t="n">
        <f aca="false">FC118:FC118+IF($B114:$B114=2,0,FD114:FD114)</f>
        <v>200</v>
      </c>
      <c r="FE118" s="2177" t="n">
        <f aca="false">'03.24 по датам'!FE118</f>
        <v>0</v>
      </c>
      <c r="FF118" s="2177" t="n">
        <f aca="false">'03.24 по датам'!FF118</f>
        <v>0</v>
      </c>
      <c r="FG118" s="2177" t="n">
        <f aca="false">'03.24 по датам'!FG118</f>
        <v>0</v>
      </c>
      <c r="FH118" s="2177" t="n">
        <f aca="false">'03.24 по датам'!FH118</f>
        <v>0</v>
      </c>
      <c r="FI118" s="2177" t="n">
        <f aca="false">'03.24 по датам'!FI118</f>
        <v>0</v>
      </c>
      <c r="FJ118" s="2177" t="n">
        <f aca="false">'03.24 по датам'!FJ118</f>
        <v>0</v>
      </c>
      <c r="FK118" s="2177" t="n">
        <f aca="false">'03.24 по датам'!FK118</f>
        <v>0</v>
      </c>
      <c r="FL118" s="2177" t="n">
        <f aca="false">'03.24 по датам'!FL118</f>
        <v>0</v>
      </c>
      <c r="FM118" s="2177" t="n">
        <f aca="false">'03.24 по датам'!FM118</f>
        <v>0</v>
      </c>
      <c r="FN118" s="2178" t="n">
        <f aca="false">'03.24 по датам'!FN118</f>
        <v>0</v>
      </c>
      <c r="FO118" s="2171"/>
      <c r="FP118" s="2172"/>
      <c r="FQ118" s="2173"/>
      <c r="FR118" s="2181" t="n">
        <f aca="false">SUBTOTAL(9,FE118:FQ118)</f>
        <v>0</v>
      </c>
      <c r="FS118" s="2182" t="n">
        <f aca="false">FR118:FR118+IF($B114:$B114=2,0,FS114:FS114)</f>
        <v>0</v>
      </c>
      <c r="FT118" s="2282" t="n">
        <f aca="false">'03.24 по датам'!GX118-'03.24 НГДП по датам'!AW118</f>
        <v>0</v>
      </c>
      <c r="FU118" s="2184"/>
      <c r="FV118" s="2184"/>
      <c r="FW118" s="2184"/>
      <c r="FX118" s="2184"/>
      <c r="FY118" s="2184"/>
      <c r="FZ118" s="2184"/>
      <c r="GA118" s="2184"/>
      <c r="GB118" s="2184"/>
      <c r="GC118" s="2184"/>
      <c r="GD118" s="2184"/>
      <c r="GE118" s="2184"/>
      <c r="GF118" s="2184"/>
      <c r="GG118" s="2184"/>
      <c r="GH118" s="2184"/>
      <c r="GI118" s="2184"/>
      <c r="GJ118" s="2184"/>
      <c r="GK118" s="2184"/>
      <c r="GL118" s="2184"/>
      <c r="GM118" s="2184"/>
      <c r="GN118" s="2184"/>
      <c r="GO118" s="2184"/>
      <c r="GP118" s="2184"/>
      <c r="GQ118" s="2184"/>
      <c r="GR118" s="2184"/>
      <c r="GS118" s="2185"/>
      <c r="GT118" s="2186"/>
      <c r="GU118" s="2187"/>
      <c r="GV118" s="2173"/>
      <c r="GW118" s="2188" t="n">
        <f aca="false">SUBTOTAL(9,FT118:GV118)</f>
        <v>0</v>
      </c>
      <c r="GX118" s="2175" t="n">
        <f aca="false">SUBTOTAL(9,FT118:GV118)</f>
        <v>0</v>
      </c>
      <c r="GY118" s="2174" t="n">
        <f aca="false">GX118:GX118+IF($B114:$B114=2,0,GY114:GY114)</f>
        <v>0</v>
      </c>
      <c r="GZ118" s="2189" t="n">
        <f aca="false">'03.24 по датам'!GZ118</f>
        <v>0</v>
      </c>
      <c r="HA118" s="2190" t="n">
        <f aca="false">'03.24 по датам'!HA118</f>
        <v>0</v>
      </c>
      <c r="HB118" s="2191"/>
      <c r="HC118" s="2192" t="n">
        <f aca="false">SUBTOTAL(9,GZ118:HB118)</f>
        <v>0</v>
      </c>
      <c r="HD118" s="2193" t="n">
        <f aca="false">$HD$14+HD114</f>
        <v>1026.81</v>
      </c>
      <c r="HE118" s="2194"/>
      <c r="HF118" s="2195" t="n">
        <f aca="false">SUM(HD118:HE118)</f>
        <v>1026.81</v>
      </c>
      <c r="HG118" s="2180" t="n">
        <f aca="false">'03.24 по датам'!ID118-'03.24 НГДП по датам'!BF118</f>
        <v>0</v>
      </c>
      <c r="HH118" s="2180"/>
      <c r="HI118" s="2197"/>
      <c r="HJ118" s="2184"/>
      <c r="HK118" s="2184"/>
      <c r="HL118" s="2184"/>
      <c r="HM118" s="2184"/>
      <c r="HN118" s="2184"/>
      <c r="HO118" s="2184"/>
      <c r="HP118" s="2184"/>
      <c r="HQ118" s="2184"/>
      <c r="HR118" s="2184"/>
      <c r="HS118" s="2184"/>
      <c r="HT118" s="2184"/>
      <c r="HU118" s="2184"/>
      <c r="HV118" s="2184"/>
      <c r="HW118" s="2184"/>
      <c r="HX118" s="2184"/>
      <c r="HY118" s="2184"/>
      <c r="HZ118" s="2185"/>
      <c r="IA118" s="2186"/>
      <c r="IB118" s="2187"/>
      <c r="IC118" s="2173"/>
      <c r="ID118" s="2174" t="n">
        <f aca="false">SUBTOTAL(9,HG118:IC118)</f>
        <v>0</v>
      </c>
      <c r="IE118" s="2188" t="n">
        <f aca="false">ID118:ID118+IF($B114:$B114=2,0,IE114:IE114)</f>
        <v>142</v>
      </c>
      <c r="IF118" s="2198" t="n">
        <f aca="false">'03.24 по датам'!IF118</f>
        <v>0</v>
      </c>
      <c r="IG118" s="2198" t="n">
        <f aca="false">'03.24 по датам'!IG118</f>
        <v>0</v>
      </c>
      <c r="IH118" s="2199" t="n">
        <f aca="false">'03.24 по датам'!IH118</f>
        <v>0</v>
      </c>
      <c r="II118" s="2200"/>
      <c r="IJ118" s="2201"/>
      <c r="IK118" s="2202" t="n">
        <f aca="false">SUBTOTAL(9,IF118:IJ118)</f>
        <v>0</v>
      </c>
      <c r="IL118" s="2203" t="n">
        <f aca="false">IK118:IK118+IF($B114:$B114=2,0,IL114:IL114)</f>
        <v>0</v>
      </c>
      <c r="IM118" s="2204" t="n">
        <f aca="false">'03.24 по датам'!IM118</f>
        <v>0</v>
      </c>
      <c r="IN118" s="2204" t="n">
        <f aca="false">'03.24 по датам'!IN118</f>
        <v>0</v>
      </c>
      <c r="IO118" s="2177" t="n">
        <f aca="false">'03.24 по датам'!IO118</f>
        <v>0</v>
      </c>
      <c r="IP118" s="2177" t="n">
        <f aca="false">'03.24 по датам'!IP118</f>
        <v>0</v>
      </c>
      <c r="IQ118" s="2177" t="n">
        <f aca="false">'03.24 по датам'!IQ118</f>
        <v>0</v>
      </c>
      <c r="IR118" s="2177" t="n">
        <f aca="false">'03.24 по датам'!IR118</f>
        <v>0</v>
      </c>
      <c r="IS118" s="2177" t="n">
        <f aca="false">'03.24 по датам'!IS118</f>
        <v>0</v>
      </c>
      <c r="IT118" s="2177" t="n">
        <f aca="false">'03.24 по датам'!IT118</f>
        <v>0</v>
      </c>
      <c r="IU118" s="2177" t="n">
        <f aca="false">'03.24 по датам'!IU118</f>
        <v>0</v>
      </c>
      <c r="IV118" s="2178" t="n">
        <f aca="false">'03.24 по датам'!IV118</f>
        <v>0</v>
      </c>
      <c r="IW118" s="2171"/>
      <c r="IX118" s="2172"/>
      <c r="IY118" s="2173"/>
      <c r="IZ118" s="2174" t="n">
        <f aca="false">SUBTOTAL(9,IM118:IY118)</f>
        <v>0</v>
      </c>
      <c r="JA118" s="2175" t="n">
        <f aca="false">IZ118:IZ118+IF($B114:$B114=2,0,JA114:JA114)</f>
        <v>0</v>
      </c>
      <c r="JB118" s="2205" t="n">
        <f aca="false">'03.24 по датам'!JB118</f>
        <v>0</v>
      </c>
      <c r="JC118" s="2194"/>
      <c r="JD118" s="2268" t="n">
        <f aca="false">'03.24 по датам'!JD118</f>
        <v>0</v>
      </c>
      <c r="JE118" s="2207" t="n">
        <f aca="false">SUBTOTAL(9,JB118:JD118)</f>
        <v>0</v>
      </c>
      <c r="JF118" s="2208" t="n">
        <f aca="false">SUMIF($C$5:JE$5,"Накопленный эффект, т/сут",$C118:JE118)+SUMIF($C$5:JE$5,"Нараст.  по потенциалу",$C118:JE118)-SUMIF($C$5:JE$5,"Нараст. по остановкам",$C118:JE118)-SUMIF($C$5:JE$5,"ИТОГО перевод в ППД",$C118:JE118)-SUMIF($C$5:JE$5,"ИТОГО  нерент, по распоряж.",$C118:JE118)-SUMIF($C$5:JE$5,"ИТОГО ост. дебит от ЗБС, Углуб., ПВЛГ/ПНЛГ",$C118:JE118)</f>
        <v>1019.4</v>
      </c>
      <c r="JG118" s="2269" t="n">
        <f aca="false">'03.24 по датам'!JG118-'03.24 НГДП по датам'!BV118</f>
        <v>0</v>
      </c>
      <c r="JH118" s="2269" t="n">
        <f aca="false">'03.24 по датам'!JH118-'03.24 НГДП по датам'!BW118</f>
        <v>0</v>
      </c>
      <c r="JI118" s="2209" t="n">
        <f aca="false">'03.24 по датам'!JI118-'03.24 НГДП по датам'!BX118</f>
        <v>0</v>
      </c>
      <c r="JJ118" s="2210" t="n">
        <f aca="false">'03.24 по датам'!JJ118-'03.24 НГДП по датам'!BY118</f>
        <v>0</v>
      </c>
      <c r="JK118" s="2211" t="n">
        <f aca="false">'03.24 НГДП по датам'!BZ118</f>
        <v>0</v>
      </c>
      <c r="JL118" s="2202" t="n">
        <f aca="false">SUBTOTAL(9,JG118:JJ118)</f>
        <v>0</v>
      </c>
      <c r="JM118" s="2107"/>
      <c r="JN118" s="2108"/>
      <c r="JO118" s="2256"/>
      <c r="JP118" s="2212" t="n">
        <f aca="false">JP$4:JP$4+SUMIF($C$5:JL$5,"Нараст. по остановкам",$C118:JL118)-SUMIF($C$5:JL$5,"Нараст.  по потенциалу",$C118:JL118)</f>
        <v>762.812</v>
      </c>
      <c r="JQ118" s="2213"/>
      <c r="JR118" s="2214" t="n">
        <f aca="false">'03.24 НГДП по датам'!CB118</f>
        <v>81.893</v>
      </c>
    </row>
    <row r="119" customFormat="false" ht="1.5" hidden="false" customHeight="true" outlineLevel="0" collapsed="false">
      <c r="A119" s="2215"/>
      <c r="B119" s="2215"/>
      <c r="C119" s="2216" t="n">
        <f aca="false">'03.24 по датам'!C119</f>
        <v>0</v>
      </c>
      <c r="D119" s="2216" t="n">
        <f aca="false">'03.24 по датам'!D119</f>
        <v>0</v>
      </c>
      <c r="E119" s="2216" t="n">
        <f aca="false">'03.24 по датам'!E119</f>
        <v>0</v>
      </c>
      <c r="F119" s="2216" t="n">
        <f aca="false">'03.24 по датам'!F119</f>
        <v>0</v>
      </c>
      <c r="G119" s="2217" t="n">
        <f aca="false">'03.24 по датам'!G119</f>
        <v>0</v>
      </c>
      <c r="H119" s="2217" t="n">
        <f aca="false">'03.24 по датам'!H119</f>
        <v>0</v>
      </c>
      <c r="I119" s="2217" t="n">
        <f aca="false">'03.24 по датам'!I119</f>
        <v>0</v>
      </c>
      <c r="J119" s="2217" t="n">
        <f aca="false">'03.24 по датам'!J119</f>
        <v>0</v>
      </c>
      <c r="K119" s="2217" t="n">
        <f aca="false">'03.24 по датам'!K119</f>
        <v>0</v>
      </c>
      <c r="L119" s="2217" t="n">
        <f aca="false">'03.24 по датам'!L119</f>
        <v>0</v>
      </c>
      <c r="M119" s="2217" t="n">
        <f aca="false">'03.24 по датам'!M119</f>
        <v>0</v>
      </c>
      <c r="N119" s="2217" t="n">
        <f aca="false">'03.24 по датам'!N119</f>
        <v>0</v>
      </c>
      <c r="O119" s="2217" t="n">
        <f aca="false">'03.24 по датам'!O119</f>
        <v>0</v>
      </c>
      <c r="P119" s="2217" t="n">
        <f aca="false">'03.24 по датам'!P119</f>
        <v>0</v>
      </c>
      <c r="Q119" s="2217" t="n">
        <f aca="false">'03.24 по датам'!Q119</f>
        <v>0</v>
      </c>
      <c r="R119" s="2217" t="n">
        <f aca="false">'03.24 по датам'!R119</f>
        <v>0</v>
      </c>
      <c r="S119" s="2217" t="n">
        <f aca="false">'03.24 по датам'!S119</f>
        <v>0</v>
      </c>
      <c r="T119" s="2217" t="n">
        <f aca="false">'03.24 по датам'!T119</f>
        <v>0</v>
      </c>
      <c r="U119" s="2217" t="n">
        <f aca="false">'03.24 по датам'!U119</f>
        <v>0</v>
      </c>
      <c r="V119" s="2217" t="n">
        <f aca="false">'03.24 по датам'!V119</f>
        <v>0</v>
      </c>
      <c r="W119" s="2217" t="n">
        <f aca="false">'03.24 по датам'!W119</f>
        <v>0</v>
      </c>
      <c r="X119" s="2218"/>
      <c r="Y119" s="2219"/>
      <c r="Z119" s="2220"/>
      <c r="AA119" s="2221"/>
      <c r="AB119" s="2221"/>
      <c r="AC119" s="2229" t="n">
        <f aca="false">'03.24 по датам'!AC119</f>
        <v>0</v>
      </c>
      <c r="AD119" s="2222" t="n">
        <f aca="false">'03.24 по датам'!AD119</f>
        <v>0</v>
      </c>
      <c r="AE119" s="2217" t="n">
        <f aca="false">'03.24 по датам'!AE119</f>
        <v>0</v>
      </c>
      <c r="AF119" s="2217" t="n">
        <f aca="false">'03.24 по датам'!AF119</f>
        <v>0</v>
      </c>
      <c r="AG119" s="2217" t="n">
        <f aca="false">'03.24 по датам'!AG119</f>
        <v>0</v>
      </c>
      <c r="AH119" s="2217" t="n">
        <f aca="false">'03.24 по датам'!AH119</f>
        <v>0</v>
      </c>
      <c r="AI119" s="2217" t="n">
        <f aca="false">'03.24 по датам'!AI119</f>
        <v>0</v>
      </c>
      <c r="AJ119" s="2217" t="n">
        <f aca="false">'03.24 по датам'!AJ119</f>
        <v>0</v>
      </c>
      <c r="AK119" s="2217" t="n">
        <f aca="false">'03.24 по датам'!AK119</f>
        <v>0</v>
      </c>
      <c r="AL119" s="2217" t="n">
        <f aca="false">'03.24 по датам'!AL119</f>
        <v>0</v>
      </c>
      <c r="AM119" s="2217" t="n">
        <f aca="false">'03.24 по датам'!AM119</f>
        <v>0</v>
      </c>
      <c r="AN119" s="2217" t="n">
        <f aca="false">'03.24 по датам'!AN119</f>
        <v>0</v>
      </c>
      <c r="AO119" s="2217" t="n">
        <f aca="false">'03.24 по датам'!AO119</f>
        <v>0</v>
      </c>
      <c r="AP119" s="2218"/>
      <c r="AQ119" s="2219"/>
      <c r="AR119" s="2220"/>
      <c r="AS119" s="2221"/>
      <c r="AT119" s="2221"/>
      <c r="AU119" s="2216" t="n">
        <f aca="false">'03.24 по датам'!AU119</f>
        <v>0</v>
      </c>
      <c r="AV119" s="2216" t="n">
        <f aca="false">'03.24 по датам'!AV119</f>
        <v>0</v>
      </c>
      <c r="AW119" s="2223" t="n">
        <f aca="false">'03.24 по датам'!AW119</f>
        <v>0</v>
      </c>
      <c r="AX119" s="2217" t="n">
        <f aca="false">'03.24 по датам'!AX119</f>
        <v>0</v>
      </c>
      <c r="AY119" s="2217" t="n">
        <f aca="false">'03.24 по датам'!AY119</f>
        <v>0</v>
      </c>
      <c r="AZ119" s="2217" t="n">
        <f aca="false">'03.24 по датам'!AZ119</f>
        <v>0</v>
      </c>
      <c r="BA119" s="2217" t="n">
        <f aca="false">'03.24 по датам'!BA119</f>
        <v>0</v>
      </c>
      <c r="BB119" s="2217" t="n">
        <f aca="false">'03.24 по датам'!BB119</f>
        <v>0</v>
      </c>
      <c r="BC119" s="2217" t="n">
        <f aca="false">'03.24 по датам'!BC119</f>
        <v>0</v>
      </c>
      <c r="BD119" s="2217" t="n">
        <f aca="false">'03.24 по датам'!BD119</f>
        <v>0</v>
      </c>
      <c r="BE119" s="2217" t="n">
        <f aca="false">'03.24 по датам'!BE119</f>
        <v>0</v>
      </c>
      <c r="BF119" s="2217" t="n">
        <f aca="false">'03.24 по датам'!BF119</f>
        <v>0</v>
      </c>
      <c r="BG119" s="2217" t="n">
        <f aca="false">'03.24 по датам'!BG119</f>
        <v>0</v>
      </c>
      <c r="BH119" s="2217" t="n">
        <f aca="false">'03.24 по датам'!BH119</f>
        <v>0</v>
      </c>
      <c r="BI119" s="2217" t="n">
        <f aca="false">'03.24 по датам'!BI119</f>
        <v>0</v>
      </c>
      <c r="BJ119" s="2217" t="n">
        <f aca="false">'03.24 по датам'!BJ119</f>
        <v>0</v>
      </c>
      <c r="BK119" s="2217" t="n">
        <f aca="false">'03.24 по датам'!BK119</f>
        <v>0</v>
      </c>
      <c r="BL119" s="2217" t="n">
        <f aca="false">'03.24 по датам'!BL119</f>
        <v>0</v>
      </c>
      <c r="BM119" s="2217" t="n">
        <f aca="false">'03.24 по датам'!BM119</f>
        <v>0</v>
      </c>
      <c r="BN119" s="2217" t="n">
        <f aca="false">'03.24 по датам'!BN119</f>
        <v>0</v>
      </c>
      <c r="BO119" s="2217" t="n">
        <f aca="false">'03.24 по датам'!BO119</f>
        <v>0</v>
      </c>
      <c r="BP119" s="2217" t="n">
        <f aca="false">'03.24 по датам'!BP119</f>
        <v>0</v>
      </c>
      <c r="BQ119" s="2217" t="n">
        <f aca="false">'03.24 по датам'!BQ119</f>
        <v>0</v>
      </c>
      <c r="BR119" s="2218"/>
      <c r="BS119" s="2219"/>
      <c r="BT119" s="2220"/>
      <c r="BU119" s="2221"/>
      <c r="BV119" s="2221"/>
      <c r="BW119" s="2222" t="n">
        <f aca="false">'03.24 по датам'!BW119</f>
        <v>0</v>
      </c>
      <c r="BX119" s="2217" t="n">
        <f aca="false">'03.24 по датам'!BX119</f>
        <v>0</v>
      </c>
      <c r="BY119" s="2217" t="n">
        <f aca="false">'03.24 по датам'!BY119</f>
        <v>0</v>
      </c>
      <c r="BZ119" s="2217" t="n">
        <f aca="false">'03.24 по датам'!BZ119</f>
        <v>0</v>
      </c>
      <c r="CA119" s="2217" t="n">
        <f aca="false">'03.24 по датам'!CA119</f>
        <v>0</v>
      </c>
      <c r="CB119" s="2217" t="n">
        <f aca="false">'03.24 по датам'!CB119</f>
        <v>0</v>
      </c>
      <c r="CC119" s="2217" t="n">
        <f aca="false">'03.24 по датам'!CC119</f>
        <v>0</v>
      </c>
      <c r="CD119" s="2217" t="n">
        <f aca="false">'03.24 по датам'!CD119</f>
        <v>0</v>
      </c>
      <c r="CE119" s="2217" t="n">
        <f aca="false">'03.24 по датам'!CE119</f>
        <v>0</v>
      </c>
      <c r="CF119" s="2217" t="n">
        <f aca="false">'03.24 по датам'!CF119</f>
        <v>0</v>
      </c>
      <c r="CG119" s="2217" t="n">
        <f aca="false">'03.24 по датам'!CG119</f>
        <v>0</v>
      </c>
      <c r="CH119" s="2217" t="n">
        <f aca="false">'03.24 по датам'!CH119</f>
        <v>0</v>
      </c>
      <c r="CI119" s="2217" t="n">
        <f aca="false">'03.24 по датам'!CI119</f>
        <v>0</v>
      </c>
      <c r="CJ119" s="2218"/>
      <c r="CK119" s="2219"/>
      <c r="CL119" s="2220"/>
      <c r="CM119" s="2221"/>
      <c r="CN119" s="2221"/>
      <c r="CO119" s="2221"/>
      <c r="CP119" s="2221"/>
      <c r="CQ119" s="2217" t="n">
        <f aca="false">'03.24 по датам'!CQ119</f>
        <v>0</v>
      </c>
      <c r="CR119" s="2217" t="n">
        <f aca="false">'03.24 по датам'!CR119</f>
        <v>0</v>
      </c>
      <c r="CS119" s="2217" t="n">
        <f aca="false">'03.24 по датам'!CS119</f>
        <v>0</v>
      </c>
      <c r="CT119" s="2217" t="n">
        <f aca="false">'03.24 по датам'!CT119</f>
        <v>0</v>
      </c>
      <c r="CU119" s="2217" t="n">
        <f aca="false">'03.24 по датам'!CU119</f>
        <v>0</v>
      </c>
      <c r="CV119" s="2217" t="n">
        <f aca="false">'03.24 по датам'!CV119</f>
        <v>0</v>
      </c>
      <c r="CW119" s="2217" t="n">
        <f aca="false">'03.24 по датам'!CW119</f>
        <v>0</v>
      </c>
      <c r="CX119" s="2217" t="n">
        <f aca="false">'03.24 по датам'!CX119</f>
        <v>0</v>
      </c>
      <c r="CY119" s="2217" t="n">
        <f aca="false">'03.24 по датам'!CY119</f>
        <v>0</v>
      </c>
      <c r="CZ119" s="2217" t="n">
        <f aca="false">'03.24 по датам'!CZ119</f>
        <v>0</v>
      </c>
      <c r="DA119" s="2217" t="n">
        <f aca="false">'03.24 по датам'!DA119</f>
        <v>0</v>
      </c>
      <c r="DB119" s="2217" t="n">
        <f aca="false">'03.24 по датам'!DB119</f>
        <v>0</v>
      </c>
      <c r="DC119" s="2217" t="n">
        <f aca="false">'03.24 по датам'!DC119</f>
        <v>0</v>
      </c>
      <c r="DD119" s="2218"/>
      <c r="DE119" s="2219"/>
      <c r="DF119" s="2220"/>
      <c r="DG119" s="2221"/>
      <c r="DH119" s="2221"/>
      <c r="DI119" s="2285" t="n">
        <f aca="false">'03.24 по датам'!DI119</f>
        <v>0</v>
      </c>
      <c r="DJ119" s="2217" t="n">
        <f aca="false">'03.24 по датам'!DJ119</f>
        <v>0</v>
      </c>
      <c r="DK119" s="2217" t="n">
        <f aca="false">'03.24 по датам'!DK119</f>
        <v>0</v>
      </c>
      <c r="DL119" s="2217" t="n">
        <f aca="false">'03.24 по датам'!DL119</f>
        <v>0</v>
      </c>
      <c r="DM119" s="2217" t="n">
        <f aca="false">'03.24 по датам'!DM119</f>
        <v>0</v>
      </c>
      <c r="DN119" s="2217" t="n">
        <f aca="false">'03.24 по датам'!DN119</f>
        <v>0</v>
      </c>
      <c r="DO119" s="2217" t="n">
        <f aca="false">'03.24 по датам'!DO119</f>
        <v>0</v>
      </c>
      <c r="DP119" s="2217" t="n">
        <f aca="false">'03.24 по датам'!DP119</f>
        <v>0</v>
      </c>
      <c r="DQ119" s="2217" t="n">
        <f aca="false">'03.24 по датам'!DQ119</f>
        <v>0</v>
      </c>
      <c r="DR119" s="2217" t="n">
        <f aca="false">'03.24 по датам'!DR119</f>
        <v>0</v>
      </c>
      <c r="DS119" s="2217" t="n">
        <f aca="false">'03.24 по датам'!DS119</f>
        <v>0</v>
      </c>
      <c r="DT119" s="2217" t="n">
        <f aca="false">'03.24 по датам'!DT119</f>
        <v>0</v>
      </c>
      <c r="DU119" s="2217" t="n">
        <f aca="false">'03.24 по датам'!DU119</f>
        <v>0</v>
      </c>
      <c r="DV119" s="2218"/>
      <c r="DW119" s="2219"/>
      <c r="DX119" s="2220"/>
      <c r="DY119" s="2221"/>
      <c r="DZ119" s="2221"/>
      <c r="EA119" s="2217" t="n">
        <f aca="false">'03.24 по датам'!EA119</f>
        <v>0</v>
      </c>
      <c r="EB119" s="2217" t="n">
        <f aca="false">'03.24 по датам'!EB119</f>
        <v>0</v>
      </c>
      <c r="EC119" s="2217" t="n">
        <f aca="false">'03.24 по датам'!EC119</f>
        <v>0</v>
      </c>
      <c r="ED119" s="2217" t="n">
        <f aca="false">'03.24 по датам'!ED119</f>
        <v>0</v>
      </c>
      <c r="EE119" s="2217" t="n">
        <f aca="false">'03.24 по датам'!EE119</f>
        <v>0</v>
      </c>
      <c r="EF119" s="2217" t="n">
        <f aca="false">'03.24 по датам'!EF119</f>
        <v>0</v>
      </c>
      <c r="EG119" s="2217" t="n">
        <f aca="false">'03.24 по датам'!EG119</f>
        <v>0</v>
      </c>
      <c r="EH119" s="2217" t="n">
        <f aca="false">'03.24 по датам'!EH119</f>
        <v>0</v>
      </c>
      <c r="EI119" s="2217" t="n">
        <f aca="false">'03.24 по датам'!EI119</f>
        <v>0</v>
      </c>
      <c r="EJ119" s="2217" t="n">
        <f aca="false">'03.24 по датам'!EJ119</f>
        <v>0</v>
      </c>
      <c r="EK119" s="2217" t="n">
        <f aca="false">'03.24 по датам'!EK119</f>
        <v>0</v>
      </c>
      <c r="EL119" s="2217" t="n">
        <f aca="false">'03.24 по датам'!EL119</f>
        <v>0</v>
      </c>
      <c r="EM119" s="2217" t="n">
        <f aca="false">'03.24 по датам'!EM119</f>
        <v>0</v>
      </c>
      <c r="EN119" s="2217" t="n">
        <f aca="false">'03.24 по датам'!EN119</f>
        <v>0</v>
      </c>
      <c r="EO119" s="2217" t="n">
        <f aca="false">'03.24 по датам'!EO119</f>
        <v>0</v>
      </c>
      <c r="EP119" s="2217" t="n">
        <f aca="false">'03.24 по датам'!EP119</f>
        <v>0</v>
      </c>
      <c r="EQ119" s="2217" t="n">
        <f aca="false">'03.24 по датам'!EQ119</f>
        <v>0</v>
      </c>
      <c r="ER119" s="2217" t="n">
        <f aca="false">'03.24 по датам'!ER119</f>
        <v>0</v>
      </c>
      <c r="ES119" s="2217" t="n">
        <f aca="false">'03.24 по датам'!ES119</f>
        <v>0</v>
      </c>
      <c r="ET119" s="2217" t="n">
        <f aca="false">'03.24 по датам'!ET119</f>
        <v>0</v>
      </c>
      <c r="EU119" s="2217" t="n">
        <f aca="false">'03.24 по датам'!EU119</f>
        <v>0</v>
      </c>
      <c r="EV119" s="2217" t="n">
        <f aca="false">'03.24 по датам'!EV119</f>
        <v>0</v>
      </c>
      <c r="EW119" s="2217" t="n">
        <f aca="false">'03.24 по датам'!EW119</f>
        <v>0</v>
      </c>
      <c r="EX119" s="2217" t="n">
        <f aca="false">'03.24 по датам'!EX119</f>
        <v>0</v>
      </c>
      <c r="EY119" s="2217" t="n">
        <f aca="false">'03.24 по датам'!EY119</f>
        <v>0</v>
      </c>
      <c r="EZ119" s="2218"/>
      <c r="FA119" s="2219"/>
      <c r="FB119" s="2220"/>
      <c r="FC119" s="2221"/>
      <c r="FD119" s="2221"/>
      <c r="FE119" s="2217" t="n">
        <f aca="false">'03.24 по датам'!FE119</f>
        <v>0</v>
      </c>
      <c r="FF119" s="2217" t="n">
        <f aca="false">'03.24 по датам'!FF119</f>
        <v>0</v>
      </c>
      <c r="FG119" s="2217" t="n">
        <f aca="false">'03.24 по датам'!FG119</f>
        <v>0</v>
      </c>
      <c r="FH119" s="2217" t="n">
        <f aca="false">'03.24 по датам'!FH119</f>
        <v>0</v>
      </c>
      <c r="FI119" s="2217" t="n">
        <f aca="false">'03.24 по датам'!FI119</f>
        <v>0</v>
      </c>
      <c r="FJ119" s="2217" t="n">
        <f aca="false">'03.24 по датам'!FJ119</f>
        <v>0</v>
      </c>
      <c r="FK119" s="2217" t="n">
        <f aca="false">'03.24 по датам'!FK119</f>
        <v>0</v>
      </c>
      <c r="FL119" s="2217" t="n">
        <f aca="false">'03.24 по датам'!FL119</f>
        <v>0</v>
      </c>
      <c r="FM119" s="2217" t="n">
        <f aca="false">'03.24 по датам'!FM119</f>
        <v>0</v>
      </c>
      <c r="FN119" s="2217" t="n">
        <f aca="false">'03.24 по датам'!FN119</f>
        <v>0</v>
      </c>
      <c r="FO119" s="2218"/>
      <c r="FP119" s="2219"/>
      <c r="FQ119" s="2220"/>
      <c r="FR119" s="2221"/>
      <c r="FS119" s="2221"/>
      <c r="FT119" s="2225"/>
      <c r="FU119" s="2225"/>
      <c r="FV119" s="2314"/>
      <c r="FW119" s="2225"/>
      <c r="FX119" s="2225"/>
      <c r="FY119" s="2225"/>
      <c r="FZ119" s="2225"/>
      <c r="GA119" s="2225"/>
      <c r="GB119" s="2225"/>
      <c r="GC119" s="2225"/>
      <c r="GD119" s="2225"/>
      <c r="GE119" s="2225"/>
      <c r="GF119" s="2225"/>
      <c r="GG119" s="2225"/>
      <c r="GH119" s="2225"/>
      <c r="GI119" s="2225"/>
      <c r="GJ119" s="2225"/>
      <c r="GK119" s="2225"/>
      <c r="GL119" s="2225"/>
      <c r="GM119" s="2225"/>
      <c r="GN119" s="2225"/>
      <c r="GO119" s="2225"/>
      <c r="GP119" s="2225"/>
      <c r="GQ119" s="2225"/>
      <c r="GR119" s="2225"/>
      <c r="GS119" s="2225"/>
      <c r="GT119" s="2218"/>
      <c r="GU119" s="2219"/>
      <c r="GV119" s="2220"/>
      <c r="GW119" s="2221"/>
      <c r="GX119" s="2221"/>
      <c r="GY119" s="2221"/>
      <c r="GZ119" s="2217" t="n">
        <f aca="false">'03.24 по датам'!GZ119</f>
        <v>0</v>
      </c>
      <c r="HA119" s="2217" t="n">
        <f aca="false">'03.24 по датам'!HA119</f>
        <v>0</v>
      </c>
      <c r="HB119" s="2226"/>
      <c r="HC119" s="2221"/>
      <c r="HD119" s="2227" t="n">
        <f aca="false">'03.24 по датам'!HD119</f>
        <v>0</v>
      </c>
      <c r="HE119" s="2226"/>
      <c r="HF119" s="2228"/>
      <c r="HG119" s="2229"/>
      <c r="HH119" s="2180"/>
      <c r="HI119" s="2230"/>
      <c r="HJ119" s="2225"/>
      <c r="HK119" s="2225"/>
      <c r="HL119" s="2225"/>
      <c r="HM119" s="2225"/>
      <c r="HN119" s="2225"/>
      <c r="HO119" s="2225"/>
      <c r="HP119" s="2225"/>
      <c r="HQ119" s="2225"/>
      <c r="HR119" s="2225"/>
      <c r="HS119" s="2225"/>
      <c r="HT119" s="2225"/>
      <c r="HU119" s="2225"/>
      <c r="HV119" s="2225"/>
      <c r="HW119" s="2225"/>
      <c r="HX119" s="2225"/>
      <c r="HY119" s="2225"/>
      <c r="HZ119" s="2225"/>
      <c r="IA119" s="2218"/>
      <c r="IB119" s="2219"/>
      <c r="IC119" s="2220"/>
      <c r="ID119" s="2221"/>
      <c r="IE119" s="2221"/>
      <c r="IF119" s="2231" t="n">
        <f aca="false">'03.24 по датам'!IF119</f>
        <v>0</v>
      </c>
      <c r="IG119" s="2231" t="n">
        <f aca="false">'03.24 по датам'!IG119</f>
        <v>0</v>
      </c>
      <c r="IH119" s="2231" t="n">
        <f aca="false">'03.24 по датам'!IH119</f>
        <v>0</v>
      </c>
      <c r="II119" s="2232"/>
      <c r="IJ119" s="2233"/>
      <c r="IK119" s="1302"/>
      <c r="IL119" s="1302"/>
      <c r="IM119" s="2234" t="n">
        <f aca="false">'03.24 по датам'!IM119</f>
        <v>0</v>
      </c>
      <c r="IN119" s="2234" t="n">
        <f aca="false">'03.24 по датам'!IN119</f>
        <v>0</v>
      </c>
      <c r="IO119" s="2217" t="n">
        <f aca="false">'03.24 по датам'!IO119</f>
        <v>0</v>
      </c>
      <c r="IP119" s="2217" t="n">
        <f aca="false">'03.24 по датам'!IP119</f>
        <v>0</v>
      </c>
      <c r="IQ119" s="2217" t="n">
        <f aca="false">'03.24 по датам'!IQ119</f>
        <v>0</v>
      </c>
      <c r="IR119" s="2217" t="n">
        <f aca="false">'03.24 по датам'!IR119</f>
        <v>0</v>
      </c>
      <c r="IS119" s="2217" t="n">
        <f aca="false">'03.24 по датам'!IS119</f>
        <v>0</v>
      </c>
      <c r="IT119" s="2217" t="n">
        <f aca="false">'03.24 по датам'!IT119</f>
        <v>0</v>
      </c>
      <c r="IU119" s="2217" t="n">
        <f aca="false">'03.24 по датам'!IU119</f>
        <v>0</v>
      </c>
      <c r="IV119" s="2217" t="n">
        <f aca="false">'03.24 по датам'!IV119</f>
        <v>0</v>
      </c>
      <c r="IW119" s="2218"/>
      <c r="IX119" s="2219"/>
      <c r="IY119" s="2220"/>
      <c r="IZ119" s="2221"/>
      <c r="JA119" s="2221"/>
      <c r="JB119" s="2217" t="n">
        <f aca="false">'03.24 по датам'!JB119</f>
        <v>0</v>
      </c>
      <c r="JC119" s="2226"/>
      <c r="JD119" s="2217" t="n">
        <f aca="false">'03.24 по датам'!JD119</f>
        <v>0</v>
      </c>
      <c r="JE119" s="2221"/>
      <c r="JF119" s="2221"/>
      <c r="JG119" s="2231" t="n">
        <f aca="false">'03.24 по датам'!JG119</f>
        <v>0</v>
      </c>
      <c r="JH119" s="2231" t="n">
        <f aca="false">'03.24 по датам'!JH119</f>
        <v>0</v>
      </c>
      <c r="JI119" s="2231" t="n">
        <f aca="false">'03.24 по датам'!JI119</f>
        <v>0</v>
      </c>
      <c r="JJ119" s="2231" t="n">
        <f aca="false">'03.24 по датам'!JJ119</f>
        <v>0</v>
      </c>
      <c r="JK119" s="2270"/>
      <c r="JL119" s="1302"/>
      <c r="JM119" s="2236"/>
      <c r="JN119" s="2236"/>
      <c r="JO119" s="2237"/>
      <c r="JP119" s="2236"/>
      <c r="JQ119" s="2236"/>
      <c r="JR119" s="2237"/>
    </row>
    <row r="120" customFormat="false" ht="11.25" hidden="false" customHeight="true" outlineLevel="0" collapsed="false">
      <c r="A120" s="2056" t="n">
        <f aca="false">A116+1</f>
        <v>45379</v>
      </c>
      <c r="B120" s="2057" t="s">
        <v>662</v>
      </c>
      <c r="C120" s="2058" t="n">
        <f aca="false">'03.24 по датам'!C120</f>
        <v>0</v>
      </c>
      <c r="D120" s="2067" t="n">
        <f aca="false">'03.24 по датам'!D120</f>
        <v>0</v>
      </c>
      <c r="E120" s="2067" t="n">
        <f aca="false">'03.24 по датам'!E120</f>
        <v>0</v>
      </c>
      <c r="F120" s="2067" t="n">
        <f aca="false">'03.24 по датам'!F120</f>
        <v>0</v>
      </c>
      <c r="G120" s="2065" t="n">
        <f aca="false">'03.24 по датам'!G120</f>
        <v>0</v>
      </c>
      <c r="H120" s="2065" t="n">
        <f aca="false">'03.24 по датам'!H120</f>
        <v>0</v>
      </c>
      <c r="I120" s="2065" t="n">
        <f aca="false">'03.24 по датам'!I120</f>
        <v>0</v>
      </c>
      <c r="J120" s="2065" t="n">
        <f aca="false">'03.24 по датам'!J120</f>
        <v>0</v>
      </c>
      <c r="K120" s="2065" t="n">
        <f aca="false">'03.24 по датам'!K120</f>
        <v>0</v>
      </c>
      <c r="L120" s="2065" t="n">
        <f aca="false">'03.24 по датам'!L120</f>
        <v>0</v>
      </c>
      <c r="M120" s="2065" t="n">
        <f aca="false">'03.24 по датам'!M120</f>
        <v>0</v>
      </c>
      <c r="N120" s="2065" t="n">
        <f aca="false">'03.24 по датам'!N120</f>
        <v>0</v>
      </c>
      <c r="O120" s="2065" t="n">
        <f aca="false">'03.24 по датам'!O120</f>
        <v>0</v>
      </c>
      <c r="P120" s="2065" t="n">
        <f aca="false">'03.24 по датам'!P120</f>
        <v>0</v>
      </c>
      <c r="Q120" s="2065" t="n">
        <f aca="false">'03.24 по датам'!Q120</f>
        <v>0</v>
      </c>
      <c r="R120" s="2065" t="n">
        <f aca="false">'03.24 по датам'!R120</f>
        <v>0</v>
      </c>
      <c r="S120" s="2065" t="n">
        <f aca="false">'03.24 по датам'!S120</f>
        <v>0</v>
      </c>
      <c r="T120" s="2065" t="n">
        <f aca="false">'03.24 по датам'!T120</f>
        <v>0</v>
      </c>
      <c r="U120" s="2065" t="n">
        <f aca="false">'03.24 по датам'!U120</f>
        <v>0</v>
      </c>
      <c r="V120" s="2065" t="n">
        <f aca="false">'03.24 по датам'!V120</f>
        <v>0</v>
      </c>
      <c r="W120" s="2066" t="n">
        <f aca="false">'03.24 по датам'!W120</f>
        <v>0</v>
      </c>
      <c r="X120" s="2238"/>
      <c r="Y120" s="2239"/>
      <c r="Z120" s="2240"/>
      <c r="AA120" s="2062"/>
      <c r="AB120" s="2063"/>
      <c r="AC120" s="2064" t="n">
        <f aca="false">'03.24 по датам'!AC120</f>
        <v>0</v>
      </c>
      <c r="AD120" s="2064" t="n">
        <f aca="false">'03.24 по датам'!AD120</f>
        <v>0</v>
      </c>
      <c r="AE120" s="2065" t="n">
        <f aca="false">'03.24 по датам'!AE120</f>
        <v>0</v>
      </c>
      <c r="AF120" s="2065" t="n">
        <f aca="false">'03.24 по датам'!AF120</f>
        <v>0</v>
      </c>
      <c r="AG120" s="2065" t="n">
        <f aca="false">'03.24 по датам'!AG120</f>
        <v>0</v>
      </c>
      <c r="AH120" s="2065" t="n">
        <f aca="false">'03.24 по датам'!AH120</f>
        <v>0</v>
      </c>
      <c r="AI120" s="2065" t="n">
        <f aca="false">'03.24 по датам'!AI120</f>
        <v>0</v>
      </c>
      <c r="AJ120" s="2065" t="n">
        <f aca="false">'03.24 по датам'!AJ120</f>
        <v>0</v>
      </c>
      <c r="AK120" s="2065" t="n">
        <f aca="false">'03.24 по датам'!AK120</f>
        <v>0</v>
      </c>
      <c r="AL120" s="2065" t="n">
        <f aca="false">'03.24 по датам'!AL120</f>
        <v>0</v>
      </c>
      <c r="AM120" s="2065" t="n">
        <f aca="false">'03.24 по датам'!AM120</f>
        <v>0</v>
      </c>
      <c r="AN120" s="2065" t="n">
        <f aca="false">'03.24 по датам'!AN120</f>
        <v>0</v>
      </c>
      <c r="AO120" s="2066" t="n">
        <f aca="false">'03.24 по датам'!AO120</f>
        <v>0</v>
      </c>
      <c r="AP120" s="2238"/>
      <c r="AQ120" s="2239"/>
      <c r="AR120" s="2240"/>
      <c r="AS120" s="2062"/>
      <c r="AT120" s="2063"/>
      <c r="AU120" s="2064" t="str">
        <f aca="false">'03.24 по датам'!AU120</f>
        <v>Вынгапуровское</v>
      </c>
      <c r="AV120" s="2064" t="n">
        <f aca="false">'03.24 по датам'!AV120</f>
        <v>0</v>
      </c>
      <c r="AW120" s="2067" t="n">
        <f aca="false">'03.24 по датам'!AW120</f>
        <v>0</v>
      </c>
      <c r="AX120" s="2065" t="n">
        <f aca="false">'03.24 по датам'!AX120</f>
        <v>0</v>
      </c>
      <c r="AY120" s="2065" t="n">
        <f aca="false">'03.24 по датам'!AY120</f>
        <v>0</v>
      </c>
      <c r="AZ120" s="2065" t="n">
        <f aca="false">'03.24 по датам'!AZ120</f>
        <v>0</v>
      </c>
      <c r="BA120" s="2065" t="n">
        <f aca="false">'03.24 по датам'!BA120</f>
        <v>0</v>
      </c>
      <c r="BB120" s="2065" t="n">
        <f aca="false">'03.24 по датам'!BB120</f>
        <v>0</v>
      </c>
      <c r="BC120" s="2065" t="n">
        <f aca="false">'03.24 по датам'!BC120</f>
        <v>0</v>
      </c>
      <c r="BD120" s="2065" t="n">
        <f aca="false">'03.24 по датам'!BD120</f>
        <v>0</v>
      </c>
      <c r="BE120" s="2065" t="n">
        <f aca="false">'03.24 по датам'!BE120</f>
        <v>0</v>
      </c>
      <c r="BF120" s="2065" t="n">
        <f aca="false">'03.24 по датам'!BF120</f>
        <v>0</v>
      </c>
      <c r="BG120" s="2065" t="n">
        <f aca="false">'03.24 по датам'!BG120</f>
        <v>0</v>
      </c>
      <c r="BH120" s="2065" t="n">
        <f aca="false">'03.24 по датам'!BH120</f>
        <v>0</v>
      </c>
      <c r="BI120" s="2065" t="n">
        <f aca="false">'03.24 по датам'!BI120</f>
        <v>0</v>
      </c>
      <c r="BJ120" s="2065" t="n">
        <f aca="false">'03.24 по датам'!BJ120</f>
        <v>0</v>
      </c>
      <c r="BK120" s="2065" t="n">
        <f aca="false">'03.24 по датам'!BK120</f>
        <v>0</v>
      </c>
      <c r="BL120" s="2065" t="n">
        <f aca="false">'03.24 по датам'!BL120</f>
        <v>0</v>
      </c>
      <c r="BM120" s="2065" t="n">
        <f aca="false">'03.24 по датам'!BM120</f>
        <v>0</v>
      </c>
      <c r="BN120" s="2065" t="n">
        <f aca="false">'03.24 по датам'!BN120</f>
        <v>0</v>
      </c>
      <c r="BO120" s="2065" t="n">
        <f aca="false">'03.24 по датам'!BO120</f>
        <v>0</v>
      </c>
      <c r="BP120" s="2065" t="n">
        <f aca="false">'03.24 по датам'!BP120</f>
        <v>0</v>
      </c>
      <c r="BQ120" s="2066" t="n">
        <f aca="false">'03.24 по датам'!BQ120</f>
        <v>0</v>
      </c>
      <c r="BR120" s="2238"/>
      <c r="BS120" s="2239"/>
      <c r="BT120" s="2240"/>
      <c r="BU120" s="2062"/>
      <c r="BV120" s="2063"/>
      <c r="BW120" s="2068" t="n">
        <f aca="false">'03.24 по датам'!BW120</f>
        <v>0</v>
      </c>
      <c r="BX120" s="2065" t="n">
        <f aca="false">'03.24 по датам'!BX120</f>
        <v>0</v>
      </c>
      <c r="BY120" s="2065" t="n">
        <f aca="false">'03.24 по датам'!BY120</f>
        <v>0</v>
      </c>
      <c r="BZ120" s="2065" t="n">
        <f aca="false">'03.24 по датам'!BZ120</f>
        <v>0</v>
      </c>
      <c r="CA120" s="2065" t="n">
        <f aca="false">'03.24 по датам'!CA120</f>
        <v>0</v>
      </c>
      <c r="CB120" s="2065" t="n">
        <f aca="false">'03.24 по датам'!CB120</f>
        <v>0</v>
      </c>
      <c r="CC120" s="2065" t="n">
        <f aca="false">'03.24 по датам'!CC120</f>
        <v>0</v>
      </c>
      <c r="CD120" s="2065" t="n">
        <f aca="false">'03.24 по датам'!CD120</f>
        <v>0</v>
      </c>
      <c r="CE120" s="2065" t="n">
        <f aca="false">'03.24 по датам'!CE120</f>
        <v>0</v>
      </c>
      <c r="CF120" s="2065" t="n">
        <f aca="false">'03.24 по датам'!CF120</f>
        <v>0</v>
      </c>
      <c r="CG120" s="2065" t="n">
        <f aca="false">'03.24 по датам'!CG120</f>
        <v>0</v>
      </c>
      <c r="CH120" s="2065" t="n">
        <f aca="false">'03.24 по датам'!CH120</f>
        <v>0</v>
      </c>
      <c r="CI120" s="2066" t="n">
        <f aca="false">'03.24 по датам'!CI120</f>
        <v>0</v>
      </c>
      <c r="CJ120" s="2238"/>
      <c r="CK120" s="2239"/>
      <c r="CL120" s="2240"/>
      <c r="CM120" s="2062"/>
      <c r="CN120" s="2063"/>
      <c r="CO120" s="2063"/>
      <c r="CP120" s="2063"/>
      <c r="CQ120" s="2092" t="n">
        <f aca="false">'03.24 по датам'!CQ120</f>
        <v>0</v>
      </c>
      <c r="CR120" s="2092" t="n">
        <f aca="false">'03.24 по датам'!CR120</f>
        <v>0</v>
      </c>
      <c r="CS120" s="2092" t="n">
        <f aca="false">'03.24 по датам'!CS120</f>
        <v>0</v>
      </c>
      <c r="CT120" s="2092" t="n">
        <f aca="false">'03.24 по датам'!CT120</f>
        <v>0</v>
      </c>
      <c r="CU120" s="2092" t="n">
        <f aca="false">'03.24 по датам'!CU120</f>
        <v>0</v>
      </c>
      <c r="CV120" s="2092" t="n">
        <f aca="false">'03.24 по датам'!CV120</f>
        <v>0</v>
      </c>
      <c r="CW120" s="2092" t="n">
        <f aca="false">'03.24 по датам'!CW120</f>
        <v>0</v>
      </c>
      <c r="CX120" s="2092" t="n">
        <f aca="false">'03.24 по датам'!CX120</f>
        <v>0</v>
      </c>
      <c r="CY120" s="2092" t="n">
        <f aca="false">'03.24 по датам'!CY120</f>
        <v>0</v>
      </c>
      <c r="CZ120" s="2092" t="n">
        <f aca="false">'03.24 по датам'!CZ120</f>
        <v>0</v>
      </c>
      <c r="DA120" s="2092" t="n">
        <f aca="false">'03.24 по датам'!DA120</f>
        <v>0</v>
      </c>
      <c r="DB120" s="2092" t="n">
        <f aca="false">'03.24 по датам'!DB120</f>
        <v>0</v>
      </c>
      <c r="DC120" s="2287" t="n">
        <f aca="false">'03.24 по датам'!DC120</f>
        <v>0</v>
      </c>
      <c r="DD120" s="2242"/>
      <c r="DE120" s="2243"/>
      <c r="DF120" s="2248"/>
      <c r="DG120" s="2069"/>
      <c r="DH120" s="2070"/>
      <c r="DI120" s="2068" t="n">
        <f aca="false">'03.24 по датам'!DI120</f>
        <v>0</v>
      </c>
      <c r="DJ120" s="2092" t="n">
        <f aca="false">'03.24 по датам'!DJ120</f>
        <v>0</v>
      </c>
      <c r="DK120" s="2092" t="n">
        <f aca="false">'03.24 по датам'!DK120</f>
        <v>0</v>
      </c>
      <c r="DL120" s="2092" t="n">
        <f aca="false">'03.24 по датам'!DL120</f>
        <v>0</v>
      </c>
      <c r="DM120" s="2092" t="n">
        <f aca="false">'03.24 по датам'!DM120</f>
        <v>0</v>
      </c>
      <c r="DN120" s="2092" t="n">
        <f aca="false">'03.24 по датам'!DN120</f>
        <v>0</v>
      </c>
      <c r="DO120" s="2092" t="n">
        <f aca="false">'03.24 по датам'!DO120</f>
        <v>0</v>
      </c>
      <c r="DP120" s="2092" t="n">
        <f aca="false">'03.24 по датам'!DP120</f>
        <v>0</v>
      </c>
      <c r="DQ120" s="2092" t="n">
        <f aca="false">'03.24 по датам'!DQ120</f>
        <v>0</v>
      </c>
      <c r="DR120" s="2092" t="n">
        <f aca="false">'03.24 по датам'!DR120</f>
        <v>0</v>
      </c>
      <c r="DS120" s="2092" t="n">
        <f aca="false">'03.24 по датам'!DS120</f>
        <v>0</v>
      </c>
      <c r="DT120" s="2092" t="n">
        <f aca="false">'03.24 по датам'!DT120</f>
        <v>0</v>
      </c>
      <c r="DU120" s="2287" t="n">
        <f aca="false">'03.24 по датам'!DU120</f>
        <v>0</v>
      </c>
      <c r="DV120" s="2242"/>
      <c r="DW120" s="2243"/>
      <c r="DX120" s="2248"/>
      <c r="DY120" s="2069"/>
      <c r="DZ120" s="2070"/>
      <c r="EA120" s="2065" t="n">
        <f aca="false">'03.24 по датам'!EA120</f>
        <v>0</v>
      </c>
      <c r="EB120" s="2092" t="n">
        <f aca="false">'03.24 по датам'!EB120</f>
        <v>0</v>
      </c>
      <c r="EC120" s="2065" t="n">
        <f aca="false">'03.24 по датам'!EC120</f>
        <v>0</v>
      </c>
      <c r="ED120" s="2065" t="n">
        <f aca="false">'03.24 по датам'!ED120</f>
        <v>0</v>
      </c>
      <c r="EE120" s="2065" t="n">
        <f aca="false">'03.24 по датам'!EE120</f>
        <v>0</v>
      </c>
      <c r="EF120" s="2065" t="n">
        <f aca="false">'03.24 по датам'!EF120</f>
        <v>0</v>
      </c>
      <c r="EG120" s="2065" t="n">
        <f aca="false">'03.24 по датам'!EG120</f>
        <v>0</v>
      </c>
      <c r="EH120" s="2065" t="n">
        <f aca="false">'03.24 по датам'!EH120</f>
        <v>0</v>
      </c>
      <c r="EI120" s="2065" t="n">
        <f aca="false">'03.24 по датам'!EI120</f>
        <v>0</v>
      </c>
      <c r="EJ120" s="2065" t="n">
        <f aca="false">'03.24 по датам'!EJ120</f>
        <v>0</v>
      </c>
      <c r="EK120" s="2065" t="n">
        <f aca="false">'03.24 по датам'!EK120</f>
        <v>0</v>
      </c>
      <c r="EL120" s="2065" t="n">
        <f aca="false">'03.24 по датам'!EL120</f>
        <v>0</v>
      </c>
      <c r="EM120" s="2065" t="n">
        <f aca="false">'03.24 по датам'!EM120</f>
        <v>0</v>
      </c>
      <c r="EN120" s="2065" t="n">
        <f aca="false">'03.24 по датам'!EN120</f>
        <v>0</v>
      </c>
      <c r="EO120" s="2065" t="n">
        <f aca="false">'03.24 по датам'!EO120</f>
        <v>0</v>
      </c>
      <c r="EP120" s="2065" t="n">
        <f aca="false">'03.24 по датам'!EP120</f>
        <v>0</v>
      </c>
      <c r="EQ120" s="2065" t="n">
        <f aca="false">'03.24 по датам'!EQ120</f>
        <v>0</v>
      </c>
      <c r="ER120" s="2065" t="n">
        <f aca="false">'03.24 по датам'!ER120</f>
        <v>0</v>
      </c>
      <c r="ES120" s="2065" t="n">
        <f aca="false">'03.24 по датам'!ES120</f>
        <v>0</v>
      </c>
      <c r="ET120" s="2065" t="n">
        <f aca="false">'03.24 по датам'!ET120</f>
        <v>0</v>
      </c>
      <c r="EU120" s="2065" t="n">
        <f aca="false">'03.24 по датам'!EU120</f>
        <v>0</v>
      </c>
      <c r="EV120" s="2065" t="n">
        <f aca="false">'03.24 по датам'!EV120</f>
        <v>0</v>
      </c>
      <c r="EW120" s="2065" t="n">
        <f aca="false">'03.24 по датам'!EW120</f>
        <v>0</v>
      </c>
      <c r="EX120" s="2065" t="n">
        <f aca="false">'03.24 по датам'!EX120</f>
        <v>0</v>
      </c>
      <c r="EY120" s="2066" t="n">
        <f aca="false">'03.24 по датам'!EY120</f>
        <v>0</v>
      </c>
      <c r="EZ120" s="2238"/>
      <c r="FA120" s="2239"/>
      <c r="FB120" s="2240"/>
      <c r="FC120" s="2069"/>
      <c r="FD120" s="2070"/>
      <c r="FE120" s="2065" t="n">
        <f aca="false">'03.24 по датам'!FE120</f>
        <v>0</v>
      </c>
      <c r="FF120" s="2065" t="n">
        <f aca="false">'03.24 по датам'!FF120</f>
        <v>0</v>
      </c>
      <c r="FG120" s="2065" t="n">
        <f aca="false">'03.24 по датам'!FG120</f>
        <v>0</v>
      </c>
      <c r="FH120" s="2065" t="n">
        <f aca="false">'03.24 по датам'!FH120</f>
        <v>0</v>
      </c>
      <c r="FI120" s="2065" t="n">
        <f aca="false">'03.24 по датам'!FI120</f>
        <v>0</v>
      </c>
      <c r="FJ120" s="2065" t="n">
        <f aca="false">'03.24 по датам'!FJ120</f>
        <v>0</v>
      </c>
      <c r="FK120" s="2065" t="n">
        <f aca="false">'03.24 по датам'!FK120</f>
        <v>0</v>
      </c>
      <c r="FL120" s="2065" t="n">
        <f aca="false">'03.24 по датам'!FL120</f>
        <v>0</v>
      </c>
      <c r="FM120" s="2065" t="n">
        <f aca="false">'03.24 по датам'!FM120</f>
        <v>0</v>
      </c>
      <c r="FN120" s="2066" t="n">
        <f aca="false">'03.24 по датам'!FN120</f>
        <v>0</v>
      </c>
      <c r="FO120" s="2238"/>
      <c r="FP120" s="2239"/>
      <c r="FQ120" s="2240"/>
      <c r="FR120" s="2069"/>
      <c r="FS120" s="2070"/>
      <c r="FT120" s="2271"/>
      <c r="FU120" s="2072"/>
      <c r="FV120" s="2072"/>
      <c r="FW120" s="2072"/>
      <c r="FX120" s="2072"/>
      <c r="FY120" s="2072"/>
      <c r="FZ120" s="2072"/>
      <c r="GA120" s="2072"/>
      <c r="GB120" s="2072"/>
      <c r="GC120" s="2072"/>
      <c r="GD120" s="2072"/>
      <c r="GE120" s="2072"/>
      <c r="GF120" s="2072"/>
      <c r="GG120" s="2072"/>
      <c r="GH120" s="2072"/>
      <c r="GI120" s="2072"/>
      <c r="GJ120" s="2072"/>
      <c r="GK120" s="2072"/>
      <c r="GL120" s="2072"/>
      <c r="GM120" s="2072"/>
      <c r="GN120" s="2072"/>
      <c r="GO120" s="2072"/>
      <c r="GP120" s="2072"/>
      <c r="GQ120" s="2072"/>
      <c r="GR120" s="2072"/>
      <c r="GS120" s="2073"/>
      <c r="GT120" s="2242"/>
      <c r="GU120" s="2243"/>
      <c r="GV120" s="2240"/>
      <c r="GW120" s="2076"/>
      <c r="GX120" s="2063"/>
      <c r="GY120" s="2062"/>
      <c r="GZ120" s="2077" t="n">
        <f aca="false">'03.24 по датам'!GZ120</f>
        <v>0</v>
      </c>
      <c r="HA120" s="2078" t="n">
        <f aca="false">'03.24 по датам'!HA120</f>
        <v>0</v>
      </c>
      <c r="HB120" s="2245"/>
      <c r="HC120" s="2080"/>
      <c r="HD120" s="2247" t="n">
        <f aca="false">'03.24 по датам'!HD120</f>
        <v>0</v>
      </c>
      <c r="HE120" s="2272"/>
      <c r="HF120" s="2082"/>
      <c r="HG120" s="2068"/>
      <c r="HH120" s="2068"/>
      <c r="HI120" s="2084"/>
      <c r="HJ120" s="2072"/>
      <c r="HK120" s="2072"/>
      <c r="HL120" s="2072"/>
      <c r="HM120" s="2072"/>
      <c r="HN120" s="2072"/>
      <c r="HO120" s="2072"/>
      <c r="HP120" s="2072"/>
      <c r="HQ120" s="2072"/>
      <c r="HR120" s="2072"/>
      <c r="HS120" s="2072"/>
      <c r="HT120" s="2072"/>
      <c r="HU120" s="2072"/>
      <c r="HV120" s="2072"/>
      <c r="HW120" s="2072"/>
      <c r="HX120" s="2072"/>
      <c r="HY120" s="2072"/>
      <c r="HZ120" s="2073"/>
      <c r="IA120" s="2242"/>
      <c r="IB120" s="2243"/>
      <c r="IC120" s="2240"/>
      <c r="ID120" s="2062"/>
      <c r="IE120" s="2076"/>
      <c r="IF120" s="2085" t="n">
        <f aca="false">'03.24 по датам'!IF120</f>
        <v>0</v>
      </c>
      <c r="IG120" s="2085" t="n">
        <f aca="false">'03.24 по датам'!IG120</f>
        <v>0</v>
      </c>
      <c r="IH120" s="2086" t="n">
        <f aca="false">'03.24 по датам'!IH120</f>
        <v>0</v>
      </c>
      <c r="II120" s="2249"/>
      <c r="IJ120" s="2250"/>
      <c r="IK120" s="2089"/>
      <c r="IL120" s="2090"/>
      <c r="IM120" s="2091" t="n">
        <f aca="false">'03.24 по датам'!IM120</f>
        <v>0</v>
      </c>
      <c r="IN120" s="2092" t="n">
        <f aca="false">'03.24 по датам'!IN120</f>
        <v>0</v>
      </c>
      <c r="IO120" s="2093" t="n">
        <f aca="false">'03.24 по датам'!IO120</f>
        <v>0</v>
      </c>
      <c r="IP120" s="2093" t="n">
        <f aca="false">'03.24 по датам'!IP120</f>
        <v>0</v>
      </c>
      <c r="IQ120" s="2093" t="n">
        <f aca="false">'03.24 по датам'!IQ120</f>
        <v>0</v>
      </c>
      <c r="IR120" s="2093" t="n">
        <f aca="false">'03.24 по датам'!IR120</f>
        <v>0</v>
      </c>
      <c r="IS120" s="2093" t="n">
        <f aca="false">'03.24 по датам'!IS120</f>
        <v>0</v>
      </c>
      <c r="IT120" s="2093" t="n">
        <f aca="false">'03.24 по датам'!IT120</f>
        <v>0</v>
      </c>
      <c r="IU120" s="2093" t="n">
        <f aca="false">'03.24 по датам'!IU120</f>
        <v>0</v>
      </c>
      <c r="IV120" s="2094" t="n">
        <f aca="false">'03.24 по датам'!IV120</f>
        <v>0</v>
      </c>
      <c r="IW120" s="2251"/>
      <c r="IX120" s="2252"/>
      <c r="IY120" s="2253"/>
      <c r="IZ120" s="2062"/>
      <c r="JA120" s="2063"/>
      <c r="JB120" s="2098" t="n">
        <f aca="false">'03.24 по датам'!JB120</f>
        <v>0</v>
      </c>
      <c r="JC120" s="2245"/>
      <c r="JD120" s="2100" t="n">
        <f aca="false">'03.24 по датам'!JD120</f>
        <v>0</v>
      </c>
      <c r="JE120" s="2101"/>
      <c r="JF120" s="2102"/>
      <c r="JG120" s="2254" t="n">
        <f aca="false">'03.24 по датам'!JG120</f>
        <v>0</v>
      </c>
      <c r="JH120" s="2103" t="n">
        <f aca="false">'03.24 по датам'!JH120</f>
        <v>0</v>
      </c>
      <c r="JI120" s="2103" t="n">
        <f aca="false">'03.24 по датам'!JI120</f>
        <v>0</v>
      </c>
      <c r="JJ120" s="2104" t="n">
        <f aca="false">'03.24 по датам'!JJ120</f>
        <v>0</v>
      </c>
      <c r="JK120" s="2276"/>
      <c r="JL120" s="2106"/>
      <c r="JM120" s="2107" t="e">
        <f aca="false">JM$4:JM$4+SUMIF($C$5:JL$5,"Нараст. баланс",$C122:JL122)+SUMIF($C$7:JH$7,"Итого (с ВНР)",$C122:JH122)-SUMIF($C$5:JL$5,"Геол. снижение,  т/сут",$C122:JL122)-SUMIF(JJ$7:JL$7,"Итого",JJ122:JL122)-SUMIF($C$7:JL$7,"Итого (с ВСП)",$C122:JL122)</f>
        <v>#VALUE!</v>
      </c>
      <c r="JN120" s="2108"/>
      <c r="JO120" s="2256" t="e">
        <f aca="false">'03.24 НГДП по датам'!CA120:CA122</f>
        <v>#VALUE!</v>
      </c>
      <c r="JP120" s="2110"/>
      <c r="JQ120" s="2111"/>
      <c r="JR120" s="2257"/>
    </row>
    <row r="121" customFormat="false" ht="11.25" hidden="false" customHeight="true" outlineLevel="0" collapsed="false">
      <c r="A121" s="2056"/>
      <c r="B121" s="2113" t="s">
        <v>663</v>
      </c>
      <c r="C121" s="2114" t="n">
        <f aca="false">'03.24 по датам'!C121</f>
        <v>0</v>
      </c>
      <c r="D121" s="2123" t="n">
        <f aca="false">'03.24 по датам'!D121</f>
        <v>0</v>
      </c>
      <c r="E121" s="2123" t="n">
        <f aca="false">'03.24 по датам'!E121</f>
        <v>0</v>
      </c>
      <c r="F121" s="2123" t="n">
        <f aca="false">'03.24 по датам'!F121</f>
        <v>0</v>
      </c>
      <c r="G121" s="2121" t="n">
        <f aca="false">'03.24 по датам'!G121</f>
        <v>0</v>
      </c>
      <c r="H121" s="2121" t="n">
        <f aca="false">'03.24 по датам'!H121</f>
        <v>0</v>
      </c>
      <c r="I121" s="2121" t="n">
        <f aca="false">'03.24 по датам'!I121</f>
        <v>0</v>
      </c>
      <c r="J121" s="2121" t="n">
        <f aca="false">'03.24 по датам'!J121</f>
        <v>0</v>
      </c>
      <c r="K121" s="2121" t="n">
        <f aca="false">'03.24 по датам'!K121</f>
        <v>0</v>
      </c>
      <c r="L121" s="2121" t="n">
        <f aca="false">'03.24 по датам'!L121</f>
        <v>0</v>
      </c>
      <c r="M121" s="2121" t="n">
        <f aca="false">'03.24 по датам'!M121</f>
        <v>0</v>
      </c>
      <c r="N121" s="2121" t="n">
        <f aca="false">'03.24 по датам'!N121</f>
        <v>0</v>
      </c>
      <c r="O121" s="2121" t="n">
        <f aca="false">'03.24 по датам'!O121</f>
        <v>0</v>
      </c>
      <c r="P121" s="2121" t="n">
        <f aca="false">'03.24 по датам'!P121</f>
        <v>0</v>
      </c>
      <c r="Q121" s="2121" t="n">
        <f aca="false">'03.24 по датам'!Q121</f>
        <v>0</v>
      </c>
      <c r="R121" s="2121" t="n">
        <f aca="false">'03.24 по датам'!R121</f>
        <v>0</v>
      </c>
      <c r="S121" s="2121" t="n">
        <f aca="false">'03.24 по датам'!S121</f>
        <v>0</v>
      </c>
      <c r="T121" s="2121" t="n">
        <f aca="false">'03.24 по датам'!T121</f>
        <v>0</v>
      </c>
      <c r="U121" s="2121" t="n">
        <f aca="false">'03.24 по датам'!U121</f>
        <v>0</v>
      </c>
      <c r="V121" s="2121" t="n">
        <f aca="false">'03.24 по датам'!V121</f>
        <v>0</v>
      </c>
      <c r="W121" s="2122" t="n">
        <f aca="false">'03.24 по датам'!W121</f>
        <v>0</v>
      </c>
      <c r="X121" s="2115"/>
      <c r="Y121" s="2116"/>
      <c r="Z121" s="2117"/>
      <c r="AA121" s="2118" t="n">
        <f aca="false">COUNTIF(C121:Z121,"&gt;"&amp;0)</f>
        <v>0</v>
      </c>
      <c r="AB121" s="2119"/>
      <c r="AC121" s="2120" t="n">
        <f aca="false">'03.24 по датам'!AC121</f>
        <v>0</v>
      </c>
      <c r="AD121" s="2120" t="n">
        <f aca="false">'03.24 по датам'!AD121</f>
        <v>0</v>
      </c>
      <c r="AE121" s="2121" t="n">
        <f aca="false">'03.24 по датам'!AE121</f>
        <v>0</v>
      </c>
      <c r="AF121" s="2121" t="n">
        <f aca="false">'03.24 по датам'!AF121</f>
        <v>0</v>
      </c>
      <c r="AG121" s="2121" t="n">
        <f aca="false">'03.24 по датам'!AG121</f>
        <v>0</v>
      </c>
      <c r="AH121" s="2121" t="n">
        <f aca="false">'03.24 по датам'!AH121</f>
        <v>0</v>
      </c>
      <c r="AI121" s="2121" t="n">
        <f aca="false">'03.24 по датам'!AI121</f>
        <v>0</v>
      </c>
      <c r="AJ121" s="2121" t="n">
        <f aca="false">'03.24 по датам'!AJ121</f>
        <v>0</v>
      </c>
      <c r="AK121" s="2121" t="n">
        <f aca="false">'03.24 по датам'!AK121</f>
        <v>0</v>
      </c>
      <c r="AL121" s="2121" t="n">
        <f aca="false">'03.24 по датам'!AL121</f>
        <v>0</v>
      </c>
      <c r="AM121" s="2121" t="n">
        <f aca="false">'03.24 по датам'!AM121</f>
        <v>0</v>
      </c>
      <c r="AN121" s="2121" t="n">
        <f aca="false">'03.24 по датам'!AN121</f>
        <v>0</v>
      </c>
      <c r="AO121" s="2122" t="n">
        <f aca="false">'03.24 по датам'!AO121</f>
        <v>0</v>
      </c>
      <c r="AP121" s="2115"/>
      <c r="AQ121" s="2116"/>
      <c r="AR121" s="2117"/>
      <c r="AS121" s="2118" t="n">
        <f aca="false">COUNTIF(AC122:AR122,"&gt;"&amp;0)</f>
        <v>0</v>
      </c>
      <c r="AT121" s="2119"/>
      <c r="AU121" s="2120" t="n">
        <f aca="false">'03.24 по датам'!AU121</f>
        <v>8353</v>
      </c>
      <c r="AV121" s="2120" t="n">
        <f aca="false">'03.24 по датам'!AV121</f>
        <v>0</v>
      </c>
      <c r="AW121" s="2123" t="n">
        <f aca="false">'03.24 по датам'!AW121</f>
        <v>0</v>
      </c>
      <c r="AX121" s="2121" t="n">
        <f aca="false">'03.24 по датам'!AX121</f>
        <v>0</v>
      </c>
      <c r="AY121" s="2121" t="n">
        <f aca="false">'03.24 по датам'!AY121</f>
        <v>0</v>
      </c>
      <c r="AZ121" s="2121" t="n">
        <f aca="false">'03.24 по датам'!AZ121</f>
        <v>0</v>
      </c>
      <c r="BA121" s="2121" t="n">
        <f aca="false">'03.24 по датам'!BA121</f>
        <v>0</v>
      </c>
      <c r="BB121" s="2121" t="n">
        <f aca="false">'03.24 по датам'!BB121</f>
        <v>0</v>
      </c>
      <c r="BC121" s="2121" t="n">
        <f aca="false">'03.24 по датам'!BC121</f>
        <v>0</v>
      </c>
      <c r="BD121" s="2121" t="n">
        <f aca="false">'03.24 по датам'!BD121</f>
        <v>0</v>
      </c>
      <c r="BE121" s="2121" t="n">
        <f aca="false">'03.24 по датам'!BE121</f>
        <v>0</v>
      </c>
      <c r="BF121" s="2121" t="n">
        <f aca="false">'03.24 по датам'!BF121</f>
        <v>0</v>
      </c>
      <c r="BG121" s="2121" t="n">
        <f aca="false">'03.24 по датам'!BG121</f>
        <v>0</v>
      </c>
      <c r="BH121" s="2121" t="n">
        <f aca="false">'03.24 по датам'!BH121</f>
        <v>0</v>
      </c>
      <c r="BI121" s="2121" t="n">
        <f aca="false">'03.24 по датам'!BI121</f>
        <v>0</v>
      </c>
      <c r="BJ121" s="2121" t="n">
        <f aca="false">'03.24 по датам'!BJ121</f>
        <v>0</v>
      </c>
      <c r="BK121" s="2121" t="n">
        <f aca="false">'03.24 по датам'!BK121</f>
        <v>0</v>
      </c>
      <c r="BL121" s="2121" t="n">
        <f aca="false">'03.24 по датам'!BL121</f>
        <v>0</v>
      </c>
      <c r="BM121" s="2121" t="n">
        <f aca="false">'03.24 по датам'!BM121</f>
        <v>0</v>
      </c>
      <c r="BN121" s="2121" t="n">
        <f aca="false">'03.24 по датам'!BN121</f>
        <v>0</v>
      </c>
      <c r="BO121" s="2121" t="n">
        <f aca="false">'03.24 по датам'!BO121</f>
        <v>0</v>
      </c>
      <c r="BP121" s="2121" t="n">
        <f aca="false">'03.24 по датам'!BP121</f>
        <v>0</v>
      </c>
      <c r="BQ121" s="2122" t="n">
        <f aca="false">'03.24 по датам'!BQ121</f>
        <v>0</v>
      </c>
      <c r="BR121" s="2115"/>
      <c r="BS121" s="2116"/>
      <c r="BT121" s="2117"/>
      <c r="BU121" s="2118" t="n">
        <f aca="false">COUNTIF(AU122:BT122,"&gt;"&amp;0)</f>
        <v>1</v>
      </c>
      <c r="BV121" s="2119"/>
      <c r="BW121" s="2124" t="n">
        <f aca="false">'03.24 по датам'!BW121</f>
        <v>0</v>
      </c>
      <c r="BX121" s="2121" t="n">
        <f aca="false">'03.24 по датам'!BX121</f>
        <v>0</v>
      </c>
      <c r="BY121" s="2121" t="n">
        <f aca="false">'03.24 по датам'!BY121</f>
        <v>0</v>
      </c>
      <c r="BZ121" s="2121" t="n">
        <f aca="false">'03.24 по датам'!BZ121</f>
        <v>0</v>
      </c>
      <c r="CA121" s="2121" t="n">
        <f aca="false">'03.24 по датам'!CA121</f>
        <v>0</v>
      </c>
      <c r="CB121" s="2121" t="n">
        <f aca="false">'03.24 по датам'!CB121</f>
        <v>0</v>
      </c>
      <c r="CC121" s="2121" t="n">
        <f aca="false">'03.24 по датам'!CC121</f>
        <v>0</v>
      </c>
      <c r="CD121" s="2121" t="n">
        <f aca="false">'03.24 по датам'!CD121</f>
        <v>0</v>
      </c>
      <c r="CE121" s="2121" t="n">
        <f aca="false">'03.24 по датам'!CE121</f>
        <v>0</v>
      </c>
      <c r="CF121" s="2121" t="n">
        <f aca="false">'03.24 по датам'!CF121</f>
        <v>0</v>
      </c>
      <c r="CG121" s="2121" t="n">
        <f aca="false">'03.24 по датам'!CG121</f>
        <v>0</v>
      </c>
      <c r="CH121" s="2121" t="n">
        <f aca="false">'03.24 по датам'!CH121</f>
        <v>0</v>
      </c>
      <c r="CI121" s="2122" t="n">
        <f aca="false">'03.24 по датам'!CI121</f>
        <v>0</v>
      </c>
      <c r="CJ121" s="2115"/>
      <c r="CK121" s="2116"/>
      <c r="CL121" s="2117"/>
      <c r="CM121" s="2118" t="n">
        <f aca="false">COUNTIF(BW122:CL122,"&gt;"&amp;0)</f>
        <v>0</v>
      </c>
      <c r="CN121" s="2119"/>
      <c r="CO121" s="2119" t="n">
        <f aca="false">AA121+AS121+BU121+CM121</f>
        <v>1</v>
      </c>
      <c r="CP121" s="2119"/>
      <c r="CQ121" s="2150" t="n">
        <f aca="false">'03.24 по датам'!CQ121</f>
        <v>0</v>
      </c>
      <c r="CR121" s="2150" t="n">
        <f aca="false">'03.24 по датам'!CR121</f>
        <v>0</v>
      </c>
      <c r="CS121" s="2150" t="n">
        <f aca="false">'03.24 по датам'!CS121</f>
        <v>0</v>
      </c>
      <c r="CT121" s="2150" t="n">
        <f aca="false">'03.24 по датам'!CT121</f>
        <v>0</v>
      </c>
      <c r="CU121" s="2150" t="n">
        <f aca="false">'03.24 по датам'!CU121</f>
        <v>0</v>
      </c>
      <c r="CV121" s="2150" t="n">
        <f aca="false">'03.24 по датам'!CV121</f>
        <v>0</v>
      </c>
      <c r="CW121" s="2150" t="n">
        <f aca="false">'03.24 по датам'!CW121</f>
        <v>0</v>
      </c>
      <c r="CX121" s="2150" t="n">
        <f aca="false">'03.24 по датам'!CX121</f>
        <v>0</v>
      </c>
      <c r="CY121" s="2150" t="n">
        <f aca="false">'03.24 по датам'!CY121</f>
        <v>0</v>
      </c>
      <c r="CZ121" s="2150" t="n">
        <f aca="false">'03.24 по датам'!CZ121</f>
        <v>0</v>
      </c>
      <c r="DA121" s="2150" t="n">
        <f aca="false">'03.24 по датам'!DA121</f>
        <v>0</v>
      </c>
      <c r="DB121" s="2150" t="n">
        <f aca="false">'03.24 по датам'!DB121</f>
        <v>0</v>
      </c>
      <c r="DC121" s="2289" t="n">
        <f aca="false">'03.24 по датам'!DC121</f>
        <v>0</v>
      </c>
      <c r="DD121" s="2130"/>
      <c r="DE121" s="2131"/>
      <c r="DF121" s="2262"/>
      <c r="DG121" s="2125" t="n">
        <f aca="false">SUBTOTAL(9,CQ123:DF123)</f>
        <v>0</v>
      </c>
      <c r="DH121" s="2126"/>
      <c r="DI121" s="2124" t="n">
        <f aca="false">'03.24 по датам'!DI121</f>
        <v>0</v>
      </c>
      <c r="DJ121" s="2150" t="n">
        <f aca="false">'03.24 по датам'!DJ121</f>
        <v>0</v>
      </c>
      <c r="DK121" s="2150" t="n">
        <f aca="false">'03.24 по датам'!DK121</f>
        <v>0</v>
      </c>
      <c r="DL121" s="2150" t="n">
        <f aca="false">'03.24 по датам'!DL121</f>
        <v>0</v>
      </c>
      <c r="DM121" s="2150" t="n">
        <f aca="false">'03.24 по датам'!DM121</f>
        <v>0</v>
      </c>
      <c r="DN121" s="2150" t="n">
        <f aca="false">'03.24 по датам'!DN121</f>
        <v>0</v>
      </c>
      <c r="DO121" s="2150" t="n">
        <f aca="false">'03.24 по датам'!DO121</f>
        <v>0</v>
      </c>
      <c r="DP121" s="2150" t="n">
        <f aca="false">'03.24 по датам'!DP121</f>
        <v>0</v>
      </c>
      <c r="DQ121" s="2150" t="n">
        <f aca="false">'03.24 по датам'!DQ121</f>
        <v>0</v>
      </c>
      <c r="DR121" s="2150" t="n">
        <f aca="false">'03.24 по датам'!DR121</f>
        <v>0</v>
      </c>
      <c r="DS121" s="2150" t="n">
        <f aca="false">'03.24 по датам'!DS121</f>
        <v>0</v>
      </c>
      <c r="DT121" s="2150" t="n">
        <f aca="false">'03.24 по датам'!DT121</f>
        <v>0</v>
      </c>
      <c r="DU121" s="2289" t="n">
        <f aca="false">'03.24 по датам'!DU121</f>
        <v>0</v>
      </c>
      <c r="DV121" s="2130"/>
      <c r="DW121" s="2131"/>
      <c r="DX121" s="2262"/>
      <c r="DY121" s="2125" t="n">
        <f aca="false">COUNTIF(DI122:DX122,"&gt;"&amp;0)</f>
        <v>0</v>
      </c>
      <c r="DZ121" s="2126"/>
      <c r="EA121" s="2121" t="n">
        <f aca="false">'03.24 по датам'!EA121</f>
        <v>0</v>
      </c>
      <c r="EB121" s="2150" t="n">
        <f aca="false">'03.24 по датам'!EB121</f>
        <v>0</v>
      </c>
      <c r="EC121" s="2121" t="n">
        <f aca="false">'03.24 по датам'!EC121</f>
        <v>0</v>
      </c>
      <c r="ED121" s="2121" t="n">
        <f aca="false">'03.24 по датам'!ED121</f>
        <v>0</v>
      </c>
      <c r="EE121" s="2121" t="n">
        <f aca="false">'03.24 по датам'!EE121</f>
        <v>0</v>
      </c>
      <c r="EF121" s="2121" t="n">
        <f aca="false">'03.24 по датам'!EF121</f>
        <v>0</v>
      </c>
      <c r="EG121" s="2121" t="n">
        <f aca="false">'03.24 по датам'!EG121</f>
        <v>0</v>
      </c>
      <c r="EH121" s="2121" t="n">
        <f aca="false">'03.24 по датам'!EH121</f>
        <v>0</v>
      </c>
      <c r="EI121" s="2121" t="n">
        <f aca="false">'03.24 по датам'!EI121</f>
        <v>0</v>
      </c>
      <c r="EJ121" s="2121" t="n">
        <f aca="false">'03.24 по датам'!EJ121</f>
        <v>0</v>
      </c>
      <c r="EK121" s="2121" t="n">
        <f aca="false">'03.24 по датам'!EK121</f>
        <v>0</v>
      </c>
      <c r="EL121" s="2121" t="n">
        <f aca="false">'03.24 по датам'!EL121</f>
        <v>0</v>
      </c>
      <c r="EM121" s="2121" t="n">
        <f aca="false">'03.24 по датам'!EM121</f>
        <v>0</v>
      </c>
      <c r="EN121" s="2121" t="n">
        <f aca="false">'03.24 по датам'!EN121</f>
        <v>0</v>
      </c>
      <c r="EO121" s="2121" t="n">
        <f aca="false">'03.24 по датам'!EO121</f>
        <v>0</v>
      </c>
      <c r="EP121" s="2121" t="n">
        <f aca="false">'03.24 по датам'!EP121</f>
        <v>0</v>
      </c>
      <c r="EQ121" s="2121" t="n">
        <f aca="false">'03.24 по датам'!EQ121</f>
        <v>0</v>
      </c>
      <c r="ER121" s="2121" t="n">
        <f aca="false">'03.24 по датам'!ER121</f>
        <v>0</v>
      </c>
      <c r="ES121" s="2121" t="n">
        <f aca="false">'03.24 по датам'!ES121</f>
        <v>0</v>
      </c>
      <c r="ET121" s="2121" t="n">
        <f aca="false">'03.24 по датам'!ET121</f>
        <v>0</v>
      </c>
      <c r="EU121" s="2121" t="n">
        <f aca="false">'03.24 по датам'!EU121</f>
        <v>0</v>
      </c>
      <c r="EV121" s="2121" t="n">
        <f aca="false">'03.24 по датам'!EV121</f>
        <v>0</v>
      </c>
      <c r="EW121" s="2121" t="n">
        <f aca="false">'03.24 по датам'!EW121</f>
        <v>0</v>
      </c>
      <c r="EX121" s="2121" t="n">
        <f aca="false">'03.24 по датам'!EX121</f>
        <v>0</v>
      </c>
      <c r="EY121" s="2122" t="n">
        <f aca="false">'03.24 по датам'!EY121</f>
        <v>0</v>
      </c>
      <c r="EZ121" s="2115"/>
      <c r="FA121" s="2116"/>
      <c r="FB121" s="2117"/>
      <c r="FC121" s="2125" t="n">
        <f aca="false">COUNTIF(EA122:FB122,"&gt;"&amp;0)</f>
        <v>0</v>
      </c>
      <c r="FD121" s="2126"/>
      <c r="FE121" s="2121" t="n">
        <f aca="false">'03.24 по датам'!FE121</f>
        <v>0</v>
      </c>
      <c r="FF121" s="2121" t="n">
        <f aca="false">'03.24 по датам'!FF121</f>
        <v>0</v>
      </c>
      <c r="FG121" s="2121" t="n">
        <f aca="false">'03.24 по датам'!FG121</f>
        <v>0</v>
      </c>
      <c r="FH121" s="2121" t="n">
        <f aca="false">'03.24 по датам'!FH121</f>
        <v>0</v>
      </c>
      <c r="FI121" s="2121" t="n">
        <f aca="false">'03.24 по датам'!FI121</f>
        <v>0</v>
      </c>
      <c r="FJ121" s="2121" t="n">
        <f aca="false">'03.24 по датам'!FJ121</f>
        <v>0</v>
      </c>
      <c r="FK121" s="2121" t="n">
        <f aca="false">'03.24 по датам'!FK121</f>
        <v>0</v>
      </c>
      <c r="FL121" s="2121" t="n">
        <f aca="false">'03.24 по датам'!FL121</f>
        <v>0</v>
      </c>
      <c r="FM121" s="2121" t="n">
        <f aca="false">'03.24 по датам'!FM121</f>
        <v>0</v>
      </c>
      <c r="FN121" s="2122" t="n">
        <f aca="false">'03.24 по датам'!FN121</f>
        <v>0</v>
      </c>
      <c r="FO121" s="2115"/>
      <c r="FP121" s="2116"/>
      <c r="FQ121" s="2117"/>
      <c r="FR121" s="2125" t="n">
        <f aca="false">COUNTIF(FE122:FQ122,"&gt;"&amp;0)</f>
        <v>0</v>
      </c>
      <c r="FS121" s="2126"/>
      <c r="FT121" s="2277"/>
      <c r="FU121" s="2128"/>
      <c r="FV121" s="2128"/>
      <c r="FW121" s="2128"/>
      <c r="FX121" s="2128"/>
      <c r="FY121" s="2128"/>
      <c r="FZ121" s="2128"/>
      <c r="GA121" s="2128"/>
      <c r="GB121" s="2128"/>
      <c r="GC121" s="2128"/>
      <c r="GD121" s="2128"/>
      <c r="GE121" s="2128"/>
      <c r="GF121" s="2128"/>
      <c r="GG121" s="2128"/>
      <c r="GH121" s="2128"/>
      <c r="GI121" s="2128"/>
      <c r="GJ121" s="2128"/>
      <c r="GK121" s="2128"/>
      <c r="GL121" s="2128"/>
      <c r="GM121" s="2128"/>
      <c r="GN121" s="2128"/>
      <c r="GO121" s="2128"/>
      <c r="GP121" s="2128"/>
      <c r="GQ121" s="2128"/>
      <c r="GR121" s="2128"/>
      <c r="GS121" s="2129"/>
      <c r="GT121" s="2130"/>
      <c r="GU121" s="2131"/>
      <c r="GV121" s="2117"/>
      <c r="GW121" s="2132" t="n">
        <f aca="false">SUBTOTAL(9,FT123:GV123)</f>
        <v>0</v>
      </c>
      <c r="GX121" s="2119" t="n">
        <f aca="false">SUBTOTAL(9,FT123:GV123)</f>
        <v>0</v>
      </c>
      <c r="GY121" s="2133"/>
      <c r="GZ121" s="2134" t="n">
        <f aca="false">'03.24 по датам'!GZ121</f>
        <v>0</v>
      </c>
      <c r="HA121" s="2135" t="n">
        <f aca="false">'03.24 по датам'!HA121</f>
        <v>0</v>
      </c>
      <c r="HB121" s="2158"/>
      <c r="HC121" s="2137"/>
      <c r="HD121" s="2261" t="n">
        <f aca="false">'03.24 по датам'!HD121</f>
        <v>0</v>
      </c>
      <c r="HE121" s="2136"/>
      <c r="HF121" s="2139"/>
      <c r="HG121" s="2124"/>
      <c r="HH121" s="2124"/>
      <c r="HI121" s="2141"/>
      <c r="HJ121" s="2128"/>
      <c r="HK121" s="2128"/>
      <c r="HL121" s="2128"/>
      <c r="HM121" s="2128"/>
      <c r="HN121" s="2128"/>
      <c r="HO121" s="2128"/>
      <c r="HP121" s="2128"/>
      <c r="HQ121" s="2128"/>
      <c r="HR121" s="2128"/>
      <c r="HS121" s="2128"/>
      <c r="HT121" s="2128"/>
      <c r="HU121" s="2128"/>
      <c r="HV121" s="2128"/>
      <c r="HW121" s="2128"/>
      <c r="HX121" s="2128"/>
      <c r="HY121" s="2128"/>
      <c r="HZ121" s="2129"/>
      <c r="IA121" s="2130"/>
      <c r="IB121" s="2131"/>
      <c r="IC121" s="2117"/>
      <c r="ID121" s="2118" t="n">
        <f aca="false">SUBTOTAL(9,HG123:IC123)</f>
        <v>0</v>
      </c>
      <c r="IE121" s="2142"/>
      <c r="IF121" s="2143" t="n">
        <f aca="false">'03.24 по датам'!IF121</f>
        <v>0</v>
      </c>
      <c r="IG121" s="2143" t="n">
        <f aca="false">'03.24 по датам'!IG121</f>
        <v>0</v>
      </c>
      <c r="IH121" s="2144" t="n">
        <f aca="false">'03.24 по датам'!IH121</f>
        <v>0</v>
      </c>
      <c r="II121" s="2145"/>
      <c r="IJ121" s="2146"/>
      <c r="IK121" s="2147" t="n">
        <f aca="false">SUBTOTAL(9,IF123:IJ123)</f>
        <v>0</v>
      </c>
      <c r="IL121" s="2148"/>
      <c r="IM121" s="2149" t="n">
        <f aca="false">'03.24 по датам'!IM121</f>
        <v>0</v>
      </c>
      <c r="IN121" s="2150" t="n">
        <f aca="false">'03.24 по датам'!IN121</f>
        <v>0</v>
      </c>
      <c r="IO121" s="2151" t="n">
        <f aca="false">'03.24 по датам'!IO121</f>
        <v>0</v>
      </c>
      <c r="IP121" s="2151" t="n">
        <f aca="false">'03.24 по датам'!IP121</f>
        <v>0</v>
      </c>
      <c r="IQ121" s="2151" t="n">
        <f aca="false">'03.24 по датам'!IQ121</f>
        <v>0</v>
      </c>
      <c r="IR121" s="2151" t="n">
        <f aca="false">'03.24 по датам'!IR121</f>
        <v>0</v>
      </c>
      <c r="IS121" s="2151" t="n">
        <f aca="false">'03.24 по датам'!IS121</f>
        <v>0</v>
      </c>
      <c r="IT121" s="2151" t="n">
        <f aca="false">'03.24 по датам'!IT121</f>
        <v>0</v>
      </c>
      <c r="IU121" s="2151" t="n">
        <f aca="false">'03.24 по датам'!IU121</f>
        <v>0</v>
      </c>
      <c r="IV121" s="2152" t="n">
        <f aca="false">'03.24 по датам'!IV121</f>
        <v>0</v>
      </c>
      <c r="IW121" s="2153"/>
      <c r="IX121" s="2154"/>
      <c r="IY121" s="2155"/>
      <c r="IZ121" s="2118" t="n">
        <f aca="false">SUBTOTAL(3,IM121:IY121)</f>
        <v>10</v>
      </c>
      <c r="JA121" s="2156"/>
      <c r="JB121" s="2157" t="n">
        <f aca="false">'03.24 по датам'!JB121</f>
        <v>0</v>
      </c>
      <c r="JC121" s="2158"/>
      <c r="JD121" s="2159" t="n">
        <f aca="false">'03.24 по датам'!JD121</f>
        <v>0</v>
      </c>
      <c r="JE121" s="2160"/>
      <c r="JF121" s="2161"/>
      <c r="JG121" s="2263" t="n">
        <f aca="false">'03.24 по датам'!JG121</f>
        <v>0</v>
      </c>
      <c r="JH121" s="2162" t="n">
        <f aca="false">'03.24 по датам'!JH121</f>
        <v>0</v>
      </c>
      <c r="JI121" s="2162" t="n">
        <f aca="false">'03.24 по датам'!JI121</f>
        <v>0</v>
      </c>
      <c r="JJ121" s="2163" t="n">
        <f aca="false">'03.24 по датам'!JJ121</f>
        <v>0</v>
      </c>
      <c r="JK121" s="2281"/>
      <c r="JL121" s="2165"/>
      <c r="JM121" s="2107"/>
      <c r="JN121" s="2108"/>
      <c r="JO121" s="2256"/>
      <c r="JP121" s="2166"/>
      <c r="JQ121" s="2167"/>
      <c r="JR121" s="2168"/>
    </row>
    <row r="122" customFormat="false" ht="11.25" hidden="false" customHeight="true" outlineLevel="0" collapsed="false">
      <c r="A122" s="2056"/>
      <c r="B122" s="2169" t="s">
        <v>661</v>
      </c>
      <c r="C122" s="2170" t="n">
        <f aca="false">'03.24 по датам'!C122</f>
        <v>0</v>
      </c>
      <c r="D122" s="2179" t="n">
        <f aca="false">'03.24 по датам'!D122</f>
        <v>0</v>
      </c>
      <c r="E122" s="2179" t="n">
        <f aca="false">'03.24 по датам'!E122</f>
        <v>0</v>
      </c>
      <c r="F122" s="2179" t="n">
        <f aca="false">'03.24 по датам'!F122</f>
        <v>0</v>
      </c>
      <c r="G122" s="2177" t="n">
        <f aca="false">'03.24 по датам'!G122</f>
        <v>0</v>
      </c>
      <c r="H122" s="2177" t="n">
        <f aca="false">'03.24 по датам'!H122</f>
        <v>0</v>
      </c>
      <c r="I122" s="2177" t="n">
        <f aca="false">'03.24 по датам'!I122</f>
        <v>0</v>
      </c>
      <c r="J122" s="2177" t="n">
        <f aca="false">'03.24 по датам'!J122</f>
        <v>0</v>
      </c>
      <c r="K122" s="2177" t="n">
        <f aca="false">'03.24 по датам'!K122</f>
        <v>0</v>
      </c>
      <c r="L122" s="2177" t="n">
        <f aca="false">'03.24 по датам'!L122</f>
        <v>0</v>
      </c>
      <c r="M122" s="2177" t="n">
        <f aca="false">'03.24 по датам'!M122</f>
        <v>0</v>
      </c>
      <c r="N122" s="2177" t="n">
        <f aca="false">'03.24 по датам'!N122</f>
        <v>0</v>
      </c>
      <c r="O122" s="2177" t="n">
        <f aca="false">'03.24 по датам'!O122</f>
        <v>0</v>
      </c>
      <c r="P122" s="2177" t="n">
        <f aca="false">'03.24 по датам'!P122</f>
        <v>0</v>
      </c>
      <c r="Q122" s="2177" t="n">
        <f aca="false">'03.24 по датам'!Q122</f>
        <v>0</v>
      </c>
      <c r="R122" s="2177" t="n">
        <f aca="false">'03.24 по датам'!R122</f>
        <v>0</v>
      </c>
      <c r="S122" s="2177" t="n">
        <f aca="false">'03.24 по датам'!S122</f>
        <v>0</v>
      </c>
      <c r="T122" s="2177" t="n">
        <f aca="false">'03.24 по датам'!T122</f>
        <v>0</v>
      </c>
      <c r="U122" s="2177" t="n">
        <f aca="false">'03.24 по датам'!U122</f>
        <v>0</v>
      </c>
      <c r="V122" s="2177" t="n">
        <f aca="false">'03.24 по датам'!V122</f>
        <v>0</v>
      </c>
      <c r="W122" s="2178" t="n">
        <f aca="false">'03.24 по датам'!W122</f>
        <v>0</v>
      </c>
      <c r="X122" s="2171"/>
      <c r="Y122" s="2172"/>
      <c r="Z122" s="2173"/>
      <c r="AA122" s="2174" t="n">
        <f aca="false">SUBTOTAL(9,C122:Z122)</f>
        <v>0</v>
      </c>
      <c r="AB122" s="2175" t="n">
        <f aca="false">AA122+AB118</f>
        <v>580</v>
      </c>
      <c r="AC122" s="2176" t="n">
        <f aca="false">'03.24 по датам'!AC122</f>
        <v>0</v>
      </c>
      <c r="AD122" s="2176" t="n">
        <f aca="false">'03.24 по датам'!AD122</f>
        <v>0</v>
      </c>
      <c r="AE122" s="2177" t="n">
        <f aca="false">'03.24 по датам'!AE122</f>
        <v>0</v>
      </c>
      <c r="AF122" s="2177" t="n">
        <f aca="false">'03.24 по датам'!AF122</f>
        <v>0</v>
      </c>
      <c r="AG122" s="2177" t="n">
        <f aca="false">'03.24 по датам'!AG122</f>
        <v>0</v>
      </c>
      <c r="AH122" s="2177" t="n">
        <f aca="false">'03.24 по датам'!AH122</f>
        <v>0</v>
      </c>
      <c r="AI122" s="2177" t="n">
        <f aca="false">'03.24 по датам'!AI122</f>
        <v>0</v>
      </c>
      <c r="AJ122" s="2177" t="n">
        <f aca="false">'03.24 по датам'!AJ122</f>
        <v>0</v>
      </c>
      <c r="AK122" s="2177" t="n">
        <f aca="false">'03.24 по датам'!AK122</f>
        <v>0</v>
      </c>
      <c r="AL122" s="2177" t="n">
        <f aca="false">'03.24 по датам'!AL122</f>
        <v>0</v>
      </c>
      <c r="AM122" s="2177" t="n">
        <f aca="false">'03.24 по датам'!AM122</f>
        <v>0</v>
      </c>
      <c r="AN122" s="2177" t="n">
        <f aca="false">'03.24 по датам'!AN122</f>
        <v>0</v>
      </c>
      <c r="AO122" s="2178" t="n">
        <f aca="false">'03.24 по датам'!AO122</f>
        <v>0</v>
      </c>
      <c r="AP122" s="2171"/>
      <c r="AQ122" s="2172"/>
      <c r="AR122" s="2173"/>
      <c r="AS122" s="2174" t="n">
        <f aca="false">SUBTOTAL(9,AC122:AR122)</f>
        <v>0</v>
      </c>
      <c r="AT122" s="2175" t="n">
        <f aca="false">AS122+AT118</f>
        <v>0</v>
      </c>
      <c r="AU122" s="2176" t="n">
        <f aca="false">'03.24 по датам'!AU122</f>
        <v>20</v>
      </c>
      <c r="AV122" s="2176" t="n">
        <f aca="false">'03.24 по датам'!AV122</f>
        <v>0</v>
      </c>
      <c r="AW122" s="2179" t="n">
        <f aca="false">'03.24 по датам'!AW122</f>
        <v>0</v>
      </c>
      <c r="AX122" s="2177" t="n">
        <f aca="false">'03.24 по датам'!AX122</f>
        <v>0</v>
      </c>
      <c r="AY122" s="2177" t="n">
        <f aca="false">'03.24 по датам'!AY122</f>
        <v>0</v>
      </c>
      <c r="AZ122" s="2177" t="n">
        <f aca="false">'03.24 по датам'!AZ122</f>
        <v>0</v>
      </c>
      <c r="BA122" s="2177" t="n">
        <f aca="false">'03.24 по датам'!BA122</f>
        <v>0</v>
      </c>
      <c r="BB122" s="2177" t="n">
        <f aca="false">'03.24 по датам'!BB122</f>
        <v>0</v>
      </c>
      <c r="BC122" s="2177" t="n">
        <f aca="false">'03.24 по датам'!BC122</f>
        <v>0</v>
      </c>
      <c r="BD122" s="2177" t="n">
        <f aca="false">'03.24 по датам'!BD122</f>
        <v>0</v>
      </c>
      <c r="BE122" s="2177" t="n">
        <f aca="false">'03.24 по датам'!BE122</f>
        <v>0</v>
      </c>
      <c r="BF122" s="2177" t="n">
        <f aca="false">'03.24 по датам'!BF122</f>
        <v>0</v>
      </c>
      <c r="BG122" s="2177" t="n">
        <f aca="false">'03.24 по датам'!BG122</f>
        <v>0</v>
      </c>
      <c r="BH122" s="2177" t="n">
        <f aca="false">'03.24 по датам'!BH122</f>
        <v>0</v>
      </c>
      <c r="BI122" s="2177" t="n">
        <f aca="false">'03.24 по датам'!BI122</f>
        <v>0</v>
      </c>
      <c r="BJ122" s="2177" t="n">
        <f aca="false">'03.24 по датам'!BJ122</f>
        <v>0</v>
      </c>
      <c r="BK122" s="2177" t="n">
        <f aca="false">'03.24 по датам'!BK122</f>
        <v>0</v>
      </c>
      <c r="BL122" s="2177" t="n">
        <f aca="false">'03.24 по датам'!BL122</f>
        <v>0</v>
      </c>
      <c r="BM122" s="2177" t="n">
        <f aca="false">'03.24 по датам'!BM122</f>
        <v>0</v>
      </c>
      <c r="BN122" s="2177" t="n">
        <f aca="false">'03.24 по датам'!BN122</f>
        <v>0</v>
      </c>
      <c r="BO122" s="2177" t="n">
        <f aca="false">'03.24 по датам'!BO122</f>
        <v>0</v>
      </c>
      <c r="BP122" s="2177" t="n">
        <f aca="false">'03.24 по датам'!BP122</f>
        <v>0</v>
      </c>
      <c r="BQ122" s="2178" t="n">
        <f aca="false">'03.24 по датам'!BQ122</f>
        <v>0</v>
      </c>
      <c r="BR122" s="2171"/>
      <c r="BS122" s="2172"/>
      <c r="BT122" s="2173"/>
      <c r="BU122" s="2174" t="n">
        <f aca="false">SUBTOTAL(9,AU122:BT122)</f>
        <v>20</v>
      </c>
      <c r="BV122" s="2175" t="n">
        <f aca="false">BU122+BV118</f>
        <v>401.4</v>
      </c>
      <c r="BW122" s="2180" t="n">
        <f aca="false">'03.24 по датам'!BW122</f>
        <v>0</v>
      </c>
      <c r="BX122" s="2177" t="n">
        <f aca="false">'03.24 по датам'!BX122</f>
        <v>0</v>
      </c>
      <c r="BY122" s="2177" t="n">
        <f aca="false">'03.24 по датам'!BY122</f>
        <v>0</v>
      </c>
      <c r="BZ122" s="2177" t="n">
        <f aca="false">'03.24 по датам'!BZ122</f>
        <v>0</v>
      </c>
      <c r="CA122" s="2177" t="n">
        <f aca="false">'03.24 по датам'!CA122</f>
        <v>0</v>
      </c>
      <c r="CB122" s="2177" t="n">
        <f aca="false">'03.24 по датам'!CB122</f>
        <v>0</v>
      </c>
      <c r="CC122" s="2177" t="n">
        <f aca="false">'03.24 по датам'!CC122</f>
        <v>0</v>
      </c>
      <c r="CD122" s="2177" t="n">
        <f aca="false">'03.24 по датам'!CD122</f>
        <v>0</v>
      </c>
      <c r="CE122" s="2177" t="n">
        <f aca="false">'03.24 по датам'!CE122</f>
        <v>0</v>
      </c>
      <c r="CF122" s="2177" t="n">
        <f aca="false">'03.24 по датам'!CF122</f>
        <v>0</v>
      </c>
      <c r="CG122" s="2177" t="n">
        <f aca="false">'03.24 по датам'!CG122</f>
        <v>0</v>
      </c>
      <c r="CH122" s="2177" t="n">
        <f aca="false">'03.24 по датам'!CH122</f>
        <v>0</v>
      </c>
      <c r="CI122" s="2178" t="n">
        <f aca="false">'03.24 по датам'!CI122</f>
        <v>0</v>
      </c>
      <c r="CJ122" s="2171"/>
      <c r="CK122" s="2172"/>
      <c r="CL122" s="2173"/>
      <c r="CM122" s="2174" t="n">
        <f aca="false">SUBTOTAL(9,BW122:CL122)</f>
        <v>0</v>
      </c>
      <c r="CN122" s="2175" t="n">
        <f aca="false">CM122+CN118</f>
        <v>0</v>
      </c>
      <c r="CO122" s="2175" t="n">
        <f aca="false">AA122+AS122+BU122+CM122</f>
        <v>20</v>
      </c>
      <c r="CP122" s="2175" t="n">
        <f aca="false">CO122+CP118</f>
        <v>981.4</v>
      </c>
      <c r="CQ122" s="2204" t="n">
        <f aca="false">'03.24 по датам'!CQ122</f>
        <v>0</v>
      </c>
      <c r="CR122" s="2204" t="n">
        <f aca="false">'03.24 по датам'!CR122</f>
        <v>0</v>
      </c>
      <c r="CS122" s="2204" t="n">
        <f aca="false">'03.24 по датам'!CS122</f>
        <v>0</v>
      </c>
      <c r="CT122" s="2204" t="n">
        <f aca="false">'03.24 по датам'!CT122</f>
        <v>0</v>
      </c>
      <c r="CU122" s="2204" t="n">
        <f aca="false">'03.24 по датам'!CU122</f>
        <v>0</v>
      </c>
      <c r="CV122" s="2204" t="n">
        <f aca="false">'03.24 по датам'!CV122</f>
        <v>0</v>
      </c>
      <c r="CW122" s="2204" t="n">
        <f aca="false">'03.24 по датам'!CW122</f>
        <v>0</v>
      </c>
      <c r="CX122" s="2204" t="n">
        <f aca="false">'03.24 по датам'!CX122</f>
        <v>0</v>
      </c>
      <c r="CY122" s="2204" t="n">
        <f aca="false">'03.24 по датам'!CY122</f>
        <v>0</v>
      </c>
      <c r="CZ122" s="2204" t="n">
        <f aca="false">'03.24 по датам'!CZ122</f>
        <v>0</v>
      </c>
      <c r="DA122" s="2204" t="n">
        <f aca="false">'03.24 по датам'!DA122</f>
        <v>0</v>
      </c>
      <c r="DB122" s="2204" t="n">
        <f aca="false">'03.24 по датам'!DB122</f>
        <v>0</v>
      </c>
      <c r="DC122" s="2290" t="n">
        <f aca="false">'03.24 по датам'!DC122</f>
        <v>0</v>
      </c>
      <c r="DD122" s="2186"/>
      <c r="DE122" s="2187"/>
      <c r="DF122" s="2267"/>
      <c r="DG122" s="2181" t="n">
        <f aca="false">SUBTOTAL(9,CQ122:DF122)</f>
        <v>0</v>
      </c>
      <c r="DH122" s="2182" t="n">
        <f aca="false">DG122:DG122+IF($B118:$B118=2,0,DH118:DH118)</f>
        <v>0</v>
      </c>
      <c r="DI122" s="2180" t="n">
        <f aca="false">'03.24 по датам'!DI122</f>
        <v>0</v>
      </c>
      <c r="DJ122" s="2204" t="n">
        <f aca="false">'03.24 по датам'!DJ122</f>
        <v>0</v>
      </c>
      <c r="DK122" s="2204" t="n">
        <f aca="false">'03.24 по датам'!DK122</f>
        <v>0</v>
      </c>
      <c r="DL122" s="2204" t="n">
        <f aca="false">'03.24 по датам'!DL122</f>
        <v>0</v>
      </c>
      <c r="DM122" s="2204" t="n">
        <f aca="false">'03.24 по датам'!DM122</f>
        <v>0</v>
      </c>
      <c r="DN122" s="2204" t="n">
        <f aca="false">'03.24 по датам'!DN122</f>
        <v>0</v>
      </c>
      <c r="DO122" s="2204" t="n">
        <f aca="false">'03.24 по датам'!DO122</f>
        <v>0</v>
      </c>
      <c r="DP122" s="2204" t="n">
        <f aca="false">'03.24 по датам'!DP122</f>
        <v>0</v>
      </c>
      <c r="DQ122" s="2204" t="n">
        <f aca="false">'03.24 по датам'!DQ122</f>
        <v>0</v>
      </c>
      <c r="DR122" s="2204" t="n">
        <f aca="false">'03.24 по датам'!DR122</f>
        <v>0</v>
      </c>
      <c r="DS122" s="2204" t="n">
        <f aca="false">'03.24 по датам'!DS122</f>
        <v>0</v>
      </c>
      <c r="DT122" s="2204" t="n">
        <f aca="false">'03.24 по датам'!DT122</f>
        <v>0</v>
      </c>
      <c r="DU122" s="2290" t="n">
        <f aca="false">'03.24 по датам'!DU122</f>
        <v>0</v>
      </c>
      <c r="DV122" s="2186"/>
      <c r="DW122" s="2187"/>
      <c r="DX122" s="2267"/>
      <c r="DY122" s="2181" t="n">
        <f aca="false">SUBTOTAL(9,DI122:DX122)</f>
        <v>0</v>
      </c>
      <c r="DZ122" s="2182" t="n">
        <f aca="false">DY122:DY122+IF($B118:$B118=2,0,DZ118:DZ118)</f>
        <v>0</v>
      </c>
      <c r="EA122" s="2177" t="n">
        <f aca="false">'03.24 по датам'!EA122</f>
        <v>0</v>
      </c>
      <c r="EB122" s="2177" t="n">
        <f aca="false">'03.24 по датам'!EB122</f>
        <v>0</v>
      </c>
      <c r="EC122" s="2177" t="n">
        <f aca="false">'03.24 по датам'!EC122</f>
        <v>0</v>
      </c>
      <c r="ED122" s="2177" t="n">
        <f aca="false">'03.24 по датам'!ED122</f>
        <v>0</v>
      </c>
      <c r="EE122" s="2177" t="n">
        <f aca="false">'03.24 по датам'!EE122</f>
        <v>0</v>
      </c>
      <c r="EF122" s="2177" t="n">
        <f aca="false">'03.24 по датам'!EF122</f>
        <v>0</v>
      </c>
      <c r="EG122" s="2177" t="n">
        <f aca="false">'03.24 по датам'!EG122</f>
        <v>0</v>
      </c>
      <c r="EH122" s="2177" t="n">
        <f aca="false">'03.24 по датам'!EH122</f>
        <v>0</v>
      </c>
      <c r="EI122" s="2177" t="n">
        <f aca="false">'03.24 по датам'!EI122</f>
        <v>0</v>
      </c>
      <c r="EJ122" s="2177" t="n">
        <f aca="false">'03.24 по датам'!EJ122</f>
        <v>0</v>
      </c>
      <c r="EK122" s="2177" t="n">
        <f aca="false">'03.24 по датам'!EK122</f>
        <v>0</v>
      </c>
      <c r="EL122" s="2177" t="n">
        <f aca="false">'03.24 по датам'!EL122</f>
        <v>0</v>
      </c>
      <c r="EM122" s="2177" t="n">
        <f aca="false">'03.24 по датам'!EM122</f>
        <v>0</v>
      </c>
      <c r="EN122" s="2177" t="n">
        <f aca="false">'03.24 по датам'!EN122</f>
        <v>0</v>
      </c>
      <c r="EO122" s="2177" t="n">
        <f aca="false">'03.24 по датам'!EO122</f>
        <v>0</v>
      </c>
      <c r="EP122" s="2177" t="n">
        <f aca="false">'03.24 по датам'!EP122</f>
        <v>0</v>
      </c>
      <c r="EQ122" s="2177" t="n">
        <f aca="false">'03.24 по датам'!EQ122</f>
        <v>0</v>
      </c>
      <c r="ER122" s="2177" t="n">
        <f aca="false">'03.24 по датам'!ER122</f>
        <v>0</v>
      </c>
      <c r="ES122" s="2177" t="n">
        <f aca="false">'03.24 по датам'!ES122</f>
        <v>0</v>
      </c>
      <c r="ET122" s="2177" t="n">
        <f aca="false">'03.24 по датам'!ET122</f>
        <v>0</v>
      </c>
      <c r="EU122" s="2177" t="n">
        <f aca="false">'03.24 по датам'!EU122</f>
        <v>0</v>
      </c>
      <c r="EV122" s="2177" t="n">
        <f aca="false">'03.24 по датам'!EV122</f>
        <v>0</v>
      </c>
      <c r="EW122" s="2177" t="n">
        <f aca="false">'03.24 по датам'!EW122</f>
        <v>0</v>
      </c>
      <c r="EX122" s="2177" t="n">
        <f aca="false">'03.24 по датам'!EX122</f>
        <v>0</v>
      </c>
      <c r="EY122" s="2178" t="n">
        <f aca="false">'03.24 по датам'!EY122</f>
        <v>0</v>
      </c>
      <c r="EZ122" s="2171"/>
      <c r="FA122" s="2172"/>
      <c r="FB122" s="2173"/>
      <c r="FC122" s="2181" t="n">
        <f aca="false">SUBTOTAL(9,EA122:FB122)</f>
        <v>0</v>
      </c>
      <c r="FD122" s="2182" t="n">
        <f aca="false">FC122:FC122+IF($B118:$B118=2,0,FD118:FD118)</f>
        <v>200</v>
      </c>
      <c r="FE122" s="2177" t="n">
        <f aca="false">'03.24 по датам'!FE122</f>
        <v>0</v>
      </c>
      <c r="FF122" s="2177" t="n">
        <f aca="false">'03.24 по датам'!FF122</f>
        <v>0</v>
      </c>
      <c r="FG122" s="2177" t="n">
        <f aca="false">'03.24 по датам'!FG122</f>
        <v>0</v>
      </c>
      <c r="FH122" s="2177" t="n">
        <f aca="false">'03.24 по датам'!FH122</f>
        <v>0</v>
      </c>
      <c r="FI122" s="2177" t="n">
        <f aca="false">'03.24 по датам'!FI122</f>
        <v>0</v>
      </c>
      <c r="FJ122" s="2177" t="n">
        <f aca="false">'03.24 по датам'!FJ122</f>
        <v>0</v>
      </c>
      <c r="FK122" s="2177" t="n">
        <f aca="false">'03.24 по датам'!FK122</f>
        <v>0</v>
      </c>
      <c r="FL122" s="2177" t="n">
        <f aca="false">'03.24 по датам'!FL122</f>
        <v>0</v>
      </c>
      <c r="FM122" s="2177" t="n">
        <f aca="false">'03.24 по датам'!FM122</f>
        <v>0</v>
      </c>
      <c r="FN122" s="2178" t="n">
        <f aca="false">'03.24 по датам'!FN122</f>
        <v>0</v>
      </c>
      <c r="FO122" s="2171"/>
      <c r="FP122" s="2172"/>
      <c r="FQ122" s="2173"/>
      <c r="FR122" s="2181" t="n">
        <f aca="false">SUBTOTAL(9,FE122:FQ122)</f>
        <v>0</v>
      </c>
      <c r="FS122" s="2182" t="n">
        <f aca="false">FR122:FR122+IF($B118:$B118=2,0,FS118:FS118)</f>
        <v>0</v>
      </c>
      <c r="FT122" s="2282" t="n">
        <f aca="false">'03.24 по датам'!GX122-'03.24 НГДП по датам'!AW122</f>
        <v>0</v>
      </c>
      <c r="FU122" s="2184"/>
      <c r="FV122" s="2184"/>
      <c r="FW122" s="2184"/>
      <c r="FX122" s="2184"/>
      <c r="FY122" s="2184"/>
      <c r="FZ122" s="2184"/>
      <c r="GA122" s="2184"/>
      <c r="GB122" s="2184"/>
      <c r="GC122" s="2184"/>
      <c r="GD122" s="2184"/>
      <c r="GE122" s="2184"/>
      <c r="GF122" s="2184"/>
      <c r="GG122" s="2184"/>
      <c r="GH122" s="2184"/>
      <c r="GI122" s="2184"/>
      <c r="GJ122" s="2184"/>
      <c r="GK122" s="2184"/>
      <c r="GL122" s="2184"/>
      <c r="GM122" s="2184"/>
      <c r="GN122" s="2184"/>
      <c r="GO122" s="2184"/>
      <c r="GP122" s="2184"/>
      <c r="GQ122" s="2184"/>
      <c r="GR122" s="2184"/>
      <c r="GS122" s="2185"/>
      <c r="GT122" s="2186"/>
      <c r="GU122" s="2187"/>
      <c r="GV122" s="2173"/>
      <c r="GW122" s="2188" t="n">
        <f aca="false">SUBTOTAL(9,FT122:GV122)</f>
        <v>0</v>
      </c>
      <c r="GX122" s="2175" t="n">
        <f aca="false">SUBTOTAL(9,FT122:GV122)</f>
        <v>0</v>
      </c>
      <c r="GY122" s="2174" t="n">
        <f aca="false">GX122:GX122+IF($B118:$B118=2,0,GY118:GY118)</f>
        <v>0</v>
      </c>
      <c r="GZ122" s="2189" t="n">
        <f aca="false">'03.24 по датам'!GZ122</f>
        <v>0</v>
      </c>
      <c r="HA122" s="2190" t="n">
        <f aca="false">'03.24 по датам'!HA122</f>
        <v>0</v>
      </c>
      <c r="HB122" s="2191"/>
      <c r="HC122" s="2192" t="n">
        <f aca="false">SUBTOTAL(9,GZ122:HB122)</f>
        <v>0</v>
      </c>
      <c r="HD122" s="2193" t="n">
        <f aca="false">$HD$14+HD118</f>
        <v>1064.84</v>
      </c>
      <c r="HE122" s="2194"/>
      <c r="HF122" s="2195" t="n">
        <f aca="false">SUM(HD122:HE122)</f>
        <v>1064.84</v>
      </c>
      <c r="HG122" s="2180" t="n">
        <f aca="false">'03.24 по датам'!ID122-'03.24 НГДП по датам'!BF122</f>
        <v>0</v>
      </c>
      <c r="HH122" s="2180"/>
      <c r="HI122" s="2197"/>
      <c r="HJ122" s="2184"/>
      <c r="HK122" s="2184"/>
      <c r="HL122" s="2184"/>
      <c r="HM122" s="2184"/>
      <c r="HN122" s="2184"/>
      <c r="HO122" s="2184"/>
      <c r="HP122" s="2184"/>
      <c r="HQ122" s="2184"/>
      <c r="HR122" s="2184"/>
      <c r="HS122" s="2184"/>
      <c r="HT122" s="2184"/>
      <c r="HU122" s="2184"/>
      <c r="HV122" s="2184"/>
      <c r="HW122" s="2184"/>
      <c r="HX122" s="2184"/>
      <c r="HY122" s="2184"/>
      <c r="HZ122" s="2185"/>
      <c r="IA122" s="2186"/>
      <c r="IB122" s="2187"/>
      <c r="IC122" s="2173"/>
      <c r="ID122" s="2174" t="n">
        <f aca="false">SUBTOTAL(9,HG122:IC122)</f>
        <v>0</v>
      </c>
      <c r="IE122" s="2188" t="n">
        <f aca="false">ID122:ID122+IF($B118:$B118=2,0,IE118:IE118)</f>
        <v>142</v>
      </c>
      <c r="IF122" s="2198" t="n">
        <f aca="false">'03.24 по датам'!IF122</f>
        <v>0</v>
      </c>
      <c r="IG122" s="2198" t="n">
        <f aca="false">'03.24 по датам'!IG122</f>
        <v>0</v>
      </c>
      <c r="IH122" s="2199" t="n">
        <f aca="false">'03.24 по датам'!IH122</f>
        <v>0</v>
      </c>
      <c r="II122" s="2200"/>
      <c r="IJ122" s="2201"/>
      <c r="IK122" s="2202" t="n">
        <f aca="false">SUBTOTAL(9,IF122:IJ122)</f>
        <v>0</v>
      </c>
      <c r="IL122" s="2203" t="n">
        <f aca="false">IK122:IK122+IF($B118:$B118=2,0,IL118:IL118)</f>
        <v>0</v>
      </c>
      <c r="IM122" s="2204" t="n">
        <f aca="false">'03.24 по датам'!IM122</f>
        <v>0</v>
      </c>
      <c r="IN122" s="2204" t="n">
        <f aca="false">'03.24 по датам'!IN122</f>
        <v>0</v>
      </c>
      <c r="IO122" s="2177" t="n">
        <f aca="false">'03.24 по датам'!IO122</f>
        <v>0</v>
      </c>
      <c r="IP122" s="2177" t="n">
        <f aca="false">'03.24 по датам'!IP122</f>
        <v>0</v>
      </c>
      <c r="IQ122" s="2177" t="n">
        <f aca="false">'03.24 по датам'!IQ122</f>
        <v>0</v>
      </c>
      <c r="IR122" s="2177" t="n">
        <f aca="false">'03.24 по датам'!IR122</f>
        <v>0</v>
      </c>
      <c r="IS122" s="2177" t="n">
        <f aca="false">'03.24 по датам'!IS122</f>
        <v>0</v>
      </c>
      <c r="IT122" s="2177" t="n">
        <f aca="false">'03.24 по датам'!IT122</f>
        <v>0</v>
      </c>
      <c r="IU122" s="2177" t="n">
        <f aca="false">'03.24 по датам'!IU122</f>
        <v>0</v>
      </c>
      <c r="IV122" s="2178" t="n">
        <f aca="false">'03.24 по датам'!IV122</f>
        <v>0</v>
      </c>
      <c r="IW122" s="2171"/>
      <c r="IX122" s="2172"/>
      <c r="IY122" s="2173"/>
      <c r="IZ122" s="2174" t="n">
        <f aca="false">SUBTOTAL(9,IM122:IY122)</f>
        <v>0</v>
      </c>
      <c r="JA122" s="2175" t="n">
        <f aca="false">IZ122:IZ122+IF($B118:$B118=2,0,JA118:JA118)</f>
        <v>0</v>
      </c>
      <c r="JB122" s="2205" t="n">
        <f aca="false">'03.24 по датам'!JB122</f>
        <v>0</v>
      </c>
      <c r="JC122" s="2194"/>
      <c r="JD122" s="2268" t="n">
        <f aca="false">'03.24 по датам'!JD122</f>
        <v>0</v>
      </c>
      <c r="JE122" s="2207" t="n">
        <f aca="false">SUBTOTAL(9,JB122:JD122)</f>
        <v>0</v>
      </c>
      <c r="JF122" s="2208" t="n">
        <f aca="false">SUMIF($C$5:JE$5,"Накопленный эффект, т/сут",$C122:JE122)+SUMIF($C$5:JE$5,"Нараст.  по потенциалу",$C122:JE122)-SUMIF($C$5:JE$5,"Нараст. по остановкам",$C122:JE122)-SUMIF($C$5:JE$5,"ИТОГО перевод в ППД",$C122:JE122)-SUMIF($C$5:JE$5,"ИТОГО  нерент, по распоряж.",$C122:JE122)-SUMIF($C$5:JE$5,"ИТОГО ост. дебит от ЗБС, Углуб., ПВЛГ/ПНЛГ",$C122:JE122)</f>
        <v>1039.4</v>
      </c>
      <c r="JG122" s="2269" t="n">
        <f aca="false">'03.24 по датам'!JG122-'03.24 НГДП по датам'!BV122</f>
        <v>0</v>
      </c>
      <c r="JH122" s="2209" t="n">
        <f aca="false">'03.24 по датам'!JH122-'03.24 НГДП по датам'!BW122</f>
        <v>0</v>
      </c>
      <c r="JI122" s="2209" t="n">
        <f aca="false">'03.24 по датам'!JI122-'03.24 НГДП по датам'!BX122</f>
        <v>0</v>
      </c>
      <c r="JJ122" s="2210" t="n">
        <f aca="false">'03.24 по датам'!JJ122-'03.24 НГДП по датам'!BY122</f>
        <v>0</v>
      </c>
      <c r="JK122" s="2211" t="n">
        <f aca="false">'03.24 НГДП по датам'!BZ122</f>
        <v>0</v>
      </c>
      <c r="JL122" s="2202" t="n">
        <f aca="false">SUBTOTAL(9,JG122:JJ122)</f>
        <v>0</v>
      </c>
      <c r="JM122" s="2107"/>
      <c r="JN122" s="2108"/>
      <c r="JO122" s="2256"/>
      <c r="JP122" s="2212" t="n">
        <f aca="false">JP$4:JP$4+SUMIF($C$5:JL$5,"Нараст. по остановкам",$C122:JL122)-SUMIF($C$5:JL$5,"Нараст.  по потенциалу",$C122:JL122)</f>
        <v>762.812</v>
      </c>
      <c r="JQ122" s="2213"/>
      <c r="JR122" s="2214" t="n">
        <f aca="false">'03.24 НГДП по датам'!CB122</f>
        <v>81.893</v>
      </c>
    </row>
    <row r="123" customFormat="false" ht="1.5" hidden="false" customHeight="true" outlineLevel="0" collapsed="false">
      <c r="A123" s="2215"/>
      <c r="B123" s="2215"/>
      <c r="C123" s="2216" t="n">
        <f aca="false">'03.24 по датам'!C123</f>
        <v>0</v>
      </c>
      <c r="D123" s="2216" t="n">
        <f aca="false">'03.24 по датам'!D123</f>
        <v>0</v>
      </c>
      <c r="E123" s="2216" t="n">
        <f aca="false">'03.24 по датам'!E123</f>
        <v>0</v>
      </c>
      <c r="F123" s="2216" t="n">
        <f aca="false">'03.24 по датам'!F123</f>
        <v>0</v>
      </c>
      <c r="G123" s="2217" t="n">
        <f aca="false">'03.24 по датам'!G123</f>
        <v>0</v>
      </c>
      <c r="H123" s="2217" t="n">
        <f aca="false">'03.24 по датам'!H123</f>
        <v>0</v>
      </c>
      <c r="I123" s="2217" t="n">
        <f aca="false">'03.24 по датам'!I123</f>
        <v>0</v>
      </c>
      <c r="J123" s="2217" t="n">
        <f aca="false">'03.24 по датам'!J123</f>
        <v>0</v>
      </c>
      <c r="K123" s="2217" t="n">
        <f aca="false">'03.24 по датам'!K123</f>
        <v>0</v>
      </c>
      <c r="L123" s="2217" t="n">
        <f aca="false">'03.24 по датам'!L123</f>
        <v>0</v>
      </c>
      <c r="M123" s="2217" t="n">
        <f aca="false">'03.24 по датам'!M123</f>
        <v>0</v>
      </c>
      <c r="N123" s="2217" t="n">
        <f aca="false">'03.24 по датам'!N123</f>
        <v>0</v>
      </c>
      <c r="O123" s="2217" t="n">
        <f aca="false">'03.24 по датам'!O123</f>
        <v>0</v>
      </c>
      <c r="P123" s="2217" t="n">
        <f aca="false">'03.24 по датам'!P123</f>
        <v>0</v>
      </c>
      <c r="Q123" s="2217" t="n">
        <f aca="false">'03.24 по датам'!Q123</f>
        <v>0</v>
      </c>
      <c r="R123" s="2217" t="n">
        <f aca="false">'03.24 по датам'!R123</f>
        <v>0</v>
      </c>
      <c r="S123" s="2217" t="n">
        <f aca="false">'03.24 по датам'!S123</f>
        <v>0</v>
      </c>
      <c r="T123" s="2217" t="n">
        <f aca="false">'03.24 по датам'!T123</f>
        <v>0</v>
      </c>
      <c r="U123" s="2217" t="n">
        <f aca="false">'03.24 по датам'!U123</f>
        <v>0</v>
      </c>
      <c r="V123" s="2217" t="n">
        <f aca="false">'03.24 по датам'!V123</f>
        <v>0</v>
      </c>
      <c r="W123" s="2217" t="n">
        <f aca="false">'03.24 по датам'!W123</f>
        <v>0</v>
      </c>
      <c r="X123" s="2218"/>
      <c r="Y123" s="2219"/>
      <c r="Z123" s="2220"/>
      <c r="AA123" s="2221"/>
      <c r="AB123" s="2221"/>
      <c r="AC123" s="2229" t="n">
        <f aca="false">'03.24 по датам'!AC123</f>
        <v>0</v>
      </c>
      <c r="AD123" s="2222" t="n">
        <f aca="false">'03.24 по датам'!AD123</f>
        <v>0</v>
      </c>
      <c r="AE123" s="2217" t="n">
        <f aca="false">'03.24 по датам'!AE123</f>
        <v>0</v>
      </c>
      <c r="AF123" s="2217" t="n">
        <f aca="false">'03.24 по датам'!AF123</f>
        <v>0</v>
      </c>
      <c r="AG123" s="2217" t="n">
        <f aca="false">'03.24 по датам'!AG123</f>
        <v>0</v>
      </c>
      <c r="AH123" s="2217" t="n">
        <f aca="false">'03.24 по датам'!AH123</f>
        <v>0</v>
      </c>
      <c r="AI123" s="2217" t="n">
        <f aca="false">'03.24 по датам'!AI123</f>
        <v>0</v>
      </c>
      <c r="AJ123" s="2217" t="n">
        <f aca="false">'03.24 по датам'!AJ123</f>
        <v>0</v>
      </c>
      <c r="AK123" s="2217" t="n">
        <f aca="false">'03.24 по датам'!AK123</f>
        <v>0</v>
      </c>
      <c r="AL123" s="2217" t="n">
        <f aca="false">'03.24 по датам'!AL123</f>
        <v>0</v>
      </c>
      <c r="AM123" s="2217" t="n">
        <f aca="false">'03.24 по датам'!AM123</f>
        <v>0</v>
      </c>
      <c r="AN123" s="2217" t="n">
        <f aca="false">'03.24 по датам'!AN123</f>
        <v>0</v>
      </c>
      <c r="AO123" s="2217" t="n">
        <f aca="false">'03.24 по датам'!AO123</f>
        <v>0</v>
      </c>
      <c r="AP123" s="2218"/>
      <c r="AQ123" s="2219"/>
      <c r="AR123" s="2220"/>
      <c r="AS123" s="2221"/>
      <c r="AT123" s="2221"/>
      <c r="AU123" s="2216" t="n">
        <f aca="false">'03.24 по датам'!AU123</f>
        <v>0</v>
      </c>
      <c r="AV123" s="2216" t="n">
        <f aca="false">'03.24 по датам'!AV123</f>
        <v>0</v>
      </c>
      <c r="AW123" s="2223" t="n">
        <f aca="false">'03.24 по датам'!AW123</f>
        <v>0</v>
      </c>
      <c r="AX123" s="2217" t="n">
        <f aca="false">'03.24 по датам'!AX123</f>
        <v>0</v>
      </c>
      <c r="AY123" s="2217" t="n">
        <f aca="false">'03.24 по датам'!AY123</f>
        <v>0</v>
      </c>
      <c r="AZ123" s="2217" t="n">
        <f aca="false">'03.24 по датам'!AZ123</f>
        <v>0</v>
      </c>
      <c r="BA123" s="2217" t="n">
        <f aca="false">'03.24 по датам'!BA123</f>
        <v>0</v>
      </c>
      <c r="BB123" s="2217" t="n">
        <f aca="false">'03.24 по датам'!BB123</f>
        <v>0</v>
      </c>
      <c r="BC123" s="2217" t="n">
        <f aca="false">'03.24 по датам'!BC123</f>
        <v>0</v>
      </c>
      <c r="BD123" s="2217" t="n">
        <f aca="false">'03.24 по датам'!BD123</f>
        <v>0</v>
      </c>
      <c r="BE123" s="2217" t="n">
        <f aca="false">'03.24 по датам'!BE123</f>
        <v>0</v>
      </c>
      <c r="BF123" s="2217" t="n">
        <f aca="false">'03.24 по датам'!BF123</f>
        <v>0</v>
      </c>
      <c r="BG123" s="2217" t="n">
        <f aca="false">'03.24 по датам'!BG123</f>
        <v>0</v>
      </c>
      <c r="BH123" s="2217" t="n">
        <f aca="false">'03.24 по датам'!BH123</f>
        <v>0</v>
      </c>
      <c r="BI123" s="2217" t="n">
        <f aca="false">'03.24 по датам'!BI123</f>
        <v>0</v>
      </c>
      <c r="BJ123" s="2217" t="n">
        <f aca="false">'03.24 по датам'!BJ123</f>
        <v>0</v>
      </c>
      <c r="BK123" s="2217" t="n">
        <f aca="false">'03.24 по датам'!BK123</f>
        <v>0</v>
      </c>
      <c r="BL123" s="2217" t="n">
        <f aca="false">'03.24 по датам'!BL123</f>
        <v>0</v>
      </c>
      <c r="BM123" s="2217" t="n">
        <f aca="false">'03.24 по датам'!BM123</f>
        <v>0</v>
      </c>
      <c r="BN123" s="2217" t="n">
        <f aca="false">'03.24 по датам'!BN123</f>
        <v>0</v>
      </c>
      <c r="BO123" s="2217" t="n">
        <f aca="false">'03.24 по датам'!BO123</f>
        <v>0</v>
      </c>
      <c r="BP123" s="2217" t="n">
        <f aca="false">'03.24 по датам'!BP123</f>
        <v>0</v>
      </c>
      <c r="BQ123" s="2217" t="n">
        <f aca="false">'03.24 по датам'!BQ123</f>
        <v>0</v>
      </c>
      <c r="BR123" s="2218"/>
      <c r="BS123" s="2219"/>
      <c r="BT123" s="2220"/>
      <c r="BU123" s="2221"/>
      <c r="BV123" s="2221"/>
      <c r="BW123" s="2222" t="n">
        <f aca="false">'03.24 по датам'!BW123</f>
        <v>0</v>
      </c>
      <c r="BX123" s="2217" t="n">
        <f aca="false">'03.24 по датам'!BX123</f>
        <v>0</v>
      </c>
      <c r="BY123" s="2217" t="n">
        <f aca="false">'03.24 по датам'!BY123</f>
        <v>0</v>
      </c>
      <c r="BZ123" s="2217" t="n">
        <f aca="false">'03.24 по датам'!BZ123</f>
        <v>0</v>
      </c>
      <c r="CA123" s="2217" t="n">
        <f aca="false">'03.24 по датам'!CA123</f>
        <v>0</v>
      </c>
      <c r="CB123" s="2217" t="n">
        <f aca="false">'03.24 по датам'!CB123</f>
        <v>0</v>
      </c>
      <c r="CC123" s="2217" t="n">
        <f aca="false">'03.24 по датам'!CC123</f>
        <v>0</v>
      </c>
      <c r="CD123" s="2217" t="n">
        <f aca="false">'03.24 по датам'!CD123</f>
        <v>0</v>
      </c>
      <c r="CE123" s="2217" t="n">
        <f aca="false">'03.24 по датам'!CE123</f>
        <v>0</v>
      </c>
      <c r="CF123" s="2217" t="n">
        <f aca="false">'03.24 по датам'!CF123</f>
        <v>0</v>
      </c>
      <c r="CG123" s="2217" t="n">
        <f aca="false">'03.24 по датам'!CG123</f>
        <v>0</v>
      </c>
      <c r="CH123" s="2217" t="n">
        <f aca="false">'03.24 по датам'!CH123</f>
        <v>0</v>
      </c>
      <c r="CI123" s="2217" t="n">
        <f aca="false">'03.24 по датам'!CI123</f>
        <v>0</v>
      </c>
      <c r="CJ123" s="2218"/>
      <c r="CK123" s="2219"/>
      <c r="CL123" s="2220"/>
      <c r="CM123" s="2221"/>
      <c r="CN123" s="2221"/>
      <c r="CO123" s="2221"/>
      <c r="CP123" s="2221"/>
      <c r="CQ123" s="2217" t="n">
        <f aca="false">'03.24 по датам'!CQ123</f>
        <v>0</v>
      </c>
      <c r="CR123" s="2217" t="n">
        <f aca="false">'03.24 по датам'!CR123</f>
        <v>0</v>
      </c>
      <c r="CS123" s="2217" t="n">
        <f aca="false">'03.24 по датам'!CS123</f>
        <v>0</v>
      </c>
      <c r="CT123" s="2217" t="n">
        <f aca="false">'03.24 по датам'!CT123</f>
        <v>0</v>
      </c>
      <c r="CU123" s="2217" t="n">
        <f aca="false">'03.24 по датам'!CU123</f>
        <v>0</v>
      </c>
      <c r="CV123" s="2217" t="n">
        <f aca="false">'03.24 по датам'!CV123</f>
        <v>0</v>
      </c>
      <c r="CW123" s="2217" t="n">
        <f aca="false">'03.24 по датам'!CW123</f>
        <v>0</v>
      </c>
      <c r="CX123" s="2217" t="n">
        <f aca="false">'03.24 по датам'!CX123</f>
        <v>0</v>
      </c>
      <c r="CY123" s="2217" t="n">
        <f aca="false">'03.24 по датам'!CY123</f>
        <v>0</v>
      </c>
      <c r="CZ123" s="2217" t="n">
        <f aca="false">'03.24 по датам'!CZ123</f>
        <v>0</v>
      </c>
      <c r="DA123" s="2217" t="n">
        <f aca="false">'03.24 по датам'!DA123</f>
        <v>0</v>
      </c>
      <c r="DB123" s="2217" t="n">
        <f aca="false">'03.24 по датам'!DB123</f>
        <v>0</v>
      </c>
      <c r="DC123" s="2217" t="n">
        <f aca="false">'03.24 по датам'!DC123</f>
        <v>0</v>
      </c>
      <c r="DD123" s="2218"/>
      <c r="DE123" s="2219"/>
      <c r="DF123" s="2220"/>
      <c r="DG123" s="2221"/>
      <c r="DH123" s="2221"/>
      <c r="DI123" s="2285" t="n">
        <f aca="false">'03.24 по датам'!DI123</f>
        <v>0</v>
      </c>
      <c r="DJ123" s="2217" t="n">
        <f aca="false">'03.24 по датам'!DJ123</f>
        <v>0</v>
      </c>
      <c r="DK123" s="2217" t="n">
        <f aca="false">'03.24 по датам'!DK123</f>
        <v>0</v>
      </c>
      <c r="DL123" s="2217" t="n">
        <f aca="false">'03.24 по датам'!DL123</f>
        <v>0</v>
      </c>
      <c r="DM123" s="2217" t="n">
        <f aca="false">'03.24 по датам'!DM123</f>
        <v>0</v>
      </c>
      <c r="DN123" s="2217" t="n">
        <f aca="false">'03.24 по датам'!DN123</f>
        <v>0</v>
      </c>
      <c r="DO123" s="2217" t="n">
        <f aca="false">'03.24 по датам'!DO123</f>
        <v>0</v>
      </c>
      <c r="DP123" s="2217" t="n">
        <f aca="false">'03.24 по датам'!DP123</f>
        <v>0</v>
      </c>
      <c r="DQ123" s="2217" t="n">
        <f aca="false">'03.24 по датам'!DQ123</f>
        <v>0</v>
      </c>
      <c r="DR123" s="2217" t="n">
        <f aca="false">'03.24 по датам'!DR123</f>
        <v>0</v>
      </c>
      <c r="DS123" s="2217" t="n">
        <f aca="false">'03.24 по датам'!DS123</f>
        <v>0</v>
      </c>
      <c r="DT123" s="2217" t="n">
        <f aca="false">'03.24 по датам'!DT123</f>
        <v>0</v>
      </c>
      <c r="DU123" s="2217" t="n">
        <f aca="false">'03.24 по датам'!DU123</f>
        <v>0</v>
      </c>
      <c r="DV123" s="2218"/>
      <c r="DW123" s="2219"/>
      <c r="DX123" s="2220"/>
      <c r="DY123" s="2221"/>
      <c r="DZ123" s="2221"/>
      <c r="EA123" s="2217" t="n">
        <f aca="false">'03.24 по датам'!EA123</f>
        <v>0</v>
      </c>
      <c r="EB123" s="2217" t="n">
        <f aca="false">'03.24 по датам'!EB123</f>
        <v>0</v>
      </c>
      <c r="EC123" s="2217" t="n">
        <f aca="false">'03.24 по датам'!EC123</f>
        <v>0</v>
      </c>
      <c r="ED123" s="2217" t="n">
        <f aca="false">'03.24 по датам'!ED123</f>
        <v>0</v>
      </c>
      <c r="EE123" s="2217" t="n">
        <f aca="false">'03.24 по датам'!EE123</f>
        <v>0</v>
      </c>
      <c r="EF123" s="2217" t="n">
        <f aca="false">'03.24 по датам'!EF123</f>
        <v>0</v>
      </c>
      <c r="EG123" s="2217" t="n">
        <f aca="false">'03.24 по датам'!EG123</f>
        <v>0</v>
      </c>
      <c r="EH123" s="2217" t="n">
        <f aca="false">'03.24 по датам'!EH123</f>
        <v>0</v>
      </c>
      <c r="EI123" s="2217" t="n">
        <f aca="false">'03.24 по датам'!EI123</f>
        <v>0</v>
      </c>
      <c r="EJ123" s="2217" t="n">
        <f aca="false">'03.24 по датам'!EJ123</f>
        <v>0</v>
      </c>
      <c r="EK123" s="2217" t="n">
        <f aca="false">'03.24 по датам'!EK123</f>
        <v>0</v>
      </c>
      <c r="EL123" s="2217" t="n">
        <f aca="false">'03.24 по датам'!EL123</f>
        <v>0</v>
      </c>
      <c r="EM123" s="2217" t="n">
        <f aca="false">'03.24 по датам'!EM123</f>
        <v>0</v>
      </c>
      <c r="EN123" s="2217" t="n">
        <f aca="false">'03.24 по датам'!EN123</f>
        <v>0</v>
      </c>
      <c r="EO123" s="2217" t="n">
        <f aca="false">'03.24 по датам'!EO123</f>
        <v>0</v>
      </c>
      <c r="EP123" s="2217" t="n">
        <f aca="false">'03.24 по датам'!EP123</f>
        <v>0</v>
      </c>
      <c r="EQ123" s="2217" t="n">
        <f aca="false">'03.24 по датам'!EQ123</f>
        <v>0</v>
      </c>
      <c r="ER123" s="2217" t="n">
        <f aca="false">'03.24 по датам'!ER123</f>
        <v>0</v>
      </c>
      <c r="ES123" s="2217" t="n">
        <f aca="false">'03.24 по датам'!ES123</f>
        <v>0</v>
      </c>
      <c r="ET123" s="2217" t="n">
        <f aca="false">'03.24 по датам'!ET123</f>
        <v>0</v>
      </c>
      <c r="EU123" s="2217" t="n">
        <f aca="false">'03.24 по датам'!EU123</f>
        <v>0</v>
      </c>
      <c r="EV123" s="2217" t="n">
        <f aca="false">'03.24 по датам'!EV123</f>
        <v>0</v>
      </c>
      <c r="EW123" s="2217" t="n">
        <f aca="false">'03.24 по датам'!EW123</f>
        <v>0</v>
      </c>
      <c r="EX123" s="2217" t="n">
        <f aca="false">'03.24 по датам'!EX123</f>
        <v>0</v>
      </c>
      <c r="EY123" s="2217" t="n">
        <f aca="false">'03.24 по датам'!EY123</f>
        <v>0</v>
      </c>
      <c r="EZ123" s="2218"/>
      <c r="FA123" s="2219"/>
      <c r="FB123" s="2220"/>
      <c r="FC123" s="2221"/>
      <c r="FD123" s="2221"/>
      <c r="FE123" s="2217" t="n">
        <f aca="false">'03.24 по датам'!FE123</f>
        <v>0</v>
      </c>
      <c r="FF123" s="2217" t="n">
        <f aca="false">'03.24 по датам'!FF123</f>
        <v>0</v>
      </c>
      <c r="FG123" s="2217" t="n">
        <f aca="false">'03.24 по датам'!FG123</f>
        <v>0</v>
      </c>
      <c r="FH123" s="2217" t="n">
        <f aca="false">'03.24 по датам'!FH123</f>
        <v>0</v>
      </c>
      <c r="FI123" s="2217" t="n">
        <f aca="false">'03.24 по датам'!FI123</f>
        <v>0</v>
      </c>
      <c r="FJ123" s="2217" t="n">
        <f aca="false">'03.24 по датам'!FJ123</f>
        <v>0</v>
      </c>
      <c r="FK123" s="2217" t="n">
        <f aca="false">'03.24 по датам'!FK123</f>
        <v>0</v>
      </c>
      <c r="FL123" s="2217" t="n">
        <f aca="false">'03.24 по датам'!FL123</f>
        <v>0</v>
      </c>
      <c r="FM123" s="2217" t="n">
        <f aca="false">'03.24 по датам'!FM123</f>
        <v>0</v>
      </c>
      <c r="FN123" s="2217" t="n">
        <f aca="false">'03.24 по датам'!FN123</f>
        <v>0</v>
      </c>
      <c r="FO123" s="2218"/>
      <c r="FP123" s="2219"/>
      <c r="FQ123" s="2220"/>
      <c r="FR123" s="2221"/>
      <c r="FS123" s="2221"/>
      <c r="FT123" s="2225"/>
      <c r="FU123" s="2225"/>
      <c r="FV123" s="2314"/>
      <c r="FW123" s="2225"/>
      <c r="FX123" s="2225"/>
      <c r="FY123" s="2225"/>
      <c r="FZ123" s="2225"/>
      <c r="GA123" s="2225"/>
      <c r="GB123" s="2225"/>
      <c r="GC123" s="2225"/>
      <c r="GD123" s="2225"/>
      <c r="GE123" s="2225"/>
      <c r="GF123" s="2225"/>
      <c r="GG123" s="2225"/>
      <c r="GH123" s="2225"/>
      <c r="GI123" s="2225"/>
      <c r="GJ123" s="2225"/>
      <c r="GK123" s="2225"/>
      <c r="GL123" s="2225"/>
      <c r="GM123" s="2225"/>
      <c r="GN123" s="2225"/>
      <c r="GO123" s="2225"/>
      <c r="GP123" s="2225"/>
      <c r="GQ123" s="2225"/>
      <c r="GR123" s="2225"/>
      <c r="GS123" s="2225"/>
      <c r="GT123" s="2218"/>
      <c r="GU123" s="2219"/>
      <c r="GV123" s="2220"/>
      <c r="GW123" s="2221"/>
      <c r="GX123" s="2221"/>
      <c r="GY123" s="2221"/>
      <c r="GZ123" s="2217" t="n">
        <f aca="false">'03.24 по датам'!GZ123</f>
        <v>0</v>
      </c>
      <c r="HA123" s="2217" t="n">
        <f aca="false">'03.24 по датам'!HA123</f>
        <v>0</v>
      </c>
      <c r="HB123" s="2226"/>
      <c r="HC123" s="2221"/>
      <c r="HD123" s="2227" t="n">
        <f aca="false">'03.24 по датам'!HD123</f>
        <v>0</v>
      </c>
      <c r="HE123" s="2226"/>
      <c r="HF123" s="2228"/>
      <c r="HG123" s="2229"/>
      <c r="HH123" s="2180"/>
      <c r="HI123" s="2230"/>
      <c r="HJ123" s="2225"/>
      <c r="HK123" s="2225"/>
      <c r="HL123" s="2225"/>
      <c r="HM123" s="2225"/>
      <c r="HN123" s="2225"/>
      <c r="HO123" s="2225"/>
      <c r="HP123" s="2225"/>
      <c r="HQ123" s="2225"/>
      <c r="HR123" s="2225"/>
      <c r="HS123" s="2225"/>
      <c r="HT123" s="2225"/>
      <c r="HU123" s="2225"/>
      <c r="HV123" s="2225"/>
      <c r="HW123" s="2225"/>
      <c r="HX123" s="2225"/>
      <c r="HY123" s="2225"/>
      <c r="HZ123" s="2225"/>
      <c r="IA123" s="2218"/>
      <c r="IB123" s="2219"/>
      <c r="IC123" s="2220"/>
      <c r="ID123" s="2221"/>
      <c r="IE123" s="2221"/>
      <c r="IF123" s="2231" t="n">
        <f aca="false">'03.24 по датам'!IF123</f>
        <v>0</v>
      </c>
      <c r="IG123" s="2231" t="n">
        <f aca="false">'03.24 по датам'!IG123</f>
        <v>0</v>
      </c>
      <c r="IH123" s="2231" t="n">
        <f aca="false">'03.24 по датам'!IH123</f>
        <v>0</v>
      </c>
      <c r="II123" s="2232"/>
      <c r="IJ123" s="2233"/>
      <c r="IK123" s="1302"/>
      <c r="IL123" s="1302"/>
      <c r="IM123" s="2234" t="n">
        <f aca="false">'03.24 по датам'!IM123</f>
        <v>0</v>
      </c>
      <c r="IN123" s="2234" t="n">
        <f aca="false">'03.24 по датам'!IN123</f>
        <v>0</v>
      </c>
      <c r="IO123" s="2217" t="n">
        <f aca="false">'03.24 по датам'!IO123</f>
        <v>0</v>
      </c>
      <c r="IP123" s="2217" t="n">
        <f aca="false">'03.24 по датам'!IP123</f>
        <v>0</v>
      </c>
      <c r="IQ123" s="2217" t="n">
        <f aca="false">'03.24 по датам'!IQ123</f>
        <v>0</v>
      </c>
      <c r="IR123" s="2217" t="n">
        <f aca="false">'03.24 по датам'!IR123</f>
        <v>0</v>
      </c>
      <c r="IS123" s="2217" t="n">
        <f aca="false">'03.24 по датам'!IS123</f>
        <v>0</v>
      </c>
      <c r="IT123" s="2217" t="n">
        <f aca="false">'03.24 по датам'!IT123</f>
        <v>0</v>
      </c>
      <c r="IU123" s="2217" t="n">
        <f aca="false">'03.24 по датам'!IU123</f>
        <v>0</v>
      </c>
      <c r="IV123" s="2217" t="n">
        <f aca="false">'03.24 по датам'!IV123</f>
        <v>0</v>
      </c>
      <c r="IW123" s="2218"/>
      <c r="IX123" s="2219"/>
      <c r="IY123" s="2220"/>
      <c r="IZ123" s="2221"/>
      <c r="JA123" s="2221"/>
      <c r="JB123" s="2217" t="n">
        <f aca="false">'03.24 по датам'!JB123</f>
        <v>0</v>
      </c>
      <c r="JC123" s="2226"/>
      <c r="JD123" s="2217" t="n">
        <f aca="false">'03.24 по датам'!JD123</f>
        <v>0</v>
      </c>
      <c r="JE123" s="2221"/>
      <c r="JF123" s="2221"/>
      <c r="JG123" s="2231" t="n">
        <f aca="false">'03.24 по датам'!JG123</f>
        <v>0</v>
      </c>
      <c r="JH123" s="2231" t="n">
        <f aca="false">'03.24 по датам'!JH123</f>
        <v>0</v>
      </c>
      <c r="JI123" s="2231" t="n">
        <f aca="false">'03.24 по датам'!JI123</f>
        <v>0</v>
      </c>
      <c r="JJ123" s="2231" t="n">
        <f aca="false">'03.24 по датам'!JJ123</f>
        <v>0</v>
      </c>
      <c r="JK123" s="2270"/>
      <c r="JL123" s="1302"/>
      <c r="JM123" s="2236"/>
      <c r="JN123" s="2236"/>
      <c r="JO123" s="2237"/>
      <c r="JP123" s="2236"/>
      <c r="JQ123" s="2236"/>
      <c r="JR123" s="2237"/>
    </row>
    <row r="124" customFormat="false" ht="11.25" hidden="false" customHeight="true" outlineLevel="0" collapsed="false">
      <c r="A124" s="2056" t="n">
        <f aca="false">A120+1</f>
        <v>45380</v>
      </c>
      <c r="B124" s="2057" t="s">
        <v>662</v>
      </c>
      <c r="C124" s="2067" t="n">
        <f aca="false">'03.24 по датам'!C124</f>
        <v>0</v>
      </c>
      <c r="D124" s="2067" t="n">
        <f aca="false">'03.24 по датам'!D124</f>
        <v>0</v>
      </c>
      <c r="E124" s="2067" t="n">
        <f aca="false">'03.24 по датам'!E124</f>
        <v>0</v>
      </c>
      <c r="F124" s="2067" t="n">
        <f aca="false">'03.24 по датам'!F124</f>
        <v>0</v>
      </c>
      <c r="G124" s="2067" t="n">
        <f aca="false">'03.24 по датам'!G124</f>
        <v>0</v>
      </c>
      <c r="H124" s="2067" t="n">
        <f aca="false">'03.24 по датам'!H124</f>
        <v>0</v>
      </c>
      <c r="I124" s="2067" t="n">
        <f aca="false">'03.24 по датам'!I124</f>
        <v>0</v>
      </c>
      <c r="J124" s="2067" t="n">
        <f aca="false">'03.24 по датам'!J124</f>
        <v>0</v>
      </c>
      <c r="K124" s="2067" t="n">
        <f aca="false">'03.24 по датам'!K124</f>
        <v>0</v>
      </c>
      <c r="L124" s="2067" t="n">
        <f aca="false">'03.24 по датам'!L124</f>
        <v>0</v>
      </c>
      <c r="M124" s="2065" t="n">
        <f aca="false">'03.24 по датам'!M124</f>
        <v>0</v>
      </c>
      <c r="N124" s="2065" t="n">
        <f aca="false">'03.24 по датам'!N124</f>
        <v>0</v>
      </c>
      <c r="O124" s="2065" t="n">
        <f aca="false">'03.24 по датам'!O124</f>
        <v>0</v>
      </c>
      <c r="P124" s="2065" t="n">
        <f aca="false">'03.24 по датам'!P124</f>
        <v>0</v>
      </c>
      <c r="Q124" s="2065" t="n">
        <f aca="false">'03.24 по датам'!Q124</f>
        <v>0</v>
      </c>
      <c r="R124" s="2065" t="n">
        <f aca="false">'03.24 по датам'!R124</f>
        <v>0</v>
      </c>
      <c r="S124" s="2065" t="n">
        <f aca="false">'03.24 по датам'!S124</f>
        <v>0</v>
      </c>
      <c r="T124" s="2065" t="n">
        <f aca="false">'03.24 по датам'!T124</f>
        <v>0</v>
      </c>
      <c r="U124" s="2065" t="n">
        <f aca="false">'03.24 по датам'!U124</f>
        <v>0</v>
      </c>
      <c r="V124" s="2065" t="n">
        <f aca="false">'03.24 по датам'!V124</f>
        <v>0</v>
      </c>
      <c r="W124" s="2066" t="n">
        <f aca="false">'03.24 по датам'!W124</f>
        <v>0</v>
      </c>
      <c r="X124" s="2238"/>
      <c r="Y124" s="2239"/>
      <c r="Z124" s="2240"/>
      <c r="AA124" s="2062"/>
      <c r="AB124" s="2063"/>
      <c r="AC124" s="2064" t="n">
        <f aca="false">'03.24 по датам'!AC124</f>
        <v>0</v>
      </c>
      <c r="AD124" s="2064" t="n">
        <f aca="false">'03.24 по датам'!AD124</f>
        <v>0</v>
      </c>
      <c r="AE124" s="2065" t="n">
        <f aca="false">'03.24 по датам'!AE124</f>
        <v>0</v>
      </c>
      <c r="AF124" s="2065" t="n">
        <f aca="false">'03.24 по датам'!AF124</f>
        <v>0</v>
      </c>
      <c r="AG124" s="2065" t="n">
        <f aca="false">'03.24 по датам'!AG124</f>
        <v>0</v>
      </c>
      <c r="AH124" s="2065" t="n">
        <f aca="false">'03.24 по датам'!AH124</f>
        <v>0</v>
      </c>
      <c r="AI124" s="2065" t="n">
        <f aca="false">'03.24 по датам'!AI124</f>
        <v>0</v>
      </c>
      <c r="AJ124" s="2065" t="n">
        <f aca="false">'03.24 по датам'!AJ124</f>
        <v>0</v>
      </c>
      <c r="AK124" s="2065" t="n">
        <f aca="false">'03.24 по датам'!AK124</f>
        <v>0</v>
      </c>
      <c r="AL124" s="2065" t="n">
        <f aca="false">'03.24 по датам'!AL124</f>
        <v>0</v>
      </c>
      <c r="AM124" s="2065" t="n">
        <f aca="false">'03.24 по датам'!AM124</f>
        <v>0</v>
      </c>
      <c r="AN124" s="2065" t="n">
        <f aca="false">'03.24 по датам'!AN124</f>
        <v>0</v>
      </c>
      <c r="AO124" s="2066" t="n">
        <f aca="false">'03.24 по датам'!AO124</f>
        <v>0</v>
      </c>
      <c r="AP124" s="2238"/>
      <c r="AQ124" s="2239"/>
      <c r="AR124" s="2240"/>
      <c r="AS124" s="2062"/>
      <c r="AT124" s="2063"/>
      <c r="AU124" s="2064" t="n">
        <f aca="false">'03.24 по датам'!AU124</f>
        <v>0</v>
      </c>
      <c r="AV124" s="2064" t="n">
        <f aca="false">'03.24 по датам'!AV124</f>
        <v>0</v>
      </c>
      <c r="AW124" s="2067" t="n">
        <f aca="false">'03.24 по датам'!AW124</f>
        <v>0</v>
      </c>
      <c r="AX124" s="2065" t="n">
        <f aca="false">'03.24 по датам'!AX124</f>
        <v>0</v>
      </c>
      <c r="AY124" s="2065" t="n">
        <f aca="false">'03.24 по датам'!AY124</f>
        <v>0</v>
      </c>
      <c r="AZ124" s="2065" t="n">
        <f aca="false">'03.24 по датам'!AZ124</f>
        <v>0</v>
      </c>
      <c r="BA124" s="2065" t="n">
        <f aca="false">'03.24 по датам'!BA124</f>
        <v>0</v>
      </c>
      <c r="BB124" s="2065" t="n">
        <f aca="false">'03.24 по датам'!BB124</f>
        <v>0</v>
      </c>
      <c r="BC124" s="2065" t="n">
        <f aca="false">'03.24 по датам'!BC124</f>
        <v>0</v>
      </c>
      <c r="BD124" s="2065" t="n">
        <f aca="false">'03.24 по датам'!BD124</f>
        <v>0</v>
      </c>
      <c r="BE124" s="2065" t="n">
        <f aca="false">'03.24 по датам'!BE124</f>
        <v>0</v>
      </c>
      <c r="BF124" s="2065" t="n">
        <f aca="false">'03.24 по датам'!BF124</f>
        <v>0</v>
      </c>
      <c r="BG124" s="2065" t="n">
        <f aca="false">'03.24 по датам'!BG124</f>
        <v>0</v>
      </c>
      <c r="BH124" s="2065" t="n">
        <f aca="false">'03.24 по датам'!BH124</f>
        <v>0</v>
      </c>
      <c r="BI124" s="2065" t="n">
        <f aca="false">'03.24 по датам'!BI124</f>
        <v>0</v>
      </c>
      <c r="BJ124" s="2065" t="n">
        <f aca="false">'03.24 по датам'!BJ124</f>
        <v>0</v>
      </c>
      <c r="BK124" s="2065" t="n">
        <f aca="false">'03.24 по датам'!BK124</f>
        <v>0</v>
      </c>
      <c r="BL124" s="2065" t="n">
        <f aca="false">'03.24 по датам'!BL124</f>
        <v>0</v>
      </c>
      <c r="BM124" s="2065" t="n">
        <f aca="false">'03.24 по датам'!BM124</f>
        <v>0</v>
      </c>
      <c r="BN124" s="2065" t="n">
        <f aca="false">'03.24 по датам'!BN124</f>
        <v>0</v>
      </c>
      <c r="BO124" s="2065" t="n">
        <f aca="false">'03.24 по датам'!BO124</f>
        <v>0</v>
      </c>
      <c r="BP124" s="2065" t="n">
        <f aca="false">'03.24 по датам'!BP124</f>
        <v>0</v>
      </c>
      <c r="BQ124" s="2066" t="n">
        <f aca="false">'03.24 по датам'!BQ124</f>
        <v>0</v>
      </c>
      <c r="BR124" s="2238"/>
      <c r="BS124" s="2239"/>
      <c r="BT124" s="2240"/>
      <c r="BU124" s="2062"/>
      <c r="BV124" s="2063"/>
      <c r="BW124" s="2068" t="n">
        <f aca="false">'03.24 по датам'!BW124</f>
        <v>0</v>
      </c>
      <c r="BX124" s="2065" t="n">
        <f aca="false">'03.24 по датам'!BX124</f>
        <v>0</v>
      </c>
      <c r="BY124" s="2065" t="n">
        <f aca="false">'03.24 по датам'!BY124</f>
        <v>0</v>
      </c>
      <c r="BZ124" s="2065" t="n">
        <f aca="false">'03.24 по датам'!BZ124</f>
        <v>0</v>
      </c>
      <c r="CA124" s="2065" t="n">
        <f aca="false">'03.24 по датам'!CA124</f>
        <v>0</v>
      </c>
      <c r="CB124" s="2065" t="n">
        <f aca="false">'03.24 по датам'!CB124</f>
        <v>0</v>
      </c>
      <c r="CC124" s="2065" t="n">
        <f aca="false">'03.24 по датам'!CC124</f>
        <v>0</v>
      </c>
      <c r="CD124" s="2065" t="n">
        <f aca="false">'03.24 по датам'!CD124</f>
        <v>0</v>
      </c>
      <c r="CE124" s="2065" t="n">
        <f aca="false">'03.24 по датам'!CE124</f>
        <v>0</v>
      </c>
      <c r="CF124" s="2065" t="n">
        <f aca="false">'03.24 по датам'!CF124</f>
        <v>0</v>
      </c>
      <c r="CG124" s="2065" t="n">
        <f aca="false">'03.24 по датам'!CG124</f>
        <v>0</v>
      </c>
      <c r="CH124" s="2065" t="n">
        <f aca="false">'03.24 по датам'!CH124</f>
        <v>0</v>
      </c>
      <c r="CI124" s="2066" t="n">
        <f aca="false">'03.24 по датам'!CI124</f>
        <v>0</v>
      </c>
      <c r="CJ124" s="2238"/>
      <c r="CK124" s="2239"/>
      <c r="CL124" s="2240"/>
      <c r="CM124" s="2062"/>
      <c r="CN124" s="2063"/>
      <c r="CO124" s="2063"/>
      <c r="CP124" s="2063"/>
      <c r="CQ124" s="2092" t="n">
        <f aca="false">'03.24 по датам'!CQ124</f>
        <v>0</v>
      </c>
      <c r="CR124" s="2092" t="n">
        <f aca="false">'03.24 по датам'!CR124</f>
        <v>0</v>
      </c>
      <c r="CS124" s="2092" t="n">
        <f aca="false">'03.24 по датам'!CS124</f>
        <v>0</v>
      </c>
      <c r="CT124" s="2092" t="n">
        <f aca="false">'03.24 по датам'!CT124</f>
        <v>0</v>
      </c>
      <c r="CU124" s="2092" t="n">
        <f aca="false">'03.24 по датам'!CU124</f>
        <v>0</v>
      </c>
      <c r="CV124" s="2092" t="n">
        <f aca="false">'03.24 по датам'!CV124</f>
        <v>0</v>
      </c>
      <c r="CW124" s="2092" t="n">
        <f aca="false">'03.24 по датам'!CW124</f>
        <v>0</v>
      </c>
      <c r="CX124" s="2092" t="n">
        <f aca="false">'03.24 по датам'!CX124</f>
        <v>0</v>
      </c>
      <c r="CY124" s="2092" t="n">
        <f aca="false">'03.24 по датам'!CY124</f>
        <v>0</v>
      </c>
      <c r="CZ124" s="2092" t="n">
        <f aca="false">'03.24 по датам'!CZ124</f>
        <v>0</v>
      </c>
      <c r="DA124" s="2092" t="n">
        <f aca="false">'03.24 по датам'!DA124</f>
        <v>0</v>
      </c>
      <c r="DB124" s="2092" t="n">
        <f aca="false">'03.24 по датам'!DB124</f>
        <v>0</v>
      </c>
      <c r="DC124" s="2287" t="n">
        <f aca="false">'03.24 по датам'!DC124</f>
        <v>0</v>
      </c>
      <c r="DD124" s="2242"/>
      <c r="DE124" s="2243"/>
      <c r="DF124" s="2248"/>
      <c r="DG124" s="2069"/>
      <c r="DH124" s="2070"/>
      <c r="DI124" s="2068" t="n">
        <f aca="false">'03.24 по датам'!DI124</f>
        <v>0</v>
      </c>
      <c r="DJ124" s="2092" t="n">
        <f aca="false">'03.24 по датам'!DJ124</f>
        <v>0</v>
      </c>
      <c r="DK124" s="2092" t="n">
        <f aca="false">'03.24 по датам'!DK124</f>
        <v>0</v>
      </c>
      <c r="DL124" s="2092" t="n">
        <f aca="false">'03.24 по датам'!DL124</f>
        <v>0</v>
      </c>
      <c r="DM124" s="2092" t="n">
        <f aca="false">'03.24 по датам'!DM124</f>
        <v>0</v>
      </c>
      <c r="DN124" s="2092" t="n">
        <f aca="false">'03.24 по датам'!DN124</f>
        <v>0</v>
      </c>
      <c r="DO124" s="2092" t="n">
        <f aca="false">'03.24 по датам'!DO124</f>
        <v>0</v>
      </c>
      <c r="DP124" s="2092" t="n">
        <f aca="false">'03.24 по датам'!DP124</f>
        <v>0</v>
      </c>
      <c r="DQ124" s="2092" t="n">
        <f aca="false">'03.24 по датам'!DQ124</f>
        <v>0</v>
      </c>
      <c r="DR124" s="2092" t="n">
        <f aca="false">'03.24 по датам'!DR124</f>
        <v>0</v>
      </c>
      <c r="DS124" s="2092" t="n">
        <f aca="false">'03.24 по датам'!DS124</f>
        <v>0</v>
      </c>
      <c r="DT124" s="2092" t="n">
        <f aca="false">'03.24 по датам'!DT124</f>
        <v>0</v>
      </c>
      <c r="DU124" s="2287" t="n">
        <f aca="false">'03.24 по датам'!DU124</f>
        <v>0</v>
      </c>
      <c r="DV124" s="2242"/>
      <c r="DW124" s="2243"/>
      <c r="DX124" s="2248"/>
      <c r="DY124" s="2069"/>
      <c r="DZ124" s="2070"/>
      <c r="EA124" s="2065" t="n">
        <f aca="false">'03.24 по датам'!EA124</f>
        <v>0</v>
      </c>
      <c r="EB124" s="2092" t="n">
        <f aca="false">'03.24 по датам'!EB124</f>
        <v>0</v>
      </c>
      <c r="EC124" s="2065" t="n">
        <f aca="false">'03.24 по датам'!EC124</f>
        <v>0</v>
      </c>
      <c r="ED124" s="2065" t="n">
        <f aca="false">'03.24 по датам'!ED124</f>
        <v>0</v>
      </c>
      <c r="EE124" s="2065" t="n">
        <f aca="false">'03.24 по датам'!EE124</f>
        <v>0</v>
      </c>
      <c r="EF124" s="2065" t="n">
        <f aca="false">'03.24 по датам'!EF124</f>
        <v>0</v>
      </c>
      <c r="EG124" s="2065" t="n">
        <f aca="false">'03.24 по датам'!EG124</f>
        <v>0</v>
      </c>
      <c r="EH124" s="2065" t="n">
        <f aca="false">'03.24 по датам'!EH124</f>
        <v>0</v>
      </c>
      <c r="EI124" s="2065" t="n">
        <f aca="false">'03.24 по датам'!EI124</f>
        <v>0</v>
      </c>
      <c r="EJ124" s="2065" t="n">
        <f aca="false">'03.24 по датам'!EJ124</f>
        <v>0</v>
      </c>
      <c r="EK124" s="2065" t="n">
        <f aca="false">'03.24 по датам'!EK124</f>
        <v>0</v>
      </c>
      <c r="EL124" s="2065" t="n">
        <f aca="false">'03.24 по датам'!EL124</f>
        <v>0</v>
      </c>
      <c r="EM124" s="2065" t="n">
        <f aca="false">'03.24 по датам'!EM124</f>
        <v>0</v>
      </c>
      <c r="EN124" s="2065" t="n">
        <f aca="false">'03.24 по датам'!EN124</f>
        <v>0</v>
      </c>
      <c r="EO124" s="2065" t="n">
        <f aca="false">'03.24 по датам'!EO124</f>
        <v>0</v>
      </c>
      <c r="EP124" s="2065" t="n">
        <f aca="false">'03.24 по датам'!EP124</f>
        <v>0</v>
      </c>
      <c r="EQ124" s="2065" t="n">
        <f aca="false">'03.24 по датам'!EQ124</f>
        <v>0</v>
      </c>
      <c r="ER124" s="2065" t="n">
        <f aca="false">'03.24 по датам'!ER124</f>
        <v>0</v>
      </c>
      <c r="ES124" s="2065" t="n">
        <f aca="false">'03.24 по датам'!ES124</f>
        <v>0</v>
      </c>
      <c r="ET124" s="2065" t="n">
        <f aca="false">'03.24 по датам'!ET124</f>
        <v>0</v>
      </c>
      <c r="EU124" s="2065" t="n">
        <f aca="false">'03.24 по датам'!EU124</f>
        <v>0</v>
      </c>
      <c r="EV124" s="2065" t="n">
        <f aca="false">'03.24 по датам'!EV124</f>
        <v>0</v>
      </c>
      <c r="EW124" s="2065" t="n">
        <f aca="false">'03.24 по датам'!EW124</f>
        <v>0</v>
      </c>
      <c r="EX124" s="2065" t="n">
        <f aca="false">'03.24 по датам'!EX124</f>
        <v>0</v>
      </c>
      <c r="EY124" s="2066" t="n">
        <f aca="false">'03.24 по датам'!EY124</f>
        <v>0</v>
      </c>
      <c r="EZ124" s="2238"/>
      <c r="FA124" s="2239"/>
      <c r="FB124" s="2240"/>
      <c r="FC124" s="2069"/>
      <c r="FD124" s="2070"/>
      <c r="FE124" s="2065" t="n">
        <f aca="false">'03.24 по датам'!FE124</f>
        <v>0</v>
      </c>
      <c r="FF124" s="2065" t="n">
        <f aca="false">'03.24 по датам'!FF124</f>
        <v>0</v>
      </c>
      <c r="FG124" s="2065" t="n">
        <f aca="false">'03.24 по датам'!FG124</f>
        <v>0</v>
      </c>
      <c r="FH124" s="2065" t="n">
        <f aca="false">'03.24 по датам'!FH124</f>
        <v>0</v>
      </c>
      <c r="FI124" s="2065" t="n">
        <f aca="false">'03.24 по датам'!FI124</f>
        <v>0</v>
      </c>
      <c r="FJ124" s="2065" t="n">
        <f aca="false">'03.24 по датам'!FJ124</f>
        <v>0</v>
      </c>
      <c r="FK124" s="2065" t="n">
        <f aca="false">'03.24 по датам'!FK124</f>
        <v>0</v>
      </c>
      <c r="FL124" s="2065" t="n">
        <f aca="false">'03.24 по датам'!FL124</f>
        <v>0</v>
      </c>
      <c r="FM124" s="2065" t="n">
        <f aca="false">'03.24 по датам'!FM124</f>
        <v>0</v>
      </c>
      <c r="FN124" s="2066" t="n">
        <f aca="false">'03.24 по датам'!FN124</f>
        <v>0</v>
      </c>
      <c r="FO124" s="2238"/>
      <c r="FP124" s="2239"/>
      <c r="FQ124" s="2240"/>
      <c r="FR124" s="2069"/>
      <c r="FS124" s="2070"/>
      <c r="FT124" s="2271"/>
      <c r="FU124" s="2072"/>
      <c r="FV124" s="2072"/>
      <c r="FW124" s="2072"/>
      <c r="FX124" s="2072"/>
      <c r="FY124" s="2072"/>
      <c r="FZ124" s="2072"/>
      <c r="GA124" s="2072"/>
      <c r="GB124" s="2072"/>
      <c r="GC124" s="2072"/>
      <c r="GD124" s="2072"/>
      <c r="GE124" s="2072"/>
      <c r="GF124" s="2072"/>
      <c r="GG124" s="2072"/>
      <c r="GH124" s="2072"/>
      <c r="GI124" s="2072"/>
      <c r="GJ124" s="2072"/>
      <c r="GK124" s="2072"/>
      <c r="GL124" s="2072"/>
      <c r="GM124" s="2072"/>
      <c r="GN124" s="2072"/>
      <c r="GO124" s="2072"/>
      <c r="GP124" s="2072"/>
      <c r="GQ124" s="2072"/>
      <c r="GR124" s="2072"/>
      <c r="GS124" s="2073"/>
      <c r="GT124" s="2242"/>
      <c r="GU124" s="2243"/>
      <c r="GV124" s="2240"/>
      <c r="GW124" s="2076"/>
      <c r="GX124" s="2063"/>
      <c r="GY124" s="2062"/>
      <c r="GZ124" s="2077" t="n">
        <f aca="false">'03.24 по датам'!GZ124</f>
        <v>0</v>
      </c>
      <c r="HA124" s="2078" t="n">
        <f aca="false">'03.24 по датам'!HA124</f>
        <v>0</v>
      </c>
      <c r="HB124" s="2245"/>
      <c r="HC124" s="2080"/>
      <c r="HD124" s="2247" t="n">
        <f aca="false">'03.24 по датам'!HD124</f>
        <v>0</v>
      </c>
      <c r="HE124" s="2272"/>
      <c r="HF124" s="2082"/>
      <c r="HG124" s="2068"/>
      <c r="HH124" s="2068"/>
      <c r="HI124" s="2084"/>
      <c r="HJ124" s="2072"/>
      <c r="HK124" s="2072"/>
      <c r="HL124" s="2072"/>
      <c r="HM124" s="2072"/>
      <c r="HN124" s="2072"/>
      <c r="HO124" s="2072"/>
      <c r="HP124" s="2072"/>
      <c r="HQ124" s="2072"/>
      <c r="HR124" s="2072"/>
      <c r="HS124" s="2072"/>
      <c r="HT124" s="2072"/>
      <c r="HU124" s="2072"/>
      <c r="HV124" s="2072"/>
      <c r="HW124" s="2072"/>
      <c r="HX124" s="2072"/>
      <c r="HY124" s="2072"/>
      <c r="HZ124" s="2073"/>
      <c r="IA124" s="2242"/>
      <c r="IB124" s="2243"/>
      <c r="IC124" s="2240"/>
      <c r="ID124" s="2062"/>
      <c r="IE124" s="2076"/>
      <c r="IF124" s="2085" t="n">
        <f aca="false">'03.24 по датам'!IF124</f>
        <v>0</v>
      </c>
      <c r="IG124" s="2085" t="n">
        <f aca="false">'03.24 по датам'!IG124</f>
        <v>0</v>
      </c>
      <c r="IH124" s="2086" t="n">
        <f aca="false">'03.24 по датам'!IH124</f>
        <v>0</v>
      </c>
      <c r="II124" s="2249"/>
      <c r="IJ124" s="2250"/>
      <c r="IK124" s="2089"/>
      <c r="IL124" s="2090"/>
      <c r="IM124" s="2091" t="n">
        <f aca="false">'03.24 по датам'!IM124</f>
        <v>0</v>
      </c>
      <c r="IN124" s="2092" t="n">
        <f aca="false">'03.24 по датам'!IN124</f>
        <v>0</v>
      </c>
      <c r="IO124" s="2093" t="n">
        <f aca="false">'03.24 по датам'!IO124</f>
        <v>0</v>
      </c>
      <c r="IP124" s="2093" t="n">
        <f aca="false">'03.24 по датам'!IP124</f>
        <v>0</v>
      </c>
      <c r="IQ124" s="2093" t="n">
        <f aca="false">'03.24 по датам'!IQ124</f>
        <v>0</v>
      </c>
      <c r="IR124" s="2093" t="n">
        <f aca="false">'03.24 по датам'!IR124</f>
        <v>0</v>
      </c>
      <c r="IS124" s="2093" t="n">
        <f aca="false">'03.24 по датам'!IS124</f>
        <v>0</v>
      </c>
      <c r="IT124" s="2093" t="n">
        <f aca="false">'03.24 по датам'!IT124</f>
        <v>0</v>
      </c>
      <c r="IU124" s="2093" t="n">
        <f aca="false">'03.24 по датам'!IU124</f>
        <v>0</v>
      </c>
      <c r="IV124" s="2094" t="n">
        <f aca="false">'03.24 по датам'!IV124</f>
        <v>0</v>
      </c>
      <c r="IW124" s="2251"/>
      <c r="IX124" s="2252"/>
      <c r="IY124" s="2253"/>
      <c r="IZ124" s="2062"/>
      <c r="JA124" s="2063"/>
      <c r="JB124" s="2098" t="n">
        <f aca="false">'03.24 по датам'!JB124</f>
        <v>0</v>
      </c>
      <c r="JC124" s="2245"/>
      <c r="JD124" s="2100" t="n">
        <f aca="false">'03.24 по датам'!JD124</f>
        <v>0</v>
      </c>
      <c r="JE124" s="2101"/>
      <c r="JF124" s="2102"/>
      <c r="JG124" s="2254" t="n">
        <f aca="false">'03.24 по датам'!JG124</f>
        <v>0</v>
      </c>
      <c r="JH124" s="2103" t="n">
        <f aca="false">'03.24 по датам'!JH124</f>
        <v>0</v>
      </c>
      <c r="JI124" s="2103" t="n">
        <f aca="false">'03.24 по датам'!JI124</f>
        <v>0</v>
      </c>
      <c r="JJ124" s="2104" t="n">
        <f aca="false">'03.24 по датам'!JJ124</f>
        <v>0</v>
      </c>
      <c r="JK124" s="2276"/>
      <c r="JL124" s="2106"/>
      <c r="JM124" s="2107" t="e">
        <f aca="false">JM$4:JM$4+SUMIF($C$5:JL$5,"Нараст. баланс",$C126:JL126)+SUMIF($C$7:JH$7,"Итого (с ВНР)",$C126:JH126)-SUMIF($C$5:JL$5,"Геол. снижение,  т/сут",$C126:JL126)-SUMIF(JJ$7:JL$7,"Итого",JJ126:JL126)-SUMIF($C$7:JL$7,"Итого (с ВСП)",$C126:JL126)</f>
        <v>#VALUE!</v>
      </c>
      <c r="JN124" s="2108"/>
      <c r="JO124" s="2256" t="e">
        <f aca="false">'03.24 НГДП по датам'!CA124:CA126</f>
        <v>#VALUE!</v>
      </c>
      <c r="JP124" s="2110"/>
      <c r="JQ124" s="2111"/>
      <c r="JR124" s="2257"/>
    </row>
    <row r="125" customFormat="false" ht="11.25" hidden="false" customHeight="true" outlineLevel="0" collapsed="false">
      <c r="A125" s="2056"/>
      <c r="B125" s="2113" t="s">
        <v>663</v>
      </c>
      <c r="C125" s="2123" t="n">
        <f aca="false">'03.24 по датам'!C125</f>
        <v>0</v>
      </c>
      <c r="D125" s="2123" t="n">
        <f aca="false">'03.24 по датам'!D125</f>
        <v>0</v>
      </c>
      <c r="E125" s="2123" t="n">
        <f aca="false">'03.24 по датам'!E125</f>
        <v>0</v>
      </c>
      <c r="F125" s="2123" t="n">
        <f aca="false">'03.24 по датам'!F125</f>
        <v>0</v>
      </c>
      <c r="G125" s="2123" t="n">
        <f aca="false">'03.24 по датам'!G125</f>
        <v>0</v>
      </c>
      <c r="H125" s="2123" t="n">
        <f aca="false">'03.24 по датам'!H125</f>
        <v>0</v>
      </c>
      <c r="I125" s="2123" t="n">
        <f aca="false">'03.24 по датам'!I125</f>
        <v>0</v>
      </c>
      <c r="J125" s="2123" t="n">
        <f aca="false">'03.24 по датам'!J125</f>
        <v>0</v>
      </c>
      <c r="K125" s="2123" t="n">
        <f aca="false">'03.24 по датам'!K125</f>
        <v>0</v>
      </c>
      <c r="L125" s="2123" t="n">
        <f aca="false">'03.24 по датам'!L125</f>
        <v>0</v>
      </c>
      <c r="M125" s="2121" t="n">
        <f aca="false">'03.24 по датам'!M125</f>
        <v>0</v>
      </c>
      <c r="N125" s="2121" t="n">
        <f aca="false">'03.24 по датам'!N125</f>
        <v>0</v>
      </c>
      <c r="O125" s="2121" t="n">
        <f aca="false">'03.24 по датам'!O125</f>
        <v>0</v>
      </c>
      <c r="P125" s="2121" t="n">
        <f aca="false">'03.24 по датам'!P125</f>
        <v>0</v>
      </c>
      <c r="Q125" s="2121" t="n">
        <f aca="false">'03.24 по датам'!Q125</f>
        <v>0</v>
      </c>
      <c r="R125" s="2121" t="n">
        <f aca="false">'03.24 по датам'!R125</f>
        <v>0</v>
      </c>
      <c r="S125" s="2121" t="n">
        <f aca="false">'03.24 по датам'!S125</f>
        <v>0</v>
      </c>
      <c r="T125" s="2121" t="n">
        <f aca="false">'03.24 по датам'!T125</f>
        <v>0</v>
      </c>
      <c r="U125" s="2121" t="n">
        <f aca="false">'03.24 по датам'!U125</f>
        <v>0</v>
      </c>
      <c r="V125" s="2121" t="n">
        <f aca="false">'03.24 по датам'!V125</f>
        <v>0</v>
      </c>
      <c r="W125" s="2122" t="n">
        <f aca="false">'03.24 по датам'!W125</f>
        <v>0</v>
      </c>
      <c r="X125" s="2115"/>
      <c r="Y125" s="2116"/>
      <c r="Z125" s="2117"/>
      <c r="AA125" s="2118" t="n">
        <f aca="false">COUNTIF(C125:Z125,"&gt;"&amp;0)</f>
        <v>0</v>
      </c>
      <c r="AB125" s="2119"/>
      <c r="AC125" s="2120" t="n">
        <f aca="false">'03.24 по датам'!AC125</f>
        <v>0</v>
      </c>
      <c r="AD125" s="2120" t="n">
        <f aca="false">'03.24 по датам'!AD125</f>
        <v>0</v>
      </c>
      <c r="AE125" s="2121" t="n">
        <f aca="false">'03.24 по датам'!AE125</f>
        <v>0</v>
      </c>
      <c r="AF125" s="2121" t="n">
        <f aca="false">'03.24 по датам'!AF125</f>
        <v>0</v>
      </c>
      <c r="AG125" s="2121" t="n">
        <f aca="false">'03.24 по датам'!AG125</f>
        <v>0</v>
      </c>
      <c r="AH125" s="2121" t="n">
        <f aca="false">'03.24 по датам'!AH125</f>
        <v>0</v>
      </c>
      <c r="AI125" s="2121" t="n">
        <f aca="false">'03.24 по датам'!AI125</f>
        <v>0</v>
      </c>
      <c r="AJ125" s="2121" t="n">
        <f aca="false">'03.24 по датам'!AJ125</f>
        <v>0</v>
      </c>
      <c r="AK125" s="2121" t="n">
        <f aca="false">'03.24 по датам'!AK125</f>
        <v>0</v>
      </c>
      <c r="AL125" s="2121" t="n">
        <f aca="false">'03.24 по датам'!AL125</f>
        <v>0</v>
      </c>
      <c r="AM125" s="2121" t="n">
        <f aca="false">'03.24 по датам'!AM125</f>
        <v>0</v>
      </c>
      <c r="AN125" s="2121" t="n">
        <f aca="false">'03.24 по датам'!AN125</f>
        <v>0</v>
      </c>
      <c r="AO125" s="2122" t="n">
        <f aca="false">'03.24 по датам'!AO125</f>
        <v>0</v>
      </c>
      <c r="AP125" s="2115"/>
      <c r="AQ125" s="2116"/>
      <c r="AR125" s="2117"/>
      <c r="AS125" s="2118" t="n">
        <f aca="false">COUNTIF(AC126:AR126,"&gt;"&amp;0)</f>
        <v>0</v>
      </c>
      <c r="AT125" s="2119"/>
      <c r="AU125" s="2120" t="n">
        <f aca="false">'03.24 по датам'!AU125</f>
        <v>0</v>
      </c>
      <c r="AV125" s="2120" t="n">
        <f aca="false">'03.24 по датам'!AV125</f>
        <v>0</v>
      </c>
      <c r="AW125" s="2123" t="n">
        <f aca="false">'03.24 по датам'!AW125</f>
        <v>0</v>
      </c>
      <c r="AX125" s="2121" t="n">
        <f aca="false">'03.24 по датам'!AX125</f>
        <v>0</v>
      </c>
      <c r="AY125" s="2121" t="n">
        <f aca="false">'03.24 по датам'!AY125</f>
        <v>0</v>
      </c>
      <c r="AZ125" s="2121" t="n">
        <f aca="false">'03.24 по датам'!AZ125</f>
        <v>0</v>
      </c>
      <c r="BA125" s="2121" t="n">
        <f aca="false">'03.24 по датам'!BA125</f>
        <v>0</v>
      </c>
      <c r="BB125" s="2121" t="n">
        <f aca="false">'03.24 по датам'!BB125</f>
        <v>0</v>
      </c>
      <c r="BC125" s="2121" t="n">
        <f aca="false">'03.24 по датам'!BC125</f>
        <v>0</v>
      </c>
      <c r="BD125" s="2121" t="n">
        <f aca="false">'03.24 по датам'!BD125</f>
        <v>0</v>
      </c>
      <c r="BE125" s="2121" t="n">
        <f aca="false">'03.24 по датам'!BE125</f>
        <v>0</v>
      </c>
      <c r="BF125" s="2121" t="n">
        <f aca="false">'03.24 по датам'!BF125</f>
        <v>0</v>
      </c>
      <c r="BG125" s="2121" t="n">
        <f aca="false">'03.24 по датам'!BG125</f>
        <v>0</v>
      </c>
      <c r="BH125" s="2121" t="n">
        <f aca="false">'03.24 по датам'!BH125</f>
        <v>0</v>
      </c>
      <c r="BI125" s="2121" t="n">
        <f aca="false">'03.24 по датам'!BI125</f>
        <v>0</v>
      </c>
      <c r="BJ125" s="2121" t="n">
        <f aca="false">'03.24 по датам'!BJ125</f>
        <v>0</v>
      </c>
      <c r="BK125" s="2121" t="n">
        <f aca="false">'03.24 по датам'!BK125</f>
        <v>0</v>
      </c>
      <c r="BL125" s="2121" t="n">
        <f aca="false">'03.24 по датам'!BL125</f>
        <v>0</v>
      </c>
      <c r="BM125" s="2121" t="n">
        <f aca="false">'03.24 по датам'!BM125</f>
        <v>0</v>
      </c>
      <c r="BN125" s="2121" t="n">
        <f aca="false">'03.24 по датам'!BN125</f>
        <v>0</v>
      </c>
      <c r="BO125" s="2121" t="n">
        <f aca="false">'03.24 по датам'!BO125</f>
        <v>0</v>
      </c>
      <c r="BP125" s="2121" t="n">
        <f aca="false">'03.24 по датам'!BP125</f>
        <v>0</v>
      </c>
      <c r="BQ125" s="2122" t="n">
        <f aca="false">'03.24 по датам'!BQ125</f>
        <v>0</v>
      </c>
      <c r="BR125" s="2115"/>
      <c r="BS125" s="2116"/>
      <c r="BT125" s="2117"/>
      <c r="BU125" s="2118" t="n">
        <f aca="false">COUNTIF(AU126:BT126,"&gt;"&amp;0)</f>
        <v>0</v>
      </c>
      <c r="BV125" s="2119"/>
      <c r="BW125" s="2124" t="n">
        <f aca="false">'03.24 по датам'!BW125</f>
        <v>0</v>
      </c>
      <c r="BX125" s="2121" t="n">
        <f aca="false">'03.24 по датам'!BX125</f>
        <v>0</v>
      </c>
      <c r="BY125" s="2121" t="n">
        <f aca="false">'03.24 по датам'!BY125</f>
        <v>0</v>
      </c>
      <c r="BZ125" s="2121" t="n">
        <f aca="false">'03.24 по датам'!BZ125</f>
        <v>0</v>
      </c>
      <c r="CA125" s="2121" t="n">
        <f aca="false">'03.24 по датам'!CA125</f>
        <v>0</v>
      </c>
      <c r="CB125" s="2121" t="n">
        <f aca="false">'03.24 по датам'!CB125</f>
        <v>0</v>
      </c>
      <c r="CC125" s="2121" t="n">
        <f aca="false">'03.24 по датам'!CC125</f>
        <v>0</v>
      </c>
      <c r="CD125" s="2121" t="n">
        <f aca="false">'03.24 по датам'!CD125</f>
        <v>0</v>
      </c>
      <c r="CE125" s="2121" t="n">
        <f aca="false">'03.24 по датам'!CE125</f>
        <v>0</v>
      </c>
      <c r="CF125" s="2121" t="n">
        <f aca="false">'03.24 по датам'!CF125</f>
        <v>0</v>
      </c>
      <c r="CG125" s="2121" t="n">
        <f aca="false">'03.24 по датам'!CG125</f>
        <v>0</v>
      </c>
      <c r="CH125" s="2121" t="n">
        <f aca="false">'03.24 по датам'!CH125</f>
        <v>0</v>
      </c>
      <c r="CI125" s="2122" t="n">
        <f aca="false">'03.24 по датам'!CI125</f>
        <v>0</v>
      </c>
      <c r="CJ125" s="2115"/>
      <c r="CK125" s="2116"/>
      <c r="CL125" s="2117"/>
      <c r="CM125" s="2118" t="n">
        <f aca="false">COUNTIF(BW126:CL126,"&gt;"&amp;0)</f>
        <v>0</v>
      </c>
      <c r="CN125" s="2119"/>
      <c r="CO125" s="2119" t="n">
        <f aca="false">AA125+AS125+BU125+CM125</f>
        <v>0</v>
      </c>
      <c r="CP125" s="2119"/>
      <c r="CQ125" s="2150" t="n">
        <f aca="false">'03.24 по датам'!CQ125</f>
        <v>0</v>
      </c>
      <c r="CR125" s="2150" t="n">
        <f aca="false">'03.24 по датам'!CR125</f>
        <v>0</v>
      </c>
      <c r="CS125" s="2150" t="n">
        <f aca="false">'03.24 по датам'!CS125</f>
        <v>0</v>
      </c>
      <c r="CT125" s="2150" t="n">
        <f aca="false">'03.24 по датам'!CT125</f>
        <v>0</v>
      </c>
      <c r="CU125" s="2150" t="n">
        <f aca="false">'03.24 по датам'!CU125</f>
        <v>0</v>
      </c>
      <c r="CV125" s="2150" t="n">
        <f aca="false">'03.24 по датам'!CV125</f>
        <v>0</v>
      </c>
      <c r="CW125" s="2150" t="n">
        <f aca="false">'03.24 по датам'!CW125</f>
        <v>0</v>
      </c>
      <c r="CX125" s="2150" t="n">
        <f aca="false">'03.24 по датам'!CX125</f>
        <v>0</v>
      </c>
      <c r="CY125" s="2150" t="n">
        <f aca="false">'03.24 по датам'!CY125</f>
        <v>0</v>
      </c>
      <c r="CZ125" s="2150" t="n">
        <f aca="false">'03.24 по датам'!CZ125</f>
        <v>0</v>
      </c>
      <c r="DA125" s="2150" t="n">
        <f aca="false">'03.24 по датам'!DA125</f>
        <v>0</v>
      </c>
      <c r="DB125" s="2150" t="n">
        <f aca="false">'03.24 по датам'!DB125</f>
        <v>0</v>
      </c>
      <c r="DC125" s="2289" t="n">
        <f aca="false">'03.24 по датам'!DC125</f>
        <v>0</v>
      </c>
      <c r="DD125" s="2130"/>
      <c r="DE125" s="2131"/>
      <c r="DF125" s="2262"/>
      <c r="DG125" s="2125" t="n">
        <f aca="false">SUBTOTAL(9,CQ127:DF127)</f>
        <v>0</v>
      </c>
      <c r="DH125" s="2126"/>
      <c r="DI125" s="2124" t="n">
        <f aca="false">'03.24 по датам'!DI125</f>
        <v>0</v>
      </c>
      <c r="DJ125" s="2150" t="n">
        <f aca="false">'03.24 по датам'!DJ125</f>
        <v>0</v>
      </c>
      <c r="DK125" s="2150" t="n">
        <f aca="false">'03.24 по датам'!DK125</f>
        <v>0</v>
      </c>
      <c r="DL125" s="2150" t="n">
        <f aca="false">'03.24 по датам'!DL125</f>
        <v>0</v>
      </c>
      <c r="DM125" s="2150" t="n">
        <f aca="false">'03.24 по датам'!DM125</f>
        <v>0</v>
      </c>
      <c r="DN125" s="2150" t="n">
        <f aca="false">'03.24 по датам'!DN125</f>
        <v>0</v>
      </c>
      <c r="DO125" s="2150" t="n">
        <f aca="false">'03.24 по датам'!DO125</f>
        <v>0</v>
      </c>
      <c r="DP125" s="2150" t="n">
        <f aca="false">'03.24 по датам'!DP125</f>
        <v>0</v>
      </c>
      <c r="DQ125" s="2150" t="n">
        <f aca="false">'03.24 по датам'!DQ125</f>
        <v>0</v>
      </c>
      <c r="DR125" s="2150" t="n">
        <f aca="false">'03.24 по датам'!DR125</f>
        <v>0</v>
      </c>
      <c r="DS125" s="2150" t="n">
        <f aca="false">'03.24 по датам'!DS125</f>
        <v>0</v>
      </c>
      <c r="DT125" s="2150" t="n">
        <f aca="false">'03.24 по датам'!DT125</f>
        <v>0</v>
      </c>
      <c r="DU125" s="2289" t="n">
        <f aca="false">'03.24 по датам'!DU125</f>
        <v>0</v>
      </c>
      <c r="DV125" s="2130"/>
      <c r="DW125" s="2131"/>
      <c r="DX125" s="2262"/>
      <c r="DY125" s="2125" t="n">
        <f aca="false">COUNTIF(DI126:DX126,"&gt;"&amp;0)</f>
        <v>0</v>
      </c>
      <c r="DZ125" s="2126"/>
      <c r="EA125" s="2121" t="n">
        <f aca="false">'03.24 по датам'!EA125</f>
        <v>0</v>
      </c>
      <c r="EB125" s="2150" t="n">
        <f aca="false">'03.24 по датам'!EB125</f>
        <v>0</v>
      </c>
      <c r="EC125" s="2121" t="n">
        <f aca="false">'03.24 по датам'!EC125</f>
        <v>0</v>
      </c>
      <c r="ED125" s="2121" t="n">
        <f aca="false">'03.24 по датам'!ED125</f>
        <v>0</v>
      </c>
      <c r="EE125" s="2121" t="n">
        <f aca="false">'03.24 по датам'!EE125</f>
        <v>0</v>
      </c>
      <c r="EF125" s="2121" t="n">
        <f aca="false">'03.24 по датам'!EF125</f>
        <v>0</v>
      </c>
      <c r="EG125" s="2121" t="n">
        <f aca="false">'03.24 по датам'!EG125</f>
        <v>0</v>
      </c>
      <c r="EH125" s="2121" t="n">
        <f aca="false">'03.24 по датам'!EH125</f>
        <v>0</v>
      </c>
      <c r="EI125" s="2121" t="n">
        <f aca="false">'03.24 по датам'!EI125</f>
        <v>0</v>
      </c>
      <c r="EJ125" s="2121" t="n">
        <f aca="false">'03.24 по датам'!EJ125</f>
        <v>0</v>
      </c>
      <c r="EK125" s="2121" t="n">
        <f aca="false">'03.24 по датам'!EK125</f>
        <v>0</v>
      </c>
      <c r="EL125" s="2121" t="n">
        <f aca="false">'03.24 по датам'!EL125</f>
        <v>0</v>
      </c>
      <c r="EM125" s="2121" t="n">
        <f aca="false">'03.24 по датам'!EM125</f>
        <v>0</v>
      </c>
      <c r="EN125" s="2121" t="n">
        <f aca="false">'03.24 по датам'!EN125</f>
        <v>0</v>
      </c>
      <c r="EO125" s="2121" t="n">
        <f aca="false">'03.24 по датам'!EO125</f>
        <v>0</v>
      </c>
      <c r="EP125" s="2121" t="n">
        <f aca="false">'03.24 по датам'!EP125</f>
        <v>0</v>
      </c>
      <c r="EQ125" s="2121" t="n">
        <f aca="false">'03.24 по датам'!EQ125</f>
        <v>0</v>
      </c>
      <c r="ER125" s="2121" t="n">
        <f aca="false">'03.24 по датам'!ER125</f>
        <v>0</v>
      </c>
      <c r="ES125" s="2121" t="n">
        <f aca="false">'03.24 по датам'!ES125</f>
        <v>0</v>
      </c>
      <c r="ET125" s="2121" t="n">
        <f aca="false">'03.24 по датам'!ET125</f>
        <v>0</v>
      </c>
      <c r="EU125" s="2121" t="n">
        <f aca="false">'03.24 по датам'!EU125</f>
        <v>0</v>
      </c>
      <c r="EV125" s="2121" t="n">
        <f aca="false">'03.24 по датам'!EV125</f>
        <v>0</v>
      </c>
      <c r="EW125" s="2121" t="n">
        <f aca="false">'03.24 по датам'!EW125</f>
        <v>0</v>
      </c>
      <c r="EX125" s="2121" t="n">
        <f aca="false">'03.24 по датам'!EX125</f>
        <v>0</v>
      </c>
      <c r="EY125" s="2122" t="n">
        <f aca="false">'03.24 по датам'!EY125</f>
        <v>0</v>
      </c>
      <c r="EZ125" s="2115"/>
      <c r="FA125" s="2116"/>
      <c r="FB125" s="2117"/>
      <c r="FC125" s="2125" t="n">
        <f aca="false">COUNTIF(EA126:FB126,"&gt;"&amp;0)</f>
        <v>0</v>
      </c>
      <c r="FD125" s="2126"/>
      <c r="FE125" s="2121" t="n">
        <f aca="false">'03.24 по датам'!FE125</f>
        <v>0</v>
      </c>
      <c r="FF125" s="2121" t="n">
        <f aca="false">'03.24 по датам'!FF125</f>
        <v>0</v>
      </c>
      <c r="FG125" s="2121" t="n">
        <f aca="false">'03.24 по датам'!FG125</f>
        <v>0</v>
      </c>
      <c r="FH125" s="2121" t="n">
        <f aca="false">'03.24 по датам'!FH125</f>
        <v>0</v>
      </c>
      <c r="FI125" s="2121" t="n">
        <f aca="false">'03.24 по датам'!FI125</f>
        <v>0</v>
      </c>
      <c r="FJ125" s="2121" t="n">
        <f aca="false">'03.24 по датам'!FJ125</f>
        <v>0</v>
      </c>
      <c r="FK125" s="2121" t="n">
        <f aca="false">'03.24 по датам'!FK125</f>
        <v>0</v>
      </c>
      <c r="FL125" s="2121" t="n">
        <f aca="false">'03.24 по датам'!FL125</f>
        <v>0</v>
      </c>
      <c r="FM125" s="2121" t="n">
        <f aca="false">'03.24 по датам'!FM125</f>
        <v>0</v>
      </c>
      <c r="FN125" s="2122" t="n">
        <f aca="false">'03.24 по датам'!FN125</f>
        <v>0</v>
      </c>
      <c r="FO125" s="2115"/>
      <c r="FP125" s="2116"/>
      <c r="FQ125" s="2117"/>
      <c r="FR125" s="2125" t="n">
        <f aca="false">COUNTIF(FE126:FQ126,"&gt;"&amp;0)</f>
        <v>0</v>
      </c>
      <c r="FS125" s="2126"/>
      <c r="FT125" s="2277"/>
      <c r="FU125" s="2128"/>
      <c r="FV125" s="2128"/>
      <c r="FW125" s="2128"/>
      <c r="FX125" s="2128"/>
      <c r="FY125" s="2128"/>
      <c r="FZ125" s="2128"/>
      <c r="GA125" s="2128"/>
      <c r="GB125" s="2128"/>
      <c r="GC125" s="2128"/>
      <c r="GD125" s="2128"/>
      <c r="GE125" s="2128"/>
      <c r="GF125" s="2128"/>
      <c r="GG125" s="2128"/>
      <c r="GH125" s="2128"/>
      <c r="GI125" s="2128"/>
      <c r="GJ125" s="2128"/>
      <c r="GK125" s="2128"/>
      <c r="GL125" s="2128"/>
      <c r="GM125" s="2128"/>
      <c r="GN125" s="2128"/>
      <c r="GO125" s="2128"/>
      <c r="GP125" s="2128"/>
      <c r="GQ125" s="2128"/>
      <c r="GR125" s="2128"/>
      <c r="GS125" s="2129"/>
      <c r="GT125" s="2130"/>
      <c r="GU125" s="2131"/>
      <c r="GV125" s="2117"/>
      <c r="GW125" s="2132" t="n">
        <f aca="false">SUBTOTAL(9,FT127:GV127)</f>
        <v>0</v>
      </c>
      <c r="GX125" s="2119" t="n">
        <f aca="false">SUBTOTAL(9,FT127:GV127)</f>
        <v>0</v>
      </c>
      <c r="GY125" s="2133"/>
      <c r="GZ125" s="2134" t="n">
        <f aca="false">'03.24 по датам'!GZ125</f>
        <v>0</v>
      </c>
      <c r="HA125" s="2135" t="n">
        <f aca="false">'03.24 по датам'!HA125</f>
        <v>0</v>
      </c>
      <c r="HB125" s="2158"/>
      <c r="HC125" s="2137"/>
      <c r="HD125" s="2261" t="n">
        <f aca="false">'03.24 по датам'!HD125</f>
        <v>0</v>
      </c>
      <c r="HE125" s="2136"/>
      <c r="HF125" s="2139"/>
      <c r="HG125" s="2124"/>
      <c r="HH125" s="2124"/>
      <c r="HI125" s="2141"/>
      <c r="HJ125" s="2128"/>
      <c r="HK125" s="2128"/>
      <c r="HL125" s="2128"/>
      <c r="HM125" s="2128"/>
      <c r="HN125" s="2128"/>
      <c r="HO125" s="2128"/>
      <c r="HP125" s="2128"/>
      <c r="HQ125" s="2128"/>
      <c r="HR125" s="2128"/>
      <c r="HS125" s="2128"/>
      <c r="HT125" s="2128"/>
      <c r="HU125" s="2128"/>
      <c r="HV125" s="2128"/>
      <c r="HW125" s="2128"/>
      <c r="HX125" s="2128"/>
      <c r="HY125" s="2128"/>
      <c r="HZ125" s="2129"/>
      <c r="IA125" s="2130"/>
      <c r="IB125" s="2131"/>
      <c r="IC125" s="2117"/>
      <c r="ID125" s="2118" t="n">
        <f aca="false">SUBTOTAL(9,HG127:IC127)</f>
        <v>0</v>
      </c>
      <c r="IE125" s="2142"/>
      <c r="IF125" s="2143" t="n">
        <f aca="false">'03.24 по датам'!IF125</f>
        <v>0</v>
      </c>
      <c r="IG125" s="2143" t="n">
        <f aca="false">'03.24 по датам'!IG125</f>
        <v>0</v>
      </c>
      <c r="IH125" s="2144" t="n">
        <f aca="false">'03.24 по датам'!IH125</f>
        <v>0</v>
      </c>
      <c r="II125" s="2145"/>
      <c r="IJ125" s="2146"/>
      <c r="IK125" s="2147" t="n">
        <f aca="false">SUBTOTAL(9,IF127:IJ127)</f>
        <v>0</v>
      </c>
      <c r="IL125" s="2148"/>
      <c r="IM125" s="2149" t="n">
        <f aca="false">'03.24 по датам'!IM125</f>
        <v>0</v>
      </c>
      <c r="IN125" s="2150" t="n">
        <f aca="false">'03.24 по датам'!IN125</f>
        <v>0</v>
      </c>
      <c r="IO125" s="2151" t="n">
        <f aca="false">'03.24 по датам'!IO125</f>
        <v>0</v>
      </c>
      <c r="IP125" s="2151" t="n">
        <f aca="false">'03.24 по датам'!IP125</f>
        <v>0</v>
      </c>
      <c r="IQ125" s="2151" t="n">
        <f aca="false">'03.24 по датам'!IQ125</f>
        <v>0</v>
      </c>
      <c r="IR125" s="2151" t="n">
        <f aca="false">'03.24 по датам'!IR125</f>
        <v>0</v>
      </c>
      <c r="IS125" s="2151" t="n">
        <f aca="false">'03.24 по датам'!IS125</f>
        <v>0</v>
      </c>
      <c r="IT125" s="2151" t="n">
        <f aca="false">'03.24 по датам'!IT125</f>
        <v>0</v>
      </c>
      <c r="IU125" s="2151" t="n">
        <f aca="false">'03.24 по датам'!IU125</f>
        <v>0</v>
      </c>
      <c r="IV125" s="2152" t="n">
        <f aca="false">'03.24 по датам'!IV125</f>
        <v>0</v>
      </c>
      <c r="IW125" s="2153"/>
      <c r="IX125" s="2154"/>
      <c r="IY125" s="2155"/>
      <c r="IZ125" s="2118" t="n">
        <f aca="false">SUBTOTAL(3,IM125:IY125)</f>
        <v>10</v>
      </c>
      <c r="JA125" s="2156"/>
      <c r="JB125" s="2157" t="n">
        <f aca="false">'03.24 по датам'!JB125</f>
        <v>0</v>
      </c>
      <c r="JC125" s="2158"/>
      <c r="JD125" s="2159" t="n">
        <f aca="false">'03.24 по датам'!JD125</f>
        <v>0</v>
      </c>
      <c r="JE125" s="2160"/>
      <c r="JF125" s="2161"/>
      <c r="JG125" s="2263" t="n">
        <f aca="false">'03.24 по датам'!JG125</f>
        <v>0</v>
      </c>
      <c r="JH125" s="2162" t="n">
        <f aca="false">'03.24 по датам'!JH125</f>
        <v>0</v>
      </c>
      <c r="JI125" s="2162" t="n">
        <f aca="false">'03.24 по датам'!JI125</f>
        <v>0</v>
      </c>
      <c r="JJ125" s="2163" t="n">
        <f aca="false">'03.24 по датам'!JJ125</f>
        <v>0</v>
      </c>
      <c r="JK125" s="2281"/>
      <c r="JL125" s="2165"/>
      <c r="JM125" s="2107"/>
      <c r="JN125" s="2108"/>
      <c r="JO125" s="2256"/>
      <c r="JP125" s="2166"/>
      <c r="JQ125" s="2167"/>
      <c r="JR125" s="2168"/>
    </row>
    <row r="126" customFormat="false" ht="11.25" hidden="false" customHeight="true" outlineLevel="0" collapsed="false">
      <c r="A126" s="2056"/>
      <c r="B126" s="2169" t="s">
        <v>661</v>
      </c>
      <c r="C126" s="2179" t="n">
        <f aca="false">'03.24 по датам'!C126</f>
        <v>0</v>
      </c>
      <c r="D126" s="2179" t="n">
        <f aca="false">'03.24 по датам'!D126</f>
        <v>0</v>
      </c>
      <c r="E126" s="2179" t="n">
        <f aca="false">'03.24 по датам'!E126</f>
        <v>0</v>
      </c>
      <c r="F126" s="2179" t="n">
        <f aca="false">'03.24 по датам'!F126</f>
        <v>0</v>
      </c>
      <c r="G126" s="2179" t="n">
        <f aca="false">'03.24 по датам'!G126</f>
        <v>0</v>
      </c>
      <c r="H126" s="2179" t="n">
        <f aca="false">'03.24 по датам'!H126</f>
        <v>0</v>
      </c>
      <c r="I126" s="2179" t="n">
        <f aca="false">'03.24 по датам'!I126</f>
        <v>0</v>
      </c>
      <c r="J126" s="2179" t="n">
        <f aca="false">'03.24 по датам'!J126</f>
        <v>0</v>
      </c>
      <c r="K126" s="2179" t="n">
        <f aca="false">'03.24 по датам'!K126</f>
        <v>0</v>
      </c>
      <c r="L126" s="2179" t="n">
        <f aca="false">'03.24 по датам'!L126</f>
        <v>0</v>
      </c>
      <c r="M126" s="2177" t="n">
        <f aca="false">'03.24 по датам'!M126</f>
        <v>0</v>
      </c>
      <c r="N126" s="2177" t="n">
        <f aca="false">'03.24 по датам'!N126</f>
        <v>0</v>
      </c>
      <c r="O126" s="2177" t="n">
        <f aca="false">'03.24 по датам'!O126</f>
        <v>0</v>
      </c>
      <c r="P126" s="2177" t="n">
        <f aca="false">'03.24 по датам'!P126</f>
        <v>0</v>
      </c>
      <c r="Q126" s="2177" t="n">
        <f aca="false">'03.24 по датам'!Q126</f>
        <v>0</v>
      </c>
      <c r="R126" s="2177" t="n">
        <f aca="false">'03.24 по датам'!R126</f>
        <v>0</v>
      </c>
      <c r="S126" s="2177" t="n">
        <f aca="false">'03.24 по датам'!S126</f>
        <v>0</v>
      </c>
      <c r="T126" s="2177" t="n">
        <f aca="false">'03.24 по датам'!T126</f>
        <v>0</v>
      </c>
      <c r="U126" s="2177" t="n">
        <f aca="false">'03.24 по датам'!U126</f>
        <v>0</v>
      </c>
      <c r="V126" s="2177" t="n">
        <f aca="false">'03.24 по датам'!V126</f>
        <v>0</v>
      </c>
      <c r="W126" s="2178" t="n">
        <f aca="false">'03.24 по датам'!W126</f>
        <v>0</v>
      </c>
      <c r="X126" s="2171"/>
      <c r="Y126" s="2172"/>
      <c r="Z126" s="2173"/>
      <c r="AA126" s="2174" t="n">
        <f aca="false">SUBTOTAL(9,C126:Z126)</f>
        <v>0</v>
      </c>
      <c r="AB126" s="2175" t="n">
        <f aca="false">AA126+AB122</f>
        <v>580</v>
      </c>
      <c r="AC126" s="2176" t="n">
        <f aca="false">'03.24 по датам'!AC126</f>
        <v>0</v>
      </c>
      <c r="AD126" s="2176" t="n">
        <f aca="false">'03.24 по датам'!AD126</f>
        <v>0</v>
      </c>
      <c r="AE126" s="2177" t="n">
        <f aca="false">'03.24 по датам'!AE126</f>
        <v>0</v>
      </c>
      <c r="AF126" s="2177" t="n">
        <f aca="false">'03.24 по датам'!AF126</f>
        <v>0</v>
      </c>
      <c r="AG126" s="2177" t="n">
        <f aca="false">'03.24 по датам'!AG126</f>
        <v>0</v>
      </c>
      <c r="AH126" s="2177" t="n">
        <f aca="false">'03.24 по датам'!AH126</f>
        <v>0</v>
      </c>
      <c r="AI126" s="2177" t="n">
        <f aca="false">'03.24 по датам'!AI126</f>
        <v>0</v>
      </c>
      <c r="AJ126" s="2177" t="n">
        <f aca="false">'03.24 по датам'!AJ126</f>
        <v>0</v>
      </c>
      <c r="AK126" s="2177" t="n">
        <f aca="false">'03.24 по датам'!AK126</f>
        <v>0</v>
      </c>
      <c r="AL126" s="2177" t="n">
        <f aca="false">'03.24 по датам'!AL126</f>
        <v>0</v>
      </c>
      <c r="AM126" s="2177" t="n">
        <f aca="false">'03.24 по датам'!AM126</f>
        <v>0</v>
      </c>
      <c r="AN126" s="2177" t="n">
        <f aca="false">'03.24 по датам'!AN126</f>
        <v>0</v>
      </c>
      <c r="AO126" s="2178" t="n">
        <f aca="false">'03.24 по датам'!AO126</f>
        <v>0</v>
      </c>
      <c r="AP126" s="2171"/>
      <c r="AQ126" s="2172"/>
      <c r="AR126" s="2173"/>
      <c r="AS126" s="2174" t="n">
        <f aca="false">SUBTOTAL(9,AC126:AR126)</f>
        <v>0</v>
      </c>
      <c r="AT126" s="2175" t="n">
        <f aca="false">AS126+AT122</f>
        <v>0</v>
      </c>
      <c r="AU126" s="2176" t="n">
        <f aca="false">'03.24 по датам'!AU126</f>
        <v>0</v>
      </c>
      <c r="AV126" s="2176" t="n">
        <f aca="false">'03.24 по датам'!AV126</f>
        <v>0</v>
      </c>
      <c r="AW126" s="2179" t="n">
        <f aca="false">'03.24 по датам'!AW126</f>
        <v>0</v>
      </c>
      <c r="AX126" s="2177" t="n">
        <f aca="false">'03.24 по датам'!AX126</f>
        <v>0</v>
      </c>
      <c r="AY126" s="2177" t="n">
        <f aca="false">'03.24 по датам'!AY126</f>
        <v>0</v>
      </c>
      <c r="AZ126" s="2177" t="n">
        <f aca="false">'03.24 по датам'!AZ126</f>
        <v>0</v>
      </c>
      <c r="BA126" s="2177" t="n">
        <f aca="false">'03.24 по датам'!BA126</f>
        <v>0</v>
      </c>
      <c r="BB126" s="2177" t="n">
        <f aca="false">'03.24 по датам'!BB126</f>
        <v>0</v>
      </c>
      <c r="BC126" s="2177" t="n">
        <f aca="false">'03.24 по датам'!BC126</f>
        <v>0</v>
      </c>
      <c r="BD126" s="2177" t="n">
        <f aca="false">'03.24 по датам'!BD126</f>
        <v>0</v>
      </c>
      <c r="BE126" s="2177" t="n">
        <f aca="false">'03.24 по датам'!BE126</f>
        <v>0</v>
      </c>
      <c r="BF126" s="2177" t="n">
        <f aca="false">'03.24 по датам'!BF126</f>
        <v>0</v>
      </c>
      <c r="BG126" s="2177" t="n">
        <f aca="false">'03.24 по датам'!BG126</f>
        <v>0</v>
      </c>
      <c r="BH126" s="2177" t="n">
        <f aca="false">'03.24 по датам'!BH126</f>
        <v>0</v>
      </c>
      <c r="BI126" s="2177" t="n">
        <f aca="false">'03.24 по датам'!BI126</f>
        <v>0</v>
      </c>
      <c r="BJ126" s="2177" t="n">
        <f aca="false">'03.24 по датам'!BJ126</f>
        <v>0</v>
      </c>
      <c r="BK126" s="2177" t="n">
        <f aca="false">'03.24 по датам'!BK126</f>
        <v>0</v>
      </c>
      <c r="BL126" s="2177" t="n">
        <f aca="false">'03.24 по датам'!BL126</f>
        <v>0</v>
      </c>
      <c r="BM126" s="2177" t="n">
        <f aca="false">'03.24 по датам'!BM126</f>
        <v>0</v>
      </c>
      <c r="BN126" s="2177" t="n">
        <f aca="false">'03.24 по датам'!BN126</f>
        <v>0</v>
      </c>
      <c r="BO126" s="2177" t="n">
        <f aca="false">'03.24 по датам'!BO126</f>
        <v>0</v>
      </c>
      <c r="BP126" s="2177" t="n">
        <f aca="false">'03.24 по датам'!BP126</f>
        <v>0</v>
      </c>
      <c r="BQ126" s="2178" t="n">
        <f aca="false">'03.24 по датам'!BQ126</f>
        <v>0</v>
      </c>
      <c r="BR126" s="2171"/>
      <c r="BS126" s="2172"/>
      <c r="BT126" s="2173"/>
      <c r="BU126" s="2174" t="n">
        <f aca="false">SUBTOTAL(9,AU126:BT126)</f>
        <v>0</v>
      </c>
      <c r="BV126" s="2175" t="n">
        <f aca="false">BU126+BV122</f>
        <v>401.4</v>
      </c>
      <c r="BW126" s="2180" t="n">
        <f aca="false">'03.24 по датам'!BW126</f>
        <v>0</v>
      </c>
      <c r="BX126" s="2177" t="n">
        <f aca="false">'03.24 по датам'!BX126</f>
        <v>0</v>
      </c>
      <c r="BY126" s="2177" t="n">
        <f aca="false">'03.24 по датам'!BY126</f>
        <v>0</v>
      </c>
      <c r="BZ126" s="2177" t="n">
        <f aca="false">'03.24 по датам'!BZ126</f>
        <v>0</v>
      </c>
      <c r="CA126" s="2177" t="n">
        <f aca="false">'03.24 по датам'!CA126</f>
        <v>0</v>
      </c>
      <c r="CB126" s="2177" t="n">
        <f aca="false">'03.24 по датам'!CB126</f>
        <v>0</v>
      </c>
      <c r="CC126" s="2177" t="n">
        <f aca="false">'03.24 по датам'!CC126</f>
        <v>0</v>
      </c>
      <c r="CD126" s="2177" t="n">
        <f aca="false">'03.24 по датам'!CD126</f>
        <v>0</v>
      </c>
      <c r="CE126" s="2177" t="n">
        <f aca="false">'03.24 по датам'!CE126</f>
        <v>0</v>
      </c>
      <c r="CF126" s="2177" t="n">
        <f aca="false">'03.24 по датам'!CF126</f>
        <v>0</v>
      </c>
      <c r="CG126" s="2177" t="n">
        <f aca="false">'03.24 по датам'!CG126</f>
        <v>0</v>
      </c>
      <c r="CH126" s="2177" t="n">
        <f aca="false">'03.24 по датам'!CH126</f>
        <v>0</v>
      </c>
      <c r="CI126" s="2178" t="n">
        <f aca="false">'03.24 по датам'!CI126</f>
        <v>0</v>
      </c>
      <c r="CJ126" s="2171"/>
      <c r="CK126" s="2172"/>
      <c r="CL126" s="2173"/>
      <c r="CM126" s="2174" t="n">
        <f aca="false">SUBTOTAL(9,BW126:CL126)</f>
        <v>0</v>
      </c>
      <c r="CN126" s="2175" t="n">
        <f aca="false">CM126+CN122</f>
        <v>0</v>
      </c>
      <c r="CO126" s="2175" t="n">
        <f aca="false">AA126+AS126+BU126+CM126</f>
        <v>0</v>
      </c>
      <c r="CP126" s="2175" t="n">
        <f aca="false">CO126+CP122</f>
        <v>981.4</v>
      </c>
      <c r="CQ126" s="2204" t="n">
        <f aca="false">'03.24 по датам'!CQ126</f>
        <v>0</v>
      </c>
      <c r="CR126" s="2204" t="n">
        <f aca="false">'03.24 по датам'!CR126</f>
        <v>0</v>
      </c>
      <c r="CS126" s="2204" t="n">
        <f aca="false">'03.24 по датам'!CS126</f>
        <v>0</v>
      </c>
      <c r="CT126" s="2204" t="n">
        <f aca="false">'03.24 по датам'!CT126</f>
        <v>0</v>
      </c>
      <c r="CU126" s="2204" t="n">
        <f aca="false">'03.24 по датам'!CU126</f>
        <v>0</v>
      </c>
      <c r="CV126" s="2204" t="n">
        <f aca="false">'03.24 по датам'!CV126</f>
        <v>0</v>
      </c>
      <c r="CW126" s="2204" t="n">
        <f aca="false">'03.24 по датам'!CW126</f>
        <v>0</v>
      </c>
      <c r="CX126" s="2204" t="n">
        <f aca="false">'03.24 по датам'!CX126</f>
        <v>0</v>
      </c>
      <c r="CY126" s="2204" t="n">
        <f aca="false">'03.24 по датам'!CY126</f>
        <v>0</v>
      </c>
      <c r="CZ126" s="2204" t="n">
        <f aca="false">'03.24 по датам'!CZ126</f>
        <v>0</v>
      </c>
      <c r="DA126" s="2204" t="n">
        <f aca="false">'03.24 по датам'!DA126</f>
        <v>0</v>
      </c>
      <c r="DB126" s="2204" t="n">
        <f aca="false">'03.24 по датам'!DB126</f>
        <v>0</v>
      </c>
      <c r="DC126" s="2290" t="n">
        <f aca="false">'03.24 по датам'!DC126</f>
        <v>0</v>
      </c>
      <c r="DD126" s="2186"/>
      <c r="DE126" s="2187"/>
      <c r="DF126" s="2267"/>
      <c r="DG126" s="2181" t="n">
        <f aca="false">SUBTOTAL(9,CQ126:DF126)</f>
        <v>0</v>
      </c>
      <c r="DH126" s="2182" t="n">
        <f aca="false">DG126:DG126+IF($B122:$B122=2,0,DH122:DH122)</f>
        <v>0</v>
      </c>
      <c r="DI126" s="2180" t="n">
        <f aca="false">'03.24 по датам'!DI126</f>
        <v>0</v>
      </c>
      <c r="DJ126" s="2204" t="n">
        <f aca="false">'03.24 по датам'!DJ126</f>
        <v>0</v>
      </c>
      <c r="DK126" s="2204" t="n">
        <f aca="false">'03.24 по датам'!DK126</f>
        <v>0</v>
      </c>
      <c r="DL126" s="2204" t="n">
        <f aca="false">'03.24 по датам'!DL126</f>
        <v>0</v>
      </c>
      <c r="DM126" s="2204" t="n">
        <f aca="false">'03.24 по датам'!DM126</f>
        <v>0</v>
      </c>
      <c r="DN126" s="2204" t="n">
        <f aca="false">'03.24 по датам'!DN126</f>
        <v>0</v>
      </c>
      <c r="DO126" s="2204" t="n">
        <f aca="false">'03.24 по датам'!DO126</f>
        <v>0</v>
      </c>
      <c r="DP126" s="2204" t="n">
        <f aca="false">'03.24 по датам'!DP126</f>
        <v>0</v>
      </c>
      <c r="DQ126" s="2204" t="n">
        <f aca="false">'03.24 по датам'!DQ126</f>
        <v>0</v>
      </c>
      <c r="DR126" s="2204" t="n">
        <f aca="false">'03.24 по датам'!DR126</f>
        <v>0</v>
      </c>
      <c r="DS126" s="2204" t="n">
        <f aca="false">'03.24 по датам'!DS126</f>
        <v>0</v>
      </c>
      <c r="DT126" s="2204" t="n">
        <f aca="false">'03.24 по датам'!DT126</f>
        <v>0</v>
      </c>
      <c r="DU126" s="2290" t="n">
        <f aca="false">'03.24 по датам'!DU126</f>
        <v>0</v>
      </c>
      <c r="DV126" s="2186"/>
      <c r="DW126" s="2187"/>
      <c r="DX126" s="2267"/>
      <c r="DY126" s="2181" t="n">
        <f aca="false">SUBTOTAL(9,DI126:DX126)</f>
        <v>0</v>
      </c>
      <c r="DZ126" s="2182" t="n">
        <f aca="false">DY126:DY126+IF($B122:$B122=2,0,DZ122:DZ122)</f>
        <v>0</v>
      </c>
      <c r="EA126" s="2177" t="n">
        <f aca="false">'03.24 по датам'!EA126</f>
        <v>0</v>
      </c>
      <c r="EB126" s="2177" t="n">
        <f aca="false">'03.24 по датам'!EB126</f>
        <v>0</v>
      </c>
      <c r="EC126" s="2177" t="n">
        <f aca="false">'03.24 по датам'!EC126</f>
        <v>0</v>
      </c>
      <c r="ED126" s="2177" t="n">
        <f aca="false">'03.24 по датам'!ED126</f>
        <v>0</v>
      </c>
      <c r="EE126" s="2177" t="n">
        <f aca="false">'03.24 по датам'!EE126</f>
        <v>0</v>
      </c>
      <c r="EF126" s="2177" t="n">
        <f aca="false">'03.24 по датам'!EF126</f>
        <v>0</v>
      </c>
      <c r="EG126" s="2177" t="n">
        <f aca="false">'03.24 по датам'!EG126</f>
        <v>0</v>
      </c>
      <c r="EH126" s="2177" t="n">
        <f aca="false">'03.24 по датам'!EH126</f>
        <v>0</v>
      </c>
      <c r="EI126" s="2177" t="n">
        <f aca="false">'03.24 по датам'!EI126</f>
        <v>0</v>
      </c>
      <c r="EJ126" s="2177" t="n">
        <f aca="false">'03.24 по датам'!EJ126</f>
        <v>0</v>
      </c>
      <c r="EK126" s="2177" t="n">
        <f aca="false">'03.24 по датам'!EK126</f>
        <v>0</v>
      </c>
      <c r="EL126" s="2177" t="n">
        <f aca="false">'03.24 по датам'!EL126</f>
        <v>0</v>
      </c>
      <c r="EM126" s="2177" t="n">
        <f aca="false">'03.24 по датам'!EM126</f>
        <v>0</v>
      </c>
      <c r="EN126" s="2177" t="n">
        <f aca="false">'03.24 по датам'!EN126</f>
        <v>0</v>
      </c>
      <c r="EO126" s="2177" t="n">
        <f aca="false">'03.24 по датам'!EO126</f>
        <v>0</v>
      </c>
      <c r="EP126" s="2177" t="n">
        <f aca="false">'03.24 по датам'!EP126</f>
        <v>0</v>
      </c>
      <c r="EQ126" s="2177" t="n">
        <f aca="false">'03.24 по датам'!EQ126</f>
        <v>0</v>
      </c>
      <c r="ER126" s="2177" t="n">
        <f aca="false">'03.24 по датам'!ER126</f>
        <v>0</v>
      </c>
      <c r="ES126" s="2177" t="n">
        <f aca="false">'03.24 по датам'!ES126</f>
        <v>0</v>
      </c>
      <c r="ET126" s="2177" t="n">
        <f aca="false">'03.24 по датам'!ET126</f>
        <v>0</v>
      </c>
      <c r="EU126" s="2177" t="n">
        <f aca="false">'03.24 по датам'!EU126</f>
        <v>0</v>
      </c>
      <c r="EV126" s="2177" t="n">
        <f aca="false">'03.24 по датам'!EV126</f>
        <v>0</v>
      </c>
      <c r="EW126" s="2177" t="n">
        <f aca="false">'03.24 по датам'!EW126</f>
        <v>0</v>
      </c>
      <c r="EX126" s="2177" t="n">
        <f aca="false">'03.24 по датам'!EX126</f>
        <v>0</v>
      </c>
      <c r="EY126" s="2178" t="n">
        <f aca="false">'03.24 по датам'!EY126</f>
        <v>0</v>
      </c>
      <c r="EZ126" s="2171"/>
      <c r="FA126" s="2172"/>
      <c r="FB126" s="2173"/>
      <c r="FC126" s="2181" t="n">
        <f aca="false">SUBTOTAL(9,EA126:FB126)</f>
        <v>0</v>
      </c>
      <c r="FD126" s="2182" t="n">
        <f aca="false">FC126:FC126+IF($B122:$B122=2,0,FD122:FD122)</f>
        <v>200</v>
      </c>
      <c r="FE126" s="2177" t="n">
        <f aca="false">'03.24 по датам'!FE126</f>
        <v>0</v>
      </c>
      <c r="FF126" s="2177" t="n">
        <f aca="false">'03.24 по датам'!FF126</f>
        <v>0</v>
      </c>
      <c r="FG126" s="2177" t="n">
        <f aca="false">'03.24 по датам'!FG126</f>
        <v>0</v>
      </c>
      <c r="FH126" s="2177" t="n">
        <f aca="false">'03.24 по датам'!FH126</f>
        <v>0</v>
      </c>
      <c r="FI126" s="2177" t="n">
        <f aca="false">'03.24 по датам'!FI126</f>
        <v>0</v>
      </c>
      <c r="FJ126" s="2177" t="n">
        <f aca="false">'03.24 по датам'!FJ126</f>
        <v>0</v>
      </c>
      <c r="FK126" s="2177" t="n">
        <f aca="false">'03.24 по датам'!FK126</f>
        <v>0</v>
      </c>
      <c r="FL126" s="2177" t="n">
        <f aca="false">'03.24 по датам'!FL126</f>
        <v>0</v>
      </c>
      <c r="FM126" s="2177" t="n">
        <f aca="false">'03.24 по датам'!FM126</f>
        <v>0</v>
      </c>
      <c r="FN126" s="2178" t="n">
        <f aca="false">'03.24 по датам'!FN126</f>
        <v>0</v>
      </c>
      <c r="FO126" s="2171"/>
      <c r="FP126" s="2172"/>
      <c r="FQ126" s="2173"/>
      <c r="FR126" s="2181" t="n">
        <f aca="false">SUBTOTAL(9,FE126:FQ126)</f>
        <v>0</v>
      </c>
      <c r="FS126" s="2182" t="n">
        <f aca="false">FR126:FR126+IF($B122:$B122=2,0,FS122:FS122)</f>
        <v>0</v>
      </c>
      <c r="FT126" s="2282" t="n">
        <f aca="false">'03.24 по датам'!GX126-'03.24 НГДП по датам'!AW126</f>
        <v>0</v>
      </c>
      <c r="FU126" s="2184"/>
      <c r="FV126" s="2184"/>
      <c r="FW126" s="2184"/>
      <c r="FX126" s="2184"/>
      <c r="FY126" s="2184"/>
      <c r="FZ126" s="2184"/>
      <c r="GA126" s="2184"/>
      <c r="GB126" s="2184"/>
      <c r="GC126" s="2184"/>
      <c r="GD126" s="2184"/>
      <c r="GE126" s="2184"/>
      <c r="GF126" s="2184"/>
      <c r="GG126" s="2184"/>
      <c r="GH126" s="2184"/>
      <c r="GI126" s="2184"/>
      <c r="GJ126" s="2184"/>
      <c r="GK126" s="2184"/>
      <c r="GL126" s="2184"/>
      <c r="GM126" s="2184"/>
      <c r="GN126" s="2184"/>
      <c r="GO126" s="2184"/>
      <c r="GP126" s="2184"/>
      <c r="GQ126" s="2184"/>
      <c r="GR126" s="2184"/>
      <c r="GS126" s="2185"/>
      <c r="GT126" s="2186"/>
      <c r="GU126" s="2187"/>
      <c r="GV126" s="2173"/>
      <c r="GW126" s="2188" t="n">
        <f aca="false">SUBTOTAL(9,FT126:GV126)</f>
        <v>0</v>
      </c>
      <c r="GX126" s="2175" t="n">
        <f aca="false">SUBTOTAL(9,FT126:GV126)</f>
        <v>0</v>
      </c>
      <c r="GY126" s="2174" t="n">
        <f aca="false">GX126:GX126+IF($B122:$B122=2,0,GY122:GY122)</f>
        <v>0</v>
      </c>
      <c r="GZ126" s="2189" t="n">
        <f aca="false">'03.24 по датам'!GZ126</f>
        <v>0</v>
      </c>
      <c r="HA126" s="2190" t="n">
        <f aca="false">'03.24 по датам'!HA126</f>
        <v>0</v>
      </c>
      <c r="HB126" s="2191"/>
      <c r="HC126" s="2192" t="n">
        <f aca="false">SUBTOTAL(9,GZ126:HB126)</f>
        <v>0</v>
      </c>
      <c r="HD126" s="2193" t="n">
        <f aca="false">$HD$14+HD122</f>
        <v>1102.87</v>
      </c>
      <c r="HE126" s="2194"/>
      <c r="HF126" s="2195" t="n">
        <f aca="false">SUM(HD126:HE126)</f>
        <v>1102.87</v>
      </c>
      <c r="HG126" s="2180" t="n">
        <f aca="false">'03.24 по датам'!ID126-'03.24 НГДП по датам'!BF126</f>
        <v>8</v>
      </c>
      <c r="HH126" s="2180"/>
      <c r="HI126" s="2197"/>
      <c r="HJ126" s="2184"/>
      <c r="HK126" s="2184"/>
      <c r="HL126" s="2184"/>
      <c r="HM126" s="2184"/>
      <c r="HN126" s="2184"/>
      <c r="HO126" s="2184"/>
      <c r="HP126" s="2184"/>
      <c r="HQ126" s="2184"/>
      <c r="HR126" s="2184"/>
      <c r="HS126" s="2184"/>
      <c r="HT126" s="2184"/>
      <c r="HU126" s="2184"/>
      <c r="HV126" s="2184"/>
      <c r="HW126" s="2184"/>
      <c r="HX126" s="2184"/>
      <c r="HY126" s="2184"/>
      <c r="HZ126" s="2185"/>
      <c r="IA126" s="2186"/>
      <c r="IB126" s="2187"/>
      <c r="IC126" s="2173"/>
      <c r="ID126" s="2174" t="n">
        <f aca="false">SUBTOTAL(9,HG126:IC126)</f>
        <v>8</v>
      </c>
      <c r="IE126" s="2188" t="n">
        <f aca="false">ID126:ID126+IF($B122:$B122=2,0,IE122:IE122)</f>
        <v>150</v>
      </c>
      <c r="IF126" s="2198" t="n">
        <f aca="false">'03.24 по датам'!IF126</f>
        <v>0</v>
      </c>
      <c r="IG126" s="2198" t="n">
        <f aca="false">'03.24 по датам'!IG126</f>
        <v>0</v>
      </c>
      <c r="IH126" s="2199" t="n">
        <f aca="false">'03.24 по датам'!IH126</f>
        <v>0</v>
      </c>
      <c r="II126" s="2200"/>
      <c r="IJ126" s="2201"/>
      <c r="IK126" s="2202" t="n">
        <f aca="false">SUBTOTAL(9,IF126:IJ126)</f>
        <v>0</v>
      </c>
      <c r="IL126" s="2203" t="n">
        <f aca="false">IK126:IK126+IF($B122:$B122=2,0,IL122:IL122)</f>
        <v>0</v>
      </c>
      <c r="IM126" s="2204" t="n">
        <f aca="false">'03.24 по датам'!IM126</f>
        <v>0</v>
      </c>
      <c r="IN126" s="2204" t="n">
        <f aca="false">'03.24 по датам'!IN126</f>
        <v>0</v>
      </c>
      <c r="IO126" s="2177" t="n">
        <f aca="false">'03.24 по датам'!IO126</f>
        <v>0</v>
      </c>
      <c r="IP126" s="2177" t="n">
        <f aca="false">'03.24 по датам'!IP126</f>
        <v>0</v>
      </c>
      <c r="IQ126" s="2177" t="n">
        <f aca="false">'03.24 по датам'!IQ126</f>
        <v>0</v>
      </c>
      <c r="IR126" s="2177" t="n">
        <f aca="false">'03.24 по датам'!IR126</f>
        <v>0</v>
      </c>
      <c r="IS126" s="2177" t="n">
        <f aca="false">'03.24 по датам'!IS126</f>
        <v>0</v>
      </c>
      <c r="IT126" s="2177" t="n">
        <f aca="false">'03.24 по датам'!IT126</f>
        <v>0</v>
      </c>
      <c r="IU126" s="2177" t="n">
        <f aca="false">'03.24 по датам'!IU126</f>
        <v>0</v>
      </c>
      <c r="IV126" s="2178" t="n">
        <f aca="false">'03.24 по датам'!IV126</f>
        <v>0</v>
      </c>
      <c r="IW126" s="2171"/>
      <c r="IX126" s="2172"/>
      <c r="IY126" s="2173"/>
      <c r="IZ126" s="2174" t="n">
        <f aca="false">SUBTOTAL(9,IM126:IY126)</f>
        <v>0</v>
      </c>
      <c r="JA126" s="2175" t="n">
        <f aca="false">IZ126:IZ126+IF($B122:$B122=2,0,JA122:JA122)</f>
        <v>0</v>
      </c>
      <c r="JB126" s="2205" t="n">
        <f aca="false">'03.24 по датам'!JB126</f>
        <v>0</v>
      </c>
      <c r="JC126" s="2194"/>
      <c r="JD126" s="2268" t="n">
        <f aca="false">'03.24 по датам'!JD126</f>
        <v>0</v>
      </c>
      <c r="JE126" s="2207" t="n">
        <f aca="false">SUBTOTAL(9,JB126:JD126)</f>
        <v>0</v>
      </c>
      <c r="JF126" s="2208" t="n">
        <f aca="false">SUMIF($C$5:JE$5,"Накопленный эффект, т/сут",$C126:JE126)+SUMIF($C$5:JE$5,"Нараст.  по потенциалу",$C126:JE126)-SUMIF($C$5:JE$5,"Нараст. по остановкам",$C126:JE126)-SUMIF($C$5:JE$5,"ИТОГО перевод в ППД",$C126:JE126)-SUMIF($C$5:JE$5,"ИТОГО  нерент, по распоряж.",$C126:JE126)-SUMIF($C$5:JE$5,"ИТОГО ост. дебит от ЗБС, Углуб., ПВЛГ/ПНЛГ",$C126:JE126)</f>
        <v>1031.4</v>
      </c>
      <c r="JG126" s="2269" t="n">
        <f aca="false">'03.24 по датам'!JG126-'03.24 НГДП по датам'!BV126</f>
        <v>0</v>
      </c>
      <c r="JH126" s="2209" t="n">
        <f aca="false">'03.24 по датам'!JH126-'03.24 НГДП по датам'!BW126</f>
        <v>0</v>
      </c>
      <c r="JI126" s="2209" t="n">
        <f aca="false">'03.24 по датам'!JI126-'03.24 НГДП по датам'!BX126</f>
        <v>0</v>
      </c>
      <c r="JJ126" s="2210" t="n">
        <f aca="false">'03.24 по датам'!JJ126-'03.24 НГДП по датам'!BY126</f>
        <v>0</v>
      </c>
      <c r="JK126" s="2211" t="n">
        <f aca="false">'03.24 НГДП по датам'!BZ126</f>
        <v>0</v>
      </c>
      <c r="JL126" s="2202" t="n">
        <f aca="false">SUBTOTAL(9,JG126:JJ126)</f>
        <v>0</v>
      </c>
      <c r="JM126" s="2107"/>
      <c r="JN126" s="2108"/>
      <c r="JO126" s="2256"/>
      <c r="JP126" s="2212" t="n">
        <f aca="false">JP$4:JP$4+SUMIF($C$5:JL$5,"Нараст. по остановкам",$C126:JL126)-SUMIF($C$5:JL$5,"Нараст.  по потенциалу",$C126:JL126)</f>
        <v>770.812</v>
      </c>
      <c r="JQ126" s="2213"/>
      <c r="JR126" s="2214" t="n">
        <f aca="false">'03.24 НГДП по датам'!CB126</f>
        <v>81.893</v>
      </c>
    </row>
    <row r="127" customFormat="false" ht="1.5" hidden="false" customHeight="true" outlineLevel="0" collapsed="false">
      <c r="A127" s="2215"/>
      <c r="B127" s="2215"/>
      <c r="C127" s="2216" t="n">
        <f aca="false">'03.24 по датам'!C127</f>
        <v>0</v>
      </c>
      <c r="D127" s="2216" t="n">
        <f aca="false">'03.24 по датам'!D127</f>
        <v>0</v>
      </c>
      <c r="E127" s="2216" t="n">
        <f aca="false">'03.24 по датам'!E127</f>
        <v>0</v>
      </c>
      <c r="F127" s="2216" t="n">
        <f aca="false">'03.24 по датам'!F127</f>
        <v>0</v>
      </c>
      <c r="G127" s="2217" t="n">
        <f aca="false">'03.24 по датам'!G127</f>
        <v>0</v>
      </c>
      <c r="H127" s="2217" t="n">
        <f aca="false">'03.24 по датам'!H127</f>
        <v>0</v>
      </c>
      <c r="I127" s="2217" t="n">
        <f aca="false">'03.24 по датам'!I127</f>
        <v>0</v>
      </c>
      <c r="J127" s="2217" t="n">
        <f aca="false">'03.24 по датам'!J127</f>
        <v>0</v>
      </c>
      <c r="K127" s="2217" t="n">
        <f aca="false">'03.24 по датам'!K127</f>
        <v>0</v>
      </c>
      <c r="L127" s="2217" t="n">
        <f aca="false">'03.24 по датам'!L127</f>
        <v>0</v>
      </c>
      <c r="M127" s="2217" t="n">
        <f aca="false">'03.24 по датам'!M127</f>
        <v>0</v>
      </c>
      <c r="N127" s="2217" t="n">
        <f aca="false">'03.24 по датам'!N127</f>
        <v>0</v>
      </c>
      <c r="O127" s="2217" t="n">
        <f aca="false">'03.24 по датам'!O127</f>
        <v>0</v>
      </c>
      <c r="P127" s="2217" t="n">
        <f aca="false">'03.24 по датам'!P127</f>
        <v>0</v>
      </c>
      <c r="Q127" s="2217" t="n">
        <f aca="false">'03.24 по датам'!Q127</f>
        <v>0</v>
      </c>
      <c r="R127" s="2217" t="n">
        <f aca="false">'03.24 по датам'!R127</f>
        <v>0</v>
      </c>
      <c r="S127" s="2217" t="n">
        <f aca="false">'03.24 по датам'!S127</f>
        <v>0</v>
      </c>
      <c r="T127" s="2217" t="n">
        <f aca="false">'03.24 по датам'!T127</f>
        <v>0</v>
      </c>
      <c r="U127" s="2217" t="n">
        <f aca="false">'03.24 по датам'!U127</f>
        <v>0</v>
      </c>
      <c r="V127" s="2217" t="n">
        <f aca="false">'03.24 по датам'!V127</f>
        <v>0</v>
      </c>
      <c r="W127" s="2217" t="n">
        <f aca="false">'03.24 по датам'!W127</f>
        <v>0</v>
      </c>
      <c r="X127" s="2218"/>
      <c r="Y127" s="2219"/>
      <c r="Z127" s="2220"/>
      <c r="AA127" s="2221"/>
      <c r="AB127" s="2221"/>
      <c r="AC127" s="2229" t="n">
        <f aca="false">'03.24 по датам'!AC127</f>
        <v>0</v>
      </c>
      <c r="AD127" s="2222" t="n">
        <f aca="false">'03.24 по датам'!AD127</f>
        <v>0</v>
      </c>
      <c r="AE127" s="2217" t="n">
        <f aca="false">'03.24 по датам'!AE127</f>
        <v>0</v>
      </c>
      <c r="AF127" s="2217" t="n">
        <f aca="false">'03.24 по датам'!AF127</f>
        <v>0</v>
      </c>
      <c r="AG127" s="2217" t="n">
        <f aca="false">'03.24 по датам'!AG127</f>
        <v>0</v>
      </c>
      <c r="AH127" s="2217" t="n">
        <f aca="false">'03.24 по датам'!AH127</f>
        <v>0</v>
      </c>
      <c r="AI127" s="2217" t="n">
        <f aca="false">'03.24 по датам'!AI127</f>
        <v>0</v>
      </c>
      <c r="AJ127" s="2217" t="n">
        <f aca="false">'03.24 по датам'!AJ127</f>
        <v>0</v>
      </c>
      <c r="AK127" s="2217" t="n">
        <f aca="false">'03.24 по датам'!AK127</f>
        <v>0</v>
      </c>
      <c r="AL127" s="2217" t="n">
        <f aca="false">'03.24 по датам'!AL127</f>
        <v>0</v>
      </c>
      <c r="AM127" s="2217" t="n">
        <f aca="false">'03.24 по датам'!AM127</f>
        <v>0</v>
      </c>
      <c r="AN127" s="2217" t="n">
        <f aca="false">'03.24 по датам'!AN127</f>
        <v>0</v>
      </c>
      <c r="AO127" s="2217" t="n">
        <f aca="false">'03.24 по датам'!AO127</f>
        <v>0</v>
      </c>
      <c r="AP127" s="2218"/>
      <c r="AQ127" s="2219"/>
      <c r="AR127" s="2220"/>
      <c r="AS127" s="2221"/>
      <c r="AT127" s="2221"/>
      <c r="AU127" s="2216" t="n">
        <f aca="false">'03.24 по датам'!AU127</f>
        <v>0</v>
      </c>
      <c r="AV127" s="2216" t="n">
        <f aca="false">'03.24 по датам'!AV127</f>
        <v>0</v>
      </c>
      <c r="AW127" s="2223" t="n">
        <f aca="false">'03.24 по датам'!AW127</f>
        <v>0</v>
      </c>
      <c r="AX127" s="2217" t="n">
        <f aca="false">'03.24 по датам'!AX127</f>
        <v>0</v>
      </c>
      <c r="AY127" s="2217" t="n">
        <f aca="false">'03.24 по датам'!AY127</f>
        <v>0</v>
      </c>
      <c r="AZ127" s="2217" t="n">
        <f aca="false">'03.24 по датам'!AZ127</f>
        <v>0</v>
      </c>
      <c r="BA127" s="2217" t="n">
        <f aca="false">'03.24 по датам'!BA127</f>
        <v>0</v>
      </c>
      <c r="BB127" s="2217" t="n">
        <f aca="false">'03.24 по датам'!BB127</f>
        <v>0</v>
      </c>
      <c r="BC127" s="2217" t="n">
        <f aca="false">'03.24 по датам'!BC127</f>
        <v>0</v>
      </c>
      <c r="BD127" s="2217" t="n">
        <f aca="false">'03.24 по датам'!BD127</f>
        <v>0</v>
      </c>
      <c r="BE127" s="2217" t="n">
        <f aca="false">'03.24 по датам'!BE127</f>
        <v>0</v>
      </c>
      <c r="BF127" s="2217" t="n">
        <f aca="false">'03.24 по датам'!BF127</f>
        <v>0</v>
      </c>
      <c r="BG127" s="2217" t="n">
        <f aca="false">'03.24 по датам'!BG127</f>
        <v>0</v>
      </c>
      <c r="BH127" s="2217" t="n">
        <f aca="false">'03.24 по датам'!BH127</f>
        <v>0</v>
      </c>
      <c r="BI127" s="2217" t="n">
        <f aca="false">'03.24 по датам'!BI127</f>
        <v>0</v>
      </c>
      <c r="BJ127" s="2217" t="n">
        <f aca="false">'03.24 по датам'!BJ127</f>
        <v>0</v>
      </c>
      <c r="BK127" s="2217" t="n">
        <f aca="false">'03.24 по датам'!BK127</f>
        <v>0</v>
      </c>
      <c r="BL127" s="2217" t="n">
        <f aca="false">'03.24 по датам'!BL127</f>
        <v>0</v>
      </c>
      <c r="BM127" s="2217" t="n">
        <f aca="false">'03.24 по датам'!BM127</f>
        <v>0</v>
      </c>
      <c r="BN127" s="2217" t="n">
        <f aca="false">'03.24 по датам'!BN127</f>
        <v>0</v>
      </c>
      <c r="BO127" s="2217" t="n">
        <f aca="false">'03.24 по датам'!BO127</f>
        <v>0</v>
      </c>
      <c r="BP127" s="2217" t="n">
        <f aca="false">'03.24 по датам'!BP127</f>
        <v>0</v>
      </c>
      <c r="BQ127" s="2217" t="n">
        <f aca="false">'03.24 по датам'!BQ127</f>
        <v>0</v>
      </c>
      <c r="BR127" s="2218"/>
      <c r="BS127" s="2219"/>
      <c r="BT127" s="2220"/>
      <c r="BU127" s="2221"/>
      <c r="BV127" s="2221"/>
      <c r="BW127" s="2222" t="n">
        <f aca="false">'03.24 по датам'!BW127</f>
        <v>0</v>
      </c>
      <c r="BX127" s="2217" t="n">
        <f aca="false">'03.24 по датам'!BX127</f>
        <v>0</v>
      </c>
      <c r="BY127" s="2217" t="n">
        <f aca="false">'03.24 по датам'!BY127</f>
        <v>0</v>
      </c>
      <c r="BZ127" s="2217" t="n">
        <f aca="false">'03.24 по датам'!BZ127</f>
        <v>0</v>
      </c>
      <c r="CA127" s="2217" t="n">
        <f aca="false">'03.24 по датам'!CA127</f>
        <v>0</v>
      </c>
      <c r="CB127" s="2217" t="n">
        <f aca="false">'03.24 по датам'!CB127</f>
        <v>0</v>
      </c>
      <c r="CC127" s="2217" t="n">
        <f aca="false">'03.24 по датам'!CC127</f>
        <v>0</v>
      </c>
      <c r="CD127" s="2217" t="n">
        <f aca="false">'03.24 по датам'!CD127</f>
        <v>0</v>
      </c>
      <c r="CE127" s="2217" t="n">
        <f aca="false">'03.24 по датам'!CE127</f>
        <v>0</v>
      </c>
      <c r="CF127" s="2217" t="n">
        <f aca="false">'03.24 по датам'!CF127</f>
        <v>0</v>
      </c>
      <c r="CG127" s="2217" t="n">
        <f aca="false">'03.24 по датам'!CG127</f>
        <v>0</v>
      </c>
      <c r="CH127" s="2217" t="n">
        <f aca="false">'03.24 по датам'!CH127</f>
        <v>0</v>
      </c>
      <c r="CI127" s="2217" t="n">
        <f aca="false">'03.24 по датам'!CI127</f>
        <v>0</v>
      </c>
      <c r="CJ127" s="2218"/>
      <c r="CK127" s="2219"/>
      <c r="CL127" s="2220"/>
      <c r="CM127" s="2221"/>
      <c r="CN127" s="2221"/>
      <c r="CO127" s="2221"/>
      <c r="CP127" s="2221"/>
      <c r="CQ127" s="2217" t="n">
        <f aca="false">'03.24 по датам'!CQ127</f>
        <v>0</v>
      </c>
      <c r="CR127" s="2217" t="n">
        <f aca="false">'03.24 по датам'!CR127</f>
        <v>0</v>
      </c>
      <c r="CS127" s="2217" t="n">
        <f aca="false">'03.24 по датам'!CS127</f>
        <v>0</v>
      </c>
      <c r="CT127" s="2217" t="n">
        <f aca="false">'03.24 по датам'!CT127</f>
        <v>0</v>
      </c>
      <c r="CU127" s="2217" t="n">
        <f aca="false">'03.24 по датам'!CU127</f>
        <v>0</v>
      </c>
      <c r="CV127" s="2217" t="n">
        <f aca="false">'03.24 по датам'!CV127</f>
        <v>0</v>
      </c>
      <c r="CW127" s="2217" t="n">
        <f aca="false">'03.24 по датам'!CW127</f>
        <v>0</v>
      </c>
      <c r="CX127" s="2217" t="n">
        <f aca="false">'03.24 по датам'!CX127</f>
        <v>0</v>
      </c>
      <c r="CY127" s="2217" t="n">
        <f aca="false">'03.24 по датам'!CY127</f>
        <v>0</v>
      </c>
      <c r="CZ127" s="2217" t="n">
        <f aca="false">'03.24 по датам'!CZ127</f>
        <v>0</v>
      </c>
      <c r="DA127" s="2217" t="n">
        <f aca="false">'03.24 по датам'!DA127</f>
        <v>0</v>
      </c>
      <c r="DB127" s="2217" t="n">
        <f aca="false">'03.24 по датам'!DB127</f>
        <v>0</v>
      </c>
      <c r="DC127" s="2217" t="n">
        <f aca="false">'03.24 по датам'!DC127</f>
        <v>0</v>
      </c>
      <c r="DD127" s="2218"/>
      <c r="DE127" s="2219"/>
      <c r="DF127" s="2220"/>
      <c r="DG127" s="2221"/>
      <c r="DH127" s="2221"/>
      <c r="DI127" s="2285" t="n">
        <f aca="false">'03.24 по датам'!DI127</f>
        <v>0</v>
      </c>
      <c r="DJ127" s="2217" t="n">
        <f aca="false">'03.24 по датам'!DJ127</f>
        <v>0</v>
      </c>
      <c r="DK127" s="2217" t="n">
        <f aca="false">'03.24 по датам'!DK127</f>
        <v>0</v>
      </c>
      <c r="DL127" s="2217" t="n">
        <f aca="false">'03.24 по датам'!DL127</f>
        <v>0</v>
      </c>
      <c r="DM127" s="2217" t="n">
        <f aca="false">'03.24 по датам'!DM127</f>
        <v>0</v>
      </c>
      <c r="DN127" s="2217" t="n">
        <f aca="false">'03.24 по датам'!DN127</f>
        <v>0</v>
      </c>
      <c r="DO127" s="2217" t="n">
        <f aca="false">'03.24 по датам'!DO127</f>
        <v>0</v>
      </c>
      <c r="DP127" s="2217" t="n">
        <f aca="false">'03.24 по датам'!DP127</f>
        <v>0</v>
      </c>
      <c r="DQ127" s="2217" t="n">
        <f aca="false">'03.24 по датам'!DQ127</f>
        <v>0</v>
      </c>
      <c r="DR127" s="2217" t="n">
        <f aca="false">'03.24 по датам'!DR127</f>
        <v>0</v>
      </c>
      <c r="DS127" s="2217" t="n">
        <f aca="false">'03.24 по датам'!DS127</f>
        <v>0</v>
      </c>
      <c r="DT127" s="2217" t="n">
        <f aca="false">'03.24 по датам'!DT127</f>
        <v>0</v>
      </c>
      <c r="DU127" s="2217" t="n">
        <f aca="false">'03.24 по датам'!DU127</f>
        <v>0</v>
      </c>
      <c r="DV127" s="2218"/>
      <c r="DW127" s="2219"/>
      <c r="DX127" s="2220"/>
      <c r="DY127" s="2221"/>
      <c r="DZ127" s="2221"/>
      <c r="EA127" s="2217" t="n">
        <f aca="false">'03.24 по датам'!EA127</f>
        <v>0</v>
      </c>
      <c r="EB127" s="2217" t="n">
        <f aca="false">'03.24 по датам'!EB127</f>
        <v>0</v>
      </c>
      <c r="EC127" s="2217" t="n">
        <f aca="false">'03.24 по датам'!EC127</f>
        <v>0</v>
      </c>
      <c r="ED127" s="2217" t="n">
        <f aca="false">'03.24 по датам'!ED127</f>
        <v>0</v>
      </c>
      <c r="EE127" s="2217" t="n">
        <f aca="false">'03.24 по датам'!EE127</f>
        <v>0</v>
      </c>
      <c r="EF127" s="2217" t="n">
        <f aca="false">'03.24 по датам'!EF127</f>
        <v>0</v>
      </c>
      <c r="EG127" s="2217" t="n">
        <f aca="false">'03.24 по датам'!EG127</f>
        <v>0</v>
      </c>
      <c r="EH127" s="2217" t="n">
        <f aca="false">'03.24 по датам'!EH127</f>
        <v>0</v>
      </c>
      <c r="EI127" s="2217" t="n">
        <f aca="false">'03.24 по датам'!EI127</f>
        <v>0</v>
      </c>
      <c r="EJ127" s="2217" t="n">
        <f aca="false">'03.24 по датам'!EJ127</f>
        <v>0</v>
      </c>
      <c r="EK127" s="2217" t="n">
        <f aca="false">'03.24 по датам'!EK127</f>
        <v>0</v>
      </c>
      <c r="EL127" s="2217" t="n">
        <f aca="false">'03.24 по датам'!EL127</f>
        <v>0</v>
      </c>
      <c r="EM127" s="2217" t="n">
        <f aca="false">'03.24 по датам'!EM127</f>
        <v>0</v>
      </c>
      <c r="EN127" s="2217" t="n">
        <f aca="false">'03.24 по датам'!EN127</f>
        <v>0</v>
      </c>
      <c r="EO127" s="2217" t="n">
        <f aca="false">'03.24 по датам'!EO127</f>
        <v>0</v>
      </c>
      <c r="EP127" s="2217" t="n">
        <f aca="false">'03.24 по датам'!EP127</f>
        <v>0</v>
      </c>
      <c r="EQ127" s="2217" t="n">
        <f aca="false">'03.24 по датам'!EQ127</f>
        <v>0</v>
      </c>
      <c r="ER127" s="2217" t="n">
        <f aca="false">'03.24 по датам'!ER127</f>
        <v>0</v>
      </c>
      <c r="ES127" s="2217" t="n">
        <f aca="false">'03.24 по датам'!ES127</f>
        <v>0</v>
      </c>
      <c r="ET127" s="2217" t="n">
        <f aca="false">'03.24 по датам'!ET127</f>
        <v>0</v>
      </c>
      <c r="EU127" s="2217" t="n">
        <f aca="false">'03.24 по датам'!EU127</f>
        <v>0</v>
      </c>
      <c r="EV127" s="2217" t="n">
        <f aca="false">'03.24 по датам'!EV127</f>
        <v>0</v>
      </c>
      <c r="EW127" s="2217" t="n">
        <f aca="false">'03.24 по датам'!EW127</f>
        <v>0</v>
      </c>
      <c r="EX127" s="2217" t="n">
        <f aca="false">'03.24 по датам'!EX127</f>
        <v>0</v>
      </c>
      <c r="EY127" s="2217" t="n">
        <f aca="false">'03.24 по датам'!EY127</f>
        <v>0</v>
      </c>
      <c r="EZ127" s="2218"/>
      <c r="FA127" s="2219"/>
      <c r="FB127" s="2220"/>
      <c r="FC127" s="2221"/>
      <c r="FD127" s="2221"/>
      <c r="FE127" s="2217" t="n">
        <f aca="false">'03.24 по датам'!FE127</f>
        <v>0</v>
      </c>
      <c r="FF127" s="2217" t="n">
        <f aca="false">'03.24 по датам'!FF127</f>
        <v>0</v>
      </c>
      <c r="FG127" s="2217" t="n">
        <f aca="false">'03.24 по датам'!FG127</f>
        <v>0</v>
      </c>
      <c r="FH127" s="2217" t="n">
        <f aca="false">'03.24 по датам'!FH127</f>
        <v>0</v>
      </c>
      <c r="FI127" s="2217" t="n">
        <f aca="false">'03.24 по датам'!FI127</f>
        <v>0</v>
      </c>
      <c r="FJ127" s="2217" t="n">
        <f aca="false">'03.24 по датам'!FJ127</f>
        <v>0</v>
      </c>
      <c r="FK127" s="2217" t="n">
        <f aca="false">'03.24 по датам'!FK127</f>
        <v>0</v>
      </c>
      <c r="FL127" s="2217" t="n">
        <f aca="false">'03.24 по датам'!FL127</f>
        <v>0</v>
      </c>
      <c r="FM127" s="2217" t="n">
        <f aca="false">'03.24 по датам'!FM127</f>
        <v>0</v>
      </c>
      <c r="FN127" s="2217" t="n">
        <f aca="false">'03.24 по датам'!FN127</f>
        <v>0</v>
      </c>
      <c r="FO127" s="2218"/>
      <c r="FP127" s="2219"/>
      <c r="FQ127" s="2220"/>
      <c r="FR127" s="2221"/>
      <c r="FS127" s="2221"/>
      <c r="FT127" s="2225"/>
      <c r="FU127" s="2225"/>
      <c r="FV127" s="2314"/>
      <c r="FW127" s="2225"/>
      <c r="FX127" s="2225"/>
      <c r="FY127" s="2225"/>
      <c r="FZ127" s="2225"/>
      <c r="GA127" s="2225"/>
      <c r="GB127" s="2225"/>
      <c r="GC127" s="2225"/>
      <c r="GD127" s="2225"/>
      <c r="GE127" s="2225"/>
      <c r="GF127" s="2225"/>
      <c r="GG127" s="2225"/>
      <c r="GH127" s="2225"/>
      <c r="GI127" s="2225"/>
      <c r="GJ127" s="2225"/>
      <c r="GK127" s="2225"/>
      <c r="GL127" s="2225"/>
      <c r="GM127" s="2225"/>
      <c r="GN127" s="2225"/>
      <c r="GO127" s="2225"/>
      <c r="GP127" s="2225"/>
      <c r="GQ127" s="2225"/>
      <c r="GR127" s="2225"/>
      <c r="GS127" s="2225"/>
      <c r="GT127" s="2218"/>
      <c r="GU127" s="2219"/>
      <c r="GV127" s="2220"/>
      <c r="GW127" s="2221"/>
      <c r="GX127" s="2221"/>
      <c r="GY127" s="2221"/>
      <c r="GZ127" s="2217" t="n">
        <f aca="false">'03.24 по датам'!GZ127</f>
        <v>0</v>
      </c>
      <c r="HA127" s="2217" t="n">
        <f aca="false">'03.24 по датам'!HA127</f>
        <v>0</v>
      </c>
      <c r="HB127" s="2226"/>
      <c r="HC127" s="2221"/>
      <c r="HD127" s="2227" t="n">
        <f aca="false">'03.24 по датам'!HD127</f>
        <v>0</v>
      </c>
      <c r="HE127" s="2226"/>
      <c r="HF127" s="2228"/>
      <c r="HG127" s="2229"/>
      <c r="HH127" s="2180"/>
      <c r="HI127" s="2230"/>
      <c r="HJ127" s="2225"/>
      <c r="HK127" s="2225"/>
      <c r="HL127" s="2225"/>
      <c r="HM127" s="2225"/>
      <c r="HN127" s="2225"/>
      <c r="HO127" s="2225"/>
      <c r="HP127" s="2225"/>
      <c r="HQ127" s="2225"/>
      <c r="HR127" s="2225"/>
      <c r="HS127" s="2225"/>
      <c r="HT127" s="2225"/>
      <c r="HU127" s="2225"/>
      <c r="HV127" s="2225"/>
      <c r="HW127" s="2225"/>
      <c r="HX127" s="2225"/>
      <c r="HY127" s="2225"/>
      <c r="HZ127" s="2225"/>
      <c r="IA127" s="2218"/>
      <c r="IB127" s="2219"/>
      <c r="IC127" s="2220"/>
      <c r="ID127" s="2221"/>
      <c r="IE127" s="2221"/>
      <c r="IF127" s="2231" t="n">
        <f aca="false">'03.24 по датам'!IF127</f>
        <v>0</v>
      </c>
      <c r="IG127" s="2231" t="n">
        <f aca="false">'03.24 по датам'!IG127</f>
        <v>0</v>
      </c>
      <c r="IH127" s="2231" t="n">
        <f aca="false">'03.24 по датам'!IH127</f>
        <v>0</v>
      </c>
      <c r="II127" s="2232"/>
      <c r="IJ127" s="2233"/>
      <c r="IK127" s="1302"/>
      <c r="IL127" s="1302"/>
      <c r="IM127" s="2234" t="n">
        <f aca="false">'03.24 по датам'!IM127</f>
        <v>0</v>
      </c>
      <c r="IN127" s="2234" t="n">
        <f aca="false">'03.24 по датам'!IN127</f>
        <v>0</v>
      </c>
      <c r="IO127" s="2217" t="n">
        <f aca="false">'03.24 по датам'!IO127</f>
        <v>0</v>
      </c>
      <c r="IP127" s="2217" t="n">
        <f aca="false">'03.24 по датам'!IP127</f>
        <v>0</v>
      </c>
      <c r="IQ127" s="2217" t="n">
        <f aca="false">'03.24 по датам'!IQ127</f>
        <v>0</v>
      </c>
      <c r="IR127" s="2217" t="n">
        <f aca="false">'03.24 по датам'!IR127</f>
        <v>0</v>
      </c>
      <c r="IS127" s="2217" t="n">
        <f aca="false">'03.24 по датам'!IS127</f>
        <v>0</v>
      </c>
      <c r="IT127" s="2217" t="n">
        <f aca="false">'03.24 по датам'!IT127</f>
        <v>0</v>
      </c>
      <c r="IU127" s="2217" t="n">
        <f aca="false">'03.24 по датам'!IU127</f>
        <v>0</v>
      </c>
      <c r="IV127" s="2217" t="n">
        <f aca="false">'03.24 по датам'!IV127</f>
        <v>0</v>
      </c>
      <c r="IW127" s="2218"/>
      <c r="IX127" s="2219"/>
      <c r="IY127" s="2220"/>
      <c r="IZ127" s="2221"/>
      <c r="JA127" s="2221"/>
      <c r="JB127" s="2217" t="n">
        <f aca="false">'03.24 по датам'!JB127</f>
        <v>0</v>
      </c>
      <c r="JC127" s="2226"/>
      <c r="JD127" s="2217" t="n">
        <f aca="false">'03.24 по датам'!JD127</f>
        <v>0</v>
      </c>
      <c r="JE127" s="2221"/>
      <c r="JF127" s="2221"/>
      <c r="JG127" s="2231" t="n">
        <f aca="false">'03.24 по датам'!JG127</f>
        <v>0</v>
      </c>
      <c r="JH127" s="2231" t="n">
        <f aca="false">'03.24 по датам'!JH127</f>
        <v>0</v>
      </c>
      <c r="JI127" s="2231" t="n">
        <f aca="false">'03.24 по датам'!JI127</f>
        <v>0</v>
      </c>
      <c r="JJ127" s="2231" t="n">
        <f aca="false">'03.24 по датам'!JJ127</f>
        <v>0</v>
      </c>
      <c r="JK127" s="2270"/>
      <c r="JL127" s="1302"/>
      <c r="JM127" s="2236"/>
      <c r="JN127" s="2236"/>
      <c r="JO127" s="2237"/>
      <c r="JP127" s="2236"/>
      <c r="JQ127" s="2236"/>
      <c r="JR127" s="2237"/>
    </row>
    <row r="128" customFormat="false" ht="11.25" hidden="false" customHeight="true" outlineLevel="0" collapsed="false">
      <c r="A128" s="2056" t="n">
        <f aca="false">A124+1</f>
        <v>45381</v>
      </c>
      <c r="B128" s="2057" t="s">
        <v>662</v>
      </c>
      <c r="C128" s="2065" t="str">
        <f aca="false">'03.24 по датам'!C128</f>
        <v>Карамовское</v>
      </c>
      <c r="D128" s="2067" t="n">
        <f aca="false">'03.24 по датам'!D128</f>
        <v>0</v>
      </c>
      <c r="E128" s="2067" t="n">
        <f aca="false">'03.24 по датам'!E128</f>
        <v>0</v>
      </c>
      <c r="F128" s="2067" t="n">
        <f aca="false">'03.24 по датам'!F128</f>
        <v>0</v>
      </c>
      <c r="G128" s="2065" t="n">
        <f aca="false">'03.24 по датам'!G128</f>
        <v>0</v>
      </c>
      <c r="H128" s="2065" t="n">
        <f aca="false">'03.24 по датам'!H128</f>
        <v>0</v>
      </c>
      <c r="I128" s="2065" t="n">
        <f aca="false">'03.24 по датам'!I128</f>
        <v>0</v>
      </c>
      <c r="J128" s="2065" t="n">
        <f aca="false">'03.24 по датам'!J128</f>
        <v>0</v>
      </c>
      <c r="K128" s="2065" t="n">
        <f aca="false">'03.24 по датам'!K128</f>
        <v>0</v>
      </c>
      <c r="L128" s="2065" t="n">
        <f aca="false">'03.24 по датам'!L128</f>
        <v>0</v>
      </c>
      <c r="M128" s="2065" t="n">
        <f aca="false">'03.24 по датам'!M128</f>
        <v>0</v>
      </c>
      <c r="N128" s="2065" t="n">
        <f aca="false">'03.24 по датам'!N128</f>
        <v>0</v>
      </c>
      <c r="O128" s="2065" t="n">
        <f aca="false">'03.24 по датам'!O128</f>
        <v>0</v>
      </c>
      <c r="P128" s="2065" t="n">
        <f aca="false">'03.24 по датам'!P128</f>
        <v>0</v>
      </c>
      <c r="Q128" s="2065" t="n">
        <f aca="false">'03.24 по датам'!Q128</f>
        <v>0</v>
      </c>
      <c r="R128" s="2065" t="n">
        <f aca="false">'03.24 по датам'!R128</f>
        <v>0</v>
      </c>
      <c r="S128" s="2065" t="n">
        <f aca="false">'03.24 по датам'!S128</f>
        <v>0</v>
      </c>
      <c r="T128" s="2065" t="n">
        <f aca="false">'03.24 по датам'!T128</f>
        <v>0</v>
      </c>
      <c r="U128" s="2065" t="n">
        <f aca="false">'03.24 по датам'!U128</f>
        <v>0</v>
      </c>
      <c r="V128" s="2065" t="n">
        <f aca="false">'03.24 по датам'!V128</f>
        <v>0</v>
      </c>
      <c r="W128" s="2066" t="n">
        <f aca="false">'03.24 по датам'!W128</f>
        <v>0</v>
      </c>
      <c r="X128" s="2238"/>
      <c r="Y128" s="2239"/>
      <c r="Z128" s="2240"/>
      <c r="AA128" s="2062"/>
      <c r="AB128" s="2063"/>
      <c r="AC128" s="2064" t="n">
        <f aca="false">'03.24 по датам'!AC128</f>
        <v>0</v>
      </c>
      <c r="AD128" s="2064" t="n">
        <f aca="false">'03.24 по датам'!AD128</f>
        <v>0</v>
      </c>
      <c r="AE128" s="2065" t="n">
        <f aca="false">'03.24 по датам'!AE128</f>
        <v>0</v>
      </c>
      <c r="AF128" s="2065" t="n">
        <f aca="false">'03.24 по датам'!AF128</f>
        <v>0</v>
      </c>
      <c r="AG128" s="2065" t="n">
        <f aca="false">'03.24 по датам'!AG128</f>
        <v>0</v>
      </c>
      <c r="AH128" s="2065" t="n">
        <f aca="false">'03.24 по датам'!AH128</f>
        <v>0</v>
      </c>
      <c r="AI128" s="2065" t="n">
        <f aca="false">'03.24 по датам'!AI128</f>
        <v>0</v>
      </c>
      <c r="AJ128" s="2065" t="n">
        <f aca="false">'03.24 по датам'!AJ128</f>
        <v>0</v>
      </c>
      <c r="AK128" s="2065" t="n">
        <f aca="false">'03.24 по датам'!AK128</f>
        <v>0</v>
      </c>
      <c r="AL128" s="2065" t="n">
        <f aca="false">'03.24 по датам'!AL128</f>
        <v>0</v>
      </c>
      <c r="AM128" s="2065" t="n">
        <f aca="false">'03.24 по датам'!AM128</f>
        <v>0</v>
      </c>
      <c r="AN128" s="2065" t="n">
        <f aca="false">'03.24 по датам'!AN128</f>
        <v>0</v>
      </c>
      <c r="AO128" s="2066" t="n">
        <f aca="false">'03.24 по датам'!AO128</f>
        <v>0</v>
      </c>
      <c r="AP128" s="2238"/>
      <c r="AQ128" s="2239"/>
      <c r="AR128" s="2240"/>
      <c r="AS128" s="2062"/>
      <c r="AT128" s="2063"/>
      <c r="AU128" s="2064" t="str">
        <f aca="false">'03.24 по датам'!AU128</f>
        <v>Вынгапуровское</v>
      </c>
      <c r="AV128" s="2064" t="str">
        <f aca="false">'03.24 по датам'!AV128</f>
        <v>Вынгаяхинское</v>
      </c>
      <c r="AW128" s="2064" t="str">
        <f aca="false">'03.24 по датам'!AW128</f>
        <v>Умсейское</v>
      </c>
      <c r="AX128" s="2065" t="n">
        <f aca="false">'03.24 по датам'!AX128</f>
        <v>0</v>
      </c>
      <c r="AY128" s="2065" t="n">
        <f aca="false">'03.24 по датам'!AY128</f>
        <v>0</v>
      </c>
      <c r="AZ128" s="2065" t="n">
        <f aca="false">'03.24 по датам'!AZ128</f>
        <v>0</v>
      </c>
      <c r="BA128" s="2065" t="n">
        <f aca="false">'03.24 по датам'!BA128</f>
        <v>0</v>
      </c>
      <c r="BB128" s="2065" t="n">
        <f aca="false">'03.24 по датам'!BB128</f>
        <v>0</v>
      </c>
      <c r="BC128" s="2065" t="n">
        <f aca="false">'03.24 по датам'!BC128</f>
        <v>0</v>
      </c>
      <c r="BD128" s="2065" t="n">
        <f aca="false">'03.24 по датам'!BD128</f>
        <v>0</v>
      </c>
      <c r="BE128" s="2065" t="n">
        <f aca="false">'03.24 по датам'!BE128</f>
        <v>0</v>
      </c>
      <c r="BF128" s="2065" t="n">
        <f aca="false">'03.24 по датам'!BF128</f>
        <v>0</v>
      </c>
      <c r="BG128" s="2065" t="n">
        <f aca="false">'03.24 по датам'!BG128</f>
        <v>0</v>
      </c>
      <c r="BH128" s="2065" t="n">
        <f aca="false">'03.24 по датам'!BH128</f>
        <v>0</v>
      </c>
      <c r="BI128" s="2065" t="n">
        <f aca="false">'03.24 по датам'!BI128</f>
        <v>0</v>
      </c>
      <c r="BJ128" s="2065" t="n">
        <f aca="false">'03.24 по датам'!BJ128</f>
        <v>0</v>
      </c>
      <c r="BK128" s="2065" t="n">
        <f aca="false">'03.24 по датам'!BK128</f>
        <v>0</v>
      </c>
      <c r="BL128" s="2065" t="n">
        <f aca="false">'03.24 по датам'!BL128</f>
        <v>0</v>
      </c>
      <c r="BM128" s="2065" t="n">
        <f aca="false">'03.24 по датам'!BM128</f>
        <v>0</v>
      </c>
      <c r="BN128" s="2065" t="n">
        <f aca="false">'03.24 по датам'!BN128</f>
        <v>0</v>
      </c>
      <c r="BO128" s="2065" t="n">
        <f aca="false">'03.24 по датам'!BO128</f>
        <v>0</v>
      </c>
      <c r="BP128" s="2065" t="n">
        <f aca="false">'03.24 по датам'!BP128</f>
        <v>0</v>
      </c>
      <c r="BQ128" s="2066" t="n">
        <f aca="false">'03.24 по датам'!BQ128</f>
        <v>0</v>
      </c>
      <c r="BR128" s="2238"/>
      <c r="BS128" s="2239"/>
      <c r="BT128" s="2240"/>
      <c r="BU128" s="2062"/>
      <c r="BV128" s="2063"/>
      <c r="BW128" s="2068" t="n">
        <f aca="false">'03.24 по датам'!BW128</f>
        <v>0</v>
      </c>
      <c r="BX128" s="2065" t="n">
        <f aca="false">'03.24 по датам'!BX128</f>
        <v>0</v>
      </c>
      <c r="BY128" s="2065" t="n">
        <f aca="false">'03.24 по датам'!BY128</f>
        <v>0</v>
      </c>
      <c r="BZ128" s="2065" t="n">
        <f aca="false">'03.24 по датам'!BZ128</f>
        <v>0</v>
      </c>
      <c r="CA128" s="2065" t="n">
        <f aca="false">'03.24 по датам'!CA128</f>
        <v>0</v>
      </c>
      <c r="CB128" s="2065" t="n">
        <f aca="false">'03.24 по датам'!CB128</f>
        <v>0</v>
      </c>
      <c r="CC128" s="2065" t="n">
        <f aca="false">'03.24 по датам'!CC128</f>
        <v>0</v>
      </c>
      <c r="CD128" s="2065" t="n">
        <f aca="false">'03.24 по датам'!CD128</f>
        <v>0</v>
      </c>
      <c r="CE128" s="2065" t="n">
        <f aca="false">'03.24 по датам'!CE128</f>
        <v>0</v>
      </c>
      <c r="CF128" s="2065" t="n">
        <f aca="false">'03.24 по датам'!CF128</f>
        <v>0</v>
      </c>
      <c r="CG128" s="2065" t="n">
        <f aca="false">'03.24 по датам'!CG128</f>
        <v>0</v>
      </c>
      <c r="CH128" s="2065" t="n">
        <f aca="false">'03.24 по датам'!CH128</f>
        <v>0</v>
      </c>
      <c r="CI128" s="2066" t="n">
        <f aca="false">'03.24 по датам'!CI128</f>
        <v>0</v>
      </c>
      <c r="CJ128" s="2238"/>
      <c r="CK128" s="2239"/>
      <c r="CL128" s="2240"/>
      <c r="CM128" s="2062"/>
      <c r="CN128" s="2063"/>
      <c r="CO128" s="2063"/>
      <c r="CP128" s="2063"/>
      <c r="CQ128" s="2092" t="n">
        <f aca="false">'03.24 по датам'!CQ128</f>
        <v>0</v>
      </c>
      <c r="CR128" s="2092" t="n">
        <f aca="false">'03.24 по датам'!CR128</f>
        <v>0</v>
      </c>
      <c r="CS128" s="2092" t="n">
        <f aca="false">'03.24 по датам'!CS128</f>
        <v>0</v>
      </c>
      <c r="CT128" s="2092" t="n">
        <f aca="false">'03.24 по датам'!CT128</f>
        <v>0</v>
      </c>
      <c r="CU128" s="2092" t="n">
        <f aca="false">'03.24 по датам'!CU128</f>
        <v>0</v>
      </c>
      <c r="CV128" s="2092" t="n">
        <f aca="false">'03.24 по датам'!CV128</f>
        <v>0</v>
      </c>
      <c r="CW128" s="2092" t="n">
        <f aca="false">'03.24 по датам'!CW128</f>
        <v>0</v>
      </c>
      <c r="CX128" s="2092" t="n">
        <f aca="false">'03.24 по датам'!CX128</f>
        <v>0</v>
      </c>
      <c r="CY128" s="2092" t="n">
        <f aca="false">'03.24 по датам'!CY128</f>
        <v>0</v>
      </c>
      <c r="CZ128" s="2092" t="n">
        <f aca="false">'03.24 по датам'!CZ128</f>
        <v>0</v>
      </c>
      <c r="DA128" s="2092" t="n">
        <f aca="false">'03.24 по датам'!DA128</f>
        <v>0</v>
      </c>
      <c r="DB128" s="2092" t="n">
        <f aca="false">'03.24 по датам'!DB128</f>
        <v>0</v>
      </c>
      <c r="DC128" s="2287" t="n">
        <f aca="false">'03.24 по датам'!DC128</f>
        <v>0</v>
      </c>
      <c r="DD128" s="2242"/>
      <c r="DE128" s="2243"/>
      <c r="DF128" s="2248"/>
      <c r="DG128" s="2069"/>
      <c r="DH128" s="2070"/>
      <c r="DI128" s="2068" t="n">
        <f aca="false">'03.24 по датам'!DI128</f>
        <v>0</v>
      </c>
      <c r="DJ128" s="2092" t="n">
        <f aca="false">'03.24 по датам'!DJ128</f>
        <v>0</v>
      </c>
      <c r="DK128" s="2092" t="n">
        <f aca="false">'03.24 по датам'!DK128</f>
        <v>0</v>
      </c>
      <c r="DL128" s="2092" t="n">
        <f aca="false">'03.24 по датам'!DL128</f>
        <v>0</v>
      </c>
      <c r="DM128" s="2092" t="n">
        <f aca="false">'03.24 по датам'!DM128</f>
        <v>0</v>
      </c>
      <c r="DN128" s="2092" t="n">
        <f aca="false">'03.24 по датам'!DN128</f>
        <v>0</v>
      </c>
      <c r="DO128" s="2092" t="n">
        <f aca="false">'03.24 по датам'!DO128</f>
        <v>0</v>
      </c>
      <c r="DP128" s="2092" t="n">
        <f aca="false">'03.24 по датам'!DP128</f>
        <v>0</v>
      </c>
      <c r="DQ128" s="2092" t="n">
        <f aca="false">'03.24 по датам'!DQ128</f>
        <v>0</v>
      </c>
      <c r="DR128" s="2092" t="n">
        <f aca="false">'03.24 по датам'!DR128</f>
        <v>0</v>
      </c>
      <c r="DS128" s="2092" t="n">
        <f aca="false">'03.24 по датам'!DS128</f>
        <v>0</v>
      </c>
      <c r="DT128" s="2092" t="n">
        <f aca="false">'03.24 по датам'!DT128</f>
        <v>0</v>
      </c>
      <c r="DU128" s="2287" t="n">
        <f aca="false">'03.24 по датам'!DU128</f>
        <v>0</v>
      </c>
      <c r="DV128" s="2242"/>
      <c r="DW128" s="2243"/>
      <c r="DX128" s="2248"/>
      <c r="DY128" s="2069"/>
      <c r="DZ128" s="2070"/>
      <c r="EA128" s="2065" t="n">
        <f aca="false">'03.24 по датам'!EA128</f>
        <v>0</v>
      </c>
      <c r="EB128" s="2065" t="n">
        <f aca="false">'03.24 по датам'!EB128</f>
        <v>0</v>
      </c>
      <c r="EC128" s="2065" t="n">
        <f aca="false">'03.24 по датам'!EC128</f>
        <v>0</v>
      </c>
      <c r="ED128" s="2065" t="n">
        <f aca="false">'03.24 по датам'!ED128</f>
        <v>0</v>
      </c>
      <c r="EE128" s="2065" t="n">
        <f aca="false">'03.24 по датам'!EE128</f>
        <v>0</v>
      </c>
      <c r="EF128" s="2065" t="n">
        <f aca="false">'03.24 по датам'!EF128</f>
        <v>0</v>
      </c>
      <c r="EG128" s="2065" t="n">
        <f aca="false">'03.24 по датам'!EG128</f>
        <v>0</v>
      </c>
      <c r="EH128" s="2065" t="n">
        <f aca="false">'03.24 по датам'!EH128</f>
        <v>0</v>
      </c>
      <c r="EI128" s="2065" t="n">
        <f aca="false">'03.24 по датам'!EI128</f>
        <v>0</v>
      </c>
      <c r="EJ128" s="2065" t="n">
        <f aca="false">'03.24 по датам'!EJ128</f>
        <v>0</v>
      </c>
      <c r="EK128" s="2065" t="n">
        <f aca="false">'03.24 по датам'!EK128</f>
        <v>0</v>
      </c>
      <c r="EL128" s="2065" t="n">
        <f aca="false">'03.24 по датам'!EL128</f>
        <v>0</v>
      </c>
      <c r="EM128" s="2065" t="n">
        <f aca="false">'03.24 по датам'!EM128</f>
        <v>0</v>
      </c>
      <c r="EN128" s="2065" t="n">
        <f aca="false">'03.24 по датам'!EN128</f>
        <v>0</v>
      </c>
      <c r="EO128" s="2065" t="n">
        <f aca="false">'03.24 по датам'!EO128</f>
        <v>0</v>
      </c>
      <c r="EP128" s="2065" t="n">
        <f aca="false">'03.24 по датам'!EP128</f>
        <v>0</v>
      </c>
      <c r="EQ128" s="2065" t="n">
        <f aca="false">'03.24 по датам'!EQ128</f>
        <v>0</v>
      </c>
      <c r="ER128" s="2065" t="n">
        <f aca="false">'03.24 по датам'!ER128</f>
        <v>0</v>
      </c>
      <c r="ES128" s="2065" t="n">
        <f aca="false">'03.24 по датам'!ES128</f>
        <v>0</v>
      </c>
      <c r="ET128" s="2065" t="n">
        <f aca="false">'03.24 по датам'!ET128</f>
        <v>0</v>
      </c>
      <c r="EU128" s="2065" t="n">
        <f aca="false">'03.24 по датам'!EU128</f>
        <v>0</v>
      </c>
      <c r="EV128" s="2065" t="n">
        <f aca="false">'03.24 по датам'!EV128</f>
        <v>0</v>
      </c>
      <c r="EW128" s="2065" t="n">
        <f aca="false">'03.24 по датам'!EW128</f>
        <v>0</v>
      </c>
      <c r="EX128" s="2065" t="n">
        <f aca="false">'03.24 по датам'!EX128</f>
        <v>0</v>
      </c>
      <c r="EY128" s="2066" t="n">
        <f aca="false">'03.24 по датам'!EY128</f>
        <v>0</v>
      </c>
      <c r="EZ128" s="2238"/>
      <c r="FA128" s="2239"/>
      <c r="FB128" s="2240"/>
      <c r="FC128" s="2069"/>
      <c r="FD128" s="2070"/>
      <c r="FE128" s="2065" t="n">
        <f aca="false">'03.24 по датам'!FE128</f>
        <v>0</v>
      </c>
      <c r="FF128" s="2065" t="n">
        <f aca="false">'03.24 по датам'!FF128</f>
        <v>0</v>
      </c>
      <c r="FG128" s="2065" t="n">
        <f aca="false">'03.24 по датам'!FG128</f>
        <v>0</v>
      </c>
      <c r="FH128" s="2065" t="n">
        <f aca="false">'03.24 по датам'!FH128</f>
        <v>0</v>
      </c>
      <c r="FI128" s="2065" t="n">
        <f aca="false">'03.24 по датам'!FI128</f>
        <v>0</v>
      </c>
      <c r="FJ128" s="2065" t="n">
        <f aca="false">'03.24 по датам'!FJ128</f>
        <v>0</v>
      </c>
      <c r="FK128" s="2065" t="n">
        <f aca="false">'03.24 по датам'!FK128</f>
        <v>0</v>
      </c>
      <c r="FL128" s="2065" t="n">
        <f aca="false">'03.24 по датам'!FL128</f>
        <v>0</v>
      </c>
      <c r="FM128" s="2065" t="n">
        <f aca="false">'03.24 по датам'!FM128</f>
        <v>0</v>
      </c>
      <c r="FN128" s="2066" t="n">
        <f aca="false">'03.24 по датам'!FN128</f>
        <v>0</v>
      </c>
      <c r="FO128" s="2238"/>
      <c r="FP128" s="2239"/>
      <c r="FQ128" s="2240"/>
      <c r="FR128" s="2069"/>
      <c r="FS128" s="2070"/>
      <c r="FT128" s="2271"/>
      <c r="FU128" s="2072"/>
      <c r="FV128" s="2072"/>
      <c r="FW128" s="2072"/>
      <c r="FX128" s="2072"/>
      <c r="FY128" s="2072"/>
      <c r="FZ128" s="2072"/>
      <c r="GA128" s="2072"/>
      <c r="GB128" s="2072"/>
      <c r="GC128" s="2072"/>
      <c r="GD128" s="2072"/>
      <c r="GE128" s="2072"/>
      <c r="GF128" s="2072"/>
      <c r="GG128" s="2072"/>
      <c r="GH128" s="2072"/>
      <c r="GI128" s="2072"/>
      <c r="GJ128" s="2072"/>
      <c r="GK128" s="2072"/>
      <c r="GL128" s="2072"/>
      <c r="GM128" s="2072"/>
      <c r="GN128" s="2072"/>
      <c r="GO128" s="2072"/>
      <c r="GP128" s="2072"/>
      <c r="GQ128" s="2072"/>
      <c r="GR128" s="2072"/>
      <c r="GS128" s="2073"/>
      <c r="GT128" s="2242"/>
      <c r="GU128" s="2243"/>
      <c r="GV128" s="2240"/>
      <c r="GW128" s="2076"/>
      <c r="GX128" s="2063"/>
      <c r="GY128" s="2062"/>
      <c r="GZ128" s="2077" t="n">
        <f aca="false">'03.24 по датам'!GZ128</f>
        <v>0</v>
      </c>
      <c r="HA128" s="2078" t="n">
        <f aca="false">'03.24 по датам'!HA128</f>
        <v>0</v>
      </c>
      <c r="HB128" s="2245"/>
      <c r="HC128" s="2080"/>
      <c r="HD128" s="2247" t="n">
        <f aca="false">'03.24 по датам'!HD128</f>
        <v>0</v>
      </c>
      <c r="HE128" s="2272"/>
      <c r="HF128" s="2082"/>
      <c r="HG128" s="2068"/>
      <c r="HH128" s="2068"/>
      <c r="HI128" s="2084"/>
      <c r="HJ128" s="2072"/>
      <c r="HK128" s="2072"/>
      <c r="HL128" s="2072"/>
      <c r="HM128" s="2072"/>
      <c r="HN128" s="2072"/>
      <c r="HO128" s="2072"/>
      <c r="HP128" s="2072"/>
      <c r="HQ128" s="2072"/>
      <c r="HR128" s="2072"/>
      <c r="HS128" s="2072"/>
      <c r="HT128" s="2072"/>
      <c r="HU128" s="2072"/>
      <c r="HV128" s="2072"/>
      <c r="HW128" s="2072"/>
      <c r="HX128" s="2072"/>
      <c r="HY128" s="2072"/>
      <c r="HZ128" s="2073"/>
      <c r="IA128" s="2242"/>
      <c r="IB128" s="2243"/>
      <c r="IC128" s="2240"/>
      <c r="ID128" s="2062"/>
      <c r="IE128" s="2076"/>
      <c r="IF128" s="2085" t="n">
        <f aca="false">'03.24 по датам'!IF128</f>
        <v>0</v>
      </c>
      <c r="IG128" s="2085" t="n">
        <f aca="false">'03.24 по датам'!IG128</f>
        <v>0</v>
      </c>
      <c r="IH128" s="2086" t="n">
        <f aca="false">'03.24 по датам'!IH128</f>
        <v>0</v>
      </c>
      <c r="II128" s="2249"/>
      <c r="IJ128" s="2250"/>
      <c r="IK128" s="2089"/>
      <c r="IL128" s="2090"/>
      <c r="IM128" s="2091" t="n">
        <f aca="false">'03.24 по датам'!IM128</f>
        <v>0</v>
      </c>
      <c r="IN128" s="2092" t="n">
        <f aca="false">'03.24 по датам'!IN128</f>
        <v>0</v>
      </c>
      <c r="IO128" s="2093" t="n">
        <f aca="false">'03.24 по датам'!IO128</f>
        <v>0</v>
      </c>
      <c r="IP128" s="2093" t="n">
        <f aca="false">'03.24 по датам'!IP128</f>
        <v>0</v>
      </c>
      <c r="IQ128" s="2093" t="n">
        <f aca="false">'03.24 по датам'!IQ128</f>
        <v>0</v>
      </c>
      <c r="IR128" s="2093" t="n">
        <f aca="false">'03.24 по датам'!IR128</f>
        <v>0</v>
      </c>
      <c r="IS128" s="2093" t="n">
        <f aca="false">'03.24 по датам'!IS128</f>
        <v>0</v>
      </c>
      <c r="IT128" s="2093" t="n">
        <f aca="false">'03.24 по датам'!IT128</f>
        <v>0</v>
      </c>
      <c r="IU128" s="2093" t="n">
        <f aca="false">'03.24 по датам'!IU128</f>
        <v>0</v>
      </c>
      <c r="IV128" s="2094" t="n">
        <f aca="false">'03.24 по датам'!IV128</f>
        <v>0</v>
      </c>
      <c r="IW128" s="2251"/>
      <c r="IX128" s="2252"/>
      <c r="IY128" s="2253"/>
      <c r="IZ128" s="2062"/>
      <c r="JA128" s="2063"/>
      <c r="JB128" s="2098" t="n">
        <f aca="false">'03.24 по датам'!JB128</f>
        <v>0</v>
      </c>
      <c r="JC128" s="2245"/>
      <c r="JD128" s="2100" t="n">
        <f aca="false">'03.24 по датам'!JD128</f>
        <v>0</v>
      </c>
      <c r="JE128" s="2101"/>
      <c r="JF128" s="2102"/>
      <c r="JG128" s="2254" t="n">
        <f aca="false">'03.24 по датам'!JG128</f>
        <v>0</v>
      </c>
      <c r="JH128" s="2254" t="n">
        <f aca="false">'03.24 по датам'!JH128</f>
        <v>0</v>
      </c>
      <c r="JI128" s="2254" t="n">
        <f aca="false">'03.24 по датам'!JI128</f>
        <v>0</v>
      </c>
      <c r="JJ128" s="2291" t="n">
        <f aca="false">'03.24 по датам'!JJ128</f>
        <v>0</v>
      </c>
      <c r="JK128" s="2292"/>
      <c r="JL128" s="2106"/>
      <c r="JM128" s="2107" t="e">
        <f aca="false">JM$4:JM$4+SUMIF($C$5:JL$5,"Нараст. баланс",$C130:JL130)+SUMIF($C$7:JH$7,"Итого (с ВНР)",$C130:JH130)-SUMIF($C$5:JL$5,"Геол. снижение,  т/сут",$C130:JL130)-SUMIF(JJ$7:JL$7,"Итого",JJ130:JL130)-SUMIF($C$7:JL$7,"Итого (с ВСП)",$C130:JL130)</f>
        <v>#VALUE!</v>
      </c>
      <c r="JN128" s="2108"/>
      <c r="JO128" s="2256" t="e">
        <f aca="false">'03.24 НГДП по датам'!CA128:CA130</f>
        <v>#VALUE!</v>
      </c>
      <c r="JP128" s="2110"/>
      <c r="JQ128" s="2111"/>
      <c r="JR128" s="2257"/>
    </row>
    <row r="129" customFormat="false" ht="11.25" hidden="false" customHeight="true" outlineLevel="0" collapsed="false">
      <c r="A129" s="2056"/>
      <c r="B129" s="2113" t="s">
        <v>663</v>
      </c>
      <c r="C129" s="2121" t="n">
        <f aca="false">'03.24 по датам'!C129</f>
        <v>917</v>
      </c>
      <c r="D129" s="2123" t="n">
        <f aca="false">'03.24 по датам'!D129</f>
        <v>0</v>
      </c>
      <c r="E129" s="2123" t="n">
        <f aca="false">'03.24 по датам'!E129</f>
        <v>0</v>
      </c>
      <c r="F129" s="2123" t="n">
        <f aca="false">'03.24 по датам'!F129</f>
        <v>0</v>
      </c>
      <c r="G129" s="2121" t="n">
        <f aca="false">'03.24 по датам'!G129</f>
        <v>0</v>
      </c>
      <c r="H129" s="2121" t="n">
        <f aca="false">'03.24 по датам'!H129</f>
        <v>0</v>
      </c>
      <c r="I129" s="2121" t="n">
        <f aca="false">'03.24 по датам'!I129</f>
        <v>0</v>
      </c>
      <c r="J129" s="2121" t="n">
        <f aca="false">'03.24 по датам'!J129</f>
        <v>0</v>
      </c>
      <c r="K129" s="2121" t="n">
        <f aca="false">'03.24 по датам'!K129</f>
        <v>0</v>
      </c>
      <c r="L129" s="2121" t="n">
        <f aca="false">'03.24 по датам'!L129</f>
        <v>0</v>
      </c>
      <c r="M129" s="2121" t="n">
        <f aca="false">'03.24 по датам'!M129</f>
        <v>0</v>
      </c>
      <c r="N129" s="2121" t="n">
        <f aca="false">'03.24 по датам'!N129</f>
        <v>0</v>
      </c>
      <c r="O129" s="2121" t="n">
        <f aca="false">'03.24 по датам'!O129</f>
        <v>0</v>
      </c>
      <c r="P129" s="2121" t="n">
        <f aca="false">'03.24 по датам'!P129</f>
        <v>0</v>
      </c>
      <c r="Q129" s="2121" t="n">
        <f aca="false">'03.24 по датам'!Q129</f>
        <v>0</v>
      </c>
      <c r="R129" s="2121" t="n">
        <f aca="false">'03.24 по датам'!R129</f>
        <v>0</v>
      </c>
      <c r="S129" s="2121" t="n">
        <f aca="false">'03.24 по датам'!S129</f>
        <v>0</v>
      </c>
      <c r="T129" s="2121" t="n">
        <f aca="false">'03.24 по датам'!T129</f>
        <v>0</v>
      </c>
      <c r="U129" s="2121" t="n">
        <f aca="false">'03.24 по датам'!U129</f>
        <v>0</v>
      </c>
      <c r="V129" s="2121" t="n">
        <f aca="false">'03.24 по датам'!V129</f>
        <v>0</v>
      </c>
      <c r="W129" s="2122" t="n">
        <f aca="false">'03.24 по датам'!W129</f>
        <v>0</v>
      </c>
      <c r="X129" s="2115"/>
      <c r="Y129" s="2116"/>
      <c r="Z129" s="2117"/>
      <c r="AA129" s="2118" t="n">
        <f aca="false">COUNTIF(C129:Z129,"&gt;"&amp;0)</f>
        <v>1</v>
      </c>
      <c r="AB129" s="2119"/>
      <c r="AC129" s="2120" t="n">
        <f aca="false">'03.24 по датам'!AC129</f>
        <v>0</v>
      </c>
      <c r="AD129" s="2120" t="n">
        <f aca="false">'03.24 по датам'!AD129</f>
        <v>0</v>
      </c>
      <c r="AE129" s="2121" t="n">
        <f aca="false">'03.24 по датам'!AE129</f>
        <v>0</v>
      </c>
      <c r="AF129" s="2121" t="n">
        <f aca="false">'03.24 по датам'!AF129</f>
        <v>0</v>
      </c>
      <c r="AG129" s="2121" t="n">
        <f aca="false">'03.24 по датам'!AG129</f>
        <v>0</v>
      </c>
      <c r="AH129" s="2121" t="n">
        <f aca="false">'03.24 по датам'!AH129</f>
        <v>0</v>
      </c>
      <c r="AI129" s="2121" t="n">
        <f aca="false">'03.24 по датам'!AI129</f>
        <v>0</v>
      </c>
      <c r="AJ129" s="2121" t="n">
        <f aca="false">'03.24 по датам'!AJ129</f>
        <v>0</v>
      </c>
      <c r="AK129" s="2121" t="n">
        <f aca="false">'03.24 по датам'!AK129</f>
        <v>0</v>
      </c>
      <c r="AL129" s="2121" t="n">
        <f aca="false">'03.24 по датам'!AL129</f>
        <v>0</v>
      </c>
      <c r="AM129" s="2121" t="n">
        <f aca="false">'03.24 по датам'!AM129</f>
        <v>0</v>
      </c>
      <c r="AN129" s="2121" t="n">
        <f aca="false">'03.24 по датам'!AN129</f>
        <v>0</v>
      </c>
      <c r="AO129" s="2122" t="n">
        <f aca="false">'03.24 по датам'!AO129</f>
        <v>0</v>
      </c>
      <c r="AP129" s="2115"/>
      <c r="AQ129" s="2116"/>
      <c r="AR129" s="2117"/>
      <c r="AS129" s="2118" t="n">
        <f aca="false">COUNTIF(AC130:AR130,"&gt;"&amp;0)</f>
        <v>0</v>
      </c>
      <c r="AT129" s="2119"/>
      <c r="AU129" s="2120" t="n">
        <f aca="false">'03.24 по датам'!AU129</f>
        <v>616</v>
      </c>
      <c r="AV129" s="2120" t="n">
        <f aca="false">'03.24 по датам'!AV129</f>
        <v>524</v>
      </c>
      <c r="AW129" s="2120" t="n">
        <f aca="false">'03.24 по датам'!AW129</f>
        <v>598</v>
      </c>
      <c r="AX129" s="2121" t="n">
        <f aca="false">'03.24 по датам'!AX129</f>
        <v>0</v>
      </c>
      <c r="AY129" s="2121" t="n">
        <f aca="false">'03.24 по датам'!AY129</f>
        <v>0</v>
      </c>
      <c r="AZ129" s="2121" t="n">
        <f aca="false">'03.24 по датам'!AZ129</f>
        <v>0</v>
      </c>
      <c r="BA129" s="2121" t="n">
        <f aca="false">'03.24 по датам'!BA129</f>
        <v>0</v>
      </c>
      <c r="BB129" s="2121" t="n">
        <f aca="false">'03.24 по датам'!BB129</f>
        <v>0</v>
      </c>
      <c r="BC129" s="2121" t="n">
        <f aca="false">'03.24 по датам'!BC129</f>
        <v>0</v>
      </c>
      <c r="BD129" s="2121" t="n">
        <f aca="false">'03.24 по датам'!BD129</f>
        <v>0</v>
      </c>
      <c r="BE129" s="2121" t="n">
        <f aca="false">'03.24 по датам'!BE129</f>
        <v>0</v>
      </c>
      <c r="BF129" s="2121" t="n">
        <f aca="false">'03.24 по датам'!BF129</f>
        <v>0</v>
      </c>
      <c r="BG129" s="2121" t="n">
        <f aca="false">'03.24 по датам'!BG129</f>
        <v>0</v>
      </c>
      <c r="BH129" s="2121" t="n">
        <f aca="false">'03.24 по датам'!BH129</f>
        <v>0</v>
      </c>
      <c r="BI129" s="2121" t="n">
        <f aca="false">'03.24 по датам'!BI129</f>
        <v>0</v>
      </c>
      <c r="BJ129" s="2121" t="n">
        <f aca="false">'03.24 по датам'!BJ129</f>
        <v>0</v>
      </c>
      <c r="BK129" s="2121" t="n">
        <f aca="false">'03.24 по датам'!BK129</f>
        <v>0</v>
      </c>
      <c r="BL129" s="2121" t="n">
        <f aca="false">'03.24 по датам'!BL129</f>
        <v>0</v>
      </c>
      <c r="BM129" s="2121" t="n">
        <f aca="false">'03.24 по датам'!BM129</f>
        <v>0</v>
      </c>
      <c r="BN129" s="2121" t="n">
        <f aca="false">'03.24 по датам'!BN129</f>
        <v>0</v>
      </c>
      <c r="BO129" s="2121" t="n">
        <f aca="false">'03.24 по датам'!BO129</f>
        <v>0</v>
      </c>
      <c r="BP129" s="2121" t="n">
        <f aca="false">'03.24 по датам'!BP129</f>
        <v>0</v>
      </c>
      <c r="BQ129" s="2122" t="n">
        <f aca="false">'03.24 по датам'!BQ129</f>
        <v>0</v>
      </c>
      <c r="BR129" s="2115"/>
      <c r="BS129" s="2116"/>
      <c r="BT129" s="2117"/>
      <c r="BU129" s="2118" t="n">
        <f aca="false">COUNTIF(AU130:BT130,"&gt;"&amp;0)</f>
        <v>3</v>
      </c>
      <c r="BV129" s="2119"/>
      <c r="BW129" s="2124" t="n">
        <f aca="false">'03.24 по датам'!BW129</f>
        <v>0</v>
      </c>
      <c r="BX129" s="2121" t="n">
        <f aca="false">'03.24 по датам'!BX129</f>
        <v>0</v>
      </c>
      <c r="BY129" s="2121" t="n">
        <f aca="false">'03.24 по датам'!BY129</f>
        <v>0</v>
      </c>
      <c r="BZ129" s="2121" t="n">
        <f aca="false">'03.24 по датам'!BZ129</f>
        <v>0</v>
      </c>
      <c r="CA129" s="2121" t="n">
        <f aca="false">'03.24 по датам'!CA129</f>
        <v>0</v>
      </c>
      <c r="CB129" s="2121" t="n">
        <f aca="false">'03.24 по датам'!CB129</f>
        <v>0</v>
      </c>
      <c r="CC129" s="2121" t="n">
        <f aca="false">'03.24 по датам'!CC129</f>
        <v>0</v>
      </c>
      <c r="CD129" s="2121" t="n">
        <f aca="false">'03.24 по датам'!CD129</f>
        <v>0</v>
      </c>
      <c r="CE129" s="2121" t="n">
        <f aca="false">'03.24 по датам'!CE129</f>
        <v>0</v>
      </c>
      <c r="CF129" s="2121" t="n">
        <f aca="false">'03.24 по датам'!CF129</f>
        <v>0</v>
      </c>
      <c r="CG129" s="2121" t="n">
        <f aca="false">'03.24 по датам'!CG129</f>
        <v>0</v>
      </c>
      <c r="CH129" s="2121" t="n">
        <f aca="false">'03.24 по датам'!CH129</f>
        <v>0</v>
      </c>
      <c r="CI129" s="2122" t="n">
        <f aca="false">'03.24 по датам'!CI129</f>
        <v>0</v>
      </c>
      <c r="CJ129" s="2115"/>
      <c r="CK129" s="2116"/>
      <c r="CL129" s="2117"/>
      <c r="CM129" s="2118" t="n">
        <f aca="false">COUNTIF(BW130:CL130,"&gt;"&amp;0)</f>
        <v>0</v>
      </c>
      <c r="CN129" s="2119"/>
      <c r="CO129" s="2119" t="n">
        <f aca="false">AA129+AS129+BU129+CM129</f>
        <v>4</v>
      </c>
      <c r="CP129" s="2119"/>
      <c r="CQ129" s="2150" t="n">
        <f aca="false">'03.24 по датам'!CQ129</f>
        <v>0</v>
      </c>
      <c r="CR129" s="2150" t="n">
        <f aca="false">'03.24 по датам'!CR129</f>
        <v>0</v>
      </c>
      <c r="CS129" s="2150" t="n">
        <f aca="false">'03.24 по датам'!CS129</f>
        <v>0</v>
      </c>
      <c r="CT129" s="2150" t="n">
        <f aca="false">'03.24 по датам'!CT129</f>
        <v>0</v>
      </c>
      <c r="CU129" s="2150" t="n">
        <f aca="false">'03.24 по датам'!CU129</f>
        <v>0</v>
      </c>
      <c r="CV129" s="2150" t="n">
        <f aca="false">'03.24 по датам'!CV129</f>
        <v>0</v>
      </c>
      <c r="CW129" s="2150" t="n">
        <f aca="false">'03.24 по датам'!CW129</f>
        <v>0</v>
      </c>
      <c r="CX129" s="2150" t="n">
        <f aca="false">'03.24 по датам'!CX129</f>
        <v>0</v>
      </c>
      <c r="CY129" s="2150" t="n">
        <f aca="false">'03.24 по датам'!CY129</f>
        <v>0</v>
      </c>
      <c r="CZ129" s="2150" t="n">
        <f aca="false">'03.24 по датам'!CZ129</f>
        <v>0</v>
      </c>
      <c r="DA129" s="2150" t="n">
        <f aca="false">'03.24 по датам'!DA129</f>
        <v>0</v>
      </c>
      <c r="DB129" s="2150" t="n">
        <f aca="false">'03.24 по датам'!DB129</f>
        <v>0</v>
      </c>
      <c r="DC129" s="2289" t="n">
        <f aca="false">'03.24 по датам'!DC129</f>
        <v>0</v>
      </c>
      <c r="DD129" s="2130"/>
      <c r="DE129" s="2131"/>
      <c r="DF129" s="2262"/>
      <c r="DG129" s="2125" t="n">
        <f aca="false">SUBTOTAL(9,CQ131:DF131)</f>
        <v>0</v>
      </c>
      <c r="DH129" s="2126"/>
      <c r="DI129" s="2124" t="n">
        <f aca="false">'03.24 по датам'!DI129</f>
        <v>0</v>
      </c>
      <c r="DJ129" s="2150" t="n">
        <f aca="false">'03.24 по датам'!DJ129</f>
        <v>0</v>
      </c>
      <c r="DK129" s="2150" t="n">
        <f aca="false">'03.24 по датам'!DK129</f>
        <v>0</v>
      </c>
      <c r="DL129" s="2150" t="n">
        <f aca="false">'03.24 по датам'!DL129</f>
        <v>0</v>
      </c>
      <c r="DM129" s="2150" t="n">
        <f aca="false">'03.24 по датам'!DM129</f>
        <v>0</v>
      </c>
      <c r="DN129" s="2150" t="n">
        <f aca="false">'03.24 по датам'!DN129</f>
        <v>0</v>
      </c>
      <c r="DO129" s="2150" t="n">
        <f aca="false">'03.24 по датам'!DO129</f>
        <v>0</v>
      </c>
      <c r="DP129" s="2150" t="n">
        <f aca="false">'03.24 по датам'!DP129</f>
        <v>0</v>
      </c>
      <c r="DQ129" s="2150" t="n">
        <f aca="false">'03.24 по датам'!DQ129</f>
        <v>0</v>
      </c>
      <c r="DR129" s="2150" t="n">
        <f aca="false">'03.24 по датам'!DR129</f>
        <v>0</v>
      </c>
      <c r="DS129" s="2150" t="n">
        <f aca="false">'03.24 по датам'!DS129</f>
        <v>0</v>
      </c>
      <c r="DT129" s="2150" t="n">
        <f aca="false">'03.24 по датам'!DT129</f>
        <v>0</v>
      </c>
      <c r="DU129" s="2289" t="n">
        <f aca="false">'03.24 по датам'!DU129</f>
        <v>0</v>
      </c>
      <c r="DV129" s="2130"/>
      <c r="DW129" s="2131"/>
      <c r="DX129" s="2262"/>
      <c r="DY129" s="2125" t="n">
        <f aca="false">COUNTIF(DI130:DX130,"&gt;"&amp;0)</f>
        <v>0</v>
      </c>
      <c r="DZ129" s="2126"/>
      <c r="EA129" s="2121" t="n">
        <f aca="false">'03.24 по датам'!EA129</f>
        <v>0</v>
      </c>
      <c r="EB129" s="2121" t="n">
        <f aca="false">'03.24 по датам'!EB129</f>
        <v>0</v>
      </c>
      <c r="EC129" s="2121" t="n">
        <f aca="false">'03.24 по датам'!EC129</f>
        <v>0</v>
      </c>
      <c r="ED129" s="2121" t="n">
        <f aca="false">'03.24 по датам'!ED129</f>
        <v>0</v>
      </c>
      <c r="EE129" s="2121" t="n">
        <f aca="false">'03.24 по датам'!EE129</f>
        <v>0</v>
      </c>
      <c r="EF129" s="2121" t="n">
        <f aca="false">'03.24 по датам'!EF129</f>
        <v>0</v>
      </c>
      <c r="EG129" s="2121" t="n">
        <f aca="false">'03.24 по датам'!EG129</f>
        <v>0</v>
      </c>
      <c r="EH129" s="2121" t="n">
        <f aca="false">'03.24 по датам'!EH129</f>
        <v>0</v>
      </c>
      <c r="EI129" s="2121" t="n">
        <f aca="false">'03.24 по датам'!EI129</f>
        <v>0</v>
      </c>
      <c r="EJ129" s="2121" t="n">
        <f aca="false">'03.24 по датам'!EJ129</f>
        <v>0</v>
      </c>
      <c r="EK129" s="2121" t="n">
        <f aca="false">'03.24 по датам'!EK129</f>
        <v>0</v>
      </c>
      <c r="EL129" s="2121" t="n">
        <f aca="false">'03.24 по датам'!EL129</f>
        <v>0</v>
      </c>
      <c r="EM129" s="2121" t="n">
        <f aca="false">'03.24 по датам'!EM129</f>
        <v>0</v>
      </c>
      <c r="EN129" s="2121" t="n">
        <f aca="false">'03.24 по датам'!EN129</f>
        <v>0</v>
      </c>
      <c r="EO129" s="2121" t="n">
        <f aca="false">'03.24 по датам'!EO129</f>
        <v>0</v>
      </c>
      <c r="EP129" s="2121" t="n">
        <f aca="false">'03.24 по датам'!EP129</f>
        <v>0</v>
      </c>
      <c r="EQ129" s="2121" t="n">
        <f aca="false">'03.24 по датам'!EQ129</f>
        <v>0</v>
      </c>
      <c r="ER129" s="2121" t="n">
        <f aca="false">'03.24 по датам'!ER129</f>
        <v>0</v>
      </c>
      <c r="ES129" s="2121" t="n">
        <f aca="false">'03.24 по датам'!ES129</f>
        <v>0</v>
      </c>
      <c r="ET129" s="2121" t="n">
        <f aca="false">'03.24 по датам'!ET129</f>
        <v>0</v>
      </c>
      <c r="EU129" s="2121" t="n">
        <f aca="false">'03.24 по датам'!EU129</f>
        <v>0</v>
      </c>
      <c r="EV129" s="2121" t="n">
        <f aca="false">'03.24 по датам'!EV129</f>
        <v>0</v>
      </c>
      <c r="EW129" s="2121" t="n">
        <f aca="false">'03.24 по датам'!EW129</f>
        <v>0</v>
      </c>
      <c r="EX129" s="2121" t="n">
        <f aca="false">'03.24 по датам'!EX129</f>
        <v>0</v>
      </c>
      <c r="EY129" s="2122" t="n">
        <f aca="false">'03.24 по датам'!EY129</f>
        <v>0</v>
      </c>
      <c r="EZ129" s="2115"/>
      <c r="FA129" s="2116"/>
      <c r="FB129" s="2117"/>
      <c r="FC129" s="2125" t="n">
        <f aca="false">COUNTIF(EA130:FB130,"&gt;"&amp;0)</f>
        <v>0</v>
      </c>
      <c r="FD129" s="2126"/>
      <c r="FE129" s="2121" t="n">
        <f aca="false">'03.24 по датам'!FE129</f>
        <v>0</v>
      </c>
      <c r="FF129" s="2121" t="n">
        <f aca="false">'03.24 по датам'!FF129</f>
        <v>0</v>
      </c>
      <c r="FG129" s="2121" t="n">
        <f aca="false">'03.24 по датам'!FG129</f>
        <v>0</v>
      </c>
      <c r="FH129" s="2121" t="n">
        <f aca="false">'03.24 по датам'!FH129</f>
        <v>0</v>
      </c>
      <c r="FI129" s="2121" t="n">
        <f aca="false">'03.24 по датам'!FI129</f>
        <v>0</v>
      </c>
      <c r="FJ129" s="2121" t="n">
        <f aca="false">'03.24 по датам'!FJ129</f>
        <v>0</v>
      </c>
      <c r="FK129" s="2121" t="n">
        <f aca="false">'03.24 по датам'!FK129</f>
        <v>0</v>
      </c>
      <c r="FL129" s="2121" t="n">
        <f aca="false">'03.24 по датам'!FL129</f>
        <v>0</v>
      </c>
      <c r="FM129" s="2121" t="n">
        <f aca="false">'03.24 по датам'!FM129</f>
        <v>0</v>
      </c>
      <c r="FN129" s="2122" t="n">
        <f aca="false">'03.24 по датам'!FN129</f>
        <v>0</v>
      </c>
      <c r="FO129" s="2115"/>
      <c r="FP129" s="2116"/>
      <c r="FQ129" s="2117"/>
      <c r="FR129" s="2125" t="n">
        <f aca="false">COUNTIF(FE130:FQ130,"&gt;"&amp;0)</f>
        <v>0</v>
      </c>
      <c r="FS129" s="2126"/>
      <c r="FT129" s="2277"/>
      <c r="FU129" s="2128"/>
      <c r="FV129" s="2128"/>
      <c r="FW129" s="2128"/>
      <c r="FX129" s="2128"/>
      <c r="FY129" s="2128"/>
      <c r="FZ129" s="2128"/>
      <c r="GA129" s="2128"/>
      <c r="GB129" s="2128"/>
      <c r="GC129" s="2128"/>
      <c r="GD129" s="2128"/>
      <c r="GE129" s="2128"/>
      <c r="GF129" s="2128"/>
      <c r="GG129" s="2128"/>
      <c r="GH129" s="2128"/>
      <c r="GI129" s="2128"/>
      <c r="GJ129" s="2128"/>
      <c r="GK129" s="2128"/>
      <c r="GL129" s="2128"/>
      <c r="GM129" s="2128"/>
      <c r="GN129" s="2128"/>
      <c r="GO129" s="2128"/>
      <c r="GP129" s="2128"/>
      <c r="GQ129" s="2128"/>
      <c r="GR129" s="2128"/>
      <c r="GS129" s="2129"/>
      <c r="GT129" s="2130"/>
      <c r="GU129" s="2131"/>
      <c r="GV129" s="2117"/>
      <c r="GW129" s="2132" t="n">
        <f aca="false">SUBTOTAL(9,FT131:GV131)</f>
        <v>0</v>
      </c>
      <c r="GX129" s="2119" t="n">
        <f aca="false">SUBTOTAL(9,FT131:GV131)</f>
        <v>0</v>
      </c>
      <c r="GY129" s="2133"/>
      <c r="GZ129" s="2134" t="n">
        <f aca="false">'03.24 по датам'!GZ129</f>
        <v>0</v>
      </c>
      <c r="HA129" s="2135" t="n">
        <f aca="false">'03.24 по датам'!HA129</f>
        <v>0</v>
      </c>
      <c r="HB129" s="2158"/>
      <c r="HC129" s="2137"/>
      <c r="HD129" s="2261" t="n">
        <f aca="false">'03.24 по датам'!HD129</f>
        <v>0</v>
      </c>
      <c r="HE129" s="2136"/>
      <c r="HF129" s="2139"/>
      <c r="HG129" s="2124"/>
      <c r="HH129" s="2124"/>
      <c r="HI129" s="2141"/>
      <c r="HJ129" s="2128"/>
      <c r="HK129" s="2128"/>
      <c r="HL129" s="2128"/>
      <c r="HM129" s="2128"/>
      <c r="HN129" s="2128"/>
      <c r="HO129" s="2128"/>
      <c r="HP129" s="2128"/>
      <c r="HQ129" s="2128"/>
      <c r="HR129" s="2128"/>
      <c r="HS129" s="2128"/>
      <c r="HT129" s="2128"/>
      <c r="HU129" s="2128"/>
      <c r="HV129" s="2128"/>
      <c r="HW129" s="2128"/>
      <c r="HX129" s="2128"/>
      <c r="HY129" s="2128"/>
      <c r="HZ129" s="2129"/>
      <c r="IA129" s="2130"/>
      <c r="IB129" s="2131"/>
      <c r="IC129" s="2117"/>
      <c r="ID129" s="2118" t="n">
        <f aca="false">SUBTOTAL(9,HG131:IC131)</f>
        <v>0</v>
      </c>
      <c r="IE129" s="2142"/>
      <c r="IF129" s="2143" t="n">
        <f aca="false">'03.24 по датам'!IF129</f>
        <v>0</v>
      </c>
      <c r="IG129" s="2143" t="n">
        <f aca="false">'03.24 по датам'!IG129</f>
        <v>0</v>
      </c>
      <c r="IH129" s="2144" t="n">
        <f aca="false">'03.24 по датам'!IH129</f>
        <v>0</v>
      </c>
      <c r="II129" s="2145"/>
      <c r="IJ129" s="2146"/>
      <c r="IK129" s="2147" t="n">
        <f aca="false">SUBTOTAL(9,IF131:IJ131)</f>
        <v>0</v>
      </c>
      <c r="IL129" s="2148"/>
      <c r="IM129" s="2149" t="n">
        <f aca="false">'03.24 по датам'!IM129</f>
        <v>0</v>
      </c>
      <c r="IN129" s="2150" t="n">
        <f aca="false">'03.24 по датам'!IN129</f>
        <v>0</v>
      </c>
      <c r="IO129" s="2151" t="n">
        <f aca="false">'03.24 по датам'!IO129</f>
        <v>0</v>
      </c>
      <c r="IP129" s="2151" t="n">
        <f aca="false">'03.24 по датам'!IP129</f>
        <v>0</v>
      </c>
      <c r="IQ129" s="2151" t="n">
        <f aca="false">'03.24 по датам'!IQ129</f>
        <v>0</v>
      </c>
      <c r="IR129" s="2151" t="n">
        <f aca="false">'03.24 по датам'!IR129</f>
        <v>0</v>
      </c>
      <c r="IS129" s="2151" t="n">
        <f aca="false">'03.24 по датам'!IS129</f>
        <v>0</v>
      </c>
      <c r="IT129" s="2151" t="n">
        <f aca="false">'03.24 по датам'!IT129</f>
        <v>0</v>
      </c>
      <c r="IU129" s="2151" t="n">
        <f aca="false">'03.24 по датам'!IU129</f>
        <v>0</v>
      </c>
      <c r="IV129" s="2152" t="n">
        <f aca="false">'03.24 по датам'!IV129</f>
        <v>0</v>
      </c>
      <c r="IW129" s="2153"/>
      <c r="IX129" s="2154"/>
      <c r="IY129" s="2155"/>
      <c r="IZ129" s="2118" t="n">
        <f aca="false">SUBTOTAL(3,IM129:IY129)</f>
        <v>10</v>
      </c>
      <c r="JA129" s="2156"/>
      <c r="JB129" s="2157" t="n">
        <f aca="false">'03.24 по датам'!JB129</f>
        <v>0</v>
      </c>
      <c r="JC129" s="2158"/>
      <c r="JD129" s="2159" t="n">
        <f aca="false">'03.24 по датам'!JD129</f>
        <v>0</v>
      </c>
      <c r="JE129" s="2160"/>
      <c r="JF129" s="2161"/>
      <c r="JG129" s="2263" t="n">
        <f aca="false">'03.24 по датам'!JG129</f>
        <v>0</v>
      </c>
      <c r="JH129" s="2263" t="n">
        <f aca="false">'03.24 по датам'!JH129</f>
        <v>0</v>
      </c>
      <c r="JI129" s="2263" t="n">
        <f aca="false">'03.24 по датам'!JI129</f>
        <v>0</v>
      </c>
      <c r="JJ129" s="2293" t="n">
        <f aca="false">'03.24 по датам'!JJ129</f>
        <v>0</v>
      </c>
      <c r="JK129" s="2294"/>
      <c r="JL129" s="2165"/>
      <c r="JM129" s="2107"/>
      <c r="JN129" s="2108"/>
      <c r="JO129" s="2256"/>
      <c r="JP129" s="2166"/>
      <c r="JQ129" s="2167"/>
      <c r="JR129" s="2168"/>
    </row>
    <row r="130" customFormat="false" ht="11.25" hidden="false" customHeight="true" outlineLevel="0" collapsed="false">
      <c r="A130" s="2056"/>
      <c r="B130" s="2169" t="s">
        <v>661</v>
      </c>
      <c r="C130" s="2177" t="n">
        <f aca="false">'03.24 по датам'!C130</f>
        <v>50</v>
      </c>
      <c r="D130" s="2179" t="n">
        <f aca="false">'03.24 по датам'!D130</f>
        <v>0</v>
      </c>
      <c r="E130" s="2179" t="n">
        <f aca="false">'03.24 по датам'!E130</f>
        <v>0</v>
      </c>
      <c r="F130" s="2179" t="n">
        <f aca="false">'03.24 по датам'!F130</f>
        <v>0</v>
      </c>
      <c r="G130" s="2177" t="n">
        <f aca="false">'03.24 по датам'!G130</f>
        <v>0</v>
      </c>
      <c r="H130" s="2177" t="n">
        <f aca="false">'03.24 по датам'!H130</f>
        <v>0</v>
      </c>
      <c r="I130" s="2177" t="n">
        <f aca="false">'03.24 по датам'!I130</f>
        <v>0</v>
      </c>
      <c r="J130" s="2177" t="n">
        <f aca="false">'03.24 по датам'!J130</f>
        <v>0</v>
      </c>
      <c r="K130" s="2177" t="n">
        <f aca="false">'03.24 по датам'!K130</f>
        <v>0</v>
      </c>
      <c r="L130" s="2177" t="n">
        <f aca="false">'03.24 по датам'!L130</f>
        <v>0</v>
      </c>
      <c r="M130" s="2177" t="n">
        <f aca="false">'03.24 по датам'!M130</f>
        <v>0</v>
      </c>
      <c r="N130" s="2177" t="n">
        <f aca="false">'03.24 по датам'!N130</f>
        <v>0</v>
      </c>
      <c r="O130" s="2177" t="n">
        <f aca="false">'03.24 по датам'!O130</f>
        <v>0</v>
      </c>
      <c r="P130" s="2177" t="n">
        <f aca="false">'03.24 по датам'!P130</f>
        <v>0</v>
      </c>
      <c r="Q130" s="2177" t="n">
        <f aca="false">'03.24 по датам'!Q130</f>
        <v>0</v>
      </c>
      <c r="R130" s="2177" t="n">
        <f aca="false">'03.24 по датам'!R130</f>
        <v>0</v>
      </c>
      <c r="S130" s="2177" t="n">
        <f aca="false">'03.24 по датам'!S130</f>
        <v>0</v>
      </c>
      <c r="T130" s="2177" t="n">
        <f aca="false">'03.24 по датам'!T130</f>
        <v>0</v>
      </c>
      <c r="U130" s="2177" t="n">
        <f aca="false">'03.24 по датам'!U130</f>
        <v>0</v>
      </c>
      <c r="V130" s="2177" t="n">
        <f aca="false">'03.24 по датам'!V130</f>
        <v>0</v>
      </c>
      <c r="W130" s="2178" t="n">
        <f aca="false">'03.24 по датам'!W130</f>
        <v>0</v>
      </c>
      <c r="X130" s="2171"/>
      <c r="Y130" s="2172"/>
      <c r="Z130" s="2173"/>
      <c r="AA130" s="2174" t="n">
        <f aca="false">SUBTOTAL(9,C130:Z130)</f>
        <v>50</v>
      </c>
      <c r="AB130" s="2175" t="n">
        <f aca="false">AA130+AB126</f>
        <v>630</v>
      </c>
      <c r="AC130" s="2176" t="n">
        <f aca="false">'03.24 по датам'!AC130</f>
        <v>0</v>
      </c>
      <c r="AD130" s="2176" t="n">
        <f aca="false">'03.24 по датам'!AD130</f>
        <v>0</v>
      </c>
      <c r="AE130" s="2177" t="n">
        <f aca="false">'03.24 по датам'!AE130</f>
        <v>0</v>
      </c>
      <c r="AF130" s="2177" t="n">
        <f aca="false">'03.24 по датам'!AF130</f>
        <v>0</v>
      </c>
      <c r="AG130" s="2177" t="n">
        <f aca="false">'03.24 по датам'!AG130</f>
        <v>0</v>
      </c>
      <c r="AH130" s="2177" t="n">
        <f aca="false">'03.24 по датам'!AH130</f>
        <v>0</v>
      </c>
      <c r="AI130" s="2177" t="n">
        <f aca="false">'03.24 по датам'!AI130</f>
        <v>0</v>
      </c>
      <c r="AJ130" s="2177" t="n">
        <f aca="false">'03.24 по датам'!AJ130</f>
        <v>0</v>
      </c>
      <c r="AK130" s="2177" t="n">
        <f aca="false">'03.24 по датам'!AK130</f>
        <v>0</v>
      </c>
      <c r="AL130" s="2177" t="n">
        <f aca="false">'03.24 по датам'!AL130</f>
        <v>0</v>
      </c>
      <c r="AM130" s="2177" t="n">
        <f aca="false">'03.24 по датам'!AM130</f>
        <v>0</v>
      </c>
      <c r="AN130" s="2177" t="n">
        <f aca="false">'03.24 по датам'!AN130</f>
        <v>0</v>
      </c>
      <c r="AO130" s="2178" t="n">
        <f aca="false">'03.24 по датам'!AO130</f>
        <v>0</v>
      </c>
      <c r="AP130" s="2171"/>
      <c r="AQ130" s="2172"/>
      <c r="AR130" s="2173"/>
      <c r="AS130" s="2174" t="n">
        <f aca="false">SUBTOTAL(9,AC130:AR130)</f>
        <v>0</v>
      </c>
      <c r="AT130" s="2175" t="n">
        <f aca="false">AS130+AT126</f>
        <v>0</v>
      </c>
      <c r="AU130" s="2176" t="n">
        <f aca="false">'03.24 по датам'!AU130</f>
        <v>20</v>
      </c>
      <c r="AV130" s="2176" t="n">
        <f aca="false">'03.24 по датам'!AV130</f>
        <v>20</v>
      </c>
      <c r="AW130" s="2176" t="n">
        <f aca="false">'03.24 по датам'!AW130</f>
        <v>20.4</v>
      </c>
      <c r="AX130" s="2177" t="n">
        <f aca="false">'03.24 по датам'!AX130</f>
        <v>0</v>
      </c>
      <c r="AY130" s="2177" t="n">
        <f aca="false">'03.24 по датам'!AY130</f>
        <v>0</v>
      </c>
      <c r="AZ130" s="2177" t="n">
        <f aca="false">'03.24 по датам'!AZ130</f>
        <v>0</v>
      </c>
      <c r="BA130" s="2177" t="n">
        <f aca="false">'03.24 по датам'!BA130</f>
        <v>0</v>
      </c>
      <c r="BB130" s="2177" t="n">
        <f aca="false">'03.24 по датам'!BB130</f>
        <v>0</v>
      </c>
      <c r="BC130" s="2177" t="n">
        <f aca="false">'03.24 по датам'!BC130</f>
        <v>0</v>
      </c>
      <c r="BD130" s="2177" t="n">
        <f aca="false">'03.24 по датам'!BD130</f>
        <v>0</v>
      </c>
      <c r="BE130" s="2177" t="n">
        <f aca="false">'03.24 по датам'!BE130</f>
        <v>0</v>
      </c>
      <c r="BF130" s="2177" t="n">
        <f aca="false">'03.24 по датам'!BF130</f>
        <v>0</v>
      </c>
      <c r="BG130" s="2177" t="n">
        <f aca="false">'03.24 по датам'!BG130</f>
        <v>0</v>
      </c>
      <c r="BH130" s="2177" t="n">
        <f aca="false">'03.24 по датам'!BH130</f>
        <v>0</v>
      </c>
      <c r="BI130" s="2177" t="n">
        <f aca="false">'03.24 по датам'!BI130</f>
        <v>0</v>
      </c>
      <c r="BJ130" s="2177" t="n">
        <f aca="false">'03.24 по датам'!BJ130</f>
        <v>0</v>
      </c>
      <c r="BK130" s="2177" t="n">
        <f aca="false">'03.24 по датам'!BK130</f>
        <v>0</v>
      </c>
      <c r="BL130" s="2177" t="n">
        <f aca="false">'03.24 по датам'!BL130</f>
        <v>0</v>
      </c>
      <c r="BM130" s="2177" t="n">
        <f aca="false">'03.24 по датам'!BM130</f>
        <v>0</v>
      </c>
      <c r="BN130" s="2177" t="n">
        <f aca="false">'03.24 по датам'!BN130</f>
        <v>0</v>
      </c>
      <c r="BO130" s="2177" t="n">
        <f aca="false">'03.24 по датам'!BO130</f>
        <v>0</v>
      </c>
      <c r="BP130" s="2177" t="n">
        <f aca="false">'03.24 по датам'!BP130</f>
        <v>0</v>
      </c>
      <c r="BQ130" s="2178" t="n">
        <f aca="false">'03.24 по датам'!BQ130</f>
        <v>0</v>
      </c>
      <c r="BR130" s="2171"/>
      <c r="BS130" s="2172"/>
      <c r="BT130" s="2173"/>
      <c r="BU130" s="2174" t="n">
        <f aca="false">SUBTOTAL(9,AU130:BT130)</f>
        <v>60.4</v>
      </c>
      <c r="BV130" s="2175" t="n">
        <f aca="false">BU130+BV126</f>
        <v>461.8</v>
      </c>
      <c r="BW130" s="2180" t="n">
        <f aca="false">'03.24 по датам'!BW130</f>
        <v>0</v>
      </c>
      <c r="BX130" s="2177" t="n">
        <f aca="false">'03.24 по датам'!BX130</f>
        <v>0</v>
      </c>
      <c r="BY130" s="2177" t="n">
        <f aca="false">'03.24 по датам'!BY130</f>
        <v>0</v>
      </c>
      <c r="BZ130" s="2177" t="n">
        <f aca="false">'03.24 по датам'!BZ130</f>
        <v>0</v>
      </c>
      <c r="CA130" s="2177" t="n">
        <f aca="false">'03.24 по датам'!CA130</f>
        <v>0</v>
      </c>
      <c r="CB130" s="2177" t="n">
        <f aca="false">'03.24 по датам'!CB130</f>
        <v>0</v>
      </c>
      <c r="CC130" s="2177" t="n">
        <f aca="false">'03.24 по датам'!CC130</f>
        <v>0</v>
      </c>
      <c r="CD130" s="2177" t="n">
        <f aca="false">'03.24 по датам'!CD130</f>
        <v>0</v>
      </c>
      <c r="CE130" s="2177" t="n">
        <f aca="false">'03.24 по датам'!CE130</f>
        <v>0</v>
      </c>
      <c r="CF130" s="2177" t="n">
        <f aca="false">'03.24 по датам'!CF130</f>
        <v>0</v>
      </c>
      <c r="CG130" s="2177" t="n">
        <f aca="false">'03.24 по датам'!CG130</f>
        <v>0</v>
      </c>
      <c r="CH130" s="2177" t="n">
        <f aca="false">'03.24 по датам'!CH130</f>
        <v>0</v>
      </c>
      <c r="CI130" s="2178" t="n">
        <f aca="false">'03.24 по датам'!CI130</f>
        <v>0</v>
      </c>
      <c r="CJ130" s="2171"/>
      <c r="CK130" s="2172"/>
      <c r="CL130" s="2173"/>
      <c r="CM130" s="2174" t="n">
        <f aca="false">SUBTOTAL(9,BW130:CL130)</f>
        <v>0</v>
      </c>
      <c r="CN130" s="2175" t="n">
        <f aca="false">CM130+CN126</f>
        <v>0</v>
      </c>
      <c r="CO130" s="2175" t="n">
        <f aca="false">AA130+AS130+BU130+CM130</f>
        <v>110.4</v>
      </c>
      <c r="CP130" s="2175" t="n">
        <f aca="false">CO130+CP126</f>
        <v>1091.8</v>
      </c>
      <c r="CQ130" s="2204" t="n">
        <f aca="false">'03.24 по датам'!CQ130</f>
        <v>0</v>
      </c>
      <c r="CR130" s="2204" t="n">
        <f aca="false">'03.24 по датам'!CR130</f>
        <v>0</v>
      </c>
      <c r="CS130" s="2204" t="n">
        <f aca="false">'03.24 по датам'!CS130</f>
        <v>0</v>
      </c>
      <c r="CT130" s="2204" t="n">
        <f aca="false">'03.24 по датам'!CT130</f>
        <v>0</v>
      </c>
      <c r="CU130" s="2204" t="n">
        <f aca="false">'03.24 по датам'!CU130</f>
        <v>0</v>
      </c>
      <c r="CV130" s="2204" t="n">
        <f aca="false">'03.24 по датам'!CV130</f>
        <v>0</v>
      </c>
      <c r="CW130" s="2204" t="n">
        <f aca="false">'03.24 по датам'!CW130</f>
        <v>0</v>
      </c>
      <c r="CX130" s="2204" t="n">
        <f aca="false">'03.24 по датам'!CX130</f>
        <v>0</v>
      </c>
      <c r="CY130" s="2204" t="n">
        <f aca="false">'03.24 по датам'!CY130</f>
        <v>0</v>
      </c>
      <c r="CZ130" s="2204" t="n">
        <f aca="false">'03.24 по датам'!CZ130</f>
        <v>0</v>
      </c>
      <c r="DA130" s="2204" t="n">
        <f aca="false">'03.24 по датам'!DA130</f>
        <v>0</v>
      </c>
      <c r="DB130" s="2204" t="n">
        <f aca="false">'03.24 по датам'!DB130</f>
        <v>0</v>
      </c>
      <c r="DC130" s="2290" t="n">
        <f aca="false">'03.24 по датам'!DC130</f>
        <v>0</v>
      </c>
      <c r="DD130" s="2186"/>
      <c r="DE130" s="2187"/>
      <c r="DF130" s="2267"/>
      <c r="DG130" s="2181" t="n">
        <f aca="false">SUBTOTAL(9,CQ130:DF130)</f>
        <v>0</v>
      </c>
      <c r="DH130" s="2182" t="n">
        <f aca="false">DG130+IF($B126:$B126=2,0,DH126:DH126)</f>
        <v>0</v>
      </c>
      <c r="DI130" s="2180" t="n">
        <f aca="false">'03.24 по датам'!DI130</f>
        <v>0</v>
      </c>
      <c r="DJ130" s="2204" t="n">
        <f aca="false">'03.24 по датам'!DJ130</f>
        <v>0</v>
      </c>
      <c r="DK130" s="2204" t="n">
        <f aca="false">'03.24 по датам'!DK130</f>
        <v>0</v>
      </c>
      <c r="DL130" s="2204" t="n">
        <f aca="false">'03.24 по датам'!DL130</f>
        <v>0</v>
      </c>
      <c r="DM130" s="2204" t="n">
        <f aca="false">'03.24 по датам'!DM130</f>
        <v>0</v>
      </c>
      <c r="DN130" s="2204" t="n">
        <f aca="false">'03.24 по датам'!DN130</f>
        <v>0</v>
      </c>
      <c r="DO130" s="2204" t="n">
        <f aca="false">'03.24 по датам'!DO130</f>
        <v>0</v>
      </c>
      <c r="DP130" s="2204" t="n">
        <f aca="false">'03.24 по датам'!DP130</f>
        <v>0</v>
      </c>
      <c r="DQ130" s="2204" t="n">
        <f aca="false">'03.24 по датам'!DQ130</f>
        <v>0</v>
      </c>
      <c r="DR130" s="2204" t="n">
        <f aca="false">'03.24 по датам'!DR130</f>
        <v>0</v>
      </c>
      <c r="DS130" s="2204" t="n">
        <f aca="false">'03.24 по датам'!DS130</f>
        <v>0</v>
      </c>
      <c r="DT130" s="2204" t="n">
        <f aca="false">'03.24 по датам'!DT130</f>
        <v>0</v>
      </c>
      <c r="DU130" s="2290" t="n">
        <f aca="false">'03.24 по датам'!DU130</f>
        <v>0</v>
      </c>
      <c r="DV130" s="2186"/>
      <c r="DW130" s="2187"/>
      <c r="DX130" s="2267"/>
      <c r="DY130" s="2181" t="n">
        <f aca="false">SUBTOTAL(9,DI130:DX130)</f>
        <v>0</v>
      </c>
      <c r="DZ130" s="2182" t="n">
        <f aca="false">DY130+IF($B126:$B126=2,0,DZ126:DZ126)</f>
        <v>0</v>
      </c>
      <c r="EA130" s="2177" t="n">
        <f aca="false">'03.24 по датам'!EA130</f>
        <v>0</v>
      </c>
      <c r="EB130" s="2177" t="n">
        <f aca="false">'03.24 по датам'!EB130</f>
        <v>0</v>
      </c>
      <c r="EC130" s="2177" t="n">
        <f aca="false">'03.24 по датам'!EC130</f>
        <v>0</v>
      </c>
      <c r="ED130" s="2177" t="n">
        <f aca="false">'03.24 по датам'!ED130</f>
        <v>0</v>
      </c>
      <c r="EE130" s="2177" t="n">
        <f aca="false">'03.24 по датам'!EE130</f>
        <v>0</v>
      </c>
      <c r="EF130" s="2177" t="n">
        <f aca="false">'03.24 по датам'!EF130</f>
        <v>0</v>
      </c>
      <c r="EG130" s="2177" t="n">
        <f aca="false">'03.24 по датам'!EG130</f>
        <v>0</v>
      </c>
      <c r="EH130" s="2177" t="n">
        <f aca="false">'03.24 по датам'!EH130</f>
        <v>0</v>
      </c>
      <c r="EI130" s="2177" t="n">
        <f aca="false">'03.24 по датам'!EI130</f>
        <v>0</v>
      </c>
      <c r="EJ130" s="2177" t="n">
        <f aca="false">'03.24 по датам'!EJ130</f>
        <v>0</v>
      </c>
      <c r="EK130" s="2177" t="n">
        <f aca="false">'03.24 по датам'!EK130</f>
        <v>0</v>
      </c>
      <c r="EL130" s="2177" t="n">
        <f aca="false">'03.24 по датам'!EL130</f>
        <v>0</v>
      </c>
      <c r="EM130" s="2177" t="n">
        <f aca="false">'03.24 по датам'!EM130</f>
        <v>0</v>
      </c>
      <c r="EN130" s="2177" t="n">
        <f aca="false">'03.24 по датам'!EN130</f>
        <v>0</v>
      </c>
      <c r="EO130" s="2177" t="n">
        <f aca="false">'03.24 по датам'!EO130</f>
        <v>0</v>
      </c>
      <c r="EP130" s="2177" t="n">
        <f aca="false">'03.24 по датам'!EP130</f>
        <v>0</v>
      </c>
      <c r="EQ130" s="2177" t="n">
        <f aca="false">'03.24 по датам'!EQ130</f>
        <v>0</v>
      </c>
      <c r="ER130" s="2177" t="n">
        <f aca="false">'03.24 по датам'!ER130</f>
        <v>0</v>
      </c>
      <c r="ES130" s="2177" t="n">
        <f aca="false">'03.24 по датам'!ES130</f>
        <v>0</v>
      </c>
      <c r="ET130" s="2177" t="n">
        <f aca="false">'03.24 по датам'!ET130</f>
        <v>0</v>
      </c>
      <c r="EU130" s="2177" t="n">
        <f aca="false">'03.24 по датам'!EU130</f>
        <v>0</v>
      </c>
      <c r="EV130" s="2177" t="n">
        <f aca="false">'03.24 по датам'!EV130</f>
        <v>0</v>
      </c>
      <c r="EW130" s="2177" t="n">
        <f aca="false">'03.24 по датам'!EW130</f>
        <v>0</v>
      </c>
      <c r="EX130" s="2177" t="n">
        <f aca="false">'03.24 по датам'!EX130</f>
        <v>0</v>
      </c>
      <c r="EY130" s="2178" t="n">
        <f aca="false">'03.24 по датам'!EY130</f>
        <v>0</v>
      </c>
      <c r="EZ130" s="2171"/>
      <c r="FA130" s="2172"/>
      <c r="FB130" s="2173"/>
      <c r="FC130" s="2181" t="n">
        <f aca="false">SUBTOTAL(9,EA130:FB130)</f>
        <v>0</v>
      </c>
      <c r="FD130" s="2182" t="n">
        <f aca="false">FC130+IF($B126:$B126=2,0,FD126:FD126)</f>
        <v>200</v>
      </c>
      <c r="FE130" s="2177" t="n">
        <f aca="false">'03.24 по датам'!FE130</f>
        <v>0</v>
      </c>
      <c r="FF130" s="2177" t="n">
        <f aca="false">'03.24 по датам'!FF130</f>
        <v>0</v>
      </c>
      <c r="FG130" s="2177" t="n">
        <f aca="false">'03.24 по датам'!FG130</f>
        <v>0</v>
      </c>
      <c r="FH130" s="2177" t="n">
        <f aca="false">'03.24 по датам'!FH130</f>
        <v>0</v>
      </c>
      <c r="FI130" s="2177" t="n">
        <f aca="false">'03.24 по датам'!FI130</f>
        <v>0</v>
      </c>
      <c r="FJ130" s="2177" t="n">
        <f aca="false">'03.24 по датам'!FJ130</f>
        <v>0</v>
      </c>
      <c r="FK130" s="2177" t="n">
        <f aca="false">'03.24 по датам'!FK130</f>
        <v>0</v>
      </c>
      <c r="FL130" s="2177" t="n">
        <f aca="false">'03.24 по датам'!FL130</f>
        <v>0</v>
      </c>
      <c r="FM130" s="2177" t="n">
        <f aca="false">'03.24 по датам'!FM130</f>
        <v>0</v>
      </c>
      <c r="FN130" s="2178" t="n">
        <f aca="false">'03.24 по датам'!FN130</f>
        <v>0</v>
      </c>
      <c r="FO130" s="2171"/>
      <c r="FP130" s="2172"/>
      <c r="FQ130" s="2173"/>
      <c r="FR130" s="2181" t="n">
        <f aca="false">SUBTOTAL(9,FE130:FQ130)</f>
        <v>0</v>
      </c>
      <c r="FS130" s="2182" t="n">
        <f aca="false">FR130+IF($B126:$B126=2,0,FS126:FS126)</f>
        <v>0</v>
      </c>
      <c r="FT130" s="2282" t="n">
        <f aca="false">'03.24 по датам'!GX130-'03.24 НГДП по датам'!AW130</f>
        <v>-50</v>
      </c>
      <c r="FU130" s="2184"/>
      <c r="FV130" s="2184"/>
      <c r="FW130" s="2184"/>
      <c r="FX130" s="2184"/>
      <c r="FY130" s="2184"/>
      <c r="FZ130" s="2184"/>
      <c r="GA130" s="2184"/>
      <c r="GB130" s="2184"/>
      <c r="GC130" s="2184"/>
      <c r="GD130" s="2184"/>
      <c r="GE130" s="2184"/>
      <c r="GF130" s="2184"/>
      <c r="GG130" s="2184"/>
      <c r="GH130" s="2184"/>
      <c r="GI130" s="2184"/>
      <c r="GJ130" s="2184"/>
      <c r="GK130" s="2184"/>
      <c r="GL130" s="2184"/>
      <c r="GM130" s="2184"/>
      <c r="GN130" s="2184"/>
      <c r="GO130" s="2184"/>
      <c r="GP130" s="2184"/>
      <c r="GQ130" s="2184"/>
      <c r="GR130" s="2184"/>
      <c r="GS130" s="2185"/>
      <c r="GT130" s="2186"/>
      <c r="GU130" s="2187"/>
      <c r="GV130" s="2173"/>
      <c r="GW130" s="2188" t="n">
        <f aca="false">SUBTOTAL(9,FT130:GV130)</f>
        <v>-50</v>
      </c>
      <c r="GX130" s="2175" t="n">
        <f aca="false">SUBTOTAL(9,FT130:GV130)</f>
        <v>-50</v>
      </c>
      <c r="GY130" s="2174" t="n">
        <f aca="false">GX130+IF($B126:$B126=2,0,GY126:GY126)</f>
        <v>-50</v>
      </c>
      <c r="GZ130" s="2189" t="n">
        <f aca="false">'03.24 по датам'!GZ130</f>
        <v>0</v>
      </c>
      <c r="HA130" s="2190" t="n">
        <f aca="false">'03.24 по датам'!HA130</f>
        <v>0</v>
      </c>
      <c r="HB130" s="2191"/>
      <c r="HC130" s="2192" t="n">
        <f aca="false">SUBTOTAL(9,GZ130:HB130)</f>
        <v>0</v>
      </c>
      <c r="HD130" s="2193" t="n">
        <f aca="false">$HD$14+HD126</f>
        <v>1140.9</v>
      </c>
      <c r="HE130" s="2194"/>
      <c r="HF130" s="2195" t="n">
        <f aca="false">SUM(HD130:HE130)</f>
        <v>1140.9</v>
      </c>
      <c r="HG130" s="2180" t="n">
        <f aca="false">'03.24 по датам'!ID130-'03.24 НГДП по датам'!BF130</f>
        <v>0</v>
      </c>
      <c r="HH130" s="2180"/>
      <c r="HI130" s="2197"/>
      <c r="HJ130" s="2184"/>
      <c r="HK130" s="2184"/>
      <c r="HL130" s="2184"/>
      <c r="HM130" s="2184"/>
      <c r="HN130" s="2184"/>
      <c r="HO130" s="2184"/>
      <c r="HP130" s="2184"/>
      <c r="HQ130" s="2184"/>
      <c r="HR130" s="2184"/>
      <c r="HS130" s="2184"/>
      <c r="HT130" s="2184"/>
      <c r="HU130" s="2184"/>
      <c r="HV130" s="2184"/>
      <c r="HW130" s="2184"/>
      <c r="HX130" s="2184"/>
      <c r="HY130" s="2184"/>
      <c r="HZ130" s="2185"/>
      <c r="IA130" s="2186"/>
      <c r="IB130" s="2187"/>
      <c r="IC130" s="2173"/>
      <c r="ID130" s="2174" t="n">
        <f aca="false">SUBTOTAL(9,HG130:IC130)</f>
        <v>0</v>
      </c>
      <c r="IE130" s="2188" t="n">
        <f aca="false">ID130+IF($B126:$B126=2,0,IE126:IE126)</f>
        <v>150</v>
      </c>
      <c r="IF130" s="2198" t="n">
        <f aca="false">'03.24 по датам'!IF130</f>
        <v>0</v>
      </c>
      <c r="IG130" s="2198" t="n">
        <f aca="false">'03.24 по датам'!IG130</f>
        <v>0</v>
      </c>
      <c r="IH130" s="2199" t="n">
        <f aca="false">'03.24 по датам'!IH130</f>
        <v>0</v>
      </c>
      <c r="II130" s="2200"/>
      <c r="IJ130" s="2201"/>
      <c r="IK130" s="2202" t="n">
        <f aca="false">SUBTOTAL(9,IF130:IJ130)</f>
        <v>0</v>
      </c>
      <c r="IL130" s="2203" t="n">
        <f aca="false">IK130:IK130+IF($B126:$B126=2,0,IL126:IL126)</f>
        <v>0</v>
      </c>
      <c r="IM130" s="2204" t="n">
        <f aca="false">'03.24 по датам'!IM130</f>
        <v>0</v>
      </c>
      <c r="IN130" s="2204" t="n">
        <f aca="false">'03.24 по датам'!IN130</f>
        <v>0</v>
      </c>
      <c r="IO130" s="2177" t="n">
        <f aca="false">'03.24 по датам'!IO130</f>
        <v>0</v>
      </c>
      <c r="IP130" s="2177" t="n">
        <f aca="false">'03.24 по датам'!IP130</f>
        <v>0</v>
      </c>
      <c r="IQ130" s="2177" t="n">
        <f aca="false">'03.24 по датам'!IQ130</f>
        <v>0</v>
      </c>
      <c r="IR130" s="2177" t="n">
        <f aca="false">'03.24 по датам'!IR130</f>
        <v>0</v>
      </c>
      <c r="IS130" s="2177" t="n">
        <f aca="false">'03.24 по датам'!IS130</f>
        <v>0</v>
      </c>
      <c r="IT130" s="2177" t="n">
        <f aca="false">'03.24 по датам'!IT130</f>
        <v>0</v>
      </c>
      <c r="IU130" s="2177" t="n">
        <f aca="false">'03.24 по датам'!IU130</f>
        <v>0</v>
      </c>
      <c r="IV130" s="2178" t="n">
        <f aca="false">'03.24 по датам'!IV130</f>
        <v>0</v>
      </c>
      <c r="IW130" s="2171"/>
      <c r="IX130" s="2172"/>
      <c r="IY130" s="2173"/>
      <c r="IZ130" s="2174" t="n">
        <f aca="false">SUBTOTAL(9,IM130:IY130)</f>
        <v>0</v>
      </c>
      <c r="JA130" s="2175" t="n">
        <f aca="false">IZ130+IF($B126:$B126=2,0,JA126:JA126)</f>
        <v>0</v>
      </c>
      <c r="JB130" s="2205" t="n">
        <f aca="false">'03.24 по датам'!JB130</f>
        <v>0</v>
      </c>
      <c r="JC130" s="2194"/>
      <c r="JD130" s="2268" t="n">
        <f aca="false">'03.24 по датам'!JD130</f>
        <v>0</v>
      </c>
      <c r="JE130" s="2207" t="n">
        <f aca="false">SUBTOTAL(9,JB130:JD130)</f>
        <v>0</v>
      </c>
      <c r="JF130" s="2208" t="n">
        <f aca="false">SUMIF($C$5:JE$5,"Накопленный эффект, т/сут",$C130:JE130)+SUMIF($C$5:JE$5,"Нараст.  по потенциалу",$C130:JE130)-SUMIF($C$5:JE$5,"Нараст. по остановкам",$C130:JE130)-SUMIF($C$5:JE$5,"ИТОГО перевод в ППД",$C130:JE130)-SUMIF($C$5:JE$5,"ИТОГО  нерент, по распоряж.",$C130:JE130)-SUMIF($C$5:JE$5,"ИТОГО ост. дебит от ЗБС, Углуб., ПВЛГ/ПНЛГ",$C130:JE130)</f>
        <v>1091.8</v>
      </c>
      <c r="JG130" s="2269" t="n">
        <f aca="false">'03.24 по датам'!JG130-'03.24 НГДП по датам'!BV130</f>
        <v>0</v>
      </c>
      <c r="JH130" s="2269" t="n">
        <f aca="false">'03.24 по датам'!JH130-'03.24 НГДП по датам'!BW130</f>
        <v>0</v>
      </c>
      <c r="JI130" s="2269" t="n">
        <f aca="false">'03.24 по датам'!JI130-'03.24 НГДП по датам'!BX130</f>
        <v>0</v>
      </c>
      <c r="JJ130" s="2295" t="n">
        <f aca="false">'03.24 по датам'!JJ130-'03.24 НГДП по датам'!BY130</f>
        <v>0</v>
      </c>
      <c r="JK130" s="2296" t="n">
        <f aca="false">'03.24 НГДП по датам'!BZ130</f>
        <v>0</v>
      </c>
      <c r="JL130" s="2202" t="n">
        <f aca="false">SUBTOTAL(9,JG130:JJ130)</f>
        <v>0</v>
      </c>
      <c r="JM130" s="2107"/>
      <c r="JN130" s="2108"/>
      <c r="JO130" s="2256"/>
      <c r="JP130" s="2212" t="n">
        <f aca="false">JP$4:JP$4+SUMIF($C$5:JL$5,"Нараст. по остановкам",$C130:JL130)-SUMIF($C$5:JL$5,"Нараст.  по потенциалу",$C130:JL130)</f>
        <v>820.812</v>
      </c>
      <c r="JQ130" s="2213"/>
      <c r="JR130" s="2214" t="n">
        <f aca="false">'03.24 НГДП по датам'!CB130</f>
        <v>31.893</v>
      </c>
    </row>
    <row r="131" customFormat="false" ht="1.5" hidden="false" customHeight="true" outlineLevel="0" collapsed="false">
      <c r="A131" s="2215"/>
      <c r="B131" s="2215"/>
      <c r="C131" s="2216" t="n">
        <f aca="false">'03.24 по датам'!C131</f>
        <v>0</v>
      </c>
      <c r="D131" s="2216" t="n">
        <f aca="false">'03.24 по датам'!D131</f>
        <v>0</v>
      </c>
      <c r="E131" s="2216" t="n">
        <f aca="false">'03.24 по датам'!E131</f>
        <v>0</v>
      </c>
      <c r="F131" s="2216" t="n">
        <f aca="false">'03.24 по датам'!F131</f>
        <v>0</v>
      </c>
      <c r="G131" s="2217" t="n">
        <f aca="false">'03.24 по датам'!G131</f>
        <v>0</v>
      </c>
      <c r="H131" s="2217" t="n">
        <f aca="false">'03.24 по датам'!H131</f>
        <v>0</v>
      </c>
      <c r="I131" s="2217" t="n">
        <f aca="false">'03.24 по датам'!I131</f>
        <v>0</v>
      </c>
      <c r="J131" s="2217" t="n">
        <f aca="false">'03.24 по датам'!J131</f>
        <v>0</v>
      </c>
      <c r="K131" s="2217" t="n">
        <f aca="false">'03.24 по датам'!K131</f>
        <v>0</v>
      </c>
      <c r="L131" s="2217" t="n">
        <f aca="false">'03.24 по датам'!L131</f>
        <v>0</v>
      </c>
      <c r="M131" s="2217" t="n">
        <f aca="false">'03.24 по датам'!M131</f>
        <v>0</v>
      </c>
      <c r="N131" s="2217" t="n">
        <f aca="false">'03.24 по датам'!N131</f>
        <v>0</v>
      </c>
      <c r="O131" s="2217" t="n">
        <f aca="false">'03.24 по датам'!O131</f>
        <v>0</v>
      </c>
      <c r="P131" s="2217" t="n">
        <f aca="false">'03.24 по датам'!P131</f>
        <v>0</v>
      </c>
      <c r="Q131" s="2217" t="n">
        <f aca="false">'03.24 по датам'!Q131</f>
        <v>0</v>
      </c>
      <c r="R131" s="2217" t="n">
        <f aca="false">'03.24 по датам'!R131</f>
        <v>0</v>
      </c>
      <c r="S131" s="2217" t="n">
        <f aca="false">'03.24 по датам'!S131</f>
        <v>0</v>
      </c>
      <c r="T131" s="2217" t="n">
        <f aca="false">'03.24 по датам'!T131</f>
        <v>0</v>
      </c>
      <c r="U131" s="2217" t="n">
        <f aca="false">'03.24 по датам'!U131</f>
        <v>0</v>
      </c>
      <c r="V131" s="2217" t="n">
        <f aca="false">'03.24 по датам'!V131</f>
        <v>0</v>
      </c>
      <c r="W131" s="2217" t="n">
        <f aca="false">'03.24 по датам'!W131</f>
        <v>0</v>
      </c>
      <c r="X131" s="2218"/>
      <c r="Y131" s="2219"/>
      <c r="Z131" s="2220"/>
      <c r="AA131" s="2221"/>
      <c r="AB131" s="2221"/>
      <c r="AC131" s="2229" t="n">
        <f aca="false">'03.24 по датам'!AC131</f>
        <v>0</v>
      </c>
      <c r="AD131" s="2222" t="n">
        <f aca="false">'03.24 по датам'!AD131</f>
        <v>0</v>
      </c>
      <c r="AE131" s="2217" t="n">
        <f aca="false">'03.24 по датам'!AE131</f>
        <v>0</v>
      </c>
      <c r="AF131" s="2217" t="n">
        <f aca="false">'03.24 по датам'!AF131</f>
        <v>0</v>
      </c>
      <c r="AG131" s="2217" t="n">
        <f aca="false">'03.24 по датам'!AG131</f>
        <v>0</v>
      </c>
      <c r="AH131" s="2217" t="n">
        <f aca="false">'03.24 по датам'!AH131</f>
        <v>0</v>
      </c>
      <c r="AI131" s="2217" t="n">
        <f aca="false">'03.24 по датам'!AI131</f>
        <v>0</v>
      </c>
      <c r="AJ131" s="2217" t="n">
        <f aca="false">'03.24 по датам'!AJ131</f>
        <v>0</v>
      </c>
      <c r="AK131" s="2217" t="n">
        <f aca="false">'03.24 по датам'!AK131</f>
        <v>0</v>
      </c>
      <c r="AL131" s="2217" t="n">
        <f aca="false">'03.24 по датам'!AL131</f>
        <v>0</v>
      </c>
      <c r="AM131" s="2217" t="n">
        <f aca="false">'03.24 по датам'!AM131</f>
        <v>0</v>
      </c>
      <c r="AN131" s="2217" t="n">
        <f aca="false">'03.24 по датам'!AN131</f>
        <v>0</v>
      </c>
      <c r="AO131" s="2217" t="n">
        <f aca="false">'03.24 по датам'!AO131</f>
        <v>0</v>
      </c>
      <c r="AP131" s="2218"/>
      <c r="AQ131" s="2219"/>
      <c r="AR131" s="2220"/>
      <c r="AS131" s="2221"/>
      <c r="AT131" s="2221"/>
      <c r="AU131" s="2216" t="n">
        <f aca="false">'03.24 по датам'!AU131</f>
        <v>0</v>
      </c>
      <c r="AV131" s="2216" t="n">
        <f aca="false">'03.24 по датам'!AV131</f>
        <v>0</v>
      </c>
      <c r="AW131" s="2223" t="n">
        <f aca="false">'03.24 по датам'!AW131</f>
        <v>0</v>
      </c>
      <c r="AX131" s="2217" t="n">
        <f aca="false">'03.24 по датам'!AX131</f>
        <v>0</v>
      </c>
      <c r="AY131" s="2217" t="n">
        <f aca="false">'03.24 по датам'!AY131</f>
        <v>0</v>
      </c>
      <c r="AZ131" s="2217" t="n">
        <f aca="false">'03.24 по датам'!AZ131</f>
        <v>0</v>
      </c>
      <c r="BA131" s="2217" t="n">
        <f aca="false">'03.24 по датам'!BA131</f>
        <v>0</v>
      </c>
      <c r="BB131" s="2217" t="n">
        <f aca="false">'03.24 по датам'!BB131</f>
        <v>0</v>
      </c>
      <c r="BC131" s="2217" t="n">
        <f aca="false">'03.24 по датам'!BC131</f>
        <v>0</v>
      </c>
      <c r="BD131" s="2217" t="n">
        <f aca="false">'03.24 по датам'!BD131</f>
        <v>0</v>
      </c>
      <c r="BE131" s="2217" t="n">
        <f aca="false">'03.24 по датам'!BE131</f>
        <v>0</v>
      </c>
      <c r="BF131" s="2217" t="n">
        <f aca="false">'03.24 по датам'!BF131</f>
        <v>0</v>
      </c>
      <c r="BG131" s="2217" t="n">
        <f aca="false">'03.24 по датам'!BG131</f>
        <v>0</v>
      </c>
      <c r="BH131" s="2217" t="n">
        <f aca="false">'03.24 по датам'!BH131</f>
        <v>0</v>
      </c>
      <c r="BI131" s="2217" t="n">
        <f aca="false">'03.24 по датам'!BI131</f>
        <v>0</v>
      </c>
      <c r="BJ131" s="2217" t="n">
        <f aca="false">'03.24 по датам'!BJ131</f>
        <v>0</v>
      </c>
      <c r="BK131" s="2217" t="n">
        <f aca="false">'03.24 по датам'!BK131</f>
        <v>0</v>
      </c>
      <c r="BL131" s="2217" t="n">
        <f aca="false">'03.24 по датам'!BL131</f>
        <v>0</v>
      </c>
      <c r="BM131" s="2217" t="n">
        <f aca="false">'03.24 по датам'!BM131</f>
        <v>0</v>
      </c>
      <c r="BN131" s="2217" t="n">
        <f aca="false">'03.24 по датам'!BN131</f>
        <v>0</v>
      </c>
      <c r="BO131" s="2217" t="n">
        <f aca="false">'03.24 по датам'!BO131</f>
        <v>0</v>
      </c>
      <c r="BP131" s="2217" t="n">
        <f aca="false">'03.24 по датам'!BP131</f>
        <v>0</v>
      </c>
      <c r="BQ131" s="2217" t="n">
        <f aca="false">'03.24 по датам'!BQ131</f>
        <v>0</v>
      </c>
      <c r="BR131" s="2218"/>
      <c r="BS131" s="2219"/>
      <c r="BT131" s="2220"/>
      <c r="BU131" s="2221"/>
      <c r="BV131" s="2221"/>
      <c r="BW131" s="2222" t="n">
        <f aca="false">'03.24 по датам'!BW131</f>
        <v>0</v>
      </c>
      <c r="BX131" s="2217" t="n">
        <f aca="false">'03.24 по датам'!BX131</f>
        <v>0</v>
      </c>
      <c r="BY131" s="2217" t="n">
        <f aca="false">'03.24 по датам'!BY131</f>
        <v>0</v>
      </c>
      <c r="BZ131" s="2217" t="n">
        <f aca="false">'03.24 по датам'!BZ131</f>
        <v>0</v>
      </c>
      <c r="CA131" s="2217" t="n">
        <f aca="false">'03.24 по датам'!CA131</f>
        <v>0</v>
      </c>
      <c r="CB131" s="2217" t="n">
        <f aca="false">'03.24 по датам'!CB131</f>
        <v>0</v>
      </c>
      <c r="CC131" s="2217" t="n">
        <f aca="false">'03.24 по датам'!CC131</f>
        <v>0</v>
      </c>
      <c r="CD131" s="2217" t="n">
        <f aca="false">'03.24 по датам'!CD131</f>
        <v>0</v>
      </c>
      <c r="CE131" s="2217" t="n">
        <f aca="false">'03.24 по датам'!CE131</f>
        <v>0</v>
      </c>
      <c r="CF131" s="2217" t="n">
        <f aca="false">'03.24 по датам'!CF131</f>
        <v>0</v>
      </c>
      <c r="CG131" s="2217" t="n">
        <f aca="false">'03.24 по датам'!CG131</f>
        <v>0</v>
      </c>
      <c r="CH131" s="2217" t="n">
        <f aca="false">'03.24 по датам'!CH131</f>
        <v>0</v>
      </c>
      <c r="CI131" s="2217" t="n">
        <f aca="false">'03.24 по датам'!CI131</f>
        <v>0</v>
      </c>
      <c r="CJ131" s="2218"/>
      <c r="CK131" s="2219"/>
      <c r="CL131" s="2220"/>
      <c r="CM131" s="2221"/>
      <c r="CN131" s="2221"/>
      <c r="CO131" s="2221"/>
      <c r="CP131" s="2221"/>
      <c r="CQ131" s="2217" t="n">
        <f aca="false">'03.24 по датам'!CQ131</f>
        <v>0</v>
      </c>
      <c r="CR131" s="2217" t="n">
        <f aca="false">'03.24 по датам'!CR131</f>
        <v>0</v>
      </c>
      <c r="CS131" s="2217" t="n">
        <f aca="false">'03.24 по датам'!CS131</f>
        <v>0</v>
      </c>
      <c r="CT131" s="2217" t="n">
        <f aca="false">'03.24 по датам'!CT131</f>
        <v>0</v>
      </c>
      <c r="CU131" s="2217" t="n">
        <f aca="false">'03.24 по датам'!CU131</f>
        <v>0</v>
      </c>
      <c r="CV131" s="2217" t="n">
        <f aca="false">'03.24 по датам'!CV131</f>
        <v>0</v>
      </c>
      <c r="CW131" s="2217" t="n">
        <f aca="false">'03.24 по датам'!CW131</f>
        <v>0</v>
      </c>
      <c r="CX131" s="2217" t="n">
        <f aca="false">'03.24 по датам'!CX131</f>
        <v>0</v>
      </c>
      <c r="CY131" s="2217" t="n">
        <f aca="false">'03.24 по датам'!CY131</f>
        <v>0</v>
      </c>
      <c r="CZ131" s="2217" t="n">
        <f aca="false">'03.24 по датам'!CZ131</f>
        <v>0</v>
      </c>
      <c r="DA131" s="2217" t="n">
        <f aca="false">'03.24 по датам'!DA131</f>
        <v>0</v>
      </c>
      <c r="DB131" s="2217" t="n">
        <f aca="false">'03.24 по датам'!DB131</f>
        <v>0</v>
      </c>
      <c r="DC131" s="2217" t="n">
        <f aca="false">'03.24 по датам'!DC131</f>
        <v>0</v>
      </c>
      <c r="DD131" s="2218"/>
      <c r="DE131" s="2219"/>
      <c r="DF131" s="2220"/>
      <c r="DG131" s="2221"/>
      <c r="DH131" s="2221"/>
      <c r="DI131" s="2285" t="n">
        <f aca="false">'03.24 по датам'!DI131</f>
        <v>0</v>
      </c>
      <c r="DJ131" s="2217" t="n">
        <f aca="false">'03.24 по датам'!DJ131</f>
        <v>0</v>
      </c>
      <c r="DK131" s="2217" t="n">
        <f aca="false">'03.24 по датам'!DK131</f>
        <v>0</v>
      </c>
      <c r="DL131" s="2217" t="n">
        <f aca="false">'03.24 по датам'!DL131</f>
        <v>0</v>
      </c>
      <c r="DM131" s="2217" t="n">
        <f aca="false">'03.24 по датам'!DM131</f>
        <v>0</v>
      </c>
      <c r="DN131" s="2217" t="n">
        <f aca="false">'03.24 по датам'!DN131</f>
        <v>0</v>
      </c>
      <c r="DO131" s="2217" t="n">
        <f aca="false">'03.24 по датам'!DO131</f>
        <v>0</v>
      </c>
      <c r="DP131" s="2217" t="n">
        <f aca="false">'03.24 по датам'!DP131</f>
        <v>0</v>
      </c>
      <c r="DQ131" s="2217" t="n">
        <f aca="false">'03.24 по датам'!DQ131</f>
        <v>0</v>
      </c>
      <c r="DR131" s="2217" t="n">
        <f aca="false">'03.24 по датам'!DR131</f>
        <v>0</v>
      </c>
      <c r="DS131" s="2217" t="n">
        <f aca="false">'03.24 по датам'!DS131</f>
        <v>0</v>
      </c>
      <c r="DT131" s="2217" t="n">
        <f aca="false">'03.24 по датам'!DT131</f>
        <v>0</v>
      </c>
      <c r="DU131" s="2217" t="n">
        <f aca="false">'03.24 по датам'!DU131</f>
        <v>0</v>
      </c>
      <c r="DV131" s="2218"/>
      <c r="DW131" s="2219"/>
      <c r="DX131" s="2220"/>
      <c r="DY131" s="2221"/>
      <c r="DZ131" s="2221"/>
      <c r="EA131" s="2217" t="n">
        <f aca="false">'03.24 по датам'!EA131</f>
        <v>0</v>
      </c>
      <c r="EB131" s="2217" t="n">
        <f aca="false">'03.24 по датам'!EB131</f>
        <v>0</v>
      </c>
      <c r="EC131" s="2217" t="n">
        <f aca="false">'03.24 по датам'!EC131</f>
        <v>0</v>
      </c>
      <c r="ED131" s="2217" t="n">
        <f aca="false">'03.24 по датам'!ED131</f>
        <v>0</v>
      </c>
      <c r="EE131" s="2217" t="n">
        <f aca="false">'03.24 по датам'!EE131</f>
        <v>0</v>
      </c>
      <c r="EF131" s="2217" t="n">
        <f aca="false">'03.24 по датам'!EF131</f>
        <v>0</v>
      </c>
      <c r="EG131" s="2217" t="n">
        <f aca="false">'03.24 по датам'!EG131</f>
        <v>0</v>
      </c>
      <c r="EH131" s="2217" t="n">
        <f aca="false">'03.24 по датам'!EH131</f>
        <v>0</v>
      </c>
      <c r="EI131" s="2217" t="n">
        <f aca="false">'03.24 по датам'!EI131</f>
        <v>0</v>
      </c>
      <c r="EJ131" s="2217" t="n">
        <f aca="false">'03.24 по датам'!EJ131</f>
        <v>0</v>
      </c>
      <c r="EK131" s="2217" t="n">
        <f aca="false">'03.24 по датам'!EK131</f>
        <v>0</v>
      </c>
      <c r="EL131" s="2217" t="n">
        <f aca="false">'03.24 по датам'!EL131</f>
        <v>0</v>
      </c>
      <c r="EM131" s="2217" t="n">
        <f aca="false">'03.24 по датам'!EM131</f>
        <v>0</v>
      </c>
      <c r="EN131" s="2217" t="n">
        <f aca="false">'03.24 по датам'!EN131</f>
        <v>0</v>
      </c>
      <c r="EO131" s="2217" t="n">
        <f aca="false">'03.24 по датам'!EO131</f>
        <v>0</v>
      </c>
      <c r="EP131" s="2217" t="n">
        <f aca="false">'03.24 по датам'!EP131</f>
        <v>0</v>
      </c>
      <c r="EQ131" s="2217" t="n">
        <f aca="false">'03.24 по датам'!EQ131</f>
        <v>0</v>
      </c>
      <c r="ER131" s="2217" t="n">
        <f aca="false">'03.24 по датам'!ER131</f>
        <v>0</v>
      </c>
      <c r="ES131" s="2217" t="n">
        <f aca="false">'03.24 по датам'!ES131</f>
        <v>0</v>
      </c>
      <c r="ET131" s="2217" t="n">
        <f aca="false">'03.24 по датам'!ET131</f>
        <v>0</v>
      </c>
      <c r="EU131" s="2217" t="n">
        <f aca="false">'03.24 по датам'!EU131</f>
        <v>0</v>
      </c>
      <c r="EV131" s="2217" t="n">
        <f aca="false">'03.24 по датам'!EV131</f>
        <v>0</v>
      </c>
      <c r="EW131" s="2217" t="n">
        <f aca="false">'03.24 по датам'!EW131</f>
        <v>0</v>
      </c>
      <c r="EX131" s="2217" t="n">
        <f aca="false">'03.24 по датам'!EX131</f>
        <v>0</v>
      </c>
      <c r="EY131" s="2217" t="n">
        <f aca="false">'03.24 по датам'!EY131</f>
        <v>0</v>
      </c>
      <c r="EZ131" s="2218"/>
      <c r="FA131" s="2219"/>
      <c r="FB131" s="2220"/>
      <c r="FC131" s="2221"/>
      <c r="FD131" s="2221"/>
      <c r="FE131" s="2217" t="n">
        <f aca="false">'03.24 по датам'!FE131</f>
        <v>0</v>
      </c>
      <c r="FF131" s="2217" t="n">
        <f aca="false">'03.24 по датам'!FF131</f>
        <v>0</v>
      </c>
      <c r="FG131" s="2217" t="n">
        <f aca="false">'03.24 по датам'!FG131</f>
        <v>0</v>
      </c>
      <c r="FH131" s="2217" t="n">
        <f aca="false">'03.24 по датам'!FH131</f>
        <v>0</v>
      </c>
      <c r="FI131" s="2217" t="n">
        <f aca="false">'03.24 по датам'!FI131</f>
        <v>0</v>
      </c>
      <c r="FJ131" s="2217" t="n">
        <f aca="false">'03.24 по датам'!FJ131</f>
        <v>0</v>
      </c>
      <c r="FK131" s="2217" t="n">
        <f aca="false">'03.24 по датам'!FK131</f>
        <v>0</v>
      </c>
      <c r="FL131" s="2217" t="n">
        <f aca="false">'03.24 по датам'!FL131</f>
        <v>0</v>
      </c>
      <c r="FM131" s="2217" t="n">
        <f aca="false">'03.24 по датам'!FM131</f>
        <v>0</v>
      </c>
      <c r="FN131" s="2217" t="n">
        <f aca="false">'03.24 по датам'!FN131</f>
        <v>0</v>
      </c>
      <c r="FO131" s="2218"/>
      <c r="FP131" s="2219"/>
      <c r="FQ131" s="2220"/>
      <c r="FR131" s="2221"/>
      <c r="FS131" s="2221"/>
      <c r="FT131" s="2225"/>
      <c r="FU131" s="2225"/>
      <c r="FV131" s="2314"/>
      <c r="FW131" s="2225"/>
      <c r="FX131" s="2225"/>
      <c r="FY131" s="2225"/>
      <c r="FZ131" s="2225"/>
      <c r="GA131" s="2225"/>
      <c r="GB131" s="2225"/>
      <c r="GC131" s="2225"/>
      <c r="GD131" s="2225"/>
      <c r="GE131" s="2225"/>
      <c r="GF131" s="2225"/>
      <c r="GG131" s="2225"/>
      <c r="GH131" s="2225"/>
      <c r="GI131" s="2225"/>
      <c r="GJ131" s="2225"/>
      <c r="GK131" s="2225"/>
      <c r="GL131" s="2225"/>
      <c r="GM131" s="2225"/>
      <c r="GN131" s="2225"/>
      <c r="GO131" s="2225"/>
      <c r="GP131" s="2225"/>
      <c r="GQ131" s="2225"/>
      <c r="GR131" s="2225"/>
      <c r="GS131" s="2225"/>
      <c r="GT131" s="2218"/>
      <c r="GU131" s="2219"/>
      <c r="GV131" s="2220"/>
      <c r="GW131" s="2221"/>
      <c r="GX131" s="2221"/>
      <c r="GY131" s="2221"/>
      <c r="GZ131" s="2217" t="n">
        <f aca="false">'03.24 по датам'!GZ131</f>
        <v>0</v>
      </c>
      <c r="HA131" s="2217" t="n">
        <f aca="false">'03.24 по датам'!HA131</f>
        <v>0</v>
      </c>
      <c r="HB131" s="2226"/>
      <c r="HC131" s="2221"/>
      <c r="HD131" s="2227" t="n">
        <f aca="false">'03.24 по датам'!HD131</f>
        <v>0</v>
      </c>
      <c r="HE131" s="2226"/>
      <c r="HF131" s="2228"/>
      <c r="HG131" s="2229"/>
      <c r="HH131" s="2180"/>
      <c r="HI131" s="2230"/>
      <c r="HJ131" s="2225"/>
      <c r="HK131" s="2225"/>
      <c r="HL131" s="2225"/>
      <c r="HM131" s="2225"/>
      <c r="HN131" s="2225"/>
      <c r="HO131" s="2225"/>
      <c r="HP131" s="2225"/>
      <c r="HQ131" s="2225"/>
      <c r="HR131" s="2225"/>
      <c r="HS131" s="2225"/>
      <c r="HT131" s="2225"/>
      <c r="HU131" s="2225"/>
      <c r="HV131" s="2225"/>
      <c r="HW131" s="2225"/>
      <c r="HX131" s="2225"/>
      <c r="HY131" s="2225"/>
      <c r="HZ131" s="2225"/>
      <c r="IA131" s="2218"/>
      <c r="IB131" s="2219"/>
      <c r="IC131" s="2220"/>
      <c r="ID131" s="2221"/>
      <c r="IE131" s="2221"/>
      <c r="IF131" s="2231" t="n">
        <f aca="false">'03.24 по датам'!IF131</f>
        <v>0</v>
      </c>
      <c r="IG131" s="2231" t="n">
        <f aca="false">'03.24 по датам'!IG131</f>
        <v>0</v>
      </c>
      <c r="IH131" s="2231" t="n">
        <f aca="false">'03.24 по датам'!IH131</f>
        <v>0</v>
      </c>
      <c r="II131" s="2232"/>
      <c r="IJ131" s="2233"/>
      <c r="IK131" s="1302"/>
      <c r="IL131" s="1302"/>
      <c r="IM131" s="2234" t="n">
        <f aca="false">'03.24 по датам'!IM131</f>
        <v>0</v>
      </c>
      <c r="IN131" s="2234" t="n">
        <f aca="false">'03.24 по датам'!IN131</f>
        <v>0</v>
      </c>
      <c r="IO131" s="2217" t="n">
        <f aca="false">'03.24 по датам'!IO131</f>
        <v>0</v>
      </c>
      <c r="IP131" s="2217" t="n">
        <f aca="false">'03.24 по датам'!IP131</f>
        <v>0</v>
      </c>
      <c r="IQ131" s="2217" t="n">
        <f aca="false">'03.24 по датам'!IQ131</f>
        <v>0</v>
      </c>
      <c r="IR131" s="2217" t="n">
        <f aca="false">'03.24 по датам'!IR131</f>
        <v>0</v>
      </c>
      <c r="IS131" s="2217" t="n">
        <f aca="false">'03.24 по датам'!IS131</f>
        <v>0</v>
      </c>
      <c r="IT131" s="2217" t="n">
        <f aca="false">'03.24 по датам'!IT131</f>
        <v>0</v>
      </c>
      <c r="IU131" s="2217" t="n">
        <f aca="false">'03.24 по датам'!IU131</f>
        <v>0</v>
      </c>
      <c r="IV131" s="2217" t="n">
        <f aca="false">'03.24 по датам'!IV131</f>
        <v>0</v>
      </c>
      <c r="IW131" s="2218"/>
      <c r="IX131" s="2219"/>
      <c r="IY131" s="2220"/>
      <c r="IZ131" s="2221"/>
      <c r="JA131" s="2221"/>
      <c r="JB131" s="2217" t="n">
        <f aca="false">'03.24 по датам'!JB131</f>
        <v>0</v>
      </c>
      <c r="JC131" s="2226"/>
      <c r="JD131" s="2217" t="n">
        <f aca="false">'03.24 по датам'!JD131</f>
        <v>0</v>
      </c>
      <c r="JE131" s="2221"/>
      <c r="JF131" s="2221"/>
      <c r="JG131" s="2231" t="n">
        <f aca="false">'03.24 по датам'!JG131</f>
        <v>0</v>
      </c>
      <c r="JH131" s="2231" t="n">
        <f aca="false">'03.24 по датам'!JH131</f>
        <v>0</v>
      </c>
      <c r="JI131" s="2231" t="n">
        <f aca="false">'03.24 по датам'!JI131</f>
        <v>0</v>
      </c>
      <c r="JJ131" s="2231" t="n">
        <f aca="false">'03.24 по датам'!JJ131</f>
        <v>0</v>
      </c>
      <c r="JK131" s="2270"/>
      <c r="JL131" s="1302"/>
      <c r="JM131" s="2236"/>
      <c r="JN131" s="2236"/>
      <c r="JO131" s="2237"/>
      <c r="JP131" s="2236"/>
      <c r="JQ131" s="2236"/>
      <c r="JR131" s="2237"/>
    </row>
    <row r="132" customFormat="false" ht="11.25" hidden="false" customHeight="true" outlineLevel="0" collapsed="false">
      <c r="A132" s="2056" t="n">
        <f aca="false">A128+1</f>
        <v>45382</v>
      </c>
      <c r="B132" s="2057" t="s">
        <v>662</v>
      </c>
      <c r="C132" s="2067" t="str">
        <f aca="false">'03.24 по датам'!C132</f>
        <v>Пограничное</v>
      </c>
      <c r="D132" s="2067" t="str">
        <f aca="false">'03.24 по датам'!D132</f>
        <v>Новогоднее</v>
      </c>
      <c r="E132" s="2067" t="str">
        <f aca="false">'03.24 по датам'!E132</f>
        <v>Новогоднее</v>
      </c>
      <c r="F132" s="2067" t="n">
        <f aca="false">'03.24 по датам'!F132</f>
        <v>0</v>
      </c>
      <c r="G132" s="2065" t="n">
        <f aca="false">'03.24 по датам'!G132</f>
        <v>0</v>
      </c>
      <c r="H132" s="2065" t="n">
        <f aca="false">'03.24 по датам'!H132</f>
        <v>0</v>
      </c>
      <c r="I132" s="2067" t="n">
        <f aca="false">'03.24 по датам'!I132</f>
        <v>0</v>
      </c>
      <c r="J132" s="2067" t="n">
        <f aca="false">'03.24 по датам'!J132</f>
        <v>0</v>
      </c>
      <c r="K132" s="2058" t="n">
        <f aca="false">'03.24 по датам'!K132</f>
        <v>0</v>
      </c>
      <c r="L132" s="2065" t="n">
        <f aca="false">'03.24 по датам'!L132</f>
        <v>0</v>
      </c>
      <c r="M132" s="2065" t="n">
        <f aca="false">'03.24 по датам'!M132</f>
        <v>0</v>
      </c>
      <c r="N132" s="2065" t="n">
        <f aca="false">'03.24 по датам'!N132</f>
        <v>0</v>
      </c>
      <c r="O132" s="2065" t="n">
        <f aca="false">'03.24 по датам'!O132</f>
        <v>0</v>
      </c>
      <c r="P132" s="2065" t="n">
        <f aca="false">'03.24 по датам'!P132</f>
        <v>0</v>
      </c>
      <c r="Q132" s="2065" t="n">
        <f aca="false">'03.24 по датам'!Q132</f>
        <v>0</v>
      </c>
      <c r="R132" s="2065" t="n">
        <f aca="false">'03.24 по датам'!R132</f>
        <v>0</v>
      </c>
      <c r="S132" s="2065" t="n">
        <f aca="false">'03.24 по датам'!S132</f>
        <v>0</v>
      </c>
      <c r="T132" s="2065" t="n">
        <f aca="false">'03.24 по датам'!T132</f>
        <v>0</v>
      </c>
      <c r="U132" s="2065" t="n">
        <f aca="false">'03.24 по датам'!U132</f>
        <v>0</v>
      </c>
      <c r="V132" s="2065" t="n">
        <f aca="false">'03.24 по датам'!V132</f>
        <v>0</v>
      </c>
      <c r="W132" s="2066" t="n">
        <f aca="false">'03.24 по датам'!W132</f>
        <v>0</v>
      </c>
      <c r="X132" s="2238"/>
      <c r="Y132" s="2239"/>
      <c r="Z132" s="2240"/>
      <c r="AA132" s="2062"/>
      <c r="AB132" s="2063"/>
      <c r="AC132" s="2064" t="n">
        <f aca="false">'03.24 по датам'!AC132</f>
        <v>0</v>
      </c>
      <c r="AD132" s="2064" t="n">
        <f aca="false">'03.24 по датам'!AD132</f>
        <v>0</v>
      </c>
      <c r="AE132" s="2065" t="n">
        <f aca="false">'03.24 по датам'!AE132</f>
        <v>0</v>
      </c>
      <c r="AF132" s="2065" t="n">
        <f aca="false">'03.24 по датам'!AF132</f>
        <v>0</v>
      </c>
      <c r="AG132" s="2065" t="n">
        <f aca="false">'03.24 по датам'!AG132</f>
        <v>0</v>
      </c>
      <c r="AH132" s="2065" t="n">
        <f aca="false">'03.24 по датам'!AH132</f>
        <v>0</v>
      </c>
      <c r="AI132" s="2065" t="n">
        <f aca="false">'03.24 по датам'!AI132</f>
        <v>0</v>
      </c>
      <c r="AJ132" s="2065" t="n">
        <f aca="false">'03.24 по датам'!AJ132</f>
        <v>0</v>
      </c>
      <c r="AK132" s="2065" t="n">
        <f aca="false">'03.24 по датам'!AK132</f>
        <v>0</v>
      </c>
      <c r="AL132" s="2065" t="n">
        <f aca="false">'03.24 по датам'!AL132</f>
        <v>0</v>
      </c>
      <c r="AM132" s="2065" t="n">
        <f aca="false">'03.24 по датам'!AM132</f>
        <v>0</v>
      </c>
      <c r="AN132" s="2065" t="n">
        <f aca="false">'03.24 по датам'!AN132</f>
        <v>0</v>
      </c>
      <c r="AO132" s="2066" t="n">
        <f aca="false">'03.24 по датам'!AO132</f>
        <v>0</v>
      </c>
      <c r="AP132" s="2238"/>
      <c r="AQ132" s="2239"/>
      <c r="AR132" s="2240"/>
      <c r="AS132" s="2062"/>
      <c r="AT132" s="2063"/>
      <c r="AU132" s="2064" t="n">
        <f aca="false">'03.24 по датам'!AU132</f>
        <v>0</v>
      </c>
      <c r="AV132" s="2064" t="n">
        <f aca="false">'03.24 по датам'!AV132</f>
        <v>0</v>
      </c>
      <c r="AW132" s="2064" t="n">
        <f aca="false">'03.24 по датам'!AW132</f>
        <v>0</v>
      </c>
      <c r="AX132" s="2065" t="n">
        <f aca="false">'03.24 по датам'!AX132</f>
        <v>0</v>
      </c>
      <c r="AY132" s="2065" t="n">
        <f aca="false">'03.24 по датам'!AY132</f>
        <v>0</v>
      </c>
      <c r="AZ132" s="2065" t="n">
        <f aca="false">'03.24 по датам'!AZ132</f>
        <v>0</v>
      </c>
      <c r="BA132" s="2065" t="n">
        <f aca="false">'03.24 по датам'!BA132</f>
        <v>0</v>
      </c>
      <c r="BB132" s="2065" t="n">
        <f aca="false">'03.24 по датам'!BB132</f>
        <v>0</v>
      </c>
      <c r="BC132" s="2065" t="n">
        <f aca="false">'03.24 по датам'!BC132</f>
        <v>0</v>
      </c>
      <c r="BD132" s="2065" t="n">
        <f aca="false">'03.24 по датам'!BD132</f>
        <v>0</v>
      </c>
      <c r="BE132" s="2065" t="n">
        <f aca="false">'03.24 по датам'!BE132</f>
        <v>0</v>
      </c>
      <c r="BF132" s="2065" t="n">
        <f aca="false">'03.24 по датам'!BF132</f>
        <v>0</v>
      </c>
      <c r="BG132" s="2065" t="n">
        <f aca="false">'03.24 по датам'!BG132</f>
        <v>0</v>
      </c>
      <c r="BH132" s="2065" t="n">
        <f aca="false">'03.24 по датам'!BH132</f>
        <v>0</v>
      </c>
      <c r="BI132" s="2065" t="n">
        <f aca="false">'03.24 по датам'!BI132</f>
        <v>0</v>
      </c>
      <c r="BJ132" s="2065" t="n">
        <f aca="false">'03.24 по датам'!BJ132</f>
        <v>0</v>
      </c>
      <c r="BK132" s="2065" t="n">
        <f aca="false">'03.24 по датам'!BK132</f>
        <v>0</v>
      </c>
      <c r="BL132" s="2065" t="n">
        <f aca="false">'03.24 по датам'!BL132</f>
        <v>0</v>
      </c>
      <c r="BM132" s="2065" t="n">
        <f aca="false">'03.24 по датам'!BM132</f>
        <v>0</v>
      </c>
      <c r="BN132" s="2065" t="n">
        <f aca="false">'03.24 по датам'!BN132</f>
        <v>0</v>
      </c>
      <c r="BO132" s="2065" t="n">
        <f aca="false">'03.24 по датам'!BO132</f>
        <v>0</v>
      </c>
      <c r="BP132" s="2065" t="n">
        <f aca="false">'03.24 по датам'!BP132</f>
        <v>0</v>
      </c>
      <c r="BQ132" s="2066" t="n">
        <f aca="false">'03.24 по датам'!BQ132</f>
        <v>0</v>
      </c>
      <c r="BR132" s="2238"/>
      <c r="BS132" s="2239"/>
      <c r="BT132" s="2240"/>
      <c r="BU132" s="2062"/>
      <c r="BV132" s="2063"/>
      <c r="BW132" s="2068" t="n">
        <f aca="false">'03.24 по датам'!BW132</f>
        <v>0</v>
      </c>
      <c r="BX132" s="2065" t="n">
        <f aca="false">'03.24 по датам'!BX132</f>
        <v>0</v>
      </c>
      <c r="BY132" s="2065" t="n">
        <f aca="false">'03.24 по датам'!BY132</f>
        <v>0</v>
      </c>
      <c r="BZ132" s="2065" t="n">
        <f aca="false">'03.24 по датам'!BZ132</f>
        <v>0</v>
      </c>
      <c r="CA132" s="2065" t="n">
        <f aca="false">'03.24 по датам'!CA132</f>
        <v>0</v>
      </c>
      <c r="CB132" s="2065" t="n">
        <f aca="false">'03.24 по датам'!CB132</f>
        <v>0</v>
      </c>
      <c r="CC132" s="2065" t="n">
        <f aca="false">'03.24 по датам'!CC132</f>
        <v>0</v>
      </c>
      <c r="CD132" s="2065" t="n">
        <f aca="false">'03.24 по датам'!CD132</f>
        <v>0</v>
      </c>
      <c r="CE132" s="2065" t="n">
        <f aca="false">'03.24 по датам'!CE132</f>
        <v>0</v>
      </c>
      <c r="CF132" s="2065" t="n">
        <f aca="false">'03.24 по датам'!CF132</f>
        <v>0</v>
      </c>
      <c r="CG132" s="2065" t="n">
        <f aca="false">'03.24 по датам'!CG132</f>
        <v>0</v>
      </c>
      <c r="CH132" s="2065" t="n">
        <f aca="false">'03.24 по датам'!CH132</f>
        <v>0</v>
      </c>
      <c r="CI132" s="2066" t="n">
        <f aca="false">'03.24 по датам'!CI132</f>
        <v>0</v>
      </c>
      <c r="CJ132" s="2238"/>
      <c r="CK132" s="2239"/>
      <c r="CL132" s="2240"/>
      <c r="CM132" s="2062"/>
      <c r="CN132" s="2063"/>
      <c r="CO132" s="2063"/>
      <c r="CP132" s="2063"/>
      <c r="CQ132" s="2092" t="n">
        <f aca="false">'03.24 по датам'!CQ132</f>
        <v>0</v>
      </c>
      <c r="CR132" s="2092" t="n">
        <f aca="false">'03.24 по датам'!CR132</f>
        <v>0</v>
      </c>
      <c r="CS132" s="2092" t="n">
        <f aca="false">'03.24 по датам'!CS132</f>
        <v>0</v>
      </c>
      <c r="CT132" s="2092" t="n">
        <f aca="false">'03.24 по датам'!CT132</f>
        <v>0</v>
      </c>
      <c r="CU132" s="2092" t="n">
        <f aca="false">'03.24 по датам'!CU132</f>
        <v>0</v>
      </c>
      <c r="CV132" s="2092" t="n">
        <f aca="false">'03.24 по датам'!CV132</f>
        <v>0</v>
      </c>
      <c r="CW132" s="2092" t="n">
        <f aca="false">'03.24 по датам'!CW132</f>
        <v>0</v>
      </c>
      <c r="CX132" s="2092" t="n">
        <f aca="false">'03.24 по датам'!CX132</f>
        <v>0</v>
      </c>
      <c r="CY132" s="2092" t="n">
        <f aca="false">'03.24 по датам'!CY132</f>
        <v>0</v>
      </c>
      <c r="CZ132" s="2092" t="n">
        <f aca="false">'03.24 по датам'!CZ132</f>
        <v>0</v>
      </c>
      <c r="DA132" s="2092" t="n">
        <f aca="false">'03.24 по датам'!DA132</f>
        <v>0</v>
      </c>
      <c r="DB132" s="2092" t="n">
        <f aca="false">'03.24 по датам'!DB132</f>
        <v>0</v>
      </c>
      <c r="DC132" s="2287" t="n">
        <f aca="false">'03.24 по датам'!DC132</f>
        <v>0</v>
      </c>
      <c r="DD132" s="2242"/>
      <c r="DE132" s="2243"/>
      <c r="DF132" s="2248"/>
      <c r="DG132" s="2069"/>
      <c r="DH132" s="2070"/>
      <c r="DI132" s="2068" t="n">
        <f aca="false">'03.24 по датам'!DI132</f>
        <v>0</v>
      </c>
      <c r="DJ132" s="2092" t="n">
        <f aca="false">'03.24 по датам'!DJ132</f>
        <v>0</v>
      </c>
      <c r="DK132" s="2092" t="n">
        <f aca="false">'03.24 по датам'!DK132</f>
        <v>0</v>
      </c>
      <c r="DL132" s="2092" t="n">
        <f aca="false">'03.24 по датам'!DL132</f>
        <v>0</v>
      </c>
      <c r="DM132" s="2092" t="n">
        <f aca="false">'03.24 по датам'!DM132</f>
        <v>0</v>
      </c>
      <c r="DN132" s="2092" t="n">
        <f aca="false">'03.24 по датам'!DN132</f>
        <v>0</v>
      </c>
      <c r="DO132" s="2092" t="n">
        <f aca="false">'03.24 по датам'!DO132</f>
        <v>0</v>
      </c>
      <c r="DP132" s="2092" t="n">
        <f aca="false">'03.24 по датам'!DP132</f>
        <v>0</v>
      </c>
      <c r="DQ132" s="2092" t="n">
        <f aca="false">'03.24 по датам'!DQ132</f>
        <v>0</v>
      </c>
      <c r="DR132" s="2092" t="n">
        <f aca="false">'03.24 по датам'!DR132</f>
        <v>0</v>
      </c>
      <c r="DS132" s="2092" t="n">
        <f aca="false">'03.24 по датам'!DS132</f>
        <v>0</v>
      </c>
      <c r="DT132" s="2092" t="n">
        <f aca="false">'03.24 по датам'!DT132</f>
        <v>0</v>
      </c>
      <c r="DU132" s="2287" t="n">
        <f aca="false">'03.24 по датам'!DU132</f>
        <v>0</v>
      </c>
      <c r="DV132" s="2242"/>
      <c r="DW132" s="2243"/>
      <c r="DX132" s="2248"/>
      <c r="DY132" s="2069"/>
      <c r="DZ132" s="2070"/>
      <c r="EA132" s="2065" t="n">
        <f aca="false">'03.24 по датам'!EA132</f>
        <v>0</v>
      </c>
      <c r="EB132" s="2065" t="n">
        <f aca="false">'03.24 по датам'!EB132</f>
        <v>0</v>
      </c>
      <c r="EC132" s="2065" t="n">
        <f aca="false">'03.24 по датам'!EC132</f>
        <v>0</v>
      </c>
      <c r="ED132" s="2065" t="n">
        <f aca="false">'03.24 по датам'!ED132</f>
        <v>0</v>
      </c>
      <c r="EE132" s="2065" t="n">
        <f aca="false">'03.24 по датам'!EE132</f>
        <v>0</v>
      </c>
      <c r="EF132" s="2065" t="n">
        <f aca="false">'03.24 по датам'!EF132</f>
        <v>0</v>
      </c>
      <c r="EG132" s="2065" t="n">
        <f aca="false">'03.24 по датам'!EG132</f>
        <v>0</v>
      </c>
      <c r="EH132" s="2065" t="n">
        <f aca="false">'03.24 по датам'!EH132</f>
        <v>0</v>
      </c>
      <c r="EI132" s="2065" t="n">
        <f aca="false">'03.24 по датам'!EI132</f>
        <v>0</v>
      </c>
      <c r="EJ132" s="2065" t="n">
        <f aca="false">'03.24 по датам'!EJ132</f>
        <v>0</v>
      </c>
      <c r="EK132" s="2065" t="n">
        <f aca="false">'03.24 по датам'!EK132</f>
        <v>0</v>
      </c>
      <c r="EL132" s="2065" t="n">
        <f aca="false">'03.24 по датам'!EL132</f>
        <v>0</v>
      </c>
      <c r="EM132" s="2065" t="n">
        <f aca="false">'03.24 по датам'!EM132</f>
        <v>0</v>
      </c>
      <c r="EN132" s="2065" t="n">
        <f aca="false">'03.24 по датам'!EN132</f>
        <v>0</v>
      </c>
      <c r="EO132" s="2065" t="n">
        <f aca="false">'03.24 по датам'!EO132</f>
        <v>0</v>
      </c>
      <c r="EP132" s="2065" t="n">
        <f aca="false">'03.24 по датам'!EP132</f>
        <v>0</v>
      </c>
      <c r="EQ132" s="2065" t="n">
        <f aca="false">'03.24 по датам'!EQ132</f>
        <v>0</v>
      </c>
      <c r="ER132" s="2065" t="n">
        <f aca="false">'03.24 по датам'!ER132</f>
        <v>0</v>
      </c>
      <c r="ES132" s="2065" t="n">
        <f aca="false">'03.24 по датам'!ES132</f>
        <v>0</v>
      </c>
      <c r="ET132" s="2065" t="n">
        <f aca="false">'03.24 по датам'!ET132</f>
        <v>0</v>
      </c>
      <c r="EU132" s="2065" t="n">
        <f aca="false">'03.24 по датам'!EU132</f>
        <v>0</v>
      </c>
      <c r="EV132" s="2065" t="n">
        <f aca="false">'03.24 по датам'!EV132</f>
        <v>0</v>
      </c>
      <c r="EW132" s="2065" t="n">
        <f aca="false">'03.24 по датам'!EW132</f>
        <v>0</v>
      </c>
      <c r="EX132" s="2065" t="n">
        <f aca="false">'03.24 по датам'!EX132</f>
        <v>0</v>
      </c>
      <c r="EY132" s="2066" t="n">
        <f aca="false">'03.24 по датам'!EY132</f>
        <v>0</v>
      </c>
      <c r="EZ132" s="2238"/>
      <c r="FA132" s="2239"/>
      <c r="FB132" s="2240"/>
      <c r="FC132" s="2069"/>
      <c r="FD132" s="2070"/>
      <c r="FE132" s="2065" t="n">
        <f aca="false">'03.24 по датам'!FE132</f>
        <v>0</v>
      </c>
      <c r="FF132" s="2065" t="n">
        <f aca="false">'03.24 по датам'!FF132</f>
        <v>0</v>
      </c>
      <c r="FG132" s="2065" t="n">
        <f aca="false">'03.24 по датам'!FG132</f>
        <v>0</v>
      </c>
      <c r="FH132" s="2065" t="n">
        <f aca="false">'03.24 по датам'!FH132</f>
        <v>0</v>
      </c>
      <c r="FI132" s="2065" t="n">
        <f aca="false">'03.24 по датам'!FI132</f>
        <v>0</v>
      </c>
      <c r="FJ132" s="2065" t="n">
        <f aca="false">'03.24 по датам'!FJ132</f>
        <v>0</v>
      </c>
      <c r="FK132" s="2065" t="n">
        <f aca="false">'03.24 по датам'!FK132</f>
        <v>0</v>
      </c>
      <c r="FL132" s="2065" t="n">
        <f aca="false">'03.24 по датам'!FL132</f>
        <v>0</v>
      </c>
      <c r="FM132" s="2065" t="n">
        <f aca="false">'03.24 по датам'!FM132</f>
        <v>0</v>
      </c>
      <c r="FN132" s="2066" t="n">
        <f aca="false">'03.24 по датам'!FN132</f>
        <v>0</v>
      </c>
      <c r="FO132" s="2238"/>
      <c r="FP132" s="2239"/>
      <c r="FQ132" s="2240"/>
      <c r="FR132" s="2069"/>
      <c r="FS132" s="2070"/>
      <c r="FT132" s="2271"/>
      <c r="FU132" s="2072"/>
      <c r="FV132" s="2072"/>
      <c r="FW132" s="2072"/>
      <c r="FX132" s="2072"/>
      <c r="FY132" s="2072"/>
      <c r="FZ132" s="2072"/>
      <c r="GA132" s="2072"/>
      <c r="GB132" s="2072"/>
      <c r="GC132" s="2072"/>
      <c r="GD132" s="2072"/>
      <c r="GE132" s="2072"/>
      <c r="GF132" s="2072"/>
      <c r="GG132" s="2072"/>
      <c r="GH132" s="2072"/>
      <c r="GI132" s="2072"/>
      <c r="GJ132" s="2072"/>
      <c r="GK132" s="2072"/>
      <c r="GL132" s="2072"/>
      <c r="GM132" s="2072"/>
      <c r="GN132" s="2072"/>
      <c r="GO132" s="2072"/>
      <c r="GP132" s="2072"/>
      <c r="GQ132" s="2072"/>
      <c r="GR132" s="2072"/>
      <c r="GS132" s="2073"/>
      <c r="GT132" s="2242"/>
      <c r="GU132" s="2243"/>
      <c r="GV132" s="2240"/>
      <c r="GW132" s="2076"/>
      <c r="GX132" s="2063"/>
      <c r="GY132" s="2062"/>
      <c r="GZ132" s="2077" t="n">
        <f aca="false">'03.24 по датам'!GZ132</f>
        <v>0</v>
      </c>
      <c r="HA132" s="2078" t="n">
        <f aca="false">'03.24 по датам'!HA132</f>
        <v>0</v>
      </c>
      <c r="HB132" s="2245"/>
      <c r="HC132" s="2080"/>
      <c r="HD132" s="2247" t="n">
        <f aca="false">'03.24 по датам'!HD132</f>
        <v>0</v>
      </c>
      <c r="HE132" s="2272"/>
      <c r="HF132" s="2082"/>
      <c r="HG132" s="2068"/>
      <c r="HH132" s="2068"/>
      <c r="HI132" s="2084"/>
      <c r="HJ132" s="2072"/>
      <c r="HK132" s="2072"/>
      <c r="HL132" s="2072"/>
      <c r="HM132" s="2072"/>
      <c r="HN132" s="2072"/>
      <c r="HO132" s="2072"/>
      <c r="HP132" s="2072"/>
      <c r="HQ132" s="2072"/>
      <c r="HR132" s="2072"/>
      <c r="HS132" s="2072"/>
      <c r="HT132" s="2072"/>
      <c r="HU132" s="2072"/>
      <c r="HV132" s="2072"/>
      <c r="HW132" s="2072"/>
      <c r="HX132" s="2072"/>
      <c r="HY132" s="2072"/>
      <c r="HZ132" s="2073"/>
      <c r="IA132" s="2242"/>
      <c r="IB132" s="2243"/>
      <c r="IC132" s="2240"/>
      <c r="ID132" s="2062"/>
      <c r="IE132" s="2076"/>
      <c r="IF132" s="2085" t="n">
        <f aca="false">'03.24 по датам'!IF132</f>
        <v>0</v>
      </c>
      <c r="IG132" s="2085" t="n">
        <f aca="false">'03.24 по датам'!IG132</f>
        <v>0</v>
      </c>
      <c r="IH132" s="2086" t="n">
        <f aca="false">'03.24 по датам'!IH132</f>
        <v>0</v>
      </c>
      <c r="II132" s="2249"/>
      <c r="IJ132" s="2250"/>
      <c r="IK132" s="2089"/>
      <c r="IL132" s="2090"/>
      <c r="IM132" s="2091" t="n">
        <f aca="false">'03.24 по датам'!IM132</f>
        <v>0</v>
      </c>
      <c r="IN132" s="2092" t="n">
        <f aca="false">'03.24 по датам'!IN132</f>
        <v>0</v>
      </c>
      <c r="IO132" s="2093" t="n">
        <f aca="false">'03.24 по датам'!IO132</f>
        <v>0</v>
      </c>
      <c r="IP132" s="2093" t="n">
        <f aca="false">'03.24 по датам'!IP132</f>
        <v>0</v>
      </c>
      <c r="IQ132" s="2093" t="n">
        <f aca="false">'03.24 по датам'!IQ132</f>
        <v>0</v>
      </c>
      <c r="IR132" s="2093" t="n">
        <f aca="false">'03.24 по датам'!IR132</f>
        <v>0</v>
      </c>
      <c r="IS132" s="2093" t="n">
        <f aca="false">'03.24 по датам'!IS132</f>
        <v>0</v>
      </c>
      <c r="IT132" s="2093" t="n">
        <f aca="false">'03.24 по датам'!IT132</f>
        <v>0</v>
      </c>
      <c r="IU132" s="2093" t="n">
        <f aca="false">'03.24 по датам'!IU132</f>
        <v>0</v>
      </c>
      <c r="IV132" s="2094" t="n">
        <f aca="false">'03.24 по датам'!IV132</f>
        <v>0</v>
      </c>
      <c r="IW132" s="2251"/>
      <c r="IX132" s="2252"/>
      <c r="IY132" s="2253"/>
      <c r="IZ132" s="2062"/>
      <c r="JA132" s="2063"/>
      <c r="JB132" s="2098" t="n">
        <f aca="false">'03.24 по датам'!JB132</f>
        <v>0</v>
      </c>
      <c r="JC132" s="2245"/>
      <c r="JD132" s="2100" t="n">
        <f aca="false">'03.24 по датам'!JD132</f>
        <v>0</v>
      </c>
      <c r="JE132" s="2101"/>
      <c r="JF132" s="2102"/>
      <c r="JG132" s="2254" t="n">
        <f aca="false">'03.24 по датам'!JG132</f>
        <v>0</v>
      </c>
      <c r="JH132" s="2254" t="n">
        <f aca="false">'03.24 по датам'!JH132</f>
        <v>0</v>
      </c>
      <c r="JI132" s="2103" t="n">
        <f aca="false">'03.24 по датам'!JI132</f>
        <v>0</v>
      </c>
      <c r="JJ132" s="2291" t="n">
        <f aca="false">'03.24 по датам'!JJ132</f>
        <v>0</v>
      </c>
      <c r="JK132" s="2292"/>
      <c r="JL132" s="2106"/>
      <c r="JM132" s="2107" t="e">
        <f aca="false">JM$4:JM$4+SUMIF($C$5:JL$5,"Нараст. баланс",$C134:JL134)+SUMIF($C$7:JH$7,"Итого (с ВНР)",$C134:JH134)-SUMIF($C$5:JL$5,"Геол. снижение,  т/сут",$C134:JL134)-SUMIF(JJ$7:JL$7,"Итого",JJ134:JL134)-SUMIF($C$7:JL$7,"Итого (с ВСП)",$C134:JL134)</f>
        <v>#VALUE!</v>
      </c>
      <c r="JN132" s="2108"/>
      <c r="JO132" s="2256" t="e">
        <f aca="false">'03.24 НГДП по датам'!CA132:CA134</f>
        <v>#VALUE!</v>
      </c>
      <c r="JP132" s="2110"/>
      <c r="JQ132" s="2111"/>
      <c r="JR132" s="2257"/>
    </row>
    <row r="133" customFormat="false" ht="11.25" hidden="false" customHeight="true" outlineLevel="0" collapsed="false">
      <c r="A133" s="2056"/>
      <c r="B133" s="2113" t="s">
        <v>663</v>
      </c>
      <c r="C133" s="2123" t="n">
        <f aca="false">'03.24 по датам'!C133</f>
        <v>32</v>
      </c>
      <c r="D133" s="2123" t="n">
        <f aca="false">'03.24 по датам'!D133</f>
        <v>6636</v>
      </c>
      <c r="E133" s="2123" t="n">
        <f aca="false">'03.24 по датам'!E133</f>
        <v>626</v>
      </c>
      <c r="F133" s="2123" t="n">
        <f aca="false">'03.24 по датам'!F133</f>
        <v>0</v>
      </c>
      <c r="G133" s="2121" t="n">
        <f aca="false">'03.24 по датам'!G133</f>
        <v>0</v>
      </c>
      <c r="H133" s="2121" t="n">
        <f aca="false">'03.24 по датам'!H133</f>
        <v>0</v>
      </c>
      <c r="I133" s="2123" t="n">
        <f aca="false">'03.24 по датам'!I133</f>
        <v>0</v>
      </c>
      <c r="J133" s="2123" t="n">
        <f aca="false">'03.24 по датам'!J133</f>
        <v>0</v>
      </c>
      <c r="K133" s="2114" t="n">
        <f aca="false">'03.24 по датам'!K133</f>
        <v>0</v>
      </c>
      <c r="L133" s="2121" t="n">
        <f aca="false">'03.24 по датам'!L133</f>
        <v>0</v>
      </c>
      <c r="M133" s="2121" t="n">
        <f aca="false">'03.24 по датам'!M133</f>
        <v>0</v>
      </c>
      <c r="N133" s="2121" t="n">
        <f aca="false">'03.24 по датам'!N133</f>
        <v>0</v>
      </c>
      <c r="O133" s="2121" t="n">
        <f aca="false">'03.24 по датам'!O133</f>
        <v>0</v>
      </c>
      <c r="P133" s="2121" t="n">
        <f aca="false">'03.24 по датам'!P133</f>
        <v>0</v>
      </c>
      <c r="Q133" s="2121" t="n">
        <f aca="false">'03.24 по датам'!Q133</f>
        <v>0</v>
      </c>
      <c r="R133" s="2121" t="n">
        <f aca="false">'03.24 по датам'!R133</f>
        <v>0</v>
      </c>
      <c r="S133" s="2121" t="n">
        <f aca="false">'03.24 по датам'!S133</f>
        <v>0</v>
      </c>
      <c r="T133" s="2121" t="n">
        <f aca="false">'03.24 по датам'!T133</f>
        <v>0</v>
      </c>
      <c r="U133" s="2121" t="n">
        <f aca="false">'03.24 по датам'!U133</f>
        <v>0</v>
      </c>
      <c r="V133" s="2121" t="n">
        <f aca="false">'03.24 по датам'!V133</f>
        <v>0</v>
      </c>
      <c r="W133" s="2122" t="n">
        <f aca="false">'03.24 по датам'!W133</f>
        <v>0</v>
      </c>
      <c r="X133" s="2115"/>
      <c r="Y133" s="2116"/>
      <c r="Z133" s="2117"/>
      <c r="AA133" s="2118" t="n">
        <f aca="false">COUNTIF(C133:Z133,"&gt;"&amp;0)</f>
        <v>3</v>
      </c>
      <c r="AB133" s="2119"/>
      <c r="AC133" s="2120" t="n">
        <f aca="false">'03.24 по датам'!AC133</f>
        <v>0</v>
      </c>
      <c r="AD133" s="2120" t="n">
        <f aca="false">'03.24 по датам'!AD133</f>
        <v>0</v>
      </c>
      <c r="AE133" s="2121" t="n">
        <f aca="false">'03.24 по датам'!AE133</f>
        <v>0</v>
      </c>
      <c r="AF133" s="2121" t="n">
        <f aca="false">'03.24 по датам'!AF133</f>
        <v>0</v>
      </c>
      <c r="AG133" s="2121" t="n">
        <f aca="false">'03.24 по датам'!AG133</f>
        <v>0</v>
      </c>
      <c r="AH133" s="2121" t="n">
        <f aca="false">'03.24 по датам'!AH133</f>
        <v>0</v>
      </c>
      <c r="AI133" s="2121" t="n">
        <f aca="false">'03.24 по датам'!AI133</f>
        <v>0</v>
      </c>
      <c r="AJ133" s="2121" t="n">
        <f aca="false">'03.24 по датам'!AJ133</f>
        <v>0</v>
      </c>
      <c r="AK133" s="2121" t="n">
        <f aca="false">'03.24 по датам'!AK133</f>
        <v>0</v>
      </c>
      <c r="AL133" s="2121" t="n">
        <f aca="false">'03.24 по датам'!AL133</f>
        <v>0</v>
      </c>
      <c r="AM133" s="2121" t="n">
        <f aca="false">'03.24 по датам'!AM133</f>
        <v>0</v>
      </c>
      <c r="AN133" s="2121" t="n">
        <f aca="false">'03.24 по датам'!AN133</f>
        <v>0</v>
      </c>
      <c r="AO133" s="2122" t="n">
        <f aca="false">'03.24 по датам'!AO133</f>
        <v>0</v>
      </c>
      <c r="AP133" s="2115"/>
      <c r="AQ133" s="2116"/>
      <c r="AR133" s="2117"/>
      <c r="AS133" s="2118" t="n">
        <f aca="false">COUNTIF(AC134:AR134,"&gt;"&amp;0)</f>
        <v>0</v>
      </c>
      <c r="AT133" s="2119"/>
      <c r="AU133" s="2120" t="n">
        <f aca="false">'03.24 по датам'!AU133</f>
        <v>0</v>
      </c>
      <c r="AV133" s="2120" t="n">
        <f aca="false">'03.24 по датам'!AV133</f>
        <v>0</v>
      </c>
      <c r="AW133" s="2120" t="n">
        <f aca="false">'03.24 по датам'!AW133</f>
        <v>0</v>
      </c>
      <c r="AX133" s="2121" t="n">
        <f aca="false">'03.24 по датам'!AX133</f>
        <v>0</v>
      </c>
      <c r="AY133" s="2121" t="n">
        <f aca="false">'03.24 по датам'!AY133</f>
        <v>0</v>
      </c>
      <c r="AZ133" s="2121" t="n">
        <f aca="false">'03.24 по датам'!AZ133</f>
        <v>0</v>
      </c>
      <c r="BA133" s="2121" t="n">
        <f aca="false">'03.24 по датам'!BA133</f>
        <v>0</v>
      </c>
      <c r="BB133" s="2121" t="n">
        <f aca="false">'03.24 по датам'!BB133</f>
        <v>0</v>
      </c>
      <c r="BC133" s="2121" t="n">
        <f aca="false">'03.24 по датам'!BC133</f>
        <v>0</v>
      </c>
      <c r="BD133" s="2121" t="n">
        <f aca="false">'03.24 по датам'!BD133</f>
        <v>0</v>
      </c>
      <c r="BE133" s="2121" t="n">
        <f aca="false">'03.24 по датам'!BE133</f>
        <v>0</v>
      </c>
      <c r="BF133" s="2121" t="n">
        <f aca="false">'03.24 по датам'!BF133</f>
        <v>0</v>
      </c>
      <c r="BG133" s="2121" t="n">
        <f aca="false">'03.24 по датам'!BG133</f>
        <v>0</v>
      </c>
      <c r="BH133" s="2121" t="n">
        <f aca="false">'03.24 по датам'!BH133</f>
        <v>0</v>
      </c>
      <c r="BI133" s="2121" t="n">
        <f aca="false">'03.24 по датам'!BI133</f>
        <v>0</v>
      </c>
      <c r="BJ133" s="2121" t="n">
        <f aca="false">'03.24 по датам'!BJ133</f>
        <v>0</v>
      </c>
      <c r="BK133" s="2121" t="n">
        <f aca="false">'03.24 по датам'!BK133</f>
        <v>0</v>
      </c>
      <c r="BL133" s="2121" t="n">
        <f aca="false">'03.24 по датам'!BL133</f>
        <v>0</v>
      </c>
      <c r="BM133" s="2121" t="n">
        <f aca="false">'03.24 по датам'!BM133</f>
        <v>0</v>
      </c>
      <c r="BN133" s="2121" t="n">
        <f aca="false">'03.24 по датам'!BN133</f>
        <v>0</v>
      </c>
      <c r="BO133" s="2121" t="n">
        <f aca="false">'03.24 по датам'!BO133</f>
        <v>0</v>
      </c>
      <c r="BP133" s="2121" t="n">
        <f aca="false">'03.24 по датам'!BP133</f>
        <v>0</v>
      </c>
      <c r="BQ133" s="2122" t="n">
        <f aca="false">'03.24 по датам'!BQ133</f>
        <v>0</v>
      </c>
      <c r="BR133" s="2115"/>
      <c r="BS133" s="2116"/>
      <c r="BT133" s="2117"/>
      <c r="BU133" s="2118" t="n">
        <f aca="false">COUNTIF(AU134:BT134,"&gt;"&amp;0)</f>
        <v>0</v>
      </c>
      <c r="BV133" s="2119"/>
      <c r="BW133" s="2124" t="n">
        <f aca="false">'03.24 по датам'!BW133</f>
        <v>0</v>
      </c>
      <c r="BX133" s="2121" t="n">
        <f aca="false">'03.24 по датам'!BX133</f>
        <v>0</v>
      </c>
      <c r="BY133" s="2121" t="n">
        <f aca="false">'03.24 по датам'!BY133</f>
        <v>0</v>
      </c>
      <c r="BZ133" s="2121" t="n">
        <f aca="false">'03.24 по датам'!BZ133</f>
        <v>0</v>
      </c>
      <c r="CA133" s="2121" t="n">
        <f aca="false">'03.24 по датам'!CA133</f>
        <v>0</v>
      </c>
      <c r="CB133" s="2121" t="n">
        <f aca="false">'03.24 по датам'!CB133</f>
        <v>0</v>
      </c>
      <c r="CC133" s="2121" t="n">
        <f aca="false">'03.24 по датам'!CC133</f>
        <v>0</v>
      </c>
      <c r="CD133" s="2121" t="n">
        <f aca="false">'03.24 по датам'!CD133</f>
        <v>0</v>
      </c>
      <c r="CE133" s="2121" t="n">
        <f aca="false">'03.24 по датам'!CE133</f>
        <v>0</v>
      </c>
      <c r="CF133" s="2121" t="n">
        <f aca="false">'03.24 по датам'!CF133</f>
        <v>0</v>
      </c>
      <c r="CG133" s="2121" t="n">
        <f aca="false">'03.24 по датам'!CG133</f>
        <v>0</v>
      </c>
      <c r="CH133" s="2121" t="n">
        <f aca="false">'03.24 по датам'!CH133</f>
        <v>0</v>
      </c>
      <c r="CI133" s="2122" t="n">
        <f aca="false">'03.24 по датам'!CI133</f>
        <v>0</v>
      </c>
      <c r="CJ133" s="2115"/>
      <c r="CK133" s="2116"/>
      <c r="CL133" s="2117"/>
      <c r="CM133" s="2118" t="n">
        <f aca="false">COUNTIF(BW134:CL134,"&gt;"&amp;0)</f>
        <v>0</v>
      </c>
      <c r="CN133" s="2119"/>
      <c r="CO133" s="2119" t="n">
        <f aca="false">AA133+AS133+BU133+CM133</f>
        <v>3</v>
      </c>
      <c r="CP133" s="2119"/>
      <c r="CQ133" s="2150" t="n">
        <f aca="false">'03.24 по датам'!CQ133</f>
        <v>0</v>
      </c>
      <c r="CR133" s="2150" t="n">
        <f aca="false">'03.24 по датам'!CR133</f>
        <v>0</v>
      </c>
      <c r="CS133" s="2150" t="n">
        <f aca="false">'03.24 по датам'!CS133</f>
        <v>0</v>
      </c>
      <c r="CT133" s="2150" t="n">
        <f aca="false">'03.24 по датам'!CT133</f>
        <v>0</v>
      </c>
      <c r="CU133" s="2150" t="n">
        <f aca="false">'03.24 по датам'!CU133</f>
        <v>0</v>
      </c>
      <c r="CV133" s="2150" t="n">
        <f aca="false">'03.24 по датам'!CV133</f>
        <v>0</v>
      </c>
      <c r="CW133" s="2150" t="n">
        <f aca="false">'03.24 по датам'!CW133</f>
        <v>0</v>
      </c>
      <c r="CX133" s="2150" t="n">
        <f aca="false">'03.24 по датам'!CX133</f>
        <v>0</v>
      </c>
      <c r="CY133" s="2150" t="n">
        <f aca="false">'03.24 по датам'!CY133</f>
        <v>0</v>
      </c>
      <c r="CZ133" s="2150" t="n">
        <f aca="false">'03.24 по датам'!CZ133</f>
        <v>0</v>
      </c>
      <c r="DA133" s="2150" t="n">
        <f aca="false">'03.24 по датам'!DA133</f>
        <v>0</v>
      </c>
      <c r="DB133" s="2150" t="n">
        <f aca="false">'03.24 по датам'!DB133</f>
        <v>0</v>
      </c>
      <c r="DC133" s="2289" t="n">
        <f aca="false">'03.24 по датам'!DC133</f>
        <v>0</v>
      </c>
      <c r="DD133" s="2130"/>
      <c r="DE133" s="2131"/>
      <c r="DF133" s="2262"/>
      <c r="DG133" s="2125" t="n">
        <f aca="false">SUBTOTAL(9,CQ135:DF135)</f>
        <v>0</v>
      </c>
      <c r="DH133" s="2126"/>
      <c r="DI133" s="2124" t="n">
        <f aca="false">'03.24 по датам'!DI133</f>
        <v>0</v>
      </c>
      <c r="DJ133" s="2150" t="n">
        <f aca="false">'03.24 по датам'!DJ133</f>
        <v>0</v>
      </c>
      <c r="DK133" s="2150" t="n">
        <f aca="false">'03.24 по датам'!DK133</f>
        <v>0</v>
      </c>
      <c r="DL133" s="2150" t="n">
        <f aca="false">'03.24 по датам'!DL133</f>
        <v>0</v>
      </c>
      <c r="DM133" s="2150" t="n">
        <f aca="false">'03.24 по датам'!DM133</f>
        <v>0</v>
      </c>
      <c r="DN133" s="2150" t="n">
        <f aca="false">'03.24 по датам'!DN133</f>
        <v>0</v>
      </c>
      <c r="DO133" s="2150" t="n">
        <f aca="false">'03.24 по датам'!DO133</f>
        <v>0</v>
      </c>
      <c r="DP133" s="2150" t="n">
        <f aca="false">'03.24 по датам'!DP133</f>
        <v>0</v>
      </c>
      <c r="DQ133" s="2150" t="n">
        <f aca="false">'03.24 по датам'!DQ133</f>
        <v>0</v>
      </c>
      <c r="DR133" s="2150" t="n">
        <f aca="false">'03.24 по датам'!DR133</f>
        <v>0</v>
      </c>
      <c r="DS133" s="2150" t="n">
        <f aca="false">'03.24 по датам'!DS133</f>
        <v>0</v>
      </c>
      <c r="DT133" s="2150" t="n">
        <f aca="false">'03.24 по датам'!DT133</f>
        <v>0</v>
      </c>
      <c r="DU133" s="2289" t="n">
        <f aca="false">'03.24 по датам'!DU133</f>
        <v>0</v>
      </c>
      <c r="DV133" s="2130"/>
      <c r="DW133" s="2131"/>
      <c r="DX133" s="2262"/>
      <c r="DY133" s="2125" t="n">
        <f aca="false">COUNTIF(DI134:DX134,"&gt;"&amp;0)</f>
        <v>0</v>
      </c>
      <c r="DZ133" s="2126"/>
      <c r="EA133" s="2121" t="n">
        <f aca="false">'03.24 по датам'!EA133</f>
        <v>0</v>
      </c>
      <c r="EB133" s="2121" t="n">
        <f aca="false">'03.24 по датам'!EB133</f>
        <v>0</v>
      </c>
      <c r="EC133" s="2121" t="n">
        <f aca="false">'03.24 по датам'!EC133</f>
        <v>0</v>
      </c>
      <c r="ED133" s="2121" t="n">
        <f aca="false">'03.24 по датам'!ED133</f>
        <v>0</v>
      </c>
      <c r="EE133" s="2121" t="n">
        <f aca="false">'03.24 по датам'!EE133</f>
        <v>0</v>
      </c>
      <c r="EF133" s="2121" t="n">
        <f aca="false">'03.24 по датам'!EF133</f>
        <v>0</v>
      </c>
      <c r="EG133" s="2121" t="n">
        <f aca="false">'03.24 по датам'!EG133</f>
        <v>0</v>
      </c>
      <c r="EH133" s="2121" t="n">
        <f aca="false">'03.24 по датам'!EH133</f>
        <v>0</v>
      </c>
      <c r="EI133" s="2121" t="n">
        <f aca="false">'03.24 по датам'!EI133</f>
        <v>0</v>
      </c>
      <c r="EJ133" s="2121" t="n">
        <f aca="false">'03.24 по датам'!EJ133</f>
        <v>0</v>
      </c>
      <c r="EK133" s="2121" t="n">
        <f aca="false">'03.24 по датам'!EK133</f>
        <v>0</v>
      </c>
      <c r="EL133" s="2121" t="n">
        <f aca="false">'03.24 по датам'!EL133</f>
        <v>0</v>
      </c>
      <c r="EM133" s="2121" t="n">
        <f aca="false">'03.24 по датам'!EM133</f>
        <v>0</v>
      </c>
      <c r="EN133" s="2121" t="n">
        <f aca="false">'03.24 по датам'!EN133</f>
        <v>0</v>
      </c>
      <c r="EO133" s="2121" t="n">
        <f aca="false">'03.24 по датам'!EO133</f>
        <v>0</v>
      </c>
      <c r="EP133" s="2121" t="n">
        <f aca="false">'03.24 по датам'!EP133</f>
        <v>0</v>
      </c>
      <c r="EQ133" s="2121" t="n">
        <f aca="false">'03.24 по датам'!EQ133</f>
        <v>0</v>
      </c>
      <c r="ER133" s="2121" t="n">
        <f aca="false">'03.24 по датам'!ER133</f>
        <v>0</v>
      </c>
      <c r="ES133" s="2121" t="n">
        <f aca="false">'03.24 по датам'!ES133</f>
        <v>0</v>
      </c>
      <c r="ET133" s="2121" t="n">
        <f aca="false">'03.24 по датам'!ET133</f>
        <v>0</v>
      </c>
      <c r="EU133" s="2121" t="n">
        <f aca="false">'03.24 по датам'!EU133</f>
        <v>0</v>
      </c>
      <c r="EV133" s="2121" t="n">
        <f aca="false">'03.24 по датам'!EV133</f>
        <v>0</v>
      </c>
      <c r="EW133" s="2121" t="n">
        <f aca="false">'03.24 по датам'!EW133</f>
        <v>0</v>
      </c>
      <c r="EX133" s="2121" t="n">
        <f aca="false">'03.24 по датам'!EX133</f>
        <v>0</v>
      </c>
      <c r="EY133" s="2122" t="n">
        <f aca="false">'03.24 по датам'!EY133</f>
        <v>0</v>
      </c>
      <c r="EZ133" s="2115"/>
      <c r="FA133" s="2116"/>
      <c r="FB133" s="2117"/>
      <c r="FC133" s="2125" t="n">
        <f aca="false">COUNTIF(EA134:FB134,"&gt;"&amp;0)</f>
        <v>0</v>
      </c>
      <c r="FD133" s="2126"/>
      <c r="FE133" s="2121" t="n">
        <f aca="false">'03.24 по датам'!FE133</f>
        <v>0</v>
      </c>
      <c r="FF133" s="2121" t="n">
        <f aca="false">'03.24 по датам'!FF133</f>
        <v>0</v>
      </c>
      <c r="FG133" s="2121" t="n">
        <f aca="false">'03.24 по датам'!FG133</f>
        <v>0</v>
      </c>
      <c r="FH133" s="2121" t="n">
        <f aca="false">'03.24 по датам'!FH133</f>
        <v>0</v>
      </c>
      <c r="FI133" s="2121" t="n">
        <f aca="false">'03.24 по датам'!FI133</f>
        <v>0</v>
      </c>
      <c r="FJ133" s="2121" t="n">
        <f aca="false">'03.24 по датам'!FJ133</f>
        <v>0</v>
      </c>
      <c r="FK133" s="2121" t="n">
        <f aca="false">'03.24 по датам'!FK133</f>
        <v>0</v>
      </c>
      <c r="FL133" s="2121" t="n">
        <f aca="false">'03.24 по датам'!FL133</f>
        <v>0</v>
      </c>
      <c r="FM133" s="2121" t="n">
        <f aca="false">'03.24 по датам'!FM133</f>
        <v>0</v>
      </c>
      <c r="FN133" s="2122" t="n">
        <f aca="false">'03.24 по датам'!FN133</f>
        <v>0</v>
      </c>
      <c r="FO133" s="2115"/>
      <c r="FP133" s="2116"/>
      <c r="FQ133" s="2117"/>
      <c r="FR133" s="2125" t="n">
        <f aca="false">COUNTIF(FE134:FQ134,"&gt;"&amp;0)</f>
        <v>0</v>
      </c>
      <c r="FS133" s="2126"/>
      <c r="FT133" s="2277"/>
      <c r="FU133" s="2128"/>
      <c r="FV133" s="2128"/>
      <c r="FW133" s="2128"/>
      <c r="FX133" s="2128"/>
      <c r="FY133" s="2128"/>
      <c r="FZ133" s="2128"/>
      <c r="GA133" s="2128"/>
      <c r="GB133" s="2128"/>
      <c r="GC133" s="2128"/>
      <c r="GD133" s="2128"/>
      <c r="GE133" s="2128"/>
      <c r="GF133" s="2128"/>
      <c r="GG133" s="2128"/>
      <c r="GH133" s="2128"/>
      <c r="GI133" s="2128"/>
      <c r="GJ133" s="2128"/>
      <c r="GK133" s="2128"/>
      <c r="GL133" s="2128"/>
      <c r="GM133" s="2128"/>
      <c r="GN133" s="2128"/>
      <c r="GO133" s="2128"/>
      <c r="GP133" s="2128"/>
      <c r="GQ133" s="2128"/>
      <c r="GR133" s="2128"/>
      <c r="GS133" s="2129"/>
      <c r="GT133" s="2130"/>
      <c r="GU133" s="2131"/>
      <c r="GV133" s="2117"/>
      <c r="GW133" s="2132" t="n">
        <f aca="false">SUBTOTAL(9,FT135:GV135)</f>
        <v>0</v>
      </c>
      <c r="GX133" s="2119" t="n">
        <f aca="false">SUBTOTAL(9,FT135:GV135)</f>
        <v>0</v>
      </c>
      <c r="GY133" s="2133"/>
      <c r="GZ133" s="2134" t="n">
        <f aca="false">'03.24 по датам'!GZ133</f>
        <v>0</v>
      </c>
      <c r="HA133" s="2135" t="n">
        <f aca="false">'03.24 по датам'!HA133</f>
        <v>0</v>
      </c>
      <c r="HB133" s="2158"/>
      <c r="HC133" s="2137"/>
      <c r="HD133" s="2261" t="n">
        <f aca="false">'03.24 по датам'!HD133</f>
        <v>0</v>
      </c>
      <c r="HE133" s="2136"/>
      <c r="HF133" s="2139"/>
      <c r="HG133" s="2124"/>
      <c r="HH133" s="2124"/>
      <c r="HI133" s="2141"/>
      <c r="HJ133" s="2128"/>
      <c r="HK133" s="2128"/>
      <c r="HL133" s="2128"/>
      <c r="HM133" s="2128"/>
      <c r="HN133" s="2128"/>
      <c r="HO133" s="2128"/>
      <c r="HP133" s="2128"/>
      <c r="HQ133" s="2128"/>
      <c r="HR133" s="2128"/>
      <c r="HS133" s="2128"/>
      <c r="HT133" s="2128"/>
      <c r="HU133" s="2128"/>
      <c r="HV133" s="2128"/>
      <c r="HW133" s="2128"/>
      <c r="HX133" s="2128"/>
      <c r="HY133" s="2128"/>
      <c r="HZ133" s="2129"/>
      <c r="IA133" s="2130"/>
      <c r="IB133" s="2131"/>
      <c r="IC133" s="2117"/>
      <c r="ID133" s="2118" t="n">
        <f aca="false">SUBTOTAL(9,HG135:IC135)</f>
        <v>0</v>
      </c>
      <c r="IE133" s="2142"/>
      <c r="IF133" s="2143" t="n">
        <f aca="false">'03.24 по датам'!IF133</f>
        <v>0</v>
      </c>
      <c r="IG133" s="2143" t="n">
        <f aca="false">'03.24 по датам'!IG133</f>
        <v>0</v>
      </c>
      <c r="IH133" s="2144" t="n">
        <f aca="false">'03.24 по датам'!IH133</f>
        <v>0</v>
      </c>
      <c r="II133" s="2145"/>
      <c r="IJ133" s="2146"/>
      <c r="IK133" s="2147" t="n">
        <f aca="false">SUBTOTAL(9,IF135:IJ135)</f>
        <v>0</v>
      </c>
      <c r="IL133" s="2148"/>
      <c r="IM133" s="2149" t="n">
        <f aca="false">'03.24 по датам'!IM133</f>
        <v>0</v>
      </c>
      <c r="IN133" s="2150" t="n">
        <f aca="false">'03.24 по датам'!IN133</f>
        <v>0</v>
      </c>
      <c r="IO133" s="2151" t="n">
        <f aca="false">'03.24 по датам'!IO133</f>
        <v>0</v>
      </c>
      <c r="IP133" s="2151" t="n">
        <f aca="false">'03.24 по датам'!IP133</f>
        <v>0</v>
      </c>
      <c r="IQ133" s="2151" t="n">
        <f aca="false">'03.24 по датам'!IQ133</f>
        <v>0</v>
      </c>
      <c r="IR133" s="2151" t="n">
        <f aca="false">'03.24 по датам'!IR133</f>
        <v>0</v>
      </c>
      <c r="IS133" s="2151" t="n">
        <f aca="false">'03.24 по датам'!IS133</f>
        <v>0</v>
      </c>
      <c r="IT133" s="2151" t="n">
        <f aca="false">'03.24 по датам'!IT133</f>
        <v>0</v>
      </c>
      <c r="IU133" s="2151" t="n">
        <f aca="false">'03.24 по датам'!IU133</f>
        <v>0</v>
      </c>
      <c r="IV133" s="2152" t="n">
        <f aca="false">'03.24 по датам'!IV133</f>
        <v>0</v>
      </c>
      <c r="IW133" s="2153"/>
      <c r="IX133" s="2154"/>
      <c r="IY133" s="2155"/>
      <c r="IZ133" s="2118" t="n">
        <f aca="false">SUBTOTAL(3,IM133:IY133)</f>
        <v>10</v>
      </c>
      <c r="JA133" s="2156"/>
      <c r="JB133" s="2157" t="n">
        <f aca="false">'03.24 по датам'!JB133</f>
        <v>0</v>
      </c>
      <c r="JC133" s="2158"/>
      <c r="JD133" s="2159" t="n">
        <f aca="false">'03.24 по датам'!JD133</f>
        <v>0</v>
      </c>
      <c r="JE133" s="2160"/>
      <c r="JF133" s="2161"/>
      <c r="JG133" s="2263" t="n">
        <f aca="false">'03.24 по датам'!JG133</f>
        <v>0</v>
      </c>
      <c r="JH133" s="2263" t="n">
        <f aca="false">'03.24 по датам'!JH133</f>
        <v>0</v>
      </c>
      <c r="JI133" s="2162" t="n">
        <f aca="false">'03.24 по датам'!JI133</f>
        <v>0</v>
      </c>
      <c r="JJ133" s="2293" t="n">
        <f aca="false">'03.24 по датам'!JJ133</f>
        <v>0</v>
      </c>
      <c r="JK133" s="2294"/>
      <c r="JL133" s="2165"/>
      <c r="JM133" s="2107"/>
      <c r="JN133" s="2108"/>
      <c r="JO133" s="2256"/>
      <c r="JP133" s="2166"/>
      <c r="JQ133" s="2167"/>
      <c r="JR133" s="2168"/>
    </row>
    <row r="134" customFormat="false" ht="11.25" hidden="false" customHeight="true" outlineLevel="0" collapsed="false">
      <c r="A134" s="2056"/>
      <c r="B134" s="2169" t="s">
        <v>661</v>
      </c>
      <c r="C134" s="2179" t="n">
        <f aca="false">'03.24 по датам'!C134</f>
        <v>30</v>
      </c>
      <c r="D134" s="2179" t="n">
        <f aca="false">'03.24 по датам'!D134</f>
        <v>40</v>
      </c>
      <c r="E134" s="2179" t="n">
        <f aca="false">'03.24 по датам'!E134</f>
        <v>40</v>
      </c>
      <c r="F134" s="2179" t="n">
        <f aca="false">'03.24 по датам'!F134</f>
        <v>0</v>
      </c>
      <c r="G134" s="2177" t="n">
        <f aca="false">'03.24 по датам'!G134</f>
        <v>0</v>
      </c>
      <c r="H134" s="2177" t="n">
        <f aca="false">'03.24 по датам'!H134</f>
        <v>0</v>
      </c>
      <c r="I134" s="2179" t="n">
        <f aca="false">'03.24 по датам'!I134</f>
        <v>0</v>
      </c>
      <c r="J134" s="2179" t="n">
        <f aca="false">'03.24 по датам'!J134</f>
        <v>0</v>
      </c>
      <c r="K134" s="2170" t="n">
        <f aca="false">'03.24 по датам'!K134</f>
        <v>0</v>
      </c>
      <c r="L134" s="2177" t="n">
        <f aca="false">'03.24 по датам'!L134</f>
        <v>0</v>
      </c>
      <c r="M134" s="2177" t="n">
        <f aca="false">'03.24 по датам'!M134</f>
        <v>0</v>
      </c>
      <c r="N134" s="2177" t="n">
        <f aca="false">'03.24 по датам'!N134</f>
        <v>0</v>
      </c>
      <c r="O134" s="2177" t="n">
        <f aca="false">'03.24 по датам'!O134</f>
        <v>0</v>
      </c>
      <c r="P134" s="2177" t="n">
        <f aca="false">'03.24 по датам'!P134</f>
        <v>0</v>
      </c>
      <c r="Q134" s="2177" t="n">
        <f aca="false">'03.24 по датам'!Q134</f>
        <v>0</v>
      </c>
      <c r="R134" s="2177" t="n">
        <f aca="false">'03.24 по датам'!R134</f>
        <v>0</v>
      </c>
      <c r="S134" s="2177" t="n">
        <f aca="false">'03.24 по датам'!S134</f>
        <v>0</v>
      </c>
      <c r="T134" s="2177" t="n">
        <f aca="false">'03.24 по датам'!T134</f>
        <v>0</v>
      </c>
      <c r="U134" s="2177" t="n">
        <f aca="false">'03.24 по датам'!U134</f>
        <v>0</v>
      </c>
      <c r="V134" s="2177" t="n">
        <f aca="false">'03.24 по датам'!V134</f>
        <v>0</v>
      </c>
      <c r="W134" s="2178" t="n">
        <f aca="false">'03.24 по датам'!W134</f>
        <v>0</v>
      </c>
      <c r="X134" s="2315"/>
      <c r="Y134" s="2316"/>
      <c r="Z134" s="2317"/>
      <c r="AA134" s="2174" t="n">
        <f aca="false">SUBTOTAL(9,C134:Z134)</f>
        <v>110</v>
      </c>
      <c r="AB134" s="2175" t="n">
        <f aca="false">AA134+AB130</f>
        <v>740</v>
      </c>
      <c r="AC134" s="2176" t="n">
        <f aca="false">'03.24 по датам'!AC134</f>
        <v>0</v>
      </c>
      <c r="AD134" s="2176" t="n">
        <f aca="false">'03.24 по датам'!AD134</f>
        <v>0</v>
      </c>
      <c r="AE134" s="2177" t="n">
        <f aca="false">'03.24 по датам'!AE134</f>
        <v>0</v>
      </c>
      <c r="AF134" s="2177" t="n">
        <f aca="false">'03.24 по датам'!AF134</f>
        <v>0</v>
      </c>
      <c r="AG134" s="2177" t="n">
        <f aca="false">'03.24 по датам'!AG134</f>
        <v>0</v>
      </c>
      <c r="AH134" s="2177" t="n">
        <f aca="false">'03.24 по датам'!AH134</f>
        <v>0</v>
      </c>
      <c r="AI134" s="2177" t="n">
        <f aca="false">'03.24 по датам'!AI134</f>
        <v>0</v>
      </c>
      <c r="AJ134" s="2177" t="n">
        <f aca="false">'03.24 по датам'!AJ134</f>
        <v>0</v>
      </c>
      <c r="AK134" s="2177" t="n">
        <f aca="false">'03.24 по датам'!AK134</f>
        <v>0</v>
      </c>
      <c r="AL134" s="2177" t="n">
        <f aca="false">'03.24 по датам'!AL134</f>
        <v>0</v>
      </c>
      <c r="AM134" s="2177" t="n">
        <f aca="false">'03.24 по датам'!AM134</f>
        <v>0</v>
      </c>
      <c r="AN134" s="2177" t="n">
        <f aca="false">'03.24 по датам'!AN134</f>
        <v>0</v>
      </c>
      <c r="AO134" s="2178" t="n">
        <f aca="false">'03.24 по датам'!AO134</f>
        <v>0</v>
      </c>
      <c r="AP134" s="2315"/>
      <c r="AQ134" s="2316"/>
      <c r="AR134" s="2317"/>
      <c r="AS134" s="2174" t="n">
        <f aca="false">SUBTOTAL(9,AC134:AR134)</f>
        <v>0</v>
      </c>
      <c r="AT134" s="2175" t="n">
        <f aca="false">AS134+AT130</f>
        <v>0</v>
      </c>
      <c r="AU134" s="2176" t="n">
        <f aca="false">'03.24 по датам'!AU134</f>
        <v>0</v>
      </c>
      <c r="AV134" s="2176" t="n">
        <f aca="false">'03.24 по датам'!AV134</f>
        <v>0</v>
      </c>
      <c r="AW134" s="2176" t="n">
        <f aca="false">'03.24 по датам'!AW134</f>
        <v>0</v>
      </c>
      <c r="AX134" s="2177" t="n">
        <f aca="false">'03.24 по датам'!AX134</f>
        <v>0</v>
      </c>
      <c r="AY134" s="2177" t="n">
        <f aca="false">'03.24 по датам'!AY134</f>
        <v>0</v>
      </c>
      <c r="AZ134" s="2177" t="n">
        <f aca="false">'03.24 по датам'!AZ134</f>
        <v>0</v>
      </c>
      <c r="BA134" s="2177" t="n">
        <f aca="false">'03.24 по датам'!BA134</f>
        <v>0</v>
      </c>
      <c r="BB134" s="2177" t="n">
        <f aca="false">'03.24 по датам'!BB134</f>
        <v>0</v>
      </c>
      <c r="BC134" s="2177" t="n">
        <f aca="false">'03.24 по датам'!BC134</f>
        <v>0</v>
      </c>
      <c r="BD134" s="2177" t="n">
        <f aca="false">'03.24 по датам'!BD134</f>
        <v>0</v>
      </c>
      <c r="BE134" s="2177" t="n">
        <f aca="false">'03.24 по датам'!BE134</f>
        <v>0</v>
      </c>
      <c r="BF134" s="2177" t="n">
        <f aca="false">'03.24 по датам'!BF134</f>
        <v>0</v>
      </c>
      <c r="BG134" s="2177" t="n">
        <f aca="false">'03.24 по датам'!BG134</f>
        <v>0</v>
      </c>
      <c r="BH134" s="2177" t="n">
        <f aca="false">'03.24 по датам'!BH134</f>
        <v>0</v>
      </c>
      <c r="BI134" s="2177" t="n">
        <f aca="false">'03.24 по датам'!BI134</f>
        <v>0</v>
      </c>
      <c r="BJ134" s="2177" t="n">
        <f aca="false">'03.24 по датам'!BJ134</f>
        <v>0</v>
      </c>
      <c r="BK134" s="2177" t="n">
        <f aca="false">'03.24 по датам'!BK134</f>
        <v>0</v>
      </c>
      <c r="BL134" s="2177" t="n">
        <f aca="false">'03.24 по датам'!BL134</f>
        <v>0</v>
      </c>
      <c r="BM134" s="2177" t="n">
        <f aca="false">'03.24 по датам'!BM134</f>
        <v>0</v>
      </c>
      <c r="BN134" s="2177" t="n">
        <f aca="false">'03.24 по датам'!BN134</f>
        <v>0</v>
      </c>
      <c r="BO134" s="2177" t="n">
        <f aca="false">'03.24 по датам'!BO134</f>
        <v>0</v>
      </c>
      <c r="BP134" s="2177" t="n">
        <f aca="false">'03.24 по датам'!BP134</f>
        <v>0</v>
      </c>
      <c r="BQ134" s="2178" t="n">
        <f aca="false">'03.24 по датам'!BQ134</f>
        <v>0</v>
      </c>
      <c r="BR134" s="2315"/>
      <c r="BS134" s="2316"/>
      <c r="BT134" s="2317"/>
      <c r="BU134" s="2174" t="n">
        <f aca="false">SUBTOTAL(9,AU134:BT134)</f>
        <v>0</v>
      </c>
      <c r="BV134" s="2175" t="n">
        <f aca="false">BU134+BV130</f>
        <v>461.8</v>
      </c>
      <c r="BW134" s="2180" t="n">
        <f aca="false">'03.24 по датам'!BW134</f>
        <v>0</v>
      </c>
      <c r="BX134" s="2177" t="n">
        <f aca="false">'03.24 по датам'!BX134</f>
        <v>0</v>
      </c>
      <c r="BY134" s="2177" t="n">
        <f aca="false">'03.24 по датам'!BY134</f>
        <v>0</v>
      </c>
      <c r="BZ134" s="2177" t="n">
        <f aca="false">'03.24 по датам'!BZ134</f>
        <v>0</v>
      </c>
      <c r="CA134" s="2177" t="n">
        <f aca="false">'03.24 по датам'!CA134</f>
        <v>0</v>
      </c>
      <c r="CB134" s="2177" t="n">
        <f aca="false">'03.24 по датам'!CB134</f>
        <v>0</v>
      </c>
      <c r="CC134" s="2177" t="n">
        <f aca="false">'03.24 по датам'!CC134</f>
        <v>0</v>
      </c>
      <c r="CD134" s="2177" t="n">
        <f aca="false">'03.24 по датам'!CD134</f>
        <v>0</v>
      </c>
      <c r="CE134" s="2177" t="n">
        <f aca="false">'03.24 по датам'!CE134</f>
        <v>0</v>
      </c>
      <c r="CF134" s="2177" t="n">
        <f aca="false">'03.24 по датам'!CF134</f>
        <v>0</v>
      </c>
      <c r="CG134" s="2177" t="n">
        <f aca="false">'03.24 по датам'!CG134</f>
        <v>0</v>
      </c>
      <c r="CH134" s="2177" t="n">
        <f aca="false">'03.24 по датам'!CH134</f>
        <v>0</v>
      </c>
      <c r="CI134" s="2178" t="n">
        <f aca="false">'03.24 по датам'!CI134</f>
        <v>0</v>
      </c>
      <c r="CJ134" s="2315"/>
      <c r="CK134" s="2316"/>
      <c r="CL134" s="2317"/>
      <c r="CM134" s="2174" t="n">
        <f aca="false">SUBTOTAL(9,BW134:CL134)</f>
        <v>0</v>
      </c>
      <c r="CN134" s="2175" t="n">
        <f aca="false">CM134+CN130</f>
        <v>0</v>
      </c>
      <c r="CO134" s="2175" t="n">
        <f aca="false">AA134+AS134+BU134+CM134</f>
        <v>110</v>
      </c>
      <c r="CP134" s="2175" t="n">
        <f aca="false">CO134+CP130</f>
        <v>1201.8</v>
      </c>
      <c r="CQ134" s="2204" t="n">
        <f aca="false">'03.24 по датам'!CQ134</f>
        <v>0</v>
      </c>
      <c r="CR134" s="2204" t="n">
        <f aca="false">'03.24 по датам'!CR134</f>
        <v>0</v>
      </c>
      <c r="CS134" s="2204" t="n">
        <f aca="false">'03.24 по датам'!CS134</f>
        <v>0</v>
      </c>
      <c r="CT134" s="2204" t="n">
        <f aca="false">'03.24 по датам'!CT134</f>
        <v>0</v>
      </c>
      <c r="CU134" s="2204" t="n">
        <f aca="false">'03.24 по датам'!CU134</f>
        <v>0</v>
      </c>
      <c r="CV134" s="2204" t="n">
        <f aca="false">'03.24 по датам'!CV134</f>
        <v>0</v>
      </c>
      <c r="CW134" s="2204" t="n">
        <f aca="false">'03.24 по датам'!CW134</f>
        <v>0</v>
      </c>
      <c r="CX134" s="2204" t="n">
        <f aca="false">'03.24 по датам'!CX134</f>
        <v>0</v>
      </c>
      <c r="CY134" s="2204" t="n">
        <f aca="false">'03.24 по датам'!CY134</f>
        <v>0</v>
      </c>
      <c r="CZ134" s="2204" t="n">
        <f aca="false">'03.24 по датам'!CZ134</f>
        <v>0</v>
      </c>
      <c r="DA134" s="2204" t="n">
        <f aca="false">'03.24 по датам'!DA134</f>
        <v>0</v>
      </c>
      <c r="DB134" s="2204" t="n">
        <f aca="false">'03.24 по датам'!DB134</f>
        <v>0</v>
      </c>
      <c r="DC134" s="2290" t="n">
        <f aca="false">'03.24 по датам'!DC134</f>
        <v>0</v>
      </c>
      <c r="DD134" s="2318"/>
      <c r="DE134" s="2319"/>
      <c r="DF134" s="2320"/>
      <c r="DG134" s="2181" t="n">
        <f aca="false">SUBTOTAL(9,CQ134:DF134)</f>
        <v>0</v>
      </c>
      <c r="DH134" s="2182" t="n">
        <f aca="false">DG134+IF($B130:$B130=2,0,DH130:DH130)</f>
        <v>0</v>
      </c>
      <c r="DI134" s="2180" t="n">
        <f aca="false">'03.24 по датам'!DI134</f>
        <v>0</v>
      </c>
      <c r="DJ134" s="2204" t="n">
        <f aca="false">'03.24 по датам'!DJ134</f>
        <v>0</v>
      </c>
      <c r="DK134" s="2204" t="n">
        <f aca="false">'03.24 по датам'!DK134</f>
        <v>0</v>
      </c>
      <c r="DL134" s="2204" t="n">
        <f aca="false">'03.24 по датам'!DL134</f>
        <v>0</v>
      </c>
      <c r="DM134" s="2204" t="n">
        <f aca="false">'03.24 по датам'!DM134</f>
        <v>0</v>
      </c>
      <c r="DN134" s="2204" t="n">
        <f aca="false">'03.24 по датам'!DN134</f>
        <v>0</v>
      </c>
      <c r="DO134" s="2204" t="n">
        <f aca="false">'03.24 по датам'!DO134</f>
        <v>0</v>
      </c>
      <c r="DP134" s="2204" t="n">
        <f aca="false">'03.24 по датам'!DP134</f>
        <v>0</v>
      </c>
      <c r="DQ134" s="2204" t="n">
        <f aca="false">'03.24 по датам'!DQ134</f>
        <v>0</v>
      </c>
      <c r="DR134" s="2204" t="n">
        <f aca="false">'03.24 по датам'!DR134</f>
        <v>0</v>
      </c>
      <c r="DS134" s="2204" t="n">
        <f aca="false">'03.24 по датам'!DS134</f>
        <v>0</v>
      </c>
      <c r="DT134" s="2204" t="n">
        <f aca="false">'03.24 по датам'!DT134</f>
        <v>0</v>
      </c>
      <c r="DU134" s="2290" t="n">
        <f aca="false">'03.24 по датам'!DU134</f>
        <v>0</v>
      </c>
      <c r="DV134" s="2318"/>
      <c r="DW134" s="2319"/>
      <c r="DX134" s="2320"/>
      <c r="DY134" s="2181" t="n">
        <f aca="false">SUBTOTAL(9,DI134:DX134)</f>
        <v>0</v>
      </c>
      <c r="DZ134" s="2182" t="n">
        <f aca="false">DY134+IF($B130:$B130=2,0,DZ130:DZ130)</f>
        <v>0</v>
      </c>
      <c r="EA134" s="2177" t="n">
        <f aca="false">'03.24 по датам'!EA134</f>
        <v>0</v>
      </c>
      <c r="EB134" s="2177" t="n">
        <f aca="false">'03.24 по датам'!EB134</f>
        <v>0</v>
      </c>
      <c r="EC134" s="2177" t="n">
        <f aca="false">'03.24 по датам'!EC134</f>
        <v>0</v>
      </c>
      <c r="ED134" s="2177" t="n">
        <f aca="false">'03.24 по датам'!ED134</f>
        <v>0</v>
      </c>
      <c r="EE134" s="2177" t="n">
        <f aca="false">'03.24 по датам'!EE134</f>
        <v>0</v>
      </c>
      <c r="EF134" s="2177" t="n">
        <f aca="false">'03.24 по датам'!EF134</f>
        <v>0</v>
      </c>
      <c r="EG134" s="2177" t="n">
        <f aca="false">'03.24 по датам'!EG134</f>
        <v>0</v>
      </c>
      <c r="EH134" s="2177" t="n">
        <f aca="false">'03.24 по датам'!EH134</f>
        <v>0</v>
      </c>
      <c r="EI134" s="2177" t="n">
        <f aca="false">'03.24 по датам'!EI134</f>
        <v>0</v>
      </c>
      <c r="EJ134" s="2177" t="n">
        <f aca="false">'03.24 по датам'!EJ134</f>
        <v>0</v>
      </c>
      <c r="EK134" s="2177" t="n">
        <f aca="false">'03.24 по датам'!EK134</f>
        <v>0</v>
      </c>
      <c r="EL134" s="2177" t="n">
        <f aca="false">'03.24 по датам'!EL134</f>
        <v>0</v>
      </c>
      <c r="EM134" s="2177" t="n">
        <f aca="false">'03.24 по датам'!EM134</f>
        <v>0</v>
      </c>
      <c r="EN134" s="2177" t="n">
        <f aca="false">'03.24 по датам'!EN134</f>
        <v>0</v>
      </c>
      <c r="EO134" s="2177" t="n">
        <f aca="false">'03.24 по датам'!EO134</f>
        <v>0</v>
      </c>
      <c r="EP134" s="2177" t="n">
        <f aca="false">'03.24 по датам'!EP134</f>
        <v>0</v>
      </c>
      <c r="EQ134" s="2177" t="n">
        <f aca="false">'03.24 по датам'!EQ134</f>
        <v>0</v>
      </c>
      <c r="ER134" s="2177" t="n">
        <f aca="false">'03.24 по датам'!ER134</f>
        <v>0</v>
      </c>
      <c r="ES134" s="2177" t="n">
        <f aca="false">'03.24 по датам'!ES134</f>
        <v>0</v>
      </c>
      <c r="ET134" s="2177" t="n">
        <f aca="false">'03.24 по датам'!ET134</f>
        <v>0</v>
      </c>
      <c r="EU134" s="2177" t="n">
        <f aca="false">'03.24 по датам'!EU134</f>
        <v>0</v>
      </c>
      <c r="EV134" s="2177" t="n">
        <f aca="false">'03.24 по датам'!EV134</f>
        <v>0</v>
      </c>
      <c r="EW134" s="2177" t="n">
        <f aca="false">'03.24 по датам'!EW134</f>
        <v>0</v>
      </c>
      <c r="EX134" s="2177" t="n">
        <f aca="false">'03.24 по датам'!EX134</f>
        <v>0</v>
      </c>
      <c r="EY134" s="2178" t="n">
        <f aca="false">'03.24 по датам'!EY134</f>
        <v>0</v>
      </c>
      <c r="EZ134" s="2315"/>
      <c r="FA134" s="2316"/>
      <c r="FB134" s="2317"/>
      <c r="FC134" s="2181" t="n">
        <f aca="false">SUBTOTAL(9,EA134:FB134)</f>
        <v>0</v>
      </c>
      <c r="FD134" s="2182" t="n">
        <f aca="false">FC134+IF($B130:$B130=2,0,FD130:FD130)</f>
        <v>200</v>
      </c>
      <c r="FE134" s="2177" t="n">
        <f aca="false">'03.24 по датам'!FE134</f>
        <v>0</v>
      </c>
      <c r="FF134" s="2177" t="n">
        <f aca="false">'03.24 по датам'!FF134</f>
        <v>0</v>
      </c>
      <c r="FG134" s="2177" t="n">
        <f aca="false">'03.24 по датам'!FG134</f>
        <v>0</v>
      </c>
      <c r="FH134" s="2177" t="n">
        <f aca="false">'03.24 по датам'!FH134</f>
        <v>0</v>
      </c>
      <c r="FI134" s="2177" t="n">
        <f aca="false">'03.24 по датам'!FI134</f>
        <v>0</v>
      </c>
      <c r="FJ134" s="2177" t="n">
        <f aca="false">'03.24 по датам'!FJ134</f>
        <v>0</v>
      </c>
      <c r="FK134" s="2177" t="n">
        <f aca="false">'03.24 по датам'!FK134</f>
        <v>0</v>
      </c>
      <c r="FL134" s="2177" t="n">
        <f aca="false">'03.24 по датам'!FL134</f>
        <v>0</v>
      </c>
      <c r="FM134" s="2177" t="n">
        <f aca="false">'03.24 по датам'!FM134</f>
        <v>0</v>
      </c>
      <c r="FN134" s="2178" t="n">
        <f aca="false">'03.24 по датам'!FN134</f>
        <v>0</v>
      </c>
      <c r="FO134" s="2315"/>
      <c r="FP134" s="2316"/>
      <c r="FQ134" s="2317"/>
      <c r="FR134" s="2181" t="n">
        <f aca="false">SUBTOTAL(9,FE134:FQ134)</f>
        <v>0</v>
      </c>
      <c r="FS134" s="2182" t="n">
        <f aca="false">FR134+IF($B130:$B130=2,0,FS130:FS130)</f>
        <v>0</v>
      </c>
      <c r="FT134" s="2282" t="n">
        <f aca="false">'03.24 по датам'!GX134-'03.24 НГДП по датам'!AW134</f>
        <v>0</v>
      </c>
      <c r="FU134" s="2184"/>
      <c r="FV134" s="2184"/>
      <c r="FW134" s="2184"/>
      <c r="FX134" s="2184"/>
      <c r="FY134" s="2184"/>
      <c r="FZ134" s="2184"/>
      <c r="GA134" s="2184"/>
      <c r="GB134" s="2184"/>
      <c r="GC134" s="2184"/>
      <c r="GD134" s="2184"/>
      <c r="GE134" s="2184"/>
      <c r="GF134" s="2184"/>
      <c r="GG134" s="2184"/>
      <c r="GH134" s="2184"/>
      <c r="GI134" s="2184"/>
      <c r="GJ134" s="2184"/>
      <c r="GK134" s="2184"/>
      <c r="GL134" s="2184"/>
      <c r="GM134" s="2184"/>
      <c r="GN134" s="2184"/>
      <c r="GO134" s="2184"/>
      <c r="GP134" s="2184"/>
      <c r="GQ134" s="2184"/>
      <c r="GR134" s="2184"/>
      <c r="GS134" s="2185"/>
      <c r="GT134" s="2318"/>
      <c r="GU134" s="2319"/>
      <c r="GV134" s="2317"/>
      <c r="GW134" s="2188" t="n">
        <f aca="false">SUBTOTAL(9,FT134:GV134)</f>
        <v>0</v>
      </c>
      <c r="GX134" s="2175" t="n">
        <f aca="false">SUBTOTAL(9,FT134:GV134)</f>
        <v>0</v>
      </c>
      <c r="GY134" s="2174" t="n">
        <f aca="false">GX134+IF($B130:$B130=2,0,GY130:GY130)</f>
        <v>-50</v>
      </c>
      <c r="GZ134" s="2189" t="n">
        <f aca="false">'03.24 по датам'!GZ134</f>
        <v>0</v>
      </c>
      <c r="HA134" s="2190" t="n">
        <f aca="false">'03.24 по датам'!HA134</f>
        <v>0</v>
      </c>
      <c r="HB134" s="2321"/>
      <c r="HC134" s="2192" t="n">
        <f aca="false">SUBTOTAL(9,GZ134:HB134)</f>
        <v>0</v>
      </c>
      <c r="HD134" s="2193" t="n">
        <f aca="false">$HD$14+HD130</f>
        <v>1178.93</v>
      </c>
      <c r="HE134" s="2322"/>
      <c r="HF134" s="2195" t="n">
        <f aca="false">SUM(HD134:HE134)</f>
        <v>1178.93</v>
      </c>
      <c r="HG134" s="2180" t="n">
        <f aca="false">'03.24 по датам'!ID134-'03.24 НГДП по датам'!BF134</f>
        <v>0</v>
      </c>
      <c r="HH134" s="2180"/>
      <c r="HI134" s="2197"/>
      <c r="HJ134" s="2184"/>
      <c r="HK134" s="2184"/>
      <c r="HL134" s="2184"/>
      <c r="HM134" s="2184"/>
      <c r="HN134" s="2184"/>
      <c r="HO134" s="2184"/>
      <c r="HP134" s="2184"/>
      <c r="HQ134" s="2184"/>
      <c r="HR134" s="2184"/>
      <c r="HS134" s="2184"/>
      <c r="HT134" s="2184"/>
      <c r="HU134" s="2184"/>
      <c r="HV134" s="2184"/>
      <c r="HW134" s="2184"/>
      <c r="HX134" s="2184"/>
      <c r="HY134" s="2184"/>
      <c r="HZ134" s="2185"/>
      <c r="IA134" s="2318"/>
      <c r="IB134" s="2319"/>
      <c r="IC134" s="2317"/>
      <c r="ID134" s="2174" t="n">
        <f aca="false">SUBTOTAL(9,HG134:IC134)</f>
        <v>0</v>
      </c>
      <c r="IE134" s="2188" t="n">
        <f aca="false">ID134+IF($B130:$B130=2,0,IE130:IE130)</f>
        <v>150</v>
      </c>
      <c r="IF134" s="2198" t="n">
        <f aca="false">'03.24 по датам'!IF134</f>
        <v>0</v>
      </c>
      <c r="IG134" s="2198" t="n">
        <f aca="false">'03.24 по датам'!IG134</f>
        <v>0</v>
      </c>
      <c r="IH134" s="2199" t="n">
        <f aca="false">'03.24 по датам'!IH134</f>
        <v>0</v>
      </c>
      <c r="II134" s="2323"/>
      <c r="IJ134" s="2324"/>
      <c r="IK134" s="2202" t="n">
        <f aca="false">SUBTOTAL(9,IF134:IJ134)</f>
        <v>0</v>
      </c>
      <c r="IL134" s="2203" t="n">
        <f aca="false">IK134:IK134+IF($B130:$B130=2,0,IL130:IL130)</f>
        <v>0</v>
      </c>
      <c r="IM134" s="2204" t="n">
        <f aca="false">'03.24 по датам'!IM134</f>
        <v>0</v>
      </c>
      <c r="IN134" s="2204" t="n">
        <f aca="false">'03.24 по датам'!IN134</f>
        <v>0</v>
      </c>
      <c r="IO134" s="2177" t="n">
        <f aca="false">'03.24 по датам'!IO134</f>
        <v>0</v>
      </c>
      <c r="IP134" s="2177" t="n">
        <f aca="false">'03.24 по датам'!IP134</f>
        <v>0</v>
      </c>
      <c r="IQ134" s="2177" t="n">
        <f aca="false">'03.24 по датам'!IQ134</f>
        <v>0</v>
      </c>
      <c r="IR134" s="2177" t="n">
        <f aca="false">'03.24 по датам'!IR134</f>
        <v>0</v>
      </c>
      <c r="IS134" s="2177" t="n">
        <f aca="false">'03.24 по датам'!IS134</f>
        <v>0</v>
      </c>
      <c r="IT134" s="2177" t="n">
        <f aca="false">'03.24 по датам'!IT134</f>
        <v>0</v>
      </c>
      <c r="IU134" s="2177" t="n">
        <f aca="false">'03.24 по датам'!IU134</f>
        <v>0</v>
      </c>
      <c r="IV134" s="2178" t="n">
        <f aca="false">'03.24 по датам'!IV134</f>
        <v>0</v>
      </c>
      <c r="IW134" s="2315"/>
      <c r="IX134" s="2316"/>
      <c r="IY134" s="2317"/>
      <c r="IZ134" s="2174" t="n">
        <f aca="false">SUBTOTAL(9,IM134:IY134)</f>
        <v>0</v>
      </c>
      <c r="JA134" s="2175" t="n">
        <f aca="false">IZ134+IF($B130:$B130=2,0,JA130:JA130)</f>
        <v>0</v>
      </c>
      <c r="JB134" s="2205" t="n">
        <f aca="false">'03.24 по датам'!JB134</f>
        <v>0</v>
      </c>
      <c r="JC134" s="2322"/>
      <c r="JD134" s="2268" t="n">
        <f aca="false">'03.24 по датам'!JD134</f>
        <v>0</v>
      </c>
      <c r="JE134" s="2207" t="n">
        <f aca="false">SUBTOTAL(9,JB134:JD134)</f>
        <v>0</v>
      </c>
      <c r="JF134" s="2208" t="n">
        <f aca="false">SUMIF($C$5:JE$5,"Накопленный эффект, т/сут",$C134:JE134)+SUMIF($C$5:JE$5,"Нараст.  по потенциалу",$C134:JE134)-SUMIF($C$5:JE$5,"Нараст. по остановкам",$C134:JE134)-SUMIF($C$5:JE$5,"ИТОГО перевод в ППД",$C134:JE134)-SUMIF($C$5:JE$5,"ИТОГО  нерент, по распоряж.",$C134:JE134)-SUMIF($C$5:JE$5,"ИТОГО ост. дебит от ЗБС, Углуб., ПВЛГ/ПНЛГ",$C134:JE134)</f>
        <v>1201.8</v>
      </c>
      <c r="JG134" s="2269" t="n">
        <f aca="false">'03.24 по датам'!JG134-'03.24 НГДП по датам'!BV134</f>
        <v>0</v>
      </c>
      <c r="JH134" s="2269" t="n">
        <f aca="false">'03.24 по датам'!JH134-'03.24 НГДП по датам'!BW134</f>
        <v>0</v>
      </c>
      <c r="JI134" s="2209" t="n">
        <f aca="false">'03.24 по датам'!JI134-'03.24 НГДП по датам'!BX134</f>
        <v>0</v>
      </c>
      <c r="JJ134" s="2295" t="n">
        <f aca="false">'03.24 по датам'!JJ134-'03.24 НГДП по датам'!BY134</f>
        <v>0</v>
      </c>
      <c r="JK134" s="2296" t="n">
        <f aca="false">'03.24 НГДП по датам'!BZ134</f>
        <v>0</v>
      </c>
      <c r="JL134" s="2202" t="n">
        <f aca="false">SUBTOTAL(9,JG134:JJ134)</f>
        <v>0</v>
      </c>
      <c r="JM134" s="2107"/>
      <c r="JN134" s="2108"/>
      <c r="JO134" s="2256"/>
      <c r="JP134" s="2212" t="n">
        <f aca="false">JP$4:JP$4+SUMIF($C$5:JL$5,"Нараст. по остановкам",$C134:JL134)-SUMIF($C$5:JL$5,"Нараст.  по потенциалу",$C134:JL134)</f>
        <v>820.812</v>
      </c>
      <c r="JQ134" s="2213"/>
      <c r="JR134" s="2214" t="n">
        <f aca="false">'03.24 НГДП по датам'!CB134</f>
        <v>31.893</v>
      </c>
    </row>
    <row r="135" customFormat="false" ht="1.5" hidden="false" customHeight="true" outlineLevel="0" collapsed="false">
      <c r="A135" s="2215"/>
      <c r="B135" s="2215"/>
      <c r="C135" s="2325"/>
      <c r="D135" s="2325"/>
      <c r="E135" s="2325"/>
      <c r="F135" s="2325"/>
      <c r="G135" s="2225"/>
      <c r="H135" s="2225"/>
      <c r="I135" s="2225"/>
      <c r="J135" s="2225"/>
      <c r="K135" s="2225"/>
      <c r="L135" s="2225"/>
      <c r="M135" s="2225"/>
      <c r="N135" s="2225"/>
      <c r="O135" s="2225"/>
      <c r="P135" s="2225"/>
      <c r="Q135" s="2225"/>
      <c r="R135" s="2225"/>
      <c r="S135" s="2225"/>
      <c r="T135" s="2225"/>
      <c r="U135" s="2225"/>
      <c r="V135" s="2225"/>
      <c r="W135" s="2225"/>
      <c r="X135" s="2225"/>
      <c r="Y135" s="2225"/>
      <c r="Z135" s="2225"/>
      <c r="AA135" s="2221"/>
      <c r="AB135" s="2221"/>
      <c r="AC135" s="2326"/>
      <c r="AD135" s="2327"/>
      <c r="AE135" s="2225"/>
      <c r="AF135" s="2225"/>
      <c r="AG135" s="2225"/>
      <c r="AH135" s="2225"/>
      <c r="AI135" s="2225"/>
      <c r="AJ135" s="2225"/>
      <c r="AK135" s="2225"/>
      <c r="AL135" s="2225"/>
      <c r="AM135" s="2225"/>
      <c r="AN135" s="2225"/>
      <c r="AO135" s="2225"/>
      <c r="AP135" s="2225"/>
      <c r="AQ135" s="2225"/>
      <c r="AR135" s="2225"/>
      <c r="AS135" s="2221"/>
      <c r="AT135" s="2221"/>
      <c r="AU135" s="2325"/>
      <c r="AV135" s="2325"/>
      <c r="AW135" s="2328"/>
      <c r="AX135" s="2225"/>
      <c r="AY135" s="2225"/>
      <c r="AZ135" s="2225"/>
      <c r="BA135" s="2225"/>
      <c r="BB135" s="2225"/>
      <c r="BC135" s="2225"/>
      <c r="BD135" s="2225"/>
      <c r="BE135" s="2225"/>
      <c r="BF135" s="2225"/>
      <c r="BG135" s="2225"/>
      <c r="BH135" s="2225"/>
      <c r="BI135" s="2225"/>
      <c r="BJ135" s="2225"/>
      <c r="BK135" s="2225"/>
      <c r="BL135" s="2225"/>
      <c r="BM135" s="2225"/>
      <c r="BN135" s="2225"/>
      <c r="BO135" s="2225"/>
      <c r="BP135" s="2225"/>
      <c r="BQ135" s="2225"/>
      <c r="BR135" s="2225"/>
      <c r="BS135" s="2225"/>
      <c r="BT135" s="2225"/>
      <c r="BU135" s="2221"/>
      <c r="BV135" s="2221"/>
      <c r="BW135" s="2327"/>
      <c r="BX135" s="2225"/>
      <c r="BY135" s="2225"/>
      <c r="BZ135" s="2225"/>
      <c r="CA135" s="2225"/>
      <c r="CB135" s="2225"/>
      <c r="CC135" s="2225"/>
      <c r="CD135" s="2225"/>
      <c r="CE135" s="2225"/>
      <c r="CF135" s="2225"/>
      <c r="CG135" s="2225"/>
      <c r="CH135" s="2225"/>
      <c r="CI135" s="2225"/>
      <c r="CJ135" s="2225"/>
      <c r="CK135" s="2225"/>
      <c r="CL135" s="2225"/>
      <c r="CM135" s="2221"/>
      <c r="CN135" s="2221"/>
      <c r="CO135" s="2221"/>
      <c r="CP135" s="2221"/>
      <c r="CQ135" s="2225"/>
      <c r="CR135" s="2225"/>
      <c r="CS135" s="2225"/>
      <c r="CT135" s="2225"/>
      <c r="CU135" s="2225"/>
      <c r="CV135" s="2225"/>
      <c r="CW135" s="2225"/>
      <c r="CX135" s="2225"/>
      <c r="CY135" s="2225"/>
      <c r="CZ135" s="2225"/>
      <c r="DA135" s="2225"/>
      <c r="DB135" s="2225"/>
      <c r="DC135" s="2225"/>
      <c r="DD135" s="2225"/>
      <c r="DE135" s="2225"/>
      <c r="DF135" s="2225"/>
      <c r="DG135" s="2221"/>
      <c r="DH135" s="2221"/>
      <c r="DI135" s="1302"/>
      <c r="DJ135" s="2225"/>
      <c r="DK135" s="2225"/>
      <c r="DL135" s="2225"/>
      <c r="DM135" s="2225"/>
      <c r="DN135" s="2225"/>
      <c r="DO135" s="2225"/>
      <c r="DP135" s="2225"/>
      <c r="DQ135" s="2225"/>
      <c r="DR135" s="2225"/>
      <c r="DS135" s="2225"/>
      <c r="DT135" s="2225"/>
      <c r="DU135" s="2225"/>
      <c r="DV135" s="2225"/>
      <c r="DW135" s="2225"/>
      <c r="DX135" s="2225"/>
      <c r="DY135" s="2221"/>
      <c r="DZ135" s="2221"/>
      <c r="EA135" s="2225"/>
      <c r="EB135" s="2225"/>
      <c r="EC135" s="2225"/>
      <c r="ED135" s="2225"/>
      <c r="EE135" s="2225"/>
      <c r="EF135" s="2225"/>
      <c r="EG135" s="2225"/>
      <c r="EH135" s="2225"/>
      <c r="EI135" s="2225"/>
      <c r="EJ135" s="2225"/>
      <c r="EK135" s="2225"/>
      <c r="EL135" s="2225"/>
      <c r="EM135" s="2225"/>
      <c r="EN135" s="2225"/>
      <c r="EO135" s="2225"/>
      <c r="EP135" s="2225"/>
      <c r="EQ135" s="2225"/>
      <c r="ER135" s="2225"/>
      <c r="ES135" s="2225"/>
      <c r="ET135" s="2225"/>
      <c r="EU135" s="2225"/>
      <c r="EV135" s="2225"/>
      <c r="EW135" s="2225"/>
      <c r="EX135" s="2225"/>
      <c r="EY135" s="2225"/>
      <c r="EZ135" s="2225"/>
      <c r="FA135" s="2225"/>
      <c r="FB135" s="2225"/>
      <c r="FC135" s="2221"/>
      <c r="FD135" s="2221"/>
      <c r="FE135" s="2225"/>
      <c r="FF135" s="2225"/>
      <c r="FG135" s="2225"/>
      <c r="FH135" s="2225"/>
      <c r="FI135" s="2225"/>
      <c r="FJ135" s="2225"/>
      <c r="FK135" s="2225"/>
      <c r="FL135" s="2225"/>
      <c r="FM135" s="2225"/>
      <c r="FN135" s="2225"/>
      <c r="FO135" s="2225"/>
      <c r="FP135" s="2225"/>
      <c r="FQ135" s="2225"/>
      <c r="FR135" s="2221"/>
      <c r="FS135" s="2221"/>
      <c r="FT135" s="2225"/>
      <c r="FU135" s="2225"/>
      <c r="FV135" s="2314"/>
      <c r="FW135" s="2225"/>
      <c r="FX135" s="2225"/>
      <c r="FY135" s="2225"/>
      <c r="FZ135" s="2225"/>
      <c r="GA135" s="2225"/>
      <c r="GB135" s="2225"/>
      <c r="GC135" s="2225"/>
      <c r="GD135" s="2225"/>
      <c r="GE135" s="2225"/>
      <c r="GF135" s="2225"/>
      <c r="GG135" s="2225"/>
      <c r="GH135" s="2225"/>
      <c r="GI135" s="2225"/>
      <c r="GJ135" s="2225"/>
      <c r="GK135" s="2225"/>
      <c r="GL135" s="2225"/>
      <c r="GM135" s="2225"/>
      <c r="GN135" s="2225"/>
      <c r="GO135" s="2225"/>
      <c r="GP135" s="2225"/>
      <c r="GQ135" s="2225"/>
      <c r="GR135" s="2225"/>
      <c r="GS135" s="2225"/>
      <c r="GT135" s="2225"/>
      <c r="GU135" s="2225"/>
      <c r="GV135" s="2225"/>
      <c r="GW135" s="2221"/>
      <c r="GX135" s="2221"/>
      <c r="GY135" s="2221"/>
      <c r="GZ135" s="2230"/>
      <c r="HA135" s="2230"/>
      <c r="HB135" s="2225"/>
      <c r="HC135" s="2221"/>
      <c r="HD135" s="2221"/>
      <c r="HE135" s="2221"/>
      <c r="HF135" s="2228"/>
      <c r="HG135" s="2329"/>
      <c r="HH135" s="2330"/>
      <c r="HI135" s="2230"/>
      <c r="HJ135" s="2225"/>
      <c r="HK135" s="2225"/>
      <c r="HL135" s="2225"/>
      <c r="HM135" s="2225"/>
      <c r="HN135" s="2225"/>
      <c r="HO135" s="2225"/>
      <c r="HP135" s="2225"/>
      <c r="HQ135" s="2225"/>
      <c r="HR135" s="2225"/>
      <c r="HS135" s="2225"/>
      <c r="HT135" s="2225"/>
      <c r="HU135" s="2225"/>
      <c r="HV135" s="2225"/>
      <c r="HW135" s="2225"/>
      <c r="HX135" s="2225"/>
      <c r="HY135" s="2225"/>
      <c r="HZ135" s="2225"/>
      <c r="IA135" s="2225"/>
      <c r="IB135" s="2225"/>
      <c r="IC135" s="2225"/>
      <c r="ID135" s="2221"/>
      <c r="IE135" s="2221"/>
      <c r="IF135" s="1302"/>
      <c r="IG135" s="1302"/>
      <c r="IH135" s="1302"/>
      <c r="II135" s="1302"/>
      <c r="IJ135" s="1302"/>
      <c r="IK135" s="1302"/>
      <c r="IL135" s="1302"/>
      <c r="IM135" s="2331"/>
      <c r="IN135" s="2331"/>
      <c r="IO135" s="2225"/>
      <c r="IP135" s="2225"/>
      <c r="IQ135" s="2225"/>
      <c r="IR135" s="2225"/>
      <c r="IS135" s="2225"/>
      <c r="IT135" s="2225"/>
      <c r="IU135" s="2225"/>
      <c r="IV135" s="2225"/>
      <c r="IW135" s="2225"/>
      <c r="IX135" s="2225"/>
      <c r="IY135" s="2225"/>
      <c r="IZ135" s="2221"/>
      <c r="JA135" s="2221"/>
      <c r="JB135" s="2225"/>
      <c r="JC135" s="2217"/>
      <c r="JD135" s="2225"/>
      <c r="JE135" s="2221"/>
      <c r="JF135" s="2221"/>
      <c r="JG135" s="1302"/>
      <c r="JH135" s="1302"/>
      <c r="JI135" s="1302"/>
      <c r="JJ135" s="1302"/>
      <c r="JK135" s="1302"/>
      <c r="JL135" s="1302"/>
      <c r="JM135" s="2236"/>
      <c r="JN135" s="2236"/>
      <c r="JO135" s="2236"/>
      <c r="JP135" s="2236"/>
      <c r="JQ135" s="2236"/>
      <c r="JR135" s="2236"/>
    </row>
    <row r="136" customFormat="false" ht="15" hidden="false" customHeight="true" outlineLevel="0" collapsed="false">
      <c r="A136" s="2332" t="s">
        <v>478</v>
      </c>
      <c r="B136" s="2332"/>
      <c r="C136" s="2333"/>
      <c r="D136" s="2333"/>
      <c r="E136" s="2333"/>
      <c r="F136" s="2333"/>
      <c r="G136" s="2334"/>
      <c r="H136" s="2334"/>
      <c r="I136" s="2334"/>
      <c r="J136" s="2334"/>
      <c r="K136" s="2334"/>
      <c r="L136" s="2334"/>
      <c r="M136" s="2334"/>
      <c r="N136" s="2334"/>
      <c r="O136" s="2334"/>
      <c r="P136" s="2334"/>
      <c r="Q136" s="2334"/>
      <c r="R136" s="2334"/>
      <c r="S136" s="2334"/>
      <c r="T136" s="2334"/>
      <c r="U136" s="2334"/>
      <c r="V136" s="2334"/>
      <c r="W136" s="2334"/>
      <c r="X136" s="2334"/>
      <c r="Y136" s="2334"/>
      <c r="Z136" s="2334"/>
      <c r="AA136" s="2335" t="n">
        <f aca="false">SUMIF($B$12:$B$134,$B$133,AA12:AA134)</f>
        <v>19</v>
      </c>
      <c r="AB136" s="2335"/>
      <c r="AC136" s="2334"/>
      <c r="AD136" s="2334"/>
      <c r="AE136" s="2334"/>
      <c r="AF136" s="2334"/>
      <c r="AG136" s="2334"/>
      <c r="AH136" s="2334"/>
      <c r="AI136" s="2334"/>
      <c r="AJ136" s="2334"/>
      <c r="AK136" s="2334"/>
      <c r="AL136" s="2334"/>
      <c r="AM136" s="2334"/>
      <c r="AN136" s="2334"/>
      <c r="AO136" s="2334"/>
      <c r="AP136" s="2334"/>
      <c r="AQ136" s="2334"/>
      <c r="AR136" s="2334"/>
      <c r="AS136" s="2335" t="n">
        <f aca="false">SUMIF($B$12:$B$134,$B$133,AS12:AS134)</f>
        <v>0</v>
      </c>
      <c r="AT136" s="2335"/>
      <c r="AU136" s="2333"/>
      <c r="AV136" s="2333"/>
      <c r="AW136" s="2333"/>
      <c r="AX136" s="2333"/>
      <c r="AY136" s="2333"/>
      <c r="AZ136" s="2333"/>
      <c r="BA136" s="2333"/>
      <c r="BB136" s="2333"/>
      <c r="BC136" s="2333"/>
      <c r="BD136" s="2333"/>
      <c r="BE136" s="2333"/>
      <c r="BF136" s="2333"/>
      <c r="BG136" s="2333"/>
      <c r="BH136" s="2333"/>
      <c r="BI136" s="2333"/>
      <c r="BJ136" s="2333"/>
      <c r="BK136" s="2333"/>
      <c r="BL136" s="2333"/>
      <c r="BM136" s="2333"/>
      <c r="BN136" s="2333"/>
      <c r="BO136" s="2333"/>
      <c r="BP136" s="2333"/>
      <c r="BQ136" s="2333"/>
      <c r="BR136" s="2333"/>
      <c r="BS136" s="2333"/>
      <c r="BT136" s="2333"/>
      <c r="BU136" s="2336" t="n">
        <f aca="false">SUMIF($B$12:$B$134,$B$133,BU12:BU134)</f>
        <v>22</v>
      </c>
      <c r="BV136" s="2335"/>
      <c r="BW136" s="2334"/>
      <c r="BX136" s="2334"/>
      <c r="BY136" s="2334"/>
      <c r="BZ136" s="2334"/>
      <c r="CA136" s="2334"/>
      <c r="CB136" s="2334"/>
      <c r="CC136" s="2334"/>
      <c r="CD136" s="2334"/>
      <c r="CE136" s="2334"/>
      <c r="CF136" s="2334"/>
      <c r="CG136" s="2334"/>
      <c r="CH136" s="2334"/>
      <c r="CI136" s="2334"/>
      <c r="CJ136" s="2334"/>
      <c r="CK136" s="2334"/>
      <c r="CL136" s="2334"/>
      <c r="CM136" s="2335" t="n">
        <f aca="false">SUMIF($B$12:$B$134,$B$133,CM12:CM134)</f>
        <v>0</v>
      </c>
      <c r="CN136" s="2335"/>
      <c r="CO136" s="2337" t="n">
        <f aca="false">AA136+AS136+BU136+CM136</f>
        <v>41</v>
      </c>
      <c r="CP136" s="2338"/>
      <c r="CQ136" s="2334"/>
      <c r="CR136" s="2334"/>
      <c r="CS136" s="2334"/>
      <c r="CT136" s="2334"/>
      <c r="CU136" s="2334"/>
      <c r="CV136" s="2334"/>
      <c r="CW136" s="2334"/>
      <c r="CX136" s="2334"/>
      <c r="CY136" s="2334"/>
      <c r="CZ136" s="2334"/>
      <c r="DA136" s="2334"/>
      <c r="DB136" s="2334"/>
      <c r="DC136" s="2334"/>
      <c r="DD136" s="2334"/>
      <c r="DE136" s="2334"/>
      <c r="DF136" s="2334"/>
      <c r="DG136" s="2335" t="n">
        <v>0</v>
      </c>
      <c r="DH136" s="2339"/>
      <c r="DI136" s="2334"/>
      <c r="DJ136" s="2334"/>
      <c r="DK136" s="2334"/>
      <c r="DL136" s="2334"/>
      <c r="DM136" s="2334"/>
      <c r="DN136" s="2334"/>
      <c r="DO136" s="2334"/>
      <c r="DP136" s="2334"/>
      <c r="DQ136" s="2334"/>
      <c r="DR136" s="2334"/>
      <c r="DS136" s="2334"/>
      <c r="DT136" s="2334"/>
      <c r="DU136" s="2334"/>
      <c r="DV136" s="2334"/>
      <c r="DW136" s="2334"/>
      <c r="DX136" s="2334"/>
      <c r="DY136" s="2335" t="n">
        <f aca="false">SUMIF($B$12:$B$134,$B$133,DY12:DY134)</f>
        <v>0</v>
      </c>
      <c r="DZ136" s="2339"/>
      <c r="EA136" s="2334"/>
      <c r="EB136" s="2334"/>
      <c r="EC136" s="2334"/>
      <c r="ED136" s="2334"/>
      <c r="EE136" s="2334"/>
      <c r="EF136" s="2334"/>
      <c r="EG136" s="2334"/>
      <c r="EH136" s="2334"/>
      <c r="EI136" s="2334"/>
      <c r="EJ136" s="2334"/>
      <c r="EK136" s="2334"/>
      <c r="EL136" s="2334"/>
      <c r="EM136" s="2334"/>
      <c r="EN136" s="2334"/>
      <c r="EO136" s="2334"/>
      <c r="EP136" s="2334"/>
      <c r="EQ136" s="2334"/>
      <c r="ER136" s="2334"/>
      <c r="ES136" s="2334"/>
      <c r="ET136" s="2334"/>
      <c r="EU136" s="2334"/>
      <c r="EV136" s="2334"/>
      <c r="EW136" s="2334"/>
      <c r="EX136" s="2334"/>
      <c r="EY136" s="2334"/>
      <c r="EZ136" s="2334"/>
      <c r="FA136" s="2334"/>
      <c r="FB136" s="2334"/>
      <c r="FC136" s="2335"/>
      <c r="FD136" s="2339"/>
      <c r="FE136" s="2339"/>
      <c r="FF136" s="2339"/>
      <c r="FG136" s="2339"/>
      <c r="FH136" s="2339"/>
      <c r="FI136" s="2339"/>
      <c r="FJ136" s="2339"/>
      <c r="FK136" s="2339"/>
      <c r="FL136" s="2339"/>
      <c r="FM136" s="2339"/>
      <c r="FN136" s="2339"/>
      <c r="FO136" s="2339"/>
      <c r="FP136" s="2339"/>
      <c r="FQ136" s="2339"/>
      <c r="FR136" s="2335" t="n">
        <f aca="false">SUMIF($B$12:$B$134,$B$133,FR12:FR134)</f>
        <v>0</v>
      </c>
      <c r="FS136" s="2339"/>
      <c r="FT136" s="2334"/>
      <c r="FU136" s="2334"/>
      <c r="FV136" s="2334"/>
      <c r="FW136" s="2334"/>
      <c r="FX136" s="2334"/>
      <c r="FY136" s="2334"/>
      <c r="FZ136" s="2334"/>
      <c r="GA136" s="2334"/>
      <c r="GB136" s="2334"/>
      <c r="GC136" s="2334"/>
      <c r="GD136" s="2334"/>
      <c r="GE136" s="2334"/>
      <c r="GF136" s="2334"/>
      <c r="GG136" s="2334"/>
      <c r="GH136" s="2334"/>
      <c r="GI136" s="2334"/>
      <c r="GJ136" s="2334"/>
      <c r="GK136" s="2334"/>
      <c r="GL136" s="2334"/>
      <c r="GM136" s="2334"/>
      <c r="GN136" s="2334"/>
      <c r="GO136" s="2334"/>
      <c r="GP136" s="2334"/>
      <c r="GQ136" s="2334"/>
      <c r="GR136" s="2334"/>
      <c r="GS136" s="2334"/>
      <c r="GT136" s="2334"/>
      <c r="GU136" s="2334"/>
      <c r="GV136" s="2334"/>
      <c r="GW136" s="2335"/>
      <c r="GX136" s="2340"/>
      <c r="GY136" s="2341"/>
      <c r="GZ136" s="2342"/>
      <c r="HA136" s="2342"/>
      <c r="HB136" s="2342"/>
      <c r="HC136" s="2343"/>
      <c r="HD136" s="2344"/>
      <c r="HE136" s="2344"/>
      <c r="HF136" s="2345" t="n">
        <f aca="false">HF134</f>
        <v>1178.93</v>
      </c>
      <c r="HG136" s="2346"/>
      <c r="HH136" s="2346"/>
      <c r="HI136" s="2346"/>
      <c r="HJ136" s="2346"/>
      <c r="HK136" s="2346"/>
      <c r="HL136" s="2346"/>
      <c r="HM136" s="2346"/>
      <c r="HN136" s="2346"/>
      <c r="HO136" s="2346"/>
      <c r="HP136" s="2346"/>
      <c r="HQ136" s="2346"/>
      <c r="HR136" s="2346"/>
      <c r="HS136" s="2346"/>
      <c r="HT136" s="2346"/>
      <c r="HU136" s="2346"/>
      <c r="HV136" s="2346"/>
      <c r="HW136" s="2346"/>
      <c r="HX136" s="2346"/>
      <c r="HY136" s="2346"/>
      <c r="HZ136" s="2346"/>
      <c r="IA136" s="2346"/>
      <c r="IB136" s="2346"/>
      <c r="IC136" s="2346"/>
      <c r="ID136" s="2340"/>
      <c r="IE136" s="2347"/>
      <c r="IF136" s="2347"/>
      <c r="IG136" s="2347"/>
      <c r="IH136" s="2347"/>
      <c r="II136" s="2347"/>
      <c r="IJ136" s="2347"/>
      <c r="IK136" s="2340"/>
      <c r="IL136" s="2347"/>
      <c r="IM136" s="2346"/>
      <c r="IN136" s="2346"/>
      <c r="IO136" s="2346"/>
      <c r="IP136" s="2346"/>
      <c r="IQ136" s="2346"/>
      <c r="IR136" s="2346"/>
      <c r="IS136" s="2346"/>
      <c r="IT136" s="2346"/>
      <c r="IU136" s="2346"/>
      <c r="IV136" s="2346"/>
      <c r="IW136" s="2346"/>
      <c r="IX136" s="2346"/>
      <c r="IY136" s="2346"/>
      <c r="IZ136" s="2348" t="n">
        <f aca="false">SUMIF($B$12:$B$134,$B$133,IZ12:IZ134)</f>
        <v>310</v>
      </c>
      <c r="JA136" s="2347"/>
      <c r="JB136" s="2342"/>
      <c r="JC136" s="2349"/>
      <c r="JD136" s="2342"/>
      <c r="JE136" s="2343"/>
      <c r="JF136" s="2350"/>
      <c r="JG136" s="2351"/>
      <c r="JH136" s="2351"/>
      <c r="JI136" s="2351"/>
      <c r="JJ136" s="2351"/>
      <c r="JK136" s="2351"/>
      <c r="JL136" s="2351"/>
      <c r="JM136" s="2351"/>
      <c r="JN136" s="2351"/>
      <c r="JO136" s="2351"/>
      <c r="JP136" s="2352" t="n">
        <f aca="false">JP134</f>
        <v>820.812</v>
      </c>
      <c r="JQ136" s="2352"/>
      <c r="JR136" s="2352"/>
    </row>
    <row r="137" customFormat="false" ht="15" hidden="false" customHeight="true" outlineLevel="0" collapsed="false">
      <c r="A137" s="2353" t="s">
        <v>672</v>
      </c>
      <c r="B137" s="2353"/>
      <c r="C137" s="2354"/>
      <c r="D137" s="2354"/>
      <c r="E137" s="2354"/>
      <c r="F137" s="2354"/>
      <c r="G137" s="2355"/>
      <c r="H137" s="2355"/>
      <c r="I137" s="2355"/>
      <c r="J137" s="2355"/>
      <c r="K137" s="2355"/>
      <c r="L137" s="2355"/>
      <c r="M137" s="2355"/>
      <c r="N137" s="2355"/>
      <c r="O137" s="2355"/>
      <c r="P137" s="2355"/>
      <c r="Q137" s="2355"/>
      <c r="R137" s="2355"/>
      <c r="S137" s="2355"/>
      <c r="T137" s="2355"/>
      <c r="U137" s="2355"/>
      <c r="V137" s="2355"/>
      <c r="W137" s="2355"/>
      <c r="X137" s="2355"/>
      <c r="Y137" s="2355"/>
      <c r="Z137" s="2355"/>
      <c r="AA137" s="2356" t="n">
        <f aca="false">AB134</f>
        <v>740</v>
      </c>
      <c r="AB137" s="2357"/>
      <c r="AC137" s="2355"/>
      <c r="AD137" s="2355"/>
      <c r="AE137" s="2355"/>
      <c r="AF137" s="2355"/>
      <c r="AG137" s="2355"/>
      <c r="AH137" s="2355"/>
      <c r="AI137" s="2355"/>
      <c r="AJ137" s="2355"/>
      <c r="AK137" s="2355"/>
      <c r="AL137" s="2355"/>
      <c r="AM137" s="2355"/>
      <c r="AN137" s="2355"/>
      <c r="AO137" s="2355"/>
      <c r="AP137" s="2355"/>
      <c r="AQ137" s="2355"/>
      <c r="AR137" s="2355"/>
      <c r="AS137" s="2356" t="n">
        <f aca="false">AT134</f>
        <v>0</v>
      </c>
      <c r="AT137" s="2357"/>
      <c r="AU137" s="2354"/>
      <c r="AV137" s="2354"/>
      <c r="AW137" s="2354"/>
      <c r="AX137" s="2354"/>
      <c r="AY137" s="2354"/>
      <c r="AZ137" s="2354"/>
      <c r="BA137" s="2354"/>
      <c r="BB137" s="2354"/>
      <c r="BC137" s="2354"/>
      <c r="BD137" s="2354"/>
      <c r="BE137" s="2354"/>
      <c r="BF137" s="2354"/>
      <c r="BG137" s="2354"/>
      <c r="BH137" s="2354"/>
      <c r="BI137" s="2354"/>
      <c r="BJ137" s="2354"/>
      <c r="BK137" s="2354"/>
      <c r="BL137" s="2354"/>
      <c r="BM137" s="2354"/>
      <c r="BN137" s="2354"/>
      <c r="BO137" s="2354"/>
      <c r="BP137" s="2354"/>
      <c r="BQ137" s="2354"/>
      <c r="BR137" s="2354"/>
      <c r="BS137" s="2354"/>
      <c r="BT137" s="2354"/>
      <c r="BU137" s="2358" t="n">
        <f aca="false">BV134</f>
        <v>461.8</v>
      </c>
      <c r="BV137" s="2357"/>
      <c r="BW137" s="2355"/>
      <c r="BX137" s="2355"/>
      <c r="BY137" s="2355"/>
      <c r="BZ137" s="2355"/>
      <c r="CA137" s="2355"/>
      <c r="CB137" s="2355"/>
      <c r="CC137" s="2355"/>
      <c r="CD137" s="2355"/>
      <c r="CE137" s="2355"/>
      <c r="CF137" s="2355"/>
      <c r="CG137" s="2355"/>
      <c r="CH137" s="2355"/>
      <c r="CI137" s="2355"/>
      <c r="CJ137" s="2355"/>
      <c r="CK137" s="2355"/>
      <c r="CL137" s="2355"/>
      <c r="CM137" s="2356" t="n">
        <f aca="false">CN134</f>
        <v>0</v>
      </c>
      <c r="CN137" s="2357"/>
      <c r="CO137" s="2359" t="n">
        <f aca="false">CP134</f>
        <v>1201.8</v>
      </c>
      <c r="CP137" s="2360"/>
      <c r="CQ137" s="2355"/>
      <c r="CR137" s="2355"/>
      <c r="CS137" s="2355"/>
      <c r="CT137" s="2355"/>
      <c r="CU137" s="2355"/>
      <c r="CV137" s="2355"/>
      <c r="CW137" s="2355"/>
      <c r="CX137" s="2355"/>
      <c r="CY137" s="2355"/>
      <c r="CZ137" s="2355"/>
      <c r="DA137" s="2355"/>
      <c r="DB137" s="2355"/>
      <c r="DC137" s="2355"/>
      <c r="DD137" s="2355"/>
      <c r="DE137" s="2355"/>
      <c r="DF137" s="2355"/>
      <c r="DG137" s="2357" t="n">
        <f aca="false">DH134</f>
        <v>0</v>
      </c>
      <c r="DH137" s="2361"/>
      <c r="DI137" s="2355"/>
      <c r="DJ137" s="2355"/>
      <c r="DK137" s="2355"/>
      <c r="DL137" s="2355"/>
      <c r="DM137" s="2355"/>
      <c r="DN137" s="2355"/>
      <c r="DO137" s="2355"/>
      <c r="DP137" s="2355"/>
      <c r="DQ137" s="2355"/>
      <c r="DR137" s="2355"/>
      <c r="DS137" s="2355"/>
      <c r="DT137" s="2355"/>
      <c r="DU137" s="2355"/>
      <c r="DV137" s="2355"/>
      <c r="DW137" s="2355"/>
      <c r="DX137" s="2355"/>
      <c r="DY137" s="2356" t="n">
        <f aca="false">DZ134</f>
        <v>0</v>
      </c>
      <c r="DZ137" s="2361"/>
      <c r="EA137" s="2355"/>
      <c r="EB137" s="2355"/>
      <c r="EC137" s="2355"/>
      <c r="ED137" s="2355"/>
      <c r="EE137" s="2355"/>
      <c r="EF137" s="2355"/>
      <c r="EG137" s="2355"/>
      <c r="EH137" s="2355"/>
      <c r="EI137" s="2355"/>
      <c r="EJ137" s="2355"/>
      <c r="EK137" s="2355"/>
      <c r="EL137" s="2355"/>
      <c r="EM137" s="2355"/>
      <c r="EN137" s="2355"/>
      <c r="EO137" s="2355"/>
      <c r="EP137" s="2355"/>
      <c r="EQ137" s="2355"/>
      <c r="ER137" s="2355"/>
      <c r="ES137" s="2355"/>
      <c r="ET137" s="2355"/>
      <c r="EU137" s="2355"/>
      <c r="EV137" s="2355"/>
      <c r="EW137" s="2355"/>
      <c r="EX137" s="2355"/>
      <c r="EY137" s="2355"/>
      <c r="EZ137" s="2355"/>
      <c r="FA137" s="2355"/>
      <c r="FB137" s="2355"/>
      <c r="FC137" s="2356" t="n">
        <f aca="false">FD134</f>
        <v>200</v>
      </c>
      <c r="FD137" s="2361"/>
      <c r="FE137" s="2361"/>
      <c r="FF137" s="2361"/>
      <c r="FG137" s="2361"/>
      <c r="FH137" s="2361"/>
      <c r="FI137" s="2361"/>
      <c r="FJ137" s="2361"/>
      <c r="FK137" s="2361"/>
      <c r="FL137" s="2361"/>
      <c r="FM137" s="2361"/>
      <c r="FN137" s="2361"/>
      <c r="FO137" s="2361"/>
      <c r="FP137" s="2361"/>
      <c r="FQ137" s="2361"/>
      <c r="FR137" s="2356" t="n">
        <f aca="false">FS134</f>
        <v>0</v>
      </c>
      <c r="FS137" s="2361"/>
      <c r="FT137" s="2355"/>
      <c r="FU137" s="2355"/>
      <c r="FV137" s="2355"/>
      <c r="FW137" s="2355"/>
      <c r="FX137" s="2355"/>
      <c r="FY137" s="2355"/>
      <c r="FZ137" s="2355"/>
      <c r="GA137" s="2355"/>
      <c r="GB137" s="2355"/>
      <c r="GC137" s="2355"/>
      <c r="GD137" s="2355"/>
      <c r="GE137" s="2355"/>
      <c r="GF137" s="2355"/>
      <c r="GG137" s="2355"/>
      <c r="GH137" s="2355"/>
      <c r="GI137" s="2355"/>
      <c r="GJ137" s="2355"/>
      <c r="GK137" s="2355"/>
      <c r="GL137" s="2355"/>
      <c r="GM137" s="2355"/>
      <c r="GN137" s="2355"/>
      <c r="GO137" s="2355"/>
      <c r="GP137" s="2355"/>
      <c r="GQ137" s="2355"/>
      <c r="GR137" s="2355"/>
      <c r="GS137" s="2355"/>
      <c r="GT137" s="2355"/>
      <c r="GU137" s="2355"/>
      <c r="GV137" s="2355"/>
      <c r="GW137" s="2357" t="n">
        <f aca="false">GY134</f>
        <v>-50</v>
      </c>
      <c r="GX137" s="2362" t="n">
        <f aca="false">GY134</f>
        <v>-50</v>
      </c>
      <c r="GY137" s="2363"/>
      <c r="GZ137" s="2364"/>
      <c r="HA137" s="2364"/>
      <c r="HB137" s="2364"/>
      <c r="HC137" s="2365"/>
      <c r="HD137" s="2366"/>
      <c r="HE137" s="2366"/>
      <c r="HF137" s="2367"/>
      <c r="HG137" s="2368"/>
      <c r="HH137" s="2368"/>
      <c r="HI137" s="2368"/>
      <c r="HJ137" s="2368"/>
      <c r="HK137" s="2368"/>
      <c r="HL137" s="2368"/>
      <c r="HM137" s="2368"/>
      <c r="HN137" s="2368"/>
      <c r="HO137" s="2368"/>
      <c r="HP137" s="2368"/>
      <c r="HQ137" s="2368"/>
      <c r="HR137" s="2368"/>
      <c r="HS137" s="2368"/>
      <c r="HT137" s="2368"/>
      <c r="HU137" s="2368"/>
      <c r="HV137" s="2368"/>
      <c r="HW137" s="2368"/>
      <c r="HX137" s="2368"/>
      <c r="HY137" s="2368"/>
      <c r="HZ137" s="2368"/>
      <c r="IA137" s="2368"/>
      <c r="IB137" s="2368"/>
      <c r="IC137" s="2368"/>
      <c r="ID137" s="2362" t="n">
        <f aca="false">IE134</f>
        <v>150</v>
      </c>
      <c r="IE137" s="2369"/>
      <c r="IF137" s="2369"/>
      <c r="IG137" s="2369"/>
      <c r="IH137" s="2369"/>
      <c r="II137" s="2369"/>
      <c r="IJ137" s="2369"/>
      <c r="IK137" s="2362" t="n">
        <f aca="false">IL134</f>
        <v>0</v>
      </c>
      <c r="IL137" s="2369"/>
      <c r="IM137" s="2368"/>
      <c r="IN137" s="2368"/>
      <c r="IO137" s="2368"/>
      <c r="IP137" s="2368"/>
      <c r="IQ137" s="2368"/>
      <c r="IR137" s="2368"/>
      <c r="IS137" s="2368"/>
      <c r="IT137" s="2368"/>
      <c r="IU137" s="2368"/>
      <c r="IV137" s="2368"/>
      <c r="IW137" s="2368"/>
      <c r="IX137" s="2368"/>
      <c r="IY137" s="2368"/>
      <c r="IZ137" s="2362" t="n">
        <f aca="false">JA134</f>
        <v>0</v>
      </c>
      <c r="JA137" s="2369"/>
      <c r="JB137" s="2364"/>
      <c r="JC137" s="2370"/>
      <c r="JD137" s="2364"/>
      <c r="JE137" s="2365"/>
      <c r="JF137" s="2371"/>
      <c r="JG137" s="2363"/>
      <c r="JH137" s="2363"/>
      <c r="JI137" s="2363"/>
      <c r="JJ137" s="2363"/>
      <c r="JK137" s="2363"/>
      <c r="JL137" s="2363"/>
      <c r="JM137" s="2372" t="s">
        <v>673</v>
      </c>
      <c r="JN137" s="2372"/>
      <c r="JO137" s="2372"/>
      <c r="JP137" s="2373"/>
      <c r="JQ137" s="2373"/>
      <c r="JR137" s="2373"/>
    </row>
    <row r="138" customFormat="false" ht="15" hidden="false" customHeight="true" outlineLevel="0" collapsed="false">
      <c r="A138" s="2353" t="s">
        <v>674</v>
      </c>
      <c r="B138" s="2353"/>
      <c r="C138" s="2354"/>
      <c r="D138" s="2354"/>
      <c r="E138" s="2354"/>
      <c r="F138" s="2354"/>
      <c r="G138" s="2355"/>
      <c r="H138" s="2355"/>
      <c r="I138" s="2355"/>
      <c r="J138" s="2355"/>
      <c r="K138" s="2355"/>
      <c r="L138" s="2355"/>
      <c r="M138" s="2355"/>
      <c r="N138" s="2355"/>
      <c r="O138" s="2355"/>
      <c r="P138" s="2355"/>
      <c r="Q138" s="2355"/>
      <c r="R138" s="2355"/>
      <c r="S138" s="2355"/>
      <c r="T138" s="2355"/>
      <c r="U138" s="2355"/>
      <c r="V138" s="2355"/>
      <c r="W138" s="2355"/>
      <c r="X138" s="2355"/>
      <c r="Y138" s="2355"/>
      <c r="Z138" s="2355"/>
      <c r="AA138" s="2374" t="n">
        <f aca="false">SUM(AB12:AB134)</f>
        <v>7270</v>
      </c>
      <c r="AB138" s="2375"/>
      <c r="AC138" s="2355"/>
      <c r="AD138" s="2355"/>
      <c r="AE138" s="2355"/>
      <c r="AF138" s="2355"/>
      <c r="AG138" s="2355"/>
      <c r="AH138" s="2355"/>
      <c r="AI138" s="2355"/>
      <c r="AJ138" s="2355"/>
      <c r="AK138" s="2355"/>
      <c r="AL138" s="2355"/>
      <c r="AM138" s="2355"/>
      <c r="AN138" s="2355"/>
      <c r="AO138" s="2355"/>
      <c r="AP138" s="2355"/>
      <c r="AQ138" s="2355"/>
      <c r="AR138" s="2355"/>
      <c r="AS138" s="2374" t="n">
        <f aca="false">SUM(AT12:AT134)</f>
        <v>0</v>
      </c>
      <c r="AT138" s="2375"/>
      <c r="AU138" s="2354"/>
      <c r="AV138" s="2354"/>
      <c r="AW138" s="2354"/>
      <c r="AX138" s="2354"/>
      <c r="AY138" s="2354"/>
      <c r="AZ138" s="2354"/>
      <c r="BA138" s="2354"/>
      <c r="BB138" s="2354"/>
      <c r="BC138" s="2354"/>
      <c r="BD138" s="2354"/>
      <c r="BE138" s="2354"/>
      <c r="BF138" s="2354"/>
      <c r="BG138" s="2354"/>
      <c r="BH138" s="2354"/>
      <c r="BI138" s="2354"/>
      <c r="BJ138" s="2354"/>
      <c r="BK138" s="2354"/>
      <c r="BL138" s="2354"/>
      <c r="BM138" s="2354"/>
      <c r="BN138" s="2354"/>
      <c r="BO138" s="2354"/>
      <c r="BP138" s="2354"/>
      <c r="BQ138" s="2354"/>
      <c r="BR138" s="2354"/>
      <c r="BS138" s="2354"/>
      <c r="BT138" s="2354"/>
      <c r="BU138" s="2376" t="n">
        <f aca="false">SUM(BV12:BV134)</f>
        <v>4310.7</v>
      </c>
      <c r="BV138" s="2375"/>
      <c r="BW138" s="2355"/>
      <c r="BX138" s="2355"/>
      <c r="BY138" s="2355"/>
      <c r="BZ138" s="2355"/>
      <c r="CA138" s="2355"/>
      <c r="CB138" s="2355"/>
      <c r="CC138" s="2355"/>
      <c r="CD138" s="2355"/>
      <c r="CE138" s="2355"/>
      <c r="CF138" s="2355"/>
      <c r="CG138" s="2355"/>
      <c r="CH138" s="2355"/>
      <c r="CI138" s="2355"/>
      <c r="CJ138" s="2355"/>
      <c r="CK138" s="2355"/>
      <c r="CL138" s="2355"/>
      <c r="CM138" s="2374" t="n">
        <f aca="false">SUM(CN12:CN134)</f>
        <v>0</v>
      </c>
      <c r="CN138" s="2374"/>
      <c r="CO138" s="2377" t="n">
        <f aca="false">AA138+AS138+BU138+CM138</f>
        <v>11580.7</v>
      </c>
      <c r="CP138" s="2377" t="n">
        <f aca="false">SUM(CP$12:CP134)</f>
        <v>11580.7</v>
      </c>
      <c r="CQ138" s="2355"/>
      <c r="CR138" s="2355"/>
      <c r="CS138" s="2355"/>
      <c r="CT138" s="2355"/>
      <c r="CU138" s="2355"/>
      <c r="CV138" s="2355"/>
      <c r="CW138" s="2355"/>
      <c r="CX138" s="2355"/>
      <c r="CY138" s="2355"/>
      <c r="CZ138" s="2355"/>
      <c r="DA138" s="2355"/>
      <c r="DB138" s="2355"/>
      <c r="DC138" s="2355"/>
      <c r="DD138" s="2355"/>
      <c r="DE138" s="2355"/>
      <c r="DF138" s="2355"/>
      <c r="DG138" s="2374" t="n">
        <f aca="false">DH138:DH138</f>
        <v>0</v>
      </c>
      <c r="DH138" s="2378" t="n">
        <f aca="false">SUM(DH$12:DH134)</f>
        <v>0</v>
      </c>
      <c r="DI138" s="2355"/>
      <c r="DJ138" s="2355"/>
      <c r="DK138" s="2355"/>
      <c r="DL138" s="2355"/>
      <c r="DM138" s="2355"/>
      <c r="DN138" s="2355"/>
      <c r="DO138" s="2355"/>
      <c r="DP138" s="2355"/>
      <c r="DQ138" s="2355"/>
      <c r="DR138" s="2355"/>
      <c r="DS138" s="2355"/>
      <c r="DT138" s="2355"/>
      <c r="DU138" s="2355"/>
      <c r="DV138" s="2355"/>
      <c r="DW138" s="2355"/>
      <c r="DX138" s="2355"/>
      <c r="DY138" s="2374" t="n">
        <f aca="false">DZ138:DZ138</f>
        <v>0</v>
      </c>
      <c r="DZ138" s="2378" t="n">
        <f aca="false">SUM(DZ$12:DZ134)</f>
        <v>0</v>
      </c>
      <c r="EA138" s="2355"/>
      <c r="EB138" s="2355"/>
      <c r="EC138" s="2355"/>
      <c r="ED138" s="2355"/>
      <c r="EE138" s="2355"/>
      <c r="EF138" s="2355"/>
      <c r="EG138" s="2355"/>
      <c r="EH138" s="2355"/>
      <c r="EI138" s="2355"/>
      <c r="EJ138" s="2355"/>
      <c r="EK138" s="2355"/>
      <c r="EL138" s="2355"/>
      <c r="EM138" s="2355"/>
      <c r="EN138" s="2355"/>
      <c r="EO138" s="2355"/>
      <c r="EP138" s="2355"/>
      <c r="EQ138" s="2355"/>
      <c r="ER138" s="2355"/>
      <c r="ES138" s="2355"/>
      <c r="ET138" s="2355"/>
      <c r="EU138" s="2355"/>
      <c r="EV138" s="2355"/>
      <c r="EW138" s="2355"/>
      <c r="EX138" s="2355"/>
      <c r="EY138" s="2355"/>
      <c r="EZ138" s="2355"/>
      <c r="FA138" s="2355"/>
      <c r="FB138" s="2355"/>
      <c r="FC138" s="2374" t="n">
        <f aca="false">SUM(FD12:FD134)</f>
        <v>3659</v>
      </c>
      <c r="FD138" s="2378" t="n">
        <f aca="false">SUM(FD$12:FD134)</f>
        <v>3659</v>
      </c>
      <c r="FE138" s="2378"/>
      <c r="FF138" s="2378"/>
      <c r="FG138" s="2378"/>
      <c r="FH138" s="2378"/>
      <c r="FI138" s="2378"/>
      <c r="FJ138" s="2378"/>
      <c r="FK138" s="2378"/>
      <c r="FL138" s="2378"/>
      <c r="FM138" s="2378"/>
      <c r="FN138" s="2378"/>
      <c r="FO138" s="2378"/>
      <c r="FP138" s="2378"/>
      <c r="FQ138" s="2378"/>
      <c r="FR138" s="2374" t="n">
        <f aca="false">SUM(FS12:FS134)</f>
        <v>0</v>
      </c>
      <c r="FS138" s="2378" t="n">
        <f aca="false">SUM(FS$12:FS134)</f>
        <v>0</v>
      </c>
      <c r="FT138" s="2355"/>
      <c r="FU138" s="2355"/>
      <c r="FV138" s="2355"/>
      <c r="FW138" s="2355"/>
      <c r="FX138" s="2355"/>
      <c r="FY138" s="2355"/>
      <c r="FZ138" s="2355"/>
      <c r="GA138" s="2355"/>
      <c r="GB138" s="2355"/>
      <c r="GC138" s="2355"/>
      <c r="GD138" s="2355"/>
      <c r="GE138" s="2355"/>
      <c r="GF138" s="2355"/>
      <c r="GG138" s="2355"/>
      <c r="GH138" s="2355"/>
      <c r="GI138" s="2355"/>
      <c r="GJ138" s="2355"/>
      <c r="GK138" s="2355"/>
      <c r="GL138" s="2355"/>
      <c r="GM138" s="2355"/>
      <c r="GN138" s="2355"/>
      <c r="GO138" s="2355"/>
      <c r="GP138" s="2355"/>
      <c r="GQ138" s="2355"/>
      <c r="GR138" s="2355"/>
      <c r="GS138" s="2355"/>
      <c r="GT138" s="2355"/>
      <c r="GU138" s="2355"/>
      <c r="GV138" s="2355"/>
      <c r="GW138" s="2374" t="n">
        <f aca="false">GX138</f>
        <v>-100</v>
      </c>
      <c r="GX138" s="2374" t="n">
        <f aca="false">SUM(GY12:GY134)</f>
        <v>-100</v>
      </c>
      <c r="GY138" s="2379" t="n">
        <f aca="false">SUM(GY$12:GY134)</f>
        <v>-100</v>
      </c>
      <c r="GZ138" s="2380" t="n">
        <f aca="false">SUMIF($B$12:$B$134,$B$134,GZ$12:GZ134)</f>
        <v>0</v>
      </c>
      <c r="HA138" s="2380"/>
      <c r="HB138" s="2380" t="n">
        <f aca="false">SUMIF($B$12:$B$134,$B$134,HB$12:HB134)</f>
        <v>0</v>
      </c>
      <c r="HC138" s="2381" t="n">
        <f aca="false">SUMIF($B$12:$B$134,$B$134,HC$12:HC134)</f>
        <v>0</v>
      </c>
      <c r="HD138" s="2382"/>
      <c r="HE138" s="2382"/>
      <c r="HF138" s="2383" t="n">
        <f aca="false">SUM(HF$12:HF134)</f>
        <v>18862.88</v>
      </c>
      <c r="HG138" s="2368"/>
      <c r="HH138" s="2368"/>
      <c r="HI138" s="2368"/>
      <c r="HJ138" s="2368"/>
      <c r="HK138" s="2368"/>
      <c r="HL138" s="2368"/>
      <c r="HM138" s="2368"/>
      <c r="HN138" s="2368"/>
      <c r="HO138" s="2368"/>
      <c r="HP138" s="2368"/>
      <c r="HQ138" s="2368"/>
      <c r="HR138" s="2368"/>
      <c r="HS138" s="2368"/>
      <c r="HT138" s="2368"/>
      <c r="HU138" s="2368"/>
      <c r="HV138" s="2368"/>
      <c r="HW138" s="2368"/>
      <c r="HX138" s="2368"/>
      <c r="HY138" s="2368"/>
      <c r="HZ138" s="2368"/>
      <c r="IA138" s="2368"/>
      <c r="IB138" s="2368"/>
      <c r="IC138" s="2368"/>
      <c r="ID138" s="2384" t="n">
        <f aca="false">IE138:IE138</f>
        <v>2899</v>
      </c>
      <c r="IE138" s="2385" t="n">
        <f aca="false">SUM(IE$12:IE134)</f>
        <v>2899</v>
      </c>
      <c r="IF138" s="2385"/>
      <c r="IG138" s="2385"/>
      <c r="IH138" s="2385"/>
      <c r="II138" s="2385"/>
      <c r="IJ138" s="2385"/>
      <c r="IK138" s="2384" t="n">
        <f aca="false">IL138:IL138</f>
        <v>0</v>
      </c>
      <c r="IL138" s="2385" t="n">
        <f aca="false">SUM(IL12:IL134)</f>
        <v>0</v>
      </c>
      <c r="IM138" s="2368"/>
      <c r="IN138" s="2368"/>
      <c r="IO138" s="2368"/>
      <c r="IP138" s="2368"/>
      <c r="IQ138" s="2368"/>
      <c r="IR138" s="2368"/>
      <c r="IS138" s="2368"/>
      <c r="IT138" s="2368"/>
      <c r="IU138" s="2368"/>
      <c r="IV138" s="2368"/>
      <c r="IW138" s="2368"/>
      <c r="IX138" s="2368"/>
      <c r="IY138" s="2368"/>
      <c r="IZ138" s="2362" t="n">
        <f aca="false">JA138</f>
        <v>0</v>
      </c>
      <c r="JA138" s="2386" t="n">
        <f aca="false">SUM(JA$12:JA134)</f>
        <v>0</v>
      </c>
      <c r="JB138" s="2380" t="n">
        <f aca="false">SUMIF($B$12:$B$134,$B$134,JB$12:JB134)</f>
        <v>0</v>
      </c>
      <c r="JC138" s="2370" t="n">
        <f aca="false">SUMIF($B$12:$B$134,$B$134,JC$12:JC134)</f>
        <v>0</v>
      </c>
      <c r="JD138" s="2380" t="n">
        <f aca="false">SUMIF($B$12:$B$134,$B$134,JD$12:JD134)</f>
        <v>0</v>
      </c>
      <c r="JE138" s="2381" t="n">
        <f aca="false">SUMIF($B$12:$B$134,$B$134,JE$12:JE134)</f>
        <v>0</v>
      </c>
      <c r="JF138" s="2387" t="n">
        <f aca="false">SUMIF($B$12:$B$134,$B$134,JF$12:JF134)</f>
        <v>12240.7</v>
      </c>
      <c r="JG138" s="2388" t="n">
        <f aca="false">SUMIF($B$12:$B$134,$B$134,JG$12:JG134)</f>
        <v>0</v>
      </c>
      <c r="JH138" s="2388" t="n">
        <f aca="false">SUMIF($B$12:$B$134,$B$134,JH$12:JH134)</f>
        <v>0</v>
      </c>
      <c r="JI138" s="2388" t="n">
        <f aca="false">SUMIF($B$12:$B$134,$B$134,JI$12:JI134)</f>
        <v>0</v>
      </c>
      <c r="JJ138" s="2388" t="n">
        <f aca="false">SUMIF($B$12:$B$134,$B$134,JJ$12:JJ134)</f>
        <v>0</v>
      </c>
      <c r="JK138" s="2388"/>
      <c r="JL138" s="2388" t="n">
        <f aca="false">SUM(JL$12:JL134)</f>
        <v>0</v>
      </c>
      <c r="JM138" s="2389" t="e">
        <f aca="false">JM$4:JM$4*DAY($A132)+SUMIF($C$5:JL$5,"Нараст. баланс",$C138:JL138)+SUMIF($C$7:JH$7,"Итого (с ВНР)",$C138:JH138)-SUMIF($C$5:JL$5,"Геол. снижение,  т/сут",$C138:JL138)-SUMIF(JJ$7:JL$7,"Итого",JJ138:JL138)-SUMIF($C$7:JL$7,"Итого (с ВСП)",$C138:JL138)</f>
        <v>#VALUE!</v>
      </c>
      <c r="JN138" s="2389"/>
      <c r="JO138" s="2389"/>
      <c r="JP138" s="2390" t="n">
        <f aca="false">SUBTOTAL(1,JP$12:JP134)</f>
        <v>717.553935483871</v>
      </c>
      <c r="JQ138" s="2390"/>
      <c r="JR138" s="2390" t="s">
        <v>675</v>
      </c>
      <c r="JS138" s="2391" t="e">
        <f aca="false">JM138/COUNT(JM12:JM134)</f>
        <v>#VALUE!</v>
      </c>
      <c r="JT138" s="1993" t="s">
        <v>676</v>
      </c>
      <c r="JU138" s="2391" t="e">
        <f aca="false">JM132+JE134-HC134</f>
        <v>#VALUE!</v>
      </c>
    </row>
    <row r="139" customFormat="false" ht="14.25" hidden="false" customHeight="true" outlineLevel="0" collapsed="false">
      <c r="A139" s="1996"/>
      <c r="B139" s="1996"/>
      <c r="C139" s="2215"/>
      <c r="D139" s="2215"/>
      <c r="E139" s="2215"/>
      <c r="F139" s="2215"/>
      <c r="G139" s="2215"/>
      <c r="H139" s="2215"/>
      <c r="I139" s="2215"/>
      <c r="J139" s="2215"/>
      <c r="K139" s="2215"/>
      <c r="L139" s="2215"/>
      <c r="M139" s="2215"/>
      <c r="N139" s="2215"/>
      <c r="O139" s="2215"/>
      <c r="P139" s="2215"/>
      <c r="Q139" s="2215"/>
      <c r="R139" s="2215"/>
      <c r="S139" s="2215"/>
      <c r="T139" s="2215"/>
      <c r="U139" s="2215"/>
      <c r="V139" s="2215"/>
      <c r="W139" s="2215"/>
      <c r="X139" s="2215"/>
      <c r="Y139" s="2215"/>
      <c r="Z139" s="2215"/>
      <c r="AA139" s="2215"/>
      <c r="AB139" s="2215"/>
      <c r="AC139" s="2215"/>
      <c r="AD139" s="2215"/>
      <c r="AE139" s="2215"/>
      <c r="AF139" s="2215"/>
      <c r="AG139" s="2215"/>
      <c r="AH139" s="2215"/>
      <c r="AI139" s="2215"/>
      <c r="AJ139" s="2215"/>
      <c r="AK139" s="2215"/>
      <c r="AL139" s="2215"/>
      <c r="AM139" s="2215"/>
      <c r="AN139" s="2215"/>
      <c r="AO139" s="2215"/>
      <c r="AP139" s="2215"/>
      <c r="AQ139" s="2215"/>
      <c r="AR139" s="2215"/>
      <c r="AS139" s="2215"/>
      <c r="AT139" s="2215"/>
      <c r="AU139" s="2215"/>
      <c r="AV139" s="2215"/>
      <c r="AW139" s="2215"/>
      <c r="AX139" s="2215"/>
      <c r="AY139" s="2215"/>
      <c r="AZ139" s="2215"/>
      <c r="BA139" s="2215"/>
      <c r="BB139" s="2215"/>
      <c r="BC139" s="2215"/>
      <c r="BD139" s="2215"/>
      <c r="BE139" s="2215"/>
      <c r="BF139" s="2215"/>
      <c r="BG139" s="2215"/>
      <c r="BH139" s="2215"/>
      <c r="BI139" s="2215"/>
      <c r="BJ139" s="2215"/>
      <c r="BK139" s="2215"/>
      <c r="BL139" s="2215"/>
      <c r="BM139" s="2215"/>
      <c r="BN139" s="2215"/>
      <c r="BO139" s="2215"/>
      <c r="BP139" s="2215"/>
      <c r="BQ139" s="2215"/>
      <c r="BR139" s="2215"/>
      <c r="BS139" s="2215"/>
      <c r="BT139" s="2215"/>
      <c r="BU139" s="2215"/>
      <c r="BV139" s="2215"/>
      <c r="BW139" s="2215"/>
      <c r="BX139" s="1996"/>
      <c r="BY139" s="1996"/>
      <c r="BZ139" s="1996"/>
      <c r="CA139" s="1996"/>
      <c r="CB139" s="1996"/>
      <c r="CC139" s="1996"/>
      <c r="CD139" s="1996"/>
      <c r="CE139" s="1996"/>
      <c r="CF139" s="1996"/>
      <c r="CG139" s="1996"/>
      <c r="CH139" s="1996"/>
      <c r="CI139" s="1996"/>
      <c r="CJ139" s="1996"/>
      <c r="CK139" s="1996"/>
      <c r="CL139" s="1996"/>
      <c r="CM139" s="1996"/>
      <c r="CN139" s="1996"/>
      <c r="CO139" s="1996"/>
      <c r="CP139" s="1996"/>
      <c r="CQ139" s="1996"/>
      <c r="CR139" s="1996"/>
      <c r="CS139" s="1996"/>
      <c r="CT139" s="1996"/>
      <c r="CU139" s="1996"/>
      <c r="CV139" s="1996"/>
      <c r="CW139" s="1996"/>
      <c r="CX139" s="1996"/>
      <c r="CY139" s="1996"/>
      <c r="CZ139" s="1996"/>
      <c r="DA139" s="1996"/>
      <c r="DB139" s="1996"/>
      <c r="DC139" s="1996"/>
      <c r="DD139" s="1996"/>
      <c r="DE139" s="1996"/>
      <c r="DF139" s="1996"/>
      <c r="DG139" s="1996"/>
      <c r="DH139" s="1996"/>
      <c r="DI139" s="1996"/>
      <c r="DJ139" s="1996"/>
      <c r="DK139" s="1996"/>
      <c r="DL139" s="1996"/>
      <c r="DM139" s="1996"/>
      <c r="DN139" s="1996"/>
      <c r="DO139" s="1996"/>
      <c r="DP139" s="1996"/>
      <c r="DQ139" s="1996"/>
      <c r="DR139" s="1996"/>
      <c r="DS139" s="1996"/>
      <c r="DT139" s="1996"/>
      <c r="DU139" s="1996"/>
      <c r="DV139" s="1996"/>
      <c r="DW139" s="1996"/>
      <c r="DX139" s="1996"/>
      <c r="DY139" s="1996"/>
      <c r="DZ139" s="1996"/>
      <c r="EA139" s="1996"/>
      <c r="EB139" s="1996"/>
      <c r="EC139" s="1996"/>
      <c r="ED139" s="1996"/>
      <c r="EE139" s="1996"/>
      <c r="EF139" s="1996"/>
      <c r="EG139" s="1996"/>
      <c r="EH139" s="1996"/>
      <c r="EI139" s="1996"/>
      <c r="EJ139" s="1996"/>
      <c r="EK139" s="1996"/>
      <c r="EL139" s="1996"/>
      <c r="EM139" s="1996"/>
      <c r="EN139" s="1996"/>
      <c r="EO139" s="1996"/>
      <c r="EP139" s="1996"/>
      <c r="EQ139" s="1996"/>
      <c r="ER139" s="1996"/>
      <c r="ES139" s="1996"/>
      <c r="ET139" s="1996"/>
      <c r="EU139" s="1996"/>
      <c r="EV139" s="1996"/>
      <c r="EW139" s="1996"/>
      <c r="EX139" s="1996"/>
      <c r="EY139" s="1996"/>
      <c r="EZ139" s="1996"/>
      <c r="FA139" s="1996"/>
      <c r="FB139" s="1996"/>
      <c r="FC139" s="1996"/>
      <c r="FD139" s="1996"/>
      <c r="FE139" s="1996"/>
      <c r="FF139" s="1996"/>
      <c r="FG139" s="1996"/>
      <c r="FH139" s="1996"/>
      <c r="FI139" s="1996"/>
      <c r="FJ139" s="1996"/>
      <c r="FK139" s="1996"/>
      <c r="FL139" s="1996"/>
      <c r="FM139" s="1996"/>
      <c r="FN139" s="1996"/>
      <c r="FO139" s="1996"/>
      <c r="FP139" s="1996"/>
      <c r="FQ139" s="1996"/>
      <c r="FR139" s="1996"/>
      <c r="FS139" s="1996"/>
      <c r="FT139" s="2392" t="s">
        <v>677</v>
      </c>
      <c r="FU139" s="2392"/>
      <c r="FV139" s="2392"/>
      <c r="FW139" s="2392"/>
      <c r="FX139" s="2392"/>
      <c r="FY139" s="2392"/>
      <c r="FZ139" s="2392"/>
      <c r="GA139" s="2392"/>
      <c r="GB139" s="2392"/>
      <c r="GC139" s="2392"/>
      <c r="GD139" s="2392"/>
      <c r="GE139" s="2392"/>
      <c r="GF139" s="2392"/>
      <c r="GG139" s="2392"/>
      <c r="GH139" s="2392"/>
      <c r="GI139" s="2392"/>
      <c r="GJ139" s="2392"/>
      <c r="GK139" s="2392"/>
      <c r="GL139" s="2392"/>
      <c r="GM139" s="2392"/>
      <c r="GN139" s="2392"/>
      <c r="GO139" s="2392"/>
      <c r="GP139" s="2392"/>
      <c r="GQ139" s="2392"/>
      <c r="GR139" s="2392"/>
      <c r="GS139" s="2392"/>
      <c r="GT139" s="2392"/>
      <c r="GU139" s="2392"/>
      <c r="GV139" s="2392"/>
      <c r="GW139" s="2392"/>
      <c r="GX139" s="2392"/>
      <c r="GY139" s="2392"/>
      <c r="GZ139" s="1996"/>
      <c r="HA139" s="1996"/>
      <c r="HB139" s="1996"/>
      <c r="HC139" s="1996"/>
      <c r="HD139" s="1996"/>
      <c r="HE139" s="1996"/>
      <c r="HF139" s="2393"/>
      <c r="HG139" s="2393"/>
      <c r="HH139" s="2393"/>
      <c r="HI139" s="2393"/>
      <c r="HJ139" s="2393"/>
      <c r="HK139" s="2393"/>
      <c r="HL139" s="2393"/>
      <c r="HM139" s="2393"/>
      <c r="HN139" s="2393"/>
      <c r="HO139" s="2393"/>
      <c r="HP139" s="2393"/>
      <c r="HQ139" s="2393"/>
      <c r="HR139" s="2393"/>
      <c r="HS139" s="2393"/>
      <c r="HT139" s="2393"/>
      <c r="HU139" s="2393"/>
      <c r="HV139" s="2393"/>
      <c r="HW139" s="2393"/>
      <c r="HX139" s="2393"/>
      <c r="HY139" s="2393"/>
      <c r="HZ139" s="2393"/>
      <c r="IA139" s="2393"/>
      <c r="IB139" s="2393"/>
      <c r="IC139" s="2393"/>
      <c r="ID139" s="2393"/>
      <c r="IE139" s="2393"/>
      <c r="IF139" s="2393"/>
      <c r="IG139" s="2393"/>
      <c r="IH139" s="2393"/>
      <c r="II139" s="2393"/>
      <c r="IJ139" s="2393"/>
      <c r="IK139" s="2393"/>
      <c r="IL139" s="2393"/>
      <c r="IM139" s="2393"/>
      <c r="IN139" s="2393"/>
      <c r="IO139" s="2393"/>
      <c r="IP139" s="2393"/>
      <c r="IQ139" s="2393"/>
      <c r="IR139" s="2393"/>
      <c r="IS139" s="2393"/>
      <c r="IT139" s="2393"/>
      <c r="IU139" s="2393"/>
      <c r="IV139" s="2393"/>
      <c r="IW139" s="2393"/>
      <c r="IX139" s="2393"/>
      <c r="IY139" s="2393"/>
      <c r="IZ139" s="2393"/>
      <c r="JA139" s="2393"/>
      <c r="JB139" s="2393"/>
      <c r="JC139" s="2393"/>
      <c r="JD139" s="2393"/>
      <c r="JE139" s="2393"/>
      <c r="JF139" s="2393"/>
      <c r="JG139" s="2393"/>
      <c r="JH139" s="2393"/>
      <c r="JI139" s="2394"/>
      <c r="JJ139" s="1996"/>
      <c r="JK139" s="1996"/>
      <c r="JL139" s="1996"/>
      <c r="JM139" s="2395"/>
      <c r="JN139" s="2395"/>
      <c r="JO139" s="2395"/>
      <c r="JP139" s="2396"/>
      <c r="JQ139" s="2396"/>
      <c r="JR139" s="2396"/>
    </row>
    <row r="140" customFormat="false" ht="14.25" hidden="false" customHeight="true" outlineLevel="0" collapsed="false">
      <c r="A140" s="1996"/>
      <c r="B140" s="1996"/>
      <c r="C140" s="2215"/>
      <c r="D140" s="2215"/>
      <c r="E140" s="2215"/>
      <c r="F140" s="2215"/>
      <c r="G140" s="2215"/>
      <c r="H140" s="2215"/>
      <c r="I140" s="2215"/>
      <c r="J140" s="2215"/>
      <c r="K140" s="2215"/>
      <c r="L140" s="2215"/>
      <c r="M140" s="2215"/>
      <c r="N140" s="2215"/>
      <c r="O140" s="2215"/>
      <c r="P140" s="2215"/>
      <c r="Q140" s="2215"/>
      <c r="R140" s="2215"/>
      <c r="S140" s="2215"/>
      <c r="T140" s="2215"/>
      <c r="U140" s="2215"/>
      <c r="V140" s="2215"/>
      <c r="W140" s="2215"/>
      <c r="X140" s="2215"/>
      <c r="Y140" s="2215"/>
      <c r="Z140" s="2215"/>
      <c r="AA140" s="2215"/>
      <c r="AB140" s="2215"/>
      <c r="AC140" s="2215"/>
      <c r="AD140" s="2215"/>
      <c r="AE140" s="2215"/>
      <c r="AF140" s="2215"/>
      <c r="AG140" s="2215"/>
      <c r="AH140" s="2215"/>
      <c r="AI140" s="2215"/>
      <c r="AJ140" s="2215"/>
      <c r="AK140" s="2215"/>
      <c r="AL140" s="2215"/>
      <c r="AM140" s="2215"/>
      <c r="AN140" s="2215"/>
      <c r="AO140" s="2215"/>
      <c r="AP140" s="2215"/>
      <c r="AQ140" s="2215"/>
      <c r="AR140" s="2215"/>
      <c r="AS140" s="2215"/>
      <c r="AT140" s="2215"/>
      <c r="AU140" s="2215"/>
      <c r="AV140" s="2215"/>
      <c r="AW140" s="2215"/>
      <c r="AX140" s="2215"/>
      <c r="AY140" s="2215"/>
      <c r="AZ140" s="2215"/>
      <c r="BA140" s="2215"/>
      <c r="BB140" s="2215"/>
      <c r="BC140" s="2215"/>
      <c r="BD140" s="2215"/>
      <c r="BE140" s="2215"/>
      <c r="BF140" s="2215"/>
      <c r="BG140" s="2215"/>
      <c r="BH140" s="2215"/>
      <c r="BI140" s="2215"/>
      <c r="BJ140" s="2215"/>
      <c r="BK140" s="2215"/>
      <c r="BL140" s="2215"/>
      <c r="BM140" s="2215"/>
      <c r="BN140" s="2215"/>
      <c r="BO140" s="2215"/>
      <c r="BP140" s="2215"/>
      <c r="BQ140" s="2215"/>
      <c r="BR140" s="2215"/>
      <c r="BS140" s="2215"/>
      <c r="BT140" s="2215"/>
      <c r="BU140" s="2215"/>
      <c r="BV140" s="2215"/>
      <c r="BW140" s="2215"/>
      <c r="BX140" s="1996"/>
      <c r="BY140" s="1996"/>
      <c r="BZ140" s="1996"/>
      <c r="CA140" s="1996"/>
      <c r="CB140" s="1996"/>
      <c r="CC140" s="1996"/>
      <c r="CD140" s="1996"/>
      <c r="CE140" s="1996"/>
      <c r="CF140" s="1996"/>
      <c r="CG140" s="1996"/>
      <c r="CH140" s="1996"/>
      <c r="CI140" s="1996"/>
      <c r="CJ140" s="1996"/>
      <c r="CK140" s="1996"/>
      <c r="CL140" s="1996"/>
      <c r="CM140" s="1996"/>
      <c r="CN140" s="1996"/>
      <c r="CO140" s="1996"/>
      <c r="CP140" s="1996"/>
      <c r="CQ140" s="1996"/>
      <c r="CR140" s="1996"/>
      <c r="CS140" s="1996"/>
      <c r="CT140" s="1996"/>
      <c r="CU140" s="1996"/>
      <c r="CV140" s="1996"/>
      <c r="CW140" s="1996"/>
      <c r="CX140" s="1996"/>
      <c r="CY140" s="1996"/>
      <c r="CZ140" s="1996"/>
      <c r="DA140" s="1996"/>
      <c r="DB140" s="1996"/>
      <c r="DC140" s="1996"/>
      <c r="DD140" s="1996"/>
      <c r="DE140" s="1996"/>
      <c r="DF140" s="1996"/>
      <c r="DG140" s="1996"/>
      <c r="DH140" s="1996"/>
      <c r="DI140" s="1996"/>
      <c r="DJ140" s="1996"/>
      <c r="DK140" s="1996"/>
      <c r="DL140" s="1996"/>
      <c r="DM140" s="1996"/>
      <c r="DN140" s="1996"/>
      <c r="DO140" s="1996"/>
      <c r="DP140" s="1996"/>
      <c r="DQ140" s="1996"/>
      <c r="DR140" s="1996"/>
      <c r="DS140" s="1996"/>
      <c r="DT140" s="1996"/>
      <c r="DU140" s="1996"/>
      <c r="DV140" s="1996"/>
      <c r="DW140" s="1996"/>
      <c r="DX140" s="1996"/>
      <c r="DY140" s="1996"/>
      <c r="DZ140" s="1996"/>
      <c r="EA140" s="1996"/>
      <c r="EB140" s="1996"/>
      <c r="EC140" s="1996"/>
      <c r="ED140" s="1996"/>
      <c r="EE140" s="1996"/>
      <c r="EF140" s="1996"/>
      <c r="EG140" s="1996"/>
      <c r="EH140" s="1996"/>
      <c r="EI140" s="1996"/>
      <c r="EJ140" s="1996"/>
      <c r="EK140" s="1996"/>
      <c r="EL140" s="1996"/>
      <c r="EM140" s="1996"/>
      <c r="EN140" s="1996"/>
      <c r="EO140" s="1996"/>
      <c r="EP140" s="1996"/>
      <c r="EQ140" s="1996"/>
      <c r="ER140" s="1996"/>
      <c r="ES140" s="1996"/>
      <c r="ET140" s="1996"/>
      <c r="EU140" s="1996"/>
      <c r="EV140" s="1996"/>
      <c r="EW140" s="1996"/>
      <c r="EX140" s="1996"/>
      <c r="EY140" s="1996"/>
      <c r="EZ140" s="1996"/>
      <c r="FA140" s="1996"/>
      <c r="FB140" s="1996"/>
      <c r="FC140" s="1996"/>
      <c r="FD140" s="1996"/>
      <c r="FE140" s="1996"/>
      <c r="FF140" s="1996"/>
      <c r="FG140" s="1996"/>
      <c r="FH140" s="1996"/>
      <c r="FI140" s="1996"/>
      <c r="FJ140" s="1996"/>
      <c r="FK140" s="1996"/>
      <c r="FL140" s="1996"/>
      <c r="FM140" s="1996"/>
      <c r="FN140" s="1996"/>
      <c r="FO140" s="1996"/>
      <c r="FP140" s="1996"/>
      <c r="FQ140" s="1996"/>
      <c r="FR140" s="1996"/>
      <c r="FS140" s="1996"/>
      <c r="FT140" s="2392"/>
      <c r="FU140" s="2392"/>
      <c r="FV140" s="2392"/>
      <c r="FW140" s="2392"/>
      <c r="FX140" s="2392"/>
      <c r="FY140" s="2392"/>
      <c r="FZ140" s="2392"/>
      <c r="GA140" s="2392"/>
      <c r="GB140" s="2392"/>
      <c r="GC140" s="2392"/>
      <c r="GD140" s="2392"/>
      <c r="GE140" s="2392"/>
      <c r="GF140" s="2392"/>
      <c r="GG140" s="2392"/>
      <c r="GH140" s="2392"/>
      <c r="GI140" s="2392"/>
      <c r="GJ140" s="2392"/>
      <c r="GK140" s="2392"/>
      <c r="GL140" s="2392"/>
      <c r="GM140" s="2392"/>
      <c r="GN140" s="2392"/>
      <c r="GO140" s="2392"/>
      <c r="GP140" s="2392"/>
      <c r="GQ140" s="2392"/>
      <c r="GR140" s="2392"/>
      <c r="GS140" s="2392"/>
      <c r="GT140" s="2392"/>
      <c r="GU140" s="2392"/>
      <c r="GV140" s="2394"/>
      <c r="GW140" s="2394"/>
      <c r="GX140" s="2394"/>
      <c r="GY140" s="2394"/>
      <c r="GZ140" s="1996"/>
      <c r="HA140" s="1996"/>
      <c r="HB140" s="1996"/>
      <c r="HC140" s="1996"/>
      <c r="HD140" s="1996"/>
      <c r="HE140" s="1996"/>
      <c r="HF140" s="2393"/>
      <c r="HG140" s="2397"/>
      <c r="HH140" s="2397"/>
      <c r="HI140" s="2397"/>
      <c r="HJ140" s="2397"/>
      <c r="HK140" s="2397"/>
      <c r="HL140" s="2397"/>
      <c r="HM140" s="2397"/>
      <c r="HN140" s="2397"/>
      <c r="HO140" s="2397"/>
      <c r="HP140" s="2397"/>
      <c r="HQ140" s="2397"/>
      <c r="HR140" s="2397"/>
      <c r="HS140" s="2397"/>
      <c r="HT140" s="2397"/>
      <c r="HU140" s="2397"/>
      <c r="HV140" s="2397"/>
      <c r="HW140" s="2397"/>
      <c r="HX140" s="2397"/>
      <c r="HY140" s="2397"/>
      <c r="HZ140" s="2397"/>
      <c r="IA140" s="2397"/>
      <c r="IB140" s="2397"/>
      <c r="IC140" s="2397"/>
      <c r="ID140" s="2397"/>
      <c r="IE140" s="2397"/>
      <c r="IF140" s="2397"/>
      <c r="IG140" s="2397"/>
      <c r="IH140" s="2397"/>
      <c r="II140" s="2397"/>
      <c r="IJ140" s="2397"/>
      <c r="IK140" s="2397"/>
      <c r="IL140" s="2397"/>
      <c r="IM140" s="2397"/>
      <c r="IN140" s="2397"/>
      <c r="IO140" s="2397"/>
      <c r="IP140" s="2397"/>
      <c r="IQ140" s="2397"/>
      <c r="IR140" s="2397"/>
      <c r="IS140" s="2397"/>
      <c r="IT140" s="2397"/>
      <c r="IU140" s="2397"/>
      <c r="IV140" s="2397"/>
      <c r="IW140" s="2397"/>
      <c r="IX140" s="2397"/>
      <c r="IY140" s="2397"/>
      <c r="IZ140" s="2397"/>
      <c r="JA140" s="2397"/>
      <c r="JB140" s="2397"/>
      <c r="JC140" s="2397"/>
      <c r="JD140" s="2397"/>
      <c r="JE140" s="2397"/>
      <c r="JF140" s="2397"/>
      <c r="JG140" s="2397"/>
      <c r="JH140" s="2397"/>
      <c r="JI140" s="2394"/>
      <c r="JJ140" s="1996"/>
      <c r="JK140" s="1996"/>
      <c r="JL140" s="1996"/>
      <c r="JM140" s="2395"/>
      <c r="JN140" s="2395"/>
      <c r="JO140" s="2395"/>
      <c r="JP140" s="2396"/>
      <c r="JQ140" s="2396"/>
      <c r="JR140" s="2396"/>
    </row>
    <row r="141" customFormat="false" ht="14.25" hidden="false" customHeight="true" outlineLevel="0" collapsed="false">
      <c r="A141" s="1996"/>
      <c r="B141" s="1996"/>
      <c r="C141" s="2215"/>
      <c r="D141" s="2215"/>
      <c r="E141" s="2215"/>
      <c r="F141" s="2215"/>
      <c r="G141" s="2215"/>
      <c r="H141" s="2215"/>
      <c r="I141" s="2215"/>
      <c r="J141" s="2215"/>
      <c r="K141" s="2215"/>
      <c r="L141" s="2215"/>
      <c r="M141" s="2215"/>
      <c r="N141" s="2215"/>
      <c r="O141" s="2215"/>
      <c r="P141" s="2215"/>
      <c r="Q141" s="2215"/>
      <c r="R141" s="2215"/>
      <c r="S141" s="2215"/>
      <c r="T141" s="2215"/>
      <c r="U141" s="2215"/>
      <c r="V141" s="2215"/>
      <c r="W141" s="2215"/>
      <c r="X141" s="2215"/>
      <c r="Y141" s="2215"/>
      <c r="Z141" s="2215"/>
      <c r="AA141" s="2215"/>
      <c r="AB141" s="2215"/>
      <c r="AC141" s="2215"/>
      <c r="AD141" s="2215"/>
      <c r="AE141" s="2215"/>
      <c r="AF141" s="2215"/>
      <c r="AG141" s="2215"/>
      <c r="AH141" s="2215"/>
      <c r="AI141" s="2215"/>
      <c r="AJ141" s="2215"/>
      <c r="AK141" s="2215"/>
      <c r="AL141" s="2215"/>
      <c r="AM141" s="2215"/>
      <c r="AN141" s="2215"/>
      <c r="AO141" s="2215"/>
      <c r="AP141" s="2215"/>
      <c r="AQ141" s="2215"/>
      <c r="AR141" s="2215"/>
      <c r="AS141" s="2215"/>
      <c r="AT141" s="2215"/>
      <c r="AU141" s="2215"/>
      <c r="AV141" s="2215"/>
      <c r="AW141" s="2215"/>
      <c r="AX141" s="2215"/>
      <c r="AY141" s="2215"/>
      <c r="AZ141" s="2215"/>
      <c r="BA141" s="2215"/>
      <c r="BB141" s="2215"/>
      <c r="BC141" s="2215"/>
      <c r="BD141" s="2215"/>
      <c r="BE141" s="2215"/>
      <c r="BF141" s="2215"/>
      <c r="BG141" s="2215"/>
      <c r="BH141" s="2215"/>
      <c r="BI141" s="2215"/>
      <c r="BJ141" s="2215"/>
      <c r="BK141" s="2215"/>
      <c r="BL141" s="2215"/>
      <c r="BM141" s="2215"/>
      <c r="BN141" s="2215"/>
      <c r="BO141" s="2215"/>
      <c r="BP141" s="2215"/>
      <c r="BQ141" s="2215"/>
      <c r="BR141" s="2215"/>
      <c r="BS141" s="2215"/>
      <c r="BT141" s="2215"/>
      <c r="BU141" s="2215"/>
      <c r="BV141" s="2215"/>
      <c r="BW141" s="2215"/>
      <c r="BX141" s="1996"/>
      <c r="BY141" s="1996"/>
      <c r="BZ141" s="1996"/>
      <c r="CA141" s="1996"/>
      <c r="CB141" s="1996"/>
      <c r="CC141" s="1996"/>
      <c r="CD141" s="1996"/>
      <c r="CE141" s="1996"/>
      <c r="CF141" s="1996"/>
      <c r="CG141" s="1996"/>
      <c r="CH141" s="1996"/>
      <c r="CI141" s="1996"/>
      <c r="CJ141" s="1996"/>
      <c r="CK141" s="1996"/>
      <c r="CL141" s="1996"/>
      <c r="CM141" s="1996"/>
      <c r="CN141" s="1996"/>
      <c r="CO141" s="1996"/>
      <c r="CP141" s="1996"/>
      <c r="CQ141" s="1996"/>
      <c r="CR141" s="1996"/>
      <c r="CS141" s="1996"/>
      <c r="CT141" s="1996"/>
      <c r="CU141" s="1996"/>
      <c r="CV141" s="1996"/>
      <c r="CW141" s="1996"/>
      <c r="CX141" s="1996"/>
      <c r="CY141" s="1996"/>
      <c r="CZ141" s="1996"/>
      <c r="DA141" s="1996"/>
      <c r="DB141" s="1996"/>
      <c r="DC141" s="1996"/>
      <c r="DD141" s="1996"/>
      <c r="DE141" s="1996"/>
      <c r="DF141" s="1996"/>
      <c r="DG141" s="1996"/>
      <c r="DH141" s="1996"/>
      <c r="DI141" s="1996"/>
      <c r="DJ141" s="1996"/>
      <c r="DK141" s="1996"/>
      <c r="DL141" s="1996"/>
      <c r="DM141" s="1996"/>
      <c r="DN141" s="1996"/>
      <c r="DO141" s="1996"/>
      <c r="DP141" s="1996"/>
      <c r="DQ141" s="1996"/>
      <c r="DR141" s="1996"/>
      <c r="DS141" s="1996"/>
      <c r="DT141" s="1996"/>
      <c r="DU141" s="1996"/>
      <c r="DV141" s="1996"/>
      <c r="DW141" s="1996"/>
      <c r="DX141" s="1996"/>
      <c r="DY141" s="1996"/>
      <c r="DZ141" s="1996"/>
      <c r="EA141" s="1996"/>
      <c r="EB141" s="1996"/>
      <c r="EC141" s="1996"/>
      <c r="ED141" s="1996"/>
      <c r="EE141" s="1996"/>
      <c r="EF141" s="1996"/>
      <c r="EG141" s="1996"/>
      <c r="EH141" s="1996"/>
      <c r="EI141" s="1996"/>
      <c r="EJ141" s="1996"/>
      <c r="EK141" s="1996"/>
      <c r="EL141" s="1996"/>
      <c r="EM141" s="1996"/>
      <c r="EN141" s="1996"/>
      <c r="EO141" s="1996"/>
      <c r="EP141" s="1996"/>
      <c r="EQ141" s="1996"/>
      <c r="ER141" s="1996"/>
      <c r="ES141" s="1996"/>
      <c r="ET141" s="1996"/>
      <c r="EU141" s="1996"/>
      <c r="EV141" s="1996"/>
      <c r="EW141" s="1996"/>
      <c r="EX141" s="1996"/>
      <c r="EY141" s="1996"/>
      <c r="EZ141" s="1996"/>
      <c r="FA141" s="1996"/>
      <c r="FB141" s="1996"/>
      <c r="FC141" s="1996"/>
      <c r="FD141" s="1996"/>
      <c r="FE141" s="1996"/>
      <c r="FF141" s="1996"/>
      <c r="FG141" s="1996"/>
      <c r="FH141" s="1996"/>
      <c r="FI141" s="1996"/>
      <c r="FJ141" s="1996"/>
      <c r="FK141" s="1996"/>
      <c r="FL141" s="1996"/>
      <c r="FM141" s="1996"/>
      <c r="FN141" s="1996"/>
      <c r="FO141" s="1996"/>
      <c r="FP141" s="1996"/>
      <c r="FQ141" s="1996"/>
      <c r="FR141" s="1996"/>
      <c r="FS141" s="1996"/>
      <c r="FT141" s="2392"/>
      <c r="FU141" s="2392"/>
      <c r="FV141" s="2392"/>
      <c r="FW141" s="2392"/>
      <c r="FX141" s="2392"/>
      <c r="FY141" s="2392"/>
      <c r="FZ141" s="2392"/>
      <c r="GA141" s="2392"/>
      <c r="GB141" s="2392"/>
      <c r="GC141" s="2392"/>
      <c r="GD141" s="2392"/>
      <c r="GE141" s="2392"/>
      <c r="GF141" s="2392"/>
      <c r="GG141" s="2392"/>
      <c r="GH141" s="2392"/>
      <c r="GI141" s="2392"/>
      <c r="GJ141" s="2392"/>
      <c r="GK141" s="2392"/>
      <c r="GL141" s="2392"/>
      <c r="GM141" s="2392"/>
      <c r="GN141" s="2392"/>
      <c r="GO141" s="2392"/>
      <c r="GP141" s="2392"/>
      <c r="GQ141" s="2392"/>
      <c r="GR141" s="2392"/>
      <c r="GS141" s="2392"/>
      <c r="GT141" s="2392"/>
      <c r="GU141" s="2392"/>
      <c r="GV141" s="2394"/>
      <c r="GW141" s="2394"/>
      <c r="GX141" s="2394"/>
      <c r="GY141" s="2394"/>
      <c r="GZ141" s="1996"/>
      <c r="HA141" s="1996"/>
      <c r="HB141" s="1996"/>
      <c r="HC141" s="1996"/>
      <c r="HD141" s="1996"/>
      <c r="HE141" s="1996"/>
      <c r="HF141" s="2393"/>
      <c r="HG141" s="2397"/>
      <c r="HH141" s="2397"/>
      <c r="HI141" s="2397"/>
      <c r="HJ141" s="2397"/>
      <c r="HK141" s="2397"/>
      <c r="HL141" s="2397"/>
      <c r="HM141" s="2397"/>
      <c r="HN141" s="2397"/>
      <c r="HO141" s="2397"/>
      <c r="HP141" s="2397"/>
      <c r="HQ141" s="2397"/>
      <c r="HR141" s="2397"/>
      <c r="HS141" s="2397"/>
      <c r="HT141" s="2397"/>
      <c r="HU141" s="2397"/>
      <c r="HV141" s="2397"/>
      <c r="HW141" s="2397"/>
      <c r="HX141" s="2397"/>
      <c r="HY141" s="2397"/>
      <c r="HZ141" s="2397"/>
      <c r="IA141" s="2397"/>
      <c r="IB141" s="2397"/>
      <c r="IC141" s="2397"/>
      <c r="ID141" s="2397"/>
      <c r="IE141" s="2397"/>
      <c r="IF141" s="2397"/>
      <c r="IG141" s="2397"/>
      <c r="IH141" s="2397"/>
      <c r="II141" s="2397"/>
      <c r="IJ141" s="2397"/>
      <c r="IK141" s="2397"/>
      <c r="IL141" s="2397"/>
      <c r="IM141" s="2397"/>
      <c r="IN141" s="2397"/>
      <c r="IO141" s="2397"/>
      <c r="IP141" s="2397"/>
      <c r="IQ141" s="2397"/>
      <c r="IR141" s="2397"/>
      <c r="IS141" s="2397"/>
      <c r="IT141" s="2397"/>
      <c r="IU141" s="2397"/>
      <c r="IV141" s="2397"/>
      <c r="IW141" s="2397"/>
      <c r="IX141" s="2397"/>
      <c r="IY141" s="2397"/>
      <c r="IZ141" s="2397"/>
      <c r="JA141" s="2397"/>
      <c r="JB141" s="2397"/>
      <c r="JC141" s="2397"/>
      <c r="JD141" s="2397"/>
      <c r="JE141" s="2397"/>
      <c r="JF141" s="2397"/>
      <c r="JG141" s="2397"/>
      <c r="JH141" s="2397"/>
      <c r="JI141" s="2394"/>
      <c r="JJ141" s="1996"/>
      <c r="JK141" s="1996"/>
      <c r="JL141" s="1996"/>
      <c r="JM141" s="2395"/>
      <c r="JN141" s="2395"/>
      <c r="JO141" s="2395"/>
      <c r="JP141" s="2396"/>
      <c r="JQ141" s="2396"/>
      <c r="JR141" s="2396"/>
    </row>
    <row r="142" customFormat="false" ht="14.25" hidden="false" customHeight="true" outlineLevel="0" collapsed="false">
      <c r="A142" s="1996"/>
      <c r="B142" s="1996"/>
      <c r="C142" s="2215"/>
      <c r="D142" s="2215"/>
      <c r="E142" s="2215"/>
      <c r="F142" s="2215"/>
      <c r="G142" s="2215"/>
      <c r="H142" s="2215"/>
      <c r="I142" s="2215"/>
      <c r="J142" s="2215"/>
      <c r="K142" s="2215"/>
      <c r="L142" s="2215"/>
      <c r="M142" s="2215"/>
      <c r="N142" s="2215"/>
      <c r="O142" s="2215"/>
      <c r="P142" s="2215"/>
      <c r="Q142" s="2215"/>
      <c r="R142" s="2215"/>
      <c r="S142" s="2215"/>
      <c r="T142" s="2215"/>
      <c r="U142" s="2215"/>
      <c r="V142" s="2215"/>
      <c r="W142" s="2215"/>
      <c r="X142" s="2215"/>
      <c r="Y142" s="2215"/>
      <c r="Z142" s="2215"/>
      <c r="AA142" s="2215"/>
      <c r="AB142" s="2215"/>
      <c r="AC142" s="2215"/>
      <c r="AD142" s="2215"/>
      <c r="AE142" s="2215"/>
      <c r="AF142" s="2215"/>
      <c r="AG142" s="2215"/>
      <c r="AH142" s="2215"/>
      <c r="AI142" s="2215"/>
      <c r="AJ142" s="2215"/>
      <c r="AK142" s="2215"/>
      <c r="AL142" s="2215"/>
      <c r="AM142" s="2215"/>
      <c r="AN142" s="2215"/>
      <c r="AO142" s="2215"/>
      <c r="AP142" s="2215"/>
      <c r="AQ142" s="2215"/>
      <c r="AR142" s="2215"/>
      <c r="AS142" s="2215"/>
      <c r="AT142" s="2215"/>
      <c r="AU142" s="2215"/>
      <c r="AV142" s="2215"/>
      <c r="AW142" s="2215"/>
      <c r="AX142" s="2215"/>
      <c r="AY142" s="2215"/>
      <c r="AZ142" s="2215"/>
      <c r="BA142" s="2215"/>
      <c r="BB142" s="2215"/>
      <c r="BC142" s="2215"/>
      <c r="BD142" s="2215"/>
      <c r="BE142" s="2215"/>
      <c r="BF142" s="2215"/>
      <c r="BG142" s="2215"/>
      <c r="BH142" s="2215"/>
      <c r="BI142" s="2215"/>
      <c r="BJ142" s="2215"/>
      <c r="BK142" s="2215"/>
      <c r="BL142" s="2215"/>
      <c r="BM142" s="2215"/>
      <c r="BN142" s="2215"/>
      <c r="BO142" s="2215"/>
      <c r="BP142" s="2215"/>
      <c r="BQ142" s="2215"/>
      <c r="BR142" s="2215"/>
      <c r="BS142" s="2215"/>
      <c r="BT142" s="2215"/>
      <c r="BU142" s="2215"/>
      <c r="BV142" s="2215"/>
      <c r="BW142" s="2215"/>
      <c r="BX142" s="1996"/>
      <c r="BY142" s="1996"/>
      <c r="BZ142" s="1996"/>
      <c r="CA142" s="1996"/>
      <c r="CB142" s="1996"/>
      <c r="CC142" s="1996"/>
      <c r="CD142" s="1996"/>
      <c r="CE142" s="1996"/>
      <c r="CF142" s="1996"/>
      <c r="CG142" s="1996"/>
      <c r="CH142" s="1996"/>
      <c r="CI142" s="1996"/>
      <c r="CJ142" s="1996"/>
      <c r="CK142" s="1996"/>
      <c r="CL142" s="1996"/>
      <c r="CM142" s="1996"/>
      <c r="CN142" s="1996"/>
      <c r="CO142" s="1996"/>
      <c r="CP142" s="1996"/>
      <c r="CQ142" s="1996"/>
      <c r="CR142" s="1996"/>
      <c r="CS142" s="1996"/>
      <c r="CT142" s="1996"/>
      <c r="CU142" s="1996"/>
      <c r="CV142" s="1996"/>
      <c r="CW142" s="1996"/>
      <c r="CX142" s="1996"/>
      <c r="CY142" s="1996"/>
      <c r="CZ142" s="1996"/>
      <c r="DA142" s="1996"/>
      <c r="DB142" s="1996"/>
      <c r="DC142" s="1996"/>
      <c r="DD142" s="1996"/>
      <c r="DE142" s="1996"/>
      <c r="DF142" s="1996"/>
      <c r="DG142" s="1996"/>
      <c r="DH142" s="1996"/>
      <c r="DI142" s="1996"/>
      <c r="DJ142" s="1996"/>
      <c r="DK142" s="1996"/>
      <c r="DL142" s="1996"/>
      <c r="DM142" s="1996"/>
      <c r="DN142" s="1996"/>
      <c r="DO142" s="1996"/>
      <c r="DP142" s="1996"/>
      <c r="DQ142" s="1996"/>
      <c r="DR142" s="1996"/>
      <c r="DS142" s="1996"/>
      <c r="DT142" s="1996"/>
      <c r="DU142" s="1996"/>
      <c r="DV142" s="1996"/>
      <c r="DW142" s="1996"/>
      <c r="DX142" s="1996"/>
      <c r="DY142" s="1996"/>
      <c r="DZ142" s="1996"/>
      <c r="EA142" s="1996"/>
      <c r="EB142" s="1996"/>
      <c r="EC142" s="1996"/>
      <c r="ED142" s="1996"/>
      <c r="EE142" s="1996"/>
      <c r="EF142" s="1996"/>
      <c r="EG142" s="1996"/>
      <c r="EH142" s="1996"/>
      <c r="EI142" s="1996"/>
      <c r="EJ142" s="1996"/>
      <c r="EK142" s="1996"/>
      <c r="EL142" s="1996"/>
      <c r="EM142" s="1996"/>
      <c r="EN142" s="1996"/>
      <c r="EO142" s="1996"/>
      <c r="EP142" s="1996"/>
      <c r="EQ142" s="1996"/>
      <c r="ER142" s="1996"/>
      <c r="ES142" s="1996"/>
      <c r="ET142" s="1996"/>
      <c r="EU142" s="1996"/>
      <c r="EV142" s="1996"/>
      <c r="EW142" s="1996"/>
      <c r="EX142" s="1996"/>
      <c r="EY142" s="1996"/>
      <c r="EZ142" s="1996"/>
      <c r="FA142" s="1996"/>
      <c r="FB142" s="1996"/>
      <c r="FC142" s="2398"/>
      <c r="FD142" s="1996"/>
      <c r="FE142" s="1996"/>
      <c r="FF142" s="1996"/>
      <c r="FG142" s="1996"/>
      <c r="FH142" s="1996"/>
      <c r="FI142" s="1996"/>
      <c r="FJ142" s="1996"/>
      <c r="FK142" s="1996"/>
      <c r="FL142" s="1996"/>
      <c r="FM142" s="1996"/>
      <c r="FN142" s="1996"/>
      <c r="FO142" s="1996"/>
      <c r="FP142" s="1996"/>
      <c r="FQ142" s="1996"/>
      <c r="FR142" s="1996"/>
      <c r="FS142" s="1996"/>
      <c r="FT142" s="2392"/>
      <c r="FU142" s="2392"/>
      <c r="FV142" s="2392"/>
      <c r="FW142" s="2392"/>
      <c r="FX142" s="2392"/>
      <c r="FY142" s="2392"/>
      <c r="FZ142" s="2392"/>
      <c r="GA142" s="2392"/>
      <c r="GB142" s="2392"/>
      <c r="GC142" s="2392"/>
      <c r="GD142" s="2392"/>
      <c r="GE142" s="2392"/>
      <c r="GF142" s="2392"/>
      <c r="GG142" s="2392"/>
      <c r="GH142" s="2392"/>
      <c r="GI142" s="2392"/>
      <c r="GJ142" s="2392"/>
      <c r="GK142" s="2392"/>
      <c r="GL142" s="2392"/>
      <c r="GM142" s="2392"/>
      <c r="GN142" s="2392"/>
      <c r="GO142" s="2392"/>
      <c r="GP142" s="2392"/>
      <c r="GQ142" s="2392"/>
      <c r="GR142" s="2392"/>
      <c r="GS142" s="2392"/>
      <c r="GT142" s="2392"/>
      <c r="GU142" s="2392"/>
      <c r="GV142" s="2394"/>
      <c r="GW142" s="2394"/>
      <c r="GX142" s="2394"/>
      <c r="GY142" s="2394"/>
      <c r="GZ142" s="1996"/>
      <c r="HA142" s="1996"/>
      <c r="HB142" s="1996"/>
      <c r="HC142" s="1996"/>
      <c r="HD142" s="1996"/>
      <c r="HE142" s="1996"/>
      <c r="HF142" s="2393"/>
      <c r="HG142" s="2397"/>
      <c r="HH142" s="2397"/>
      <c r="HI142" s="2397"/>
      <c r="HJ142" s="2397"/>
      <c r="HK142" s="2397"/>
      <c r="HL142" s="2397"/>
      <c r="HM142" s="2397"/>
      <c r="HN142" s="2397"/>
      <c r="HO142" s="2397"/>
      <c r="HP142" s="2397"/>
      <c r="HQ142" s="2397"/>
      <c r="HR142" s="2397"/>
      <c r="HS142" s="2397"/>
      <c r="HT142" s="2397"/>
      <c r="HU142" s="2397"/>
      <c r="HV142" s="2397"/>
      <c r="HW142" s="2397"/>
      <c r="HX142" s="2397"/>
      <c r="HY142" s="2397"/>
      <c r="HZ142" s="2397"/>
      <c r="IA142" s="2397"/>
      <c r="IB142" s="2397"/>
      <c r="IC142" s="2397"/>
      <c r="ID142" s="2397"/>
      <c r="IE142" s="2397"/>
      <c r="IF142" s="2397"/>
      <c r="IG142" s="2397"/>
      <c r="IH142" s="2397"/>
      <c r="II142" s="2397"/>
      <c r="IJ142" s="2397"/>
      <c r="IK142" s="2397"/>
      <c r="IL142" s="2397"/>
      <c r="IM142" s="2397"/>
      <c r="IN142" s="2397"/>
      <c r="IO142" s="2397"/>
      <c r="IP142" s="2397"/>
      <c r="IQ142" s="2397"/>
      <c r="IR142" s="2397"/>
      <c r="IS142" s="2397"/>
      <c r="IT142" s="2397"/>
      <c r="IU142" s="2397"/>
      <c r="IV142" s="2397"/>
      <c r="IW142" s="2397"/>
      <c r="IX142" s="2397"/>
      <c r="IY142" s="2397"/>
      <c r="IZ142" s="2397"/>
      <c r="JA142" s="2397"/>
      <c r="JB142" s="2397"/>
      <c r="JC142" s="2397"/>
      <c r="JD142" s="2397"/>
      <c r="JE142" s="2397"/>
      <c r="JF142" s="2397"/>
      <c r="JG142" s="2397"/>
      <c r="JH142" s="2397"/>
      <c r="JI142" s="2394"/>
      <c r="JJ142" s="1996"/>
      <c r="JK142" s="1996"/>
      <c r="JL142" s="1996"/>
      <c r="JM142" s="2395"/>
      <c r="JN142" s="2395"/>
      <c r="JO142" s="2395"/>
      <c r="JP142" s="2396"/>
      <c r="JQ142" s="2396"/>
      <c r="JR142" s="2396"/>
    </row>
    <row r="143" customFormat="false" ht="14.25" hidden="false" customHeight="true" outlineLevel="0" collapsed="false">
      <c r="A143" s="1996"/>
      <c r="B143" s="1996"/>
      <c r="C143" s="2215"/>
      <c r="D143" s="2215"/>
      <c r="E143" s="2215"/>
      <c r="F143" s="2215"/>
      <c r="G143" s="1996"/>
      <c r="H143" s="1996"/>
      <c r="I143" s="1996"/>
      <c r="J143" s="1996"/>
      <c r="K143" s="1996"/>
      <c r="L143" s="1996"/>
      <c r="M143" s="1996"/>
      <c r="N143" s="1996"/>
      <c r="O143" s="1996"/>
      <c r="P143" s="1996"/>
      <c r="Q143" s="1996"/>
      <c r="R143" s="1996"/>
      <c r="S143" s="1996"/>
      <c r="T143" s="1996"/>
      <c r="U143" s="1996"/>
      <c r="V143" s="1996"/>
      <c r="W143" s="1996"/>
      <c r="X143" s="1996"/>
      <c r="Y143" s="1996"/>
      <c r="Z143" s="1996"/>
      <c r="AA143" s="1996"/>
      <c r="AB143" s="1996"/>
      <c r="AC143" s="1996"/>
      <c r="AD143" s="1996"/>
      <c r="AE143" s="1996"/>
      <c r="AF143" s="1996"/>
      <c r="AG143" s="1996"/>
      <c r="AH143" s="1996"/>
      <c r="AI143" s="1996"/>
      <c r="AJ143" s="1996"/>
      <c r="AK143" s="1996"/>
      <c r="AL143" s="1996"/>
      <c r="AM143" s="1996"/>
      <c r="AN143" s="1996"/>
      <c r="AO143" s="1996"/>
      <c r="AP143" s="1996"/>
      <c r="AQ143" s="1996"/>
      <c r="AR143" s="1996"/>
      <c r="AS143" s="1996"/>
      <c r="AT143" s="1996"/>
      <c r="AU143" s="2215"/>
      <c r="AV143" s="2215"/>
      <c r="AW143" s="2215"/>
      <c r="AX143" s="2215"/>
      <c r="AY143" s="2215"/>
      <c r="AZ143" s="2215"/>
      <c r="BA143" s="2215"/>
      <c r="BB143" s="2215"/>
      <c r="BC143" s="2215"/>
      <c r="BD143" s="2215"/>
      <c r="BE143" s="2215"/>
      <c r="BF143" s="2215"/>
      <c r="BG143" s="2215"/>
      <c r="BH143" s="2215"/>
      <c r="BI143" s="2215"/>
      <c r="BJ143" s="2215"/>
      <c r="BK143" s="2215"/>
      <c r="BL143" s="2215"/>
      <c r="BM143" s="2215"/>
      <c r="BN143" s="2215"/>
      <c r="BO143" s="2215"/>
      <c r="BP143" s="2215"/>
      <c r="BQ143" s="2215"/>
      <c r="BR143" s="2215"/>
      <c r="BS143" s="2215"/>
      <c r="BT143" s="2215"/>
      <c r="BU143" s="2215"/>
      <c r="BV143" s="1996"/>
      <c r="BW143" s="1996"/>
      <c r="BX143" s="1996"/>
      <c r="BY143" s="1996"/>
      <c r="BZ143" s="1996"/>
      <c r="CA143" s="1996"/>
      <c r="CB143" s="1996"/>
      <c r="CC143" s="1996"/>
      <c r="CD143" s="1996"/>
      <c r="CE143" s="1996"/>
      <c r="CF143" s="1996"/>
      <c r="CG143" s="1996"/>
      <c r="CH143" s="1996"/>
      <c r="CI143" s="1996"/>
      <c r="CJ143" s="1996"/>
      <c r="CK143" s="1996"/>
      <c r="CL143" s="1996"/>
      <c r="CM143" s="1996"/>
      <c r="CN143" s="1996"/>
      <c r="CO143" s="1996"/>
      <c r="CP143" s="1996"/>
      <c r="CQ143" s="1996"/>
      <c r="CR143" s="1996"/>
      <c r="CS143" s="1996"/>
      <c r="CT143" s="1996"/>
      <c r="CU143" s="1996"/>
      <c r="CV143" s="1996"/>
      <c r="CW143" s="1996"/>
      <c r="CX143" s="1996"/>
      <c r="CY143" s="1996"/>
      <c r="CZ143" s="1996"/>
      <c r="DA143" s="1996"/>
      <c r="DB143" s="1996"/>
      <c r="DC143" s="1996"/>
      <c r="DD143" s="1996"/>
      <c r="DE143" s="1996"/>
      <c r="DF143" s="1996"/>
      <c r="DG143" s="1996"/>
      <c r="DH143" s="1996"/>
      <c r="DI143" s="1996"/>
      <c r="DJ143" s="1996"/>
      <c r="DK143" s="1996"/>
      <c r="DL143" s="1996"/>
      <c r="DM143" s="1996"/>
      <c r="DN143" s="1996"/>
      <c r="DO143" s="1996"/>
      <c r="DP143" s="1996"/>
      <c r="DQ143" s="1996"/>
      <c r="DR143" s="1996"/>
      <c r="DS143" s="1996"/>
      <c r="DT143" s="1996"/>
      <c r="DU143" s="1996"/>
      <c r="DV143" s="1996"/>
      <c r="DW143" s="1996"/>
      <c r="DX143" s="1996"/>
      <c r="DY143" s="1996"/>
      <c r="DZ143" s="1996"/>
      <c r="EA143" s="1996"/>
      <c r="EB143" s="1996"/>
      <c r="EC143" s="1996"/>
      <c r="ED143" s="1996"/>
      <c r="EE143" s="1996"/>
      <c r="EF143" s="1996"/>
      <c r="EG143" s="1996"/>
      <c r="EH143" s="1996"/>
      <c r="EI143" s="1996"/>
      <c r="EJ143" s="1996"/>
      <c r="EK143" s="1996"/>
      <c r="EL143" s="1996"/>
      <c r="EM143" s="1996"/>
      <c r="EN143" s="1996"/>
      <c r="EO143" s="1996"/>
      <c r="EP143" s="1996"/>
      <c r="EQ143" s="1996"/>
      <c r="ER143" s="1996"/>
      <c r="ES143" s="1996"/>
      <c r="ET143" s="1996"/>
      <c r="EU143" s="1996"/>
      <c r="EV143" s="1996"/>
      <c r="EW143" s="1996"/>
      <c r="EX143" s="1996"/>
      <c r="EY143" s="1996"/>
      <c r="EZ143" s="1996"/>
      <c r="FA143" s="1996"/>
      <c r="FB143" s="1996"/>
      <c r="FC143" s="1996"/>
      <c r="FD143" s="1996"/>
      <c r="FE143" s="1996"/>
      <c r="FF143" s="1996"/>
      <c r="FG143" s="1996"/>
      <c r="FH143" s="1996"/>
      <c r="FI143" s="1996"/>
      <c r="FJ143" s="1996"/>
      <c r="FK143" s="1996"/>
      <c r="FL143" s="1996"/>
      <c r="FM143" s="1996"/>
      <c r="FN143" s="1996"/>
      <c r="FO143" s="1996"/>
      <c r="FP143" s="1996"/>
      <c r="FQ143" s="1996"/>
      <c r="FR143" s="1996"/>
      <c r="FS143" s="1996"/>
      <c r="FT143" s="2392"/>
      <c r="FU143" s="2392"/>
      <c r="FV143" s="2392"/>
      <c r="FW143" s="2392"/>
      <c r="FX143" s="2392"/>
      <c r="FY143" s="2392"/>
      <c r="FZ143" s="2392"/>
      <c r="GA143" s="2392"/>
      <c r="GB143" s="2392"/>
      <c r="GC143" s="2392"/>
      <c r="GD143" s="2392"/>
      <c r="GE143" s="2392"/>
      <c r="GF143" s="2392"/>
      <c r="GG143" s="2392"/>
      <c r="GH143" s="2392"/>
      <c r="GI143" s="2392"/>
      <c r="GJ143" s="2392"/>
      <c r="GK143" s="2392"/>
      <c r="GL143" s="2392"/>
      <c r="GM143" s="2392"/>
      <c r="GN143" s="2392"/>
      <c r="GO143" s="2392"/>
      <c r="GP143" s="2392"/>
      <c r="GQ143" s="2392"/>
      <c r="GR143" s="2392"/>
      <c r="GS143" s="2392"/>
      <c r="GT143" s="2392"/>
      <c r="GU143" s="2392"/>
      <c r="GV143" s="2394"/>
      <c r="GW143" s="2394"/>
      <c r="GX143" s="2394"/>
      <c r="GY143" s="2394"/>
      <c r="GZ143" s="1996"/>
      <c r="HA143" s="1996"/>
      <c r="HB143" s="1996"/>
      <c r="HC143" s="1996"/>
      <c r="HD143" s="1996"/>
      <c r="HE143" s="1996"/>
      <c r="HF143" s="2393"/>
      <c r="HG143" s="2397"/>
      <c r="HH143" s="2397"/>
      <c r="HI143" s="2397"/>
      <c r="HJ143" s="2397"/>
      <c r="HK143" s="2397"/>
      <c r="HL143" s="2397"/>
      <c r="HM143" s="2397"/>
      <c r="HN143" s="2397"/>
      <c r="HO143" s="2397"/>
      <c r="HP143" s="2397"/>
      <c r="HQ143" s="2397"/>
      <c r="HR143" s="2397"/>
      <c r="HS143" s="2397"/>
      <c r="HT143" s="2397"/>
      <c r="HU143" s="2397"/>
      <c r="HV143" s="2397"/>
      <c r="HW143" s="2397"/>
      <c r="HX143" s="2397"/>
      <c r="HY143" s="2397"/>
      <c r="HZ143" s="2397"/>
      <c r="IA143" s="2397"/>
      <c r="IB143" s="2397"/>
      <c r="IC143" s="2397"/>
      <c r="ID143" s="2397"/>
      <c r="IE143" s="2397"/>
      <c r="IF143" s="2397"/>
      <c r="IG143" s="2397"/>
      <c r="IH143" s="2397"/>
      <c r="II143" s="2397"/>
      <c r="IJ143" s="2397"/>
      <c r="IK143" s="2397"/>
      <c r="IL143" s="2397"/>
      <c r="IM143" s="2397"/>
      <c r="IN143" s="2397"/>
      <c r="IO143" s="2397"/>
      <c r="IP143" s="2397"/>
      <c r="IQ143" s="2397"/>
      <c r="IR143" s="2397"/>
      <c r="IS143" s="2397"/>
      <c r="IT143" s="2397"/>
      <c r="IU143" s="2397"/>
      <c r="IV143" s="2397"/>
      <c r="IW143" s="2397"/>
      <c r="IX143" s="2397"/>
      <c r="IY143" s="2397"/>
      <c r="IZ143" s="2397"/>
      <c r="JA143" s="2397"/>
      <c r="JB143" s="2397"/>
      <c r="JC143" s="2397"/>
      <c r="JD143" s="2397"/>
      <c r="JE143" s="2397"/>
      <c r="JF143" s="2397"/>
      <c r="JG143" s="2397"/>
      <c r="JH143" s="2397"/>
      <c r="JI143" s="2394"/>
      <c r="JJ143" s="1996"/>
      <c r="JK143" s="1996"/>
      <c r="JL143" s="1996"/>
      <c r="JM143" s="2395"/>
      <c r="JN143" s="2395"/>
      <c r="JO143" s="2395"/>
      <c r="JP143" s="2396"/>
      <c r="JQ143" s="2396"/>
      <c r="JR143" s="2396"/>
    </row>
    <row r="144" customFormat="false" ht="15" hidden="false" customHeight="true" outlineLevel="0" collapsed="false">
      <c r="A144" s="1996"/>
      <c r="B144" s="1996"/>
      <c r="C144" s="2053"/>
      <c r="D144" s="2053"/>
      <c r="E144" s="2053"/>
      <c r="F144" s="2053"/>
      <c r="G144" s="2052"/>
      <c r="H144" s="2052"/>
      <c r="I144" s="2052"/>
      <c r="J144" s="2052"/>
      <c r="K144" s="2052"/>
      <c r="L144" s="2052"/>
      <c r="M144" s="2052"/>
      <c r="N144" s="2052"/>
      <c r="O144" s="2052"/>
      <c r="P144" s="2052"/>
      <c r="Q144" s="2052"/>
      <c r="R144" s="2052"/>
      <c r="S144" s="2052"/>
      <c r="T144" s="2052"/>
      <c r="U144" s="2052"/>
      <c r="V144" s="2052"/>
      <c r="W144" s="2052"/>
      <c r="X144" s="2052"/>
      <c r="Y144" s="2052"/>
      <c r="Z144" s="2052"/>
      <c r="AA144" s="2052"/>
      <c r="AB144" s="2052"/>
      <c r="AC144" s="2052"/>
      <c r="AD144" s="2052"/>
      <c r="AE144" s="2052"/>
      <c r="AF144" s="2052"/>
      <c r="AG144" s="2052"/>
      <c r="AH144" s="2052"/>
      <c r="AI144" s="2052"/>
      <c r="AJ144" s="2052"/>
      <c r="AK144" s="2052"/>
      <c r="AL144" s="2052"/>
      <c r="AM144" s="2052"/>
      <c r="AN144" s="2052"/>
      <c r="AO144" s="2052"/>
      <c r="AP144" s="2052"/>
      <c r="AQ144" s="2052"/>
      <c r="AR144" s="2052"/>
      <c r="AS144" s="2052"/>
      <c r="AT144" s="2052"/>
      <c r="AU144" s="2053"/>
      <c r="AV144" s="2053"/>
      <c r="AW144" s="2053"/>
      <c r="AX144" s="2053"/>
      <c r="AY144" s="2053"/>
      <c r="AZ144" s="2053"/>
      <c r="BA144" s="2053"/>
      <c r="BB144" s="2053"/>
      <c r="BC144" s="2053"/>
      <c r="BD144" s="2053"/>
      <c r="BE144" s="2053"/>
      <c r="BF144" s="2053"/>
      <c r="BG144" s="2053"/>
      <c r="BH144" s="2053"/>
      <c r="BI144" s="2053"/>
      <c r="BJ144" s="2053"/>
      <c r="BK144" s="2053"/>
      <c r="BL144" s="2053"/>
      <c r="BM144" s="2053"/>
      <c r="BN144" s="2053"/>
      <c r="BO144" s="2053"/>
      <c r="BP144" s="2053"/>
      <c r="BQ144" s="2053"/>
      <c r="BR144" s="2053"/>
      <c r="BS144" s="2053"/>
      <c r="BT144" s="2053"/>
      <c r="BU144" s="2053"/>
      <c r="BV144" s="2052"/>
      <c r="BW144" s="2052"/>
      <c r="BX144" s="2052"/>
      <c r="BY144" s="2052"/>
      <c r="BZ144" s="2052"/>
      <c r="CA144" s="2052"/>
      <c r="CB144" s="2052"/>
      <c r="CC144" s="2052"/>
      <c r="CD144" s="2052"/>
      <c r="CE144" s="2052"/>
      <c r="CF144" s="2052"/>
      <c r="CG144" s="2052"/>
      <c r="CH144" s="2052"/>
      <c r="CI144" s="2052"/>
      <c r="CJ144" s="2052"/>
      <c r="CK144" s="2052"/>
      <c r="CL144" s="2052"/>
      <c r="CM144" s="2052"/>
      <c r="CN144" s="2052"/>
      <c r="CO144" s="2052"/>
      <c r="CP144" s="2052"/>
      <c r="CQ144" s="2052"/>
      <c r="CR144" s="2052"/>
      <c r="CS144" s="2052"/>
      <c r="CT144" s="2052"/>
      <c r="CU144" s="2052"/>
      <c r="CV144" s="2052"/>
      <c r="CW144" s="2052"/>
      <c r="CX144" s="2052"/>
      <c r="CY144" s="2052"/>
      <c r="CZ144" s="2052"/>
      <c r="DA144" s="2052"/>
      <c r="DB144" s="2052"/>
      <c r="DC144" s="2052"/>
      <c r="DD144" s="2052"/>
      <c r="DE144" s="2052"/>
      <c r="DF144" s="2052"/>
      <c r="DG144" s="2052"/>
      <c r="DH144" s="2052"/>
      <c r="DI144" s="2052"/>
      <c r="DJ144" s="2052"/>
      <c r="DK144" s="2052"/>
      <c r="DL144" s="2052"/>
      <c r="DM144" s="2052"/>
      <c r="DN144" s="2052"/>
      <c r="DO144" s="2052"/>
      <c r="DP144" s="2052"/>
      <c r="DQ144" s="2052"/>
      <c r="DR144" s="2052"/>
      <c r="DS144" s="2052"/>
      <c r="DT144" s="2052"/>
      <c r="DU144" s="2052"/>
      <c r="DV144" s="2052"/>
      <c r="DW144" s="2052"/>
      <c r="DX144" s="2052"/>
      <c r="DY144" s="2052"/>
      <c r="DZ144" s="2052"/>
      <c r="EA144" s="2052"/>
      <c r="EB144" s="2052"/>
      <c r="EC144" s="2052"/>
      <c r="ED144" s="2052"/>
      <c r="EE144" s="2052"/>
      <c r="EF144" s="2052"/>
      <c r="EG144" s="2052"/>
      <c r="EH144" s="2052"/>
      <c r="EI144" s="2052"/>
      <c r="EJ144" s="2052"/>
      <c r="EK144" s="2052"/>
      <c r="EL144" s="2052"/>
      <c r="EM144" s="2052"/>
      <c r="EN144" s="2052"/>
      <c r="EO144" s="2052"/>
      <c r="EP144" s="2052"/>
      <c r="EQ144" s="2052"/>
      <c r="ER144" s="2052"/>
      <c r="ES144" s="2052"/>
      <c r="ET144" s="2052"/>
      <c r="EU144" s="2052"/>
      <c r="EV144" s="2052"/>
      <c r="EW144" s="2052"/>
      <c r="EX144" s="2052"/>
      <c r="EY144" s="2052"/>
      <c r="EZ144" s="2052"/>
      <c r="FA144" s="2052"/>
      <c r="FB144" s="2052"/>
      <c r="FC144" s="2052"/>
      <c r="FD144" s="2052"/>
      <c r="FE144" s="2052"/>
      <c r="FF144" s="2052"/>
      <c r="FG144" s="2052"/>
      <c r="FH144" s="2052"/>
      <c r="FI144" s="2052"/>
      <c r="FJ144" s="2052"/>
      <c r="FK144" s="2052"/>
      <c r="FL144" s="2052"/>
      <c r="FM144" s="2052"/>
      <c r="FN144" s="2052"/>
      <c r="FO144" s="2052"/>
      <c r="FP144" s="2052"/>
      <c r="FQ144" s="2052"/>
      <c r="FR144" s="2052"/>
      <c r="FS144" s="2052"/>
      <c r="FT144" s="2052"/>
      <c r="FU144" s="2052"/>
      <c r="FV144" s="2052"/>
      <c r="FW144" s="2052"/>
      <c r="FX144" s="2052"/>
      <c r="FY144" s="2052"/>
      <c r="FZ144" s="2052"/>
      <c r="GA144" s="2052"/>
      <c r="GB144" s="2052"/>
      <c r="GC144" s="2052"/>
      <c r="GD144" s="2052"/>
      <c r="GE144" s="2052"/>
      <c r="GF144" s="2052"/>
      <c r="GG144" s="2052"/>
      <c r="GH144" s="2052"/>
      <c r="GI144" s="2052"/>
      <c r="GJ144" s="2052"/>
      <c r="GK144" s="2052"/>
      <c r="GL144" s="2052"/>
      <c r="GM144" s="2052"/>
      <c r="GN144" s="2052"/>
      <c r="GO144" s="2052"/>
      <c r="GP144" s="2052"/>
      <c r="GQ144" s="2052"/>
      <c r="GR144" s="2052"/>
      <c r="GS144" s="2052"/>
      <c r="GT144" s="2052"/>
      <c r="GU144" s="2052"/>
      <c r="GV144" s="2052"/>
      <c r="GW144" s="2052"/>
      <c r="GX144" s="2052"/>
      <c r="GY144" s="2052"/>
      <c r="GZ144" s="2052"/>
      <c r="HA144" s="2052"/>
      <c r="HB144" s="2052"/>
      <c r="HC144" s="2052"/>
      <c r="HD144" s="2052"/>
      <c r="HE144" s="2052"/>
      <c r="HF144" s="2399"/>
      <c r="HG144" s="2399"/>
      <c r="HH144" s="2399"/>
      <c r="HI144" s="2399"/>
      <c r="HJ144" s="2399"/>
      <c r="HK144" s="2399"/>
      <c r="HL144" s="2399"/>
      <c r="HM144" s="2399"/>
      <c r="HN144" s="2399"/>
      <c r="HO144" s="2399"/>
      <c r="HP144" s="2399"/>
      <c r="HQ144" s="2399"/>
      <c r="HR144" s="2399"/>
      <c r="HS144" s="2399"/>
      <c r="HT144" s="2399"/>
      <c r="HU144" s="2399"/>
      <c r="HV144" s="2399"/>
      <c r="HW144" s="2399"/>
      <c r="HX144" s="2399"/>
      <c r="HY144" s="2399"/>
      <c r="HZ144" s="2399"/>
      <c r="IA144" s="2399"/>
      <c r="IB144" s="2399"/>
      <c r="IC144" s="2399"/>
      <c r="ID144" s="2399"/>
      <c r="IE144" s="2399"/>
      <c r="IF144" s="2399"/>
      <c r="IG144" s="2399"/>
      <c r="IH144" s="2399"/>
      <c r="II144" s="2399"/>
      <c r="IJ144" s="2399"/>
      <c r="IK144" s="2399"/>
      <c r="IL144" s="2399"/>
      <c r="IM144" s="2399"/>
      <c r="IN144" s="2399"/>
      <c r="IO144" s="2399"/>
      <c r="IP144" s="2399"/>
      <c r="IQ144" s="2399"/>
      <c r="IR144" s="2399"/>
      <c r="IS144" s="2399"/>
      <c r="IT144" s="2399"/>
      <c r="IU144" s="2399"/>
      <c r="IV144" s="2399"/>
      <c r="IW144" s="2399"/>
      <c r="IX144" s="2399"/>
      <c r="IY144" s="2399"/>
      <c r="IZ144" s="2399"/>
      <c r="JA144" s="2399"/>
      <c r="JB144" s="2399"/>
      <c r="JC144" s="2399"/>
      <c r="JD144" s="2399"/>
      <c r="JE144" s="2399"/>
      <c r="JF144" s="2399"/>
      <c r="JG144" s="2399"/>
      <c r="JH144" s="2399"/>
      <c r="JI144" s="2052"/>
      <c r="JJ144" s="2052"/>
      <c r="JK144" s="2052"/>
      <c r="JL144" s="2052"/>
      <c r="JP144" s="2052"/>
      <c r="JQ144" s="2052"/>
      <c r="JR144" s="2052"/>
    </row>
    <row r="145" customFormat="false" ht="15" hidden="false" customHeight="true" outlineLevel="0" collapsed="false">
      <c r="A145" s="1996"/>
      <c r="B145" s="1996"/>
      <c r="C145" s="2053" t="s">
        <v>678</v>
      </c>
      <c r="D145" s="2053" t="s">
        <v>679</v>
      </c>
      <c r="E145" s="2053" t="s">
        <v>680</v>
      </c>
      <c r="F145" s="2053" t="s">
        <v>87</v>
      </c>
      <c r="H145" s="2052"/>
      <c r="I145" s="2052"/>
      <c r="J145" s="2052"/>
      <c r="K145" s="2052"/>
      <c r="L145" s="2052"/>
      <c r="M145" s="2052"/>
      <c r="N145" s="2052"/>
      <c r="O145" s="2052"/>
      <c r="P145" s="2052"/>
      <c r="Q145" s="2052"/>
      <c r="R145" s="2052"/>
      <c r="S145" s="2052"/>
      <c r="T145" s="2052"/>
      <c r="U145" s="2052"/>
      <c r="V145" s="2052"/>
      <c r="W145" s="2052"/>
      <c r="X145" s="2052"/>
      <c r="Y145" s="2052"/>
      <c r="AC145" s="1993" t="s">
        <v>87</v>
      </c>
      <c r="AD145" s="2052"/>
      <c r="AE145" s="2052"/>
      <c r="AF145" s="2052"/>
      <c r="AG145" s="2052"/>
      <c r="AH145" s="2052"/>
      <c r="AI145" s="2052"/>
      <c r="AJ145" s="2052"/>
      <c r="AK145" s="2052"/>
      <c r="AL145" s="2052"/>
      <c r="AM145" s="2052"/>
      <c r="AN145" s="2052"/>
      <c r="AO145" s="2052"/>
      <c r="AP145" s="2052"/>
      <c r="AQ145" s="2052"/>
      <c r="AR145" s="2052"/>
      <c r="AS145" s="2052"/>
      <c r="AT145" s="2052"/>
      <c r="AU145" s="2400"/>
      <c r="AV145" s="2400"/>
      <c r="AW145" s="2400"/>
      <c r="AX145" s="2053"/>
      <c r="AY145" s="2053"/>
      <c r="AZ145" s="2053"/>
      <c r="BA145" s="2053"/>
      <c r="BB145" s="2053"/>
      <c r="BC145" s="2053"/>
      <c r="BD145" s="2053"/>
      <c r="BE145" s="2053"/>
      <c r="BF145" s="2053"/>
      <c r="BG145" s="2053"/>
      <c r="BH145" s="2053"/>
      <c r="BI145" s="2053"/>
      <c r="BJ145" s="2053"/>
      <c r="BK145" s="2053"/>
      <c r="BL145" s="2053"/>
      <c r="BM145" s="2053"/>
      <c r="BN145" s="2053"/>
      <c r="BO145" s="2053"/>
      <c r="BP145" s="2053"/>
      <c r="BQ145" s="2053"/>
      <c r="BR145" s="2053"/>
      <c r="BS145" s="2053"/>
      <c r="BT145" s="2053"/>
      <c r="BU145" s="2053"/>
      <c r="BV145" s="2052"/>
      <c r="BW145" s="2052"/>
      <c r="BX145" s="2052"/>
      <c r="BY145" s="2052"/>
      <c r="BZ145" s="2052"/>
      <c r="CA145" s="2052"/>
      <c r="CB145" s="2052"/>
      <c r="CC145" s="2052"/>
      <c r="CD145" s="2052"/>
      <c r="CE145" s="2052"/>
      <c r="CF145" s="2052"/>
      <c r="CG145" s="2052"/>
      <c r="CH145" s="2052"/>
      <c r="CI145" s="2052"/>
      <c r="CJ145" s="2052"/>
      <c r="CK145" s="2052"/>
      <c r="CL145" s="2052"/>
      <c r="CM145" s="2052"/>
      <c r="CN145" s="2052"/>
      <c r="CO145" s="2052"/>
      <c r="CP145" s="2052"/>
      <c r="CQ145" s="2052"/>
      <c r="CR145" s="2052"/>
      <c r="CS145" s="2052"/>
      <c r="CT145" s="2052"/>
      <c r="CU145" s="2052"/>
      <c r="CV145" s="2052"/>
      <c r="CW145" s="2052"/>
      <c r="CX145" s="2052"/>
      <c r="CY145" s="2052"/>
      <c r="CZ145" s="2052"/>
      <c r="DA145" s="2052"/>
      <c r="DB145" s="2052"/>
      <c r="DC145" s="2052"/>
      <c r="DD145" s="2052"/>
      <c r="DE145" s="2052"/>
      <c r="DF145" s="2052"/>
      <c r="DG145" s="2052"/>
      <c r="DH145" s="2052"/>
      <c r="DI145" s="2052"/>
      <c r="DJ145" s="2052"/>
      <c r="DK145" s="2052"/>
      <c r="DL145" s="2052"/>
      <c r="DM145" s="2052"/>
      <c r="DN145" s="2052"/>
      <c r="DO145" s="2052"/>
      <c r="DP145" s="2052"/>
      <c r="DQ145" s="2052"/>
      <c r="DR145" s="2052"/>
      <c r="DS145" s="2052"/>
      <c r="DT145" s="2052"/>
      <c r="DU145" s="2052"/>
      <c r="DV145" s="2052"/>
      <c r="DW145" s="2052"/>
      <c r="DX145" s="2052"/>
      <c r="DY145" s="2052"/>
      <c r="DZ145" s="2052"/>
      <c r="EA145" s="2052"/>
      <c r="EB145" s="2052"/>
      <c r="EC145" s="2052"/>
      <c r="ED145" s="2052"/>
      <c r="EE145" s="2052"/>
      <c r="EF145" s="2052"/>
      <c r="EG145" s="2052"/>
      <c r="EH145" s="2052"/>
      <c r="EI145" s="2052"/>
      <c r="EJ145" s="2052"/>
      <c r="EK145" s="2052"/>
      <c r="EL145" s="2052"/>
      <c r="EM145" s="2052"/>
      <c r="EN145" s="2052"/>
      <c r="EO145" s="2052"/>
      <c r="EP145" s="2052"/>
      <c r="EQ145" s="2052"/>
      <c r="ER145" s="2052"/>
      <c r="ES145" s="2052"/>
      <c r="ET145" s="2052"/>
      <c r="EU145" s="2052"/>
      <c r="EV145" s="2052"/>
      <c r="EW145" s="2052"/>
      <c r="EX145" s="2052"/>
      <c r="EY145" s="2052"/>
      <c r="EZ145" s="2052"/>
      <c r="FA145" s="2052"/>
      <c r="FB145" s="2052"/>
      <c r="FC145" s="2052"/>
      <c r="FD145" s="2052"/>
      <c r="FE145" s="2052"/>
      <c r="FF145" s="2052"/>
      <c r="FG145" s="2052"/>
      <c r="FH145" s="2052"/>
      <c r="FI145" s="2052"/>
      <c r="FJ145" s="2052"/>
      <c r="FK145" s="2052"/>
      <c r="FL145" s="2052"/>
      <c r="FM145" s="2052"/>
      <c r="FN145" s="2052"/>
      <c r="FO145" s="2052"/>
      <c r="FP145" s="2052"/>
      <c r="FQ145" s="2052"/>
      <c r="FR145" s="2052"/>
      <c r="FS145" s="2052"/>
      <c r="FT145" s="2052"/>
      <c r="FU145" s="2052"/>
      <c r="FV145" s="2052"/>
      <c r="FW145" s="2052"/>
      <c r="FX145" s="2052"/>
      <c r="FY145" s="2052"/>
      <c r="FZ145" s="2052"/>
      <c r="GA145" s="2052"/>
      <c r="GB145" s="2052"/>
      <c r="GC145" s="2052"/>
      <c r="GD145" s="2052"/>
      <c r="GE145" s="2052"/>
      <c r="GF145" s="2052"/>
      <c r="GG145" s="2052"/>
      <c r="GH145" s="2052"/>
      <c r="GI145" s="2052"/>
      <c r="GJ145" s="2052"/>
      <c r="GK145" s="2052"/>
      <c r="GL145" s="2052"/>
      <c r="GM145" s="2052"/>
      <c r="GN145" s="2052"/>
      <c r="GO145" s="2052"/>
      <c r="GP145" s="2052"/>
      <c r="GQ145" s="2052"/>
      <c r="GR145" s="2052"/>
      <c r="GS145" s="2052"/>
      <c r="GT145" s="2052"/>
      <c r="GU145" s="2052"/>
      <c r="GV145" s="2052"/>
      <c r="GW145" s="2052"/>
      <c r="GX145" s="2052"/>
      <c r="GY145" s="2052"/>
      <c r="GZ145" s="2052"/>
      <c r="HA145" s="2052"/>
      <c r="HB145" s="2052"/>
      <c r="HC145" s="2052"/>
      <c r="HD145" s="2052"/>
      <c r="HE145" s="2052"/>
      <c r="HF145" s="2052"/>
      <c r="HG145" s="2052"/>
      <c r="HH145" s="2052"/>
      <c r="HI145" s="2052"/>
      <c r="HJ145" s="2052"/>
      <c r="HK145" s="2052"/>
      <c r="HL145" s="2052"/>
      <c r="HM145" s="2052"/>
      <c r="HN145" s="2052"/>
      <c r="HO145" s="2052"/>
      <c r="HP145" s="2052"/>
      <c r="HQ145" s="2052"/>
      <c r="HR145" s="2052"/>
      <c r="HS145" s="2052"/>
      <c r="HT145" s="2052"/>
      <c r="HU145" s="2052"/>
      <c r="HV145" s="2052"/>
      <c r="HW145" s="2052"/>
      <c r="HX145" s="2052"/>
      <c r="HY145" s="2052"/>
      <c r="HZ145" s="2052"/>
      <c r="IA145" s="2052"/>
      <c r="IB145" s="2052"/>
      <c r="IC145" s="2052"/>
      <c r="ID145" s="2052"/>
      <c r="IE145" s="2052"/>
      <c r="IF145" s="2052"/>
      <c r="IG145" s="2052"/>
      <c r="IH145" s="2052"/>
      <c r="II145" s="2052"/>
      <c r="IJ145" s="2052"/>
      <c r="IK145" s="2052"/>
      <c r="IL145" s="2052"/>
      <c r="IM145" s="2052"/>
      <c r="IN145" s="2052"/>
      <c r="IO145" s="2052"/>
      <c r="IP145" s="2052"/>
      <c r="IQ145" s="2052"/>
      <c r="IR145" s="2052"/>
      <c r="IS145" s="2052"/>
      <c r="IT145" s="2052"/>
      <c r="IU145" s="2052"/>
      <c r="IV145" s="2052"/>
      <c r="IW145" s="2052"/>
      <c r="IX145" s="2052"/>
      <c r="IY145" s="2052"/>
      <c r="IZ145" s="2052"/>
      <c r="JA145" s="2052"/>
      <c r="JB145" s="2052"/>
      <c r="JC145" s="2052"/>
      <c r="JD145" s="2052"/>
      <c r="JE145" s="2052"/>
      <c r="JF145" s="2052"/>
      <c r="JG145" s="2052"/>
      <c r="JH145" s="2052"/>
      <c r="JI145" s="2052"/>
      <c r="JJ145" s="2052"/>
      <c r="JK145" s="2052"/>
      <c r="JL145" s="2052"/>
      <c r="JM145" s="2052"/>
      <c r="JN145" s="2052"/>
      <c r="JO145" s="2052"/>
      <c r="JP145" s="2052"/>
      <c r="JQ145" s="2052"/>
      <c r="JR145" s="2052"/>
    </row>
    <row r="146" customFormat="false" ht="15" hidden="false" customHeight="true" outlineLevel="0" collapsed="false">
      <c r="A146" s="1996"/>
      <c r="B146" s="1996"/>
      <c r="C146" s="2053" t="n">
        <v>1</v>
      </c>
      <c r="D146" s="2401" t="e">
        <f aca="false">JM12</f>
        <v>#VALUE!</v>
      </c>
      <c r="E146" s="2402" t="n">
        <f aca="false">'ННГ без НГДП'!F62</f>
        <v>32707</v>
      </c>
      <c r="F146" s="2401" t="n">
        <f aca="false">JP14</f>
        <v>620.812</v>
      </c>
      <c r="H146" s="2052"/>
      <c r="I146" s="2052"/>
      <c r="J146" s="2052"/>
      <c r="K146" s="2052"/>
      <c r="L146" s="2052"/>
      <c r="M146" s="2052"/>
      <c r="N146" s="2052"/>
      <c r="O146" s="2052"/>
      <c r="P146" s="2052"/>
      <c r="Q146" s="2052"/>
      <c r="R146" s="2052"/>
      <c r="S146" s="2052"/>
      <c r="T146" s="2052"/>
      <c r="U146" s="2052"/>
      <c r="V146" s="2052"/>
      <c r="W146" s="2052"/>
      <c r="X146" s="2052"/>
      <c r="Y146" s="2052"/>
      <c r="AC146" s="2403" t="n">
        <f aca="false">JP14</f>
        <v>620.812</v>
      </c>
      <c r="AD146" s="2404"/>
      <c r="AE146" s="2404"/>
      <c r="AF146" s="2404"/>
      <c r="AG146" s="2404"/>
      <c r="AH146" s="2404"/>
      <c r="AI146" s="2404"/>
      <c r="AJ146" s="2404"/>
      <c r="AK146" s="2404"/>
      <c r="AL146" s="2404"/>
      <c r="AM146" s="2404"/>
      <c r="AN146" s="2404"/>
      <c r="AO146" s="2404"/>
      <c r="AP146" s="2404"/>
      <c r="AQ146" s="2404"/>
      <c r="AR146" s="2052"/>
      <c r="AS146" s="2405"/>
      <c r="AT146" s="2052"/>
      <c r="AU146" s="2406"/>
      <c r="AV146" s="2407"/>
      <c r="AW146" s="2407"/>
      <c r="AX146" s="2053"/>
      <c r="AY146" s="2053"/>
      <c r="AZ146" s="2053"/>
      <c r="BA146" s="2053"/>
      <c r="BB146" s="2053"/>
      <c r="BC146" s="2053"/>
      <c r="BD146" s="2053"/>
      <c r="BE146" s="2053"/>
      <c r="BF146" s="2053"/>
      <c r="BG146" s="2053"/>
      <c r="BH146" s="2053"/>
      <c r="BI146" s="2053"/>
      <c r="BJ146" s="2053"/>
      <c r="BK146" s="2053"/>
      <c r="BL146" s="2053"/>
      <c r="BM146" s="2053"/>
      <c r="BN146" s="2053"/>
      <c r="BO146" s="2053"/>
      <c r="BP146" s="2053"/>
      <c r="BQ146" s="2053"/>
      <c r="BR146" s="2053"/>
      <c r="BS146" s="2053"/>
      <c r="BT146" s="2053"/>
      <c r="BU146" s="2053"/>
      <c r="BV146" s="2052"/>
      <c r="BW146" s="2052"/>
      <c r="BX146" s="2052"/>
      <c r="BY146" s="2052"/>
      <c r="BZ146" s="2052"/>
      <c r="CA146" s="2052"/>
      <c r="CB146" s="2052"/>
      <c r="CC146" s="2052"/>
      <c r="CD146" s="2052"/>
      <c r="CE146" s="2052"/>
      <c r="CF146" s="2052"/>
      <c r="CG146" s="2052"/>
      <c r="CH146" s="2052"/>
      <c r="CI146" s="2052"/>
      <c r="CJ146" s="2052"/>
      <c r="CK146" s="2052"/>
      <c r="CL146" s="2052"/>
      <c r="CM146" s="2052"/>
      <c r="CN146" s="2052"/>
      <c r="CO146" s="2052"/>
      <c r="CP146" s="2052"/>
      <c r="CQ146" s="2052"/>
      <c r="CR146" s="2052"/>
      <c r="CS146" s="2052"/>
      <c r="CT146" s="2052"/>
      <c r="CU146" s="2052"/>
      <c r="CV146" s="2052"/>
      <c r="CW146" s="2052"/>
      <c r="CX146" s="2052"/>
      <c r="CY146" s="2052"/>
      <c r="CZ146" s="2052"/>
      <c r="DA146" s="2052"/>
      <c r="DB146" s="2052"/>
      <c r="DC146" s="2052"/>
      <c r="DD146" s="2052"/>
      <c r="DE146" s="2052"/>
      <c r="DF146" s="2052"/>
      <c r="DG146" s="2052"/>
      <c r="DH146" s="2052"/>
      <c r="DI146" s="2052"/>
      <c r="DJ146" s="2052"/>
      <c r="DK146" s="2052"/>
      <c r="DL146" s="2052"/>
      <c r="DM146" s="2052"/>
      <c r="DN146" s="2052"/>
      <c r="DO146" s="2052"/>
      <c r="DP146" s="2052"/>
      <c r="DQ146" s="2052"/>
      <c r="DR146" s="2052"/>
      <c r="DS146" s="2052"/>
      <c r="DT146" s="2052"/>
      <c r="DU146" s="2052"/>
      <c r="DV146" s="2052"/>
      <c r="DW146" s="2052"/>
      <c r="DX146" s="2052"/>
      <c r="DY146" s="2052"/>
      <c r="DZ146" s="2052"/>
      <c r="EA146" s="2052"/>
      <c r="EB146" s="2052"/>
      <c r="EC146" s="2052"/>
      <c r="ED146" s="2052"/>
      <c r="EE146" s="2052"/>
      <c r="EF146" s="2052"/>
      <c r="EG146" s="2052"/>
      <c r="EH146" s="2052"/>
      <c r="EI146" s="2052"/>
      <c r="EJ146" s="2052"/>
      <c r="EK146" s="2052"/>
      <c r="EL146" s="2052"/>
      <c r="EM146" s="2052"/>
      <c r="EN146" s="2052"/>
      <c r="EO146" s="2052"/>
      <c r="EP146" s="2052"/>
      <c r="EQ146" s="2052"/>
      <c r="ER146" s="2052"/>
      <c r="ES146" s="2052"/>
      <c r="ET146" s="2052"/>
      <c r="EU146" s="2052"/>
      <c r="EV146" s="2052"/>
      <c r="EW146" s="2052"/>
      <c r="EX146" s="2052"/>
      <c r="EY146" s="2052"/>
      <c r="EZ146" s="2052"/>
      <c r="FA146" s="2052"/>
      <c r="FB146" s="2052"/>
      <c r="FC146" s="2052"/>
      <c r="FD146" s="2052"/>
      <c r="FE146" s="2052"/>
      <c r="FF146" s="2052"/>
      <c r="FG146" s="2052"/>
      <c r="FH146" s="2052"/>
      <c r="FI146" s="2052"/>
      <c r="FJ146" s="2052"/>
      <c r="FK146" s="2052"/>
      <c r="FL146" s="2052"/>
      <c r="FM146" s="2052"/>
      <c r="FN146" s="2052"/>
      <c r="FO146" s="2052"/>
      <c r="FP146" s="2052"/>
      <c r="FQ146" s="2052"/>
      <c r="FR146" s="2052"/>
      <c r="FS146" s="2052"/>
      <c r="FT146" s="2052"/>
      <c r="FU146" s="2052"/>
      <c r="FV146" s="2052"/>
      <c r="FW146" s="2052"/>
      <c r="FX146" s="2052"/>
      <c r="FY146" s="2052"/>
      <c r="FZ146" s="2052"/>
      <c r="GA146" s="2052"/>
      <c r="GB146" s="2052"/>
      <c r="GC146" s="2052"/>
      <c r="GD146" s="2052"/>
      <c r="GE146" s="2052"/>
      <c r="GF146" s="2052"/>
      <c r="GG146" s="2052"/>
      <c r="GH146" s="2052"/>
      <c r="GI146" s="2052"/>
      <c r="GJ146" s="2052"/>
      <c r="GK146" s="2052"/>
      <c r="GL146" s="2052"/>
      <c r="GM146" s="2052"/>
      <c r="GN146" s="2052"/>
      <c r="GO146" s="2052"/>
      <c r="GP146" s="2052"/>
      <c r="GQ146" s="2052"/>
      <c r="GR146" s="2052"/>
      <c r="GS146" s="2052"/>
      <c r="GT146" s="2052"/>
      <c r="GU146" s="2052"/>
      <c r="GV146" s="2052"/>
      <c r="GW146" s="2052"/>
      <c r="GX146" s="2052"/>
      <c r="GY146" s="2052"/>
      <c r="GZ146" s="2052"/>
      <c r="HA146" s="2052"/>
      <c r="HB146" s="2052"/>
      <c r="HC146" s="2052"/>
      <c r="HD146" s="2052"/>
      <c r="HE146" s="2052"/>
      <c r="HF146" s="2052"/>
      <c r="HG146" s="2052"/>
      <c r="HH146" s="2052"/>
      <c r="HI146" s="2052"/>
      <c r="HJ146" s="2052"/>
      <c r="HK146" s="2052"/>
      <c r="HL146" s="2052"/>
      <c r="HM146" s="2052"/>
      <c r="HN146" s="2052"/>
      <c r="HO146" s="2052"/>
      <c r="HP146" s="2052"/>
      <c r="HQ146" s="2052"/>
      <c r="HR146" s="2052"/>
      <c r="HS146" s="2052"/>
      <c r="HT146" s="2052"/>
      <c r="HU146" s="2052"/>
      <c r="HV146" s="2052"/>
      <c r="HW146" s="2052"/>
      <c r="HX146" s="2052"/>
      <c r="HY146" s="2052"/>
      <c r="HZ146" s="2052"/>
      <c r="IA146" s="2052"/>
      <c r="IB146" s="2052"/>
      <c r="IC146" s="2052"/>
      <c r="ID146" s="2408"/>
      <c r="IE146" s="2052"/>
      <c r="IF146" s="2052"/>
      <c r="IG146" s="2052"/>
      <c r="IH146" s="2052"/>
      <c r="II146" s="2052"/>
      <c r="IJ146" s="2052"/>
      <c r="IK146" s="2052"/>
      <c r="IL146" s="2052"/>
      <c r="IM146" s="2052"/>
      <c r="IN146" s="2052"/>
      <c r="IO146" s="2052"/>
      <c r="IP146" s="2052"/>
      <c r="IQ146" s="2052"/>
      <c r="IR146" s="2052"/>
      <c r="IS146" s="2052"/>
      <c r="IT146" s="2052"/>
      <c r="IU146" s="2052"/>
      <c r="IV146" s="2052"/>
      <c r="IW146" s="2052"/>
      <c r="IX146" s="2052"/>
      <c r="IY146" s="2052"/>
      <c r="IZ146" s="2052"/>
      <c r="JA146" s="2052"/>
      <c r="JB146" s="2052"/>
      <c r="JC146" s="2052"/>
      <c r="JD146" s="2052"/>
      <c r="JE146" s="2052"/>
      <c r="JF146" s="2052"/>
      <c r="JG146" s="2052"/>
      <c r="JH146" s="2052"/>
      <c r="JI146" s="2052"/>
      <c r="JJ146" s="2052"/>
      <c r="JK146" s="2052"/>
      <c r="JL146" s="2052"/>
      <c r="JM146" s="2052"/>
      <c r="JN146" s="2052"/>
      <c r="JO146" s="2052"/>
      <c r="JP146" s="2052"/>
      <c r="JQ146" s="2052"/>
      <c r="JR146" s="2052"/>
    </row>
    <row r="147" customFormat="false" ht="15" hidden="false" customHeight="false" outlineLevel="0" collapsed="false">
      <c r="C147" s="1994" t="n">
        <v>2</v>
      </c>
      <c r="D147" s="2401" t="e">
        <f aca="false">JM16</f>
        <v>#VALUE!</v>
      </c>
      <c r="E147" s="2402" t="n">
        <f aca="false">$E$146</f>
        <v>32707</v>
      </c>
      <c r="F147" s="2401" t="n">
        <f aca="false">JP18</f>
        <v>630.812</v>
      </c>
      <c r="AC147" s="2403" t="n">
        <f aca="false">JP18</f>
        <v>630.812</v>
      </c>
      <c r="AD147" s="2404"/>
      <c r="AE147" s="2404"/>
      <c r="AF147" s="2404"/>
      <c r="AG147" s="2404"/>
      <c r="AH147" s="2404"/>
      <c r="AI147" s="2404"/>
      <c r="AJ147" s="2404"/>
      <c r="AK147" s="2404"/>
      <c r="AL147" s="2404"/>
      <c r="AM147" s="2404"/>
      <c r="AN147" s="2404"/>
      <c r="AO147" s="2404"/>
      <c r="AP147" s="2404"/>
      <c r="AQ147" s="2404"/>
      <c r="AR147" s="2409"/>
      <c r="AS147" s="2405"/>
      <c r="AT147" s="2409"/>
      <c r="AU147" s="2406"/>
      <c r="AV147" s="2407"/>
      <c r="AW147" s="2407"/>
      <c r="AX147" s="2410"/>
      <c r="AY147" s="2410"/>
      <c r="JM147" s="2411"/>
      <c r="JN147" s="2411"/>
      <c r="JO147" s="2411"/>
    </row>
    <row r="148" customFormat="false" ht="15" hidden="false" customHeight="false" outlineLevel="0" collapsed="false">
      <c r="C148" s="1994" t="n">
        <v>3</v>
      </c>
      <c r="D148" s="2401" t="e">
        <f aca="false">JM20</f>
        <v>#VALUE!</v>
      </c>
      <c r="E148" s="2402" t="n">
        <f aca="false">$E$146</f>
        <v>32707</v>
      </c>
      <c r="F148" s="2403" t="n">
        <f aca="false">JP22</f>
        <v>642.812</v>
      </c>
      <c r="AC148" s="2403" t="n">
        <f aca="false">JP22</f>
        <v>642.812</v>
      </c>
      <c r="AD148" s="2412"/>
      <c r="AE148" s="2412"/>
      <c r="AF148" s="2412"/>
      <c r="AG148" s="2412"/>
      <c r="AH148" s="2412"/>
      <c r="AI148" s="2412"/>
      <c r="AJ148" s="2412"/>
      <c r="AK148" s="2412"/>
      <c r="AL148" s="2412"/>
      <c r="AM148" s="2412"/>
      <c r="AN148" s="2412"/>
      <c r="AO148" s="2412"/>
      <c r="AP148" s="2412"/>
      <c r="AQ148" s="2412"/>
      <c r="AR148" s="2409"/>
      <c r="AS148" s="2405"/>
      <c r="AT148" s="2409"/>
      <c r="AU148" s="2413"/>
      <c r="AV148" s="2407"/>
      <c r="AW148" s="2407"/>
      <c r="AX148" s="2410"/>
      <c r="AY148" s="2410"/>
    </row>
    <row r="149" customFormat="false" ht="15" hidden="false" customHeight="false" outlineLevel="0" collapsed="false">
      <c r="C149" s="1994" t="n">
        <v>4</v>
      </c>
      <c r="D149" s="2401" t="e">
        <f aca="false">JM24</f>
        <v>#VALUE!</v>
      </c>
      <c r="E149" s="2402" t="n">
        <f aca="false">$E$146</f>
        <v>32707</v>
      </c>
      <c r="F149" s="2403" t="n">
        <f aca="false">JP26</f>
        <v>652.812</v>
      </c>
      <c r="AC149" s="2403" t="n">
        <f aca="false">JP26</f>
        <v>652.812</v>
      </c>
      <c r="AD149" s="2412"/>
      <c r="AE149" s="2412"/>
      <c r="AF149" s="2412"/>
      <c r="AG149" s="2412"/>
      <c r="AH149" s="2412"/>
      <c r="AI149" s="2412"/>
      <c r="AJ149" s="2412"/>
      <c r="AK149" s="2412"/>
      <c r="AL149" s="2412"/>
      <c r="AM149" s="2412"/>
      <c r="AN149" s="2412"/>
      <c r="AO149" s="2412"/>
      <c r="AP149" s="2412"/>
      <c r="AQ149" s="2412"/>
      <c r="AR149" s="2409"/>
      <c r="AS149" s="2409"/>
      <c r="AT149" s="2409"/>
      <c r="AU149" s="2400"/>
      <c r="AV149" s="2400"/>
      <c r="AW149" s="2400"/>
      <c r="AX149" s="2410"/>
      <c r="AY149" s="2410"/>
    </row>
    <row r="150" customFormat="false" ht="15" hidden="false" customHeight="false" outlineLevel="0" collapsed="false">
      <c r="C150" s="1994" t="n">
        <v>5</v>
      </c>
      <c r="D150" s="2401" t="e">
        <f aca="false">JM28</f>
        <v>#VALUE!</v>
      </c>
      <c r="E150" s="2402" t="n">
        <f aca="false">$E$146</f>
        <v>32707</v>
      </c>
      <c r="F150" s="2403" t="n">
        <f aca="false">JP30</f>
        <v>652.812</v>
      </c>
      <c r="AC150" s="2403" t="n">
        <f aca="false">JP30</f>
        <v>652.812</v>
      </c>
      <c r="AD150" s="2412"/>
      <c r="AE150" s="2412"/>
      <c r="AF150" s="2412"/>
      <c r="AG150" s="2412"/>
      <c r="AH150" s="2412"/>
      <c r="AI150" s="2412"/>
      <c r="AJ150" s="2412"/>
      <c r="AK150" s="2412"/>
      <c r="AL150" s="2412"/>
      <c r="AM150" s="2412"/>
      <c r="AN150" s="2412"/>
      <c r="AO150" s="2412"/>
      <c r="AP150" s="2412"/>
      <c r="AQ150" s="2412"/>
      <c r="AR150" s="2409"/>
      <c r="AS150" s="2409"/>
      <c r="AT150" s="2409"/>
      <c r="AU150" s="2406"/>
      <c r="AV150" s="2406"/>
      <c r="AW150" s="2407"/>
      <c r="AX150" s="2410"/>
      <c r="AY150" s="2410"/>
    </row>
    <row r="151" customFormat="false" ht="15" hidden="false" customHeight="false" outlineLevel="0" collapsed="false">
      <c r="C151" s="1994" t="n">
        <v>6</v>
      </c>
      <c r="D151" s="2401" t="e">
        <f aca="false">JM32</f>
        <v>#VALUE!</v>
      </c>
      <c r="E151" s="2402" t="n">
        <f aca="false">$E$146</f>
        <v>32707</v>
      </c>
      <c r="F151" s="2403" t="n">
        <f aca="false">JP34</f>
        <v>666.812</v>
      </c>
      <c r="AC151" s="2403" t="n">
        <f aca="false">JP34</f>
        <v>666.812</v>
      </c>
      <c r="AD151" s="2412"/>
      <c r="AE151" s="2412"/>
      <c r="AF151" s="2412"/>
      <c r="AG151" s="2412"/>
      <c r="AH151" s="2412"/>
      <c r="AI151" s="2412"/>
      <c r="AJ151" s="2412"/>
      <c r="AK151" s="2412"/>
      <c r="AL151" s="2412"/>
      <c r="AM151" s="2412"/>
      <c r="AN151" s="2412"/>
      <c r="AO151" s="2412"/>
      <c r="AP151" s="2412"/>
      <c r="AQ151" s="2412"/>
      <c r="AR151" s="2409"/>
      <c r="AS151" s="2409"/>
      <c r="AT151" s="2409"/>
      <c r="AU151" s="2406"/>
      <c r="AV151" s="2406"/>
      <c r="AW151" s="2407"/>
      <c r="AX151" s="2410"/>
      <c r="AY151" s="2410"/>
    </row>
    <row r="152" customFormat="false" ht="15" hidden="false" customHeight="false" outlineLevel="0" collapsed="false">
      <c r="C152" s="1994" t="n">
        <v>7</v>
      </c>
      <c r="D152" s="2401" t="e">
        <f aca="false">JM36</f>
        <v>#VALUE!</v>
      </c>
      <c r="E152" s="2402" t="n">
        <f aca="false">$E$146</f>
        <v>32707</v>
      </c>
      <c r="F152" s="2403" t="n">
        <f aca="false">JP38</f>
        <v>676.812</v>
      </c>
      <c r="AC152" s="2403" t="n">
        <f aca="false">JP38</f>
        <v>676.812</v>
      </c>
      <c r="AD152" s="2412"/>
      <c r="AE152" s="2412"/>
      <c r="AF152" s="2412"/>
      <c r="AG152" s="2412"/>
      <c r="AH152" s="2412"/>
      <c r="AI152" s="2412"/>
      <c r="AJ152" s="2412"/>
      <c r="AK152" s="2412"/>
      <c r="AL152" s="2412"/>
      <c r="AM152" s="2412"/>
      <c r="AN152" s="2412"/>
      <c r="AO152" s="2412"/>
      <c r="AP152" s="2412"/>
      <c r="AQ152" s="2412"/>
      <c r="AR152" s="2409"/>
      <c r="AS152" s="2409"/>
      <c r="AT152" s="2409"/>
      <c r="AU152" s="2413"/>
      <c r="AV152" s="2413"/>
      <c r="AW152" s="2407"/>
      <c r="AX152" s="2410"/>
      <c r="AY152" s="2410"/>
    </row>
    <row r="153" customFormat="false" ht="15" hidden="false" customHeight="false" outlineLevel="0" collapsed="false">
      <c r="C153" s="1994" t="n">
        <v>8</v>
      </c>
      <c r="D153" s="2401" t="e">
        <f aca="false">JM40</f>
        <v>#VALUE!</v>
      </c>
      <c r="E153" s="2402" t="n">
        <f aca="false">$E$146</f>
        <v>32707</v>
      </c>
      <c r="F153" s="2403" t="n">
        <f aca="false">JP42</f>
        <v>676.812</v>
      </c>
      <c r="AC153" s="2403" t="n">
        <f aca="false">JP42</f>
        <v>676.812</v>
      </c>
      <c r="AD153" s="2412"/>
      <c r="AE153" s="2412"/>
      <c r="AF153" s="2412"/>
      <c r="AG153" s="2412"/>
      <c r="AH153" s="2412"/>
      <c r="AI153" s="2412"/>
      <c r="AJ153" s="2412"/>
      <c r="AK153" s="2412"/>
      <c r="AL153" s="2412"/>
      <c r="AM153" s="2412"/>
      <c r="AN153" s="2412"/>
      <c r="AO153" s="2412"/>
      <c r="AP153" s="2412"/>
      <c r="AQ153" s="2412"/>
      <c r="AR153" s="2409"/>
      <c r="AS153" s="2409"/>
      <c r="AT153" s="2409"/>
      <c r="AU153" s="2400"/>
      <c r="AV153" s="2400"/>
      <c r="AW153" s="2400"/>
      <c r="AX153" s="2410"/>
      <c r="AY153" s="2410"/>
    </row>
    <row r="154" customFormat="false" ht="15" hidden="false" customHeight="false" outlineLevel="0" collapsed="false">
      <c r="C154" s="1994" t="n">
        <v>9</v>
      </c>
      <c r="D154" s="2401" t="e">
        <f aca="false">JM44</f>
        <v>#VALUE!</v>
      </c>
      <c r="E154" s="2402" t="n">
        <f aca="false">$E$146</f>
        <v>32707</v>
      </c>
      <c r="F154" s="2403" t="n">
        <f aca="false">JP46</f>
        <v>691.812</v>
      </c>
      <c r="AC154" s="2403" t="n">
        <f aca="false">JP46</f>
        <v>691.812</v>
      </c>
      <c r="AD154" s="2412"/>
      <c r="AE154" s="2412"/>
      <c r="AF154" s="2412"/>
      <c r="AG154" s="2412"/>
      <c r="AH154" s="2412"/>
      <c r="AI154" s="2412"/>
      <c r="AJ154" s="2412"/>
      <c r="AK154" s="2412"/>
      <c r="AL154" s="2412"/>
      <c r="AM154" s="2412"/>
      <c r="AN154" s="2412"/>
      <c r="AO154" s="2412"/>
      <c r="AP154" s="2412"/>
      <c r="AQ154" s="2412"/>
      <c r="AR154" s="2409"/>
      <c r="AS154" s="2409"/>
      <c r="AT154" s="2409"/>
      <c r="AU154" s="2406"/>
      <c r="AV154" s="2406"/>
      <c r="AW154" s="2406"/>
      <c r="AX154" s="2410"/>
      <c r="AY154" s="2410"/>
    </row>
    <row r="155" customFormat="false" ht="15" hidden="false" customHeight="false" outlineLevel="0" collapsed="false">
      <c r="C155" s="1994" t="n">
        <v>10</v>
      </c>
      <c r="D155" s="2401" t="e">
        <f aca="false">JM48</f>
        <v>#VALUE!</v>
      </c>
      <c r="E155" s="2402" t="n">
        <f aca="false">$E$146</f>
        <v>32707</v>
      </c>
      <c r="F155" s="2403" t="n">
        <f aca="false">JP50</f>
        <v>673.812</v>
      </c>
      <c r="AC155" s="2403" t="n">
        <f aca="false">JP50</f>
        <v>673.812</v>
      </c>
      <c r="AD155" s="2412"/>
      <c r="AE155" s="2412"/>
      <c r="AF155" s="2412"/>
      <c r="AG155" s="2412"/>
      <c r="AH155" s="2412"/>
      <c r="AI155" s="2412"/>
      <c r="AJ155" s="2412"/>
      <c r="AK155" s="2412"/>
      <c r="AL155" s="2412"/>
      <c r="AM155" s="2412"/>
      <c r="AN155" s="2412"/>
      <c r="AO155" s="2412"/>
      <c r="AP155" s="2412"/>
      <c r="AQ155" s="2412"/>
      <c r="AR155" s="2409"/>
      <c r="AS155" s="2409"/>
      <c r="AT155" s="2409"/>
      <c r="AU155" s="2406"/>
      <c r="AV155" s="2406"/>
      <c r="AW155" s="2406"/>
      <c r="AX155" s="2410"/>
      <c r="AY155" s="2410"/>
    </row>
    <row r="156" customFormat="false" ht="15" hidden="false" customHeight="false" outlineLevel="0" collapsed="false">
      <c r="C156" s="1994" t="n">
        <v>11</v>
      </c>
      <c r="D156" s="2401" t="e">
        <f aca="false">JM52</f>
        <v>#VALUE!</v>
      </c>
      <c r="E156" s="2402" t="n">
        <f aca="false">$E$146</f>
        <v>32707</v>
      </c>
      <c r="F156" s="2403" t="n">
        <f aca="false">JP54</f>
        <v>683.812</v>
      </c>
      <c r="AC156" s="2403" t="n">
        <f aca="false">JP54</f>
        <v>683.812</v>
      </c>
      <c r="AD156" s="2412"/>
      <c r="AE156" s="2412"/>
      <c r="AF156" s="2412"/>
      <c r="AG156" s="2412"/>
      <c r="AH156" s="2412"/>
      <c r="AI156" s="2412"/>
      <c r="AJ156" s="2412"/>
      <c r="AK156" s="2412"/>
      <c r="AL156" s="2412"/>
      <c r="AM156" s="2412"/>
      <c r="AN156" s="2412"/>
      <c r="AO156" s="2412"/>
      <c r="AP156" s="2412"/>
      <c r="AQ156" s="2412"/>
      <c r="AR156" s="2409"/>
      <c r="AS156" s="2409"/>
      <c r="AT156" s="2409"/>
      <c r="AU156" s="2413"/>
      <c r="AV156" s="2413"/>
      <c r="AW156" s="2413"/>
      <c r="AX156" s="2410"/>
      <c r="AY156" s="2410"/>
    </row>
    <row r="157" customFormat="false" ht="15" hidden="false" customHeight="false" outlineLevel="0" collapsed="false">
      <c r="C157" s="1994" t="n">
        <v>12</v>
      </c>
      <c r="D157" s="2401" t="e">
        <f aca="false">JM56</f>
        <v>#VALUE!</v>
      </c>
      <c r="E157" s="2402" t="n">
        <f aca="false">$E$146</f>
        <v>32707</v>
      </c>
      <c r="F157" s="2403" t="n">
        <f aca="false">JP58</f>
        <v>706.812</v>
      </c>
      <c r="AC157" s="2403" t="n">
        <f aca="false">JP58</f>
        <v>706.812</v>
      </c>
      <c r="AD157" s="2412"/>
      <c r="AE157" s="2412"/>
      <c r="AF157" s="2412"/>
      <c r="AG157" s="2412"/>
      <c r="AH157" s="2412"/>
      <c r="AI157" s="2412"/>
      <c r="AJ157" s="2412"/>
      <c r="AK157" s="2412"/>
      <c r="AL157" s="2412"/>
      <c r="AM157" s="2412"/>
      <c r="AN157" s="2412"/>
      <c r="AO157" s="2412"/>
      <c r="AP157" s="2412"/>
      <c r="AQ157" s="2412"/>
      <c r="AR157" s="2409"/>
      <c r="AS157" s="2409"/>
      <c r="AT157" s="2409"/>
      <c r="AU157" s="2400"/>
      <c r="AV157" s="2400"/>
      <c r="AW157" s="2400"/>
      <c r="AX157" s="2410"/>
      <c r="AY157" s="2410"/>
    </row>
    <row r="158" customFormat="false" ht="15" hidden="false" customHeight="false" outlineLevel="0" collapsed="false">
      <c r="C158" s="1994" t="n">
        <v>13</v>
      </c>
      <c r="D158" s="2401" t="e">
        <f aca="false">JM60</f>
        <v>#VALUE!</v>
      </c>
      <c r="E158" s="2402" t="n">
        <f aca="false">$E$146</f>
        <v>32707</v>
      </c>
      <c r="F158" s="2403" t="n">
        <f aca="false">JP62</f>
        <v>706.812</v>
      </c>
      <c r="AC158" s="2403" t="n">
        <f aca="false">JP62</f>
        <v>706.812</v>
      </c>
      <c r="AD158" s="2412"/>
      <c r="AE158" s="2412"/>
      <c r="AF158" s="2412"/>
      <c r="AG158" s="2412"/>
      <c r="AH158" s="2412"/>
      <c r="AI158" s="2412"/>
      <c r="AJ158" s="2412"/>
      <c r="AK158" s="2412"/>
      <c r="AL158" s="2412"/>
      <c r="AM158" s="2412"/>
      <c r="AN158" s="2412"/>
      <c r="AO158" s="2412"/>
      <c r="AP158" s="2412"/>
      <c r="AQ158" s="2412"/>
      <c r="AR158" s="2409"/>
      <c r="AS158" s="2409"/>
      <c r="AT158" s="2409"/>
      <c r="AU158" s="2406"/>
      <c r="AV158" s="2406"/>
      <c r="AW158" s="2407"/>
      <c r="AX158" s="2410"/>
      <c r="AY158" s="2410"/>
    </row>
    <row r="159" customFormat="false" ht="15" hidden="false" customHeight="false" outlineLevel="0" collapsed="false">
      <c r="C159" s="1994" t="n">
        <v>14</v>
      </c>
      <c r="D159" s="2401" t="e">
        <f aca="false">JM64</f>
        <v>#VALUE!</v>
      </c>
      <c r="E159" s="2402" t="n">
        <f aca="false">$E$146</f>
        <v>32707</v>
      </c>
      <c r="F159" s="2403" t="n">
        <f aca="false">JP66</f>
        <v>706.812</v>
      </c>
      <c r="AC159" s="2403" t="n">
        <f aca="false">JP66</f>
        <v>706.812</v>
      </c>
      <c r="AD159" s="2412"/>
      <c r="AE159" s="2412"/>
      <c r="AF159" s="2412"/>
      <c r="AG159" s="2412"/>
      <c r="AH159" s="2412"/>
      <c r="AI159" s="2412"/>
      <c r="AJ159" s="2412"/>
      <c r="AK159" s="2412"/>
      <c r="AL159" s="2412"/>
      <c r="AM159" s="2412"/>
      <c r="AN159" s="2412"/>
      <c r="AO159" s="2412"/>
      <c r="AP159" s="2412"/>
      <c r="AQ159" s="2412"/>
      <c r="AR159" s="2409"/>
      <c r="AS159" s="2409"/>
      <c r="AT159" s="2409"/>
      <c r="AU159" s="2406"/>
      <c r="AV159" s="2406"/>
      <c r="AW159" s="2407"/>
      <c r="AX159" s="2410"/>
      <c r="AY159" s="2410"/>
    </row>
    <row r="160" customFormat="false" ht="15" hidden="false" customHeight="false" outlineLevel="0" collapsed="false">
      <c r="C160" s="1994" t="n">
        <v>15</v>
      </c>
      <c r="D160" s="2401" t="e">
        <f aca="false">JM68</f>
        <v>#VALUE!</v>
      </c>
      <c r="E160" s="2402" t="n">
        <f aca="false">$E$146</f>
        <v>32707</v>
      </c>
      <c r="F160" s="2403" t="n">
        <f aca="false">JP70</f>
        <v>706.812</v>
      </c>
      <c r="AC160" s="2403" t="n">
        <f aca="false">JP70</f>
        <v>706.812</v>
      </c>
      <c r="AD160" s="2412"/>
      <c r="AE160" s="2412"/>
      <c r="AF160" s="2412"/>
      <c r="AG160" s="2412"/>
      <c r="AH160" s="2412"/>
      <c r="AI160" s="2412"/>
      <c r="AJ160" s="2412"/>
      <c r="AK160" s="2412"/>
      <c r="AL160" s="2412"/>
      <c r="AM160" s="2412"/>
      <c r="AN160" s="2412"/>
      <c r="AO160" s="2412"/>
      <c r="AP160" s="2412"/>
      <c r="AQ160" s="2412"/>
      <c r="AR160" s="2409"/>
      <c r="AS160" s="2409"/>
      <c r="AT160" s="2409"/>
      <c r="AU160" s="2413"/>
      <c r="AV160" s="2413"/>
      <c r="AW160" s="2407"/>
      <c r="AX160" s="2410"/>
      <c r="AY160" s="2410"/>
    </row>
    <row r="161" customFormat="false" ht="15" hidden="false" customHeight="false" outlineLevel="0" collapsed="false">
      <c r="C161" s="1994" t="n">
        <v>16</v>
      </c>
      <c r="D161" s="2401" t="e">
        <f aca="false">JM72</f>
        <v>#VALUE!</v>
      </c>
      <c r="E161" s="2402" t="n">
        <f aca="false">$E$146</f>
        <v>32707</v>
      </c>
      <c r="F161" s="2403" t="n">
        <f aca="false">JP74</f>
        <v>718.812</v>
      </c>
      <c r="AC161" s="2403" t="n">
        <f aca="false">JP74</f>
        <v>718.812</v>
      </c>
      <c r="AD161" s="2412"/>
      <c r="AE161" s="2412"/>
      <c r="AF161" s="2412"/>
      <c r="AG161" s="2412"/>
      <c r="AH161" s="2412"/>
      <c r="AI161" s="2412"/>
      <c r="AJ161" s="2412"/>
      <c r="AK161" s="2412"/>
      <c r="AL161" s="2412"/>
      <c r="AM161" s="2412"/>
      <c r="AN161" s="2412"/>
      <c r="AO161" s="2412"/>
      <c r="AP161" s="2412"/>
      <c r="AQ161" s="2412"/>
      <c r="AR161" s="2409"/>
      <c r="AS161" s="2409"/>
      <c r="AT161" s="2409"/>
      <c r="AU161" s="2400"/>
      <c r="AV161" s="2400"/>
      <c r="AW161" s="2400"/>
      <c r="AX161" s="2410"/>
      <c r="AY161" s="2410"/>
    </row>
    <row r="162" customFormat="false" ht="15" hidden="false" customHeight="false" outlineLevel="0" collapsed="false">
      <c r="C162" s="1994" t="n">
        <v>17</v>
      </c>
      <c r="D162" s="2401" t="e">
        <f aca="false">JM76</f>
        <v>#VALUE!</v>
      </c>
      <c r="E162" s="2402" t="n">
        <f aca="false">$E$146</f>
        <v>32707</v>
      </c>
      <c r="F162" s="2403" t="n">
        <f aca="false">JP78</f>
        <v>718.812</v>
      </c>
      <c r="AC162" s="2403" t="n">
        <f aca="false">JP78</f>
        <v>718.812</v>
      </c>
      <c r="AD162" s="2412"/>
      <c r="AE162" s="2412"/>
      <c r="AF162" s="2412"/>
      <c r="AG162" s="2412"/>
      <c r="AH162" s="2412"/>
      <c r="AI162" s="2412"/>
      <c r="AJ162" s="2412"/>
      <c r="AK162" s="2412"/>
      <c r="AL162" s="2412"/>
      <c r="AM162" s="2412"/>
      <c r="AN162" s="2412"/>
      <c r="AO162" s="2412"/>
      <c r="AP162" s="2412"/>
      <c r="AQ162" s="2412"/>
      <c r="AR162" s="2409"/>
      <c r="AS162" s="2409"/>
      <c r="AT162" s="2409"/>
      <c r="AU162" s="2406"/>
      <c r="AV162" s="2407"/>
      <c r="AW162" s="2407"/>
      <c r="AX162" s="2410"/>
      <c r="AY162" s="2410"/>
    </row>
    <row r="163" customFormat="false" ht="15" hidden="false" customHeight="false" outlineLevel="0" collapsed="false">
      <c r="C163" s="1994" t="n">
        <v>18</v>
      </c>
      <c r="D163" s="2401" t="e">
        <f aca="false">JM80</f>
        <v>#VALUE!</v>
      </c>
      <c r="E163" s="2402" t="n">
        <f aca="false">$E$146</f>
        <v>32707</v>
      </c>
      <c r="F163" s="2403" t="n">
        <f aca="false">JP82</f>
        <v>728.812</v>
      </c>
      <c r="AC163" s="2403" t="n">
        <f aca="false">JP82</f>
        <v>728.812</v>
      </c>
      <c r="AD163" s="2412"/>
      <c r="AE163" s="2412"/>
      <c r="AF163" s="2412"/>
      <c r="AG163" s="2412"/>
      <c r="AH163" s="2412"/>
      <c r="AI163" s="2412"/>
      <c r="AJ163" s="2412"/>
      <c r="AK163" s="2412"/>
      <c r="AL163" s="2412"/>
      <c r="AM163" s="2412"/>
      <c r="AN163" s="2412"/>
      <c r="AO163" s="2412"/>
      <c r="AP163" s="2412"/>
      <c r="AQ163" s="2412"/>
      <c r="AR163" s="2409"/>
      <c r="AS163" s="2409"/>
      <c r="AT163" s="2409"/>
      <c r="AU163" s="2406"/>
      <c r="AV163" s="2407"/>
      <c r="AW163" s="2407"/>
      <c r="AX163" s="2410"/>
      <c r="AY163" s="2410"/>
    </row>
    <row r="164" customFormat="false" ht="15" hidden="false" customHeight="false" outlineLevel="0" collapsed="false">
      <c r="C164" s="1994" t="n">
        <v>19</v>
      </c>
      <c r="D164" s="2401" t="e">
        <f aca="false">JM84</f>
        <v>#VALUE!</v>
      </c>
      <c r="E164" s="2402" t="n">
        <f aca="false">$E$146</f>
        <v>32707</v>
      </c>
      <c r="F164" s="2403" t="n">
        <f aca="false">JP86</f>
        <v>744.812</v>
      </c>
      <c r="AC164" s="2403" t="n">
        <f aca="false">JP86</f>
        <v>744.812</v>
      </c>
      <c r="AD164" s="2412"/>
      <c r="AE164" s="2412"/>
      <c r="AF164" s="2412"/>
      <c r="AG164" s="2412"/>
      <c r="AH164" s="2412"/>
      <c r="AI164" s="2412"/>
      <c r="AJ164" s="2412"/>
      <c r="AK164" s="2412"/>
      <c r="AL164" s="2412"/>
      <c r="AM164" s="2412"/>
      <c r="AN164" s="2412"/>
      <c r="AO164" s="2412"/>
      <c r="AP164" s="2412"/>
      <c r="AQ164" s="2412"/>
      <c r="AR164" s="2409"/>
      <c r="AS164" s="2409"/>
      <c r="AT164" s="2409"/>
      <c r="AU164" s="2413"/>
      <c r="AV164" s="2407"/>
      <c r="AW164" s="2407"/>
      <c r="AX164" s="2410"/>
      <c r="AY164" s="2410"/>
    </row>
    <row r="165" customFormat="false" ht="15" hidden="false" customHeight="false" outlineLevel="0" collapsed="false">
      <c r="C165" s="1994" t="n">
        <v>20</v>
      </c>
      <c r="D165" s="2401" t="e">
        <f aca="false">JM88</f>
        <v>#VALUE!</v>
      </c>
      <c r="E165" s="2402" t="n">
        <f aca="false">$E$146</f>
        <v>32707</v>
      </c>
      <c r="F165" s="2403" t="n">
        <f aca="false">JP90</f>
        <v>744.812</v>
      </c>
      <c r="AC165" s="2403" t="n">
        <f aca="false">JP90</f>
        <v>744.812</v>
      </c>
      <c r="AD165" s="2412"/>
      <c r="AE165" s="2412"/>
      <c r="AF165" s="2412"/>
      <c r="AG165" s="2412"/>
      <c r="AH165" s="2412"/>
      <c r="AI165" s="2412"/>
      <c r="AJ165" s="2412"/>
      <c r="AK165" s="2412"/>
      <c r="AL165" s="2412"/>
      <c r="AM165" s="2412"/>
      <c r="AN165" s="2412"/>
      <c r="AO165" s="2412"/>
      <c r="AP165" s="2412"/>
      <c r="AQ165" s="2412"/>
      <c r="AR165" s="2409"/>
      <c r="AS165" s="2409"/>
      <c r="AT165" s="2409"/>
      <c r="AU165" s="2410"/>
      <c r="AV165" s="2410"/>
      <c r="AW165" s="2410"/>
      <c r="AX165" s="2410"/>
      <c r="AY165" s="2410"/>
    </row>
    <row r="166" customFormat="false" ht="15" hidden="false" customHeight="false" outlineLevel="0" collapsed="false">
      <c r="C166" s="1994" t="n">
        <v>21</v>
      </c>
      <c r="D166" s="2401" t="e">
        <f aca="false">JM92</f>
        <v>#VALUE!</v>
      </c>
      <c r="E166" s="2402" t="n">
        <f aca="false">$E$146</f>
        <v>32707</v>
      </c>
      <c r="F166" s="2403" t="n">
        <f aca="false">JP94</f>
        <v>756.812</v>
      </c>
      <c r="AC166" s="2403" t="n">
        <f aca="false">JP94</f>
        <v>756.812</v>
      </c>
      <c r="AD166" s="2412"/>
      <c r="AE166" s="2412"/>
      <c r="AF166" s="2412"/>
      <c r="AG166" s="2412"/>
      <c r="AH166" s="2412"/>
      <c r="AI166" s="2412"/>
      <c r="AJ166" s="2412"/>
      <c r="AK166" s="2412"/>
      <c r="AL166" s="2412"/>
      <c r="AM166" s="2412"/>
      <c r="AN166" s="2412"/>
      <c r="AO166" s="2412"/>
      <c r="AP166" s="2412"/>
      <c r="AQ166" s="2412"/>
      <c r="AR166" s="2409"/>
      <c r="AS166" s="2409"/>
      <c r="AT166" s="2409"/>
      <c r="AU166" s="2410"/>
      <c r="AV166" s="2410"/>
      <c r="AW166" s="2410"/>
      <c r="AX166" s="2410"/>
      <c r="AY166" s="2410"/>
    </row>
    <row r="167" customFormat="false" ht="15" hidden="false" customHeight="false" outlineLevel="0" collapsed="false">
      <c r="C167" s="1994" t="n">
        <v>22</v>
      </c>
      <c r="D167" s="2401" t="e">
        <f aca="false">JM96</f>
        <v>#VALUE!</v>
      </c>
      <c r="E167" s="2402" t="n">
        <f aca="false">$E$146</f>
        <v>32707</v>
      </c>
      <c r="F167" s="2403" t="n">
        <f aca="false">JP98</f>
        <v>756.812</v>
      </c>
      <c r="AC167" s="2403" t="n">
        <f aca="false">JP98</f>
        <v>756.812</v>
      </c>
      <c r="AD167" s="2412"/>
      <c r="AE167" s="2412"/>
      <c r="AF167" s="2412"/>
      <c r="AG167" s="2412"/>
      <c r="AH167" s="2412"/>
      <c r="AI167" s="2412"/>
      <c r="AJ167" s="2412"/>
      <c r="AK167" s="2412"/>
      <c r="AL167" s="2412"/>
      <c r="AM167" s="2412"/>
      <c r="AN167" s="2412"/>
      <c r="AO167" s="2412"/>
      <c r="AP167" s="2412"/>
      <c r="AQ167" s="2412"/>
      <c r="AR167" s="2409"/>
      <c r="AS167" s="2409"/>
      <c r="AT167" s="2409"/>
      <c r="AU167" s="2410"/>
      <c r="AV167" s="2410"/>
      <c r="AW167" s="2410"/>
      <c r="AX167" s="2410"/>
      <c r="AY167" s="2410"/>
    </row>
    <row r="168" customFormat="false" ht="15" hidden="false" customHeight="false" outlineLevel="0" collapsed="false">
      <c r="C168" s="1994" t="n">
        <v>23</v>
      </c>
      <c r="D168" s="2401" t="e">
        <f aca="false">JM100</f>
        <v>#VALUE!</v>
      </c>
      <c r="E168" s="2402" t="n">
        <f aca="false">$E$146</f>
        <v>32707</v>
      </c>
      <c r="F168" s="2403" t="n">
        <f aca="false">JP102</f>
        <v>756.812</v>
      </c>
      <c r="AC168" s="2403" t="n">
        <f aca="false">JP102</f>
        <v>756.812</v>
      </c>
      <c r="AD168" s="2412"/>
      <c r="AE168" s="2412"/>
      <c r="AF168" s="2412"/>
      <c r="AG168" s="2412"/>
      <c r="AH168" s="2412"/>
      <c r="AI168" s="2412"/>
      <c r="AJ168" s="2412"/>
      <c r="AK168" s="2412"/>
      <c r="AL168" s="2412"/>
      <c r="AM168" s="2412"/>
      <c r="AN168" s="2412"/>
      <c r="AO168" s="2412"/>
      <c r="AP168" s="2412"/>
      <c r="AQ168" s="2412"/>
      <c r="AR168" s="2409"/>
      <c r="AS168" s="2409"/>
      <c r="AT168" s="2409"/>
      <c r="AU168" s="2410"/>
      <c r="AV168" s="2410"/>
      <c r="AW168" s="2410"/>
      <c r="AX168" s="2410"/>
      <c r="AY168" s="2410"/>
    </row>
    <row r="169" customFormat="false" ht="15" hidden="false" customHeight="false" outlineLevel="0" collapsed="false">
      <c r="C169" s="1994" t="n">
        <v>24</v>
      </c>
      <c r="D169" s="2401" t="e">
        <f aca="false">JM104</f>
        <v>#VALUE!</v>
      </c>
      <c r="E169" s="2402" t="n">
        <f aca="false">$E$146</f>
        <v>32707</v>
      </c>
      <c r="F169" s="2403" t="n">
        <f aca="false">JP106</f>
        <v>756.812</v>
      </c>
      <c r="AC169" s="2403" t="n">
        <f aca="false">JP106</f>
        <v>756.812</v>
      </c>
      <c r="AD169" s="2412"/>
      <c r="AE169" s="2412"/>
      <c r="AF169" s="2412"/>
      <c r="AG169" s="2412"/>
      <c r="AH169" s="2412"/>
      <c r="AI169" s="2412"/>
      <c r="AJ169" s="2412"/>
      <c r="AK169" s="2412"/>
      <c r="AL169" s="2412"/>
      <c r="AM169" s="2412"/>
      <c r="AN169" s="2412"/>
      <c r="AO169" s="2412"/>
      <c r="AP169" s="2412"/>
      <c r="AQ169" s="2412"/>
    </row>
    <row r="170" customFormat="false" ht="15" hidden="false" customHeight="false" outlineLevel="0" collapsed="false">
      <c r="C170" s="1994" t="n">
        <v>25</v>
      </c>
      <c r="D170" s="2401" t="e">
        <f aca="false">JM108</f>
        <v>#VALUE!</v>
      </c>
      <c r="E170" s="2402" t="n">
        <f aca="false">$E$146</f>
        <v>32707</v>
      </c>
      <c r="F170" s="2403" t="n">
        <f aca="false">JP110</f>
        <v>762.812</v>
      </c>
      <c r="AC170" s="2403" t="n">
        <f aca="false">JP110</f>
        <v>762.812</v>
      </c>
      <c r="AD170" s="2412"/>
      <c r="AE170" s="2412"/>
      <c r="AF170" s="2412"/>
      <c r="AG170" s="2412"/>
      <c r="AH170" s="2412"/>
      <c r="AI170" s="2412"/>
      <c r="AJ170" s="2412"/>
      <c r="AK170" s="2412"/>
      <c r="AL170" s="2412"/>
      <c r="AM170" s="2412"/>
      <c r="AN170" s="2412"/>
      <c r="AO170" s="2412"/>
      <c r="AP170" s="2412"/>
      <c r="AQ170" s="2412"/>
    </row>
    <row r="171" customFormat="false" ht="15" hidden="false" customHeight="false" outlineLevel="0" collapsed="false">
      <c r="C171" s="1994" t="n">
        <v>26</v>
      </c>
      <c r="D171" s="2401" t="e">
        <f aca="false">JM112</f>
        <v>#VALUE!</v>
      </c>
      <c r="E171" s="2402" t="n">
        <f aca="false">$E$146</f>
        <v>32707</v>
      </c>
      <c r="F171" s="2403" t="n">
        <f aca="false">JP114</f>
        <v>762.812</v>
      </c>
      <c r="AC171" s="2403" t="n">
        <f aca="false">JP114</f>
        <v>762.812</v>
      </c>
      <c r="AD171" s="2412"/>
      <c r="AE171" s="2412"/>
      <c r="AF171" s="2412"/>
      <c r="AG171" s="2412"/>
      <c r="AH171" s="2412"/>
      <c r="AI171" s="2412"/>
      <c r="AJ171" s="2412"/>
      <c r="AK171" s="2412"/>
      <c r="AL171" s="2412"/>
      <c r="AM171" s="2412"/>
      <c r="AN171" s="2412"/>
      <c r="AO171" s="2412"/>
      <c r="AP171" s="2412"/>
      <c r="AQ171" s="2412"/>
    </row>
    <row r="172" customFormat="false" ht="15" hidden="false" customHeight="false" outlineLevel="0" collapsed="false">
      <c r="C172" s="1994" t="n">
        <v>27</v>
      </c>
      <c r="D172" s="2401" t="e">
        <f aca="false">JM116</f>
        <v>#VALUE!</v>
      </c>
      <c r="E172" s="2402" t="n">
        <f aca="false">$E$146</f>
        <v>32707</v>
      </c>
      <c r="F172" s="2403" t="n">
        <f aca="false">JP118</f>
        <v>762.812</v>
      </c>
      <c r="AC172" s="2403" t="n">
        <f aca="false">JP118</f>
        <v>762.812</v>
      </c>
      <c r="AD172" s="2412"/>
      <c r="AE172" s="2412"/>
      <c r="AF172" s="2412"/>
      <c r="AG172" s="2412"/>
      <c r="AH172" s="2412"/>
      <c r="AI172" s="2412"/>
      <c r="AJ172" s="2412"/>
      <c r="AK172" s="2412"/>
      <c r="AL172" s="2412"/>
      <c r="AM172" s="2412"/>
      <c r="AN172" s="2412"/>
      <c r="AO172" s="2412"/>
      <c r="AP172" s="2412"/>
      <c r="AQ172" s="2412"/>
    </row>
    <row r="173" customFormat="false" ht="15" hidden="false" customHeight="false" outlineLevel="0" collapsed="false">
      <c r="C173" s="1994" t="n">
        <v>28</v>
      </c>
      <c r="D173" s="2401" t="e">
        <f aca="false">JM120</f>
        <v>#VALUE!</v>
      </c>
      <c r="E173" s="2402" t="n">
        <f aca="false">$E$146</f>
        <v>32707</v>
      </c>
      <c r="F173" s="2403" t="n">
        <f aca="false">JP122</f>
        <v>762.812</v>
      </c>
      <c r="AC173" s="2403" t="n">
        <f aca="false">JP122</f>
        <v>762.812</v>
      </c>
      <c r="AD173" s="2412"/>
      <c r="AE173" s="2412"/>
      <c r="AF173" s="2412"/>
      <c r="AG173" s="2412"/>
      <c r="AH173" s="2412"/>
      <c r="AI173" s="2412"/>
      <c r="AJ173" s="2412"/>
      <c r="AK173" s="2412"/>
      <c r="AL173" s="2412"/>
      <c r="AM173" s="2412"/>
      <c r="AN173" s="2412"/>
      <c r="AO173" s="2412"/>
      <c r="AP173" s="2412"/>
      <c r="AQ173" s="2412"/>
    </row>
    <row r="174" customFormat="false" ht="15" hidden="false" customHeight="false" outlineLevel="0" collapsed="false">
      <c r="C174" s="1994" t="n">
        <v>29</v>
      </c>
      <c r="D174" s="2401" t="e">
        <f aca="false">JM124</f>
        <v>#VALUE!</v>
      </c>
      <c r="E174" s="2402" t="n">
        <f aca="false">$E$146</f>
        <v>32707</v>
      </c>
      <c r="F174" s="2403" t="n">
        <f aca="false">JP126</f>
        <v>770.812</v>
      </c>
      <c r="AC174" s="2403" t="n">
        <f aca="false">JP126</f>
        <v>770.812</v>
      </c>
      <c r="AD174" s="2412"/>
      <c r="AE174" s="2412"/>
      <c r="AF174" s="2412"/>
      <c r="AG174" s="2412"/>
      <c r="AH174" s="2412"/>
      <c r="AI174" s="2412"/>
      <c r="AJ174" s="2412"/>
      <c r="AK174" s="2412"/>
      <c r="AL174" s="2412"/>
      <c r="AM174" s="2412"/>
      <c r="AN174" s="2412"/>
      <c r="AO174" s="2412"/>
      <c r="AP174" s="2412"/>
      <c r="AQ174" s="2412"/>
    </row>
    <row r="175" customFormat="false" ht="15" hidden="false" customHeight="false" outlineLevel="0" collapsed="false">
      <c r="C175" s="1994" t="n">
        <v>30</v>
      </c>
      <c r="D175" s="2401" t="e">
        <f aca="false">JM128</f>
        <v>#VALUE!</v>
      </c>
      <c r="E175" s="2402" t="n">
        <f aca="false">$E$146</f>
        <v>32707</v>
      </c>
      <c r="F175" s="2403" t="n">
        <f aca="false">JP130</f>
        <v>820.812</v>
      </c>
      <c r="AC175" s="2403" t="n">
        <f aca="false">JP130</f>
        <v>820.812</v>
      </c>
      <c r="AD175" s="2412"/>
      <c r="AE175" s="2412"/>
      <c r="AF175" s="2412"/>
      <c r="AG175" s="2412"/>
      <c r="AH175" s="2412"/>
      <c r="AI175" s="2412"/>
      <c r="AJ175" s="2412"/>
      <c r="AK175" s="2412"/>
      <c r="AL175" s="2412"/>
      <c r="AM175" s="2412"/>
      <c r="AN175" s="2412"/>
      <c r="AO175" s="2412"/>
      <c r="AP175" s="2412"/>
      <c r="AQ175" s="2412"/>
    </row>
    <row r="176" customFormat="false" ht="15" hidden="false" customHeight="false" outlineLevel="0" collapsed="false">
      <c r="C176" s="1994" t="n">
        <v>31</v>
      </c>
      <c r="D176" s="2401" t="e">
        <f aca="false">JM132</f>
        <v>#VALUE!</v>
      </c>
      <c r="E176" s="2402" t="n">
        <f aca="false">$E$146</f>
        <v>32707</v>
      </c>
      <c r="F176" s="2403" t="n">
        <f aca="false">JP134</f>
        <v>820.812</v>
      </c>
      <c r="Z176" s="2404"/>
      <c r="AC176" s="2403" t="n">
        <f aca="false">JP134</f>
        <v>820.812</v>
      </c>
      <c r="AD176" s="2412"/>
      <c r="AE176" s="2412"/>
      <c r="AF176" s="2412"/>
      <c r="AG176" s="2412"/>
      <c r="AH176" s="2412"/>
      <c r="AI176" s="2412"/>
      <c r="AJ176" s="2412"/>
      <c r="AK176" s="2412"/>
      <c r="AL176" s="2412"/>
      <c r="AM176" s="2412"/>
      <c r="AN176" s="2412"/>
      <c r="AO176" s="2412"/>
      <c r="AP176" s="2412"/>
      <c r="AQ176" s="2412"/>
    </row>
    <row r="180" customFormat="false" ht="15" hidden="false" customHeight="false" outlineLevel="0" collapsed="false">
      <c r="D180" s="2403"/>
    </row>
    <row r="181" customFormat="false" ht="15" hidden="false" customHeight="false" outlineLevel="0" collapsed="false">
      <c r="D181" s="2403" t="n">
        <f aca="false">JP15</f>
        <v>0</v>
      </c>
    </row>
    <row r="182" customFormat="false" ht="15" hidden="false" customHeight="false" outlineLevel="0" collapsed="false">
      <c r="D182" s="2403" t="n">
        <f aca="false">JP16</f>
        <v>0</v>
      </c>
    </row>
    <row r="183" customFormat="false" ht="15" hidden="false" customHeight="false" outlineLevel="0" collapsed="false">
      <c r="D183" s="2403" t="n">
        <f aca="false">JP17</f>
        <v>0</v>
      </c>
    </row>
    <row r="184" customFormat="false" ht="15" hidden="false" customHeight="false" outlineLevel="0" collapsed="false">
      <c r="D184" s="2403"/>
    </row>
    <row r="185" customFormat="false" ht="15" hidden="false" customHeight="false" outlineLevel="0" collapsed="false">
      <c r="D185" s="2403" t="n">
        <f aca="false">JP19</f>
        <v>0</v>
      </c>
    </row>
    <row r="186" customFormat="false" ht="15" hidden="false" customHeight="false" outlineLevel="0" collapsed="false">
      <c r="D186" s="2403" t="n">
        <f aca="false">JP20</f>
        <v>0</v>
      </c>
    </row>
    <row r="187" customFormat="false" ht="15" hidden="false" customHeight="false" outlineLevel="0" collapsed="false">
      <c r="D187" s="2403" t="n">
        <f aca="false">JP21</f>
        <v>0</v>
      </c>
    </row>
    <row r="188" customFormat="false" ht="15" hidden="false" customHeight="false" outlineLevel="0" collapsed="false">
      <c r="D188" s="2403"/>
    </row>
    <row r="189" customFormat="false" ht="15" hidden="false" customHeight="false" outlineLevel="0" collapsed="false">
      <c r="D189" s="2403" t="n">
        <f aca="false">JP23</f>
        <v>0</v>
      </c>
    </row>
    <row r="190" customFormat="false" ht="15" hidden="false" customHeight="false" outlineLevel="0" collapsed="false">
      <c r="D190" s="2403" t="n">
        <f aca="false">JP24</f>
        <v>0</v>
      </c>
    </row>
    <row r="191" customFormat="false" ht="15" hidden="false" customHeight="false" outlineLevel="0" collapsed="false">
      <c r="D191" s="2403" t="n">
        <f aca="false">JP25</f>
        <v>0</v>
      </c>
    </row>
    <row r="192" customFormat="false" ht="15" hidden="false" customHeight="false" outlineLevel="0" collapsed="false">
      <c r="D192" s="2403"/>
    </row>
    <row r="193" customFormat="false" ht="15" hidden="false" customHeight="false" outlineLevel="0" collapsed="false">
      <c r="D193" s="2403" t="n">
        <f aca="false">JP27</f>
        <v>0</v>
      </c>
    </row>
    <row r="194" customFormat="false" ht="15" hidden="false" customHeight="false" outlineLevel="0" collapsed="false">
      <c r="D194" s="2403" t="n">
        <f aca="false">JP28</f>
        <v>0</v>
      </c>
    </row>
    <row r="195" customFormat="false" ht="15" hidden="false" customHeight="false" outlineLevel="0" collapsed="false">
      <c r="D195" s="2403" t="n">
        <f aca="false">JP29</f>
        <v>0</v>
      </c>
    </row>
    <row r="196" customFormat="false" ht="15" hidden="false" customHeight="false" outlineLevel="0" collapsed="false">
      <c r="D196" s="2403"/>
    </row>
    <row r="197" customFormat="false" ht="15" hidden="false" customHeight="false" outlineLevel="0" collapsed="false">
      <c r="D197" s="2403" t="n">
        <f aca="false">JP31</f>
        <v>0</v>
      </c>
    </row>
    <row r="198" customFormat="false" ht="15" hidden="false" customHeight="false" outlineLevel="0" collapsed="false">
      <c r="D198" s="2403" t="n">
        <f aca="false">JP32</f>
        <v>0</v>
      </c>
    </row>
    <row r="199" customFormat="false" ht="15" hidden="false" customHeight="false" outlineLevel="0" collapsed="false">
      <c r="D199" s="2403" t="n">
        <f aca="false">JP33</f>
        <v>0</v>
      </c>
    </row>
    <row r="200" customFormat="false" ht="15" hidden="false" customHeight="false" outlineLevel="0" collapsed="false">
      <c r="D200" s="2403"/>
    </row>
    <row r="201" customFormat="false" ht="15" hidden="false" customHeight="false" outlineLevel="0" collapsed="false">
      <c r="D201" s="2403" t="n">
        <f aca="false">JP35</f>
        <v>0</v>
      </c>
    </row>
    <row r="202" customFormat="false" ht="15" hidden="false" customHeight="false" outlineLevel="0" collapsed="false">
      <c r="D202" s="2403" t="n">
        <f aca="false">JP36</f>
        <v>0</v>
      </c>
    </row>
    <row r="203" customFormat="false" ht="15" hidden="false" customHeight="false" outlineLevel="0" collapsed="false">
      <c r="D203" s="2403" t="n">
        <f aca="false">JP37</f>
        <v>0</v>
      </c>
    </row>
    <row r="204" customFormat="false" ht="15" hidden="false" customHeight="false" outlineLevel="0" collapsed="false">
      <c r="D204" s="2403"/>
    </row>
    <row r="205" customFormat="false" ht="15" hidden="false" customHeight="false" outlineLevel="0" collapsed="false">
      <c r="D205" s="2403" t="n">
        <f aca="false">JP39</f>
        <v>0</v>
      </c>
    </row>
    <row r="206" customFormat="false" ht="15" hidden="false" customHeight="false" outlineLevel="0" collapsed="false">
      <c r="D206" s="2403" t="n">
        <f aca="false">JP40</f>
        <v>0</v>
      </c>
    </row>
    <row r="207" customFormat="false" ht="15" hidden="false" customHeight="false" outlineLevel="0" collapsed="false">
      <c r="D207" s="2403" t="n">
        <f aca="false">JP41</f>
        <v>0</v>
      </c>
    </row>
    <row r="208" customFormat="false" ht="15" hidden="false" customHeight="false" outlineLevel="0" collapsed="false">
      <c r="D208" s="2403"/>
    </row>
    <row r="209" customFormat="false" ht="15" hidden="false" customHeight="false" outlineLevel="0" collapsed="false">
      <c r="D209" s="2403" t="n">
        <f aca="false">JP43</f>
        <v>0</v>
      </c>
    </row>
    <row r="210" customFormat="false" ht="15" hidden="false" customHeight="false" outlineLevel="0" collapsed="false">
      <c r="D210" s="2403" t="n">
        <f aca="false">JP44</f>
        <v>0</v>
      </c>
    </row>
    <row r="211" customFormat="false" ht="15" hidden="false" customHeight="false" outlineLevel="0" collapsed="false">
      <c r="D211" s="2403" t="n">
        <f aca="false">JP45</f>
        <v>0</v>
      </c>
    </row>
    <row r="212" customFormat="false" ht="15" hidden="false" customHeight="false" outlineLevel="0" collapsed="false">
      <c r="D212" s="2403"/>
    </row>
    <row r="213" customFormat="false" ht="15" hidden="false" customHeight="false" outlineLevel="0" collapsed="false">
      <c r="D213" s="2403" t="n">
        <f aca="false">JP47</f>
        <v>0</v>
      </c>
    </row>
    <row r="214" customFormat="false" ht="15" hidden="false" customHeight="false" outlineLevel="0" collapsed="false">
      <c r="D214" s="2403" t="n">
        <f aca="false">JP48</f>
        <v>0</v>
      </c>
    </row>
    <row r="215" customFormat="false" ht="15" hidden="false" customHeight="false" outlineLevel="0" collapsed="false">
      <c r="D215" s="2403" t="n">
        <f aca="false">JP49</f>
        <v>0</v>
      </c>
    </row>
    <row r="216" customFormat="false" ht="15" hidden="false" customHeight="false" outlineLevel="0" collapsed="false">
      <c r="D216" s="2403"/>
    </row>
    <row r="217" customFormat="false" ht="15" hidden="false" customHeight="false" outlineLevel="0" collapsed="false">
      <c r="D217" s="2403" t="n">
        <f aca="false">JP51</f>
        <v>0</v>
      </c>
    </row>
    <row r="218" customFormat="false" ht="15" hidden="false" customHeight="false" outlineLevel="0" collapsed="false">
      <c r="D218" s="2403" t="n">
        <f aca="false">JP52</f>
        <v>0</v>
      </c>
    </row>
    <row r="219" customFormat="false" ht="15" hidden="false" customHeight="false" outlineLevel="0" collapsed="false">
      <c r="D219" s="2403" t="n">
        <f aca="false">JP53</f>
        <v>0</v>
      </c>
    </row>
    <row r="220" customFormat="false" ht="15" hidden="false" customHeight="false" outlineLevel="0" collapsed="false">
      <c r="D220" s="2403"/>
    </row>
    <row r="221" customFormat="false" ht="15" hidden="false" customHeight="false" outlineLevel="0" collapsed="false">
      <c r="D221" s="2403" t="n">
        <f aca="false">JP55</f>
        <v>0</v>
      </c>
    </row>
    <row r="222" customFormat="false" ht="15" hidden="false" customHeight="false" outlineLevel="0" collapsed="false">
      <c r="D222" s="2403" t="n">
        <f aca="false">JP56</f>
        <v>0</v>
      </c>
    </row>
    <row r="223" customFormat="false" ht="15" hidden="false" customHeight="false" outlineLevel="0" collapsed="false">
      <c r="D223" s="2403" t="n">
        <f aca="false">JP57</f>
        <v>0</v>
      </c>
    </row>
    <row r="224" customFormat="false" ht="15" hidden="false" customHeight="false" outlineLevel="0" collapsed="false">
      <c r="D224" s="2403"/>
    </row>
    <row r="225" customFormat="false" ht="15" hidden="false" customHeight="false" outlineLevel="0" collapsed="false">
      <c r="D225" s="2403" t="n">
        <f aca="false">JP59</f>
        <v>0</v>
      </c>
    </row>
    <row r="226" customFormat="false" ht="15" hidden="false" customHeight="false" outlineLevel="0" collapsed="false">
      <c r="D226" s="2403" t="n">
        <f aca="false">JP60</f>
        <v>0</v>
      </c>
    </row>
    <row r="227" customFormat="false" ht="15" hidden="false" customHeight="false" outlineLevel="0" collapsed="false">
      <c r="D227" s="2403" t="n">
        <f aca="false">JP61</f>
        <v>0</v>
      </c>
    </row>
    <row r="228" customFormat="false" ht="15" hidden="false" customHeight="false" outlineLevel="0" collapsed="false">
      <c r="D228" s="2403"/>
    </row>
    <row r="229" customFormat="false" ht="15" hidden="false" customHeight="false" outlineLevel="0" collapsed="false">
      <c r="D229" s="2403" t="n">
        <f aca="false">JP63</f>
        <v>0</v>
      </c>
    </row>
    <row r="230" customFormat="false" ht="15" hidden="false" customHeight="false" outlineLevel="0" collapsed="false">
      <c r="D230" s="2403" t="n">
        <f aca="false">JP64</f>
        <v>0</v>
      </c>
    </row>
    <row r="231" customFormat="false" ht="15" hidden="false" customHeight="false" outlineLevel="0" collapsed="false">
      <c r="D231" s="2403" t="n">
        <f aca="false">JP65</f>
        <v>0</v>
      </c>
    </row>
    <row r="232" customFormat="false" ht="15" hidden="false" customHeight="false" outlineLevel="0" collapsed="false">
      <c r="D232" s="2403"/>
    </row>
    <row r="233" customFormat="false" ht="15" hidden="false" customHeight="false" outlineLevel="0" collapsed="false">
      <c r="D233" s="2403" t="n">
        <f aca="false">JP67</f>
        <v>0</v>
      </c>
    </row>
    <row r="234" customFormat="false" ht="15" hidden="false" customHeight="false" outlineLevel="0" collapsed="false">
      <c r="D234" s="2403" t="n">
        <f aca="false">JP68</f>
        <v>0</v>
      </c>
    </row>
    <row r="235" customFormat="false" ht="15" hidden="false" customHeight="false" outlineLevel="0" collapsed="false">
      <c r="D235" s="2403" t="n">
        <f aca="false">JP69</f>
        <v>0</v>
      </c>
    </row>
    <row r="236" customFormat="false" ht="15" hidden="false" customHeight="false" outlineLevel="0" collapsed="false">
      <c r="D236" s="2403"/>
    </row>
    <row r="237" customFormat="false" ht="15" hidden="false" customHeight="false" outlineLevel="0" collapsed="false">
      <c r="D237" s="2403" t="n">
        <f aca="false">JP71</f>
        <v>0</v>
      </c>
    </row>
    <row r="238" customFormat="false" ht="15" hidden="false" customHeight="false" outlineLevel="0" collapsed="false">
      <c r="D238" s="2403" t="n">
        <f aca="false">JP72</f>
        <v>0</v>
      </c>
    </row>
    <row r="239" customFormat="false" ht="15" hidden="false" customHeight="false" outlineLevel="0" collapsed="false">
      <c r="D239" s="2403" t="n">
        <f aca="false">JP73</f>
        <v>0</v>
      </c>
    </row>
    <row r="240" customFormat="false" ht="15" hidden="false" customHeight="false" outlineLevel="0" collapsed="false">
      <c r="D240" s="2403"/>
    </row>
    <row r="241" customFormat="false" ht="15" hidden="false" customHeight="false" outlineLevel="0" collapsed="false">
      <c r="D241" s="2403" t="n">
        <f aca="false">JP75</f>
        <v>0</v>
      </c>
    </row>
    <row r="242" customFormat="false" ht="15" hidden="false" customHeight="false" outlineLevel="0" collapsed="false">
      <c r="D242" s="2403" t="n">
        <f aca="false">JP76</f>
        <v>0</v>
      </c>
    </row>
    <row r="243" customFormat="false" ht="15" hidden="false" customHeight="false" outlineLevel="0" collapsed="false">
      <c r="D243" s="2403" t="n">
        <f aca="false">JP77</f>
        <v>0</v>
      </c>
    </row>
    <row r="244" customFormat="false" ht="15" hidden="false" customHeight="false" outlineLevel="0" collapsed="false">
      <c r="D244" s="2403"/>
    </row>
    <row r="245" customFormat="false" ht="15" hidden="false" customHeight="false" outlineLevel="0" collapsed="false">
      <c r="D245" s="2403" t="n">
        <f aca="false">JP79</f>
        <v>0</v>
      </c>
    </row>
    <row r="246" customFormat="false" ht="15" hidden="false" customHeight="false" outlineLevel="0" collapsed="false">
      <c r="D246" s="2403" t="n">
        <f aca="false">JP80</f>
        <v>0</v>
      </c>
    </row>
    <row r="247" customFormat="false" ht="15" hidden="false" customHeight="false" outlineLevel="0" collapsed="false">
      <c r="D247" s="2403" t="n">
        <f aca="false">JP81</f>
        <v>0</v>
      </c>
    </row>
    <row r="248" customFormat="false" ht="15" hidden="false" customHeight="false" outlineLevel="0" collapsed="false">
      <c r="D248" s="2403"/>
    </row>
    <row r="249" customFormat="false" ht="15" hidden="false" customHeight="false" outlineLevel="0" collapsed="false">
      <c r="D249" s="2403" t="n">
        <f aca="false">JP83</f>
        <v>0</v>
      </c>
    </row>
    <row r="250" customFormat="false" ht="15" hidden="false" customHeight="false" outlineLevel="0" collapsed="false">
      <c r="D250" s="2403" t="n">
        <f aca="false">JP84</f>
        <v>0</v>
      </c>
    </row>
    <row r="251" customFormat="false" ht="15" hidden="false" customHeight="false" outlineLevel="0" collapsed="false">
      <c r="D251" s="2403" t="n">
        <f aca="false">JP85</f>
        <v>0</v>
      </c>
    </row>
    <row r="252" customFormat="false" ht="15" hidden="false" customHeight="false" outlineLevel="0" collapsed="false">
      <c r="D252" s="2403"/>
    </row>
    <row r="253" customFormat="false" ht="15" hidden="false" customHeight="false" outlineLevel="0" collapsed="false">
      <c r="D253" s="2403" t="n">
        <f aca="false">JP87</f>
        <v>0</v>
      </c>
    </row>
    <row r="254" customFormat="false" ht="15" hidden="false" customHeight="false" outlineLevel="0" collapsed="false">
      <c r="D254" s="2403" t="n">
        <f aca="false">JP88</f>
        <v>0</v>
      </c>
    </row>
    <row r="255" customFormat="false" ht="15" hidden="false" customHeight="false" outlineLevel="0" collapsed="false">
      <c r="D255" s="2403" t="n">
        <f aca="false">JP89</f>
        <v>0</v>
      </c>
    </row>
    <row r="256" customFormat="false" ht="15" hidden="false" customHeight="false" outlineLevel="0" collapsed="false">
      <c r="D256" s="2403"/>
    </row>
    <row r="257" customFormat="false" ht="15" hidden="false" customHeight="false" outlineLevel="0" collapsed="false">
      <c r="D257" s="2403" t="n">
        <f aca="false">JP91</f>
        <v>0</v>
      </c>
    </row>
    <row r="258" customFormat="false" ht="15" hidden="false" customHeight="false" outlineLevel="0" collapsed="false">
      <c r="D258" s="2403" t="n">
        <f aca="false">JP92</f>
        <v>0</v>
      </c>
    </row>
    <row r="259" customFormat="false" ht="15" hidden="false" customHeight="false" outlineLevel="0" collapsed="false">
      <c r="D259" s="2403" t="n">
        <f aca="false">JP93</f>
        <v>0</v>
      </c>
    </row>
    <row r="260" customFormat="false" ht="15" hidden="false" customHeight="false" outlineLevel="0" collapsed="false">
      <c r="D260" s="2403"/>
    </row>
    <row r="261" customFormat="false" ht="15" hidden="false" customHeight="false" outlineLevel="0" collapsed="false">
      <c r="D261" s="2403" t="n">
        <f aca="false">JP95</f>
        <v>0</v>
      </c>
    </row>
    <row r="262" customFormat="false" ht="15" hidden="false" customHeight="false" outlineLevel="0" collapsed="false">
      <c r="D262" s="2403" t="n">
        <f aca="false">JP96</f>
        <v>0</v>
      </c>
    </row>
    <row r="263" customFormat="false" ht="15" hidden="false" customHeight="false" outlineLevel="0" collapsed="false">
      <c r="D263" s="2403" t="n">
        <f aca="false">JP97</f>
        <v>0</v>
      </c>
    </row>
    <row r="264" customFormat="false" ht="15" hidden="false" customHeight="false" outlineLevel="0" collapsed="false">
      <c r="D264" s="2403"/>
    </row>
    <row r="265" customFormat="false" ht="15" hidden="false" customHeight="false" outlineLevel="0" collapsed="false">
      <c r="D265" s="2403" t="n">
        <f aca="false">JP99</f>
        <v>0</v>
      </c>
    </row>
    <row r="266" customFormat="false" ht="15" hidden="false" customHeight="false" outlineLevel="0" collapsed="false">
      <c r="D266" s="2403" t="n">
        <f aca="false">JP100</f>
        <v>0</v>
      </c>
    </row>
    <row r="267" customFormat="false" ht="15" hidden="false" customHeight="false" outlineLevel="0" collapsed="false">
      <c r="D267" s="2403" t="n">
        <f aca="false">JP101</f>
        <v>0</v>
      </c>
    </row>
    <row r="268" customFormat="false" ht="15" hidden="false" customHeight="false" outlineLevel="0" collapsed="false">
      <c r="D268" s="2403"/>
    </row>
    <row r="269" customFormat="false" ht="15" hidden="false" customHeight="false" outlineLevel="0" collapsed="false">
      <c r="D269" s="2403" t="n">
        <f aca="false">JP103</f>
        <v>0</v>
      </c>
    </row>
    <row r="270" customFormat="false" ht="15" hidden="false" customHeight="false" outlineLevel="0" collapsed="false">
      <c r="D270" s="2403" t="n">
        <f aca="false">JP104</f>
        <v>0</v>
      </c>
    </row>
    <row r="271" customFormat="false" ht="15" hidden="false" customHeight="false" outlineLevel="0" collapsed="false">
      <c r="D271" s="2403" t="n">
        <f aca="false">JP105</f>
        <v>0</v>
      </c>
    </row>
    <row r="272" customFormat="false" ht="15" hidden="false" customHeight="false" outlineLevel="0" collapsed="false">
      <c r="D272" s="2403"/>
    </row>
    <row r="273" customFormat="false" ht="15" hidden="false" customHeight="false" outlineLevel="0" collapsed="false">
      <c r="D273" s="2403" t="n">
        <f aca="false">JP107</f>
        <v>0</v>
      </c>
    </row>
    <row r="274" customFormat="false" ht="15" hidden="false" customHeight="false" outlineLevel="0" collapsed="false">
      <c r="D274" s="2403" t="n">
        <f aca="false">JP108</f>
        <v>0</v>
      </c>
    </row>
    <row r="275" customFormat="false" ht="15" hidden="false" customHeight="false" outlineLevel="0" collapsed="false">
      <c r="D275" s="2403" t="n">
        <f aca="false">JP109</f>
        <v>0</v>
      </c>
    </row>
    <row r="276" customFormat="false" ht="15" hidden="false" customHeight="false" outlineLevel="0" collapsed="false">
      <c r="D276" s="2403"/>
    </row>
    <row r="277" customFormat="false" ht="15" hidden="false" customHeight="false" outlineLevel="0" collapsed="false">
      <c r="D277" s="2403" t="n">
        <f aca="false">JP111</f>
        <v>0</v>
      </c>
    </row>
    <row r="278" customFormat="false" ht="15" hidden="false" customHeight="false" outlineLevel="0" collapsed="false">
      <c r="D278" s="2403" t="n">
        <f aca="false">JP112</f>
        <v>0</v>
      </c>
    </row>
    <row r="279" customFormat="false" ht="15" hidden="false" customHeight="false" outlineLevel="0" collapsed="false">
      <c r="D279" s="2403" t="n">
        <f aca="false">JP113</f>
        <v>0</v>
      </c>
    </row>
    <row r="280" customFormat="false" ht="15" hidden="false" customHeight="false" outlineLevel="0" collapsed="false">
      <c r="D280" s="2403"/>
    </row>
    <row r="281" customFormat="false" ht="15" hidden="false" customHeight="false" outlineLevel="0" collapsed="false">
      <c r="D281" s="2403" t="n">
        <f aca="false">JP115</f>
        <v>0</v>
      </c>
    </row>
    <row r="282" customFormat="false" ht="15" hidden="false" customHeight="false" outlineLevel="0" collapsed="false">
      <c r="D282" s="2403" t="n">
        <f aca="false">JP116</f>
        <v>0</v>
      </c>
    </row>
    <row r="283" customFormat="false" ht="15" hidden="false" customHeight="false" outlineLevel="0" collapsed="false">
      <c r="D283" s="2403" t="n">
        <f aca="false">JP117</f>
        <v>0</v>
      </c>
    </row>
    <row r="284" customFormat="false" ht="15" hidden="false" customHeight="false" outlineLevel="0" collapsed="false">
      <c r="D284" s="2403"/>
    </row>
    <row r="285" customFormat="false" ht="15" hidden="false" customHeight="false" outlineLevel="0" collapsed="false">
      <c r="D285" s="2403" t="n">
        <f aca="false">JP119</f>
        <v>0</v>
      </c>
    </row>
    <row r="286" customFormat="false" ht="15" hidden="false" customHeight="false" outlineLevel="0" collapsed="false">
      <c r="D286" s="2403" t="n">
        <f aca="false">JP120</f>
        <v>0</v>
      </c>
    </row>
    <row r="287" customFormat="false" ht="15" hidden="false" customHeight="false" outlineLevel="0" collapsed="false">
      <c r="D287" s="2403" t="n">
        <f aca="false">JP121</f>
        <v>0</v>
      </c>
    </row>
    <row r="288" customFormat="false" ht="15" hidden="false" customHeight="false" outlineLevel="0" collapsed="false">
      <c r="D288" s="2403"/>
    </row>
    <row r="289" customFormat="false" ht="15" hidden="false" customHeight="false" outlineLevel="0" collapsed="false">
      <c r="D289" s="2403" t="n">
        <f aca="false">JP123</f>
        <v>0</v>
      </c>
    </row>
    <row r="290" customFormat="false" ht="15" hidden="false" customHeight="false" outlineLevel="0" collapsed="false">
      <c r="D290" s="2403" t="n">
        <f aca="false">JP124</f>
        <v>0</v>
      </c>
    </row>
    <row r="291" customFormat="false" ht="15" hidden="false" customHeight="false" outlineLevel="0" collapsed="false">
      <c r="D291" s="2403" t="n">
        <f aca="false">JP125</f>
        <v>0</v>
      </c>
    </row>
    <row r="292" customFormat="false" ht="15" hidden="false" customHeight="false" outlineLevel="0" collapsed="false">
      <c r="D292" s="2403"/>
    </row>
    <row r="293" customFormat="false" ht="15" hidden="false" customHeight="false" outlineLevel="0" collapsed="false">
      <c r="D293" s="2403" t="n">
        <f aca="false">JP127</f>
        <v>0</v>
      </c>
    </row>
    <row r="294" customFormat="false" ht="15" hidden="false" customHeight="false" outlineLevel="0" collapsed="false">
      <c r="D294" s="2403" t="n">
        <f aca="false">JP128</f>
        <v>0</v>
      </c>
    </row>
    <row r="295" customFormat="false" ht="15" hidden="false" customHeight="false" outlineLevel="0" collapsed="false">
      <c r="D295" s="2403" t="n">
        <f aca="false">JP129</f>
        <v>0</v>
      </c>
    </row>
    <row r="296" customFormat="false" ht="15" hidden="false" customHeight="false" outlineLevel="0" collapsed="false">
      <c r="D296" s="2403"/>
    </row>
    <row r="297" customFormat="false" ht="15" hidden="false" customHeight="false" outlineLevel="0" collapsed="false">
      <c r="D297" s="2403" t="n">
        <f aca="false">JP131</f>
        <v>0</v>
      </c>
    </row>
    <row r="298" customFormat="false" ht="15" hidden="false" customHeight="false" outlineLevel="0" collapsed="false">
      <c r="D298" s="2403" t="n">
        <f aca="false">JP132</f>
        <v>0</v>
      </c>
    </row>
    <row r="299" customFormat="false" ht="15" hidden="false" customHeight="false" outlineLevel="0" collapsed="false">
      <c r="D299" s="2403" t="n">
        <f aca="false">JP133</f>
        <v>0</v>
      </c>
    </row>
    <row r="300" customFormat="false" ht="15" hidden="false" customHeight="false" outlineLevel="0" collapsed="false">
      <c r="D300" s="2403" t="n">
        <f aca="false">JP134</f>
        <v>820.812</v>
      </c>
    </row>
    <row r="301" customFormat="false" ht="15" hidden="false" customHeight="false" outlineLevel="0" collapsed="false">
      <c r="D301" s="2403" t="n">
        <f aca="false">JP135</f>
        <v>0</v>
      </c>
    </row>
    <row r="302" customFormat="false" ht="15" hidden="false" customHeight="false" outlineLevel="0" collapsed="false">
      <c r="D302" s="2403" t="n">
        <f aca="false">JP136</f>
        <v>820.812</v>
      </c>
    </row>
    <row r="303" customFormat="false" ht="15" hidden="false" customHeight="false" outlineLevel="0" collapsed="false">
      <c r="D303" s="2403" t="n">
        <f aca="false">JP137</f>
        <v>0</v>
      </c>
    </row>
  </sheetData>
  <sheetProtection sheet="true" password="cf36" formatCells="false" formatColumns="false" formatRows="false" insertColumns="false" insertRows="false" insertHyperlinks="false" deleteColumns="false" deleteRows="false" sort="false" autoFilter="false" pivotTables="false"/>
  <mergeCells count="214">
    <mergeCell ref="C1:HF1"/>
    <mergeCell ref="C2:HC2"/>
    <mergeCell ref="JM2:JR2"/>
    <mergeCell ref="C3:JL3"/>
    <mergeCell ref="A4:B4"/>
    <mergeCell ref="C4:HC4"/>
    <mergeCell ref="HD4:JL4"/>
    <mergeCell ref="A5:A9"/>
    <mergeCell ref="B5:B9"/>
    <mergeCell ref="C5:CO5"/>
    <mergeCell ref="CP5:CP9"/>
    <mergeCell ref="CQ5:DG7"/>
    <mergeCell ref="DH5:DH9"/>
    <mergeCell ref="DI5:DY7"/>
    <mergeCell ref="DZ5:DZ9"/>
    <mergeCell ref="EA5:FC7"/>
    <mergeCell ref="FD5:FD9"/>
    <mergeCell ref="FE5:FR7"/>
    <mergeCell ref="FS5:FS9"/>
    <mergeCell ref="FT5:GX5"/>
    <mergeCell ref="GY5:GY9"/>
    <mergeCell ref="GZ5:HC6"/>
    <mergeCell ref="HD5:HD9"/>
    <mergeCell ref="HE5:HE9"/>
    <mergeCell ref="HF5:HF9"/>
    <mergeCell ref="HG5:ID7"/>
    <mergeCell ref="IE5:IE9"/>
    <mergeCell ref="IF5:IK7"/>
    <mergeCell ref="IL5:IL9"/>
    <mergeCell ref="IM5:IZ7"/>
    <mergeCell ref="JA5:JA9"/>
    <mergeCell ref="JB5:JE6"/>
    <mergeCell ref="JF5:JF9"/>
    <mergeCell ref="JG5:JL5"/>
    <mergeCell ref="JM5:JM9"/>
    <mergeCell ref="JN5:JN9"/>
    <mergeCell ref="JO5:JO9"/>
    <mergeCell ref="JP5:JP9"/>
    <mergeCell ref="JQ5:JQ9"/>
    <mergeCell ref="JR5:JR9"/>
    <mergeCell ref="C6:AA7"/>
    <mergeCell ref="AC6:AS7"/>
    <mergeCell ref="AU6:BU7"/>
    <mergeCell ref="BW6:CM7"/>
    <mergeCell ref="CO6:CO9"/>
    <mergeCell ref="FT6:GW7"/>
    <mergeCell ref="GX6:GX9"/>
    <mergeCell ref="GZ7:GZ9"/>
    <mergeCell ref="HA7:HA9"/>
    <mergeCell ref="HB7:HB9"/>
    <mergeCell ref="HC7:HC9"/>
    <mergeCell ref="JB7:JB9"/>
    <mergeCell ref="JC7:JC9"/>
    <mergeCell ref="JD7:JD9"/>
    <mergeCell ref="JE7:JE9"/>
    <mergeCell ref="JG7:JG9"/>
    <mergeCell ref="JH7:JH9"/>
    <mergeCell ref="JI7:JI9"/>
    <mergeCell ref="JJ7:JJ9"/>
    <mergeCell ref="JK7:JK9"/>
    <mergeCell ref="JL7:JL9"/>
    <mergeCell ref="X8:Z9"/>
    <mergeCell ref="AP8:AR9"/>
    <mergeCell ref="BR8:BT9"/>
    <mergeCell ref="CJ8:CL9"/>
    <mergeCell ref="DD8:DF9"/>
    <mergeCell ref="DV8:DX9"/>
    <mergeCell ref="EZ8:FB9"/>
    <mergeCell ref="FO8:FQ9"/>
    <mergeCell ref="GT8:GV9"/>
    <mergeCell ref="IA8:IC9"/>
    <mergeCell ref="II8:IJ9"/>
    <mergeCell ref="IW8:IY9"/>
    <mergeCell ref="C10:AA10"/>
    <mergeCell ref="AC10:AS10"/>
    <mergeCell ref="AU10:BU10"/>
    <mergeCell ref="BW10:CM10"/>
    <mergeCell ref="CQ10:DG10"/>
    <mergeCell ref="DI10:DY10"/>
    <mergeCell ref="EA10:FC10"/>
    <mergeCell ref="FE10:FR10"/>
    <mergeCell ref="FT10:GW10"/>
    <mergeCell ref="HG10:ID10"/>
    <mergeCell ref="IF10:IK10"/>
    <mergeCell ref="IM10:IZ10"/>
    <mergeCell ref="A12:A14"/>
    <mergeCell ref="JM12:JM14"/>
    <mergeCell ref="JN12:JN14"/>
    <mergeCell ref="JO12:JO14"/>
    <mergeCell ref="A16:A18"/>
    <mergeCell ref="JM16:JM18"/>
    <mergeCell ref="JN16:JN18"/>
    <mergeCell ref="JO16:JO18"/>
    <mergeCell ref="A20:A22"/>
    <mergeCell ref="JM20:JM22"/>
    <mergeCell ref="JN20:JN22"/>
    <mergeCell ref="JO20:JO22"/>
    <mergeCell ref="A24:A26"/>
    <mergeCell ref="JM24:JM26"/>
    <mergeCell ref="JN24:JN26"/>
    <mergeCell ref="JO24:JO26"/>
    <mergeCell ref="A28:A30"/>
    <mergeCell ref="JM28:JM30"/>
    <mergeCell ref="JN28:JN30"/>
    <mergeCell ref="JO28:JO30"/>
    <mergeCell ref="A32:A34"/>
    <mergeCell ref="JM32:JM34"/>
    <mergeCell ref="JN32:JN34"/>
    <mergeCell ref="JO32:JO34"/>
    <mergeCell ref="A36:A38"/>
    <mergeCell ref="JM36:JM38"/>
    <mergeCell ref="JN36:JN38"/>
    <mergeCell ref="JO36:JO38"/>
    <mergeCell ref="A40:A42"/>
    <mergeCell ref="JM40:JM42"/>
    <mergeCell ref="JN40:JN42"/>
    <mergeCell ref="JO40:JO42"/>
    <mergeCell ref="A44:A46"/>
    <mergeCell ref="JM44:JM46"/>
    <mergeCell ref="JN44:JN46"/>
    <mergeCell ref="JO44:JO46"/>
    <mergeCell ref="A48:A50"/>
    <mergeCell ref="JM48:JM50"/>
    <mergeCell ref="JN48:JN50"/>
    <mergeCell ref="JO48:JO50"/>
    <mergeCell ref="A52:A54"/>
    <mergeCell ref="JM52:JM54"/>
    <mergeCell ref="JN52:JN54"/>
    <mergeCell ref="JO52:JO54"/>
    <mergeCell ref="A56:A58"/>
    <mergeCell ref="JM56:JM58"/>
    <mergeCell ref="JN56:JN58"/>
    <mergeCell ref="JO56:JO58"/>
    <mergeCell ref="A60:A62"/>
    <mergeCell ref="JM60:JM62"/>
    <mergeCell ref="JN60:JN62"/>
    <mergeCell ref="JO60:JO62"/>
    <mergeCell ref="A64:A66"/>
    <mergeCell ref="JM64:JM66"/>
    <mergeCell ref="JN64:JN66"/>
    <mergeCell ref="JO64:JO66"/>
    <mergeCell ref="A68:A70"/>
    <mergeCell ref="JM68:JM70"/>
    <mergeCell ref="JN68:JN70"/>
    <mergeCell ref="JO68:JO70"/>
    <mergeCell ref="A72:A74"/>
    <mergeCell ref="JM72:JM74"/>
    <mergeCell ref="JN72:JN74"/>
    <mergeCell ref="JO72:JO74"/>
    <mergeCell ref="A76:A78"/>
    <mergeCell ref="JM76:JM78"/>
    <mergeCell ref="JN76:JN78"/>
    <mergeCell ref="JO76:JO78"/>
    <mergeCell ref="A80:A82"/>
    <mergeCell ref="JM80:JM82"/>
    <mergeCell ref="JN80:JN82"/>
    <mergeCell ref="JO80:JO82"/>
    <mergeCell ref="A84:A86"/>
    <mergeCell ref="JM84:JM86"/>
    <mergeCell ref="JN84:JN86"/>
    <mergeCell ref="JO84:JO86"/>
    <mergeCell ref="A88:A90"/>
    <mergeCell ref="JM88:JM90"/>
    <mergeCell ref="JN88:JN90"/>
    <mergeCell ref="JO88:JO90"/>
    <mergeCell ref="A92:A94"/>
    <mergeCell ref="JM92:JM94"/>
    <mergeCell ref="JN92:JN94"/>
    <mergeCell ref="JO92:JO94"/>
    <mergeCell ref="A96:A98"/>
    <mergeCell ref="JM96:JM98"/>
    <mergeCell ref="JN96:JN98"/>
    <mergeCell ref="JO96:JO98"/>
    <mergeCell ref="A100:A102"/>
    <mergeCell ref="JM100:JM102"/>
    <mergeCell ref="JN100:JN102"/>
    <mergeCell ref="JO100:JO102"/>
    <mergeCell ref="A104:A106"/>
    <mergeCell ref="JM104:JM106"/>
    <mergeCell ref="JN104:JN106"/>
    <mergeCell ref="JO104:JO106"/>
    <mergeCell ref="A108:A110"/>
    <mergeCell ref="JM108:JM110"/>
    <mergeCell ref="JN108:JN110"/>
    <mergeCell ref="JO108:JO110"/>
    <mergeCell ref="A112:A114"/>
    <mergeCell ref="JM112:JM114"/>
    <mergeCell ref="JN112:JN114"/>
    <mergeCell ref="JO112:JO114"/>
    <mergeCell ref="A116:A118"/>
    <mergeCell ref="JM116:JM118"/>
    <mergeCell ref="JN116:JN118"/>
    <mergeCell ref="JO116:JO118"/>
    <mergeCell ref="A120:A122"/>
    <mergeCell ref="JM120:JM122"/>
    <mergeCell ref="JN120:JN122"/>
    <mergeCell ref="JO120:JO122"/>
    <mergeCell ref="A124:A126"/>
    <mergeCell ref="JM124:JM126"/>
    <mergeCell ref="JN124:JN126"/>
    <mergeCell ref="JO124:JO126"/>
    <mergeCell ref="A128:A130"/>
    <mergeCell ref="JM128:JM130"/>
    <mergeCell ref="JN128:JN130"/>
    <mergeCell ref="JO128:JO130"/>
    <mergeCell ref="A132:A134"/>
    <mergeCell ref="JM132:JM134"/>
    <mergeCell ref="JN132:JN134"/>
    <mergeCell ref="JO132:JO134"/>
    <mergeCell ref="A136:B136"/>
    <mergeCell ref="A137:B137"/>
    <mergeCell ref="A138:B138"/>
    <mergeCell ref="FT139:GY139"/>
    <mergeCell ref="HF139:JH139"/>
  </mergeCells>
  <printOptions headings="false" gridLines="false" gridLinesSet="true" horizontalCentered="false" verticalCentered="false"/>
  <pageMargins left="0" right="0" top="0" bottom="0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T73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70" zoomScalePageLayoutView="100" workbookViewId="0">
      <pane xSplit="0" ySplit="5" topLeftCell="A21" activePane="bottomLeft" state="frozen"/>
      <selection pane="topLeft" activeCell="A1" activeCellId="0" sqref="A1"/>
      <selection pane="bottomLeft" activeCell="G6" activeCellId="0" sqref="G6"/>
    </sheetView>
  </sheetViews>
  <sheetFormatPr defaultColWidth="9.1484375" defaultRowHeight="15" zeroHeight="false" outlineLevelRow="0" outlineLevelCol="0"/>
  <cols>
    <col collapsed="false" customWidth="true" hidden="false" outlineLevel="0" max="1" min="1" style="2414" width="8.15"/>
    <col collapsed="false" customWidth="true" hidden="false" outlineLevel="0" max="2" min="2" style="2414" width="51.42"/>
    <col collapsed="false" customWidth="true" hidden="true" outlineLevel="0" max="3" min="3" style="2414" width="4.86"/>
    <col collapsed="false" customWidth="true" hidden="true" outlineLevel="0" max="4" min="4" style="2414" width="7.86"/>
    <col collapsed="false" customWidth="true" hidden="false" outlineLevel="0" max="5" min="5" style="2414" width="10"/>
    <col collapsed="false" customWidth="true" hidden="false" outlineLevel="0" max="6" min="6" style="2414" width="9.29"/>
    <col collapsed="false" customWidth="true" hidden="false" outlineLevel="0" max="7" min="7" style="2414" width="12.15"/>
    <col collapsed="false" customWidth="true" hidden="true" outlineLevel="0" max="8" min="8" style="2414" width="11"/>
    <col collapsed="false" customWidth="true" hidden="true" outlineLevel="0" max="9" min="9" style="2414" width="9.42"/>
    <col collapsed="false" customWidth="true" hidden="true" outlineLevel="0" max="10" min="10" style="2414" width="10.85"/>
    <col collapsed="false" customWidth="true" hidden="true" outlineLevel="0" max="11" min="11" style="2414" width="7"/>
    <col collapsed="false" customWidth="true" hidden="true" outlineLevel="0" max="12" min="12" style="2414" width="10.42"/>
    <col collapsed="false" customWidth="true" hidden="true" outlineLevel="0" max="13" min="13" style="2414" width="9.29"/>
    <col collapsed="false" customWidth="true" hidden="false" outlineLevel="0" max="14" min="14" style="2414" width="11.85"/>
    <col collapsed="false" customWidth="true" hidden="false" outlineLevel="0" max="15" min="15" style="2414" width="9.29"/>
    <col collapsed="false" customWidth="true" hidden="true" outlineLevel="0" max="16" min="16" style="2414" width="11.57"/>
    <col collapsed="false" customWidth="true" hidden="true" outlineLevel="0" max="17" min="17" style="2414" width="9"/>
    <col collapsed="false" customWidth="true" hidden="true" outlineLevel="0" max="18" min="18" style="2414" width="8.86"/>
    <col collapsed="false" customWidth="true" hidden="true" outlineLevel="0" max="19" min="19" style="2414" width="10.42"/>
    <col collapsed="false" customWidth="true" hidden="false" outlineLevel="0" max="20" min="20" style="2414" width="28.71"/>
    <col collapsed="false" customWidth="true" hidden="false" outlineLevel="0" max="21" min="21" style="2415" width="0.71"/>
    <col collapsed="false" customWidth="true" hidden="false" outlineLevel="0" max="22" min="22" style="2415" width="13.86"/>
    <col collapsed="false" customWidth="true" hidden="true" outlineLevel="0" max="23" min="23" style="2415" width="8"/>
    <col collapsed="false" customWidth="false" hidden="true" outlineLevel="0" max="24" min="24" style="2415" width="9.14"/>
    <col collapsed="false" customWidth="false" hidden="true" outlineLevel="0" max="26" min="25" style="2414" width="9.14"/>
    <col collapsed="false" customWidth="true" hidden="true" outlineLevel="0" max="27" min="27" style="2414" width="11.85"/>
    <col collapsed="false" customWidth="true" hidden="true" outlineLevel="0" max="41" min="28" style="2414" width="9.42"/>
    <col collapsed="false" customWidth="true" hidden="true" outlineLevel="0" max="42" min="42" style="2414" width="36.42"/>
    <col collapsed="false" customWidth="true" hidden="true" outlineLevel="0" max="43" min="43" style="2414" width="1.57"/>
    <col collapsed="false" customWidth="true" hidden="true" outlineLevel="0" max="46" min="44" style="2414" width="11.53"/>
    <col collapsed="false" customWidth="false" hidden="false" outlineLevel="0" max="16384" min="47" style="2414" width="9.14"/>
  </cols>
  <sheetData>
    <row r="1" customFormat="false" ht="15" hidden="false" customHeight="true" outlineLevel="0" collapsed="false">
      <c r="A1" s="2416"/>
      <c r="B1" s="2417"/>
      <c r="C1" s="2418"/>
      <c r="D1" s="2418"/>
      <c r="E1" s="2419"/>
      <c r="F1" s="2420"/>
      <c r="G1" s="2421"/>
      <c r="H1" s="2421"/>
      <c r="I1" s="1792"/>
      <c r="J1" s="2422"/>
      <c r="K1" s="1792"/>
      <c r="L1" s="2418"/>
      <c r="M1" s="2418"/>
      <c r="N1" s="1792"/>
      <c r="O1" s="2422"/>
      <c r="P1" s="1792"/>
      <c r="Q1" s="2422"/>
      <c r="R1" s="1792"/>
      <c r="S1" s="2418"/>
      <c r="T1" s="1792"/>
      <c r="AA1" s="2423" t="s">
        <v>9</v>
      </c>
      <c r="AB1" s="2423"/>
      <c r="AC1" s="2423"/>
      <c r="AD1" s="2423"/>
      <c r="AE1" s="2423"/>
      <c r="AF1" s="2423"/>
      <c r="AG1" s="2423"/>
      <c r="AH1" s="2423"/>
      <c r="AI1" s="2423"/>
      <c r="AJ1" s="2423"/>
      <c r="AK1" s="2423"/>
      <c r="AL1" s="2423"/>
      <c r="AM1" s="2423"/>
      <c r="AN1" s="2423"/>
      <c r="AO1" s="2423"/>
      <c r="AP1" s="2423"/>
    </row>
    <row r="2" customFormat="false" ht="15" hidden="false" customHeight="true" outlineLevel="0" collapsed="false">
      <c r="A2" s="2424" t="str">
        <f aca="false">CONCATENATE(TEXT('03.24 НГДП по датам'!A12,"ММММ ГГГГ")," НГДП")</f>
        <v>Март 2024 НГДП</v>
      </c>
      <c r="B2" s="2424"/>
      <c r="C2" s="2424"/>
      <c r="D2" s="2424"/>
      <c r="E2" s="2424"/>
      <c r="F2" s="2424"/>
      <c r="G2" s="2424"/>
      <c r="H2" s="2424"/>
      <c r="I2" s="2424"/>
      <c r="J2" s="2424"/>
      <c r="K2" s="2424"/>
      <c r="L2" s="2424"/>
      <c r="M2" s="2424"/>
      <c r="N2" s="2424"/>
      <c r="O2" s="2424"/>
      <c r="P2" s="2424"/>
      <c r="Q2" s="2424"/>
      <c r="R2" s="2424"/>
      <c r="S2" s="2424"/>
      <c r="W2" s="2425" t="str">
        <f aca="false">A2</f>
        <v>Март 2024 НГДП</v>
      </c>
      <c r="X2" s="2425"/>
      <c r="Y2" s="2425"/>
      <c r="Z2" s="2425"/>
      <c r="AA2" s="2425"/>
      <c r="AB2" s="2425"/>
      <c r="AC2" s="2425"/>
      <c r="AD2" s="2425"/>
      <c r="AE2" s="2425"/>
      <c r="AF2" s="2425"/>
      <c r="AG2" s="2425"/>
      <c r="AH2" s="2425"/>
      <c r="AI2" s="2425"/>
      <c r="AJ2" s="2425"/>
      <c r="AK2" s="2425"/>
      <c r="AL2" s="2425"/>
      <c r="AM2" s="2425"/>
      <c r="AN2" s="2425"/>
      <c r="AO2" s="2425"/>
      <c r="AP2" s="2425"/>
      <c r="AR2" s="2426"/>
      <c r="AS2" s="2426"/>
    </row>
    <row r="3" customFormat="false" ht="15" hidden="false" customHeight="true" outlineLevel="0" collapsed="false">
      <c r="A3" s="2427" t="s">
        <v>500</v>
      </c>
      <c r="B3" s="2427" t="s">
        <v>501</v>
      </c>
      <c r="C3" s="2428" t="s">
        <v>503</v>
      </c>
      <c r="D3" s="2428"/>
      <c r="E3" s="2429" t="s">
        <v>504</v>
      </c>
      <c r="F3" s="2429"/>
      <c r="G3" s="2429"/>
      <c r="H3" s="2429"/>
      <c r="I3" s="2429"/>
      <c r="J3" s="2429"/>
      <c r="K3" s="2428" t="s">
        <v>505</v>
      </c>
      <c r="L3" s="2428"/>
      <c r="M3" s="2429" t="s">
        <v>506</v>
      </c>
      <c r="N3" s="2429"/>
      <c r="O3" s="2429"/>
      <c r="P3" s="2429"/>
      <c r="Q3" s="2429"/>
      <c r="R3" s="2428" t="s">
        <v>505</v>
      </c>
      <c r="S3" s="2428"/>
      <c r="T3" s="2429"/>
      <c r="W3" s="2427" t="s">
        <v>500</v>
      </c>
      <c r="X3" s="2427" t="s">
        <v>501</v>
      </c>
      <c r="Y3" s="2428" t="s">
        <v>503</v>
      </c>
      <c r="Z3" s="2428"/>
      <c r="AA3" s="2429" t="s">
        <v>504</v>
      </c>
      <c r="AB3" s="2429"/>
      <c r="AC3" s="2429"/>
      <c r="AD3" s="2429"/>
      <c r="AE3" s="2429"/>
      <c r="AF3" s="2429"/>
      <c r="AG3" s="2427" t="s">
        <v>505</v>
      </c>
      <c r="AH3" s="2427"/>
      <c r="AI3" s="2427" t="s">
        <v>506</v>
      </c>
      <c r="AJ3" s="2427"/>
      <c r="AK3" s="2427"/>
      <c r="AL3" s="2427"/>
      <c r="AM3" s="2427"/>
      <c r="AN3" s="2428" t="s">
        <v>505</v>
      </c>
      <c r="AO3" s="2428"/>
      <c r="AP3" s="2429"/>
      <c r="AR3" s="2427" t="s">
        <v>507</v>
      </c>
      <c r="AS3" s="2427"/>
      <c r="AT3" s="2427"/>
    </row>
    <row r="4" customFormat="false" ht="38.25" hidden="false" customHeight="true" outlineLevel="0" collapsed="false">
      <c r="A4" s="2427"/>
      <c r="B4" s="2427"/>
      <c r="C4" s="2428"/>
      <c r="D4" s="2428"/>
      <c r="E4" s="2430" t="s">
        <v>508</v>
      </c>
      <c r="F4" s="2430"/>
      <c r="G4" s="2430"/>
      <c r="H4" s="2431" t="s">
        <v>9</v>
      </c>
      <c r="I4" s="2431"/>
      <c r="J4" s="2431"/>
      <c r="K4" s="2432" t="s">
        <v>509</v>
      </c>
      <c r="L4" s="2433" t="s">
        <v>510</v>
      </c>
      <c r="M4" s="2429" t="s">
        <v>511</v>
      </c>
      <c r="N4" s="2427" t="s">
        <v>512</v>
      </c>
      <c r="O4" s="2427"/>
      <c r="P4" s="2427" t="s">
        <v>9</v>
      </c>
      <c r="Q4" s="2427"/>
      <c r="R4" s="2432" t="s">
        <v>509</v>
      </c>
      <c r="S4" s="2433" t="s">
        <v>510</v>
      </c>
      <c r="T4" s="2434"/>
      <c r="W4" s="2427"/>
      <c r="X4" s="2427"/>
      <c r="Y4" s="2428"/>
      <c r="Z4" s="2428"/>
      <c r="AA4" s="2430" t="s">
        <v>508</v>
      </c>
      <c r="AB4" s="2430"/>
      <c r="AC4" s="2430"/>
      <c r="AD4" s="2431" t="s">
        <v>9</v>
      </c>
      <c r="AE4" s="2431"/>
      <c r="AF4" s="2431"/>
      <c r="AG4" s="2432" t="s">
        <v>509</v>
      </c>
      <c r="AH4" s="2433" t="s">
        <v>510</v>
      </c>
      <c r="AI4" s="2429" t="s">
        <v>511</v>
      </c>
      <c r="AJ4" s="2427" t="s">
        <v>512</v>
      </c>
      <c r="AK4" s="2427"/>
      <c r="AL4" s="2427" t="s">
        <v>9</v>
      </c>
      <c r="AM4" s="2427"/>
      <c r="AN4" s="2432" t="s">
        <v>509</v>
      </c>
      <c r="AO4" s="2433" t="s">
        <v>510</v>
      </c>
      <c r="AP4" s="2434"/>
      <c r="AR4" s="2427"/>
      <c r="AS4" s="2427"/>
      <c r="AT4" s="2427"/>
    </row>
    <row r="5" customFormat="false" ht="15" hidden="false" customHeight="true" outlineLevel="0" collapsed="false">
      <c r="A5" s="2427"/>
      <c r="B5" s="2427"/>
      <c r="C5" s="2433" t="s">
        <v>513</v>
      </c>
      <c r="D5" s="2433" t="s">
        <v>514</v>
      </c>
      <c r="E5" s="2435" t="s">
        <v>513</v>
      </c>
      <c r="F5" s="2433" t="s">
        <v>515</v>
      </c>
      <c r="G5" s="2436" t="s">
        <v>514</v>
      </c>
      <c r="H5" s="2433" t="s">
        <v>516</v>
      </c>
      <c r="I5" s="2433" t="s">
        <v>515</v>
      </c>
      <c r="J5" s="2433" t="s">
        <v>514</v>
      </c>
      <c r="K5" s="2433" t="s">
        <v>514</v>
      </c>
      <c r="L5" s="2433" t="s">
        <v>514</v>
      </c>
      <c r="M5" s="2429"/>
      <c r="N5" s="2433" t="s">
        <v>517</v>
      </c>
      <c r="O5" s="2433" t="s">
        <v>518</v>
      </c>
      <c r="P5" s="2433" t="s">
        <v>517</v>
      </c>
      <c r="Q5" s="2433" t="s">
        <v>518</v>
      </c>
      <c r="R5" s="2433" t="s">
        <v>518</v>
      </c>
      <c r="S5" s="2433" t="s">
        <v>518</v>
      </c>
      <c r="T5" s="2434"/>
      <c r="W5" s="2427"/>
      <c r="X5" s="2427"/>
      <c r="Y5" s="2433" t="s">
        <v>513</v>
      </c>
      <c r="Z5" s="2433" t="s">
        <v>514</v>
      </c>
      <c r="AA5" s="2435" t="s">
        <v>513</v>
      </c>
      <c r="AB5" s="2433" t="s">
        <v>515</v>
      </c>
      <c r="AC5" s="2436" t="s">
        <v>514</v>
      </c>
      <c r="AD5" s="2433" t="s">
        <v>516</v>
      </c>
      <c r="AE5" s="2433" t="s">
        <v>515</v>
      </c>
      <c r="AF5" s="2433" t="s">
        <v>514</v>
      </c>
      <c r="AG5" s="2433" t="s">
        <v>514</v>
      </c>
      <c r="AH5" s="2433" t="s">
        <v>514</v>
      </c>
      <c r="AI5" s="2429"/>
      <c r="AJ5" s="2433" t="s">
        <v>517</v>
      </c>
      <c r="AK5" s="2433" t="s">
        <v>518</v>
      </c>
      <c r="AL5" s="2433" t="s">
        <v>517</v>
      </c>
      <c r="AM5" s="2433" t="s">
        <v>518</v>
      </c>
      <c r="AN5" s="2433" t="s">
        <v>518</v>
      </c>
      <c r="AO5" s="2433" t="s">
        <v>518</v>
      </c>
      <c r="AP5" s="2434"/>
      <c r="AR5" s="2437" t="s">
        <v>513</v>
      </c>
      <c r="AS5" s="2433" t="s">
        <v>514</v>
      </c>
      <c r="AT5" s="2433" t="s">
        <v>519</v>
      </c>
    </row>
    <row r="6" customFormat="false" ht="16.5" hidden="false" customHeight="true" outlineLevel="0" collapsed="false">
      <c r="A6" s="2438" t="n">
        <v>1</v>
      </c>
      <c r="B6" s="2439" t="s">
        <v>520</v>
      </c>
      <c r="C6" s="2440"/>
      <c r="D6" s="2441"/>
      <c r="E6" s="2442"/>
      <c r="F6" s="2443"/>
      <c r="G6" s="2444" t="e">
        <f aca="false">'02.24 НГДП'!G61</f>
        <v>#VALUE!</v>
      </c>
      <c r="H6" s="2440"/>
      <c r="I6" s="2443"/>
      <c r="J6" s="2444"/>
      <c r="K6" s="2444" t="e">
        <f aca="false">G6-D6</f>
        <v>#VALUE!</v>
      </c>
      <c r="L6" s="2445"/>
      <c r="M6" s="2446"/>
      <c r="N6" s="2443"/>
      <c r="O6" s="2447" t="e">
        <f aca="false">G6*A62</f>
        <v>#VALUE!</v>
      </c>
      <c r="P6" s="2443"/>
      <c r="Q6" s="2444"/>
      <c r="R6" s="2444" t="e">
        <f aca="false">O6-M6</f>
        <v>#VALUE!</v>
      </c>
      <c r="S6" s="2448"/>
      <c r="T6" s="2449"/>
      <c r="W6" s="2438" t="n">
        <v>1</v>
      </c>
      <c r="X6" s="2439" t="s">
        <v>520</v>
      </c>
      <c r="Y6" s="2440"/>
      <c r="Z6" s="2441"/>
      <c r="AA6" s="2442"/>
      <c r="AB6" s="2443"/>
      <c r="AC6" s="2450" t="e">
        <f aca="false">G6</f>
        <v>#VALUE!</v>
      </c>
      <c r="AD6" s="2440"/>
      <c r="AE6" s="2443"/>
      <c r="AF6" s="2444"/>
      <c r="AG6" s="2444" t="e">
        <f aca="false">AC6-Z6</f>
        <v>#VALUE!</v>
      </c>
      <c r="AH6" s="2445"/>
      <c r="AI6" s="2446"/>
      <c r="AJ6" s="2443"/>
      <c r="AK6" s="2444" t="e">
        <f aca="false">AC6*W62</f>
        <v>#VALUE!</v>
      </c>
      <c r="AL6" s="2443"/>
      <c r="AM6" s="2444"/>
      <c r="AN6" s="2444" t="e">
        <f aca="false">AK6-AI6</f>
        <v>#VALUE!</v>
      </c>
      <c r="AO6" s="2448"/>
      <c r="AP6" s="2449"/>
      <c r="AR6" s="2451" t="n">
        <f aca="false">AA6-E6</f>
        <v>0</v>
      </c>
      <c r="AS6" s="2440" t="e">
        <f aca="false">AC6-G6</f>
        <v>#VALUE!</v>
      </c>
      <c r="AT6" s="2441" t="e">
        <f aca="false">AK6-O6</f>
        <v>#VALUE!</v>
      </c>
    </row>
    <row r="7" customFormat="false" ht="15.75" hidden="false" customHeight="true" outlineLevel="0" collapsed="false">
      <c r="A7" s="2452" t="n">
        <v>2</v>
      </c>
      <c r="B7" s="2453" t="s">
        <v>521</v>
      </c>
      <c r="C7" s="2454"/>
      <c r="D7" s="2454"/>
      <c r="E7" s="2455" t="n">
        <f aca="false">SUMIF(B8:B29,"Основные ГТМ",E8:E29)+SUMIF(B8:B29,"Работа с фондом",E8:E29)+SUMIF(B8:B29,"Сокращение потенциала простоя",E8:E29)+SUMIF(B8:B29,"Прочая добыча (отраб.скв, амбары, стравливание…)",E8:E29)</f>
        <v>1</v>
      </c>
      <c r="F7" s="2456" t="n">
        <f aca="false">SUMIF(B8:B29,"Основные ГТМ",F8:F29)+SUMIF(B8:B29,"Работа с фондом",F8:F29)+SUMIF(B8:B29,"Сокращение потенциала простоя",F8:F29)+SUMIF(B8:B29,"Прочая добыча (отраб.скв, амбары, стравливание…)",F8:F29)</f>
        <v>0</v>
      </c>
      <c r="G7" s="2457" t="e">
        <f aca="false">SUMIF(B8:B29,"Основные ГТМ",G8:G29)+SUMIF(B8:B29,"Работа с фондом",G8:G29)+SUMIF(B8:B29,"Сокращение потенциала простоя",G8:G29)+SUMIF(B8:B29,"Прочая добыча (отраб.скв, амбары, стравливание…)",G8:G29)</f>
        <v>#VALUE!</v>
      </c>
      <c r="H7" s="2458" t="str">
        <f aca="false">IF(U7:U7="0",SUMIF(B8:B29,"Основные ГТМ",H8:H29)+SUMIF(B8:B29,"Работа с фондом",H8:H29)+SUMIF(B8:B29,"Сокращение потенциала простоя",H8:H29)+SUMIF(B8:B29,"Прочая добыча (отраб.скв, амбары, стравливание…)",H8:H29),"")</f>
        <v/>
      </c>
      <c r="I7" s="2456" t="str">
        <f aca="false">IF(U7:U7="0",SUMIF(B8:B29,"Основные ГТМ",I8:I29)+SUMIF(B8:B29,"Работа с фондом",I8:I29)+SUMIF(B8:B29,"Сокращение потенциала простоя",I8:I29)+SUMIF(B8:B29,"Прочая добыча (отраб.скв, амбары, стравливание…)",I8:I29),"")</f>
        <v/>
      </c>
      <c r="J7" s="2459" t="str">
        <f aca="false">IF(U7:U7="0",SUMIF(B8:B29,"Основные ГТМ",J8:J29)+SUMIF(B8:B29,"Работа с фондом",J8:J29)+SUMIF(B8:B29,"Сокращение потенциала простоя",J8:J29)+SUMIF(B8:B29,"Прочая добыча (отраб.скв, амбары, стравливание…)",J8:J29),"")</f>
        <v/>
      </c>
      <c r="K7" s="2458" t="str">
        <f aca="false">IF(U7:U7="0",SUMIF(B8:B29,"Основные ГТМ",K8:K29)+SUMIF(B8:B29,"Работа с фондом",K8:K29)+SUMIF(B8:B29,"Сокращение потенциала простоя",K8:K29)+SUMIF(B8:B29,"Прочая добыча (отраб.скв, амбары, стравливание…)",K8:K29),"")</f>
        <v/>
      </c>
      <c r="L7" s="2458" t="str">
        <f aca="false">IF(U7:U7="0",SUMIF(B8:B29,"Основные ГТМ",L8:L11)+SUMIF(B8:B29,"Работа с фондом",L8:L29)+SUMIF(B8:B29,"Сокращение потенциала простоя",L8:L29)+SUMIF(B8:B29,"Прочая добыча (отраб.скв, амбары, стравливание…)",L8:L29),"")</f>
        <v/>
      </c>
      <c r="M7" s="2455"/>
      <c r="N7" s="2456" t="n">
        <f aca="false">SUMIF(B8:B29,"Основные ГТМ",N8:N29)+SUMIF(B8:B29,"Работа с фондом",N8:N29)+SUMIF(B8:B29,"Сокращение потенциала простоя",N8:N29)+SUMIF(B8:B29,"Прочая добыча (отраб.скв, амбары, стравливание…)",N8:N29)</f>
        <v>0</v>
      </c>
      <c r="O7" s="2459" t="e">
        <f aca="false">SUMIF(B8:B29,"Основные ГТМ",O8:O29)+SUMIF(B8:B29,"Работа с фондом",O8:O29)+SUMIF(B8:B29,"Сокращение потенциала простоя",O8:O29)+SUMIF(B8:B29,"Прочая добыча (отраб.скв, амбары, стравливание…)",O8:O29)</f>
        <v>#VALUE!</v>
      </c>
      <c r="P7" s="2460" t="str">
        <f aca="false">IF(U7:U7="0",SUMIF(B8:B29,"Основные ГТМ",P8:P29)+SUMIF(B8:B29,"Работа с фондом",P8:P29)+SUMIF(B8:B29,"Сокращение потенциала простоя",P8:P29)+SUMIF(B8:B29,"Прочая добыча (отраб.скв, амбары, стравливание…)",P8:P29),"")</f>
        <v/>
      </c>
      <c r="Q7" s="2461" t="str">
        <f aca="false">IF(U7:U7="0",SUMIF(B8:B29,"Основные ГТМ",Q8:Q29)+SUMIF(B8:B29,"Работа с фондом",Q8:Q29)+SUMIF(B8:B29,"Сокращение потенциала простоя",Q8:Q29)+SUMIF(B8:B29,"Прочая добыча (отраб.скв, амбары, стравливание…)",Q8:Q29),"")</f>
        <v/>
      </c>
      <c r="R7" s="2454" t="str">
        <f aca="false">IF(U7:U7="0",SUMIF(B8:B29,"Основные ГТМ",R8:R29)+SUMIF(B8:B29,"Работа с фондом",R8:R29)+SUMIF(B8:B29,"Сокращение потенциала простоя",R8:R29)+SUMIF(B8:B29,"Прочая добыча (отраб.скв, амбары, стравливание…)",R8:R29),"")</f>
        <v/>
      </c>
      <c r="S7" s="2454" t="str">
        <f aca="false">IF(U7:U7="0",SUMIF(B8:B29,"Основные ГТМ",S8:S29)+SUMIF(B8:B29,"Работа с фондом",S8:S29)+SUMIF(B8:B29,"Сокращение потенциала простоя",S8:S29)+SUMIF(B8:B29,"Прочая добыча (отраб.скв, амбары, стравливание…)",S8:S29),"")</f>
        <v/>
      </c>
      <c r="T7" s="2462"/>
      <c r="W7" s="2452" t="n">
        <v>2</v>
      </c>
      <c r="X7" s="2453" t="s">
        <v>521</v>
      </c>
      <c r="Y7" s="2454"/>
      <c r="Z7" s="2454"/>
      <c r="AA7" s="2463" t="n">
        <f aca="false">SUMIF(X8:X29,"Основные ГТМ",AA8:AA29)+SUMIF(X8:X29,"Работа с фондом",AA8:AA29)+SUMIF(X8:X29,"Сокращение потенциала простоя",AA8:AA29)+SUMIF(X8:X29,"Прочая добыча (отраб.скв, амбары, стравливание…)",AA8:AA29)</f>
        <v>0</v>
      </c>
      <c r="AB7" s="2460" t="n">
        <f aca="false">SUMIF(X8:X29,"Основные ГТМ",AB8:AB29)+SUMIF(X8:X29,"Работа с фондом",AB8:AB29)+SUMIF(X8:X29,"Сокращение потенциала простоя",AB8:AB29)+SUMIF(X8:X29,"Прочая добыча (отраб.скв, амбары, стравливание…)",AB8:AB29)</f>
        <v>0</v>
      </c>
      <c r="AC7" s="2464" t="n">
        <f aca="false">SUMIF(X8:X29,"Основные ГТМ",AC8:AC29)+SUMIF(X8:X29,"Работа с фондом",AC8:AC29)+SUMIF(X8:X29,"Сокращение потенциала простоя",AC8:AC29)+SUMIF(X8:X29,"Прочая добыча (отраб.скв, амбары, стравливание…)",AC8:AC29)</f>
        <v>0</v>
      </c>
      <c r="AD7" s="2454"/>
      <c r="AE7" s="2460"/>
      <c r="AF7" s="2461"/>
      <c r="AG7" s="2454"/>
      <c r="AH7" s="2454"/>
      <c r="AI7" s="2463"/>
      <c r="AJ7" s="2465" t="n">
        <f aca="false">SUMIF(X8:X29,"Основные ГТМ",AJ8:AJ29)+SUMIF(X8:X29,"Работа с фондом",AJ8:AJ29)+SUMIF(X8:X29,"Сокращение потенциала простоя",AJ8:AJ29)+SUMIF(X8:X29,"Прочая добыча (отраб.скв, амбары, стравливание…)",AJ8:AJ29)</f>
        <v>0</v>
      </c>
      <c r="AK7" s="2461" t="n">
        <f aca="false">SUMIF(X8:X29,"Основные ГТМ",AK8:AK29)+SUMIF(X8:X29,"Работа с фондом",AK8:AK29)+SUMIF(X8:X29,"Сокращение потенциала простоя",AK8:AK29)+SUMIF(X8:X29,"Прочая добыча (отраб.скв, амбары, стравливание…)",AK8:AK29)</f>
        <v>0</v>
      </c>
      <c r="AL7" s="2460"/>
      <c r="AM7" s="2461"/>
      <c r="AN7" s="2454"/>
      <c r="AO7" s="2454"/>
      <c r="AP7" s="2462"/>
      <c r="AR7" s="2466" t="n">
        <f aca="false">AA7-E7</f>
        <v>-1</v>
      </c>
      <c r="AS7" s="2454" t="e">
        <f aca="false">AC7-G7</f>
        <v>#VALUE!</v>
      </c>
      <c r="AT7" s="2454" t="e">
        <f aca="false">AK7-O7</f>
        <v>#VALUE!</v>
      </c>
    </row>
    <row r="8" customFormat="false" ht="15" hidden="false" customHeight="true" outlineLevel="0" collapsed="false">
      <c r="A8" s="2467" t="s">
        <v>522</v>
      </c>
      <c r="B8" s="2468" t="s">
        <v>523</v>
      </c>
      <c r="C8" s="2469"/>
      <c r="D8" s="2469"/>
      <c r="E8" s="2470" t="n">
        <f aca="false">SUBTOTAL(9,E9:E21)-IF(B8:B8="Работа с фондом",SUMIF(B9:B21,"      ограничение добычи (ОПЕК)",E9:E21),0)</f>
        <v>1</v>
      </c>
      <c r="F8" s="2471" t="n">
        <f aca="false">SUBTOTAL(9,F9:F21)-IF(B8:B8="Работа с фондом",SUMIF(B9:B21,"      ограничение добычи (ОПЕК)",F9:F21),0)</f>
        <v>0</v>
      </c>
      <c r="G8" s="2472" t="n">
        <f aca="false">SUBTOTAL(9,G9:G21)-IF(B8:B8="Работа с фондом",SUMIF(B9:B21,"      ограничение добычи (ОПЕК)",G9:G21),0)</f>
        <v>200</v>
      </c>
      <c r="H8" s="2473"/>
      <c r="I8" s="2471"/>
      <c r="J8" s="2474"/>
      <c r="K8" s="2473"/>
      <c r="L8" s="2473"/>
      <c r="M8" s="2470"/>
      <c r="N8" s="2471" t="n">
        <f aca="false">SUBTOTAL(9,N9:N21)-IF(B8:B8="Работа с фондом",SUMIF(B9:B21,"      ограничение добычи (ОПЕК)",N9:N21),0)</f>
        <v>0</v>
      </c>
      <c r="O8" s="2474" t="n">
        <f aca="false">SUBTOTAL(9,O9:O21)-IF(B8:B8="Работа с фондом",SUMIF(B9:B21,"      ограничение добычи (ОПЕК)",O9:O21),0)</f>
        <v>4200</v>
      </c>
      <c r="P8" s="2475"/>
      <c r="Q8" s="2476"/>
      <c r="R8" s="2469"/>
      <c r="S8" s="2469"/>
      <c r="T8" s="2477"/>
      <c r="W8" s="2467" t="s">
        <v>522</v>
      </c>
      <c r="X8" s="2468" t="s">
        <v>523</v>
      </c>
      <c r="Y8" s="2469"/>
      <c r="Z8" s="2469"/>
      <c r="AA8" s="2478"/>
      <c r="AB8" s="2475"/>
      <c r="AC8" s="2479"/>
      <c r="AD8" s="2469"/>
      <c r="AE8" s="2475"/>
      <c r="AF8" s="2476"/>
      <c r="AG8" s="2469"/>
      <c r="AH8" s="2469"/>
      <c r="AI8" s="2478"/>
      <c r="AJ8" s="2480"/>
      <c r="AK8" s="2476"/>
      <c r="AL8" s="2475"/>
      <c r="AM8" s="2476"/>
      <c r="AN8" s="2469"/>
      <c r="AO8" s="2469"/>
      <c r="AP8" s="2477"/>
      <c r="AR8" s="2481" t="n">
        <f aca="false">AA8-E8</f>
        <v>-1</v>
      </c>
      <c r="AS8" s="2469" t="n">
        <f aca="false">AC8-G8</f>
        <v>-200</v>
      </c>
      <c r="AT8" s="2469" t="n">
        <f aca="false">AK8-O8</f>
        <v>-4200</v>
      </c>
    </row>
    <row r="9" customFormat="false" ht="15" hidden="false" customHeight="true" outlineLevel="0" collapsed="false">
      <c r="A9" s="2482" t="s">
        <v>524</v>
      </c>
      <c r="B9" s="2483" t="s">
        <v>525</v>
      </c>
      <c r="C9" s="2484"/>
      <c r="D9" s="2484"/>
      <c r="E9" s="2485" t="n">
        <f aca="false">'03.24 НГДП по датам'!F136</f>
        <v>1</v>
      </c>
      <c r="F9" s="2486"/>
      <c r="G9" s="2487" t="n">
        <f aca="false">'03.24 НГДП по датам'!F137</f>
        <v>200</v>
      </c>
      <c r="H9" s="2488"/>
      <c r="I9" s="2486"/>
      <c r="J9" s="2489"/>
      <c r="K9" s="2488" t="n">
        <f aca="false">G9-D9</f>
        <v>200</v>
      </c>
      <c r="L9" s="2490"/>
      <c r="M9" s="2485"/>
      <c r="N9" s="2486"/>
      <c r="O9" s="2489" t="n">
        <f aca="false">'03.24 НГДП по датам'!F138</f>
        <v>4200</v>
      </c>
      <c r="P9" s="2491"/>
      <c r="Q9" s="2492"/>
      <c r="R9" s="2493" t="n">
        <f aca="false">O9-M9</f>
        <v>4200</v>
      </c>
      <c r="S9" s="2493"/>
      <c r="T9" s="0"/>
      <c r="W9" s="2482" t="s">
        <v>524</v>
      </c>
      <c r="X9" s="2483" t="s">
        <v>525</v>
      </c>
      <c r="Y9" s="2484"/>
      <c r="Z9" s="2484"/>
      <c r="AA9" s="0"/>
      <c r="AB9" s="2491"/>
      <c r="AC9" s="0"/>
      <c r="AD9" s="2484"/>
      <c r="AE9" s="2491"/>
      <c r="AF9" s="2492"/>
      <c r="AG9" s="2484"/>
      <c r="AH9" s="2493"/>
      <c r="AI9" s="0"/>
      <c r="AJ9" s="0"/>
      <c r="AK9" s="2492"/>
      <c r="AL9" s="2491"/>
      <c r="AM9" s="2492"/>
      <c r="AN9" s="2493" t="n">
        <f aca="false">AK9-AI9</f>
        <v>0</v>
      </c>
      <c r="AO9" s="2493"/>
      <c r="AP9" s="0"/>
      <c r="AR9" s="0" t="n">
        <f aca="false">AA9-E9</f>
        <v>-1</v>
      </c>
      <c r="AS9" s="2484" t="n">
        <f aca="false">AC9-G9</f>
        <v>-200</v>
      </c>
      <c r="AT9" s="2484" t="n">
        <f aca="false">AK9-O9</f>
        <v>-4200</v>
      </c>
    </row>
    <row r="10" customFormat="false" ht="15" hidden="false" customHeight="true" outlineLevel="0" collapsed="false">
      <c r="A10" s="2482" t="s">
        <v>526</v>
      </c>
      <c r="B10" s="2483" t="s">
        <v>527</v>
      </c>
      <c r="C10" s="2484"/>
      <c r="D10" s="2484"/>
      <c r="E10" s="2485"/>
      <c r="F10" s="2486"/>
      <c r="G10" s="2487"/>
      <c r="H10" s="2488"/>
      <c r="I10" s="2486"/>
      <c r="J10" s="2489"/>
      <c r="K10" s="2488"/>
      <c r="L10" s="2488"/>
      <c r="M10" s="2485"/>
      <c r="N10" s="2486"/>
      <c r="O10" s="2489"/>
      <c r="P10" s="2491"/>
      <c r="Q10" s="2492"/>
      <c r="R10" s="2484"/>
      <c r="S10" s="2484"/>
      <c r="T10" s="0"/>
      <c r="W10" s="2482" t="s">
        <v>526</v>
      </c>
      <c r="X10" s="2483" t="s">
        <v>527</v>
      </c>
      <c r="Y10" s="2484"/>
      <c r="Z10" s="2484"/>
      <c r="AA10" s="0"/>
      <c r="AB10" s="2491"/>
      <c r="AC10" s="0"/>
      <c r="AD10" s="2484"/>
      <c r="AE10" s="2491"/>
      <c r="AF10" s="2492"/>
      <c r="AG10" s="2484"/>
      <c r="AH10" s="2484"/>
      <c r="AI10" s="0"/>
      <c r="AJ10" s="0"/>
      <c r="AK10" s="2492"/>
      <c r="AL10" s="2491"/>
      <c r="AM10" s="2492"/>
      <c r="AN10" s="2484"/>
      <c r="AO10" s="2484"/>
      <c r="AP10" s="0"/>
      <c r="AR10" s="0"/>
      <c r="AS10" s="2484"/>
      <c r="AT10" s="2484"/>
    </row>
    <row r="11" customFormat="false" ht="15" hidden="false" customHeight="true" outlineLevel="0" collapsed="false">
      <c r="A11" s="2482" t="s">
        <v>528</v>
      </c>
      <c r="B11" s="2483" t="s">
        <v>529</v>
      </c>
      <c r="C11" s="2484"/>
      <c r="D11" s="2484"/>
      <c r="E11" s="2485"/>
      <c r="F11" s="2486"/>
      <c r="G11" s="2487"/>
      <c r="H11" s="2488"/>
      <c r="I11" s="2486"/>
      <c r="J11" s="2489"/>
      <c r="K11" s="2488"/>
      <c r="L11" s="2488"/>
      <c r="M11" s="2485"/>
      <c r="N11" s="2486"/>
      <c r="O11" s="2489"/>
      <c r="P11" s="2491"/>
      <c r="Q11" s="2492"/>
      <c r="R11" s="2484"/>
      <c r="S11" s="2484"/>
      <c r="T11" s="0"/>
      <c r="W11" s="2482" t="s">
        <v>528</v>
      </c>
      <c r="X11" s="2483" t="s">
        <v>529</v>
      </c>
      <c r="Y11" s="2484"/>
      <c r="Z11" s="2484"/>
      <c r="AA11" s="0"/>
      <c r="AB11" s="2491"/>
      <c r="AC11" s="0"/>
      <c r="AD11" s="2484"/>
      <c r="AE11" s="2491"/>
      <c r="AF11" s="2492"/>
      <c r="AG11" s="2484"/>
      <c r="AH11" s="2484"/>
      <c r="AI11" s="0"/>
      <c r="AJ11" s="0"/>
      <c r="AK11" s="2492"/>
      <c r="AL11" s="2491"/>
      <c r="AM11" s="2492"/>
      <c r="AN11" s="2484"/>
      <c r="AO11" s="2484"/>
      <c r="AP11" s="0"/>
      <c r="AR11" s="0"/>
      <c r="AS11" s="2484"/>
      <c r="AT11" s="2484"/>
    </row>
    <row r="12" customFormat="false" ht="15" hidden="false" customHeight="true" outlineLevel="0" collapsed="false">
      <c r="A12" s="2482" t="s">
        <v>530</v>
      </c>
      <c r="B12" s="2483" t="s">
        <v>17</v>
      </c>
      <c r="C12" s="2484"/>
      <c r="D12" s="2484"/>
      <c r="E12" s="2485" t="n">
        <f aca="false">'03.24 НГДП по датам'!K136</f>
        <v>0</v>
      </c>
      <c r="F12" s="2486"/>
      <c r="G12" s="2487" t="n">
        <f aca="false">'03.24 НГДП по датам'!K137</f>
        <v>0</v>
      </c>
      <c r="H12" s="2488"/>
      <c r="I12" s="2486"/>
      <c r="J12" s="2489"/>
      <c r="K12" s="2488" t="n">
        <f aca="false">G12-D12</f>
        <v>0</v>
      </c>
      <c r="L12" s="2488"/>
      <c r="M12" s="2485"/>
      <c r="N12" s="2486"/>
      <c r="O12" s="2489" t="n">
        <f aca="false">'03.24 НГДП по датам'!K138</f>
        <v>0</v>
      </c>
      <c r="P12" s="2491"/>
      <c r="Q12" s="2492"/>
      <c r="R12" s="2493" t="n">
        <f aca="false">O12-M12</f>
        <v>0</v>
      </c>
      <c r="S12" s="2484"/>
      <c r="T12" s="0"/>
      <c r="W12" s="2482" t="s">
        <v>530</v>
      </c>
      <c r="X12" s="2483" t="s">
        <v>17</v>
      </c>
      <c r="Y12" s="2484"/>
      <c r="Z12" s="2484"/>
      <c r="AA12" s="0"/>
      <c r="AB12" s="2491"/>
      <c r="AC12" s="0"/>
      <c r="AD12" s="2484"/>
      <c r="AE12" s="2491"/>
      <c r="AF12" s="2492"/>
      <c r="AG12" s="2484"/>
      <c r="AH12" s="2484"/>
      <c r="AI12" s="0"/>
      <c r="AJ12" s="0"/>
      <c r="AK12" s="2492"/>
      <c r="AL12" s="2491"/>
      <c r="AM12" s="2492"/>
      <c r="AN12" s="2493" t="n">
        <f aca="false">AK12-AI12</f>
        <v>0</v>
      </c>
      <c r="AO12" s="2484"/>
      <c r="AP12" s="0"/>
      <c r="AR12" s="0" t="n">
        <f aca="false">AA12-E12</f>
        <v>0</v>
      </c>
      <c r="AS12" s="2484" t="n">
        <f aca="false">AC12-G12</f>
        <v>0</v>
      </c>
      <c r="AT12" s="2484" t="n">
        <f aca="false">AK12-O12</f>
        <v>0</v>
      </c>
    </row>
    <row r="13" customFormat="false" ht="15" hidden="false" customHeight="true" outlineLevel="0" collapsed="false">
      <c r="A13" s="2482" t="s">
        <v>531</v>
      </c>
      <c r="B13" s="2483" t="s">
        <v>532</v>
      </c>
      <c r="C13" s="2484"/>
      <c r="D13" s="2484"/>
      <c r="E13" s="2485" t="n">
        <f aca="false">'03.24 НГДП по датам'!P136</f>
        <v>0</v>
      </c>
      <c r="F13" s="2486"/>
      <c r="G13" s="2487" t="n">
        <f aca="false">'03.24 НГДП по датам'!P137</f>
        <v>0</v>
      </c>
      <c r="H13" s="2488"/>
      <c r="I13" s="2486"/>
      <c r="J13" s="2489"/>
      <c r="K13" s="2488" t="n">
        <f aca="false">G13-D13</f>
        <v>0</v>
      </c>
      <c r="L13" s="2490"/>
      <c r="M13" s="2485"/>
      <c r="N13" s="2486"/>
      <c r="O13" s="2489" t="n">
        <f aca="false">'03.24 НГДП по датам'!P138</f>
        <v>0</v>
      </c>
      <c r="P13" s="2491"/>
      <c r="Q13" s="2492"/>
      <c r="R13" s="2493" t="n">
        <f aca="false">O13-M13</f>
        <v>0</v>
      </c>
      <c r="S13" s="2493"/>
      <c r="T13" s="0"/>
      <c r="W13" s="2482" t="s">
        <v>531</v>
      </c>
      <c r="X13" s="2483" t="s">
        <v>532</v>
      </c>
      <c r="Y13" s="2484"/>
      <c r="Z13" s="2484"/>
      <c r="AA13" s="0"/>
      <c r="AB13" s="2491"/>
      <c r="AC13" s="0"/>
      <c r="AD13" s="2484"/>
      <c r="AE13" s="2491"/>
      <c r="AF13" s="2492"/>
      <c r="AG13" s="2484"/>
      <c r="AH13" s="2493"/>
      <c r="AI13" s="0"/>
      <c r="AJ13" s="0"/>
      <c r="AK13" s="2492"/>
      <c r="AL13" s="2491"/>
      <c r="AM13" s="2492"/>
      <c r="AN13" s="2493" t="n">
        <f aca="false">AK13-AI13</f>
        <v>0</v>
      </c>
      <c r="AO13" s="2493"/>
      <c r="AP13" s="0"/>
      <c r="AR13" s="0" t="n">
        <f aca="false">AA13-E13</f>
        <v>0</v>
      </c>
      <c r="AS13" s="2484" t="n">
        <f aca="false">AC13-G13</f>
        <v>0</v>
      </c>
      <c r="AT13" s="2484" t="n">
        <f aca="false">AK13-O13</f>
        <v>0</v>
      </c>
    </row>
    <row r="14" customFormat="false" ht="15" hidden="false" customHeight="true" outlineLevel="0" collapsed="false">
      <c r="A14" s="2482" t="s">
        <v>533</v>
      </c>
      <c r="B14" s="2483" t="s">
        <v>534</v>
      </c>
      <c r="C14" s="2484"/>
      <c r="D14" s="2484"/>
      <c r="E14" s="2485"/>
      <c r="F14" s="2486"/>
      <c r="G14" s="2487"/>
      <c r="H14" s="2488"/>
      <c r="I14" s="2486"/>
      <c r="J14" s="2489"/>
      <c r="K14" s="2488"/>
      <c r="L14" s="2488"/>
      <c r="M14" s="2485"/>
      <c r="N14" s="2486"/>
      <c r="O14" s="2489"/>
      <c r="P14" s="2491"/>
      <c r="Q14" s="2492"/>
      <c r="R14" s="2484"/>
      <c r="S14" s="2484"/>
      <c r="T14" s="0"/>
      <c r="W14" s="2482" t="s">
        <v>533</v>
      </c>
      <c r="X14" s="2483" t="s">
        <v>534</v>
      </c>
      <c r="Y14" s="2484"/>
      <c r="Z14" s="2484"/>
      <c r="AA14" s="0"/>
      <c r="AB14" s="2491"/>
      <c r="AC14" s="0"/>
      <c r="AD14" s="2484"/>
      <c r="AE14" s="2491"/>
      <c r="AF14" s="2492"/>
      <c r="AG14" s="2484"/>
      <c r="AH14" s="2484"/>
      <c r="AI14" s="0"/>
      <c r="AJ14" s="0"/>
      <c r="AK14" s="2492"/>
      <c r="AL14" s="2491"/>
      <c r="AM14" s="2492"/>
      <c r="AN14" s="2484"/>
      <c r="AO14" s="2484"/>
      <c r="AP14" s="0"/>
      <c r="AR14" s="0"/>
      <c r="AS14" s="2484"/>
      <c r="AT14" s="2484"/>
    </row>
    <row r="15" customFormat="false" ht="15" hidden="false" customHeight="true" outlineLevel="0" collapsed="false">
      <c r="A15" s="2482" t="s">
        <v>535</v>
      </c>
      <c r="B15" s="2483" t="s">
        <v>536</v>
      </c>
      <c r="C15" s="2484"/>
      <c r="D15" s="2484"/>
      <c r="E15" s="2485"/>
      <c r="F15" s="2486"/>
      <c r="G15" s="2487"/>
      <c r="H15" s="2488"/>
      <c r="I15" s="2486"/>
      <c r="J15" s="2489"/>
      <c r="K15" s="2488"/>
      <c r="L15" s="2488"/>
      <c r="M15" s="2485"/>
      <c r="N15" s="2486"/>
      <c r="O15" s="2489"/>
      <c r="P15" s="2491"/>
      <c r="Q15" s="2492"/>
      <c r="R15" s="2484"/>
      <c r="S15" s="2484"/>
      <c r="T15" s="0"/>
      <c r="W15" s="2482" t="s">
        <v>535</v>
      </c>
      <c r="X15" s="2483" t="s">
        <v>536</v>
      </c>
      <c r="Y15" s="2484"/>
      <c r="Z15" s="2484"/>
      <c r="AA15" s="0"/>
      <c r="AB15" s="2491"/>
      <c r="AC15" s="0"/>
      <c r="AD15" s="2484"/>
      <c r="AE15" s="2491"/>
      <c r="AF15" s="2492"/>
      <c r="AG15" s="2484"/>
      <c r="AH15" s="2484"/>
      <c r="AI15" s="0"/>
      <c r="AJ15" s="0"/>
      <c r="AK15" s="2492"/>
      <c r="AL15" s="2491"/>
      <c r="AM15" s="2492"/>
      <c r="AN15" s="2484"/>
      <c r="AO15" s="2484"/>
      <c r="AP15" s="0"/>
      <c r="AR15" s="0"/>
      <c r="AS15" s="2484"/>
      <c r="AT15" s="2484"/>
    </row>
    <row r="16" customFormat="false" ht="15" hidden="false" customHeight="true" outlineLevel="0" collapsed="false">
      <c r="A16" s="2482" t="s">
        <v>537</v>
      </c>
      <c r="B16" s="2483" t="s">
        <v>538</v>
      </c>
      <c r="C16" s="2484"/>
      <c r="D16" s="2484"/>
      <c r="E16" s="2485"/>
      <c r="F16" s="2486"/>
      <c r="G16" s="2487"/>
      <c r="H16" s="2488"/>
      <c r="I16" s="2486"/>
      <c r="J16" s="2489"/>
      <c r="K16" s="2488"/>
      <c r="L16" s="2488"/>
      <c r="M16" s="2485"/>
      <c r="N16" s="2486"/>
      <c r="O16" s="2489"/>
      <c r="P16" s="2491"/>
      <c r="Q16" s="2492"/>
      <c r="R16" s="2484"/>
      <c r="S16" s="2484"/>
      <c r="T16" s="0"/>
      <c r="W16" s="2482" t="s">
        <v>537</v>
      </c>
      <c r="X16" s="2483" t="s">
        <v>538</v>
      </c>
      <c r="Y16" s="2484"/>
      <c r="Z16" s="2484"/>
      <c r="AA16" s="0"/>
      <c r="AB16" s="2491"/>
      <c r="AC16" s="0"/>
      <c r="AD16" s="2484"/>
      <c r="AE16" s="2491"/>
      <c r="AF16" s="2492"/>
      <c r="AG16" s="2484"/>
      <c r="AH16" s="2484"/>
      <c r="AI16" s="0"/>
      <c r="AJ16" s="0"/>
      <c r="AK16" s="2492"/>
      <c r="AL16" s="2491"/>
      <c r="AM16" s="2492"/>
      <c r="AN16" s="2484"/>
      <c r="AO16" s="2484"/>
      <c r="AP16" s="0"/>
      <c r="AR16" s="0"/>
      <c r="AS16" s="2484"/>
      <c r="AT16" s="2484"/>
    </row>
    <row r="17" customFormat="false" ht="15" hidden="false" customHeight="true" outlineLevel="0" collapsed="false">
      <c r="A17" s="2482" t="s">
        <v>539</v>
      </c>
      <c r="B17" s="2483" t="s">
        <v>19</v>
      </c>
      <c r="C17" s="2484"/>
      <c r="D17" s="2484"/>
      <c r="E17" s="2485" t="n">
        <f aca="false">'03.24 НГДП по датам'!U136</f>
        <v>0</v>
      </c>
      <c r="F17" s="2486"/>
      <c r="G17" s="2487" t="n">
        <f aca="false">'03.24 НГДП по датам'!U137</f>
        <v>0</v>
      </c>
      <c r="H17" s="2488"/>
      <c r="I17" s="2486"/>
      <c r="J17" s="2489"/>
      <c r="K17" s="2488" t="n">
        <f aca="false">G17-D17</f>
        <v>0</v>
      </c>
      <c r="L17" s="2488"/>
      <c r="M17" s="2485"/>
      <c r="N17" s="2486"/>
      <c r="O17" s="2489" t="n">
        <f aca="false">'03.24 НГДП по датам'!U138</f>
        <v>0</v>
      </c>
      <c r="P17" s="2491"/>
      <c r="Q17" s="2492"/>
      <c r="R17" s="2493" t="n">
        <f aca="false">O17-M17</f>
        <v>0</v>
      </c>
      <c r="S17" s="2484"/>
      <c r="T17" s="0"/>
      <c r="W17" s="2482" t="s">
        <v>539</v>
      </c>
      <c r="X17" s="2483" t="s">
        <v>19</v>
      </c>
      <c r="Y17" s="2484"/>
      <c r="Z17" s="2484"/>
      <c r="AA17" s="0"/>
      <c r="AB17" s="2491"/>
      <c r="AC17" s="0"/>
      <c r="AD17" s="2484"/>
      <c r="AE17" s="2491"/>
      <c r="AF17" s="2492"/>
      <c r="AG17" s="2484"/>
      <c r="AH17" s="2484"/>
      <c r="AI17" s="0"/>
      <c r="AJ17" s="0"/>
      <c r="AK17" s="2492"/>
      <c r="AL17" s="2491"/>
      <c r="AM17" s="2492"/>
      <c r="AN17" s="2493" t="n">
        <f aca="false">AK17-AI17</f>
        <v>0</v>
      </c>
      <c r="AO17" s="2484"/>
      <c r="AP17" s="0"/>
      <c r="AR17" s="0" t="n">
        <f aca="false">AA17-E17</f>
        <v>0</v>
      </c>
      <c r="AS17" s="2484" t="n">
        <f aca="false">AC17-G17</f>
        <v>0</v>
      </c>
      <c r="AT17" s="2484" t="n">
        <f aca="false">AK17-O17</f>
        <v>0</v>
      </c>
    </row>
    <row r="18" customFormat="false" ht="15" hidden="false" customHeight="true" outlineLevel="0" collapsed="false">
      <c r="A18" s="2482" t="s">
        <v>540</v>
      </c>
      <c r="B18" s="2483" t="s">
        <v>541</v>
      </c>
      <c r="C18" s="2484"/>
      <c r="D18" s="2484"/>
      <c r="E18" s="2485"/>
      <c r="F18" s="2486"/>
      <c r="G18" s="2487"/>
      <c r="H18" s="2488"/>
      <c r="I18" s="2486"/>
      <c r="J18" s="2489"/>
      <c r="K18" s="2488"/>
      <c r="L18" s="2488"/>
      <c r="M18" s="2485"/>
      <c r="N18" s="2486"/>
      <c r="O18" s="2489"/>
      <c r="P18" s="2491"/>
      <c r="Q18" s="2492"/>
      <c r="R18" s="2484"/>
      <c r="S18" s="2484"/>
      <c r="T18" s="0"/>
      <c r="W18" s="2482" t="s">
        <v>540</v>
      </c>
      <c r="X18" s="2483" t="s">
        <v>541</v>
      </c>
      <c r="Y18" s="2484"/>
      <c r="Z18" s="2484"/>
      <c r="AA18" s="0"/>
      <c r="AB18" s="2491"/>
      <c r="AC18" s="0"/>
      <c r="AD18" s="2484"/>
      <c r="AE18" s="2491"/>
      <c r="AF18" s="2492"/>
      <c r="AG18" s="2484"/>
      <c r="AH18" s="2484"/>
      <c r="AI18" s="0"/>
      <c r="AJ18" s="0"/>
      <c r="AK18" s="2492"/>
      <c r="AL18" s="2491"/>
      <c r="AM18" s="2492"/>
      <c r="AN18" s="2484"/>
      <c r="AO18" s="2484"/>
      <c r="AP18" s="0"/>
      <c r="AR18" s="0"/>
      <c r="AS18" s="2484"/>
      <c r="AT18" s="2484"/>
    </row>
    <row r="19" customFormat="false" ht="15" hidden="false" customHeight="true" outlineLevel="0" collapsed="false">
      <c r="A19" s="2482" t="s">
        <v>542</v>
      </c>
      <c r="B19" s="2483" t="s">
        <v>543</v>
      </c>
      <c r="C19" s="2484"/>
      <c r="D19" s="2484"/>
      <c r="E19" s="2485"/>
      <c r="F19" s="2486"/>
      <c r="G19" s="2487"/>
      <c r="H19" s="2488"/>
      <c r="I19" s="2486"/>
      <c r="J19" s="2489"/>
      <c r="K19" s="2488"/>
      <c r="L19" s="2488"/>
      <c r="M19" s="2485"/>
      <c r="N19" s="2486"/>
      <c r="O19" s="2489"/>
      <c r="P19" s="2491"/>
      <c r="Q19" s="2492"/>
      <c r="R19" s="2484"/>
      <c r="S19" s="2484"/>
      <c r="T19" s="0"/>
      <c r="W19" s="2482" t="s">
        <v>542</v>
      </c>
      <c r="X19" s="2483" t="s">
        <v>543</v>
      </c>
      <c r="Y19" s="2484"/>
      <c r="Z19" s="2484"/>
      <c r="AA19" s="0"/>
      <c r="AB19" s="2491"/>
      <c r="AC19" s="0"/>
      <c r="AD19" s="2484"/>
      <c r="AE19" s="2491"/>
      <c r="AF19" s="2492"/>
      <c r="AG19" s="2484"/>
      <c r="AH19" s="2484"/>
      <c r="AI19" s="0"/>
      <c r="AJ19" s="0"/>
      <c r="AK19" s="2492"/>
      <c r="AL19" s="2491"/>
      <c r="AM19" s="2492"/>
      <c r="AN19" s="2484"/>
      <c r="AO19" s="2484"/>
      <c r="AP19" s="0"/>
      <c r="AR19" s="0"/>
      <c r="AS19" s="2484"/>
      <c r="AT19" s="2484"/>
    </row>
    <row r="20" customFormat="false" ht="15" hidden="false" customHeight="true" outlineLevel="0" collapsed="false">
      <c r="A20" s="2482" t="s">
        <v>544</v>
      </c>
      <c r="B20" s="2483" t="s">
        <v>545</v>
      </c>
      <c r="C20" s="2484"/>
      <c r="D20" s="2484"/>
      <c r="E20" s="2485"/>
      <c r="F20" s="2486"/>
      <c r="G20" s="2487"/>
      <c r="H20" s="2488"/>
      <c r="I20" s="2486"/>
      <c r="J20" s="2489"/>
      <c r="K20" s="2488"/>
      <c r="L20" s="2488"/>
      <c r="M20" s="2485"/>
      <c r="N20" s="2486"/>
      <c r="O20" s="2489"/>
      <c r="P20" s="2491"/>
      <c r="Q20" s="2492"/>
      <c r="R20" s="2484"/>
      <c r="S20" s="2484"/>
      <c r="T20" s="0"/>
      <c r="W20" s="2482" t="s">
        <v>544</v>
      </c>
      <c r="X20" s="2483" t="s">
        <v>545</v>
      </c>
      <c r="Y20" s="2484"/>
      <c r="Z20" s="2484"/>
      <c r="AA20" s="0"/>
      <c r="AB20" s="2491"/>
      <c r="AC20" s="0"/>
      <c r="AD20" s="2484"/>
      <c r="AE20" s="2491"/>
      <c r="AF20" s="2492"/>
      <c r="AG20" s="2484"/>
      <c r="AH20" s="2484"/>
      <c r="AI20" s="0"/>
      <c r="AJ20" s="2491"/>
      <c r="AK20" s="2492"/>
      <c r="AL20" s="2491"/>
      <c r="AM20" s="2492"/>
      <c r="AN20" s="2484"/>
      <c r="AO20" s="2484"/>
      <c r="AP20" s="0"/>
      <c r="AR20" s="0"/>
      <c r="AS20" s="2484"/>
      <c r="AT20" s="2484"/>
    </row>
    <row r="21" customFormat="false" ht="15" hidden="false" customHeight="true" outlineLevel="0" collapsed="false">
      <c r="A21" s="2482" t="s">
        <v>546</v>
      </c>
      <c r="B21" s="2483" t="s">
        <v>547</v>
      </c>
      <c r="C21" s="2484"/>
      <c r="D21" s="2484"/>
      <c r="E21" s="2485"/>
      <c r="F21" s="2486"/>
      <c r="G21" s="2487"/>
      <c r="H21" s="2488"/>
      <c r="I21" s="2486"/>
      <c r="J21" s="2489"/>
      <c r="K21" s="2488"/>
      <c r="L21" s="2488"/>
      <c r="M21" s="2485"/>
      <c r="N21" s="2486"/>
      <c r="O21" s="2489"/>
      <c r="P21" s="2491"/>
      <c r="Q21" s="2492"/>
      <c r="R21" s="2484"/>
      <c r="S21" s="2484"/>
      <c r="T21" s="0"/>
      <c r="W21" s="2482" t="s">
        <v>546</v>
      </c>
      <c r="X21" s="2483" t="s">
        <v>547</v>
      </c>
      <c r="Y21" s="2484"/>
      <c r="Z21" s="2484"/>
      <c r="AA21" s="0"/>
      <c r="AB21" s="2491"/>
      <c r="AC21" s="0"/>
      <c r="AD21" s="2484"/>
      <c r="AE21" s="2491"/>
      <c r="AF21" s="2492"/>
      <c r="AG21" s="2484"/>
      <c r="AH21" s="2484"/>
      <c r="AI21" s="0"/>
      <c r="AJ21" s="2491"/>
      <c r="AK21" s="2492"/>
      <c r="AL21" s="2491"/>
      <c r="AM21" s="2492"/>
      <c r="AN21" s="2484"/>
      <c r="AO21" s="2484"/>
      <c r="AP21" s="0"/>
      <c r="AR21" s="0"/>
      <c r="AS21" s="2484"/>
      <c r="AT21" s="2484"/>
    </row>
    <row r="22" customFormat="false" ht="15" hidden="false" customHeight="true" outlineLevel="0" collapsed="false">
      <c r="A22" s="2467" t="s">
        <v>548</v>
      </c>
      <c r="B22" s="2468" t="s">
        <v>21</v>
      </c>
      <c r="C22" s="2469"/>
      <c r="D22" s="2469"/>
      <c r="E22" s="2470" t="n">
        <f aca="false">SUBTOTAL(9,E23:E27)-IF(B22:B22="Работа с фондом",SUMIF(B23:B27,"      ограничение добычи (ОПЕК)",E23:E27),0)</f>
        <v>0</v>
      </c>
      <c r="F22" s="2471" t="n">
        <f aca="false">SUBTOTAL(9,F23:F27)-IF(B22:B22="Работа с фондом",SUMIF(B23:B27,"      ограничение добычи (ОПЕК)",F23:F27),0)</f>
        <v>0</v>
      </c>
      <c r="G22" s="2472" t="n">
        <f aca="false">SUBTOTAL(9,G23:G27)-IF(B22:B22="Работа с фондом",SUMIF(B23:B27,"      ограничение добычи (ОПЕК)",G23:G27),0)</f>
        <v>0</v>
      </c>
      <c r="H22" s="2473"/>
      <c r="I22" s="2471"/>
      <c r="J22" s="2474"/>
      <c r="K22" s="2473"/>
      <c r="L22" s="2473"/>
      <c r="M22" s="2470"/>
      <c r="N22" s="2471" t="n">
        <f aca="false">SUBTOTAL(9,N23:N27)-IF(B22:B22="Работа с фондом",SUMIF(B23:B27,"      ограничение добычи (ОПЕК)",N23:N27),0)</f>
        <v>0</v>
      </c>
      <c r="O22" s="2474" t="n">
        <f aca="false">SUBTOTAL(9,O23:O27)-IF(B22:B22="Работа с фондом",SUMIF(B23:B27,"      ограничение добычи (ОПЕК)",O23:O27),0)</f>
        <v>0</v>
      </c>
      <c r="P22" s="0"/>
      <c r="Q22" s="0"/>
      <c r="R22" s="0"/>
      <c r="S22" s="0"/>
      <c r="T22" s="2477"/>
      <c r="W22" s="2467" t="s">
        <v>548</v>
      </c>
      <c r="X22" s="2468" t="s">
        <v>21</v>
      </c>
      <c r="Y22" s="2469"/>
      <c r="Z22" s="2469"/>
      <c r="AA22" s="2478" t="n">
        <f aca="false">SUBTOTAL(9,AA23:AA27)-IF(X22:X22="Работа с фондом",SUMIF(X23:X27,"      ограничение добычи (ОПЕК)",AA23:AA27),0)</f>
        <v>0</v>
      </c>
      <c r="AB22" s="2475" t="n">
        <f aca="false">SUBTOTAL(9,AB23:AB27)-IF(X22:X22="Работа с фондом",SUMIF(X23:X27,"      ограничение добычи (ОПЕК)",AB23:AB27),0)</f>
        <v>0</v>
      </c>
      <c r="AC22" s="2479" t="n">
        <f aca="false">SUBTOTAL(9,AC23:AC27)-IF(X22:X22="Работа с фондом",SUMIF(X23:X27,"      ограничение добычи (ОПЕК)",AC23:AC27),0)</f>
        <v>0</v>
      </c>
      <c r="AD22" s="2469"/>
      <c r="AE22" s="2475"/>
      <c r="AF22" s="2476"/>
      <c r="AG22" s="2469"/>
      <c r="AH22" s="2469"/>
      <c r="AI22" s="2478"/>
      <c r="AJ22" s="2475" t="n">
        <f aca="false">SUBTOTAL(9,AJ23:AJ27)-IF(X22:X22="Работа с фондом",SUMIF(X23:X27,"      ограничение добычи (ОПЕК)",AJ23:AJ27),0)</f>
        <v>0</v>
      </c>
      <c r="AK22" s="2476" t="n">
        <f aca="false">SUBTOTAL(9,AK23:AK27)-IF(X22:X22="Работа с фондом",SUMIF(X23:X27,"      ограничение добычи (ОПЕК)",AK23:AK27),0)</f>
        <v>0</v>
      </c>
      <c r="AL22" s="0"/>
      <c r="AM22" s="0"/>
      <c r="AN22" s="0"/>
      <c r="AO22" s="0"/>
      <c r="AP22" s="2477"/>
      <c r="AR22" s="2481"/>
      <c r="AS22" s="2469"/>
      <c r="AT22" s="2469"/>
    </row>
    <row r="23" customFormat="false" ht="15" hidden="false" customHeight="true" outlineLevel="0" collapsed="false">
      <c r="A23" s="2482" t="s">
        <v>549</v>
      </c>
      <c r="B23" s="2483" t="s">
        <v>25</v>
      </c>
      <c r="C23" s="2484"/>
      <c r="D23" s="2484"/>
      <c r="E23" s="2485"/>
      <c r="F23" s="2486"/>
      <c r="G23" s="2487" t="n">
        <f aca="false">'03.24 НГДП по датам'!AG137</f>
        <v>0</v>
      </c>
      <c r="H23" s="2488"/>
      <c r="I23" s="2486"/>
      <c r="J23" s="2489"/>
      <c r="K23" s="2488"/>
      <c r="L23" s="2488"/>
      <c r="M23" s="2485"/>
      <c r="N23" s="2486"/>
      <c r="O23" s="2489" t="n">
        <f aca="false">'03.24 НГДП по датам'!AG138</f>
        <v>0</v>
      </c>
      <c r="P23" s="2491"/>
      <c r="Q23" s="2492"/>
      <c r="R23" s="2484"/>
      <c r="S23" s="2484"/>
      <c r="T23" s="0"/>
      <c r="W23" s="2482" t="s">
        <v>549</v>
      </c>
      <c r="X23" s="2483" t="s">
        <v>25</v>
      </c>
      <c r="Y23" s="2484"/>
      <c r="Z23" s="2484"/>
      <c r="AA23" s="0"/>
      <c r="AB23" s="2491"/>
      <c r="AC23" s="0" t="n">
        <v>0</v>
      </c>
      <c r="AD23" s="2484"/>
      <c r="AE23" s="2491"/>
      <c r="AF23" s="2492"/>
      <c r="AG23" s="2484"/>
      <c r="AH23" s="2484"/>
      <c r="AI23" s="0"/>
      <c r="AJ23" s="2491"/>
      <c r="AK23" s="2492" t="n">
        <v>0</v>
      </c>
      <c r="AL23" s="2491"/>
      <c r="AM23" s="2492"/>
      <c r="AN23" s="2484"/>
      <c r="AO23" s="2484"/>
      <c r="AP23" s="0"/>
      <c r="AR23" s="0" t="n">
        <f aca="false">AA23-E23</f>
        <v>0</v>
      </c>
      <c r="AS23" s="2484" t="n">
        <f aca="false">AC23-G23</f>
        <v>0</v>
      </c>
      <c r="AT23" s="2484" t="n">
        <f aca="false">AK23-O23</f>
        <v>0</v>
      </c>
    </row>
    <row r="24" customFormat="false" ht="15" hidden="false" customHeight="true" outlineLevel="0" collapsed="false">
      <c r="A24" s="2482" t="s">
        <v>550</v>
      </c>
      <c r="B24" s="2483" t="s">
        <v>551</v>
      </c>
      <c r="C24" s="2484"/>
      <c r="D24" s="2484"/>
      <c r="E24" s="2485"/>
      <c r="F24" s="2486"/>
      <c r="G24" s="2487"/>
      <c r="H24" s="2488"/>
      <c r="I24" s="2486"/>
      <c r="J24" s="2489"/>
      <c r="K24" s="2488"/>
      <c r="L24" s="2488"/>
      <c r="M24" s="2485"/>
      <c r="N24" s="2486"/>
      <c r="O24" s="2489"/>
      <c r="P24" s="2491"/>
      <c r="Q24" s="2492"/>
      <c r="R24" s="2484"/>
      <c r="S24" s="2484"/>
      <c r="T24" s="0"/>
      <c r="W24" s="2482" t="s">
        <v>550</v>
      </c>
      <c r="X24" s="2483" t="s">
        <v>551</v>
      </c>
      <c r="Y24" s="2484"/>
      <c r="Z24" s="2484"/>
      <c r="AA24" s="0"/>
      <c r="AB24" s="2491"/>
      <c r="AC24" s="0"/>
      <c r="AD24" s="2484"/>
      <c r="AE24" s="2491"/>
      <c r="AF24" s="2492"/>
      <c r="AG24" s="2484"/>
      <c r="AH24" s="2484"/>
      <c r="AI24" s="0"/>
      <c r="AJ24" s="2491"/>
      <c r="AK24" s="2492"/>
      <c r="AL24" s="2491"/>
      <c r="AM24" s="2492"/>
      <c r="AN24" s="2484"/>
      <c r="AO24" s="2484"/>
      <c r="AP24" s="0"/>
      <c r="AR24" s="0"/>
      <c r="AS24" s="2484"/>
      <c r="AT24" s="2484"/>
    </row>
    <row r="25" customFormat="false" ht="15" hidden="false" customHeight="true" outlineLevel="0" collapsed="false">
      <c r="A25" s="2482" t="s">
        <v>552</v>
      </c>
      <c r="B25" s="2483" t="s">
        <v>23</v>
      </c>
      <c r="C25" s="2484"/>
      <c r="D25" s="2484"/>
      <c r="E25" s="2485"/>
      <c r="F25" s="2486"/>
      <c r="G25" s="2487" t="n">
        <f aca="false">'03.24 НГДП по датам'!AB137</f>
        <v>0</v>
      </c>
      <c r="H25" s="2488"/>
      <c r="I25" s="2486"/>
      <c r="J25" s="2489"/>
      <c r="K25" s="2488"/>
      <c r="L25" s="2488"/>
      <c r="M25" s="2485"/>
      <c r="N25" s="2486"/>
      <c r="O25" s="2489" t="n">
        <f aca="false">'03.24 НГДП по датам'!AB138</f>
        <v>0</v>
      </c>
      <c r="P25" s="2491"/>
      <c r="Q25" s="2492"/>
      <c r="R25" s="2484"/>
      <c r="S25" s="2484"/>
      <c r="T25" s="0"/>
      <c r="W25" s="2482" t="s">
        <v>552</v>
      </c>
      <c r="X25" s="2483" t="s">
        <v>23</v>
      </c>
      <c r="Y25" s="2484"/>
      <c r="Z25" s="2484"/>
      <c r="AA25" s="0"/>
      <c r="AB25" s="2491"/>
      <c r="AC25" s="0" t="n">
        <v>0</v>
      </c>
      <c r="AD25" s="2484"/>
      <c r="AE25" s="2491"/>
      <c r="AF25" s="2492"/>
      <c r="AG25" s="2484"/>
      <c r="AH25" s="2484"/>
      <c r="AI25" s="0"/>
      <c r="AJ25" s="2491"/>
      <c r="AK25" s="2492" t="n">
        <v>0</v>
      </c>
      <c r="AL25" s="2491"/>
      <c r="AM25" s="2492"/>
      <c r="AN25" s="2484"/>
      <c r="AO25" s="2484"/>
      <c r="AP25" s="0"/>
      <c r="AR25" s="0" t="n">
        <f aca="false">AA25-E25</f>
        <v>0</v>
      </c>
      <c r="AS25" s="2484" t="n">
        <f aca="false">AC25-G25</f>
        <v>0</v>
      </c>
      <c r="AT25" s="2484" t="n">
        <f aca="false">AK25-O25</f>
        <v>0</v>
      </c>
    </row>
    <row r="26" customFormat="false" ht="16.5" hidden="false" customHeight="true" outlineLevel="0" collapsed="false">
      <c r="A26" s="2482" t="s">
        <v>553</v>
      </c>
      <c r="B26" s="2483" t="s">
        <v>554</v>
      </c>
      <c r="C26" s="2484"/>
      <c r="D26" s="2484"/>
      <c r="E26" s="2485"/>
      <c r="F26" s="2486"/>
      <c r="G26" s="0" t="n">
        <f aca="false">'03.24 НГДП по датам'!AL137</f>
        <v>0</v>
      </c>
      <c r="H26" s="2488"/>
      <c r="I26" s="2486"/>
      <c r="J26" s="2489"/>
      <c r="K26" s="2488"/>
      <c r="L26" s="2488"/>
      <c r="M26" s="2485"/>
      <c r="N26" s="2486"/>
      <c r="O26" s="2489" t="n">
        <f aca="false">'03.24 НГДП по датам'!AL138</f>
        <v>0</v>
      </c>
      <c r="P26" s="2491"/>
      <c r="Q26" s="2492"/>
      <c r="R26" s="2484"/>
      <c r="S26" s="2484"/>
      <c r="T26" s="0"/>
      <c r="W26" s="2482" t="s">
        <v>553</v>
      </c>
      <c r="X26" s="2483" t="s">
        <v>554</v>
      </c>
      <c r="Y26" s="2484"/>
      <c r="Z26" s="2484"/>
      <c r="AA26" s="0"/>
      <c r="AB26" s="2491"/>
      <c r="AC26" s="0"/>
      <c r="AD26" s="2484"/>
      <c r="AE26" s="2491"/>
      <c r="AF26" s="2492"/>
      <c r="AG26" s="2484"/>
      <c r="AH26" s="2484"/>
      <c r="AI26" s="0"/>
      <c r="AJ26" s="2491"/>
      <c r="AK26" s="2492"/>
      <c r="AL26" s="2491"/>
      <c r="AM26" s="2492"/>
      <c r="AN26" s="2484"/>
      <c r="AO26" s="2484"/>
      <c r="AP26" s="0"/>
      <c r="AR26" s="0" t="n">
        <f aca="false">AA26-E26</f>
        <v>0</v>
      </c>
      <c r="AS26" s="2484" t="n">
        <f aca="false">AC26-G26</f>
        <v>0</v>
      </c>
      <c r="AT26" s="2484" t="n">
        <f aca="false">AK26-O26</f>
        <v>0</v>
      </c>
    </row>
    <row r="27" customFormat="false" ht="15" hidden="false" customHeight="true" outlineLevel="0" collapsed="false">
      <c r="A27" s="2482"/>
      <c r="B27" s="2483" t="s">
        <v>555</v>
      </c>
      <c r="C27" s="2484"/>
      <c r="D27" s="2484"/>
      <c r="E27" s="2485" t="n">
        <f aca="false">'03.24 НГДП по датам'!AQ136</f>
        <v>0</v>
      </c>
      <c r="F27" s="2486"/>
      <c r="G27" s="2487" t="n">
        <f aca="false">'03.24 НГДП по датам'!AQ137</f>
        <v>0</v>
      </c>
      <c r="H27" s="2488"/>
      <c r="I27" s="2486"/>
      <c r="J27" s="2489"/>
      <c r="K27" s="2488"/>
      <c r="L27" s="2488"/>
      <c r="M27" s="2485"/>
      <c r="N27" s="2486"/>
      <c r="O27" s="2489" t="n">
        <f aca="false">'03.24 НГДП по датам'!AQ138</f>
        <v>0</v>
      </c>
      <c r="P27" s="2491"/>
      <c r="Q27" s="2492"/>
      <c r="R27" s="2484"/>
      <c r="S27" s="2484"/>
      <c r="T27" s="0"/>
      <c r="W27" s="2482"/>
      <c r="X27" s="2483" t="s">
        <v>555</v>
      </c>
      <c r="Y27" s="2484"/>
      <c r="Z27" s="2484"/>
      <c r="AA27" s="0" t="n">
        <v>0</v>
      </c>
      <c r="AB27" s="2491"/>
      <c r="AC27" s="0" t="n">
        <v>0</v>
      </c>
      <c r="AD27" s="2484"/>
      <c r="AE27" s="2491"/>
      <c r="AF27" s="2492"/>
      <c r="AG27" s="2484"/>
      <c r="AH27" s="2484"/>
      <c r="AI27" s="0"/>
      <c r="AJ27" s="2491"/>
      <c r="AK27" s="2492" t="n">
        <v>0</v>
      </c>
      <c r="AL27" s="2491"/>
      <c r="AM27" s="2492"/>
      <c r="AN27" s="2484"/>
      <c r="AO27" s="2484"/>
      <c r="AP27" s="0"/>
      <c r="AR27" s="0"/>
      <c r="AS27" s="2484"/>
      <c r="AT27" s="2484"/>
    </row>
    <row r="28" customFormat="false" ht="15" hidden="false" customHeight="true" outlineLevel="0" collapsed="false">
      <c r="A28" s="0" t="s">
        <v>556</v>
      </c>
      <c r="B28" s="0" t="s">
        <v>102</v>
      </c>
      <c r="C28" s="0"/>
      <c r="D28" s="0"/>
      <c r="E28" s="0" t="n">
        <v>0</v>
      </c>
      <c r="F28" s="0" t="n">
        <v>0</v>
      </c>
      <c r="G28" s="0" t="n">
        <f aca="false">IF('03.24 НГДП по датам'!CB136-'03.24 НГДП по датам'!CB4&lt;0,-('03.24 НГДП по датам'!CB136-'03.24 НГДП по датам'!CB4),0)</f>
        <v>0</v>
      </c>
      <c r="H28" s="0" t="n">
        <v>0</v>
      </c>
      <c r="I28" s="0" t="n">
        <v>0</v>
      </c>
      <c r="J28" s="0" t="n">
        <v>0</v>
      </c>
      <c r="K28" s="0"/>
      <c r="L28" s="0"/>
      <c r="M28" s="0"/>
      <c r="N28" s="0" t="n">
        <v>0</v>
      </c>
      <c r="O28" s="0" t="n">
        <f aca="false">IF('03.24 НГДП по датам'!BF138-'03.24 НГДП по датам'!AW138&gt;0,0,-('03.24 НГДП по датам'!BF138-'03.24 НГДП по датам'!AW138))</f>
        <v>0</v>
      </c>
      <c r="P28" s="0" t="n">
        <v>0</v>
      </c>
      <c r="Q28" s="0" t="n">
        <v>0</v>
      </c>
      <c r="R28" s="0"/>
      <c r="S28" s="0"/>
      <c r="T28" s="0"/>
      <c r="W28" s="0" t="s">
        <v>556</v>
      </c>
      <c r="X28" s="0" t="s">
        <v>102</v>
      </c>
      <c r="Y28" s="0"/>
      <c r="Z28" s="0"/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/>
      <c r="AH28" s="0"/>
      <c r="AI28" s="0"/>
      <c r="AJ28" s="0" t="n">
        <v>0</v>
      </c>
      <c r="AK28" s="0" t="n">
        <v>0</v>
      </c>
      <c r="AL28" s="0" t="n">
        <v>0</v>
      </c>
      <c r="AM28" s="0" t="n">
        <v>0</v>
      </c>
      <c r="AN28" s="0"/>
      <c r="AO28" s="0"/>
      <c r="AP28" s="0"/>
      <c r="AR28" s="0"/>
      <c r="AS28" s="0"/>
      <c r="AT28" s="0"/>
    </row>
    <row r="29" customFormat="false" ht="15" hidden="false" customHeight="true" outlineLevel="0" collapsed="false">
      <c r="A29" s="0" t="s">
        <v>557</v>
      </c>
      <c r="B29" s="0" t="s">
        <v>558</v>
      </c>
      <c r="C29" s="0"/>
      <c r="D29" s="0"/>
      <c r="E29" s="0"/>
      <c r="F29" s="0"/>
      <c r="G29" s="0" t="e">
        <f aca="false">'03.24 НГДП по датам'!AZ134</f>
        <v>#VALUE!</v>
      </c>
      <c r="H29" s="0"/>
      <c r="I29" s="0"/>
      <c r="J29" s="0"/>
      <c r="K29" s="0"/>
      <c r="L29" s="0"/>
      <c r="M29" s="0"/>
      <c r="N29" s="0"/>
      <c r="O29" s="0" t="e">
        <f aca="false">'03.24 НГДП по датам'!BA138</f>
        <v>#VALUE!</v>
      </c>
      <c r="P29" s="0"/>
      <c r="Q29" s="0"/>
      <c r="R29" s="0"/>
      <c r="S29" s="0"/>
      <c r="T29" s="2477"/>
      <c r="W29" s="0" t="s">
        <v>557</v>
      </c>
      <c r="X29" s="0" t="s">
        <v>558</v>
      </c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2477"/>
      <c r="AR29" s="0" t="n">
        <f aca="false">AA29-E29</f>
        <v>0</v>
      </c>
      <c r="AS29" s="0" t="e">
        <f aca="false">AC29-G29</f>
        <v>#VALUE!</v>
      </c>
      <c r="AT29" s="0" t="e">
        <f aca="false">AK29-O29</f>
        <v>#VALUE!</v>
      </c>
    </row>
    <row r="30" customFormat="false" ht="15" hidden="false" customHeight="true" outlineLevel="0" collapsed="false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R30" s="0"/>
      <c r="AS30" s="0"/>
      <c r="AT30" s="0"/>
    </row>
    <row r="31" customFormat="false" ht="15.75" hidden="false" customHeight="true" outlineLevel="0" collapsed="false">
      <c r="A31" s="1792"/>
      <c r="B31" s="1792"/>
      <c r="C31" s="1792"/>
      <c r="D31" s="1792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1792"/>
      <c r="Q31" s="1792"/>
      <c r="R31" s="1792"/>
      <c r="S31" s="1792"/>
      <c r="T31" s="1792"/>
      <c r="W31" s="1792"/>
      <c r="X31" s="1792"/>
      <c r="Y31" s="1792"/>
      <c r="Z31" s="1792"/>
      <c r="AA31" s="1792"/>
      <c r="AB31" s="1792"/>
      <c r="AC31" s="0"/>
      <c r="AD31" s="1792"/>
      <c r="AE31" s="1792"/>
      <c r="AF31" s="1792"/>
      <c r="AG31" s="1792"/>
      <c r="AH31" s="1792"/>
      <c r="AI31" s="1792"/>
      <c r="AJ31" s="1792"/>
      <c r="AK31" s="1792"/>
      <c r="AL31" s="1792"/>
      <c r="AM31" s="1792"/>
      <c r="AN31" s="1792"/>
      <c r="AO31" s="1792"/>
      <c r="AP31" s="1792"/>
      <c r="AR31" s="0"/>
      <c r="AS31" s="1792"/>
      <c r="AT31" s="0"/>
    </row>
    <row r="32" customFormat="false" ht="15.75" hidden="false" customHeight="true" outlineLevel="0" collapsed="false">
      <c r="A32" s="0" t="n">
        <v>3</v>
      </c>
      <c r="B32" s="0" t="s">
        <v>559</v>
      </c>
      <c r="C32" s="0"/>
      <c r="D32" s="0"/>
      <c r="E32" s="0" t="n">
        <f aca="false">SUMIF(B33:B58,"Падение по базовому фонду, ГТМ",E33:E58)+SUMIF(B33:B58,"От технологических причин, в т.ч:",E33:E58)</f>
        <v>0</v>
      </c>
      <c r="F32" s="0" t="n">
        <f aca="false">SUMIF(B33:B58,"Падение по базовому фонду, ГТМ",F33:F58)+SUMIF(B33:B58,"От технологических причин, в т.ч:",F33:F58)</f>
        <v>0</v>
      </c>
      <c r="G32" s="0" t="e">
        <f aca="false">SUMIF(B33:B58,"Падение по базовому фонду, ГТМ",G33:G58)+SUMIF(B33:B58,"От технологических причин, в т.ч:",G33:G58)</f>
        <v>#VALUE!</v>
      </c>
      <c r="H32" s="0"/>
      <c r="I32" s="0"/>
      <c r="J32" s="0"/>
      <c r="K32" s="0"/>
      <c r="L32" s="0"/>
      <c r="M32" s="0"/>
      <c r="N32" s="0" t="n">
        <f aca="false">SUMIF(B33:B60,"Падение по базовому фонду, ГТМ",N33:N60)+SUMIF(B33:B60,"От технологических причин, в т.ч:",N33:N60)</f>
        <v>0</v>
      </c>
      <c r="O32" s="0" t="e">
        <f aca="false">SUMIF(B33:B60,"Падение по базовому фонду, ГТМ",O33:O60)+SUMIF(B33:B60,"От технологических причин, в т.ч:",O33:O60)</f>
        <v>#VALUE!</v>
      </c>
      <c r="P32" s="0"/>
      <c r="Q32" s="0"/>
      <c r="R32" s="0"/>
      <c r="S32" s="0"/>
      <c r="T32" s="0"/>
      <c r="W32" s="0" t="n">
        <v>3</v>
      </c>
      <c r="X32" s="0" t="s">
        <v>559</v>
      </c>
      <c r="Y32" s="0"/>
      <c r="Z32" s="0"/>
      <c r="AA32" s="0" t="n">
        <f aca="false">SUMIF(X33:X58,"Падение по базовому фонду, ГТМ",AA33:AA58)+SUMIF(X33:X58,"От технологических причин, в т.ч:",AA33:AA58)</f>
        <v>0</v>
      </c>
      <c r="AB32" s="0" t="n">
        <f aca="false">SUMIF(X33:X58,"Падение по базовому фонду, ГТМ",AB33:AB58)+SUMIF(X33:X58,"От технологических причин, в т.ч:",AB33:AB58)</f>
        <v>0</v>
      </c>
      <c r="AC32" s="0" t="n">
        <f aca="false">SUMIF(X33:X58,"Падение по базовому фонду, ГТМ",AC33:AC58)+SUMIF(X33:X58,"От технологических причин, в т.ч:",AC33:AC58)</f>
        <v>0</v>
      </c>
      <c r="AD32" s="0"/>
      <c r="AE32" s="0"/>
      <c r="AF32" s="0"/>
      <c r="AG32" s="0"/>
      <c r="AH32" s="0"/>
      <c r="AI32" s="0"/>
      <c r="AJ32" s="0" t="n">
        <f aca="false">SUMIF(X33:X60,"Падение по базовому фонду, ГТМ",AJ33:AJ60)+SUMIF(X33:X60,"От технологических причин, в т.ч:",AJ33:AJ60)</f>
        <v>0</v>
      </c>
      <c r="AK32" s="0" t="n">
        <f aca="false">SUMIF(X33:X60,"Падение по базовому фонду, ГТМ",AK33:AK60)+SUMIF(X33:X60,"От технологических причин, в т.ч:",AK33:AK60)</f>
        <v>0</v>
      </c>
      <c r="AL32" s="0"/>
      <c r="AM32" s="0"/>
      <c r="AN32" s="0"/>
      <c r="AO32" s="0"/>
      <c r="AP32" s="0"/>
      <c r="AR32" s="0" t="n">
        <f aca="false">AA32-E32</f>
        <v>0</v>
      </c>
      <c r="AS32" s="0" t="e">
        <f aca="false">AC32-G32</f>
        <v>#VALUE!</v>
      </c>
      <c r="AT32" s="0" t="e">
        <f aca="false">AK32-O32</f>
        <v>#VALUE!</v>
      </c>
    </row>
    <row r="33" customFormat="false" ht="15" hidden="false" customHeight="true" outlineLevel="0" collapsed="false">
      <c r="A33" s="2467" t="s">
        <v>560</v>
      </c>
      <c r="B33" s="2468" t="s">
        <v>561</v>
      </c>
      <c r="C33" s="0"/>
      <c r="D33" s="0"/>
      <c r="E33" s="0"/>
      <c r="F33" s="2471" t="n">
        <f aca="false">SUBTOTAL(9,F34:F41)</f>
        <v>0</v>
      </c>
      <c r="G33" s="2472" t="n">
        <f aca="false">SUBTOTAL(9,G34:G41)</f>
        <v>371.07</v>
      </c>
      <c r="H33" s="0"/>
      <c r="I33" s="2471"/>
      <c r="J33" s="2474"/>
      <c r="K33" s="0"/>
      <c r="L33" s="2473"/>
      <c r="M33" s="0"/>
      <c r="N33" s="2471" t="n">
        <f aca="false">SUBTOTAL(9,N34:N41)</f>
        <v>0</v>
      </c>
      <c r="O33" s="2474" t="n">
        <f aca="false">SUBTOTAL(9,O34:O41)</f>
        <v>5937.12</v>
      </c>
      <c r="P33" s="0"/>
      <c r="Q33" s="0"/>
      <c r="R33" s="0"/>
      <c r="S33" s="0"/>
      <c r="T33" s="2477"/>
      <c r="W33" s="2467" t="s">
        <v>560</v>
      </c>
      <c r="X33" s="2468" t="s">
        <v>561</v>
      </c>
      <c r="Y33" s="0"/>
      <c r="Z33" s="0"/>
      <c r="AA33" s="0"/>
      <c r="AB33" s="2475" t="n">
        <f aca="false">SUBTOTAL(9,AB34:AB41)</f>
        <v>0</v>
      </c>
      <c r="AC33" s="2479" t="n">
        <f aca="false">SUBTOTAL(9,AC34:AC41)</f>
        <v>0</v>
      </c>
      <c r="AD33" s="0"/>
      <c r="AE33" s="2475"/>
      <c r="AF33" s="2476"/>
      <c r="AG33" s="0"/>
      <c r="AH33" s="2469"/>
      <c r="AI33" s="0"/>
      <c r="AJ33" s="2475" t="n">
        <f aca="false">SUBTOTAL(9,AJ34:AJ41)</f>
        <v>0</v>
      </c>
      <c r="AK33" s="2476" t="n">
        <f aca="false">SUBTOTAL(9,AK34:AK41)</f>
        <v>0</v>
      </c>
      <c r="AL33" s="0"/>
      <c r="AM33" s="0"/>
      <c r="AN33" s="0"/>
      <c r="AO33" s="0"/>
      <c r="AP33" s="2477"/>
      <c r="AR33" s="0" t="n">
        <f aca="false">AA33-E33</f>
        <v>0</v>
      </c>
      <c r="AS33" s="0" t="n">
        <f aca="false">AC33-G33</f>
        <v>-371.07</v>
      </c>
      <c r="AT33" s="0" t="n">
        <f aca="false">AK33-O33</f>
        <v>-5937.12</v>
      </c>
    </row>
    <row r="34" customFormat="false" ht="15" hidden="false" customHeight="true" outlineLevel="0" collapsed="false">
      <c r="A34" s="2482" t="s">
        <v>562</v>
      </c>
      <c r="B34" s="2483" t="s">
        <v>563</v>
      </c>
      <c r="C34" s="0"/>
      <c r="D34" s="0"/>
      <c r="E34" s="0"/>
      <c r="F34" s="0" t="n">
        <f aca="false">SUBTOTAL(9,F35:F36)</f>
        <v>0</v>
      </c>
      <c r="G34" s="0" t="n">
        <f aca="false">SUBTOTAL(9,G35:G36)</f>
        <v>371.07</v>
      </c>
      <c r="H34" s="0"/>
      <c r="I34" s="0"/>
      <c r="J34" s="0"/>
      <c r="K34" s="0"/>
      <c r="L34" s="0"/>
      <c r="M34" s="0"/>
      <c r="N34" s="0" t="n">
        <f aca="false">SUBTOTAL(9,N35:N36)</f>
        <v>0</v>
      </c>
      <c r="O34" s="0" t="n">
        <f aca="false">SUBTOTAL(9,O35:O36)</f>
        <v>5937.12</v>
      </c>
      <c r="P34" s="0"/>
      <c r="Q34" s="0"/>
      <c r="R34" s="0"/>
      <c r="S34" s="0"/>
      <c r="T34" s="0"/>
      <c r="W34" s="2482" t="s">
        <v>562</v>
      </c>
      <c r="X34" s="2483" t="s">
        <v>563</v>
      </c>
      <c r="Y34" s="0"/>
      <c r="Z34" s="0"/>
      <c r="AA34" s="0"/>
      <c r="AB34" s="0" t="n">
        <f aca="false">SUBTOTAL(9,AB35:AB36)</f>
        <v>0</v>
      </c>
      <c r="AC34" s="0" t="n">
        <f aca="false">SUBTOTAL(9,AC35:AC36)</f>
        <v>0</v>
      </c>
      <c r="AD34" s="0"/>
      <c r="AE34" s="0"/>
      <c r="AF34" s="0"/>
      <c r="AG34" s="0"/>
      <c r="AH34" s="0"/>
      <c r="AI34" s="0"/>
      <c r="AJ34" s="0" t="n">
        <f aca="false">SUBTOTAL(9,AJ35:AJ36)</f>
        <v>0</v>
      </c>
      <c r="AK34" s="0" t="n">
        <f aca="false">SUBTOTAL(9,AK35:AK36)</f>
        <v>0</v>
      </c>
      <c r="AL34" s="0"/>
      <c r="AM34" s="0"/>
      <c r="AN34" s="0"/>
      <c r="AO34" s="0"/>
      <c r="AP34" s="0"/>
      <c r="AR34" s="0"/>
      <c r="AS34" s="0"/>
      <c r="AT34" s="0"/>
    </row>
    <row r="35" customFormat="false" ht="15" hidden="false" customHeight="true" outlineLevel="0" collapsed="false">
      <c r="A35" s="2482" t="s">
        <v>564</v>
      </c>
      <c r="B35" s="0" t="s">
        <v>565</v>
      </c>
      <c r="C35" s="0"/>
      <c r="D35" s="0"/>
      <c r="E35" s="0" t="n">
        <f aca="false">'03.24 НГДП по датам'!BB3</f>
        <v>11.97</v>
      </c>
      <c r="F35" s="2486" t="n">
        <v>0</v>
      </c>
      <c r="G35" s="2487" t="n">
        <f aca="false">'03.24 НГДП по датам'!BB136</f>
        <v>371.07</v>
      </c>
      <c r="H35" s="0"/>
      <c r="I35" s="2486"/>
      <c r="J35" s="2489"/>
      <c r="K35" s="0"/>
      <c r="L35" s="2490"/>
      <c r="M35" s="0"/>
      <c r="N35" s="2486" t="n">
        <v>0</v>
      </c>
      <c r="O35" s="2489" t="n">
        <f aca="false">'03.24 НГДП по датам'!BB138</f>
        <v>5937.12</v>
      </c>
      <c r="P35" s="2491"/>
      <c r="Q35" s="2492"/>
      <c r="R35" s="2484"/>
      <c r="S35" s="2493"/>
      <c r="T35" s="0"/>
      <c r="W35" s="2482" t="s">
        <v>564</v>
      </c>
      <c r="X35" s="0" t="s">
        <v>565</v>
      </c>
      <c r="Y35" s="0"/>
      <c r="Z35" s="0"/>
      <c r="AA35" s="0"/>
      <c r="AB35" s="2491" t="n">
        <v>0</v>
      </c>
      <c r="AC35" s="0"/>
      <c r="AD35" s="0"/>
      <c r="AE35" s="2491"/>
      <c r="AF35" s="2492"/>
      <c r="AG35" s="0"/>
      <c r="AH35" s="2493"/>
      <c r="AI35" s="0"/>
      <c r="AJ35" s="2491" t="n">
        <v>0</v>
      </c>
      <c r="AK35" s="2492"/>
      <c r="AL35" s="2491"/>
      <c r="AM35" s="2492"/>
      <c r="AN35" s="2484"/>
      <c r="AO35" s="2493"/>
      <c r="AP35" s="0"/>
      <c r="AR35" s="0" t="n">
        <f aca="false">AA35-E35</f>
        <v>-11.97</v>
      </c>
      <c r="AS35" s="0" t="n">
        <f aca="false">AC35-G35</f>
        <v>-371.07</v>
      </c>
      <c r="AT35" s="0" t="n">
        <f aca="false">AK35-O35</f>
        <v>-5937.12</v>
      </c>
    </row>
    <row r="36" customFormat="false" ht="15" hidden="false" customHeight="true" outlineLevel="0" collapsed="false">
      <c r="A36" s="2482" t="s">
        <v>566</v>
      </c>
      <c r="B36" s="0" t="s">
        <v>567</v>
      </c>
      <c r="C36" s="0"/>
      <c r="D36" s="0"/>
      <c r="E36" s="0"/>
      <c r="F36" s="2486" t="n">
        <v>0</v>
      </c>
      <c r="G36" s="2487" t="n">
        <v>0</v>
      </c>
      <c r="H36" s="0"/>
      <c r="I36" s="2486"/>
      <c r="J36" s="2489"/>
      <c r="K36" s="0"/>
      <c r="L36" s="2488"/>
      <c r="M36" s="0"/>
      <c r="N36" s="2486" t="n">
        <v>0</v>
      </c>
      <c r="O36" s="2489" t="n">
        <v>0</v>
      </c>
      <c r="P36" s="2491"/>
      <c r="Q36" s="2492"/>
      <c r="R36" s="2484"/>
      <c r="S36" s="2484"/>
      <c r="T36" s="0"/>
      <c r="W36" s="2482" t="s">
        <v>566</v>
      </c>
      <c r="X36" s="0" t="s">
        <v>567</v>
      </c>
      <c r="Y36" s="0"/>
      <c r="Z36" s="0"/>
      <c r="AA36" s="0"/>
      <c r="AB36" s="2491" t="n">
        <v>0</v>
      </c>
      <c r="AC36" s="0" t="n">
        <v>0</v>
      </c>
      <c r="AD36" s="0"/>
      <c r="AE36" s="2491"/>
      <c r="AF36" s="2492"/>
      <c r="AG36" s="0"/>
      <c r="AH36" s="2484"/>
      <c r="AI36" s="0"/>
      <c r="AJ36" s="2491" t="n">
        <v>0</v>
      </c>
      <c r="AK36" s="2492" t="n">
        <v>0</v>
      </c>
      <c r="AL36" s="2491"/>
      <c r="AM36" s="2492"/>
      <c r="AN36" s="2484"/>
      <c r="AO36" s="2484"/>
      <c r="AP36" s="0"/>
      <c r="AR36" s="0"/>
      <c r="AS36" s="0"/>
      <c r="AT36" s="0"/>
    </row>
    <row r="37" customFormat="false" ht="15" hidden="false" customHeight="true" outlineLevel="0" collapsed="false">
      <c r="A37" s="2482" t="s">
        <v>568</v>
      </c>
      <c r="B37" s="2483" t="s">
        <v>569</v>
      </c>
      <c r="C37" s="0"/>
      <c r="D37" s="0"/>
      <c r="E37" s="0"/>
      <c r="F37" s="0" t="n">
        <v>0</v>
      </c>
      <c r="G37" s="0" t="n">
        <v>0</v>
      </c>
      <c r="H37" s="0"/>
      <c r="I37" s="0"/>
      <c r="J37" s="0"/>
      <c r="K37" s="0"/>
      <c r="L37" s="0"/>
      <c r="M37" s="0"/>
      <c r="N37" s="0" t="n">
        <v>0</v>
      </c>
      <c r="O37" s="0" t="n">
        <v>0</v>
      </c>
      <c r="P37" s="0"/>
      <c r="Q37" s="0"/>
      <c r="R37" s="0"/>
      <c r="S37" s="0"/>
      <c r="T37" s="0"/>
      <c r="W37" s="2482" t="s">
        <v>568</v>
      </c>
      <c r="X37" s="2483" t="s">
        <v>569</v>
      </c>
      <c r="Y37" s="0"/>
      <c r="Z37" s="0"/>
      <c r="AA37" s="0"/>
      <c r="AB37" s="0" t="n">
        <v>0</v>
      </c>
      <c r="AC37" s="0" t="n">
        <v>0</v>
      </c>
      <c r="AD37" s="0"/>
      <c r="AE37" s="0"/>
      <c r="AF37" s="0"/>
      <c r="AG37" s="0"/>
      <c r="AH37" s="0"/>
      <c r="AI37" s="0"/>
      <c r="AJ37" s="0" t="n">
        <v>0</v>
      </c>
      <c r="AK37" s="0" t="n">
        <v>0</v>
      </c>
      <c r="AL37" s="0"/>
      <c r="AM37" s="0"/>
      <c r="AN37" s="0"/>
      <c r="AO37" s="0"/>
      <c r="AP37" s="0"/>
      <c r="AR37" s="0"/>
      <c r="AS37" s="0"/>
      <c r="AT37" s="0"/>
    </row>
    <row r="38" customFormat="false" ht="15" hidden="false" customHeight="true" outlineLevel="0" collapsed="false">
      <c r="A38" s="2482" t="s">
        <v>570</v>
      </c>
      <c r="B38" s="0" t="s">
        <v>571</v>
      </c>
      <c r="C38" s="0"/>
      <c r="D38" s="0"/>
      <c r="E38" s="0"/>
      <c r="F38" s="0" t="n">
        <f aca="false">SUBTOTAL(9,F39:F40)</f>
        <v>0</v>
      </c>
      <c r="G38" s="0" t="n">
        <f aca="false">SUBTOTAL(9,G39:G40)</f>
        <v>0</v>
      </c>
      <c r="H38" s="0"/>
      <c r="I38" s="0"/>
      <c r="J38" s="0"/>
      <c r="K38" s="0"/>
      <c r="L38" s="0"/>
      <c r="M38" s="0"/>
      <c r="N38" s="0" t="n">
        <f aca="false">SUBTOTAL(9,N39:N40)</f>
        <v>0</v>
      </c>
      <c r="O38" s="0" t="n">
        <f aca="false">SUBTOTAL(9,O39:O40)</f>
        <v>0</v>
      </c>
      <c r="P38" s="2491"/>
      <c r="Q38" s="2492"/>
      <c r="R38" s="2484"/>
      <c r="S38" s="2484"/>
      <c r="T38" s="0"/>
      <c r="W38" s="2482" t="s">
        <v>570</v>
      </c>
      <c r="X38" s="0" t="s">
        <v>571</v>
      </c>
      <c r="Y38" s="0"/>
      <c r="Z38" s="0"/>
      <c r="AA38" s="0"/>
      <c r="AB38" s="0" t="n">
        <f aca="false">SUBTOTAL(9,AB39:AB40)</f>
        <v>0</v>
      </c>
      <c r="AC38" s="0" t="n">
        <f aca="false">SUBTOTAL(9,AC39:AC40)</f>
        <v>0</v>
      </c>
      <c r="AD38" s="0"/>
      <c r="AE38" s="0"/>
      <c r="AF38" s="0"/>
      <c r="AG38" s="0"/>
      <c r="AH38" s="0"/>
      <c r="AI38" s="0"/>
      <c r="AJ38" s="0" t="n">
        <f aca="false">SUBTOTAL(9,AJ39:AJ40)</f>
        <v>0</v>
      </c>
      <c r="AK38" s="0" t="n">
        <f aca="false">SUBTOTAL(9,AK39:AK40)</f>
        <v>0</v>
      </c>
      <c r="AL38" s="2491"/>
      <c r="AM38" s="2492"/>
      <c r="AN38" s="2484"/>
      <c r="AO38" s="2484"/>
      <c r="AP38" s="0"/>
      <c r="AR38" s="0"/>
      <c r="AS38" s="0"/>
      <c r="AT38" s="0"/>
    </row>
    <row r="39" customFormat="false" ht="15" hidden="false" customHeight="true" outlineLevel="0" collapsed="false">
      <c r="A39" s="2482" t="s">
        <v>572</v>
      </c>
      <c r="B39" s="0" t="s">
        <v>573</v>
      </c>
      <c r="C39" s="0"/>
      <c r="D39" s="0"/>
      <c r="E39" s="0"/>
      <c r="F39" s="2486"/>
      <c r="G39" s="2487"/>
      <c r="H39" s="0"/>
      <c r="I39" s="2486"/>
      <c r="J39" s="2489"/>
      <c r="K39" s="0"/>
      <c r="L39" s="2488"/>
      <c r="M39" s="0"/>
      <c r="N39" s="2486"/>
      <c r="O39" s="2489"/>
      <c r="P39" s="2491"/>
      <c r="Q39" s="2492"/>
      <c r="R39" s="2484"/>
      <c r="S39" s="2484"/>
      <c r="T39" s="0"/>
      <c r="W39" s="2482" t="s">
        <v>572</v>
      </c>
      <c r="X39" s="0" t="s">
        <v>573</v>
      </c>
      <c r="Y39" s="0"/>
      <c r="Z39" s="0"/>
      <c r="AA39" s="0"/>
      <c r="AB39" s="2491"/>
      <c r="AC39" s="0"/>
      <c r="AD39" s="0"/>
      <c r="AE39" s="2491"/>
      <c r="AF39" s="2492"/>
      <c r="AG39" s="0"/>
      <c r="AH39" s="2484"/>
      <c r="AI39" s="0"/>
      <c r="AJ39" s="2491"/>
      <c r="AK39" s="2492"/>
      <c r="AL39" s="2491"/>
      <c r="AM39" s="2492"/>
      <c r="AN39" s="2484"/>
      <c r="AO39" s="2484"/>
      <c r="AP39" s="0"/>
      <c r="AR39" s="0"/>
      <c r="AS39" s="0"/>
      <c r="AT39" s="0"/>
    </row>
    <row r="40" customFormat="false" ht="15" hidden="false" customHeight="true" outlineLevel="0" collapsed="false">
      <c r="A40" s="2482" t="s">
        <v>574</v>
      </c>
      <c r="B40" s="2483" t="s">
        <v>575</v>
      </c>
      <c r="C40" s="0"/>
      <c r="D40" s="0"/>
      <c r="E40" s="0"/>
      <c r="F40" s="0" t="n">
        <v>0</v>
      </c>
      <c r="G40" s="0" t="n">
        <v>0</v>
      </c>
      <c r="H40" s="0"/>
      <c r="I40" s="0"/>
      <c r="J40" s="0"/>
      <c r="K40" s="0"/>
      <c r="L40" s="0"/>
      <c r="M40" s="0"/>
      <c r="N40" s="0" t="n">
        <v>0</v>
      </c>
      <c r="O40" s="0" t="n">
        <v>0</v>
      </c>
      <c r="P40" s="0"/>
      <c r="Q40" s="0"/>
      <c r="R40" s="0"/>
      <c r="S40" s="0"/>
      <c r="T40" s="0"/>
      <c r="W40" s="2482" t="s">
        <v>574</v>
      </c>
      <c r="X40" s="2483" t="s">
        <v>575</v>
      </c>
      <c r="Y40" s="0"/>
      <c r="Z40" s="0"/>
      <c r="AA40" s="0"/>
      <c r="AB40" s="0" t="n">
        <v>0</v>
      </c>
      <c r="AC40" s="0" t="n">
        <v>0</v>
      </c>
      <c r="AD40" s="0"/>
      <c r="AE40" s="0"/>
      <c r="AF40" s="0"/>
      <c r="AG40" s="0"/>
      <c r="AH40" s="0"/>
      <c r="AI40" s="0"/>
      <c r="AJ40" s="0" t="n">
        <v>0</v>
      </c>
      <c r="AK40" s="0" t="n">
        <v>0</v>
      </c>
      <c r="AL40" s="0"/>
      <c r="AM40" s="0"/>
      <c r="AN40" s="0"/>
      <c r="AO40" s="0"/>
      <c r="AP40" s="0"/>
      <c r="AR40" s="0"/>
      <c r="AS40" s="0"/>
      <c r="AT40" s="0"/>
    </row>
    <row r="41" customFormat="false" ht="15" hidden="false" customHeight="true" outlineLevel="0" collapsed="false">
      <c r="A41" s="2482" t="s">
        <v>576</v>
      </c>
      <c r="B41" s="0" t="s">
        <v>577</v>
      </c>
      <c r="C41" s="0"/>
      <c r="D41" s="0"/>
      <c r="E41" s="0"/>
      <c r="F41" s="2486"/>
      <c r="G41" s="2487"/>
      <c r="H41" s="0"/>
      <c r="I41" s="2486"/>
      <c r="J41" s="2489"/>
      <c r="K41" s="0"/>
      <c r="L41" s="2488"/>
      <c r="M41" s="0"/>
      <c r="N41" s="2486"/>
      <c r="O41" s="2489"/>
      <c r="P41" s="2491"/>
      <c r="Q41" s="2492"/>
      <c r="R41" s="2484"/>
      <c r="S41" s="2484"/>
      <c r="T41" s="0"/>
      <c r="W41" s="2482" t="s">
        <v>576</v>
      </c>
      <c r="X41" s="0" t="s">
        <v>577</v>
      </c>
      <c r="Y41" s="0"/>
      <c r="Z41" s="0"/>
      <c r="AA41" s="0"/>
      <c r="AB41" s="2491"/>
      <c r="AC41" s="0"/>
      <c r="AD41" s="0"/>
      <c r="AE41" s="2491"/>
      <c r="AF41" s="2492"/>
      <c r="AG41" s="0"/>
      <c r="AH41" s="2484"/>
      <c r="AI41" s="0"/>
      <c r="AJ41" s="2491"/>
      <c r="AK41" s="2492"/>
      <c r="AL41" s="2491"/>
      <c r="AM41" s="2492"/>
      <c r="AN41" s="2484"/>
      <c r="AO41" s="2484"/>
      <c r="AP41" s="0"/>
      <c r="AR41" s="0"/>
      <c r="AS41" s="0"/>
      <c r="AT41" s="0"/>
    </row>
    <row r="42" customFormat="false" ht="15" hidden="false" customHeight="true" outlineLevel="0" collapsed="false">
      <c r="A42" s="0" t="s">
        <v>578</v>
      </c>
      <c r="B42" s="0" t="s">
        <v>579</v>
      </c>
      <c r="C42" s="0"/>
      <c r="D42" s="0"/>
      <c r="E42" s="2470" t="n">
        <f aca="false">SUMIF(B43:B58,"Рост потенциала простоя",E43:E58)+SUMIF(B43:B58,"Остановка по распоряжению, в т.ч.:",E43:E58)+SUMIF(B43:B58,"Остановка нерентабельного фонда",E43:E58)+SUMIF(B43:B58,"Остановка для перевода в ППД",E43:E58)+SUMIF(B43:B58,"Прочие потери",E43:E58)+SUMIF(B43:B58,"Потери нефти по ОТМ",E43:E58)+SUMIF(B43:B58,"Ост. дебит от ЗБС, Углуб., ПВЛГ/ПНЛГ",E43:E58)</f>
        <v>0</v>
      </c>
      <c r="F42" s="2471" t="n">
        <f aca="false">SUMIF(B43:B58,"Рост потенциала простоя",F43:F58)+SUMIF(B43:B58,"Остановка по распоряжению, в т.ч.:",F43:F58)+SUMIF(B43:B58,"Остановка нерентабельного фонда",F43:F58)+SUMIF(B43:B58,"Остановка для перевода в ППД",F43:F58)+SUMIF(B43:B58,"Прочие потери",F43:F58)+SUMIF(B43:B58,"Потери нефти по ОТМ",F43:F58)+SUMIF(B43:B58,"Ост. дебит от ЗБС, Углуб., ПВЛГ/ПНЛГ",F43:F58)</f>
        <v>0</v>
      </c>
      <c r="G42" s="2472" t="e">
        <f aca="false">SUMIF(B43:B58,"Рост потенциала простоя",G43:G58)+SUMIF(B43:B58,"Остановка по распоряжению, в т.ч.:",G43:G58)+SUMIF(B43:B58,"Остановка нерентабельного фонда",G43:G58)+SUMIF(B43:B58,"Остановка для перевода в ППД",G43:G58)+SUMIF(B43:B58,"Прочие потери",G43:G58)+SUMIF(B43:B58,"Потери нефти по ОТМ",G43:G58)+SUMIF(B43:B58,"Ост. дебит от ЗБС, Углуб., ПВЛГ/ПНЛГ",G43:G58)</f>
        <v>#VALUE!</v>
      </c>
      <c r="H42" s="2473"/>
      <c r="I42" s="2471"/>
      <c r="J42" s="2474"/>
      <c r="K42" s="0"/>
      <c r="L42" s="2473"/>
      <c r="M42" s="0"/>
      <c r="N42" s="2471" t="n">
        <f aca="false">SUMIF(B43:B60,"Рост потенциала простоя",N43:N60)+SUMIF(B43:B60,"Остановка по распоряжению, в т.ч.:",N43:N60)+SUMIF(B43:B60,"Остановка нерентабельного фонда",N43:N60)+SUMIF(B43:B60,"Остановка для перевода в ППД",N43:N60)+SUMIF(B43:B60,"Прочие потери",N43:N60)+SUMIF(B43:B60,"Потери нефти по ОТМ",N43:N60)+SUMIF(B43:B60,"Ост. дебит от ЗБС, Углуб., ПВЛГ/ПНЛГ",N43:N60)</f>
        <v>0</v>
      </c>
      <c r="O42" s="2474" t="e">
        <f aca="false">SUMIF(B43:B60,"Рост потенциала простоя",O43:O60)+SUMIF(B43:B60,"Остановка по распоряжению, в т.ч.:",O43:O60)+SUMIF(B43:B60,"Остановка нерентабельного фонда",O43:O60)+SUMIF(B43:B60,"Остановка для перевода в ППД",O43:O60)+SUMIF(B43:B60,"Прочие потери",O43:O60)+SUMIF(B43:B60,"Потери нефти по ОТМ",O43:O60)+SUMIF(B43:B60,"Ост. дебит от ЗБС, Углуб., ПВЛГ/ПНЛГ",O43:O60)</f>
        <v>#VALUE!</v>
      </c>
      <c r="P42" s="0"/>
      <c r="Q42" s="0"/>
      <c r="R42" s="0"/>
      <c r="S42" s="0"/>
      <c r="T42" s="2477"/>
      <c r="W42" s="0" t="s">
        <v>578</v>
      </c>
      <c r="X42" s="0" t="s">
        <v>579</v>
      </c>
      <c r="Y42" s="0"/>
      <c r="Z42" s="0"/>
      <c r="AA42" s="2478" t="n">
        <f aca="false">SUMIF(X43:X58,"Рост потенциала простоя",AA43:AA58)+SUMIF(X43:X58,"Остановка по распоряжению, в т.ч.:",AA43:AA58)+SUMIF(X43:X58,"Остановка нерентабельного фонда",AA43:AA58)+SUMIF(X43:X58,"Остановка для перевода в ППД",AA43:AA58)+SUMIF(X43:X58,"Прочие потери",AA43:AA58)+SUMIF(X43:X58,"Потери нефти по ОТМ",AA43:AA58)+SUMIF(X43:X58,"Ост. дебит от ЗБС, Углуб., ПВЛГ/ПНЛГ",AA43:AA58)</f>
        <v>0</v>
      </c>
      <c r="AB42" s="2475" t="n">
        <f aca="false">SUMIF(X43:X58,"Рост потенциала простоя",AB43:AB58)+SUMIF(X43:X58,"Остановка по распоряжению, в т.ч.:",AB43:AB58)+SUMIF(X43:X58,"Остановка нерентабельного фонда",AB43:AB58)+SUMIF(X43:X58,"Остановка для перевода в ППД",AB43:AB58)+SUMIF(X43:X58,"Прочие потери",AB43:AB58)+SUMIF(X43:X58,"Потери нефти по ОТМ",AB43:AB58)+SUMIF(X43:X58,"Ост. дебит от ЗБС, Углуб., ПВЛГ/ПНЛГ",AB43:AB58)</f>
        <v>0</v>
      </c>
      <c r="AC42" s="2479" t="n">
        <f aca="false">SUMIF(X43:X58,"Рост потенциала простоя",AC43:AC58)+SUMIF(X43:X58,"Остановка по распоряжению, в т.ч.:",AC43:AC58)+SUMIF(X43:X58,"Остановка нерентабельного фонда",AC43:AC58)+SUMIF(X43:X58,"Остановка для перевода в ППД",AC43:AC58)+SUMIF(X43:X58,"Прочие потери",AC43:AC58)+SUMIF(X43:X58,"Потери нефти по ОТМ",AC43:AC58)+SUMIF(X43:X58,"Ост. дебит от ЗБС, Углуб., ПВЛГ/ПНЛГ",AC43:AC58)</f>
        <v>0</v>
      </c>
      <c r="AD42" s="2469"/>
      <c r="AE42" s="2475"/>
      <c r="AF42" s="2476"/>
      <c r="AG42" s="0"/>
      <c r="AH42" s="2469"/>
      <c r="AI42" s="0"/>
      <c r="AJ42" s="2475" t="n">
        <f aca="false">SUMIF(X43:X60,"Рост потенциала простоя",AJ43:AJ60)+SUMIF(X43:X60,"Остановка по распоряжению, в т.ч.:",AJ43:AJ60)+SUMIF(X43:X60,"Остановка нерентабельного фонда",AJ43:AJ60)+SUMIF(X43:X60,"Остановка для перевода в ППД",AJ43:AJ60)+SUMIF(X43:X60,"Прочие потери",AJ43:AJ60)+SUMIF(X43:X60,"Потери нефти по ОТМ",AJ43:AJ60)+SUMIF(X43:X60,"Ост. дебит от ЗБС, Углуб., ПВЛГ/ПНЛГ",AJ43:AJ60)</f>
        <v>0</v>
      </c>
      <c r="AK42" s="2476" t="n">
        <f aca="false">SUMIF(X43:X60,"Рост потенциала простоя",AK43:AK60)+SUMIF(X43:X60,"Остановка по распоряжению, в т.ч.:",AK43:AK60)+SUMIF(X43:X60,"Остановка нерентабельного фонда",AK43:AK60)+SUMIF(X43:X60,"Остановка для перевода в ППД",AK43:AK60)+SUMIF(X43:X60,"Прочие потери",AK43:AK60)+SUMIF(X43:X60,"Потери нефти по ОТМ",AK43:AK60)+SUMIF(X43:X60,"Ост. дебит от ЗБС, Углуб., ПВЛГ/ПНЛГ",AK43:AK60)</f>
        <v>0</v>
      </c>
      <c r="AL42" s="0"/>
      <c r="AM42" s="0"/>
      <c r="AN42" s="0"/>
      <c r="AO42" s="0"/>
      <c r="AP42" s="2477"/>
      <c r="AR42" s="0"/>
      <c r="AS42" s="0"/>
      <c r="AT42" s="0"/>
    </row>
    <row r="43" customFormat="false" ht="17.25" hidden="false" customHeight="true" outlineLevel="0" collapsed="false">
      <c r="A43" s="2482" t="s">
        <v>580</v>
      </c>
      <c r="B43" s="0" t="s">
        <v>581</v>
      </c>
      <c r="C43" s="0"/>
      <c r="D43" s="0"/>
      <c r="E43" s="0"/>
      <c r="F43" s="0"/>
      <c r="G43" s="0" t="n">
        <f aca="false">'03.24 НГДП по датам'!CB136-'03.24 НГДП по датам'!CB4</f>
        <v>0</v>
      </c>
      <c r="H43" s="0"/>
      <c r="I43" s="0"/>
      <c r="J43" s="0"/>
      <c r="K43" s="0"/>
      <c r="L43" s="0"/>
      <c r="M43" s="0"/>
      <c r="N43" s="0" t="n">
        <v>0</v>
      </c>
      <c r="O43" s="0" t="n">
        <f aca="false">IF('03.24 НГДП по датам'!BF138-'03.24 НГДП по датам'!AW138&gt;0,'03.24 НГДП по датам'!BF138-'03.24 НГДП по датам'!AW138,0)</f>
        <v>1000</v>
      </c>
      <c r="P43" s="0" t="n">
        <v>0</v>
      </c>
      <c r="Q43" s="0" t="n">
        <v>0</v>
      </c>
      <c r="R43" s="0"/>
      <c r="S43" s="0"/>
      <c r="T43" s="0"/>
      <c r="W43" s="2482" t="s">
        <v>580</v>
      </c>
      <c r="X43" s="0" t="s">
        <v>581</v>
      </c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 t="n">
        <v>0</v>
      </c>
      <c r="AM43" s="0" t="n">
        <v>0</v>
      </c>
      <c r="AN43" s="0"/>
      <c r="AO43" s="0"/>
      <c r="AP43" s="0"/>
      <c r="AR43" s="0" t="n">
        <f aca="false">AA43-E43</f>
        <v>0</v>
      </c>
      <c r="AS43" s="0" t="n">
        <f aca="false">AC43-G43</f>
        <v>0</v>
      </c>
      <c r="AT43" s="0" t="n">
        <f aca="false">AK43-O43</f>
        <v>-1000</v>
      </c>
    </row>
    <row r="44" customFormat="false" ht="15" hidden="false" customHeight="true" outlineLevel="0" collapsed="false">
      <c r="A44" s="2482" t="s">
        <v>582</v>
      </c>
      <c r="B44" s="2483" t="s">
        <v>583</v>
      </c>
      <c r="C44" s="0"/>
      <c r="D44" s="0"/>
      <c r="E44" s="2485"/>
      <c r="F44" s="2486"/>
      <c r="G44" s="2487"/>
      <c r="H44" s="2488"/>
      <c r="I44" s="2486"/>
      <c r="J44" s="2489"/>
      <c r="K44" s="0"/>
      <c r="L44" s="2488"/>
      <c r="M44" s="0"/>
      <c r="N44" s="2486"/>
      <c r="O44" s="2489"/>
      <c r="P44" s="2491"/>
      <c r="Q44" s="2492"/>
      <c r="R44" s="2484"/>
      <c r="S44" s="2484"/>
      <c r="T44" s="0"/>
      <c r="W44" s="2482" t="s">
        <v>582</v>
      </c>
      <c r="X44" s="2483" t="s">
        <v>583</v>
      </c>
      <c r="Y44" s="0"/>
      <c r="Z44" s="0"/>
      <c r="AA44" s="0"/>
      <c r="AB44" s="2491"/>
      <c r="AC44" s="0"/>
      <c r="AD44" s="2484"/>
      <c r="AE44" s="2491"/>
      <c r="AF44" s="2492"/>
      <c r="AG44" s="0"/>
      <c r="AH44" s="2484"/>
      <c r="AI44" s="0"/>
      <c r="AJ44" s="2491"/>
      <c r="AK44" s="2492"/>
      <c r="AL44" s="2491"/>
      <c r="AM44" s="2492"/>
      <c r="AN44" s="2484"/>
      <c r="AO44" s="2484"/>
      <c r="AP44" s="0"/>
      <c r="AR44" s="0"/>
      <c r="AS44" s="0"/>
      <c r="AT44" s="0"/>
    </row>
    <row r="45" customFormat="false" ht="15" hidden="false" customHeight="true" outlineLevel="0" collapsed="false">
      <c r="A45" s="2482" t="s">
        <v>584</v>
      </c>
      <c r="B45" s="2483" t="s">
        <v>585</v>
      </c>
      <c r="C45" s="0"/>
      <c r="D45" s="0"/>
      <c r="E45" s="2485"/>
      <c r="F45" s="2486"/>
      <c r="G45" s="2487"/>
      <c r="H45" s="2488"/>
      <c r="I45" s="2486"/>
      <c r="J45" s="2489"/>
      <c r="K45" s="0"/>
      <c r="L45" s="2488"/>
      <c r="M45" s="0"/>
      <c r="N45" s="2486"/>
      <c r="O45" s="2489"/>
      <c r="P45" s="2491"/>
      <c r="Q45" s="2492"/>
      <c r="R45" s="2484"/>
      <c r="S45" s="2484"/>
      <c r="T45" s="0"/>
      <c r="W45" s="2482" t="s">
        <v>584</v>
      </c>
      <c r="X45" s="2483" t="s">
        <v>585</v>
      </c>
      <c r="Y45" s="0"/>
      <c r="Z45" s="0"/>
      <c r="AA45" s="0"/>
      <c r="AB45" s="2491"/>
      <c r="AC45" s="0"/>
      <c r="AD45" s="2484"/>
      <c r="AE45" s="2491"/>
      <c r="AF45" s="2492"/>
      <c r="AG45" s="0"/>
      <c r="AH45" s="2484"/>
      <c r="AI45" s="0"/>
      <c r="AJ45" s="2491"/>
      <c r="AK45" s="2492"/>
      <c r="AL45" s="2491"/>
      <c r="AM45" s="2492"/>
      <c r="AN45" s="2484"/>
      <c r="AO45" s="2484"/>
      <c r="AP45" s="0"/>
      <c r="AR45" s="0"/>
      <c r="AS45" s="0"/>
      <c r="AT45" s="0"/>
    </row>
    <row r="46" customFormat="false" ht="15" hidden="false" customHeight="true" outlineLevel="0" collapsed="false">
      <c r="A46" s="2482" t="s">
        <v>586</v>
      </c>
      <c r="B46" s="2483" t="s">
        <v>587</v>
      </c>
      <c r="C46" s="0"/>
      <c r="D46" s="0"/>
      <c r="E46" s="2485"/>
      <c r="F46" s="2486"/>
      <c r="G46" s="2487"/>
      <c r="H46" s="2488"/>
      <c r="I46" s="2486"/>
      <c r="J46" s="2489"/>
      <c r="K46" s="0"/>
      <c r="L46" s="2488"/>
      <c r="M46" s="0"/>
      <c r="N46" s="2486"/>
      <c r="O46" s="2489"/>
      <c r="P46" s="2491"/>
      <c r="Q46" s="2492"/>
      <c r="R46" s="2484"/>
      <c r="S46" s="2484"/>
      <c r="T46" s="0"/>
      <c r="W46" s="2482" t="s">
        <v>586</v>
      </c>
      <c r="X46" s="2483" t="s">
        <v>587</v>
      </c>
      <c r="Y46" s="0"/>
      <c r="Z46" s="0"/>
      <c r="AA46" s="0"/>
      <c r="AB46" s="2491"/>
      <c r="AC46" s="0"/>
      <c r="AD46" s="2484"/>
      <c r="AE46" s="2491"/>
      <c r="AF46" s="2492"/>
      <c r="AG46" s="0"/>
      <c r="AH46" s="2484"/>
      <c r="AI46" s="0"/>
      <c r="AJ46" s="2491"/>
      <c r="AK46" s="2492"/>
      <c r="AL46" s="2491"/>
      <c r="AM46" s="2492"/>
      <c r="AN46" s="2484"/>
      <c r="AO46" s="2484"/>
      <c r="AP46" s="0"/>
      <c r="AR46" s="0"/>
      <c r="AS46" s="0"/>
      <c r="AT46" s="0"/>
    </row>
    <row r="47" customFormat="false" ht="15" hidden="false" customHeight="true" outlineLevel="0" collapsed="false">
      <c r="A47" s="2482" t="s">
        <v>588</v>
      </c>
      <c r="B47" s="2483" t="s">
        <v>589</v>
      </c>
      <c r="C47" s="0"/>
      <c r="D47" s="0"/>
      <c r="E47" s="2485"/>
      <c r="F47" s="2486"/>
      <c r="G47" s="2487" t="n">
        <f aca="false">'03.24 НГДП по датам'!BJ137</f>
        <v>0</v>
      </c>
      <c r="H47" s="2488"/>
      <c r="I47" s="2486"/>
      <c r="J47" s="2489"/>
      <c r="K47" s="0"/>
      <c r="L47" s="2488"/>
      <c r="M47" s="0"/>
      <c r="N47" s="2486"/>
      <c r="O47" s="2489" t="n">
        <f aca="false">'03.24 НГДП по датам'!BJ138</f>
        <v>0</v>
      </c>
      <c r="P47" s="2491"/>
      <c r="Q47" s="2492"/>
      <c r="R47" s="2484"/>
      <c r="S47" s="2484"/>
      <c r="T47" s="0"/>
      <c r="W47" s="2482" t="s">
        <v>588</v>
      </c>
      <c r="X47" s="2483" t="s">
        <v>589</v>
      </c>
      <c r="Y47" s="0"/>
      <c r="Z47" s="0"/>
      <c r="AA47" s="0"/>
      <c r="AB47" s="2491"/>
      <c r="AC47" s="0" t="n">
        <v>0</v>
      </c>
      <c r="AD47" s="2484"/>
      <c r="AE47" s="2491"/>
      <c r="AF47" s="2492"/>
      <c r="AG47" s="0"/>
      <c r="AH47" s="2484"/>
      <c r="AI47" s="0"/>
      <c r="AJ47" s="2491"/>
      <c r="AK47" s="2492" t="n">
        <v>0</v>
      </c>
      <c r="AL47" s="2491"/>
      <c r="AM47" s="2492"/>
      <c r="AN47" s="2484"/>
      <c r="AO47" s="2484"/>
      <c r="AP47" s="0"/>
      <c r="AR47" s="0"/>
      <c r="AS47" s="0"/>
      <c r="AT47" s="0"/>
    </row>
    <row r="48" customFormat="false" ht="15" hidden="false" customHeight="true" outlineLevel="0" collapsed="false">
      <c r="A48" s="2482"/>
      <c r="B48" s="2483" t="s">
        <v>590</v>
      </c>
      <c r="C48" s="0"/>
      <c r="D48" s="0"/>
      <c r="E48" s="2485"/>
      <c r="F48" s="2486"/>
      <c r="G48" s="2487"/>
      <c r="H48" s="2488"/>
      <c r="I48" s="2486"/>
      <c r="J48" s="2489"/>
      <c r="K48" s="0"/>
      <c r="L48" s="2488"/>
      <c r="M48" s="0"/>
      <c r="N48" s="2486"/>
      <c r="O48" s="2489"/>
      <c r="P48" s="2491"/>
      <c r="Q48" s="2492"/>
      <c r="R48" s="2484"/>
      <c r="S48" s="2484"/>
      <c r="T48" s="0"/>
      <c r="W48" s="2482"/>
      <c r="X48" s="2483" t="s">
        <v>590</v>
      </c>
      <c r="Y48" s="0"/>
      <c r="Z48" s="0"/>
      <c r="AA48" s="0"/>
      <c r="AB48" s="2491"/>
      <c r="AC48" s="0"/>
      <c r="AD48" s="2484"/>
      <c r="AE48" s="2491"/>
      <c r="AF48" s="2492"/>
      <c r="AG48" s="0"/>
      <c r="AH48" s="2484"/>
      <c r="AI48" s="0"/>
      <c r="AJ48" s="2491"/>
      <c r="AK48" s="2492"/>
      <c r="AL48" s="2491"/>
      <c r="AM48" s="2492"/>
      <c r="AN48" s="2484"/>
      <c r="AO48" s="2484"/>
      <c r="AP48" s="0"/>
      <c r="AR48" s="0"/>
      <c r="AS48" s="0"/>
      <c r="AT48" s="0"/>
    </row>
    <row r="49" customFormat="false" ht="15" hidden="false" customHeight="true" outlineLevel="0" collapsed="false">
      <c r="A49" s="2482" t="s">
        <v>591</v>
      </c>
      <c r="B49" s="2483" t="s">
        <v>592</v>
      </c>
      <c r="C49" s="0"/>
      <c r="D49" s="0"/>
      <c r="E49" s="2485"/>
      <c r="F49" s="2486"/>
      <c r="G49" s="2487"/>
      <c r="H49" s="2488"/>
      <c r="I49" s="2486"/>
      <c r="J49" s="2489"/>
      <c r="K49" s="0"/>
      <c r="L49" s="2488"/>
      <c r="M49" s="0"/>
      <c r="N49" s="2486"/>
      <c r="O49" s="2489"/>
      <c r="P49" s="2491"/>
      <c r="Q49" s="2492"/>
      <c r="R49" s="2484"/>
      <c r="S49" s="2484"/>
      <c r="T49" s="0"/>
      <c r="W49" s="2482" t="s">
        <v>591</v>
      </c>
      <c r="X49" s="2483" t="s">
        <v>592</v>
      </c>
      <c r="Y49" s="0"/>
      <c r="Z49" s="0"/>
      <c r="AA49" s="0"/>
      <c r="AB49" s="2491"/>
      <c r="AC49" s="0"/>
      <c r="AD49" s="2484"/>
      <c r="AE49" s="2491"/>
      <c r="AF49" s="2492"/>
      <c r="AG49" s="0"/>
      <c r="AH49" s="2484"/>
      <c r="AI49" s="0"/>
      <c r="AJ49" s="2491"/>
      <c r="AK49" s="2492"/>
      <c r="AL49" s="2491"/>
      <c r="AM49" s="2492"/>
      <c r="AN49" s="2484"/>
      <c r="AO49" s="2484"/>
      <c r="AP49" s="0"/>
      <c r="AR49" s="0"/>
      <c r="AS49" s="0"/>
      <c r="AT49" s="0"/>
    </row>
    <row r="50" customFormat="false" ht="15" hidden="false" customHeight="true" outlineLevel="0" collapsed="false">
      <c r="A50" s="2482" t="s">
        <v>593</v>
      </c>
      <c r="B50" s="0" t="s">
        <v>594</v>
      </c>
      <c r="C50" s="0"/>
      <c r="D50" s="0"/>
      <c r="E50" s="2485" t="n">
        <f aca="false">'03.24 НГДП по датам'!BO136</f>
        <v>0</v>
      </c>
      <c r="F50" s="2486"/>
      <c r="G50" s="2487" t="n">
        <f aca="false">'03.24 НГДП по датам'!BO137</f>
        <v>0</v>
      </c>
      <c r="H50" s="2488"/>
      <c r="I50" s="2486"/>
      <c r="J50" s="2489"/>
      <c r="K50" s="0"/>
      <c r="L50" s="2490"/>
      <c r="M50" s="0"/>
      <c r="N50" s="2486"/>
      <c r="O50" s="2489" t="n">
        <f aca="false">'03.24 НГДП по датам'!BO138</f>
        <v>0</v>
      </c>
      <c r="P50" s="2491"/>
      <c r="Q50" s="2492"/>
      <c r="R50" s="2484"/>
      <c r="S50" s="2493"/>
      <c r="T50" s="0"/>
      <c r="W50" s="2482" t="s">
        <v>593</v>
      </c>
      <c r="X50" s="0" t="s">
        <v>594</v>
      </c>
      <c r="Y50" s="0"/>
      <c r="Z50" s="0"/>
      <c r="AA50" s="0" t="n">
        <v>0</v>
      </c>
      <c r="AB50" s="2491"/>
      <c r="AC50" s="0" t="n">
        <v>0</v>
      </c>
      <c r="AD50" s="2484"/>
      <c r="AE50" s="2491"/>
      <c r="AF50" s="2492"/>
      <c r="AG50" s="0"/>
      <c r="AH50" s="2493"/>
      <c r="AI50" s="0"/>
      <c r="AJ50" s="2491"/>
      <c r="AK50" s="2492" t="n">
        <v>0</v>
      </c>
      <c r="AL50" s="2491"/>
      <c r="AM50" s="2492"/>
      <c r="AN50" s="2484"/>
      <c r="AO50" s="2493"/>
      <c r="AP50" s="0"/>
      <c r="AR50" s="0"/>
      <c r="AS50" s="0"/>
      <c r="AT50" s="0"/>
    </row>
    <row r="51" customFormat="false" ht="25.5" hidden="false" customHeight="false" outlineLevel="0" collapsed="false">
      <c r="A51" s="2482" t="s">
        <v>595</v>
      </c>
      <c r="B51" s="0" t="s">
        <v>57</v>
      </c>
      <c r="C51" s="0"/>
      <c r="D51" s="0"/>
      <c r="E51" s="0"/>
      <c r="F51" s="2486"/>
      <c r="G51" s="2487" t="e">
        <f aca="false">'03.24 НГДП по датам'!BS134</f>
        <v>#VALUE!</v>
      </c>
      <c r="H51" s="0"/>
      <c r="I51" s="2486"/>
      <c r="J51" s="2489"/>
      <c r="K51" s="0"/>
      <c r="L51" s="2488"/>
      <c r="M51" s="0"/>
      <c r="N51" s="2486"/>
      <c r="O51" s="0" t="e">
        <f aca="false">'03.24 НГДП по датам'!BS138</f>
        <v>#VALUE!</v>
      </c>
      <c r="P51" s="2491"/>
      <c r="Q51" s="2492"/>
      <c r="R51" s="2484"/>
      <c r="S51" s="2484"/>
      <c r="T51" s="0" t="e">
        <f aca="false">IF(G51=$A$1,"",CONCATENATE("Ограничения ОГМ ",'03.24 НГДП по датам'!CE10))</f>
        <v>#VALUE!</v>
      </c>
      <c r="W51" s="2482" t="s">
        <v>595</v>
      </c>
      <c r="X51" s="0" t="s">
        <v>57</v>
      </c>
      <c r="Y51" s="0"/>
      <c r="Z51" s="0"/>
      <c r="AA51" s="0"/>
      <c r="AB51" s="2491"/>
      <c r="AC51" s="0"/>
      <c r="AD51" s="0"/>
      <c r="AE51" s="2491"/>
      <c r="AF51" s="2492"/>
      <c r="AG51" s="0"/>
      <c r="AH51" s="2484"/>
      <c r="AI51" s="0"/>
      <c r="AJ51" s="2491"/>
      <c r="AK51" s="0"/>
      <c r="AL51" s="2491"/>
      <c r="AM51" s="2492"/>
      <c r="AN51" s="2484"/>
      <c r="AO51" s="2484"/>
      <c r="AP51" s="0"/>
      <c r="AR51" s="0" t="n">
        <f aca="false">AA51-E51</f>
        <v>0</v>
      </c>
      <c r="AS51" s="0" t="e">
        <f aca="false">AC51-G51</f>
        <v>#VALUE!</v>
      </c>
      <c r="AT51" s="0" t="e">
        <f aca="false">AK51-O51</f>
        <v>#VALUE!</v>
      </c>
    </row>
    <row r="52" customFormat="false" ht="15" hidden="false" customHeight="true" outlineLevel="0" collapsed="false">
      <c r="A52" s="0" t="s">
        <v>596</v>
      </c>
      <c r="B52" s="0" t="s">
        <v>597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2471" t="n">
        <f aca="false">SUBTOTAL(9,N53:N59)</f>
        <v>0</v>
      </c>
      <c r="O52" s="0" t="n">
        <f aca="false">SUBTOTAL(9,O53:O60)</f>
        <v>0</v>
      </c>
      <c r="P52" s="0"/>
      <c r="Q52" s="0"/>
      <c r="R52" s="0"/>
      <c r="S52" s="0"/>
      <c r="T52" s="2477"/>
      <c r="W52" s="0" t="s">
        <v>596</v>
      </c>
      <c r="X52" s="0" t="s">
        <v>597</v>
      </c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2475" t="n">
        <f aca="false">SUBTOTAL(9,AJ53:AJ59)</f>
        <v>0</v>
      </c>
      <c r="AK52" s="2476" t="n">
        <f aca="false">SUBTOTAL(9,AK53:AK60)</f>
        <v>0</v>
      </c>
      <c r="AL52" s="0"/>
      <c r="AM52" s="0"/>
      <c r="AN52" s="0"/>
      <c r="AO52" s="0"/>
      <c r="AP52" s="2477"/>
      <c r="AR52" s="0"/>
      <c r="AS52" s="0"/>
      <c r="AT52" s="0"/>
    </row>
    <row r="53" customFormat="false" ht="15" hidden="false" customHeight="true" outlineLevel="0" collapsed="false">
      <c r="A53" s="0" t="s">
        <v>598</v>
      </c>
      <c r="B53" s="2483" t="s">
        <v>599</v>
      </c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2486"/>
      <c r="O53" s="0" t="n">
        <f aca="false">'03.24 НГДП по датам'!BV138</f>
        <v>0</v>
      </c>
      <c r="P53" s="2491"/>
      <c r="Q53" s="2492"/>
      <c r="R53" s="2484"/>
      <c r="S53" s="2484"/>
      <c r="T53" s="0"/>
      <c r="W53" s="0" t="s">
        <v>598</v>
      </c>
      <c r="X53" s="2483" t="s">
        <v>599</v>
      </c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2491"/>
      <c r="AK53" s="0"/>
      <c r="AL53" s="2491"/>
      <c r="AM53" s="2492"/>
      <c r="AN53" s="2484"/>
      <c r="AO53" s="2484"/>
      <c r="AP53" s="0"/>
      <c r="AR53" s="0" t="n">
        <f aca="false">AA53-E53</f>
        <v>0</v>
      </c>
      <c r="AS53" s="0" t="n">
        <f aca="false">AC53-G53</f>
        <v>0</v>
      </c>
      <c r="AT53" s="0" t="n">
        <f aca="false">AK53-O53</f>
        <v>0</v>
      </c>
    </row>
    <row r="54" customFormat="false" ht="15" hidden="false" customHeight="true" outlineLevel="0" collapsed="false">
      <c r="A54" s="0" t="s">
        <v>600</v>
      </c>
      <c r="B54" s="2483" t="s">
        <v>601</v>
      </c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 t="n">
        <f aca="false">SUBTOTAL(9,N55:N56)</f>
        <v>0</v>
      </c>
      <c r="O54" s="0" t="n">
        <f aca="false">SUBTOTAL(9,O55:O56)</f>
        <v>0</v>
      </c>
      <c r="P54" s="0"/>
      <c r="Q54" s="0"/>
      <c r="R54" s="0"/>
      <c r="S54" s="0"/>
      <c r="T54" s="0"/>
      <c r="W54" s="0" t="s">
        <v>600</v>
      </c>
      <c r="X54" s="2483" t="s">
        <v>601</v>
      </c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 t="n">
        <f aca="false">SUBTOTAL(9,AJ55:AJ56)</f>
        <v>0</v>
      </c>
      <c r="AK54" s="0" t="n">
        <f aca="false">SUBTOTAL(9,AK55:AK56)</f>
        <v>0</v>
      </c>
      <c r="AL54" s="0"/>
      <c r="AM54" s="0"/>
      <c r="AN54" s="0"/>
      <c r="AO54" s="0"/>
      <c r="AP54" s="0"/>
      <c r="AR54" s="0" t="n">
        <f aca="false">AA54-E54</f>
        <v>0</v>
      </c>
      <c r="AS54" s="0" t="n">
        <f aca="false">AC54-G54</f>
        <v>0</v>
      </c>
      <c r="AT54" s="0" t="n">
        <f aca="false">AK54-O54</f>
        <v>0</v>
      </c>
    </row>
    <row r="55" customFormat="false" ht="15" hidden="false" customHeight="true" outlineLevel="0" collapsed="false">
      <c r="A55" s="0"/>
      <c r="B55" s="0" t="s">
        <v>602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2486"/>
      <c r="O55" s="0" t="n">
        <f aca="false">'03.24 НГДП по датам'!BW138</f>
        <v>0</v>
      </c>
      <c r="P55" s="2491"/>
      <c r="Q55" s="2492"/>
      <c r="R55" s="2484"/>
      <c r="S55" s="2493"/>
      <c r="T55" s="0"/>
      <c r="W55" s="0"/>
      <c r="X55" s="0" t="s">
        <v>602</v>
      </c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2491"/>
      <c r="AK55" s="0"/>
      <c r="AL55" s="2491"/>
      <c r="AM55" s="2492"/>
      <c r="AN55" s="2484"/>
      <c r="AO55" s="2493"/>
      <c r="AP55" s="0"/>
      <c r="AR55" s="0" t="n">
        <f aca="false">AA55-E55</f>
        <v>0</v>
      </c>
      <c r="AS55" s="0" t="n">
        <f aca="false">AC55-G55</f>
        <v>0</v>
      </c>
      <c r="AT55" s="0" t="n">
        <f aca="false">AK55-O55</f>
        <v>0</v>
      </c>
    </row>
    <row r="56" customFormat="false" ht="15" hidden="false" customHeight="true" outlineLevel="0" collapsed="false">
      <c r="A56" s="0"/>
      <c r="B56" s="0" t="s">
        <v>603</v>
      </c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2486"/>
      <c r="O56" s="0"/>
      <c r="P56" s="2491"/>
      <c r="Q56" s="2492"/>
      <c r="R56" s="2484"/>
      <c r="S56" s="2484"/>
      <c r="T56" s="0"/>
      <c r="W56" s="0"/>
      <c r="X56" s="0" t="s">
        <v>603</v>
      </c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2491"/>
      <c r="AK56" s="0"/>
      <c r="AL56" s="2491"/>
      <c r="AM56" s="2492"/>
      <c r="AN56" s="2484"/>
      <c r="AO56" s="2484"/>
      <c r="AP56" s="0"/>
      <c r="AR56" s="0" t="n">
        <f aca="false">AA56-E56</f>
        <v>0</v>
      </c>
      <c r="AS56" s="0" t="n">
        <f aca="false">AC56-G56</f>
        <v>0</v>
      </c>
      <c r="AT56" s="0" t="n">
        <f aca="false">AK56-O56</f>
        <v>0</v>
      </c>
    </row>
    <row r="57" customFormat="false" ht="15" hidden="false" customHeight="true" outlineLevel="0" collapsed="false">
      <c r="A57" s="0" t="s">
        <v>604</v>
      </c>
      <c r="B57" s="2483" t="s">
        <v>605</v>
      </c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 t="n">
        <f aca="false">SUBTOTAL(9,N58:N59)</f>
        <v>0</v>
      </c>
      <c r="O57" s="0" t="n">
        <f aca="false">SUBTOTAL(9,O58:O59)</f>
        <v>0</v>
      </c>
      <c r="P57" s="0"/>
      <c r="Q57" s="0"/>
      <c r="R57" s="0"/>
      <c r="S57" s="0"/>
      <c r="T57" s="0"/>
      <c r="W57" s="0" t="s">
        <v>604</v>
      </c>
      <c r="X57" s="2483" t="s">
        <v>605</v>
      </c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 t="n">
        <f aca="false">SUBTOTAL(9,AJ58:AJ59)</f>
        <v>0</v>
      </c>
      <c r="AK57" s="0" t="n">
        <f aca="false">SUBTOTAL(9,AK58:AK59)</f>
        <v>0</v>
      </c>
      <c r="AL57" s="0"/>
      <c r="AM57" s="0"/>
      <c r="AN57" s="0"/>
      <c r="AO57" s="0"/>
      <c r="AP57" s="0"/>
      <c r="AR57" s="0" t="n">
        <f aca="false">AA57-E57</f>
        <v>0</v>
      </c>
      <c r="AS57" s="0" t="n">
        <f aca="false">AC57-G57</f>
        <v>0</v>
      </c>
      <c r="AT57" s="0" t="n">
        <f aca="false">AK57-O57</f>
        <v>0</v>
      </c>
    </row>
    <row r="58" customFormat="false" ht="15" hidden="false" customHeight="true" outlineLevel="0" collapsed="false">
      <c r="A58" s="0"/>
      <c r="B58" s="0" t="s">
        <v>606</v>
      </c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2486"/>
      <c r="O58" s="0" t="n">
        <f aca="false">'03.24 НГДП по датам'!BX138</f>
        <v>0</v>
      </c>
      <c r="P58" s="2491"/>
      <c r="Q58" s="2492"/>
      <c r="R58" s="2484"/>
      <c r="S58" s="2493"/>
      <c r="T58" s="0"/>
      <c r="W58" s="0"/>
      <c r="X58" s="0" t="s">
        <v>606</v>
      </c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2491"/>
      <c r="AK58" s="0"/>
      <c r="AL58" s="2491"/>
      <c r="AM58" s="2492"/>
      <c r="AN58" s="2484"/>
      <c r="AO58" s="2493"/>
      <c r="AP58" s="0"/>
      <c r="AR58" s="0" t="n">
        <f aca="false">AA58-E58</f>
        <v>0</v>
      </c>
      <c r="AS58" s="0" t="n">
        <f aca="false">AC58-G58</f>
        <v>0</v>
      </c>
      <c r="AT58" s="0" t="n">
        <f aca="false">AK58-O58</f>
        <v>0</v>
      </c>
    </row>
    <row r="59" customFormat="false" ht="15" hidden="false" customHeight="true" outlineLevel="0" collapsed="false">
      <c r="A59" s="0"/>
      <c r="B59" s="0" t="s">
        <v>607</v>
      </c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2486"/>
      <c r="O59" s="0"/>
      <c r="P59" s="2491"/>
      <c r="Q59" s="2492"/>
      <c r="R59" s="2484"/>
      <c r="S59" s="2484"/>
      <c r="T59" s="0"/>
      <c r="W59" s="0"/>
      <c r="X59" s="0" t="s">
        <v>607</v>
      </c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2491"/>
      <c r="AK59" s="0"/>
      <c r="AL59" s="2491"/>
      <c r="AM59" s="2492"/>
      <c r="AN59" s="2484"/>
      <c r="AO59" s="2484"/>
      <c r="AP59" s="0"/>
      <c r="AR59" s="0" t="n">
        <f aca="false">AA59-E59</f>
        <v>0</v>
      </c>
      <c r="AS59" s="0" t="n">
        <f aca="false">AC59-G59</f>
        <v>0</v>
      </c>
      <c r="AT59" s="0" t="n">
        <f aca="false">AK59-O59</f>
        <v>0</v>
      </c>
    </row>
    <row r="60" customFormat="false" ht="15.75" hidden="false" customHeight="true" outlineLevel="0" collapsed="false">
      <c r="A60" s="0" t="s">
        <v>608</v>
      </c>
      <c r="B60" s="2483" t="s">
        <v>609</v>
      </c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2486"/>
      <c r="O60" s="0" t="n">
        <f aca="false">'03.24 НГДП по датам'!BY138</f>
        <v>0</v>
      </c>
      <c r="P60" s="2491"/>
      <c r="Q60" s="2492"/>
      <c r="R60" s="2484"/>
      <c r="S60" s="2484"/>
      <c r="T60" s="0"/>
      <c r="W60" s="0" t="s">
        <v>608</v>
      </c>
      <c r="X60" s="2483" t="s">
        <v>609</v>
      </c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2491"/>
      <c r="AK60" s="0"/>
      <c r="AL60" s="2491"/>
      <c r="AM60" s="2492"/>
      <c r="AN60" s="2484"/>
      <c r="AO60" s="2484"/>
      <c r="AP60" s="0"/>
      <c r="AR60" s="0" t="n">
        <f aca="false">AA60-E60</f>
        <v>0</v>
      </c>
      <c r="AS60" s="0" t="n">
        <f aca="false">AC60-G60</f>
        <v>0</v>
      </c>
      <c r="AT60" s="0" t="n">
        <f aca="false">AK60-O60</f>
        <v>0</v>
      </c>
    </row>
    <row r="61" customFormat="false" ht="16.5" hidden="false" customHeight="true" outlineLevel="0" collapsed="false">
      <c r="A61" s="0" t="n">
        <v>4</v>
      </c>
      <c r="B61" s="0" t="s">
        <v>108</v>
      </c>
      <c r="C61" s="0"/>
      <c r="D61" s="0"/>
      <c r="E61" s="0"/>
      <c r="F61" s="0" t="n">
        <f aca="false">F6:F6+SUMIF(B6:B60,"Прирост добычи нефти, в том числе:",F6:F60)-SUMIF(B6:B60,"Потери добычи нефти, в том числе:",F6:F60)</f>
        <v>0</v>
      </c>
      <c r="G61" s="0" t="e">
        <f aca="false">G6:G6+SUMIF(B6:B60,"Прирост добычи нефти, в том числе:",G6:G60)-SUMIF(B6:B60,"Потери добычи нефти, в том числе:",G6:G60)</f>
        <v>#VALUE!</v>
      </c>
      <c r="H61" s="0"/>
      <c r="I61" s="0"/>
      <c r="J61" s="0"/>
      <c r="K61" s="0"/>
      <c r="L61" s="0"/>
      <c r="M61" s="0"/>
      <c r="N61" s="0" t="n">
        <f aca="false">N6:N6+SUMIF(B6:B60,"Прирост добычи нефти, в том числе:",N6:N60)-SUMIF(B6:B60,"Потери добычи нефти, в том числе:",N6:N60)</f>
        <v>0</v>
      </c>
      <c r="O61" s="0" t="e">
        <f aca="false">O6:O6+SUMIF(B6:B60,"Прирост добычи нефти, в том числе:",O6:O60)-SUMIF(B6:B60,"Потери добычи нефти, в том числе:",O6:O60)</f>
        <v>#VALUE!</v>
      </c>
      <c r="P61" s="0"/>
      <c r="Q61" s="0"/>
      <c r="R61" s="0"/>
      <c r="S61" s="0"/>
      <c r="T61" s="0"/>
      <c r="W61" s="0" t="n">
        <v>4</v>
      </c>
      <c r="X61" s="0" t="s">
        <v>108</v>
      </c>
      <c r="Y61" s="0"/>
      <c r="Z61" s="0"/>
      <c r="AA61" s="0"/>
      <c r="AB61" s="0" t="n">
        <f aca="false">AB6:AB6+SUMIF(X6:X60,"Прирост добычи нефти, в том числе:",AB6:AB60)-SUMIF(X6:X60,"Потери добычи нефти, в том числе:",AB6:AB60)</f>
        <v>0</v>
      </c>
      <c r="AC61" s="0" t="e">
        <f aca="false">AC6:AC6+SUMIF(X6:X60,"Прирост добычи нефти, в том числе:",AC6:AC60)-SUMIF(X6:X60,"Потери добычи нефти, в том числе:",AC6:AC60)</f>
        <v>#VALUE!</v>
      </c>
      <c r="AD61" s="0"/>
      <c r="AE61" s="0"/>
      <c r="AF61" s="0"/>
      <c r="AG61" s="0"/>
      <c r="AH61" s="0"/>
      <c r="AI61" s="0" t="e">
        <f aca="false">Z62*W62</f>
        <v>#VALUE!</v>
      </c>
      <c r="AJ61" s="0" t="n">
        <f aca="false">AJ6:AJ6+SUMIF(X6:X60,"Прирост добычи нефти, в том числе:",AJ6:AJ60)-SUMIF(X6:X60,"Потери добычи нефти, в том числе:",AJ6:AJ60)</f>
        <v>0</v>
      </c>
      <c r="AK61" s="0" t="e">
        <f aca="false">AK6:AK6+SUMIF(X6:X60,"Прирост добычи нефти, в том числе:",AK6:AK60)-SUMIF(X6:X60,"Потери добычи нефти, в том числе:",AK6:AK60)</f>
        <v>#VALUE!</v>
      </c>
      <c r="AL61" s="0"/>
      <c r="AM61" s="0"/>
      <c r="AN61" s="0"/>
      <c r="AO61" s="0"/>
      <c r="AP61" s="0"/>
      <c r="AR61" s="0"/>
      <c r="AS61" s="0" t="e">
        <f aca="false">AC61-G61</f>
        <v>#VALUE!</v>
      </c>
      <c r="AT61" s="0" t="e">
        <f aca="false">AK61-O61</f>
        <v>#VALUE!</v>
      </c>
    </row>
    <row r="62" customFormat="false" ht="15" hidden="false" customHeight="true" outlineLevel="0" collapsed="false">
      <c r="A62" s="0" t="n">
        <f aca="false">DAY(EOMONTH('03.24 НГДП по датам'!A12,0))</f>
        <v>31</v>
      </c>
      <c r="B62" s="0" t="s">
        <v>610</v>
      </c>
      <c r="C62" s="0"/>
      <c r="D62" s="0"/>
      <c r="E62" s="0"/>
      <c r="F62" s="0" t="n">
        <f aca="false">N61:N61/A62:A62</f>
        <v>0</v>
      </c>
      <c r="G62" s="0" t="e">
        <f aca="false">O61:O61/A62:A62</f>
        <v>#VALUE!</v>
      </c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W62" s="0" t="e">
        <f aca="false">DAY(EOMONTH(W2,0))</f>
        <v>#VALUE!</v>
      </c>
      <c r="X62" s="0" t="s">
        <v>610</v>
      </c>
      <c r="Y62" s="0"/>
      <c r="Z62" s="0"/>
      <c r="AA62" s="0"/>
      <c r="AB62" s="0" t="e">
        <f aca="false">AJ61:AJ61/W62:W62</f>
        <v>#VALUE!</v>
      </c>
      <c r="AC62" s="0" t="e">
        <f aca="false">AK61:AK61/W62:W62</f>
        <v>#VALUE!</v>
      </c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R62" s="0"/>
      <c r="AS62" s="0" t="e">
        <f aca="false">AC62-G62</f>
        <v>#VALUE!</v>
      </c>
      <c r="AT62" s="0" t="n">
        <f aca="false">AK62-O62</f>
        <v>0</v>
      </c>
    </row>
    <row r="63" customFormat="false" ht="15" hidden="false" customHeight="true" outlineLevel="0" collapsed="false">
      <c r="A63" s="0"/>
      <c r="B63" s="0" t="s">
        <v>611</v>
      </c>
      <c r="C63" s="0"/>
      <c r="D63" s="0"/>
      <c r="E63" s="0"/>
      <c r="F63" s="0"/>
      <c r="G63" s="0" t="e">
        <f aca="false">O63/A62</f>
        <v>#VALUE!</v>
      </c>
      <c r="H63" s="0"/>
      <c r="I63" s="0"/>
      <c r="J63" s="0"/>
      <c r="K63" s="0"/>
      <c r="L63" s="0"/>
      <c r="M63" s="0"/>
      <c r="N63" s="0"/>
      <c r="O63" s="0" t="e">
        <f aca="false">O61-O8</f>
        <v>#VALUE!</v>
      </c>
      <c r="P63" s="0"/>
      <c r="Q63" s="0"/>
      <c r="R63" s="0"/>
      <c r="S63" s="0"/>
      <c r="T63" s="0"/>
      <c r="W63" s="0"/>
      <c r="X63" s="0" t="s">
        <v>611</v>
      </c>
      <c r="Y63" s="0"/>
      <c r="Z63" s="0"/>
      <c r="AA63" s="0"/>
      <c r="AB63" s="0"/>
      <c r="AC63" s="0" t="e">
        <f aca="false">AK63/W62</f>
        <v>#VALUE!</v>
      </c>
      <c r="AD63" s="0"/>
      <c r="AE63" s="0"/>
      <c r="AF63" s="0"/>
      <c r="AG63" s="0"/>
      <c r="AH63" s="0"/>
      <c r="AI63" s="0"/>
      <c r="AJ63" s="0"/>
      <c r="AK63" s="0" t="e">
        <f aca="false">AK61-AK8</f>
        <v>#VALUE!</v>
      </c>
      <c r="AL63" s="0"/>
      <c r="AM63" s="0"/>
      <c r="AN63" s="0"/>
      <c r="AO63" s="0"/>
      <c r="AP63" s="0"/>
      <c r="AR63" s="0"/>
      <c r="AS63" s="0" t="e">
        <f aca="false">AC63-G63</f>
        <v>#VALUE!</v>
      </c>
      <c r="AT63" s="0" t="e">
        <f aca="false">AK63-O63</f>
        <v>#VALUE!</v>
      </c>
    </row>
    <row r="64" customFormat="false" ht="15" hidden="false" customHeight="true" outlineLevel="0" collapsed="false">
      <c r="A64" s="0"/>
      <c r="B64" s="0" t="s">
        <v>612</v>
      </c>
      <c r="C64" s="0"/>
      <c r="D64" s="0"/>
      <c r="E64" s="0"/>
      <c r="F64" s="0"/>
      <c r="G64" s="0" t="e">
        <f aca="false">G62:G62-D62:D62</f>
        <v>#VALUE!</v>
      </c>
      <c r="H64" s="0"/>
      <c r="I64" s="0"/>
      <c r="J64" s="0"/>
      <c r="K64" s="0"/>
      <c r="L64" s="0"/>
      <c r="M64" s="0"/>
      <c r="N64" s="0"/>
      <c r="O64" s="0" t="e">
        <f aca="false">O61:O61-M61:M61</f>
        <v>#VALUE!</v>
      </c>
      <c r="P64" s="0"/>
      <c r="Q64" s="0"/>
      <c r="R64" s="0"/>
      <c r="S64" s="0"/>
      <c r="T64" s="0"/>
      <c r="W64" s="0"/>
      <c r="X64" s="0" t="s">
        <v>612</v>
      </c>
      <c r="Y64" s="0"/>
      <c r="Z64" s="0"/>
      <c r="AA64" s="0"/>
      <c r="AB64" s="0"/>
      <c r="AC64" s="0" t="e">
        <f aca="false">AC62:AC62-Z62:Z62</f>
        <v>#VALUE!</v>
      </c>
      <c r="AD64" s="0"/>
      <c r="AE64" s="0"/>
      <c r="AF64" s="0"/>
      <c r="AG64" s="0"/>
      <c r="AH64" s="0"/>
      <c r="AI64" s="0"/>
      <c r="AJ64" s="0"/>
      <c r="AK64" s="0" t="e">
        <f aca="false">AK61:AK61-AI61:AI61</f>
        <v>#VALUE!</v>
      </c>
      <c r="AL64" s="0"/>
      <c r="AM64" s="0"/>
      <c r="AN64" s="0"/>
      <c r="AO64" s="0"/>
      <c r="AP64" s="0"/>
      <c r="AR64" s="0"/>
      <c r="AS64" s="0" t="e">
        <f aca="false">AC64-G64</f>
        <v>#VALUE!</v>
      </c>
      <c r="AT64" s="0" t="e">
        <f aca="false">AK64-O64</f>
        <v>#VALUE!</v>
      </c>
    </row>
    <row r="65" customFormat="false" ht="15" hidden="false" customHeight="true" outlineLevel="0" collapsed="false">
      <c r="A65" s="2417"/>
      <c r="B65" s="0"/>
      <c r="C65" s="2418"/>
      <c r="D65" s="2418"/>
      <c r="E65" s="0"/>
      <c r="F65" s="1792"/>
      <c r="G65" s="1792"/>
      <c r="H65" s="1792"/>
      <c r="I65" s="1792"/>
      <c r="J65" s="2422"/>
      <c r="K65" s="1792"/>
      <c r="L65" s="2422"/>
      <c r="M65" s="0"/>
      <c r="N65" s="1792"/>
      <c r="O65" s="0"/>
      <c r="P65" s="1792"/>
      <c r="Q65" s="0"/>
      <c r="R65" s="1792"/>
      <c r="S65" s="0"/>
      <c r="T65" s="1792"/>
      <c r="W65" s="2417"/>
      <c r="X65" s="0"/>
      <c r="Y65" s="2418"/>
      <c r="Z65" s="2418"/>
      <c r="AA65" s="0"/>
      <c r="AB65" s="1792"/>
      <c r="AC65" s="1792"/>
      <c r="AD65" s="1792"/>
      <c r="AE65" s="1792"/>
      <c r="AF65" s="2422"/>
      <c r="AG65" s="1792"/>
      <c r="AH65" s="2422"/>
      <c r="AI65" s="0"/>
      <c r="AJ65" s="1792"/>
      <c r="AK65" s="0"/>
      <c r="AL65" s="1792"/>
      <c r="AM65" s="0"/>
      <c r="AN65" s="1792"/>
      <c r="AO65" s="0"/>
      <c r="AP65" s="1792"/>
    </row>
    <row r="66" customFormat="false" ht="29.25" hidden="false" customHeight="true" outlineLevel="0" collapsed="false">
      <c r="A66" s="2417"/>
      <c r="B66" s="0"/>
      <c r="C66" s="2418"/>
      <c r="D66" s="2418"/>
      <c r="E66" s="0" t="s">
        <v>613</v>
      </c>
      <c r="F66" s="0"/>
      <c r="G66" s="0"/>
      <c r="H66" s="0" t="s">
        <v>614</v>
      </c>
      <c r="I66" s="0"/>
      <c r="J66" s="0"/>
      <c r="K66" s="1792"/>
      <c r="L66" s="2418"/>
      <c r="M66" s="0"/>
      <c r="N66" s="1792"/>
      <c r="O66" s="0" t="s">
        <v>615</v>
      </c>
      <c r="P66" s="0"/>
      <c r="Q66" s="0"/>
      <c r="R66" s="1792"/>
      <c r="S66" s="2418"/>
      <c r="T66" s="0"/>
      <c r="W66" s="2417"/>
      <c r="X66" s="0"/>
      <c r="Y66" s="2418"/>
      <c r="Z66" s="2418"/>
      <c r="AA66" s="0" t="s">
        <v>613</v>
      </c>
      <c r="AB66" s="0"/>
      <c r="AC66" s="0"/>
      <c r="AD66" s="0" t="s">
        <v>614</v>
      </c>
      <c r="AE66" s="0"/>
      <c r="AF66" s="0"/>
      <c r="AG66" s="1792"/>
      <c r="AH66" s="2418"/>
      <c r="AI66" s="0"/>
      <c r="AJ66" s="1792"/>
      <c r="AK66" s="0" t="s">
        <v>615</v>
      </c>
      <c r="AL66" s="0"/>
      <c r="AM66" s="0"/>
      <c r="AN66" s="1792"/>
      <c r="AO66" s="2418"/>
      <c r="AP66" s="0"/>
    </row>
    <row r="67" customFormat="false" ht="15" hidden="false" customHeight="true" outlineLevel="0" collapsed="false">
      <c r="A67" s="2418"/>
      <c r="B67" s="0"/>
      <c r="C67" s="2418"/>
      <c r="D67" s="2418"/>
      <c r="E67" s="0" t="s">
        <v>516</v>
      </c>
      <c r="F67" s="0" t="s">
        <v>515</v>
      </c>
      <c r="G67" s="0" t="s">
        <v>514</v>
      </c>
      <c r="H67" s="0" t="s">
        <v>516</v>
      </c>
      <c r="I67" s="0" t="s">
        <v>515</v>
      </c>
      <c r="J67" s="0" t="s">
        <v>514</v>
      </c>
      <c r="K67" s="1792"/>
      <c r="L67" s="2418"/>
      <c r="M67" s="0"/>
      <c r="N67" s="1792"/>
      <c r="O67" s="0" t="s">
        <v>516</v>
      </c>
      <c r="P67" s="0" t="s">
        <v>515</v>
      </c>
      <c r="Q67" s="0" t="s">
        <v>514</v>
      </c>
      <c r="R67" s="1792"/>
      <c r="S67" s="2418"/>
      <c r="T67" s="1792"/>
      <c r="W67" s="2418"/>
      <c r="X67" s="0"/>
      <c r="Y67" s="2418"/>
      <c r="Z67" s="2418"/>
      <c r="AA67" s="0" t="s">
        <v>516</v>
      </c>
      <c r="AB67" s="0" t="s">
        <v>515</v>
      </c>
      <c r="AC67" s="0" t="s">
        <v>514</v>
      </c>
      <c r="AD67" s="0" t="s">
        <v>516</v>
      </c>
      <c r="AE67" s="0" t="s">
        <v>515</v>
      </c>
      <c r="AF67" s="0" t="s">
        <v>514</v>
      </c>
      <c r="AG67" s="1792"/>
      <c r="AH67" s="2418"/>
      <c r="AI67" s="0"/>
      <c r="AJ67" s="1792"/>
      <c r="AK67" s="0" t="s">
        <v>516</v>
      </c>
      <c r="AL67" s="0" t="s">
        <v>515</v>
      </c>
      <c r="AM67" s="0" t="s">
        <v>514</v>
      </c>
      <c r="AN67" s="1792"/>
      <c r="AO67" s="2418"/>
      <c r="AP67" s="1792"/>
    </row>
    <row r="68" customFormat="false" ht="15" hidden="false" customHeight="true" outlineLevel="0" collapsed="false">
      <c r="A68" s="0" t="s">
        <v>616</v>
      </c>
      <c r="B68" s="0" t="s">
        <v>617</v>
      </c>
      <c r="C68" s="2418"/>
      <c r="D68" s="2418"/>
      <c r="E68" s="0"/>
      <c r="F68" s="2484"/>
      <c r="G68" s="0"/>
      <c r="H68" s="2484"/>
      <c r="I68" s="2484"/>
      <c r="J68" s="2484"/>
      <c r="K68" s="1792"/>
      <c r="L68" s="2418"/>
      <c r="M68" s="0"/>
      <c r="N68" s="1792"/>
      <c r="O68" s="0"/>
      <c r="P68" s="2484"/>
      <c r="Q68" s="2484"/>
      <c r="R68" s="1792"/>
      <c r="S68" s="2418"/>
      <c r="T68" s="1792"/>
      <c r="W68" s="0" t="s">
        <v>616</v>
      </c>
      <c r="X68" s="0" t="s">
        <v>617</v>
      </c>
      <c r="Y68" s="2418"/>
      <c r="Z68" s="2418"/>
      <c r="AA68" s="0"/>
      <c r="AB68" s="2484"/>
      <c r="AC68" s="0"/>
      <c r="AD68" s="2484"/>
      <c r="AE68" s="2484"/>
      <c r="AF68" s="2484"/>
      <c r="AG68" s="1792"/>
      <c r="AH68" s="2418"/>
      <c r="AI68" s="0"/>
      <c r="AJ68" s="1792"/>
      <c r="AK68" s="0"/>
      <c r="AL68" s="2484"/>
      <c r="AM68" s="2484"/>
      <c r="AN68" s="1792"/>
      <c r="AO68" s="2418"/>
      <c r="AP68" s="1792"/>
    </row>
    <row r="69" customFormat="false" ht="15" hidden="false" customHeight="true" outlineLevel="0" collapsed="false">
      <c r="A69" s="0" t="s">
        <v>618</v>
      </c>
      <c r="B69" s="0" t="s">
        <v>44</v>
      </c>
      <c r="C69" s="2417"/>
      <c r="D69" s="2417"/>
      <c r="E69" s="0"/>
      <c r="F69" s="0"/>
      <c r="G69" s="0"/>
      <c r="H69" s="0"/>
      <c r="I69" s="0"/>
      <c r="J69" s="0"/>
      <c r="K69" s="1792"/>
      <c r="L69" s="2418"/>
      <c r="M69" s="0"/>
      <c r="N69" s="1792"/>
      <c r="O69" s="0"/>
      <c r="P69" s="0"/>
      <c r="Q69" s="0"/>
      <c r="R69" s="1792"/>
      <c r="S69" s="2418"/>
      <c r="T69" s="1792"/>
      <c r="W69" s="0" t="s">
        <v>618</v>
      </c>
      <c r="X69" s="0" t="s">
        <v>44</v>
      </c>
      <c r="Y69" s="2417"/>
      <c r="Z69" s="2417"/>
      <c r="AA69" s="0"/>
      <c r="AB69" s="0"/>
      <c r="AC69" s="0"/>
      <c r="AD69" s="0"/>
      <c r="AE69" s="0"/>
      <c r="AF69" s="0"/>
      <c r="AG69" s="1792"/>
      <c r="AH69" s="2418"/>
      <c r="AI69" s="0"/>
      <c r="AJ69" s="1792"/>
      <c r="AK69" s="0"/>
      <c r="AL69" s="0"/>
      <c r="AM69" s="0"/>
      <c r="AN69" s="1792"/>
      <c r="AO69" s="2418"/>
      <c r="AP69" s="1792"/>
    </row>
    <row r="70" customFormat="false" ht="15" hidden="false" customHeight="true" outlineLevel="0" collapsed="false">
      <c r="A70" s="0" t="s">
        <v>619</v>
      </c>
      <c r="B70" s="0" t="s">
        <v>592</v>
      </c>
      <c r="C70" s="0"/>
      <c r="D70" s="0"/>
      <c r="E70" s="0"/>
      <c r="F70" s="0"/>
      <c r="G70" s="0"/>
      <c r="H70" s="0"/>
      <c r="I70" s="0"/>
      <c r="J70" s="0"/>
      <c r="K70" s="1792"/>
      <c r="L70" s="2418"/>
      <c r="M70" s="2422"/>
      <c r="N70" s="1792"/>
      <c r="O70" s="0"/>
      <c r="P70" s="0"/>
      <c r="Q70" s="0"/>
      <c r="R70" s="1792"/>
      <c r="S70" s="2418"/>
      <c r="T70" s="1792"/>
      <c r="W70" s="0" t="s">
        <v>619</v>
      </c>
      <c r="X70" s="0" t="s">
        <v>592</v>
      </c>
      <c r="Y70" s="0"/>
      <c r="Z70" s="0"/>
      <c r="AA70" s="0"/>
      <c r="AB70" s="0"/>
      <c r="AC70" s="0"/>
      <c r="AD70" s="0"/>
      <c r="AE70" s="0"/>
      <c r="AF70" s="0"/>
      <c r="AG70" s="1792"/>
      <c r="AH70" s="2418"/>
      <c r="AI70" s="2422"/>
      <c r="AJ70" s="1792"/>
      <c r="AK70" s="0"/>
      <c r="AL70" s="0"/>
      <c r="AM70" s="0"/>
      <c r="AN70" s="1792"/>
      <c r="AO70" s="2418"/>
      <c r="AP70" s="1792"/>
    </row>
    <row r="71" customFormat="false" ht="54" hidden="false" customHeight="false" outlineLevel="0" collapsed="false">
      <c r="A71" s="2416"/>
      <c r="B71" s="2417" t="s">
        <v>620</v>
      </c>
      <c r="C71" s="2418"/>
      <c r="D71" s="2418"/>
      <c r="E71" s="0"/>
      <c r="F71" s="0"/>
      <c r="G71" s="0"/>
      <c r="H71" s="0" t="n">
        <v>0</v>
      </c>
      <c r="I71" s="0"/>
      <c r="J71" s="0" t="n">
        <v>0</v>
      </c>
      <c r="K71" s="1792"/>
      <c r="L71" s="2418"/>
      <c r="M71" s="2418"/>
      <c r="N71" s="1792"/>
      <c r="O71" s="0" t="n">
        <v>0</v>
      </c>
      <c r="P71" s="0" t="n">
        <v>0</v>
      </c>
      <c r="Q71" s="0" t="n">
        <v>0</v>
      </c>
      <c r="R71" s="1792"/>
      <c r="S71" s="2418"/>
      <c r="T71" s="1792"/>
      <c r="W71" s="2416"/>
      <c r="X71" s="2417" t="s">
        <v>620</v>
      </c>
      <c r="Y71" s="2418"/>
      <c r="Z71" s="2418"/>
      <c r="AA71" s="0"/>
      <c r="AB71" s="0"/>
      <c r="AC71" s="0"/>
      <c r="AD71" s="0" t="n">
        <v>0</v>
      </c>
      <c r="AE71" s="0"/>
      <c r="AF71" s="0" t="n">
        <v>0</v>
      </c>
      <c r="AG71" s="1792"/>
      <c r="AH71" s="2418"/>
      <c r="AI71" s="2418"/>
      <c r="AJ71" s="1792"/>
      <c r="AK71" s="0" t="n">
        <v>0</v>
      </c>
      <c r="AL71" s="0" t="n">
        <v>0</v>
      </c>
      <c r="AM71" s="0" t="n">
        <v>0</v>
      </c>
      <c r="AN71" s="1792"/>
      <c r="AO71" s="2418"/>
      <c r="AP71" s="1792"/>
    </row>
    <row r="72" customFormat="false" ht="15.75" hidden="false" customHeight="false" outlineLevel="0" collapsed="false">
      <c r="E72" s="2419"/>
      <c r="F72" s="0"/>
      <c r="G72" s="0"/>
      <c r="T72" s="1792"/>
    </row>
    <row r="73" customFormat="false" ht="15.75" hidden="false" customHeight="false" outlineLevel="0" collapsed="false">
      <c r="E73" s="2419"/>
      <c r="F73" s="0"/>
      <c r="G73" s="0"/>
      <c r="T73" s="1792"/>
    </row>
  </sheetData>
  <sheetProtection sheet="true" password="cf36" objects="true" scenarios="true"/>
  <mergeCells count="34">
    <mergeCell ref="AA1:AP1"/>
    <mergeCell ref="A2:S2"/>
    <mergeCell ref="W2:AP2"/>
    <mergeCell ref="A3:A5"/>
    <mergeCell ref="B3:B5"/>
    <mergeCell ref="C3:D4"/>
    <mergeCell ref="E3:J3"/>
    <mergeCell ref="K3:L3"/>
    <mergeCell ref="M3:Q3"/>
    <mergeCell ref="R3:S3"/>
    <mergeCell ref="W3:W5"/>
    <mergeCell ref="X3:X5"/>
    <mergeCell ref="Y3:Z4"/>
    <mergeCell ref="AA3:AF3"/>
    <mergeCell ref="AG3:AH3"/>
    <mergeCell ref="AI3:AM3"/>
    <mergeCell ref="AN3:AO3"/>
    <mergeCell ref="AR3:AT4"/>
    <mergeCell ref="E4:G4"/>
    <mergeCell ref="H4:J4"/>
    <mergeCell ref="M4:M5"/>
    <mergeCell ref="N4:O4"/>
    <mergeCell ref="P4:Q4"/>
    <mergeCell ref="AA4:AC4"/>
    <mergeCell ref="AD4:AF4"/>
    <mergeCell ref="AI4:AI5"/>
    <mergeCell ref="AJ4:AK4"/>
    <mergeCell ref="AL4:AM4"/>
    <mergeCell ref="E66:G66"/>
    <mergeCell ref="H66:J66"/>
    <mergeCell ref="O66:Q66"/>
    <mergeCell ref="AA66:AC66"/>
    <mergeCell ref="AD66:AF66"/>
    <mergeCell ref="AK66:AM66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8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303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70" zoomScalePageLayoutView="100" workbookViewId="0">
      <pane xSplit="2" ySplit="11" topLeftCell="C12" activePane="bottomRight" state="frozen"/>
      <selection pane="topLeft" activeCell="A1" activeCellId="0" sqref="A1"/>
      <selection pane="topRight" activeCell="C1" activeCellId="0" sqref="C1"/>
      <selection pane="bottomLeft" activeCell="A12" activeCellId="0" sqref="A12"/>
      <selection pane="bottomRight" activeCell="A12" activeCellId="0" sqref="A12"/>
    </sheetView>
  </sheetViews>
  <sheetFormatPr defaultColWidth="9.1484375" defaultRowHeight="15" zeroHeight="false" outlineLevelRow="0" outlineLevelCol="0"/>
  <cols>
    <col collapsed="false" customWidth="true" hidden="false" outlineLevel="0" max="1" min="1" style="1547" width="4.14"/>
    <col collapsed="false" customWidth="true" hidden="false" outlineLevel="0" max="2" min="2" style="1547" width="14.29"/>
    <col collapsed="false" customWidth="true" hidden="false" outlineLevel="0" max="4" min="3" style="1548" width="8.57"/>
    <col collapsed="false" customWidth="true" hidden="false" outlineLevel="0" max="5" min="5" style="1548" width="9.29"/>
    <col collapsed="false" customWidth="true" hidden="false" outlineLevel="0" max="6" min="6" style="1547" width="8.57"/>
    <col collapsed="false" customWidth="true" hidden="true" outlineLevel="0" max="7" min="7" style="1547" width="8.57"/>
    <col collapsed="false" customWidth="true" hidden="false" outlineLevel="0" max="11" min="8" style="1547" width="8.57"/>
    <col collapsed="false" customWidth="true" hidden="true" outlineLevel="0" max="12" min="12" style="1547" width="8.57"/>
    <col collapsed="false" customWidth="true" hidden="false" outlineLevel="0" max="16" min="13" style="1548" width="8.57"/>
    <col collapsed="false" customWidth="true" hidden="true" outlineLevel="0" max="17" min="17" style="1547" width="8.57"/>
    <col collapsed="false" customWidth="true" hidden="false" outlineLevel="0" max="21" min="18" style="1547" width="8.57"/>
    <col collapsed="false" customWidth="true" hidden="true" outlineLevel="0" max="22" min="22" style="1547" width="8.57"/>
    <col collapsed="false" customWidth="true" hidden="false" outlineLevel="0" max="37" min="23" style="1547" width="8.57"/>
    <col collapsed="false" customWidth="false" hidden="false" outlineLevel="0" max="38" min="38" style="1547" width="9.14"/>
    <col collapsed="false" customWidth="true" hidden="false" outlineLevel="0" max="39" min="39" style="1547" width="9.86"/>
    <col collapsed="false" customWidth="true" hidden="false" outlineLevel="0" max="43" min="40" style="1547" width="8.86"/>
    <col collapsed="false" customWidth="true" hidden="false" outlineLevel="0" max="44" min="44" style="1547" width="9.86"/>
    <col collapsed="false" customWidth="true" hidden="false" outlineLevel="0" max="50" min="45" style="1547" width="8.57"/>
    <col collapsed="false" customWidth="true" hidden="true" outlineLevel="0" max="51" min="51" style="1547" width="8.57"/>
    <col collapsed="false" customWidth="true" hidden="false" outlineLevel="0" max="57" min="52" style="1547" width="8.57"/>
    <col collapsed="false" customWidth="true" hidden="false" outlineLevel="0" max="58" min="58" style="1547" width="11.29"/>
    <col collapsed="false" customWidth="true" hidden="false" outlineLevel="0" max="63" min="59" style="1547" width="9"/>
    <col collapsed="false" customWidth="true" hidden="false" outlineLevel="0" max="68" min="64" style="1547" width="8.57"/>
    <col collapsed="false" customWidth="true" hidden="true" outlineLevel="0" max="70" min="69" style="1547" width="8.57"/>
    <col collapsed="false" customWidth="true" hidden="false" outlineLevel="0" max="78" min="71" style="1547" width="8.57"/>
    <col collapsed="false" customWidth="true" hidden="false" outlineLevel="0" max="79" min="79" style="1547" width="11.29"/>
    <col collapsed="false" customWidth="true" hidden="false" outlineLevel="0" max="80" min="80" style="1547" width="9"/>
    <col collapsed="false" customWidth="true" hidden="false" outlineLevel="0" max="81" min="81" style="0" width="2.86"/>
    <col collapsed="false" customWidth="true" hidden="false" outlineLevel="0" max="82" min="82" style="1547" width="11.29"/>
    <col collapsed="false" customWidth="true" hidden="false" outlineLevel="0" max="83" min="83" style="0" width="11.29"/>
    <col collapsed="false" customWidth="false" hidden="false" outlineLevel="0" max="84" min="84" style="1547" width="9.14"/>
    <col collapsed="false" customWidth="true" hidden="false" outlineLevel="0" max="85" min="85" style="1547" width="5.29"/>
    <col collapsed="false" customWidth="false" hidden="false" outlineLevel="0" max="16384" min="86" style="1547" width="9.14"/>
  </cols>
  <sheetData>
    <row r="1" customFormat="false" ht="18.75" hidden="false" customHeight="true" outlineLevel="0" collapsed="false">
      <c r="A1" s="1549" t="s">
        <v>621</v>
      </c>
      <c r="B1" s="1550"/>
      <c r="C1" s="0" t="str">
        <f aca="false">CONCATENATE("Расчет суточной добычи нефти по датам по НГДП на ",TEXT(A12,"ММММ ГГГГ"))</f>
        <v>Расчет суточной добычи нефти по датам по НГДП на Март 2024</v>
      </c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1550"/>
      <c r="BD1" s="1550"/>
      <c r="BE1" s="1550"/>
      <c r="BF1" s="1550"/>
      <c r="BG1" s="1550"/>
      <c r="BH1" s="1550"/>
      <c r="BI1" s="1550"/>
      <c r="BJ1" s="1550"/>
      <c r="BK1" s="1550"/>
      <c r="BL1" s="1550"/>
      <c r="BM1" s="1550"/>
      <c r="BN1" s="1550"/>
      <c r="BO1" s="1550"/>
      <c r="BP1" s="1550"/>
      <c r="BQ1" s="1550"/>
      <c r="BR1" s="1550"/>
      <c r="BS1" s="1550"/>
      <c r="BT1" s="1550"/>
      <c r="BU1" s="1550"/>
      <c r="BV1" s="1550"/>
      <c r="BW1" s="1550"/>
      <c r="BX1" s="1550"/>
      <c r="BY1" s="1550"/>
      <c r="BZ1" s="1550"/>
      <c r="CA1" s="1550"/>
      <c r="CB1" s="1550"/>
      <c r="CD1" s="1550"/>
      <c r="CE1" s="1550"/>
    </row>
    <row r="2" customFormat="false" ht="34.5" hidden="false" customHeight="true" outlineLevel="0" collapsed="false">
      <c r="A2" s="0"/>
      <c r="B2" s="0"/>
      <c r="C2" s="0" t="s">
        <v>683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 t="s">
        <v>497</v>
      </c>
      <c r="AT2" s="0"/>
      <c r="AU2" s="0"/>
      <c r="AV2" s="0"/>
      <c r="AW2" s="0"/>
      <c r="AX2" s="0"/>
      <c r="AY2" s="0"/>
      <c r="AZ2" s="0"/>
      <c r="BA2" s="0"/>
      <c r="BB2" s="0" t="s">
        <v>497</v>
      </c>
      <c r="BC2" s="0" t="s">
        <v>497</v>
      </c>
      <c r="BD2" s="0"/>
      <c r="BE2" s="0"/>
      <c r="BF2" s="0"/>
      <c r="BG2" s="0"/>
      <c r="BH2" s="0" t="s">
        <v>683</v>
      </c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 t="s">
        <v>497</v>
      </c>
      <c r="BW2" s="0"/>
      <c r="BX2" s="0"/>
      <c r="BY2" s="0"/>
      <c r="BZ2" s="0"/>
      <c r="CA2" s="0" t="s">
        <v>683</v>
      </c>
      <c r="CB2" s="0"/>
      <c r="CD2" s="0"/>
      <c r="CE2" s="0" t="s">
        <v>497</v>
      </c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22.5" hidden="false" customHeight="true" outlineLevel="0" collapsed="false">
      <c r="A3" s="1550"/>
      <c r="B3" s="1555"/>
      <c r="C3" s="0" t="s">
        <v>648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1557"/>
      <c r="W3" s="1550"/>
      <c r="X3" s="1550"/>
      <c r="Y3" s="1550"/>
      <c r="Z3" s="1550"/>
      <c r="AA3" s="1550"/>
      <c r="AB3" s="1550"/>
      <c r="AC3" s="1550"/>
      <c r="AD3" s="1550"/>
      <c r="AE3" s="1550"/>
      <c r="AF3" s="1550"/>
      <c r="AG3" s="1550"/>
      <c r="AH3" s="1550"/>
      <c r="AI3" s="1550"/>
      <c r="AJ3" s="1550"/>
      <c r="AK3" s="1550"/>
      <c r="AL3" s="1550"/>
      <c r="AM3" s="1550"/>
      <c r="AN3" s="1550"/>
      <c r="AO3" s="1550"/>
      <c r="AP3" s="1550"/>
      <c r="AQ3" s="1550"/>
      <c r="AR3" s="1550"/>
      <c r="AS3" s="1550"/>
      <c r="AT3" s="1550"/>
      <c r="AU3" s="1550"/>
      <c r="AV3" s="1550"/>
      <c r="AW3" s="1550"/>
      <c r="AX3" s="1550"/>
      <c r="AY3" s="1550"/>
      <c r="AZ3" s="1550"/>
      <c r="BA3" s="1550"/>
      <c r="BB3" s="1559" t="n">
        <v>11.97</v>
      </c>
      <c r="BC3" s="1550"/>
      <c r="BD3" s="1550"/>
      <c r="BE3" s="1550"/>
      <c r="BF3" s="1550"/>
      <c r="BG3" s="1550"/>
      <c r="BH3" s="1550"/>
      <c r="BI3" s="1550"/>
      <c r="BJ3" s="1550"/>
      <c r="BK3" s="1550"/>
      <c r="BL3" s="1550"/>
      <c r="BM3" s="1550"/>
      <c r="BN3" s="1550"/>
      <c r="BO3" s="1550"/>
      <c r="BP3" s="1550"/>
      <c r="BQ3" s="1550"/>
      <c r="BR3" s="1550"/>
      <c r="BS3" s="1550"/>
      <c r="BT3" s="1550"/>
      <c r="BU3" s="1550"/>
      <c r="BV3" s="1550"/>
      <c r="BW3" s="1550"/>
      <c r="BX3" s="1550"/>
      <c r="BY3" s="1550"/>
      <c r="BZ3" s="1550"/>
      <c r="CA3" s="0" t="s">
        <v>624</v>
      </c>
      <c r="CB3" s="0"/>
      <c r="CD3" s="0"/>
    </row>
    <row r="4" customFormat="false" ht="20.25" hidden="false" customHeight="true" outlineLevel="0" collapsed="false">
      <c r="A4" s="1562" t="s">
        <v>520</v>
      </c>
      <c r="B4" s="1562"/>
      <c r="C4" s="0" t="s">
        <v>625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 t="s">
        <v>626</v>
      </c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 t="e">
        <f aca="false">'03.24 НГДП'!G6</f>
        <v>#VALUE!</v>
      </c>
      <c r="CB4" s="0" t="n">
        <f aca="false">'02.24 НГДП по датам'!CB134-'03.24 НГДП по датам'!CB3</f>
        <v>31.893</v>
      </c>
      <c r="CD4" s="0" t="e">
        <f aca="false">'03.24 НГДП'!G6</f>
        <v>#VALUE!</v>
      </c>
    </row>
    <row r="5" customFormat="false" ht="18.75" hidden="false" customHeight="true" outlineLevel="0" collapsed="false">
      <c r="A5" s="1566" t="s">
        <v>627</v>
      </c>
      <c r="B5" s="1567" t="s">
        <v>3</v>
      </c>
      <c r="C5" s="0" t="s">
        <v>628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 t="s">
        <v>629</v>
      </c>
      <c r="Y5" s="0" t="s">
        <v>23</v>
      </c>
      <c r="Z5" s="0"/>
      <c r="AA5" s="0"/>
      <c r="AB5" s="0"/>
      <c r="AC5" s="0" t="s">
        <v>629</v>
      </c>
      <c r="AD5" s="0" t="s">
        <v>25</v>
      </c>
      <c r="AE5" s="0"/>
      <c r="AF5" s="0"/>
      <c r="AG5" s="0"/>
      <c r="AH5" s="0" t="s">
        <v>629</v>
      </c>
      <c r="AI5" s="0" t="s">
        <v>630</v>
      </c>
      <c r="AJ5" s="0"/>
      <c r="AK5" s="0"/>
      <c r="AL5" s="0"/>
      <c r="AM5" s="0" t="s">
        <v>629</v>
      </c>
      <c r="AN5" s="0" t="s">
        <v>631</v>
      </c>
      <c r="AO5" s="0"/>
      <c r="AP5" s="0"/>
      <c r="AQ5" s="0"/>
      <c r="AR5" s="0" t="s">
        <v>629</v>
      </c>
      <c r="AS5" s="0" t="s">
        <v>632</v>
      </c>
      <c r="AT5" s="0"/>
      <c r="AU5" s="0"/>
      <c r="AV5" s="0"/>
      <c r="AW5" s="0"/>
      <c r="AX5" s="1574" t="s">
        <v>633</v>
      </c>
      <c r="AY5" s="0" t="s">
        <v>59</v>
      </c>
      <c r="AZ5" s="0"/>
      <c r="BA5" s="0"/>
      <c r="BB5" s="1576" t="s">
        <v>636</v>
      </c>
      <c r="BC5" s="0" t="s">
        <v>637</v>
      </c>
      <c r="BD5" s="0"/>
      <c r="BE5" s="0"/>
      <c r="BF5" s="0"/>
      <c r="BG5" s="1574" t="s">
        <v>638</v>
      </c>
      <c r="BH5" s="0" t="s">
        <v>639</v>
      </c>
      <c r="BI5" s="0"/>
      <c r="BJ5" s="0"/>
      <c r="BK5" s="0" t="s">
        <v>640</v>
      </c>
      <c r="BL5" s="0" t="s">
        <v>34</v>
      </c>
      <c r="BM5" s="0"/>
      <c r="BN5" s="0"/>
      <c r="BO5" s="0"/>
      <c r="BP5" s="0" t="s">
        <v>641</v>
      </c>
      <c r="BQ5" s="0" t="s">
        <v>57</v>
      </c>
      <c r="BR5" s="0"/>
      <c r="BS5" s="0"/>
      <c r="BT5" s="0"/>
      <c r="BU5" s="0" t="s">
        <v>642</v>
      </c>
      <c r="BV5" s="0" t="s">
        <v>597</v>
      </c>
      <c r="BW5" s="0"/>
      <c r="BX5" s="0"/>
      <c r="BY5" s="0"/>
      <c r="BZ5" s="0"/>
      <c r="CA5" s="0" t="s">
        <v>643</v>
      </c>
      <c r="CB5" s="0" t="s">
        <v>646</v>
      </c>
      <c r="CD5" s="0" t="s">
        <v>643</v>
      </c>
      <c r="CE5" s="1574" t="s">
        <v>684</v>
      </c>
    </row>
    <row r="6" customFormat="false" ht="14.25" hidden="false" customHeight="true" outlineLevel="0" collapsed="false">
      <c r="A6" s="1566"/>
      <c r="B6" s="1567"/>
      <c r="C6" s="0" t="s">
        <v>525</v>
      </c>
      <c r="D6" s="0"/>
      <c r="E6" s="0"/>
      <c r="F6" s="0"/>
      <c r="G6" s="0"/>
      <c r="H6" s="0" t="s">
        <v>17</v>
      </c>
      <c r="I6" s="0"/>
      <c r="J6" s="0"/>
      <c r="K6" s="0"/>
      <c r="L6" s="0"/>
      <c r="M6" s="0" t="s">
        <v>532</v>
      </c>
      <c r="N6" s="0"/>
      <c r="O6" s="0"/>
      <c r="P6" s="0"/>
      <c r="Q6" s="0"/>
      <c r="R6" s="0" t="s">
        <v>19</v>
      </c>
      <c r="S6" s="0"/>
      <c r="T6" s="0"/>
      <c r="U6" s="0"/>
      <c r="V6" s="0"/>
      <c r="W6" s="0" t="s">
        <v>649</v>
      </c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 t="s">
        <v>48</v>
      </c>
      <c r="AT6" s="0"/>
      <c r="AU6" s="0"/>
      <c r="AV6" s="0"/>
      <c r="AW6" s="1581" t="s">
        <v>649</v>
      </c>
      <c r="AX6" s="1574"/>
      <c r="AY6" s="0"/>
      <c r="AZ6" s="0"/>
      <c r="BA6" s="0"/>
      <c r="BB6" s="1576"/>
      <c r="BC6" s="1576"/>
      <c r="BD6" s="0"/>
      <c r="BE6" s="0"/>
      <c r="BF6" s="0"/>
      <c r="BG6" s="1574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1585" t="n">
        <f aca="false">SUBTOTAL(9,BV$14:BV$131)</f>
        <v>0</v>
      </c>
      <c r="BW6" s="1585" t="n">
        <f aca="false">SUBTOTAL(9,BW$14:BW$131)</f>
        <v>0</v>
      </c>
      <c r="BX6" s="1585"/>
      <c r="BY6" s="1585" t="n">
        <f aca="false">SUBTOTAL(9,BY$14:BY$131)</f>
        <v>0</v>
      </c>
      <c r="BZ6" s="1585" t="n">
        <f aca="false">SUM(BV6:BY6)</f>
        <v>0</v>
      </c>
      <c r="CA6" s="0"/>
      <c r="CB6" s="0"/>
      <c r="CD6" s="0"/>
      <c r="CE6" s="1574"/>
    </row>
    <row r="7" customFormat="false" ht="11.25" hidden="false" customHeight="true" outlineLevel="0" collapsed="false">
      <c r="A7" s="1566"/>
      <c r="B7" s="1567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1581"/>
      <c r="AX7" s="1574"/>
      <c r="AY7" s="0" t="s">
        <v>58</v>
      </c>
      <c r="AZ7" s="0" t="s">
        <v>651</v>
      </c>
      <c r="BA7" s="0" t="s">
        <v>650</v>
      </c>
      <c r="BB7" s="1576"/>
      <c r="BC7" s="1576"/>
      <c r="BD7" s="0"/>
      <c r="BE7" s="0"/>
      <c r="BF7" s="0"/>
      <c r="BG7" s="1574"/>
      <c r="BH7" s="0"/>
      <c r="BI7" s="0"/>
      <c r="BJ7" s="0"/>
      <c r="BK7" s="0"/>
      <c r="BL7" s="0"/>
      <c r="BM7" s="0"/>
      <c r="BN7" s="0"/>
      <c r="BO7" s="0"/>
      <c r="BP7" s="0"/>
      <c r="BQ7" s="0" t="s">
        <v>56</v>
      </c>
      <c r="BR7" s="0"/>
      <c r="BS7" s="0" t="s">
        <v>685</v>
      </c>
      <c r="BT7" s="0" t="s">
        <v>652</v>
      </c>
      <c r="BU7" s="0"/>
      <c r="BV7" s="1587" t="s">
        <v>653</v>
      </c>
      <c r="BW7" s="1587" t="s">
        <v>654</v>
      </c>
      <c r="BX7" s="1587" t="s">
        <v>655</v>
      </c>
      <c r="BY7" s="1587" t="s">
        <v>656</v>
      </c>
      <c r="BZ7" s="1587" t="s">
        <v>649</v>
      </c>
      <c r="CA7" s="0"/>
      <c r="CB7" s="0"/>
      <c r="CD7" s="0"/>
      <c r="CE7" s="1574"/>
    </row>
    <row r="8" customFormat="false" ht="11.25" hidden="false" customHeight="true" outlineLevel="0" collapsed="false">
      <c r="A8" s="1566"/>
      <c r="B8" s="1567"/>
      <c r="C8" s="0" t="s">
        <v>658</v>
      </c>
      <c r="D8" s="0" t="s">
        <v>658</v>
      </c>
      <c r="E8" s="0" t="s">
        <v>658</v>
      </c>
      <c r="F8" s="0" t="s">
        <v>659</v>
      </c>
      <c r="G8" s="0"/>
      <c r="H8" s="0" t="s">
        <v>658</v>
      </c>
      <c r="I8" s="0" t="s">
        <v>658</v>
      </c>
      <c r="J8" s="0" t="s">
        <v>658</v>
      </c>
      <c r="K8" s="0" t="s">
        <v>659</v>
      </c>
      <c r="L8" s="0"/>
      <c r="M8" s="0" t="s">
        <v>658</v>
      </c>
      <c r="N8" s="0" t="s">
        <v>658</v>
      </c>
      <c r="O8" s="0" t="s">
        <v>658</v>
      </c>
      <c r="P8" s="0" t="s">
        <v>659</v>
      </c>
      <c r="Q8" s="0"/>
      <c r="R8" s="0" t="s">
        <v>658</v>
      </c>
      <c r="S8" s="0" t="s">
        <v>658</v>
      </c>
      <c r="T8" s="0" t="s">
        <v>658</v>
      </c>
      <c r="U8" s="0" t="s">
        <v>659</v>
      </c>
      <c r="V8" s="0"/>
      <c r="W8" s="0"/>
      <c r="X8" s="0"/>
      <c r="Y8" s="0" t="s">
        <v>658</v>
      </c>
      <c r="Z8" s="0" t="s">
        <v>658</v>
      </c>
      <c r="AA8" s="0" t="s">
        <v>658</v>
      </c>
      <c r="AB8" s="0" t="s">
        <v>659</v>
      </c>
      <c r="AC8" s="0"/>
      <c r="AD8" s="0" t="s">
        <v>658</v>
      </c>
      <c r="AE8" s="0" t="s">
        <v>658</v>
      </c>
      <c r="AF8" s="0" t="s">
        <v>658</v>
      </c>
      <c r="AG8" s="0" t="s">
        <v>659</v>
      </c>
      <c r="AH8" s="0"/>
      <c r="AI8" s="0" t="s">
        <v>658</v>
      </c>
      <c r="AJ8" s="0" t="s">
        <v>658</v>
      </c>
      <c r="AK8" s="0" t="s">
        <v>658</v>
      </c>
      <c r="AL8" s="0" t="s">
        <v>659</v>
      </c>
      <c r="AM8" s="0"/>
      <c r="AN8" s="0" t="s">
        <v>658</v>
      </c>
      <c r="AO8" s="0" t="s">
        <v>658</v>
      </c>
      <c r="AP8" s="0" t="s">
        <v>658</v>
      </c>
      <c r="AQ8" s="0" t="s">
        <v>659</v>
      </c>
      <c r="AR8" s="0"/>
      <c r="AS8" s="1590" t="s">
        <v>658</v>
      </c>
      <c r="AT8" s="1590" t="s">
        <v>658</v>
      </c>
      <c r="AU8" s="1590" t="s">
        <v>658</v>
      </c>
      <c r="AV8" s="1590"/>
      <c r="AW8" s="1581"/>
      <c r="AX8" s="1574"/>
      <c r="AY8" s="0"/>
      <c r="AZ8" s="0"/>
      <c r="BA8" s="0"/>
      <c r="BB8" s="1576"/>
      <c r="BC8" s="1590" t="s">
        <v>658</v>
      </c>
      <c r="BD8" s="1590" t="s">
        <v>658</v>
      </c>
      <c r="BE8" s="1590" t="s">
        <v>658</v>
      </c>
      <c r="BF8" s="1590"/>
      <c r="BG8" s="1574"/>
      <c r="BH8" s="0" t="s">
        <v>658</v>
      </c>
      <c r="BI8" s="0" t="s">
        <v>658</v>
      </c>
      <c r="BJ8" s="0"/>
      <c r="BK8" s="0"/>
      <c r="BL8" s="0" t="s">
        <v>658</v>
      </c>
      <c r="BM8" s="0" t="s">
        <v>658</v>
      </c>
      <c r="BN8" s="0" t="s">
        <v>658</v>
      </c>
      <c r="BO8" s="0"/>
      <c r="BP8" s="0"/>
      <c r="BQ8" s="0"/>
      <c r="BR8" s="0"/>
      <c r="BS8" s="0"/>
      <c r="BT8" s="0"/>
      <c r="BU8" s="0"/>
      <c r="BV8" s="1587"/>
      <c r="BW8" s="1587"/>
      <c r="BX8" s="1587"/>
      <c r="BY8" s="1587"/>
      <c r="BZ8" s="1587"/>
      <c r="CA8" s="0"/>
      <c r="CB8" s="0"/>
      <c r="CD8" s="0"/>
      <c r="CE8" s="1574"/>
    </row>
    <row r="9" customFormat="false" ht="12.75" hidden="false" customHeight="true" outlineLevel="0" collapsed="false">
      <c r="A9" s="1566"/>
      <c r="B9" s="1567"/>
      <c r="C9" s="0" t="s">
        <v>660</v>
      </c>
      <c r="D9" s="0" t="s">
        <v>660</v>
      </c>
      <c r="E9" s="0" t="s">
        <v>660</v>
      </c>
      <c r="F9" s="0" t="s">
        <v>661</v>
      </c>
      <c r="G9" s="0"/>
      <c r="H9" s="0" t="s">
        <v>660</v>
      </c>
      <c r="I9" s="0" t="s">
        <v>660</v>
      </c>
      <c r="J9" s="0" t="s">
        <v>660</v>
      </c>
      <c r="K9" s="0" t="s">
        <v>661</v>
      </c>
      <c r="L9" s="0"/>
      <c r="M9" s="0" t="s">
        <v>660</v>
      </c>
      <c r="N9" s="0" t="s">
        <v>660</v>
      </c>
      <c r="O9" s="0" t="s">
        <v>660</v>
      </c>
      <c r="P9" s="0" t="s">
        <v>661</v>
      </c>
      <c r="Q9" s="0"/>
      <c r="R9" s="0" t="s">
        <v>660</v>
      </c>
      <c r="S9" s="0" t="s">
        <v>660</v>
      </c>
      <c r="T9" s="0" t="s">
        <v>660</v>
      </c>
      <c r="U9" s="0" t="s">
        <v>661</v>
      </c>
      <c r="V9" s="0"/>
      <c r="W9" s="0"/>
      <c r="X9" s="0"/>
      <c r="Y9" s="0" t="s">
        <v>659</v>
      </c>
      <c r="Z9" s="0" t="s">
        <v>659</v>
      </c>
      <c r="AA9" s="0" t="s">
        <v>659</v>
      </c>
      <c r="AB9" s="0" t="s">
        <v>661</v>
      </c>
      <c r="AC9" s="0"/>
      <c r="AD9" s="0" t="s">
        <v>659</v>
      </c>
      <c r="AE9" s="0" t="s">
        <v>659</v>
      </c>
      <c r="AF9" s="0" t="s">
        <v>659</v>
      </c>
      <c r="AG9" s="0" t="s">
        <v>661</v>
      </c>
      <c r="AH9" s="0"/>
      <c r="AI9" s="0" t="s">
        <v>659</v>
      </c>
      <c r="AJ9" s="0" t="s">
        <v>659</v>
      </c>
      <c r="AK9" s="0" t="s">
        <v>659</v>
      </c>
      <c r="AL9" s="0" t="s">
        <v>661</v>
      </c>
      <c r="AM9" s="0"/>
      <c r="AN9" s="0" t="s">
        <v>659</v>
      </c>
      <c r="AO9" s="0" t="s">
        <v>659</v>
      </c>
      <c r="AP9" s="0" t="s">
        <v>659</v>
      </c>
      <c r="AQ9" s="0" t="s">
        <v>661</v>
      </c>
      <c r="AR9" s="0"/>
      <c r="AS9" s="1598" t="s">
        <v>659</v>
      </c>
      <c r="AT9" s="1598" t="s">
        <v>659</v>
      </c>
      <c r="AU9" s="1598" t="s">
        <v>659</v>
      </c>
      <c r="AV9" s="1598"/>
      <c r="AW9" s="1581"/>
      <c r="AX9" s="1574"/>
      <c r="AY9" s="0"/>
      <c r="AZ9" s="0"/>
      <c r="BA9" s="0"/>
      <c r="BB9" s="1576"/>
      <c r="BC9" s="1598" t="s">
        <v>659</v>
      </c>
      <c r="BD9" s="1598" t="s">
        <v>659</v>
      </c>
      <c r="BE9" s="1598" t="s">
        <v>659</v>
      </c>
      <c r="BF9" s="1598"/>
      <c r="BG9" s="1574"/>
      <c r="BH9" s="0" t="s">
        <v>659</v>
      </c>
      <c r="BI9" s="0" t="s">
        <v>659</v>
      </c>
      <c r="BJ9" s="0"/>
      <c r="BK9" s="0"/>
      <c r="BL9" s="0" t="s">
        <v>659</v>
      </c>
      <c r="BM9" s="0" t="s">
        <v>659</v>
      </c>
      <c r="BN9" s="0" t="s">
        <v>659</v>
      </c>
      <c r="BO9" s="0"/>
      <c r="BP9" s="0"/>
      <c r="BQ9" s="0"/>
      <c r="BR9" s="0"/>
      <c r="BS9" s="0"/>
      <c r="BT9" s="0"/>
      <c r="BU9" s="0"/>
      <c r="BV9" s="1587"/>
      <c r="BW9" s="1587"/>
      <c r="BX9" s="1587"/>
      <c r="BY9" s="1587"/>
      <c r="BZ9" s="1587"/>
      <c r="CA9" s="0"/>
      <c r="CB9" s="0"/>
      <c r="CD9" s="0"/>
      <c r="CE9" s="1574"/>
    </row>
    <row r="10" customFormat="false" ht="17.25" hidden="false" customHeight="true" outlineLevel="0" collapsed="false">
      <c r="A10" s="0" t="n">
        <v>1</v>
      </c>
      <c r="B10" s="0" t="n">
        <v>2</v>
      </c>
      <c r="C10" s="0" t="n">
        <v>3</v>
      </c>
      <c r="D10" s="0"/>
      <c r="E10" s="0"/>
      <c r="F10" s="0"/>
      <c r="G10" s="0"/>
      <c r="H10" s="0" t="n">
        <v>4</v>
      </c>
      <c r="I10" s="0"/>
      <c r="J10" s="0"/>
      <c r="K10" s="0"/>
      <c r="L10" s="0"/>
      <c r="M10" s="0" t="n">
        <v>5</v>
      </c>
      <c r="N10" s="0"/>
      <c r="O10" s="0"/>
      <c r="P10" s="0"/>
      <c r="Q10" s="0"/>
      <c r="R10" s="0" t="n">
        <v>6</v>
      </c>
      <c r="S10" s="0"/>
      <c r="T10" s="0"/>
      <c r="U10" s="0"/>
      <c r="V10" s="0"/>
      <c r="W10" s="0"/>
      <c r="X10" s="0"/>
      <c r="Y10" s="0" t="n">
        <v>9</v>
      </c>
      <c r="Z10" s="0"/>
      <c r="AA10" s="0"/>
      <c r="AB10" s="0"/>
      <c r="AC10" s="0" t="n">
        <v>10</v>
      </c>
      <c r="AD10" s="0" t="n">
        <v>9</v>
      </c>
      <c r="AE10" s="0"/>
      <c r="AF10" s="0"/>
      <c r="AG10" s="0"/>
      <c r="AH10" s="0" t="n">
        <v>10</v>
      </c>
      <c r="AI10" s="0" t="n">
        <v>11</v>
      </c>
      <c r="AJ10" s="0"/>
      <c r="AK10" s="0"/>
      <c r="AL10" s="0"/>
      <c r="AM10" s="0" t="n">
        <v>12</v>
      </c>
      <c r="AN10" s="0" t="n">
        <v>11</v>
      </c>
      <c r="AO10" s="0"/>
      <c r="AP10" s="0"/>
      <c r="AQ10" s="0"/>
      <c r="AR10" s="0" t="n">
        <v>12</v>
      </c>
      <c r="AS10" s="0" t="n">
        <v>13</v>
      </c>
      <c r="AT10" s="0"/>
      <c r="AU10" s="0"/>
      <c r="AV10" s="0"/>
      <c r="AW10" s="0" t="n">
        <v>14</v>
      </c>
      <c r="AX10" s="0" t="n">
        <v>15</v>
      </c>
      <c r="AY10" s="0" t="n">
        <v>16</v>
      </c>
      <c r="AZ10" s="0"/>
      <c r="BA10" s="0" t="n">
        <v>17</v>
      </c>
      <c r="BB10" s="0" t="n">
        <v>18</v>
      </c>
      <c r="BC10" s="0" t="n">
        <v>19</v>
      </c>
      <c r="BD10" s="0"/>
      <c r="BE10" s="0"/>
      <c r="BF10" s="0"/>
      <c r="BG10" s="0" t="n">
        <v>20</v>
      </c>
      <c r="BH10" s="0" t="n">
        <v>24</v>
      </c>
      <c r="BI10" s="0"/>
      <c r="BJ10" s="0"/>
      <c r="BK10" s="0" t="n">
        <v>25</v>
      </c>
      <c r="BL10" s="0" t="n">
        <v>20</v>
      </c>
      <c r="BM10" s="0"/>
      <c r="BN10" s="0"/>
      <c r="BO10" s="0"/>
      <c r="BP10" s="0" t="n">
        <v>21</v>
      </c>
      <c r="BQ10" s="0" t="n">
        <v>22</v>
      </c>
      <c r="BR10" s="0"/>
      <c r="BS10" s="0"/>
      <c r="BT10" s="0" t="n">
        <v>23</v>
      </c>
      <c r="BU10" s="0" t="n">
        <v>24</v>
      </c>
      <c r="BV10" s="0" t="n">
        <v>10</v>
      </c>
      <c r="BW10" s="0" t="n">
        <v>11</v>
      </c>
      <c r="BX10" s="0" t="n">
        <v>12</v>
      </c>
      <c r="BY10" s="0" t="n">
        <v>13</v>
      </c>
      <c r="BZ10" s="0" t="n">
        <v>14</v>
      </c>
      <c r="CA10" s="0" t="n">
        <v>29</v>
      </c>
      <c r="CB10" s="0" t="n">
        <v>30</v>
      </c>
      <c r="CD10" s="0" t="n">
        <v>29</v>
      </c>
      <c r="CE10" s="0" t="n">
        <v>7000</v>
      </c>
    </row>
    <row r="11" customFormat="false" ht="0.75" hidden="false" customHeight="true" outlineLevel="0" collapsed="false">
      <c r="A11" s="1608"/>
      <c r="B11" s="1608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1608"/>
      <c r="AT11" s="1608"/>
      <c r="AU11" s="1608"/>
      <c r="AV11" s="1608"/>
      <c r="AW11" s="1608"/>
      <c r="AX11" s="1608"/>
      <c r="AY11" s="0"/>
      <c r="AZ11" s="0"/>
      <c r="BA11" s="0"/>
      <c r="BB11" s="1608"/>
      <c r="BC11" s="1608"/>
      <c r="BD11" s="1608"/>
      <c r="BE11" s="1608"/>
      <c r="BF11" s="1608"/>
      <c r="BG11" s="1608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1610"/>
      <c r="BW11" s="1610"/>
      <c r="BX11" s="1610"/>
      <c r="BY11" s="1610"/>
      <c r="BZ11" s="1610"/>
      <c r="CA11" s="0"/>
      <c r="CB11" s="0"/>
      <c r="CD11" s="0"/>
      <c r="CE11" s="1608"/>
    </row>
    <row r="12" customFormat="false" ht="11.25" hidden="false" customHeight="true" outlineLevel="0" collapsed="false">
      <c r="A12" s="1611" t="n">
        <f aca="false">'03.24 по датам'!A12</f>
        <v>45352</v>
      </c>
      <c r="B12" s="1612" t="s">
        <v>662</v>
      </c>
      <c r="C12" s="0" t="n">
        <f aca="false">'03.24 по датам'!X12</f>
        <v>0</v>
      </c>
      <c r="D12" s="0" t="n">
        <f aca="false">'03.24 по датам'!Y12</f>
        <v>0</v>
      </c>
      <c r="E12" s="0" t="n">
        <f aca="false">'03.24 по датам'!Z12</f>
        <v>0</v>
      </c>
      <c r="F12" s="0"/>
      <c r="G12" s="0"/>
      <c r="H12" s="0" t="n">
        <f aca="false">'03.24 по датам'!AP12</f>
        <v>0</v>
      </c>
      <c r="I12" s="0" t="n">
        <f aca="false">'03.24 по датам'!AQ12</f>
        <v>0</v>
      </c>
      <c r="J12" s="0" t="n">
        <f aca="false">'03.24 по датам'!AR12</f>
        <v>0</v>
      </c>
      <c r="K12" s="0"/>
      <c r="L12" s="0"/>
      <c r="M12" s="0" t="n">
        <f aca="false">'03.24 по датам'!BR12</f>
        <v>0</v>
      </c>
      <c r="N12" s="0" t="n">
        <f aca="false">'03.24 по датам'!BS12</f>
        <v>0</v>
      </c>
      <c r="O12" s="0" t="n">
        <f aca="false">'03.24 по датам'!BT12</f>
        <v>0</v>
      </c>
      <c r="P12" s="0"/>
      <c r="Q12" s="0"/>
      <c r="R12" s="0" t="n">
        <f aca="false">'03.24 по датам'!CJ12</f>
        <v>0</v>
      </c>
      <c r="S12" s="0" t="n">
        <f aca="false">'03.24 по датам'!CK12</f>
        <v>0</v>
      </c>
      <c r="T12" s="0" t="n">
        <f aca="false">'03.24 по датам'!CL12</f>
        <v>0</v>
      </c>
      <c r="U12" s="0"/>
      <c r="V12" s="0"/>
      <c r="W12" s="0"/>
      <c r="X12" s="0"/>
      <c r="Y12" s="0" t="n">
        <f aca="false">'03.24 по датам'!DD12</f>
        <v>0</v>
      </c>
      <c r="Z12" s="0" t="n">
        <f aca="false">'03.24 по датам'!DE12</f>
        <v>0</v>
      </c>
      <c r="AA12" s="0" t="n">
        <f aca="false">'03.24 по датам'!DF12</f>
        <v>0</v>
      </c>
      <c r="AB12" s="0"/>
      <c r="AC12" s="0"/>
      <c r="AD12" s="0" t="n">
        <f aca="false">'03.24 по датам'!DV12</f>
        <v>0</v>
      </c>
      <c r="AE12" s="0" t="n">
        <f aca="false">'03.24 по датам'!DW12</f>
        <v>0</v>
      </c>
      <c r="AF12" s="0" t="n">
        <f aca="false">'03.24 по датам'!DX12</f>
        <v>0</v>
      </c>
      <c r="AG12" s="0"/>
      <c r="AH12" s="0"/>
      <c r="AI12" s="0" t="n">
        <f aca="false">'03.24 по датам'!EZ12</f>
        <v>0</v>
      </c>
      <c r="AJ12" s="0" t="n">
        <f aca="false">'03.24 по датам'!FA12</f>
        <v>0</v>
      </c>
      <c r="AK12" s="0" t="n">
        <f aca="false">'03.24 по датам'!FB12</f>
        <v>0</v>
      </c>
      <c r="AL12" s="0"/>
      <c r="AM12" s="0"/>
      <c r="AN12" s="0" t="n">
        <f aca="false">'03.24 по датам'!FO12</f>
        <v>0</v>
      </c>
      <c r="AO12" s="0" t="n">
        <f aca="false">'03.24 по датам'!FP12</f>
        <v>0</v>
      </c>
      <c r="AP12" s="0" t="n">
        <f aca="false">'03.24 по датам'!FQ12</f>
        <v>0</v>
      </c>
      <c r="AQ12" s="0"/>
      <c r="AR12" s="0"/>
      <c r="AS12" s="1627"/>
      <c r="AT12" s="1627"/>
      <c r="AU12" s="1615"/>
      <c r="AV12" s="1631"/>
      <c r="AW12" s="1621"/>
      <c r="AX12" s="1620"/>
      <c r="AY12" s="0"/>
      <c r="AZ12" s="0"/>
      <c r="BA12" s="0"/>
      <c r="BB12" s="0"/>
      <c r="BC12" s="1639"/>
      <c r="BD12" s="1640"/>
      <c r="BE12" s="1641"/>
      <c r="BF12" s="1621"/>
      <c r="BG12" s="1631"/>
      <c r="BH12" s="0" t="n">
        <f aca="false">'03.24 по датам'!II12</f>
        <v>0</v>
      </c>
      <c r="BI12" s="0" t="n">
        <f aca="false">'03.24 по датам'!IJ12</f>
        <v>0</v>
      </c>
      <c r="BJ12" s="0"/>
      <c r="BK12" s="0"/>
      <c r="BL12" s="0" t="n">
        <f aca="false">'03.24 по датам'!IW12</f>
        <v>0</v>
      </c>
      <c r="BM12" s="0" t="n">
        <f aca="false">'03.24 по датам'!IX12</f>
        <v>0</v>
      </c>
      <c r="BN12" s="0" t="n">
        <f aca="false">'03.24 по датам'!IY12</f>
        <v>0</v>
      </c>
      <c r="BO12" s="0"/>
      <c r="BP12" s="0"/>
      <c r="BQ12" s="0"/>
      <c r="BR12" s="0"/>
      <c r="BS12" s="0"/>
      <c r="BT12" s="0"/>
      <c r="BU12" s="0"/>
      <c r="BV12" s="1660"/>
      <c r="BW12" s="1660"/>
      <c r="BX12" s="1660"/>
      <c r="BY12" s="1660"/>
      <c r="BZ12" s="1817"/>
      <c r="CA12" s="0" t="e">
        <f aca="false">CA$4:CA$4+SUMIF($C$5:BZ$5,"Нараст. баланс",$C14:BZ14)+SUMIF($C$7:BW$7,"Итого (с ВНР)",$C14:BW14)-SUMIF($C$5:BZ$5,"Геол. снижение,  т/сут",$C14:BZ14)-SUMIF(BY$7:BZ$7,"Итого",BY14:BZ14)-SUMIF($C$7:BZ$7,"Итого (с ВСП)",$C14:BZ14)</f>
        <v>#VALUE!</v>
      </c>
      <c r="CB12" s="0"/>
      <c r="CC12" s="0" t="n">
        <v>1</v>
      </c>
      <c r="CD12" s="0" t="e">
        <f aca="false">CD$4:CD$4+SUMIF($C$5:BZ$5,"Нараст. баланс",$C14:BZ14)+SUMIF($C$7:BW$7,$C14:BW14)-SUMIF($C$5:BZ$5,"Геол. снижение,  т/сут",$C14:BZ14)-SUMIF(BY$7:BZ$7,"Итого",BY14:BZ14)</f>
        <v>#VALUE!</v>
      </c>
    </row>
    <row r="13" customFormat="false" ht="11.25" hidden="false" customHeight="true" outlineLevel="0" collapsed="false">
      <c r="A13" s="1611"/>
      <c r="B13" s="1670" t="s">
        <v>663</v>
      </c>
      <c r="C13" s="0" t="n">
        <f aca="false">'03.24 по датам'!X13</f>
        <v>0</v>
      </c>
      <c r="D13" s="0" t="n">
        <f aca="false">'03.24 по датам'!Y13</f>
        <v>0</v>
      </c>
      <c r="E13" s="0" t="n">
        <f aca="false">'03.24 по датам'!Z13</f>
        <v>0</v>
      </c>
      <c r="F13" s="0" t="n">
        <f aca="false">COUNTIF(C14:E14,"&gt;"&amp;0)</f>
        <v>0</v>
      </c>
      <c r="G13" s="0"/>
      <c r="H13" s="0" t="n">
        <f aca="false">'03.24 по датам'!AP13</f>
        <v>0</v>
      </c>
      <c r="I13" s="0" t="n">
        <f aca="false">'03.24 по датам'!AQ13</f>
        <v>0</v>
      </c>
      <c r="J13" s="0" t="n">
        <f aca="false">'03.24 по датам'!AR13</f>
        <v>0</v>
      </c>
      <c r="K13" s="0" t="n">
        <f aca="false">COUNTIF(H14:J14,"&gt;"&amp;0)</f>
        <v>0</v>
      </c>
      <c r="L13" s="0"/>
      <c r="M13" s="0" t="n">
        <f aca="false">'03.24 по датам'!BR13</f>
        <v>0</v>
      </c>
      <c r="N13" s="0" t="n">
        <f aca="false">'03.24 по датам'!BS13</f>
        <v>0</v>
      </c>
      <c r="O13" s="0" t="n">
        <f aca="false">'03.24 по датам'!BT13</f>
        <v>0</v>
      </c>
      <c r="P13" s="0" t="n">
        <f aca="false">COUNTIF(M14:O14,"&gt;"&amp;0)</f>
        <v>0</v>
      </c>
      <c r="Q13" s="0"/>
      <c r="R13" s="0" t="n">
        <f aca="false">'03.24 по датам'!CJ13</f>
        <v>0</v>
      </c>
      <c r="S13" s="0" t="n">
        <f aca="false">'03.24 по датам'!CK13</f>
        <v>0</v>
      </c>
      <c r="T13" s="0" t="n">
        <f aca="false">'03.24 по датам'!CL13</f>
        <v>0</v>
      </c>
      <c r="U13" s="0" t="n">
        <f aca="false">COUNTIF(R14:T14,"&gt;"&amp;0)</f>
        <v>0</v>
      </c>
      <c r="V13" s="0"/>
      <c r="W13" s="0" t="n">
        <f aca="false">F13+K13+P13+U13</f>
        <v>0</v>
      </c>
      <c r="X13" s="0"/>
      <c r="Y13" s="0" t="n">
        <f aca="false">'03.24 по датам'!DD13</f>
        <v>0</v>
      </c>
      <c r="Z13" s="0" t="n">
        <f aca="false">'03.24 по датам'!DE13</f>
        <v>0</v>
      </c>
      <c r="AA13" s="0" t="n">
        <f aca="false">'03.24 по датам'!DF13</f>
        <v>0</v>
      </c>
      <c r="AB13" s="0" t="n">
        <f aca="false">SUBTOTAL(9,Y15:AA15)</f>
        <v>0</v>
      </c>
      <c r="AC13" s="0"/>
      <c r="AD13" s="0" t="n">
        <f aca="false">'03.24 по датам'!DV13</f>
        <v>0</v>
      </c>
      <c r="AE13" s="0" t="n">
        <f aca="false">'03.24 по датам'!DW13</f>
        <v>0</v>
      </c>
      <c r="AF13" s="0" t="n">
        <f aca="false">'03.24 по датам'!DX13</f>
        <v>0</v>
      </c>
      <c r="AG13" s="0" t="n">
        <f aca="false">COUNTIF(AD14:AF14,"&gt;"&amp;0)</f>
        <v>0</v>
      </c>
      <c r="AH13" s="0"/>
      <c r="AI13" s="0" t="n">
        <f aca="false">'03.24 по датам'!EZ13</f>
        <v>0</v>
      </c>
      <c r="AJ13" s="0" t="n">
        <f aca="false">'03.24 по датам'!FA13</f>
        <v>0</v>
      </c>
      <c r="AK13" s="0" t="n">
        <f aca="false">'03.24 по датам'!FB13</f>
        <v>0</v>
      </c>
      <c r="AL13" s="0" t="n">
        <f aca="false">COUNTIF(AI14:AK14,"&gt;"&amp;0)</f>
        <v>0</v>
      </c>
      <c r="AM13" s="0"/>
      <c r="AN13" s="0" t="n">
        <f aca="false">'03.24 по датам'!FO13</f>
        <v>0</v>
      </c>
      <c r="AO13" s="0" t="n">
        <f aca="false">'03.24 по датам'!FP13</f>
        <v>0</v>
      </c>
      <c r="AP13" s="0" t="n">
        <f aca="false">'03.24 по датам'!FQ13</f>
        <v>0</v>
      </c>
      <c r="AQ13" s="0" t="n">
        <f aca="false">COUNTIF(AN14:AP14,"&gt;"&amp;0)</f>
        <v>0</v>
      </c>
      <c r="AR13" s="0"/>
      <c r="AS13" s="1686"/>
      <c r="AT13" s="1686"/>
      <c r="AU13" s="1673"/>
      <c r="AV13" s="1690" t="n">
        <f aca="false">SUBTOTAL(9,AS15:AU15)</f>
        <v>0</v>
      </c>
      <c r="AW13" s="1679" t="n">
        <f aca="false">SUBTOTAL(9,AS15:AU15)</f>
        <v>0</v>
      </c>
      <c r="AX13" s="1691"/>
      <c r="AY13" s="0"/>
      <c r="AZ13" s="0"/>
      <c r="BA13" s="0"/>
      <c r="BB13" s="0"/>
      <c r="BC13" s="1699"/>
      <c r="BD13" s="1700"/>
      <c r="BE13" s="1701"/>
      <c r="BF13" s="1679" t="n">
        <f aca="false">SUBTOTAL(9,BC15:BE15)</f>
        <v>0</v>
      </c>
      <c r="BG13" s="1702"/>
      <c r="BH13" s="0" t="n">
        <f aca="false">'03.24 по датам'!II13</f>
        <v>0</v>
      </c>
      <c r="BI13" s="0" t="n">
        <f aca="false">'03.24 по датам'!IJ13</f>
        <v>0</v>
      </c>
      <c r="BJ13" s="0" t="n">
        <f aca="false">SUBTOTAL(9,BH15:BI15)</f>
        <v>0</v>
      </c>
      <c r="BK13" s="0"/>
      <c r="BL13" s="0" t="n">
        <f aca="false">'03.24 по датам'!IW13</f>
        <v>0</v>
      </c>
      <c r="BM13" s="0" t="n">
        <f aca="false">'03.24 по датам'!IX13</f>
        <v>0</v>
      </c>
      <c r="BN13" s="0" t="n">
        <f aca="false">'03.24 по датам'!IY13</f>
        <v>0</v>
      </c>
      <c r="BO13" s="0" t="n">
        <f aca="false">COUNTIF(BL14:BN14,"&gt;"&amp;0)</f>
        <v>0</v>
      </c>
      <c r="BP13" s="0"/>
      <c r="BQ13" s="0"/>
      <c r="BR13" s="0"/>
      <c r="BS13" s="0"/>
      <c r="BT13" s="0"/>
      <c r="BU13" s="0"/>
      <c r="BV13" s="1722"/>
      <c r="BW13" s="1722"/>
      <c r="BX13" s="1722"/>
      <c r="BY13" s="1722"/>
      <c r="BZ13" s="1827"/>
      <c r="CA13" s="0"/>
      <c r="CB13" s="0"/>
      <c r="CC13" s="0" t="n">
        <v>2</v>
      </c>
      <c r="CD13" s="0"/>
    </row>
    <row r="14" customFormat="false" ht="11.25" hidden="false" customHeight="true" outlineLevel="0" collapsed="false">
      <c r="A14" s="1611"/>
      <c r="B14" s="1729" t="s">
        <v>661</v>
      </c>
      <c r="C14" s="0" t="n">
        <f aca="false">'03.24 по датам'!X14</f>
        <v>0</v>
      </c>
      <c r="D14" s="0" t="n">
        <f aca="false">'03.24 по датам'!Y14</f>
        <v>0</v>
      </c>
      <c r="E14" s="0" t="n">
        <f aca="false">'03.24 по датам'!Z14</f>
        <v>0</v>
      </c>
      <c r="F14" s="0" t="n">
        <f aca="false">SUBTOTAL(9,C14:E14)</f>
        <v>0</v>
      </c>
      <c r="G14" s="0" t="n">
        <f aca="false">F14+G10</f>
        <v>0</v>
      </c>
      <c r="H14" s="0" t="n">
        <f aca="false">'03.24 по датам'!AP14</f>
        <v>0</v>
      </c>
      <c r="I14" s="0" t="n">
        <f aca="false">'03.24 по датам'!AQ14</f>
        <v>0</v>
      </c>
      <c r="J14" s="0" t="n">
        <f aca="false">'03.24 по датам'!AR14</f>
        <v>0</v>
      </c>
      <c r="K14" s="0" t="n">
        <f aca="false">SUBTOTAL(9,H14:J14)</f>
        <v>0</v>
      </c>
      <c r="L14" s="0" t="n">
        <f aca="false">K14+L10</f>
        <v>0</v>
      </c>
      <c r="M14" s="0" t="n">
        <f aca="false">'03.24 по датам'!BR14</f>
        <v>0</v>
      </c>
      <c r="N14" s="0" t="n">
        <f aca="false">'03.24 по датам'!BS14</f>
        <v>0</v>
      </c>
      <c r="O14" s="0" t="n">
        <f aca="false">'03.24 по датам'!BT14</f>
        <v>0</v>
      </c>
      <c r="P14" s="0" t="n">
        <f aca="false">SUBTOTAL(9,M14:O14)</f>
        <v>0</v>
      </c>
      <c r="Q14" s="0" t="n">
        <f aca="false">P14+Q10</f>
        <v>0</v>
      </c>
      <c r="R14" s="0" t="n">
        <f aca="false">'03.24 по датам'!CJ14</f>
        <v>0</v>
      </c>
      <c r="S14" s="0" t="n">
        <f aca="false">'03.24 по датам'!CK14</f>
        <v>0</v>
      </c>
      <c r="T14" s="0" t="n">
        <f aca="false">'03.24 по датам'!CL14</f>
        <v>0</v>
      </c>
      <c r="U14" s="0" t="n">
        <f aca="false">SUBTOTAL(9,R14:T14)</f>
        <v>0</v>
      </c>
      <c r="V14" s="0" t="n">
        <f aca="false">U14+V10</f>
        <v>0</v>
      </c>
      <c r="W14" s="0" t="n">
        <f aca="false">+F14+K14+P14+U14</f>
        <v>0</v>
      </c>
      <c r="X14" s="0" t="n">
        <f aca="false">W14+X10</f>
        <v>0</v>
      </c>
      <c r="Y14" s="0" t="n">
        <f aca="false">'03.24 по датам'!DD14</f>
        <v>0</v>
      </c>
      <c r="Z14" s="0" t="n">
        <f aca="false">'03.24 по датам'!DE14</f>
        <v>0</v>
      </c>
      <c r="AA14" s="0" t="n">
        <f aca="false">'03.24 по датам'!DF14</f>
        <v>0</v>
      </c>
      <c r="AB14" s="0" t="n">
        <f aca="false">SUBTOTAL(9,Y14:AA14)</f>
        <v>0</v>
      </c>
      <c r="AC14" s="0" t="n">
        <f aca="false">AB14:AB14+IF($B10:$B10=2,0,AC10:AC10)</f>
        <v>0</v>
      </c>
      <c r="AD14" s="0" t="n">
        <f aca="false">'03.24 по датам'!DV14</f>
        <v>0</v>
      </c>
      <c r="AE14" s="0" t="n">
        <f aca="false">'03.24 по датам'!DW14</f>
        <v>0</v>
      </c>
      <c r="AF14" s="0" t="n">
        <f aca="false">'03.24 по датам'!DX14</f>
        <v>0</v>
      </c>
      <c r="AG14" s="0" t="n">
        <f aca="false">SUBTOTAL(9,AD14:AF14)</f>
        <v>0</v>
      </c>
      <c r="AH14" s="0" t="n">
        <f aca="false">AG14:AG14+IF($B10:$B10=2,0,AH10:AH10)</f>
        <v>0</v>
      </c>
      <c r="AI14" s="0" t="n">
        <f aca="false">'03.24 по датам'!EZ14</f>
        <v>0</v>
      </c>
      <c r="AJ14" s="0" t="n">
        <f aca="false">'03.24 по датам'!FA14</f>
        <v>0</v>
      </c>
      <c r="AK14" s="0"/>
      <c r="AL14" s="0" t="n">
        <f aca="false">SUBTOTAL(9,AI14:AK14)</f>
        <v>0</v>
      </c>
      <c r="AM14" s="0" t="n">
        <f aca="false">AL14:AL14+IF($B10:$B10=2,0,AM10:AM10)</f>
        <v>0</v>
      </c>
      <c r="AN14" s="0" t="n">
        <f aca="false">'03.24 по датам'!FO14</f>
        <v>0</v>
      </c>
      <c r="AO14" s="0" t="n">
        <f aca="false">'03.24 по датам'!FP14</f>
        <v>0</v>
      </c>
      <c r="AP14" s="0" t="n">
        <f aca="false">'03.24 по датам'!FQ14</f>
        <v>0</v>
      </c>
      <c r="AQ14" s="0" t="n">
        <f aca="false">SUBTOTAL(9,AN14:AP14)</f>
        <v>0</v>
      </c>
      <c r="AR14" s="0" t="n">
        <f aca="false">AQ14:AQ14+IF($B10:$B10=2,0,AR10:AR10)</f>
        <v>0</v>
      </c>
      <c r="AS14" s="1744"/>
      <c r="AT14" s="1744"/>
      <c r="AU14" s="1732"/>
      <c r="AV14" s="1748" t="n">
        <f aca="false">SUBTOTAL(9,AS14:AU14)</f>
        <v>0</v>
      </c>
      <c r="AW14" s="1738" t="n">
        <f aca="false">SUBTOTAL(9,AS14:AU14)</f>
        <v>0</v>
      </c>
      <c r="AX14" s="1737" t="n">
        <f aca="false">AW14:AW14+IF($B10:$B10=2,0,AX10:AX10)</f>
        <v>0</v>
      </c>
      <c r="AY14" s="0"/>
      <c r="AZ14" s="0" t="e">
        <f aca="false">IF(IF($CE$10=$CE$1,"",CD12-$CE$10)&lt;0,IF($CE$10=$CE$1,"",-CD12+$CE$10),"")</f>
        <v>#VALUE!</v>
      </c>
      <c r="BA14" s="0" t="e">
        <f aca="false">SUBTOTAL(9,AY14:AZ14)</f>
        <v>#VALUE!</v>
      </c>
      <c r="BB14" s="0" t="n">
        <f aca="false">BB3</f>
        <v>11.97</v>
      </c>
      <c r="BC14" s="1756"/>
      <c r="BD14" s="1757"/>
      <c r="BE14" s="1758"/>
      <c r="BF14" s="1738" t="n">
        <f aca="false">SUBTOTAL(9,BC14:BE14)</f>
        <v>0</v>
      </c>
      <c r="BG14" s="1748" t="n">
        <f aca="false">BF14:BF14+IF($B10:$B10=2,0,BG10:BG10)</f>
        <v>0</v>
      </c>
      <c r="BH14" s="0" t="n">
        <f aca="false">'03.24 по датам'!II14</f>
        <v>0</v>
      </c>
      <c r="BI14" s="0" t="n">
        <f aca="false">'03.24 по датам'!IJ14</f>
        <v>0</v>
      </c>
      <c r="BJ14" s="0" t="n">
        <f aca="false">SUBTOTAL(9,BH14:BI14)</f>
        <v>0</v>
      </c>
      <c r="BK14" s="0" t="n">
        <f aca="false">BJ14:BJ14+IF($B10:$B10=2,0,BK10:BK10)</f>
        <v>0</v>
      </c>
      <c r="BL14" s="0" t="n">
        <f aca="false">'03.24 по датам'!IW14</f>
        <v>0</v>
      </c>
      <c r="BM14" s="0" t="n">
        <f aca="false">'03.24 по датам'!IX14</f>
        <v>0</v>
      </c>
      <c r="BN14" s="0" t="n">
        <f aca="false">'03.24 по датам'!IY14</f>
        <v>0</v>
      </c>
      <c r="BO14" s="0" t="n">
        <f aca="false">SUBTOTAL(9,BL14:BN14)</f>
        <v>0</v>
      </c>
      <c r="BP14" s="0" t="n">
        <f aca="false">BO14:BO14+IF($B10:$B10=2,0,BP10:BP10)</f>
        <v>0</v>
      </c>
      <c r="BQ14" s="0" t="n">
        <v>0</v>
      </c>
      <c r="BR14" s="0"/>
      <c r="BS14" s="0" t="e">
        <f aca="false">IF(IF($CE$10=$CE$1,"",CD12-$CE$10)&gt;0,IF($CE$10=$CE$1,"",CD12-$CE$10),"")</f>
        <v>#VALUE!</v>
      </c>
      <c r="BT14" s="0" t="e">
        <f aca="false">SUBTOTAL(9,BQ14:BS14)</f>
        <v>#VALUE!</v>
      </c>
      <c r="BU14" s="0" t="n">
        <f aca="false">SUMIF($C$5:BT$5,"Накопленный эффект, т/сут",$C14:BT14)+SUMIF($C$5:BT$5,"Нараст.  по потенциалу",$C14:BT14)-SUMIF($C$5:BT$5,"Нараст. по остановкам",$C14:BT14)-SUMIF($C$5:BT$5,"ИТОГО перевод в ППД",$C14:BT14)-SUMIF($C$5:BT$5,"ИТОГО  нерент, по распоряж.",$C14:BT14)-SUMIF($C$5:BT$5,"ИТОГО ост. дебит от ЗБС, Углуб., ПВЛГ/ПНЛГ",$C14:BT14)</f>
        <v>0</v>
      </c>
      <c r="BV14" s="1771"/>
      <c r="BW14" s="1771"/>
      <c r="BX14" s="1771"/>
      <c r="BY14" s="1771"/>
      <c r="BZ14" s="1764" t="n">
        <f aca="false">SUBTOTAL(9,BV14:BY14)</f>
        <v>0</v>
      </c>
      <c r="CA14" s="0"/>
      <c r="CB14" s="0" t="n">
        <f aca="false">CB$4:CB$4+SUMIF($C$5:BZ$5,"Нараст. по остановкам",$C14:BZ14)-SUMIF($C$5:BZ$5,"Нараст.  по потенциалу",$C14:BZ14)</f>
        <v>31.893</v>
      </c>
      <c r="CC14" s="0" t="n">
        <v>3</v>
      </c>
      <c r="CD14" s="0"/>
    </row>
    <row r="15" customFormat="false" ht="1.5" hidden="false" customHeight="true" outlineLevel="0" collapsed="false">
      <c r="A15" s="1777"/>
      <c r="B15" s="1777"/>
      <c r="C15" s="0" t="n">
        <f aca="false">'03.24 по датам'!X15</f>
        <v>0</v>
      </c>
      <c r="D15" s="0" t="n">
        <f aca="false">'03.24 по датам'!Y15</f>
        <v>0</v>
      </c>
      <c r="E15" s="0" t="n">
        <f aca="false">'03.24 по датам'!Z15</f>
        <v>0</v>
      </c>
      <c r="F15" s="0"/>
      <c r="G15" s="0"/>
      <c r="H15" s="0" t="n">
        <f aca="false">'03.24 по датам'!AP15</f>
        <v>0</v>
      </c>
      <c r="I15" s="0" t="n">
        <f aca="false">'03.24 по датам'!AQ15</f>
        <v>0</v>
      </c>
      <c r="J15" s="0" t="n">
        <f aca="false">'03.24 по датам'!AR15</f>
        <v>0</v>
      </c>
      <c r="K15" s="0"/>
      <c r="L15" s="0"/>
      <c r="M15" s="0" t="n">
        <f aca="false">'03.24 по датам'!BR15</f>
        <v>0</v>
      </c>
      <c r="N15" s="0" t="n">
        <f aca="false">'03.24 по датам'!BS15</f>
        <v>0</v>
      </c>
      <c r="O15" s="0" t="n">
        <f aca="false">'03.24 по датам'!BT15</f>
        <v>0</v>
      </c>
      <c r="P15" s="0"/>
      <c r="Q15" s="0"/>
      <c r="R15" s="0" t="n">
        <f aca="false">'03.24 по датам'!CJ15</f>
        <v>0</v>
      </c>
      <c r="S15" s="0" t="n">
        <f aca="false">'03.24 по датам'!CK15</f>
        <v>0</v>
      </c>
      <c r="T15" s="0" t="n">
        <f aca="false">'03.24 по датам'!CL15</f>
        <v>0</v>
      </c>
      <c r="U15" s="0"/>
      <c r="V15" s="0"/>
      <c r="W15" s="0"/>
      <c r="X15" s="0"/>
      <c r="Y15" s="0" t="n">
        <f aca="false">'03.24 по датам'!DD15</f>
        <v>0</v>
      </c>
      <c r="Z15" s="0" t="n">
        <f aca="false">'03.24 по датам'!DE15</f>
        <v>0</v>
      </c>
      <c r="AA15" s="0" t="n">
        <f aca="false">'03.24 по датам'!DF15</f>
        <v>0</v>
      </c>
      <c r="AB15" s="0"/>
      <c r="AC15" s="0"/>
      <c r="AD15" s="0" t="n">
        <f aca="false">'03.24 по датам'!DV15</f>
        <v>0</v>
      </c>
      <c r="AE15" s="0" t="n">
        <f aca="false">'03.24 по датам'!DW15</f>
        <v>0</v>
      </c>
      <c r="AF15" s="0" t="n">
        <f aca="false">'03.24 по датам'!DX15</f>
        <v>0</v>
      </c>
      <c r="AG15" s="0"/>
      <c r="AH15" s="0"/>
      <c r="AI15" s="0" t="n">
        <f aca="false">'03.24 по датам'!EZ15</f>
        <v>0</v>
      </c>
      <c r="AJ15" s="0" t="n">
        <f aca="false">'03.24 по датам'!FA15</f>
        <v>0</v>
      </c>
      <c r="AK15" s="0" t="n">
        <f aca="false">'03.24 по датам'!FB15</f>
        <v>0</v>
      </c>
      <c r="AL15" s="0"/>
      <c r="AM15" s="0"/>
      <c r="AN15" s="0" t="n">
        <f aca="false">'03.24 по датам'!FO15</f>
        <v>0</v>
      </c>
      <c r="AO15" s="0" t="n">
        <f aca="false">'03.24 по датам'!FP15</f>
        <v>0</v>
      </c>
      <c r="AP15" s="0" t="n">
        <f aca="false">'03.24 по датам'!FQ15</f>
        <v>0</v>
      </c>
      <c r="AQ15" s="0"/>
      <c r="AR15" s="0"/>
      <c r="AS15" s="1779"/>
      <c r="AT15" s="1779"/>
      <c r="AU15" s="1779"/>
      <c r="AV15" s="1783"/>
      <c r="AW15" s="1783"/>
      <c r="AX15" s="1783"/>
      <c r="AY15" s="0"/>
      <c r="AZ15" s="0"/>
      <c r="BA15" s="0"/>
      <c r="BB15" s="1790"/>
      <c r="BC15" s="1791"/>
      <c r="BD15" s="1757"/>
      <c r="BE15" s="1787"/>
      <c r="BF15" s="1783"/>
      <c r="BG15" s="1783"/>
      <c r="BH15" s="0" t="n">
        <f aca="false">'03.24 по датам'!II15</f>
        <v>0</v>
      </c>
      <c r="BI15" s="0" t="n">
        <f aca="false">'03.24 по датам'!IJ15</f>
        <v>0</v>
      </c>
      <c r="BJ15" s="0"/>
      <c r="BK15" s="0"/>
      <c r="BL15" s="0" t="n">
        <f aca="false">'03.24 по датам'!IW15</f>
        <v>0</v>
      </c>
      <c r="BM15" s="0" t="n">
        <f aca="false">'03.24 по датам'!IX15</f>
        <v>0</v>
      </c>
      <c r="BN15" s="0" t="n">
        <f aca="false">'03.24 по датам'!IY15</f>
        <v>0</v>
      </c>
      <c r="BO15" s="0"/>
      <c r="BP15" s="0"/>
      <c r="BQ15" s="0"/>
      <c r="BR15" s="0"/>
      <c r="BS15" s="0"/>
      <c r="BT15" s="0"/>
      <c r="BU15" s="0"/>
      <c r="BV15" s="1792"/>
      <c r="BW15" s="1792"/>
      <c r="BX15" s="1792"/>
      <c r="BY15" s="1792"/>
      <c r="BZ15" s="1792"/>
      <c r="CA15" s="0"/>
      <c r="CB15" s="0"/>
      <c r="CC15" s="0" t="n">
        <v>4</v>
      </c>
      <c r="CD15" s="0"/>
      <c r="CE15" s="1797"/>
    </row>
    <row r="16" customFormat="false" ht="11.25" hidden="false" customHeight="true" outlineLevel="0" collapsed="false">
      <c r="A16" s="1611" t="n">
        <f aca="false">A12+1</f>
        <v>45353</v>
      </c>
      <c r="B16" s="1612" t="s">
        <v>662</v>
      </c>
      <c r="C16" s="0" t="n">
        <f aca="false">'03.24 по датам'!X16</f>
        <v>0</v>
      </c>
      <c r="D16" s="0" t="n">
        <f aca="false">'03.24 по датам'!Y16</f>
        <v>0</v>
      </c>
      <c r="E16" s="0" t="n">
        <f aca="false">'03.24 по датам'!Z16</f>
        <v>0</v>
      </c>
      <c r="F16" s="0"/>
      <c r="G16" s="0"/>
      <c r="H16" s="0" t="n">
        <f aca="false">'03.24 по датам'!AP16</f>
        <v>0</v>
      </c>
      <c r="I16" s="0" t="n">
        <f aca="false">'03.24 по датам'!AQ16</f>
        <v>0</v>
      </c>
      <c r="J16" s="0" t="n">
        <f aca="false">'03.24 по датам'!AR16</f>
        <v>0</v>
      </c>
      <c r="K16" s="0"/>
      <c r="L16" s="0"/>
      <c r="M16" s="0" t="n">
        <f aca="false">'03.24 по датам'!BR16</f>
        <v>0</v>
      </c>
      <c r="N16" s="0" t="n">
        <f aca="false">'03.24 по датам'!BS16</f>
        <v>0</v>
      </c>
      <c r="O16" s="0" t="n">
        <f aca="false">'03.24 по датам'!BT16</f>
        <v>0</v>
      </c>
      <c r="P16" s="0"/>
      <c r="Q16" s="0"/>
      <c r="R16" s="0" t="n">
        <f aca="false">'03.24 по датам'!CJ16</f>
        <v>0</v>
      </c>
      <c r="S16" s="0" t="n">
        <f aca="false">'03.24 по датам'!CK16</f>
        <v>0</v>
      </c>
      <c r="T16" s="0" t="n">
        <f aca="false">'03.24 по датам'!CL16</f>
        <v>0</v>
      </c>
      <c r="U16" s="0"/>
      <c r="V16" s="0"/>
      <c r="W16" s="0"/>
      <c r="X16" s="0"/>
      <c r="Y16" s="0" t="n">
        <f aca="false">'03.24 по датам'!DD16</f>
        <v>0</v>
      </c>
      <c r="Z16" s="0" t="n">
        <f aca="false">'03.24 по датам'!DE16</f>
        <v>0</v>
      </c>
      <c r="AA16" s="0" t="n">
        <f aca="false">'03.24 по датам'!DF16</f>
        <v>0</v>
      </c>
      <c r="AB16" s="0"/>
      <c r="AC16" s="0"/>
      <c r="AD16" s="0" t="n">
        <f aca="false">'03.24 по датам'!DV16</f>
        <v>0</v>
      </c>
      <c r="AE16" s="0" t="n">
        <f aca="false">'03.24 по датам'!DW16</f>
        <v>0</v>
      </c>
      <c r="AF16" s="0" t="n">
        <f aca="false">'03.24 по датам'!DX16</f>
        <v>0</v>
      </c>
      <c r="AG16" s="0"/>
      <c r="AH16" s="0"/>
      <c r="AI16" s="0" t="n">
        <f aca="false">'03.24 по датам'!EZ16</f>
        <v>0</v>
      </c>
      <c r="AJ16" s="0" t="n">
        <f aca="false">'03.24 по датам'!FA16</f>
        <v>0</v>
      </c>
      <c r="AK16" s="0" t="n">
        <f aca="false">'03.24 по датам'!FB16</f>
        <v>0</v>
      </c>
      <c r="AL16" s="0"/>
      <c r="AM16" s="0"/>
      <c r="AN16" s="0" t="n">
        <f aca="false">'03.24 по датам'!FO16</f>
        <v>0</v>
      </c>
      <c r="AO16" s="0" t="n">
        <f aca="false">'03.24 по датам'!FP16</f>
        <v>0</v>
      </c>
      <c r="AP16" s="0" t="n">
        <f aca="false">'03.24 по датам'!FQ16</f>
        <v>0</v>
      </c>
      <c r="AQ16" s="0"/>
      <c r="AR16" s="0"/>
      <c r="AS16" s="1627"/>
      <c r="AT16" s="1627"/>
      <c r="AU16" s="1615"/>
      <c r="AV16" s="1631"/>
      <c r="AW16" s="1621"/>
      <c r="AX16" s="1620"/>
      <c r="AY16" s="0"/>
      <c r="AZ16" s="0"/>
      <c r="BA16" s="0"/>
      <c r="BB16" s="0"/>
      <c r="BC16" s="1639"/>
      <c r="BD16" s="1639"/>
      <c r="BE16" s="1641"/>
      <c r="BF16" s="1621"/>
      <c r="BG16" s="1631"/>
      <c r="BH16" s="0" t="n">
        <f aca="false">'03.24 по датам'!II16</f>
        <v>0</v>
      </c>
      <c r="BI16" s="0" t="n">
        <f aca="false">'03.24 по датам'!IJ16</f>
        <v>0</v>
      </c>
      <c r="BJ16" s="0"/>
      <c r="BK16" s="0"/>
      <c r="BL16" s="0" t="n">
        <f aca="false">'03.24 по датам'!IW16</f>
        <v>0</v>
      </c>
      <c r="BM16" s="0" t="n">
        <f aca="false">'03.24 по датам'!IX16</f>
        <v>0</v>
      </c>
      <c r="BN16" s="0" t="n">
        <f aca="false">'03.24 по датам'!IY16</f>
        <v>0</v>
      </c>
      <c r="BO16" s="0"/>
      <c r="BP16" s="0"/>
      <c r="BQ16" s="0"/>
      <c r="BR16" s="0"/>
      <c r="BS16" s="0"/>
      <c r="BT16" s="0"/>
      <c r="BU16" s="0"/>
      <c r="BV16" s="1660"/>
      <c r="BW16" s="1817"/>
      <c r="BX16" s="1660"/>
      <c r="BY16" s="1660"/>
      <c r="BZ16" s="1817"/>
      <c r="CA16" s="0" t="e">
        <f aca="false">CA$4:CA$4+SUMIF($C$5:BZ$5,"Нараст. баланс",$C18:BZ18)+SUMIF($C$7:BW$7,"Итого (с ВНР)",$C18:BW18)-SUMIF($C$5:BZ$5,"Геол. снижение,  т/сут",$C18:BZ18)-SUMIF(BY$7:BZ$7,"Итого",BY18:BZ18)-SUMIF($C$7:BZ$7,"Итого (с ВСП)",$C18:BZ18)</f>
        <v>#VALUE!</v>
      </c>
      <c r="CB16" s="0"/>
      <c r="CC16" s="0" t="n">
        <v>1</v>
      </c>
      <c r="CD16" s="0" t="e">
        <f aca="false">CD$4:CD$4+SUMIF($C$5:BZ$5,"Нараст. баланс",$C18:BZ18)+SUMIF($C$7:BW$7,$C18:BW18)-SUMIF($C$5:BZ$5,"Геол. снижение,  т/сут",$C18:BZ18)-SUMIF(BY$7:BZ$7,"Итого",BY18:BZ18)</f>
        <v>#VALUE!</v>
      </c>
    </row>
    <row r="17" customFormat="false" ht="11.25" hidden="false" customHeight="true" outlineLevel="0" collapsed="false">
      <c r="A17" s="1611"/>
      <c r="B17" s="1670" t="s">
        <v>663</v>
      </c>
      <c r="C17" s="0" t="n">
        <f aca="false">'03.24 по датам'!X17</f>
        <v>0</v>
      </c>
      <c r="D17" s="0" t="n">
        <f aca="false">'03.24 по датам'!Y17</f>
        <v>0</v>
      </c>
      <c r="E17" s="0" t="n">
        <f aca="false">'03.24 по датам'!Z17</f>
        <v>0</v>
      </c>
      <c r="F17" s="0" t="n">
        <f aca="false">COUNTIF(C18:E18,"&gt;"&amp;0)</f>
        <v>0</v>
      </c>
      <c r="G17" s="0"/>
      <c r="H17" s="0" t="n">
        <f aca="false">'03.24 по датам'!AP17</f>
        <v>0</v>
      </c>
      <c r="I17" s="0" t="n">
        <f aca="false">'03.24 по датам'!AQ17</f>
        <v>0</v>
      </c>
      <c r="J17" s="0" t="n">
        <f aca="false">'03.24 по датам'!AR17</f>
        <v>0</v>
      </c>
      <c r="K17" s="0" t="n">
        <f aca="false">COUNTIF(H18:J18,"&gt;"&amp;0)</f>
        <v>0</v>
      </c>
      <c r="L17" s="0"/>
      <c r="M17" s="0" t="n">
        <f aca="false">'03.24 по датам'!BR17</f>
        <v>0</v>
      </c>
      <c r="N17" s="0" t="n">
        <f aca="false">'03.24 по датам'!BS17</f>
        <v>0</v>
      </c>
      <c r="O17" s="0" t="n">
        <f aca="false">'03.24 по датам'!BT17</f>
        <v>0</v>
      </c>
      <c r="P17" s="0" t="n">
        <f aca="false">COUNTIF(M18:O18,"&gt;"&amp;0)</f>
        <v>0</v>
      </c>
      <c r="Q17" s="0"/>
      <c r="R17" s="0" t="n">
        <f aca="false">'03.24 по датам'!CJ17</f>
        <v>0</v>
      </c>
      <c r="S17" s="0" t="n">
        <f aca="false">'03.24 по датам'!CK17</f>
        <v>0</v>
      </c>
      <c r="T17" s="0" t="n">
        <f aca="false">'03.24 по датам'!CL17</f>
        <v>0</v>
      </c>
      <c r="U17" s="0" t="n">
        <f aca="false">COUNTIF(R18:T18,"&gt;"&amp;0)</f>
        <v>0</v>
      </c>
      <c r="V17" s="0"/>
      <c r="W17" s="0" t="n">
        <f aca="false">F17+K17+P17+U17</f>
        <v>0</v>
      </c>
      <c r="X17" s="0"/>
      <c r="Y17" s="0" t="n">
        <f aca="false">'03.24 по датам'!DD17</f>
        <v>0</v>
      </c>
      <c r="Z17" s="0" t="n">
        <f aca="false">'03.24 по датам'!DE17</f>
        <v>0</v>
      </c>
      <c r="AA17" s="0" t="n">
        <f aca="false">'03.24 по датам'!DF17</f>
        <v>0</v>
      </c>
      <c r="AB17" s="0" t="n">
        <f aca="false">SUBTOTAL(9,Y19:AA19)</f>
        <v>0</v>
      </c>
      <c r="AC17" s="0"/>
      <c r="AD17" s="0" t="n">
        <f aca="false">'03.24 по датам'!DV17</f>
        <v>0</v>
      </c>
      <c r="AE17" s="0" t="n">
        <f aca="false">'03.24 по датам'!DW17</f>
        <v>0</v>
      </c>
      <c r="AF17" s="0" t="n">
        <f aca="false">'03.24 по датам'!DX17</f>
        <v>0</v>
      </c>
      <c r="AG17" s="0" t="n">
        <f aca="false">COUNTIF(AD18:AF18,"&gt;"&amp;0)</f>
        <v>0</v>
      </c>
      <c r="AH17" s="0"/>
      <c r="AI17" s="0" t="n">
        <f aca="false">'03.24 по датам'!EZ17</f>
        <v>0</v>
      </c>
      <c r="AJ17" s="0" t="n">
        <f aca="false">'03.24 по датам'!FA17</f>
        <v>0</v>
      </c>
      <c r="AK17" s="0" t="n">
        <f aca="false">'03.24 по датам'!FB17</f>
        <v>0</v>
      </c>
      <c r="AL17" s="0" t="n">
        <f aca="false">COUNTIF(AI18:AK18,"&gt;"&amp;0)</f>
        <v>0</v>
      </c>
      <c r="AM17" s="0"/>
      <c r="AN17" s="0" t="n">
        <f aca="false">'03.24 по датам'!FO17</f>
        <v>0</v>
      </c>
      <c r="AO17" s="0" t="n">
        <f aca="false">'03.24 по датам'!FP17</f>
        <v>0</v>
      </c>
      <c r="AP17" s="0" t="n">
        <f aca="false">'03.24 по датам'!FQ17</f>
        <v>0</v>
      </c>
      <c r="AQ17" s="0" t="n">
        <f aca="false">COUNTIF(AN18:AP18,"&gt;"&amp;0)</f>
        <v>0</v>
      </c>
      <c r="AR17" s="0"/>
      <c r="AS17" s="1686"/>
      <c r="AT17" s="1686"/>
      <c r="AU17" s="1673"/>
      <c r="AV17" s="1690" t="n">
        <f aca="false">SUBTOTAL(9,AS19:AU19)</f>
        <v>0</v>
      </c>
      <c r="AW17" s="1679" t="n">
        <f aca="false">SUBTOTAL(9,AS19:AU19)</f>
        <v>0</v>
      </c>
      <c r="AX17" s="1691"/>
      <c r="AY17" s="0"/>
      <c r="AZ17" s="0"/>
      <c r="BA17" s="0"/>
      <c r="BB17" s="0"/>
      <c r="BC17" s="1699"/>
      <c r="BD17" s="1699"/>
      <c r="BE17" s="1701"/>
      <c r="BF17" s="1679" t="n">
        <f aca="false">SUBTOTAL(9,BC19:BE19)</f>
        <v>0</v>
      </c>
      <c r="BG17" s="1702"/>
      <c r="BH17" s="0" t="n">
        <f aca="false">'03.24 по датам'!II17</f>
        <v>0</v>
      </c>
      <c r="BI17" s="0" t="n">
        <f aca="false">'03.24 по датам'!IJ17</f>
        <v>0</v>
      </c>
      <c r="BJ17" s="0" t="n">
        <f aca="false">SUBTOTAL(9,BH19:BI19)</f>
        <v>0</v>
      </c>
      <c r="BK17" s="0"/>
      <c r="BL17" s="0" t="n">
        <f aca="false">'03.24 по датам'!IW17</f>
        <v>0</v>
      </c>
      <c r="BM17" s="0" t="n">
        <f aca="false">'03.24 по датам'!IX17</f>
        <v>0</v>
      </c>
      <c r="BN17" s="0" t="n">
        <f aca="false">'03.24 по датам'!IY17</f>
        <v>0</v>
      </c>
      <c r="BO17" s="0" t="n">
        <f aca="false">COUNTIF(BL18:BN18,"&gt;"&amp;0)</f>
        <v>0</v>
      </c>
      <c r="BP17" s="0"/>
      <c r="BQ17" s="0"/>
      <c r="BR17" s="0"/>
      <c r="BS17" s="0"/>
      <c r="BT17" s="0"/>
      <c r="BU17" s="0"/>
      <c r="BV17" s="1722"/>
      <c r="BW17" s="1827"/>
      <c r="BX17" s="1722"/>
      <c r="BY17" s="1722"/>
      <c r="BZ17" s="1827"/>
      <c r="CA17" s="0"/>
      <c r="CB17" s="0"/>
      <c r="CC17" s="0" t="n">
        <v>2</v>
      </c>
      <c r="CD17" s="0"/>
    </row>
    <row r="18" customFormat="false" ht="11.25" hidden="false" customHeight="true" outlineLevel="0" collapsed="false">
      <c r="A18" s="1611"/>
      <c r="B18" s="1729" t="s">
        <v>661</v>
      </c>
      <c r="C18" s="0" t="n">
        <f aca="false">'03.24 по датам'!X18</f>
        <v>0</v>
      </c>
      <c r="D18" s="0" t="n">
        <f aca="false">'03.24 по датам'!Y18</f>
        <v>0</v>
      </c>
      <c r="E18" s="0" t="n">
        <f aca="false">'03.24 по датам'!Z18</f>
        <v>0</v>
      </c>
      <c r="F18" s="0" t="n">
        <f aca="false">SUBTOTAL(9,C18:E18)</f>
        <v>0</v>
      </c>
      <c r="G18" s="0" t="n">
        <f aca="false">F18+G14</f>
        <v>0</v>
      </c>
      <c r="H18" s="0" t="n">
        <f aca="false">'03.24 по датам'!AP18</f>
        <v>0</v>
      </c>
      <c r="I18" s="0" t="n">
        <f aca="false">'03.24 по датам'!AQ18</f>
        <v>0</v>
      </c>
      <c r="J18" s="0" t="n">
        <f aca="false">'03.24 по датам'!AR18</f>
        <v>0</v>
      </c>
      <c r="K18" s="0" t="n">
        <f aca="false">SUBTOTAL(9,H18:J18)</f>
        <v>0</v>
      </c>
      <c r="L18" s="0" t="n">
        <f aca="false">K18+L14</f>
        <v>0</v>
      </c>
      <c r="M18" s="0" t="n">
        <f aca="false">'03.24 по датам'!BR18</f>
        <v>0</v>
      </c>
      <c r="N18" s="0" t="n">
        <f aca="false">'03.24 по датам'!BS18</f>
        <v>0</v>
      </c>
      <c r="O18" s="0" t="n">
        <f aca="false">'03.24 по датам'!BT18</f>
        <v>0</v>
      </c>
      <c r="P18" s="0" t="n">
        <f aca="false">SUBTOTAL(9,M18:O18)</f>
        <v>0</v>
      </c>
      <c r="Q18" s="0" t="n">
        <f aca="false">P18+Q14</f>
        <v>0</v>
      </c>
      <c r="R18" s="0" t="n">
        <f aca="false">'03.24 по датам'!CJ18</f>
        <v>0</v>
      </c>
      <c r="S18" s="0" t="n">
        <f aca="false">'03.24 по датам'!CK18</f>
        <v>0</v>
      </c>
      <c r="T18" s="0" t="n">
        <f aca="false">'03.24 по датам'!CL18</f>
        <v>0</v>
      </c>
      <c r="U18" s="0" t="n">
        <f aca="false">SUBTOTAL(9,R18:T18)</f>
        <v>0</v>
      </c>
      <c r="V18" s="0" t="n">
        <f aca="false">U18+V14</f>
        <v>0</v>
      </c>
      <c r="W18" s="0" t="n">
        <f aca="false">+F18+K18+P18+U18</f>
        <v>0</v>
      </c>
      <c r="X18" s="0" t="n">
        <f aca="false">W18+X14</f>
        <v>0</v>
      </c>
      <c r="Y18" s="0" t="n">
        <f aca="false">'03.24 по датам'!DD18</f>
        <v>0</v>
      </c>
      <c r="Z18" s="0" t="n">
        <f aca="false">'03.24 по датам'!DE18</f>
        <v>0</v>
      </c>
      <c r="AA18" s="0" t="n">
        <f aca="false">'03.24 по датам'!DF18</f>
        <v>0</v>
      </c>
      <c r="AB18" s="0" t="n">
        <f aca="false">SUBTOTAL(9,Y18:AA18)</f>
        <v>0</v>
      </c>
      <c r="AC18" s="0" t="n">
        <f aca="false">AB18:AB18+IF($B14:$B14=2,0,AC14:AC14)</f>
        <v>0</v>
      </c>
      <c r="AD18" s="0" t="n">
        <f aca="false">'03.24 по датам'!DV18</f>
        <v>0</v>
      </c>
      <c r="AE18" s="0" t="n">
        <f aca="false">'03.24 по датам'!DW18</f>
        <v>0</v>
      </c>
      <c r="AF18" s="0" t="n">
        <f aca="false">'03.24 по датам'!DX18</f>
        <v>0</v>
      </c>
      <c r="AG18" s="0" t="n">
        <f aca="false">SUBTOTAL(9,AD18:AF18)</f>
        <v>0</v>
      </c>
      <c r="AH18" s="0" t="n">
        <f aca="false">AG18:AG18+IF($B14:$B14=2,0,AH14:AH14)</f>
        <v>0</v>
      </c>
      <c r="AI18" s="0" t="n">
        <f aca="false">'03.24 по датам'!EZ18</f>
        <v>0</v>
      </c>
      <c r="AJ18" s="0" t="n">
        <f aca="false">'03.24 по датам'!FA18</f>
        <v>0</v>
      </c>
      <c r="AK18" s="0" t="n">
        <f aca="false">'03.24 по датам'!FB18</f>
        <v>0</v>
      </c>
      <c r="AL18" s="0" t="n">
        <f aca="false">SUBTOTAL(9,AI18:AK18)</f>
        <v>0</v>
      </c>
      <c r="AM18" s="0" t="n">
        <f aca="false">AL18:AL18+IF($B14:$B14=2,0,AM14:AM14)</f>
        <v>0</v>
      </c>
      <c r="AN18" s="0" t="n">
        <f aca="false">'03.24 по датам'!FO18</f>
        <v>0</v>
      </c>
      <c r="AO18" s="0" t="n">
        <f aca="false">'03.24 по датам'!FP18</f>
        <v>0</v>
      </c>
      <c r="AP18" s="0" t="n">
        <f aca="false">'03.24 по датам'!FQ18</f>
        <v>0</v>
      </c>
      <c r="AQ18" s="0" t="n">
        <f aca="false">SUBTOTAL(9,AN18:AP18)</f>
        <v>0</v>
      </c>
      <c r="AR18" s="0" t="n">
        <f aca="false">AQ18:AQ18+IF($B14:$B14=2,0,AR14:AR14)</f>
        <v>0</v>
      </c>
      <c r="AS18" s="1744"/>
      <c r="AT18" s="1744"/>
      <c r="AU18" s="1732"/>
      <c r="AV18" s="1748" t="n">
        <f aca="false">SUBTOTAL(9,AS18:AU18)</f>
        <v>0</v>
      </c>
      <c r="AW18" s="1738" t="n">
        <f aca="false">SUBTOTAL(9,AS18:AU18)</f>
        <v>0</v>
      </c>
      <c r="AX18" s="1737" t="n">
        <f aca="false">AW18:AW18+IF($B14:$B14=2,0,AX14:AX14)</f>
        <v>0</v>
      </c>
      <c r="AY18" s="0"/>
      <c r="AZ18" s="0" t="e">
        <f aca="false">IF(IF($CE$10=$CE$1,"",CD16-$CE$10)&lt;0,IF($CE$10=$CE$1,"",-CD16+$CE$10),"")</f>
        <v>#VALUE!</v>
      </c>
      <c r="BA18" s="0" t="e">
        <f aca="false">SUBTOTAL(9,AY18:AZ18)</f>
        <v>#VALUE!</v>
      </c>
      <c r="BB18" s="0" t="n">
        <f aca="false">$BB$3+BB14</f>
        <v>23.94</v>
      </c>
      <c r="BC18" s="1756"/>
      <c r="BD18" s="1756"/>
      <c r="BE18" s="1832"/>
      <c r="BF18" s="1738" t="n">
        <f aca="false">SUBTOTAL(9,BC18:BE18)</f>
        <v>0</v>
      </c>
      <c r="BG18" s="1748" t="n">
        <f aca="false">BF18:BF18+IF($B14:$B14=2,0,BG14:BG14)</f>
        <v>0</v>
      </c>
      <c r="BH18" s="0" t="n">
        <f aca="false">'03.24 по датам'!II18</f>
        <v>0</v>
      </c>
      <c r="BI18" s="0" t="n">
        <f aca="false">'03.24 по датам'!IJ18</f>
        <v>0</v>
      </c>
      <c r="BJ18" s="0" t="n">
        <f aca="false">SUBTOTAL(9,BH18:BI18)</f>
        <v>0</v>
      </c>
      <c r="BK18" s="0" t="n">
        <f aca="false">BJ18:BJ18+IF($B14:$B14=2,0,BK14:BK14)</f>
        <v>0</v>
      </c>
      <c r="BL18" s="0" t="n">
        <f aca="false">'03.24 по датам'!IW18</f>
        <v>0</v>
      </c>
      <c r="BM18" s="0" t="n">
        <f aca="false">'03.24 по датам'!IX18</f>
        <v>0</v>
      </c>
      <c r="BN18" s="0" t="n">
        <f aca="false">'03.24 по датам'!IY18</f>
        <v>0</v>
      </c>
      <c r="BO18" s="0" t="n">
        <f aca="false">SUBTOTAL(9,BL18:BN18)</f>
        <v>0</v>
      </c>
      <c r="BP18" s="0" t="n">
        <f aca="false">BO18:BO18+IF($B14:$B14=2,0,BP14:BP14)</f>
        <v>0</v>
      </c>
      <c r="BQ18" s="0" t="n">
        <v>0</v>
      </c>
      <c r="BR18" s="0"/>
      <c r="BS18" s="0" t="e">
        <f aca="false">IF(IF($CE$10=$CE$1,"",CD16-$CE$10)&gt;0,IF($CE$10=$CE$1,"",CD16-$CE$10),"")</f>
        <v>#VALUE!</v>
      </c>
      <c r="BT18" s="0" t="e">
        <f aca="false">SUBTOTAL(9,BQ18:BS18)</f>
        <v>#VALUE!</v>
      </c>
      <c r="BU18" s="0" t="n">
        <f aca="false">SUMIF($C$5:BT$5,"Накопленный эффект, т/сут",$C18:BT18)+SUMIF($C$5:BT$5,"Нараст.  по потенциалу",$C18:BT18)-SUMIF($C$5:BT$5,"Нараст. по остановкам",$C18:BT18)-SUMIF($C$5:BT$5,"ИТОГО перевод в ППД",$C18:BT18)-SUMIF($C$5:BT$5,"ИТОГО  нерент, по распоряж.",$C18:BT18)-SUMIF($C$5:BT$5,"ИТОГО ост. дебит от ЗБС, Углуб., ПВЛГ/ПНЛГ",$C18:BT18)</f>
        <v>0</v>
      </c>
      <c r="BV18" s="1771"/>
      <c r="BW18" s="1764"/>
      <c r="BX18" s="1771"/>
      <c r="BY18" s="1771"/>
      <c r="BZ18" s="1764" t="n">
        <f aca="false">SUBTOTAL(9,BV18:BY18)</f>
        <v>0</v>
      </c>
      <c r="CA18" s="0"/>
      <c r="CB18" s="0" t="n">
        <f aca="false">CB$4:CB$4+SUMIF($C$5:BZ$5,"Нараст. по остановкам",$C18:BZ18)-SUMIF($C$5:BZ$5,"Нараст.  по потенциалу",$C18:BZ18)</f>
        <v>31.893</v>
      </c>
      <c r="CC18" s="0" t="n">
        <v>3</v>
      </c>
      <c r="CD18" s="0"/>
    </row>
    <row r="19" customFormat="false" ht="1.5" hidden="false" customHeight="true" outlineLevel="0" collapsed="false">
      <c r="A19" s="1777"/>
      <c r="B19" s="1777"/>
      <c r="C19" s="0" t="n">
        <f aca="false">'03.24 по датам'!X19</f>
        <v>0</v>
      </c>
      <c r="D19" s="0" t="n">
        <f aca="false">'03.24 по датам'!Y19</f>
        <v>0</v>
      </c>
      <c r="E19" s="0" t="n">
        <f aca="false">'03.24 по датам'!Z19</f>
        <v>0</v>
      </c>
      <c r="F19" s="0"/>
      <c r="G19" s="0"/>
      <c r="H19" s="0" t="n">
        <f aca="false">'03.24 по датам'!AP19</f>
        <v>0</v>
      </c>
      <c r="I19" s="0" t="n">
        <f aca="false">'03.24 по датам'!AQ19</f>
        <v>0</v>
      </c>
      <c r="J19" s="0" t="n">
        <f aca="false">'03.24 по датам'!AR19</f>
        <v>0</v>
      </c>
      <c r="K19" s="0"/>
      <c r="L19" s="0"/>
      <c r="M19" s="0" t="n">
        <f aca="false">'03.24 по датам'!BR19</f>
        <v>0</v>
      </c>
      <c r="N19" s="0" t="n">
        <f aca="false">'03.24 по датам'!BS19</f>
        <v>0</v>
      </c>
      <c r="O19" s="0" t="n">
        <f aca="false">'03.24 по датам'!BT19</f>
        <v>0</v>
      </c>
      <c r="P19" s="0"/>
      <c r="Q19" s="0"/>
      <c r="R19" s="0" t="n">
        <f aca="false">'03.24 по датам'!CJ19</f>
        <v>0</v>
      </c>
      <c r="S19" s="0" t="n">
        <f aca="false">'03.24 по датам'!CK19</f>
        <v>0</v>
      </c>
      <c r="T19" s="0" t="n">
        <f aca="false">'03.24 по датам'!CL19</f>
        <v>0</v>
      </c>
      <c r="U19" s="0"/>
      <c r="V19" s="0"/>
      <c r="W19" s="0"/>
      <c r="X19" s="0"/>
      <c r="Y19" s="0" t="n">
        <f aca="false">'03.24 по датам'!DD19</f>
        <v>0</v>
      </c>
      <c r="Z19" s="0" t="n">
        <f aca="false">'03.24 по датам'!DE19</f>
        <v>0</v>
      </c>
      <c r="AA19" s="0" t="n">
        <f aca="false">'03.24 по датам'!DF19</f>
        <v>0</v>
      </c>
      <c r="AB19" s="0"/>
      <c r="AC19" s="0"/>
      <c r="AD19" s="0" t="n">
        <f aca="false">'03.24 по датам'!DV19</f>
        <v>0</v>
      </c>
      <c r="AE19" s="0" t="n">
        <f aca="false">'03.24 по датам'!DW19</f>
        <v>0</v>
      </c>
      <c r="AF19" s="0" t="n">
        <f aca="false">'03.24 по датам'!DX19</f>
        <v>0</v>
      </c>
      <c r="AG19" s="0"/>
      <c r="AH19" s="0"/>
      <c r="AI19" s="0" t="n">
        <f aca="false">'03.24 по датам'!EZ19</f>
        <v>0</v>
      </c>
      <c r="AJ19" s="0" t="n">
        <f aca="false">'03.24 по датам'!FA19</f>
        <v>0</v>
      </c>
      <c r="AK19" s="0" t="n">
        <f aca="false">'03.24 по датам'!FB19</f>
        <v>0</v>
      </c>
      <c r="AL19" s="0"/>
      <c r="AM19" s="0"/>
      <c r="AN19" s="0" t="n">
        <f aca="false">'03.24 по датам'!FO19</f>
        <v>0</v>
      </c>
      <c r="AO19" s="0" t="n">
        <f aca="false">'03.24 по датам'!FP19</f>
        <v>0</v>
      </c>
      <c r="AP19" s="0" t="n">
        <f aca="false">'03.24 по датам'!FQ19</f>
        <v>0</v>
      </c>
      <c r="AQ19" s="0"/>
      <c r="AR19" s="0"/>
      <c r="AS19" s="1779"/>
      <c r="AT19" s="1779"/>
      <c r="AU19" s="1779"/>
      <c r="AV19" s="1783"/>
      <c r="AW19" s="1783"/>
      <c r="AX19" s="1783"/>
      <c r="AY19" s="0"/>
      <c r="AZ19" s="0"/>
      <c r="BA19" s="0"/>
      <c r="BB19" s="1790"/>
      <c r="BC19" s="1791"/>
      <c r="BD19" s="1791"/>
      <c r="BE19" s="1787"/>
      <c r="BF19" s="1783"/>
      <c r="BG19" s="1783"/>
      <c r="BH19" s="0" t="n">
        <f aca="false">'03.24 по датам'!II19</f>
        <v>0</v>
      </c>
      <c r="BI19" s="0" t="n">
        <f aca="false">'03.24 по датам'!IJ19</f>
        <v>0</v>
      </c>
      <c r="BJ19" s="0"/>
      <c r="BK19" s="0"/>
      <c r="BL19" s="0" t="n">
        <f aca="false">'03.24 по датам'!IW19</f>
        <v>0</v>
      </c>
      <c r="BM19" s="0" t="n">
        <f aca="false">'03.24 по датам'!IX19</f>
        <v>0</v>
      </c>
      <c r="BN19" s="0" t="n">
        <f aca="false">'03.24 по датам'!IY19</f>
        <v>0</v>
      </c>
      <c r="BO19" s="0"/>
      <c r="BP19" s="0"/>
      <c r="BQ19" s="0"/>
      <c r="BR19" s="0"/>
      <c r="BS19" s="0"/>
      <c r="BT19" s="0"/>
      <c r="BU19" s="0"/>
      <c r="BV19" s="1792"/>
      <c r="BW19" s="1792"/>
      <c r="BX19" s="1792"/>
      <c r="BY19" s="1792"/>
      <c r="BZ19" s="1792"/>
      <c r="CA19" s="0"/>
      <c r="CB19" s="0"/>
      <c r="CC19" s="0" t="n">
        <v>4</v>
      </c>
      <c r="CD19" s="0"/>
      <c r="CE19" s="1797"/>
    </row>
    <row r="20" customFormat="false" ht="11.25" hidden="false" customHeight="true" outlineLevel="0" collapsed="false">
      <c r="A20" s="1611" t="n">
        <f aca="false">A16+1</f>
        <v>45354</v>
      </c>
      <c r="B20" s="1612" t="s">
        <v>662</v>
      </c>
      <c r="C20" s="0" t="n">
        <f aca="false">'03.24 по датам'!X20</f>
        <v>0</v>
      </c>
      <c r="D20" s="0" t="n">
        <f aca="false">'03.24 по датам'!Y20</f>
        <v>0</v>
      </c>
      <c r="E20" s="0" t="n">
        <f aca="false">'03.24 по датам'!Z20</f>
        <v>0</v>
      </c>
      <c r="F20" s="0"/>
      <c r="G20" s="0"/>
      <c r="H20" s="0" t="n">
        <f aca="false">'03.24 по датам'!AP20</f>
        <v>0</v>
      </c>
      <c r="I20" s="0" t="n">
        <f aca="false">'03.24 по датам'!AQ20</f>
        <v>0</v>
      </c>
      <c r="J20" s="0" t="n">
        <f aca="false">'03.24 по датам'!AR20</f>
        <v>0</v>
      </c>
      <c r="K20" s="0"/>
      <c r="L20" s="0"/>
      <c r="M20" s="0" t="n">
        <f aca="false">'03.24 по датам'!BR20</f>
        <v>0</v>
      </c>
      <c r="N20" s="0" t="n">
        <f aca="false">'03.24 по датам'!BS20</f>
        <v>0</v>
      </c>
      <c r="O20" s="0" t="n">
        <f aca="false">'03.24 по датам'!BT20</f>
        <v>0</v>
      </c>
      <c r="P20" s="0"/>
      <c r="Q20" s="0"/>
      <c r="R20" s="0" t="n">
        <f aca="false">'03.24 по датам'!CJ20</f>
        <v>0</v>
      </c>
      <c r="S20" s="0" t="n">
        <f aca="false">'03.24 по датам'!CK20</f>
        <v>0</v>
      </c>
      <c r="T20" s="0" t="n">
        <f aca="false">'03.24 по датам'!CL20</f>
        <v>0</v>
      </c>
      <c r="U20" s="0"/>
      <c r="V20" s="0"/>
      <c r="W20" s="0"/>
      <c r="X20" s="0"/>
      <c r="Y20" s="0" t="n">
        <f aca="false">'03.24 по датам'!DD20</f>
        <v>0</v>
      </c>
      <c r="Z20" s="0" t="n">
        <f aca="false">'03.24 по датам'!DE20</f>
        <v>0</v>
      </c>
      <c r="AA20" s="0" t="n">
        <f aca="false">'03.24 по датам'!DF20</f>
        <v>0</v>
      </c>
      <c r="AB20" s="0"/>
      <c r="AC20" s="0"/>
      <c r="AD20" s="0" t="n">
        <f aca="false">'03.24 по датам'!DV20</f>
        <v>0</v>
      </c>
      <c r="AE20" s="0" t="n">
        <f aca="false">'03.24 по датам'!DW20</f>
        <v>0</v>
      </c>
      <c r="AF20" s="0" t="n">
        <f aca="false">'03.24 по датам'!DX20</f>
        <v>0</v>
      </c>
      <c r="AG20" s="0"/>
      <c r="AH20" s="0"/>
      <c r="AI20" s="0" t="n">
        <f aca="false">'03.24 по датам'!EZ20</f>
        <v>0</v>
      </c>
      <c r="AJ20" s="0" t="n">
        <f aca="false">'03.24 по датам'!FA20</f>
        <v>0</v>
      </c>
      <c r="AK20" s="0" t="n">
        <f aca="false">'03.24 по датам'!FB20</f>
        <v>0</v>
      </c>
      <c r="AL20" s="0"/>
      <c r="AM20" s="0"/>
      <c r="AN20" s="0" t="n">
        <f aca="false">'03.24 по датам'!FO20</f>
        <v>0</v>
      </c>
      <c r="AO20" s="0" t="n">
        <f aca="false">'03.24 по датам'!FP20</f>
        <v>0</v>
      </c>
      <c r="AP20" s="0" t="n">
        <f aca="false">'03.24 по датам'!FQ20</f>
        <v>0</v>
      </c>
      <c r="AQ20" s="0"/>
      <c r="AR20" s="0"/>
      <c r="AS20" s="1837"/>
      <c r="AT20" s="1627"/>
      <c r="AU20" s="1615"/>
      <c r="AV20" s="1631"/>
      <c r="AW20" s="1621"/>
      <c r="AX20" s="1620"/>
      <c r="AY20" s="0"/>
      <c r="AZ20" s="0"/>
      <c r="BA20" s="0"/>
      <c r="BB20" s="0"/>
      <c r="BC20" s="1639"/>
      <c r="BD20" s="1640"/>
      <c r="BE20" s="1842"/>
      <c r="BF20" s="1621"/>
      <c r="BG20" s="1631"/>
      <c r="BH20" s="0" t="n">
        <f aca="false">'03.24 по датам'!II20</f>
        <v>0</v>
      </c>
      <c r="BI20" s="0" t="n">
        <f aca="false">'03.24 по датам'!IJ20</f>
        <v>0</v>
      </c>
      <c r="BJ20" s="0"/>
      <c r="BK20" s="0"/>
      <c r="BL20" s="0" t="n">
        <f aca="false">'03.24 по датам'!IW20</f>
        <v>0</v>
      </c>
      <c r="BM20" s="0" t="n">
        <f aca="false">'03.24 по датам'!IX20</f>
        <v>0</v>
      </c>
      <c r="BN20" s="0" t="n">
        <f aca="false">'03.24 по датам'!IY20</f>
        <v>0</v>
      </c>
      <c r="BO20" s="0"/>
      <c r="BP20" s="0"/>
      <c r="BQ20" s="0"/>
      <c r="BR20" s="0"/>
      <c r="BS20" s="0"/>
      <c r="BT20" s="0"/>
      <c r="BU20" s="0"/>
      <c r="BV20" s="1817"/>
      <c r="BW20" s="1817"/>
      <c r="BX20" s="1660"/>
      <c r="BY20" s="1660"/>
      <c r="BZ20" s="1817"/>
      <c r="CA20" s="0" t="e">
        <f aca="false">CA$4:CA$4+SUMIF($C$5:BZ$5,"Нараст. баланс",$C22:BZ22)+SUMIF($C$7:BW$7,"Итого (с ВНР)",$C22:BW22)-SUMIF($C$5:BZ$5,"Геол. снижение,  т/сут",$C22:BZ22)-SUMIF(BY$7:BZ$7,"Итого",BY22:BZ22)-SUMIF($C$7:BZ$7,"Итого (с ВСП)",$C22:BZ22)</f>
        <v>#VALUE!</v>
      </c>
      <c r="CB20" s="0"/>
      <c r="CC20" s="0" t="n">
        <v>1</v>
      </c>
      <c r="CD20" s="0" t="e">
        <f aca="false">CD$4:CD$4+SUMIF($C$5:BZ$5,"Нараст. баланс",$C22:BZ22)+SUMIF($C$7:BW$7,$C22:BW22)-SUMIF($C$5:BZ$5,"Геол. снижение,  т/сут",$C22:BZ22)-SUMIF(BY$7:BZ$7,"Итого",BY22:BZ22)</f>
        <v>#VALUE!</v>
      </c>
    </row>
    <row r="21" customFormat="false" ht="11.25" hidden="false" customHeight="true" outlineLevel="0" collapsed="false">
      <c r="A21" s="1611"/>
      <c r="B21" s="1670" t="s">
        <v>663</v>
      </c>
      <c r="C21" s="0" t="n">
        <f aca="false">'03.24 по датам'!X21</f>
        <v>0</v>
      </c>
      <c r="D21" s="0" t="n">
        <f aca="false">'03.24 по датам'!Y21</f>
        <v>0</v>
      </c>
      <c r="E21" s="0" t="n">
        <f aca="false">'03.24 по датам'!Z21</f>
        <v>0</v>
      </c>
      <c r="F21" s="0" t="n">
        <f aca="false">COUNTIF(C22:E22,"&gt;"&amp;0)</f>
        <v>0</v>
      </c>
      <c r="G21" s="0"/>
      <c r="H21" s="0" t="n">
        <f aca="false">'03.24 по датам'!AP21</f>
        <v>0</v>
      </c>
      <c r="I21" s="0" t="n">
        <f aca="false">'03.24 по датам'!AQ21</f>
        <v>0</v>
      </c>
      <c r="J21" s="0" t="n">
        <f aca="false">'03.24 по датам'!AR21</f>
        <v>0</v>
      </c>
      <c r="K21" s="0" t="n">
        <f aca="false">COUNTIF(H22:J22,"&gt;"&amp;0)</f>
        <v>0</v>
      </c>
      <c r="L21" s="0"/>
      <c r="M21" s="0" t="n">
        <f aca="false">'03.24 по датам'!BR21</f>
        <v>0</v>
      </c>
      <c r="N21" s="0" t="n">
        <f aca="false">'03.24 по датам'!BS21</f>
        <v>0</v>
      </c>
      <c r="O21" s="0" t="n">
        <f aca="false">'03.24 по датам'!BT21</f>
        <v>0</v>
      </c>
      <c r="P21" s="0" t="n">
        <f aca="false">COUNTIF(M22:O22,"&gt;"&amp;0)</f>
        <v>0</v>
      </c>
      <c r="Q21" s="0"/>
      <c r="R21" s="0" t="n">
        <f aca="false">'03.24 по датам'!CJ21</f>
        <v>0</v>
      </c>
      <c r="S21" s="0" t="n">
        <f aca="false">'03.24 по датам'!CK21</f>
        <v>0</v>
      </c>
      <c r="T21" s="0" t="n">
        <f aca="false">'03.24 по датам'!CL21</f>
        <v>0</v>
      </c>
      <c r="U21" s="0" t="n">
        <f aca="false">COUNTIF(R22:T22,"&gt;"&amp;0)</f>
        <v>0</v>
      </c>
      <c r="V21" s="0"/>
      <c r="W21" s="0" t="n">
        <f aca="false">F21+K21+P21+U21</f>
        <v>0</v>
      </c>
      <c r="X21" s="0"/>
      <c r="Y21" s="0" t="n">
        <f aca="false">'03.24 по датам'!DD21</f>
        <v>0</v>
      </c>
      <c r="Z21" s="0" t="n">
        <f aca="false">'03.24 по датам'!DE21</f>
        <v>0</v>
      </c>
      <c r="AA21" s="0" t="n">
        <f aca="false">'03.24 по датам'!DF21</f>
        <v>0</v>
      </c>
      <c r="AB21" s="0" t="n">
        <f aca="false">SUBTOTAL(9,Y23:AA23)</f>
        <v>0</v>
      </c>
      <c r="AC21" s="0"/>
      <c r="AD21" s="0" t="n">
        <f aca="false">'03.24 по датам'!DV21</f>
        <v>0</v>
      </c>
      <c r="AE21" s="0" t="n">
        <f aca="false">'03.24 по датам'!DW21</f>
        <v>0</v>
      </c>
      <c r="AF21" s="0" t="n">
        <f aca="false">'03.24 по датам'!DX21</f>
        <v>0</v>
      </c>
      <c r="AG21" s="0" t="n">
        <f aca="false">COUNTIF(AD22:AF22,"&gt;"&amp;0)</f>
        <v>0</v>
      </c>
      <c r="AH21" s="0"/>
      <c r="AI21" s="0" t="n">
        <f aca="false">'03.24 по датам'!EZ21</f>
        <v>0</v>
      </c>
      <c r="AJ21" s="0" t="n">
        <f aca="false">'03.24 по датам'!FA21</f>
        <v>0</v>
      </c>
      <c r="AK21" s="0" t="n">
        <f aca="false">'03.24 по датам'!FB21</f>
        <v>0</v>
      </c>
      <c r="AL21" s="0" t="n">
        <f aca="false">COUNTIF(AI22:AK22,"&gt;"&amp;0)</f>
        <v>0</v>
      </c>
      <c r="AM21" s="0"/>
      <c r="AN21" s="0" t="n">
        <f aca="false">'03.24 по датам'!FO21</f>
        <v>0</v>
      </c>
      <c r="AO21" s="0" t="n">
        <f aca="false">'03.24 по датам'!FP21</f>
        <v>0</v>
      </c>
      <c r="AP21" s="0" t="n">
        <f aca="false">'03.24 по датам'!FQ21</f>
        <v>0</v>
      </c>
      <c r="AQ21" s="0" t="n">
        <f aca="false">COUNTIF(AN22:AP22,"&gt;"&amp;0)</f>
        <v>0</v>
      </c>
      <c r="AR21" s="0"/>
      <c r="AS21" s="1844"/>
      <c r="AT21" s="1686"/>
      <c r="AU21" s="1673"/>
      <c r="AV21" s="1690" t="n">
        <f aca="false">SUBTOTAL(9,AS23:AU23)</f>
        <v>0</v>
      </c>
      <c r="AW21" s="1679" t="n">
        <f aca="false">SUBTOTAL(9,AS23:AU23)</f>
        <v>0</v>
      </c>
      <c r="AX21" s="1691"/>
      <c r="AY21" s="0"/>
      <c r="AZ21" s="0"/>
      <c r="BA21" s="0"/>
      <c r="BB21" s="0"/>
      <c r="BC21" s="1699"/>
      <c r="BD21" s="1700"/>
      <c r="BE21" s="1847"/>
      <c r="BF21" s="1679" t="n">
        <f aca="false">SUBTOTAL(9,BC23:BE23)</f>
        <v>0</v>
      </c>
      <c r="BG21" s="1702"/>
      <c r="BH21" s="0" t="n">
        <f aca="false">'03.24 по датам'!II21</f>
        <v>0</v>
      </c>
      <c r="BI21" s="0" t="n">
        <f aca="false">'03.24 по датам'!IJ21</f>
        <v>0</v>
      </c>
      <c r="BJ21" s="0" t="n">
        <f aca="false">SUBTOTAL(9,BH23:BI23)</f>
        <v>0</v>
      </c>
      <c r="BK21" s="0"/>
      <c r="BL21" s="0" t="n">
        <f aca="false">'03.24 по датам'!IW21</f>
        <v>0</v>
      </c>
      <c r="BM21" s="0" t="n">
        <f aca="false">'03.24 по датам'!IX21</f>
        <v>0</v>
      </c>
      <c r="BN21" s="0" t="n">
        <f aca="false">'03.24 по датам'!IY21</f>
        <v>0</v>
      </c>
      <c r="BO21" s="0" t="n">
        <f aca="false">COUNTIF(BL22:BN22,"&gt;"&amp;0)</f>
        <v>0</v>
      </c>
      <c r="BP21" s="0"/>
      <c r="BQ21" s="0"/>
      <c r="BR21" s="0"/>
      <c r="BS21" s="0"/>
      <c r="BT21" s="0"/>
      <c r="BU21" s="0"/>
      <c r="BV21" s="1827"/>
      <c r="BW21" s="1827"/>
      <c r="BX21" s="1722"/>
      <c r="BY21" s="1722"/>
      <c r="BZ21" s="1827"/>
      <c r="CA21" s="0"/>
      <c r="CB21" s="0"/>
      <c r="CC21" s="0" t="n">
        <v>2</v>
      </c>
      <c r="CD21" s="0"/>
    </row>
    <row r="22" customFormat="false" ht="11.25" hidden="false" customHeight="true" outlineLevel="0" collapsed="false">
      <c r="A22" s="1611"/>
      <c r="B22" s="1729" t="s">
        <v>661</v>
      </c>
      <c r="C22" s="0" t="n">
        <f aca="false">'03.24 по датам'!X22</f>
        <v>0</v>
      </c>
      <c r="D22" s="0" t="n">
        <f aca="false">'03.24 по датам'!Y22</f>
        <v>0</v>
      </c>
      <c r="E22" s="0" t="n">
        <f aca="false">'03.24 по датам'!Z22</f>
        <v>0</v>
      </c>
      <c r="F22" s="0" t="n">
        <f aca="false">SUBTOTAL(9,C22:E22)</f>
        <v>0</v>
      </c>
      <c r="G22" s="0" t="n">
        <f aca="false">F22+G18</f>
        <v>0</v>
      </c>
      <c r="H22" s="0" t="n">
        <f aca="false">'03.24 по датам'!AP22</f>
        <v>0</v>
      </c>
      <c r="I22" s="0" t="n">
        <f aca="false">'03.24 по датам'!AQ22</f>
        <v>0</v>
      </c>
      <c r="J22" s="0" t="n">
        <f aca="false">'03.24 по датам'!AR22</f>
        <v>0</v>
      </c>
      <c r="K22" s="0" t="n">
        <f aca="false">SUBTOTAL(9,H22:J22)</f>
        <v>0</v>
      </c>
      <c r="L22" s="0" t="n">
        <f aca="false">K22+L18</f>
        <v>0</v>
      </c>
      <c r="M22" s="0" t="n">
        <f aca="false">'03.24 по датам'!BR22</f>
        <v>0</v>
      </c>
      <c r="N22" s="0" t="n">
        <f aca="false">'03.24 по датам'!BS22</f>
        <v>0</v>
      </c>
      <c r="O22" s="0" t="n">
        <f aca="false">'03.24 по датам'!BT22</f>
        <v>0</v>
      </c>
      <c r="P22" s="0" t="n">
        <f aca="false">SUBTOTAL(9,M22:O22)</f>
        <v>0</v>
      </c>
      <c r="Q22" s="0" t="n">
        <f aca="false">P22+Q18</f>
        <v>0</v>
      </c>
      <c r="R22" s="0" t="n">
        <f aca="false">'03.24 по датам'!CJ22</f>
        <v>0</v>
      </c>
      <c r="S22" s="0" t="n">
        <f aca="false">'03.24 по датам'!CK22</f>
        <v>0</v>
      </c>
      <c r="T22" s="0" t="n">
        <f aca="false">'03.24 по датам'!CL22</f>
        <v>0</v>
      </c>
      <c r="U22" s="0" t="n">
        <f aca="false">SUBTOTAL(9,R22:T22)</f>
        <v>0</v>
      </c>
      <c r="V22" s="0" t="n">
        <f aca="false">U22+V18</f>
        <v>0</v>
      </c>
      <c r="W22" s="0" t="n">
        <f aca="false">+F22+K22+P22+U22</f>
        <v>0</v>
      </c>
      <c r="X22" s="0" t="n">
        <f aca="false">W22+X18</f>
        <v>0</v>
      </c>
      <c r="Y22" s="0" t="n">
        <f aca="false">'03.24 по датам'!DD22</f>
        <v>0</v>
      </c>
      <c r="Z22" s="0" t="n">
        <f aca="false">'03.24 по датам'!DE22</f>
        <v>0</v>
      </c>
      <c r="AA22" s="0" t="n">
        <f aca="false">'03.24 по датам'!DF22</f>
        <v>0</v>
      </c>
      <c r="AB22" s="0" t="n">
        <f aca="false">SUBTOTAL(9,Y22:AA22)</f>
        <v>0</v>
      </c>
      <c r="AC22" s="0" t="n">
        <f aca="false">AB22:AB22+IF($B18:$B18=2,0,AC18:AC18)</f>
        <v>0</v>
      </c>
      <c r="AD22" s="0" t="n">
        <f aca="false">'03.24 по датам'!DV22</f>
        <v>0</v>
      </c>
      <c r="AE22" s="0" t="n">
        <f aca="false">'03.24 по датам'!DW22</f>
        <v>0</v>
      </c>
      <c r="AF22" s="0" t="n">
        <f aca="false">'03.24 по датам'!DX22</f>
        <v>0</v>
      </c>
      <c r="AG22" s="0" t="n">
        <f aca="false">SUBTOTAL(9,AD22:AF22)</f>
        <v>0</v>
      </c>
      <c r="AH22" s="0" t="n">
        <f aca="false">AG22:AG22+IF($B18:$B18=2,0,AH18:AH18)</f>
        <v>0</v>
      </c>
      <c r="AI22" s="0" t="n">
        <f aca="false">'03.24 по датам'!EZ22</f>
        <v>0</v>
      </c>
      <c r="AJ22" s="0" t="n">
        <f aca="false">'03.24 по датам'!FA22</f>
        <v>0</v>
      </c>
      <c r="AK22" s="0" t="n">
        <f aca="false">'03.24 по датам'!FB22</f>
        <v>0</v>
      </c>
      <c r="AL22" s="0" t="n">
        <f aca="false">SUBTOTAL(9,AI22:AK22)</f>
        <v>0</v>
      </c>
      <c r="AM22" s="0" t="n">
        <f aca="false">AL22:AL22+IF($B18:$B18=2,0,AM18:AM18)</f>
        <v>0</v>
      </c>
      <c r="AN22" s="0" t="n">
        <f aca="false">'03.24 по датам'!FO22</f>
        <v>0</v>
      </c>
      <c r="AO22" s="0" t="n">
        <f aca="false">'03.24 по датам'!FP22</f>
        <v>0</v>
      </c>
      <c r="AP22" s="0" t="n">
        <f aca="false">'03.24 по датам'!FQ22</f>
        <v>0</v>
      </c>
      <c r="AQ22" s="0" t="n">
        <f aca="false">SUBTOTAL(9,AN22:AP22)</f>
        <v>0</v>
      </c>
      <c r="AR22" s="0" t="n">
        <f aca="false">AQ22:AQ22+IF($B18:$B18=2,0,AR18:AR18)</f>
        <v>0</v>
      </c>
      <c r="AS22" s="1851"/>
      <c r="AT22" s="1744"/>
      <c r="AU22" s="1732"/>
      <c r="AV22" s="1748" t="n">
        <f aca="false">SUBTOTAL(9,AS22:AU22)</f>
        <v>0</v>
      </c>
      <c r="AW22" s="1738" t="n">
        <f aca="false">SUBTOTAL(9,AS22:AU22)</f>
        <v>0</v>
      </c>
      <c r="AX22" s="1737" t="n">
        <f aca="false">AW22:AW22+IF($B18:$B18=2,0,AX18:AX18)</f>
        <v>0</v>
      </c>
      <c r="AY22" s="0"/>
      <c r="AZ22" s="0" t="e">
        <f aca="false">IF(IF($CE$10=$CE$1,"",CD20-$CE$10)&lt;0,IF($CE$10=$CE$1,"",-CD20+$CE$10),"")</f>
        <v>#VALUE!</v>
      </c>
      <c r="BA22" s="0" t="e">
        <f aca="false">SUBTOTAL(9,AY22:AZ22)</f>
        <v>#VALUE!</v>
      </c>
      <c r="BB22" s="0" t="n">
        <f aca="false">$BB$3+BB18</f>
        <v>35.91</v>
      </c>
      <c r="BC22" s="1756"/>
      <c r="BD22" s="1757"/>
      <c r="BE22" s="1832"/>
      <c r="BF22" s="1738" t="n">
        <f aca="false">SUBTOTAL(9,BC22:BE22)</f>
        <v>0</v>
      </c>
      <c r="BG22" s="1748" t="n">
        <f aca="false">BF22:BF22+IF($B18:$B18=2,0,BG18:BG18)</f>
        <v>0</v>
      </c>
      <c r="BH22" s="0" t="n">
        <f aca="false">'03.24 по датам'!II22</f>
        <v>0</v>
      </c>
      <c r="BI22" s="0" t="n">
        <f aca="false">'03.24 по датам'!IJ22</f>
        <v>0</v>
      </c>
      <c r="BJ22" s="0" t="n">
        <f aca="false">SUBTOTAL(9,BH22:BI22)</f>
        <v>0</v>
      </c>
      <c r="BK22" s="0" t="n">
        <f aca="false">BJ22:BJ22+IF($B18:$B18=2,0,BK18:BK18)</f>
        <v>0</v>
      </c>
      <c r="BL22" s="0" t="n">
        <f aca="false">'03.24 по датам'!IW22</f>
        <v>0</v>
      </c>
      <c r="BM22" s="0" t="n">
        <f aca="false">'03.24 по датам'!IX22</f>
        <v>0</v>
      </c>
      <c r="BN22" s="0" t="n">
        <f aca="false">'03.24 по датам'!IY22</f>
        <v>0</v>
      </c>
      <c r="BO22" s="0" t="n">
        <f aca="false">SUBTOTAL(9,BL22:BN22)</f>
        <v>0</v>
      </c>
      <c r="BP22" s="0" t="n">
        <f aca="false">BO22:BO22+IF($B18:$B18=2,0,BP18:BP18)</f>
        <v>0</v>
      </c>
      <c r="BQ22" s="0"/>
      <c r="BR22" s="0"/>
      <c r="BS22" s="0" t="e">
        <f aca="false">IF(IF($CE$10=$CE$1,"",CD20-$CE$10)&gt;0,IF($CE$10=$CE$1,"",CD20-$CE$10),"")</f>
        <v>#VALUE!</v>
      </c>
      <c r="BT22" s="0" t="e">
        <f aca="false">SUBTOTAL(9,BQ22:BS22)</f>
        <v>#VALUE!</v>
      </c>
      <c r="BU22" s="0" t="n">
        <f aca="false">SUMIF($C$5:BT$5,"Накопленный эффект, т/сут",$C22:BT22)+SUMIF($C$5:BT$5,"Нараст.  по потенциалу",$C22:BT22)-SUMIF($C$5:BT$5,"Нараст. по остановкам",$C22:BT22)-SUMIF($C$5:BT$5,"ИТОГО перевод в ППД",$C22:BT22)-SUMIF($C$5:BT$5,"ИТОГО  нерент, по распоряж.",$C22:BT22)-SUMIF($C$5:BT$5,"ИТОГО ост. дебит от ЗБС, Углуб., ПВЛГ/ПНЛГ",$C22:BT22)</f>
        <v>0</v>
      </c>
      <c r="BV22" s="1764"/>
      <c r="BW22" s="1764"/>
      <c r="BX22" s="1771"/>
      <c r="BY22" s="1771"/>
      <c r="BZ22" s="1764" t="n">
        <f aca="false">SUBTOTAL(9,BV22:BY22)</f>
        <v>0</v>
      </c>
      <c r="CA22" s="0"/>
      <c r="CB22" s="0" t="n">
        <f aca="false">CB$4:CB$4+SUMIF($C$5:BZ$5,"Нараст. по остановкам",$C22:BZ22)-SUMIF($C$5:BZ$5,"Нараст.  по потенциалу",$C22:BZ22)</f>
        <v>31.893</v>
      </c>
      <c r="CC22" s="0" t="n">
        <v>3</v>
      </c>
      <c r="CD22" s="0"/>
    </row>
    <row r="23" customFormat="false" ht="1.5" hidden="false" customHeight="true" outlineLevel="0" collapsed="false">
      <c r="A23" s="1777"/>
      <c r="B23" s="1777"/>
      <c r="C23" s="0" t="n">
        <f aca="false">'03.24 по датам'!X23</f>
        <v>0</v>
      </c>
      <c r="D23" s="0" t="n">
        <f aca="false">'03.24 по датам'!Y23</f>
        <v>0</v>
      </c>
      <c r="E23" s="0" t="n">
        <f aca="false">'03.24 по датам'!Z23</f>
        <v>0</v>
      </c>
      <c r="F23" s="0"/>
      <c r="G23" s="0"/>
      <c r="H23" s="0" t="n">
        <f aca="false">'03.24 по датам'!AP23</f>
        <v>0</v>
      </c>
      <c r="I23" s="0" t="n">
        <f aca="false">'03.24 по датам'!AQ23</f>
        <v>0</v>
      </c>
      <c r="J23" s="0" t="n">
        <f aca="false">'03.24 по датам'!AR23</f>
        <v>0</v>
      </c>
      <c r="K23" s="0"/>
      <c r="L23" s="0"/>
      <c r="M23" s="0" t="n">
        <f aca="false">'03.24 по датам'!BR23</f>
        <v>0</v>
      </c>
      <c r="N23" s="0" t="n">
        <f aca="false">'03.24 по датам'!BS23</f>
        <v>0</v>
      </c>
      <c r="O23" s="0" t="n">
        <f aca="false">'03.24 по датам'!BT23</f>
        <v>0</v>
      </c>
      <c r="P23" s="0"/>
      <c r="Q23" s="0"/>
      <c r="R23" s="0" t="n">
        <f aca="false">'03.24 по датам'!CJ23</f>
        <v>0</v>
      </c>
      <c r="S23" s="0" t="n">
        <f aca="false">'03.24 по датам'!CK23</f>
        <v>0</v>
      </c>
      <c r="T23" s="0" t="n">
        <f aca="false">'03.24 по датам'!CL23</f>
        <v>0</v>
      </c>
      <c r="U23" s="0"/>
      <c r="V23" s="0"/>
      <c r="W23" s="0"/>
      <c r="X23" s="0"/>
      <c r="Y23" s="0" t="n">
        <f aca="false">'03.24 по датам'!DD23</f>
        <v>0</v>
      </c>
      <c r="Z23" s="0" t="n">
        <f aca="false">'03.24 по датам'!DE23</f>
        <v>0</v>
      </c>
      <c r="AA23" s="0" t="n">
        <f aca="false">'03.24 по датам'!DF23</f>
        <v>0</v>
      </c>
      <c r="AB23" s="0"/>
      <c r="AC23" s="0"/>
      <c r="AD23" s="0" t="n">
        <f aca="false">'03.24 по датам'!DV23</f>
        <v>0</v>
      </c>
      <c r="AE23" s="0" t="n">
        <f aca="false">'03.24 по датам'!DW23</f>
        <v>0</v>
      </c>
      <c r="AF23" s="0" t="n">
        <f aca="false">'03.24 по датам'!DX23</f>
        <v>0</v>
      </c>
      <c r="AG23" s="0"/>
      <c r="AH23" s="0"/>
      <c r="AI23" s="0" t="n">
        <f aca="false">'03.24 по датам'!EZ23</f>
        <v>0</v>
      </c>
      <c r="AJ23" s="0" t="n">
        <f aca="false">'03.24 по датам'!FA23</f>
        <v>0</v>
      </c>
      <c r="AK23" s="0" t="n">
        <f aca="false">'03.24 по датам'!FB23</f>
        <v>0</v>
      </c>
      <c r="AL23" s="0"/>
      <c r="AM23" s="0"/>
      <c r="AN23" s="0" t="n">
        <f aca="false">'03.24 по датам'!FO23</f>
        <v>0</v>
      </c>
      <c r="AO23" s="0" t="n">
        <f aca="false">'03.24 по датам'!FP23</f>
        <v>0</v>
      </c>
      <c r="AP23" s="0" t="n">
        <f aca="false">'03.24 по датам'!FQ23</f>
        <v>0</v>
      </c>
      <c r="AQ23" s="0"/>
      <c r="AR23" s="0"/>
      <c r="AS23" s="1779"/>
      <c r="AT23" s="1779"/>
      <c r="AU23" s="1779"/>
      <c r="AV23" s="1783"/>
      <c r="AW23" s="1783"/>
      <c r="AX23" s="1783"/>
      <c r="AY23" s="0"/>
      <c r="AZ23" s="0"/>
      <c r="BA23" s="0"/>
      <c r="BB23" s="1790"/>
      <c r="BC23" s="1791"/>
      <c r="BD23" s="1757"/>
      <c r="BE23" s="1787"/>
      <c r="BF23" s="1783"/>
      <c r="BG23" s="1783"/>
      <c r="BH23" s="0" t="n">
        <f aca="false">'03.24 по датам'!II23</f>
        <v>0</v>
      </c>
      <c r="BI23" s="0" t="n">
        <f aca="false">'03.24 по датам'!IJ23</f>
        <v>0</v>
      </c>
      <c r="BJ23" s="0"/>
      <c r="BK23" s="0"/>
      <c r="BL23" s="0" t="n">
        <f aca="false">'03.24 по датам'!IW23</f>
        <v>0</v>
      </c>
      <c r="BM23" s="0" t="n">
        <f aca="false">'03.24 по датам'!IX23</f>
        <v>0</v>
      </c>
      <c r="BN23" s="0" t="n">
        <f aca="false">'03.24 по датам'!IY23</f>
        <v>0</v>
      </c>
      <c r="BO23" s="0"/>
      <c r="BP23" s="0"/>
      <c r="BQ23" s="0"/>
      <c r="BR23" s="0"/>
      <c r="BS23" s="0"/>
      <c r="BT23" s="0"/>
      <c r="BU23" s="0"/>
      <c r="BV23" s="1792"/>
      <c r="BW23" s="1792"/>
      <c r="BX23" s="1792"/>
      <c r="BY23" s="1792"/>
      <c r="BZ23" s="1792"/>
      <c r="CA23" s="0"/>
      <c r="CB23" s="0"/>
      <c r="CC23" s="0" t="n">
        <v>4</v>
      </c>
      <c r="CD23" s="0"/>
      <c r="CE23" s="1797"/>
    </row>
    <row r="24" customFormat="false" ht="11.25" hidden="false" customHeight="true" outlineLevel="0" collapsed="false">
      <c r="A24" s="1611" t="n">
        <f aca="false">A20+1</f>
        <v>45355</v>
      </c>
      <c r="B24" s="1612" t="s">
        <v>662</v>
      </c>
      <c r="C24" s="0" t="n">
        <f aca="false">'03.24 по датам'!X24</f>
        <v>0</v>
      </c>
      <c r="D24" s="0" t="n">
        <f aca="false">'03.24 по датам'!Y24</f>
        <v>0</v>
      </c>
      <c r="E24" s="0" t="n">
        <f aca="false">'03.24 по датам'!Z24</f>
        <v>0</v>
      </c>
      <c r="F24" s="0"/>
      <c r="G24" s="0"/>
      <c r="H24" s="0" t="n">
        <f aca="false">'03.24 по датам'!AP24</f>
        <v>0</v>
      </c>
      <c r="I24" s="0" t="n">
        <f aca="false">'03.24 по датам'!AQ24</f>
        <v>0</v>
      </c>
      <c r="J24" s="0" t="n">
        <f aca="false">'03.24 по датам'!AR24</f>
        <v>0</v>
      </c>
      <c r="K24" s="0"/>
      <c r="L24" s="0"/>
      <c r="M24" s="0" t="n">
        <f aca="false">'03.24 по датам'!BR24</f>
        <v>0</v>
      </c>
      <c r="N24" s="0" t="n">
        <f aca="false">'03.24 по датам'!BS24</f>
        <v>0</v>
      </c>
      <c r="O24" s="0" t="n">
        <f aca="false">'03.24 по датам'!BT24</f>
        <v>0</v>
      </c>
      <c r="P24" s="0"/>
      <c r="Q24" s="0"/>
      <c r="R24" s="0" t="n">
        <f aca="false">'03.24 по датам'!CJ24</f>
        <v>0</v>
      </c>
      <c r="S24" s="0" t="n">
        <f aca="false">'03.24 по датам'!CK24</f>
        <v>0</v>
      </c>
      <c r="T24" s="0" t="n">
        <f aca="false">'03.24 по датам'!CL24</f>
        <v>0</v>
      </c>
      <c r="U24" s="0"/>
      <c r="V24" s="0"/>
      <c r="W24" s="0"/>
      <c r="X24" s="0"/>
      <c r="Y24" s="0" t="n">
        <f aca="false">'03.24 по датам'!DD24</f>
        <v>0</v>
      </c>
      <c r="Z24" s="0" t="n">
        <f aca="false">'03.24 по датам'!DE24</f>
        <v>0</v>
      </c>
      <c r="AA24" s="0" t="n">
        <f aca="false">'03.24 по датам'!DF24</f>
        <v>0</v>
      </c>
      <c r="AB24" s="0"/>
      <c r="AC24" s="0"/>
      <c r="AD24" s="0" t="n">
        <f aca="false">'03.24 по датам'!DV24</f>
        <v>0</v>
      </c>
      <c r="AE24" s="0" t="n">
        <f aca="false">'03.24 по датам'!DW24</f>
        <v>0</v>
      </c>
      <c r="AF24" s="0" t="n">
        <f aca="false">'03.24 по датам'!DX24</f>
        <v>0</v>
      </c>
      <c r="AG24" s="0"/>
      <c r="AH24" s="0"/>
      <c r="AI24" s="0" t="n">
        <f aca="false">'03.24 по датам'!EZ24</f>
        <v>0</v>
      </c>
      <c r="AJ24" s="0" t="n">
        <f aca="false">'03.24 по датам'!FA24</f>
        <v>0</v>
      </c>
      <c r="AK24" s="0" t="n">
        <f aca="false">'03.24 по датам'!FB24</f>
        <v>0</v>
      </c>
      <c r="AL24" s="0"/>
      <c r="AM24" s="0"/>
      <c r="AN24" s="0" t="n">
        <f aca="false">'03.24 по датам'!FO24</f>
        <v>0</v>
      </c>
      <c r="AO24" s="0" t="n">
        <f aca="false">'03.24 по датам'!FP24</f>
        <v>0</v>
      </c>
      <c r="AP24" s="0" t="n">
        <f aca="false">'03.24 по датам'!FQ24</f>
        <v>0</v>
      </c>
      <c r="AQ24" s="0"/>
      <c r="AR24" s="0"/>
      <c r="AS24" s="1627"/>
      <c r="AT24" s="1627"/>
      <c r="AU24" s="1627"/>
      <c r="AV24" s="1631"/>
      <c r="AW24" s="1621"/>
      <c r="AX24" s="1620"/>
      <c r="AY24" s="0"/>
      <c r="AZ24" s="0"/>
      <c r="BA24" s="0"/>
      <c r="BB24" s="0"/>
      <c r="BC24" s="1639"/>
      <c r="BD24" s="1640"/>
      <c r="BE24" s="1842"/>
      <c r="BF24" s="1621"/>
      <c r="BG24" s="1631"/>
      <c r="BH24" s="0" t="n">
        <f aca="false">'03.24 по датам'!II24</f>
        <v>0</v>
      </c>
      <c r="BI24" s="0" t="n">
        <f aca="false">'03.24 по датам'!IJ24</f>
        <v>0</v>
      </c>
      <c r="BJ24" s="0"/>
      <c r="BK24" s="0"/>
      <c r="BL24" s="0" t="n">
        <f aca="false">'03.24 по датам'!IW24</f>
        <v>0</v>
      </c>
      <c r="BM24" s="0" t="n">
        <f aca="false">'03.24 по датам'!IX24</f>
        <v>0</v>
      </c>
      <c r="BN24" s="0" t="n">
        <f aca="false">'03.24 по датам'!IY24</f>
        <v>0</v>
      </c>
      <c r="BO24" s="0"/>
      <c r="BP24" s="0"/>
      <c r="BQ24" s="0"/>
      <c r="BR24" s="0"/>
      <c r="BS24" s="0"/>
      <c r="BT24" s="0"/>
      <c r="BU24" s="0"/>
      <c r="BV24" s="1817"/>
      <c r="BW24" s="1660"/>
      <c r="BX24" s="1660"/>
      <c r="BY24" s="1660"/>
      <c r="BZ24" s="1817"/>
      <c r="CA24" s="0" t="e">
        <f aca="false">CA$4:CA$4+SUMIF($C$5:BZ$5,"Нараст. баланс",$C26:BZ26)+SUMIF($C$7:BW$7,"Итого (с ВНР)",$C26:BW26)-SUMIF($C$5:BZ$5,"Геол. снижение,  т/сут",$C26:BZ26)-SUMIF(BY$7:BZ$7,"Итого",BY26:BZ26)-SUMIF($C$7:BZ$7,"Итого (с ВСП)",$C26:BZ26)</f>
        <v>#VALUE!</v>
      </c>
      <c r="CB24" s="0"/>
      <c r="CC24" s="0" t="n">
        <v>1</v>
      </c>
      <c r="CD24" s="0" t="e">
        <f aca="false">CD$4:CD$4+SUMIF($C$5:BZ$5,"Нараст. баланс",$C26:BZ26)+SUMIF($C$7:BW$7,$C26:BW26)-SUMIF($C$5:BZ$5,"Геол. снижение,  т/сут",$C26:BZ26)-SUMIF(BY$7:BZ$7,"Итого",BY26:BZ26)</f>
        <v>#VALUE!</v>
      </c>
    </row>
    <row r="25" customFormat="false" ht="11.25" hidden="false" customHeight="true" outlineLevel="0" collapsed="false">
      <c r="A25" s="1611"/>
      <c r="B25" s="1670" t="s">
        <v>663</v>
      </c>
      <c r="C25" s="0" t="n">
        <f aca="false">'03.24 по датам'!X25</f>
        <v>0</v>
      </c>
      <c r="D25" s="0" t="n">
        <f aca="false">'03.24 по датам'!Y25</f>
        <v>0</v>
      </c>
      <c r="E25" s="0" t="n">
        <f aca="false">'03.24 по датам'!Z25</f>
        <v>0</v>
      </c>
      <c r="F25" s="0" t="n">
        <f aca="false">COUNTIF(C26:E26,"&gt;"&amp;0)</f>
        <v>0</v>
      </c>
      <c r="G25" s="0"/>
      <c r="H25" s="0" t="n">
        <f aca="false">'03.24 по датам'!AP25</f>
        <v>0</v>
      </c>
      <c r="I25" s="0" t="n">
        <f aca="false">'03.24 по датам'!AQ25</f>
        <v>0</v>
      </c>
      <c r="J25" s="0" t="n">
        <f aca="false">'03.24 по датам'!AR25</f>
        <v>0</v>
      </c>
      <c r="K25" s="0" t="n">
        <f aca="false">COUNTIF(H26:J26,"&gt;"&amp;0)</f>
        <v>0</v>
      </c>
      <c r="L25" s="0"/>
      <c r="M25" s="0" t="n">
        <f aca="false">'03.24 по датам'!BR25</f>
        <v>0</v>
      </c>
      <c r="N25" s="0" t="n">
        <f aca="false">'03.24 по датам'!BS25</f>
        <v>0</v>
      </c>
      <c r="O25" s="0" t="n">
        <f aca="false">'03.24 по датам'!BT25</f>
        <v>0</v>
      </c>
      <c r="P25" s="0" t="n">
        <f aca="false">COUNTIF(M26:O26,"&gt;"&amp;0)</f>
        <v>0</v>
      </c>
      <c r="Q25" s="0"/>
      <c r="R25" s="0" t="n">
        <f aca="false">'03.24 по датам'!CJ25</f>
        <v>0</v>
      </c>
      <c r="S25" s="0" t="n">
        <f aca="false">'03.24 по датам'!CK25</f>
        <v>0</v>
      </c>
      <c r="T25" s="0" t="n">
        <f aca="false">'03.24 по датам'!CL25</f>
        <v>0</v>
      </c>
      <c r="U25" s="0" t="n">
        <f aca="false">COUNTIF(R26:T26,"&gt;"&amp;0)</f>
        <v>0</v>
      </c>
      <c r="V25" s="0"/>
      <c r="W25" s="0" t="n">
        <f aca="false">F25+K25+P25+U25</f>
        <v>0</v>
      </c>
      <c r="X25" s="0"/>
      <c r="Y25" s="0" t="n">
        <f aca="false">'03.24 по датам'!DD25</f>
        <v>0</v>
      </c>
      <c r="Z25" s="0" t="n">
        <f aca="false">'03.24 по датам'!DE25</f>
        <v>0</v>
      </c>
      <c r="AA25" s="0" t="n">
        <f aca="false">'03.24 по датам'!DF25</f>
        <v>0</v>
      </c>
      <c r="AB25" s="0" t="n">
        <f aca="false">SUBTOTAL(9,Y27:AA27)</f>
        <v>0</v>
      </c>
      <c r="AC25" s="0"/>
      <c r="AD25" s="0" t="n">
        <f aca="false">'03.24 по датам'!DV25</f>
        <v>0</v>
      </c>
      <c r="AE25" s="0" t="n">
        <f aca="false">'03.24 по датам'!DW25</f>
        <v>0</v>
      </c>
      <c r="AF25" s="0" t="n">
        <f aca="false">'03.24 по датам'!DX25</f>
        <v>0</v>
      </c>
      <c r="AG25" s="0" t="n">
        <f aca="false">COUNTIF(AD26:AF26,"&gt;"&amp;0)</f>
        <v>0</v>
      </c>
      <c r="AH25" s="0"/>
      <c r="AI25" s="0" t="n">
        <f aca="false">'03.24 по датам'!EZ25</f>
        <v>0</v>
      </c>
      <c r="AJ25" s="0" t="n">
        <f aca="false">'03.24 по датам'!FA25</f>
        <v>0</v>
      </c>
      <c r="AK25" s="0" t="n">
        <f aca="false">'03.24 по датам'!FB25</f>
        <v>0</v>
      </c>
      <c r="AL25" s="0" t="n">
        <f aca="false">COUNTIF(AI26:AK26,"&gt;"&amp;0)</f>
        <v>0</v>
      </c>
      <c r="AM25" s="0"/>
      <c r="AN25" s="0" t="n">
        <f aca="false">'03.24 по датам'!FO25</f>
        <v>0</v>
      </c>
      <c r="AO25" s="0" t="n">
        <f aca="false">'03.24 по датам'!FP25</f>
        <v>0</v>
      </c>
      <c r="AP25" s="0" t="n">
        <f aca="false">'03.24 по датам'!FQ25</f>
        <v>0</v>
      </c>
      <c r="AQ25" s="0" t="n">
        <f aca="false">COUNTIF(AN26:AP26,"&gt;"&amp;0)</f>
        <v>0</v>
      </c>
      <c r="AR25" s="0"/>
      <c r="AS25" s="1686"/>
      <c r="AT25" s="1686"/>
      <c r="AU25" s="1686"/>
      <c r="AV25" s="1690" t="n">
        <f aca="false">SUBTOTAL(9,AS27:AU27)</f>
        <v>0</v>
      </c>
      <c r="AW25" s="1679" t="n">
        <f aca="false">SUBTOTAL(9,AS27:AU27)</f>
        <v>0</v>
      </c>
      <c r="AX25" s="1691"/>
      <c r="AY25" s="0"/>
      <c r="AZ25" s="0"/>
      <c r="BA25" s="0"/>
      <c r="BB25" s="0"/>
      <c r="BC25" s="1699"/>
      <c r="BD25" s="1700"/>
      <c r="BE25" s="1847"/>
      <c r="BF25" s="1679" t="n">
        <f aca="false">SUBTOTAL(9,BC27:BE27)</f>
        <v>0</v>
      </c>
      <c r="BG25" s="1702"/>
      <c r="BH25" s="0" t="n">
        <f aca="false">'03.24 по датам'!II25</f>
        <v>0</v>
      </c>
      <c r="BI25" s="0" t="n">
        <f aca="false">'03.24 по датам'!IJ25</f>
        <v>0</v>
      </c>
      <c r="BJ25" s="0" t="n">
        <f aca="false">SUBTOTAL(9,BH27:BI27)</f>
        <v>0</v>
      </c>
      <c r="BK25" s="0"/>
      <c r="BL25" s="0" t="n">
        <f aca="false">'03.24 по датам'!IW25</f>
        <v>0</v>
      </c>
      <c r="BM25" s="0" t="n">
        <f aca="false">'03.24 по датам'!IX25</f>
        <v>0</v>
      </c>
      <c r="BN25" s="0" t="n">
        <f aca="false">'03.24 по датам'!IY25</f>
        <v>0</v>
      </c>
      <c r="BO25" s="0" t="n">
        <f aca="false">COUNTIF(BL26:BN26,"&gt;"&amp;0)</f>
        <v>0</v>
      </c>
      <c r="BP25" s="0"/>
      <c r="BQ25" s="0"/>
      <c r="BR25" s="0"/>
      <c r="BS25" s="0"/>
      <c r="BT25" s="0"/>
      <c r="BU25" s="0"/>
      <c r="BV25" s="1827"/>
      <c r="BW25" s="1722"/>
      <c r="BX25" s="1722"/>
      <c r="BY25" s="1722"/>
      <c r="BZ25" s="1827"/>
      <c r="CA25" s="0"/>
      <c r="CB25" s="0"/>
      <c r="CC25" s="0" t="n">
        <v>2</v>
      </c>
      <c r="CD25" s="0"/>
    </row>
    <row r="26" customFormat="false" ht="11.25" hidden="false" customHeight="true" outlineLevel="0" collapsed="false">
      <c r="A26" s="1611"/>
      <c r="B26" s="1729" t="s">
        <v>661</v>
      </c>
      <c r="C26" s="0" t="n">
        <f aca="false">'03.24 по датам'!X26</f>
        <v>0</v>
      </c>
      <c r="D26" s="0" t="n">
        <f aca="false">'03.24 по датам'!Y26</f>
        <v>0</v>
      </c>
      <c r="E26" s="0" t="n">
        <f aca="false">'03.24 по датам'!Z26</f>
        <v>0</v>
      </c>
      <c r="F26" s="0" t="n">
        <f aca="false">SUBTOTAL(9,C26:E26)</f>
        <v>0</v>
      </c>
      <c r="G26" s="0" t="n">
        <f aca="false">F26+G22</f>
        <v>0</v>
      </c>
      <c r="H26" s="0" t="n">
        <f aca="false">'03.24 по датам'!AP26</f>
        <v>0</v>
      </c>
      <c r="I26" s="0" t="n">
        <f aca="false">'03.24 по датам'!AQ26</f>
        <v>0</v>
      </c>
      <c r="J26" s="0" t="n">
        <f aca="false">'03.24 по датам'!AR26</f>
        <v>0</v>
      </c>
      <c r="K26" s="0" t="n">
        <f aca="false">SUBTOTAL(9,H26:J26)</f>
        <v>0</v>
      </c>
      <c r="L26" s="0" t="n">
        <f aca="false">K26+L22</f>
        <v>0</v>
      </c>
      <c r="M26" s="0" t="n">
        <f aca="false">'03.24 по датам'!BR26</f>
        <v>0</v>
      </c>
      <c r="N26" s="0" t="n">
        <f aca="false">'03.24 по датам'!BS26</f>
        <v>0</v>
      </c>
      <c r="O26" s="0" t="n">
        <f aca="false">'03.24 по датам'!BT26</f>
        <v>0</v>
      </c>
      <c r="P26" s="0" t="n">
        <f aca="false">SUBTOTAL(9,M26:O26)</f>
        <v>0</v>
      </c>
      <c r="Q26" s="0" t="n">
        <f aca="false">P26+Q22</f>
        <v>0</v>
      </c>
      <c r="R26" s="0" t="n">
        <f aca="false">'03.24 по датам'!CJ26</f>
        <v>0</v>
      </c>
      <c r="S26" s="0" t="n">
        <f aca="false">'03.24 по датам'!CK26</f>
        <v>0</v>
      </c>
      <c r="T26" s="0" t="n">
        <f aca="false">'03.24 по датам'!CL26</f>
        <v>0</v>
      </c>
      <c r="U26" s="0" t="n">
        <f aca="false">SUBTOTAL(9,R26:T26)</f>
        <v>0</v>
      </c>
      <c r="V26" s="0" t="n">
        <f aca="false">U26+V22</f>
        <v>0</v>
      </c>
      <c r="W26" s="0" t="n">
        <f aca="false">+F26+K26+P26+U26</f>
        <v>0</v>
      </c>
      <c r="X26" s="0" t="n">
        <f aca="false">W26+X22</f>
        <v>0</v>
      </c>
      <c r="Y26" s="0" t="n">
        <f aca="false">'03.24 по датам'!DD26</f>
        <v>0</v>
      </c>
      <c r="Z26" s="0" t="n">
        <f aca="false">'03.24 по датам'!DE26</f>
        <v>0</v>
      </c>
      <c r="AA26" s="0" t="n">
        <f aca="false">'03.24 по датам'!DF26</f>
        <v>0</v>
      </c>
      <c r="AB26" s="0" t="n">
        <f aca="false">SUBTOTAL(9,Y26:AA26)</f>
        <v>0</v>
      </c>
      <c r="AC26" s="0" t="n">
        <f aca="false">AB26:AB26+IF($B22:$B22=2,0,AC22:AC22)</f>
        <v>0</v>
      </c>
      <c r="AD26" s="0" t="n">
        <f aca="false">'03.24 по датам'!DV26</f>
        <v>0</v>
      </c>
      <c r="AE26" s="0" t="n">
        <f aca="false">'03.24 по датам'!DW26</f>
        <v>0</v>
      </c>
      <c r="AF26" s="0" t="n">
        <f aca="false">'03.24 по датам'!DX26</f>
        <v>0</v>
      </c>
      <c r="AG26" s="0" t="n">
        <f aca="false">SUBTOTAL(9,AD26:AF26)</f>
        <v>0</v>
      </c>
      <c r="AH26" s="0" t="n">
        <f aca="false">AG26:AG26+IF($B22:$B22=2,0,AH22:AH22)</f>
        <v>0</v>
      </c>
      <c r="AI26" s="0" t="n">
        <f aca="false">'03.24 по датам'!EZ26</f>
        <v>0</v>
      </c>
      <c r="AJ26" s="0" t="n">
        <f aca="false">'03.24 по датам'!FA26</f>
        <v>0</v>
      </c>
      <c r="AK26" s="0" t="n">
        <f aca="false">'03.24 по датам'!FB26</f>
        <v>0</v>
      </c>
      <c r="AL26" s="0" t="n">
        <f aca="false">SUBTOTAL(9,AI26:AK26)</f>
        <v>0</v>
      </c>
      <c r="AM26" s="0" t="n">
        <f aca="false">AL26:AL26+IF($B22:$B22=2,0,AM22:AM22)</f>
        <v>0</v>
      </c>
      <c r="AN26" s="0" t="n">
        <f aca="false">'03.24 по датам'!FO26</f>
        <v>0</v>
      </c>
      <c r="AO26" s="0" t="n">
        <f aca="false">'03.24 по датам'!FP26</f>
        <v>0</v>
      </c>
      <c r="AP26" s="0" t="n">
        <f aca="false">'03.24 по датам'!FQ26</f>
        <v>0</v>
      </c>
      <c r="AQ26" s="0" t="n">
        <f aca="false">SUBTOTAL(9,AN26:AP26)</f>
        <v>0</v>
      </c>
      <c r="AR26" s="0" t="n">
        <f aca="false">AQ26:AQ26+IF($B22:$B22=2,0,AR22:AR22)</f>
        <v>0</v>
      </c>
      <c r="AS26" s="1744"/>
      <c r="AT26" s="1744"/>
      <c r="AU26" s="1744"/>
      <c r="AV26" s="1748" t="n">
        <f aca="false">SUBTOTAL(9,AS26:AU26)</f>
        <v>0</v>
      </c>
      <c r="AW26" s="1738" t="n">
        <f aca="false">SUBTOTAL(9,AS26:AU26)</f>
        <v>0</v>
      </c>
      <c r="AX26" s="1737" t="n">
        <f aca="false">AW26:AW26+IF($B22:$B22=2,0,AX22:AX22)</f>
        <v>0</v>
      </c>
      <c r="AY26" s="0"/>
      <c r="AZ26" s="0" t="e">
        <f aca="false">IF(IF($CE$10=$CE$1,"",CD24-$CE$10)&lt;0,IF($CE$10=$CE$1,"",-CD24+$CE$10),"")</f>
        <v>#VALUE!</v>
      </c>
      <c r="BA26" s="0" t="e">
        <f aca="false">SUBTOTAL(9,AY26:AZ26)</f>
        <v>#VALUE!</v>
      </c>
      <c r="BB26" s="0" t="n">
        <f aca="false">$BB$3+BB22</f>
        <v>47.88</v>
      </c>
      <c r="BC26" s="1756"/>
      <c r="BD26" s="1757"/>
      <c r="BE26" s="1832"/>
      <c r="BF26" s="1738" t="n">
        <f aca="false">SUBTOTAL(9,BC26:BE26)</f>
        <v>0</v>
      </c>
      <c r="BG26" s="1748" t="n">
        <f aca="false">BF26:BF26+IF($B22:$B22=2,0,BG22:BG22)</f>
        <v>0</v>
      </c>
      <c r="BH26" s="0" t="n">
        <f aca="false">'03.24 по датам'!II26</f>
        <v>0</v>
      </c>
      <c r="BI26" s="0" t="n">
        <f aca="false">'03.24 по датам'!IJ26</f>
        <v>0</v>
      </c>
      <c r="BJ26" s="0" t="n">
        <f aca="false">SUBTOTAL(9,BH26:BI26)</f>
        <v>0</v>
      </c>
      <c r="BK26" s="0" t="n">
        <f aca="false">BJ26:BJ26+IF($B22:$B22=2,0,BK22:BK22)</f>
        <v>0</v>
      </c>
      <c r="BL26" s="0" t="n">
        <f aca="false">'03.24 по датам'!IW26</f>
        <v>0</v>
      </c>
      <c r="BM26" s="0" t="n">
        <f aca="false">'03.24 по датам'!IX26</f>
        <v>0</v>
      </c>
      <c r="BN26" s="0" t="n">
        <f aca="false">'03.24 по датам'!IY26</f>
        <v>0</v>
      </c>
      <c r="BO26" s="0" t="n">
        <f aca="false">SUBTOTAL(9,BL26:BN26)</f>
        <v>0</v>
      </c>
      <c r="BP26" s="0" t="n">
        <f aca="false">BO26:BO26+IF($B22:$B22=2,0,BP22:BP22)</f>
        <v>0</v>
      </c>
      <c r="BQ26" s="0"/>
      <c r="BR26" s="0"/>
      <c r="BS26" s="0" t="e">
        <f aca="false">IF(IF($CE$10=$CE$1,"",CD24-$CE$10)&gt;0,IF($CE$10=$CE$1,"",CD24-$CE$10),"")</f>
        <v>#VALUE!</v>
      </c>
      <c r="BT26" s="0" t="e">
        <f aca="false">SUBTOTAL(9,BQ26:BS26)</f>
        <v>#VALUE!</v>
      </c>
      <c r="BU26" s="0" t="n">
        <f aca="false">SUMIF($C$5:BT$5,"Накопленный эффект, т/сут",$C26:BT26)+SUMIF($C$5:BT$5,"Нараст.  по потенциалу",$C26:BT26)-SUMIF($C$5:BT$5,"Нараст. по остановкам",$C26:BT26)-SUMIF($C$5:BT$5,"ИТОГО перевод в ППД",$C26:BT26)-SUMIF($C$5:BT$5,"ИТОГО  нерент, по распоряж.",$C26:BT26)-SUMIF($C$5:BT$5,"ИТОГО ост. дебит от ЗБС, Углуб., ПВЛГ/ПНЛГ",$C26:BT26)</f>
        <v>0</v>
      </c>
      <c r="BV26" s="1764"/>
      <c r="BW26" s="1771"/>
      <c r="BX26" s="1771"/>
      <c r="BY26" s="1771"/>
      <c r="BZ26" s="1764" t="n">
        <f aca="false">SUBTOTAL(9,BV26:BY26)</f>
        <v>0</v>
      </c>
      <c r="CA26" s="0"/>
      <c r="CB26" s="0" t="n">
        <f aca="false">CB$4:CB$4+SUMIF($C$5:BZ$5,"Нараст. по остановкам",$C26:BZ26)-SUMIF($C$5:BZ$5,"Нараст.  по потенциалу",$C26:BZ26)</f>
        <v>31.893</v>
      </c>
      <c r="CC26" s="0" t="n">
        <v>3</v>
      </c>
      <c r="CD26" s="0"/>
    </row>
    <row r="27" customFormat="false" ht="1.5" hidden="false" customHeight="true" outlineLevel="0" collapsed="false">
      <c r="A27" s="1777"/>
      <c r="B27" s="1777"/>
      <c r="C27" s="0" t="n">
        <f aca="false">'03.24 по датам'!X27</f>
        <v>0</v>
      </c>
      <c r="D27" s="0" t="n">
        <f aca="false">'03.24 по датам'!Y27</f>
        <v>0</v>
      </c>
      <c r="E27" s="0" t="n">
        <f aca="false">'03.24 по датам'!Z27</f>
        <v>0</v>
      </c>
      <c r="F27" s="0"/>
      <c r="G27" s="0"/>
      <c r="H27" s="0" t="n">
        <f aca="false">'03.24 по датам'!AP27</f>
        <v>0</v>
      </c>
      <c r="I27" s="0" t="n">
        <f aca="false">'03.24 по датам'!AQ27</f>
        <v>0</v>
      </c>
      <c r="J27" s="0" t="n">
        <f aca="false">'03.24 по датам'!AR27</f>
        <v>0</v>
      </c>
      <c r="K27" s="0"/>
      <c r="L27" s="0"/>
      <c r="M27" s="0" t="n">
        <f aca="false">'03.24 по датам'!BR27</f>
        <v>0</v>
      </c>
      <c r="N27" s="0" t="n">
        <f aca="false">'03.24 по датам'!BS27</f>
        <v>0</v>
      </c>
      <c r="O27" s="0" t="n">
        <f aca="false">'03.24 по датам'!BT27</f>
        <v>0</v>
      </c>
      <c r="P27" s="0"/>
      <c r="Q27" s="0"/>
      <c r="R27" s="0" t="n">
        <f aca="false">'03.24 по датам'!CJ27</f>
        <v>0</v>
      </c>
      <c r="S27" s="0" t="n">
        <f aca="false">'03.24 по датам'!CK27</f>
        <v>0</v>
      </c>
      <c r="T27" s="0" t="n">
        <f aca="false">'03.24 по датам'!CL27</f>
        <v>0</v>
      </c>
      <c r="U27" s="0"/>
      <c r="V27" s="0"/>
      <c r="W27" s="0"/>
      <c r="X27" s="0"/>
      <c r="Y27" s="0" t="n">
        <f aca="false">'03.24 по датам'!DD27</f>
        <v>0</v>
      </c>
      <c r="Z27" s="0" t="n">
        <f aca="false">'03.24 по датам'!DE27</f>
        <v>0</v>
      </c>
      <c r="AA27" s="0" t="n">
        <f aca="false">'03.24 по датам'!DF27</f>
        <v>0</v>
      </c>
      <c r="AB27" s="0"/>
      <c r="AC27" s="0"/>
      <c r="AD27" s="0" t="n">
        <f aca="false">'03.24 по датам'!DV27</f>
        <v>0</v>
      </c>
      <c r="AE27" s="0" t="n">
        <f aca="false">'03.24 по датам'!DW27</f>
        <v>0</v>
      </c>
      <c r="AF27" s="0" t="n">
        <f aca="false">'03.24 по датам'!DX27</f>
        <v>0</v>
      </c>
      <c r="AG27" s="0"/>
      <c r="AH27" s="0"/>
      <c r="AI27" s="0" t="n">
        <f aca="false">'03.24 по датам'!EZ27</f>
        <v>0</v>
      </c>
      <c r="AJ27" s="0" t="n">
        <f aca="false">'03.24 по датам'!FA27</f>
        <v>0</v>
      </c>
      <c r="AK27" s="0" t="n">
        <f aca="false">'03.24 по датам'!FB27</f>
        <v>0</v>
      </c>
      <c r="AL27" s="0"/>
      <c r="AM27" s="0"/>
      <c r="AN27" s="0" t="n">
        <f aca="false">'03.24 по датам'!FO27</f>
        <v>0</v>
      </c>
      <c r="AO27" s="0" t="n">
        <f aca="false">'03.24 по датам'!FP27</f>
        <v>0</v>
      </c>
      <c r="AP27" s="0" t="n">
        <f aca="false">'03.24 по датам'!FQ27</f>
        <v>0</v>
      </c>
      <c r="AQ27" s="0"/>
      <c r="AR27" s="0"/>
      <c r="AS27" s="1779"/>
      <c r="AT27" s="1779"/>
      <c r="AU27" s="1779"/>
      <c r="AV27" s="1783"/>
      <c r="AW27" s="1783"/>
      <c r="AX27" s="1783"/>
      <c r="AY27" s="0"/>
      <c r="AZ27" s="0"/>
      <c r="BA27" s="0"/>
      <c r="BB27" s="1790"/>
      <c r="BC27" s="1757"/>
      <c r="BD27" s="1757"/>
      <c r="BE27" s="1787"/>
      <c r="BF27" s="1783"/>
      <c r="BG27" s="1783"/>
      <c r="BH27" s="0" t="n">
        <f aca="false">'03.24 по датам'!II27</f>
        <v>0</v>
      </c>
      <c r="BI27" s="0" t="n">
        <f aca="false">'03.24 по датам'!IJ27</f>
        <v>0</v>
      </c>
      <c r="BJ27" s="0"/>
      <c r="BK27" s="0"/>
      <c r="BL27" s="0" t="n">
        <f aca="false">'03.24 по датам'!IW27</f>
        <v>0</v>
      </c>
      <c r="BM27" s="0" t="n">
        <f aca="false">'03.24 по датам'!IX27</f>
        <v>0</v>
      </c>
      <c r="BN27" s="0" t="n">
        <f aca="false">'03.24 по датам'!IY27</f>
        <v>0</v>
      </c>
      <c r="BO27" s="0"/>
      <c r="BP27" s="0"/>
      <c r="BQ27" s="0"/>
      <c r="BR27" s="0"/>
      <c r="BS27" s="0"/>
      <c r="BT27" s="0"/>
      <c r="BU27" s="0"/>
      <c r="BV27" s="1792"/>
      <c r="BW27" s="1792"/>
      <c r="BX27" s="1792"/>
      <c r="BY27" s="1792"/>
      <c r="BZ27" s="1792"/>
      <c r="CA27" s="0"/>
      <c r="CB27" s="0"/>
      <c r="CC27" s="0" t="n">
        <v>4</v>
      </c>
      <c r="CD27" s="0"/>
      <c r="CE27" s="1797"/>
    </row>
    <row r="28" customFormat="false" ht="11.25" hidden="false" customHeight="true" outlineLevel="0" collapsed="false">
      <c r="A28" s="1611" t="n">
        <f aca="false">A24+1</f>
        <v>45356</v>
      </c>
      <c r="B28" s="1612" t="s">
        <v>662</v>
      </c>
      <c r="C28" s="0" t="n">
        <f aca="false">'03.24 по датам'!X28</f>
        <v>0</v>
      </c>
      <c r="D28" s="0" t="n">
        <f aca="false">'03.24 по датам'!Y28</f>
        <v>0</v>
      </c>
      <c r="E28" s="0" t="n">
        <f aca="false">'03.24 по датам'!Z28</f>
        <v>0</v>
      </c>
      <c r="F28" s="0"/>
      <c r="G28" s="0"/>
      <c r="H28" s="0" t="n">
        <f aca="false">'03.24 по датам'!AP28</f>
        <v>0</v>
      </c>
      <c r="I28" s="0" t="n">
        <f aca="false">'03.24 по датам'!AQ28</f>
        <v>0</v>
      </c>
      <c r="J28" s="0" t="n">
        <f aca="false">'03.24 по датам'!AR28</f>
        <v>0</v>
      </c>
      <c r="K28" s="0"/>
      <c r="L28" s="0"/>
      <c r="M28" s="0" t="n">
        <f aca="false">'03.24 по датам'!BR28</f>
        <v>0</v>
      </c>
      <c r="N28" s="0" t="n">
        <f aca="false">'03.24 по датам'!BS28</f>
        <v>0</v>
      </c>
      <c r="O28" s="0" t="n">
        <f aca="false">'03.24 по датам'!BT28</f>
        <v>0</v>
      </c>
      <c r="P28" s="0"/>
      <c r="Q28" s="0"/>
      <c r="R28" s="0" t="n">
        <f aca="false">'03.24 по датам'!CJ28</f>
        <v>0</v>
      </c>
      <c r="S28" s="0" t="n">
        <f aca="false">'03.24 по датам'!CK28</f>
        <v>0</v>
      </c>
      <c r="T28" s="0" t="n">
        <f aca="false">'03.24 по датам'!CL28</f>
        <v>0</v>
      </c>
      <c r="U28" s="0"/>
      <c r="V28" s="0"/>
      <c r="W28" s="0"/>
      <c r="X28" s="0"/>
      <c r="Y28" s="0" t="n">
        <f aca="false">'03.24 по датам'!DD28</f>
        <v>0</v>
      </c>
      <c r="Z28" s="0" t="n">
        <f aca="false">'03.24 по датам'!DE28</f>
        <v>0</v>
      </c>
      <c r="AA28" s="0" t="n">
        <f aca="false">'03.24 по датам'!DF28</f>
        <v>0</v>
      </c>
      <c r="AB28" s="0"/>
      <c r="AC28" s="0"/>
      <c r="AD28" s="0" t="n">
        <f aca="false">'03.24 по датам'!DV28</f>
        <v>0</v>
      </c>
      <c r="AE28" s="0" t="n">
        <f aca="false">'03.24 по датам'!DW28</f>
        <v>0</v>
      </c>
      <c r="AF28" s="0" t="n">
        <f aca="false">'03.24 по датам'!DX28</f>
        <v>0</v>
      </c>
      <c r="AG28" s="0"/>
      <c r="AH28" s="0"/>
      <c r="AI28" s="0" t="n">
        <f aca="false">'03.24 по датам'!EZ28</f>
        <v>0</v>
      </c>
      <c r="AJ28" s="0" t="n">
        <f aca="false">'03.24 по датам'!FA28</f>
        <v>0</v>
      </c>
      <c r="AK28" s="0" t="n">
        <f aca="false">'03.24 по датам'!FB28</f>
        <v>0</v>
      </c>
      <c r="AL28" s="0"/>
      <c r="AM28" s="0"/>
      <c r="AN28" s="0" t="n">
        <f aca="false">'03.24 по датам'!FO28</f>
        <v>0</v>
      </c>
      <c r="AO28" s="0" t="n">
        <f aca="false">'03.24 по датам'!FP28</f>
        <v>0</v>
      </c>
      <c r="AP28" s="0" t="n">
        <f aca="false">'03.24 по датам'!FQ28</f>
        <v>0</v>
      </c>
      <c r="AQ28" s="0"/>
      <c r="AR28" s="0"/>
      <c r="AS28" s="1837"/>
      <c r="AT28" s="1627"/>
      <c r="AU28" s="1615"/>
      <c r="AV28" s="1631"/>
      <c r="AW28" s="1621"/>
      <c r="AX28" s="1620"/>
      <c r="AY28" s="0"/>
      <c r="AZ28" s="0"/>
      <c r="BA28" s="0"/>
      <c r="BB28" s="0"/>
      <c r="BC28" s="1639"/>
      <c r="BD28" s="1640"/>
      <c r="BE28" s="1842"/>
      <c r="BF28" s="1621"/>
      <c r="BG28" s="1631"/>
      <c r="BH28" s="0" t="n">
        <f aca="false">'03.24 по датам'!II28</f>
        <v>0</v>
      </c>
      <c r="BI28" s="0" t="n">
        <f aca="false">'03.24 по датам'!IJ28</f>
        <v>0</v>
      </c>
      <c r="BJ28" s="0"/>
      <c r="BK28" s="0"/>
      <c r="BL28" s="0" t="n">
        <f aca="false">'03.24 по датам'!IW28</f>
        <v>0</v>
      </c>
      <c r="BM28" s="0" t="n">
        <f aca="false">'03.24 по датам'!IX28</f>
        <v>0</v>
      </c>
      <c r="BN28" s="0" t="n">
        <f aca="false">'03.24 по датам'!IY28</f>
        <v>0</v>
      </c>
      <c r="BO28" s="0"/>
      <c r="BP28" s="0"/>
      <c r="BQ28" s="0"/>
      <c r="BR28" s="0"/>
      <c r="BS28" s="0"/>
      <c r="BT28" s="0"/>
      <c r="BU28" s="0"/>
      <c r="BV28" s="1817"/>
      <c r="BW28" s="1660"/>
      <c r="BX28" s="1660"/>
      <c r="BY28" s="1660"/>
      <c r="BZ28" s="1817"/>
      <c r="CA28" s="0" t="e">
        <f aca="false">CA$4:CA$4+SUMIF($C$5:BZ$5,"Нараст. баланс",$C30:BZ30)+SUMIF($C$7:BW$7,"Итого (с ВНР)",$C30:BW30)-SUMIF($C$5:BZ$5,"Геол. снижение,  т/сут",$C30:BZ30)-SUMIF(BY$7:BZ$7,"Итого",BY30:BZ30)-SUMIF($C$7:BZ$7,"Итого (с ВСП)",$C30:BZ30)</f>
        <v>#VALUE!</v>
      </c>
      <c r="CB28" s="0"/>
      <c r="CC28" s="0" t="n">
        <v>1</v>
      </c>
      <c r="CD28" s="0" t="e">
        <f aca="false">CD$4:CD$4+SUMIF($C$5:BZ$5,"Нараст. баланс",$C30:BZ30)+SUMIF($C$7:BW$7,$C30:BW30)-SUMIF($C$5:BZ$5,"Геол. снижение,  т/сут",$C30:BZ30)-SUMIF(BY$7:BZ$7,"Итого",BY30:BZ30)</f>
        <v>#VALUE!</v>
      </c>
    </row>
    <row r="29" customFormat="false" ht="11.25" hidden="false" customHeight="true" outlineLevel="0" collapsed="false">
      <c r="A29" s="1611"/>
      <c r="B29" s="1670" t="s">
        <v>663</v>
      </c>
      <c r="C29" s="0" t="n">
        <f aca="false">'03.24 по датам'!X29</f>
        <v>0</v>
      </c>
      <c r="D29" s="0" t="n">
        <f aca="false">'03.24 по датам'!Y29</f>
        <v>0</v>
      </c>
      <c r="E29" s="0" t="n">
        <f aca="false">'03.24 по датам'!Z29</f>
        <v>0</v>
      </c>
      <c r="F29" s="0" t="n">
        <f aca="false">COUNTIF(C30:E30,"&gt;"&amp;0)</f>
        <v>0</v>
      </c>
      <c r="G29" s="0"/>
      <c r="H29" s="0" t="n">
        <f aca="false">'03.24 по датам'!AP29</f>
        <v>0</v>
      </c>
      <c r="I29" s="0" t="n">
        <f aca="false">'03.24 по датам'!AQ29</f>
        <v>0</v>
      </c>
      <c r="J29" s="0" t="n">
        <f aca="false">'03.24 по датам'!AR29</f>
        <v>0</v>
      </c>
      <c r="K29" s="0" t="n">
        <f aca="false">COUNTIF(H30:J30,"&gt;"&amp;0)</f>
        <v>0</v>
      </c>
      <c r="L29" s="0"/>
      <c r="M29" s="0" t="n">
        <f aca="false">'03.24 по датам'!BR29</f>
        <v>0</v>
      </c>
      <c r="N29" s="0" t="n">
        <f aca="false">'03.24 по датам'!BS29</f>
        <v>0</v>
      </c>
      <c r="O29" s="0" t="n">
        <f aca="false">'03.24 по датам'!BT29</f>
        <v>0</v>
      </c>
      <c r="P29" s="0" t="n">
        <f aca="false">COUNTIF(M30:O30,"&gt;"&amp;0)</f>
        <v>0</v>
      </c>
      <c r="Q29" s="0"/>
      <c r="R29" s="0" t="n">
        <f aca="false">'03.24 по датам'!CJ29</f>
        <v>0</v>
      </c>
      <c r="S29" s="0" t="n">
        <f aca="false">'03.24 по датам'!CK29</f>
        <v>0</v>
      </c>
      <c r="T29" s="0" t="n">
        <f aca="false">'03.24 по датам'!CL29</f>
        <v>0</v>
      </c>
      <c r="U29" s="0" t="n">
        <f aca="false">COUNTIF(R30:T30,"&gt;"&amp;0)</f>
        <v>0</v>
      </c>
      <c r="V29" s="0"/>
      <c r="W29" s="0" t="n">
        <f aca="false">F29+K29+P29+U29</f>
        <v>0</v>
      </c>
      <c r="X29" s="0"/>
      <c r="Y29" s="0" t="n">
        <f aca="false">'03.24 по датам'!DD29</f>
        <v>0</v>
      </c>
      <c r="Z29" s="0" t="n">
        <f aca="false">'03.24 по датам'!DE29</f>
        <v>0</v>
      </c>
      <c r="AA29" s="0" t="n">
        <f aca="false">'03.24 по датам'!DF29</f>
        <v>0</v>
      </c>
      <c r="AB29" s="0" t="n">
        <f aca="false">SUBTOTAL(9,Y31:AA31)</f>
        <v>0</v>
      </c>
      <c r="AC29" s="0"/>
      <c r="AD29" s="0" t="n">
        <f aca="false">'03.24 по датам'!DV29</f>
        <v>0</v>
      </c>
      <c r="AE29" s="0" t="n">
        <f aca="false">'03.24 по датам'!DW29</f>
        <v>0</v>
      </c>
      <c r="AF29" s="0" t="n">
        <f aca="false">'03.24 по датам'!DX29</f>
        <v>0</v>
      </c>
      <c r="AG29" s="0" t="n">
        <f aca="false">COUNTIF(AD30:AF30,"&gt;"&amp;0)</f>
        <v>0</v>
      </c>
      <c r="AH29" s="0"/>
      <c r="AI29" s="0" t="n">
        <f aca="false">'03.24 по датам'!EZ29</f>
        <v>0</v>
      </c>
      <c r="AJ29" s="0" t="n">
        <f aca="false">'03.24 по датам'!FA29</f>
        <v>0</v>
      </c>
      <c r="AK29" s="0" t="n">
        <f aca="false">'03.24 по датам'!FB29</f>
        <v>0</v>
      </c>
      <c r="AL29" s="0" t="n">
        <f aca="false">COUNTIF(AI30:AK30,"&gt;"&amp;0)</f>
        <v>0</v>
      </c>
      <c r="AM29" s="0"/>
      <c r="AN29" s="0" t="n">
        <f aca="false">'03.24 по датам'!FO29</f>
        <v>0</v>
      </c>
      <c r="AO29" s="0" t="n">
        <f aca="false">'03.24 по датам'!FP29</f>
        <v>0</v>
      </c>
      <c r="AP29" s="0" t="n">
        <f aca="false">'03.24 по датам'!FQ29</f>
        <v>0</v>
      </c>
      <c r="AQ29" s="0" t="n">
        <f aca="false">COUNTIF(AN30:AP30,"&gt;"&amp;0)</f>
        <v>0</v>
      </c>
      <c r="AR29" s="0"/>
      <c r="AS29" s="1844"/>
      <c r="AT29" s="1686"/>
      <c r="AU29" s="1673"/>
      <c r="AV29" s="1690" t="n">
        <f aca="false">SUBTOTAL(9,AS31:AU31)</f>
        <v>0</v>
      </c>
      <c r="AW29" s="1679" t="n">
        <f aca="false">SUBTOTAL(9,AS31:AU31)</f>
        <v>0</v>
      </c>
      <c r="AX29" s="1691"/>
      <c r="AY29" s="0"/>
      <c r="AZ29" s="0"/>
      <c r="BA29" s="0"/>
      <c r="BB29" s="0"/>
      <c r="BC29" s="1699"/>
      <c r="BD29" s="1700"/>
      <c r="BE29" s="1847"/>
      <c r="BF29" s="1679" t="n">
        <f aca="false">SUBTOTAL(9,BC31:BE31)</f>
        <v>0</v>
      </c>
      <c r="BG29" s="1702"/>
      <c r="BH29" s="0" t="n">
        <f aca="false">'03.24 по датам'!II29</f>
        <v>0</v>
      </c>
      <c r="BI29" s="0" t="n">
        <f aca="false">'03.24 по датам'!IJ29</f>
        <v>0</v>
      </c>
      <c r="BJ29" s="0" t="n">
        <f aca="false">SUBTOTAL(9,BH31:BI31)</f>
        <v>0</v>
      </c>
      <c r="BK29" s="0"/>
      <c r="BL29" s="0" t="n">
        <f aca="false">'03.24 по датам'!IW29</f>
        <v>0</v>
      </c>
      <c r="BM29" s="0" t="n">
        <f aca="false">'03.24 по датам'!IX29</f>
        <v>0</v>
      </c>
      <c r="BN29" s="0" t="n">
        <f aca="false">'03.24 по датам'!IY29</f>
        <v>0</v>
      </c>
      <c r="BO29" s="0" t="n">
        <f aca="false">COUNTIF(BL30:BN30,"&gt;"&amp;0)</f>
        <v>0</v>
      </c>
      <c r="BP29" s="0"/>
      <c r="BQ29" s="0"/>
      <c r="BR29" s="0"/>
      <c r="BS29" s="0"/>
      <c r="BT29" s="0"/>
      <c r="BU29" s="0"/>
      <c r="BV29" s="1827"/>
      <c r="BW29" s="1722"/>
      <c r="BX29" s="1722"/>
      <c r="BY29" s="1722"/>
      <c r="BZ29" s="1827"/>
      <c r="CA29" s="0"/>
      <c r="CB29" s="0"/>
      <c r="CC29" s="0" t="n">
        <v>2</v>
      </c>
      <c r="CD29" s="0"/>
    </row>
    <row r="30" customFormat="false" ht="11.25" hidden="false" customHeight="true" outlineLevel="0" collapsed="false">
      <c r="A30" s="1611"/>
      <c r="B30" s="1729" t="s">
        <v>661</v>
      </c>
      <c r="C30" s="0" t="n">
        <f aca="false">'03.24 по датам'!X30</f>
        <v>0</v>
      </c>
      <c r="D30" s="0" t="n">
        <f aca="false">'03.24 по датам'!Y30</f>
        <v>0</v>
      </c>
      <c r="E30" s="0" t="n">
        <f aca="false">'03.24 по датам'!Z30</f>
        <v>0</v>
      </c>
      <c r="F30" s="0" t="n">
        <f aca="false">SUBTOTAL(9,C30:E30)</f>
        <v>0</v>
      </c>
      <c r="G30" s="0" t="n">
        <f aca="false">F30+G26</f>
        <v>0</v>
      </c>
      <c r="H30" s="0" t="n">
        <f aca="false">'03.24 по датам'!AP30</f>
        <v>0</v>
      </c>
      <c r="I30" s="0" t="n">
        <f aca="false">'03.24 по датам'!AQ30</f>
        <v>0</v>
      </c>
      <c r="J30" s="0" t="n">
        <f aca="false">'03.24 по датам'!AR30</f>
        <v>0</v>
      </c>
      <c r="K30" s="0" t="n">
        <f aca="false">SUBTOTAL(9,H30:J30)</f>
        <v>0</v>
      </c>
      <c r="L30" s="0" t="n">
        <f aca="false">K30+L26</f>
        <v>0</v>
      </c>
      <c r="M30" s="0" t="n">
        <f aca="false">'03.24 по датам'!BR30</f>
        <v>0</v>
      </c>
      <c r="N30" s="0" t="n">
        <f aca="false">'03.24 по датам'!BS30</f>
        <v>0</v>
      </c>
      <c r="O30" s="0" t="n">
        <f aca="false">'03.24 по датам'!BT30</f>
        <v>0</v>
      </c>
      <c r="P30" s="0" t="n">
        <f aca="false">SUBTOTAL(9,M30:O30)</f>
        <v>0</v>
      </c>
      <c r="Q30" s="0" t="n">
        <f aca="false">P30+Q26</f>
        <v>0</v>
      </c>
      <c r="R30" s="0" t="n">
        <f aca="false">'03.24 по датам'!CJ30</f>
        <v>0</v>
      </c>
      <c r="S30" s="0" t="n">
        <f aca="false">'03.24 по датам'!CK30</f>
        <v>0</v>
      </c>
      <c r="T30" s="0" t="n">
        <f aca="false">'03.24 по датам'!CL30</f>
        <v>0</v>
      </c>
      <c r="U30" s="0" t="n">
        <f aca="false">SUBTOTAL(9,R30:T30)</f>
        <v>0</v>
      </c>
      <c r="V30" s="0" t="n">
        <f aca="false">U30+V26</f>
        <v>0</v>
      </c>
      <c r="W30" s="0" t="n">
        <f aca="false">+F30+K30+P30+U30</f>
        <v>0</v>
      </c>
      <c r="X30" s="0" t="n">
        <f aca="false">W30+X26</f>
        <v>0</v>
      </c>
      <c r="Y30" s="0" t="n">
        <f aca="false">'03.24 по датам'!DD30</f>
        <v>0</v>
      </c>
      <c r="Z30" s="0" t="n">
        <f aca="false">'03.24 по датам'!DE30</f>
        <v>0</v>
      </c>
      <c r="AA30" s="0" t="n">
        <f aca="false">'03.24 по датам'!DF30</f>
        <v>0</v>
      </c>
      <c r="AB30" s="0" t="n">
        <f aca="false">SUBTOTAL(9,Y30:AA30)</f>
        <v>0</v>
      </c>
      <c r="AC30" s="0" t="n">
        <f aca="false">AB30:AB30+IF($B26:$B26=2,0,AC26:AC26)</f>
        <v>0</v>
      </c>
      <c r="AD30" s="0" t="n">
        <f aca="false">'03.24 по датам'!DV30</f>
        <v>0</v>
      </c>
      <c r="AE30" s="0" t="n">
        <f aca="false">'03.24 по датам'!DW30</f>
        <v>0</v>
      </c>
      <c r="AF30" s="0" t="n">
        <f aca="false">'03.24 по датам'!DX30</f>
        <v>0</v>
      </c>
      <c r="AG30" s="0" t="n">
        <f aca="false">SUBTOTAL(9,AD30:AF30)</f>
        <v>0</v>
      </c>
      <c r="AH30" s="0" t="n">
        <f aca="false">AG30:AG30+IF($B26:$B26=2,0,AH26:AH26)</f>
        <v>0</v>
      </c>
      <c r="AI30" s="0" t="n">
        <f aca="false">'03.24 по датам'!EZ30</f>
        <v>0</v>
      </c>
      <c r="AJ30" s="0" t="n">
        <f aca="false">'03.24 по датам'!FA30</f>
        <v>0</v>
      </c>
      <c r="AK30" s="0" t="n">
        <f aca="false">'03.24 по датам'!FB30</f>
        <v>0</v>
      </c>
      <c r="AL30" s="0" t="n">
        <f aca="false">SUBTOTAL(9,AI30:AK30)</f>
        <v>0</v>
      </c>
      <c r="AM30" s="0" t="n">
        <f aca="false">AL30:AL30+IF($B26:$B26=2,0,AM26:AM26)</f>
        <v>0</v>
      </c>
      <c r="AN30" s="0" t="n">
        <f aca="false">'03.24 по датам'!FO30</f>
        <v>0</v>
      </c>
      <c r="AO30" s="0" t="n">
        <f aca="false">'03.24 по датам'!FP30</f>
        <v>0</v>
      </c>
      <c r="AP30" s="0" t="n">
        <f aca="false">'03.24 по датам'!FQ30</f>
        <v>0</v>
      </c>
      <c r="AQ30" s="0" t="n">
        <f aca="false">SUBTOTAL(9,AN30:AP30)</f>
        <v>0</v>
      </c>
      <c r="AR30" s="0" t="n">
        <f aca="false">AQ30:AQ30+IF($B26:$B26=2,0,AR26:AR26)</f>
        <v>0</v>
      </c>
      <c r="AS30" s="1851"/>
      <c r="AT30" s="1744"/>
      <c r="AU30" s="1732"/>
      <c r="AV30" s="1748" t="n">
        <f aca="false">SUBTOTAL(9,AS30:AU30)</f>
        <v>0</v>
      </c>
      <c r="AW30" s="1738" t="n">
        <f aca="false">SUBTOTAL(9,AS30:AU30)</f>
        <v>0</v>
      </c>
      <c r="AX30" s="1737" t="n">
        <f aca="false">AW30:AW30+IF($B26:$B26=2,0,AX26:AX26)</f>
        <v>0</v>
      </c>
      <c r="AY30" s="0"/>
      <c r="AZ30" s="0" t="e">
        <f aca="false">IF(IF($CE$10=$CE$1,"",CD28-$CE$10)&lt;0,IF($CE$10=$CE$1,"",-CD28+$CE$10),"")</f>
        <v>#VALUE!</v>
      </c>
      <c r="BA30" s="0" t="e">
        <f aca="false">SUBTOTAL(9,AY30:AZ30)</f>
        <v>#VALUE!</v>
      </c>
      <c r="BB30" s="0" t="n">
        <f aca="false">$BB$3+BB26</f>
        <v>59.85</v>
      </c>
      <c r="BC30" s="1756"/>
      <c r="BD30" s="1757"/>
      <c r="BE30" s="1832"/>
      <c r="BF30" s="1738" t="n">
        <f aca="false">SUBTOTAL(9,BC30:BE30)</f>
        <v>0</v>
      </c>
      <c r="BG30" s="1748" t="n">
        <f aca="false">BF30:BF30+IF($B26:$B26=2,0,BG26:BG26)</f>
        <v>0</v>
      </c>
      <c r="BH30" s="0" t="n">
        <f aca="false">'03.24 по датам'!II30</f>
        <v>0</v>
      </c>
      <c r="BI30" s="0" t="n">
        <f aca="false">'03.24 по датам'!IJ30</f>
        <v>0</v>
      </c>
      <c r="BJ30" s="0" t="n">
        <f aca="false">SUBTOTAL(9,BH30:BI30)</f>
        <v>0</v>
      </c>
      <c r="BK30" s="0" t="n">
        <f aca="false">BJ30:BJ30+IF($B26:$B26=2,0,BK26:BK26)</f>
        <v>0</v>
      </c>
      <c r="BL30" s="0" t="n">
        <f aca="false">'03.24 по датам'!IW30</f>
        <v>0</v>
      </c>
      <c r="BM30" s="0" t="n">
        <f aca="false">'03.24 по датам'!IX30</f>
        <v>0</v>
      </c>
      <c r="BN30" s="0" t="n">
        <f aca="false">'03.24 по датам'!IY30</f>
        <v>0</v>
      </c>
      <c r="BO30" s="0" t="n">
        <f aca="false">SUBTOTAL(9,BL30:BN30)</f>
        <v>0</v>
      </c>
      <c r="BP30" s="0" t="n">
        <f aca="false">BO30:BO30+IF($B26:$B26=2,0,BP26:BP26)</f>
        <v>0</v>
      </c>
      <c r="BQ30" s="0"/>
      <c r="BR30" s="0"/>
      <c r="BS30" s="0" t="e">
        <f aca="false">IF(IF($CE$10=$CE$1,"",CD28-$CE$10)&gt;0,IF($CE$10=$CE$1,"",CD28-$CE$10),"")</f>
        <v>#VALUE!</v>
      </c>
      <c r="BT30" s="0" t="e">
        <f aca="false">SUBTOTAL(9,BQ30:BS30)</f>
        <v>#VALUE!</v>
      </c>
      <c r="BU30" s="0" t="n">
        <f aca="false">SUMIF($C$5:BT$5,"Накопленный эффект, т/сут",$C30:BT30)+SUMIF($C$5:BT$5,"Нараст.  по потенциалу",$C30:BT30)-SUMIF($C$5:BT$5,"Нараст. по остановкам",$C30:BT30)-SUMIF($C$5:BT$5,"ИТОГО перевод в ППД",$C30:BT30)-SUMIF($C$5:BT$5,"ИТОГО  нерент, по распоряж.",$C30:BT30)-SUMIF($C$5:BT$5,"ИТОГО ост. дебит от ЗБС, Углуб., ПВЛГ/ПНЛГ",$C30:BT30)</f>
        <v>0</v>
      </c>
      <c r="BV30" s="1764"/>
      <c r="BW30" s="1771"/>
      <c r="BX30" s="1771"/>
      <c r="BY30" s="1771"/>
      <c r="BZ30" s="1764" t="n">
        <f aca="false">SUBTOTAL(9,BV30:BY30)</f>
        <v>0</v>
      </c>
      <c r="CA30" s="0"/>
      <c r="CB30" s="0" t="n">
        <f aca="false">CB$4:CB$4+SUMIF($C$5:BZ$5,"Нараст. по остановкам",$C30:BZ30)-SUMIF($C$5:BZ$5,"Нараст.  по потенциалу",$C30:BZ30)</f>
        <v>31.893</v>
      </c>
      <c r="CC30" s="0" t="n">
        <v>3</v>
      </c>
      <c r="CD30" s="0"/>
    </row>
    <row r="31" customFormat="false" ht="1.5" hidden="false" customHeight="true" outlineLevel="0" collapsed="false">
      <c r="A31" s="1777"/>
      <c r="B31" s="1777"/>
      <c r="C31" s="0" t="n">
        <f aca="false">'03.24 по датам'!X31</f>
        <v>0</v>
      </c>
      <c r="D31" s="0" t="n">
        <f aca="false">'03.24 по датам'!Y31</f>
        <v>0</v>
      </c>
      <c r="E31" s="0" t="n">
        <f aca="false">'03.24 по датам'!Z31</f>
        <v>0</v>
      </c>
      <c r="F31" s="0"/>
      <c r="G31" s="0"/>
      <c r="H31" s="0" t="n">
        <f aca="false">'03.24 по датам'!AP31</f>
        <v>0</v>
      </c>
      <c r="I31" s="0" t="n">
        <f aca="false">'03.24 по датам'!AQ31</f>
        <v>0</v>
      </c>
      <c r="J31" s="0" t="n">
        <f aca="false">'03.24 по датам'!AR31</f>
        <v>0</v>
      </c>
      <c r="K31" s="0"/>
      <c r="L31" s="0"/>
      <c r="M31" s="0" t="n">
        <f aca="false">'03.24 по датам'!BR31</f>
        <v>0</v>
      </c>
      <c r="N31" s="0" t="n">
        <f aca="false">'03.24 по датам'!BS31</f>
        <v>0</v>
      </c>
      <c r="O31" s="0" t="n">
        <f aca="false">'03.24 по датам'!BT31</f>
        <v>0</v>
      </c>
      <c r="P31" s="0"/>
      <c r="Q31" s="0"/>
      <c r="R31" s="0" t="n">
        <f aca="false">'03.24 по датам'!CJ31</f>
        <v>0</v>
      </c>
      <c r="S31" s="0" t="n">
        <f aca="false">'03.24 по датам'!CK31</f>
        <v>0</v>
      </c>
      <c r="T31" s="0" t="n">
        <f aca="false">'03.24 по датам'!CL31</f>
        <v>0</v>
      </c>
      <c r="U31" s="0"/>
      <c r="V31" s="0"/>
      <c r="W31" s="0"/>
      <c r="X31" s="0"/>
      <c r="Y31" s="0" t="n">
        <f aca="false">'03.24 по датам'!DD31</f>
        <v>0</v>
      </c>
      <c r="Z31" s="0" t="n">
        <f aca="false">'03.24 по датам'!DE31</f>
        <v>0</v>
      </c>
      <c r="AA31" s="0" t="n">
        <f aca="false">'03.24 по датам'!DF31</f>
        <v>0</v>
      </c>
      <c r="AB31" s="0"/>
      <c r="AC31" s="0"/>
      <c r="AD31" s="0" t="n">
        <f aca="false">'03.24 по датам'!DV31</f>
        <v>0</v>
      </c>
      <c r="AE31" s="0" t="n">
        <f aca="false">'03.24 по датам'!DW31</f>
        <v>0</v>
      </c>
      <c r="AF31" s="0" t="n">
        <f aca="false">'03.24 по датам'!DX31</f>
        <v>0</v>
      </c>
      <c r="AG31" s="0"/>
      <c r="AH31" s="0"/>
      <c r="AI31" s="0" t="n">
        <f aca="false">'03.24 по датам'!EZ31</f>
        <v>0</v>
      </c>
      <c r="AJ31" s="0" t="n">
        <f aca="false">'03.24 по датам'!FA31</f>
        <v>0</v>
      </c>
      <c r="AK31" s="0" t="n">
        <f aca="false">'03.24 по датам'!FB31</f>
        <v>0</v>
      </c>
      <c r="AL31" s="0"/>
      <c r="AM31" s="0"/>
      <c r="AN31" s="0" t="n">
        <f aca="false">'03.24 по датам'!FO31</f>
        <v>0</v>
      </c>
      <c r="AO31" s="0" t="n">
        <f aca="false">'03.24 по датам'!FP31</f>
        <v>0</v>
      </c>
      <c r="AP31" s="0" t="n">
        <f aca="false">'03.24 по датам'!FQ31</f>
        <v>0</v>
      </c>
      <c r="AQ31" s="0"/>
      <c r="AR31" s="0"/>
      <c r="AS31" s="1779"/>
      <c r="AT31" s="1779"/>
      <c r="AU31" s="1779"/>
      <c r="AV31" s="1783"/>
      <c r="AW31" s="1783"/>
      <c r="AX31" s="1783"/>
      <c r="AY31" s="0"/>
      <c r="AZ31" s="0"/>
      <c r="BA31" s="0"/>
      <c r="BB31" s="1790"/>
      <c r="BC31" s="1757"/>
      <c r="BD31" s="1757"/>
      <c r="BE31" s="1787"/>
      <c r="BF31" s="1783"/>
      <c r="BG31" s="1783"/>
      <c r="BH31" s="0" t="n">
        <f aca="false">'03.24 по датам'!II31</f>
        <v>0</v>
      </c>
      <c r="BI31" s="0" t="n">
        <f aca="false">'03.24 по датам'!IJ31</f>
        <v>0</v>
      </c>
      <c r="BJ31" s="0"/>
      <c r="BK31" s="0"/>
      <c r="BL31" s="0" t="n">
        <f aca="false">'03.24 по датам'!IW31</f>
        <v>0</v>
      </c>
      <c r="BM31" s="0" t="n">
        <f aca="false">'03.24 по датам'!IX31</f>
        <v>0</v>
      </c>
      <c r="BN31" s="0" t="n">
        <f aca="false">'03.24 по датам'!IY31</f>
        <v>0</v>
      </c>
      <c r="BO31" s="0"/>
      <c r="BP31" s="0"/>
      <c r="BQ31" s="0"/>
      <c r="BR31" s="0"/>
      <c r="BS31" s="0"/>
      <c r="BT31" s="0"/>
      <c r="BU31" s="0"/>
      <c r="BV31" s="1792"/>
      <c r="BW31" s="1792"/>
      <c r="BX31" s="1792"/>
      <c r="BY31" s="1792"/>
      <c r="BZ31" s="1792"/>
      <c r="CA31" s="0"/>
      <c r="CB31" s="0"/>
      <c r="CC31" s="0" t="n">
        <v>4</v>
      </c>
      <c r="CD31" s="0"/>
      <c r="CE31" s="1797"/>
    </row>
    <row r="32" customFormat="false" ht="11.25" hidden="false" customHeight="true" outlineLevel="0" collapsed="false">
      <c r="A32" s="1611" t="n">
        <f aca="false">A28+1</f>
        <v>45357</v>
      </c>
      <c r="B32" s="1612" t="s">
        <v>662</v>
      </c>
      <c r="C32" s="0" t="n">
        <f aca="false">'03.24 по датам'!X32</f>
        <v>0</v>
      </c>
      <c r="D32" s="0" t="n">
        <f aca="false">'03.24 по датам'!Y32</f>
        <v>0</v>
      </c>
      <c r="E32" s="0" t="n">
        <f aca="false">'03.24 по датам'!Z32</f>
        <v>0</v>
      </c>
      <c r="F32" s="0"/>
      <c r="G32" s="0"/>
      <c r="H32" s="0" t="n">
        <f aca="false">'03.24 по датам'!AP32</f>
        <v>0</v>
      </c>
      <c r="I32" s="0" t="n">
        <f aca="false">'03.24 по датам'!AQ32</f>
        <v>0</v>
      </c>
      <c r="J32" s="0" t="n">
        <f aca="false">'03.24 по датам'!AR32</f>
        <v>0</v>
      </c>
      <c r="K32" s="0"/>
      <c r="L32" s="0"/>
      <c r="M32" s="0" t="n">
        <f aca="false">'03.24 по датам'!BR32</f>
        <v>0</v>
      </c>
      <c r="N32" s="0" t="n">
        <f aca="false">'03.24 по датам'!BS32</f>
        <v>0</v>
      </c>
      <c r="O32" s="0" t="n">
        <f aca="false">'03.24 по датам'!BT32</f>
        <v>0</v>
      </c>
      <c r="P32" s="0"/>
      <c r="Q32" s="0"/>
      <c r="R32" s="0" t="n">
        <f aca="false">'03.24 по датам'!CJ32</f>
        <v>0</v>
      </c>
      <c r="S32" s="0" t="n">
        <f aca="false">'03.24 по датам'!CK32</f>
        <v>0</v>
      </c>
      <c r="T32" s="0" t="n">
        <f aca="false">'03.24 по датам'!CL32</f>
        <v>0</v>
      </c>
      <c r="U32" s="0"/>
      <c r="V32" s="0"/>
      <c r="W32" s="0"/>
      <c r="X32" s="0"/>
      <c r="Y32" s="0" t="n">
        <f aca="false">'03.24 по датам'!DD32</f>
        <v>0</v>
      </c>
      <c r="Z32" s="0" t="n">
        <f aca="false">'03.24 по датам'!DE32</f>
        <v>0</v>
      </c>
      <c r="AA32" s="0" t="n">
        <f aca="false">'03.24 по датам'!DF32</f>
        <v>0</v>
      </c>
      <c r="AB32" s="0"/>
      <c r="AC32" s="0"/>
      <c r="AD32" s="0" t="n">
        <f aca="false">'03.24 по датам'!DV32</f>
        <v>0</v>
      </c>
      <c r="AE32" s="0" t="n">
        <f aca="false">'03.24 по датам'!DW32</f>
        <v>0</v>
      </c>
      <c r="AF32" s="0" t="n">
        <f aca="false">'03.24 по датам'!DX32</f>
        <v>0</v>
      </c>
      <c r="AG32" s="0"/>
      <c r="AH32" s="0"/>
      <c r="AI32" s="0" t="n">
        <f aca="false">'03.24 по датам'!EZ32</f>
        <v>0</v>
      </c>
      <c r="AJ32" s="0" t="n">
        <f aca="false">'03.24 по датам'!FA32</f>
        <v>0</v>
      </c>
      <c r="AK32" s="0" t="n">
        <f aca="false">'03.24 по датам'!FB32</f>
        <v>0</v>
      </c>
      <c r="AL32" s="0"/>
      <c r="AM32" s="0"/>
      <c r="AN32" s="0" t="n">
        <f aca="false">'03.24 по датам'!FO32</f>
        <v>0</v>
      </c>
      <c r="AO32" s="0" t="n">
        <f aca="false">'03.24 по датам'!FP32</f>
        <v>0</v>
      </c>
      <c r="AP32" s="0" t="n">
        <f aca="false">'03.24 по датам'!FQ32</f>
        <v>0</v>
      </c>
      <c r="AQ32" s="0"/>
      <c r="AR32" s="0"/>
      <c r="AS32" s="1627"/>
      <c r="AT32" s="1627"/>
      <c r="AU32" s="1615"/>
      <c r="AV32" s="1631"/>
      <c r="AW32" s="1621"/>
      <c r="AX32" s="1620"/>
      <c r="AY32" s="0"/>
      <c r="AZ32" s="0"/>
      <c r="BA32" s="0"/>
      <c r="BB32" s="0"/>
      <c r="BC32" s="1640"/>
      <c r="BD32" s="1639"/>
      <c r="BE32" s="1842"/>
      <c r="BF32" s="1621"/>
      <c r="BG32" s="1631"/>
      <c r="BH32" s="0" t="n">
        <f aca="false">'03.24 по датам'!II32</f>
        <v>0</v>
      </c>
      <c r="BI32" s="0" t="n">
        <f aca="false">'03.24 по датам'!IJ32</f>
        <v>0</v>
      </c>
      <c r="BJ32" s="0"/>
      <c r="BK32" s="0"/>
      <c r="BL32" s="0" t="n">
        <f aca="false">'03.24 по датам'!IW32</f>
        <v>0</v>
      </c>
      <c r="BM32" s="0" t="n">
        <f aca="false">'03.24 по датам'!IX32</f>
        <v>0</v>
      </c>
      <c r="BN32" s="0" t="n">
        <f aca="false">'03.24 по датам'!IY32</f>
        <v>0</v>
      </c>
      <c r="BO32" s="0"/>
      <c r="BP32" s="0"/>
      <c r="BQ32" s="0"/>
      <c r="BR32" s="0"/>
      <c r="BS32" s="0"/>
      <c r="BT32" s="0"/>
      <c r="BU32" s="0"/>
      <c r="BV32" s="1817"/>
      <c r="BW32" s="1817"/>
      <c r="BX32" s="1817"/>
      <c r="BY32" s="1817"/>
      <c r="BZ32" s="1817"/>
      <c r="CA32" s="0" t="e">
        <f aca="false">CA$4:CA$4+SUMIF($C$5:BZ$5,"Нараст. баланс",$C34:BZ34)+SUMIF($C$7:BW$7,"Итого (с ВНР)",$C34:BW34)-SUMIF($C$5:BZ$5,"Геол. снижение,  т/сут",$C34:BZ34)-SUMIF(BY$7:BZ$7,"Итого",BY34:BZ34)-SUMIF($C$7:BZ$7,"Итого (с ВСП)",$C34:BZ34)</f>
        <v>#VALUE!</v>
      </c>
      <c r="CB32" s="0"/>
      <c r="CC32" s="0" t="n">
        <v>1</v>
      </c>
      <c r="CD32" s="0" t="e">
        <f aca="false">CD$4:CD$4+SUMIF($C$5:BZ$5,"Нараст. баланс",$C34:BZ34)+SUMIF($C$7:BW$7,$C34:BW34)-SUMIF($C$5:BZ$5,"Геол. снижение,  т/сут",$C34:BZ34)-SUMIF(BY$7:BZ$7,"Итого",BY34:BZ34)</f>
        <v>#VALUE!</v>
      </c>
    </row>
    <row r="33" customFormat="false" ht="11.25" hidden="false" customHeight="true" outlineLevel="0" collapsed="false">
      <c r="A33" s="1611"/>
      <c r="B33" s="1670" t="s">
        <v>663</v>
      </c>
      <c r="C33" s="0" t="n">
        <f aca="false">'03.24 по датам'!X33</f>
        <v>0</v>
      </c>
      <c r="D33" s="0" t="n">
        <f aca="false">'03.24 по датам'!Y33</f>
        <v>0</v>
      </c>
      <c r="E33" s="0" t="n">
        <f aca="false">'03.24 по датам'!Z33</f>
        <v>0</v>
      </c>
      <c r="F33" s="0" t="n">
        <f aca="false">COUNTIF(C34:E34,"&gt;"&amp;0)</f>
        <v>0</v>
      </c>
      <c r="G33" s="0"/>
      <c r="H33" s="0" t="n">
        <f aca="false">'03.24 по датам'!AP33</f>
        <v>0</v>
      </c>
      <c r="I33" s="0" t="n">
        <f aca="false">'03.24 по датам'!AQ33</f>
        <v>0</v>
      </c>
      <c r="J33" s="0" t="n">
        <f aca="false">'03.24 по датам'!AR33</f>
        <v>0</v>
      </c>
      <c r="K33" s="0" t="n">
        <f aca="false">COUNTIF(H34:J34,"&gt;"&amp;0)</f>
        <v>0</v>
      </c>
      <c r="L33" s="0"/>
      <c r="M33" s="0" t="n">
        <f aca="false">'03.24 по датам'!BR33</f>
        <v>0</v>
      </c>
      <c r="N33" s="0" t="n">
        <f aca="false">'03.24 по датам'!BS33</f>
        <v>0</v>
      </c>
      <c r="O33" s="0" t="n">
        <f aca="false">'03.24 по датам'!BT33</f>
        <v>0</v>
      </c>
      <c r="P33" s="0" t="n">
        <f aca="false">COUNTIF(M34:O34,"&gt;"&amp;0)</f>
        <v>0</v>
      </c>
      <c r="Q33" s="0"/>
      <c r="R33" s="0" t="n">
        <f aca="false">'03.24 по датам'!CJ33</f>
        <v>0</v>
      </c>
      <c r="S33" s="0" t="n">
        <f aca="false">'03.24 по датам'!CK33</f>
        <v>0</v>
      </c>
      <c r="T33" s="0" t="n">
        <f aca="false">'03.24 по датам'!CL33</f>
        <v>0</v>
      </c>
      <c r="U33" s="0" t="n">
        <f aca="false">COUNTIF(R34:T34,"&gt;"&amp;0)</f>
        <v>0</v>
      </c>
      <c r="V33" s="0"/>
      <c r="W33" s="0" t="n">
        <f aca="false">F33+K33+P33+U33</f>
        <v>0</v>
      </c>
      <c r="X33" s="0"/>
      <c r="Y33" s="0" t="n">
        <f aca="false">'03.24 по датам'!DD33</f>
        <v>0</v>
      </c>
      <c r="Z33" s="0" t="n">
        <f aca="false">'03.24 по датам'!DE33</f>
        <v>0</v>
      </c>
      <c r="AA33" s="0" t="n">
        <f aca="false">'03.24 по датам'!DF33</f>
        <v>0</v>
      </c>
      <c r="AB33" s="0" t="n">
        <f aca="false">SUBTOTAL(9,Y35:AA35)</f>
        <v>0</v>
      </c>
      <c r="AC33" s="0"/>
      <c r="AD33" s="0" t="n">
        <f aca="false">'03.24 по датам'!DV33</f>
        <v>0</v>
      </c>
      <c r="AE33" s="0" t="n">
        <f aca="false">'03.24 по датам'!DW33</f>
        <v>0</v>
      </c>
      <c r="AF33" s="0" t="n">
        <f aca="false">'03.24 по датам'!DX33</f>
        <v>0</v>
      </c>
      <c r="AG33" s="0" t="n">
        <f aca="false">COUNTIF(AD34:AF34,"&gt;"&amp;0)</f>
        <v>0</v>
      </c>
      <c r="AH33" s="0"/>
      <c r="AI33" s="0" t="n">
        <f aca="false">'03.24 по датам'!EZ33</f>
        <v>0</v>
      </c>
      <c r="AJ33" s="0" t="n">
        <f aca="false">'03.24 по датам'!FA33</f>
        <v>0</v>
      </c>
      <c r="AK33" s="0" t="n">
        <f aca="false">'03.24 по датам'!FB33</f>
        <v>0</v>
      </c>
      <c r="AL33" s="0" t="n">
        <f aca="false">COUNTIF(AI34:AK34,"&gt;"&amp;0)</f>
        <v>0</v>
      </c>
      <c r="AM33" s="0"/>
      <c r="AN33" s="0" t="n">
        <f aca="false">'03.24 по датам'!FO33</f>
        <v>0</v>
      </c>
      <c r="AO33" s="0" t="n">
        <f aca="false">'03.24 по датам'!FP33</f>
        <v>0</v>
      </c>
      <c r="AP33" s="0" t="n">
        <f aca="false">'03.24 по датам'!FQ33</f>
        <v>0</v>
      </c>
      <c r="AQ33" s="0" t="n">
        <f aca="false">COUNTIF(AN34:AP34,"&gt;"&amp;0)</f>
        <v>0</v>
      </c>
      <c r="AR33" s="0"/>
      <c r="AS33" s="1686"/>
      <c r="AT33" s="1686"/>
      <c r="AU33" s="1673"/>
      <c r="AV33" s="1690" t="n">
        <f aca="false">SUBTOTAL(9,AS35:AU35)</f>
        <v>0</v>
      </c>
      <c r="AW33" s="1679" t="n">
        <f aca="false">SUBTOTAL(9,AS35:AU35)</f>
        <v>0</v>
      </c>
      <c r="AX33" s="1691"/>
      <c r="AY33" s="0"/>
      <c r="AZ33" s="0"/>
      <c r="BA33" s="0"/>
      <c r="BB33" s="0"/>
      <c r="BC33" s="1700"/>
      <c r="BD33" s="1699"/>
      <c r="BE33" s="1847"/>
      <c r="BF33" s="1679" t="n">
        <f aca="false">SUBTOTAL(9,BC35:BE35)</f>
        <v>0</v>
      </c>
      <c r="BG33" s="1702"/>
      <c r="BH33" s="0" t="n">
        <f aca="false">'03.24 по датам'!II33</f>
        <v>0</v>
      </c>
      <c r="BI33" s="0" t="n">
        <f aca="false">'03.24 по датам'!IJ33</f>
        <v>0</v>
      </c>
      <c r="BJ33" s="0" t="n">
        <f aca="false">SUBTOTAL(9,BH35:BI35)</f>
        <v>0</v>
      </c>
      <c r="BK33" s="0"/>
      <c r="BL33" s="0" t="n">
        <f aca="false">'03.24 по датам'!IW33</f>
        <v>0</v>
      </c>
      <c r="BM33" s="0" t="n">
        <f aca="false">'03.24 по датам'!IX33</f>
        <v>0</v>
      </c>
      <c r="BN33" s="0" t="n">
        <f aca="false">'03.24 по датам'!IY33</f>
        <v>0</v>
      </c>
      <c r="BO33" s="0" t="n">
        <f aca="false">COUNTIF(BL34:BN34,"&gt;"&amp;0)</f>
        <v>0</v>
      </c>
      <c r="BP33" s="0"/>
      <c r="BQ33" s="0"/>
      <c r="BR33" s="0"/>
      <c r="BS33" s="0"/>
      <c r="BT33" s="0"/>
      <c r="BU33" s="0"/>
      <c r="BV33" s="1827"/>
      <c r="BW33" s="1827"/>
      <c r="BX33" s="1827"/>
      <c r="BY33" s="1827"/>
      <c r="BZ33" s="1827"/>
      <c r="CA33" s="0"/>
      <c r="CB33" s="0"/>
      <c r="CC33" s="0" t="n">
        <v>2</v>
      </c>
      <c r="CD33" s="0"/>
    </row>
    <row r="34" customFormat="false" ht="11.25" hidden="false" customHeight="true" outlineLevel="0" collapsed="false">
      <c r="A34" s="1611"/>
      <c r="B34" s="1729" t="s">
        <v>661</v>
      </c>
      <c r="C34" s="0" t="n">
        <f aca="false">'03.24 по датам'!X34</f>
        <v>0</v>
      </c>
      <c r="D34" s="0" t="n">
        <f aca="false">'03.24 по датам'!Y34</f>
        <v>0</v>
      </c>
      <c r="E34" s="0" t="n">
        <f aca="false">'03.24 по датам'!Z34</f>
        <v>0</v>
      </c>
      <c r="F34" s="0" t="n">
        <f aca="false">SUBTOTAL(9,C34:E34)</f>
        <v>0</v>
      </c>
      <c r="G34" s="0" t="n">
        <f aca="false">F34+G30</f>
        <v>0</v>
      </c>
      <c r="H34" s="0" t="n">
        <f aca="false">'03.24 по датам'!AP34</f>
        <v>0</v>
      </c>
      <c r="I34" s="0" t="n">
        <f aca="false">'03.24 по датам'!AQ34</f>
        <v>0</v>
      </c>
      <c r="J34" s="0" t="n">
        <f aca="false">'03.24 по датам'!AR34</f>
        <v>0</v>
      </c>
      <c r="K34" s="0" t="n">
        <f aca="false">SUBTOTAL(9,H34:J34)</f>
        <v>0</v>
      </c>
      <c r="L34" s="0" t="n">
        <f aca="false">K34+L30</f>
        <v>0</v>
      </c>
      <c r="M34" s="0" t="n">
        <f aca="false">'03.24 по датам'!BR34</f>
        <v>0</v>
      </c>
      <c r="N34" s="0" t="n">
        <f aca="false">'03.24 по датам'!BS34</f>
        <v>0</v>
      </c>
      <c r="O34" s="0" t="n">
        <f aca="false">'03.24 по датам'!BT34</f>
        <v>0</v>
      </c>
      <c r="P34" s="0" t="n">
        <f aca="false">SUBTOTAL(9,M34:O34)</f>
        <v>0</v>
      </c>
      <c r="Q34" s="0" t="n">
        <f aca="false">P34+Q30</f>
        <v>0</v>
      </c>
      <c r="R34" s="0" t="n">
        <f aca="false">'03.24 по датам'!CJ34</f>
        <v>0</v>
      </c>
      <c r="S34" s="0" t="n">
        <f aca="false">'03.24 по датам'!CK34</f>
        <v>0</v>
      </c>
      <c r="T34" s="0" t="n">
        <f aca="false">'03.24 по датам'!CL34</f>
        <v>0</v>
      </c>
      <c r="U34" s="0" t="n">
        <f aca="false">SUBTOTAL(9,R34:T34)</f>
        <v>0</v>
      </c>
      <c r="V34" s="0" t="n">
        <f aca="false">U34+V30</f>
        <v>0</v>
      </c>
      <c r="W34" s="0" t="n">
        <f aca="false">+F34+K34+P34+U34</f>
        <v>0</v>
      </c>
      <c r="X34" s="0" t="n">
        <f aca="false">W34+X30</f>
        <v>0</v>
      </c>
      <c r="Y34" s="0" t="n">
        <f aca="false">'03.24 по датам'!DD34</f>
        <v>0</v>
      </c>
      <c r="Z34" s="0" t="n">
        <f aca="false">'03.24 по датам'!DE34</f>
        <v>0</v>
      </c>
      <c r="AA34" s="0" t="n">
        <f aca="false">'03.24 по датам'!DF34</f>
        <v>0</v>
      </c>
      <c r="AB34" s="0" t="n">
        <f aca="false">SUBTOTAL(9,Y34:AA34)</f>
        <v>0</v>
      </c>
      <c r="AC34" s="0" t="n">
        <f aca="false">AB34:AB34+IF($B30:$B30=2,0,AC30:AC30)</f>
        <v>0</v>
      </c>
      <c r="AD34" s="0" t="n">
        <f aca="false">'03.24 по датам'!DV34</f>
        <v>0</v>
      </c>
      <c r="AE34" s="0" t="n">
        <f aca="false">'03.24 по датам'!DW34</f>
        <v>0</v>
      </c>
      <c r="AF34" s="0" t="n">
        <f aca="false">'03.24 по датам'!DX34</f>
        <v>0</v>
      </c>
      <c r="AG34" s="0" t="n">
        <f aca="false">SUBTOTAL(9,AD34:AF34)</f>
        <v>0</v>
      </c>
      <c r="AH34" s="0" t="n">
        <f aca="false">AG34:AG34+IF($B30:$B30=2,0,AH30:AH30)</f>
        <v>0</v>
      </c>
      <c r="AI34" s="0" t="n">
        <f aca="false">'03.24 по датам'!EZ34</f>
        <v>0</v>
      </c>
      <c r="AJ34" s="0" t="n">
        <f aca="false">'03.24 по датам'!FA34</f>
        <v>0</v>
      </c>
      <c r="AK34" s="0" t="n">
        <f aca="false">'03.24 по датам'!FB34</f>
        <v>0</v>
      </c>
      <c r="AL34" s="0" t="n">
        <f aca="false">SUBTOTAL(9,AI34:AK34)</f>
        <v>0</v>
      </c>
      <c r="AM34" s="0" t="n">
        <f aca="false">AL34:AL34+IF($B30:$B30=2,0,AM30:AM30)</f>
        <v>0</v>
      </c>
      <c r="AN34" s="0" t="n">
        <f aca="false">'03.24 по датам'!FO34</f>
        <v>0</v>
      </c>
      <c r="AO34" s="0" t="n">
        <f aca="false">'03.24 по датам'!FP34</f>
        <v>0</v>
      </c>
      <c r="AP34" s="0" t="n">
        <f aca="false">'03.24 по датам'!FQ34</f>
        <v>0</v>
      </c>
      <c r="AQ34" s="0" t="n">
        <f aca="false">SUBTOTAL(9,AN34:AP34)</f>
        <v>0</v>
      </c>
      <c r="AR34" s="0" t="n">
        <f aca="false">AQ34:AQ34+IF($B30:$B30=2,0,AR30:AR30)</f>
        <v>0</v>
      </c>
      <c r="AS34" s="1744"/>
      <c r="AT34" s="1744"/>
      <c r="AU34" s="1732"/>
      <c r="AV34" s="1748" t="n">
        <f aca="false">SUBTOTAL(9,AS34:AU34)</f>
        <v>0</v>
      </c>
      <c r="AW34" s="1738" t="n">
        <f aca="false">SUBTOTAL(9,AS34:AU34)</f>
        <v>0</v>
      </c>
      <c r="AX34" s="1737" t="n">
        <f aca="false">AW34:AW34+IF($B30:$B30=2,0,AX30:AX30)</f>
        <v>0</v>
      </c>
      <c r="AY34" s="0"/>
      <c r="AZ34" s="0" t="e">
        <f aca="false">IF(IF($CE$10=$CE$1,"",CD32-$CE$10)&lt;0,IF($CE$10=$CE$1,"",-CD32+$CE$10),"")</f>
        <v>#VALUE!</v>
      </c>
      <c r="BA34" s="0" t="e">
        <f aca="false">SUBTOTAL(9,AY34:AZ34)</f>
        <v>#VALUE!</v>
      </c>
      <c r="BB34" s="0" t="n">
        <f aca="false">$BB$3+BB30</f>
        <v>71.82</v>
      </c>
      <c r="BC34" s="1757"/>
      <c r="BD34" s="1756"/>
      <c r="BE34" s="1832"/>
      <c r="BF34" s="1738" t="n">
        <f aca="false">SUBTOTAL(9,BC34:BE34)</f>
        <v>0</v>
      </c>
      <c r="BG34" s="1748" t="n">
        <f aca="false">BF34:BF34+IF($B30:$B30=2,0,BG30:BG30)</f>
        <v>0</v>
      </c>
      <c r="BH34" s="0" t="n">
        <f aca="false">'03.24 по датам'!II34</f>
        <v>0</v>
      </c>
      <c r="BI34" s="0" t="n">
        <f aca="false">'03.24 по датам'!IJ34</f>
        <v>0</v>
      </c>
      <c r="BJ34" s="0" t="n">
        <f aca="false">SUBTOTAL(9,BH34:BI34)</f>
        <v>0</v>
      </c>
      <c r="BK34" s="0" t="n">
        <f aca="false">BJ34:BJ34+IF($B30:$B30=2,0,BK30:BK30)</f>
        <v>0</v>
      </c>
      <c r="BL34" s="0" t="n">
        <f aca="false">'03.24 по датам'!IW34</f>
        <v>0</v>
      </c>
      <c r="BM34" s="0" t="n">
        <f aca="false">'03.24 по датам'!IX34</f>
        <v>0</v>
      </c>
      <c r="BN34" s="0" t="n">
        <f aca="false">'03.24 по датам'!IY34</f>
        <v>0</v>
      </c>
      <c r="BO34" s="0" t="n">
        <f aca="false">SUBTOTAL(9,BL34:BN34)</f>
        <v>0</v>
      </c>
      <c r="BP34" s="0" t="n">
        <f aca="false">BO34:BO34+IF($B30:$B30=2,0,BP30:BP30)</f>
        <v>0</v>
      </c>
      <c r="BQ34" s="0"/>
      <c r="BR34" s="0"/>
      <c r="BS34" s="0" t="e">
        <f aca="false">IF(IF($CE$10=$CE$1,"",CD32-$CE$10)&gt;0,IF($CE$10=$CE$1,"",CD32-$CE$10),"")</f>
        <v>#VALUE!</v>
      </c>
      <c r="BT34" s="0" t="e">
        <f aca="false">SUBTOTAL(9,BQ34:BS34)</f>
        <v>#VALUE!</v>
      </c>
      <c r="BU34" s="0" t="n">
        <f aca="false">SUMIF($C$5:BT$5,"Накопленный эффект, т/сут",$C34:BT34)+SUMIF($C$5:BT$5,"Нараст.  по потенциалу",$C34:BT34)-SUMIF($C$5:BT$5,"Нараст. по остановкам",$C34:BT34)-SUMIF($C$5:BT$5,"ИТОГО перевод в ППД",$C34:BT34)-SUMIF($C$5:BT$5,"ИТОГО  нерент, по распоряж.",$C34:BT34)-SUMIF($C$5:BT$5,"ИТОГО ост. дебит от ЗБС, Углуб., ПВЛГ/ПНЛГ",$C34:BT34)</f>
        <v>0</v>
      </c>
      <c r="BV34" s="1764"/>
      <c r="BW34" s="1764"/>
      <c r="BX34" s="1764"/>
      <c r="BY34" s="1764"/>
      <c r="BZ34" s="1764" t="n">
        <f aca="false">SUBTOTAL(9,BV34:BY34)</f>
        <v>0</v>
      </c>
      <c r="CA34" s="0"/>
      <c r="CB34" s="0" t="n">
        <f aca="false">CB$4:CB$4+SUMIF($C$5:BZ$5,"Нараст. по остановкам",$C34:BZ34)-SUMIF($C$5:BZ$5,"Нараст.  по потенциалу",$C34:BZ34)</f>
        <v>31.893</v>
      </c>
      <c r="CC34" s="0" t="n">
        <v>3</v>
      </c>
      <c r="CD34" s="0"/>
    </row>
    <row r="35" customFormat="false" ht="1.5" hidden="false" customHeight="true" outlineLevel="0" collapsed="false">
      <c r="A35" s="1777"/>
      <c r="B35" s="1777"/>
      <c r="C35" s="0" t="n">
        <f aca="false">'03.24 по датам'!X35</f>
        <v>0</v>
      </c>
      <c r="D35" s="0" t="n">
        <f aca="false">'03.24 по датам'!Y35</f>
        <v>0</v>
      </c>
      <c r="E35" s="0" t="n">
        <f aca="false">'03.24 по датам'!Z35</f>
        <v>0</v>
      </c>
      <c r="F35" s="0"/>
      <c r="G35" s="0"/>
      <c r="H35" s="0" t="n">
        <f aca="false">'03.24 по датам'!AP35</f>
        <v>0</v>
      </c>
      <c r="I35" s="0" t="n">
        <f aca="false">'03.24 по датам'!AQ35</f>
        <v>0</v>
      </c>
      <c r="J35" s="0" t="n">
        <f aca="false">'03.24 по датам'!AR35</f>
        <v>0</v>
      </c>
      <c r="K35" s="0"/>
      <c r="L35" s="0"/>
      <c r="M35" s="0" t="n">
        <f aca="false">'03.24 по датам'!BR35</f>
        <v>0</v>
      </c>
      <c r="N35" s="0" t="n">
        <f aca="false">'03.24 по датам'!BS35</f>
        <v>0</v>
      </c>
      <c r="O35" s="0" t="n">
        <f aca="false">'03.24 по датам'!BT35</f>
        <v>0</v>
      </c>
      <c r="P35" s="0"/>
      <c r="Q35" s="0"/>
      <c r="R35" s="0" t="n">
        <f aca="false">'03.24 по датам'!CJ35</f>
        <v>0</v>
      </c>
      <c r="S35" s="0" t="n">
        <f aca="false">'03.24 по датам'!CK35</f>
        <v>0</v>
      </c>
      <c r="T35" s="0" t="n">
        <f aca="false">'03.24 по датам'!CL35</f>
        <v>0</v>
      </c>
      <c r="U35" s="0"/>
      <c r="V35" s="0"/>
      <c r="W35" s="0"/>
      <c r="X35" s="0"/>
      <c r="Y35" s="0" t="n">
        <f aca="false">'03.24 по датам'!DD35</f>
        <v>0</v>
      </c>
      <c r="Z35" s="0" t="n">
        <f aca="false">'03.24 по датам'!DE35</f>
        <v>0</v>
      </c>
      <c r="AA35" s="0" t="n">
        <f aca="false">'03.24 по датам'!DF35</f>
        <v>0</v>
      </c>
      <c r="AB35" s="0"/>
      <c r="AC35" s="0"/>
      <c r="AD35" s="0" t="n">
        <f aca="false">'03.24 по датам'!DV35</f>
        <v>0</v>
      </c>
      <c r="AE35" s="0" t="n">
        <f aca="false">'03.24 по датам'!DW35</f>
        <v>0</v>
      </c>
      <c r="AF35" s="0" t="n">
        <f aca="false">'03.24 по датам'!DX35</f>
        <v>0</v>
      </c>
      <c r="AG35" s="0"/>
      <c r="AH35" s="0"/>
      <c r="AI35" s="0" t="n">
        <f aca="false">'03.24 по датам'!EZ35</f>
        <v>0</v>
      </c>
      <c r="AJ35" s="0" t="n">
        <f aca="false">'03.24 по датам'!FA35</f>
        <v>0</v>
      </c>
      <c r="AK35" s="0" t="n">
        <f aca="false">'03.24 по датам'!FB35</f>
        <v>0</v>
      </c>
      <c r="AL35" s="0"/>
      <c r="AM35" s="0"/>
      <c r="AN35" s="0" t="n">
        <f aca="false">'03.24 по датам'!FO35</f>
        <v>0</v>
      </c>
      <c r="AO35" s="0" t="n">
        <f aca="false">'03.24 по датам'!FP35</f>
        <v>0</v>
      </c>
      <c r="AP35" s="0" t="n">
        <f aca="false">'03.24 по датам'!FQ35</f>
        <v>0</v>
      </c>
      <c r="AQ35" s="0"/>
      <c r="AR35" s="0"/>
      <c r="AS35" s="1779"/>
      <c r="AT35" s="1779"/>
      <c r="AU35" s="1779"/>
      <c r="AV35" s="1783"/>
      <c r="AW35" s="1783"/>
      <c r="AX35" s="1783"/>
      <c r="AY35" s="0"/>
      <c r="AZ35" s="0"/>
      <c r="BA35" s="0"/>
      <c r="BB35" s="1790"/>
      <c r="BC35" s="1757"/>
      <c r="BD35" s="1791"/>
      <c r="BE35" s="1787"/>
      <c r="BF35" s="1783"/>
      <c r="BG35" s="1783"/>
      <c r="BH35" s="0" t="n">
        <f aca="false">'03.24 по датам'!II35</f>
        <v>0</v>
      </c>
      <c r="BI35" s="0" t="n">
        <f aca="false">'03.24 по датам'!IJ35</f>
        <v>0</v>
      </c>
      <c r="BJ35" s="0"/>
      <c r="BK35" s="0"/>
      <c r="BL35" s="0" t="n">
        <f aca="false">'03.24 по датам'!IW35</f>
        <v>0</v>
      </c>
      <c r="BM35" s="0" t="n">
        <f aca="false">'03.24 по датам'!IX35</f>
        <v>0</v>
      </c>
      <c r="BN35" s="0" t="n">
        <f aca="false">'03.24 по датам'!IY35</f>
        <v>0</v>
      </c>
      <c r="BO35" s="0"/>
      <c r="BP35" s="0"/>
      <c r="BQ35" s="0"/>
      <c r="BR35" s="0"/>
      <c r="BS35" s="0"/>
      <c r="BT35" s="0"/>
      <c r="BU35" s="0"/>
      <c r="BV35" s="1792"/>
      <c r="BW35" s="1792"/>
      <c r="BX35" s="1792"/>
      <c r="BY35" s="1792"/>
      <c r="BZ35" s="1792"/>
      <c r="CA35" s="0"/>
      <c r="CB35" s="0"/>
      <c r="CC35" s="0" t="n">
        <v>4</v>
      </c>
      <c r="CD35" s="0"/>
      <c r="CE35" s="1797"/>
    </row>
    <row r="36" customFormat="false" ht="11.25" hidden="false" customHeight="true" outlineLevel="0" collapsed="false">
      <c r="A36" s="1611" t="n">
        <f aca="false">A32+1</f>
        <v>45358</v>
      </c>
      <c r="B36" s="1612" t="s">
        <v>662</v>
      </c>
      <c r="C36" s="0" t="n">
        <f aca="false">'03.24 по датам'!X36</f>
        <v>0</v>
      </c>
      <c r="D36" s="0" t="n">
        <f aca="false">'03.24 по датам'!Y36</f>
        <v>0</v>
      </c>
      <c r="E36" s="0" t="n">
        <f aca="false">'03.24 по датам'!Z36</f>
        <v>0</v>
      </c>
      <c r="F36" s="0"/>
      <c r="G36" s="0"/>
      <c r="H36" s="0" t="n">
        <f aca="false">'03.24 по датам'!AP36</f>
        <v>0</v>
      </c>
      <c r="I36" s="0" t="n">
        <f aca="false">'03.24 по датам'!AQ36</f>
        <v>0</v>
      </c>
      <c r="J36" s="0" t="n">
        <f aca="false">'03.24 по датам'!AR36</f>
        <v>0</v>
      </c>
      <c r="K36" s="0"/>
      <c r="L36" s="0"/>
      <c r="M36" s="0" t="n">
        <f aca="false">'03.24 по датам'!BR36</f>
        <v>0</v>
      </c>
      <c r="N36" s="0" t="n">
        <f aca="false">'03.24 по датам'!BS36</f>
        <v>0</v>
      </c>
      <c r="O36" s="0" t="n">
        <f aca="false">'03.24 по датам'!BT36</f>
        <v>0</v>
      </c>
      <c r="P36" s="0"/>
      <c r="Q36" s="0"/>
      <c r="R36" s="0" t="n">
        <f aca="false">'03.24 по датам'!CJ36</f>
        <v>0</v>
      </c>
      <c r="S36" s="0" t="n">
        <f aca="false">'03.24 по датам'!CK36</f>
        <v>0</v>
      </c>
      <c r="T36" s="0" t="n">
        <f aca="false">'03.24 по датам'!CL36</f>
        <v>0</v>
      </c>
      <c r="U36" s="0"/>
      <c r="V36" s="0"/>
      <c r="W36" s="0"/>
      <c r="X36" s="0"/>
      <c r="Y36" s="0" t="n">
        <f aca="false">'03.24 по датам'!DD36</f>
        <v>0</v>
      </c>
      <c r="Z36" s="0" t="n">
        <f aca="false">'03.24 по датам'!DE36</f>
        <v>0</v>
      </c>
      <c r="AA36" s="0" t="n">
        <f aca="false">'03.24 по датам'!DF36</f>
        <v>0</v>
      </c>
      <c r="AB36" s="0"/>
      <c r="AC36" s="0"/>
      <c r="AD36" s="0" t="n">
        <f aca="false">'03.24 по датам'!DV36</f>
        <v>0</v>
      </c>
      <c r="AE36" s="0" t="n">
        <f aca="false">'03.24 по датам'!DW36</f>
        <v>0</v>
      </c>
      <c r="AF36" s="0" t="n">
        <f aca="false">'03.24 по датам'!DX36</f>
        <v>0</v>
      </c>
      <c r="AG36" s="0"/>
      <c r="AH36" s="0"/>
      <c r="AI36" s="0" t="n">
        <f aca="false">'03.24 по датам'!EZ36</f>
        <v>0</v>
      </c>
      <c r="AJ36" s="0" t="n">
        <f aca="false">'03.24 по датам'!FA36</f>
        <v>0</v>
      </c>
      <c r="AK36" s="0" t="n">
        <f aca="false">'03.24 по датам'!FB36</f>
        <v>0</v>
      </c>
      <c r="AL36" s="0"/>
      <c r="AM36" s="0"/>
      <c r="AN36" s="0" t="n">
        <f aca="false">'03.24 по датам'!FO36</f>
        <v>0</v>
      </c>
      <c r="AO36" s="0" t="n">
        <f aca="false">'03.24 по датам'!FP36</f>
        <v>0</v>
      </c>
      <c r="AP36" s="0" t="n">
        <f aca="false">'03.24 по датам'!FQ36</f>
        <v>0</v>
      </c>
      <c r="AQ36" s="0"/>
      <c r="AR36" s="0"/>
      <c r="AS36" s="1627"/>
      <c r="AT36" s="1627"/>
      <c r="AU36" s="1615"/>
      <c r="AV36" s="1631"/>
      <c r="AW36" s="1621"/>
      <c r="AX36" s="1620"/>
      <c r="AY36" s="0"/>
      <c r="AZ36" s="0"/>
      <c r="BA36" s="0"/>
      <c r="BB36" s="0"/>
      <c r="BC36" s="1639"/>
      <c r="BD36" s="1640"/>
      <c r="BE36" s="1842"/>
      <c r="BF36" s="1621"/>
      <c r="BG36" s="1631"/>
      <c r="BH36" s="0" t="n">
        <f aca="false">'03.24 по датам'!II36</f>
        <v>0</v>
      </c>
      <c r="BI36" s="0" t="n">
        <f aca="false">'03.24 по датам'!IJ36</f>
        <v>0</v>
      </c>
      <c r="BJ36" s="0"/>
      <c r="BK36" s="0"/>
      <c r="BL36" s="0" t="n">
        <f aca="false">'03.24 по датам'!IW36</f>
        <v>0</v>
      </c>
      <c r="BM36" s="0" t="n">
        <f aca="false">'03.24 по датам'!IX36</f>
        <v>0</v>
      </c>
      <c r="BN36" s="0" t="n">
        <f aca="false">'03.24 по датам'!IY36</f>
        <v>0</v>
      </c>
      <c r="BO36" s="0"/>
      <c r="BP36" s="0"/>
      <c r="BQ36" s="0"/>
      <c r="BR36" s="0"/>
      <c r="BS36" s="0"/>
      <c r="BT36" s="0"/>
      <c r="BU36" s="0"/>
      <c r="BV36" s="1817"/>
      <c r="BW36" s="1817"/>
      <c r="BX36" s="1660"/>
      <c r="BY36" s="1817"/>
      <c r="BZ36" s="1817"/>
      <c r="CA36" s="0" t="e">
        <f aca="false">CA$4:CA$4+SUMIF($C$5:BZ$5,"Нараст. баланс",$C38:BZ38)+SUMIF($C$7:BW$7,"Итого (с ВНР)",$C38:BW38)-SUMIF($C$5:BZ$5,"Геол. снижение,  т/сут",$C38:BZ38)-SUMIF(BY$7:BZ$7,"Итого",BY38:BZ38)-SUMIF($C$7:BZ$7,"Итого (с ВСП)",$C38:BZ38)</f>
        <v>#VALUE!</v>
      </c>
      <c r="CB36" s="0"/>
      <c r="CC36" s="0" t="n">
        <v>1</v>
      </c>
      <c r="CD36" s="0" t="e">
        <f aca="false">CD$4:CD$4+SUMIF($C$5:BZ$5,"Нараст. баланс",$C38:BZ38)+SUMIF($C$7:BW$7,$C38:BW38)-SUMIF($C$5:BZ$5,"Геол. снижение,  т/сут",$C38:BZ38)-SUMIF(BY$7:BZ$7,"Итого",BY38:BZ38)</f>
        <v>#VALUE!</v>
      </c>
    </row>
    <row r="37" customFormat="false" ht="11.25" hidden="false" customHeight="true" outlineLevel="0" collapsed="false">
      <c r="A37" s="1611"/>
      <c r="B37" s="1670" t="s">
        <v>663</v>
      </c>
      <c r="C37" s="0" t="n">
        <f aca="false">'03.24 по датам'!X37</f>
        <v>0</v>
      </c>
      <c r="D37" s="0" t="n">
        <f aca="false">'03.24 по датам'!Y37</f>
        <v>0</v>
      </c>
      <c r="E37" s="0" t="n">
        <f aca="false">'03.24 по датам'!Z37</f>
        <v>0</v>
      </c>
      <c r="F37" s="0" t="n">
        <f aca="false">COUNTIF(C38:E38,"&gt;"&amp;0)</f>
        <v>0</v>
      </c>
      <c r="G37" s="0"/>
      <c r="H37" s="0" t="n">
        <f aca="false">'03.24 по датам'!AP37</f>
        <v>0</v>
      </c>
      <c r="I37" s="0" t="n">
        <f aca="false">'03.24 по датам'!AQ37</f>
        <v>0</v>
      </c>
      <c r="J37" s="0" t="n">
        <f aca="false">'03.24 по датам'!AR37</f>
        <v>0</v>
      </c>
      <c r="K37" s="0" t="n">
        <f aca="false">COUNTIF(H38:J38,"&gt;"&amp;0)</f>
        <v>0</v>
      </c>
      <c r="L37" s="0"/>
      <c r="M37" s="0" t="n">
        <f aca="false">'03.24 по датам'!BR37</f>
        <v>0</v>
      </c>
      <c r="N37" s="0" t="n">
        <f aca="false">'03.24 по датам'!BS37</f>
        <v>0</v>
      </c>
      <c r="O37" s="0" t="n">
        <f aca="false">'03.24 по датам'!BT37</f>
        <v>0</v>
      </c>
      <c r="P37" s="0" t="n">
        <f aca="false">COUNTIF(M38:O38,"&gt;"&amp;0)</f>
        <v>0</v>
      </c>
      <c r="Q37" s="0"/>
      <c r="R37" s="0" t="n">
        <f aca="false">'03.24 по датам'!CJ37</f>
        <v>0</v>
      </c>
      <c r="S37" s="0" t="n">
        <f aca="false">'03.24 по датам'!CK37</f>
        <v>0</v>
      </c>
      <c r="T37" s="0" t="n">
        <f aca="false">'03.24 по датам'!CL37</f>
        <v>0</v>
      </c>
      <c r="U37" s="0" t="n">
        <f aca="false">COUNTIF(R38:T38,"&gt;"&amp;0)</f>
        <v>0</v>
      </c>
      <c r="V37" s="0"/>
      <c r="W37" s="0" t="n">
        <f aca="false">F37+K37+P37+U37</f>
        <v>0</v>
      </c>
      <c r="X37" s="0"/>
      <c r="Y37" s="0" t="n">
        <f aca="false">'03.24 по датам'!DD37</f>
        <v>0</v>
      </c>
      <c r="Z37" s="0" t="n">
        <f aca="false">'03.24 по датам'!DE37</f>
        <v>0</v>
      </c>
      <c r="AA37" s="0" t="n">
        <f aca="false">'03.24 по датам'!DF37</f>
        <v>0</v>
      </c>
      <c r="AB37" s="0" t="n">
        <f aca="false">SUBTOTAL(9,Y39:AA39)</f>
        <v>0</v>
      </c>
      <c r="AC37" s="0"/>
      <c r="AD37" s="0" t="n">
        <f aca="false">'03.24 по датам'!DV37</f>
        <v>0</v>
      </c>
      <c r="AE37" s="0" t="n">
        <f aca="false">'03.24 по датам'!DW37</f>
        <v>0</v>
      </c>
      <c r="AF37" s="0" t="n">
        <f aca="false">'03.24 по датам'!DX37</f>
        <v>0</v>
      </c>
      <c r="AG37" s="0" t="n">
        <f aca="false">COUNTIF(AD38:AF38,"&gt;"&amp;0)</f>
        <v>0</v>
      </c>
      <c r="AH37" s="0"/>
      <c r="AI37" s="0" t="n">
        <f aca="false">'03.24 по датам'!EZ37</f>
        <v>0</v>
      </c>
      <c r="AJ37" s="0" t="n">
        <f aca="false">'03.24 по датам'!FA37</f>
        <v>0</v>
      </c>
      <c r="AK37" s="0" t="n">
        <f aca="false">'03.24 по датам'!FB37</f>
        <v>0</v>
      </c>
      <c r="AL37" s="0" t="n">
        <f aca="false">COUNTIF(AI38:AK38,"&gt;"&amp;0)</f>
        <v>0</v>
      </c>
      <c r="AM37" s="0"/>
      <c r="AN37" s="0" t="n">
        <f aca="false">'03.24 по датам'!FO37</f>
        <v>0</v>
      </c>
      <c r="AO37" s="0" t="n">
        <f aca="false">'03.24 по датам'!FP37</f>
        <v>0</v>
      </c>
      <c r="AP37" s="0" t="n">
        <f aca="false">'03.24 по датам'!FQ37</f>
        <v>0</v>
      </c>
      <c r="AQ37" s="0" t="n">
        <f aca="false">COUNTIF(AN38:AP38,"&gt;"&amp;0)</f>
        <v>0</v>
      </c>
      <c r="AR37" s="0"/>
      <c r="AS37" s="1686"/>
      <c r="AT37" s="1686"/>
      <c r="AU37" s="1673"/>
      <c r="AV37" s="1690" t="n">
        <f aca="false">SUBTOTAL(9,AS39:AU39)</f>
        <v>0</v>
      </c>
      <c r="AW37" s="1679" t="n">
        <f aca="false">SUBTOTAL(9,AS39:AU39)</f>
        <v>0</v>
      </c>
      <c r="AX37" s="1691"/>
      <c r="AY37" s="0"/>
      <c r="AZ37" s="0"/>
      <c r="BA37" s="0"/>
      <c r="BB37" s="0"/>
      <c r="BC37" s="1699"/>
      <c r="BD37" s="1700"/>
      <c r="BE37" s="1847"/>
      <c r="BF37" s="1679" t="n">
        <f aca="false">SUBTOTAL(9,BC39:BE39)</f>
        <v>0</v>
      </c>
      <c r="BG37" s="1702"/>
      <c r="BH37" s="0" t="n">
        <f aca="false">'03.24 по датам'!II37</f>
        <v>0</v>
      </c>
      <c r="BI37" s="0" t="n">
        <f aca="false">'03.24 по датам'!IJ37</f>
        <v>0</v>
      </c>
      <c r="BJ37" s="0" t="n">
        <f aca="false">SUBTOTAL(9,BH39:BI39)</f>
        <v>0</v>
      </c>
      <c r="BK37" s="0"/>
      <c r="BL37" s="0" t="n">
        <f aca="false">'03.24 по датам'!IW37</f>
        <v>0</v>
      </c>
      <c r="BM37" s="0" t="n">
        <f aca="false">'03.24 по датам'!IX37</f>
        <v>0</v>
      </c>
      <c r="BN37" s="0" t="n">
        <f aca="false">'03.24 по датам'!IY37</f>
        <v>0</v>
      </c>
      <c r="BO37" s="0" t="n">
        <f aca="false">COUNTIF(BL38:BN38,"&gt;"&amp;0)</f>
        <v>0</v>
      </c>
      <c r="BP37" s="0"/>
      <c r="BQ37" s="0"/>
      <c r="BR37" s="0"/>
      <c r="BS37" s="0"/>
      <c r="BT37" s="0"/>
      <c r="BU37" s="0"/>
      <c r="BV37" s="1827"/>
      <c r="BW37" s="1827"/>
      <c r="BX37" s="1722"/>
      <c r="BY37" s="1827"/>
      <c r="BZ37" s="1827"/>
      <c r="CA37" s="0"/>
      <c r="CB37" s="0"/>
      <c r="CC37" s="0" t="n">
        <v>2</v>
      </c>
      <c r="CD37" s="0"/>
    </row>
    <row r="38" customFormat="false" ht="11.25" hidden="false" customHeight="true" outlineLevel="0" collapsed="false">
      <c r="A38" s="1611"/>
      <c r="B38" s="1729" t="s">
        <v>661</v>
      </c>
      <c r="C38" s="0" t="n">
        <f aca="false">'03.24 по датам'!X38</f>
        <v>0</v>
      </c>
      <c r="D38" s="0" t="n">
        <f aca="false">'03.24 по датам'!Y38</f>
        <v>0</v>
      </c>
      <c r="E38" s="0" t="n">
        <f aca="false">'03.24 по датам'!Z38</f>
        <v>0</v>
      </c>
      <c r="F38" s="0" t="n">
        <f aca="false">SUBTOTAL(9,C38:E38)</f>
        <v>0</v>
      </c>
      <c r="G38" s="0" t="n">
        <f aca="false">F38+G34</f>
        <v>0</v>
      </c>
      <c r="H38" s="0" t="n">
        <f aca="false">'03.24 по датам'!AP38</f>
        <v>0</v>
      </c>
      <c r="I38" s="0" t="n">
        <f aca="false">'03.24 по датам'!AQ38</f>
        <v>0</v>
      </c>
      <c r="J38" s="0" t="n">
        <f aca="false">'03.24 по датам'!AR38</f>
        <v>0</v>
      </c>
      <c r="K38" s="0" t="n">
        <f aca="false">SUBTOTAL(9,H38:J38)</f>
        <v>0</v>
      </c>
      <c r="L38" s="0" t="n">
        <f aca="false">K38+L34</f>
        <v>0</v>
      </c>
      <c r="M38" s="0" t="n">
        <f aca="false">'03.24 по датам'!BR38</f>
        <v>0</v>
      </c>
      <c r="N38" s="0" t="n">
        <f aca="false">'03.24 по датам'!BS38</f>
        <v>0</v>
      </c>
      <c r="O38" s="0" t="n">
        <f aca="false">'03.24 по датам'!BT38</f>
        <v>0</v>
      </c>
      <c r="P38" s="0" t="n">
        <f aca="false">SUBTOTAL(9,M38:O38)</f>
        <v>0</v>
      </c>
      <c r="Q38" s="0" t="n">
        <f aca="false">P38+Q34</f>
        <v>0</v>
      </c>
      <c r="R38" s="0" t="n">
        <f aca="false">'03.24 по датам'!CJ38</f>
        <v>0</v>
      </c>
      <c r="S38" s="0" t="n">
        <f aca="false">'03.24 по датам'!CK38</f>
        <v>0</v>
      </c>
      <c r="T38" s="0" t="n">
        <f aca="false">'03.24 по датам'!CL38</f>
        <v>0</v>
      </c>
      <c r="U38" s="0" t="n">
        <f aca="false">SUBTOTAL(9,R38:T38)</f>
        <v>0</v>
      </c>
      <c r="V38" s="0" t="n">
        <f aca="false">U38+V34</f>
        <v>0</v>
      </c>
      <c r="W38" s="0" t="n">
        <f aca="false">+F38+K38+P38+U38</f>
        <v>0</v>
      </c>
      <c r="X38" s="0" t="n">
        <f aca="false">W38+X34</f>
        <v>0</v>
      </c>
      <c r="Y38" s="0" t="n">
        <f aca="false">'03.24 по датам'!DD38</f>
        <v>0</v>
      </c>
      <c r="Z38" s="0" t="n">
        <f aca="false">'03.24 по датам'!DE38</f>
        <v>0</v>
      </c>
      <c r="AA38" s="0" t="n">
        <f aca="false">'03.24 по датам'!DF38</f>
        <v>0</v>
      </c>
      <c r="AB38" s="0" t="n">
        <f aca="false">SUBTOTAL(9,Y38:AA38)</f>
        <v>0</v>
      </c>
      <c r="AC38" s="0" t="n">
        <f aca="false">AB38:AB38+IF($B34:$B34=2,0,AC34:AC34)</f>
        <v>0</v>
      </c>
      <c r="AD38" s="0" t="n">
        <f aca="false">'03.24 по датам'!DV38</f>
        <v>0</v>
      </c>
      <c r="AE38" s="0" t="n">
        <f aca="false">'03.24 по датам'!DW38</f>
        <v>0</v>
      </c>
      <c r="AF38" s="0" t="n">
        <f aca="false">'03.24 по датам'!DX38</f>
        <v>0</v>
      </c>
      <c r="AG38" s="0" t="n">
        <f aca="false">SUBTOTAL(9,AD38:AF38)</f>
        <v>0</v>
      </c>
      <c r="AH38" s="0" t="n">
        <f aca="false">AG38:AG38+IF($B34:$B34=2,0,AH34:AH34)</f>
        <v>0</v>
      </c>
      <c r="AI38" s="0" t="n">
        <f aca="false">'03.24 по датам'!EZ38</f>
        <v>0</v>
      </c>
      <c r="AJ38" s="0" t="n">
        <f aca="false">'03.24 по датам'!FA38</f>
        <v>0</v>
      </c>
      <c r="AK38" s="0" t="n">
        <f aca="false">'03.24 по датам'!FB38</f>
        <v>0</v>
      </c>
      <c r="AL38" s="0" t="n">
        <f aca="false">SUBTOTAL(9,AI38:AK38)</f>
        <v>0</v>
      </c>
      <c r="AM38" s="0" t="n">
        <f aca="false">AL38:AL38+IF($B34:$B34=2,0,AM34:AM34)</f>
        <v>0</v>
      </c>
      <c r="AN38" s="0" t="n">
        <f aca="false">'03.24 по датам'!FO38</f>
        <v>0</v>
      </c>
      <c r="AO38" s="0" t="n">
        <f aca="false">'03.24 по датам'!FP38</f>
        <v>0</v>
      </c>
      <c r="AP38" s="0" t="n">
        <f aca="false">'03.24 по датам'!FQ38</f>
        <v>0</v>
      </c>
      <c r="AQ38" s="0" t="n">
        <f aca="false">SUBTOTAL(9,AN38:AP38)</f>
        <v>0</v>
      </c>
      <c r="AR38" s="0" t="n">
        <f aca="false">AQ38:AQ38+IF($B34:$B34=2,0,AR34:AR34)</f>
        <v>0</v>
      </c>
      <c r="AS38" s="1744"/>
      <c r="AT38" s="1744"/>
      <c r="AU38" s="1732"/>
      <c r="AV38" s="1748" t="n">
        <f aca="false">SUBTOTAL(9,AS38:AU38)</f>
        <v>0</v>
      </c>
      <c r="AW38" s="1738" t="n">
        <f aca="false">SUBTOTAL(9,AS38:AU38)</f>
        <v>0</v>
      </c>
      <c r="AX38" s="1737" t="n">
        <f aca="false">AW38:AW38+IF($B34:$B34=2,0,AX34:AX34)</f>
        <v>0</v>
      </c>
      <c r="AY38" s="0"/>
      <c r="AZ38" s="0" t="e">
        <f aca="false">IF(IF($CE$10=$CE$1,"",CD36-$CE$10)&lt;0,IF($CE$10=$CE$1,"",-CD36+$CE$10),"")</f>
        <v>#VALUE!</v>
      </c>
      <c r="BA38" s="0" t="e">
        <f aca="false">SUBTOTAL(9,AY38:AZ38)</f>
        <v>#VALUE!</v>
      </c>
      <c r="BB38" s="0" t="n">
        <f aca="false">$BB$3+BB34</f>
        <v>83.79</v>
      </c>
      <c r="BC38" s="1756"/>
      <c r="BD38" s="1757"/>
      <c r="BE38" s="1832"/>
      <c r="BF38" s="1738" t="n">
        <f aca="false">SUBTOTAL(9,BC38:BE38)</f>
        <v>0</v>
      </c>
      <c r="BG38" s="1748" t="n">
        <f aca="false">BF38:BF38+IF($B34:$B34=2,0,BG34:BG34)</f>
        <v>0</v>
      </c>
      <c r="BH38" s="0" t="n">
        <f aca="false">'03.24 по датам'!II38</f>
        <v>0</v>
      </c>
      <c r="BI38" s="0" t="n">
        <f aca="false">'03.24 по датам'!IJ38</f>
        <v>0</v>
      </c>
      <c r="BJ38" s="0" t="n">
        <f aca="false">SUBTOTAL(9,BH38:BI38)</f>
        <v>0</v>
      </c>
      <c r="BK38" s="0" t="n">
        <f aca="false">BJ38:BJ38+IF($B34:$B34=2,0,BK34:BK34)</f>
        <v>0</v>
      </c>
      <c r="BL38" s="0" t="n">
        <f aca="false">'03.24 по датам'!IW38</f>
        <v>0</v>
      </c>
      <c r="BM38" s="0" t="n">
        <f aca="false">'03.24 по датам'!IX38</f>
        <v>0</v>
      </c>
      <c r="BN38" s="0" t="n">
        <f aca="false">'03.24 по датам'!IY38</f>
        <v>0</v>
      </c>
      <c r="BO38" s="0" t="n">
        <f aca="false">SUBTOTAL(9,BL38:BN38)</f>
        <v>0</v>
      </c>
      <c r="BP38" s="0" t="n">
        <f aca="false">BO38:BO38+IF($B34:$B34=2,0,BP34:BP34)</f>
        <v>0</v>
      </c>
      <c r="BQ38" s="0"/>
      <c r="BR38" s="0"/>
      <c r="BS38" s="0" t="e">
        <f aca="false">IF(IF($CE$10=$CE$1,"",CD36-$CE$10)&gt;0,IF($CE$10=$CE$1,"",CD36-$CE$10),"")</f>
        <v>#VALUE!</v>
      </c>
      <c r="BT38" s="0" t="e">
        <f aca="false">SUBTOTAL(9,BQ38:BS38)</f>
        <v>#VALUE!</v>
      </c>
      <c r="BU38" s="0" t="n">
        <f aca="false">SUMIF($C$5:BT$5,"Накопленный эффект, т/сут",$C38:BT38)+SUMIF($C$5:BT$5,"Нараст.  по потенциалу",$C38:BT38)-SUMIF($C$5:BT$5,"Нараст. по остановкам",$C38:BT38)-SUMIF($C$5:BT$5,"ИТОГО перевод в ППД",$C38:BT38)-SUMIF($C$5:BT$5,"ИТОГО  нерент, по распоряж.",$C38:BT38)-SUMIF($C$5:BT$5,"ИТОГО ост. дебит от ЗБС, Углуб., ПВЛГ/ПНЛГ",$C38:BT38)</f>
        <v>0</v>
      </c>
      <c r="BV38" s="1764"/>
      <c r="BW38" s="1764"/>
      <c r="BX38" s="1771"/>
      <c r="BY38" s="1764"/>
      <c r="BZ38" s="1764" t="n">
        <f aca="false">SUBTOTAL(9,BV38:BY38)</f>
        <v>0</v>
      </c>
      <c r="CA38" s="0"/>
      <c r="CB38" s="0" t="n">
        <f aca="false">CB$4:CB$4+SUMIF($C$5:BZ$5,"Нараст. по остановкам",$C38:BZ38)-SUMIF($C$5:BZ$5,"Нараст.  по потенциалу",$C38:BZ38)</f>
        <v>31.893</v>
      </c>
      <c r="CC38" s="0" t="n">
        <v>3</v>
      </c>
      <c r="CD38" s="0"/>
    </row>
    <row r="39" customFormat="false" ht="1.5" hidden="false" customHeight="true" outlineLevel="0" collapsed="false">
      <c r="A39" s="1777"/>
      <c r="B39" s="1777"/>
      <c r="C39" s="0" t="n">
        <f aca="false">'03.24 по датам'!X39</f>
        <v>0</v>
      </c>
      <c r="D39" s="0" t="n">
        <f aca="false">'03.24 по датам'!Y39</f>
        <v>0</v>
      </c>
      <c r="E39" s="0" t="n">
        <f aca="false">'03.24 по датам'!Z39</f>
        <v>0</v>
      </c>
      <c r="F39" s="0"/>
      <c r="G39" s="0"/>
      <c r="H39" s="0" t="n">
        <f aca="false">'03.24 по датам'!AP39</f>
        <v>0</v>
      </c>
      <c r="I39" s="0" t="n">
        <f aca="false">'03.24 по датам'!AQ39</f>
        <v>0</v>
      </c>
      <c r="J39" s="0" t="n">
        <f aca="false">'03.24 по датам'!AR39</f>
        <v>0</v>
      </c>
      <c r="K39" s="0"/>
      <c r="L39" s="0"/>
      <c r="M39" s="0" t="n">
        <f aca="false">'03.24 по датам'!BR39</f>
        <v>0</v>
      </c>
      <c r="N39" s="0" t="n">
        <f aca="false">'03.24 по датам'!BS39</f>
        <v>0</v>
      </c>
      <c r="O39" s="0" t="n">
        <f aca="false">'03.24 по датам'!BT39</f>
        <v>0</v>
      </c>
      <c r="P39" s="0"/>
      <c r="Q39" s="0"/>
      <c r="R39" s="0" t="n">
        <f aca="false">'03.24 по датам'!CJ39</f>
        <v>0</v>
      </c>
      <c r="S39" s="0" t="n">
        <f aca="false">'03.24 по датам'!CK39</f>
        <v>0</v>
      </c>
      <c r="T39" s="0" t="n">
        <f aca="false">'03.24 по датам'!CL39</f>
        <v>0</v>
      </c>
      <c r="U39" s="0"/>
      <c r="V39" s="0"/>
      <c r="W39" s="0"/>
      <c r="X39" s="0"/>
      <c r="Y39" s="0" t="n">
        <f aca="false">'03.24 по датам'!DD39</f>
        <v>0</v>
      </c>
      <c r="Z39" s="0" t="n">
        <f aca="false">'03.24 по датам'!DE39</f>
        <v>0</v>
      </c>
      <c r="AA39" s="0" t="n">
        <f aca="false">'03.24 по датам'!DF39</f>
        <v>0</v>
      </c>
      <c r="AB39" s="0"/>
      <c r="AC39" s="0"/>
      <c r="AD39" s="0" t="n">
        <f aca="false">'03.24 по датам'!DV39</f>
        <v>0</v>
      </c>
      <c r="AE39" s="0" t="n">
        <f aca="false">'03.24 по датам'!DW39</f>
        <v>0</v>
      </c>
      <c r="AF39" s="0" t="n">
        <f aca="false">'03.24 по датам'!DX39</f>
        <v>0</v>
      </c>
      <c r="AG39" s="0"/>
      <c r="AH39" s="0"/>
      <c r="AI39" s="0" t="n">
        <f aca="false">'03.24 по датам'!EZ39</f>
        <v>0</v>
      </c>
      <c r="AJ39" s="0" t="n">
        <f aca="false">'03.24 по датам'!FA39</f>
        <v>0</v>
      </c>
      <c r="AK39" s="0" t="n">
        <f aca="false">'03.24 по датам'!FB39</f>
        <v>0</v>
      </c>
      <c r="AL39" s="0"/>
      <c r="AM39" s="0"/>
      <c r="AN39" s="0" t="n">
        <f aca="false">'03.24 по датам'!FO39</f>
        <v>0</v>
      </c>
      <c r="AO39" s="0" t="n">
        <f aca="false">'03.24 по датам'!FP39</f>
        <v>0</v>
      </c>
      <c r="AP39" s="0" t="n">
        <f aca="false">'03.24 по датам'!FQ39</f>
        <v>0</v>
      </c>
      <c r="AQ39" s="0"/>
      <c r="AR39" s="0"/>
      <c r="AS39" s="1779"/>
      <c r="AT39" s="1779"/>
      <c r="AU39" s="1779"/>
      <c r="AV39" s="1783"/>
      <c r="AW39" s="1783"/>
      <c r="AX39" s="1783"/>
      <c r="AY39" s="0"/>
      <c r="AZ39" s="0"/>
      <c r="BA39" s="0"/>
      <c r="BB39" s="1790"/>
      <c r="BC39" s="1791"/>
      <c r="BD39" s="1757"/>
      <c r="BE39" s="1787"/>
      <c r="BF39" s="1783"/>
      <c r="BG39" s="1783"/>
      <c r="BH39" s="0" t="n">
        <f aca="false">'03.24 по датам'!II39</f>
        <v>0</v>
      </c>
      <c r="BI39" s="0" t="n">
        <f aca="false">'03.24 по датам'!IJ39</f>
        <v>0</v>
      </c>
      <c r="BJ39" s="0"/>
      <c r="BK39" s="0"/>
      <c r="BL39" s="0" t="n">
        <f aca="false">'03.24 по датам'!IW39</f>
        <v>0</v>
      </c>
      <c r="BM39" s="0" t="n">
        <f aca="false">'03.24 по датам'!IX39</f>
        <v>0</v>
      </c>
      <c r="BN39" s="0" t="n">
        <f aca="false">'03.24 по датам'!IY39</f>
        <v>0</v>
      </c>
      <c r="BO39" s="0"/>
      <c r="BP39" s="0"/>
      <c r="BQ39" s="0"/>
      <c r="BR39" s="0"/>
      <c r="BS39" s="0"/>
      <c r="BT39" s="0"/>
      <c r="BU39" s="0"/>
      <c r="BV39" s="1792"/>
      <c r="BW39" s="1792"/>
      <c r="BX39" s="1792"/>
      <c r="BY39" s="1792"/>
      <c r="BZ39" s="1792"/>
      <c r="CA39" s="0"/>
      <c r="CB39" s="0"/>
      <c r="CC39" s="0" t="n">
        <v>4</v>
      </c>
      <c r="CD39" s="0"/>
      <c r="CE39" s="1797"/>
    </row>
    <row r="40" customFormat="false" ht="11.25" hidden="false" customHeight="true" outlineLevel="0" collapsed="false">
      <c r="A40" s="1611" t="n">
        <f aca="false">A36+1</f>
        <v>45359</v>
      </c>
      <c r="B40" s="1612" t="s">
        <v>662</v>
      </c>
      <c r="C40" s="0" t="n">
        <f aca="false">'03.24 по датам'!X40</f>
        <v>0</v>
      </c>
      <c r="D40" s="0" t="n">
        <f aca="false">'03.24 по датам'!Y40</f>
        <v>0</v>
      </c>
      <c r="E40" s="0" t="n">
        <f aca="false">'03.24 по датам'!Z40</f>
        <v>0</v>
      </c>
      <c r="F40" s="0"/>
      <c r="G40" s="0"/>
      <c r="H40" s="0" t="n">
        <f aca="false">'03.24 по датам'!AP40</f>
        <v>0</v>
      </c>
      <c r="I40" s="0" t="n">
        <f aca="false">'03.24 по датам'!AQ40</f>
        <v>0</v>
      </c>
      <c r="J40" s="0" t="n">
        <f aca="false">'03.24 по датам'!AR40</f>
        <v>0</v>
      </c>
      <c r="K40" s="0"/>
      <c r="L40" s="0"/>
      <c r="M40" s="0" t="n">
        <f aca="false">'03.24 по датам'!BR40</f>
        <v>0</v>
      </c>
      <c r="N40" s="0" t="n">
        <f aca="false">'03.24 по датам'!BS40</f>
        <v>0</v>
      </c>
      <c r="O40" s="0" t="n">
        <f aca="false">'03.24 по датам'!BT40</f>
        <v>0</v>
      </c>
      <c r="P40" s="0"/>
      <c r="Q40" s="0"/>
      <c r="R40" s="0" t="n">
        <f aca="false">'03.24 по датам'!CJ40</f>
        <v>0</v>
      </c>
      <c r="S40" s="0" t="n">
        <f aca="false">'03.24 по датам'!CK40</f>
        <v>0</v>
      </c>
      <c r="T40" s="0" t="n">
        <f aca="false">'03.24 по датам'!CL40</f>
        <v>0</v>
      </c>
      <c r="U40" s="0"/>
      <c r="V40" s="0"/>
      <c r="W40" s="0"/>
      <c r="X40" s="0"/>
      <c r="Y40" s="0" t="n">
        <f aca="false">'03.24 по датам'!DD40</f>
        <v>0</v>
      </c>
      <c r="Z40" s="0" t="n">
        <f aca="false">'03.24 по датам'!DE40</f>
        <v>0</v>
      </c>
      <c r="AA40" s="0" t="n">
        <f aca="false">'03.24 по датам'!DF40</f>
        <v>0</v>
      </c>
      <c r="AB40" s="0"/>
      <c r="AC40" s="0"/>
      <c r="AD40" s="0" t="n">
        <f aca="false">'03.24 по датам'!DV40</f>
        <v>0</v>
      </c>
      <c r="AE40" s="0" t="n">
        <f aca="false">'03.24 по датам'!DW40</f>
        <v>0</v>
      </c>
      <c r="AF40" s="0" t="n">
        <f aca="false">'03.24 по датам'!DX40</f>
        <v>0</v>
      </c>
      <c r="AG40" s="0"/>
      <c r="AH40" s="0"/>
      <c r="AI40" s="0" t="n">
        <f aca="false">'03.24 по датам'!EZ40</f>
        <v>0</v>
      </c>
      <c r="AJ40" s="0" t="n">
        <f aca="false">'03.24 по датам'!FA40</f>
        <v>0</v>
      </c>
      <c r="AK40" s="0" t="n">
        <f aca="false">'03.24 по датам'!FB40</f>
        <v>0</v>
      </c>
      <c r="AL40" s="0"/>
      <c r="AM40" s="0"/>
      <c r="AN40" s="0" t="n">
        <f aca="false">'03.24 по датам'!FO40</f>
        <v>0</v>
      </c>
      <c r="AO40" s="0" t="n">
        <f aca="false">'03.24 по датам'!FP40</f>
        <v>0</v>
      </c>
      <c r="AP40" s="0" t="n">
        <f aca="false">'03.24 по датам'!FQ40</f>
        <v>0</v>
      </c>
      <c r="AQ40" s="0"/>
      <c r="AR40" s="0"/>
      <c r="AS40" s="1837"/>
      <c r="AT40" s="1627"/>
      <c r="AU40" s="1615"/>
      <c r="AV40" s="1631"/>
      <c r="AW40" s="1621"/>
      <c r="AX40" s="1620"/>
      <c r="AY40" s="0"/>
      <c r="AZ40" s="0"/>
      <c r="BA40" s="0"/>
      <c r="BB40" s="0"/>
      <c r="BC40" s="1640"/>
      <c r="BD40" s="1640"/>
      <c r="BE40" s="1842"/>
      <c r="BF40" s="1621"/>
      <c r="BG40" s="1631"/>
      <c r="BH40" s="0" t="n">
        <f aca="false">'03.24 по датам'!II40</f>
        <v>0</v>
      </c>
      <c r="BI40" s="0" t="n">
        <f aca="false">'03.24 по датам'!IJ40</f>
        <v>0</v>
      </c>
      <c r="BJ40" s="0"/>
      <c r="BK40" s="0"/>
      <c r="BL40" s="0" t="n">
        <f aca="false">'03.24 по датам'!IW40</f>
        <v>0</v>
      </c>
      <c r="BM40" s="0" t="n">
        <f aca="false">'03.24 по датам'!IX40</f>
        <v>0</v>
      </c>
      <c r="BN40" s="0" t="n">
        <f aca="false">'03.24 по датам'!IY40</f>
        <v>0</v>
      </c>
      <c r="BO40" s="0"/>
      <c r="BP40" s="0"/>
      <c r="BQ40" s="0"/>
      <c r="BR40" s="0"/>
      <c r="BS40" s="0"/>
      <c r="BT40" s="0"/>
      <c r="BU40" s="0"/>
      <c r="BV40" s="1817"/>
      <c r="BW40" s="1817"/>
      <c r="BX40" s="1817"/>
      <c r="BY40" s="1817"/>
      <c r="BZ40" s="1817"/>
      <c r="CA40" s="0" t="e">
        <f aca="false">CA$4:CA$4+SUMIF($C$5:BZ$5,"Нараст. баланс",$C42:BZ42)+SUMIF($C$7:BW$7,"Итого (с ВНР)",$C42:BW42)-SUMIF($C$5:BZ$5,"Геол. снижение,  т/сут",$C42:BZ42)-SUMIF(BY$7:BZ$7,"Итого",BY42:BZ42)-SUMIF($C$7:BZ$7,"Итого (с ВСП)",$C42:BZ42)</f>
        <v>#VALUE!</v>
      </c>
      <c r="CB40" s="0"/>
      <c r="CC40" s="0" t="n">
        <v>1</v>
      </c>
      <c r="CD40" s="0" t="e">
        <f aca="false">CD$4:CD$4+SUMIF($C$5:BZ$5,"Нараст. баланс",$C42:BZ42)+SUMIF($C$7:BW$7,$C42:BW42)-SUMIF($C$5:BZ$5,"Геол. снижение,  т/сут",$C42:BZ42)-SUMIF(BY$7:BZ$7,"Итого",BY42:BZ42)</f>
        <v>#VALUE!</v>
      </c>
    </row>
    <row r="41" customFormat="false" ht="11.25" hidden="false" customHeight="true" outlineLevel="0" collapsed="false">
      <c r="A41" s="1611"/>
      <c r="B41" s="1670" t="s">
        <v>663</v>
      </c>
      <c r="C41" s="0" t="n">
        <f aca="false">'03.24 по датам'!X41</f>
        <v>0</v>
      </c>
      <c r="D41" s="0" t="n">
        <f aca="false">'03.24 по датам'!Y41</f>
        <v>0</v>
      </c>
      <c r="E41" s="0" t="n">
        <f aca="false">'03.24 по датам'!Z41</f>
        <v>0</v>
      </c>
      <c r="F41" s="0" t="n">
        <f aca="false">COUNTIF(C42:E42,"&gt;"&amp;0)</f>
        <v>0</v>
      </c>
      <c r="G41" s="0"/>
      <c r="H41" s="0" t="n">
        <f aca="false">'03.24 по датам'!AP41</f>
        <v>0</v>
      </c>
      <c r="I41" s="0" t="n">
        <f aca="false">'03.24 по датам'!AQ41</f>
        <v>0</v>
      </c>
      <c r="J41" s="0" t="n">
        <f aca="false">'03.24 по датам'!AR41</f>
        <v>0</v>
      </c>
      <c r="K41" s="0" t="n">
        <f aca="false">COUNTIF(H42:J42,"&gt;"&amp;0)</f>
        <v>0</v>
      </c>
      <c r="L41" s="0"/>
      <c r="M41" s="0" t="n">
        <f aca="false">'03.24 по датам'!BR41</f>
        <v>0</v>
      </c>
      <c r="N41" s="0" t="n">
        <f aca="false">'03.24 по датам'!BS41</f>
        <v>0</v>
      </c>
      <c r="O41" s="0" t="n">
        <f aca="false">'03.24 по датам'!BT41</f>
        <v>0</v>
      </c>
      <c r="P41" s="0" t="n">
        <f aca="false">COUNTIF(M42:O42,"&gt;"&amp;0)</f>
        <v>0</v>
      </c>
      <c r="Q41" s="0"/>
      <c r="R41" s="0" t="n">
        <f aca="false">'03.24 по датам'!CJ41</f>
        <v>0</v>
      </c>
      <c r="S41" s="0" t="n">
        <f aca="false">'03.24 по датам'!CK41</f>
        <v>0</v>
      </c>
      <c r="T41" s="0" t="n">
        <f aca="false">'03.24 по датам'!CL41</f>
        <v>0</v>
      </c>
      <c r="U41" s="0" t="n">
        <f aca="false">COUNTIF(R42:T42,"&gt;"&amp;0)</f>
        <v>0</v>
      </c>
      <c r="V41" s="0"/>
      <c r="W41" s="0" t="n">
        <f aca="false">F41+K41+P41+U41</f>
        <v>0</v>
      </c>
      <c r="X41" s="0"/>
      <c r="Y41" s="0" t="n">
        <f aca="false">'03.24 по датам'!DD41</f>
        <v>0</v>
      </c>
      <c r="Z41" s="0" t="n">
        <f aca="false">'03.24 по датам'!DE41</f>
        <v>0</v>
      </c>
      <c r="AA41" s="0" t="n">
        <f aca="false">'03.24 по датам'!DF41</f>
        <v>0</v>
      </c>
      <c r="AB41" s="0" t="n">
        <f aca="false">SUBTOTAL(9,Y43:AA43)</f>
        <v>0</v>
      </c>
      <c r="AC41" s="0"/>
      <c r="AD41" s="0" t="n">
        <f aca="false">'03.24 по датам'!DV41</f>
        <v>0</v>
      </c>
      <c r="AE41" s="0" t="n">
        <f aca="false">'03.24 по датам'!DW41</f>
        <v>0</v>
      </c>
      <c r="AF41" s="0" t="n">
        <f aca="false">'03.24 по датам'!DX41</f>
        <v>0</v>
      </c>
      <c r="AG41" s="0" t="n">
        <f aca="false">COUNTIF(AD42:AF42,"&gt;"&amp;0)</f>
        <v>0</v>
      </c>
      <c r="AH41" s="0"/>
      <c r="AI41" s="0" t="n">
        <f aca="false">'03.24 по датам'!EZ41</f>
        <v>0</v>
      </c>
      <c r="AJ41" s="0" t="n">
        <f aca="false">'03.24 по датам'!FA41</f>
        <v>0</v>
      </c>
      <c r="AK41" s="0" t="n">
        <f aca="false">'03.24 по датам'!FB41</f>
        <v>0</v>
      </c>
      <c r="AL41" s="0" t="n">
        <f aca="false">COUNTIF(AI42:AK42,"&gt;"&amp;0)</f>
        <v>0</v>
      </c>
      <c r="AM41" s="0"/>
      <c r="AN41" s="0" t="n">
        <f aca="false">'03.24 по датам'!FO41</f>
        <v>0</v>
      </c>
      <c r="AO41" s="0" t="n">
        <f aca="false">'03.24 по датам'!FP41</f>
        <v>0</v>
      </c>
      <c r="AP41" s="0" t="n">
        <f aca="false">'03.24 по датам'!FQ41</f>
        <v>0</v>
      </c>
      <c r="AQ41" s="0" t="n">
        <f aca="false">COUNTIF(AN42:AP42,"&gt;"&amp;0)</f>
        <v>0</v>
      </c>
      <c r="AR41" s="0"/>
      <c r="AS41" s="1844"/>
      <c r="AT41" s="1686"/>
      <c r="AU41" s="1673"/>
      <c r="AV41" s="1690" t="n">
        <f aca="false">SUBTOTAL(9,AS43:AU43)</f>
        <v>0</v>
      </c>
      <c r="AW41" s="1679" t="n">
        <f aca="false">SUBTOTAL(9,AS43:AU43)</f>
        <v>0</v>
      </c>
      <c r="AX41" s="1691"/>
      <c r="AY41" s="0"/>
      <c r="AZ41" s="0"/>
      <c r="BA41" s="0"/>
      <c r="BB41" s="0"/>
      <c r="BC41" s="1700"/>
      <c r="BD41" s="1700"/>
      <c r="BE41" s="1847"/>
      <c r="BF41" s="1679" t="n">
        <f aca="false">SUBTOTAL(9,BC43:BE43)</f>
        <v>0</v>
      </c>
      <c r="BG41" s="1702"/>
      <c r="BH41" s="0" t="n">
        <f aca="false">'03.24 по датам'!II41</f>
        <v>0</v>
      </c>
      <c r="BI41" s="0" t="n">
        <f aca="false">'03.24 по датам'!IJ41</f>
        <v>0</v>
      </c>
      <c r="BJ41" s="0" t="n">
        <f aca="false">SUBTOTAL(9,BH43:BI43)</f>
        <v>0</v>
      </c>
      <c r="BK41" s="0"/>
      <c r="BL41" s="0" t="n">
        <f aca="false">'03.24 по датам'!IW41</f>
        <v>0</v>
      </c>
      <c r="BM41" s="0" t="n">
        <f aca="false">'03.24 по датам'!IX41</f>
        <v>0</v>
      </c>
      <c r="BN41" s="0" t="n">
        <f aca="false">'03.24 по датам'!IY41</f>
        <v>0</v>
      </c>
      <c r="BO41" s="0" t="n">
        <f aca="false">COUNTIF(BL42:BN42,"&gt;"&amp;0)</f>
        <v>0</v>
      </c>
      <c r="BP41" s="0"/>
      <c r="BQ41" s="0"/>
      <c r="BR41" s="0"/>
      <c r="BS41" s="0"/>
      <c r="BT41" s="0"/>
      <c r="BU41" s="0"/>
      <c r="BV41" s="1827"/>
      <c r="BW41" s="1827"/>
      <c r="BX41" s="1827"/>
      <c r="BY41" s="1827"/>
      <c r="BZ41" s="1827"/>
      <c r="CA41" s="0"/>
      <c r="CB41" s="0"/>
      <c r="CC41" s="0" t="n">
        <v>2</v>
      </c>
      <c r="CD41" s="0"/>
    </row>
    <row r="42" customFormat="false" ht="11.25" hidden="false" customHeight="true" outlineLevel="0" collapsed="false">
      <c r="A42" s="1611"/>
      <c r="B42" s="1729" t="s">
        <v>661</v>
      </c>
      <c r="C42" s="0" t="n">
        <f aca="false">'03.24 по датам'!X42</f>
        <v>0</v>
      </c>
      <c r="D42" s="0" t="n">
        <f aca="false">'03.24 по датам'!Y42</f>
        <v>0</v>
      </c>
      <c r="E42" s="0" t="n">
        <f aca="false">'03.24 по датам'!Z42</f>
        <v>0</v>
      </c>
      <c r="F42" s="0" t="n">
        <f aca="false">SUBTOTAL(9,C42:E42)</f>
        <v>0</v>
      </c>
      <c r="G42" s="0" t="n">
        <f aca="false">F42+G38</f>
        <v>0</v>
      </c>
      <c r="H42" s="0" t="n">
        <f aca="false">'03.24 по датам'!AP42</f>
        <v>0</v>
      </c>
      <c r="I42" s="0" t="n">
        <f aca="false">'03.24 по датам'!AQ42</f>
        <v>0</v>
      </c>
      <c r="J42" s="0" t="n">
        <f aca="false">'03.24 по датам'!AR42</f>
        <v>0</v>
      </c>
      <c r="K42" s="0" t="n">
        <f aca="false">SUBTOTAL(9,H42:J42)</f>
        <v>0</v>
      </c>
      <c r="L42" s="0" t="n">
        <f aca="false">K42+L38</f>
        <v>0</v>
      </c>
      <c r="M42" s="0" t="n">
        <f aca="false">'03.24 по датам'!BR42</f>
        <v>0</v>
      </c>
      <c r="N42" s="0" t="n">
        <f aca="false">'03.24 по датам'!BS42</f>
        <v>0</v>
      </c>
      <c r="O42" s="0" t="n">
        <f aca="false">'03.24 по датам'!BT42</f>
        <v>0</v>
      </c>
      <c r="P42" s="0" t="n">
        <f aca="false">SUBTOTAL(9,M42:O42)</f>
        <v>0</v>
      </c>
      <c r="Q42" s="0" t="n">
        <f aca="false">P42+Q38</f>
        <v>0</v>
      </c>
      <c r="R42" s="0" t="n">
        <f aca="false">'03.24 по датам'!CJ42</f>
        <v>0</v>
      </c>
      <c r="S42" s="0" t="n">
        <f aca="false">'03.24 по датам'!CK42</f>
        <v>0</v>
      </c>
      <c r="T42" s="0" t="n">
        <f aca="false">'03.24 по датам'!CL42</f>
        <v>0</v>
      </c>
      <c r="U42" s="0" t="n">
        <f aca="false">SUBTOTAL(9,R42:T42)</f>
        <v>0</v>
      </c>
      <c r="V42" s="0" t="n">
        <f aca="false">U42+V38</f>
        <v>0</v>
      </c>
      <c r="W42" s="0" t="n">
        <f aca="false">+F42+K42+P42+U42</f>
        <v>0</v>
      </c>
      <c r="X42" s="0" t="n">
        <f aca="false">W42+X38</f>
        <v>0</v>
      </c>
      <c r="Y42" s="0" t="n">
        <f aca="false">'03.24 по датам'!DD42</f>
        <v>0</v>
      </c>
      <c r="Z42" s="0" t="n">
        <f aca="false">'03.24 по датам'!DE42</f>
        <v>0</v>
      </c>
      <c r="AA42" s="0" t="n">
        <f aca="false">'03.24 по датам'!DF42</f>
        <v>0</v>
      </c>
      <c r="AB42" s="0" t="n">
        <f aca="false">SUBTOTAL(9,Y42:AA42)</f>
        <v>0</v>
      </c>
      <c r="AC42" s="0" t="n">
        <f aca="false">AB42:AB42+IF($B38:$B38=2,0,AC38:AC38)</f>
        <v>0</v>
      </c>
      <c r="AD42" s="0" t="n">
        <f aca="false">'03.24 по датам'!DV42</f>
        <v>0</v>
      </c>
      <c r="AE42" s="0" t="n">
        <f aca="false">'03.24 по датам'!DW42</f>
        <v>0</v>
      </c>
      <c r="AF42" s="0" t="n">
        <f aca="false">'03.24 по датам'!DX42</f>
        <v>0</v>
      </c>
      <c r="AG42" s="0" t="n">
        <f aca="false">SUBTOTAL(9,AD42:AF42)</f>
        <v>0</v>
      </c>
      <c r="AH42" s="0" t="n">
        <f aca="false">AG42:AG42+IF($B38:$B38=2,0,AH38:AH38)</f>
        <v>0</v>
      </c>
      <c r="AI42" s="0" t="n">
        <f aca="false">'03.24 по датам'!EZ42</f>
        <v>0</v>
      </c>
      <c r="AJ42" s="0" t="n">
        <f aca="false">'03.24 по датам'!FA42</f>
        <v>0</v>
      </c>
      <c r="AK42" s="0" t="n">
        <f aca="false">'03.24 по датам'!FB42</f>
        <v>0</v>
      </c>
      <c r="AL42" s="0" t="n">
        <f aca="false">SUBTOTAL(9,AI42:AK42)</f>
        <v>0</v>
      </c>
      <c r="AM42" s="0" t="n">
        <f aca="false">AL42:AL42+IF($B38:$B38=2,0,AM38:AM38)</f>
        <v>0</v>
      </c>
      <c r="AN42" s="0" t="n">
        <f aca="false">'03.24 по датам'!FO42</f>
        <v>0</v>
      </c>
      <c r="AO42" s="0" t="n">
        <f aca="false">'03.24 по датам'!FP42</f>
        <v>0</v>
      </c>
      <c r="AP42" s="0" t="n">
        <f aca="false">'03.24 по датам'!FQ42</f>
        <v>0</v>
      </c>
      <c r="AQ42" s="0" t="n">
        <f aca="false">SUBTOTAL(9,AN42:AP42)</f>
        <v>0</v>
      </c>
      <c r="AR42" s="0" t="n">
        <f aca="false">AQ42:AQ42+IF($B38:$B38=2,0,AR38:AR38)</f>
        <v>0</v>
      </c>
      <c r="AS42" s="1851"/>
      <c r="AT42" s="1744"/>
      <c r="AU42" s="1732"/>
      <c r="AV42" s="1748" t="n">
        <f aca="false">SUBTOTAL(9,AS42:AU42)</f>
        <v>0</v>
      </c>
      <c r="AW42" s="1738" t="n">
        <f aca="false">SUBTOTAL(9,AS42:AU42)</f>
        <v>0</v>
      </c>
      <c r="AX42" s="1737" t="n">
        <f aca="false">AW42:AW42+IF($B38:$B38=2,0,AX38:AX38)</f>
        <v>0</v>
      </c>
      <c r="AY42" s="0"/>
      <c r="AZ42" s="0" t="e">
        <f aca="false">IF(IF($CE$10=$CE$1,"",CD40-$CE$10)&lt;0,IF($CE$10=$CE$1,"",-CD40+$CE$10),"")</f>
        <v>#VALUE!</v>
      </c>
      <c r="BA42" s="0" t="e">
        <f aca="false">SUBTOTAL(9,AY42:AZ42)</f>
        <v>#VALUE!</v>
      </c>
      <c r="BB42" s="0" t="n">
        <f aca="false">$BB$3+BB38</f>
        <v>95.76</v>
      </c>
      <c r="BC42" s="1757"/>
      <c r="BD42" s="1757"/>
      <c r="BE42" s="1832"/>
      <c r="BF42" s="1738" t="n">
        <f aca="false">SUBTOTAL(9,BC42:BE42)</f>
        <v>0</v>
      </c>
      <c r="BG42" s="1748" t="n">
        <f aca="false">BF42:BF42+IF($B38:$B38=2,0,BG38:BG38)</f>
        <v>0</v>
      </c>
      <c r="BH42" s="0" t="n">
        <f aca="false">'03.24 по датам'!II42</f>
        <v>0</v>
      </c>
      <c r="BI42" s="0" t="n">
        <f aca="false">'03.24 по датам'!IJ42</f>
        <v>0</v>
      </c>
      <c r="BJ42" s="0" t="n">
        <f aca="false">SUBTOTAL(9,BH42:BI42)</f>
        <v>0</v>
      </c>
      <c r="BK42" s="0" t="n">
        <f aca="false">BJ42:BJ42+IF($B38:$B38=2,0,BK38:BK38)</f>
        <v>0</v>
      </c>
      <c r="BL42" s="0" t="n">
        <f aca="false">'03.24 по датам'!IW42</f>
        <v>0</v>
      </c>
      <c r="BM42" s="0" t="n">
        <f aca="false">'03.24 по датам'!IX42</f>
        <v>0</v>
      </c>
      <c r="BN42" s="0" t="n">
        <f aca="false">'03.24 по датам'!IY42</f>
        <v>0</v>
      </c>
      <c r="BO42" s="0" t="n">
        <f aca="false">SUBTOTAL(9,BL42:BN42)</f>
        <v>0</v>
      </c>
      <c r="BP42" s="0" t="n">
        <f aca="false">BO42:BO42+IF($B38:$B38=2,0,BP38:BP38)</f>
        <v>0</v>
      </c>
      <c r="BQ42" s="0"/>
      <c r="BR42" s="0"/>
      <c r="BS42" s="0" t="e">
        <f aca="false">IF(IF($CE$10=$CE$1,"",CD40-$CE$10)&gt;0,IF($CE$10=$CE$1,"",CD40-$CE$10),"")</f>
        <v>#VALUE!</v>
      </c>
      <c r="BT42" s="0" t="e">
        <f aca="false">SUBTOTAL(9,BQ42:BS42)</f>
        <v>#VALUE!</v>
      </c>
      <c r="BU42" s="0" t="n">
        <f aca="false">SUMIF($C$5:BT$5,"Накопленный эффект, т/сут",$C42:BT42)+SUMIF($C$5:BT$5,"Нараст.  по потенциалу",$C42:BT42)-SUMIF($C$5:BT$5,"Нараст. по остановкам",$C42:BT42)-SUMIF($C$5:BT$5,"ИТОГО перевод в ППД",$C42:BT42)-SUMIF($C$5:BT$5,"ИТОГО  нерент, по распоряж.",$C42:BT42)-SUMIF($C$5:BT$5,"ИТОГО ост. дебит от ЗБС, Углуб., ПВЛГ/ПНЛГ",$C42:BT42)</f>
        <v>0</v>
      </c>
      <c r="BV42" s="1764"/>
      <c r="BW42" s="1764"/>
      <c r="BX42" s="1764"/>
      <c r="BY42" s="1764"/>
      <c r="BZ42" s="1764" t="n">
        <f aca="false">SUBTOTAL(9,BV42:BY42)</f>
        <v>0</v>
      </c>
      <c r="CA42" s="0"/>
      <c r="CB42" s="0" t="n">
        <f aca="false">CB$4:CB$4+SUMIF($C$5:BZ$5,"Нараст. по остановкам",$C42:BZ42)-SUMIF($C$5:BZ$5,"Нараст.  по потенциалу",$C42:BZ42)</f>
        <v>31.893</v>
      </c>
      <c r="CC42" s="0" t="n">
        <v>3</v>
      </c>
      <c r="CD42" s="0"/>
    </row>
    <row r="43" customFormat="false" ht="1.5" hidden="false" customHeight="true" outlineLevel="0" collapsed="false">
      <c r="A43" s="1777"/>
      <c r="B43" s="1777"/>
      <c r="C43" s="0" t="n">
        <f aca="false">'03.24 по датам'!X43</f>
        <v>0</v>
      </c>
      <c r="D43" s="0" t="n">
        <f aca="false">'03.24 по датам'!Y43</f>
        <v>0</v>
      </c>
      <c r="E43" s="0" t="n">
        <f aca="false">'03.24 по датам'!Z43</f>
        <v>0</v>
      </c>
      <c r="F43" s="0"/>
      <c r="G43" s="0"/>
      <c r="H43" s="0" t="n">
        <f aca="false">'03.24 по датам'!AP43</f>
        <v>0</v>
      </c>
      <c r="I43" s="0" t="n">
        <f aca="false">'03.24 по датам'!AQ43</f>
        <v>0</v>
      </c>
      <c r="J43" s="0" t="n">
        <f aca="false">'03.24 по датам'!AR43</f>
        <v>0</v>
      </c>
      <c r="K43" s="0"/>
      <c r="L43" s="0"/>
      <c r="M43" s="0" t="n">
        <f aca="false">'03.24 по датам'!BR43</f>
        <v>0</v>
      </c>
      <c r="N43" s="0" t="n">
        <f aca="false">'03.24 по датам'!BS43</f>
        <v>0</v>
      </c>
      <c r="O43" s="0" t="n">
        <f aca="false">'03.24 по датам'!BT43</f>
        <v>0</v>
      </c>
      <c r="P43" s="0"/>
      <c r="Q43" s="0"/>
      <c r="R43" s="0" t="n">
        <f aca="false">'03.24 по датам'!CJ43</f>
        <v>0</v>
      </c>
      <c r="S43" s="0" t="n">
        <f aca="false">'03.24 по датам'!CK43</f>
        <v>0</v>
      </c>
      <c r="T43" s="0" t="n">
        <f aca="false">'03.24 по датам'!CL43</f>
        <v>0</v>
      </c>
      <c r="U43" s="0"/>
      <c r="V43" s="0"/>
      <c r="W43" s="0"/>
      <c r="X43" s="0"/>
      <c r="Y43" s="0" t="n">
        <f aca="false">'03.24 по датам'!DD43</f>
        <v>0</v>
      </c>
      <c r="Z43" s="0" t="n">
        <f aca="false">'03.24 по датам'!DE43</f>
        <v>0</v>
      </c>
      <c r="AA43" s="0" t="n">
        <f aca="false">'03.24 по датам'!DF43</f>
        <v>0</v>
      </c>
      <c r="AB43" s="0"/>
      <c r="AC43" s="0"/>
      <c r="AD43" s="0" t="n">
        <f aca="false">'03.24 по датам'!DV43</f>
        <v>0</v>
      </c>
      <c r="AE43" s="0" t="n">
        <f aca="false">'03.24 по датам'!DW43</f>
        <v>0</v>
      </c>
      <c r="AF43" s="0" t="n">
        <f aca="false">'03.24 по датам'!DX43</f>
        <v>0</v>
      </c>
      <c r="AG43" s="0"/>
      <c r="AH43" s="0"/>
      <c r="AI43" s="0" t="n">
        <f aca="false">'03.24 по датам'!EZ43</f>
        <v>0</v>
      </c>
      <c r="AJ43" s="0" t="n">
        <f aca="false">'03.24 по датам'!FA43</f>
        <v>0</v>
      </c>
      <c r="AK43" s="0" t="n">
        <f aca="false">'03.24 по датам'!FB43</f>
        <v>0</v>
      </c>
      <c r="AL43" s="0"/>
      <c r="AM43" s="0"/>
      <c r="AN43" s="0" t="n">
        <f aca="false">'03.24 по датам'!FO43</f>
        <v>0</v>
      </c>
      <c r="AO43" s="0" t="n">
        <f aca="false">'03.24 по датам'!FP43</f>
        <v>0</v>
      </c>
      <c r="AP43" s="0" t="n">
        <f aca="false">'03.24 по датам'!FQ43</f>
        <v>0</v>
      </c>
      <c r="AQ43" s="0"/>
      <c r="AR43" s="0"/>
      <c r="AS43" s="1779"/>
      <c r="AT43" s="1779"/>
      <c r="AU43" s="1779"/>
      <c r="AV43" s="1783"/>
      <c r="AW43" s="1783"/>
      <c r="AX43" s="1783"/>
      <c r="AY43" s="0"/>
      <c r="AZ43" s="0"/>
      <c r="BA43" s="0"/>
      <c r="BB43" s="1790"/>
      <c r="BC43" s="1757"/>
      <c r="BD43" s="1757"/>
      <c r="BE43" s="1787"/>
      <c r="BF43" s="1783"/>
      <c r="BG43" s="1783"/>
      <c r="BH43" s="0" t="n">
        <f aca="false">'03.24 по датам'!II43</f>
        <v>0</v>
      </c>
      <c r="BI43" s="0" t="n">
        <f aca="false">'03.24 по датам'!IJ43</f>
        <v>0</v>
      </c>
      <c r="BJ43" s="0"/>
      <c r="BK43" s="0"/>
      <c r="BL43" s="0" t="n">
        <f aca="false">'03.24 по датам'!IW43</f>
        <v>0</v>
      </c>
      <c r="BM43" s="0" t="n">
        <f aca="false">'03.24 по датам'!IX43</f>
        <v>0</v>
      </c>
      <c r="BN43" s="0" t="n">
        <f aca="false">'03.24 по датам'!IY43</f>
        <v>0</v>
      </c>
      <c r="BO43" s="0"/>
      <c r="BP43" s="0"/>
      <c r="BQ43" s="0"/>
      <c r="BR43" s="0"/>
      <c r="BS43" s="0"/>
      <c r="BT43" s="0"/>
      <c r="BU43" s="0"/>
      <c r="BV43" s="1792"/>
      <c r="BW43" s="1792"/>
      <c r="BX43" s="1792"/>
      <c r="BY43" s="1792"/>
      <c r="BZ43" s="1792"/>
      <c r="CA43" s="0"/>
      <c r="CB43" s="0"/>
      <c r="CC43" s="0" t="n">
        <v>4</v>
      </c>
      <c r="CD43" s="0"/>
      <c r="CE43" s="1797"/>
    </row>
    <row r="44" customFormat="false" ht="11.25" hidden="false" customHeight="true" outlineLevel="0" collapsed="false">
      <c r="A44" s="1611" t="n">
        <f aca="false">A40+1</f>
        <v>45360</v>
      </c>
      <c r="B44" s="1612" t="s">
        <v>662</v>
      </c>
      <c r="C44" s="0" t="n">
        <f aca="false">'03.24 по датам'!X44</f>
        <v>0</v>
      </c>
      <c r="D44" s="0" t="n">
        <f aca="false">'03.24 по датам'!Y44</f>
        <v>0</v>
      </c>
      <c r="E44" s="0" t="n">
        <f aca="false">'03.24 по датам'!Z44</f>
        <v>0</v>
      </c>
      <c r="F44" s="0"/>
      <c r="G44" s="0"/>
      <c r="H44" s="0" t="n">
        <f aca="false">'03.24 по датам'!AP44</f>
        <v>0</v>
      </c>
      <c r="I44" s="0" t="n">
        <f aca="false">'03.24 по датам'!AQ44</f>
        <v>0</v>
      </c>
      <c r="J44" s="0" t="n">
        <f aca="false">'03.24 по датам'!AR44</f>
        <v>0</v>
      </c>
      <c r="K44" s="0"/>
      <c r="L44" s="0"/>
      <c r="M44" s="0" t="n">
        <f aca="false">'03.24 по датам'!BR44</f>
        <v>0</v>
      </c>
      <c r="N44" s="0" t="n">
        <f aca="false">'03.24 по датам'!BS44</f>
        <v>0</v>
      </c>
      <c r="O44" s="0" t="n">
        <f aca="false">'03.24 по датам'!BT44</f>
        <v>0</v>
      </c>
      <c r="P44" s="0"/>
      <c r="Q44" s="0"/>
      <c r="R44" s="0" t="n">
        <f aca="false">'03.24 по датам'!CJ44</f>
        <v>0</v>
      </c>
      <c r="S44" s="0" t="n">
        <f aca="false">'03.24 по датам'!CK44</f>
        <v>0</v>
      </c>
      <c r="T44" s="0" t="n">
        <f aca="false">'03.24 по датам'!CL44</f>
        <v>0</v>
      </c>
      <c r="U44" s="0"/>
      <c r="V44" s="0"/>
      <c r="W44" s="0"/>
      <c r="X44" s="0"/>
      <c r="Y44" s="0" t="n">
        <f aca="false">'03.24 по датам'!DD44</f>
        <v>0</v>
      </c>
      <c r="Z44" s="0" t="n">
        <f aca="false">'03.24 по датам'!DE44</f>
        <v>0</v>
      </c>
      <c r="AA44" s="0" t="n">
        <f aca="false">'03.24 по датам'!DF44</f>
        <v>0</v>
      </c>
      <c r="AB44" s="0"/>
      <c r="AC44" s="0"/>
      <c r="AD44" s="0" t="n">
        <f aca="false">'03.24 по датам'!DV44</f>
        <v>0</v>
      </c>
      <c r="AE44" s="0" t="n">
        <f aca="false">'03.24 по датам'!DW44</f>
        <v>0</v>
      </c>
      <c r="AF44" s="0" t="n">
        <f aca="false">'03.24 по датам'!DX44</f>
        <v>0</v>
      </c>
      <c r="AG44" s="0"/>
      <c r="AH44" s="0"/>
      <c r="AI44" s="0" t="n">
        <f aca="false">'03.24 по датам'!EZ44</f>
        <v>0</v>
      </c>
      <c r="AJ44" s="0" t="n">
        <f aca="false">'03.24 по датам'!FA44</f>
        <v>0</v>
      </c>
      <c r="AK44" s="0" t="n">
        <f aca="false">'03.24 по датам'!FB44</f>
        <v>0</v>
      </c>
      <c r="AL44" s="0"/>
      <c r="AM44" s="0"/>
      <c r="AN44" s="0" t="n">
        <f aca="false">'03.24 по датам'!FO44</f>
        <v>0</v>
      </c>
      <c r="AO44" s="0" t="n">
        <f aca="false">'03.24 по датам'!FP44</f>
        <v>0</v>
      </c>
      <c r="AP44" s="0" t="n">
        <f aca="false">'03.24 по датам'!FQ44</f>
        <v>0</v>
      </c>
      <c r="AQ44" s="0"/>
      <c r="AR44" s="0"/>
      <c r="AS44" s="1627"/>
      <c r="AT44" s="1627"/>
      <c r="AU44" s="1615"/>
      <c r="AV44" s="1631"/>
      <c r="AW44" s="1621"/>
      <c r="AX44" s="1620"/>
      <c r="AY44" s="0"/>
      <c r="AZ44" s="0"/>
      <c r="BA44" s="0"/>
      <c r="BB44" s="0"/>
      <c r="BC44" s="1640"/>
      <c r="BD44" s="1640"/>
      <c r="BE44" s="1842"/>
      <c r="BF44" s="1621"/>
      <c r="BG44" s="1631"/>
      <c r="BH44" s="0" t="n">
        <f aca="false">'03.24 по датам'!II44</f>
        <v>0</v>
      </c>
      <c r="BI44" s="0" t="n">
        <f aca="false">'03.24 по датам'!IJ44</f>
        <v>0</v>
      </c>
      <c r="BJ44" s="0"/>
      <c r="BK44" s="0"/>
      <c r="BL44" s="0" t="n">
        <f aca="false">'03.24 по датам'!IW44</f>
        <v>0</v>
      </c>
      <c r="BM44" s="0" t="n">
        <f aca="false">'03.24 по датам'!IX44</f>
        <v>0</v>
      </c>
      <c r="BN44" s="0" t="n">
        <f aca="false">'03.24 по датам'!IY44</f>
        <v>0</v>
      </c>
      <c r="BO44" s="0"/>
      <c r="BP44" s="0"/>
      <c r="BQ44" s="0"/>
      <c r="BR44" s="0"/>
      <c r="BS44" s="0"/>
      <c r="BT44" s="0"/>
      <c r="BU44" s="0"/>
      <c r="BV44" s="1817"/>
      <c r="BW44" s="1817"/>
      <c r="BX44" s="1660"/>
      <c r="BY44" s="1817"/>
      <c r="BZ44" s="1817"/>
      <c r="CA44" s="0" t="e">
        <f aca="false">CA$4:CA$4+SUMIF($C$5:BZ$5,"Нараст. баланс",$C46:BZ46)+SUMIF($C$7:BW$7,"Итого (с ВНР)",$C46:BW46)-SUMIF($C$5:BZ$5,"Геол. снижение,  т/сут",$C46:BZ46)-SUMIF(BY$7:BZ$7,"Итого",BY46:BZ46)-SUMIF($C$7:BZ$7,"Итого (с ВСП)",$C46:BZ46)</f>
        <v>#VALUE!</v>
      </c>
      <c r="CB44" s="0"/>
      <c r="CC44" s="0" t="n">
        <v>1</v>
      </c>
      <c r="CD44" s="0" t="e">
        <f aca="false">CD$4:CD$4+SUMIF($C$5:BZ$5,"Нараст. баланс",$C46:BZ46)+SUMIF($C$7:BW$7,$C46:BW46)-SUMIF($C$5:BZ$5,"Геол. снижение,  т/сут",$C46:BZ46)-SUMIF(BY$7:BZ$7,"Итого",BY46:BZ46)</f>
        <v>#VALUE!</v>
      </c>
    </row>
    <row r="45" customFormat="false" ht="11.25" hidden="false" customHeight="true" outlineLevel="0" collapsed="false">
      <c r="A45" s="1611"/>
      <c r="B45" s="1670" t="s">
        <v>663</v>
      </c>
      <c r="C45" s="0" t="n">
        <f aca="false">'03.24 по датам'!X45</f>
        <v>0</v>
      </c>
      <c r="D45" s="0" t="n">
        <f aca="false">'03.24 по датам'!Y45</f>
        <v>0</v>
      </c>
      <c r="E45" s="0" t="n">
        <f aca="false">'03.24 по датам'!Z45</f>
        <v>0</v>
      </c>
      <c r="F45" s="0" t="n">
        <f aca="false">COUNTIF(C46:E46,"&gt;"&amp;0)</f>
        <v>0</v>
      </c>
      <c r="G45" s="0"/>
      <c r="H45" s="0" t="n">
        <f aca="false">'03.24 по датам'!AP45</f>
        <v>0</v>
      </c>
      <c r="I45" s="0" t="n">
        <f aca="false">'03.24 по датам'!AQ45</f>
        <v>0</v>
      </c>
      <c r="J45" s="0" t="n">
        <f aca="false">'03.24 по датам'!AR45</f>
        <v>0</v>
      </c>
      <c r="K45" s="0" t="n">
        <f aca="false">COUNTIF(H46:J46,"&gt;"&amp;0)</f>
        <v>0</v>
      </c>
      <c r="L45" s="0"/>
      <c r="M45" s="0" t="n">
        <f aca="false">'03.24 по датам'!BR45</f>
        <v>0</v>
      </c>
      <c r="N45" s="0" t="n">
        <f aca="false">'03.24 по датам'!BS45</f>
        <v>0</v>
      </c>
      <c r="O45" s="0" t="n">
        <f aca="false">'03.24 по датам'!BT45</f>
        <v>0</v>
      </c>
      <c r="P45" s="0" t="n">
        <f aca="false">COUNTIF(M46:O46,"&gt;"&amp;0)</f>
        <v>0</v>
      </c>
      <c r="Q45" s="0"/>
      <c r="R45" s="0" t="n">
        <f aca="false">'03.24 по датам'!CJ45</f>
        <v>0</v>
      </c>
      <c r="S45" s="0" t="n">
        <f aca="false">'03.24 по датам'!CK45</f>
        <v>0</v>
      </c>
      <c r="T45" s="0" t="n">
        <f aca="false">'03.24 по датам'!CL45</f>
        <v>0</v>
      </c>
      <c r="U45" s="0" t="n">
        <f aca="false">COUNTIF(R46:T46,"&gt;"&amp;0)</f>
        <v>0</v>
      </c>
      <c r="V45" s="0"/>
      <c r="W45" s="0" t="n">
        <f aca="false">F45+K45+P45+U45</f>
        <v>0</v>
      </c>
      <c r="X45" s="0"/>
      <c r="Y45" s="0" t="n">
        <f aca="false">'03.24 по датам'!DD45</f>
        <v>0</v>
      </c>
      <c r="Z45" s="0" t="n">
        <f aca="false">'03.24 по датам'!DE45</f>
        <v>0</v>
      </c>
      <c r="AA45" s="0" t="n">
        <f aca="false">'03.24 по датам'!DF45</f>
        <v>0</v>
      </c>
      <c r="AB45" s="0" t="n">
        <f aca="false">SUBTOTAL(9,Y47:AA47)</f>
        <v>0</v>
      </c>
      <c r="AC45" s="0"/>
      <c r="AD45" s="0" t="n">
        <f aca="false">'03.24 по датам'!DV45</f>
        <v>0</v>
      </c>
      <c r="AE45" s="0" t="n">
        <f aca="false">'03.24 по датам'!DW45</f>
        <v>0</v>
      </c>
      <c r="AF45" s="0" t="n">
        <f aca="false">'03.24 по датам'!DX45</f>
        <v>0</v>
      </c>
      <c r="AG45" s="0" t="n">
        <f aca="false">COUNTIF(AD46:AF46,"&gt;"&amp;0)</f>
        <v>0</v>
      </c>
      <c r="AH45" s="0"/>
      <c r="AI45" s="0" t="n">
        <f aca="false">'03.24 по датам'!EZ45</f>
        <v>0</v>
      </c>
      <c r="AJ45" s="0" t="n">
        <f aca="false">'03.24 по датам'!FA45</f>
        <v>0</v>
      </c>
      <c r="AK45" s="0" t="n">
        <f aca="false">'03.24 по датам'!FB45</f>
        <v>0</v>
      </c>
      <c r="AL45" s="0" t="n">
        <f aca="false">COUNTIF(AI46:AK46,"&gt;"&amp;0)</f>
        <v>0</v>
      </c>
      <c r="AM45" s="0"/>
      <c r="AN45" s="0" t="n">
        <f aca="false">'03.24 по датам'!FO45</f>
        <v>0</v>
      </c>
      <c r="AO45" s="0" t="n">
        <f aca="false">'03.24 по датам'!FP45</f>
        <v>0</v>
      </c>
      <c r="AP45" s="0" t="n">
        <f aca="false">'03.24 по датам'!FQ45</f>
        <v>0</v>
      </c>
      <c r="AQ45" s="0" t="n">
        <f aca="false">COUNTIF(AN46:AP46,"&gt;"&amp;0)</f>
        <v>0</v>
      </c>
      <c r="AR45" s="0"/>
      <c r="AS45" s="1686"/>
      <c r="AT45" s="1686"/>
      <c r="AU45" s="1673"/>
      <c r="AV45" s="1690" t="n">
        <f aca="false">SUBTOTAL(9,AS47:AU47)</f>
        <v>0</v>
      </c>
      <c r="AW45" s="1679" t="n">
        <f aca="false">SUBTOTAL(9,AS47:AU47)</f>
        <v>0</v>
      </c>
      <c r="AX45" s="1691"/>
      <c r="AY45" s="0"/>
      <c r="AZ45" s="0"/>
      <c r="BA45" s="0"/>
      <c r="BB45" s="0"/>
      <c r="BC45" s="1700"/>
      <c r="BD45" s="1700"/>
      <c r="BE45" s="1847"/>
      <c r="BF45" s="1679" t="n">
        <f aca="false">SUBTOTAL(9,BC47:BE47)</f>
        <v>0</v>
      </c>
      <c r="BG45" s="1702"/>
      <c r="BH45" s="0" t="n">
        <f aca="false">'03.24 по датам'!II45</f>
        <v>0</v>
      </c>
      <c r="BI45" s="0" t="n">
        <f aca="false">'03.24 по датам'!IJ45</f>
        <v>0</v>
      </c>
      <c r="BJ45" s="0" t="n">
        <f aca="false">SUBTOTAL(9,BH47:BI47)</f>
        <v>0</v>
      </c>
      <c r="BK45" s="0"/>
      <c r="BL45" s="0" t="n">
        <f aca="false">'03.24 по датам'!IW45</f>
        <v>0</v>
      </c>
      <c r="BM45" s="0" t="n">
        <f aca="false">'03.24 по датам'!IX45</f>
        <v>0</v>
      </c>
      <c r="BN45" s="0" t="n">
        <f aca="false">'03.24 по датам'!IY45</f>
        <v>0</v>
      </c>
      <c r="BO45" s="0" t="n">
        <f aca="false">COUNTIF(BL46:BN46,"&gt;"&amp;0)</f>
        <v>0</v>
      </c>
      <c r="BP45" s="0"/>
      <c r="BQ45" s="0"/>
      <c r="BR45" s="0"/>
      <c r="BS45" s="0"/>
      <c r="BT45" s="0"/>
      <c r="BU45" s="0"/>
      <c r="BV45" s="1827"/>
      <c r="BW45" s="1827"/>
      <c r="BX45" s="1722"/>
      <c r="BY45" s="1827"/>
      <c r="BZ45" s="1827"/>
      <c r="CA45" s="0"/>
      <c r="CB45" s="0"/>
      <c r="CC45" s="0" t="n">
        <v>2</v>
      </c>
      <c r="CD45" s="0"/>
    </row>
    <row r="46" customFormat="false" ht="11.25" hidden="false" customHeight="true" outlineLevel="0" collapsed="false">
      <c r="A46" s="1611"/>
      <c r="B46" s="1729" t="s">
        <v>661</v>
      </c>
      <c r="C46" s="0" t="n">
        <f aca="false">'03.24 по датам'!X46</f>
        <v>0</v>
      </c>
      <c r="D46" s="0" t="n">
        <f aca="false">'03.24 по датам'!Y46</f>
        <v>0</v>
      </c>
      <c r="E46" s="0" t="n">
        <f aca="false">'03.24 по датам'!Z46</f>
        <v>0</v>
      </c>
      <c r="F46" s="0" t="n">
        <f aca="false">SUBTOTAL(9,C46:E46)</f>
        <v>0</v>
      </c>
      <c r="G46" s="0" t="n">
        <f aca="false">F46+G42</f>
        <v>0</v>
      </c>
      <c r="H46" s="0" t="n">
        <f aca="false">'03.24 по датам'!AP46</f>
        <v>0</v>
      </c>
      <c r="I46" s="0" t="n">
        <f aca="false">'03.24 по датам'!AQ46</f>
        <v>0</v>
      </c>
      <c r="J46" s="0" t="n">
        <f aca="false">'03.24 по датам'!AR46</f>
        <v>0</v>
      </c>
      <c r="K46" s="0" t="n">
        <f aca="false">SUBTOTAL(9,H46:J46)</f>
        <v>0</v>
      </c>
      <c r="L46" s="0" t="n">
        <f aca="false">K46+L42</f>
        <v>0</v>
      </c>
      <c r="M46" s="0" t="n">
        <f aca="false">'03.24 по датам'!BR46</f>
        <v>0</v>
      </c>
      <c r="N46" s="0" t="n">
        <f aca="false">'03.24 по датам'!BS46</f>
        <v>0</v>
      </c>
      <c r="O46" s="0" t="n">
        <f aca="false">'03.24 по датам'!BT46</f>
        <v>0</v>
      </c>
      <c r="P46" s="0" t="n">
        <f aca="false">SUBTOTAL(9,M46:O46)</f>
        <v>0</v>
      </c>
      <c r="Q46" s="0" t="n">
        <f aca="false">P46+Q42</f>
        <v>0</v>
      </c>
      <c r="R46" s="0" t="n">
        <f aca="false">'03.24 по датам'!CJ46</f>
        <v>0</v>
      </c>
      <c r="S46" s="0" t="n">
        <f aca="false">'03.24 по датам'!CK46</f>
        <v>0</v>
      </c>
      <c r="T46" s="0" t="n">
        <f aca="false">'03.24 по датам'!CL46</f>
        <v>0</v>
      </c>
      <c r="U46" s="0" t="n">
        <f aca="false">SUBTOTAL(9,R46:T46)</f>
        <v>0</v>
      </c>
      <c r="V46" s="0" t="n">
        <f aca="false">U46+V42</f>
        <v>0</v>
      </c>
      <c r="W46" s="0" t="n">
        <f aca="false">+F46+K46+P46+U46</f>
        <v>0</v>
      </c>
      <c r="X46" s="0" t="n">
        <f aca="false">W46+X42</f>
        <v>0</v>
      </c>
      <c r="Y46" s="0" t="n">
        <f aca="false">'03.24 по датам'!DD46</f>
        <v>0</v>
      </c>
      <c r="Z46" s="0" t="n">
        <f aca="false">'03.24 по датам'!DE46</f>
        <v>0</v>
      </c>
      <c r="AA46" s="0" t="n">
        <f aca="false">'03.24 по датам'!DF46</f>
        <v>0</v>
      </c>
      <c r="AB46" s="0" t="n">
        <f aca="false">SUBTOTAL(9,Y46:AA46)</f>
        <v>0</v>
      </c>
      <c r="AC46" s="0" t="n">
        <f aca="false">AB46:AB46+IF($B42:$B42=2,0,AC42:AC42)</f>
        <v>0</v>
      </c>
      <c r="AD46" s="0" t="n">
        <f aca="false">'03.24 по датам'!DV46</f>
        <v>0</v>
      </c>
      <c r="AE46" s="0" t="n">
        <f aca="false">'03.24 по датам'!DW46</f>
        <v>0</v>
      </c>
      <c r="AF46" s="0" t="n">
        <f aca="false">'03.24 по датам'!DX46</f>
        <v>0</v>
      </c>
      <c r="AG46" s="0" t="n">
        <f aca="false">SUBTOTAL(9,AD46:AF46)</f>
        <v>0</v>
      </c>
      <c r="AH46" s="0" t="n">
        <f aca="false">AG46:AG46+IF($B42:$B42=2,0,AH42:AH42)</f>
        <v>0</v>
      </c>
      <c r="AI46" s="0" t="n">
        <f aca="false">'03.24 по датам'!EZ46</f>
        <v>0</v>
      </c>
      <c r="AJ46" s="0" t="n">
        <f aca="false">'03.24 по датам'!FA46</f>
        <v>0</v>
      </c>
      <c r="AK46" s="0" t="n">
        <f aca="false">'03.24 по датам'!FB46</f>
        <v>0</v>
      </c>
      <c r="AL46" s="0" t="n">
        <f aca="false">SUBTOTAL(9,AI46:AK46)</f>
        <v>0</v>
      </c>
      <c r="AM46" s="0" t="n">
        <f aca="false">AL46:AL46+IF($B42:$B42=2,0,AM42:AM42)</f>
        <v>0</v>
      </c>
      <c r="AN46" s="0" t="n">
        <f aca="false">'03.24 по датам'!FO46</f>
        <v>0</v>
      </c>
      <c r="AO46" s="0" t="n">
        <f aca="false">'03.24 по датам'!FP46</f>
        <v>0</v>
      </c>
      <c r="AP46" s="0" t="n">
        <f aca="false">'03.24 по датам'!FQ46</f>
        <v>0</v>
      </c>
      <c r="AQ46" s="0" t="n">
        <f aca="false">SUBTOTAL(9,AN46:AP46)</f>
        <v>0</v>
      </c>
      <c r="AR46" s="0" t="n">
        <f aca="false">AQ46:AQ46+IF($B42:$B42=2,0,AR42:AR42)</f>
        <v>0</v>
      </c>
      <c r="AS46" s="1744"/>
      <c r="AT46" s="1744"/>
      <c r="AU46" s="1732"/>
      <c r="AV46" s="1748" t="n">
        <f aca="false">SUBTOTAL(9,AS46:AU46)</f>
        <v>0</v>
      </c>
      <c r="AW46" s="1738" t="n">
        <f aca="false">SUBTOTAL(9,AS46:AU46)</f>
        <v>0</v>
      </c>
      <c r="AX46" s="1737" t="n">
        <f aca="false">AW46:AW46+IF($B42:$B42=2,0,AX42:AX42)</f>
        <v>0</v>
      </c>
      <c r="AY46" s="0"/>
      <c r="AZ46" s="0" t="e">
        <f aca="false">IF(IF($CE$10=$CE$1,"",CD44-$CE$10)&lt;0,IF($CE$10=$CE$1,"",-CD44+$CE$10),"")</f>
        <v>#VALUE!</v>
      </c>
      <c r="BA46" s="0" t="e">
        <f aca="false">SUBTOTAL(9,AY46:AZ46)</f>
        <v>#VALUE!</v>
      </c>
      <c r="BB46" s="0" t="n">
        <f aca="false">$BB$3+BB42</f>
        <v>107.73</v>
      </c>
      <c r="BC46" s="1757"/>
      <c r="BD46" s="1757"/>
      <c r="BE46" s="1832"/>
      <c r="BF46" s="1738" t="n">
        <f aca="false">SUBTOTAL(9,BC46:BE46)</f>
        <v>0</v>
      </c>
      <c r="BG46" s="1748" t="n">
        <f aca="false">BF46:BF46+IF($B42:$B42=2,0,BG42:BG42)</f>
        <v>0</v>
      </c>
      <c r="BH46" s="0" t="n">
        <f aca="false">'03.24 по датам'!II46</f>
        <v>0</v>
      </c>
      <c r="BI46" s="0" t="n">
        <f aca="false">'03.24 по датам'!IJ46</f>
        <v>0</v>
      </c>
      <c r="BJ46" s="0" t="n">
        <f aca="false">SUBTOTAL(9,BH46:BI46)</f>
        <v>0</v>
      </c>
      <c r="BK46" s="0" t="n">
        <f aca="false">BJ46:BJ46+IF($B42:$B42=2,0,BK42:BK42)</f>
        <v>0</v>
      </c>
      <c r="BL46" s="0" t="n">
        <f aca="false">'03.24 по датам'!IW46</f>
        <v>0</v>
      </c>
      <c r="BM46" s="0" t="n">
        <f aca="false">'03.24 по датам'!IX46</f>
        <v>0</v>
      </c>
      <c r="BN46" s="0" t="n">
        <f aca="false">'03.24 по датам'!IY46</f>
        <v>0</v>
      </c>
      <c r="BO46" s="0" t="n">
        <f aca="false">SUBTOTAL(9,BL46:BN46)</f>
        <v>0</v>
      </c>
      <c r="BP46" s="0" t="n">
        <f aca="false">BO46:BO46+IF($B42:$B42=2,0,BP42:BP42)</f>
        <v>0</v>
      </c>
      <c r="BQ46" s="0"/>
      <c r="BR46" s="0"/>
      <c r="BS46" s="0" t="e">
        <f aca="false">IF(IF($CE$10=$CE$1,"",CD44-$CE$10)&gt;0,IF($CE$10=$CE$1,"",CD44-$CE$10),"")</f>
        <v>#VALUE!</v>
      </c>
      <c r="BT46" s="0" t="e">
        <f aca="false">SUBTOTAL(9,BQ46:BS46)</f>
        <v>#VALUE!</v>
      </c>
      <c r="BU46" s="0" t="n">
        <f aca="false">SUMIF($C$5:BT$5,"Накопленный эффект, т/сут",$C46:BT46)+SUMIF($C$5:BT$5,"Нараст.  по потенциалу",$C46:BT46)-SUMIF($C$5:BT$5,"Нараст. по остановкам",$C46:BT46)-SUMIF($C$5:BT$5,"ИТОГО перевод в ППД",$C46:BT46)-SUMIF($C$5:BT$5,"ИТОГО  нерент, по распоряж.",$C46:BT46)-SUMIF($C$5:BT$5,"ИТОГО ост. дебит от ЗБС, Углуб., ПВЛГ/ПНЛГ",$C46:BT46)</f>
        <v>0</v>
      </c>
      <c r="BV46" s="1764"/>
      <c r="BW46" s="1764"/>
      <c r="BX46" s="1771"/>
      <c r="BY46" s="1764"/>
      <c r="BZ46" s="1764" t="n">
        <f aca="false">SUBTOTAL(9,BV46:BY46)</f>
        <v>0</v>
      </c>
      <c r="CA46" s="0"/>
      <c r="CB46" s="0" t="n">
        <f aca="false">CB$4:CB$4+SUMIF($C$5:BZ$5,"Нараст. по остановкам",$C46:BZ46)-SUMIF($C$5:BZ$5,"Нараст.  по потенциалу",$C46:BZ46)</f>
        <v>31.893</v>
      </c>
      <c r="CC46" s="0" t="n">
        <v>3</v>
      </c>
      <c r="CD46" s="0"/>
    </row>
    <row r="47" customFormat="false" ht="1.5" hidden="false" customHeight="true" outlineLevel="0" collapsed="false">
      <c r="A47" s="1777"/>
      <c r="B47" s="1777"/>
      <c r="C47" s="0" t="n">
        <f aca="false">'03.24 по датам'!X47</f>
        <v>0</v>
      </c>
      <c r="D47" s="0" t="n">
        <f aca="false">'03.24 по датам'!Y47</f>
        <v>0</v>
      </c>
      <c r="E47" s="0" t="n">
        <f aca="false">'03.24 по датам'!Z47</f>
        <v>0</v>
      </c>
      <c r="F47" s="0"/>
      <c r="G47" s="0"/>
      <c r="H47" s="0" t="n">
        <f aca="false">'03.24 по датам'!AP47</f>
        <v>0</v>
      </c>
      <c r="I47" s="0" t="n">
        <f aca="false">'03.24 по датам'!AQ47</f>
        <v>0</v>
      </c>
      <c r="J47" s="0" t="n">
        <f aca="false">'03.24 по датам'!AR47</f>
        <v>0</v>
      </c>
      <c r="K47" s="0"/>
      <c r="L47" s="0"/>
      <c r="M47" s="0" t="n">
        <f aca="false">'03.24 по датам'!BR47</f>
        <v>0</v>
      </c>
      <c r="N47" s="0" t="n">
        <f aca="false">'03.24 по датам'!BS47</f>
        <v>0</v>
      </c>
      <c r="O47" s="0" t="n">
        <f aca="false">'03.24 по датам'!BT47</f>
        <v>0</v>
      </c>
      <c r="P47" s="0"/>
      <c r="Q47" s="0"/>
      <c r="R47" s="0" t="n">
        <f aca="false">'03.24 по датам'!CJ47</f>
        <v>0</v>
      </c>
      <c r="S47" s="0" t="n">
        <f aca="false">'03.24 по датам'!CK47</f>
        <v>0</v>
      </c>
      <c r="T47" s="0" t="n">
        <f aca="false">'03.24 по датам'!CL47</f>
        <v>0</v>
      </c>
      <c r="U47" s="0"/>
      <c r="V47" s="0"/>
      <c r="W47" s="0"/>
      <c r="X47" s="0"/>
      <c r="Y47" s="0" t="n">
        <f aca="false">'03.24 по датам'!DD47</f>
        <v>0</v>
      </c>
      <c r="Z47" s="0" t="n">
        <f aca="false">'03.24 по датам'!DE47</f>
        <v>0</v>
      </c>
      <c r="AA47" s="0" t="n">
        <f aca="false">'03.24 по датам'!DF47</f>
        <v>0</v>
      </c>
      <c r="AB47" s="0"/>
      <c r="AC47" s="0"/>
      <c r="AD47" s="0" t="n">
        <f aca="false">'03.24 по датам'!DV47</f>
        <v>0</v>
      </c>
      <c r="AE47" s="0" t="n">
        <f aca="false">'03.24 по датам'!DW47</f>
        <v>0</v>
      </c>
      <c r="AF47" s="0" t="n">
        <f aca="false">'03.24 по датам'!DX47</f>
        <v>0</v>
      </c>
      <c r="AG47" s="0"/>
      <c r="AH47" s="0"/>
      <c r="AI47" s="0" t="n">
        <f aca="false">'03.24 по датам'!EZ47</f>
        <v>0</v>
      </c>
      <c r="AJ47" s="0" t="n">
        <f aca="false">'03.24 по датам'!FA47</f>
        <v>0</v>
      </c>
      <c r="AK47" s="0" t="n">
        <f aca="false">'03.24 по датам'!FB47</f>
        <v>0</v>
      </c>
      <c r="AL47" s="0"/>
      <c r="AM47" s="0"/>
      <c r="AN47" s="0" t="n">
        <f aca="false">'03.24 по датам'!FO47</f>
        <v>0</v>
      </c>
      <c r="AO47" s="0" t="n">
        <f aca="false">'03.24 по датам'!FP47</f>
        <v>0</v>
      </c>
      <c r="AP47" s="0" t="n">
        <f aca="false">'03.24 по датам'!FQ47</f>
        <v>0</v>
      </c>
      <c r="AQ47" s="0"/>
      <c r="AR47" s="0"/>
      <c r="AS47" s="1779"/>
      <c r="AT47" s="1779"/>
      <c r="AU47" s="1779"/>
      <c r="AV47" s="1783"/>
      <c r="AW47" s="1783"/>
      <c r="AX47" s="1783"/>
      <c r="AY47" s="0"/>
      <c r="AZ47" s="0"/>
      <c r="BA47" s="0"/>
      <c r="BB47" s="1790"/>
      <c r="BC47" s="1757"/>
      <c r="BD47" s="1757"/>
      <c r="BE47" s="1787"/>
      <c r="BF47" s="1783"/>
      <c r="BG47" s="1783"/>
      <c r="BH47" s="0" t="n">
        <f aca="false">'03.24 по датам'!II47</f>
        <v>0</v>
      </c>
      <c r="BI47" s="0" t="n">
        <f aca="false">'03.24 по датам'!IJ47</f>
        <v>0</v>
      </c>
      <c r="BJ47" s="0"/>
      <c r="BK47" s="0"/>
      <c r="BL47" s="0" t="n">
        <f aca="false">'03.24 по датам'!IW47</f>
        <v>0</v>
      </c>
      <c r="BM47" s="0" t="n">
        <f aca="false">'03.24 по датам'!IX47</f>
        <v>0</v>
      </c>
      <c r="BN47" s="0" t="n">
        <f aca="false">'03.24 по датам'!IY47</f>
        <v>0</v>
      </c>
      <c r="BO47" s="0"/>
      <c r="BP47" s="0"/>
      <c r="BQ47" s="0"/>
      <c r="BR47" s="0"/>
      <c r="BS47" s="0"/>
      <c r="BT47" s="0"/>
      <c r="BU47" s="0"/>
      <c r="BV47" s="1792"/>
      <c r="BW47" s="1792"/>
      <c r="BX47" s="1792"/>
      <c r="BY47" s="1792"/>
      <c r="BZ47" s="1792"/>
      <c r="CA47" s="0"/>
      <c r="CB47" s="0"/>
      <c r="CC47" s="0" t="n">
        <v>4</v>
      </c>
      <c r="CD47" s="0"/>
      <c r="CE47" s="1797"/>
    </row>
    <row r="48" customFormat="false" ht="11.25" hidden="false" customHeight="true" outlineLevel="0" collapsed="false">
      <c r="A48" s="1611" t="n">
        <f aca="false">A44+1</f>
        <v>45361</v>
      </c>
      <c r="B48" s="1612" t="s">
        <v>662</v>
      </c>
      <c r="C48" s="0" t="n">
        <f aca="false">'03.24 по датам'!X48</f>
        <v>0</v>
      </c>
      <c r="D48" s="0" t="n">
        <f aca="false">'03.24 по датам'!Y48</f>
        <v>0</v>
      </c>
      <c r="E48" s="0" t="n">
        <f aca="false">'03.24 по датам'!Z48</f>
        <v>0</v>
      </c>
      <c r="F48" s="0"/>
      <c r="G48" s="0"/>
      <c r="H48" s="0" t="n">
        <f aca="false">'03.24 по датам'!AP48</f>
        <v>0</v>
      </c>
      <c r="I48" s="0" t="n">
        <f aca="false">'03.24 по датам'!AQ48</f>
        <v>0</v>
      </c>
      <c r="J48" s="0" t="n">
        <f aca="false">'03.24 по датам'!AR48</f>
        <v>0</v>
      </c>
      <c r="K48" s="0"/>
      <c r="L48" s="0"/>
      <c r="M48" s="0" t="n">
        <f aca="false">'03.24 по датам'!BR48</f>
        <v>0</v>
      </c>
      <c r="N48" s="0" t="n">
        <f aca="false">'03.24 по датам'!BS48</f>
        <v>0</v>
      </c>
      <c r="O48" s="0" t="n">
        <f aca="false">'03.24 по датам'!BT48</f>
        <v>0</v>
      </c>
      <c r="P48" s="0"/>
      <c r="Q48" s="0"/>
      <c r="R48" s="0" t="n">
        <f aca="false">'03.24 по датам'!CJ48</f>
        <v>0</v>
      </c>
      <c r="S48" s="0" t="n">
        <f aca="false">'03.24 по датам'!CK48</f>
        <v>0</v>
      </c>
      <c r="T48" s="0" t="n">
        <f aca="false">'03.24 по датам'!CL48</f>
        <v>0</v>
      </c>
      <c r="U48" s="0"/>
      <c r="V48" s="0"/>
      <c r="W48" s="0"/>
      <c r="X48" s="0"/>
      <c r="Y48" s="0" t="n">
        <f aca="false">'03.24 по датам'!DD48</f>
        <v>0</v>
      </c>
      <c r="Z48" s="0" t="n">
        <f aca="false">'03.24 по датам'!DE48</f>
        <v>0</v>
      </c>
      <c r="AA48" s="0" t="n">
        <f aca="false">'03.24 по датам'!DF48</f>
        <v>0</v>
      </c>
      <c r="AB48" s="0"/>
      <c r="AC48" s="0"/>
      <c r="AD48" s="0" t="n">
        <f aca="false">'03.24 по датам'!DV48</f>
        <v>0</v>
      </c>
      <c r="AE48" s="0" t="n">
        <f aca="false">'03.24 по датам'!DW48</f>
        <v>0</v>
      </c>
      <c r="AF48" s="0" t="n">
        <f aca="false">'03.24 по датам'!DX48</f>
        <v>0</v>
      </c>
      <c r="AG48" s="0"/>
      <c r="AH48" s="0"/>
      <c r="AI48" s="0" t="n">
        <f aca="false">'03.24 по датам'!EZ48</f>
        <v>0</v>
      </c>
      <c r="AJ48" s="0" t="n">
        <f aca="false">'03.24 по датам'!FA48</f>
        <v>0</v>
      </c>
      <c r="AK48" s="0" t="n">
        <f aca="false">'03.24 по датам'!FB48</f>
        <v>0</v>
      </c>
      <c r="AL48" s="0"/>
      <c r="AM48" s="0"/>
      <c r="AN48" s="0" t="n">
        <f aca="false">'03.24 по датам'!FO48</f>
        <v>0</v>
      </c>
      <c r="AO48" s="0" t="n">
        <f aca="false">'03.24 по датам'!FP48</f>
        <v>0</v>
      </c>
      <c r="AP48" s="0" t="n">
        <f aca="false">'03.24 по датам'!FQ48</f>
        <v>0</v>
      </c>
      <c r="AQ48" s="0"/>
      <c r="AR48" s="0"/>
      <c r="AS48" s="1837"/>
      <c r="AT48" s="1837"/>
      <c r="AU48" s="1627"/>
      <c r="AV48" s="1631"/>
      <c r="AW48" s="1621"/>
      <c r="AX48" s="1620"/>
      <c r="AY48" s="0"/>
      <c r="AZ48" s="0"/>
      <c r="BA48" s="0"/>
      <c r="BB48" s="0"/>
      <c r="BC48" s="1639"/>
      <c r="BD48" s="1640"/>
      <c r="BE48" s="1842"/>
      <c r="BF48" s="1621"/>
      <c r="BG48" s="1631"/>
      <c r="BH48" s="0" t="n">
        <f aca="false">'03.24 по датам'!II48</f>
        <v>0</v>
      </c>
      <c r="BI48" s="0" t="n">
        <f aca="false">'03.24 по датам'!IJ48</f>
        <v>0</v>
      </c>
      <c r="BJ48" s="0"/>
      <c r="BK48" s="0"/>
      <c r="BL48" s="0" t="n">
        <f aca="false">'03.24 по датам'!IW48</f>
        <v>0</v>
      </c>
      <c r="BM48" s="0" t="n">
        <f aca="false">'03.24 по датам'!IX48</f>
        <v>0</v>
      </c>
      <c r="BN48" s="0" t="n">
        <f aca="false">'03.24 по датам'!IY48</f>
        <v>0</v>
      </c>
      <c r="BO48" s="0"/>
      <c r="BP48" s="0"/>
      <c r="BQ48" s="0"/>
      <c r="BR48" s="0"/>
      <c r="BS48" s="0"/>
      <c r="BT48" s="0"/>
      <c r="BU48" s="0"/>
      <c r="BV48" s="1817"/>
      <c r="BW48" s="1817"/>
      <c r="BX48" s="1660"/>
      <c r="BY48" s="1817"/>
      <c r="BZ48" s="1817"/>
      <c r="CA48" s="0" t="e">
        <f aca="false">CA$4:CA$4+SUMIF($C$5:BZ$5,"Нараст. баланс",$C50:BZ50)+SUMIF($C$7:BW$7,"Итого (с ВНР)",$C50:BW50)-SUMIF($C$5:BZ$5,"Геол. снижение,  т/сут",$C50:BZ50)-SUMIF(BY$7:BZ$7,"Итого",BY50:BZ50)-SUMIF($C$7:BZ$7,"Итого (с ВСП)",$C50:BZ50)</f>
        <v>#VALUE!</v>
      </c>
      <c r="CB48" s="0"/>
      <c r="CC48" s="0" t="n">
        <v>1</v>
      </c>
      <c r="CD48" s="0" t="e">
        <f aca="false">CD$4:CD$4+SUMIF($C$5:BZ$5,"Нараст. баланс",$C50:BZ50)+SUMIF($C$7:BW$7,$C50:BW50)-SUMIF($C$5:BZ$5,"Геол. снижение,  т/сут",$C50:BZ50)-SUMIF(BY$7:BZ$7,"Итого",BY50:BZ50)</f>
        <v>#VALUE!</v>
      </c>
    </row>
    <row r="49" customFormat="false" ht="11.25" hidden="false" customHeight="true" outlineLevel="0" collapsed="false">
      <c r="A49" s="1611"/>
      <c r="B49" s="1670" t="s">
        <v>663</v>
      </c>
      <c r="C49" s="0" t="n">
        <f aca="false">'03.24 по датам'!X49</f>
        <v>0</v>
      </c>
      <c r="D49" s="0" t="n">
        <f aca="false">'03.24 по датам'!Y49</f>
        <v>0</v>
      </c>
      <c r="E49" s="0" t="n">
        <f aca="false">'03.24 по датам'!Z49</f>
        <v>0</v>
      </c>
      <c r="F49" s="0" t="n">
        <f aca="false">COUNTIF(C50:E50,"&gt;"&amp;0)</f>
        <v>0</v>
      </c>
      <c r="G49" s="0"/>
      <c r="H49" s="0" t="n">
        <f aca="false">'03.24 по датам'!AP49</f>
        <v>0</v>
      </c>
      <c r="I49" s="0" t="n">
        <f aca="false">'03.24 по датам'!AQ49</f>
        <v>0</v>
      </c>
      <c r="J49" s="0" t="n">
        <f aca="false">'03.24 по датам'!AR49</f>
        <v>0</v>
      </c>
      <c r="K49" s="0" t="n">
        <f aca="false">COUNTIF(H50:J50,"&gt;"&amp;0)</f>
        <v>0</v>
      </c>
      <c r="L49" s="0"/>
      <c r="M49" s="0" t="n">
        <f aca="false">'03.24 по датам'!BR49</f>
        <v>0</v>
      </c>
      <c r="N49" s="0" t="n">
        <f aca="false">'03.24 по датам'!BS49</f>
        <v>0</v>
      </c>
      <c r="O49" s="0" t="n">
        <f aca="false">'03.24 по датам'!BT49</f>
        <v>0</v>
      </c>
      <c r="P49" s="0" t="n">
        <f aca="false">COUNTIF(M50:O50,"&gt;"&amp;0)</f>
        <v>0</v>
      </c>
      <c r="Q49" s="0"/>
      <c r="R49" s="0" t="n">
        <f aca="false">'03.24 по датам'!CJ49</f>
        <v>0</v>
      </c>
      <c r="S49" s="0" t="n">
        <f aca="false">'03.24 по датам'!CK49</f>
        <v>0</v>
      </c>
      <c r="T49" s="0" t="n">
        <f aca="false">'03.24 по датам'!CL49</f>
        <v>0</v>
      </c>
      <c r="U49" s="0" t="n">
        <f aca="false">COUNTIF(R50:T50,"&gt;"&amp;0)</f>
        <v>0</v>
      </c>
      <c r="V49" s="0"/>
      <c r="W49" s="0" t="n">
        <f aca="false">F49+K49+P49+U49</f>
        <v>0</v>
      </c>
      <c r="X49" s="0"/>
      <c r="Y49" s="0" t="n">
        <f aca="false">'03.24 по датам'!DD49</f>
        <v>0</v>
      </c>
      <c r="Z49" s="0" t="n">
        <f aca="false">'03.24 по датам'!DE49</f>
        <v>0</v>
      </c>
      <c r="AA49" s="0" t="n">
        <f aca="false">'03.24 по датам'!DF49</f>
        <v>0</v>
      </c>
      <c r="AB49" s="0" t="n">
        <f aca="false">SUBTOTAL(9,Y51:AA51)</f>
        <v>0</v>
      </c>
      <c r="AC49" s="0"/>
      <c r="AD49" s="0" t="n">
        <f aca="false">'03.24 по датам'!DV49</f>
        <v>0</v>
      </c>
      <c r="AE49" s="0" t="n">
        <f aca="false">'03.24 по датам'!DW49</f>
        <v>0</v>
      </c>
      <c r="AF49" s="0" t="n">
        <f aca="false">'03.24 по датам'!DX49</f>
        <v>0</v>
      </c>
      <c r="AG49" s="0" t="n">
        <f aca="false">COUNTIF(AD50:AF50,"&gt;"&amp;0)</f>
        <v>0</v>
      </c>
      <c r="AH49" s="0"/>
      <c r="AI49" s="0" t="n">
        <f aca="false">'03.24 по датам'!EZ49</f>
        <v>0</v>
      </c>
      <c r="AJ49" s="0" t="n">
        <f aca="false">'03.24 по датам'!FA49</f>
        <v>0</v>
      </c>
      <c r="AK49" s="0" t="n">
        <f aca="false">'03.24 по датам'!FB49</f>
        <v>0</v>
      </c>
      <c r="AL49" s="0" t="n">
        <f aca="false">COUNTIF(AI50:AK50,"&gt;"&amp;0)</f>
        <v>0</v>
      </c>
      <c r="AM49" s="0"/>
      <c r="AN49" s="0" t="n">
        <f aca="false">'03.24 по датам'!FO49</f>
        <v>0</v>
      </c>
      <c r="AO49" s="0" t="n">
        <f aca="false">'03.24 по датам'!FP49</f>
        <v>0</v>
      </c>
      <c r="AP49" s="0" t="n">
        <f aca="false">'03.24 по датам'!FQ49</f>
        <v>0</v>
      </c>
      <c r="AQ49" s="0" t="n">
        <f aca="false">COUNTIF(AN50:AP50,"&gt;"&amp;0)</f>
        <v>0</v>
      </c>
      <c r="AR49" s="0"/>
      <c r="AS49" s="1844"/>
      <c r="AT49" s="1844"/>
      <c r="AU49" s="1686"/>
      <c r="AV49" s="1690" t="n">
        <f aca="false">SUBTOTAL(9,AS51:AU51)</f>
        <v>0</v>
      </c>
      <c r="AW49" s="1679" t="n">
        <f aca="false">SUBTOTAL(9,AS51:AU51)</f>
        <v>0</v>
      </c>
      <c r="AX49" s="1691"/>
      <c r="AY49" s="0"/>
      <c r="AZ49" s="0"/>
      <c r="BA49" s="0"/>
      <c r="BB49" s="0"/>
      <c r="BC49" s="1699"/>
      <c r="BD49" s="1700"/>
      <c r="BE49" s="1847"/>
      <c r="BF49" s="1679" t="n">
        <f aca="false">SUBTOTAL(9,BC51:BE51)</f>
        <v>0</v>
      </c>
      <c r="BG49" s="1702"/>
      <c r="BH49" s="0" t="n">
        <f aca="false">'03.24 по датам'!II49</f>
        <v>0</v>
      </c>
      <c r="BI49" s="0" t="n">
        <f aca="false">'03.24 по датам'!IJ49</f>
        <v>0</v>
      </c>
      <c r="BJ49" s="0" t="n">
        <f aca="false">SUBTOTAL(9,BH51:BI51)</f>
        <v>0</v>
      </c>
      <c r="BK49" s="0"/>
      <c r="BL49" s="0" t="n">
        <f aca="false">'03.24 по датам'!IW49</f>
        <v>0</v>
      </c>
      <c r="BM49" s="0" t="n">
        <f aca="false">'03.24 по датам'!IX49</f>
        <v>0</v>
      </c>
      <c r="BN49" s="0" t="n">
        <f aca="false">'03.24 по датам'!IY49</f>
        <v>0</v>
      </c>
      <c r="BO49" s="0" t="n">
        <f aca="false">COUNTIF(BL50:BN50,"&gt;"&amp;0)</f>
        <v>0</v>
      </c>
      <c r="BP49" s="0"/>
      <c r="BQ49" s="0"/>
      <c r="BR49" s="0"/>
      <c r="BS49" s="0"/>
      <c r="BT49" s="0"/>
      <c r="BU49" s="0"/>
      <c r="BV49" s="1827"/>
      <c r="BW49" s="1827"/>
      <c r="BX49" s="1722"/>
      <c r="BY49" s="1827"/>
      <c r="BZ49" s="1827"/>
      <c r="CA49" s="0"/>
      <c r="CB49" s="0"/>
      <c r="CC49" s="0" t="n">
        <v>2</v>
      </c>
      <c r="CD49" s="0"/>
    </row>
    <row r="50" customFormat="false" ht="11.25" hidden="false" customHeight="true" outlineLevel="0" collapsed="false">
      <c r="A50" s="1611"/>
      <c r="B50" s="1729" t="s">
        <v>661</v>
      </c>
      <c r="C50" s="0" t="n">
        <f aca="false">'03.24 по датам'!X50</f>
        <v>0</v>
      </c>
      <c r="D50" s="0" t="n">
        <f aca="false">'03.24 по датам'!Y50</f>
        <v>0</v>
      </c>
      <c r="E50" s="0" t="n">
        <f aca="false">'03.24 по датам'!Z50</f>
        <v>0</v>
      </c>
      <c r="F50" s="0" t="n">
        <f aca="false">SUBTOTAL(9,C50:E50)</f>
        <v>0</v>
      </c>
      <c r="G50" s="0" t="n">
        <f aca="false">F50+G46</f>
        <v>0</v>
      </c>
      <c r="H50" s="0" t="n">
        <f aca="false">'03.24 по датам'!AP50</f>
        <v>0</v>
      </c>
      <c r="I50" s="0" t="n">
        <f aca="false">'03.24 по датам'!AQ50</f>
        <v>0</v>
      </c>
      <c r="J50" s="0" t="n">
        <f aca="false">'03.24 по датам'!AR50</f>
        <v>0</v>
      </c>
      <c r="K50" s="0" t="n">
        <f aca="false">SUBTOTAL(9,H50:J50)</f>
        <v>0</v>
      </c>
      <c r="L50" s="0" t="n">
        <f aca="false">K50+L46</f>
        <v>0</v>
      </c>
      <c r="M50" s="0" t="n">
        <f aca="false">'03.24 по датам'!BR50</f>
        <v>0</v>
      </c>
      <c r="N50" s="0" t="n">
        <f aca="false">'03.24 по датам'!BS50</f>
        <v>0</v>
      </c>
      <c r="O50" s="0" t="n">
        <f aca="false">'03.24 по датам'!BT50</f>
        <v>0</v>
      </c>
      <c r="P50" s="0" t="n">
        <f aca="false">SUBTOTAL(9,M50:O50)</f>
        <v>0</v>
      </c>
      <c r="Q50" s="0" t="n">
        <f aca="false">P50+Q46</f>
        <v>0</v>
      </c>
      <c r="R50" s="0" t="n">
        <f aca="false">'03.24 по датам'!CJ50</f>
        <v>0</v>
      </c>
      <c r="S50" s="0" t="n">
        <f aca="false">'03.24 по датам'!CK50</f>
        <v>0</v>
      </c>
      <c r="T50" s="0" t="n">
        <f aca="false">'03.24 по датам'!CL50</f>
        <v>0</v>
      </c>
      <c r="U50" s="0" t="n">
        <f aca="false">SUBTOTAL(9,R50:T50)</f>
        <v>0</v>
      </c>
      <c r="V50" s="0" t="n">
        <f aca="false">U50+V46</f>
        <v>0</v>
      </c>
      <c r="W50" s="0" t="n">
        <f aca="false">+F50+K50+P50+U50</f>
        <v>0</v>
      </c>
      <c r="X50" s="0" t="n">
        <f aca="false">W50+X46</f>
        <v>0</v>
      </c>
      <c r="Y50" s="0" t="n">
        <f aca="false">'03.24 по датам'!DD50</f>
        <v>0</v>
      </c>
      <c r="Z50" s="0" t="n">
        <f aca="false">'03.24 по датам'!DE50</f>
        <v>0</v>
      </c>
      <c r="AA50" s="0" t="n">
        <f aca="false">'03.24 по датам'!DF50</f>
        <v>0</v>
      </c>
      <c r="AB50" s="0" t="n">
        <f aca="false">SUBTOTAL(9,Y50:AA50)</f>
        <v>0</v>
      </c>
      <c r="AC50" s="0" t="n">
        <f aca="false">AB50:AB50+IF($B46:$B46=2,0,AC46:AC46)</f>
        <v>0</v>
      </c>
      <c r="AD50" s="0" t="n">
        <f aca="false">'03.24 по датам'!DV50</f>
        <v>0</v>
      </c>
      <c r="AE50" s="0" t="n">
        <f aca="false">'03.24 по датам'!DW50</f>
        <v>0</v>
      </c>
      <c r="AF50" s="0" t="n">
        <f aca="false">'03.24 по датам'!DX50</f>
        <v>0</v>
      </c>
      <c r="AG50" s="0" t="n">
        <f aca="false">SUBTOTAL(9,AD50:AF50)</f>
        <v>0</v>
      </c>
      <c r="AH50" s="0" t="n">
        <f aca="false">AG50:AG50+IF($B46:$B46=2,0,AH46:AH46)</f>
        <v>0</v>
      </c>
      <c r="AI50" s="0" t="n">
        <f aca="false">'03.24 по датам'!EZ50</f>
        <v>0</v>
      </c>
      <c r="AJ50" s="0" t="n">
        <f aca="false">'03.24 по датам'!FA50</f>
        <v>0</v>
      </c>
      <c r="AK50" s="0" t="n">
        <f aca="false">'03.24 по датам'!FB50</f>
        <v>0</v>
      </c>
      <c r="AL50" s="0" t="n">
        <f aca="false">SUBTOTAL(9,AI50:AK50)</f>
        <v>0</v>
      </c>
      <c r="AM50" s="0" t="n">
        <f aca="false">AL50:AL50+IF($B46:$B46=2,0,AM46:AM46)</f>
        <v>0</v>
      </c>
      <c r="AN50" s="0" t="n">
        <f aca="false">'03.24 по датам'!FO50</f>
        <v>0</v>
      </c>
      <c r="AO50" s="0" t="n">
        <f aca="false">'03.24 по датам'!FP50</f>
        <v>0</v>
      </c>
      <c r="AP50" s="0" t="n">
        <f aca="false">'03.24 по датам'!FQ50</f>
        <v>0</v>
      </c>
      <c r="AQ50" s="0" t="n">
        <f aca="false">SUBTOTAL(9,AN50:AP50)</f>
        <v>0</v>
      </c>
      <c r="AR50" s="0" t="n">
        <f aca="false">AQ50:AQ50+IF($B46:$B46=2,0,AR46:AR46)</f>
        <v>0</v>
      </c>
      <c r="AS50" s="1851"/>
      <c r="AT50" s="1851"/>
      <c r="AU50" s="1744"/>
      <c r="AV50" s="1748" t="n">
        <f aca="false">SUBTOTAL(9,AS50:AU50)</f>
        <v>0</v>
      </c>
      <c r="AW50" s="1738" t="n">
        <f aca="false">SUBTOTAL(9,AS50:AU50)</f>
        <v>0</v>
      </c>
      <c r="AX50" s="1737" t="n">
        <f aca="false">AW50:AW50+IF($B46:$B46=2,0,AX46:AX46)</f>
        <v>0</v>
      </c>
      <c r="AY50" s="0"/>
      <c r="AZ50" s="0" t="e">
        <f aca="false">IF(IF($CE$10=$CE$1,"",CD48-$CE$10)&lt;0,IF($CE$10=$CE$1,"",-CD48+$CE$10),"")</f>
        <v>#VALUE!</v>
      </c>
      <c r="BA50" s="0" t="e">
        <f aca="false">SUBTOTAL(9,AY50:AZ50)</f>
        <v>#VALUE!</v>
      </c>
      <c r="BB50" s="0" t="n">
        <f aca="false">$BB$3+BB46</f>
        <v>119.7</v>
      </c>
      <c r="BC50" s="1756" t="n">
        <v>50</v>
      </c>
      <c r="BD50" s="1757"/>
      <c r="BE50" s="1832"/>
      <c r="BF50" s="1738" t="n">
        <f aca="false">SUBTOTAL(9,BC50:BE50)</f>
        <v>50</v>
      </c>
      <c r="BG50" s="1748" t="n">
        <f aca="false">BF50:BF50+IF($B46:$B46=2,0,BG46:BG46)</f>
        <v>50</v>
      </c>
      <c r="BH50" s="0" t="n">
        <f aca="false">'03.24 по датам'!II50</f>
        <v>0</v>
      </c>
      <c r="BI50" s="0" t="n">
        <f aca="false">'03.24 по датам'!IJ50</f>
        <v>0</v>
      </c>
      <c r="BJ50" s="0" t="n">
        <f aca="false">SUBTOTAL(9,BH50:BI50)</f>
        <v>0</v>
      </c>
      <c r="BK50" s="0" t="n">
        <f aca="false">BJ50:BJ50+IF($B46:$B46=2,0,BK46:BK46)</f>
        <v>0</v>
      </c>
      <c r="BL50" s="0" t="n">
        <f aca="false">'03.24 по датам'!IW50</f>
        <v>0</v>
      </c>
      <c r="BM50" s="0" t="n">
        <f aca="false">'03.24 по датам'!IX50</f>
        <v>0</v>
      </c>
      <c r="BN50" s="0" t="n">
        <f aca="false">'03.24 по датам'!IY50</f>
        <v>0</v>
      </c>
      <c r="BO50" s="0" t="n">
        <f aca="false">SUBTOTAL(9,BL50:BN50)</f>
        <v>0</v>
      </c>
      <c r="BP50" s="0" t="n">
        <f aca="false">BO50:BO50+IF($B46:$B46=2,0,BP46:BP46)</f>
        <v>0</v>
      </c>
      <c r="BQ50" s="0"/>
      <c r="BR50" s="0"/>
      <c r="BS50" s="0" t="e">
        <f aca="false">IF(IF($CE$10=$CE$1,"",CD48-$CE$10)&gt;0,IF($CE$10=$CE$1,"",CD48-$CE$10),"")</f>
        <v>#VALUE!</v>
      </c>
      <c r="BT50" s="0" t="e">
        <f aca="false">SUBTOTAL(9,BQ50:BS50)</f>
        <v>#VALUE!</v>
      </c>
      <c r="BU50" s="0" t="n">
        <f aca="false">SUMIF($C$5:BT$5,"Накопленный эффект, т/сут",$C50:BT50)+SUMIF($C$5:BT$5,"Нараст.  по потенциалу",$C50:BT50)-SUMIF($C$5:BT$5,"Нараст. по остановкам",$C50:BT50)-SUMIF($C$5:BT$5,"ИТОГО перевод в ППД",$C50:BT50)-SUMIF($C$5:BT$5,"ИТОГО  нерент, по распоряж.",$C50:BT50)-SUMIF($C$5:BT$5,"ИТОГО ост. дебит от ЗБС, Углуб., ПВЛГ/ПНЛГ",$C50:BT50)</f>
        <v>-50</v>
      </c>
      <c r="BV50" s="1764"/>
      <c r="BW50" s="1764"/>
      <c r="BX50" s="1771"/>
      <c r="BY50" s="1764"/>
      <c r="BZ50" s="1764" t="n">
        <f aca="false">SUBTOTAL(9,BV50:BY50)</f>
        <v>0</v>
      </c>
      <c r="CA50" s="0"/>
      <c r="CB50" s="0" t="n">
        <f aca="false">CB$4:CB$4+SUMIF($C$5:BZ$5,"Нараст. по остановкам",$C50:BZ50)-SUMIF($C$5:BZ$5,"Нараст.  по потенциалу",$C50:BZ50)</f>
        <v>81.893</v>
      </c>
      <c r="CC50" s="0" t="n">
        <v>3</v>
      </c>
      <c r="CD50" s="0"/>
    </row>
    <row r="51" customFormat="false" ht="1.5" hidden="false" customHeight="true" outlineLevel="0" collapsed="false">
      <c r="A51" s="1777"/>
      <c r="B51" s="1777"/>
      <c r="C51" s="0" t="n">
        <f aca="false">'03.24 по датам'!X51</f>
        <v>0</v>
      </c>
      <c r="D51" s="0" t="n">
        <f aca="false">'03.24 по датам'!Y51</f>
        <v>0</v>
      </c>
      <c r="E51" s="0" t="n">
        <f aca="false">'03.24 по датам'!Z51</f>
        <v>0</v>
      </c>
      <c r="F51" s="0"/>
      <c r="G51" s="0"/>
      <c r="H51" s="0" t="n">
        <f aca="false">'03.24 по датам'!AP51</f>
        <v>0</v>
      </c>
      <c r="I51" s="0" t="n">
        <f aca="false">'03.24 по датам'!AQ51</f>
        <v>0</v>
      </c>
      <c r="J51" s="0" t="n">
        <f aca="false">'03.24 по датам'!AR51</f>
        <v>0</v>
      </c>
      <c r="K51" s="0"/>
      <c r="L51" s="0"/>
      <c r="M51" s="0" t="n">
        <f aca="false">'03.24 по датам'!BR51</f>
        <v>0</v>
      </c>
      <c r="N51" s="0" t="n">
        <f aca="false">'03.24 по датам'!BS51</f>
        <v>0</v>
      </c>
      <c r="O51" s="0" t="n">
        <f aca="false">'03.24 по датам'!BT51</f>
        <v>0</v>
      </c>
      <c r="P51" s="0"/>
      <c r="Q51" s="0"/>
      <c r="R51" s="0" t="n">
        <f aca="false">'03.24 по датам'!CJ51</f>
        <v>0</v>
      </c>
      <c r="S51" s="0" t="n">
        <f aca="false">'03.24 по датам'!CK51</f>
        <v>0</v>
      </c>
      <c r="T51" s="0" t="n">
        <f aca="false">'03.24 по датам'!CL51</f>
        <v>0</v>
      </c>
      <c r="U51" s="0"/>
      <c r="V51" s="0"/>
      <c r="W51" s="0"/>
      <c r="X51" s="0"/>
      <c r="Y51" s="0" t="n">
        <f aca="false">'03.24 по датам'!DD51</f>
        <v>0</v>
      </c>
      <c r="Z51" s="0" t="n">
        <f aca="false">'03.24 по датам'!DE51</f>
        <v>0</v>
      </c>
      <c r="AA51" s="0" t="n">
        <f aca="false">'03.24 по датам'!DF51</f>
        <v>0</v>
      </c>
      <c r="AB51" s="0"/>
      <c r="AC51" s="0"/>
      <c r="AD51" s="0" t="n">
        <f aca="false">'03.24 по датам'!DV51</f>
        <v>0</v>
      </c>
      <c r="AE51" s="0" t="n">
        <f aca="false">'03.24 по датам'!DW51</f>
        <v>0</v>
      </c>
      <c r="AF51" s="0" t="n">
        <f aca="false">'03.24 по датам'!DX51</f>
        <v>0</v>
      </c>
      <c r="AG51" s="0"/>
      <c r="AH51" s="0"/>
      <c r="AI51" s="0" t="n">
        <f aca="false">'03.24 по датам'!EZ51</f>
        <v>0</v>
      </c>
      <c r="AJ51" s="0" t="n">
        <f aca="false">'03.24 по датам'!FA51</f>
        <v>0</v>
      </c>
      <c r="AK51" s="0" t="n">
        <f aca="false">'03.24 по датам'!FB51</f>
        <v>0</v>
      </c>
      <c r="AL51" s="0"/>
      <c r="AM51" s="0"/>
      <c r="AN51" s="0" t="n">
        <f aca="false">'03.24 по датам'!FO51</f>
        <v>0</v>
      </c>
      <c r="AO51" s="0" t="n">
        <f aca="false">'03.24 по датам'!FP51</f>
        <v>0</v>
      </c>
      <c r="AP51" s="0" t="n">
        <f aca="false">'03.24 по датам'!FQ51</f>
        <v>0</v>
      </c>
      <c r="AQ51" s="0"/>
      <c r="AR51" s="0"/>
      <c r="AS51" s="1779"/>
      <c r="AT51" s="1779"/>
      <c r="AU51" s="1779"/>
      <c r="AV51" s="1783"/>
      <c r="AW51" s="1783"/>
      <c r="AX51" s="1783"/>
      <c r="AY51" s="0"/>
      <c r="AZ51" s="0"/>
      <c r="BA51" s="0"/>
      <c r="BB51" s="1790"/>
      <c r="BC51" s="1791"/>
      <c r="BD51" s="1791"/>
      <c r="BE51" s="1787"/>
      <c r="BF51" s="1783"/>
      <c r="BG51" s="1783"/>
      <c r="BH51" s="0" t="n">
        <f aca="false">'03.24 по датам'!II51</f>
        <v>0</v>
      </c>
      <c r="BI51" s="0" t="n">
        <f aca="false">'03.24 по датам'!IJ51</f>
        <v>0</v>
      </c>
      <c r="BJ51" s="0"/>
      <c r="BK51" s="0"/>
      <c r="BL51" s="0" t="n">
        <f aca="false">'03.24 по датам'!IW51</f>
        <v>0</v>
      </c>
      <c r="BM51" s="0" t="n">
        <f aca="false">'03.24 по датам'!IX51</f>
        <v>0</v>
      </c>
      <c r="BN51" s="0" t="n">
        <f aca="false">'03.24 по датам'!IY51</f>
        <v>0</v>
      </c>
      <c r="BO51" s="0"/>
      <c r="BP51" s="0"/>
      <c r="BQ51" s="0"/>
      <c r="BR51" s="0"/>
      <c r="BS51" s="0"/>
      <c r="BT51" s="0"/>
      <c r="BU51" s="0"/>
      <c r="BV51" s="1792"/>
      <c r="BW51" s="1792"/>
      <c r="BX51" s="1792"/>
      <c r="BY51" s="1792"/>
      <c r="BZ51" s="1792"/>
      <c r="CA51" s="0"/>
      <c r="CB51" s="0"/>
      <c r="CC51" s="0" t="n">
        <v>4</v>
      </c>
      <c r="CD51" s="0"/>
      <c r="CE51" s="1797"/>
    </row>
    <row r="52" customFormat="false" ht="11.25" hidden="false" customHeight="true" outlineLevel="0" collapsed="false">
      <c r="A52" s="1611" t="n">
        <f aca="false">A48+1</f>
        <v>45362</v>
      </c>
      <c r="B52" s="1612" t="s">
        <v>662</v>
      </c>
      <c r="C52" s="0" t="str">
        <f aca="false">'03.24 по датам'!X52</f>
        <v>Западно-Чатылькинское</v>
      </c>
      <c r="D52" s="0" t="n">
        <f aca="false">'03.24 по датам'!Y52</f>
        <v>0</v>
      </c>
      <c r="E52" s="0" t="n">
        <f aca="false">'03.24 по датам'!Z52</f>
        <v>0</v>
      </c>
      <c r="F52" s="0"/>
      <c r="G52" s="0"/>
      <c r="H52" s="0" t="n">
        <f aca="false">'03.24 по датам'!AP52</f>
        <v>0</v>
      </c>
      <c r="I52" s="0" t="n">
        <f aca="false">'03.24 по датам'!AQ52</f>
        <v>0</v>
      </c>
      <c r="J52" s="0" t="n">
        <f aca="false">'03.24 по датам'!AR52</f>
        <v>0</v>
      </c>
      <c r="K52" s="0"/>
      <c r="L52" s="0"/>
      <c r="M52" s="0" t="n">
        <f aca="false">'03.24 по датам'!BR52</f>
        <v>0</v>
      </c>
      <c r="N52" s="0" t="n">
        <f aca="false">'03.24 по датам'!BS52</f>
        <v>0</v>
      </c>
      <c r="O52" s="0" t="n">
        <f aca="false">'03.24 по датам'!BT52</f>
        <v>0</v>
      </c>
      <c r="P52" s="0"/>
      <c r="Q52" s="0"/>
      <c r="R52" s="0" t="n">
        <f aca="false">'03.24 по датам'!CJ52</f>
        <v>0</v>
      </c>
      <c r="S52" s="0" t="n">
        <f aca="false">'03.24 по датам'!CK52</f>
        <v>0</v>
      </c>
      <c r="T52" s="0" t="n">
        <f aca="false">'03.24 по датам'!CL52</f>
        <v>0</v>
      </c>
      <c r="U52" s="0"/>
      <c r="V52" s="0"/>
      <c r="W52" s="0"/>
      <c r="X52" s="0"/>
      <c r="Y52" s="0" t="n">
        <f aca="false">'03.24 по датам'!DD52</f>
        <v>0</v>
      </c>
      <c r="Z52" s="0" t="n">
        <f aca="false">'03.24 по датам'!DE52</f>
        <v>0</v>
      </c>
      <c r="AA52" s="0" t="n">
        <f aca="false">'03.24 по датам'!DF52</f>
        <v>0</v>
      </c>
      <c r="AB52" s="0"/>
      <c r="AC52" s="0"/>
      <c r="AD52" s="0" t="n">
        <f aca="false">'03.24 по датам'!DV52</f>
        <v>0</v>
      </c>
      <c r="AE52" s="0" t="n">
        <f aca="false">'03.24 по датам'!DW52</f>
        <v>0</v>
      </c>
      <c r="AF52" s="0" t="n">
        <f aca="false">'03.24 по датам'!DX52</f>
        <v>0</v>
      </c>
      <c r="AG52" s="0"/>
      <c r="AH52" s="0"/>
      <c r="AI52" s="0" t="n">
        <f aca="false">'03.24 по датам'!EZ52</f>
        <v>0</v>
      </c>
      <c r="AJ52" s="0" t="n">
        <f aca="false">'03.24 по датам'!FA52</f>
        <v>0</v>
      </c>
      <c r="AK52" s="0" t="n">
        <f aca="false">'03.24 по датам'!FB52</f>
        <v>0</v>
      </c>
      <c r="AL52" s="0"/>
      <c r="AM52" s="0"/>
      <c r="AN52" s="0" t="n">
        <f aca="false">'03.24 по датам'!FO52</f>
        <v>0</v>
      </c>
      <c r="AO52" s="0" t="n">
        <f aca="false">'03.24 по датам'!FP52</f>
        <v>0</v>
      </c>
      <c r="AP52" s="0" t="n">
        <f aca="false">'03.24 по датам'!FQ52</f>
        <v>0</v>
      </c>
      <c r="AQ52" s="0"/>
      <c r="AR52" s="0"/>
      <c r="AS52" s="1837"/>
      <c r="AT52" s="1837"/>
      <c r="AU52" s="1615"/>
      <c r="AV52" s="1631"/>
      <c r="AW52" s="1621"/>
      <c r="AX52" s="1620"/>
      <c r="AY52" s="0"/>
      <c r="AZ52" s="0"/>
      <c r="BA52" s="0"/>
      <c r="BB52" s="0"/>
      <c r="BC52" s="1639"/>
      <c r="BD52" s="1640"/>
      <c r="BE52" s="1842"/>
      <c r="BF52" s="1621"/>
      <c r="BG52" s="1631"/>
      <c r="BH52" s="0" t="n">
        <f aca="false">'03.24 по датам'!II52</f>
        <v>0</v>
      </c>
      <c r="BI52" s="0" t="n">
        <f aca="false">'03.24 по датам'!IJ52</f>
        <v>0</v>
      </c>
      <c r="BJ52" s="0"/>
      <c r="BK52" s="0"/>
      <c r="BL52" s="0" t="n">
        <f aca="false">'03.24 по датам'!IW52</f>
        <v>0</v>
      </c>
      <c r="BM52" s="0" t="n">
        <f aca="false">'03.24 по датам'!IX52</f>
        <v>0</v>
      </c>
      <c r="BN52" s="0" t="n">
        <f aca="false">'03.24 по датам'!IY52</f>
        <v>0</v>
      </c>
      <c r="BO52" s="0"/>
      <c r="BP52" s="0"/>
      <c r="BQ52" s="0"/>
      <c r="BR52" s="0"/>
      <c r="BS52" s="0"/>
      <c r="BT52" s="0"/>
      <c r="BU52" s="0"/>
      <c r="BV52" s="1817"/>
      <c r="BW52" s="1660"/>
      <c r="BX52" s="1660"/>
      <c r="BY52" s="1660"/>
      <c r="BZ52" s="1817"/>
      <c r="CA52" s="0" t="e">
        <f aca="false">CA$4:CA$4+SUMIF($C$5:BZ$5,"Нараст. баланс",$C54:BZ54)+SUMIF($C$7:BW$7,"Итого (с ВНР)",$C54:BW54)-SUMIF($C$5:BZ$5,"Геол. снижение,  т/сут",$C54:BZ54)-SUMIF(BY$7:BZ$7,"Итого",BY54:BZ54)-SUMIF($C$7:BZ$7,"Итого (с ВСП)",$C54:BZ54)</f>
        <v>#VALUE!</v>
      </c>
      <c r="CB52" s="0"/>
      <c r="CC52" s="0" t="n">
        <v>1</v>
      </c>
      <c r="CD52" s="0" t="e">
        <f aca="false">CD$4:CD$4+SUMIF($C$5:BZ$5,"Нараст. баланс",$C54:BZ54)+SUMIF($C$7:BW$7,$C54:BW54)-SUMIF($C$5:BZ$5,"Геол. снижение,  т/сут",$C54:BZ54)-SUMIF(BY$7:BZ$7,"Итого",BY54:BZ54)</f>
        <v>#VALUE!</v>
      </c>
    </row>
    <row r="53" customFormat="false" ht="11.25" hidden="false" customHeight="true" outlineLevel="0" collapsed="false">
      <c r="A53" s="1611"/>
      <c r="B53" s="1670" t="s">
        <v>663</v>
      </c>
      <c r="C53" s="0" t="n">
        <f aca="false">'03.24 по датам'!X53</f>
        <v>508</v>
      </c>
      <c r="D53" s="0" t="n">
        <f aca="false">'03.24 по датам'!Y53</f>
        <v>0</v>
      </c>
      <c r="E53" s="0" t="n">
        <f aca="false">'03.24 по датам'!Z53</f>
        <v>0</v>
      </c>
      <c r="F53" s="0" t="n">
        <f aca="false">COUNTIF(C54:E54,"&gt;"&amp;0)</f>
        <v>1</v>
      </c>
      <c r="G53" s="0"/>
      <c r="H53" s="0" t="n">
        <f aca="false">'03.24 по датам'!AP53</f>
        <v>0</v>
      </c>
      <c r="I53" s="0" t="n">
        <f aca="false">'03.24 по датам'!AQ53</f>
        <v>0</v>
      </c>
      <c r="J53" s="0" t="n">
        <f aca="false">'03.24 по датам'!AR53</f>
        <v>0</v>
      </c>
      <c r="K53" s="0" t="n">
        <f aca="false">COUNTIF(H54:J54,"&gt;"&amp;0)</f>
        <v>0</v>
      </c>
      <c r="L53" s="0"/>
      <c r="M53" s="0" t="n">
        <f aca="false">'03.24 по датам'!BR53</f>
        <v>0</v>
      </c>
      <c r="N53" s="0" t="n">
        <f aca="false">'03.24 по датам'!BS53</f>
        <v>0</v>
      </c>
      <c r="O53" s="0" t="n">
        <f aca="false">'03.24 по датам'!BT53</f>
        <v>0</v>
      </c>
      <c r="P53" s="0" t="n">
        <f aca="false">COUNTIF(M54:O54,"&gt;"&amp;0)</f>
        <v>0</v>
      </c>
      <c r="Q53" s="0"/>
      <c r="R53" s="0" t="n">
        <f aca="false">'03.24 по датам'!CJ53</f>
        <v>0</v>
      </c>
      <c r="S53" s="0" t="n">
        <f aca="false">'03.24 по датам'!CK53</f>
        <v>0</v>
      </c>
      <c r="T53" s="0" t="n">
        <f aca="false">'03.24 по датам'!CL53</f>
        <v>0</v>
      </c>
      <c r="U53" s="0" t="n">
        <f aca="false">COUNTIF(R54:T54,"&gt;"&amp;0)</f>
        <v>0</v>
      </c>
      <c r="V53" s="0"/>
      <c r="W53" s="0" t="n">
        <f aca="false">F53+K53+P53+U53</f>
        <v>1</v>
      </c>
      <c r="X53" s="0"/>
      <c r="Y53" s="0" t="n">
        <f aca="false">'03.24 по датам'!DD53</f>
        <v>0</v>
      </c>
      <c r="Z53" s="0" t="n">
        <f aca="false">'03.24 по датам'!DE53</f>
        <v>0</v>
      </c>
      <c r="AA53" s="0" t="n">
        <f aca="false">'03.24 по датам'!DF53</f>
        <v>0</v>
      </c>
      <c r="AB53" s="0" t="n">
        <f aca="false">SUBTOTAL(9,Y55:AA55)</f>
        <v>0</v>
      </c>
      <c r="AC53" s="0"/>
      <c r="AD53" s="0" t="n">
        <f aca="false">'03.24 по датам'!DV53</f>
        <v>0</v>
      </c>
      <c r="AE53" s="0" t="n">
        <f aca="false">'03.24 по датам'!DW53</f>
        <v>0</v>
      </c>
      <c r="AF53" s="0" t="n">
        <f aca="false">'03.24 по датам'!DX53</f>
        <v>0</v>
      </c>
      <c r="AG53" s="0" t="n">
        <f aca="false">COUNTIF(AD54:AF54,"&gt;"&amp;0)</f>
        <v>0</v>
      </c>
      <c r="AH53" s="0"/>
      <c r="AI53" s="0" t="n">
        <f aca="false">'03.24 по датам'!EZ53</f>
        <v>0</v>
      </c>
      <c r="AJ53" s="0" t="n">
        <f aca="false">'03.24 по датам'!FA53</f>
        <v>0</v>
      </c>
      <c r="AK53" s="0" t="n">
        <f aca="false">'03.24 по датам'!FB53</f>
        <v>0</v>
      </c>
      <c r="AL53" s="0" t="n">
        <f aca="false">COUNTIF(AI54:AK54,"&gt;"&amp;0)</f>
        <v>0</v>
      </c>
      <c r="AM53" s="0"/>
      <c r="AN53" s="0" t="n">
        <f aca="false">'03.24 по датам'!FO53</f>
        <v>0</v>
      </c>
      <c r="AO53" s="0" t="n">
        <f aca="false">'03.24 по датам'!FP53</f>
        <v>0</v>
      </c>
      <c r="AP53" s="0" t="n">
        <f aca="false">'03.24 по датам'!FQ53</f>
        <v>0</v>
      </c>
      <c r="AQ53" s="0" t="n">
        <f aca="false">COUNTIF(AN54:AP54,"&gt;"&amp;0)</f>
        <v>0</v>
      </c>
      <c r="AR53" s="0"/>
      <c r="AS53" s="1844"/>
      <c r="AT53" s="1844"/>
      <c r="AU53" s="1673"/>
      <c r="AV53" s="1690" t="n">
        <f aca="false">SUBTOTAL(9,AS55:AU55)</f>
        <v>0</v>
      </c>
      <c r="AW53" s="1679" t="n">
        <f aca="false">SUBTOTAL(9,AS55:AU55)</f>
        <v>0</v>
      </c>
      <c r="AX53" s="1691"/>
      <c r="AY53" s="0"/>
      <c r="AZ53" s="0"/>
      <c r="BA53" s="0"/>
      <c r="BB53" s="0"/>
      <c r="BC53" s="1699"/>
      <c r="BD53" s="1700"/>
      <c r="BE53" s="1847"/>
      <c r="BF53" s="1679" t="n">
        <f aca="false">SUBTOTAL(9,BC55:BE55)</f>
        <v>0</v>
      </c>
      <c r="BG53" s="1702"/>
      <c r="BH53" s="0" t="n">
        <f aca="false">'03.24 по датам'!II53</f>
        <v>0</v>
      </c>
      <c r="BI53" s="0" t="n">
        <f aca="false">'03.24 по датам'!IJ53</f>
        <v>0</v>
      </c>
      <c r="BJ53" s="0" t="n">
        <f aca="false">SUBTOTAL(9,BH55:BI55)</f>
        <v>0</v>
      </c>
      <c r="BK53" s="0"/>
      <c r="BL53" s="0" t="n">
        <f aca="false">'03.24 по датам'!IW53</f>
        <v>0</v>
      </c>
      <c r="BM53" s="0" t="n">
        <f aca="false">'03.24 по датам'!IX53</f>
        <v>0</v>
      </c>
      <c r="BN53" s="0" t="n">
        <f aca="false">'03.24 по датам'!IY53</f>
        <v>0</v>
      </c>
      <c r="BO53" s="0" t="n">
        <f aca="false">COUNTIF(BL54:BN54,"&gt;"&amp;0)</f>
        <v>0</v>
      </c>
      <c r="BP53" s="0"/>
      <c r="BQ53" s="0"/>
      <c r="BR53" s="0"/>
      <c r="BS53" s="0"/>
      <c r="BT53" s="0"/>
      <c r="BU53" s="0"/>
      <c r="BV53" s="1827"/>
      <c r="BW53" s="1722"/>
      <c r="BX53" s="1722"/>
      <c r="BY53" s="1722"/>
      <c r="BZ53" s="1827"/>
      <c r="CA53" s="0"/>
      <c r="CB53" s="0"/>
      <c r="CC53" s="0" t="n">
        <v>2</v>
      </c>
      <c r="CD53" s="0"/>
    </row>
    <row r="54" customFormat="false" ht="11.25" hidden="false" customHeight="true" outlineLevel="0" collapsed="false">
      <c r="A54" s="1611"/>
      <c r="B54" s="1729" t="s">
        <v>661</v>
      </c>
      <c r="C54" s="0" t="n">
        <f aca="false">'03.24 по датам'!X54</f>
        <v>200</v>
      </c>
      <c r="D54" s="0" t="n">
        <f aca="false">'03.24 по датам'!Y54</f>
        <v>0</v>
      </c>
      <c r="E54" s="0" t="n">
        <f aca="false">'03.24 по датам'!Z54</f>
        <v>0</v>
      </c>
      <c r="F54" s="0" t="n">
        <f aca="false">SUBTOTAL(9,C54:E54)</f>
        <v>200</v>
      </c>
      <c r="G54" s="0" t="n">
        <f aca="false">F54+G50</f>
        <v>200</v>
      </c>
      <c r="H54" s="0" t="n">
        <f aca="false">'03.24 по датам'!AP54</f>
        <v>0</v>
      </c>
      <c r="I54" s="0" t="n">
        <f aca="false">'03.24 по датам'!AQ54</f>
        <v>0</v>
      </c>
      <c r="J54" s="0" t="n">
        <f aca="false">'03.24 по датам'!AR54</f>
        <v>0</v>
      </c>
      <c r="K54" s="0" t="n">
        <f aca="false">SUBTOTAL(9,H54:J54)</f>
        <v>0</v>
      </c>
      <c r="L54" s="0" t="n">
        <f aca="false">K54+L50</f>
        <v>0</v>
      </c>
      <c r="M54" s="0" t="n">
        <f aca="false">'03.24 по датам'!BR54</f>
        <v>0</v>
      </c>
      <c r="N54" s="0" t="n">
        <f aca="false">'03.24 по датам'!BS54</f>
        <v>0</v>
      </c>
      <c r="O54" s="0" t="n">
        <f aca="false">'03.24 по датам'!BT54</f>
        <v>0</v>
      </c>
      <c r="P54" s="0" t="n">
        <f aca="false">SUBTOTAL(9,M54:O54)</f>
        <v>0</v>
      </c>
      <c r="Q54" s="0" t="n">
        <f aca="false">P54+Q50</f>
        <v>0</v>
      </c>
      <c r="R54" s="0" t="n">
        <f aca="false">'03.24 по датам'!CJ54</f>
        <v>0</v>
      </c>
      <c r="S54" s="0" t="n">
        <f aca="false">'03.24 по датам'!CK54</f>
        <v>0</v>
      </c>
      <c r="T54" s="0" t="n">
        <f aca="false">'03.24 по датам'!CL54</f>
        <v>0</v>
      </c>
      <c r="U54" s="0" t="n">
        <f aca="false">SUBTOTAL(9,R54:T54)</f>
        <v>0</v>
      </c>
      <c r="V54" s="0" t="n">
        <f aca="false">U54+V50</f>
        <v>0</v>
      </c>
      <c r="W54" s="0" t="n">
        <f aca="false">+F54+K54+P54+U54</f>
        <v>200</v>
      </c>
      <c r="X54" s="0" t="n">
        <f aca="false">W54+X50</f>
        <v>200</v>
      </c>
      <c r="Y54" s="0" t="n">
        <f aca="false">'03.24 по датам'!DD54</f>
        <v>0</v>
      </c>
      <c r="Z54" s="0" t="n">
        <f aca="false">'03.24 по датам'!DE54</f>
        <v>0</v>
      </c>
      <c r="AA54" s="0" t="n">
        <f aca="false">'03.24 по датам'!DF54</f>
        <v>0</v>
      </c>
      <c r="AB54" s="0" t="n">
        <f aca="false">SUBTOTAL(9,Y54:AA54)</f>
        <v>0</v>
      </c>
      <c r="AC54" s="0" t="n">
        <f aca="false">AB54:AB54+IF($B50:$B50=2,0,AC50:AC50)</f>
        <v>0</v>
      </c>
      <c r="AD54" s="0" t="n">
        <f aca="false">'03.24 по датам'!DV54</f>
        <v>0</v>
      </c>
      <c r="AE54" s="0" t="n">
        <f aca="false">'03.24 по датам'!DW54</f>
        <v>0</v>
      </c>
      <c r="AF54" s="0" t="n">
        <f aca="false">'03.24 по датам'!DX54</f>
        <v>0</v>
      </c>
      <c r="AG54" s="0" t="n">
        <f aca="false">SUBTOTAL(9,AD54:AF54)</f>
        <v>0</v>
      </c>
      <c r="AH54" s="0" t="n">
        <f aca="false">AG54:AG54+IF($B50:$B50=2,0,AH50:AH50)</f>
        <v>0</v>
      </c>
      <c r="AI54" s="0" t="n">
        <f aca="false">'03.24 по датам'!EZ54</f>
        <v>0</v>
      </c>
      <c r="AJ54" s="0" t="n">
        <f aca="false">'03.24 по датам'!FA54</f>
        <v>0</v>
      </c>
      <c r="AK54" s="0" t="n">
        <f aca="false">'03.24 по датам'!FB54</f>
        <v>0</v>
      </c>
      <c r="AL54" s="0" t="n">
        <f aca="false">SUBTOTAL(9,AI54:AK54)</f>
        <v>0</v>
      </c>
      <c r="AM54" s="0" t="n">
        <f aca="false">AL54:AL54+IF($B50:$B50=2,0,AM50:AM50)</f>
        <v>0</v>
      </c>
      <c r="AN54" s="0" t="n">
        <f aca="false">'03.24 по датам'!FO54</f>
        <v>0</v>
      </c>
      <c r="AO54" s="0" t="n">
        <f aca="false">'03.24 по датам'!FP54</f>
        <v>0</v>
      </c>
      <c r="AP54" s="0" t="n">
        <f aca="false">'03.24 по датам'!FQ54</f>
        <v>0</v>
      </c>
      <c r="AQ54" s="0" t="n">
        <f aca="false">SUBTOTAL(9,AN54:AP54)</f>
        <v>0</v>
      </c>
      <c r="AR54" s="0" t="n">
        <f aca="false">AQ54:AQ54+IF($B50:$B50=2,0,AR50:AR50)</f>
        <v>0</v>
      </c>
      <c r="AS54" s="1851"/>
      <c r="AT54" s="1851"/>
      <c r="AU54" s="1732"/>
      <c r="AV54" s="1748" t="n">
        <f aca="false">SUBTOTAL(9,AS54:AU54)</f>
        <v>0</v>
      </c>
      <c r="AW54" s="1738" t="n">
        <f aca="false">SUBTOTAL(9,AS54:AU54)</f>
        <v>0</v>
      </c>
      <c r="AX54" s="1737" t="n">
        <f aca="false">AW54:AW54+IF($B50:$B50=2,0,AX50:AX50)</f>
        <v>0</v>
      </c>
      <c r="AY54" s="0"/>
      <c r="AZ54" s="0" t="e">
        <f aca="false">IF(IF($CE$10=$CE$1,"",CD52-$CE$10)&lt;0,IF($CE$10=$CE$1,"",-CD52+$CE$10),"")</f>
        <v>#VALUE!</v>
      </c>
      <c r="BA54" s="0" t="e">
        <f aca="false">SUBTOTAL(9,AY54:AZ54)</f>
        <v>#VALUE!</v>
      </c>
      <c r="BB54" s="0" t="n">
        <f aca="false">$BB$3+BB50</f>
        <v>131.67</v>
      </c>
      <c r="BC54" s="1756"/>
      <c r="BD54" s="1757"/>
      <c r="BE54" s="1832"/>
      <c r="BF54" s="1738" t="n">
        <f aca="false">SUBTOTAL(9,BC54:BE54)</f>
        <v>0</v>
      </c>
      <c r="BG54" s="1748" t="n">
        <f aca="false">BF54:BF54+IF($B50:$B50=2,0,BG50:BG50)</f>
        <v>50</v>
      </c>
      <c r="BH54" s="0" t="n">
        <f aca="false">'03.24 по датам'!II54</f>
        <v>0</v>
      </c>
      <c r="BI54" s="0" t="n">
        <f aca="false">'03.24 по датам'!IJ54</f>
        <v>0</v>
      </c>
      <c r="BJ54" s="0" t="n">
        <f aca="false">SUBTOTAL(9,BH54:BI54)</f>
        <v>0</v>
      </c>
      <c r="BK54" s="0" t="n">
        <f aca="false">BJ54:BJ54+IF($B50:$B50=2,0,BK50:BK50)</f>
        <v>0</v>
      </c>
      <c r="BL54" s="0" t="n">
        <f aca="false">'03.24 по датам'!IW54</f>
        <v>0</v>
      </c>
      <c r="BM54" s="0" t="n">
        <f aca="false">'03.24 по датам'!IX54</f>
        <v>0</v>
      </c>
      <c r="BN54" s="0" t="n">
        <f aca="false">'03.24 по датам'!IY54</f>
        <v>0</v>
      </c>
      <c r="BO54" s="0" t="n">
        <f aca="false">SUBTOTAL(9,BL54:BN54)</f>
        <v>0</v>
      </c>
      <c r="BP54" s="0" t="n">
        <f aca="false">BO54:BO54+IF($B50:$B50=2,0,BP50:BP50)</f>
        <v>0</v>
      </c>
      <c r="BQ54" s="0"/>
      <c r="BR54" s="0"/>
      <c r="BS54" s="0" t="e">
        <f aca="false">IF(IF($CE$10=$CE$1,"",CD52-$CE$10)&gt;0,IF($CE$10=$CE$1,"",CD52-$CE$10),"")</f>
        <v>#VALUE!</v>
      </c>
      <c r="BT54" s="0" t="e">
        <f aca="false">SUBTOTAL(9,BQ54:BS54)</f>
        <v>#VALUE!</v>
      </c>
      <c r="BU54" s="0" t="n">
        <f aca="false">SUMIF($C$5:BT$5,"Накопленный эффект, т/сут",$C54:BT54)+SUMIF($C$5:BT$5,"Нараст.  по потенциалу",$C54:BT54)-SUMIF($C$5:BT$5,"Нараст. по остановкам",$C54:BT54)-SUMIF($C$5:BT$5,"ИТОГО перевод в ППД",$C54:BT54)-SUMIF($C$5:BT$5,"ИТОГО  нерент, по распоряж.",$C54:BT54)-SUMIF($C$5:BT$5,"ИТОГО ост. дебит от ЗБС, Углуб., ПВЛГ/ПНЛГ",$C54:BT54)</f>
        <v>150</v>
      </c>
      <c r="BV54" s="1764"/>
      <c r="BW54" s="1771"/>
      <c r="BX54" s="1771"/>
      <c r="BY54" s="1771"/>
      <c r="BZ54" s="1764" t="n">
        <f aca="false">SUBTOTAL(9,BV54:BY54)</f>
        <v>0</v>
      </c>
      <c r="CA54" s="0"/>
      <c r="CB54" s="0" t="n">
        <f aca="false">CB$4:CB$4+SUMIF($C$5:BZ$5,"Нараст. по остановкам",$C54:BZ54)-SUMIF($C$5:BZ$5,"Нараст.  по потенциалу",$C54:BZ54)</f>
        <v>81.893</v>
      </c>
      <c r="CC54" s="0" t="n">
        <v>3</v>
      </c>
      <c r="CD54" s="0"/>
    </row>
    <row r="55" customFormat="false" ht="1.5" hidden="false" customHeight="true" outlineLevel="0" collapsed="false">
      <c r="A55" s="1777"/>
      <c r="B55" s="1777"/>
      <c r="C55" s="0" t="n">
        <f aca="false">'03.24 по датам'!X55</f>
        <v>0</v>
      </c>
      <c r="D55" s="0" t="n">
        <f aca="false">'03.24 по датам'!Y55</f>
        <v>0</v>
      </c>
      <c r="E55" s="0" t="n">
        <f aca="false">'03.24 по датам'!Z55</f>
        <v>0</v>
      </c>
      <c r="F55" s="0"/>
      <c r="G55" s="0"/>
      <c r="H55" s="0" t="n">
        <f aca="false">'03.24 по датам'!AP55</f>
        <v>0</v>
      </c>
      <c r="I55" s="0" t="n">
        <f aca="false">'03.24 по датам'!AQ55</f>
        <v>0</v>
      </c>
      <c r="J55" s="0" t="n">
        <f aca="false">'03.24 по датам'!AR55</f>
        <v>0</v>
      </c>
      <c r="K55" s="0"/>
      <c r="L55" s="0"/>
      <c r="M55" s="0" t="n">
        <f aca="false">'03.24 по датам'!BR55</f>
        <v>0</v>
      </c>
      <c r="N55" s="0" t="n">
        <f aca="false">'03.24 по датам'!BS55</f>
        <v>0</v>
      </c>
      <c r="O55" s="0" t="n">
        <f aca="false">'03.24 по датам'!BT55</f>
        <v>0</v>
      </c>
      <c r="P55" s="0"/>
      <c r="Q55" s="0"/>
      <c r="R55" s="0" t="n">
        <f aca="false">'03.24 по датам'!CJ55</f>
        <v>0</v>
      </c>
      <c r="S55" s="0" t="n">
        <f aca="false">'03.24 по датам'!CK55</f>
        <v>0</v>
      </c>
      <c r="T55" s="0" t="n">
        <f aca="false">'03.24 по датам'!CL55</f>
        <v>0</v>
      </c>
      <c r="U55" s="0"/>
      <c r="V55" s="0"/>
      <c r="W55" s="0"/>
      <c r="X55" s="0"/>
      <c r="Y55" s="0" t="n">
        <f aca="false">'03.24 по датам'!DD55</f>
        <v>0</v>
      </c>
      <c r="Z55" s="0" t="n">
        <f aca="false">'03.24 по датам'!DE55</f>
        <v>0</v>
      </c>
      <c r="AA55" s="0" t="n">
        <f aca="false">'03.24 по датам'!DF55</f>
        <v>0</v>
      </c>
      <c r="AB55" s="0"/>
      <c r="AC55" s="0"/>
      <c r="AD55" s="0" t="n">
        <f aca="false">'03.24 по датам'!DV55</f>
        <v>0</v>
      </c>
      <c r="AE55" s="0" t="n">
        <f aca="false">'03.24 по датам'!DW55</f>
        <v>0</v>
      </c>
      <c r="AF55" s="0" t="n">
        <f aca="false">'03.24 по датам'!DX55</f>
        <v>0</v>
      </c>
      <c r="AG55" s="0"/>
      <c r="AH55" s="0"/>
      <c r="AI55" s="0" t="n">
        <f aca="false">'03.24 по датам'!EZ55</f>
        <v>0</v>
      </c>
      <c r="AJ55" s="0" t="n">
        <f aca="false">'03.24 по датам'!FA55</f>
        <v>0</v>
      </c>
      <c r="AK55" s="0" t="n">
        <f aca="false">'03.24 по датам'!FB55</f>
        <v>0</v>
      </c>
      <c r="AL55" s="0"/>
      <c r="AM55" s="0"/>
      <c r="AN55" s="0" t="n">
        <f aca="false">'03.24 по датам'!FO55</f>
        <v>0</v>
      </c>
      <c r="AO55" s="0" t="n">
        <f aca="false">'03.24 по датам'!FP55</f>
        <v>0</v>
      </c>
      <c r="AP55" s="0" t="n">
        <f aca="false">'03.24 по датам'!FQ55</f>
        <v>0</v>
      </c>
      <c r="AQ55" s="0"/>
      <c r="AR55" s="0"/>
      <c r="AS55" s="1779"/>
      <c r="AT55" s="1779"/>
      <c r="AU55" s="1779"/>
      <c r="AV55" s="1783"/>
      <c r="AW55" s="1783"/>
      <c r="AX55" s="1783"/>
      <c r="AY55" s="0"/>
      <c r="AZ55" s="0"/>
      <c r="BA55" s="0"/>
      <c r="BB55" s="1790"/>
      <c r="BC55" s="1791"/>
      <c r="BD55" s="1757"/>
      <c r="BE55" s="1787"/>
      <c r="BF55" s="1783"/>
      <c r="BG55" s="1783"/>
      <c r="BH55" s="0" t="n">
        <f aca="false">'03.24 по датам'!II55</f>
        <v>0</v>
      </c>
      <c r="BI55" s="0" t="n">
        <f aca="false">'03.24 по датам'!IJ55</f>
        <v>0</v>
      </c>
      <c r="BJ55" s="0"/>
      <c r="BK55" s="0"/>
      <c r="BL55" s="0" t="n">
        <f aca="false">'03.24 по датам'!IW55</f>
        <v>0</v>
      </c>
      <c r="BM55" s="0" t="n">
        <f aca="false">'03.24 по датам'!IX55</f>
        <v>0</v>
      </c>
      <c r="BN55" s="0" t="n">
        <f aca="false">'03.24 по датам'!IY55</f>
        <v>0</v>
      </c>
      <c r="BO55" s="0"/>
      <c r="BP55" s="0"/>
      <c r="BQ55" s="0"/>
      <c r="BR55" s="0"/>
      <c r="BS55" s="0"/>
      <c r="BT55" s="0"/>
      <c r="BU55" s="0"/>
      <c r="BV55" s="1792"/>
      <c r="BW55" s="1792"/>
      <c r="BX55" s="1792"/>
      <c r="BY55" s="1792"/>
      <c r="BZ55" s="1792"/>
      <c r="CA55" s="0"/>
      <c r="CB55" s="0"/>
      <c r="CC55" s="0" t="n">
        <v>4</v>
      </c>
      <c r="CD55" s="0"/>
      <c r="CE55" s="1797"/>
    </row>
    <row r="56" customFormat="false" ht="11.25" hidden="false" customHeight="true" outlineLevel="0" collapsed="false">
      <c r="A56" s="1611" t="n">
        <f aca="false">A52+1</f>
        <v>45363</v>
      </c>
      <c r="B56" s="1612" t="s">
        <v>662</v>
      </c>
      <c r="C56" s="0" t="n">
        <f aca="false">'03.24 по датам'!X56</f>
        <v>0</v>
      </c>
      <c r="D56" s="0" t="n">
        <f aca="false">'03.24 по датам'!Y56</f>
        <v>0</v>
      </c>
      <c r="E56" s="0" t="n">
        <f aca="false">'03.24 по датам'!Z56</f>
        <v>0</v>
      </c>
      <c r="F56" s="0"/>
      <c r="G56" s="0"/>
      <c r="H56" s="0" t="n">
        <f aca="false">'03.24 по датам'!AP56</f>
        <v>0</v>
      </c>
      <c r="I56" s="0" t="n">
        <f aca="false">'03.24 по датам'!AQ56</f>
        <v>0</v>
      </c>
      <c r="J56" s="0" t="n">
        <f aca="false">'03.24 по датам'!AR56</f>
        <v>0</v>
      </c>
      <c r="K56" s="0"/>
      <c r="L56" s="0"/>
      <c r="M56" s="0" t="n">
        <f aca="false">'03.24 по датам'!BR56</f>
        <v>0</v>
      </c>
      <c r="N56" s="0" t="n">
        <f aca="false">'03.24 по датам'!BS56</f>
        <v>0</v>
      </c>
      <c r="O56" s="0" t="n">
        <f aca="false">'03.24 по датам'!BT56</f>
        <v>0</v>
      </c>
      <c r="P56" s="0"/>
      <c r="Q56" s="0"/>
      <c r="R56" s="0" t="n">
        <f aca="false">'03.24 по датам'!CJ56</f>
        <v>0</v>
      </c>
      <c r="S56" s="0" t="n">
        <f aca="false">'03.24 по датам'!CK56</f>
        <v>0</v>
      </c>
      <c r="T56" s="0" t="n">
        <f aca="false">'03.24 по датам'!CL56</f>
        <v>0</v>
      </c>
      <c r="U56" s="0"/>
      <c r="V56" s="0"/>
      <c r="W56" s="0"/>
      <c r="X56" s="0"/>
      <c r="Y56" s="0" t="n">
        <f aca="false">'03.24 по датам'!DD56</f>
        <v>0</v>
      </c>
      <c r="Z56" s="0" t="n">
        <f aca="false">'03.24 по датам'!DE56</f>
        <v>0</v>
      </c>
      <c r="AA56" s="0" t="n">
        <f aca="false">'03.24 по датам'!DF56</f>
        <v>0</v>
      </c>
      <c r="AB56" s="0"/>
      <c r="AC56" s="0"/>
      <c r="AD56" s="0" t="n">
        <f aca="false">'03.24 по датам'!DV56</f>
        <v>0</v>
      </c>
      <c r="AE56" s="0" t="n">
        <f aca="false">'03.24 по датам'!DW56</f>
        <v>0</v>
      </c>
      <c r="AF56" s="0" t="n">
        <f aca="false">'03.24 по датам'!DX56</f>
        <v>0</v>
      </c>
      <c r="AG56" s="0"/>
      <c r="AH56" s="0"/>
      <c r="AI56" s="0" t="n">
        <f aca="false">'03.24 по датам'!EZ56</f>
        <v>0</v>
      </c>
      <c r="AJ56" s="0" t="n">
        <f aca="false">'03.24 по датам'!FA56</f>
        <v>0</v>
      </c>
      <c r="AK56" s="0" t="n">
        <f aca="false">'03.24 по датам'!FB56</f>
        <v>0</v>
      </c>
      <c r="AL56" s="0"/>
      <c r="AM56" s="0"/>
      <c r="AN56" s="0" t="n">
        <f aca="false">'03.24 по датам'!FO56</f>
        <v>0</v>
      </c>
      <c r="AO56" s="0" t="n">
        <f aca="false">'03.24 по датам'!FP56</f>
        <v>0</v>
      </c>
      <c r="AP56" s="0" t="n">
        <f aca="false">'03.24 по датам'!FQ56</f>
        <v>0</v>
      </c>
      <c r="AQ56" s="0"/>
      <c r="AR56" s="0"/>
      <c r="AS56" s="1615"/>
      <c r="AT56" s="1627"/>
      <c r="AU56" s="1615"/>
      <c r="AV56" s="1631"/>
      <c r="AW56" s="1621"/>
      <c r="AX56" s="1620"/>
      <c r="AY56" s="0"/>
      <c r="AZ56" s="0"/>
      <c r="BA56" s="0"/>
      <c r="BB56" s="0"/>
      <c r="BC56" s="1639"/>
      <c r="BD56" s="1640"/>
      <c r="BE56" s="1842"/>
      <c r="BF56" s="1621"/>
      <c r="BG56" s="1631"/>
      <c r="BH56" s="0" t="n">
        <f aca="false">'03.24 по датам'!II56</f>
        <v>0</v>
      </c>
      <c r="BI56" s="0" t="n">
        <f aca="false">'03.24 по датам'!IJ56</f>
        <v>0</v>
      </c>
      <c r="BJ56" s="0"/>
      <c r="BK56" s="0"/>
      <c r="BL56" s="0" t="n">
        <f aca="false">'03.24 по датам'!IW56</f>
        <v>0</v>
      </c>
      <c r="BM56" s="0" t="n">
        <f aca="false">'03.24 по датам'!IX56</f>
        <v>0</v>
      </c>
      <c r="BN56" s="0" t="n">
        <f aca="false">'03.24 по датам'!IY56</f>
        <v>0</v>
      </c>
      <c r="BO56" s="0"/>
      <c r="BP56" s="0"/>
      <c r="BQ56" s="0"/>
      <c r="BR56" s="0"/>
      <c r="BS56" s="0"/>
      <c r="BT56" s="0"/>
      <c r="BU56" s="0"/>
      <c r="BV56" s="1817"/>
      <c r="BW56" s="1660"/>
      <c r="BX56" s="1660"/>
      <c r="BY56" s="1660"/>
      <c r="BZ56" s="1817"/>
      <c r="CA56" s="0" t="e">
        <f aca="false">CA$4:CA$4+SUMIF($C$5:BZ$5,"Нараст. баланс",$C58:BZ58)+SUMIF($C$7:BW$7,"Итого (с ВНР)",$C58:BW58)-SUMIF($C$5:BZ$5,"Геол. снижение,  т/сут",$C58:BZ58)-SUMIF(BY$7:BZ$7,"Итого",BY58:BZ58)-SUMIF($C$7:BZ$7,"Итого (с ВСП)",$C58:BZ58)</f>
        <v>#VALUE!</v>
      </c>
      <c r="CB56" s="0"/>
      <c r="CC56" s="0" t="n">
        <v>1</v>
      </c>
      <c r="CD56" s="0" t="e">
        <f aca="false">CD$4:CD$4+SUMIF($C$5:BZ$5,"Нараст. баланс",$C58:BZ58)+SUMIF($C$7:BW$7,$C58:BW58)-SUMIF($C$5:BZ$5,"Геол. снижение,  т/сут",$C58:BZ58)-SUMIF(BY$7:BZ$7,"Итого",BY58:BZ58)</f>
        <v>#VALUE!</v>
      </c>
    </row>
    <row r="57" customFormat="false" ht="11.25" hidden="false" customHeight="true" outlineLevel="0" collapsed="false">
      <c r="A57" s="1611"/>
      <c r="B57" s="1670" t="s">
        <v>663</v>
      </c>
      <c r="C57" s="0" t="n">
        <f aca="false">'03.24 по датам'!X57</f>
        <v>0</v>
      </c>
      <c r="D57" s="0" t="n">
        <f aca="false">'03.24 по датам'!Y57</f>
        <v>0</v>
      </c>
      <c r="E57" s="0" t="n">
        <f aca="false">'03.24 по датам'!Z57</f>
        <v>0</v>
      </c>
      <c r="F57" s="0" t="n">
        <f aca="false">COUNTIF(C58:E58,"&gt;"&amp;0)</f>
        <v>0</v>
      </c>
      <c r="G57" s="0"/>
      <c r="H57" s="0" t="n">
        <f aca="false">'03.24 по датам'!AP57</f>
        <v>0</v>
      </c>
      <c r="I57" s="0" t="n">
        <f aca="false">'03.24 по датам'!AQ57</f>
        <v>0</v>
      </c>
      <c r="J57" s="0" t="n">
        <f aca="false">'03.24 по датам'!AR57</f>
        <v>0</v>
      </c>
      <c r="K57" s="0" t="n">
        <f aca="false">COUNTIF(H58:J58,"&gt;"&amp;0)</f>
        <v>0</v>
      </c>
      <c r="L57" s="0"/>
      <c r="M57" s="0" t="n">
        <f aca="false">'03.24 по датам'!BR57</f>
        <v>0</v>
      </c>
      <c r="N57" s="0" t="n">
        <f aca="false">'03.24 по датам'!BS57</f>
        <v>0</v>
      </c>
      <c r="O57" s="0" t="n">
        <f aca="false">'03.24 по датам'!BT57</f>
        <v>0</v>
      </c>
      <c r="P57" s="0" t="n">
        <f aca="false">COUNTIF(M58:O58,"&gt;"&amp;0)</f>
        <v>0</v>
      </c>
      <c r="Q57" s="0"/>
      <c r="R57" s="0" t="n">
        <f aca="false">'03.24 по датам'!CJ57</f>
        <v>0</v>
      </c>
      <c r="S57" s="0" t="n">
        <f aca="false">'03.24 по датам'!CK57</f>
        <v>0</v>
      </c>
      <c r="T57" s="0" t="n">
        <f aca="false">'03.24 по датам'!CL57</f>
        <v>0</v>
      </c>
      <c r="U57" s="0" t="n">
        <f aca="false">COUNTIF(R58:T58,"&gt;"&amp;0)</f>
        <v>0</v>
      </c>
      <c r="V57" s="0"/>
      <c r="W57" s="0" t="n">
        <f aca="false">F57+K57+P57+U57</f>
        <v>0</v>
      </c>
      <c r="X57" s="0"/>
      <c r="Y57" s="0" t="n">
        <f aca="false">'03.24 по датам'!DD57</f>
        <v>0</v>
      </c>
      <c r="Z57" s="0" t="n">
        <f aca="false">'03.24 по датам'!DE57</f>
        <v>0</v>
      </c>
      <c r="AA57" s="0" t="n">
        <f aca="false">'03.24 по датам'!DF57</f>
        <v>0</v>
      </c>
      <c r="AB57" s="0" t="n">
        <f aca="false">SUBTOTAL(9,Y59:AA59)</f>
        <v>0</v>
      </c>
      <c r="AC57" s="0"/>
      <c r="AD57" s="0" t="n">
        <f aca="false">'03.24 по датам'!DV57</f>
        <v>0</v>
      </c>
      <c r="AE57" s="0" t="n">
        <f aca="false">'03.24 по датам'!DW57</f>
        <v>0</v>
      </c>
      <c r="AF57" s="0" t="n">
        <f aca="false">'03.24 по датам'!DX57</f>
        <v>0</v>
      </c>
      <c r="AG57" s="0" t="n">
        <f aca="false">COUNTIF(AD58:AF58,"&gt;"&amp;0)</f>
        <v>0</v>
      </c>
      <c r="AH57" s="0"/>
      <c r="AI57" s="0" t="n">
        <f aca="false">'03.24 по датам'!EZ57</f>
        <v>0</v>
      </c>
      <c r="AJ57" s="0" t="n">
        <f aca="false">'03.24 по датам'!FA57</f>
        <v>0</v>
      </c>
      <c r="AK57" s="0" t="n">
        <f aca="false">'03.24 по датам'!FB57</f>
        <v>0</v>
      </c>
      <c r="AL57" s="0" t="n">
        <f aca="false">COUNTIF(AI58:AK58,"&gt;"&amp;0)</f>
        <v>0</v>
      </c>
      <c r="AM57" s="0"/>
      <c r="AN57" s="0" t="n">
        <f aca="false">'03.24 по датам'!FO57</f>
        <v>0</v>
      </c>
      <c r="AO57" s="0" t="n">
        <f aca="false">'03.24 по датам'!FP57</f>
        <v>0</v>
      </c>
      <c r="AP57" s="0" t="n">
        <f aca="false">'03.24 по датам'!FQ57</f>
        <v>0</v>
      </c>
      <c r="AQ57" s="0" t="n">
        <f aca="false">COUNTIF(AN58:AP58,"&gt;"&amp;0)</f>
        <v>0</v>
      </c>
      <c r="AR57" s="0"/>
      <c r="AS57" s="1673"/>
      <c r="AT57" s="1686"/>
      <c r="AU57" s="1673"/>
      <c r="AV57" s="1690" t="n">
        <f aca="false">SUBTOTAL(9,AS59:AU59)</f>
        <v>0</v>
      </c>
      <c r="AW57" s="1679" t="n">
        <f aca="false">SUBTOTAL(9,AS59:AU59)</f>
        <v>0</v>
      </c>
      <c r="AX57" s="1691"/>
      <c r="AY57" s="0"/>
      <c r="AZ57" s="0"/>
      <c r="BA57" s="0"/>
      <c r="BB57" s="0"/>
      <c r="BC57" s="1699"/>
      <c r="BD57" s="1700"/>
      <c r="BE57" s="1847"/>
      <c r="BF57" s="1679" t="n">
        <f aca="false">SUBTOTAL(9,BC59:BE59)</f>
        <v>0</v>
      </c>
      <c r="BG57" s="1702"/>
      <c r="BH57" s="0" t="n">
        <f aca="false">'03.24 по датам'!II57</f>
        <v>0</v>
      </c>
      <c r="BI57" s="0" t="n">
        <f aca="false">'03.24 по датам'!IJ57</f>
        <v>0</v>
      </c>
      <c r="BJ57" s="0" t="n">
        <f aca="false">SUBTOTAL(9,BH59:BI59)</f>
        <v>0</v>
      </c>
      <c r="BK57" s="0"/>
      <c r="BL57" s="0" t="n">
        <f aca="false">'03.24 по датам'!IW57</f>
        <v>0</v>
      </c>
      <c r="BM57" s="0" t="n">
        <f aca="false">'03.24 по датам'!IX57</f>
        <v>0</v>
      </c>
      <c r="BN57" s="0" t="n">
        <f aca="false">'03.24 по датам'!IY57</f>
        <v>0</v>
      </c>
      <c r="BO57" s="0" t="n">
        <f aca="false">COUNTIF(BL58:BN58,"&gt;"&amp;0)</f>
        <v>0</v>
      </c>
      <c r="BP57" s="0"/>
      <c r="BQ57" s="0"/>
      <c r="BR57" s="0"/>
      <c r="BS57" s="0"/>
      <c r="BT57" s="0"/>
      <c r="BU57" s="0"/>
      <c r="BV57" s="1827"/>
      <c r="BW57" s="1722"/>
      <c r="BX57" s="1722"/>
      <c r="BY57" s="1722"/>
      <c r="BZ57" s="1827"/>
      <c r="CA57" s="0"/>
      <c r="CB57" s="0"/>
      <c r="CC57" s="0" t="n">
        <v>2</v>
      </c>
      <c r="CD57" s="0"/>
    </row>
    <row r="58" customFormat="false" ht="11.25" hidden="false" customHeight="true" outlineLevel="0" collapsed="false">
      <c r="A58" s="1611"/>
      <c r="B58" s="1729" t="s">
        <v>661</v>
      </c>
      <c r="C58" s="0" t="n">
        <f aca="false">'03.24 по датам'!X58</f>
        <v>0</v>
      </c>
      <c r="D58" s="0" t="n">
        <f aca="false">'03.24 по датам'!Y58</f>
        <v>0</v>
      </c>
      <c r="E58" s="0" t="n">
        <f aca="false">'03.24 по датам'!Z58</f>
        <v>0</v>
      </c>
      <c r="F58" s="0" t="n">
        <f aca="false">SUBTOTAL(9,C58:E58)</f>
        <v>0</v>
      </c>
      <c r="G58" s="0" t="n">
        <f aca="false">F58+G54</f>
        <v>200</v>
      </c>
      <c r="H58" s="0" t="n">
        <f aca="false">'03.24 по датам'!AP58</f>
        <v>0</v>
      </c>
      <c r="I58" s="0" t="n">
        <f aca="false">'03.24 по датам'!AQ58</f>
        <v>0</v>
      </c>
      <c r="J58" s="0" t="n">
        <f aca="false">'03.24 по датам'!AR58</f>
        <v>0</v>
      </c>
      <c r="K58" s="0" t="n">
        <f aca="false">SUBTOTAL(9,H58:J58)</f>
        <v>0</v>
      </c>
      <c r="L58" s="0" t="n">
        <f aca="false">K58+L54</f>
        <v>0</v>
      </c>
      <c r="M58" s="0" t="n">
        <f aca="false">'03.24 по датам'!BR58</f>
        <v>0</v>
      </c>
      <c r="N58" s="0" t="n">
        <f aca="false">'03.24 по датам'!BS58</f>
        <v>0</v>
      </c>
      <c r="O58" s="0" t="n">
        <f aca="false">'03.24 по датам'!BT58</f>
        <v>0</v>
      </c>
      <c r="P58" s="0" t="n">
        <f aca="false">SUBTOTAL(9,M58:O58)</f>
        <v>0</v>
      </c>
      <c r="Q58" s="0" t="n">
        <f aca="false">P58+Q54</f>
        <v>0</v>
      </c>
      <c r="R58" s="0" t="n">
        <f aca="false">'03.24 по датам'!CJ58</f>
        <v>0</v>
      </c>
      <c r="S58" s="0" t="n">
        <f aca="false">'03.24 по датам'!CK58</f>
        <v>0</v>
      </c>
      <c r="T58" s="0" t="n">
        <f aca="false">'03.24 по датам'!CL58</f>
        <v>0</v>
      </c>
      <c r="U58" s="0" t="n">
        <f aca="false">SUBTOTAL(9,R58:T58)</f>
        <v>0</v>
      </c>
      <c r="V58" s="0" t="n">
        <f aca="false">U58+V54</f>
        <v>0</v>
      </c>
      <c r="W58" s="0" t="n">
        <f aca="false">+F58+K58+P58+U58</f>
        <v>0</v>
      </c>
      <c r="X58" s="0" t="n">
        <f aca="false">W58+X54</f>
        <v>200</v>
      </c>
      <c r="Y58" s="0" t="n">
        <f aca="false">'03.24 по датам'!DD58</f>
        <v>0</v>
      </c>
      <c r="Z58" s="0" t="n">
        <f aca="false">'03.24 по датам'!DE58</f>
        <v>0</v>
      </c>
      <c r="AA58" s="0" t="n">
        <f aca="false">'03.24 по датам'!DF58</f>
        <v>0</v>
      </c>
      <c r="AB58" s="0" t="n">
        <f aca="false">SUBTOTAL(9,Y58:AA58)</f>
        <v>0</v>
      </c>
      <c r="AC58" s="0" t="n">
        <f aca="false">AB58:AB58+IF($B54:$B54=2,0,AC54:AC54)</f>
        <v>0</v>
      </c>
      <c r="AD58" s="0" t="n">
        <f aca="false">'03.24 по датам'!DV58</f>
        <v>0</v>
      </c>
      <c r="AE58" s="0" t="n">
        <f aca="false">'03.24 по датам'!DW58</f>
        <v>0</v>
      </c>
      <c r="AF58" s="0" t="n">
        <f aca="false">'03.24 по датам'!DX58</f>
        <v>0</v>
      </c>
      <c r="AG58" s="0" t="n">
        <f aca="false">SUBTOTAL(9,AD58:AF58)</f>
        <v>0</v>
      </c>
      <c r="AH58" s="0" t="n">
        <f aca="false">AG58:AG58+IF($B54:$B54=2,0,AH54:AH54)</f>
        <v>0</v>
      </c>
      <c r="AI58" s="0" t="n">
        <f aca="false">'03.24 по датам'!EZ58</f>
        <v>0</v>
      </c>
      <c r="AJ58" s="0" t="n">
        <f aca="false">'03.24 по датам'!FA58</f>
        <v>0</v>
      </c>
      <c r="AK58" s="0" t="n">
        <f aca="false">'03.24 по датам'!FB58</f>
        <v>0</v>
      </c>
      <c r="AL58" s="0" t="n">
        <f aca="false">SUBTOTAL(9,AI58:AK58)</f>
        <v>0</v>
      </c>
      <c r="AM58" s="0" t="n">
        <f aca="false">AL58:AL58+IF($B54:$B54=2,0,AM54:AM54)</f>
        <v>0</v>
      </c>
      <c r="AN58" s="0" t="n">
        <f aca="false">'03.24 по датам'!FO58</f>
        <v>0</v>
      </c>
      <c r="AO58" s="0" t="n">
        <f aca="false">'03.24 по датам'!FP58</f>
        <v>0</v>
      </c>
      <c r="AP58" s="0" t="n">
        <f aca="false">'03.24 по датам'!FQ58</f>
        <v>0</v>
      </c>
      <c r="AQ58" s="0" t="n">
        <f aca="false">SUBTOTAL(9,AN58:AP58)</f>
        <v>0</v>
      </c>
      <c r="AR58" s="0" t="n">
        <f aca="false">AQ58:AQ58+IF($B54:$B54=2,0,AR54:AR54)</f>
        <v>0</v>
      </c>
      <c r="AS58" s="1850"/>
      <c r="AT58" s="1744"/>
      <c r="AU58" s="1732"/>
      <c r="AV58" s="1748" t="n">
        <f aca="false">SUBTOTAL(9,AS58:AU58)</f>
        <v>0</v>
      </c>
      <c r="AW58" s="1738" t="n">
        <f aca="false">SUBTOTAL(9,AS58:AU58)</f>
        <v>0</v>
      </c>
      <c r="AX58" s="1737" t="n">
        <f aca="false">AW58:AW58+IF($B54:$B54=2,0,AX54:AX54)</f>
        <v>0</v>
      </c>
      <c r="AY58" s="0"/>
      <c r="AZ58" s="0" t="e">
        <f aca="false">IF(IF($CE$10=$CE$1,"",CD56-$CE$10)&lt;0,IF($CE$10=$CE$1,"",-CD56+$CE$10),"")</f>
        <v>#VALUE!</v>
      </c>
      <c r="BA58" s="0" t="e">
        <f aca="false">SUBTOTAL(9,AY58:AZ58)</f>
        <v>#VALUE!</v>
      </c>
      <c r="BB58" s="0" t="n">
        <f aca="false">$BB$3+BB54</f>
        <v>143.64</v>
      </c>
      <c r="BC58" s="1756"/>
      <c r="BD58" s="1757"/>
      <c r="BE58" s="1832"/>
      <c r="BF58" s="1738" t="n">
        <f aca="false">SUBTOTAL(9,BC58:BE58)</f>
        <v>0</v>
      </c>
      <c r="BG58" s="1748" t="n">
        <f aca="false">BF58:BF58+IF($B54:$B54=2,0,BG54:BG54)</f>
        <v>50</v>
      </c>
      <c r="BH58" s="0" t="n">
        <f aca="false">'03.24 по датам'!II58</f>
        <v>0</v>
      </c>
      <c r="BI58" s="0" t="n">
        <f aca="false">'03.24 по датам'!IJ58</f>
        <v>0</v>
      </c>
      <c r="BJ58" s="0" t="n">
        <f aca="false">SUBTOTAL(9,BH58:BI58)</f>
        <v>0</v>
      </c>
      <c r="BK58" s="0" t="n">
        <f aca="false">BJ58:BJ58+IF($B54:$B54=2,0,BK54:BK54)</f>
        <v>0</v>
      </c>
      <c r="BL58" s="0" t="n">
        <f aca="false">'03.24 по датам'!IW58</f>
        <v>0</v>
      </c>
      <c r="BM58" s="0" t="n">
        <f aca="false">'03.24 по датам'!IX58</f>
        <v>0</v>
      </c>
      <c r="BN58" s="0" t="n">
        <f aca="false">'03.24 по датам'!IY58</f>
        <v>0</v>
      </c>
      <c r="BO58" s="0" t="n">
        <f aca="false">SUBTOTAL(9,BL58:BN58)</f>
        <v>0</v>
      </c>
      <c r="BP58" s="0" t="n">
        <f aca="false">BO58:BO58+IF($B54:$B54=2,0,BP54:BP54)</f>
        <v>0</v>
      </c>
      <c r="BQ58" s="0"/>
      <c r="BR58" s="0"/>
      <c r="BS58" s="0" t="e">
        <f aca="false">IF(IF($CE$10=$CE$1,"",CD56-$CE$10)&gt;0,IF($CE$10=$CE$1,"",CD56-$CE$10),"")</f>
        <v>#VALUE!</v>
      </c>
      <c r="BT58" s="0" t="e">
        <f aca="false">SUBTOTAL(9,BQ58:BS58)</f>
        <v>#VALUE!</v>
      </c>
      <c r="BU58" s="0" t="n">
        <f aca="false">SUMIF($C$5:BT$5,"Накопленный эффект, т/сут",$C58:BT58)+SUMIF($C$5:BT$5,"Нараст.  по потенциалу",$C58:BT58)-SUMIF($C$5:BT$5,"Нараст. по остановкам",$C58:BT58)-SUMIF($C$5:BT$5,"ИТОГО перевод в ППД",$C58:BT58)-SUMIF($C$5:BT$5,"ИТОГО  нерент, по распоряж.",$C58:BT58)-SUMIF($C$5:BT$5,"ИТОГО ост. дебит от ЗБС, Углуб., ПВЛГ/ПНЛГ",$C58:BT58)</f>
        <v>150</v>
      </c>
      <c r="BV58" s="1764"/>
      <c r="BW58" s="1771"/>
      <c r="BX58" s="1771"/>
      <c r="BY58" s="1771"/>
      <c r="BZ58" s="1764" t="n">
        <f aca="false">SUBTOTAL(9,BV58:BY58)</f>
        <v>0</v>
      </c>
      <c r="CA58" s="0"/>
      <c r="CB58" s="0" t="n">
        <f aca="false">CB$4:CB$4+SUMIF($C$5:BZ$5,"Нараст. по остановкам",$C58:BZ58)-SUMIF($C$5:BZ$5,"Нараст.  по потенциалу",$C58:BZ58)</f>
        <v>81.893</v>
      </c>
      <c r="CC58" s="0" t="n">
        <v>3</v>
      </c>
      <c r="CD58" s="0"/>
    </row>
    <row r="59" customFormat="false" ht="1.5" hidden="false" customHeight="true" outlineLevel="0" collapsed="false">
      <c r="A59" s="1777"/>
      <c r="B59" s="1777"/>
      <c r="C59" s="0" t="n">
        <f aca="false">'03.24 по датам'!X59</f>
        <v>0</v>
      </c>
      <c r="D59" s="0" t="n">
        <f aca="false">'03.24 по датам'!Y59</f>
        <v>0</v>
      </c>
      <c r="E59" s="0" t="n">
        <f aca="false">'03.24 по датам'!Z59</f>
        <v>0</v>
      </c>
      <c r="F59" s="0"/>
      <c r="G59" s="0"/>
      <c r="H59" s="0" t="n">
        <f aca="false">'03.24 по датам'!AP59</f>
        <v>0</v>
      </c>
      <c r="I59" s="0" t="n">
        <f aca="false">'03.24 по датам'!AQ59</f>
        <v>0</v>
      </c>
      <c r="J59" s="0" t="n">
        <f aca="false">'03.24 по датам'!AR59</f>
        <v>0</v>
      </c>
      <c r="K59" s="0"/>
      <c r="L59" s="0"/>
      <c r="M59" s="0" t="n">
        <f aca="false">'03.24 по датам'!BR59</f>
        <v>0</v>
      </c>
      <c r="N59" s="0" t="n">
        <f aca="false">'03.24 по датам'!BS59</f>
        <v>0</v>
      </c>
      <c r="O59" s="0" t="n">
        <f aca="false">'03.24 по датам'!BT59</f>
        <v>0</v>
      </c>
      <c r="P59" s="0"/>
      <c r="Q59" s="0"/>
      <c r="R59" s="0" t="n">
        <f aca="false">'03.24 по датам'!CJ59</f>
        <v>0</v>
      </c>
      <c r="S59" s="0" t="n">
        <f aca="false">'03.24 по датам'!CK59</f>
        <v>0</v>
      </c>
      <c r="T59" s="0" t="n">
        <f aca="false">'03.24 по датам'!CL59</f>
        <v>0</v>
      </c>
      <c r="U59" s="0"/>
      <c r="V59" s="0"/>
      <c r="W59" s="0"/>
      <c r="X59" s="0"/>
      <c r="Y59" s="0" t="n">
        <f aca="false">'03.24 по датам'!DD59</f>
        <v>0</v>
      </c>
      <c r="Z59" s="0" t="n">
        <f aca="false">'03.24 по датам'!DE59</f>
        <v>0</v>
      </c>
      <c r="AA59" s="0" t="n">
        <f aca="false">'03.24 по датам'!DF59</f>
        <v>0</v>
      </c>
      <c r="AB59" s="0"/>
      <c r="AC59" s="0"/>
      <c r="AD59" s="0" t="n">
        <f aca="false">'03.24 по датам'!DV59</f>
        <v>0</v>
      </c>
      <c r="AE59" s="0" t="n">
        <f aca="false">'03.24 по датам'!DW59</f>
        <v>0</v>
      </c>
      <c r="AF59" s="0" t="n">
        <f aca="false">'03.24 по датам'!DX59</f>
        <v>0</v>
      </c>
      <c r="AG59" s="0"/>
      <c r="AH59" s="0"/>
      <c r="AI59" s="0" t="n">
        <f aca="false">'03.24 по датам'!EZ59</f>
        <v>0</v>
      </c>
      <c r="AJ59" s="0" t="n">
        <f aca="false">'03.24 по датам'!FA59</f>
        <v>0</v>
      </c>
      <c r="AK59" s="0" t="n">
        <f aca="false">'03.24 по датам'!FB59</f>
        <v>0</v>
      </c>
      <c r="AL59" s="0"/>
      <c r="AM59" s="0"/>
      <c r="AN59" s="0" t="n">
        <f aca="false">'03.24 по датам'!FO59</f>
        <v>0</v>
      </c>
      <c r="AO59" s="0" t="n">
        <f aca="false">'03.24 по датам'!FP59</f>
        <v>0</v>
      </c>
      <c r="AP59" s="0" t="n">
        <f aca="false">'03.24 по датам'!FQ59</f>
        <v>0</v>
      </c>
      <c r="AQ59" s="0"/>
      <c r="AR59" s="0"/>
      <c r="AS59" s="1779"/>
      <c r="AT59" s="1779"/>
      <c r="AU59" s="1779"/>
      <c r="AV59" s="1783"/>
      <c r="AW59" s="1783"/>
      <c r="AX59" s="1783"/>
      <c r="AY59" s="0"/>
      <c r="AZ59" s="0"/>
      <c r="BA59" s="0"/>
      <c r="BB59" s="1790"/>
      <c r="BC59" s="1791"/>
      <c r="BD59" s="1757"/>
      <c r="BE59" s="1787"/>
      <c r="BF59" s="1783"/>
      <c r="BG59" s="1783"/>
      <c r="BH59" s="0" t="n">
        <f aca="false">'03.24 по датам'!II59</f>
        <v>0</v>
      </c>
      <c r="BI59" s="0" t="n">
        <f aca="false">'03.24 по датам'!IJ59</f>
        <v>0</v>
      </c>
      <c r="BJ59" s="0"/>
      <c r="BK59" s="0"/>
      <c r="BL59" s="0" t="n">
        <f aca="false">'03.24 по датам'!IW59</f>
        <v>0</v>
      </c>
      <c r="BM59" s="0" t="n">
        <f aca="false">'03.24 по датам'!IX59</f>
        <v>0</v>
      </c>
      <c r="BN59" s="0" t="n">
        <f aca="false">'03.24 по датам'!IY59</f>
        <v>0</v>
      </c>
      <c r="BO59" s="0"/>
      <c r="BP59" s="0"/>
      <c r="BQ59" s="0"/>
      <c r="BR59" s="0"/>
      <c r="BS59" s="0"/>
      <c r="BT59" s="0"/>
      <c r="BU59" s="0"/>
      <c r="BV59" s="1792"/>
      <c r="BW59" s="1792"/>
      <c r="BX59" s="1792"/>
      <c r="BY59" s="1792"/>
      <c r="BZ59" s="1792"/>
      <c r="CA59" s="0"/>
      <c r="CB59" s="0"/>
      <c r="CC59" s="0" t="n">
        <v>4</v>
      </c>
      <c r="CD59" s="0"/>
      <c r="CE59" s="1797"/>
    </row>
    <row r="60" customFormat="false" ht="11.25" hidden="false" customHeight="true" outlineLevel="0" collapsed="false">
      <c r="A60" s="1611" t="n">
        <f aca="false">A56+1</f>
        <v>45364</v>
      </c>
      <c r="B60" s="1612" t="s">
        <v>662</v>
      </c>
      <c r="C60" s="0" t="n">
        <f aca="false">'03.24 по датам'!X60</f>
        <v>0</v>
      </c>
      <c r="D60" s="0" t="n">
        <f aca="false">'03.24 по датам'!Y60</f>
        <v>0</v>
      </c>
      <c r="E60" s="0" t="n">
        <f aca="false">'03.24 по датам'!Z60</f>
        <v>0</v>
      </c>
      <c r="F60" s="0"/>
      <c r="G60" s="0"/>
      <c r="H60" s="0" t="n">
        <f aca="false">'03.24 по датам'!AP60</f>
        <v>0</v>
      </c>
      <c r="I60" s="0" t="n">
        <f aca="false">'03.24 по датам'!AQ60</f>
        <v>0</v>
      </c>
      <c r="J60" s="0" t="n">
        <f aca="false">'03.24 по датам'!AR60</f>
        <v>0</v>
      </c>
      <c r="K60" s="0"/>
      <c r="L60" s="0"/>
      <c r="M60" s="0" t="n">
        <f aca="false">'03.24 по датам'!BR60</f>
        <v>0</v>
      </c>
      <c r="N60" s="0" t="n">
        <f aca="false">'03.24 по датам'!BS60</f>
        <v>0</v>
      </c>
      <c r="O60" s="0" t="n">
        <f aca="false">'03.24 по датам'!BT60</f>
        <v>0</v>
      </c>
      <c r="P60" s="0"/>
      <c r="Q60" s="0"/>
      <c r="R60" s="0" t="n">
        <f aca="false">'03.24 по датам'!CJ60</f>
        <v>0</v>
      </c>
      <c r="S60" s="0" t="n">
        <f aca="false">'03.24 по датам'!CK60</f>
        <v>0</v>
      </c>
      <c r="T60" s="0" t="n">
        <f aca="false">'03.24 по датам'!CL60</f>
        <v>0</v>
      </c>
      <c r="U60" s="0"/>
      <c r="V60" s="0"/>
      <c r="W60" s="0"/>
      <c r="X60" s="0"/>
      <c r="Y60" s="0" t="n">
        <f aca="false">'03.24 по датам'!DD60</f>
        <v>0</v>
      </c>
      <c r="Z60" s="0" t="n">
        <f aca="false">'03.24 по датам'!DE60</f>
        <v>0</v>
      </c>
      <c r="AA60" s="0" t="n">
        <f aca="false">'03.24 по датам'!DF60</f>
        <v>0</v>
      </c>
      <c r="AB60" s="0"/>
      <c r="AC60" s="0"/>
      <c r="AD60" s="0" t="n">
        <f aca="false">'03.24 по датам'!DV60</f>
        <v>0</v>
      </c>
      <c r="AE60" s="0" t="n">
        <f aca="false">'03.24 по датам'!DW60</f>
        <v>0</v>
      </c>
      <c r="AF60" s="0" t="n">
        <f aca="false">'03.24 по датам'!DX60</f>
        <v>0</v>
      </c>
      <c r="AG60" s="0"/>
      <c r="AH60" s="0"/>
      <c r="AI60" s="0" t="n">
        <f aca="false">'03.24 по датам'!EZ60</f>
        <v>0</v>
      </c>
      <c r="AJ60" s="0" t="n">
        <f aca="false">'03.24 по датам'!FA60</f>
        <v>0</v>
      </c>
      <c r="AK60" s="0" t="n">
        <f aca="false">'03.24 по датам'!FB60</f>
        <v>0</v>
      </c>
      <c r="AL60" s="0"/>
      <c r="AM60" s="0"/>
      <c r="AN60" s="0" t="n">
        <f aca="false">'03.24 по датам'!FO60</f>
        <v>0</v>
      </c>
      <c r="AO60" s="0" t="n">
        <f aca="false">'03.24 по датам'!FP60</f>
        <v>0</v>
      </c>
      <c r="AP60" s="0" t="n">
        <f aca="false">'03.24 по датам'!FQ60</f>
        <v>0</v>
      </c>
      <c r="AQ60" s="0"/>
      <c r="AR60" s="0"/>
      <c r="AS60" s="1615"/>
      <c r="AT60" s="1627"/>
      <c r="AU60" s="1615"/>
      <c r="AV60" s="1631"/>
      <c r="AW60" s="1621"/>
      <c r="AX60" s="1620"/>
      <c r="AY60" s="0"/>
      <c r="AZ60" s="0"/>
      <c r="BA60" s="0"/>
      <c r="BB60" s="0"/>
      <c r="BC60" s="1639"/>
      <c r="BD60" s="1640"/>
      <c r="BE60" s="1842"/>
      <c r="BF60" s="1621"/>
      <c r="BG60" s="1631"/>
      <c r="BH60" s="0" t="n">
        <f aca="false">'03.24 по датам'!II60</f>
        <v>0</v>
      </c>
      <c r="BI60" s="0" t="n">
        <f aca="false">'03.24 по датам'!IJ60</f>
        <v>0</v>
      </c>
      <c r="BJ60" s="0"/>
      <c r="BK60" s="0"/>
      <c r="BL60" s="0" t="n">
        <f aca="false">'03.24 по датам'!IW60</f>
        <v>0</v>
      </c>
      <c r="BM60" s="0" t="n">
        <f aca="false">'03.24 по датам'!IX60</f>
        <v>0</v>
      </c>
      <c r="BN60" s="0" t="n">
        <f aca="false">'03.24 по датам'!IY60</f>
        <v>0</v>
      </c>
      <c r="BO60" s="0"/>
      <c r="BP60" s="0"/>
      <c r="BQ60" s="0"/>
      <c r="BR60" s="0"/>
      <c r="BS60" s="0"/>
      <c r="BT60" s="0"/>
      <c r="BU60" s="0"/>
      <c r="BV60" s="1817"/>
      <c r="BW60" s="1817"/>
      <c r="BX60" s="1817"/>
      <c r="BY60" s="1817"/>
      <c r="BZ60" s="1817"/>
      <c r="CA60" s="0" t="e">
        <f aca="false">CA$4:CA$4+SUMIF($C$5:BZ$5,"Нараст. баланс",$C62:BZ62)+SUMIF($C$7:BW$7,"Итого (с ВНР)",$C62:BW62)-SUMIF($C$5:BZ$5,"Геол. снижение,  т/сут",$C62:BZ62)-SUMIF(BY$7:BZ$7,"Итого",BY62:BZ62)-SUMIF($C$7:BZ$7,"Итого (с ВСП)",$C62:BZ62)</f>
        <v>#VALUE!</v>
      </c>
      <c r="CB60" s="0"/>
      <c r="CC60" s="0" t="n">
        <v>1</v>
      </c>
      <c r="CD60" s="0" t="e">
        <f aca="false">CD$4:CD$4+SUMIF($C$5:BZ$5,"Нараст. баланс",$C62:BZ62)+SUMIF($C$7:BW$7,$C62:BW62)-SUMIF($C$5:BZ$5,"Геол. снижение,  т/сут",$C62:BZ62)-SUMIF(BY$7:BZ$7,"Итого",BY62:BZ62)</f>
        <v>#VALUE!</v>
      </c>
    </row>
    <row r="61" customFormat="false" ht="11.25" hidden="false" customHeight="true" outlineLevel="0" collapsed="false">
      <c r="A61" s="1611"/>
      <c r="B61" s="1670" t="s">
        <v>663</v>
      </c>
      <c r="C61" s="0" t="n">
        <f aca="false">'03.24 по датам'!X61</f>
        <v>0</v>
      </c>
      <c r="D61" s="0" t="n">
        <f aca="false">'03.24 по датам'!Y61</f>
        <v>0</v>
      </c>
      <c r="E61" s="0" t="n">
        <f aca="false">'03.24 по датам'!Z61</f>
        <v>0</v>
      </c>
      <c r="F61" s="0" t="n">
        <f aca="false">COUNTIF(C62:E62,"&gt;"&amp;0)</f>
        <v>0</v>
      </c>
      <c r="G61" s="0"/>
      <c r="H61" s="0" t="n">
        <f aca="false">'03.24 по датам'!AP61</f>
        <v>0</v>
      </c>
      <c r="I61" s="0" t="n">
        <f aca="false">'03.24 по датам'!AQ61</f>
        <v>0</v>
      </c>
      <c r="J61" s="0" t="n">
        <f aca="false">'03.24 по датам'!AR61</f>
        <v>0</v>
      </c>
      <c r="K61" s="0" t="n">
        <f aca="false">COUNTIF(H62:J62,"&gt;"&amp;0)</f>
        <v>0</v>
      </c>
      <c r="L61" s="0"/>
      <c r="M61" s="0" t="n">
        <f aca="false">'03.24 по датам'!BR61</f>
        <v>0</v>
      </c>
      <c r="N61" s="0" t="n">
        <f aca="false">'03.24 по датам'!BS61</f>
        <v>0</v>
      </c>
      <c r="O61" s="0" t="n">
        <f aca="false">'03.24 по датам'!BT61</f>
        <v>0</v>
      </c>
      <c r="P61" s="0" t="n">
        <f aca="false">COUNTIF(M62:O62,"&gt;"&amp;0)</f>
        <v>0</v>
      </c>
      <c r="Q61" s="0"/>
      <c r="R61" s="0" t="n">
        <f aca="false">'03.24 по датам'!CJ61</f>
        <v>0</v>
      </c>
      <c r="S61" s="0" t="n">
        <f aca="false">'03.24 по датам'!CK61</f>
        <v>0</v>
      </c>
      <c r="T61" s="0" t="n">
        <f aca="false">'03.24 по датам'!CL61</f>
        <v>0</v>
      </c>
      <c r="U61" s="0" t="n">
        <f aca="false">COUNTIF(R62:T62,"&gt;"&amp;0)</f>
        <v>0</v>
      </c>
      <c r="V61" s="0"/>
      <c r="W61" s="0" t="n">
        <f aca="false">F61+K61+P61+U61</f>
        <v>0</v>
      </c>
      <c r="X61" s="0"/>
      <c r="Y61" s="0" t="n">
        <f aca="false">'03.24 по датам'!DD61</f>
        <v>0</v>
      </c>
      <c r="Z61" s="0" t="n">
        <f aca="false">'03.24 по датам'!DE61</f>
        <v>0</v>
      </c>
      <c r="AA61" s="0" t="n">
        <f aca="false">'03.24 по датам'!DF61</f>
        <v>0</v>
      </c>
      <c r="AB61" s="0" t="n">
        <f aca="false">SUBTOTAL(9,Y63:AA63)</f>
        <v>0</v>
      </c>
      <c r="AC61" s="0"/>
      <c r="AD61" s="0" t="n">
        <f aca="false">'03.24 по датам'!DV61</f>
        <v>0</v>
      </c>
      <c r="AE61" s="0" t="n">
        <f aca="false">'03.24 по датам'!DW61</f>
        <v>0</v>
      </c>
      <c r="AF61" s="0" t="n">
        <f aca="false">'03.24 по датам'!DX61</f>
        <v>0</v>
      </c>
      <c r="AG61" s="0" t="n">
        <f aca="false">COUNTIF(AD62:AF62,"&gt;"&amp;0)</f>
        <v>0</v>
      </c>
      <c r="AH61" s="0"/>
      <c r="AI61" s="0" t="n">
        <f aca="false">'03.24 по датам'!EZ61</f>
        <v>0</v>
      </c>
      <c r="AJ61" s="0" t="n">
        <f aca="false">'03.24 по датам'!FA61</f>
        <v>0</v>
      </c>
      <c r="AK61" s="0" t="n">
        <f aca="false">'03.24 по датам'!FB61</f>
        <v>0</v>
      </c>
      <c r="AL61" s="0" t="n">
        <f aca="false">COUNTIF(AI62:AK62,"&gt;"&amp;0)</f>
        <v>0</v>
      </c>
      <c r="AM61" s="0"/>
      <c r="AN61" s="0" t="n">
        <f aca="false">'03.24 по датам'!FO61</f>
        <v>0</v>
      </c>
      <c r="AO61" s="0" t="n">
        <f aca="false">'03.24 по датам'!FP61</f>
        <v>0</v>
      </c>
      <c r="AP61" s="0" t="n">
        <f aca="false">'03.24 по датам'!FQ61</f>
        <v>0</v>
      </c>
      <c r="AQ61" s="0" t="n">
        <f aca="false">COUNTIF(AN62:AP62,"&gt;"&amp;0)</f>
        <v>0</v>
      </c>
      <c r="AR61" s="0"/>
      <c r="AS61" s="1673"/>
      <c r="AT61" s="1686"/>
      <c r="AU61" s="1673"/>
      <c r="AV61" s="1690" t="n">
        <f aca="false">SUBTOTAL(9,AS63:AU63)</f>
        <v>0</v>
      </c>
      <c r="AW61" s="1679" t="n">
        <f aca="false">SUBTOTAL(9,AS63:AU63)</f>
        <v>0</v>
      </c>
      <c r="AX61" s="1691"/>
      <c r="AY61" s="0"/>
      <c r="AZ61" s="0"/>
      <c r="BA61" s="0"/>
      <c r="BB61" s="0"/>
      <c r="BC61" s="1699"/>
      <c r="BD61" s="1700"/>
      <c r="BE61" s="1847"/>
      <c r="BF61" s="1679" t="n">
        <f aca="false">SUBTOTAL(9,BC63:BE63)</f>
        <v>0</v>
      </c>
      <c r="BG61" s="1702"/>
      <c r="BH61" s="0" t="n">
        <f aca="false">'03.24 по датам'!II61</f>
        <v>0</v>
      </c>
      <c r="BI61" s="0" t="n">
        <f aca="false">'03.24 по датам'!IJ61</f>
        <v>0</v>
      </c>
      <c r="BJ61" s="0" t="n">
        <f aca="false">SUBTOTAL(9,BH63:BI63)</f>
        <v>0</v>
      </c>
      <c r="BK61" s="0"/>
      <c r="BL61" s="0" t="n">
        <f aca="false">'03.24 по датам'!IW61</f>
        <v>0</v>
      </c>
      <c r="BM61" s="0" t="n">
        <f aca="false">'03.24 по датам'!IX61</f>
        <v>0</v>
      </c>
      <c r="BN61" s="0" t="n">
        <f aca="false">'03.24 по датам'!IY61</f>
        <v>0</v>
      </c>
      <c r="BO61" s="0" t="n">
        <f aca="false">COUNTIF(BL62:BN62,"&gt;"&amp;0)</f>
        <v>0</v>
      </c>
      <c r="BP61" s="0"/>
      <c r="BQ61" s="0"/>
      <c r="BR61" s="0"/>
      <c r="BS61" s="0"/>
      <c r="BT61" s="0"/>
      <c r="BU61" s="0"/>
      <c r="BV61" s="1827"/>
      <c r="BW61" s="1827"/>
      <c r="BX61" s="1827"/>
      <c r="BY61" s="1827"/>
      <c r="BZ61" s="1827"/>
      <c r="CA61" s="0"/>
      <c r="CB61" s="0"/>
      <c r="CC61" s="0" t="n">
        <v>2</v>
      </c>
      <c r="CD61" s="0"/>
    </row>
    <row r="62" customFormat="false" ht="11.25" hidden="false" customHeight="true" outlineLevel="0" collapsed="false">
      <c r="A62" s="1611"/>
      <c r="B62" s="1729" t="s">
        <v>661</v>
      </c>
      <c r="C62" s="0" t="n">
        <f aca="false">'03.24 по датам'!X62</f>
        <v>0</v>
      </c>
      <c r="D62" s="0" t="n">
        <f aca="false">'03.24 по датам'!Y62</f>
        <v>0</v>
      </c>
      <c r="E62" s="0" t="n">
        <f aca="false">'03.24 по датам'!Z62</f>
        <v>0</v>
      </c>
      <c r="F62" s="0" t="n">
        <f aca="false">SUBTOTAL(9,C62:E62)</f>
        <v>0</v>
      </c>
      <c r="G62" s="0" t="n">
        <f aca="false">F62+G58</f>
        <v>200</v>
      </c>
      <c r="H62" s="0" t="n">
        <f aca="false">'03.24 по датам'!AP62</f>
        <v>0</v>
      </c>
      <c r="I62" s="0" t="n">
        <f aca="false">'03.24 по датам'!AQ62</f>
        <v>0</v>
      </c>
      <c r="J62" s="0" t="n">
        <f aca="false">'03.24 по датам'!AR62</f>
        <v>0</v>
      </c>
      <c r="K62" s="0" t="n">
        <f aca="false">SUBTOTAL(9,H62:J62)</f>
        <v>0</v>
      </c>
      <c r="L62" s="0" t="n">
        <f aca="false">K62+L58</f>
        <v>0</v>
      </c>
      <c r="M62" s="0" t="n">
        <f aca="false">'03.24 по датам'!BR62</f>
        <v>0</v>
      </c>
      <c r="N62" s="0" t="n">
        <f aca="false">'03.24 по датам'!BS62</f>
        <v>0</v>
      </c>
      <c r="O62" s="0" t="n">
        <f aca="false">'03.24 по датам'!BT62</f>
        <v>0</v>
      </c>
      <c r="P62" s="0" t="n">
        <f aca="false">SUBTOTAL(9,M62:O62)</f>
        <v>0</v>
      </c>
      <c r="Q62" s="0" t="n">
        <f aca="false">P62+Q58</f>
        <v>0</v>
      </c>
      <c r="R62" s="0" t="n">
        <f aca="false">'03.24 по датам'!CJ62</f>
        <v>0</v>
      </c>
      <c r="S62" s="0" t="n">
        <f aca="false">'03.24 по датам'!CK62</f>
        <v>0</v>
      </c>
      <c r="T62" s="0" t="n">
        <f aca="false">'03.24 по датам'!CL62</f>
        <v>0</v>
      </c>
      <c r="U62" s="0" t="n">
        <f aca="false">SUBTOTAL(9,R62:T62)</f>
        <v>0</v>
      </c>
      <c r="V62" s="0" t="n">
        <f aca="false">U62+V58</f>
        <v>0</v>
      </c>
      <c r="W62" s="0" t="n">
        <f aca="false">+F62+K62+P62+U62</f>
        <v>0</v>
      </c>
      <c r="X62" s="0" t="n">
        <f aca="false">W62+X58</f>
        <v>200</v>
      </c>
      <c r="Y62" s="0" t="n">
        <f aca="false">'03.24 по датам'!DD62</f>
        <v>0</v>
      </c>
      <c r="Z62" s="0" t="n">
        <f aca="false">'03.24 по датам'!DE62</f>
        <v>0</v>
      </c>
      <c r="AA62" s="0" t="n">
        <f aca="false">'03.24 по датам'!DF62</f>
        <v>0</v>
      </c>
      <c r="AB62" s="0" t="n">
        <f aca="false">SUBTOTAL(9,Y62:AA62)</f>
        <v>0</v>
      </c>
      <c r="AC62" s="0" t="n">
        <f aca="false">AB62:AB62+IF($B58:$B58=2,0,AC58:AC58)</f>
        <v>0</v>
      </c>
      <c r="AD62" s="0" t="n">
        <f aca="false">'03.24 по датам'!DV62</f>
        <v>0</v>
      </c>
      <c r="AE62" s="0" t="n">
        <f aca="false">'03.24 по датам'!DW62</f>
        <v>0</v>
      </c>
      <c r="AF62" s="0" t="n">
        <f aca="false">'03.24 по датам'!DX62</f>
        <v>0</v>
      </c>
      <c r="AG62" s="0" t="n">
        <f aca="false">SUBTOTAL(9,AD62:AF62)</f>
        <v>0</v>
      </c>
      <c r="AH62" s="0" t="n">
        <f aca="false">AG62:AG62+IF($B58:$B58=2,0,AH58:AH58)</f>
        <v>0</v>
      </c>
      <c r="AI62" s="0" t="n">
        <f aca="false">'03.24 по датам'!EZ62</f>
        <v>0</v>
      </c>
      <c r="AJ62" s="0" t="n">
        <f aca="false">'03.24 по датам'!FA62</f>
        <v>0</v>
      </c>
      <c r="AK62" s="0" t="n">
        <f aca="false">'03.24 по датам'!FB62</f>
        <v>0</v>
      </c>
      <c r="AL62" s="0" t="n">
        <f aca="false">SUBTOTAL(9,AI62:AK62)</f>
        <v>0</v>
      </c>
      <c r="AM62" s="0" t="n">
        <f aca="false">AL62:AL62+IF($B58:$B58=2,0,AM58:AM58)</f>
        <v>0</v>
      </c>
      <c r="AN62" s="0" t="n">
        <f aca="false">'03.24 по датам'!FO62</f>
        <v>0</v>
      </c>
      <c r="AO62" s="0" t="n">
        <f aca="false">'03.24 по датам'!FP62</f>
        <v>0</v>
      </c>
      <c r="AP62" s="0" t="n">
        <f aca="false">'03.24 по датам'!FQ62</f>
        <v>0</v>
      </c>
      <c r="AQ62" s="0" t="n">
        <f aca="false">SUBTOTAL(9,AN62:AP62)</f>
        <v>0</v>
      </c>
      <c r="AR62" s="0" t="n">
        <f aca="false">AQ62:AQ62+IF($B58:$B58=2,0,AR58:AR58)</f>
        <v>0</v>
      </c>
      <c r="AS62" s="1732"/>
      <c r="AT62" s="1744"/>
      <c r="AU62" s="1732"/>
      <c r="AV62" s="1748" t="n">
        <f aca="false">SUBTOTAL(9,AS62:AU62)</f>
        <v>0</v>
      </c>
      <c r="AW62" s="1738" t="n">
        <f aca="false">SUBTOTAL(9,AS62:AU62)</f>
        <v>0</v>
      </c>
      <c r="AX62" s="1737" t="n">
        <f aca="false">AW62:AW62+IF($B58:$B58=2,0,AX58:AX58)</f>
        <v>0</v>
      </c>
      <c r="AY62" s="0"/>
      <c r="AZ62" s="0" t="e">
        <f aca="false">IF(IF($CE$10=$CE$1,"",CD60-$CE$10)&lt;0,IF($CE$10=$CE$1,"",-CD60+$CE$10),"")</f>
        <v>#VALUE!</v>
      </c>
      <c r="BA62" s="0" t="e">
        <f aca="false">SUBTOTAL(9,AY62:AZ62)</f>
        <v>#VALUE!</v>
      </c>
      <c r="BB62" s="0" t="n">
        <f aca="false">$BB$3+BB58</f>
        <v>155.61</v>
      </c>
      <c r="BC62" s="1756"/>
      <c r="BD62" s="1757"/>
      <c r="BE62" s="1832"/>
      <c r="BF62" s="1738" t="n">
        <f aca="false">SUBTOTAL(9,BC62:BE62)</f>
        <v>0</v>
      </c>
      <c r="BG62" s="1748" t="n">
        <f aca="false">BF62:BF62+IF($B58:$B58=2,0,BG58:BG58)</f>
        <v>50</v>
      </c>
      <c r="BH62" s="0" t="n">
        <f aca="false">'03.24 по датам'!II62</f>
        <v>0</v>
      </c>
      <c r="BI62" s="0" t="n">
        <f aca="false">'03.24 по датам'!IJ62</f>
        <v>0</v>
      </c>
      <c r="BJ62" s="0" t="n">
        <f aca="false">SUBTOTAL(9,BH62:BI62)</f>
        <v>0</v>
      </c>
      <c r="BK62" s="0" t="n">
        <f aca="false">BJ62:BJ62+IF($B58:$B58=2,0,BK58:BK58)</f>
        <v>0</v>
      </c>
      <c r="BL62" s="0" t="n">
        <f aca="false">'03.24 по датам'!IW62</f>
        <v>0</v>
      </c>
      <c r="BM62" s="0" t="n">
        <f aca="false">'03.24 по датам'!IX62</f>
        <v>0</v>
      </c>
      <c r="BN62" s="0" t="n">
        <f aca="false">'03.24 по датам'!IY62</f>
        <v>0</v>
      </c>
      <c r="BO62" s="0" t="n">
        <f aca="false">SUBTOTAL(9,BL62:BN62)</f>
        <v>0</v>
      </c>
      <c r="BP62" s="0" t="n">
        <f aca="false">BO62:BO62+IF($B58:$B58=2,0,BP58:BP58)</f>
        <v>0</v>
      </c>
      <c r="BQ62" s="0"/>
      <c r="BR62" s="0"/>
      <c r="BS62" s="0" t="e">
        <f aca="false">IF(IF($CE$10=$CE$1,"",CD60-$CE$10)&gt;0,IF($CE$10=$CE$1,"",CD60-$CE$10),"")</f>
        <v>#VALUE!</v>
      </c>
      <c r="BT62" s="0" t="e">
        <f aca="false">SUBTOTAL(9,BQ62:BS62)</f>
        <v>#VALUE!</v>
      </c>
      <c r="BU62" s="0" t="n">
        <f aca="false">SUMIF($C$5:BT$5,"Накопленный эффект, т/сут",$C62:BT62)+SUMIF($C$5:BT$5,"Нараст.  по потенциалу",$C62:BT62)-SUMIF($C$5:BT$5,"Нараст. по остановкам",$C62:BT62)-SUMIF($C$5:BT$5,"ИТОГО перевод в ППД",$C62:BT62)-SUMIF($C$5:BT$5,"ИТОГО  нерент, по распоряж.",$C62:BT62)-SUMIF($C$5:BT$5,"ИТОГО ост. дебит от ЗБС, Углуб., ПВЛГ/ПНЛГ",$C62:BT62)</f>
        <v>150</v>
      </c>
      <c r="BV62" s="1764"/>
      <c r="BW62" s="1764"/>
      <c r="BX62" s="1764"/>
      <c r="BY62" s="1764"/>
      <c r="BZ62" s="1764" t="n">
        <f aca="false">SUBTOTAL(9,BV62:BY62)</f>
        <v>0</v>
      </c>
      <c r="CA62" s="0"/>
      <c r="CB62" s="0" t="n">
        <f aca="false">CB$4:CB$4+SUMIF($C$5:BZ$5,"Нараст. по остановкам",$C62:BZ62)-SUMIF($C$5:BZ$5,"Нараст.  по потенциалу",$C62:BZ62)</f>
        <v>81.893</v>
      </c>
      <c r="CC62" s="0" t="n">
        <v>3</v>
      </c>
      <c r="CD62" s="0"/>
    </row>
    <row r="63" customFormat="false" ht="1.5" hidden="false" customHeight="true" outlineLevel="0" collapsed="false">
      <c r="A63" s="1777"/>
      <c r="B63" s="1777"/>
      <c r="C63" s="0" t="n">
        <f aca="false">'03.24 по датам'!X63</f>
        <v>0</v>
      </c>
      <c r="D63" s="0" t="n">
        <f aca="false">'03.24 по датам'!Y63</f>
        <v>0</v>
      </c>
      <c r="E63" s="0" t="n">
        <f aca="false">'03.24 по датам'!Z63</f>
        <v>0</v>
      </c>
      <c r="F63" s="0"/>
      <c r="G63" s="0"/>
      <c r="H63" s="0" t="n">
        <f aca="false">'03.24 по датам'!AP63</f>
        <v>0</v>
      </c>
      <c r="I63" s="0" t="n">
        <f aca="false">'03.24 по датам'!AQ63</f>
        <v>0</v>
      </c>
      <c r="J63" s="0" t="n">
        <f aca="false">'03.24 по датам'!AR63</f>
        <v>0</v>
      </c>
      <c r="K63" s="0"/>
      <c r="L63" s="0"/>
      <c r="M63" s="0" t="n">
        <f aca="false">'03.24 по датам'!BR63</f>
        <v>0</v>
      </c>
      <c r="N63" s="0" t="n">
        <f aca="false">'03.24 по датам'!BS63</f>
        <v>0</v>
      </c>
      <c r="O63" s="0" t="n">
        <f aca="false">'03.24 по датам'!BT63</f>
        <v>0</v>
      </c>
      <c r="P63" s="0"/>
      <c r="Q63" s="0"/>
      <c r="R63" s="0" t="n">
        <f aca="false">'03.24 по датам'!CJ63</f>
        <v>0</v>
      </c>
      <c r="S63" s="0" t="n">
        <f aca="false">'03.24 по датам'!CK63</f>
        <v>0</v>
      </c>
      <c r="T63" s="0" t="n">
        <f aca="false">'03.24 по датам'!CL63</f>
        <v>0</v>
      </c>
      <c r="U63" s="0"/>
      <c r="V63" s="0"/>
      <c r="W63" s="0"/>
      <c r="X63" s="0"/>
      <c r="Y63" s="0" t="n">
        <f aca="false">'03.24 по датам'!DD63</f>
        <v>0</v>
      </c>
      <c r="Z63" s="0" t="n">
        <f aca="false">'03.24 по датам'!DE63</f>
        <v>0</v>
      </c>
      <c r="AA63" s="0" t="n">
        <f aca="false">'03.24 по датам'!DF63</f>
        <v>0</v>
      </c>
      <c r="AB63" s="0"/>
      <c r="AC63" s="0"/>
      <c r="AD63" s="0" t="n">
        <f aca="false">'03.24 по датам'!DV63</f>
        <v>0</v>
      </c>
      <c r="AE63" s="0" t="n">
        <f aca="false">'03.24 по датам'!DW63</f>
        <v>0</v>
      </c>
      <c r="AF63" s="0" t="n">
        <f aca="false">'03.24 по датам'!DX63</f>
        <v>0</v>
      </c>
      <c r="AG63" s="0"/>
      <c r="AH63" s="0"/>
      <c r="AI63" s="0" t="n">
        <f aca="false">'03.24 по датам'!EZ63</f>
        <v>0</v>
      </c>
      <c r="AJ63" s="0" t="n">
        <f aca="false">'03.24 по датам'!FA63</f>
        <v>0</v>
      </c>
      <c r="AK63" s="0" t="n">
        <f aca="false">'03.24 по датам'!FB63</f>
        <v>0</v>
      </c>
      <c r="AL63" s="0"/>
      <c r="AM63" s="0"/>
      <c r="AN63" s="0" t="n">
        <f aca="false">'03.24 по датам'!FO63</f>
        <v>0</v>
      </c>
      <c r="AO63" s="0" t="n">
        <f aca="false">'03.24 по датам'!FP63</f>
        <v>0</v>
      </c>
      <c r="AP63" s="0" t="n">
        <f aca="false">'03.24 по датам'!FQ63</f>
        <v>0</v>
      </c>
      <c r="AQ63" s="0"/>
      <c r="AR63" s="0"/>
      <c r="AS63" s="1779"/>
      <c r="AT63" s="1779"/>
      <c r="AU63" s="1779"/>
      <c r="AV63" s="1783"/>
      <c r="AW63" s="1783"/>
      <c r="AX63" s="1783"/>
      <c r="AY63" s="0"/>
      <c r="AZ63" s="0"/>
      <c r="BA63" s="0"/>
      <c r="BB63" s="1790"/>
      <c r="BC63" s="1791"/>
      <c r="BD63" s="1757"/>
      <c r="BE63" s="1787"/>
      <c r="BF63" s="1783"/>
      <c r="BG63" s="1783"/>
      <c r="BH63" s="0" t="n">
        <f aca="false">'03.24 по датам'!II63</f>
        <v>0</v>
      </c>
      <c r="BI63" s="0" t="n">
        <f aca="false">'03.24 по датам'!IJ63</f>
        <v>0</v>
      </c>
      <c r="BJ63" s="0"/>
      <c r="BK63" s="0"/>
      <c r="BL63" s="0" t="n">
        <f aca="false">'03.24 по датам'!IW63</f>
        <v>0</v>
      </c>
      <c r="BM63" s="0" t="n">
        <f aca="false">'03.24 по датам'!IX63</f>
        <v>0</v>
      </c>
      <c r="BN63" s="0" t="n">
        <f aca="false">'03.24 по датам'!IY63</f>
        <v>0</v>
      </c>
      <c r="BO63" s="0"/>
      <c r="BP63" s="0"/>
      <c r="BQ63" s="0"/>
      <c r="BR63" s="0"/>
      <c r="BS63" s="0"/>
      <c r="BT63" s="0"/>
      <c r="BU63" s="0"/>
      <c r="BV63" s="1792"/>
      <c r="BW63" s="1792"/>
      <c r="BX63" s="1792"/>
      <c r="BY63" s="1792"/>
      <c r="BZ63" s="1792"/>
      <c r="CA63" s="0"/>
      <c r="CB63" s="0"/>
      <c r="CC63" s="0" t="n">
        <v>4</v>
      </c>
      <c r="CD63" s="0"/>
      <c r="CE63" s="1797"/>
    </row>
    <row r="64" customFormat="false" ht="11.25" hidden="false" customHeight="true" outlineLevel="0" collapsed="false">
      <c r="A64" s="1611" t="n">
        <f aca="false">A60+1</f>
        <v>45365</v>
      </c>
      <c r="B64" s="1612" t="s">
        <v>662</v>
      </c>
      <c r="C64" s="0" t="n">
        <f aca="false">'03.24 по датам'!X64</f>
        <v>0</v>
      </c>
      <c r="D64" s="0" t="n">
        <f aca="false">'03.24 по датам'!Y64</f>
        <v>0</v>
      </c>
      <c r="E64" s="0" t="n">
        <f aca="false">'03.24 по датам'!Z64</f>
        <v>0</v>
      </c>
      <c r="F64" s="0"/>
      <c r="G64" s="0"/>
      <c r="H64" s="0" t="n">
        <f aca="false">'03.24 по датам'!AP64</f>
        <v>0</v>
      </c>
      <c r="I64" s="0" t="n">
        <f aca="false">'03.24 по датам'!AQ64</f>
        <v>0</v>
      </c>
      <c r="J64" s="0" t="n">
        <f aca="false">'03.24 по датам'!AR64</f>
        <v>0</v>
      </c>
      <c r="K64" s="0"/>
      <c r="L64" s="0"/>
      <c r="M64" s="0" t="n">
        <f aca="false">'03.24 по датам'!BR64</f>
        <v>0</v>
      </c>
      <c r="N64" s="0" t="n">
        <f aca="false">'03.24 по датам'!BS64</f>
        <v>0</v>
      </c>
      <c r="O64" s="0" t="n">
        <f aca="false">'03.24 по датам'!BT64</f>
        <v>0</v>
      </c>
      <c r="P64" s="0"/>
      <c r="Q64" s="0"/>
      <c r="R64" s="0" t="n">
        <f aca="false">'03.24 по датам'!CJ64</f>
        <v>0</v>
      </c>
      <c r="S64" s="0" t="n">
        <f aca="false">'03.24 по датам'!CK64</f>
        <v>0</v>
      </c>
      <c r="T64" s="0" t="n">
        <f aca="false">'03.24 по датам'!CL64</f>
        <v>0</v>
      </c>
      <c r="U64" s="0"/>
      <c r="V64" s="0"/>
      <c r="W64" s="0"/>
      <c r="X64" s="0"/>
      <c r="Y64" s="0" t="n">
        <f aca="false">'03.24 по датам'!DD64</f>
        <v>0</v>
      </c>
      <c r="Z64" s="0" t="n">
        <f aca="false">'03.24 по датам'!DE64</f>
        <v>0</v>
      </c>
      <c r="AA64" s="0" t="n">
        <f aca="false">'03.24 по датам'!DF64</f>
        <v>0</v>
      </c>
      <c r="AB64" s="0"/>
      <c r="AC64" s="0"/>
      <c r="AD64" s="0" t="n">
        <f aca="false">'03.24 по датам'!DV64</f>
        <v>0</v>
      </c>
      <c r="AE64" s="0" t="n">
        <f aca="false">'03.24 по датам'!DW64</f>
        <v>0</v>
      </c>
      <c r="AF64" s="0" t="n">
        <f aca="false">'03.24 по датам'!DX64</f>
        <v>0</v>
      </c>
      <c r="AG64" s="0"/>
      <c r="AH64" s="0"/>
      <c r="AI64" s="0" t="n">
        <f aca="false">'03.24 по датам'!EZ64</f>
        <v>0</v>
      </c>
      <c r="AJ64" s="0" t="n">
        <f aca="false">'03.24 по датам'!FA64</f>
        <v>0</v>
      </c>
      <c r="AK64" s="0" t="n">
        <f aca="false">'03.24 по датам'!FB64</f>
        <v>0</v>
      </c>
      <c r="AL64" s="0"/>
      <c r="AM64" s="0"/>
      <c r="AN64" s="0" t="n">
        <f aca="false">'03.24 по датам'!FO64</f>
        <v>0</v>
      </c>
      <c r="AO64" s="0" t="n">
        <f aca="false">'03.24 по датам'!FP64</f>
        <v>0</v>
      </c>
      <c r="AP64" s="0" t="n">
        <f aca="false">'03.24 по датам'!FQ64</f>
        <v>0</v>
      </c>
      <c r="AQ64" s="0"/>
      <c r="AR64" s="0"/>
      <c r="AS64" s="1837"/>
      <c r="AT64" s="1627"/>
      <c r="AU64" s="1615"/>
      <c r="AV64" s="1631"/>
      <c r="AW64" s="1621"/>
      <c r="AX64" s="1620"/>
      <c r="AY64" s="0"/>
      <c r="AZ64" s="0"/>
      <c r="BA64" s="0"/>
      <c r="BB64" s="0"/>
      <c r="BC64" s="1639"/>
      <c r="BD64" s="1640"/>
      <c r="BE64" s="1842"/>
      <c r="BF64" s="1621"/>
      <c r="BG64" s="1631"/>
      <c r="BH64" s="0" t="n">
        <f aca="false">'03.24 по датам'!II64</f>
        <v>0</v>
      </c>
      <c r="BI64" s="0" t="n">
        <f aca="false">'03.24 по датам'!IJ64</f>
        <v>0</v>
      </c>
      <c r="BJ64" s="0"/>
      <c r="BK64" s="0"/>
      <c r="BL64" s="0" t="n">
        <f aca="false">'03.24 по датам'!IW64</f>
        <v>0</v>
      </c>
      <c r="BM64" s="0" t="n">
        <f aca="false">'03.24 по датам'!IX64</f>
        <v>0</v>
      </c>
      <c r="BN64" s="0" t="n">
        <f aca="false">'03.24 по датам'!IY64</f>
        <v>0</v>
      </c>
      <c r="BO64" s="0"/>
      <c r="BP64" s="0"/>
      <c r="BQ64" s="0"/>
      <c r="BR64" s="0"/>
      <c r="BS64" s="0"/>
      <c r="BT64" s="0"/>
      <c r="BU64" s="0"/>
      <c r="BV64" s="1817"/>
      <c r="BW64" s="1817"/>
      <c r="BX64" s="1817"/>
      <c r="BY64" s="1660"/>
      <c r="BZ64" s="1817"/>
      <c r="CA64" s="0" t="e">
        <f aca="false">CA$4:CA$4+SUMIF($C$5:BZ$5,"Нараст. баланс",$C66:BZ66)+SUMIF($C$7:BW$7,"Итого (с ВНР)",$C66:BW66)-SUMIF($C$5:BZ$5,"Геол. снижение,  т/сут",$C66:BZ66)-SUMIF(BY$7:BZ$7,"Итого",BY66:BZ66)-SUMIF($C$7:BZ$7,"Итого (с ВСП)",$C66:BZ66)</f>
        <v>#VALUE!</v>
      </c>
      <c r="CB64" s="0"/>
      <c r="CC64" s="0" t="n">
        <v>1</v>
      </c>
      <c r="CD64" s="0" t="e">
        <f aca="false">CD$4:CD$4+SUMIF($C$5:BZ$5,"Нараст. баланс",$C66:BZ66)+SUMIF($C$7:BW$7,$C66:BW66)-SUMIF($C$5:BZ$5,"Геол. снижение,  т/сут",$C66:BZ66)-SUMIF(BY$7:BZ$7,"Итого",BY66:BZ66)</f>
        <v>#VALUE!</v>
      </c>
    </row>
    <row r="65" customFormat="false" ht="11.25" hidden="false" customHeight="true" outlineLevel="0" collapsed="false">
      <c r="A65" s="1611"/>
      <c r="B65" s="1670" t="s">
        <v>663</v>
      </c>
      <c r="C65" s="0" t="n">
        <f aca="false">'03.24 по датам'!X65</f>
        <v>0</v>
      </c>
      <c r="D65" s="0" t="n">
        <f aca="false">'03.24 по датам'!Y65</f>
        <v>0</v>
      </c>
      <c r="E65" s="0" t="n">
        <f aca="false">'03.24 по датам'!Z65</f>
        <v>0</v>
      </c>
      <c r="F65" s="0" t="n">
        <f aca="false">COUNTIF(C66:E66,"&gt;"&amp;0)</f>
        <v>0</v>
      </c>
      <c r="G65" s="0"/>
      <c r="H65" s="0" t="n">
        <f aca="false">'03.24 по датам'!AP65</f>
        <v>0</v>
      </c>
      <c r="I65" s="0" t="n">
        <f aca="false">'03.24 по датам'!AQ65</f>
        <v>0</v>
      </c>
      <c r="J65" s="0" t="n">
        <f aca="false">'03.24 по датам'!AR65</f>
        <v>0</v>
      </c>
      <c r="K65" s="0" t="n">
        <f aca="false">COUNTIF(H66:J66,"&gt;"&amp;0)</f>
        <v>0</v>
      </c>
      <c r="L65" s="0"/>
      <c r="M65" s="0" t="n">
        <f aca="false">'03.24 по датам'!BR65</f>
        <v>0</v>
      </c>
      <c r="N65" s="0" t="n">
        <f aca="false">'03.24 по датам'!BS65</f>
        <v>0</v>
      </c>
      <c r="O65" s="0" t="n">
        <f aca="false">'03.24 по датам'!BT65</f>
        <v>0</v>
      </c>
      <c r="P65" s="0" t="n">
        <f aca="false">COUNTIF(M66:O66,"&gt;"&amp;0)</f>
        <v>0</v>
      </c>
      <c r="Q65" s="0"/>
      <c r="R65" s="0" t="n">
        <f aca="false">'03.24 по датам'!CJ65</f>
        <v>0</v>
      </c>
      <c r="S65" s="0" t="n">
        <f aca="false">'03.24 по датам'!CK65</f>
        <v>0</v>
      </c>
      <c r="T65" s="0" t="n">
        <f aca="false">'03.24 по датам'!CL65</f>
        <v>0</v>
      </c>
      <c r="U65" s="0" t="n">
        <f aca="false">COUNTIF(R66:T66,"&gt;"&amp;0)</f>
        <v>0</v>
      </c>
      <c r="V65" s="0"/>
      <c r="W65" s="0" t="n">
        <f aca="false">F65+K65+P65+U65</f>
        <v>0</v>
      </c>
      <c r="X65" s="0"/>
      <c r="Y65" s="0" t="n">
        <f aca="false">'03.24 по датам'!DD65</f>
        <v>0</v>
      </c>
      <c r="Z65" s="0" t="n">
        <f aca="false">'03.24 по датам'!DE65</f>
        <v>0</v>
      </c>
      <c r="AA65" s="0" t="n">
        <f aca="false">'03.24 по датам'!DF65</f>
        <v>0</v>
      </c>
      <c r="AB65" s="0" t="n">
        <f aca="false">SUBTOTAL(9,Y67:AA67)</f>
        <v>0</v>
      </c>
      <c r="AC65" s="0"/>
      <c r="AD65" s="0" t="n">
        <f aca="false">'03.24 по датам'!DV65</f>
        <v>0</v>
      </c>
      <c r="AE65" s="0" t="n">
        <f aca="false">'03.24 по датам'!DW65</f>
        <v>0</v>
      </c>
      <c r="AF65" s="0" t="n">
        <f aca="false">'03.24 по датам'!DX65</f>
        <v>0</v>
      </c>
      <c r="AG65" s="0" t="n">
        <f aca="false">COUNTIF(AD66:AF66,"&gt;"&amp;0)</f>
        <v>0</v>
      </c>
      <c r="AH65" s="0"/>
      <c r="AI65" s="0" t="n">
        <f aca="false">'03.24 по датам'!EZ65</f>
        <v>0</v>
      </c>
      <c r="AJ65" s="0" t="n">
        <f aca="false">'03.24 по датам'!FA65</f>
        <v>0</v>
      </c>
      <c r="AK65" s="0" t="n">
        <f aca="false">'03.24 по датам'!FB65</f>
        <v>0</v>
      </c>
      <c r="AL65" s="0" t="n">
        <f aca="false">COUNTIF(AI66:AK66,"&gt;"&amp;0)</f>
        <v>0</v>
      </c>
      <c r="AM65" s="0"/>
      <c r="AN65" s="0" t="n">
        <f aca="false">'03.24 по датам'!FO65</f>
        <v>0</v>
      </c>
      <c r="AO65" s="0" t="n">
        <f aca="false">'03.24 по датам'!FP65</f>
        <v>0</v>
      </c>
      <c r="AP65" s="0" t="n">
        <f aca="false">'03.24 по датам'!FQ65</f>
        <v>0</v>
      </c>
      <c r="AQ65" s="0" t="n">
        <f aca="false">COUNTIF(AN66:AP66,"&gt;"&amp;0)</f>
        <v>0</v>
      </c>
      <c r="AR65" s="0"/>
      <c r="AS65" s="1844"/>
      <c r="AT65" s="1686"/>
      <c r="AU65" s="1673"/>
      <c r="AV65" s="1690" t="n">
        <f aca="false">SUBTOTAL(9,AS67:AU67)</f>
        <v>0</v>
      </c>
      <c r="AW65" s="1679" t="n">
        <f aca="false">SUBTOTAL(9,AS67:AU67)</f>
        <v>0</v>
      </c>
      <c r="AX65" s="1691"/>
      <c r="AY65" s="0"/>
      <c r="AZ65" s="0"/>
      <c r="BA65" s="0"/>
      <c r="BB65" s="0"/>
      <c r="BC65" s="1699"/>
      <c r="BD65" s="1700"/>
      <c r="BE65" s="1847"/>
      <c r="BF65" s="1679" t="n">
        <f aca="false">SUBTOTAL(9,BC67:BE67)</f>
        <v>0</v>
      </c>
      <c r="BG65" s="1702"/>
      <c r="BH65" s="0" t="n">
        <f aca="false">'03.24 по датам'!II65</f>
        <v>0</v>
      </c>
      <c r="BI65" s="0" t="n">
        <f aca="false">'03.24 по датам'!IJ65</f>
        <v>0</v>
      </c>
      <c r="BJ65" s="0" t="n">
        <f aca="false">SUBTOTAL(9,BH67:BI67)</f>
        <v>0</v>
      </c>
      <c r="BK65" s="0"/>
      <c r="BL65" s="0" t="n">
        <f aca="false">'03.24 по датам'!IW65</f>
        <v>0</v>
      </c>
      <c r="BM65" s="0" t="n">
        <f aca="false">'03.24 по датам'!IX65</f>
        <v>0</v>
      </c>
      <c r="BN65" s="0" t="n">
        <f aca="false">'03.24 по датам'!IY65</f>
        <v>0</v>
      </c>
      <c r="BO65" s="0" t="n">
        <f aca="false">COUNTIF(BL66:BN66,"&gt;"&amp;0)</f>
        <v>0</v>
      </c>
      <c r="BP65" s="0"/>
      <c r="BQ65" s="0"/>
      <c r="BR65" s="0"/>
      <c r="BS65" s="0"/>
      <c r="BT65" s="0"/>
      <c r="BU65" s="0"/>
      <c r="BV65" s="1827"/>
      <c r="BW65" s="1827"/>
      <c r="BX65" s="1827"/>
      <c r="BY65" s="1722"/>
      <c r="BZ65" s="1827"/>
      <c r="CA65" s="0"/>
      <c r="CB65" s="0"/>
      <c r="CC65" s="0" t="n">
        <v>2</v>
      </c>
      <c r="CD65" s="0"/>
    </row>
    <row r="66" customFormat="false" ht="11.25" hidden="false" customHeight="true" outlineLevel="0" collapsed="false">
      <c r="A66" s="1611"/>
      <c r="B66" s="1729" t="s">
        <v>661</v>
      </c>
      <c r="C66" s="0" t="n">
        <f aca="false">'03.24 по датам'!X66</f>
        <v>0</v>
      </c>
      <c r="D66" s="0" t="n">
        <f aca="false">'03.24 по датам'!Y66</f>
        <v>0</v>
      </c>
      <c r="E66" s="0" t="n">
        <f aca="false">'03.24 по датам'!Z66</f>
        <v>0</v>
      </c>
      <c r="F66" s="0" t="n">
        <f aca="false">SUBTOTAL(9,C66:E66)</f>
        <v>0</v>
      </c>
      <c r="G66" s="0" t="n">
        <f aca="false">F66+G62</f>
        <v>200</v>
      </c>
      <c r="H66" s="0" t="n">
        <f aca="false">'03.24 по датам'!AP66</f>
        <v>0</v>
      </c>
      <c r="I66" s="0" t="n">
        <f aca="false">'03.24 по датам'!AQ66</f>
        <v>0</v>
      </c>
      <c r="J66" s="0" t="n">
        <f aca="false">'03.24 по датам'!AR66</f>
        <v>0</v>
      </c>
      <c r="K66" s="0" t="n">
        <f aca="false">SUBTOTAL(9,H66:J66)</f>
        <v>0</v>
      </c>
      <c r="L66" s="0" t="n">
        <f aca="false">K66+L62</f>
        <v>0</v>
      </c>
      <c r="M66" s="0" t="n">
        <f aca="false">'03.24 по датам'!BR66</f>
        <v>0</v>
      </c>
      <c r="N66" s="0" t="n">
        <f aca="false">'03.24 по датам'!BS66</f>
        <v>0</v>
      </c>
      <c r="O66" s="0" t="n">
        <f aca="false">'03.24 по датам'!BT66</f>
        <v>0</v>
      </c>
      <c r="P66" s="0" t="n">
        <f aca="false">SUBTOTAL(9,M66:O66)</f>
        <v>0</v>
      </c>
      <c r="Q66" s="0" t="n">
        <f aca="false">P66+Q62</f>
        <v>0</v>
      </c>
      <c r="R66" s="0" t="n">
        <f aca="false">'03.24 по датам'!CJ66</f>
        <v>0</v>
      </c>
      <c r="S66" s="0" t="n">
        <f aca="false">'03.24 по датам'!CK66</f>
        <v>0</v>
      </c>
      <c r="T66" s="0" t="n">
        <f aca="false">'03.24 по датам'!CL66</f>
        <v>0</v>
      </c>
      <c r="U66" s="0" t="n">
        <f aca="false">SUBTOTAL(9,R66:T66)</f>
        <v>0</v>
      </c>
      <c r="V66" s="0" t="n">
        <f aca="false">U66+V62</f>
        <v>0</v>
      </c>
      <c r="W66" s="0" t="n">
        <f aca="false">+F66+K66+P66+U66</f>
        <v>0</v>
      </c>
      <c r="X66" s="0" t="n">
        <f aca="false">W66+X62</f>
        <v>200</v>
      </c>
      <c r="Y66" s="0" t="n">
        <f aca="false">'03.24 по датам'!DD66</f>
        <v>0</v>
      </c>
      <c r="Z66" s="0" t="n">
        <f aca="false">'03.24 по датам'!DE66</f>
        <v>0</v>
      </c>
      <c r="AA66" s="0" t="n">
        <f aca="false">'03.24 по датам'!DF66</f>
        <v>0</v>
      </c>
      <c r="AB66" s="0" t="n">
        <f aca="false">SUBTOTAL(9,Y66:AA66)</f>
        <v>0</v>
      </c>
      <c r="AC66" s="0" t="n">
        <f aca="false">AB66:AB66+IF($B62:$B62=2,0,AC62:AC62)</f>
        <v>0</v>
      </c>
      <c r="AD66" s="0" t="n">
        <f aca="false">'03.24 по датам'!DV66</f>
        <v>0</v>
      </c>
      <c r="AE66" s="0" t="n">
        <f aca="false">'03.24 по датам'!DW66</f>
        <v>0</v>
      </c>
      <c r="AF66" s="0" t="n">
        <f aca="false">'03.24 по датам'!DX66</f>
        <v>0</v>
      </c>
      <c r="AG66" s="0" t="n">
        <f aca="false">SUBTOTAL(9,AD66:AF66)</f>
        <v>0</v>
      </c>
      <c r="AH66" s="0" t="n">
        <f aca="false">AG66:AG66+IF($B62:$B62=2,0,AH62:AH62)</f>
        <v>0</v>
      </c>
      <c r="AI66" s="0" t="n">
        <f aca="false">'03.24 по датам'!EZ66</f>
        <v>0</v>
      </c>
      <c r="AJ66" s="0" t="n">
        <f aca="false">'03.24 по датам'!FA66</f>
        <v>0</v>
      </c>
      <c r="AK66" s="0" t="n">
        <f aca="false">'03.24 по датам'!FB66</f>
        <v>0</v>
      </c>
      <c r="AL66" s="0" t="n">
        <f aca="false">SUBTOTAL(9,AI66:AK66)</f>
        <v>0</v>
      </c>
      <c r="AM66" s="0" t="n">
        <f aca="false">AL66:AL66+IF($B62:$B62=2,0,AM62:AM62)</f>
        <v>0</v>
      </c>
      <c r="AN66" s="0" t="n">
        <f aca="false">'03.24 по датам'!FO66</f>
        <v>0</v>
      </c>
      <c r="AO66" s="0" t="n">
        <f aca="false">'03.24 по датам'!FP66</f>
        <v>0</v>
      </c>
      <c r="AP66" s="0" t="n">
        <f aca="false">'03.24 по датам'!FQ66</f>
        <v>0</v>
      </c>
      <c r="AQ66" s="0" t="n">
        <f aca="false">SUBTOTAL(9,AN66:AP66)</f>
        <v>0</v>
      </c>
      <c r="AR66" s="0" t="n">
        <f aca="false">AQ66:AQ66+IF($B62:$B62=2,0,AR62:AR62)</f>
        <v>0</v>
      </c>
      <c r="AS66" s="1851"/>
      <c r="AT66" s="1744"/>
      <c r="AU66" s="1732"/>
      <c r="AV66" s="1748" t="n">
        <f aca="false">SUBTOTAL(9,AS66:AU66)</f>
        <v>0</v>
      </c>
      <c r="AW66" s="1738" t="n">
        <f aca="false">SUBTOTAL(9,AS66:AU66)</f>
        <v>0</v>
      </c>
      <c r="AX66" s="1737" t="n">
        <f aca="false">AW66:AW66+IF($B62:$B62=2,0,AX62:AX62)</f>
        <v>0</v>
      </c>
      <c r="AY66" s="0"/>
      <c r="AZ66" s="0" t="e">
        <f aca="false">IF(IF($CE$10=$CE$1,"",CD64-$CE$10)&lt;0,IF($CE$10=$CE$1,"",-CD64+$CE$10),"")</f>
        <v>#VALUE!</v>
      </c>
      <c r="BA66" s="0" t="e">
        <f aca="false">SUBTOTAL(9,AY66:AZ66)</f>
        <v>#VALUE!</v>
      </c>
      <c r="BB66" s="0" t="n">
        <f aca="false">$BB$3+BB62</f>
        <v>167.58</v>
      </c>
      <c r="BC66" s="1756"/>
      <c r="BD66" s="1757"/>
      <c r="BE66" s="1832"/>
      <c r="BF66" s="1738" t="n">
        <f aca="false">SUBTOTAL(9,BC66:BE66)</f>
        <v>0</v>
      </c>
      <c r="BG66" s="1748" t="n">
        <f aca="false">BF66:BF66+IF($B62:$B62=2,0,BG62:BG62)</f>
        <v>50</v>
      </c>
      <c r="BH66" s="0" t="n">
        <f aca="false">'03.24 по датам'!II66</f>
        <v>0</v>
      </c>
      <c r="BI66" s="0" t="n">
        <f aca="false">'03.24 по датам'!IJ66</f>
        <v>0</v>
      </c>
      <c r="BJ66" s="0" t="n">
        <f aca="false">SUBTOTAL(9,BH66:BI66)</f>
        <v>0</v>
      </c>
      <c r="BK66" s="0" t="n">
        <f aca="false">BJ66:BJ66+IF($B62:$B62=2,0,BK62:BK62)</f>
        <v>0</v>
      </c>
      <c r="BL66" s="0" t="n">
        <f aca="false">'03.24 по датам'!IW66</f>
        <v>0</v>
      </c>
      <c r="BM66" s="0" t="n">
        <f aca="false">'03.24 по датам'!IX66</f>
        <v>0</v>
      </c>
      <c r="BN66" s="0" t="n">
        <f aca="false">'03.24 по датам'!IY66</f>
        <v>0</v>
      </c>
      <c r="BO66" s="0" t="n">
        <f aca="false">SUBTOTAL(9,BL66:BN66)</f>
        <v>0</v>
      </c>
      <c r="BP66" s="0" t="n">
        <f aca="false">BO66:BO66+IF($B62:$B62=2,0,BP62:BP62)</f>
        <v>0</v>
      </c>
      <c r="BQ66" s="0"/>
      <c r="BR66" s="0"/>
      <c r="BS66" s="0" t="e">
        <f aca="false">IF(IF($CE$10=$CE$1,"",CD64-$CE$10)&gt;0,IF($CE$10=$CE$1,"",CD64-$CE$10),"")</f>
        <v>#VALUE!</v>
      </c>
      <c r="BT66" s="0" t="e">
        <f aca="false">SUBTOTAL(9,BQ66:BS66)</f>
        <v>#VALUE!</v>
      </c>
      <c r="BU66" s="0" t="n">
        <f aca="false">SUMIF($C$5:BT$5,"Накопленный эффект, т/сут",$C66:BT66)+SUMIF($C$5:BT$5,"Нараст.  по потенциалу",$C66:BT66)-SUMIF($C$5:BT$5,"Нараст. по остановкам",$C66:BT66)-SUMIF($C$5:BT$5,"ИТОГО перевод в ППД",$C66:BT66)-SUMIF($C$5:BT$5,"ИТОГО  нерент, по распоряж.",$C66:BT66)-SUMIF($C$5:BT$5,"ИТОГО ост. дебит от ЗБС, Углуб., ПВЛГ/ПНЛГ",$C66:BT66)</f>
        <v>150</v>
      </c>
      <c r="BV66" s="1764"/>
      <c r="BW66" s="1764"/>
      <c r="BX66" s="1764"/>
      <c r="BY66" s="1771"/>
      <c r="BZ66" s="1764" t="n">
        <f aca="false">SUBTOTAL(9,BV66:BY66)</f>
        <v>0</v>
      </c>
      <c r="CA66" s="0"/>
      <c r="CB66" s="0" t="n">
        <f aca="false">CB$4:CB$4+SUMIF($C$5:BZ$5,"Нараст. по остановкам",$C66:BZ66)-SUMIF($C$5:BZ$5,"Нараст.  по потенциалу",$C66:BZ66)</f>
        <v>81.893</v>
      </c>
      <c r="CC66" s="0" t="n">
        <v>3</v>
      </c>
      <c r="CD66" s="0"/>
    </row>
    <row r="67" customFormat="false" ht="1.5" hidden="false" customHeight="true" outlineLevel="0" collapsed="false">
      <c r="A67" s="1777"/>
      <c r="B67" s="1777"/>
      <c r="C67" s="0" t="n">
        <f aca="false">'03.24 по датам'!X67</f>
        <v>0</v>
      </c>
      <c r="D67" s="0" t="n">
        <f aca="false">'03.24 по датам'!Y67</f>
        <v>0</v>
      </c>
      <c r="E67" s="0" t="n">
        <f aca="false">'03.24 по датам'!Z67</f>
        <v>0</v>
      </c>
      <c r="F67" s="0"/>
      <c r="G67" s="0"/>
      <c r="H67" s="0" t="n">
        <f aca="false">'03.24 по датам'!AP67</f>
        <v>0</v>
      </c>
      <c r="I67" s="0" t="n">
        <f aca="false">'03.24 по датам'!AQ67</f>
        <v>0</v>
      </c>
      <c r="J67" s="0" t="n">
        <f aca="false">'03.24 по датам'!AR67</f>
        <v>0</v>
      </c>
      <c r="K67" s="0"/>
      <c r="L67" s="0"/>
      <c r="M67" s="0" t="n">
        <f aca="false">'03.24 по датам'!BR67</f>
        <v>0</v>
      </c>
      <c r="N67" s="0" t="n">
        <f aca="false">'03.24 по датам'!BS67</f>
        <v>0</v>
      </c>
      <c r="O67" s="0" t="n">
        <f aca="false">'03.24 по датам'!BT67</f>
        <v>0</v>
      </c>
      <c r="P67" s="0"/>
      <c r="Q67" s="0"/>
      <c r="R67" s="0" t="n">
        <f aca="false">'03.24 по датам'!CJ67</f>
        <v>0</v>
      </c>
      <c r="S67" s="0" t="n">
        <f aca="false">'03.24 по датам'!CK67</f>
        <v>0</v>
      </c>
      <c r="T67" s="0" t="n">
        <f aca="false">'03.24 по датам'!CL67</f>
        <v>0</v>
      </c>
      <c r="U67" s="0"/>
      <c r="V67" s="0"/>
      <c r="W67" s="0"/>
      <c r="X67" s="0"/>
      <c r="Y67" s="0" t="n">
        <f aca="false">'03.24 по датам'!DD67</f>
        <v>0</v>
      </c>
      <c r="Z67" s="0" t="n">
        <f aca="false">'03.24 по датам'!DE67</f>
        <v>0</v>
      </c>
      <c r="AA67" s="0" t="n">
        <f aca="false">'03.24 по датам'!DF67</f>
        <v>0</v>
      </c>
      <c r="AB67" s="0"/>
      <c r="AC67" s="0"/>
      <c r="AD67" s="0" t="n">
        <f aca="false">'03.24 по датам'!DV67</f>
        <v>0</v>
      </c>
      <c r="AE67" s="0" t="n">
        <f aca="false">'03.24 по датам'!DW67</f>
        <v>0</v>
      </c>
      <c r="AF67" s="0" t="n">
        <f aca="false">'03.24 по датам'!DX67</f>
        <v>0</v>
      </c>
      <c r="AG67" s="0"/>
      <c r="AH67" s="0"/>
      <c r="AI67" s="0" t="n">
        <f aca="false">'03.24 по датам'!EZ67</f>
        <v>0</v>
      </c>
      <c r="AJ67" s="0" t="n">
        <f aca="false">'03.24 по датам'!FA67</f>
        <v>0</v>
      </c>
      <c r="AK67" s="0" t="n">
        <f aca="false">'03.24 по датам'!FB67</f>
        <v>0</v>
      </c>
      <c r="AL67" s="0"/>
      <c r="AM67" s="0"/>
      <c r="AN67" s="0" t="n">
        <f aca="false">'03.24 по датам'!FO67</f>
        <v>0</v>
      </c>
      <c r="AO67" s="0" t="n">
        <f aca="false">'03.24 по датам'!FP67</f>
        <v>0</v>
      </c>
      <c r="AP67" s="0" t="n">
        <f aca="false">'03.24 по датам'!FQ67</f>
        <v>0</v>
      </c>
      <c r="AQ67" s="0"/>
      <c r="AR67" s="0"/>
      <c r="AS67" s="1779"/>
      <c r="AT67" s="1779"/>
      <c r="AU67" s="1779"/>
      <c r="AV67" s="1783"/>
      <c r="AW67" s="1783"/>
      <c r="AX67" s="1783"/>
      <c r="AY67" s="0"/>
      <c r="AZ67" s="0"/>
      <c r="BA67" s="0"/>
      <c r="BB67" s="1790"/>
      <c r="BC67" s="1791"/>
      <c r="BD67" s="1757"/>
      <c r="BE67" s="1787"/>
      <c r="BF67" s="1783"/>
      <c r="BG67" s="1783"/>
      <c r="BH67" s="0" t="n">
        <f aca="false">'03.24 по датам'!II67</f>
        <v>0</v>
      </c>
      <c r="BI67" s="0" t="n">
        <f aca="false">'03.24 по датам'!IJ67</f>
        <v>0</v>
      </c>
      <c r="BJ67" s="0"/>
      <c r="BK67" s="0"/>
      <c r="BL67" s="0" t="n">
        <f aca="false">'03.24 по датам'!IW67</f>
        <v>0</v>
      </c>
      <c r="BM67" s="0" t="n">
        <f aca="false">'03.24 по датам'!IX67</f>
        <v>0</v>
      </c>
      <c r="BN67" s="0" t="n">
        <f aca="false">'03.24 по датам'!IY67</f>
        <v>0</v>
      </c>
      <c r="BO67" s="0"/>
      <c r="BP67" s="0"/>
      <c r="BQ67" s="0"/>
      <c r="BR67" s="0"/>
      <c r="BS67" s="0"/>
      <c r="BT67" s="0"/>
      <c r="BU67" s="0"/>
      <c r="BV67" s="1792"/>
      <c r="BW67" s="1792"/>
      <c r="BX67" s="1792"/>
      <c r="BY67" s="1792"/>
      <c r="BZ67" s="1792"/>
      <c r="CA67" s="0"/>
      <c r="CB67" s="0"/>
      <c r="CC67" s="0" t="n">
        <v>4</v>
      </c>
      <c r="CD67" s="0"/>
      <c r="CE67" s="1797"/>
    </row>
    <row r="68" customFormat="false" ht="11.25" hidden="false" customHeight="true" outlineLevel="0" collapsed="false">
      <c r="A68" s="1611" t="n">
        <f aca="false">A64+1</f>
        <v>45366</v>
      </c>
      <c r="B68" s="1612" t="s">
        <v>662</v>
      </c>
      <c r="C68" s="0" t="n">
        <f aca="false">'03.24 по датам'!X68</f>
        <v>0</v>
      </c>
      <c r="D68" s="0" t="n">
        <f aca="false">'03.24 по датам'!Y68</f>
        <v>0</v>
      </c>
      <c r="E68" s="0" t="n">
        <f aca="false">'03.24 по датам'!Z68</f>
        <v>0</v>
      </c>
      <c r="F68" s="0"/>
      <c r="G68" s="0"/>
      <c r="H68" s="0" t="n">
        <f aca="false">'03.24 по датам'!AP68</f>
        <v>0</v>
      </c>
      <c r="I68" s="0" t="n">
        <f aca="false">'03.24 по датам'!AQ68</f>
        <v>0</v>
      </c>
      <c r="J68" s="0" t="n">
        <f aca="false">'03.24 по датам'!AR68</f>
        <v>0</v>
      </c>
      <c r="K68" s="0"/>
      <c r="L68" s="0"/>
      <c r="M68" s="0" t="n">
        <f aca="false">'03.24 по датам'!BR68</f>
        <v>0</v>
      </c>
      <c r="N68" s="0" t="n">
        <f aca="false">'03.24 по датам'!BS68</f>
        <v>0</v>
      </c>
      <c r="O68" s="0" t="n">
        <f aca="false">'03.24 по датам'!BT68</f>
        <v>0</v>
      </c>
      <c r="P68" s="0"/>
      <c r="Q68" s="0"/>
      <c r="R68" s="0" t="n">
        <f aca="false">'03.24 по датам'!CJ68</f>
        <v>0</v>
      </c>
      <c r="S68" s="0" t="n">
        <f aca="false">'03.24 по датам'!CK68</f>
        <v>0</v>
      </c>
      <c r="T68" s="0" t="n">
        <f aca="false">'03.24 по датам'!CL68</f>
        <v>0</v>
      </c>
      <c r="U68" s="0"/>
      <c r="V68" s="0"/>
      <c r="W68" s="0"/>
      <c r="X68" s="0"/>
      <c r="Y68" s="0" t="n">
        <f aca="false">'03.24 по датам'!DD68</f>
        <v>0</v>
      </c>
      <c r="Z68" s="0" t="n">
        <f aca="false">'03.24 по датам'!DE68</f>
        <v>0</v>
      </c>
      <c r="AA68" s="0" t="n">
        <f aca="false">'03.24 по датам'!DF68</f>
        <v>0</v>
      </c>
      <c r="AB68" s="0"/>
      <c r="AC68" s="0"/>
      <c r="AD68" s="0" t="n">
        <f aca="false">'03.24 по датам'!DV68</f>
        <v>0</v>
      </c>
      <c r="AE68" s="0" t="n">
        <f aca="false">'03.24 по датам'!DW68</f>
        <v>0</v>
      </c>
      <c r="AF68" s="0" t="n">
        <f aca="false">'03.24 по датам'!DX68</f>
        <v>0</v>
      </c>
      <c r="AG68" s="0"/>
      <c r="AH68" s="0"/>
      <c r="AI68" s="0" t="n">
        <f aca="false">'03.24 по датам'!EZ68</f>
        <v>0</v>
      </c>
      <c r="AJ68" s="0" t="n">
        <f aca="false">'03.24 по датам'!FA68</f>
        <v>0</v>
      </c>
      <c r="AK68" s="0" t="n">
        <f aca="false">'03.24 по датам'!FB68</f>
        <v>0</v>
      </c>
      <c r="AL68" s="0"/>
      <c r="AM68" s="0"/>
      <c r="AN68" s="0" t="n">
        <f aca="false">'03.24 по датам'!FO68</f>
        <v>0</v>
      </c>
      <c r="AO68" s="0" t="n">
        <f aca="false">'03.24 по датам'!FP68</f>
        <v>0</v>
      </c>
      <c r="AP68" s="0" t="n">
        <f aca="false">'03.24 по датам'!FQ68</f>
        <v>0</v>
      </c>
      <c r="AQ68" s="0"/>
      <c r="AR68" s="0"/>
      <c r="AS68" s="1837"/>
      <c r="AT68" s="1837"/>
      <c r="AU68" s="1615"/>
      <c r="AV68" s="1631"/>
      <c r="AW68" s="1621"/>
      <c r="AX68" s="1620"/>
      <c r="AY68" s="0"/>
      <c r="AZ68" s="0"/>
      <c r="BA68" s="0"/>
      <c r="BB68" s="0"/>
      <c r="BC68" s="1639"/>
      <c r="BD68" s="1640"/>
      <c r="BE68" s="1842"/>
      <c r="BF68" s="1621"/>
      <c r="BG68" s="1631"/>
      <c r="BH68" s="0" t="n">
        <f aca="false">'03.24 по датам'!II68</f>
        <v>0</v>
      </c>
      <c r="BI68" s="0" t="n">
        <f aca="false">'03.24 по датам'!IJ68</f>
        <v>0</v>
      </c>
      <c r="BJ68" s="0"/>
      <c r="BK68" s="0"/>
      <c r="BL68" s="0" t="n">
        <f aca="false">'03.24 по датам'!IW68</f>
        <v>0</v>
      </c>
      <c r="BM68" s="0" t="n">
        <f aca="false">'03.24 по датам'!IX68</f>
        <v>0</v>
      </c>
      <c r="BN68" s="0" t="n">
        <f aca="false">'03.24 по датам'!IY68</f>
        <v>0</v>
      </c>
      <c r="BO68" s="0"/>
      <c r="BP68" s="0"/>
      <c r="BQ68" s="0"/>
      <c r="BR68" s="0"/>
      <c r="BS68" s="0"/>
      <c r="BT68" s="0"/>
      <c r="BU68" s="0"/>
      <c r="BV68" s="1817"/>
      <c r="BW68" s="1817"/>
      <c r="BX68" s="1817"/>
      <c r="BY68" s="1817"/>
      <c r="BZ68" s="1817"/>
      <c r="CA68" s="0" t="e">
        <f aca="false">CA$4:CA$4+SUMIF($C$5:BZ$5,"Нараст. баланс",$C70:BZ70)+SUMIF($C$7:BW$7,"Итого (с ВНР)",$C70:BW70)-SUMIF($C$5:BZ$5,"Геол. снижение,  т/сут",$C70:BZ70)-SUMIF(BY$7:BZ$7,"Итого",BY70:BZ70)-SUMIF($C$7:BZ$7,"Итого (с ВСП)",$C70:BZ70)</f>
        <v>#VALUE!</v>
      </c>
      <c r="CB68" s="0"/>
      <c r="CC68" s="0" t="n">
        <v>1</v>
      </c>
      <c r="CD68" s="0" t="e">
        <f aca="false">CD$4:CD$4+SUMIF($C$5:BZ$5,"Нараст. баланс",$C70:BZ70)+SUMIF($C$7:BW$7,$C70:BW70)-SUMIF($C$5:BZ$5,"Геол. снижение,  т/сут",$C70:BZ70)-SUMIF(BY$7:BZ$7,"Итого",BY70:BZ70)</f>
        <v>#VALUE!</v>
      </c>
    </row>
    <row r="69" customFormat="false" ht="11.25" hidden="false" customHeight="true" outlineLevel="0" collapsed="false">
      <c r="A69" s="1611"/>
      <c r="B69" s="1670" t="s">
        <v>663</v>
      </c>
      <c r="C69" s="0" t="n">
        <f aca="false">'03.24 по датам'!X69</f>
        <v>0</v>
      </c>
      <c r="D69" s="0" t="n">
        <f aca="false">'03.24 по датам'!Y69</f>
        <v>0</v>
      </c>
      <c r="E69" s="0" t="n">
        <f aca="false">'03.24 по датам'!Z69</f>
        <v>0</v>
      </c>
      <c r="F69" s="0" t="n">
        <f aca="false">COUNTIF(C70:E70,"&gt;"&amp;0)</f>
        <v>0</v>
      </c>
      <c r="G69" s="0"/>
      <c r="H69" s="0" t="n">
        <f aca="false">'03.24 по датам'!AP69</f>
        <v>0</v>
      </c>
      <c r="I69" s="0" t="n">
        <f aca="false">'03.24 по датам'!AQ69</f>
        <v>0</v>
      </c>
      <c r="J69" s="0" t="n">
        <f aca="false">'03.24 по датам'!AR69</f>
        <v>0</v>
      </c>
      <c r="K69" s="0" t="n">
        <f aca="false">COUNTIF(H70:J70,"&gt;"&amp;0)</f>
        <v>0</v>
      </c>
      <c r="L69" s="0"/>
      <c r="M69" s="0" t="n">
        <f aca="false">'03.24 по датам'!BR69</f>
        <v>0</v>
      </c>
      <c r="N69" s="0" t="n">
        <f aca="false">'03.24 по датам'!BS69</f>
        <v>0</v>
      </c>
      <c r="O69" s="0" t="n">
        <f aca="false">'03.24 по датам'!BT69</f>
        <v>0</v>
      </c>
      <c r="P69" s="0" t="n">
        <f aca="false">COUNTIF(M70:O70,"&gt;"&amp;0)</f>
        <v>0</v>
      </c>
      <c r="Q69" s="0"/>
      <c r="R69" s="0" t="n">
        <f aca="false">'03.24 по датам'!CJ69</f>
        <v>0</v>
      </c>
      <c r="S69" s="0" t="n">
        <f aca="false">'03.24 по датам'!CK69</f>
        <v>0</v>
      </c>
      <c r="T69" s="0" t="n">
        <f aca="false">'03.24 по датам'!CL69</f>
        <v>0</v>
      </c>
      <c r="U69" s="0" t="n">
        <f aca="false">COUNTIF(R70:T70,"&gt;"&amp;0)</f>
        <v>0</v>
      </c>
      <c r="V69" s="0"/>
      <c r="W69" s="0" t="n">
        <f aca="false">F69+K69+P69+U69</f>
        <v>0</v>
      </c>
      <c r="X69" s="0"/>
      <c r="Y69" s="0" t="n">
        <f aca="false">'03.24 по датам'!DD69</f>
        <v>0</v>
      </c>
      <c r="Z69" s="0" t="n">
        <f aca="false">'03.24 по датам'!DE69</f>
        <v>0</v>
      </c>
      <c r="AA69" s="0" t="n">
        <f aca="false">'03.24 по датам'!DF69</f>
        <v>0</v>
      </c>
      <c r="AB69" s="0" t="n">
        <f aca="false">SUBTOTAL(9,Y71:AA71)</f>
        <v>0</v>
      </c>
      <c r="AC69" s="0"/>
      <c r="AD69" s="0" t="n">
        <f aca="false">'03.24 по датам'!DV69</f>
        <v>0</v>
      </c>
      <c r="AE69" s="0" t="n">
        <f aca="false">'03.24 по датам'!DW69</f>
        <v>0</v>
      </c>
      <c r="AF69" s="0" t="n">
        <f aca="false">'03.24 по датам'!DX69</f>
        <v>0</v>
      </c>
      <c r="AG69" s="0" t="n">
        <f aca="false">COUNTIF(AD70:AF70,"&gt;"&amp;0)</f>
        <v>0</v>
      </c>
      <c r="AH69" s="0"/>
      <c r="AI69" s="0" t="n">
        <f aca="false">'03.24 по датам'!EZ69</f>
        <v>0</v>
      </c>
      <c r="AJ69" s="0" t="n">
        <f aca="false">'03.24 по датам'!FA69</f>
        <v>0</v>
      </c>
      <c r="AK69" s="0" t="n">
        <f aca="false">'03.24 по датам'!FB69</f>
        <v>0</v>
      </c>
      <c r="AL69" s="0" t="n">
        <f aca="false">COUNTIF(AI70:AK70,"&gt;"&amp;0)</f>
        <v>0</v>
      </c>
      <c r="AM69" s="0"/>
      <c r="AN69" s="0" t="n">
        <f aca="false">'03.24 по датам'!FO69</f>
        <v>0</v>
      </c>
      <c r="AO69" s="0" t="n">
        <f aca="false">'03.24 по датам'!FP69</f>
        <v>0</v>
      </c>
      <c r="AP69" s="0" t="n">
        <f aca="false">'03.24 по датам'!FQ69</f>
        <v>0</v>
      </c>
      <c r="AQ69" s="0" t="n">
        <f aca="false">COUNTIF(AN70:AP70,"&gt;"&amp;0)</f>
        <v>0</v>
      </c>
      <c r="AR69" s="0"/>
      <c r="AS69" s="1844"/>
      <c r="AT69" s="1844"/>
      <c r="AU69" s="1673"/>
      <c r="AV69" s="1690" t="n">
        <f aca="false">SUBTOTAL(9,AS71:AU71)</f>
        <v>0</v>
      </c>
      <c r="AW69" s="1679" t="n">
        <f aca="false">SUBTOTAL(9,AS71:AU71)</f>
        <v>0</v>
      </c>
      <c r="AX69" s="1691"/>
      <c r="AY69" s="0"/>
      <c r="AZ69" s="0"/>
      <c r="BA69" s="0"/>
      <c r="BB69" s="0"/>
      <c r="BC69" s="1699"/>
      <c r="BD69" s="1700"/>
      <c r="BE69" s="1847"/>
      <c r="BF69" s="1679" t="n">
        <f aca="false">SUBTOTAL(9,BC71:BE71)</f>
        <v>0</v>
      </c>
      <c r="BG69" s="1702"/>
      <c r="BH69" s="0" t="n">
        <f aca="false">'03.24 по датам'!II69</f>
        <v>0</v>
      </c>
      <c r="BI69" s="0" t="n">
        <f aca="false">'03.24 по датам'!IJ69</f>
        <v>0</v>
      </c>
      <c r="BJ69" s="0" t="n">
        <f aca="false">SUBTOTAL(9,BH71:BI71)</f>
        <v>0</v>
      </c>
      <c r="BK69" s="0"/>
      <c r="BL69" s="0" t="n">
        <f aca="false">'03.24 по датам'!IW69</f>
        <v>0</v>
      </c>
      <c r="BM69" s="0" t="n">
        <f aca="false">'03.24 по датам'!IX69</f>
        <v>0</v>
      </c>
      <c r="BN69" s="0" t="n">
        <f aca="false">'03.24 по датам'!IY69</f>
        <v>0</v>
      </c>
      <c r="BO69" s="0" t="n">
        <f aca="false">COUNTIF(BL70:BN70,"&gt;"&amp;0)</f>
        <v>0</v>
      </c>
      <c r="BP69" s="0"/>
      <c r="BQ69" s="0"/>
      <c r="BR69" s="0"/>
      <c r="BS69" s="0"/>
      <c r="BT69" s="0"/>
      <c r="BU69" s="0"/>
      <c r="BV69" s="1827"/>
      <c r="BW69" s="1827"/>
      <c r="BX69" s="1827"/>
      <c r="BY69" s="1827"/>
      <c r="BZ69" s="1827"/>
      <c r="CA69" s="0"/>
      <c r="CB69" s="0"/>
      <c r="CC69" s="0" t="n">
        <v>2</v>
      </c>
      <c r="CD69" s="0"/>
    </row>
    <row r="70" customFormat="false" ht="11.25" hidden="false" customHeight="true" outlineLevel="0" collapsed="false">
      <c r="A70" s="1611"/>
      <c r="B70" s="1729" t="s">
        <v>661</v>
      </c>
      <c r="C70" s="0" t="n">
        <f aca="false">'03.24 по датам'!X70</f>
        <v>0</v>
      </c>
      <c r="D70" s="0" t="n">
        <f aca="false">'03.24 по датам'!Y70</f>
        <v>0</v>
      </c>
      <c r="E70" s="0" t="n">
        <f aca="false">'03.24 по датам'!Z70</f>
        <v>0</v>
      </c>
      <c r="F70" s="0" t="n">
        <f aca="false">SUBTOTAL(9,C70:E70)</f>
        <v>0</v>
      </c>
      <c r="G70" s="0" t="n">
        <f aca="false">F70+G66</f>
        <v>200</v>
      </c>
      <c r="H70" s="0" t="n">
        <f aca="false">'03.24 по датам'!AP70</f>
        <v>0</v>
      </c>
      <c r="I70" s="0" t="n">
        <f aca="false">'03.24 по датам'!AQ70</f>
        <v>0</v>
      </c>
      <c r="J70" s="0" t="n">
        <f aca="false">'03.24 по датам'!AR70</f>
        <v>0</v>
      </c>
      <c r="K70" s="0" t="n">
        <f aca="false">SUBTOTAL(9,H70:J70)</f>
        <v>0</v>
      </c>
      <c r="L70" s="0" t="n">
        <f aca="false">K70+L66</f>
        <v>0</v>
      </c>
      <c r="M70" s="0" t="n">
        <f aca="false">'03.24 по датам'!BR70</f>
        <v>0</v>
      </c>
      <c r="N70" s="0" t="n">
        <f aca="false">'03.24 по датам'!BS70</f>
        <v>0</v>
      </c>
      <c r="O70" s="0" t="n">
        <f aca="false">'03.24 по датам'!BT70</f>
        <v>0</v>
      </c>
      <c r="P70" s="0" t="n">
        <f aca="false">SUBTOTAL(9,M70:O70)</f>
        <v>0</v>
      </c>
      <c r="Q70" s="0" t="n">
        <f aca="false">P70+Q66</f>
        <v>0</v>
      </c>
      <c r="R70" s="0" t="n">
        <f aca="false">'03.24 по датам'!CJ70</f>
        <v>0</v>
      </c>
      <c r="S70" s="0" t="n">
        <f aca="false">'03.24 по датам'!CK70</f>
        <v>0</v>
      </c>
      <c r="T70" s="0" t="n">
        <f aca="false">'03.24 по датам'!CL70</f>
        <v>0</v>
      </c>
      <c r="U70" s="0" t="n">
        <f aca="false">SUBTOTAL(9,R70:T70)</f>
        <v>0</v>
      </c>
      <c r="V70" s="0" t="n">
        <f aca="false">U70+V66</f>
        <v>0</v>
      </c>
      <c r="W70" s="0" t="n">
        <f aca="false">+F70+K70+P70+U70</f>
        <v>0</v>
      </c>
      <c r="X70" s="0" t="n">
        <f aca="false">W70+X66</f>
        <v>200</v>
      </c>
      <c r="Y70" s="0" t="n">
        <f aca="false">'03.24 по датам'!DD70</f>
        <v>0</v>
      </c>
      <c r="Z70" s="0" t="n">
        <f aca="false">'03.24 по датам'!DE70</f>
        <v>0</v>
      </c>
      <c r="AA70" s="0" t="n">
        <f aca="false">'03.24 по датам'!DF70</f>
        <v>0</v>
      </c>
      <c r="AB70" s="0" t="n">
        <f aca="false">SUBTOTAL(9,Y70:AA70)</f>
        <v>0</v>
      </c>
      <c r="AC70" s="0" t="n">
        <f aca="false">AB70:AB70+IF($B66:$B66=2,0,AC66:AC66)</f>
        <v>0</v>
      </c>
      <c r="AD70" s="0" t="n">
        <f aca="false">'03.24 по датам'!DV70</f>
        <v>0</v>
      </c>
      <c r="AE70" s="0" t="n">
        <f aca="false">'03.24 по датам'!DW70</f>
        <v>0</v>
      </c>
      <c r="AF70" s="0" t="n">
        <f aca="false">'03.24 по датам'!DX70</f>
        <v>0</v>
      </c>
      <c r="AG70" s="0" t="n">
        <f aca="false">SUBTOTAL(9,AD70:AF70)</f>
        <v>0</v>
      </c>
      <c r="AH70" s="0" t="n">
        <f aca="false">AG70:AG70+IF($B66:$B66=2,0,AH66:AH66)</f>
        <v>0</v>
      </c>
      <c r="AI70" s="0" t="n">
        <f aca="false">'03.24 по датам'!EZ70</f>
        <v>0</v>
      </c>
      <c r="AJ70" s="0" t="n">
        <f aca="false">'03.24 по датам'!FA70</f>
        <v>0</v>
      </c>
      <c r="AK70" s="0" t="n">
        <f aca="false">'03.24 по датам'!FB70</f>
        <v>0</v>
      </c>
      <c r="AL70" s="0" t="n">
        <f aca="false">SUBTOTAL(9,AI70:AK70)</f>
        <v>0</v>
      </c>
      <c r="AM70" s="0" t="n">
        <f aca="false">AL70:AL70+IF($B66:$B66=2,0,AM66:AM66)</f>
        <v>0</v>
      </c>
      <c r="AN70" s="0" t="n">
        <f aca="false">'03.24 по датам'!FO70</f>
        <v>0</v>
      </c>
      <c r="AO70" s="0" t="n">
        <f aca="false">'03.24 по датам'!FP70</f>
        <v>0</v>
      </c>
      <c r="AP70" s="0" t="n">
        <f aca="false">'03.24 по датам'!FQ70</f>
        <v>0</v>
      </c>
      <c r="AQ70" s="0" t="n">
        <f aca="false">SUBTOTAL(9,AN70:AP70)</f>
        <v>0</v>
      </c>
      <c r="AR70" s="0" t="n">
        <f aca="false">AQ70:AQ70+IF($B66:$B66=2,0,AR66:AR66)</f>
        <v>0</v>
      </c>
      <c r="AS70" s="1851"/>
      <c r="AT70" s="1851"/>
      <c r="AU70" s="1732"/>
      <c r="AV70" s="1748" t="n">
        <f aca="false">SUBTOTAL(9,AS70:AU70)</f>
        <v>0</v>
      </c>
      <c r="AW70" s="1738" t="n">
        <f aca="false">SUBTOTAL(9,AS70:AU70)</f>
        <v>0</v>
      </c>
      <c r="AX70" s="1737" t="n">
        <f aca="false">AW70:AW70+IF($B66:$B66=2,0,AX66:AX66)</f>
        <v>0</v>
      </c>
      <c r="AY70" s="0"/>
      <c r="AZ70" s="0" t="e">
        <f aca="false">IF(IF($CE$10=$CE$1,"",CD68-$CE$10)&lt;0,IF($CE$10=$CE$1,"",-CD68+$CE$10),"")</f>
        <v>#VALUE!</v>
      </c>
      <c r="BA70" s="0" t="e">
        <f aca="false">SUBTOTAL(9,AY70:AZ70)</f>
        <v>#VALUE!</v>
      </c>
      <c r="BB70" s="0" t="n">
        <f aca="false">$BB$3+BB66</f>
        <v>179.55</v>
      </c>
      <c r="BC70" s="1756"/>
      <c r="BD70" s="1757"/>
      <c r="BE70" s="1832"/>
      <c r="BF70" s="1738" t="n">
        <f aca="false">SUBTOTAL(9,BC70:BE70)</f>
        <v>0</v>
      </c>
      <c r="BG70" s="1748" t="n">
        <f aca="false">BF70:BF70+IF($B66:$B66=2,0,BG66:BG66)</f>
        <v>50</v>
      </c>
      <c r="BH70" s="0" t="n">
        <f aca="false">'03.24 по датам'!II70</f>
        <v>0</v>
      </c>
      <c r="BI70" s="0" t="n">
        <f aca="false">'03.24 по датам'!IJ70</f>
        <v>0</v>
      </c>
      <c r="BJ70" s="0" t="n">
        <f aca="false">SUBTOTAL(9,BH70:BI70)</f>
        <v>0</v>
      </c>
      <c r="BK70" s="0" t="n">
        <f aca="false">BJ70:BJ70+IF($B66:$B66=2,0,BK66:BK66)</f>
        <v>0</v>
      </c>
      <c r="BL70" s="0" t="n">
        <f aca="false">'03.24 по датам'!IW70</f>
        <v>0</v>
      </c>
      <c r="BM70" s="0" t="n">
        <f aca="false">'03.24 по датам'!IX70</f>
        <v>0</v>
      </c>
      <c r="BN70" s="0" t="n">
        <f aca="false">'03.24 по датам'!IY70</f>
        <v>0</v>
      </c>
      <c r="BO70" s="0" t="n">
        <f aca="false">SUBTOTAL(9,BL70:BN70)</f>
        <v>0</v>
      </c>
      <c r="BP70" s="0" t="n">
        <f aca="false">BO70:BO70+IF($B66:$B66=2,0,BP66:BP66)</f>
        <v>0</v>
      </c>
      <c r="BQ70" s="0"/>
      <c r="BR70" s="0"/>
      <c r="BS70" s="0" t="e">
        <f aca="false">IF(IF($CE$10=$CE$1,"",CD68-$CE$10)&gt;0,IF($CE$10=$CE$1,"",CD68-$CE$10),"")</f>
        <v>#VALUE!</v>
      </c>
      <c r="BT70" s="0" t="e">
        <f aca="false">SUBTOTAL(9,BQ70:BS70)</f>
        <v>#VALUE!</v>
      </c>
      <c r="BU70" s="0" t="n">
        <f aca="false">SUMIF($C$5:BT$5,"Накопленный эффект, т/сут",$C70:BT70)+SUMIF($C$5:BT$5,"Нараст.  по потенциалу",$C70:BT70)-SUMIF($C$5:BT$5,"Нараст. по остановкам",$C70:BT70)-SUMIF($C$5:BT$5,"ИТОГО перевод в ППД",$C70:BT70)-SUMIF($C$5:BT$5,"ИТОГО  нерент, по распоряж.",$C70:BT70)-SUMIF($C$5:BT$5,"ИТОГО ост. дебит от ЗБС, Углуб., ПВЛГ/ПНЛГ",$C70:BT70)</f>
        <v>150</v>
      </c>
      <c r="BV70" s="1764"/>
      <c r="BW70" s="1764"/>
      <c r="BX70" s="1764"/>
      <c r="BY70" s="1764"/>
      <c r="BZ70" s="1764" t="n">
        <f aca="false">SUBTOTAL(9,BV70:BY70)</f>
        <v>0</v>
      </c>
      <c r="CA70" s="0"/>
      <c r="CB70" s="0" t="n">
        <f aca="false">CB$4:CB$4+SUMIF($C$5:BZ$5,"Нараст. по остановкам",$C70:BZ70)-SUMIF($C$5:BZ$5,"Нараст.  по потенциалу",$C70:BZ70)</f>
        <v>81.893</v>
      </c>
      <c r="CC70" s="0" t="n">
        <v>3</v>
      </c>
      <c r="CD70" s="0"/>
    </row>
    <row r="71" customFormat="false" ht="1.5" hidden="false" customHeight="true" outlineLevel="0" collapsed="false">
      <c r="A71" s="1777"/>
      <c r="B71" s="1777"/>
      <c r="C71" s="0" t="n">
        <f aca="false">'03.24 по датам'!X71</f>
        <v>0</v>
      </c>
      <c r="D71" s="0" t="n">
        <f aca="false">'03.24 по датам'!Y71</f>
        <v>0</v>
      </c>
      <c r="E71" s="0" t="n">
        <f aca="false">'03.24 по датам'!Z71</f>
        <v>0</v>
      </c>
      <c r="F71" s="0"/>
      <c r="G71" s="0"/>
      <c r="H71" s="0" t="n">
        <f aca="false">'03.24 по датам'!AP71</f>
        <v>0</v>
      </c>
      <c r="I71" s="0" t="n">
        <f aca="false">'03.24 по датам'!AQ71</f>
        <v>0</v>
      </c>
      <c r="J71" s="0" t="n">
        <f aca="false">'03.24 по датам'!AR71</f>
        <v>0</v>
      </c>
      <c r="K71" s="0"/>
      <c r="L71" s="0"/>
      <c r="M71" s="0" t="n">
        <f aca="false">'03.24 по датам'!BR71</f>
        <v>0</v>
      </c>
      <c r="N71" s="0" t="n">
        <f aca="false">'03.24 по датам'!BS71</f>
        <v>0</v>
      </c>
      <c r="O71" s="0" t="n">
        <f aca="false">'03.24 по датам'!BT71</f>
        <v>0</v>
      </c>
      <c r="P71" s="0"/>
      <c r="Q71" s="0"/>
      <c r="R71" s="0" t="n">
        <f aca="false">'03.24 по датам'!CJ71</f>
        <v>0</v>
      </c>
      <c r="S71" s="0" t="n">
        <f aca="false">'03.24 по датам'!CK71</f>
        <v>0</v>
      </c>
      <c r="T71" s="0" t="n">
        <f aca="false">'03.24 по датам'!CL71</f>
        <v>0</v>
      </c>
      <c r="U71" s="0"/>
      <c r="V71" s="0"/>
      <c r="W71" s="0"/>
      <c r="X71" s="0"/>
      <c r="Y71" s="0" t="n">
        <f aca="false">'03.24 по датам'!DD71</f>
        <v>0</v>
      </c>
      <c r="Z71" s="0" t="n">
        <f aca="false">'03.24 по датам'!DE71</f>
        <v>0</v>
      </c>
      <c r="AA71" s="0" t="n">
        <f aca="false">'03.24 по датам'!DF71</f>
        <v>0</v>
      </c>
      <c r="AB71" s="0"/>
      <c r="AC71" s="0"/>
      <c r="AD71" s="0" t="n">
        <f aca="false">'03.24 по датам'!DV71</f>
        <v>0</v>
      </c>
      <c r="AE71" s="0" t="n">
        <f aca="false">'03.24 по датам'!DW71</f>
        <v>0</v>
      </c>
      <c r="AF71" s="0" t="n">
        <f aca="false">'03.24 по датам'!DX71</f>
        <v>0</v>
      </c>
      <c r="AG71" s="0"/>
      <c r="AH71" s="0"/>
      <c r="AI71" s="0" t="n">
        <f aca="false">'03.24 по датам'!EZ71</f>
        <v>0</v>
      </c>
      <c r="AJ71" s="0" t="n">
        <f aca="false">'03.24 по датам'!FA71</f>
        <v>0</v>
      </c>
      <c r="AK71" s="0" t="n">
        <f aca="false">'03.24 по датам'!FB71</f>
        <v>0</v>
      </c>
      <c r="AL71" s="0"/>
      <c r="AM71" s="0"/>
      <c r="AN71" s="0" t="n">
        <f aca="false">'03.24 по датам'!FO71</f>
        <v>0</v>
      </c>
      <c r="AO71" s="0" t="n">
        <f aca="false">'03.24 по датам'!FP71</f>
        <v>0</v>
      </c>
      <c r="AP71" s="0" t="n">
        <f aca="false">'03.24 по датам'!FQ71</f>
        <v>0</v>
      </c>
      <c r="AQ71" s="0"/>
      <c r="AR71" s="0"/>
      <c r="AS71" s="1779"/>
      <c r="AT71" s="1779"/>
      <c r="AU71" s="1779"/>
      <c r="AV71" s="1783"/>
      <c r="AW71" s="1783"/>
      <c r="AX71" s="1783"/>
      <c r="AY71" s="0"/>
      <c r="AZ71" s="0"/>
      <c r="BA71" s="0"/>
      <c r="BB71" s="1790"/>
      <c r="BC71" s="1757"/>
      <c r="BD71" s="1757"/>
      <c r="BE71" s="1787"/>
      <c r="BF71" s="1783"/>
      <c r="BG71" s="1783"/>
      <c r="BH71" s="0" t="n">
        <f aca="false">'03.24 по датам'!II71</f>
        <v>0</v>
      </c>
      <c r="BI71" s="0" t="n">
        <f aca="false">'03.24 по датам'!IJ71</f>
        <v>0</v>
      </c>
      <c r="BJ71" s="0"/>
      <c r="BK71" s="0"/>
      <c r="BL71" s="0" t="n">
        <f aca="false">'03.24 по датам'!IW71</f>
        <v>0</v>
      </c>
      <c r="BM71" s="0" t="n">
        <f aca="false">'03.24 по датам'!IX71</f>
        <v>0</v>
      </c>
      <c r="BN71" s="0" t="n">
        <f aca="false">'03.24 по датам'!IY71</f>
        <v>0</v>
      </c>
      <c r="BO71" s="0"/>
      <c r="BP71" s="0"/>
      <c r="BQ71" s="0"/>
      <c r="BR71" s="0"/>
      <c r="BS71" s="0"/>
      <c r="BT71" s="0"/>
      <c r="BU71" s="0"/>
      <c r="BV71" s="1792"/>
      <c r="BW71" s="1792"/>
      <c r="BX71" s="1792"/>
      <c r="BY71" s="1792"/>
      <c r="BZ71" s="1792"/>
      <c r="CA71" s="0"/>
      <c r="CB71" s="0"/>
      <c r="CC71" s="0" t="n">
        <v>4</v>
      </c>
      <c r="CD71" s="0"/>
      <c r="CE71" s="1797"/>
    </row>
    <row r="72" customFormat="false" ht="11.25" hidden="false" customHeight="true" outlineLevel="0" collapsed="false">
      <c r="A72" s="1611" t="n">
        <f aca="false">A68+1</f>
        <v>45367</v>
      </c>
      <c r="B72" s="1612" t="s">
        <v>662</v>
      </c>
      <c r="C72" s="0" t="n">
        <f aca="false">'03.24 по датам'!X72</f>
        <v>0</v>
      </c>
      <c r="D72" s="0" t="n">
        <f aca="false">'03.24 по датам'!Y72</f>
        <v>0</v>
      </c>
      <c r="E72" s="0" t="n">
        <f aca="false">'03.24 по датам'!Z72</f>
        <v>0</v>
      </c>
      <c r="F72" s="0"/>
      <c r="G72" s="0"/>
      <c r="H72" s="0" t="n">
        <f aca="false">'03.24 по датам'!AP72</f>
        <v>0</v>
      </c>
      <c r="I72" s="0" t="n">
        <f aca="false">'03.24 по датам'!AQ72</f>
        <v>0</v>
      </c>
      <c r="J72" s="0" t="n">
        <f aca="false">'03.24 по датам'!AR72</f>
        <v>0</v>
      </c>
      <c r="K72" s="0"/>
      <c r="L72" s="0"/>
      <c r="M72" s="0" t="n">
        <f aca="false">'03.24 по датам'!BR72</f>
        <v>0</v>
      </c>
      <c r="N72" s="0" t="n">
        <f aca="false">'03.24 по датам'!BS72</f>
        <v>0</v>
      </c>
      <c r="O72" s="0" t="n">
        <f aca="false">'03.24 по датам'!BT72</f>
        <v>0</v>
      </c>
      <c r="P72" s="0"/>
      <c r="Q72" s="0"/>
      <c r="R72" s="0" t="n">
        <f aca="false">'03.24 по датам'!CJ72</f>
        <v>0</v>
      </c>
      <c r="S72" s="0" t="n">
        <f aca="false">'03.24 по датам'!CK72</f>
        <v>0</v>
      </c>
      <c r="T72" s="0" t="n">
        <f aca="false">'03.24 по датам'!CL72</f>
        <v>0</v>
      </c>
      <c r="U72" s="0"/>
      <c r="V72" s="0"/>
      <c r="W72" s="0"/>
      <c r="X72" s="0"/>
      <c r="Y72" s="0" t="n">
        <f aca="false">'03.24 по датам'!DD72</f>
        <v>0</v>
      </c>
      <c r="Z72" s="0" t="n">
        <f aca="false">'03.24 по датам'!DE72</f>
        <v>0</v>
      </c>
      <c r="AA72" s="0" t="n">
        <f aca="false">'03.24 по датам'!DF72</f>
        <v>0</v>
      </c>
      <c r="AB72" s="0"/>
      <c r="AC72" s="0"/>
      <c r="AD72" s="0" t="n">
        <f aca="false">'03.24 по датам'!DV72</f>
        <v>0</v>
      </c>
      <c r="AE72" s="0" t="n">
        <f aca="false">'03.24 по датам'!DW72</f>
        <v>0</v>
      </c>
      <c r="AF72" s="0" t="n">
        <f aca="false">'03.24 по датам'!DX72</f>
        <v>0</v>
      </c>
      <c r="AG72" s="0"/>
      <c r="AH72" s="0"/>
      <c r="AI72" s="0" t="n">
        <f aca="false">'03.24 по датам'!EZ72</f>
        <v>0</v>
      </c>
      <c r="AJ72" s="0" t="n">
        <f aca="false">'03.24 по датам'!FA72</f>
        <v>0</v>
      </c>
      <c r="AK72" s="0" t="n">
        <f aca="false">'03.24 по датам'!FB72</f>
        <v>0</v>
      </c>
      <c r="AL72" s="0"/>
      <c r="AM72" s="0"/>
      <c r="AN72" s="0" t="n">
        <f aca="false">'03.24 по датам'!FO72</f>
        <v>0</v>
      </c>
      <c r="AO72" s="0" t="n">
        <f aca="false">'03.24 по датам'!FP72</f>
        <v>0</v>
      </c>
      <c r="AP72" s="0" t="n">
        <f aca="false">'03.24 по датам'!FQ72</f>
        <v>0</v>
      </c>
      <c r="AQ72" s="0"/>
      <c r="AR72" s="0"/>
      <c r="AS72" s="1837"/>
      <c r="AT72" s="1627"/>
      <c r="AU72" s="1627"/>
      <c r="AV72" s="1631"/>
      <c r="AW72" s="1621"/>
      <c r="AX72" s="1620"/>
      <c r="AY72" s="0"/>
      <c r="AZ72" s="0"/>
      <c r="BA72" s="0"/>
      <c r="BB72" s="0"/>
      <c r="BC72" s="1640"/>
      <c r="BD72" s="1640"/>
      <c r="BE72" s="1641"/>
      <c r="BF72" s="1621"/>
      <c r="BG72" s="1631"/>
      <c r="BH72" s="0" t="n">
        <f aca="false">'03.24 по датам'!II72</f>
        <v>0</v>
      </c>
      <c r="BI72" s="0" t="n">
        <f aca="false">'03.24 по датам'!IJ72</f>
        <v>0</v>
      </c>
      <c r="BJ72" s="0"/>
      <c r="BK72" s="0"/>
      <c r="BL72" s="0" t="n">
        <f aca="false">'03.24 по датам'!IW72</f>
        <v>0</v>
      </c>
      <c r="BM72" s="0" t="n">
        <f aca="false">'03.24 по датам'!IX72</f>
        <v>0</v>
      </c>
      <c r="BN72" s="0" t="n">
        <f aca="false">'03.24 по датам'!IY72</f>
        <v>0</v>
      </c>
      <c r="BO72" s="0"/>
      <c r="BP72" s="0"/>
      <c r="BQ72" s="0"/>
      <c r="BR72" s="0"/>
      <c r="BS72" s="0"/>
      <c r="BT72" s="0"/>
      <c r="BU72" s="0"/>
      <c r="BV72" s="1817"/>
      <c r="BW72" s="1817"/>
      <c r="BX72" s="1660"/>
      <c r="BY72" s="1660"/>
      <c r="BZ72" s="1817"/>
      <c r="CA72" s="0" t="e">
        <f aca="false">CA$4:CA$4+SUMIF($C$5:BZ$5,"Нараст. баланс",$C74:BZ74)+SUMIF($C$7:BW$7,"Итого (с ВНР)",$C74:BW74)-SUMIF($C$5:BZ$5,"Геол. снижение,  т/сут",$C74:BZ74)-SUMIF(BY$7:BZ$7,"Итого",BY74:BZ74)-SUMIF($C$7:BZ$7,"Итого (с ВСП)",$C74:BZ74)</f>
        <v>#VALUE!</v>
      </c>
      <c r="CB72" s="0"/>
      <c r="CC72" s="0" t="n">
        <v>1</v>
      </c>
      <c r="CD72" s="0" t="e">
        <f aca="false">CD$4:CD$4+SUMIF($C$5:BZ$5,"Нараст. баланс",$C74:BZ74)+SUMIF($C$7:BW$7,$C74:BW74)-SUMIF($C$5:BZ$5,"Геол. снижение,  т/сут",$C74:BZ74)-SUMIF(BY$7:BZ$7,"Итого",BY74:BZ74)</f>
        <v>#VALUE!</v>
      </c>
    </row>
    <row r="73" customFormat="false" ht="11.25" hidden="false" customHeight="true" outlineLevel="0" collapsed="false">
      <c r="A73" s="1611"/>
      <c r="B73" s="1670" t="s">
        <v>663</v>
      </c>
      <c r="C73" s="0" t="n">
        <f aca="false">'03.24 по датам'!X73</f>
        <v>0</v>
      </c>
      <c r="D73" s="0" t="n">
        <f aca="false">'03.24 по датам'!Y73</f>
        <v>0</v>
      </c>
      <c r="E73" s="0" t="n">
        <f aca="false">'03.24 по датам'!Z73</f>
        <v>0</v>
      </c>
      <c r="F73" s="0" t="n">
        <f aca="false">COUNTIF(C74:E74,"&gt;"&amp;0)</f>
        <v>0</v>
      </c>
      <c r="G73" s="0"/>
      <c r="H73" s="0" t="n">
        <f aca="false">'03.24 по датам'!AP73</f>
        <v>0</v>
      </c>
      <c r="I73" s="0" t="n">
        <f aca="false">'03.24 по датам'!AQ73</f>
        <v>0</v>
      </c>
      <c r="J73" s="0" t="n">
        <f aca="false">'03.24 по датам'!AR73</f>
        <v>0</v>
      </c>
      <c r="K73" s="0" t="n">
        <f aca="false">COUNTIF(H74:J74,"&gt;"&amp;0)</f>
        <v>0</v>
      </c>
      <c r="L73" s="0"/>
      <c r="M73" s="0" t="n">
        <f aca="false">'03.24 по датам'!BR73</f>
        <v>0</v>
      </c>
      <c r="N73" s="0" t="n">
        <f aca="false">'03.24 по датам'!BS73</f>
        <v>0</v>
      </c>
      <c r="O73" s="0" t="n">
        <f aca="false">'03.24 по датам'!BT73</f>
        <v>0</v>
      </c>
      <c r="P73" s="0" t="n">
        <f aca="false">COUNTIF(M74:O74,"&gt;"&amp;0)</f>
        <v>0</v>
      </c>
      <c r="Q73" s="0"/>
      <c r="R73" s="0" t="n">
        <f aca="false">'03.24 по датам'!CJ73</f>
        <v>0</v>
      </c>
      <c r="S73" s="0" t="n">
        <f aca="false">'03.24 по датам'!CK73</f>
        <v>0</v>
      </c>
      <c r="T73" s="0" t="n">
        <f aca="false">'03.24 по датам'!CL73</f>
        <v>0</v>
      </c>
      <c r="U73" s="0" t="n">
        <f aca="false">COUNTIF(R74:T74,"&gt;"&amp;0)</f>
        <v>0</v>
      </c>
      <c r="V73" s="0"/>
      <c r="W73" s="0" t="n">
        <f aca="false">F73+K73+P73+U73</f>
        <v>0</v>
      </c>
      <c r="X73" s="0"/>
      <c r="Y73" s="0" t="n">
        <f aca="false">'03.24 по датам'!DD73</f>
        <v>0</v>
      </c>
      <c r="Z73" s="0" t="n">
        <f aca="false">'03.24 по датам'!DE73</f>
        <v>0</v>
      </c>
      <c r="AA73" s="0" t="n">
        <f aca="false">'03.24 по датам'!DF73</f>
        <v>0</v>
      </c>
      <c r="AB73" s="0" t="n">
        <f aca="false">SUBTOTAL(9,Y75:AA75)</f>
        <v>0</v>
      </c>
      <c r="AC73" s="0"/>
      <c r="AD73" s="0" t="n">
        <f aca="false">'03.24 по датам'!DV73</f>
        <v>0</v>
      </c>
      <c r="AE73" s="0" t="n">
        <f aca="false">'03.24 по датам'!DW73</f>
        <v>0</v>
      </c>
      <c r="AF73" s="0" t="n">
        <f aca="false">'03.24 по датам'!DX73</f>
        <v>0</v>
      </c>
      <c r="AG73" s="0" t="n">
        <f aca="false">COUNTIF(AD74:AF74,"&gt;"&amp;0)</f>
        <v>0</v>
      </c>
      <c r="AH73" s="0"/>
      <c r="AI73" s="0" t="n">
        <f aca="false">'03.24 по датам'!EZ73</f>
        <v>0</v>
      </c>
      <c r="AJ73" s="0" t="n">
        <f aca="false">'03.24 по датам'!FA73</f>
        <v>0</v>
      </c>
      <c r="AK73" s="0" t="n">
        <f aca="false">'03.24 по датам'!FB73</f>
        <v>0</v>
      </c>
      <c r="AL73" s="0" t="n">
        <f aca="false">COUNTIF(AI74:AK74,"&gt;"&amp;0)</f>
        <v>0</v>
      </c>
      <c r="AM73" s="0"/>
      <c r="AN73" s="0" t="n">
        <f aca="false">'03.24 по датам'!FO73</f>
        <v>0</v>
      </c>
      <c r="AO73" s="0" t="n">
        <f aca="false">'03.24 по датам'!FP73</f>
        <v>0</v>
      </c>
      <c r="AP73" s="0" t="n">
        <f aca="false">'03.24 по датам'!FQ73</f>
        <v>0</v>
      </c>
      <c r="AQ73" s="0" t="n">
        <f aca="false">COUNTIF(AN74:AP74,"&gt;"&amp;0)</f>
        <v>0</v>
      </c>
      <c r="AR73" s="0"/>
      <c r="AS73" s="1844"/>
      <c r="AT73" s="1686"/>
      <c r="AU73" s="1686"/>
      <c r="AV73" s="1690" t="n">
        <f aca="false">SUBTOTAL(9,AS75:AU75)</f>
        <v>0</v>
      </c>
      <c r="AW73" s="1679" t="n">
        <f aca="false">SUBTOTAL(9,AS75:AU75)</f>
        <v>0</v>
      </c>
      <c r="AX73" s="1691"/>
      <c r="AY73" s="0"/>
      <c r="AZ73" s="0"/>
      <c r="BA73" s="0"/>
      <c r="BB73" s="0"/>
      <c r="BC73" s="1700"/>
      <c r="BD73" s="1700"/>
      <c r="BE73" s="1701"/>
      <c r="BF73" s="1679" t="n">
        <f aca="false">SUBTOTAL(9,BC75:BE75)</f>
        <v>0</v>
      </c>
      <c r="BG73" s="1702"/>
      <c r="BH73" s="0" t="n">
        <f aca="false">'03.24 по датам'!II73</f>
        <v>0</v>
      </c>
      <c r="BI73" s="0" t="n">
        <f aca="false">'03.24 по датам'!IJ73</f>
        <v>0</v>
      </c>
      <c r="BJ73" s="0" t="n">
        <f aca="false">SUBTOTAL(9,BH75:BI75)</f>
        <v>0</v>
      </c>
      <c r="BK73" s="0"/>
      <c r="BL73" s="0" t="n">
        <f aca="false">'03.24 по датам'!IW73</f>
        <v>0</v>
      </c>
      <c r="BM73" s="0" t="n">
        <f aca="false">'03.24 по датам'!IX73</f>
        <v>0</v>
      </c>
      <c r="BN73" s="0" t="n">
        <f aca="false">'03.24 по датам'!IY73</f>
        <v>0</v>
      </c>
      <c r="BO73" s="0" t="n">
        <f aca="false">COUNTIF(BL74:BN74,"&gt;"&amp;0)</f>
        <v>0</v>
      </c>
      <c r="BP73" s="0"/>
      <c r="BQ73" s="0"/>
      <c r="BR73" s="0"/>
      <c r="BS73" s="0"/>
      <c r="BT73" s="0"/>
      <c r="BU73" s="0"/>
      <c r="BV73" s="1827"/>
      <c r="BW73" s="1827"/>
      <c r="BX73" s="1722"/>
      <c r="BY73" s="1722"/>
      <c r="BZ73" s="1827"/>
      <c r="CA73" s="0"/>
      <c r="CB73" s="0"/>
      <c r="CC73" s="0" t="n">
        <v>2</v>
      </c>
      <c r="CD73" s="0"/>
    </row>
    <row r="74" customFormat="false" ht="11.25" hidden="false" customHeight="true" outlineLevel="0" collapsed="false">
      <c r="A74" s="1611"/>
      <c r="B74" s="1729" t="s">
        <v>661</v>
      </c>
      <c r="C74" s="0" t="n">
        <f aca="false">'03.24 по датам'!X74</f>
        <v>0</v>
      </c>
      <c r="D74" s="0" t="n">
        <f aca="false">'03.24 по датам'!Y74</f>
        <v>0</v>
      </c>
      <c r="E74" s="0" t="n">
        <f aca="false">'03.24 по датам'!Z74</f>
        <v>0</v>
      </c>
      <c r="F74" s="0" t="n">
        <f aca="false">SUBTOTAL(9,C74:E74)</f>
        <v>0</v>
      </c>
      <c r="G74" s="0" t="n">
        <f aca="false">F74+G70</f>
        <v>200</v>
      </c>
      <c r="H74" s="0" t="n">
        <f aca="false">'03.24 по датам'!AP74</f>
        <v>0</v>
      </c>
      <c r="I74" s="0" t="n">
        <f aca="false">'03.24 по датам'!AQ74</f>
        <v>0</v>
      </c>
      <c r="J74" s="0" t="n">
        <f aca="false">'03.24 по датам'!AR74</f>
        <v>0</v>
      </c>
      <c r="K74" s="0" t="n">
        <f aca="false">SUBTOTAL(9,H74:J74)</f>
        <v>0</v>
      </c>
      <c r="L74" s="0" t="n">
        <f aca="false">K74+L70</f>
        <v>0</v>
      </c>
      <c r="M74" s="0" t="n">
        <f aca="false">'03.24 по датам'!BR74</f>
        <v>0</v>
      </c>
      <c r="N74" s="0" t="n">
        <f aca="false">'03.24 по датам'!BS74</f>
        <v>0</v>
      </c>
      <c r="O74" s="0" t="n">
        <f aca="false">'03.24 по датам'!BT74</f>
        <v>0</v>
      </c>
      <c r="P74" s="0" t="n">
        <f aca="false">SUBTOTAL(9,M74:O74)</f>
        <v>0</v>
      </c>
      <c r="Q74" s="0" t="n">
        <f aca="false">P74+Q70</f>
        <v>0</v>
      </c>
      <c r="R74" s="0" t="n">
        <f aca="false">'03.24 по датам'!CJ74</f>
        <v>0</v>
      </c>
      <c r="S74" s="0" t="n">
        <f aca="false">'03.24 по датам'!CK74</f>
        <v>0</v>
      </c>
      <c r="T74" s="0" t="n">
        <f aca="false">'03.24 по датам'!CL74</f>
        <v>0</v>
      </c>
      <c r="U74" s="0" t="n">
        <f aca="false">SUBTOTAL(9,R74:T74)</f>
        <v>0</v>
      </c>
      <c r="V74" s="0" t="n">
        <f aca="false">U74+V70</f>
        <v>0</v>
      </c>
      <c r="W74" s="0" t="n">
        <f aca="false">+F74+K74+P74+U74</f>
        <v>0</v>
      </c>
      <c r="X74" s="0" t="n">
        <f aca="false">W74+X70</f>
        <v>200</v>
      </c>
      <c r="Y74" s="0" t="n">
        <f aca="false">'03.24 по датам'!DD74</f>
        <v>0</v>
      </c>
      <c r="Z74" s="0" t="n">
        <f aca="false">'03.24 по датам'!DE74</f>
        <v>0</v>
      </c>
      <c r="AA74" s="0" t="n">
        <f aca="false">'03.24 по датам'!DF74</f>
        <v>0</v>
      </c>
      <c r="AB74" s="0" t="n">
        <f aca="false">SUBTOTAL(9,Y74:AA74)</f>
        <v>0</v>
      </c>
      <c r="AC74" s="0" t="n">
        <f aca="false">AB74:AB74+IF($B70:$B70=2,0,AC70:AC70)</f>
        <v>0</v>
      </c>
      <c r="AD74" s="0" t="n">
        <f aca="false">'03.24 по датам'!DV74</f>
        <v>0</v>
      </c>
      <c r="AE74" s="0" t="n">
        <f aca="false">'03.24 по датам'!DW74</f>
        <v>0</v>
      </c>
      <c r="AF74" s="0" t="n">
        <f aca="false">'03.24 по датам'!DX74</f>
        <v>0</v>
      </c>
      <c r="AG74" s="0" t="n">
        <f aca="false">SUBTOTAL(9,AD74:AF74)</f>
        <v>0</v>
      </c>
      <c r="AH74" s="0" t="n">
        <f aca="false">AG74:AG74+IF($B70:$B70=2,0,AH70:AH70)</f>
        <v>0</v>
      </c>
      <c r="AI74" s="0" t="n">
        <f aca="false">'03.24 по датам'!EZ74</f>
        <v>0</v>
      </c>
      <c r="AJ74" s="0" t="n">
        <f aca="false">'03.24 по датам'!FA74</f>
        <v>0</v>
      </c>
      <c r="AK74" s="0" t="n">
        <f aca="false">'03.24 по датам'!FB74</f>
        <v>0</v>
      </c>
      <c r="AL74" s="0" t="n">
        <f aca="false">SUBTOTAL(9,AI74:AK74)</f>
        <v>0</v>
      </c>
      <c r="AM74" s="0" t="n">
        <f aca="false">AL74:AL74+IF($B70:$B70=2,0,AM70:AM70)</f>
        <v>0</v>
      </c>
      <c r="AN74" s="0" t="n">
        <f aca="false">'03.24 по датам'!FO74</f>
        <v>0</v>
      </c>
      <c r="AO74" s="0" t="n">
        <f aca="false">'03.24 по датам'!FP74</f>
        <v>0</v>
      </c>
      <c r="AP74" s="0" t="n">
        <f aca="false">'03.24 по датам'!FQ74</f>
        <v>0</v>
      </c>
      <c r="AQ74" s="0" t="n">
        <f aca="false">SUBTOTAL(9,AN74:AP74)</f>
        <v>0</v>
      </c>
      <c r="AR74" s="0" t="n">
        <f aca="false">AQ74:AQ74+IF($B70:$B70=2,0,AR70:AR70)</f>
        <v>0</v>
      </c>
      <c r="AS74" s="1851"/>
      <c r="AT74" s="1744"/>
      <c r="AU74" s="1744"/>
      <c r="AV74" s="1748" t="n">
        <f aca="false">SUBTOTAL(9,AS74:AU74)</f>
        <v>0</v>
      </c>
      <c r="AW74" s="1738" t="n">
        <f aca="false">SUBTOTAL(9,AS74:AU74)</f>
        <v>0</v>
      </c>
      <c r="AX74" s="1737" t="n">
        <f aca="false">AW74:AW74+IF($B70:$B70=2,0,AX70:AX70)</f>
        <v>0</v>
      </c>
      <c r="AY74" s="0"/>
      <c r="AZ74" s="0" t="e">
        <f aca="false">IF(IF($CE$10=$CE$1,"",CD72-$CE$10)&lt;0,IF($CE$10=$CE$1,"",-CD72+$CE$10),"")</f>
        <v>#VALUE!</v>
      </c>
      <c r="BA74" s="0" t="e">
        <f aca="false">SUBTOTAL(9,AY74:AZ74)</f>
        <v>#VALUE!</v>
      </c>
      <c r="BB74" s="0" t="n">
        <f aca="false">$BB$3+BB70</f>
        <v>191.52</v>
      </c>
      <c r="BC74" s="1757"/>
      <c r="BD74" s="1757"/>
      <c r="BE74" s="1758"/>
      <c r="BF74" s="1738" t="n">
        <f aca="false">SUBTOTAL(9,BC74:BE74)</f>
        <v>0</v>
      </c>
      <c r="BG74" s="1748" t="n">
        <f aca="false">BF74:BF74+IF($B70:$B70=2,0,BG70:BG70)</f>
        <v>50</v>
      </c>
      <c r="BH74" s="0" t="n">
        <f aca="false">'03.24 по датам'!II74</f>
        <v>0</v>
      </c>
      <c r="BI74" s="0" t="n">
        <f aca="false">'03.24 по датам'!IJ74</f>
        <v>0</v>
      </c>
      <c r="BJ74" s="0" t="n">
        <f aca="false">SUBTOTAL(9,BH74:BI74)</f>
        <v>0</v>
      </c>
      <c r="BK74" s="0" t="n">
        <f aca="false">BJ74:BJ74+IF($B70:$B70=2,0,BK70:BK70)</f>
        <v>0</v>
      </c>
      <c r="BL74" s="0" t="n">
        <f aca="false">'03.24 по датам'!IW74</f>
        <v>0</v>
      </c>
      <c r="BM74" s="0" t="n">
        <f aca="false">'03.24 по датам'!IX74</f>
        <v>0</v>
      </c>
      <c r="BN74" s="0" t="n">
        <f aca="false">'03.24 по датам'!IY74</f>
        <v>0</v>
      </c>
      <c r="BO74" s="0" t="n">
        <f aca="false">SUBTOTAL(9,BL74:BN74)</f>
        <v>0</v>
      </c>
      <c r="BP74" s="0" t="n">
        <f aca="false">BO74:BO74+IF($B70:$B70=2,0,BP70:BP70)</f>
        <v>0</v>
      </c>
      <c r="BQ74" s="0"/>
      <c r="BR74" s="0"/>
      <c r="BS74" s="0" t="e">
        <f aca="false">IF(IF($CE$10=$CE$1,"",CD72-$CE$10)&gt;0,IF($CE$10=$CE$1,"",CD72-$CE$10),"")</f>
        <v>#VALUE!</v>
      </c>
      <c r="BT74" s="0" t="e">
        <f aca="false">SUBTOTAL(9,BQ74:BS74)</f>
        <v>#VALUE!</v>
      </c>
      <c r="BU74" s="0" t="n">
        <f aca="false">SUMIF($C$5:BT$5,"Накопленный эффект, т/сут",$C74:BT74)+SUMIF($C$5:BT$5,"Нараст.  по потенциалу",$C74:BT74)-SUMIF($C$5:BT$5,"Нараст. по остановкам",$C74:BT74)-SUMIF($C$5:BT$5,"ИТОГО перевод в ППД",$C74:BT74)-SUMIF($C$5:BT$5,"ИТОГО  нерент, по распоряж.",$C74:BT74)-SUMIF($C$5:BT$5,"ИТОГО ост. дебит от ЗБС, Углуб., ПВЛГ/ПНЛГ",$C74:BT74)</f>
        <v>150</v>
      </c>
      <c r="BV74" s="1764"/>
      <c r="BW74" s="1764"/>
      <c r="BX74" s="1771"/>
      <c r="BY74" s="1771"/>
      <c r="BZ74" s="1764" t="n">
        <f aca="false">SUBTOTAL(9,BV74:BY74)</f>
        <v>0</v>
      </c>
      <c r="CA74" s="0"/>
      <c r="CB74" s="0" t="n">
        <f aca="false">CB$4:CB$4+SUMIF($C$5:BZ$5,"Нараст. по остановкам",$C74:BZ74)-SUMIF($C$5:BZ$5,"Нараст.  по потенциалу",$C74:BZ74)</f>
        <v>81.893</v>
      </c>
      <c r="CC74" s="0" t="n">
        <v>3</v>
      </c>
      <c r="CD74" s="0"/>
    </row>
    <row r="75" customFormat="false" ht="1.5" hidden="false" customHeight="true" outlineLevel="0" collapsed="false">
      <c r="A75" s="1777"/>
      <c r="B75" s="1777"/>
      <c r="C75" s="0" t="n">
        <f aca="false">'03.24 по датам'!X75</f>
        <v>0</v>
      </c>
      <c r="D75" s="0" t="n">
        <f aca="false">'03.24 по датам'!Y75</f>
        <v>0</v>
      </c>
      <c r="E75" s="0" t="n">
        <f aca="false">'03.24 по датам'!Z75</f>
        <v>0</v>
      </c>
      <c r="F75" s="0"/>
      <c r="G75" s="0"/>
      <c r="H75" s="0" t="n">
        <f aca="false">'03.24 по датам'!AP75</f>
        <v>0</v>
      </c>
      <c r="I75" s="0" t="n">
        <f aca="false">'03.24 по датам'!AQ75</f>
        <v>0</v>
      </c>
      <c r="J75" s="0" t="n">
        <f aca="false">'03.24 по датам'!AR75</f>
        <v>0</v>
      </c>
      <c r="K75" s="0"/>
      <c r="L75" s="0"/>
      <c r="M75" s="0" t="n">
        <f aca="false">'03.24 по датам'!BR75</f>
        <v>0</v>
      </c>
      <c r="N75" s="0" t="n">
        <f aca="false">'03.24 по датам'!BS75</f>
        <v>0</v>
      </c>
      <c r="O75" s="0" t="n">
        <f aca="false">'03.24 по датам'!BT75</f>
        <v>0</v>
      </c>
      <c r="P75" s="0"/>
      <c r="Q75" s="0"/>
      <c r="R75" s="0" t="n">
        <f aca="false">'03.24 по датам'!CJ75</f>
        <v>0</v>
      </c>
      <c r="S75" s="0" t="n">
        <f aca="false">'03.24 по датам'!CK75</f>
        <v>0</v>
      </c>
      <c r="T75" s="0" t="n">
        <f aca="false">'03.24 по датам'!CL75</f>
        <v>0</v>
      </c>
      <c r="U75" s="0"/>
      <c r="V75" s="0"/>
      <c r="W75" s="0"/>
      <c r="X75" s="0"/>
      <c r="Y75" s="0" t="n">
        <f aca="false">'03.24 по датам'!DD75</f>
        <v>0</v>
      </c>
      <c r="Z75" s="0" t="n">
        <f aca="false">'03.24 по датам'!DE75</f>
        <v>0</v>
      </c>
      <c r="AA75" s="0" t="n">
        <f aca="false">'03.24 по датам'!DF75</f>
        <v>0</v>
      </c>
      <c r="AB75" s="0"/>
      <c r="AC75" s="0"/>
      <c r="AD75" s="0" t="n">
        <f aca="false">'03.24 по датам'!DV75</f>
        <v>0</v>
      </c>
      <c r="AE75" s="0" t="n">
        <f aca="false">'03.24 по датам'!DW75</f>
        <v>0</v>
      </c>
      <c r="AF75" s="0" t="n">
        <f aca="false">'03.24 по датам'!DX75</f>
        <v>0</v>
      </c>
      <c r="AG75" s="0"/>
      <c r="AH75" s="0"/>
      <c r="AI75" s="0" t="n">
        <f aca="false">'03.24 по датам'!EZ75</f>
        <v>0</v>
      </c>
      <c r="AJ75" s="0" t="n">
        <f aca="false">'03.24 по датам'!FA75</f>
        <v>0</v>
      </c>
      <c r="AK75" s="0" t="n">
        <f aca="false">'03.24 по датам'!FB75</f>
        <v>0</v>
      </c>
      <c r="AL75" s="0"/>
      <c r="AM75" s="0"/>
      <c r="AN75" s="0" t="n">
        <f aca="false">'03.24 по датам'!FO75</f>
        <v>0</v>
      </c>
      <c r="AO75" s="0" t="n">
        <f aca="false">'03.24 по датам'!FP75</f>
        <v>0</v>
      </c>
      <c r="AP75" s="0" t="n">
        <f aca="false">'03.24 по датам'!FQ75</f>
        <v>0</v>
      </c>
      <c r="AQ75" s="0"/>
      <c r="AR75" s="0"/>
      <c r="AS75" s="1779"/>
      <c r="AT75" s="1779"/>
      <c r="AU75" s="1779"/>
      <c r="AV75" s="1783"/>
      <c r="AW75" s="1783"/>
      <c r="AX75" s="1783"/>
      <c r="AY75" s="0"/>
      <c r="AZ75" s="0"/>
      <c r="BA75" s="0"/>
      <c r="BB75" s="1790"/>
      <c r="BC75" s="1757"/>
      <c r="BD75" s="1757"/>
      <c r="BE75" s="1787"/>
      <c r="BF75" s="1783"/>
      <c r="BG75" s="1783"/>
      <c r="BH75" s="0" t="n">
        <f aca="false">'03.24 по датам'!II75</f>
        <v>0</v>
      </c>
      <c r="BI75" s="0" t="n">
        <f aca="false">'03.24 по датам'!IJ75</f>
        <v>0</v>
      </c>
      <c r="BJ75" s="0"/>
      <c r="BK75" s="0"/>
      <c r="BL75" s="0" t="n">
        <f aca="false">'03.24 по датам'!IW75</f>
        <v>0</v>
      </c>
      <c r="BM75" s="0" t="n">
        <f aca="false">'03.24 по датам'!IX75</f>
        <v>0</v>
      </c>
      <c r="BN75" s="0" t="n">
        <f aca="false">'03.24 по датам'!IY75</f>
        <v>0</v>
      </c>
      <c r="BO75" s="0"/>
      <c r="BP75" s="0"/>
      <c r="BQ75" s="0"/>
      <c r="BR75" s="0"/>
      <c r="BS75" s="0"/>
      <c r="BT75" s="0"/>
      <c r="BU75" s="0"/>
      <c r="BV75" s="1792"/>
      <c r="BW75" s="1792"/>
      <c r="BX75" s="1792"/>
      <c r="BY75" s="1792"/>
      <c r="BZ75" s="1792"/>
      <c r="CA75" s="0"/>
      <c r="CB75" s="0"/>
      <c r="CC75" s="0" t="n">
        <v>4</v>
      </c>
      <c r="CD75" s="0"/>
      <c r="CE75" s="1797"/>
    </row>
    <row r="76" customFormat="false" ht="11.25" hidden="false" customHeight="true" outlineLevel="0" collapsed="false">
      <c r="A76" s="1611" t="n">
        <f aca="false">A72+1</f>
        <v>45368</v>
      </c>
      <c r="B76" s="1612" t="s">
        <v>662</v>
      </c>
      <c r="C76" s="0" t="n">
        <f aca="false">'03.24 по датам'!X76</f>
        <v>0</v>
      </c>
      <c r="D76" s="0" t="n">
        <f aca="false">'03.24 по датам'!Y76</f>
        <v>0</v>
      </c>
      <c r="E76" s="0" t="n">
        <f aca="false">'03.24 по датам'!Z76</f>
        <v>0</v>
      </c>
      <c r="F76" s="0"/>
      <c r="G76" s="0"/>
      <c r="H76" s="0" t="n">
        <f aca="false">'03.24 по датам'!AP76</f>
        <v>0</v>
      </c>
      <c r="I76" s="0" t="n">
        <f aca="false">'03.24 по датам'!AQ76</f>
        <v>0</v>
      </c>
      <c r="J76" s="0" t="n">
        <f aca="false">'03.24 по датам'!AR76</f>
        <v>0</v>
      </c>
      <c r="K76" s="0"/>
      <c r="L76" s="0"/>
      <c r="M76" s="0" t="n">
        <f aca="false">'03.24 по датам'!BR76</f>
        <v>0</v>
      </c>
      <c r="N76" s="0" t="n">
        <f aca="false">'03.24 по датам'!BS76</f>
        <v>0</v>
      </c>
      <c r="O76" s="0" t="n">
        <f aca="false">'03.24 по датам'!BT76</f>
        <v>0</v>
      </c>
      <c r="P76" s="0"/>
      <c r="Q76" s="0"/>
      <c r="R76" s="0" t="n">
        <f aca="false">'03.24 по датам'!CJ76</f>
        <v>0</v>
      </c>
      <c r="S76" s="0" t="n">
        <f aca="false">'03.24 по датам'!CK76</f>
        <v>0</v>
      </c>
      <c r="T76" s="0" t="n">
        <f aca="false">'03.24 по датам'!CL76</f>
        <v>0</v>
      </c>
      <c r="U76" s="0"/>
      <c r="V76" s="0"/>
      <c r="W76" s="0"/>
      <c r="X76" s="0"/>
      <c r="Y76" s="0" t="n">
        <f aca="false">'03.24 по датам'!DD76</f>
        <v>0</v>
      </c>
      <c r="Z76" s="0" t="n">
        <f aca="false">'03.24 по датам'!DE76</f>
        <v>0</v>
      </c>
      <c r="AA76" s="0" t="n">
        <f aca="false">'03.24 по датам'!DF76</f>
        <v>0</v>
      </c>
      <c r="AB76" s="0"/>
      <c r="AC76" s="0"/>
      <c r="AD76" s="0" t="n">
        <f aca="false">'03.24 по датам'!DV76</f>
        <v>0</v>
      </c>
      <c r="AE76" s="0" t="n">
        <f aca="false">'03.24 по датам'!DW76</f>
        <v>0</v>
      </c>
      <c r="AF76" s="0" t="n">
        <f aca="false">'03.24 по датам'!DX76</f>
        <v>0</v>
      </c>
      <c r="AG76" s="0"/>
      <c r="AH76" s="0"/>
      <c r="AI76" s="0" t="n">
        <f aca="false">'03.24 по датам'!EZ76</f>
        <v>0</v>
      </c>
      <c r="AJ76" s="0" t="n">
        <f aca="false">'03.24 по датам'!FA76</f>
        <v>0</v>
      </c>
      <c r="AK76" s="0" t="n">
        <f aca="false">'03.24 по датам'!FB76</f>
        <v>0</v>
      </c>
      <c r="AL76" s="0"/>
      <c r="AM76" s="0"/>
      <c r="AN76" s="0" t="n">
        <f aca="false">'03.24 по датам'!FO76</f>
        <v>0</v>
      </c>
      <c r="AO76" s="0" t="n">
        <f aca="false">'03.24 по датам'!FP76</f>
        <v>0</v>
      </c>
      <c r="AP76" s="0" t="n">
        <f aca="false">'03.24 по датам'!FQ76</f>
        <v>0</v>
      </c>
      <c r="AQ76" s="0"/>
      <c r="AR76" s="0"/>
      <c r="AS76" s="1627"/>
      <c r="AT76" s="1627"/>
      <c r="AU76" s="1615"/>
      <c r="AV76" s="1631"/>
      <c r="AW76" s="1621"/>
      <c r="AX76" s="1620"/>
      <c r="AY76" s="0"/>
      <c r="AZ76" s="0"/>
      <c r="BA76" s="0"/>
      <c r="BB76" s="0"/>
      <c r="BC76" s="1639"/>
      <c r="BD76" s="1640"/>
      <c r="BE76" s="1842"/>
      <c r="BF76" s="1621"/>
      <c r="BG76" s="1631"/>
      <c r="BH76" s="0" t="n">
        <f aca="false">'03.24 по датам'!II76</f>
        <v>0</v>
      </c>
      <c r="BI76" s="0" t="n">
        <f aca="false">'03.24 по датам'!IJ76</f>
        <v>0</v>
      </c>
      <c r="BJ76" s="0"/>
      <c r="BK76" s="0"/>
      <c r="BL76" s="0" t="n">
        <f aca="false">'03.24 по датам'!IW76</f>
        <v>0</v>
      </c>
      <c r="BM76" s="0" t="n">
        <f aca="false">'03.24 по датам'!IX76</f>
        <v>0</v>
      </c>
      <c r="BN76" s="0" t="n">
        <f aca="false">'03.24 по датам'!IY76</f>
        <v>0</v>
      </c>
      <c r="BO76" s="0"/>
      <c r="BP76" s="0"/>
      <c r="BQ76" s="0"/>
      <c r="BR76" s="0"/>
      <c r="BS76" s="0"/>
      <c r="BT76" s="0"/>
      <c r="BU76" s="0"/>
      <c r="BV76" s="1817"/>
      <c r="BW76" s="1660"/>
      <c r="BX76" s="1660"/>
      <c r="BY76" s="1660"/>
      <c r="BZ76" s="1817"/>
      <c r="CA76" s="0" t="e">
        <f aca="false">CA$4:CA$4+SUMIF($C$5:BZ$5,"Нараст. баланс",$C78:BZ78)+SUMIF($C$7:BW$7,"Итого (с ВНР)",$C78:BW78)-SUMIF($C$5:BZ$5,"Геол. снижение,  т/сут",$C78:BZ78)-SUMIF(BY$7:BZ$7,"Итого",BY78:BZ78)-SUMIF($C$7:BZ$7,"Итого (с ВСП)",$C78:BZ78)</f>
        <v>#VALUE!</v>
      </c>
      <c r="CB76" s="0"/>
      <c r="CC76" s="0" t="n">
        <v>1</v>
      </c>
      <c r="CD76" s="0" t="e">
        <f aca="false">CD$4:CD$4+SUMIF($C$5:BZ$5,"Нараст. баланс",$C78:BZ78)+SUMIF($C$7:BW$7,$C78:BW78)-SUMIF($C$5:BZ$5,"Геол. снижение,  т/сут",$C78:BZ78)-SUMIF(BY$7:BZ$7,"Итого",BY78:BZ78)</f>
        <v>#VALUE!</v>
      </c>
    </row>
    <row r="77" customFormat="false" ht="11.25" hidden="false" customHeight="true" outlineLevel="0" collapsed="false">
      <c r="A77" s="1611"/>
      <c r="B77" s="1670" t="s">
        <v>663</v>
      </c>
      <c r="C77" s="0" t="n">
        <f aca="false">'03.24 по датам'!X77</f>
        <v>0</v>
      </c>
      <c r="D77" s="0" t="n">
        <f aca="false">'03.24 по датам'!Y77</f>
        <v>0</v>
      </c>
      <c r="E77" s="0" t="n">
        <f aca="false">'03.24 по датам'!Z77</f>
        <v>0</v>
      </c>
      <c r="F77" s="0" t="n">
        <f aca="false">COUNTIF(C78:E78,"&gt;"&amp;0)</f>
        <v>0</v>
      </c>
      <c r="G77" s="0"/>
      <c r="H77" s="0" t="n">
        <f aca="false">'03.24 по датам'!AP77</f>
        <v>0</v>
      </c>
      <c r="I77" s="0" t="n">
        <f aca="false">'03.24 по датам'!AQ77</f>
        <v>0</v>
      </c>
      <c r="J77" s="0" t="n">
        <f aca="false">'03.24 по датам'!AR77</f>
        <v>0</v>
      </c>
      <c r="K77" s="0" t="n">
        <f aca="false">COUNTIF(H78:J78,"&gt;"&amp;0)</f>
        <v>0</v>
      </c>
      <c r="L77" s="0"/>
      <c r="M77" s="0" t="n">
        <f aca="false">'03.24 по датам'!BR77</f>
        <v>0</v>
      </c>
      <c r="N77" s="0" t="n">
        <f aca="false">'03.24 по датам'!BS77</f>
        <v>0</v>
      </c>
      <c r="O77" s="0" t="n">
        <f aca="false">'03.24 по датам'!BT77</f>
        <v>0</v>
      </c>
      <c r="P77" s="0" t="n">
        <f aca="false">COUNTIF(M78:O78,"&gt;"&amp;0)</f>
        <v>0</v>
      </c>
      <c r="Q77" s="0"/>
      <c r="R77" s="0" t="n">
        <f aca="false">'03.24 по датам'!CJ77</f>
        <v>0</v>
      </c>
      <c r="S77" s="0" t="n">
        <f aca="false">'03.24 по датам'!CK77</f>
        <v>0</v>
      </c>
      <c r="T77" s="0" t="n">
        <f aca="false">'03.24 по датам'!CL77</f>
        <v>0</v>
      </c>
      <c r="U77" s="0" t="n">
        <f aca="false">COUNTIF(R78:T78,"&gt;"&amp;0)</f>
        <v>0</v>
      </c>
      <c r="V77" s="0"/>
      <c r="W77" s="0" t="n">
        <f aca="false">F77+K77+P77+U77</f>
        <v>0</v>
      </c>
      <c r="X77" s="0"/>
      <c r="Y77" s="0" t="n">
        <f aca="false">'03.24 по датам'!DD77</f>
        <v>0</v>
      </c>
      <c r="Z77" s="0" t="n">
        <f aca="false">'03.24 по датам'!DE77</f>
        <v>0</v>
      </c>
      <c r="AA77" s="0" t="n">
        <f aca="false">'03.24 по датам'!DF77</f>
        <v>0</v>
      </c>
      <c r="AB77" s="0" t="n">
        <f aca="false">SUBTOTAL(9,Y79:AA79)</f>
        <v>0</v>
      </c>
      <c r="AC77" s="0"/>
      <c r="AD77" s="0" t="n">
        <f aca="false">'03.24 по датам'!DV77</f>
        <v>0</v>
      </c>
      <c r="AE77" s="0" t="n">
        <f aca="false">'03.24 по датам'!DW77</f>
        <v>0</v>
      </c>
      <c r="AF77" s="0" t="n">
        <f aca="false">'03.24 по датам'!DX77</f>
        <v>0</v>
      </c>
      <c r="AG77" s="0" t="n">
        <f aca="false">COUNTIF(AD78:AF78,"&gt;"&amp;0)</f>
        <v>0</v>
      </c>
      <c r="AH77" s="0"/>
      <c r="AI77" s="0" t="n">
        <f aca="false">'03.24 по датам'!EZ77</f>
        <v>0</v>
      </c>
      <c r="AJ77" s="0" t="n">
        <f aca="false">'03.24 по датам'!FA77</f>
        <v>0</v>
      </c>
      <c r="AK77" s="0" t="n">
        <f aca="false">'03.24 по датам'!FB77</f>
        <v>0</v>
      </c>
      <c r="AL77" s="0" t="n">
        <f aca="false">COUNTIF(AI78:AK78,"&gt;"&amp;0)</f>
        <v>0</v>
      </c>
      <c r="AM77" s="0"/>
      <c r="AN77" s="0" t="n">
        <f aca="false">'03.24 по датам'!FO77</f>
        <v>0</v>
      </c>
      <c r="AO77" s="0" t="n">
        <f aca="false">'03.24 по датам'!FP77</f>
        <v>0</v>
      </c>
      <c r="AP77" s="0" t="n">
        <f aca="false">'03.24 по датам'!FQ77</f>
        <v>0</v>
      </c>
      <c r="AQ77" s="0" t="n">
        <f aca="false">COUNTIF(AN78:AP78,"&gt;"&amp;0)</f>
        <v>0</v>
      </c>
      <c r="AR77" s="0"/>
      <c r="AS77" s="1686"/>
      <c r="AT77" s="1686"/>
      <c r="AU77" s="1673"/>
      <c r="AV77" s="1690" t="n">
        <f aca="false">SUBTOTAL(9,AS79:AU79)</f>
        <v>0</v>
      </c>
      <c r="AW77" s="1679" t="n">
        <f aca="false">SUBTOTAL(9,AS79:AU79)</f>
        <v>0</v>
      </c>
      <c r="AX77" s="1691"/>
      <c r="AY77" s="0"/>
      <c r="AZ77" s="0"/>
      <c r="BA77" s="0"/>
      <c r="BB77" s="0"/>
      <c r="BC77" s="1699"/>
      <c r="BD77" s="1700"/>
      <c r="BE77" s="1847"/>
      <c r="BF77" s="1679" t="n">
        <f aca="false">SUBTOTAL(9,BC79:BE79)</f>
        <v>0</v>
      </c>
      <c r="BG77" s="1702"/>
      <c r="BH77" s="0" t="n">
        <f aca="false">'03.24 по датам'!II77</f>
        <v>0</v>
      </c>
      <c r="BI77" s="0" t="n">
        <f aca="false">'03.24 по датам'!IJ77</f>
        <v>0</v>
      </c>
      <c r="BJ77" s="0" t="n">
        <f aca="false">SUBTOTAL(9,BH79:BI79)</f>
        <v>0</v>
      </c>
      <c r="BK77" s="0"/>
      <c r="BL77" s="0" t="n">
        <f aca="false">'03.24 по датам'!IW77</f>
        <v>0</v>
      </c>
      <c r="BM77" s="0" t="n">
        <f aca="false">'03.24 по датам'!IX77</f>
        <v>0</v>
      </c>
      <c r="BN77" s="0" t="n">
        <f aca="false">'03.24 по датам'!IY77</f>
        <v>0</v>
      </c>
      <c r="BO77" s="0" t="n">
        <f aca="false">COUNTIF(BL78:BN78,"&gt;"&amp;0)</f>
        <v>0</v>
      </c>
      <c r="BP77" s="0"/>
      <c r="BQ77" s="0"/>
      <c r="BR77" s="0"/>
      <c r="BS77" s="0"/>
      <c r="BT77" s="0"/>
      <c r="BU77" s="0"/>
      <c r="BV77" s="1827"/>
      <c r="BW77" s="1722"/>
      <c r="BX77" s="1722"/>
      <c r="BY77" s="1722"/>
      <c r="BZ77" s="1827"/>
      <c r="CA77" s="0"/>
      <c r="CB77" s="0"/>
      <c r="CC77" s="0" t="n">
        <v>2</v>
      </c>
      <c r="CD77" s="0"/>
    </row>
    <row r="78" customFormat="false" ht="11.25" hidden="false" customHeight="true" outlineLevel="0" collapsed="false">
      <c r="A78" s="1611"/>
      <c r="B78" s="1729" t="s">
        <v>661</v>
      </c>
      <c r="C78" s="0" t="n">
        <f aca="false">'03.24 по датам'!X78</f>
        <v>0</v>
      </c>
      <c r="D78" s="0" t="n">
        <f aca="false">'03.24 по датам'!Y78</f>
        <v>0</v>
      </c>
      <c r="E78" s="0" t="n">
        <f aca="false">'03.24 по датам'!Z78</f>
        <v>0</v>
      </c>
      <c r="F78" s="0" t="n">
        <f aca="false">SUBTOTAL(9,C78:E78)</f>
        <v>0</v>
      </c>
      <c r="G78" s="0" t="n">
        <f aca="false">F78+G74</f>
        <v>200</v>
      </c>
      <c r="H78" s="0" t="n">
        <f aca="false">'03.24 по датам'!AP78</f>
        <v>0</v>
      </c>
      <c r="I78" s="0" t="n">
        <f aca="false">'03.24 по датам'!AQ78</f>
        <v>0</v>
      </c>
      <c r="J78" s="0" t="n">
        <f aca="false">'03.24 по датам'!AR78</f>
        <v>0</v>
      </c>
      <c r="K78" s="0" t="n">
        <f aca="false">SUBTOTAL(9,H78:J78)</f>
        <v>0</v>
      </c>
      <c r="L78" s="0" t="n">
        <f aca="false">K78+L74</f>
        <v>0</v>
      </c>
      <c r="M78" s="0" t="n">
        <f aca="false">'03.24 по датам'!BR78</f>
        <v>0</v>
      </c>
      <c r="N78" s="0" t="n">
        <f aca="false">'03.24 по датам'!BS78</f>
        <v>0</v>
      </c>
      <c r="O78" s="0" t="n">
        <f aca="false">'03.24 по датам'!BT78</f>
        <v>0</v>
      </c>
      <c r="P78" s="0" t="n">
        <f aca="false">SUBTOTAL(9,M78:O78)</f>
        <v>0</v>
      </c>
      <c r="Q78" s="0" t="n">
        <f aca="false">P78+Q74</f>
        <v>0</v>
      </c>
      <c r="R78" s="0" t="n">
        <f aca="false">'03.24 по датам'!CJ78</f>
        <v>0</v>
      </c>
      <c r="S78" s="0" t="n">
        <f aca="false">'03.24 по датам'!CK78</f>
        <v>0</v>
      </c>
      <c r="T78" s="0" t="n">
        <f aca="false">'03.24 по датам'!CL78</f>
        <v>0</v>
      </c>
      <c r="U78" s="0" t="n">
        <f aca="false">SUBTOTAL(9,R78:T78)</f>
        <v>0</v>
      </c>
      <c r="V78" s="0" t="n">
        <f aca="false">U78+V74</f>
        <v>0</v>
      </c>
      <c r="W78" s="0" t="n">
        <f aca="false">+F78+K78+P78+U78</f>
        <v>0</v>
      </c>
      <c r="X78" s="0" t="n">
        <f aca="false">W78+X74</f>
        <v>200</v>
      </c>
      <c r="Y78" s="0" t="n">
        <f aca="false">'03.24 по датам'!DD78</f>
        <v>0</v>
      </c>
      <c r="Z78" s="0" t="n">
        <f aca="false">'03.24 по датам'!DE78</f>
        <v>0</v>
      </c>
      <c r="AA78" s="0" t="n">
        <f aca="false">'03.24 по датам'!DF78</f>
        <v>0</v>
      </c>
      <c r="AB78" s="0" t="n">
        <f aca="false">SUBTOTAL(9,Y78:AA78)</f>
        <v>0</v>
      </c>
      <c r="AC78" s="0" t="n">
        <f aca="false">AB78:AB78+IF($B74:$B74=2,0,AC74:AC74)</f>
        <v>0</v>
      </c>
      <c r="AD78" s="0" t="n">
        <f aca="false">'03.24 по датам'!DV78</f>
        <v>0</v>
      </c>
      <c r="AE78" s="0" t="n">
        <f aca="false">'03.24 по датам'!DW78</f>
        <v>0</v>
      </c>
      <c r="AF78" s="0" t="n">
        <f aca="false">'03.24 по датам'!DX78</f>
        <v>0</v>
      </c>
      <c r="AG78" s="0" t="n">
        <f aca="false">SUBTOTAL(9,AD78:AF78)</f>
        <v>0</v>
      </c>
      <c r="AH78" s="0" t="n">
        <f aca="false">AG78:AG78+IF($B74:$B74=2,0,AH74:AH74)</f>
        <v>0</v>
      </c>
      <c r="AI78" s="0" t="n">
        <f aca="false">'03.24 по датам'!EZ78</f>
        <v>0</v>
      </c>
      <c r="AJ78" s="0" t="n">
        <f aca="false">'03.24 по датам'!FA78</f>
        <v>0</v>
      </c>
      <c r="AK78" s="0" t="n">
        <f aca="false">'03.24 по датам'!FB78</f>
        <v>0</v>
      </c>
      <c r="AL78" s="0" t="n">
        <f aca="false">SUBTOTAL(9,AI78:AK78)</f>
        <v>0</v>
      </c>
      <c r="AM78" s="0" t="n">
        <f aca="false">AL78:AL78+IF($B74:$B74=2,0,AM74:AM74)</f>
        <v>0</v>
      </c>
      <c r="AN78" s="0" t="n">
        <f aca="false">'03.24 по датам'!FO78</f>
        <v>0</v>
      </c>
      <c r="AO78" s="0" t="n">
        <f aca="false">'03.24 по датам'!FP78</f>
        <v>0</v>
      </c>
      <c r="AP78" s="0" t="n">
        <f aca="false">'03.24 по датам'!FQ78</f>
        <v>0</v>
      </c>
      <c r="AQ78" s="0" t="n">
        <f aca="false">SUBTOTAL(9,AN78:AP78)</f>
        <v>0</v>
      </c>
      <c r="AR78" s="0" t="n">
        <f aca="false">AQ78:AQ78+IF($B74:$B74=2,0,AR74:AR74)</f>
        <v>0</v>
      </c>
      <c r="AS78" s="1744"/>
      <c r="AT78" s="1744"/>
      <c r="AU78" s="1732"/>
      <c r="AV78" s="1748" t="n">
        <f aca="false">SUBTOTAL(9,AS78:AU78)</f>
        <v>0</v>
      </c>
      <c r="AW78" s="1738" t="n">
        <f aca="false">SUBTOTAL(9,AS78:AU78)</f>
        <v>0</v>
      </c>
      <c r="AX78" s="1737" t="n">
        <f aca="false">AW78:AW78+IF($B74:$B74=2,0,AX74:AX74)</f>
        <v>0</v>
      </c>
      <c r="AY78" s="0"/>
      <c r="AZ78" s="0" t="e">
        <f aca="false">IF(IF($CE$10=$CE$1,"",CD76-$CE$10)&lt;0,IF($CE$10=$CE$1,"",-CD76+$CE$10),"")</f>
        <v>#VALUE!</v>
      </c>
      <c r="BA78" s="0" t="e">
        <f aca="false">SUBTOTAL(9,AY78:AZ78)</f>
        <v>#VALUE!</v>
      </c>
      <c r="BB78" s="0" t="n">
        <f aca="false">$BB$3+BB74</f>
        <v>203.49</v>
      </c>
      <c r="BC78" s="1756"/>
      <c r="BD78" s="1757"/>
      <c r="BE78" s="1832"/>
      <c r="BF78" s="1738" t="n">
        <f aca="false">SUBTOTAL(9,BC78:BE78)</f>
        <v>0</v>
      </c>
      <c r="BG78" s="1748" t="n">
        <f aca="false">BF78:BF78+IF($B74:$B74=2,0,BG74:BG74)</f>
        <v>50</v>
      </c>
      <c r="BH78" s="0" t="n">
        <f aca="false">'03.24 по датам'!II78</f>
        <v>0</v>
      </c>
      <c r="BI78" s="0" t="n">
        <f aca="false">'03.24 по датам'!IJ78</f>
        <v>0</v>
      </c>
      <c r="BJ78" s="0" t="n">
        <f aca="false">SUBTOTAL(9,BH78:BI78)</f>
        <v>0</v>
      </c>
      <c r="BK78" s="0" t="n">
        <f aca="false">BJ78:BJ78+IF($B74:$B74=2,0,BK74:BK74)</f>
        <v>0</v>
      </c>
      <c r="BL78" s="0" t="n">
        <f aca="false">'03.24 по датам'!IW78</f>
        <v>0</v>
      </c>
      <c r="BM78" s="0" t="n">
        <f aca="false">'03.24 по датам'!IX78</f>
        <v>0</v>
      </c>
      <c r="BN78" s="0" t="n">
        <f aca="false">'03.24 по датам'!IY78</f>
        <v>0</v>
      </c>
      <c r="BO78" s="0" t="n">
        <f aca="false">SUBTOTAL(9,BL78:BN78)</f>
        <v>0</v>
      </c>
      <c r="BP78" s="0" t="n">
        <f aca="false">BO78:BO78+IF($B74:$B74=2,0,BP74:BP74)</f>
        <v>0</v>
      </c>
      <c r="BQ78" s="0"/>
      <c r="BR78" s="0"/>
      <c r="BS78" s="0" t="e">
        <f aca="false">IF(IF($CE$10=$CE$1,"",CD76-$CE$10)&gt;0,IF($CE$10=$CE$1,"",CD76-$CE$10),"")</f>
        <v>#VALUE!</v>
      </c>
      <c r="BT78" s="0" t="e">
        <f aca="false">SUBTOTAL(9,BQ78:BS78)</f>
        <v>#VALUE!</v>
      </c>
      <c r="BU78" s="0" t="n">
        <f aca="false">SUMIF($C$5:BT$5,"Накопленный эффект, т/сут",$C78:BT78)+SUMIF($C$5:BT$5,"Нараст.  по потенциалу",$C78:BT78)-SUMIF($C$5:BT$5,"Нараст. по остановкам",$C78:BT78)-SUMIF($C$5:BT$5,"ИТОГО перевод в ППД",$C78:BT78)-SUMIF($C$5:BT$5,"ИТОГО  нерент, по распоряж.",$C78:BT78)-SUMIF($C$5:BT$5,"ИТОГО ост. дебит от ЗБС, Углуб., ПВЛГ/ПНЛГ",$C78:BT78)</f>
        <v>150</v>
      </c>
      <c r="BV78" s="1764"/>
      <c r="BW78" s="1771"/>
      <c r="BX78" s="1771"/>
      <c r="BY78" s="1771"/>
      <c r="BZ78" s="1764" t="n">
        <f aca="false">SUBTOTAL(9,BV78:BY78)</f>
        <v>0</v>
      </c>
      <c r="CA78" s="0"/>
      <c r="CB78" s="0" t="n">
        <f aca="false">CB$4:CB$4+SUMIF($C$5:BZ$5,"Нараст. по остановкам",$C78:BZ78)-SUMIF($C$5:BZ$5,"Нараст.  по потенциалу",$C78:BZ78)</f>
        <v>81.893</v>
      </c>
      <c r="CC78" s="0" t="n">
        <v>3</v>
      </c>
      <c r="CD78" s="0"/>
    </row>
    <row r="79" customFormat="false" ht="1.5" hidden="false" customHeight="true" outlineLevel="0" collapsed="false">
      <c r="A79" s="1777"/>
      <c r="B79" s="1777"/>
      <c r="C79" s="0" t="n">
        <f aca="false">'03.24 по датам'!X79</f>
        <v>0</v>
      </c>
      <c r="D79" s="0" t="n">
        <f aca="false">'03.24 по датам'!Y79</f>
        <v>0</v>
      </c>
      <c r="E79" s="0" t="n">
        <f aca="false">'03.24 по датам'!Z79</f>
        <v>0</v>
      </c>
      <c r="F79" s="0"/>
      <c r="G79" s="0"/>
      <c r="H79" s="0" t="n">
        <f aca="false">'03.24 по датам'!AP79</f>
        <v>0</v>
      </c>
      <c r="I79" s="0" t="n">
        <f aca="false">'03.24 по датам'!AQ79</f>
        <v>0</v>
      </c>
      <c r="J79" s="0" t="n">
        <f aca="false">'03.24 по датам'!AR79</f>
        <v>0</v>
      </c>
      <c r="K79" s="0"/>
      <c r="L79" s="0"/>
      <c r="M79" s="0" t="n">
        <f aca="false">'03.24 по датам'!BR79</f>
        <v>0</v>
      </c>
      <c r="N79" s="0" t="n">
        <f aca="false">'03.24 по датам'!BS79</f>
        <v>0</v>
      </c>
      <c r="O79" s="0" t="n">
        <f aca="false">'03.24 по датам'!BT79</f>
        <v>0</v>
      </c>
      <c r="P79" s="0"/>
      <c r="Q79" s="0"/>
      <c r="R79" s="0" t="n">
        <f aca="false">'03.24 по датам'!CJ79</f>
        <v>0</v>
      </c>
      <c r="S79" s="0" t="n">
        <f aca="false">'03.24 по датам'!CK79</f>
        <v>0</v>
      </c>
      <c r="T79" s="0" t="n">
        <f aca="false">'03.24 по датам'!CL79</f>
        <v>0</v>
      </c>
      <c r="U79" s="0"/>
      <c r="V79" s="0"/>
      <c r="W79" s="0"/>
      <c r="X79" s="0"/>
      <c r="Y79" s="0" t="n">
        <f aca="false">'03.24 по датам'!DD79</f>
        <v>0</v>
      </c>
      <c r="Z79" s="0" t="n">
        <f aca="false">'03.24 по датам'!DE79</f>
        <v>0</v>
      </c>
      <c r="AA79" s="0" t="n">
        <f aca="false">'03.24 по датам'!DF79</f>
        <v>0</v>
      </c>
      <c r="AB79" s="0"/>
      <c r="AC79" s="0"/>
      <c r="AD79" s="0" t="n">
        <f aca="false">'03.24 по датам'!DV79</f>
        <v>0</v>
      </c>
      <c r="AE79" s="0" t="n">
        <f aca="false">'03.24 по датам'!DW79</f>
        <v>0</v>
      </c>
      <c r="AF79" s="0" t="n">
        <f aca="false">'03.24 по датам'!DX79</f>
        <v>0</v>
      </c>
      <c r="AG79" s="0"/>
      <c r="AH79" s="0"/>
      <c r="AI79" s="0" t="n">
        <f aca="false">'03.24 по датам'!EZ79</f>
        <v>0</v>
      </c>
      <c r="AJ79" s="0" t="n">
        <f aca="false">'03.24 по датам'!FA79</f>
        <v>0</v>
      </c>
      <c r="AK79" s="0" t="n">
        <f aca="false">'03.24 по датам'!FB79</f>
        <v>0</v>
      </c>
      <c r="AL79" s="0"/>
      <c r="AM79" s="0"/>
      <c r="AN79" s="0" t="n">
        <f aca="false">'03.24 по датам'!FO79</f>
        <v>0</v>
      </c>
      <c r="AO79" s="0" t="n">
        <f aca="false">'03.24 по датам'!FP79</f>
        <v>0</v>
      </c>
      <c r="AP79" s="0" t="n">
        <f aca="false">'03.24 по датам'!FQ79</f>
        <v>0</v>
      </c>
      <c r="AQ79" s="0"/>
      <c r="AR79" s="0"/>
      <c r="AS79" s="1779"/>
      <c r="AT79" s="1779"/>
      <c r="AU79" s="1779"/>
      <c r="AV79" s="1783"/>
      <c r="AW79" s="1783"/>
      <c r="AX79" s="1783"/>
      <c r="AY79" s="0"/>
      <c r="AZ79" s="0"/>
      <c r="BA79" s="0"/>
      <c r="BB79" s="1790"/>
      <c r="BC79" s="1791"/>
      <c r="BD79" s="1757"/>
      <c r="BE79" s="1787"/>
      <c r="BF79" s="1783"/>
      <c r="BG79" s="1783"/>
      <c r="BH79" s="0" t="n">
        <f aca="false">'03.24 по датам'!II79</f>
        <v>0</v>
      </c>
      <c r="BI79" s="0" t="n">
        <f aca="false">'03.24 по датам'!IJ79</f>
        <v>0</v>
      </c>
      <c r="BJ79" s="0"/>
      <c r="BK79" s="0"/>
      <c r="BL79" s="0" t="n">
        <f aca="false">'03.24 по датам'!IW79</f>
        <v>0</v>
      </c>
      <c r="BM79" s="0" t="n">
        <f aca="false">'03.24 по датам'!IX79</f>
        <v>0</v>
      </c>
      <c r="BN79" s="0" t="n">
        <f aca="false">'03.24 по датам'!IY79</f>
        <v>0</v>
      </c>
      <c r="BO79" s="0"/>
      <c r="BP79" s="0"/>
      <c r="BQ79" s="0"/>
      <c r="BR79" s="0"/>
      <c r="BS79" s="0"/>
      <c r="BT79" s="0"/>
      <c r="BU79" s="0"/>
      <c r="BV79" s="1792"/>
      <c r="BW79" s="1792"/>
      <c r="BX79" s="1792"/>
      <c r="BY79" s="1792"/>
      <c r="BZ79" s="1792"/>
      <c r="CA79" s="0"/>
      <c r="CB79" s="0"/>
      <c r="CC79" s="0" t="n">
        <v>4</v>
      </c>
      <c r="CD79" s="0"/>
      <c r="CE79" s="1797"/>
    </row>
    <row r="80" customFormat="false" ht="11.25" hidden="false" customHeight="true" outlineLevel="0" collapsed="false">
      <c r="A80" s="1611" t="n">
        <f aca="false">A76+1</f>
        <v>45369</v>
      </c>
      <c r="B80" s="1612" t="s">
        <v>662</v>
      </c>
      <c r="C80" s="0" t="n">
        <f aca="false">'03.24 по датам'!X80</f>
        <v>0</v>
      </c>
      <c r="D80" s="0" t="n">
        <f aca="false">'03.24 по датам'!Y80</f>
        <v>0</v>
      </c>
      <c r="E80" s="0" t="n">
        <f aca="false">'03.24 по датам'!Z80</f>
        <v>0</v>
      </c>
      <c r="F80" s="0"/>
      <c r="G80" s="0"/>
      <c r="H80" s="0" t="n">
        <f aca="false">'03.24 по датам'!AP80</f>
        <v>0</v>
      </c>
      <c r="I80" s="0" t="n">
        <f aca="false">'03.24 по датам'!AQ80</f>
        <v>0</v>
      </c>
      <c r="J80" s="0" t="n">
        <f aca="false">'03.24 по датам'!AR80</f>
        <v>0</v>
      </c>
      <c r="K80" s="0"/>
      <c r="L80" s="0"/>
      <c r="M80" s="0" t="n">
        <f aca="false">'03.24 по датам'!BR80</f>
        <v>0</v>
      </c>
      <c r="N80" s="0" t="n">
        <f aca="false">'03.24 по датам'!BS80</f>
        <v>0</v>
      </c>
      <c r="O80" s="0" t="n">
        <f aca="false">'03.24 по датам'!BT80</f>
        <v>0</v>
      </c>
      <c r="P80" s="0"/>
      <c r="Q80" s="0"/>
      <c r="R80" s="0" t="n">
        <f aca="false">'03.24 по датам'!CJ80</f>
        <v>0</v>
      </c>
      <c r="S80" s="0" t="n">
        <f aca="false">'03.24 по датам'!CK80</f>
        <v>0</v>
      </c>
      <c r="T80" s="0" t="n">
        <f aca="false">'03.24 по датам'!CL80</f>
        <v>0</v>
      </c>
      <c r="U80" s="0"/>
      <c r="V80" s="0"/>
      <c r="W80" s="0"/>
      <c r="X80" s="0"/>
      <c r="Y80" s="0" t="n">
        <f aca="false">'03.24 по датам'!DD80</f>
        <v>0</v>
      </c>
      <c r="Z80" s="0" t="n">
        <f aca="false">'03.24 по датам'!DE80</f>
        <v>0</v>
      </c>
      <c r="AA80" s="0" t="n">
        <f aca="false">'03.24 по датам'!DF80</f>
        <v>0</v>
      </c>
      <c r="AB80" s="0"/>
      <c r="AC80" s="0"/>
      <c r="AD80" s="0" t="n">
        <f aca="false">'03.24 по датам'!DV80</f>
        <v>0</v>
      </c>
      <c r="AE80" s="0" t="n">
        <f aca="false">'03.24 по датам'!DW80</f>
        <v>0</v>
      </c>
      <c r="AF80" s="0" t="n">
        <f aca="false">'03.24 по датам'!DX80</f>
        <v>0</v>
      </c>
      <c r="AG80" s="0"/>
      <c r="AH80" s="0"/>
      <c r="AI80" s="0" t="n">
        <f aca="false">'03.24 по датам'!EZ80</f>
        <v>0</v>
      </c>
      <c r="AJ80" s="0" t="n">
        <f aca="false">'03.24 по датам'!FA80</f>
        <v>0</v>
      </c>
      <c r="AK80" s="0" t="n">
        <f aca="false">'03.24 по датам'!FB80</f>
        <v>0</v>
      </c>
      <c r="AL80" s="0"/>
      <c r="AM80" s="0"/>
      <c r="AN80" s="0" t="n">
        <f aca="false">'03.24 по датам'!FO80</f>
        <v>0</v>
      </c>
      <c r="AO80" s="0" t="n">
        <f aca="false">'03.24 по датам'!FP80</f>
        <v>0</v>
      </c>
      <c r="AP80" s="0" t="n">
        <f aca="false">'03.24 по датам'!FQ80</f>
        <v>0</v>
      </c>
      <c r="AQ80" s="0"/>
      <c r="AR80" s="0"/>
      <c r="AS80" s="1837"/>
      <c r="AT80" s="1627"/>
      <c r="AU80" s="1627"/>
      <c r="AV80" s="1631"/>
      <c r="AW80" s="1621"/>
      <c r="AX80" s="1620"/>
      <c r="AY80" s="0"/>
      <c r="AZ80" s="0"/>
      <c r="BA80" s="0"/>
      <c r="BB80" s="0"/>
      <c r="BC80" s="1639"/>
      <c r="BD80" s="1640"/>
      <c r="BE80" s="1641"/>
      <c r="BF80" s="1621"/>
      <c r="BG80" s="1631"/>
      <c r="BH80" s="0" t="n">
        <f aca="false">'03.24 по датам'!II80</f>
        <v>0</v>
      </c>
      <c r="BI80" s="0" t="n">
        <f aca="false">'03.24 по датам'!IJ80</f>
        <v>0</v>
      </c>
      <c r="BJ80" s="0"/>
      <c r="BK80" s="0"/>
      <c r="BL80" s="0" t="n">
        <f aca="false">'03.24 по датам'!IW80</f>
        <v>0</v>
      </c>
      <c r="BM80" s="0" t="n">
        <f aca="false">'03.24 по датам'!IX80</f>
        <v>0</v>
      </c>
      <c r="BN80" s="0" t="n">
        <f aca="false">'03.24 по датам'!IY80</f>
        <v>0</v>
      </c>
      <c r="BO80" s="0"/>
      <c r="BP80" s="0"/>
      <c r="BQ80" s="0"/>
      <c r="BR80" s="0"/>
      <c r="BS80" s="0"/>
      <c r="BT80" s="0"/>
      <c r="BU80" s="0"/>
      <c r="BV80" s="1817"/>
      <c r="BW80" s="1660"/>
      <c r="BX80" s="1660"/>
      <c r="BY80" s="1660"/>
      <c r="BZ80" s="1817"/>
      <c r="CA80" s="0" t="e">
        <f aca="false">CA$4:CA$4+SUMIF($C$5:BZ$5,"Нараст. баланс",$C82:BZ82)+SUMIF($C$7:BW$7,"Итого (с ВНР)",$C82:BW82)-SUMIF($C$5:BZ$5,"Геол. снижение,  т/сут",$C82:BZ82)-SUMIF(BY$7:BZ$7,"Итого",BY82:BZ82)-SUMIF($C$7:BZ$7,"Итого (с ВСП)",$C82:BZ82)</f>
        <v>#VALUE!</v>
      </c>
      <c r="CB80" s="0"/>
      <c r="CC80" s="0" t="n">
        <v>1</v>
      </c>
      <c r="CD80" s="0" t="e">
        <f aca="false">CD$4:CD$4+SUMIF($C$5:BZ$5,"Нараст. баланс",$C82:BZ82)+SUMIF($C$7:BW$7,$C82:BW82)-SUMIF($C$5:BZ$5,"Геол. снижение,  т/сут",$C82:BZ82)-SUMIF(BY$7:BZ$7,"Итого",BY82:BZ82)</f>
        <v>#VALUE!</v>
      </c>
    </row>
    <row r="81" customFormat="false" ht="11.25" hidden="false" customHeight="true" outlineLevel="0" collapsed="false">
      <c r="A81" s="1611"/>
      <c r="B81" s="1670" t="s">
        <v>663</v>
      </c>
      <c r="C81" s="0" t="n">
        <f aca="false">'03.24 по датам'!X81</f>
        <v>0</v>
      </c>
      <c r="D81" s="0" t="n">
        <f aca="false">'03.24 по датам'!Y81</f>
        <v>0</v>
      </c>
      <c r="E81" s="0" t="n">
        <f aca="false">'03.24 по датам'!Z81</f>
        <v>0</v>
      </c>
      <c r="F81" s="0" t="n">
        <f aca="false">COUNTIF(C82:E82,"&gt;"&amp;0)</f>
        <v>0</v>
      </c>
      <c r="G81" s="0"/>
      <c r="H81" s="0" t="n">
        <f aca="false">'03.24 по датам'!AP81</f>
        <v>0</v>
      </c>
      <c r="I81" s="0" t="n">
        <f aca="false">'03.24 по датам'!AQ81</f>
        <v>0</v>
      </c>
      <c r="J81" s="0" t="n">
        <f aca="false">'03.24 по датам'!AR81</f>
        <v>0</v>
      </c>
      <c r="K81" s="0" t="n">
        <f aca="false">COUNTIF(H82:J82,"&gt;"&amp;0)</f>
        <v>0</v>
      </c>
      <c r="L81" s="0"/>
      <c r="M81" s="0" t="n">
        <f aca="false">'03.24 по датам'!BR81</f>
        <v>0</v>
      </c>
      <c r="N81" s="0" t="n">
        <f aca="false">'03.24 по датам'!BS81</f>
        <v>0</v>
      </c>
      <c r="O81" s="0" t="n">
        <f aca="false">'03.24 по датам'!BT81</f>
        <v>0</v>
      </c>
      <c r="P81" s="0" t="n">
        <f aca="false">COUNTIF(M82:O82,"&gt;"&amp;0)</f>
        <v>0</v>
      </c>
      <c r="Q81" s="0"/>
      <c r="R81" s="0" t="n">
        <f aca="false">'03.24 по датам'!CJ81</f>
        <v>0</v>
      </c>
      <c r="S81" s="0" t="n">
        <f aca="false">'03.24 по датам'!CK81</f>
        <v>0</v>
      </c>
      <c r="T81" s="0" t="n">
        <f aca="false">'03.24 по датам'!CL81</f>
        <v>0</v>
      </c>
      <c r="U81" s="0" t="n">
        <f aca="false">COUNTIF(R82:T82,"&gt;"&amp;0)</f>
        <v>0</v>
      </c>
      <c r="V81" s="0"/>
      <c r="W81" s="0" t="n">
        <f aca="false">F81+K81+P81+U81</f>
        <v>0</v>
      </c>
      <c r="X81" s="0"/>
      <c r="Y81" s="0" t="n">
        <f aca="false">'03.24 по датам'!DD81</f>
        <v>0</v>
      </c>
      <c r="Z81" s="0" t="n">
        <f aca="false">'03.24 по датам'!DE81</f>
        <v>0</v>
      </c>
      <c r="AA81" s="0" t="n">
        <f aca="false">'03.24 по датам'!DF81</f>
        <v>0</v>
      </c>
      <c r="AB81" s="0" t="n">
        <f aca="false">SUBTOTAL(9,Y83:AA83)</f>
        <v>0</v>
      </c>
      <c r="AC81" s="0"/>
      <c r="AD81" s="0" t="n">
        <f aca="false">'03.24 по датам'!DV81</f>
        <v>0</v>
      </c>
      <c r="AE81" s="0" t="n">
        <f aca="false">'03.24 по датам'!DW81</f>
        <v>0</v>
      </c>
      <c r="AF81" s="0" t="n">
        <f aca="false">'03.24 по датам'!DX81</f>
        <v>0</v>
      </c>
      <c r="AG81" s="0" t="n">
        <f aca="false">COUNTIF(AD82:AF82,"&gt;"&amp;0)</f>
        <v>0</v>
      </c>
      <c r="AH81" s="0"/>
      <c r="AI81" s="0" t="n">
        <f aca="false">'03.24 по датам'!EZ81</f>
        <v>0</v>
      </c>
      <c r="AJ81" s="0" t="n">
        <f aca="false">'03.24 по датам'!FA81</f>
        <v>0</v>
      </c>
      <c r="AK81" s="0" t="n">
        <f aca="false">'03.24 по датам'!FB81</f>
        <v>0</v>
      </c>
      <c r="AL81" s="0" t="n">
        <f aca="false">COUNTIF(AI82:AK82,"&gt;"&amp;0)</f>
        <v>0</v>
      </c>
      <c r="AM81" s="0"/>
      <c r="AN81" s="0" t="n">
        <f aca="false">'03.24 по датам'!FO81</f>
        <v>0</v>
      </c>
      <c r="AO81" s="0" t="n">
        <f aca="false">'03.24 по датам'!FP81</f>
        <v>0</v>
      </c>
      <c r="AP81" s="0" t="n">
        <f aca="false">'03.24 по датам'!FQ81</f>
        <v>0</v>
      </c>
      <c r="AQ81" s="0" t="n">
        <f aca="false">COUNTIF(AN82:AP82,"&gt;"&amp;0)</f>
        <v>0</v>
      </c>
      <c r="AR81" s="0"/>
      <c r="AS81" s="1844"/>
      <c r="AT81" s="1686"/>
      <c r="AU81" s="1686"/>
      <c r="AV81" s="1690" t="n">
        <f aca="false">SUBTOTAL(9,AS83:AU83)</f>
        <v>0</v>
      </c>
      <c r="AW81" s="1679" t="n">
        <f aca="false">SUBTOTAL(9,AS83:AU83)</f>
        <v>0</v>
      </c>
      <c r="AX81" s="1691"/>
      <c r="AY81" s="0"/>
      <c r="AZ81" s="0"/>
      <c r="BA81" s="0"/>
      <c r="BB81" s="0"/>
      <c r="BC81" s="1699"/>
      <c r="BD81" s="1700"/>
      <c r="BE81" s="1701"/>
      <c r="BF81" s="1679" t="n">
        <f aca="false">SUBTOTAL(9,BC83:BE83)</f>
        <v>0</v>
      </c>
      <c r="BG81" s="1702"/>
      <c r="BH81" s="0" t="n">
        <f aca="false">'03.24 по датам'!II81</f>
        <v>0</v>
      </c>
      <c r="BI81" s="0" t="n">
        <f aca="false">'03.24 по датам'!IJ81</f>
        <v>0</v>
      </c>
      <c r="BJ81" s="0" t="n">
        <f aca="false">SUBTOTAL(9,BH83:BI83)</f>
        <v>0</v>
      </c>
      <c r="BK81" s="0"/>
      <c r="BL81" s="0" t="n">
        <f aca="false">'03.24 по датам'!IW81</f>
        <v>0</v>
      </c>
      <c r="BM81" s="0" t="n">
        <f aca="false">'03.24 по датам'!IX81</f>
        <v>0</v>
      </c>
      <c r="BN81" s="0" t="n">
        <f aca="false">'03.24 по датам'!IY81</f>
        <v>0</v>
      </c>
      <c r="BO81" s="0" t="n">
        <f aca="false">COUNTIF(BL82:BN82,"&gt;"&amp;0)</f>
        <v>0</v>
      </c>
      <c r="BP81" s="0"/>
      <c r="BQ81" s="0"/>
      <c r="BR81" s="0"/>
      <c r="BS81" s="0"/>
      <c r="BT81" s="0"/>
      <c r="BU81" s="0"/>
      <c r="BV81" s="1827"/>
      <c r="BW81" s="1722"/>
      <c r="BX81" s="1722"/>
      <c r="BY81" s="1722"/>
      <c r="BZ81" s="1827"/>
      <c r="CA81" s="0"/>
      <c r="CB81" s="0"/>
      <c r="CC81" s="0" t="n">
        <v>2</v>
      </c>
      <c r="CD81" s="0"/>
    </row>
    <row r="82" customFormat="false" ht="11.25" hidden="false" customHeight="true" outlineLevel="0" collapsed="false">
      <c r="A82" s="1611"/>
      <c r="B82" s="1729" t="s">
        <v>661</v>
      </c>
      <c r="C82" s="0" t="n">
        <f aca="false">'03.24 по датам'!X82</f>
        <v>0</v>
      </c>
      <c r="D82" s="0" t="n">
        <f aca="false">'03.24 по датам'!Y82</f>
        <v>0</v>
      </c>
      <c r="E82" s="0" t="n">
        <f aca="false">'03.24 по датам'!Z82</f>
        <v>0</v>
      </c>
      <c r="F82" s="0" t="n">
        <f aca="false">SUBTOTAL(9,C82:E82)</f>
        <v>0</v>
      </c>
      <c r="G82" s="0" t="n">
        <f aca="false">F82+G78</f>
        <v>200</v>
      </c>
      <c r="H82" s="0" t="n">
        <f aca="false">'03.24 по датам'!AP82</f>
        <v>0</v>
      </c>
      <c r="I82" s="0" t="n">
        <f aca="false">'03.24 по датам'!AQ82</f>
        <v>0</v>
      </c>
      <c r="J82" s="0" t="n">
        <f aca="false">'03.24 по датам'!AR82</f>
        <v>0</v>
      </c>
      <c r="K82" s="0" t="n">
        <f aca="false">SUBTOTAL(9,H82:J82)</f>
        <v>0</v>
      </c>
      <c r="L82" s="0" t="n">
        <f aca="false">K82+L78</f>
        <v>0</v>
      </c>
      <c r="M82" s="0" t="n">
        <f aca="false">'03.24 по датам'!BR82</f>
        <v>0</v>
      </c>
      <c r="N82" s="0" t="n">
        <f aca="false">'03.24 по датам'!BS82</f>
        <v>0</v>
      </c>
      <c r="O82" s="0" t="n">
        <f aca="false">'03.24 по датам'!BT82</f>
        <v>0</v>
      </c>
      <c r="P82" s="0" t="n">
        <f aca="false">SUBTOTAL(9,M82:O82)</f>
        <v>0</v>
      </c>
      <c r="Q82" s="0" t="n">
        <f aca="false">P82+Q78</f>
        <v>0</v>
      </c>
      <c r="R82" s="0" t="n">
        <f aca="false">'03.24 по датам'!CJ82</f>
        <v>0</v>
      </c>
      <c r="S82" s="0" t="n">
        <f aca="false">'03.24 по датам'!CK82</f>
        <v>0</v>
      </c>
      <c r="T82" s="0" t="n">
        <f aca="false">'03.24 по датам'!CL82</f>
        <v>0</v>
      </c>
      <c r="U82" s="0" t="n">
        <f aca="false">SUBTOTAL(9,R82:T82)</f>
        <v>0</v>
      </c>
      <c r="V82" s="0" t="n">
        <f aca="false">U82+V78</f>
        <v>0</v>
      </c>
      <c r="W82" s="0" t="n">
        <f aca="false">+F82+K82+P82+U82</f>
        <v>0</v>
      </c>
      <c r="X82" s="0" t="n">
        <f aca="false">W82+X78</f>
        <v>200</v>
      </c>
      <c r="Y82" s="0" t="n">
        <f aca="false">'03.24 по датам'!DD82</f>
        <v>0</v>
      </c>
      <c r="Z82" s="0" t="n">
        <f aca="false">'03.24 по датам'!DE82</f>
        <v>0</v>
      </c>
      <c r="AA82" s="0" t="n">
        <f aca="false">'03.24 по датам'!DF82</f>
        <v>0</v>
      </c>
      <c r="AB82" s="0" t="n">
        <f aca="false">SUBTOTAL(9,Y82:AA82)</f>
        <v>0</v>
      </c>
      <c r="AC82" s="0" t="n">
        <f aca="false">AB82:AB82+IF($B78:$B78=2,0,AC78:AC78)</f>
        <v>0</v>
      </c>
      <c r="AD82" s="0" t="n">
        <f aca="false">'03.24 по датам'!DV82</f>
        <v>0</v>
      </c>
      <c r="AE82" s="0" t="n">
        <f aca="false">'03.24 по датам'!DW82</f>
        <v>0</v>
      </c>
      <c r="AF82" s="0" t="n">
        <f aca="false">'03.24 по датам'!DX82</f>
        <v>0</v>
      </c>
      <c r="AG82" s="0" t="n">
        <f aca="false">SUBTOTAL(9,AD82:AF82)</f>
        <v>0</v>
      </c>
      <c r="AH82" s="0" t="n">
        <f aca="false">AG82:AG82+IF($B78:$B78=2,0,AH78:AH78)</f>
        <v>0</v>
      </c>
      <c r="AI82" s="0" t="n">
        <f aca="false">'03.24 по датам'!EZ82</f>
        <v>0</v>
      </c>
      <c r="AJ82" s="0" t="n">
        <f aca="false">'03.24 по датам'!FA82</f>
        <v>0</v>
      </c>
      <c r="AK82" s="0" t="n">
        <f aca="false">'03.24 по датам'!FB82</f>
        <v>0</v>
      </c>
      <c r="AL82" s="0" t="n">
        <f aca="false">SUBTOTAL(9,AI82:AK82)</f>
        <v>0</v>
      </c>
      <c r="AM82" s="0" t="n">
        <f aca="false">AL82:AL82+IF($B78:$B78=2,0,AM78:AM78)</f>
        <v>0</v>
      </c>
      <c r="AN82" s="0" t="n">
        <f aca="false">'03.24 по датам'!FO82</f>
        <v>0</v>
      </c>
      <c r="AO82" s="0" t="n">
        <f aca="false">'03.24 по датам'!FP82</f>
        <v>0</v>
      </c>
      <c r="AP82" s="0" t="n">
        <f aca="false">'03.24 по датам'!FQ82</f>
        <v>0</v>
      </c>
      <c r="AQ82" s="0" t="n">
        <f aca="false">SUBTOTAL(9,AN82:AP82)</f>
        <v>0</v>
      </c>
      <c r="AR82" s="0" t="n">
        <f aca="false">AQ82:AQ82+IF($B78:$B78=2,0,AR78:AR78)</f>
        <v>0</v>
      </c>
      <c r="AS82" s="1851"/>
      <c r="AT82" s="1744"/>
      <c r="AU82" s="1744"/>
      <c r="AV82" s="1748" t="n">
        <f aca="false">SUBTOTAL(9,AS82:AU82)</f>
        <v>0</v>
      </c>
      <c r="AW82" s="1738" t="n">
        <f aca="false">SUBTOTAL(9,AS82:AU82)</f>
        <v>0</v>
      </c>
      <c r="AX82" s="1737" t="n">
        <f aca="false">AW82:AW82+IF($B78:$B78=2,0,AX78:AX78)</f>
        <v>0</v>
      </c>
      <c r="AY82" s="0"/>
      <c r="AZ82" s="0" t="e">
        <f aca="false">IF(IF($CE$10=$CE$1,"",CD80-$CE$10)&lt;0,IF($CE$10=$CE$1,"",-CD80+$CE$10),"")</f>
        <v>#VALUE!</v>
      </c>
      <c r="BA82" s="0" t="e">
        <f aca="false">SUBTOTAL(9,AY82:AZ82)</f>
        <v>#VALUE!</v>
      </c>
      <c r="BB82" s="0" t="n">
        <f aca="false">$BB$3+BB78</f>
        <v>215.46</v>
      </c>
      <c r="BC82" s="1756"/>
      <c r="BD82" s="1757"/>
      <c r="BE82" s="1758"/>
      <c r="BF82" s="1738" t="n">
        <f aca="false">SUBTOTAL(9,BC82:BE82)</f>
        <v>0</v>
      </c>
      <c r="BG82" s="1748" t="n">
        <f aca="false">BF82:BF82+IF($B78:$B78=2,0,BG78:BG78)</f>
        <v>50</v>
      </c>
      <c r="BH82" s="0" t="n">
        <f aca="false">'03.24 по датам'!II82</f>
        <v>0</v>
      </c>
      <c r="BI82" s="0" t="n">
        <f aca="false">'03.24 по датам'!IJ82</f>
        <v>0</v>
      </c>
      <c r="BJ82" s="0" t="n">
        <f aca="false">SUBTOTAL(9,BH82:BI82)</f>
        <v>0</v>
      </c>
      <c r="BK82" s="0" t="n">
        <f aca="false">BJ82:BJ82+IF($B78:$B78=2,0,BK78:BK78)</f>
        <v>0</v>
      </c>
      <c r="BL82" s="0" t="n">
        <f aca="false">'03.24 по датам'!IW82</f>
        <v>0</v>
      </c>
      <c r="BM82" s="0" t="n">
        <f aca="false">'03.24 по датам'!IX82</f>
        <v>0</v>
      </c>
      <c r="BN82" s="0" t="n">
        <f aca="false">'03.24 по датам'!IY82</f>
        <v>0</v>
      </c>
      <c r="BO82" s="0" t="n">
        <f aca="false">SUBTOTAL(9,BL82:BN82)</f>
        <v>0</v>
      </c>
      <c r="BP82" s="0" t="n">
        <f aca="false">BO82:BO82+IF($B78:$B78=2,0,BP78:BP78)</f>
        <v>0</v>
      </c>
      <c r="BQ82" s="0"/>
      <c r="BR82" s="0"/>
      <c r="BS82" s="0" t="e">
        <f aca="false">IF(IF($CE$10=$CE$1,"",CD80-$CE$10)&gt;0,IF($CE$10=$CE$1,"",CD80-$CE$10),"")</f>
        <v>#VALUE!</v>
      </c>
      <c r="BT82" s="0" t="e">
        <f aca="false">SUBTOTAL(9,BQ82:BS82)</f>
        <v>#VALUE!</v>
      </c>
      <c r="BU82" s="0" t="n">
        <f aca="false">SUMIF($C$5:BT$5,"Накопленный эффект, т/сут",$C82:BT82)+SUMIF($C$5:BT$5,"Нараст.  по потенциалу",$C82:BT82)-SUMIF($C$5:BT$5,"Нараст. по остановкам",$C82:BT82)-SUMIF($C$5:BT$5,"ИТОГО перевод в ППД",$C82:BT82)-SUMIF($C$5:BT$5,"ИТОГО  нерент, по распоряж.",$C82:BT82)-SUMIF($C$5:BT$5,"ИТОГО ост. дебит от ЗБС, Углуб., ПВЛГ/ПНЛГ",$C82:BT82)</f>
        <v>150</v>
      </c>
      <c r="BV82" s="1764"/>
      <c r="BW82" s="1771"/>
      <c r="BX82" s="1771"/>
      <c r="BY82" s="1771"/>
      <c r="BZ82" s="1764" t="n">
        <f aca="false">SUBTOTAL(9,BV82:BY82)</f>
        <v>0</v>
      </c>
      <c r="CA82" s="0"/>
      <c r="CB82" s="0" t="n">
        <f aca="false">CB$4:CB$4+SUMIF($C$5:BZ$5,"Нараст. по остановкам",$C82:BZ82)-SUMIF($C$5:BZ$5,"Нараст.  по потенциалу",$C82:BZ82)</f>
        <v>81.893</v>
      </c>
      <c r="CC82" s="0" t="n">
        <v>3</v>
      </c>
      <c r="CD82" s="0"/>
    </row>
    <row r="83" customFormat="false" ht="1.5" hidden="false" customHeight="true" outlineLevel="0" collapsed="false">
      <c r="A83" s="1777"/>
      <c r="B83" s="1777"/>
      <c r="C83" s="0" t="n">
        <f aca="false">'03.24 по датам'!X83</f>
        <v>0</v>
      </c>
      <c r="D83" s="0" t="n">
        <f aca="false">'03.24 по датам'!Y83</f>
        <v>0</v>
      </c>
      <c r="E83" s="0" t="n">
        <f aca="false">'03.24 по датам'!Z83</f>
        <v>0</v>
      </c>
      <c r="F83" s="0"/>
      <c r="G83" s="0"/>
      <c r="H83" s="0" t="n">
        <f aca="false">'03.24 по датам'!AP83</f>
        <v>0</v>
      </c>
      <c r="I83" s="0" t="n">
        <f aca="false">'03.24 по датам'!AQ83</f>
        <v>0</v>
      </c>
      <c r="J83" s="0" t="n">
        <f aca="false">'03.24 по датам'!AR83</f>
        <v>0</v>
      </c>
      <c r="K83" s="0"/>
      <c r="L83" s="0"/>
      <c r="M83" s="0" t="n">
        <f aca="false">'03.24 по датам'!BR83</f>
        <v>0</v>
      </c>
      <c r="N83" s="0" t="n">
        <f aca="false">'03.24 по датам'!BS83</f>
        <v>0</v>
      </c>
      <c r="O83" s="0" t="n">
        <f aca="false">'03.24 по датам'!BT83</f>
        <v>0</v>
      </c>
      <c r="P83" s="0"/>
      <c r="Q83" s="0"/>
      <c r="R83" s="0" t="n">
        <f aca="false">'03.24 по датам'!CJ83</f>
        <v>0</v>
      </c>
      <c r="S83" s="0" t="n">
        <f aca="false">'03.24 по датам'!CK83</f>
        <v>0</v>
      </c>
      <c r="T83" s="0" t="n">
        <f aca="false">'03.24 по датам'!CL83</f>
        <v>0</v>
      </c>
      <c r="U83" s="0"/>
      <c r="V83" s="0"/>
      <c r="W83" s="0"/>
      <c r="X83" s="0"/>
      <c r="Y83" s="0" t="n">
        <f aca="false">'03.24 по датам'!DD83</f>
        <v>0</v>
      </c>
      <c r="Z83" s="0" t="n">
        <f aca="false">'03.24 по датам'!DE83</f>
        <v>0</v>
      </c>
      <c r="AA83" s="0" t="n">
        <f aca="false">'03.24 по датам'!DF83</f>
        <v>0</v>
      </c>
      <c r="AB83" s="0"/>
      <c r="AC83" s="0"/>
      <c r="AD83" s="0" t="n">
        <f aca="false">'03.24 по датам'!DV83</f>
        <v>0</v>
      </c>
      <c r="AE83" s="0" t="n">
        <f aca="false">'03.24 по датам'!DW83</f>
        <v>0</v>
      </c>
      <c r="AF83" s="0" t="n">
        <f aca="false">'03.24 по датам'!DX83</f>
        <v>0</v>
      </c>
      <c r="AG83" s="0"/>
      <c r="AH83" s="0"/>
      <c r="AI83" s="0" t="n">
        <f aca="false">'03.24 по датам'!EZ83</f>
        <v>0</v>
      </c>
      <c r="AJ83" s="0" t="n">
        <f aca="false">'03.24 по датам'!FA83</f>
        <v>0</v>
      </c>
      <c r="AK83" s="0" t="n">
        <f aca="false">'03.24 по датам'!FB83</f>
        <v>0</v>
      </c>
      <c r="AL83" s="0"/>
      <c r="AM83" s="0"/>
      <c r="AN83" s="0" t="n">
        <f aca="false">'03.24 по датам'!FO83</f>
        <v>0</v>
      </c>
      <c r="AO83" s="0" t="n">
        <f aca="false">'03.24 по датам'!FP83</f>
        <v>0</v>
      </c>
      <c r="AP83" s="0" t="n">
        <f aca="false">'03.24 по датам'!FQ83</f>
        <v>0</v>
      </c>
      <c r="AQ83" s="0"/>
      <c r="AR83" s="0"/>
      <c r="AS83" s="1779"/>
      <c r="AT83" s="1779"/>
      <c r="AU83" s="1779"/>
      <c r="AV83" s="1783"/>
      <c r="AW83" s="1783"/>
      <c r="AX83" s="1783"/>
      <c r="AY83" s="0"/>
      <c r="AZ83" s="0"/>
      <c r="BA83" s="0"/>
      <c r="BB83" s="1790"/>
      <c r="BC83" s="1791"/>
      <c r="BD83" s="1757"/>
      <c r="BE83" s="1787"/>
      <c r="BF83" s="1783"/>
      <c r="BG83" s="1783"/>
      <c r="BH83" s="0" t="n">
        <f aca="false">'03.24 по датам'!II83</f>
        <v>0</v>
      </c>
      <c r="BI83" s="0" t="n">
        <f aca="false">'03.24 по датам'!IJ83</f>
        <v>0</v>
      </c>
      <c r="BJ83" s="0"/>
      <c r="BK83" s="0"/>
      <c r="BL83" s="0" t="n">
        <f aca="false">'03.24 по датам'!IW83</f>
        <v>0</v>
      </c>
      <c r="BM83" s="0" t="n">
        <f aca="false">'03.24 по датам'!IX83</f>
        <v>0</v>
      </c>
      <c r="BN83" s="0" t="n">
        <f aca="false">'03.24 по датам'!IY83</f>
        <v>0</v>
      </c>
      <c r="BO83" s="0"/>
      <c r="BP83" s="0"/>
      <c r="BQ83" s="0"/>
      <c r="BR83" s="0"/>
      <c r="BS83" s="0"/>
      <c r="BT83" s="0"/>
      <c r="BU83" s="0"/>
      <c r="BV83" s="1792"/>
      <c r="BW83" s="1792"/>
      <c r="BX83" s="1792"/>
      <c r="BY83" s="1792"/>
      <c r="BZ83" s="1792"/>
      <c r="CA83" s="0"/>
      <c r="CB83" s="0"/>
      <c r="CC83" s="0" t="n">
        <v>4</v>
      </c>
      <c r="CD83" s="0"/>
      <c r="CE83" s="1797"/>
    </row>
    <row r="84" customFormat="false" ht="11.25" hidden="false" customHeight="true" outlineLevel="0" collapsed="false">
      <c r="A84" s="1611" t="n">
        <f aca="false">A80+1</f>
        <v>45370</v>
      </c>
      <c r="B84" s="1612" t="s">
        <v>662</v>
      </c>
      <c r="C84" s="0" t="n">
        <f aca="false">'03.24 по датам'!X84</f>
        <v>0</v>
      </c>
      <c r="D84" s="0" t="n">
        <f aca="false">'03.24 по датам'!Y84</f>
        <v>0</v>
      </c>
      <c r="E84" s="0" t="n">
        <f aca="false">'03.24 по датам'!Z84</f>
        <v>0</v>
      </c>
      <c r="F84" s="0"/>
      <c r="G84" s="0"/>
      <c r="H84" s="0" t="n">
        <f aca="false">'03.24 по датам'!AP84</f>
        <v>0</v>
      </c>
      <c r="I84" s="0" t="n">
        <f aca="false">'03.24 по датам'!AQ84</f>
        <v>0</v>
      </c>
      <c r="J84" s="0" t="n">
        <f aca="false">'03.24 по датам'!AR84</f>
        <v>0</v>
      </c>
      <c r="K84" s="0"/>
      <c r="L84" s="0"/>
      <c r="M84" s="0" t="n">
        <f aca="false">'03.24 по датам'!BR84</f>
        <v>0</v>
      </c>
      <c r="N84" s="0" t="n">
        <f aca="false">'03.24 по датам'!BS84</f>
        <v>0</v>
      </c>
      <c r="O84" s="0" t="n">
        <f aca="false">'03.24 по датам'!BT84</f>
        <v>0</v>
      </c>
      <c r="P84" s="0"/>
      <c r="Q84" s="0"/>
      <c r="R84" s="0" t="n">
        <f aca="false">'03.24 по датам'!CJ84</f>
        <v>0</v>
      </c>
      <c r="S84" s="0" t="n">
        <f aca="false">'03.24 по датам'!CK84</f>
        <v>0</v>
      </c>
      <c r="T84" s="0" t="n">
        <f aca="false">'03.24 по датам'!CL84</f>
        <v>0</v>
      </c>
      <c r="U84" s="0"/>
      <c r="V84" s="0"/>
      <c r="W84" s="0"/>
      <c r="X84" s="0"/>
      <c r="Y84" s="0" t="n">
        <f aca="false">'03.24 по датам'!DD84</f>
        <v>0</v>
      </c>
      <c r="Z84" s="0" t="n">
        <f aca="false">'03.24 по датам'!DE84</f>
        <v>0</v>
      </c>
      <c r="AA84" s="0" t="n">
        <f aca="false">'03.24 по датам'!DF84</f>
        <v>0</v>
      </c>
      <c r="AB84" s="0"/>
      <c r="AC84" s="0"/>
      <c r="AD84" s="0" t="n">
        <f aca="false">'03.24 по датам'!DV84</f>
        <v>0</v>
      </c>
      <c r="AE84" s="0" t="n">
        <f aca="false">'03.24 по датам'!DW84</f>
        <v>0</v>
      </c>
      <c r="AF84" s="0" t="n">
        <f aca="false">'03.24 по датам'!DX84</f>
        <v>0</v>
      </c>
      <c r="AG84" s="0"/>
      <c r="AH84" s="0"/>
      <c r="AI84" s="0" t="n">
        <f aca="false">'03.24 по датам'!EZ84</f>
        <v>0</v>
      </c>
      <c r="AJ84" s="0" t="n">
        <f aca="false">'03.24 по датам'!FA84</f>
        <v>0</v>
      </c>
      <c r="AK84" s="0" t="n">
        <f aca="false">'03.24 по датам'!FB84</f>
        <v>0</v>
      </c>
      <c r="AL84" s="0"/>
      <c r="AM84" s="0"/>
      <c r="AN84" s="0" t="n">
        <f aca="false">'03.24 по датам'!FO84</f>
        <v>0</v>
      </c>
      <c r="AO84" s="0" t="n">
        <f aca="false">'03.24 по датам'!FP84</f>
        <v>0</v>
      </c>
      <c r="AP84" s="0" t="n">
        <f aca="false">'03.24 по датам'!FQ84</f>
        <v>0</v>
      </c>
      <c r="AQ84" s="0"/>
      <c r="AR84" s="0"/>
      <c r="AS84" s="1615"/>
      <c r="AT84" s="1615"/>
      <c r="AU84" s="1615"/>
      <c r="AV84" s="1631"/>
      <c r="AW84" s="1621"/>
      <c r="AX84" s="1620"/>
      <c r="AY84" s="0"/>
      <c r="AZ84" s="0"/>
      <c r="BA84" s="0"/>
      <c r="BB84" s="0"/>
      <c r="BC84" s="1640"/>
      <c r="BD84" s="1640"/>
      <c r="BE84" s="1842"/>
      <c r="BF84" s="1621"/>
      <c r="BG84" s="1631"/>
      <c r="BH84" s="0" t="n">
        <f aca="false">'03.24 по датам'!II84</f>
        <v>0</v>
      </c>
      <c r="BI84" s="0" t="n">
        <f aca="false">'03.24 по датам'!IJ84</f>
        <v>0</v>
      </c>
      <c r="BJ84" s="0"/>
      <c r="BK84" s="0"/>
      <c r="BL84" s="0" t="n">
        <f aca="false">'03.24 по датам'!IW84</f>
        <v>0</v>
      </c>
      <c r="BM84" s="0" t="n">
        <f aca="false">'03.24 по датам'!IX84</f>
        <v>0</v>
      </c>
      <c r="BN84" s="0" t="n">
        <f aca="false">'03.24 по датам'!IY84</f>
        <v>0</v>
      </c>
      <c r="BO84" s="0"/>
      <c r="BP84" s="0"/>
      <c r="BQ84" s="0"/>
      <c r="BR84" s="0"/>
      <c r="BS84" s="0"/>
      <c r="BT84" s="0"/>
      <c r="BU84" s="0"/>
      <c r="BV84" s="1817"/>
      <c r="BW84" s="1660"/>
      <c r="BX84" s="1660"/>
      <c r="BY84" s="1660"/>
      <c r="BZ84" s="1817"/>
      <c r="CA84" s="0" t="e">
        <f aca="false">CA$4:CA$4+SUMIF($C$5:BZ$5,"Нараст. баланс",$C86:BZ86)+SUMIF($C$7:BW$7,"Итого (с ВНР)",$C86:BW86)-SUMIF($C$5:BZ$5,"Геол. снижение,  т/сут",$C86:BZ86)-SUMIF(BY$7:BZ$7,"Итого",BY86:BZ86)-SUMIF($C$7:BZ$7,"Итого (с ВСП)",$C86:BZ86)</f>
        <v>#VALUE!</v>
      </c>
      <c r="CB84" s="0"/>
      <c r="CC84" s="0" t="n">
        <v>1</v>
      </c>
      <c r="CD84" s="0" t="e">
        <f aca="false">CD$4:CD$4+SUMIF($C$5:BZ$5,"Нараст. баланс",$C86:BZ86)+SUMIF($C$7:BW$7,$C86:BW86)-SUMIF($C$5:BZ$5,"Геол. снижение,  т/сут",$C86:BZ86)-SUMIF(BY$7:BZ$7,"Итого",BY86:BZ86)</f>
        <v>#VALUE!</v>
      </c>
    </row>
    <row r="85" customFormat="false" ht="11.25" hidden="false" customHeight="true" outlineLevel="0" collapsed="false">
      <c r="A85" s="1611"/>
      <c r="B85" s="1670" t="s">
        <v>663</v>
      </c>
      <c r="C85" s="0" t="n">
        <f aca="false">'03.24 по датам'!X85</f>
        <v>0</v>
      </c>
      <c r="D85" s="0" t="n">
        <f aca="false">'03.24 по датам'!Y85</f>
        <v>0</v>
      </c>
      <c r="E85" s="0" t="n">
        <f aca="false">'03.24 по датам'!Z85</f>
        <v>0</v>
      </c>
      <c r="F85" s="0" t="n">
        <f aca="false">COUNTIF(C86:E86,"&gt;"&amp;0)</f>
        <v>0</v>
      </c>
      <c r="G85" s="0"/>
      <c r="H85" s="0" t="n">
        <f aca="false">'03.24 по датам'!AP85</f>
        <v>0</v>
      </c>
      <c r="I85" s="0" t="n">
        <f aca="false">'03.24 по датам'!AQ85</f>
        <v>0</v>
      </c>
      <c r="J85" s="0" t="n">
        <f aca="false">'03.24 по датам'!AR85</f>
        <v>0</v>
      </c>
      <c r="K85" s="0" t="n">
        <f aca="false">COUNTIF(H86:J86,"&gt;"&amp;0)</f>
        <v>0</v>
      </c>
      <c r="L85" s="0"/>
      <c r="M85" s="0" t="n">
        <f aca="false">'03.24 по датам'!BR85</f>
        <v>0</v>
      </c>
      <c r="N85" s="0" t="n">
        <f aca="false">'03.24 по датам'!BS85</f>
        <v>0</v>
      </c>
      <c r="O85" s="0" t="n">
        <f aca="false">'03.24 по датам'!BT85</f>
        <v>0</v>
      </c>
      <c r="P85" s="0" t="n">
        <f aca="false">COUNTIF(M86:O86,"&gt;"&amp;0)</f>
        <v>0</v>
      </c>
      <c r="Q85" s="0"/>
      <c r="R85" s="0" t="n">
        <f aca="false">'03.24 по датам'!CJ85</f>
        <v>0</v>
      </c>
      <c r="S85" s="0" t="n">
        <f aca="false">'03.24 по датам'!CK85</f>
        <v>0</v>
      </c>
      <c r="T85" s="0" t="n">
        <f aca="false">'03.24 по датам'!CL85</f>
        <v>0</v>
      </c>
      <c r="U85" s="0" t="n">
        <f aca="false">COUNTIF(R86:T86,"&gt;"&amp;0)</f>
        <v>0</v>
      </c>
      <c r="V85" s="0"/>
      <c r="W85" s="0" t="n">
        <f aca="false">F85+K85+P85+U85</f>
        <v>0</v>
      </c>
      <c r="X85" s="0"/>
      <c r="Y85" s="0" t="n">
        <f aca="false">'03.24 по датам'!DD85</f>
        <v>0</v>
      </c>
      <c r="Z85" s="0" t="n">
        <f aca="false">'03.24 по датам'!DE85</f>
        <v>0</v>
      </c>
      <c r="AA85" s="0" t="n">
        <f aca="false">'03.24 по датам'!DF85</f>
        <v>0</v>
      </c>
      <c r="AB85" s="0" t="n">
        <f aca="false">SUBTOTAL(9,Y87:AA87)</f>
        <v>0</v>
      </c>
      <c r="AC85" s="0"/>
      <c r="AD85" s="0" t="n">
        <f aca="false">'03.24 по датам'!DV85</f>
        <v>0</v>
      </c>
      <c r="AE85" s="0" t="n">
        <f aca="false">'03.24 по датам'!DW85</f>
        <v>0</v>
      </c>
      <c r="AF85" s="0" t="n">
        <f aca="false">'03.24 по датам'!DX85</f>
        <v>0</v>
      </c>
      <c r="AG85" s="0" t="n">
        <f aca="false">COUNTIF(AD86:AF86,"&gt;"&amp;0)</f>
        <v>0</v>
      </c>
      <c r="AH85" s="0"/>
      <c r="AI85" s="0" t="n">
        <f aca="false">'03.24 по датам'!EZ85</f>
        <v>0</v>
      </c>
      <c r="AJ85" s="0" t="n">
        <f aca="false">'03.24 по датам'!FA85</f>
        <v>0</v>
      </c>
      <c r="AK85" s="0" t="n">
        <f aca="false">'03.24 по датам'!FB85</f>
        <v>0</v>
      </c>
      <c r="AL85" s="0" t="n">
        <f aca="false">COUNTIF(AI86:AK86,"&gt;"&amp;0)</f>
        <v>0</v>
      </c>
      <c r="AM85" s="0"/>
      <c r="AN85" s="0" t="n">
        <f aca="false">'03.24 по датам'!FO85</f>
        <v>0</v>
      </c>
      <c r="AO85" s="0" t="n">
        <f aca="false">'03.24 по датам'!FP85</f>
        <v>0</v>
      </c>
      <c r="AP85" s="0" t="n">
        <f aca="false">'03.24 по датам'!FQ85</f>
        <v>0</v>
      </c>
      <c r="AQ85" s="0" t="n">
        <f aca="false">COUNTIF(AN86:AP86,"&gt;"&amp;0)</f>
        <v>0</v>
      </c>
      <c r="AR85" s="0"/>
      <c r="AS85" s="1673"/>
      <c r="AT85" s="1673"/>
      <c r="AU85" s="1673"/>
      <c r="AV85" s="1690" t="n">
        <f aca="false">SUBTOTAL(9,AS87:AU87)</f>
        <v>0</v>
      </c>
      <c r="AW85" s="1679" t="n">
        <f aca="false">SUBTOTAL(9,AS87:AU87)</f>
        <v>0</v>
      </c>
      <c r="AX85" s="1691"/>
      <c r="AY85" s="0"/>
      <c r="AZ85" s="0"/>
      <c r="BA85" s="0"/>
      <c r="BB85" s="0"/>
      <c r="BC85" s="1700"/>
      <c r="BD85" s="1700"/>
      <c r="BE85" s="1847"/>
      <c r="BF85" s="1679" t="n">
        <f aca="false">SUBTOTAL(9,BC87:BE87)</f>
        <v>0</v>
      </c>
      <c r="BG85" s="1702"/>
      <c r="BH85" s="0" t="n">
        <f aca="false">'03.24 по датам'!II85</f>
        <v>0</v>
      </c>
      <c r="BI85" s="0" t="n">
        <f aca="false">'03.24 по датам'!IJ85</f>
        <v>0</v>
      </c>
      <c r="BJ85" s="0" t="n">
        <f aca="false">SUBTOTAL(9,BH87:BI87)</f>
        <v>0</v>
      </c>
      <c r="BK85" s="0"/>
      <c r="BL85" s="0" t="n">
        <f aca="false">'03.24 по датам'!IW85</f>
        <v>0</v>
      </c>
      <c r="BM85" s="0" t="n">
        <f aca="false">'03.24 по датам'!IX85</f>
        <v>0</v>
      </c>
      <c r="BN85" s="0" t="n">
        <f aca="false">'03.24 по датам'!IY85</f>
        <v>0</v>
      </c>
      <c r="BO85" s="0" t="n">
        <f aca="false">COUNTIF(BL86:BN86,"&gt;"&amp;0)</f>
        <v>0</v>
      </c>
      <c r="BP85" s="0"/>
      <c r="BQ85" s="0"/>
      <c r="BR85" s="0"/>
      <c r="BS85" s="0"/>
      <c r="BT85" s="0"/>
      <c r="BU85" s="0"/>
      <c r="BV85" s="1827"/>
      <c r="BW85" s="1722"/>
      <c r="BX85" s="1722"/>
      <c r="BY85" s="1722"/>
      <c r="BZ85" s="1827"/>
      <c r="CA85" s="0"/>
      <c r="CB85" s="0"/>
      <c r="CC85" s="0" t="n">
        <v>2</v>
      </c>
      <c r="CD85" s="0"/>
    </row>
    <row r="86" customFormat="false" ht="11.25" hidden="false" customHeight="true" outlineLevel="0" collapsed="false">
      <c r="A86" s="1611"/>
      <c r="B86" s="1729" t="s">
        <v>661</v>
      </c>
      <c r="C86" s="0" t="n">
        <f aca="false">'03.24 по датам'!X86</f>
        <v>0</v>
      </c>
      <c r="D86" s="0" t="n">
        <f aca="false">'03.24 по датам'!Y86</f>
        <v>0</v>
      </c>
      <c r="E86" s="0" t="n">
        <f aca="false">'03.24 по датам'!Z86</f>
        <v>0</v>
      </c>
      <c r="F86" s="0" t="n">
        <f aca="false">SUBTOTAL(9,C86:E86)</f>
        <v>0</v>
      </c>
      <c r="G86" s="0" t="n">
        <f aca="false">F86+G82</f>
        <v>200</v>
      </c>
      <c r="H86" s="0" t="n">
        <f aca="false">'03.24 по датам'!AP86</f>
        <v>0</v>
      </c>
      <c r="I86" s="0" t="n">
        <f aca="false">'03.24 по датам'!AQ86</f>
        <v>0</v>
      </c>
      <c r="J86" s="0" t="n">
        <f aca="false">'03.24 по датам'!AR86</f>
        <v>0</v>
      </c>
      <c r="K86" s="0" t="n">
        <f aca="false">SUBTOTAL(9,H86:J86)</f>
        <v>0</v>
      </c>
      <c r="L86" s="0" t="n">
        <f aca="false">K86+L82</f>
        <v>0</v>
      </c>
      <c r="M86" s="0" t="n">
        <f aca="false">'03.24 по датам'!BR86</f>
        <v>0</v>
      </c>
      <c r="N86" s="0" t="n">
        <f aca="false">'03.24 по датам'!BS86</f>
        <v>0</v>
      </c>
      <c r="O86" s="0" t="n">
        <f aca="false">'03.24 по датам'!BT86</f>
        <v>0</v>
      </c>
      <c r="P86" s="0" t="n">
        <f aca="false">SUBTOTAL(9,M86:O86)</f>
        <v>0</v>
      </c>
      <c r="Q86" s="0" t="n">
        <f aca="false">P86+Q82</f>
        <v>0</v>
      </c>
      <c r="R86" s="0" t="n">
        <f aca="false">'03.24 по датам'!CJ86</f>
        <v>0</v>
      </c>
      <c r="S86" s="0" t="n">
        <f aca="false">'03.24 по датам'!CK86</f>
        <v>0</v>
      </c>
      <c r="T86" s="0" t="n">
        <f aca="false">'03.24 по датам'!CL86</f>
        <v>0</v>
      </c>
      <c r="U86" s="0" t="n">
        <f aca="false">SUBTOTAL(9,R86:T86)</f>
        <v>0</v>
      </c>
      <c r="V86" s="0" t="n">
        <f aca="false">U86+V82</f>
        <v>0</v>
      </c>
      <c r="W86" s="0" t="n">
        <f aca="false">+F86+K86+P86+U86</f>
        <v>0</v>
      </c>
      <c r="X86" s="0" t="n">
        <f aca="false">W86+X82</f>
        <v>200</v>
      </c>
      <c r="Y86" s="0" t="n">
        <f aca="false">'03.24 по датам'!DD86</f>
        <v>0</v>
      </c>
      <c r="Z86" s="0" t="n">
        <f aca="false">'03.24 по датам'!DE86</f>
        <v>0</v>
      </c>
      <c r="AA86" s="0" t="n">
        <f aca="false">'03.24 по датам'!DF86</f>
        <v>0</v>
      </c>
      <c r="AB86" s="0" t="n">
        <f aca="false">SUBTOTAL(9,Y86:AA86)</f>
        <v>0</v>
      </c>
      <c r="AC86" s="0" t="n">
        <f aca="false">AB86:AB86+IF($B82:$B82=2,0,AC82:AC82)</f>
        <v>0</v>
      </c>
      <c r="AD86" s="0" t="n">
        <f aca="false">'03.24 по датам'!DV86</f>
        <v>0</v>
      </c>
      <c r="AE86" s="0" t="n">
        <f aca="false">'03.24 по датам'!DW86</f>
        <v>0</v>
      </c>
      <c r="AF86" s="0" t="n">
        <f aca="false">'03.24 по датам'!DX86</f>
        <v>0</v>
      </c>
      <c r="AG86" s="0" t="n">
        <f aca="false">SUBTOTAL(9,AD86:AF86)</f>
        <v>0</v>
      </c>
      <c r="AH86" s="0" t="n">
        <f aca="false">AG86:AG86+IF($B82:$B82=2,0,AH82:AH82)</f>
        <v>0</v>
      </c>
      <c r="AI86" s="0" t="n">
        <f aca="false">'03.24 по датам'!EZ86</f>
        <v>0</v>
      </c>
      <c r="AJ86" s="0" t="n">
        <f aca="false">'03.24 по датам'!FA86</f>
        <v>0</v>
      </c>
      <c r="AK86" s="0" t="n">
        <f aca="false">'03.24 по датам'!FB86</f>
        <v>0</v>
      </c>
      <c r="AL86" s="0" t="n">
        <f aca="false">SUBTOTAL(9,AI86:AK86)</f>
        <v>0</v>
      </c>
      <c r="AM86" s="0" t="n">
        <f aca="false">AL86:AL86+IF($B82:$B82=2,0,AM82:AM82)</f>
        <v>0</v>
      </c>
      <c r="AN86" s="0" t="n">
        <f aca="false">'03.24 по датам'!FO86</f>
        <v>0</v>
      </c>
      <c r="AO86" s="0" t="n">
        <f aca="false">'03.24 по датам'!FP86</f>
        <v>0</v>
      </c>
      <c r="AP86" s="0" t="n">
        <f aca="false">'03.24 по датам'!FQ86</f>
        <v>0</v>
      </c>
      <c r="AQ86" s="0" t="n">
        <f aca="false">SUBTOTAL(9,AN86:AP86)</f>
        <v>0</v>
      </c>
      <c r="AR86" s="0" t="n">
        <f aca="false">AQ86:AQ86+IF($B82:$B82=2,0,AR82:AR82)</f>
        <v>0</v>
      </c>
      <c r="AS86" s="1732"/>
      <c r="AT86" s="1732"/>
      <c r="AU86" s="1732"/>
      <c r="AV86" s="1748" t="n">
        <f aca="false">SUBTOTAL(9,AS86:AU86)</f>
        <v>0</v>
      </c>
      <c r="AW86" s="1738" t="n">
        <f aca="false">SUBTOTAL(9,AS86:AU86)</f>
        <v>0</v>
      </c>
      <c r="AX86" s="1737" t="n">
        <f aca="false">AW86:AW86+IF($B82:$B82=2,0,AX82:AX82)</f>
        <v>0</v>
      </c>
      <c r="AY86" s="0"/>
      <c r="AZ86" s="0" t="e">
        <f aca="false">IF(IF($CE$10=$CE$1,"",CD84-$CE$10)&lt;0,IF($CE$10=$CE$1,"",-CD84+$CE$10),"")</f>
        <v>#VALUE!</v>
      </c>
      <c r="BA86" s="0" t="e">
        <f aca="false">SUBTOTAL(9,AY86:AZ86)</f>
        <v>#VALUE!</v>
      </c>
      <c r="BB86" s="0" t="n">
        <f aca="false">$BB$3+BB82</f>
        <v>227.43</v>
      </c>
      <c r="BC86" s="1757"/>
      <c r="BD86" s="1757"/>
      <c r="BE86" s="1832"/>
      <c r="BF86" s="1738" t="n">
        <f aca="false">SUBTOTAL(9,BC86:BE86)</f>
        <v>0</v>
      </c>
      <c r="BG86" s="1748" t="n">
        <f aca="false">BF86:BF86+IF($B82:$B82=2,0,BG82:BG82)</f>
        <v>50</v>
      </c>
      <c r="BH86" s="0" t="n">
        <f aca="false">'03.24 по датам'!II86</f>
        <v>0</v>
      </c>
      <c r="BI86" s="0" t="n">
        <f aca="false">'03.24 по датам'!IJ86</f>
        <v>0</v>
      </c>
      <c r="BJ86" s="0" t="n">
        <f aca="false">SUBTOTAL(9,BH86:BI86)</f>
        <v>0</v>
      </c>
      <c r="BK86" s="0" t="n">
        <f aca="false">BJ86:BJ86+IF($B82:$B82=2,0,BK82:BK82)</f>
        <v>0</v>
      </c>
      <c r="BL86" s="0" t="n">
        <f aca="false">'03.24 по датам'!IW86</f>
        <v>0</v>
      </c>
      <c r="BM86" s="0" t="n">
        <f aca="false">'03.24 по датам'!IX86</f>
        <v>0</v>
      </c>
      <c r="BN86" s="0" t="n">
        <f aca="false">'03.24 по датам'!IY86</f>
        <v>0</v>
      </c>
      <c r="BO86" s="0" t="n">
        <f aca="false">SUBTOTAL(9,BL86:BN86)</f>
        <v>0</v>
      </c>
      <c r="BP86" s="0" t="n">
        <f aca="false">BO86:BO86+IF($B82:$B82=2,0,BP82:BP82)</f>
        <v>0</v>
      </c>
      <c r="BQ86" s="0"/>
      <c r="BR86" s="0"/>
      <c r="BS86" s="0" t="e">
        <f aca="false">IF(IF($CE$10=$CE$1,"",CD84-$CE$10)&gt;0,IF($CE$10=$CE$1,"",CD84-$CE$10),"")</f>
        <v>#VALUE!</v>
      </c>
      <c r="BT86" s="0" t="e">
        <f aca="false">SUBTOTAL(9,BQ86:BS86)</f>
        <v>#VALUE!</v>
      </c>
      <c r="BU86" s="0" t="n">
        <f aca="false">SUMIF($C$5:BT$5,"Накопленный эффект, т/сут",$C86:BT86)+SUMIF($C$5:BT$5,"Нараст.  по потенциалу",$C86:BT86)-SUMIF($C$5:BT$5,"Нараст. по остановкам",$C86:BT86)-SUMIF($C$5:BT$5,"ИТОГО перевод в ППД",$C86:BT86)-SUMIF($C$5:BT$5,"ИТОГО  нерент, по распоряж.",$C86:BT86)-SUMIF($C$5:BT$5,"ИТОГО ост. дебит от ЗБС, Углуб., ПВЛГ/ПНЛГ",$C86:BT86)</f>
        <v>150</v>
      </c>
      <c r="BV86" s="1764"/>
      <c r="BW86" s="1771"/>
      <c r="BX86" s="1771"/>
      <c r="BY86" s="1771"/>
      <c r="BZ86" s="1764" t="n">
        <f aca="false">SUBTOTAL(9,BV86:BY86)</f>
        <v>0</v>
      </c>
      <c r="CA86" s="0"/>
      <c r="CB86" s="0" t="n">
        <f aca="false">CB$4:CB$4+SUMIF($C$5:BZ$5,"Нараст. по остановкам",$C86:BZ86)-SUMIF($C$5:BZ$5,"Нараст.  по потенциалу",$C86:BZ86)</f>
        <v>81.893</v>
      </c>
      <c r="CC86" s="0" t="n">
        <v>3</v>
      </c>
      <c r="CD86" s="0"/>
    </row>
    <row r="87" customFormat="false" ht="1.5" hidden="false" customHeight="true" outlineLevel="0" collapsed="false">
      <c r="A87" s="1777"/>
      <c r="B87" s="1777"/>
      <c r="C87" s="0" t="n">
        <f aca="false">'03.24 по датам'!X87</f>
        <v>0</v>
      </c>
      <c r="D87" s="0" t="n">
        <f aca="false">'03.24 по датам'!Y87</f>
        <v>0</v>
      </c>
      <c r="E87" s="0" t="n">
        <f aca="false">'03.24 по датам'!Z87</f>
        <v>0</v>
      </c>
      <c r="F87" s="0"/>
      <c r="G87" s="0"/>
      <c r="H87" s="0" t="n">
        <f aca="false">'03.24 по датам'!AP87</f>
        <v>0</v>
      </c>
      <c r="I87" s="0" t="n">
        <f aca="false">'03.24 по датам'!AQ87</f>
        <v>0</v>
      </c>
      <c r="J87" s="0" t="n">
        <f aca="false">'03.24 по датам'!AR87</f>
        <v>0</v>
      </c>
      <c r="K87" s="0"/>
      <c r="L87" s="0"/>
      <c r="M87" s="0" t="n">
        <f aca="false">'03.24 по датам'!BR87</f>
        <v>0</v>
      </c>
      <c r="N87" s="0" t="n">
        <f aca="false">'03.24 по датам'!BS87</f>
        <v>0</v>
      </c>
      <c r="O87" s="0" t="n">
        <f aca="false">'03.24 по датам'!BT87</f>
        <v>0</v>
      </c>
      <c r="P87" s="0"/>
      <c r="Q87" s="0"/>
      <c r="R87" s="0" t="n">
        <f aca="false">'03.24 по датам'!CJ87</f>
        <v>0</v>
      </c>
      <c r="S87" s="0" t="n">
        <f aca="false">'03.24 по датам'!CK87</f>
        <v>0</v>
      </c>
      <c r="T87" s="0" t="n">
        <f aca="false">'03.24 по датам'!CL87</f>
        <v>0</v>
      </c>
      <c r="U87" s="0"/>
      <c r="V87" s="0"/>
      <c r="W87" s="0"/>
      <c r="X87" s="0"/>
      <c r="Y87" s="0" t="n">
        <f aca="false">'03.24 по датам'!DD87</f>
        <v>0</v>
      </c>
      <c r="Z87" s="0" t="n">
        <f aca="false">'03.24 по датам'!DE87</f>
        <v>0</v>
      </c>
      <c r="AA87" s="0" t="n">
        <f aca="false">'03.24 по датам'!DF87</f>
        <v>0</v>
      </c>
      <c r="AB87" s="0"/>
      <c r="AC87" s="0"/>
      <c r="AD87" s="0" t="n">
        <f aca="false">'03.24 по датам'!DV87</f>
        <v>0</v>
      </c>
      <c r="AE87" s="0" t="n">
        <f aca="false">'03.24 по датам'!DW87</f>
        <v>0</v>
      </c>
      <c r="AF87" s="0" t="n">
        <f aca="false">'03.24 по датам'!DX87</f>
        <v>0</v>
      </c>
      <c r="AG87" s="0"/>
      <c r="AH87" s="0"/>
      <c r="AI87" s="0" t="n">
        <f aca="false">'03.24 по датам'!EZ87</f>
        <v>0</v>
      </c>
      <c r="AJ87" s="0" t="n">
        <f aca="false">'03.24 по датам'!FA87</f>
        <v>0</v>
      </c>
      <c r="AK87" s="0" t="n">
        <f aca="false">'03.24 по датам'!FB87</f>
        <v>0</v>
      </c>
      <c r="AL87" s="0"/>
      <c r="AM87" s="0"/>
      <c r="AN87" s="0" t="n">
        <f aca="false">'03.24 по датам'!FO87</f>
        <v>0</v>
      </c>
      <c r="AO87" s="0" t="n">
        <f aca="false">'03.24 по датам'!FP87</f>
        <v>0</v>
      </c>
      <c r="AP87" s="0" t="n">
        <f aca="false">'03.24 по датам'!FQ87</f>
        <v>0</v>
      </c>
      <c r="AQ87" s="0"/>
      <c r="AR87" s="0"/>
      <c r="AS87" s="1779"/>
      <c r="AT87" s="1779"/>
      <c r="AU87" s="1779"/>
      <c r="AV87" s="1783"/>
      <c r="AW87" s="1783"/>
      <c r="AX87" s="1783"/>
      <c r="AY87" s="0"/>
      <c r="AZ87" s="0"/>
      <c r="BA87" s="0"/>
      <c r="BB87" s="1790"/>
      <c r="BC87" s="1757"/>
      <c r="BD87" s="1757"/>
      <c r="BE87" s="1787"/>
      <c r="BF87" s="1783"/>
      <c r="BG87" s="1783"/>
      <c r="BH87" s="0" t="n">
        <f aca="false">'03.24 по датам'!II87</f>
        <v>0</v>
      </c>
      <c r="BI87" s="0" t="n">
        <f aca="false">'03.24 по датам'!IJ87</f>
        <v>0</v>
      </c>
      <c r="BJ87" s="0"/>
      <c r="BK87" s="0"/>
      <c r="BL87" s="0" t="n">
        <f aca="false">'03.24 по датам'!IW87</f>
        <v>0</v>
      </c>
      <c r="BM87" s="0" t="n">
        <f aca="false">'03.24 по датам'!IX87</f>
        <v>0</v>
      </c>
      <c r="BN87" s="0" t="n">
        <f aca="false">'03.24 по датам'!IY87</f>
        <v>0</v>
      </c>
      <c r="BO87" s="0"/>
      <c r="BP87" s="0"/>
      <c r="BQ87" s="0"/>
      <c r="BR87" s="0"/>
      <c r="BS87" s="0"/>
      <c r="BT87" s="0"/>
      <c r="BU87" s="0"/>
      <c r="BV87" s="1792"/>
      <c r="BW87" s="1792"/>
      <c r="BX87" s="1792"/>
      <c r="BY87" s="1792"/>
      <c r="BZ87" s="1792"/>
      <c r="CA87" s="0"/>
      <c r="CB87" s="0"/>
      <c r="CC87" s="0" t="n">
        <v>4</v>
      </c>
      <c r="CD87" s="0"/>
      <c r="CE87" s="1797"/>
    </row>
    <row r="88" customFormat="false" ht="11.25" hidden="false" customHeight="true" outlineLevel="0" collapsed="false">
      <c r="A88" s="1611" t="n">
        <f aca="false">A84+1</f>
        <v>45371</v>
      </c>
      <c r="B88" s="1612" t="s">
        <v>662</v>
      </c>
      <c r="C88" s="0" t="n">
        <f aca="false">'03.24 по датам'!X88</f>
        <v>0</v>
      </c>
      <c r="D88" s="0" t="n">
        <f aca="false">'03.24 по датам'!Y88</f>
        <v>0</v>
      </c>
      <c r="E88" s="0" t="n">
        <f aca="false">'03.24 по датам'!Z88</f>
        <v>0</v>
      </c>
      <c r="F88" s="0"/>
      <c r="G88" s="0"/>
      <c r="H88" s="0" t="n">
        <f aca="false">'03.24 по датам'!AP88</f>
        <v>0</v>
      </c>
      <c r="I88" s="0" t="n">
        <f aca="false">'03.24 по датам'!AQ88</f>
        <v>0</v>
      </c>
      <c r="J88" s="0" t="n">
        <f aca="false">'03.24 по датам'!AR88</f>
        <v>0</v>
      </c>
      <c r="K88" s="0"/>
      <c r="L88" s="0"/>
      <c r="M88" s="0" t="n">
        <f aca="false">'03.24 по датам'!BR88</f>
        <v>0</v>
      </c>
      <c r="N88" s="0" t="n">
        <f aca="false">'03.24 по датам'!BS88</f>
        <v>0</v>
      </c>
      <c r="O88" s="0" t="n">
        <f aca="false">'03.24 по датам'!BT88</f>
        <v>0</v>
      </c>
      <c r="P88" s="0"/>
      <c r="Q88" s="0"/>
      <c r="R88" s="0" t="n">
        <f aca="false">'03.24 по датам'!CJ88</f>
        <v>0</v>
      </c>
      <c r="S88" s="0" t="n">
        <f aca="false">'03.24 по датам'!CK88</f>
        <v>0</v>
      </c>
      <c r="T88" s="0" t="n">
        <f aca="false">'03.24 по датам'!CL88</f>
        <v>0</v>
      </c>
      <c r="U88" s="0"/>
      <c r="V88" s="0"/>
      <c r="W88" s="0"/>
      <c r="X88" s="0"/>
      <c r="Y88" s="0" t="n">
        <f aca="false">'03.24 по датам'!DD88</f>
        <v>0</v>
      </c>
      <c r="Z88" s="0" t="n">
        <f aca="false">'03.24 по датам'!DE88</f>
        <v>0</v>
      </c>
      <c r="AA88" s="0" t="n">
        <f aca="false">'03.24 по датам'!DF88</f>
        <v>0</v>
      </c>
      <c r="AB88" s="0"/>
      <c r="AC88" s="0"/>
      <c r="AD88" s="0" t="n">
        <f aca="false">'03.24 по датам'!DV88</f>
        <v>0</v>
      </c>
      <c r="AE88" s="0" t="n">
        <f aca="false">'03.24 по датам'!DW88</f>
        <v>0</v>
      </c>
      <c r="AF88" s="0" t="n">
        <f aca="false">'03.24 по датам'!DX88</f>
        <v>0</v>
      </c>
      <c r="AG88" s="0"/>
      <c r="AH88" s="0"/>
      <c r="AI88" s="0" t="n">
        <f aca="false">'03.24 по датам'!EZ88</f>
        <v>0</v>
      </c>
      <c r="AJ88" s="0" t="n">
        <f aca="false">'03.24 по датам'!FA88</f>
        <v>0</v>
      </c>
      <c r="AK88" s="0" t="n">
        <f aca="false">'03.24 по датам'!FB88</f>
        <v>0</v>
      </c>
      <c r="AL88" s="0"/>
      <c r="AM88" s="0"/>
      <c r="AN88" s="0" t="n">
        <f aca="false">'03.24 по датам'!FO88</f>
        <v>0</v>
      </c>
      <c r="AO88" s="0" t="n">
        <f aca="false">'03.24 по датам'!FP88</f>
        <v>0</v>
      </c>
      <c r="AP88" s="0" t="n">
        <f aca="false">'03.24 по датам'!FQ88</f>
        <v>0</v>
      </c>
      <c r="AQ88" s="0"/>
      <c r="AR88" s="0"/>
      <c r="AS88" s="1615"/>
      <c r="AT88" s="1627"/>
      <c r="AU88" s="1627"/>
      <c r="AV88" s="1631"/>
      <c r="AW88" s="1621"/>
      <c r="AX88" s="1620"/>
      <c r="AY88" s="0"/>
      <c r="AZ88" s="0"/>
      <c r="BA88" s="0"/>
      <c r="BB88" s="0"/>
      <c r="BC88" s="1640"/>
      <c r="BD88" s="1640"/>
      <c r="BE88" s="1842"/>
      <c r="BF88" s="1621"/>
      <c r="BG88" s="1631"/>
      <c r="BH88" s="0" t="n">
        <f aca="false">'03.24 по датам'!II88</f>
        <v>0</v>
      </c>
      <c r="BI88" s="0" t="n">
        <f aca="false">'03.24 по датам'!IJ88</f>
        <v>0</v>
      </c>
      <c r="BJ88" s="0"/>
      <c r="BK88" s="0"/>
      <c r="BL88" s="0" t="n">
        <f aca="false">'03.24 по датам'!IW88</f>
        <v>0</v>
      </c>
      <c r="BM88" s="0" t="n">
        <f aca="false">'03.24 по датам'!IX88</f>
        <v>0</v>
      </c>
      <c r="BN88" s="0" t="n">
        <f aca="false">'03.24 по датам'!IY88</f>
        <v>0</v>
      </c>
      <c r="BO88" s="0"/>
      <c r="BP88" s="0"/>
      <c r="BQ88" s="0"/>
      <c r="BR88" s="0"/>
      <c r="BS88" s="0"/>
      <c r="BT88" s="0"/>
      <c r="BU88" s="0"/>
      <c r="BV88" s="1817"/>
      <c r="BW88" s="1817"/>
      <c r="BX88" s="1817"/>
      <c r="BY88" s="1660"/>
      <c r="BZ88" s="1817"/>
      <c r="CA88" s="0" t="e">
        <f aca="false">CA$4:CA$4+SUMIF($C$5:BZ$5,"Нараст. баланс",$C90:BZ90)+SUMIF($C$7:BW$7,"Итого (с ВНР)",$C90:BW90)-SUMIF($C$5:BZ$5,"Геол. снижение,  т/сут",$C90:BZ90)-SUMIF(BY$7:BZ$7,"Итого",BY90:BZ90)-SUMIF($C$7:BZ$7,"Итого (с ВСП)",$C90:BZ90)</f>
        <v>#VALUE!</v>
      </c>
      <c r="CB88" s="0"/>
      <c r="CC88" s="0" t="n">
        <v>1</v>
      </c>
      <c r="CD88" s="0" t="e">
        <f aca="false">CD$4:CD$4+SUMIF($C$5:BZ$5,"Нараст. баланс",$C90:BZ90)+SUMIF($C$7:BW$7,$C90:BW90)-SUMIF($C$5:BZ$5,"Геол. снижение,  т/сут",$C90:BZ90)-SUMIF(BY$7:BZ$7,"Итого",BY90:BZ90)</f>
        <v>#VALUE!</v>
      </c>
    </row>
    <row r="89" customFormat="false" ht="11.25" hidden="false" customHeight="true" outlineLevel="0" collapsed="false">
      <c r="A89" s="1611"/>
      <c r="B89" s="1670" t="s">
        <v>663</v>
      </c>
      <c r="C89" s="0" t="n">
        <f aca="false">'03.24 по датам'!X89</f>
        <v>0</v>
      </c>
      <c r="D89" s="0" t="n">
        <f aca="false">'03.24 по датам'!Y89</f>
        <v>0</v>
      </c>
      <c r="E89" s="0" t="n">
        <f aca="false">'03.24 по датам'!Z89</f>
        <v>0</v>
      </c>
      <c r="F89" s="0" t="n">
        <f aca="false">COUNTIF(C90:E90,"&gt;"&amp;0)</f>
        <v>0</v>
      </c>
      <c r="G89" s="0"/>
      <c r="H89" s="0" t="n">
        <f aca="false">'03.24 по датам'!AP89</f>
        <v>0</v>
      </c>
      <c r="I89" s="0" t="n">
        <f aca="false">'03.24 по датам'!AQ89</f>
        <v>0</v>
      </c>
      <c r="J89" s="0" t="n">
        <f aca="false">'03.24 по датам'!AR89</f>
        <v>0</v>
      </c>
      <c r="K89" s="0" t="n">
        <f aca="false">COUNTIF(H90:J90,"&gt;"&amp;0)</f>
        <v>0</v>
      </c>
      <c r="L89" s="0"/>
      <c r="M89" s="0" t="n">
        <f aca="false">'03.24 по датам'!BR89</f>
        <v>0</v>
      </c>
      <c r="N89" s="0" t="n">
        <f aca="false">'03.24 по датам'!BS89</f>
        <v>0</v>
      </c>
      <c r="O89" s="0" t="n">
        <f aca="false">'03.24 по датам'!BT89</f>
        <v>0</v>
      </c>
      <c r="P89" s="0" t="n">
        <f aca="false">COUNTIF(M90:O90,"&gt;"&amp;0)</f>
        <v>0</v>
      </c>
      <c r="Q89" s="0"/>
      <c r="R89" s="0" t="n">
        <f aca="false">'03.24 по датам'!CJ89</f>
        <v>0</v>
      </c>
      <c r="S89" s="0" t="n">
        <f aca="false">'03.24 по датам'!CK89</f>
        <v>0</v>
      </c>
      <c r="T89" s="0" t="n">
        <f aca="false">'03.24 по датам'!CL89</f>
        <v>0</v>
      </c>
      <c r="U89" s="0" t="n">
        <f aca="false">COUNTIF(R90:T90,"&gt;"&amp;0)</f>
        <v>0</v>
      </c>
      <c r="V89" s="0"/>
      <c r="W89" s="0" t="n">
        <f aca="false">F89+K89+P89+U89</f>
        <v>0</v>
      </c>
      <c r="X89" s="0"/>
      <c r="Y89" s="0" t="n">
        <f aca="false">'03.24 по датам'!DD89</f>
        <v>0</v>
      </c>
      <c r="Z89" s="0" t="n">
        <f aca="false">'03.24 по датам'!DE89</f>
        <v>0</v>
      </c>
      <c r="AA89" s="0" t="n">
        <f aca="false">'03.24 по датам'!DF89</f>
        <v>0</v>
      </c>
      <c r="AB89" s="0" t="n">
        <f aca="false">SUBTOTAL(9,Y91:AA91)</f>
        <v>0</v>
      </c>
      <c r="AC89" s="0"/>
      <c r="AD89" s="0" t="n">
        <f aca="false">'03.24 по датам'!DV89</f>
        <v>0</v>
      </c>
      <c r="AE89" s="0" t="n">
        <f aca="false">'03.24 по датам'!DW89</f>
        <v>0</v>
      </c>
      <c r="AF89" s="0" t="n">
        <f aca="false">'03.24 по датам'!DX89</f>
        <v>0</v>
      </c>
      <c r="AG89" s="0" t="n">
        <f aca="false">COUNTIF(AD90:AF90,"&gt;"&amp;0)</f>
        <v>0</v>
      </c>
      <c r="AH89" s="0"/>
      <c r="AI89" s="0" t="n">
        <f aca="false">'03.24 по датам'!EZ89</f>
        <v>0</v>
      </c>
      <c r="AJ89" s="0" t="n">
        <f aca="false">'03.24 по датам'!FA89</f>
        <v>0</v>
      </c>
      <c r="AK89" s="0" t="n">
        <f aca="false">'03.24 по датам'!FB89</f>
        <v>0</v>
      </c>
      <c r="AL89" s="0" t="n">
        <f aca="false">COUNTIF(AI90:AK90,"&gt;"&amp;0)</f>
        <v>0</v>
      </c>
      <c r="AM89" s="0"/>
      <c r="AN89" s="0" t="n">
        <f aca="false">'03.24 по датам'!FO89</f>
        <v>0</v>
      </c>
      <c r="AO89" s="0" t="n">
        <f aca="false">'03.24 по датам'!FP89</f>
        <v>0</v>
      </c>
      <c r="AP89" s="0" t="n">
        <f aca="false">'03.24 по датам'!FQ89</f>
        <v>0</v>
      </c>
      <c r="AQ89" s="0" t="n">
        <f aca="false">COUNTIF(AN90:AP90,"&gt;"&amp;0)</f>
        <v>0</v>
      </c>
      <c r="AR89" s="0"/>
      <c r="AS89" s="1673"/>
      <c r="AT89" s="1686"/>
      <c r="AU89" s="1686"/>
      <c r="AV89" s="1690" t="n">
        <f aca="false">SUBTOTAL(9,AS91:AU91)</f>
        <v>0</v>
      </c>
      <c r="AW89" s="1679" t="n">
        <f aca="false">SUBTOTAL(9,AS91:AU91)</f>
        <v>0</v>
      </c>
      <c r="AX89" s="1691"/>
      <c r="AY89" s="0"/>
      <c r="AZ89" s="0"/>
      <c r="BA89" s="0"/>
      <c r="BB89" s="0"/>
      <c r="BC89" s="1700"/>
      <c r="BD89" s="1700"/>
      <c r="BE89" s="1847"/>
      <c r="BF89" s="1679" t="n">
        <f aca="false">SUBTOTAL(9,BC91:BE91)</f>
        <v>0</v>
      </c>
      <c r="BG89" s="1702"/>
      <c r="BH89" s="0" t="n">
        <f aca="false">'03.24 по датам'!II89</f>
        <v>0</v>
      </c>
      <c r="BI89" s="0" t="n">
        <f aca="false">'03.24 по датам'!IJ89</f>
        <v>0</v>
      </c>
      <c r="BJ89" s="0" t="n">
        <f aca="false">SUBTOTAL(9,BH91:BI91)</f>
        <v>0</v>
      </c>
      <c r="BK89" s="0"/>
      <c r="BL89" s="0" t="n">
        <f aca="false">'03.24 по датам'!IW89</f>
        <v>0</v>
      </c>
      <c r="BM89" s="0" t="n">
        <f aca="false">'03.24 по датам'!IX89</f>
        <v>0</v>
      </c>
      <c r="BN89" s="0" t="n">
        <f aca="false">'03.24 по датам'!IY89</f>
        <v>0</v>
      </c>
      <c r="BO89" s="0" t="n">
        <f aca="false">COUNTIF(BL90:BN90,"&gt;"&amp;0)</f>
        <v>0</v>
      </c>
      <c r="BP89" s="0"/>
      <c r="BQ89" s="0"/>
      <c r="BR89" s="0"/>
      <c r="BS89" s="0"/>
      <c r="BT89" s="0"/>
      <c r="BU89" s="0"/>
      <c r="BV89" s="1827"/>
      <c r="BW89" s="1827"/>
      <c r="BX89" s="1827"/>
      <c r="BY89" s="1722"/>
      <c r="BZ89" s="1827"/>
      <c r="CA89" s="0"/>
      <c r="CB89" s="0"/>
      <c r="CC89" s="0" t="n">
        <v>2</v>
      </c>
      <c r="CD89" s="0"/>
    </row>
    <row r="90" customFormat="false" ht="11.25" hidden="false" customHeight="true" outlineLevel="0" collapsed="false">
      <c r="A90" s="1611"/>
      <c r="B90" s="1729" t="s">
        <v>661</v>
      </c>
      <c r="C90" s="0" t="n">
        <f aca="false">'03.24 по датам'!X90</f>
        <v>0</v>
      </c>
      <c r="D90" s="0" t="n">
        <f aca="false">'03.24 по датам'!Y90</f>
        <v>0</v>
      </c>
      <c r="E90" s="0" t="n">
        <f aca="false">'03.24 по датам'!Z90</f>
        <v>0</v>
      </c>
      <c r="F90" s="0" t="n">
        <f aca="false">SUBTOTAL(9,C90:E90)</f>
        <v>0</v>
      </c>
      <c r="G90" s="0" t="n">
        <f aca="false">F90+G86</f>
        <v>200</v>
      </c>
      <c r="H90" s="0" t="n">
        <f aca="false">'03.24 по датам'!AP90</f>
        <v>0</v>
      </c>
      <c r="I90" s="0" t="n">
        <f aca="false">'03.24 по датам'!AQ90</f>
        <v>0</v>
      </c>
      <c r="J90" s="0" t="n">
        <f aca="false">'03.24 по датам'!AR90</f>
        <v>0</v>
      </c>
      <c r="K90" s="0" t="n">
        <f aca="false">SUBTOTAL(9,H90:J90)</f>
        <v>0</v>
      </c>
      <c r="L90" s="0" t="n">
        <f aca="false">K90+L86</f>
        <v>0</v>
      </c>
      <c r="M90" s="0" t="n">
        <f aca="false">'03.24 по датам'!BR90</f>
        <v>0</v>
      </c>
      <c r="N90" s="0" t="n">
        <f aca="false">'03.24 по датам'!BS90</f>
        <v>0</v>
      </c>
      <c r="O90" s="0" t="n">
        <f aca="false">'03.24 по датам'!BT90</f>
        <v>0</v>
      </c>
      <c r="P90" s="0" t="n">
        <f aca="false">SUBTOTAL(9,M90:O90)</f>
        <v>0</v>
      </c>
      <c r="Q90" s="0" t="n">
        <f aca="false">P90+Q86</f>
        <v>0</v>
      </c>
      <c r="R90" s="0" t="n">
        <f aca="false">'03.24 по датам'!CJ90</f>
        <v>0</v>
      </c>
      <c r="S90" s="0" t="n">
        <f aca="false">'03.24 по датам'!CK90</f>
        <v>0</v>
      </c>
      <c r="T90" s="0" t="n">
        <f aca="false">'03.24 по датам'!CL90</f>
        <v>0</v>
      </c>
      <c r="U90" s="0" t="n">
        <f aca="false">SUBTOTAL(9,R90:T90)</f>
        <v>0</v>
      </c>
      <c r="V90" s="0" t="n">
        <f aca="false">U90+V86</f>
        <v>0</v>
      </c>
      <c r="W90" s="0" t="n">
        <f aca="false">+F90+K90+P90+U90</f>
        <v>0</v>
      </c>
      <c r="X90" s="0" t="n">
        <f aca="false">W90+X86</f>
        <v>200</v>
      </c>
      <c r="Y90" s="0" t="n">
        <f aca="false">'03.24 по датам'!DD90</f>
        <v>0</v>
      </c>
      <c r="Z90" s="0" t="n">
        <f aca="false">'03.24 по датам'!DE90</f>
        <v>0</v>
      </c>
      <c r="AA90" s="0" t="n">
        <f aca="false">'03.24 по датам'!DF90</f>
        <v>0</v>
      </c>
      <c r="AB90" s="0" t="n">
        <f aca="false">SUBTOTAL(9,Y90:AA90)</f>
        <v>0</v>
      </c>
      <c r="AC90" s="0" t="n">
        <f aca="false">AB90:AB90+IF($B86:$B86=2,0,AC86:AC86)</f>
        <v>0</v>
      </c>
      <c r="AD90" s="0" t="n">
        <f aca="false">'03.24 по датам'!DV90</f>
        <v>0</v>
      </c>
      <c r="AE90" s="0" t="n">
        <f aca="false">'03.24 по датам'!DW90</f>
        <v>0</v>
      </c>
      <c r="AF90" s="0" t="n">
        <f aca="false">'03.24 по датам'!DX90</f>
        <v>0</v>
      </c>
      <c r="AG90" s="0" t="n">
        <f aca="false">SUBTOTAL(9,AD90:AF90)</f>
        <v>0</v>
      </c>
      <c r="AH90" s="0" t="n">
        <f aca="false">AG90:AG90+IF($B86:$B86=2,0,AH86:AH86)</f>
        <v>0</v>
      </c>
      <c r="AI90" s="0" t="n">
        <f aca="false">'03.24 по датам'!EZ90</f>
        <v>0</v>
      </c>
      <c r="AJ90" s="0" t="n">
        <f aca="false">'03.24 по датам'!FA90</f>
        <v>0</v>
      </c>
      <c r="AK90" s="0" t="n">
        <f aca="false">'03.24 по датам'!FB90</f>
        <v>0</v>
      </c>
      <c r="AL90" s="0" t="n">
        <f aca="false">SUBTOTAL(9,AI90:AK90)</f>
        <v>0</v>
      </c>
      <c r="AM90" s="0" t="n">
        <f aca="false">AL90:AL90+IF($B86:$B86=2,0,AM86:AM86)</f>
        <v>0</v>
      </c>
      <c r="AN90" s="0" t="n">
        <f aca="false">'03.24 по датам'!FO90</f>
        <v>0</v>
      </c>
      <c r="AO90" s="0" t="n">
        <f aca="false">'03.24 по датам'!FP90</f>
        <v>0</v>
      </c>
      <c r="AP90" s="0" t="n">
        <f aca="false">'03.24 по датам'!FQ90</f>
        <v>0</v>
      </c>
      <c r="AQ90" s="0" t="n">
        <f aca="false">SUBTOTAL(9,AN90:AP90)</f>
        <v>0</v>
      </c>
      <c r="AR90" s="0" t="n">
        <f aca="false">AQ90:AQ90+IF($B86:$B86=2,0,AR86:AR86)</f>
        <v>0</v>
      </c>
      <c r="AS90" s="1850"/>
      <c r="AT90" s="1744"/>
      <c r="AU90" s="1744"/>
      <c r="AV90" s="1748" t="n">
        <f aca="false">SUBTOTAL(9,AS90:AU90)</f>
        <v>0</v>
      </c>
      <c r="AW90" s="1738" t="n">
        <f aca="false">SUBTOTAL(9,AS90:AU90)</f>
        <v>0</v>
      </c>
      <c r="AX90" s="1737" t="n">
        <f aca="false">AW90:AW90+IF($B86:$B86=2,0,AX86:AX86)</f>
        <v>0</v>
      </c>
      <c r="AY90" s="0"/>
      <c r="AZ90" s="0" t="e">
        <f aca="false">IF(IF($CE$10=$CE$1,"",CD88-$CE$10)&lt;0,IF($CE$10=$CE$1,"",-CD88+$CE$10),"")</f>
        <v>#VALUE!</v>
      </c>
      <c r="BA90" s="0" t="e">
        <f aca="false">SUBTOTAL(9,AY90:AZ90)</f>
        <v>#VALUE!</v>
      </c>
      <c r="BB90" s="0" t="n">
        <f aca="false">$BB$3+BB86</f>
        <v>239.4</v>
      </c>
      <c r="BC90" s="1757"/>
      <c r="BD90" s="1757"/>
      <c r="BE90" s="1832"/>
      <c r="BF90" s="1738" t="n">
        <f aca="false">SUBTOTAL(9,BC90:BE90)</f>
        <v>0</v>
      </c>
      <c r="BG90" s="1748" t="n">
        <f aca="false">BF90:BF90+IF($B86:$B86=2,0,BG86:BG86)</f>
        <v>50</v>
      </c>
      <c r="BH90" s="0" t="n">
        <f aca="false">'03.24 по датам'!II90</f>
        <v>0</v>
      </c>
      <c r="BI90" s="0" t="n">
        <f aca="false">'03.24 по датам'!IJ90</f>
        <v>0</v>
      </c>
      <c r="BJ90" s="0" t="n">
        <f aca="false">SUBTOTAL(9,BH90:BI90)</f>
        <v>0</v>
      </c>
      <c r="BK90" s="0" t="n">
        <f aca="false">BJ90:BJ90+IF($B86:$B86=2,0,BK86:BK86)</f>
        <v>0</v>
      </c>
      <c r="BL90" s="0" t="n">
        <f aca="false">'03.24 по датам'!IW90</f>
        <v>0</v>
      </c>
      <c r="BM90" s="0" t="n">
        <f aca="false">'03.24 по датам'!IX90</f>
        <v>0</v>
      </c>
      <c r="BN90" s="0" t="n">
        <f aca="false">'03.24 по датам'!IY90</f>
        <v>0</v>
      </c>
      <c r="BO90" s="0" t="n">
        <f aca="false">SUBTOTAL(9,BL90:BN90)</f>
        <v>0</v>
      </c>
      <c r="BP90" s="0" t="n">
        <f aca="false">BO90:BO90+IF($B86:$B86=2,0,BP86:BP86)</f>
        <v>0</v>
      </c>
      <c r="BQ90" s="0"/>
      <c r="BR90" s="0"/>
      <c r="BS90" s="0" t="e">
        <f aca="false">IF(IF($CE$10=$CE$1,"",CD88-$CE$10)&gt;0,IF($CE$10=$CE$1,"",CD88-$CE$10),"")</f>
        <v>#VALUE!</v>
      </c>
      <c r="BT90" s="0" t="e">
        <f aca="false">SUBTOTAL(9,BQ90:BS90)</f>
        <v>#VALUE!</v>
      </c>
      <c r="BU90" s="0" t="n">
        <f aca="false">SUMIF($C$5:BT$5,"Накопленный эффект, т/сут",$C90:BT90)+SUMIF($C$5:BT$5,"Нараст.  по потенциалу",$C90:BT90)-SUMIF($C$5:BT$5,"Нараст. по остановкам",$C90:BT90)-SUMIF($C$5:BT$5,"ИТОГО перевод в ППД",$C90:BT90)-SUMIF($C$5:BT$5,"ИТОГО  нерент, по распоряж.",$C90:BT90)-SUMIF($C$5:BT$5,"ИТОГО ост. дебит от ЗБС, Углуб., ПВЛГ/ПНЛГ",$C90:BT90)</f>
        <v>150</v>
      </c>
      <c r="BV90" s="1764"/>
      <c r="BW90" s="1764"/>
      <c r="BX90" s="1764"/>
      <c r="BY90" s="1771"/>
      <c r="BZ90" s="1764" t="n">
        <f aca="false">SUBTOTAL(9,BV90:BY90)</f>
        <v>0</v>
      </c>
      <c r="CA90" s="0"/>
      <c r="CB90" s="0" t="n">
        <f aca="false">CB$4:CB$4+SUMIF($C$5:BZ$5,"Нараст. по остановкам",$C90:BZ90)-SUMIF($C$5:BZ$5,"Нараст.  по потенциалу",$C90:BZ90)</f>
        <v>81.893</v>
      </c>
      <c r="CC90" s="0" t="n">
        <v>3</v>
      </c>
      <c r="CD90" s="0"/>
    </row>
    <row r="91" customFormat="false" ht="1.5" hidden="false" customHeight="true" outlineLevel="0" collapsed="false">
      <c r="A91" s="1777"/>
      <c r="B91" s="1777"/>
      <c r="C91" s="0" t="n">
        <f aca="false">'03.24 по датам'!X91</f>
        <v>0</v>
      </c>
      <c r="D91" s="0" t="n">
        <f aca="false">'03.24 по датам'!Y91</f>
        <v>0</v>
      </c>
      <c r="E91" s="0" t="n">
        <f aca="false">'03.24 по датам'!Z91</f>
        <v>0</v>
      </c>
      <c r="F91" s="0"/>
      <c r="G91" s="0"/>
      <c r="H91" s="0" t="n">
        <f aca="false">'03.24 по датам'!AP91</f>
        <v>0</v>
      </c>
      <c r="I91" s="0" t="n">
        <f aca="false">'03.24 по датам'!AQ91</f>
        <v>0</v>
      </c>
      <c r="J91" s="0" t="n">
        <f aca="false">'03.24 по датам'!AR91</f>
        <v>0</v>
      </c>
      <c r="K91" s="0"/>
      <c r="L91" s="0"/>
      <c r="M91" s="0" t="n">
        <f aca="false">'03.24 по датам'!BR91</f>
        <v>0</v>
      </c>
      <c r="N91" s="0" t="n">
        <f aca="false">'03.24 по датам'!BS91</f>
        <v>0</v>
      </c>
      <c r="O91" s="0" t="n">
        <f aca="false">'03.24 по датам'!BT91</f>
        <v>0</v>
      </c>
      <c r="P91" s="0"/>
      <c r="Q91" s="0"/>
      <c r="R91" s="0" t="n">
        <f aca="false">'03.24 по датам'!CJ91</f>
        <v>0</v>
      </c>
      <c r="S91" s="0" t="n">
        <f aca="false">'03.24 по датам'!CK91</f>
        <v>0</v>
      </c>
      <c r="T91" s="0" t="n">
        <f aca="false">'03.24 по датам'!CL91</f>
        <v>0</v>
      </c>
      <c r="U91" s="0"/>
      <c r="V91" s="0"/>
      <c r="W91" s="0"/>
      <c r="X91" s="0"/>
      <c r="Y91" s="0" t="n">
        <f aca="false">'03.24 по датам'!DD91</f>
        <v>0</v>
      </c>
      <c r="Z91" s="0" t="n">
        <f aca="false">'03.24 по датам'!DE91</f>
        <v>0</v>
      </c>
      <c r="AA91" s="0" t="n">
        <f aca="false">'03.24 по датам'!DF91</f>
        <v>0</v>
      </c>
      <c r="AB91" s="0"/>
      <c r="AC91" s="0"/>
      <c r="AD91" s="0" t="n">
        <f aca="false">'03.24 по датам'!DV91</f>
        <v>0</v>
      </c>
      <c r="AE91" s="0" t="n">
        <f aca="false">'03.24 по датам'!DW91</f>
        <v>0</v>
      </c>
      <c r="AF91" s="0" t="n">
        <f aca="false">'03.24 по датам'!DX91</f>
        <v>0</v>
      </c>
      <c r="AG91" s="0"/>
      <c r="AH91" s="0"/>
      <c r="AI91" s="0" t="n">
        <f aca="false">'03.24 по датам'!EZ91</f>
        <v>0</v>
      </c>
      <c r="AJ91" s="0" t="n">
        <f aca="false">'03.24 по датам'!FA91</f>
        <v>0</v>
      </c>
      <c r="AK91" s="0" t="n">
        <f aca="false">'03.24 по датам'!FB91</f>
        <v>0</v>
      </c>
      <c r="AL91" s="0"/>
      <c r="AM91" s="0"/>
      <c r="AN91" s="0" t="n">
        <f aca="false">'03.24 по датам'!FO91</f>
        <v>0</v>
      </c>
      <c r="AO91" s="0" t="n">
        <f aca="false">'03.24 по датам'!FP91</f>
        <v>0</v>
      </c>
      <c r="AP91" s="0" t="n">
        <f aca="false">'03.24 по датам'!FQ91</f>
        <v>0</v>
      </c>
      <c r="AQ91" s="0"/>
      <c r="AR91" s="0"/>
      <c r="AS91" s="1779"/>
      <c r="AT91" s="1779"/>
      <c r="AU91" s="1779"/>
      <c r="AV91" s="1783"/>
      <c r="AW91" s="1783"/>
      <c r="AX91" s="1783"/>
      <c r="AY91" s="0"/>
      <c r="AZ91" s="0"/>
      <c r="BA91" s="0"/>
      <c r="BB91" s="1790"/>
      <c r="BC91" s="1757"/>
      <c r="BD91" s="1757"/>
      <c r="BE91" s="1787"/>
      <c r="BF91" s="1783"/>
      <c r="BG91" s="1783"/>
      <c r="BH91" s="0" t="n">
        <f aca="false">'03.24 по датам'!II91</f>
        <v>0</v>
      </c>
      <c r="BI91" s="0" t="n">
        <f aca="false">'03.24 по датам'!IJ91</f>
        <v>0</v>
      </c>
      <c r="BJ91" s="0"/>
      <c r="BK91" s="0"/>
      <c r="BL91" s="0" t="n">
        <f aca="false">'03.24 по датам'!IW91</f>
        <v>0</v>
      </c>
      <c r="BM91" s="0" t="n">
        <f aca="false">'03.24 по датам'!IX91</f>
        <v>0</v>
      </c>
      <c r="BN91" s="0" t="n">
        <f aca="false">'03.24 по датам'!IY91</f>
        <v>0</v>
      </c>
      <c r="BO91" s="0"/>
      <c r="BP91" s="0"/>
      <c r="BQ91" s="0"/>
      <c r="BR91" s="0"/>
      <c r="BS91" s="0"/>
      <c r="BT91" s="0"/>
      <c r="BU91" s="0"/>
      <c r="BV91" s="1792"/>
      <c r="BW91" s="1792"/>
      <c r="BX91" s="1792"/>
      <c r="BY91" s="1792"/>
      <c r="BZ91" s="1792"/>
      <c r="CA91" s="0"/>
      <c r="CB91" s="0"/>
      <c r="CC91" s="0" t="n">
        <v>4</v>
      </c>
      <c r="CD91" s="0"/>
      <c r="CE91" s="1797"/>
    </row>
    <row r="92" customFormat="false" ht="11.25" hidden="false" customHeight="true" outlineLevel="0" collapsed="false">
      <c r="A92" s="1611" t="n">
        <f aca="false">A88+1</f>
        <v>45372</v>
      </c>
      <c r="B92" s="1612" t="s">
        <v>662</v>
      </c>
      <c r="C92" s="0" t="n">
        <f aca="false">'03.24 по датам'!X92</f>
        <v>0</v>
      </c>
      <c r="D92" s="0" t="n">
        <f aca="false">'03.24 по датам'!Y92</f>
        <v>0</v>
      </c>
      <c r="E92" s="0" t="n">
        <f aca="false">'03.24 по датам'!Z92</f>
        <v>0</v>
      </c>
      <c r="F92" s="0"/>
      <c r="G92" s="0"/>
      <c r="H92" s="0" t="n">
        <f aca="false">'03.24 по датам'!AP92</f>
        <v>0</v>
      </c>
      <c r="I92" s="0" t="n">
        <f aca="false">'03.24 по датам'!AQ92</f>
        <v>0</v>
      </c>
      <c r="J92" s="0" t="n">
        <f aca="false">'03.24 по датам'!AR92</f>
        <v>0</v>
      </c>
      <c r="K92" s="0"/>
      <c r="L92" s="0"/>
      <c r="M92" s="0" t="n">
        <f aca="false">'03.24 по датам'!BR92</f>
        <v>0</v>
      </c>
      <c r="N92" s="0" t="n">
        <f aca="false">'03.24 по датам'!BS92</f>
        <v>0</v>
      </c>
      <c r="O92" s="0" t="n">
        <f aca="false">'03.24 по датам'!BT92</f>
        <v>0</v>
      </c>
      <c r="P92" s="0"/>
      <c r="Q92" s="0"/>
      <c r="R92" s="0" t="n">
        <f aca="false">'03.24 по датам'!CJ92</f>
        <v>0</v>
      </c>
      <c r="S92" s="0" t="n">
        <f aca="false">'03.24 по датам'!CK92</f>
        <v>0</v>
      </c>
      <c r="T92" s="0" t="n">
        <f aca="false">'03.24 по датам'!CL92</f>
        <v>0</v>
      </c>
      <c r="U92" s="0"/>
      <c r="V92" s="0"/>
      <c r="W92" s="0"/>
      <c r="X92" s="0"/>
      <c r="Y92" s="0" t="n">
        <f aca="false">'03.24 по датам'!DD92</f>
        <v>0</v>
      </c>
      <c r="Z92" s="0" t="n">
        <f aca="false">'03.24 по датам'!DE92</f>
        <v>0</v>
      </c>
      <c r="AA92" s="0" t="n">
        <f aca="false">'03.24 по датам'!DF92</f>
        <v>0</v>
      </c>
      <c r="AB92" s="0"/>
      <c r="AC92" s="0"/>
      <c r="AD92" s="0" t="n">
        <f aca="false">'03.24 по датам'!DV92</f>
        <v>0</v>
      </c>
      <c r="AE92" s="0" t="n">
        <f aca="false">'03.24 по датам'!DW92</f>
        <v>0</v>
      </c>
      <c r="AF92" s="0" t="n">
        <f aca="false">'03.24 по датам'!DX92</f>
        <v>0</v>
      </c>
      <c r="AG92" s="0"/>
      <c r="AH92" s="0"/>
      <c r="AI92" s="0" t="n">
        <f aca="false">'03.24 по датам'!EZ92</f>
        <v>0</v>
      </c>
      <c r="AJ92" s="0" t="n">
        <f aca="false">'03.24 по датам'!FA92</f>
        <v>0</v>
      </c>
      <c r="AK92" s="0" t="n">
        <f aca="false">'03.24 по датам'!FB92</f>
        <v>0</v>
      </c>
      <c r="AL92" s="0"/>
      <c r="AM92" s="0"/>
      <c r="AN92" s="0" t="n">
        <f aca="false">'03.24 по датам'!FO92</f>
        <v>0</v>
      </c>
      <c r="AO92" s="0" t="n">
        <f aca="false">'03.24 по датам'!FP92</f>
        <v>0</v>
      </c>
      <c r="AP92" s="0" t="n">
        <f aca="false">'03.24 по датам'!FQ92</f>
        <v>0</v>
      </c>
      <c r="AQ92" s="0"/>
      <c r="AR92" s="0"/>
      <c r="AS92" s="1615"/>
      <c r="AT92" s="1627"/>
      <c r="AU92" s="1615"/>
      <c r="AV92" s="1631"/>
      <c r="AW92" s="1621"/>
      <c r="AX92" s="1620"/>
      <c r="AY92" s="0"/>
      <c r="AZ92" s="0"/>
      <c r="BA92" s="0"/>
      <c r="BB92" s="0"/>
      <c r="BC92" s="1640"/>
      <c r="BD92" s="1640"/>
      <c r="BE92" s="1842"/>
      <c r="BF92" s="1621"/>
      <c r="BG92" s="1631"/>
      <c r="BH92" s="0" t="n">
        <f aca="false">'03.24 по датам'!II92</f>
        <v>0</v>
      </c>
      <c r="BI92" s="0" t="n">
        <f aca="false">'03.24 по датам'!IJ92</f>
        <v>0</v>
      </c>
      <c r="BJ92" s="0"/>
      <c r="BK92" s="0"/>
      <c r="BL92" s="0" t="n">
        <f aca="false">'03.24 по датам'!IW92</f>
        <v>0</v>
      </c>
      <c r="BM92" s="0" t="n">
        <f aca="false">'03.24 по датам'!IX92</f>
        <v>0</v>
      </c>
      <c r="BN92" s="0" t="n">
        <f aca="false">'03.24 по датам'!IY92</f>
        <v>0</v>
      </c>
      <c r="BO92" s="0"/>
      <c r="BP92" s="0"/>
      <c r="BQ92" s="0"/>
      <c r="BR92" s="0"/>
      <c r="BS92" s="0"/>
      <c r="BT92" s="0"/>
      <c r="BU92" s="0"/>
      <c r="BV92" s="1817"/>
      <c r="BW92" s="1817"/>
      <c r="BX92" s="1817"/>
      <c r="BY92" s="1660"/>
      <c r="BZ92" s="1817"/>
      <c r="CA92" s="0" t="e">
        <f aca="false">CA$4:CA$4+SUMIF($C$5:BZ$5,"Нараст. баланс",$C94:BZ94)+SUMIF($C$7:BW$7,"Итого (с ВНР)",$C94:BW94)-SUMIF($C$5:BZ$5,"Геол. снижение,  т/сут",$C94:BZ94)-SUMIF(BY$7:BZ$7,"Итого",BY94:BZ94)-SUMIF($C$7:BZ$7,"Итого (с ВСП)",$C94:BZ94)</f>
        <v>#VALUE!</v>
      </c>
      <c r="CB92" s="0"/>
      <c r="CC92" s="0" t="n">
        <v>1</v>
      </c>
      <c r="CD92" s="0" t="e">
        <f aca="false">CD$4:CD$4+SUMIF($C$5:BZ$5,"Нараст. баланс",$C94:BZ94)+SUMIF($C$7:BW$7,$C94:BW94)-SUMIF($C$5:BZ$5,"Геол. снижение,  т/сут",$C94:BZ94)-SUMIF(BY$7:BZ$7,"Итого",BY94:BZ94)</f>
        <v>#VALUE!</v>
      </c>
    </row>
    <row r="93" customFormat="false" ht="11.25" hidden="false" customHeight="true" outlineLevel="0" collapsed="false">
      <c r="A93" s="1611"/>
      <c r="B93" s="1670" t="s">
        <v>663</v>
      </c>
      <c r="C93" s="0" t="n">
        <f aca="false">'03.24 по датам'!X93</f>
        <v>0</v>
      </c>
      <c r="D93" s="0" t="n">
        <f aca="false">'03.24 по датам'!Y93</f>
        <v>0</v>
      </c>
      <c r="E93" s="0" t="n">
        <f aca="false">'03.24 по датам'!Z93</f>
        <v>0</v>
      </c>
      <c r="F93" s="0" t="n">
        <f aca="false">COUNTIF(C94:E94,"&gt;"&amp;0)</f>
        <v>0</v>
      </c>
      <c r="G93" s="0"/>
      <c r="H93" s="0" t="n">
        <f aca="false">'03.24 по датам'!AP93</f>
        <v>0</v>
      </c>
      <c r="I93" s="0" t="n">
        <f aca="false">'03.24 по датам'!AQ93</f>
        <v>0</v>
      </c>
      <c r="J93" s="0" t="n">
        <f aca="false">'03.24 по датам'!AR93</f>
        <v>0</v>
      </c>
      <c r="K93" s="0" t="n">
        <f aca="false">COUNTIF(H94:J94,"&gt;"&amp;0)</f>
        <v>0</v>
      </c>
      <c r="L93" s="0"/>
      <c r="M93" s="0" t="n">
        <f aca="false">'03.24 по датам'!BR93</f>
        <v>0</v>
      </c>
      <c r="N93" s="0" t="n">
        <f aca="false">'03.24 по датам'!BS93</f>
        <v>0</v>
      </c>
      <c r="O93" s="0" t="n">
        <f aca="false">'03.24 по датам'!BT93</f>
        <v>0</v>
      </c>
      <c r="P93" s="0" t="n">
        <f aca="false">COUNTIF(M94:O94,"&gt;"&amp;0)</f>
        <v>0</v>
      </c>
      <c r="Q93" s="0"/>
      <c r="R93" s="0" t="n">
        <f aca="false">'03.24 по датам'!CJ93</f>
        <v>0</v>
      </c>
      <c r="S93" s="0" t="n">
        <f aca="false">'03.24 по датам'!CK93</f>
        <v>0</v>
      </c>
      <c r="T93" s="0" t="n">
        <f aca="false">'03.24 по датам'!CL93</f>
        <v>0</v>
      </c>
      <c r="U93" s="0" t="n">
        <f aca="false">COUNTIF(R94:T94,"&gt;"&amp;0)</f>
        <v>0</v>
      </c>
      <c r="V93" s="0"/>
      <c r="W93" s="0" t="n">
        <f aca="false">F93+K93+P93+U93</f>
        <v>0</v>
      </c>
      <c r="X93" s="0"/>
      <c r="Y93" s="0" t="n">
        <f aca="false">'03.24 по датам'!DD93</f>
        <v>0</v>
      </c>
      <c r="Z93" s="0" t="n">
        <f aca="false">'03.24 по датам'!DE93</f>
        <v>0</v>
      </c>
      <c r="AA93" s="0" t="n">
        <f aca="false">'03.24 по датам'!DF93</f>
        <v>0</v>
      </c>
      <c r="AB93" s="0" t="n">
        <f aca="false">SUBTOTAL(9,Y95:AA95)</f>
        <v>0</v>
      </c>
      <c r="AC93" s="0"/>
      <c r="AD93" s="0" t="n">
        <f aca="false">'03.24 по датам'!DV93</f>
        <v>0</v>
      </c>
      <c r="AE93" s="0" t="n">
        <f aca="false">'03.24 по датам'!DW93</f>
        <v>0</v>
      </c>
      <c r="AF93" s="0" t="n">
        <f aca="false">'03.24 по датам'!DX93</f>
        <v>0</v>
      </c>
      <c r="AG93" s="0" t="n">
        <f aca="false">COUNTIF(AD94:AF94,"&gt;"&amp;0)</f>
        <v>0</v>
      </c>
      <c r="AH93" s="0"/>
      <c r="AI93" s="0" t="n">
        <f aca="false">'03.24 по датам'!EZ93</f>
        <v>0</v>
      </c>
      <c r="AJ93" s="0" t="n">
        <f aca="false">'03.24 по датам'!FA93</f>
        <v>0</v>
      </c>
      <c r="AK93" s="0" t="n">
        <f aca="false">'03.24 по датам'!FB93</f>
        <v>0</v>
      </c>
      <c r="AL93" s="0" t="n">
        <f aca="false">COUNTIF(AI94:AK94,"&gt;"&amp;0)</f>
        <v>0</v>
      </c>
      <c r="AM93" s="0"/>
      <c r="AN93" s="0" t="n">
        <f aca="false">'03.24 по датам'!FO93</f>
        <v>0</v>
      </c>
      <c r="AO93" s="0" t="n">
        <f aca="false">'03.24 по датам'!FP93</f>
        <v>0</v>
      </c>
      <c r="AP93" s="0" t="n">
        <f aca="false">'03.24 по датам'!FQ93</f>
        <v>0</v>
      </c>
      <c r="AQ93" s="0" t="n">
        <f aca="false">COUNTIF(AN94:AP94,"&gt;"&amp;0)</f>
        <v>0</v>
      </c>
      <c r="AR93" s="0"/>
      <c r="AS93" s="1673"/>
      <c r="AT93" s="1686"/>
      <c r="AU93" s="1673"/>
      <c r="AV93" s="1690" t="n">
        <f aca="false">SUBTOTAL(9,AS95:AU95)</f>
        <v>0</v>
      </c>
      <c r="AW93" s="1679" t="n">
        <f aca="false">SUBTOTAL(9,AS95:AU95)</f>
        <v>0</v>
      </c>
      <c r="AX93" s="1691"/>
      <c r="AY93" s="0"/>
      <c r="AZ93" s="0"/>
      <c r="BA93" s="0"/>
      <c r="BB93" s="0"/>
      <c r="BC93" s="1700"/>
      <c r="BD93" s="1700"/>
      <c r="BE93" s="1847"/>
      <c r="BF93" s="1679" t="n">
        <f aca="false">SUBTOTAL(9,BC95:BE95)</f>
        <v>0</v>
      </c>
      <c r="BG93" s="1702"/>
      <c r="BH93" s="0" t="n">
        <f aca="false">'03.24 по датам'!II93</f>
        <v>0</v>
      </c>
      <c r="BI93" s="0" t="n">
        <f aca="false">'03.24 по датам'!IJ93</f>
        <v>0</v>
      </c>
      <c r="BJ93" s="0" t="n">
        <f aca="false">SUBTOTAL(9,BH95:BI95)</f>
        <v>0</v>
      </c>
      <c r="BK93" s="0"/>
      <c r="BL93" s="0" t="n">
        <f aca="false">'03.24 по датам'!IW93</f>
        <v>0</v>
      </c>
      <c r="BM93" s="0" t="n">
        <f aca="false">'03.24 по датам'!IX93</f>
        <v>0</v>
      </c>
      <c r="BN93" s="0" t="n">
        <f aca="false">'03.24 по датам'!IY93</f>
        <v>0</v>
      </c>
      <c r="BO93" s="0" t="n">
        <f aca="false">COUNTIF(BL94:BN94,"&gt;"&amp;0)</f>
        <v>0</v>
      </c>
      <c r="BP93" s="0"/>
      <c r="BQ93" s="0"/>
      <c r="BR93" s="0"/>
      <c r="BS93" s="0"/>
      <c r="BT93" s="0"/>
      <c r="BU93" s="0"/>
      <c r="BV93" s="1827"/>
      <c r="BW93" s="1827"/>
      <c r="BX93" s="1827"/>
      <c r="BY93" s="1722"/>
      <c r="BZ93" s="1827"/>
      <c r="CA93" s="0"/>
      <c r="CB93" s="0"/>
      <c r="CC93" s="0" t="n">
        <v>2</v>
      </c>
      <c r="CD93" s="0"/>
    </row>
    <row r="94" customFormat="false" ht="11.25" hidden="false" customHeight="true" outlineLevel="0" collapsed="false">
      <c r="A94" s="1611"/>
      <c r="B94" s="1729" t="s">
        <v>661</v>
      </c>
      <c r="C94" s="0" t="n">
        <f aca="false">'03.24 по датам'!X94</f>
        <v>0</v>
      </c>
      <c r="D94" s="0" t="n">
        <f aca="false">'03.24 по датам'!Y94</f>
        <v>0</v>
      </c>
      <c r="E94" s="0" t="n">
        <f aca="false">'03.24 по датам'!Z94</f>
        <v>0</v>
      </c>
      <c r="F94" s="0" t="n">
        <f aca="false">SUBTOTAL(9,C94:E94)</f>
        <v>0</v>
      </c>
      <c r="G94" s="0" t="n">
        <f aca="false">F94+G90</f>
        <v>200</v>
      </c>
      <c r="H94" s="0" t="n">
        <f aca="false">'03.24 по датам'!AP94</f>
        <v>0</v>
      </c>
      <c r="I94" s="0" t="n">
        <f aca="false">'03.24 по датам'!AQ94</f>
        <v>0</v>
      </c>
      <c r="J94" s="0" t="n">
        <f aca="false">'03.24 по датам'!AR94</f>
        <v>0</v>
      </c>
      <c r="K94" s="0" t="n">
        <f aca="false">SUBTOTAL(9,H94:J94)</f>
        <v>0</v>
      </c>
      <c r="L94" s="0" t="n">
        <f aca="false">K94+L90</f>
        <v>0</v>
      </c>
      <c r="M94" s="0" t="n">
        <f aca="false">'03.24 по датам'!BR94</f>
        <v>0</v>
      </c>
      <c r="N94" s="0" t="n">
        <f aca="false">'03.24 по датам'!BS94</f>
        <v>0</v>
      </c>
      <c r="O94" s="0" t="n">
        <f aca="false">'03.24 по датам'!BT94</f>
        <v>0</v>
      </c>
      <c r="P94" s="0" t="n">
        <f aca="false">SUBTOTAL(9,M94:O94)</f>
        <v>0</v>
      </c>
      <c r="Q94" s="0" t="n">
        <f aca="false">P94+Q90</f>
        <v>0</v>
      </c>
      <c r="R94" s="0" t="n">
        <f aca="false">'03.24 по датам'!CJ94</f>
        <v>0</v>
      </c>
      <c r="S94" s="0" t="n">
        <f aca="false">'03.24 по датам'!CK94</f>
        <v>0</v>
      </c>
      <c r="T94" s="0" t="n">
        <f aca="false">'03.24 по датам'!CL94</f>
        <v>0</v>
      </c>
      <c r="U94" s="0" t="n">
        <f aca="false">SUBTOTAL(9,R94:T94)</f>
        <v>0</v>
      </c>
      <c r="V94" s="0" t="n">
        <f aca="false">U94+V90</f>
        <v>0</v>
      </c>
      <c r="W94" s="0" t="n">
        <f aca="false">+F94+K94+P94+U94</f>
        <v>0</v>
      </c>
      <c r="X94" s="0" t="n">
        <f aca="false">W94+X90</f>
        <v>200</v>
      </c>
      <c r="Y94" s="0" t="n">
        <f aca="false">'03.24 по датам'!DD94</f>
        <v>0</v>
      </c>
      <c r="Z94" s="0" t="n">
        <f aca="false">'03.24 по датам'!DE94</f>
        <v>0</v>
      </c>
      <c r="AA94" s="0" t="n">
        <f aca="false">'03.24 по датам'!DF94</f>
        <v>0</v>
      </c>
      <c r="AB94" s="0" t="n">
        <f aca="false">SUBTOTAL(9,Y94:AA94)</f>
        <v>0</v>
      </c>
      <c r="AC94" s="0" t="n">
        <f aca="false">AB94:AB94+IF($B90:$B90=2,0,AC90:AC90)</f>
        <v>0</v>
      </c>
      <c r="AD94" s="0" t="n">
        <f aca="false">'03.24 по датам'!DV94</f>
        <v>0</v>
      </c>
      <c r="AE94" s="0" t="n">
        <f aca="false">'03.24 по датам'!DW94</f>
        <v>0</v>
      </c>
      <c r="AF94" s="0" t="n">
        <f aca="false">'03.24 по датам'!DX94</f>
        <v>0</v>
      </c>
      <c r="AG94" s="0" t="n">
        <f aca="false">SUBTOTAL(9,AD94:AF94)</f>
        <v>0</v>
      </c>
      <c r="AH94" s="0" t="n">
        <f aca="false">AG94:AG94+IF($B90:$B90=2,0,AH90:AH90)</f>
        <v>0</v>
      </c>
      <c r="AI94" s="0" t="n">
        <f aca="false">'03.24 по датам'!EZ94</f>
        <v>0</v>
      </c>
      <c r="AJ94" s="0" t="n">
        <f aca="false">'03.24 по датам'!FA94</f>
        <v>0</v>
      </c>
      <c r="AK94" s="0" t="n">
        <f aca="false">'03.24 по датам'!FB94</f>
        <v>0</v>
      </c>
      <c r="AL94" s="0" t="n">
        <f aca="false">SUBTOTAL(9,AI94:AK94)</f>
        <v>0</v>
      </c>
      <c r="AM94" s="0" t="n">
        <f aca="false">AL94:AL94+IF($B90:$B90=2,0,AM90:AM90)</f>
        <v>0</v>
      </c>
      <c r="AN94" s="0" t="n">
        <f aca="false">'03.24 по датам'!FO94</f>
        <v>0</v>
      </c>
      <c r="AO94" s="0" t="n">
        <f aca="false">'03.24 по датам'!FP94</f>
        <v>0</v>
      </c>
      <c r="AP94" s="0" t="n">
        <f aca="false">'03.24 по датам'!FQ94</f>
        <v>0</v>
      </c>
      <c r="AQ94" s="0" t="n">
        <f aca="false">SUBTOTAL(9,AN94:AP94)</f>
        <v>0</v>
      </c>
      <c r="AR94" s="0" t="n">
        <f aca="false">AQ94:AQ94+IF($B90:$B90=2,0,AR90:AR90)</f>
        <v>0</v>
      </c>
      <c r="AS94" s="1732"/>
      <c r="AT94" s="1744"/>
      <c r="AU94" s="1732"/>
      <c r="AV94" s="1748" t="n">
        <f aca="false">SUBTOTAL(9,AS94:AU94)</f>
        <v>0</v>
      </c>
      <c r="AW94" s="1738" t="n">
        <f aca="false">SUBTOTAL(9,AS94:AU94)</f>
        <v>0</v>
      </c>
      <c r="AX94" s="1737" t="n">
        <f aca="false">AW94:AW94+IF($B90:$B90=2,0,AX90:AX90)</f>
        <v>0</v>
      </c>
      <c r="AY94" s="0"/>
      <c r="AZ94" s="0" t="e">
        <f aca="false">IF(IF($CE$10=$CE$1,"",CD92-$CE$10)&lt;0,IF($CE$10=$CE$1,"",-CD92+$CE$10),"")</f>
        <v>#VALUE!</v>
      </c>
      <c r="BA94" s="0" t="e">
        <f aca="false">SUBTOTAL(9,AY94:AZ94)</f>
        <v>#VALUE!</v>
      </c>
      <c r="BB94" s="0" t="n">
        <f aca="false">$BB$3+BB90</f>
        <v>251.37</v>
      </c>
      <c r="BC94" s="1757"/>
      <c r="BD94" s="1757"/>
      <c r="BE94" s="1832"/>
      <c r="BF94" s="1738" t="n">
        <f aca="false">SUBTOTAL(9,BC94:BE94)</f>
        <v>0</v>
      </c>
      <c r="BG94" s="1748" t="n">
        <f aca="false">BF94:BF94+IF($B90:$B90=2,0,BG90:BG90)</f>
        <v>50</v>
      </c>
      <c r="BH94" s="0" t="n">
        <f aca="false">'03.24 по датам'!II94</f>
        <v>0</v>
      </c>
      <c r="BI94" s="0" t="n">
        <f aca="false">'03.24 по датам'!IJ94</f>
        <v>0</v>
      </c>
      <c r="BJ94" s="0" t="n">
        <f aca="false">SUBTOTAL(9,BH94:BI94)</f>
        <v>0</v>
      </c>
      <c r="BK94" s="0" t="n">
        <f aca="false">BJ94:BJ94+IF($B90:$B90=2,0,BK90:BK90)</f>
        <v>0</v>
      </c>
      <c r="BL94" s="0" t="n">
        <f aca="false">'03.24 по датам'!IW94</f>
        <v>0</v>
      </c>
      <c r="BM94" s="0" t="n">
        <f aca="false">'03.24 по датам'!IX94</f>
        <v>0</v>
      </c>
      <c r="BN94" s="0" t="n">
        <f aca="false">'03.24 по датам'!IY94</f>
        <v>0</v>
      </c>
      <c r="BO94" s="0" t="n">
        <f aca="false">SUBTOTAL(9,BL94:BN94)</f>
        <v>0</v>
      </c>
      <c r="BP94" s="0" t="n">
        <f aca="false">BO94:BO94+IF($B90:$B90=2,0,BP90:BP90)</f>
        <v>0</v>
      </c>
      <c r="BQ94" s="0"/>
      <c r="BR94" s="0"/>
      <c r="BS94" s="0" t="e">
        <f aca="false">IF(IF($CE$10=$CE$1,"",CD92-$CE$10)&gt;0,IF($CE$10=$CE$1,"",CD92-$CE$10),"")</f>
        <v>#VALUE!</v>
      </c>
      <c r="BT94" s="0" t="e">
        <f aca="false">SUBTOTAL(9,BQ94:BS94)</f>
        <v>#VALUE!</v>
      </c>
      <c r="BU94" s="0" t="n">
        <f aca="false">SUMIF($C$5:BT$5,"Накопленный эффект, т/сут",$C94:BT94)+SUMIF($C$5:BT$5,"Нараст.  по потенциалу",$C94:BT94)-SUMIF($C$5:BT$5,"Нараст. по остановкам",$C94:BT94)-SUMIF($C$5:BT$5,"ИТОГО перевод в ППД",$C94:BT94)-SUMIF($C$5:BT$5,"ИТОГО  нерент, по распоряж.",$C94:BT94)-SUMIF($C$5:BT$5,"ИТОГО ост. дебит от ЗБС, Углуб., ПВЛГ/ПНЛГ",$C94:BT94)</f>
        <v>150</v>
      </c>
      <c r="BV94" s="1764"/>
      <c r="BW94" s="1764"/>
      <c r="BX94" s="1764"/>
      <c r="BY94" s="1771"/>
      <c r="BZ94" s="1764" t="n">
        <f aca="false">SUBTOTAL(9,BV94:BY94)</f>
        <v>0</v>
      </c>
      <c r="CA94" s="0"/>
      <c r="CB94" s="0" t="n">
        <f aca="false">CB$4:CB$4+SUMIF($C$5:BZ$5,"Нараст. по остановкам",$C94:BZ94)-SUMIF($C$5:BZ$5,"Нараст.  по потенциалу",$C94:BZ94)</f>
        <v>81.893</v>
      </c>
      <c r="CC94" s="0" t="n">
        <v>3</v>
      </c>
      <c r="CD94" s="0"/>
    </row>
    <row r="95" customFormat="false" ht="1.5" hidden="false" customHeight="true" outlineLevel="0" collapsed="false">
      <c r="A95" s="1777"/>
      <c r="B95" s="1777"/>
      <c r="C95" s="0" t="n">
        <f aca="false">'03.24 по датам'!X95</f>
        <v>0</v>
      </c>
      <c r="D95" s="0" t="n">
        <f aca="false">'03.24 по датам'!Y95</f>
        <v>0</v>
      </c>
      <c r="E95" s="0" t="n">
        <f aca="false">'03.24 по датам'!Z95</f>
        <v>0</v>
      </c>
      <c r="F95" s="0"/>
      <c r="G95" s="0"/>
      <c r="H95" s="0" t="n">
        <f aca="false">'03.24 по датам'!AP95</f>
        <v>0</v>
      </c>
      <c r="I95" s="0" t="n">
        <f aca="false">'03.24 по датам'!AQ95</f>
        <v>0</v>
      </c>
      <c r="J95" s="0" t="n">
        <f aca="false">'03.24 по датам'!AR95</f>
        <v>0</v>
      </c>
      <c r="K95" s="0"/>
      <c r="L95" s="0"/>
      <c r="M95" s="0" t="n">
        <f aca="false">'03.24 по датам'!BR95</f>
        <v>0</v>
      </c>
      <c r="N95" s="0" t="n">
        <f aca="false">'03.24 по датам'!BS95</f>
        <v>0</v>
      </c>
      <c r="O95" s="0" t="n">
        <f aca="false">'03.24 по датам'!BT95</f>
        <v>0</v>
      </c>
      <c r="P95" s="0"/>
      <c r="Q95" s="0"/>
      <c r="R95" s="0" t="n">
        <f aca="false">'03.24 по датам'!CJ95</f>
        <v>0</v>
      </c>
      <c r="S95" s="0" t="n">
        <f aca="false">'03.24 по датам'!CK95</f>
        <v>0</v>
      </c>
      <c r="T95" s="0" t="n">
        <f aca="false">'03.24 по датам'!CL95</f>
        <v>0</v>
      </c>
      <c r="U95" s="0"/>
      <c r="V95" s="0"/>
      <c r="W95" s="0"/>
      <c r="X95" s="0"/>
      <c r="Y95" s="0" t="n">
        <f aca="false">'03.24 по датам'!DD95</f>
        <v>0</v>
      </c>
      <c r="Z95" s="0" t="n">
        <f aca="false">'03.24 по датам'!DE95</f>
        <v>0</v>
      </c>
      <c r="AA95" s="0" t="n">
        <f aca="false">'03.24 по датам'!DF95</f>
        <v>0</v>
      </c>
      <c r="AB95" s="0"/>
      <c r="AC95" s="0"/>
      <c r="AD95" s="0" t="n">
        <f aca="false">'03.24 по датам'!DV95</f>
        <v>0</v>
      </c>
      <c r="AE95" s="0" t="n">
        <f aca="false">'03.24 по датам'!DW95</f>
        <v>0</v>
      </c>
      <c r="AF95" s="0" t="n">
        <f aca="false">'03.24 по датам'!DX95</f>
        <v>0</v>
      </c>
      <c r="AG95" s="0"/>
      <c r="AH95" s="0"/>
      <c r="AI95" s="0" t="n">
        <f aca="false">'03.24 по датам'!EZ95</f>
        <v>0</v>
      </c>
      <c r="AJ95" s="0" t="n">
        <f aca="false">'03.24 по датам'!FA95</f>
        <v>0</v>
      </c>
      <c r="AK95" s="0" t="n">
        <f aca="false">'03.24 по датам'!FB95</f>
        <v>0</v>
      </c>
      <c r="AL95" s="0"/>
      <c r="AM95" s="0"/>
      <c r="AN95" s="0" t="n">
        <f aca="false">'03.24 по датам'!FO95</f>
        <v>0</v>
      </c>
      <c r="AO95" s="0" t="n">
        <f aca="false">'03.24 по датам'!FP95</f>
        <v>0</v>
      </c>
      <c r="AP95" s="0" t="n">
        <f aca="false">'03.24 по датам'!FQ95</f>
        <v>0</v>
      </c>
      <c r="AQ95" s="0"/>
      <c r="AR95" s="0"/>
      <c r="AS95" s="1779"/>
      <c r="AT95" s="1779"/>
      <c r="AU95" s="1779"/>
      <c r="AV95" s="1783"/>
      <c r="AW95" s="1783"/>
      <c r="AX95" s="1783"/>
      <c r="AY95" s="0"/>
      <c r="AZ95" s="0"/>
      <c r="BA95" s="0"/>
      <c r="BB95" s="1790"/>
      <c r="BC95" s="1757"/>
      <c r="BD95" s="1757"/>
      <c r="BE95" s="1787"/>
      <c r="BF95" s="1783"/>
      <c r="BG95" s="1783"/>
      <c r="BH95" s="0" t="n">
        <f aca="false">'03.24 по датам'!II95</f>
        <v>0</v>
      </c>
      <c r="BI95" s="0" t="n">
        <f aca="false">'03.24 по датам'!IJ95</f>
        <v>0</v>
      </c>
      <c r="BJ95" s="0"/>
      <c r="BK95" s="0"/>
      <c r="BL95" s="0" t="n">
        <f aca="false">'03.24 по датам'!IW95</f>
        <v>0</v>
      </c>
      <c r="BM95" s="0" t="n">
        <f aca="false">'03.24 по датам'!IX95</f>
        <v>0</v>
      </c>
      <c r="BN95" s="0" t="n">
        <f aca="false">'03.24 по датам'!IY95</f>
        <v>0</v>
      </c>
      <c r="BO95" s="0"/>
      <c r="BP95" s="0"/>
      <c r="BQ95" s="0"/>
      <c r="BR95" s="0"/>
      <c r="BS95" s="0"/>
      <c r="BT95" s="0"/>
      <c r="BU95" s="0"/>
      <c r="BV95" s="1792"/>
      <c r="BW95" s="1792"/>
      <c r="BX95" s="1792"/>
      <c r="BY95" s="1792"/>
      <c r="BZ95" s="1792"/>
      <c r="CA95" s="0"/>
      <c r="CB95" s="0"/>
      <c r="CC95" s="0" t="n">
        <v>4</v>
      </c>
      <c r="CD95" s="0"/>
      <c r="CE95" s="1797"/>
    </row>
    <row r="96" customFormat="false" ht="11.25" hidden="false" customHeight="true" outlineLevel="0" collapsed="false">
      <c r="A96" s="1611" t="n">
        <f aca="false">A92+1</f>
        <v>45373</v>
      </c>
      <c r="B96" s="1612" t="s">
        <v>662</v>
      </c>
      <c r="C96" s="0" t="n">
        <f aca="false">'03.24 по датам'!X96</f>
        <v>0</v>
      </c>
      <c r="D96" s="0" t="n">
        <f aca="false">'03.24 по датам'!Y96</f>
        <v>0</v>
      </c>
      <c r="E96" s="0" t="n">
        <f aca="false">'03.24 по датам'!Z96</f>
        <v>0</v>
      </c>
      <c r="F96" s="0"/>
      <c r="G96" s="0"/>
      <c r="H96" s="0" t="n">
        <f aca="false">'03.24 по датам'!AP96</f>
        <v>0</v>
      </c>
      <c r="I96" s="0" t="n">
        <f aca="false">'03.24 по датам'!AQ96</f>
        <v>0</v>
      </c>
      <c r="J96" s="0" t="n">
        <f aca="false">'03.24 по датам'!AR96</f>
        <v>0</v>
      </c>
      <c r="K96" s="0"/>
      <c r="L96" s="0"/>
      <c r="M96" s="0" t="n">
        <f aca="false">'03.24 по датам'!BR96</f>
        <v>0</v>
      </c>
      <c r="N96" s="0" t="n">
        <f aca="false">'03.24 по датам'!BS96</f>
        <v>0</v>
      </c>
      <c r="O96" s="0" t="n">
        <f aca="false">'03.24 по датам'!BT96</f>
        <v>0</v>
      </c>
      <c r="P96" s="0"/>
      <c r="Q96" s="0"/>
      <c r="R96" s="0" t="n">
        <f aca="false">'03.24 по датам'!CJ96</f>
        <v>0</v>
      </c>
      <c r="S96" s="0" t="n">
        <f aca="false">'03.24 по датам'!CK96</f>
        <v>0</v>
      </c>
      <c r="T96" s="0" t="n">
        <f aca="false">'03.24 по датам'!CL96</f>
        <v>0</v>
      </c>
      <c r="U96" s="0"/>
      <c r="V96" s="0"/>
      <c r="W96" s="0"/>
      <c r="X96" s="0"/>
      <c r="Y96" s="0" t="n">
        <f aca="false">'03.24 по датам'!DD96</f>
        <v>0</v>
      </c>
      <c r="Z96" s="0" t="n">
        <f aca="false">'03.24 по датам'!DE96</f>
        <v>0</v>
      </c>
      <c r="AA96" s="0" t="n">
        <f aca="false">'03.24 по датам'!DF96</f>
        <v>0</v>
      </c>
      <c r="AB96" s="0"/>
      <c r="AC96" s="0"/>
      <c r="AD96" s="0" t="n">
        <f aca="false">'03.24 по датам'!DV96</f>
        <v>0</v>
      </c>
      <c r="AE96" s="0" t="n">
        <f aca="false">'03.24 по датам'!DW96</f>
        <v>0</v>
      </c>
      <c r="AF96" s="0" t="n">
        <f aca="false">'03.24 по датам'!DX96</f>
        <v>0</v>
      </c>
      <c r="AG96" s="0"/>
      <c r="AH96" s="0"/>
      <c r="AI96" s="0" t="n">
        <f aca="false">'03.24 по датам'!EZ96</f>
        <v>0</v>
      </c>
      <c r="AJ96" s="0" t="n">
        <f aca="false">'03.24 по датам'!FA96</f>
        <v>0</v>
      </c>
      <c r="AK96" s="0" t="n">
        <f aca="false">'03.24 по датам'!FB96</f>
        <v>0</v>
      </c>
      <c r="AL96" s="0"/>
      <c r="AM96" s="0"/>
      <c r="AN96" s="0" t="n">
        <f aca="false">'03.24 по датам'!FO96</f>
        <v>0</v>
      </c>
      <c r="AO96" s="0" t="n">
        <f aca="false">'03.24 по датам'!FP96</f>
        <v>0</v>
      </c>
      <c r="AP96" s="0" t="n">
        <f aca="false">'03.24 по датам'!FQ96</f>
        <v>0</v>
      </c>
      <c r="AQ96" s="0"/>
      <c r="AR96" s="0"/>
      <c r="AS96" s="1615"/>
      <c r="AT96" s="1615"/>
      <c r="AU96" s="1615"/>
      <c r="AV96" s="1631"/>
      <c r="AW96" s="1621"/>
      <c r="AX96" s="1620"/>
      <c r="AY96" s="0"/>
      <c r="AZ96" s="0"/>
      <c r="BA96" s="0"/>
      <c r="BB96" s="0"/>
      <c r="BC96" s="1640"/>
      <c r="BD96" s="1640"/>
      <c r="BE96" s="1641"/>
      <c r="BF96" s="1621"/>
      <c r="BG96" s="1631"/>
      <c r="BH96" s="0" t="n">
        <f aca="false">'03.24 по датам'!II96</f>
        <v>0</v>
      </c>
      <c r="BI96" s="0" t="n">
        <f aca="false">'03.24 по датам'!IJ96</f>
        <v>0</v>
      </c>
      <c r="BJ96" s="0"/>
      <c r="BK96" s="0"/>
      <c r="BL96" s="0" t="n">
        <f aca="false">'03.24 по датам'!IW96</f>
        <v>0</v>
      </c>
      <c r="BM96" s="0" t="n">
        <f aca="false">'03.24 по датам'!IX96</f>
        <v>0</v>
      </c>
      <c r="BN96" s="0" t="n">
        <f aca="false">'03.24 по датам'!IY96</f>
        <v>0</v>
      </c>
      <c r="BO96" s="0"/>
      <c r="BP96" s="0"/>
      <c r="BQ96" s="0"/>
      <c r="BR96" s="0"/>
      <c r="BS96" s="0"/>
      <c r="BT96" s="0"/>
      <c r="BU96" s="0"/>
      <c r="BV96" s="1817"/>
      <c r="BW96" s="1817"/>
      <c r="BX96" s="1660"/>
      <c r="BY96" s="1660"/>
      <c r="BZ96" s="1817"/>
      <c r="CA96" s="0" t="e">
        <f aca="false">CA$4:CA$4+SUMIF($C$5:BZ$5,"Нараст. баланс",$C98:BZ98)+SUMIF($C$7:BW$7,"Итого (с ВНР)",$C98:BW98)-SUMIF($C$5:BZ$5,"Геол. снижение,  т/сут",$C98:BZ98)-SUMIF(BY$7:BZ$7,"Итого",BY98:BZ98)-SUMIF($C$7:BZ$7,"Итого (с ВСП)",$C98:BZ98)</f>
        <v>#VALUE!</v>
      </c>
      <c r="CB96" s="0"/>
      <c r="CC96" s="0" t="n">
        <v>1</v>
      </c>
      <c r="CD96" s="0" t="e">
        <f aca="false">CD$4:CD$4+SUMIF($C$5:BZ$5,"Нараст. баланс",$C98:BZ98)+SUMIF($C$7:BW$7,$C98:BW98)-SUMIF($C$5:BZ$5,"Геол. снижение,  т/сут",$C98:BZ98)-SUMIF(BY$7:BZ$7,"Итого",BY98:BZ98)</f>
        <v>#VALUE!</v>
      </c>
    </row>
    <row r="97" customFormat="false" ht="11.25" hidden="false" customHeight="true" outlineLevel="0" collapsed="false">
      <c r="A97" s="1611"/>
      <c r="B97" s="1670" t="s">
        <v>663</v>
      </c>
      <c r="C97" s="0" t="n">
        <f aca="false">'03.24 по датам'!X97</f>
        <v>0</v>
      </c>
      <c r="D97" s="0" t="n">
        <f aca="false">'03.24 по датам'!Y97</f>
        <v>0</v>
      </c>
      <c r="E97" s="0" t="n">
        <f aca="false">'03.24 по датам'!Z97</f>
        <v>0</v>
      </c>
      <c r="F97" s="0" t="n">
        <f aca="false">COUNTIF(C98:E98,"&gt;"&amp;0)</f>
        <v>0</v>
      </c>
      <c r="G97" s="0"/>
      <c r="H97" s="0" t="n">
        <f aca="false">'03.24 по датам'!AP97</f>
        <v>0</v>
      </c>
      <c r="I97" s="0" t="n">
        <f aca="false">'03.24 по датам'!AQ97</f>
        <v>0</v>
      </c>
      <c r="J97" s="0" t="n">
        <f aca="false">'03.24 по датам'!AR97</f>
        <v>0</v>
      </c>
      <c r="K97" s="0" t="n">
        <f aca="false">COUNTIF(H98:J98,"&gt;"&amp;0)</f>
        <v>0</v>
      </c>
      <c r="L97" s="0"/>
      <c r="M97" s="0" t="n">
        <f aca="false">'03.24 по датам'!BR97</f>
        <v>0</v>
      </c>
      <c r="N97" s="0" t="n">
        <f aca="false">'03.24 по датам'!BS97</f>
        <v>0</v>
      </c>
      <c r="O97" s="0" t="n">
        <f aca="false">'03.24 по датам'!BT97</f>
        <v>0</v>
      </c>
      <c r="P97" s="0" t="n">
        <f aca="false">COUNTIF(M98:O98,"&gt;"&amp;0)</f>
        <v>0</v>
      </c>
      <c r="Q97" s="0"/>
      <c r="R97" s="0" t="n">
        <f aca="false">'03.24 по датам'!CJ97</f>
        <v>0</v>
      </c>
      <c r="S97" s="0" t="n">
        <f aca="false">'03.24 по датам'!CK97</f>
        <v>0</v>
      </c>
      <c r="T97" s="0" t="n">
        <f aca="false">'03.24 по датам'!CL97</f>
        <v>0</v>
      </c>
      <c r="U97" s="0" t="n">
        <f aca="false">COUNTIF(R98:T98,"&gt;"&amp;0)</f>
        <v>0</v>
      </c>
      <c r="V97" s="0"/>
      <c r="W97" s="0" t="n">
        <f aca="false">F97+K97+P97+U97</f>
        <v>0</v>
      </c>
      <c r="X97" s="0"/>
      <c r="Y97" s="0" t="n">
        <f aca="false">'03.24 по датам'!DD97</f>
        <v>0</v>
      </c>
      <c r="Z97" s="0" t="n">
        <f aca="false">'03.24 по датам'!DE97</f>
        <v>0</v>
      </c>
      <c r="AA97" s="0" t="n">
        <f aca="false">'03.24 по датам'!DF97</f>
        <v>0</v>
      </c>
      <c r="AB97" s="0" t="n">
        <f aca="false">SUBTOTAL(9,Y99:AA99)</f>
        <v>0</v>
      </c>
      <c r="AC97" s="0"/>
      <c r="AD97" s="0" t="n">
        <f aca="false">'03.24 по датам'!DV97</f>
        <v>0</v>
      </c>
      <c r="AE97" s="0" t="n">
        <f aca="false">'03.24 по датам'!DW97</f>
        <v>0</v>
      </c>
      <c r="AF97" s="0" t="n">
        <f aca="false">'03.24 по датам'!DX97</f>
        <v>0</v>
      </c>
      <c r="AG97" s="0" t="n">
        <f aca="false">COUNTIF(AD98:AF98,"&gt;"&amp;0)</f>
        <v>0</v>
      </c>
      <c r="AH97" s="0"/>
      <c r="AI97" s="0" t="n">
        <f aca="false">'03.24 по датам'!EZ97</f>
        <v>0</v>
      </c>
      <c r="AJ97" s="0" t="n">
        <f aca="false">'03.24 по датам'!FA97</f>
        <v>0</v>
      </c>
      <c r="AK97" s="0" t="n">
        <f aca="false">'03.24 по датам'!FB97</f>
        <v>0</v>
      </c>
      <c r="AL97" s="0" t="n">
        <f aca="false">COUNTIF(AI98:AK98,"&gt;"&amp;0)</f>
        <v>0</v>
      </c>
      <c r="AM97" s="0"/>
      <c r="AN97" s="0" t="n">
        <f aca="false">'03.24 по датам'!FO97</f>
        <v>0</v>
      </c>
      <c r="AO97" s="0" t="n">
        <f aca="false">'03.24 по датам'!FP97</f>
        <v>0</v>
      </c>
      <c r="AP97" s="0" t="n">
        <f aca="false">'03.24 по датам'!FQ97</f>
        <v>0</v>
      </c>
      <c r="AQ97" s="0" t="n">
        <f aca="false">COUNTIF(AN98:AP98,"&gt;"&amp;0)</f>
        <v>0</v>
      </c>
      <c r="AR97" s="0"/>
      <c r="AS97" s="1673"/>
      <c r="AT97" s="1673"/>
      <c r="AU97" s="1673"/>
      <c r="AV97" s="1690" t="n">
        <f aca="false">SUBTOTAL(9,AS99:AU99)</f>
        <v>0</v>
      </c>
      <c r="AW97" s="1679" t="n">
        <f aca="false">SUBTOTAL(9,AS99:AU99)</f>
        <v>0</v>
      </c>
      <c r="AX97" s="1691"/>
      <c r="AY97" s="0"/>
      <c r="AZ97" s="0"/>
      <c r="BA97" s="0"/>
      <c r="BB97" s="0"/>
      <c r="BC97" s="1700"/>
      <c r="BD97" s="1700"/>
      <c r="BE97" s="1701"/>
      <c r="BF97" s="1679" t="n">
        <f aca="false">SUBTOTAL(9,BC99:BE99)</f>
        <v>0</v>
      </c>
      <c r="BG97" s="1702"/>
      <c r="BH97" s="0" t="n">
        <f aca="false">'03.24 по датам'!II97</f>
        <v>0</v>
      </c>
      <c r="BI97" s="0" t="n">
        <f aca="false">'03.24 по датам'!IJ97</f>
        <v>0</v>
      </c>
      <c r="BJ97" s="0" t="n">
        <f aca="false">SUBTOTAL(9,BH99:BI99)</f>
        <v>0</v>
      </c>
      <c r="BK97" s="0"/>
      <c r="BL97" s="0" t="n">
        <f aca="false">'03.24 по датам'!IW97</f>
        <v>0</v>
      </c>
      <c r="BM97" s="0" t="n">
        <f aca="false">'03.24 по датам'!IX97</f>
        <v>0</v>
      </c>
      <c r="BN97" s="0" t="n">
        <f aca="false">'03.24 по датам'!IY97</f>
        <v>0</v>
      </c>
      <c r="BO97" s="0" t="n">
        <f aca="false">COUNTIF(BL98:BN98,"&gt;"&amp;0)</f>
        <v>0</v>
      </c>
      <c r="BP97" s="0"/>
      <c r="BQ97" s="0"/>
      <c r="BR97" s="0"/>
      <c r="BS97" s="0"/>
      <c r="BT97" s="0"/>
      <c r="BU97" s="0"/>
      <c r="BV97" s="1827"/>
      <c r="BW97" s="1827"/>
      <c r="BX97" s="1722"/>
      <c r="BY97" s="1722"/>
      <c r="BZ97" s="1827"/>
      <c r="CA97" s="0"/>
      <c r="CB97" s="0"/>
      <c r="CC97" s="0" t="n">
        <v>2</v>
      </c>
      <c r="CD97" s="0"/>
    </row>
    <row r="98" customFormat="false" ht="11.25" hidden="false" customHeight="true" outlineLevel="0" collapsed="false">
      <c r="A98" s="1611"/>
      <c r="B98" s="1729" t="s">
        <v>661</v>
      </c>
      <c r="C98" s="0" t="n">
        <f aca="false">'03.24 по датам'!X98</f>
        <v>0</v>
      </c>
      <c r="D98" s="0" t="n">
        <f aca="false">'03.24 по датам'!Y98</f>
        <v>0</v>
      </c>
      <c r="E98" s="0" t="n">
        <f aca="false">'03.24 по датам'!Z98</f>
        <v>0</v>
      </c>
      <c r="F98" s="0" t="n">
        <f aca="false">SUBTOTAL(9,C98:E98)</f>
        <v>0</v>
      </c>
      <c r="G98" s="0" t="n">
        <f aca="false">F98+G94</f>
        <v>200</v>
      </c>
      <c r="H98" s="0" t="n">
        <f aca="false">'03.24 по датам'!AP98</f>
        <v>0</v>
      </c>
      <c r="I98" s="0" t="n">
        <f aca="false">'03.24 по датам'!AQ98</f>
        <v>0</v>
      </c>
      <c r="J98" s="0" t="n">
        <f aca="false">'03.24 по датам'!AR98</f>
        <v>0</v>
      </c>
      <c r="K98" s="0" t="n">
        <f aca="false">SUBTOTAL(9,H98:J98)</f>
        <v>0</v>
      </c>
      <c r="L98" s="0" t="n">
        <f aca="false">K98+L94</f>
        <v>0</v>
      </c>
      <c r="M98" s="0" t="n">
        <f aca="false">'03.24 по датам'!BR98</f>
        <v>0</v>
      </c>
      <c r="N98" s="0" t="n">
        <f aca="false">'03.24 по датам'!BS98</f>
        <v>0</v>
      </c>
      <c r="O98" s="0" t="n">
        <f aca="false">'03.24 по датам'!BT98</f>
        <v>0</v>
      </c>
      <c r="P98" s="0" t="n">
        <f aca="false">SUBTOTAL(9,M98:O98)</f>
        <v>0</v>
      </c>
      <c r="Q98" s="0" t="n">
        <f aca="false">P98+Q94</f>
        <v>0</v>
      </c>
      <c r="R98" s="0" t="n">
        <f aca="false">'03.24 по датам'!CJ98</f>
        <v>0</v>
      </c>
      <c r="S98" s="0" t="n">
        <f aca="false">'03.24 по датам'!CK98</f>
        <v>0</v>
      </c>
      <c r="T98" s="0" t="n">
        <f aca="false">'03.24 по датам'!CL98</f>
        <v>0</v>
      </c>
      <c r="U98" s="0" t="n">
        <f aca="false">SUBTOTAL(9,R98:T98)</f>
        <v>0</v>
      </c>
      <c r="V98" s="0" t="n">
        <f aca="false">U98+V94</f>
        <v>0</v>
      </c>
      <c r="W98" s="0" t="n">
        <f aca="false">+F98+K98+P98+U98</f>
        <v>0</v>
      </c>
      <c r="X98" s="0" t="n">
        <f aca="false">W98+X94</f>
        <v>200</v>
      </c>
      <c r="Y98" s="0" t="n">
        <f aca="false">'03.24 по датам'!DD98</f>
        <v>0</v>
      </c>
      <c r="Z98" s="0" t="n">
        <f aca="false">'03.24 по датам'!DE98</f>
        <v>0</v>
      </c>
      <c r="AA98" s="0" t="n">
        <f aca="false">'03.24 по датам'!DF98</f>
        <v>0</v>
      </c>
      <c r="AB98" s="0" t="n">
        <f aca="false">SUBTOTAL(9,Y98:AA98)</f>
        <v>0</v>
      </c>
      <c r="AC98" s="0" t="n">
        <f aca="false">AB98:AB98+IF($B94:$B94=2,0,AC94:AC94)</f>
        <v>0</v>
      </c>
      <c r="AD98" s="0" t="n">
        <f aca="false">'03.24 по датам'!DV98</f>
        <v>0</v>
      </c>
      <c r="AE98" s="0" t="n">
        <f aca="false">'03.24 по датам'!DW98</f>
        <v>0</v>
      </c>
      <c r="AF98" s="0" t="n">
        <f aca="false">'03.24 по датам'!DX98</f>
        <v>0</v>
      </c>
      <c r="AG98" s="0" t="n">
        <f aca="false">SUBTOTAL(9,AD98:AF98)</f>
        <v>0</v>
      </c>
      <c r="AH98" s="0" t="n">
        <f aca="false">AG98:AG98+IF($B94:$B94=2,0,AH94:AH94)</f>
        <v>0</v>
      </c>
      <c r="AI98" s="0" t="n">
        <f aca="false">'03.24 по датам'!EZ98</f>
        <v>0</v>
      </c>
      <c r="AJ98" s="0" t="n">
        <f aca="false">'03.24 по датам'!FA98</f>
        <v>0</v>
      </c>
      <c r="AK98" s="0" t="n">
        <f aca="false">'03.24 по датам'!FB98</f>
        <v>0</v>
      </c>
      <c r="AL98" s="0" t="n">
        <f aca="false">SUBTOTAL(9,AI98:AK98)</f>
        <v>0</v>
      </c>
      <c r="AM98" s="0" t="n">
        <f aca="false">AL98:AL98+IF($B94:$B94=2,0,AM94:AM94)</f>
        <v>0</v>
      </c>
      <c r="AN98" s="0" t="n">
        <f aca="false">'03.24 по датам'!FO98</f>
        <v>0</v>
      </c>
      <c r="AO98" s="0" t="n">
        <f aca="false">'03.24 по датам'!FP98</f>
        <v>0</v>
      </c>
      <c r="AP98" s="0" t="n">
        <f aca="false">'03.24 по датам'!FQ98</f>
        <v>0</v>
      </c>
      <c r="AQ98" s="0" t="n">
        <f aca="false">SUBTOTAL(9,AN98:AP98)</f>
        <v>0</v>
      </c>
      <c r="AR98" s="0" t="n">
        <f aca="false">AQ98:AQ98+IF($B94:$B94=2,0,AR94:AR94)</f>
        <v>0</v>
      </c>
      <c r="AS98" s="1732"/>
      <c r="AT98" s="1732"/>
      <c r="AU98" s="1732"/>
      <c r="AV98" s="1748" t="n">
        <f aca="false">SUBTOTAL(9,AS98:AU98)</f>
        <v>0</v>
      </c>
      <c r="AW98" s="1738" t="n">
        <f aca="false">SUBTOTAL(9,AS98:AU98)</f>
        <v>0</v>
      </c>
      <c r="AX98" s="1737" t="n">
        <f aca="false">AW98:AW98+IF($B94:$B94=2,0,AX94:AX94)</f>
        <v>0</v>
      </c>
      <c r="AY98" s="0"/>
      <c r="AZ98" s="0" t="e">
        <f aca="false">IF(IF($CE$10=$CE$1,"",CD96-$CE$10)&lt;0,IF($CE$10=$CE$1,"",-CD96+$CE$10),"")</f>
        <v>#VALUE!</v>
      </c>
      <c r="BA98" s="0" t="e">
        <f aca="false">SUBTOTAL(9,AY98:AZ98)</f>
        <v>#VALUE!</v>
      </c>
      <c r="BB98" s="0" t="n">
        <f aca="false">$BB$3+BB94</f>
        <v>263.34</v>
      </c>
      <c r="BC98" s="1757"/>
      <c r="BD98" s="1757"/>
      <c r="BE98" s="1758"/>
      <c r="BF98" s="1738" t="n">
        <f aca="false">SUBTOTAL(9,BC98:BE98)</f>
        <v>0</v>
      </c>
      <c r="BG98" s="1748" t="n">
        <f aca="false">BF98:BF98+IF($B94:$B94=2,0,BG94:BG94)</f>
        <v>50</v>
      </c>
      <c r="BH98" s="0" t="n">
        <f aca="false">'03.24 по датам'!II98</f>
        <v>0</v>
      </c>
      <c r="BI98" s="0" t="n">
        <f aca="false">'03.24 по датам'!IJ98</f>
        <v>0</v>
      </c>
      <c r="BJ98" s="0" t="n">
        <f aca="false">SUBTOTAL(9,BH98:BI98)</f>
        <v>0</v>
      </c>
      <c r="BK98" s="0" t="n">
        <f aca="false">BJ98:BJ98+IF($B94:$B94=2,0,BK94:BK94)</f>
        <v>0</v>
      </c>
      <c r="BL98" s="0" t="n">
        <f aca="false">'03.24 по датам'!IW98</f>
        <v>0</v>
      </c>
      <c r="BM98" s="0" t="n">
        <f aca="false">'03.24 по датам'!IX98</f>
        <v>0</v>
      </c>
      <c r="BN98" s="0" t="n">
        <f aca="false">'03.24 по датам'!IY98</f>
        <v>0</v>
      </c>
      <c r="BO98" s="0" t="n">
        <f aca="false">SUBTOTAL(9,BL98:BN98)</f>
        <v>0</v>
      </c>
      <c r="BP98" s="0" t="n">
        <f aca="false">BO98:BO98+IF($B94:$B94=2,0,BP94:BP94)</f>
        <v>0</v>
      </c>
      <c r="BQ98" s="0"/>
      <c r="BR98" s="0"/>
      <c r="BS98" s="0" t="e">
        <f aca="false">IF(IF($CE$10=$CE$1,"",CD96-$CE$10)&gt;0,IF($CE$10=$CE$1,"",CD96-$CE$10),"")</f>
        <v>#VALUE!</v>
      </c>
      <c r="BT98" s="0" t="e">
        <f aca="false">SUBTOTAL(9,BQ98:BS98)</f>
        <v>#VALUE!</v>
      </c>
      <c r="BU98" s="0" t="n">
        <f aca="false">SUMIF($C$5:BT$5,"Накопленный эффект, т/сут",$C98:BT98)+SUMIF($C$5:BT$5,"Нараст.  по потенциалу",$C98:BT98)-SUMIF($C$5:BT$5,"Нараст. по остановкам",$C98:BT98)-SUMIF($C$5:BT$5,"ИТОГО перевод в ППД",$C98:BT98)-SUMIF($C$5:BT$5,"ИТОГО  нерент, по распоряж.",$C98:BT98)-SUMIF($C$5:BT$5,"ИТОГО ост. дебит от ЗБС, Углуб., ПВЛГ/ПНЛГ",$C98:BT98)</f>
        <v>150</v>
      </c>
      <c r="BV98" s="1764"/>
      <c r="BW98" s="1764"/>
      <c r="BX98" s="1771"/>
      <c r="BY98" s="1771"/>
      <c r="BZ98" s="1764" t="n">
        <f aca="false">SUBTOTAL(9,BV98:BY98)</f>
        <v>0</v>
      </c>
      <c r="CA98" s="0"/>
      <c r="CB98" s="0" t="n">
        <f aca="false">CB$4:CB$4+SUMIF($C$5:BZ$5,"Нараст. по остановкам",$C98:BZ98)-SUMIF($C$5:BZ$5,"Нараст.  по потенциалу",$C98:BZ98)</f>
        <v>81.893</v>
      </c>
      <c r="CC98" s="0" t="n">
        <v>3</v>
      </c>
      <c r="CD98" s="0"/>
    </row>
    <row r="99" customFormat="false" ht="1.5" hidden="false" customHeight="true" outlineLevel="0" collapsed="false">
      <c r="A99" s="1777"/>
      <c r="B99" s="1777"/>
      <c r="C99" s="0" t="n">
        <f aca="false">'03.24 по датам'!X99</f>
        <v>0</v>
      </c>
      <c r="D99" s="0" t="n">
        <f aca="false">'03.24 по датам'!Y99</f>
        <v>0</v>
      </c>
      <c r="E99" s="0" t="n">
        <f aca="false">'03.24 по датам'!Z99</f>
        <v>0</v>
      </c>
      <c r="F99" s="0"/>
      <c r="G99" s="0"/>
      <c r="H99" s="0" t="n">
        <f aca="false">'03.24 по датам'!AP99</f>
        <v>0</v>
      </c>
      <c r="I99" s="0" t="n">
        <f aca="false">'03.24 по датам'!AQ99</f>
        <v>0</v>
      </c>
      <c r="J99" s="0" t="n">
        <f aca="false">'03.24 по датам'!AR99</f>
        <v>0</v>
      </c>
      <c r="K99" s="0"/>
      <c r="L99" s="0"/>
      <c r="M99" s="0" t="n">
        <f aca="false">'03.24 по датам'!BR99</f>
        <v>0</v>
      </c>
      <c r="N99" s="0" t="n">
        <f aca="false">'03.24 по датам'!BS99</f>
        <v>0</v>
      </c>
      <c r="O99" s="0" t="n">
        <f aca="false">'03.24 по датам'!BT99</f>
        <v>0</v>
      </c>
      <c r="P99" s="0"/>
      <c r="Q99" s="0"/>
      <c r="R99" s="0" t="n">
        <f aca="false">'03.24 по датам'!CJ99</f>
        <v>0</v>
      </c>
      <c r="S99" s="0" t="n">
        <f aca="false">'03.24 по датам'!CK99</f>
        <v>0</v>
      </c>
      <c r="T99" s="0" t="n">
        <f aca="false">'03.24 по датам'!CL99</f>
        <v>0</v>
      </c>
      <c r="U99" s="0"/>
      <c r="V99" s="0"/>
      <c r="W99" s="0"/>
      <c r="X99" s="0"/>
      <c r="Y99" s="0" t="n">
        <f aca="false">'03.24 по датам'!DD99</f>
        <v>0</v>
      </c>
      <c r="Z99" s="0" t="n">
        <f aca="false">'03.24 по датам'!DE99</f>
        <v>0</v>
      </c>
      <c r="AA99" s="0" t="n">
        <f aca="false">'03.24 по датам'!DF99</f>
        <v>0</v>
      </c>
      <c r="AB99" s="0"/>
      <c r="AC99" s="0"/>
      <c r="AD99" s="0" t="n">
        <f aca="false">'03.24 по датам'!DV99</f>
        <v>0</v>
      </c>
      <c r="AE99" s="0" t="n">
        <f aca="false">'03.24 по датам'!DW99</f>
        <v>0</v>
      </c>
      <c r="AF99" s="0" t="n">
        <f aca="false">'03.24 по датам'!DX99</f>
        <v>0</v>
      </c>
      <c r="AG99" s="0"/>
      <c r="AH99" s="0"/>
      <c r="AI99" s="0" t="n">
        <f aca="false">'03.24 по датам'!EZ99</f>
        <v>0</v>
      </c>
      <c r="AJ99" s="0" t="n">
        <f aca="false">'03.24 по датам'!FA99</f>
        <v>0</v>
      </c>
      <c r="AK99" s="0" t="n">
        <f aca="false">'03.24 по датам'!FB99</f>
        <v>0</v>
      </c>
      <c r="AL99" s="0"/>
      <c r="AM99" s="0"/>
      <c r="AN99" s="0" t="n">
        <f aca="false">'03.24 по датам'!FO99</f>
        <v>0</v>
      </c>
      <c r="AO99" s="0" t="n">
        <f aca="false">'03.24 по датам'!FP99</f>
        <v>0</v>
      </c>
      <c r="AP99" s="0" t="n">
        <f aca="false">'03.24 по датам'!FQ99</f>
        <v>0</v>
      </c>
      <c r="AQ99" s="0"/>
      <c r="AR99" s="0"/>
      <c r="AS99" s="1779"/>
      <c r="AT99" s="1779"/>
      <c r="AU99" s="1779"/>
      <c r="AV99" s="1783"/>
      <c r="AW99" s="1783"/>
      <c r="AX99" s="1783"/>
      <c r="AY99" s="0"/>
      <c r="AZ99" s="0"/>
      <c r="BA99" s="0"/>
      <c r="BB99" s="1790"/>
      <c r="BC99" s="1791"/>
      <c r="BD99" s="1757"/>
      <c r="BE99" s="1787"/>
      <c r="BF99" s="1783"/>
      <c r="BG99" s="1783"/>
      <c r="BH99" s="0" t="n">
        <f aca="false">'03.24 по датам'!II99</f>
        <v>0</v>
      </c>
      <c r="BI99" s="0" t="n">
        <f aca="false">'03.24 по датам'!IJ99</f>
        <v>0</v>
      </c>
      <c r="BJ99" s="0"/>
      <c r="BK99" s="0"/>
      <c r="BL99" s="0" t="n">
        <f aca="false">'03.24 по датам'!IW99</f>
        <v>0</v>
      </c>
      <c r="BM99" s="0" t="n">
        <f aca="false">'03.24 по датам'!IX99</f>
        <v>0</v>
      </c>
      <c r="BN99" s="0" t="n">
        <f aca="false">'03.24 по датам'!IY99</f>
        <v>0</v>
      </c>
      <c r="BO99" s="0"/>
      <c r="BP99" s="0"/>
      <c r="BQ99" s="0"/>
      <c r="BR99" s="0"/>
      <c r="BS99" s="0"/>
      <c r="BT99" s="0"/>
      <c r="BU99" s="0"/>
      <c r="BV99" s="1792"/>
      <c r="BW99" s="1792"/>
      <c r="BX99" s="1792"/>
      <c r="BY99" s="1792"/>
      <c r="BZ99" s="1792"/>
      <c r="CA99" s="0"/>
      <c r="CB99" s="0"/>
      <c r="CC99" s="0" t="n">
        <v>4</v>
      </c>
      <c r="CD99" s="0"/>
      <c r="CE99" s="1797"/>
    </row>
    <row r="100" customFormat="false" ht="11.25" hidden="false" customHeight="true" outlineLevel="0" collapsed="false">
      <c r="A100" s="1611" t="n">
        <f aca="false">A96+1</f>
        <v>45374</v>
      </c>
      <c r="B100" s="1612" t="s">
        <v>662</v>
      </c>
      <c r="C100" s="0" t="n">
        <f aca="false">'03.24 по датам'!X100</f>
        <v>0</v>
      </c>
      <c r="D100" s="0" t="n">
        <f aca="false">'03.24 по датам'!Y100</f>
        <v>0</v>
      </c>
      <c r="E100" s="0" t="n">
        <f aca="false">'03.24 по датам'!Z100</f>
        <v>0</v>
      </c>
      <c r="F100" s="0"/>
      <c r="G100" s="0"/>
      <c r="H100" s="0" t="n">
        <f aca="false">'03.24 по датам'!AP100</f>
        <v>0</v>
      </c>
      <c r="I100" s="0" t="n">
        <f aca="false">'03.24 по датам'!AQ100</f>
        <v>0</v>
      </c>
      <c r="J100" s="0" t="n">
        <f aca="false">'03.24 по датам'!AR100</f>
        <v>0</v>
      </c>
      <c r="K100" s="0"/>
      <c r="L100" s="0"/>
      <c r="M100" s="0" t="n">
        <f aca="false">'03.24 по датам'!BR100</f>
        <v>0</v>
      </c>
      <c r="N100" s="0" t="n">
        <f aca="false">'03.24 по датам'!BS100</f>
        <v>0</v>
      </c>
      <c r="O100" s="0" t="n">
        <f aca="false">'03.24 по датам'!BT100</f>
        <v>0</v>
      </c>
      <c r="P100" s="0"/>
      <c r="Q100" s="0"/>
      <c r="R100" s="0" t="n">
        <f aca="false">'03.24 по датам'!CJ100</f>
        <v>0</v>
      </c>
      <c r="S100" s="0" t="n">
        <f aca="false">'03.24 по датам'!CK100</f>
        <v>0</v>
      </c>
      <c r="T100" s="0" t="n">
        <f aca="false">'03.24 по датам'!CL100</f>
        <v>0</v>
      </c>
      <c r="U100" s="0"/>
      <c r="V100" s="0"/>
      <c r="W100" s="0"/>
      <c r="X100" s="0"/>
      <c r="Y100" s="0" t="n">
        <f aca="false">'03.24 по датам'!DD100</f>
        <v>0</v>
      </c>
      <c r="Z100" s="0" t="n">
        <f aca="false">'03.24 по датам'!DE100</f>
        <v>0</v>
      </c>
      <c r="AA100" s="0" t="n">
        <f aca="false">'03.24 по датам'!DF100</f>
        <v>0</v>
      </c>
      <c r="AB100" s="0"/>
      <c r="AC100" s="0"/>
      <c r="AD100" s="0" t="n">
        <f aca="false">'03.24 по датам'!DV100</f>
        <v>0</v>
      </c>
      <c r="AE100" s="0" t="n">
        <f aca="false">'03.24 по датам'!DW100</f>
        <v>0</v>
      </c>
      <c r="AF100" s="0" t="n">
        <f aca="false">'03.24 по датам'!DX100</f>
        <v>0</v>
      </c>
      <c r="AG100" s="0"/>
      <c r="AH100" s="0"/>
      <c r="AI100" s="0" t="n">
        <f aca="false">'03.24 по датам'!EZ100</f>
        <v>0</v>
      </c>
      <c r="AJ100" s="0" t="n">
        <f aca="false">'03.24 по датам'!FA100</f>
        <v>0</v>
      </c>
      <c r="AK100" s="0" t="n">
        <f aca="false">'03.24 по датам'!FB100</f>
        <v>0</v>
      </c>
      <c r="AL100" s="0"/>
      <c r="AM100" s="0"/>
      <c r="AN100" s="0" t="n">
        <f aca="false">'03.24 по датам'!FO100</f>
        <v>0</v>
      </c>
      <c r="AO100" s="0" t="n">
        <f aca="false">'03.24 по датам'!FP100</f>
        <v>0</v>
      </c>
      <c r="AP100" s="0" t="n">
        <f aca="false">'03.24 по датам'!FQ100</f>
        <v>0</v>
      </c>
      <c r="AQ100" s="0"/>
      <c r="AR100" s="0"/>
      <c r="AS100" s="1615"/>
      <c r="AT100" s="1615"/>
      <c r="AU100" s="1615"/>
      <c r="AV100" s="1631"/>
      <c r="AW100" s="1621"/>
      <c r="AX100" s="1620"/>
      <c r="AY100" s="0"/>
      <c r="AZ100" s="0"/>
      <c r="BA100" s="0"/>
      <c r="BB100" s="0"/>
      <c r="BC100" s="1640"/>
      <c r="BD100" s="1640"/>
      <c r="BE100" s="1842"/>
      <c r="BF100" s="1621"/>
      <c r="BG100" s="1631"/>
      <c r="BH100" s="0" t="n">
        <f aca="false">'03.24 по датам'!II100</f>
        <v>0</v>
      </c>
      <c r="BI100" s="0" t="n">
        <f aca="false">'03.24 по датам'!IJ100</f>
        <v>0</v>
      </c>
      <c r="BJ100" s="0"/>
      <c r="BK100" s="0"/>
      <c r="BL100" s="0" t="n">
        <f aca="false">'03.24 по датам'!IW100</f>
        <v>0</v>
      </c>
      <c r="BM100" s="0" t="n">
        <f aca="false">'03.24 по датам'!IX100</f>
        <v>0</v>
      </c>
      <c r="BN100" s="0" t="n">
        <f aca="false">'03.24 по датам'!IY100</f>
        <v>0</v>
      </c>
      <c r="BO100" s="0"/>
      <c r="BP100" s="0"/>
      <c r="BQ100" s="0"/>
      <c r="BR100" s="0"/>
      <c r="BS100" s="0"/>
      <c r="BT100" s="0"/>
      <c r="BU100" s="0"/>
      <c r="BV100" s="1660"/>
      <c r="BW100" s="1817"/>
      <c r="BX100" s="1817"/>
      <c r="BY100" s="1660"/>
      <c r="BZ100" s="1817"/>
      <c r="CA100" s="0" t="e">
        <f aca="false">CA$4:CA$4+SUMIF($C$5:BZ$5,"Нараст. баланс",$C102:BZ102)+SUMIF($C$7:BW$7,"Итого (с ВНР)",$C102:BW102)-SUMIF($C$5:BZ$5,"Геол. снижение,  т/сут",$C102:BZ102)-SUMIF(BY$7:BZ$7,"Итого",BY102:BZ102)-SUMIF($C$7:BZ$7,"Итого (с ВСП)",$C102:BZ102)</f>
        <v>#VALUE!</v>
      </c>
      <c r="CB100" s="0"/>
      <c r="CC100" s="0" t="n">
        <v>1</v>
      </c>
      <c r="CD100" s="0" t="e">
        <f aca="false">CD$4:CD$4+SUMIF($C$5:BZ$5,"Нараст. баланс",$C102:BZ102)+SUMIF($C$7:BW$7,$C102:BW102)-SUMIF($C$5:BZ$5,"Геол. снижение,  т/сут",$C102:BZ102)-SUMIF(BY$7:BZ$7,"Итого",BY102:BZ102)</f>
        <v>#VALUE!</v>
      </c>
    </row>
    <row r="101" customFormat="false" ht="11.25" hidden="false" customHeight="true" outlineLevel="0" collapsed="false">
      <c r="A101" s="1611"/>
      <c r="B101" s="1670" t="s">
        <v>663</v>
      </c>
      <c r="C101" s="0" t="n">
        <f aca="false">'03.24 по датам'!X101</f>
        <v>0</v>
      </c>
      <c r="D101" s="0" t="n">
        <f aca="false">'03.24 по датам'!Y101</f>
        <v>0</v>
      </c>
      <c r="E101" s="0" t="n">
        <f aca="false">'03.24 по датам'!Z101</f>
        <v>0</v>
      </c>
      <c r="F101" s="0" t="n">
        <f aca="false">COUNTIF(C102:E102,"&gt;"&amp;0)</f>
        <v>0</v>
      </c>
      <c r="G101" s="0"/>
      <c r="H101" s="0" t="n">
        <f aca="false">'03.24 по датам'!AP101</f>
        <v>0</v>
      </c>
      <c r="I101" s="0" t="n">
        <f aca="false">'03.24 по датам'!AQ101</f>
        <v>0</v>
      </c>
      <c r="J101" s="0" t="n">
        <f aca="false">'03.24 по датам'!AR101</f>
        <v>0</v>
      </c>
      <c r="K101" s="0" t="n">
        <f aca="false">COUNTIF(H102:J102,"&gt;"&amp;0)</f>
        <v>0</v>
      </c>
      <c r="L101" s="0"/>
      <c r="M101" s="0" t="n">
        <f aca="false">'03.24 по датам'!BR101</f>
        <v>0</v>
      </c>
      <c r="N101" s="0" t="n">
        <f aca="false">'03.24 по датам'!BS101</f>
        <v>0</v>
      </c>
      <c r="O101" s="0" t="n">
        <f aca="false">'03.24 по датам'!BT101</f>
        <v>0</v>
      </c>
      <c r="P101" s="0" t="n">
        <f aca="false">COUNTIF(M102:O102,"&gt;"&amp;0)</f>
        <v>0</v>
      </c>
      <c r="Q101" s="0"/>
      <c r="R101" s="0" t="n">
        <f aca="false">'03.24 по датам'!CJ101</f>
        <v>0</v>
      </c>
      <c r="S101" s="0" t="n">
        <f aca="false">'03.24 по датам'!CK101</f>
        <v>0</v>
      </c>
      <c r="T101" s="0" t="n">
        <f aca="false">'03.24 по датам'!CL101</f>
        <v>0</v>
      </c>
      <c r="U101" s="0" t="n">
        <f aca="false">COUNTIF(R102:T102,"&gt;"&amp;0)</f>
        <v>0</v>
      </c>
      <c r="V101" s="0"/>
      <c r="W101" s="0" t="n">
        <f aca="false">F101+K101+P101+U101</f>
        <v>0</v>
      </c>
      <c r="X101" s="0"/>
      <c r="Y101" s="0" t="n">
        <f aca="false">'03.24 по датам'!DD101</f>
        <v>0</v>
      </c>
      <c r="Z101" s="0" t="n">
        <f aca="false">'03.24 по датам'!DE101</f>
        <v>0</v>
      </c>
      <c r="AA101" s="0" t="n">
        <f aca="false">'03.24 по датам'!DF101</f>
        <v>0</v>
      </c>
      <c r="AB101" s="0" t="n">
        <f aca="false">SUBTOTAL(9,Y103:AA103)</f>
        <v>0</v>
      </c>
      <c r="AC101" s="0"/>
      <c r="AD101" s="0" t="n">
        <f aca="false">'03.24 по датам'!DV101</f>
        <v>0</v>
      </c>
      <c r="AE101" s="0" t="n">
        <f aca="false">'03.24 по датам'!DW101</f>
        <v>0</v>
      </c>
      <c r="AF101" s="0" t="n">
        <f aca="false">'03.24 по датам'!DX101</f>
        <v>0</v>
      </c>
      <c r="AG101" s="0" t="n">
        <f aca="false">COUNTIF(AD102:AF102,"&gt;"&amp;0)</f>
        <v>0</v>
      </c>
      <c r="AH101" s="0"/>
      <c r="AI101" s="0" t="n">
        <f aca="false">'03.24 по датам'!EZ101</f>
        <v>0</v>
      </c>
      <c r="AJ101" s="0" t="n">
        <f aca="false">'03.24 по датам'!FA101</f>
        <v>0</v>
      </c>
      <c r="AK101" s="0" t="n">
        <f aca="false">'03.24 по датам'!FB101</f>
        <v>0</v>
      </c>
      <c r="AL101" s="0" t="n">
        <f aca="false">COUNTIF(AI102:AK102,"&gt;"&amp;0)</f>
        <v>0</v>
      </c>
      <c r="AM101" s="0"/>
      <c r="AN101" s="0" t="n">
        <f aca="false">'03.24 по датам'!FO101</f>
        <v>0</v>
      </c>
      <c r="AO101" s="0" t="n">
        <f aca="false">'03.24 по датам'!FP101</f>
        <v>0</v>
      </c>
      <c r="AP101" s="0" t="n">
        <f aca="false">'03.24 по датам'!FQ101</f>
        <v>0</v>
      </c>
      <c r="AQ101" s="0" t="n">
        <f aca="false">COUNTIF(AN102:AP102,"&gt;"&amp;0)</f>
        <v>0</v>
      </c>
      <c r="AR101" s="0"/>
      <c r="AS101" s="1673"/>
      <c r="AT101" s="1673"/>
      <c r="AU101" s="1673"/>
      <c r="AV101" s="1690" t="n">
        <f aca="false">SUBTOTAL(9,AS103:AU103)</f>
        <v>0</v>
      </c>
      <c r="AW101" s="1679" t="n">
        <f aca="false">SUBTOTAL(9,AS103:AU103)</f>
        <v>0</v>
      </c>
      <c r="AX101" s="1691"/>
      <c r="AY101" s="0"/>
      <c r="AZ101" s="0"/>
      <c r="BA101" s="0"/>
      <c r="BB101" s="0"/>
      <c r="BC101" s="1700"/>
      <c r="BD101" s="1700"/>
      <c r="BE101" s="1847"/>
      <c r="BF101" s="1679" t="n">
        <f aca="false">SUBTOTAL(9,BC103:BE103)</f>
        <v>0</v>
      </c>
      <c r="BG101" s="1702"/>
      <c r="BH101" s="0" t="n">
        <f aca="false">'03.24 по датам'!II101</f>
        <v>0</v>
      </c>
      <c r="BI101" s="0" t="n">
        <f aca="false">'03.24 по датам'!IJ101</f>
        <v>0</v>
      </c>
      <c r="BJ101" s="0" t="n">
        <f aca="false">SUBTOTAL(9,BH103:BI103)</f>
        <v>0</v>
      </c>
      <c r="BK101" s="0"/>
      <c r="BL101" s="0" t="n">
        <f aca="false">'03.24 по датам'!IW101</f>
        <v>0</v>
      </c>
      <c r="BM101" s="0" t="n">
        <f aca="false">'03.24 по датам'!IX101</f>
        <v>0</v>
      </c>
      <c r="BN101" s="0" t="n">
        <f aca="false">'03.24 по датам'!IY101</f>
        <v>0</v>
      </c>
      <c r="BO101" s="0" t="n">
        <f aca="false">COUNTIF(BL102:BN102,"&gt;"&amp;0)</f>
        <v>0</v>
      </c>
      <c r="BP101" s="0"/>
      <c r="BQ101" s="0"/>
      <c r="BR101" s="0"/>
      <c r="BS101" s="0"/>
      <c r="BT101" s="0"/>
      <c r="BU101" s="0"/>
      <c r="BV101" s="1722"/>
      <c r="BW101" s="1827"/>
      <c r="BX101" s="1827"/>
      <c r="BY101" s="1722"/>
      <c r="BZ101" s="1827"/>
      <c r="CA101" s="0"/>
      <c r="CB101" s="0"/>
      <c r="CC101" s="0" t="n">
        <v>2</v>
      </c>
      <c r="CD101" s="0"/>
    </row>
    <row r="102" customFormat="false" ht="11.25" hidden="false" customHeight="true" outlineLevel="0" collapsed="false">
      <c r="A102" s="1611"/>
      <c r="B102" s="1729" t="s">
        <v>661</v>
      </c>
      <c r="C102" s="0" t="n">
        <f aca="false">'03.24 по датам'!X102</f>
        <v>0</v>
      </c>
      <c r="D102" s="0" t="n">
        <f aca="false">'03.24 по датам'!Y102</f>
        <v>0</v>
      </c>
      <c r="E102" s="0" t="n">
        <f aca="false">'03.24 по датам'!Z102</f>
        <v>0</v>
      </c>
      <c r="F102" s="0" t="n">
        <f aca="false">SUBTOTAL(9,C102:E102)</f>
        <v>0</v>
      </c>
      <c r="G102" s="0" t="n">
        <f aca="false">F102+G98</f>
        <v>200</v>
      </c>
      <c r="H102" s="0" t="n">
        <f aca="false">'03.24 по датам'!AP102</f>
        <v>0</v>
      </c>
      <c r="I102" s="0" t="n">
        <f aca="false">'03.24 по датам'!AQ102</f>
        <v>0</v>
      </c>
      <c r="J102" s="0" t="n">
        <f aca="false">'03.24 по датам'!AR102</f>
        <v>0</v>
      </c>
      <c r="K102" s="0" t="n">
        <f aca="false">SUBTOTAL(9,H102:J102)</f>
        <v>0</v>
      </c>
      <c r="L102" s="0" t="n">
        <f aca="false">K102+L98</f>
        <v>0</v>
      </c>
      <c r="M102" s="0" t="n">
        <f aca="false">'03.24 по датам'!BR102</f>
        <v>0</v>
      </c>
      <c r="N102" s="0" t="n">
        <f aca="false">'03.24 по датам'!BS102</f>
        <v>0</v>
      </c>
      <c r="O102" s="0" t="n">
        <f aca="false">'03.24 по датам'!BT102</f>
        <v>0</v>
      </c>
      <c r="P102" s="0" t="n">
        <f aca="false">SUBTOTAL(9,M102:O102)</f>
        <v>0</v>
      </c>
      <c r="Q102" s="0" t="n">
        <f aca="false">P102+Q98</f>
        <v>0</v>
      </c>
      <c r="R102" s="0" t="n">
        <f aca="false">'03.24 по датам'!CJ102</f>
        <v>0</v>
      </c>
      <c r="S102" s="0" t="n">
        <f aca="false">'03.24 по датам'!CK102</f>
        <v>0</v>
      </c>
      <c r="T102" s="0" t="n">
        <f aca="false">'03.24 по датам'!CL102</f>
        <v>0</v>
      </c>
      <c r="U102" s="0" t="n">
        <f aca="false">SUBTOTAL(9,R102:T102)</f>
        <v>0</v>
      </c>
      <c r="V102" s="0" t="n">
        <f aca="false">U102+V98</f>
        <v>0</v>
      </c>
      <c r="W102" s="0" t="n">
        <f aca="false">+F102+K102+P102+U102</f>
        <v>0</v>
      </c>
      <c r="X102" s="0" t="n">
        <f aca="false">W102+X98</f>
        <v>200</v>
      </c>
      <c r="Y102" s="0" t="n">
        <f aca="false">'03.24 по датам'!DD102</f>
        <v>0</v>
      </c>
      <c r="Z102" s="0" t="n">
        <f aca="false">'03.24 по датам'!DE102</f>
        <v>0</v>
      </c>
      <c r="AA102" s="0" t="n">
        <f aca="false">'03.24 по датам'!DF102</f>
        <v>0</v>
      </c>
      <c r="AB102" s="0" t="n">
        <f aca="false">SUBTOTAL(9,Y102:AA102)</f>
        <v>0</v>
      </c>
      <c r="AC102" s="0" t="n">
        <f aca="false">AB102:AB102+IF($B98:$B98=2,0,AC98:AC98)</f>
        <v>0</v>
      </c>
      <c r="AD102" s="0" t="n">
        <f aca="false">'03.24 по датам'!DV102</f>
        <v>0</v>
      </c>
      <c r="AE102" s="0" t="n">
        <f aca="false">'03.24 по датам'!DW102</f>
        <v>0</v>
      </c>
      <c r="AF102" s="0" t="n">
        <f aca="false">'03.24 по датам'!DX102</f>
        <v>0</v>
      </c>
      <c r="AG102" s="0" t="n">
        <f aca="false">SUBTOTAL(9,AD102:AF102)</f>
        <v>0</v>
      </c>
      <c r="AH102" s="0" t="n">
        <f aca="false">AG102:AG102+IF($B98:$B98=2,0,AH98:AH98)</f>
        <v>0</v>
      </c>
      <c r="AI102" s="0" t="n">
        <f aca="false">'03.24 по датам'!EZ102</f>
        <v>0</v>
      </c>
      <c r="AJ102" s="0" t="n">
        <f aca="false">'03.24 по датам'!FA102</f>
        <v>0</v>
      </c>
      <c r="AK102" s="0" t="n">
        <f aca="false">'03.24 по датам'!FB102</f>
        <v>0</v>
      </c>
      <c r="AL102" s="0" t="n">
        <f aca="false">SUBTOTAL(9,AI102:AK102)</f>
        <v>0</v>
      </c>
      <c r="AM102" s="0" t="n">
        <f aca="false">AL102:AL102+IF($B98:$B98=2,0,AM98:AM98)</f>
        <v>0</v>
      </c>
      <c r="AN102" s="0" t="n">
        <f aca="false">'03.24 по датам'!FO102</f>
        <v>0</v>
      </c>
      <c r="AO102" s="0" t="n">
        <f aca="false">'03.24 по датам'!FP102</f>
        <v>0</v>
      </c>
      <c r="AP102" s="0" t="n">
        <f aca="false">'03.24 по датам'!FQ102</f>
        <v>0</v>
      </c>
      <c r="AQ102" s="0" t="n">
        <f aca="false">SUBTOTAL(9,AN102:AP102)</f>
        <v>0</v>
      </c>
      <c r="AR102" s="0" t="n">
        <f aca="false">AQ102:AQ102+IF($B98:$B98=2,0,AR98:AR98)</f>
        <v>0</v>
      </c>
      <c r="AS102" s="1732"/>
      <c r="AT102" s="1732"/>
      <c r="AU102" s="1732"/>
      <c r="AV102" s="1748" t="n">
        <f aca="false">SUBTOTAL(9,AS102:AU102)</f>
        <v>0</v>
      </c>
      <c r="AW102" s="1738" t="n">
        <f aca="false">SUBTOTAL(9,AS102:AU102)</f>
        <v>0</v>
      </c>
      <c r="AX102" s="1737" t="n">
        <f aca="false">AW102:AW102+IF($B98:$B98=2,0,AX98:AX98)</f>
        <v>0</v>
      </c>
      <c r="AY102" s="0"/>
      <c r="AZ102" s="0" t="e">
        <f aca="false">IF(IF($CE$10=$CE$1,"",CD100-$CE$10)&lt;0,IF($CE$10=$CE$1,"",-CD100+$CE$10),"")</f>
        <v>#VALUE!</v>
      </c>
      <c r="BA102" s="0" t="e">
        <f aca="false">SUBTOTAL(9,AY102:AZ102)</f>
        <v>#VALUE!</v>
      </c>
      <c r="BB102" s="0" t="n">
        <f aca="false">$BB$3+BB98</f>
        <v>275.31</v>
      </c>
      <c r="BC102" s="1757"/>
      <c r="BD102" s="1757"/>
      <c r="BE102" s="1832"/>
      <c r="BF102" s="1738" t="n">
        <f aca="false">SUBTOTAL(9,BC102:BE102)</f>
        <v>0</v>
      </c>
      <c r="BG102" s="1748" t="n">
        <f aca="false">BF102:BF102+IF($B98:$B98=2,0,BG98:BG98)</f>
        <v>50</v>
      </c>
      <c r="BH102" s="0" t="n">
        <f aca="false">'03.24 по датам'!II102</f>
        <v>0</v>
      </c>
      <c r="BI102" s="0" t="n">
        <f aca="false">'03.24 по датам'!IJ102</f>
        <v>0</v>
      </c>
      <c r="BJ102" s="0" t="n">
        <f aca="false">SUBTOTAL(9,BH102:BI102)</f>
        <v>0</v>
      </c>
      <c r="BK102" s="0" t="n">
        <f aca="false">BJ102:BJ102+IF($B98:$B98=2,0,BK98:BK98)</f>
        <v>0</v>
      </c>
      <c r="BL102" s="0" t="n">
        <f aca="false">'03.24 по датам'!IW102</f>
        <v>0</v>
      </c>
      <c r="BM102" s="0" t="n">
        <f aca="false">'03.24 по датам'!IX102</f>
        <v>0</v>
      </c>
      <c r="BN102" s="0" t="n">
        <f aca="false">'03.24 по датам'!IY102</f>
        <v>0</v>
      </c>
      <c r="BO102" s="0" t="n">
        <f aca="false">SUBTOTAL(9,BL102:BN102)</f>
        <v>0</v>
      </c>
      <c r="BP102" s="0" t="n">
        <f aca="false">BO102:BO102+IF($B98:$B98=2,0,BP98:BP98)</f>
        <v>0</v>
      </c>
      <c r="BQ102" s="0"/>
      <c r="BR102" s="0"/>
      <c r="BS102" s="0" t="e">
        <f aca="false">IF(IF($CE$10=$CE$1,"",CD100-$CE$10)&gt;0,IF($CE$10=$CE$1,"",CD100-$CE$10),"")</f>
        <v>#VALUE!</v>
      </c>
      <c r="BT102" s="0" t="e">
        <f aca="false">SUBTOTAL(9,BQ102:BS102)</f>
        <v>#VALUE!</v>
      </c>
      <c r="BU102" s="0" t="n">
        <f aca="false">SUMIF($C$5:BT$5,"Накопленный эффект, т/сут",$C102:BT102)+SUMIF($C$5:BT$5,"Нараст.  по потенциалу",$C102:BT102)-SUMIF($C$5:BT$5,"Нараст. по остановкам",$C102:BT102)-SUMIF($C$5:BT$5,"ИТОГО перевод в ППД",$C102:BT102)-SUMIF($C$5:BT$5,"ИТОГО  нерент, по распоряж.",$C102:BT102)-SUMIF($C$5:BT$5,"ИТОГО ост. дебит от ЗБС, Углуб., ПВЛГ/ПНЛГ",$C102:BT102)</f>
        <v>150</v>
      </c>
      <c r="BV102" s="1771"/>
      <c r="BW102" s="1764"/>
      <c r="BX102" s="1764"/>
      <c r="BY102" s="1771"/>
      <c r="BZ102" s="1764" t="n">
        <f aca="false">SUBTOTAL(9,BV102:BY102)</f>
        <v>0</v>
      </c>
      <c r="CA102" s="0"/>
      <c r="CB102" s="0" t="n">
        <f aca="false">CB$4:CB$4+SUMIF($C$5:BZ$5,"Нараст. по остановкам",$C102:BZ102)-SUMIF($C$5:BZ$5,"Нараст.  по потенциалу",$C102:BZ102)</f>
        <v>81.893</v>
      </c>
      <c r="CC102" s="0" t="n">
        <v>3</v>
      </c>
      <c r="CD102" s="0"/>
    </row>
    <row r="103" customFormat="false" ht="1.5" hidden="false" customHeight="true" outlineLevel="0" collapsed="false">
      <c r="A103" s="1777"/>
      <c r="B103" s="1777"/>
      <c r="C103" s="0" t="n">
        <f aca="false">'03.24 по датам'!X103</f>
        <v>0</v>
      </c>
      <c r="D103" s="0" t="n">
        <f aca="false">'03.24 по датам'!Y103</f>
        <v>0</v>
      </c>
      <c r="E103" s="0" t="n">
        <f aca="false">'03.24 по датам'!Z103</f>
        <v>0</v>
      </c>
      <c r="F103" s="0"/>
      <c r="G103" s="0"/>
      <c r="H103" s="0" t="n">
        <f aca="false">'03.24 по датам'!AP103</f>
        <v>0</v>
      </c>
      <c r="I103" s="0" t="n">
        <f aca="false">'03.24 по датам'!AQ103</f>
        <v>0</v>
      </c>
      <c r="J103" s="0" t="n">
        <f aca="false">'03.24 по датам'!AR103</f>
        <v>0</v>
      </c>
      <c r="K103" s="0"/>
      <c r="L103" s="0"/>
      <c r="M103" s="0" t="n">
        <f aca="false">'03.24 по датам'!BR103</f>
        <v>0</v>
      </c>
      <c r="N103" s="0" t="n">
        <f aca="false">'03.24 по датам'!BS103</f>
        <v>0</v>
      </c>
      <c r="O103" s="0" t="n">
        <f aca="false">'03.24 по датам'!BT103</f>
        <v>0</v>
      </c>
      <c r="P103" s="0"/>
      <c r="Q103" s="0"/>
      <c r="R103" s="0" t="n">
        <f aca="false">'03.24 по датам'!CJ103</f>
        <v>0</v>
      </c>
      <c r="S103" s="0" t="n">
        <f aca="false">'03.24 по датам'!CK103</f>
        <v>0</v>
      </c>
      <c r="T103" s="0" t="n">
        <f aca="false">'03.24 по датам'!CL103</f>
        <v>0</v>
      </c>
      <c r="U103" s="0"/>
      <c r="V103" s="0"/>
      <c r="W103" s="0"/>
      <c r="X103" s="0"/>
      <c r="Y103" s="0" t="n">
        <f aca="false">'03.24 по датам'!DD103</f>
        <v>0</v>
      </c>
      <c r="Z103" s="0" t="n">
        <f aca="false">'03.24 по датам'!DE103</f>
        <v>0</v>
      </c>
      <c r="AA103" s="0" t="n">
        <f aca="false">'03.24 по датам'!DF103</f>
        <v>0</v>
      </c>
      <c r="AB103" s="0"/>
      <c r="AC103" s="0"/>
      <c r="AD103" s="0" t="n">
        <f aca="false">'03.24 по датам'!DV103</f>
        <v>0</v>
      </c>
      <c r="AE103" s="0" t="n">
        <f aca="false">'03.24 по датам'!DW103</f>
        <v>0</v>
      </c>
      <c r="AF103" s="0" t="n">
        <f aca="false">'03.24 по датам'!DX103</f>
        <v>0</v>
      </c>
      <c r="AG103" s="0"/>
      <c r="AH103" s="0"/>
      <c r="AI103" s="0" t="n">
        <f aca="false">'03.24 по датам'!EZ103</f>
        <v>0</v>
      </c>
      <c r="AJ103" s="0" t="n">
        <f aca="false">'03.24 по датам'!FA103</f>
        <v>0</v>
      </c>
      <c r="AK103" s="0" t="n">
        <f aca="false">'03.24 по датам'!FB103</f>
        <v>0</v>
      </c>
      <c r="AL103" s="0"/>
      <c r="AM103" s="0"/>
      <c r="AN103" s="0" t="n">
        <f aca="false">'03.24 по датам'!FO103</f>
        <v>0</v>
      </c>
      <c r="AO103" s="0" t="n">
        <f aca="false">'03.24 по датам'!FP103</f>
        <v>0</v>
      </c>
      <c r="AP103" s="0" t="n">
        <f aca="false">'03.24 по датам'!FQ103</f>
        <v>0</v>
      </c>
      <c r="AQ103" s="0"/>
      <c r="AR103" s="0"/>
      <c r="AS103" s="1779"/>
      <c r="AT103" s="1779"/>
      <c r="AU103" s="1779"/>
      <c r="AV103" s="1783"/>
      <c r="AW103" s="1783"/>
      <c r="AX103" s="1783"/>
      <c r="AY103" s="0"/>
      <c r="AZ103" s="0"/>
      <c r="BA103" s="0"/>
      <c r="BB103" s="1790"/>
      <c r="BC103" s="1757"/>
      <c r="BD103" s="1757"/>
      <c r="BE103" s="1787"/>
      <c r="BF103" s="1783"/>
      <c r="BG103" s="1783"/>
      <c r="BH103" s="0" t="n">
        <f aca="false">'03.24 по датам'!II103</f>
        <v>0</v>
      </c>
      <c r="BI103" s="0" t="n">
        <f aca="false">'03.24 по датам'!IJ103</f>
        <v>0</v>
      </c>
      <c r="BJ103" s="0"/>
      <c r="BK103" s="0"/>
      <c r="BL103" s="0" t="n">
        <f aca="false">'03.24 по датам'!IW103</f>
        <v>0</v>
      </c>
      <c r="BM103" s="0" t="n">
        <f aca="false">'03.24 по датам'!IX103</f>
        <v>0</v>
      </c>
      <c r="BN103" s="0" t="n">
        <f aca="false">'03.24 по датам'!IY103</f>
        <v>0</v>
      </c>
      <c r="BO103" s="0"/>
      <c r="BP103" s="0"/>
      <c r="BQ103" s="0"/>
      <c r="BR103" s="0"/>
      <c r="BS103" s="0"/>
      <c r="BT103" s="0"/>
      <c r="BU103" s="0"/>
      <c r="BV103" s="1792"/>
      <c r="BW103" s="1792"/>
      <c r="BX103" s="1792"/>
      <c r="BY103" s="1792"/>
      <c r="BZ103" s="1792"/>
      <c r="CA103" s="0"/>
      <c r="CB103" s="0"/>
      <c r="CC103" s="0" t="n">
        <v>4</v>
      </c>
      <c r="CD103" s="0"/>
      <c r="CE103" s="1797"/>
    </row>
    <row r="104" customFormat="false" ht="11.25" hidden="false" customHeight="true" outlineLevel="0" collapsed="false">
      <c r="A104" s="1611" t="n">
        <f aca="false">A100+1</f>
        <v>45375</v>
      </c>
      <c r="B104" s="1612" t="s">
        <v>662</v>
      </c>
      <c r="C104" s="0" t="n">
        <f aca="false">'03.24 по датам'!X104</f>
        <v>0</v>
      </c>
      <c r="D104" s="0" t="n">
        <f aca="false">'03.24 по датам'!Y104</f>
        <v>0</v>
      </c>
      <c r="E104" s="0" t="n">
        <f aca="false">'03.24 по датам'!Z104</f>
        <v>0</v>
      </c>
      <c r="F104" s="0"/>
      <c r="G104" s="0"/>
      <c r="H104" s="0" t="n">
        <f aca="false">'03.24 по датам'!AP104</f>
        <v>0</v>
      </c>
      <c r="I104" s="0" t="n">
        <f aca="false">'03.24 по датам'!AQ104</f>
        <v>0</v>
      </c>
      <c r="J104" s="0" t="n">
        <f aca="false">'03.24 по датам'!AR104</f>
        <v>0</v>
      </c>
      <c r="K104" s="0"/>
      <c r="L104" s="0"/>
      <c r="M104" s="0" t="n">
        <f aca="false">'03.24 по датам'!BR104</f>
        <v>0</v>
      </c>
      <c r="N104" s="0" t="n">
        <f aca="false">'03.24 по датам'!BS104</f>
        <v>0</v>
      </c>
      <c r="O104" s="0" t="n">
        <f aca="false">'03.24 по датам'!BT104</f>
        <v>0</v>
      </c>
      <c r="P104" s="0"/>
      <c r="Q104" s="0"/>
      <c r="R104" s="0" t="n">
        <f aca="false">'03.24 по датам'!CJ104</f>
        <v>0</v>
      </c>
      <c r="S104" s="0" t="n">
        <f aca="false">'03.24 по датам'!CK104</f>
        <v>0</v>
      </c>
      <c r="T104" s="0" t="n">
        <f aca="false">'03.24 по датам'!CL104</f>
        <v>0</v>
      </c>
      <c r="U104" s="0"/>
      <c r="V104" s="0"/>
      <c r="W104" s="0"/>
      <c r="X104" s="0"/>
      <c r="Y104" s="0" t="n">
        <f aca="false">'03.24 по датам'!DD104</f>
        <v>0</v>
      </c>
      <c r="Z104" s="0" t="n">
        <f aca="false">'03.24 по датам'!DE104</f>
        <v>0</v>
      </c>
      <c r="AA104" s="0" t="n">
        <f aca="false">'03.24 по датам'!DF104</f>
        <v>0</v>
      </c>
      <c r="AB104" s="0"/>
      <c r="AC104" s="0"/>
      <c r="AD104" s="0" t="n">
        <f aca="false">'03.24 по датам'!DV104</f>
        <v>0</v>
      </c>
      <c r="AE104" s="0" t="n">
        <f aca="false">'03.24 по датам'!DW104</f>
        <v>0</v>
      </c>
      <c r="AF104" s="0" t="n">
        <f aca="false">'03.24 по датам'!DX104</f>
        <v>0</v>
      </c>
      <c r="AG104" s="0"/>
      <c r="AH104" s="0"/>
      <c r="AI104" s="0" t="n">
        <f aca="false">'03.24 по датам'!EZ104</f>
        <v>0</v>
      </c>
      <c r="AJ104" s="0" t="n">
        <f aca="false">'03.24 по датам'!FA104</f>
        <v>0</v>
      </c>
      <c r="AK104" s="0" t="n">
        <f aca="false">'03.24 по датам'!FB104</f>
        <v>0</v>
      </c>
      <c r="AL104" s="0"/>
      <c r="AM104" s="0"/>
      <c r="AN104" s="0" t="n">
        <f aca="false">'03.24 по датам'!FO104</f>
        <v>0</v>
      </c>
      <c r="AO104" s="0" t="n">
        <f aca="false">'03.24 по датам'!FP104</f>
        <v>0</v>
      </c>
      <c r="AP104" s="0" t="n">
        <f aca="false">'03.24 по датам'!FQ104</f>
        <v>0</v>
      </c>
      <c r="AQ104" s="0"/>
      <c r="AR104" s="0"/>
      <c r="AS104" s="1615"/>
      <c r="AT104" s="1615"/>
      <c r="AU104" s="1615"/>
      <c r="AV104" s="1631"/>
      <c r="AW104" s="1621"/>
      <c r="AX104" s="1620"/>
      <c r="AY104" s="0"/>
      <c r="AZ104" s="0"/>
      <c r="BA104" s="0"/>
      <c r="BB104" s="0"/>
      <c r="BC104" s="1640"/>
      <c r="BD104" s="1640"/>
      <c r="BE104" s="1842"/>
      <c r="BF104" s="1621"/>
      <c r="BG104" s="1631"/>
      <c r="BH104" s="0" t="n">
        <f aca="false">'03.24 по датам'!II104</f>
        <v>0</v>
      </c>
      <c r="BI104" s="0" t="n">
        <f aca="false">'03.24 по датам'!IJ104</f>
        <v>0</v>
      </c>
      <c r="BJ104" s="0"/>
      <c r="BK104" s="0"/>
      <c r="BL104" s="0" t="n">
        <f aca="false">'03.24 по датам'!IW104</f>
        <v>0</v>
      </c>
      <c r="BM104" s="0" t="n">
        <f aca="false">'03.24 по датам'!IX104</f>
        <v>0</v>
      </c>
      <c r="BN104" s="0" t="n">
        <f aca="false">'03.24 по датам'!IY104</f>
        <v>0</v>
      </c>
      <c r="BO104" s="0"/>
      <c r="BP104" s="0"/>
      <c r="BQ104" s="0"/>
      <c r="BR104" s="0"/>
      <c r="BS104" s="0"/>
      <c r="BT104" s="0"/>
      <c r="BU104" s="0"/>
      <c r="BV104" s="1660"/>
      <c r="BW104" s="1817"/>
      <c r="BX104" s="1660"/>
      <c r="BY104" s="1660"/>
      <c r="BZ104" s="1817"/>
      <c r="CA104" s="0" t="e">
        <f aca="false">CA$4:CA$4+SUMIF($C$5:BZ$5,"Нараст. баланс",$C106:BZ106)+SUMIF($C$7:BW$7,"Итого (с ВНР)",$C106:BW106)-SUMIF($C$5:BZ$5,"Геол. снижение,  т/сут",$C106:BZ106)-SUMIF(BY$7:BZ$7,"Итого",BY106:BZ106)-SUMIF($C$7:BZ$7,"Итого (с ВСП)",$C106:BZ106)</f>
        <v>#VALUE!</v>
      </c>
      <c r="CB104" s="0"/>
      <c r="CC104" s="0" t="n">
        <v>1</v>
      </c>
      <c r="CD104" s="0" t="e">
        <f aca="false">CD$4:CD$4+SUMIF($C$5:BZ$5,"Нараст. баланс",$C106:BZ106)+SUMIF($C$7:BW$7,$C106:BW106)-SUMIF($C$5:BZ$5,"Геол. снижение,  т/сут",$C106:BZ106)-SUMIF(BY$7:BZ$7,"Итого",BY106:BZ106)</f>
        <v>#VALUE!</v>
      </c>
    </row>
    <row r="105" customFormat="false" ht="11.25" hidden="false" customHeight="true" outlineLevel="0" collapsed="false">
      <c r="A105" s="1611"/>
      <c r="B105" s="1670" t="s">
        <v>663</v>
      </c>
      <c r="C105" s="0" t="n">
        <f aca="false">'03.24 по датам'!X105</f>
        <v>0</v>
      </c>
      <c r="D105" s="0" t="n">
        <f aca="false">'03.24 по датам'!Y105</f>
        <v>0</v>
      </c>
      <c r="E105" s="0" t="n">
        <f aca="false">'03.24 по датам'!Z105</f>
        <v>0</v>
      </c>
      <c r="F105" s="0" t="n">
        <f aca="false">COUNTIF(C106:E106,"&gt;"&amp;0)</f>
        <v>0</v>
      </c>
      <c r="G105" s="0"/>
      <c r="H105" s="0" t="n">
        <f aca="false">'03.24 по датам'!AP105</f>
        <v>0</v>
      </c>
      <c r="I105" s="0" t="n">
        <f aca="false">'03.24 по датам'!AQ105</f>
        <v>0</v>
      </c>
      <c r="J105" s="0" t="n">
        <f aca="false">'03.24 по датам'!AR105</f>
        <v>0</v>
      </c>
      <c r="K105" s="0" t="n">
        <f aca="false">COUNTIF(H106:J106,"&gt;"&amp;0)</f>
        <v>0</v>
      </c>
      <c r="L105" s="0"/>
      <c r="M105" s="0" t="n">
        <f aca="false">'03.24 по датам'!BR105</f>
        <v>0</v>
      </c>
      <c r="N105" s="0" t="n">
        <f aca="false">'03.24 по датам'!BS105</f>
        <v>0</v>
      </c>
      <c r="O105" s="0" t="n">
        <f aca="false">'03.24 по датам'!BT105</f>
        <v>0</v>
      </c>
      <c r="P105" s="0" t="n">
        <f aca="false">COUNTIF(M106:O106,"&gt;"&amp;0)</f>
        <v>0</v>
      </c>
      <c r="Q105" s="0"/>
      <c r="R105" s="0" t="n">
        <f aca="false">'03.24 по датам'!CJ105</f>
        <v>0</v>
      </c>
      <c r="S105" s="0" t="n">
        <f aca="false">'03.24 по датам'!CK105</f>
        <v>0</v>
      </c>
      <c r="T105" s="0" t="n">
        <f aca="false">'03.24 по датам'!CL105</f>
        <v>0</v>
      </c>
      <c r="U105" s="0" t="n">
        <f aca="false">COUNTIF(R106:T106,"&gt;"&amp;0)</f>
        <v>0</v>
      </c>
      <c r="V105" s="0"/>
      <c r="W105" s="0" t="n">
        <f aca="false">F105+K105+P105+U105</f>
        <v>0</v>
      </c>
      <c r="X105" s="0"/>
      <c r="Y105" s="0" t="n">
        <f aca="false">'03.24 по датам'!DD105</f>
        <v>0</v>
      </c>
      <c r="Z105" s="0" t="n">
        <f aca="false">'03.24 по датам'!DE105</f>
        <v>0</v>
      </c>
      <c r="AA105" s="0" t="n">
        <f aca="false">'03.24 по датам'!DF105</f>
        <v>0</v>
      </c>
      <c r="AB105" s="0" t="n">
        <f aca="false">SUBTOTAL(9,Y107:AA107)</f>
        <v>0</v>
      </c>
      <c r="AC105" s="0"/>
      <c r="AD105" s="0" t="n">
        <f aca="false">'03.24 по датам'!DV105</f>
        <v>0</v>
      </c>
      <c r="AE105" s="0" t="n">
        <f aca="false">'03.24 по датам'!DW105</f>
        <v>0</v>
      </c>
      <c r="AF105" s="0" t="n">
        <f aca="false">'03.24 по датам'!DX105</f>
        <v>0</v>
      </c>
      <c r="AG105" s="0" t="n">
        <f aca="false">COUNTIF(AD106:AF106,"&gt;"&amp;0)</f>
        <v>0</v>
      </c>
      <c r="AH105" s="0"/>
      <c r="AI105" s="0" t="n">
        <f aca="false">'03.24 по датам'!EZ105</f>
        <v>0</v>
      </c>
      <c r="AJ105" s="0" t="n">
        <f aca="false">'03.24 по датам'!FA105</f>
        <v>0</v>
      </c>
      <c r="AK105" s="0" t="n">
        <f aca="false">'03.24 по датам'!FB105</f>
        <v>0</v>
      </c>
      <c r="AL105" s="0" t="n">
        <f aca="false">COUNTIF(AI106:AK106,"&gt;"&amp;0)</f>
        <v>0</v>
      </c>
      <c r="AM105" s="0"/>
      <c r="AN105" s="0" t="n">
        <f aca="false">'03.24 по датам'!FO105</f>
        <v>0</v>
      </c>
      <c r="AO105" s="0" t="n">
        <f aca="false">'03.24 по датам'!FP105</f>
        <v>0</v>
      </c>
      <c r="AP105" s="0" t="n">
        <f aca="false">'03.24 по датам'!FQ105</f>
        <v>0</v>
      </c>
      <c r="AQ105" s="0" t="n">
        <f aca="false">COUNTIF(AN106:AP106,"&gt;"&amp;0)</f>
        <v>0</v>
      </c>
      <c r="AR105" s="0"/>
      <c r="AS105" s="1673"/>
      <c r="AT105" s="1673"/>
      <c r="AU105" s="1673"/>
      <c r="AV105" s="1690" t="n">
        <f aca="false">SUBTOTAL(9,AS107:AU107)</f>
        <v>0</v>
      </c>
      <c r="AW105" s="1679" t="n">
        <f aca="false">SUBTOTAL(9,AS107:AU107)</f>
        <v>0</v>
      </c>
      <c r="AX105" s="1691"/>
      <c r="AY105" s="0"/>
      <c r="AZ105" s="0"/>
      <c r="BA105" s="0"/>
      <c r="BB105" s="0"/>
      <c r="BC105" s="1700"/>
      <c r="BD105" s="1700"/>
      <c r="BE105" s="1847"/>
      <c r="BF105" s="1679" t="n">
        <f aca="false">SUBTOTAL(9,BC107:BE107)</f>
        <v>0</v>
      </c>
      <c r="BG105" s="1702"/>
      <c r="BH105" s="0" t="n">
        <f aca="false">'03.24 по датам'!II105</f>
        <v>0</v>
      </c>
      <c r="BI105" s="0" t="n">
        <f aca="false">'03.24 по датам'!IJ105</f>
        <v>0</v>
      </c>
      <c r="BJ105" s="0" t="n">
        <f aca="false">SUBTOTAL(9,BH107:BI107)</f>
        <v>0</v>
      </c>
      <c r="BK105" s="0"/>
      <c r="BL105" s="0" t="n">
        <f aca="false">'03.24 по датам'!IW105</f>
        <v>0</v>
      </c>
      <c r="BM105" s="0" t="n">
        <f aca="false">'03.24 по датам'!IX105</f>
        <v>0</v>
      </c>
      <c r="BN105" s="0" t="n">
        <f aca="false">'03.24 по датам'!IY105</f>
        <v>0</v>
      </c>
      <c r="BO105" s="0" t="n">
        <f aca="false">COUNTIF(BL106:BN106,"&gt;"&amp;0)</f>
        <v>0</v>
      </c>
      <c r="BP105" s="0"/>
      <c r="BQ105" s="0"/>
      <c r="BR105" s="0"/>
      <c r="BS105" s="0"/>
      <c r="BT105" s="0"/>
      <c r="BU105" s="0"/>
      <c r="BV105" s="1722"/>
      <c r="BW105" s="1827"/>
      <c r="BX105" s="1722"/>
      <c r="BY105" s="1722"/>
      <c r="BZ105" s="1827"/>
      <c r="CA105" s="0"/>
      <c r="CB105" s="0"/>
      <c r="CC105" s="0" t="n">
        <v>2</v>
      </c>
      <c r="CD105" s="0"/>
    </row>
    <row r="106" customFormat="false" ht="11.25" hidden="false" customHeight="true" outlineLevel="0" collapsed="false">
      <c r="A106" s="1611"/>
      <c r="B106" s="1729" t="s">
        <v>661</v>
      </c>
      <c r="C106" s="0" t="n">
        <f aca="false">'03.24 по датам'!X106</f>
        <v>0</v>
      </c>
      <c r="D106" s="0" t="n">
        <f aca="false">'03.24 по датам'!Y106</f>
        <v>0</v>
      </c>
      <c r="E106" s="0" t="n">
        <f aca="false">'03.24 по датам'!Z106</f>
        <v>0</v>
      </c>
      <c r="F106" s="0" t="n">
        <f aca="false">SUBTOTAL(9,C106:E106)</f>
        <v>0</v>
      </c>
      <c r="G106" s="0" t="n">
        <f aca="false">F106+G102</f>
        <v>200</v>
      </c>
      <c r="H106" s="0" t="n">
        <f aca="false">'03.24 по датам'!AP106</f>
        <v>0</v>
      </c>
      <c r="I106" s="0" t="n">
        <f aca="false">'03.24 по датам'!AQ106</f>
        <v>0</v>
      </c>
      <c r="J106" s="0" t="n">
        <f aca="false">'03.24 по датам'!AR106</f>
        <v>0</v>
      </c>
      <c r="K106" s="0" t="n">
        <f aca="false">SUBTOTAL(9,H106:J106)</f>
        <v>0</v>
      </c>
      <c r="L106" s="0" t="n">
        <f aca="false">K106+L102</f>
        <v>0</v>
      </c>
      <c r="M106" s="0" t="n">
        <f aca="false">'03.24 по датам'!BR106</f>
        <v>0</v>
      </c>
      <c r="N106" s="0" t="n">
        <f aca="false">'03.24 по датам'!BS106</f>
        <v>0</v>
      </c>
      <c r="O106" s="0" t="n">
        <f aca="false">'03.24 по датам'!BT106</f>
        <v>0</v>
      </c>
      <c r="P106" s="0" t="n">
        <f aca="false">SUBTOTAL(9,M106:O106)</f>
        <v>0</v>
      </c>
      <c r="Q106" s="0" t="n">
        <f aca="false">P106+Q102</f>
        <v>0</v>
      </c>
      <c r="R106" s="0" t="n">
        <f aca="false">'03.24 по датам'!CJ106</f>
        <v>0</v>
      </c>
      <c r="S106" s="0" t="n">
        <f aca="false">'03.24 по датам'!CK106</f>
        <v>0</v>
      </c>
      <c r="T106" s="0" t="n">
        <f aca="false">'03.24 по датам'!CL106</f>
        <v>0</v>
      </c>
      <c r="U106" s="0" t="n">
        <f aca="false">SUBTOTAL(9,R106:T106)</f>
        <v>0</v>
      </c>
      <c r="V106" s="0" t="n">
        <f aca="false">U106+V102</f>
        <v>0</v>
      </c>
      <c r="W106" s="0" t="n">
        <f aca="false">+F106+K106+P106+U106</f>
        <v>0</v>
      </c>
      <c r="X106" s="0" t="n">
        <f aca="false">W106+X102</f>
        <v>200</v>
      </c>
      <c r="Y106" s="0" t="n">
        <f aca="false">'03.24 по датам'!DD106</f>
        <v>0</v>
      </c>
      <c r="Z106" s="0" t="n">
        <f aca="false">'03.24 по датам'!DE106</f>
        <v>0</v>
      </c>
      <c r="AA106" s="0" t="n">
        <f aca="false">'03.24 по датам'!DF106</f>
        <v>0</v>
      </c>
      <c r="AB106" s="0" t="n">
        <f aca="false">SUBTOTAL(9,Y106:AA106)</f>
        <v>0</v>
      </c>
      <c r="AC106" s="0" t="n">
        <f aca="false">AB106:AB106+IF($B102:$B102=2,0,AC102:AC102)</f>
        <v>0</v>
      </c>
      <c r="AD106" s="0" t="n">
        <f aca="false">'03.24 по датам'!DV106</f>
        <v>0</v>
      </c>
      <c r="AE106" s="0" t="n">
        <f aca="false">'03.24 по датам'!DW106</f>
        <v>0</v>
      </c>
      <c r="AF106" s="0" t="n">
        <f aca="false">'03.24 по датам'!DX106</f>
        <v>0</v>
      </c>
      <c r="AG106" s="0" t="n">
        <f aca="false">SUBTOTAL(9,AD106:AF106)</f>
        <v>0</v>
      </c>
      <c r="AH106" s="0" t="n">
        <f aca="false">AG106:AG106+IF($B102:$B102=2,0,AH102:AH102)</f>
        <v>0</v>
      </c>
      <c r="AI106" s="0" t="n">
        <f aca="false">'03.24 по датам'!EZ106</f>
        <v>0</v>
      </c>
      <c r="AJ106" s="0" t="n">
        <f aca="false">'03.24 по датам'!FA106</f>
        <v>0</v>
      </c>
      <c r="AK106" s="0" t="n">
        <f aca="false">'03.24 по датам'!FB106</f>
        <v>0</v>
      </c>
      <c r="AL106" s="0" t="n">
        <f aca="false">SUBTOTAL(9,AI106:AK106)</f>
        <v>0</v>
      </c>
      <c r="AM106" s="0" t="n">
        <f aca="false">AL106:AL106+IF($B102:$B102=2,0,AM102:AM102)</f>
        <v>0</v>
      </c>
      <c r="AN106" s="0" t="n">
        <f aca="false">'03.24 по датам'!FO106</f>
        <v>0</v>
      </c>
      <c r="AO106" s="0" t="n">
        <f aca="false">'03.24 по датам'!FP106</f>
        <v>0</v>
      </c>
      <c r="AP106" s="0" t="n">
        <f aca="false">'03.24 по датам'!FQ106</f>
        <v>0</v>
      </c>
      <c r="AQ106" s="0" t="n">
        <f aca="false">SUBTOTAL(9,AN106:AP106)</f>
        <v>0</v>
      </c>
      <c r="AR106" s="0" t="n">
        <f aca="false">AQ106:AQ106+IF($B102:$B102=2,0,AR102:AR102)</f>
        <v>0</v>
      </c>
      <c r="AS106" s="1732"/>
      <c r="AT106" s="1732"/>
      <c r="AU106" s="1732"/>
      <c r="AV106" s="1748" t="n">
        <f aca="false">SUBTOTAL(9,AS106:AU106)</f>
        <v>0</v>
      </c>
      <c r="AW106" s="1738" t="n">
        <f aca="false">SUBTOTAL(9,AS106:AU106)</f>
        <v>0</v>
      </c>
      <c r="AX106" s="1737" t="n">
        <f aca="false">AW106:AW106+IF($B102:$B102=2,0,AX102:AX102)</f>
        <v>0</v>
      </c>
      <c r="AY106" s="0"/>
      <c r="AZ106" s="0" t="e">
        <f aca="false">IF(IF($CE$10=$CE$1,"",CD104-$CE$10)&lt;0,IF($CE$10=$CE$1,"",-CD104+$CE$10),"")</f>
        <v>#VALUE!</v>
      </c>
      <c r="BA106" s="0" t="e">
        <f aca="false">SUBTOTAL(9,AY106:AZ106)</f>
        <v>#VALUE!</v>
      </c>
      <c r="BB106" s="0" t="n">
        <f aca="false">$BB$3+BB102</f>
        <v>287.28</v>
      </c>
      <c r="BC106" s="1757"/>
      <c r="BD106" s="1757"/>
      <c r="BE106" s="1832"/>
      <c r="BF106" s="1738" t="n">
        <f aca="false">SUBTOTAL(9,BC106:BE106)</f>
        <v>0</v>
      </c>
      <c r="BG106" s="1748" t="n">
        <f aca="false">BF106:BF106+IF($B102:$B102=2,0,BG102:BG102)</f>
        <v>50</v>
      </c>
      <c r="BH106" s="0" t="n">
        <f aca="false">'03.24 по датам'!II106</f>
        <v>0</v>
      </c>
      <c r="BI106" s="0" t="n">
        <f aca="false">'03.24 по датам'!IJ106</f>
        <v>0</v>
      </c>
      <c r="BJ106" s="0" t="n">
        <f aca="false">SUBTOTAL(9,BH106:BI106)</f>
        <v>0</v>
      </c>
      <c r="BK106" s="0" t="n">
        <f aca="false">BJ106:BJ106+IF($B102:$B102=2,0,BK102:BK102)</f>
        <v>0</v>
      </c>
      <c r="BL106" s="0" t="n">
        <f aca="false">'03.24 по датам'!IW106</f>
        <v>0</v>
      </c>
      <c r="BM106" s="0" t="n">
        <f aca="false">'03.24 по датам'!IX106</f>
        <v>0</v>
      </c>
      <c r="BN106" s="0" t="n">
        <f aca="false">'03.24 по датам'!IY106</f>
        <v>0</v>
      </c>
      <c r="BO106" s="0" t="n">
        <f aca="false">SUBTOTAL(9,BL106:BN106)</f>
        <v>0</v>
      </c>
      <c r="BP106" s="0" t="n">
        <f aca="false">BO106:BO106+IF($B102:$B102=2,0,BP102:BP102)</f>
        <v>0</v>
      </c>
      <c r="BQ106" s="0"/>
      <c r="BR106" s="0"/>
      <c r="BS106" s="0" t="e">
        <f aca="false">IF(IF($CE$10=$CE$1,"",CD104-$CE$10)&gt;0,IF($CE$10=$CE$1,"",CD104-$CE$10),"")</f>
        <v>#VALUE!</v>
      </c>
      <c r="BT106" s="0" t="e">
        <f aca="false">SUBTOTAL(9,BQ106:BS106)</f>
        <v>#VALUE!</v>
      </c>
      <c r="BU106" s="0" t="n">
        <f aca="false">SUMIF($C$5:BT$5,"Накопленный эффект, т/сут",$C106:BT106)+SUMIF($C$5:BT$5,"Нараст.  по потенциалу",$C106:BT106)-SUMIF($C$5:BT$5,"Нараст. по остановкам",$C106:BT106)-SUMIF($C$5:BT$5,"ИТОГО перевод в ППД",$C106:BT106)-SUMIF($C$5:BT$5,"ИТОГО  нерент, по распоряж.",$C106:BT106)-SUMIF($C$5:BT$5,"ИТОГО ост. дебит от ЗБС, Углуб., ПВЛГ/ПНЛГ",$C106:BT106)</f>
        <v>150</v>
      </c>
      <c r="BV106" s="1771"/>
      <c r="BW106" s="1764"/>
      <c r="BX106" s="1771"/>
      <c r="BY106" s="1771"/>
      <c r="BZ106" s="1764" t="n">
        <f aca="false">SUBTOTAL(9,BV106:BY106)</f>
        <v>0</v>
      </c>
      <c r="CA106" s="0"/>
      <c r="CB106" s="0" t="n">
        <f aca="false">CB$4:CB$4+SUMIF($C$5:BZ$5,"Нараст. по остановкам",$C106:BZ106)-SUMIF($C$5:BZ$5,"Нараст.  по потенциалу",$C106:BZ106)</f>
        <v>81.893</v>
      </c>
      <c r="CC106" s="0" t="n">
        <v>3</v>
      </c>
      <c r="CD106" s="0"/>
    </row>
    <row r="107" customFormat="false" ht="1.5" hidden="false" customHeight="true" outlineLevel="0" collapsed="false">
      <c r="A107" s="1777"/>
      <c r="B107" s="1777"/>
      <c r="C107" s="0" t="n">
        <f aca="false">'03.24 по датам'!X107</f>
        <v>0</v>
      </c>
      <c r="D107" s="0" t="n">
        <f aca="false">'03.24 по датам'!Y107</f>
        <v>0</v>
      </c>
      <c r="E107" s="0" t="n">
        <f aca="false">'03.24 по датам'!Z107</f>
        <v>0</v>
      </c>
      <c r="F107" s="0"/>
      <c r="G107" s="0"/>
      <c r="H107" s="0" t="n">
        <f aca="false">'03.24 по датам'!AP107</f>
        <v>0</v>
      </c>
      <c r="I107" s="0" t="n">
        <f aca="false">'03.24 по датам'!AQ107</f>
        <v>0</v>
      </c>
      <c r="J107" s="0" t="n">
        <f aca="false">'03.24 по датам'!AR107</f>
        <v>0</v>
      </c>
      <c r="K107" s="0"/>
      <c r="L107" s="0"/>
      <c r="M107" s="0" t="n">
        <f aca="false">'03.24 по датам'!BR107</f>
        <v>0</v>
      </c>
      <c r="N107" s="0" t="n">
        <f aca="false">'03.24 по датам'!BS107</f>
        <v>0</v>
      </c>
      <c r="O107" s="0" t="n">
        <f aca="false">'03.24 по датам'!BT107</f>
        <v>0</v>
      </c>
      <c r="P107" s="0"/>
      <c r="Q107" s="0"/>
      <c r="R107" s="0" t="n">
        <f aca="false">'03.24 по датам'!CJ107</f>
        <v>0</v>
      </c>
      <c r="S107" s="0" t="n">
        <f aca="false">'03.24 по датам'!CK107</f>
        <v>0</v>
      </c>
      <c r="T107" s="0" t="n">
        <f aca="false">'03.24 по датам'!CL107</f>
        <v>0</v>
      </c>
      <c r="U107" s="0"/>
      <c r="V107" s="0"/>
      <c r="W107" s="0"/>
      <c r="X107" s="0"/>
      <c r="Y107" s="0" t="n">
        <f aca="false">'03.24 по датам'!DD107</f>
        <v>0</v>
      </c>
      <c r="Z107" s="0" t="n">
        <f aca="false">'03.24 по датам'!DE107</f>
        <v>0</v>
      </c>
      <c r="AA107" s="0" t="n">
        <f aca="false">'03.24 по датам'!DF107</f>
        <v>0</v>
      </c>
      <c r="AB107" s="0"/>
      <c r="AC107" s="0"/>
      <c r="AD107" s="0" t="n">
        <f aca="false">'03.24 по датам'!DV107</f>
        <v>0</v>
      </c>
      <c r="AE107" s="0" t="n">
        <f aca="false">'03.24 по датам'!DW107</f>
        <v>0</v>
      </c>
      <c r="AF107" s="0" t="n">
        <f aca="false">'03.24 по датам'!DX107</f>
        <v>0</v>
      </c>
      <c r="AG107" s="0"/>
      <c r="AH107" s="0"/>
      <c r="AI107" s="0" t="n">
        <f aca="false">'03.24 по датам'!EZ107</f>
        <v>0</v>
      </c>
      <c r="AJ107" s="0" t="n">
        <f aca="false">'03.24 по датам'!FA107</f>
        <v>0</v>
      </c>
      <c r="AK107" s="0" t="n">
        <f aca="false">'03.24 по датам'!FB107</f>
        <v>0</v>
      </c>
      <c r="AL107" s="0"/>
      <c r="AM107" s="0"/>
      <c r="AN107" s="0" t="n">
        <f aca="false">'03.24 по датам'!FO107</f>
        <v>0</v>
      </c>
      <c r="AO107" s="0" t="n">
        <f aca="false">'03.24 по датам'!FP107</f>
        <v>0</v>
      </c>
      <c r="AP107" s="0" t="n">
        <f aca="false">'03.24 по датам'!FQ107</f>
        <v>0</v>
      </c>
      <c r="AQ107" s="0"/>
      <c r="AR107" s="0"/>
      <c r="AS107" s="1779"/>
      <c r="AT107" s="1779"/>
      <c r="AU107" s="1779"/>
      <c r="AV107" s="1783"/>
      <c r="AW107" s="1783"/>
      <c r="AX107" s="1783"/>
      <c r="AY107" s="0"/>
      <c r="AZ107" s="0"/>
      <c r="BA107" s="0"/>
      <c r="BB107" s="1790"/>
      <c r="BC107" s="1757"/>
      <c r="BD107" s="1757"/>
      <c r="BE107" s="1787"/>
      <c r="BF107" s="1783"/>
      <c r="BG107" s="1783"/>
      <c r="BH107" s="0" t="n">
        <f aca="false">'03.24 по датам'!II107</f>
        <v>0</v>
      </c>
      <c r="BI107" s="0" t="n">
        <f aca="false">'03.24 по датам'!IJ107</f>
        <v>0</v>
      </c>
      <c r="BJ107" s="0"/>
      <c r="BK107" s="0"/>
      <c r="BL107" s="0" t="n">
        <f aca="false">'03.24 по датам'!IW107</f>
        <v>0</v>
      </c>
      <c r="BM107" s="0" t="n">
        <f aca="false">'03.24 по датам'!IX107</f>
        <v>0</v>
      </c>
      <c r="BN107" s="0" t="n">
        <f aca="false">'03.24 по датам'!IY107</f>
        <v>0</v>
      </c>
      <c r="BO107" s="0"/>
      <c r="BP107" s="0"/>
      <c r="BQ107" s="0"/>
      <c r="BR107" s="0"/>
      <c r="BS107" s="0"/>
      <c r="BT107" s="0"/>
      <c r="BU107" s="0"/>
      <c r="BV107" s="1792"/>
      <c r="BW107" s="1792"/>
      <c r="BX107" s="1792"/>
      <c r="BY107" s="1792"/>
      <c r="BZ107" s="1792"/>
      <c r="CA107" s="0"/>
      <c r="CB107" s="0"/>
      <c r="CC107" s="0" t="n">
        <v>4</v>
      </c>
      <c r="CD107" s="0"/>
      <c r="CE107" s="1797"/>
    </row>
    <row r="108" customFormat="false" ht="11.25" hidden="false" customHeight="true" outlineLevel="0" collapsed="false">
      <c r="A108" s="1611" t="n">
        <f aca="false">A104+1</f>
        <v>45376</v>
      </c>
      <c r="B108" s="1612" t="s">
        <v>662</v>
      </c>
      <c r="C108" s="0" t="n">
        <f aca="false">'03.24 по датам'!X108</f>
        <v>0</v>
      </c>
      <c r="D108" s="0" t="n">
        <f aca="false">'03.24 по датам'!Y108</f>
        <v>0</v>
      </c>
      <c r="E108" s="0" t="n">
        <f aca="false">'03.24 по датам'!Z108</f>
        <v>0</v>
      </c>
      <c r="F108" s="0"/>
      <c r="G108" s="0"/>
      <c r="H108" s="0" t="n">
        <f aca="false">'03.24 по датам'!AP108</f>
        <v>0</v>
      </c>
      <c r="I108" s="0" t="n">
        <f aca="false">'03.24 по датам'!AQ108</f>
        <v>0</v>
      </c>
      <c r="J108" s="0" t="n">
        <f aca="false">'03.24 по датам'!AR108</f>
        <v>0</v>
      </c>
      <c r="K108" s="0"/>
      <c r="L108" s="0"/>
      <c r="M108" s="0" t="n">
        <f aca="false">'03.24 по датам'!BR108</f>
        <v>0</v>
      </c>
      <c r="N108" s="0" t="n">
        <f aca="false">'03.24 по датам'!BS108</f>
        <v>0</v>
      </c>
      <c r="O108" s="0" t="n">
        <f aca="false">'03.24 по датам'!BT108</f>
        <v>0</v>
      </c>
      <c r="P108" s="0"/>
      <c r="Q108" s="0"/>
      <c r="R108" s="0" t="n">
        <f aca="false">'03.24 по датам'!CJ108</f>
        <v>0</v>
      </c>
      <c r="S108" s="0" t="n">
        <f aca="false">'03.24 по датам'!CK108</f>
        <v>0</v>
      </c>
      <c r="T108" s="0" t="n">
        <f aca="false">'03.24 по датам'!CL108</f>
        <v>0</v>
      </c>
      <c r="U108" s="0"/>
      <c r="V108" s="0"/>
      <c r="W108" s="0"/>
      <c r="X108" s="0"/>
      <c r="Y108" s="0" t="n">
        <f aca="false">'03.24 по датам'!DD108</f>
        <v>0</v>
      </c>
      <c r="Z108" s="0" t="n">
        <f aca="false">'03.24 по датам'!DE108</f>
        <v>0</v>
      </c>
      <c r="AA108" s="0" t="n">
        <f aca="false">'03.24 по датам'!DF108</f>
        <v>0</v>
      </c>
      <c r="AB108" s="0"/>
      <c r="AC108" s="0"/>
      <c r="AD108" s="0" t="n">
        <f aca="false">'03.24 по датам'!DV108</f>
        <v>0</v>
      </c>
      <c r="AE108" s="0" t="n">
        <f aca="false">'03.24 по датам'!DW108</f>
        <v>0</v>
      </c>
      <c r="AF108" s="0" t="n">
        <f aca="false">'03.24 по датам'!DX108</f>
        <v>0</v>
      </c>
      <c r="AG108" s="0"/>
      <c r="AH108" s="0"/>
      <c r="AI108" s="0" t="n">
        <f aca="false">'03.24 по датам'!EZ108</f>
        <v>0</v>
      </c>
      <c r="AJ108" s="0" t="n">
        <f aca="false">'03.24 по датам'!FA108</f>
        <v>0</v>
      </c>
      <c r="AK108" s="0" t="n">
        <f aca="false">'03.24 по датам'!FB108</f>
        <v>0</v>
      </c>
      <c r="AL108" s="0"/>
      <c r="AM108" s="0"/>
      <c r="AN108" s="0" t="n">
        <f aca="false">'03.24 по датам'!FO108</f>
        <v>0</v>
      </c>
      <c r="AO108" s="0" t="n">
        <f aca="false">'03.24 по датам'!FP108</f>
        <v>0</v>
      </c>
      <c r="AP108" s="0" t="n">
        <f aca="false">'03.24 по датам'!FQ108</f>
        <v>0</v>
      </c>
      <c r="AQ108" s="0"/>
      <c r="AR108" s="0"/>
      <c r="AS108" s="1837"/>
      <c r="AT108" s="1627"/>
      <c r="AU108" s="1627"/>
      <c r="AV108" s="1631"/>
      <c r="AW108" s="1621"/>
      <c r="AX108" s="1620"/>
      <c r="AY108" s="0"/>
      <c r="AZ108" s="0"/>
      <c r="BA108" s="0"/>
      <c r="BB108" s="0"/>
      <c r="BC108" s="1640"/>
      <c r="BD108" s="1640"/>
      <c r="BE108" s="1842"/>
      <c r="BF108" s="1621"/>
      <c r="BG108" s="1631"/>
      <c r="BH108" s="0" t="n">
        <f aca="false">'03.24 по датам'!II108</f>
        <v>0</v>
      </c>
      <c r="BI108" s="0" t="n">
        <f aca="false">'03.24 по датам'!IJ108</f>
        <v>0</v>
      </c>
      <c r="BJ108" s="0"/>
      <c r="BK108" s="0"/>
      <c r="BL108" s="0" t="n">
        <f aca="false">'03.24 по датам'!IW108</f>
        <v>0</v>
      </c>
      <c r="BM108" s="0" t="n">
        <f aca="false">'03.24 по датам'!IX108</f>
        <v>0</v>
      </c>
      <c r="BN108" s="0" t="n">
        <f aca="false">'03.24 по датам'!IY108</f>
        <v>0</v>
      </c>
      <c r="BO108" s="0"/>
      <c r="BP108" s="0"/>
      <c r="BQ108" s="0"/>
      <c r="BR108" s="0"/>
      <c r="BS108" s="0"/>
      <c r="BT108" s="0"/>
      <c r="BU108" s="0"/>
      <c r="BV108" s="1660"/>
      <c r="BW108" s="1660"/>
      <c r="BX108" s="1660"/>
      <c r="BY108" s="1660"/>
      <c r="BZ108" s="1817"/>
      <c r="CA108" s="0" t="e">
        <f aca="false">CA$4:CA$4+SUMIF($C$5:BZ$5,"Нараст. баланс",$C110:BZ110)+SUMIF($C$7:BW$7,"Итого (с ВНР)",$C110:BW110)-SUMIF($C$5:BZ$5,"Геол. снижение,  т/сут",$C110:BZ110)-SUMIF(BY$7:BZ$7,"Итого",BY110:BZ110)-SUMIF($C$7:BZ$7,"Итого (с ВСП)",$C110:BZ110)</f>
        <v>#VALUE!</v>
      </c>
      <c r="CB108" s="0"/>
      <c r="CC108" s="0" t="n">
        <v>1</v>
      </c>
      <c r="CD108" s="0" t="e">
        <f aca="false">CD$4:CD$4+SUMIF($C$5:BZ$5,"Нараст. баланс",$C110:BZ110)+SUMIF($C$7:BW$7,$C110:BW110)-SUMIF($C$5:BZ$5,"Геол. снижение,  т/сут",$C110:BZ110)-SUMIF(BY$7:BZ$7,"Итого",BY110:BZ110)</f>
        <v>#VALUE!</v>
      </c>
    </row>
    <row r="109" customFormat="false" ht="11.25" hidden="false" customHeight="true" outlineLevel="0" collapsed="false">
      <c r="A109" s="1611"/>
      <c r="B109" s="1670" t="s">
        <v>663</v>
      </c>
      <c r="C109" s="0" t="n">
        <f aca="false">'03.24 по датам'!X109</f>
        <v>0</v>
      </c>
      <c r="D109" s="0" t="n">
        <f aca="false">'03.24 по датам'!Y109</f>
        <v>0</v>
      </c>
      <c r="E109" s="0" t="n">
        <f aca="false">'03.24 по датам'!Z109</f>
        <v>0</v>
      </c>
      <c r="F109" s="0" t="n">
        <f aca="false">COUNTIF(C110:E110,"&gt;"&amp;0)</f>
        <v>0</v>
      </c>
      <c r="G109" s="0"/>
      <c r="H109" s="0" t="n">
        <f aca="false">'03.24 по датам'!AP109</f>
        <v>0</v>
      </c>
      <c r="I109" s="0" t="n">
        <f aca="false">'03.24 по датам'!AQ109</f>
        <v>0</v>
      </c>
      <c r="J109" s="0" t="n">
        <f aca="false">'03.24 по датам'!AR109</f>
        <v>0</v>
      </c>
      <c r="K109" s="0" t="n">
        <f aca="false">COUNTIF(H110:J110,"&gt;"&amp;0)</f>
        <v>0</v>
      </c>
      <c r="L109" s="0"/>
      <c r="M109" s="0" t="n">
        <f aca="false">'03.24 по датам'!BR109</f>
        <v>0</v>
      </c>
      <c r="N109" s="0" t="n">
        <f aca="false">'03.24 по датам'!BS109</f>
        <v>0</v>
      </c>
      <c r="O109" s="0" t="n">
        <f aca="false">'03.24 по датам'!BT109</f>
        <v>0</v>
      </c>
      <c r="P109" s="0" t="n">
        <f aca="false">COUNTIF(M110:O110,"&gt;"&amp;0)</f>
        <v>0</v>
      </c>
      <c r="Q109" s="0"/>
      <c r="R109" s="0" t="n">
        <f aca="false">'03.24 по датам'!CJ109</f>
        <v>0</v>
      </c>
      <c r="S109" s="0" t="n">
        <f aca="false">'03.24 по датам'!CK109</f>
        <v>0</v>
      </c>
      <c r="T109" s="0" t="n">
        <f aca="false">'03.24 по датам'!CL109</f>
        <v>0</v>
      </c>
      <c r="U109" s="0" t="n">
        <f aca="false">COUNTIF(R110:T110,"&gt;"&amp;0)</f>
        <v>0</v>
      </c>
      <c r="V109" s="0"/>
      <c r="W109" s="0" t="n">
        <f aca="false">F109+K109+P109+U109</f>
        <v>0</v>
      </c>
      <c r="X109" s="0"/>
      <c r="Y109" s="0" t="n">
        <f aca="false">'03.24 по датам'!DD109</f>
        <v>0</v>
      </c>
      <c r="Z109" s="0" t="n">
        <f aca="false">'03.24 по датам'!DE109</f>
        <v>0</v>
      </c>
      <c r="AA109" s="0" t="n">
        <f aca="false">'03.24 по датам'!DF109</f>
        <v>0</v>
      </c>
      <c r="AB109" s="0" t="n">
        <f aca="false">SUBTOTAL(9,Y111:AA111)</f>
        <v>0</v>
      </c>
      <c r="AC109" s="0"/>
      <c r="AD109" s="0" t="n">
        <f aca="false">'03.24 по датам'!DV109</f>
        <v>0</v>
      </c>
      <c r="AE109" s="0" t="n">
        <f aca="false">'03.24 по датам'!DW109</f>
        <v>0</v>
      </c>
      <c r="AF109" s="0" t="n">
        <f aca="false">'03.24 по датам'!DX109</f>
        <v>0</v>
      </c>
      <c r="AG109" s="0" t="n">
        <f aca="false">COUNTIF(AD110:AF110,"&gt;"&amp;0)</f>
        <v>0</v>
      </c>
      <c r="AH109" s="0"/>
      <c r="AI109" s="0" t="n">
        <f aca="false">'03.24 по датам'!EZ109</f>
        <v>0</v>
      </c>
      <c r="AJ109" s="0" t="n">
        <f aca="false">'03.24 по датам'!FA109</f>
        <v>0</v>
      </c>
      <c r="AK109" s="0" t="n">
        <f aca="false">'03.24 по датам'!FB109</f>
        <v>0</v>
      </c>
      <c r="AL109" s="0" t="n">
        <f aca="false">COUNTIF(AI110:AK110,"&gt;"&amp;0)</f>
        <v>0</v>
      </c>
      <c r="AM109" s="0"/>
      <c r="AN109" s="0" t="n">
        <f aca="false">'03.24 по датам'!FO109</f>
        <v>0</v>
      </c>
      <c r="AO109" s="0" t="n">
        <f aca="false">'03.24 по датам'!FP109</f>
        <v>0</v>
      </c>
      <c r="AP109" s="0" t="n">
        <f aca="false">'03.24 по датам'!FQ109</f>
        <v>0</v>
      </c>
      <c r="AQ109" s="0" t="n">
        <f aca="false">COUNTIF(AN110:AP110,"&gt;"&amp;0)</f>
        <v>0</v>
      </c>
      <c r="AR109" s="0"/>
      <c r="AS109" s="1844"/>
      <c r="AT109" s="1686"/>
      <c r="AU109" s="1686"/>
      <c r="AV109" s="1690" t="n">
        <f aca="false">SUBTOTAL(9,AS111:AU111)</f>
        <v>0</v>
      </c>
      <c r="AW109" s="1679" t="n">
        <f aca="false">SUBTOTAL(9,AS111:AU111)</f>
        <v>0</v>
      </c>
      <c r="AX109" s="1691"/>
      <c r="AY109" s="0"/>
      <c r="AZ109" s="0"/>
      <c r="BA109" s="0"/>
      <c r="BB109" s="0"/>
      <c r="BC109" s="1700"/>
      <c r="BD109" s="1700"/>
      <c r="BE109" s="1847"/>
      <c r="BF109" s="1679" t="n">
        <f aca="false">SUBTOTAL(9,BC111:BE111)</f>
        <v>0</v>
      </c>
      <c r="BG109" s="1702"/>
      <c r="BH109" s="0" t="n">
        <f aca="false">'03.24 по датам'!II109</f>
        <v>0</v>
      </c>
      <c r="BI109" s="0" t="n">
        <f aca="false">'03.24 по датам'!IJ109</f>
        <v>0</v>
      </c>
      <c r="BJ109" s="0" t="n">
        <f aca="false">SUBTOTAL(9,BH111:BI111)</f>
        <v>0</v>
      </c>
      <c r="BK109" s="0"/>
      <c r="BL109" s="0" t="n">
        <f aca="false">'03.24 по датам'!IW109</f>
        <v>0</v>
      </c>
      <c r="BM109" s="0" t="n">
        <f aca="false">'03.24 по датам'!IX109</f>
        <v>0</v>
      </c>
      <c r="BN109" s="0" t="n">
        <f aca="false">'03.24 по датам'!IY109</f>
        <v>0</v>
      </c>
      <c r="BO109" s="0" t="n">
        <f aca="false">COUNTIF(BL110:BN110,"&gt;"&amp;0)</f>
        <v>0</v>
      </c>
      <c r="BP109" s="0"/>
      <c r="BQ109" s="0"/>
      <c r="BR109" s="0"/>
      <c r="BS109" s="0"/>
      <c r="BT109" s="0"/>
      <c r="BU109" s="0"/>
      <c r="BV109" s="1722"/>
      <c r="BW109" s="1722"/>
      <c r="BX109" s="1722"/>
      <c r="BY109" s="1722"/>
      <c r="BZ109" s="1827"/>
      <c r="CA109" s="0"/>
      <c r="CB109" s="0"/>
      <c r="CC109" s="0" t="n">
        <v>2</v>
      </c>
      <c r="CD109" s="0"/>
    </row>
    <row r="110" customFormat="false" ht="11.25" hidden="false" customHeight="true" outlineLevel="0" collapsed="false">
      <c r="A110" s="1611"/>
      <c r="B110" s="1729" t="s">
        <v>661</v>
      </c>
      <c r="C110" s="0" t="n">
        <f aca="false">'03.24 по датам'!X110</f>
        <v>0</v>
      </c>
      <c r="D110" s="0" t="n">
        <f aca="false">'03.24 по датам'!Y110</f>
        <v>0</v>
      </c>
      <c r="E110" s="0" t="n">
        <f aca="false">'03.24 по датам'!Z110</f>
        <v>0</v>
      </c>
      <c r="F110" s="0" t="n">
        <f aca="false">SUBTOTAL(9,C110:E110)</f>
        <v>0</v>
      </c>
      <c r="G110" s="0" t="n">
        <f aca="false">F110+G106</f>
        <v>200</v>
      </c>
      <c r="H110" s="0" t="n">
        <f aca="false">'03.24 по датам'!AP110</f>
        <v>0</v>
      </c>
      <c r="I110" s="0" t="n">
        <f aca="false">'03.24 по датам'!AQ110</f>
        <v>0</v>
      </c>
      <c r="J110" s="0" t="n">
        <f aca="false">'03.24 по датам'!AR110</f>
        <v>0</v>
      </c>
      <c r="K110" s="0" t="n">
        <f aca="false">SUBTOTAL(9,H110:J110)</f>
        <v>0</v>
      </c>
      <c r="L110" s="0" t="n">
        <f aca="false">K110+L106</f>
        <v>0</v>
      </c>
      <c r="M110" s="0" t="n">
        <f aca="false">'03.24 по датам'!BR110</f>
        <v>0</v>
      </c>
      <c r="N110" s="0" t="n">
        <f aca="false">'03.24 по датам'!BS110</f>
        <v>0</v>
      </c>
      <c r="O110" s="0" t="n">
        <f aca="false">'03.24 по датам'!BT110</f>
        <v>0</v>
      </c>
      <c r="P110" s="0" t="n">
        <f aca="false">SUBTOTAL(9,M110:O110)</f>
        <v>0</v>
      </c>
      <c r="Q110" s="0" t="n">
        <f aca="false">P110+Q106</f>
        <v>0</v>
      </c>
      <c r="R110" s="0" t="n">
        <f aca="false">'03.24 по датам'!CJ110</f>
        <v>0</v>
      </c>
      <c r="S110" s="0" t="n">
        <f aca="false">'03.24 по датам'!CK110</f>
        <v>0</v>
      </c>
      <c r="T110" s="0" t="n">
        <f aca="false">'03.24 по датам'!CL110</f>
        <v>0</v>
      </c>
      <c r="U110" s="0" t="n">
        <f aca="false">SUBTOTAL(9,R110:T110)</f>
        <v>0</v>
      </c>
      <c r="V110" s="0" t="n">
        <f aca="false">U110+V106</f>
        <v>0</v>
      </c>
      <c r="W110" s="0" t="n">
        <f aca="false">+F110+K110+P110+U110</f>
        <v>0</v>
      </c>
      <c r="X110" s="0" t="n">
        <f aca="false">W110+X106</f>
        <v>200</v>
      </c>
      <c r="Y110" s="0" t="n">
        <f aca="false">'03.24 по датам'!DD110</f>
        <v>0</v>
      </c>
      <c r="Z110" s="0" t="n">
        <f aca="false">'03.24 по датам'!DE110</f>
        <v>0</v>
      </c>
      <c r="AA110" s="0" t="n">
        <f aca="false">'03.24 по датам'!DF110</f>
        <v>0</v>
      </c>
      <c r="AB110" s="0" t="n">
        <f aca="false">SUBTOTAL(9,Y110:AA110)</f>
        <v>0</v>
      </c>
      <c r="AC110" s="0" t="n">
        <f aca="false">AB110:AB110+IF($B106:$B106=2,0,AC106:AC106)</f>
        <v>0</v>
      </c>
      <c r="AD110" s="0" t="n">
        <f aca="false">'03.24 по датам'!DV110</f>
        <v>0</v>
      </c>
      <c r="AE110" s="0" t="n">
        <f aca="false">'03.24 по датам'!DW110</f>
        <v>0</v>
      </c>
      <c r="AF110" s="0" t="n">
        <f aca="false">'03.24 по датам'!DX110</f>
        <v>0</v>
      </c>
      <c r="AG110" s="0" t="n">
        <f aca="false">SUBTOTAL(9,AD110:AF110)</f>
        <v>0</v>
      </c>
      <c r="AH110" s="0" t="n">
        <f aca="false">AG110:AG110+IF($B106:$B106=2,0,AH106:AH106)</f>
        <v>0</v>
      </c>
      <c r="AI110" s="0" t="n">
        <f aca="false">'03.24 по датам'!EZ110</f>
        <v>0</v>
      </c>
      <c r="AJ110" s="0" t="n">
        <f aca="false">'03.24 по датам'!FA110</f>
        <v>0</v>
      </c>
      <c r="AK110" s="0" t="n">
        <f aca="false">'03.24 по датам'!FB110</f>
        <v>0</v>
      </c>
      <c r="AL110" s="0" t="n">
        <f aca="false">SUBTOTAL(9,AI110:AK110)</f>
        <v>0</v>
      </c>
      <c r="AM110" s="0" t="n">
        <f aca="false">AL110:AL110+IF($B106:$B106=2,0,AM106:AM106)</f>
        <v>0</v>
      </c>
      <c r="AN110" s="0" t="n">
        <f aca="false">'03.24 по датам'!FO110</f>
        <v>0</v>
      </c>
      <c r="AO110" s="0" t="n">
        <f aca="false">'03.24 по датам'!FP110</f>
        <v>0</v>
      </c>
      <c r="AP110" s="0" t="n">
        <f aca="false">'03.24 по датам'!FQ110</f>
        <v>0</v>
      </c>
      <c r="AQ110" s="0" t="n">
        <f aca="false">SUBTOTAL(9,AN110:AP110)</f>
        <v>0</v>
      </c>
      <c r="AR110" s="0" t="n">
        <f aca="false">AQ110:AQ110+IF($B106:$B106=2,0,AR106:AR106)</f>
        <v>0</v>
      </c>
      <c r="AS110" s="1851"/>
      <c r="AT110" s="1744"/>
      <c r="AU110" s="1744"/>
      <c r="AV110" s="1748" t="n">
        <f aca="false">SUBTOTAL(9,AS110:AU110)</f>
        <v>0</v>
      </c>
      <c r="AW110" s="1738" t="n">
        <f aca="false">SUBTOTAL(9,AS110:AU110)</f>
        <v>0</v>
      </c>
      <c r="AX110" s="1737" t="n">
        <f aca="false">AW110:AW110+IF($B106:$B106=2,0,AX106:AX106)</f>
        <v>0</v>
      </c>
      <c r="AY110" s="0"/>
      <c r="AZ110" s="0" t="e">
        <f aca="false">IF(IF($CE$10=$CE$1,"",CD108-$CE$10)&lt;0,IF($CE$10=$CE$1,"",-CD108+$CE$10),"")</f>
        <v>#VALUE!</v>
      </c>
      <c r="BA110" s="0" t="e">
        <f aca="false">SUBTOTAL(9,AY110:AZ110)</f>
        <v>#VALUE!</v>
      </c>
      <c r="BB110" s="0" t="n">
        <f aca="false">$BB$3+BB106</f>
        <v>299.25</v>
      </c>
      <c r="BC110" s="1757"/>
      <c r="BD110" s="1757"/>
      <c r="BE110" s="1832"/>
      <c r="BF110" s="1738" t="n">
        <f aca="false">SUBTOTAL(9,BC110:BE110)</f>
        <v>0</v>
      </c>
      <c r="BG110" s="1748" t="n">
        <f aca="false">BF110:BF110+IF($B106:$B106=2,0,BG106:BG106)</f>
        <v>50</v>
      </c>
      <c r="BH110" s="0" t="n">
        <f aca="false">'03.24 по датам'!II110</f>
        <v>0</v>
      </c>
      <c r="BI110" s="0" t="n">
        <f aca="false">'03.24 по датам'!IJ110</f>
        <v>0</v>
      </c>
      <c r="BJ110" s="0" t="n">
        <f aca="false">SUBTOTAL(9,BH110:BI110)</f>
        <v>0</v>
      </c>
      <c r="BK110" s="0" t="n">
        <f aca="false">BJ110:BJ110+IF($B106:$B106=2,0,BK106:BK106)</f>
        <v>0</v>
      </c>
      <c r="BL110" s="0" t="n">
        <f aca="false">'03.24 по датам'!IW110</f>
        <v>0</v>
      </c>
      <c r="BM110" s="0" t="n">
        <f aca="false">'03.24 по датам'!IX110</f>
        <v>0</v>
      </c>
      <c r="BN110" s="0" t="n">
        <f aca="false">'03.24 по датам'!IY110</f>
        <v>0</v>
      </c>
      <c r="BO110" s="0" t="n">
        <f aca="false">SUBTOTAL(9,BL110:BN110)</f>
        <v>0</v>
      </c>
      <c r="BP110" s="0" t="n">
        <f aca="false">BO110:BO110+IF($B106:$B106=2,0,BP106:BP106)</f>
        <v>0</v>
      </c>
      <c r="BQ110" s="0"/>
      <c r="BR110" s="0"/>
      <c r="BS110" s="0" t="e">
        <f aca="false">IF(IF($CE$10=$CE$1,"",CD108-$CE$10)&gt;0,IF($CE$10=$CE$1,"",CD108-$CE$10),"")</f>
        <v>#VALUE!</v>
      </c>
      <c r="BT110" s="0" t="e">
        <f aca="false">SUBTOTAL(9,BQ110:BS110)</f>
        <v>#VALUE!</v>
      </c>
      <c r="BU110" s="0" t="n">
        <f aca="false">SUMIF($C$5:BT$5,"Накопленный эффект, т/сут",$C110:BT110)+SUMIF($C$5:BT$5,"Нараст.  по потенциалу",$C110:BT110)-SUMIF($C$5:BT$5,"Нараст. по остановкам",$C110:BT110)-SUMIF($C$5:BT$5,"ИТОГО перевод в ППД",$C110:BT110)-SUMIF($C$5:BT$5,"ИТОГО  нерент, по распоряж.",$C110:BT110)-SUMIF($C$5:BT$5,"ИТОГО ост. дебит от ЗБС, Углуб., ПВЛГ/ПНЛГ",$C110:BT110)</f>
        <v>150</v>
      </c>
      <c r="BV110" s="1771"/>
      <c r="BW110" s="1771"/>
      <c r="BX110" s="1771"/>
      <c r="BY110" s="1771"/>
      <c r="BZ110" s="1764" t="n">
        <f aca="false">SUBTOTAL(9,BV110:BY110)</f>
        <v>0</v>
      </c>
      <c r="CA110" s="0"/>
      <c r="CB110" s="0" t="n">
        <f aca="false">CB$4:CB$4+SUMIF($C$5:BZ$5,"Нараст. по остановкам",$C110:BZ110)-SUMIF($C$5:BZ$5,"Нараст.  по потенциалу",$C110:BZ110)</f>
        <v>81.893</v>
      </c>
      <c r="CC110" s="0" t="n">
        <v>3</v>
      </c>
      <c r="CD110" s="0"/>
    </row>
    <row r="111" customFormat="false" ht="1.5" hidden="false" customHeight="true" outlineLevel="0" collapsed="false">
      <c r="A111" s="1777"/>
      <c r="B111" s="1777"/>
      <c r="C111" s="0" t="n">
        <f aca="false">'03.24 по датам'!X111</f>
        <v>0</v>
      </c>
      <c r="D111" s="0" t="n">
        <f aca="false">'03.24 по датам'!Y111</f>
        <v>0</v>
      </c>
      <c r="E111" s="0" t="n">
        <f aca="false">'03.24 по датам'!Z111</f>
        <v>0</v>
      </c>
      <c r="F111" s="0"/>
      <c r="G111" s="0"/>
      <c r="H111" s="0" t="n">
        <f aca="false">'03.24 по датам'!AP111</f>
        <v>0</v>
      </c>
      <c r="I111" s="0" t="n">
        <f aca="false">'03.24 по датам'!AQ111</f>
        <v>0</v>
      </c>
      <c r="J111" s="0" t="n">
        <f aca="false">'03.24 по датам'!AR111</f>
        <v>0</v>
      </c>
      <c r="K111" s="0"/>
      <c r="L111" s="0"/>
      <c r="M111" s="0" t="n">
        <f aca="false">'03.24 по датам'!BR111</f>
        <v>0</v>
      </c>
      <c r="N111" s="0" t="n">
        <f aca="false">'03.24 по датам'!BS111</f>
        <v>0</v>
      </c>
      <c r="O111" s="0" t="n">
        <f aca="false">'03.24 по датам'!BT111</f>
        <v>0</v>
      </c>
      <c r="P111" s="0"/>
      <c r="Q111" s="0"/>
      <c r="R111" s="0" t="n">
        <f aca="false">'03.24 по датам'!CJ111</f>
        <v>0</v>
      </c>
      <c r="S111" s="0" t="n">
        <f aca="false">'03.24 по датам'!CK111</f>
        <v>0</v>
      </c>
      <c r="T111" s="0" t="n">
        <f aca="false">'03.24 по датам'!CL111</f>
        <v>0</v>
      </c>
      <c r="U111" s="0"/>
      <c r="V111" s="0"/>
      <c r="W111" s="0"/>
      <c r="X111" s="0"/>
      <c r="Y111" s="0" t="n">
        <f aca="false">'03.24 по датам'!DD111</f>
        <v>0</v>
      </c>
      <c r="Z111" s="0" t="n">
        <f aca="false">'03.24 по датам'!DE111</f>
        <v>0</v>
      </c>
      <c r="AA111" s="0" t="n">
        <f aca="false">'03.24 по датам'!DF111</f>
        <v>0</v>
      </c>
      <c r="AB111" s="0"/>
      <c r="AC111" s="0"/>
      <c r="AD111" s="0" t="n">
        <f aca="false">'03.24 по датам'!DV111</f>
        <v>0</v>
      </c>
      <c r="AE111" s="0" t="n">
        <f aca="false">'03.24 по датам'!DW111</f>
        <v>0</v>
      </c>
      <c r="AF111" s="0" t="n">
        <f aca="false">'03.24 по датам'!DX111</f>
        <v>0</v>
      </c>
      <c r="AG111" s="0"/>
      <c r="AH111" s="0"/>
      <c r="AI111" s="0" t="n">
        <f aca="false">'03.24 по датам'!EZ111</f>
        <v>0</v>
      </c>
      <c r="AJ111" s="0" t="n">
        <f aca="false">'03.24 по датам'!FA111</f>
        <v>0</v>
      </c>
      <c r="AK111" s="0" t="n">
        <f aca="false">'03.24 по датам'!FB111</f>
        <v>0</v>
      </c>
      <c r="AL111" s="0"/>
      <c r="AM111" s="0"/>
      <c r="AN111" s="0" t="n">
        <f aca="false">'03.24 по датам'!FO111</f>
        <v>0</v>
      </c>
      <c r="AO111" s="0" t="n">
        <f aca="false">'03.24 по датам'!FP111</f>
        <v>0</v>
      </c>
      <c r="AP111" s="0" t="n">
        <f aca="false">'03.24 по датам'!FQ111</f>
        <v>0</v>
      </c>
      <c r="AQ111" s="0"/>
      <c r="AR111" s="0"/>
      <c r="AS111" s="1779"/>
      <c r="AT111" s="1779"/>
      <c r="AU111" s="1779"/>
      <c r="AV111" s="1783"/>
      <c r="AW111" s="1783"/>
      <c r="AX111" s="1783"/>
      <c r="AY111" s="0"/>
      <c r="AZ111" s="0"/>
      <c r="BA111" s="0"/>
      <c r="BB111" s="1790"/>
      <c r="BC111" s="1757"/>
      <c r="BD111" s="1757"/>
      <c r="BE111" s="1787"/>
      <c r="BF111" s="1783"/>
      <c r="BG111" s="1783"/>
      <c r="BH111" s="0" t="n">
        <f aca="false">'03.24 по датам'!II111</f>
        <v>0</v>
      </c>
      <c r="BI111" s="0" t="n">
        <f aca="false">'03.24 по датам'!IJ111</f>
        <v>0</v>
      </c>
      <c r="BJ111" s="0"/>
      <c r="BK111" s="0"/>
      <c r="BL111" s="0" t="n">
        <f aca="false">'03.24 по датам'!IW111</f>
        <v>0</v>
      </c>
      <c r="BM111" s="0" t="n">
        <f aca="false">'03.24 по датам'!IX111</f>
        <v>0</v>
      </c>
      <c r="BN111" s="0" t="n">
        <f aca="false">'03.24 по датам'!IY111</f>
        <v>0</v>
      </c>
      <c r="BO111" s="0"/>
      <c r="BP111" s="0"/>
      <c r="BQ111" s="0"/>
      <c r="BR111" s="0"/>
      <c r="BS111" s="0"/>
      <c r="BT111" s="0"/>
      <c r="BU111" s="0"/>
      <c r="BV111" s="1792"/>
      <c r="BW111" s="1792"/>
      <c r="BX111" s="1792"/>
      <c r="BY111" s="1792"/>
      <c r="BZ111" s="1792"/>
      <c r="CA111" s="0"/>
      <c r="CB111" s="0"/>
      <c r="CC111" s="0" t="n">
        <v>4</v>
      </c>
      <c r="CD111" s="0"/>
      <c r="CE111" s="1797"/>
    </row>
    <row r="112" customFormat="false" ht="11.25" hidden="false" customHeight="true" outlineLevel="0" collapsed="false">
      <c r="A112" s="1611" t="n">
        <f aca="false">A108+1</f>
        <v>45377</v>
      </c>
      <c r="B112" s="1612" t="s">
        <v>662</v>
      </c>
      <c r="C112" s="0" t="n">
        <f aca="false">'03.24 по датам'!X112</f>
        <v>0</v>
      </c>
      <c r="D112" s="0" t="n">
        <f aca="false">'03.24 по датам'!Y112</f>
        <v>0</v>
      </c>
      <c r="E112" s="0" t="n">
        <f aca="false">'03.24 по датам'!Z112</f>
        <v>0</v>
      </c>
      <c r="F112" s="0"/>
      <c r="G112" s="0"/>
      <c r="H112" s="0" t="n">
        <f aca="false">'03.24 по датам'!AP112</f>
        <v>0</v>
      </c>
      <c r="I112" s="0" t="n">
        <f aca="false">'03.24 по датам'!AQ112</f>
        <v>0</v>
      </c>
      <c r="J112" s="0" t="n">
        <f aca="false">'03.24 по датам'!AR112</f>
        <v>0</v>
      </c>
      <c r="K112" s="0"/>
      <c r="L112" s="0"/>
      <c r="M112" s="0" t="n">
        <f aca="false">'03.24 по датам'!BR112</f>
        <v>0</v>
      </c>
      <c r="N112" s="0" t="n">
        <f aca="false">'03.24 по датам'!BS112</f>
        <v>0</v>
      </c>
      <c r="O112" s="0" t="n">
        <f aca="false">'03.24 по датам'!BT112</f>
        <v>0</v>
      </c>
      <c r="P112" s="0"/>
      <c r="Q112" s="0"/>
      <c r="R112" s="0" t="n">
        <f aca="false">'03.24 по датам'!CJ112</f>
        <v>0</v>
      </c>
      <c r="S112" s="0" t="n">
        <f aca="false">'03.24 по датам'!CK112</f>
        <v>0</v>
      </c>
      <c r="T112" s="0" t="n">
        <f aca="false">'03.24 по датам'!CL112</f>
        <v>0</v>
      </c>
      <c r="U112" s="0"/>
      <c r="V112" s="0"/>
      <c r="W112" s="0"/>
      <c r="X112" s="0"/>
      <c r="Y112" s="0" t="n">
        <f aca="false">'03.24 по датам'!DD112</f>
        <v>0</v>
      </c>
      <c r="Z112" s="0" t="n">
        <f aca="false">'03.24 по датам'!DE112</f>
        <v>0</v>
      </c>
      <c r="AA112" s="0" t="n">
        <f aca="false">'03.24 по датам'!DF112</f>
        <v>0</v>
      </c>
      <c r="AB112" s="0"/>
      <c r="AC112" s="0"/>
      <c r="AD112" s="0" t="n">
        <f aca="false">'03.24 по датам'!DV112</f>
        <v>0</v>
      </c>
      <c r="AE112" s="0" t="n">
        <f aca="false">'03.24 по датам'!DW112</f>
        <v>0</v>
      </c>
      <c r="AF112" s="0" t="n">
        <f aca="false">'03.24 по датам'!DX112</f>
        <v>0</v>
      </c>
      <c r="AG112" s="0"/>
      <c r="AH112" s="0"/>
      <c r="AI112" s="0" t="n">
        <f aca="false">'03.24 по датам'!EZ112</f>
        <v>0</v>
      </c>
      <c r="AJ112" s="0" t="n">
        <f aca="false">'03.24 по датам'!FA112</f>
        <v>0</v>
      </c>
      <c r="AK112" s="0" t="n">
        <f aca="false">'03.24 по датам'!FB112</f>
        <v>0</v>
      </c>
      <c r="AL112" s="0"/>
      <c r="AM112" s="0"/>
      <c r="AN112" s="0" t="n">
        <f aca="false">'03.24 по датам'!FO112</f>
        <v>0</v>
      </c>
      <c r="AO112" s="0" t="n">
        <f aca="false">'03.24 по датам'!FP112</f>
        <v>0</v>
      </c>
      <c r="AP112" s="0" t="n">
        <f aca="false">'03.24 по датам'!FQ112</f>
        <v>0</v>
      </c>
      <c r="AQ112" s="0"/>
      <c r="AR112" s="0"/>
      <c r="AS112" s="1837"/>
      <c r="AT112" s="1627"/>
      <c r="AU112" s="1627"/>
      <c r="AV112" s="1631"/>
      <c r="AW112" s="1621"/>
      <c r="AX112" s="1620"/>
      <c r="AY112" s="0"/>
      <c r="AZ112" s="0"/>
      <c r="BA112" s="0"/>
      <c r="BB112" s="0"/>
      <c r="BC112" s="1640"/>
      <c r="BD112" s="1640"/>
      <c r="BE112" s="1842"/>
      <c r="BF112" s="1621"/>
      <c r="BG112" s="1631"/>
      <c r="BH112" s="0" t="n">
        <f aca="false">'03.24 по датам'!II112</f>
        <v>0</v>
      </c>
      <c r="BI112" s="0" t="n">
        <f aca="false">'03.24 по датам'!IJ112</f>
        <v>0</v>
      </c>
      <c r="BJ112" s="0"/>
      <c r="BK112" s="0"/>
      <c r="BL112" s="0" t="n">
        <f aca="false">'03.24 по датам'!IW112</f>
        <v>0</v>
      </c>
      <c r="BM112" s="0" t="n">
        <f aca="false">'03.24 по датам'!IX112</f>
        <v>0</v>
      </c>
      <c r="BN112" s="0" t="n">
        <f aca="false">'03.24 по датам'!IY112</f>
        <v>0</v>
      </c>
      <c r="BO112" s="0"/>
      <c r="BP112" s="0"/>
      <c r="BQ112" s="0"/>
      <c r="BR112" s="0"/>
      <c r="BS112" s="0"/>
      <c r="BT112" s="0"/>
      <c r="BU112" s="0"/>
      <c r="BV112" s="1660"/>
      <c r="BW112" s="1660"/>
      <c r="BX112" s="1660"/>
      <c r="BY112" s="1660"/>
      <c r="BZ112" s="1817"/>
      <c r="CA112" s="0" t="e">
        <f aca="false">CA$4:CA$4+SUMIF($C$5:BZ$5,"Нараст. баланс",$C114:BZ114)+SUMIF($C$7:BW$7,"Итого (с ВНР)",$C114:BW114)-SUMIF($C$5:BZ$5,"Геол. снижение,  т/сут",$C114:BZ114)-SUMIF(BY$7:BZ$7,"Итого",BY114:BZ114)-SUMIF($C$7:BZ$7,"Итого (с ВСП)",$C114:BZ114)</f>
        <v>#VALUE!</v>
      </c>
      <c r="CB112" s="0"/>
      <c r="CC112" s="0" t="n">
        <v>1</v>
      </c>
      <c r="CD112" s="0" t="e">
        <f aca="false">CD$4:CD$4+SUMIF($C$5:BZ$5,"Нараст. баланс",$C114:BZ114)+SUMIF($C$7:BW$7,$C114:BW114)-SUMIF($C$5:BZ$5,"Геол. снижение,  т/сут",$C114:BZ114)-SUMIF(BY$7:BZ$7,"Итого",BY114:BZ114)</f>
        <v>#VALUE!</v>
      </c>
    </row>
    <row r="113" customFormat="false" ht="11.25" hidden="false" customHeight="true" outlineLevel="0" collapsed="false">
      <c r="A113" s="1611"/>
      <c r="B113" s="1670" t="s">
        <v>663</v>
      </c>
      <c r="C113" s="0" t="n">
        <f aca="false">'03.24 по датам'!X113</f>
        <v>0</v>
      </c>
      <c r="D113" s="0" t="n">
        <f aca="false">'03.24 по датам'!Y113</f>
        <v>0</v>
      </c>
      <c r="E113" s="0" t="n">
        <f aca="false">'03.24 по датам'!Z113</f>
        <v>0</v>
      </c>
      <c r="F113" s="0" t="n">
        <f aca="false">COUNTIF(C114:E114,"&gt;"&amp;0)</f>
        <v>0</v>
      </c>
      <c r="G113" s="0"/>
      <c r="H113" s="0" t="n">
        <f aca="false">'03.24 по датам'!AP113</f>
        <v>0</v>
      </c>
      <c r="I113" s="0" t="n">
        <f aca="false">'03.24 по датам'!AQ113</f>
        <v>0</v>
      </c>
      <c r="J113" s="0" t="n">
        <f aca="false">'03.24 по датам'!AR113</f>
        <v>0</v>
      </c>
      <c r="K113" s="0" t="n">
        <f aca="false">COUNTIF(H114:J114,"&gt;"&amp;0)</f>
        <v>0</v>
      </c>
      <c r="L113" s="0"/>
      <c r="M113" s="0" t="n">
        <f aca="false">'03.24 по датам'!BR113</f>
        <v>0</v>
      </c>
      <c r="N113" s="0" t="n">
        <f aca="false">'03.24 по датам'!BS113</f>
        <v>0</v>
      </c>
      <c r="O113" s="0" t="n">
        <f aca="false">'03.24 по датам'!BT113</f>
        <v>0</v>
      </c>
      <c r="P113" s="0" t="n">
        <f aca="false">COUNTIF(M114:O114,"&gt;"&amp;0)</f>
        <v>0</v>
      </c>
      <c r="Q113" s="0"/>
      <c r="R113" s="0" t="n">
        <f aca="false">'03.24 по датам'!CJ113</f>
        <v>0</v>
      </c>
      <c r="S113" s="0" t="n">
        <f aca="false">'03.24 по датам'!CK113</f>
        <v>0</v>
      </c>
      <c r="T113" s="0" t="n">
        <f aca="false">'03.24 по датам'!CL113</f>
        <v>0</v>
      </c>
      <c r="U113" s="0" t="n">
        <f aca="false">COUNTIF(R114:T114,"&gt;"&amp;0)</f>
        <v>0</v>
      </c>
      <c r="V113" s="0"/>
      <c r="W113" s="0" t="n">
        <f aca="false">F113+K113+P113+U113</f>
        <v>0</v>
      </c>
      <c r="X113" s="0"/>
      <c r="Y113" s="0" t="n">
        <f aca="false">'03.24 по датам'!DD113</f>
        <v>0</v>
      </c>
      <c r="Z113" s="0" t="n">
        <f aca="false">'03.24 по датам'!DE113</f>
        <v>0</v>
      </c>
      <c r="AA113" s="0" t="n">
        <f aca="false">'03.24 по датам'!DF113</f>
        <v>0</v>
      </c>
      <c r="AB113" s="0" t="n">
        <f aca="false">SUBTOTAL(9,Y115:AA115)</f>
        <v>0</v>
      </c>
      <c r="AC113" s="0"/>
      <c r="AD113" s="0" t="n">
        <f aca="false">'03.24 по датам'!DV113</f>
        <v>0</v>
      </c>
      <c r="AE113" s="0" t="n">
        <f aca="false">'03.24 по датам'!DW113</f>
        <v>0</v>
      </c>
      <c r="AF113" s="0" t="n">
        <f aca="false">'03.24 по датам'!DX113</f>
        <v>0</v>
      </c>
      <c r="AG113" s="0" t="n">
        <f aca="false">COUNTIF(AD114:AF114,"&gt;"&amp;0)</f>
        <v>0</v>
      </c>
      <c r="AH113" s="0"/>
      <c r="AI113" s="0" t="n">
        <f aca="false">'03.24 по датам'!EZ113</f>
        <v>0</v>
      </c>
      <c r="AJ113" s="0" t="n">
        <f aca="false">'03.24 по датам'!FA113</f>
        <v>0</v>
      </c>
      <c r="AK113" s="0" t="n">
        <f aca="false">'03.24 по датам'!FB113</f>
        <v>0</v>
      </c>
      <c r="AL113" s="0" t="n">
        <f aca="false">COUNTIF(AI114:AK114,"&gt;"&amp;0)</f>
        <v>0</v>
      </c>
      <c r="AM113" s="0"/>
      <c r="AN113" s="0" t="n">
        <f aca="false">'03.24 по датам'!FO113</f>
        <v>0</v>
      </c>
      <c r="AO113" s="0" t="n">
        <f aca="false">'03.24 по датам'!FP113</f>
        <v>0</v>
      </c>
      <c r="AP113" s="0" t="n">
        <f aca="false">'03.24 по датам'!FQ113</f>
        <v>0</v>
      </c>
      <c r="AQ113" s="0" t="n">
        <f aca="false">COUNTIF(AN114:AP114,"&gt;"&amp;0)</f>
        <v>0</v>
      </c>
      <c r="AR113" s="0"/>
      <c r="AS113" s="1844"/>
      <c r="AT113" s="1686"/>
      <c r="AU113" s="1686"/>
      <c r="AV113" s="1690" t="n">
        <f aca="false">SUBTOTAL(9,AS115:AU115)</f>
        <v>0</v>
      </c>
      <c r="AW113" s="1679" t="n">
        <f aca="false">SUBTOTAL(9,AS115:AU115)</f>
        <v>0</v>
      </c>
      <c r="AX113" s="1691"/>
      <c r="AY113" s="0"/>
      <c r="AZ113" s="0"/>
      <c r="BA113" s="0"/>
      <c r="BB113" s="0"/>
      <c r="BC113" s="1700"/>
      <c r="BD113" s="1700"/>
      <c r="BE113" s="1847"/>
      <c r="BF113" s="1679" t="n">
        <f aca="false">SUBTOTAL(9,BC115:BE115)</f>
        <v>0</v>
      </c>
      <c r="BG113" s="1702"/>
      <c r="BH113" s="0" t="n">
        <f aca="false">'03.24 по датам'!II113</f>
        <v>0</v>
      </c>
      <c r="BI113" s="0" t="n">
        <f aca="false">'03.24 по датам'!IJ113</f>
        <v>0</v>
      </c>
      <c r="BJ113" s="0" t="n">
        <f aca="false">SUBTOTAL(9,BH115:BI115)</f>
        <v>0</v>
      </c>
      <c r="BK113" s="0"/>
      <c r="BL113" s="0" t="n">
        <f aca="false">'03.24 по датам'!IW113</f>
        <v>0</v>
      </c>
      <c r="BM113" s="0" t="n">
        <f aca="false">'03.24 по датам'!IX113</f>
        <v>0</v>
      </c>
      <c r="BN113" s="0" t="n">
        <f aca="false">'03.24 по датам'!IY113</f>
        <v>0</v>
      </c>
      <c r="BO113" s="0" t="n">
        <f aca="false">COUNTIF(BL114:BN114,"&gt;"&amp;0)</f>
        <v>0</v>
      </c>
      <c r="BP113" s="0"/>
      <c r="BQ113" s="0"/>
      <c r="BR113" s="0"/>
      <c r="BS113" s="0"/>
      <c r="BT113" s="0"/>
      <c r="BU113" s="0"/>
      <c r="BV113" s="1722"/>
      <c r="BW113" s="1722"/>
      <c r="BX113" s="1722"/>
      <c r="BY113" s="1722"/>
      <c r="BZ113" s="1827"/>
      <c r="CA113" s="0"/>
      <c r="CB113" s="0"/>
      <c r="CC113" s="0" t="n">
        <v>2</v>
      </c>
      <c r="CD113" s="0"/>
    </row>
    <row r="114" customFormat="false" ht="11.25" hidden="false" customHeight="true" outlineLevel="0" collapsed="false">
      <c r="A114" s="1611"/>
      <c r="B114" s="1729" t="s">
        <v>661</v>
      </c>
      <c r="C114" s="0" t="n">
        <f aca="false">'03.24 по датам'!X114</f>
        <v>0</v>
      </c>
      <c r="D114" s="0" t="n">
        <f aca="false">'03.24 по датам'!Y114</f>
        <v>0</v>
      </c>
      <c r="E114" s="0" t="n">
        <f aca="false">'03.24 по датам'!Z114</f>
        <v>0</v>
      </c>
      <c r="F114" s="0" t="n">
        <f aca="false">SUBTOTAL(9,C114:E114)</f>
        <v>0</v>
      </c>
      <c r="G114" s="0" t="n">
        <f aca="false">F114+G110</f>
        <v>200</v>
      </c>
      <c r="H114" s="0" t="n">
        <f aca="false">'03.24 по датам'!AP114</f>
        <v>0</v>
      </c>
      <c r="I114" s="0" t="n">
        <f aca="false">'03.24 по датам'!AQ114</f>
        <v>0</v>
      </c>
      <c r="J114" s="0" t="n">
        <f aca="false">'03.24 по датам'!AR114</f>
        <v>0</v>
      </c>
      <c r="K114" s="0" t="n">
        <f aca="false">SUBTOTAL(9,H114:J114)</f>
        <v>0</v>
      </c>
      <c r="L114" s="0" t="n">
        <f aca="false">K114+L110</f>
        <v>0</v>
      </c>
      <c r="M114" s="0" t="n">
        <f aca="false">'03.24 по датам'!BR114</f>
        <v>0</v>
      </c>
      <c r="N114" s="0" t="n">
        <f aca="false">'03.24 по датам'!BS114</f>
        <v>0</v>
      </c>
      <c r="O114" s="0" t="n">
        <f aca="false">'03.24 по датам'!BT114</f>
        <v>0</v>
      </c>
      <c r="P114" s="0" t="n">
        <f aca="false">SUBTOTAL(9,M114:O114)</f>
        <v>0</v>
      </c>
      <c r="Q114" s="0" t="n">
        <f aca="false">P114+Q110</f>
        <v>0</v>
      </c>
      <c r="R114" s="0" t="n">
        <f aca="false">'03.24 по датам'!CJ114</f>
        <v>0</v>
      </c>
      <c r="S114" s="0" t="n">
        <f aca="false">'03.24 по датам'!CK114</f>
        <v>0</v>
      </c>
      <c r="T114" s="0" t="n">
        <f aca="false">'03.24 по датам'!CL114</f>
        <v>0</v>
      </c>
      <c r="U114" s="0" t="n">
        <f aca="false">SUBTOTAL(9,R114:T114)</f>
        <v>0</v>
      </c>
      <c r="V114" s="0" t="n">
        <f aca="false">U114+V110</f>
        <v>0</v>
      </c>
      <c r="W114" s="0" t="n">
        <f aca="false">+F114+K114+P114+U114</f>
        <v>0</v>
      </c>
      <c r="X114" s="0" t="n">
        <f aca="false">W114+X110</f>
        <v>200</v>
      </c>
      <c r="Y114" s="0" t="n">
        <f aca="false">'03.24 по датам'!DD114</f>
        <v>0</v>
      </c>
      <c r="Z114" s="0" t="n">
        <f aca="false">'03.24 по датам'!DE114</f>
        <v>0</v>
      </c>
      <c r="AA114" s="0" t="n">
        <f aca="false">'03.24 по датам'!DF114</f>
        <v>0</v>
      </c>
      <c r="AB114" s="0" t="n">
        <f aca="false">SUBTOTAL(9,Y114:AA114)</f>
        <v>0</v>
      </c>
      <c r="AC114" s="0" t="n">
        <f aca="false">AB114:AB114+IF($B110:$B110=2,0,AC110:AC110)</f>
        <v>0</v>
      </c>
      <c r="AD114" s="0" t="n">
        <f aca="false">'03.24 по датам'!DV114</f>
        <v>0</v>
      </c>
      <c r="AE114" s="0" t="n">
        <f aca="false">'03.24 по датам'!DW114</f>
        <v>0</v>
      </c>
      <c r="AF114" s="0" t="n">
        <f aca="false">'03.24 по датам'!DX114</f>
        <v>0</v>
      </c>
      <c r="AG114" s="0" t="n">
        <f aca="false">SUBTOTAL(9,AD114:AF114)</f>
        <v>0</v>
      </c>
      <c r="AH114" s="0" t="n">
        <f aca="false">AG114:AG114+IF($B110:$B110=2,0,AH110:AH110)</f>
        <v>0</v>
      </c>
      <c r="AI114" s="0" t="n">
        <f aca="false">'03.24 по датам'!EZ114</f>
        <v>0</v>
      </c>
      <c r="AJ114" s="0" t="n">
        <f aca="false">'03.24 по датам'!FA114</f>
        <v>0</v>
      </c>
      <c r="AK114" s="0" t="n">
        <f aca="false">'03.24 по датам'!FB114</f>
        <v>0</v>
      </c>
      <c r="AL114" s="0" t="n">
        <f aca="false">SUBTOTAL(9,AI114:AK114)</f>
        <v>0</v>
      </c>
      <c r="AM114" s="0" t="n">
        <f aca="false">AL114:AL114+IF($B110:$B110=2,0,AM110:AM110)</f>
        <v>0</v>
      </c>
      <c r="AN114" s="0" t="n">
        <f aca="false">'03.24 по датам'!FO114</f>
        <v>0</v>
      </c>
      <c r="AO114" s="0" t="n">
        <f aca="false">'03.24 по датам'!FP114</f>
        <v>0</v>
      </c>
      <c r="AP114" s="0" t="n">
        <f aca="false">'03.24 по датам'!FQ114</f>
        <v>0</v>
      </c>
      <c r="AQ114" s="0" t="n">
        <f aca="false">SUBTOTAL(9,AN114:AP114)</f>
        <v>0</v>
      </c>
      <c r="AR114" s="0" t="n">
        <f aca="false">AQ114:AQ114+IF($B110:$B110=2,0,AR110:AR110)</f>
        <v>0</v>
      </c>
      <c r="AS114" s="1851"/>
      <c r="AT114" s="1744"/>
      <c r="AU114" s="1744"/>
      <c r="AV114" s="1748" t="n">
        <f aca="false">SUBTOTAL(9,AS114:AU114)</f>
        <v>0</v>
      </c>
      <c r="AW114" s="1738" t="n">
        <f aca="false">SUBTOTAL(9,AS114:AU114)</f>
        <v>0</v>
      </c>
      <c r="AX114" s="1737" t="n">
        <f aca="false">AW114:AW114+IF($B110:$B110=2,0,AX110:AX110)</f>
        <v>0</v>
      </c>
      <c r="AY114" s="0"/>
      <c r="AZ114" s="0" t="e">
        <f aca="false">IF(IF($CE$10=$CE$1,"",CD112-$CE$10)&lt;0,IF($CE$10=$CE$1,"",-CD112+$CE$10),"")</f>
        <v>#VALUE!</v>
      </c>
      <c r="BA114" s="0" t="e">
        <f aca="false">SUBTOTAL(9,AY114:AZ114)</f>
        <v>#VALUE!</v>
      </c>
      <c r="BB114" s="0" t="n">
        <f aca="false">$BB$3+BB110</f>
        <v>311.22</v>
      </c>
      <c r="BC114" s="1757"/>
      <c r="BD114" s="1757"/>
      <c r="BE114" s="1832"/>
      <c r="BF114" s="1738" t="n">
        <f aca="false">SUBTOTAL(9,BC114:BE114)</f>
        <v>0</v>
      </c>
      <c r="BG114" s="1748" t="n">
        <f aca="false">BF114:BF114+IF($B110:$B110=2,0,BG110:BG110)</f>
        <v>50</v>
      </c>
      <c r="BH114" s="0" t="n">
        <f aca="false">'03.24 по датам'!II114</f>
        <v>0</v>
      </c>
      <c r="BI114" s="0" t="n">
        <f aca="false">'03.24 по датам'!IJ114</f>
        <v>0</v>
      </c>
      <c r="BJ114" s="0" t="n">
        <f aca="false">SUBTOTAL(9,BH114:BI114)</f>
        <v>0</v>
      </c>
      <c r="BK114" s="0" t="n">
        <f aca="false">BJ114:BJ114+IF($B110:$B110=2,0,BK110:BK110)</f>
        <v>0</v>
      </c>
      <c r="BL114" s="0" t="n">
        <f aca="false">'03.24 по датам'!IW114</f>
        <v>0</v>
      </c>
      <c r="BM114" s="0" t="n">
        <f aca="false">'03.24 по датам'!IX114</f>
        <v>0</v>
      </c>
      <c r="BN114" s="0" t="n">
        <f aca="false">'03.24 по датам'!IY114</f>
        <v>0</v>
      </c>
      <c r="BO114" s="0" t="n">
        <f aca="false">SUBTOTAL(9,BL114:BN114)</f>
        <v>0</v>
      </c>
      <c r="BP114" s="0" t="n">
        <f aca="false">BO114:BO114+IF($B110:$B110=2,0,BP110:BP110)</f>
        <v>0</v>
      </c>
      <c r="BQ114" s="0"/>
      <c r="BR114" s="0"/>
      <c r="BS114" s="0" t="e">
        <f aca="false">IF(IF($CE$10=$CE$1,"",CD112-$CE$10)&gt;0,IF($CE$10=$CE$1,"",CD112-$CE$10),"")</f>
        <v>#VALUE!</v>
      </c>
      <c r="BT114" s="0" t="e">
        <f aca="false">SUBTOTAL(9,BQ114:BS114)</f>
        <v>#VALUE!</v>
      </c>
      <c r="BU114" s="0" t="n">
        <f aca="false">SUMIF($C$5:BT$5,"Накопленный эффект, т/сут",$C114:BT114)+SUMIF($C$5:BT$5,"Нараст.  по потенциалу",$C114:BT114)-SUMIF($C$5:BT$5,"Нараст. по остановкам",$C114:BT114)-SUMIF($C$5:BT$5,"ИТОГО перевод в ППД",$C114:BT114)-SUMIF($C$5:BT$5,"ИТОГО  нерент, по распоряж.",$C114:BT114)-SUMIF($C$5:BT$5,"ИТОГО ост. дебит от ЗБС, Углуб., ПВЛГ/ПНЛГ",$C114:BT114)</f>
        <v>150</v>
      </c>
      <c r="BV114" s="1771"/>
      <c r="BW114" s="1771"/>
      <c r="BX114" s="1771"/>
      <c r="BY114" s="1771"/>
      <c r="BZ114" s="1764" t="n">
        <f aca="false">SUBTOTAL(9,BV114:BY114)</f>
        <v>0</v>
      </c>
      <c r="CA114" s="0"/>
      <c r="CB114" s="0" t="n">
        <f aca="false">CB$4:CB$4+SUMIF($C$5:BZ$5,"Нараст. по остановкам",$C114:BZ114)-SUMIF($C$5:BZ$5,"Нараст.  по потенциалу",$C114:BZ114)</f>
        <v>81.893</v>
      </c>
      <c r="CC114" s="0" t="n">
        <v>3</v>
      </c>
      <c r="CD114" s="0"/>
    </row>
    <row r="115" customFormat="false" ht="1.5" hidden="false" customHeight="true" outlineLevel="0" collapsed="false">
      <c r="A115" s="1777"/>
      <c r="B115" s="1777"/>
      <c r="C115" s="0" t="n">
        <f aca="false">'03.24 по датам'!X115</f>
        <v>0</v>
      </c>
      <c r="D115" s="0" t="n">
        <f aca="false">'03.24 по датам'!Y115</f>
        <v>0</v>
      </c>
      <c r="E115" s="0" t="n">
        <f aca="false">'03.24 по датам'!Z115</f>
        <v>0</v>
      </c>
      <c r="F115" s="0"/>
      <c r="G115" s="0"/>
      <c r="H115" s="0" t="n">
        <f aca="false">'03.24 по датам'!AP115</f>
        <v>0</v>
      </c>
      <c r="I115" s="0" t="n">
        <f aca="false">'03.24 по датам'!AQ115</f>
        <v>0</v>
      </c>
      <c r="J115" s="0" t="n">
        <f aca="false">'03.24 по датам'!AR115</f>
        <v>0</v>
      </c>
      <c r="K115" s="0"/>
      <c r="L115" s="0"/>
      <c r="M115" s="0" t="n">
        <f aca="false">'03.24 по датам'!BR115</f>
        <v>0</v>
      </c>
      <c r="N115" s="0" t="n">
        <f aca="false">'03.24 по датам'!BS115</f>
        <v>0</v>
      </c>
      <c r="O115" s="0" t="n">
        <f aca="false">'03.24 по датам'!BT115</f>
        <v>0</v>
      </c>
      <c r="P115" s="0"/>
      <c r="Q115" s="0"/>
      <c r="R115" s="0" t="n">
        <f aca="false">'03.24 по датам'!CJ115</f>
        <v>0</v>
      </c>
      <c r="S115" s="0" t="n">
        <f aca="false">'03.24 по датам'!CK115</f>
        <v>0</v>
      </c>
      <c r="T115" s="0" t="n">
        <f aca="false">'03.24 по датам'!CL115</f>
        <v>0</v>
      </c>
      <c r="U115" s="0"/>
      <c r="V115" s="0"/>
      <c r="W115" s="0"/>
      <c r="X115" s="0"/>
      <c r="Y115" s="0" t="n">
        <f aca="false">'03.24 по датам'!DD115</f>
        <v>0</v>
      </c>
      <c r="Z115" s="0" t="n">
        <f aca="false">'03.24 по датам'!DE115</f>
        <v>0</v>
      </c>
      <c r="AA115" s="0" t="n">
        <f aca="false">'03.24 по датам'!DF115</f>
        <v>0</v>
      </c>
      <c r="AB115" s="0"/>
      <c r="AC115" s="0"/>
      <c r="AD115" s="0" t="n">
        <f aca="false">'03.24 по датам'!DV115</f>
        <v>0</v>
      </c>
      <c r="AE115" s="0" t="n">
        <f aca="false">'03.24 по датам'!DW115</f>
        <v>0</v>
      </c>
      <c r="AF115" s="0" t="n">
        <f aca="false">'03.24 по датам'!DX115</f>
        <v>0</v>
      </c>
      <c r="AG115" s="0"/>
      <c r="AH115" s="0"/>
      <c r="AI115" s="0" t="n">
        <f aca="false">'03.24 по датам'!EZ115</f>
        <v>0</v>
      </c>
      <c r="AJ115" s="0" t="n">
        <f aca="false">'03.24 по датам'!FA115</f>
        <v>0</v>
      </c>
      <c r="AK115" s="0" t="n">
        <f aca="false">'03.24 по датам'!FB115</f>
        <v>0</v>
      </c>
      <c r="AL115" s="0"/>
      <c r="AM115" s="0"/>
      <c r="AN115" s="0" t="n">
        <f aca="false">'03.24 по датам'!FO115</f>
        <v>0</v>
      </c>
      <c r="AO115" s="0" t="n">
        <f aca="false">'03.24 по датам'!FP115</f>
        <v>0</v>
      </c>
      <c r="AP115" s="0" t="n">
        <f aca="false">'03.24 по датам'!FQ115</f>
        <v>0</v>
      </c>
      <c r="AQ115" s="0"/>
      <c r="AR115" s="0"/>
      <c r="AS115" s="1779"/>
      <c r="AT115" s="1779"/>
      <c r="AU115" s="1779"/>
      <c r="AV115" s="1783"/>
      <c r="AW115" s="1783"/>
      <c r="AX115" s="1783"/>
      <c r="AY115" s="0"/>
      <c r="AZ115" s="0"/>
      <c r="BA115" s="0"/>
      <c r="BB115" s="1790"/>
      <c r="BC115" s="1757"/>
      <c r="BD115" s="1757"/>
      <c r="BE115" s="1787"/>
      <c r="BF115" s="1783"/>
      <c r="BG115" s="1783"/>
      <c r="BH115" s="0" t="n">
        <f aca="false">'03.24 по датам'!II115</f>
        <v>0</v>
      </c>
      <c r="BI115" s="0" t="n">
        <f aca="false">'03.24 по датам'!IJ115</f>
        <v>0</v>
      </c>
      <c r="BJ115" s="0"/>
      <c r="BK115" s="0"/>
      <c r="BL115" s="0" t="n">
        <f aca="false">'03.24 по датам'!IW115</f>
        <v>0</v>
      </c>
      <c r="BM115" s="0" t="n">
        <f aca="false">'03.24 по датам'!IX115</f>
        <v>0</v>
      </c>
      <c r="BN115" s="0" t="n">
        <f aca="false">'03.24 по датам'!IY115</f>
        <v>0</v>
      </c>
      <c r="BO115" s="0"/>
      <c r="BP115" s="0"/>
      <c r="BQ115" s="0"/>
      <c r="BR115" s="0"/>
      <c r="BS115" s="0"/>
      <c r="BT115" s="0"/>
      <c r="BU115" s="0"/>
      <c r="BV115" s="1792"/>
      <c r="BW115" s="1792"/>
      <c r="BX115" s="1792" t="n">
        <v>200</v>
      </c>
      <c r="BY115" s="1792"/>
      <c r="BZ115" s="1792"/>
      <c r="CA115" s="0"/>
      <c r="CB115" s="0"/>
      <c r="CC115" s="0" t="n">
        <v>4</v>
      </c>
      <c r="CD115" s="0"/>
      <c r="CE115" s="1797"/>
    </row>
    <row r="116" customFormat="false" ht="11.25" hidden="false" customHeight="true" outlineLevel="0" collapsed="false">
      <c r="A116" s="1611" t="n">
        <f aca="false">A112+1</f>
        <v>45378</v>
      </c>
      <c r="B116" s="1612" t="s">
        <v>662</v>
      </c>
      <c r="C116" s="0" t="n">
        <f aca="false">'03.24 по датам'!X116</f>
        <v>0</v>
      </c>
      <c r="D116" s="0" t="n">
        <f aca="false">'03.24 по датам'!Y116</f>
        <v>0</v>
      </c>
      <c r="E116" s="0" t="n">
        <f aca="false">'03.24 по датам'!Z116</f>
        <v>0</v>
      </c>
      <c r="F116" s="0"/>
      <c r="G116" s="0"/>
      <c r="H116" s="0" t="n">
        <f aca="false">'03.24 по датам'!AP116</f>
        <v>0</v>
      </c>
      <c r="I116" s="0" t="n">
        <f aca="false">'03.24 по датам'!AQ116</f>
        <v>0</v>
      </c>
      <c r="J116" s="0" t="n">
        <f aca="false">'03.24 по датам'!AR116</f>
        <v>0</v>
      </c>
      <c r="K116" s="0"/>
      <c r="L116" s="0"/>
      <c r="M116" s="0" t="n">
        <f aca="false">'03.24 по датам'!BR116</f>
        <v>0</v>
      </c>
      <c r="N116" s="0" t="n">
        <f aca="false">'03.24 по датам'!BS116</f>
        <v>0</v>
      </c>
      <c r="O116" s="0" t="n">
        <f aca="false">'03.24 по датам'!BT116</f>
        <v>0</v>
      </c>
      <c r="P116" s="0"/>
      <c r="Q116" s="0"/>
      <c r="R116" s="0" t="n">
        <f aca="false">'03.24 по датам'!CJ116</f>
        <v>0</v>
      </c>
      <c r="S116" s="0" t="n">
        <f aca="false">'03.24 по датам'!CK116</f>
        <v>0</v>
      </c>
      <c r="T116" s="0" t="n">
        <f aca="false">'03.24 по датам'!CL116</f>
        <v>0</v>
      </c>
      <c r="U116" s="0"/>
      <c r="V116" s="0"/>
      <c r="W116" s="0"/>
      <c r="X116" s="0"/>
      <c r="Y116" s="0" t="n">
        <f aca="false">'03.24 по датам'!DD116</f>
        <v>0</v>
      </c>
      <c r="Z116" s="0" t="n">
        <f aca="false">'03.24 по датам'!DE116</f>
        <v>0</v>
      </c>
      <c r="AA116" s="0" t="n">
        <f aca="false">'03.24 по датам'!DF116</f>
        <v>0</v>
      </c>
      <c r="AB116" s="0"/>
      <c r="AC116" s="0"/>
      <c r="AD116" s="0" t="n">
        <f aca="false">'03.24 по датам'!DV116</f>
        <v>0</v>
      </c>
      <c r="AE116" s="0" t="n">
        <f aca="false">'03.24 по датам'!DW116</f>
        <v>0</v>
      </c>
      <c r="AF116" s="0" t="n">
        <f aca="false">'03.24 по датам'!DX116</f>
        <v>0</v>
      </c>
      <c r="AG116" s="0"/>
      <c r="AH116" s="0"/>
      <c r="AI116" s="0" t="n">
        <f aca="false">'03.24 по датам'!EZ116</f>
        <v>0</v>
      </c>
      <c r="AJ116" s="0" t="n">
        <f aca="false">'03.24 по датам'!FA116</f>
        <v>0</v>
      </c>
      <c r="AK116" s="0" t="n">
        <f aca="false">'03.24 по датам'!FB116</f>
        <v>0</v>
      </c>
      <c r="AL116" s="0"/>
      <c r="AM116" s="0"/>
      <c r="AN116" s="0" t="n">
        <f aca="false">'03.24 по датам'!FO116</f>
        <v>0</v>
      </c>
      <c r="AO116" s="0" t="n">
        <f aca="false">'03.24 по датам'!FP116</f>
        <v>0</v>
      </c>
      <c r="AP116" s="0" t="n">
        <f aca="false">'03.24 по датам'!FQ116</f>
        <v>0</v>
      </c>
      <c r="AQ116" s="0"/>
      <c r="AR116" s="0"/>
      <c r="AS116" s="1837"/>
      <c r="AT116" s="1627"/>
      <c r="AU116" s="1627"/>
      <c r="AV116" s="1631"/>
      <c r="AW116" s="1621"/>
      <c r="AX116" s="1620"/>
      <c r="AY116" s="0"/>
      <c r="AZ116" s="0"/>
      <c r="BA116" s="0"/>
      <c r="BB116" s="0"/>
      <c r="BC116" s="1640"/>
      <c r="BD116" s="1640"/>
      <c r="BE116" s="1842"/>
      <c r="BF116" s="1621"/>
      <c r="BG116" s="1631"/>
      <c r="BH116" s="0" t="n">
        <f aca="false">'03.24 по датам'!II116</f>
        <v>0</v>
      </c>
      <c r="BI116" s="0" t="n">
        <f aca="false">'03.24 по датам'!IJ116</f>
        <v>0</v>
      </c>
      <c r="BJ116" s="0"/>
      <c r="BK116" s="0"/>
      <c r="BL116" s="0" t="n">
        <f aca="false">'03.24 по датам'!IW116</f>
        <v>0</v>
      </c>
      <c r="BM116" s="0" t="n">
        <f aca="false">'03.24 по датам'!IX116</f>
        <v>0</v>
      </c>
      <c r="BN116" s="0" t="n">
        <f aca="false">'03.24 по датам'!IY116</f>
        <v>0</v>
      </c>
      <c r="BO116" s="0"/>
      <c r="BP116" s="0"/>
      <c r="BQ116" s="0"/>
      <c r="BR116" s="0"/>
      <c r="BS116" s="0"/>
      <c r="BT116" s="0"/>
      <c r="BU116" s="0"/>
      <c r="BV116" s="1660"/>
      <c r="BW116" s="1660"/>
      <c r="BX116" s="1660"/>
      <c r="BY116" s="1660"/>
      <c r="BZ116" s="1817"/>
      <c r="CA116" s="0" t="e">
        <f aca="false">CA$4:CA$4+SUMIF($C$5:BZ$5,"Нараст. баланс",$C118:BZ118)+SUMIF($C$7:BW$7,"Итого (с ВНР)",$C118:BW118)-SUMIF($C$5:BZ$5,"Геол. снижение,  т/сут",$C118:BZ118)-SUMIF(BY$7:BZ$7,"Итого",BY118:BZ118)-SUMIF($C$7:BZ$7,"Итого (с ВСП)",$C118:BZ118)</f>
        <v>#VALUE!</v>
      </c>
      <c r="CB116" s="0"/>
      <c r="CC116" s="0" t="n">
        <v>1</v>
      </c>
      <c r="CD116" s="0" t="e">
        <f aca="false">CD$4:CD$4+SUMIF($C$5:BZ$5,"Нараст. баланс",$C118:BZ118)+SUMIF($C$7:BW$7,$C118:BW118)-SUMIF($C$5:BZ$5,"Геол. снижение,  т/сут",$C118:BZ118)-SUMIF(BY$7:BZ$7,"Итого",BY118:BZ118)</f>
        <v>#VALUE!</v>
      </c>
    </row>
    <row r="117" customFormat="false" ht="11.25" hidden="false" customHeight="true" outlineLevel="0" collapsed="false">
      <c r="A117" s="1611"/>
      <c r="B117" s="1670" t="s">
        <v>663</v>
      </c>
      <c r="C117" s="0" t="n">
        <f aca="false">'03.24 по датам'!X117</f>
        <v>0</v>
      </c>
      <c r="D117" s="0" t="n">
        <f aca="false">'03.24 по датам'!Y117</f>
        <v>0</v>
      </c>
      <c r="E117" s="0" t="n">
        <f aca="false">'03.24 по датам'!Z117</f>
        <v>0</v>
      </c>
      <c r="F117" s="0" t="n">
        <f aca="false">COUNTIF(C118:E118,"&gt;"&amp;0)</f>
        <v>0</v>
      </c>
      <c r="G117" s="0"/>
      <c r="H117" s="0" t="n">
        <f aca="false">'03.24 по датам'!AP117</f>
        <v>0</v>
      </c>
      <c r="I117" s="0" t="n">
        <f aca="false">'03.24 по датам'!AQ117</f>
        <v>0</v>
      </c>
      <c r="J117" s="0" t="n">
        <f aca="false">'03.24 по датам'!AR117</f>
        <v>0</v>
      </c>
      <c r="K117" s="0" t="n">
        <f aca="false">COUNTIF(H118:J118,"&gt;"&amp;0)</f>
        <v>0</v>
      </c>
      <c r="L117" s="0"/>
      <c r="M117" s="0" t="n">
        <f aca="false">'03.24 по датам'!BR117</f>
        <v>0</v>
      </c>
      <c r="N117" s="0" t="n">
        <f aca="false">'03.24 по датам'!BS117</f>
        <v>0</v>
      </c>
      <c r="O117" s="0" t="n">
        <f aca="false">'03.24 по датам'!BT117</f>
        <v>0</v>
      </c>
      <c r="P117" s="0" t="n">
        <f aca="false">COUNTIF(M118:O118,"&gt;"&amp;0)</f>
        <v>0</v>
      </c>
      <c r="Q117" s="0"/>
      <c r="R117" s="0" t="n">
        <f aca="false">'03.24 по датам'!CJ117</f>
        <v>0</v>
      </c>
      <c r="S117" s="0" t="n">
        <f aca="false">'03.24 по датам'!CK117</f>
        <v>0</v>
      </c>
      <c r="T117" s="0" t="n">
        <f aca="false">'03.24 по датам'!CL117</f>
        <v>0</v>
      </c>
      <c r="U117" s="0" t="n">
        <f aca="false">COUNTIF(R118:T118,"&gt;"&amp;0)</f>
        <v>0</v>
      </c>
      <c r="V117" s="0"/>
      <c r="W117" s="0" t="n">
        <f aca="false">F117+K117+P117+U117</f>
        <v>0</v>
      </c>
      <c r="X117" s="0"/>
      <c r="Y117" s="0" t="n">
        <f aca="false">'03.24 по датам'!DD117</f>
        <v>0</v>
      </c>
      <c r="Z117" s="0" t="n">
        <f aca="false">'03.24 по датам'!DE117</f>
        <v>0</v>
      </c>
      <c r="AA117" s="0" t="n">
        <f aca="false">'03.24 по датам'!DF117</f>
        <v>0</v>
      </c>
      <c r="AB117" s="0" t="n">
        <f aca="false">SUBTOTAL(9,Y119:AA119)</f>
        <v>0</v>
      </c>
      <c r="AC117" s="0"/>
      <c r="AD117" s="0" t="n">
        <f aca="false">'03.24 по датам'!DV117</f>
        <v>0</v>
      </c>
      <c r="AE117" s="0" t="n">
        <f aca="false">'03.24 по датам'!DW117</f>
        <v>0</v>
      </c>
      <c r="AF117" s="0" t="n">
        <f aca="false">'03.24 по датам'!DX117</f>
        <v>0</v>
      </c>
      <c r="AG117" s="0" t="n">
        <f aca="false">COUNTIF(AD118:AF118,"&gt;"&amp;0)</f>
        <v>0</v>
      </c>
      <c r="AH117" s="0"/>
      <c r="AI117" s="0" t="n">
        <f aca="false">'03.24 по датам'!EZ117</f>
        <v>0</v>
      </c>
      <c r="AJ117" s="0" t="n">
        <f aca="false">'03.24 по датам'!FA117</f>
        <v>0</v>
      </c>
      <c r="AK117" s="0" t="n">
        <f aca="false">'03.24 по датам'!FB117</f>
        <v>0</v>
      </c>
      <c r="AL117" s="0" t="n">
        <f aca="false">COUNTIF(AI118:AK118,"&gt;"&amp;0)</f>
        <v>0</v>
      </c>
      <c r="AM117" s="0"/>
      <c r="AN117" s="0" t="n">
        <f aca="false">'03.24 по датам'!FO117</f>
        <v>0</v>
      </c>
      <c r="AO117" s="0" t="n">
        <f aca="false">'03.24 по датам'!FP117</f>
        <v>0</v>
      </c>
      <c r="AP117" s="0" t="n">
        <f aca="false">'03.24 по датам'!FQ117</f>
        <v>0</v>
      </c>
      <c r="AQ117" s="0" t="n">
        <f aca="false">COUNTIF(AN118:AP118,"&gt;"&amp;0)</f>
        <v>0</v>
      </c>
      <c r="AR117" s="0"/>
      <c r="AS117" s="1844"/>
      <c r="AT117" s="1686"/>
      <c r="AU117" s="1686"/>
      <c r="AV117" s="1690" t="n">
        <f aca="false">SUBTOTAL(9,AS119:AU119)</f>
        <v>0</v>
      </c>
      <c r="AW117" s="1679" t="n">
        <f aca="false">SUBTOTAL(9,AS119:AU119)</f>
        <v>0</v>
      </c>
      <c r="AX117" s="1691"/>
      <c r="AY117" s="0"/>
      <c r="AZ117" s="0"/>
      <c r="BA117" s="0"/>
      <c r="BB117" s="0"/>
      <c r="BC117" s="1700"/>
      <c r="BD117" s="1700"/>
      <c r="BE117" s="1847"/>
      <c r="BF117" s="1679" t="n">
        <f aca="false">SUBTOTAL(9,BC119:BE119)</f>
        <v>0</v>
      </c>
      <c r="BG117" s="1702"/>
      <c r="BH117" s="0" t="n">
        <f aca="false">'03.24 по датам'!II117</f>
        <v>0</v>
      </c>
      <c r="BI117" s="0" t="n">
        <f aca="false">'03.24 по датам'!IJ117</f>
        <v>0</v>
      </c>
      <c r="BJ117" s="0" t="n">
        <f aca="false">SUBTOTAL(9,BH119:BI119)</f>
        <v>0</v>
      </c>
      <c r="BK117" s="0"/>
      <c r="BL117" s="0" t="n">
        <f aca="false">'03.24 по датам'!IW117</f>
        <v>0</v>
      </c>
      <c r="BM117" s="0" t="n">
        <f aca="false">'03.24 по датам'!IX117</f>
        <v>0</v>
      </c>
      <c r="BN117" s="0" t="n">
        <f aca="false">'03.24 по датам'!IY117</f>
        <v>0</v>
      </c>
      <c r="BO117" s="0" t="n">
        <f aca="false">COUNTIF(BL118:BN118,"&gt;"&amp;0)</f>
        <v>0</v>
      </c>
      <c r="BP117" s="0"/>
      <c r="BQ117" s="0"/>
      <c r="BR117" s="0"/>
      <c r="BS117" s="0"/>
      <c r="BT117" s="0"/>
      <c r="BU117" s="0"/>
      <c r="BV117" s="1722"/>
      <c r="BW117" s="1722"/>
      <c r="BX117" s="1722"/>
      <c r="BY117" s="1722"/>
      <c r="BZ117" s="1827"/>
      <c r="CA117" s="0"/>
      <c r="CB117" s="0"/>
      <c r="CC117" s="0" t="n">
        <v>2</v>
      </c>
      <c r="CD117" s="0"/>
    </row>
    <row r="118" customFormat="false" ht="11.25" hidden="false" customHeight="true" outlineLevel="0" collapsed="false">
      <c r="A118" s="1611"/>
      <c r="B118" s="1729" t="s">
        <v>661</v>
      </c>
      <c r="C118" s="0" t="n">
        <f aca="false">'03.24 по датам'!X118</f>
        <v>0</v>
      </c>
      <c r="D118" s="0" t="n">
        <f aca="false">'03.24 по датам'!Y118</f>
        <v>0</v>
      </c>
      <c r="E118" s="0" t="n">
        <f aca="false">'03.24 по датам'!Z118</f>
        <v>0</v>
      </c>
      <c r="F118" s="0" t="n">
        <f aca="false">SUBTOTAL(9,C118:E118)</f>
        <v>0</v>
      </c>
      <c r="G118" s="0" t="n">
        <f aca="false">F118+G114</f>
        <v>200</v>
      </c>
      <c r="H118" s="0" t="n">
        <f aca="false">'03.24 по датам'!AP118</f>
        <v>0</v>
      </c>
      <c r="I118" s="0" t="n">
        <f aca="false">'03.24 по датам'!AQ118</f>
        <v>0</v>
      </c>
      <c r="J118" s="0" t="n">
        <f aca="false">'03.24 по датам'!AR118</f>
        <v>0</v>
      </c>
      <c r="K118" s="0" t="n">
        <f aca="false">SUBTOTAL(9,H118:J118)</f>
        <v>0</v>
      </c>
      <c r="L118" s="0" t="n">
        <f aca="false">K118+L114</f>
        <v>0</v>
      </c>
      <c r="M118" s="0" t="n">
        <f aca="false">'03.24 по датам'!BR118</f>
        <v>0</v>
      </c>
      <c r="N118" s="0" t="n">
        <f aca="false">'03.24 по датам'!BS118</f>
        <v>0</v>
      </c>
      <c r="O118" s="0" t="n">
        <f aca="false">'03.24 по датам'!BT118</f>
        <v>0</v>
      </c>
      <c r="P118" s="0" t="n">
        <f aca="false">SUBTOTAL(9,M118:O118)</f>
        <v>0</v>
      </c>
      <c r="Q118" s="0" t="n">
        <f aca="false">P118+Q114</f>
        <v>0</v>
      </c>
      <c r="R118" s="0" t="n">
        <f aca="false">'03.24 по датам'!CJ118</f>
        <v>0</v>
      </c>
      <c r="S118" s="0" t="n">
        <f aca="false">'03.24 по датам'!CK118</f>
        <v>0</v>
      </c>
      <c r="T118" s="0" t="n">
        <f aca="false">'03.24 по датам'!CL118</f>
        <v>0</v>
      </c>
      <c r="U118" s="0" t="n">
        <f aca="false">SUBTOTAL(9,R118:T118)</f>
        <v>0</v>
      </c>
      <c r="V118" s="0" t="n">
        <f aca="false">U118+V114</f>
        <v>0</v>
      </c>
      <c r="W118" s="0" t="n">
        <f aca="false">+F118+K118+P118+U118</f>
        <v>0</v>
      </c>
      <c r="X118" s="0" t="n">
        <f aca="false">W118+X114</f>
        <v>200</v>
      </c>
      <c r="Y118" s="0" t="n">
        <f aca="false">'03.24 по датам'!DD118</f>
        <v>0</v>
      </c>
      <c r="Z118" s="0" t="n">
        <f aca="false">'03.24 по датам'!DE118</f>
        <v>0</v>
      </c>
      <c r="AA118" s="0" t="n">
        <f aca="false">'03.24 по датам'!DF118</f>
        <v>0</v>
      </c>
      <c r="AB118" s="0" t="n">
        <f aca="false">SUBTOTAL(9,Y118:AA118)</f>
        <v>0</v>
      </c>
      <c r="AC118" s="0" t="n">
        <f aca="false">AB118:AB118+IF($B114:$B114=2,0,AC114:AC114)</f>
        <v>0</v>
      </c>
      <c r="AD118" s="0" t="n">
        <f aca="false">'03.24 по датам'!DV118</f>
        <v>0</v>
      </c>
      <c r="AE118" s="0" t="n">
        <f aca="false">'03.24 по датам'!DW118</f>
        <v>0</v>
      </c>
      <c r="AF118" s="0" t="n">
        <f aca="false">'03.24 по датам'!DX118</f>
        <v>0</v>
      </c>
      <c r="AG118" s="0" t="n">
        <f aca="false">SUBTOTAL(9,AD118:AF118)</f>
        <v>0</v>
      </c>
      <c r="AH118" s="0" t="n">
        <f aca="false">AG118:AG118+IF($B114:$B114=2,0,AH114:AH114)</f>
        <v>0</v>
      </c>
      <c r="AI118" s="0" t="n">
        <f aca="false">'03.24 по датам'!EZ118</f>
        <v>0</v>
      </c>
      <c r="AJ118" s="0" t="n">
        <f aca="false">'03.24 по датам'!FA118</f>
        <v>0</v>
      </c>
      <c r="AK118" s="0" t="n">
        <f aca="false">'03.24 по датам'!FB118</f>
        <v>0</v>
      </c>
      <c r="AL118" s="0" t="n">
        <f aca="false">SUBTOTAL(9,AI118:AK118)</f>
        <v>0</v>
      </c>
      <c r="AM118" s="0" t="n">
        <f aca="false">AL118:AL118+IF($B114:$B114=2,0,AM114:AM114)</f>
        <v>0</v>
      </c>
      <c r="AN118" s="0" t="n">
        <f aca="false">'03.24 по датам'!FO118</f>
        <v>0</v>
      </c>
      <c r="AO118" s="0" t="n">
        <f aca="false">'03.24 по датам'!FP118</f>
        <v>0</v>
      </c>
      <c r="AP118" s="0" t="n">
        <f aca="false">'03.24 по датам'!FQ118</f>
        <v>0</v>
      </c>
      <c r="AQ118" s="0" t="n">
        <f aca="false">SUBTOTAL(9,AN118:AP118)</f>
        <v>0</v>
      </c>
      <c r="AR118" s="0" t="n">
        <f aca="false">AQ118:AQ118+IF($B114:$B114=2,0,AR114:AR114)</f>
        <v>0</v>
      </c>
      <c r="AS118" s="1851"/>
      <c r="AT118" s="1744"/>
      <c r="AU118" s="1744"/>
      <c r="AV118" s="1748" t="n">
        <f aca="false">SUBTOTAL(9,AS118:AU118)</f>
        <v>0</v>
      </c>
      <c r="AW118" s="1738" t="n">
        <f aca="false">SUBTOTAL(9,AS118:AU118)</f>
        <v>0</v>
      </c>
      <c r="AX118" s="1737" t="n">
        <f aca="false">AW118:AW118+IF($B114:$B114=2,0,AX114:AX114)</f>
        <v>0</v>
      </c>
      <c r="AY118" s="0"/>
      <c r="AZ118" s="0" t="e">
        <f aca="false">IF(IF($CE$10=$CE$1,"",CD116-$CE$10)&lt;0,IF($CE$10=$CE$1,"",-CD116+$CE$10),"")</f>
        <v>#VALUE!</v>
      </c>
      <c r="BA118" s="0" t="e">
        <f aca="false">SUBTOTAL(9,AY118:AZ118)</f>
        <v>#VALUE!</v>
      </c>
      <c r="BB118" s="0" t="n">
        <f aca="false">$BB$3+BB114</f>
        <v>323.19</v>
      </c>
      <c r="BC118" s="1757"/>
      <c r="BD118" s="1757"/>
      <c r="BE118" s="1832"/>
      <c r="BF118" s="1738" t="n">
        <f aca="false">SUBTOTAL(9,BC118:BE118)</f>
        <v>0</v>
      </c>
      <c r="BG118" s="1748" t="n">
        <f aca="false">BF118:BF118+IF($B114:$B114=2,0,BG114:BG114)</f>
        <v>50</v>
      </c>
      <c r="BH118" s="0" t="n">
        <f aca="false">'03.24 по датам'!II118</f>
        <v>0</v>
      </c>
      <c r="BI118" s="0" t="n">
        <f aca="false">'03.24 по датам'!IJ118</f>
        <v>0</v>
      </c>
      <c r="BJ118" s="0" t="n">
        <f aca="false">SUBTOTAL(9,BH118:BI118)</f>
        <v>0</v>
      </c>
      <c r="BK118" s="0" t="n">
        <f aca="false">BJ118:BJ118+IF($B114:$B114=2,0,BK114:BK114)</f>
        <v>0</v>
      </c>
      <c r="BL118" s="0" t="n">
        <f aca="false">'03.24 по датам'!IW118</f>
        <v>0</v>
      </c>
      <c r="BM118" s="0" t="n">
        <f aca="false">'03.24 по датам'!IX118</f>
        <v>0</v>
      </c>
      <c r="BN118" s="0" t="n">
        <f aca="false">'03.24 по датам'!IY118</f>
        <v>0</v>
      </c>
      <c r="BO118" s="0" t="n">
        <f aca="false">SUBTOTAL(9,BL118:BN118)</f>
        <v>0</v>
      </c>
      <c r="BP118" s="0" t="n">
        <f aca="false">BO118:BO118+IF($B114:$B114=2,0,BP114:BP114)</f>
        <v>0</v>
      </c>
      <c r="BQ118" s="0"/>
      <c r="BR118" s="0"/>
      <c r="BS118" s="0" t="e">
        <f aca="false">IF(IF($CE$10=$CE$1,"",CD116-$CE$10)&gt;0,IF($CE$10=$CE$1,"",CD116-$CE$10),"")</f>
        <v>#VALUE!</v>
      </c>
      <c r="BT118" s="0" t="e">
        <f aca="false">SUBTOTAL(9,BQ118:BS118)</f>
        <v>#VALUE!</v>
      </c>
      <c r="BU118" s="0" t="n">
        <f aca="false">SUMIF($C$5:BT$5,"Накопленный эффект, т/сут",$C118:BT118)+SUMIF($C$5:BT$5,"Нараст.  по потенциалу",$C118:BT118)-SUMIF($C$5:BT$5,"Нараст. по остановкам",$C118:BT118)-SUMIF($C$5:BT$5,"ИТОГО перевод в ППД",$C118:BT118)-SUMIF($C$5:BT$5,"ИТОГО  нерент, по распоряж.",$C118:BT118)-SUMIF($C$5:BT$5,"ИТОГО ост. дебит от ЗБС, Углуб., ПВЛГ/ПНЛГ",$C118:BT118)</f>
        <v>150</v>
      </c>
      <c r="BV118" s="1771"/>
      <c r="BW118" s="1771"/>
      <c r="BX118" s="1771"/>
      <c r="BY118" s="1771"/>
      <c r="BZ118" s="1764" t="n">
        <f aca="false">SUBTOTAL(9,BV118:BY118)</f>
        <v>0</v>
      </c>
      <c r="CA118" s="0"/>
      <c r="CB118" s="0" t="n">
        <f aca="false">CB$4:CB$4+SUMIF($C$5:BZ$5,"Нараст. по остановкам",$C118:BZ118)-SUMIF($C$5:BZ$5,"Нараст.  по потенциалу",$C118:BZ118)</f>
        <v>81.893</v>
      </c>
      <c r="CC118" s="0" t="n">
        <v>3</v>
      </c>
      <c r="CD118" s="0"/>
    </row>
    <row r="119" customFormat="false" ht="1.5" hidden="false" customHeight="true" outlineLevel="0" collapsed="false">
      <c r="A119" s="1777"/>
      <c r="B119" s="1777"/>
      <c r="C119" s="0" t="n">
        <f aca="false">'03.24 по датам'!X119</f>
        <v>0</v>
      </c>
      <c r="D119" s="0" t="n">
        <f aca="false">'03.24 по датам'!Y119</f>
        <v>0</v>
      </c>
      <c r="E119" s="0" t="n">
        <f aca="false">'03.24 по датам'!Z119</f>
        <v>0</v>
      </c>
      <c r="F119" s="0"/>
      <c r="G119" s="0"/>
      <c r="H119" s="0" t="n">
        <f aca="false">'03.24 по датам'!AP119</f>
        <v>0</v>
      </c>
      <c r="I119" s="0" t="n">
        <f aca="false">'03.24 по датам'!AQ119</f>
        <v>0</v>
      </c>
      <c r="J119" s="0" t="n">
        <f aca="false">'03.24 по датам'!AR119</f>
        <v>0</v>
      </c>
      <c r="K119" s="0"/>
      <c r="L119" s="0"/>
      <c r="M119" s="0" t="n">
        <f aca="false">'03.24 по датам'!BR119</f>
        <v>0</v>
      </c>
      <c r="N119" s="0" t="n">
        <f aca="false">'03.24 по датам'!BS119</f>
        <v>0</v>
      </c>
      <c r="O119" s="0" t="n">
        <f aca="false">'03.24 по датам'!BT119</f>
        <v>0</v>
      </c>
      <c r="P119" s="0"/>
      <c r="Q119" s="0"/>
      <c r="R119" s="0" t="n">
        <f aca="false">'03.24 по датам'!CJ119</f>
        <v>0</v>
      </c>
      <c r="S119" s="0" t="n">
        <f aca="false">'03.24 по датам'!CK119</f>
        <v>0</v>
      </c>
      <c r="T119" s="0" t="n">
        <f aca="false">'03.24 по датам'!CL119</f>
        <v>0</v>
      </c>
      <c r="U119" s="0"/>
      <c r="V119" s="0"/>
      <c r="W119" s="0"/>
      <c r="X119" s="0"/>
      <c r="Y119" s="0" t="n">
        <f aca="false">'03.24 по датам'!DD119</f>
        <v>0</v>
      </c>
      <c r="Z119" s="0" t="n">
        <f aca="false">'03.24 по датам'!DE119</f>
        <v>0</v>
      </c>
      <c r="AA119" s="0" t="n">
        <f aca="false">'03.24 по датам'!DF119</f>
        <v>0</v>
      </c>
      <c r="AB119" s="0"/>
      <c r="AC119" s="0"/>
      <c r="AD119" s="0" t="n">
        <f aca="false">'03.24 по датам'!DV119</f>
        <v>0</v>
      </c>
      <c r="AE119" s="0" t="n">
        <f aca="false">'03.24 по датам'!DW119</f>
        <v>0</v>
      </c>
      <c r="AF119" s="0" t="n">
        <f aca="false">'03.24 по датам'!DX119</f>
        <v>0</v>
      </c>
      <c r="AG119" s="0"/>
      <c r="AH119" s="0"/>
      <c r="AI119" s="0" t="n">
        <f aca="false">'03.24 по датам'!EZ119</f>
        <v>0</v>
      </c>
      <c r="AJ119" s="0" t="n">
        <f aca="false">'03.24 по датам'!FA119</f>
        <v>0</v>
      </c>
      <c r="AK119" s="0" t="n">
        <f aca="false">'03.24 по датам'!FB119</f>
        <v>0</v>
      </c>
      <c r="AL119" s="0"/>
      <c r="AM119" s="0"/>
      <c r="AN119" s="0" t="n">
        <f aca="false">'03.24 по датам'!FO119</f>
        <v>0</v>
      </c>
      <c r="AO119" s="0" t="n">
        <f aca="false">'03.24 по датам'!FP119</f>
        <v>0</v>
      </c>
      <c r="AP119" s="0" t="n">
        <f aca="false">'03.24 по датам'!FQ119</f>
        <v>0</v>
      </c>
      <c r="AQ119" s="0"/>
      <c r="AR119" s="0"/>
      <c r="AS119" s="1779"/>
      <c r="AT119" s="1779"/>
      <c r="AU119" s="1779"/>
      <c r="AV119" s="1783"/>
      <c r="AW119" s="1783"/>
      <c r="AX119" s="1783"/>
      <c r="AY119" s="0"/>
      <c r="AZ119" s="0"/>
      <c r="BA119" s="0"/>
      <c r="BB119" s="1790"/>
      <c r="BC119" s="1757"/>
      <c r="BD119" s="1757"/>
      <c r="BE119" s="1787"/>
      <c r="BF119" s="1783"/>
      <c r="BG119" s="1783"/>
      <c r="BH119" s="0" t="n">
        <f aca="false">'03.24 по датам'!II119</f>
        <v>0</v>
      </c>
      <c r="BI119" s="0" t="n">
        <f aca="false">'03.24 по датам'!IJ119</f>
        <v>0</v>
      </c>
      <c r="BJ119" s="0"/>
      <c r="BK119" s="0"/>
      <c r="BL119" s="0" t="n">
        <f aca="false">'03.24 по датам'!IW119</f>
        <v>0</v>
      </c>
      <c r="BM119" s="0" t="n">
        <f aca="false">'03.24 по датам'!IX119</f>
        <v>0</v>
      </c>
      <c r="BN119" s="0" t="n">
        <f aca="false">'03.24 по датам'!IY119</f>
        <v>0</v>
      </c>
      <c r="BO119" s="0"/>
      <c r="BP119" s="0"/>
      <c r="BQ119" s="0"/>
      <c r="BR119" s="0"/>
      <c r="BS119" s="0"/>
      <c r="BT119" s="0"/>
      <c r="BU119" s="0"/>
      <c r="BV119" s="1792"/>
      <c r="BW119" s="1792"/>
      <c r="BX119" s="1792"/>
      <c r="BY119" s="1792"/>
      <c r="BZ119" s="1792"/>
      <c r="CA119" s="0"/>
      <c r="CB119" s="0"/>
      <c r="CC119" s="0" t="n">
        <v>4</v>
      </c>
      <c r="CD119" s="0"/>
      <c r="CE119" s="1797"/>
    </row>
    <row r="120" customFormat="false" ht="11.25" hidden="false" customHeight="true" outlineLevel="0" collapsed="false">
      <c r="A120" s="1611" t="n">
        <f aca="false">A116+1</f>
        <v>45379</v>
      </c>
      <c r="B120" s="1612" t="s">
        <v>662</v>
      </c>
      <c r="C120" s="0" t="n">
        <f aca="false">'03.24 по датам'!X120</f>
        <v>0</v>
      </c>
      <c r="D120" s="0" t="n">
        <f aca="false">'03.24 по датам'!Y120</f>
        <v>0</v>
      </c>
      <c r="E120" s="0" t="n">
        <f aca="false">'03.24 по датам'!Z120</f>
        <v>0</v>
      </c>
      <c r="F120" s="0"/>
      <c r="G120" s="0"/>
      <c r="H120" s="0" t="n">
        <f aca="false">'03.24 по датам'!AP120</f>
        <v>0</v>
      </c>
      <c r="I120" s="0" t="n">
        <f aca="false">'03.24 по датам'!AQ120</f>
        <v>0</v>
      </c>
      <c r="J120" s="0" t="n">
        <f aca="false">'03.24 по датам'!AR120</f>
        <v>0</v>
      </c>
      <c r="K120" s="0"/>
      <c r="L120" s="0"/>
      <c r="M120" s="0" t="n">
        <f aca="false">'03.24 по датам'!BR120</f>
        <v>0</v>
      </c>
      <c r="N120" s="0" t="n">
        <f aca="false">'03.24 по датам'!BS120</f>
        <v>0</v>
      </c>
      <c r="O120" s="0" t="n">
        <f aca="false">'03.24 по датам'!BT120</f>
        <v>0</v>
      </c>
      <c r="P120" s="0"/>
      <c r="Q120" s="0"/>
      <c r="R120" s="0" t="n">
        <f aca="false">'03.24 по датам'!CJ120</f>
        <v>0</v>
      </c>
      <c r="S120" s="0" t="n">
        <f aca="false">'03.24 по датам'!CK120</f>
        <v>0</v>
      </c>
      <c r="T120" s="0" t="n">
        <f aca="false">'03.24 по датам'!CL120</f>
        <v>0</v>
      </c>
      <c r="U120" s="0"/>
      <c r="V120" s="0"/>
      <c r="W120" s="0"/>
      <c r="X120" s="0"/>
      <c r="Y120" s="0" t="n">
        <f aca="false">'03.24 по датам'!DD120</f>
        <v>0</v>
      </c>
      <c r="Z120" s="0" t="n">
        <f aca="false">'03.24 по датам'!DE120</f>
        <v>0</v>
      </c>
      <c r="AA120" s="0" t="n">
        <f aca="false">'03.24 по датам'!DF120</f>
        <v>0</v>
      </c>
      <c r="AB120" s="0"/>
      <c r="AC120" s="0"/>
      <c r="AD120" s="0" t="n">
        <f aca="false">'03.24 по датам'!DV120</f>
        <v>0</v>
      </c>
      <c r="AE120" s="0" t="n">
        <f aca="false">'03.24 по датам'!DW120</f>
        <v>0</v>
      </c>
      <c r="AF120" s="0" t="n">
        <f aca="false">'03.24 по датам'!DX120</f>
        <v>0</v>
      </c>
      <c r="AG120" s="0"/>
      <c r="AH120" s="0"/>
      <c r="AI120" s="0" t="n">
        <f aca="false">'03.24 по датам'!EZ120</f>
        <v>0</v>
      </c>
      <c r="AJ120" s="0" t="n">
        <f aca="false">'03.24 по датам'!FA120</f>
        <v>0</v>
      </c>
      <c r="AK120" s="0" t="n">
        <f aca="false">'03.24 по датам'!FB120</f>
        <v>0</v>
      </c>
      <c r="AL120" s="0"/>
      <c r="AM120" s="0"/>
      <c r="AN120" s="0" t="n">
        <f aca="false">'03.24 по датам'!FO120</f>
        <v>0</v>
      </c>
      <c r="AO120" s="0" t="n">
        <f aca="false">'03.24 по датам'!FP120</f>
        <v>0</v>
      </c>
      <c r="AP120" s="0" t="n">
        <f aca="false">'03.24 по датам'!FQ120</f>
        <v>0</v>
      </c>
      <c r="AQ120" s="0"/>
      <c r="AR120" s="0"/>
      <c r="AS120" s="1837"/>
      <c r="AT120" s="1627"/>
      <c r="AU120" s="1627"/>
      <c r="AV120" s="1631"/>
      <c r="AW120" s="1621"/>
      <c r="AX120" s="1620"/>
      <c r="AY120" s="0"/>
      <c r="AZ120" s="0"/>
      <c r="BA120" s="0"/>
      <c r="BB120" s="0"/>
      <c r="BC120" s="1640"/>
      <c r="BD120" s="1640"/>
      <c r="BE120" s="1842"/>
      <c r="BF120" s="1621"/>
      <c r="BG120" s="1631"/>
      <c r="BH120" s="0" t="n">
        <f aca="false">'03.24 по датам'!II120</f>
        <v>0</v>
      </c>
      <c r="BI120" s="0" t="n">
        <f aca="false">'03.24 по датам'!IJ120</f>
        <v>0</v>
      </c>
      <c r="BJ120" s="0"/>
      <c r="BK120" s="0"/>
      <c r="BL120" s="0" t="n">
        <f aca="false">'03.24 по датам'!IW120</f>
        <v>0</v>
      </c>
      <c r="BM120" s="0" t="n">
        <f aca="false">'03.24 по датам'!IX120</f>
        <v>0</v>
      </c>
      <c r="BN120" s="0" t="n">
        <f aca="false">'03.24 по датам'!IY120</f>
        <v>0</v>
      </c>
      <c r="BO120" s="0"/>
      <c r="BP120" s="0"/>
      <c r="BQ120" s="0"/>
      <c r="BR120" s="0"/>
      <c r="BS120" s="0"/>
      <c r="BT120" s="0"/>
      <c r="BU120" s="0"/>
      <c r="BV120" s="1660"/>
      <c r="BW120" s="1660"/>
      <c r="BX120" s="1660"/>
      <c r="BY120" s="1660"/>
      <c r="BZ120" s="1817"/>
      <c r="CA120" s="0" t="e">
        <f aca="false">CA$4:CA$4+SUMIF($C$5:BZ$5,"Нараст. баланс",$C122:BZ122)+SUMIF($C$7:BW$7,"Итого (с ВНР)",$C122:BW122)-SUMIF($C$5:BZ$5,"Геол. снижение,  т/сут",$C122:BZ122)-SUMIF(BY$7:BZ$7,"Итого",BY122:BZ122)-SUMIF($C$7:BZ$7,"Итого (с ВСП)",$C122:BZ122)</f>
        <v>#VALUE!</v>
      </c>
      <c r="CB120" s="0"/>
      <c r="CC120" s="0" t="n">
        <v>1</v>
      </c>
      <c r="CD120" s="0" t="e">
        <f aca="false">CD$4:CD$4+SUMIF($C$5:BZ$5,"Нараст. баланс",$C122:BZ122)+SUMIF($C$7:BW$7,$C122:BW122)-SUMIF($C$5:BZ$5,"Геол. снижение,  т/сут",$C122:BZ122)-SUMIF(BY$7:BZ$7,"Итого",BY122:BZ122)</f>
        <v>#VALUE!</v>
      </c>
    </row>
    <row r="121" customFormat="false" ht="11.25" hidden="false" customHeight="true" outlineLevel="0" collapsed="false">
      <c r="A121" s="1611"/>
      <c r="B121" s="1670" t="s">
        <v>663</v>
      </c>
      <c r="C121" s="0" t="n">
        <f aca="false">'03.24 по датам'!X121</f>
        <v>0</v>
      </c>
      <c r="D121" s="0" t="n">
        <f aca="false">'03.24 по датам'!Y121</f>
        <v>0</v>
      </c>
      <c r="E121" s="0" t="n">
        <f aca="false">'03.24 по датам'!Z121</f>
        <v>0</v>
      </c>
      <c r="F121" s="0" t="n">
        <f aca="false">COUNTIF(C122:E122,"&gt;"&amp;0)</f>
        <v>0</v>
      </c>
      <c r="G121" s="0"/>
      <c r="H121" s="0" t="n">
        <f aca="false">'03.24 по датам'!AP121</f>
        <v>0</v>
      </c>
      <c r="I121" s="0" t="n">
        <f aca="false">'03.24 по датам'!AQ121</f>
        <v>0</v>
      </c>
      <c r="J121" s="0" t="n">
        <f aca="false">'03.24 по датам'!AR121</f>
        <v>0</v>
      </c>
      <c r="K121" s="0" t="n">
        <f aca="false">COUNTIF(H122:J122,"&gt;"&amp;0)</f>
        <v>0</v>
      </c>
      <c r="L121" s="0"/>
      <c r="M121" s="0" t="n">
        <f aca="false">'03.24 по датам'!BR121</f>
        <v>0</v>
      </c>
      <c r="N121" s="0" t="n">
        <f aca="false">'03.24 по датам'!BS121</f>
        <v>0</v>
      </c>
      <c r="O121" s="0" t="n">
        <f aca="false">'03.24 по датам'!BT121</f>
        <v>0</v>
      </c>
      <c r="P121" s="0" t="n">
        <f aca="false">COUNTIF(M122:O122,"&gt;"&amp;0)</f>
        <v>0</v>
      </c>
      <c r="Q121" s="0"/>
      <c r="R121" s="0" t="n">
        <f aca="false">'03.24 по датам'!CJ121</f>
        <v>0</v>
      </c>
      <c r="S121" s="0" t="n">
        <f aca="false">'03.24 по датам'!CK121</f>
        <v>0</v>
      </c>
      <c r="T121" s="0" t="n">
        <f aca="false">'03.24 по датам'!CL121</f>
        <v>0</v>
      </c>
      <c r="U121" s="0" t="n">
        <f aca="false">COUNTIF(R122:T122,"&gt;"&amp;0)</f>
        <v>0</v>
      </c>
      <c r="V121" s="0"/>
      <c r="W121" s="0" t="n">
        <f aca="false">F121+K121+P121+U121</f>
        <v>0</v>
      </c>
      <c r="X121" s="0"/>
      <c r="Y121" s="0" t="n">
        <f aca="false">'03.24 по датам'!DD121</f>
        <v>0</v>
      </c>
      <c r="Z121" s="0" t="n">
        <f aca="false">'03.24 по датам'!DE121</f>
        <v>0</v>
      </c>
      <c r="AA121" s="0" t="n">
        <f aca="false">'03.24 по датам'!DF121</f>
        <v>0</v>
      </c>
      <c r="AB121" s="0" t="n">
        <f aca="false">SUBTOTAL(9,Y123:AA123)</f>
        <v>0</v>
      </c>
      <c r="AC121" s="0"/>
      <c r="AD121" s="0" t="n">
        <f aca="false">'03.24 по датам'!DV121</f>
        <v>0</v>
      </c>
      <c r="AE121" s="0" t="n">
        <f aca="false">'03.24 по датам'!DW121</f>
        <v>0</v>
      </c>
      <c r="AF121" s="0" t="n">
        <f aca="false">'03.24 по датам'!DX121</f>
        <v>0</v>
      </c>
      <c r="AG121" s="0" t="n">
        <f aca="false">COUNTIF(AD122:AF122,"&gt;"&amp;0)</f>
        <v>0</v>
      </c>
      <c r="AH121" s="0"/>
      <c r="AI121" s="0" t="n">
        <f aca="false">'03.24 по датам'!EZ121</f>
        <v>0</v>
      </c>
      <c r="AJ121" s="0" t="n">
        <f aca="false">'03.24 по датам'!FA121</f>
        <v>0</v>
      </c>
      <c r="AK121" s="0" t="n">
        <f aca="false">'03.24 по датам'!FB121</f>
        <v>0</v>
      </c>
      <c r="AL121" s="0" t="n">
        <f aca="false">COUNTIF(AI122:AK122,"&gt;"&amp;0)</f>
        <v>0</v>
      </c>
      <c r="AM121" s="0"/>
      <c r="AN121" s="0" t="n">
        <f aca="false">'03.24 по датам'!FO121</f>
        <v>0</v>
      </c>
      <c r="AO121" s="0" t="n">
        <f aca="false">'03.24 по датам'!FP121</f>
        <v>0</v>
      </c>
      <c r="AP121" s="0" t="n">
        <f aca="false">'03.24 по датам'!FQ121</f>
        <v>0</v>
      </c>
      <c r="AQ121" s="0" t="n">
        <f aca="false">COUNTIF(AN122:AP122,"&gt;"&amp;0)</f>
        <v>0</v>
      </c>
      <c r="AR121" s="0"/>
      <c r="AS121" s="1844"/>
      <c r="AT121" s="1686"/>
      <c r="AU121" s="1686"/>
      <c r="AV121" s="1690" t="n">
        <f aca="false">SUBTOTAL(9,AS123:AU123)</f>
        <v>0</v>
      </c>
      <c r="AW121" s="1679" t="n">
        <f aca="false">SUBTOTAL(9,AS123:AU123)</f>
        <v>0</v>
      </c>
      <c r="AX121" s="1691"/>
      <c r="AY121" s="0"/>
      <c r="AZ121" s="0"/>
      <c r="BA121" s="0"/>
      <c r="BB121" s="0"/>
      <c r="BC121" s="1700"/>
      <c r="BD121" s="1700"/>
      <c r="BE121" s="1847"/>
      <c r="BF121" s="1679" t="n">
        <f aca="false">SUBTOTAL(9,BC123:BE123)</f>
        <v>0</v>
      </c>
      <c r="BG121" s="1702"/>
      <c r="BH121" s="0" t="n">
        <f aca="false">'03.24 по датам'!II121</f>
        <v>0</v>
      </c>
      <c r="BI121" s="0" t="n">
        <f aca="false">'03.24 по датам'!IJ121</f>
        <v>0</v>
      </c>
      <c r="BJ121" s="0" t="n">
        <f aca="false">SUBTOTAL(9,BH123:BI123)</f>
        <v>0</v>
      </c>
      <c r="BK121" s="0"/>
      <c r="BL121" s="0" t="n">
        <f aca="false">'03.24 по датам'!IW121</f>
        <v>0</v>
      </c>
      <c r="BM121" s="0" t="n">
        <f aca="false">'03.24 по датам'!IX121</f>
        <v>0</v>
      </c>
      <c r="BN121" s="0" t="n">
        <f aca="false">'03.24 по датам'!IY121</f>
        <v>0</v>
      </c>
      <c r="BO121" s="0" t="n">
        <f aca="false">COUNTIF(BL122:BN122,"&gt;"&amp;0)</f>
        <v>0</v>
      </c>
      <c r="BP121" s="0"/>
      <c r="BQ121" s="0"/>
      <c r="BR121" s="0"/>
      <c r="BS121" s="0"/>
      <c r="BT121" s="0"/>
      <c r="BU121" s="0"/>
      <c r="BV121" s="1722"/>
      <c r="BW121" s="1722"/>
      <c r="BX121" s="1722"/>
      <c r="BY121" s="1722"/>
      <c r="BZ121" s="1827"/>
      <c r="CA121" s="0"/>
      <c r="CB121" s="0"/>
      <c r="CC121" s="0" t="n">
        <v>2</v>
      </c>
      <c r="CD121" s="0"/>
    </row>
    <row r="122" customFormat="false" ht="11.25" hidden="false" customHeight="true" outlineLevel="0" collapsed="false">
      <c r="A122" s="1611"/>
      <c r="B122" s="1729" t="s">
        <v>661</v>
      </c>
      <c r="C122" s="0" t="n">
        <f aca="false">'03.24 по датам'!X122</f>
        <v>0</v>
      </c>
      <c r="D122" s="0" t="n">
        <f aca="false">'03.24 по датам'!Y122</f>
        <v>0</v>
      </c>
      <c r="E122" s="0" t="n">
        <f aca="false">'03.24 по датам'!Z122</f>
        <v>0</v>
      </c>
      <c r="F122" s="0" t="n">
        <f aca="false">SUBTOTAL(9,C122:E122)</f>
        <v>0</v>
      </c>
      <c r="G122" s="0" t="n">
        <f aca="false">F122+G118</f>
        <v>200</v>
      </c>
      <c r="H122" s="0" t="n">
        <f aca="false">'03.24 по датам'!AP122</f>
        <v>0</v>
      </c>
      <c r="I122" s="0" t="n">
        <f aca="false">'03.24 по датам'!AQ122</f>
        <v>0</v>
      </c>
      <c r="J122" s="0" t="n">
        <f aca="false">'03.24 по датам'!AR122</f>
        <v>0</v>
      </c>
      <c r="K122" s="0" t="n">
        <f aca="false">SUBTOTAL(9,H122:J122)</f>
        <v>0</v>
      </c>
      <c r="L122" s="0" t="n">
        <f aca="false">K122+L118</f>
        <v>0</v>
      </c>
      <c r="M122" s="0" t="n">
        <f aca="false">'03.24 по датам'!BR122</f>
        <v>0</v>
      </c>
      <c r="N122" s="0" t="n">
        <f aca="false">'03.24 по датам'!BS122</f>
        <v>0</v>
      </c>
      <c r="O122" s="0" t="n">
        <f aca="false">'03.24 по датам'!BT122</f>
        <v>0</v>
      </c>
      <c r="P122" s="0" t="n">
        <f aca="false">SUBTOTAL(9,M122:O122)</f>
        <v>0</v>
      </c>
      <c r="Q122" s="0" t="n">
        <f aca="false">P122+Q118</f>
        <v>0</v>
      </c>
      <c r="R122" s="0" t="n">
        <f aca="false">'03.24 по датам'!CJ122</f>
        <v>0</v>
      </c>
      <c r="S122" s="0" t="n">
        <f aca="false">'03.24 по датам'!CK122</f>
        <v>0</v>
      </c>
      <c r="T122" s="0" t="n">
        <f aca="false">'03.24 по датам'!CL122</f>
        <v>0</v>
      </c>
      <c r="U122" s="0" t="n">
        <f aca="false">SUBTOTAL(9,R122:T122)</f>
        <v>0</v>
      </c>
      <c r="V122" s="0" t="n">
        <f aca="false">U122+V118</f>
        <v>0</v>
      </c>
      <c r="W122" s="0" t="n">
        <f aca="false">+F122+K122+P122+U122</f>
        <v>0</v>
      </c>
      <c r="X122" s="0" t="n">
        <f aca="false">W122+X118</f>
        <v>200</v>
      </c>
      <c r="Y122" s="0" t="n">
        <f aca="false">'03.24 по датам'!DD122</f>
        <v>0</v>
      </c>
      <c r="Z122" s="0" t="n">
        <f aca="false">'03.24 по датам'!DE122</f>
        <v>0</v>
      </c>
      <c r="AA122" s="0" t="n">
        <f aca="false">'03.24 по датам'!DF122</f>
        <v>0</v>
      </c>
      <c r="AB122" s="0" t="n">
        <f aca="false">SUBTOTAL(9,Y122:AA122)</f>
        <v>0</v>
      </c>
      <c r="AC122" s="0" t="n">
        <f aca="false">AB122:AB122+IF($B118:$B118=2,0,AC118:AC118)</f>
        <v>0</v>
      </c>
      <c r="AD122" s="0" t="n">
        <f aca="false">'03.24 по датам'!DV122</f>
        <v>0</v>
      </c>
      <c r="AE122" s="0" t="n">
        <f aca="false">'03.24 по датам'!DW122</f>
        <v>0</v>
      </c>
      <c r="AF122" s="0" t="n">
        <f aca="false">'03.24 по датам'!DX122</f>
        <v>0</v>
      </c>
      <c r="AG122" s="0" t="n">
        <f aca="false">SUBTOTAL(9,AD122:AF122)</f>
        <v>0</v>
      </c>
      <c r="AH122" s="0" t="n">
        <f aca="false">AG122:AG122+IF($B118:$B118=2,0,AH118:AH118)</f>
        <v>0</v>
      </c>
      <c r="AI122" s="0" t="n">
        <f aca="false">'03.24 по датам'!EZ122</f>
        <v>0</v>
      </c>
      <c r="AJ122" s="0" t="n">
        <f aca="false">'03.24 по датам'!FA122</f>
        <v>0</v>
      </c>
      <c r="AK122" s="0" t="n">
        <f aca="false">'03.24 по датам'!FB122</f>
        <v>0</v>
      </c>
      <c r="AL122" s="0" t="n">
        <f aca="false">SUBTOTAL(9,AI122:AK122)</f>
        <v>0</v>
      </c>
      <c r="AM122" s="0" t="n">
        <f aca="false">AL122:AL122+IF($B118:$B118=2,0,AM118:AM118)</f>
        <v>0</v>
      </c>
      <c r="AN122" s="0" t="n">
        <f aca="false">'03.24 по датам'!FO122</f>
        <v>0</v>
      </c>
      <c r="AO122" s="0" t="n">
        <f aca="false">'03.24 по датам'!FP122</f>
        <v>0</v>
      </c>
      <c r="AP122" s="0" t="n">
        <f aca="false">'03.24 по датам'!FQ122</f>
        <v>0</v>
      </c>
      <c r="AQ122" s="0" t="n">
        <f aca="false">SUBTOTAL(9,AN122:AP122)</f>
        <v>0</v>
      </c>
      <c r="AR122" s="0" t="n">
        <f aca="false">AQ122:AQ122+IF($B118:$B118=2,0,AR118:AR118)</f>
        <v>0</v>
      </c>
      <c r="AS122" s="1851"/>
      <c r="AT122" s="1744"/>
      <c r="AU122" s="1744"/>
      <c r="AV122" s="1748" t="n">
        <f aca="false">SUBTOTAL(9,AS122:AU122)</f>
        <v>0</v>
      </c>
      <c r="AW122" s="1738" t="n">
        <f aca="false">SUBTOTAL(9,AS122:AU122)</f>
        <v>0</v>
      </c>
      <c r="AX122" s="1737" t="n">
        <f aca="false">AW122:AW122+IF($B118:$B118=2,0,AX118:AX118)</f>
        <v>0</v>
      </c>
      <c r="AY122" s="0"/>
      <c r="AZ122" s="0" t="e">
        <f aca="false">IF(IF($CE$10=$CE$1,"",CD120-$CE$10)&lt;0,IF($CE$10=$CE$1,"",-CD120+$CE$10),"")</f>
        <v>#VALUE!</v>
      </c>
      <c r="BA122" s="0" t="e">
        <f aca="false">SUBTOTAL(9,AY122:AZ122)</f>
        <v>#VALUE!</v>
      </c>
      <c r="BB122" s="0" t="n">
        <f aca="false">$BB$3+BB118</f>
        <v>335.16</v>
      </c>
      <c r="BC122" s="1757"/>
      <c r="BD122" s="1757"/>
      <c r="BE122" s="1832"/>
      <c r="BF122" s="1738" t="n">
        <f aca="false">SUBTOTAL(9,BC122:BE122)</f>
        <v>0</v>
      </c>
      <c r="BG122" s="1748" t="n">
        <f aca="false">BF122:BF122+IF($B118:$B118=2,0,BG118:BG118)</f>
        <v>50</v>
      </c>
      <c r="BH122" s="0" t="n">
        <f aca="false">'03.24 по датам'!II122</f>
        <v>0</v>
      </c>
      <c r="BI122" s="0" t="n">
        <f aca="false">'03.24 по датам'!IJ122</f>
        <v>0</v>
      </c>
      <c r="BJ122" s="0" t="n">
        <f aca="false">SUBTOTAL(9,BH122:BI122)</f>
        <v>0</v>
      </c>
      <c r="BK122" s="0" t="n">
        <f aca="false">BJ122:BJ122+IF($B118:$B118=2,0,BK118:BK118)</f>
        <v>0</v>
      </c>
      <c r="BL122" s="0" t="n">
        <f aca="false">'03.24 по датам'!IW122</f>
        <v>0</v>
      </c>
      <c r="BM122" s="0" t="n">
        <f aca="false">'03.24 по датам'!IX122</f>
        <v>0</v>
      </c>
      <c r="BN122" s="0" t="n">
        <f aca="false">'03.24 по датам'!IY122</f>
        <v>0</v>
      </c>
      <c r="BO122" s="0" t="n">
        <f aca="false">SUBTOTAL(9,BL122:BN122)</f>
        <v>0</v>
      </c>
      <c r="BP122" s="0" t="n">
        <f aca="false">BO122:BO122+IF($B118:$B118=2,0,BP118:BP118)</f>
        <v>0</v>
      </c>
      <c r="BQ122" s="0"/>
      <c r="BR122" s="0"/>
      <c r="BS122" s="0" t="e">
        <f aca="false">IF(IF($CE$10=$CE$1,"",CD120-$CE$10)&gt;0,IF($CE$10=$CE$1,"",CD120-$CE$10),"")</f>
        <v>#VALUE!</v>
      </c>
      <c r="BT122" s="0" t="e">
        <f aca="false">SUBTOTAL(9,BQ122:BS122)</f>
        <v>#VALUE!</v>
      </c>
      <c r="BU122" s="0" t="n">
        <f aca="false">SUMIF($C$5:BT$5,"Накопленный эффект, т/сут",$C122:BT122)+SUMIF($C$5:BT$5,"Нараст.  по потенциалу",$C122:BT122)-SUMIF($C$5:BT$5,"Нараст. по остановкам",$C122:BT122)-SUMIF($C$5:BT$5,"ИТОГО перевод в ППД",$C122:BT122)-SUMIF($C$5:BT$5,"ИТОГО  нерент, по распоряж.",$C122:BT122)-SUMIF($C$5:BT$5,"ИТОГО ост. дебит от ЗБС, Углуб., ПВЛГ/ПНЛГ",$C122:BT122)</f>
        <v>150</v>
      </c>
      <c r="BV122" s="1771"/>
      <c r="BW122" s="1771"/>
      <c r="BX122" s="1771"/>
      <c r="BY122" s="1771"/>
      <c r="BZ122" s="1764" t="n">
        <f aca="false">SUBTOTAL(9,BV122:BY122)</f>
        <v>0</v>
      </c>
      <c r="CA122" s="0"/>
      <c r="CB122" s="0" t="n">
        <f aca="false">CB$4:CB$4+SUMIF($C$5:BZ$5,"Нараст. по остановкам",$C122:BZ122)-SUMIF($C$5:BZ$5,"Нараст.  по потенциалу",$C122:BZ122)</f>
        <v>81.893</v>
      </c>
      <c r="CC122" s="0" t="n">
        <v>3</v>
      </c>
      <c r="CD122" s="0"/>
    </row>
    <row r="123" customFormat="false" ht="1.5" hidden="false" customHeight="true" outlineLevel="0" collapsed="false">
      <c r="A123" s="1777"/>
      <c r="B123" s="1777"/>
      <c r="C123" s="0" t="n">
        <f aca="false">'03.24 по датам'!X123</f>
        <v>0</v>
      </c>
      <c r="D123" s="0" t="n">
        <f aca="false">'03.24 по датам'!Y123</f>
        <v>0</v>
      </c>
      <c r="E123" s="0" t="n">
        <f aca="false">'03.24 по датам'!Z123</f>
        <v>0</v>
      </c>
      <c r="F123" s="0"/>
      <c r="G123" s="0"/>
      <c r="H123" s="0" t="n">
        <f aca="false">'03.24 по датам'!AP123</f>
        <v>0</v>
      </c>
      <c r="I123" s="0" t="n">
        <f aca="false">'03.24 по датам'!AQ123</f>
        <v>0</v>
      </c>
      <c r="J123" s="0" t="n">
        <f aca="false">'03.24 по датам'!AR123</f>
        <v>0</v>
      </c>
      <c r="K123" s="0"/>
      <c r="L123" s="0"/>
      <c r="M123" s="0" t="n">
        <f aca="false">'03.24 по датам'!BR123</f>
        <v>0</v>
      </c>
      <c r="N123" s="0" t="n">
        <f aca="false">'03.24 по датам'!BS123</f>
        <v>0</v>
      </c>
      <c r="O123" s="0" t="n">
        <f aca="false">'03.24 по датам'!BT123</f>
        <v>0</v>
      </c>
      <c r="P123" s="0"/>
      <c r="Q123" s="0"/>
      <c r="R123" s="0" t="n">
        <f aca="false">'03.24 по датам'!CJ123</f>
        <v>0</v>
      </c>
      <c r="S123" s="0" t="n">
        <f aca="false">'03.24 по датам'!CK123</f>
        <v>0</v>
      </c>
      <c r="T123" s="0" t="n">
        <f aca="false">'03.24 по датам'!CL123</f>
        <v>0</v>
      </c>
      <c r="U123" s="0"/>
      <c r="V123" s="0"/>
      <c r="W123" s="0"/>
      <c r="X123" s="0"/>
      <c r="Y123" s="0" t="n">
        <f aca="false">'03.24 по датам'!DD123</f>
        <v>0</v>
      </c>
      <c r="Z123" s="0" t="n">
        <f aca="false">'03.24 по датам'!DE123</f>
        <v>0</v>
      </c>
      <c r="AA123" s="0" t="n">
        <f aca="false">'03.24 по датам'!DF123</f>
        <v>0</v>
      </c>
      <c r="AB123" s="0"/>
      <c r="AC123" s="0"/>
      <c r="AD123" s="0" t="n">
        <f aca="false">'03.24 по датам'!DV123</f>
        <v>0</v>
      </c>
      <c r="AE123" s="0" t="n">
        <f aca="false">'03.24 по датам'!DW123</f>
        <v>0</v>
      </c>
      <c r="AF123" s="0" t="n">
        <f aca="false">'03.24 по датам'!DX123</f>
        <v>0</v>
      </c>
      <c r="AG123" s="0"/>
      <c r="AH123" s="0"/>
      <c r="AI123" s="0" t="n">
        <f aca="false">'03.24 по датам'!EZ123</f>
        <v>0</v>
      </c>
      <c r="AJ123" s="0" t="n">
        <f aca="false">'03.24 по датам'!FA123</f>
        <v>0</v>
      </c>
      <c r="AK123" s="0" t="n">
        <f aca="false">'03.24 по датам'!FB123</f>
        <v>0</v>
      </c>
      <c r="AL123" s="0"/>
      <c r="AM123" s="0"/>
      <c r="AN123" s="0" t="n">
        <f aca="false">'03.24 по датам'!FO123</f>
        <v>0</v>
      </c>
      <c r="AO123" s="0" t="n">
        <f aca="false">'03.24 по датам'!FP123</f>
        <v>0</v>
      </c>
      <c r="AP123" s="0" t="n">
        <f aca="false">'03.24 по датам'!FQ123</f>
        <v>0</v>
      </c>
      <c r="AQ123" s="0"/>
      <c r="AR123" s="0"/>
      <c r="AS123" s="1779"/>
      <c r="AT123" s="1779"/>
      <c r="AU123" s="1779"/>
      <c r="AV123" s="1783"/>
      <c r="AW123" s="1783"/>
      <c r="AX123" s="1783"/>
      <c r="AY123" s="0"/>
      <c r="AZ123" s="0"/>
      <c r="BA123" s="0"/>
      <c r="BB123" s="1790"/>
      <c r="BC123" s="1757"/>
      <c r="BD123" s="1757"/>
      <c r="BE123" s="1787"/>
      <c r="BF123" s="1783"/>
      <c r="BG123" s="1783"/>
      <c r="BH123" s="0" t="n">
        <f aca="false">'03.24 по датам'!II123</f>
        <v>0</v>
      </c>
      <c r="BI123" s="0" t="n">
        <f aca="false">'03.24 по датам'!IJ123</f>
        <v>0</v>
      </c>
      <c r="BJ123" s="0"/>
      <c r="BK123" s="0"/>
      <c r="BL123" s="0" t="n">
        <f aca="false">'03.24 по датам'!IW123</f>
        <v>0</v>
      </c>
      <c r="BM123" s="0" t="n">
        <f aca="false">'03.24 по датам'!IX123</f>
        <v>0</v>
      </c>
      <c r="BN123" s="0" t="n">
        <f aca="false">'03.24 по датам'!IY123</f>
        <v>0</v>
      </c>
      <c r="BO123" s="0"/>
      <c r="BP123" s="0"/>
      <c r="BQ123" s="0"/>
      <c r="BR123" s="0"/>
      <c r="BS123" s="0"/>
      <c r="BT123" s="0"/>
      <c r="BU123" s="0"/>
      <c r="BV123" s="1792"/>
      <c r="BW123" s="1792"/>
      <c r="BX123" s="1792"/>
      <c r="BY123" s="1792"/>
      <c r="BZ123" s="1792"/>
      <c r="CA123" s="0"/>
      <c r="CB123" s="0"/>
      <c r="CC123" s="0" t="n">
        <v>4</v>
      </c>
      <c r="CD123" s="0"/>
      <c r="CE123" s="1797"/>
    </row>
    <row r="124" customFormat="false" ht="11.25" hidden="false" customHeight="true" outlineLevel="0" collapsed="false">
      <c r="A124" s="1611" t="n">
        <f aca="false">A120+1</f>
        <v>45380</v>
      </c>
      <c r="B124" s="1612" t="s">
        <v>662</v>
      </c>
      <c r="C124" s="0" t="n">
        <f aca="false">'03.24 по датам'!X124</f>
        <v>0</v>
      </c>
      <c r="D124" s="0" t="n">
        <f aca="false">'03.24 по датам'!Y124</f>
        <v>0</v>
      </c>
      <c r="E124" s="0" t="n">
        <f aca="false">'03.24 по датам'!Z124</f>
        <v>0</v>
      </c>
      <c r="F124" s="0"/>
      <c r="G124" s="0"/>
      <c r="H124" s="0" t="n">
        <f aca="false">'03.24 по датам'!AP124</f>
        <v>0</v>
      </c>
      <c r="I124" s="0" t="n">
        <f aca="false">'03.24 по датам'!AQ124</f>
        <v>0</v>
      </c>
      <c r="J124" s="0" t="n">
        <f aca="false">'03.24 по датам'!AR124</f>
        <v>0</v>
      </c>
      <c r="K124" s="0"/>
      <c r="L124" s="0"/>
      <c r="M124" s="0" t="n">
        <f aca="false">'03.24 по датам'!BR124</f>
        <v>0</v>
      </c>
      <c r="N124" s="0" t="n">
        <f aca="false">'03.24 по датам'!BS124</f>
        <v>0</v>
      </c>
      <c r="O124" s="0" t="n">
        <f aca="false">'03.24 по датам'!BT124</f>
        <v>0</v>
      </c>
      <c r="P124" s="0"/>
      <c r="Q124" s="0"/>
      <c r="R124" s="0" t="n">
        <f aca="false">'03.24 по датам'!CJ124</f>
        <v>0</v>
      </c>
      <c r="S124" s="0" t="n">
        <f aca="false">'03.24 по датам'!CK124</f>
        <v>0</v>
      </c>
      <c r="T124" s="0" t="n">
        <f aca="false">'03.24 по датам'!CL124</f>
        <v>0</v>
      </c>
      <c r="U124" s="0"/>
      <c r="V124" s="0"/>
      <c r="W124" s="0"/>
      <c r="X124" s="0"/>
      <c r="Y124" s="0" t="n">
        <f aca="false">'03.24 по датам'!DD124</f>
        <v>0</v>
      </c>
      <c r="Z124" s="0" t="n">
        <f aca="false">'03.24 по датам'!DE124</f>
        <v>0</v>
      </c>
      <c r="AA124" s="0" t="n">
        <f aca="false">'03.24 по датам'!DF124</f>
        <v>0</v>
      </c>
      <c r="AB124" s="0"/>
      <c r="AC124" s="0"/>
      <c r="AD124" s="0" t="n">
        <f aca="false">'03.24 по датам'!DV124</f>
        <v>0</v>
      </c>
      <c r="AE124" s="0" t="n">
        <f aca="false">'03.24 по датам'!DW124</f>
        <v>0</v>
      </c>
      <c r="AF124" s="0" t="n">
        <f aca="false">'03.24 по датам'!DX124</f>
        <v>0</v>
      </c>
      <c r="AG124" s="0"/>
      <c r="AH124" s="0"/>
      <c r="AI124" s="0" t="n">
        <f aca="false">'03.24 по датам'!EZ124</f>
        <v>0</v>
      </c>
      <c r="AJ124" s="0" t="n">
        <f aca="false">'03.24 по датам'!FA124</f>
        <v>0</v>
      </c>
      <c r="AK124" s="0" t="n">
        <f aca="false">'03.24 по датам'!FB124</f>
        <v>0</v>
      </c>
      <c r="AL124" s="0"/>
      <c r="AM124" s="0"/>
      <c r="AN124" s="0" t="n">
        <f aca="false">'03.24 по датам'!FO124</f>
        <v>0</v>
      </c>
      <c r="AO124" s="0" t="n">
        <f aca="false">'03.24 по датам'!FP124</f>
        <v>0</v>
      </c>
      <c r="AP124" s="0" t="n">
        <f aca="false">'03.24 по датам'!FQ124</f>
        <v>0</v>
      </c>
      <c r="AQ124" s="0"/>
      <c r="AR124" s="0"/>
      <c r="AS124" s="1837"/>
      <c r="AT124" s="1627"/>
      <c r="AU124" s="1627"/>
      <c r="AV124" s="1631"/>
      <c r="AW124" s="1621"/>
      <c r="AX124" s="1620"/>
      <c r="AY124" s="0"/>
      <c r="AZ124" s="0"/>
      <c r="BA124" s="0"/>
      <c r="BB124" s="0"/>
      <c r="BC124" s="1640"/>
      <c r="BD124" s="1640"/>
      <c r="BE124" s="1842"/>
      <c r="BF124" s="1621"/>
      <c r="BG124" s="1631"/>
      <c r="BH124" s="0" t="n">
        <f aca="false">'03.24 по датам'!II124</f>
        <v>0</v>
      </c>
      <c r="BI124" s="0" t="n">
        <f aca="false">'03.24 по датам'!IJ124</f>
        <v>0</v>
      </c>
      <c r="BJ124" s="0"/>
      <c r="BK124" s="0"/>
      <c r="BL124" s="0" t="n">
        <f aca="false">'03.24 по датам'!IW124</f>
        <v>0</v>
      </c>
      <c r="BM124" s="0" t="n">
        <f aca="false">'03.24 по датам'!IX124</f>
        <v>0</v>
      </c>
      <c r="BN124" s="0" t="n">
        <f aca="false">'03.24 по датам'!IY124</f>
        <v>0</v>
      </c>
      <c r="BO124" s="0"/>
      <c r="BP124" s="0"/>
      <c r="BQ124" s="0"/>
      <c r="BR124" s="0"/>
      <c r="BS124" s="0"/>
      <c r="BT124" s="0"/>
      <c r="BU124" s="0"/>
      <c r="BV124" s="1660"/>
      <c r="BW124" s="1660"/>
      <c r="BX124" s="1660"/>
      <c r="BY124" s="1660"/>
      <c r="BZ124" s="1817"/>
      <c r="CA124" s="0" t="e">
        <f aca="false">CA$4:CA$4+SUMIF($C$5:BZ$5,"Нараст. баланс",$C126:BZ126)+SUMIF($C$7:BW$7,"Итого (с ВНР)",$C126:BW126)-SUMIF($C$5:BZ$5,"Геол. снижение,  т/сут",$C126:BZ126)-SUMIF(BY$7:BZ$7,"Итого",BY126:BZ126)-SUMIF($C$7:BZ$7,"Итого (с ВСП)",$C126:BZ126)</f>
        <v>#VALUE!</v>
      </c>
      <c r="CB124" s="0"/>
      <c r="CC124" s="0" t="n">
        <v>1</v>
      </c>
      <c r="CD124" s="0" t="e">
        <f aca="false">CD$4:CD$4+SUMIF($C$5:BZ$5,"Нараст. баланс",$C126:BZ126)+SUMIF($C$7:BW$7,$C126:BW126)-SUMIF($C$5:BZ$5,"Геол. снижение,  т/сут",$C126:BZ126)-SUMIF(BY$7:BZ$7,"Итого",BY126:BZ126)</f>
        <v>#VALUE!</v>
      </c>
    </row>
    <row r="125" customFormat="false" ht="11.25" hidden="false" customHeight="true" outlineLevel="0" collapsed="false">
      <c r="A125" s="1611"/>
      <c r="B125" s="1670" t="s">
        <v>663</v>
      </c>
      <c r="C125" s="0" t="n">
        <f aca="false">'03.24 по датам'!X125</f>
        <v>0</v>
      </c>
      <c r="D125" s="0" t="n">
        <f aca="false">'03.24 по датам'!Y125</f>
        <v>0</v>
      </c>
      <c r="E125" s="0" t="n">
        <f aca="false">'03.24 по датам'!Z125</f>
        <v>0</v>
      </c>
      <c r="F125" s="0" t="n">
        <f aca="false">COUNTIF(C126:E126,"&gt;"&amp;0)</f>
        <v>0</v>
      </c>
      <c r="G125" s="0"/>
      <c r="H125" s="0" t="n">
        <f aca="false">'03.24 по датам'!AP125</f>
        <v>0</v>
      </c>
      <c r="I125" s="0" t="n">
        <f aca="false">'03.24 по датам'!AQ125</f>
        <v>0</v>
      </c>
      <c r="J125" s="0" t="n">
        <f aca="false">'03.24 по датам'!AR125</f>
        <v>0</v>
      </c>
      <c r="K125" s="0" t="n">
        <f aca="false">COUNTIF(H126:J126,"&gt;"&amp;0)</f>
        <v>0</v>
      </c>
      <c r="L125" s="0"/>
      <c r="M125" s="0" t="n">
        <f aca="false">'03.24 по датам'!BR125</f>
        <v>0</v>
      </c>
      <c r="N125" s="0" t="n">
        <f aca="false">'03.24 по датам'!BS125</f>
        <v>0</v>
      </c>
      <c r="O125" s="0" t="n">
        <f aca="false">'03.24 по датам'!BT125</f>
        <v>0</v>
      </c>
      <c r="P125" s="0" t="n">
        <f aca="false">COUNTIF(M126:O126,"&gt;"&amp;0)</f>
        <v>0</v>
      </c>
      <c r="Q125" s="0"/>
      <c r="R125" s="0" t="n">
        <f aca="false">'03.24 по датам'!CJ125</f>
        <v>0</v>
      </c>
      <c r="S125" s="0" t="n">
        <f aca="false">'03.24 по датам'!CK125</f>
        <v>0</v>
      </c>
      <c r="T125" s="0" t="n">
        <f aca="false">'03.24 по датам'!CL125</f>
        <v>0</v>
      </c>
      <c r="U125" s="0" t="n">
        <f aca="false">COUNTIF(R126:T126,"&gt;"&amp;0)</f>
        <v>0</v>
      </c>
      <c r="V125" s="0"/>
      <c r="W125" s="0" t="n">
        <f aca="false">F125+K125+P125+U125</f>
        <v>0</v>
      </c>
      <c r="X125" s="0"/>
      <c r="Y125" s="0" t="n">
        <f aca="false">'03.24 по датам'!DD125</f>
        <v>0</v>
      </c>
      <c r="Z125" s="0" t="n">
        <f aca="false">'03.24 по датам'!DE125</f>
        <v>0</v>
      </c>
      <c r="AA125" s="0" t="n">
        <f aca="false">'03.24 по датам'!DF125</f>
        <v>0</v>
      </c>
      <c r="AB125" s="0" t="n">
        <f aca="false">SUBTOTAL(9,Y127:AA127)</f>
        <v>0</v>
      </c>
      <c r="AC125" s="0"/>
      <c r="AD125" s="0" t="n">
        <f aca="false">'03.24 по датам'!DV125</f>
        <v>0</v>
      </c>
      <c r="AE125" s="0" t="n">
        <f aca="false">'03.24 по датам'!DW125</f>
        <v>0</v>
      </c>
      <c r="AF125" s="0" t="n">
        <f aca="false">'03.24 по датам'!DX125</f>
        <v>0</v>
      </c>
      <c r="AG125" s="0" t="n">
        <f aca="false">COUNTIF(AD126:AF126,"&gt;"&amp;0)</f>
        <v>0</v>
      </c>
      <c r="AH125" s="0"/>
      <c r="AI125" s="0" t="n">
        <f aca="false">'03.24 по датам'!EZ125</f>
        <v>0</v>
      </c>
      <c r="AJ125" s="0" t="n">
        <f aca="false">'03.24 по датам'!FA125</f>
        <v>0</v>
      </c>
      <c r="AK125" s="0" t="n">
        <f aca="false">'03.24 по датам'!FB125</f>
        <v>0</v>
      </c>
      <c r="AL125" s="0" t="n">
        <f aca="false">COUNTIF(AI126:AK126,"&gt;"&amp;0)</f>
        <v>0</v>
      </c>
      <c r="AM125" s="0"/>
      <c r="AN125" s="0" t="n">
        <f aca="false">'03.24 по датам'!FO125</f>
        <v>0</v>
      </c>
      <c r="AO125" s="0" t="n">
        <f aca="false">'03.24 по датам'!FP125</f>
        <v>0</v>
      </c>
      <c r="AP125" s="0" t="n">
        <f aca="false">'03.24 по датам'!FQ125</f>
        <v>0</v>
      </c>
      <c r="AQ125" s="0" t="n">
        <f aca="false">COUNTIF(AN126:AP126,"&gt;"&amp;0)</f>
        <v>0</v>
      </c>
      <c r="AR125" s="0"/>
      <c r="AS125" s="1844"/>
      <c r="AT125" s="1686"/>
      <c r="AU125" s="1686"/>
      <c r="AV125" s="1690" t="n">
        <f aca="false">SUBTOTAL(9,AS127:AU127)</f>
        <v>0</v>
      </c>
      <c r="AW125" s="1679" t="n">
        <f aca="false">SUBTOTAL(9,AS127:AU127)</f>
        <v>0</v>
      </c>
      <c r="AX125" s="1691"/>
      <c r="AY125" s="0"/>
      <c r="AZ125" s="0"/>
      <c r="BA125" s="0"/>
      <c r="BB125" s="0"/>
      <c r="BC125" s="1700"/>
      <c r="BD125" s="1700"/>
      <c r="BE125" s="1847"/>
      <c r="BF125" s="1679" t="n">
        <f aca="false">SUBTOTAL(9,BC127:BE127)</f>
        <v>0</v>
      </c>
      <c r="BG125" s="1702"/>
      <c r="BH125" s="0" t="n">
        <f aca="false">'03.24 по датам'!II125</f>
        <v>0</v>
      </c>
      <c r="BI125" s="0" t="n">
        <f aca="false">'03.24 по датам'!IJ125</f>
        <v>0</v>
      </c>
      <c r="BJ125" s="0" t="n">
        <f aca="false">SUBTOTAL(9,BH127:BI127)</f>
        <v>0</v>
      </c>
      <c r="BK125" s="0"/>
      <c r="BL125" s="0" t="n">
        <f aca="false">'03.24 по датам'!IW125</f>
        <v>0</v>
      </c>
      <c r="BM125" s="0" t="n">
        <f aca="false">'03.24 по датам'!IX125</f>
        <v>0</v>
      </c>
      <c r="BN125" s="0" t="n">
        <f aca="false">'03.24 по датам'!IY125</f>
        <v>0</v>
      </c>
      <c r="BO125" s="0" t="n">
        <f aca="false">COUNTIF(BL126:BN126,"&gt;"&amp;0)</f>
        <v>0</v>
      </c>
      <c r="BP125" s="0"/>
      <c r="BQ125" s="0"/>
      <c r="BR125" s="0"/>
      <c r="BS125" s="0"/>
      <c r="BT125" s="0"/>
      <c r="BU125" s="0"/>
      <c r="BV125" s="1722"/>
      <c r="BW125" s="1722"/>
      <c r="BX125" s="1722"/>
      <c r="BY125" s="1722"/>
      <c r="BZ125" s="1827"/>
      <c r="CA125" s="0"/>
      <c r="CB125" s="0"/>
      <c r="CC125" s="0" t="n">
        <v>2</v>
      </c>
      <c r="CD125" s="0"/>
    </row>
    <row r="126" customFormat="false" ht="11.25" hidden="false" customHeight="true" outlineLevel="0" collapsed="false">
      <c r="A126" s="1611"/>
      <c r="B126" s="1729" t="s">
        <v>661</v>
      </c>
      <c r="C126" s="0" t="n">
        <f aca="false">'03.24 по датам'!X126</f>
        <v>0</v>
      </c>
      <c r="D126" s="0" t="n">
        <f aca="false">'03.24 по датам'!Y126</f>
        <v>0</v>
      </c>
      <c r="E126" s="0" t="n">
        <f aca="false">'03.24 по датам'!Z126</f>
        <v>0</v>
      </c>
      <c r="F126" s="0" t="n">
        <f aca="false">SUBTOTAL(9,C126:E126)</f>
        <v>0</v>
      </c>
      <c r="G126" s="0" t="n">
        <f aca="false">F126+G122</f>
        <v>200</v>
      </c>
      <c r="H126" s="0" t="n">
        <f aca="false">'03.24 по датам'!AP126</f>
        <v>0</v>
      </c>
      <c r="I126" s="0" t="n">
        <f aca="false">'03.24 по датам'!AQ126</f>
        <v>0</v>
      </c>
      <c r="J126" s="0" t="n">
        <f aca="false">'03.24 по датам'!AR126</f>
        <v>0</v>
      </c>
      <c r="K126" s="0" t="n">
        <f aca="false">SUBTOTAL(9,H126:J126)</f>
        <v>0</v>
      </c>
      <c r="L126" s="0" t="n">
        <f aca="false">K126+L122</f>
        <v>0</v>
      </c>
      <c r="M126" s="0" t="n">
        <f aca="false">'03.24 по датам'!BR126</f>
        <v>0</v>
      </c>
      <c r="N126" s="0" t="n">
        <f aca="false">'03.24 по датам'!BS126</f>
        <v>0</v>
      </c>
      <c r="O126" s="0" t="n">
        <f aca="false">'03.24 по датам'!BT126</f>
        <v>0</v>
      </c>
      <c r="P126" s="0" t="n">
        <f aca="false">SUBTOTAL(9,M126:O126)</f>
        <v>0</v>
      </c>
      <c r="Q126" s="0" t="n">
        <f aca="false">P126+Q122</f>
        <v>0</v>
      </c>
      <c r="R126" s="0" t="n">
        <f aca="false">'03.24 по датам'!CJ126</f>
        <v>0</v>
      </c>
      <c r="S126" s="0" t="n">
        <f aca="false">'03.24 по датам'!CK126</f>
        <v>0</v>
      </c>
      <c r="T126" s="0" t="n">
        <f aca="false">'03.24 по датам'!CL126</f>
        <v>0</v>
      </c>
      <c r="U126" s="0" t="n">
        <f aca="false">SUBTOTAL(9,R126:T126)</f>
        <v>0</v>
      </c>
      <c r="V126" s="0" t="n">
        <f aca="false">U126+V122</f>
        <v>0</v>
      </c>
      <c r="W126" s="0" t="n">
        <f aca="false">+F126+K126+P126+U126</f>
        <v>0</v>
      </c>
      <c r="X126" s="0" t="n">
        <f aca="false">W126+X122</f>
        <v>200</v>
      </c>
      <c r="Y126" s="0" t="n">
        <f aca="false">'03.24 по датам'!DD126</f>
        <v>0</v>
      </c>
      <c r="Z126" s="0" t="n">
        <f aca="false">'03.24 по датам'!DE126</f>
        <v>0</v>
      </c>
      <c r="AA126" s="0" t="n">
        <f aca="false">'03.24 по датам'!DF126</f>
        <v>0</v>
      </c>
      <c r="AB126" s="0" t="n">
        <f aca="false">SUBTOTAL(9,Y126:AA126)</f>
        <v>0</v>
      </c>
      <c r="AC126" s="0" t="n">
        <f aca="false">AB126:AB126+IF($B122:$B122=2,0,AC122:AC122)</f>
        <v>0</v>
      </c>
      <c r="AD126" s="0" t="n">
        <f aca="false">'03.24 по датам'!DV126</f>
        <v>0</v>
      </c>
      <c r="AE126" s="0" t="n">
        <f aca="false">'03.24 по датам'!DW126</f>
        <v>0</v>
      </c>
      <c r="AF126" s="0" t="n">
        <f aca="false">'03.24 по датам'!DX126</f>
        <v>0</v>
      </c>
      <c r="AG126" s="0" t="n">
        <f aca="false">SUBTOTAL(9,AD126:AF126)</f>
        <v>0</v>
      </c>
      <c r="AH126" s="0" t="n">
        <f aca="false">AG126:AG126+IF($B122:$B122=2,0,AH122:AH122)</f>
        <v>0</v>
      </c>
      <c r="AI126" s="0" t="n">
        <f aca="false">'03.24 по датам'!EZ126</f>
        <v>0</v>
      </c>
      <c r="AJ126" s="0" t="n">
        <f aca="false">'03.24 по датам'!FA126</f>
        <v>0</v>
      </c>
      <c r="AK126" s="0" t="n">
        <f aca="false">'03.24 по датам'!FB126</f>
        <v>0</v>
      </c>
      <c r="AL126" s="0" t="n">
        <f aca="false">SUBTOTAL(9,AI126:AK126)</f>
        <v>0</v>
      </c>
      <c r="AM126" s="0" t="n">
        <f aca="false">AL126:AL126+IF($B122:$B122=2,0,AM122:AM122)</f>
        <v>0</v>
      </c>
      <c r="AN126" s="0" t="n">
        <f aca="false">'03.24 по датам'!FO126</f>
        <v>0</v>
      </c>
      <c r="AO126" s="0" t="n">
        <f aca="false">'03.24 по датам'!FP126</f>
        <v>0</v>
      </c>
      <c r="AP126" s="0" t="n">
        <f aca="false">'03.24 по датам'!FQ126</f>
        <v>0</v>
      </c>
      <c r="AQ126" s="0" t="n">
        <f aca="false">SUBTOTAL(9,AN126:AP126)</f>
        <v>0</v>
      </c>
      <c r="AR126" s="0" t="n">
        <f aca="false">AQ126:AQ126+IF($B122:$B122=2,0,AR122:AR122)</f>
        <v>0</v>
      </c>
      <c r="AS126" s="1851"/>
      <c r="AT126" s="1744"/>
      <c r="AU126" s="1744"/>
      <c r="AV126" s="1748" t="n">
        <f aca="false">SUBTOTAL(9,AS126:AU126)</f>
        <v>0</v>
      </c>
      <c r="AW126" s="1738" t="n">
        <f aca="false">SUBTOTAL(9,AS126:AU126)</f>
        <v>0</v>
      </c>
      <c r="AX126" s="1737" t="n">
        <f aca="false">AW126:AW126+IF($B122:$B122=2,0,AX122:AX122)</f>
        <v>0</v>
      </c>
      <c r="AY126" s="0"/>
      <c r="AZ126" s="0" t="e">
        <f aca="false">IF(IF($CE$10=$CE$1,"",CD124-$CE$10)&lt;0,IF($CE$10=$CE$1,"",-CD124+$CE$10),"")</f>
        <v>#VALUE!</v>
      </c>
      <c r="BA126" s="0" t="e">
        <f aca="false">SUBTOTAL(9,AY126:AZ126)</f>
        <v>#VALUE!</v>
      </c>
      <c r="BB126" s="0" t="n">
        <f aca="false">$BB$3+BB122</f>
        <v>347.13</v>
      </c>
      <c r="BC126" s="1757"/>
      <c r="BD126" s="1757"/>
      <c r="BE126" s="1832"/>
      <c r="BF126" s="1738" t="n">
        <f aca="false">SUBTOTAL(9,BC126:BE126)</f>
        <v>0</v>
      </c>
      <c r="BG126" s="1748" t="n">
        <f aca="false">BF126:BF126+IF($B122:$B122=2,0,BG122:BG122)</f>
        <v>50</v>
      </c>
      <c r="BH126" s="0" t="n">
        <f aca="false">'03.24 по датам'!II126</f>
        <v>0</v>
      </c>
      <c r="BI126" s="0" t="n">
        <f aca="false">'03.24 по датам'!IJ126</f>
        <v>0</v>
      </c>
      <c r="BJ126" s="0" t="n">
        <f aca="false">SUBTOTAL(9,BH126:BI126)</f>
        <v>0</v>
      </c>
      <c r="BK126" s="0" t="n">
        <f aca="false">BJ126:BJ126+IF($B122:$B122=2,0,BK122:BK122)</f>
        <v>0</v>
      </c>
      <c r="BL126" s="0" t="n">
        <f aca="false">'03.24 по датам'!IW126</f>
        <v>0</v>
      </c>
      <c r="BM126" s="0" t="n">
        <f aca="false">'03.24 по датам'!IX126</f>
        <v>0</v>
      </c>
      <c r="BN126" s="0" t="n">
        <f aca="false">'03.24 по датам'!IY126</f>
        <v>0</v>
      </c>
      <c r="BO126" s="0" t="n">
        <f aca="false">SUBTOTAL(9,BL126:BN126)</f>
        <v>0</v>
      </c>
      <c r="BP126" s="0" t="n">
        <f aca="false">BO126:BO126+IF($B122:$B122=2,0,BP122:BP122)</f>
        <v>0</v>
      </c>
      <c r="BQ126" s="0"/>
      <c r="BR126" s="0"/>
      <c r="BS126" s="0" t="e">
        <f aca="false">IF(IF($CE$10=$CE$1,"",CD124-$CE$10)&gt;0,IF($CE$10=$CE$1,"",CD124-$CE$10),"")</f>
        <v>#VALUE!</v>
      </c>
      <c r="BT126" s="0" t="e">
        <f aca="false">SUBTOTAL(9,BQ126:BS126)</f>
        <v>#VALUE!</v>
      </c>
      <c r="BU126" s="0" t="n">
        <f aca="false">SUMIF($C$5:BT$5,"Накопленный эффект, т/сут",$C126:BT126)+SUMIF($C$5:BT$5,"Нараст.  по потенциалу",$C126:BT126)-SUMIF($C$5:BT$5,"Нараст. по остановкам",$C126:BT126)-SUMIF($C$5:BT$5,"ИТОГО перевод в ППД",$C126:BT126)-SUMIF($C$5:BT$5,"ИТОГО  нерент, по распоряж.",$C126:BT126)-SUMIF($C$5:BT$5,"ИТОГО ост. дебит от ЗБС, Углуб., ПВЛГ/ПНЛГ",$C126:BT126)</f>
        <v>150</v>
      </c>
      <c r="BV126" s="1771"/>
      <c r="BW126" s="1771"/>
      <c r="BX126" s="1771"/>
      <c r="BY126" s="1771"/>
      <c r="BZ126" s="1764" t="n">
        <f aca="false">SUBTOTAL(9,BV126:BY126)</f>
        <v>0</v>
      </c>
      <c r="CA126" s="0"/>
      <c r="CB126" s="0" t="n">
        <f aca="false">CB$4:CB$4+SUMIF($C$5:BZ$5,"Нараст. по остановкам",$C126:BZ126)-SUMIF($C$5:BZ$5,"Нараст.  по потенциалу",$C126:BZ126)</f>
        <v>81.893</v>
      </c>
      <c r="CC126" s="0" t="n">
        <v>3</v>
      </c>
      <c r="CD126" s="0"/>
    </row>
    <row r="127" customFormat="false" ht="1.5" hidden="false" customHeight="true" outlineLevel="0" collapsed="false">
      <c r="A127" s="1777"/>
      <c r="B127" s="1777"/>
      <c r="C127" s="0" t="n">
        <f aca="false">'03.24 по датам'!X127</f>
        <v>0</v>
      </c>
      <c r="D127" s="0" t="n">
        <f aca="false">'03.24 по датам'!Y127</f>
        <v>0</v>
      </c>
      <c r="E127" s="0" t="n">
        <f aca="false">'03.24 по датам'!Z127</f>
        <v>0</v>
      </c>
      <c r="F127" s="0"/>
      <c r="G127" s="0"/>
      <c r="H127" s="0" t="n">
        <f aca="false">'03.24 по датам'!AP127</f>
        <v>0</v>
      </c>
      <c r="I127" s="0" t="n">
        <f aca="false">'03.24 по датам'!AQ127</f>
        <v>0</v>
      </c>
      <c r="J127" s="0" t="n">
        <f aca="false">'03.24 по датам'!AR127</f>
        <v>0</v>
      </c>
      <c r="K127" s="0"/>
      <c r="L127" s="0"/>
      <c r="M127" s="0" t="n">
        <f aca="false">'03.24 по датам'!BR127</f>
        <v>0</v>
      </c>
      <c r="N127" s="0" t="n">
        <f aca="false">'03.24 по датам'!BS127</f>
        <v>0</v>
      </c>
      <c r="O127" s="0" t="n">
        <f aca="false">'03.24 по датам'!BT127</f>
        <v>0</v>
      </c>
      <c r="P127" s="0"/>
      <c r="Q127" s="0"/>
      <c r="R127" s="0" t="n">
        <f aca="false">'03.24 по датам'!CJ127</f>
        <v>0</v>
      </c>
      <c r="S127" s="0" t="n">
        <f aca="false">'03.24 по датам'!CK127</f>
        <v>0</v>
      </c>
      <c r="T127" s="0" t="n">
        <f aca="false">'03.24 по датам'!CL127</f>
        <v>0</v>
      </c>
      <c r="U127" s="0"/>
      <c r="V127" s="0"/>
      <c r="W127" s="0"/>
      <c r="X127" s="0"/>
      <c r="Y127" s="0" t="n">
        <f aca="false">'03.24 по датам'!DD127</f>
        <v>0</v>
      </c>
      <c r="Z127" s="0" t="n">
        <f aca="false">'03.24 по датам'!DE127</f>
        <v>0</v>
      </c>
      <c r="AA127" s="0" t="n">
        <f aca="false">'03.24 по датам'!DF127</f>
        <v>0</v>
      </c>
      <c r="AB127" s="0"/>
      <c r="AC127" s="0"/>
      <c r="AD127" s="0" t="n">
        <f aca="false">'03.24 по датам'!DV127</f>
        <v>0</v>
      </c>
      <c r="AE127" s="0" t="n">
        <f aca="false">'03.24 по датам'!DW127</f>
        <v>0</v>
      </c>
      <c r="AF127" s="0" t="n">
        <f aca="false">'03.24 по датам'!DX127</f>
        <v>0</v>
      </c>
      <c r="AG127" s="0"/>
      <c r="AH127" s="0"/>
      <c r="AI127" s="0" t="n">
        <f aca="false">'03.24 по датам'!EZ127</f>
        <v>0</v>
      </c>
      <c r="AJ127" s="0" t="n">
        <f aca="false">'03.24 по датам'!FA127</f>
        <v>0</v>
      </c>
      <c r="AK127" s="0" t="n">
        <f aca="false">'03.24 по датам'!FB127</f>
        <v>0</v>
      </c>
      <c r="AL127" s="0"/>
      <c r="AM127" s="0"/>
      <c r="AN127" s="0" t="n">
        <f aca="false">'03.24 по датам'!FO127</f>
        <v>0</v>
      </c>
      <c r="AO127" s="0" t="n">
        <f aca="false">'03.24 по датам'!FP127</f>
        <v>0</v>
      </c>
      <c r="AP127" s="0" t="n">
        <f aca="false">'03.24 по датам'!FQ127</f>
        <v>0</v>
      </c>
      <c r="AQ127" s="0"/>
      <c r="AR127" s="0"/>
      <c r="AS127" s="1779"/>
      <c r="AT127" s="1779"/>
      <c r="AU127" s="1779"/>
      <c r="AV127" s="1783"/>
      <c r="AW127" s="1783"/>
      <c r="AX127" s="1783"/>
      <c r="AY127" s="0"/>
      <c r="AZ127" s="0"/>
      <c r="BA127" s="0"/>
      <c r="BB127" s="1790"/>
      <c r="BC127" s="1757"/>
      <c r="BD127" s="1757"/>
      <c r="BE127" s="1787"/>
      <c r="BF127" s="1783"/>
      <c r="BG127" s="1783"/>
      <c r="BH127" s="0" t="n">
        <f aca="false">'03.24 по датам'!II127</f>
        <v>0</v>
      </c>
      <c r="BI127" s="0" t="n">
        <f aca="false">'03.24 по датам'!IJ127</f>
        <v>0</v>
      </c>
      <c r="BJ127" s="0"/>
      <c r="BK127" s="0"/>
      <c r="BL127" s="0" t="n">
        <f aca="false">'03.24 по датам'!IW127</f>
        <v>0</v>
      </c>
      <c r="BM127" s="0" t="n">
        <f aca="false">'03.24 по датам'!IX127</f>
        <v>0</v>
      </c>
      <c r="BN127" s="0" t="n">
        <f aca="false">'03.24 по датам'!IY127</f>
        <v>0</v>
      </c>
      <c r="BO127" s="0"/>
      <c r="BP127" s="0"/>
      <c r="BQ127" s="0"/>
      <c r="BR127" s="0"/>
      <c r="BS127" s="0"/>
      <c r="BT127" s="0"/>
      <c r="BU127" s="0"/>
      <c r="BV127" s="1792"/>
      <c r="BW127" s="1792"/>
      <c r="BX127" s="1792"/>
      <c r="BY127" s="1792"/>
      <c r="BZ127" s="1792"/>
      <c r="CA127" s="0"/>
      <c r="CB127" s="0"/>
      <c r="CC127" s="0" t="n">
        <v>4</v>
      </c>
      <c r="CD127" s="0"/>
      <c r="CE127" s="1797"/>
    </row>
    <row r="128" customFormat="false" ht="11.25" hidden="false" customHeight="true" outlineLevel="0" collapsed="false">
      <c r="A128" s="1611" t="n">
        <f aca="false">A124+1</f>
        <v>45381</v>
      </c>
      <c r="B128" s="1612" t="s">
        <v>662</v>
      </c>
      <c r="C128" s="0" t="n">
        <f aca="false">'03.24 по датам'!X128</f>
        <v>0</v>
      </c>
      <c r="D128" s="0" t="n">
        <f aca="false">'03.24 по датам'!Y128</f>
        <v>0</v>
      </c>
      <c r="E128" s="0" t="n">
        <f aca="false">'03.24 по датам'!Z128</f>
        <v>0</v>
      </c>
      <c r="F128" s="0"/>
      <c r="G128" s="0"/>
      <c r="H128" s="0" t="n">
        <f aca="false">'03.24 по датам'!AP128</f>
        <v>0</v>
      </c>
      <c r="I128" s="0" t="n">
        <f aca="false">'03.24 по датам'!AQ128</f>
        <v>0</v>
      </c>
      <c r="J128" s="0" t="n">
        <f aca="false">'03.24 по датам'!AR128</f>
        <v>0</v>
      </c>
      <c r="K128" s="0"/>
      <c r="L128" s="0"/>
      <c r="M128" s="0" t="n">
        <f aca="false">'03.24 по датам'!BR128</f>
        <v>0</v>
      </c>
      <c r="N128" s="0" t="n">
        <f aca="false">'03.24 по датам'!BS128</f>
        <v>0</v>
      </c>
      <c r="O128" s="0" t="n">
        <f aca="false">'03.24 по датам'!BT128</f>
        <v>0</v>
      </c>
      <c r="P128" s="0"/>
      <c r="Q128" s="0"/>
      <c r="R128" s="0" t="n">
        <f aca="false">'03.24 по датам'!CJ128</f>
        <v>0</v>
      </c>
      <c r="S128" s="0" t="n">
        <f aca="false">'03.24 по датам'!CK128</f>
        <v>0</v>
      </c>
      <c r="T128" s="0" t="n">
        <f aca="false">'03.24 по датам'!CL128</f>
        <v>0</v>
      </c>
      <c r="U128" s="0"/>
      <c r="V128" s="0"/>
      <c r="W128" s="0"/>
      <c r="X128" s="0"/>
      <c r="Y128" s="0" t="n">
        <f aca="false">'03.24 по датам'!DD128</f>
        <v>0</v>
      </c>
      <c r="Z128" s="0" t="n">
        <f aca="false">'03.24 по датам'!DE128</f>
        <v>0</v>
      </c>
      <c r="AA128" s="0" t="n">
        <f aca="false">'03.24 по датам'!DF128</f>
        <v>0</v>
      </c>
      <c r="AB128" s="0"/>
      <c r="AC128" s="0"/>
      <c r="AD128" s="0" t="n">
        <f aca="false">'03.24 по датам'!DV128</f>
        <v>0</v>
      </c>
      <c r="AE128" s="0" t="n">
        <f aca="false">'03.24 по датам'!DW128</f>
        <v>0</v>
      </c>
      <c r="AF128" s="0" t="n">
        <f aca="false">'03.24 по датам'!DX128</f>
        <v>0</v>
      </c>
      <c r="AG128" s="0"/>
      <c r="AH128" s="0"/>
      <c r="AI128" s="0" t="n">
        <f aca="false">'03.24 по датам'!EZ128</f>
        <v>0</v>
      </c>
      <c r="AJ128" s="0" t="n">
        <f aca="false">'03.24 по датам'!FA128</f>
        <v>0</v>
      </c>
      <c r="AK128" s="0" t="n">
        <f aca="false">'03.24 по датам'!FB128</f>
        <v>0</v>
      </c>
      <c r="AL128" s="0"/>
      <c r="AM128" s="0"/>
      <c r="AN128" s="0" t="n">
        <f aca="false">'03.24 по датам'!FO128</f>
        <v>0</v>
      </c>
      <c r="AO128" s="0" t="n">
        <f aca="false">'03.24 по датам'!FP128</f>
        <v>0</v>
      </c>
      <c r="AP128" s="0" t="n">
        <f aca="false">'03.24 по датам'!FQ128</f>
        <v>0</v>
      </c>
      <c r="AQ128" s="0"/>
      <c r="AR128" s="0"/>
      <c r="AS128" s="1837"/>
      <c r="AT128" s="1627"/>
      <c r="AU128" s="1627"/>
      <c r="AV128" s="1631"/>
      <c r="AW128" s="1621"/>
      <c r="AX128" s="1620"/>
      <c r="AY128" s="0"/>
      <c r="AZ128" s="0"/>
      <c r="BA128" s="0"/>
      <c r="BB128" s="0"/>
      <c r="BC128" s="1640"/>
      <c r="BD128" s="1640"/>
      <c r="BE128" s="1842"/>
      <c r="BF128" s="1621"/>
      <c r="BG128" s="1631"/>
      <c r="BH128" s="0" t="n">
        <f aca="false">'03.24 по датам'!II128</f>
        <v>0</v>
      </c>
      <c r="BI128" s="0" t="n">
        <f aca="false">'03.24 по датам'!IJ128</f>
        <v>0</v>
      </c>
      <c r="BJ128" s="0"/>
      <c r="BK128" s="0"/>
      <c r="BL128" s="0" t="n">
        <f aca="false">'03.24 по датам'!IW128</f>
        <v>0</v>
      </c>
      <c r="BM128" s="0" t="n">
        <f aca="false">'03.24 по датам'!IX128</f>
        <v>0</v>
      </c>
      <c r="BN128" s="0" t="n">
        <f aca="false">'03.24 по датам'!IY128</f>
        <v>0</v>
      </c>
      <c r="BO128" s="0"/>
      <c r="BP128" s="0"/>
      <c r="BQ128" s="0"/>
      <c r="BR128" s="0"/>
      <c r="BS128" s="0"/>
      <c r="BT128" s="0"/>
      <c r="BU128" s="0"/>
      <c r="BV128" s="1660"/>
      <c r="BW128" s="1660"/>
      <c r="BX128" s="1660"/>
      <c r="BY128" s="1660"/>
      <c r="BZ128" s="1817"/>
      <c r="CA128" s="0" t="e">
        <f aca="false">CA$4:CA$4+SUMIF($C$5:BZ$5,"Нараст. баланс",$C130:BZ130)+SUMIF($C$7:BW$7,"Итого (с ВНР)",$C130:BW130)-SUMIF($C$5:BZ$5,"Геол. снижение,  т/сут",$C130:BZ130)-SUMIF(BY$7:BZ$7,"Итого",BY130:BZ130)-SUMIF($C$7:BZ$7,"Итого (с ВСП)",$C130:BZ130)</f>
        <v>#VALUE!</v>
      </c>
      <c r="CB128" s="0"/>
      <c r="CC128" s="0" t="n">
        <v>1</v>
      </c>
      <c r="CD128" s="0" t="e">
        <f aca="false">CD$4:CD$4+SUMIF($C$5:BZ$5,"Нараст. баланс",$C130:BZ130)+SUMIF($C$7:BW$7,$C130:BW130)-SUMIF($C$5:BZ$5,"Геол. снижение,  т/сут",$C130:BZ130)-SUMIF(BY$7:BZ$7,"Итого",BY130:BZ130)</f>
        <v>#VALUE!</v>
      </c>
    </row>
    <row r="129" customFormat="false" ht="11.25" hidden="false" customHeight="true" outlineLevel="0" collapsed="false">
      <c r="A129" s="1611"/>
      <c r="B129" s="1670" t="s">
        <v>663</v>
      </c>
      <c r="C129" s="0" t="n">
        <f aca="false">'03.24 по датам'!X129</f>
        <v>0</v>
      </c>
      <c r="D129" s="0" t="n">
        <f aca="false">'03.24 по датам'!Y129</f>
        <v>0</v>
      </c>
      <c r="E129" s="0" t="n">
        <f aca="false">'03.24 по датам'!Z129</f>
        <v>0</v>
      </c>
      <c r="F129" s="0" t="n">
        <f aca="false">COUNTIF(C130:E130,"&gt;"&amp;0)</f>
        <v>0</v>
      </c>
      <c r="G129" s="0"/>
      <c r="H129" s="0" t="n">
        <f aca="false">'03.24 по датам'!AP129</f>
        <v>0</v>
      </c>
      <c r="I129" s="0" t="n">
        <f aca="false">'03.24 по датам'!AQ129</f>
        <v>0</v>
      </c>
      <c r="J129" s="0" t="n">
        <f aca="false">'03.24 по датам'!AR129</f>
        <v>0</v>
      </c>
      <c r="K129" s="0" t="n">
        <f aca="false">COUNTIF(H130:J130,"&gt;"&amp;0)</f>
        <v>0</v>
      </c>
      <c r="L129" s="0"/>
      <c r="M129" s="0" t="n">
        <f aca="false">'03.24 по датам'!BR129</f>
        <v>0</v>
      </c>
      <c r="N129" s="0" t="n">
        <f aca="false">'03.24 по датам'!BS129</f>
        <v>0</v>
      </c>
      <c r="O129" s="0" t="n">
        <f aca="false">'03.24 по датам'!BT129</f>
        <v>0</v>
      </c>
      <c r="P129" s="0" t="n">
        <f aca="false">COUNTIF(M130:O130,"&gt;"&amp;0)</f>
        <v>0</v>
      </c>
      <c r="Q129" s="0"/>
      <c r="R129" s="0" t="n">
        <f aca="false">'03.24 по датам'!CJ129</f>
        <v>0</v>
      </c>
      <c r="S129" s="0" t="n">
        <f aca="false">'03.24 по датам'!CK129</f>
        <v>0</v>
      </c>
      <c r="T129" s="0" t="n">
        <f aca="false">'03.24 по датам'!CL129</f>
        <v>0</v>
      </c>
      <c r="U129" s="0" t="n">
        <f aca="false">COUNTIF(R130:T130,"&gt;"&amp;0)</f>
        <v>0</v>
      </c>
      <c r="V129" s="0"/>
      <c r="W129" s="0" t="n">
        <f aca="false">F129+K129+P129+U129</f>
        <v>0</v>
      </c>
      <c r="X129" s="0"/>
      <c r="Y129" s="0" t="n">
        <f aca="false">'03.24 по датам'!DD129</f>
        <v>0</v>
      </c>
      <c r="Z129" s="0" t="n">
        <f aca="false">'03.24 по датам'!DE129</f>
        <v>0</v>
      </c>
      <c r="AA129" s="0" t="n">
        <f aca="false">'03.24 по датам'!DF129</f>
        <v>0</v>
      </c>
      <c r="AB129" s="0" t="n">
        <f aca="false">SUBTOTAL(9,Y131:AA131)</f>
        <v>0</v>
      </c>
      <c r="AC129" s="0"/>
      <c r="AD129" s="0" t="n">
        <f aca="false">'03.24 по датам'!DV129</f>
        <v>0</v>
      </c>
      <c r="AE129" s="0" t="n">
        <f aca="false">'03.24 по датам'!DW129</f>
        <v>0</v>
      </c>
      <c r="AF129" s="0" t="n">
        <f aca="false">'03.24 по датам'!DX129</f>
        <v>0</v>
      </c>
      <c r="AG129" s="0" t="n">
        <f aca="false">COUNTIF(AD130:AF130,"&gt;"&amp;0)</f>
        <v>0</v>
      </c>
      <c r="AH129" s="0"/>
      <c r="AI129" s="0" t="n">
        <f aca="false">'03.24 по датам'!EZ129</f>
        <v>0</v>
      </c>
      <c r="AJ129" s="0" t="n">
        <f aca="false">'03.24 по датам'!FA129</f>
        <v>0</v>
      </c>
      <c r="AK129" s="0" t="n">
        <f aca="false">'03.24 по датам'!FB129</f>
        <v>0</v>
      </c>
      <c r="AL129" s="0" t="n">
        <f aca="false">COUNTIF(AI130:AK130,"&gt;"&amp;0)</f>
        <v>0</v>
      </c>
      <c r="AM129" s="0"/>
      <c r="AN129" s="0" t="n">
        <f aca="false">'03.24 по датам'!FO129</f>
        <v>0</v>
      </c>
      <c r="AO129" s="0" t="n">
        <f aca="false">'03.24 по датам'!FP129</f>
        <v>0</v>
      </c>
      <c r="AP129" s="0" t="n">
        <f aca="false">'03.24 по датам'!FQ129</f>
        <v>0</v>
      </c>
      <c r="AQ129" s="0" t="n">
        <f aca="false">COUNTIF(AN130:AP130,"&gt;"&amp;0)</f>
        <v>0</v>
      </c>
      <c r="AR129" s="0"/>
      <c r="AS129" s="1844"/>
      <c r="AT129" s="1686"/>
      <c r="AU129" s="1686"/>
      <c r="AV129" s="1690" t="n">
        <f aca="false">SUBTOTAL(9,AS131:AU131)</f>
        <v>0</v>
      </c>
      <c r="AW129" s="1679" t="n">
        <f aca="false">SUBTOTAL(9,AS131:AU131)</f>
        <v>0</v>
      </c>
      <c r="AX129" s="1691"/>
      <c r="AY129" s="0"/>
      <c r="AZ129" s="0"/>
      <c r="BA129" s="0"/>
      <c r="BB129" s="0"/>
      <c r="BC129" s="1700"/>
      <c r="BD129" s="1700"/>
      <c r="BE129" s="1847"/>
      <c r="BF129" s="1679" t="n">
        <f aca="false">SUBTOTAL(9,BC131:BE131)</f>
        <v>0</v>
      </c>
      <c r="BG129" s="1702"/>
      <c r="BH129" s="0" t="n">
        <f aca="false">'03.24 по датам'!II129</f>
        <v>0</v>
      </c>
      <c r="BI129" s="0" t="n">
        <f aca="false">'03.24 по датам'!IJ129</f>
        <v>0</v>
      </c>
      <c r="BJ129" s="0" t="n">
        <f aca="false">SUBTOTAL(9,BH131:BI131)</f>
        <v>0</v>
      </c>
      <c r="BK129" s="0"/>
      <c r="BL129" s="0" t="n">
        <f aca="false">'03.24 по датам'!IW129</f>
        <v>0</v>
      </c>
      <c r="BM129" s="0" t="n">
        <f aca="false">'03.24 по датам'!IX129</f>
        <v>0</v>
      </c>
      <c r="BN129" s="0" t="n">
        <f aca="false">'03.24 по датам'!IY129</f>
        <v>0</v>
      </c>
      <c r="BO129" s="0" t="n">
        <f aca="false">COUNTIF(BL130:BN130,"&gt;"&amp;0)</f>
        <v>0</v>
      </c>
      <c r="BP129" s="0"/>
      <c r="BQ129" s="0"/>
      <c r="BR129" s="0"/>
      <c r="BS129" s="0"/>
      <c r="BT129" s="0"/>
      <c r="BU129" s="0"/>
      <c r="BV129" s="1722"/>
      <c r="BW129" s="1722"/>
      <c r="BX129" s="1722"/>
      <c r="BY129" s="1722"/>
      <c r="BZ129" s="1827"/>
      <c r="CA129" s="0"/>
      <c r="CB129" s="0"/>
      <c r="CC129" s="0" t="n">
        <v>2</v>
      </c>
      <c r="CD129" s="0"/>
    </row>
    <row r="130" customFormat="false" ht="11.25" hidden="false" customHeight="true" outlineLevel="0" collapsed="false">
      <c r="A130" s="1611"/>
      <c r="B130" s="1729" t="s">
        <v>661</v>
      </c>
      <c r="C130" s="0" t="n">
        <f aca="false">'03.24 по датам'!X130</f>
        <v>0</v>
      </c>
      <c r="D130" s="0" t="n">
        <f aca="false">'03.24 по датам'!Y130</f>
        <v>0</v>
      </c>
      <c r="E130" s="0" t="n">
        <f aca="false">'03.24 по датам'!Z130</f>
        <v>0</v>
      </c>
      <c r="F130" s="0" t="n">
        <f aca="false">SUBTOTAL(9,C130:E130)</f>
        <v>0</v>
      </c>
      <c r="G130" s="0" t="n">
        <f aca="false">F130+G126</f>
        <v>200</v>
      </c>
      <c r="H130" s="0" t="n">
        <f aca="false">'03.24 по датам'!AP130</f>
        <v>0</v>
      </c>
      <c r="I130" s="0" t="n">
        <f aca="false">'03.24 по датам'!AQ130</f>
        <v>0</v>
      </c>
      <c r="J130" s="0" t="n">
        <f aca="false">'03.24 по датам'!AR130</f>
        <v>0</v>
      </c>
      <c r="K130" s="0" t="n">
        <f aca="false">SUBTOTAL(9,H130:J130)</f>
        <v>0</v>
      </c>
      <c r="L130" s="0" t="n">
        <f aca="false">K130+L126</f>
        <v>0</v>
      </c>
      <c r="M130" s="0" t="n">
        <f aca="false">'03.24 по датам'!BR130</f>
        <v>0</v>
      </c>
      <c r="N130" s="0" t="n">
        <f aca="false">'03.24 по датам'!BS130</f>
        <v>0</v>
      </c>
      <c r="O130" s="0" t="n">
        <f aca="false">'03.24 по датам'!BT130</f>
        <v>0</v>
      </c>
      <c r="P130" s="0" t="n">
        <f aca="false">SUBTOTAL(9,M130:O130)</f>
        <v>0</v>
      </c>
      <c r="Q130" s="0" t="n">
        <f aca="false">P130+Q126</f>
        <v>0</v>
      </c>
      <c r="R130" s="0" t="n">
        <f aca="false">'03.24 по датам'!CJ130</f>
        <v>0</v>
      </c>
      <c r="S130" s="0" t="n">
        <f aca="false">'03.24 по датам'!CK130</f>
        <v>0</v>
      </c>
      <c r="T130" s="0" t="n">
        <f aca="false">'03.24 по датам'!CL130</f>
        <v>0</v>
      </c>
      <c r="U130" s="0" t="n">
        <f aca="false">SUBTOTAL(9,R130:T130)</f>
        <v>0</v>
      </c>
      <c r="V130" s="0" t="n">
        <f aca="false">U130+V126</f>
        <v>0</v>
      </c>
      <c r="W130" s="0" t="n">
        <f aca="false">+F130+K130+P130+U130</f>
        <v>0</v>
      </c>
      <c r="X130" s="0" t="n">
        <f aca="false">W130+X126</f>
        <v>200</v>
      </c>
      <c r="Y130" s="0" t="n">
        <f aca="false">'03.24 по датам'!DD130</f>
        <v>0</v>
      </c>
      <c r="Z130" s="0" t="n">
        <f aca="false">'03.24 по датам'!DE130</f>
        <v>0</v>
      </c>
      <c r="AA130" s="0" t="n">
        <f aca="false">'03.24 по датам'!DF130</f>
        <v>0</v>
      </c>
      <c r="AB130" s="0" t="n">
        <f aca="false">SUBTOTAL(9,Y130:AA130)</f>
        <v>0</v>
      </c>
      <c r="AC130" s="0" t="n">
        <f aca="false">AB130+IF($B126:$B126=2,0,AC126:AC126)</f>
        <v>0</v>
      </c>
      <c r="AD130" s="0" t="n">
        <f aca="false">'03.24 по датам'!DV130</f>
        <v>0</v>
      </c>
      <c r="AE130" s="0" t="n">
        <f aca="false">'03.24 по датам'!DW130</f>
        <v>0</v>
      </c>
      <c r="AF130" s="0" t="n">
        <f aca="false">'03.24 по датам'!DX130</f>
        <v>0</v>
      </c>
      <c r="AG130" s="0" t="n">
        <f aca="false">SUBTOTAL(9,AD130:AF130)</f>
        <v>0</v>
      </c>
      <c r="AH130" s="0" t="n">
        <f aca="false">AG130+IF($B126:$B126=2,0,AH126:AH126)</f>
        <v>0</v>
      </c>
      <c r="AI130" s="0" t="n">
        <f aca="false">'03.24 по датам'!EZ130</f>
        <v>0</v>
      </c>
      <c r="AJ130" s="0" t="n">
        <f aca="false">'03.24 по датам'!FA130</f>
        <v>0</v>
      </c>
      <c r="AK130" s="0" t="n">
        <f aca="false">'03.24 по датам'!FB130</f>
        <v>0</v>
      </c>
      <c r="AL130" s="0" t="n">
        <f aca="false">SUBTOTAL(9,AI130:AK130)</f>
        <v>0</v>
      </c>
      <c r="AM130" s="0" t="n">
        <f aca="false">AL130+IF($B126:$B126=2,0,AM126:AM126)</f>
        <v>0</v>
      </c>
      <c r="AN130" s="0" t="n">
        <f aca="false">'03.24 по датам'!FO130</f>
        <v>0</v>
      </c>
      <c r="AO130" s="0" t="n">
        <f aca="false">'03.24 по датам'!FP130</f>
        <v>0</v>
      </c>
      <c r="AP130" s="0" t="n">
        <f aca="false">'03.24 по датам'!FQ130</f>
        <v>0</v>
      </c>
      <c r="AQ130" s="0" t="n">
        <f aca="false">SUBTOTAL(9,AN130:AP130)</f>
        <v>0</v>
      </c>
      <c r="AR130" s="0" t="n">
        <f aca="false">AQ130+IF($B126:$B126=2,0,AR126:AR126)</f>
        <v>0</v>
      </c>
      <c r="AS130" s="1851" t="n">
        <v>50</v>
      </c>
      <c r="AT130" s="1744"/>
      <c r="AU130" s="1744"/>
      <c r="AV130" s="1748" t="n">
        <f aca="false">SUBTOTAL(9,AS130:AU130)</f>
        <v>50</v>
      </c>
      <c r="AW130" s="1738" t="n">
        <f aca="false">SUBTOTAL(9,AS130:AU130)</f>
        <v>50</v>
      </c>
      <c r="AX130" s="1737" t="n">
        <f aca="false">AW130+IF($B126:$B126=2,0,AX126:AX126)</f>
        <v>50</v>
      </c>
      <c r="AY130" s="0"/>
      <c r="AZ130" s="0" t="e">
        <f aca="false">IF(IF($CE$10=$CE$1,"",CD128-$CE$10)&lt;0,IF($CE$10=$CE$1,"",-CD128+$CE$10),"")</f>
        <v>#VALUE!</v>
      </c>
      <c r="BA130" s="0" t="e">
        <f aca="false">SUBTOTAL(9,AY130:AZ130)</f>
        <v>#VALUE!</v>
      </c>
      <c r="BB130" s="0" t="n">
        <f aca="false">$BB$3+BB126</f>
        <v>359.1</v>
      </c>
      <c r="BC130" s="1757"/>
      <c r="BD130" s="1757"/>
      <c r="BE130" s="1832"/>
      <c r="BF130" s="1738" t="n">
        <f aca="false">SUBTOTAL(9,BC130:BE130)</f>
        <v>0</v>
      </c>
      <c r="BG130" s="1748" t="n">
        <f aca="false">BF130+IF($B126:$B126=2,0,BG126:BG126)</f>
        <v>50</v>
      </c>
      <c r="BH130" s="0" t="n">
        <f aca="false">'03.24 по датам'!II130</f>
        <v>0</v>
      </c>
      <c r="BI130" s="0" t="n">
        <f aca="false">'03.24 по датам'!IJ130</f>
        <v>0</v>
      </c>
      <c r="BJ130" s="0" t="n">
        <f aca="false">SUBTOTAL(9,BH130:BI130)</f>
        <v>0</v>
      </c>
      <c r="BK130" s="0" t="n">
        <f aca="false">BJ130:BJ130+IF($B126:$B126=2,0,BK126:BK126)</f>
        <v>0</v>
      </c>
      <c r="BL130" s="0" t="n">
        <f aca="false">'03.24 по датам'!IW130</f>
        <v>0</v>
      </c>
      <c r="BM130" s="0" t="n">
        <f aca="false">'03.24 по датам'!IX130</f>
        <v>0</v>
      </c>
      <c r="BN130" s="0" t="n">
        <f aca="false">'03.24 по датам'!IY130</f>
        <v>0</v>
      </c>
      <c r="BO130" s="0" t="n">
        <f aca="false">SUBTOTAL(9,BL130:BN130)</f>
        <v>0</v>
      </c>
      <c r="BP130" s="0" t="n">
        <f aca="false">BO130+IF($B126:$B126=2,0,BP126:BP126)</f>
        <v>0</v>
      </c>
      <c r="BQ130" s="0"/>
      <c r="BR130" s="0"/>
      <c r="BS130" s="0" t="e">
        <f aca="false">IF(IF($CE$10=$CE$1,"",CD128-$CE$10)&gt;0,IF($CE$10=$CE$1,"",CD128-$CE$10),"")</f>
        <v>#VALUE!</v>
      </c>
      <c r="BT130" s="0" t="e">
        <f aca="false">SUBTOTAL(9,BQ130:BS130)</f>
        <v>#VALUE!</v>
      </c>
      <c r="BU130" s="0" t="n">
        <f aca="false">SUMIF($C$5:BT$5,"Накопленный эффект, т/сут",$C130:BT130)+SUMIF($C$5:BT$5,"Нараст.  по потенциалу",$C130:BT130)-SUMIF($C$5:BT$5,"Нараст. по остановкам",$C130:BT130)-SUMIF($C$5:BT$5,"ИТОГО перевод в ППД",$C130:BT130)-SUMIF($C$5:BT$5,"ИТОГО  нерент, по распоряж.",$C130:BT130)-SUMIF($C$5:BT$5,"ИТОГО ост. дебит от ЗБС, Углуб., ПВЛГ/ПНЛГ",$C130:BT130)</f>
        <v>200</v>
      </c>
      <c r="BV130" s="1771"/>
      <c r="BW130" s="1771"/>
      <c r="BX130" s="1771"/>
      <c r="BY130" s="1771"/>
      <c r="BZ130" s="1764" t="n">
        <f aca="false">SUBTOTAL(9,BV130:BY130)</f>
        <v>0</v>
      </c>
      <c r="CA130" s="0"/>
      <c r="CB130" s="0" t="n">
        <f aca="false">CB$4:CB$4+SUMIF($C$5:BZ$5,"Нараст. по остановкам",$C130:BZ130)-SUMIF($C$5:BZ$5,"Нараст.  по потенциалу",$C130:BZ130)</f>
        <v>31.893</v>
      </c>
      <c r="CC130" s="0" t="n">
        <v>3</v>
      </c>
      <c r="CD130" s="0"/>
    </row>
    <row r="131" customFormat="false" ht="1.5" hidden="false" customHeight="true" outlineLevel="0" collapsed="false">
      <c r="A131" s="1777"/>
      <c r="B131" s="1777"/>
      <c r="C131" s="0" t="n">
        <f aca="false">'03.24 по датам'!X131</f>
        <v>0</v>
      </c>
      <c r="D131" s="0" t="n">
        <f aca="false">'03.24 по датам'!Y131</f>
        <v>0</v>
      </c>
      <c r="E131" s="0" t="n">
        <f aca="false">'03.24 по датам'!Z131</f>
        <v>0</v>
      </c>
      <c r="F131" s="0"/>
      <c r="G131" s="0"/>
      <c r="H131" s="0" t="n">
        <f aca="false">'03.24 по датам'!AP131</f>
        <v>0</v>
      </c>
      <c r="I131" s="0" t="n">
        <f aca="false">'03.24 по датам'!AQ131</f>
        <v>0</v>
      </c>
      <c r="J131" s="0" t="n">
        <f aca="false">'03.24 по датам'!AR131</f>
        <v>0</v>
      </c>
      <c r="K131" s="0"/>
      <c r="L131" s="0"/>
      <c r="M131" s="0" t="n">
        <f aca="false">'03.24 по датам'!BR131</f>
        <v>0</v>
      </c>
      <c r="N131" s="0" t="n">
        <f aca="false">'03.24 по датам'!BS131</f>
        <v>0</v>
      </c>
      <c r="O131" s="0" t="n">
        <f aca="false">'03.24 по датам'!BT131</f>
        <v>0</v>
      </c>
      <c r="P131" s="0"/>
      <c r="Q131" s="0"/>
      <c r="R131" s="0" t="n">
        <f aca="false">'03.24 по датам'!CJ131</f>
        <v>0</v>
      </c>
      <c r="S131" s="0" t="n">
        <f aca="false">'03.24 по датам'!CK131</f>
        <v>0</v>
      </c>
      <c r="T131" s="0" t="n">
        <f aca="false">'03.24 по датам'!CL131</f>
        <v>0</v>
      </c>
      <c r="U131" s="0"/>
      <c r="V131" s="0"/>
      <c r="W131" s="0"/>
      <c r="X131" s="0"/>
      <c r="Y131" s="0" t="n">
        <f aca="false">'03.24 по датам'!DD131</f>
        <v>0</v>
      </c>
      <c r="Z131" s="0" t="n">
        <f aca="false">'03.24 по датам'!DE131</f>
        <v>0</v>
      </c>
      <c r="AA131" s="0" t="n">
        <f aca="false">'03.24 по датам'!DF131</f>
        <v>0</v>
      </c>
      <c r="AB131" s="0"/>
      <c r="AC131" s="0"/>
      <c r="AD131" s="0" t="n">
        <f aca="false">'03.24 по датам'!DV131</f>
        <v>0</v>
      </c>
      <c r="AE131" s="0" t="n">
        <f aca="false">'03.24 по датам'!DW131</f>
        <v>0</v>
      </c>
      <c r="AF131" s="0" t="n">
        <f aca="false">'03.24 по датам'!DX131</f>
        <v>0</v>
      </c>
      <c r="AG131" s="0"/>
      <c r="AH131" s="0"/>
      <c r="AI131" s="0" t="n">
        <f aca="false">'03.24 по датам'!EZ131</f>
        <v>0</v>
      </c>
      <c r="AJ131" s="0" t="n">
        <f aca="false">'03.24 по датам'!FA131</f>
        <v>0</v>
      </c>
      <c r="AK131" s="0" t="n">
        <f aca="false">'03.24 по датам'!FB131</f>
        <v>0</v>
      </c>
      <c r="AL131" s="0"/>
      <c r="AM131" s="0"/>
      <c r="AN131" s="0" t="n">
        <f aca="false">'03.24 по датам'!FO131</f>
        <v>0</v>
      </c>
      <c r="AO131" s="0" t="n">
        <f aca="false">'03.24 по датам'!FP131</f>
        <v>0</v>
      </c>
      <c r="AP131" s="0" t="n">
        <f aca="false">'03.24 по датам'!FQ131</f>
        <v>0</v>
      </c>
      <c r="AQ131" s="0"/>
      <c r="AR131" s="0"/>
      <c r="AS131" s="1779"/>
      <c r="AT131" s="1779"/>
      <c r="AU131" s="1779"/>
      <c r="AV131" s="1783"/>
      <c r="AW131" s="1783"/>
      <c r="AX131" s="1783"/>
      <c r="AY131" s="0"/>
      <c r="AZ131" s="0"/>
      <c r="BA131" s="0"/>
      <c r="BB131" s="1790"/>
      <c r="BC131" s="1757"/>
      <c r="BD131" s="1757"/>
      <c r="BE131" s="1787"/>
      <c r="BF131" s="1783"/>
      <c r="BG131" s="1783"/>
      <c r="BH131" s="0" t="n">
        <f aca="false">'03.24 по датам'!II131</f>
        <v>0</v>
      </c>
      <c r="BI131" s="0" t="n">
        <f aca="false">'03.24 по датам'!IJ131</f>
        <v>0</v>
      </c>
      <c r="BJ131" s="0"/>
      <c r="BK131" s="0"/>
      <c r="BL131" s="0" t="n">
        <f aca="false">'03.24 по датам'!IW131</f>
        <v>0</v>
      </c>
      <c r="BM131" s="0" t="n">
        <f aca="false">'03.24 по датам'!IX131</f>
        <v>0</v>
      </c>
      <c r="BN131" s="0" t="n">
        <f aca="false">'03.24 по датам'!IY131</f>
        <v>0</v>
      </c>
      <c r="BO131" s="0"/>
      <c r="BP131" s="0"/>
      <c r="BQ131" s="0"/>
      <c r="BR131" s="0"/>
      <c r="BS131" s="0"/>
      <c r="BT131" s="0"/>
      <c r="BU131" s="0"/>
      <c r="BV131" s="1792"/>
      <c r="BW131" s="1792"/>
      <c r="BX131" s="1792"/>
      <c r="BY131" s="1792"/>
      <c r="BZ131" s="1792"/>
      <c r="CA131" s="0"/>
      <c r="CB131" s="0"/>
      <c r="CC131" s="0" t="n">
        <v>4</v>
      </c>
      <c r="CD131" s="0"/>
      <c r="CE131" s="1797"/>
    </row>
    <row r="132" customFormat="false" ht="11.25" hidden="false" customHeight="true" outlineLevel="0" collapsed="false">
      <c r="A132" s="1611" t="n">
        <f aca="false">A128+1</f>
        <v>45382</v>
      </c>
      <c r="B132" s="1612" t="s">
        <v>662</v>
      </c>
      <c r="C132" s="0" t="n">
        <f aca="false">'03.24 по датам'!X132</f>
        <v>0</v>
      </c>
      <c r="D132" s="0" t="n">
        <f aca="false">'03.24 по датам'!Y132</f>
        <v>0</v>
      </c>
      <c r="E132" s="0" t="n">
        <f aca="false">'03.24 по датам'!Z132</f>
        <v>0</v>
      </c>
      <c r="F132" s="0"/>
      <c r="G132" s="0"/>
      <c r="H132" s="0" t="n">
        <f aca="false">'03.24 по датам'!AP132</f>
        <v>0</v>
      </c>
      <c r="I132" s="0" t="n">
        <f aca="false">'03.24 по датам'!AQ132</f>
        <v>0</v>
      </c>
      <c r="J132" s="0" t="n">
        <f aca="false">'03.24 по датам'!AR132</f>
        <v>0</v>
      </c>
      <c r="K132" s="0"/>
      <c r="L132" s="0"/>
      <c r="M132" s="0" t="n">
        <f aca="false">'03.24 по датам'!BR132</f>
        <v>0</v>
      </c>
      <c r="N132" s="0" t="n">
        <f aca="false">'03.24 по датам'!BS132</f>
        <v>0</v>
      </c>
      <c r="O132" s="0" t="n">
        <f aca="false">'03.24 по датам'!BT132</f>
        <v>0</v>
      </c>
      <c r="P132" s="0"/>
      <c r="Q132" s="0"/>
      <c r="R132" s="0" t="n">
        <f aca="false">'03.24 по датам'!CJ132</f>
        <v>0</v>
      </c>
      <c r="S132" s="0" t="n">
        <f aca="false">'03.24 по датам'!CK132</f>
        <v>0</v>
      </c>
      <c r="T132" s="0" t="n">
        <f aca="false">'03.24 по датам'!CL132</f>
        <v>0</v>
      </c>
      <c r="U132" s="0"/>
      <c r="V132" s="0"/>
      <c r="W132" s="0"/>
      <c r="X132" s="0"/>
      <c r="Y132" s="0" t="n">
        <f aca="false">'03.24 по датам'!DD132</f>
        <v>0</v>
      </c>
      <c r="Z132" s="0" t="n">
        <f aca="false">'03.24 по датам'!DE132</f>
        <v>0</v>
      </c>
      <c r="AA132" s="0" t="n">
        <f aca="false">'03.24 по датам'!DF132</f>
        <v>0</v>
      </c>
      <c r="AB132" s="0"/>
      <c r="AC132" s="0"/>
      <c r="AD132" s="0" t="n">
        <f aca="false">'03.24 по датам'!DV132</f>
        <v>0</v>
      </c>
      <c r="AE132" s="0" t="n">
        <f aca="false">'03.24 по датам'!DW132</f>
        <v>0</v>
      </c>
      <c r="AF132" s="0" t="n">
        <f aca="false">'03.24 по датам'!DX132</f>
        <v>0</v>
      </c>
      <c r="AG132" s="0"/>
      <c r="AH132" s="0"/>
      <c r="AI132" s="0" t="n">
        <f aca="false">'03.24 по датам'!EZ132</f>
        <v>0</v>
      </c>
      <c r="AJ132" s="0" t="n">
        <f aca="false">'03.24 по датам'!FA132</f>
        <v>0</v>
      </c>
      <c r="AK132" s="0" t="n">
        <f aca="false">'03.24 по датам'!FB132</f>
        <v>0</v>
      </c>
      <c r="AL132" s="0"/>
      <c r="AM132" s="0"/>
      <c r="AN132" s="0" t="n">
        <f aca="false">'03.24 по датам'!FO132</f>
        <v>0</v>
      </c>
      <c r="AO132" s="0" t="n">
        <f aca="false">'03.24 по датам'!FP132</f>
        <v>0</v>
      </c>
      <c r="AP132" s="0" t="n">
        <f aca="false">'03.24 по датам'!FQ132</f>
        <v>0</v>
      </c>
      <c r="AQ132" s="0"/>
      <c r="AR132" s="0"/>
      <c r="AS132" s="1837"/>
      <c r="AT132" s="1627"/>
      <c r="AU132" s="1627"/>
      <c r="AV132" s="1631"/>
      <c r="AW132" s="1621"/>
      <c r="AX132" s="1620"/>
      <c r="AY132" s="0"/>
      <c r="AZ132" s="0"/>
      <c r="BA132" s="0"/>
      <c r="BB132" s="0"/>
      <c r="BC132" s="1640"/>
      <c r="BD132" s="1640"/>
      <c r="BE132" s="1842"/>
      <c r="BF132" s="1621"/>
      <c r="BG132" s="1631"/>
      <c r="BH132" s="0" t="n">
        <f aca="false">'03.24 по датам'!II132</f>
        <v>0</v>
      </c>
      <c r="BI132" s="0" t="n">
        <f aca="false">'03.24 по датам'!IJ132</f>
        <v>0</v>
      </c>
      <c r="BJ132" s="0"/>
      <c r="BK132" s="0"/>
      <c r="BL132" s="0" t="n">
        <f aca="false">'03.24 по датам'!IW132</f>
        <v>0</v>
      </c>
      <c r="BM132" s="0" t="n">
        <f aca="false">'03.24 по датам'!IX132</f>
        <v>0</v>
      </c>
      <c r="BN132" s="0" t="n">
        <f aca="false">'03.24 по датам'!IY132</f>
        <v>0</v>
      </c>
      <c r="BO132" s="0"/>
      <c r="BP132" s="0"/>
      <c r="BQ132" s="0"/>
      <c r="BR132" s="0"/>
      <c r="BS132" s="0"/>
      <c r="BT132" s="0"/>
      <c r="BU132" s="0"/>
      <c r="BV132" s="1660"/>
      <c r="BW132" s="1660"/>
      <c r="BX132" s="1660"/>
      <c r="BY132" s="1660"/>
      <c r="BZ132" s="1817"/>
      <c r="CA132" s="0" t="e">
        <f aca="false">CA$4:CA$4+SUMIF($C$5:BZ$5,"Нараст. баланс",$C134:BZ134)+SUMIF($C$7:BW$7,"Итого (с ВНР)",$C134:BW134)-SUMIF($C$5:BZ$5,"Геол. снижение,  т/сут",$C134:BZ134)-SUMIF(BY$7:BZ$7,"Итого",BY134:BZ134)-SUMIF($C$7:BZ$7,"Итого (с ВСП)",$C134:BZ134)</f>
        <v>#VALUE!</v>
      </c>
      <c r="CB132" s="0"/>
      <c r="CC132" s="0" t="n">
        <v>1</v>
      </c>
      <c r="CD132" s="0" t="e">
        <f aca="false">CD$4:CD$4+SUMIF($C$5:BZ$5,"Нараст. баланс",$C134:BZ134)+SUMIF($C$7:BW$7,$C134:BW134)-SUMIF($C$5:BZ$5,"Геол. снижение,  т/сут",$C134:BZ134)-SUMIF(BY$7:BZ$7,"Итого",BY134:BZ134)</f>
        <v>#VALUE!</v>
      </c>
    </row>
    <row r="133" customFormat="false" ht="11.25" hidden="false" customHeight="true" outlineLevel="0" collapsed="false">
      <c r="A133" s="1611"/>
      <c r="B133" s="1670" t="s">
        <v>663</v>
      </c>
      <c r="C133" s="0" t="n">
        <f aca="false">'03.24 по датам'!X133</f>
        <v>0</v>
      </c>
      <c r="D133" s="0" t="n">
        <f aca="false">'03.24 по датам'!Y133</f>
        <v>0</v>
      </c>
      <c r="E133" s="0" t="n">
        <f aca="false">'03.24 по датам'!Z133</f>
        <v>0</v>
      </c>
      <c r="F133" s="0" t="n">
        <f aca="false">COUNTIF(C134:E134,"&gt;"&amp;0)</f>
        <v>0</v>
      </c>
      <c r="G133" s="0"/>
      <c r="H133" s="0" t="n">
        <f aca="false">'03.24 по датам'!AP133</f>
        <v>0</v>
      </c>
      <c r="I133" s="0" t="n">
        <f aca="false">'03.24 по датам'!AQ133</f>
        <v>0</v>
      </c>
      <c r="J133" s="0" t="n">
        <f aca="false">'03.24 по датам'!AR133</f>
        <v>0</v>
      </c>
      <c r="K133" s="0" t="n">
        <f aca="false">COUNTIF(H134:J134,"&gt;"&amp;0)</f>
        <v>0</v>
      </c>
      <c r="L133" s="0"/>
      <c r="M133" s="0" t="n">
        <f aca="false">'03.24 по датам'!BR133</f>
        <v>0</v>
      </c>
      <c r="N133" s="0" t="n">
        <f aca="false">'03.24 по датам'!BS133</f>
        <v>0</v>
      </c>
      <c r="O133" s="0" t="n">
        <f aca="false">'03.24 по датам'!BT133</f>
        <v>0</v>
      </c>
      <c r="P133" s="0" t="n">
        <f aca="false">COUNTIF(M134:O134,"&gt;"&amp;0)</f>
        <v>0</v>
      </c>
      <c r="Q133" s="0"/>
      <c r="R133" s="0" t="n">
        <f aca="false">'03.24 по датам'!CJ133</f>
        <v>0</v>
      </c>
      <c r="S133" s="0" t="n">
        <f aca="false">'03.24 по датам'!CK133</f>
        <v>0</v>
      </c>
      <c r="T133" s="0" t="n">
        <f aca="false">'03.24 по датам'!CL133</f>
        <v>0</v>
      </c>
      <c r="U133" s="0" t="n">
        <f aca="false">COUNTIF(R134:T134,"&gt;"&amp;0)</f>
        <v>0</v>
      </c>
      <c r="V133" s="0"/>
      <c r="W133" s="0" t="n">
        <f aca="false">F133+K133+P133+U133</f>
        <v>0</v>
      </c>
      <c r="X133" s="0"/>
      <c r="Y133" s="0" t="n">
        <f aca="false">'03.24 по датам'!DD133</f>
        <v>0</v>
      </c>
      <c r="Z133" s="0" t="n">
        <f aca="false">'03.24 по датам'!DE133</f>
        <v>0</v>
      </c>
      <c r="AA133" s="0" t="n">
        <f aca="false">'03.24 по датам'!DF133</f>
        <v>0</v>
      </c>
      <c r="AB133" s="0" t="n">
        <f aca="false">SUBTOTAL(9,Y135:AA135)</f>
        <v>0</v>
      </c>
      <c r="AC133" s="0"/>
      <c r="AD133" s="0" t="n">
        <f aca="false">'03.24 по датам'!DV133</f>
        <v>0</v>
      </c>
      <c r="AE133" s="0" t="n">
        <f aca="false">'03.24 по датам'!DW133</f>
        <v>0</v>
      </c>
      <c r="AF133" s="0" t="n">
        <f aca="false">'03.24 по датам'!DX133</f>
        <v>0</v>
      </c>
      <c r="AG133" s="0" t="n">
        <f aca="false">COUNTIF(AD134:AF134,"&gt;"&amp;0)</f>
        <v>0</v>
      </c>
      <c r="AH133" s="0"/>
      <c r="AI133" s="0" t="n">
        <f aca="false">'03.24 по датам'!EZ133</f>
        <v>0</v>
      </c>
      <c r="AJ133" s="0" t="n">
        <f aca="false">'03.24 по датам'!FA133</f>
        <v>0</v>
      </c>
      <c r="AK133" s="0" t="n">
        <f aca="false">'03.24 по датам'!FB133</f>
        <v>0</v>
      </c>
      <c r="AL133" s="0" t="n">
        <f aca="false">COUNTIF(AI134:AK134,"&gt;"&amp;0)</f>
        <v>0</v>
      </c>
      <c r="AM133" s="0"/>
      <c r="AN133" s="0" t="n">
        <f aca="false">'03.24 по датам'!FO133</f>
        <v>0</v>
      </c>
      <c r="AO133" s="0" t="n">
        <f aca="false">'03.24 по датам'!FP133</f>
        <v>0</v>
      </c>
      <c r="AP133" s="0" t="n">
        <f aca="false">'03.24 по датам'!FQ133</f>
        <v>0</v>
      </c>
      <c r="AQ133" s="0" t="n">
        <f aca="false">COUNTIF(AN134:AP134,"&gt;"&amp;0)</f>
        <v>0</v>
      </c>
      <c r="AR133" s="0"/>
      <c r="AS133" s="1844"/>
      <c r="AT133" s="1686"/>
      <c r="AU133" s="1686"/>
      <c r="AV133" s="1690" t="n">
        <f aca="false">SUBTOTAL(9,AS135:AU135)</f>
        <v>0</v>
      </c>
      <c r="AW133" s="1679" t="n">
        <f aca="false">SUBTOTAL(9,AS135:AU135)</f>
        <v>0</v>
      </c>
      <c r="AX133" s="1691"/>
      <c r="AY133" s="0"/>
      <c r="AZ133" s="0"/>
      <c r="BA133" s="0"/>
      <c r="BB133" s="0"/>
      <c r="BC133" s="1700"/>
      <c r="BD133" s="1700"/>
      <c r="BE133" s="1847"/>
      <c r="BF133" s="1679" t="n">
        <f aca="false">SUBTOTAL(9,BC135:BE135)</f>
        <v>0</v>
      </c>
      <c r="BG133" s="1702"/>
      <c r="BH133" s="0" t="n">
        <f aca="false">'03.24 по датам'!II133</f>
        <v>0</v>
      </c>
      <c r="BI133" s="0" t="n">
        <f aca="false">'03.24 по датам'!IJ133</f>
        <v>0</v>
      </c>
      <c r="BJ133" s="0" t="n">
        <f aca="false">SUBTOTAL(9,BH135:BI135)</f>
        <v>0</v>
      </c>
      <c r="BK133" s="0"/>
      <c r="BL133" s="0" t="n">
        <f aca="false">'03.24 по датам'!IW133</f>
        <v>0</v>
      </c>
      <c r="BM133" s="0" t="n">
        <f aca="false">'03.24 по датам'!IX133</f>
        <v>0</v>
      </c>
      <c r="BN133" s="0" t="n">
        <f aca="false">'03.24 по датам'!IY133</f>
        <v>0</v>
      </c>
      <c r="BO133" s="0" t="n">
        <f aca="false">COUNTIF(BL134:BN134,"&gt;"&amp;0)</f>
        <v>0</v>
      </c>
      <c r="BP133" s="0"/>
      <c r="BQ133" s="0"/>
      <c r="BR133" s="0"/>
      <c r="BS133" s="0"/>
      <c r="BT133" s="0"/>
      <c r="BU133" s="0"/>
      <c r="BV133" s="1722"/>
      <c r="BW133" s="1722"/>
      <c r="BX133" s="1722"/>
      <c r="BY133" s="1722"/>
      <c r="BZ133" s="1827"/>
      <c r="CA133" s="0"/>
      <c r="CB133" s="0"/>
      <c r="CC133" s="0" t="n">
        <v>2</v>
      </c>
      <c r="CD133" s="0"/>
    </row>
    <row r="134" customFormat="false" ht="11.25" hidden="false" customHeight="true" outlineLevel="0" collapsed="false">
      <c r="A134" s="1611"/>
      <c r="B134" s="1729" t="s">
        <v>661</v>
      </c>
      <c r="C134" s="0" t="n">
        <f aca="false">'03.24 по датам'!X134</f>
        <v>0</v>
      </c>
      <c r="D134" s="0" t="n">
        <f aca="false">'03.24 по датам'!Y134</f>
        <v>0</v>
      </c>
      <c r="E134" s="0" t="n">
        <f aca="false">'03.24 по датам'!Z134</f>
        <v>0</v>
      </c>
      <c r="F134" s="0" t="n">
        <f aca="false">SUBTOTAL(9,C134:E134)</f>
        <v>0</v>
      </c>
      <c r="G134" s="0" t="n">
        <f aca="false">F134+G130</f>
        <v>200</v>
      </c>
      <c r="H134" s="0" t="n">
        <f aca="false">'03.24 по датам'!AP134</f>
        <v>0</v>
      </c>
      <c r="I134" s="0" t="n">
        <f aca="false">'03.24 по датам'!AQ134</f>
        <v>0</v>
      </c>
      <c r="J134" s="0" t="n">
        <f aca="false">'03.24 по датам'!AR134</f>
        <v>0</v>
      </c>
      <c r="K134" s="0" t="n">
        <f aca="false">SUBTOTAL(9,H134:J134)</f>
        <v>0</v>
      </c>
      <c r="L134" s="0" t="n">
        <f aca="false">K134+L130</f>
        <v>0</v>
      </c>
      <c r="M134" s="0" t="n">
        <f aca="false">'03.24 по датам'!BR134</f>
        <v>0</v>
      </c>
      <c r="N134" s="0" t="n">
        <f aca="false">'03.24 по датам'!BS134</f>
        <v>0</v>
      </c>
      <c r="O134" s="0" t="n">
        <f aca="false">'03.24 по датам'!BT134</f>
        <v>0</v>
      </c>
      <c r="P134" s="0" t="n">
        <f aca="false">SUBTOTAL(9,M134:O134)</f>
        <v>0</v>
      </c>
      <c r="Q134" s="0" t="n">
        <f aca="false">P134+Q130</f>
        <v>0</v>
      </c>
      <c r="R134" s="0" t="n">
        <f aca="false">'03.24 по датам'!CJ134</f>
        <v>0</v>
      </c>
      <c r="S134" s="0" t="n">
        <f aca="false">'03.24 по датам'!CK134</f>
        <v>0</v>
      </c>
      <c r="T134" s="0" t="n">
        <f aca="false">'03.24 по датам'!CL134</f>
        <v>0</v>
      </c>
      <c r="U134" s="0" t="n">
        <f aca="false">SUBTOTAL(9,R134:T134)</f>
        <v>0</v>
      </c>
      <c r="V134" s="0" t="n">
        <f aca="false">U134+V130</f>
        <v>0</v>
      </c>
      <c r="W134" s="0" t="n">
        <f aca="false">+F134+K134+P134+U134</f>
        <v>0</v>
      </c>
      <c r="X134" s="0" t="n">
        <f aca="false">W134+X130</f>
        <v>200</v>
      </c>
      <c r="Y134" s="0" t="n">
        <f aca="false">'03.24 по датам'!DD134</f>
        <v>0</v>
      </c>
      <c r="Z134" s="0" t="n">
        <f aca="false">'03.24 по датам'!DE134</f>
        <v>0</v>
      </c>
      <c r="AA134" s="0" t="n">
        <f aca="false">'03.24 по датам'!DF134</f>
        <v>0</v>
      </c>
      <c r="AB134" s="0" t="n">
        <f aca="false">SUBTOTAL(9,Y134:AA134)</f>
        <v>0</v>
      </c>
      <c r="AC134" s="0" t="n">
        <f aca="false">AB134+IF($B130:$B130=2,0,AC130:AC130)</f>
        <v>0</v>
      </c>
      <c r="AD134" s="0" t="n">
        <f aca="false">'03.24 по датам'!DV134</f>
        <v>0</v>
      </c>
      <c r="AE134" s="0" t="n">
        <f aca="false">'03.24 по датам'!DW134</f>
        <v>0</v>
      </c>
      <c r="AF134" s="0" t="n">
        <f aca="false">'03.24 по датам'!DX134</f>
        <v>0</v>
      </c>
      <c r="AG134" s="0" t="n">
        <f aca="false">SUBTOTAL(9,AD134:AF134)</f>
        <v>0</v>
      </c>
      <c r="AH134" s="0" t="n">
        <f aca="false">AG134+IF($B130:$B130=2,0,AH130:AH130)</f>
        <v>0</v>
      </c>
      <c r="AI134" s="0" t="n">
        <f aca="false">'03.24 по датам'!EZ134</f>
        <v>0</v>
      </c>
      <c r="AJ134" s="0" t="n">
        <f aca="false">'03.24 по датам'!FA134</f>
        <v>0</v>
      </c>
      <c r="AK134" s="0" t="n">
        <f aca="false">'03.24 по датам'!FB134</f>
        <v>0</v>
      </c>
      <c r="AL134" s="0" t="n">
        <f aca="false">SUBTOTAL(9,AI134:AK134)</f>
        <v>0</v>
      </c>
      <c r="AM134" s="0" t="n">
        <f aca="false">AL134+IF($B130:$B130=2,0,AM130:AM130)</f>
        <v>0</v>
      </c>
      <c r="AN134" s="0" t="n">
        <f aca="false">'03.24 по датам'!FO134</f>
        <v>0</v>
      </c>
      <c r="AO134" s="0" t="n">
        <f aca="false">'03.24 по датам'!FP134</f>
        <v>0</v>
      </c>
      <c r="AP134" s="0" t="n">
        <f aca="false">'03.24 по датам'!FQ134</f>
        <v>0</v>
      </c>
      <c r="AQ134" s="0" t="n">
        <f aca="false">SUBTOTAL(9,AN134:AP134)</f>
        <v>0</v>
      </c>
      <c r="AR134" s="0" t="n">
        <f aca="false">AQ134+IF($B130:$B130=2,0,AR130:AR130)</f>
        <v>0</v>
      </c>
      <c r="AS134" s="1851"/>
      <c r="AT134" s="1744"/>
      <c r="AU134" s="1744"/>
      <c r="AV134" s="1748" t="n">
        <f aca="false">SUBTOTAL(9,AS134:AU134)</f>
        <v>0</v>
      </c>
      <c r="AW134" s="1738" t="n">
        <f aca="false">SUBTOTAL(9,AS134:AU134)</f>
        <v>0</v>
      </c>
      <c r="AX134" s="1737" t="n">
        <f aca="false">AW134+IF($B130:$B130=2,0,AX130:AX130)</f>
        <v>50</v>
      </c>
      <c r="AY134" s="0"/>
      <c r="AZ134" s="0" t="e">
        <f aca="false">IF(IF($CE$10=$CE$1,"",CD132-$CE$10)&lt;0,IF($CE$10=$CE$1,"",-CD132+$CE$10),"")</f>
        <v>#VALUE!</v>
      </c>
      <c r="BA134" s="0" t="e">
        <f aca="false">SUBTOTAL(9,AY134:AZ134)</f>
        <v>#VALUE!</v>
      </c>
      <c r="BB134" s="0" t="n">
        <f aca="false">$BB$3+BB130</f>
        <v>371.07</v>
      </c>
      <c r="BC134" s="1757"/>
      <c r="BD134" s="1757"/>
      <c r="BE134" s="1832"/>
      <c r="BF134" s="1738" t="n">
        <f aca="false">SUBTOTAL(9,BC134:BE134)</f>
        <v>0</v>
      </c>
      <c r="BG134" s="1748" t="n">
        <f aca="false">BF134+IF($B130:$B130=2,0,BG130:BG130)</f>
        <v>50</v>
      </c>
      <c r="BH134" s="0" t="n">
        <f aca="false">'03.24 по датам'!II134</f>
        <v>0</v>
      </c>
      <c r="BI134" s="0" t="n">
        <f aca="false">'03.24 по датам'!IJ134</f>
        <v>0</v>
      </c>
      <c r="BJ134" s="0" t="n">
        <f aca="false">SUBTOTAL(9,BH134:BI134)</f>
        <v>0</v>
      </c>
      <c r="BK134" s="0" t="n">
        <f aca="false">BJ134:BJ134+IF($B130:$B130=2,0,BK130:BK130)</f>
        <v>0</v>
      </c>
      <c r="BL134" s="0" t="n">
        <f aca="false">'03.24 по датам'!IW134</f>
        <v>0</v>
      </c>
      <c r="BM134" s="0" t="n">
        <f aca="false">'03.24 по датам'!IX134</f>
        <v>0</v>
      </c>
      <c r="BN134" s="0" t="n">
        <f aca="false">'03.24 по датам'!IY134</f>
        <v>0</v>
      </c>
      <c r="BO134" s="0" t="n">
        <f aca="false">SUBTOTAL(9,BL134:BN134)</f>
        <v>0</v>
      </c>
      <c r="BP134" s="0" t="n">
        <f aca="false">BO134+IF($B130:$B130=2,0,BP130:BP130)</f>
        <v>0</v>
      </c>
      <c r="BQ134" s="0"/>
      <c r="BR134" s="0"/>
      <c r="BS134" s="0" t="e">
        <f aca="false">IF(IF($CE$10=$CE$1,"",CD132-$CE$10)&gt;0,IF($CE$10=$CE$1,"",CD132-$CE$10),"")</f>
        <v>#VALUE!</v>
      </c>
      <c r="BT134" s="0" t="e">
        <f aca="false">SUBTOTAL(9,BQ134:BS134)</f>
        <v>#VALUE!</v>
      </c>
      <c r="BU134" s="0" t="n">
        <f aca="false">SUMIF($C$5:BT$5,"Накопленный эффект, т/сут",$C134:BT134)+SUMIF($C$5:BT$5,"Нараст.  по потенциалу",$C134:BT134)-SUMIF($C$5:BT$5,"Нараст. по остановкам",$C134:BT134)-SUMIF($C$5:BT$5,"ИТОГО перевод в ППД",$C134:BT134)-SUMIF($C$5:BT$5,"ИТОГО  нерент, по распоряж.",$C134:BT134)-SUMIF($C$5:BT$5,"ИТОГО ост. дебит от ЗБС, Углуб., ПВЛГ/ПНЛГ",$C134:BT134)</f>
        <v>200</v>
      </c>
      <c r="BV134" s="1771"/>
      <c r="BW134" s="1771"/>
      <c r="BX134" s="1771"/>
      <c r="BY134" s="1771"/>
      <c r="BZ134" s="1764"/>
      <c r="CA134" s="0"/>
      <c r="CB134" s="0" t="n">
        <f aca="false">CB$4:CB$4+SUMIF($C$5:BZ$5,"Нараст. по остановкам",$C134:BZ134)-SUMIF($C$5:BZ$5,"Нараст.  по потенциалу",$C134:BZ134)</f>
        <v>31.893</v>
      </c>
      <c r="CC134" s="0" t="n">
        <v>3</v>
      </c>
      <c r="CD134" s="0"/>
    </row>
    <row r="135" customFormat="false" ht="1.5" hidden="false" customHeight="true" outlineLevel="0" collapsed="false">
      <c r="A135" s="1777"/>
      <c r="B135" s="1777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1779"/>
      <c r="AT135" s="1779"/>
      <c r="AU135" s="1779"/>
      <c r="AV135" s="1783"/>
      <c r="AW135" s="1783"/>
      <c r="AX135" s="1783"/>
      <c r="AY135" s="0"/>
      <c r="AZ135" s="0"/>
      <c r="BA135" s="0"/>
      <c r="BB135" s="1790"/>
      <c r="BC135" s="1757"/>
      <c r="BD135" s="1757"/>
      <c r="BE135" s="1787"/>
      <c r="BF135" s="1783"/>
      <c r="BG135" s="1783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1792"/>
      <c r="BW135" s="1792"/>
      <c r="BX135" s="1792"/>
      <c r="BY135" s="1792"/>
      <c r="BZ135" s="1792"/>
      <c r="CA135" s="0"/>
      <c r="CB135" s="0"/>
      <c r="CD135" s="0"/>
      <c r="CE135" s="1797"/>
    </row>
    <row r="136" customFormat="false" ht="24.75" hidden="false" customHeight="true" outlineLevel="0" collapsed="false">
      <c r="A136" s="1902" t="s">
        <v>478</v>
      </c>
      <c r="B136" s="1902"/>
      <c r="C136" s="0"/>
      <c r="D136" s="0"/>
      <c r="E136" s="0"/>
      <c r="F136" s="0" t="n">
        <f aca="false">SUMIF($B$12:$B$134,$B$133,F12:F134)</f>
        <v>1</v>
      </c>
      <c r="G136" s="0"/>
      <c r="H136" s="0"/>
      <c r="I136" s="0"/>
      <c r="J136" s="0"/>
      <c r="K136" s="0" t="n">
        <f aca="false">SUMIF($B$12:$B$134,$B$133,K12:K134)</f>
        <v>0</v>
      </c>
      <c r="L136" s="0"/>
      <c r="M136" s="0"/>
      <c r="N136" s="0"/>
      <c r="O136" s="0"/>
      <c r="P136" s="0" t="n">
        <f aca="false">SUMIF($B$12:$B$134,$B$133,P12:P134)</f>
        <v>0</v>
      </c>
      <c r="Q136" s="0"/>
      <c r="R136" s="0"/>
      <c r="S136" s="0"/>
      <c r="T136" s="0"/>
      <c r="U136" s="0" t="n">
        <f aca="false">SUMIF($B$12:$B$134,$B$133,U12:U134)</f>
        <v>0</v>
      </c>
      <c r="V136" s="0"/>
      <c r="W136" s="0" t="n">
        <f aca="false">F136+K136+P136+U136</f>
        <v>1</v>
      </c>
      <c r="X136" s="0"/>
      <c r="Y136" s="0"/>
      <c r="Z136" s="0"/>
      <c r="AA136" s="0"/>
      <c r="AB136" s="0" t="n">
        <v>0</v>
      </c>
      <c r="AC136" s="0"/>
      <c r="AD136" s="0"/>
      <c r="AE136" s="0"/>
      <c r="AF136" s="0"/>
      <c r="AG136" s="0" t="n">
        <f aca="false">SUMIF($B$12:$B$134,$B$133,AG12:AG134)</f>
        <v>0</v>
      </c>
      <c r="AH136" s="0"/>
      <c r="AI136" s="0"/>
      <c r="AJ136" s="0"/>
      <c r="AK136" s="0"/>
      <c r="AL136" s="0"/>
      <c r="AM136" s="0"/>
      <c r="AN136" s="0"/>
      <c r="AO136" s="0"/>
      <c r="AP136" s="0"/>
      <c r="AQ136" s="0" t="n">
        <f aca="false">SUMIF($B$12:$B$134,$B$133,AQ12:AQ134)</f>
        <v>0</v>
      </c>
      <c r="AR136" s="0"/>
      <c r="AS136" s="1904"/>
      <c r="AT136" s="1904"/>
      <c r="AU136" s="1904"/>
      <c r="AV136" s="1905"/>
      <c r="AW136" s="1910"/>
      <c r="AX136" s="1911"/>
      <c r="AY136" s="0"/>
      <c r="AZ136" s="0"/>
      <c r="BA136" s="0"/>
      <c r="BB136" s="1915" t="n">
        <f aca="false">BB134</f>
        <v>371.07</v>
      </c>
      <c r="BC136" s="1916"/>
      <c r="BD136" s="1916"/>
      <c r="BE136" s="1916"/>
      <c r="BF136" s="1910"/>
      <c r="BG136" s="1917"/>
      <c r="BH136" s="0"/>
      <c r="BI136" s="0"/>
      <c r="BJ136" s="0"/>
      <c r="BK136" s="0"/>
      <c r="BL136" s="0"/>
      <c r="BM136" s="0"/>
      <c r="BN136" s="0"/>
      <c r="BO136" s="0" t="n">
        <f aca="false">SUMIF($B$12:$B$134,$B$133,BO12:BO134)</f>
        <v>0</v>
      </c>
      <c r="BP136" s="0"/>
      <c r="BQ136" s="0"/>
      <c r="BR136" s="0"/>
      <c r="BS136" s="0"/>
      <c r="BT136" s="0"/>
      <c r="BU136" s="0"/>
      <c r="BV136" s="1921"/>
      <c r="BW136" s="1921"/>
      <c r="BX136" s="1921"/>
      <c r="BY136" s="1921"/>
      <c r="BZ136" s="1921"/>
      <c r="CA136" s="0"/>
      <c r="CB136" s="0" t="n">
        <f aca="false">CB134</f>
        <v>31.893</v>
      </c>
      <c r="CD136" s="0"/>
      <c r="CE136" s="1964" t="s">
        <v>686</v>
      </c>
      <c r="CF136" s="1961" t="e">
        <f aca="false">CA138/COUNT(CA12:CA134)</f>
        <v>#VALUE!</v>
      </c>
      <c r="CG136" s="1547" t="s">
        <v>687</v>
      </c>
      <c r="CH136" s="1961" t="e">
        <f aca="false">CA132+BT134-BA134</f>
        <v>#VALUE!</v>
      </c>
    </row>
    <row r="137" customFormat="false" ht="15" hidden="false" customHeight="true" outlineLevel="0" collapsed="false">
      <c r="A137" s="1923" t="s">
        <v>672</v>
      </c>
      <c r="B137" s="1923"/>
      <c r="C137" s="0"/>
      <c r="D137" s="0"/>
      <c r="E137" s="0"/>
      <c r="F137" s="0" t="n">
        <f aca="false">G134</f>
        <v>200</v>
      </c>
      <c r="G137" s="0"/>
      <c r="H137" s="0"/>
      <c r="I137" s="0"/>
      <c r="J137" s="0"/>
      <c r="K137" s="0" t="n">
        <f aca="false">L134</f>
        <v>0</v>
      </c>
      <c r="L137" s="0"/>
      <c r="M137" s="0"/>
      <c r="N137" s="0"/>
      <c r="O137" s="0"/>
      <c r="P137" s="0" t="n">
        <f aca="false">Q134</f>
        <v>0</v>
      </c>
      <c r="Q137" s="0"/>
      <c r="R137" s="0"/>
      <c r="S137" s="0"/>
      <c r="T137" s="0"/>
      <c r="U137" s="0" t="n">
        <f aca="false">V134</f>
        <v>0</v>
      </c>
      <c r="V137" s="0"/>
      <c r="W137" s="0" t="n">
        <f aca="false">X134</f>
        <v>200</v>
      </c>
      <c r="X137" s="0"/>
      <c r="Y137" s="0"/>
      <c r="Z137" s="0"/>
      <c r="AA137" s="0"/>
      <c r="AB137" s="0" t="n">
        <f aca="false">AC134</f>
        <v>0</v>
      </c>
      <c r="AC137" s="0"/>
      <c r="AD137" s="0"/>
      <c r="AE137" s="0"/>
      <c r="AF137" s="0"/>
      <c r="AG137" s="0" t="n">
        <f aca="false">AH134</f>
        <v>0</v>
      </c>
      <c r="AH137" s="0"/>
      <c r="AI137" s="0"/>
      <c r="AJ137" s="0"/>
      <c r="AK137" s="0"/>
      <c r="AL137" s="0" t="n">
        <f aca="false">AM134</f>
        <v>0</v>
      </c>
      <c r="AM137" s="0"/>
      <c r="AN137" s="0"/>
      <c r="AO137" s="0"/>
      <c r="AP137" s="0"/>
      <c r="AQ137" s="0" t="n">
        <f aca="false">AR134</f>
        <v>0</v>
      </c>
      <c r="AR137" s="0"/>
      <c r="AS137" s="1925"/>
      <c r="AT137" s="1925"/>
      <c r="AU137" s="1925"/>
      <c r="AV137" s="1927" t="n">
        <f aca="false">AX134</f>
        <v>50</v>
      </c>
      <c r="AW137" s="1932" t="n">
        <f aca="false">AX134</f>
        <v>50</v>
      </c>
      <c r="AX137" s="1933"/>
      <c r="AY137" s="0"/>
      <c r="AZ137" s="0"/>
      <c r="BA137" s="0"/>
      <c r="BB137" s="1937"/>
      <c r="BC137" s="1938"/>
      <c r="BD137" s="1938"/>
      <c r="BE137" s="1938"/>
      <c r="BF137" s="1932" t="n">
        <f aca="false">BG134</f>
        <v>50</v>
      </c>
      <c r="BG137" s="1939"/>
      <c r="BH137" s="0"/>
      <c r="BI137" s="0"/>
      <c r="BJ137" s="0" t="n">
        <f aca="false">BK134</f>
        <v>0</v>
      </c>
      <c r="BK137" s="0"/>
      <c r="BL137" s="0"/>
      <c r="BM137" s="0"/>
      <c r="BN137" s="0"/>
      <c r="BO137" s="0" t="n">
        <f aca="false">BP134</f>
        <v>0</v>
      </c>
      <c r="BP137" s="0"/>
      <c r="BQ137" s="0"/>
      <c r="BR137" s="0"/>
      <c r="BS137" s="0"/>
      <c r="BT137" s="0"/>
      <c r="BU137" s="0"/>
      <c r="BV137" s="1933"/>
      <c r="BW137" s="1933"/>
      <c r="BX137" s="1933"/>
      <c r="BY137" s="1933"/>
      <c r="BZ137" s="1933"/>
      <c r="CA137" s="0" t="s">
        <v>673</v>
      </c>
      <c r="CB137" s="0"/>
      <c r="CD137" s="0" t="s">
        <v>673</v>
      </c>
      <c r="CE137" s="1964"/>
    </row>
    <row r="138" customFormat="false" ht="15" hidden="false" customHeight="true" outlineLevel="0" collapsed="false">
      <c r="A138" s="1923" t="s">
        <v>674</v>
      </c>
      <c r="B138" s="1923"/>
      <c r="C138" s="0"/>
      <c r="D138" s="0"/>
      <c r="E138" s="0"/>
      <c r="F138" s="0" t="n">
        <f aca="false">SUM(G12:G134)</f>
        <v>4200</v>
      </c>
      <c r="G138" s="0"/>
      <c r="H138" s="0"/>
      <c r="I138" s="0"/>
      <c r="J138" s="0"/>
      <c r="K138" s="0" t="n">
        <f aca="false">SUM(L12:L134)</f>
        <v>0</v>
      </c>
      <c r="L138" s="0"/>
      <c r="M138" s="0"/>
      <c r="N138" s="0"/>
      <c r="O138" s="0"/>
      <c r="P138" s="0" t="n">
        <f aca="false">SUM(Q12:Q134)</f>
        <v>0</v>
      </c>
      <c r="Q138" s="0"/>
      <c r="R138" s="0"/>
      <c r="S138" s="0"/>
      <c r="T138" s="0"/>
      <c r="U138" s="0" t="n">
        <f aca="false">SUM(V12:V134)</f>
        <v>0</v>
      </c>
      <c r="V138" s="0"/>
      <c r="W138" s="0" t="n">
        <f aca="false">F138+K138+P138+U138</f>
        <v>4200</v>
      </c>
      <c r="X138" s="0" t="n">
        <f aca="false">SUM(X$12:X134)</f>
        <v>4200</v>
      </c>
      <c r="Y138" s="0"/>
      <c r="Z138" s="0"/>
      <c r="AA138" s="0"/>
      <c r="AB138" s="0" t="n">
        <f aca="false">AC138:AC138</f>
        <v>0</v>
      </c>
      <c r="AC138" s="0" t="n">
        <f aca="false">SUM(AC$12:AC134)</f>
        <v>0</v>
      </c>
      <c r="AD138" s="0"/>
      <c r="AE138" s="0"/>
      <c r="AF138" s="0"/>
      <c r="AG138" s="0" t="n">
        <f aca="false">AH138:AH138</f>
        <v>0</v>
      </c>
      <c r="AH138" s="0" t="n">
        <f aca="false">SUM(AH$12:AH134)</f>
        <v>0</v>
      </c>
      <c r="AI138" s="0"/>
      <c r="AJ138" s="0"/>
      <c r="AK138" s="0"/>
      <c r="AL138" s="0" t="n">
        <f aca="false">SUM(AM12:AM134)</f>
        <v>0</v>
      </c>
      <c r="AM138" s="0" t="n">
        <f aca="false">SUM(AM$12:AM134)</f>
        <v>0</v>
      </c>
      <c r="AN138" s="0"/>
      <c r="AO138" s="0"/>
      <c r="AP138" s="0"/>
      <c r="AQ138" s="0" t="n">
        <f aca="false">SUM(AR12:AR134)</f>
        <v>0</v>
      </c>
      <c r="AR138" s="0" t="n">
        <f aca="false">SUM(AR$12:AR134)</f>
        <v>0</v>
      </c>
      <c r="AS138" s="1925"/>
      <c r="AT138" s="1925"/>
      <c r="AU138" s="1925"/>
      <c r="AV138" s="1944" t="n">
        <f aca="false">AW138</f>
        <v>100</v>
      </c>
      <c r="AW138" s="1944" t="n">
        <f aca="false">SUM(AX12:AX134)</f>
        <v>100</v>
      </c>
      <c r="AX138" s="1949" t="n">
        <f aca="false">SUM(AX$12:AX134)</f>
        <v>100</v>
      </c>
      <c r="AY138" s="0" t="n">
        <f aca="false">SUMIF($B$12:$B$134,$B$134,AY$12:AY134)</f>
        <v>0</v>
      </c>
      <c r="AZ138" s="0" t="e">
        <f aca="false">SUMIF($B$12:$B$134,$B$134,AZ$12:AZ134)</f>
        <v>#VALUE!</v>
      </c>
      <c r="BA138" s="0" t="e">
        <f aca="false">SUMIF($B$12:$B$134,$B$134,BA$12:BA134)</f>
        <v>#VALUE!</v>
      </c>
      <c r="BB138" s="1953" t="n">
        <f aca="false">SUM(BB$12:BB134)</f>
        <v>5937.12</v>
      </c>
      <c r="BC138" s="1938"/>
      <c r="BD138" s="1938"/>
      <c r="BE138" s="1938"/>
      <c r="BF138" s="1954" t="n">
        <f aca="false">BG138:BG138</f>
        <v>1100</v>
      </c>
      <c r="BG138" s="1955" t="n">
        <f aca="false">SUM(BG$12:BG134)</f>
        <v>1100</v>
      </c>
      <c r="BH138" s="0"/>
      <c r="BI138" s="0"/>
      <c r="BJ138" s="0" t="n">
        <f aca="false">BK138:BK138</f>
        <v>0</v>
      </c>
      <c r="BK138" s="0" t="n">
        <f aca="false">SUM(BK12:BK134)</f>
        <v>0</v>
      </c>
      <c r="BL138" s="0"/>
      <c r="BM138" s="0"/>
      <c r="BN138" s="0"/>
      <c r="BO138" s="0" t="n">
        <f aca="false">BP138</f>
        <v>0</v>
      </c>
      <c r="BP138" s="0" t="n">
        <f aca="false">SUM(BP$12:BP134)</f>
        <v>0</v>
      </c>
      <c r="BQ138" s="0" t="n">
        <f aca="false">SUMIF($B$12:$B$134,$B$134,BQ$12:BQ134)</f>
        <v>0</v>
      </c>
      <c r="BR138" s="0" t="n">
        <f aca="false">SUMIF($B$12:$B$134,$B$134,BR$12:BR134)</f>
        <v>0</v>
      </c>
      <c r="BS138" s="0" t="e">
        <f aca="false">SUMIF($B$12:$B$134,$B$134,BS$12:BS134)</f>
        <v>#VALUE!</v>
      </c>
      <c r="BT138" s="0" t="e">
        <f aca="false">SUMIF($B$12:$B$134,$B$134,BT$12:BT134)</f>
        <v>#VALUE!</v>
      </c>
      <c r="BU138" s="0" t="n">
        <f aca="false">SUM(BU$12:BU134)</f>
        <v>3200</v>
      </c>
      <c r="BV138" s="1958" t="n">
        <f aca="false">SUMIF($B$12:$B$134,$B$134,BV$12:BV134)</f>
        <v>0</v>
      </c>
      <c r="BW138" s="1958" t="n">
        <f aca="false">SUMIF($B$12:$B$134,$B$134,BW$12:BW134)</f>
        <v>0</v>
      </c>
      <c r="BX138" s="1958" t="n">
        <f aca="false">SUMIF($B$12:$B$134,$B$134,BX$12:BX134)</f>
        <v>0</v>
      </c>
      <c r="BY138" s="1958" t="n">
        <f aca="false">SUMIF($B$12:$B$134,$B$134,BY$12:BY134)</f>
        <v>0</v>
      </c>
      <c r="BZ138" s="1958" t="n">
        <f aca="false">SUM(BZ$12:BZ134)</f>
        <v>0</v>
      </c>
      <c r="CA138" s="0" t="e">
        <f aca="false">CA$4:CA$4*DAY($A132)+SUMIF($C$5:BZ$5,"Нараст. баланс",$C138:BZ138)+SUMIF($C$7:BW$7,"Итого (с ВНР)",$C138:BW138)-SUMIF($C$5:BZ$5,"Геол. снижение,  т/сут",$C138:BZ138)-SUMIF(BY$7:BZ$7,"Итого",BY138:BZ138)-SUMIF($C$7:BZ$7,"Итого (с ВСП)",$C138:BZ138)</f>
        <v>#VALUE!</v>
      </c>
      <c r="CB138" s="0" t="n">
        <f aca="false">SUBTOTAL(1,CB$12:CB134)</f>
        <v>64.151064516129</v>
      </c>
      <c r="CD138" s="0" t="e">
        <f aca="false">SUM(CD12:CD134)</f>
        <v>#VALUE!</v>
      </c>
      <c r="CE138" s="1964" t="s">
        <v>688</v>
      </c>
      <c r="CF138" s="1961" t="e">
        <f aca="false">CD138/COUNT(CD12:CD134)</f>
        <v>#VALUE!</v>
      </c>
      <c r="CG138" s="1547" t="s">
        <v>687</v>
      </c>
      <c r="CH138" s="1961" t="e">
        <f aca="false">CD132-BA134</f>
        <v>#VALUE!</v>
      </c>
    </row>
    <row r="139" customFormat="false" ht="14.25" hidden="false" customHeight="true" outlineLevel="0" collapsed="false">
      <c r="A139" s="1550"/>
      <c r="B139" s="1550"/>
      <c r="C139" s="1777"/>
      <c r="D139" s="1777"/>
      <c r="E139" s="1777"/>
      <c r="F139" s="1777"/>
      <c r="G139" s="1777"/>
      <c r="H139" s="1777"/>
      <c r="I139" s="1777"/>
      <c r="J139" s="1777"/>
      <c r="K139" s="1777"/>
      <c r="L139" s="1777"/>
      <c r="M139" s="1777"/>
      <c r="N139" s="1777"/>
      <c r="O139" s="1777"/>
      <c r="P139" s="1777"/>
      <c r="Q139" s="1777"/>
      <c r="R139" s="1777"/>
      <c r="S139" s="1550"/>
      <c r="T139" s="1550"/>
      <c r="U139" s="1550"/>
      <c r="V139" s="1550"/>
      <c r="W139" s="1550"/>
      <c r="X139" s="1550"/>
      <c r="Y139" s="1550"/>
      <c r="Z139" s="1550"/>
      <c r="AA139" s="1550"/>
      <c r="AB139" s="1550"/>
      <c r="AC139" s="1550"/>
      <c r="AD139" s="1550"/>
      <c r="AE139" s="1550"/>
      <c r="AF139" s="1550"/>
      <c r="AG139" s="1550"/>
      <c r="AH139" s="1550"/>
      <c r="AI139" s="1550"/>
      <c r="AJ139" s="1550"/>
      <c r="AK139" s="1550"/>
      <c r="AL139" s="1550"/>
      <c r="AM139" s="1550"/>
      <c r="AN139" s="1550"/>
      <c r="AO139" s="1550"/>
      <c r="AP139" s="1550"/>
      <c r="AQ139" s="1550"/>
      <c r="AR139" s="1550"/>
      <c r="AS139" s="0" t="s">
        <v>677</v>
      </c>
      <c r="AT139" s="0"/>
      <c r="AU139" s="0"/>
      <c r="AV139" s="0"/>
      <c r="AW139" s="0"/>
      <c r="AX139" s="0"/>
      <c r="AY139" s="1550"/>
      <c r="AZ139" s="1550"/>
      <c r="BA139" s="155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1557"/>
      <c r="BY139" s="1550"/>
      <c r="BZ139" s="1550"/>
      <c r="CA139" s="1964"/>
      <c r="CB139" s="1965"/>
      <c r="CD139" s="1964"/>
    </row>
    <row r="140" customFormat="false" ht="14.25" hidden="false" customHeight="true" outlineLevel="0" collapsed="false">
      <c r="A140" s="1550"/>
      <c r="B140" s="1550"/>
      <c r="C140" s="1777"/>
      <c r="D140" s="1777"/>
      <c r="E140" s="1777"/>
      <c r="F140" s="1777"/>
      <c r="G140" s="1777"/>
      <c r="H140" s="1777"/>
      <c r="I140" s="1777"/>
      <c r="J140" s="1777"/>
      <c r="K140" s="1777"/>
      <c r="L140" s="1777"/>
      <c r="M140" s="1777"/>
      <c r="N140" s="1777"/>
      <c r="O140" s="1777"/>
      <c r="P140" s="1777"/>
      <c r="Q140" s="1777"/>
      <c r="R140" s="1777"/>
      <c r="S140" s="1550"/>
      <c r="T140" s="1550"/>
      <c r="U140" s="1550"/>
      <c r="V140" s="1550"/>
      <c r="W140" s="1550"/>
      <c r="X140" s="1550"/>
      <c r="Y140" s="1550"/>
      <c r="Z140" s="1550"/>
      <c r="AA140" s="1550"/>
      <c r="AB140" s="1550"/>
      <c r="AC140" s="1550"/>
      <c r="AD140" s="1550"/>
      <c r="AE140" s="1550"/>
      <c r="AF140" s="1550"/>
      <c r="AG140" s="1550"/>
      <c r="AH140" s="1550"/>
      <c r="AI140" s="1550"/>
      <c r="AJ140" s="1550"/>
      <c r="AK140" s="1550"/>
      <c r="AL140" s="1550"/>
      <c r="AM140" s="1550"/>
      <c r="AN140" s="1550"/>
      <c r="AO140" s="1550"/>
      <c r="AP140" s="1550"/>
      <c r="AQ140" s="1550"/>
      <c r="AR140" s="1550"/>
      <c r="AS140" s="1962"/>
      <c r="AT140" s="1962"/>
      <c r="AU140" s="1557"/>
      <c r="AV140" s="1557"/>
      <c r="AW140" s="1557"/>
      <c r="AX140" s="1557"/>
      <c r="AY140" s="1550"/>
      <c r="AZ140" s="1550"/>
      <c r="BA140" s="1550"/>
      <c r="BB140" s="1963"/>
      <c r="BC140" s="1966"/>
      <c r="BD140" s="1966"/>
      <c r="BE140" s="1966"/>
      <c r="BF140" s="1966"/>
      <c r="BG140" s="1966"/>
      <c r="BH140" s="1966"/>
      <c r="BI140" s="1966"/>
      <c r="BJ140" s="1966"/>
      <c r="BK140" s="1966"/>
      <c r="BL140" s="1966"/>
      <c r="BM140" s="1966"/>
      <c r="BN140" s="1966"/>
      <c r="BO140" s="1966"/>
      <c r="BP140" s="1966"/>
      <c r="BQ140" s="1966"/>
      <c r="BR140" s="1966"/>
      <c r="BS140" s="1966"/>
      <c r="BT140" s="1966"/>
      <c r="BU140" s="1966"/>
      <c r="BV140" s="1966"/>
      <c r="BW140" s="1966"/>
      <c r="BX140" s="1557"/>
      <c r="BY140" s="1550"/>
      <c r="BZ140" s="1550"/>
      <c r="CA140" s="1964"/>
      <c r="CB140" s="1965"/>
      <c r="CD140" s="1964"/>
    </row>
    <row r="141" customFormat="false" ht="14.25" hidden="false" customHeight="true" outlineLevel="0" collapsed="false">
      <c r="A141" s="1550"/>
      <c r="B141" s="1550"/>
      <c r="C141" s="1777"/>
      <c r="D141" s="1777"/>
      <c r="E141" s="1777"/>
      <c r="F141" s="1777"/>
      <c r="G141" s="1777"/>
      <c r="H141" s="1777"/>
      <c r="I141" s="1777"/>
      <c r="J141" s="1777"/>
      <c r="K141" s="1777"/>
      <c r="L141" s="1777"/>
      <c r="M141" s="1777"/>
      <c r="N141" s="1777"/>
      <c r="O141" s="1777"/>
      <c r="P141" s="1777"/>
      <c r="Q141" s="1777"/>
      <c r="R141" s="1777"/>
      <c r="S141" s="1550"/>
      <c r="T141" s="1550"/>
      <c r="U141" s="1550"/>
      <c r="V141" s="1550"/>
      <c r="W141" s="1550"/>
      <c r="X141" s="1550"/>
      <c r="Y141" s="1550"/>
      <c r="Z141" s="1550"/>
      <c r="AA141" s="1550"/>
      <c r="AB141" s="1550"/>
      <c r="AC141" s="1550"/>
      <c r="AD141" s="1550"/>
      <c r="AE141" s="1550"/>
      <c r="AF141" s="1550"/>
      <c r="AG141" s="1550"/>
      <c r="AH141" s="1550"/>
      <c r="AI141" s="1550"/>
      <c r="AJ141" s="1550"/>
      <c r="AK141" s="1550"/>
      <c r="AL141" s="1550"/>
      <c r="AM141" s="1550"/>
      <c r="AN141" s="1550"/>
      <c r="AO141" s="1550"/>
      <c r="AP141" s="1550"/>
      <c r="AQ141" s="1550"/>
      <c r="AR141" s="1550"/>
      <c r="AS141" s="1962"/>
      <c r="AT141" s="1962"/>
      <c r="AU141" s="1557"/>
      <c r="AV141" s="1557"/>
      <c r="AW141" s="1557"/>
      <c r="AX141" s="1557"/>
      <c r="AY141" s="1550"/>
      <c r="AZ141" s="1550"/>
      <c r="BA141" s="1550"/>
      <c r="BB141" s="1963"/>
      <c r="BC141" s="1966"/>
      <c r="BD141" s="1966"/>
      <c r="BE141" s="1966"/>
      <c r="BF141" s="1966"/>
      <c r="BG141" s="1966"/>
      <c r="BH141" s="1966"/>
      <c r="BI141" s="1966"/>
      <c r="BJ141" s="1966"/>
      <c r="BK141" s="1966"/>
      <c r="BL141" s="1966"/>
      <c r="BM141" s="1966"/>
      <c r="BN141" s="1966"/>
      <c r="BO141" s="1966"/>
      <c r="BP141" s="1966"/>
      <c r="BQ141" s="1966"/>
      <c r="BR141" s="1966"/>
      <c r="BS141" s="1966"/>
      <c r="BT141" s="1966"/>
      <c r="BU141" s="1966"/>
      <c r="BV141" s="1966"/>
      <c r="BW141" s="1966"/>
      <c r="BX141" s="1557"/>
      <c r="BY141" s="1550"/>
      <c r="BZ141" s="1550"/>
      <c r="CA141" s="1964"/>
      <c r="CB141" s="1965"/>
      <c r="CD141" s="1964"/>
      <c r="CE141" s="1964"/>
    </row>
    <row r="142" customFormat="false" ht="14.25" hidden="false" customHeight="true" outlineLevel="0" collapsed="false">
      <c r="A142" s="1550"/>
      <c r="B142" s="1550"/>
      <c r="C142" s="1777"/>
      <c r="D142" s="1777"/>
      <c r="E142" s="1777"/>
      <c r="F142" s="1777"/>
      <c r="G142" s="1777"/>
      <c r="H142" s="1777"/>
      <c r="I142" s="1777"/>
      <c r="J142" s="1777"/>
      <c r="K142" s="1777"/>
      <c r="L142" s="1777"/>
      <c r="M142" s="1777"/>
      <c r="N142" s="1777"/>
      <c r="O142" s="1777"/>
      <c r="P142" s="1777"/>
      <c r="Q142" s="1777"/>
      <c r="R142" s="1777"/>
      <c r="S142" s="1550"/>
      <c r="T142" s="1550"/>
      <c r="U142" s="1550"/>
      <c r="V142" s="1550"/>
      <c r="W142" s="1550"/>
      <c r="X142" s="1550"/>
      <c r="Y142" s="1550"/>
      <c r="Z142" s="1550"/>
      <c r="AA142" s="1550"/>
      <c r="AB142" s="1550"/>
      <c r="AC142" s="1550"/>
      <c r="AD142" s="1550"/>
      <c r="AE142" s="1550"/>
      <c r="AF142" s="1550"/>
      <c r="AG142" s="1550"/>
      <c r="AH142" s="1550"/>
      <c r="AI142" s="1550"/>
      <c r="AJ142" s="1550"/>
      <c r="AK142" s="1550"/>
      <c r="AL142" s="1550"/>
      <c r="AM142" s="1550"/>
      <c r="AN142" s="1550"/>
      <c r="AO142" s="1550"/>
      <c r="AP142" s="1550"/>
      <c r="AQ142" s="1550"/>
      <c r="AR142" s="1550"/>
      <c r="AS142" s="1962"/>
      <c r="AT142" s="1962"/>
      <c r="AU142" s="1557"/>
      <c r="AV142" s="1557"/>
      <c r="AW142" s="1557"/>
      <c r="AX142" s="1557"/>
      <c r="AY142" s="1550"/>
      <c r="AZ142" s="1550"/>
      <c r="BA142" s="1550"/>
      <c r="BB142" s="1963"/>
      <c r="BC142" s="1966"/>
      <c r="BD142" s="1966"/>
      <c r="BE142" s="1966"/>
      <c r="BF142" s="1966"/>
      <c r="BG142" s="1966"/>
      <c r="BH142" s="1966"/>
      <c r="BI142" s="1966"/>
      <c r="BJ142" s="1966"/>
      <c r="BK142" s="1966"/>
      <c r="BL142" s="1966"/>
      <c r="BM142" s="1966"/>
      <c r="BN142" s="1966"/>
      <c r="BO142" s="1966"/>
      <c r="BP142" s="1966"/>
      <c r="BQ142" s="1966"/>
      <c r="BR142" s="1966"/>
      <c r="BS142" s="1966"/>
      <c r="BT142" s="1966"/>
      <c r="BU142" s="1966"/>
      <c r="BV142" s="1966"/>
      <c r="BW142" s="1966"/>
      <c r="BX142" s="1557"/>
      <c r="BY142" s="1550"/>
      <c r="BZ142" s="1550"/>
      <c r="CA142" s="1964"/>
      <c r="CB142" s="1965"/>
      <c r="CD142" s="1964"/>
      <c r="CE142" s="1964"/>
    </row>
    <row r="143" customFormat="false" ht="14.25" hidden="false" customHeight="true" outlineLevel="0" collapsed="false">
      <c r="A143" s="1550"/>
      <c r="B143" s="1550"/>
      <c r="C143" s="1777"/>
      <c r="D143" s="1777"/>
      <c r="E143" s="1777"/>
      <c r="F143" s="1550"/>
      <c r="G143" s="1550"/>
      <c r="H143" s="1550"/>
      <c r="I143" s="1550"/>
      <c r="J143" s="1550"/>
      <c r="K143" s="1550"/>
      <c r="L143" s="1550"/>
      <c r="M143" s="1777"/>
      <c r="N143" s="1777"/>
      <c r="O143" s="1777"/>
      <c r="P143" s="1777"/>
      <c r="Q143" s="1550"/>
      <c r="R143" s="1550"/>
      <c r="S143" s="1550"/>
      <c r="T143" s="1550"/>
      <c r="U143" s="1550"/>
      <c r="V143" s="1550"/>
      <c r="W143" s="1550"/>
      <c r="X143" s="1550"/>
      <c r="Y143" s="1550"/>
      <c r="Z143" s="1550"/>
      <c r="AA143" s="1550"/>
      <c r="AB143" s="1550"/>
      <c r="AC143" s="1550"/>
      <c r="AD143" s="1550"/>
      <c r="AE143" s="1550"/>
      <c r="AF143" s="1550"/>
      <c r="AG143" s="1550"/>
      <c r="AH143" s="1550"/>
      <c r="AI143" s="1550"/>
      <c r="AJ143" s="1550"/>
      <c r="AK143" s="1550"/>
      <c r="AL143" s="1550"/>
      <c r="AM143" s="1550"/>
      <c r="AN143" s="1550"/>
      <c r="AO143" s="1550"/>
      <c r="AP143" s="1550"/>
      <c r="AQ143" s="1550"/>
      <c r="AR143" s="1550"/>
      <c r="AS143" s="1962"/>
      <c r="AT143" s="1962"/>
      <c r="AU143" s="1557"/>
      <c r="AV143" s="1557"/>
      <c r="AW143" s="1557"/>
      <c r="AX143" s="1557"/>
      <c r="AY143" s="1550"/>
      <c r="AZ143" s="1550"/>
      <c r="BA143" s="1550"/>
      <c r="BB143" s="1963"/>
      <c r="BC143" s="1966"/>
      <c r="BD143" s="1966"/>
      <c r="BE143" s="1966"/>
      <c r="BF143" s="1966"/>
      <c r="BG143" s="1966"/>
      <c r="BH143" s="1966"/>
      <c r="BI143" s="1966"/>
      <c r="BJ143" s="1966"/>
      <c r="BK143" s="1966"/>
      <c r="BL143" s="1966"/>
      <c r="BM143" s="1966"/>
      <c r="BN143" s="1966"/>
      <c r="BO143" s="1966"/>
      <c r="BP143" s="1966"/>
      <c r="BQ143" s="1966"/>
      <c r="BR143" s="1966"/>
      <c r="BS143" s="1966"/>
      <c r="BT143" s="1966"/>
      <c r="BU143" s="1966"/>
      <c r="BV143" s="1966"/>
      <c r="BW143" s="1966"/>
      <c r="BX143" s="1557"/>
      <c r="BY143" s="1550"/>
      <c r="BZ143" s="1550"/>
      <c r="CA143" s="1964"/>
      <c r="CB143" s="1965"/>
      <c r="CD143" s="1964"/>
      <c r="CE143" s="1964"/>
    </row>
    <row r="144" customFormat="false" ht="15" hidden="false" customHeight="true" outlineLevel="0" collapsed="false">
      <c r="A144" s="1550"/>
      <c r="B144" s="1550"/>
      <c r="C144" s="1609"/>
      <c r="D144" s="1609"/>
      <c r="E144" s="1609"/>
      <c r="F144" s="1608"/>
      <c r="G144" s="1608"/>
      <c r="H144" s="1608"/>
      <c r="I144" s="1608"/>
      <c r="J144" s="1608"/>
      <c r="K144" s="1608"/>
      <c r="L144" s="1608"/>
      <c r="M144" s="1609"/>
      <c r="N144" s="1609"/>
      <c r="O144" s="1609"/>
      <c r="P144" s="1609"/>
      <c r="Q144" s="1608"/>
      <c r="R144" s="1608"/>
      <c r="S144" s="1608"/>
      <c r="T144" s="1608"/>
      <c r="U144" s="1608"/>
      <c r="V144" s="1608"/>
      <c r="W144" s="1608"/>
      <c r="X144" s="1608"/>
      <c r="Y144" s="1608"/>
      <c r="Z144" s="1608"/>
      <c r="AA144" s="1608"/>
      <c r="AB144" s="1608"/>
      <c r="AC144" s="1608"/>
      <c r="AD144" s="1608"/>
      <c r="AE144" s="1608"/>
      <c r="AF144" s="1608"/>
      <c r="AG144" s="1608"/>
      <c r="AH144" s="1608"/>
      <c r="AI144" s="1608"/>
      <c r="AJ144" s="1608"/>
      <c r="AK144" s="1608"/>
      <c r="AL144" s="1608"/>
      <c r="AM144" s="1608"/>
      <c r="AN144" s="1608"/>
      <c r="AO144" s="1608"/>
      <c r="AP144" s="1608"/>
      <c r="AQ144" s="1608"/>
      <c r="AR144" s="1608"/>
      <c r="AS144" s="1608"/>
      <c r="AT144" s="1608"/>
      <c r="AU144" s="1608"/>
      <c r="AV144" s="1608"/>
      <c r="AW144" s="1608"/>
      <c r="AX144" s="1608"/>
      <c r="AY144" s="1608"/>
      <c r="AZ144" s="1608"/>
      <c r="BA144" s="1608"/>
      <c r="BB144" s="1969"/>
      <c r="BC144" s="1969"/>
      <c r="BD144" s="1969"/>
      <c r="BE144" s="1969"/>
      <c r="BF144" s="1969"/>
      <c r="BG144" s="1969"/>
      <c r="BH144" s="1969"/>
      <c r="BI144" s="1969"/>
      <c r="BJ144" s="1969"/>
      <c r="BK144" s="1969"/>
      <c r="BL144" s="1969"/>
      <c r="BM144" s="1969"/>
      <c r="BN144" s="1969"/>
      <c r="BO144" s="1969"/>
      <c r="BP144" s="1969"/>
      <c r="BQ144" s="1969"/>
      <c r="BR144" s="1969"/>
      <c r="BS144" s="1969"/>
      <c r="BT144" s="1969"/>
      <c r="BU144" s="1969"/>
      <c r="BV144" s="1969"/>
      <c r="BW144" s="1969"/>
      <c r="BX144" s="1608"/>
      <c r="BY144" s="1608"/>
      <c r="BZ144" s="1608"/>
      <c r="CB144" s="1608"/>
    </row>
    <row r="145" customFormat="false" ht="15" hidden="false" customHeight="true" outlineLevel="0" collapsed="false">
      <c r="A145" s="1550"/>
      <c r="B145" s="1550"/>
      <c r="C145" s="1609" t="s">
        <v>678</v>
      </c>
      <c r="D145" s="1609" t="s">
        <v>679</v>
      </c>
      <c r="E145" s="1609" t="s">
        <v>680</v>
      </c>
      <c r="F145" s="1547" t="s">
        <v>689</v>
      </c>
      <c r="H145" s="1547" t="s">
        <v>87</v>
      </c>
      <c r="I145" s="1608"/>
      <c r="J145" s="1608"/>
      <c r="K145" s="1608"/>
      <c r="L145" s="1608"/>
      <c r="M145" s="1970"/>
      <c r="N145" s="1970"/>
      <c r="O145" s="1970"/>
      <c r="P145" s="1609"/>
      <c r="Q145" s="1608"/>
      <c r="R145" s="1608"/>
      <c r="S145" s="1608"/>
      <c r="T145" s="1608"/>
      <c r="U145" s="1608"/>
      <c r="V145" s="1608"/>
      <c r="W145" s="1608"/>
      <c r="X145" s="1608"/>
      <c r="Y145" s="1608"/>
      <c r="Z145" s="1608"/>
      <c r="AA145" s="1608"/>
      <c r="AB145" s="1608"/>
      <c r="AC145" s="1608"/>
      <c r="AD145" s="1608"/>
      <c r="AE145" s="1608"/>
      <c r="AF145" s="1608"/>
      <c r="AG145" s="1608"/>
      <c r="AH145" s="1608"/>
      <c r="AI145" s="1608"/>
      <c r="AJ145" s="1608"/>
      <c r="AK145" s="1608"/>
      <c r="AL145" s="1608"/>
      <c r="AM145" s="1608"/>
      <c r="AN145" s="1608"/>
      <c r="AO145" s="1608"/>
      <c r="AP145" s="1608"/>
      <c r="AQ145" s="1608"/>
      <c r="AR145" s="1608"/>
      <c r="AS145" s="1608"/>
      <c r="AT145" s="1608"/>
      <c r="AU145" s="1608"/>
      <c r="AV145" s="1608"/>
      <c r="AW145" s="1608"/>
      <c r="AX145" s="1608"/>
      <c r="AY145" s="1608"/>
      <c r="AZ145" s="1608"/>
      <c r="BA145" s="1608"/>
      <c r="BB145" s="1608"/>
      <c r="BC145" s="1608"/>
      <c r="BD145" s="1608"/>
      <c r="BE145" s="1608"/>
      <c r="BF145" s="1608"/>
      <c r="BG145" s="1608"/>
      <c r="BH145" s="1608"/>
      <c r="BI145" s="1608"/>
      <c r="BJ145" s="1608"/>
      <c r="BK145" s="1608"/>
      <c r="BL145" s="1608"/>
      <c r="BM145" s="1608"/>
      <c r="BN145" s="1608"/>
      <c r="BO145" s="1608"/>
      <c r="BP145" s="1608"/>
      <c r="BQ145" s="1608"/>
      <c r="BR145" s="1608"/>
      <c r="BS145" s="1608"/>
      <c r="BT145" s="1608"/>
      <c r="BU145" s="1608"/>
      <c r="BV145" s="1608"/>
      <c r="BW145" s="1608"/>
      <c r="BX145" s="1608"/>
      <c r="BY145" s="1608"/>
      <c r="BZ145" s="1608"/>
      <c r="CA145" s="1608"/>
      <c r="CB145" s="1608"/>
      <c r="CD145" s="1608"/>
      <c r="CE145" s="1608"/>
    </row>
    <row r="146" customFormat="false" ht="15" hidden="false" customHeight="true" outlineLevel="0" collapsed="false">
      <c r="A146" s="1550"/>
      <c r="B146" s="1550"/>
      <c r="C146" s="1609" t="n">
        <v>1</v>
      </c>
      <c r="D146" s="1971" t="e">
        <f aca="false">CD12</f>
        <v>#VALUE!</v>
      </c>
      <c r="E146" s="1972" t="n">
        <f aca="false">'03.24 НГДП'!D62</f>
        <v>0</v>
      </c>
      <c r="F146" s="1971" t="e">
        <f aca="false">CA12</f>
        <v>#VALUE!</v>
      </c>
      <c r="H146" s="1973" t="n">
        <f aca="false">CB14</f>
        <v>31.893</v>
      </c>
      <c r="I146" s="1974"/>
      <c r="J146" s="1974"/>
      <c r="K146" s="1975"/>
      <c r="L146" s="1608"/>
      <c r="M146" s="1608"/>
      <c r="N146" s="1608"/>
      <c r="O146" s="1608"/>
      <c r="P146" s="1608"/>
      <c r="Q146" s="1608"/>
      <c r="R146" s="1608"/>
      <c r="S146" s="1608"/>
      <c r="T146" s="1608"/>
      <c r="U146" s="1608"/>
      <c r="V146" s="1608"/>
      <c r="W146" s="1608"/>
      <c r="X146" s="1608"/>
      <c r="Y146" s="1608"/>
      <c r="Z146" s="1608"/>
      <c r="AA146" s="1608"/>
      <c r="AB146" s="1608"/>
      <c r="AC146" s="1608"/>
      <c r="AD146" s="1608"/>
      <c r="AE146" s="1608"/>
      <c r="AF146" s="1608"/>
      <c r="AG146" s="1608"/>
      <c r="AH146" s="1608"/>
      <c r="AI146" s="1608"/>
      <c r="AJ146" s="1608"/>
      <c r="AK146" s="1608"/>
      <c r="AL146" s="1608"/>
      <c r="AM146" s="1608"/>
      <c r="AN146" s="1608"/>
      <c r="AO146" s="1608"/>
      <c r="AP146" s="1608"/>
      <c r="AQ146" s="1608"/>
      <c r="AR146" s="1608"/>
      <c r="AS146" s="1608"/>
      <c r="AT146" s="1608"/>
      <c r="AU146" s="1608"/>
      <c r="AV146" s="1608"/>
      <c r="AW146" s="1608"/>
      <c r="AX146" s="1608"/>
      <c r="AY146" s="1608"/>
      <c r="AZ146" s="1608"/>
      <c r="BA146" s="1608"/>
      <c r="BB146" s="1608"/>
      <c r="BC146" s="1608"/>
      <c r="BD146" s="1608"/>
      <c r="BE146" s="1608"/>
      <c r="BF146" s="1978"/>
      <c r="BG146" s="1608"/>
      <c r="BH146" s="1608"/>
      <c r="BI146" s="1608"/>
      <c r="BJ146" s="1608"/>
      <c r="BK146" s="1608"/>
      <c r="BL146" s="1608"/>
      <c r="BM146" s="1608"/>
      <c r="BN146" s="1608"/>
      <c r="BO146" s="1608"/>
      <c r="BP146" s="1608"/>
      <c r="BQ146" s="1608"/>
      <c r="BR146" s="1608"/>
      <c r="BS146" s="1608"/>
      <c r="BT146" s="1608"/>
      <c r="BU146" s="1608"/>
      <c r="BV146" s="1608"/>
      <c r="BW146" s="1608"/>
      <c r="BX146" s="1608"/>
      <c r="BY146" s="1608"/>
      <c r="BZ146" s="1608"/>
      <c r="CA146" s="1608"/>
      <c r="CB146" s="1608"/>
      <c r="CD146" s="1608"/>
      <c r="CE146" s="1608"/>
    </row>
    <row r="147" s="1547" customFormat="true" ht="15" hidden="false" customHeight="false" outlineLevel="0" collapsed="false">
      <c r="C147" s="1548" t="n">
        <v>2</v>
      </c>
      <c r="D147" s="1971" t="e">
        <f aca="false">CD16</f>
        <v>#VALUE!</v>
      </c>
      <c r="E147" s="1972" t="n">
        <f aca="false">$E$146</f>
        <v>0</v>
      </c>
      <c r="F147" s="1971" t="e">
        <f aca="false">CA16</f>
        <v>#VALUE!</v>
      </c>
      <c r="H147" s="1973" t="n">
        <f aca="false">CB18</f>
        <v>31.893</v>
      </c>
      <c r="I147" s="1974"/>
      <c r="J147" s="1974"/>
      <c r="K147" s="1975"/>
      <c r="CA147" s="1981"/>
      <c r="CC147" s="0"/>
      <c r="CD147" s="1981"/>
      <c r="CE147" s="0"/>
    </row>
    <row r="148" s="1547" customFormat="true" ht="15" hidden="false" customHeight="false" outlineLevel="0" collapsed="false">
      <c r="C148" s="1548" t="n">
        <v>3</v>
      </c>
      <c r="D148" s="1971" t="e">
        <f aca="false">CD20</f>
        <v>#VALUE!</v>
      </c>
      <c r="E148" s="1972" t="n">
        <f aca="false">$E$146</f>
        <v>0</v>
      </c>
      <c r="F148" s="1971" t="e">
        <f aca="false">CA20</f>
        <v>#VALUE!</v>
      </c>
      <c r="H148" s="1973" t="n">
        <f aca="false">CB22</f>
        <v>31.893</v>
      </c>
      <c r="I148" s="1982"/>
      <c r="J148" s="1982"/>
      <c r="K148" s="1975"/>
      <c r="CC148" s="0"/>
      <c r="CE148" s="0"/>
    </row>
    <row r="149" s="1547" customFormat="true" ht="15" hidden="false" customHeight="false" outlineLevel="0" collapsed="false">
      <c r="C149" s="1548" t="n">
        <v>4</v>
      </c>
      <c r="D149" s="1971" t="e">
        <f aca="false">CD24</f>
        <v>#VALUE!</v>
      </c>
      <c r="E149" s="1972" t="n">
        <f aca="false">$E$146</f>
        <v>0</v>
      </c>
      <c r="F149" s="1971" t="e">
        <f aca="false">CA24</f>
        <v>#VALUE!</v>
      </c>
      <c r="H149" s="1973" t="n">
        <f aca="false">CB26</f>
        <v>31.893</v>
      </c>
      <c r="I149" s="1982"/>
      <c r="J149" s="1982"/>
      <c r="CC149" s="0"/>
      <c r="CE149" s="0"/>
    </row>
    <row r="150" s="1547" customFormat="true" ht="15" hidden="false" customHeight="false" outlineLevel="0" collapsed="false">
      <c r="C150" s="1548" t="n">
        <v>5</v>
      </c>
      <c r="D150" s="1971" t="e">
        <f aca="false">CD28</f>
        <v>#VALUE!</v>
      </c>
      <c r="E150" s="1972" t="n">
        <f aca="false">$E$146</f>
        <v>0</v>
      </c>
      <c r="F150" s="1971" t="e">
        <f aca="false">CA28</f>
        <v>#VALUE!</v>
      </c>
      <c r="H150" s="1973" t="n">
        <f aca="false">CB30</f>
        <v>31.893</v>
      </c>
      <c r="I150" s="1982"/>
      <c r="J150" s="1982"/>
      <c r="CC150" s="0"/>
      <c r="CE150" s="0"/>
    </row>
    <row r="151" s="1547" customFormat="true" ht="15" hidden="false" customHeight="false" outlineLevel="0" collapsed="false">
      <c r="C151" s="1548" t="n">
        <v>6</v>
      </c>
      <c r="D151" s="1971" t="e">
        <f aca="false">CD32</f>
        <v>#VALUE!</v>
      </c>
      <c r="E151" s="1972" t="n">
        <f aca="false">$E$146</f>
        <v>0</v>
      </c>
      <c r="F151" s="1971" t="e">
        <f aca="false">CA32</f>
        <v>#VALUE!</v>
      </c>
      <c r="H151" s="1973" t="n">
        <f aca="false">CB34</f>
        <v>31.893</v>
      </c>
      <c r="I151" s="1982"/>
      <c r="J151" s="1982"/>
      <c r="CC151" s="0"/>
      <c r="CE151" s="0"/>
    </row>
    <row r="152" s="1547" customFormat="true" ht="15" hidden="false" customHeight="false" outlineLevel="0" collapsed="false">
      <c r="C152" s="1548" t="n">
        <v>7</v>
      </c>
      <c r="D152" s="1971" t="e">
        <f aca="false">CD36</f>
        <v>#VALUE!</v>
      </c>
      <c r="E152" s="1972" t="n">
        <f aca="false">$E$146</f>
        <v>0</v>
      </c>
      <c r="F152" s="1971" t="e">
        <f aca="false">CA36</f>
        <v>#VALUE!</v>
      </c>
      <c r="H152" s="1973" t="n">
        <f aca="false">CB38</f>
        <v>31.893</v>
      </c>
      <c r="I152" s="1982"/>
      <c r="J152" s="1982"/>
      <c r="CC152" s="0"/>
      <c r="CE152" s="0"/>
    </row>
    <row r="153" s="1547" customFormat="true" ht="15" hidden="false" customHeight="false" outlineLevel="0" collapsed="false">
      <c r="C153" s="1548" t="n">
        <v>8</v>
      </c>
      <c r="D153" s="1971" t="e">
        <f aca="false">CD40</f>
        <v>#VALUE!</v>
      </c>
      <c r="E153" s="1972" t="n">
        <f aca="false">$E$146</f>
        <v>0</v>
      </c>
      <c r="F153" s="1971" t="e">
        <f aca="false">CA40</f>
        <v>#VALUE!</v>
      </c>
      <c r="H153" s="1973" t="n">
        <f aca="false">CB42</f>
        <v>31.893</v>
      </c>
      <c r="I153" s="1982"/>
      <c r="J153" s="1982"/>
      <c r="CC153" s="0"/>
      <c r="CE153" s="0"/>
    </row>
    <row r="154" s="1547" customFormat="true" ht="15" hidden="false" customHeight="false" outlineLevel="0" collapsed="false">
      <c r="C154" s="1548" t="n">
        <v>9</v>
      </c>
      <c r="D154" s="1971" t="e">
        <f aca="false">CD44</f>
        <v>#VALUE!</v>
      </c>
      <c r="E154" s="1972" t="n">
        <f aca="false">$E$146</f>
        <v>0</v>
      </c>
      <c r="F154" s="1971" t="e">
        <f aca="false">CA44</f>
        <v>#VALUE!</v>
      </c>
      <c r="H154" s="1973" t="n">
        <f aca="false">CB46</f>
        <v>31.893</v>
      </c>
      <c r="I154" s="1982"/>
      <c r="J154" s="1982"/>
      <c r="CC154" s="0"/>
      <c r="CE154" s="0"/>
    </row>
    <row r="155" s="1547" customFormat="true" ht="15" hidden="false" customHeight="false" outlineLevel="0" collapsed="false">
      <c r="C155" s="1548" t="n">
        <v>10</v>
      </c>
      <c r="D155" s="1971" t="e">
        <f aca="false">CD48</f>
        <v>#VALUE!</v>
      </c>
      <c r="E155" s="1972" t="n">
        <f aca="false">$E$146</f>
        <v>0</v>
      </c>
      <c r="F155" s="1971" t="e">
        <f aca="false">CA48</f>
        <v>#VALUE!</v>
      </c>
      <c r="H155" s="1973" t="n">
        <f aca="false">CB50</f>
        <v>81.893</v>
      </c>
      <c r="I155" s="1982"/>
      <c r="J155" s="1982"/>
      <c r="CC155" s="0"/>
      <c r="CE155" s="0"/>
    </row>
    <row r="156" s="1547" customFormat="true" ht="15" hidden="false" customHeight="false" outlineLevel="0" collapsed="false">
      <c r="C156" s="1548" t="n">
        <v>11</v>
      </c>
      <c r="D156" s="1971" t="e">
        <f aca="false">CD52</f>
        <v>#VALUE!</v>
      </c>
      <c r="E156" s="1972" t="n">
        <f aca="false">$E$146</f>
        <v>0</v>
      </c>
      <c r="F156" s="1971" t="e">
        <f aca="false">CA52</f>
        <v>#VALUE!</v>
      </c>
      <c r="H156" s="1973" t="n">
        <f aca="false">CB54</f>
        <v>81.893</v>
      </c>
      <c r="I156" s="1982"/>
      <c r="J156" s="1982"/>
      <c r="CC156" s="0"/>
      <c r="CE156" s="0"/>
    </row>
    <row r="157" s="1547" customFormat="true" ht="15" hidden="false" customHeight="false" outlineLevel="0" collapsed="false">
      <c r="C157" s="1548" t="n">
        <v>12</v>
      </c>
      <c r="D157" s="1971" t="e">
        <f aca="false">CD56</f>
        <v>#VALUE!</v>
      </c>
      <c r="E157" s="1972" t="n">
        <f aca="false">$E$146</f>
        <v>0</v>
      </c>
      <c r="F157" s="1971" t="e">
        <f aca="false">CA56</f>
        <v>#VALUE!</v>
      </c>
      <c r="H157" s="1973" t="n">
        <f aca="false">CB58</f>
        <v>81.893</v>
      </c>
      <c r="I157" s="1982"/>
      <c r="J157" s="1982"/>
      <c r="CC157" s="0"/>
      <c r="CE157" s="0"/>
    </row>
    <row r="158" s="1547" customFormat="true" ht="15" hidden="false" customHeight="false" outlineLevel="0" collapsed="false">
      <c r="C158" s="1548" t="n">
        <v>13</v>
      </c>
      <c r="D158" s="1971" t="e">
        <f aca="false">CD60</f>
        <v>#VALUE!</v>
      </c>
      <c r="E158" s="1972" t="n">
        <f aca="false">$E$146</f>
        <v>0</v>
      </c>
      <c r="F158" s="1971" t="e">
        <f aca="false">CA60</f>
        <v>#VALUE!</v>
      </c>
      <c r="H158" s="1973" t="n">
        <f aca="false">CB62</f>
        <v>81.893</v>
      </c>
      <c r="I158" s="1982"/>
      <c r="J158" s="1982"/>
      <c r="CC158" s="0"/>
      <c r="CE158" s="0"/>
    </row>
    <row r="159" s="1547" customFormat="true" ht="15" hidden="false" customHeight="false" outlineLevel="0" collapsed="false">
      <c r="C159" s="1548" t="n">
        <v>14</v>
      </c>
      <c r="D159" s="1971" t="e">
        <f aca="false">CD64</f>
        <v>#VALUE!</v>
      </c>
      <c r="E159" s="1972" t="n">
        <f aca="false">$E$146</f>
        <v>0</v>
      </c>
      <c r="F159" s="1971" t="e">
        <f aca="false">CA64</f>
        <v>#VALUE!</v>
      </c>
      <c r="H159" s="1973" t="n">
        <f aca="false">CB66</f>
        <v>81.893</v>
      </c>
      <c r="I159" s="1982"/>
      <c r="J159" s="1982"/>
      <c r="CC159" s="0"/>
      <c r="CE159" s="0"/>
    </row>
    <row r="160" s="1547" customFormat="true" ht="15" hidden="false" customHeight="false" outlineLevel="0" collapsed="false">
      <c r="C160" s="1548" t="n">
        <v>15</v>
      </c>
      <c r="D160" s="1971" t="e">
        <f aca="false">CD68</f>
        <v>#VALUE!</v>
      </c>
      <c r="E160" s="1972" t="n">
        <f aca="false">$E$146</f>
        <v>0</v>
      </c>
      <c r="F160" s="1971" t="e">
        <f aca="false">CA68</f>
        <v>#VALUE!</v>
      </c>
      <c r="H160" s="1973" t="n">
        <f aca="false">CB70</f>
        <v>81.893</v>
      </c>
      <c r="I160" s="1982"/>
      <c r="J160" s="1982"/>
      <c r="CC160" s="0"/>
      <c r="CE160" s="0"/>
    </row>
    <row r="161" s="1547" customFormat="true" ht="15" hidden="false" customHeight="false" outlineLevel="0" collapsed="false">
      <c r="C161" s="1548" t="n">
        <v>16</v>
      </c>
      <c r="D161" s="1971" t="e">
        <f aca="false">CD72</f>
        <v>#VALUE!</v>
      </c>
      <c r="E161" s="1972" t="n">
        <f aca="false">$E$146</f>
        <v>0</v>
      </c>
      <c r="F161" s="1971" t="e">
        <f aca="false">CA72</f>
        <v>#VALUE!</v>
      </c>
      <c r="H161" s="1973" t="n">
        <f aca="false">CB74</f>
        <v>81.893</v>
      </c>
      <c r="I161" s="1982"/>
      <c r="J161" s="1982"/>
      <c r="CC161" s="0"/>
      <c r="CE161" s="0"/>
    </row>
    <row r="162" s="1547" customFormat="true" ht="15" hidden="false" customHeight="false" outlineLevel="0" collapsed="false">
      <c r="C162" s="1548" t="n">
        <v>17</v>
      </c>
      <c r="D162" s="1971" t="e">
        <f aca="false">CD76</f>
        <v>#VALUE!</v>
      </c>
      <c r="E162" s="1972" t="n">
        <f aca="false">$E$146</f>
        <v>0</v>
      </c>
      <c r="F162" s="1971" t="e">
        <f aca="false">CA76</f>
        <v>#VALUE!</v>
      </c>
      <c r="H162" s="1973" t="n">
        <f aca="false">CB78</f>
        <v>81.893</v>
      </c>
      <c r="I162" s="1982"/>
      <c r="J162" s="1982"/>
      <c r="CC162" s="0"/>
      <c r="CE162" s="0"/>
    </row>
    <row r="163" s="1547" customFormat="true" ht="15" hidden="false" customHeight="false" outlineLevel="0" collapsed="false">
      <c r="C163" s="1548" t="n">
        <v>18</v>
      </c>
      <c r="D163" s="1971" t="e">
        <f aca="false">CD80</f>
        <v>#VALUE!</v>
      </c>
      <c r="E163" s="1972" t="n">
        <f aca="false">$E$146</f>
        <v>0</v>
      </c>
      <c r="F163" s="1971" t="e">
        <f aca="false">CA80</f>
        <v>#VALUE!</v>
      </c>
      <c r="H163" s="1973" t="n">
        <f aca="false">CB82</f>
        <v>81.893</v>
      </c>
      <c r="I163" s="1982"/>
      <c r="J163" s="1982"/>
      <c r="CC163" s="0"/>
      <c r="CE163" s="0"/>
    </row>
    <row r="164" s="1547" customFormat="true" ht="15" hidden="false" customHeight="false" outlineLevel="0" collapsed="false">
      <c r="C164" s="1548" t="n">
        <v>19</v>
      </c>
      <c r="D164" s="1971" t="e">
        <f aca="false">CD84</f>
        <v>#VALUE!</v>
      </c>
      <c r="E164" s="1972" t="n">
        <f aca="false">$E$146</f>
        <v>0</v>
      </c>
      <c r="F164" s="1971" t="e">
        <f aca="false">CA84</f>
        <v>#VALUE!</v>
      </c>
      <c r="H164" s="1973" t="n">
        <f aca="false">CB86</f>
        <v>81.893</v>
      </c>
      <c r="I164" s="1982"/>
      <c r="J164" s="1982"/>
      <c r="CC164" s="0"/>
      <c r="CE164" s="0"/>
    </row>
    <row r="165" customFormat="false" ht="15" hidden="false" customHeight="false" outlineLevel="0" collapsed="false">
      <c r="C165" s="1548" t="n">
        <v>20</v>
      </c>
      <c r="D165" s="1971" t="e">
        <f aca="false">CD88</f>
        <v>#VALUE!</v>
      </c>
      <c r="E165" s="1972" t="n">
        <f aca="false">$E$146</f>
        <v>0</v>
      </c>
      <c r="F165" s="1971" t="e">
        <f aca="false">CA88</f>
        <v>#VALUE!</v>
      </c>
      <c r="H165" s="1973" t="n">
        <f aca="false">CB90</f>
        <v>81.893</v>
      </c>
      <c r="I165" s="1982"/>
      <c r="J165" s="1982"/>
    </row>
    <row r="166" customFormat="false" ht="15" hidden="false" customHeight="false" outlineLevel="0" collapsed="false">
      <c r="C166" s="1548" t="n">
        <v>21</v>
      </c>
      <c r="D166" s="1971" t="e">
        <f aca="false">CD92</f>
        <v>#VALUE!</v>
      </c>
      <c r="E166" s="1972" t="n">
        <f aca="false">$E$146</f>
        <v>0</v>
      </c>
      <c r="F166" s="1971" t="e">
        <f aca="false">CA92</f>
        <v>#VALUE!</v>
      </c>
      <c r="H166" s="1973" t="n">
        <f aca="false">CB94</f>
        <v>81.893</v>
      </c>
      <c r="I166" s="1982"/>
      <c r="J166" s="1982"/>
    </row>
    <row r="167" customFormat="false" ht="15" hidden="false" customHeight="false" outlineLevel="0" collapsed="false">
      <c r="C167" s="1548" t="n">
        <v>22</v>
      </c>
      <c r="D167" s="1971" t="e">
        <f aca="false">CD96</f>
        <v>#VALUE!</v>
      </c>
      <c r="E167" s="1972" t="n">
        <f aca="false">$E$146</f>
        <v>0</v>
      </c>
      <c r="F167" s="1971" t="e">
        <f aca="false">CA96</f>
        <v>#VALUE!</v>
      </c>
      <c r="H167" s="1973" t="n">
        <f aca="false">CB98</f>
        <v>81.893</v>
      </c>
      <c r="I167" s="1982"/>
      <c r="J167" s="1982"/>
    </row>
    <row r="168" customFormat="false" ht="15" hidden="false" customHeight="false" outlineLevel="0" collapsed="false">
      <c r="C168" s="1548" t="n">
        <v>23</v>
      </c>
      <c r="D168" s="1971" t="e">
        <f aca="false">CD100</f>
        <v>#VALUE!</v>
      </c>
      <c r="E168" s="1972" t="n">
        <f aca="false">$E$146</f>
        <v>0</v>
      </c>
      <c r="F168" s="1971" t="e">
        <f aca="false">CA100</f>
        <v>#VALUE!</v>
      </c>
      <c r="H168" s="1973" t="n">
        <f aca="false">CB102</f>
        <v>81.893</v>
      </c>
      <c r="I168" s="1982"/>
      <c r="J168" s="1982"/>
    </row>
    <row r="169" customFormat="false" ht="15" hidden="false" customHeight="false" outlineLevel="0" collapsed="false">
      <c r="C169" s="1548" t="n">
        <v>24</v>
      </c>
      <c r="D169" s="1971" t="e">
        <f aca="false">CD104</f>
        <v>#VALUE!</v>
      </c>
      <c r="E169" s="1972" t="n">
        <f aca="false">$E$146</f>
        <v>0</v>
      </c>
      <c r="F169" s="1971" t="e">
        <f aca="false">CA104</f>
        <v>#VALUE!</v>
      </c>
      <c r="H169" s="1973" t="n">
        <f aca="false">CB106</f>
        <v>81.893</v>
      </c>
      <c r="I169" s="1982"/>
      <c r="J169" s="1982"/>
    </row>
    <row r="170" customFormat="false" ht="15" hidden="false" customHeight="false" outlineLevel="0" collapsed="false">
      <c r="C170" s="1548" t="n">
        <v>25</v>
      </c>
      <c r="D170" s="1971" t="e">
        <f aca="false">CD108</f>
        <v>#VALUE!</v>
      </c>
      <c r="E170" s="1972" t="n">
        <f aca="false">$E$146</f>
        <v>0</v>
      </c>
      <c r="F170" s="1971" t="e">
        <f aca="false">CA108</f>
        <v>#VALUE!</v>
      </c>
      <c r="H170" s="1973" t="n">
        <f aca="false">CB110</f>
        <v>81.893</v>
      </c>
      <c r="I170" s="1982"/>
      <c r="J170" s="1982"/>
    </row>
    <row r="171" customFormat="false" ht="15" hidden="false" customHeight="false" outlineLevel="0" collapsed="false">
      <c r="C171" s="1548" t="n">
        <v>26</v>
      </c>
      <c r="D171" s="1971" t="e">
        <f aca="false">CD112</f>
        <v>#VALUE!</v>
      </c>
      <c r="E171" s="1972" t="n">
        <f aca="false">$E$146</f>
        <v>0</v>
      </c>
      <c r="F171" s="1971" t="e">
        <f aca="false">CA112</f>
        <v>#VALUE!</v>
      </c>
      <c r="H171" s="1973" t="n">
        <f aca="false">CB114</f>
        <v>81.893</v>
      </c>
      <c r="I171" s="1982"/>
      <c r="J171" s="1982"/>
    </row>
    <row r="172" customFormat="false" ht="15" hidden="false" customHeight="false" outlineLevel="0" collapsed="false">
      <c r="C172" s="1548" t="n">
        <v>27</v>
      </c>
      <c r="D172" s="1971" t="e">
        <f aca="false">CD116</f>
        <v>#VALUE!</v>
      </c>
      <c r="E172" s="1972" t="n">
        <f aca="false">$E$146</f>
        <v>0</v>
      </c>
      <c r="F172" s="1971" t="e">
        <f aca="false">CA116</f>
        <v>#VALUE!</v>
      </c>
      <c r="H172" s="1973" t="n">
        <f aca="false">CB118</f>
        <v>81.893</v>
      </c>
      <c r="I172" s="1982"/>
      <c r="J172" s="1982"/>
    </row>
    <row r="173" customFormat="false" ht="15" hidden="false" customHeight="false" outlineLevel="0" collapsed="false">
      <c r="C173" s="1548" t="n">
        <v>28</v>
      </c>
      <c r="D173" s="1971" t="e">
        <f aca="false">CD120</f>
        <v>#VALUE!</v>
      </c>
      <c r="E173" s="1972" t="n">
        <f aca="false">$E$146</f>
        <v>0</v>
      </c>
      <c r="F173" s="1971" t="e">
        <f aca="false">CA120</f>
        <v>#VALUE!</v>
      </c>
      <c r="H173" s="1973" t="n">
        <f aca="false">CB122</f>
        <v>81.893</v>
      </c>
      <c r="I173" s="1982"/>
      <c r="J173" s="1982"/>
    </row>
    <row r="174" customFormat="false" ht="15" hidden="false" customHeight="false" outlineLevel="0" collapsed="false">
      <c r="C174" s="1548" t="n">
        <v>29</v>
      </c>
      <c r="D174" s="1971" t="e">
        <f aca="false">CD124</f>
        <v>#VALUE!</v>
      </c>
      <c r="E174" s="1972" t="n">
        <f aca="false">$E$146</f>
        <v>0</v>
      </c>
      <c r="F174" s="1971" t="e">
        <f aca="false">CA124</f>
        <v>#VALUE!</v>
      </c>
      <c r="H174" s="1973" t="n">
        <f aca="false">CB126</f>
        <v>81.893</v>
      </c>
      <c r="I174" s="1982"/>
      <c r="J174" s="1982"/>
    </row>
    <row r="175" customFormat="false" ht="15" hidden="false" customHeight="false" outlineLevel="0" collapsed="false">
      <c r="C175" s="1548" t="n">
        <v>30</v>
      </c>
      <c r="D175" s="1971" t="e">
        <f aca="false">CD128</f>
        <v>#VALUE!</v>
      </c>
      <c r="E175" s="1972" t="n">
        <f aca="false">$E$146</f>
        <v>0</v>
      </c>
      <c r="F175" s="1971" t="e">
        <f aca="false">CA128</f>
        <v>#VALUE!</v>
      </c>
      <c r="H175" s="1973" t="n">
        <f aca="false">CB130</f>
        <v>31.893</v>
      </c>
      <c r="I175" s="1982"/>
      <c r="J175" s="1982"/>
    </row>
    <row r="176" customFormat="false" ht="15" hidden="false" customHeight="false" outlineLevel="0" collapsed="false">
      <c r="C176" s="1548" t="n">
        <v>31</v>
      </c>
      <c r="D176" s="1971" t="e">
        <f aca="false">CD132</f>
        <v>#VALUE!</v>
      </c>
      <c r="E176" s="1972" t="n">
        <f aca="false">$E$146</f>
        <v>0</v>
      </c>
      <c r="F176" s="1971" t="e">
        <f aca="false">CA132</f>
        <v>#VALUE!</v>
      </c>
      <c r="H176" s="1973" t="n">
        <f aca="false">CB134</f>
        <v>31.893</v>
      </c>
      <c r="I176" s="1982"/>
      <c r="J176" s="1982"/>
    </row>
    <row r="180" customFormat="false" ht="15" hidden="false" customHeight="false" outlineLevel="0" collapsed="false">
      <c r="D180" s="1973"/>
    </row>
    <row r="181" customFormat="false" ht="15" hidden="false" customHeight="false" outlineLevel="0" collapsed="false">
      <c r="D181" s="1973" t="n">
        <f aca="false">CB15</f>
        <v>0</v>
      </c>
    </row>
    <row r="182" customFormat="false" ht="15" hidden="false" customHeight="false" outlineLevel="0" collapsed="false">
      <c r="D182" s="1973" t="n">
        <f aca="false">CB16</f>
        <v>0</v>
      </c>
    </row>
    <row r="183" customFormat="false" ht="15" hidden="false" customHeight="false" outlineLevel="0" collapsed="false">
      <c r="D183" s="1973" t="n">
        <f aca="false">CB17</f>
        <v>0</v>
      </c>
    </row>
    <row r="184" customFormat="false" ht="15" hidden="false" customHeight="false" outlineLevel="0" collapsed="false">
      <c r="D184" s="1973"/>
    </row>
    <row r="185" customFormat="false" ht="15" hidden="false" customHeight="false" outlineLevel="0" collapsed="false">
      <c r="D185" s="1973" t="n">
        <f aca="false">CB19</f>
        <v>0</v>
      </c>
    </row>
    <row r="186" customFormat="false" ht="15" hidden="false" customHeight="false" outlineLevel="0" collapsed="false">
      <c r="D186" s="1973" t="n">
        <f aca="false">CB20</f>
        <v>0</v>
      </c>
    </row>
    <row r="187" customFormat="false" ht="15" hidden="false" customHeight="false" outlineLevel="0" collapsed="false">
      <c r="D187" s="1973" t="n">
        <f aca="false">CB21</f>
        <v>0</v>
      </c>
    </row>
    <row r="188" customFormat="false" ht="15" hidden="false" customHeight="false" outlineLevel="0" collapsed="false">
      <c r="D188" s="1973"/>
    </row>
    <row r="189" customFormat="false" ht="15" hidden="false" customHeight="false" outlineLevel="0" collapsed="false">
      <c r="D189" s="1973" t="n">
        <f aca="false">CB23</f>
        <v>0</v>
      </c>
    </row>
    <row r="190" customFormat="false" ht="15" hidden="false" customHeight="false" outlineLevel="0" collapsed="false">
      <c r="D190" s="1973" t="n">
        <f aca="false">CB24</f>
        <v>0</v>
      </c>
    </row>
    <row r="191" customFormat="false" ht="15" hidden="false" customHeight="false" outlineLevel="0" collapsed="false">
      <c r="D191" s="1973" t="n">
        <f aca="false">CB25</f>
        <v>0</v>
      </c>
    </row>
    <row r="192" customFormat="false" ht="15" hidden="false" customHeight="false" outlineLevel="0" collapsed="false">
      <c r="D192" s="1973"/>
    </row>
    <row r="193" customFormat="false" ht="15" hidden="false" customHeight="false" outlineLevel="0" collapsed="false">
      <c r="D193" s="1973" t="n">
        <f aca="false">CB27</f>
        <v>0</v>
      </c>
    </row>
    <row r="194" customFormat="false" ht="15" hidden="false" customHeight="false" outlineLevel="0" collapsed="false">
      <c r="D194" s="1973" t="n">
        <f aca="false">CB28</f>
        <v>0</v>
      </c>
    </row>
    <row r="195" customFormat="false" ht="15" hidden="false" customHeight="false" outlineLevel="0" collapsed="false">
      <c r="D195" s="1973" t="n">
        <f aca="false">CB29</f>
        <v>0</v>
      </c>
    </row>
    <row r="196" customFormat="false" ht="15" hidden="false" customHeight="false" outlineLevel="0" collapsed="false">
      <c r="D196" s="1973"/>
    </row>
    <row r="197" customFormat="false" ht="15" hidden="false" customHeight="false" outlineLevel="0" collapsed="false">
      <c r="D197" s="1973" t="n">
        <f aca="false">CB31</f>
        <v>0</v>
      </c>
    </row>
    <row r="198" customFormat="false" ht="15" hidden="false" customHeight="false" outlineLevel="0" collapsed="false">
      <c r="D198" s="1973" t="n">
        <f aca="false">CB32</f>
        <v>0</v>
      </c>
    </row>
    <row r="199" customFormat="false" ht="15" hidden="false" customHeight="false" outlineLevel="0" collapsed="false">
      <c r="D199" s="1973" t="n">
        <f aca="false">CB33</f>
        <v>0</v>
      </c>
    </row>
    <row r="200" customFormat="false" ht="15" hidden="false" customHeight="false" outlineLevel="0" collapsed="false">
      <c r="D200" s="1973"/>
    </row>
    <row r="201" customFormat="false" ht="15" hidden="false" customHeight="false" outlineLevel="0" collapsed="false">
      <c r="D201" s="1973" t="n">
        <f aca="false">CB35</f>
        <v>0</v>
      </c>
    </row>
    <row r="202" customFormat="false" ht="15" hidden="false" customHeight="false" outlineLevel="0" collapsed="false">
      <c r="D202" s="1973" t="n">
        <f aca="false">CB36</f>
        <v>0</v>
      </c>
    </row>
    <row r="203" customFormat="false" ht="15" hidden="false" customHeight="false" outlineLevel="0" collapsed="false">
      <c r="D203" s="1973" t="n">
        <f aca="false">CB37</f>
        <v>0</v>
      </c>
    </row>
    <row r="204" customFormat="false" ht="15" hidden="false" customHeight="false" outlineLevel="0" collapsed="false">
      <c r="D204" s="1973"/>
    </row>
    <row r="205" customFormat="false" ht="15" hidden="false" customHeight="false" outlineLevel="0" collapsed="false">
      <c r="D205" s="1973" t="n">
        <f aca="false">CB39</f>
        <v>0</v>
      </c>
    </row>
    <row r="206" customFormat="false" ht="15" hidden="false" customHeight="false" outlineLevel="0" collapsed="false">
      <c r="D206" s="1973" t="n">
        <f aca="false">CB40</f>
        <v>0</v>
      </c>
    </row>
    <row r="207" customFormat="false" ht="15" hidden="false" customHeight="false" outlineLevel="0" collapsed="false">
      <c r="D207" s="1973" t="n">
        <f aca="false">CB41</f>
        <v>0</v>
      </c>
    </row>
    <row r="208" customFormat="false" ht="15" hidden="false" customHeight="false" outlineLevel="0" collapsed="false">
      <c r="D208" s="1973"/>
    </row>
    <row r="209" customFormat="false" ht="15" hidden="false" customHeight="false" outlineLevel="0" collapsed="false">
      <c r="D209" s="1973" t="n">
        <f aca="false">CB43</f>
        <v>0</v>
      </c>
    </row>
    <row r="210" customFormat="false" ht="15" hidden="false" customHeight="false" outlineLevel="0" collapsed="false">
      <c r="D210" s="1973" t="n">
        <f aca="false">CB44</f>
        <v>0</v>
      </c>
    </row>
    <row r="211" customFormat="false" ht="15" hidden="false" customHeight="false" outlineLevel="0" collapsed="false">
      <c r="D211" s="1973" t="n">
        <f aca="false">CB45</f>
        <v>0</v>
      </c>
    </row>
    <row r="212" customFormat="false" ht="15" hidden="false" customHeight="false" outlineLevel="0" collapsed="false">
      <c r="D212" s="1973"/>
    </row>
    <row r="213" customFormat="false" ht="15" hidden="false" customHeight="false" outlineLevel="0" collapsed="false">
      <c r="D213" s="1973" t="n">
        <f aca="false">CB47</f>
        <v>0</v>
      </c>
    </row>
    <row r="214" customFormat="false" ht="15" hidden="false" customHeight="false" outlineLevel="0" collapsed="false">
      <c r="D214" s="1973" t="n">
        <f aca="false">CB48</f>
        <v>0</v>
      </c>
    </row>
    <row r="215" customFormat="false" ht="15" hidden="false" customHeight="false" outlineLevel="0" collapsed="false">
      <c r="D215" s="1973" t="n">
        <f aca="false">CB49</f>
        <v>0</v>
      </c>
    </row>
    <row r="216" customFormat="false" ht="15" hidden="false" customHeight="false" outlineLevel="0" collapsed="false">
      <c r="D216" s="1973"/>
    </row>
    <row r="217" customFormat="false" ht="15" hidden="false" customHeight="false" outlineLevel="0" collapsed="false">
      <c r="D217" s="1973" t="n">
        <f aca="false">CB51</f>
        <v>0</v>
      </c>
    </row>
    <row r="218" customFormat="false" ht="15" hidden="false" customHeight="false" outlineLevel="0" collapsed="false">
      <c r="D218" s="1973" t="n">
        <f aca="false">CB52</f>
        <v>0</v>
      </c>
    </row>
    <row r="219" customFormat="false" ht="15" hidden="false" customHeight="false" outlineLevel="0" collapsed="false">
      <c r="D219" s="1973" t="n">
        <f aca="false">CB53</f>
        <v>0</v>
      </c>
    </row>
    <row r="220" customFormat="false" ht="15" hidden="false" customHeight="false" outlineLevel="0" collapsed="false">
      <c r="D220" s="1973"/>
    </row>
    <row r="221" customFormat="false" ht="15" hidden="false" customHeight="false" outlineLevel="0" collapsed="false">
      <c r="D221" s="1973" t="n">
        <f aca="false">CB55</f>
        <v>0</v>
      </c>
    </row>
    <row r="222" customFormat="false" ht="15" hidden="false" customHeight="false" outlineLevel="0" collapsed="false">
      <c r="D222" s="1973" t="n">
        <f aca="false">CB56</f>
        <v>0</v>
      </c>
    </row>
    <row r="223" customFormat="false" ht="15" hidden="false" customHeight="false" outlineLevel="0" collapsed="false">
      <c r="D223" s="1973" t="n">
        <f aca="false">CB57</f>
        <v>0</v>
      </c>
    </row>
    <row r="224" customFormat="false" ht="15" hidden="false" customHeight="false" outlineLevel="0" collapsed="false">
      <c r="D224" s="1973"/>
    </row>
    <row r="225" customFormat="false" ht="15" hidden="false" customHeight="false" outlineLevel="0" collapsed="false">
      <c r="D225" s="1973" t="n">
        <f aca="false">CB59</f>
        <v>0</v>
      </c>
    </row>
    <row r="226" customFormat="false" ht="15" hidden="false" customHeight="false" outlineLevel="0" collapsed="false">
      <c r="D226" s="1973" t="n">
        <f aca="false">CB60</f>
        <v>0</v>
      </c>
    </row>
    <row r="227" customFormat="false" ht="15" hidden="false" customHeight="false" outlineLevel="0" collapsed="false">
      <c r="D227" s="1973" t="n">
        <f aca="false">CB61</f>
        <v>0</v>
      </c>
    </row>
    <row r="228" customFormat="false" ht="15" hidden="false" customHeight="false" outlineLevel="0" collapsed="false">
      <c r="D228" s="1973"/>
    </row>
    <row r="229" customFormat="false" ht="15" hidden="false" customHeight="false" outlineLevel="0" collapsed="false">
      <c r="D229" s="1973" t="n">
        <f aca="false">CB63</f>
        <v>0</v>
      </c>
    </row>
    <row r="230" customFormat="false" ht="15" hidden="false" customHeight="false" outlineLevel="0" collapsed="false">
      <c r="D230" s="1973" t="n">
        <f aca="false">CB64</f>
        <v>0</v>
      </c>
    </row>
    <row r="231" customFormat="false" ht="15" hidden="false" customHeight="false" outlineLevel="0" collapsed="false">
      <c r="D231" s="1973" t="n">
        <f aca="false">CB65</f>
        <v>0</v>
      </c>
    </row>
    <row r="232" customFormat="false" ht="15" hidden="false" customHeight="false" outlineLevel="0" collapsed="false">
      <c r="D232" s="1973"/>
    </row>
    <row r="233" customFormat="false" ht="15" hidden="false" customHeight="false" outlineLevel="0" collapsed="false">
      <c r="D233" s="1973" t="n">
        <f aca="false">CB67</f>
        <v>0</v>
      </c>
    </row>
    <row r="234" customFormat="false" ht="15" hidden="false" customHeight="false" outlineLevel="0" collapsed="false">
      <c r="D234" s="1973" t="n">
        <f aca="false">CB68</f>
        <v>0</v>
      </c>
    </row>
    <row r="235" customFormat="false" ht="15" hidden="false" customHeight="false" outlineLevel="0" collapsed="false">
      <c r="D235" s="1973" t="n">
        <f aca="false">CB69</f>
        <v>0</v>
      </c>
    </row>
    <row r="236" customFormat="false" ht="15" hidden="false" customHeight="false" outlineLevel="0" collapsed="false">
      <c r="D236" s="1973"/>
    </row>
    <row r="237" customFormat="false" ht="15" hidden="false" customHeight="false" outlineLevel="0" collapsed="false">
      <c r="D237" s="1973" t="n">
        <f aca="false">CB71</f>
        <v>0</v>
      </c>
    </row>
    <row r="238" customFormat="false" ht="15" hidden="false" customHeight="false" outlineLevel="0" collapsed="false">
      <c r="D238" s="1973" t="n">
        <f aca="false">CB72</f>
        <v>0</v>
      </c>
    </row>
    <row r="239" customFormat="false" ht="15" hidden="false" customHeight="false" outlineLevel="0" collapsed="false">
      <c r="D239" s="1973" t="n">
        <f aca="false">CB73</f>
        <v>0</v>
      </c>
    </row>
    <row r="240" customFormat="false" ht="15" hidden="false" customHeight="false" outlineLevel="0" collapsed="false">
      <c r="D240" s="1973"/>
    </row>
    <row r="241" customFormat="false" ht="15" hidden="false" customHeight="false" outlineLevel="0" collapsed="false">
      <c r="D241" s="1973" t="n">
        <f aca="false">CB75</f>
        <v>0</v>
      </c>
    </row>
    <row r="242" customFormat="false" ht="15" hidden="false" customHeight="false" outlineLevel="0" collapsed="false">
      <c r="D242" s="1973" t="n">
        <f aca="false">CB76</f>
        <v>0</v>
      </c>
    </row>
    <row r="243" customFormat="false" ht="15" hidden="false" customHeight="false" outlineLevel="0" collapsed="false">
      <c r="D243" s="1973" t="n">
        <f aca="false">CB77</f>
        <v>0</v>
      </c>
    </row>
    <row r="244" customFormat="false" ht="15" hidden="false" customHeight="false" outlineLevel="0" collapsed="false">
      <c r="D244" s="1973"/>
    </row>
    <row r="245" customFormat="false" ht="15" hidden="false" customHeight="false" outlineLevel="0" collapsed="false">
      <c r="D245" s="1973" t="n">
        <f aca="false">CB79</f>
        <v>0</v>
      </c>
    </row>
    <row r="246" customFormat="false" ht="15" hidden="false" customHeight="false" outlineLevel="0" collapsed="false">
      <c r="D246" s="1973" t="n">
        <f aca="false">CB80</f>
        <v>0</v>
      </c>
    </row>
    <row r="247" customFormat="false" ht="15" hidden="false" customHeight="false" outlineLevel="0" collapsed="false">
      <c r="D247" s="1973" t="n">
        <f aca="false">CB81</f>
        <v>0</v>
      </c>
    </row>
    <row r="248" customFormat="false" ht="15" hidden="false" customHeight="false" outlineLevel="0" collapsed="false">
      <c r="D248" s="1973"/>
    </row>
    <row r="249" customFormat="false" ht="15" hidden="false" customHeight="false" outlineLevel="0" collapsed="false">
      <c r="D249" s="1973" t="n">
        <f aca="false">CB83</f>
        <v>0</v>
      </c>
    </row>
    <row r="250" customFormat="false" ht="15" hidden="false" customHeight="false" outlineLevel="0" collapsed="false">
      <c r="D250" s="1973" t="n">
        <f aca="false">CB84</f>
        <v>0</v>
      </c>
    </row>
    <row r="251" customFormat="false" ht="15" hidden="false" customHeight="false" outlineLevel="0" collapsed="false">
      <c r="D251" s="1973" t="n">
        <f aca="false">CB85</f>
        <v>0</v>
      </c>
    </row>
    <row r="252" customFormat="false" ht="15" hidden="false" customHeight="false" outlineLevel="0" collapsed="false">
      <c r="D252" s="1973"/>
    </row>
    <row r="253" customFormat="false" ht="15" hidden="false" customHeight="false" outlineLevel="0" collapsed="false">
      <c r="D253" s="1973" t="n">
        <f aca="false">CB87</f>
        <v>0</v>
      </c>
    </row>
    <row r="254" customFormat="false" ht="15" hidden="false" customHeight="false" outlineLevel="0" collapsed="false">
      <c r="D254" s="1973" t="n">
        <f aca="false">CB88</f>
        <v>0</v>
      </c>
    </row>
    <row r="255" customFormat="false" ht="15" hidden="false" customHeight="false" outlineLevel="0" collapsed="false">
      <c r="D255" s="1973" t="n">
        <f aca="false">CB89</f>
        <v>0</v>
      </c>
    </row>
    <row r="256" customFormat="false" ht="15" hidden="false" customHeight="false" outlineLevel="0" collapsed="false">
      <c r="D256" s="1973"/>
    </row>
    <row r="257" customFormat="false" ht="15" hidden="false" customHeight="false" outlineLevel="0" collapsed="false">
      <c r="D257" s="1973" t="n">
        <f aca="false">CB91</f>
        <v>0</v>
      </c>
    </row>
    <row r="258" customFormat="false" ht="15" hidden="false" customHeight="false" outlineLevel="0" collapsed="false">
      <c r="D258" s="1973" t="n">
        <f aca="false">CB92</f>
        <v>0</v>
      </c>
    </row>
    <row r="259" customFormat="false" ht="15" hidden="false" customHeight="false" outlineLevel="0" collapsed="false">
      <c r="D259" s="1973" t="n">
        <f aca="false">CB93</f>
        <v>0</v>
      </c>
    </row>
    <row r="260" customFormat="false" ht="15" hidden="false" customHeight="false" outlineLevel="0" collapsed="false">
      <c r="D260" s="1973"/>
    </row>
    <row r="261" customFormat="false" ht="15" hidden="false" customHeight="false" outlineLevel="0" collapsed="false">
      <c r="D261" s="1973" t="n">
        <f aca="false">CB95</f>
        <v>0</v>
      </c>
    </row>
    <row r="262" customFormat="false" ht="15" hidden="false" customHeight="false" outlineLevel="0" collapsed="false">
      <c r="D262" s="1973" t="n">
        <f aca="false">CB96</f>
        <v>0</v>
      </c>
    </row>
    <row r="263" customFormat="false" ht="15" hidden="false" customHeight="false" outlineLevel="0" collapsed="false">
      <c r="D263" s="1973" t="n">
        <f aca="false">CB97</f>
        <v>0</v>
      </c>
    </row>
    <row r="264" customFormat="false" ht="15" hidden="false" customHeight="false" outlineLevel="0" collapsed="false">
      <c r="D264" s="1973"/>
    </row>
    <row r="265" customFormat="false" ht="15" hidden="false" customHeight="false" outlineLevel="0" collapsed="false">
      <c r="D265" s="1973" t="n">
        <f aca="false">CB99</f>
        <v>0</v>
      </c>
    </row>
    <row r="266" customFormat="false" ht="15" hidden="false" customHeight="false" outlineLevel="0" collapsed="false">
      <c r="D266" s="1973" t="n">
        <f aca="false">CB100</f>
        <v>0</v>
      </c>
    </row>
    <row r="267" customFormat="false" ht="15" hidden="false" customHeight="false" outlineLevel="0" collapsed="false">
      <c r="D267" s="1973" t="n">
        <f aca="false">CB101</f>
        <v>0</v>
      </c>
    </row>
    <row r="268" customFormat="false" ht="15" hidden="false" customHeight="false" outlineLevel="0" collapsed="false">
      <c r="D268" s="1973"/>
    </row>
    <row r="269" customFormat="false" ht="15" hidden="false" customHeight="false" outlineLevel="0" collapsed="false">
      <c r="D269" s="1973" t="n">
        <f aca="false">CB103</f>
        <v>0</v>
      </c>
    </row>
    <row r="270" customFormat="false" ht="15" hidden="false" customHeight="false" outlineLevel="0" collapsed="false">
      <c r="D270" s="1973" t="n">
        <f aca="false">CB104</f>
        <v>0</v>
      </c>
    </row>
    <row r="271" customFormat="false" ht="15" hidden="false" customHeight="false" outlineLevel="0" collapsed="false">
      <c r="D271" s="1973" t="n">
        <f aca="false">CB105</f>
        <v>0</v>
      </c>
    </row>
    <row r="272" customFormat="false" ht="15" hidden="false" customHeight="false" outlineLevel="0" collapsed="false">
      <c r="D272" s="1973"/>
    </row>
    <row r="273" customFormat="false" ht="15" hidden="false" customHeight="false" outlineLevel="0" collapsed="false">
      <c r="D273" s="1973" t="n">
        <f aca="false">CB107</f>
        <v>0</v>
      </c>
    </row>
    <row r="274" customFormat="false" ht="15" hidden="false" customHeight="false" outlineLevel="0" collapsed="false">
      <c r="D274" s="1973" t="n">
        <f aca="false">CB108</f>
        <v>0</v>
      </c>
    </row>
    <row r="275" customFormat="false" ht="15" hidden="false" customHeight="false" outlineLevel="0" collapsed="false">
      <c r="D275" s="1973" t="n">
        <f aca="false">CB109</f>
        <v>0</v>
      </c>
    </row>
    <row r="276" customFormat="false" ht="15" hidden="false" customHeight="false" outlineLevel="0" collapsed="false">
      <c r="D276" s="1973"/>
    </row>
    <row r="277" customFormat="false" ht="15" hidden="false" customHeight="false" outlineLevel="0" collapsed="false">
      <c r="D277" s="1973" t="n">
        <f aca="false">CB111</f>
        <v>0</v>
      </c>
    </row>
    <row r="278" customFormat="false" ht="15" hidden="false" customHeight="false" outlineLevel="0" collapsed="false">
      <c r="D278" s="1973" t="n">
        <f aca="false">CB112</f>
        <v>0</v>
      </c>
    </row>
    <row r="279" customFormat="false" ht="15" hidden="false" customHeight="false" outlineLevel="0" collapsed="false">
      <c r="D279" s="1973" t="n">
        <f aca="false">CB113</f>
        <v>0</v>
      </c>
    </row>
    <row r="280" customFormat="false" ht="15" hidden="false" customHeight="false" outlineLevel="0" collapsed="false">
      <c r="D280" s="1973"/>
    </row>
    <row r="281" customFormat="false" ht="15" hidden="false" customHeight="false" outlineLevel="0" collapsed="false">
      <c r="D281" s="1973" t="n">
        <f aca="false">CB115</f>
        <v>0</v>
      </c>
    </row>
    <row r="282" customFormat="false" ht="15" hidden="false" customHeight="false" outlineLevel="0" collapsed="false">
      <c r="D282" s="1973" t="n">
        <f aca="false">CB116</f>
        <v>0</v>
      </c>
    </row>
    <row r="283" customFormat="false" ht="15" hidden="false" customHeight="false" outlineLevel="0" collapsed="false">
      <c r="D283" s="1973" t="n">
        <f aca="false">CB117</f>
        <v>0</v>
      </c>
    </row>
    <row r="284" customFormat="false" ht="15" hidden="false" customHeight="false" outlineLevel="0" collapsed="false">
      <c r="D284" s="1973"/>
    </row>
    <row r="285" customFormat="false" ht="15" hidden="false" customHeight="false" outlineLevel="0" collapsed="false">
      <c r="D285" s="1973" t="n">
        <f aca="false">CB119</f>
        <v>0</v>
      </c>
    </row>
    <row r="286" customFormat="false" ht="15" hidden="false" customHeight="false" outlineLevel="0" collapsed="false">
      <c r="D286" s="1973" t="n">
        <f aca="false">CB120</f>
        <v>0</v>
      </c>
    </row>
    <row r="287" customFormat="false" ht="15" hidden="false" customHeight="false" outlineLevel="0" collapsed="false">
      <c r="D287" s="1973" t="n">
        <f aca="false">CB121</f>
        <v>0</v>
      </c>
    </row>
    <row r="288" customFormat="false" ht="15" hidden="false" customHeight="false" outlineLevel="0" collapsed="false">
      <c r="D288" s="1973"/>
    </row>
    <row r="289" customFormat="false" ht="15" hidden="false" customHeight="false" outlineLevel="0" collapsed="false">
      <c r="D289" s="1973" t="n">
        <f aca="false">CB123</f>
        <v>0</v>
      </c>
    </row>
    <row r="290" customFormat="false" ht="15" hidden="false" customHeight="false" outlineLevel="0" collapsed="false">
      <c r="D290" s="1973" t="n">
        <f aca="false">CB124</f>
        <v>0</v>
      </c>
    </row>
    <row r="291" customFormat="false" ht="15" hidden="false" customHeight="false" outlineLevel="0" collapsed="false">
      <c r="D291" s="1973" t="n">
        <f aca="false">CB125</f>
        <v>0</v>
      </c>
    </row>
    <row r="292" customFormat="false" ht="15" hidden="false" customHeight="false" outlineLevel="0" collapsed="false">
      <c r="D292" s="1973"/>
    </row>
    <row r="293" customFormat="false" ht="15" hidden="false" customHeight="false" outlineLevel="0" collapsed="false">
      <c r="D293" s="1973" t="n">
        <f aca="false">CB127</f>
        <v>0</v>
      </c>
    </row>
    <row r="294" customFormat="false" ht="15" hidden="false" customHeight="false" outlineLevel="0" collapsed="false">
      <c r="D294" s="1973" t="n">
        <f aca="false">CB128</f>
        <v>0</v>
      </c>
    </row>
    <row r="295" customFormat="false" ht="15" hidden="false" customHeight="false" outlineLevel="0" collapsed="false">
      <c r="D295" s="1973" t="n">
        <f aca="false">CB129</f>
        <v>0</v>
      </c>
    </row>
    <row r="296" customFormat="false" ht="15" hidden="false" customHeight="false" outlineLevel="0" collapsed="false">
      <c r="D296" s="1973"/>
    </row>
    <row r="297" customFormat="false" ht="15" hidden="false" customHeight="false" outlineLevel="0" collapsed="false">
      <c r="D297" s="1973" t="n">
        <f aca="false">CB131</f>
        <v>0</v>
      </c>
    </row>
    <row r="298" customFormat="false" ht="15" hidden="false" customHeight="false" outlineLevel="0" collapsed="false">
      <c r="D298" s="1973" t="n">
        <f aca="false">CB132</f>
        <v>0</v>
      </c>
    </row>
    <row r="299" customFormat="false" ht="15" hidden="false" customHeight="false" outlineLevel="0" collapsed="false">
      <c r="D299" s="1973" t="n">
        <f aca="false">CB133</f>
        <v>0</v>
      </c>
    </row>
    <row r="300" customFormat="false" ht="15" hidden="false" customHeight="false" outlineLevel="0" collapsed="false">
      <c r="D300" s="1973" t="n">
        <f aca="false">CB134</f>
        <v>31.893</v>
      </c>
    </row>
    <row r="301" customFormat="false" ht="15" hidden="false" customHeight="false" outlineLevel="0" collapsed="false">
      <c r="D301" s="1973" t="n">
        <f aca="false">CB135</f>
        <v>0</v>
      </c>
    </row>
    <row r="302" customFormat="false" ht="15" hidden="false" customHeight="false" outlineLevel="0" collapsed="false">
      <c r="D302" s="1973" t="n">
        <f aca="false">CB136</f>
        <v>31.893</v>
      </c>
    </row>
    <row r="303" customFormat="false" ht="15" hidden="false" customHeight="false" outlineLevel="0" collapsed="false">
      <c r="D303" s="1973" t="n">
        <f aca="false">CB137</f>
        <v>0</v>
      </c>
    </row>
  </sheetData>
  <sheetProtection sheet="true" password="cf36" formatCells="false" formatColumns="false" formatRows="false" insertColumns="false" insertRows="false" insertHyperlinks="false" deleteColumns="false" deleteRows="false" sort="false" autoFilter="false" pivotTables="false"/>
  <mergeCells count="170">
    <mergeCell ref="C1:BB1"/>
    <mergeCell ref="C2:AR2"/>
    <mergeCell ref="AS2:AX2"/>
    <mergeCell ref="AZ2:BA2"/>
    <mergeCell ref="BC2:BG2"/>
    <mergeCell ref="BH2:BU2"/>
    <mergeCell ref="BV2:BZ2"/>
    <mergeCell ref="CA2:CD2"/>
    <mergeCell ref="C3:U3"/>
    <mergeCell ref="A4:B4"/>
    <mergeCell ref="C4:BA4"/>
    <mergeCell ref="BB4:BZ4"/>
    <mergeCell ref="A5:A9"/>
    <mergeCell ref="B5:B9"/>
    <mergeCell ref="C5:W5"/>
    <mergeCell ref="X5:X9"/>
    <mergeCell ref="Y5:AB7"/>
    <mergeCell ref="AC5:AC9"/>
    <mergeCell ref="AD5:AG7"/>
    <mergeCell ref="AH5:AH9"/>
    <mergeCell ref="AI5:AL7"/>
    <mergeCell ref="AM5:AM9"/>
    <mergeCell ref="AN5:AQ7"/>
    <mergeCell ref="AR5:AR9"/>
    <mergeCell ref="AS5:AW5"/>
    <mergeCell ref="AX5:AX9"/>
    <mergeCell ref="AY5:BA6"/>
    <mergeCell ref="BB5:BB9"/>
    <mergeCell ref="BC5:BF7"/>
    <mergeCell ref="BG5:BG9"/>
    <mergeCell ref="BH5:BJ7"/>
    <mergeCell ref="BK5:BK9"/>
    <mergeCell ref="BL5:BO7"/>
    <mergeCell ref="BP5:BP9"/>
    <mergeCell ref="BQ5:BT6"/>
    <mergeCell ref="BU5:BU9"/>
    <mergeCell ref="BV5:BZ5"/>
    <mergeCell ref="CA5:CA9"/>
    <mergeCell ref="CB5:CB9"/>
    <mergeCell ref="CD5:CD9"/>
    <mergeCell ref="CE5:CE9"/>
    <mergeCell ref="C6:F7"/>
    <mergeCell ref="H6:K7"/>
    <mergeCell ref="M6:P7"/>
    <mergeCell ref="R6:U7"/>
    <mergeCell ref="W6:W9"/>
    <mergeCell ref="AS6:AV7"/>
    <mergeCell ref="AW6:AW9"/>
    <mergeCell ref="AY7:AY9"/>
    <mergeCell ref="AZ7:AZ9"/>
    <mergeCell ref="BA7:BA9"/>
    <mergeCell ref="BQ7:BQ9"/>
    <mergeCell ref="BR7:BR9"/>
    <mergeCell ref="BS7:BS9"/>
    <mergeCell ref="BT7:BT9"/>
    <mergeCell ref="BV7:BV9"/>
    <mergeCell ref="BW7:BW9"/>
    <mergeCell ref="BX7:BX9"/>
    <mergeCell ref="BY7:BY9"/>
    <mergeCell ref="BZ7:BZ9"/>
    <mergeCell ref="C10:F10"/>
    <mergeCell ref="H10:K10"/>
    <mergeCell ref="M10:P10"/>
    <mergeCell ref="R10:U10"/>
    <mergeCell ref="Y10:AB10"/>
    <mergeCell ref="AD10:AG10"/>
    <mergeCell ref="AI10:AL10"/>
    <mergeCell ref="AN10:AQ10"/>
    <mergeCell ref="AS10:AV10"/>
    <mergeCell ref="BC10:BF10"/>
    <mergeCell ref="BH10:BJ10"/>
    <mergeCell ref="BL10:BO10"/>
    <mergeCell ref="A12:A14"/>
    <mergeCell ref="CA12:CA14"/>
    <mergeCell ref="CD12:CD14"/>
    <mergeCell ref="A16:A18"/>
    <mergeCell ref="CA16:CA18"/>
    <mergeCell ref="CD16:CD18"/>
    <mergeCell ref="A20:A22"/>
    <mergeCell ref="CA20:CA22"/>
    <mergeCell ref="CD20:CD22"/>
    <mergeCell ref="A24:A26"/>
    <mergeCell ref="CA24:CA26"/>
    <mergeCell ref="CD24:CD26"/>
    <mergeCell ref="A28:A30"/>
    <mergeCell ref="CA28:CA30"/>
    <mergeCell ref="CD28:CD30"/>
    <mergeCell ref="A32:A34"/>
    <mergeCell ref="CA32:CA34"/>
    <mergeCell ref="CD32:CD34"/>
    <mergeCell ref="A36:A38"/>
    <mergeCell ref="CA36:CA38"/>
    <mergeCell ref="CD36:CD38"/>
    <mergeCell ref="A40:A42"/>
    <mergeCell ref="CA40:CA42"/>
    <mergeCell ref="CD40:CD42"/>
    <mergeCell ref="A44:A46"/>
    <mergeCell ref="CA44:CA46"/>
    <mergeCell ref="CD44:CD46"/>
    <mergeCell ref="A48:A50"/>
    <mergeCell ref="CA48:CA50"/>
    <mergeCell ref="CD48:CD50"/>
    <mergeCell ref="A52:A54"/>
    <mergeCell ref="CA52:CA54"/>
    <mergeCell ref="CD52:CD54"/>
    <mergeCell ref="A56:A58"/>
    <mergeCell ref="CA56:CA58"/>
    <mergeCell ref="CD56:CD58"/>
    <mergeCell ref="A60:A62"/>
    <mergeCell ref="CA60:CA62"/>
    <mergeCell ref="CD60:CD62"/>
    <mergeCell ref="A64:A66"/>
    <mergeCell ref="CA64:CA66"/>
    <mergeCell ref="CD64:CD66"/>
    <mergeCell ref="A68:A70"/>
    <mergeCell ref="CA68:CA70"/>
    <mergeCell ref="CD68:CD70"/>
    <mergeCell ref="A72:A74"/>
    <mergeCell ref="CA72:CA74"/>
    <mergeCell ref="CD72:CD74"/>
    <mergeCell ref="A76:A78"/>
    <mergeCell ref="CA76:CA78"/>
    <mergeCell ref="CD76:CD78"/>
    <mergeCell ref="A80:A82"/>
    <mergeCell ref="CA80:CA82"/>
    <mergeCell ref="CD80:CD82"/>
    <mergeCell ref="A84:A86"/>
    <mergeCell ref="CA84:CA86"/>
    <mergeCell ref="CD84:CD86"/>
    <mergeCell ref="A88:A90"/>
    <mergeCell ref="CA88:CA90"/>
    <mergeCell ref="CD88:CD90"/>
    <mergeCell ref="A92:A94"/>
    <mergeCell ref="CA92:CA94"/>
    <mergeCell ref="CD92:CD94"/>
    <mergeCell ref="A96:A98"/>
    <mergeCell ref="CA96:CA98"/>
    <mergeCell ref="CD96:CD98"/>
    <mergeCell ref="A100:A102"/>
    <mergeCell ref="CA100:CA102"/>
    <mergeCell ref="CD100:CD102"/>
    <mergeCell ref="A104:A106"/>
    <mergeCell ref="CA104:CA106"/>
    <mergeCell ref="CD104:CD106"/>
    <mergeCell ref="A108:A110"/>
    <mergeCell ref="CA108:CA110"/>
    <mergeCell ref="CD108:CD110"/>
    <mergeCell ref="A112:A114"/>
    <mergeCell ref="CA112:CA114"/>
    <mergeCell ref="CD112:CD114"/>
    <mergeCell ref="A116:A118"/>
    <mergeCell ref="CA116:CA118"/>
    <mergeCell ref="CD116:CD118"/>
    <mergeCell ref="A120:A122"/>
    <mergeCell ref="CA120:CA122"/>
    <mergeCell ref="CD120:CD122"/>
    <mergeCell ref="A124:A126"/>
    <mergeCell ref="CA124:CA126"/>
    <mergeCell ref="CD124:CD126"/>
    <mergeCell ref="A128:A130"/>
    <mergeCell ref="CA128:CA130"/>
    <mergeCell ref="CD128:CD130"/>
    <mergeCell ref="A132:A134"/>
    <mergeCell ref="CA132:CA134"/>
    <mergeCell ref="CD132:CD134"/>
    <mergeCell ref="A136:B136"/>
    <mergeCell ref="A137:B137"/>
    <mergeCell ref="A138:B138"/>
    <mergeCell ref="AS139:AX139"/>
    <mergeCell ref="BB139:BW139"/>
  </mergeCells>
  <conditionalFormatting sqref="D57">
    <cfRule type="expression" priority="2" aboveAverage="0" equalAverage="0" bottom="0" percent="0" rank="0" text="" dxfId="2241">
      <formula>COUNTIF(#ref!,D57)&gt;1</formula>
    </cfRule>
  </conditionalFormatting>
  <conditionalFormatting sqref="C61 C33 C57:D57 C85">
    <cfRule type="expression" priority="3" aboveAverage="0" equalAverage="0" bottom="0" percent="0" rank="0" text="" dxfId="2242">
      <formula>COUNTIF($B$7:$E$99,C33)&lt;1</formula>
    </cfRule>
  </conditionalFormatting>
  <conditionalFormatting sqref="C60 C32 C56:D56 C84">
    <cfRule type="expression" priority="4" aboveAverage="0" equalAverage="0" bottom="0" percent="0" rank="0" text="" dxfId="2243">
      <formula>COUNTIF($B$7:$E$99,C33)&lt;1</formula>
    </cfRule>
  </conditionalFormatting>
  <conditionalFormatting sqref="C62 C34 C58:D58 C86">
    <cfRule type="expression" priority="5" aboveAverage="0" equalAverage="0" bottom="0" percent="0" rank="0" text="" dxfId="2244">
      <formula>COUNTIF($B$7:$E$99,C33)&lt;1</formula>
    </cfRule>
  </conditionalFormatting>
  <printOptions headings="false" gridLines="false" gridLinesSet="true" horizontalCentered="false" verticalCentered="false"/>
  <pageMargins left="0" right="0" top="0" bottom="0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CD5B5"/>
    <pageSetUpPr fitToPage="true"/>
  </sheetPr>
  <dimension ref="A1:HR183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70" zoomScalePageLayoutView="100" workbookViewId="0">
      <pane xSplit="2" ySplit="11" topLeftCell="C57" activePane="bottomRight" state="frozen"/>
      <selection pane="topLeft" activeCell="A1" activeCellId="0" sqref="A1"/>
      <selection pane="topRight" activeCell="C1" activeCellId="0" sqref="C1"/>
      <selection pane="bottomLeft" activeCell="A57" activeCellId="0" sqref="A57"/>
      <selection pane="bottomRight" activeCell="D57" activeCellId="0" sqref="D57"/>
    </sheetView>
  </sheetViews>
  <sheetFormatPr defaultColWidth="9.1484375" defaultRowHeight="15" zeroHeight="false" outlineLevelRow="0" outlineLevelCol="0"/>
  <cols>
    <col collapsed="false" customWidth="true" hidden="false" outlineLevel="0" max="1" min="1" style="1993" width="4.14"/>
    <col collapsed="false" customWidth="true" hidden="false" outlineLevel="0" max="2" min="2" style="1993" width="14.29"/>
    <col collapsed="false" customWidth="true" hidden="false" outlineLevel="0" max="4" min="3" style="1994" width="8.57"/>
    <col collapsed="false" customWidth="true" hidden="false" outlineLevel="0" max="5" min="5" style="1994" width="9.29"/>
    <col collapsed="false" customWidth="true" hidden="false" outlineLevel="0" max="6" min="6" style="1994" width="8.57"/>
    <col collapsed="false" customWidth="true" hidden="false" outlineLevel="0" max="10" min="7" style="1993" width="8.57"/>
    <col collapsed="false" customWidth="true" hidden="true" outlineLevel="0" max="17" min="11" style="1993" width="8.57"/>
    <col collapsed="false" customWidth="true" hidden="false" outlineLevel="0" max="18" min="18" style="1993" width="8.57"/>
    <col collapsed="false" customWidth="true" hidden="true" outlineLevel="0" max="19" min="19" style="1993" width="8.57"/>
    <col collapsed="false" customWidth="true" hidden="false" outlineLevel="0" max="21" min="20" style="1993" width="8.57"/>
    <col collapsed="false" customWidth="true" hidden="true" outlineLevel="0" max="32" min="22" style="1993" width="8.57"/>
    <col collapsed="false" customWidth="true" hidden="false" outlineLevel="0" max="33" min="33" style="1993" width="8.57"/>
    <col collapsed="false" customWidth="true" hidden="true" outlineLevel="0" max="34" min="34" style="1993" width="8.57"/>
    <col collapsed="false" customWidth="true" hidden="false" outlineLevel="0" max="40" min="35" style="1994" width="8.57"/>
    <col collapsed="false" customWidth="true" hidden="true" outlineLevel="0" max="60" min="41" style="1994" width="8.57"/>
    <col collapsed="false" customWidth="true" hidden="false" outlineLevel="0" max="61" min="61" style="1994" width="8.57"/>
    <col collapsed="false" customWidth="true" hidden="true" outlineLevel="0" max="62" min="62" style="1993" width="8.57"/>
    <col collapsed="false" customWidth="true" hidden="false" outlineLevel="0" max="64" min="63" style="1993" width="8.57"/>
    <col collapsed="false" customWidth="true" hidden="true" outlineLevel="0" max="75" min="65" style="1993" width="8.57"/>
    <col collapsed="false" customWidth="true" hidden="false" outlineLevel="0" max="76" min="76" style="1993" width="8.57"/>
    <col collapsed="false" customWidth="true" hidden="true" outlineLevel="0" max="77" min="77" style="1993" width="8.57"/>
    <col collapsed="false" customWidth="true" hidden="false" outlineLevel="0" max="80" min="78" style="1993" width="8.57"/>
    <col collapsed="false" customWidth="true" hidden="true" outlineLevel="0" max="91" min="81" style="1993" width="8.57"/>
    <col collapsed="false" customWidth="true" hidden="false" outlineLevel="0" max="95" min="92" style="1993" width="8.57"/>
    <col collapsed="false" customWidth="true" hidden="true" outlineLevel="0" max="106" min="96" style="1993" width="8.57"/>
    <col collapsed="false" customWidth="true" hidden="false" outlineLevel="0" max="111" min="107" style="1993" width="8.57"/>
    <col collapsed="false" customWidth="true" hidden="true" outlineLevel="0" max="128" min="112" style="1993" width="8.57"/>
    <col collapsed="false" customWidth="true" hidden="true" outlineLevel="0" max="129" min="129" style="1993" width="8.71"/>
    <col collapsed="false" customWidth="false" hidden="false" outlineLevel="0" max="130" min="130" style="1993" width="9.14"/>
    <col collapsed="false" customWidth="true" hidden="false" outlineLevel="0" max="131" min="131" style="1993" width="9.86"/>
    <col collapsed="false" customWidth="true" hidden="false" outlineLevel="0" max="134" min="132" style="1993" width="8.86"/>
    <col collapsed="false" customWidth="true" hidden="true" outlineLevel="0" max="141" min="135" style="1993" width="8.86"/>
    <col collapsed="false" customWidth="true" hidden="false" outlineLevel="0" max="142" min="142" style="1993" width="8.86"/>
    <col collapsed="false" customWidth="true" hidden="false" outlineLevel="0" max="143" min="143" style="1993" width="9.86"/>
    <col collapsed="false" customWidth="true" hidden="false" outlineLevel="0" max="146" min="144" style="1993" width="8.57"/>
    <col collapsed="false" customWidth="true" hidden="true" outlineLevel="0" max="163" min="147" style="1993" width="8.57"/>
    <col collapsed="false" customWidth="true" hidden="false" outlineLevel="0" max="173" min="164" style="1993" width="8.57"/>
    <col collapsed="false" customWidth="true" hidden="true" outlineLevel="0" max="190" min="174" style="1993" width="8.57"/>
    <col collapsed="false" customWidth="true" hidden="false" outlineLevel="0" max="191" min="191" style="1993" width="11.29"/>
    <col collapsed="false" customWidth="true" hidden="false" outlineLevel="0" max="197" min="192" style="1993" width="9"/>
    <col collapsed="false" customWidth="true" hidden="false" outlineLevel="0" max="199" min="198" style="1993" width="8.57"/>
    <col collapsed="false" customWidth="true" hidden="true" outlineLevel="0" max="207" min="200" style="1993" width="8.57"/>
    <col collapsed="false" customWidth="true" hidden="false" outlineLevel="0" max="219" min="208" style="1993" width="8.57"/>
    <col collapsed="false" customWidth="true" hidden="false" outlineLevel="0" max="220" min="220" style="1993" width="11.29"/>
    <col collapsed="false" customWidth="true" hidden="false" outlineLevel="0" max="221" min="221" style="1993" width="9"/>
    <col collapsed="false" customWidth="true" hidden="false" outlineLevel="0" max="222" min="222" style="0" width="2.86"/>
    <col collapsed="false" customWidth="true" hidden="false" outlineLevel="0" max="223" min="223" style="1993" width="7.57"/>
    <col collapsed="false" customWidth="true" hidden="false" outlineLevel="0" max="224" min="224" style="1993" width="6.14"/>
    <col collapsed="false" customWidth="true" hidden="false" outlineLevel="0" max="225" min="225" style="1993" width="10.71"/>
    <col collapsed="false" customWidth="false" hidden="false" outlineLevel="0" max="16384" min="226" style="1993" width="9.14"/>
  </cols>
  <sheetData>
    <row r="1" customFormat="false" ht="18.75" hidden="false" customHeight="true" outlineLevel="0" collapsed="false">
      <c r="A1" s="1995" t="s">
        <v>621</v>
      </c>
      <c r="B1" s="1996"/>
      <c r="C1" s="0" t="s">
        <v>622</v>
      </c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1996"/>
      <c r="FP1" s="1996"/>
      <c r="FQ1" s="1996"/>
      <c r="FR1" s="1996"/>
      <c r="FS1" s="1996"/>
      <c r="FT1" s="1996"/>
      <c r="FU1" s="1996"/>
      <c r="FV1" s="1996"/>
      <c r="FW1" s="1996"/>
      <c r="FX1" s="1996"/>
      <c r="FY1" s="1996"/>
      <c r="FZ1" s="1996"/>
      <c r="GA1" s="1996"/>
      <c r="GB1" s="1996"/>
      <c r="GC1" s="1996"/>
      <c r="GD1" s="1996"/>
      <c r="GE1" s="1996"/>
      <c r="GF1" s="1996"/>
      <c r="GG1" s="1996"/>
      <c r="GH1" s="1996"/>
      <c r="GI1" s="1996"/>
      <c r="GJ1" s="1996"/>
      <c r="GK1" s="1996"/>
      <c r="GL1" s="1996"/>
      <c r="GM1" s="1996"/>
      <c r="GN1" s="1996"/>
      <c r="GO1" s="1996"/>
      <c r="GP1" s="1996"/>
      <c r="GQ1" s="1996"/>
      <c r="GR1" s="1996"/>
      <c r="GS1" s="1996"/>
      <c r="GT1" s="1996"/>
      <c r="GU1" s="1996"/>
      <c r="GV1" s="1996"/>
      <c r="GW1" s="1996"/>
      <c r="GX1" s="1996"/>
      <c r="GY1" s="1996"/>
      <c r="GZ1" s="1996"/>
      <c r="HA1" s="1996"/>
      <c r="HB1" s="1996"/>
      <c r="HC1" s="1996"/>
      <c r="HD1" s="1996"/>
      <c r="HE1" s="1996"/>
      <c r="HF1" s="1996"/>
      <c r="HG1" s="1996"/>
      <c r="HH1" s="1996"/>
      <c r="HI1" s="1996"/>
      <c r="HJ1" s="1996"/>
      <c r="HK1" s="1996"/>
      <c r="HL1" s="1996"/>
      <c r="HM1" s="1996"/>
    </row>
    <row r="2" customFormat="false" ht="34.5" hidden="false" customHeight="true" outlineLevel="0" collapsed="false">
      <c r="A2" s="1996"/>
      <c r="B2" s="1996"/>
      <c r="C2" s="0" t="e">
        <f aca="false">A12</f>
        <v>#REF!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1996"/>
      <c r="FO2" s="1996"/>
      <c r="FP2" s="1996"/>
      <c r="FQ2" s="1996"/>
      <c r="FR2" s="1996"/>
      <c r="FS2" s="1996"/>
      <c r="FT2" s="1996"/>
      <c r="FU2" s="1996"/>
      <c r="FV2" s="1996"/>
      <c r="FW2" s="1996"/>
      <c r="FX2" s="1996"/>
      <c r="FY2" s="1996"/>
      <c r="FZ2" s="1996"/>
      <c r="GA2" s="1996"/>
      <c r="GB2" s="1996"/>
      <c r="GC2" s="1996"/>
      <c r="GD2" s="1996"/>
      <c r="GE2" s="1996"/>
      <c r="GF2" s="1996"/>
      <c r="GG2" s="1996"/>
      <c r="GH2" s="1996"/>
      <c r="GI2" s="1996"/>
      <c r="GJ2" s="1996"/>
      <c r="GK2" s="1996"/>
      <c r="GL2" s="1996"/>
      <c r="GM2" s="1996"/>
      <c r="GN2" s="1996"/>
      <c r="GO2" s="1996"/>
      <c r="GP2" s="1996"/>
      <c r="GQ2" s="1996"/>
      <c r="GR2" s="1996"/>
      <c r="GS2" s="1996"/>
      <c r="GT2" s="1996"/>
      <c r="GU2" s="1996"/>
      <c r="GV2" s="1996"/>
      <c r="GW2" s="1996"/>
      <c r="GX2" s="1996"/>
      <c r="GY2" s="1996"/>
      <c r="GZ2" s="1996"/>
      <c r="HA2" s="1996"/>
      <c r="HB2" s="1996"/>
      <c r="HC2" s="1996"/>
      <c r="HD2" s="1996"/>
      <c r="HE2" s="1996"/>
      <c r="HF2" s="1996"/>
      <c r="HG2" s="1996"/>
      <c r="HH2" s="1996"/>
      <c r="HI2" s="1996"/>
      <c r="HJ2" s="1996"/>
      <c r="HK2" s="1996"/>
      <c r="HL2" s="1996"/>
      <c r="HM2" s="1996"/>
    </row>
    <row r="3" customFormat="false" ht="22.5" hidden="false" customHeight="true" outlineLevel="0" collapsed="false">
      <c r="A3" s="1996"/>
      <c r="B3" s="2002"/>
      <c r="C3" s="0" t="s">
        <v>623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2394"/>
      <c r="BZ3" s="1996"/>
      <c r="CA3" s="1996"/>
      <c r="CB3" s="1996"/>
      <c r="CC3" s="1996"/>
      <c r="CD3" s="1996"/>
      <c r="CE3" s="1996"/>
      <c r="CF3" s="1996"/>
      <c r="CG3" s="1996"/>
      <c r="CH3" s="1996"/>
      <c r="CI3" s="1996"/>
      <c r="CJ3" s="1996"/>
      <c r="CK3" s="1996"/>
      <c r="CL3" s="1996"/>
      <c r="CM3" s="1996"/>
      <c r="CN3" s="1996"/>
      <c r="CO3" s="1996"/>
      <c r="CP3" s="1996"/>
      <c r="CQ3" s="1996"/>
      <c r="CR3" s="1996"/>
      <c r="CS3" s="1996"/>
      <c r="CT3" s="1996"/>
      <c r="CU3" s="1996"/>
      <c r="CV3" s="1996"/>
      <c r="CW3" s="1996"/>
      <c r="CX3" s="1996"/>
      <c r="CY3" s="1996"/>
      <c r="CZ3" s="1996"/>
      <c r="DA3" s="1996"/>
      <c r="DB3" s="1996"/>
      <c r="DC3" s="1996"/>
      <c r="DD3" s="1996"/>
      <c r="DE3" s="1996"/>
      <c r="DF3" s="1996"/>
      <c r="DG3" s="1996"/>
      <c r="DH3" s="1996"/>
      <c r="DI3" s="1996"/>
      <c r="DJ3" s="1996"/>
      <c r="DK3" s="1996"/>
      <c r="DL3" s="1996"/>
      <c r="DM3" s="1996"/>
      <c r="DN3" s="1996"/>
      <c r="DO3" s="1996"/>
      <c r="DP3" s="1996"/>
      <c r="DQ3" s="1996"/>
      <c r="DR3" s="1996"/>
      <c r="DS3" s="1996"/>
      <c r="DT3" s="1996"/>
      <c r="DU3" s="1996"/>
      <c r="DV3" s="1996"/>
      <c r="DW3" s="1996"/>
      <c r="DX3" s="1996"/>
      <c r="DY3" s="1996"/>
      <c r="DZ3" s="1996"/>
      <c r="EA3" s="1996"/>
      <c r="EB3" s="1996"/>
      <c r="EC3" s="1996"/>
      <c r="ED3" s="1996"/>
      <c r="EE3" s="1996"/>
      <c r="EF3" s="1996"/>
      <c r="EG3" s="1996"/>
      <c r="EH3" s="1996"/>
      <c r="EI3" s="1996"/>
      <c r="EJ3" s="1996"/>
      <c r="EK3" s="1996"/>
      <c r="EL3" s="1996"/>
      <c r="EM3" s="1996"/>
      <c r="EN3" s="1996"/>
      <c r="EO3" s="1996"/>
      <c r="EP3" s="1996"/>
      <c r="EQ3" s="1996"/>
      <c r="ER3" s="1996"/>
      <c r="ES3" s="1996"/>
      <c r="ET3" s="1996"/>
      <c r="EU3" s="1996"/>
      <c r="EV3" s="1996"/>
      <c r="EW3" s="1996"/>
      <c r="EX3" s="1996"/>
      <c r="EY3" s="1996"/>
      <c r="EZ3" s="1996"/>
      <c r="FA3" s="1996"/>
      <c r="FB3" s="1996"/>
      <c r="FC3" s="1996"/>
      <c r="FD3" s="1996"/>
      <c r="FE3" s="1996"/>
      <c r="FF3" s="1996"/>
      <c r="FG3" s="1996"/>
      <c r="FH3" s="1996"/>
      <c r="FI3" s="1996"/>
      <c r="FJ3" s="1996"/>
      <c r="FK3" s="1996"/>
      <c r="FL3" s="1996"/>
      <c r="FM3" s="1996"/>
      <c r="FN3" s="0" t="n">
        <v>42</v>
      </c>
      <c r="FO3" s="1996"/>
      <c r="FP3" s="1996"/>
      <c r="FQ3" s="1996"/>
      <c r="FR3" s="1996"/>
      <c r="FS3" s="1996"/>
      <c r="FT3" s="1996"/>
      <c r="FU3" s="1996"/>
      <c r="FV3" s="1996"/>
      <c r="FW3" s="1996"/>
      <c r="FX3" s="1996"/>
      <c r="FY3" s="1996"/>
      <c r="FZ3" s="1996"/>
      <c r="GA3" s="1996"/>
      <c r="GB3" s="1996"/>
      <c r="GC3" s="1996"/>
      <c r="GD3" s="1996"/>
      <c r="GE3" s="1996"/>
      <c r="GF3" s="1996"/>
      <c r="GG3" s="1996"/>
      <c r="GH3" s="1996"/>
      <c r="GI3" s="1996"/>
      <c r="GJ3" s="1996"/>
      <c r="GK3" s="1996"/>
      <c r="GL3" s="1996"/>
      <c r="GM3" s="1996"/>
      <c r="GN3" s="1996"/>
      <c r="GO3" s="1996"/>
      <c r="GP3" s="1996"/>
      <c r="GQ3" s="1996"/>
      <c r="GR3" s="1996"/>
      <c r="GS3" s="1996"/>
      <c r="GT3" s="1996"/>
      <c r="GU3" s="1996"/>
      <c r="GV3" s="1996"/>
      <c r="GW3" s="1996"/>
      <c r="GX3" s="1996"/>
      <c r="GY3" s="1996"/>
      <c r="GZ3" s="1996"/>
      <c r="HA3" s="1996"/>
      <c r="HB3" s="1996"/>
      <c r="HC3" s="1996"/>
      <c r="HD3" s="1996"/>
      <c r="HE3" s="1996"/>
      <c r="HF3" s="1996"/>
      <c r="HG3" s="1996"/>
      <c r="HH3" s="1996"/>
      <c r="HI3" s="1996"/>
      <c r="HJ3" s="1996"/>
      <c r="HK3" s="1996"/>
      <c r="HL3" s="2004" t="s">
        <v>624</v>
      </c>
      <c r="HM3" s="2005" t="n">
        <v>200</v>
      </c>
    </row>
    <row r="4" customFormat="false" ht="20.25" hidden="false" customHeight="true" outlineLevel="0" collapsed="false">
      <c r="A4" s="2006" t="s">
        <v>520</v>
      </c>
      <c r="B4" s="2006"/>
      <c r="C4" s="0" t="s">
        <v>625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 t="s">
        <v>626</v>
      </c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2009" t="e">
        <f aca="false">#REF!</f>
        <v>#REF!</v>
      </c>
      <c r="HM4" s="2009" t="n">
        <f aca="false">Посуточная!VN99-'04 по датам ОГМ (2)'!HM3</f>
        <v>671.078704742539</v>
      </c>
    </row>
    <row r="5" customFormat="false" ht="18.75" hidden="false" customHeight="true" outlineLevel="0" collapsed="false">
      <c r="A5" s="2010" t="s">
        <v>627</v>
      </c>
      <c r="B5" s="2011" t="s">
        <v>3</v>
      </c>
      <c r="C5" s="0" t="s">
        <v>628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2013" t="s">
        <v>629</v>
      </c>
      <c r="CB5" s="0" t="s">
        <v>23</v>
      </c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2015" t="s">
        <v>629</v>
      </c>
      <c r="CQ5" s="0" t="s">
        <v>25</v>
      </c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2015" t="s">
        <v>629</v>
      </c>
      <c r="DF5" s="0" t="s">
        <v>630</v>
      </c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2015" t="s">
        <v>629</v>
      </c>
      <c r="EB5" s="0" t="s">
        <v>631</v>
      </c>
      <c r="EC5" s="0"/>
      <c r="ED5" s="0"/>
      <c r="EE5" s="0"/>
      <c r="EF5" s="0"/>
      <c r="EG5" s="0"/>
      <c r="EH5" s="0"/>
      <c r="EI5" s="0"/>
      <c r="EJ5" s="0"/>
      <c r="EK5" s="0"/>
      <c r="EL5" s="0"/>
      <c r="EM5" s="2015" t="s">
        <v>629</v>
      </c>
      <c r="EN5" s="0" t="s">
        <v>632</v>
      </c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2018" t="s">
        <v>633</v>
      </c>
      <c r="FK5" s="0" t="s">
        <v>59</v>
      </c>
      <c r="FL5" s="0"/>
      <c r="FM5" s="0"/>
      <c r="FN5" s="2020" t="s">
        <v>636</v>
      </c>
      <c r="FO5" s="0" t="s">
        <v>637</v>
      </c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2018" t="s">
        <v>638</v>
      </c>
      <c r="GK5" s="0" t="s">
        <v>639</v>
      </c>
      <c r="GL5" s="0"/>
      <c r="GM5" s="0"/>
      <c r="GN5" s="0"/>
      <c r="GO5" s="2022" t="s">
        <v>640</v>
      </c>
      <c r="GP5" s="0" t="s">
        <v>34</v>
      </c>
      <c r="GQ5" s="0"/>
      <c r="GR5" s="0"/>
      <c r="GS5" s="0"/>
      <c r="GT5" s="0"/>
      <c r="GU5" s="0"/>
      <c r="GV5" s="0"/>
      <c r="GW5" s="0"/>
      <c r="GX5" s="0"/>
      <c r="GY5" s="0"/>
      <c r="GZ5" s="0"/>
      <c r="HA5" s="2018" t="s">
        <v>641</v>
      </c>
      <c r="HB5" s="2023" t="s">
        <v>57</v>
      </c>
      <c r="HC5" s="2023"/>
      <c r="HD5" s="2023"/>
      <c r="HE5" s="2023"/>
      <c r="HF5" s="2024" t="s">
        <v>642</v>
      </c>
      <c r="HG5" s="0" t="s">
        <v>597</v>
      </c>
      <c r="HH5" s="0"/>
      <c r="HI5" s="0"/>
      <c r="HJ5" s="0"/>
      <c r="HK5" s="0"/>
      <c r="HL5" s="2018" t="s">
        <v>643</v>
      </c>
      <c r="HM5" s="2018" t="s">
        <v>646</v>
      </c>
    </row>
    <row r="6" customFormat="false" ht="14.25" hidden="false" customHeight="true" outlineLevel="0" collapsed="false">
      <c r="A6" s="2010"/>
      <c r="B6" s="2011"/>
      <c r="C6" s="0" t="s">
        <v>525</v>
      </c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2026"/>
      <c r="T6" s="0" t="s">
        <v>17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2026"/>
      <c r="AI6" s="2027" t="s">
        <v>532</v>
      </c>
      <c r="AJ6" s="2027"/>
      <c r="AK6" s="2027"/>
      <c r="AL6" s="2027"/>
      <c r="AM6" s="2027"/>
      <c r="AN6" s="2027"/>
      <c r="AO6" s="2027"/>
      <c r="AP6" s="2027"/>
      <c r="AQ6" s="2027"/>
      <c r="AR6" s="2027"/>
      <c r="AS6" s="2027"/>
      <c r="AT6" s="2027"/>
      <c r="AU6" s="2027"/>
      <c r="AV6" s="2027"/>
      <c r="AW6" s="2027"/>
      <c r="AX6" s="2027"/>
      <c r="AY6" s="2027"/>
      <c r="AZ6" s="2027"/>
      <c r="BA6" s="2027"/>
      <c r="BB6" s="2027"/>
      <c r="BC6" s="2027"/>
      <c r="BD6" s="2027"/>
      <c r="BE6" s="2027"/>
      <c r="BF6" s="2027"/>
      <c r="BG6" s="2027"/>
      <c r="BH6" s="2027"/>
      <c r="BI6" s="2027"/>
      <c r="BJ6" s="2026"/>
      <c r="BK6" s="0" t="s">
        <v>19</v>
      </c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2026"/>
      <c r="BZ6" s="2028" t="s">
        <v>649</v>
      </c>
      <c r="CA6" s="2013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2015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2015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2015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2015"/>
      <c r="EN6" s="0" t="s">
        <v>48</v>
      </c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2025" t="s">
        <v>649</v>
      </c>
      <c r="FJ6" s="2018"/>
      <c r="FK6" s="0"/>
      <c r="FL6" s="0"/>
      <c r="FM6" s="0"/>
      <c r="FN6" s="2020"/>
      <c r="FO6" s="202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2018"/>
      <c r="GK6" s="0"/>
      <c r="GL6" s="0"/>
      <c r="GM6" s="0"/>
      <c r="GN6" s="0"/>
      <c r="GO6" s="2022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2018"/>
      <c r="HB6" s="2018"/>
      <c r="HC6" s="2023"/>
      <c r="HD6" s="2023"/>
      <c r="HE6" s="2023"/>
      <c r="HF6" s="2024"/>
      <c r="HG6" s="2029" t="n">
        <f aca="false">SUBTOTAL(9,HG$14:HG$131)</f>
        <v>113</v>
      </c>
      <c r="HH6" s="2029" t="n">
        <f aca="false">SUBTOTAL(9,HH$14:HH$131)</f>
        <v>287.673078711246</v>
      </c>
      <c r="HI6" s="2029"/>
      <c r="HJ6" s="2029" t="n">
        <f aca="false">SUBTOTAL(9,HJ$14:HJ$131)</f>
        <v>468.16138140546</v>
      </c>
      <c r="HK6" s="2029" t="n">
        <f aca="false">SUM(HG6:HJ6)</f>
        <v>868.834460116706</v>
      </c>
      <c r="HL6" s="2018"/>
      <c r="HM6" s="2018"/>
    </row>
    <row r="7" customFormat="false" ht="11.25" hidden="false" customHeight="true" outlineLevel="0" collapsed="false">
      <c r="A7" s="2010"/>
      <c r="B7" s="2011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2026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2026"/>
      <c r="AI7" s="2027"/>
      <c r="AJ7" s="2027"/>
      <c r="AK7" s="2027"/>
      <c r="AL7" s="2027"/>
      <c r="AM7" s="2027"/>
      <c r="AN7" s="2027"/>
      <c r="AO7" s="2027"/>
      <c r="AP7" s="2027"/>
      <c r="AQ7" s="2027"/>
      <c r="AR7" s="2027"/>
      <c r="AS7" s="2027"/>
      <c r="AT7" s="2027"/>
      <c r="AU7" s="2027"/>
      <c r="AV7" s="2027"/>
      <c r="AW7" s="2027"/>
      <c r="AX7" s="2027"/>
      <c r="AY7" s="2027"/>
      <c r="AZ7" s="2027"/>
      <c r="BA7" s="2027"/>
      <c r="BB7" s="2027"/>
      <c r="BC7" s="2027"/>
      <c r="BD7" s="2027"/>
      <c r="BE7" s="2027"/>
      <c r="BF7" s="2027"/>
      <c r="BG7" s="2027"/>
      <c r="BH7" s="2027"/>
      <c r="BI7" s="2027"/>
      <c r="BJ7" s="2026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2026"/>
      <c r="BZ7" s="2028"/>
      <c r="CA7" s="2028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2015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2015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2015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2015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2025"/>
      <c r="FJ7" s="2018"/>
      <c r="FK7" s="2019" t="s">
        <v>58</v>
      </c>
      <c r="FL7" s="2019" t="s">
        <v>651</v>
      </c>
      <c r="FM7" s="2019" t="s">
        <v>650</v>
      </c>
      <c r="FN7" s="2020"/>
      <c r="FO7" s="202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2018"/>
      <c r="GK7" s="0"/>
      <c r="GL7" s="0"/>
      <c r="GM7" s="0"/>
      <c r="GN7" s="0"/>
      <c r="GO7" s="2022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2018"/>
      <c r="HB7" s="2019" t="s">
        <v>56</v>
      </c>
      <c r="HC7" s="2019" t="s">
        <v>694</v>
      </c>
      <c r="HD7" s="2019" t="s">
        <v>651</v>
      </c>
      <c r="HE7" s="2019" t="s">
        <v>652</v>
      </c>
      <c r="HF7" s="2024"/>
      <c r="HG7" s="2031" t="s">
        <v>653</v>
      </c>
      <c r="HH7" s="2031" t="s">
        <v>654</v>
      </c>
      <c r="HI7" s="2031" t="s">
        <v>655</v>
      </c>
      <c r="HJ7" s="2031" t="s">
        <v>656</v>
      </c>
      <c r="HK7" s="2031" t="s">
        <v>649</v>
      </c>
      <c r="HL7" s="2018"/>
      <c r="HM7" s="2018"/>
    </row>
    <row r="8" customFormat="false" ht="11.25" hidden="false" customHeight="true" outlineLevel="0" collapsed="false">
      <c r="A8" s="2010"/>
      <c r="B8" s="2011"/>
      <c r="C8" s="2033" t="s">
        <v>658</v>
      </c>
      <c r="D8" s="2033" t="s">
        <v>658</v>
      </c>
      <c r="E8" s="2033" t="s">
        <v>658</v>
      </c>
      <c r="F8" s="2033" t="s">
        <v>658</v>
      </c>
      <c r="G8" s="2034" t="s">
        <v>658</v>
      </c>
      <c r="H8" s="2034" t="s">
        <v>658</v>
      </c>
      <c r="I8" s="2034" t="s">
        <v>658</v>
      </c>
      <c r="J8" s="2034" t="s">
        <v>658</v>
      </c>
      <c r="K8" s="2034" t="s">
        <v>658</v>
      </c>
      <c r="L8" s="2034" t="s">
        <v>658</v>
      </c>
      <c r="M8" s="2034"/>
      <c r="N8" s="2034"/>
      <c r="O8" s="2034" t="s">
        <v>658</v>
      </c>
      <c r="P8" s="2034" t="s">
        <v>658</v>
      </c>
      <c r="Q8" s="2034" t="s">
        <v>658</v>
      </c>
      <c r="R8" s="2034" t="s">
        <v>659</v>
      </c>
      <c r="S8" s="2034"/>
      <c r="T8" s="2034" t="s">
        <v>658</v>
      </c>
      <c r="U8" s="2034"/>
      <c r="V8" s="2034"/>
      <c r="W8" s="2034"/>
      <c r="X8" s="2034"/>
      <c r="Y8" s="2034"/>
      <c r="Z8" s="2034"/>
      <c r="AA8" s="2034"/>
      <c r="AB8" s="2034"/>
      <c r="AC8" s="2034"/>
      <c r="AD8" s="2034"/>
      <c r="AE8" s="2034"/>
      <c r="AF8" s="2034"/>
      <c r="AG8" s="2034" t="s">
        <v>659</v>
      </c>
      <c r="AH8" s="2034"/>
      <c r="AI8" s="2033" t="s">
        <v>658</v>
      </c>
      <c r="AJ8" s="2033"/>
      <c r="AK8" s="2033"/>
      <c r="AL8" s="2033"/>
      <c r="AM8" s="2033"/>
      <c r="AN8" s="2033"/>
      <c r="AO8" s="2033"/>
      <c r="AP8" s="2033"/>
      <c r="AQ8" s="2033"/>
      <c r="AR8" s="2033"/>
      <c r="AS8" s="2033"/>
      <c r="AT8" s="2033"/>
      <c r="AU8" s="2033"/>
      <c r="AV8" s="2033"/>
      <c r="AW8" s="2033"/>
      <c r="AX8" s="2033"/>
      <c r="AY8" s="2033"/>
      <c r="AZ8" s="2033"/>
      <c r="BA8" s="2033"/>
      <c r="BB8" s="2033"/>
      <c r="BC8" s="2033"/>
      <c r="BD8" s="2033"/>
      <c r="BE8" s="2033"/>
      <c r="BF8" s="2033"/>
      <c r="BG8" s="2033"/>
      <c r="BH8" s="2033"/>
      <c r="BI8" s="2033" t="s">
        <v>659</v>
      </c>
      <c r="BJ8" s="2034"/>
      <c r="BK8" s="2034" t="s">
        <v>658</v>
      </c>
      <c r="BL8" s="2034"/>
      <c r="BM8" s="2034"/>
      <c r="BN8" s="2034"/>
      <c r="BO8" s="2034"/>
      <c r="BP8" s="2034"/>
      <c r="BQ8" s="2034"/>
      <c r="BR8" s="2034"/>
      <c r="BS8" s="2034"/>
      <c r="BT8" s="2034"/>
      <c r="BU8" s="2034"/>
      <c r="BV8" s="2034"/>
      <c r="BW8" s="2034"/>
      <c r="BX8" s="2034" t="s">
        <v>659</v>
      </c>
      <c r="BY8" s="2034"/>
      <c r="BZ8" s="2028"/>
      <c r="CA8" s="2028"/>
      <c r="CB8" s="2037" t="s">
        <v>658</v>
      </c>
      <c r="CC8" s="2037"/>
      <c r="CD8" s="2037"/>
      <c r="CE8" s="2037"/>
      <c r="CF8" s="2037"/>
      <c r="CG8" s="2037"/>
      <c r="CH8" s="2037"/>
      <c r="CI8" s="2037"/>
      <c r="CJ8" s="2037"/>
      <c r="CK8" s="2037"/>
      <c r="CL8" s="2037"/>
      <c r="CM8" s="2037"/>
      <c r="CN8" s="2037" t="s">
        <v>658</v>
      </c>
      <c r="CO8" s="2037" t="s">
        <v>659</v>
      </c>
      <c r="CP8" s="2015"/>
      <c r="CQ8" s="2037" t="s">
        <v>658</v>
      </c>
      <c r="CR8" s="2037"/>
      <c r="CS8" s="2037"/>
      <c r="CT8" s="2037"/>
      <c r="CU8" s="2037"/>
      <c r="CV8" s="2037"/>
      <c r="CW8" s="2037"/>
      <c r="CX8" s="2037"/>
      <c r="CY8" s="2037"/>
      <c r="CZ8" s="2037"/>
      <c r="DA8" s="2037"/>
      <c r="DB8" s="2037"/>
      <c r="DC8" s="2037" t="s">
        <v>658</v>
      </c>
      <c r="DD8" s="2037" t="s">
        <v>659</v>
      </c>
      <c r="DE8" s="2015"/>
      <c r="DF8" s="2037" t="s">
        <v>658</v>
      </c>
      <c r="DG8" s="2037"/>
      <c r="DH8" s="2037"/>
      <c r="DI8" s="2037"/>
      <c r="DJ8" s="2037"/>
      <c r="DK8" s="2037"/>
      <c r="DL8" s="2037"/>
      <c r="DM8" s="2037"/>
      <c r="DN8" s="2037"/>
      <c r="DO8" s="2037"/>
      <c r="DP8" s="2037"/>
      <c r="DQ8" s="2037"/>
      <c r="DR8" s="2037"/>
      <c r="DS8" s="2037"/>
      <c r="DT8" s="2037"/>
      <c r="DU8" s="2037"/>
      <c r="DV8" s="2037"/>
      <c r="DW8" s="2037"/>
      <c r="DX8" s="2037"/>
      <c r="DY8" s="2037" t="s">
        <v>658</v>
      </c>
      <c r="DZ8" s="2037" t="s">
        <v>659</v>
      </c>
      <c r="EA8" s="2015"/>
      <c r="EB8" s="2037" t="s">
        <v>658</v>
      </c>
      <c r="EC8" s="2037"/>
      <c r="ED8" s="2037"/>
      <c r="EE8" s="2037"/>
      <c r="EF8" s="2037"/>
      <c r="EG8" s="2037"/>
      <c r="EH8" s="2037"/>
      <c r="EI8" s="2037"/>
      <c r="EJ8" s="2037"/>
      <c r="EK8" s="2037" t="s">
        <v>658</v>
      </c>
      <c r="EL8" s="2037" t="s">
        <v>659</v>
      </c>
      <c r="EM8" s="2015"/>
      <c r="EN8" s="2034" t="s">
        <v>658</v>
      </c>
      <c r="EO8" s="2034"/>
      <c r="EP8" s="2034"/>
      <c r="EQ8" s="2034"/>
      <c r="ER8" s="2034"/>
      <c r="ES8" s="2034"/>
      <c r="ET8" s="2034"/>
      <c r="EU8" s="2034"/>
      <c r="EV8" s="2034"/>
      <c r="EW8" s="2034"/>
      <c r="EX8" s="2034"/>
      <c r="EY8" s="2034"/>
      <c r="EZ8" s="2034"/>
      <c r="FA8" s="2034"/>
      <c r="FB8" s="2034"/>
      <c r="FC8" s="2034"/>
      <c r="FD8" s="2034"/>
      <c r="FE8" s="2034"/>
      <c r="FF8" s="2034"/>
      <c r="FG8" s="2034" t="s">
        <v>658</v>
      </c>
      <c r="FH8" s="2034"/>
      <c r="FI8" s="2025"/>
      <c r="FJ8" s="2018"/>
      <c r="FK8" s="2019"/>
      <c r="FL8" s="2019"/>
      <c r="FM8" s="2019"/>
      <c r="FN8" s="2020"/>
      <c r="FO8" s="2034" t="s">
        <v>658</v>
      </c>
      <c r="FP8" s="2034" t="s">
        <v>658</v>
      </c>
      <c r="FQ8" s="2034" t="s">
        <v>658</v>
      </c>
      <c r="FR8" s="2034" t="s">
        <v>658</v>
      </c>
      <c r="FS8" s="2034" t="s">
        <v>658</v>
      </c>
      <c r="FT8" s="2034" t="s">
        <v>658</v>
      </c>
      <c r="FU8" s="2034" t="s">
        <v>658</v>
      </c>
      <c r="FV8" s="2034" t="s">
        <v>658</v>
      </c>
      <c r="FW8" s="2034" t="s">
        <v>658</v>
      </c>
      <c r="FX8" s="2034" t="s">
        <v>658</v>
      </c>
      <c r="FY8" s="2034" t="s">
        <v>658</v>
      </c>
      <c r="FZ8" s="2034" t="s">
        <v>658</v>
      </c>
      <c r="GA8" s="2034" t="s">
        <v>658</v>
      </c>
      <c r="GB8" s="2034" t="s">
        <v>658</v>
      </c>
      <c r="GC8" s="2034" t="s">
        <v>658</v>
      </c>
      <c r="GD8" s="2034" t="s">
        <v>658</v>
      </c>
      <c r="GE8" s="2034" t="s">
        <v>658</v>
      </c>
      <c r="GF8" s="2034" t="s">
        <v>658</v>
      </c>
      <c r="GG8" s="2034" t="s">
        <v>658</v>
      </c>
      <c r="GH8" s="2034" t="s">
        <v>658</v>
      </c>
      <c r="GI8" s="2034"/>
      <c r="GJ8" s="2018"/>
      <c r="GK8" s="2039" t="s">
        <v>658</v>
      </c>
      <c r="GL8" s="2039" t="s">
        <v>658</v>
      </c>
      <c r="GM8" s="2039" t="s">
        <v>658</v>
      </c>
      <c r="GN8" s="2039"/>
      <c r="GO8" s="2022"/>
      <c r="GP8" s="2034" t="s">
        <v>658</v>
      </c>
      <c r="GQ8" s="2034" t="s">
        <v>658</v>
      </c>
      <c r="GR8" s="2034" t="s">
        <v>658</v>
      </c>
      <c r="GS8" s="2034" t="s">
        <v>658</v>
      </c>
      <c r="GT8" s="2034" t="s">
        <v>658</v>
      </c>
      <c r="GU8" s="2034" t="s">
        <v>658</v>
      </c>
      <c r="GV8" s="2034" t="s">
        <v>658</v>
      </c>
      <c r="GW8" s="2034" t="s">
        <v>658</v>
      </c>
      <c r="GX8" s="2034" t="s">
        <v>658</v>
      </c>
      <c r="GY8" s="2034" t="s">
        <v>658</v>
      </c>
      <c r="GZ8" s="2034"/>
      <c r="HA8" s="2018"/>
      <c r="HB8" s="2019"/>
      <c r="HC8" s="2019"/>
      <c r="HD8" s="2019"/>
      <c r="HE8" s="2019"/>
      <c r="HF8" s="2024"/>
      <c r="HG8" s="2031"/>
      <c r="HH8" s="2031"/>
      <c r="HI8" s="2031"/>
      <c r="HJ8" s="2031"/>
      <c r="HK8" s="2031"/>
      <c r="HL8" s="2018"/>
      <c r="HM8" s="2018"/>
    </row>
    <row r="9" customFormat="false" ht="12.75" hidden="false" customHeight="true" outlineLevel="0" collapsed="false">
      <c r="A9" s="2010"/>
      <c r="B9" s="2011"/>
      <c r="C9" s="2041" t="s">
        <v>660</v>
      </c>
      <c r="D9" s="2041" t="s">
        <v>660</v>
      </c>
      <c r="E9" s="2041" t="s">
        <v>660</v>
      </c>
      <c r="F9" s="2041" t="s">
        <v>660</v>
      </c>
      <c r="G9" s="2042" t="s">
        <v>660</v>
      </c>
      <c r="H9" s="2042" t="s">
        <v>660</v>
      </c>
      <c r="I9" s="2042" t="s">
        <v>660</v>
      </c>
      <c r="J9" s="2042" t="s">
        <v>660</v>
      </c>
      <c r="K9" s="2042" t="s">
        <v>660</v>
      </c>
      <c r="L9" s="2042" t="s">
        <v>660</v>
      </c>
      <c r="M9" s="2042"/>
      <c r="N9" s="2042"/>
      <c r="O9" s="2042" t="s">
        <v>660</v>
      </c>
      <c r="P9" s="2042" t="s">
        <v>660</v>
      </c>
      <c r="Q9" s="2042" t="s">
        <v>660</v>
      </c>
      <c r="R9" s="2042" t="s">
        <v>661</v>
      </c>
      <c r="S9" s="2042"/>
      <c r="T9" s="2042" t="s">
        <v>660</v>
      </c>
      <c r="U9" s="2042"/>
      <c r="V9" s="2042"/>
      <c r="W9" s="2042"/>
      <c r="X9" s="2042"/>
      <c r="Y9" s="2042"/>
      <c r="Z9" s="2042"/>
      <c r="AA9" s="2042"/>
      <c r="AB9" s="2042"/>
      <c r="AC9" s="2042"/>
      <c r="AD9" s="2042"/>
      <c r="AE9" s="2042"/>
      <c r="AF9" s="2042"/>
      <c r="AG9" s="2042" t="s">
        <v>661</v>
      </c>
      <c r="AH9" s="2042"/>
      <c r="AI9" s="2041" t="s">
        <v>660</v>
      </c>
      <c r="AJ9" s="2041"/>
      <c r="AK9" s="2041"/>
      <c r="AL9" s="2041"/>
      <c r="AM9" s="2041"/>
      <c r="AN9" s="2041"/>
      <c r="AO9" s="2041"/>
      <c r="AP9" s="2041"/>
      <c r="AQ9" s="2041"/>
      <c r="AR9" s="2041"/>
      <c r="AS9" s="2041"/>
      <c r="AT9" s="2041"/>
      <c r="AU9" s="2041"/>
      <c r="AV9" s="2041"/>
      <c r="AW9" s="2041"/>
      <c r="AX9" s="2041"/>
      <c r="AY9" s="2041"/>
      <c r="AZ9" s="2041"/>
      <c r="BA9" s="2041"/>
      <c r="BB9" s="2041"/>
      <c r="BC9" s="2041"/>
      <c r="BD9" s="2041"/>
      <c r="BE9" s="2041"/>
      <c r="BF9" s="2041"/>
      <c r="BG9" s="2041"/>
      <c r="BH9" s="2041"/>
      <c r="BI9" s="2041" t="s">
        <v>661</v>
      </c>
      <c r="BJ9" s="2042"/>
      <c r="BK9" s="2042" t="s">
        <v>660</v>
      </c>
      <c r="BL9" s="2042"/>
      <c r="BM9" s="2042"/>
      <c r="BN9" s="2042"/>
      <c r="BO9" s="2042"/>
      <c r="BP9" s="2042"/>
      <c r="BQ9" s="2042"/>
      <c r="BR9" s="2042"/>
      <c r="BS9" s="2042"/>
      <c r="BT9" s="2042"/>
      <c r="BU9" s="2042"/>
      <c r="BV9" s="2042"/>
      <c r="BW9" s="2042"/>
      <c r="BX9" s="2042" t="s">
        <v>661</v>
      </c>
      <c r="BY9" s="2042"/>
      <c r="BZ9" s="2028"/>
      <c r="CA9" s="2028"/>
      <c r="CB9" s="2043" t="s">
        <v>659</v>
      </c>
      <c r="CC9" s="2043"/>
      <c r="CD9" s="2043"/>
      <c r="CE9" s="2043"/>
      <c r="CF9" s="2043"/>
      <c r="CG9" s="2043"/>
      <c r="CH9" s="2043"/>
      <c r="CI9" s="2043"/>
      <c r="CJ9" s="2043"/>
      <c r="CK9" s="2043"/>
      <c r="CL9" s="2043"/>
      <c r="CM9" s="2043"/>
      <c r="CN9" s="2043" t="s">
        <v>659</v>
      </c>
      <c r="CO9" s="2043" t="s">
        <v>661</v>
      </c>
      <c r="CP9" s="2015"/>
      <c r="CQ9" s="2043" t="s">
        <v>659</v>
      </c>
      <c r="CR9" s="2043"/>
      <c r="CS9" s="2043"/>
      <c r="CT9" s="2043"/>
      <c r="CU9" s="2043"/>
      <c r="CV9" s="2043"/>
      <c r="CW9" s="2043"/>
      <c r="CX9" s="2043"/>
      <c r="CY9" s="2043"/>
      <c r="CZ9" s="2043"/>
      <c r="DA9" s="2043"/>
      <c r="DB9" s="2043"/>
      <c r="DC9" s="2043" t="s">
        <v>659</v>
      </c>
      <c r="DD9" s="2043" t="s">
        <v>661</v>
      </c>
      <c r="DE9" s="2015"/>
      <c r="DF9" s="2043" t="s">
        <v>659</v>
      </c>
      <c r="DG9" s="2043"/>
      <c r="DH9" s="2043"/>
      <c r="DI9" s="2043"/>
      <c r="DJ9" s="2043"/>
      <c r="DK9" s="2043"/>
      <c r="DL9" s="2043"/>
      <c r="DM9" s="2043"/>
      <c r="DN9" s="2043"/>
      <c r="DO9" s="2043"/>
      <c r="DP9" s="2043"/>
      <c r="DQ9" s="2043"/>
      <c r="DR9" s="2043"/>
      <c r="DS9" s="2043"/>
      <c r="DT9" s="2043"/>
      <c r="DU9" s="2043"/>
      <c r="DV9" s="2043"/>
      <c r="DW9" s="2043"/>
      <c r="DX9" s="2043"/>
      <c r="DY9" s="2043" t="s">
        <v>659</v>
      </c>
      <c r="DZ9" s="2043" t="s">
        <v>661</v>
      </c>
      <c r="EA9" s="2015"/>
      <c r="EB9" s="2043" t="s">
        <v>659</v>
      </c>
      <c r="EC9" s="2043"/>
      <c r="ED9" s="2043"/>
      <c r="EE9" s="2043"/>
      <c r="EF9" s="2043"/>
      <c r="EG9" s="2043"/>
      <c r="EH9" s="2043"/>
      <c r="EI9" s="2043"/>
      <c r="EJ9" s="2043"/>
      <c r="EK9" s="2043" t="s">
        <v>659</v>
      </c>
      <c r="EL9" s="2043" t="s">
        <v>661</v>
      </c>
      <c r="EM9" s="2015"/>
      <c r="EN9" s="2042" t="s">
        <v>659</v>
      </c>
      <c r="EO9" s="2042"/>
      <c r="EP9" s="2042"/>
      <c r="EQ9" s="2042"/>
      <c r="ER9" s="2042"/>
      <c r="ES9" s="2042"/>
      <c r="ET9" s="2042"/>
      <c r="EU9" s="2042"/>
      <c r="EV9" s="2042"/>
      <c r="EW9" s="2042"/>
      <c r="EX9" s="2042"/>
      <c r="EY9" s="2042"/>
      <c r="EZ9" s="2042"/>
      <c r="FA9" s="2042"/>
      <c r="FB9" s="2042"/>
      <c r="FC9" s="2042"/>
      <c r="FD9" s="2042"/>
      <c r="FE9" s="2042"/>
      <c r="FF9" s="2042"/>
      <c r="FG9" s="2042" t="s">
        <v>659</v>
      </c>
      <c r="FH9" s="2042"/>
      <c r="FI9" s="2025"/>
      <c r="FJ9" s="2018"/>
      <c r="FK9" s="2019"/>
      <c r="FL9" s="2019"/>
      <c r="FM9" s="2019"/>
      <c r="FN9" s="2020"/>
      <c r="FO9" s="2042" t="s">
        <v>659</v>
      </c>
      <c r="FP9" s="2042" t="s">
        <v>659</v>
      </c>
      <c r="FQ9" s="2042" t="s">
        <v>659</v>
      </c>
      <c r="FR9" s="2042" t="s">
        <v>659</v>
      </c>
      <c r="FS9" s="2042" t="s">
        <v>659</v>
      </c>
      <c r="FT9" s="2042" t="s">
        <v>659</v>
      </c>
      <c r="FU9" s="2042" t="s">
        <v>659</v>
      </c>
      <c r="FV9" s="2042" t="s">
        <v>659</v>
      </c>
      <c r="FW9" s="2042" t="s">
        <v>659</v>
      </c>
      <c r="FX9" s="2042" t="s">
        <v>659</v>
      </c>
      <c r="FY9" s="2042" t="s">
        <v>659</v>
      </c>
      <c r="FZ9" s="2042" t="s">
        <v>659</v>
      </c>
      <c r="GA9" s="2042" t="s">
        <v>659</v>
      </c>
      <c r="GB9" s="2042" t="s">
        <v>659</v>
      </c>
      <c r="GC9" s="2042" t="s">
        <v>659</v>
      </c>
      <c r="GD9" s="2042" t="s">
        <v>659</v>
      </c>
      <c r="GE9" s="2042" t="s">
        <v>659</v>
      </c>
      <c r="GF9" s="2042" t="s">
        <v>659</v>
      </c>
      <c r="GG9" s="2042" t="s">
        <v>659</v>
      </c>
      <c r="GH9" s="2042" t="s">
        <v>659</v>
      </c>
      <c r="GI9" s="2042"/>
      <c r="GJ9" s="2018"/>
      <c r="GK9" s="2044" t="s">
        <v>659</v>
      </c>
      <c r="GL9" s="2044" t="s">
        <v>659</v>
      </c>
      <c r="GM9" s="2044" t="s">
        <v>659</v>
      </c>
      <c r="GN9" s="2044"/>
      <c r="GO9" s="2022"/>
      <c r="GP9" s="2042" t="s">
        <v>659</v>
      </c>
      <c r="GQ9" s="2042" t="s">
        <v>659</v>
      </c>
      <c r="GR9" s="2042" t="s">
        <v>659</v>
      </c>
      <c r="GS9" s="2042" t="s">
        <v>659</v>
      </c>
      <c r="GT9" s="2042" t="s">
        <v>659</v>
      </c>
      <c r="GU9" s="2042" t="s">
        <v>659</v>
      </c>
      <c r="GV9" s="2042" t="s">
        <v>659</v>
      </c>
      <c r="GW9" s="2042" t="s">
        <v>659</v>
      </c>
      <c r="GX9" s="2042" t="s">
        <v>659</v>
      </c>
      <c r="GY9" s="2042" t="s">
        <v>659</v>
      </c>
      <c r="GZ9" s="2042"/>
      <c r="HA9" s="2018"/>
      <c r="HB9" s="2019"/>
      <c r="HC9" s="2019"/>
      <c r="HD9" s="2019"/>
      <c r="HE9" s="2019"/>
      <c r="HF9" s="2024"/>
      <c r="HG9" s="2031"/>
      <c r="HH9" s="2031"/>
      <c r="HI9" s="2031"/>
      <c r="HJ9" s="2031"/>
      <c r="HK9" s="2031"/>
      <c r="HL9" s="2018"/>
      <c r="HM9" s="2018"/>
    </row>
    <row r="10" customFormat="false" ht="17.25" hidden="false" customHeight="true" outlineLevel="0" collapsed="false">
      <c r="A10" s="2045" t="n">
        <v>1</v>
      </c>
      <c r="B10" s="2046" t="n">
        <v>2</v>
      </c>
      <c r="C10" s="0" t="n">
        <v>3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2026"/>
      <c r="T10" s="2046" t="n">
        <v>4</v>
      </c>
      <c r="U10" s="2046"/>
      <c r="V10" s="2046"/>
      <c r="W10" s="2046"/>
      <c r="X10" s="2046"/>
      <c r="Y10" s="2046"/>
      <c r="Z10" s="2046"/>
      <c r="AA10" s="2046"/>
      <c r="AB10" s="2046"/>
      <c r="AC10" s="2046"/>
      <c r="AD10" s="2046"/>
      <c r="AE10" s="2046"/>
      <c r="AF10" s="2046"/>
      <c r="AG10" s="2046"/>
      <c r="AH10" s="2026"/>
      <c r="AI10" s="2047" t="n">
        <v>5</v>
      </c>
      <c r="AJ10" s="2047"/>
      <c r="AK10" s="2047"/>
      <c r="AL10" s="2047"/>
      <c r="AM10" s="2047"/>
      <c r="AN10" s="2047"/>
      <c r="AO10" s="2047"/>
      <c r="AP10" s="2047"/>
      <c r="AQ10" s="2047"/>
      <c r="AR10" s="2047"/>
      <c r="AS10" s="2047"/>
      <c r="AT10" s="2047"/>
      <c r="AU10" s="2047"/>
      <c r="AV10" s="2047"/>
      <c r="AW10" s="2047"/>
      <c r="AX10" s="2047"/>
      <c r="AY10" s="2047"/>
      <c r="AZ10" s="2047"/>
      <c r="BA10" s="2047"/>
      <c r="BB10" s="2047"/>
      <c r="BC10" s="2047"/>
      <c r="BD10" s="2047"/>
      <c r="BE10" s="2047"/>
      <c r="BF10" s="2047"/>
      <c r="BG10" s="2047"/>
      <c r="BH10" s="2047"/>
      <c r="BI10" s="2047"/>
      <c r="BJ10" s="2026"/>
      <c r="BK10" s="2046" t="n">
        <v>6</v>
      </c>
      <c r="BL10" s="2046"/>
      <c r="BM10" s="2046"/>
      <c r="BN10" s="2046"/>
      <c r="BO10" s="2046"/>
      <c r="BP10" s="2046"/>
      <c r="BQ10" s="2046"/>
      <c r="BR10" s="2046"/>
      <c r="BS10" s="2046"/>
      <c r="BT10" s="2046"/>
      <c r="BU10" s="2046"/>
      <c r="BV10" s="2046"/>
      <c r="BW10" s="2046"/>
      <c r="BX10" s="2046"/>
      <c r="BY10" s="2026"/>
      <c r="BZ10" s="2046"/>
      <c r="CA10" s="2048"/>
      <c r="CB10" s="2046" t="n">
        <v>9</v>
      </c>
      <c r="CC10" s="2046"/>
      <c r="CD10" s="2046"/>
      <c r="CE10" s="2046"/>
      <c r="CF10" s="2046"/>
      <c r="CG10" s="2046"/>
      <c r="CH10" s="2046"/>
      <c r="CI10" s="2046"/>
      <c r="CJ10" s="2046"/>
      <c r="CK10" s="2046"/>
      <c r="CL10" s="2046"/>
      <c r="CM10" s="2046"/>
      <c r="CN10" s="2046"/>
      <c r="CO10" s="2046"/>
      <c r="CP10" s="2046" t="n">
        <v>10</v>
      </c>
      <c r="CQ10" s="2046" t="n">
        <v>9</v>
      </c>
      <c r="CR10" s="2046"/>
      <c r="CS10" s="2046"/>
      <c r="CT10" s="2046"/>
      <c r="CU10" s="2046"/>
      <c r="CV10" s="2046"/>
      <c r="CW10" s="2046"/>
      <c r="CX10" s="2046"/>
      <c r="CY10" s="2046"/>
      <c r="CZ10" s="2046"/>
      <c r="DA10" s="2046"/>
      <c r="DB10" s="2046"/>
      <c r="DC10" s="2046"/>
      <c r="DD10" s="2046"/>
      <c r="DE10" s="2046" t="n">
        <v>10</v>
      </c>
      <c r="DF10" s="0" t="n">
        <v>11</v>
      </c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2046" t="n">
        <v>12</v>
      </c>
      <c r="EB10" s="0" t="n">
        <v>11</v>
      </c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2046" t="n">
        <v>12</v>
      </c>
      <c r="EN10" s="0" t="n">
        <v>13</v>
      </c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2050" t="n">
        <v>14</v>
      </c>
      <c r="FJ10" s="2046" t="n">
        <v>15</v>
      </c>
      <c r="FK10" s="2046" t="n">
        <v>16</v>
      </c>
      <c r="FL10" s="2046"/>
      <c r="FM10" s="2046" t="n">
        <v>17</v>
      </c>
      <c r="FN10" s="2046" t="n">
        <v>18</v>
      </c>
      <c r="FO10" s="0" t="n">
        <v>19</v>
      </c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2046" t="n">
        <v>20</v>
      </c>
      <c r="GK10" s="0" t="n">
        <v>24</v>
      </c>
      <c r="GL10" s="0"/>
      <c r="GM10" s="0"/>
      <c r="GN10" s="0"/>
      <c r="GO10" s="2051" t="n">
        <v>25</v>
      </c>
      <c r="GP10" s="0" t="n">
        <v>20</v>
      </c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2046" t="n">
        <v>21</v>
      </c>
      <c r="HB10" s="2046" t="n">
        <v>22</v>
      </c>
      <c r="HC10" s="2046"/>
      <c r="HD10" s="2046"/>
      <c r="HE10" s="2046" t="n">
        <v>23</v>
      </c>
      <c r="HF10" s="2046" t="n">
        <v>24</v>
      </c>
      <c r="HG10" s="2051" t="n">
        <v>10</v>
      </c>
      <c r="HH10" s="2051" t="n">
        <v>11</v>
      </c>
      <c r="HI10" s="2051" t="n">
        <v>12</v>
      </c>
      <c r="HJ10" s="2051" t="n">
        <v>13</v>
      </c>
      <c r="HK10" s="2051" t="n">
        <v>14</v>
      </c>
      <c r="HL10" s="2046" t="n">
        <v>29</v>
      </c>
      <c r="HM10" s="2046" t="n">
        <v>30</v>
      </c>
    </row>
    <row r="11" customFormat="false" ht="0.75" hidden="false" customHeight="true" outlineLevel="0" collapsed="false">
      <c r="A11" s="2052"/>
      <c r="B11" s="2052"/>
      <c r="C11" s="2053"/>
      <c r="D11" s="2053"/>
      <c r="E11" s="2053"/>
      <c r="F11" s="2053"/>
      <c r="G11" s="2052"/>
      <c r="H11" s="2052"/>
      <c r="I11" s="2052"/>
      <c r="J11" s="2052"/>
      <c r="K11" s="2052"/>
      <c r="L11" s="2052"/>
      <c r="M11" s="2052"/>
      <c r="N11" s="2052"/>
      <c r="O11" s="2052"/>
      <c r="P11" s="2052"/>
      <c r="Q11" s="2052"/>
      <c r="R11" s="2052"/>
      <c r="S11" s="2052"/>
      <c r="T11" s="2053"/>
      <c r="U11" s="2053"/>
      <c r="V11" s="2052"/>
      <c r="W11" s="2052"/>
      <c r="X11" s="2052"/>
      <c r="Y11" s="2052"/>
      <c r="Z11" s="2052"/>
      <c r="AA11" s="2052"/>
      <c r="AB11" s="2052"/>
      <c r="AC11" s="2052"/>
      <c r="AD11" s="2052"/>
      <c r="AE11" s="2052"/>
      <c r="AF11" s="2052"/>
      <c r="AG11" s="2052"/>
      <c r="AH11" s="2052"/>
      <c r="AI11" s="2053"/>
      <c r="AJ11" s="2053"/>
      <c r="AK11" s="2053"/>
      <c r="AL11" s="2053"/>
      <c r="AM11" s="2053"/>
      <c r="AN11" s="2053"/>
      <c r="AO11" s="2053"/>
      <c r="AP11" s="2053"/>
      <c r="AQ11" s="2053"/>
      <c r="AR11" s="2053"/>
      <c r="AS11" s="2053"/>
      <c r="AT11" s="2053"/>
      <c r="AU11" s="2053"/>
      <c r="AV11" s="2053"/>
      <c r="AW11" s="2053"/>
      <c r="AX11" s="2053"/>
      <c r="AY11" s="2053"/>
      <c r="AZ11" s="2053"/>
      <c r="BA11" s="2053"/>
      <c r="BB11" s="2053"/>
      <c r="BC11" s="2053"/>
      <c r="BD11" s="2053"/>
      <c r="BE11" s="2053"/>
      <c r="BF11" s="2053"/>
      <c r="BG11" s="2053"/>
      <c r="BH11" s="2053"/>
      <c r="BI11" s="2053"/>
      <c r="BJ11" s="2052"/>
      <c r="BK11" s="2052"/>
      <c r="BL11" s="2052"/>
      <c r="BM11" s="2052"/>
      <c r="BN11" s="2052"/>
      <c r="BO11" s="2052"/>
      <c r="BP11" s="2052"/>
      <c r="BQ11" s="2052"/>
      <c r="BR11" s="2052"/>
      <c r="BS11" s="2052"/>
      <c r="BT11" s="2052"/>
      <c r="BU11" s="2052"/>
      <c r="BV11" s="2052"/>
      <c r="BW11" s="2052"/>
      <c r="BX11" s="2052"/>
      <c r="BY11" s="2052"/>
      <c r="BZ11" s="2052"/>
      <c r="CA11" s="2052"/>
      <c r="CB11" s="2052"/>
      <c r="CC11" s="2052"/>
      <c r="CD11" s="2052"/>
      <c r="CE11" s="2052"/>
      <c r="CF11" s="2052"/>
      <c r="CG11" s="2052"/>
      <c r="CH11" s="2052"/>
      <c r="CI11" s="2052"/>
      <c r="CJ11" s="2052"/>
      <c r="CK11" s="2052"/>
      <c r="CL11" s="2052"/>
      <c r="CM11" s="2052"/>
      <c r="CN11" s="2052"/>
      <c r="CO11" s="2052"/>
      <c r="CP11" s="2052"/>
      <c r="CQ11" s="2052"/>
      <c r="CR11" s="2052"/>
      <c r="CS11" s="2052"/>
      <c r="CT11" s="2052"/>
      <c r="CU11" s="2052"/>
      <c r="CV11" s="2052"/>
      <c r="CW11" s="2052"/>
      <c r="CX11" s="2052"/>
      <c r="CY11" s="2052"/>
      <c r="CZ11" s="2052"/>
      <c r="DA11" s="2052"/>
      <c r="DB11" s="2052"/>
      <c r="DC11" s="2052"/>
      <c r="DD11" s="2052"/>
      <c r="DE11" s="2052"/>
      <c r="DF11" s="2052"/>
      <c r="DG11" s="2052"/>
      <c r="DH11" s="2052"/>
      <c r="DI11" s="2052"/>
      <c r="DJ11" s="2052"/>
      <c r="DK11" s="2052"/>
      <c r="DL11" s="2052"/>
      <c r="DM11" s="2052"/>
      <c r="DN11" s="2052"/>
      <c r="DO11" s="2052"/>
      <c r="DP11" s="2052"/>
      <c r="DQ11" s="2052"/>
      <c r="DR11" s="2052"/>
      <c r="DS11" s="2052"/>
      <c r="DT11" s="2052"/>
      <c r="DU11" s="2052"/>
      <c r="DV11" s="2052"/>
      <c r="DW11" s="2052"/>
      <c r="DX11" s="2052"/>
      <c r="DY11" s="2052"/>
      <c r="DZ11" s="2052"/>
      <c r="EA11" s="2052"/>
      <c r="EB11" s="2052"/>
      <c r="EC11" s="2052"/>
      <c r="ED11" s="2052"/>
      <c r="EE11" s="2052"/>
      <c r="EF11" s="2052"/>
      <c r="EG11" s="2052"/>
      <c r="EH11" s="2052"/>
      <c r="EI11" s="2052"/>
      <c r="EJ11" s="2052"/>
      <c r="EK11" s="2052"/>
      <c r="EL11" s="2052"/>
      <c r="EM11" s="2052"/>
      <c r="EN11" s="2052"/>
      <c r="EO11" s="2052"/>
      <c r="EP11" s="2052"/>
      <c r="EQ11" s="2052"/>
      <c r="ER11" s="2052"/>
      <c r="ES11" s="2052"/>
      <c r="ET11" s="2052"/>
      <c r="EU11" s="2052"/>
      <c r="EV11" s="2052"/>
      <c r="EW11" s="2052"/>
      <c r="EX11" s="2052"/>
      <c r="EY11" s="2052"/>
      <c r="EZ11" s="2052"/>
      <c r="FA11" s="2052"/>
      <c r="FB11" s="2052"/>
      <c r="FC11" s="2052"/>
      <c r="FD11" s="2052"/>
      <c r="FE11" s="2052"/>
      <c r="FF11" s="2052"/>
      <c r="FG11" s="2052"/>
      <c r="FH11" s="2052"/>
      <c r="FI11" s="2052"/>
      <c r="FJ11" s="2052"/>
      <c r="FK11" s="2052"/>
      <c r="FL11" s="2052"/>
      <c r="FM11" s="2052"/>
      <c r="FN11" s="2052"/>
      <c r="FO11" s="2052"/>
      <c r="FP11" s="2052"/>
      <c r="FQ11" s="2052"/>
      <c r="FR11" s="2052"/>
      <c r="FS11" s="2052"/>
      <c r="FT11" s="2052"/>
      <c r="FU11" s="2052"/>
      <c r="FV11" s="2052"/>
      <c r="FW11" s="2052"/>
      <c r="FX11" s="2052"/>
      <c r="FY11" s="2052"/>
      <c r="FZ11" s="2052"/>
      <c r="GA11" s="2052"/>
      <c r="GB11" s="2052"/>
      <c r="GC11" s="2052"/>
      <c r="GD11" s="2052"/>
      <c r="GE11" s="2052"/>
      <c r="GF11" s="2052"/>
      <c r="GG11" s="2052"/>
      <c r="GH11" s="2052"/>
      <c r="GI11" s="2052"/>
      <c r="GJ11" s="2052"/>
      <c r="GK11" s="2055"/>
      <c r="GL11" s="2055"/>
      <c r="GM11" s="2055"/>
      <c r="GN11" s="2055"/>
      <c r="GO11" s="2055"/>
      <c r="GP11" s="2052"/>
      <c r="GQ11" s="2052"/>
      <c r="GR11" s="2052"/>
      <c r="GS11" s="2052"/>
      <c r="GT11" s="2052"/>
      <c r="GU11" s="2052"/>
      <c r="GV11" s="2052"/>
      <c r="GW11" s="2052"/>
      <c r="GX11" s="2052"/>
      <c r="GY11" s="2052"/>
      <c r="GZ11" s="2052"/>
      <c r="HA11" s="2052"/>
      <c r="HB11" s="2052"/>
      <c r="HC11" s="2052"/>
      <c r="HD11" s="2052"/>
      <c r="HE11" s="2052"/>
      <c r="HF11" s="2052"/>
      <c r="HG11" s="2055"/>
      <c r="HH11" s="2055"/>
      <c r="HI11" s="2055"/>
      <c r="HJ11" s="2055"/>
      <c r="HK11" s="2055"/>
      <c r="HL11" s="2052"/>
      <c r="HM11" s="2052"/>
    </row>
    <row r="12" customFormat="false" ht="11.25" hidden="false" customHeight="true" outlineLevel="0" collapsed="false">
      <c r="A12" s="2056" t="e">
        <f aca="false">#REF!</f>
        <v>#REF!</v>
      </c>
      <c r="B12" s="2057" t="s">
        <v>662</v>
      </c>
      <c r="C12" s="0"/>
      <c r="D12" s="0"/>
      <c r="E12" s="0"/>
      <c r="F12" s="0"/>
      <c r="G12" s="2274"/>
      <c r="H12" s="2274"/>
      <c r="I12" s="2274"/>
      <c r="J12" s="2274"/>
      <c r="K12" s="2274"/>
      <c r="L12" s="2274"/>
      <c r="M12" s="2274"/>
      <c r="N12" s="2274"/>
      <c r="O12" s="2274"/>
      <c r="P12" s="2274"/>
      <c r="Q12" s="2274"/>
      <c r="R12" s="2063"/>
      <c r="S12" s="2063"/>
      <c r="T12" s="0"/>
      <c r="U12" s="0"/>
      <c r="V12" s="2274"/>
      <c r="W12" s="2274"/>
      <c r="X12" s="2274"/>
      <c r="Y12" s="2274"/>
      <c r="Z12" s="2274"/>
      <c r="AA12" s="2274"/>
      <c r="AB12" s="2274"/>
      <c r="AC12" s="2274"/>
      <c r="AD12" s="2274"/>
      <c r="AE12" s="2274"/>
      <c r="AF12" s="2274"/>
      <c r="AG12" s="2063"/>
      <c r="AH12" s="2063"/>
      <c r="AI12" s="0" t="s">
        <v>66</v>
      </c>
      <c r="AJ12" s="0" t="s">
        <v>223</v>
      </c>
      <c r="AK12" s="0"/>
      <c r="AL12" s="2274"/>
      <c r="AM12" s="2274"/>
      <c r="AN12" s="2274"/>
      <c r="AO12" s="2274"/>
      <c r="AP12" s="2274"/>
      <c r="AQ12" s="2274"/>
      <c r="AR12" s="2274"/>
      <c r="AS12" s="2274"/>
      <c r="AT12" s="2274"/>
      <c r="AU12" s="2274"/>
      <c r="AV12" s="2274"/>
      <c r="AW12" s="2274"/>
      <c r="AX12" s="2274"/>
      <c r="AY12" s="2274"/>
      <c r="AZ12" s="2274"/>
      <c r="BA12" s="2274"/>
      <c r="BB12" s="2274"/>
      <c r="BC12" s="2274"/>
      <c r="BD12" s="2274"/>
      <c r="BE12" s="2274"/>
      <c r="BF12" s="2274"/>
      <c r="BG12" s="2274"/>
      <c r="BH12" s="2274"/>
      <c r="BI12" s="2063"/>
      <c r="BJ12" s="2063"/>
      <c r="BK12" s="0"/>
      <c r="BL12" s="2274"/>
      <c r="BM12" s="2274"/>
      <c r="BN12" s="2274"/>
      <c r="BO12" s="2274"/>
      <c r="BP12" s="2274"/>
      <c r="BQ12" s="2274"/>
      <c r="BR12" s="2274"/>
      <c r="BS12" s="2274"/>
      <c r="BT12" s="2274"/>
      <c r="BU12" s="2274"/>
      <c r="BV12" s="2274"/>
      <c r="BW12" s="2274"/>
      <c r="BX12" s="2063"/>
      <c r="BY12" s="2063"/>
      <c r="BZ12" s="2063"/>
      <c r="CA12" s="2063"/>
      <c r="CB12" s="2274"/>
      <c r="CC12" s="2274"/>
      <c r="CD12" s="2274"/>
      <c r="CE12" s="2274"/>
      <c r="CF12" s="2274"/>
      <c r="CG12" s="2274"/>
      <c r="CH12" s="2274"/>
      <c r="CI12" s="2274"/>
      <c r="CJ12" s="2274"/>
      <c r="CK12" s="2274"/>
      <c r="CL12" s="2274"/>
      <c r="CM12" s="2274"/>
      <c r="CN12" s="2274"/>
      <c r="CO12" s="0"/>
      <c r="CP12" s="2070"/>
      <c r="CQ12" s="0"/>
      <c r="CR12" s="2274"/>
      <c r="CS12" s="2274"/>
      <c r="CT12" s="2274"/>
      <c r="CU12" s="2274"/>
      <c r="CV12" s="2274"/>
      <c r="CW12" s="2274"/>
      <c r="CX12" s="2274"/>
      <c r="CY12" s="2274"/>
      <c r="CZ12" s="2274"/>
      <c r="DA12" s="2274"/>
      <c r="DB12" s="2274"/>
      <c r="DC12" s="2274"/>
      <c r="DD12" s="0"/>
      <c r="DE12" s="2070"/>
      <c r="DF12" s="2274"/>
      <c r="DG12" s="2274"/>
      <c r="DH12" s="2274"/>
      <c r="DI12" s="2274"/>
      <c r="DJ12" s="2274"/>
      <c r="DK12" s="2274"/>
      <c r="DL12" s="2274"/>
      <c r="DM12" s="2274"/>
      <c r="DN12" s="2274"/>
      <c r="DO12" s="2274"/>
      <c r="DP12" s="2274"/>
      <c r="DQ12" s="2274"/>
      <c r="DR12" s="2274"/>
      <c r="DS12" s="2274"/>
      <c r="DT12" s="2274"/>
      <c r="DU12" s="2274"/>
      <c r="DV12" s="2274"/>
      <c r="DW12" s="2274"/>
      <c r="DX12" s="2274"/>
      <c r="DY12" s="2274"/>
      <c r="DZ12" s="0"/>
      <c r="EA12" s="2070"/>
      <c r="EB12" s="2274"/>
      <c r="EC12" s="2274"/>
      <c r="ED12" s="2274"/>
      <c r="EE12" s="2274"/>
      <c r="EF12" s="2274"/>
      <c r="EG12" s="2274"/>
      <c r="EH12" s="2274"/>
      <c r="EI12" s="2274"/>
      <c r="EJ12" s="2274"/>
      <c r="EK12" s="2274"/>
      <c r="EL12" s="0"/>
      <c r="EM12" s="2070"/>
      <c r="EN12" s="2072"/>
      <c r="EO12" s="2072"/>
      <c r="EP12" s="2072"/>
      <c r="EQ12" s="2072"/>
      <c r="ER12" s="2072"/>
      <c r="ES12" s="2072"/>
      <c r="ET12" s="2072"/>
      <c r="EU12" s="2072"/>
      <c r="EV12" s="2072"/>
      <c r="EW12" s="2072"/>
      <c r="EX12" s="2072"/>
      <c r="EY12" s="2072"/>
      <c r="EZ12" s="2072"/>
      <c r="FA12" s="2072"/>
      <c r="FB12" s="2072"/>
      <c r="FC12" s="2072"/>
      <c r="FD12" s="2072"/>
      <c r="FE12" s="2072"/>
      <c r="FF12" s="2072"/>
      <c r="FG12" s="2274"/>
      <c r="FH12" s="2076"/>
      <c r="FI12" s="2063"/>
      <c r="FJ12" s="2062"/>
      <c r="FK12" s="0"/>
      <c r="FL12" s="2077"/>
      <c r="FM12" s="0"/>
      <c r="FN12" s="0"/>
      <c r="FO12" s="0"/>
      <c r="FP12" s="0"/>
      <c r="FQ12" s="2084"/>
      <c r="FR12" s="2072"/>
      <c r="FS12" s="2072"/>
      <c r="FT12" s="2072"/>
      <c r="FU12" s="2072"/>
      <c r="FV12" s="2072"/>
      <c r="FW12" s="2072"/>
      <c r="FX12" s="2072"/>
      <c r="FY12" s="2072"/>
      <c r="FZ12" s="2072"/>
      <c r="GA12" s="2072"/>
      <c r="GB12" s="2072"/>
      <c r="GC12" s="2072"/>
      <c r="GD12" s="2072"/>
      <c r="GE12" s="2072"/>
      <c r="GF12" s="2072"/>
      <c r="GG12" s="2072"/>
      <c r="GH12" s="2274"/>
      <c r="GI12" s="2063"/>
      <c r="GJ12" s="2076"/>
      <c r="GK12" s="0"/>
      <c r="GL12" s="0"/>
      <c r="GM12" s="0"/>
      <c r="GN12" s="2090"/>
      <c r="GO12" s="209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2063"/>
      <c r="HA12" s="2063"/>
      <c r="HB12" s="0"/>
      <c r="HC12" s="0"/>
      <c r="HD12" s="0"/>
      <c r="HE12" s="2101"/>
      <c r="HF12" s="2102"/>
      <c r="HG12" s="0"/>
      <c r="HH12" s="0"/>
      <c r="HI12" s="0"/>
      <c r="HJ12" s="0"/>
      <c r="HK12" s="0"/>
      <c r="HL12" s="2107" t="e">
        <f aca="false">HL$4:HL$4+SUMIF($C$5:HK$5,"Нараст. баланс",$C14:HK14)+SUMIF($C$7:HH$7,"Итого (с ВНР)",$C14:HH14)-SUMIF($C$5:HK$5,"Геол. снижение,  т/сут",$C14:HK14)-SUMIF(HJ$7:HK$7,"Итого",HJ14:HK14)-SUMIF($C$7:HK$7,"Итого (с ВСП)",$C14:HK14)</f>
        <v>#REF!</v>
      </c>
      <c r="HM12" s="0"/>
      <c r="HN12" s="0" t="n">
        <v>1</v>
      </c>
    </row>
    <row r="13" customFormat="false" ht="11.25" hidden="false" customHeight="true" outlineLevel="0" collapsed="false">
      <c r="A13" s="2056"/>
      <c r="B13" s="2113" t="s">
        <v>663</v>
      </c>
      <c r="C13" s="0"/>
      <c r="D13" s="0"/>
      <c r="E13" s="0"/>
      <c r="F13" s="0"/>
      <c r="G13" s="2279"/>
      <c r="H13" s="2279"/>
      <c r="I13" s="2279"/>
      <c r="J13" s="2279"/>
      <c r="K13" s="2279"/>
      <c r="L13" s="2279"/>
      <c r="M13" s="2279"/>
      <c r="N13" s="2279"/>
      <c r="O13" s="2279"/>
      <c r="P13" s="2279"/>
      <c r="Q13" s="2279"/>
      <c r="R13" s="2119" t="n">
        <f aca="false">COUNTA(C13:Q13)</f>
        <v>0</v>
      </c>
      <c r="S13" s="2119"/>
      <c r="T13" s="0"/>
      <c r="U13" s="0"/>
      <c r="V13" s="2279"/>
      <c r="W13" s="2279"/>
      <c r="X13" s="2279"/>
      <c r="Y13" s="2279"/>
      <c r="Z13" s="2279"/>
      <c r="AA13" s="2279"/>
      <c r="AB13" s="2279"/>
      <c r="AC13" s="2279"/>
      <c r="AD13" s="2279"/>
      <c r="AE13" s="2279"/>
      <c r="AF13" s="2279"/>
      <c r="AG13" s="2119" t="n">
        <f aca="false">COUNTA(T13:AF13)</f>
        <v>0</v>
      </c>
      <c r="AH13" s="2119"/>
      <c r="AI13" s="0" t="n">
        <v>1739</v>
      </c>
      <c r="AJ13" s="0" t="s">
        <v>695</v>
      </c>
      <c r="AK13" s="0"/>
      <c r="AL13" s="2279"/>
      <c r="AM13" s="2279"/>
      <c r="AN13" s="2279"/>
      <c r="AO13" s="2279"/>
      <c r="AP13" s="2279"/>
      <c r="AQ13" s="2279"/>
      <c r="AR13" s="2279"/>
      <c r="AS13" s="2279"/>
      <c r="AT13" s="2279"/>
      <c r="AU13" s="2279"/>
      <c r="AV13" s="2279"/>
      <c r="AW13" s="2279"/>
      <c r="AX13" s="2279"/>
      <c r="AY13" s="2279"/>
      <c r="AZ13" s="2279"/>
      <c r="BA13" s="2279"/>
      <c r="BB13" s="2279"/>
      <c r="BC13" s="2279"/>
      <c r="BD13" s="2279"/>
      <c r="BE13" s="2279"/>
      <c r="BF13" s="2279"/>
      <c r="BG13" s="2279"/>
      <c r="BH13" s="2279"/>
      <c r="BI13" s="2119" t="n">
        <f aca="false">COUNTA(AI13:BH13)</f>
        <v>2</v>
      </c>
      <c r="BJ13" s="2119"/>
      <c r="BK13" s="0"/>
      <c r="BL13" s="2279"/>
      <c r="BM13" s="2279"/>
      <c r="BN13" s="2279"/>
      <c r="BO13" s="2279"/>
      <c r="BP13" s="2279"/>
      <c r="BQ13" s="2279"/>
      <c r="BR13" s="2279"/>
      <c r="BS13" s="2279"/>
      <c r="BT13" s="2279"/>
      <c r="BU13" s="2279"/>
      <c r="BV13" s="2279"/>
      <c r="BW13" s="2279"/>
      <c r="BX13" s="2119" t="n">
        <f aca="false">COUNTA(BK13:BW13)</f>
        <v>0</v>
      </c>
      <c r="BY13" s="2119"/>
      <c r="BZ13" s="2119" t="n">
        <f aca="false">R13+AG13+BI13+BX13</f>
        <v>2</v>
      </c>
      <c r="CA13" s="2119"/>
      <c r="CB13" s="2279"/>
      <c r="CC13" s="2279"/>
      <c r="CD13" s="2279"/>
      <c r="CE13" s="2279"/>
      <c r="CF13" s="2279"/>
      <c r="CG13" s="2279"/>
      <c r="CH13" s="2279"/>
      <c r="CI13" s="2279"/>
      <c r="CJ13" s="2279"/>
      <c r="CK13" s="2279"/>
      <c r="CL13" s="2279"/>
      <c r="CM13" s="2279"/>
      <c r="CN13" s="2279"/>
      <c r="CO13" s="0" t="n">
        <f aca="false">SUBTOTAL(9,CB15:CN15)</f>
        <v>0</v>
      </c>
      <c r="CP13" s="2126"/>
      <c r="CQ13" s="0"/>
      <c r="CR13" s="2279"/>
      <c r="CS13" s="2279"/>
      <c r="CT13" s="2279"/>
      <c r="CU13" s="2279"/>
      <c r="CV13" s="2279"/>
      <c r="CW13" s="2279"/>
      <c r="CX13" s="2279"/>
      <c r="CY13" s="2279"/>
      <c r="CZ13" s="2279"/>
      <c r="DA13" s="2279"/>
      <c r="DB13" s="2279"/>
      <c r="DC13" s="2279"/>
      <c r="DD13" s="0" t="n">
        <f aca="false">COUNTA(CQ13:DC13)</f>
        <v>0</v>
      </c>
      <c r="DE13" s="2126"/>
      <c r="DF13" s="2279"/>
      <c r="DG13" s="2279"/>
      <c r="DH13" s="2279"/>
      <c r="DI13" s="2279"/>
      <c r="DJ13" s="2279"/>
      <c r="DK13" s="2279"/>
      <c r="DL13" s="2279"/>
      <c r="DM13" s="2279"/>
      <c r="DN13" s="2279"/>
      <c r="DO13" s="2279"/>
      <c r="DP13" s="2279"/>
      <c r="DQ13" s="2279"/>
      <c r="DR13" s="2279"/>
      <c r="DS13" s="2279"/>
      <c r="DT13" s="2279"/>
      <c r="DU13" s="2279"/>
      <c r="DV13" s="2279"/>
      <c r="DW13" s="2279"/>
      <c r="DX13" s="2279"/>
      <c r="DY13" s="2279"/>
      <c r="DZ13" s="0" t="n">
        <f aca="false">COUNTA(DF13:DY13)</f>
        <v>0</v>
      </c>
      <c r="EA13" s="2126"/>
      <c r="EB13" s="2279"/>
      <c r="EC13" s="2279"/>
      <c r="ED13" s="2279"/>
      <c r="EE13" s="2279"/>
      <c r="EF13" s="2279"/>
      <c r="EG13" s="2279"/>
      <c r="EH13" s="2279"/>
      <c r="EI13" s="2279"/>
      <c r="EJ13" s="2279"/>
      <c r="EK13" s="2279"/>
      <c r="EL13" s="0" t="n">
        <f aca="false">COUNTA(EB13:EK13)</f>
        <v>0</v>
      </c>
      <c r="EM13" s="2126"/>
      <c r="EN13" s="2128"/>
      <c r="EO13" s="2128"/>
      <c r="EP13" s="2128"/>
      <c r="EQ13" s="2128"/>
      <c r="ER13" s="2128"/>
      <c r="ES13" s="2128"/>
      <c r="ET13" s="2128"/>
      <c r="EU13" s="2128"/>
      <c r="EV13" s="2128"/>
      <c r="EW13" s="2128"/>
      <c r="EX13" s="2128"/>
      <c r="EY13" s="2128"/>
      <c r="EZ13" s="2128"/>
      <c r="FA13" s="2128"/>
      <c r="FB13" s="2128"/>
      <c r="FC13" s="2128"/>
      <c r="FD13" s="2128"/>
      <c r="FE13" s="2128"/>
      <c r="FF13" s="2128"/>
      <c r="FG13" s="2279"/>
      <c r="FH13" s="2132" t="n">
        <f aca="false">SUBTOTAL(9,EN15:FG15)</f>
        <v>0</v>
      </c>
      <c r="FI13" s="2119" t="n">
        <f aca="false">SUBTOTAL(9,EN15:FG15)</f>
        <v>0</v>
      </c>
      <c r="FJ13" s="2133"/>
      <c r="FK13" s="0"/>
      <c r="FL13" s="2134"/>
      <c r="FM13" s="0"/>
      <c r="FN13" s="0"/>
      <c r="FO13" s="0"/>
      <c r="FP13" s="0"/>
      <c r="FQ13" s="2141"/>
      <c r="FR13" s="2128"/>
      <c r="FS13" s="2128"/>
      <c r="FT13" s="2128"/>
      <c r="FU13" s="2128"/>
      <c r="FV13" s="2128"/>
      <c r="FW13" s="2128"/>
      <c r="FX13" s="2128"/>
      <c r="FY13" s="2128"/>
      <c r="FZ13" s="2128"/>
      <c r="GA13" s="2128"/>
      <c r="GB13" s="2128"/>
      <c r="GC13" s="2128"/>
      <c r="GD13" s="2128"/>
      <c r="GE13" s="2128"/>
      <c r="GF13" s="2128"/>
      <c r="GG13" s="2128"/>
      <c r="GH13" s="2279"/>
      <c r="GI13" s="2119" t="n">
        <f aca="false">SUBTOTAL(9,FO15:GH15)</f>
        <v>0</v>
      </c>
      <c r="GJ13" s="2142"/>
      <c r="GK13" s="0"/>
      <c r="GL13" s="0"/>
      <c r="GM13" s="0"/>
      <c r="GN13" s="0" t="n">
        <f aca="false">SUBTOTAL(9,GK15:GM15)</f>
        <v>0</v>
      </c>
      <c r="GO13" s="2148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2119" t="n">
        <f aca="false">SUBTOTAL(3,GP13:GY13)</f>
        <v>0</v>
      </c>
      <c r="HA13" s="2156"/>
      <c r="HB13" s="0"/>
      <c r="HC13" s="0"/>
      <c r="HD13" s="0"/>
      <c r="HE13" s="2160"/>
      <c r="HF13" s="2161"/>
      <c r="HG13" s="0"/>
      <c r="HH13" s="0"/>
      <c r="HI13" s="0"/>
      <c r="HJ13" s="0"/>
      <c r="HK13" s="0"/>
      <c r="HL13" s="2107"/>
      <c r="HM13" s="0"/>
      <c r="HN13" s="0" t="n">
        <v>2</v>
      </c>
    </row>
    <row r="14" customFormat="false" ht="11.25" hidden="false" customHeight="true" outlineLevel="0" collapsed="false">
      <c r="A14" s="2056"/>
      <c r="B14" s="2169" t="s">
        <v>661</v>
      </c>
      <c r="C14" s="0"/>
      <c r="D14" s="0"/>
      <c r="E14" s="0"/>
      <c r="F14" s="0"/>
      <c r="G14" s="2283"/>
      <c r="H14" s="2283"/>
      <c r="I14" s="2283"/>
      <c r="J14" s="2283"/>
      <c r="K14" s="2283"/>
      <c r="L14" s="2283"/>
      <c r="M14" s="2283"/>
      <c r="N14" s="2283"/>
      <c r="O14" s="2283"/>
      <c r="P14" s="2283"/>
      <c r="Q14" s="2283"/>
      <c r="R14" s="2175" t="n">
        <f aca="false">SUBTOTAL(9,C14:Q14)</f>
        <v>0</v>
      </c>
      <c r="S14" s="2175" t="n">
        <f aca="false">R14+S10</f>
        <v>0</v>
      </c>
      <c r="T14" s="0"/>
      <c r="U14" s="0"/>
      <c r="V14" s="2283"/>
      <c r="W14" s="2283"/>
      <c r="X14" s="2283"/>
      <c r="Y14" s="2283"/>
      <c r="Z14" s="2283"/>
      <c r="AA14" s="2283"/>
      <c r="AB14" s="2283"/>
      <c r="AC14" s="2283"/>
      <c r="AD14" s="2283"/>
      <c r="AE14" s="2283"/>
      <c r="AF14" s="2283"/>
      <c r="AG14" s="2175" t="n">
        <f aca="false">SUBTOTAL(9,T14:AF14)</f>
        <v>0</v>
      </c>
      <c r="AH14" s="2175" t="n">
        <f aca="false">AG14+AH10</f>
        <v>0</v>
      </c>
      <c r="AI14" s="0" t="n">
        <v>20</v>
      </c>
      <c r="AJ14" s="0" t="n">
        <v>20</v>
      </c>
      <c r="AK14" s="0"/>
      <c r="AL14" s="2283"/>
      <c r="AM14" s="2283"/>
      <c r="AN14" s="2283"/>
      <c r="AO14" s="2283"/>
      <c r="AP14" s="2283"/>
      <c r="AQ14" s="2283"/>
      <c r="AR14" s="2283"/>
      <c r="AS14" s="2283"/>
      <c r="AT14" s="2283"/>
      <c r="AU14" s="2283"/>
      <c r="AV14" s="2283"/>
      <c r="AW14" s="2283"/>
      <c r="AX14" s="2283"/>
      <c r="AY14" s="2283"/>
      <c r="AZ14" s="2283"/>
      <c r="BA14" s="2283"/>
      <c r="BB14" s="2283"/>
      <c r="BC14" s="2283"/>
      <c r="BD14" s="2283"/>
      <c r="BE14" s="2283"/>
      <c r="BF14" s="2283"/>
      <c r="BG14" s="2283"/>
      <c r="BH14" s="2283"/>
      <c r="BI14" s="2175" t="n">
        <f aca="false">SUBTOTAL(9,AI14:BH14)</f>
        <v>40</v>
      </c>
      <c r="BJ14" s="2175" t="n">
        <f aca="false">BI14+BJ10</f>
        <v>40</v>
      </c>
      <c r="BK14" s="0"/>
      <c r="BL14" s="2283"/>
      <c r="BM14" s="2283"/>
      <c r="BN14" s="2283"/>
      <c r="BO14" s="2283"/>
      <c r="BP14" s="2283"/>
      <c r="BQ14" s="2283"/>
      <c r="BR14" s="2283"/>
      <c r="BS14" s="2283"/>
      <c r="BT14" s="2283"/>
      <c r="BU14" s="2283"/>
      <c r="BV14" s="2283"/>
      <c r="BW14" s="2283"/>
      <c r="BX14" s="2175" t="n">
        <f aca="false">SUBTOTAL(9,BK14:BW14)</f>
        <v>0</v>
      </c>
      <c r="BY14" s="2175" t="n">
        <f aca="false">BX14+BY10</f>
        <v>0</v>
      </c>
      <c r="BZ14" s="2175" t="n">
        <f aca="false">+R14+AG14+BI14+BX14</f>
        <v>40</v>
      </c>
      <c r="CA14" s="2175" t="n">
        <f aca="false">BZ14+CA10</f>
        <v>40</v>
      </c>
      <c r="CB14" s="2283"/>
      <c r="CC14" s="2283"/>
      <c r="CD14" s="2283"/>
      <c r="CE14" s="2283"/>
      <c r="CF14" s="2283"/>
      <c r="CG14" s="2283"/>
      <c r="CH14" s="2283"/>
      <c r="CI14" s="2283"/>
      <c r="CJ14" s="2283"/>
      <c r="CK14" s="2283"/>
      <c r="CL14" s="2283"/>
      <c r="CM14" s="2283"/>
      <c r="CN14" s="2283"/>
      <c r="CO14" s="0" t="n">
        <f aca="false">SUBTOTAL(9,CB14:CN14)</f>
        <v>0</v>
      </c>
      <c r="CP14" s="2182" t="n">
        <f aca="false">CO14:CO14+IF($B10:$B10=2,0,CP10:CP10)</f>
        <v>0</v>
      </c>
      <c r="CQ14" s="0"/>
      <c r="CR14" s="2283"/>
      <c r="CS14" s="2283"/>
      <c r="CT14" s="2283"/>
      <c r="CU14" s="2283"/>
      <c r="CV14" s="2283"/>
      <c r="CW14" s="2283"/>
      <c r="CX14" s="2283"/>
      <c r="CY14" s="2283"/>
      <c r="CZ14" s="2283"/>
      <c r="DA14" s="2283"/>
      <c r="DB14" s="2283"/>
      <c r="DC14" s="2283"/>
      <c r="DD14" s="0" t="n">
        <f aca="false">SUBTOTAL(9,CQ14:DC14)</f>
        <v>0</v>
      </c>
      <c r="DE14" s="2182" t="n">
        <f aca="false">DD14:DD14+IF($B10:$B10=2,0,DE10:DE10)</f>
        <v>0</v>
      </c>
      <c r="DF14" s="2283"/>
      <c r="DG14" s="2283"/>
      <c r="DH14" s="2283"/>
      <c r="DI14" s="2283"/>
      <c r="DJ14" s="2283"/>
      <c r="DK14" s="2283"/>
      <c r="DL14" s="2283"/>
      <c r="DM14" s="2283"/>
      <c r="DN14" s="2283"/>
      <c r="DO14" s="2283"/>
      <c r="DP14" s="2283"/>
      <c r="DQ14" s="2283"/>
      <c r="DR14" s="2283"/>
      <c r="DS14" s="2283"/>
      <c r="DT14" s="2283"/>
      <c r="DU14" s="2283"/>
      <c r="DV14" s="2283"/>
      <c r="DW14" s="2283"/>
      <c r="DX14" s="2283"/>
      <c r="DY14" s="2283"/>
      <c r="DZ14" s="0" t="n">
        <f aca="false">SUBTOTAL(9,DF14:DY14)</f>
        <v>0</v>
      </c>
      <c r="EA14" s="2182" t="n">
        <f aca="false">DZ14:DZ14+IF($B10:$B10=2,0,EA10:EA10)</f>
        <v>0</v>
      </c>
      <c r="EB14" s="2283"/>
      <c r="EC14" s="2283"/>
      <c r="ED14" s="2283"/>
      <c r="EE14" s="2283"/>
      <c r="EF14" s="2283"/>
      <c r="EG14" s="2283"/>
      <c r="EH14" s="2283"/>
      <c r="EI14" s="2283"/>
      <c r="EJ14" s="2283"/>
      <c r="EK14" s="2283"/>
      <c r="EL14" s="0" t="n">
        <f aca="false">SUBTOTAL(9,EB14:EK14)</f>
        <v>0</v>
      </c>
      <c r="EM14" s="2182" t="n">
        <f aca="false">EL14:EL14+IF($B10:$B10=2,0,EM10:EM10)</f>
        <v>0</v>
      </c>
      <c r="EN14" s="2184"/>
      <c r="EO14" s="2184"/>
      <c r="EP14" s="2184"/>
      <c r="EQ14" s="2184"/>
      <c r="ER14" s="2184"/>
      <c r="ES14" s="2184"/>
      <c r="ET14" s="2184"/>
      <c r="EU14" s="2184"/>
      <c r="EV14" s="2184"/>
      <c r="EW14" s="2184"/>
      <c r="EX14" s="2184"/>
      <c r="EY14" s="2184"/>
      <c r="EZ14" s="2184"/>
      <c r="FA14" s="2184"/>
      <c r="FB14" s="2184"/>
      <c r="FC14" s="2184"/>
      <c r="FD14" s="2184"/>
      <c r="FE14" s="2184"/>
      <c r="FF14" s="2184"/>
      <c r="FG14" s="2283"/>
      <c r="FH14" s="2188" t="n">
        <f aca="false">SUBTOTAL(9,EN14:FG14)</f>
        <v>0</v>
      </c>
      <c r="FI14" s="2175" t="n">
        <f aca="false">SUBTOTAL(9,EN14:FG14)</f>
        <v>0</v>
      </c>
      <c r="FJ14" s="2174" t="n">
        <f aca="false">FI14:FI14+IF($B10:$B10=2,0,FJ10:FJ10)</f>
        <v>0</v>
      </c>
      <c r="FK14" s="0"/>
      <c r="FL14" s="2189"/>
      <c r="FM14" s="2207" t="n">
        <f aca="false">SUBTOTAL(9,FK14:FL14)</f>
        <v>0</v>
      </c>
      <c r="FN14" s="0" t="n">
        <f aca="false">FN3</f>
        <v>42</v>
      </c>
      <c r="FO14" s="0"/>
      <c r="FP14" s="0" t="n">
        <v>10</v>
      </c>
      <c r="FQ14" s="2197"/>
      <c r="FR14" s="2184"/>
      <c r="FS14" s="2184"/>
      <c r="FT14" s="2184"/>
      <c r="FU14" s="2184"/>
      <c r="FV14" s="2184"/>
      <c r="FW14" s="2184"/>
      <c r="FX14" s="2184"/>
      <c r="FY14" s="2184"/>
      <c r="FZ14" s="2184"/>
      <c r="GA14" s="2184"/>
      <c r="GB14" s="2184"/>
      <c r="GC14" s="2184"/>
      <c r="GD14" s="2184"/>
      <c r="GE14" s="2184"/>
      <c r="GF14" s="2184"/>
      <c r="GG14" s="2184"/>
      <c r="GH14" s="2283"/>
      <c r="GI14" s="2175" t="n">
        <f aca="false">SUBTOTAL(9,FO14:GH14)</f>
        <v>10</v>
      </c>
      <c r="GJ14" s="2188" t="n">
        <f aca="false">GI14:GI14+IF($B10:$B10=2,0,GJ10:GJ10)</f>
        <v>10</v>
      </c>
      <c r="GK14" s="0"/>
      <c r="GL14" s="0"/>
      <c r="GM14" s="0"/>
      <c r="GN14" s="2203" t="n">
        <f aca="false">SUBTOTAL(9,GK14:GM14)</f>
        <v>0</v>
      </c>
      <c r="GO14" s="2203" t="n">
        <f aca="false">GN14:GN14+IF($B10:$B10=2,0,GO10:GO10)</f>
        <v>0</v>
      </c>
      <c r="GP14" s="0"/>
      <c r="GQ14" s="0"/>
      <c r="GR14" s="2283"/>
      <c r="GS14" s="2283"/>
      <c r="GT14" s="2283"/>
      <c r="GU14" s="2283"/>
      <c r="GV14" s="2283"/>
      <c r="GW14" s="2283"/>
      <c r="GX14" s="2283"/>
      <c r="GY14" s="2283"/>
      <c r="GZ14" s="2175" t="n">
        <f aca="false">SUBTOTAL(9,GP14:GY14)</f>
        <v>0</v>
      </c>
      <c r="HA14" s="2175" t="n">
        <f aca="false">GZ14:GZ14+IF($B10:$B10=2,0,HA10:HA10)</f>
        <v>0</v>
      </c>
      <c r="HB14" s="0"/>
      <c r="HC14" s="0"/>
      <c r="HD14" s="0"/>
      <c r="HE14" s="2207" t="n">
        <f aca="false">SUBTOTAL(9,HB14:HD14)</f>
        <v>0</v>
      </c>
      <c r="HF14" s="2208" t="n">
        <f aca="false">SUMIF($C$5:HE$5,"Накопленный эффект, т/сут",$C14:HE14)+SUMIF($C$5:HE$5,"Нараст.  по потенциалу",$C14:HE14)-SUMIF($C$5:HE$5,"Нараст. по остановкам",$C14:HE14)-SUMIF($C$5:HE$5,"ИТОГО перевод в ППД",$C14:HE14)-SUMIF($C$5:HE$5,"ИТОГО  нерент, по распоряж.",$C14:HE14)-SUMIF($C$5:HE$5,"ИТОГО ост. дебит от ЗБС, Углуб., ПВЛГ/ПНЛГ",$C14:HE14)</f>
        <v>30</v>
      </c>
      <c r="HG14" s="0"/>
      <c r="HH14" s="0"/>
      <c r="HI14" s="0"/>
      <c r="HJ14" s="0"/>
      <c r="HK14" s="2203" t="n">
        <f aca="false">SUBTOTAL(9,HG14:HJ14)</f>
        <v>0</v>
      </c>
      <c r="HL14" s="2107"/>
      <c r="HM14" s="0" t="n">
        <f aca="false">HM$4:HM$4+SUMIF($C$5:HK$5,"Нараст. по остановкам",$C14:HK14)-SUMIF($C$5:HK$5,"Нараст.  по потенциалу",$C14:HK14)</f>
        <v>681.078704742539</v>
      </c>
      <c r="HN14" s="0" t="n">
        <v>3</v>
      </c>
      <c r="HQ14" s="0"/>
      <c r="HR14" s="0"/>
    </row>
    <row r="15" customFormat="false" ht="1.5" hidden="false" customHeight="true" outlineLevel="0" collapsed="false">
      <c r="A15" s="2215"/>
      <c r="B15" s="2215"/>
      <c r="C15" s="2325"/>
      <c r="D15" s="2325"/>
      <c r="E15" s="2325"/>
      <c r="F15" s="2325"/>
      <c r="G15" s="2225"/>
      <c r="H15" s="2225"/>
      <c r="I15" s="2225"/>
      <c r="J15" s="2225"/>
      <c r="K15" s="2225"/>
      <c r="L15" s="2225"/>
      <c r="M15" s="2225"/>
      <c r="N15" s="2225"/>
      <c r="O15" s="2225"/>
      <c r="P15" s="2225"/>
      <c r="Q15" s="2225"/>
      <c r="R15" s="2221"/>
      <c r="S15" s="2221"/>
      <c r="T15" s="2327"/>
      <c r="U15" s="2327"/>
      <c r="V15" s="2225"/>
      <c r="W15" s="2225"/>
      <c r="X15" s="2225"/>
      <c r="Y15" s="2225"/>
      <c r="Z15" s="2225"/>
      <c r="AA15" s="2225"/>
      <c r="AB15" s="2225"/>
      <c r="AC15" s="2225"/>
      <c r="AD15" s="2225"/>
      <c r="AE15" s="2225"/>
      <c r="AF15" s="2225"/>
      <c r="AG15" s="2221"/>
      <c r="AH15" s="2221"/>
      <c r="AI15" s="0"/>
      <c r="AJ15" s="0"/>
      <c r="AK15" s="2328"/>
      <c r="AL15" s="2225"/>
      <c r="AM15" s="2225"/>
      <c r="AN15" s="2225"/>
      <c r="AO15" s="2225"/>
      <c r="AP15" s="2225"/>
      <c r="AQ15" s="2225"/>
      <c r="AR15" s="2225"/>
      <c r="AS15" s="2225"/>
      <c r="AT15" s="2225"/>
      <c r="AU15" s="2225"/>
      <c r="AV15" s="2225"/>
      <c r="AW15" s="2225"/>
      <c r="AX15" s="2225"/>
      <c r="AY15" s="2225"/>
      <c r="AZ15" s="2225"/>
      <c r="BA15" s="2225"/>
      <c r="BB15" s="2225"/>
      <c r="BC15" s="2225"/>
      <c r="BD15" s="2225"/>
      <c r="BE15" s="2225"/>
      <c r="BF15" s="2225"/>
      <c r="BG15" s="2225"/>
      <c r="BH15" s="2225"/>
      <c r="BI15" s="2221"/>
      <c r="BJ15" s="2221"/>
      <c r="BK15" s="2327"/>
      <c r="BL15" s="2225"/>
      <c r="BM15" s="2225"/>
      <c r="BN15" s="2225"/>
      <c r="BO15" s="2225"/>
      <c r="BP15" s="2225"/>
      <c r="BQ15" s="2225"/>
      <c r="BR15" s="2225"/>
      <c r="BS15" s="2225"/>
      <c r="BT15" s="2225"/>
      <c r="BU15" s="2225"/>
      <c r="BV15" s="2225"/>
      <c r="BW15" s="2225"/>
      <c r="BX15" s="2221"/>
      <c r="BY15" s="2221"/>
      <c r="BZ15" s="2221"/>
      <c r="CA15" s="2221"/>
      <c r="CB15" s="2225"/>
      <c r="CC15" s="2225"/>
      <c r="CD15" s="2225"/>
      <c r="CE15" s="2225"/>
      <c r="CF15" s="2225"/>
      <c r="CG15" s="2225"/>
      <c r="CH15" s="2225"/>
      <c r="CI15" s="2225"/>
      <c r="CJ15" s="2225"/>
      <c r="CK15" s="2225"/>
      <c r="CL15" s="2225"/>
      <c r="CM15" s="2225"/>
      <c r="CN15" s="2225"/>
      <c r="CO15" s="2221"/>
      <c r="CP15" s="2221"/>
      <c r="CQ15" s="1302"/>
      <c r="CR15" s="2225"/>
      <c r="CS15" s="2225"/>
      <c r="CT15" s="2225"/>
      <c r="CU15" s="2225"/>
      <c r="CV15" s="2225"/>
      <c r="CW15" s="2225"/>
      <c r="CX15" s="2225"/>
      <c r="CY15" s="2225"/>
      <c r="CZ15" s="2225"/>
      <c r="DA15" s="2225"/>
      <c r="DB15" s="2225"/>
      <c r="DC15" s="2225"/>
      <c r="DD15" s="2221"/>
      <c r="DE15" s="2221"/>
      <c r="DF15" s="2225"/>
      <c r="DG15" s="2225"/>
      <c r="DH15" s="2225"/>
      <c r="DI15" s="2225"/>
      <c r="DJ15" s="2225"/>
      <c r="DK15" s="2225"/>
      <c r="DL15" s="2225"/>
      <c r="DM15" s="2225"/>
      <c r="DN15" s="2225"/>
      <c r="DO15" s="2225"/>
      <c r="DP15" s="2225"/>
      <c r="DQ15" s="2225"/>
      <c r="DR15" s="2225"/>
      <c r="DS15" s="2225"/>
      <c r="DT15" s="2225"/>
      <c r="DU15" s="2225"/>
      <c r="DV15" s="2225"/>
      <c r="DW15" s="2225"/>
      <c r="DX15" s="2225"/>
      <c r="DY15" s="2225"/>
      <c r="DZ15" s="2221"/>
      <c r="EA15" s="2221"/>
      <c r="EB15" s="2225"/>
      <c r="EC15" s="2225"/>
      <c r="ED15" s="2225"/>
      <c r="EE15" s="2225"/>
      <c r="EF15" s="2225"/>
      <c r="EG15" s="2225"/>
      <c r="EH15" s="2225"/>
      <c r="EI15" s="2225"/>
      <c r="EJ15" s="2225"/>
      <c r="EK15" s="2225"/>
      <c r="EL15" s="2221"/>
      <c r="EM15" s="2221"/>
      <c r="EN15" s="2225"/>
      <c r="EO15" s="2225"/>
      <c r="EP15" s="2225"/>
      <c r="EQ15" s="2225"/>
      <c r="ER15" s="2225"/>
      <c r="ES15" s="2225"/>
      <c r="ET15" s="2225"/>
      <c r="EU15" s="2225"/>
      <c r="EV15" s="2225"/>
      <c r="EW15" s="2225"/>
      <c r="EX15" s="2225"/>
      <c r="EY15" s="2225"/>
      <c r="EZ15" s="2225"/>
      <c r="FA15" s="2225"/>
      <c r="FB15" s="2225"/>
      <c r="FC15" s="2225"/>
      <c r="FD15" s="2225"/>
      <c r="FE15" s="2225"/>
      <c r="FF15" s="2225"/>
      <c r="FG15" s="2225"/>
      <c r="FH15" s="2221"/>
      <c r="FI15" s="2221"/>
      <c r="FJ15" s="2221"/>
      <c r="FK15" s="2230"/>
      <c r="FL15" s="2217"/>
      <c r="FM15" s="2221"/>
      <c r="FN15" s="2228"/>
      <c r="FO15" s="2329"/>
      <c r="FP15" s="2329"/>
      <c r="FQ15" s="2230"/>
      <c r="FR15" s="2225"/>
      <c r="FS15" s="2225"/>
      <c r="FT15" s="2225"/>
      <c r="FU15" s="2225"/>
      <c r="FV15" s="2225"/>
      <c r="FW15" s="2225"/>
      <c r="FX15" s="2225"/>
      <c r="FY15" s="2225"/>
      <c r="FZ15" s="2225"/>
      <c r="GA15" s="2225"/>
      <c r="GB15" s="2225"/>
      <c r="GC15" s="2225"/>
      <c r="GD15" s="2225"/>
      <c r="GE15" s="2225"/>
      <c r="GF15" s="2225"/>
      <c r="GG15" s="2225"/>
      <c r="GH15" s="2225"/>
      <c r="GI15" s="2221"/>
      <c r="GJ15" s="2221"/>
      <c r="GK15" s="1302"/>
      <c r="GL15" s="1302"/>
      <c r="GM15" s="1302"/>
      <c r="GN15" s="1302"/>
      <c r="GO15" s="1302"/>
      <c r="GP15" s="2331"/>
      <c r="GQ15" s="2331"/>
      <c r="GR15" s="2225"/>
      <c r="GS15" s="2225"/>
      <c r="GT15" s="2225"/>
      <c r="GU15" s="2225"/>
      <c r="GV15" s="2225"/>
      <c r="GW15" s="2225"/>
      <c r="GX15" s="2225"/>
      <c r="GY15" s="2225"/>
      <c r="GZ15" s="2221"/>
      <c r="HA15" s="2221"/>
      <c r="HB15" s="2225"/>
      <c r="HC15" s="2225"/>
      <c r="HD15" s="2225"/>
      <c r="HE15" s="2221"/>
      <c r="HF15" s="2221"/>
      <c r="HG15" s="1302"/>
      <c r="HH15" s="1302"/>
      <c r="HI15" s="1302"/>
      <c r="HJ15" s="1302"/>
      <c r="HK15" s="1302"/>
      <c r="HL15" s="2236"/>
      <c r="HM15" s="2236"/>
      <c r="HN15" s="2052" t="n">
        <v>4</v>
      </c>
      <c r="HQ15" s="0"/>
    </row>
    <row r="16" customFormat="false" ht="11.25" hidden="false" customHeight="true" outlineLevel="0" collapsed="false">
      <c r="A16" s="2056" t="e">
        <f aca="false">A12+1</f>
        <v>#REF!</v>
      </c>
      <c r="B16" s="2057" t="s">
        <v>662</v>
      </c>
      <c r="C16" s="0"/>
      <c r="D16" s="0"/>
      <c r="E16" s="0"/>
      <c r="F16" s="0"/>
      <c r="G16" s="2274"/>
      <c r="H16" s="2274"/>
      <c r="I16" s="2274"/>
      <c r="J16" s="2274"/>
      <c r="K16" s="2274"/>
      <c r="L16" s="2274"/>
      <c r="M16" s="2274"/>
      <c r="N16" s="2274"/>
      <c r="O16" s="2274"/>
      <c r="P16" s="2274"/>
      <c r="Q16" s="2274"/>
      <c r="R16" s="2063"/>
      <c r="S16" s="2063"/>
      <c r="T16" s="0"/>
      <c r="U16" s="0"/>
      <c r="V16" s="2274"/>
      <c r="W16" s="2274"/>
      <c r="X16" s="2274"/>
      <c r="Y16" s="2274"/>
      <c r="Z16" s="2274"/>
      <c r="AA16" s="2274"/>
      <c r="AB16" s="2274"/>
      <c r="AC16" s="2274"/>
      <c r="AD16" s="2274"/>
      <c r="AE16" s="2274"/>
      <c r="AF16" s="2274"/>
      <c r="AG16" s="2063"/>
      <c r="AH16" s="2063"/>
      <c r="AI16" s="0"/>
      <c r="AJ16" s="0" t="s">
        <v>68</v>
      </c>
      <c r="AK16" s="0"/>
      <c r="AL16" s="2274"/>
      <c r="AM16" s="2274"/>
      <c r="AN16" s="2274"/>
      <c r="AO16" s="2274"/>
      <c r="AP16" s="2274"/>
      <c r="AQ16" s="2274"/>
      <c r="AR16" s="2274"/>
      <c r="AS16" s="2274"/>
      <c r="AT16" s="2274"/>
      <c r="AU16" s="2274"/>
      <c r="AV16" s="2274"/>
      <c r="AW16" s="2274"/>
      <c r="AX16" s="2274"/>
      <c r="AY16" s="2274"/>
      <c r="AZ16" s="2274"/>
      <c r="BA16" s="2274"/>
      <c r="BB16" s="2274"/>
      <c r="BC16" s="2274"/>
      <c r="BD16" s="2274"/>
      <c r="BE16" s="2274"/>
      <c r="BF16" s="2274"/>
      <c r="BG16" s="2274"/>
      <c r="BH16" s="2274"/>
      <c r="BI16" s="2063"/>
      <c r="BJ16" s="2063"/>
      <c r="BK16" s="0"/>
      <c r="BL16" s="2274"/>
      <c r="BM16" s="2274"/>
      <c r="BN16" s="2274"/>
      <c r="BO16" s="2274"/>
      <c r="BP16" s="2274"/>
      <c r="BQ16" s="2274"/>
      <c r="BR16" s="2274"/>
      <c r="BS16" s="2274"/>
      <c r="BT16" s="2274"/>
      <c r="BU16" s="2274"/>
      <c r="BV16" s="2274"/>
      <c r="BW16" s="2274"/>
      <c r="BX16" s="2063"/>
      <c r="BY16" s="2063"/>
      <c r="BZ16" s="2063"/>
      <c r="CA16" s="2063"/>
      <c r="CB16" s="2274"/>
      <c r="CC16" s="2274"/>
      <c r="CD16" s="2274"/>
      <c r="CE16" s="2274"/>
      <c r="CF16" s="2274"/>
      <c r="CG16" s="2274"/>
      <c r="CH16" s="2274"/>
      <c r="CI16" s="2274"/>
      <c r="CJ16" s="2274"/>
      <c r="CK16" s="2274"/>
      <c r="CL16" s="2274"/>
      <c r="CM16" s="2274"/>
      <c r="CN16" s="2274"/>
      <c r="CO16" s="0"/>
      <c r="CP16" s="2070"/>
      <c r="CQ16" s="0"/>
      <c r="CR16" s="2274"/>
      <c r="CS16" s="2274"/>
      <c r="CT16" s="2274"/>
      <c r="CU16" s="2274"/>
      <c r="CV16" s="2274"/>
      <c r="CW16" s="2274"/>
      <c r="CX16" s="2274"/>
      <c r="CY16" s="2274"/>
      <c r="CZ16" s="2274"/>
      <c r="DA16" s="2274"/>
      <c r="DB16" s="2274"/>
      <c r="DC16" s="2274"/>
      <c r="DD16" s="0"/>
      <c r="DE16" s="2070"/>
      <c r="DF16" s="2274"/>
      <c r="DG16" s="2274"/>
      <c r="DH16" s="2274"/>
      <c r="DI16" s="2274"/>
      <c r="DJ16" s="2274"/>
      <c r="DK16" s="2274"/>
      <c r="DL16" s="2274"/>
      <c r="DM16" s="2274"/>
      <c r="DN16" s="2274"/>
      <c r="DO16" s="2274"/>
      <c r="DP16" s="2274"/>
      <c r="DQ16" s="2274"/>
      <c r="DR16" s="2274"/>
      <c r="DS16" s="2274"/>
      <c r="DT16" s="2274"/>
      <c r="DU16" s="2274"/>
      <c r="DV16" s="2274"/>
      <c r="DW16" s="2274"/>
      <c r="DX16" s="2274"/>
      <c r="DY16" s="2274"/>
      <c r="DZ16" s="0"/>
      <c r="EA16" s="2070"/>
      <c r="EB16" s="2274"/>
      <c r="EC16" s="2274"/>
      <c r="ED16" s="2274"/>
      <c r="EE16" s="2274"/>
      <c r="EF16" s="2274"/>
      <c r="EG16" s="2274"/>
      <c r="EH16" s="2274"/>
      <c r="EI16" s="2274"/>
      <c r="EJ16" s="2274"/>
      <c r="EK16" s="2274"/>
      <c r="EL16" s="0"/>
      <c r="EM16" s="2070"/>
      <c r="EN16" s="2072"/>
      <c r="EO16" s="2072"/>
      <c r="EP16" s="2072"/>
      <c r="EQ16" s="2072"/>
      <c r="ER16" s="2072"/>
      <c r="ES16" s="2072"/>
      <c r="ET16" s="2072"/>
      <c r="EU16" s="2072"/>
      <c r="EV16" s="2072"/>
      <c r="EW16" s="2072"/>
      <c r="EX16" s="2072"/>
      <c r="EY16" s="2072"/>
      <c r="EZ16" s="2072"/>
      <c r="FA16" s="2072"/>
      <c r="FB16" s="2072"/>
      <c r="FC16" s="2072"/>
      <c r="FD16" s="2072"/>
      <c r="FE16" s="2072"/>
      <c r="FF16" s="2072"/>
      <c r="FG16" s="2274"/>
      <c r="FH16" s="2076"/>
      <c r="FI16" s="2063"/>
      <c r="FJ16" s="2062"/>
      <c r="FK16" s="0"/>
      <c r="FL16" s="2244"/>
      <c r="FM16" s="2101"/>
      <c r="FN16" s="0"/>
      <c r="FO16" s="0"/>
      <c r="FP16" s="0"/>
      <c r="FQ16" s="2084"/>
      <c r="FR16" s="2072"/>
      <c r="FS16" s="2072"/>
      <c r="FT16" s="2072"/>
      <c r="FU16" s="2072"/>
      <c r="FV16" s="2072"/>
      <c r="FW16" s="2072"/>
      <c r="FX16" s="2072"/>
      <c r="FY16" s="2072"/>
      <c r="FZ16" s="2072"/>
      <c r="GA16" s="2072"/>
      <c r="GB16" s="2072"/>
      <c r="GC16" s="2072"/>
      <c r="GD16" s="2072"/>
      <c r="GE16" s="2072"/>
      <c r="GF16" s="2072"/>
      <c r="GG16" s="2072"/>
      <c r="GH16" s="2072"/>
      <c r="GI16" s="2063"/>
      <c r="GJ16" s="2076"/>
      <c r="GK16" s="0"/>
      <c r="GL16" s="0"/>
      <c r="GM16" s="0"/>
      <c r="GN16" s="2090"/>
      <c r="GO16" s="209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2063"/>
      <c r="HA16" s="2063"/>
      <c r="HB16" s="0"/>
      <c r="HC16" s="0"/>
      <c r="HD16" s="0"/>
      <c r="HE16" s="2101"/>
      <c r="HF16" s="2102"/>
      <c r="HG16" s="0"/>
      <c r="HH16" s="0"/>
      <c r="HI16" s="0"/>
      <c r="HJ16" s="0"/>
      <c r="HK16" s="0"/>
      <c r="HL16" s="2107" t="e">
        <f aca="false">HL$4:HL$4+SUMIF($C$5:HK$5,"Нараст. баланс",$C18:HK18)+SUMIF($C$7:HH$7,"Итого (с ВНР)",$C18:HH18)-SUMIF($C$5:HK$5,"Геол. снижение,  т/сут",$C18:HK18)-SUMIF(HJ$7:HK$7,"Итого",HJ18:HK18)-SUMIF($C$7:HK$7,"Итого (с ВСП)",$C18:HK18)</f>
        <v>#REF!</v>
      </c>
      <c r="HM16" s="0"/>
      <c r="HN16" s="0" t="n">
        <v>1</v>
      </c>
      <c r="HQ16" s="0"/>
    </row>
    <row r="17" customFormat="false" ht="11.25" hidden="false" customHeight="true" outlineLevel="0" collapsed="false">
      <c r="A17" s="2056"/>
      <c r="B17" s="2113" t="s">
        <v>663</v>
      </c>
      <c r="C17" s="0"/>
      <c r="D17" s="0"/>
      <c r="E17" s="0"/>
      <c r="F17" s="0"/>
      <c r="G17" s="2279"/>
      <c r="H17" s="2279"/>
      <c r="I17" s="2279"/>
      <c r="J17" s="2279"/>
      <c r="K17" s="2279"/>
      <c r="L17" s="2279"/>
      <c r="M17" s="2279"/>
      <c r="N17" s="2279"/>
      <c r="O17" s="2279"/>
      <c r="P17" s="2279"/>
      <c r="Q17" s="2279"/>
      <c r="R17" s="2119" t="n">
        <f aca="false">COUNTA(C17:Q17)</f>
        <v>0</v>
      </c>
      <c r="S17" s="2119"/>
      <c r="T17" s="0"/>
      <c r="U17" s="0"/>
      <c r="V17" s="2279"/>
      <c r="W17" s="2279"/>
      <c r="X17" s="2279"/>
      <c r="Y17" s="2279"/>
      <c r="Z17" s="2279"/>
      <c r="AA17" s="2279"/>
      <c r="AB17" s="2279"/>
      <c r="AC17" s="2279"/>
      <c r="AD17" s="2279"/>
      <c r="AE17" s="2279"/>
      <c r="AF17" s="2279"/>
      <c r="AG17" s="2119" t="n">
        <f aca="false">COUNTA(T17:AF17)</f>
        <v>0</v>
      </c>
      <c r="AH17" s="2119"/>
      <c r="AI17" s="0"/>
      <c r="AJ17" s="0" t="n">
        <v>855</v>
      </c>
      <c r="AK17" s="0"/>
      <c r="AL17" s="2279"/>
      <c r="AM17" s="2279"/>
      <c r="AN17" s="2279"/>
      <c r="AO17" s="2279"/>
      <c r="AP17" s="2279"/>
      <c r="AQ17" s="2279"/>
      <c r="AR17" s="2279"/>
      <c r="AS17" s="2279"/>
      <c r="AT17" s="2279"/>
      <c r="AU17" s="2279"/>
      <c r="AV17" s="2279"/>
      <c r="AW17" s="2279"/>
      <c r="AX17" s="2279"/>
      <c r="AY17" s="2279"/>
      <c r="AZ17" s="2279"/>
      <c r="BA17" s="2279"/>
      <c r="BB17" s="2279"/>
      <c r="BC17" s="2279"/>
      <c r="BD17" s="2279"/>
      <c r="BE17" s="2279"/>
      <c r="BF17" s="2279"/>
      <c r="BG17" s="2279"/>
      <c r="BH17" s="2279"/>
      <c r="BI17" s="2119" t="n">
        <f aca="false">COUNTA(AI17:BH17)</f>
        <v>1</v>
      </c>
      <c r="BJ17" s="2119"/>
      <c r="BK17" s="0"/>
      <c r="BL17" s="2279"/>
      <c r="BM17" s="2279"/>
      <c r="BN17" s="2279"/>
      <c r="BO17" s="2279"/>
      <c r="BP17" s="2279"/>
      <c r="BQ17" s="2279"/>
      <c r="BR17" s="2279"/>
      <c r="BS17" s="2279"/>
      <c r="BT17" s="2279"/>
      <c r="BU17" s="2279"/>
      <c r="BV17" s="2279"/>
      <c r="BW17" s="2279"/>
      <c r="BX17" s="2119" t="n">
        <f aca="false">COUNTA(BK17:BW17)</f>
        <v>0</v>
      </c>
      <c r="BY17" s="2119"/>
      <c r="BZ17" s="2119" t="n">
        <f aca="false">R17+AG17+BI17+BX17</f>
        <v>1</v>
      </c>
      <c r="CA17" s="2119"/>
      <c r="CB17" s="2279"/>
      <c r="CC17" s="2279"/>
      <c r="CD17" s="2279"/>
      <c r="CE17" s="2279"/>
      <c r="CF17" s="2279"/>
      <c r="CG17" s="2279"/>
      <c r="CH17" s="2279"/>
      <c r="CI17" s="2279"/>
      <c r="CJ17" s="2279"/>
      <c r="CK17" s="2279"/>
      <c r="CL17" s="2279"/>
      <c r="CM17" s="2279"/>
      <c r="CN17" s="2279"/>
      <c r="CO17" s="0" t="n">
        <f aca="false">SUBTOTAL(9,CB19:CN19)</f>
        <v>0</v>
      </c>
      <c r="CP17" s="2126"/>
      <c r="CQ17" s="0"/>
      <c r="CR17" s="2279"/>
      <c r="CS17" s="2279"/>
      <c r="CT17" s="2279"/>
      <c r="CU17" s="2279"/>
      <c r="CV17" s="2279"/>
      <c r="CW17" s="2279"/>
      <c r="CX17" s="2279"/>
      <c r="CY17" s="2279"/>
      <c r="CZ17" s="2279"/>
      <c r="DA17" s="2279"/>
      <c r="DB17" s="2279"/>
      <c r="DC17" s="2279"/>
      <c r="DD17" s="0" t="n">
        <f aca="false">COUNTA(CQ17:DC17)</f>
        <v>0</v>
      </c>
      <c r="DE17" s="2126"/>
      <c r="DF17" s="2279"/>
      <c r="DG17" s="2279"/>
      <c r="DH17" s="2279"/>
      <c r="DI17" s="2279"/>
      <c r="DJ17" s="2279"/>
      <c r="DK17" s="2279"/>
      <c r="DL17" s="2279"/>
      <c r="DM17" s="2279"/>
      <c r="DN17" s="2279"/>
      <c r="DO17" s="2279"/>
      <c r="DP17" s="2279"/>
      <c r="DQ17" s="2279"/>
      <c r="DR17" s="2279"/>
      <c r="DS17" s="2279"/>
      <c r="DT17" s="2279"/>
      <c r="DU17" s="2279"/>
      <c r="DV17" s="2279"/>
      <c r="DW17" s="2279"/>
      <c r="DX17" s="2279"/>
      <c r="DY17" s="2279"/>
      <c r="DZ17" s="0" t="n">
        <f aca="false">COUNTA(DF17:DY17)</f>
        <v>0</v>
      </c>
      <c r="EA17" s="2126"/>
      <c r="EB17" s="2279"/>
      <c r="EC17" s="2279"/>
      <c r="ED17" s="2279"/>
      <c r="EE17" s="2279"/>
      <c r="EF17" s="2279"/>
      <c r="EG17" s="2279"/>
      <c r="EH17" s="2279"/>
      <c r="EI17" s="2279"/>
      <c r="EJ17" s="2279"/>
      <c r="EK17" s="2279"/>
      <c r="EL17" s="0" t="n">
        <f aca="false">COUNTA(EB17:EK17)</f>
        <v>0</v>
      </c>
      <c r="EM17" s="2126"/>
      <c r="EN17" s="2128"/>
      <c r="EO17" s="2128"/>
      <c r="EP17" s="2128"/>
      <c r="EQ17" s="2128"/>
      <c r="ER17" s="2128"/>
      <c r="ES17" s="2128"/>
      <c r="ET17" s="2128"/>
      <c r="EU17" s="2128"/>
      <c r="EV17" s="2128"/>
      <c r="EW17" s="2128"/>
      <c r="EX17" s="2128"/>
      <c r="EY17" s="2128"/>
      <c r="EZ17" s="2128"/>
      <c r="FA17" s="2128"/>
      <c r="FB17" s="2128"/>
      <c r="FC17" s="2128"/>
      <c r="FD17" s="2128"/>
      <c r="FE17" s="2128"/>
      <c r="FF17" s="2128"/>
      <c r="FG17" s="2279"/>
      <c r="FH17" s="2132" t="n">
        <f aca="false">SUBTOTAL(9,EN19:FG19)</f>
        <v>0</v>
      </c>
      <c r="FI17" s="2119" t="n">
        <f aca="false">SUBTOTAL(9,EN19:FG19)</f>
        <v>0</v>
      </c>
      <c r="FJ17" s="2133"/>
      <c r="FK17" s="0"/>
      <c r="FL17" s="2259"/>
      <c r="FM17" s="2160"/>
      <c r="FN17" s="0"/>
      <c r="FO17" s="0"/>
      <c r="FP17" s="0"/>
      <c r="FQ17" s="2141"/>
      <c r="FR17" s="2128"/>
      <c r="FS17" s="2128"/>
      <c r="FT17" s="2128"/>
      <c r="FU17" s="2128"/>
      <c r="FV17" s="2128"/>
      <c r="FW17" s="2128"/>
      <c r="FX17" s="2128"/>
      <c r="FY17" s="2128"/>
      <c r="FZ17" s="2128"/>
      <c r="GA17" s="2128"/>
      <c r="GB17" s="2128"/>
      <c r="GC17" s="2128"/>
      <c r="GD17" s="2128"/>
      <c r="GE17" s="2128"/>
      <c r="GF17" s="2128"/>
      <c r="GG17" s="2128"/>
      <c r="GH17" s="2128"/>
      <c r="GI17" s="2119" t="n">
        <f aca="false">SUBTOTAL(9,FO19:GH19)</f>
        <v>0</v>
      </c>
      <c r="GJ17" s="2142"/>
      <c r="GK17" s="0"/>
      <c r="GL17" s="0"/>
      <c r="GM17" s="0"/>
      <c r="GN17" s="0" t="n">
        <f aca="false">SUBTOTAL(9,GK19:GM19)</f>
        <v>0</v>
      </c>
      <c r="GO17" s="2148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2119" t="n">
        <f aca="false">SUBTOTAL(3,GP17:GY17)</f>
        <v>0</v>
      </c>
      <c r="HA17" s="2156"/>
      <c r="HB17" s="0"/>
      <c r="HC17" s="0"/>
      <c r="HD17" s="0"/>
      <c r="HE17" s="2160"/>
      <c r="HF17" s="2161"/>
      <c r="HG17" s="0"/>
      <c r="HH17" s="0"/>
      <c r="HI17" s="0"/>
      <c r="HJ17" s="0"/>
      <c r="HK17" s="0"/>
      <c r="HL17" s="2107"/>
      <c r="HM17" s="0"/>
      <c r="HN17" s="0" t="n">
        <v>2</v>
      </c>
      <c r="HQ17" s="0"/>
    </row>
    <row r="18" customFormat="false" ht="11.25" hidden="false" customHeight="true" outlineLevel="0" collapsed="false">
      <c r="A18" s="2056"/>
      <c r="B18" s="2169" t="s">
        <v>661</v>
      </c>
      <c r="C18" s="0"/>
      <c r="D18" s="0"/>
      <c r="E18" s="0"/>
      <c r="F18" s="0"/>
      <c r="G18" s="2283"/>
      <c r="H18" s="2283"/>
      <c r="I18" s="2283"/>
      <c r="J18" s="2283"/>
      <c r="K18" s="2283"/>
      <c r="L18" s="2283"/>
      <c r="M18" s="2283"/>
      <c r="N18" s="2283"/>
      <c r="O18" s="2283"/>
      <c r="P18" s="2283"/>
      <c r="Q18" s="2283"/>
      <c r="R18" s="2175" t="n">
        <f aca="false">SUBTOTAL(9,C18:Q18)</f>
        <v>0</v>
      </c>
      <c r="S18" s="2175" t="n">
        <f aca="false">R18+S14</f>
        <v>0</v>
      </c>
      <c r="T18" s="0"/>
      <c r="U18" s="0"/>
      <c r="V18" s="2283"/>
      <c r="W18" s="2283"/>
      <c r="X18" s="2283"/>
      <c r="Y18" s="2283"/>
      <c r="Z18" s="2283"/>
      <c r="AA18" s="2283"/>
      <c r="AB18" s="2283"/>
      <c r="AC18" s="2283"/>
      <c r="AD18" s="2283"/>
      <c r="AE18" s="2283"/>
      <c r="AF18" s="2283"/>
      <c r="AG18" s="2175" t="n">
        <f aca="false">SUBTOTAL(9,T18:AF18)</f>
        <v>0</v>
      </c>
      <c r="AH18" s="2175" t="n">
        <f aca="false">AG18+AH14</f>
        <v>0</v>
      </c>
      <c r="AI18" s="2283"/>
      <c r="AJ18" s="0" t="n">
        <v>21</v>
      </c>
      <c r="AK18" s="0"/>
      <c r="AL18" s="2283"/>
      <c r="AM18" s="2283"/>
      <c r="AN18" s="2283"/>
      <c r="AO18" s="2283"/>
      <c r="AP18" s="2283"/>
      <c r="AQ18" s="2283"/>
      <c r="AR18" s="2283"/>
      <c r="AS18" s="2283"/>
      <c r="AT18" s="2283"/>
      <c r="AU18" s="2283"/>
      <c r="AV18" s="2283"/>
      <c r="AW18" s="2283"/>
      <c r="AX18" s="2283"/>
      <c r="AY18" s="2283"/>
      <c r="AZ18" s="2283"/>
      <c r="BA18" s="2283"/>
      <c r="BB18" s="2283"/>
      <c r="BC18" s="2283"/>
      <c r="BD18" s="2283"/>
      <c r="BE18" s="2283"/>
      <c r="BF18" s="2283"/>
      <c r="BG18" s="2283"/>
      <c r="BH18" s="2283"/>
      <c r="BI18" s="2175" t="n">
        <f aca="false">SUBTOTAL(9,AI18:BH18)</f>
        <v>21</v>
      </c>
      <c r="BJ18" s="2175" t="n">
        <f aca="false">BI18+BJ14</f>
        <v>61</v>
      </c>
      <c r="BK18" s="0"/>
      <c r="BL18" s="2283"/>
      <c r="BM18" s="2283"/>
      <c r="BN18" s="2283"/>
      <c r="BO18" s="2283"/>
      <c r="BP18" s="2283"/>
      <c r="BQ18" s="2283"/>
      <c r="BR18" s="2283"/>
      <c r="BS18" s="2283"/>
      <c r="BT18" s="2283"/>
      <c r="BU18" s="2283"/>
      <c r="BV18" s="2283"/>
      <c r="BW18" s="2283"/>
      <c r="BX18" s="2175" t="n">
        <f aca="false">SUBTOTAL(9,BK18:BW18)</f>
        <v>0</v>
      </c>
      <c r="BY18" s="2175" t="n">
        <f aca="false">BX18+BY14</f>
        <v>0</v>
      </c>
      <c r="BZ18" s="2175" t="n">
        <f aca="false">+R18+AG18+BI18+BX18</f>
        <v>21</v>
      </c>
      <c r="CA18" s="2175" t="n">
        <f aca="false">BZ18+CA14</f>
        <v>61</v>
      </c>
      <c r="CB18" s="2283"/>
      <c r="CC18" s="2283"/>
      <c r="CD18" s="2283"/>
      <c r="CE18" s="2283"/>
      <c r="CF18" s="2283"/>
      <c r="CG18" s="2283"/>
      <c r="CH18" s="2283"/>
      <c r="CI18" s="2283"/>
      <c r="CJ18" s="2283"/>
      <c r="CK18" s="2283"/>
      <c r="CL18" s="2283"/>
      <c r="CM18" s="2283"/>
      <c r="CN18" s="2283"/>
      <c r="CO18" s="0" t="n">
        <f aca="false">SUBTOTAL(9,CB18:CN18)</f>
        <v>0</v>
      </c>
      <c r="CP18" s="2182" t="n">
        <f aca="false">CO18:CO18+IF($B14:$B14=2,0,CP14:CP14)</f>
        <v>0</v>
      </c>
      <c r="CQ18" s="0"/>
      <c r="CR18" s="2283"/>
      <c r="CS18" s="2283"/>
      <c r="CT18" s="2283"/>
      <c r="CU18" s="2283"/>
      <c r="CV18" s="2283"/>
      <c r="CW18" s="2283"/>
      <c r="CX18" s="2283"/>
      <c r="CY18" s="2283"/>
      <c r="CZ18" s="2283"/>
      <c r="DA18" s="2283"/>
      <c r="DB18" s="2283"/>
      <c r="DC18" s="2283"/>
      <c r="DD18" s="0" t="n">
        <f aca="false">SUBTOTAL(9,CQ18:DC18)</f>
        <v>0</v>
      </c>
      <c r="DE18" s="2182" t="n">
        <f aca="false">DD18:DD18+IF($B14:$B14=2,0,DE14:DE14)</f>
        <v>0</v>
      </c>
      <c r="DF18" s="2283"/>
      <c r="DG18" s="2283"/>
      <c r="DH18" s="2283"/>
      <c r="DI18" s="2283"/>
      <c r="DJ18" s="2283"/>
      <c r="DK18" s="2283"/>
      <c r="DL18" s="2283"/>
      <c r="DM18" s="2283"/>
      <c r="DN18" s="2283"/>
      <c r="DO18" s="2283"/>
      <c r="DP18" s="2283"/>
      <c r="DQ18" s="2283"/>
      <c r="DR18" s="2283"/>
      <c r="DS18" s="2283"/>
      <c r="DT18" s="2283"/>
      <c r="DU18" s="2283"/>
      <c r="DV18" s="2283"/>
      <c r="DW18" s="2283"/>
      <c r="DX18" s="2283"/>
      <c r="DY18" s="2283"/>
      <c r="DZ18" s="0" t="n">
        <f aca="false">SUBTOTAL(9,DF18:DY18)</f>
        <v>0</v>
      </c>
      <c r="EA18" s="2182" t="n">
        <f aca="false">DZ18:DZ18+IF($B14:$B14=2,0,EA14:EA14)</f>
        <v>0</v>
      </c>
      <c r="EB18" s="2283"/>
      <c r="EC18" s="2283"/>
      <c r="ED18" s="2283"/>
      <c r="EE18" s="2283"/>
      <c r="EF18" s="2283"/>
      <c r="EG18" s="2283"/>
      <c r="EH18" s="2283"/>
      <c r="EI18" s="2283"/>
      <c r="EJ18" s="2283"/>
      <c r="EK18" s="2283"/>
      <c r="EL18" s="0" t="n">
        <f aca="false">SUBTOTAL(9,EB18:EK18)</f>
        <v>0</v>
      </c>
      <c r="EM18" s="2182" t="n">
        <f aca="false">EL18:EL18+IF($B14:$B14=2,0,EM14:EM14)</f>
        <v>0</v>
      </c>
      <c r="EN18" s="2184"/>
      <c r="EO18" s="2184"/>
      <c r="EP18" s="2184"/>
      <c r="EQ18" s="2184"/>
      <c r="ER18" s="2184"/>
      <c r="ES18" s="2184"/>
      <c r="ET18" s="2184"/>
      <c r="EU18" s="2184"/>
      <c r="EV18" s="2184"/>
      <c r="EW18" s="2184"/>
      <c r="EX18" s="2184"/>
      <c r="EY18" s="2184"/>
      <c r="EZ18" s="2184"/>
      <c r="FA18" s="2184"/>
      <c r="FB18" s="2184"/>
      <c r="FC18" s="2184"/>
      <c r="FD18" s="2184"/>
      <c r="FE18" s="2184"/>
      <c r="FF18" s="2184"/>
      <c r="FG18" s="2283"/>
      <c r="FH18" s="2188" t="n">
        <f aca="false">SUBTOTAL(9,EN18:FG18)</f>
        <v>0</v>
      </c>
      <c r="FI18" s="2175" t="n">
        <f aca="false">SUBTOTAL(9,EN18:FG18)</f>
        <v>0</v>
      </c>
      <c r="FJ18" s="2174" t="n">
        <f aca="false">FI18:FI18+IF($B14:$B14=2,0,FJ14:FJ14)</f>
        <v>0</v>
      </c>
      <c r="FK18" s="0"/>
      <c r="FL18" s="2189"/>
      <c r="FM18" s="2207" t="n">
        <f aca="false">SUBTOTAL(9,FK18:FL18)</f>
        <v>0</v>
      </c>
      <c r="FN18" s="0" t="n">
        <f aca="false">$FN$3+FN14</f>
        <v>84</v>
      </c>
      <c r="FO18" s="0"/>
      <c r="FP18" s="2330" t="n">
        <v>12</v>
      </c>
      <c r="FQ18" s="2266"/>
      <c r="FR18" s="2184"/>
      <c r="FS18" s="2184"/>
      <c r="FT18" s="2184"/>
      <c r="FU18" s="2184"/>
      <c r="FV18" s="2184"/>
      <c r="FW18" s="2184"/>
      <c r="FX18" s="2184"/>
      <c r="FY18" s="2184"/>
      <c r="FZ18" s="2184"/>
      <c r="GA18" s="2184"/>
      <c r="GB18" s="2184"/>
      <c r="GC18" s="2184"/>
      <c r="GD18" s="2184"/>
      <c r="GE18" s="2184"/>
      <c r="GF18" s="2184"/>
      <c r="GG18" s="2184"/>
      <c r="GH18" s="2184"/>
      <c r="GI18" s="2175" t="n">
        <f aca="false">SUBTOTAL(9,FO18:GH18)</f>
        <v>12</v>
      </c>
      <c r="GJ18" s="2188" t="n">
        <f aca="false">GI18:GI18+IF($B14:$B14=2,0,GJ14:GJ14)</f>
        <v>22</v>
      </c>
      <c r="GK18" s="0"/>
      <c r="GL18" s="0"/>
      <c r="GM18" s="0"/>
      <c r="GN18" s="2203" t="n">
        <f aca="false">SUBTOTAL(9,GK18:GM18)</f>
        <v>0</v>
      </c>
      <c r="GO18" s="2203" t="n">
        <f aca="false">GN18:GN18+IF($B14:$B14=2,0,GO14:GO14)</f>
        <v>0</v>
      </c>
      <c r="GP18" s="0"/>
      <c r="GQ18" s="0"/>
      <c r="GR18" s="2283"/>
      <c r="GS18" s="2283"/>
      <c r="GT18" s="2283"/>
      <c r="GU18" s="2283"/>
      <c r="GV18" s="2283"/>
      <c r="GW18" s="2283"/>
      <c r="GX18" s="2283"/>
      <c r="GY18" s="2283"/>
      <c r="GZ18" s="2175" t="n">
        <f aca="false">SUBTOTAL(9,GP18:GY18)</f>
        <v>0</v>
      </c>
      <c r="HA18" s="2175" t="n">
        <f aca="false">GZ18:GZ18+IF($B14:$B14=2,0,HA14:HA14)</f>
        <v>0</v>
      </c>
      <c r="HB18" s="0"/>
      <c r="HC18" s="0"/>
      <c r="HD18" s="0" t="n">
        <f aca="false">$HD$14</f>
        <v>0</v>
      </c>
      <c r="HE18" s="2207" t="n">
        <f aca="false">SUBTOTAL(9,HB18:HD18)</f>
        <v>0</v>
      </c>
      <c r="HF18" s="2208" t="n">
        <f aca="false">SUMIF($C$5:HE$5,"Накопленный эффект, т/сут",$C18:HE18)+SUMIF($C$5:HE$5,"Нараст.  по потенциалу",$C18:HE18)-SUMIF($C$5:HE$5,"Нараст. по остановкам",$C18:HE18)-SUMIF($C$5:HE$5,"ИТОГО перевод в ППД",$C18:HE18)-SUMIF($C$5:HE$5,"ИТОГО  нерент, по распоряж.",$C18:HE18)-SUMIF($C$5:HE$5,"ИТОГО ост. дебит от ЗБС, Углуб., ПВЛГ/ПНЛГ",$C18:HE18)</f>
        <v>39</v>
      </c>
      <c r="HG18" s="0"/>
      <c r="HH18" s="2203"/>
      <c r="HI18" s="0"/>
      <c r="HJ18" s="0" t="n">
        <v>9.64685250640738</v>
      </c>
      <c r="HK18" s="2203" t="n">
        <f aca="false">SUBTOTAL(9,HG18:HJ18)</f>
        <v>9.64685250640738</v>
      </c>
      <c r="HL18" s="2107"/>
      <c r="HM18" s="0" t="n">
        <f aca="false">HM$4:HM$4+SUMIF($C$5:HK$5,"Нараст. по остановкам",$C18:HK18)-SUMIF($C$5:HK$5,"Нараст.  по потенциалу",$C18:HK18)</f>
        <v>693.078704742539</v>
      </c>
      <c r="HN18" s="0" t="n">
        <v>3</v>
      </c>
      <c r="HQ18" s="0"/>
    </row>
    <row r="19" customFormat="false" ht="1.5" hidden="false" customHeight="true" outlineLevel="0" collapsed="false">
      <c r="A19" s="2215"/>
      <c r="B19" s="2215"/>
      <c r="C19" s="2325"/>
      <c r="D19" s="2325"/>
      <c r="E19" s="2325"/>
      <c r="F19" s="2325"/>
      <c r="G19" s="2225"/>
      <c r="H19" s="2225"/>
      <c r="I19" s="2225"/>
      <c r="J19" s="2225"/>
      <c r="K19" s="2225"/>
      <c r="L19" s="2225"/>
      <c r="M19" s="2225"/>
      <c r="N19" s="2225"/>
      <c r="O19" s="2225"/>
      <c r="P19" s="2225"/>
      <c r="Q19" s="2225"/>
      <c r="R19" s="2221"/>
      <c r="S19" s="2221"/>
      <c r="T19" s="2327"/>
      <c r="U19" s="2327"/>
      <c r="V19" s="2225"/>
      <c r="W19" s="2225"/>
      <c r="X19" s="2225"/>
      <c r="Y19" s="2225"/>
      <c r="Z19" s="2225"/>
      <c r="AA19" s="2225"/>
      <c r="AB19" s="2225"/>
      <c r="AC19" s="2225"/>
      <c r="AD19" s="2225"/>
      <c r="AE19" s="2225"/>
      <c r="AF19" s="2225"/>
      <c r="AG19" s="2221"/>
      <c r="AH19" s="2221"/>
      <c r="AI19" s="0"/>
      <c r="AJ19" s="0"/>
      <c r="AK19" s="2328"/>
      <c r="AL19" s="2225"/>
      <c r="AM19" s="2225"/>
      <c r="AN19" s="2225"/>
      <c r="AO19" s="2225"/>
      <c r="AP19" s="2225"/>
      <c r="AQ19" s="2225"/>
      <c r="AR19" s="2225"/>
      <c r="AS19" s="2225"/>
      <c r="AT19" s="2225"/>
      <c r="AU19" s="2225"/>
      <c r="AV19" s="2225"/>
      <c r="AW19" s="2225"/>
      <c r="AX19" s="2225"/>
      <c r="AY19" s="2225"/>
      <c r="AZ19" s="2225"/>
      <c r="BA19" s="2225"/>
      <c r="BB19" s="2225"/>
      <c r="BC19" s="2225"/>
      <c r="BD19" s="2225"/>
      <c r="BE19" s="2225"/>
      <c r="BF19" s="2225"/>
      <c r="BG19" s="2225"/>
      <c r="BH19" s="2225"/>
      <c r="BI19" s="2221"/>
      <c r="BJ19" s="2221"/>
      <c r="BK19" s="2327"/>
      <c r="BL19" s="2225"/>
      <c r="BM19" s="2225"/>
      <c r="BN19" s="2225"/>
      <c r="BO19" s="2225"/>
      <c r="BP19" s="2225"/>
      <c r="BQ19" s="2225"/>
      <c r="BR19" s="2225"/>
      <c r="BS19" s="2225"/>
      <c r="BT19" s="2225"/>
      <c r="BU19" s="2225"/>
      <c r="BV19" s="2225"/>
      <c r="BW19" s="2225"/>
      <c r="BX19" s="2221"/>
      <c r="BY19" s="2221"/>
      <c r="BZ19" s="2221"/>
      <c r="CA19" s="2221"/>
      <c r="CB19" s="2225"/>
      <c r="CC19" s="2225"/>
      <c r="CD19" s="2225"/>
      <c r="CE19" s="2225"/>
      <c r="CF19" s="2225"/>
      <c r="CG19" s="2225"/>
      <c r="CH19" s="2225"/>
      <c r="CI19" s="2225"/>
      <c r="CJ19" s="2225"/>
      <c r="CK19" s="2225"/>
      <c r="CL19" s="2225"/>
      <c r="CM19" s="2225"/>
      <c r="CN19" s="2225"/>
      <c r="CO19" s="2221"/>
      <c r="CP19" s="2221"/>
      <c r="CQ19" s="1302"/>
      <c r="CR19" s="2225"/>
      <c r="CS19" s="2225"/>
      <c r="CT19" s="2225"/>
      <c r="CU19" s="2225"/>
      <c r="CV19" s="2225"/>
      <c r="CW19" s="2225"/>
      <c r="CX19" s="2225"/>
      <c r="CY19" s="2225"/>
      <c r="CZ19" s="2225"/>
      <c r="DA19" s="2225"/>
      <c r="DB19" s="2225"/>
      <c r="DC19" s="2225"/>
      <c r="DD19" s="2221"/>
      <c r="DE19" s="2221"/>
      <c r="DF19" s="2225"/>
      <c r="DG19" s="2225"/>
      <c r="DH19" s="2225"/>
      <c r="DI19" s="2225"/>
      <c r="DJ19" s="2225"/>
      <c r="DK19" s="2225"/>
      <c r="DL19" s="2225"/>
      <c r="DM19" s="2225"/>
      <c r="DN19" s="2225"/>
      <c r="DO19" s="2225"/>
      <c r="DP19" s="2225"/>
      <c r="DQ19" s="2225"/>
      <c r="DR19" s="2225"/>
      <c r="DS19" s="2225"/>
      <c r="DT19" s="2225"/>
      <c r="DU19" s="2225"/>
      <c r="DV19" s="2225"/>
      <c r="DW19" s="2225"/>
      <c r="DX19" s="2225"/>
      <c r="DY19" s="2225"/>
      <c r="DZ19" s="2221"/>
      <c r="EA19" s="2221"/>
      <c r="EB19" s="2225"/>
      <c r="EC19" s="2225"/>
      <c r="ED19" s="2225"/>
      <c r="EE19" s="2225"/>
      <c r="EF19" s="2225"/>
      <c r="EG19" s="2225"/>
      <c r="EH19" s="2225"/>
      <c r="EI19" s="2225"/>
      <c r="EJ19" s="2225"/>
      <c r="EK19" s="2225"/>
      <c r="EL19" s="2221"/>
      <c r="EM19" s="2221"/>
      <c r="EN19" s="2225"/>
      <c r="EO19" s="2225"/>
      <c r="EP19" s="2225"/>
      <c r="EQ19" s="2225"/>
      <c r="ER19" s="2225"/>
      <c r="ES19" s="2225"/>
      <c r="ET19" s="2225"/>
      <c r="EU19" s="2225"/>
      <c r="EV19" s="2225"/>
      <c r="EW19" s="2225"/>
      <c r="EX19" s="2225"/>
      <c r="EY19" s="2225"/>
      <c r="EZ19" s="2225"/>
      <c r="FA19" s="2225"/>
      <c r="FB19" s="2225"/>
      <c r="FC19" s="2225"/>
      <c r="FD19" s="2225"/>
      <c r="FE19" s="2225"/>
      <c r="FF19" s="2225"/>
      <c r="FG19" s="2225"/>
      <c r="FH19" s="2221"/>
      <c r="FI19" s="2221"/>
      <c r="FJ19" s="2221"/>
      <c r="FK19" s="2230"/>
      <c r="FL19" s="2217"/>
      <c r="FM19" s="2221"/>
      <c r="FN19" s="2228"/>
      <c r="FO19" s="2329"/>
      <c r="FP19" s="2330"/>
      <c r="FQ19" s="2230"/>
      <c r="FR19" s="2225"/>
      <c r="FS19" s="2225"/>
      <c r="FT19" s="2225"/>
      <c r="FU19" s="2225"/>
      <c r="FV19" s="2225"/>
      <c r="FW19" s="2225"/>
      <c r="FX19" s="2225"/>
      <c r="FY19" s="2225"/>
      <c r="FZ19" s="2225"/>
      <c r="GA19" s="2225"/>
      <c r="GB19" s="2225"/>
      <c r="GC19" s="2225"/>
      <c r="GD19" s="2225"/>
      <c r="GE19" s="2225"/>
      <c r="GF19" s="2225"/>
      <c r="GG19" s="2225"/>
      <c r="GH19" s="2225"/>
      <c r="GI19" s="2221"/>
      <c r="GJ19" s="2221"/>
      <c r="GK19" s="1302"/>
      <c r="GL19" s="1302"/>
      <c r="GM19" s="1302"/>
      <c r="GN19" s="1302"/>
      <c r="GO19" s="1302"/>
      <c r="GP19" s="2331"/>
      <c r="GQ19" s="2331"/>
      <c r="GR19" s="2225"/>
      <c r="GS19" s="2225"/>
      <c r="GT19" s="2225"/>
      <c r="GU19" s="2225"/>
      <c r="GV19" s="2225"/>
      <c r="GW19" s="2225"/>
      <c r="GX19" s="2225"/>
      <c r="GY19" s="2225"/>
      <c r="GZ19" s="2221"/>
      <c r="HA19" s="2221"/>
      <c r="HB19" s="2225"/>
      <c r="HC19" s="2225"/>
      <c r="HD19" s="2225"/>
      <c r="HE19" s="2221"/>
      <c r="HF19" s="2221"/>
      <c r="HG19" s="1302"/>
      <c r="HH19" s="1302"/>
      <c r="HI19" s="1302"/>
      <c r="HJ19" s="1302"/>
      <c r="HK19" s="1302"/>
      <c r="HL19" s="2236"/>
      <c r="HM19" s="2236"/>
      <c r="HN19" s="2052" t="n">
        <v>4</v>
      </c>
      <c r="HQ19" s="0"/>
    </row>
    <row r="20" customFormat="false" ht="11.25" hidden="false" customHeight="true" outlineLevel="0" collapsed="false">
      <c r="A20" s="2056" t="e">
        <f aca="false">A16+1</f>
        <v>#REF!</v>
      </c>
      <c r="B20" s="2057" t="s">
        <v>662</v>
      </c>
      <c r="C20" s="2274"/>
      <c r="D20" s="0"/>
      <c r="E20" s="0"/>
      <c r="F20" s="0"/>
      <c r="G20" s="2274"/>
      <c r="H20" s="2274"/>
      <c r="I20" s="2274"/>
      <c r="J20" s="2274"/>
      <c r="K20" s="2274"/>
      <c r="L20" s="2274"/>
      <c r="M20" s="2274"/>
      <c r="N20" s="2274"/>
      <c r="O20" s="2274"/>
      <c r="P20" s="2274"/>
      <c r="Q20" s="2274"/>
      <c r="R20" s="2063"/>
      <c r="S20" s="2063"/>
      <c r="T20" s="0"/>
      <c r="U20" s="0"/>
      <c r="V20" s="2274"/>
      <c r="W20" s="2274"/>
      <c r="X20" s="2274"/>
      <c r="Y20" s="2274"/>
      <c r="Z20" s="2274"/>
      <c r="AA20" s="2274"/>
      <c r="AB20" s="2274"/>
      <c r="AC20" s="2274"/>
      <c r="AD20" s="2274"/>
      <c r="AE20" s="2274"/>
      <c r="AF20" s="2274"/>
      <c r="AG20" s="2063"/>
      <c r="AH20" s="2063"/>
      <c r="AI20" s="2274"/>
      <c r="AJ20" s="0"/>
      <c r="AK20" s="0" t="s">
        <v>223</v>
      </c>
      <c r="AL20" s="2274"/>
      <c r="AM20" s="2274"/>
      <c r="AN20" s="2274"/>
      <c r="AO20" s="2274"/>
      <c r="AP20" s="2274"/>
      <c r="AQ20" s="2274"/>
      <c r="AR20" s="2274"/>
      <c r="AS20" s="2274"/>
      <c r="AT20" s="2274"/>
      <c r="AU20" s="2274"/>
      <c r="AV20" s="2274"/>
      <c r="AW20" s="2274"/>
      <c r="AX20" s="2274"/>
      <c r="AY20" s="2274"/>
      <c r="AZ20" s="2274"/>
      <c r="BA20" s="2274"/>
      <c r="BB20" s="2274"/>
      <c r="BC20" s="2274"/>
      <c r="BD20" s="2274"/>
      <c r="BE20" s="2274"/>
      <c r="BF20" s="2274"/>
      <c r="BG20" s="2274"/>
      <c r="BH20" s="2274"/>
      <c r="BI20" s="2063"/>
      <c r="BJ20" s="2063"/>
      <c r="BK20" s="0"/>
      <c r="BL20" s="2274"/>
      <c r="BM20" s="2274"/>
      <c r="BN20" s="2274"/>
      <c r="BO20" s="2274"/>
      <c r="BP20" s="2274"/>
      <c r="BQ20" s="2274"/>
      <c r="BR20" s="2274"/>
      <c r="BS20" s="2274"/>
      <c r="BT20" s="2274"/>
      <c r="BU20" s="2274"/>
      <c r="BV20" s="2274"/>
      <c r="BW20" s="2274"/>
      <c r="BX20" s="2063"/>
      <c r="BY20" s="2063"/>
      <c r="BZ20" s="2063"/>
      <c r="CA20" s="2063"/>
      <c r="CB20" s="2274"/>
      <c r="CC20" s="2274"/>
      <c r="CD20" s="2274"/>
      <c r="CE20" s="2274"/>
      <c r="CF20" s="2274"/>
      <c r="CG20" s="2274"/>
      <c r="CH20" s="2274"/>
      <c r="CI20" s="2274"/>
      <c r="CJ20" s="2274"/>
      <c r="CK20" s="2274"/>
      <c r="CL20" s="2274"/>
      <c r="CM20" s="2274"/>
      <c r="CN20" s="2274"/>
      <c r="CO20" s="0"/>
      <c r="CP20" s="2070"/>
      <c r="CQ20" s="0"/>
      <c r="CR20" s="2274"/>
      <c r="CS20" s="2274"/>
      <c r="CT20" s="2274"/>
      <c r="CU20" s="2274"/>
      <c r="CV20" s="2274"/>
      <c r="CW20" s="2274"/>
      <c r="CX20" s="2274"/>
      <c r="CY20" s="2274"/>
      <c r="CZ20" s="2274"/>
      <c r="DA20" s="2274"/>
      <c r="DB20" s="2274"/>
      <c r="DC20" s="2274"/>
      <c r="DD20" s="0"/>
      <c r="DE20" s="2070"/>
      <c r="DF20" s="2274"/>
      <c r="DG20" s="2274"/>
      <c r="DH20" s="2274"/>
      <c r="DI20" s="2274"/>
      <c r="DJ20" s="2274"/>
      <c r="DK20" s="2274"/>
      <c r="DL20" s="2274"/>
      <c r="DM20" s="2274"/>
      <c r="DN20" s="2274"/>
      <c r="DO20" s="2274"/>
      <c r="DP20" s="2274"/>
      <c r="DQ20" s="2274"/>
      <c r="DR20" s="2274"/>
      <c r="DS20" s="2274"/>
      <c r="DT20" s="2274"/>
      <c r="DU20" s="2274"/>
      <c r="DV20" s="2274"/>
      <c r="DW20" s="2274"/>
      <c r="DX20" s="2274"/>
      <c r="DY20" s="2274"/>
      <c r="DZ20" s="0"/>
      <c r="EA20" s="2070"/>
      <c r="EB20" s="2274"/>
      <c r="EC20" s="2274"/>
      <c r="ED20" s="2274"/>
      <c r="EE20" s="2274"/>
      <c r="EF20" s="2274"/>
      <c r="EG20" s="2274"/>
      <c r="EH20" s="2274"/>
      <c r="EI20" s="2274"/>
      <c r="EJ20" s="2274"/>
      <c r="EK20" s="2274"/>
      <c r="EL20" s="0"/>
      <c r="EM20" s="2070"/>
      <c r="EN20" s="2271"/>
      <c r="EO20" s="2072"/>
      <c r="EP20" s="2072"/>
      <c r="EQ20" s="2072"/>
      <c r="ER20" s="2072"/>
      <c r="ES20" s="2072"/>
      <c r="ET20" s="2072"/>
      <c r="EU20" s="2072"/>
      <c r="EV20" s="2072"/>
      <c r="EW20" s="2072"/>
      <c r="EX20" s="2072"/>
      <c r="EY20" s="2072"/>
      <c r="EZ20" s="2072"/>
      <c r="FA20" s="2072"/>
      <c r="FB20" s="2072"/>
      <c r="FC20" s="2072"/>
      <c r="FD20" s="2072"/>
      <c r="FE20" s="2072"/>
      <c r="FF20" s="2072"/>
      <c r="FG20" s="2274"/>
      <c r="FH20" s="2076"/>
      <c r="FI20" s="2063"/>
      <c r="FJ20" s="2062"/>
      <c r="FK20" s="0"/>
      <c r="FL20" s="2077"/>
      <c r="FM20" s="0"/>
      <c r="FN20" s="0"/>
      <c r="FO20" s="0"/>
      <c r="FP20" s="0"/>
      <c r="FQ20" s="2084"/>
      <c r="FR20" s="2274"/>
      <c r="FS20" s="2274"/>
      <c r="FT20" s="2274"/>
      <c r="FU20" s="2274"/>
      <c r="FV20" s="2274"/>
      <c r="FW20" s="2274"/>
      <c r="FX20" s="2274"/>
      <c r="FY20" s="2274"/>
      <c r="FZ20" s="2274"/>
      <c r="GA20" s="2274"/>
      <c r="GB20" s="2274"/>
      <c r="GC20" s="2274"/>
      <c r="GD20" s="2274"/>
      <c r="GE20" s="2274"/>
      <c r="GF20" s="2274"/>
      <c r="GG20" s="2274"/>
      <c r="GH20" s="2274"/>
      <c r="GI20" s="2063"/>
      <c r="GJ20" s="2076"/>
      <c r="GK20" s="0"/>
      <c r="GL20" s="0"/>
      <c r="GM20" s="0"/>
      <c r="GN20" s="2090"/>
      <c r="GO20" s="2090"/>
      <c r="GP20" s="2271"/>
      <c r="GQ20" s="0"/>
      <c r="GR20" s="0"/>
      <c r="GS20" s="0"/>
      <c r="GT20" s="0"/>
      <c r="GU20" s="0"/>
      <c r="GV20" s="0"/>
      <c r="GW20" s="0"/>
      <c r="GX20" s="0"/>
      <c r="GY20" s="0"/>
      <c r="GZ20" s="2063"/>
      <c r="HA20" s="2063"/>
      <c r="HB20" s="0"/>
      <c r="HC20" s="0"/>
      <c r="HD20" s="0"/>
      <c r="HE20" s="2101"/>
      <c r="HF20" s="2102"/>
      <c r="HG20" s="0"/>
      <c r="HH20" s="0"/>
      <c r="HI20" s="0"/>
      <c r="HJ20" s="0"/>
      <c r="HK20" s="0"/>
      <c r="HL20" s="2107" t="e">
        <f aca="false">HL$4:HL$4+SUMIF($C$5:HK$5,"Нараст. баланс",$C22:HK22)+SUMIF($C$7:HH$7,"Итого (с ВНР)",$C22:HH22)-SUMIF($C$5:HK$5,"Геол. снижение,  т/сут",$C22:HK22)-SUMIF(HJ$7:HK$7,"Итого",HJ22:HK22)-SUMIF($C$7:HK$7,"Итого (с ВСП)",$C22:HK22)</f>
        <v>#REF!</v>
      </c>
      <c r="HM20" s="0"/>
      <c r="HN20" s="0" t="n">
        <v>1</v>
      </c>
      <c r="HQ20" s="0"/>
    </row>
    <row r="21" customFormat="false" ht="11.25" hidden="false" customHeight="true" outlineLevel="0" collapsed="false">
      <c r="A21" s="2056"/>
      <c r="B21" s="2113" t="s">
        <v>663</v>
      </c>
      <c r="C21" s="2279"/>
      <c r="D21" s="0"/>
      <c r="E21" s="0"/>
      <c r="F21" s="0"/>
      <c r="G21" s="2279"/>
      <c r="H21" s="2279"/>
      <c r="I21" s="2279"/>
      <c r="J21" s="2279"/>
      <c r="K21" s="2279"/>
      <c r="L21" s="2279"/>
      <c r="M21" s="2279"/>
      <c r="N21" s="2279"/>
      <c r="O21" s="2279"/>
      <c r="P21" s="2279"/>
      <c r="Q21" s="2279"/>
      <c r="R21" s="2119" t="n">
        <f aca="false">COUNTA(C21:Q21)</f>
        <v>0</v>
      </c>
      <c r="S21" s="2119"/>
      <c r="T21" s="0"/>
      <c r="U21" s="0"/>
      <c r="V21" s="2279"/>
      <c r="W21" s="2279"/>
      <c r="X21" s="2279"/>
      <c r="Y21" s="2279"/>
      <c r="Z21" s="2279"/>
      <c r="AA21" s="2279"/>
      <c r="AB21" s="2279"/>
      <c r="AC21" s="2279"/>
      <c r="AD21" s="2279"/>
      <c r="AE21" s="2279"/>
      <c r="AF21" s="2279"/>
      <c r="AG21" s="2119" t="n">
        <f aca="false">COUNTA(T21:AF21)</f>
        <v>0</v>
      </c>
      <c r="AH21" s="2119"/>
      <c r="AI21" s="2279"/>
      <c r="AJ21" s="0"/>
      <c r="AK21" s="0" t="n">
        <v>2114</v>
      </c>
      <c r="AL21" s="2279"/>
      <c r="AM21" s="2279"/>
      <c r="AN21" s="2279"/>
      <c r="AO21" s="2279"/>
      <c r="AP21" s="2279"/>
      <c r="AQ21" s="2279"/>
      <c r="AR21" s="2279"/>
      <c r="AS21" s="2279"/>
      <c r="AT21" s="2279"/>
      <c r="AU21" s="2279"/>
      <c r="AV21" s="2279"/>
      <c r="AW21" s="2279"/>
      <c r="AX21" s="2279"/>
      <c r="AY21" s="2279"/>
      <c r="AZ21" s="2279"/>
      <c r="BA21" s="2279"/>
      <c r="BB21" s="2279"/>
      <c r="BC21" s="2279"/>
      <c r="BD21" s="2279"/>
      <c r="BE21" s="2279"/>
      <c r="BF21" s="2279"/>
      <c r="BG21" s="2279"/>
      <c r="BH21" s="2279"/>
      <c r="BI21" s="2119" t="n">
        <f aca="false">COUNTA(AI21:BH21)</f>
        <v>1</v>
      </c>
      <c r="BJ21" s="2119"/>
      <c r="BK21" s="0"/>
      <c r="BL21" s="2279"/>
      <c r="BM21" s="2279"/>
      <c r="BN21" s="2279"/>
      <c r="BO21" s="2279"/>
      <c r="BP21" s="2279"/>
      <c r="BQ21" s="2279"/>
      <c r="BR21" s="2279"/>
      <c r="BS21" s="2279"/>
      <c r="BT21" s="2279"/>
      <c r="BU21" s="2279"/>
      <c r="BV21" s="2279"/>
      <c r="BW21" s="2279"/>
      <c r="BX21" s="2119" t="n">
        <f aca="false">COUNTA(BK21:BW21)</f>
        <v>0</v>
      </c>
      <c r="BY21" s="2119"/>
      <c r="BZ21" s="2119" t="n">
        <f aca="false">R21+AG21+BI21+BX21</f>
        <v>1</v>
      </c>
      <c r="CA21" s="2119"/>
      <c r="CB21" s="2279"/>
      <c r="CC21" s="2279"/>
      <c r="CD21" s="2279"/>
      <c r="CE21" s="2279"/>
      <c r="CF21" s="2279"/>
      <c r="CG21" s="2279"/>
      <c r="CH21" s="2279"/>
      <c r="CI21" s="2279"/>
      <c r="CJ21" s="2279"/>
      <c r="CK21" s="2279"/>
      <c r="CL21" s="2279"/>
      <c r="CM21" s="2279"/>
      <c r="CN21" s="2279"/>
      <c r="CO21" s="0" t="n">
        <f aca="false">SUBTOTAL(9,CB23:CN23)</f>
        <v>0</v>
      </c>
      <c r="CP21" s="2126"/>
      <c r="CQ21" s="0"/>
      <c r="CR21" s="2279"/>
      <c r="CS21" s="2279"/>
      <c r="CT21" s="2279"/>
      <c r="CU21" s="2279"/>
      <c r="CV21" s="2279"/>
      <c r="CW21" s="2279"/>
      <c r="CX21" s="2279"/>
      <c r="CY21" s="2279"/>
      <c r="CZ21" s="2279"/>
      <c r="DA21" s="2279"/>
      <c r="DB21" s="2279"/>
      <c r="DC21" s="2279"/>
      <c r="DD21" s="0" t="n">
        <f aca="false">COUNTA(CQ21:DC21)</f>
        <v>0</v>
      </c>
      <c r="DE21" s="2126"/>
      <c r="DF21" s="2279"/>
      <c r="DG21" s="2279"/>
      <c r="DH21" s="2279"/>
      <c r="DI21" s="2279"/>
      <c r="DJ21" s="2279"/>
      <c r="DK21" s="2279"/>
      <c r="DL21" s="2279"/>
      <c r="DM21" s="2279"/>
      <c r="DN21" s="2279"/>
      <c r="DO21" s="2279"/>
      <c r="DP21" s="2279"/>
      <c r="DQ21" s="2279"/>
      <c r="DR21" s="2279"/>
      <c r="DS21" s="2279"/>
      <c r="DT21" s="2279"/>
      <c r="DU21" s="2279"/>
      <c r="DV21" s="2279"/>
      <c r="DW21" s="2279"/>
      <c r="DX21" s="2279"/>
      <c r="DY21" s="2279"/>
      <c r="DZ21" s="0" t="n">
        <f aca="false">COUNTA(DF21:DY21)</f>
        <v>0</v>
      </c>
      <c r="EA21" s="2126"/>
      <c r="EB21" s="2279"/>
      <c r="EC21" s="2279"/>
      <c r="ED21" s="2279"/>
      <c r="EE21" s="2279"/>
      <c r="EF21" s="2279"/>
      <c r="EG21" s="2279"/>
      <c r="EH21" s="2279"/>
      <c r="EI21" s="2279"/>
      <c r="EJ21" s="2279"/>
      <c r="EK21" s="2279"/>
      <c r="EL21" s="0" t="n">
        <f aca="false">COUNTA(EB21:EK21)</f>
        <v>0</v>
      </c>
      <c r="EM21" s="2126"/>
      <c r="EN21" s="2277"/>
      <c r="EO21" s="2128"/>
      <c r="EP21" s="2128"/>
      <c r="EQ21" s="2128"/>
      <c r="ER21" s="2128"/>
      <c r="ES21" s="2128"/>
      <c r="ET21" s="2128"/>
      <c r="EU21" s="2128"/>
      <c r="EV21" s="2128"/>
      <c r="EW21" s="2128"/>
      <c r="EX21" s="2128"/>
      <c r="EY21" s="2128"/>
      <c r="EZ21" s="2128"/>
      <c r="FA21" s="2128"/>
      <c r="FB21" s="2128"/>
      <c r="FC21" s="2128"/>
      <c r="FD21" s="2128"/>
      <c r="FE21" s="2128"/>
      <c r="FF21" s="2128"/>
      <c r="FG21" s="2279"/>
      <c r="FH21" s="2132" t="n">
        <f aca="false">SUBTOTAL(9,EN23:FG23)</f>
        <v>0</v>
      </c>
      <c r="FI21" s="2119" t="n">
        <f aca="false">SUBTOTAL(9,EN23:FG23)</f>
        <v>0</v>
      </c>
      <c r="FJ21" s="2133"/>
      <c r="FK21" s="0"/>
      <c r="FL21" s="2134"/>
      <c r="FM21" s="0"/>
      <c r="FN21" s="0"/>
      <c r="FO21" s="0"/>
      <c r="FP21" s="0"/>
      <c r="FQ21" s="2141"/>
      <c r="FR21" s="2279"/>
      <c r="FS21" s="2279"/>
      <c r="FT21" s="2279"/>
      <c r="FU21" s="2279"/>
      <c r="FV21" s="2279"/>
      <c r="FW21" s="2279"/>
      <c r="FX21" s="2279"/>
      <c r="FY21" s="2279"/>
      <c r="FZ21" s="2279"/>
      <c r="GA21" s="2279"/>
      <c r="GB21" s="2279"/>
      <c r="GC21" s="2279"/>
      <c r="GD21" s="2279"/>
      <c r="GE21" s="2279"/>
      <c r="GF21" s="2279"/>
      <c r="GG21" s="2279"/>
      <c r="GH21" s="2279"/>
      <c r="GI21" s="2119" t="n">
        <f aca="false">SUBTOTAL(9,FO23:GH23)</f>
        <v>0</v>
      </c>
      <c r="GJ21" s="2142"/>
      <c r="GK21" s="0"/>
      <c r="GL21" s="0"/>
      <c r="GM21" s="0"/>
      <c r="GN21" s="0" t="n">
        <f aca="false">SUBTOTAL(9,GK23:GM23)</f>
        <v>0</v>
      </c>
      <c r="GO21" s="2148"/>
      <c r="GP21" s="2277"/>
      <c r="GQ21" s="0"/>
      <c r="GR21" s="0"/>
      <c r="GS21" s="0"/>
      <c r="GT21" s="0"/>
      <c r="GU21" s="0"/>
      <c r="GV21" s="0"/>
      <c r="GW21" s="0"/>
      <c r="GX21" s="0"/>
      <c r="GY21" s="0"/>
      <c r="GZ21" s="2119" t="n">
        <f aca="false">SUBTOTAL(3,GP21:GY21)</f>
        <v>0</v>
      </c>
      <c r="HA21" s="2156"/>
      <c r="HB21" s="0"/>
      <c r="HC21" s="0"/>
      <c r="HD21" s="0"/>
      <c r="HE21" s="2160"/>
      <c r="HF21" s="2161"/>
      <c r="HG21" s="0"/>
      <c r="HH21" s="0"/>
      <c r="HI21" s="0"/>
      <c r="HJ21" s="0"/>
      <c r="HK21" s="0"/>
      <c r="HL21" s="2107"/>
      <c r="HM21" s="0"/>
      <c r="HN21" s="0" t="n">
        <v>2</v>
      </c>
      <c r="HQ21" s="0"/>
    </row>
    <row r="22" customFormat="false" ht="11.25" hidden="false" customHeight="true" outlineLevel="0" collapsed="false">
      <c r="A22" s="2056"/>
      <c r="B22" s="2169" t="s">
        <v>661</v>
      </c>
      <c r="C22" s="2283"/>
      <c r="D22" s="0"/>
      <c r="E22" s="0"/>
      <c r="F22" s="0"/>
      <c r="G22" s="2283"/>
      <c r="H22" s="2283"/>
      <c r="I22" s="2283"/>
      <c r="J22" s="2283"/>
      <c r="K22" s="2283"/>
      <c r="L22" s="2283"/>
      <c r="M22" s="2283"/>
      <c r="N22" s="2283"/>
      <c r="O22" s="2283"/>
      <c r="P22" s="2283"/>
      <c r="Q22" s="2283"/>
      <c r="R22" s="2175" t="n">
        <f aca="false">SUBTOTAL(9,C22:Q22)</f>
        <v>0</v>
      </c>
      <c r="S22" s="2175" t="n">
        <f aca="false">R22+S18</f>
        <v>0</v>
      </c>
      <c r="T22" s="0"/>
      <c r="U22" s="0"/>
      <c r="V22" s="2283"/>
      <c r="W22" s="2283"/>
      <c r="X22" s="2283"/>
      <c r="Y22" s="2283"/>
      <c r="Z22" s="2283"/>
      <c r="AA22" s="2283"/>
      <c r="AB22" s="2283"/>
      <c r="AC22" s="2283"/>
      <c r="AD22" s="2283"/>
      <c r="AE22" s="2283"/>
      <c r="AF22" s="2283"/>
      <c r="AG22" s="2175" t="n">
        <f aca="false">SUBTOTAL(9,T22:AF22)</f>
        <v>0</v>
      </c>
      <c r="AH22" s="2175" t="n">
        <f aca="false">AG22+AH18</f>
        <v>0</v>
      </c>
      <c r="AI22" s="2283"/>
      <c r="AJ22" s="0"/>
      <c r="AK22" s="0" t="n">
        <v>20</v>
      </c>
      <c r="AL22" s="2283"/>
      <c r="AM22" s="2283"/>
      <c r="AN22" s="2283"/>
      <c r="AO22" s="2283"/>
      <c r="AP22" s="2283"/>
      <c r="AQ22" s="2283"/>
      <c r="AR22" s="2283"/>
      <c r="AS22" s="2283"/>
      <c r="AT22" s="2283"/>
      <c r="AU22" s="2283"/>
      <c r="AV22" s="2283"/>
      <c r="AW22" s="2283"/>
      <c r="AX22" s="2283"/>
      <c r="AY22" s="2283"/>
      <c r="AZ22" s="2283"/>
      <c r="BA22" s="2283"/>
      <c r="BB22" s="2283"/>
      <c r="BC22" s="2283"/>
      <c r="BD22" s="2283"/>
      <c r="BE22" s="2283"/>
      <c r="BF22" s="2283"/>
      <c r="BG22" s="2283"/>
      <c r="BH22" s="2283"/>
      <c r="BI22" s="2175" t="n">
        <f aca="false">SUBTOTAL(9,AI22:BH22)</f>
        <v>20</v>
      </c>
      <c r="BJ22" s="2175" t="n">
        <f aca="false">BI22+BJ18</f>
        <v>81</v>
      </c>
      <c r="BK22" s="0"/>
      <c r="BL22" s="2283"/>
      <c r="BM22" s="2283"/>
      <c r="BN22" s="2283"/>
      <c r="BO22" s="2283"/>
      <c r="BP22" s="2283"/>
      <c r="BQ22" s="2283"/>
      <c r="BR22" s="2283"/>
      <c r="BS22" s="2283"/>
      <c r="BT22" s="2283"/>
      <c r="BU22" s="2283"/>
      <c r="BV22" s="2283"/>
      <c r="BW22" s="2283"/>
      <c r="BX22" s="2175" t="n">
        <f aca="false">SUBTOTAL(9,BK22:BW22)</f>
        <v>0</v>
      </c>
      <c r="BY22" s="2175" t="n">
        <f aca="false">BX22+BY18</f>
        <v>0</v>
      </c>
      <c r="BZ22" s="2175" t="n">
        <f aca="false">+R22+AG22+BI22+BX22</f>
        <v>20</v>
      </c>
      <c r="CA22" s="2175" t="n">
        <f aca="false">BZ22+CA18</f>
        <v>81</v>
      </c>
      <c r="CB22" s="2283"/>
      <c r="CC22" s="2283"/>
      <c r="CD22" s="2283"/>
      <c r="CE22" s="2283"/>
      <c r="CF22" s="2283"/>
      <c r="CG22" s="2283"/>
      <c r="CH22" s="2283"/>
      <c r="CI22" s="2283"/>
      <c r="CJ22" s="2283"/>
      <c r="CK22" s="2283"/>
      <c r="CL22" s="2283"/>
      <c r="CM22" s="2283"/>
      <c r="CN22" s="2283"/>
      <c r="CO22" s="0" t="n">
        <f aca="false">SUBTOTAL(9,CB22:CN22)</f>
        <v>0</v>
      </c>
      <c r="CP22" s="2182" t="n">
        <f aca="false">CO22:CO22+IF($B18:$B18=2,0,CP18:CP18)</f>
        <v>0</v>
      </c>
      <c r="CQ22" s="0"/>
      <c r="CR22" s="2283"/>
      <c r="CS22" s="2283"/>
      <c r="CT22" s="2283"/>
      <c r="CU22" s="2283"/>
      <c r="CV22" s="2283"/>
      <c r="CW22" s="2283"/>
      <c r="CX22" s="2283"/>
      <c r="CY22" s="2283"/>
      <c r="CZ22" s="2283"/>
      <c r="DA22" s="2283"/>
      <c r="DB22" s="2283"/>
      <c r="DC22" s="2283"/>
      <c r="DD22" s="0" t="n">
        <f aca="false">SUBTOTAL(9,CQ22:DC22)</f>
        <v>0</v>
      </c>
      <c r="DE22" s="2182" t="n">
        <f aca="false">DD22:DD22+IF($B18:$B18=2,0,DE18:DE18)</f>
        <v>0</v>
      </c>
      <c r="DF22" s="2283"/>
      <c r="DG22" s="2301"/>
      <c r="DH22" s="2283"/>
      <c r="DI22" s="2283"/>
      <c r="DJ22" s="2283"/>
      <c r="DK22" s="2283"/>
      <c r="DL22" s="2283"/>
      <c r="DM22" s="2283"/>
      <c r="DN22" s="2283"/>
      <c r="DO22" s="2283"/>
      <c r="DP22" s="2283"/>
      <c r="DQ22" s="2283"/>
      <c r="DR22" s="2283"/>
      <c r="DS22" s="2283"/>
      <c r="DT22" s="2283"/>
      <c r="DU22" s="2283"/>
      <c r="DV22" s="2283"/>
      <c r="DW22" s="2283"/>
      <c r="DX22" s="2283"/>
      <c r="DY22" s="2283"/>
      <c r="DZ22" s="0" t="n">
        <f aca="false">SUBTOTAL(9,DF22:DY22)</f>
        <v>0</v>
      </c>
      <c r="EA22" s="2182" t="n">
        <f aca="false">DZ22:DZ22+IF($B18:$B18=2,0,EA18:EA18)</f>
        <v>0</v>
      </c>
      <c r="EB22" s="2283"/>
      <c r="EC22" s="2301"/>
      <c r="ED22" s="2301"/>
      <c r="EE22" s="2301"/>
      <c r="EF22" s="2283"/>
      <c r="EG22" s="2283"/>
      <c r="EH22" s="2283"/>
      <c r="EI22" s="2283"/>
      <c r="EJ22" s="2283"/>
      <c r="EK22" s="2283"/>
      <c r="EL22" s="0" t="n">
        <f aca="false">SUBTOTAL(9,EB22:EK22)</f>
        <v>0</v>
      </c>
      <c r="EM22" s="2182" t="n">
        <f aca="false">EL22:EL22+IF($B18:$B18=2,0,EM18:EM18)</f>
        <v>0</v>
      </c>
      <c r="EN22" s="2282"/>
      <c r="EO22" s="2184"/>
      <c r="EP22" s="2184"/>
      <c r="EQ22" s="2184"/>
      <c r="ER22" s="2184"/>
      <c r="ES22" s="2184"/>
      <c r="ET22" s="2184"/>
      <c r="EU22" s="2184"/>
      <c r="EV22" s="2184"/>
      <c r="EW22" s="2184"/>
      <c r="EX22" s="2184"/>
      <c r="EY22" s="2184"/>
      <c r="EZ22" s="2184"/>
      <c r="FA22" s="2184"/>
      <c r="FB22" s="2184"/>
      <c r="FC22" s="2184"/>
      <c r="FD22" s="2184"/>
      <c r="FE22" s="2184"/>
      <c r="FF22" s="2184"/>
      <c r="FG22" s="2283"/>
      <c r="FH22" s="2188" t="n">
        <f aca="false">SUBTOTAL(9,EN22:FG22)</f>
        <v>0</v>
      </c>
      <c r="FI22" s="2175" t="n">
        <f aca="false">SUBTOTAL(9,EN22:FG22)</f>
        <v>0</v>
      </c>
      <c r="FJ22" s="2174" t="n">
        <f aca="false">FI22:FI22+IF($B18:$B18=2,0,FJ18:FJ18)</f>
        <v>0</v>
      </c>
      <c r="FK22" s="0"/>
      <c r="FL22" s="2189"/>
      <c r="FM22" s="2207" t="n">
        <f aca="false">SUBTOTAL(9,FK22:FL22)</f>
        <v>0</v>
      </c>
      <c r="FN22" s="0" t="n">
        <f aca="false">$FN$3+FN18</f>
        <v>126</v>
      </c>
      <c r="FO22" s="2330"/>
      <c r="FP22" s="2330" t="n">
        <v>10</v>
      </c>
      <c r="FQ22" s="2197"/>
      <c r="FR22" s="2283"/>
      <c r="FS22" s="2283"/>
      <c r="FT22" s="2283"/>
      <c r="FU22" s="2283"/>
      <c r="FV22" s="2283"/>
      <c r="FW22" s="2283"/>
      <c r="FX22" s="2283"/>
      <c r="FY22" s="2283"/>
      <c r="FZ22" s="2283"/>
      <c r="GA22" s="2283"/>
      <c r="GB22" s="2283"/>
      <c r="GC22" s="2283"/>
      <c r="GD22" s="2283"/>
      <c r="GE22" s="2283"/>
      <c r="GF22" s="2283"/>
      <c r="GG22" s="2283"/>
      <c r="GH22" s="2283"/>
      <c r="GI22" s="2175" t="n">
        <f aca="false">SUBTOTAL(9,FO22:GH22)</f>
        <v>10</v>
      </c>
      <c r="GJ22" s="2188" t="n">
        <f aca="false">GI22:GI22+IF($B18:$B18=2,0,GJ18:GJ18)</f>
        <v>32</v>
      </c>
      <c r="GK22" s="0"/>
      <c r="GL22" s="0"/>
      <c r="GM22" s="0"/>
      <c r="GN22" s="2203" t="n">
        <f aca="false">SUBTOTAL(9,GK22:GM22)</f>
        <v>0</v>
      </c>
      <c r="GO22" s="2203" t="n">
        <f aca="false">GN22:GN22+IF($B18:$B18=2,0,GO18:GO18)</f>
        <v>0</v>
      </c>
      <c r="GP22" s="2282"/>
      <c r="GQ22" s="0"/>
      <c r="GR22" s="2283"/>
      <c r="GS22" s="2283"/>
      <c r="GT22" s="2283"/>
      <c r="GU22" s="2283"/>
      <c r="GV22" s="2283"/>
      <c r="GW22" s="2283"/>
      <c r="GX22" s="2283"/>
      <c r="GY22" s="2283"/>
      <c r="GZ22" s="2175" t="n">
        <f aca="false">SUBTOTAL(9,GP22:GY22)</f>
        <v>0</v>
      </c>
      <c r="HA22" s="2175" t="n">
        <f aca="false">GZ22:GZ22+IF($B18:$B18=2,0,HA18:HA18)</f>
        <v>0</v>
      </c>
      <c r="HB22" s="0"/>
      <c r="HC22" s="0"/>
      <c r="HD22" s="0" t="n">
        <f aca="false">$HD$14</f>
        <v>0</v>
      </c>
      <c r="HE22" s="2207" t="n">
        <f aca="false">SUBTOTAL(9,HB22:HD22)</f>
        <v>0</v>
      </c>
      <c r="HF22" s="2208" t="n">
        <f aca="false">SUMIF($C$5:HE$5,"Накопленный эффект, т/сут",$C22:HE22)+SUMIF($C$5:HE$5,"Нараст.  по потенциалу",$C22:HE22)-SUMIF($C$5:HE$5,"Нараст. по остановкам",$C22:HE22)-SUMIF($C$5:HE$5,"ИТОГО перевод в ППД",$C22:HE22)-SUMIF($C$5:HE$5,"ИТОГО  нерент, по распоряж.",$C22:HE22)-SUMIF($C$5:HE$5,"ИТОГО ост. дебит от ЗБС, Углуб., ПВЛГ/ПНЛГ",$C22:HE22)</f>
        <v>49</v>
      </c>
      <c r="HG22" s="2203"/>
      <c r="HH22" s="2203" t="n">
        <v>21.6356965915361</v>
      </c>
      <c r="HI22" s="0"/>
      <c r="HJ22" s="0" t="n">
        <v>12.8461774568654</v>
      </c>
      <c r="HK22" s="2203" t="n">
        <f aca="false">SUBTOTAL(9,HG22:HJ22)</f>
        <v>34.4818740484015</v>
      </c>
      <c r="HL22" s="2107"/>
      <c r="HM22" s="0" t="n">
        <f aca="false">HM$4:HM$4+SUMIF($C$5:HK$5,"Нараст. по остановкам",$C22:HK22)-SUMIF($C$5:HK$5,"Нараст.  по потенциалу",$C22:HK22)</f>
        <v>703.078704742539</v>
      </c>
      <c r="HN22" s="0" t="n">
        <v>3</v>
      </c>
      <c r="HQ22" s="0"/>
    </row>
    <row r="23" customFormat="false" ht="1.5" hidden="false" customHeight="true" outlineLevel="0" collapsed="false">
      <c r="A23" s="2215"/>
      <c r="B23" s="2215"/>
      <c r="C23" s="2325"/>
      <c r="D23" s="2325"/>
      <c r="E23" s="2325"/>
      <c r="F23" s="2325"/>
      <c r="G23" s="2225"/>
      <c r="H23" s="2225"/>
      <c r="I23" s="2225"/>
      <c r="J23" s="2225"/>
      <c r="K23" s="2225"/>
      <c r="L23" s="2225"/>
      <c r="M23" s="2225"/>
      <c r="N23" s="2225"/>
      <c r="O23" s="2225"/>
      <c r="P23" s="2225"/>
      <c r="Q23" s="2225"/>
      <c r="R23" s="2221"/>
      <c r="S23" s="2221"/>
      <c r="T23" s="2327"/>
      <c r="U23" s="2327"/>
      <c r="V23" s="2225"/>
      <c r="W23" s="2225"/>
      <c r="X23" s="2225"/>
      <c r="Y23" s="2225"/>
      <c r="Z23" s="2225"/>
      <c r="AA23" s="2225"/>
      <c r="AB23" s="2225"/>
      <c r="AC23" s="2225"/>
      <c r="AD23" s="2225"/>
      <c r="AE23" s="2225"/>
      <c r="AF23" s="2225"/>
      <c r="AG23" s="2221"/>
      <c r="AH23" s="2221"/>
      <c r="AI23" s="0"/>
      <c r="AJ23" s="0"/>
      <c r="AK23" s="2328"/>
      <c r="AL23" s="2225"/>
      <c r="AM23" s="2225"/>
      <c r="AN23" s="2225"/>
      <c r="AO23" s="2225"/>
      <c r="AP23" s="2225"/>
      <c r="AQ23" s="2225"/>
      <c r="AR23" s="2225"/>
      <c r="AS23" s="2225"/>
      <c r="AT23" s="2225"/>
      <c r="AU23" s="2225"/>
      <c r="AV23" s="2225"/>
      <c r="AW23" s="2225"/>
      <c r="AX23" s="2225"/>
      <c r="AY23" s="2225"/>
      <c r="AZ23" s="2225"/>
      <c r="BA23" s="2225"/>
      <c r="BB23" s="2225"/>
      <c r="BC23" s="2225"/>
      <c r="BD23" s="2225"/>
      <c r="BE23" s="2225"/>
      <c r="BF23" s="2225"/>
      <c r="BG23" s="2225"/>
      <c r="BH23" s="2225"/>
      <c r="BI23" s="2221"/>
      <c r="BJ23" s="2221"/>
      <c r="BK23" s="2327"/>
      <c r="BL23" s="2225"/>
      <c r="BM23" s="2225"/>
      <c r="BN23" s="2225"/>
      <c r="BO23" s="2225"/>
      <c r="BP23" s="2225"/>
      <c r="BQ23" s="2225"/>
      <c r="BR23" s="2225"/>
      <c r="BS23" s="2225"/>
      <c r="BT23" s="2225"/>
      <c r="BU23" s="2225"/>
      <c r="BV23" s="2225"/>
      <c r="BW23" s="2225"/>
      <c r="BX23" s="2221"/>
      <c r="BY23" s="2221"/>
      <c r="BZ23" s="2221"/>
      <c r="CA23" s="2221"/>
      <c r="CB23" s="2225"/>
      <c r="CC23" s="2225"/>
      <c r="CD23" s="2225"/>
      <c r="CE23" s="2225"/>
      <c r="CF23" s="2225"/>
      <c r="CG23" s="2225"/>
      <c r="CH23" s="2225"/>
      <c r="CI23" s="2225"/>
      <c r="CJ23" s="2225"/>
      <c r="CK23" s="2225"/>
      <c r="CL23" s="2225"/>
      <c r="CM23" s="2225"/>
      <c r="CN23" s="2225"/>
      <c r="CO23" s="2221"/>
      <c r="CP23" s="2221"/>
      <c r="CQ23" s="1302"/>
      <c r="CR23" s="2225"/>
      <c r="CS23" s="2225"/>
      <c r="CT23" s="2225"/>
      <c r="CU23" s="2225"/>
      <c r="CV23" s="2225"/>
      <c r="CW23" s="2225"/>
      <c r="CX23" s="2225"/>
      <c r="CY23" s="2225"/>
      <c r="CZ23" s="2225"/>
      <c r="DA23" s="2225"/>
      <c r="DB23" s="2225"/>
      <c r="DC23" s="2225"/>
      <c r="DD23" s="2221"/>
      <c r="DE23" s="2221"/>
      <c r="DF23" s="2225"/>
      <c r="DG23" s="2225"/>
      <c r="DH23" s="2225"/>
      <c r="DI23" s="2225"/>
      <c r="DJ23" s="2225"/>
      <c r="DK23" s="2225"/>
      <c r="DL23" s="2225"/>
      <c r="DM23" s="2225"/>
      <c r="DN23" s="2225"/>
      <c r="DO23" s="2225"/>
      <c r="DP23" s="2225"/>
      <c r="DQ23" s="2225"/>
      <c r="DR23" s="2225"/>
      <c r="DS23" s="2225"/>
      <c r="DT23" s="2225"/>
      <c r="DU23" s="2225"/>
      <c r="DV23" s="2225"/>
      <c r="DW23" s="2225"/>
      <c r="DX23" s="2225"/>
      <c r="DY23" s="2225"/>
      <c r="DZ23" s="2221"/>
      <c r="EA23" s="2221"/>
      <c r="EB23" s="2225"/>
      <c r="EC23" s="2225"/>
      <c r="ED23" s="2225"/>
      <c r="EE23" s="2225"/>
      <c r="EF23" s="2225"/>
      <c r="EG23" s="2225"/>
      <c r="EH23" s="2225"/>
      <c r="EI23" s="2225"/>
      <c r="EJ23" s="2225"/>
      <c r="EK23" s="2225"/>
      <c r="EL23" s="2221"/>
      <c r="EM23" s="2221"/>
      <c r="EN23" s="2225"/>
      <c r="EO23" s="2225"/>
      <c r="EP23" s="2225"/>
      <c r="EQ23" s="2225"/>
      <c r="ER23" s="2225"/>
      <c r="ES23" s="2225"/>
      <c r="ET23" s="2225"/>
      <c r="EU23" s="2225"/>
      <c r="EV23" s="2225"/>
      <c r="EW23" s="2225"/>
      <c r="EX23" s="2225"/>
      <c r="EY23" s="2225"/>
      <c r="EZ23" s="2225"/>
      <c r="FA23" s="2225"/>
      <c r="FB23" s="2225"/>
      <c r="FC23" s="2225"/>
      <c r="FD23" s="2225"/>
      <c r="FE23" s="2225"/>
      <c r="FF23" s="2225"/>
      <c r="FG23" s="2225"/>
      <c r="FH23" s="2221"/>
      <c r="FI23" s="2221"/>
      <c r="FJ23" s="2221"/>
      <c r="FK23" s="2230"/>
      <c r="FL23" s="2217"/>
      <c r="FM23" s="2221"/>
      <c r="FN23" s="2228"/>
      <c r="FO23" s="2329"/>
      <c r="FP23" s="2330"/>
      <c r="FQ23" s="2230"/>
      <c r="FR23" s="2225"/>
      <c r="FS23" s="2225"/>
      <c r="FT23" s="2225"/>
      <c r="FU23" s="2225"/>
      <c r="FV23" s="2225"/>
      <c r="FW23" s="2225"/>
      <c r="FX23" s="2225"/>
      <c r="FY23" s="2225"/>
      <c r="FZ23" s="2225"/>
      <c r="GA23" s="2225"/>
      <c r="GB23" s="2225"/>
      <c r="GC23" s="2225"/>
      <c r="GD23" s="2225"/>
      <c r="GE23" s="2225"/>
      <c r="GF23" s="2225"/>
      <c r="GG23" s="2225"/>
      <c r="GH23" s="2225"/>
      <c r="GI23" s="2221"/>
      <c r="GJ23" s="2221"/>
      <c r="GK23" s="1302"/>
      <c r="GL23" s="1302"/>
      <c r="GM23" s="1302"/>
      <c r="GN23" s="1302"/>
      <c r="GO23" s="1302"/>
      <c r="GP23" s="2331"/>
      <c r="GQ23" s="2331"/>
      <c r="GR23" s="2225"/>
      <c r="GS23" s="2225"/>
      <c r="GT23" s="2225"/>
      <c r="GU23" s="2225"/>
      <c r="GV23" s="2225"/>
      <c r="GW23" s="2225"/>
      <c r="GX23" s="2225"/>
      <c r="GY23" s="2225"/>
      <c r="GZ23" s="2221"/>
      <c r="HA23" s="2221"/>
      <c r="HB23" s="2225"/>
      <c r="HC23" s="2225"/>
      <c r="HD23" s="2225"/>
      <c r="HE23" s="2221"/>
      <c r="HF23" s="2221"/>
      <c r="HG23" s="1302"/>
      <c r="HH23" s="1302"/>
      <c r="HI23" s="1302"/>
      <c r="HJ23" s="1302"/>
      <c r="HK23" s="1302"/>
      <c r="HL23" s="2236"/>
      <c r="HM23" s="2236"/>
      <c r="HN23" s="2052" t="n">
        <v>4</v>
      </c>
      <c r="HQ23" s="0"/>
    </row>
    <row r="24" customFormat="false" ht="11.25" hidden="false" customHeight="true" outlineLevel="0" collapsed="false">
      <c r="A24" s="2056" t="e">
        <f aca="false">A20+1</f>
        <v>#REF!</v>
      </c>
      <c r="B24" s="2057" t="s">
        <v>662</v>
      </c>
      <c r="C24" s="0" t="s">
        <v>68</v>
      </c>
      <c r="D24" s="0"/>
      <c r="E24" s="0"/>
      <c r="F24" s="0"/>
      <c r="G24" s="2274"/>
      <c r="H24" s="2274"/>
      <c r="I24" s="2274"/>
      <c r="J24" s="2274"/>
      <c r="K24" s="2274"/>
      <c r="L24" s="2274"/>
      <c r="M24" s="2274"/>
      <c r="N24" s="2274"/>
      <c r="O24" s="2274"/>
      <c r="P24" s="2274"/>
      <c r="Q24" s="2274"/>
      <c r="R24" s="2063"/>
      <c r="S24" s="2063"/>
      <c r="T24" s="0"/>
      <c r="U24" s="0"/>
      <c r="V24" s="2274"/>
      <c r="W24" s="2274"/>
      <c r="X24" s="2274"/>
      <c r="Y24" s="2274"/>
      <c r="Z24" s="2274"/>
      <c r="AA24" s="2274"/>
      <c r="AB24" s="2274"/>
      <c r="AC24" s="2274"/>
      <c r="AD24" s="2274"/>
      <c r="AE24" s="2274"/>
      <c r="AF24" s="2274"/>
      <c r="AG24" s="2063"/>
      <c r="AH24" s="2063"/>
      <c r="AI24" s="0"/>
      <c r="AJ24" s="0" t="s">
        <v>196</v>
      </c>
      <c r="AK24" s="0"/>
      <c r="AL24" s="2274"/>
      <c r="AM24" s="2274"/>
      <c r="AN24" s="2274"/>
      <c r="AO24" s="2274"/>
      <c r="AP24" s="2274"/>
      <c r="AQ24" s="2274"/>
      <c r="AR24" s="2274"/>
      <c r="AS24" s="2274"/>
      <c r="AT24" s="2274"/>
      <c r="AU24" s="2274"/>
      <c r="AV24" s="2274"/>
      <c r="AW24" s="2274"/>
      <c r="AX24" s="2274"/>
      <c r="AY24" s="2274"/>
      <c r="AZ24" s="2274"/>
      <c r="BA24" s="2274"/>
      <c r="BB24" s="2274"/>
      <c r="BC24" s="2274"/>
      <c r="BD24" s="2274"/>
      <c r="BE24" s="2274"/>
      <c r="BF24" s="2274"/>
      <c r="BG24" s="2274"/>
      <c r="BH24" s="2274"/>
      <c r="BI24" s="2063"/>
      <c r="BJ24" s="2063"/>
      <c r="BK24" s="0"/>
      <c r="BL24" s="2274"/>
      <c r="BM24" s="2274"/>
      <c r="BN24" s="2274"/>
      <c r="BO24" s="2274"/>
      <c r="BP24" s="2274"/>
      <c r="BQ24" s="2274"/>
      <c r="BR24" s="2274"/>
      <c r="BS24" s="2274"/>
      <c r="BT24" s="2274"/>
      <c r="BU24" s="2274"/>
      <c r="BV24" s="2274"/>
      <c r="BW24" s="2274"/>
      <c r="BX24" s="2063"/>
      <c r="BY24" s="2063"/>
      <c r="BZ24" s="2063"/>
      <c r="CA24" s="2063"/>
      <c r="CB24" s="2274"/>
      <c r="CC24" s="2274"/>
      <c r="CD24" s="2274"/>
      <c r="CE24" s="2274"/>
      <c r="CF24" s="2274"/>
      <c r="CG24" s="2274"/>
      <c r="CH24" s="2274"/>
      <c r="CI24" s="2274"/>
      <c r="CJ24" s="2274"/>
      <c r="CK24" s="2274"/>
      <c r="CL24" s="2274"/>
      <c r="CM24" s="2274"/>
      <c r="CN24" s="2274"/>
      <c r="CO24" s="0"/>
      <c r="CP24" s="2070"/>
      <c r="CQ24" s="0"/>
      <c r="CR24" s="2274"/>
      <c r="CS24" s="2274"/>
      <c r="CT24" s="2274"/>
      <c r="CU24" s="2274"/>
      <c r="CV24" s="2274"/>
      <c r="CW24" s="2274"/>
      <c r="CX24" s="2274"/>
      <c r="CY24" s="2274"/>
      <c r="CZ24" s="2274"/>
      <c r="DA24" s="2274"/>
      <c r="DB24" s="2274"/>
      <c r="DC24" s="2274"/>
      <c r="DD24" s="0"/>
      <c r="DE24" s="2070"/>
      <c r="DF24" s="2274"/>
      <c r="DG24" s="2274"/>
      <c r="DH24" s="2274"/>
      <c r="DI24" s="2274"/>
      <c r="DJ24" s="2274"/>
      <c r="DK24" s="2274"/>
      <c r="DL24" s="2274"/>
      <c r="DM24" s="2274"/>
      <c r="DN24" s="2274"/>
      <c r="DO24" s="2274"/>
      <c r="DP24" s="2274"/>
      <c r="DQ24" s="2274"/>
      <c r="DR24" s="2274"/>
      <c r="DS24" s="2274"/>
      <c r="DT24" s="2274"/>
      <c r="DU24" s="2274"/>
      <c r="DV24" s="2274"/>
      <c r="DW24" s="2274"/>
      <c r="DX24" s="2274"/>
      <c r="DY24" s="2274"/>
      <c r="DZ24" s="0"/>
      <c r="EA24" s="2070"/>
      <c r="EB24" s="2274"/>
      <c r="EC24" s="2274"/>
      <c r="ED24" s="2274"/>
      <c r="EE24" s="2274"/>
      <c r="EF24" s="2274"/>
      <c r="EG24" s="2274"/>
      <c r="EH24" s="2274"/>
      <c r="EI24" s="2274"/>
      <c r="EJ24" s="2274"/>
      <c r="EK24" s="2274"/>
      <c r="EL24" s="0"/>
      <c r="EM24" s="2070"/>
      <c r="EN24" s="2072"/>
      <c r="EO24" s="2072"/>
      <c r="EP24" s="2072"/>
      <c r="EQ24" s="2072"/>
      <c r="ER24" s="2072"/>
      <c r="ES24" s="2072"/>
      <c r="ET24" s="2072"/>
      <c r="EU24" s="2072"/>
      <c r="EV24" s="2072"/>
      <c r="EW24" s="2072"/>
      <c r="EX24" s="2072"/>
      <c r="EY24" s="2072"/>
      <c r="EZ24" s="2072"/>
      <c r="FA24" s="2072"/>
      <c r="FB24" s="2072"/>
      <c r="FC24" s="2072"/>
      <c r="FD24" s="2072"/>
      <c r="FE24" s="2072"/>
      <c r="FF24" s="2072"/>
      <c r="FG24" s="2072"/>
      <c r="FH24" s="2076"/>
      <c r="FI24" s="2063"/>
      <c r="FJ24" s="2062"/>
      <c r="FK24" s="0"/>
      <c r="FL24" s="2077"/>
      <c r="FM24" s="0"/>
      <c r="FN24" s="0"/>
      <c r="FO24" s="0"/>
      <c r="FP24" s="0"/>
      <c r="FQ24" s="2273"/>
      <c r="FR24" s="2072"/>
      <c r="FS24" s="2072"/>
      <c r="FT24" s="2072"/>
      <c r="FU24" s="2072"/>
      <c r="FV24" s="2072"/>
      <c r="FW24" s="2072"/>
      <c r="FX24" s="2072"/>
      <c r="FY24" s="2072"/>
      <c r="FZ24" s="2072"/>
      <c r="GA24" s="2072"/>
      <c r="GB24" s="2072"/>
      <c r="GC24" s="2072"/>
      <c r="GD24" s="2072"/>
      <c r="GE24" s="2072"/>
      <c r="GF24" s="2072"/>
      <c r="GG24" s="2072"/>
      <c r="GH24" s="2072"/>
      <c r="GI24" s="2063"/>
      <c r="GJ24" s="2076"/>
      <c r="GK24" s="0"/>
      <c r="GL24" s="0"/>
      <c r="GM24" s="0"/>
      <c r="GN24" s="2090"/>
      <c r="GO24" s="2090"/>
      <c r="GP24" s="2072"/>
      <c r="GQ24" s="2072"/>
      <c r="GR24" s="2072"/>
      <c r="GS24" s="2072"/>
      <c r="GT24" s="2072"/>
      <c r="GU24" s="2072"/>
      <c r="GV24" s="2072"/>
      <c r="GW24" s="2072"/>
      <c r="GX24" s="2072"/>
      <c r="GY24" s="2072"/>
      <c r="GZ24" s="2063"/>
      <c r="HA24" s="2063"/>
      <c r="HB24" s="0"/>
      <c r="HC24" s="0"/>
      <c r="HD24" s="0"/>
      <c r="HE24" s="2101"/>
      <c r="HF24" s="2102"/>
      <c r="HG24" s="0"/>
      <c r="HH24" s="0"/>
      <c r="HI24" s="0"/>
      <c r="HJ24" s="0"/>
      <c r="HK24" s="0"/>
      <c r="HL24" s="2107" t="e">
        <f aca="false">HL$4:HL$4+SUMIF($C$5:HK$5,"Нараст. баланс",$C26:HK26)+SUMIF($C$7:HH$7,"Итого (с ВНР)",$C26:HH26)-SUMIF($C$5:HK$5,"Геол. снижение,  т/сут",$C26:HK26)-SUMIF(HJ$7:HK$7,"Итого",HJ26:HK26)-SUMIF($C$7:HK$7,"Итого (с ВСП)",$C26:HK26)</f>
        <v>#REF!</v>
      </c>
      <c r="HM24" s="0"/>
      <c r="HN24" s="0" t="n">
        <v>1</v>
      </c>
      <c r="HQ24" s="0"/>
    </row>
    <row r="25" customFormat="false" ht="11.25" hidden="false" customHeight="true" outlineLevel="0" collapsed="false">
      <c r="A25" s="2056"/>
      <c r="B25" s="2113" t="s">
        <v>663</v>
      </c>
      <c r="C25" s="0" t="n">
        <v>6653</v>
      </c>
      <c r="D25" s="0"/>
      <c r="E25" s="0"/>
      <c r="F25" s="0"/>
      <c r="G25" s="2279"/>
      <c r="H25" s="2279"/>
      <c r="I25" s="2279"/>
      <c r="J25" s="2279"/>
      <c r="K25" s="2279"/>
      <c r="L25" s="2279"/>
      <c r="M25" s="2279"/>
      <c r="N25" s="2279"/>
      <c r="O25" s="2279"/>
      <c r="P25" s="2279"/>
      <c r="Q25" s="2279"/>
      <c r="R25" s="2119" t="n">
        <f aca="false">COUNTA(C25:Q25)</f>
        <v>1</v>
      </c>
      <c r="S25" s="2119"/>
      <c r="T25" s="0"/>
      <c r="U25" s="0"/>
      <c r="V25" s="2279"/>
      <c r="W25" s="2279"/>
      <c r="X25" s="2279"/>
      <c r="Y25" s="2279"/>
      <c r="Z25" s="2279"/>
      <c r="AA25" s="2279"/>
      <c r="AB25" s="2279"/>
      <c r="AC25" s="2279"/>
      <c r="AD25" s="2279"/>
      <c r="AE25" s="2279"/>
      <c r="AF25" s="2279"/>
      <c r="AG25" s="2119" t="n">
        <f aca="false">COUNTA(T25:AF25)</f>
        <v>0</v>
      </c>
      <c r="AH25" s="2119"/>
      <c r="AI25" s="0"/>
      <c r="AJ25" s="0" t="n">
        <v>1091</v>
      </c>
      <c r="AK25" s="0"/>
      <c r="AL25" s="2279"/>
      <c r="AM25" s="2279"/>
      <c r="AN25" s="2279"/>
      <c r="AO25" s="2279"/>
      <c r="AP25" s="2279"/>
      <c r="AQ25" s="2279"/>
      <c r="AR25" s="2279"/>
      <c r="AS25" s="2279"/>
      <c r="AT25" s="2279"/>
      <c r="AU25" s="2279"/>
      <c r="AV25" s="2279"/>
      <c r="AW25" s="2279"/>
      <c r="AX25" s="2279"/>
      <c r="AY25" s="2279"/>
      <c r="AZ25" s="2279"/>
      <c r="BA25" s="2279"/>
      <c r="BB25" s="2279"/>
      <c r="BC25" s="2279"/>
      <c r="BD25" s="2279"/>
      <c r="BE25" s="2279"/>
      <c r="BF25" s="2279"/>
      <c r="BG25" s="2279"/>
      <c r="BH25" s="2279"/>
      <c r="BI25" s="2119" t="n">
        <f aca="false">COUNTA(AI25:BH25)</f>
        <v>1</v>
      </c>
      <c r="BJ25" s="2119"/>
      <c r="BK25" s="0"/>
      <c r="BL25" s="2279"/>
      <c r="BM25" s="2279"/>
      <c r="BN25" s="2279"/>
      <c r="BO25" s="2279"/>
      <c r="BP25" s="2279"/>
      <c r="BQ25" s="2279"/>
      <c r="BR25" s="2279"/>
      <c r="BS25" s="2279"/>
      <c r="BT25" s="2279"/>
      <c r="BU25" s="2279"/>
      <c r="BV25" s="2279"/>
      <c r="BW25" s="2279"/>
      <c r="BX25" s="2119" t="n">
        <f aca="false">COUNTA(BK25:BW25)</f>
        <v>0</v>
      </c>
      <c r="BY25" s="2119"/>
      <c r="BZ25" s="2119" t="n">
        <f aca="false">R25+AG25+BI25+BX25</f>
        <v>2</v>
      </c>
      <c r="CA25" s="2119"/>
      <c r="CB25" s="2279"/>
      <c r="CC25" s="2279"/>
      <c r="CD25" s="2279"/>
      <c r="CE25" s="2279"/>
      <c r="CF25" s="2279"/>
      <c r="CG25" s="2279"/>
      <c r="CH25" s="2279"/>
      <c r="CI25" s="2279"/>
      <c r="CJ25" s="2279"/>
      <c r="CK25" s="2279"/>
      <c r="CL25" s="2279"/>
      <c r="CM25" s="2279"/>
      <c r="CN25" s="2279"/>
      <c r="CO25" s="0" t="n">
        <f aca="false">SUBTOTAL(9,CB27:CN27)</f>
        <v>0</v>
      </c>
      <c r="CP25" s="2126"/>
      <c r="CQ25" s="0"/>
      <c r="CR25" s="2279"/>
      <c r="CS25" s="2279"/>
      <c r="CT25" s="2279"/>
      <c r="CU25" s="2279"/>
      <c r="CV25" s="2279"/>
      <c r="CW25" s="2279"/>
      <c r="CX25" s="2279"/>
      <c r="CY25" s="2279"/>
      <c r="CZ25" s="2279"/>
      <c r="DA25" s="2279"/>
      <c r="DB25" s="2279"/>
      <c r="DC25" s="2279"/>
      <c r="DD25" s="0" t="n">
        <f aca="false">COUNTA(CQ25:DC25)</f>
        <v>0</v>
      </c>
      <c r="DE25" s="2126"/>
      <c r="DF25" s="2279"/>
      <c r="DG25" s="2279"/>
      <c r="DH25" s="2279"/>
      <c r="DI25" s="2279"/>
      <c r="DJ25" s="2279"/>
      <c r="DK25" s="2279"/>
      <c r="DL25" s="2279"/>
      <c r="DM25" s="2279"/>
      <c r="DN25" s="2279"/>
      <c r="DO25" s="2279"/>
      <c r="DP25" s="2279"/>
      <c r="DQ25" s="2279"/>
      <c r="DR25" s="2279"/>
      <c r="DS25" s="2279"/>
      <c r="DT25" s="2279"/>
      <c r="DU25" s="2279"/>
      <c r="DV25" s="2279"/>
      <c r="DW25" s="2279"/>
      <c r="DX25" s="2279"/>
      <c r="DY25" s="2279"/>
      <c r="DZ25" s="0" t="n">
        <f aca="false">COUNTA(DF25:DY25)</f>
        <v>0</v>
      </c>
      <c r="EA25" s="2126"/>
      <c r="EB25" s="2279"/>
      <c r="EC25" s="2279"/>
      <c r="ED25" s="2279"/>
      <c r="EE25" s="2279"/>
      <c r="EF25" s="2279"/>
      <c r="EG25" s="2279"/>
      <c r="EH25" s="2279"/>
      <c r="EI25" s="2279"/>
      <c r="EJ25" s="2279"/>
      <c r="EK25" s="2279"/>
      <c r="EL25" s="0" t="n">
        <f aca="false">COUNTA(EB25:EK25)</f>
        <v>0</v>
      </c>
      <c r="EM25" s="2126"/>
      <c r="EN25" s="2128"/>
      <c r="EO25" s="2128"/>
      <c r="EP25" s="2128"/>
      <c r="EQ25" s="2128"/>
      <c r="ER25" s="2128"/>
      <c r="ES25" s="2128"/>
      <c r="ET25" s="2128"/>
      <c r="EU25" s="2128"/>
      <c r="EV25" s="2128"/>
      <c r="EW25" s="2128"/>
      <c r="EX25" s="2128"/>
      <c r="EY25" s="2128"/>
      <c r="EZ25" s="2128"/>
      <c r="FA25" s="2128"/>
      <c r="FB25" s="2128"/>
      <c r="FC25" s="2128"/>
      <c r="FD25" s="2128"/>
      <c r="FE25" s="2128"/>
      <c r="FF25" s="2128"/>
      <c r="FG25" s="2128"/>
      <c r="FH25" s="2132" t="n">
        <f aca="false">SUBTOTAL(9,EN27:FG27)</f>
        <v>0</v>
      </c>
      <c r="FI25" s="2119" t="n">
        <f aca="false">SUBTOTAL(9,EN27:FG27)</f>
        <v>0</v>
      </c>
      <c r="FJ25" s="2133"/>
      <c r="FK25" s="0"/>
      <c r="FL25" s="2134"/>
      <c r="FM25" s="0"/>
      <c r="FN25" s="0"/>
      <c r="FO25" s="0"/>
      <c r="FP25" s="0"/>
      <c r="FQ25" s="2278"/>
      <c r="FR25" s="2128"/>
      <c r="FS25" s="2128"/>
      <c r="FT25" s="2128"/>
      <c r="FU25" s="2128"/>
      <c r="FV25" s="2128"/>
      <c r="FW25" s="2128"/>
      <c r="FX25" s="2128"/>
      <c r="FY25" s="2128"/>
      <c r="FZ25" s="2128"/>
      <c r="GA25" s="2128"/>
      <c r="GB25" s="2128"/>
      <c r="GC25" s="2128"/>
      <c r="GD25" s="2128"/>
      <c r="GE25" s="2128"/>
      <c r="GF25" s="2128"/>
      <c r="GG25" s="2128"/>
      <c r="GH25" s="2128"/>
      <c r="GI25" s="2119" t="n">
        <f aca="false">SUBTOTAL(9,FO27:GH27)</f>
        <v>0</v>
      </c>
      <c r="GJ25" s="2142"/>
      <c r="GK25" s="0"/>
      <c r="GL25" s="0"/>
      <c r="GM25" s="0"/>
      <c r="GN25" s="0" t="n">
        <f aca="false">SUBTOTAL(9,GK27:GM27)</f>
        <v>0</v>
      </c>
      <c r="GO25" s="2148"/>
      <c r="GP25" s="2128"/>
      <c r="GQ25" s="2128"/>
      <c r="GR25" s="2128"/>
      <c r="GS25" s="2128"/>
      <c r="GT25" s="2128"/>
      <c r="GU25" s="2128"/>
      <c r="GV25" s="2128"/>
      <c r="GW25" s="2128"/>
      <c r="GX25" s="2128"/>
      <c r="GY25" s="2128"/>
      <c r="GZ25" s="2119" t="n">
        <f aca="false">SUBTOTAL(3,GP25:GY25)</f>
        <v>0</v>
      </c>
      <c r="HA25" s="2156"/>
      <c r="HB25" s="0"/>
      <c r="HC25" s="0"/>
      <c r="HD25" s="0"/>
      <c r="HE25" s="2160"/>
      <c r="HF25" s="2161"/>
      <c r="HG25" s="0"/>
      <c r="HH25" s="0"/>
      <c r="HI25" s="0"/>
      <c r="HJ25" s="0"/>
      <c r="HK25" s="0"/>
      <c r="HL25" s="2107"/>
      <c r="HM25" s="0"/>
      <c r="HN25" s="0" t="n">
        <v>2</v>
      </c>
      <c r="HQ25" s="0"/>
    </row>
    <row r="26" customFormat="false" ht="11.25" hidden="false" customHeight="true" outlineLevel="0" collapsed="false">
      <c r="A26" s="2056"/>
      <c r="B26" s="2169" t="s">
        <v>661</v>
      </c>
      <c r="C26" s="0" t="n">
        <v>50</v>
      </c>
      <c r="D26" s="0"/>
      <c r="E26" s="0"/>
      <c r="F26" s="0"/>
      <c r="G26" s="2283"/>
      <c r="H26" s="2283"/>
      <c r="I26" s="2283"/>
      <c r="J26" s="2283"/>
      <c r="K26" s="2283"/>
      <c r="L26" s="2283"/>
      <c r="M26" s="2283"/>
      <c r="N26" s="2283"/>
      <c r="O26" s="2283"/>
      <c r="P26" s="2283"/>
      <c r="Q26" s="2283"/>
      <c r="R26" s="2175" t="n">
        <f aca="false">SUBTOTAL(9,C26:Q26)</f>
        <v>50</v>
      </c>
      <c r="S26" s="2175" t="n">
        <f aca="false">R26+S22</f>
        <v>50</v>
      </c>
      <c r="T26" s="0"/>
      <c r="U26" s="0"/>
      <c r="V26" s="2283"/>
      <c r="W26" s="2283"/>
      <c r="X26" s="2283"/>
      <c r="Y26" s="2283"/>
      <c r="Z26" s="2283"/>
      <c r="AA26" s="2283"/>
      <c r="AB26" s="2283"/>
      <c r="AC26" s="2283"/>
      <c r="AD26" s="2283"/>
      <c r="AE26" s="2283"/>
      <c r="AF26" s="2283"/>
      <c r="AG26" s="2175" t="n">
        <f aca="false">SUBTOTAL(9,T26:AF26)</f>
        <v>0</v>
      </c>
      <c r="AH26" s="2175" t="n">
        <f aca="false">AG26+AH22</f>
        <v>0</v>
      </c>
      <c r="AI26" s="0"/>
      <c r="AJ26" s="0" t="n">
        <v>20</v>
      </c>
      <c r="AK26" s="0"/>
      <c r="AL26" s="2283"/>
      <c r="AM26" s="2283"/>
      <c r="AN26" s="2283"/>
      <c r="AO26" s="2283"/>
      <c r="AP26" s="2283"/>
      <c r="AQ26" s="2283"/>
      <c r="AR26" s="2283"/>
      <c r="AS26" s="2283"/>
      <c r="AT26" s="2283"/>
      <c r="AU26" s="2283"/>
      <c r="AV26" s="2283"/>
      <c r="AW26" s="2283"/>
      <c r="AX26" s="2283"/>
      <c r="AY26" s="2283"/>
      <c r="AZ26" s="2283"/>
      <c r="BA26" s="2283"/>
      <c r="BB26" s="2283"/>
      <c r="BC26" s="2283"/>
      <c r="BD26" s="2283"/>
      <c r="BE26" s="2283"/>
      <c r="BF26" s="2283"/>
      <c r="BG26" s="2283"/>
      <c r="BH26" s="2283"/>
      <c r="BI26" s="2175" t="n">
        <f aca="false">SUBTOTAL(9,AI26:BH26)</f>
        <v>20</v>
      </c>
      <c r="BJ26" s="2175" t="n">
        <f aca="false">BI26+BJ22</f>
        <v>101</v>
      </c>
      <c r="BK26" s="0"/>
      <c r="BL26" s="2283"/>
      <c r="BM26" s="2283"/>
      <c r="BN26" s="2283"/>
      <c r="BO26" s="2283"/>
      <c r="BP26" s="2283"/>
      <c r="BQ26" s="2283"/>
      <c r="BR26" s="2283"/>
      <c r="BS26" s="2283"/>
      <c r="BT26" s="2283"/>
      <c r="BU26" s="2283"/>
      <c r="BV26" s="2283"/>
      <c r="BW26" s="2283"/>
      <c r="BX26" s="2175" t="n">
        <f aca="false">SUBTOTAL(9,BK26:BW26)</f>
        <v>0</v>
      </c>
      <c r="BY26" s="2175" t="n">
        <f aca="false">BX26+BY22</f>
        <v>0</v>
      </c>
      <c r="BZ26" s="2175" t="n">
        <f aca="false">+R26+AG26+BI26+BX26</f>
        <v>70</v>
      </c>
      <c r="CA26" s="2175" t="n">
        <f aca="false">BZ26+CA22</f>
        <v>151</v>
      </c>
      <c r="CB26" s="2283"/>
      <c r="CC26" s="2283"/>
      <c r="CD26" s="2283"/>
      <c r="CE26" s="2283"/>
      <c r="CF26" s="2283"/>
      <c r="CG26" s="2283"/>
      <c r="CH26" s="2283"/>
      <c r="CI26" s="2283"/>
      <c r="CJ26" s="2283"/>
      <c r="CK26" s="2283"/>
      <c r="CL26" s="2283"/>
      <c r="CM26" s="2283"/>
      <c r="CN26" s="2283"/>
      <c r="CO26" s="0" t="n">
        <f aca="false">SUBTOTAL(9,CB26:CN26)</f>
        <v>0</v>
      </c>
      <c r="CP26" s="2182" t="n">
        <f aca="false">CO26:CO26+IF($B22:$B22=2,0,CP22:CP22)</f>
        <v>0</v>
      </c>
      <c r="CQ26" s="0"/>
      <c r="CR26" s="2283"/>
      <c r="CS26" s="2283"/>
      <c r="CT26" s="2283"/>
      <c r="CU26" s="2283"/>
      <c r="CV26" s="2283"/>
      <c r="CW26" s="2283"/>
      <c r="CX26" s="2283"/>
      <c r="CY26" s="2283"/>
      <c r="CZ26" s="2283"/>
      <c r="DA26" s="2283"/>
      <c r="DB26" s="2283"/>
      <c r="DC26" s="2283"/>
      <c r="DD26" s="0" t="n">
        <f aca="false">SUBTOTAL(9,CQ26:DC26)</f>
        <v>0</v>
      </c>
      <c r="DE26" s="2182" t="n">
        <f aca="false">DD26:DD26+IF($B22:$B22=2,0,DE22:DE22)</f>
        <v>0</v>
      </c>
      <c r="DF26" s="2283"/>
      <c r="DG26" s="2283"/>
      <c r="DH26" s="2283"/>
      <c r="DI26" s="2283"/>
      <c r="DJ26" s="2283"/>
      <c r="DK26" s="2283"/>
      <c r="DL26" s="2283"/>
      <c r="DM26" s="2283"/>
      <c r="DN26" s="2283"/>
      <c r="DO26" s="2283"/>
      <c r="DP26" s="2283"/>
      <c r="DQ26" s="2283"/>
      <c r="DR26" s="2283"/>
      <c r="DS26" s="2283"/>
      <c r="DT26" s="2283"/>
      <c r="DU26" s="2283"/>
      <c r="DV26" s="2283"/>
      <c r="DW26" s="2283"/>
      <c r="DX26" s="2283"/>
      <c r="DY26" s="2283"/>
      <c r="DZ26" s="0" t="n">
        <f aca="false">SUBTOTAL(9,DF26:DY26)</f>
        <v>0</v>
      </c>
      <c r="EA26" s="2182" t="n">
        <f aca="false">DZ26:DZ26+IF($B22:$B22=2,0,EA22:EA22)</f>
        <v>0</v>
      </c>
      <c r="EB26" s="2283"/>
      <c r="EC26" s="2283"/>
      <c r="ED26" s="2283"/>
      <c r="EE26" s="2283"/>
      <c r="EF26" s="2283"/>
      <c r="EG26" s="2283"/>
      <c r="EH26" s="2283"/>
      <c r="EI26" s="2283"/>
      <c r="EJ26" s="2283"/>
      <c r="EK26" s="2283"/>
      <c r="EL26" s="0" t="n">
        <f aca="false">SUBTOTAL(9,EB26:EK26)</f>
        <v>0</v>
      </c>
      <c r="EM26" s="2182" t="n">
        <f aca="false">EL26:EL26+IF($B22:$B22=2,0,EM22:EM22)</f>
        <v>0</v>
      </c>
      <c r="EN26" s="2184"/>
      <c r="EO26" s="2184"/>
      <c r="EP26" s="2184"/>
      <c r="EQ26" s="2184"/>
      <c r="ER26" s="2184"/>
      <c r="ES26" s="2184"/>
      <c r="ET26" s="2184"/>
      <c r="EU26" s="2184"/>
      <c r="EV26" s="2184"/>
      <c r="EW26" s="2184"/>
      <c r="EX26" s="2184"/>
      <c r="EY26" s="2184"/>
      <c r="EZ26" s="2184"/>
      <c r="FA26" s="2184"/>
      <c r="FB26" s="2184"/>
      <c r="FC26" s="2184"/>
      <c r="FD26" s="2184"/>
      <c r="FE26" s="2184"/>
      <c r="FF26" s="2184"/>
      <c r="FG26" s="2184"/>
      <c r="FH26" s="2188" t="n">
        <f aca="false">SUBTOTAL(9,EN26:FG26)</f>
        <v>0</v>
      </c>
      <c r="FI26" s="2175" t="n">
        <f aca="false">SUBTOTAL(9,EN26:FG26)</f>
        <v>0</v>
      </c>
      <c r="FJ26" s="2174" t="n">
        <f aca="false">FI26:FI26+IF($B22:$B22=2,0,FJ22:FJ22)</f>
        <v>0</v>
      </c>
      <c r="FK26" s="0"/>
      <c r="FL26" s="2189"/>
      <c r="FM26" s="2207" t="n">
        <f aca="false">SUBTOTAL(9,FK26:FL26)</f>
        <v>0</v>
      </c>
      <c r="FN26" s="0" t="n">
        <f aca="false">$FN$3+FN22</f>
        <v>168</v>
      </c>
      <c r="FO26" s="2330"/>
      <c r="FP26" s="2330"/>
      <c r="FQ26" s="2266"/>
      <c r="FR26" s="2184"/>
      <c r="FS26" s="2184"/>
      <c r="FT26" s="2184"/>
      <c r="FU26" s="2184"/>
      <c r="FV26" s="2184"/>
      <c r="FW26" s="2184"/>
      <c r="FX26" s="2184"/>
      <c r="FY26" s="2184"/>
      <c r="FZ26" s="2184"/>
      <c r="GA26" s="2184"/>
      <c r="GB26" s="2184"/>
      <c r="GC26" s="2184"/>
      <c r="GD26" s="2184"/>
      <c r="GE26" s="2184"/>
      <c r="GF26" s="2184"/>
      <c r="GG26" s="2184"/>
      <c r="GH26" s="2184"/>
      <c r="GI26" s="2175" t="n">
        <f aca="false">SUBTOTAL(9,FO26:GH26)</f>
        <v>0</v>
      </c>
      <c r="GJ26" s="2188" t="n">
        <f aca="false">GI26:GI26+IF($B22:$B22=2,0,GJ22:GJ22)</f>
        <v>32</v>
      </c>
      <c r="GK26" s="0"/>
      <c r="GL26" s="0"/>
      <c r="GM26" s="0"/>
      <c r="GN26" s="2203" t="n">
        <f aca="false">SUBTOTAL(9,GK26:GM26)</f>
        <v>0</v>
      </c>
      <c r="GO26" s="2203" t="n">
        <f aca="false">GN26:GN26+IF($B22:$B22=2,0,GO22:GO22)</f>
        <v>0</v>
      </c>
      <c r="GP26" s="2184"/>
      <c r="GQ26" s="2184"/>
      <c r="GR26" s="2184"/>
      <c r="GS26" s="2184"/>
      <c r="GT26" s="2184"/>
      <c r="GU26" s="2184"/>
      <c r="GV26" s="2184"/>
      <c r="GW26" s="2184"/>
      <c r="GX26" s="2184"/>
      <c r="GY26" s="2184"/>
      <c r="GZ26" s="2175" t="n">
        <f aca="false">SUBTOTAL(9,GP26:GY26)</f>
        <v>0</v>
      </c>
      <c r="HA26" s="2175" t="n">
        <f aca="false">GZ26:GZ26+IF($B22:$B22=2,0,HA22:HA22)</f>
        <v>0</v>
      </c>
      <c r="HB26" s="0"/>
      <c r="HC26" s="0"/>
      <c r="HD26" s="0" t="n">
        <f aca="false">$HD$14</f>
        <v>0</v>
      </c>
      <c r="HE26" s="2207" t="n">
        <f aca="false">SUBTOTAL(9,HB26:HD26)</f>
        <v>0</v>
      </c>
      <c r="HF26" s="2208" t="n">
        <f aca="false">SUMIF($C$5:HE$5,"Накопленный эффект, т/сут",$C26:HE26)+SUMIF($C$5:HE$5,"Нараст.  по потенциалу",$C26:HE26)-SUMIF($C$5:HE$5,"Нараст. по остановкам",$C26:HE26)-SUMIF($C$5:HE$5,"ИТОГО перевод в ППД",$C26:HE26)-SUMIF($C$5:HE$5,"ИТОГО  нерент, по распоряж.",$C26:HE26)-SUMIF($C$5:HE$5,"ИТОГО ост. дебит от ЗБС, Углуб., ПВЛГ/ПНЛГ",$C26:HE26)</f>
        <v>119</v>
      </c>
      <c r="HG26" s="2203"/>
      <c r="HH26" s="0"/>
      <c r="HI26" s="0"/>
      <c r="HJ26" s="0" t="n">
        <v>0.101360215053763</v>
      </c>
      <c r="HK26" s="2203" t="n">
        <f aca="false">SUBTOTAL(9,HG26:HJ26)</f>
        <v>0.101360215053763</v>
      </c>
      <c r="HL26" s="2107"/>
      <c r="HM26" s="0" t="n">
        <f aca="false">HM$4:HM$4+SUMIF($C$5:HK$5,"Нараст. по остановкам",$C26:HK26)-SUMIF($C$5:HK$5,"Нараст.  по потенциалу",$C26:HK26)</f>
        <v>703.078704742539</v>
      </c>
      <c r="HN26" s="0" t="n">
        <v>3</v>
      </c>
      <c r="HQ26" s="0"/>
    </row>
    <row r="27" customFormat="false" ht="1.5" hidden="false" customHeight="true" outlineLevel="0" collapsed="false">
      <c r="A27" s="2215"/>
      <c r="B27" s="2215"/>
      <c r="C27" s="2325"/>
      <c r="D27" s="2325"/>
      <c r="E27" s="2325"/>
      <c r="F27" s="2325"/>
      <c r="G27" s="2225"/>
      <c r="H27" s="2225"/>
      <c r="I27" s="2225"/>
      <c r="J27" s="2225"/>
      <c r="K27" s="2225"/>
      <c r="L27" s="2225"/>
      <c r="M27" s="2225"/>
      <c r="N27" s="2225"/>
      <c r="O27" s="2225"/>
      <c r="P27" s="2225"/>
      <c r="Q27" s="2225"/>
      <c r="R27" s="2221"/>
      <c r="S27" s="2221"/>
      <c r="T27" s="2327"/>
      <c r="U27" s="2327"/>
      <c r="V27" s="2225"/>
      <c r="W27" s="2225"/>
      <c r="X27" s="2225"/>
      <c r="Y27" s="2225"/>
      <c r="Z27" s="2225"/>
      <c r="AA27" s="2225"/>
      <c r="AB27" s="2225"/>
      <c r="AC27" s="2225"/>
      <c r="AD27" s="2225"/>
      <c r="AE27" s="2225"/>
      <c r="AF27" s="2225"/>
      <c r="AG27" s="2221"/>
      <c r="AH27" s="2221"/>
      <c r="AI27" s="0"/>
      <c r="AJ27" s="0"/>
      <c r="AK27" s="2328"/>
      <c r="AL27" s="2225"/>
      <c r="AM27" s="2225"/>
      <c r="AN27" s="2225"/>
      <c r="AO27" s="2225"/>
      <c r="AP27" s="2225"/>
      <c r="AQ27" s="2225"/>
      <c r="AR27" s="2225"/>
      <c r="AS27" s="2225"/>
      <c r="AT27" s="2225"/>
      <c r="AU27" s="2225"/>
      <c r="AV27" s="2225"/>
      <c r="AW27" s="2225"/>
      <c r="AX27" s="2225"/>
      <c r="AY27" s="2225"/>
      <c r="AZ27" s="2225"/>
      <c r="BA27" s="2225"/>
      <c r="BB27" s="2225"/>
      <c r="BC27" s="2225"/>
      <c r="BD27" s="2225"/>
      <c r="BE27" s="2225"/>
      <c r="BF27" s="2225"/>
      <c r="BG27" s="2225"/>
      <c r="BH27" s="2225"/>
      <c r="BI27" s="2221"/>
      <c r="BJ27" s="2221"/>
      <c r="BK27" s="2327"/>
      <c r="BL27" s="2225"/>
      <c r="BM27" s="2225"/>
      <c r="BN27" s="2225"/>
      <c r="BO27" s="2225"/>
      <c r="BP27" s="2225"/>
      <c r="BQ27" s="2225"/>
      <c r="BR27" s="2225"/>
      <c r="BS27" s="2225"/>
      <c r="BT27" s="2225"/>
      <c r="BU27" s="2225"/>
      <c r="BV27" s="2225"/>
      <c r="BW27" s="2225"/>
      <c r="BX27" s="2221"/>
      <c r="BY27" s="2221"/>
      <c r="BZ27" s="2221"/>
      <c r="CA27" s="2221"/>
      <c r="CB27" s="2225"/>
      <c r="CC27" s="2225"/>
      <c r="CD27" s="2225"/>
      <c r="CE27" s="2225"/>
      <c r="CF27" s="2225"/>
      <c r="CG27" s="2225"/>
      <c r="CH27" s="2225"/>
      <c r="CI27" s="2225"/>
      <c r="CJ27" s="2225"/>
      <c r="CK27" s="2225"/>
      <c r="CL27" s="2225"/>
      <c r="CM27" s="2225"/>
      <c r="CN27" s="2225"/>
      <c r="CO27" s="2221"/>
      <c r="CP27" s="2221"/>
      <c r="CQ27" s="1302"/>
      <c r="CR27" s="2225"/>
      <c r="CS27" s="2225"/>
      <c r="CT27" s="2225"/>
      <c r="CU27" s="2225"/>
      <c r="CV27" s="2225"/>
      <c r="CW27" s="2225"/>
      <c r="CX27" s="2225"/>
      <c r="CY27" s="2225"/>
      <c r="CZ27" s="2225"/>
      <c r="DA27" s="2225"/>
      <c r="DB27" s="2225"/>
      <c r="DC27" s="2225"/>
      <c r="DD27" s="2221"/>
      <c r="DE27" s="2221"/>
      <c r="DF27" s="2225"/>
      <c r="DG27" s="2225"/>
      <c r="DH27" s="2225"/>
      <c r="DI27" s="2225"/>
      <c r="DJ27" s="2225"/>
      <c r="DK27" s="2225"/>
      <c r="DL27" s="2225"/>
      <c r="DM27" s="2225"/>
      <c r="DN27" s="2225"/>
      <c r="DO27" s="2225"/>
      <c r="DP27" s="2225"/>
      <c r="DQ27" s="2225"/>
      <c r="DR27" s="2225"/>
      <c r="DS27" s="2225"/>
      <c r="DT27" s="2225"/>
      <c r="DU27" s="2225"/>
      <c r="DV27" s="2225"/>
      <c r="DW27" s="2225"/>
      <c r="DX27" s="2225"/>
      <c r="DY27" s="2225"/>
      <c r="DZ27" s="2221"/>
      <c r="EA27" s="2221"/>
      <c r="EB27" s="2225"/>
      <c r="EC27" s="2225"/>
      <c r="ED27" s="2225"/>
      <c r="EE27" s="2225"/>
      <c r="EF27" s="2225"/>
      <c r="EG27" s="2225"/>
      <c r="EH27" s="2225"/>
      <c r="EI27" s="2225"/>
      <c r="EJ27" s="2225"/>
      <c r="EK27" s="2225"/>
      <c r="EL27" s="2221"/>
      <c r="EM27" s="2221"/>
      <c r="EN27" s="2225"/>
      <c r="EO27" s="2225"/>
      <c r="EP27" s="2225"/>
      <c r="EQ27" s="2225"/>
      <c r="ER27" s="2225"/>
      <c r="ES27" s="2225"/>
      <c r="ET27" s="2225"/>
      <c r="EU27" s="2225"/>
      <c r="EV27" s="2225"/>
      <c r="EW27" s="2225"/>
      <c r="EX27" s="2225"/>
      <c r="EY27" s="2225"/>
      <c r="EZ27" s="2225"/>
      <c r="FA27" s="2225"/>
      <c r="FB27" s="2225"/>
      <c r="FC27" s="2225"/>
      <c r="FD27" s="2225"/>
      <c r="FE27" s="2225"/>
      <c r="FF27" s="2225"/>
      <c r="FG27" s="2225"/>
      <c r="FH27" s="2221"/>
      <c r="FI27" s="2221"/>
      <c r="FJ27" s="2221"/>
      <c r="FK27" s="2230"/>
      <c r="FL27" s="2217"/>
      <c r="FM27" s="2221"/>
      <c r="FN27" s="2228"/>
      <c r="FO27" s="2330"/>
      <c r="FP27" s="2330"/>
      <c r="FQ27" s="2230"/>
      <c r="FR27" s="2225"/>
      <c r="FS27" s="2225"/>
      <c r="FT27" s="2225"/>
      <c r="FU27" s="2225"/>
      <c r="FV27" s="2225"/>
      <c r="FW27" s="2225"/>
      <c r="FX27" s="2225"/>
      <c r="FY27" s="2225"/>
      <c r="FZ27" s="2225"/>
      <c r="GA27" s="2225"/>
      <c r="GB27" s="2225"/>
      <c r="GC27" s="2225"/>
      <c r="GD27" s="2225"/>
      <c r="GE27" s="2225"/>
      <c r="GF27" s="2225"/>
      <c r="GG27" s="2225"/>
      <c r="GH27" s="2225"/>
      <c r="GI27" s="2221"/>
      <c r="GJ27" s="2221"/>
      <c r="GK27" s="1302"/>
      <c r="GL27" s="1302"/>
      <c r="GM27" s="1302"/>
      <c r="GN27" s="1302"/>
      <c r="GO27" s="1302"/>
      <c r="GP27" s="2331"/>
      <c r="GQ27" s="2331"/>
      <c r="GR27" s="2225"/>
      <c r="GS27" s="2225"/>
      <c r="GT27" s="2225"/>
      <c r="GU27" s="2225"/>
      <c r="GV27" s="2225"/>
      <c r="GW27" s="2225"/>
      <c r="GX27" s="2225"/>
      <c r="GY27" s="2225"/>
      <c r="GZ27" s="2221"/>
      <c r="HA27" s="2221"/>
      <c r="HB27" s="2225"/>
      <c r="HC27" s="2225"/>
      <c r="HD27" s="2225"/>
      <c r="HE27" s="2221"/>
      <c r="HF27" s="2221"/>
      <c r="HG27" s="1302"/>
      <c r="HH27" s="1302"/>
      <c r="HI27" s="1302"/>
      <c r="HJ27" s="1302"/>
      <c r="HK27" s="1302"/>
      <c r="HL27" s="2236"/>
      <c r="HM27" s="2236"/>
      <c r="HN27" s="2052" t="n">
        <v>4</v>
      </c>
      <c r="HQ27" s="0"/>
    </row>
    <row r="28" customFormat="false" ht="11.25" hidden="false" customHeight="true" outlineLevel="0" collapsed="false">
      <c r="A28" s="2056" t="e">
        <f aca="false">A24+1</f>
        <v>#REF!</v>
      </c>
      <c r="B28" s="2057" t="s">
        <v>662</v>
      </c>
      <c r="C28" s="0"/>
      <c r="D28" s="0" t="s">
        <v>696</v>
      </c>
      <c r="E28" s="0"/>
      <c r="F28" s="0"/>
      <c r="G28" s="2274"/>
      <c r="H28" s="2274"/>
      <c r="I28" s="2274"/>
      <c r="J28" s="2274"/>
      <c r="K28" s="2274"/>
      <c r="L28" s="2274"/>
      <c r="M28" s="2274"/>
      <c r="N28" s="2274"/>
      <c r="O28" s="2274"/>
      <c r="P28" s="2274"/>
      <c r="Q28" s="2274"/>
      <c r="R28" s="2063"/>
      <c r="S28" s="2063"/>
      <c r="T28" s="0"/>
      <c r="U28" s="0"/>
      <c r="V28" s="2274"/>
      <c r="W28" s="2274"/>
      <c r="X28" s="2274"/>
      <c r="Y28" s="2274"/>
      <c r="Z28" s="2274"/>
      <c r="AA28" s="2274"/>
      <c r="AB28" s="2274"/>
      <c r="AC28" s="2274"/>
      <c r="AD28" s="2274"/>
      <c r="AE28" s="2274"/>
      <c r="AF28" s="2274"/>
      <c r="AG28" s="2063"/>
      <c r="AH28" s="2063"/>
      <c r="AI28" s="0"/>
      <c r="AJ28" s="0"/>
      <c r="AK28" s="0"/>
      <c r="AL28" s="2274"/>
      <c r="AM28" s="2274"/>
      <c r="AN28" s="2274"/>
      <c r="AO28" s="2274"/>
      <c r="AP28" s="2274"/>
      <c r="AQ28" s="2274"/>
      <c r="AR28" s="2274"/>
      <c r="AS28" s="2274"/>
      <c r="AT28" s="2274"/>
      <c r="AU28" s="2274"/>
      <c r="AV28" s="2274"/>
      <c r="AW28" s="2274"/>
      <c r="AX28" s="2274"/>
      <c r="AY28" s="2274"/>
      <c r="AZ28" s="2274"/>
      <c r="BA28" s="2274"/>
      <c r="BB28" s="2274"/>
      <c r="BC28" s="2274"/>
      <c r="BD28" s="2274"/>
      <c r="BE28" s="2274"/>
      <c r="BF28" s="2274"/>
      <c r="BG28" s="2274"/>
      <c r="BH28" s="2274"/>
      <c r="BI28" s="2063"/>
      <c r="BJ28" s="2063"/>
      <c r="BK28" s="2274"/>
      <c r="BL28" s="2274"/>
      <c r="BM28" s="2274"/>
      <c r="BN28" s="2274"/>
      <c r="BO28" s="2274"/>
      <c r="BP28" s="2274"/>
      <c r="BQ28" s="2274"/>
      <c r="BR28" s="2274"/>
      <c r="BS28" s="2274"/>
      <c r="BT28" s="2274"/>
      <c r="BU28" s="2274"/>
      <c r="BV28" s="2274"/>
      <c r="BW28" s="2274"/>
      <c r="BX28" s="2063"/>
      <c r="BY28" s="2063"/>
      <c r="BZ28" s="2063"/>
      <c r="CA28" s="2063"/>
      <c r="CB28" s="2274"/>
      <c r="CC28" s="2274"/>
      <c r="CD28" s="2274"/>
      <c r="CE28" s="2274"/>
      <c r="CF28" s="2274"/>
      <c r="CG28" s="2274"/>
      <c r="CH28" s="2274"/>
      <c r="CI28" s="2274"/>
      <c r="CJ28" s="2274"/>
      <c r="CK28" s="2274"/>
      <c r="CL28" s="2274"/>
      <c r="CM28" s="2274"/>
      <c r="CN28" s="2274"/>
      <c r="CO28" s="0"/>
      <c r="CP28" s="2070"/>
      <c r="CQ28" s="0"/>
      <c r="CR28" s="2274"/>
      <c r="CS28" s="2274"/>
      <c r="CT28" s="2274"/>
      <c r="CU28" s="2274"/>
      <c r="CV28" s="2274"/>
      <c r="CW28" s="2274"/>
      <c r="CX28" s="2274"/>
      <c r="CY28" s="2274"/>
      <c r="CZ28" s="2274"/>
      <c r="DA28" s="2274"/>
      <c r="DB28" s="2274"/>
      <c r="DC28" s="2274"/>
      <c r="DD28" s="0"/>
      <c r="DE28" s="2070"/>
      <c r="DF28" s="2274"/>
      <c r="DG28" s="2274"/>
      <c r="DH28" s="2274"/>
      <c r="DI28" s="2274"/>
      <c r="DJ28" s="2274"/>
      <c r="DK28" s="2274"/>
      <c r="DL28" s="2274"/>
      <c r="DM28" s="2274"/>
      <c r="DN28" s="2274"/>
      <c r="DO28" s="2274"/>
      <c r="DP28" s="2274"/>
      <c r="DQ28" s="2274"/>
      <c r="DR28" s="2274"/>
      <c r="DS28" s="2274"/>
      <c r="DT28" s="2274"/>
      <c r="DU28" s="2274"/>
      <c r="DV28" s="2274"/>
      <c r="DW28" s="2274"/>
      <c r="DX28" s="2274"/>
      <c r="DY28" s="2274"/>
      <c r="DZ28" s="0"/>
      <c r="EA28" s="2070"/>
      <c r="EB28" s="2274"/>
      <c r="EC28" s="2274"/>
      <c r="ED28" s="2274"/>
      <c r="EE28" s="2274"/>
      <c r="EF28" s="2274"/>
      <c r="EG28" s="2274"/>
      <c r="EH28" s="2274"/>
      <c r="EI28" s="2274"/>
      <c r="EJ28" s="2274"/>
      <c r="EK28" s="2274"/>
      <c r="EL28" s="0"/>
      <c r="EM28" s="2070"/>
      <c r="EN28" s="2271"/>
      <c r="EO28" s="2072"/>
      <c r="EP28" s="2072"/>
      <c r="EQ28" s="2072"/>
      <c r="ER28" s="2072"/>
      <c r="ES28" s="2072"/>
      <c r="ET28" s="2072"/>
      <c r="EU28" s="2072"/>
      <c r="EV28" s="2072"/>
      <c r="EW28" s="2072"/>
      <c r="EX28" s="2072"/>
      <c r="EY28" s="2072"/>
      <c r="EZ28" s="2072"/>
      <c r="FA28" s="2072"/>
      <c r="FB28" s="2072"/>
      <c r="FC28" s="2072"/>
      <c r="FD28" s="2072"/>
      <c r="FE28" s="2072"/>
      <c r="FF28" s="2072"/>
      <c r="FG28" s="2274"/>
      <c r="FH28" s="2076"/>
      <c r="FI28" s="2063"/>
      <c r="FJ28" s="2062"/>
      <c r="FK28" s="0"/>
      <c r="FL28" s="2077"/>
      <c r="FM28" s="0"/>
      <c r="FN28" s="0"/>
      <c r="FO28" s="0"/>
      <c r="FP28" s="0"/>
      <c r="FQ28" s="2273"/>
      <c r="FR28" s="2072"/>
      <c r="FS28" s="2072"/>
      <c r="FT28" s="2072"/>
      <c r="FU28" s="2072"/>
      <c r="FV28" s="2072"/>
      <c r="FW28" s="2072"/>
      <c r="FX28" s="2072"/>
      <c r="FY28" s="2072"/>
      <c r="FZ28" s="2072"/>
      <c r="GA28" s="2072"/>
      <c r="GB28" s="2072"/>
      <c r="GC28" s="2072"/>
      <c r="GD28" s="2072"/>
      <c r="GE28" s="2072"/>
      <c r="GF28" s="2072"/>
      <c r="GG28" s="2072"/>
      <c r="GH28" s="2274"/>
      <c r="GI28" s="2063"/>
      <c r="GJ28" s="2076"/>
      <c r="GK28" s="0"/>
      <c r="GL28" s="0"/>
      <c r="GM28" s="0"/>
      <c r="GN28" s="2090"/>
      <c r="GO28" s="209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2063"/>
      <c r="HA28" s="2063"/>
      <c r="HB28" s="0"/>
      <c r="HC28" s="0"/>
      <c r="HD28" s="0"/>
      <c r="HE28" s="2101"/>
      <c r="HF28" s="2102"/>
      <c r="HG28" s="0"/>
      <c r="HH28" s="0"/>
      <c r="HI28" s="0"/>
      <c r="HJ28" s="0"/>
      <c r="HK28" s="0"/>
      <c r="HL28" s="2107" t="e">
        <f aca="false">HL$4:HL$4+SUMIF($C$5:HK$5,"Нараст. баланс",$C30:HK30)+SUMIF($C$7:HH$7,"Итого (с ВНР)",$C30:HH30)-SUMIF($C$5:HK$5,"Геол. снижение,  т/сут",$C30:HK30)-SUMIF(HJ$7:HK$7,"Итого",HJ30:HK30)-SUMIF($C$7:HK$7,"Итого (с ВСП)",$C30:HK30)</f>
        <v>#REF!</v>
      </c>
      <c r="HM28" s="0"/>
      <c r="HN28" s="0" t="n">
        <v>1</v>
      </c>
      <c r="HQ28" s="0"/>
    </row>
    <row r="29" customFormat="false" ht="11.25" hidden="false" customHeight="true" outlineLevel="0" collapsed="false">
      <c r="A29" s="2056"/>
      <c r="B29" s="2113" t="s">
        <v>663</v>
      </c>
      <c r="C29" s="0"/>
      <c r="D29" s="0" t="n">
        <v>3798</v>
      </c>
      <c r="E29" s="0"/>
      <c r="F29" s="0"/>
      <c r="G29" s="2279"/>
      <c r="H29" s="2279"/>
      <c r="I29" s="2279"/>
      <c r="J29" s="2279"/>
      <c r="K29" s="2279"/>
      <c r="L29" s="2279"/>
      <c r="M29" s="2279"/>
      <c r="N29" s="2279"/>
      <c r="O29" s="2279"/>
      <c r="P29" s="2279"/>
      <c r="Q29" s="2279"/>
      <c r="R29" s="2119" t="n">
        <f aca="false">COUNTA(C29:Q29)</f>
        <v>1</v>
      </c>
      <c r="S29" s="2119"/>
      <c r="T29" s="0"/>
      <c r="U29" s="0"/>
      <c r="V29" s="2279"/>
      <c r="W29" s="2279"/>
      <c r="X29" s="2279"/>
      <c r="Y29" s="2279"/>
      <c r="Z29" s="2279"/>
      <c r="AA29" s="2279"/>
      <c r="AB29" s="2279"/>
      <c r="AC29" s="2279"/>
      <c r="AD29" s="2279"/>
      <c r="AE29" s="2279"/>
      <c r="AF29" s="2279"/>
      <c r="AG29" s="2119" t="n">
        <f aca="false">COUNTA(T29:AF29)</f>
        <v>0</v>
      </c>
      <c r="AH29" s="2119"/>
      <c r="AI29" s="0"/>
      <c r="AJ29" s="0"/>
      <c r="AK29" s="0"/>
      <c r="AL29" s="2279"/>
      <c r="AM29" s="2279"/>
      <c r="AN29" s="2279"/>
      <c r="AO29" s="2279"/>
      <c r="AP29" s="2279"/>
      <c r="AQ29" s="2279"/>
      <c r="AR29" s="2279"/>
      <c r="AS29" s="2279"/>
      <c r="AT29" s="2279"/>
      <c r="AU29" s="2279"/>
      <c r="AV29" s="2279"/>
      <c r="AW29" s="2279"/>
      <c r="AX29" s="2279"/>
      <c r="AY29" s="2279"/>
      <c r="AZ29" s="2279"/>
      <c r="BA29" s="2279"/>
      <c r="BB29" s="2279"/>
      <c r="BC29" s="2279"/>
      <c r="BD29" s="2279"/>
      <c r="BE29" s="2279"/>
      <c r="BF29" s="2279"/>
      <c r="BG29" s="2279"/>
      <c r="BH29" s="2279"/>
      <c r="BI29" s="2119" t="n">
        <f aca="false">COUNTA(AI29:BH29)</f>
        <v>0</v>
      </c>
      <c r="BJ29" s="2119"/>
      <c r="BK29" s="2279"/>
      <c r="BL29" s="2279"/>
      <c r="BM29" s="2279"/>
      <c r="BN29" s="2279"/>
      <c r="BO29" s="2279"/>
      <c r="BP29" s="2279"/>
      <c r="BQ29" s="2279"/>
      <c r="BR29" s="2279"/>
      <c r="BS29" s="2279"/>
      <c r="BT29" s="2279"/>
      <c r="BU29" s="2279"/>
      <c r="BV29" s="2279"/>
      <c r="BW29" s="2279"/>
      <c r="BX29" s="2119" t="n">
        <f aca="false">COUNTA(BK29:BW29)</f>
        <v>0</v>
      </c>
      <c r="BY29" s="2119"/>
      <c r="BZ29" s="2119" t="n">
        <f aca="false">R29+AG29+BI29+BX29</f>
        <v>1</v>
      </c>
      <c r="CA29" s="2119"/>
      <c r="CB29" s="2279"/>
      <c r="CC29" s="2279"/>
      <c r="CD29" s="2279"/>
      <c r="CE29" s="2279"/>
      <c r="CF29" s="2279"/>
      <c r="CG29" s="2279"/>
      <c r="CH29" s="2279"/>
      <c r="CI29" s="2279"/>
      <c r="CJ29" s="2279"/>
      <c r="CK29" s="2279"/>
      <c r="CL29" s="2279"/>
      <c r="CM29" s="2279"/>
      <c r="CN29" s="2279"/>
      <c r="CO29" s="0" t="n">
        <f aca="false">SUBTOTAL(9,CB31:CN31)</f>
        <v>0</v>
      </c>
      <c r="CP29" s="2126"/>
      <c r="CQ29" s="0"/>
      <c r="CR29" s="2279"/>
      <c r="CS29" s="2279"/>
      <c r="CT29" s="2279"/>
      <c r="CU29" s="2279"/>
      <c r="CV29" s="2279"/>
      <c r="CW29" s="2279"/>
      <c r="CX29" s="2279"/>
      <c r="CY29" s="2279"/>
      <c r="CZ29" s="2279"/>
      <c r="DA29" s="2279"/>
      <c r="DB29" s="2279"/>
      <c r="DC29" s="2279"/>
      <c r="DD29" s="0" t="n">
        <f aca="false">COUNTA(CQ29:DC29)</f>
        <v>0</v>
      </c>
      <c r="DE29" s="2126"/>
      <c r="DF29" s="2279"/>
      <c r="DG29" s="2279"/>
      <c r="DH29" s="2279"/>
      <c r="DI29" s="2279"/>
      <c r="DJ29" s="2279"/>
      <c r="DK29" s="2279"/>
      <c r="DL29" s="2279"/>
      <c r="DM29" s="2279"/>
      <c r="DN29" s="2279"/>
      <c r="DO29" s="2279"/>
      <c r="DP29" s="2279"/>
      <c r="DQ29" s="2279"/>
      <c r="DR29" s="2279"/>
      <c r="DS29" s="2279"/>
      <c r="DT29" s="2279"/>
      <c r="DU29" s="2279"/>
      <c r="DV29" s="2279"/>
      <c r="DW29" s="2279"/>
      <c r="DX29" s="2279"/>
      <c r="DY29" s="2279"/>
      <c r="DZ29" s="0" t="n">
        <f aca="false">COUNTA(DF29:DY29)</f>
        <v>0</v>
      </c>
      <c r="EA29" s="2126"/>
      <c r="EB29" s="2279"/>
      <c r="EC29" s="2279"/>
      <c r="ED29" s="2279"/>
      <c r="EE29" s="2279"/>
      <c r="EF29" s="2279"/>
      <c r="EG29" s="2279"/>
      <c r="EH29" s="2279"/>
      <c r="EI29" s="2279"/>
      <c r="EJ29" s="2279"/>
      <c r="EK29" s="2279"/>
      <c r="EL29" s="0" t="n">
        <f aca="false">COUNTA(EB29:EK29)</f>
        <v>0</v>
      </c>
      <c r="EM29" s="2126"/>
      <c r="EN29" s="2277"/>
      <c r="EO29" s="2128"/>
      <c r="EP29" s="2128"/>
      <c r="EQ29" s="2128"/>
      <c r="ER29" s="2128"/>
      <c r="ES29" s="2128"/>
      <c r="ET29" s="2128"/>
      <c r="EU29" s="2128"/>
      <c r="EV29" s="2128"/>
      <c r="EW29" s="2128"/>
      <c r="EX29" s="2128"/>
      <c r="EY29" s="2128"/>
      <c r="EZ29" s="2128"/>
      <c r="FA29" s="2128"/>
      <c r="FB29" s="2128"/>
      <c r="FC29" s="2128"/>
      <c r="FD29" s="2128"/>
      <c r="FE29" s="2128"/>
      <c r="FF29" s="2128"/>
      <c r="FG29" s="2279"/>
      <c r="FH29" s="2132" t="n">
        <f aca="false">SUBTOTAL(9,EN31:FG31)</f>
        <v>0</v>
      </c>
      <c r="FI29" s="2119" t="n">
        <f aca="false">SUBTOTAL(9,EN31:FG31)</f>
        <v>0</v>
      </c>
      <c r="FJ29" s="2133"/>
      <c r="FK29" s="0"/>
      <c r="FL29" s="2134"/>
      <c r="FM29" s="0"/>
      <c r="FN29" s="0"/>
      <c r="FO29" s="0"/>
      <c r="FP29" s="0"/>
      <c r="FQ29" s="2278"/>
      <c r="FR29" s="2128"/>
      <c r="FS29" s="2128"/>
      <c r="FT29" s="2128"/>
      <c r="FU29" s="2128"/>
      <c r="FV29" s="2128"/>
      <c r="FW29" s="2128"/>
      <c r="FX29" s="2128"/>
      <c r="FY29" s="2128"/>
      <c r="FZ29" s="2128"/>
      <c r="GA29" s="2128"/>
      <c r="GB29" s="2128"/>
      <c r="GC29" s="2128"/>
      <c r="GD29" s="2128"/>
      <c r="GE29" s="2128"/>
      <c r="GF29" s="2128"/>
      <c r="GG29" s="2128"/>
      <c r="GH29" s="2279"/>
      <c r="GI29" s="2119" t="n">
        <f aca="false">SUBTOTAL(9,FO31:GH31)</f>
        <v>0</v>
      </c>
      <c r="GJ29" s="2142"/>
      <c r="GK29" s="0"/>
      <c r="GL29" s="0"/>
      <c r="GM29" s="0"/>
      <c r="GN29" s="0" t="n">
        <f aca="false">SUBTOTAL(9,GK31:GM31)</f>
        <v>0</v>
      </c>
      <c r="GO29" s="2148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2119" t="n">
        <f aca="false">SUBTOTAL(3,GP29:GY29)</f>
        <v>0</v>
      </c>
      <c r="HA29" s="2156"/>
      <c r="HB29" s="0"/>
      <c r="HC29" s="0"/>
      <c r="HD29" s="0"/>
      <c r="HE29" s="2160"/>
      <c r="HF29" s="2161"/>
      <c r="HG29" s="0"/>
      <c r="HH29" s="0"/>
      <c r="HI29" s="0"/>
      <c r="HJ29" s="0"/>
      <c r="HK29" s="0"/>
      <c r="HL29" s="2107"/>
      <c r="HM29" s="0"/>
      <c r="HN29" s="0" t="n">
        <v>2</v>
      </c>
      <c r="HQ29" s="0"/>
    </row>
    <row r="30" customFormat="false" ht="11.25" hidden="false" customHeight="true" outlineLevel="0" collapsed="false">
      <c r="A30" s="2056"/>
      <c r="B30" s="2169" t="s">
        <v>661</v>
      </c>
      <c r="C30" s="0"/>
      <c r="D30" s="0" t="n">
        <v>30</v>
      </c>
      <c r="E30" s="0"/>
      <c r="F30" s="0"/>
      <c r="G30" s="2283"/>
      <c r="H30" s="2283"/>
      <c r="I30" s="2283"/>
      <c r="J30" s="2283"/>
      <c r="K30" s="2283"/>
      <c r="L30" s="2283"/>
      <c r="M30" s="2283"/>
      <c r="N30" s="2283"/>
      <c r="O30" s="2283"/>
      <c r="P30" s="2283"/>
      <c r="Q30" s="2283"/>
      <c r="R30" s="2175" t="n">
        <f aca="false">SUBTOTAL(9,C30:Q30)</f>
        <v>30</v>
      </c>
      <c r="S30" s="2175" t="n">
        <f aca="false">R30+S26</f>
        <v>80</v>
      </c>
      <c r="T30" s="0"/>
      <c r="U30" s="0"/>
      <c r="V30" s="2283"/>
      <c r="W30" s="2283"/>
      <c r="X30" s="2283"/>
      <c r="Y30" s="2283"/>
      <c r="Z30" s="2283"/>
      <c r="AA30" s="2283"/>
      <c r="AB30" s="2283"/>
      <c r="AC30" s="2283"/>
      <c r="AD30" s="2283"/>
      <c r="AE30" s="2283"/>
      <c r="AF30" s="2283"/>
      <c r="AG30" s="2175" t="n">
        <f aca="false">SUBTOTAL(9,T30:AF30)</f>
        <v>0</v>
      </c>
      <c r="AH30" s="2175" t="n">
        <f aca="false">AG30+AH26</f>
        <v>0</v>
      </c>
      <c r="AI30" s="0"/>
      <c r="AJ30" s="0"/>
      <c r="AK30" s="0"/>
      <c r="AL30" s="2283"/>
      <c r="AM30" s="2283"/>
      <c r="AN30" s="2283"/>
      <c r="AO30" s="2283"/>
      <c r="AP30" s="2283"/>
      <c r="AQ30" s="2283"/>
      <c r="AR30" s="2283"/>
      <c r="AS30" s="2283"/>
      <c r="AT30" s="2283"/>
      <c r="AU30" s="2283"/>
      <c r="AV30" s="2283"/>
      <c r="AW30" s="2283"/>
      <c r="AX30" s="2283"/>
      <c r="AY30" s="2283"/>
      <c r="AZ30" s="2283"/>
      <c r="BA30" s="2283"/>
      <c r="BB30" s="2283"/>
      <c r="BC30" s="2283"/>
      <c r="BD30" s="2283"/>
      <c r="BE30" s="2283"/>
      <c r="BF30" s="2283"/>
      <c r="BG30" s="2283"/>
      <c r="BH30" s="2283"/>
      <c r="BI30" s="2175" t="n">
        <f aca="false">SUBTOTAL(9,AI30:BH30)</f>
        <v>0</v>
      </c>
      <c r="BJ30" s="2175" t="n">
        <f aca="false">BI30+BJ26</f>
        <v>101</v>
      </c>
      <c r="BK30" s="2283"/>
      <c r="BL30" s="2283"/>
      <c r="BM30" s="2283"/>
      <c r="BN30" s="2283"/>
      <c r="BO30" s="2283"/>
      <c r="BP30" s="2283"/>
      <c r="BQ30" s="2283"/>
      <c r="BR30" s="2283"/>
      <c r="BS30" s="2283"/>
      <c r="BT30" s="2283"/>
      <c r="BU30" s="2283"/>
      <c r="BV30" s="2283"/>
      <c r="BW30" s="2283"/>
      <c r="BX30" s="2175" t="n">
        <f aca="false">SUBTOTAL(9,BK30:BW30)</f>
        <v>0</v>
      </c>
      <c r="BY30" s="2175" t="n">
        <f aca="false">BX30+BY26</f>
        <v>0</v>
      </c>
      <c r="BZ30" s="2175" t="n">
        <f aca="false">+R30+AG30+BI30+BX30</f>
        <v>30</v>
      </c>
      <c r="CA30" s="2175" t="n">
        <f aca="false">BZ30+CA26</f>
        <v>181</v>
      </c>
      <c r="CB30" s="2283"/>
      <c r="CC30" s="2283"/>
      <c r="CD30" s="2283"/>
      <c r="CE30" s="2283"/>
      <c r="CF30" s="2283"/>
      <c r="CG30" s="2283"/>
      <c r="CH30" s="2283"/>
      <c r="CI30" s="2283"/>
      <c r="CJ30" s="2283"/>
      <c r="CK30" s="2283"/>
      <c r="CL30" s="2283"/>
      <c r="CM30" s="2283"/>
      <c r="CN30" s="2283"/>
      <c r="CO30" s="0" t="n">
        <f aca="false">SUBTOTAL(9,CB30:CN30)</f>
        <v>0</v>
      </c>
      <c r="CP30" s="2182" t="n">
        <f aca="false">CO30:CO30+IF($B26:$B26=2,0,CP26:CP26)</f>
        <v>0</v>
      </c>
      <c r="CQ30" s="0"/>
      <c r="CR30" s="2283"/>
      <c r="CS30" s="2283"/>
      <c r="CT30" s="2283"/>
      <c r="CU30" s="2283"/>
      <c r="CV30" s="2283"/>
      <c r="CW30" s="2283"/>
      <c r="CX30" s="2283"/>
      <c r="CY30" s="2283"/>
      <c r="CZ30" s="2283"/>
      <c r="DA30" s="2283"/>
      <c r="DB30" s="2283"/>
      <c r="DC30" s="2283"/>
      <c r="DD30" s="0" t="n">
        <f aca="false">SUBTOTAL(9,CQ30:DC30)</f>
        <v>0</v>
      </c>
      <c r="DE30" s="2182" t="n">
        <f aca="false">DD30:DD30+IF($B26:$B26=2,0,DE26:DE26)</f>
        <v>0</v>
      </c>
      <c r="DF30" s="2283"/>
      <c r="DG30" s="2283"/>
      <c r="DH30" s="2283"/>
      <c r="DI30" s="2283"/>
      <c r="DJ30" s="2283"/>
      <c r="DK30" s="2283"/>
      <c r="DL30" s="2283"/>
      <c r="DM30" s="2283"/>
      <c r="DN30" s="2283"/>
      <c r="DO30" s="2283"/>
      <c r="DP30" s="2283"/>
      <c r="DQ30" s="2283"/>
      <c r="DR30" s="2283"/>
      <c r="DS30" s="2283"/>
      <c r="DT30" s="2283"/>
      <c r="DU30" s="2283"/>
      <c r="DV30" s="2283"/>
      <c r="DW30" s="2283"/>
      <c r="DX30" s="2283"/>
      <c r="DY30" s="2283"/>
      <c r="DZ30" s="0" t="n">
        <f aca="false">SUBTOTAL(9,DF30:DY30)</f>
        <v>0</v>
      </c>
      <c r="EA30" s="2182" t="n">
        <f aca="false">DZ30:DZ30+IF($B26:$B26=2,0,EA26:EA26)</f>
        <v>0</v>
      </c>
      <c r="EB30" s="2283"/>
      <c r="EC30" s="2283"/>
      <c r="ED30" s="2283"/>
      <c r="EE30" s="2283"/>
      <c r="EF30" s="2283"/>
      <c r="EG30" s="2283"/>
      <c r="EH30" s="2283"/>
      <c r="EI30" s="2283"/>
      <c r="EJ30" s="2283"/>
      <c r="EK30" s="2283"/>
      <c r="EL30" s="0" t="n">
        <f aca="false">SUBTOTAL(9,EB30:EK30)</f>
        <v>0</v>
      </c>
      <c r="EM30" s="2182" t="n">
        <f aca="false">EL30:EL30+IF($B26:$B26=2,0,EM26:EM26)</f>
        <v>0</v>
      </c>
      <c r="EN30" s="2282"/>
      <c r="EO30" s="2184"/>
      <c r="EP30" s="2184"/>
      <c r="EQ30" s="2184"/>
      <c r="ER30" s="2184"/>
      <c r="ES30" s="2184"/>
      <c r="ET30" s="2184"/>
      <c r="EU30" s="2184"/>
      <c r="EV30" s="2184"/>
      <c r="EW30" s="2184"/>
      <c r="EX30" s="2184"/>
      <c r="EY30" s="2184"/>
      <c r="EZ30" s="2184"/>
      <c r="FA30" s="2184"/>
      <c r="FB30" s="2184"/>
      <c r="FC30" s="2184"/>
      <c r="FD30" s="2184"/>
      <c r="FE30" s="2184"/>
      <c r="FF30" s="2184"/>
      <c r="FG30" s="2283"/>
      <c r="FH30" s="2188" t="n">
        <f aca="false">SUBTOTAL(9,EN30:FG30)</f>
        <v>0</v>
      </c>
      <c r="FI30" s="2175" t="n">
        <f aca="false">SUBTOTAL(9,EN30:FG30)</f>
        <v>0</v>
      </c>
      <c r="FJ30" s="2174" t="n">
        <f aca="false">FI30:FI30+IF($B26:$B26=2,0,FJ26:FJ26)</f>
        <v>0</v>
      </c>
      <c r="FK30" s="0"/>
      <c r="FL30" s="2189"/>
      <c r="FM30" s="2207" t="n">
        <f aca="false">SUBTOTAL(9,FK30:FL30)</f>
        <v>0</v>
      </c>
      <c r="FN30" s="0" t="n">
        <f aca="false">$FN$3+FN26</f>
        <v>210</v>
      </c>
      <c r="FO30" s="2330"/>
      <c r="FP30" s="2330" t="n">
        <v>14</v>
      </c>
      <c r="FQ30" s="2266"/>
      <c r="FR30" s="2184"/>
      <c r="FS30" s="2184"/>
      <c r="FT30" s="2184"/>
      <c r="FU30" s="2184"/>
      <c r="FV30" s="2184"/>
      <c r="FW30" s="2184"/>
      <c r="FX30" s="2184"/>
      <c r="FY30" s="2184"/>
      <c r="FZ30" s="2184"/>
      <c r="GA30" s="2184"/>
      <c r="GB30" s="2184"/>
      <c r="GC30" s="2184"/>
      <c r="GD30" s="2184"/>
      <c r="GE30" s="2184"/>
      <c r="GF30" s="2184"/>
      <c r="GG30" s="2184"/>
      <c r="GH30" s="2283"/>
      <c r="GI30" s="2175" t="n">
        <f aca="false">SUBTOTAL(9,FO30:GH30)</f>
        <v>14</v>
      </c>
      <c r="GJ30" s="2188" t="n">
        <f aca="false">GI30:GI30+IF($B26:$B26=2,0,GJ26:GJ26)</f>
        <v>46</v>
      </c>
      <c r="GK30" s="0"/>
      <c r="GL30" s="0"/>
      <c r="GM30" s="0"/>
      <c r="GN30" s="2203" t="n">
        <f aca="false">SUBTOTAL(9,GK30:GM30)</f>
        <v>0</v>
      </c>
      <c r="GO30" s="2203" t="n">
        <f aca="false">GN30:GN30+IF($B26:$B26=2,0,GO26:GO26)</f>
        <v>0</v>
      </c>
      <c r="GP30" s="0"/>
      <c r="GQ30" s="0"/>
      <c r="GR30" s="2283"/>
      <c r="GS30" s="2283"/>
      <c r="GT30" s="2283"/>
      <c r="GU30" s="2283"/>
      <c r="GV30" s="2283"/>
      <c r="GW30" s="2283"/>
      <c r="GX30" s="2283"/>
      <c r="GY30" s="2283"/>
      <c r="GZ30" s="2175" t="n">
        <f aca="false">SUBTOTAL(9,GP30:GY30)</f>
        <v>0</v>
      </c>
      <c r="HA30" s="2175" t="n">
        <f aca="false">GZ30:GZ30+IF($B26:$B26=2,0,HA26:HA26)</f>
        <v>0</v>
      </c>
      <c r="HB30" s="0"/>
      <c r="HC30" s="0"/>
      <c r="HD30" s="0" t="n">
        <f aca="false">$HD$14</f>
        <v>0</v>
      </c>
      <c r="HE30" s="2207" t="n">
        <f aca="false">SUBTOTAL(9,HB30:HD30)</f>
        <v>0</v>
      </c>
      <c r="HF30" s="2208" t="n">
        <f aca="false">SUMIF($C$5:HE$5,"Накопленный эффект, т/сут",$C30:HE30)+SUMIF($C$5:HE$5,"Нараст.  по потенциалу",$C30:HE30)-SUMIF($C$5:HE$5,"Нараст. по остановкам",$C30:HE30)-SUMIF($C$5:HE$5,"ИТОГО перевод в ППД",$C30:HE30)-SUMIF($C$5:HE$5,"ИТОГО  нерент, по распоряж.",$C30:HE30)-SUMIF($C$5:HE$5,"ИТОГО ост. дебит от ЗБС, Углуб., ПВЛГ/ПНЛГ",$C30:HE30)</f>
        <v>135</v>
      </c>
      <c r="HG30" s="2203"/>
      <c r="HH30" s="0"/>
      <c r="HI30" s="0"/>
      <c r="HJ30" s="0" t="n">
        <v>0.255975806451613</v>
      </c>
      <c r="HK30" s="2203" t="n">
        <f aca="false">SUBTOTAL(9,HG30:HJ30)</f>
        <v>0.255975806451613</v>
      </c>
      <c r="HL30" s="2107"/>
      <c r="HM30" s="0" t="n">
        <f aca="false">HM$4:HM$4+SUMIF($C$5:HK$5,"Нараст. по остановкам",$C30:HK30)-SUMIF($C$5:HK$5,"Нараст.  по потенциалу",$C30:HK30)</f>
        <v>717.078704742539</v>
      </c>
      <c r="HN30" s="0" t="n">
        <v>3</v>
      </c>
      <c r="HQ30" s="0"/>
    </row>
    <row r="31" customFormat="false" ht="1.5" hidden="false" customHeight="true" outlineLevel="0" collapsed="false">
      <c r="A31" s="2215"/>
      <c r="B31" s="2215"/>
      <c r="C31" s="2325"/>
      <c r="D31" s="2325"/>
      <c r="E31" s="2325"/>
      <c r="F31" s="2325"/>
      <c r="G31" s="2225"/>
      <c r="H31" s="2225"/>
      <c r="I31" s="2225"/>
      <c r="J31" s="2225"/>
      <c r="K31" s="2225"/>
      <c r="L31" s="2225"/>
      <c r="M31" s="2225"/>
      <c r="N31" s="2225"/>
      <c r="O31" s="2225"/>
      <c r="P31" s="2225"/>
      <c r="Q31" s="2225"/>
      <c r="R31" s="2221"/>
      <c r="S31" s="2221"/>
      <c r="T31" s="2327"/>
      <c r="U31" s="2327"/>
      <c r="V31" s="2225"/>
      <c r="W31" s="2225"/>
      <c r="X31" s="2225"/>
      <c r="Y31" s="2225"/>
      <c r="Z31" s="2225"/>
      <c r="AA31" s="2225"/>
      <c r="AB31" s="2225"/>
      <c r="AC31" s="2225"/>
      <c r="AD31" s="2225"/>
      <c r="AE31" s="2225"/>
      <c r="AF31" s="2225"/>
      <c r="AG31" s="2221"/>
      <c r="AH31" s="2221"/>
      <c r="AI31" s="0"/>
      <c r="AJ31" s="0"/>
      <c r="AK31" s="2328"/>
      <c r="AL31" s="2225"/>
      <c r="AM31" s="2225"/>
      <c r="AN31" s="2225"/>
      <c r="AO31" s="2225"/>
      <c r="AP31" s="2225"/>
      <c r="AQ31" s="2225"/>
      <c r="AR31" s="2225"/>
      <c r="AS31" s="2225"/>
      <c r="AT31" s="2225"/>
      <c r="AU31" s="2225"/>
      <c r="AV31" s="2225"/>
      <c r="AW31" s="2225"/>
      <c r="AX31" s="2225"/>
      <c r="AY31" s="2225"/>
      <c r="AZ31" s="2225"/>
      <c r="BA31" s="2225"/>
      <c r="BB31" s="2225"/>
      <c r="BC31" s="2225"/>
      <c r="BD31" s="2225"/>
      <c r="BE31" s="2225"/>
      <c r="BF31" s="2225"/>
      <c r="BG31" s="2225"/>
      <c r="BH31" s="2225"/>
      <c r="BI31" s="2221"/>
      <c r="BJ31" s="2221"/>
      <c r="BK31" s="2327"/>
      <c r="BL31" s="2225"/>
      <c r="BM31" s="2225"/>
      <c r="BN31" s="2225"/>
      <c r="BO31" s="2225"/>
      <c r="BP31" s="2225"/>
      <c r="BQ31" s="2225"/>
      <c r="BR31" s="2225"/>
      <c r="BS31" s="2225"/>
      <c r="BT31" s="2225"/>
      <c r="BU31" s="2225"/>
      <c r="BV31" s="2225"/>
      <c r="BW31" s="2225"/>
      <c r="BX31" s="2221"/>
      <c r="BY31" s="2221"/>
      <c r="BZ31" s="2221"/>
      <c r="CA31" s="2221"/>
      <c r="CB31" s="2225"/>
      <c r="CC31" s="2225"/>
      <c r="CD31" s="2225"/>
      <c r="CE31" s="2225"/>
      <c r="CF31" s="2225"/>
      <c r="CG31" s="2225"/>
      <c r="CH31" s="2225"/>
      <c r="CI31" s="2225"/>
      <c r="CJ31" s="2225"/>
      <c r="CK31" s="2225"/>
      <c r="CL31" s="2225"/>
      <c r="CM31" s="2225"/>
      <c r="CN31" s="2225"/>
      <c r="CO31" s="2221"/>
      <c r="CP31" s="2221"/>
      <c r="CQ31" s="1302" t="n">
        <v>1</v>
      </c>
      <c r="CR31" s="2225"/>
      <c r="CS31" s="2225"/>
      <c r="CT31" s="2225"/>
      <c r="CU31" s="2225"/>
      <c r="CV31" s="2225"/>
      <c r="CW31" s="2225"/>
      <c r="CX31" s="2225"/>
      <c r="CY31" s="2225"/>
      <c r="CZ31" s="2225"/>
      <c r="DA31" s="2225"/>
      <c r="DB31" s="2225"/>
      <c r="DC31" s="2225"/>
      <c r="DD31" s="2221"/>
      <c r="DE31" s="2221"/>
      <c r="DF31" s="2225"/>
      <c r="DG31" s="2225"/>
      <c r="DH31" s="2225"/>
      <c r="DI31" s="2225"/>
      <c r="DJ31" s="2225"/>
      <c r="DK31" s="2225"/>
      <c r="DL31" s="2225"/>
      <c r="DM31" s="2225"/>
      <c r="DN31" s="2225"/>
      <c r="DO31" s="2225"/>
      <c r="DP31" s="2225"/>
      <c r="DQ31" s="2225"/>
      <c r="DR31" s="2225"/>
      <c r="DS31" s="2225"/>
      <c r="DT31" s="2225"/>
      <c r="DU31" s="2225"/>
      <c r="DV31" s="2225"/>
      <c r="DW31" s="2225"/>
      <c r="DX31" s="2225"/>
      <c r="DY31" s="2225"/>
      <c r="DZ31" s="2221"/>
      <c r="EA31" s="2221"/>
      <c r="EB31" s="2225"/>
      <c r="EC31" s="2225"/>
      <c r="ED31" s="2225"/>
      <c r="EE31" s="2225"/>
      <c r="EF31" s="2225"/>
      <c r="EG31" s="2225"/>
      <c r="EH31" s="2225"/>
      <c r="EI31" s="2225"/>
      <c r="EJ31" s="2225"/>
      <c r="EK31" s="2225"/>
      <c r="EL31" s="2221"/>
      <c r="EM31" s="2221"/>
      <c r="EN31" s="2225"/>
      <c r="EO31" s="2225"/>
      <c r="EP31" s="2225"/>
      <c r="EQ31" s="2225"/>
      <c r="ER31" s="2225"/>
      <c r="ES31" s="2225"/>
      <c r="ET31" s="2225"/>
      <c r="EU31" s="2225"/>
      <c r="EV31" s="2225"/>
      <c r="EW31" s="2225"/>
      <c r="EX31" s="2225"/>
      <c r="EY31" s="2225"/>
      <c r="EZ31" s="2225"/>
      <c r="FA31" s="2225"/>
      <c r="FB31" s="2225"/>
      <c r="FC31" s="2225"/>
      <c r="FD31" s="2225"/>
      <c r="FE31" s="2225"/>
      <c r="FF31" s="2225"/>
      <c r="FG31" s="2225"/>
      <c r="FH31" s="2221"/>
      <c r="FI31" s="2221"/>
      <c r="FJ31" s="2221"/>
      <c r="FK31" s="2230"/>
      <c r="FL31" s="2217"/>
      <c r="FM31" s="2221"/>
      <c r="FN31" s="2228"/>
      <c r="FO31" s="2330"/>
      <c r="FP31" s="2330"/>
      <c r="FQ31" s="2230"/>
      <c r="FR31" s="2225"/>
      <c r="FS31" s="2225"/>
      <c r="FT31" s="2225"/>
      <c r="FU31" s="2225"/>
      <c r="FV31" s="2225"/>
      <c r="FW31" s="2225"/>
      <c r="FX31" s="2225"/>
      <c r="FY31" s="2225"/>
      <c r="FZ31" s="2225"/>
      <c r="GA31" s="2225"/>
      <c r="GB31" s="2225"/>
      <c r="GC31" s="2225"/>
      <c r="GD31" s="2225"/>
      <c r="GE31" s="2225"/>
      <c r="GF31" s="2225"/>
      <c r="GG31" s="2225"/>
      <c r="GH31" s="2225"/>
      <c r="GI31" s="2221"/>
      <c r="GJ31" s="2221"/>
      <c r="GK31" s="1302"/>
      <c r="GL31" s="1302"/>
      <c r="GM31" s="1302"/>
      <c r="GN31" s="1302"/>
      <c r="GO31" s="1302"/>
      <c r="GP31" s="2331"/>
      <c r="GQ31" s="2331"/>
      <c r="GR31" s="2225"/>
      <c r="GS31" s="2225"/>
      <c r="GT31" s="2225"/>
      <c r="GU31" s="2225"/>
      <c r="GV31" s="2225"/>
      <c r="GW31" s="2225"/>
      <c r="GX31" s="2225"/>
      <c r="GY31" s="2225"/>
      <c r="GZ31" s="2221"/>
      <c r="HA31" s="2221"/>
      <c r="HB31" s="2225"/>
      <c r="HC31" s="2225"/>
      <c r="HD31" s="2225"/>
      <c r="HE31" s="2221"/>
      <c r="HF31" s="2221"/>
      <c r="HG31" s="1302"/>
      <c r="HH31" s="1302"/>
      <c r="HI31" s="1302"/>
      <c r="HJ31" s="1302"/>
      <c r="HK31" s="1302"/>
      <c r="HL31" s="2236"/>
      <c r="HM31" s="2236"/>
      <c r="HN31" s="2052" t="n">
        <v>4</v>
      </c>
      <c r="HQ31" s="0"/>
    </row>
    <row r="32" customFormat="false" ht="11.25" hidden="false" customHeight="true" outlineLevel="0" collapsed="false">
      <c r="A32" s="2056" t="e">
        <f aca="false">A28+1</f>
        <v>#REF!</v>
      </c>
      <c r="B32" s="2057" t="s">
        <v>662</v>
      </c>
      <c r="C32" s="0"/>
      <c r="D32" s="0"/>
      <c r="E32" s="0"/>
      <c r="F32" s="0"/>
      <c r="G32" s="2274"/>
      <c r="H32" s="2274"/>
      <c r="I32" s="2274"/>
      <c r="J32" s="2274"/>
      <c r="K32" s="2274"/>
      <c r="L32" s="2274"/>
      <c r="M32" s="2274"/>
      <c r="N32" s="2274"/>
      <c r="O32" s="2274"/>
      <c r="P32" s="2274"/>
      <c r="Q32" s="2274"/>
      <c r="R32" s="2063"/>
      <c r="S32" s="2063"/>
      <c r="T32" s="0"/>
      <c r="U32" s="0"/>
      <c r="V32" s="2274"/>
      <c r="W32" s="2274"/>
      <c r="X32" s="2274"/>
      <c r="Y32" s="2274"/>
      <c r="Z32" s="2274"/>
      <c r="AA32" s="2274"/>
      <c r="AB32" s="2274"/>
      <c r="AC32" s="2274"/>
      <c r="AD32" s="2274"/>
      <c r="AE32" s="2274"/>
      <c r="AF32" s="2274"/>
      <c r="AG32" s="2063"/>
      <c r="AH32" s="2063"/>
      <c r="AI32" s="0"/>
      <c r="AJ32" s="0"/>
      <c r="AK32" s="0"/>
      <c r="AL32" s="2274"/>
      <c r="AM32" s="2274"/>
      <c r="AN32" s="2274"/>
      <c r="AO32" s="2274"/>
      <c r="AP32" s="2274"/>
      <c r="AQ32" s="2274"/>
      <c r="AR32" s="2274"/>
      <c r="AS32" s="2274"/>
      <c r="AT32" s="2274"/>
      <c r="AU32" s="2274"/>
      <c r="AV32" s="2274"/>
      <c r="AW32" s="2274"/>
      <c r="AX32" s="2274"/>
      <c r="AY32" s="2274"/>
      <c r="AZ32" s="2274"/>
      <c r="BA32" s="2274"/>
      <c r="BB32" s="2274"/>
      <c r="BC32" s="2274"/>
      <c r="BD32" s="2274"/>
      <c r="BE32" s="2274"/>
      <c r="BF32" s="2274"/>
      <c r="BG32" s="2274"/>
      <c r="BH32" s="2274"/>
      <c r="BI32" s="2063"/>
      <c r="BJ32" s="2063"/>
      <c r="BK32" s="0"/>
      <c r="BL32" s="2274"/>
      <c r="BM32" s="2274"/>
      <c r="BN32" s="2274"/>
      <c r="BO32" s="2274"/>
      <c r="BP32" s="2274"/>
      <c r="BQ32" s="2274"/>
      <c r="BR32" s="2274"/>
      <c r="BS32" s="2274"/>
      <c r="BT32" s="2274"/>
      <c r="BU32" s="2274"/>
      <c r="BV32" s="2274"/>
      <c r="BW32" s="2274"/>
      <c r="BX32" s="2063"/>
      <c r="BY32" s="2063"/>
      <c r="BZ32" s="2063"/>
      <c r="CA32" s="2063"/>
      <c r="CB32" s="2274"/>
      <c r="CC32" s="2274"/>
      <c r="CD32" s="2274"/>
      <c r="CE32" s="2274"/>
      <c r="CF32" s="2274"/>
      <c r="CG32" s="2274"/>
      <c r="CH32" s="2274"/>
      <c r="CI32" s="2274"/>
      <c r="CJ32" s="2274"/>
      <c r="CK32" s="2274"/>
      <c r="CL32" s="2274"/>
      <c r="CM32" s="2274"/>
      <c r="CN32" s="2274"/>
      <c r="CO32" s="0"/>
      <c r="CP32" s="2070"/>
      <c r="CQ32" s="0"/>
      <c r="CR32" s="2274"/>
      <c r="CS32" s="2274"/>
      <c r="CT32" s="2274"/>
      <c r="CU32" s="2274"/>
      <c r="CV32" s="2274"/>
      <c r="CW32" s="2274"/>
      <c r="CX32" s="2274"/>
      <c r="CY32" s="2274"/>
      <c r="CZ32" s="2274"/>
      <c r="DA32" s="2274"/>
      <c r="DB32" s="2274"/>
      <c r="DC32" s="2274"/>
      <c r="DD32" s="0"/>
      <c r="DE32" s="2070"/>
      <c r="DF32" s="2274"/>
      <c r="DG32" s="2274"/>
      <c r="DH32" s="2274"/>
      <c r="DI32" s="2274"/>
      <c r="DJ32" s="2274"/>
      <c r="DK32" s="2274"/>
      <c r="DL32" s="2274"/>
      <c r="DM32" s="2274"/>
      <c r="DN32" s="2274"/>
      <c r="DO32" s="2274"/>
      <c r="DP32" s="2274"/>
      <c r="DQ32" s="2274"/>
      <c r="DR32" s="2274"/>
      <c r="DS32" s="2274"/>
      <c r="DT32" s="2274"/>
      <c r="DU32" s="2274"/>
      <c r="DV32" s="2274"/>
      <c r="DW32" s="2274"/>
      <c r="DX32" s="2274"/>
      <c r="DY32" s="2274"/>
      <c r="DZ32" s="0"/>
      <c r="EA32" s="2070"/>
      <c r="EB32" s="2274"/>
      <c r="EC32" s="2274"/>
      <c r="ED32" s="2274"/>
      <c r="EE32" s="2274"/>
      <c r="EF32" s="2274"/>
      <c r="EG32" s="2274"/>
      <c r="EH32" s="2274"/>
      <c r="EI32" s="2274"/>
      <c r="EJ32" s="2274"/>
      <c r="EK32" s="2274"/>
      <c r="EL32" s="0"/>
      <c r="EM32" s="2070"/>
      <c r="EN32" s="2072"/>
      <c r="EO32" s="2072"/>
      <c r="EP32" s="2072"/>
      <c r="EQ32" s="2072"/>
      <c r="ER32" s="2072"/>
      <c r="ES32" s="2072"/>
      <c r="ET32" s="2072"/>
      <c r="EU32" s="2072"/>
      <c r="EV32" s="2072"/>
      <c r="EW32" s="2072"/>
      <c r="EX32" s="2072"/>
      <c r="EY32" s="2072"/>
      <c r="EZ32" s="2072"/>
      <c r="FA32" s="2072"/>
      <c r="FB32" s="2072"/>
      <c r="FC32" s="2072"/>
      <c r="FD32" s="2072"/>
      <c r="FE32" s="2072"/>
      <c r="FF32" s="2072"/>
      <c r="FG32" s="2274"/>
      <c r="FH32" s="2076"/>
      <c r="FI32" s="2063"/>
      <c r="FJ32" s="2062"/>
      <c r="FK32" s="0"/>
      <c r="FL32" s="2077"/>
      <c r="FM32" s="0"/>
      <c r="FN32" s="0"/>
      <c r="FO32" s="0"/>
      <c r="FP32" s="0"/>
      <c r="FQ32" s="2273"/>
      <c r="FR32" s="2072"/>
      <c r="FS32" s="2072"/>
      <c r="FT32" s="2072"/>
      <c r="FU32" s="2072"/>
      <c r="FV32" s="2072"/>
      <c r="FW32" s="2072"/>
      <c r="FX32" s="2072"/>
      <c r="FY32" s="2072"/>
      <c r="FZ32" s="2072"/>
      <c r="GA32" s="2072"/>
      <c r="GB32" s="2072"/>
      <c r="GC32" s="2072"/>
      <c r="GD32" s="2072"/>
      <c r="GE32" s="2072"/>
      <c r="GF32" s="2072"/>
      <c r="GG32" s="2072"/>
      <c r="GH32" s="2274"/>
      <c r="GI32" s="2063"/>
      <c r="GJ32" s="2076"/>
      <c r="GK32" s="0"/>
      <c r="GL32" s="0"/>
      <c r="GM32" s="0"/>
      <c r="GN32" s="2090"/>
      <c r="GO32" s="2090"/>
      <c r="GP32" s="0"/>
      <c r="GQ32" s="0"/>
      <c r="GR32" s="2072"/>
      <c r="GS32" s="0"/>
      <c r="GT32" s="0"/>
      <c r="GU32" s="0"/>
      <c r="GV32" s="0"/>
      <c r="GW32" s="0"/>
      <c r="GX32" s="0"/>
      <c r="GY32" s="0"/>
      <c r="GZ32" s="2063"/>
      <c r="HA32" s="2063"/>
      <c r="HB32" s="0"/>
      <c r="HC32" s="0"/>
      <c r="HD32" s="0"/>
      <c r="HE32" s="2101"/>
      <c r="HF32" s="2102"/>
      <c r="HG32" s="0"/>
      <c r="HH32" s="0"/>
      <c r="HI32" s="0"/>
      <c r="HJ32" s="0"/>
      <c r="HK32" s="0"/>
      <c r="HL32" s="2107" t="e">
        <f aca="false">HL$4:HL$4+SUMIF($C$5:HK$5,"Нараст. баланс",$C34:HK34)+SUMIF($C$7:HH$7,"Итого (с ВНР)",$C34:HH34)-SUMIF($C$5:HK$5,"Геол. снижение,  т/сут",$C34:HK34)-SUMIF(HJ$7:HK$7,"Итого",HJ34:HK34)-SUMIF($C$7:HK$7,"Итого (с ВСП)",$C34:HK34)</f>
        <v>#REF!</v>
      </c>
      <c r="HM32" s="0"/>
      <c r="HN32" s="0" t="n">
        <v>1</v>
      </c>
      <c r="HQ32" s="0"/>
    </row>
    <row r="33" customFormat="false" ht="11.25" hidden="false" customHeight="true" outlineLevel="0" collapsed="false">
      <c r="A33" s="2056"/>
      <c r="B33" s="2113" t="s">
        <v>663</v>
      </c>
      <c r="C33" s="0"/>
      <c r="D33" s="0"/>
      <c r="E33" s="0"/>
      <c r="F33" s="0"/>
      <c r="G33" s="2279"/>
      <c r="H33" s="2279"/>
      <c r="I33" s="2279"/>
      <c r="J33" s="2279"/>
      <c r="K33" s="2279"/>
      <c r="L33" s="2279"/>
      <c r="M33" s="2279"/>
      <c r="N33" s="2279"/>
      <c r="O33" s="2279"/>
      <c r="P33" s="2279"/>
      <c r="Q33" s="2279"/>
      <c r="R33" s="2119" t="n">
        <f aca="false">COUNTA(C33:Q33)</f>
        <v>0</v>
      </c>
      <c r="S33" s="2119"/>
      <c r="T33" s="0"/>
      <c r="U33" s="0"/>
      <c r="V33" s="2279"/>
      <c r="W33" s="2279"/>
      <c r="X33" s="2279"/>
      <c r="Y33" s="2279"/>
      <c r="Z33" s="2279"/>
      <c r="AA33" s="2279"/>
      <c r="AB33" s="2279"/>
      <c r="AC33" s="2279"/>
      <c r="AD33" s="2279"/>
      <c r="AE33" s="2279"/>
      <c r="AF33" s="2279"/>
      <c r="AG33" s="2119" t="n">
        <f aca="false">COUNTA(T33:AF33)</f>
        <v>0</v>
      </c>
      <c r="AH33" s="2119"/>
      <c r="AI33" s="0"/>
      <c r="AJ33" s="0"/>
      <c r="AK33" s="0"/>
      <c r="AL33" s="2279"/>
      <c r="AM33" s="2279"/>
      <c r="AN33" s="2279"/>
      <c r="AO33" s="2279"/>
      <c r="AP33" s="2279"/>
      <c r="AQ33" s="2279"/>
      <c r="AR33" s="2279"/>
      <c r="AS33" s="2279"/>
      <c r="AT33" s="2279"/>
      <c r="AU33" s="2279"/>
      <c r="AV33" s="2279"/>
      <c r="AW33" s="2279"/>
      <c r="AX33" s="2279"/>
      <c r="AY33" s="2279"/>
      <c r="AZ33" s="2279"/>
      <c r="BA33" s="2279"/>
      <c r="BB33" s="2279"/>
      <c r="BC33" s="2279"/>
      <c r="BD33" s="2279"/>
      <c r="BE33" s="2279"/>
      <c r="BF33" s="2279"/>
      <c r="BG33" s="2279"/>
      <c r="BH33" s="2279"/>
      <c r="BI33" s="2119" t="n">
        <f aca="false">COUNTA(AI33:BH33)</f>
        <v>0</v>
      </c>
      <c r="BJ33" s="2119"/>
      <c r="BK33" s="0"/>
      <c r="BL33" s="2279"/>
      <c r="BM33" s="2279"/>
      <c r="BN33" s="2279"/>
      <c r="BO33" s="2279"/>
      <c r="BP33" s="2279"/>
      <c r="BQ33" s="2279"/>
      <c r="BR33" s="2279"/>
      <c r="BS33" s="2279"/>
      <c r="BT33" s="2279"/>
      <c r="BU33" s="2279"/>
      <c r="BV33" s="2279"/>
      <c r="BW33" s="2279"/>
      <c r="BX33" s="2119" t="n">
        <f aca="false">COUNTA(BK33:BW33)</f>
        <v>0</v>
      </c>
      <c r="BY33" s="2119"/>
      <c r="BZ33" s="2119" t="n">
        <f aca="false">R33+AG33+BI33+BX33</f>
        <v>0</v>
      </c>
      <c r="CA33" s="2119"/>
      <c r="CB33" s="2279"/>
      <c r="CC33" s="2279"/>
      <c r="CD33" s="2279"/>
      <c r="CE33" s="2279"/>
      <c r="CF33" s="2279"/>
      <c r="CG33" s="2279"/>
      <c r="CH33" s="2279"/>
      <c r="CI33" s="2279"/>
      <c r="CJ33" s="2279"/>
      <c r="CK33" s="2279"/>
      <c r="CL33" s="2279"/>
      <c r="CM33" s="2279"/>
      <c r="CN33" s="2279"/>
      <c r="CO33" s="0" t="n">
        <f aca="false">SUBTOTAL(9,CB35:CN35)</f>
        <v>0</v>
      </c>
      <c r="CP33" s="2126"/>
      <c r="CQ33" s="0"/>
      <c r="CR33" s="2279"/>
      <c r="CS33" s="2279"/>
      <c r="CT33" s="2279"/>
      <c r="CU33" s="2279"/>
      <c r="CV33" s="2279"/>
      <c r="CW33" s="2279"/>
      <c r="CX33" s="2279"/>
      <c r="CY33" s="2279"/>
      <c r="CZ33" s="2279"/>
      <c r="DA33" s="2279"/>
      <c r="DB33" s="2279"/>
      <c r="DC33" s="2279"/>
      <c r="DD33" s="0" t="n">
        <f aca="false">COUNTA(CQ33:DC33)</f>
        <v>0</v>
      </c>
      <c r="DE33" s="2126"/>
      <c r="DF33" s="2279"/>
      <c r="DG33" s="2279"/>
      <c r="DH33" s="2279"/>
      <c r="DI33" s="2279"/>
      <c r="DJ33" s="2279"/>
      <c r="DK33" s="2279"/>
      <c r="DL33" s="2279"/>
      <c r="DM33" s="2279"/>
      <c r="DN33" s="2279"/>
      <c r="DO33" s="2279"/>
      <c r="DP33" s="2279"/>
      <c r="DQ33" s="2279"/>
      <c r="DR33" s="2279"/>
      <c r="DS33" s="2279"/>
      <c r="DT33" s="2279"/>
      <c r="DU33" s="2279"/>
      <c r="DV33" s="2279"/>
      <c r="DW33" s="2279"/>
      <c r="DX33" s="2279"/>
      <c r="DY33" s="2279"/>
      <c r="DZ33" s="0" t="n">
        <f aca="false">COUNTA(DF33:DY33)</f>
        <v>0</v>
      </c>
      <c r="EA33" s="2126"/>
      <c r="EB33" s="2279"/>
      <c r="EC33" s="2279"/>
      <c r="ED33" s="2279"/>
      <c r="EE33" s="2279"/>
      <c r="EF33" s="2279"/>
      <c r="EG33" s="2279"/>
      <c r="EH33" s="2279"/>
      <c r="EI33" s="2279"/>
      <c r="EJ33" s="2279"/>
      <c r="EK33" s="2279"/>
      <c r="EL33" s="0" t="n">
        <f aca="false">COUNTA(EB33:EK33)</f>
        <v>0</v>
      </c>
      <c r="EM33" s="2126"/>
      <c r="EN33" s="2128"/>
      <c r="EO33" s="2128"/>
      <c r="EP33" s="2128"/>
      <c r="EQ33" s="2128"/>
      <c r="ER33" s="2128"/>
      <c r="ES33" s="2128"/>
      <c r="ET33" s="2128"/>
      <c r="EU33" s="2128"/>
      <c r="EV33" s="2128"/>
      <c r="EW33" s="2128"/>
      <c r="EX33" s="2128"/>
      <c r="EY33" s="2128"/>
      <c r="EZ33" s="2128"/>
      <c r="FA33" s="2128"/>
      <c r="FB33" s="2128"/>
      <c r="FC33" s="2128"/>
      <c r="FD33" s="2128"/>
      <c r="FE33" s="2128"/>
      <c r="FF33" s="2128"/>
      <c r="FG33" s="2279"/>
      <c r="FH33" s="2132" t="n">
        <f aca="false">SUBTOTAL(9,EN35:FG35)</f>
        <v>0</v>
      </c>
      <c r="FI33" s="2119" t="n">
        <f aca="false">SUBTOTAL(9,EN35:FG35)</f>
        <v>0</v>
      </c>
      <c r="FJ33" s="2133"/>
      <c r="FK33" s="0"/>
      <c r="FL33" s="2134"/>
      <c r="FM33" s="0"/>
      <c r="FN33" s="0"/>
      <c r="FO33" s="0"/>
      <c r="FP33" s="0"/>
      <c r="FQ33" s="2278"/>
      <c r="FR33" s="2128"/>
      <c r="FS33" s="2128"/>
      <c r="FT33" s="2128"/>
      <c r="FU33" s="2128"/>
      <c r="FV33" s="2128"/>
      <c r="FW33" s="2128"/>
      <c r="FX33" s="2128"/>
      <c r="FY33" s="2128"/>
      <c r="FZ33" s="2128"/>
      <c r="GA33" s="2128"/>
      <c r="GB33" s="2128"/>
      <c r="GC33" s="2128"/>
      <c r="GD33" s="2128"/>
      <c r="GE33" s="2128"/>
      <c r="GF33" s="2128"/>
      <c r="GG33" s="2128"/>
      <c r="GH33" s="2279"/>
      <c r="GI33" s="2119" t="n">
        <f aca="false">SUBTOTAL(9,FO35:GH35)</f>
        <v>0</v>
      </c>
      <c r="GJ33" s="2142"/>
      <c r="GK33" s="0"/>
      <c r="GL33" s="0"/>
      <c r="GM33" s="0"/>
      <c r="GN33" s="0" t="n">
        <f aca="false">SUBTOTAL(9,GK35:GM35)</f>
        <v>0</v>
      </c>
      <c r="GO33" s="2148"/>
      <c r="GP33" s="0"/>
      <c r="GQ33" s="0"/>
      <c r="GR33" s="2128"/>
      <c r="GS33" s="0"/>
      <c r="GT33" s="0"/>
      <c r="GU33" s="0"/>
      <c r="GV33" s="0"/>
      <c r="GW33" s="0"/>
      <c r="GX33" s="0"/>
      <c r="GY33" s="0"/>
      <c r="GZ33" s="2119" t="n">
        <f aca="false">SUBTOTAL(3,GP33:GY33)</f>
        <v>0</v>
      </c>
      <c r="HA33" s="2156"/>
      <c r="HB33" s="0"/>
      <c r="HC33" s="0"/>
      <c r="HD33" s="0"/>
      <c r="HE33" s="2160"/>
      <c r="HF33" s="2161"/>
      <c r="HG33" s="0"/>
      <c r="HH33" s="0"/>
      <c r="HI33" s="0"/>
      <c r="HJ33" s="0"/>
      <c r="HK33" s="0"/>
      <c r="HL33" s="2107"/>
      <c r="HM33" s="0"/>
      <c r="HN33" s="0" t="n">
        <v>2</v>
      </c>
      <c r="HQ33" s="0"/>
    </row>
    <row r="34" customFormat="false" ht="11.25" hidden="false" customHeight="true" outlineLevel="0" collapsed="false">
      <c r="A34" s="2056"/>
      <c r="B34" s="2169" t="s">
        <v>661</v>
      </c>
      <c r="C34" s="0"/>
      <c r="D34" s="0"/>
      <c r="E34" s="0"/>
      <c r="F34" s="0"/>
      <c r="G34" s="2283"/>
      <c r="H34" s="2283"/>
      <c r="I34" s="2283"/>
      <c r="J34" s="2283"/>
      <c r="K34" s="2283"/>
      <c r="L34" s="2283"/>
      <c r="M34" s="2283"/>
      <c r="N34" s="2283"/>
      <c r="O34" s="2283"/>
      <c r="P34" s="2283"/>
      <c r="Q34" s="2283"/>
      <c r="R34" s="2175" t="n">
        <f aca="false">SUBTOTAL(9,C34:Q34)</f>
        <v>0</v>
      </c>
      <c r="S34" s="2175" t="n">
        <f aca="false">R34+S30</f>
        <v>80</v>
      </c>
      <c r="T34" s="0"/>
      <c r="U34" s="0"/>
      <c r="V34" s="2283"/>
      <c r="W34" s="2283"/>
      <c r="X34" s="2283"/>
      <c r="Y34" s="2283"/>
      <c r="Z34" s="2283"/>
      <c r="AA34" s="2283"/>
      <c r="AB34" s="2283"/>
      <c r="AC34" s="2283"/>
      <c r="AD34" s="2283"/>
      <c r="AE34" s="2283"/>
      <c r="AF34" s="2283"/>
      <c r="AG34" s="2175" t="n">
        <f aca="false">SUBTOTAL(9,T34:AF34)</f>
        <v>0</v>
      </c>
      <c r="AH34" s="2175" t="n">
        <f aca="false">AG34+AH30</f>
        <v>0</v>
      </c>
      <c r="AI34" s="0"/>
      <c r="AJ34" s="0"/>
      <c r="AK34" s="0"/>
      <c r="AL34" s="2283"/>
      <c r="AM34" s="2283"/>
      <c r="AN34" s="2283"/>
      <c r="AO34" s="2283"/>
      <c r="AP34" s="2283"/>
      <c r="AQ34" s="2283"/>
      <c r="AR34" s="2283"/>
      <c r="AS34" s="2283"/>
      <c r="AT34" s="2283"/>
      <c r="AU34" s="2283"/>
      <c r="AV34" s="2283"/>
      <c r="AW34" s="2283"/>
      <c r="AX34" s="2283"/>
      <c r="AY34" s="2283"/>
      <c r="AZ34" s="2283"/>
      <c r="BA34" s="2283"/>
      <c r="BB34" s="2283"/>
      <c r="BC34" s="2283"/>
      <c r="BD34" s="2283"/>
      <c r="BE34" s="2283"/>
      <c r="BF34" s="2283"/>
      <c r="BG34" s="2283"/>
      <c r="BH34" s="2283"/>
      <c r="BI34" s="2175" t="n">
        <f aca="false">SUBTOTAL(9,AI34:BH34)</f>
        <v>0</v>
      </c>
      <c r="BJ34" s="2175" t="n">
        <f aca="false">BI34+BJ30</f>
        <v>101</v>
      </c>
      <c r="BK34" s="0"/>
      <c r="BL34" s="2283"/>
      <c r="BM34" s="2283"/>
      <c r="BN34" s="2283"/>
      <c r="BO34" s="2283"/>
      <c r="BP34" s="2283"/>
      <c r="BQ34" s="2283"/>
      <c r="BR34" s="2283"/>
      <c r="BS34" s="2283"/>
      <c r="BT34" s="2283"/>
      <c r="BU34" s="2283"/>
      <c r="BV34" s="2283"/>
      <c r="BW34" s="2283"/>
      <c r="BX34" s="2175" t="n">
        <f aca="false">SUBTOTAL(9,BK34:BW34)</f>
        <v>0</v>
      </c>
      <c r="BY34" s="2175" t="n">
        <f aca="false">BX34+BY30</f>
        <v>0</v>
      </c>
      <c r="BZ34" s="2175" t="n">
        <f aca="false">+R34+AG34+BI34+BX34</f>
        <v>0</v>
      </c>
      <c r="CA34" s="2175" t="n">
        <f aca="false">BZ34+CA30</f>
        <v>181</v>
      </c>
      <c r="CB34" s="2283"/>
      <c r="CC34" s="2283"/>
      <c r="CD34" s="2283"/>
      <c r="CE34" s="2283"/>
      <c r="CF34" s="2283"/>
      <c r="CG34" s="2283"/>
      <c r="CH34" s="2283"/>
      <c r="CI34" s="2283"/>
      <c r="CJ34" s="2283"/>
      <c r="CK34" s="2283"/>
      <c r="CL34" s="2283"/>
      <c r="CM34" s="2283"/>
      <c r="CN34" s="2283"/>
      <c r="CO34" s="0" t="n">
        <f aca="false">SUBTOTAL(9,CB34:CN34)</f>
        <v>0</v>
      </c>
      <c r="CP34" s="2182" t="n">
        <f aca="false">CO34:CO34+IF($B30:$B30=2,0,CP30:CP30)</f>
        <v>0</v>
      </c>
      <c r="CQ34" s="0"/>
      <c r="CR34" s="2283"/>
      <c r="CS34" s="2283"/>
      <c r="CT34" s="2283"/>
      <c r="CU34" s="2283"/>
      <c r="CV34" s="2283"/>
      <c r="CW34" s="2283"/>
      <c r="CX34" s="2283"/>
      <c r="CY34" s="2283"/>
      <c r="CZ34" s="2283"/>
      <c r="DA34" s="2283"/>
      <c r="DB34" s="2283"/>
      <c r="DC34" s="2283"/>
      <c r="DD34" s="0" t="n">
        <f aca="false">SUBTOTAL(9,CQ34:DC34)</f>
        <v>0</v>
      </c>
      <c r="DE34" s="2182" t="n">
        <f aca="false">DD34:DD34+IF($B30:$B30=2,0,DE30:DE30)</f>
        <v>0</v>
      </c>
      <c r="DF34" s="2283"/>
      <c r="DG34" s="2283"/>
      <c r="DH34" s="2283"/>
      <c r="DI34" s="2283"/>
      <c r="DJ34" s="2283"/>
      <c r="DK34" s="2283"/>
      <c r="DL34" s="2283"/>
      <c r="DM34" s="2283"/>
      <c r="DN34" s="2283"/>
      <c r="DO34" s="2283"/>
      <c r="DP34" s="2283"/>
      <c r="DQ34" s="2283"/>
      <c r="DR34" s="2283"/>
      <c r="DS34" s="2283"/>
      <c r="DT34" s="2283"/>
      <c r="DU34" s="2283"/>
      <c r="DV34" s="2283"/>
      <c r="DW34" s="2283"/>
      <c r="DX34" s="2283"/>
      <c r="DY34" s="2283"/>
      <c r="DZ34" s="0" t="n">
        <f aca="false">SUBTOTAL(9,DF34:DY34)</f>
        <v>0</v>
      </c>
      <c r="EA34" s="2182" t="n">
        <f aca="false">DZ34:DZ34+IF($B30:$B30=2,0,EA30:EA30)</f>
        <v>0</v>
      </c>
      <c r="EB34" s="2283"/>
      <c r="EC34" s="2283"/>
      <c r="ED34" s="2283"/>
      <c r="EE34" s="2283"/>
      <c r="EF34" s="2283"/>
      <c r="EG34" s="2283"/>
      <c r="EH34" s="2283"/>
      <c r="EI34" s="2283"/>
      <c r="EJ34" s="2283"/>
      <c r="EK34" s="2283"/>
      <c r="EL34" s="0" t="n">
        <f aca="false">SUBTOTAL(9,EB34:EK34)</f>
        <v>0</v>
      </c>
      <c r="EM34" s="2182" t="n">
        <f aca="false">EL34:EL34+IF($B30:$B30=2,0,EM30:EM30)</f>
        <v>0</v>
      </c>
      <c r="EN34" s="2184"/>
      <c r="EO34" s="2184"/>
      <c r="EP34" s="2184"/>
      <c r="EQ34" s="2184"/>
      <c r="ER34" s="2184"/>
      <c r="ES34" s="2184"/>
      <c r="ET34" s="2184"/>
      <c r="EU34" s="2184"/>
      <c r="EV34" s="2184"/>
      <c r="EW34" s="2184"/>
      <c r="EX34" s="2184"/>
      <c r="EY34" s="2184"/>
      <c r="EZ34" s="2184"/>
      <c r="FA34" s="2184"/>
      <c r="FB34" s="2184"/>
      <c r="FC34" s="2184"/>
      <c r="FD34" s="2184"/>
      <c r="FE34" s="2184"/>
      <c r="FF34" s="2184"/>
      <c r="FG34" s="2283"/>
      <c r="FH34" s="2188" t="n">
        <f aca="false">SUBTOTAL(9,EN34:FG34)</f>
        <v>0</v>
      </c>
      <c r="FI34" s="2175" t="n">
        <f aca="false">SUBTOTAL(9,EN34:FG34)</f>
        <v>0</v>
      </c>
      <c r="FJ34" s="2174" t="n">
        <f aca="false">FI34:FI34+IF($B30:$B30=2,0,FJ30:FJ30)</f>
        <v>0</v>
      </c>
      <c r="FK34" s="0"/>
      <c r="FL34" s="2189"/>
      <c r="FM34" s="2207" t="n">
        <f aca="false">SUBTOTAL(9,FK34:FL34)</f>
        <v>0</v>
      </c>
      <c r="FN34" s="0" t="n">
        <f aca="false">$FN$3+FN30</f>
        <v>252</v>
      </c>
      <c r="FO34" s="2330"/>
      <c r="FP34" s="2330" t="n">
        <v>10</v>
      </c>
      <c r="FQ34" s="2266"/>
      <c r="FR34" s="2184"/>
      <c r="FS34" s="2184"/>
      <c r="FT34" s="2184"/>
      <c r="FU34" s="2184"/>
      <c r="FV34" s="2184"/>
      <c r="FW34" s="2184"/>
      <c r="FX34" s="2184"/>
      <c r="FY34" s="2184"/>
      <c r="FZ34" s="2184"/>
      <c r="GA34" s="2184"/>
      <c r="GB34" s="2184"/>
      <c r="GC34" s="2184"/>
      <c r="GD34" s="2184"/>
      <c r="GE34" s="2184"/>
      <c r="GF34" s="2184"/>
      <c r="GG34" s="2184"/>
      <c r="GH34" s="2283"/>
      <c r="GI34" s="2175" t="n">
        <f aca="false">SUBTOTAL(9,FO34:GH34)</f>
        <v>10</v>
      </c>
      <c r="GJ34" s="2188" t="n">
        <f aca="false">GI34:GI34+IF($B30:$B30=2,0,GJ30:GJ30)</f>
        <v>56</v>
      </c>
      <c r="GK34" s="0"/>
      <c r="GL34" s="0"/>
      <c r="GM34" s="0"/>
      <c r="GN34" s="2203" t="n">
        <f aca="false">SUBTOTAL(9,GK34:GM34)</f>
        <v>0</v>
      </c>
      <c r="GO34" s="2203" t="n">
        <f aca="false">GN34:GN34+IF($B30:$B30=2,0,GO30:GO30)</f>
        <v>0</v>
      </c>
      <c r="GP34" s="0"/>
      <c r="GQ34" s="0"/>
      <c r="GR34" s="2184"/>
      <c r="GS34" s="2283"/>
      <c r="GT34" s="2283"/>
      <c r="GU34" s="2283"/>
      <c r="GV34" s="2283"/>
      <c r="GW34" s="2283"/>
      <c r="GX34" s="2283"/>
      <c r="GY34" s="2283"/>
      <c r="GZ34" s="2175" t="n">
        <f aca="false">SUBTOTAL(9,GP34:GY34)</f>
        <v>0</v>
      </c>
      <c r="HA34" s="2175" t="n">
        <f aca="false">GZ34:GZ34+IF($B30:$B30=2,0,HA30:HA30)</f>
        <v>0</v>
      </c>
      <c r="HB34" s="0"/>
      <c r="HC34" s="0"/>
      <c r="HD34" s="0" t="n">
        <f aca="false">$HD$14</f>
        <v>0</v>
      </c>
      <c r="HE34" s="2207" t="n">
        <f aca="false">SUBTOTAL(9,HB34:HD34)</f>
        <v>0</v>
      </c>
      <c r="HF34" s="2208" t="n">
        <f aca="false">SUMIF($C$5:HE$5,"Накопленный эффект, т/сут",$C34:HE34)+SUMIF($C$5:HE$5,"Нараст.  по потенциалу",$C34:HE34)-SUMIF($C$5:HE$5,"Нараст. по остановкам",$C34:HE34)-SUMIF($C$5:HE$5,"ИТОГО перевод в ППД",$C34:HE34)-SUMIF($C$5:HE$5,"ИТОГО  нерент, по распоряж.",$C34:HE34)-SUMIF($C$5:HE$5,"ИТОГО ост. дебит от ЗБС, Углуб., ПВЛГ/ПНЛГ",$C34:HE34)</f>
        <v>125</v>
      </c>
      <c r="HG34" s="2203" t="n">
        <v>5.7</v>
      </c>
      <c r="HH34" s="2203" t="n">
        <v>4.04139845213678</v>
      </c>
      <c r="HI34" s="2203" t="n">
        <v>2.00342918088737</v>
      </c>
      <c r="HJ34" s="2203" t="n">
        <v>4.32460333273524</v>
      </c>
      <c r="HK34" s="2203" t="n">
        <f aca="false">SUBTOTAL(9,HG34:HJ34)</f>
        <v>16.0694309657594</v>
      </c>
      <c r="HL34" s="2107"/>
      <c r="HM34" s="0" t="n">
        <f aca="false">HM$4:HM$4+SUMIF($C$5:HK$5,"Нараст. по остановкам",$C34:HK34)-SUMIF($C$5:HK$5,"Нараст.  по потенциалу",$C34:HK34)</f>
        <v>727.078704742539</v>
      </c>
      <c r="HN34" s="0" t="n">
        <v>3</v>
      </c>
      <c r="HQ34" s="0"/>
    </row>
    <row r="35" customFormat="false" ht="1.5" hidden="false" customHeight="true" outlineLevel="0" collapsed="false">
      <c r="A35" s="2215"/>
      <c r="B35" s="2215"/>
      <c r="C35" s="2325"/>
      <c r="D35" s="2325"/>
      <c r="E35" s="2325"/>
      <c r="F35" s="2325"/>
      <c r="G35" s="2225"/>
      <c r="H35" s="2225"/>
      <c r="I35" s="2225"/>
      <c r="J35" s="2225"/>
      <c r="K35" s="2225"/>
      <c r="L35" s="2225"/>
      <c r="M35" s="2225"/>
      <c r="N35" s="2225"/>
      <c r="O35" s="2225"/>
      <c r="P35" s="2225"/>
      <c r="Q35" s="2225"/>
      <c r="R35" s="2221"/>
      <c r="S35" s="2221"/>
      <c r="T35" s="2327"/>
      <c r="U35" s="2327"/>
      <c r="V35" s="2225"/>
      <c r="W35" s="2225"/>
      <c r="X35" s="2225"/>
      <c r="Y35" s="2225"/>
      <c r="Z35" s="2225"/>
      <c r="AA35" s="2225"/>
      <c r="AB35" s="2225"/>
      <c r="AC35" s="2225"/>
      <c r="AD35" s="2225"/>
      <c r="AE35" s="2225"/>
      <c r="AF35" s="2225"/>
      <c r="AG35" s="2221"/>
      <c r="AH35" s="2221"/>
      <c r="AI35" s="0"/>
      <c r="AJ35" s="0"/>
      <c r="AK35" s="2328"/>
      <c r="AL35" s="2225"/>
      <c r="AM35" s="2225"/>
      <c r="AN35" s="2225"/>
      <c r="AO35" s="2225"/>
      <c r="AP35" s="2225"/>
      <c r="AQ35" s="2225"/>
      <c r="AR35" s="2225"/>
      <c r="AS35" s="2225"/>
      <c r="AT35" s="2225"/>
      <c r="AU35" s="2225"/>
      <c r="AV35" s="2225"/>
      <c r="AW35" s="2225"/>
      <c r="AX35" s="2225"/>
      <c r="AY35" s="2225"/>
      <c r="AZ35" s="2225"/>
      <c r="BA35" s="2225"/>
      <c r="BB35" s="2225"/>
      <c r="BC35" s="2225"/>
      <c r="BD35" s="2225"/>
      <c r="BE35" s="2225"/>
      <c r="BF35" s="2225"/>
      <c r="BG35" s="2225"/>
      <c r="BH35" s="2225"/>
      <c r="BI35" s="2221"/>
      <c r="BJ35" s="2221"/>
      <c r="BK35" s="2327"/>
      <c r="BL35" s="2225"/>
      <c r="BM35" s="2225"/>
      <c r="BN35" s="2225"/>
      <c r="BO35" s="2225"/>
      <c r="BP35" s="2225"/>
      <c r="BQ35" s="2225"/>
      <c r="BR35" s="2225"/>
      <c r="BS35" s="2225"/>
      <c r="BT35" s="2225"/>
      <c r="BU35" s="2225"/>
      <c r="BV35" s="2225"/>
      <c r="BW35" s="2225"/>
      <c r="BX35" s="2221"/>
      <c r="BY35" s="2221"/>
      <c r="BZ35" s="2221"/>
      <c r="CA35" s="2221"/>
      <c r="CB35" s="2225"/>
      <c r="CC35" s="2225"/>
      <c r="CD35" s="2225"/>
      <c r="CE35" s="2225"/>
      <c r="CF35" s="2225"/>
      <c r="CG35" s="2225"/>
      <c r="CH35" s="2225"/>
      <c r="CI35" s="2225"/>
      <c r="CJ35" s="2225"/>
      <c r="CK35" s="2225"/>
      <c r="CL35" s="2225"/>
      <c r="CM35" s="2225"/>
      <c r="CN35" s="2225"/>
      <c r="CO35" s="2221"/>
      <c r="CP35" s="2221"/>
      <c r="CQ35" s="1302"/>
      <c r="CR35" s="2225"/>
      <c r="CS35" s="2225"/>
      <c r="CT35" s="2225"/>
      <c r="CU35" s="2225"/>
      <c r="CV35" s="2225"/>
      <c r="CW35" s="2225"/>
      <c r="CX35" s="2225"/>
      <c r="CY35" s="2225"/>
      <c r="CZ35" s="2225"/>
      <c r="DA35" s="2225"/>
      <c r="DB35" s="2225"/>
      <c r="DC35" s="2225"/>
      <c r="DD35" s="2221"/>
      <c r="DE35" s="2221"/>
      <c r="DF35" s="0"/>
      <c r="DG35" s="2225"/>
      <c r="DH35" s="2225"/>
      <c r="DI35" s="2225"/>
      <c r="DJ35" s="2225"/>
      <c r="DK35" s="2225"/>
      <c r="DL35" s="2225"/>
      <c r="DM35" s="2225"/>
      <c r="DN35" s="2225"/>
      <c r="DO35" s="2225"/>
      <c r="DP35" s="2225"/>
      <c r="DQ35" s="2225"/>
      <c r="DR35" s="2225"/>
      <c r="DS35" s="2225"/>
      <c r="DT35" s="2225"/>
      <c r="DU35" s="2225"/>
      <c r="DV35" s="2225"/>
      <c r="DW35" s="2225"/>
      <c r="DX35" s="2225"/>
      <c r="DY35" s="2225"/>
      <c r="DZ35" s="2221"/>
      <c r="EA35" s="2221"/>
      <c r="EB35" s="2225"/>
      <c r="EC35" s="2225"/>
      <c r="ED35" s="2225"/>
      <c r="EE35" s="2225"/>
      <c r="EF35" s="2225"/>
      <c r="EG35" s="2225"/>
      <c r="EH35" s="2225"/>
      <c r="EI35" s="2225"/>
      <c r="EJ35" s="2225"/>
      <c r="EK35" s="2225"/>
      <c r="EL35" s="2221"/>
      <c r="EM35" s="2221"/>
      <c r="EN35" s="2225"/>
      <c r="EO35" s="2225"/>
      <c r="EP35" s="2225"/>
      <c r="EQ35" s="2225"/>
      <c r="ER35" s="2225"/>
      <c r="ES35" s="2225"/>
      <c r="ET35" s="2225"/>
      <c r="EU35" s="2225"/>
      <c r="EV35" s="2225"/>
      <c r="EW35" s="2225"/>
      <c r="EX35" s="2225"/>
      <c r="EY35" s="2225"/>
      <c r="EZ35" s="2225"/>
      <c r="FA35" s="2225"/>
      <c r="FB35" s="2225"/>
      <c r="FC35" s="2225"/>
      <c r="FD35" s="2225"/>
      <c r="FE35" s="2225"/>
      <c r="FF35" s="2225"/>
      <c r="FG35" s="2225"/>
      <c r="FH35" s="2221"/>
      <c r="FI35" s="2221"/>
      <c r="FJ35" s="2221"/>
      <c r="FK35" s="2230"/>
      <c r="FL35" s="2217"/>
      <c r="FM35" s="2221"/>
      <c r="FN35" s="2228"/>
      <c r="FO35" s="2330"/>
      <c r="FP35" s="2330"/>
      <c r="FQ35" s="2230"/>
      <c r="FR35" s="2225"/>
      <c r="FS35" s="2225"/>
      <c r="FT35" s="2225"/>
      <c r="FU35" s="2225"/>
      <c r="FV35" s="2225"/>
      <c r="FW35" s="2225"/>
      <c r="FX35" s="2225"/>
      <c r="FY35" s="2225"/>
      <c r="FZ35" s="2225"/>
      <c r="GA35" s="2225"/>
      <c r="GB35" s="2225"/>
      <c r="GC35" s="2225"/>
      <c r="GD35" s="2225"/>
      <c r="GE35" s="2225"/>
      <c r="GF35" s="2225"/>
      <c r="GG35" s="2225"/>
      <c r="GH35" s="2225"/>
      <c r="GI35" s="2221"/>
      <c r="GJ35" s="2221"/>
      <c r="GK35" s="1302"/>
      <c r="GL35" s="1302"/>
      <c r="GM35" s="1302"/>
      <c r="GN35" s="1302"/>
      <c r="GO35" s="1302"/>
      <c r="GP35" s="2331"/>
      <c r="GQ35" s="2331"/>
      <c r="GR35" s="2225"/>
      <c r="GS35" s="2225"/>
      <c r="GT35" s="2225"/>
      <c r="GU35" s="2225"/>
      <c r="GV35" s="2225"/>
      <c r="GW35" s="2225"/>
      <c r="GX35" s="2225"/>
      <c r="GY35" s="2225"/>
      <c r="GZ35" s="2221"/>
      <c r="HA35" s="2221"/>
      <c r="HB35" s="2225"/>
      <c r="HC35" s="2225"/>
      <c r="HD35" s="2225"/>
      <c r="HE35" s="2221"/>
      <c r="HF35" s="2221"/>
      <c r="HG35" s="1302"/>
      <c r="HH35" s="1302"/>
      <c r="HI35" s="1302"/>
      <c r="HJ35" s="1302"/>
      <c r="HK35" s="1302"/>
      <c r="HL35" s="2236"/>
      <c r="HM35" s="2236"/>
      <c r="HN35" s="2052" t="n">
        <v>4</v>
      </c>
      <c r="HQ35" s="0"/>
    </row>
    <row r="36" customFormat="false" ht="11.25" hidden="false" customHeight="true" outlineLevel="0" collapsed="false">
      <c r="A36" s="2056" t="e">
        <f aca="false">A32+1</f>
        <v>#REF!</v>
      </c>
      <c r="B36" s="2057" t="s">
        <v>662</v>
      </c>
      <c r="C36" s="0" t="s">
        <v>195</v>
      </c>
      <c r="D36" s="0"/>
      <c r="E36" s="0"/>
      <c r="F36" s="0"/>
      <c r="G36" s="2274"/>
      <c r="H36" s="0"/>
      <c r="I36" s="0"/>
      <c r="J36" s="0"/>
      <c r="K36" s="2072"/>
      <c r="L36" s="2072"/>
      <c r="M36" s="2072"/>
      <c r="N36" s="2072"/>
      <c r="O36" s="2072"/>
      <c r="P36" s="2072"/>
      <c r="Q36" s="2274"/>
      <c r="R36" s="2063"/>
      <c r="S36" s="2063"/>
      <c r="T36" s="0"/>
      <c r="U36" s="0"/>
      <c r="V36" s="2274"/>
      <c r="W36" s="2274"/>
      <c r="X36" s="2274"/>
      <c r="Y36" s="2274"/>
      <c r="Z36" s="2274"/>
      <c r="AA36" s="2274"/>
      <c r="AB36" s="2274"/>
      <c r="AC36" s="2274"/>
      <c r="AD36" s="2274"/>
      <c r="AE36" s="2274"/>
      <c r="AF36" s="2274"/>
      <c r="AG36" s="2063"/>
      <c r="AH36" s="2063"/>
      <c r="AI36" s="0" t="s">
        <v>247</v>
      </c>
      <c r="AJ36" s="0"/>
      <c r="AK36" s="0"/>
      <c r="AL36" s="2274"/>
      <c r="AM36" s="2274"/>
      <c r="AN36" s="2274"/>
      <c r="AO36" s="2274"/>
      <c r="AP36" s="2274"/>
      <c r="AQ36" s="2274"/>
      <c r="AR36" s="2274"/>
      <c r="AS36" s="2274"/>
      <c r="AT36" s="2274"/>
      <c r="AU36" s="2274"/>
      <c r="AV36" s="2274"/>
      <c r="AW36" s="2274"/>
      <c r="AX36" s="2274"/>
      <c r="AY36" s="2274"/>
      <c r="AZ36" s="2274"/>
      <c r="BA36" s="2274"/>
      <c r="BB36" s="2274"/>
      <c r="BC36" s="2274"/>
      <c r="BD36" s="2274"/>
      <c r="BE36" s="2274"/>
      <c r="BF36" s="2274"/>
      <c r="BG36" s="2274"/>
      <c r="BH36" s="2274"/>
      <c r="BI36" s="2063"/>
      <c r="BJ36" s="2063"/>
      <c r="BK36" s="2271"/>
      <c r="BL36" s="2274"/>
      <c r="BM36" s="2274"/>
      <c r="BN36" s="2274"/>
      <c r="BO36" s="2274"/>
      <c r="BP36" s="2274"/>
      <c r="BQ36" s="2274"/>
      <c r="BR36" s="2274"/>
      <c r="BS36" s="2274"/>
      <c r="BT36" s="2274"/>
      <c r="BU36" s="2274"/>
      <c r="BV36" s="2274"/>
      <c r="BW36" s="2274"/>
      <c r="BX36" s="2063"/>
      <c r="BY36" s="2063"/>
      <c r="BZ36" s="2063"/>
      <c r="CA36" s="2063"/>
      <c r="CB36" s="2274"/>
      <c r="CC36" s="2274"/>
      <c r="CD36" s="2274"/>
      <c r="CE36" s="2274"/>
      <c r="CF36" s="2274"/>
      <c r="CG36" s="2274"/>
      <c r="CH36" s="2274"/>
      <c r="CI36" s="2274"/>
      <c r="CJ36" s="2274"/>
      <c r="CK36" s="2274"/>
      <c r="CL36" s="2274"/>
      <c r="CM36" s="2274"/>
      <c r="CN36" s="2274"/>
      <c r="CO36" s="0"/>
      <c r="CP36" s="2070"/>
      <c r="CQ36" s="0"/>
      <c r="CR36" s="2274"/>
      <c r="CS36" s="2274"/>
      <c r="CT36" s="2274"/>
      <c r="CU36" s="2274"/>
      <c r="CV36" s="2274"/>
      <c r="CW36" s="2274"/>
      <c r="CX36" s="2274"/>
      <c r="CY36" s="2274"/>
      <c r="CZ36" s="2274"/>
      <c r="DA36" s="2274"/>
      <c r="DB36" s="2274"/>
      <c r="DC36" s="2274"/>
      <c r="DD36" s="0"/>
      <c r="DE36" s="2070"/>
      <c r="DF36" s="2274"/>
      <c r="DG36" s="2274"/>
      <c r="DH36" s="2274"/>
      <c r="DI36" s="2274"/>
      <c r="DJ36" s="2274"/>
      <c r="DK36" s="2274"/>
      <c r="DL36" s="2274"/>
      <c r="DM36" s="2274"/>
      <c r="DN36" s="2274"/>
      <c r="DO36" s="2274"/>
      <c r="DP36" s="2274"/>
      <c r="DQ36" s="2274"/>
      <c r="DR36" s="2274"/>
      <c r="DS36" s="2274"/>
      <c r="DT36" s="2274"/>
      <c r="DU36" s="2274"/>
      <c r="DV36" s="2274"/>
      <c r="DW36" s="2274"/>
      <c r="DX36" s="2274"/>
      <c r="DY36" s="2274"/>
      <c r="DZ36" s="0"/>
      <c r="EA36" s="2070"/>
      <c r="EB36" s="2274"/>
      <c r="EC36" s="2274"/>
      <c r="ED36" s="2274"/>
      <c r="EE36" s="2274"/>
      <c r="EF36" s="2274"/>
      <c r="EG36" s="2274"/>
      <c r="EH36" s="2274"/>
      <c r="EI36" s="2274"/>
      <c r="EJ36" s="2274"/>
      <c r="EK36" s="2274"/>
      <c r="EL36" s="0"/>
      <c r="EM36" s="2070"/>
      <c r="EN36" s="2072"/>
      <c r="EO36" s="2072"/>
      <c r="EP36" s="2072"/>
      <c r="EQ36" s="2072"/>
      <c r="ER36" s="2072"/>
      <c r="ES36" s="2072"/>
      <c r="ET36" s="2072"/>
      <c r="EU36" s="2072"/>
      <c r="EV36" s="2072"/>
      <c r="EW36" s="2072"/>
      <c r="EX36" s="2072"/>
      <c r="EY36" s="2072"/>
      <c r="EZ36" s="2072"/>
      <c r="FA36" s="2072"/>
      <c r="FB36" s="2072"/>
      <c r="FC36" s="2072"/>
      <c r="FD36" s="2072"/>
      <c r="FE36" s="2072"/>
      <c r="FF36" s="2072"/>
      <c r="FG36" s="2274"/>
      <c r="FH36" s="2076"/>
      <c r="FI36" s="2063"/>
      <c r="FJ36" s="2062"/>
      <c r="FK36" s="0"/>
      <c r="FL36" s="2077"/>
      <c r="FM36" s="0"/>
      <c r="FN36" s="0"/>
      <c r="FO36" s="0"/>
      <c r="FP36" s="0"/>
      <c r="FQ36" s="2084"/>
      <c r="FR36" s="2274"/>
      <c r="FS36" s="2274"/>
      <c r="FT36" s="2274"/>
      <c r="FU36" s="2274"/>
      <c r="FV36" s="2274"/>
      <c r="FW36" s="2274"/>
      <c r="FX36" s="2274"/>
      <c r="FY36" s="2274"/>
      <c r="FZ36" s="2274"/>
      <c r="GA36" s="2274"/>
      <c r="GB36" s="2274"/>
      <c r="GC36" s="2274"/>
      <c r="GD36" s="2274"/>
      <c r="GE36" s="2274"/>
      <c r="GF36" s="2274"/>
      <c r="GG36" s="2274"/>
      <c r="GH36" s="2274"/>
      <c r="GI36" s="2063"/>
      <c r="GJ36" s="2076"/>
      <c r="GK36" s="0"/>
      <c r="GL36" s="0"/>
      <c r="GM36" s="0"/>
      <c r="GN36" s="2090"/>
      <c r="GO36" s="209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2063"/>
      <c r="HA36" s="2063"/>
      <c r="HB36" s="0"/>
      <c r="HC36" s="0"/>
      <c r="HD36" s="0"/>
      <c r="HE36" s="2101"/>
      <c r="HF36" s="2102"/>
      <c r="HG36" s="0"/>
      <c r="HH36" s="0"/>
      <c r="HI36" s="0"/>
      <c r="HJ36" s="0"/>
      <c r="HK36" s="0"/>
      <c r="HL36" s="2107" t="e">
        <f aca="false">HL$4:HL$4+SUMIF($C$5:HK$5,"Нараст. баланс",$C38:HK38)+SUMIF($C$7:HH$7,"Итого (с ВНР)",$C38:HH38)-SUMIF($C$5:HK$5,"Геол. снижение,  т/сут",$C38:HK38)-SUMIF(HJ$7:HK$7,"Итого",HJ38:HK38)-SUMIF($C$7:HK$7,"Итого (с ВСП)",$C38:HK38)</f>
        <v>#REF!</v>
      </c>
      <c r="HM36" s="0"/>
      <c r="HN36" s="0" t="n">
        <v>1</v>
      </c>
      <c r="HQ36" s="0"/>
    </row>
    <row r="37" customFormat="false" ht="11.25" hidden="false" customHeight="true" outlineLevel="0" collapsed="false">
      <c r="A37" s="2056"/>
      <c r="B37" s="2113" t="s">
        <v>663</v>
      </c>
      <c r="C37" s="0" t="s">
        <v>474</v>
      </c>
      <c r="D37" s="0"/>
      <c r="E37" s="0"/>
      <c r="F37" s="0"/>
      <c r="G37" s="2279"/>
      <c r="H37" s="0"/>
      <c r="I37" s="0"/>
      <c r="J37" s="0"/>
      <c r="K37" s="2128"/>
      <c r="L37" s="2128"/>
      <c r="M37" s="2128"/>
      <c r="N37" s="2128"/>
      <c r="O37" s="2128"/>
      <c r="P37" s="2128"/>
      <c r="Q37" s="2279"/>
      <c r="R37" s="2119" t="n">
        <f aca="false">COUNTA(C37:Q37)</f>
        <v>1</v>
      </c>
      <c r="S37" s="2119"/>
      <c r="T37" s="0"/>
      <c r="U37" s="0"/>
      <c r="V37" s="2279"/>
      <c r="W37" s="2279"/>
      <c r="X37" s="2279"/>
      <c r="Y37" s="2279"/>
      <c r="Z37" s="2279"/>
      <c r="AA37" s="2279"/>
      <c r="AB37" s="2279"/>
      <c r="AC37" s="2279"/>
      <c r="AD37" s="2279"/>
      <c r="AE37" s="2279"/>
      <c r="AF37" s="2279"/>
      <c r="AG37" s="2119" t="n">
        <f aca="false">COUNTA(T37:AF37)</f>
        <v>0</v>
      </c>
      <c r="AH37" s="2119"/>
      <c r="AI37" s="0" t="s">
        <v>697</v>
      </c>
      <c r="AJ37" s="0"/>
      <c r="AK37" s="0"/>
      <c r="AL37" s="2279"/>
      <c r="AM37" s="2279"/>
      <c r="AN37" s="2279"/>
      <c r="AO37" s="2279"/>
      <c r="AP37" s="2279"/>
      <c r="AQ37" s="2279"/>
      <c r="AR37" s="2279"/>
      <c r="AS37" s="2279"/>
      <c r="AT37" s="2279"/>
      <c r="AU37" s="2279"/>
      <c r="AV37" s="2279"/>
      <c r="AW37" s="2279"/>
      <c r="AX37" s="2279"/>
      <c r="AY37" s="2279"/>
      <c r="AZ37" s="2279"/>
      <c r="BA37" s="2279"/>
      <c r="BB37" s="2279"/>
      <c r="BC37" s="2279"/>
      <c r="BD37" s="2279"/>
      <c r="BE37" s="2279"/>
      <c r="BF37" s="2279"/>
      <c r="BG37" s="2279"/>
      <c r="BH37" s="2279"/>
      <c r="BI37" s="2119" t="n">
        <f aca="false">COUNTA(AI37:BH37)</f>
        <v>1</v>
      </c>
      <c r="BJ37" s="2119"/>
      <c r="BK37" s="2277"/>
      <c r="BL37" s="2279"/>
      <c r="BM37" s="2279"/>
      <c r="BN37" s="2279"/>
      <c r="BO37" s="2279"/>
      <c r="BP37" s="2279"/>
      <c r="BQ37" s="2279"/>
      <c r="BR37" s="2279"/>
      <c r="BS37" s="2279"/>
      <c r="BT37" s="2279"/>
      <c r="BU37" s="2279"/>
      <c r="BV37" s="2279"/>
      <c r="BW37" s="2279"/>
      <c r="BX37" s="2119" t="n">
        <f aca="false">COUNTA(BK37:BW37)</f>
        <v>0</v>
      </c>
      <c r="BY37" s="2119"/>
      <c r="BZ37" s="2119" t="n">
        <f aca="false">R37+AG37+BI37+BX37</f>
        <v>2</v>
      </c>
      <c r="CA37" s="2119"/>
      <c r="CB37" s="2279"/>
      <c r="CC37" s="2279"/>
      <c r="CD37" s="2279"/>
      <c r="CE37" s="2279"/>
      <c r="CF37" s="2279"/>
      <c r="CG37" s="2279"/>
      <c r="CH37" s="2279"/>
      <c r="CI37" s="2279"/>
      <c r="CJ37" s="2279"/>
      <c r="CK37" s="2279"/>
      <c r="CL37" s="2279"/>
      <c r="CM37" s="2279"/>
      <c r="CN37" s="2279"/>
      <c r="CO37" s="0" t="n">
        <f aca="false">SUBTOTAL(9,CB39:CN39)</f>
        <v>0</v>
      </c>
      <c r="CP37" s="2126"/>
      <c r="CQ37" s="0"/>
      <c r="CR37" s="2279"/>
      <c r="CS37" s="2279"/>
      <c r="CT37" s="2279"/>
      <c r="CU37" s="2279"/>
      <c r="CV37" s="2279"/>
      <c r="CW37" s="2279"/>
      <c r="CX37" s="2279"/>
      <c r="CY37" s="2279"/>
      <c r="CZ37" s="2279"/>
      <c r="DA37" s="2279"/>
      <c r="DB37" s="2279"/>
      <c r="DC37" s="2279"/>
      <c r="DD37" s="0" t="n">
        <f aca="false">COUNTA(CQ37:DC37)</f>
        <v>0</v>
      </c>
      <c r="DE37" s="2126"/>
      <c r="DF37" s="2279"/>
      <c r="DG37" s="2279"/>
      <c r="DH37" s="2279"/>
      <c r="DI37" s="2279"/>
      <c r="DJ37" s="2279"/>
      <c r="DK37" s="2279"/>
      <c r="DL37" s="2279"/>
      <c r="DM37" s="2279"/>
      <c r="DN37" s="2279"/>
      <c r="DO37" s="2279"/>
      <c r="DP37" s="2279"/>
      <c r="DQ37" s="2279"/>
      <c r="DR37" s="2279"/>
      <c r="DS37" s="2279"/>
      <c r="DT37" s="2279"/>
      <c r="DU37" s="2279"/>
      <c r="DV37" s="2279"/>
      <c r="DW37" s="2279"/>
      <c r="DX37" s="2279"/>
      <c r="DY37" s="2279"/>
      <c r="DZ37" s="0" t="n">
        <f aca="false">COUNTA(DF37:DY37)</f>
        <v>0</v>
      </c>
      <c r="EA37" s="2126"/>
      <c r="EB37" s="2279"/>
      <c r="EC37" s="2279"/>
      <c r="ED37" s="2279"/>
      <c r="EE37" s="2279"/>
      <c r="EF37" s="2279"/>
      <c r="EG37" s="2279"/>
      <c r="EH37" s="2279"/>
      <c r="EI37" s="2279"/>
      <c r="EJ37" s="2279"/>
      <c r="EK37" s="2279"/>
      <c r="EL37" s="0" t="n">
        <f aca="false">COUNTA(EB37:EK37)</f>
        <v>0</v>
      </c>
      <c r="EM37" s="2126"/>
      <c r="EN37" s="2128"/>
      <c r="EO37" s="2128"/>
      <c r="EP37" s="2128"/>
      <c r="EQ37" s="2128"/>
      <c r="ER37" s="2128"/>
      <c r="ES37" s="2128"/>
      <c r="ET37" s="2128"/>
      <c r="EU37" s="2128"/>
      <c r="EV37" s="2128"/>
      <c r="EW37" s="2128"/>
      <c r="EX37" s="2128"/>
      <c r="EY37" s="2128"/>
      <c r="EZ37" s="2128"/>
      <c r="FA37" s="2128"/>
      <c r="FB37" s="2128"/>
      <c r="FC37" s="2128"/>
      <c r="FD37" s="2128"/>
      <c r="FE37" s="2128"/>
      <c r="FF37" s="2128"/>
      <c r="FG37" s="2279"/>
      <c r="FH37" s="2132" t="n">
        <f aca="false">SUBTOTAL(9,EN39:FG39)</f>
        <v>0</v>
      </c>
      <c r="FI37" s="2119" t="n">
        <f aca="false">SUBTOTAL(9,EN39:FG39)</f>
        <v>0</v>
      </c>
      <c r="FJ37" s="2133"/>
      <c r="FK37" s="0"/>
      <c r="FL37" s="2134"/>
      <c r="FM37" s="0"/>
      <c r="FN37" s="0"/>
      <c r="FO37" s="0"/>
      <c r="FP37" s="0"/>
      <c r="FQ37" s="2141"/>
      <c r="FR37" s="2279"/>
      <c r="FS37" s="2279"/>
      <c r="FT37" s="2279"/>
      <c r="FU37" s="2279"/>
      <c r="FV37" s="2279"/>
      <c r="FW37" s="2279"/>
      <c r="FX37" s="2279"/>
      <c r="FY37" s="2279"/>
      <c r="FZ37" s="2279"/>
      <c r="GA37" s="2279"/>
      <c r="GB37" s="2279"/>
      <c r="GC37" s="2279"/>
      <c r="GD37" s="2279"/>
      <c r="GE37" s="2279"/>
      <c r="GF37" s="2279"/>
      <c r="GG37" s="2279"/>
      <c r="GH37" s="2279"/>
      <c r="GI37" s="2119" t="n">
        <f aca="false">SUBTOTAL(9,FO39:GH39)</f>
        <v>0</v>
      </c>
      <c r="GJ37" s="2142"/>
      <c r="GK37" s="0"/>
      <c r="GL37" s="0"/>
      <c r="GM37" s="0"/>
      <c r="GN37" s="0" t="n">
        <f aca="false">SUBTOTAL(9,GK39:GM39)</f>
        <v>0</v>
      </c>
      <c r="GO37" s="2148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2119" t="n">
        <f aca="false">SUBTOTAL(3,GP37:GY37)</f>
        <v>0</v>
      </c>
      <c r="HA37" s="2156"/>
      <c r="HB37" s="0"/>
      <c r="HC37" s="0"/>
      <c r="HD37" s="0"/>
      <c r="HE37" s="2160"/>
      <c r="HF37" s="2161"/>
      <c r="HG37" s="0"/>
      <c r="HH37" s="0"/>
      <c r="HI37" s="0"/>
      <c r="HJ37" s="0"/>
      <c r="HK37" s="0"/>
      <c r="HL37" s="2107"/>
      <c r="HM37" s="0"/>
      <c r="HN37" s="0" t="n">
        <v>2</v>
      </c>
      <c r="HQ37" s="0"/>
    </row>
    <row r="38" customFormat="false" ht="11.25" hidden="false" customHeight="true" outlineLevel="0" collapsed="false">
      <c r="A38" s="2056"/>
      <c r="B38" s="2169" t="s">
        <v>661</v>
      </c>
      <c r="C38" s="0" t="n">
        <v>30</v>
      </c>
      <c r="D38" s="0"/>
      <c r="E38" s="0"/>
      <c r="F38" s="0"/>
      <c r="G38" s="2283"/>
      <c r="H38" s="0"/>
      <c r="I38" s="0"/>
      <c r="J38" s="0"/>
      <c r="K38" s="2184"/>
      <c r="L38" s="2184"/>
      <c r="M38" s="2184"/>
      <c r="N38" s="2184"/>
      <c r="O38" s="2184"/>
      <c r="P38" s="2184"/>
      <c r="Q38" s="2283"/>
      <c r="R38" s="2175" t="n">
        <f aca="false">SUBTOTAL(9,C38:Q38)</f>
        <v>30</v>
      </c>
      <c r="S38" s="2175" t="n">
        <f aca="false">R38+S34</f>
        <v>110</v>
      </c>
      <c r="T38" s="0"/>
      <c r="U38" s="0"/>
      <c r="V38" s="2283"/>
      <c r="W38" s="2283"/>
      <c r="X38" s="2283"/>
      <c r="Y38" s="2283"/>
      <c r="Z38" s="2283"/>
      <c r="AA38" s="2283"/>
      <c r="AB38" s="2283"/>
      <c r="AC38" s="2283"/>
      <c r="AD38" s="2283"/>
      <c r="AE38" s="2283"/>
      <c r="AF38" s="2283"/>
      <c r="AG38" s="2175" t="n">
        <f aca="false">SUBTOTAL(9,T38:AF38)</f>
        <v>0</v>
      </c>
      <c r="AH38" s="2175" t="n">
        <f aca="false">AG38+AH34</f>
        <v>0</v>
      </c>
      <c r="AI38" s="0" t="n">
        <v>20</v>
      </c>
      <c r="AJ38" s="0"/>
      <c r="AK38" s="0"/>
      <c r="AL38" s="2283"/>
      <c r="AM38" s="2283"/>
      <c r="AN38" s="2283"/>
      <c r="AO38" s="2283"/>
      <c r="AP38" s="2283"/>
      <c r="AQ38" s="2283"/>
      <c r="AR38" s="2283"/>
      <c r="AS38" s="2283"/>
      <c r="AT38" s="2283"/>
      <c r="AU38" s="2283"/>
      <c r="AV38" s="2283"/>
      <c r="AW38" s="2283"/>
      <c r="AX38" s="2283"/>
      <c r="AY38" s="2283"/>
      <c r="AZ38" s="2283"/>
      <c r="BA38" s="2283"/>
      <c r="BB38" s="2283"/>
      <c r="BC38" s="2283"/>
      <c r="BD38" s="2283"/>
      <c r="BE38" s="2283"/>
      <c r="BF38" s="2283"/>
      <c r="BG38" s="2283"/>
      <c r="BH38" s="2283"/>
      <c r="BI38" s="2175" t="n">
        <f aca="false">SUBTOTAL(9,AI38:BH38)</f>
        <v>20</v>
      </c>
      <c r="BJ38" s="2175" t="n">
        <f aca="false">BI38+BJ34</f>
        <v>121</v>
      </c>
      <c r="BK38" s="2282"/>
      <c r="BL38" s="2283"/>
      <c r="BM38" s="2283"/>
      <c r="BN38" s="2283"/>
      <c r="BO38" s="2283"/>
      <c r="BP38" s="2283"/>
      <c r="BQ38" s="2283"/>
      <c r="BR38" s="2283"/>
      <c r="BS38" s="2283"/>
      <c r="BT38" s="2283"/>
      <c r="BU38" s="2283"/>
      <c r="BV38" s="2283"/>
      <c r="BW38" s="2283"/>
      <c r="BX38" s="2175" t="n">
        <f aca="false">SUBTOTAL(9,BK38:BW38)</f>
        <v>0</v>
      </c>
      <c r="BY38" s="2175" t="n">
        <f aca="false">BX38+BY34</f>
        <v>0</v>
      </c>
      <c r="BZ38" s="2175" t="n">
        <f aca="false">+R38+AG38+BI38+BX38</f>
        <v>50</v>
      </c>
      <c r="CA38" s="2175" t="n">
        <f aca="false">BZ38+CA34</f>
        <v>231</v>
      </c>
      <c r="CB38" s="2283"/>
      <c r="CC38" s="2283"/>
      <c r="CD38" s="2283"/>
      <c r="CE38" s="2283"/>
      <c r="CF38" s="2283"/>
      <c r="CG38" s="2283"/>
      <c r="CH38" s="2283"/>
      <c r="CI38" s="2283"/>
      <c r="CJ38" s="2283"/>
      <c r="CK38" s="2283"/>
      <c r="CL38" s="2283"/>
      <c r="CM38" s="2283"/>
      <c r="CN38" s="2283"/>
      <c r="CO38" s="0" t="n">
        <f aca="false">SUBTOTAL(9,CB38:CN38)</f>
        <v>0</v>
      </c>
      <c r="CP38" s="2182" t="n">
        <f aca="false">CO38:CO38+IF($B34:$B34=2,0,CP34:CP34)</f>
        <v>0</v>
      </c>
      <c r="CQ38" s="0"/>
      <c r="CR38" s="2283"/>
      <c r="CS38" s="2283"/>
      <c r="CT38" s="2283"/>
      <c r="CU38" s="2283"/>
      <c r="CV38" s="2283"/>
      <c r="CW38" s="2283"/>
      <c r="CX38" s="2283"/>
      <c r="CY38" s="2283"/>
      <c r="CZ38" s="2283"/>
      <c r="DA38" s="2283"/>
      <c r="DB38" s="2283"/>
      <c r="DC38" s="2283"/>
      <c r="DD38" s="0" t="n">
        <f aca="false">SUBTOTAL(9,CQ38:DC38)</f>
        <v>0</v>
      </c>
      <c r="DE38" s="2182" t="n">
        <f aca="false">DD38:DD38+IF($B34:$B34=2,0,DE34:DE34)</f>
        <v>0</v>
      </c>
      <c r="DF38" s="2283"/>
      <c r="DG38" s="2283"/>
      <c r="DH38" s="2283"/>
      <c r="DI38" s="2283"/>
      <c r="DJ38" s="2283"/>
      <c r="DK38" s="2283"/>
      <c r="DL38" s="2283"/>
      <c r="DM38" s="2283"/>
      <c r="DN38" s="2283"/>
      <c r="DO38" s="2283"/>
      <c r="DP38" s="2283"/>
      <c r="DQ38" s="2283"/>
      <c r="DR38" s="2283"/>
      <c r="DS38" s="2283"/>
      <c r="DT38" s="2283"/>
      <c r="DU38" s="2283"/>
      <c r="DV38" s="2283"/>
      <c r="DW38" s="2283"/>
      <c r="DX38" s="2283"/>
      <c r="DY38" s="2283"/>
      <c r="DZ38" s="0" t="n">
        <f aca="false">SUBTOTAL(9,DF38:DY38)</f>
        <v>0</v>
      </c>
      <c r="EA38" s="2182" t="n">
        <f aca="false">DZ38:DZ38+IF($B34:$B34=2,0,EA34:EA34)</f>
        <v>0</v>
      </c>
      <c r="EB38" s="2283"/>
      <c r="EC38" s="2283"/>
      <c r="ED38" s="2283"/>
      <c r="EE38" s="2283"/>
      <c r="EF38" s="2283"/>
      <c r="EG38" s="2283"/>
      <c r="EH38" s="2283"/>
      <c r="EI38" s="2283"/>
      <c r="EJ38" s="2283"/>
      <c r="EK38" s="2283"/>
      <c r="EL38" s="0" t="n">
        <f aca="false">SUBTOTAL(9,EB38:EK38)</f>
        <v>0</v>
      </c>
      <c r="EM38" s="2182" t="n">
        <f aca="false">EL38:EL38+IF($B34:$B34=2,0,EM34:EM34)</f>
        <v>0</v>
      </c>
      <c r="EN38" s="2184"/>
      <c r="EO38" s="2184"/>
      <c r="EP38" s="2184"/>
      <c r="EQ38" s="2184"/>
      <c r="ER38" s="2184"/>
      <c r="ES38" s="2184"/>
      <c r="ET38" s="2184"/>
      <c r="EU38" s="2184"/>
      <c r="EV38" s="2184"/>
      <c r="EW38" s="2184"/>
      <c r="EX38" s="2184"/>
      <c r="EY38" s="2184"/>
      <c r="EZ38" s="2184"/>
      <c r="FA38" s="2184"/>
      <c r="FB38" s="2184"/>
      <c r="FC38" s="2184"/>
      <c r="FD38" s="2184"/>
      <c r="FE38" s="2184"/>
      <c r="FF38" s="2184"/>
      <c r="FG38" s="2283"/>
      <c r="FH38" s="2188" t="n">
        <f aca="false">SUBTOTAL(9,EN38:FG38)</f>
        <v>0</v>
      </c>
      <c r="FI38" s="2175" t="n">
        <f aca="false">SUBTOTAL(9,EN38:FG38)</f>
        <v>0</v>
      </c>
      <c r="FJ38" s="2174" t="n">
        <f aca="false">FI38:FI38+IF($B34:$B34=2,0,FJ34:FJ34)</f>
        <v>0</v>
      </c>
      <c r="FK38" s="0"/>
      <c r="FL38" s="2189"/>
      <c r="FM38" s="2207" t="n">
        <f aca="false">SUBTOTAL(9,FK38:FL38)</f>
        <v>0</v>
      </c>
      <c r="FN38" s="0" t="n">
        <f aca="false">$FN$3+FN34</f>
        <v>294</v>
      </c>
      <c r="FO38" s="2330"/>
      <c r="FP38" s="2330"/>
      <c r="FQ38" s="2197"/>
      <c r="FR38" s="2283"/>
      <c r="FS38" s="2283"/>
      <c r="FT38" s="2283"/>
      <c r="FU38" s="2283"/>
      <c r="FV38" s="2283"/>
      <c r="FW38" s="2283"/>
      <c r="FX38" s="2283"/>
      <c r="FY38" s="2283"/>
      <c r="FZ38" s="2283"/>
      <c r="GA38" s="2283"/>
      <c r="GB38" s="2283"/>
      <c r="GC38" s="2283"/>
      <c r="GD38" s="2283"/>
      <c r="GE38" s="2283"/>
      <c r="GF38" s="2283"/>
      <c r="GG38" s="2283"/>
      <c r="GH38" s="2283"/>
      <c r="GI38" s="2175" t="n">
        <f aca="false">SUBTOTAL(9,FO38:GH38)</f>
        <v>0</v>
      </c>
      <c r="GJ38" s="2188" t="n">
        <f aca="false">GI38:GI38+IF($B34:$B34=2,0,GJ34:GJ34)</f>
        <v>56</v>
      </c>
      <c r="GK38" s="0"/>
      <c r="GL38" s="0"/>
      <c r="GM38" s="0"/>
      <c r="GN38" s="2203" t="n">
        <f aca="false">SUBTOTAL(9,GK38:GM38)</f>
        <v>0</v>
      </c>
      <c r="GO38" s="2203" t="n">
        <f aca="false">GN38:GN38+IF($B34:$B34=2,0,GO34:GO34)</f>
        <v>0</v>
      </c>
      <c r="GP38" s="0"/>
      <c r="GQ38" s="0"/>
      <c r="GR38" s="2283"/>
      <c r="GS38" s="2283"/>
      <c r="GT38" s="2283"/>
      <c r="GU38" s="2283"/>
      <c r="GV38" s="2283"/>
      <c r="GW38" s="2283"/>
      <c r="GX38" s="2283"/>
      <c r="GY38" s="2283"/>
      <c r="GZ38" s="2175" t="n">
        <f aca="false">SUBTOTAL(9,GP38:GY38)</f>
        <v>0</v>
      </c>
      <c r="HA38" s="2175" t="n">
        <f aca="false">GZ38:GZ38+IF($B34:$B34=2,0,HA34:HA34)</f>
        <v>0</v>
      </c>
      <c r="HB38" s="0"/>
      <c r="HC38" s="0"/>
      <c r="HD38" s="0" t="n">
        <f aca="false">$HD$14</f>
        <v>0</v>
      </c>
      <c r="HE38" s="2207" t="n">
        <f aca="false">SUBTOTAL(9,HB38:HD38)</f>
        <v>0</v>
      </c>
      <c r="HF38" s="2208" t="n">
        <f aca="false">SUMIF($C$5:HE$5,"Накопленный эффект, т/сут",$C38:HE38)+SUMIF($C$5:HE$5,"Нараст.  по потенциалу",$C38:HE38)-SUMIF($C$5:HE$5,"Нараст. по остановкам",$C38:HE38)-SUMIF($C$5:HE$5,"ИТОГО перевод в ППД",$C38:HE38)-SUMIF($C$5:HE$5,"ИТОГО  нерент, по распоряж.",$C38:HE38)-SUMIF($C$5:HE$5,"ИТОГО ост. дебит от ЗБС, Углуб., ПВЛГ/ПНЛГ",$C38:HE38)</f>
        <v>175</v>
      </c>
      <c r="HG38" s="2203" t="n">
        <v>5.7</v>
      </c>
      <c r="HH38" s="2203" t="n">
        <v>10.8685510297464</v>
      </c>
      <c r="HI38" s="0"/>
      <c r="HJ38" s="2203" t="n">
        <v>32.6241435379603</v>
      </c>
      <c r="HK38" s="2203" t="n">
        <f aca="false">SUBTOTAL(9,HG38:HJ38)</f>
        <v>49.1926945677067</v>
      </c>
      <c r="HL38" s="2107"/>
      <c r="HM38" s="0" t="n">
        <f aca="false">HM$4:HM$4+SUMIF($C$5:HK$5,"Нараст. по остановкам",$C38:HK38)-SUMIF($C$5:HK$5,"Нараст.  по потенциалу",$C38:HK38)</f>
        <v>727.078704742539</v>
      </c>
      <c r="HN38" s="0" t="n">
        <v>3</v>
      </c>
      <c r="HQ38" s="0"/>
    </row>
    <row r="39" customFormat="false" ht="1.5" hidden="false" customHeight="true" outlineLevel="0" collapsed="false">
      <c r="A39" s="2215"/>
      <c r="B39" s="2215"/>
      <c r="C39" s="2325"/>
      <c r="D39" s="2325"/>
      <c r="E39" s="2325"/>
      <c r="F39" s="2325"/>
      <c r="G39" s="2225"/>
      <c r="H39" s="2225"/>
      <c r="I39" s="2225"/>
      <c r="J39" s="2225"/>
      <c r="K39" s="2225"/>
      <c r="L39" s="2225"/>
      <c r="M39" s="2225"/>
      <c r="N39" s="2225"/>
      <c r="O39" s="2225"/>
      <c r="P39" s="2225"/>
      <c r="Q39" s="2225"/>
      <c r="R39" s="2221"/>
      <c r="S39" s="2221"/>
      <c r="T39" s="2327"/>
      <c r="U39" s="2327"/>
      <c r="V39" s="2225"/>
      <c r="W39" s="2225"/>
      <c r="X39" s="2225"/>
      <c r="Y39" s="2225"/>
      <c r="Z39" s="2225"/>
      <c r="AA39" s="2225"/>
      <c r="AB39" s="2225"/>
      <c r="AC39" s="2225"/>
      <c r="AD39" s="2225"/>
      <c r="AE39" s="2225"/>
      <c r="AF39" s="2225"/>
      <c r="AG39" s="2221"/>
      <c r="AH39" s="2221"/>
      <c r="AI39" s="0"/>
      <c r="AJ39" s="0"/>
      <c r="AK39" s="2328"/>
      <c r="AL39" s="2225"/>
      <c r="AM39" s="2225"/>
      <c r="AN39" s="2225"/>
      <c r="AO39" s="2225"/>
      <c r="AP39" s="2225"/>
      <c r="AQ39" s="2225"/>
      <c r="AR39" s="2225"/>
      <c r="AS39" s="2225"/>
      <c r="AT39" s="2225"/>
      <c r="AU39" s="2225"/>
      <c r="AV39" s="2225"/>
      <c r="AW39" s="2225"/>
      <c r="AX39" s="2225"/>
      <c r="AY39" s="2225"/>
      <c r="AZ39" s="2225"/>
      <c r="BA39" s="2225"/>
      <c r="BB39" s="2225"/>
      <c r="BC39" s="2225"/>
      <c r="BD39" s="2225"/>
      <c r="BE39" s="2225"/>
      <c r="BF39" s="2225"/>
      <c r="BG39" s="2225"/>
      <c r="BH39" s="2225"/>
      <c r="BI39" s="2221"/>
      <c r="BJ39" s="2221"/>
      <c r="BK39" s="2327"/>
      <c r="BL39" s="2225"/>
      <c r="BM39" s="2225"/>
      <c r="BN39" s="2225"/>
      <c r="BO39" s="2225"/>
      <c r="BP39" s="2225"/>
      <c r="BQ39" s="2225"/>
      <c r="BR39" s="2225"/>
      <c r="BS39" s="2225"/>
      <c r="BT39" s="2225"/>
      <c r="BU39" s="2225"/>
      <c r="BV39" s="2225"/>
      <c r="BW39" s="2225"/>
      <c r="BX39" s="2221"/>
      <c r="BY39" s="2221"/>
      <c r="BZ39" s="2221"/>
      <c r="CA39" s="2221"/>
      <c r="CB39" s="2225"/>
      <c r="CC39" s="2225"/>
      <c r="CD39" s="2225"/>
      <c r="CE39" s="2225"/>
      <c r="CF39" s="2225"/>
      <c r="CG39" s="2225"/>
      <c r="CH39" s="2225"/>
      <c r="CI39" s="2225"/>
      <c r="CJ39" s="2225"/>
      <c r="CK39" s="2225"/>
      <c r="CL39" s="2225"/>
      <c r="CM39" s="2225"/>
      <c r="CN39" s="2225"/>
      <c r="CO39" s="2221"/>
      <c r="CP39" s="2221"/>
      <c r="CQ39" s="1302"/>
      <c r="CR39" s="2225"/>
      <c r="CS39" s="2225"/>
      <c r="CT39" s="2225"/>
      <c r="CU39" s="2225"/>
      <c r="CV39" s="2225"/>
      <c r="CW39" s="2225"/>
      <c r="CX39" s="2225"/>
      <c r="CY39" s="2225"/>
      <c r="CZ39" s="2225"/>
      <c r="DA39" s="2225"/>
      <c r="DB39" s="2225"/>
      <c r="DC39" s="2225"/>
      <c r="DD39" s="2221"/>
      <c r="DE39" s="2221"/>
      <c r="DF39" s="0"/>
      <c r="DG39" s="2225"/>
      <c r="DH39" s="2225"/>
      <c r="DI39" s="2225"/>
      <c r="DJ39" s="2225"/>
      <c r="DK39" s="2225"/>
      <c r="DL39" s="2225"/>
      <c r="DM39" s="2225"/>
      <c r="DN39" s="2225"/>
      <c r="DO39" s="2225"/>
      <c r="DP39" s="2225"/>
      <c r="DQ39" s="2225"/>
      <c r="DR39" s="2225"/>
      <c r="DS39" s="2225"/>
      <c r="DT39" s="2225"/>
      <c r="DU39" s="2225"/>
      <c r="DV39" s="2225"/>
      <c r="DW39" s="2225"/>
      <c r="DX39" s="2225"/>
      <c r="DY39" s="2225"/>
      <c r="DZ39" s="2221"/>
      <c r="EA39" s="2221"/>
      <c r="EB39" s="2225"/>
      <c r="EC39" s="2225"/>
      <c r="ED39" s="2225"/>
      <c r="EE39" s="2225"/>
      <c r="EF39" s="2225"/>
      <c r="EG39" s="2225"/>
      <c r="EH39" s="2225"/>
      <c r="EI39" s="2225"/>
      <c r="EJ39" s="2225"/>
      <c r="EK39" s="2225"/>
      <c r="EL39" s="2221"/>
      <c r="EM39" s="2221"/>
      <c r="EN39" s="2225"/>
      <c r="EO39" s="2225"/>
      <c r="EP39" s="2225"/>
      <c r="EQ39" s="2225"/>
      <c r="ER39" s="2225"/>
      <c r="ES39" s="2225"/>
      <c r="ET39" s="2225"/>
      <c r="EU39" s="2225"/>
      <c r="EV39" s="2225"/>
      <c r="EW39" s="2225"/>
      <c r="EX39" s="2225"/>
      <c r="EY39" s="2225"/>
      <c r="EZ39" s="2225"/>
      <c r="FA39" s="2225"/>
      <c r="FB39" s="2225"/>
      <c r="FC39" s="2225"/>
      <c r="FD39" s="2225"/>
      <c r="FE39" s="2225"/>
      <c r="FF39" s="2225"/>
      <c r="FG39" s="2225"/>
      <c r="FH39" s="2221"/>
      <c r="FI39" s="2221"/>
      <c r="FJ39" s="2221"/>
      <c r="FK39" s="2230"/>
      <c r="FL39" s="2217"/>
      <c r="FM39" s="2221"/>
      <c r="FN39" s="2228"/>
      <c r="FO39" s="2329"/>
      <c r="FP39" s="2330"/>
      <c r="FQ39" s="2230"/>
      <c r="FR39" s="2225"/>
      <c r="FS39" s="2225"/>
      <c r="FT39" s="2225"/>
      <c r="FU39" s="2225"/>
      <c r="FV39" s="2225"/>
      <c r="FW39" s="2225"/>
      <c r="FX39" s="2225"/>
      <c r="FY39" s="2225"/>
      <c r="FZ39" s="2225"/>
      <c r="GA39" s="2225"/>
      <c r="GB39" s="2225"/>
      <c r="GC39" s="2225"/>
      <c r="GD39" s="2225"/>
      <c r="GE39" s="2225"/>
      <c r="GF39" s="2225"/>
      <c r="GG39" s="2225"/>
      <c r="GH39" s="2225"/>
      <c r="GI39" s="2221"/>
      <c r="GJ39" s="2221"/>
      <c r="GK39" s="1302"/>
      <c r="GL39" s="1302"/>
      <c r="GM39" s="1302"/>
      <c r="GN39" s="1302"/>
      <c r="GO39" s="1302"/>
      <c r="GP39" s="2331"/>
      <c r="GQ39" s="2331"/>
      <c r="GR39" s="2225"/>
      <c r="GS39" s="2225"/>
      <c r="GT39" s="2225"/>
      <c r="GU39" s="2225"/>
      <c r="GV39" s="2225"/>
      <c r="GW39" s="2225"/>
      <c r="GX39" s="2225"/>
      <c r="GY39" s="2225"/>
      <c r="GZ39" s="2221"/>
      <c r="HA39" s="2221"/>
      <c r="HB39" s="2225"/>
      <c r="HC39" s="2225"/>
      <c r="HD39" s="2225"/>
      <c r="HE39" s="2221"/>
      <c r="HF39" s="2221"/>
      <c r="HG39" s="1302"/>
      <c r="HH39" s="1302"/>
      <c r="HI39" s="1302"/>
      <c r="HJ39" s="1302"/>
      <c r="HK39" s="1302"/>
      <c r="HL39" s="2236"/>
      <c r="HM39" s="2236"/>
      <c r="HN39" s="2052" t="n">
        <v>4</v>
      </c>
      <c r="HQ39" s="0"/>
    </row>
    <row r="40" customFormat="false" ht="11.25" hidden="false" customHeight="true" outlineLevel="0" collapsed="false">
      <c r="A40" s="2056" t="e">
        <f aca="false">A36+1</f>
        <v>#REF!</v>
      </c>
      <c r="B40" s="2057" t="s">
        <v>662</v>
      </c>
      <c r="C40" s="0"/>
      <c r="D40" s="0" t="s">
        <v>68</v>
      </c>
      <c r="E40" s="0"/>
      <c r="F40" s="0"/>
      <c r="G40" s="0"/>
      <c r="H40" s="2274"/>
      <c r="I40" s="2274"/>
      <c r="J40" s="2274"/>
      <c r="K40" s="2274"/>
      <c r="L40" s="2274"/>
      <c r="M40" s="2274"/>
      <c r="N40" s="2274"/>
      <c r="O40" s="2274"/>
      <c r="P40" s="2274"/>
      <c r="Q40" s="2274"/>
      <c r="R40" s="2063"/>
      <c r="S40" s="2063"/>
      <c r="T40" s="0"/>
      <c r="U40" s="0"/>
      <c r="V40" s="2274"/>
      <c r="W40" s="2274"/>
      <c r="X40" s="2274"/>
      <c r="Y40" s="2274"/>
      <c r="Z40" s="2274"/>
      <c r="AA40" s="2274"/>
      <c r="AB40" s="2274"/>
      <c r="AC40" s="2274"/>
      <c r="AD40" s="2274"/>
      <c r="AE40" s="2274"/>
      <c r="AF40" s="2274"/>
      <c r="AG40" s="2063"/>
      <c r="AH40" s="2063"/>
      <c r="AI40" s="0"/>
      <c r="AJ40" s="0"/>
      <c r="AK40" s="0"/>
      <c r="AL40" s="2274"/>
      <c r="AM40" s="2274"/>
      <c r="AN40" s="2274"/>
      <c r="AO40" s="2274"/>
      <c r="AP40" s="2274"/>
      <c r="AQ40" s="2274"/>
      <c r="AR40" s="2274"/>
      <c r="AS40" s="2274"/>
      <c r="AT40" s="2274"/>
      <c r="AU40" s="2274"/>
      <c r="AV40" s="2274"/>
      <c r="AW40" s="2274"/>
      <c r="AX40" s="2274"/>
      <c r="AY40" s="2274"/>
      <c r="AZ40" s="2274"/>
      <c r="BA40" s="2274"/>
      <c r="BB40" s="2274"/>
      <c r="BC40" s="2274"/>
      <c r="BD40" s="2274"/>
      <c r="BE40" s="2274"/>
      <c r="BF40" s="2274"/>
      <c r="BG40" s="2274"/>
      <c r="BH40" s="2274"/>
      <c r="BI40" s="2063"/>
      <c r="BJ40" s="2063"/>
      <c r="BK40" s="0"/>
      <c r="BL40" s="2274"/>
      <c r="BM40" s="2274"/>
      <c r="BN40" s="2274"/>
      <c r="BO40" s="2274"/>
      <c r="BP40" s="2274"/>
      <c r="BQ40" s="2274"/>
      <c r="BR40" s="2274"/>
      <c r="BS40" s="2274"/>
      <c r="BT40" s="2274"/>
      <c r="BU40" s="2274"/>
      <c r="BV40" s="2274"/>
      <c r="BW40" s="2274"/>
      <c r="BX40" s="2063"/>
      <c r="BY40" s="2063"/>
      <c r="BZ40" s="2063"/>
      <c r="CA40" s="2063"/>
      <c r="CB40" s="2274"/>
      <c r="CC40" s="2274"/>
      <c r="CD40" s="2274"/>
      <c r="CE40" s="2274"/>
      <c r="CF40" s="2274"/>
      <c r="CG40" s="2274"/>
      <c r="CH40" s="2274"/>
      <c r="CI40" s="2274"/>
      <c r="CJ40" s="2274"/>
      <c r="CK40" s="2274"/>
      <c r="CL40" s="2274"/>
      <c r="CM40" s="2274"/>
      <c r="CN40" s="2274"/>
      <c r="CO40" s="0"/>
      <c r="CP40" s="2070"/>
      <c r="CQ40" s="0"/>
      <c r="CR40" s="2274"/>
      <c r="CS40" s="2274"/>
      <c r="CT40" s="2274"/>
      <c r="CU40" s="2274"/>
      <c r="CV40" s="2274"/>
      <c r="CW40" s="2274"/>
      <c r="CX40" s="2274"/>
      <c r="CY40" s="2274"/>
      <c r="CZ40" s="2274"/>
      <c r="DA40" s="2274"/>
      <c r="DB40" s="2274"/>
      <c r="DC40" s="2274"/>
      <c r="DD40" s="0"/>
      <c r="DE40" s="2070"/>
      <c r="DF40" s="2274"/>
      <c r="DG40" s="2274"/>
      <c r="DH40" s="2274"/>
      <c r="DI40" s="2274"/>
      <c r="DJ40" s="2274"/>
      <c r="DK40" s="2274"/>
      <c r="DL40" s="2274"/>
      <c r="DM40" s="2274"/>
      <c r="DN40" s="2274"/>
      <c r="DO40" s="2274"/>
      <c r="DP40" s="2274"/>
      <c r="DQ40" s="2274"/>
      <c r="DR40" s="2274"/>
      <c r="DS40" s="2274"/>
      <c r="DT40" s="2274"/>
      <c r="DU40" s="2274"/>
      <c r="DV40" s="2274"/>
      <c r="DW40" s="2274"/>
      <c r="DX40" s="2274"/>
      <c r="DY40" s="2274"/>
      <c r="DZ40" s="0"/>
      <c r="EA40" s="2070"/>
      <c r="EB40" s="2274"/>
      <c r="EC40" s="2274"/>
      <c r="ED40" s="2274"/>
      <c r="EE40" s="2274"/>
      <c r="EF40" s="2274"/>
      <c r="EG40" s="2274"/>
      <c r="EH40" s="2274"/>
      <c r="EI40" s="2274"/>
      <c r="EJ40" s="2274"/>
      <c r="EK40" s="2274"/>
      <c r="EL40" s="0"/>
      <c r="EM40" s="2070"/>
      <c r="EN40" s="2271"/>
      <c r="EO40" s="2072"/>
      <c r="EP40" s="2072"/>
      <c r="EQ40" s="2072"/>
      <c r="ER40" s="2072"/>
      <c r="ES40" s="2072"/>
      <c r="ET40" s="2072"/>
      <c r="EU40" s="2072"/>
      <c r="EV40" s="2072"/>
      <c r="EW40" s="2072"/>
      <c r="EX40" s="2072"/>
      <c r="EY40" s="2072"/>
      <c r="EZ40" s="2072"/>
      <c r="FA40" s="2072"/>
      <c r="FB40" s="2072"/>
      <c r="FC40" s="2072"/>
      <c r="FD40" s="2072"/>
      <c r="FE40" s="2072"/>
      <c r="FF40" s="2072"/>
      <c r="FG40" s="2274"/>
      <c r="FH40" s="2076"/>
      <c r="FI40" s="2063"/>
      <c r="FJ40" s="2062"/>
      <c r="FK40" s="0"/>
      <c r="FL40" s="2244"/>
      <c r="FM40" s="0"/>
      <c r="FN40" s="0"/>
      <c r="FO40" s="0"/>
      <c r="FP40" s="0"/>
      <c r="FQ40" s="2084"/>
      <c r="FR40" s="2072"/>
      <c r="FS40" s="2072"/>
      <c r="FT40" s="2072"/>
      <c r="FU40" s="2072"/>
      <c r="FV40" s="2072"/>
      <c r="FW40" s="2072"/>
      <c r="FX40" s="2072"/>
      <c r="FY40" s="2072"/>
      <c r="FZ40" s="2072"/>
      <c r="GA40" s="2072"/>
      <c r="GB40" s="2072"/>
      <c r="GC40" s="2072"/>
      <c r="GD40" s="2072"/>
      <c r="GE40" s="2072"/>
      <c r="GF40" s="2072"/>
      <c r="GG40" s="2072"/>
      <c r="GH40" s="2274"/>
      <c r="GI40" s="2063"/>
      <c r="GJ40" s="2076"/>
      <c r="GK40" s="0"/>
      <c r="GL40" s="0"/>
      <c r="GM40" s="0"/>
      <c r="GN40" s="2090"/>
      <c r="GO40" s="2090"/>
      <c r="GP40" s="2271"/>
      <c r="GQ40" s="0"/>
      <c r="GR40" s="0"/>
      <c r="GS40" s="0"/>
      <c r="GT40" s="0"/>
      <c r="GU40" s="0"/>
      <c r="GV40" s="0"/>
      <c r="GW40" s="0"/>
      <c r="GX40" s="0"/>
      <c r="GY40" s="0"/>
      <c r="GZ40" s="2063"/>
      <c r="HA40" s="2063"/>
      <c r="HB40" s="0"/>
      <c r="HC40" s="0"/>
      <c r="HD40" s="0"/>
      <c r="HE40" s="2101"/>
      <c r="HF40" s="2102"/>
      <c r="HG40" s="0"/>
      <c r="HH40" s="0"/>
      <c r="HI40" s="0"/>
      <c r="HJ40" s="0"/>
      <c r="HK40" s="0"/>
      <c r="HL40" s="2107" t="e">
        <f aca="false">HL$4:HL$4+SUMIF($C$5:HK$5,"Нараст. баланс",$C42:HK42)+SUMIF($C$7:HH$7,"Итого (с ВНР)",$C42:HH42)-SUMIF($C$5:HK$5,"Геол. снижение,  т/сут",$C42:HK42)-SUMIF(HJ$7:HK$7,"Итого",HJ42:HK42)-SUMIF($C$7:HK$7,"Итого (с ВСП)",$C42:HK42)</f>
        <v>#REF!</v>
      </c>
      <c r="HM40" s="0"/>
      <c r="HN40" s="0" t="n">
        <v>1</v>
      </c>
      <c r="HQ40" s="0"/>
    </row>
    <row r="41" customFormat="false" ht="11.25" hidden="false" customHeight="true" outlineLevel="0" collapsed="false">
      <c r="A41" s="2056"/>
      <c r="B41" s="2113" t="s">
        <v>663</v>
      </c>
      <c r="C41" s="0"/>
      <c r="D41" s="0" t="n">
        <v>4270</v>
      </c>
      <c r="E41" s="0"/>
      <c r="F41" s="0"/>
      <c r="G41" s="0"/>
      <c r="H41" s="2279"/>
      <c r="I41" s="2279"/>
      <c r="J41" s="2279"/>
      <c r="K41" s="2279"/>
      <c r="L41" s="2279"/>
      <c r="M41" s="2279"/>
      <c r="N41" s="2279"/>
      <c r="O41" s="2279"/>
      <c r="P41" s="2279"/>
      <c r="Q41" s="2279"/>
      <c r="R41" s="2119" t="n">
        <f aca="false">COUNTA(C41:Q41)</f>
        <v>1</v>
      </c>
      <c r="S41" s="2119"/>
      <c r="T41" s="0"/>
      <c r="U41" s="0"/>
      <c r="V41" s="2279"/>
      <c r="W41" s="2279"/>
      <c r="X41" s="2279"/>
      <c r="Y41" s="2279"/>
      <c r="Z41" s="2279"/>
      <c r="AA41" s="2279"/>
      <c r="AB41" s="2279"/>
      <c r="AC41" s="2279"/>
      <c r="AD41" s="2279"/>
      <c r="AE41" s="2279"/>
      <c r="AF41" s="2279"/>
      <c r="AG41" s="2119" t="n">
        <f aca="false">COUNTA(T41:AF41)</f>
        <v>0</v>
      </c>
      <c r="AH41" s="2119"/>
      <c r="AI41" s="0"/>
      <c r="AJ41" s="0"/>
      <c r="AK41" s="0"/>
      <c r="AL41" s="2279"/>
      <c r="AM41" s="2279"/>
      <c r="AN41" s="2279"/>
      <c r="AO41" s="2279"/>
      <c r="AP41" s="2279"/>
      <c r="AQ41" s="2279"/>
      <c r="AR41" s="2279"/>
      <c r="AS41" s="2279"/>
      <c r="AT41" s="2279"/>
      <c r="AU41" s="2279"/>
      <c r="AV41" s="2279"/>
      <c r="AW41" s="2279"/>
      <c r="AX41" s="2279"/>
      <c r="AY41" s="2279"/>
      <c r="AZ41" s="2279"/>
      <c r="BA41" s="2279"/>
      <c r="BB41" s="2279"/>
      <c r="BC41" s="2279"/>
      <c r="BD41" s="2279"/>
      <c r="BE41" s="2279"/>
      <c r="BF41" s="2279"/>
      <c r="BG41" s="2279"/>
      <c r="BH41" s="2279"/>
      <c r="BI41" s="2119" t="n">
        <f aca="false">COUNTA(AI41:BH41)</f>
        <v>0</v>
      </c>
      <c r="BJ41" s="2119"/>
      <c r="BK41" s="0"/>
      <c r="BL41" s="2279"/>
      <c r="BM41" s="2279"/>
      <c r="BN41" s="2279"/>
      <c r="BO41" s="2279"/>
      <c r="BP41" s="2279"/>
      <c r="BQ41" s="2279"/>
      <c r="BR41" s="2279"/>
      <c r="BS41" s="2279"/>
      <c r="BT41" s="2279"/>
      <c r="BU41" s="2279"/>
      <c r="BV41" s="2279"/>
      <c r="BW41" s="2279"/>
      <c r="BX41" s="2119" t="n">
        <f aca="false">COUNTA(BK41:BW41)</f>
        <v>0</v>
      </c>
      <c r="BY41" s="2119"/>
      <c r="BZ41" s="2119" t="n">
        <f aca="false">R41+AG41+BI41+BX41</f>
        <v>1</v>
      </c>
      <c r="CA41" s="2119"/>
      <c r="CB41" s="2279"/>
      <c r="CC41" s="2279"/>
      <c r="CD41" s="2279"/>
      <c r="CE41" s="2279"/>
      <c r="CF41" s="2279"/>
      <c r="CG41" s="2279"/>
      <c r="CH41" s="2279"/>
      <c r="CI41" s="2279"/>
      <c r="CJ41" s="2279"/>
      <c r="CK41" s="2279"/>
      <c r="CL41" s="2279"/>
      <c r="CM41" s="2279"/>
      <c r="CN41" s="2279"/>
      <c r="CO41" s="0" t="n">
        <f aca="false">SUBTOTAL(9,CB43:CN43)</f>
        <v>0</v>
      </c>
      <c r="CP41" s="2126"/>
      <c r="CQ41" s="0"/>
      <c r="CR41" s="2279"/>
      <c r="CS41" s="2279"/>
      <c r="CT41" s="2279"/>
      <c r="CU41" s="2279"/>
      <c r="CV41" s="2279"/>
      <c r="CW41" s="2279"/>
      <c r="CX41" s="2279"/>
      <c r="CY41" s="2279"/>
      <c r="CZ41" s="2279"/>
      <c r="DA41" s="2279"/>
      <c r="DB41" s="2279"/>
      <c r="DC41" s="2279"/>
      <c r="DD41" s="0" t="n">
        <f aca="false">COUNTA(CQ41:DC41)</f>
        <v>0</v>
      </c>
      <c r="DE41" s="2126"/>
      <c r="DF41" s="2279"/>
      <c r="DG41" s="2279"/>
      <c r="DH41" s="2279"/>
      <c r="DI41" s="2279"/>
      <c r="DJ41" s="2279"/>
      <c r="DK41" s="2279"/>
      <c r="DL41" s="2279"/>
      <c r="DM41" s="2279"/>
      <c r="DN41" s="2279"/>
      <c r="DO41" s="2279"/>
      <c r="DP41" s="2279"/>
      <c r="DQ41" s="2279"/>
      <c r="DR41" s="2279"/>
      <c r="DS41" s="2279"/>
      <c r="DT41" s="2279"/>
      <c r="DU41" s="2279"/>
      <c r="DV41" s="2279"/>
      <c r="DW41" s="2279"/>
      <c r="DX41" s="2279"/>
      <c r="DY41" s="2279"/>
      <c r="DZ41" s="0" t="n">
        <f aca="false">COUNTA(DF41:DY41)</f>
        <v>0</v>
      </c>
      <c r="EA41" s="2126"/>
      <c r="EB41" s="2279"/>
      <c r="EC41" s="2279"/>
      <c r="ED41" s="2279"/>
      <c r="EE41" s="2279"/>
      <c r="EF41" s="2279"/>
      <c r="EG41" s="2279"/>
      <c r="EH41" s="2279"/>
      <c r="EI41" s="2279"/>
      <c r="EJ41" s="2279"/>
      <c r="EK41" s="2279"/>
      <c r="EL41" s="0" t="n">
        <f aca="false">COUNTA(EB41:EK41)</f>
        <v>0</v>
      </c>
      <c r="EM41" s="2126"/>
      <c r="EN41" s="2277"/>
      <c r="EO41" s="2128"/>
      <c r="EP41" s="2128"/>
      <c r="EQ41" s="2128"/>
      <c r="ER41" s="2128"/>
      <c r="ES41" s="2128"/>
      <c r="ET41" s="2128"/>
      <c r="EU41" s="2128"/>
      <c r="EV41" s="2128"/>
      <c r="EW41" s="2128"/>
      <c r="EX41" s="2128"/>
      <c r="EY41" s="2128"/>
      <c r="EZ41" s="2128"/>
      <c r="FA41" s="2128"/>
      <c r="FB41" s="2128"/>
      <c r="FC41" s="2128"/>
      <c r="FD41" s="2128"/>
      <c r="FE41" s="2128"/>
      <c r="FF41" s="2128"/>
      <c r="FG41" s="2279"/>
      <c r="FH41" s="2132" t="n">
        <f aca="false">SUBTOTAL(9,EN43:FG43)</f>
        <v>0</v>
      </c>
      <c r="FI41" s="2119" t="n">
        <f aca="false">SUBTOTAL(9,EN43:FG43)</f>
        <v>0</v>
      </c>
      <c r="FJ41" s="2133"/>
      <c r="FK41" s="0"/>
      <c r="FL41" s="2259"/>
      <c r="FM41" s="0"/>
      <c r="FN41" s="0"/>
      <c r="FO41" s="0"/>
      <c r="FP41" s="0"/>
      <c r="FQ41" s="2141"/>
      <c r="FR41" s="2128"/>
      <c r="FS41" s="2128"/>
      <c r="FT41" s="2128"/>
      <c r="FU41" s="2128"/>
      <c r="FV41" s="2128"/>
      <c r="FW41" s="2128"/>
      <c r="FX41" s="2128"/>
      <c r="FY41" s="2128"/>
      <c r="FZ41" s="2128"/>
      <c r="GA41" s="2128"/>
      <c r="GB41" s="2128"/>
      <c r="GC41" s="2128"/>
      <c r="GD41" s="2128"/>
      <c r="GE41" s="2128"/>
      <c r="GF41" s="2128"/>
      <c r="GG41" s="2128"/>
      <c r="GH41" s="2279"/>
      <c r="GI41" s="2119" t="n">
        <f aca="false">SUBTOTAL(9,FO43:GH43)</f>
        <v>0</v>
      </c>
      <c r="GJ41" s="2142"/>
      <c r="GK41" s="0"/>
      <c r="GL41" s="0"/>
      <c r="GM41" s="0"/>
      <c r="GN41" s="0" t="n">
        <f aca="false">SUBTOTAL(9,GK43:GM43)</f>
        <v>0</v>
      </c>
      <c r="GO41" s="2148"/>
      <c r="GP41" s="2277"/>
      <c r="GQ41" s="0"/>
      <c r="GR41" s="0"/>
      <c r="GS41" s="0"/>
      <c r="GT41" s="0"/>
      <c r="GU41" s="0"/>
      <c r="GV41" s="0"/>
      <c r="GW41" s="0"/>
      <c r="GX41" s="0"/>
      <c r="GY41" s="0"/>
      <c r="GZ41" s="2119" t="n">
        <f aca="false">SUBTOTAL(3,GP41:GY41)</f>
        <v>0</v>
      </c>
      <c r="HA41" s="2156"/>
      <c r="HB41" s="0"/>
      <c r="HC41" s="0"/>
      <c r="HD41" s="0"/>
      <c r="HE41" s="2160"/>
      <c r="HF41" s="2161"/>
      <c r="HG41" s="0"/>
      <c r="HH41" s="0"/>
      <c r="HI41" s="0"/>
      <c r="HJ41" s="0"/>
      <c r="HK41" s="0"/>
      <c r="HL41" s="2107"/>
      <c r="HM41" s="0"/>
      <c r="HN41" s="0" t="n">
        <v>2</v>
      </c>
      <c r="HQ41" s="0"/>
    </row>
    <row r="42" customFormat="false" ht="11.25" hidden="false" customHeight="true" outlineLevel="0" collapsed="false">
      <c r="A42" s="2056"/>
      <c r="B42" s="2169" t="s">
        <v>661</v>
      </c>
      <c r="C42" s="0"/>
      <c r="D42" s="0" t="n">
        <v>40</v>
      </c>
      <c r="E42" s="0"/>
      <c r="F42" s="0"/>
      <c r="G42" s="0"/>
      <c r="H42" s="2283"/>
      <c r="I42" s="2283"/>
      <c r="J42" s="2283"/>
      <c r="K42" s="2283"/>
      <c r="L42" s="2283"/>
      <c r="M42" s="2283"/>
      <c r="N42" s="2283"/>
      <c r="O42" s="2283"/>
      <c r="P42" s="2283"/>
      <c r="Q42" s="2283"/>
      <c r="R42" s="2175" t="n">
        <f aca="false">SUBTOTAL(9,C42:Q42)</f>
        <v>40</v>
      </c>
      <c r="S42" s="2175" t="n">
        <f aca="false">R42+S38</f>
        <v>150</v>
      </c>
      <c r="T42" s="0"/>
      <c r="U42" s="0"/>
      <c r="V42" s="2283"/>
      <c r="W42" s="2283"/>
      <c r="X42" s="2283"/>
      <c r="Y42" s="2283"/>
      <c r="Z42" s="2283"/>
      <c r="AA42" s="2283"/>
      <c r="AB42" s="2283"/>
      <c r="AC42" s="2283"/>
      <c r="AD42" s="2283"/>
      <c r="AE42" s="2283"/>
      <c r="AF42" s="2283"/>
      <c r="AG42" s="2175" t="n">
        <f aca="false">SUBTOTAL(9,T42:AF42)</f>
        <v>0</v>
      </c>
      <c r="AH42" s="2175" t="n">
        <f aca="false">AG42+AH38</f>
        <v>0</v>
      </c>
      <c r="AI42" s="0"/>
      <c r="AJ42" s="0"/>
      <c r="AK42" s="0"/>
      <c r="AL42" s="2283"/>
      <c r="AM42" s="2283"/>
      <c r="AN42" s="2283"/>
      <c r="AO42" s="2283"/>
      <c r="AP42" s="2283"/>
      <c r="AQ42" s="2283"/>
      <c r="AR42" s="2283"/>
      <c r="AS42" s="2283"/>
      <c r="AT42" s="2283"/>
      <c r="AU42" s="2283"/>
      <c r="AV42" s="2283"/>
      <c r="AW42" s="2283"/>
      <c r="AX42" s="2283"/>
      <c r="AY42" s="2283"/>
      <c r="AZ42" s="2283"/>
      <c r="BA42" s="2283"/>
      <c r="BB42" s="2283"/>
      <c r="BC42" s="2283"/>
      <c r="BD42" s="2283"/>
      <c r="BE42" s="2283"/>
      <c r="BF42" s="2283"/>
      <c r="BG42" s="2283"/>
      <c r="BH42" s="2283"/>
      <c r="BI42" s="2175" t="n">
        <f aca="false">SUBTOTAL(9,AI42:BH42)</f>
        <v>0</v>
      </c>
      <c r="BJ42" s="2175" t="n">
        <f aca="false">BI42+BJ38</f>
        <v>121</v>
      </c>
      <c r="BK42" s="0"/>
      <c r="BL42" s="2283"/>
      <c r="BM42" s="2283"/>
      <c r="BN42" s="2283"/>
      <c r="BO42" s="2283"/>
      <c r="BP42" s="2283"/>
      <c r="BQ42" s="2283"/>
      <c r="BR42" s="2283"/>
      <c r="BS42" s="2283"/>
      <c r="BT42" s="2283"/>
      <c r="BU42" s="2283"/>
      <c r="BV42" s="2283"/>
      <c r="BW42" s="2283"/>
      <c r="BX42" s="2175" t="n">
        <f aca="false">SUBTOTAL(9,BK42:BW42)</f>
        <v>0</v>
      </c>
      <c r="BY42" s="2175" t="n">
        <f aca="false">BX42+BY38</f>
        <v>0</v>
      </c>
      <c r="BZ42" s="2175" t="n">
        <f aca="false">+R42+AG42+BI42+BX42</f>
        <v>40</v>
      </c>
      <c r="CA42" s="2175" t="n">
        <f aca="false">BZ42+CA38</f>
        <v>271</v>
      </c>
      <c r="CB42" s="2283"/>
      <c r="CC42" s="2283"/>
      <c r="CD42" s="2283"/>
      <c r="CE42" s="2283"/>
      <c r="CF42" s="2283"/>
      <c r="CG42" s="2283"/>
      <c r="CH42" s="2283"/>
      <c r="CI42" s="2283"/>
      <c r="CJ42" s="2283"/>
      <c r="CK42" s="2283"/>
      <c r="CL42" s="2283"/>
      <c r="CM42" s="2283"/>
      <c r="CN42" s="2283"/>
      <c r="CO42" s="0" t="n">
        <f aca="false">SUBTOTAL(9,CB42:CN42)</f>
        <v>0</v>
      </c>
      <c r="CP42" s="2182" t="n">
        <f aca="false">CO42:CO42+IF($B38:$B38=2,0,CP38:CP38)</f>
        <v>0</v>
      </c>
      <c r="CQ42" s="0"/>
      <c r="CR42" s="2283"/>
      <c r="CS42" s="2283"/>
      <c r="CT42" s="2283"/>
      <c r="CU42" s="2283"/>
      <c r="CV42" s="2283"/>
      <c r="CW42" s="2283"/>
      <c r="CX42" s="2283"/>
      <c r="CY42" s="2283"/>
      <c r="CZ42" s="2283"/>
      <c r="DA42" s="2283"/>
      <c r="DB42" s="2283"/>
      <c r="DC42" s="2283"/>
      <c r="DD42" s="0" t="n">
        <f aca="false">SUBTOTAL(9,CQ42:DC42)</f>
        <v>0</v>
      </c>
      <c r="DE42" s="2182" t="n">
        <f aca="false">DD42:DD42+IF($B38:$B38=2,0,DE38:DE38)</f>
        <v>0</v>
      </c>
      <c r="DF42" s="2283"/>
      <c r="DG42" s="2283"/>
      <c r="DH42" s="2283"/>
      <c r="DI42" s="2283"/>
      <c r="DJ42" s="2283"/>
      <c r="DK42" s="2283"/>
      <c r="DL42" s="2283"/>
      <c r="DM42" s="2283"/>
      <c r="DN42" s="2283"/>
      <c r="DO42" s="2283"/>
      <c r="DP42" s="2283"/>
      <c r="DQ42" s="2283"/>
      <c r="DR42" s="2283"/>
      <c r="DS42" s="2283"/>
      <c r="DT42" s="2283"/>
      <c r="DU42" s="2283"/>
      <c r="DV42" s="2283"/>
      <c r="DW42" s="2283"/>
      <c r="DX42" s="2283"/>
      <c r="DY42" s="2283"/>
      <c r="DZ42" s="0" t="n">
        <f aca="false">SUBTOTAL(9,DF42:DY42)</f>
        <v>0</v>
      </c>
      <c r="EA42" s="2182" t="n">
        <f aca="false">DZ42:DZ42+IF($B38:$B38=2,0,EA38:EA38)</f>
        <v>0</v>
      </c>
      <c r="EB42" s="2283"/>
      <c r="EC42" s="2283"/>
      <c r="ED42" s="2283"/>
      <c r="EE42" s="2283"/>
      <c r="EF42" s="2283"/>
      <c r="EG42" s="2283"/>
      <c r="EH42" s="2283"/>
      <c r="EI42" s="2283"/>
      <c r="EJ42" s="2283"/>
      <c r="EK42" s="2283"/>
      <c r="EL42" s="0" t="n">
        <f aca="false">SUBTOTAL(9,EB42:EK42)</f>
        <v>0</v>
      </c>
      <c r="EM42" s="2182" t="n">
        <f aca="false">EL42:EL42+IF($B38:$B38=2,0,EM38:EM38)</f>
        <v>0</v>
      </c>
      <c r="EN42" s="2282"/>
      <c r="EO42" s="2184"/>
      <c r="EP42" s="2184"/>
      <c r="EQ42" s="2184"/>
      <c r="ER42" s="2184"/>
      <c r="ES42" s="2184"/>
      <c r="ET42" s="2184"/>
      <c r="EU42" s="2184"/>
      <c r="EV42" s="2184"/>
      <c r="EW42" s="2184"/>
      <c r="EX42" s="2184"/>
      <c r="EY42" s="2184"/>
      <c r="EZ42" s="2184"/>
      <c r="FA42" s="2184"/>
      <c r="FB42" s="2184"/>
      <c r="FC42" s="2184"/>
      <c r="FD42" s="2184"/>
      <c r="FE42" s="2184"/>
      <c r="FF42" s="2184"/>
      <c r="FG42" s="2283"/>
      <c r="FH42" s="2188" t="n">
        <f aca="false">SUBTOTAL(9,EN42:FG42)</f>
        <v>0</v>
      </c>
      <c r="FI42" s="2175" t="n">
        <f aca="false">SUBTOTAL(9,EN42:FG42)</f>
        <v>0</v>
      </c>
      <c r="FJ42" s="2174" t="n">
        <f aca="false">FI42:FI42+IF($B38:$B38=2,0,FJ38:FJ38)</f>
        <v>0</v>
      </c>
      <c r="FK42" s="0"/>
      <c r="FL42" s="2189"/>
      <c r="FM42" s="2207" t="n">
        <f aca="false">SUBTOTAL(9,FK42:FL42)</f>
        <v>0</v>
      </c>
      <c r="FN42" s="0" t="n">
        <f aca="false">$FN$3+FN38</f>
        <v>336</v>
      </c>
      <c r="FO42" s="2330"/>
      <c r="FP42" s="2330" t="n">
        <v>15</v>
      </c>
      <c r="FQ42" s="2197"/>
      <c r="FR42" s="2184"/>
      <c r="FS42" s="2184"/>
      <c r="FT42" s="2184"/>
      <c r="FU42" s="2184"/>
      <c r="FV42" s="2184"/>
      <c r="FW42" s="2184"/>
      <c r="FX42" s="2184"/>
      <c r="FY42" s="2184"/>
      <c r="FZ42" s="2184"/>
      <c r="GA42" s="2184"/>
      <c r="GB42" s="2184"/>
      <c r="GC42" s="2184"/>
      <c r="GD42" s="2184"/>
      <c r="GE42" s="2184"/>
      <c r="GF42" s="2184"/>
      <c r="GG42" s="2184"/>
      <c r="GH42" s="2283"/>
      <c r="GI42" s="2175" t="n">
        <f aca="false">SUBTOTAL(9,FO42:GH42)</f>
        <v>15</v>
      </c>
      <c r="GJ42" s="2188" t="n">
        <f aca="false">GI42:GI42+IF($B38:$B38=2,0,GJ38:GJ38)</f>
        <v>71</v>
      </c>
      <c r="GK42" s="0"/>
      <c r="GL42" s="0"/>
      <c r="GM42" s="0"/>
      <c r="GN42" s="2203" t="n">
        <f aca="false">SUBTOTAL(9,GK42:GM42)</f>
        <v>0</v>
      </c>
      <c r="GO42" s="2203" t="n">
        <f aca="false">GN42:GN42+IF($B38:$B38=2,0,GO38:GO38)</f>
        <v>0</v>
      </c>
      <c r="GP42" s="2282"/>
      <c r="GQ42" s="0"/>
      <c r="GR42" s="2283"/>
      <c r="GS42" s="2283"/>
      <c r="GT42" s="2283"/>
      <c r="GU42" s="2283"/>
      <c r="GV42" s="2283"/>
      <c r="GW42" s="2283"/>
      <c r="GX42" s="2283"/>
      <c r="GY42" s="2283"/>
      <c r="GZ42" s="2175" t="n">
        <f aca="false">SUBTOTAL(9,GP42:GY42)</f>
        <v>0</v>
      </c>
      <c r="HA42" s="2175" t="n">
        <f aca="false">GZ42:GZ42+IF($B38:$B38=2,0,HA38:HA38)</f>
        <v>0</v>
      </c>
      <c r="HB42" s="0"/>
      <c r="HC42" s="0"/>
      <c r="HD42" s="0" t="n">
        <f aca="false">$HD$14</f>
        <v>0</v>
      </c>
      <c r="HE42" s="2207" t="n">
        <f aca="false">SUBTOTAL(9,HB42:HD42)</f>
        <v>0</v>
      </c>
      <c r="HF42" s="2208" t="n">
        <f aca="false">SUMIF($C$5:HE$5,"Накопленный эффект, т/сут",$C42:HE42)+SUMIF($C$5:HE$5,"Нараст.  по потенциалу",$C42:HE42)-SUMIF($C$5:HE$5,"Нараст. по остановкам",$C42:HE42)-SUMIF($C$5:HE$5,"ИТОГО перевод в ППД",$C42:HE42)-SUMIF($C$5:HE$5,"ИТОГО  нерент, по распоряж.",$C42:HE42)-SUMIF($C$5:HE$5,"ИТОГО ост. дебит от ЗБС, Углуб., ПВЛГ/ПНЛГ",$C42:HE42)</f>
        <v>200</v>
      </c>
      <c r="HG42" s="2203" t="n">
        <v>5.7</v>
      </c>
      <c r="HH42" s="2203" t="n">
        <v>55.6756896185964</v>
      </c>
      <c r="HI42" s="2203" t="n">
        <v>1.57637903225806</v>
      </c>
      <c r="HJ42" s="2203" t="n">
        <v>33.5201712295028</v>
      </c>
      <c r="HK42" s="2203" t="n">
        <f aca="false">SUBTOTAL(9,HG42:HJ42)</f>
        <v>96.4722398803573</v>
      </c>
      <c r="HL42" s="2107"/>
      <c r="HM42" s="0" t="n">
        <f aca="false">HM$4:HM$4+SUMIF($C$5:HK$5,"Нараст. по остановкам",$C42:HK42)-SUMIF($C$5:HK$5,"Нараст.  по потенциалу",$C42:HK42)</f>
        <v>742.078704742539</v>
      </c>
      <c r="HN42" s="0" t="n">
        <v>3</v>
      </c>
      <c r="HQ42" s="0"/>
    </row>
    <row r="43" customFormat="false" ht="1.5" hidden="false" customHeight="true" outlineLevel="0" collapsed="false">
      <c r="A43" s="2215"/>
      <c r="B43" s="2215"/>
      <c r="C43" s="2325"/>
      <c r="D43" s="2325"/>
      <c r="E43" s="2325"/>
      <c r="F43" s="2325"/>
      <c r="G43" s="2225"/>
      <c r="H43" s="2225"/>
      <c r="I43" s="2225"/>
      <c r="J43" s="2225"/>
      <c r="K43" s="2225"/>
      <c r="L43" s="2225"/>
      <c r="M43" s="2225"/>
      <c r="N43" s="2225"/>
      <c r="O43" s="2225"/>
      <c r="P43" s="2225"/>
      <c r="Q43" s="2225"/>
      <c r="R43" s="2221"/>
      <c r="S43" s="2221"/>
      <c r="T43" s="2327"/>
      <c r="U43" s="2327"/>
      <c r="V43" s="2225"/>
      <c r="W43" s="2225"/>
      <c r="X43" s="2225"/>
      <c r="Y43" s="2225"/>
      <c r="Z43" s="2225"/>
      <c r="AA43" s="2225"/>
      <c r="AB43" s="2225"/>
      <c r="AC43" s="2225"/>
      <c r="AD43" s="2225"/>
      <c r="AE43" s="2225"/>
      <c r="AF43" s="2225"/>
      <c r="AG43" s="2221"/>
      <c r="AH43" s="2221"/>
      <c r="AI43" s="0"/>
      <c r="AJ43" s="0"/>
      <c r="AK43" s="2328"/>
      <c r="AL43" s="2225"/>
      <c r="AM43" s="2225"/>
      <c r="AN43" s="2225"/>
      <c r="AO43" s="2225"/>
      <c r="AP43" s="2225"/>
      <c r="AQ43" s="2225"/>
      <c r="AR43" s="2225"/>
      <c r="AS43" s="2225"/>
      <c r="AT43" s="2225"/>
      <c r="AU43" s="2225"/>
      <c r="AV43" s="2225"/>
      <c r="AW43" s="2225"/>
      <c r="AX43" s="2225"/>
      <c r="AY43" s="2225"/>
      <c r="AZ43" s="2225"/>
      <c r="BA43" s="2225"/>
      <c r="BB43" s="2225"/>
      <c r="BC43" s="2225"/>
      <c r="BD43" s="2225"/>
      <c r="BE43" s="2225"/>
      <c r="BF43" s="2225"/>
      <c r="BG43" s="2225"/>
      <c r="BH43" s="2225"/>
      <c r="BI43" s="2221"/>
      <c r="BJ43" s="2221"/>
      <c r="BK43" s="2327"/>
      <c r="BL43" s="2225"/>
      <c r="BM43" s="2225"/>
      <c r="BN43" s="2225"/>
      <c r="BO43" s="2225"/>
      <c r="BP43" s="2225"/>
      <c r="BQ43" s="2225"/>
      <c r="BR43" s="2225"/>
      <c r="BS43" s="2225"/>
      <c r="BT43" s="2225"/>
      <c r="BU43" s="2225"/>
      <c r="BV43" s="2225"/>
      <c r="BW43" s="2225"/>
      <c r="BX43" s="2221"/>
      <c r="BY43" s="2221"/>
      <c r="BZ43" s="2221"/>
      <c r="CA43" s="2221"/>
      <c r="CB43" s="2225"/>
      <c r="CC43" s="2225"/>
      <c r="CD43" s="2225"/>
      <c r="CE43" s="2225"/>
      <c r="CF43" s="2225"/>
      <c r="CG43" s="2225"/>
      <c r="CH43" s="2225"/>
      <c r="CI43" s="2225"/>
      <c r="CJ43" s="2225"/>
      <c r="CK43" s="2225"/>
      <c r="CL43" s="2225"/>
      <c r="CM43" s="2225"/>
      <c r="CN43" s="2225"/>
      <c r="CO43" s="2221"/>
      <c r="CP43" s="2221"/>
      <c r="CQ43" s="1302"/>
      <c r="CR43" s="2225"/>
      <c r="CS43" s="2225"/>
      <c r="CT43" s="2225"/>
      <c r="CU43" s="2225"/>
      <c r="CV43" s="2225"/>
      <c r="CW43" s="2225"/>
      <c r="CX43" s="2225"/>
      <c r="CY43" s="2225"/>
      <c r="CZ43" s="2225"/>
      <c r="DA43" s="2225"/>
      <c r="DB43" s="2225"/>
      <c r="DC43" s="2225"/>
      <c r="DD43" s="2221"/>
      <c r="DE43" s="2221"/>
      <c r="DF43" s="0"/>
      <c r="DG43" s="2225"/>
      <c r="DH43" s="2225"/>
      <c r="DI43" s="2225"/>
      <c r="DJ43" s="2225"/>
      <c r="DK43" s="2225"/>
      <c r="DL43" s="2225"/>
      <c r="DM43" s="2225"/>
      <c r="DN43" s="2225"/>
      <c r="DO43" s="2225"/>
      <c r="DP43" s="2225"/>
      <c r="DQ43" s="2225"/>
      <c r="DR43" s="2225"/>
      <c r="DS43" s="2225"/>
      <c r="DT43" s="2225"/>
      <c r="DU43" s="2225"/>
      <c r="DV43" s="2225"/>
      <c r="DW43" s="2225"/>
      <c r="DX43" s="2225"/>
      <c r="DY43" s="2225"/>
      <c r="DZ43" s="2221"/>
      <c r="EA43" s="2221"/>
      <c r="EB43" s="2225"/>
      <c r="EC43" s="2225"/>
      <c r="ED43" s="2225"/>
      <c r="EE43" s="2225"/>
      <c r="EF43" s="2225"/>
      <c r="EG43" s="2225"/>
      <c r="EH43" s="2225"/>
      <c r="EI43" s="2225"/>
      <c r="EJ43" s="2225"/>
      <c r="EK43" s="2225"/>
      <c r="EL43" s="2221"/>
      <c r="EM43" s="2221"/>
      <c r="EN43" s="2225"/>
      <c r="EO43" s="2225"/>
      <c r="EP43" s="2225"/>
      <c r="EQ43" s="2225"/>
      <c r="ER43" s="2225"/>
      <c r="ES43" s="2225"/>
      <c r="ET43" s="2225"/>
      <c r="EU43" s="2225"/>
      <c r="EV43" s="2225"/>
      <c r="EW43" s="2225"/>
      <c r="EX43" s="2225"/>
      <c r="EY43" s="2225"/>
      <c r="EZ43" s="2225"/>
      <c r="FA43" s="2225"/>
      <c r="FB43" s="2225"/>
      <c r="FC43" s="2225"/>
      <c r="FD43" s="2225"/>
      <c r="FE43" s="2225"/>
      <c r="FF43" s="2225"/>
      <c r="FG43" s="2225"/>
      <c r="FH43" s="2221"/>
      <c r="FI43" s="2221"/>
      <c r="FJ43" s="2221"/>
      <c r="FK43" s="2230"/>
      <c r="FL43" s="2217"/>
      <c r="FM43" s="2221"/>
      <c r="FN43" s="2228"/>
      <c r="FO43" s="2329"/>
      <c r="FP43" s="0"/>
      <c r="FQ43" s="2230"/>
      <c r="FR43" s="2225"/>
      <c r="FS43" s="2225"/>
      <c r="FT43" s="2225"/>
      <c r="FU43" s="2225"/>
      <c r="FV43" s="2225"/>
      <c r="FW43" s="2225"/>
      <c r="FX43" s="2225"/>
      <c r="FY43" s="2225"/>
      <c r="FZ43" s="2225"/>
      <c r="GA43" s="2225"/>
      <c r="GB43" s="2225"/>
      <c r="GC43" s="2225"/>
      <c r="GD43" s="2225"/>
      <c r="GE43" s="2225"/>
      <c r="GF43" s="2225"/>
      <c r="GG43" s="2225"/>
      <c r="GH43" s="2225"/>
      <c r="GI43" s="2221"/>
      <c r="GJ43" s="2221"/>
      <c r="GK43" s="1302"/>
      <c r="GL43" s="1302"/>
      <c r="GM43" s="1302"/>
      <c r="GN43" s="1302"/>
      <c r="GO43" s="1302"/>
      <c r="GP43" s="2331"/>
      <c r="GQ43" s="2331"/>
      <c r="GR43" s="2225"/>
      <c r="GS43" s="2225"/>
      <c r="GT43" s="2225"/>
      <c r="GU43" s="2225"/>
      <c r="GV43" s="2225"/>
      <c r="GW43" s="2225"/>
      <c r="GX43" s="2225"/>
      <c r="GY43" s="2225"/>
      <c r="GZ43" s="2221"/>
      <c r="HA43" s="2221"/>
      <c r="HB43" s="2225"/>
      <c r="HC43" s="2225"/>
      <c r="HD43" s="2225"/>
      <c r="HE43" s="2221"/>
      <c r="HF43" s="2221"/>
      <c r="HG43" s="1302"/>
      <c r="HH43" s="1302"/>
      <c r="HI43" s="1302"/>
      <c r="HJ43" s="1302"/>
      <c r="HK43" s="1302"/>
      <c r="HL43" s="2236"/>
      <c r="HM43" s="2236"/>
      <c r="HN43" s="2052" t="n">
        <v>4</v>
      </c>
      <c r="HQ43" s="0"/>
    </row>
    <row r="44" customFormat="false" ht="11.25" hidden="false" customHeight="true" outlineLevel="0" collapsed="false">
      <c r="A44" s="2056" t="e">
        <f aca="false">A40+1</f>
        <v>#REF!</v>
      </c>
      <c r="B44" s="2057" t="s">
        <v>662</v>
      </c>
      <c r="C44" s="0" t="s">
        <v>64</v>
      </c>
      <c r="D44" s="2274"/>
      <c r="E44" s="2274"/>
      <c r="F44" s="2274"/>
      <c r="G44" s="2274"/>
      <c r="H44" s="2274"/>
      <c r="I44" s="2274"/>
      <c r="J44" s="2274"/>
      <c r="K44" s="2274"/>
      <c r="L44" s="2274"/>
      <c r="M44" s="2274"/>
      <c r="N44" s="2274"/>
      <c r="O44" s="2274"/>
      <c r="P44" s="2274"/>
      <c r="Q44" s="2274"/>
      <c r="R44" s="2063"/>
      <c r="S44" s="2063"/>
      <c r="T44" s="0"/>
      <c r="U44" s="0"/>
      <c r="V44" s="2274"/>
      <c r="W44" s="2274"/>
      <c r="X44" s="2274"/>
      <c r="Y44" s="2274"/>
      <c r="Z44" s="2274"/>
      <c r="AA44" s="2274"/>
      <c r="AB44" s="2274"/>
      <c r="AC44" s="2274"/>
      <c r="AD44" s="2274"/>
      <c r="AE44" s="2274"/>
      <c r="AF44" s="2274"/>
      <c r="AG44" s="2063"/>
      <c r="AH44" s="2063"/>
      <c r="AI44" s="2274"/>
      <c r="AJ44" s="0"/>
      <c r="AK44" s="0"/>
      <c r="AL44" s="2072"/>
      <c r="AM44" s="2072"/>
      <c r="AN44" s="2072"/>
      <c r="AO44" s="2072"/>
      <c r="AP44" s="2072"/>
      <c r="AQ44" s="2072"/>
      <c r="AR44" s="2072"/>
      <c r="AS44" s="2072"/>
      <c r="AT44" s="2072"/>
      <c r="AU44" s="2072"/>
      <c r="AV44" s="2072"/>
      <c r="AW44" s="2072"/>
      <c r="AX44" s="2072"/>
      <c r="AY44" s="2072"/>
      <c r="AZ44" s="2072"/>
      <c r="BA44" s="2072"/>
      <c r="BB44" s="2072"/>
      <c r="BC44" s="2072"/>
      <c r="BD44" s="2072"/>
      <c r="BE44" s="2072"/>
      <c r="BF44" s="2072"/>
      <c r="BG44" s="2072"/>
      <c r="BH44" s="2274"/>
      <c r="BI44" s="2063"/>
      <c r="BJ44" s="2063"/>
      <c r="BK44" s="0"/>
      <c r="BL44" s="2274"/>
      <c r="BM44" s="2274"/>
      <c r="BN44" s="2274"/>
      <c r="BO44" s="2274"/>
      <c r="BP44" s="2274"/>
      <c r="BQ44" s="2274"/>
      <c r="BR44" s="2274"/>
      <c r="BS44" s="2274"/>
      <c r="BT44" s="2274"/>
      <c r="BU44" s="2274"/>
      <c r="BV44" s="2274"/>
      <c r="BW44" s="2274"/>
      <c r="BX44" s="2063"/>
      <c r="BY44" s="2063"/>
      <c r="BZ44" s="2063"/>
      <c r="CA44" s="2063"/>
      <c r="CB44" s="2072"/>
      <c r="CC44" s="2072"/>
      <c r="CD44" s="2072"/>
      <c r="CE44" s="2072"/>
      <c r="CF44" s="2072"/>
      <c r="CG44" s="2072"/>
      <c r="CH44" s="2072"/>
      <c r="CI44" s="2072"/>
      <c r="CJ44" s="2072"/>
      <c r="CK44" s="2072"/>
      <c r="CL44" s="2072"/>
      <c r="CM44" s="2072"/>
      <c r="CN44" s="2274"/>
      <c r="CO44" s="0"/>
      <c r="CP44" s="2070"/>
      <c r="CQ44" s="0"/>
      <c r="CR44" s="2072"/>
      <c r="CS44" s="2072"/>
      <c r="CT44" s="2072"/>
      <c r="CU44" s="2072"/>
      <c r="CV44" s="2072"/>
      <c r="CW44" s="2072"/>
      <c r="CX44" s="2072"/>
      <c r="CY44" s="2072"/>
      <c r="CZ44" s="2072"/>
      <c r="DA44" s="2072"/>
      <c r="DB44" s="2072"/>
      <c r="DC44" s="2274"/>
      <c r="DD44" s="0"/>
      <c r="DE44" s="2070"/>
      <c r="DF44" s="2274"/>
      <c r="DG44" s="2274"/>
      <c r="DH44" s="2274"/>
      <c r="DI44" s="2274"/>
      <c r="DJ44" s="2274"/>
      <c r="DK44" s="2274"/>
      <c r="DL44" s="2274"/>
      <c r="DM44" s="2274"/>
      <c r="DN44" s="2274"/>
      <c r="DO44" s="2274"/>
      <c r="DP44" s="2274"/>
      <c r="DQ44" s="2274"/>
      <c r="DR44" s="2274"/>
      <c r="DS44" s="2274"/>
      <c r="DT44" s="2274"/>
      <c r="DU44" s="2274"/>
      <c r="DV44" s="2274"/>
      <c r="DW44" s="2274"/>
      <c r="DX44" s="2274"/>
      <c r="DY44" s="2274"/>
      <c r="DZ44" s="0"/>
      <c r="EA44" s="2070"/>
      <c r="EB44" s="2274"/>
      <c r="EC44" s="2274"/>
      <c r="ED44" s="2274"/>
      <c r="EE44" s="2274"/>
      <c r="EF44" s="2274"/>
      <c r="EG44" s="2274"/>
      <c r="EH44" s="2274"/>
      <c r="EI44" s="2274"/>
      <c r="EJ44" s="2274"/>
      <c r="EK44" s="2274"/>
      <c r="EL44" s="0"/>
      <c r="EM44" s="2070"/>
      <c r="EN44" s="2072"/>
      <c r="EO44" s="2072"/>
      <c r="EP44" s="2072"/>
      <c r="EQ44" s="2072"/>
      <c r="ER44" s="2072"/>
      <c r="ES44" s="2072"/>
      <c r="ET44" s="2072"/>
      <c r="EU44" s="2072"/>
      <c r="EV44" s="2072"/>
      <c r="EW44" s="2072"/>
      <c r="EX44" s="2072"/>
      <c r="EY44" s="2072"/>
      <c r="EZ44" s="2072"/>
      <c r="FA44" s="2072"/>
      <c r="FB44" s="2072"/>
      <c r="FC44" s="2072"/>
      <c r="FD44" s="2072"/>
      <c r="FE44" s="2072"/>
      <c r="FF44" s="2072"/>
      <c r="FG44" s="2274"/>
      <c r="FH44" s="2076"/>
      <c r="FI44" s="2063"/>
      <c r="FJ44" s="2062"/>
      <c r="FK44" s="0"/>
      <c r="FL44" s="2077"/>
      <c r="FM44" s="0"/>
      <c r="FN44" s="0"/>
      <c r="FO44" s="0"/>
      <c r="FP44" s="0"/>
      <c r="FQ44" s="2084"/>
      <c r="FR44" s="2274"/>
      <c r="FS44" s="2274"/>
      <c r="FT44" s="2274"/>
      <c r="FU44" s="2274"/>
      <c r="FV44" s="2274"/>
      <c r="FW44" s="2274"/>
      <c r="FX44" s="2274"/>
      <c r="FY44" s="2274"/>
      <c r="FZ44" s="2274"/>
      <c r="GA44" s="2274"/>
      <c r="GB44" s="2274"/>
      <c r="GC44" s="2274"/>
      <c r="GD44" s="2274"/>
      <c r="GE44" s="2274"/>
      <c r="GF44" s="2274"/>
      <c r="GG44" s="2274"/>
      <c r="GH44" s="2274"/>
      <c r="GI44" s="2063"/>
      <c r="GJ44" s="2076"/>
      <c r="GK44" s="0"/>
      <c r="GL44" s="0"/>
      <c r="GM44" s="0"/>
      <c r="GN44" s="2090"/>
      <c r="GO44" s="209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2063"/>
      <c r="HA44" s="2063"/>
      <c r="HB44" s="0"/>
      <c r="HC44" s="0"/>
      <c r="HD44" s="0"/>
      <c r="HE44" s="2101"/>
      <c r="HF44" s="2102"/>
      <c r="HG44" s="0"/>
      <c r="HH44" s="0"/>
      <c r="HI44" s="0"/>
      <c r="HJ44" s="0"/>
      <c r="HK44" s="0"/>
      <c r="HL44" s="2107" t="e">
        <f aca="false">HL$4:HL$4+SUMIF($C$5:HK$5,"Нараст. баланс",$C46:HK46)+SUMIF($C$7:HH$7,"Итого (с ВНР)",$C46:HH46)-SUMIF($C$5:HK$5,"Геол. снижение,  т/сут",$C46:HK46)-SUMIF(HJ$7:HK$7,"Итого",HJ46:HK46)-SUMIF($C$7:HK$7,"Итого (с ВСП)",$C46:HK46)</f>
        <v>#REF!</v>
      </c>
      <c r="HM44" s="0"/>
      <c r="HN44" s="0" t="n">
        <v>1</v>
      </c>
      <c r="HQ44" s="0"/>
    </row>
    <row r="45" customFormat="false" ht="11.25" hidden="false" customHeight="true" outlineLevel="0" collapsed="false">
      <c r="A45" s="2056"/>
      <c r="B45" s="2113" t="s">
        <v>663</v>
      </c>
      <c r="C45" s="0" t="n">
        <v>9308</v>
      </c>
      <c r="D45" s="2279"/>
      <c r="E45" s="2279"/>
      <c r="F45" s="2279"/>
      <c r="G45" s="2279"/>
      <c r="H45" s="2279"/>
      <c r="I45" s="2279"/>
      <c r="J45" s="2279"/>
      <c r="K45" s="2279"/>
      <c r="L45" s="2279"/>
      <c r="M45" s="2279"/>
      <c r="N45" s="2279"/>
      <c r="O45" s="2279"/>
      <c r="P45" s="2279"/>
      <c r="Q45" s="2279"/>
      <c r="R45" s="2119" t="n">
        <f aca="false">COUNTA(C45:Q45)</f>
        <v>1</v>
      </c>
      <c r="S45" s="2119"/>
      <c r="T45" s="0"/>
      <c r="U45" s="0"/>
      <c r="V45" s="2279"/>
      <c r="W45" s="2279"/>
      <c r="X45" s="2279"/>
      <c r="Y45" s="2279"/>
      <c r="Z45" s="2279"/>
      <c r="AA45" s="2279"/>
      <c r="AB45" s="2279"/>
      <c r="AC45" s="2279"/>
      <c r="AD45" s="2279"/>
      <c r="AE45" s="2279"/>
      <c r="AF45" s="2279"/>
      <c r="AG45" s="2119" t="n">
        <f aca="false">COUNTA(T45:AF45)</f>
        <v>0</v>
      </c>
      <c r="AH45" s="2119"/>
      <c r="AI45" s="2279"/>
      <c r="AJ45" s="0"/>
      <c r="AK45" s="0"/>
      <c r="AL45" s="2128"/>
      <c r="AM45" s="2128"/>
      <c r="AN45" s="2128"/>
      <c r="AO45" s="2128"/>
      <c r="AP45" s="2128"/>
      <c r="AQ45" s="2128"/>
      <c r="AR45" s="2128"/>
      <c r="AS45" s="2128"/>
      <c r="AT45" s="2128"/>
      <c r="AU45" s="2128"/>
      <c r="AV45" s="2128"/>
      <c r="AW45" s="2128"/>
      <c r="AX45" s="2128"/>
      <c r="AY45" s="2128"/>
      <c r="AZ45" s="2128"/>
      <c r="BA45" s="2128"/>
      <c r="BB45" s="2128"/>
      <c r="BC45" s="2128"/>
      <c r="BD45" s="2128"/>
      <c r="BE45" s="2128"/>
      <c r="BF45" s="2128"/>
      <c r="BG45" s="2128"/>
      <c r="BH45" s="2279"/>
      <c r="BI45" s="2119" t="n">
        <f aca="false">COUNTA(AI45:BH45)</f>
        <v>0</v>
      </c>
      <c r="BJ45" s="2119"/>
      <c r="BK45" s="0"/>
      <c r="BL45" s="2279"/>
      <c r="BM45" s="2279"/>
      <c r="BN45" s="2279"/>
      <c r="BO45" s="2279"/>
      <c r="BP45" s="2279"/>
      <c r="BQ45" s="2279"/>
      <c r="BR45" s="2279"/>
      <c r="BS45" s="2279"/>
      <c r="BT45" s="2279"/>
      <c r="BU45" s="2279"/>
      <c r="BV45" s="2279"/>
      <c r="BW45" s="2279"/>
      <c r="BX45" s="2119" t="n">
        <f aca="false">COUNTA(BK45:BW45)</f>
        <v>0</v>
      </c>
      <c r="BY45" s="2119"/>
      <c r="BZ45" s="2119" t="n">
        <f aca="false">R45+AG45+BI45+BX45</f>
        <v>1</v>
      </c>
      <c r="CA45" s="2119"/>
      <c r="CB45" s="2128"/>
      <c r="CC45" s="2128"/>
      <c r="CD45" s="2128"/>
      <c r="CE45" s="2128"/>
      <c r="CF45" s="2128"/>
      <c r="CG45" s="2128"/>
      <c r="CH45" s="2128"/>
      <c r="CI45" s="2128"/>
      <c r="CJ45" s="2128"/>
      <c r="CK45" s="2128"/>
      <c r="CL45" s="2128"/>
      <c r="CM45" s="2128"/>
      <c r="CN45" s="2279"/>
      <c r="CO45" s="0" t="n">
        <f aca="false">SUBTOTAL(9,CB47:CN47)</f>
        <v>0</v>
      </c>
      <c r="CP45" s="2126"/>
      <c r="CQ45" s="0"/>
      <c r="CR45" s="2128"/>
      <c r="CS45" s="2128"/>
      <c r="CT45" s="2128"/>
      <c r="CU45" s="2128"/>
      <c r="CV45" s="2128"/>
      <c r="CW45" s="2128"/>
      <c r="CX45" s="2128"/>
      <c r="CY45" s="2128"/>
      <c r="CZ45" s="2128"/>
      <c r="DA45" s="2128"/>
      <c r="DB45" s="2128"/>
      <c r="DC45" s="2279"/>
      <c r="DD45" s="0" t="n">
        <f aca="false">COUNTA(CQ45:DC45)</f>
        <v>0</v>
      </c>
      <c r="DE45" s="2126"/>
      <c r="DF45" s="2279"/>
      <c r="DG45" s="2279"/>
      <c r="DH45" s="2279"/>
      <c r="DI45" s="2279"/>
      <c r="DJ45" s="2279"/>
      <c r="DK45" s="2279"/>
      <c r="DL45" s="2279"/>
      <c r="DM45" s="2279"/>
      <c r="DN45" s="2279"/>
      <c r="DO45" s="2279"/>
      <c r="DP45" s="2279"/>
      <c r="DQ45" s="2279"/>
      <c r="DR45" s="2279"/>
      <c r="DS45" s="2279"/>
      <c r="DT45" s="2279"/>
      <c r="DU45" s="2279"/>
      <c r="DV45" s="2279"/>
      <c r="DW45" s="2279"/>
      <c r="DX45" s="2279"/>
      <c r="DY45" s="2279"/>
      <c r="DZ45" s="0" t="n">
        <f aca="false">COUNTA(DF45:DY45)</f>
        <v>0</v>
      </c>
      <c r="EA45" s="2126"/>
      <c r="EB45" s="2279"/>
      <c r="EC45" s="2279"/>
      <c r="ED45" s="2279"/>
      <c r="EE45" s="2279"/>
      <c r="EF45" s="2279"/>
      <c r="EG45" s="2279"/>
      <c r="EH45" s="2279"/>
      <c r="EI45" s="2279"/>
      <c r="EJ45" s="2279"/>
      <c r="EK45" s="2279"/>
      <c r="EL45" s="0" t="n">
        <f aca="false">COUNTA(EB45:EK45)</f>
        <v>0</v>
      </c>
      <c r="EM45" s="2126"/>
      <c r="EN45" s="2128"/>
      <c r="EO45" s="2128"/>
      <c r="EP45" s="2128"/>
      <c r="EQ45" s="2128"/>
      <c r="ER45" s="2128"/>
      <c r="ES45" s="2128"/>
      <c r="ET45" s="2128"/>
      <c r="EU45" s="2128"/>
      <c r="EV45" s="2128"/>
      <c r="EW45" s="2128"/>
      <c r="EX45" s="2128"/>
      <c r="EY45" s="2128"/>
      <c r="EZ45" s="2128"/>
      <c r="FA45" s="2128"/>
      <c r="FB45" s="2128"/>
      <c r="FC45" s="2128"/>
      <c r="FD45" s="2128"/>
      <c r="FE45" s="2128"/>
      <c r="FF45" s="2128"/>
      <c r="FG45" s="2279"/>
      <c r="FH45" s="2132" t="n">
        <f aca="false">SUBTOTAL(9,EN47:FG47)</f>
        <v>0</v>
      </c>
      <c r="FI45" s="2119" t="n">
        <f aca="false">SUBTOTAL(9,EN47:FG47)</f>
        <v>0</v>
      </c>
      <c r="FJ45" s="2133"/>
      <c r="FK45" s="0"/>
      <c r="FL45" s="2134"/>
      <c r="FM45" s="0"/>
      <c r="FN45" s="0"/>
      <c r="FO45" s="0"/>
      <c r="FP45" s="0"/>
      <c r="FQ45" s="2141"/>
      <c r="FR45" s="2279"/>
      <c r="FS45" s="2279"/>
      <c r="FT45" s="2279"/>
      <c r="FU45" s="2279"/>
      <c r="FV45" s="2279"/>
      <c r="FW45" s="2279"/>
      <c r="FX45" s="2279"/>
      <c r="FY45" s="2279"/>
      <c r="FZ45" s="2279"/>
      <c r="GA45" s="2279"/>
      <c r="GB45" s="2279"/>
      <c r="GC45" s="2279"/>
      <c r="GD45" s="2279"/>
      <c r="GE45" s="2279"/>
      <c r="GF45" s="2279"/>
      <c r="GG45" s="2279"/>
      <c r="GH45" s="2279"/>
      <c r="GI45" s="2119" t="n">
        <f aca="false">SUBTOTAL(9,FO47:GH47)</f>
        <v>0</v>
      </c>
      <c r="GJ45" s="2142"/>
      <c r="GK45" s="0"/>
      <c r="GL45" s="0"/>
      <c r="GM45" s="0"/>
      <c r="GN45" s="0" t="n">
        <f aca="false">SUBTOTAL(9,GK47:GM47)</f>
        <v>0</v>
      </c>
      <c r="GO45" s="2148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2119" t="n">
        <f aca="false">SUBTOTAL(3,GP45:GY45)</f>
        <v>0</v>
      </c>
      <c r="HA45" s="2156"/>
      <c r="HB45" s="0"/>
      <c r="HC45" s="0"/>
      <c r="HD45" s="0"/>
      <c r="HE45" s="2160"/>
      <c r="HF45" s="2161"/>
      <c r="HG45" s="0"/>
      <c r="HH45" s="0"/>
      <c r="HI45" s="0"/>
      <c r="HJ45" s="0"/>
      <c r="HK45" s="0"/>
      <c r="HL45" s="2107"/>
      <c r="HM45" s="0"/>
      <c r="HN45" s="0" t="n">
        <v>2</v>
      </c>
      <c r="HQ45" s="0"/>
    </row>
    <row r="46" customFormat="false" ht="11.25" hidden="false" customHeight="true" outlineLevel="0" collapsed="false">
      <c r="A46" s="2056"/>
      <c r="B46" s="2169" t="s">
        <v>661</v>
      </c>
      <c r="C46" s="0" t="n">
        <v>30</v>
      </c>
      <c r="D46" s="2283"/>
      <c r="E46" s="2283"/>
      <c r="F46" s="2283"/>
      <c r="G46" s="2283"/>
      <c r="H46" s="2283"/>
      <c r="I46" s="2283"/>
      <c r="J46" s="2283"/>
      <c r="K46" s="2283"/>
      <c r="L46" s="2283"/>
      <c r="M46" s="2283"/>
      <c r="N46" s="2283"/>
      <c r="O46" s="2283"/>
      <c r="P46" s="2283"/>
      <c r="Q46" s="2283"/>
      <c r="R46" s="2175" t="n">
        <f aca="false">SUBTOTAL(9,C46:Q46)</f>
        <v>30</v>
      </c>
      <c r="S46" s="2175" t="n">
        <f aca="false">R46+S42</f>
        <v>180</v>
      </c>
      <c r="T46" s="0"/>
      <c r="U46" s="0"/>
      <c r="V46" s="2283"/>
      <c r="W46" s="2283"/>
      <c r="X46" s="2283"/>
      <c r="Y46" s="2283"/>
      <c r="Z46" s="2283"/>
      <c r="AA46" s="2283"/>
      <c r="AB46" s="2283"/>
      <c r="AC46" s="2283"/>
      <c r="AD46" s="2283"/>
      <c r="AE46" s="2283"/>
      <c r="AF46" s="2283"/>
      <c r="AG46" s="2175" t="n">
        <f aca="false">SUBTOTAL(9,T46:AF46)</f>
        <v>0</v>
      </c>
      <c r="AH46" s="2175" t="n">
        <f aca="false">AG46+AH42</f>
        <v>0</v>
      </c>
      <c r="AI46" s="2283"/>
      <c r="AJ46" s="0"/>
      <c r="AK46" s="0"/>
      <c r="AL46" s="2184"/>
      <c r="AM46" s="2184"/>
      <c r="AN46" s="2184"/>
      <c r="AO46" s="2184"/>
      <c r="AP46" s="2184"/>
      <c r="AQ46" s="2184"/>
      <c r="AR46" s="2184"/>
      <c r="AS46" s="2184"/>
      <c r="AT46" s="2184"/>
      <c r="AU46" s="2184"/>
      <c r="AV46" s="2184"/>
      <c r="AW46" s="2184"/>
      <c r="AX46" s="2184"/>
      <c r="AY46" s="2184"/>
      <c r="AZ46" s="2184"/>
      <c r="BA46" s="2184"/>
      <c r="BB46" s="2184"/>
      <c r="BC46" s="2184"/>
      <c r="BD46" s="2184"/>
      <c r="BE46" s="2184"/>
      <c r="BF46" s="2184"/>
      <c r="BG46" s="2184"/>
      <c r="BH46" s="2283"/>
      <c r="BI46" s="2175" t="n">
        <f aca="false">SUBTOTAL(9,AI46:BH46)</f>
        <v>0</v>
      </c>
      <c r="BJ46" s="2175" t="n">
        <f aca="false">BI46+BJ42</f>
        <v>121</v>
      </c>
      <c r="BK46" s="0"/>
      <c r="BL46" s="2283"/>
      <c r="BM46" s="2283"/>
      <c r="BN46" s="2283"/>
      <c r="BO46" s="2283"/>
      <c r="BP46" s="2283"/>
      <c r="BQ46" s="2283"/>
      <c r="BR46" s="2283"/>
      <c r="BS46" s="2283"/>
      <c r="BT46" s="2283"/>
      <c r="BU46" s="2283"/>
      <c r="BV46" s="2283"/>
      <c r="BW46" s="2283"/>
      <c r="BX46" s="2175" t="n">
        <f aca="false">SUBTOTAL(9,BK46:BW46)</f>
        <v>0</v>
      </c>
      <c r="BY46" s="2175" t="n">
        <f aca="false">BX46+BY42</f>
        <v>0</v>
      </c>
      <c r="BZ46" s="2175" t="n">
        <f aca="false">+R46+AG46+BI46+BX46</f>
        <v>30</v>
      </c>
      <c r="CA46" s="2175" t="n">
        <f aca="false">BZ46+CA42</f>
        <v>301</v>
      </c>
      <c r="CB46" s="2184"/>
      <c r="CC46" s="2184"/>
      <c r="CD46" s="2184"/>
      <c r="CE46" s="2184"/>
      <c r="CF46" s="2184"/>
      <c r="CG46" s="2184"/>
      <c r="CH46" s="2184"/>
      <c r="CI46" s="2184"/>
      <c r="CJ46" s="2184"/>
      <c r="CK46" s="2184"/>
      <c r="CL46" s="2184"/>
      <c r="CM46" s="2184"/>
      <c r="CN46" s="2283"/>
      <c r="CO46" s="0" t="n">
        <f aca="false">SUBTOTAL(9,CB46:CN46)</f>
        <v>0</v>
      </c>
      <c r="CP46" s="2182" t="n">
        <f aca="false">CO46:CO46+IF($B42:$B42=2,0,CP42:CP42)</f>
        <v>0</v>
      </c>
      <c r="CQ46" s="0"/>
      <c r="CR46" s="2184"/>
      <c r="CS46" s="2184"/>
      <c r="CT46" s="2184"/>
      <c r="CU46" s="2184"/>
      <c r="CV46" s="2184"/>
      <c r="CW46" s="2184"/>
      <c r="CX46" s="2184"/>
      <c r="CY46" s="2184"/>
      <c r="CZ46" s="2184"/>
      <c r="DA46" s="2184"/>
      <c r="DB46" s="2184"/>
      <c r="DC46" s="2283"/>
      <c r="DD46" s="0" t="n">
        <f aca="false">SUBTOTAL(9,CQ46:DC46)</f>
        <v>0</v>
      </c>
      <c r="DE46" s="2182" t="n">
        <f aca="false">DD46:DD46+IF($B42:$B42=2,0,DE42:DE42)</f>
        <v>0</v>
      </c>
      <c r="DF46" s="2283"/>
      <c r="DG46" s="2283"/>
      <c r="DH46" s="2283"/>
      <c r="DI46" s="2283"/>
      <c r="DJ46" s="2283"/>
      <c r="DK46" s="2283"/>
      <c r="DL46" s="2283"/>
      <c r="DM46" s="2283"/>
      <c r="DN46" s="2283"/>
      <c r="DO46" s="2283"/>
      <c r="DP46" s="2283"/>
      <c r="DQ46" s="2283"/>
      <c r="DR46" s="2283"/>
      <c r="DS46" s="2283"/>
      <c r="DT46" s="2283"/>
      <c r="DU46" s="2283"/>
      <c r="DV46" s="2283"/>
      <c r="DW46" s="2283"/>
      <c r="DX46" s="2283"/>
      <c r="DY46" s="2283"/>
      <c r="DZ46" s="0" t="n">
        <f aca="false">SUBTOTAL(9,DF46:DY46)</f>
        <v>0</v>
      </c>
      <c r="EA46" s="2182" t="n">
        <f aca="false">DZ46:DZ46+IF($B42:$B42=2,0,EA42:EA42)</f>
        <v>0</v>
      </c>
      <c r="EB46" s="2283"/>
      <c r="EC46" s="2283"/>
      <c r="ED46" s="2283"/>
      <c r="EE46" s="2283"/>
      <c r="EF46" s="2283"/>
      <c r="EG46" s="2283"/>
      <c r="EH46" s="2283"/>
      <c r="EI46" s="2283"/>
      <c r="EJ46" s="2283"/>
      <c r="EK46" s="2283"/>
      <c r="EL46" s="0" t="n">
        <f aca="false">SUBTOTAL(9,EB46:EK46)</f>
        <v>0</v>
      </c>
      <c r="EM46" s="2182" t="n">
        <f aca="false">EL46:EL46+IF($B42:$B42=2,0,EM42:EM42)</f>
        <v>0</v>
      </c>
      <c r="EN46" s="2184"/>
      <c r="EO46" s="2184"/>
      <c r="EP46" s="2184"/>
      <c r="EQ46" s="2184"/>
      <c r="ER46" s="2184"/>
      <c r="ES46" s="2184"/>
      <c r="ET46" s="2184"/>
      <c r="EU46" s="2184"/>
      <c r="EV46" s="2184"/>
      <c r="EW46" s="2184"/>
      <c r="EX46" s="2184"/>
      <c r="EY46" s="2184"/>
      <c r="EZ46" s="2184"/>
      <c r="FA46" s="2184"/>
      <c r="FB46" s="2184"/>
      <c r="FC46" s="2184"/>
      <c r="FD46" s="2184"/>
      <c r="FE46" s="2184"/>
      <c r="FF46" s="2184"/>
      <c r="FG46" s="2283"/>
      <c r="FH46" s="2188" t="n">
        <f aca="false">SUBTOTAL(9,EN46:FG46)</f>
        <v>0</v>
      </c>
      <c r="FI46" s="2175" t="n">
        <f aca="false">SUBTOTAL(9,EN46:FG46)</f>
        <v>0</v>
      </c>
      <c r="FJ46" s="2174" t="n">
        <f aca="false">FI46:FI46+IF($B42:$B42=2,0,FJ42:FJ42)</f>
        <v>0</v>
      </c>
      <c r="FK46" s="0"/>
      <c r="FL46" s="2189"/>
      <c r="FM46" s="2207" t="n">
        <f aca="false">SUBTOTAL(9,FK46:FL46)</f>
        <v>0</v>
      </c>
      <c r="FN46" s="0" t="n">
        <f aca="false">$FN$3+FN42</f>
        <v>378</v>
      </c>
      <c r="FO46" s="2330"/>
      <c r="FP46" s="2330" t="n">
        <v>32</v>
      </c>
      <c r="FQ46" s="2197"/>
      <c r="FR46" s="2283"/>
      <c r="FS46" s="2283"/>
      <c r="FT46" s="2283"/>
      <c r="FU46" s="2283"/>
      <c r="FV46" s="2283"/>
      <c r="FW46" s="2283"/>
      <c r="FX46" s="2283"/>
      <c r="FY46" s="2283"/>
      <c r="FZ46" s="2283"/>
      <c r="GA46" s="2283"/>
      <c r="GB46" s="2283"/>
      <c r="GC46" s="2283"/>
      <c r="GD46" s="2283"/>
      <c r="GE46" s="2283"/>
      <c r="GF46" s="2283"/>
      <c r="GG46" s="2283"/>
      <c r="GH46" s="2283"/>
      <c r="GI46" s="2175" t="n">
        <f aca="false">SUBTOTAL(9,FO46:GH46)</f>
        <v>32</v>
      </c>
      <c r="GJ46" s="2188" t="n">
        <f aca="false">GI46:GI46+IF($B42:$B42=2,0,GJ42:GJ42)</f>
        <v>103</v>
      </c>
      <c r="GK46" s="0"/>
      <c r="GL46" s="0"/>
      <c r="GM46" s="0"/>
      <c r="GN46" s="2203" t="n">
        <f aca="false">SUBTOTAL(9,GK46:GM46)</f>
        <v>0</v>
      </c>
      <c r="GO46" s="2203" t="n">
        <f aca="false">GN46:GN46+IF($B42:$B42=2,0,GO42:GO42)</f>
        <v>0</v>
      </c>
      <c r="GP46" s="0"/>
      <c r="GQ46" s="0"/>
      <c r="GR46" s="2283"/>
      <c r="GS46" s="2283"/>
      <c r="GT46" s="2283"/>
      <c r="GU46" s="2283"/>
      <c r="GV46" s="2283"/>
      <c r="GW46" s="2283"/>
      <c r="GX46" s="2283"/>
      <c r="GY46" s="2283"/>
      <c r="GZ46" s="2175" t="n">
        <f aca="false">SUBTOTAL(9,GP46:GY46)</f>
        <v>0</v>
      </c>
      <c r="HA46" s="2175" t="n">
        <f aca="false">GZ46:GZ46+IF($B42:$B42=2,0,HA42:HA42)</f>
        <v>0</v>
      </c>
      <c r="HB46" s="0"/>
      <c r="HC46" s="0"/>
      <c r="HD46" s="0" t="n">
        <f aca="false">$HD$14</f>
        <v>0</v>
      </c>
      <c r="HE46" s="2207" t="n">
        <f aca="false">SUBTOTAL(9,HB46:HD46)</f>
        <v>0</v>
      </c>
      <c r="HF46" s="2208" t="n">
        <f aca="false">SUMIF($C$5:HE$5,"Накопленный эффект, т/сут",$C46:HE46)+SUMIF($C$5:HE$5,"Нараст.  по потенциалу",$C46:HE46)-SUMIF($C$5:HE$5,"Нараст. по остановкам",$C46:HE46)-SUMIF($C$5:HE$5,"ИТОГО перевод в ППД",$C46:HE46)-SUMIF($C$5:HE$5,"ИТОГО  нерент, по распоряж.",$C46:HE46)-SUMIF($C$5:HE$5,"ИТОГО ост. дебит от ЗБС, Углуб., ПВЛГ/ПНЛГ",$C46:HE46)</f>
        <v>198</v>
      </c>
      <c r="HG46" s="2203" t="n">
        <v>5.7</v>
      </c>
      <c r="HH46" s="2203" t="n">
        <v>8.94246862452513</v>
      </c>
      <c r="HI46" s="0" t="n">
        <v>23.1798529393986</v>
      </c>
      <c r="HJ46" s="2203" t="n">
        <v>16.2860785390226</v>
      </c>
      <c r="HK46" s="2203" t="n">
        <f aca="false">SUBTOTAL(9,HG46:HJ46)</f>
        <v>54.1084001029463</v>
      </c>
      <c r="HL46" s="2107"/>
      <c r="HM46" s="0" t="n">
        <f aca="false">HM$4:HM$4+SUMIF($C$5:HK$5,"Нараст. по остановкам",$C46:HK46)-SUMIF($C$5:HK$5,"Нараст.  по потенциалу",$C46:HK46)</f>
        <v>774.078704742539</v>
      </c>
      <c r="HN46" s="0" t="n">
        <v>3</v>
      </c>
      <c r="HQ46" s="0"/>
    </row>
    <row r="47" customFormat="false" ht="1.5" hidden="false" customHeight="true" outlineLevel="0" collapsed="false">
      <c r="A47" s="2215"/>
      <c r="B47" s="2215"/>
      <c r="C47" s="2225"/>
      <c r="D47" s="2225"/>
      <c r="E47" s="2225"/>
      <c r="F47" s="2225"/>
      <c r="G47" s="2225"/>
      <c r="H47" s="2225"/>
      <c r="I47" s="2225"/>
      <c r="J47" s="2225"/>
      <c r="K47" s="2225"/>
      <c r="L47" s="2225"/>
      <c r="M47" s="2225"/>
      <c r="N47" s="2225"/>
      <c r="O47" s="2225"/>
      <c r="P47" s="2225"/>
      <c r="Q47" s="2225"/>
      <c r="R47" s="2221"/>
      <c r="S47" s="2221"/>
      <c r="T47" s="2327"/>
      <c r="U47" s="2327"/>
      <c r="V47" s="2225"/>
      <c r="W47" s="2225"/>
      <c r="X47" s="2225"/>
      <c r="Y47" s="2225"/>
      <c r="Z47" s="2225"/>
      <c r="AA47" s="2225"/>
      <c r="AB47" s="2225"/>
      <c r="AC47" s="2225"/>
      <c r="AD47" s="2225"/>
      <c r="AE47" s="2225"/>
      <c r="AF47" s="2225"/>
      <c r="AG47" s="2221"/>
      <c r="AH47" s="2221"/>
      <c r="AI47" s="0"/>
      <c r="AJ47" s="0"/>
      <c r="AK47" s="2328"/>
      <c r="AL47" s="2225"/>
      <c r="AM47" s="2225"/>
      <c r="AN47" s="2225"/>
      <c r="AO47" s="2225"/>
      <c r="AP47" s="2225"/>
      <c r="AQ47" s="2225"/>
      <c r="AR47" s="2225"/>
      <c r="AS47" s="2225"/>
      <c r="AT47" s="2225"/>
      <c r="AU47" s="2225"/>
      <c r="AV47" s="2225"/>
      <c r="AW47" s="2225"/>
      <c r="AX47" s="2225"/>
      <c r="AY47" s="2225"/>
      <c r="AZ47" s="2225"/>
      <c r="BA47" s="2225"/>
      <c r="BB47" s="2225"/>
      <c r="BC47" s="2225"/>
      <c r="BD47" s="2225"/>
      <c r="BE47" s="2225"/>
      <c r="BF47" s="2225"/>
      <c r="BG47" s="2225"/>
      <c r="BH47" s="2225"/>
      <c r="BI47" s="2221"/>
      <c r="BJ47" s="2221"/>
      <c r="BK47" s="2327"/>
      <c r="BL47" s="2225"/>
      <c r="BM47" s="2225"/>
      <c r="BN47" s="2225"/>
      <c r="BO47" s="2225"/>
      <c r="BP47" s="2225"/>
      <c r="BQ47" s="2225"/>
      <c r="BR47" s="2225"/>
      <c r="BS47" s="2225"/>
      <c r="BT47" s="2225"/>
      <c r="BU47" s="2225"/>
      <c r="BV47" s="2225"/>
      <c r="BW47" s="2225"/>
      <c r="BX47" s="2221"/>
      <c r="BY47" s="2221"/>
      <c r="BZ47" s="2221"/>
      <c r="CA47" s="2221"/>
      <c r="CB47" s="2225"/>
      <c r="CC47" s="2225"/>
      <c r="CD47" s="2225"/>
      <c r="CE47" s="2225"/>
      <c r="CF47" s="2225"/>
      <c r="CG47" s="2225"/>
      <c r="CH47" s="2225"/>
      <c r="CI47" s="2225"/>
      <c r="CJ47" s="2225"/>
      <c r="CK47" s="2225"/>
      <c r="CL47" s="2225"/>
      <c r="CM47" s="2225"/>
      <c r="CN47" s="2225"/>
      <c r="CO47" s="2221"/>
      <c r="CP47" s="2221"/>
      <c r="CQ47" s="1302"/>
      <c r="CR47" s="2225"/>
      <c r="CS47" s="2225"/>
      <c r="CT47" s="2225"/>
      <c r="CU47" s="2225"/>
      <c r="CV47" s="2225"/>
      <c r="CW47" s="2225"/>
      <c r="CX47" s="2225"/>
      <c r="CY47" s="2225"/>
      <c r="CZ47" s="2225"/>
      <c r="DA47" s="2225"/>
      <c r="DB47" s="2225"/>
      <c r="DC47" s="2225"/>
      <c r="DD47" s="2221"/>
      <c r="DE47" s="2221"/>
      <c r="DF47" s="0"/>
      <c r="DG47" s="2225"/>
      <c r="DH47" s="2225"/>
      <c r="DI47" s="2225"/>
      <c r="DJ47" s="2225"/>
      <c r="DK47" s="2225"/>
      <c r="DL47" s="2225"/>
      <c r="DM47" s="2225"/>
      <c r="DN47" s="2225"/>
      <c r="DO47" s="2225"/>
      <c r="DP47" s="2225"/>
      <c r="DQ47" s="2225"/>
      <c r="DR47" s="2225"/>
      <c r="DS47" s="2225"/>
      <c r="DT47" s="2225"/>
      <c r="DU47" s="2225"/>
      <c r="DV47" s="2225"/>
      <c r="DW47" s="2225"/>
      <c r="DX47" s="2225"/>
      <c r="DY47" s="2225"/>
      <c r="DZ47" s="2221"/>
      <c r="EA47" s="2221"/>
      <c r="EB47" s="2225"/>
      <c r="EC47" s="2225"/>
      <c r="ED47" s="2225"/>
      <c r="EE47" s="2225"/>
      <c r="EF47" s="2225"/>
      <c r="EG47" s="2225"/>
      <c r="EH47" s="2225"/>
      <c r="EI47" s="2225"/>
      <c r="EJ47" s="2225"/>
      <c r="EK47" s="2225"/>
      <c r="EL47" s="2221"/>
      <c r="EM47" s="2221"/>
      <c r="EN47" s="2225"/>
      <c r="EO47" s="2225"/>
      <c r="EP47" s="2225"/>
      <c r="EQ47" s="2225"/>
      <c r="ER47" s="2225"/>
      <c r="ES47" s="2225"/>
      <c r="ET47" s="2225"/>
      <c r="EU47" s="2225"/>
      <c r="EV47" s="2225"/>
      <c r="EW47" s="2225"/>
      <c r="EX47" s="2225"/>
      <c r="EY47" s="2225"/>
      <c r="EZ47" s="2225"/>
      <c r="FA47" s="2225"/>
      <c r="FB47" s="2225"/>
      <c r="FC47" s="2225"/>
      <c r="FD47" s="2225"/>
      <c r="FE47" s="2225"/>
      <c r="FF47" s="2225"/>
      <c r="FG47" s="2225"/>
      <c r="FH47" s="2221"/>
      <c r="FI47" s="2221"/>
      <c r="FJ47" s="2221"/>
      <c r="FK47" s="2230"/>
      <c r="FL47" s="2217"/>
      <c r="FM47" s="2221"/>
      <c r="FN47" s="2228"/>
      <c r="FO47" s="0"/>
      <c r="FP47" s="0"/>
      <c r="FQ47" s="2084"/>
      <c r="FR47" s="2225"/>
      <c r="FS47" s="2225"/>
      <c r="FT47" s="2225"/>
      <c r="FU47" s="2225"/>
      <c r="FV47" s="2225"/>
      <c r="FW47" s="2225"/>
      <c r="FX47" s="2225"/>
      <c r="FY47" s="2225"/>
      <c r="FZ47" s="2225"/>
      <c r="GA47" s="2225"/>
      <c r="GB47" s="2225"/>
      <c r="GC47" s="2225"/>
      <c r="GD47" s="2225"/>
      <c r="GE47" s="2225"/>
      <c r="GF47" s="2225"/>
      <c r="GG47" s="2225"/>
      <c r="GH47" s="2225"/>
      <c r="GI47" s="2221"/>
      <c r="GJ47" s="2221"/>
      <c r="GK47" s="1302"/>
      <c r="GL47" s="1302"/>
      <c r="GM47" s="1302"/>
      <c r="GN47" s="1302"/>
      <c r="GO47" s="1302"/>
      <c r="GP47" s="2331"/>
      <c r="GQ47" s="2331"/>
      <c r="GR47" s="2225"/>
      <c r="GS47" s="2225"/>
      <c r="GT47" s="2225"/>
      <c r="GU47" s="2225"/>
      <c r="GV47" s="2225"/>
      <c r="GW47" s="2225"/>
      <c r="GX47" s="2225"/>
      <c r="GY47" s="2225"/>
      <c r="GZ47" s="2221"/>
      <c r="HA47" s="2221"/>
      <c r="HB47" s="2225"/>
      <c r="HC47" s="2225"/>
      <c r="HD47" s="2225"/>
      <c r="HE47" s="2221"/>
      <c r="HF47" s="2221"/>
      <c r="HG47" s="1302"/>
      <c r="HH47" s="1302"/>
      <c r="HI47" s="1302"/>
      <c r="HJ47" s="1302"/>
      <c r="HK47" s="1302"/>
      <c r="HL47" s="2236"/>
      <c r="HM47" s="2236"/>
      <c r="HN47" s="2052" t="n">
        <v>4</v>
      </c>
      <c r="HQ47" s="0"/>
    </row>
    <row r="48" customFormat="false" ht="11.25" hidden="false" customHeight="true" outlineLevel="0" collapsed="false">
      <c r="A48" s="2056" t="e">
        <f aca="false">A44+1</f>
        <v>#REF!</v>
      </c>
      <c r="B48" s="2057" t="s">
        <v>662</v>
      </c>
      <c r="C48" s="0"/>
      <c r="D48" s="0"/>
      <c r="E48" s="0"/>
      <c r="F48" s="0"/>
      <c r="G48" s="0"/>
      <c r="H48" s="2274"/>
      <c r="I48" s="2274"/>
      <c r="J48" s="2274"/>
      <c r="K48" s="2274"/>
      <c r="L48" s="2274"/>
      <c r="M48" s="2274"/>
      <c r="N48" s="2274"/>
      <c r="O48" s="2274"/>
      <c r="P48" s="2274"/>
      <c r="Q48" s="2274"/>
      <c r="R48" s="2063"/>
      <c r="S48" s="2063"/>
      <c r="T48" s="0"/>
      <c r="U48" s="0"/>
      <c r="V48" s="2274"/>
      <c r="W48" s="2274"/>
      <c r="X48" s="2274"/>
      <c r="Y48" s="2274"/>
      <c r="Z48" s="2274"/>
      <c r="AA48" s="2274"/>
      <c r="AB48" s="2274"/>
      <c r="AC48" s="2274"/>
      <c r="AD48" s="2274"/>
      <c r="AE48" s="2274"/>
      <c r="AF48" s="2274"/>
      <c r="AG48" s="2063"/>
      <c r="AH48" s="2063"/>
      <c r="AI48" s="0"/>
      <c r="AJ48" s="0"/>
      <c r="AK48" s="0"/>
      <c r="AL48" s="2274"/>
      <c r="AM48" s="2274"/>
      <c r="AN48" s="2274"/>
      <c r="AO48" s="2274"/>
      <c r="AP48" s="2274"/>
      <c r="AQ48" s="2274"/>
      <c r="AR48" s="2274"/>
      <c r="AS48" s="2274"/>
      <c r="AT48" s="2274"/>
      <c r="AU48" s="2274"/>
      <c r="AV48" s="2274"/>
      <c r="AW48" s="2274"/>
      <c r="AX48" s="2274"/>
      <c r="AY48" s="2274"/>
      <c r="AZ48" s="2274"/>
      <c r="BA48" s="2274"/>
      <c r="BB48" s="2274"/>
      <c r="BC48" s="2274"/>
      <c r="BD48" s="2274"/>
      <c r="BE48" s="2274"/>
      <c r="BF48" s="2274"/>
      <c r="BG48" s="2274"/>
      <c r="BH48" s="2274"/>
      <c r="BI48" s="2063"/>
      <c r="BJ48" s="2063"/>
      <c r="BK48" s="0"/>
      <c r="BL48" s="2274"/>
      <c r="BM48" s="2274"/>
      <c r="BN48" s="2274"/>
      <c r="BO48" s="2274"/>
      <c r="BP48" s="2274"/>
      <c r="BQ48" s="2274"/>
      <c r="BR48" s="2274"/>
      <c r="BS48" s="2274"/>
      <c r="BT48" s="2274"/>
      <c r="BU48" s="2274"/>
      <c r="BV48" s="2274"/>
      <c r="BW48" s="2274"/>
      <c r="BX48" s="2063"/>
      <c r="BY48" s="2063"/>
      <c r="BZ48" s="2063"/>
      <c r="CA48" s="2063"/>
      <c r="CB48" s="2274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2072"/>
      <c r="CO48" s="0"/>
      <c r="CP48" s="207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2072"/>
      <c r="DD48" s="0"/>
      <c r="DE48" s="2070"/>
      <c r="DF48" s="2274"/>
      <c r="DG48" s="2274"/>
      <c r="DH48" s="2274"/>
      <c r="DI48" s="2274"/>
      <c r="DJ48" s="2274"/>
      <c r="DK48" s="2274"/>
      <c r="DL48" s="2274"/>
      <c r="DM48" s="2274"/>
      <c r="DN48" s="2274"/>
      <c r="DO48" s="2274"/>
      <c r="DP48" s="2274"/>
      <c r="DQ48" s="2274"/>
      <c r="DR48" s="2274"/>
      <c r="DS48" s="2274"/>
      <c r="DT48" s="2274"/>
      <c r="DU48" s="2274"/>
      <c r="DV48" s="2274"/>
      <c r="DW48" s="2274"/>
      <c r="DX48" s="2274"/>
      <c r="DY48" s="2274"/>
      <c r="DZ48" s="0"/>
      <c r="EA48" s="2070"/>
      <c r="EB48" s="2274"/>
      <c r="EC48" s="2274"/>
      <c r="ED48" s="2274"/>
      <c r="EE48" s="2274"/>
      <c r="EF48" s="2274"/>
      <c r="EG48" s="2274"/>
      <c r="EH48" s="2274"/>
      <c r="EI48" s="2274"/>
      <c r="EJ48" s="2274"/>
      <c r="EK48" s="2274"/>
      <c r="EL48" s="0"/>
      <c r="EM48" s="2070"/>
      <c r="EN48" s="2271"/>
      <c r="EO48" s="2271"/>
      <c r="EP48" s="2072"/>
      <c r="EQ48" s="2072"/>
      <c r="ER48" s="2072"/>
      <c r="ES48" s="2072"/>
      <c r="ET48" s="2072"/>
      <c r="EU48" s="2072"/>
      <c r="EV48" s="2072"/>
      <c r="EW48" s="2072"/>
      <c r="EX48" s="2072"/>
      <c r="EY48" s="2072"/>
      <c r="EZ48" s="2072"/>
      <c r="FA48" s="2072"/>
      <c r="FB48" s="2072"/>
      <c r="FC48" s="2072"/>
      <c r="FD48" s="2072"/>
      <c r="FE48" s="2072"/>
      <c r="FF48" s="2072"/>
      <c r="FG48" s="2072"/>
      <c r="FH48" s="2076"/>
      <c r="FI48" s="2063"/>
      <c r="FJ48" s="2062"/>
      <c r="FK48" s="0"/>
      <c r="FL48" s="2077"/>
      <c r="FM48" s="0"/>
      <c r="FN48" s="0"/>
      <c r="FO48" s="0"/>
      <c r="FP48" s="0"/>
      <c r="FQ48" s="2084"/>
      <c r="FR48" s="2072"/>
      <c r="FS48" s="2072"/>
      <c r="FT48" s="2072"/>
      <c r="FU48" s="2072"/>
      <c r="FV48" s="2072"/>
      <c r="FW48" s="2072"/>
      <c r="FX48" s="2072"/>
      <c r="FY48" s="2072"/>
      <c r="FZ48" s="2072"/>
      <c r="GA48" s="2072"/>
      <c r="GB48" s="2072"/>
      <c r="GC48" s="2072"/>
      <c r="GD48" s="2072"/>
      <c r="GE48" s="2072"/>
      <c r="GF48" s="2072"/>
      <c r="GG48" s="2072"/>
      <c r="GH48" s="2072"/>
      <c r="GI48" s="2063"/>
      <c r="GJ48" s="2076"/>
      <c r="GK48" s="0"/>
      <c r="GL48" s="0"/>
      <c r="GM48" s="0"/>
      <c r="GN48" s="2090"/>
      <c r="GO48" s="2090"/>
      <c r="GP48" s="2271"/>
      <c r="GQ48" s="2271"/>
      <c r="GR48" s="2072"/>
      <c r="GS48" s="2072"/>
      <c r="GT48" s="2072"/>
      <c r="GU48" s="2072"/>
      <c r="GV48" s="2072"/>
      <c r="GW48" s="2072"/>
      <c r="GX48" s="2072"/>
      <c r="GY48" s="2072"/>
      <c r="GZ48" s="2063"/>
      <c r="HA48" s="2063"/>
      <c r="HB48" s="0"/>
      <c r="HC48" s="0"/>
      <c r="HD48" s="0"/>
      <c r="HE48" s="2101"/>
      <c r="HF48" s="2102"/>
      <c r="HG48" s="0"/>
      <c r="HH48" s="0"/>
      <c r="HI48" s="0"/>
      <c r="HJ48" s="0"/>
      <c r="HK48" s="0"/>
      <c r="HL48" s="2107" t="e">
        <f aca="false">HL$4:HL$4+SUMIF($C$5:HK$5,"Нараст. баланс",$C50:HK50)+SUMIF($C$7:HH$7,"Итого (с ВНР)",$C50:HH50)-SUMIF($C$5:HK$5,"Геол. снижение,  т/сут",$C50:HK50)-SUMIF(HJ$7:HK$7,"Итого",HJ50:HK50)-SUMIF($C$7:HK$7,"Итого (с ВСП)",$C50:HK50)</f>
        <v>#REF!</v>
      </c>
      <c r="HM48" s="0"/>
      <c r="HN48" s="0" t="n">
        <v>1</v>
      </c>
      <c r="HQ48" s="0"/>
    </row>
    <row r="49" customFormat="false" ht="11.25" hidden="false" customHeight="true" outlineLevel="0" collapsed="false">
      <c r="A49" s="2056"/>
      <c r="B49" s="2113" t="s">
        <v>663</v>
      </c>
      <c r="C49" s="0"/>
      <c r="D49" s="0"/>
      <c r="E49" s="0"/>
      <c r="F49" s="0"/>
      <c r="G49" s="0"/>
      <c r="H49" s="2279"/>
      <c r="I49" s="2279"/>
      <c r="J49" s="2279"/>
      <c r="K49" s="2279"/>
      <c r="L49" s="2279"/>
      <c r="M49" s="2279"/>
      <c r="N49" s="2279"/>
      <c r="O49" s="2279"/>
      <c r="P49" s="2279"/>
      <c r="Q49" s="2279"/>
      <c r="R49" s="2119" t="n">
        <f aca="false">COUNTA(C49:Q49)</f>
        <v>0</v>
      </c>
      <c r="S49" s="2119"/>
      <c r="T49" s="0"/>
      <c r="U49" s="0"/>
      <c r="V49" s="2279"/>
      <c r="W49" s="2279"/>
      <c r="X49" s="2279"/>
      <c r="Y49" s="2279"/>
      <c r="Z49" s="2279"/>
      <c r="AA49" s="2279"/>
      <c r="AB49" s="2279"/>
      <c r="AC49" s="2279"/>
      <c r="AD49" s="2279"/>
      <c r="AE49" s="2279"/>
      <c r="AF49" s="2279"/>
      <c r="AG49" s="2119" t="n">
        <f aca="false">COUNTA(T49:AF49)</f>
        <v>0</v>
      </c>
      <c r="AH49" s="2119"/>
      <c r="AI49" s="0"/>
      <c r="AJ49" s="0"/>
      <c r="AK49" s="0"/>
      <c r="AL49" s="2279"/>
      <c r="AM49" s="2279"/>
      <c r="AN49" s="2279"/>
      <c r="AO49" s="2279"/>
      <c r="AP49" s="2279"/>
      <c r="AQ49" s="2279"/>
      <c r="AR49" s="2279"/>
      <c r="AS49" s="2279"/>
      <c r="AT49" s="2279"/>
      <c r="AU49" s="2279"/>
      <c r="AV49" s="2279"/>
      <c r="AW49" s="2279"/>
      <c r="AX49" s="2279"/>
      <c r="AY49" s="2279"/>
      <c r="AZ49" s="2279"/>
      <c r="BA49" s="2279"/>
      <c r="BB49" s="2279"/>
      <c r="BC49" s="2279"/>
      <c r="BD49" s="2279"/>
      <c r="BE49" s="2279"/>
      <c r="BF49" s="2279"/>
      <c r="BG49" s="2279"/>
      <c r="BH49" s="2279"/>
      <c r="BI49" s="2119" t="n">
        <f aca="false">COUNTA(AI49:BH49)</f>
        <v>0</v>
      </c>
      <c r="BJ49" s="2119"/>
      <c r="BK49" s="0"/>
      <c r="BL49" s="2279"/>
      <c r="BM49" s="2279"/>
      <c r="BN49" s="2279"/>
      <c r="BO49" s="2279"/>
      <c r="BP49" s="2279"/>
      <c r="BQ49" s="2279"/>
      <c r="BR49" s="2279"/>
      <c r="BS49" s="2279"/>
      <c r="BT49" s="2279"/>
      <c r="BU49" s="2279"/>
      <c r="BV49" s="2279"/>
      <c r="BW49" s="2279"/>
      <c r="BX49" s="2119" t="n">
        <f aca="false">COUNTA(BK49:BW49)</f>
        <v>0</v>
      </c>
      <c r="BY49" s="2119"/>
      <c r="BZ49" s="2119" t="n">
        <f aca="false">R49+AG49+BI49+BX49</f>
        <v>0</v>
      </c>
      <c r="CA49" s="2119"/>
      <c r="CB49" s="2279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2128"/>
      <c r="CO49" s="0" t="n">
        <f aca="false">SUBTOTAL(9,CB51:CN51)</f>
        <v>0</v>
      </c>
      <c r="CP49" s="2126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2128"/>
      <c r="DD49" s="0" t="n">
        <f aca="false">COUNTA(CQ49:DC49)</f>
        <v>0</v>
      </c>
      <c r="DE49" s="2126"/>
      <c r="DF49" s="2279"/>
      <c r="DG49" s="2279"/>
      <c r="DH49" s="2279"/>
      <c r="DI49" s="2279"/>
      <c r="DJ49" s="2279"/>
      <c r="DK49" s="2279"/>
      <c r="DL49" s="2279"/>
      <c r="DM49" s="2279"/>
      <c r="DN49" s="2279"/>
      <c r="DO49" s="2279"/>
      <c r="DP49" s="2279"/>
      <c r="DQ49" s="2279"/>
      <c r="DR49" s="2279"/>
      <c r="DS49" s="2279"/>
      <c r="DT49" s="2279"/>
      <c r="DU49" s="2279"/>
      <c r="DV49" s="2279"/>
      <c r="DW49" s="2279"/>
      <c r="DX49" s="2279"/>
      <c r="DY49" s="2279"/>
      <c r="DZ49" s="0" t="n">
        <f aca="false">COUNTA(DF49:DY49)</f>
        <v>0</v>
      </c>
      <c r="EA49" s="2126"/>
      <c r="EB49" s="2279"/>
      <c r="EC49" s="2279"/>
      <c r="ED49" s="2279"/>
      <c r="EE49" s="2279"/>
      <c r="EF49" s="2279"/>
      <c r="EG49" s="2279"/>
      <c r="EH49" s="2279"/>
      <c r="EI49" s="2279"/>
      <c r="EJ49" s="2279"/>
      <c r="EK49" s="2279"/>
      <c r="EL49" s="0" t="n">
        <f aca="false">COUNTA(EB49:EK49)</f>
        <v>0</v>
      </c>
      <c r="EM49" s="2126"/>
      <c r="EN49" s="2277"/>
      <c r="EO49" s="2277"/>
      <c r="EP49" s="2128"/>
      <c r="EQ49" s="2128"/>
      <c r="ER49" s="2128"/>
      <c r="ES49" s="2128"/>
      <c r="ET49" s="2128"/>
      <c r="EU49" s="2128"/>
      <c r="EV49" s="2128"/>
      <c r="EW49" s="2128"/>
      <c r="EX49" s="2128"/>
      <c r="EY49" s="2128"/>
      <c r="EZ49" s="2128"/>
      <c r="FA49" s="2128"/>
      <c r="FB49" s="2128"/>
      <c r="FC49" s="2128"/>
      <c r="FD49" s="2128"/>
      <c r="FE49" s="2128"/>
      <c r="FF49" s="2128"/>
      <c r="FG49" s="2128"/>
      <c r="FH49" s="2132" t="n">
        <f aca="false">SUBTOTAL(9,EN51:FG51)</f>
        <v>0</v>
      </c>
      <c r="FI49" s="2119" t="n">
        <f aca="false">SUBTOTAL(9,EN51:FG51)</f>
        <v>0</v>
      </c>
      <c r="FJ49" s="2133"/>
      <c r="FK49" s="0"/>
      <c r="FL49" s="2134"/>
      <c r="FM49" s="0"/>
      <c r="FN49" s="0"/>
      <c r="FO49" s="0"/>
      <c r="FP49" s="0"/>
      <c r="FQ49" s="2141"/>
      <c r="FR49" s="2128"/>
      <c r="FS49" s="2128"/>
      <c r="FT49" s="2128"/>
      <c r="FU49" s="2128"/>
      <c r="FV49" s="2128"/>
      <c r="FW49" s="2128"/>
      <c r="FX49" s="2128"/>
      <c r="FY49" s="2128"/>
      <c r="FZ49" s="2128"/>
      <c r="GA49" s="2128"/>
      <c r="GB49" s="2128"/>
      <c r="GC49" s="2128"/>
      <c r="GD49" s="2128"/>
      <c r="GE49" s="2128"/>
      <c r="GF49" s="2128"/>
      <c r="GG49" s="2128"/>
      <c r="GH49" s="2128"/>
      <c r="GI49" s="2119" t="n">
        <f aca="false">SUBTOTAL(9,FO51:GH51)</f>
        <v>0</v>
      </c>
      <c r="GJ49" s="2142"/>
      <c r="GK49" s="0"/>
      <c r="GL49" s="0"/>
      <c r="GM49" s="0"/>
      <c r="GN49" s="0" t="n">
        <f aca="false">SUBTOTAL(9,GK51:GM51)</f>
        <v>0</v>
      </c>
      <c r="GO49" s="2148"/>
      <c r="GP49" s="2277"/>
      <c r="GQ49" s="2277"/>
      <c r="GR49" s="2128"/>
      <c r="GS49" s="2128"/>
      <c r="GT49" s="2128"/>
      <c r="GU49" s="2128"/>
      <c r="GV49" s="2128"/>
      <c r="GW49" s="2128"/>
      <c r="GX49" s="2128"/>
      <c r="GY49" s="2128"/>
      <c r="GZ49" s="2119" t="n">
        <f aca="false">SUBTOTAL(3,GP49:GY49)</f>
        <v>0</v>
      </c>
      <c r="HA49" s="2156"/>
      <c r="HB49" s="0"/>
      <c r="HC49" s="0"/>
      <c r="HD49" s="0"/>
      <c r="HE49" s="2160"/>
      <c r="HF49" s="2161"/>
      <c r="HG49" s="0"/>
      <c r="HH49" s="0"/>
      <c r="HI49" s="0"/>
      <c r="HJ49" s="0"/>
      <c r="HK49" s="0"/>
      <c r="HL49" s="2107"/>
      <c r="HM49" s="0"/>
      <c r="HN49" s="0" t="n">
        <v>2</v>
      </c>
      <c r="HQ49" s="0"/>
    </row>
    <row r="50" customFormat="false" ht="11.25" hidden="false" customHeight="true" outlineLevel="0" collapsed="false">
      <c r="A50" s="2056"/>
      <c r="B50" s="2169" t="s">
        <v>661</v>
      </c>
      <c r="C50" s="0"/>
      <c r="D50" s="0"/>
      <c r="E50" s="0"/>
      <c r="F50" s="0"/>
      <c r="G50" s="0"/>
      <c r="H50" s="2283"/>
      <c r="I50" s="2283"/>
      <c r="J50" s="2283"/>
      <c r="K50" s="2283"/>
      <c r="L50" s="2283"/>
      <c r="M50" s="2283"/>
      <c r="N50" s="2283"/>
      <c r="O50" s="2283"/>
      <c r="P50" s="2283"/>
      <c r="Q50" s="2283"/>
      <c r="R50" s="2175" t="n">
        <f aca="false">SUBTOTAL(9,C50:Q50)</f>
        <v>0</v>
      </c>
      <c r="S50" s="2175" t="n">
        <f aca="false">R50+S46</f>
        <v>180</v>
      </c>
      <c r="T50" s="0"/>
      <c r="U50" s="0"/>
      <c r="V50" s="2283"/>
      <c r="W50" s="2283"/>
      <c r="X50" s="2283"/>
      <c r="Y50" s="2283"/>
      <c r="Z50" s="2283"/>
      <c r="AA50" s="2283"/>
      <c r="AB50" s="2283"/>
      <c r="AC50" s="2283"/>
      <c r="AD50" s="2283"/>
      <c r="AE50" s="2283"/>
      <c r="AF50" s="2283"/>
      <c r="AG50" s="2175" t="n">
        <f aca="false">SUBTOTAL(9,T50:AF50)</f>
        <v>0</v>
      </c>
      <c r="AH50" s="2175" t="n">
        <f aca="false">AG50+AH46</f>
        <v>0</v>
      </c>
      <c r="AI50" s="0"/>
      <c r="AJ50" s="0"/>
      <c r="AK50" s="0"/>
      <c r="AL50" s="2283"/>
      <c r="AM50" s="2283"/>
      <c r="AN50" s="2283"/>
      <c r="AO50" s="2283"/>
      <c r="AP50" s="2283"/>
      <c r="AQ50" s="2283"/>
      <c r="AR50" s="2283"/>
      <c r="AS50" s="2283"/>
      <c r="AT50" s="2283"/>
      <c r="AU50" s="2283"/>
      <c r="AV50" s="2283"/>
      <c r="AW50" s="2283"/>
      <c r="AX50" s="2283"/>
      <c r="AY50" s="2283"/>
      <c r="AZ50" s="2283"/>
      <c r="BA50" s="2283"/>
      <c r="BB50" s="2283"/>
      <c r="BC50" s="2283"/>
      <c r="BD50" s="2283"/>
      <c r="BE50" s="2283"/>
      <c r="BF50" s="2283"/>
      <c r="BG50" s="2283"/>
      <c r="BH50" s="2283"/>
      <c r="BI50" s="2175" t="n">
        <f aca="false">SUBTOTAL(9,AI50:BH50)</f>
        <v>0</v>
      </c>
      <c r="BJ50" s="2175" t="n">
        <f aca="false">BI50+BJ46</f>
        <v>121</v>
      </c>
      <c r="BK50" s="0"/>
      <c r="BL50" s="2283"/>
      <c r="BM50" s="2283"/>
      <c r="BN50" s="2283"/>
      <c r="BO50" s="2283"/>
      <c r="BP50" s="2283"/>
      <c r="BQ50" s="2283"/>
      <c r="BR50" s="2283"/>
      <c r="BS50" s="2283"/>
      <c r="BT50" s="2283"/>
      <c r="BU50" s="2283"/>
      <c r="BV50" s="2283"/>
      <c r="BW50" s="2283"/>
      <c r="BX50" s="2175" t="n">
        <f aca="false">SUBTOTAL(9,BK50:BW50)</f>
        <v>0</v>
      </c>
      <c r="BY50" s="2175" t="n">
        <f aca="false">BX50+BY46</f>
        <v>0</v>
      </c>
      <c r="BZ50" s="2175" t="n">
        <f aca="false">+R50+AG50+BI50+BX50</f>
        <v>0</v>
      </c>
      <c r="CA50" s="2175" t="n">
        <f aca="false">BZ50+CA46</f>
        <v>301</v>
      </c>
      <c r="CB50" s="2283"/>
      <c r="CC50" s="2283"/>
      <c r="CD50" s="2283"/>
      <c r="CE50" s="2283"/>
      <c r="CF50" s="2283"/>
      <c r="CG50" s="2283"/>
      <c r="CH50" s="2283"/>
      <c r="CI50" s="2283"/>
      <c r="CJ50" s="2283"/>
      <c r="CK50" s="2283"/>
      <c r="CL50" s="2283"/>
      <c r="CM50" s="2283"/>
      <c r="CN50" s="2184"/>
      <c r="CO50" s="0" t="n">
        <f aca="false">SUBTOTAL(9,CB50:CN50)</f>
        <v>0</v>
      </c>
      <c r="CP50" s="2182" t="n">
        <f aca="false">CO50:CO50+IF($B46:$B46=2,0,CP46:CP46)</f>
        <v>0</v>
      </c>
      <c r="CQ50" s="0"/>
      <c r="CR50" s="2283"/>
      <c r="CS50" s="2283"/>
      <c r="CT50" s="2283"/>
      <c r="CU50" s="2283"/>
      <c r="CV50" s="2283"/>
      <c r="CW50" s="2283"/>
      <c r="CX50" s="2283"/>
      <c r="CY50" s="2283"/>
      <c r="CZ50" s="2283"/>
      <c r="DA50" s="2283"/>
      <c r="DB50" s="2283"/>
      <c r="DC50" s="2184"/>
      <c r="DD50" s="0" t="n">
        <f aca="false">SUBTOTAL(9,CQ50:DC50)</f>
        <v>0</v>
      </c>
      <c r="DE50" s="2182" t="n">
        <f aca="false">DD50:DD50+IF($B46:$B46=2,0,DE46:DE46)</f>
        <v>0</v>
      </c>
      <c r="DF50" s="2283"/>
      <c r="DG50" s="2283"/>
      <c r="DH50" s="2283"/>
      <c r="DI50" s="2283"/>
      <c r="DJ50" s="2283"/>
      <c r="DK50" s="2283"/>
      <c r="DL50" s="2283"/>
      <c r="DM50" s="2283"/>
      <c r="DN50" s="2283"/>
      <c r="DO50" s="2283"/>
      <c r="DP50" s="2283"/>
      <c r="DQ50" s="2283"/>
      <c r="DR50" s="2283"/>
      <c r="DS50" s="2283"/>
      <c r="DT50" s="2283"/>
      <c r="DU50" s="2283"/>
      <c r="DV50" s="2283"/>
      <c r="DW50" s="2283"/>
      <c r="DX50" s="2283"/>
      <c r="DY50" s="2283"/>
      <c r="DZ50" s="0" t="n">
        <f aca="false">SUBTOTAL(9,DF50:DY50)</f>
        <v>0</v>
      </c>
      <c r="EA50" s="2182" t="n">
        <f aca="false">DZ50:DZ50+IF($B46:$B46=2,0,EA46:EA46)</f>
        <v>0</v>
      </c>
      <c r="EB50" s="2283"/>
      <c r="EC50" s="2283"/>
      <c r="ED50" s="2283"/>
      <c r="EE50" s="2283"/>
      <c r="EF50" s="2283"/>
      <c r="EG50" s="2283"/>
      <c r="EH50" s="2283"/>
      <c r="EI50" s="2283"/>
      <c r="EJ50" s="2283"/>
      <c r="EK50" s="2283"/>
      <c r="EL50" s="0" t="n">
        <f aca="false">SUBTOTAL(9,EB50:EK50)</f>
        <v>0</v>
      </c>
      <c r="EM50" s="2182" t="n">
        <f aca="false">EL50:EL50+IF($B46:$B46=2,0,EM46:EM46)</f>
        <v>0</v>
      </c>
      <c r="EN50" s="2282"/>
      <c r="EO50" s="2282"/>
      <c r="EP50" s="2184"/>
      <c r="EQ50" s="2184"/>
      <c r="ER50" s="2184"/>
      <c r="ES50" s="2184"/>
      <c r="ET50" s="2184"/>
      <c r="EU50" s="2184"/>
      <c r="EV50" s="2184"/>
      <c r="EW50" s="2184"/>
      <c r="EX50" s="2184"/>
      <c r="EY50" s="2184"/>
      <c r="EZ50" s="2184"/>
      <c r="FA50" s="2184"/>
      <c r="FB50" s="2184"/>
      <c r="FC50" s="2184"/>
      <c r="FD50" s="2184"/>
      <c r="FE50" s="2184"/>
      <c r="FF50" s="2184"/>
      <c r="FG50" s="2184"/>
      <c r="FH50" s="2188" t="n">
        <f aca="false">SUBTOTAL(9,EN50:FG50)</f>
        <v>0</v>
      </c>
      <c r="FI50" s="2175" t="n">
        <f aca="false">SUBTOTAL(9,EN50:FG50)</f>
        <v>0</v>
      </c>
      <c r="FJ50" s="2174" t="n">
        <f aca="false">FI50:FI50+IF($B46:$B46=2,0,FJ46:FJ46)</f>
        <v>0</v>
      </c>
      <c r="FK50" s="0"/>
      <c r="FL50" s="2189"/>
      <c r="FM50" s="2207" t="n">
        <f aca="false">SUBTOTAL(9,FK50:FL50)</f>
        <v>0</v>
      </c>
      <c r="FN50" s="0" t="n">
        <f aca="false">$FN$3+FN46</f>
        <v>420</v>
      </c>
      <c r="FO50" s="2330"/>
      <c r="FP50" s="2330" t="n">
        <v>10</v>
      </c>
      <c r="FQ50" s="2197"/>
      <c r="FR50" s="2184"/>
      <c r="FS50" s="2184"/>
      <c r="FT50" s="2184"/>
      <c r="FU50" s="2184"/>
      <c r="FV50" s="2184"/>
      <c r="FW50" s="2184"/>
      <c r="FX50" s="2184"/>
      <c r="FY50" s="2184"/>
      <c r="FZ50" s="2184"/>
      <c r="GA50" s="2184"/>
      <c r="GB50" s="2184"/>
      <c r="GC50" s="2184"/>
      <c r="GD50" s="2184"/>
      <c r="GE50" s="2184"/>
      <c r="GF50" s="2184"/>
      <c r="GG50" s="2184"/>
      <c r="GH50" s="2184"/>
      <c r="GI50" s="2175" t="n">
        <f aca="false">SUBTOTAL(9,FO50:GH50)</f>
        <v>10</v>
      </c>
      <c r="GJ50" s="2188" t="n">
        <f aca="false">GI50:GI50+IF($B46:$B46=2,0,GJ46:GJ46)</f>
        <v>113</v>
      </c>
      <c r="GK50" s="0"/>
      <c r="GL50" s="0"/>
      <c r="GM50" s="0"/>
      <c r="GN50" s="2203" t="n">
        <f aca="false">SUBTOTAL(9,GK50:GM50)</f>
        <v>0</v>
      </c>
      <c r="GO50" s="2203" t="n">
        <f aca="false">GN50:GN50+IF($B46:$B46=2,0,GO46:GO46)</f>
        <v>0</v>
      </c>
      <c r="GP50" s="2282"/>
      <c r="GQ50" s="2282"/>
      <c r="GR50" s="2184"/>
      <c r="GS50" s="2184"/>
      <c r="GT50" s="2184"/>
      <c r="GU50" s="2184"/>
      <c r="GV50" s="2184"/>
      <c r="GW50" s="2184"/>
      <c r="GX50" s="2184"/>
      <c r="GY50" s="2184"/>
      <c r="GZ50" s="2175" t="n">
        <f aca="false">SUBTOTAL(9,GP50:GY50)</f>
        <v>0</v>
      </c>
      <c r="HA50" s="2175" t="n">
        <f aca="false">GZ50:GZ50+IF($B46:$B46=2,0,HA46:HA46)</f>
        <v>0</v>
      </c>
      <c r="HB50" s="0"/>
      <c r="HC50" s="0"/>
      <c r="HD50" s="0" t="n">
        <f aca="false">$HD$14</f>
        <v>0</v>
      </c>
      <c r="HE50" s="2207" t="n">
        <f aca="false">SUBTOTAL(9,HB50:HD50)</f>
        <v>0</v>
      </c>
      <c r="HF50" s="2208" t="n">
        <f aca="false">SUMIF($C$5:HE$5,"Накопленный эффект, т/сут",$C50:HE50)+SUMIF($C$5:HE$5,"Нараст.  по потенциалу",$C50:HE50)-SUMIF($C$5:HE$5,"Нараст. по остановкам",$C50:HE50)-SUMIF($C$5:HE$5,"ИТОГО перевод в ППД",$C50:HE50)-SUMIF($C$5:HE$5,"ИТОГО  нерент, по распоряж.",$C50:HE50)-SUMIF($C$5:HE$5,"ИТОГО ост. дебит от ЗБС, Углуб., ПВЛГ/ПНЛГ",$C50:HE50)</f>
        <v>188</v>
      </c>
      <c r="HG50" s="2203" t="n">
        <v>5.7</v>
      </c>
      <c r="HH50" s="2203" t="n">
        <v>8.24239469378215</v>
      </c>
      <c r="HI50" s="0"/>
      <c r="HJ50" s="2203"/>
      <c r="HK50" s="2203" t="n">
        <f aca="false">SUBTOTAL(9,HG50:HJ50)</f>
        <v>13.9423946937822</v>
      </c>
      <c r="HL50" s="2107"/>
      <c r="HM50" s="0" t="n">
        <f aca="false">HM$4:HM$4+SUMIF($C$5:HK$5,"Нараст. по остановкам",$C50:HK50)-SUMIF($C$5:HK$5,"Нараст.  по потенциалу",$C50:HK50)</f>
        <v>784.078704742539</v>
      </c>
      <c r="HN50" s="0" t="n">
        <v>3</v>
      </c>
      <c r="HQ50" s="0"/>
    </row>
    <row r="51" customFormat="false" ht="1.5" hidden="false" customHeight="true" outlineLevel="0" collapsed="false">
      <c r="A51" s="2215"/>
      <c r="B51" s="2215"/>
      <c r="C51" s="2225"/>
      <c r="D51" s="2225"/>
      <c r="E51" s="2225"/>
      <c r="F51" s="2225"/>
      <c r="G51" s="2225"/>
      <c r="H51" s="2225"/>
      <c r="I51" s="2225"/>
      <c r="J51" s="2225"/>
      <c r="K51" s="2225"/>
      <c r="L51" s="2225"/>
      <c r="M51" s="2225"/>
      <c r="N51" s="2225"/>
      <c r="O51" s="2225"/>
      <c r="P51" s="2225"/>
      <c r="Q51" s="2225"/>
      <c r="R51" s="2221"/>
      <c r="S51" s="2221"/>
      <c r="T51" s="2327"/>
      <c r="U51" s="2327"/>
      <c r="V51" s="2225"/>
      <c r="W51" s="2225"/>
      <c r="X51" s="2225"/>
      <c r="Y51" s="2225"/>
      <c r="Z51" s="2225"/>
      <c r="AA51" s="2225"/>
      <c r="AB51" s="2225"/>
      <c r="AC51" s="2225"/>
      <c r="AD51" s="2225"/>
      <c r="AE51" s="2225"/>
      <c r="AF51" s="2225"/>
      <c r="AG51" s="2221"/>
      <c r="AH51" s="2221"/>
      <c r="AI51" s="0"/>
      <c r="AJ51" s="0"/>
      <c r="AK51" s="2328"/>
      <c r="AL51" s="2225"/>
      <c r="AM51" s="2225"/>
      <c r="AN51" s="2225"/>
      <c r="AO51" s="2225"/>
      <c r="AP51" s="2225"/>
      <c r="AQ51" s="2225"/>
      <c r="AR51" s="2225"/>
      <c r="AS51" s="2225"/>
      <c r="AT51" s="2225"/>
      <c r="AU51" s="2225"/>
      <c r="AV51" s="2225"/>
      <c r="AW51" s="2225"/>
      <c r="AX51" s="2225"/>
      <c r="AY51" s="2225"/>
      <c r="AZ51" s="2225"/>
      <c r="BA51" s="2225"/>
      <c r="BB51" s="2225"/>
      <c r="BC51" s="2225"/>
      <c r="BD51" s="2225"/>
      <c r="BE51" s="2225"/>
      <c r="BF51" s="2225"/>
      <c r="BG51" s="2225"/>
      <c r="BH51" s="2225"/>
      <c r="BI51" s="2221"/>
      <c r="BJ51" s="2221"/>
      <c r="BK51" s="2327"/>
      <c r="BL51" s="2225"/>
      <c r="BM51" s="2225"/>
      <c r="BN51" s="2225"/>
      <c r="BO51" s="2225"/>
      <c r="BP51" s="2225"/>
      <c r="BQ51" s="2225"/>
      <c r="BR51" s="2225"/>
      <c r="BS51" s="2225"/>
      <c r="BT51" s="2225"/>
      <c r="BU51" s="2225"/>
      <c r="BV51" s="2225"/>
      <c r="BW51" s="2225"/>
      <c r="BX51" s="2221"/>
      <c r="BY51" s="2221"/>
      <c r="BZ51" s="2221"/>
      <c r="CA51" s="2221"/>
      <c r="CB51" s="2225"/>
      <c r="CC51" s="2225"/>
      <c r="CD51" s="2225"/>
      <c r="CE51" s="2225"/>
      <c r="CF51" s="2225"/>
      <c r="CG51" s="2225"/>
      <c r="CH51" s="2225"/>
      <c r="CI51" s="2225"/>
      <c r="CJ51" s="2225"/>
      <c r="CK51" s="2225"/>
      <c r="CL51" s="2225"/>
      <c r="CM51" s="2225"/>
      <c r="CN51" s="2225"/>
      <c r="CO51" s="2221"/>
      <c r="CP51" s="2221"/>
      <c r="CQ51" s="1302"/>
      <c r="CR51" s="2225"/>
      <c r="CS51" s="2225"/>
      <c r="CT51" s="2225"/>
      <c r="CU51" s="2225"/>
      <c r="CV51" s="2225"/>
      <c r="CW51" s="2225"/>
      <c r="CX51" s="2225"/>
      <c r="CY51" s="2225"/>
      <c r="CZ51" s="2225"/>
      <c r="DA51" s="2225"/>
      <c r="DB51" s="2225"/>
      <c r="DC51" s="2225"/>
      <c r="DD51" s="2221"/>
      <c r="DE51" s="2221"/>
      <c r="DF51" s="0"/>
      <c r="DG51" s="2225"/>
      <c r="DH51" s="2225"/>
      <c r="DI51" s="2225"/>
      <c r="DJ51" s="2225"/>
      <c r="DK51" s="2225"/>
      <c r="DL51" s="2225"/>
      <c r="DM51" s="2225"/>
      <c r="DN51" s="2225"/>
      <c r="DO51" s="2225"/>
      <c r="DP51" s="2225"/>
      <c r="DQ51" s="2225"/>
      <c r="DR51" s="2225"/>
      <c r="DS51" s="2225"/>
      <c r="DT51" s="2225"/>
      <c r="DU51" s="2225"/>
      <c r="DV51" s="2225"/>
      <c r="DW51" s="2225"/>
      <c r="DX51" s="2225"/>
      <c r="DY51" s="2225"/>
      <c r="DZ51" s="2221"/>
      <c r="EA51" s="2221"/>
      <c r="EB51" s="2225"/>
      <c r="EC51" s="2225"/>
      <c r="ED51" s="2225"/>
      <c r="EE51" s="2225"/>
      <c r="EF51" s="2225"/>
      <c r="EG51" s="2225"/>
      <c r="EH51" s="2225"/>
      <c r="EI51" s="2225"/>
      <c r="EJ51" s="2225"/>
      <c r="EK51" s="2225"/>
      <c r="EL51" s="2221"/>
      <c r="EM51" s="2221"/>
      <c r="EN51" s="2225"/>
      <c r="EO51" s="2225"/>
      <c r="EP51" s="2225"/>
      <c r="EQ51" s="2225"/>
      <c r="ER51" s="2225"/>
      <c r="ES51" s="2225"/>
      <c r="ET51" s="2225"/>
      <c r="EU51" s="2225"/>
      <c r="EV51" s="2225"/>
      <c r="EW51" s="2225"/>
      <c r="EX51" s="2225"/>
      <c r="EY51" s="2225"/>
      <c r="EZ51" s="2225"/>
      <c r="FA51" s="2225"/>
      <c r="FB51" s="2225"/>
      <c r="FC51" s="2225"/>
      <c r="FD51" s="2225"/>
      <c r="FE51" s="2225"/>
      <c r="FF51" s="2225"/>
      <c r="FG51" s="2225"/>
      <c r="FH51" s="2221"/>
      <c r="FI51" s="2221"/>
      <c r="FJ51" s="2221"/>
      <c r="FK51" s="2230"/>
      <c r="FL51" s="2217"/>
      <c r="FM51" s="2221"/>
      <c r="FN51" s="2228"/>
      <c r="FO51" s="0"/>
      <c r="FP51" s="2330"/>
      <c r="FQ51" s="2084"/>
      <c r="FR51" s="2225"/>
      <c r="FS51" s="2225"/>
      <c r="FT51" s="2225"/>
      <c r="FU51" s="2225"/>
      <c r="FV51" s="2225"/>
      <c r="FW51" s="2225"/>
      <c r="FX51" s="2225"/>
      <c r="FY51" s="2225"/>
      <c r="FZ51" s="2225"/>
      <c r="GA51" s="2225"/>
      <c r="GB51" s="2225"/>
      <c r="GC51" s="2225"/>
      <c r="GD51" s="2225"/>
      <c r="GE51" s="2225"/>
      <c r="GF51" s="2225"/>
      <c r="GG51" s="2225"/>
      <c r="GH51" s="2225"/>
      <c r="GI51" s="2221"/>
      <c r="GJ51" s="2221"/>
      <c r="GK51" s="1302"/>
      <c r="GL51" s="1302"/>
      <c r="GM51" s="1302"/>
      <c r="GN51" s="1302"/>
      <c r="GO51" s="1302"/>
      <c r="GP51" s="2331"/>
      <c r="GQ51" s="2331"/>
      <c r="GR51" s="2225"/>
      <c r="GS51" s="2225"/>
      <c r="GT51" s="2225"/>
      <c r="GU51" s="2225"/>
      <c r="GV51" s="2225"/>
      <c r="GW51" s="2225"/>
      <c r="GX51" s="2225"/>
      <c r="GY51" s="2225"/>
      <c r="GZ51" s="2221"/>
      <c r="HA51" s="2221"/>
      <c r="HB51" s="2225"/>
      <c r="HC51" s="2225"/>
      <c r="HD51" s="2225"/>
      <c r="HE51" s="2221"/>
      <c r="HF51" s="2221"/>
      <c r="HG51" s="1302"/>
      <c r="HH51" s="1302"/>
      <c r="HI51" s="1302"/>
      <c r="HJ51" s="1302"/>
      <c r="HK51" s="1302"/>
      <c r="HL51" s="2236"/>
      <c r="HM51" s="2236"/>
      <c r="HN51" s="2052" t="n">
        <v>4</v>
      </c>
      <c r="HQ51" s="0"/>
    </row>
    <row r="52" customFormat="false" ht="11.25" hidden="false" customHeight="true" outlineLevel="0" collapsed="false">
      <c r="A52" s="2056" t="e">
        <f aca="false">A48+1</f>
        <v>#REF!</v>
      </c>
      <c r="B52" s="2057" t="s">
        <v>662</v>
      </c>
      <c r="C52" s="2274"/>
      <c r="D52" s="2274"/>
      <c r="E52" s="2274"/>
      <c r="F52" s="2274"/>
      <c r="G52" s="2274"/>
      <c r="H52" s="2274"/>
      <c r="I52" s="2274"/>
      <c r="J52" s="2274"/>
      <c r="K52" s="2274"/>
      <c r="L52" s="2274"/>
      <c r="M52" s="2274"/>
      <c r="N52" s="2274"/>
      <c r="O52" s="2274"/>
      <c r="P52" s="2274"/>
      <c r="Q52" s="2274"/>
      <c r="R52" s="2063"/>
      <c r="S52" s="2063"/>
      <c r="T52" s="0"/>
      <c r="U52" s="0"/>
      <c r="V52" s="2274"/>
      <c r="W52" s="2274"/>
      <c r="X52" s="2274"/>
      <c r="Y52" s="2274"/>
      <c r="Z52" s="2274"/>
      <c r="AA52" s="2274"/>
      <c r="AB52" s="2274"/>
      <c r="AC52" s="2274"/>
      <c r="AD52" s="2274"/>
      <c r="AE52" s="2274"/>
      <c r="AF52" s="2274"/>
      <c r="AG52" s="2063"/>
      <c r="AH52" s="2063"/>
      <c r="AI52" s="0"/>
      <c r="AJ52" s="0"/>
      <c r="AK52" s="0"/>
      <c r="AL52" s="2274"/>
      <c r="AM52" s="2274"/>
      <c r="AN52" s="2274"/>
      <c r="AO52" s="2274"/>
      <c r="AP52" s="2274"/>
      <c r="AQ52" s="2274"/>
      <c r="AR52" s="2274"/>
      <c r="AS52" s="2274"/>
      <c r="AT52" s="2274"/>
      <c r="AU52" s="2274"/>
      <c r="AV52" s="2274"/>
      <c r="AW52" s="2274"/>
      <c r="AX52" s="2274"/>
      <c r="AY52" s="2274"/>
      <c r="AZ52" s="2274"/>
      <c r="BA52" s="2274"/>
      <c r="BB52" s="2274"/>
      <c r="BC52" s="2274"/>
      <c r="BD52" s="2274"/>
      <c r="BE52" s="2274"/>
      <c r="BF52" s="2274"/>
      <c r="BG52" s="2274"/>
      <c r="BH52" s="2274"/>
      <c r="BI52" s="2063"/>
      <c r="BJ52" s="2063"/>
      <c r="BK52" s="2271"/>
      <c r="BL52" s="2274"/>
      <c r="BM52" s="2274"/>
      <c r="BN52" s="2274"/>
      <c r="BO52" s="2274"/>
      <c r="BP52" s="2274"/>
      <c r="BQ52" s="2274"/>
      <c r="BR52" s="2274"/>
      <c r="BS52" s="2274"/>
      <c r="BT52" s="2274"/>
      <c r="BU52" s="2274"/>
      <c r="BV52" s="2274"/>
      <c r="BW52" s="2274"/>
      <c r="BX52" s="2063"/>
      <c r="BY52" s="2063"/>
      <c r="BZ52" s="2063"/>
      <c r="CA52" s="2063"/>
      <c r="CB52" s="2274"/>
      <c r="CC52" s="2274"/>
      <c r="CD52" s="2274"/>
      <c r="CE52" s="2274"/>
      <c r="CF52" s="2274"/>
      <c r="CG52" s="2274"/>
      <c r="CH52" s="2274"/>
      <c r="CI52" s="2274"/>
      <c r="CJ52" s="2274"/>
      <c r="CK52" s="2274"/>
      <c r="CL52" s="2274"/>
      <c r="CM52" s="2274"/>
      <c r="CN52" s="2274"/>
      <c r="CO52" s="0"/>
      <c r="CP52" s="2070"/>
      <c r="CQ52" s="0"/>
      <c r="CR52" s="2274"/>
      <c r="CS52" s="2274"/>
      <c r="CT52" s="2274"/>
      <c r="CU52" s="2274"/>
      <c r="CV52" s="2274"/>
      <c r="CW52" s="2274"/>
      <c r="CX52" s="2274"/>
      <c r="CY52" s="2274"/>
      <c r="CZ52" s="2274"/>
      <c r="DA52" s="2274"/>
      <c r="DB52" s="2274"/>
      <c r="DC52" s="2274"/>
      <c r="DD52" s="0"/>
      <c r="DE52" s="2070"/>
      <c r="DF52" s="2274"/>
      <c r="DG52" s="2274"/>
      <c r="DH52" s="2274"/>
      <c r="DI52" s="2274"/>
      <c r="DJ52" s="2274"/>
      <c r="DK52" s="2274"/>
      <c r="DL52" s="2274"/>
      <c r="DM52" s="2274"/>
      <c r="DN52" s="2274"/>
      <c r="DO52" s="2274"/>
      <c r="DP52" s="2274"/>
      <c r="DQ52" s="2274"/>
      <c r="DR52" s="2274"/>
      <c r="DS52" s="2274"/>
      <c r="DT52" s="2274"/>
      <c r="DU52" s="2274"/>
      <c r="DV52" s="2274"/>
      <c r="DW52" s="2274"/>
      <c r="DX52" s="2274"/>
      <c r="DY52" s="2274"/>
      <c r="DZ52" s="0"/>
      <c r="EA52" s="2070"/>
      <c r="EB52" s="2274"/>
      <c r="EC52" s="2274"/>
      <c r="ED52" s="2274"/>
      <c r="EE52" s="2274"/>
      <c r="EF52" s="2274"/>
      <c r="EG52" s="2274"/>
      <c r="EH52" s="2274"/>
      <c r="EI52" s="2274"/>
      <c r="EJ52" s="2274"/>
      <c r="EK52" s="2274"/>
      <c r="EL52" s="0"/>
      <c r="EM52" s="2070"/>
      <c r="EN52" s="2271"/>
      <c r="EO52" s="2271"/>
      <c r="EP52" s="2271"/>
      <c r="EQ52" s="2072"/>
      <c r="ER52" s="2072"/>
      <c r="ES52" s="2072"/>
      <c r="ET52" s="2072"/>
      <c r="EU52" s="2072"/>
      <c r="EV52" s="2072"/>
      <c r="EW52" s="2072"/>
      <c r="EX52" s="2072"/>
      <c r="EY52" s="2072"/>
      <c r="EZ52" s="2072"/>
      <c r="FA52" s="2072"/>
      <c r="FB52" s="2072"/>
      <c r="FC52" s="2072"/>
      <c r="FD52" s="2072"/>
      <c r="FE52" s="2072"/>
      <c r="FF52" s="2072"/>
      <c r="FG52" s="2274"/>
      <c r="FH52" s="2076"/>
      <c r="FI52" s="2063"/>
      <c r="FJ52" s="2062"/>
      <c r="FK52" s="0"/>
      <c r="FL52" s="2077"/>
      <c r="FM52" s="0"/>
      <c r="FN52" s="0"/>
      <c r="FO52" s="0"/>
      <c r="FP52" s="0"/>
      <c r="FQ52" s="2273"/>
      <c r="FR52" s="2072"/>
      <c r="FS52" s="2072"/>
      <c r="FT52" s="2072"/>
      <c r="FU52" s="2072"/>
      <c r="FV52" s="2072"/>
      <c r="FW52" s="2072"/>
      <c r="FX52" s="2072"/>
      <c r="FY52" s="2072"/>
      <c r="FZ52" s="2072"/>
      <c r="GA52" s="2072"/>
      <c r="GB52" s="2072"/>
      <c r="GC52" s="2072"/>
      <c r="GD52" s="2072"/>
      <c r="GE52" s="2072"/>
      <c r="GF52" s="2072"/>
      <c r="GG52" s="2072"/>
      <c r="GH52" s="2274"/>
      <c r="GI52" s="2063"/>
      <c r="GJ52" s="2076"/>
      <c r="GK52" s="0"/>
      <c r="GL52" s="0"/>
      <c r="GM52" s="0"/>
      <c r="GN52" s="2090"/>
      <c r="GO52" s="209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2063"/>
      <c r="HA52" s="2063"/>
      <c r="HB52" s="0"/>
      <c r="HC52" s="0"/>
      <c r="HD52" s="0"/>
      <c r="HE52" s="2101"/>
      <c r="HF52" s="2102"/>
      <c r="HG52" s="0"/>
      <c r="HH52" s="0"/>
      <c r="HI52" s="0"/>
      <c r="HJ52" s="0"/>
      <c r="HK52" s="0"/>
      <c r="HL52" s="2107" t="e">
        <f aca="false">HL$4:HL$4+SUMIF($C$5:HK$5,"Нараст. баланс",$C54:HK54)+SUMIF($C$7:HH$7,"Итого (с ВНР)",$C54:HH54)-SUMIF($C$5:HK$5,"Геол. снижение,  т/сут",$C54:HK54)-SUMIF(HJ$7:HK$7,"Итого",HJ54:HK54)-SUMIF($C$7:HK$7,"Итого (с ВСП)",$C54:HK54)</f>
        <v>#REF!</v>
      </c>
      <c r="HM52" s="0"/>
      <c r="HN52" s="0" t="n">
        <v>1</v>
      </c>
      <c r="HQ52" s="0"/>
    </row>
    <row r="53" customFormat="false" ht="11.25" hidden="false" customHeight="true" outlineLevel="0" collapsed="false">
      <c r="A53" s="2056"/>
      <c r="B53" s="2113" t="s">
        <v>663</v>
      </c>
      <c r="C53" s="2279"/>
      <c r="D53" s="2279"/>
      <c r="E53" s="2279"/>
      <c r="F53" s="2279"/>
      <c r="G53" s="2279"/>
      <c r="H53" s="2279"/>
      <c r="I53" s="2279"/>
      <c r="J53" s="2279"/>
      <c r="K53" s="2279"/>
      <c r="L53" s="2279"/>
      <c r="M53" s="2279"/>
      <c r="N53" s="2279"/>
      <c r="O53" s="2279"/>
      <c r="P53" s="2279"/>
      <c r="Q53" s="2279"/>
      <c r="R53" s="2119" t="n">
        <f aca="false">COUNTA(C53:Q53)</f>
        <v>0</v>
      </c>
      <c r="S53" s="2119"/>
      <c r="T53" s="0"/>
      <c r="U53" s="0"/>
      <c r="V53" s="2279"/>
      <c r="W53" s="2279"/>
      <c r="X53" s="2279"/>
      <c r="Y53" s="2279"/>
      <c r="Z53" s="2279"/>
      <c r="AA53" s="2279"/>
      <c r="AB53" s="2279"/>
      <c r="AC53" s="2279"/>
      <c r="AD53" s="2279"/>
      <c r="AE53" s="2279"/>
      <c r="AF53" s="2279"/>
      <c r="AG53" s="2119" t="n">
        <f aca="false">COUNTA(T53:AF53)</f>
        <v>0</v>
      </c>
      <c r="AH53" s="2119"/>
      <c r="AI53" s="0"/>
      <c r="AJ53" s="0"/>
      <c r="AK53" s="0"/>
      <c r="AL53" s="2279"/>
      <c r="AM53" s="2279"/>
      <c r="AN53" s="2279"/>
      <c r="AO53" s="2279"/>
      <c r="AP53" s="2279"/>
      <c r="AQ53" s="2279"/>
      <c r="AR53" s="2279"/>
      <c r="AS53" s="2279"/>
      <c r="AT53" s="2279"/>
      <c r="AU53" s="2279"/>
      <c r="AV53" s="2279"/>
      <c r="AW53" s="2279"/>
      <c r="AX53" s="2279"/>
      <c r="AY53" s="2279"/>
      <c r="AZ53" s="2279"/>
      <c r="BA53" s="2279"/>
      <c r="BB53" s="2279"/>
      <c r="BC53" s="2279"/>
      <c r="BD53" s="2279"/>
      <c r="BE53" s="2279"/>
      <c r="BF53" s="2279"/>
      <c r="BG53" s="2279"/>
      <c r="BH53" s="2279"/>
      <c r="BI53" s="2119" t="n">
        <f aca="false">COUNTA(AI53:BH53)</f>
        <v>0</v>
      </c>
      <c r="BJ53" s="2119"/>
      <c r="BK53" s="2277"/>
      <c r="BL53" s="2279"/>
      <c r="BM53" s="2279"/>
      <c r="BN53" s="2279"/>
      <c r="BO53" s="2279"/>
      <c r="BP53" s="2279"/>
      <c r="BQ53" s="2279"/>
      <c r="BR53" s="2279"/>
      <c r="BS53" s="2279"/>
      <c r="BT53" s="2279"/>
      <c r="BU53" s="2279"/>
      <c r="BV53" s="2279"/>
      <c r="BW53" s="2279"/>
      <c r="BX53" s="2119" t="n">
        <f aca="false">COUNTA(BK53:BW53)</f>
        <v>0</v>
      </c>
      <c r="BY53" s="2119"/>
      <c r="BZ53" s="2119" t="n">
        <f aca="false">R53+AG53+BI53+BX53</f>
        <v>0</v>
      </c>
      <c r="CA53" s="2119"/>
      <c r="CB53" s="2279"/>
      <c r="CC53" s="2279"/>
      <c r="CD53" s="2279"/>
      <c r="CE53" s="2279"/>
      <c r="CF53" s="2279"/>
      <c r="CG53" s="2279"/>
      <c r="CH53" s="2279"/>
      <c r="CI53" s="2279"/>
      <c r="CJ53" s="2279"/>
      <c r="CK53" s="2279"/>
      <c r="CL53" s="2279"/>
      <c r="CM53" s="2279"/>
      <c r="CN53" s="2279"/>
      <c r="CO53" s="0" t="n">
        <f aca="false">SUBTOTAL(9,CB55:CN55)</f>
        <v>0</v>
      </c>
      <c r="CP53" s="2126"/>
      <c r="CQ53" s="0"/>
      <c r="CR53" s="2279"/>
      <c r="CS53" s="2279"/>
      <c r="CT53" s="2279"/>
      <c r="CU53" s="2279"/>
      <c r="CV53" s="2279"/>
      <c r="CW53" s="2279"/>
      <c r="CX53" s="2279"/>
      <c r="CY53" s="2279"/>
      <c r="CZ53" s="2279"/>
      <c r="DA53" s="2279"/>
      <c r="DB53" s="2279"/>
      <c r="DC53" s="2279"/>
      <c r="DD53" s="0" t="n">
        <f aca="false">COUNTA(CQ53:DC53)</f>
        <v>0</v>
      </c>
      <c r="DE53" s="2126"/>
      <c r="DF53" s="2279"/>
      <c r="DG53" s="2279"/>
      <c r="DH53" s="2279"/>
      <c r="DI53" s="2279"/>
      <c r="DJ53" s="2279"/>
      <c r="DK53" s="2279"/>
      <c r="DL53" s="2279"/>
      <c r="DM53" s="2279"/>
      <c r="DN53" s="2279"/>
      <c r="DO53" s="2279"/>
      <c r="DP53" s="2279"/>
      <c r="DQ53" s="2279"/>
      <c r="DR53" s="2279"/>
      <c r="DS53" s="2279"/>
      <c r="DT53" s="2279"/>
      <c r="DU53" s="2279"/>
      <c r="DV53" s="2279"/>
      <c r="DW53" s="2279"/>
      <c r="DX53" s="2279"/>
      <c r="DY53" s="2279"/>
      <c r="DZ53" s="0" t="n">
        <f aca="false">COUNTA(DF53:DY53)</f>
        <v>0</v>
      </c>
      <c r="EA53" s="2126"/>
      <c r="EB53" s="2279"/>
      <c r="EC53" s="2279"/>
      <c r="ED53" s="2279"/>
      <c r="EE53" s="2279"/>
      <c r="EF53" s="2279"/>
      <c r="EG53" s="2279"/>
      <c r="EH53" s="2279"/>
      <c r="EI53" s="2279"/>
      <c r="EJ53" s="2279"/>
      <c r="EK53" s="2279"/>
      <c r="EL53" s="0" t="n">
        <f aca="false">COUNTA(EB53:EK53)</f>
        <v>0</v>
      </c>
      <c r="EM53" s="2126"/>
      <c r="EN53" s="2277"/>
      <c r="EO53" s="2277"/>
      <c r="EP53" s="2277"/>
      <c r="EQ53" s="2128"/>
      <c r="ER53" s="2128"/>
      <c r="ES53" s="2128"/>
      <c r="ET53" s="2128"/>
      <c r="EU53" s="2128"/>
      <c r="EV53" s="2128"/>
      <c r="EW53" s="2128"/>
      <c r="EX53" s="2128"/>
      <c r="EY53" s="2128"/>
      <c r="EZ53" s="2128"/>
      <c r="FA53" s="2128"/>
      <c r="FB53" s="2128"/>
      <c r="FC53" s="2128"/>
      <c r="FD53" s="2128"/>
      <c r="FE53" s="2128"/>
      <c r="FF53" s="2128"/>
      <c r="FG53" s="2279"/>
      <c r="FH53" s="2132" t="n">
        <f aca="false">SUBTOTAL(9,EN55:FG55)</f>
        <v>0</v>
      </c>
      <c r="FI53" s="2119" t="n">
        <f aca="false">SUBTOTAL(9,EN55:FG55)</f>
        <v>0</v>
      </c>
      <c r="FJ53" s="2133"/>
      <c r="FK53" s="0"/>
      <c r="FL53" s="2134"/>
      <c r="FM53" s="0"/>
      <c r="FN53" s="0"/>
      <c r="FO53" s="0"/>
      <c r="FP53" s="0"/>
      <c r="FQ53" s="2278"/>
      <c r="FR53" s="2128"/>
      <c r="FS53" s="2128"/>
      <c r="FT53" s="2128"/>
      <c r="FU53" s="2128"/>
      <c r="FV53" s="2128"/>
      <c r="FW53" s="2128"/>
      <c r="FX53" s="2128"/>
      <c r="FY53" s="2128"/>
      <c r="FZ53" s="2128"/>
      <c r="GA53" s="2128"/>
      <c r="GB53" s="2128"/>
      <c r="GC53" s="2128"/>
      <c r="GD53" s="2128"/>
      <c r="GE53" s="2128"/>
      <c r="GF53" s="2128"/>
      <c r="GG53" s="2128"/>
      <c r="GH53" s="2279"/>
      <c r="GI53" s="2119" t="n">
        <f aca="false">SUBTOTAL(9,FO55:GH55)</f>
        <v>0</v>
      </c>
      <c r="GJ53" s="2142"/>
      <c r="GK53" s="0"/>
      <c r="GL53" s="0"/>
      <c r="GM53" s="0"/>
      <c r="GN53" s="0" t="n">
        <f aca="false">SUBTOTAL(9,GK55:GM55)</f>
        <v>0</v>
      </c>
      <c r="GO53" s="2148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2119" t="n">
        <f aca="false">SUBTOTAL(3,GP53:GY53)</f>
        <v>0</v>
      </c>
      <c r="HA53" s="2156"/>
      <c r="HB53" s="0"/>
      <c r="HC53" s="0"/>
      <c r="HD53" s="0"/>
      <c r="HE53" s="2160"/>
      <c r="HF53" s="2161"/>
      <c r="HG53" s="0"/>
      <c r="HH53" s="0"/>
      <c r="HI53" s="0"/>
      <c r="HJ53" s="0"/>
      <c r="HK53" s="0"/>
      <c r="HL53" s="2107"/>
      <c r="HM53" s="0"/>
      <c r="HN53" s="0" t="n">
        <v>2</v>
      </c>
      <c r="HQ53" s="0"/>
    </row>
    <row r="54" customFormat="false" ht="11.25" hidden="false" customHeight="true" outlineLevel="0" collapsed="false">
      <c r="A54" s="2056"/>
      <c r="B54" s="2169" t="s">
        <v>661</v>
      </c>
      <c r="C54" s="2283"/>
      <c r="D54" s="2283"/>
      <c r="E54" s="2283"/>
      <c r="F54" s="2283"/>
      <c r="G54" s="2283"/>
      <c r="H54" s="2283"/>
      <c r="I54" s="2283"/>
      <c r="J54" s="2283"/>
      <c r="K54" s="2283"/>
      <c r="L54" s="2283"/>
      <c r="M54" s="2283"/>
      <c r="N54" s="2283"/>
      <c r="O54" s="2283"/>
      <c r="P54" s="2283"/>
      <c r="Q54" s="2283"/>
      <c r="R54" s="2175" t="n">
        <f aca="false">SUBTOTAL(9,C54:Q54)</f>
        <v>0</v>
      </c>
      <c r="S54" s="2175" t="n">
        <f aca="false">R54+S50</f>
        <v>180</v>
      </c>
      <c r="T54" s="0"/>
      <c r="U54" s="0"/>
      <c r="V54" s="2283"/>
      <c r="W54" s="2283"/>
      <c r="X54" s="2283"/>
      <c r="Y54" s="2283"/>
      <c r="Z54" s="2283"/>
      <c r="AA54" s="2283"/>
      <c r="AB54" s="2283"/>
      <c r="AC54" s="2283"/>
      <c r="AD54" s="2283"/>
      <c r="AE54" s="2283"/>
      <c r="AF54" s="2283"/>
      <c r="AG54" s="2175" t="n">
        <f aca="false">SUBTOTAL(9,T54:AF54)</f>
        <v>0</v>
      </c>
      <c r="AH54" s="2175" t="n">
        <f aca="false">AG54+AH50</f>
        <v>0</v>
      </c>
      <c r="AI54" s="0"/>
      <c r="AJ54" s="0"/>
      <c r="AK54" s="0"/>
      <c r="AL54" s="2283"/>
      <c r="AM54" s="2283"/>
      <c r="AN54" s="2283"/>
      <c r="AO54" s="2283"/>
      <c r="AP54" s="2283"/>
      <c r="AQ54" s="2283"/>
      <c r="AR54" s="2283"/>
      <c r="AS54" s="2283"/>
      <c r="AT54" s="2283"/>
      <c r="AU54" s="2283"/>
      <c r="AV54" s="2283"/>
      <c r="AW54" s="2283"/>
      <c r="AX54" s="2283"/>
      <c r="AY54" s="2283"/>
      <c r="AZ54" s="2283"/>
      <c r="BA54" s="2283"/>
      <c r="BB54" s="2283"/>
      <c r="BC54" s="2283"/>
      <c r="BD54" s="2283"/>
      <c r="BE54" s="2283"/>
      <c r="BF54" s="2283"/>
      <c r="BG54" s="2283"/>
      <c r="BH54" s="2283"/>
      <c r="BI54" s="2175" t="n">
        <f aca="false">SUBTOTAL(9,AI54:BH54)</f>
        <v>0</v>
      </c>
      <c r="BJ54" s="2175" t="n">
        <f aca="false">BI54+BJ50</f>
        <v>121</v>
      </c>
      <c r="BK54" s="2282"/>
      <c r="BL54" s="2283"/>
      <c r="BM54" s="2283"/>
      <c r="BN54" s="2283"/>
      <c r="BO54" s="2283"/>
      <c r="BP54" s="2283"/>
      <c r="BQ54" s="2283"/>
      <c r="BR54" s="2283"/>
      <c r="BS54" s="2283"/>
      <c r="BT54" s="2283"/>
      <c r="BU54" s="2283"/>
      <c r="BV54" s="2283"/>
      <c r="BW54" s="2283"/>
      <c r="BX54" s="2175" t="n">
        <f aca="false">SUBTOTAL(9,BK54:BW54)</f>
        <v>0</v>
      </c>
      <c r="BY54" s="2175" t="n">
        <f aca="false">BX54+BY50</f>
        <v>0</v>
      </c>
      <c r="BZ54" s="2175" t="n">
        <f aca="false">+R54+AG54+BI54+BX54</f>
        <v>0</v>
      </c>
      <c r="CA54" s="2175" t="n">
        <f aca="false">BZ54+CA50</f>
        <v>301</v>
      </c>
      <c r="CB54" s="2283"/>
      <c r="CC54" s="2283"/>
      <c r="CD54" s="2283"/>
      <c r="CE54" s="2283"/>
      <c r="CF54" s="2283"/>
      <c r="CG54" s="2283"/>
      <c r="CH54" s="2283"/>
      <c r="CI54" s="2283"/>
      <c r="CJ54" s="2283"/>
      <c r="CK54" s="2283"/>
      <c r="CL54" s="2283"/>
      <c r="CM54" s="2283"/>
      <c r="CN54" s="2283"/>
      <c r="CO54" s="0" t="n">
        <f aca="false">SUBTOTAL(9,CB54:CN54)</f>
        <v>0</v>
      </c>
      <c r="CP54" s="2182" t="n">
        <f aca="false">CO54:CO54+IF($B50:$B50=2,0,CP50:CP50)</f>
        <v>0</v>
      </c>
      <c r="CQ54" s="0"/>
      <c r="CR54" s="2283"/>
      <c r="CS54" s="2283"/>
      <c r="CT54" s="2283"/>
      <c r="CU54" s="2283"/>
      <c r="CV54" s="2283"/>
      <c r="CW54" s="2283"/>
      <c r="CX54" s="2283"/>
      <c r="CY54" s="2283"/>
      <c r="CZ54" s="2283"/>
      <c r="DA54" s="2283"/>
      <c r="DB54" s="2283"/>
      <c r="DC54" s="2283"/>
      <c r="DD54" s="0" t="n">
        <f aca="false">SUBTOTAL(9,CQ54:DC54)</f>
        <v>0</v>
      </c>
      <c r="DE54" s="2182" t="n">
        <f aca="false">DD54:DD54+IF($B50:$B50=2,0,DE50:DE50)</f>
        <v>0</v>
      </c>
      <c r="DF54" s="2283"/>
      <c r="DG54" s="2283"/>
      <c r="DH54" s="2283"/>
      <c r="DI54" s="2283"/>
      <c r="DJ54" s="2283"/>
      <c r="DK54" s="2283"/>
      <c r="DL54" s="2283"/>
      <c r="DM54" s="2283"/>
      <c r="DN54" s="2283"/>
      <c r="DO54" s="2283"/>
      <c r="DP54" s="2283"/>
      <c r="DQ54" s="2283"/>
      <c r="DR54" s="2283"/>
      <c r="DS54" s="2283"/>
      <c r="DT54" s="2283"/>
      <c r="DU54" s="2283"/>
      <c r="DV54" s="2283"/>
      <c r="DW54" s="2283"/>
      <c r="DX54" s="2283"/>
      <c r="DY54" s="2283"/>
      <c r="DZ54" s="0" t="n">
        <f aca="false">SUBTOTAL(9,DF54:DY54)</f>
        <v>0</v>
      </c>
      <c r="EA54" s="2182" t="n">
        <f aca="false">DZ54:DZ54+IF($B50:$B50=2,0,EA50:EA50)</f>
        <v>0</v>
      </c>
      <c r="EB54" s="2283"/>
      <c r="EC54" s="2283"/>
      <c r="ED54" s="2283"/>
      <c r="EE54" s="2283"/>
      <c r="EF54" s="2283"/>
      <c r="EG54" s="2283"/>
      <c r="EH54" s="2283"/>
      <c r="EI54" s="2283"/>
      <c r="EJ54" s="2283"/>
      <c r="EK54" s="2283"/>
      <c r="EL54" s="0" t="n">
        <f aca="false">SUBTOTAL(9,EB54:EK54)</f>
        <v>0</v>
      </c>
      <c r="EM54" s="2182" t="n">
        <f aca="false">EL54:EL54+IF($B50:$B50=2,0,EM50:EM50)</f>
        <v>0</v>
      </c>
      <c r="EN54" s="2282"/>
      <c r="EO54" s="2282"/>
      <c r="EP54" s="2282"/>
      <c r="EQ54" s="2184"/>
      <c r="ER54" s="2184"/>
      <c r="ES54" s="2184"/>
      <c r="ET54" s="2184"/>
      <c r="EU54" s="2184"/>
      <c r="EV54" s="2184"/>
      <c r="EW54" s="2184"/>
      <c r="EX54" s="2184"/>
      <c r="EY54" s="2184"/>
      <c r="EZ54" s="2184"/>
      <c r="FA54" s="2184"/>
      <c r="FB54" s="2184"/>
      <c r="FC54" s="2184"/>
      <c r="FD54" s="2184"/>
      <c r="FE54" s="2184"/>
      <c r="FF54" s="2184"/>
      <c r="FG54" s="2283"/>
      <c r="FH54" s="2188" t="n">
        <f aca="false">SUBTOTAL(9,EN54:FG54)</f>
        <v>0</v>
      </c>
      <c r="FI54" s="2175" t="n">
        <f aca="false">SUBTOTAL(9,EN54:FG54)</f>
        <v>0</v>
      </c>
      <c r="FJ54" s="2174" t="n">
        <f aca="false">FI54:FI54+IF($B50:$B50=2,0,FJ50:FJ50)</f>
        <v>0</v>
      </c>
      <c r="FK54" s="0"/>
      <c r="FL54" s="2189"/>
      <c r="FM54" s="2207" t="n">
        <f aca="false">SUBTOTAL(9,FK54:FL54)</f>
        <v>0</v>
      </c>
      <c r="FN54" s="0" t="n">
        <f aca="false">$FN$3+FN50</f>
        <v>462</v>
      </c>
      <c r="FO54" s="2330"/>
      <c r="FP54" s="2330" t="n">
        <v>23</v>
      </c>
      <c r="FQ54" s="2266"/>
      <c r="FR54" s="2184"/>
      <c r="FS54" s="2184"/>
      <c r="FT54" s="2184"/>
      <c r="FU54" s="2184"/>
      <c r="FV54" s="2184"/>
      <c r="FW54" s="2184"/>
      <c r="FX54" s="2184"/>
      <c r="FY54" s="2184"/>
      <c r="FZ54" s="2184"/>
      <c r="GA54" s="2184"/>
      <c r="GB54" s="2184"/>
      <c r="GC54" s="2184"/>
      <c r="GD54" s="2184"/>
      <c r="GE54" s="2184"/>
      <c r="GF54" s="2184"/>
      <c r="GG54" s="2184"/>
      <c r="GH54" s="2283"/>
      <c r="GI54" s="2175" t="n">
        <f aca="false">SUBTOTAL(9,FO54:GH54)</f>
        <v>23</v>
      </c>
      <c r="GJ54" s="2188" t="n">
        <f aca="false">GI54:GI54+IF($B50:$B50=2,0,GJ50:GJ50)</f>
        <v>136</v>
      </c>
      <c r="GK54" s="0"/>
      <c r="GL54" s="0"/>
      <c r="GM54" s="0"/>
      <c r="GN54" s="2203" t="n">
        <f aca="false">SUBTOTAL(9,GK54:GM54)</f>
        <v>0</v>
      </c>
      <c r="GO54" s="2203" t="n">
        <f aca="false">GN54:GN54+IF($B50:$B50=2,0,GO50:GO50)</f>
        <v>0</v>
      </c>
      <c r="GP54" s="0"/>
      <c r="GQ54" s="0"/>
      <c r="GR54" s="2283"/>
      <c r="GS54" s="2283"/>
      <c r="GT54" s="2283"/>
      <c r="GU54" s="2283"/>
      <c r="GV54" s="2283"/>
      <c r="GW54" s="2283"/>
      <c r="GX54" s="2283"/>
      <c r="GY54" s="2283"/>
      <c r="GZ54" s="2175" t="n">
        <f aca="false">SUBTOTAL(9,GP54:GY54)</f>
        <v>0</v>
      </c>
      <c r="HA54" s="2175" t="n">
        <f aca="false">GZ54:GZ54+IF($B50:$B50=2,0,HA50:HA50)</f>
        <v>0</v>
      </c>
      <c r="HB54" s="0"/>
      <c r="HC54" s="0"/>
      <c r="HD54" s="0" t="n">
        <f aca="false">$HD$14</f>
        <v>0</v>
      </c>
      <c r="HE54" s="2207" t="n">
        <f aca="false">SUBTOTAL(9,HB54:HD54)</f>
        <v>0</v>
      </c>
      <c r="HF54" s="2208" t="n">
        <f aca="false">SUMIF($C$5:HE$5,"Накопленный эффект, т/сут",$C54:HE54)+SUMIF($C$5:HE$5,"Нараст.  по потенциалу",$C54:HE54)-SUMIF($C$5:HE$5,"Нараст. по остановкам",$C54:HE54)-SUMIF($C$5:HE$5,"ИТОГО перевод в ППД",$C54:HE54)-SUMIF($C$5:HE$5,"ИТОГО  нерент, по распоряж.",$C54:HE54)-SUMIF($C$5:HE$5,"ИТОГО ост. дебит от ЗБС, Углуб., ПВЛГ/ПНЛГ",$C54:HE54)</f>
        <v>165</v>
      </c>
      <c r="HG54" s="2203" t="n">
        <v>5.7</v>
      </c>
      <c r="HH54" s="0"/>
      <c r="HI54" s="0"/>
      <c r="HJ54" s="0" t="n">
        <v>3.53600155569437</v>
      </c>
      <c r="HK54" s="2203" t="n">
        <f aca="false">SUBTOTAL(9,HG54:HJ54)</f>
        <v>9.23600155569437</v>
      </c>
      <c r="HL54" s="2107"/>
      <c r="HM54" s="0" t="n">
        <f aca="false">HM$4:HM$4+SUMIF($C$5:HK$5,"Нараст. по остановкам",$C54:HK54)-SUMIF($C$5:HK$5,"Нараст.  по потенциалу",$C54:HK54)</f>
        <v>807.078704742539</v>
      </c>
      <c r="HN54" s="0" t="n">
        <v>3</v>
      </c>
      <c r="HQ54" s="0"/>
    </row>
    <row r="55" customFormat="false" ht="1.5" hidden="false" customHeight="true" outlineLevel="0" collapsed="false">
      <c r="A55" s="2215"/>
      <c r="B55" s="2215"/>
      <c r="C55" s="2325"/>
      <c r="D55" s="2325"/>
      <c r="E55" s="2325"/>
      <c r="F55" s="2325"/>
      <c r="G55" s="2225"/>
      <c r="H55" s="2225"/>
      <c r="I55" s="2225"/>
      <c r="J55" s="2225"/>
      <c r="K55" s="2225"/>
      <c r="L55" s="2225"/>
      <c r="M55" s="2225"/>
      <c r="N55" s="2225"/>
      <c r="O55" s="2225"/>
      <c r="P55" s="2225"/>
      <c r="Q55" s="2225"/>
      <c r="R55" s="2221"/>
      <c r="S55" s="2221"/>
      <c r="T55" s="2327"/>
      <c r="U55" s="2327"/>
      <c r="V55" s="2225"/>
      <c r="W55" s="2225"/>
      <c r="X55" s="2225"/>
      <c r="Y55" s="2225"/>
      <c r="Z55" s="2225"/>
      <c r="AA55" s="2225"/>
      <c r="AB55" s="2225"/>
      <c r="AC55" s="2225"/>
      <c r="AD55" s="2225"/>
      <c r="AE55" s="2225"/>
      <c r="AF55" s="2225"/>
      <c r="AG55" s="2221"/>
      <c r="AH55" s="2221"/>
      <c r="AI55" s="0"/>
      <c r="AJ55" s="0"/>
      <c r="AK55" s="2328"/>
      <c r="AL55" s="2225"/>
      <c r="AM55" s="2225"/>
      <c r="AN55" s="2225"/>
      <c r="AO55" s="2225"/>
      <c r="AP55" s="2225"/>
      <c r="AQ55" s="2225"/>
      <c r="AR55" s="2225"/>
      <c r="AS55" s="2225"/>
      <c r="AT55" s="2225"/>
      <c r="AU55" s="2225"/>
      <c r="AV55" s="2225"/>
      <c r="AW55" s="2225"/>
      <c r="AX55" s="2225"/>
      <c r="AY55" s="2225"/>
      <c r="AZ55" s="2225"/>
      <c r="BA55" s="2225"/>
      <c r="BB55" s="2225"/>
      <c r="BC55" s="2225"/>
      <c r="BD55" s="2225"/>
      <c r="BE55" s="2225"/>
      <c r="BF55" s="2225"/>
      <c r="BG55" s="2225"/>
      <c r="BH55" s="2225"/>
      <c r="BI55" s="2221"/>
      <c r="BJ55" s="2221"/>
      <c r="BK55" s="2327"/>
      <c r="BL55" s="2225"/>
      <c r="BM55" s="2225"/>
      <c r="BN55" s="2225"/>
      <c r="BO55" s="2225"/>
      <c r="BP55" s="2225"/>
      <c r="BQ55" s="2225"/>
      <c r="BR55" s="2225"/>
      <c r="BS55" s="2225"/>
      <c r="BT55" s="2225"/>
      <c r="BU55" s="2225"/>
      <c r="BV55" s="2225"/>
      <c r="BW55" s="2225"/>
      <c r="BX55" s="2221"/>
      <c r="BY55" s="2221"/>
      <c r="BZ55" s="2221"/>
      <c r="CA55" s="2221"/>
      <c r="CB55" s="2225"/>
      <c r="CC55" s="2225"/>
      <c r="CD55" s="2225"/>
      <c r="CE55" s="2225"/>
      <c r="CF55" s="2225"/>
      <c r="CG55" s="2225"/>
      <c r="CH55" s="2225"/>
      <c r="CI55" s="2225"/>
      <c r="CJ55" s="2225"/>
      <c r="CK55" s="2225"/>
      <c r="CL55" s="2225"/>
      <c r="CM55" s="2225"/>
      <c r="CN55" s="2225"/>
      <c r="CO55" s="2221"/>
      <c r="CP55" s="2221"/>
      <c r="CQ55" s="1302" t="n">
        <v>1</v>
      </c>
      <c r="CR55" s="2225"/>
      <c r="CS55" s="2225"/>
      <c r="CT55" s="2225"/>
      <c r="CU55" s="2225"/>
      <c r="CV55" s="2225"/>
      <c r="CW55" s="2225"/>
      <c r="CX55" s="2225"/>
      <c r="CY55" s="2225"/>
      <c r="CZ55" s="2225"/>
      <c r="DA55" s="2225"/>
      <c r="DB55" s="2225"/>
      <c r="DC55" s="2225"/>
      <c r="DD55" s="2221"/>
      <c r="DE55" s="2221"/>
      <c r="DF55" s="0"/>
      <c r="DG55" s="2225"/>
      <c r="DH55" s="2225"/>
      <c r="DI55" s="2225"/>
      <c r="DJ55" s="2225"/>
      <c r="DK55" s="2225"/>
      <c r="DL55" s="2225"/>
      <c r="DM55" s="2225"/>
      <c r="DN55" s="2225"/>
      <c r="DO55" s="2225"/>
      <c r="DP55" s="2225"/>
      <c r="DQ55" s="2225"/>
      <c r="DR55" s="2225"/>
      <c r="DS55" s="2225"/>
      <c r="DT55" s="2225"/>
      <c r="DU55" s="2225"/>
      <c r="DV55" s="2225"/>
      <c r="DW55" s="2225"/>
      <c r="DX55" s="2225"/>
      <c r="DY55" s="2225"/>
      <c r="DZ55" s="2221"/>
      <c r="EA55" s="2221"/>
      <c r="EB55" s="2225"/>
      <c r="EC55" s="2225"/>
      <c r="ED55" s="2225"/>
      <c r="EE55" s="2225"/>
      <c r="EF55" s="2225"/>
      <c r="EG55" s="2225"/>
      <c r="EH55" s="2225"/>
      <c r="EI55" s="2225"/>
      <c r="EJ55" s="2225"/>
      <c r="EK55" s="2225"/>
      <c r="EL55" s="2221"/>
      <c r="EM55" s="2221"/>
      <c r="EN55" s="2225"/>
      <c r="EO55" s="2225"/>
      <c r="EP55" s="2225"/>
      <c r="EQ55" s="2225"/>
      <c r="ER55" s="2225"/>
      <c r="ES55" s="2225"/>
      <c r="ET55" s="2225"/>
      <c r="EU55" s="2225"/>
      <c r="EV55" s="2225"/>
      <c r="EW55" s="2225"/>
      <c r="EX55" s="2225"/>
      <c r="EY55" s="2225"/>
      <c r="EZ55" s="2225"/>
      <c r="FA55" s="2225"/>
      <c r="FB55" s="2225"/>
      <c r="FC55" s="2225"/>
      <c r="FD55" s="2225"/>
      <c r="FE55" s="2225"/>
      <c r="FF55" s="2225"/>
      <c r="FG55" s="2225"/>
      <c r="FH55" s="2221"/>
      <c r="FI55" s="2221"/>
      <c r="FJ55" s="2221"/>
      <c r="FK55" s="2230"/>
      <c r="FL55" s="2217"/>
      <c r="FM55" s="2221"/>
      <c r="FN55" s="2228"/>
      <c r="FO55" s="2330"/>
      <c r="FP55" s="2330"/>
      <c r="FQ55" s="2230"/>
      <c r="FR55" s="2225"/>
      <c r="FS55" s="2225"/>
      <c r="FT55" s="2225"/>
      <c r="FU55" s="2225"/>
      <c r="FV55" s="2225"/>
      <c r="FW55" s="2225"/>
      <c r="FX55" s="2225"/>
      <c r="FY55" s="2225"/>
      <c r="FZ55" s="2225"/>
      <c r="GA55" s="2225"/>
      <c r="GB55" s="2225"/>
      <c r="GC55" s="2225"/>
      <c r="GD55" s="2225"/>
      <c r="GE55" s="2225"/>
      <c r="GF55" s="2225"/>
      <c r="GG55" s="2225"/>
      <c r="GH55" s="2225"/>
      <c r="GI55" s="2221"/>
      <c r="GJ55" s="2221"/>
      <c r="GK55" s="1302"/>
      <c r="GL55" s="1302"/>
      <c r="GM55" s="1302"/>
      <c r="GN55" s="1302"/>
      <c r="GO55" s="1302"/>
      <c r="GP55" s="2331"/>
      <c r="GQ55" s="2331"/>
      <c r="GR55" s="2225"/>
      <c r="GS55" s="2225"/>
      <c r="GT55" s="2225"/>
      <c r="GU55" s="2225"/>
      <c r="GV55" s="2225"/>
      <c r="GW55" s="2225"/>
      <c r="GX55" s="2225"/>
      <c r="GY55" s="2225"/>
      <c r="GZ55" s="2221"/>
      <c r="HA55" s="2221"/>
      <c r="HB55" s="2225"/>
      <c r="HC55" s="2225"/>
      <c r="HD55" s="2225"/>
      <c r="HE55" s="2221"/>
      <c r="HF55" s="2221"/>
      <c r="HG55" s="1302"/>
      <c r="HH55" s="1302"/>
      <c r="HI55" s="1302"/>
      <c r="HJ55" s="1302"/>
      <c r="HK55" s="1302"/>
      <c r="HL55" s="2236"/>
      <c r="HM55" s="2236"/>
      <c r="HN55" s="2052" t="n">
        <v>4</v>
      </c>
      <c r="HQ55" s="0"/>
    </row>
    <row r="56" customFormat="false" ht="11.25" hidden="false" customHeight="true" outlineLevel="0" collapsed="false">
      <c r="A56" s="2056" t="e">
        <f aca="false">A52+1</f>
        <v>#REF!</v>
      </c>
      <c r="B56" s="2057" t="s">
        <v>662</v>
      </c>
      <c r="C56" s="0"/>
      <c r="D56" s="0" t="s">
        <v>200</v>
      </c>
      <c r="E56" s="0"/>
      <c r="F56" s="0"/>
      <c r="G56" s="0"/>
      <c r="H56" s="0"/>
      <c r="I56" s="2274"/>
      <c r="J56" s="2274"/>
      <c r="K56" s="2274"/>
      <c r="L56" s="2274"/>
      <c r="M56" s="2274"/>
      <c r="N56" s="2274"/>
      <c r="O56" s="2274"/>
      <c r="P56" s="2274"/>
      <c r="Q56" s="2274"/>
      <c r="R56" s="2063"/>
      <c r="S56" s="2063"/>
      <c r="T56" s="0"/>
      <c r="U56" s="0"/>
      <c r="V56" s="2274"/>
      <c r="W56" s="2274"/>
      <c r="X56" s="2274"/>
      <c r="Y56" s="2274"/>
      <c r="Z56" s="2274"/>
      <c r="AA56" s="2274"/>
      <c r="AB56" s="2274"/>
      <c r="AC56" s="2274"/>
      <c r="AD56" s="2274"/>
      <c r="AE56" s="2274"/>
      <c r="AF56" s="2274"/>
      <c r="AG56" s="2063"/>
      <c r="AH56" s="2063"/>
      <c r="AI56" s="0"/>
      <c r="AJ56" s="0"/>
      <c r="AK56" s="0"/>
      <c r="AL56" s="2274"/>
      <c r="AM56" s="2274"/>
      <c r="AN56" s="2274"/>
      <c r="AO56" s="2274"/>
      <c r="AP56" s="2274"/>
      <c r="AQ56" s="2274"/>
      <c r="AR56" s="2274"/>
      <c r="AS56" s="2274"/>
      <c r="AT56" s="2274"/>
      <c r="AU56" s="2274"/>
      <c r="AV56" s="2274"/>
      <c r="AW56" s="2274"/>
      <c r="AX56" s="2274"/>
      <c r="AY56" s="2274"/>
      <c r="AZ56" s="2274"/>
      <c r="BA56" s="2274"/>
      <c r="BB56" s="2274"/>
      <c r="BC56" s="2274"/>
      <c r="BD56" s="2274"/>
      <c r="BE56" s="2274"/>
      <c r="BF56" s="2274"/>
      <c r="BG56" s="2274"/>
      <c r="BH56" s="2274"/>
      <c r="BI56" s="2063"/>
      <c r="BJ56" s="2063"/>
      <c r="BK56" s="0"/>
      <c r="BL56" s="2274"/>
      <c r="BM56" s="2274"/>
      <c r="BN56" s="2274"/>
      <c r="BO56" s="2274"/>
      <c r="BP56" s="2274"/>
      <c r="BQ56" s="2274"/>
      <c r="BR56" s="2274"/>
      <c r="BS56" s="2274"/>
      <c r="BT56" s="2274"/>
      <c r="BU56" s="2274"/>
      <c r="BV56" s="2274"/>
      <c r="BW56" s="2274"/>
      <c r="BX56" s="2063"/>
      <c r="BY56" s="2063"/>
      <c r="BZ56" s="2063"/>
      <c r="CA56" s="2063"/>
      <c r="CB56" s="2072"/>
      <c r="CC56" s="2072"/>
      <c r="CD56" s="2072"/>
      <c r="CE56" s="2072"/>
      <c r="CF56" s="2072"/>
      <c r="CG56" s="2072"/>
      <c r="CH56" s="2072"/>
      <c r="CI56" s="2072"/>
      <c r="CJ56" s="2072"/>
      <c r="CK56" s="2072"/>
      <c r="CL56" s="2072"/>
      <c r="CM56" s="2072"/>
      <c r="CN56" s="2274"/>
      <c r="CO56" s="0"/>
      <c r="CP56" s="2070"/>
      <c r="CQ56" s="0"/>
      <c r="CR56" s="2072"/>
      <c r="CS56" s="2072"/>
      <c r="CT56" s="2072"/>
      <c r="CU56" s="2072"/>
      <c r="CV56" s="2072"/>
      <c r="CW56" s="2072"/>
      <c r="CX56" s="2072"/>
      <c r="CY56" s="2072"/>
      <c r="CZ56" s="2072"/>
      <c r="DA56" s="2072"/>
      <c r="DB56" s="2072"/>
      <c r="DC56" s="2274"/>
      <c r="DD56" s="0"/>
      <c r="DE56" s="2070"/>
      <c r="DF56" s="2274" t="s">
        <v>516</v>
      </c>
      <c r="DG56" s="2274" t="s">
        <v>516</v>
      </c>
      <c r="DH56" s="2274"/>
      <c r="DI56" s="2274"/>
      <c r="DJ56" s="2274"/>
      <c r="DK56" s="2274"/>
      <c r="DL56" s="2274"/>
      <c r="DM56" s="2274"/>
      <c r="DN56" s="2274"/>
      <c r="DO56" s="2274"/>
      <c r="DP56" s="2274"/>
      <c r="DQ56" s="2274"/>
      <c r="DR56" s="2274"/>
      <c r="DS56" s="2274"/>
      <c r="DT56" s="2274"/>
      <c r="DU56" s="2274"/>
      <c r="DV56" s="2274"/>
      <c r="DW56" s="2274"/>
      <c r="DX56" s="2274"/>
      <c r="DY56" s="2274"/>
      <c r="DZ56" s="0"/>
      <c r="EA56" s="2070"/>
      <c r="EB56" s="2274"/>
      <c r="EC56" s="2274"/>
      <c r="ED56" s="2274"/>
      <c r="EE56" s="2274"/>
      <c r="EF56" s="2274"/>
      <c r="EG56" s="2274"/>
      <c r="EH56" s="2274"/>
      <c r="EI56" s="2274"/>
      <c r="EJ56" s="2274"/>
      <c r="EK56" s="2274"/>
      <c r="EL56" s="0"/>
      <c r="EM56" s="2070"/>
      <c r="EN56" s="2274"/>
      <c r="EO56" s="2072"/>
      <c r="EP56" s="2072"/>
      <c r="EQ56" s="2072"/>
      <c r="ER56" s="2072"/>
      <c r="ES56" s="2072"/>
      <c r="ET56" s="2072"/>
      <c r="EU56" s="2072"/>
      <c r="EV56" s="2072"/>
      <c r="EW56" s="2072"/>
      <c r="EX56" s="2072"/>
      <c r="EY56" s="2072"/>
      <c r="EZ56" s="2072"/>
      <c r="FA56" s="2072"/>
      <c r="FB56" s="2072"/>
      <c r="FC56" s="2072"/>
      <c r="FD56" s="2072"/>
      <c r="FE56" s="2072"/>
      <c r="FF56" s="2072"/>
      <c r="FG56" s="2274"/>
      <c r="FH56" s="2076"/>
      <c r="FI56" s="2063"/>
      <c r="FJ56" s="2062"/>
      <c r="FK56" s="0"/>
      <c r="FL56" s="2077"/>
      <c r="FM56" s="0"/>
      <c r="FN56" s="0"/>
      <c r="FO56" s="0"/>
      <c r="FP56" s="0"/>
      <c r="FQ56" s="2273"/>
      <c r="FR56" s="2274"/>
      <c r="FS56" s="2274"/>
      <c r="FT56" s="2274"/>
      <c r="FU56" s="2274"/>
      <c r="FV56" s="2274"/>
      <c r="FW56" s="2274"/>
      <c r="FX56" s="2274"/>
      <c r="FY56" s="2274"/>
      <c r="FZ56" s="2274"/>
      <c r="GA56" s="2274"/>
      <c r="GB56" s="2274"/>
      <c r="GC56" s="2274"/>
      <c r="GD56" s="2274"/>
      <c r="GE56" s="2274"/>
      <c r="GF56" s="2274"/>
      <c r="GG56" s="2274"/>
      <c r="GH56" s="2274"/>
      <c r="GI56" s="2063"/>
      <c r="GJ56" s="2076"/>
      <c r="GK56" s="0"/>
      <c r="GL56" s="0"/>
      <c r="GM56" s="0"/>
      <c r="GN56" s="2090"/>
      <c r="GO56" s="209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2063"/>
      <c r="HA56" s="2063"/>
      <c r="HB56" s="0"/>
      <c r="HC56" s="0"/>
      <c r="HD56" s="0"/>
      <c r="HE56" s="2101"/>
      <c r="HF56" s="2102"/>
      <c r="HG56" s="0"/>
      <c r="HH56" s="0"/>
      <c r="HI56" s="0"/>
      <c r="HJ56" s="0"/>
      <c r="HK56" s="0"/>
      <c r="HL56" s="2107" t="e">
        <f aca="false">HL$4:HL$4+SUMIF($C$5:HK$5,"Нараст. баланс",$C58:HK58)+SUMIF($C$7:HH$7,"Итого (с ВНР)",$C58:HH58)-SUMIF($C$5:HK$5,"Геол. снижение,  т/сут",$C58:HK58)-SUMIF(HJ$7:HK$7,"Итого",HJ58:HK58)-SUMIF($C$7:HK$7,"Итого (с ВСП)",$C58:HK58)</f>
        <v>#REF!</v>
      </c>
      <c r="HM56" s="0"/>
      <c r="HN56" s="0" t="n">
        <v>1</v>
      </c>
      <c r="HQ56" s="0"/>
    </row>
    <row r="57" customFormat="false" ht="11.25" hidden="false" customHeight="true" outlineLevel="0" collapsed="false">
      <c r="A57" s="2056"/>
      <c r="B57" s="2113" t="s">
        <v>663</v>
      </c>
      <c r="C57" s="0"/>
      <c r="D57" s="0" t="s">
        <v>698</v>
      </c>
      <c r="E57" s="0"/>
      <c r="F57" s="0"/>
      <c r="G57" s="0"/>
      <c r="H57" s="0"/>
      <c r="I57" s="2279"/>
      <c r="J57" s="2279"/>
      <c r="K57" s="2279"/>
      <c r="L57" s="2279"/>
      <c r="M57" s="2279"/>
      <c r="N57" s="2279"/>
      <c r="O57" s="2279"/>
      <c r="P57" s="2279"/>
      <c r="Q57" s="2279"/>
      <c r="R57" s="2119" t="n">
        <f aca="false">COUNTA(C57:Q57)</f>
        <v>1</v>
      </c>
      <c r="S57" s="2119"/>
      <c r="T57" s="0"/>
      <c r="U57" s="0"/>
      <c r="V57" s="2279"/>
      <c r="W57" s="2279"/>
      <c r="X57" s="2279"/>
      <c r="Y57" s="2279"/>
      <c r="Z57" s="2279"/>
      <c r="AA57" s="2279"/>
      <c r="AB57" s="2279"/>
      <c r="AC57" s="2279"/>
      <c r="AD57" s="2279"/>
      <c r="AE57" s="2279"/>
      <c r="AF57" s="2279"/>
      <c r="AG57" s="2119" t="n">
        <f aca="false">COUNTA(T57:AF57)</f>
        <v>0</v>
      </c>
      <c r="AH57" s="2119"/>
      <c r="AI57" s="0"/>
      <c r="AJ57" s="0"/>
      <c r="AK57" s="0"/>
      <c r="AL57" s="2279"/>
      <c r="AM57" s="2279"/>
      <c r="AN57" s="2279"/>
      <c r="AO57" s="2279"/>
      <c r="AP57" s="2279"/>
      <c r="AQ57" s="2279"/>
      <c r="AR57" s="2279"/>
      <c r="AS57" s="2279"/>
      <c r="AT57" s="2279"/>
      <c r="AU57" s="2279"/>
      <c r="AV57" s="2279"/>
      <c r="AW57" s="2279"/>
      <c r="AX57" s="2279"/>
      <c r="AY57" s="2279"/>
      <c r="AZ57" s="2279"/>
      <c r="BA57" s="2279"/>
      <c r="BB57" s="2279"/>
      <c r="BC57" s="2279"/>
      <c r="BD57" s="2279"/>
      <c r="BE57" s="2279"/>
      <c r="BF57" s="2279"/>
      <c r="BG57" s="2279"/>
      <c r="BH57" s="2279"/>
      <c r="BI57" s="2119" t="n">
        <f aca="false">COUNTA(AI57:BH57)</f>
        <v>0</v>
      </c>
      <c r="BJ57" s="2119"/>
      <c r="BK57" s="0"/>
      <c r="BL57" s="2279"/>
      <c r="BM57" s="2279"/>
      <c r="BN57" s="2279"/>
      <c r="BO57" s="2279"/>
      <c r="BP57" s="2279"/>
      <c r="BQ57" s="2279"/>
      <c r="BR57" s="2279"/>
      <c r="BS57" s="2279"/>
      <c r="BT57" s="2279"/>
      <c r="BU57" s="2279"/>
      <c r="BV57" s="2279"/>
      <c r="BW57" s="2279"/>
      <c r="BX57" s="2119" t="n">
        <f aca="false">COUNTA(BK57:BW57)</f>
        <v>0</v>
      </c>
      <c r="BY57" s="2119"/>
      <c r="BZ57" s="2119" t="n">
        <f aca="false">R57+AG57+BI57+BX57</f>
        <v>1</v>
      </c>
      <c r="CA57" s="2119"/>
      <c r="CB57" s="2128"/>
      <c r="CC57" s="2128"/>
      <c r="CD57" s="2128"/>
      <c r="CE57" s="2128"/>
      <c r="CF57" s="2128"/>
      <c r="CG57" s="2128"/>
      <c r="CH57" s="2128"/>
      <c r="CI57" s="2128"/>
      <c r="CJ57" s="2128"/>
      <c r="CK57" s="2128"/>
      <c r="CL57" s="2128"/>
      <c r="CM57" s="2128"/>
      <c r="CN57" s="2279"/>
      <c r="CO57" s="0" t="n">
        <f aca="false">SUBTOTAL(9,CB59:CN59)</f>
        <v>0</v>
      </c>
      <c r="CP57" s="2126"/>
      <c r="CQ57" s="0"/>
      <c r="CR57" s="2128"/>
      <c r="CS57" s="2128"/>
      <c r="CT57" s="2128"/>
      <c r="CU57" s="2128"/>
      <c r="CV57" s="2128"/>
      <c r="CW57" s="2128"/>
      <c r="CX57" s="2128"/>
      <c r="CY57" s="2128"/>
      <c r="CZ57" s="2128"/>
      <c r="DA57" s="2128"/>
      <c r="DB57" s="2128"/>
      <c r="DC57" s="2279"/>
      <c r="DD57" s="0" t="n">
        <f aca="false">COUNTA(CQ57:DC57)</f>
        <v>0</v>
      </c>
      <c r="DE57" s="2126"/>
      <c r="DF57" s="2279" t="s">
        <v>664</v>
      </c>
      <c r="DG57" s="2279" t="s">
        <v>664</v>
      </c>
      <c r="DH57" s="2279"/>
      <c r="DI57" s="2279"/>
      <c r="DJ57" s="2279"/>
      <c r="DK57" s="2279"/>
      <c r="DL57" s="2279"/>
      <c r="DM57" s="2279"/>
      <c r="DN57" s="2279"/>
      <c r="DO57" s="2279"/>
      <c r="DP57" s="2279"/>
      <c r="DQ57" s="2279"/>
      <c r="DR57" s="2279"/>
      <c r="DS57" s="2279"/>
      <c r="DT57" s="2279"/>
      <c r="DU57" s="2279"/>
      <c r="DV57" s="2279"/>
      <c r="DW57" s="2279"/>
      <c r="DX57" s="2279"/>
      <c r="DY57" s="2279"/>
      <c r="DZ57" s="0" t="n">
        <f aca="false">COUNTA(DF57:DY57)</f>
        <v>2</v>
      </c>
      <c r="EA57" s="2126"/>
      <c r="EB57" s="2279"/>
      <c r="EC57" s="2279"/>
      <c r="ED57" s="2279"/>
      <c r="EE57" s="2279"/>
      <c r="EF57" s="2279"/>
      <c r="EG57" s="2279"/>
      <c r="EH57" s="2279"/>
      <c r="EI57" s="2279"/>
      <c r="EJ57" s="2279"/>
      <c r="EK57" s="2279"/>
      <c r="EL57" s="0" t="n">
        <f aca="false">COUNTA(EB57:EK57)</f>
        <v>0</v>
      </c>
      <c r="EM57" s="2126"/>
      <c r="EN57" s="2279"/>
      <c r="EO57" s="2128"/>
      <c r="EP57" s="2128"/>
      <c r="EQ57" s="2128"/>
      <c r="ER57" s="2128"/>
      <c r="ES57" s="2128"/>
      <c r="ET57" s="2128"/>
      <c r="EU57" s="2128"/>
      <c r="EV57" s="2128"/>
      <c r="EW57" s="2128"/>
      <c r="EX57" s="2128"/>
      <c r="EY57" s="2128"/>
      <c r="EZ57" s="2128"/>
      <c r="FA57" s="2128"/>
      <c r="FB57" s="2128"/>
      <c r="FC57" s="2128"/>
      <c r="FD57" s="2128"/>
      <c r="FE57" s="2128"/>
      <c r="FF57" s="2128"/>
      <c r="FG57" s="2279"/>
      <c r="FH57" s="2132" t="n">
        <f aca="false">SUBTOTAL(9,EN59:FG59)</f>
        <v>0</v>
      </c>
      <c r="FI57" s="2119" t="n">
        <f aca="false">SUBTOTAL(9,EN59:FG59)</f>
        <v>0</v>
      </c>
      <c r="FJ57" s="2133"/>
      <c r="FK57" s="0"/>
      <c r="FL57" s="2134"/>
      <c r="FM57" s="0"/>
      <c r="FN57" s="0"/>
      <c r="FO57" s="0"/>
      <c r="FP57" s="0"/>
      <c r="FQ57" s="2278"/>
      <c r="FR57" s="2279"/>
      <c r="FS57" s="2279"/>
      <c r="FT57" s="2279"/>
      <c r="FU57" s="2279"/>
      <c r="FV57" s="2279"/>
      <c r="FW57" s="2279"/>
      <c r="FX57" s="2279"/>
      <c r="FY57" s="2279"/>
      <c r="FZ57" s="2279"/>
      <c r="GA57" s="2279"/>
      <c r="GB57" s="2279"/>
      <c r="GC57" s="2279"/>
      <c r="GD57" s="2279"/>
      <c r="GE57" s="2279"/>
      <c r="GF57" s="2279"/>
      <c r="GG57" s="2279"/>
      <c r="GH57" s="2279"/>
      <c r="GI57" s="2119" t="n">
        <f aca="false">SUBTOTAL(9,FO59:GH59)</f>
        <v>0</v>
      </c>
      <c r="GJ57" s="2142"/>
      <c r="GK57" s="0"/>
      <c r="GL57" s="0"/>
      <c r="GM57" s="0"/>
      <c r="GN57" s="0" t="n">
        <f aca="false">SUBTOTAL(9,GK59:GM59)</f>
        <v>0</v>
      </c>
      <c r="GO57" s="2148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2119" t="n">
        <f aca="false">SUBTOTAL(3,GP57:GY57)</f>
        <v>0</v>
      </c>
      <c r="HA57" s="2156"/>
      <c r="HB57" s="0"/>
      <c r="HC57" s="0"/>
      <c r="HD57" s="0"/>
      <c r="HE57" s="2160"/>
      <c r="HF57" s="2161"/>
      <c r="HG57" s="0"/>
      <c r="HH57" s="0"/>
      <c r="HI57" s="0"/>
      <c r="HJ57" s="0"/>
      <c r="HK57" s="0"/>
      <c r="HL57" s="2107"/>
      <c r="HM57" s="0"/>
      <c r="HN57" s="0" t="n">
        <v>2</v>
      </c>
      <c r="HQ57" s="0"/>
    </row>
    <row r="58" customFormat="false" ht="11.25" hidden="false" customHeight="true" outlineLevel="0" collapsed="false">
      <c r="A58" s="2056"/>
      <c r="B58" s="2169" t="s">
        <v>661</v>
      </c>
      <c r="C58" s="0"/>
      <c r="D58" s="0" t="n">
        <v>90</v>
      </c>
      <c r="E58" s="0"/>
      <c r="F58" s="0"/>
      <c r="G58" s="0"/>
      <c r="H58" s="0"/>
      <c r="I58" s="2283"/>
      <c r="J58" s="2283"/>
      <c r="K58" s="2283"/>
      <c r="L58" s="2283"/>
      <c r="M58" s="2283"/>
      <c r="N58" s="2283"/>
      <c r="O58" s="2283"/>
      <c r="P58" s="2283"/>
      <c r="Q58" s="2283"/>
      <c r="R58" s="2175" t="n">
        <f aca="false">SUBTOTAL(9,C58:Q58)</f>
        <v>90</v>
      </c>
      <c r="S58" s="2175" t="n">
        <f aca="false">R58+S54</f>
        <v>270</v>
      </c>
      <c r="T58" s="0"/>
      <c r="U58" s="0"/>
      <c r="V58" s="2283"/>
      <c r="W58" s="2283"/>
      <c r="X58" s="2283"/>
      <c r="Y58" s="2283"/>
      <c r="Z58" s="2283"/>
      <c r="AA58" s="2283"/>
      <c r="AB58" s="2283"/>
      <c r="AC58" s="2283"/>
      <c r="AD58" s="2283"/>
      <c r="AE58" s="2283"/>
      <c r="AF58" s="2283"/>
      <c r="AG58" s="2175" t="n">
        <f aca="false">SUBTOTAL(9,T58:AF58)</f>
        <v>0</v>
      </c>
      <c r="AH58" s="2175" t="n">
        <f aca="false">AG58+AH54</f>
        <v>0</v>
      </c>
      <c r="AI58" s="0"/>
      <c r="AJ58" s="0"/>
      <c r="AK58" s="0"/>
      <c r="AL58" s="2283"/>
      <c r="AM58" s="2283"/>
      <c r="AN58" s="2283"/>
      <c r="AO58" s="2283"/>
      <c r="AP58" s="2283"/>
      <c r="AQ58" s="2283"/>
      <c r="AR58" s="2283"/>
      <c r="AS58" s="2283"/>
      <c r="AT58" s="2283"/>
      <c r="AU58" s="2283"/>
      <c r="AV58" s="2283"/>
      <c r="AW58" s="2283"/>
      <c r="AX58" s="2283"/>
      <c r="AY58" s="2283"/>
      <c r="AZ58" s="2283"/>
      <c r="BA58" s="2283"/>
      <c r="BB58" s="2283"/>
      <c r="BC58" s="2283"/>
      <c r="BD58" s="2283"/>
      <c r="BE58" s="2283"/>
      <c r="BF58" s="2283"/>
      <c r="BG58" s="2283"/>
      <c r="BH58" s="2283"/>
      <c r="BI58" s="2175" t="n">
        <f aca="false">SUBTOTAL(9,AI58:BH58)</f>
        <v>0</v>
      </c>
      <c r="BJ58" s="2175" t="n">
        <f aca="false">BI58+BJ54</f>
        <v>121</v>
      </c>
      <c r="BK58" s="0"/>
      <c r="BL58" s="2283"/>
      <c r="BM58" s="2283"/>
      <c r="BN58" s="2283"/>
      <c r="BO58" s="2283"/>
      <c r="BP58" s="2283"/>
      <c r="BQ58" s="2283"/>
      <c r="BR58" s="2283"/>
      <c r="BS58" s="2283"/>
      <c r="BT58" s="2283"/>
      <c r="BU58" s="2283"/>
      <c r="BV58" s="2283"/>
      <c r="BW58" s="2283"/>
      <c r="BX58" s="2175" t="n">
        <f aca="false">SUBTOTAL(9,BK58:BW58)</f>
        <v>0</v>
      </c>
      <c r="BY58" s="2175" t="n">
        <f aca="false">BX58+BY54</f>
        <v>0</v>
      </c>
      <c r="BZ58" s="2175" t="n">
        <f aca="false">+R58+AG58+BI58+BX58</f>
        <v>90</v>
      </c>
      <c r="CA58" s="2175" t="n">
        <f aca="false">BZ58+CA54</f>
        <v>391</v>
      </c>
      <c r="CB58" s="2184"/>
      <c r="CC58" s="2184"/>
      <c r="CD58" s="2184"/>
      <c r="CE58" s="2184"/>
      <c r="CF58" s="2184"/>
      <c r="CG58" s="2184"/>
      <c r="CH58" s="2184"/>
      <c r="CI58" s="2184"/>
      <c r="CJ58" s="2184"/>
      <c r="CK58" s="2184"/>
      <c r="CL58" s="2184"/>
      <c r="CM58" s="2184"/>
      <c r="CN58" s="2283"/>
      <c r="CO58" s="0" t="n">
        <f aca="false">SUBTOTAL(9,CB58:CN58)</f>
        <v>0</v>
      </c>
      <c r="CP58" s="2182" t="n">
        <f aca="false">CO58:CO58+IF($B54:$B54=2,0,CP54:CP54)</f>
        <v>0</v>
      </c>
      <c r="CQ58" s="0"/>
      <c r="CR58" s="2184"/>
      <c r="CS58" s="2184"/>
      <c r="CT58" s="2184"/>
      <c r="CU58" s="2184"/>
      <c r="CV58" s="2184"/>
      <c r="CW58" s="2184"/>
      <c r="CX58" s="2184"/>
      <c r="CY58" s="2184"/>
      <c r="CZ58" s="2184"/>
      <c r="DA58" s="2184"/>
      <c r="DB58" s="2184"/>
      <c r="DC58" s="2283"/>
      <c r="DD58" s="0" t="n">
        <f aca="false">SUBTOTAL(9,CQ58:DC58)</f>
        <v>0</v>
      </c>
      <c r="DE58" s="2182" t="n">
        <f aca="false">DD58:DD58+IF($B54:$B54=2,0,DE54:DE54)</f>
        <v>0</v>
      </c>
      <c r="DF58" s="2283" t="n">
        <v>10</v>
      </c>
      <c r="DG58" s="2283" t="n">
        <v>10</v>
      </c>
      <c r="DH58" s="2283"/>
      <c r="DI58" s="2283"/>
      <c r="DJ58" s="2283"/>
      <c r="DK58" s="2283"/>
      <c r="DL58" s="2283"/>
      <c r="DM58" s="2283"/>
      <c r="DN58" s="2283"/>
      <c r="DO58" s="2283"/>
      <c r="DP58" s="2283"/>
      <c r="DQ58" s="2283"/>
      <c r="DR58" s="2283"/>
      <c r="DS58" s="2283"/>
      <c r="DT58" s="2283"/>
      <c r="DU58" s="2283"/>
      <c r="DV58" s="2283"/>
      <c r="DW58" s="2283"/>
      <c r="DX58" s="2283"/>
      <c r="DY58" s="2283"/>
      <c r="DZ58" s="0" t="n">
        <f aca="false">SUBTOTAL(9,DF58:DY58)</f>
        <v>20</v>
      </c>
      <c r="EA58" s="2182" t="n">
        <f aca="false">DZ58:DZ58+IF($B54:$B54=2,0,EA54:EA54)</f>
        <v>20</v>
      </c>
      <c r="EB58" s="2283"/>
      <c r="EC58" s="2283"/>
      <c r="ED58" s="2283"/>
      <c r="EE58" s="2283"/>
      <c r="EF58" s="2283"/>
      <c r="EG58" s="2283"/>
      <c r="EH58" s="2283"/>
      <c r="EI58" s="2283"/>
      <c r="EJ58" s="2283"/>
      <c r="EK58" s="0"/>
      <c r="EL58" s="0" t="n">
        <f aca="false">SUBTOTAL(9,EB58:EK58)</f>
        <v>0</v>
      </c>
      <c r="EM58" s="2182" t="n">
        <f aca="false">EL58:EL58+IF($B54:$B54=2,0,EM54:EM54)</f>
        <v>0</v>
      </c>
      <c r="EN58" s="2301"/>
      <c r="EO58" s="2184"/>
      <c r="EP58" s="2184"/>
      <c r="EQ58" s="2184"/>
      <c r="ER58" s="2184"/>
      <c r="ES58" s="2184"/>
      <c r="ET58" s="2184"/>
      <c r="EU58" s="2184"/>
      <c r="EV58" s="2184"/>
      <c r="EW58" s="2184"/>
      <c r="EX58" s="2184"/>
      <c r="EY58" s="2184"/>
      <c r="EZ58" s="2184"/>
      <c r="FA58" s="2184"/>
      <c r="FB58" s="2184"/>
      <c r="FC58" s="2184"/>
      <c r="FD58" s="2184"/>
      <c r="FE58" s="2184"/>
      <c r="FF58" s="2184"/>
      <c r="FG58" s="2283"/>
      <c r="FH58" s="2188" t="n">
        <f aca="false">SUBTOTAL(9,EN58:FG58)</f>
        <v>0</v>
      </c>
      <c r="FI58" s="2175" t="n">
        <f aca="false">SUBTOTAL(9,EN58:FG58)</f>
        <v>0</v>
      </c>
      <c r="FJ58" s="2174" t="n">
        <f aca="false">FI58:FI58+IF($B54:$B54=2,0,FJ54:FJ54)</f>
        <v>0</v>
      </c>
      <c r="FK58" s="0"/>
      <c r="FL58" s="2189"/>
      <c r="FM58" s="2207" t="n">
        <f aca="false">SUBTOTAL(9,FK58:FL58)</f>
        <v>0</v>
      </c>
      <c r="FN58" s="0" t="n">
        <f aca="false">$FN$3+FN54</f>
        <v>504</v>
      </c>
      <c r="FO58" s="2330"/>
      <c r="FP58" s="2330"/>
      <c r="FQ58" s="2266"/>
      <c r="FR58" s="2283"/>
      <c r="FS58" s="2283"/>
      <c r="FT58" s="2283"/>
      <c r="FU58" s="2283"/>
      <c r="FV58" s="2283"/>
      <c r="FW58" s="2283"/>
      <c r="FX58" s="2283"/>
      <c r="FY58" s="2283"/>
      <c r="FZ58" s="2283"/>
      <c r="GA58" s="2283"/>
      <c r="GB58" s="2283"/>
      <c r="GC58" s="2283"/>
      <c r="GD58" s="2283"/>
      <c r="GE58" s="2283"/>
      <c r="GF58" s="2283"/>
      <c r="GG58" s="2283"/>
      <c r="GH58" s="2283"/>
      <c r="GI58" s="2175" t="n">
        <f aca="false">SUBTOTAL(9,FO58:GH58)</f>
        <v>0</v>
      </c>
      <c r="GJ58" s="2188" t="n">
        <f aca="false">GI58:GI58+IF($B54:$B54=2,0,GJ54:GJ54)</f>
        <v>136</v>
      </c>
      <c r="GK58" s="0"/>
      <c r="GL58" s="0"/>
      <c r="GM58" s="0"/>
      <c r="GN58" s="2203" t="n">
        <f aca="false">SUBTOTAL(9,GK58:GM58)</f>
        <v>0</v>
      </c>
      <c r="GO58" s="2203" t="n">
        <f aca="false">GN58:GN58+IF($B54:$B54=2,0,GO54:GO54)</f>
        <v>0</v>
      </c>
      <c r="GP58" s="0"/>
      <c r="GQ58" s="0"/>
      <c r="GR58" s="2283"/>
      <c r="GS58" s="2283"/>
      <c r="GT58" s="2283"/>
      <c r="GU58" s="2283"/>
      <c r="GV58" s="2283"/>
      <c r="GW58" s="2283"/>
      <c r="GX58" s="2283"/>
      <c r="GY58" s="2283"/>
      <c r="GZ58" s="2175" t="n">
        <f aca="false">SUBTOTAL(9,GP58:GY58)</f>
        <v>0</v>
      </c>
      <c r="HA58" s="2175" t="n">
        <f aca="false">GZ58:GZ58+IF($B54:$B54=2,0,HA54:HA54)</f>
        <v>0</v>
      </c>
      <c r="HB58" s="0"/>
      <c r="HC58" s="0"/>
      <c r="HD58" s="0" t="n">
        <f aca="false">$HD$14</f>
        <v>0</v>
      </c>
      <c r="HE58" s="2207" t="n">
        <f aca="false">SUBTOTAL(9,HB58:HD58)</f>
        <v>0</v>
      </c>
      <c r="HF58" s="2208" t="n">
        <f aca="false">SUMIF($C$5:HE$5,"Накопленный эффект, т/сут",$C58:HE58)+SUMIF($C$5:HE$5,"Нараст.  по потенциалу",$C58:HE58)-SUMIF($C$5:HE$5,"Нараст. по остановкам",$C58:HE58)-SUMIF($C$5:HE$5,"ИТОГО перевод в ППД",$C58:HE58)-SUMIF($C$5:HE$5,"ИТОГО  нерент, по распоряж.",$C58:HE58)-SUMIF($C$5:HE$5,"ИТОГО ост. дебит от ЗБС, Углуб., ПВЛГ/ПНЛГ",$C58:HE58)</f>
        <v>275</v>
      </c>
      <c r="HG58" s="2203" t="n">
        <v>5.7</v>
      </c>
      <c r="HH58" s="0"/>
      <c r="HI58" s="0"/>
      <c r="HJ58" s="0" t="n">
        <v>0.0284059139784946</v>
      </c>
      <c r="HK58" s="2203" t="n">
        <f aca="false">SUBTOTAL(9,HG58:HJ58)</f>
        <v>5.7284059139785</v>
      </c>
      <c r="HL58" s="2107"/>
      <c r="HM58" s="0" t="n">
        <f aca="false">HM$4:HM$4+SUMIF($C$5:HK$5,"Нараст. по остановкам",$C58:HK58)-SUMIF($C$5:HK$5,"Нараст.  по потенциалу",$C58:HK58)</f>
        <v>807.078704742539</v>
      </c>
      <c r="HN58" s="0" t="n">
        <v>3</v>
      </c>
      <c r="HQ58" s="0"/>
    </row>
    <row r="59" customFormat="false" ht="1.5" hidden="false" customHeight="true" outlineLevel="0" collapsed="false">
      <c r="A59" s="2215"/>
      <c r="B59" s="2215"/>
      <c r="C59" s="2325"/>
      <c r="D59" s="2325"/>
      <c r="E59" s="2325"/>
      <c r="F59" s="2325"/>
      <c r="G59" s="2325"/>
      <c r="H59" s="2325"/>
      <c r="I59" s="2225"/>
      <c r="J59" s="2225"/>
      <c r="K59" s="2225"/>
      <c r="L59" s="2225"/>
      <c r="M59" s="2225"/>
      <c r="N59" s="2225"/>
      <c r="O59" s="2225"/>
      <c r="P59" s="2225"/>
      <c r="Q59" s="2225"/>
      <c r="R59" s="2221"/>
      <c r="S59" s="2221"/>
      <c r="T59" s="2327"/>
      <c r="U59" s="2327"/>
      <c r="V59" s="2225"/>
      <c r="W59" s="2225"/>
      <c r="X59" s="2225"/>
      <c r="Y59" s="2225"/>
      <c r="Z59" s="2225"/>
      <c r="AA59" s="2225"/>
      <c r="AB59" s="2225"/>
      <c r="AC59" s="2225"/>
      <c r="AD59" s="2225"/>
      <c r="AE59" s="2225"/>
      <c r="AF59" s="2225"/>
      <c r="AG59" s="2221"/>
      <c r="AH59" s="2221"/>
      <c r="AI59" s="0"/>
      <c r="AJ59" s="0"/>
      <c r="AK59" s="2328"/>
      <c r="AL59" s="2225"/>
      <c r="AM59" s="2225"/>
      <c r="AN59" s="2225"/>
      <c r="AO59" s="2225"/>
      <c r="AP59" s="2225"/>
      <c r="AQ59" s="2225"/>
      <c r="AR59" s="2225"/>
      <c r="AS59" s="2225"/>
      <c r="AT59" s="2225"/>
      <c r="AU59" s="2225"/>
      <c r="AV59" s="2225"/>
      <c r="AW59" s="2225"/>
      <c r="AX59" s="2225"/>
      <c r="AY59" s="2225"/>
      <c r="AZ59" s="2225"/>
      <c r="BA59" s="2225"/>
      <c r="BB59" s="2225"/>
      <c r="BC59" s="2225"/>
      <c r="BD59" s="2225"/>
      <c r="BE59" s="2225"/>
      <c r="BF59" s="2225"/>
      <c r="BG59" s="2225"/>
      <c r="BH59" s="2225"/>
      <c r="BI59" s="2221"/>
      <c r="BJ59" s="2221"/>
      <c r="BK59" s="2327"/>
      <c r="BL59" s="2225"/>
      <c r="BM59" s="2225"/>
      <c r="BN59" s="2225"/>
      <c r="BO59" s="2225"/>
      <c r="BP59" s="2225"/>
      <c r="BQ59" s="2225"/>
      <c r="BR59" s="2225"/>
      <c r="BS59" s="2225"/>
      <c r="BT59" s="2225"/>
      <c r="BU59" s="2225"/>
      <c r="BV59" s="2225"/>
      <c r="BW59" s="2225"/>
      <c r="BX59" s="2221"/>
      <c r="BY59" s="2221"/>
      <c r="BZ59" s="2221"/>
      <c r="CA59" s="2221"/>
      <c r="CB59" s="2225"/>
      <c r="CC59" s="2225"/>
      <c r="CD59" s="2225"/>
      <c r="CE59" s="2225"/>
      <c r="CF59" s="2225"/>
      <c r="CG59" s="2225"/>
      <c r="CH59" s="2225"/>
      <c r="CI59" s="2225"/>
      <c r="CJ59" s="2225"/>
      <c r="CK59" s="2225"/>
      <c r="CL59" s="2225"/>
      <c r="CM59" s="2225"/>
      <c r="CN59" s="2225"/>
      <c r="CO59" s="2221"/>
      <c r="CP59" s="2221"/>
      <c r="CQ59" s="1302"/>
      <c r="CR59" s="2225"/>
      <c r="CS59" s="2225"/>
      <c r="CT59" s="2225"/>
      <c r="CU59" s="2225"/>
      <c r="CV59" s="2225"/>
      <c r="CW59" s="2225"/>
      <c r="CX59" s="2225"/>
      <c r="CY59" s="2225"/>
      <c r="CZ59" s="2225"/>
      <c r="DA59" s="2225"/>
      <c r="DB59" s="2225"/>
      <c r="DC59" s="2225"/>
      <c r="DD59" s="2221"/>
      <c r="DE59" s="2221"/>
      <c r="DF59" s="0"/>
      <c r="DG59" s="2225"/>
      <c r="DH59" s="2225"/>
      <c r="DI59" s="2225"/>
      <c r="DJ59" s="2225"/>
      <c r="DK59" s="2225"/>
      <c r="DL59" s="2225"/>
      <c r="DM59" s="2225"/>
      <c r="DN59" s="2225"/>
      <c r="DO59" s="2225"/>
      <c r="DP59" s="2225"/>
      <c r="DQ59" s="2225"/>
      <c r="DR59" s="2225"/>
      <c r="DS59" s="2225"/>
      <c r="DT59" s="2225"/>
      <c r="DU59" s="2225"/>
      <c r="DV59" s="2225"/>
      <c r="DW59" s="2225"/>
      <c r="DX59" s="2225"/>
      <c r="DY59" s="2225"/>
      <c r="DZ59" s="2221"/>
      <c r="EA59" s="2221"/>
      <c r="EB59" s="2225"/>
      <c r="EC59" s="2225"/>
      <c r="ED59" s="2225"/>
      <c r="EE59" s="2225"/>
      <c r="EF59" s="2225"/>
      <c r="EG59" s="2225"/>
      <c r="EH59" s="2225"/>
      <c r="EI59" s="2225"/>
      <c r="EJ59" s="2225"/>
      <c r="EK59" s="2225"/>
      <c r="EL59" s="2221"/>
      <c r="EM59" s="2221"/>
      <c r="EN59" s="2225"/>
      <c r="EO59" s="2225"/>
      <c r="EP59" s="2225"/>
      <c r="EQ59" s="2225"/>
      <c r="ER59" s="2225"/>
      <c r="ES59" s="2225"/>
      <c r="ET59" s="2225"/>
      <c r="EU59" s="2225"/>
      <c r="EV59" s="2225"/>
      <c r="EW59" s="2225"/>
      <c r="EX59" s="2225"/>
      <c r="EY59" s="2225"/>
      <c r="EZ59" s="2225"/>
      <c r="FA59" s="2225"/>
      <c r="FB59" s="2225"/>
      <c r="FC59" s="2225"/>
      <c r="FD59" s="2225"/>
      <c r="FE59" s="2225"/>
      <c r="FF59" s="2225"/>
      <c r="FG59" s="2225"/>
      <c r="FH59" s="2221"/>
      <c r="FI59" s="2221"/>
      <c r="FJ59" s="2221"/>
      <c r="FK59" s="2230"/>
      <c r="FL59" s="2217"/>
      <c r="FM59" s="2221"/>
      <c r="FN59" s="2228"/>
      <c r="FO59" s="2330"/>
      <c r="FP59" s="2330"/>
      <c r="FQ59" s="2230"/>
      <c r="FR59" s="2225"/>
      <c r="FS59" s="2225"/>
      <c r="FT59" s="2225"/>
      <c r="FU59" s="2225"/>
      <c r="FV59" s="2225"/>
      <c r="FW59" s="2225"/>
      <c r="FX59" s="2225"/>
      <c r="FY59" s="2225"/>
      <c r="FZ59" s="2225"/>
      <c r="GA59" s="2225"/>
      <c r="GB59" s="2225"/>
      <c r="GC59" s="2225"/>
      <c r="GD59" s="2225"/>
      <c r="GE59" s="2225"/>
      <c r="GF59" s="2225"/>
      <c r="GG59" s="2225"/>
      <c r="GH59" s="2225"/>
      <c r="GI59" s="2221"/>
      <c r="GJ59" s="2221"/>
      <c r="GK59" s="1302"/>
      <c r="GL59" s="1302"/>
      <c r="GM59" s="1302"/>
      <c r="GN59" s="1302"/>
      <c r="GO59" s="1302"/>
      <c r="GP59" s="2331"/>
      <c r="GQ59" s="2331"/>
      <c r="GR59" s="2225"/>
      <c r="GS59" s="2225"/>
      <c r="GT59" s="2225"/>
      <c r="GU59" s="2225"/>
      <c r="GV59" s="2225"/>
      <c r="GW59" s="2225"/>
      <c r="GX59" s="2225"/>
      <c r="GY59" s="2225"/>
      <c r="GZ59" s="2221"/>
      <c r="HA59" s="2221"/>
      <c r="HB59" s="2225"/>
      <c r="HC59" s="2225"/>
      <c r="HD59" s="2225"/>
      <c r="HE59" s="2221"/>
      <c r="HF59" s="2221"/>
      <c r="HG59" s="1302"/>
      <c r="HH59" s="1302"/>
      <c r="HI59" s="1302"/>
      <c r="HJ59" s="1302"/>
      <c r="HK59" s="1302"/>
      <c r="HL59" s="2236"/>
      <c r="HM59" s="2236"/>
      <c r="HN59" s="2052" t="n">
        <v>4</v>
      </c>
      <c r="HQ59" s="0"/>
    </row>
    <row r="60" customFormat="false" ht="11.25" hidden="false" customHeight="true" outlineLevel="0" collapsed="false">
      <c r="A60" s="2056" t="e">
        <f aca="false">A56+1</f>
        <v>#REF!</v>
      </c>
      <c r="B60" s="2057" t="s">
        <v>662</v>
      </c>
      <c r="C60" s="0"/>
      <c r="D60" s="0"/>
      <c r="E60" s="0"/>
      <c r="F60" s="2274"/>
      <c r="G60" s="0"/>
      <c r="H60" s="0"/>
      <c r="I60" s="2274"/>
      <c r="J60" s="2274"/>
      <c r="K60" s="2274"/>
      <c r="L60" s="2274"/>
      <c r="M60" s="2274"/>
      <c r="N60" s="2274"/>
      <c r="O60" s="2274"/>
      <c r="P60" s="2274"/>
      <c r="Q60" s="2274"/>
      <c r="R60" s="2063"/>
      <c r="S60" s="2063"/>
      <c r="T60" s="0"/>
      <c r="U60" s="0"/>
      <c r="V60" s="2274"/>
      <c r="W60" s="2274"/>
      <c r="X60" s="2274"/>
      <c r="Y60" s="2274"/>
      <c r="Z60" s="2274"/>
      <c r="AA60" s="2274"/>
      <c r="AB60" s="2274"/>
      <c r="AC60" s="2274"/>
      <c r="AD60" s="2274"/>
      <c r="AE60" s="2274"/>
      <c r="AF60" s="2274"/>
      <c r="AG60" s="2063"/>
      <c r="AH60" s="2063"/>
      <c r="AI60" s="0"/>
      <c r="AJ60" s="0"/>
      <c r="AK60" s="0"/>
      <c r="AL60" s="2274"/>
      <c r="AM60" s="2274"/>
      <c r="AN60" s="2274"/>
      <c r="AO60" s="2274"/>
      <c r="AP60" s="2274"/>
      <c r="AQ60" s="2274"/>
      <c r="AR60" s="2274"/>
      <c r="AS60" s="2274"/>
      <c r="AT60" s="2274"/>
      <c r="AU60" s="2274"/>
      <c r="AV60" s="2274"/>
      <c r="AW60" s="2274"/>
      <c r="AX60" s="2274"/>
      <c r="AY60" s="2274"/>
      <c r="AZ60" s="2274"/>
      <c r="BA60" s="2274"/>
      <c r="BB60" s="2274"/>
      <c r="BC60" s="2274"/>
      <c r="BD60" s="2274"/>
      <c r="BE60" s="2274"/>
      <c r="BF60" s="2274"/>
      <c r="BG60" s="2274"/>
      <c r="BH60" s="2274"/>
      <c r="BI60" s="2063"/>
      <c r="BJ60" s="2063"/>
      <c r="BK60" s="0"/>
      <c r="BL60" s="2274"/>
      <c r="BM60" s="2274"/>
      <c r="BN60" s="2274"/>
      <c r="BO60" s="2274"/>
      <c r="BP60" s="2274"/>
      <c r="BQ60" s="2274"/>
      <c r="BR60" s="2274"/>
      <c r="BS60" s="2274"/>
      <c r="BT60" s="2274"/>
      <c r="BU60" s="2274"/>
      <c r="BV60" s="2274"/>
      <c r="BW60" s="2274"/>
      <c r="BX60" s="2063"/>
      <c r="BY60" s="2063"/>
      <c r="BZ60" s="2063"/>
      <c r="CA60" s="2063"/>
      <c r="CB60" s="2274"/>
      <c r="CC60" s="2274"/>
      <c r="CD60" s="2274"/>
      <c r="CE60" s="2274"/>
      <c r="CF60" s="2274"/>
      <c r="CG60" s="2274"/>
      <c r="CH60" s="2274"/>
      <c r="CI60" s="2274"/>
      <c r="CJ60" s="2274"/>
      <c r="CK60" s="2274"/>
      <c r="CL60" s="2274"/>
      <c r="CM60" s="2274"/>
      <c r="CN60" s="2274"/>
      <c r="CO60" s="0"/>
      <c r="CP60" s="2070"/>
      <c r="CQ60" s="0"/>
      <c r="CR60" s="2274"/>
      <c r="CS60" s="2274"/>
      <c r="CT60" s="2274"/>
      <c r="CU60" s="2274"/>
      <c r="CV60" s="2274"/>
      <c r="CW60" s="2274"/>
      <c r="CX60" s="2274"/>
      <c r="CY60" s="2274"/>
      <c r="CZ60" s="2274"/>
      <c r="DA60" s="2274"/>
      <c r="DB60" s="2274"/>
      <c r="DC60" s="2274"/>
      <c r="DD60" s="0"/>
      <c r="DE60" s="2070"/>
      <c r="DF60" s="2274" t="s">
        <v>516</v>
      </c>
      <c r="DG60" s="2274"/>
      <c r="DH60" s="2274"/>
      <c r="DI60" s="2274"/>
      <c r="DJ60" s="2274"/>
      <c r="DK60" s="2274"/>
      <c r="DL60" s="2274"/>
      <c r="DM60" s="2274"/>
      <c r="DN60" s="2274"/>
      <c r="DO60" s="2274"/>
      <c r="DP60" s="2274"/>
      <c r="DQ60" s="2274"/>
      <c r="DR60" s="2274"/>
      <c r="DS60" s="2274"/>
      <c r="DT60" s="2274"/>
      <c r="DU60" s="2274"/>
      <c r="DV60" s="2274"/>
      <c r="DW60" s="2274"/>
      <c r="DX60" s="2274"/>
      <c r="DY60" s="2274"/>
      <c r="DZ60" s="0"/>
      <c r="EA60" s="2070"/>
      <c r="EB60" s="2274"/>
      <c r="EC60" s="2274"/>
      <c r="ED60" s="2274"/>
      <c r="EE60" s="2274"/>
      <c r="EF60" s="2274"/>
      <c r="EG60" s="2274"/>
      <c r="EH60" s="2274"/>
      <c r="EI60" s="2274"/>
      <c r="EJ60" s="2274"/>
      <c r="EK60" s="2274"/>
      <c r="EL60" s="0"/>
      <c r="EM60" s="2070"/>
      <c r="EN60" s="2274"/>
      <c r="EO60" s="2072"/>
      <c r="EP60" s="2072"/>
      <c r="EQ60" s="2072"/>
      <c r="ER60" s="2072"/>
      <c r="ES60" s="2072"/>
      <c r="ET60" s="2072"/>
      <c r="EU60" s="2072"/>
      <c r="EV60" s="2072"/>
      <c r="EW60" s="2072"/>
      <c r="EX60" s="2072"/>
      <c r="EY60" s="2072"/>
      <c r="EZ60" s="2072"/>
      <c r="FA60" s="2072"/>
      <c r="FB60" s="2072"/>
      <c r="FC60" s="2072"/>
      <c r="FD60" s="2072"/>
      <c r="FE60" s="2072"/>
      <c r="FF60" s="2072"/>
      <c r="FG60" s="2274"/>
      <c r="FH60" s="2076"/>
      <c r="FI60" s="2063"/>
      <c r="FJ60" s="2062"/>
      <c r="FK60" s="0"/>
      <c r="FL60" s="2077"/>
      <c r="FM60" s="0"/>
      <c r="FN60" s="0"/>
      <c r="FO60" s="0"/>
      <c r="FP60" s="0"/>
      <c r="FQ60" s="2273"/>
      <c r="FR60" s="2072"/>
      <c r="FS60" s="2072"/>
      <c r="FT60" s="2072"/>
      <c r="FU60" s="2072"/>
      <c r="FV60" s="2072"/>
      <c r="FW60" s="2072"/>
      <c r="FX60" s="2072"/>
      <c r="FY60" s="2072"/>
      <c r="FZ60" s="2072"/>
      <c r="GA60" s="2072"/>
      <c r="GB60" s="2072"/>
      <c r="GC60" s="2072"/>
      <c r="GD60" s="2072"/>
      <c r="GE60" s="2072"/>
      <c r="GF60" s="2072"/>
      <c r="GG60" s="2072"/>
      <c r="GH60" s="2274"/>
      <c r="GI60" s="2063"/>
      <c r="GJ60" s="2076"/>
      <c r="GK60" s="0"/>
      <c r="GL60" s="0"/>
      <c r="GM60" s="0"/>
      <c r="GN60" s="2090"/>
      <c r="GO60" s="209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2063"/>
      <c r="HA60" s="2063"/>
      <c r="HB60" s="0"/>
      <c r="HC60" s="0"/>
      <c r="HD60" s="0"/>
      <c r="HE60" s="2101"/>
      <c r="HF60" s="2102"/>
      <c r="HG60" s="0"/>
      <c r="HH60" s="0"/>
      <c r="HI60" s="0"/>
      <c r="HJ60" s="0"/>
      <c r="HK60" s="0"/>
      <c r="HL60" s="2107" t="e">
        <f aca="false">HL$4:HL$4+SUMIF($C$5:HK$5,"Нараст. баланс",$C62:HK62)+SUMIF($C$7:HH$7,"Итого (с ВНР)",$C62:HH62)-SUMIF($C$5:HK$5,"Геол. снижение,  т/сут",$C62:HK62)-SUMIF(HJ$7:HK$7,"Итого",HJ62:HK62)-SUMIF($C$7:HK$7,"Итого (с ВСП)",$C62:HK62)</f>
        <v>#REF!</v>
      </c>
      <c r="HM60" s="0"/>
      <c r="HN60" s="0" t="n">
        <v>1</v>
      </c>
      <c r="HQ60" s="0"/>
    </row>
    <row r="61" customFormat="false" ht="11.25" hidden="false" customHeight="true" outlineLevel="0" collapsed="false">
      <c r="A61" s="2056"/>
      <c r="B61" s="2113" t="s">
        <v>663</v>
      </c>
      <c r="C61" s="0"/>
      <c r="D61" s="0"/>
      <c r="E61" s="0"/>
      <c r="F61" s="2279"/>
      <c r="G61" s="0"/>
      <c r="H61" s="0"/>
      <c r="I61" s="2279"/>
      <c r="J61" s="2279"/>
      <c r="K61" s="2279"/>
      <c r="L61" s="2279"/>
      <c r="M61" s="2279"/>
      <c r="N61" s="2279"/>
      <c r="O61" s="2279"/>
      <c r="P61" s="2279"/>
      <c r="Q61" s="2279"/>
      <c r="R61" s="2119" t="n">
        <f aca="false">COUNTA(C61:Q61)</f>
        <v>0</v>
      </c>
      <c r="S61" s="2119"/>
      <c r="T61" s="0"/>
      <c r="U61" s="0"/>
      <c r="V61" s="2279"/>
      <c r="W61" s="2279"/>
      <c r="X61" s="2279"/>
      <c r="Y61" s="2279"/>
      <c r="Z61" s="2279"/>
      <c r="AA61" s="2279"/>
      <c r="AB61" s="2279"/>
      <c r="AC61" s="2279"/>
      <c r="AD61" s="2279"/>
      <c r="AE61" s="2279"/>
      <c r="AF61" s="2279"/>
      <c r="AG61" s="2119" t="n">
        <f aca="false">COUNTA(T61:AF61)</f>
        <v>0</v>
      </c>
      <c r="AH61" s="2119"/>
      <c r="AI61" s="0"/>
      <c r="AJ61" s="0"/>
      <c r="AK61" s="0"/>
      <c r="AL61" s="2279"/>
      <c r="AM61" s="2279"/>
      <c r="AN61" s="2279"/>
      <c r="AO61" s="2279"/>
      <c r="AP61" s="2279"/>
      <c r="AQ61" s="2279"/>
      <c r="AR61" s="2279"/>
      <c r="AS61" s="2279"/>
      <c r="AT61" s="2279"/>
      <c r="AU61" s="2279"/>
      <c r="AV61" s="2279"/>
      <c r="AW61" s="2279"/>
      <c r="AX61" s="2279"/>
      <c r="AY61" s="2279"/>
      <c r="AZ61" s="2279"/>
      <c r="BA61" s="2279"/>
      <c r="BB61" s="2279"/>
      <c r="BC61" s="2279"/>
      <c r="BD61" s="2279"/>
      <c r="BE61" s="2279"/>
      <c r="BF61" s="2279"/>
      <c r="BG61" s="2279"/>
      <c r="BH61" s="2279"/>
      <c r="BI61" s="2119" t="n">
        <f aca="false">COUNTA(AI61:BH61)</f>
        <v>0</v>
      </c>
      <c r="BJ61" s="2119"/>
      <c r="BK61" s="0"/>
      <c r="BL61" s="2279"/>
      <c r="BM61" s="2279"/>
      <c r="BN61" s="2279"/>
      <c r="BO61" s="2279"/>
      <c r="BP61" s="2279"/>
      <c r="BQ61" s="2279"/>
      <c r="BR61" s="2279"/>
      <c r="BS61" s="2279"/>
      <c r="BT61" s="2279"/>
      <c r="BU61" s="2279"/>
      <c r="BV61" s="2279"/>
      <c r="BW61" s="2279"/>
      <c r="BX61" s="2119" t="n">
        <f aca="false">COUNTA(BK61:BW61)</f>
        <v>0</v>
      </c>
      <c r="BY61" s="2119"/>
      <c r="BZ61" s="2119" t="n">
        <f aca="false">R61+AG61+BI61+BX61</f>
        <v>0</v>
      </c>
      <c r="CA61" s="2119"/>
      <c r="CB61" s="2279"/>
      <c r="CC61" s="2279"/>
      <c r="CD61" s="2279"/>
      <c r="CE61" s="2279"/>
      <c r="CF61" s="2279"/>
      <c r="CG61" s="2279"/>
      <c r="CH61" s="2279"/>
      <c r="CI61" s="2279"/>
      <c r="CJ61" s="2279"/>
      <c r="CK61" s="2279"/>
      <c r="CL61" s="2279"/>
      <c r="CM61" s="2279"/>
      <c r="CN61" s="2279"/>
      <c r="CO61" s="0" t="n">
        <f aca="false">SUBTOTAL(9,CB63:CN63)</f>
        <v>0</v>
      </c>
      <c r="CP61" s="2126"/>
      <c r="CQ61" s="0"/>
      <c r="CR61" s="2279"/>
      <c r="CS61" s="2279"/>
      <c r="CT61" s="2279"/>
      <c r="CU61" s="2279"/>
      <c r="CV61" s="2279"/>
      <c r="CW61" s="2279"/>
      <c r="CX61" s="2279"/>
      <c r="CY61" s="2279"/>
      <c r="CZ61" s="2279"/>
      <c r="DA61" s="2279"/>
      <c r="DB61" s="2279"/>
      <c r="DC61" s="2279"/>
      <c r="DD61" s="0" t="n">
        <f aca="false">COUNTA(CQ61:DC61)</f>
        <v>0</v>
      </c>
      <c r="DE61" s="2126"/>
      <c r="DF61" s="2279" t="s">
        <v>664</v>
      </c>
      <c r="DG61" s="2279"/>
      <c r="DH61" s="2279"/>
      <c r="DI61" s="2279"/>
      <c r="DJ61" s="2279"/>
      <c r="DK61" s="2279"/>
      <c r="DL61" s="2279"/>
      <c r="DM61" s="2279"/>
      <c r="DN61" s="2279"/>
      <c r="DO61" s="2279"/>
      <c r="DP61" s="2279"/>
      <c r="DQ61" s="2279"/>
      <c r="DR61" s="2279"/>
      <c r="DS61" s="2279"/>
      <c r="DT61" s="2279"/>
      <c r="DU61" s="2279"/>
      <c r="DV61" s="2279"/>
      <c r="DW61" s="2279"/>
      <c r="DX61" s="2279"/>
      <c r="DY61" s="2279"/>
      <c r="DZ61" s="0" t="n">
        <f aca="false">COUNTA(DF61:DY61)</f>
        <v>1</v>
      </c>
      <c r="EA61" s="2126"/>
      <c r="EB61" s="2279"/>
      <c r="EC61" s="2279"/>
      <c r="ED61" s="2279"/>
      <c r="EE61" s="2279"/>
      <c r="EF61" s="2279"/>
      <c r="EG61" s="2279"/>
      <c r="EH61" s="2279"/>
      <c r="EI61" s="2279"/>
      <c r="EJ61" s="2279"/>
      <c r="EK61" s="2279"/>
      <c r="EL61" s="0" t="n">
        <f aca="false">COUNTA(EB61:EK61)</f>
        <v>0</v>
      </c>
      <c r="EM61" s="2126"/>
      <c r="EN61" s="2279"/>
      <c r="EO61" s="2128"/>
      <c r="EP61" s="2128"/>
      <c r="EQ61" s="2128"/>
      <c r="ER61" s="2128"/>
      <c r="ES61" s="2128"/>
      <c r="ET61" s="2128"/>
      <c r="EU61" s="2128"/>
      <c r="EV61" s="2128"/>
      <c r="EW61" s="2128"/>
      <c r="EX61" s="2128"/>
      <c r="EY61" s="2128"/>
      <c r="EZ61" s="2128"/>
      <c r="FA61" s="2128"/>
      <c r="FB61" s="2128"/>
      <c r="FC61" s="2128"/>
      <c r="FD61" s="2128"/>
      <c r="FE61" s="2128"/>
      <c r="FF61" s="2128"/>
      <c r="FG61" s="2279"/>
      <c r="FH61" s="2132" t="n">
        <f aca="false">SUBTOTAL(9,EN63:FG63)</f>
        <v>0</v>
      </c>
      <c r="FI61" s="2119" t="n">
        <f aca="false">SUBTOTAL(9,EN63:FG63)</f>
        <v>0</v>
      </c>
      <c r="FJ61" s="2133"/>
      <c r="FK61" s="0"/>
      <c r="FL61" s="2134"/>
      <c r="FM61" s="0"/>
      <c r="FN61" s="0"/>
      <c r="FO61" s="0"/>
      <c r="FP61" s="0"/>
      <c r="FQ61" s="2278"/>
      <c r="FR61" s="2128"/>
      <c r="FS61" s="2128"/>
      <c r="FT61" s="2128"/>
      <c r="FU61" s="2128"/>
      <c r="FV61" s="2128"/>
      <c r="FW61" s="2128"/>
      <c r="FX61" s="2128"/>
      <c r="FY61" s="2128"/>
      <c r="FZ61" s="2128"/>
      <c r="GA61" s="2128"/>
      <c r="GB61" s="2128"/>
      <c r="GC61" s="2128"/>
      <c r="GD61" s="2128"/>
      <c r="GE61" s="2128"/>
      <c r="GF61" s="2128"/>
      <c r="GG61" s="2128"/>
      <c r="GH61" s="2279"/>
      <c r="GI61" s="2119" t="n">
        <f aca="false">SUBTOTAL(9,FO63:GH63)</f>
        <v>0</v>
      </c>
      <c r="GJ61" s="2142"/>
      <c r="GK61" s="0"/>
      <c r="GL61" s="0"/>
      <c r="GM61" s="0"/>
      <c r="GN61" s="0" t="n">
        <f aca="false">SUBTOTAL(9,GK63:GM63)</f>
        <v>0</v>
      </c>
      <c r="GO61" s="2148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2119" t="n">
        <f aca="false">SUBTOTAL(3,GP61:GY61)</f>
        <v>0</v>
      </c>
      <c r="HA61" s="2156"/>
      <c r="HB61" s="0"/>
      <c r="HC61" s="0"/>
      <c r="HD61" s="0"/>
      <c r="HE61" s="2160"/>
      <c r="HF61" s="2161"/>
      <c r="HG61" s="0"/>
      <c r="HH61" s="0"/>
      <c r="HI61" s="0"/>
      <c r="HJ61" s="0"/>
      <c r="HK61" s="0"/>
      <c r="HL61" s="2107"/>
      <c r="HM61" s="0"/>
      <c r="HN61" s="0" t="n">
        <v>2</v>
      </c>
      <c r="HQ61" s="0"/>
    </row>
    <row r="62" customFormat="false" ht="11.25" hidden="false" customHeight="true" outlineLevel="0" collapsed="false">
      <c r="A62" s="2056"/>
      <c r="B62" s="2169" t="s">
        <v>661</v>
      </c>
      <c r="C62" s="0"/>
      <c r="D62" s="0"/>
      <c r="E62" s="0"/>
      <c r="F62" s="2283"/>
      <c r="G62" s="0"/>
      <c r="H62" s="0"/>
      <c r="I62" s="2283"/>
      <c r="J62" s="2283"/>
      <c r="K62" s="2283"/>
      <c r="L62" s="2283"/>
      <c r="M62" s="2283"/>
      <c r="N62" s="2283"/>
      <c r="O62" s="2283"/>
      <c r="P62" s="2283"/>
      <c r="Q62" s="2283"/>
      <c r="R62" s="2175" t="n">
        <f aca="false">SUBTOTAL(9,C62:Q62)</f>
        <v>0</v>
      </c>
      <c r="S62" s="2175" t="n">
        <f aca="false">R62+S58</f>
        <v>270</v>
      </c>
      <c r="T62" s="0"/>
      <c r="U62" s="0"/>
      <c r="V62" s="2283"/>
      <c r="W62" s="2283"/>
      <c r="X62" s="2283"/>
      <c r="Y62" s="2283"/>
      <c r="Z62" s="2283"/>
      <c r="AA62" s="2283"/>
      <c r="AB62" s="2283"/>
      <c r="AC62" s="2283"/>
      <c r="AD62" s="2283"/>
      <c r="AE62" s="2283"/>
      <c r="AF62" s="2283"/>
      <c r="AG62" s="2175" t="n">
        <f aca="false">SUBTOTAL(9,T62:AF62)</f>
        <v>0</v>
      </c>
      <c r="AH62" s="2175" t="n">
        <f aca="false">AG62+AH58</f>
        <v>0</v>
      </c>
      <c r="AI62" s="0"/>
      <c r="AJ62" s="0"/>
      <c r="AK62" s="0"/>
      <c r="AL62" s="2283"/>
      <c r="AM62" s="2283"/>
      <c r="AN62" s="2283"/>
      <c r="AO62" s="2283"/>
      <c r="AP62" s="2283"/>
      <c r="AQ62" s="2283"/>
      <c r="AR62" s="2283"/>
      <c r="AS62" s="2283"/>
      <c r="AT62" s="2283"/>
      <c r="AU62" s="2283"/>
      <c r="AV62" s="2283"/>
      <c r="AW62" s="2283"/>
      <c r="AX62" s="2283"/>
      <c r="AY62" s="2283"/>
      <c r="AZ62" s="2283"/>
      <c r="BA62" s="2283"/>
      <c r="BB62" s="2283"/>
      <c r="BC62" s="2283"/>
      <c r="BD62" s="2283"/>
      <c r="BE62" s="2283"/>
      <c r="BF62" s="2283"/>
      <c r="BG62" s="2283"/>
      <c r="BH62" s="2283"/>
      <c r="BI62" s="2175" t="n">
        <f aca="false">SUBTOTAL(9,AI62:BH62)</f>
        <v>0</v>
      </c>
      <c r="BJ62" s="2175" t="n">
        <f aca="false">BI62+BJ58</f>
        <v>121</v>
      </c>
      <c r="BK62" s="0"/>
      <c r="BL62" s="2283"/>
      <c r="BM62" s="2283"/>
      <c r="BN62" s="2283"/>
      <c r="BO62" s="2283"/>
      <c r="BP62" s="2283"/>
      <c r="BQ62" s="2283"/>
      <c r="BR62" s="2283"/>
      <c r="BS62" s="2283"/>
      <c r="BT62" s="2283"/>
      <c r="BU62" s="2283"/>
      <c r="BV62" s="2283"/>
      <c r="BW62" s="2283"/>
      <c r="BX62" s="2175" t="n">
        <f aca="false">SUBTOTAL(9,BK62:BW62)</f>
        <v>0</v>
      </c>
      <c r="BY62" s="2175" t="n">
        <f aca="false">BX62+BY58</f>
        <v>0</v>
      </c>
      <c r="BZ62" s="2175" t="n">
        <f aca="false">+R62+AG62+BI62+BX62</f>
        <v>0</v>
      </c>
      <c r="CA62" s="2175" t="n">
        <f aca="false">BZ62+CA58</f>
        <v>391</v>
      </c>
      <c r="CB62" s="2283"/>
      <c r="CC62" s="2283"/>
      <c r="CD62" s="2283"/>
      <c r="CE62" s="2283"/>
      <c r="CF62" s="2283"/>
      <c r="CG62" s="2283"/>
      <c r="CH62" s="2283"/>
      <c r="CI62" s="2283"/>
      <c r="CJ62" s="2283"/>
      <c r="CK62" s="2283"/>
      <c r="CL62" s="2283"/>
      <c r="CM62" s="2283"/>
      <c r="CN62" s="2283"/>
      <c r="CO62" s="0" t="n">
        <f aca="false">SUBTOTAL(9,CB62:CN62)</f>
        <v>0</v>
      </c>
      <c r="CP62" s="2182" t="n">
        <f aca="false">CO62:CO62+IF($B58:$B58=2,0,CP58:CP58)</f>
        <v>0</v>
      </c>
      <c r="CQ62" s="0"/>
      <c r="CR62" s="2283"/>
      <c r="CS62" s="2283"/>
      <c r="CT62" s="2283"/>
      <c r="CU62" s="2283"/>
      <c r="CV62" s="2283"/>
      <c r="CW62" s="2283"/>
      <c r="CX62" s="2283"/>
      <c r="CY62" s="2283"/>
      <c r="CZ62" s="2283"/>
      <c r="DA62" s="2283"/>
      <c r="DB62" s="2283"/>
      <c r="DC62" s="2283"/>
      <c r="DD62" s="0" t="n">
        <f aca="false">SUBTOTAL(9,CQ62:DC62)</f>
        <v>0</v>
      </c>
      <c r="DE62" s="2182" t="n">
        <f aca="false">DD62:DD62+IF($B58:$B58=2,0,DE58:DE58)</f>
        <v>0</v>
      </c>
      <c r="DF62" s="2283" t="n">
        <v>10</v>
      </c>
      <c r="DG62" s="2283"/>
      <c r="DH62" s="2283"/>
      <c r="DI62" s="2283"/>
      <c r="DJ62" s="2283"/>
      <c r="DK62" s="2283"/>
      <c r="DL62" s="2283"/>
      <c r="DM62" s="2283"/>
      <c r="DN62" s="2283"/>
      <c r="DO62" s="2283"/>
      <c r="DP62" s="2283"/>
      <c r="DQ62" s="2283"/>
      <c r="DR62" s="2283"/>
      <c r="DS62" s="2283"/>
      <c r="DT62" s="2283"/>
      <c r="DU62" s="2283"/>
      <c r="DV62" s="2283"/>
      <c r="DW62" s="2283"/>
      <c r="DX62" s="2283"/>
      <c r="DY62" s="2283"/>
      <c r="DZ62" s="0" t="n">
        <f aca="false">SUBTOTAL(9,DF62:DY62)</f>
        <v>10</v>
      </c>
      <c r="EA62" s="2182" t="n">
        <f aca="false">DZ62:DZ62+IF($B58:$B58=2,0,EA58:EA58)</f>
        <v>30</v>
      </c>
      <c r="EB62" s="2283"/>
      <c r="EC62" s="2283"/>
      <c r="ED62" s="2283"/>
      <c r="EE62" s="2283"/>
      <c r="EF62" s="2283"/>
      <c r="EG62" s="2283"/>
      <c r="EH62" s="2283"/>
      <c r="EI62" s="2283"/>
      <c r="EJ62" s="2283"/>
      <c r="EK62" s="2283"/>
      <c r="EL62" s="0" t="n">
        <f aca="false">SUBTOTAL(9,EB62:EK62)</f>
        <v>0</v>
      </c>
      <c r="EM62" s="2182" t="n">
        <f aca="false">EL62:EL62+IF($B58:$B58=2,0,EM58:EM58)</f>
        <v>0</v>
      </c>
      <c r="EN62" s="2283"/>
      <c r="EO62" s="2184"/>
      <c r="EP62" s="2184"/>
      <c r="EQ62" s="2184"/>
      <c r="ER62" s="2184"/>
      <c r="ES62" s="2184"/>
      <c r="ET62" s="2184"/>
      <c r="EU62" s="2184"/>
      <c r="EV62" s="2184"/>
      <c r="EW62" s="2184"/>
      <c r="EX62" s="2184"/>
      <c r="EY62" s="2184"/>
      <c r="EZ62" s="2184"/>
      <c r="FA62" s="2184"/>
      <c r="FB62" s="2184"/>
      <c r="FC62" s="2184"/>
      <c r="FD62" s="2184"/>
      <c r="FE62" s="2184"/>
      <c r="FF62" s="2184"/>
      <c r="FG62" s="2283"/>
      <c r="FH62" s="2188" t="n">
        <f aca="false">SUBTOTAL(9,EN62:FG62)</f>
        <v>0</v>
      </c>
      <c r="FI62" s="2175" t="n">
        <f aca="false">SUBTOTAL(9,EN62:FG62)</f>
        <v>0</v>
      </c>
      <c r="FJ62" s="2174" t="n">
        <f aca="false">FI62:FI62+IF($B58:$B58=2,0,FJ58:FJ58)</f>
        <v>0</v>
      </c>
      <c r="FK62" s="0"/>
      <c r="FL62" s="2189"/>
      <c r="FM62" s="2207" t="n">
        <f aca="false">SUBTOTAL(9,FK62:FL62)</f>
        <v>0</v>
      </c>
      <c r="FN62" s="0" t="n">
        <f aca="false">$FN$3+FN58</f>
        <v>546</v>
      </c>
      <c r="FO62" s="2330"/>
      <c r="FP62" s="2330"/>
      <c r="FQ62" s="2266"/>
      <c r="FR62" s="2184"/>
      <c r="FS62" s="2184"/>
      <c r="FT62" s="2184"/>
      <c r="FU62" s="2184"/>
      <c r="FV62" s="2184"/>
      <c r="FW62" s="2184"/>
      <c r="FX62" s="2184"/>
      <c r="FY62" s="2184"/>
      <c r="FZ62" s="2184"/>
      <c r="GA62" s="2184"/>
      <c r="GB62" s="2184"/>
      <c r="GC62" s="2184"/>
      <c r="GD62" s="2184"/>
      <c r="GE62" s="2184"/>
      <c r="GF62" s="2184"/>
      <c r="GG62" s="2184"/>
      <c r="GH62" s="2283"/>
      <c r="GI62" s="2175" t="n">
        <f aca="false">SUBTOTAL(9,FO62:GH62)</f>
        <v>0</v>
      </c>
      <c r="GJ62" s="2188" t="n">
        <f aca="false">GI62:GI62+IF($B58:$B58=2,0,GJ58:GJ58)</f>
        <v>136</v>
      </c>
      <c r="GK62" s="0"/>
      <c r="GL62" s="0"/>
      <c r="GM62" s="0"/>
      <c r="GN62" s="2203" t="n">
        <f aca="false">SUBTOTAL(9,GK62:GM62)</f>
        <v>0</v>
      </c>
      <c r="GO62" s="2203" t="n">
        <f aca="false">GN62:GN62+IF($B58:$B58=2,0,GO58:GO58)</f>
        <v>0</v>
      </c>
      <c r="GP62" s="0"/>
      <c r="GQ62" s="0"/>
      <c r="GR62" s="2283"/>
      <c r="GS62" s="2283"/>
      <c r="GT62" s="2283"/>
      <c r="GU62" s="2283"/>
      <c r="GV62" s="2283"/>
      <c r="GW62" s="2283"/>
      <c r="GX62" s="2283"/>
      <c r="GY62" s="2283"/>
      <c r="GZ62" s="2175" t="n">
        <f aca="false">SUBTOTAL(9,GP62:GY62)</f>
        <v>0</v>
      </c>
      <c r="HA62" s="2175" t="n">
        <f aca="false">GZ62:GZ62+IF($B58:$B58=2,0,HA58:HA58)</f>
        <v>0</v>
      </c>
      <c r="HB62" s="0"/>
      <c r="HC62" s="0"/>
      <c r="HD62" s="0" t="n">
        <f aca="false">$HD$14</f>
        <v>0</v>
      </c>
      <c r="HE62" s="2207" t="n">
        <f aca="false">SUBTOTAL(9,HB62:HD62)</f>
        <v>0</v>
      </c>
      <c r="HF62" s="2208" t="n">
        <f aca="false">SUMIF($C$5:HE$5,"Накопленный эффект, т/сут",$C62:HE62)+SUMIF($C$5:HE$5,"Нараст.  по потенциалу",$C62:HE62)-SUMIF($C$5:HE$5,"Нараст. по остановкам",$C62:HE62)-SUMIF($C$5:HE$5,"ИТОГО перевод в ППД",$C62:HE62)-SUMIF($C$5:HE$5,"ИТОГО  нерент, по распоряж.",$C62:HE62)-SUMIF($C$5:HE$5,"ИТОГО ост. дебит от ЗБС, Углуб., ПВЛГ/ПНЛГ",$C62:HE62)</f>
        <v>285</v>
      </c>
      <c r="HG62" s="2203" t="n">
        <v>5.7</v>
      </c>
      <c r="HH62" s="2203" t="n">
        <v>0.610779569892473</v>
      </c>
      <c r="HI62" s="2203"/>
      <c r="HJ62" s="2203" t="n">
        <v>96.9652804526675</v>
      </c>
      <c r="HK62" s="2203" t="n">
        <f aca="false">SUBTOTAL(9,HG62:HJ62)</f>
        <v>103.27606002256</v>
      </c>
      <c r="HL62" s="2107"/>
      <c r="HM62" s="0" t="n">
        <f aca="false">HM$4:HM$4+SUMIF($C$5:HK$5,"Нараст. по остановкам",$C62:HK62)-SUMIF($C$5:HK$5,"Нараст.  по потенциалу",$C62:HK62)</f>
        <v>807.078704742539</v>
      </c>
      <c r="HN62" s="0" t="n">
        <v>3</v>
      </c>
      <c r="HQ62" s="0"/>
    </row>
    <row r="63" customFormat="false" ht="1.5" hidden="false" customHeight="true" outlineLevel="0" collapsed="false">
      <c r="A63" s="2215"/>
      <c r="B63" s="2215"/>
      <c r="C63" s="2325"/>
      <c r="D63" s="2325"/>
      <c r="E63" s="2325"/>
      <c r="F63" s="2325"/>
      <c r="G63" s="2325"/>
      <c r="H63" s="2325"/>
      <c r="I63" s="2225"/>
      <c r="J63" s="2225"/>
      <c r="K63" s="2225"/>
      <c r="L63" s="2225"/>
      <c r="M63" s="2225"/>
      <c r="N63" s="2225"/>
      <c r="O63" s="2225"/>
      <c r="P63" s="2225"/>
      <c r="Q63" s="2225"/>
      <c r="R63" s="2221"/>
      <c r="S63" s="2221"/>
      <c r="T63" s="2327"/>
      <c r="U63" s="2327"/>
      <c r="V63" s="2225"/>
      <c r="W63" s="2225"/>
      <c r="X63" s="2225"/>
      <c r="Y63" s="2225"/>
      <c r="Z63" s="2225"/>
      <c r="AA63" s="2225"/>
      <c r="AB63" s="2225"/>
      <c r="AC63" s="2225"/>
      <c r="AD63" s="2225"/>
      <c r="AE63" s="2225"/>
      <c r="AF63" s="2225"/>
      <c r="AG63" s="2221"/>
      <c r="AH63" s="2221"/>
      <c r="AI63" s="0"/>
      <c r="AJ63" s="0"/>
      <c r="AK63" s="2328"/>
      <c r="AL63" s="2225"/>
      <c r="AM63" s="2225"/>
      <c r="AN63" s="2225"/>
      <c r="AO63" s="2225"/>
      <c r="AP63" s="2225"/>
      <c r="AQ63" s="2225"/>
      <c r="AR63" s="2225"/>
      <c r="AS63" s="2225"/>
      <c r="AT63" s="2225"/>
      <c r="AU63" s="2225"/>
      <c r="AV63" s="2225"/>
      <c r="AW63" s="2225"/>
      <c r="AX63" s="2225"/>
      <c r="AY63" s="2225"/>
      <c r="AZ63" s="2225"/>
      <c r="BA63" s="2225"/>
      <c r="BB63" s="2225"/>
      <c r="BC63" s="2225"/>
      <c r="BD63" s="2225"/>
      <c r="BE63" s="2225"/>
      <c r="BF63" s="2225"/>
      <c r="BG63" s="2225"/>
      <c r="BH63" s="2225"/>
      <c r="BI63" s="2221"/>
      <c r="BJ63" s="2221"/>
      <c r="BK63" s="2327"/>
      <c r="BL63" s="2225"/>
      <c r="BM63" s="2225"/>
      <c r="BN63" s="2225"/>
      <c r="BO63" s="2225"/>
      <c r="BP63" s="2225"/>
      <c r="BQ63" s="2225"/>
      <c r="BR63" s="2225"/>
      <c r="BS63" s="2225"/>
      <c r="BT63" s="2225"/>
      <c r="BU63" s="2225"/>
      <c r="BV63" s="2225"/>
      <c r="BW63" s="2225"/>
      <c r="BX63" s="2221"/>
      <c r="BY63" s="2221"/>
      <c r="BZ63" s="2221"/>
      <c r="CA63" s="2221"/>
      <c r="CB63" s="2225"/>
      <c r="CC63" s="2225"/>
      <c r="CD63" s="2225"/>
      <c r="CE63" s="2225"/>
      <c r="CF63" s="2225"/>
      <c r="CG63" s="2225"/>
      <c r="CH63" s="2225"/>
      <c r="CI63" s="2225"/>
      <c r="CJ63" s="2225"/>
      <c r="CK63" s="2225"/>
      <c r="CL63" s="2225"/>
      <c r="CM63" s="2225"/>
      <c r="CN63" s="2225"/>
      <c r="CO63" s="2221"/>
      <c r="CP63" s="2221"/>
      <c r="CQ63" s="1302"/>
      <c r="CR63" s="2225"/>
      <c r="CS63" s="2225"/>
      <c r="CT63" s="2225"/>
      <c r="CU63" s="2225"/>
      <c r="CV63" s="2225"/>
      <c r="CW63" s="2225"/>
      <c r="CX63" s="2225"/>
      <c r="CY63" s="2225"/>
      <c r="CZ63" s="2225"/>
      <c r="DA63" s="2225"/>
      <c r="DB63" s="2225"/>
      <c r="DC63" s="2225"/>
      <c r="DD63" s="2221"/>
      <c r="DE63" s="2221"/>
      <c r="DF63" s="0"/>
      <c r="DG63" s="2225"/>
      <c r="DH63" s="2225"/>
      <c r="DI63" s="2225"/>
      <c r="DJ63" s="2225"/>
      <c r="DK63" s="2225"/>
      <c r="DL63" s="2225"/>
      <c r="DM63" s="2225"/>
      <c r="DN63" s="2225"/>
      <c r="DO63" s="2225"/>
      <c r="DP63" s="2225"/>
      <c r="DQ63" s="2225"/>
      <c r="DR63" s="2225"/>
      <c r="DS63" s="2225"/>
      <c r="DT63" s="2225"/>
      <c r="DU63" s="2225"/>
      <c r="DV63" s="2225"/>
      <c r="DW63" s="2225"/>
      <c r="DX63" s="2225"/>
      <c r="DY63" s="2225"/>
      <c r="DZ63" s="2221"/>
      <c r="EA63" s="2221"/>
      <c r="EB63" s="2225"/>
      <c r="EC63" s="2225"/>
      <c r="ED63" s="2225"/>
      <c r="EE63" s="2225"/>
      <c r="EF63" s="2225"/>
      <c r="EG63" s="2225"/>
      <c r="EH63" s="2225"/>
      <c r="EI63" s="2225"/>
      <c r="EJ63" s="2225"/>
      <c r="EK63" s="2225"/>
      <c r="EL63" s="2221"/>
      <c r="EM63" s="2221"/>
      <c r="EN63" s="2225"/>
      <c r="EO63" s="2225"/>
      <c r="EP63" s="2225"/>
      <c r="EQ63" s="2225"/>
      <c r="ER63" s="2225"/>
      <c r="ES63" s="2225"/>
      <c r="ET63" s="2225"/>
      <c r="EU63" s="2225"/>
      <c r="EV63" s="2225"/>
      <c r="EW63" s="2225"/>
      <c r="EX63" s="2225"/>
      <c r="EY63" s="2225"/>
      <c r="EZ63" s="2225"/>
      <c r="FA63" s="2225"/>
      <c r="FB63" s="2225"/>
      <c r="FC63" s="2225"/>
      <c r="FD63" s="2225"/>
      <c r="FE63" s="2225"/>
      <c r="FF63" s="2225"/>
      <c r="FG63" s="2225"/>
      <c r="FH63" s="2221"/>
      <c r="FI63" s="2221"/>
      <c r="FJ63" s="2221"/>
      <c r="FK63" s="2230"/>
      <c r="FL63" s="2217"/>
      <c r="FM63" s="2221"/>
      <c r="FN63" s="2228"/>
      <c r="FO63" s="2330"/>
      <c r="FP63" s="2330"/>
      <c r="FQ63" s="2230"/>
      <c r="FR63" s="2225"/>
      <c r="FS63" s="2225"/>
      <c r="FT63" s="2225"/>
      <c r="FU63" s="2225"/>
      <c r="FV63" s="2225"/>
      <c r="FW63" s="2225"/>
      <c r="FX63" s="2225"/>
      <c r="FY63" s="2225"/>
      <c r="FZ63" s="2225"/>
      <c r="GA63" s="2225"/>
      <c r="GB63" s="2225"/>
      <c r="GC63" s="2225"/>
      <c r="GD63" s="2225"/>
      <c r="GE63" s="2225"/>
      <c r="GF63" s="2225"/>
      <c r="GG63" s="2225"/>
      <c r="GH63" s="2225"/>
      <c r="GI63" s="2221"/>
      <c r="GJ63" s="2221"/>
      <c r="GK63" s="1302"/>
      <c r="GL63" s="1302"/>
      <c r="GM63" s="1302"/>
      <c r="GN63" s="1302"/>
      <c r="GO63" s="1302"/>
      <c r="GP63" s="2331"/>
      <c r="GQ63" s="2331"/>
      <c r="GR63" s="2225"/>
      <c r="GS63" s="2225"/>
      <c r="GT63" s="2225"/>
      <c r="GU63" s="2225"/>
      <c r="GV63" s="2225"/>
      <c r="GW63" s="2225"/>
      <c r="GX63" s="2225"/>
      <c r="GY63" s="2225"/>
      <c r="GZ63" s="2221"/>
      <c r="HA63" s="2221"/>
      <c r="HB63" s="2225"/>
      <c r="HC63" s="2225"/>
      <c r="HD63" s="2225"/>
      <c r="HE63" s="2221"/>
      <c r="HF63" s="2221"/>
      <c r="HG63" s="1302"/>
      <c r="HH63" s="1302"/>
      <c r="HI63" s="1302"/>
      <c r="HJ63" s="1302"/>
      <c r="HK63" s="1302"/>
      <c r="HL63" s="2236"/>
      <c r="HM63" s="2236"/>
      <c r="HN63" s="2052" t="n">
        <v>4</v>
      </c>
      <c r="HQ63" s="0"/>
    </row>
    <row r="64" customFormat="false" ht="11.25" hidden="false" customHeight="true" outlineLevel="0" collapsed="false">
      <c r="A64" s="2056" t="e">
        <f aca="false">A60+1</f>
        <v>#REF!</v>
      </c>
      <c r="B64" s="2057" t="s">
        <v>662</v>
      </c>
      <c r="C64" s="0" t="s">
        <v>224</v>
      </c>
      <c r="D64" s="0"/>
      <c r="E64" s="0"/>
      <c r="F64" s="0"/>
      <c r="G64" s="0"/>
      <c r="H64" s="2274"/>
      <c r="I64" s="2274"/>
      <c r="J64" s="2274"/>
      <c r="K64" s="2274"/>
      <c r="L64" s="2274"/>
      <c r="M64" s="2274"/>
      <c r="N64" s="2274"/>
      <c r="O64" s="2274"/>
      <c r="P64" s="2274"/>
      <c r="Q64" s="2274"/>
      <c r="R64" s="2063"/>
      <c r="S64" s="2063"/>
      <c r="T64" s="0"/>
      <c r="U64" s="0"/>
      <c r="V64" s="2274"/>
      <c r="W64" s="2274"/>
      <c r="X64" s="2274"/>
      <c r="Y64" s="2274"/>
      <c r="Z64" s="2274"/>
      <c r="AA64" s="2274"/>
      <c r="AB64" s="2274"/>
      <c r="AC64" s="2274"/>
      <c r="AD64" s="2274"/>
      <c r="AE64" s="2274"/>
      <c r="AF64" s="2274"/>
      <c r="AG64" s="2063"/>
      <c r="AH64" s="2063"/>
      <c r="AI64" s="0"/>
      <c r="AJ64" s="0"/>
      <c r="AK64" s="0"/>
      <c r="AL64" s="2274"/>
      <c r="AM64" s="2274"/>
      <c r="AN64" s="2274"/>
      <c r="AO64" s="2274"/>
      <c r="AP64" s="2274"/>
      <c r="AQ64" s="2274"/>
      <c r="AR64" s="2274"/>
      <c r="AS64" s="2274"/>
      <c r="AT64" s="2274"/>
      <c r="AU64" s="2274"/>
      <c r="AV64" s="2274"/>
      <c r="AW64" s="2274"/>
      <c r="AX64" s="2274"/>
      <c r="AY64" s="2274"/>
      <c r="AZ64" s="2274"/>
      <c r="BA64" s="2274"/>
      <c r="BB64" s="2274"/>
      <c r="BC64" s="2274"/>
      <c r="BD64" s="2274"/>
      <c r="BE64" s="2274"/>
      <c r="BF64" s="2274"/>
      <c r="BG64" s="2274"/>
      <c r="BH64" s="2274"/>
      <c r="BI64" s="2063"/>
      <c r="BJ64" s="2063"/>
      <c r="BK64" s="0"/>
      <c r="BL64" s="2274"/>
      <c r="BM64" s="2274"/>
      <c r="BN64" s="2274"/>
      <c r="BO64" s="2274"/>
      <c r="BP64" s="2274"/>
      <c r="BQ64" s="2274"/>
      <c r="BR64" s="2274"/>
      <c r="BS64" s="2274"/>
      <c r="BT64" s="2274"/>
      <c r="BU64" s="2274"/>
      <c r="BV64" s="2274"/>
      <c r="BW64" s="2274"/>
      <c r="BX64" s="2063"/>
      <c r="BY64" s="2063"/>
      <c r="BZ64" s="2063"/>
      <c r="CA64" s="2063"/>
      <c r="CB64" s="2274"/>
      <c r="CC64" s="2274"/>
      <c r="CD64" s="2274"/>
      <c r="CE64" s="2274"/>
      <c r="CF64" s="2274"/>
      <c r="CG64" s="2274"/>
      <c r="CH64" s="2274"/>
      <c r="CI64" s="2274"/>
      <c r="CJ64" s="2274"/>
      <c r="CK64" s="2274"/>
      <c r="CL64" s="2274"/>
      <c r="CM64" s="2274"/>
      <c r="CN64" s="2274"/>
      <c r="CO64" s="0"/>
      <c r="CP64" s="2070"/>
      <c r="CQ64" s="0"/>
      <c r="CR64" s="2274"/>
      <c r="CS64" s="2274"/>
      <c r="CT64" s="2274"/>
      <c r="CU64" s="2274"/>
      <c r="CV64" s="2274"/>
      <c r="CW64" s="2274"/>
      <c r="CX64" s="2274"/>
      <c r="CY64" s="2274"/>
      <c r="CZ64" s="2274"/>
      <c r="DA64" s="2274"/>
      <c r="DB64" s="2274"/>
      <c r="DC64" s="2274"/>
      <c r="DD64" s="0"/>
      <c r="DE64" s="2070"/>
      <c r="DF64" s="2274" t="s">
        <v>516</v>
      </c>
      <c r="DG64" s="2274"/>
      <c r="DH64" s="2274"/>
      <c r="DI64" s="2274"/>
      <c r="DJ64" s="2274"/>
      <c r="DK64" s="2274"/>
      <c r="DL64" s="2274"/>
      <c r="DM64" s="2274"/>
      <c r="DN64" s="2274"/>
      <c r="DO64" s="2274"/>
      <c r="DP64" s="2274"/>
      <c r="DQ64" s="2274"/>
      <c r="DR64" s="2274"/>
      <c r="DS64" s="2274"/>
      <c r="DT64" s="2274"/>
      <c r="DU64" s="2274"/>
      <c r="DV64" s="2274"/>
      <c r="DW64" s="2274"/>
      <c r="DX64" s="2274"/>
      <c r="DY64" s="2274"/>
      <c r="DZ64" s="0"/>
      <c r="EA64" s="2070"/>
      <c r="EB64" s="2274"/>
      <c r="EC64" s="2274"/>
      <c r="ED64" s="2274"/>
      <c r="EE64" s="2274"/>
      <c r="EF64" s="2274"/>
      <c r="EG64" s="2274"/>
      <c r="EH64" s="2274"/>
      <c r="EI64" s="2274"/>
      <c r="EJ64" s="2274"/>
      <c r="EK64" s="2274"/>
      <c r="EL64" s="0"/>
      <c r="EM64" s="2070"/>
      <c r="EN64" s="2271"/>
      <c r="EO64" s="2072"/>
      <c r="EP64" s="2072"/>
      <c r="EQ64" s="2072"/>
      <c r="ER64" s="2072"/>
      <c r="ES64" s="2072"/>
      <c r="ET64" s="2072"/>
      <c r="EU64" s="2072"/>
      <c r="EV64" s="2072"/>
      <c r="EW64" s="2072"/>
      <c r="EX64" s="2072"/>
      <c r="EY64" s="2072"/>
      <c r="EZ64" s="2072"/>
      <c r="FA64" s="2072"/>
      <c r="FB64" s="2072"/>
      <c r="FC64" s="2072"/>
      <c r="FD64" s="2072"/>
      <c r="FE64" s="2072"/>
      <c r="FF64" s="2072"/>
      <c r="FG64" s="2274"/>
      <c r="FH64" s="2076"/>
      <c r="FI64" s="2063"/>
      <c r="FJ64" s="2062"/>
      <c r="FK64" s="0"/>
      <c r="FL64" s="2244"/>
      <c r="FM64" s="0"/>
      <c r="FN64" s="0"/>
      <c r="FO64" s="0"/>
      <c r="FP64" s="0"/>
      <c r="FQ64" s="2084"/>
      <c r="FR64" s="2072"/>
      <c r="FS64" s="2072"/>
      <c r="FT64" s="2072"/>
      <c r="FU64" s="2072"/>
      <c r="FV64" s="2072"/>
      <c r="FW64" s="2072"/>
      <c r="FX64" s="2072"/>
      <c r="FY64" s="2072"/>
      <c r="FZ64" s="2072"/>
      <c r="GA64" s="2072"/>
      <c r="GB64" s="2072"/>
      <c r="GC64" s="2072"/>
      <c r="GD64" s="2072"/>
      <c r="GE64" s="2072"/>
      <c r="GF64" s="2072"/>
      <c r="GG64" s="2072"/>
      <c r="GH64" s="2274"/>
      <c r="GI64" s="2063"/>
      <c r="GJ64" s="2076"/>
      <c r="GK64" s="0"/>
      <c r="GL64" s="0"/>
      <c r="GM64" s="0"/>
      <c r="GN64" s="2090"/>
      <c r="GO64" s="209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2063"/>
      <c r="HA64" s="2063"/>
      <c r="HB64" s="0"/>
      <c r="HC64" s="0"/>
      <c r="HD64" s="0"/>
      <c r="HE64" s="2101"/>
      <c r="HF64" s="2102"/>
      <c r="HG64" s="0"/>
      <c r="HH64" s="0"/>
      <c r="HI64" s="0"/>
      <c r="HJ64" s="0"/>
      <c r="HK64" s="0"/>
      <c r="HL64" s="2107" t="e">
        <f aca="false">HL$4:HL$4+SUMIF($C$5:HK$5,"Нараст. баланс",$C66:HK66)+SUMIF($C$7:HH$7,"Итого (с ВНР)",$C66:HH66)-SUMIF($C$5:HK$5,"Геол. снижение,  т/сут",$C66:HK66)-SUMIF(HJ$7:HK$7,"Итого",HJ66:HK66)-SUMIF($C$7:HK$7,"Итого (с ВСП)",$C66:HK66)</f>
        <v>#REF!</v>
      </c>
      <c r="HM64" s="0"/>
      <c r="HN64" s="0" t="n">
        <v>1</v>
      </c>
      <c r="HQ64" s="0"/>
    </row>
    <row r="65" customFormat="false" ht="11.25" hidden="false" customHeight="true" outlineLevel="0" collapsed="false">
      <c r="A65" s="2056"/>
      <c r="B65" s="2113" t="s">
        <v>663</v>
      </c>
      <c r="C65" s="0" t="n">
        <v>813</v>
      </c>
      <c r="D65" s="0"/>
      <c r="E65" s="0"/>
      <c r="F65" s="0"/>
      <c r="G65" s="0"/>
      <c r="H65" s="2279"/>
      <c r="I65" s="2279"/>
      <c r="J65" s="2279"/>
      <c r="K65" s="2279"/>
      <c r="L65" s="2279"/>
      <c r="M65" s="2279"/>
      <c r="N65" s="2279"/>
      <c r="O65" s="2279"/>
      <c r="P65" s="2279"/>
      <c r="Q65" s="2279"/>
      <c r="R65" s="2119" t="n">
        <f aca="false">COUNTA(C65:Q65)</f>
        <v>1</v>
      </c>
      <c r="S65" s="2119"/>
      <c r="T65" s="0"/>
      <c r="U65" s="0"/>
      <c r="V65" s="2279"/>
      <c r="W65" s="2279"/>
      <c r="X65" s="2279"/>
      <c r="Y65" s="2279"/>
      <c r="Z65" s="2279"/>
      <c r="AA65" s="2279"/>
      <c r="AB65" s="2279"/>
      <c r="AC65" s="2279"/>
      <c r="AD65" s="2279"/>
      <c r="AE65" s="2279"/>
      <c r="AF65" s="2279"/>
      <c r="AG65" s="2119" t="n">
        <f aca="false">COUNTA(T65:AF65)</f>
        <v>0</v>
      </c>
      <c r="AH65" s="2119"/>
      <c r="AI65" s="0"/>
      <c r="AJ65" s="0"/>
      <c r="AK65" s="0"/>
      <c r="AL65" s="2279"/>
      <c r="AM65" s="2279"/>
      <c r="AN65" s="2279"/>
      <c r="AO65" s="2279"/>
      <c r="AP65" s="2279"/>
      <c r="AQ65" s="2279"/>
      <c r="AR65" s="2279"/>
      <c r="AS65" s="2279"/>
      <c r="AT65" s="2279"/>
      <c r="AU65" s="2279"/>
      <c r="AV65" s="2279"/>
      <c r="AW65" s="2279"/>
      <c r="AX65" s="2279"/>
      <c r="AY65" s="2279"/>
      <c r="AZ65" s="2279"/>
      <c r="BA65" s="2279"/>
      <c r="BB65" s="2279"/>
      <c r="BC65" s="2279"/>
      <c r="BD65" s="2279"/>
      <c r="BE65" s="2279"/>
      <c r="BF65" s="2279"/>
      <c r="BG65" s="2279"/>
      <c r="BH65" s="2279"/>
      <c r="BI65" s="2119" t="n">
        <f aca="false">COUNTA(AI65:BH65)</f>
        <v>0</v>
      </c>
      <c r="BJ65" s="2119"/>
      <c r="BK65" s="0"/>
      <c r="BL65" s="2279"/>
      <c r="BM65" s="2279"/>
      <c r="BN65" s="2279"/>
      <c r="BO65" s="2279"/>
      <c r="BP65" s="2279"/>
      <c r="BQ65" s="2279"/>
      <c r="BR65" s="2279"/>
      <c r="BS65" s="2279"/>
      <c r="BT65" s="2279"/>
      <c r="BU65" s="2279"/>
      <c r="BV65" s="2279"/>
      <c r="BW65" s="2279"/>
      <c r="BX65" s="2119" t="n">
        <f aca="false">COUNTA(BK65:BW65)</f>
        <v>0</v>
      </c>
      <c r="BY65" s="2119"/>
      <c r="BZ65" s="2119" t="n">
        <f aca="false">R65+AG65+BI65+BX65</f>
        <v>1</v>
      </c>
      <c r="CA65" s="2119"/>
      <c r="CB65" s="2279"/>
      <c r="CC65" s="2279"/>
      <c r="CD65" s="2279"/>
      <c r="CE65" s="2279"/>
      <c r="CF65" s="2279"/>
      <c r="CG65" s="2279"/>
      <c r="CH65" s="2279"/>
      <c r="CI65" s="2279"/>
      <c r="CJ65" s="2279"/>
      <c r="CK65" s="2279"/>
      <c r="CL65" s="2279"/>
      <c r="CM65" s="2279"/>
      <c r="CN65" s="2279"/>
      <c r="CO65" s="0" t="n">
        <f aca="false">SUBTOTAL(9,CB67:CN67)</f>
        <v>0</v>
      </c>
      <c r="CP65" s="2126"/>
      <c r="CQ65" s="0"/>
      <c r="CR65" s="2279"/>
      <c r="CS65" s="2279"/>
      <c r="CT65" s="2279"/>
      <c r="CU65" s="2279"/>
      <c r="CV65" s="2279"/>
      <c r="CW65" s="2279"/>
      <c r="CX65" s="2279"/>
      <c r="CY65" s="2279"/>
      <c r="CZ65" s="2279"/>
      <c r="DA65" s="2279"/>
      <c r="DB65" s="2279"/>
      <c r="DC65" s="2279"/>
      <c r="DD65" s="0" t="n">
        <f aca="false">COUNTA(CQ65:DC65)</f>
        <v>0</v>
      </c>
      <c r="DE65" s="2126"/>
      <c r="DF65" s="2279" t="s">
        <v>664</v>
      </c>
      <c r="DG65" s="2279"/>
      <c r="DH65" s="2279"/>
      <c r="DI65" s="2279"/>
      <c r="DJ65" s="2279"/>
      <c r="DK65" s="2279"/>
      <c r="DL65" s="2279"/>
      <c r="DM65" s="2279"/>
      <c r="DN65" s="2279"/>
      <c r="DO65" s="2279"/>
      <c r="DP65" s="2279"/>
      <c r="DQ65" s="2279"/>
      <c r="DR65" s="2279"/>
      <c r="DS65" s="2279"/>
      <c r="DT65" s="2279"/>
      <c r="DU65" s="2279"/>
      <c r="DV65" s="2279"/>
      <c r="DW65" s="2279"/>
      <c r="DX65" s="2279"/>
      <c r="DY65" s="2279"/>
      <c r="DZ65" s="0" t="n">
        <f aca="false">COUNTA(DF65:DY65)</f>
        <v>1</v>
      </c>
      <c r="EA65" s="2126"/>
      <c r="EB65" s="2279"/>
      <c r="EC65" s="2279"/>
      <c r="ED65" s="2279"/>
      <c r="EE65" s="2279"/>
      <c r="EF65" s="2279"/>
      <c r="EG65" s="2279"/>
      <c r="EH65" s="2279"/>
      <c r="EI65" s="2279"/>
      <c r="EJ65" s="2279"/>
      <c r="EK65" s="2279"/>
      <c r="EL65" s="0" t="n">
        <f aca="false">COUNTA(EB65:EK65)</f>
        <v>0</v>
      </c>
      <c r="EM65" s="2126"/>
      <c r="EN65" s="2277"/>
      <c r="EO65" s="2128"/>
      <c r="EP65" s="2128"/>
      <c r="EQ65" s="2128"/>
      <c r="ER65" s="2128"/>
      <c r="ES65" s="2128"/>
      <c r="ET65" s="2128"/>
      <c r="EU65" s="2128"/>
      <c r="EV65" s="2128"/>
      <c r="EW65" s="2128"/>
      <c r="EX65" s="2128"/>
      <c r="EY65" s="2128"/>
      <c r="EZ65" s="2128"/>
      <c r="FA65" s="2128"/>
      <c r="FB65" s="2128"/>
      <c r="FC65" s="2128"/>
      <c r="FD65" s="2128"/>
      <c r="FE65" s="2128"/>
      <c r="FF65" s="2128"/>
      <c r="FG65" s="2279"/>
      <c r="FH65" s="2132" t="n">
        <f aca="false">SUBTOTAL(9,EN67:FG67)</f>
        <v>0</v>
      </c>
      <c r="FI65" s="2119" t="n">
        <f aca="false">SUBTOTAL(9,EN67:FG67)</f>
        <v>0</v>
      </c>
      <c r="FJ65" s="2133"/>
      <c r="FK65" s="0"/>
      <c r="FL65" s="2259"/>
      <c r="FM65" s="0"/>
      <c r="FN65" s="0"/>
      <c r="FO65" s="0"/>
      <c r="FP65" s="0"/>
      <c r="FQ65" s="2141"/>
      <c r="FR65" s="2128"/>
      <c r="FS65" s="2128"/>
      <c r="FT65" s="2128"/>
      <c r="FU65" s="2128"/>
      <c r="FV65" s="2128"/>
      <c r="FW65" s="2128"/>
      <c r="FX65" s="2128"/>
      <c r="FY65" s="2128"/>
      <c r="FZ65" s="2128"/>
      <c r="GA65" s="2128"/>
      <c r="GB65" s="2128"/>
      <c r="GC65" s="2128"/>
      <c r="GD65" s="2128"/>
      <c r="GE65" s="2128"/>
      <c r="GF65" s="2128"/>
      <c r="GG65" s="2128"/>
      <c r="GH65" s="2279"/>
      <c r="GI65" s="2119" t="n">
        <f aca="false">SUBTOTAL(9,FO67:GH67)</f>
        <v>0</v>
      </c>
      <c r="GJ65" s="2142"/>
      <c r="GK65" s="0"/>
      <c r="GL65" s="0"/>
      <c r="GM65" s="0"/>
      <c r="GN65" s="0" t="n">
        <f aca="false">SUBTOTAL(9,GK67:GM67)</f>
        <v>0</v>
      </c>
      <c r="GO65" s="2148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2119" t="n">
        <f aca="false">SUBTOTAL(3,GP65:GY65)</f>
        <v>0</v>
      </c>
      <c r="HA65" s="2156"/>
      <c r="HB65" s="0"/>
      <c r="HC65" s="0"/>
      <c r="HD65" s="0"/>
      <c r="HE65" s="2160"/>
      <c r="HF65" s="2161"/>
      <c r="HG65" s="0"/>
      <c r="HH65" s="0"/>
      <c r="HI65" s="0"/>
      <c r="HJ65" s="0"/>
      <c r="HK65" s="0"/>
      <c r="HL65" s="2107"/>
      <c r="HM65" s="0"/>
      <c r="HN65" s="0" t="n">
        <v>2</v>
      </c>
      <c r="HQ65" s="0"/>
    </row>
    <row r="66" customFormat="false" ht="11.25" hidden="false" customHeight="true" outlineLevel="0" collapsed="false">
      <c r="A66" s="2056"/>
      <c r="B66" s="2169" t="s">
        <v>661</v>
      </c>
      <c r="C66" s="0" t="n">
        <v>80</v>
      </c>
      <c r="D66" s="0"/>
      <c r="E66" s="0"/>
      <c r="F66" s="0"/>
      <c r="G66" s="0"/>
      <c r="H66" s="2283"/>
      <c r="I66" s="2283"/>
      <c r="J66" s="2283"/>
      <c r="K66" s="2283"/>
      <c r="L66" s="2283"/>
      <c r="M66" s="2283"/>
      <c r="N66" s="2283"/>
      <c r="O66" s="2283"/>
      <c r="P66" s="2283"/>
      <c r="Q66" s="2283"/>
      <c r="R66" s="2175" t="n">
        <f aca="false">SUBTOTAL(9,C66:Q66)</f>
        <v>80</v>
      </c>
      <c r="S66" s="2175" t="n">
        <f aca="false">R66+S62</f>
        <v>350</v>
      </c>
      <c r="T66" s="0"/>
      <c r="U66" s="0"/>
      <c r="V66" s="2283"/>
      <c r="W66" s="2283"/>
      <c r="X66" s="2283"/>
      <c r="Y66" s="2283"/>
      <c r="Z66" s="2283"/>
      <c r="AA66" s="2283"/>
      <c r="AB66" s="2283"/>
      <c r="AC66" s="2283"/>
      <c r="AD66" s="2283"/>
      <c r="AE66" s="2283"/>
      <c r="AF66" s="2283"/>
      <c r="AG66" s="2175" t="n">
        <f aca="false">SUBTOTAL(9,T66:AF66)</f>
        <v>0</v>
      </c>
      <c r="AH66" s="2175" t="n">
        <f aca="false">AG66+AH62</f>
        <v>0</v>
      </c>
      <c r="AI66" s="0"/>
      <c r="AJ66" s="0"/>
      <c r="AK66" s="0"/>
      <c r="AL66" s="2283"/>
      <c r="AM66" s="2283"/>
      <c r="AN66" s="2283"/>
      <c r="AO66" s="2283"/>
      <c r="AP66" s="2283"/>
      <c r="AQ66" s="2283"/>
      <c r="AR66" s="2283"/>
      <c r="AS66" s="2283"/>
      <c r="AT66" s="2283"/>
      <c r="AU66" s="2283"/>
      <c r="AV66" s="2283"/>
      <c r="AW66" s="2283"/>
      <c r="AX66" s="2283"/>
      <c r="AY66" s="2283"/>
      <c r="AZ66" s="2283"/>
      <c r="BA66" s="2283"/>
      <c r="BB66" s="2283"/>
      <c r="BC66" s="2283"/>
      <c r="BD66" s="2283"/>
      <c r="BE66" s="2283"/>
      <c r="BF66" s="2283"/>
      <c r="BG66" s="2283"/>
      <c r="BH66" s="2283"/>
      <c r="BI66" s="2175" t="n">
        <f aca="false">SUBTOTAL(9,AI66:BH66)</f>
        <v>0</v>
      </c>
      <c r="BJ66" s="2175" t="n">
        <f aca="false">BI66+BJ62</f>
        <v>121</v>
      </c>
      <c r="BK66" s="0"/>
      <c r="BL66" s="2283"/>
      <c r="BM66" s="2283"/>
      <c r="BN66" s="2283"/>
      <c r="BO66" s="2283"/>
      <c r="BP66" s="2283"/>
      <c r="BQ66" s="2283"/>
      <c r="BR66" s="2283"/>
      <c r="BS66" s="2283"/>
      <c r="BT66" s="2283"/>
      <c r="BU66" s="2283"/>
      <c r="BV66" s="2283"/>
      <c r="BW66" s="2283"/>
      <c r="BX66" s="2175" t="n">
        <f aca="false">SUBTOTAL(9,BK66:BW66)</f>
        <v>0</v>
      </c>
      <c r="BY66" s="2175" t="n">
        <f aca="false">BX66+BY62</f>
        <v>0</v>
      </c>
      <c r="BZ66" s="2175" t="n">
        <f aca="false">+R66+AG66+BI66+BX66</f>
        <v>80</v>
      </c>
      <c r="CA66" s="2175" t="n">
        <f aca="false">BZ66+CA62</f>
        <v>471</v>
      </c>
      <c r="CB66" s="2283"/>
      <c r="CC66" s="2283"/>
      <c r="CD66" s="2283"/>
      <c r="CE66" s="2283"/>
      <c r="CF66" s="2283"/>
      <c r="CG66" s="2283"/>
      <c r="CH66" s="2283"/>
      <c r="CI66" s="2283"/>
      <c r="CJ66" s="2283"/>
      <c r="CK66" s="2283"/>
      <c r="CL66" s="2283"/>
      <c r="CM66" s="2283"/>
      <c r="CN66" s="2283"/>
      <c r="CO66" s="0" t="n">
        <f aca="false">SUBTOTAL(9,CB66:CN66)</f>
        <v>0</v>
      </c>
      <c r="CP66" s="2182" t="n">
        <f aca="false">CO66:CO66+IF($B62:$B62=2,0,CP62:CP62)</f>
        <v>0</v>
      </c>
      <c r="CQ66" s="0"/>
      <c r="CR66" s="2283"/>
      <c r="CS66" s="2283"/>
      <c r="CT66" s="2283"/>
      <c r="CU66" s="2283"/>
      <c r="CV66" s="2283"/>
      <c r="CW66" s="2283"/>
      <c r="CX66" s="2283"/>
      <c r="CY66" s="2283"/>
      <c r="CZ66" s="2283"/>
      <c r="DA66" s="2283"/>
      <c r="DB66" s="2283"/>
      <c r="DC66" s="2283"/>
      <c r="DD66" s="0" t="n">
        <f aca="false">SUBTOTAL(9,CQ66:DC66)</f>
        <v>0</v>
      </c>
      <c r="DE66" s="2182" t="n">
        <f aca="false">DD66:DD66+IF($B62:$B62=2,0,DE62:DE62)</f>
        <v>0</v>
      </c>
      <c r="DF66" s="2283" t="n">
        <v>10</v>
      </c>
      <c r="DG66" s="2283"/>
      <c r="DH66" s="2283"/>
      <c r="DI66" s="2283"/>
      <c r="DJ66" s="2283"/>
      <c r="DK66" s="2283"/>
      <c r="DL66" s="2283"/>
      <c r="DM66" s="2283"/>
      <c r="DN66" s="2283"/>
      <c r="DO66" s="2283"/>
      <c r="DP66" s="2283"/>
      <c r="DQ66" s="2283"/>
      <c r="DR66" s="2283"/>
      <c r="DS66" s="2283"/>
      <c r="DT66" s="2283"/>
      <c r="DU66" s="2283"/>
      <c r="DV66" s="2283"/>
      <c r="DW66" s="2283"/>
      <c r="DX66" s="2283"/>
      <c r="DY66" s="2283"/>
      <c r="DZ66" s="0" t="n">
        <f aca="false">SUBTOTAL(9,DF66:DY66)</f>
        <v>10</v>
      </c>
      <c r="EA66" s="2182" t="n">
        <f aca="false">DZ66:DZ66+IF($B62:$B62=2,0,EA62:EA62)</f>
        <v>40</v>
      </c>
      <c r="EB66" s="2283"/>
      <c r="EC66" s="2283"/>
      <c r="ED66" s="2283"/>
      <c r="EE66" s="2283"/>
      <c r="EF66" s="2283"/>
      <c r="EG66" s="2283"/>
      <c r="EH66" s="2283"/>
      <c r="EI66" s="2283"/>
      <c r="EJ66" s="2283"/>
      <c r="EK66" s="2283"/>
      <c r="EL66" s="0" t="n">
        <f aca="false">SUBTOTAL(9,EB66:EK66)</f>
        <v>0</v>
      </c>
      <c r="EM66" s="2182" t="n">
        <f aca="false">EL66:EL66+IF($B62:$B62=2,0,EM62:EM62)</f>
        <v>0</v>
      </c>
      <c r="EN66" s="2282"/>
      <c r="EO66" s="2184"/>
      <c r="EP66" s="2184"/>
      <c r="EQ66" s="2184"/>
      <c r="ER66" s="2184"/>
      <c r="ES66" s="2184"/>
      <c r="ET66" s="2184"/>
      <c r="EU66" s="2184"/>
      <c r="EV66" s="2184"/>
      <c r="EW66" s="2184"/>
      <c r="EX66" s="2184"/>
      <c r="EY66" s="2184"/>
      <c r="EZ66" s="2184"/>
      <c r="FA66" s="2184"/>
      <c r="FB66" s="2184"/>
      <c r="FC66" s="2184"/>
      <c r="FD66" s="2184"/>
      <c r="FE66" s="2184"/>
      <c r="FF66" s="2184"/>
      <c r="FG66" s="2283"/>
      <c r="FH66" s="2188" t="n">
        <f aca="false">SUBTOTAL(9,EN66:FG66)</f>
        <v>0</v>
      </c>
      <c r="FI66" s="2175" t="n">
        <f aca="false">SUBTOTAL(9,EN66:FG66)</f>
        <v>0</v>
      </c>
      <c r="FJ66" s="2174" t="n">
        <f aca="false">FI66:FI66+IF($B62:$B62=2,0,FJ62:FJ62)</f>
        <v>0</v>
      </c>
      <c r="FK66" s="0"/>
      <c r="FL66" s="2189"/>
      <c r="FM66" s="2207" t="n">
        <f aca="false">SUBTOTAL(9,FK66:FL66)</f>
        <v>0</v>
      </c>
      <c r="FN66" s="0" t="n">
        <f aca="false">$FN$3+FN62</f>
        <v>588</v>
      </c>
      <c r="FO66" s="2330"/>
      <c r="FP66" s="2330"/>
      <c r="FQ66" s="2197"/>
      <c r="FR66" s="2184"/>
      <c r="FS66" s="2184"/>
      <c r="FT66" s="2184"/>
      <c r="FU66" s="2184"/>
      <c r="FV66" s="2184"/>
      <c r="FW66" s="2184"/>
      <c r="FX66" s="2184"/>
      <c r="FY66" s="2184"/>
      <c r="FZ66" s="2184"/>
      <c r="GA66" s="2184"/>
      <c r="GB66" s="2184"/>
      <c r="GC66" s="2184"/>
      <c r="GD66" s="2184"/>
      <c r="GE66" s="2184"/>
      <c r="GF66" s="2184"/>
      <c r="GG66" s="2184"/>
      <c r="GH66" s="2283"/>
      <c r="GI66" s="2175" t="n">
        <f aca="false">SUBTOTAL(9,FO66:GH66)</f>
        <v>0</v>
      </c>
      <c r="GJ66" s="2188" t="n">
        <f aca="false">GI66:GI66+IF($B62:$B62=2,0,GJ62:GJ62)</f>
        <v>136</v>
      </c>
      <c r="GK66" s="0"/>
      <c r="GL66" s="0"/>
      <c r="GM66" s="0"/>
      <c r="GN66" s="2203" t="n">
        <f aca="false">SUBTOTAL(9,GK66:GM66)</f>
        <v>0</v>
      </c>
      <c r="GO66" s="2203" t="n">
        <f aca="false">GN66:GN66+IF($B62:$B62=2,0,GO62:GO62)</f>
        <v>0</v>
      </c>
      <c r="GP66" s="0"/>
      <c r="GQ66" s="0"/>
      <c r="GR66" s="2283"/>
      <c r="GS66" s="2283"/>
      <c r="GT66" s="2283"/>
      <c r="GU66" s="2283"/>
      <c r="GV66" s="2283"/>
      <c r="GW66" s="2283"/>
      <c r="GX66" s="2283"/>
      <c r="GY66" s="2283"/>
      <c r="GZ66" s="2175" t="n">
        <f aca="false">SUBTOTAL(9,GP66:GY66)</f>
        <v>0</v>
      </c>
      <c r="HA66" s="2175" t="n">
        <f aca="false">GZ66:GZ66+IF($B62:$B62=2,0,HA62:HA62)</f>
        <v>0</v>
      </c>
      <c r="HB66" s="0"/>
      <c r="HC66" s="0"/>
      <c r="HD66" s="0" t="n">
        <f aca="false">$HD$14</f>
        <v>0</v>
      </c>
      <c r="HE66" s="2207" t="n">
        <f aca="false">SUBTOTAL(9,HB66:HD66)</f>
        <v>0</v>
      </c>
      <c r="HF66" s="2208" t="n">
        <f aca="false">SUMIF($C$5:HE$5,"Накопленный эффект, т/сут",$C66:HE66)+SUMIF($C$5:HE$5,"Нараст.  по потенциалу",$C66:HE66)-SUMIF($C$5:HE$5,"Нараст. по остановкам",$C66:HE66)-SUMIF($C$5:HE$5,"ИТОГО перевод в ППД",$C66:HE66)-SUMIF($C$5:HE$5,"ИТОГО  нерент, по распоряж.",$C66:HE66)-SUMIF($C$5:HE$5,"ИТОГО ост. дебит от ЗБС, Углуб., ПВЛГ/ПНЛГ",$C66:HE66)</f>
        <v>375</v>
      </c>
      <c r="HG66" s="2203" t="n">
        <v>5.7</v>
      </c>
      <c r="HH66" s="2203" t="n">
        <v>9.54938000585457</v>
      </c>
      <c r="HI66" s="2203"/>
      <c r="HJ66" s="0" t="n">
        <v>16.5444349131908</v>
      </c>
      <c r="HK66" s="2203" t="n">
        <f aca="false">SUBTOTAL(9,HG66:HJ66)</f>
        <v>31.7938149190454</v>
      </c>
      <c r="HL66" s="2107"/>
      <c r="HM66" s="0" t="n">
        <f aca="false">HM$4:HM$4+SUMIF($C$5:HK$5,"Нараст. по остановкам",$C66:HK66)-SUMIF($C$5:HK$5,"Нараст.  по потенциалу",$C66:HK66)</f>
        <v>807.078704742539</v>
      </c>
      <c r="HN66" s="0" t="n">
        <v>3</v>
      </c>
      <c r="HQ66" s="0"/>
    </row>
    <row r="67" customFormat="false" ht="1.5" hidden="false" customHeight="true" outlineLevel="0" collapsed="false">
      <c r="A67" s="2215"/>
      <c r="B67" s="2215"/>
      <c r="C67" s="2325"/>
      <c r="D67" s="2325"/>
      <c r="E67" s="2325"/>
      <c r="F67" s="2325"/>
      <c r="G67" s="2225"/>
      <c r="H67" s="2225"/>
      <c r="I67" s="2225"/>
      <c r="J67" s="2225"/>
      <c r="K67" s="2225"/>
      <c r="L67" s="2225"/>
      <c r="M67" s="2225"/>
      <c r="N67" s="2225"/>
      <c r="O67" s="2225"/>
      <c r="P67" s="2225"/>
      <c r="Q67" s="2225"/>
      <c r="R67" s="2221"/>
      <c r="S67" s="2221"/>
      <c r="T67" s="2327"/>
      <c r="U67" s="2327"/>
      <c r="V67" s="2225"/>
      <c r="W67" s="2225"/>
      <c r="X67" s="2225"/>
      <c r="Y67" s="2225"/>
      <c r="Z67" s="2225"/>
      <c r="AA67" s="2225"/>
      <c r="AB67" s="2225"/>
      <c r="AC67" s="2225"/>
      <c r="AD67" s="2225"/>
      <c r="AE67" s="2225"/>
      <c r="AF67" s="2225"/>
      <c r="AG67" s="2221"/>
      <c r="AH67" s="2221"/>
      <c r="AI67" s="0"/>
      <c r="AJ67" s="0"/>
      <c r="AK67" s="2328"/>
      <c r="AL67" s="2225"/>
      <c r="AM67" s="2225"/>
      <c r="AN67" s="2225"/>
      <c r="AO67" s="2225"/>
      <c r="AP67" s="2225"/>
      <c r="AQ67" s="2225"/>
      <c r="AR67" s="2225"/>
      <c r="AS67" s="2225"/>
      <c r="AT67" s="2225"/>
      <c r="AU67" s="2225"/>
      <c r="AV67" s="2225"/>
      <c r="AW67" s="2225"/>
      <c r="AX67" s="2225"/>
      <c r="AY67" s="2225"/>
      <c r="AZ67" s="2225"/>
      <c r="BA67" s="2225"/>
      <c r="BB67" s="2225"/>
      <c r="BC67" s="2225"/>
      <c r="BD67" s="2225"/>
      <c r="BE67" s="2225"/>
      <c r="BF67" s="2225"/>
      <c r="BG67" s="2225"/>
      <c r="BH67" s="2225"/>
      <c r="BI67" s="2221"/>
      <c r="BJ67" s="2221"/>
      <c r="BK67" s="2327"/>
      <c r="BL67" s="2225"/>
      <c r="BM67" s="2225"/>
      <c r="BN67" s="2225"/>
      <c r="BO67" s="2225"/>
      <c r="BP67" s="2225"/>
      <c r="BQ67" s="2225"/>
      <c r="BR67" s="2225"/>
      <c r="BS67" s="2225"/>
      <c r="BT67" s="2225"/>
      <c r="BU67" s="2225"/>
      <c r="BV67" s="2225"/>
      <c r="BW67" s="2225"/>
      <c r="BX67" s="2221"/>
      <c r="BY67" s="2221"/>
      <c r="BZ67" s="2221"/>
      <c r="CA67" s="2221"/>
      <c r="CB67" s="2225"/>
      <c r="CC67" s="2225"/>
      <c r="CD67" s="2225"/>
      <c r="CE67" s="2225"/>
      <c r="CF67" s="2225"/>
      <c r="CG67" s="2225"/>
      <c r="CH67" s="2225"/>
      <c r="CI67" s="2225"/>
      <c r="CJ67" s="2225"/>
      <c r="CK67" s="2225"/>
      <c r="CL67" s="2225"/>
      <c r="CM67" s="2225"/>
      <c r="CN67" s="2225"/>
      <c r="CO67" s="2221"/>
      <c r="CP67" s="2221"/>
      <c r="CQ67" s="1302"/>
      <c r="CR67" s="2225"/>
      <c r="CS67" s="2225"/>
      <c r="CT67" s="2225"/>
      <c r="CU67" s="2225"/>
      <c r="CV67" s="2225"/>
      <c r="CW67" s="2225"/>
      <c r="CX67" s="2225"/>
      <c r="CY67" s="2225"/>
      <c r="CZ67" s="2225"/>
      <c r="DA67" s="2225"/>
      <c r="DB67" s="2225"/>
      <c r="DC67" s="2225"/>
      <c r="DD67" s="2221"/>
      <c r="DE67" s="2221"/>
      <c r="DF67" s="0"/>
      <c r="DG67" s="2225"/>
      <c r="DH67" s="2225"/>
      <c r="DI67" s="2225"/>
      <c r="DJ67" s="2225"/>
      <c r="DK67" s="2225"/>
      <c r="DL67" s="2225"/>
      <c r="DM67" s="2225"/>
      <c r="DN67" s="2225"/>
      <c r="DO67" s="2225"/>
      <c r="DP67" s="2225"/>
      <c r="DQ67" s="2225"/>
      <c r="DR67" s="2225"/>
      <c r="DS67" s="2225"/>
      <c r="DT67" s="2225"/>
      <c r="DU67" s="2225"/>
      <c r="DV67" s="2225"/>
      <c r="DW67" s="2225"/>
      <c r="DX67" s="2225"/>
      <c r="DY67" s="2225"/>
      <c r="DZ67" s="2221"/>
      <c r="EA67" s="2221"/>
      <c r="EB67" s="2225"/>
      <c r="EC67" s="2225"/>
      <c r="ED67" s="2225"/>
      <c r="EE67" s="2225"/>
      <c r="EF67" s="2225"/>
      <c r="EG67" s="2225"/>
      <c r="EH67" s="2225"/>
      <c r="EI67" s="2225"/>
      <c r="EJ67" s="2225"/>
      <c r="EK67" s="2225"/>
      <c r="EL67" s="2221"/>
      <c r="EM67" s="2221"/>
      <c r="EN67" s="2225"/>
      <c r="EO67" s="2225"/>
      <c r="EP67" s="2225"/>
      <c r="EQ67" s="2225"/>
      <c r="ER67" s="2225"/>
      <c r="ES67" s="2225"/>
      <c r="ET67" s="2225"/>
      <c r="EU67" s="2225"/>
      <c r="EV67" s="2225"/>
      <c r="EW67" s="2225"/>
      <c r="EX67" s="2225"/>
      <c r="EY67" s="2225"/>
      <c r="EZ67" s="2225"/>
      <c r="FA67" s="2225"/>
      <c r="FB67" s="2225"/>
      <c r="FC67" s="2225"/>
      <c r="FD67" s="2225"/>
      <c r="FE67" s="2225"/>
      <c r="FF67" s="2225"/>
      <c r="FG67" s="2225"/>
      <c r="FH67" s="2221"/>
      <c r="FI67" s="2221"/>
      <c r="FJ67" s="2221"/>
      <c r="FK67" s="2230"/>
      <c r="FL67" s="2217"/>
      <c r="FM67" s="2221"/>
      <c r="FN67" s="2228"/>
      <c r="FO67" s="2329"/>
      <c r="FP67" s="2330"/>
      <c r="FQ67" s="2230"/>
      <c r="FR67" s="2225"/>
      <c r="FS67" s="2225"/>
      <c r="FT67" s="2225"/>
      <c r="FU67" s="2225"/>
      <c r="FV67" s="2225"/>
      <c r="FW67" s="2225"/>
      <c r="FX67" s="2225"/>
      <c r="FY67" s="2225"/>
      <c r="FZ67" s="2225"/>
      <c r="GA67" s="2225"/>
      <c r="GB67" s="2225"/>
      <c r="GC67" s="2225"/>
      <c r="GD67" s="2225"/>
      <c r="GE67" s="2225"/>
      <c r="GF67" s="2225"/>
      <c r="GG67" s="2225"/>
      <c r="GH67" s="2225"/>
      <c r="GI67" s="2221"/>
      <c r="GJ67" s="2221"/>
      <c r="GK67" s="1302"/>
      <c r="GL67" s="1302"/>
      <c r="GM67" s="1302"/>
      <c r="GN67" s="1302"/>
      <c r="GO67" s="1302"/>
      <c r="GP67" s="2331"/>
      <c r="GQ67" s="2331"/>
      <c r="GR67" s="2225"/>
      <c r="GS67" s="2225"/>
      <c r="GT67" s="2225"/>
      <c r="GU67" s="2225"/>
      <c r="GV67" s="2225"/>
      <c r="GW67" s="2225"/>
      <c r="GX67" s="2225"/>
      <c r="GY67" s="2225"/>
      <c r="GZ67" s="2221"/>
      <c r="HA67" s="2221"/>
      <c r="HB67" s="2225"/>
      <c r="HC67" s="2225"/>
      <c r="HD67" s="2225"/>
      <c r="HE67" s="2221"/>
      <c r="HF67" s="2221"/>
      <c r="HG67" s="1302"/>
      <c r="HH67" s="1302"/>
      <c r="HI67" s="1302"/>
      <c r="HJ67" s="1302"/>
      <c r="HK67" s="1302"/>
      <c r="HL67" s="2236"/>
      <c r="HM67" s="2236"/>
      <c r="HN67" s="2052" t="n">
        <v>4</v>
      </c>
      <c r="HQ67" s="0"/>
    </row>
    <row r="68" customFormat="false" ht="11.25" hidden="false" customHeight="true" outlineLevel="0" collapsed="false">
      <c r="A68" s="2056" t="e">
        <f aca="false">A64+1</f>
        <v>#REF!</v>
      </c>
      <c r="B68" s="2057" t="s">
        <v>662</v>
      </c>
      <c r="C68" s="0"/>
      <c r="D68" s="0"/>
      <c r="E68" s="0"/>
      <c r="F68" s="0"/>
      <c r="G68" s="0"/>
      <c r="H68" s="2274"/>
      <c r="I68" s="2274"/>
      <c r="J68" s="2274"/>
      <c r="K68" s="2274"/>
      <c r="L68" s="2274"/>
      <c r="M68" s="2274"/>
      <c r="N68" s="2274"/>
      <c r="O68" s="2274"/>
      <c r="P68" s="2274"/>
      <c r="Q68" s="2274"/>
      <c r="R68" s="2063"/>
      <c r="S68" s="2063"/>
      <c r="T68" s="0"/>
      <c r="U68" s="0"/>
      <c r="V68" s="2274"/>
      <c r="W68" s="2274"/>
      <c r="X68" s="2274"/>
      <c r="Y68" s="2274"/>
      <c r="Z68" s="2274"/>
      <c r="AA68" s="2274"/>
      <c r="AB68" s="2274"/>
      <c r="AC68" s="2274"/>
      <c r="AD68" s="2274"/>
      <c r="AE68" s="2274"/>
      <c r="AF68" s="2274"/>
      <c r="AG68" s="2063"/>
      <c r="AH68" s="2063"/>
      <c r="AI68" s="0" t="s">
        <v>68</v>
      </c>
      <c r="AJ68" s="0" t="s">
        <v>699</v>
      </c>
      <c r="AK68" s="0"/>
      <c r="AL68" s="2274"/>
      <c r="AM68" s="2274"/>
      <c r="AN68" s="2274"/>
      <c r="AO68" s="2274"/>
      <c r="AP68" s="2274"/>
      <c r="AQ68" s="2274"/>
      <c r="AR68" s="2274"/>
      <c r="AS68" s="2274"/>
      <c r="AT68" s="2274"/>
      <c r="AU68" s="2274"/>
      <c r="AV68" s="2274"/>
      <c r="AW68" s="2274"/>
      <c r="AX68" s="2274"/>
      <c r="AY68" s="2274"/>
      <c r="AZ68" s="2274"/>
      <c r="BA68" s="2274"/>
      <c r="BB68" s="2274"/>
      <c r="BC68" s="2274"/>
      <c r="BD68" s="2274"/>
      <c r="BE68" s="2274"/>
      <c r="BF68" s="2274"/>
      <c r="BG68" s="2274"/>
      <c r="BH68" s="2274"/>
      <c r="BI68" s="2063"/>
      <c r="BJ68" s="2063"/>
      <c r="BK68" s="0"/>
      <c r="BL68" s="0"/>
      <c r="BM68" s="2274"/>
      <c r="BN68" s="2274"/>
      <c r="BO68" s="2274"/>
      <c r="BP68" s="2274"/>
      <c r="BQ68" s="2274"/>
      <c r="BR68" s="2274"/>
      <c r="BS68" s="2274"/>
      <c r="BT68" s="2274"/>
      <c r="BU68" s="2274"/>
      <c r="BV68" s="2274"/>
      <c r="BW68" s="2274"/>
      <c r="BX68" s="2063"/>
      <c r="BY68" s="2063"/>
      <c r="BZ68" s="2063"/>
      <c r="CA68" s="2063"/>
      <c r="CB68" s="2072"/>
      <c r="CC68" s="2072"/>
      <c r="CD68" s="2072"/>
      <c r="CE68" s="2072"/>
      <c r="CF68" s="2072"/>
      <c r="CG68" s="2072"/>
      <c r="CH68" s="2072"/>
      <c r="CI68" s="2072"/>
      <c r="CJ68" s="2072"/>
      <c r="CK68" s="2072"/>
      <c r="CL68" s="2072"/>
      <c r="CM68" s="2072"/>
      <c r="CN68" s="2274"/>
      <c r="CO68" s="0"/>
      <c r="CP68" s="2070"/>
      <c r="CQ68" s="0"/>
      <c r="CR68" s="2072"/>
      <c r="CS68" s="2072"/>
      <c r="CT68" s="2072"/>
      <c r="CU68" s="2072"/>
      <c r="CV68" s="2072"/>
      <c r="CW68" s="2072"/>
      <c r="CX68" s="2072"/>
      <c r="CY68" s="2072"/>
      <c r="CZ68" s="2072"/>
      <c r="DA68" s="2072"/>
      <c r="DB68" s="2072"/>
      <c r="DC68" s="2274"/>
      <c r="DD68" s="0"/>
      <c r="DE68" s="2070"/>
      <c r="DF68" s="2274" t="s">
        <v>516</v>
      </c>
      <c r="DG68" s="2274"/>
      <c r="DH68" s="2274"/>
      <c r="DI68" s="2274"/>
      <c r="DJ68" s="2274"/>
      <c r="DK68" s="2274"/>
      <c r="DL68" s="2274"/>
      <c r="DM68" s="2274"/>
      <c r="DN68" s="2274"/>
      <c r="DO68" s="2274"/>
      <c r="DP68" s="2274"/>
      <c r="DQ68" s="2274"/>
      <c r="DR68" s="2274"/>
      <c r="DS68" s="2274"/>
      <c r="DT68" s="2274"/>
      <c r="DU68" s="2274"/>
      <c r="DV68" s="2274"/>
      <c r="DW68" s="2274"/>
      <c r="DX68" s="2274"/>
      <c r="DY68" s="2274"/>
      <c r="DZ68" s="0"/>
      <c r="EA68" s="2070"/>
      <c r="EB68" s="2274"/>
      <c r="EC68" s="2274"/>
      <c r="ED68" s="2274"/>
      <c r="EE68" s="2274"/>
      <c r="EF68" s="2274"/>
      <c r="EG68" s="2274"/>
      <c r="EH68" s="2274"/>
      <c r="EI68" s="2274"/>
      <c r="EJ68" s="2274"/>
      <c r="EK68" s="2274"/>
      <c r="EL68" s="0"/>
      <c r="EM68" s="2070"/>
      <c r="EN68" s="2271"/>
      <c r="EO68" s="2271"/>
      <c r="EP68" s="2072"/>
      <c r="EQ68" s="2072"/>
      <c r="ER68" s="2072"/>
      <c r="ES68" s="2072"/>
      <c r="ET68" s="2072"/>
      <c r="EU68" s="2072"/>
      <c r="EV68" s="2072"/>
      <c r="EW68" s="2072"/>
      <c r="EX68" s="2072"/>
      <c r="EY68" s="2072"/>
      <c r="EZ68" s="2072"/>
      <c r="FA68" s="2072"/>
      <c r="FB68" s="2072"/>
      <c r="FC68" s="2072"/>
      <c r="FD68" s="2072"/>
      <c r="FE68" s="2072"/>
      <c r="FF68" s="2072"/>
      <c r="FG68" s="2274"/>
      <c r="FH68" s="2076"/>
      <c r="FI68" s="2063"/>
      <c r="FJ68" s="2062"/>
      <c r="FK68" s="0"/>
      <c r="FL68" s="2077"/>
      <c r="FM68" s="0"/>
      <c r="FN68" s="0"/>
      <c r="FO68" s="0"/>
      <c r="FP68" s="0"/>
      <c r="FQ68" s="2273"/>
      <c r="FR68" s="2274"/>
      <c r="FS68" s="2274"/>
      <c r="FT68" s="2274"/>
      <c r="FU68" s="2274"/>
      <c r="FV68" s="2274"/>
      <c r="FW68" s="2274"/>
      <c r="FX68" s="2274"/>
      <c r="FY68" s="2274"/>
      <c r="FZ68" s="2274"/>
      <c r="GA68" s="2274"/>
      <c r="GB68" s="2274"/>
      <c r="GC68" s="2274"/>
      <c r="GD68" s="2274"/>
      <c r="GE68" s="2274"/>
      <c r="GF68" s="2274"/>
      <c r="GG68" s="2274"/>
      <c r="GH68" s="2274"/>
      <c r="GI68" s="2063"/>
      <c r="GJ68" s="2076"/>
      <c r="GK68" s="0"/>
      <c r="GL68" s="0"/>
      <c r="GM68" s="0"/>
      <c r="GN68" s="2090"/>
      <c r="GO68" s="2090"/>
      <c r="GP68" s="2271"/>
      <c r="GQ68" s="0"/>
      <c r="GR68" s="0"/>
      <c r="GS68" s="0"/>
      <c r="GT68" s="0"/>
      <c r="GU68" s="0"/>
      <c r="GV68" s="0"/>
      <c r="GW68" s="0"/>
      <c r="GX68" s="0"/>
      <c r="GY68" s="0"/>
      <c r="GZ68" s="2063"/>
      <c r="HA68" s="2063"/>
      <c r="HB68" s="0"/>
      <c r="HC68" s="0"/>
      <c r="HD68" s="0"/>
      <c r="HE68" s="2101"/>
      <c r="HF68" s="2102"/>
      <c r="HG68" s="0"/>
      <c r="HH68" s="0"/>
      <c r="HI68" s="0"/>
      <c r="HJ68" s="0"/>
      <c r="HK68" s="0"/>
      <c r="HL68" s="2107" t="e">
        <f aca="false">HL$4:HL$4+SUMIF($C$5:HK$5,"Нараст. баланс",$C70:HK70)+SUMIF($C$7:HH$7,"Итого (с ВНР)",$C70:HH70)-SUMIF($C$5:HK$5,"Геол. снижение,  т/сут",$C70:HK70)-SUMIF(HJ$7:HK$7,"Итого",HJ70:HK70)-SUMIF($C$7:HK$7,"Итого (с ВСП)",$C70:HK70)</f>
        <v>#REF!</v>
      </c>
      <c r="HM68" s="0"/>
      <c r="HN68" s="0" t="n">
        <v>1</v>
      </c>
      <c r="HQ68" s="0"/>
    </row>
    <row r="69" customFormat="false" ht="11.25" hidden="false" customHeight="true" outlineLevel="0" collapsed="false">
      <c r="A69" s="2056"/>
      <c r="B69" s="2113" t="s">
        <v>663</v>
      </c>
      <c r="C69" s="0"/>
      <c r="D69" s="0"/>
      <c r="E69" s="0"/>
      <c r="F69" s="0"/>
      <c r="G69" s="0"/>
      <c r="H69" s="2279"/>
      <c r="I69" s="2279"/>
      <c r="J69" s="2279"/>
      <c r="K69" s="2279"/>
      <c r="L69" s="2279"/>
      <c r="M69" s="2279"/>
      <c r="N69" s="2279"/>
      <c r="O69" s="2279"/>
      <c r="P69" s="2279"/>
      <c r="Q69" s="2279"/>
      <c r="R69" s="2119" t="n">
        <f aca="false">COUNTA(C69:Q69)</f>
        <v>0</v>
      </c>
      <c r="S69" s="2119"/>
      <c r="T69" s="0"/>
      <c r="U69" s="0"/>
      <c r="V69" s="2279"/>
      <c r="W69" s="2279"/>
      <c r="X69" s="2279"/>
      <c r="Y69" s="2279"/>
      <c r="Z69" s="2279"/>
      <c r="AA69" s="2279"/>
      <c r="AB69" s="2279"/>
      <c r="AC69" s="2279"/>
      <c r="AD69" s="2279"/>
      <c r="AE69" s="2279"/>
      <c r="AF69" s="2279"/>
      <c r="AG69" s="2119" t="n">
        <f aca="false">COUNTA(T69:AF69)</f>
        <v>0</v>
      </c>
      <c r="AH69" s="2119"/>
      <c r="AI69" s="0" t="n">
        <v>1846</v>
      </c>
      <c r="AJ69" s="0" t="s">
        <v>700</v>
      </c>
      <c r="AK69" s="0"/>
      <c r="AL69" s="2279"/>
      <c r="AM69" s="2279"/>
      <c r="AN69" s="2279"/>
      <c r="AO69" s="2279"/>
      <c r="AP69" s="2279"/>
      <c r="AQ69" s="2279"/>
      <c r="AR69" s="2279"/>
      <c r="AS69" s="2279"/>
      <c r="AT69" s="2279"/>
      <c r="AU69" s="2279"/>
      <c r="AV69" s="2279"/>
      <c r="AW69" s="2279"/>
      <c r="AX69" s="2279"/>
      <c r="AY69" s="2279"/>
      <c r="AZ69" s="2279"/>
      <c r="BA69" s="2279"/>
      <c r="BB69" s="2279"/>
      <c r="BC69" s="2279"/>
      <c r="BD69" s="2279"/>
      <c r="BE69" s="2279"/>
      <c r="BF69" s="2279"/>
      <c r="BG69" s="2279"/>
      <c r="BH69" s="2279"/>
      <c r="BI69" s="2119" t="n">
        <f aca="false">COUNTA(AI69:BH69)</f>
        <v>2</v>
      </c>
      <c r="BJ69" s="2119"/>
      <c r="BK69" s="0"/>
      <c r="BL69" s="0"/>
      <c r="BM69" s="2279"/>
      <c r="BN69" s="2279"/>
      <c r="BO69" s="2279"/>
      <c r="BP69" s="2279"/>
      <c r="BQ69" s="2279"/>
      <c r="BR69" s="2279"/>
      <c r="BS69" s="2279"/>
      <c r="BT69" s="2279"/>
      <c r="BU69" s="2279"/>
      <c r="BV69" s="2279"/>
      <c r="BW69" s="2279"/>
      <c r="BX69" s="2119" t="n">
        <f aca="false">COUNTA(BK69:BW69)</f>
        <v>0</v>
      </c>
      <c r="BY69" s="2119"/>
      <c r="BZ69" s="2119" t="n">
        <f aca="false">R69+AG69+BI69+BX69</f>
        <v>2</v>
      </c>
      <c r="CA69" s="2119"/>
      <c r="CB69" s="2128"/>
      <c r="CC69" s="2128"/>
      <c r="CD69" s="2128"/>
      <c r="CE69" s="2128"/>
      <c r="CF69" s="2128"/>
      <c r="CG69" s="2128"/>
      <c r="CH69" s="2128"/>
      <c r="CI69" s="2128"/>
      <c r="CJ69" s="2128"/>
      <c r="CK69" s="2128"/>
      <c r="CL69" s="2128"/>
      <c r="CM69" s="2128"/>
      <c r="CN69" s="2279"/>
      <c r="CO69" s="0" t="n">
        <f aca="false">SUBTOTAL(9,CB71:CN71)</f>
        <v>0</v>
      </c>
      <c r="CP69" s="2126"/>
      <c r="CQ69" s="0"/>
      <c r="CR69" s="2128"/>
      <c r="CS69" s="2128"/>
      <c r="CT69" s="2128"/>
      <c r="CU69" s="2128"/>
      <c r="CV69" s="2128"/>
      <c r="CW69" s="2128"/>
      <c r="CX69" s="2128"/>
      <c r="CY69" s="2128"/>
      <c r="CZ69" s="2128"/>
      <c r="DA69" s="2128"/>
      <c r="DB69" s="2128"/>
      <c r="DC69" s="2279"/>
      <c r="DD69" s="0" t="n">
        <f aca="false">COUNTA(CQ69:DC69)</f>
        <v>0</v>
      </c>
      <c r="DE69" s="2126"/>
      <c r="DF69" s="2279" t="s">
        <v>664</v>
      </c>
      <c r="DG69" s="2279"/>
      <c r="DH69" s="2279"/>
      <c r="DI69" s="2279"/>
      <c r="DJ69" s="2279"/>
      <c r="DK69" s="2279"/>
      <c r="DL69" s="2279"/>
      <c r="DM69" s="2279"/>
      <c r="DN69" s="2279"/>
      <c r="DO69" s="2279"/>
      <c r="DP69" s="2279"/>
      <c r="DQ69" s="2279"/>
      <c r="DR69" s="2279"/>
      <c r="DS69" s="2279"/>
      <c r="DT69" s="2279"/>
      <c r="DU69" s="2279"/>
      <c r="DV69" s="2279"/>
      <c r="DW69" s="2279"/>
      <c r="DX69" s="2279"/>
      <c r="DY69" s="2279"/>
      <c r="DZ69" s="0" t="n">
        <f aca="false">COUNTA(DF69:DY69)</f>
        <v>1</v>
      </c>
      <c r="EA69" s="2126"/>
      <c r="EB69" s="2279"/>
      <c r="EC69" s="2279"/>
      <c r="ED69" s="2279"/>
      <c r="EE69" s="2279"/>
      <c r="EF69" s="2279"/>
      <c r="EG69" s="2279"/>
      <c r="EH69" s="2279"/>
      <c r="EI69" s="2279"/>
      <c r="EJ69" s="2279"/>
      <c r="EK69" s="2279"/>
      <c r="EL69" s="0" t="n">
        <f aca="false">COUNTA(EB69:EK69)</f>
        <v>0</v>
      </c>
      <c r="EM69" s="2126"/>
      <c r="EN69" s="2277"/>
      <c r="EO69" s="2277"/>
      <c r="EP69" s="2128"/>
      <c r="EQ69" s="2128"/>
      <c r="ER69" s="2128"/>
      <c r="ES69" s="2128"/>
      <c r="ET69" s="2128"/>
      <c r="EU69" s="2128"/>
      <c r="EV69" s="2128"/>
      <c r="EW69" s="2128"/>
      <c r="EX69" s="2128"/>
      <c r="EY69" s="2128"/>
      <c r="EZ69" s="2128"/>
      <c r="FA69" s="2128"/>
      <c r="FB69" s="2128"/>
      <c r="FC69" s="2128"/>
      <c r="FD69" s="2128"/>
      <c r="FE69" s="2128"/>
      <c r="FF69" s="2128"/>
      <c r="FG69" s="2279"/>
      <c r="FH69" s="2132" t="n">
        <f aca="false">SUBTOTAL(9,EN71:FG71)</f>
        <v>0</v>
      </c>
      <c r="FI69" s="2119" t="n">
        <f aca="false">SUBTOTAL(9,EN71:FG71)</f>
        <v>0</v>
      </c>
      <c r="FJ69" s="2133"/>
      <c r="FK69" s="0"/>
      <c r="FL69" s="2134"/>
      <c r="FM69" s="0"/>
      <c r="FN69" s="0"/>
      <c r="FO69" s="0"/>
      <c r="FP69" s="0"/>
      <c r="FQ69" s="2278"/>
      <c r="FR69" s="2279"/>
      <c r="FS69" s="2279"/>
      <c r="FT69" s="2279"/>
      <c r="FU69" s="2279"/>
      <c r="FV69" s="2279"/>
      <c r="FW69" s="2279"/>
      <c r="FX69" s="2279"/>
      <c r="FY69" s="2279"/>
      <c r="FZ69" s="2279"/>
      <c r="GA69" s="2279"/>
      <c r="GB69" s="2279"/>
      <c r="GC69" s="2279"/>
      <c r="GD69" s="2279"/>
      <c r="GE69" s="2279"/>
      <c r="GF69" s="2279"/>
      <c r="GG69" s="2279"/>
      <c r="GH69" s="2279"/>
      <c r="GI69" s="2119" t="n">
        <f aca="false">SUBTOTAL(9,FO71:GH71)</f>
        <v>0</v>
      </c>
      <c r="GJ69" s="2142"/>
      <c r="GK69" s="0"/>
      <c r="GL69" s="0"/>
      <c r="GM69" s="0"/>
      <c r="GN69" s="0" t="n">
        <f aca="false">SUBTOTAL(9,GK71:GM71)</f>
        <v>0</v>
      </c>
      <c r="GO69" s="2148"/>
      <c r="GP69" s="2277"/>
      <c r="GQ69" s="0"/>
      <c r="GR69" s="0"/>
      <c r="GS69" s="0"/>
      <c r="GT69" s="0"/>
      <c r="GU69" s="0"/>
      <c r="GV69" s="0"/>
      <c r="GW69" s="0"/>
      <c r="GX69" s="0"/>
      <c r="GY69" s="0"/>
      <c r="GZ69" s="2119" t="n">
        <f aca="false">SUBTOTAL(3,GP69:GY69)</f>
        <v>0</v>
      </c>
      <c r="HA69" s="2156"/>
      <c r="HB69" s="0"/>
      <c r="HC69" s="0"/>
      <c r="HD69" s="0"/>
      <c r="HE69" s="2160"/>
      <c r="HF69" s="2161"/>
      <c r="HG69" s="0"/>
      <c r="HH69" s="0"/>
      <c r="HI69" s="0"/>
      <c r="HJ69" s="0"/>
      <c r="HK69" s="0"/>
      <c r="HL69" s="2107"/>
      <c r="HM69" s="0"/>
      <c r="HN69" s="0" t="n">
        <v>2</v>
      </c>
      <c r="HQ69" s="0"/>
    </row>
    <row r="70" customFormat="false" ht="11.25" hidden="false" customHeight="true" outlineLevel="0" collapsed="false">
      <c r="A70" s="2056"/>
      <c r="B70" s="2169" t="s">
        <v>661</v>
      </c>
      <c r="C70" s="0"/>
      <c r="D70" s="0"/>
      <c r="E70" s="0"/>
      <c r="F70" s="0"/>
      <c r="G70" s="0"/>
      <c r="H70" s="2283"/>
      <c r="I70" s="2283"/>
      <c r="J70" s="2283"/>
      <c r="K70" s="2283"/>
      <c r="L70" s="2283"/>
      <c r="M70" s="2283"/>
      <c r="N70" s="2283"/>
      <c r="O70" s="2283"/>
      <c r="P70" s="2283"/>
      <c r="Q70" s="2283"/>
      <c r="R70" s="2175" t="n">
        <f aca="false">SUBTOTAL(9,C70:Q70)</f>
        <v>0</v>
      </c>
      <c r="S70" s="2175" t="n">
        <f aca="false">R70+S66</f>
        <v>350</v>
      </c>
      <c r="T70" s="0"/>
      <c r="U70" s="0"/>
      <c r="V70" s="2283"/>
      <c r="W70" s="2283"/>
      <c r="X70" s="2283"/>
      <c r="Y70" s="2283"/>
      <c r="Z70" s="2283"/>
      <c r="AA70" s="2283"/>
      <c r="AB70" s="2283"/>
      <c r="AC70" s="2283"/>
      <c r="AD70" s="2283"/>
      <c r="AE70" s="2283"/>
      <c r="AF70" s="2283"/>
      <c r="AG70" s="2175" t="n">
        <f aca="false">SUBTOTAL(9,T70:AF70)</f>
        <v>0</v>
      </c>
      <c r="AH70" s="2175" t="n">
        <f aca="false">AG70+AH66</f>
        <v>0</v>
      </c>
      <c r="AI70" s="0" t="n">
        <v>21</v>
      </c>
      <c r="AJ70" s="0" t="n">
        <v>1</v>
      </c>
      <c r="AK70" s="0"/>
      <c r="AL70" s="2283"/>
      <c r="AM70" s="2283"/>
      <c r="AN70" s="2283"/>
      <c r="AO70" s="2283"/>
      <c r="AP70" s="2283"/>
      <c r="AQ70" s="2283"/>
      <c r="AR70" s="2283"/>
      <c r="AS70" s="2283"/>
      <c r="AT70" s="2283"/>
      <c r="AU70" s="2283"/>
      <c r="AV70" s="2283"/>
      <c r="AW70" s="2283"/>
      <c r="AX70" s="2283"/>
      <c r="AY70" s="2283"/>
      <c r="AZ70" s="2283"/>
      <c r="BA70" s="2283"/>
      <c r="BB70" s="2283"/>
      <c r="BC70" s="2283"/>
      <c r="BD70" s="2283"/>
      <c r="BE70" s="2283"/>
      <c r="BF70" s="2283"/>
      <c r="BG70" s="2283"/>
      <c r="BH70" s="2283"/>
      <c r="BI70" s="2175" t="n">
        <f aca="false">SUBTOTAL(9,AI70:BH70)</f>
        <v>22</v>
      </c>
      <c r="BJ70" s="2175" t="n">
        <f aca="false">BI70+BJ66</f>
        <v>143</v>
      </c>
      <c r="BK70" s="0"/>
      <c r="BL70" s="0"/>
      <c r="BM70" s="2283"/>
      <c r="BN70" s="2283"/>
      <c r="BO70" s="2283"/>
      <c r="BP70" s="2283"/>
      <c r="BQ70" s="2283"/>
      <c r="BR70" s="2283"/>
      <c r="BS70" s="2283"/>
      <c r="BT70" s="2283"/>
      <c r="BU70" s="2283"/>
      <c r="BV70" s="2283"/>
      <c r="BW70" s="2283"/>
      <c r="BX70" s="2175" t="n">
        <f aca="false">SUBTOTAL(9,BK70:BW70)</f>
        <v>0</v>
      </c>
      <c r="BY70" s="2175" t="n">
        <f aca="false">BX70+BY66</f>
        <v>0</v>
      </c>
      <c r="BZ70" s="2175" t="n">
        <f aca="false">+R70+AG70+BI70+BX70</f>
        <v>22</v>
      </c>
      <c r="CA70" s="2175" t="n">
        <f aca="false">BZ70+CA66</f>
        <v>493</v>
      </c>
      <c r="CB70" s="2184"/>
      <c r="CC70" s="2184"/>
      <c r="CD70" s="2184"/>
      <c r="CE70" s="2184"/>
      <c r="CF70" s="2184"/>
      <c r="CG70" s="2184"/>
      <c r="CH70" s="2184"/>
      <c r="CI70" s="2184"/>
      <c r="CJ70" s="2184"/>
      <c r="CK70" s="2184"/>
      <c r="CL70" s="2184"/>
      <c r="CM70" s="2184"/>
      <c r="CN70" s="2283"/>
      <c r="CO70" s="0" t="n">
        <f aca="false">SUBTOTAL(9,CB70:CN70)</f>
        <v>0</v>
      </c>
      <c r="CP70" s="2182" t="n">
        <f aca="false">CO70:CO70+IF($B66:$B66=2,0,CP66:CP66)</f>
        <v>0</v>
      </c>
      <c r="CQ70" s="0"/>
      <c r="CR70" s="2184"/>
      <c r="CS70" s="2184"/>
      <c r="CT70" s="2184"/>
      <c r="CU70" s="2184"/>
      <c r="CV70" s="2184"/>
      <c r="CW70" s="2184"/>
      <c r="CX70" s="2184"/>
      <c r="CY70" s="2184"/>
      <c r="CZ70" s="2184"/>
      <c r="DA70" s="2184"/>
      <c r="DB70" s="2184"/>
      <c r="DC70" s="2283"/>
      <c r="DD70" s="0" t="n">
        <f aca="false">SUBTOTAL(9,CQ70:DC70)</f>
        <v>0</v>
      </c>
      <c r="DE70" s="2182" t="n">
        <f aca="false">DD70:DD70+IF($B66:$B66=2,0,DE66:DE66)</f>
        <v>0</v>
      </c>
      <c r="DF70" s="2283" t="n">
        <v>10</v>
      </c>
      <c r="DG70" s="2283"/>
      <c r="DH70" s="2283"/>
      <c r="DI70" s="2283"/>
      <c r="DJ70" s="2283"/>
      <c r="DK70" s="2283"/>
      <c r="DL70" s="2283"/>
      <c r="DM70" s="2283"/>
      <c r="DN70" s="2283"/>
      <c r="DO70" s="2283"/>
      <c r="DP70" s="2283"/>
      <c r="DQ70" s="2283"/>
      <c r="DR70" s="2283"/>
      <c r="DS70" s="2283"/>
      <c r="DT70" s="2283"/>
      <c r="DU70" s="2283"/>
      <c r="DV70" s="2283"/>
      <c r="DW70" s="2283"/>
      <c r="DX70" s="2283"/>
      <c r="DY70" s="2283"/>
      <c r="DZ70" s="0" t="n">
        <f aca="false">SUBTOTAL(9,DF70:DY70)</f>
        <v>10</v>
      </c>
      <c r="EA70" s="2182" t="n">
        <f aca="false">DZ70:DZ70+IF($B66:$B66=2,0,EA66:EA66)</f>
        <v>50</v>
      </c>
      <c r="EB70" s="2283"/>
      <c r="EC70" s="2283"/>
      <c r="ED70" s="2283"/>
      <c r="EE70" s="2283"/>
      <c r="EF70" s="2283"/>
      <c r="EG70" s="2283"/>
      <c r="EH70" s="2283"/>
      <c r="EI70" s="2283"/>
      <c r="EJ70" s="2283"/>
      <c r="EK70" s="0"/>
      <c r="EL70" s="0" t="n">
        <f aca="false">SUBTOTAL(9,EB70:EK70)</f>
        <v>0</v>
      </c>
      <c r="EM70" s="2182" t="n">
        <f aca="false">EL70:EL70+IF($B66:$B66=2,0,EM66:EM66)</f>
        <v>0</v>
      </c>
      <c r="EN70" s="2282"/>
      <c r="EO70" s="2282"/>
      <c r="EP70" s="2184"/>
      <c r="EQ70" s="2184"/>
      <c r="ER70" s="2184"/>
      <c r="ES70" s="2184"/>
      <c r="ET70" s="2184"/>
      <c r="EU70" s="2184"/>
      <c r="EV70" s="2184"/>
      <c r="EW70" s="2184"/>
      <c r="EX70" s="2184"/>
      <c r="EY70" s="2184"/>
      <c r="EZ70" s="2184"/>
      <c r="FA70" s="2184"/>
      <c r="FB70" s="2184"/>
      <c r="FC70" s="2184"/>
      <c r="FD70" s="2184"/>
      <c r="FE70" s="2184"/>
      <c r="FF70" s="2184"/>
      <c r="FG70" s="2283"/>
      <c r="FH70" s="2188" t="n">
        <f aca="false">SUBTOTAL(9,EN70:FG70)</f>
        <v>0</v>
      </c>
      <c r="FI70" s="2175" t="n">
        <f aca="false">SUBTOTAL(9,EN70:FG70)</f>
        <v>0</v>
      </c>
      <c r="FJ70" s="2174" t="n">
        <f aca="false">FI70:FI70+IF($B66:$B66=2,0,FJ66:FJ66)</f>
        <v>0</v>
      </c>
      <c r="FK70" s="0"/>
      <c r="FL70" s="2189"/>
      <c r="FM70" s="2207" t="n">
        <f aca="false">SUBTOTAL(9,FK70:FL70)</f>
        <v>0</v>
      </c>
      <c r="FN70" s="0" t="n">
        <f aca="false">$FN$3+FN66</f>
        <v>630</v>
      </c>
      <c r="FO70" s="2330"/>
      <c r="FP70" s="2330" t="n">
        <v>12</v>
      </c>
      <c r="FQ70" s="2266"/>
      <c r="FR70" s="2283"/>
      <c r="FS70" s="2283"/>
      <c r="FT70" s="2283"/>
      <c r="FU70" s="2283"/>
      <c r="FV70" s="2283"/>
      <c r="FW70" s="2283"/>
      <c r="FX70" s="2283"/>
      <c r="FY70" s="2283"/>
      <c r="FZ70" s="2283"/>
      <c r="GA70" s="2283"/>
      <c r="GB70" s="2283"/>
      <c r="GC70" s="2283"/>
      <c r="GD70" s="2283"/>
      <c r="GE70" s="2283"/>
      <c r="GF70" s="2283"/>
      <c r="GG70" s="2283"/>
      <c r="GH70" s="2283"/>
      <c r="GI70" s="2175" t="n">
        <f aca="false">SUBTOTAL(9,FO70:GH70)</f>
        <v>12</v>
      </c>
      <c r="GJ70" s="2188" t="n">
        <f aca="false">GI70:GI70+IF($B66:$B66=2,0,GJ66:GJ66)</f>
        <v>148</v>
      </c>
      <c r="GK70" s="0"/>
      <c r="GL70" s="0"/>
      <c r="GM70" s="0"/>
      <c r="GN70" s="2203" t="n">
        <f aca="false">SUBTOTAL(9,GK70:GM70)</f>
        <v>0</v>
      </c>
      <c r="GO70" s="2203" t="n">
        <f aca="false">GN70:GN70+IF($B66:$B66=2,0,GO66:GO66)</f>
        <v>0</v>
      </c>
      <c r="GP70" s="2282"/>
      <c r="GQ70" s="0"/>
      <c r="GR70" s="2283"/>
      <c r="GS70" s="2283"/>
      <c r="GT70" s="2283"/>
      <c r="GU70" s="2283"/>
      <c r="GV70" s="2283"/>
      <c r="GW70" s="2283"/>
      <c r="GX70" s="2283"/>
      <c r="GY70" s="2283"/>
      <c r="GZ70" s="2175" t="n">
        <f aca="false">SUBTOTAL(9,GP70:GY70)</f>
        <v>0</v>
      </c>
      <c r="HA70" s="2175" t="n">
        <f aca="false">GZ70:GZ70+IF($B66:$B66=2,0,HA66:HA66)</f>
        <v>0</v>
      </c>
      <c r="HB70" s="0"/>
      <c r="HC70" s="0"/>
      <c r="HD70" s="0" t="n">
        <f aca="false">$HD$14</f>
        <v>0</v>
      </c>
      <c r="HE70" s="2207" t="n">
        <f aca="false">SUBTOTAL(9,HB70:HD70)</f>
        <v>0</v>
      </c>
      <c r="HF70" s="2208" t="n">
        <f aca="false">SUMIF($C$5:HE$5,"Накопленный эффект, т/сут",$C70:HE70)+SUMIF($C$5:HE$5,"Нараст.  по потенциалу",$C70:HE70)-SUMIF($C$5:HE$5,"Нараст. по остановкам",$C70:HE70)-SUMIF($C$5:HE$5,"ИТОГО перевод в ППД",$C70:HE70)-SUMIF($C$5:HE$5,"ИТОГО  нерент, по распоряж.",$C70:HE70)-SUMIF($C$5:HE$5,"ИТОГО ост. дебит от ЗБС, Углуб., ПВЛГ/ПНЛГ",$C70:HE70)</f>
        <v>395</v>
      </c>
      <c r="HG70" s="2203" t="n">
        <v>5.7</v>
      </c>
      <c r="HH70" s="2203" t="n">
        <v>6.72617036371363</v>
      </c>
      <c r="HI70" s="2203" t="n">
        <v>10.6489717262357</v>
      </c>
      <c r="HJ70" s="2203" t="n">
        <v>51.6946929649494</v>
      </c>
      <c r="HK70" s="2203" t="n">
        <f aca="false">SUBTOTAL(9,HG70:HJ70)</f>
        <v>74.7698350548987</v>
      </c>
      <c r="HL70" s="2107"/>
      <c r="HM70" s="0" t="n">
        <f aca="false">HM$4:HM$4+SUMIF($C$5:HK$5,"Нараст. по остановкам",$C70:HK70)-SUMIF($C$5:HK$5,"Нараст.  по потенциалу",$C70:HK70)</f>
        <v>819.078704742539</v>
      </c>
      <c r="HN70" s="0" t="n">
        <v>3</v>
      </c>
      <c r="HQ70" s="0"/>
    </row>
    <row r="71" customFormat="false" ht="1.5" hidden="false" customHeight="true" outlineLevel="0" collapsed="false">
      <c r="A71" s="2215"/>
      <c r="B71" s="2215"/>
      <c r="C71" s="2325"/>
      <c r="D71" s="2325"/>
      <c r="E71" s="2325"/>
      <c r="F71" s="2325"/>
      <c r="G71" s="2225"/>
      <c r="H71" s="2225"/>
      <c r="I71" s="2225"/>
      <c r="J71" s="2225"/>
      <c r="K71" s="2225"/>
      <c r="L71" s="2225"/>
      <c r="M71" s="2225"/>
      <c r="N71" s="2225"/>
      <c r="O71" s="2225"/>
      <c r="P71" s="2225"/>
      <c r="Q71" s="2225"/>
      <c r="R71" s="2221"/>
      <c r="S71" s="2221"/>
      <c r="T71" s="2327"/>
      <c r="U71" s="2327"/>
      <c r="V71" s="2225"/>
      <c r="W71" s="2225"/>
      <c r="X71" s="2225"/>
      <c r="Y71" s="2225"/>
      <c r="Z71" s="2225"/>
      <c r="AA71" s="2225"/>
      <c r="AB71" s="2225"/>
      <c r="AC71" s="2225"/>
      <c r="AD71" s="2225"/>
      <c r="AE71" s="2225"/>
      <c r="AF71" s="2225"/>
      <c r="AG71" s="2221"/>
      <c r="AH71" s="2221"/>
      <c r="AI71" s="0"/>
      <c r="AJ71" s="0"/>
      <c r="AK71" s="2328"/>
      <c r="AL71" s="2225"/>
      <c r="AM71" s="2225"/>
      <c r="AN71" s="2225"/>
      <c r="AO71" s="2225"/>
      <c r="AP71" s="2225"/>
      <c r="AQ71" s="2225"/>
      <c r="AR71" s="2225"/>
      <c r="AS71" s="2225"/>
      <c r="AT71" s="2225"/>
      <c r="AU71" s="2225"/>
      <c r="AV71" s="2225"/>
      <c r="AW71" s="2225"/>
      <c r="AX71" s="2225"/>
      <c r="AY71" s="2225"/>
      <c r="AZ71" s="2225"/>
      <c r="BA71" s="2225"/>
      <c r="BB71" s="2225"/>
      <c r="BC71" s="2225"/>
      <c r="BD71" s="2225"/>
      <c r="BE71" s="2225"/>
      <c r="BF71" s="2225"/>
      <c r="BG71" s="2225"/>
      <c r="BH71" s="2225"/>
      <c r="BI71" s="2221"/>
      <c r="BJ71" s="2221"/>
      <c r="BK71" s="2327"/>
      <c r="BL71" s="2225"/>
      <c r="BM71" s="2225"/>
      <c r="BN71" s="2225"/>
      <c r="BO71" s="2225"/>
      <c r="BP71" s="2225"/>
      <c r="BQ71" s="2225"/>
      <c r="BR71" s="2225"/>
      <c r="BS71" s="2225"/>
      <c r="BT71" s="2225"/>
      <c r="BU71" s="2225"/>
      <c r="BV71" s="2225"/>
      <c r="BW71" s="2225"/>
      <c r="BX71" s="2221"/>
      <c r="BY71" s="2221"/>
      <c r="BZ71" s="2221"/>
      <c r="CA71" s="2221"/>
      <c r="CB71" s="2225"/>
      <c r="CC71" s="2225"/>
      <c r="CD71" s="2225"/>
      <c r="CE71" s="2225"/>
      <c r="CF71" s="2225"/>
      <c r="CG71" s="2225"/>
      <c r="CH71" s="2225"/>
      <c r="CI71" s="2225"/>
      <c r="CJ71" s="2225"/>
      <c r="CK71" s="2225"/>
      <c r="CL71" s="2225"/>
      <c r="CM71" s="2225"/>
      <c r="CN71" s="2225"/>
      <c r="CO71" s="2221"/>
      <c r="CP71" s="2221"/>
      <c r="CQ71" s="1302" t="n">
        <v>1</v>
      </c>
      <c r="CR71" s="2225"/>
      <c r="CS71" s="2225"/>
      <c r="CT71" s="2225"/>
      <c r="CU71" s="2225"/>
      <c r="CV71" s="2225"/>
      <c r="CW71" s="2225"/>
      <c r="CX71" s="2225"/>
      <c r="CY71" s="2225"/>
      <c r="CZ71" s="2225"/>
      <c r="DA71" s="2225"/>
      <c r="DB71" s="2225"/>
      <c r="DC71" s="2225"/>
      <c r="DD71" s="2221"/>
      <c r="DE71" s="2221"/>
      <c r="DF71" s="2225"/>
      <c r="DG71" s="2225"/>
      <c r="DH71" s="2225"/>
      <c r="DI71" s="2225"/>
      <c r="DJ71" s="2225"/>
      <c r="DK71" s="2225"/>
      <c r="DL71" s="2225"/>
      <c r="DM71" s="2225"/>
      <c r="DN71" s="2225"/>
      <c r="DO71" s="2225"/>
      <c r="DP71" s="2225"/>
      <c r="DQ71" s="2225"/>
      <c r="DR71" s="2225"/>
      <c r="DS71" s="2225"/>
      <c r="DT71" s="2225"/>
      <c r="DU71" s="2225"/>
      <c r="DV71" s="2225"/>
      <c r="DW71" s="2225"/>
      <c r="DX71" s="2225"/>
      <c r="DY71" s="2225"/>
      <c r="DZ71" s="2221"/>
      <c r="EA71" s="2221"/>
      <c r="EB71" s="2225"/>
      <c r="EC71" s="2225"/>
      <c r="ED71" s="2225"/>
      <c r="EE71" s="2225"/>
      <c r="EF71" s="2225"/>
      <c r="EG71" s="2225"/>
      <c r="EH71" s="2225"/>
      <c r="EI71" s="2225"/>
      <c r="EJ71" s="2225"/>
      <c r="EK71" s="2225"/>
      <c r="EL71" s="2221"/>
      <c r="EM71" s="2221"/>
      <c r="EN71" s="2225"/>
      <c r="EO71" s="2225"/>
      <c r="EP71" s="2225"/>
      <c r="EQ71" s="2225"/>
      <c r="ER71" s="2225"/>
      <c r="ES71" s="2225"/>
      <c r="ET71" s="2225"/>
      <c r="EU71" s="2225"/>
      <c r="EV71" s="2225"/>
      <c r="EW71" s="2225"/>
      <c r="EX71" s="2225"/>
      <c r="EY71" s="2225"/>
      <c r="EZ71" s="2225"/>
      <c r="FA71" s="2225"/>
      <c r="FB71" s="2225"/>
      <c r="FC71" s="2225"/>
      <c r="FD71" s="2225"/>
      <c r="FE71" s="2225"/>
      <c r="FF71" s="2225"/>
      <c r="FG71" s="2225"/>
      <c r="FH71" s="2221"/>
      <c r="FI71" s="2221"/>
      <c r="FJ71" s="2221"/>
      <c r="FK71" s="2230"/>
      <c r="FL71" s="2217"/>
      <c r="FM71" s="2221"/>
      <c r="FN71" s="2228"/>
      <c r="FO71" s="2330"/>
      <c r="FP71" s="2330"/>
      <c r="FQ71" s="2230"/>
      <c r="FR71" s="2225"/>
      <c r="FS71" s="2225"/>
      <c r="FT71" s="2225"/>
      <c r="FU71" s="2225"/>
      <c r="FV71" s="2225"/>
      <c r="FW71" s="2225"/>
      <c r="FX71" s="2225"/>
      <c r="FY71" s="2225"/>
      <c r="FZ71" s="2225"/>
      <c r="GA71" s="2225"/>
      <c r="GB71" s="2225"/>
      <c r="GC71" s="2225"/>
      <c r="GD71" s="2225"/>
      <c r="GE71" s="2225"/>
      <c r="GF71" s="2225"/>
      <c r="GG71" s="2225"/>
      <c r="GH71" s="2225"/>
      <c r="GI71" s="2221"/>
      <c r="GJ71" s="2221"/>
      <c r="GK71" s="1302"/>
      <c r="GL71" s="1302"/>
      <c r="GM71" s="1302"/>
      <c r="GN71" s="1302"/>
      <c r="GO71" s="1302"/>
      <c r="GP71" s="2331"/>
      <c r="GQ71" s="2331"/>
      <c r="GR71" s="2225"/>
      <c r="GS71" s="2225"/>
      <c r="GT71" s="2225"/>
      <c r="GU71" s="2225"/>
      <c r="GV71" s="2225"/>
      <c r="GW71" s="2225"/>
      <c r="GX71" s="2225"/>
      <c r="GY71" s="2225"/>
      <c r="GZ71" s="2221"/>
      <c r="HA71" s="2221"/>
      <c r="HB71" s="2225"/>
      <c r="HC71" s="2225"/>
      <c r="HD71" s="2225"/>
      <c r="HE71" s="2221"/>
      <c r="HF71" s="2221"/>
      <c r="HG71" s="1302"/>
      <c r="HH71" s="1302"/>
      <c r="HI71" s="1302"/>
      <c r="HJ71" s="1302"/>
      <c r="HK71" s="1302"/>
      <c r="HL71" s="2236"/>
      <c r="HM71" s="2236"/>
      <c r="HN71" s="2052" t="n">
        <v>4</v>
      </c>
      <c r="HQ71" s="0"/>
    </row>
    <row r="72" customFormat="false" ht="11.25" hidden="false" customHeight="true" outlineLevel="0" collapsed="false">
      <c r="A72" s="2056" t="e">
        <f aca="false">A68+1</f>
        <v>#REF!</v>
      </c>
      <c r="B72" s="2057" t="s">
        <v>662</v>
      </c>
      <c r="C72" s="0"/>
      <c r="D72" s="0"/>
      <c r="E72" s="0"/>
      <c r="F72" s="0"/>
      <c r="G72" s="2274"/>
      <c r="H72" s="0"/>
      <c r="I72" s="0"/>
      <c r="J72" s="0"/>
      <c r="K72" s="2072"/>
      <c r="L72" s="2072"/>
      <c r="M72" s="2072"/>
      <c r="N72" s="2072"/>
      <c r="O72" s="2072"/>
      <c r="P72" s="2274"/>
      <c r="Q72" s="2274"/>
      <c r="R72" s="2063"/>
      <c r="S72" s="2063"/>
      <c r="T72" s="0"/>
      <c r="U72" s="0"/>
      <c r="V72" s="2274"/>
      <c r="W72" s="2274"/>
      <c r="X72" s="2274"/>
      <c r="Y72" s="2274"/>
      <c r="Z72" s="2274"/>
      <c r="AA72" s="2274"/>
      <c r="AB72" s="2274"/>
      <c r="AC72" s="2274"/>
      <c r="AD72" s="2274"/>
      <c r="AE72" s="2274"/>
      <c r="AF72" s="2274"/>
      <c r="AG72" s="2063"/>
      <c r="AH72" s="2063"/>
      <c r="AI72" s="0" t="s">
        <v>701</v>
      </c>
      <c r="AJ72" s="0" t="s">
        <v>479</v>
      </c>
      <c r="AK72" s="0" t="s">
        <v>702</v>
      </c>
      <c r="AL72" s="2072"/>
      <c r="AM72" s="2072"/>
      <c r="AN72" s="2072"/>
      <c r="AO72" s="2072"/>
      <c r="AP72" s="2072"/>
      <c r="AQ72" s="2072"/>
      <c r="AR72" s="2072"/>
      <c r="AS72" s="2072"/>
      <c r="AT72" s="2072"/>
      <c r="AU72" s="2072"/>
      <c r="AV72" s="2072"/>
      <c r="AW72" s="2072"/>
      <c r="AX72" s="2072"/>
      <c r="AY72" s="2072"/>
      <c r="AZ72" s="2072"/>
      <c r="BA72" s="2072"/>
      <c r="BB72" s="2072"/>
      <c r="BC72" s="2072"/>
      <c r="BD72" s="2072"/>
      <c r="BE72" s="2072"/>
      <c r="BF72" s="2072"/>
      <c r="BG72" s="2072"/>
      <c r="BH72" s="2274"/>
      <c r="BI72" s="2063"/>
      <c r="BJ72" s="2063"/>
      <c r="BK72" s="0"/>
      <c r="BL72" s="2274"/>
      <c r="BM72" s="2274"/>
      <c r="BN72" s="2274"/>
      <c r="BO72" s="2274"/>
      <c r="BP72" s="2274"/>
      <c r="BQ72" s="2274"/>
      <c r="BR72" s="2274"/>
      <c r="BS72" s="2274"/>
      <c r="BT72" s="2274"/>
      <c r="BU72" s="2274"/>
      <c r="BV72" s="2274"/>
      <c r="BW72" s="2274"/>
      <c r="BX72" s="2063"/>
      <c r="BY72" s="2063"/>
      <c r="BZ72" s="2063"/>
      <c r="CA72" s="2063"/>
      <c r="CB72" s="2274"/>
      <c r="CC72" s="2274"/>
      <c r="CD72" s="2274"/>
      <c r="CE72" s="2274"/>
      <c r="CF72" s="2274"/>
      <c r="CG72" s="2274"/>
      <c r="CH72" s="2274"/>
      <c r="CI72" s="2274"/>
      <c r="CJ72" s="2274"/>
      <c r="CK72" s="2274"/>
      <c r="CL72" s="2274"/>
      <c r="CM72" s="2274"/>
      <c r="CN72" s="2274"/>
      <c r="CO72" s="0"/>
      <c r="CP72" s="2070"/>
      <c r="CQ72" s="0"/>
      <c r="CR72" s="2274"/>
      <c r="CS72" s="2274"/>
      <c r="CT72" s="2274"/>
      <c r="CU72" s="2274"/>
      <c r="CV72" s="2274"/>
      <c r="CW72" s="2274"/>
      <c r="CX72" s="2274"/>
      <c r="CY72" s="2274"/>
      <c r="CZ72" s="2274"/>
      <c r="DA72" s="2274"/>
      <c r="DB72" s="2274"/>
      <c r="DC72" s="2274"/>
      <c r="DD72" s="0"/>
      <c r="DE72" s="2070"/>
      <c r="DF72" s="2274" t="s">
        <v>516</v>
      </c>
      <c r="DG72" s="2274"/>
      <c r="DH72" s="2274"/>
      <c r="DI72" s="2274"/>
      <c r="DJ72" s="2274"/>
      <c r="DK72" s="2274"/>
      <c r="DL72" s="2274"/>
      <c r="DM72" s="2274"/>
      <c r="DN72" s="2274"/>
      <c r="DO72" s="2274"/>
      <c r="DP72" s="2274"/>
      <c r="DQ72" s="2274"/>
      <c r="DR72" s="2274"/>
      <c r="DS72" s="2274"/>
      <c r="DT72" s="2274"/>
      <c r="DU72" s="2274"/>
      <c r="DV72" s="2274"/>
      <c r="DW72" s="2274"/>
      <c r="DX72" s="2274"/>
      <c r="DY72" s="2274"/>
      <c r="DZ72" s="0"/>
      <c r="EA72" s="2070"/>
      <c r="EB72" s="2274"/>
      <c r="EC72" s="2274"/>
      <c r="ED72" s="2274"/>
      <c r="EE72" s="2274"/>
      <c r="EF72" s="2274"/>
      <c r="EG72" s="2274"/>
      <c r="EH72" s="2274"/>
      <c r="EI72" s="2274"/>
      <c r="EJ72" s="2274"/>
      <c r="EK72" s="2274"/>
      <c r="EL72" s="0"/>
      <c r="EM72" s="2070"/>
      <c r="EN72" s="2271"/>
      <c r="EO72" s="2072"/>
      <c r="EP72" s="2072"/>
      <c r="EQ72" s="2072"/>
      <c r="ER72" s="2072"/>
      <c r="ES72" s="2072"/>
      <c r="ET72" s="2072"/>
      <c r="EU72" s="2072"/>
      <c r="EV72" s="2072"/>
      <c r="EW72" s="2072"/>
      <c r="EX72" s="2072"/>
      <c r="EY72" s="2072"/>
      <c r="EZ72" s="2072"/>
      <c r="FA72" s="2072"/>
      <c r="FB72" s="2072"/>
      <c r="FC72" s="2072"/>
      <c r="FD72" s="2072"/>
      <c r="FE72" s="2072"/>
      <c r="FF72" s="2072"/>
      <c r="FG72" s="2072"/>
      <c r="FH72" s="2076"/>
      <c r="FI72" s="2063"/>
      <c r="FJ72" s="2062"/>
      <c r="FK72" s="0"/>
      <c r="FL72" s="2077"/>
      <c r="FM72" s="0"/>
      <c r="FN72" s="0"/>
      <c r="FO72" s="0"/>
      <c r="FP72" s="0"/>
      <c r="FQ72" s="2273"/>
      <c r="FR72" s="2274"/>
      <c r="FS72" s="2274"/>
      <c r="FT72" s="2274"/>
      <c r="FU72" s="2274"/>
      <c r="FV72" s="2274"/>
      <c r="FW72" s="2274"/>
      <c r="FX72" s="2274"/>
      <c r="FY72" s="2274"/>
      <c r="FZ72" s="2274"/>
      <c r="GA72" s="2274"/>
      <c r="GB72" s="2274"/>
      <c r="GC72" s="2274"/>
      <c r="GD72" s="2274"/>
      <c r="GE72" s="2274"/>
      <c r="GF72" s="2274"/>
      <c r="GG72" s="2274"/>
      <c r="GH72" s="2274"/>
      <c r="GI72" s="2063"/>
      <c r="GJ72" s="2076"/>
      <c r="GK72" s="0"/>
      <c r="GL72" s="0"/>
      <c r="GM72" s="0"/>
      <c r="GN72" s="2090"/>
      <c r="GO72" s="209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2063"/>
      <c r="HA72" s="2063"/>
      <c r="HB72" s="0"/>
      <c r="HC72" s="0"/>
      <c r="HD72" s="0"/>
      <c r="HE72" s="2101"/>
      <c r="HF72" s="2102"/>
      <c r="HG72" s="0"/>
      <c r="HH72" s="0"/>
      <c r="HI72" s="0"/>
      <c r="HJ72" s="0"/>
      <c r="HK72" s="0"/>
      <c r="HL72" s="2107" t="e">
        <f aca="false">HL$4:HL$4+SUMIF($C$5:HK$5,"Нараст. баланс",$C74:HK74)+SUMIF($C$7:HH$7,"Итого (с ВНР)",$C74:HH74)-SUMIF($C$5:HK$5,"Геол. снижение,  т/сут",$C74:HK74)-SUMIF(HJ$7:HK$7,"Итого",HJ74:HK74)-SUMIF($C$7:HK$7,"Итого (с ВСП)",$C74:HK74)</f>
        <v>#REF!</v>
      </c>
      <c r="HM72" s="0"/>
      <c r="HN72" s="0" t="n">
        <v>1</v>
      </c>
      <c r="HQ72" s="0"/>
    </row>
    <row r="73" customFormat="false" ht="11.25" hidden="false" customHeight="true" outlineLevel="0" collapsed="false">
      <c r="A73" s="2056"/>
      <c r="B73" s="2113" t="s">
        <v>663</v>
      </c>
      <c r="C73" s="0"/>
      <c r="D73" s="0"/>
      <c r="E73" s="0"/>
      <c r="F73" s="0"/>
      <c r="G73" s="2279"/>
      <c r="H73" s="0"/>
      <c r="I73" s="0"/>
      <c r="J73" s="0"/>
      <c r="K73" s="2128"/>
      <c r="L73" s="2128"/>
      <c r="M73" s="2128"/>
      <c r="N73" s="2128"/>
      <c r="O73" s="2128"/>
      <c r="P73" s="2279"/>
      <c r="Q73" s="2279"/>
      <c r="R73" s="2119" t="n">
        <f aca="false">COUNTA(C73:Q73)</f>
        <v>0</v>
      </c>
      <c r="S73" s="2119"/>
      <c r="T73" s="0"/>
      <c r="U73" s="0"/>
      <c r="V73" s="2279"/>
      <c r="W73" s="2279"/>
      <c r="X73" s="2279"/>
      <c r="Y73" s="2279"/>
      <c r="Z73" s="2279"/>
      <c r="AA73" s="2279"/>
      <c r="AB73" s="2279"/>
      <c r="AC73" s="2279"/>
      <c r="AD73" s="2279"/>
      <c r="AE73" s="2279"/>
      <c r="AF73" s="2279"/>
      <c r="AG73" s="2119" t="n">
        <f aca="false">COUNTA(T73:AF73)</f>
        <v>0</v>
      </c>
      <c r="AH73" s="2119"/>
      <c r="AI73" s="0" t="n">
        <v>315</v>
      </c>
      <c r="AJ73" s="0" t="n">
        <v>3311</v>
      </c>
      <c r="AK73" s="0" t="s">
        <v>703</v>
      </c>
      <c r="AL73" s="2128"/>
      <c r="AM73" s="2128"/>
      <c r="AN73" s="2128"/>
      <c r="AO73" s="2128"/>
      <c r="AP73" s="2128"/>
      <c r="AQ73" s="2128"/>
      <c r="AR73" s="2128"/>
      <c r="AS73" s="2128"/>
      <c r="AT73" s="2128"/>
      <c r="AU73" s="2128"/>
      <c r="AV73" s="2128"/>
      <c r="AW73" s="2128"/>
      <c r="AX73" s="2128"/>
      <c r="AY73" s="2128"/>
      <c r="AZ73" s="2128"/>
      <c r="BA73" s="2128"/>
      <c r="BB73" s="2128"/>
      <c r="BC73" s="2128"/>
      <c r="BD73" s="2128"/>
      <c r="BE73" s="2128"/>
      <c r="BF73" s="2128"/>
      <c r="BG73" s="2128"/>
      <c r="BH73" s="2279"/>
      <c r="BI73" s="2119" t="n">
        <f aca="false">COUNTA(AI73:BH73)</f>
        <v>3</v>
      </c>
      <c r="BJ73" s="2119"/>
      <c r="BK73" s="0"/>
      <c r="BL73" s="2279"/>
      <c r="BM73" s="2279"/>
      <c r="BN73" s="2279"/>
      <c r="BO73" s="2279"/>
      <c r="BP73" s="2279"/>
      <c r="BQ73" s="2279"/>
      <c r="BR73" s="2279"/>
      <c r="BS73" s="2279"/>
      <c r="BT73" s="2279"/>
      <c r="BU73" s="2279"/>
      <c r="BV73" s="2279"/>
      <c r="BW73" s="2279"/>
      <c r="BX73" s="2119" t="n">
        <f aca="false">COUNTA(BK73:BW73)</f>
        <v>0</v>
      </c>
      <c r="BY73" s="2119"/>
      <c r="BZ73" s="2119" t="n">
        <f aca="false">R73+AG73+BI73+BX73</f>
        <v>3</v>
      </c>
      <c r="CA73" s="2119"/>
      <c r="CB73" s="2279"/>
      <c r="CC73" s="2279"/>
      <c r="CD73" s="2279"/>
      <c r="CE73" s="2279"/>
      <c r="CF73" s="2279"/>
      <c r="CG73" s="2279"/>
      <c r="CH73" s="2279"/>
      <c r="CI73" s="2279"/>
      <c r="CJ73" s="2279"/>
      <c r="CK73" s="2279"/>
      <c r="CL73" s="2279"/>
      <c r="CM73" s="2279"/>
      <c r="CN73" s="2279"/>
      <c r="CO73" s="0" t="n">
        <f aca="false">SUBTOTAL(9,CB75:CN75)</f>
        <v>0</v>
      </c>
      <c r="CP73" s="2126"/>
      <c r="CQ73" s="0"/>
      <c r="CR73" s="2279"/>
      <c r="CS73" s="2279"/>
      <c r="CT73" s="2279"/>
      <c r="CU73" s="2279"/>
      <c r="CV73" s="2279"/>
      <c r="CW73" s="2279"/>
      <c r="CX73" s="2279"/>
      <c r="CY73" s="2279"/>
      <c r="CZ73" s="2279"/>
      <c r="DA73" s="2279"/>
      <c r="DB73" s="2279"/>
      <c r="DC73" s="2279"/>
      <c r="DD73" s="0" t="n">
        <f aca="false">COUNTA(CQ73:DC73)</f>
        <v>0</v>
      </c>
      <c r="DE73" s="2126"/>
      <c r="DF73" s="2279" t="s">
        <v>664</v>
      </c>
      <c r="DG73" s="2279"/>
      <c r="DH73" s="2279"/>
      <c r="DI73" s="2279"/>
      <c r="DJ73" s="2279"/>
      <c r="DK73" s="2279"/>
      <c r="DL73" s="2279"/>
      <c r="DM73" s="2279"/>
      <c r="DN73" s="2279"/>
      <c r="DO73" s="2279"/>
      <c r="DP73" s="2279"/>
      <c r="DQ73" s="2279"/>
      <c r="DR73" s="2279"/>
      <c r="DS73" s="2279"/>
      <c r="DT73" s="2279"/>
      <c r="DU73" s="2279"/>
      <c r="DV73" s="2279"/>
      <c r="DW73" s="2279"/>
      <c r="DX73" s="2279"/>
      <c r="DY73" s="2279"/>
      <c r="DZ73" s="0" t="n">
        <f aca="false">COUNTA(DF73:DY73)</f>
        <v>1</v>
      </c>
      <c r="EA73" s="2126"/>
      <c r="EB73" s="2279"/>
      <c r="EC73" s="2279"/>
      <c r="ED73" s="2279"/>
      <c r="EE73" s="2279"/>
      <c r="EF73" s="2279"/>
      <c r="EG73" s="2279"/>
      <c r="EH73" s="2279"/>
      <c r="EI73" s="2279"/>
      <c r="EJ73" s="2279"/>
      <c r="EK73" s="2279"/>
      <c r="EL73" s="0" t="n">
        <f aca="false">COUNTA(EB73:EK73)</f>
        <v>0</v>
      </c>
      <c r="EM73" s="2126"/>
      <c r="EN73" s="2277"/>
      <c r="EO73" s="2128"/>
      <c r="EP73" s="2128"/>
      <c r="EQ73" s="2128"/>
      <c r="ER73" s="2128"/>
      <c r="ES73" s="2128"/>
      <c r="ET73" s="2128"/>
      <c r="EU73" s="2128"/>
      <c r="EV73" s="2128"/>
      <c r="EW73" s="2128"/>
      <c r="EX73" s="2128"/>
      <c r="EY73" s="2128"/>
      <c r="EZ73" s="2128"/>
      <c r="FA73" s="2128"/>
      <c r="FB73" s="2128"/>
      <c r="FC73" s="2128"/>
      <c r="FD73" s="2128"/>
      <c r="FE73" s="2128"/>
      <c r="FF73" s="2128"/>
      <c r="FG73" s="2128"/>
      <c r="FH73" s="2132" t="n">
        <f aca="false">SUBTOTAL(9,EN75:FG75)</f>
        <v>0</v>
      </c>
      <c r="FI73" s="2119" t="n">
        <f aca="false">SUBTOTAL(9,EN75:FG75)</f>
        <v>0</v>
      </c>
      <c r="FJ73" s="2133"/>
      <c r="FK73" s="0"/>
      <c r="FL73" s="2134"/>
      <c r="FM73" s="0"/>
      <c r="FN73" s="0"/>
      <c r="FO73" s="0"/>
      <c r="FP73" s="0"/>
      <c r="FQ73" s="2278"/>
      <c r="FR73" s="2279"/>
      <c r="FS73" s="2279"/>
      <c r="FT73" s="2279"/>
      <c r="FU73" s="2279"/>
      <c r="FV73" s="2279"/>
      <c r="FW73" s="2279"/>
      <c r="FX73" s="2279"/>
      <c r="FY73" s="2279"/>
      <c r="FZ73" s="2279"/>
      <c r="GA73" s="2279"/>
      <c r="GB73" s="2279"/>
      <c r="GC73" s="2279"/>
      <c r="GD73" s="2279"/>
      <c r="GE73" s="2279"/>
      <c r="GF73" s="2279"/>
      <c r="GG73" s="2279"/>
      <c r="GH73" s="2279"/>
      <c r="GI73" s="2119" t="n">
        <f aca="false">SUBTOTAL(9,FO75:GH75)</f>
        <v>0</v>
      </c>
      <c r="GJ73" s="2142"/>
      <c r="GK73" s="0"/>
      <c r="GL73" s="0"/>
      <c r="GM73" s="0"/>
      <c r="GN73" s="0" t="n">
        <f aca="false">SUBTOTAL(9,GK75:GM75)</f>
        <v>0</v>
      </c>
      <c r="GO73" s="2148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2119" t="n">
        <f aca="false">SUBTOTAL(3,GP73:GY73)</f>
        <v>0</v>
      </c>
      <c r="HA73" s="2156"/>
      <c r="HB73" s="0"/>
      <c r="HC73" s="0"/>
      <c r="HD73" s="0"/>
      <c r="HE73" s="2160"/>
      <c r="HF73" s="2161"/>
      <c r="HG73" s="0"/>
      <c r="HH73" s="0"/>
      <c r="HI73" s="0"/>
      <c r="HJ73" s="0"/>
      <c r="HK73" s="0"/>
      <c r="HL73" s="2107"/>
      <c r="HM73" s="0"/>
      <c r="HN73" s="0" t="n">
        <v>2</v>
      </c>
      <c r="HQ73" s="0"/>
    </row>
    <row r="74" customFormat="false" ht="11.25" hidden="false" customHeight="true" outlineLevel="0" collapsed="false">
      <c r="A74" s="2056"/>
      <c r="B74" s="2169" t="s">
        <v>661</v>
      </c>
      <c r="C74" s="0"/>
      <c r="D74" s="0"/>
      <c r="E74" s="0"/>
      <c r="F74" s="0"/>
      <c r="G74" s="2283"/>
      <c r="H74" s="0"/>
      <c r="I74" s="0"/>
      <c r="J74" s="0"/>
      <c r="K74" s="2184"/>
      <c r="L74" s="2184"/>
      <c r="M74" s="2184"/>
      <c r="N74" s="2184"/>
      <c r="O74" s="2184"/>
      <c r="P74" s="2283"/>
      <c r="Q74" s="2283"/>
      <c r="R74" s="2175" t="n">
        <f aca="false">SUBTOTAL(9,C74:Q74)</f>
        <v>0</v>
      </c>
      <c r="S74" s="2175" t="n">
        <f aca="false">R74+S70</f>
        <v>350</v>
      </c>
      <c r="T74" s="0"/>
      <c r="U74" s="0"/>
      <c r="V74" s="2283"/>
      <c r="W74" s="2283"/>
      <c r="X74" s="2283"/>
      <c r="Y74" s="2283"/>
      <c r="Z74" s="2283"/>
      <c r="AA74" s="2283"/>
      <c r="AB74" s="2283"/>
      <c r="AC74" s="2283"/>
      <c r="AD74" s="2283"/>
      <c r="AE74" s="2283"/>
      <c r="AF74" s="2283"/>
      <c r="AG74" s="2175" t="n">
        <f aca="false">SUBTOTAL(9,T74:AF74)</f>
        <v>0</v>
      </c>
      <c r="AH74" s="2175" t="n">
        <f aca="false">AG74+AH70</f>
        <v>0</v>
      </c>
      <c r="AI74" s="0" t="n">
        <v>17</v>
      </c>
      <c r="AJ74" s="0" t="n">
        <v>21</v>
      </c>
      <c r="AK74" s="0" t="n">
        <v>5</v>
      </c>
      <c r="AL74" s="2184"/>
      <c r="AM74" s="2184"/>
      <c r="AN74" s="2184"/>
      <c r="AO74" s="2184"/>
      <c r="AP74" s="2184"/>
      <c r="AQ74" s="2184"/>
      <c r="AR74" s="2184"/>
      <c r="AS74" s="2184"/>
      <c r="AT74" s="2184"/>
      <c r="AU74" s="2184"/>
      <c r="AV74" s="2184"/>
      <c r="AW74" s="2184"/>
      <c r="AX74" s="2184"/>
      <c r="AY74" s="2184"/>
      <c r="AZ74" s="2184"/>
      <c r="BA74" s="2184"/>
      <c r="BB74" s="2184"/>
      <c r="BC74" s="2184"/>
      <c r="BD74" s="2184"/>
      <c r="BE74" s="2184"/>
      <c r="BF74" s="2184"/>
      <c r="BG74" s="2184"/>
      <c r="BH74" s="2283"/>
      <c r="BI74" s="2175" t="n">
        <f aca="false">SUBTOTAL(9,AI74:BH74)</f>
        <v>43</v>
      </c>
      <c r="BJ74" s="2175" t="n">
        <f aca="false">BI74+BJ70</f>
        <v>186</v>
      </c>
      <c r="BK74" s="0"/>
      <c r="BL74" s="2283"/>
      <c r="BM74" s="2283"/>
      <c r="BN74" s="2283"/>
      <c r="BO74" s="2283"/>
      <c r="BP74" s="2283"/>
      <c r="BQ74" s="2283"/>
      <c r="BR74" s="2283"/>
      <c r="BS74" s="2283"/>
      <c r="BT74" s="2283"/>
      <c r="BU74" s="2283"/>
      <c r="BV74" s="2283"/>
      <c r="BW74" s="2283"/>
      <c r="BX74" s="2175" t="n">
        <f aca="false">SUBTOTAL(9,BK74:BW74)</f>
        <v>0</v>
      </c>
      <c r="BY74" s="2175" t="n">
        <f aca="false">BX74+BY70</f>
        <v>0</v>
      </c>
      <c r="BZ74" s="2175" t="n">
        <f aca="false">+R74+AG74+BI74+BX74</f>
        <v>43</v>
      </c>
      <c r="CA74" s="2175" t="n">
        <f aca="false">BZ74+CA70</f>
        <v>536</v>
      </c>
      <c r="CB74" s="2283"/>
      <c r="CC74" s="2283"/>
      <c r="CD74" s="2283"/>
      <c r="CE74" s="2283"/>
      <c r="CF74" s="2283"/>
      <c r="CG74" s="2283"/>
      <c r="CH74" s="2283"/>
      <c r="CI74" s="2283"/>
      <c r="CJ74" s="2283"/>
      <c r="CK74" s="2283"/>
      <c r="CL74" s="2283"/>
      <c r="CM74" s="2283"/>
      <c r="CN74" s="2283"/>
      <c r="CO74" s="0" t="n">
        <f aca="false">SUBTOTAL(9,CB74:CN74)</f>
        <v>0</v>
      </c>
      <c r="CP74" s="2182" t="n">
        <f aca="false">CO74:CO74+IF($B70:$B70=2,0,CP70:CP70)</f>
        <v>0</v>
      </c>
      <c r="CQ74" s="0"/>
      <c r="CR74" s="2283"/>
      <c r="CS74" s="2283"/>
      <c r="CT74" s="2283"/>
      <c r="CU74" s="2283"/>
      <c r="CV74" s="2283"/>
      <c r="CW74" s="2283"/>
      <c r="CX74" s="2283"/>
      <c r="CY74" s="2283"/>
      <c r="CZ74" s="2283"/>
      <c r="DA74" s="2283"/>
      <c r="DB74" s="2283"/>
      <c r="DC74" s="2283"/>
      <c r="DD74" s="0" t="n">
        <f aca="false">SUBTOTAL(9,CQ74:DC74)</f>
        <v>0</v>
      </c>
      <c r="DE74" s="2182" t="n">
        <f aca="false">DD74:DD74+IF($B70:$B70=2,0,DE70:DE70)</f>
        <v>0</v>
      </c>
      <c r="DF74" s="2283" t="n">
        <v>10</v>
      </c>
      <c r="DG74" s="2283" t="n">
        <v>19</v>
      </c>
      <c r="DH74" s="2283"/>
      <c r="DI74" s="2283"/>
      <c r="DJ74" s="2283"/>
      <c r="DK74" s="2283"/>
      <c r="DL74" s="2283"/>
      <c r="DM74" s="2283"/>
      <c r="DN74" s="2283"/>
      <c r="DO74" s="2283"/>
      <c r="DP74" s="2283"/>
      <c r="DQ74" s="2283"/>
      <c r="DR74" s="2283"/>
      <c r="DS74" s="2283"/>
      <c r="DT74" s="2283"/>
      <c r="DU74" s="2283"/>
      <c r="DV74" s="2283"/>
      <c r="DW74" s="2283"/>
      <c r="DX74" s="2283"/>
      <c r="DY74" s="2283"/>
      <c r="DZ74" s="0" t="n">
        <f aca="false">SUBTOTAL(9,DF74:DY74)</f>
        <v>29</v>
      </c>
      <c r="EA74" s="2182" t="n">
        <f aca="false">DZ74:DZ74+IF($B70:$B70=2,0,EA70:EA70)</f>
        <v>79</v>
      </c>
      <c r="EB74" s="2283"/>
      <c r="EC74" s="2283"/>
      <c r="ED74" s="2283"/>
      <c r="EE74" s="2283"/>
      <c r="EF74" s="2283"/>
      <c r="EG74" s="2283"/>
      <c r="EH74" s="2283"/>
      <c r="EI74" s="2283"/>
      <c r="EJ74" s="2283"/>
      <c r="EK74" s="2283"/>
      <c r="EL74" s="0" t="n">
        <f aca="false">SUBTOTAL(9,EB74:EK74)</f>
        <v>0</v>
      </c>
      <c r="EM74" s="2182" t="n">
        <f aca="false">EL74:EL74+IF($B70:$B70=2,0,EM70:EM70)</f>
        <v>0</v>
      </c>
      <c r="EN74" s="2282"/>
      <c r="EO74" s="2184"/>
      <c r="EP74" s="2283"/>
      <c r="EQ74" s="2184"/>
      <c r="ER74" s="2184"/>
      <c r="ES74" s="2184"/>
      <c r="ET74" s="2184"/>
      <c r="EU74" s="2184"/>
      <c r="EV74" s="2184"/>
      <c r="EW74" s="2184"/>
      <c r="EX74" s="2184"/>
      <c r="EY74" s="2184"/>
      <c r="EZ74" s="2184"/>
      <c r="FA74" s="2184"/>
      <c r="FB74" s="2184"/>
      <c r="FC74" s="2184"/>
      <c r="FD74" s="2184"/>
      <c r="FE74" s="2184"/>
      <c r="FF74" s="2184"/>
      <c r="FG74" s="2184"/>
      <c r="FH74" s="2188" t="n">
        <f aca="false">SUBTOTAL(9,EN74:FG74)</f>
        <v>0</v>
      </c>
      <c r="FI74" s="2175" t="n">
        <f aca="false">SUBTOTAL(9,EN74:FG74)</f>
        <v>0</v>
      </c>
      <c r="FJ74" s="2174" t="n">
        <f aca="false">FI74:FI74+IF($B70:$B70=2,0,FJ70:FJ70)</f>
        <v>0</v>
      </c>
      <c r="FK74" s="0"/>
      <c r="FL74" s="2189"/>
      <c r="FM74" s="2207" t="n">
        <f aca="false">SUBTOTAL(9,FK74:FL74)</f>
        <v>0</v>
      </c>
      <c r="FN74" s="0" t="n">
        <f aca="false">$FN$3+FN70</f>
        <v>672</v>
      </c>
      <c r="FO74" s="2330"/>
      <c r="FP74" s="2330"/>
      <c r="FQ74" s="2266"/>
      <c r="FR74" s="2283"/>
      <c r="FS74" s="2283"/>
      <c r="FT74" s="2283"/>
      <c r="FU74" s="2283"/>
      <c r="FV74" s="2283"/>
      <c r="FW74" s="2283"/>
      <c r="FX74" s="2283"/>
      <c r="FY74" s="2283"/>
      <c r="FZ74" s="2283"/>
      <c r="GA74" s="2283"/>
      <c r="GB74" s="2283"/>
      <c r="GC74" s="2283"/>
      <c r="GD74" s="2283"/>
      <c r="GE74" s="2283"/>
      <c r="GF74" s="2283"/>
      <c r="GG74" s="2283"/>
      <c r="GH74" s="2283"/>
      <c r="GI74" s="2175" t="n">
        <f aca="false">SUBTOTAL(9,FO74:GH74)</f>
        <v>0</v>
      </c>
      <c r="GJ74" s="2188" t="n">
        <f aca="false">GI74:GI74+IF($B70:$B70=2,0,GJ70:GJ70)</f>
        <v>148</v>
      </c>
      <c r="GK74" s="0"/>
      <c r="GL74" s="0"/>
      <c r="GM74" s="0"/>
      <c r="GN74" s="2203" t="n">
        <f aca="false">SUBTOTAL(9,GK74:GM74)</f>
        <v>0</v>
      </c>
      <c r="GO74" s="2203" t="n">
        <f aca="false">GN74:GN74+IF($B70:$B70=2,0,GO70:GO70)</f>
        <v>0</v>
      </c>
      <c r="GP74" s="0"/>
      <c r="GQ74" s="0"/>
      <c r="GR74" s="2283"/>
      <c r="GS74" s="2283"/>
      <c r="GT74" s="2283"/>
      <c r="GU74" s="2283"/>
      <c r="GV74" s="2283"/>
      <c r="GW74" s="2283"/>
      <c r="GX74" s="2283"/>
      <c r="GY74" s="2283"/>
      <c r="GZ74" s="2175" t="n">
        <f aca="false">SUBTOTAL(9,GP74:GY74)</f>
        <v>0</v>
      </c>
      <c r="HA74" s="2175" t="n">
        <f aca="false">GZ74:GZ74+IF($B70:$B70=2,0,HA70:HA70)</f>
        <v>0</v>
      </c>
      <c r="HB74" s="0"/>
      <c r="HC74" s="0"/>
      <c r="HD74" s="0" t="n">
        <f aca="false">$HD$14</f>
        <v>0</v>
      </c>
      <c r="HE74" s="2207" t="n">
        <f aca="false">SUBTOTAL(9,HB74:HD74)</f>
        <v>0</v>
      </c>
      <c r="HF74" s="2208" t="n">
        <f aca="false">SUMIF($C$5:HE$5,"Накопленный эффект, т/сут",$C74:HE74)+SUMIF($C$5:HE$5,"Нараст.  по потенциалу",$C74:HE74)-SUMIF($C$5:HE$5,"Нараст. по остановкам",$C74:HE74)-SUMIF($C$5:HE$5,"ИТОГО перевод в ППД",$C74:HE74)-SUMIF($C$5:HE$5,"ИТОГО  нерент, по распоряж.",$C74:HE74)-SUMIF($C$5:HE$5,"ИТОГО ост. дебит от ЗБС, Углуб., ПВЛГ/ПНЛГ",$C74:HE74)</f>
        <v>467</v>
      </c>
      <c r="HG74" s="2203"/>
      <c r="HH74" s="2203" t="n">
        <v>0.845250969192551</v>
      </c>
      <c r="HI74" s="0" t="n">
        <v>11.4770238544232</v>
      </c>
      <c r="HJ74" s="0" t="n">
        <v>33.6876411290323</v>
      </c>
      <c r="HK74" s="2203" t="n">
        <f aca="false">SUBTOTAL(9,HG74:HJ74)</f>
        <v>46.0099159526481</v>
      </c>
      <c r="HL74" s="2107"/>
      <c r="HM74" s="0" t="n">
        <f aca="false">HM$4:HM$4+SUMIF($C$5:HK$5,"Нараст. по остановкам",$C74:HK74)-SUMIF($C$5:HK$5,"Нараст.  по потенциалу",$C74:HK74)</f>
        <v>819.078704742539</v>
      </c>
      <c r="HN74" s="0" t="n">
        <v>3</v>
      </c>
      <c r="HQ74" s="0"/>
    </row>
    <row r="75" customFormat="false" ht="1.5" hidden="false" customHeight="true" outlineLevel="0" collapsed="false">
      <c r="A75" s="2215"/>
      <c r="B75" s="2215"/>
      <c r="C75" s="2325"/>
      <c r="D75" s="2325"/>
      <c r="E75" s="2325"/>
      <c r="F75" s="2325"/>
      <c r="G75" s="2225"/>
      <c r="H75" s="2225"/>
      <c r="I75" s="2225"/>
      <c r="J75" s="2225"/>
      <c r="K75" s="2225"/>
      <c r="L75" s="2225"/>
      <c r="M75" s="2225"/>
      <c r="N75" s="2225"/>
      <c r="O75" s="2225"/>
      <c r="P75" s="2225"/>
      <c r="Q75" s="2225"/>
      <c r="R75" s="2221"/>
      <c r="S75" s="2221"/>
      <c r="T75" s="2327"/>
      <c r="U75" s="2327"/>
      <c r="V75" s="2225"/>
      <c r="W75" s="2225"/>
      <c r="X75" s="2225"/>
      <c r="Y75" s="2225"/>
      <c r="Z75" s="2225"/>
      <c r="AA75" s="2225"/>
      <c r="AB75" s="2225"/>
      <c r="AC75" s="2225"/>
      <c r="AD75" s="2225"/>
      <c r="AE75" s="2225"/>
      <c r="AF75" s="2225"/>
      <c r="AG75" s="2221"/>
      <c r="AH75" s="2221"/>
      <c r="AI75" s="0"/>
      <c r="AJ75" s="0"/>
      <c r="AK75" s="2328"/>
      <c r="AL75" s="2225"/>
      <c r="AM75" s="2225"/>
      <c r="AN75" s="2225"/>
      <c r="AO75" s="2225"/>
      <c r="AP75" s="2225"/>
      <c r="AQ75" s="2225"/>
      <c r="AR75" s="2225"/>
      <c r="AS75" s="2225"/>
      <c r="AT75" s="2225"/>
      <c r="AU75" s="2225"/>
      <c r="AV75" s="2225"/>
      <c r="AW75" s="2225"/>
      <c r="AX75" s="2225"/>
      <c r="AY75" s="2225"/>
      <c r="AZ75" s="2225"/>
      <c r="BA75" s="2225"/>
      <c r="BB75" s="2225"/>
      <c r="BC75" s="2225"/>
      <c r="BD75" s="2225"/>
      <c r="BE75" s="2225"/>
      <c r="BF75" s="2225"/>
      <c r="BG75" s="2225"/>
      <c r="BH75" s="2225"/>
      <c r="BI75" s="2221"/>
      <c r="BJ75" s="2221"/>
      <c r="BK75" s="2327"/>
      <c r="BL75" s="2225"/>
      <c r="BM75" s="2225"/>
      <c r="BN75" s="2225"/>
      <c r="BO75" s="2225"/>
      <c r="BP75" s="2225"/>
      <c r="BQ75" s="2225"/>
      <c r="BR75" s="2225"/>
      <c r="BS75" s="2225"/>
      <c r="BT75" s="2225"/>
      <c r="BU75" s="2225"/>
      <c r="BV75" s="2225"/>
      <c r="BW75" s="2225"/>
      <c r="BX75" s="2221"/>
      <c r="BY75" s="2221"/>
      <c r="BZ75" s="2221"/>
      <c r="CA75" s="2221"/>
      <c r="CB75" s="2225"/>
      <c r="CC75" s="2225"/>
      <c r="CD75" s="2225"/>
      <c r="CE75" s="2225"/>
      <c r="CF75" s="2225"/>
      <c r="CG75" s="2225"/>
      <c r="CH75" s="2225"/>
      <c r="CI75" s="2225"/>
      <c r="CJ75" s="2225"/>
      <c r="CK75" s="2225"/>
      <c r="CL75" s="2225"/>
      <c r="CM75" s="2225"/>
      <c r="CN75" s="2225"/>
      <c r="CO75" s="2221"/>
      <c r="CP75" s="2221"/>
      <c r="CQ75" s="1302"/>
      <c r="CR75" s="2225"/>
      <c r="CS75" s="2225"/>
      <c r="CT75" s="2225"/>
      <c r="CU75" s="2225"/>
      <c r="CV75" s="2225"/>
      <c r="CW75" s="2225"/>
      <c r="CX75" s="2225"/>
      <c r="CY75" s="2225"/>
      <c r="CZ75" s="2225"/>
      <c r="DA75" s="2225"/>
      <c r="DB75" s="2225"/>
      <c r="DC75" s="2225"/>
      <c r="DD75" s="2221"/>
      <c r="DE75" s="2221"/>
      <c r="DF75" s="0"/>
      <c r="DG75" s="2225"/>
      <c r="DH75" s="2225"/>
      <c r="DI75" s="2225"/>
      <c r="DJ75" s="2225"/>
      <c r="DK75" s="2225"/>
      <c r="DL75" s="2225"/>
      <c r="DM75" s="2225"/>
      <c r="DN75" s="2225"/>
      <c r="DO75" s="2225"/>
      <c r="DP75" s="2225"/>
      <c r="DQ75" s="2225"/>
      <c r="DR75" s="2225"/>
      <c r="DS75" s="2225"/>
      <c r="DT75" s="2225"/>
      <c r="DU75" s="2225"/>
      <c r="DV75" s="2225"/>
      <c r="DW75" s="2225"/>
      <c r="DX75" s="2225"/>
      <c r="DY75" s="2225"/>
      <c r="DZ75" s="2221"/>
      <c r="EA75" s="2221"/>
      <c r="EB75" s="2225"/>
      <c r="EC75" s="2225"/>
      <c r="ED75" s="2225"/>
      <c r="EE75" s="2225"/>
      <c r="EF75" s="2225"/>
      <c r="EG75" s="2225"/>
      <c r="EH75" s="2225"/>
      <c r="EI75" s="2225"/>
      <c r="EJ75" s="2225"/>
      <c r="EK75" s="2225"/>
      <c r="EL75" s="2221"/>
      <c r="EM75" s="2221"/>
      <c r="EN75" s="2225"/>
      <c r="EO75" s="2225"/>
      <c r="EP75" s="2225"/>
      <c r="EQ75" s="2225"/>
      <c r="ER75" s="2225"/>
      <c r="ES75" s="2225"/>
      <c r="ET75" s="2225"/>
      <c r="EU75" s="2225"/>
      <c r="EV75" s="2225"/>
      <c r="EW75" s="2225"/>
      <c r="EX75" s="2225"/>
      <c r="EY75" s="2225"/>
      <c r="EZ75" s="2225"/>
      <c r="FA75" s="2225"/>
      <c r="FB75" s="2225"/>
      <c r="FC75" s="2225"/>
      <c r="FD75" s="2225"/>
      <c r="FE75" s="2225"/>
      <c r="FF75" s="2225"/>
      <c r="FG75" s="2225"/>
      <c r="FH75" s="2221"/>
      <c r="FI75" s="2221"/>
      <c r="FJ75" s="2221"/>
      <c r="FK75" s="2230"/>
      <c r="FL75" s="2217"/>
      <c r="FM75" s="2221"/>
      <c r="FN75" s="2228"/>
      <c r="FO75" s="2330"/>
      <c r="FP75" s="2330"/>
      <c r="FQ75" s="2230"/>
      <c r="FR75" s="2225"/>
      <c r="FS75" s="2225"/>
      <c r="FT75" s="2225"/>
      <c r="FU75" s="2225"/>
      <c r="FV75" s="2225"/>
      <c r="FW75" s="2225"/>
      <c r="FX75" s="2225"/>
      <c r="FY75" s="2225"/>
      <c r="FZ75" s="2225"/>
      <c r="GA75" s="2225"/>
      <c r="GB75" s="2225"/>
      <c r="GC75" s="2225"/>
      <c r="GD75" s="2225"/>
      <c r="GE75" s="2225"/>
      <c r="GF75" s="2225"/>
      <c r="GG75" s="2225"/>
      <c r="GH75" s="2225"/>
      <c r="GI75" s="2221"/>
      <c r="GJ75" s="2221"/>
      <c r="GK75" s="1302"/>
      <c r="GL75" s="1302"/>
      <c r="GM75" s="1302"/>
      <c r="GN75" s="1302"/>
      <c r="GO75" s="1302"/>
      <c r="GP75" s="2331"/>
      <c r="GQ75" s="2331"/>
      <c r="GR75" s="2225"/>
      <c r="GS75" s="2225"/>
      <c r="GT75" s="2225"/>
      <c r="GU75" s="2225"/>
      <c r="GV75" s="2225"/>
      <c r="GW75" s="2225"/>
      <c r="GX75" s="2225"/>
      <c r="GY75" s="2225"/>
      <c r="GZ75" s="2221"/>
      <c r="HA75" s="2221"/>
      <c r="HB75" s="2225"/>
      <c r="HC75" s="2225"/>
      <c r="HD75" s="2225"/>
      <c r="HE75" s="2221"/>
      <c r="HF75" s="2221"/>
      <c r="HG75" s="1302"/>
      <c r="HH75" s="1302"/>
      <c r="HI75" s="1302"/>
      <c r="HJ75" s="1302"/>
      <c r="HK75" s="1302"/>
      <c r="HL75" s="2236"/>
      <c r="HM75" s="2236"/>
      <c r="HN75" s="2052" t="n">
        <v>4</v>
      </c>
      <c r="HQ75" s="0"/>
    </row>
    <row r="76" customFormat="false" ht="11.25" hidden="false" customHeight="true" outlineLevel="0" collapsed="false">
      <c r="A76" s="2056" t="e">
        <f aca="false">A72+1</f>
        <v>#REF!</v>
      </c>
      <c r="B76" s="2057" t="s">
        <v>662</v>
      </c>
      <c r="C76" s="0"/>
      <c r="D76" s="0"/>
      <c r="E76" s="0"/>
      <c r="F76" s="0"/>
      <c r="G76" s="0"/>
      <c r="H76" s="2274"/>
      <c r="I76" s="2274"/>
      <c r="J76" s="2274"/>
      <c r="K76" s="2274"/>
      <c r="L76" s="2274"/>
      <c r="M76" s="2274"/>
      <c r="N76" s="2274"/>
      <c r="O76" s="2274"/>
      <c r="P76" s="2274"/>
      <c r="Q76" s="2274"/>
      <c r="R76" s="2063"/>
      <c r="S76" s="2063"/>
      <c r="T76" s="0"/>
      <c r="U76" s="0"/>
      <c r="V76" s="2274"/>
      <c r="W76" s="2274"/>
      <c r="X76" s="2274"/>
      <c r="Y76" s="2274"/>
      <c r="Z76" s="2274"/>
      <c r="AA76" s="2274"/>
      <c r="AB76" s="2274"/>
      <c r="AC76" s="2274"/>
      <c r="AD76" s="2274"/>
      <c r="AE76" s="2274"/>
      <c r="AF76" s="2274"/>
      <c r="AG76" s="2063"/>
      <c r="AH76" s="2063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2072"/>
      <c r="BI76" s="2063"/>
      <c r="BJ76" s="2063"/>
      <c r="BK76" s="0"/>
      <c r="BL76" s="2072"/>
      <c r="BM76" s="2072"/>
      <c r="BN76" s="2072"/>
      <c r="BO76" s="2072"/>
      <c r="BP76" s="2072"/>
      <c r="BQ76" s="2072"/>
      <c r="BR76" s="2072"/>
      <c r="BS76" s="2072"/>
      <c r="BT76" s="2072"/>
      <c r="BU76" s="2072"/>
      <c r="BV76" s="2072"/>
      <c r="BW76" s="2274"/>
      <c r="BX76" s="2063"/>
      <c r="BY76" s="2063"/>
      <c r="BZ76" s="2063"/>
      <c r="CA76" s="2063"/>
      <c r="CB76" s="2274"/>
      <c r="CC76" s="2274"/>
      <c r="CD76" s="2274"/>
      <c r="CE76" s="2274"/>
      <c r="CF76" s="2274"/>
      <c r="CG76" s="2274"/>
      <c r="CH76" s="2274"/>
      <c r="CI76" s="2274"/>
      <c r="CJ76" s="2274"/>
      <c r="CK76" s="2274"/>
      <c r="CL76" s="2274"/>
      <c r="CM76" s="2274"/>
      <c r="CN76" s="2274"/>
      <c r="CO76" s="0"/>
      <c r="CP76" s="2070"/>
      <c r="CQ76" s="0"/>
      <c r="CR76" s="2274"/>
      <c r="CS76" s="2274"/>
      <c r="CT76" s="2274"/>
      <c r="CU76" s="2274"/>
      <c r="CV76" s="2274"/>
      <c r="CW76" s="2274"/>
      <c r="CX76" s="2274"/>
      <c r="CY76" s="2274"/>
      <c r="CZ76" s="2274"/>
      <c r="DA76" s="2274"/>
      <c r="DB76" s="2274"/>
      <c r="DC76" s="2274"/>
      <c r="DD76" s="0"/>
      <c r="DE76" s="2070"/>
      <c r="DF76" s="2274" t="s">
        <v>516</v>
      </c>
      <c r="DG76" s="2274"/>
      <c r="DH76" s="2274"/>
      <c r="DI76" s="2274"/>
      <c r="DJ76" s="2274"/>
      <c r="DK76" s="2274"/>
      <c r="DL76" s="2274"/>
      <c r="DM76" s="2274"/>
      <c r="DN76" s="2274"/>
      <c r="DO76" s="2274"/>
      <c r="DP76" s="2274"/>
      <c r="DQ76" s="2274"/>
      <c r="DR76" s="2274"/>
      <c r="DS76" s="2274"/>
      <c r="DT76" s="2274"/>
      <c r="DU76" s="2274"/>
      <c r="DV76" s="2274"/>
      <c r="DW76" s="2274"/>
      <c r="DX76" s="2274"/>
      <c r="DY76" s="2274"/>
      <c r="DZ76" s="0"/>
      <c r="EA76" s="2070"/>
      <c r="EB76" s="2274"/>
      <c r="EC76" s="2274"/>
      <c r="ED76" s="2274"/>
      <c r="EE76" s="2274"/>
      <c r="EF76" s="2274"/>
      <c r="EG76" s="2274"/>
      <c r="EH76" s="2274"/>
      <c r="EI76" s="2274"/>
      <c r="EJ76" s="2274"/>
      <c r="EK76" s="2274"/>
      <c r="EL76" s="0"/>
      <c r="EM76" s="2070"/>
      <c r="EN76" s="2072"/>
      <c r="EO76" s="2072"/>
      <c r="EP76" s="2072"/>
      <c r="EQ76" s="2072"/>
      <c r="ER76" s="2072"/>
      <c r="ES76" s="2072"/>
      <c r="ET76" s="2072"/>
      <c r="EU76" s="2072"/>
      <c r="EV76" s="2072"/>
      <c r="EW76" s="2072"/>
      <c r="EX76" s="2072"/>
      <c r="EY76" s="2072"/>
      <c r="EZ76" s="2072"/>
      <c r="FA76" s="2072"/>
      <c r="FB76" s="2072"/>
      <c r="FC76" s="2072"/>
      <c r="FD76" s="2072"/>
      <c r="FE76" s="2072"/>
      <c r="FF76" s="2072"/>
      <c r="FG76" s="2274"/>
      <c r="FH76" s="2076"/>
      <c r="FI76" s="2063"/>
      <c r="FJ76" s="2062"/>
      <c r="FK76" s="0"/>
      <c r="FL76" s="2077"/>
      <c r="FM76" s="0"/>
      <c r="FN76" s="0"/>
      <c r="FO76" s="0"/>
      <c r="FP76" s="0"/>
      <c r="FQ76" s="2273"/>
      <c r="FR76" s="2072"/>
      <c r="FS76" s="2072"/>
      <c r="FT76" s="2072"/>
      <c r="FU76" s="2072"/>
      <c r="FV76" s="2072"/>
      <c r="FW76" s="2072"/>
      <c r="FX76" s="2072"/>
      <c r="FY76" s="2072"/>
      <c r="FZ76" s="2072"/>
      <c r="GA76" s="2072"/>
      <c r="GB76" s="2072"/>
      <c r="GC76" s="2072"/>
      <c r="GD76" s="2072"/>
      <c r="GE76" s="2072"/>
      <c r="GF76" s="2072"/>
      <c r="GG76" s="2072"/>
      <c r="GH76" s="2274"/>
      <c r="GI76" s="2063"/>
      <c r="GJ76" s="2076"/>
      <c r="GK76" s="0"/>
      <c r="GL76" s="0"/>
      <c r="GM76" s="0"/>
      <c r="GN76" s="2090"/>
      <c r="GO76" s="209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2063"/>
      <c r="HA76" s="2063"/>
      <c r="HB76" s="0"/>
      <c r="HC76" s="0"/>
      <c r="HD76" s="0"/>
      <c r="HE76" s="2101"/>
      <c r="HF76" s="2102"/>
      <c r="HG76" s="0"/>
      <c r="HH76" s="0"/>
      <c r="HI76" s="0"/>
      <c r="HJ76" s="0"/>
      <c r="HK76" s="0"/>
      <c r="HL76" s="2107" t="e">
        <f aca="false">HL$4:HL$4+SUMIF($C$5:HK$5,"Нараст. баланс",$C78:HK78)+SUMIF($C$7:HH$7,"Итого (с ВНР)",$C78:HH78)-SUMIF($C$5:HK$5,"Геол. снижение,  т/сут",$C78:HK78)-SUMIF(HJ$7:HK$7,"Итого",HJ78:HK78)-SUMIF($C$7:HK$7,"Итого (с ВСП)",$C78:HK78)</f>
        <v>#REF!</v>
      </c>
      <c r="HM76" s="0"/>
      <c r="HN76" s="0" t="n">
        <v>1</v>
      </c>
      <c r="HQ76" s="0"/>
    </row>
    <row r="77" customFormat="false" ht="11.25" hidden="false" customHeight="true" outlineLevel="0" collapsed="false">
      <c r="A77" s="2056"/>
      <c r="B77" s="2113" t="s">
        <v>663</v>
      </c>
      <c r="C77" s="0"/>
      <c r="D77" s="0"/>
      <c r="E77" s="0"/>
      <c r="F77" s="0"/>
      <c r="G77" s="0"/>
      <c r="H77" s="2279"/>
      <c r="I77" s="2279"/>
      <c r="J77" s="2279"/>
      <c r="K77" s="2279"/>
      <c r="L77" s="2279"/>
      <c r="M77" s="2279"/>
      <c r="N77" s="2279"/>
      <c r="O77" s="2279"/>
      <c r="P77" s="2279"/>
      <c r="Q77" s="2279"/>
      <c r="R77" s="2119" t="n">
        <f aca="false">COUNTA(C77:Q77)</f>
        <v>0</v>
      </c>
      <c r="S77" s="2119"/>
      <c r="T77" s="0"/>
      <c r="U77" s="0"/>
      <c r="V77" s="2279"/>
      <c r="W77" s="2279"/>
      <c r="X77" s="2279"/>
      <c r="Y77" s="2279"/>
      <c r="Z77" s="2279"/>
      <c r="AA77" s="2279"/>
      <c r="AB77" s="2279"/>
      <c r="AC77" s="2279"/>
      <c r="AD77" s="2279"/>
      <c r="AE77" s="2279"/>
      <c r="AF77" s="2279"/>
      <c r="AG77" s="2119" t="n">
        <f aca="false">COUNTA(T77:AF77)</f>
        <v>0</v>
      </c>
      <c r="AH77" s="2119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2128"/>
      <c r="BI77" s="2119" t="n">
        <f aca="false">COUNTA(AI77:BH77)</f>
        <v>0</v>
      </c>
      <c r="BJ77" s="2119"/>
      <c r="BK77" s="0"/>
      <c r="BL77" s="2128"/>
      <c r="BM77" s="2128"/>
      <c r="BN77" s="2128"/>
      <c r="BO77" s="2128"/>
      <c r="BP77" s="2128"/>
      <c r="BQ77" s="2128"/>
      <c r="BR77" s="2128"/>
      <c r="BS77" s="2128"/>
      <c r="BT77" s="2128"/>
      <c r="BU77" s="2128"/>
      <c r="BV77" s="2128"/>
      <c r="BW77" s="2279"/>
      <c r="BX77" s="2119" t="n">
        <f aca="false">COUNTA(BK77:BW77)</f>
        <v>0</v>
      </c>
      <c r="BY77" s="2119"/>
      <c r="BZ77" s="2119" t="n">
        <f aca="false">R77+AG77+BI77+BX77</f>
        <v>0</v>
      </c>
      <c r="CA77" s="2119"/>
      <c r="CB77" s="2279"/>
      <c r="CC77" s="2279"/>
      <c r="CD77" s="2279"/>
      <c r="CE77" s="2279"/>
      <c r="CF77" s="2279"/>
      <c r="CG77" s="2279"/>
      <c r="CH77" s="2279"/>
      <c r="CI77" s="2279"/>
      <c r="CJ77" s="2279"/>
      <c r="CK77" s="2279"/>
      <c r="CL77" s="2279"/>
      <c r="CM77" s="2279"/>
      <c r="CN77" s="2279"/>
      <c r="CO77" s="0" t="n">
        <f aca="false">SUBTOTAL(9,CB79:CN79)</f>
        <v>0</v>
      </c>
      <c r="CP77" s="2126"/>
      <c r="CQ77" s="0"/>
      <c r="CR77" s="2279"/>
      <c r="CS77" s="2279"/>
      <c r="CT77" s="2279"/>
      <c r="CU77" s="2279"/>
      <c r="CV77" s="2279"/>
      <c r="CW77" s="2279"/>
      <c r="CX77" s="2279"/>
      <c r="CY77" s="2279"/>
      <c r="CZ77" s="2279"/>
      <c r="DA77" s="2279"/>
      <c r="DB77" s="2279"/>
      <c r="DC77" s="2279"/>
      <c r="DD77" s="0" t="n">
        <f aca="false">COUNTA(CQ77:DC77)</f>
        <v>0</v>
      </c>
      <c r="DE77" s="2126"/>
      <c r="DF77" s="2279" t="s">
        <v>664</v>
      </c>
      <c r="DG77" s="2279"/>
      <c r="DH77" s="2279"/>
      <c r="DI77" s="2279"/>
      <c r="DJ77" s="2279"/>
      <c r="DK77" s="2279"/>
      <c r="DL77" s="2279"/>
      <c r="DM77" s="2279"/>
      <c r="DN77" s="2279"/>
      <c r="DO77" s="2279"/>
      <c r="DP77" s="2279"/>
      <c r="DQ77" s="2279"/>
      <c r="DR77" s="2279"/>
      <c r="DS77" s="2279"/>
      <c r="DT77" s="2279"/>
      <c r="DU77" s="2279"/>
      <c r="DV77" s="2279"/>
      <c r="DW77" s="2279"/>
      <c r="DX77" s="2279"/>
      <c r="DY77" s="2279"/>
      <c r="DZ77" s="0" t="n">
        <f aca="false">COUNTA(DF77:DY77)</f>
        <v>1</v>
      </c>
      <c r="EA77" s="2126"/>
      <c r="EB77" s="2279"/>
      <c r="EC77" s="2279"/>
      <c r="ED77" s="2279"/>
      <c r="EE77" s="2279"/>
      <c r="EF77" s="2279"/>
      <c r="EG77" s="2279"/>
      <c r="EH77" s="2279"/>
      <c r="EI77" s="2279"/>
      <c r="EJ77" s="2279"/>
      <c r="EK77" s="2279"/>
      <c r="EL77" s="0" t="n">
        <f aca="false">COUNTA(EB77:EK77)</f>
        <v>0</v>
      </c>
      <c r="EM77" s="2126"/>
      <c r="EN77" s="2128"/>
      <c r="EO77" s="2128"/>
      <c r="EP77" s="2128"/>
      <c r="EQ77" s="2128"/>
      <c r="ER77" s="2128"/>
      <c r="ES77" s="2128"/>
      <c r="ET77" s="2128"/>
      <c r="EU77" s="2128"/>
      <c r="EV77" s="2128"/>
      <c r="EW77" s="2128"/>
      <c r="EX77" s="2128"/>
      <c r="EY77" s="2128"/>
      <c r="EZ77" s="2128"/>
      <c r="FA77" s="2128"/>
      <c r="FB77" s="2128"/>
      <c r="FC77" s="2128"/>
      <c r="FD77" s="2128"/>
      <c r="FE77" s="2128"/>
      <c r="FF77" s="2128"/>
      <c r="FG77" s="2279"/>
      <c r="FH77" s="2132" t="n">
        <f aca="false">SUBTOTAL(9,EN79:FG79)</f>
        <v>0</v>
      </c>
      <c r="FI77" s="2119" t="n">
        <f aca="false">SUBTOTAL(9,EN79:FG79)</f>
        <v>0</v>
      </c>
      <c r="FJ77" s="2133"/>
      <c r="FK77" s="0"/>
      <c r="FL77" s="2134"/>
      <c r="FM77" s="0"/>
      <c r="FN77" s="0"/>
      <c r="FO77" s="0"/>
      <c r="FP77" s="0"/>
      <c r="FQ77" s="2278"/>
      <c r="FR77" s="2128"/>
      <c r="FS77" s="2128"/>
      <c r="FT77" s="2128"/>
      <c r="FU77" s="2128"/>
      <c r="FV77" s="2128"/>
      <c r="FW77" s="2128"/>
      <c r="FX77" s="2128"/>
      <c r="FY77" s="2128"/>
      <c r="FZ77" s="2128"/>
      <c r="GA77" s="2128"/>
      <c r="GB77" s="2128"/>
      <c r="GC77" s="2128"/>
      <c r="GD77" s="2128"/>
      <c r="GE77" s="2128"/>
      <c r="GF77" s="2128"/>
      <c r="GG77" s="2128"/>
      <c r="GH77" s="2279"/>
      <c r="GI77" s="2119" t="n">
        <f aca="false">SUBTOTAL(9,FO79:GH79)</f>
        <v>0</v>
      </c>
      <c r="GJ77" s="2142"/>
      <c r="GK77" s="0"/>
      <c r="GL77" s="0"/>
      <c r="GM77" s="0"/>
      <c r="GN77" s="0" t="n">
        <f aca="false">SUBTOTAL(9,GK79:GM79)</f>
        <v>0</v>
      </c>
      <c r="GO77" s="2148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2119" t="n">
        <f aca="false">SUBTOTAL(3,GP77:GY77)</f>
        <v>0</v>
      </c>
      <c r="HA77" s="2156"/>
      <c r="HB77" s="0"/>
      <c r="HC77" s="0"/>
      <c r="HD77" s="0"/>
      <c r="HE77" s="2160"/>
      <c r="HF77" s="2161"/>
      <c r="HG77" s="0"/>
      <c r="HH77" s="0"/>
      <c r="HI77" s="0"/>
      <c r="HJ77" s="0"/>
      <c r="HK77" s="0"/>
      <c r="HL77" s="2107"/>
      <c r="HM77" s="0"/>
      <c r="HN77" s="0" t="n">
        <v>2</v>
      </c>
      <c r="HQ77" s="0"/>
    </row>
    <row r="78" customFormat="false" ht="11.25" hidden="false" customHeight="true" outlineLevel="0" collapsed="false">
      <c r="A78" s="2056"/>
      <c r="B78" s="2169" t="s">
        <v>661</v>
      </c>
      <c r="C78" s="0"/>
      <c r="D78" s="0"/>
      <c r="E78" s="0"/>
      <c r="F78" s="0"/>
      <c r="G78" s="0"/>
      <c r="H78" s="2283"/>
      <c r="I78" s="2283"/>
      <c r="J78" s="2283"/>
      <c r="K78" s="2283"/>
      <c r="L78" s="2283"/>
      <c r="M78" s="2283"/>
      <c r="N78" s="2283"/>
      <c r="O78" s="2283"/>
      <c r="P78" s="2283"/>
      <c r="Q78" s="2283"/>
      <c r="R78" s="2175" t="n">
        <f aca="false">SUBTOTAL(9,C78:Q78)</f>
        <v>0</v>
      </c>
      <c r="S78" s="2175" t="n">
        <f aca="false">R78+S74</f>
        <v>350</v>
      </c>
      <c r="T78" s="0"/>
      <c r="U78" s="0"/>
      <c r="V78" s="2283"/>
      <c r="W78" s="2283"/>
      <c r="X78" s="2283"/>
      <c r="Y78" s="2283"/>
      <c r="Z78" s="2283"/>
      <c r="AA78" s="2283"/>
      <c r="AB78" s="2283"/>
      <c r="AC78" s="2283"/>
      <c r="AD78" s="2283"/>
      <c r="AE78" s="2283"/>
      <c r="AF78" s="2283"/>
      <c r="AG78" s="2175" t="n">
        <f aca="false">SUBTOTAL(9,T78:AF78)</f>
        <v>0</v>
      </c>
      <c r="AH78" s="2175" t="n">
        <f aca="false">AG78+AH74</f>
        <v>0</v>
      </c>
      <c r="AI78" s="0"/>
      <c r="AJ78" s="0"/>
      <c r="AK78" s="0"/>
      <c r="AL78" s="2283"/>
      <c r="AM78" s="2283"/>
      <c r="AN78" s="2283"/>
      <c r="AO78" s="2283"/>
      <c r="AP78" s="2283"/>
      <c r="AQ78" s="2283"/>
      <c r="AR78" s="2283"/>
      <c r="AS78" s="2283"/>
      <c r="AT78" s="2283"/>
      <c r="AU78" s="2283"/>
      <c r="AV78" s="2283"/>
      <c r="AW78" s="2283"/>
      <c r="AX78" s="2283"/>
      <c r="AY78" s="2283"/>
      <c r="AZ78" s="2283"/>
      <c r="BA78" s="2283"/>
      <c r="BB78" s="2283"/>
      <c r="BC78" s="2283"/>
      <c r="BD78" s="2283"/>
      <c r="BE78" s="2283"/>
      <c r="BF78" s="2283"/>
      <c r="BG78" s="2283"/>
      <c r="BH78" s="2184"/>
      <c r="BI78" s="2175" t="n">
        <f aca="false">SUBTOTAL(9,AI78:BH78)</f>
        <v>0</v>
      </c>
      <c r="BJ78" s="2175" t="n">
        <f aca="false">BI78+BJ74</f>
        <v>186</v>
      </c>
      <c r="BK78" s="0"/>
      <c r="BL78" s="2184"/>
      <c r="BM78" s="2184"/>
      <c r="BN78" s="2184"/>
      <c r="BO78" s="2184"/>
      <c r="BP78" s="2184"/>
      <c r="BQ78" s="2184"/>
      <c r="BR78" s="2184"/>
      <c r="BS78" s="2184"/>
      <c r="BT78" s="2184"/>
      <c r="BU78" s="2184"/>
      <c r="BV78" s="2184"/>
      <c r="BW78" s="2283"/>
      <c r="BX78" s="2175" t="n">
        <f aca="false">SUBTOTAL(9,BK78:BW78)</f>
        <v>0</v>
      </c>
      <c r="BY78" s="2175" t="n">
        <f aca="false">BX78+BY74</f>
        <v>0</v>
      </c>
      <c r="BZ78" s="2175" t="n">
        <f aca="false">+R78+AG78+BI78+BX78</f>
        <v>0</v>
      </c>
      <c r="CA78" s="2175" t="n">
        <f aca="false">BZ78+CA74</f>
        <v>536</v>
      </c>
      <c r="CB78" s="2283"/>
      <c r="CC78" s="2283"/>
      <c r="CD78" s="2283"/>
      <c r="CE78" s="2283"/>
      <c r="CF78" s="2283"/>
      <c r="CG78" s="2283"/>
      <c r="CH78" s="2283"/>
      <c r="CI78" s="2283"/>
      <c r="CJ78" s="2283"/>
      <c r="CK78" s="2283"/>
      <c r="CL78" s="2283"/>
      <c r="CM78" s="2283"/>
      <c r="CN78" s="2283"/>
      <c r="CO78" s="0" t="n">
        <f aca="false">SUBTOTAL(9,CB78:CN78)</f>
        <v>0</v>
      </c>
      <c r="CP78" s="2182" t="n">
        <f aca="false">CO78:CO78+IF($B74:$B74=2,0,CP74:CP74)</f>
        <v>0</v>
      </c>
      <c r="CQ78" s="0"/>
      <c r="CR78" s="2283"/>
      <c r="CS78" s="2283"/>
      <c r="CT78" s="2283"/>
      <c r="CU78" s="2283"/>
      <c r="CV78" s="2283"/>
      <c r="CW78" s="2283"/>
      <c r="CX78" s="2283"/>
      <c r="CY78" s="2283"/>
      <c r="CZ78" s="2283"/>
      <c r="DA78" s="2283"/>
      <c r="DB78" s="2283"/>
      <c r="DC78" s="2283"/>
      <c r="DD78" s="0" t="n">
        <f aca="false">SUBTOTAL(9,CQ78:DC78)</f>
        <v>0</v>
      </c>
      <c r="DE78" s="2182" t="n">
        <f aca="false">DD78:DD78+IF($B74:$B74=2,0,DE74:DE74)</f>
        <v>0</v>
      </c>
      <c r="DF78" s="2283" t="n">
        <v>10</v>
      </c>
      <c r="DG78" s="2283"/>
      <c r="DH78" s="2283"/>
      <c r="DI78" s="2283"/>
      <c r="DJ78" s="2283"/>
      <c r="DK78" s="2283"/>
      <c r="DL78" s="2283"/>
      <c r="DM78" s="2283"/>
      <c r="DN78" s="2283"/>
      <c r="DO78" s="2283"/>
      <c r="DP78" s="2283"/>
      <c r="DQ78" s="2283"/>
      <c r="DR78" s="2283"/>
      <c r="DS78" s="2283"/>
      <c r="DT78" s="2283"/>
      <c r="DU78" s="2283"/>
      <c r="DV78" s="2283"/>
      <c r="DW78" s="2283"/>
      <c r="DX78" s="2283"/>
      <c r="DY78" s="2283"/>
      <c r="DZ78" s="0" t="n">
        <f aca="false">SUBTOTAL(9,DF78:DY78)</f>
        <v>10</v>
      </c>
      <c r="EA78" s="2182" t="n">
        <f aca="false">DZ78:DZ78+IF($B74:$B74=2,0,EA74:EA74)</f>
        <v>89</v>
      </c>
      <c r="EB78" s="2283"/>
      <c r="EC78" s="2283"/>
      <c r="ED78" s="2283"/>
      <c r="EE78" s="2283"/>
      <c r="EF78" s="2283"/>
      <c r="EG78" s="2283"/>
      <c r="EH78" s="2283"/>
      <c r="EI78" s="2283"/>
      <c r="EJ78" s="2283"/>
      <c r="EK78" s="2283"/>
      <c r="EL78" s="0" t="n">
        <f aca="false">SUBTOTAL(9,EB78:EK78)</f>
        <v>0</v>
      </c>
      <c r="EM78" s="2182" t="n">
        <f aca="false">EL78:EL78+IF($B74:$B74=2,0,EM74:EM74)</f>
        <v>0</v>
      </c>
      <c r="EN78" s="2184"/>
      <c r="EO78" s="2184"/>
      <c r="EP78" s="2184"/>
      <c r="EQ78" s="2184"/>
      <c r="ER78" s="2184"/>
      <c r="ES78" s="2184"/>
      <c r="ET78" s="2184"/>
      <c r="EU78" s="2184"/>
      <c r="EV78" s="2184"/>
      <c r="EW78" s="2184"/>
      <c r="EX78" s="2184"/>
      <c r="EY78" s="2184"/>
      <c r="EZ78" s="2184"/>
      <c r="FA78" s="2184"/>
      <c r="FB78" s="2184"/>
      <c r="FC78" s="2184"/>
      <c r="FD78" s="2184"/>
      <c r="FE78" s="2184"/>
      <c r="FF78" s="2184"/>
      <c r="FG78" s="2283"/>
      <c r="FH78" s="2188" t="n">
        <f aca="false">SUBTOTAL(9,EN78:FG78)</f>
        <v>0</v>
      </c>
      <c r="FI78" s="2175" t="n">
        <f aca="false">SUBTOTAL(9,EN78:FG78)</f>
        <v>0</v>
      </c>
      <c r="FJ78" s="2174" t="n">
        <f aca="false">FI78:FI78+IF($B74:$B74=2,0,FJ74:FJ74)</f>
        <v>0</v>
      </c>
      <c r="FK78" s="0"/>
      <c r="FL78" s="2189"/>
      <c r="FM78" s="2207" t="n">
        <f aca="false">SUBTOTAL(9,FK78:FL78)</f>
        <v>0</v>
      </c>
      <c r="FN78" s="0" t="n">
        <f aca="false">$FN$3+FN74</f>
        <v>714</v>
      </c>
      <c r="FO78" s="2330"/>
      <c r="FP78" s="2330" t="n">
        <v>10</v>
      </c>
      <c r="FQ78" s="2266"/>
      <c r="FR78" s="2184"/>
      <c r="FS78" s="2184"/>
      <c r="FT78" s="2184"/>
      <c r="FU78" s="2184"/>
      <c r="FV78" s="2184"/>
      <c r="FW78" s="2184"/>
      <c r="FX78" s="2184"/>
      <c r="FY78" s="2184"/>
      <c r="FZ78" s="2184"/>
      <c r="GA78" s="2184"/>
      <c r="GB78" s="2184"/>
      <c r="GC78" s="2184"/>
      <c r="GD78" s="2184"/>
      <c r="GE78" s="2184"/>
      <c r="GF78" s="2184"/>
      <c r="GG78" s="2184"/>
      <c r="GH78" s="2283"/>
      <c r="GI78" s="2175" t="n">
        <f aca="false">SUBTOTAL(9,FO78:GH78)</f>
        <v>10</v>
      </c>
      <c r="GJ78" s="2188" t="n">
        <f aca="false">GI78:GI78+IF($B74:$B74=2,0,GJ74:GJ74)</f>
        <v>158</v>
      </c>
      <c r="GK78" s="0"/>
      <c r="GL78" s="0"/>
      <c r="GM78" s="0"/>
      <c r="GN78" s="2203" t="n">
        <f aca="false">SUBTOTAL(9,GK78:GM78)</f>
        <v>0</v>
      </c>
      <c r="GO78" s="2203" t="n">
        <f aca="false">GN78:GN78+IF($B74:$B74=2,0,GO74:GO74)</f>
        <v>0</v>
      </c>
      <c r="GP78" s="0"/>
      <c r="GQ78" s="0"/>
      <c r="GR78" s="2283"/>
      <c r="GS78" s="2283"/>
      <c r="GT78" s="2283"/>
      <c r="GU78" s="2283"/>
      <c r="GV78" s="2283"/>
      <c r="GW78" s="2283"/>
      <c r="GX78" s="2283"/>
      <c r="GY78" s="2283"/>
      <c r="GZ78" s="2175" t="n">
        <f aca="false">SUBTOTAL(9,GP78:GY78)</f>
        <v>0</v>
      </c>
      <c r="HA78" s="2175" t="n">
        <f aca="false">GZ78:GZ78+IF($B74:$B74=2,0,HA74:HA74)</f>
        <v>0</v>
      </c>
      <c r="HB78" s="0"/>
      <c r="HC78" s="0"/>
      <c r="HD78" s="0" t="n">
        <f aca="false">$HD$14</f>
        <v>0</v>
      </c>
      <c r="HE78" s="2207" t="n">
        <f aca="false">SUBTOTAL(9,HB78:HD78)</f>
        <v>0</v>
      </c>
      <c r="HF78" s="2208" t="n">
        <f aca="false">SUMIF($C$5:HE$5,"Накопленный эффект, т/сут",$C78:HE78)+SUMIF($C$5:HE$5,"Нараст.  по потенциалу",$C78:HE78)-SUMIF($C$5:HE$5,"Нараст. по остановкам",$C78:HE78)-SUMIF($C$5:HE$5,"ИТОГО перевод в ППД",$C78:HE78)-SUMIF($C$5:HE$5,"ИТОГО  нерент, по распоряж.",$C78:HE78)-SUMIF($C$5:HE$5,"ИТОГО ост. дебит от ЗБС, Углуб., ПВЛГ/ПНЛГ",$C78:HE78)</f>
        <v>467</v>
      </c>
      <c r="HG78" s="2203" t="n">
        <v>6.4</v>
      </c>
      <c r="HH78" s="0" t="n">
        <v>1.42791013654445</v>
      </c>
      <c r="HI78" s="0" t="n">
        <v>18.6150383330311</v>
      </c>
      <c r="HJ78" s="0" t="n">
        <v>18.8892937711704</v>
      </c>
      <c r="HK78" s="2203" t="n">
        <f aca="false">SUBTOTAL(9,HG78:HJ78)</f>
        <v>45.332242240746</v>
      </c>
      <c r="HL78" s="2107"/>
      <c r="HM78" s="0" t="n">
        <f aca="false">HM$4:HM$4+SUMIF($C$5:HK$5,"Нараст. по остановкам",$C78:HK78)-SUMIF($C$5:HK$5,"Нараст.  по потенциалу",$C78:HK78)</f>
        <v>829.078704742539</v>
      </c>
      <c r="HN78" s="0" t="n">
        <v>3</v>
      </c>
      <c r="HQ78" s="0"/>
    </row>
    <row r="79" customFormat="false" ht="1.5" hidden="false" customHeight="true" outlineLevel="0" collapsed="false">
      <c r="A79" s="2215"/>
      <c r="B79" s="2215"/>
      <c r="C79" s="2325"/>
      <c r="D79" s="2325"/>
      <c r="E79" s="2325"/>
      <c r="F79" s="2325"/>
      <c r="G79" s="2225"/>
      <c r="H79" s="2225"/>
      <c r="I79" s="2225"/>
      <c r="J79" s="2225"/>
      <c r="K79" s="2225"/>
      <c r="L79" s="2225"/>
      <c r="M79" s="2225"/>
      <c r="N79" s="2225"/>
      <c r="O79" s="2225"/>
      <c r="P79" s="2225"/>
      <c r="Q79" s="2225"/>
      <c r="R79" s="2221"/>
      <c r="S79" s="2221"/>
      <c r="T79" s="2327"/>
      <c r="U79" s="2327"/>
      <c r="V79" s="2225"/>
      <c r="W79" s="2225"/>
      <c r="X79" s="2225"/>
      <c r="Y79" s="2225"/>
      <c r="Z79" s="2225"/>
      <c r="AA79" s="2225"/>
      <c r="AB79" s="2225"/>
      <c r="AC79" s="2225"/>
      <c r="AD79" s="2225"/>
      <c r="AE79" s="2225"/>
      <c r="AF79" s="2225"/>
      <c r="AG79" s="2221"/>
      <c r="AH79" s="2221"/>
      <c r="AI79" s="0"/>
      <c r="AJ79" s="0"/>
      <c r="AK79" s="2328"/>
      <c r="AL79" s="2225"/>
      <c r="AM79" s="2225"/>
      <c r="AN79" s="2225"/>
      <c r="AO79" s="2225"/>
      <c r="AP79" s="2225"/>
      <c r="AQ79" s="2225"/>
      <c r="AR79" s="2225"/>
      <c r="AS79" s="2225"/>
      <c r="AT79" s="2225"/>
      <c r="AU79" s="2225"/>
      <c r="AV79" s="2225"/>
      <c r="AW79" s="2225"/>
      <c r="AX79" s="2225"/>
      <c r="AY79" s="2225"/>
      <c r="AZ79" s="2225"/>
      <c r="BA79" s="2225"/>
      <c r="BB79" s="2225"/>
      <c r="BC79" s="2225"/>
      <c r="BD79" s="2225"/>
      <c r="BE79" s="2225"/>
      <c r="BF79" s="2225"/>
      <c r="BG79" s="2225"/>
      <c r="BH79" s="2225"/>
      <c r="BI79" s="2221"/>
      <c r="BJ79" s="2221"/>
      <c r="BK79" s="2327"/>
      <c r="BL79" s="2225"/>
      <c r="BM79" s="2225"/>
      <c r="BN79" s="2225"/>
      <c r="BO79" s="2225"/>
      <c r="BP79" s="2225"/>
      <c r="BQ79" s="2225"/>
      <c r="BR79" s="2225"/>
      <c r="BS79" s="2225"/>
      <c r="BT79" s="2225"/>
      <c r="BU79" s="2225"/>
      <c r="BV79" s="2225"/>
      <c r="BW79" s="2225"/>
      <c r="BX79" s="2221"/>
      <c r="BY79" s="2221"/>
      <c r="BZ79" s="2221"/>
      <c r="CA79" s="2221"/>
      <c r="CB79" s="2225"/>
      <c r="CC79" s="2225"/>
      <c r="CD79" s="2225"/>
      <c r="CE79" s="2225"/>
      <c r="CF79" s="2225"/>
      <c r="CG79" s="2225"/>
      <c r="CH79" s="2225"/>
      <c r="CI79" s="2225"/>
      <c r="CJ79" s="2225"/>
      <c r="CK79" s="2225"/>
      <c r="CL79" s="2225"/>
      <c r="CM79" s="2225"/>
      <c r="CN79" s="2225"/>
      <c r="CO79" s="2221"/>
      <c r="CP79" s="2221"/>
      <c r="CQ79" s="1302"/>
      <c r="CR79" s="2225"/>
      <c r="CS79" s="2225"/>
      <c r="CT79" s="2225"/>
      <c r="CU79" s="2225"/>
      <c r="CV79" s="2225"/>
      <c r="CW79" s="2225"/>
      <c r="CX79" s="2225"/>
      <c r="CY79" s="2225"/>
      <c r="CZ79" s="2225"/>
      <c r="DA79" s="2225"/>
      <c r="DB79" s="2225"/>
      <c r="DC79" s="2225"/>
      <c r="DD79" s="2221"/>
      <c r="DE79" s="2221"/>
      <c r="DF79" s="2225"/>
      <c r="DG79" s="2225"/>
      <c r="DH79" s="2225"/>
      <c r="DI79" s="2225"/>
      <c r="DJ79" s="2225"/>
      <c r="DK79" s="2225"/>
      <c r="DL79" s="2225"/>
      <c r="DM79" s="2225"/>
      <c r="DN79" s="2225"/>
      <c r="DO79" s="2225"/>
      <c r="DP79" s="2225"/>
      <c r="DQ79" s="2225"/>
      <c r="DR79" s="2225"/>
      <c r="DS79" s="2225"/>
      <c r="DT79" s="2225"/>
      <c r="DU79" s="2225"/>
      <c r="DV79" s="2225"/>
      <c r="DW79" s="2225"/>
      <c r="DX79" s="2225"/>
      <c r="DY79" s="2225"/>
      <c r="DZ79" s="2221"/>
      <c r="EA79" s="2221"/>
      <c r="EB79" s="2225"/>
      <c r="EC79" s="2225"/>
      <c r="ED79" s="2225"/>
      <c r="EE79" s="2225"/>
      <c r="EF79" s="2225"/>
      <c r="EG79" s="2225"/>
      <c r="EH79" s="2225"/>
      <c r="EI79" s="2225"/>
      <c r="EJ79" s="2225"/>
      <c r="EK79" s="2225"/>
      <c r="EL79" s="2221"/>
      <c r="EM79" s="2221"/>
      <c r="EN79" s="2225"/>
      <c r="EO79" s="2225"/>
      <c r="EP79" s="2225"/>
      <c r="EQ79" s="2225"/>
      <c r="ER79" s="2225"/>
      <c r="ES79" s="2225"/>
      <c r="ET79" s="2225"/>
      <c r="EU79" s="2225"/>
      <c r="EV79" s="2225"/>
      <c r="EW79" s="2225"/>
      <c r="EX79" s="2225"/>
      <c r="EY79" s="2225"/>
      <c r="EZ79" s="2225"/>
      <c r="FA79" s="2225"/>
      <c r="FB79" s="2225"/>
      <c r="FC79" s="2225"/>
      <c r="FD79" s="2225"/>
      <c r="FE79" s="2225"/>
      <c r="FF79" s="2225"/>
      <c r="FG79" s="2225"/>
      <c r="FH79" s="2221"/>
      <c r="FI79" s="2221"/>
      <c r="FJ79" s="2221"/>
      <c r="FK79" s="2230"/>
      <c r="FL79" s="2217"/>
      <c r="FM79" s="2221"/>
      <c r="FN79" s="2228"/>
      <c r="FO79" s="2330"/>
      <c r="FP79" s="2330"/>
      <c r="FQ79" s="2230"/>
      <c r="FR79" s="2225"/>
      <c r="FS79" s="2225"/>
      <c r="FT79" s="2225"/>
      <c r="FU79" s="2225"/>
      <c r="FV79" s="2225"/>
      <c r="FW79" s="2225"/>
      <c r="FX79" s="2225"/>
      <c r="FY79" s="2225"/>
      <c r="FZ79" s="2225"/>
      <c r="GA79" s="2225"/>
      <c r="GB79" s="2225"/>
      <c r="GC79" s="2225"/>
      <c r="GD79" s="2225"/>
      <c r="GE79" s="2225"/>
      <c r="GF79" s="2225"/>
      <c r="GG79" s="2225"/>
      <c r="GH79" s="2225"/>
      <c r="GI79" s="2221"/>
      <c r="GJ79" s="2221"/>
      <c r="GK79" s="1302"/>
      <c r="GL79" s="1302"/>
      <c r="GM79" s="1302"/>
      <c r="GN79" s="1302"/>
      <c r="GO79" s="1302"/>
      <c r="GP79" s="2331"/>
      <c r="GQ79" s="2331"/>
      <c r="GR79" s="2225"/>
      <c r="GS79" s="2225"/>
      <c r="GT79" s="2225"/>
      <c r="GU79" s="2225"/>
      <c r="GV79" s="2225"/>
      <c r="GW79" s="2225"/>
      <c r="GX79" s="2225"/>
      <c r="GY79" s="2225"/>
      <c r="GZ79" s="2221"/>
      <c r="HA79" s="2221"/>
      <c r="HB79" s="2225"/>
      <c r="HC79" s="2225"/>
      <c r="HD79" s="2225"/>
      <c r="HE79" s="2221"/>
      <c r="HF79" s="2221"/>
      <c r="HG79" s="1302"/>
      <c r="HH79" s="1302"/>
      <c r="HI79" s="1302"/>
      <c r="HJ79" s="1302"/>
      <c r="HK79" s="1302"/>
      <c r="HL79" s="2236"/>
      <c r="HM79" s="2236"/>
      <c r="HN79" s="2052" t="n">
        <v>4</v>
      </c>
      <c r="HQ79" s="0"/>
    </row>
    <row r="80" customFormat="false" ht="11.25" hidden="false" customHeight="true" outlineLevel="0" collapsed="false">
      <c r="A80" s="2056" t="e">
        <f aca="false">A76+1</f>
        <v>#REF!</v>
      </c>
      <c r="B80" s="2057" t="s">
        <v>662</v>
      </c>
      <c r="C80" s="0"/>
      <c r="D80" s="0"/>
      <c r="E80" s="0"/>
      <c r="F80" s="0"/>
      <c r="G80" s="2274"/>
      <c r="H80" s="0"/>
      <c r="I80" s="2274"/>
      <c r="J80" s="2274"/>
      <c r="K80" s="2274"/>
      <c r="L80" s="2274"/>
      <c r="M80" s="2274"/>
      <c r="N80" s="2274"/>
      <c r="O80" s="2274"/>
      <c r="P80" s="2274"/>
      <c r="Q80" s="2274"/>
      <c r="R80" s="2063"/>
      <c r="S80" s="2063"/>
      <c r="T80" s="0" t="s">
        <v>704</v>
      </c>
      <c r="U80" s="0"/>
      <c r="V80" s="2274"/>
      <c r="W80" s="2274"/>
      <c r="X80" s="2274"/>
      <c r="Y80" s="2274"/>
      <c r="Z80" s="2274"/>
      <c r="AA80" s="2274"/>
      <c r="AB80" s="2274"/>
      <c r="AC80" s="2274"/>
      <c r="AD80" s="2274"/>
      <c r="AE80" s="2274"/>
      <c r="AF80" s="2274"/>
      <c r="AG80" s="2063"/>
      <c r="AH80" s="2063"/>
      <c r="AI80" s="2274"/>
      <c r="AJ80" s="0"/>
      <c r="AK80" s="0"/>
      <c r="AL80" s="2274"/>
      <c r="AM80" s="2274"/>
      <c r="AN80" s="2274"/>
      <c r="AO80" s="2274"/>
      <c r="AP80" s="2274"/>
      <c r="AQ80" s="2274"/>
      <c r="AR80" s="2274"/>
      <c r="AS80" s="2274"/>
      <c r="AT80" s="2274"/>
      <c r="AU80" s="2274"/>
      <c r="AV80" s="2274"/>
      <c r="AW80" s="2274"/>
      <c r="AX80" s="2274"/>
      <c r="AY80" s="2274"/>
      <c r="AZ80" s="2274"/>
      <c r="BA80" s="2274"/>
      <c r="BB80" s="2274"/>
      <c r="BC80" s="2274"/>
      <c r="BD80" s="2274"/>
      <c r="BE80" s="2274"/>
      <c r="BF80" s="2274"/>
      <c r="BG80" s="2274"/>
      <c r="BH80" s="2274"/>
      <c r="BI80" s="2063"/>
      <c r="BJ80" s="2063"/>
      <c r="BK80" s="0"/>
      <c r="BL80" s="0"/>
      <c r="BM80" s="2274"/>
      <c r="BN80" s="2274"/>
      <c r="BO80" s="2274"/>
      <c r="BP80" s="2274"/>
      <c r="BQ80" s="2274"/>
      <c r="BR80" s="2274"/>
      <c r="BS80" s="2274"/>
      <c r="BT80" s="2274"/>
      <c r="BU80" s="2274"/>
      <c r="BV80" s="2274"/>
      <c r="BW80" s="2274"/>
      <c r="BX80" s="2063"/>
      <c r="BY80" s="2063"/>
      <c r="BZ80" s="2063"/>
      <c r="CA80" s="2063"/>
      <c r="CB80" s="2274"/>
      <c r="CC80" s="2274"/>
      <c r="CD80" s="2274"/>
      <c r="CE80" s="2274"/>
      <c r="CF80" s="2274"/>
      <c r="CG80" s="2274"/>
      <c r="CH80" s="2274"/>
      <c r="CI80" s="2274"/>
      <c r="CJ80" s="2274"/>
      <c r="CK80" s="2274"/>
      <c r="CL80" s="2274"/>
      <c r="CM80" s="2274"/>
      <c r="CN80" s="2274"/>
      <c r="CO80" s="0"/>
      <c r="CP80" s="2070"/>
      <c r="CQ80" s="0"/>
      <c r="CR80" s="2274"/>
      <c r="CS80" s="2274"/>
      <c r="CT80" s="2274"/>
      <c r="CU80" s="2274"/>
      <c r="CV80" s="2274"/>
      <c r="CW80" s="2274"/>
      <c r="CX80" s="2274"/>
      <c r="CY80" s="2274"/>
      <c r="CZ80" s="2274"/>
      <c r="DA80" s="2274"/>
      <c r="DB80" s="2274"/>
      <c r="DC80" s="2274"/>
      <c r="DD80" s="0"/>
      <c r="DE80" s="2070"/>
      <c r="DF80" s="2274" t="s">
        <v>516</v>
      </c>
      <c r="DG80" s="2274"/>
      <c r="DH80" s="2274"/>
      <c r="DI80" s="2274"/>
      <c r="DJ80" s="2274"/>
      <c r="DK80" s="2274"/>
      <c r="DL80" s="2274"/>
      <c r="DM80" s="2274"/>
      <c r="DN80" s="2274"/>
      <c r="DO80" s="2274"/>
      <c r="DP80" s="2274"/>
      <c r="DQ80" s="2274"/>
      <c r="DR80" s="2274"/>
      <c r="DS80" s="2274"/>
      <c r="DT80" s="2274"/>
      <c r="DU80" s="2274"/>
      <c r="DV80" s="2274"/>
      <c r="DW80" s="2274"/>
      <c r="DX80" s="2274"/>
      <c r="DY80" s="2274"/>
      <c r="DZ80" s="0"/>
      <c r="EA80" s="2070"/>
      <c r="EB80" s="2274"/>
      <c r="EC80" s="2274"/>
      <c r="ED80" s="2274"/>
      <c r="EE80" s="2274"/>
      <c r="EF80" s="2274"/>
      <c r="EG80" s="2274"/>
      <c r="EH80" s="2274"/>
      <c r="EI80" s="2274"/>
      <c r="EJ80" s="2274"/>
      <c r="EK80" s="2274"/>
      <c r="EL80" s="0"/>
      <c r="EM80" s="2070"/>
      <c r="EN80" s="2271"/>
      <c r="EO80" s="2072"/>
      <c r="EP80" s="2072"/>
      <c r="EQ80" s="2072"/>
      <c r="ER80" s="2072"/>
      <c r="ES80" s="2072"/>
      <c r="ET80" s="2072"/>
      <c r="EU80" s="2072"/>
      <c r="EV80" s="2072"/>
      <c r="EW80" s="2072"/>
      <c r="EX80" s="2072"/>
      <c r="EY80" s="2072"/>
      <c r="EZ80" s="2072"/>
      <c r="FA80" s="2072"/>
      <c r="FB80" s="2072"/>
      <c r="FC80" s="2072"/>
      <c r="FD80" s="2072"/>
      <c r="FE80" s="2072"/>
      <c r="FF80" s="2072"/>
      <c r="FG80" s="2072"/>
      <c r="FH80" s="2076"/>
      <c r="FI80" s="2063"/>
      <c r="FJ80" s="2062"/>
      <c r="FK80" s="0"/>
      <c r="FL80" s="2077"/>
      <c r="FM80" s="0"/>
      <c r="FN80" s="0"/>
      <c r="FO80" s="0"/>
      <c r="FP80" s="0"/>
      <c r="FQ80" s="2084"/>
      <c r="FR80" s="2072"/>
      <c r="FS80" s="2072"/>
      <c r="FT80" s="2072"/>
      <c r="FU80" s="2072"/>
      <c r="FV80" s="2072"/>
      <c r="FW80" s="2072"/>
      <c r="FX80" s="2072"/>
      <c r="FY80" s="2072"/>
      <c r="FZ80" s="2072"/>
      <c r="GA80" s="2072"/>
      <c r="GB80" s="2072"/>
      <c r="GC80" s="2072"/>
      <c r="GD80" s="2072"/>
      <c r="GE80" s="2072"/>
      <c r="GF80" s="2072"/>
      <c r="GG80" s="2072"/>
      <c r="GH80" s="2274"/>
      <c r="GI80" s="2063"/>
      <c r="GJ80" s="2076"/>
      <c r="GK80" s="0"/>
      <c r="GL80" s="0"/>
      <c r="GM80" s="0"/>
      <c r="GN80" s="2090"/>
      <c r="GO80" s="209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2063"/>
      <c r="HA80" s="2063"/>
      <c r="HB80" s="0"/>
      <c r="HC80" s="0"/>
      <c r="HD80" s="0"/>
      <c r="HE80" s="2101"/>
      <c r="HF80" s="2102"/>
      <c r="HG80" s="0"/>
      <c r="HH80" s="0"/>
      <c r="HI80" s="0"/>
      <c r="HJ80" s="0"/>
      <c r="HK80" s="0"/>
      <c r="HL80" s="2107" t="e">
        <f aca="false">HL$4:HL$4+SUMIF($C$5:HK$5,"Нараст. баланс",$C82:HK82)+SUMIF($C$7:HH$7,"Итого (с ВНР)",$C82:HH82)-SUMIF($C$5:HK$5,"Геол. снижение,  т/сут",$C82:HK82)-SUMIF(HJ$7:HK$7,"Итого",HJ82:HK82)-SUMIF($C$7:HK$7,"Итого (с ВСП)",$C82:HK82)</f>
        <v>#REF!</v>
      </c>
      <c r="HM80" s="0"/>
      <c r="HN80" s="0" t="n">
        <v>1</v>
      </c>
      <c r="HQ80" s="0"/>
    </row>
    <row r="81" customFormat="false" ht="11.25" hidden="false" customHeight="true" outlineLevel="0" collapsed="false">
      <c r="A81" s="2056"/>
      <c r="B81" s="2113" t="s">
        <v>663</v>
      </c>
      <c r="C81" s="0"/>
      <c r="D81" s="0"/>
      <c r="E81" s="0"/>
      <c r="F81" s="0"/>
      <c r="G81" s="2279"/>
      <c r="H81" s="0"/>
      <c r="I81" s="2279"/>
      <c r="J81" s="2279"/>
      <c r="K81" s="2279"/>
      <c r="L81" s="2279"/>
      <c r="M81" s="2279"/>
      <c r="N81" s="2279"/>
      <c r="O81" s="2279"/>
      <c r="P81" s="2279"/>
      <c r="Q81" s="2279"/>
      <c r="R81" s="2119" t="n">
        <f aca="false">COUNTA(C81:Q81)</f>
        <v>0</v>
      </c>
      <c r="S81" s="2119"/>
      <c r="T81" s="0" t="s">
        <v>705</v>
      </c>
      <c r="U81" s="0"/>
      <c r="V81" s="2279"/>
      <c r="W81" s="2279"/>
      <c r="X81" s="2279"/>
      <c r="Y81" s="2279"/>
      <c r="Z81" s="2279"/>
      <c r="AA81" s="2279"/>
      <c r="AB81" s="2279"/>
      <c r="AC81" s="2279"/>
      <c r="AD81" s="2279"/>
      <c r="AE81" s="2279"/>
      <c r="AF81" s="2279"/>
      <c r="AG81" s="2119" t="n">
        <f aca="false">COUNTA(T81:AF81)</f>
        <v>1</v>
      </c>
      <c r="AH81" s="2119"/>
      <c r="AI81" s="2279"/>
      <c r="AJ81" s="0"/>
      <c r="AK81" s="0"/>
      <c r="AL81" s="2279"/>
      <c r="AM81" s="2279"/>
      <c r="AN81" s="2279"/>
      <c r="AO81" s="2279"/>
      <c r="AP81" s="2279"/>
      <c r="AQ81" s="2279"/>
      <c r="AR81" s="2279"/>
      <c r="AS81" s="2279"/>
      <c r="AT81" s="2279"/>
      <c r="AU81" s="2279"/>
      <c r="AV81" s="2279"/>
      <c r="AW81" s="2279"/>
      <c r="AX81" s="2279"/>
      <c r="AY81" s="2279"/>
      <c r="AZ81" s="2279"/>
      <c r="BA81" s="2279"/>
      <c r="BB81" s="2279"/>
      <c r="BC81" s="2279"/>
      <c r="BD81" s="2279"/>
      <c r="BE81" s="2279"/>
      <c r="BF81" s="2279"/>
      <c r="BG81" s="2279"/>
      <c r="BH81" s="2279"/>
      <c r="BI81" s="2119" t="n">
        <f aca="false">COUNTA(AI81:BH81)</f>
        <v>0</v>
      </c>
      <c r="BJ81" s="2119"/>
      <c r="BK81" s="0"/>
      <c r="BL81" s="0"/>
      <c r="BM81" s="2279"/>
      <c r="BN81" s="2279"/>
      <c r="BO81" s="2279"/>
      <c r="BP81" s="2279"/>
      <c r="BQ81" s="2279"/>
      <c r="BR81" s="2279"/>
      <c r="BS81" s="2279"/>
      <c r="BT81" s="2279"/>
      <c r="BU81" s="2279"/>
      <c r="BV81" s="2279"/>
      <c r="BW81" s="2279"/>
      <c r="BX81" s="2119" t="n">
        <f aca="false">COUNTA(BK81:BW81)</f>
        <v>0</v>
      </c>
      <c r="BY81" s="2119"/>
      <c r="BZ81" s="2119" t="n">
        <f aca="false">R81+AG81+BI81+BX81</f>
        <v>1</v>
      </c>
      <c r="CA81" s="2119"/>
      <c r="CB81" s="2279"/>
      <c r="CC81" s="2279"/>
      <c r="CD81" s="2279"/>
      <c r="CE81" s="2279"/>
      <c r="CF81" s="2279"/>
      <c r="CG81" s="2279"/>
      <c r="CH81" s="2279"/>
      <c r="CI81" s="2279"/>
      <c r="CJ81" s="2279"/>
      <c r="CK81" s="2279"/>
      <c r="CL81" s="2279"/>
      <c r="CM81" s="2279"/>
      <c r="CN81" s="2279"/>
      <c r="CO81" s="0" t="n">
        <f aca="false">SUBTOTAL(9,CB83:CN83)</f>
        <v>0</v>
      </c>
      <c r="CP81" s="2126"/>
      <c r="CQ81" s="0"/>
      <c r="CR81" s="2279"/>
      <c r="CS81" s="2279"/>
      <c r="CT81" s="2279"/>
      <c r="CU81" s="2279"/>
      <c r="CV81" s="2279"/>
      <c r="CW81" s="2279"/>
      <c r="CX81" s="2279"/>
      <c r="CY81" s="2279"/>
      <c r="CZ81" s="2279"/>
      <c r="DA81" s="2279"/>
      <c r="DB81" s="2279"/>
      <c r="DC81" s="2279"/>
      <c r="DD81" s="0" t="n">
        <f aca="false">COUNTA(CQ81:DC81)</f>
        <v>0</v>
      </c>
      <c r="DE81" s="2126"/>
      <c r="DF81" s="2279" t="s">
        <v>664</v>
      </c>
      <c r="DG81" s="2279"/>
      <c r="DH81" s="2279"/>
      <c r="DI81" s="2279"/>
      <c r="DJ81" s="2279"/>
      <c r="DK81" s="2279"/>
      <c r="DL81" s="2279"/>
      <c r="DM81" s="2279"/>
      <c r="DN81" s="2279"/>
      <c r="DO81" s="2279"/>
      <c r="DP81" s="2279"/>
      <c r="DQ81" s="2279"/>
      <c r="DR81" s="2279"/>
      <c r="DS81" s="2279"/>
      <c r="DT81" s="2279"/>
      <c r="DU81" s="2279"/>
      <c r="DV81" s="2279"/>
      <c r="DW81" s="2279"/>
      <c r="DX81" s="2279"/>
      <c r="DY81" s="2279"/>
      <c r="DZ81" s="0" t="n">
        <f aca="false">COUNTA(DF81:DY81)</f>
        <v>1</v>
      </c>
      <c r="EA81" s="2126"/>
      <c r="EB81" s="2279"/>
      <c r="EC81" s="2279"/>
      <c r="ED81" s="2279"/>
      <c r="EE81" s="2279"/>
      <c r="EF81" s="2279"/>
      <c r="EG81" s="2279"/>
      <c r="EH81" s="2279"/>
      <c r="EI81" s="2279"/>
      <c r="EJ81" s="2279"/>
      <c r="EK81" s="2279"/>
      <c r="EL81" s="0" t="n">
        <f aca="false">COUNTA(EB81:EK81)</f>
        <v>0</v>
      </c>
      <c r="EM81" s="2126"/>
      <c r="EN81" s="2277"/>
      <c r="EO81" s="2128"/>
      <c r="EP81" s="2128"/>
      <c r="EQ81" s="2128"/>
      <c r="ER81" s="2128"/>
      <c r="ES81" s="2128"/>
      <c r="ET81" s="2128"/>
      <c r="EU81" s="2128"/>
      <c r="EV81" s="2128"/>
      <c r="EW81" s="2128"/>
      <c r="EX81" s="2128"/>
      <c r="EY81" s="2128"/>
      <c r="EZ81" s="2128"/>
      <c r="FA81" s="2128"/>
      <c r="FB81" s="2128"/>
      <c r="FC81" s="2128"/>
      <c r="FD81" s="2128"/>
      <c r="FE81" s="2128"/>
      <c r="FF81" s="2128"/>
      <c r="FG81" s="2128"/>
      <c r="FH81" s="2132" t="n">
        <f aca="false">SUBTOTAL(9,EN83:FG83)</f>
        <v>0</v>
      </c>
      <c r="FI81" s="2119" t="n">
        <f aca="false">SUBTOTAL(9,EN83:FG83)</f>
        <v>0</v>
      </c>
      <c r="FJ81" s="2133"/>
      <c r="FK81" s="0"/>
      <c r="FL81" s="2134"/>
      <c r="FM81" s="0"/>
      <c r="FN81" s="0"/>
      <c r="FO81" s="0"/>
      <c r="FP81" s="0"/>
      <c r="FQ81" s="2141"/>
      <c r="FR81" s="2128"/>
      <c r="FS81" s="2128"/>
      <c r="FT81" s="2128"/>
      <c r="FU81" s="2128"/>
      <c r="FV81" s="2128"/>
      <c r="FW81" s="2128"/>
      <c r="FX81" s="2128"/>
      <c r="FY81" s="2128"/>
      <c r="FZ81" s="2128"/>
      <c r="GA81" s="2128"/>
      <c r="GB81" s="2128"/>
      <c r="GC81" s="2128"/>
      <c r="GD81" s="2128"/>
      <c r="GE81" s="2128"/>
      <c r="GF81" s="2128"/>
      <c r="GG81" s="2128"/>
      <c r="GH81" s="2279"/>
      <c r="GI81" s="2119" t="n">
        <f aca="false">SUBTOTAL(9,FO83:GH83)</f>
        <v>0</v>
      </c>
      <c r="GJ81" s="2142"/>
      <c r="GK81" s="0"/>
      <c r="GL81" s="0"/>
      <c r="GM81" s="0"/>
      <c r="GN81" s="0" t="n">
        <f aca="false">SUBTOTAL(9,GK83:GM83)</f>
        <v>0</v>
      </c>
      <c r="GO81" s="2148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2119" t="n">
        <f aca="false">SUBTOTAL(3,GP81:GY81)</f>
        <v>0</v>
      </c>
      <c r="HA81" s="2156"/>
      <c r="HB81" s="0"/>
      <c r="HC81" s="0"/>
      <c r="HD81" s="0"/>
      <c r="HE81" s="2160"/>
      <c r="HF81" s="2161"/>
      <c r="HG81" s="0"/>
      <c r="HH81" s="0"/>
      <c r="HI81" s="0"/>
      <c r="HJ81" s="0"/>
      <c r="HK81" s="0"/>
      <c r="HL81" s="2107"/>
      <c r="HM81" s="0"/>
      <c r="HN81" s="0" t="n">
        <v>2</v>
      </c>
      <c r="HQ81" s="0"/>
    </row>
    <row r="82" customFormat="false" ht="11.25" hidden="false" customHeight="true" outlineLevel="0" collapsed="false">
      <c r="A82" s="2056"/>
      <c r="B82" s="2169" t="s">
        <v>661</v>
      </c>
      <c r="C82" s="0"/>
      <c r="D82" s="0"/>
      <c r="E82" s="0"/>
      <c r="F82" s="0"/>
      <c r="G82" s="2283"/>
      <c r="H82" s="0"/>
      <c r="I82" s="2283"/>
      <c r="J82" s="2283"/>
      <c r="K82" s="2283"/>
      <c r="L82" s="2283"/>
      <c r="M82" s="2283"/>
      <c r="N82" s="2283"/>
      <c r="O82" s="2283"/>
      <c r="P82" s="2283"/>
      <c r="Q82" s="2283"/>
      <c r="R82" s="2175" t="n">
        <f aca="false">SUBTOTAL(9,C82:Q82)</f>
        <v>0</v>
      </c>
      <c r="S82" s="2175" t="n">
        <f aca="false">R82+S78</f>
        <v>350</v>
      </c>
      <c r="T82" s="0" t="n">
        <v>6</v>
      </c>
      <c r="U82" s="0"/>
      <c r="V82" s="2283"/>
      <c r="W82" s="2283"/>
      <c r="X82" s="2283"/>
      <c r="Y82" s="2283"/>
      <c r="Z82" s="2283"/>
      <c r="AA82" s="2283"/>
      <c r="AB82" s="2283"/>
      <c r="AC82" s="2283"/>
      <c r="AD82" s="2283"/>
      <c r="AE82" s="2283"/>
      <c r="AF82" s="2283"/>
      <c r="AG82" s="2175" t="n">
        <f aca="false">SUBTOTAL(9,T82:AF82)</f>
        <v>6</v>
      </c>
      <c r="AH82" s="2175" t="n">
        <f aca="false">AG82+AH78</f>
        <v>6</v>
      </c>
      <c r="AI82" s="2283"/>
      <c r="AJ82" s="0"/>
      <c r="AK82" s="0"/>
      <c r="AL82" s="2283"/>
      <c r="AM82" s="2283"/>
      <c r="AN82" s="2283"/>
      <c r="AO82" s="2283"/>
      <c r="AP82" s="2283"/>
      <c r="AQ82" s="2283"/>
      <c r="AR82" s="2283"/>
      <c r="AS82" s="2283"/>
      <c r="AT82" s="2283"/>
      <c r="AU82" s="2283"/>
      <c r="AV82" s="2283"/>
      <c r="AW82" s="2283"/>
      <c r="AX82" s="2283"/>
      <c r="AY82" s="2283"/>
      <c r="AZ82" s="2283"/>
      <c r="BA82" s="2283"/>
      <c r="BB82" s="2283"/>
      <c r="BC82" s="2283"/>
      <c r="BD82" s="2283"/>
      <c r="BE82" s="2283"/>
      <c r="BF82" s="2283"/>
      <c r="BG82" s="2283"/>
      <c r="BH82" s="2283"/>
      <c r="BI82" s="2175" t="n">
        <f aca="false">SUBTOTAL(9,AI82:BH82)</f>
        <v>0</v>
      </c>
      <c r="BJ82" s="2175" t="n">
        <f aca="false">BI82+BJ78</f>
        <v>186</v>
      </c>
      <c r="BK82" s="0"/>
      <c r="BL82" s="0"/>
      <c r="BM82" s="2283"/>
      <c r="BN82" s="2283"/>
      <c r="BO82" s="2283"/>
      <c r="BP82" s="2283"/>
      <c r="BQ82" s="2283"/>
      <c r="BR82" s="2283"/>
      <c r="BS82" s="2283"/>
      <c r="BT82" s="2283"/>
      <c r="BU82" s="2283"/>
      <c r="BV82" s="2283"/>
      <c r="BW82" s="2283"/>
      <c r="BX82" s="2175" t="n">
        <f aca="false">SUBTOTAL(9,BK82:BW82)</f>
        <v>0</v>
      </c>
      <c r="BY82" s="2175" t="n">
        <f aca="false">BX82+BY78</f>
        <v>0</v>
      </c>
      <c r="BZ82" s="2175" t="n">
        <f aca="false">+R82+AG82+BI82+BX82</f>
        <v>6</v>
      </c>
      <c r="CA82" s="2175" t="n">
        <f aca="false">BZ82+CA78</f>
        <v>542</v>
      </c>
      <c r="CB82" s="2283"/>
      <c r="CC82" s="2283"/>
      <c r="CD82" s="2283"/>
      <c r="CE82" s="2283"/>
      <c r="CF82" s="2283"/>
      <c r="CG82" s="2283"/>
      <c r="CH82" s="2283"/>
      <c r="CI82" s="2283"/>
      <c r="CJ82" s="2283"/>
      <c r="CK82" s="2283"/>
      <c r="CL82" s="2283"/>
      <c r="CM82" s="2283"/>
      <c r="CN82" s="2283"/>
      <c r="CO82" s="0" t="n">
        <f aca="false">SUBTOTAL(9,CB82:CN82)</f>
        <v>0</v>
      </c>
      <c r="CP82" s="2182" t="n">
        <f aca="false">CO82:CO82+IF($B78:$B78=2,0,CP78:CP78)</f>
        <v>0</v>
      </c>
      <c r="CQ82" s="0"/>
      <c r="CR82" s="2283"/>
      <c r="CS82" s="2283"/>
      <c r="CT82" s="2283"/>
      <c r="CU82" s="2283"/>
      <c r="CV82" s="2283"/>
      <c r="CW82" s="2283"/>
      <c r="CX82" s="2283"/>
      <c r="CY82" s="2283"/>
      <c r="CZ82" s="2283"/>
      <c r="DA82" s="2283"/>
      <c r="DB82" s="2283"/>
      <c r="DC82" s="2283"/>
      <c r="DD82" s="0" t="n">
        <f aca="false">SUBTOTAL(9,CQ82:DC82)</f>
        <v>0</v>
      </c>
      <c r="DE82" s="2182" t="n">
        <f aca="false">DD82:DD82+IF($B78:$B78=2,0,DE78:DE78)</f>
        <v>0</v>
      </c>
      <c r="DF82" s="2283" t="n">
        <v>10</v>
      </c>
      <c r="DG82" s="2283"/>
      <c r="DH82" s="2283"/>
      <c r="DI82" s="2283"/>
      <c r="DJ82" s="2283"/>
      <c r="DK82" s="2283"/>
      <c r="DL82" s="2283"/>
      <c r="DM82" s="2283"/>
      <c r="DN82" s="2283"/>
      <c r="DO82" s="2283"/>
      <c r="DP82" s="2283"/>
      <c r="DQ82" s="2283"/>
      <c r="DR82" s="2283"/>
      <c r="DS82" s="2283"/>
      <c r="DT82" s="2283"/>
      <c r="DU82" s="2283"/>
      <c r="DV82" s="2283"/>
      <c r="DW82" s="2283"/>
      <c r="DX82" s="2283"/>
      <c r="DY82" s="2283"/>
      <c r="DZ82" s="0" t="n">
        <f aca="false">SUBTOTAL(9,DF82:DY82)</f>
        <v>10</v>
      </c>
      <c r="EA82" s="2182" t="n">
        <f aca="false">DZ82:DZ82+IF($B78:$B78=2,0,EA78:EA78)</f>
        <v>99</v>
      </c>
      <c r="EB82" s="2283"/>
      <c r="EC82" s="2283"/>
      <c r="ED82" s="2283"/>
      <c r="EE82" s="2283"/>
      <c r="EF82" s="2283"/>
      <c r="EG82" s="2283"/>
      <c r="EH82" s="2283"/>
      <c r="EI82" s="2283"/>
      <c r="EJ82" s="2283"/>
      <c r="EK82" s="0"/>
      <c r="EL82" s="0" t="n">
        <f aca="false">SUBTOTAL(9,EB82:EK82)</f>
        <v>0</v>
      </c>
      <c r="EM82" s="2182" t="n">
        <f aca="false">EL82:EL82+IF($B78:$B78=2,0,EM78:EM78)</f>
        <v>0</v>
      </c>
      <c r="EN82" s="2282"/>
      <c r="EO82" s="2184"/>
      <c r="EP82" s="2184"/>
      <c r="EQ82" s="2184"/>
      <c r="ER82" s="2184"/>
      <c r="ES82" s="2184"/>
      <c r="ET82" s="2184"/>
      <c r="EU82" s="2184"/>
      <c r="EV82" s="2184"/>
      <c r="EW82" s="2184"/>
      <c r="EX82" s="2184"/>
      <c r="EY82" s="2184"/>
      <c r="EZ82" s="2184"/>
      <c r="FA82" s="2184"/>
      <c r="FB82" s="2184"/>
      <c r="FC82" s="2184"/>
      <c r="FD82" s="2184"/>
      <c r="FE82" s="2184"/>
      <c r="FF82" s="2184"/>
      <c r="FG82" s="2184"/>
      <c r="FH82" s="2188" t="n">
        <f aca="false">SUBTOTAL(9,EN82:FG82)</f>
        <v>0</v>
      </c>
      <c r="FI82" s="2175" t="n">
        <f aca="false">SUBTOTAL(9,EN82:FG82)</f>
        <v>0</v>
      </c>
      <c r="FJ82" s="2174" t="n">
        <f aca="false">FI82:FI82+IF($B78:$B78=2,0,FJ78:FJ78)</f>
        <v>0</v>
      </c>
      <c r="FK82" s="0"/>
      <c r="FL82" s="2189"/>
      <c r="FM82" s="2207" t="n">
        <f aca="false">SUBTOTAL(9,FK82:FL82)</f>
        <v>0</v>
      </c>
      <c r="FN82" s="0" t="n">
        <f aca="false">$FN$3+FN78</f>
        <v>756</v>
      </c>
      <c r="FO82" s="2330"/>
      <c r="FP82" s="2330" t="n">
        <v>16</v>
      </c>
      <c r="FQ82" s="2197"/>
      <c r="FR82" s="2184"/>
      <c r="FS82" s="2184"/>
      <c r="FT82" s="2184"/>
      <c r="FU82" s="2184"/>
      <c r="FV82" s="2184"/>
      <c r="FW82" s="2184"/>
      <c r="FX82" s="2184"/>
      <c r="FY82" s="2184"/>
      <c r="FZ82" s="2184"/>
      <c r="GA82" s="2184"/>
      <c r="GB82" s="2184"/>
      <c r="GC82" s="2184"/>
      <c r="GD82" s="2184"/>
      <c r="GE82" s="2184"/>
      <c r="GF82" s="2184"/>
      <c r="GG82" s="2184"/>
      <c r="GH82" s="2283"/>
      <c r="GI82" s="2175" t="n">
        <f aca="false">SUBTOTAL(9,FO82:GH82)</f>
        <v>16</v>
      </c>
      <c r="GJ82" s="2188" t="n">
        <f aca="false">GI82:GI82+IF($B78:$B78=2,0,GJ78:GJ78)</f>
        <v>174</v>
      </c>
      <c r="GK82" s="0"/>
      <c r="GL82" s="0"/>
      <c r="GM82" s="0"/>
      <c r="GN82" s="2203" t="n">
        <f aca="false">SUBTOTAL(9,GK82:GM82)</f>
        <v>0</v>
      </c>
      <c r="GO82" s="2203" t="n">
        <f aca="false">GN82:GN82+IF($B78:$B78=2,0,GO78:GO78)</f>
        <v>0</v>
      </c>
      <c r="GP82" s="0"/>
      <c r="GQ82" s="0"/>
      <c r="GR82" s="2283"/>
      <c r="GS82" s="2283"/>
      <c r="GT82" s="2283"/>
      <c r="GU82" s="2283"/>
      <c r="GV82" s="2283"/>
      <c r="GW82" s="2283"/>
      <c r="GX82" s="2283"/>
      <c r="GY82" s="2283"/>
      <c r="GZ82" s="2175" t="n">
        <f aca="false">SUBTOTAL(9,GP82:GY82)</f>
        <v>0</v>
      </c>
      <c r="HA82" s="2175" t="n">
        <f aca="false">GZ82:GZ82+IF($B78:$B78=2,0,HA78:HA78)</f>
        <v>0</v>
      </c>
      <c r="HB82" s="0"/>
      <c r="HC82" s="0"/>
      <c r="HD82" s="0" t="n">
        <f aca="false">$HD$14</f>
        <v>0</v>
      </c>
      <c r="HE82" s="2207" t="n">
        <f aca="false">SUBTOTAL(9,HB82:HD82)</f>
        <v>0</v>
      </c>
      <c r="HF82" s="2208" t="n">
        <f aca="false">SUMIF($C$5:HE$5,"Накопленный эффект, т/сут",$C82:HE82)+SUMIF($C$5:HE$5,"Нараст.  по потенциалу",$C82:HE82)-SUMIF($C$5:HE$5,"Нараст. по остановкам",$C82:HE82)-SUMIF($C$5:HE$5,"ИТОГО перевод в ППД",$C82:HE82)-SUMIF($C$5:HE$5,"ИТОГО  нерент, по распоряж.",$C82:HE82)-SUMIF($C$5:HE$5,"ИТОГО ост. дебит от ЗБС, Углуб., ПВЛГ/ПНЛГ",$C82:HE82)</f>
        <v>467</v>
      </c>
      <c r="HG82" s="2203" t="n">
        <v>6.4</v>
      </c>
      <c r="HH82" s="0"/>
      <c r="HI82" s="0" t="n">
        <v>90</v>
      </c>
      <c r="HJ82" s="0"/>
      <c r="HK82" s="2203" t="n">
        <f aca="false">SUBTOTAL(9,HG82:HJ82)</f>
        <v>96.4</v>
      </c>
      <c r="HL82" s="2107"/>
      <c r="HM82" s="0" t="n">
        <f aca="false">HM$4:HM$4+SUMIF($C$5:HK$5,"Нараст. по остановкам",$C82:HK82)-SUMIF($C$5:HK$5,"Нараст.  по потенциалу",$C82:HK82)</f>
        <v>845.078704742539</v>
      </c>
      <c r="HN82" s="0" t="n">
        <v>3</v>
      </c>
      <c r="HQ82" s="0"/>
    </row>
    <row r="83" customFormat="false" ht="1.5" hidden="false" customHeight="true" outlineLevel="0" collapsed="false">
      <c r="A83" s="2215"/>
      <c r="B83" s="2215"/>
      <c r="C83" s="2325"/>
      <c r="D83" s="2325"/>
      <c r="E83" s="2325"/>
      <c r="F83" s="2325"/>
      <c r="G83" s="2225"/>
      <c r="H83" s="2225"/>
      <c r="I83" s="2225"/>
      <c r="J83" s="2225"/>
      <c r="K83" s="2225"/>
      <c r="L83" s="2225"/>
      <c r="M83" s="2225"/>
      <c r="N83" s="2225"/>
      <c r="O83" s="2225"/>
      <c r="P83" s="2225"/>
      <c r="Q83" s="2225"/>
      <c r="R83" s="2221"/>
      <c r="S83" s="2221"/>
      <c r="T83" s="2326"/>
      <c r="U83" s="2326"/>
      <c r="V83" s="2225"/>
      <c r="W83" s="2225"/>
      <c r="X83" s="2225"/>
      <c r="Y83" s="2225"/>
      <c r="Z83" s="2225"/>
      <c r="AA83" s="2225"/>
      <c r="AB83" s="2225"/>
      <c r="AC83" s="2225"/>
      <c r="AD83" s="2225"/>
      <c r="AE83" s="2225"/>
      <c r="AF83" s="2225"/>
      <c r="AG83" s="2221"/>
      <c r="AH83" s="2221"/>
      <c r="AI83" s="0"/>
      <c r="AJ83" s="0"/>
      <c r="AK83" s="2328"/>
      <c r="AL83" s="2225"/>
      <c r="AM83" s="2225"/>
      <c r="AN83" s="2225"/>
      <c r="AO83" s="2225"/>
      <c r="AP83" s="2225"/>
      <c r="AQ83" s="2225"/>
      <c r="AR83" s="2225"/>
      <c r="AS83" s="2225"/>
      <c r="AT83" s="2225"/>
      <c r="AU83" s="2225"/>
      <c r="AV83" s="2225"/>
      <c r="AW83" s="2225"/>
      <c r="AX83" s="2225"/>
      <c r="AY83" s="2225"/>
      <c r="AZ83" s="2225"/>
      <c r="BA83" s="2225"/>
      <c r="BB83" s="2225"/>
      <c r="BC83" s="2225"/>
      <c r="BD83" s="2225"/>
      <c r="BE83" s="2225"/>
      <c r="BF83" s="2225"/>
      <c r="BG83" s="2225"/>
      <c r="BH83" s="2225"/>
      <c r="BI83" s="2221"/>
      <c r="BJ83" s="2221"/>
      <c r="BK83" s="2327"/>
      <c r="BL83" s="2225"/>
      <c r="BM83" s="2225"/>
      <c r="BN83" s="2225"/>
      <c r="BO83" s="2225"/>
      <c r="BP83" s="2225"/>
      <c r="BQ83" s="2225"/>
      <c r="BR83" s="2225"/>
      <c r="BS83" s="2225"/>
      <c r="BT83" s="2225"/>
      <c r="BU83" s="2225"/>
      <c r="BV83" s="2225"/>
      <c r="BW83" s="2225"/>
      <c r="BX83" s="2221"/>
      <c r="BY83" s="2221"/>
      <c r="BZ83" s="2221"/>
      <c r="CA83" s="2221"/>
      <c r="CB83" s="2225"/>
      <c r="CC83" s="2225"/>
      <c r="CD83" s="2225"/>
      <c r="CE83" s="2225"/>
      <c r="CF83" s="2225"/>
      <c r="CG83" s="2225"/>
      <c r="CH83" s="2225"/>
      <c r="CI83" s="2225"/>
      <c r="CJ83" s="2225"/>
      <c r="CK83" s="2225"/>
      <c r="CL83" s="2225"/>
      <c r="CM83" s="2225"/>
      <c r="CN83" s="2225"/>
      <c r="CO83" s="2221"/>
      <c r="CP83" s="2221"/>
      <c r="CQ83" s="1302"/>
      <c r="CR83" s="2225"/>
      <c r="CS83" s="2225"/>
      <c r="CT83" s="2225"/>
      <c r="CU83" s="2225"/>
      <c r="CV83" s="2225"/>
      <c r="CW83" s="2225"/>
      <c r="CX83" s="2225"/>
      <c r="CY83" s="2225"/>
      <c r="CZ83" s="2225"/>
      <c r="DA83" s="2225"/>
      <c r="DB83" s="2225"/>
      <c r="DC83" s="2225"/>
      <c r="DD83" s="2221"/>
      <c r="DE83" s="2221"/>
      <c r="DF83" s="0"/>
      <c r="DG83" s="2225"/>
      <c r="DH83" s="2225"/>
      <c r="DI83" s="2225"/>
      <c r="DJ83" s="2225"/>
      <c r="DK83" s="2225"/>
      <c r="DL83" s="2225"/>
      <c r="DM83" s="2225"/>
      <c r="DN83" s="2225"/>
      <c r="DO83" s="2225"/>
      <c r="DP83" s="2225"/>
      <c r="DQ83" s="2225"/>
      <c r="DR83" s="2225"/>
      <c r="DS83" s="2225"/>
      <c r="DT83" s="2225"/>
      <c r="DU83" s="2225"/>
      <c r="DV83" s="2225"/>
      <c r="DW83" s="2225"/>
      <c r="DX83" s="2225"/>
      <c r="DY83" s="2225"/>
      <c r="DZ83" s="2221"/>
      <c r="EA83" s="2221"/>
      <c r="EB83" s="2225"/>
      <c r="EC83" s="2225"/>
      <c r="ED83" s="2225"/>
      <c r="EE83" s="2225"/>
      <c r="EF83" s="2225"/>
      <c r="EG83" s="2225"/>
      <c r="EH83" s="2225"/>
      <c r="EI83" s="2225"/>
      <c r="EJ83" s="2225"/>
      <c r="EK83" s="2225"/>
      <c r="EL83" s="2221"/>
      <c r="EM83" s="2221"/>
      <c r="EN83" s="2225"/>
      <c r="EO83" s="2225"/>
      <c r="EP83" s="2225"/>
      <c r="EQ83" s="2225"/>
      <c r="ER83" s="2225"/>
      <c r="ES83" s="2225"/>
      <c r="ET83" s="2225"/>
      <c r="EU83" s="2225"/>
      <c r="EV83" s="2225"/>
      <c r="EW83" s="2225"/>
      <c r="EX83" s="2225"/>
      <c r="EY83" s="2225"/>
      <c r="EZ83" s="2225"/>
      <c r="FA83" s="2225"/>
      <c r="FB83" s="2225"/>
      <c r="FC83" s="2225"/>
      <c r="FD83" s="2225"/>
      <c r="FE83" s="2225"/>
      <c r="FF83" s="2225"/>
      <c r="FG83" s="2225"/>
      <c r="FH83" s="2221"/>
      <c r="FI83" s="2221"/>
      <c r="FJ83" s="2221"/>
      <c r="FK83" s="2230"/>
      <c r="FL83" s="2217"/>
      <c r="FM83" s="2221"/>
      <c r="FN83" s="2228"/>
      <c r="FO83" s="2329"/>
      <c r="FP83" s="2330"/>
      <c r="FQ83" s="2230"/>
      <c r="FR83" s="2225"/>
      <c r="FS83" s="2225"/>
      <c r="FT83" s="2225"/>
      <c r="FU83" s="2225"/>
      <c r="FV83" s="2225"/>
      <c r="FW83" s="2225"/>
      <c r="FX83" s="2225"/>
      <c r="FY83" s="2225"/>
      <c r="FZ83" s="2225"/>
      <c r="GA83" s="2225"/>
      <c r="GB83" s="2225"/>
      <c r="GC83" s="2225"/>
      <c r="GD83" s="2225"/>
      <c r="GE83" s="2225"/>
      <c r="GF83" s="2225"/>
      <c r="GG83" s="2225"/>
      <c r="GH83" s="2225"/>
      <c r="GI83" s="2221"/>
      <c r="GJ83" s="2221"/>
      <c r="GK83" s="1302"/>
      <c r="GL83" s="1302"/>
      <c r="GM83" s="1302"/>
      <c r="GN83" s="1302"/>
      <c r="GO83" s="1302"/>
      <c r="GP83" s="2331"/>
      <c r="GQ83" s="2331"/>
      <c r="GR83" s="2225"/>
      <c r="GS83" s="2225"/>
      <c r="GT83" s="2225"/>
      <c r="GU83" s="2225"/>
      <c r="GV83" s="2225"/>
      <c r="GW83" s="2225"/>
      <c r="GX83" s="2225"/>
      <c r="GY83" s="2225"/>
      <c r="GZ83" s="2221"/>
      <c r="HA83" s="2221"/>
      <c r="HB83" s="2225"/>
      <c r="HC83" s="2225"/>
      <c r="HD83" s="2225"/>
      <c r="HE83" s="2221"/>
      <c r="HF83" s="2221"/>
      <c r="HG83" s="1302"/>
      <c r="HH83" s="1302"/>
      <c r="HI83" s="1302"/>
      <c r="HJ83" s="1302"/>
      <c r="HK83" s="1302"/>
      <c r="HL83" s="2236"/>
      <c r="HM83" s="2236"/>
      <c r="HN83" s="2052" t="n">
        <v>4</v>
      </c>
      <c r="HQ83" s="0"/>
    </row>
    <row r="84" customFormat="false" ht="11.25" hidden="false" customHeight="true" outlineLevel="0" collapsed="false">
      <c r="A84" s="2056" t="e">
        <f aca="false">A80+1</f>
        <v>#REF!</v>
      </c>
      <c r="B84" s="2057" t="s">
        <v>662</v>
      </c>
      <c r="C84" s="0"/>
      <c r="D84" s="0"/>
      <c r="E84" s="0"/>
      <c r="F84" s="0"/>
      <c r="G84" s="2274"/>
      <c r="H84" s="0"/>
      <c r="I84" s="0"/>
      <c r="J84" s="0"/>
      <c r="K84" s="2072"/>
      <c r="L84" s="2072"/>
      <c r="M84" s="2072"/>
      <c r="N84" s="2072"/>
      <c r="O84" s="2072"/>
      <c r="P84" s="2072"/>
      <c r="Q84" s="2072"/>
      <c r="R84" s="2063"/>
      <c r="S84" s="2063"/>
      <c r="T84" s="0" t="s">
        <v>704</v>
      </c>
      <c r="U84" s="0"/>
      <c r="V84" s="2274"/>
      <c r="W84" s="2274"/>
      <c r="X84" s="2274"/>
      <c r="Y84" s="2274"/>
      <c r="Z84" s="2274"/>
      <c r="AA84" s="2274"/>
      <c r="AB84" s="2274"/>
      <c r="AC84" s="2274"/>
      <c r="AD84" s="2274"/>
      <c r="AE84" s="2274"/>
      <c r="AF84" s="2274"/>
      <c r="AG84" s="2063"/>
      <c r="AH84" s="2063"/>
      <c r="AI84" s="0"/>
      <c r="AJ84" s="0"/>
      <c r="AK84" s="0"/>
      <c r="AL84" s="2274"/>
      <c r="AM84" s="2274"/>
      <c r="AN84" s="2274"/>
      <c r="AO84" s="2274"/>
      <c r="AP84" s="2274"/>
      <c r="AQ84" s="2274"/>
      <c r="AR84" s="2274"/>
      <c r="AS84" s="2274"/>
      <c r="AT84" s="2274"/>
      <c r="AU84" s="2274"/>
      <c r="AV84" s="2274"/>
      <c r="AW84" s="2274"/>
      <c r="AX84" s="2274"/>
      <c r="AY84" s="2274"/>
      <c r="AZ84" s="2274"/>
      <c r="BA84" s="2274"/>
      <c r="BB84" s="2274"/>
      <c r="BC84" s="2274"/>
      <c r="BD84" s="2274"/>
      <c r="BE84" s="2274"/>
      <c r="BF84" s="2274"/>
      <c r="BG84" s="2274"/>
      <c r="BH84" s="2274"/>
      <c r="BI84" s="2063"/>
      <c r="BJ84" s="2063"/>
      <c r="BK84" s="2271" t="s">
        <v>704</v>
      </c>
      <c r="BL84" s="2274"/>
      <c r="BM84" s="2274"/>
      <c r="BN84" s="2274"/>
      <c r="BO84" s="2274"/>
      <c r="BP84" s="2274"/>
      <c r="BQ84" s="2274"/>
      <c r="BR84" s="2274"/>
      <c r="BS84" s="2274"/>
      <c r="BT84" s="2274"/>
      <c r="BU84" s="2274"/>
      <c r="BV84" s="2274"/>
      <c r="BW84" s="2274"/>
      <c r="BX84" s="2063"/>
      <c r="BY84" s="2063"/>
      <c r="BZ84" s="2063"/>
      <c r="CA84" s="2063"/>
      <c r="CB84" s="2274"/>
      <c r="CC84" s="2274"/>
      <c r="CD84" s="2274"/>
      <c r="CE84" s="2274"/>
      <c r="CF84" s="2274"/>
      <c r="CG84" s="2274"/>
      <c r="CH84" s="2274"/>
      <c r="CI84" s="2274"/>
      <c r="CJ84" s="2274"/>
      <c r="CK84" s="2274"/>
      <c r="CL84" s="2274"/>
      <c r="CM84" s="2274"/>
      <c r="CN84" s="2274"/>
      <c r="CO84" s="0"/>
      <c r="CP84" s="2070"/>
      <c r="CQ84" s="0"/>
      <c r="CR84" s="2274"/>
      <c r="CS84" s="2274"/>
      <c r="CT84" s="2274"/>
      <c r="CU84" s="2274"/>
      <c r="CV84" s="2274"/>
      <c r="CW84" s="2274"/>
      <c r="CX84" s="2274"/>
      <c r="CY84" s="2274"/>
      <c r="CZ84" s="2274"/>
      <c r="DA84" s="2274"/>
      <c r="DB84" s="2274"/>
      <c r="DC84" s="2274"/>
      <c r="DD84" s="0"/>
      <c r="DE84" s="2070"/>
      <c r="DF84" s="2274" t="s">
        <v>516</v>
      </c>
      <c r="DG84" s="2274"/>
      <c r="DH84" s="2274"/>
      <c r="DI84" s="2274"/>
      <c r="DJ84" s="2274"/>
      <c r="DK84" s="2274"/>
      <c r="DL84" s="2274"/>
      <c r="DM84" s="2274"/>
      <c r="DN84" s="2274"/>
      <c r="DO84" s="2274"/>
      <c r="DP84" s="2274"/>
      <c r="DQ84" s="2274"/>
      <c r="DR84" s="2274"/>
      <c r="DS84" s="2274"/>
      <c r="DT84" s="2274"/>
      <c r="DU84" s="2274"/>
      <c r="DV84" s="2274"/>
      <c r="DW84" s="2274"/>
      <c r="DX84" s="2274"/>
      <c r="DY84" s="2274"/>
      <c r="DZ84" s="0"/>
      <c r="EA84" s="2070"/>
      <c r="EB84" s="2274"/>
      <c r="EC84" s="2274"/>
      <c r="ED84" s="2274"/>
      <c r="EE84" s="2274"/>
      <c r="EF84" s="2274"/>
      <c r="EG84" s="2274"/>
      <c r="EH84" s="2274"/>
      <c r="EI84" s="2274"/>
      <c r="EJ84" s="2274"/>
      <c r="EK84" s="2274"/>
      <c r="EL84" s="0"/>
      <c r="EM84" s="2070"/>
      <c r="EN84" s="2274"/>
      <c r="EO84" s="2274"/>
      <c r="EP84" s="2274"/>
      <c r="EQ84" s="2274"/>
      <c r="ER84" s="2274"/>
      <c r="ES84" s="2274"/>
      <c r="ET84" s="2274"/>
      <c r="EU84" s="2274"/>
      <c r="EV84" s="2274"/>
      <c r="EW84" s="2274"/>
      <c r="EX84" s="2274"/>
      <c r="EY84" s="2274"/>
      <c r="EZ84" s="2274"/>
      <c r="FA84" s="2274"/>
      <c r="FB84" s="2274"/>
      <c r="FC84" s="2274"/>
      <c r="FD84" s="2274"/>
      <c r="FE84" s="2274"/>
      <c r="FF84" s="2274"/>
      <c r="FG84" s="2274"/>
      <c r="FH84" s="2076"/>
      <c r="FI84" s="2063"/>
      <c r="FJ84" s="2062"/>
      <c r="FK84" s="0"/>
      <c r="FL84" s="2077"/>
      <c r="FM84" s="0"/>
      <c r="FN84" s="0"/>
      <c r="FO84" s="0"/>
      <c r="FP84" s="0"/>
      <c r="FQ84" s="2084"/>
      <c r="FR84" s="2072"/>
      <c r="FS84" s="2072"/>
      <c r="FT84" s="2072"/>
      <c r="FU84" s="2072"/>
      <c r="FV84" s="2072"/>
      <c r="FW84" s="2072"/>
      <c r="FX84" s="2072"/>
      <c r="FY84" s="2072"/>
      <c r="FZ84" s="2072"/>
      <c r="GA84" s="2072"/>
      <c r="GB84" s="2072"/>
      <c r="GC84" s="2072"/>
      <c r="GD84" s="2072"/>
      <c r="GE84" s="2072"/>
      <c r="GF84" s="2072"/>
      <c r="GG84" s="2072"/>
      <c r="GH84" s="2274"/>
      <c r="GI84" s="2063"/>
      <c r="GJ84" s="2076"/>
      <c r="GK84" s="0"/>
      <c r="GL84" s="0"/>
      <c r="GM84" s="0"/>
      <c r="GN84" s="2090"/>
      <c r="GO84" s="209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2063"/>
      <c r="HA84" s="2063"/>
      <c r="HB84" s="0"/>
      <c r="HC84" s="0"/>
      <c r="HD84" s="0"/>
      <c r="HE84" s="2101"/>
      <c r="HF84" s="2102"/>
      <c r="HG84" s="0"/>
      <c r="HH84" s="0"/>
      <c r="HI84" s="0"/>
      <c r="HJ84" s="0"/>
      <c r="HK84" s="0"/>
      <c r="HL84" s="2107" t="e">
        <f aca="false">HL$4:HL$4+SUMIF($C$5:HK$5,"Нараст. баланс",$C86:HK86)+SUMIF($C$7:HH$7,"Итого (с ВНР)",$C86:HH86)-SUMIF($C$5:HK$5,"Геол. снижение,  т/сут",$C86:HK86)-SUMIF(HJ$7:HK$7,"Итого",HJ86:HK86)-SUMIF($C$7:HK$7,"Итого (с ВСП)",$C86:HK86)</f>
        <v>#REF!</v>
      </c>
      <c r="HM84" s="0"/>
      <c r="HN84" s="0" t="n">
        <v>1</v>
      </c>
      <c r="HQ84" s="0"/>
    </row>
    <row r="85" customFormat="false" ht="11.25" hidden="false" customHeight="true" outlineLevel="0" collapsed="false">
      <c r="A85" s="2056"/>
      <c r="B85" s="2113" t="s">
        <v>663</v>
      </c>
      <c r="C85" s="0"/>
      <c r="D85" s="0"/>
      <c r="E85" s="0"/>
      <c r="F85" s="0"/>
      <c r="G85" s="2279"/>
      <c r="H85" s="0"/>
      <c r="I85" s="0"/>
      <c r="J85" s="0"/>
      <c r="K85" s="2128"/>
      <c r="L85" s="2128"/>
      <c r="M85" s="2128"/>
      <c r="N85" s="2128"/>
      <c r="O85" s="2128"/>
      <c r="P85" s="2128"/>
      <c r="Q85" s="2128"/>
      <c r="R85" s="2119" t="n">
        <f aca="false">COUNTA(C85:Q85)</f>
        <v>0</v>
      </c>
      <c r="S85" s="2119"/>
      <c r="T85" s="0" t="s">
        <v>705</v>
      </c>
      <c r="U85" s="0"/>
      <c r="V85" s="2279"/>
      <c r="W85" s="2279"/>
      <c r="X85" s="2279"/>
      <c r="Y85" s="2279"/>
      <c r="Z85" s="2279"/>
      <c r="AA85" s="2279"/>
      <c r="AB85" s="2279"/>
      <c r="AC85" s="2279"/>
      <c r="AD85" s="2279"/>
      <c r="AE85" s="2279"/>
      <c r="AF85" s="2279"/>
      <c r="AG85" s="2119" t="n">
        <f aca="false">COUNTA(T85:AF85)</f>
        <v>1</v>
      </c>
      <c r="AH85" s="2119"/>
      <c r="AI85" s="0"/>
      <c r="AJ85" s="0"/>
      <c r="AK85" s="0"/>
      <c r="AL85" s="2279"/>
      <c r="AM85" s="2279"/>
      <c r="AN85" s="2279"/>
      <c r="AO85" s="2279"/>
      <c r="AP85" s="2279"/>
      <c r="AQ85" s="2279"/>
      <c r="AR85" s="2279"/>
      <c r="AS85" s="2279"/>
      <c r="AT85" s="2279"/>
      <c r="AU85" s="2279"/>
      <c r="AV85" s="2279"/>
      <c r="AW85" s="2279"/>
      <c r="AX85" s="2279"/>
      <c r="AY85" s="2279"/>
      <c r="AZ85" s="2279"/>
      <c r="BA85" s="2279"/>
      <c r="BB85" s="2279"/>
      <c r="BC85" s="2279"/>
      <c r="BD85" s="2279"/>
      <c r="BE85" s="2279"/>
      <c r="BF85" s="2279"/>
      <c r="BG85" s="2279"/>
      <c r="BH85" s="2279"/>
      <c r="BI85" s="2119" t="n">
        <f aca="false">COUNTA(AI85:BH85)</f>
        <v>0</v>
      </c>
      <c r="BJ85" s="2119"/>
      <c r="BK85" s="2277" t="s">
        <v>705</v>
      </c>
      <c r="BL85" s="2279"/>
      <c r="BM85" s="2279"/>
      <c r="BN85" s="2279"/>
      <c r="BO85" s="2279"/>
      <c r="BP85" s="2279"/>
      <c r="BQ85" s="2279"/>
      <c r="BR85" s="2279"/>
      <c r="BS85" s="2279"/>
      <c r="BT85" s="2279"/>
      <c r="BU85" s="2279"/>
      <c r="BV85" s="2279"/>
      <c r="BW85" s="2279"/>
      <c r="BX85" s="2119" t="n">
        <f aca="false">COUNTA(BK85:BW85)</f>
        <v>1</v>
      </c>
      <c r="BY85" s="2119"/>
      <c r="BZ85" s="2119" t="n">
        <f aca="false">R85+AG85+BI85+BX85</f>
        <v>2</v>
      </c>
      <c r="CA85" s="2119"/>
      <c r="CB85" s="2279"/>
      <c r="CC85" s="2279"/>
      <c r="CD85" s="2279"/>
      <c r="CE85" s="2279"/>
      <c r="CF85" s="2279"/>
      <c r="CG85" s="2279"/>
      <c r="CH85" s="2279"/>
      <c r="CI85" s="2279"/>
      <c r="CJ85" s="2279"/>
      <c r="CK85" s="2279"/>
      <c r="CL85" s="2279"/>
      <c r="CM85" s="2279"/>
      <c r="CN85" s="2279"/>
      <c r="CO85" s="0" t="n">
        <f aca="false">SUBTOTAL(9,CB87:CN87)</f>
        <v>0</v>
      </c>
      <c r="CP85" s="2126"/>
      <c r="CQ85" s="0"/>
      <c r="CR85" s="2279"/>
      <c r="CS85" s="2279"/>
      <c r="CT85" s="2279"/>
      <c r="CU85" s="2279"/>
      <c r="CV85" s="2279"/>
      <c r="CW85" s="2279"/>
      <c r="CX85" s="2279"/>
      <c r="CY85" s="2279"/>
      <c r="CZ85" s="2279"/>
      <c r="DA85" s="2279"/>
      <c r="DB85" s="2279"/>
      <c r="DC85" s="2279"/>
      <c r="DD85" s="0" t="n">
        <f aca="false">COUNTA(CQ85:DC85)</f>
        <v>0</v>
      </c>
      <c r="DE85" s="2126"/>
      <c r="DF85" s="2279" t="s">
        <v>664</v>
      </c>
      <c r="DG85" s="2279"/>
      <c r="DH85" s="2279"/>
      <c r="DI85" s="2279"/>
      <c r="DJ85" s="2279"/>
      <c r="DK85" s="2279"/>
      <c r="DL85" s="2279"/>
      <c r="DM85" s="2279"/>
      <c r="DN85" s="2279"/>
      <c r="DO85" s="2279"/>
      <c r="DP85" s="2279"/>
      <c r="DQ85" s="2279"/>
      <c r="DR85" s="2279"/>
      <c r="DS85" s="2279"/>
      <c r="DT85" s="2279"/>
      <c r="DU85" s="2279"/>
      <c r="DV85" s="2279"/>
      <c r="DW85" s="2279"/>
      <c r="DX85" s="2279"/>
      <c r="DY85" s="2279"/>
      <c r="DZ85" s="0" t="n">
        <f aca="false">COUNTA(DF85:DY85)</f>
        <v>1</v>
      </c>
      <c r="EA85" s="2126"/>
      <c r="EB85" s="2279"/>
      <c r="EC85" s="2279"/>
      <c r="ED85" s="2279"/>
      <c r="EE85" s="2279"/>
      <c r="EF85" s="2279"/>
      <c r="EG85" s="2279"/>
      <c r="EH85" s="2279"/>
      <c r="EI85" s="2279"/>
      <c r="EJ85" s="2279"/>
      <c r="EK85" s="2279"/>
      <c r="EL85" s="0" t="n">
        <f aca="false">COUNTA(EB85:EK85)</f>
        <v>0</v>
      </c>
      <c r="EM85" s="2126"/>
      <c r="EN85" s="2279"/>
      <c r="EO85" s="2279"/>
      <c r="EP85" s="2279"/>
      <c r="EQ85" s="2279"/>
      <c r="ER85" s="2279"/>
      <c r="ES85" s="2279"/>
      <c r="ET85" s="2279"/>
      <c r="EU85" s="2279"/>
      <c r="EV85" s="2279"/>
      <c r="EW85" s="2279"/>
      <c r="EX85" s="2279"/>
      <c r="EY85" s="2279"/>
      <c r="EZ85" s="2279"/>
      <c r="FA85" s="2279"/>
      <c r="FB85" s="2279"/>
      <c r="FC85" s="2279"/>
      <c r="FD85" s="2279"/>
      <c r="FE85" s="2279"/>
      <c r="FF85" s="2279"/>
      <c r="FG85" s="2279"/>
      <c r="FH85" s="2132" t="n">
        <f aca="false">SUBTOTAL(9,EN87:FG87)</f>
        <v>0</v>
      </c>
      <c r="FI85" s="2119" t="n">
        <f aca="false">SUBTOTAL(9,EN87:FG87)</f>
        <v>0</v>
      </c>
      <c r="FJ85" s="2133"/>
      <c r="FK85" s="0"/>
      <c r="FL85" s="2134"/>
      <c r="FM85" s="0"/>
      <c r="FN85" s="0"/>
      <c r="FO85" s="0"/>
      <c r="FP85" s="0"/>
      <c r="FQ85" s="2141"/>
      <c r="FR85" s="2128"/>
      <c r="FS85" s="2128"/>
      <c r="FT85" s="2128"/>
      <c r="FU85" s="2128"/>
      <c r="FV85" s="2128"/>
      <c r="FW85" s="2128"/>
      <c r="FX85" s="2128"/>
      <c r="FY85" s="2128"/>
      <c r="FZ85" s="2128"/>
      <c r="GA85" s="2128"/>
      <c r="GB85" s="2128"/>
      <c r="GC85" s="2128"/>
      <c r="GD85" s="2128"/>
      <c r="GE85" s="2128"/>
      <c r="GF85" s="2128"/>
      <c r="GG85" s="2128"/>
      <c r="GH85" s="2279"/>
      <c r="GI85" s="2119" t="n">
        <f aca="false">SUBTOTAL(9,FO87:GH87)</f>
        <v>0</v>
      </c>
      <c r="GJ85" s="2142"/>
      <c r="GK85" s="0"/>
      <c r="GL85" s="0"/>
      <c r="GM85" s="0"/>
      <c r="GN85" s="0" t="n">
        <f aca="false">SUBTOTAL(9,GK87:GM87)</f>
        <v>0</v>
      </c>
      <c r="GO85" s="2148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2119" t="n">
        <f aca="false">SUBTOTAL(3,GP85:GY85)</f>
        <v>0</v>
      </c>
      <c r="HA85" s="2156"/>
      <c r="HB85" s="0"/>
      <c r="HC85" s="0"/>
      <c r="HD85" s="0"/>
      <c r="HE85" s="2160"/>
      <c r="HF85" s="2161"/>
      <c r="HG85" s="0"/>
      <c r="HH85" s="0"/>
      <c r="HI85" s="0"/>
      <c r="HJ85" s="0"/>
      <c r="HK85" s="0"/>
      <c r="HL85" s="2107"/>
      <c r="HM85" s="0"/>
      <c r="HN85" s="0" t="n">
        <v>2</v>
      </c>
      <c r="HQ85" s="0"/>
    </row>
    <row r="86" customFormat="false" ht="11.25" hidden="false" customHeight="true" outlineLevel="0" collapsed="false">
      <c r="A86" s="2056"/>
      <c r="B86" s="2169" t="s">
        <v>661</v>
      </c>
      <c r="C86" s="0"/>
      <c r="D86" s="0"/>
      <c r="E86" s="0"/>
      <c r="F86" s="0"/>
      <c r="G86" s="2283"/>
      <c r="H86" s="0"/>
      <c r="I86" s="0"/>
      <c r="J86" s="0"/>
      <c r="K86" s="2184"/>
      <c r="L86" s="2184"/>
      <c r="M86" s="2184"/>
      <c r="N86" s="2184"/>
      <c r="O86" s="2184"/>
      <c r="P86" s="2184"/>
      <c r="Q86" s="2184"/>
      <c r="R86" s="2175" t="n">
        <f aca="false">SUBTOTAL(9,C86:Q86)</f>
        <v>0</v>
      </c>
      <c r="S86" s="2175" t="n">
        <f aca="false">R86+S82</f>
        <v>350</v>
      </c>
      <c r="T86" s="0" t="n">
        <v>6</v>
      </c>
      <c r="U86" s="0"/>
      <c r="V86" s="2283"/>
      <c r="W86" s="2283"/>
      <c r="X86" s="2283"/>
      <c r="Y86" s="2283"/>
      <c r="Z86" s="2283"/>
      <c r="AA86" s="2283"/>
      <c r="AB86" s="2283"/>
      <c r="AC86" s="2283"/>
      <c r="AD86" s="2283"/>
      <c r="AE86" s="2283"/>
      <c r="AF86" s="2283"/>
      <c r="AG86" s="2175" t="n">
        <f aca="false">SUBTOTAL(9,T86:AF86)</f>
        <v>6</v>
      </c>
      <c r="AH86" s="2175" t="n">
        <f aca="false">AG86+AH82</f>
        <v>12</v>
      </c>
      <c r="AI86" s="0"/>
      <c r="AJ86" s="0"/>
      <c r="AK86" s="0"/>
      <c r="AL86" s="2283"/>
      <c r="AM86" s="2283"/>
      <c r="AN86" s="2283"/>
      <c r="AO86" s="2283"/>
      <c r="AP86" s="2283"/>
      <c r="AQ86" s="2283"/>
      <c r="AR86" s="2283"/>
      <c r="AS86" s="2283"/>
      <c r="AT86" s="2283"/>
      <c r="AU86" s="2283"/>
      <c r="AV86" s="2283"/>
      <c r="AW86" s="2283"/>
      <c r="AX86" s="2283"/>
      <c r="AY86" s="2283"/>
      <c r="AZ86" s="2283"/>
      <c r="BA86" s="2283"/>
      <c r="BB86" s="2283"/>
      <c r="BC86" s="2283"/>
      <c r="BD86" s="2283"/>
      <c r="BE86" s="2283"/>
      <c r="BF86" s="2283"/>
      <c r="BG86" s="2283"/>
      <c r="BH86" s="2283"/>
      <c r="BI86" s="2175" t="n">
        <f aca="false">SUBTOTAL(9,AI86:BH86)</f>
        <v>0</v>
      </c>
      <c r="BJ86" s="2175" t="n">
        <f aca="false">BI86+BJ82</f>
        <v>186</v>
      </c>
      <c r="BK86" s="2282" t="n">
        <v>4</v>
      </c>
      <c r="BL86" s="2283"/>
      <c r="BM86" s="2283"/>
      <c r="BN86" s="2283"/>
      <c r="BO86" s="2283"/>
      <c r="BP86" s="2283"/>
      <c r="BQ86" s="2283"/>
      <c r="BR86" s="2283"/>
      <c r="BS86" s="2283"/>
      <c r="BT86" s="2283"/>
      <c r="BU86" s="2283"/>
      <c r="BV86" s="2283"/>
      <c r="BW86" s="2283"/>
      <c r="BX86" s="2175" t="n">
        <f aca="false">SUBTOTAL(9,BK86:BW86)</f>
        <v>4</v>
      </c>
      <c r="BY86" s="2175" t="n">
        <f aca="false">BX86+BY82</f>
        <v>4</v>
      </c>
      <c r="BZ86" s="2175" t="n">
        <f aca="false">+R86+AG86+BI86+BX86</f>
        <v>10</v>
      </c>
      <c r="CA86" s="2175" t="n">
        <f aca="false">BZ86+CA82</f>
        <v>552</v>
      </c>
      <c r="CB86" s="2283"/>
      <c r="CC86" s="2283"/>
      <c r="CD86" s="2283"/>
      <c r="CE86" s="2283"/>
      <c r="CF86" s="2283"/>
      <c r="CG86" s="2283"/>
      <c r="CH86" s="2283"/>
      <c r="CI86" s="2283"/>
      <c r="CJ86" s="2283"/>
      <c r="CK86" s="2283"/>
      <c r="CL86" s="2283"/>
      <c r="CM86" s="2283"/>
      <c r="CN86" s="2283"/>
      <c r="CO86" s="0" t="n">
        <f aca="false">SUBTOTAL(9,CB86:CN86)</f>
        <v>0</v>
      </c>
      <c r="CP86" s="2182" t="n">
        <f aca="false">CO86:CO86+IF($B82:$B82=2,0,CP82:CP82)</f>
        <v>0</v>
      </c>
      <c r="CQ86" s="0"/>
      <c r="CR86" s="2283"/>
      <c r="CS86" s="2283"/>
      <c r="CT86" s="2283"/>
      <c r="CU86" s="2283"/>
      <c r="CV86" s="2283"/>
      <c r="CW86" s="2283"/>
      <c r="CX86" s="2283"/>
      <c r="CY86" s="2283"/>
      <c r="CZ86" s="2283"/>
      <c r="DA86" s="2283"/>
      <c r="DB86" s="2283"/>
      <c r="DC86" s="2283"/>
      <c r="DD86" s="0" t="n">
        <f aca="false">SUBTOTAL(9,CQ86:DC86)</f>
        <v>0</v>
      </c>
      <c r="DE86" s="2182" t="n">
        <f aca="false">DD86:DD86+IF($B82:$B82=2,0,DE82:DE82)</f>
        <v>0</v>
      </c>
      <c r="DF86" s="2283" t="n">
        <v>10</v>
      </c>
      <c r="DG86" s="2283"/>
      <c r="DH86" s="2283"/>
      <c r="DI86" s="2283"/>
      <c r="DJ86" s="2283"/>
      <c r="DK86" s="2283"/>
      <c r="DL86" s="2283"/>
      <c r="DM86" s="2283"/>
      <c r="DN86" s="2283"/>
      <c r="DO86" s="2283"/>
      <c r="DP86" s="2283"/>
      <c r="DQ86" s="2283"/>
      <c r="DR86" s="2283"/>
      <c r="DS86" s="2283"/>
      <c r="DT86" s="2283"/>
      <c r="DU86" s="2283"/>
      <c r="DV86" s="2283"/>
      <c r="DW86" s="2283"/>
      <c r="DX86" s="2283"/>
      <c r="DY86" s="2283"/>
      <c r="DZ86" s="0" t="n">
        <f aca="false">SUBTOTAL(9,DF86:DY86)</f>
        <v>10</v>
      </c>
      <c r="EA86" s="2182" t="n">
        <f aca="false">DZ86:DZ86+IF($B82:$B82=2,0,EA82:EA82)</f>
        <v>109</v>
      </c>
      <c r="EB86" s="2283"/>
      <c r="EC86" s="2283"/>
      <c r="ED86" s="2283"/>
      <c r="EE86" s="2283"/>
      <c r="EF86" s="2283"/>
      <c r="EG86" s="2283"/>
      <c r="EH86" s="2283"/>
      <c r="EI86" s="2283"/>
      <c r="EJ86" s="2283"/>
      <c r="EK86" s="2283"/>
      <c r="EL86" s="0" t="n">
        <f aca="false">SUBTOTAL(9,EB86:EK86)</f>
        <v>0</v>
      </c>
      <c r="EM86" s="2182" t="n">
        <f aca="false">EL86:EL86+IF($B82:$B82=2,0,EM82:EM82)</f>
        <v>0</v>
      </c>
      <c r="EN86" s="2283"/>
      <c r="EO86" s="2283"/>
      <c r="EP86" s="2283"/>
      <c r="EQ86" s="2283"/>
      <c r="ER86" s="2283"/>
      <c r="ES86" s="2283"/>
      <c r="ET86" s="2283"/>
      <c r="EU86" s="2283"/>
      <c r="EV86" s="2283"/>
      <c r="EW86" s="2283"/>
      <c r="EX86" s="2283"/>
      <c r="EY86" s="2283"/>
      <c r="EZ86" s="2283"/>
      <c r="FA86" s="2283"/>
      <c r="FB86" s="2283"/>
      <c r="FC86" s="2283"/>
      <c r="FD86" s="2283"/>
      <c r="FE86" s="2283"/>
      <c r="FF86" s="2283"/>
      <c r="FG86" s="2283"/>
      <c r="FH86" s="2188" t="n">
        <f aca="false">SUBTOTAL(9,EN86:FG86)</f>
        <v>0</v>
      </c>
      <c r="FI86" s="2175" t="n">
        <f aca="false">SUBTOTAL(9,EN86:FG86)</f>
        <v>0</v>
      </c>
      <c r="FJ86" s="2174" t="n">
        <f aca="false">FI86:FI86+IF($B82:$B82=2,0,FJ82:FJ82)</f>
        <v>0</v>
      </c>
      <c r="FK86" s="0"/>
      <c r="FL86" s="2189"/>
      <c r="FM86" s="2207" t="n">
        <f aca="false">SUBTOTAL(9,FK86:FL86)</f>
        <v>0</v>
      </c>
      <c r="FN86" s="0" t="n">
        <f aca="false">$FN$3+FN82</f>
        <v>798</v>
      </c>
      <c r="FO86" s="2330"/>
      <c r="FP86" s="2330"/>
      <c r="FQ86" s="2197"/>
      <c r="FR86" s="2184"/>
      <c r="FS86" s="2184"/>
      <c r="FT86" s="2184"/>
      <c r="FU86" s="2184"/>
      <c r="FV86" s="2184"/>
      <c r="FW86" s="2184"/>
      <c r="FX86" s="2184"/>
      <c r="FY86" s="2184"/>
      <c r="FZ86" s="2184"/>
      <c r="GA86" s="2184"/>
      <c r="GB86" s="2184"/>
      <c r="GC86" s="2184"/>
      <c r="GD86" s="2184"/>
      <c r="GE86" s="2184"/>
      <c r="GF86" s="2184"/>
      <c r="GG86" s="2184"/>
      <c r="GH86" s="2283"/>
      <c r="GI86" s="2175" t="n">
        <f aca="false">SUBTOTAL(9,FO86:GH86)</f>
        <v>0</v>
      </c>
      <c r="GJ86" s="2188" t="n">
        <f aca="false">GI86:GI86+IF($B82:$B82=2,0,GJ82:GJ82)</f>
        <v>174</v>
      </c>
      <c r="GK86" s="0"/>
      <c r="GL86" s="0"/>
      <c r="GM86" s="0"/>
      <c r="GN86" s="2203" t="n">
        <f aca="false">SUBTOTAL(9,GK86:GM86)</f>
        <v>0</v>
      </c>
      <c r="GO86" s="2203" t="n">
        <f aca="false">GN86:GN86+IF($B82:$B82=2,0,GO82:GO82)</f>
        <v>0</v>
      </c>
      <c r="GP86" s="0"/>
      <c r="GQ86" s="0"/>
      <c r="GR86" s="2283"/>
      <c r="GS86" s="2283"/>
      <c r="GT86" s="2283"/>
      <c r="GU86" s="2283"/>
      <c r="GV86" s="2283"/>
      <c r="GW86" s="2283"/>
      <c r="GX86" s="2283"/>
      <c r="GY86" s="2283"/>
      <c r="GZ86" s="2175" t="n">
        <f aca="false">SUBTOTAL(9,GP86:GY86)</f>
        <v>0</v>
      </c>
      <c r="HA86" s="2175" t="n">
        <f aca="false">GZ86:GZ86+IF($B82:$B82=2,0,HA82:HA82)</f>
        <v>0</v>
      </c>
      <c r="HB86" s="0"/>
      <c r="HC86" s="0"/>
      <c r="HD86" s="0" t="n">
        <f aca="false">$HD$14</f>
        <v>0</v>
      </c>
      <c r="HE86" s="2207" t="n">
        <f aca="false">SUBTOTAL(9,HB86:HD86)</f>
        <v>0</v>
      </c>
      <c r="HF86" s="2208" t="n">
        <f aca="false">SUMIF($C$5:HE$5,"Накопленный эффект, т/сут",$C86:HE86)+SUMIF($C$5:HE$5,"Нараст.  по потенциалу",$C86:HE86)-SUMIF($C$5:HE$5,"Нараст. по остановкам",$C86:HE86)-SUMIF($C$5:HE$5,"ИТОГО перевод в ППД",$C86:HE86)-SUMIF($C$5:HE$5,"ИТОГО  нерент, по распоряж.",$C86:HE86)-SUMIF($C$5:HE$5,"ИТОГО ост. дебит от ЗБС, Углуб., ПВЛГ/ПНЛГ",$C86:HE86)</f>
        <v>487</v>
      </c>
      <c r="HG86" s="2203" t="n">
        <v>6.4</v>
      </c>
      <c r="HH86" s="0"/>
      <c r="HI86" s="0" t="n">
        <v>95</v>
      </c>
      <c r="HJ86" s="0" t="n">
        <v>2.35343548387097</v>
      </c>
      <c r="HK86" s="2203" t="n">
        <f aca="false">SUBTOTAL(9,HG86:HJ86)</f>
        <v>103.753435483871</v>
      </c>
      <c r="HL86" s="2107"/>
      <c r="HM86" s="0" t="n">
        <f aca="false">HM$4:HM$4+SUMIF($C$5:HK$5,"Нараст. по остановкам",$C86:HK86)-SUMIF($C$5:HK$5,"Нараст.  по потенциалу",$C86:HK86)</f>
        <v>845.078704742539</v>
      </c>
      <c r="HN86" s="0" t="n">
        <v>3</v>
      </c>
      <c r="HQ86" s="0"/>
    </row>
    <row r="87" customFormat="false" ht="1.5" hidden="false" customHeight="true" outlineLevel="0" collapsed="false">
      <c r="A87" s="2215"/>
      <c r="B87" s="2215"/>
      <c r="C87" s="2325"/>
      <c r="D87" s="2325"/>
      <c r="E87" s="2325"/>
      <c r="F87" s="2325"/>
      <c r="G87" s="2225"/>
      <c r="H87" s="2225"/>
      <c r="I87" s="2225"/>
      <c r="J87" s="2225"/>
      <c r="K87" s="2225"/>
      <c r="L87" s="2225"/>
      <c r="M87" s="2225"/>
      <c r="N87" s="2225"/>
      <c r="O87" s="2225"/>
      <c r="P87" s="2225"/>
      <c r="Q87" s="2225"/>
      <c r="R87" s="2221"/>
      <c r="S87" s="2221"/>
      <c r="T87" s="2326"/>
      <c r="U87" s="2326"/>
      <c r="V87" s="2225"/>
      <c r="W87" s="2225"/>
      <c r="X87" s="2225"/>
      <c r="Y87" s="2225"/>
      <c r="Z87" s="2225"/>
      <c r="AA87" s="2225"/>
      <c r="AB87" s="2225"/>
      <c r="AC87" s="2225"/>
      <c r="AD87" s="2225"/>
      <c r="AE87" s="2225"/>
      <c r="AF87" s="2225"/>
      <c r="AG87" s="2221"/>
      <c r="AH87" s="2221"/>
      <c r="AI87" s="0"/>
      <c r="AJ87" s="0"/>
      <c r="AK87" s="2328"/>
      <c r="AL87" s="2225"/>
      <c r="AM87" s="2225"/>
      <c r="AN87" s="2225"/>
      <c r="AO87" s="2225"/>
      <c r="AP87" s="2225"/>
      <c r="AQ87" s="2225"/>
      <c r="AR87" s="2225"/>
      <c r="AS87" s="2225"/>
      <c r="AT87" s="2225"/>
      <c r="AU87" s="2225"/>
      <c r="AV87" s="2225"/>
      <c r="AW87" s="2225"/>
      <c r="AX87" s="2225"/>
      <c r="AY87" s="2225"/>
      <c r="AZ87" s="2225"/>
      <c r="BA87" s="2225"/>
      <c r="BB87" s="2225"/>
      <c r="BC87" s="2225"/>
      <c r="BD87" s="2225"/>
      <c r="BE87" s="2225"/>
      <c r="BF87" s="2225"/>
      <c r="BG87" s="2225"/>
      <c r="BH87" s="2225"/>
      <c r="BI87" s="2221"/>
      <c r="BJ87" s="2221"/>
      <c r="BK87" s="2327"/>
      <c r="BL87" s="2225"/>
      <c r="BM87" s="2225"/>
      <c r="BN87" s="2225"/>
      <c r="BO87" s="2225"/>
      <c r="BP87" s="2225"/>
      <c r="BQ87" s="2225"/>
      <c r="BR87" s="2225"/>
      <c r="BS87" s="2225"/>
      <c r="BT87" s="2225"/>
      <c r="BU87" s="2225"/>
      <c r="BV87" s="2225"/>
      <c r="BW87" s="2225"/>
      <c r="BX87" s="2221"/>
      <c r="BY87" s="2221"/>
      <c r="BZ87" s="2221"/>
      <c r="CA87" s="2221"/>
      <c r="CB87" s="2225"/>
      <c r="CC87" s="2225"/>
      <c r="CD87" s="2225"/>
      <c r="CE87" s="2225"/>
      <c r="CF87" s="2225"/>
      <c r="CG87" s="2225"/>
      <c r="CH87" s="2225"/>
      <c r="CI87" s="2225"/>
      <c r="CJ87" s="2225"/>
      <c r="CK87" s="2225"/>
      <c r="CL87" s="2225"/>
      <c r="CM87" s="2225"/>
      <c r="CN87" s="2225"/>
      <c r="CO87" s="2221"/>
      <c r="CP87" s="2221"/>
      <c r="CQ87" s="1302"/>
      <c r="CR87" s="2225"/>
      <c r="CS87" s="2225"/>
      <c r="CT87" s="2225"/>
      <c r="CU87" s="2225"/>
      <c r="CV87" s="2225"/>
      <c r="CW87" s="2225"/>
      <c r="CX87" s="2225"/>
      <c r="CY87" s="2225"/>
      <c r="CZ87" s="2225"/>
      <c r="DA87" s="2225"/>
      <c r="DB87" s="2225"/>
      <c r="DC87" s="2225"/>
      <c r="DD87" s="2221"/>
      <c r="DE87" s="2221"/>
      <c r="DF87" s="0"/>
      <c r="DG87" s="2225"/>
      <c r="DH87" s="2225"/>
      <c r="DI87" s="2225"/>
      <c r="DJ87" s="2225"/>
      <c r="DK87" s="2225"/>
      <c r="DL87" s="2225"/>
      <c r="DM87" s="2225"/>
      <c r="DN87" s="2225"/>
      <c r="DO87" s="2225"/>
      <c r="DP87" s="2225"/>
      <c r="DQ87" s="2225"/>
      <c r="DR87" s="2225"/>
      <c r="DS87" s="2225"/>
      <c r="DT87" s="2225"/>
      <c r="DU87" s="2225"/>
      <c r="DV87" s="2225"/>
      <c r="DW87" s="2225"/>
      <c r="DX87" s="2225"/>
      <c r="DY87" s="2225"/>
      <c r="DZ87" s="2221"/>
      <c r="EA87" s="2221"/>
      <c r="EB87" s="2225"/>
      <c r="EC87" s="2225"/>
      <c r="ED87" s="2225"/>
      <c r="EE87" s="2225"/>
      <c r="EF87" s="2225"/>
      <c r="EG87" s="2225"/>
      <c r="EH87" s="2225"/>
      <c r="EI87" s="2225"/>
      <c r="EJ87" s="2225"/>
      <c r="EK87" s="2225"/>
      <c r="EL87" s="2221"/>
      <c r="EM87" s="2221"/>
      <c r="EN87" s="2225"/>
      <c r="EO87" s="2225"/>
      <c r="EP87" s="2225"/>
      <c r="EQ87" s="2225"/>
      <c r="ER87" s="2225"/>
      <c r="ES87" s="2225"/>
      <c r="ET87" s="2225"/>
      <c r="EU87" s="2225"/>
      <c r="EV87" s="2225"/>
      <c r="EW87" s="2225"/>
      <c r="EX87" s="2225"/>
      <c r="EY87" s="2225"/>
      <c r="EZ87" s="2225"/>
      <c r="FA87" s="2225"/>
      <c r="FB87" s="2225"/>
      <c r="FC87" s="2225"/>
      <c r="FD87" s="2225"/>
      <c r="FE87" s="2225"/>
      <c r="FF87" s="2225"/>
      <c r="FG87" s="2225"/>
      <c r="FH87" s="2221"/>
      <c r="FI87" s="2221"/>
      <c r="FJ87" s="2221"/>
      <c r="FK87" s="2230"/>
      <c r="FL87" s="2217"/>
      <c r="FM87" s="2221"/>
      <c r="FN87" s="2228"/>
      <c r="FO87" s="2329"/>
      <c r="FP87" s="0"/>
      <c r="FQ87" s="2230"/>
      <c r="FR87" s="2225"/>
      <c r="FS87" s="2225"/>
      <c r="FT87" s="2225"/>
      <c r="FU87" s="2225"/>
      <c r="FV87" s="2225"/>
      <c r="FW87" s="2225"/>
      <c r="FX87" s="2225"/>
      <c r="FY87" s="2225"/>
      <c r="FZ87" s="2225"/>
      <c r="GA87" s="2225"/>
      <c r="GB87" s="2225"/>
      <c r="GC87" s="2225"/>
      <c r="GD87" s="2225"/>
      <c r="GE87" s="2225"/>
      <c r="GF87" s="2225"/>
      <c r="GG87" s="2225"/>
      <c r="GH87" s="2225"/>
      <c r="GI87" s="2221"/>
      <c r="GJ87" s="2221"/>
      <c r="GK87" s="1302"/>
      <c r="GL87" s="1302"/>
      <c r="GM87" s="1302"/>
      <c r="GN87" s="1302"/>
      <c r="GO87" s="1302"/>
      <c r="GP87" s="2331"/>
      <c r="GQ87" s="2331"/>
      <c r="GR87" s="2225"/>
      <c r="GS87" s="2225"/>
      <c r="GT87" s="2225"/>
      <c r="GU87" s="2225"/>
      <c r="GV87" s="2225"/>
      <c r="GW87" s="2225"/>
      <c r="GX87" s="2225"/>
      <c r="GY87" s="2225"/>
      <c r="GZ87" s="2221"/>
      <c r="HA87" s="2221"/>
      <c r="HB87" s="2225"/>
      <c r="HC87" s="2225"/>
      <c r="HD87" s="2225"/>
      <c r="HE87" s="2221"/>
      <c r="HF87" s="2221"/>
      <c r="HG87" s="1302"/>
      <c r="HH87" s="1302"/>
      <c r="HI87" s="1302"/>
      <c r="HJ87" s="1302"/>
      <c r="HK87" s="1302"/>
      <c r="HL87" s="2236"/>
      <c r="HM87" s="2236"/>
      <c r="HN87" s="2052" t="n">
        <v>4</v>
      </c>
      <c r="HQ87" s="0"/>
    </row>
    <row r="88" customFormat="false" ht="11.25" hidden="false" customHeight="true" outlineLevel="0" collapsed="false">
      <c r="A88" s="2056" t="e">
        <f aca="false">A84+1</f>
        <v>#REF!</v>
      </c>
      <c r="B88" s="2057" t="s">
        <v>662</v>
      </c>
      <c r="C88" s="0" t="s">
        <v>72</v>
      </c>
      <c r="D88" s="0"/>
      <c r="E88" s="0"/>
      <c r="F88" s="0"/>
      <c r="G88" s="0"/>
      <c r="H88" s="0"/>
      <c r="I88" s="0"/>
      <c r="J88" s="0"/>
      <c r="K88" s="2072"/>
      <c r="L88" s="2072"/>
      <c r="M88" s="2072"/>
      <c r="N88" s="2072"/>
      <c r="O88" s="2072"/>
      <c r="P88" s="2072"/>
      <c r="Q88" s="2072"/>
      <c r="R88" s="2063"/>
      <c r="S88" s="2063"/>
      <c r="T88" s="0" t="s">
        <v>704</v>
      </c>
      <c r="U88" s="0"/>
      <c r="V88" s="2274"/>
      <c r="W88" s="2274"/>
      <c r="X88" s="2274"/>
      <c r="Y88" s="2274"/>
      <c r="Z88" s="2274"/>
      <c r="AA88" s="2274"/>
      <c r="AB88" s="2274"/>
      <c r="AC88" s="2274"/>
      <c r="AD88" s="2274"/>
      <c r="AE88" s="2274"/>
      <c r="AF88" s="2274"/>
      <c r="AG88" s="2063"/>
      <c r="AH88" s="2063"/>
      <c r="AI88" s="0"/>
      <c r="AJ88" s="0"/>
      <c r="AK88" s="0"/>
      <c r="AL88" s="0"/>
      <c r="AM88" s="2274"/>
      <c r="AN88" s="2274"/>
      <c r="AO88" s="2274"/>
      <c r="AP88" s="2274"/>
      <c r="AQ88" s="2274"/>
      <c r="AR88" s="2274"/>
      <c r="AS88" s="2274"/>
      <c r="AT88" s="2274"/>
      <c r="AU88" s="2274"/>
      <c r="AV88" s="2274"/>
      <c r="AW88" s="2274"/>
      <c r="AX88" s="2274"/>
      <c r="AY88" s="2274"/>
      <c r="AZ88" s="2274"/>
      <c r="BA88" s="2274"/>
      <c r="BB88" s="2274"/>
      <c r="BC88" s="2274"/>
      <c r="BD88" s="2274"/>
      <c r="BE88" s="2274"/>
      <c r="BF88" s="2274"/>
      <c r="BG88" s="0"/>
      <c r="BH88" s="2274"/>
      <c r="BI88" s="2063"/>
      <c r="BJ88" s="2063"/>
      <c r="BK88" s="2271" t="s">
        <v>704</v>
      </c>
      <c r="BL88" s="0"/>
      <c r="BM88" s="2274"/>
      <c r="BN88" s="2274"/>
      <c r="BO88" s="2274"/>
      <c r="BP88" s="2274"/>
      <c r="BQ88" s="2274"/>
      <c r="BR88" s="2274"/>
      <c r="BS88" s="2274"/>
      <c r="BT88" s="2274"/>
      <c r="BU88" s="2274"/>
      <c r="BV88" s="2274"/>
      <c r="BW88" s="2274"/>
      <c r="BX88" s="2063"/>
      <c r="BY88" s="2063"/>
      <c r="BZ88" s="2063"/>
      <c r="CA88" s="2063"/>
      <c r="CB88" s="2274"/>
      <c r="CC88" s="2274"/>
      <c r="CD88" s="2274"/>
      <c r="CE88" s="2274"/>
      <c r="CF88" s="2274"/>
      <c r="CG88" s="2274"/>
      <c r="CH88" s="2274"/>
      <c r="CI88" s="2274"/>
      <c r="CJ88" s="2274"/>
      <c r="CK88" s="2274"/>
      <c r="CL88" s="2274"/>
      <c r="CM88" s="2274"/>
      <c r="CN88" s="2274"/>
      <c r="CO88" s="0"/>
      <c r="CP88" s="2070"/>
      <c r="CQ88" s="0"/>
      <c r="CR88" s="2274"/>
      <c r="CS88" s="2274"/>
      <c r="CT88" s="2274"/>
      <c r="CU88" s="2274"/>
      <c r="CV88" s="2274"/>
      <c r="CW88" s="2274"/>
      <c r="CX88" s="2274"/>
      <c r="CY88" s="2274"/>
      <c r="CZ88" s="2274"/>
      <c r="DA88" s="2274"/>
      <c r="DB88" s="2274"/>
      <c r="DC88" s="2274"/>
      <c r="DD88" s="0"/>
      <c r="DE88" s="2070"/>
      <c r="DF88" s="2274" t="s">
        <v>516</v>
      </c>
      <c r="DG88" s="2274"/>
      <c r="DH88" s="2072"/>
      <c r="DI88" s="2072"/>
      <c r="DJ88" s="2072"/>
      <c r="DK88" s="2072"/>
      <c r="DL88" s="2072"/>
      <c r="DM88" s="2072"/>
      <c r="DN88" s="2072"/>
      <c r="DO88" s="2072"/>
      <c r="DP88" s="2072"/>
      <c r="DQ88" s="2072"/>
      <c r="DR88" s="2072"/>
      <c r="DS88" s="2072"/>
      <c r="DT88" s="2072"/>
      <c r="DU88" s="2072"/>
      <c r="DV88" s="2072"/>
      <c r="DW88" s="2072"/>
      <c r="DX88" s="2072"/>
      <c r="DY88" s="2072"/>
      <c r="DZ88" s="0"/>
      <c r="EA88" s="2070"/>
      <c r="EB88" s="2274"/>
      <c r="EC88" s="2072"/>
      <c r="ED88" s="2072"/>
      <c r="EE88" s="2072"/>
      <c r="EF88" s="2072"/>
      <c r="EG88" s="2072"/>
      <c r="EH88" s="2072"/>
      <c r="EI88" s="2072"/>
      <c r="EJ88" s="2072"/>
      <c r="EK88" s="2072"/>
      <c r="EL88" s="0"/>
      <c r="EM88" s="2070"/>
      <c r="EN88" s="2274"/>
      <c r="EO88" s="2072"/>
      <c r="EP88" s="2072"/>
      <c r="EQ88" s="2072"/>
      <c r="ER88" s="2072"/>
      <c r="ES88" s="2072"/>
      <c r="ET88" s="2072"/>
      <c r="EU88" s="2072"/>
      <c r="EV88" s="2072"/>
      <c r="EW88" s="2072"/>
      <c r="EX88" s="2072"/>
      <c r="EY88" s="2072"/>
      <c r="EZ88" s="2072"/>
      <c r="FA88" s="2072"/>
      <c r="FB88" s="2072"/>
      <c r="FC88" s="2072"/>
      <c r="FD88" s="2072"/>
      <c r="FE88" s="2072"/>
      <c r="FF88" s="2072"/>
      <c r="FG88" s="2072"/>
      <c r="FH88" s="2076"/>
      <c r="FI88" s="2063"/>
      <c r="FJ88" s="2062"/>
      <c r="FK88" s="0"/>
      <c r="FL88" s="2244"/>
      <c r="FM88" s="0"/>
      <c r="FN88" s="0"/>
      <c r="FO88" s="0"/>
      <c r="FP88" s="0"/>
      <c r="FQ88" s="2084"/>
      <c r="FR88" s="2072"/>
      <c r="FS88" s="2072"/>
      <c r="FT88" s="2072"/>
      <c r="FU88" s="2072"/>
      <c r="FV88" s="2072"/>
      <c r="FW88" s="2072"/>
      <c r="FX88" s="2072"/>
      <c r="FY88" s="2072"/>
      <c r="FZ88" s="2072"/>
      <c r="GA88" s="2072"/>
      <c r="GB88" s="2072"/>
      <c r="GC88" s="2072"/>
      <c r="GD88" s="2072"/>
      <c r="GE88" s="2072"/>
      <c r="GF88" s="2072"/>
      <c r="GG88" s="2072"/>
      <c r="GH88" s="2274"/>
      <c r="GI88" s="2063"/>
      <c r="GJ88" s="2076"/>
      <c r="GK88" s="0"/>
      <c r="GL88" s="0"/>
      <c r="GM88" s="0"/>
      <c r="GN88" s="2090"/>
      <c r="GO88" s="209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2063"/>
      <c r="HA88" s="2063"/>
      <c r="HB88" s="0"/>
      <c r="HC88" s="0"/>
      <c r="HD88" s="0"/>
      <c r="HE88" s="2101"/>
      <c r="HF88" s="2102"/>
      <c r="HG88" s="0"/>
      <c r="HH88" s="0"/>
      <c r="HI88" s="0"/>
      <c r="HJ88" s="0"/>
      <c r="HK88" s="0"/>
      <c r="HL88" s="2107" t="e">
        <f aca="false">HL$4:HL$4+SUMIF($C$5:HK$5,"Нараст. баланс",$C90:HK90)+SUMIF($C$7:HH$7,"Итого (с ВНР)",$C90:HH90)-SUMIF($C$5:HK$5,"Геол. снижение,  т/сут",$C90:HK90)-SUMIF(HJ$7:HK$7,"Итого",HJ90:HK90)-SUMIF($C$7:HK$7,"Итого (с ВСП)",$C90:HK90)</f>
        <v>#REF!</v>
      </c>
      <c r="HM88" s="0"/>
      <c r="HN88" s="0" t="n">
        <v>1</v>
      </c>
      <c r="HQ88" s="0"/>
    </row>
    <row r="89" customFormat="false" ht="11.25" hidden="false" customHeight="true" outlineLevel="0" collapsed="false">
      <c r="A89" s="2056"/>
      <c r="B89" s="2113" t="s">
        <v>663</v>
      </c>
      <c r="C89" s="0" t="n">
        <v>3154</v>
      </c>
      <c r="D89" s="0"/>
      <c r="E89" s="0"/>
      <c r="F89" s="0"/>
      <c r="G89" s="0"/>
      <c r="H89" s="0"/>
      <c r="I89" s="0"/>
      <c r="J89" s="0"/>
      <c r="K89" s="2128"/>
      <c r="L89" s="2128"/>
      <c r="M89" s="2128"/>
      <c r="N89" s="2128"/>
      <c r="O89" s="2128"/>
      <c r="P89" s="2128"/>
      <c r="Q89" s="2128"/>
      <c r="R89" s="2119" t="n">
        <f aca="false">COUNTA(C89:Q89)</f>
        <v>1</v>
      </c>
      <c r="S89" s="2119"/>
      <c r="T89" s="0" t="s">
        <v>705</v>
      </c>
      <c r="U89" s="0"/>
      <c r="V89" s="2279"/>
      <c r="W89" s="2279"/>
      <c r="X89" s="2279"/>
      <c r="Y89" s="2279"/>
      <c r="Z89" s="2279"/>
      <c r="AA89" s="2279"/>
      <c r="AB89" s="2279"/>
      <c r="AC89" s="2279"/>
      <c r="AD89" s="2279"/>
      <c r="AE89" s="2279"/>
      <c r="AF89" s="2279"/>
      <c r="AG89" s="2119" t="n">
        <f aca="false">COUNTA(T89:AF89)</f>
        <v>1</v>
      </c>
      <c r="AH89" s="2119"/>
      <c r="AI89" s="0"/>
      <c r="AJ89" s="2279"/>
      <c r="AK89" s="2279"/>
      <c r="AL89" s="2279"/>
      <c r="AM89" s="2279"/>
      <c r="AN89" s="2279"/>
      <c r="AO89" s="2279"/>
      <c r="AP89" s="2279"/>
      <c r="AQ89" s="2279"/>
      <c r="AR89" s="2279"/>
      <c r="AS89" s="2279"/>
      <c r="AT89" s="2279"/>
      <c r="AU89" s="2279"/>
      <c r="AV89" s="2279"/>
      <c r="AW89" s="2279"/>
      <c r="AX89" s="2279"/>
      <c r="AY89" s="2279"/>
      <c r="AZ89" s="2279"/>
      <c r="BA89" s="2279"/>
      <c r="BB89" s="2279"/>
      <c r="BC89" s="2279"/>
      <c r="BD89" s="2279"/>
      <c r="BE89" s="2279"/>
      <c r="BF89" s="2279"/>
      <c r="BG89" s="2309"/>
      <c r="BH89" s="2279"/>
      <c r="BI89" s="2119" t="n">
        <f aca="false">COUNTA(AI89:BH89)</f>
        <v>0</v>
      </c>
      <c r="BJ89" s="2119"/>
      <c r="BK89" s="2277" t="s">
        <v>705</v>
      </c>
      <c r="BL89" s="0"/>
      <c r="BM89" s="2279"/>
      <c r="BN89" s="2279"/>
      <c r="BO89" s="2279"/>
      <c r="BP89" s="2279"/>
      <c r="BQ89" s="2279"/>
      <c r="BR89" s="2279"/>
      <c r="BS89" s="2279"/>
      <c r="BT89" s="2279"/>
      <c r="BU89" s="2279"/>
      <c r="BV89" s="2279"/>
      <c r="BW89" s="2279"/>
      <c r="BX89" s="2119" t="n">
        <f aca="false">COUNTA(BK89:BW89)</f>
        <v>1</v>
      </c>
      <c r="BY89" s="2119"/>
      <c r="BZ89" s="2119" t="n">
        <f aca="false">R89+AG89+BI89+BX89</f>
        <v>3</v>
      </c>
      <c r="CA89" s="2119"/>
      <c r="CB89" s="2279"/>
      <c r="CC89" s="2279"/>
      <c r="CD89" s="2279"/>
      <c r="CE89" s="2279"/>
      <c r="CF89" s="2279"/>
      <c r="CG89" s="2279"/>
      <c r="CH89" s="2279"/>
      <c r="CI89" s="2279"/>
      <c r="CJ89" s="2279"/>
      <c r="CK89" s="2279"/>
      <c r="CL89" s="2279"/>
      <c r="CM89" s="2279"/>
      <c r="CN89" s="2279"/>
      <c r="CO89" s="0" t="n">
        <f aca="false">SUBTOTAL(9,CB91:CN91)</f>
        <v>0</v>
      </c>
      <c r="CP89" s="2126"/>
      <c r="CQ89" s="0"/>
      <c r="CR89" s="2279"/>
      <c r="CS89" s="2279"/>
      <c r="CT89" s="2279"/>
      <c r="CU89" s="2279"/>
      <c r="CV89" s="2279"/>
      <c r="CW89" s="2279"/>
      <c r="CX89" s="2279"/>
      <c r="CY89" s="2279"/>
      <c r="CZ89" s="2279"/>
      <c r="DA89" s="2279"/>
      <c r="DB89" s="2279"/>
      <c r="DC89" s="2279"/>
      <c r="DD89" s="0" t="n">
        <f aca="false">COUNTA(CQ89:DC89)</f>
        <v>0</v>
      </c>
      <c r="DE89" s="2126"/>
      <c r="DF89" s="2279" t="s">
        <v>664</v>
      </c>
      <c r="DG89" s="2279"/>
      <c r="DH89" s="2128"/>
      <c r="DI89" s="2128"/>
      <c r="DJ89" s="2128"/>
      <c r="DK89" s="2128"/>
      <c r="DL89" s="2128"/>
      <c r="DM89" s="2128"/>
      <c r="DN89" s="2128"/>
      <c r="DO89" s="2128"/>
      <c r="DP89" s="2128"/>
      <c r="DQ89" s="2128"/>
      <c r="DR89" s="2128"/>
      <c r="DS89" s="2128"/>
      <c r="DT89" s="2128"/>
      <c r="DU89" s="2128"/>
      <c r="DV89" s="2128"/>
      <c r="DW89" s="2128"/>
      <c r="DX89" s="2128"/>
      <c r="DY89" s="2128"/>
      <c r="DZ89" s="0" t="n">
        <f aca="false">COUNTA(DF89:DY89)</f>
        <v>1</v>
      </c>
      <c r="EA89" s="2126"/>
      <c r="EB89" s="2279"/>
      <c r="EC89" s="2128"/>
      <c r="ED89" s="2128"/>
      <c r="EE89" s="2128"/>
      <c r="EF89" s="2128"/>
      <c r="EG89" s="2128"/>
      <c r="EH89" s="2128"/>
      <c r="EI89" s="2128"/>
      <c r="EJ89" s="2128"/>
      <c r="EK89" s="2128"/>
      <c r="EL89" s="0" t="n">
        <f aca="false">COUNTA(EB89:EK89)</f>
        <v>0</v>
      </c>
      <c r="EM89" s="2126"/>
      <c r="EN89" s="2279"/>
      <c r="EO89" s="2128"/>
      <c r="EP89" s="2128"/>
      <c r="EQ89" s="2128"/>
      <c r="ER89" s="2128"/>
      <c r="ES89" s="2128"/>
      <c r="ET89" s="2128"/>
      <c r="EU89" s="2128"/>
      <c r="EV89" s="2128"/>
      <c r="EW89" s="2128"/>
      <c r="EX89" s="2128"/>
      <c r="EY89" s="2128"/>
      <c r="EZ89" s="2128"/>
      <c r="FA89" s="2128"/>
      <c r="FB89" s="2128"/>
      <c r="FC89" s="2128"/>
      <c r="FD89" s="2128"/>
      <c r="FE89" s="2128"/>
      <c r="FF89" s="2128"/>
      <c r="FG89" s="2128"/>
      <c r="FH89" s="2132" t="n">
        <f aca="false">SUBTOTAL(9,EN91:FG91)</f>
        <v>0</v>
      </c>
      <c r="FI89" s="2119" t="n">
        <f aca="false">SUBTOTAL(9,EN91:FG91)</f>
        <v>0</v>
      </c>
      <c r="FJ89" s="2133"/>
      <c r="FK89" s="0"/>
      <c r="FL89" s="2259"/>
      <c r="FM89" s="0"/>
      <c r="FN89" s="0"/>
      <c r="FO89" s="0"/>
      <c r="FP89" s="0"/>
      <c r="FQ89" s="2141"/>
      <c r="FR89" s="2128"/>
      <c r="FS89" s="2128"/>
      <c r="FT89" s="2128"/>
      <c r="FU89" s="2128"/>
      <c r="FV89" s="2128"/>
      <c r="FW89" s="2128"/>
      <c r="FX89" s="2128"/>
      <c r="FY89" s="2128"/>
      <c r="FZ89" s="2128"/>
      <c r="GA89" s="2128"/>
      <c r="GB89" s="2128"/>
      <c r="GC89" s="2128"/>
      <c r="GD89" s="2128"/>
      <c r="GE89" s="2128"/>
      <c r="GF89" s="2128"/>
      <c r="GG89" s="2128"/>
      <c r="GH89" s="2279"/>
      <c r="GI89" s="2119" t="n">
        <f aca="false">SUBTOTAL(9,FO91:GH91)</f>
        <v>0</v>
      </c>
      <c r="GJ89" s="2142"/>
      <c r="GK89" s="0"/>
      <c r="GL89" s="0"/>
      <c r="GM89" s="0"/>
      <c r="GN89" s="0" t="n">
        <f aca="false">SUBTOTAL(9,GK91:GM91)</f>
        <v>0</v>
      </c>
      <c r="GO89" s="2148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2119" t="n">
        <f aca="false">SUBTOTAL(3,GP89:GY89)</f>
        <v>0</v>
      </c>
      <c r="HA89" s="2156"/>
      <c r="HB89" s="0"/>
      <c r="HC89" s="0"/>
      <c r="HD89" s="0"/>
      <c r="HE89" s="2160"/>
      <c r="HF89" s="2161"/>
      <c r="HG89" s="0"/>
      <c r="HH89" s="0"/>
      <c r="HI89" s="0"/>
      <c r="HJ89" s="0"/>
      <c r="HK89" s="0"/>
      <c r="HL89" s="2107"/>
      <c r="HM89" s="0"/>
      <c r="HN89" s="0" t="n">
        <v>2</v>
      </c>
      <c r="HQ89" s="0"/>
    </row>
    <row r="90" customFormat="false" ht="11.25" hidden="false" customHeight="true" outlineLevel="0" collapsed="false">
      <c r="A90" s="2056"/>
      <c r="B90" s="2169" t="s">
        <v>661</v>
      </c>
      <c r="C90" s="0" t="n">
        <v>90</v>
      </c>
      <c r="D90" s="0"/>
      <c r="E90" s="0"/>
      <c r="F90" s="0"/>
      <c r="G90" s="0"/>
      <c r="H90" s="0"/>
      <c r="I90" s="0"/>
      <c r="J90" s="0"/>
      <c r="K90" s="2184"/>
      <c r="L90" s="2184"/>
      <c r="M90" s="2184"/>
      <c r="N90" s="2184"/>
      <c r="O90" s="2184"/>
      <c r="P90" s="2184"/>
      <c r="Q90" s="2184"/>
      <c r="R90" s="2175" t="n">
        <f aca="false">SUBTOTAL(9,C90:Q90)</f>
        <v>90</v>
      </c>
      <c r="S90" s="2175" t="n">
        <f aca="false">R90+S86</f>
        <v>440</v>
      </c>
      <c r="T90" s="0" t="n">
        <v>6</v>
      </c>
      <c r="U90" s="0"/>
      <c r="V90" s="2283"/>
      <c r="W90" s="2283"/>
      <c r="X90" s="2283"/>
      <c r="Y90" s="2283"/>
      <c r="Z90" s="2283"/>
      <c r="AA90" s="2283"/>
      <c r="AB90" s="2283"/>
      <c r="AC90" s="2283"/>
      <c r="AD90" s="2283"/>
      <c r="AE90" s="2283"/>
      <c r="AF90" s="2283"/>
      <c r="AG90" s="2175" t="n">
        <f aca="false">SUBTOTAL(9,T90:AF90)</f>
        <v>6</v>
      </c>
      <c r="AH90" s="2175" t="n">
        <f aca="false">AG90+AH86</f>
        <v>18</v>
      </c>
      <c r="AI90" s="0"/>
      <c r="AJ90" s="2283"/>
      <c r="AK90" s="2283"/>
      <c r="AL90" s="2283"/>
      <c r="AM90" s="2283"/>
      <c r="AN90" s="2283"/>
      <c r="AO90" s="2283"/>
      <c r="AP90" s="2283"/>
      <c r="AQ90" s="2283"/>
      <c r="AR90" s="2283"/>
      <c r="AS90" s="2283"/>
      <c r="AT90" s="2283"/>
      <c r="AU90" s="2283"/>
      <c r="AV90" s="2283"/>
      <c r="AW90" s="2283"/>
      <c r="AX90" s="2283"/>
      <c r="AY90" s="2283"/>
      <c r="AZ90" s="2283"/>
      <c r="BA90" s="2283"/>
      <c r="BB90" s="2283"/>
      <c r="BC90" s="2283"/>
      <c r="BD90" s="2283"/>
      <c r="BE90" s="2283"/>
      <c r="BF90" s="2283"/>
      <c r="BG90" s="0"/>
      <c r="BH90" s="2283"/>
      <c r="BI90" s="2175" t="n">
        <f aca="false">SUBTOTAL(9,AI90:BH90)</f>
        <v>0</v>
      </c>
      <c r="BJ90" s="2175" t="n">
        <f aca="false">BI90+BJ86</f>
        <v>186</v>
      </c>
      <c r="BK90" s="2282" t="n">
        <v>4</v>
      </c>
      <c r="BL90" s="0"/>
      <c r="BM90" s="2283"/>
      <c r="BN90" s="2283"/>
      <c r="BO90" s="2283"/>
      <c r="BP90" s="2283"/>
      <c r="BQ90" s="2283"/>
      <c r="BR90" s="2283"/>
      <c r="BS90" s="2283"/>
      <c r="BT90" s="2283"/>
      <c r="BU90" s="2283"/>
      <c r="BV90" s="2283"/>
      <c r="BW90" s="2283"/>
      <c r="BX90" s="2175" t="n">
        <f aca="false">SUBTOTAL(9,BK90:BW90)</f>
        <v>4</v>
      </c>
      <c r="BY90" s="2175" t="n">
        <f aca="false">BX90+BY86</f>
        <v>8</v>
      </c>
      <c r="BZ90" s="2175" t="n">
        <f aca="false">+R90+AG90+BI90+BX90</f>
        <v>100</v>
      </c>
      <c r="CA90" s="2175" t="n">
        <f aca="false">BZ90+CA86</f>
        <v>652</v>
      </c>
      <c r="CB90" s="2283"/>
      <c r="CC90" s="2283"/>
      <c r="CD90" s="2283"/>
      <c r="CE90" s="2283"/>
      <c r="CF90" s="2283"/>
      <c r="CG90" s="2283"/>
      <c r="CH90" s="2283"/>
      <c r="CI90" s="2283"/>
      <c r="CJ90" s="2283"/>
      <c r="CK90" s="2283"/>
      <c r="CL90" s="2283"/>
      <c r="CM90" s="2283"/>
      <c r="CN90" s="2283"/>
      <c r="CO90" s="0" t="n">
        <f aca="false">SUBTOTAL(9,CB90:CN90)</f>
        <v>0</v>
      </c>
      <c r="CP90" s="2182" t="n">
        <f aca="false">CO90:CO90+IF($B86:$B86=2,0,CP86:CP86)</f>
        <v>0</v>
      </c>
      <c r="CQ90" s="0"/>
      <c r="CR90" s="2283"/>
      <c r="CS90" s="2283"/>
      <c r="CT90" s="2283"/>
      <c r="CU90" s="2283"/>
      <c r="CV90" s="2283"/>
      <c r="CW90" s="2283"/>
      <c r="CX90" s="2283"/>
      <c r="CY90" s="2283"/>
      <c r="CZ90" s="2283"/>
      <c r="DA90" s="2283"/>
      <c r="DB90" s="2283"/>
      <c r="DC90" s="2283"/>
      <c r="DD90" s="0" t="n">
        <f aca="false">SUBTOTAL(9,CQ90:DC90)</f>
        <v>0</v>
      </c>
      <c r="DE90" s="2182" t="n">
        <f aca="false">DD90:DD90+IF($B86:$B86=2,0,DE86:DE86)</f>
        <v>0</v>
      </c>
      <c r="DF90" s="2283" t="n">
        <v>10</v>
      </c>
      <c r="DG90" s="2283"/>
      <c r="DH90" s="2184"/>
      <c r="DI90" s="2184"/>
      <c r="DJ90" s="2184"/>
      <c r="DK90" s="2184"/>
      <c r="DL90" s="2184"/>
      <c r="DM90" s="2184"/>
      <c r="DN90" s="2184"/>
      <c r="DO90" s="2184"/>
      <c r="DP90" s="2184"/>
      <c r="DQ90" s="2184"/>
      <c r="DR90" s="2184"/>
      <c r="DS90" s="2184"/>
      <c r="DT90" s="2184"/>
      <c r="DU90" s="2184"/>
      <c r="DV90" s="2184"/>
      <c r="DW90" s="2184"/>
      <c r="DX90" s="2184"/>
      <c r="DY90" s="2184"/>
      <c r="DZ90" s="0" t="n">
        <f aca="false">SUBTOTAL(9,DF90:DY90)</f>
        <v>10</v>
      </c>
      <c r="EA90" s="2182" t="n">
        <f aca="false">DZ90:DZ90+IF($B86:$B86=2,0,EA86:EA86)</f>
        <v>119</v>
      </c>
      <c r="EB90" s="2283"/>
      <c r="EC90" s="2184"/>
      <c r="ED90" s="2184"/>
      <c r="EE90" s="2184"/>
      <c r="EF90" s="2184"/>
      <c r="EG90" s="2184"/>
      <c r="EH90" s="2184"/>
      <c r="EI90" s="2184"/>
      <c r="EJ90" s="2184"/>
      <c r="EK90" s="2184"/>
      <c r="EL90" s="0" t="n">
        <f aca="false">SUBTOTAL(9,EB90:EK90)</f>
        <v>0</v>
      </c>
      <c r="EM90" s="2182" t="n">
        <f aca="false">EL90:EL90+IF($B86:$B86=2,0,EM86:EM86)</f>
        <v>0</v>
      </c>
      <c r="EN90" s="2301"/>
      <c r="EO90" s="2184"/>
      <c r="EP90" s="2184"/>
      <c r="EQ90" s="2184"/>
      <c r="ER90" s="2184"/>
      <c r="ES90" s="2184"/>
      <c r="ET90" s="2184"/>
      <c r="EU90" s="2184"/>
      <c r="EV90" s="2184"/>
      <c r="EW90" s="2184"/>
      <c r="EX90" s="2184"/>
      <c r="EY90" s="2184"/>
      <c r="EZ90" s="2184"/>
      <c r="FA90" s="2184"/>
      <c r="FB90" s="2184"/>
      <c r="FC90" s="2184"/>
      <c r="FD90" s="2184"/>
      <c r="FE90" s="2184"/>
      <c r="FF90" s="2184"/>
      <c r="FG90" s="2184"/>
      <c r="FH90" s="2188" t="n">
        <f aca="false">SUBTOTAL(9,EN90:FG90)</f>
        <v>0</v>
      </c>
      <c r="FI90" s="2175" t="n">
        <f aca="false">SUBTOTAL(9,EN90:FG90)</f>
        <v>0</v>
      </c>
      <c r="FJ90" s="2174" t="n">
        <f aca="false">FI90:FI90+IF($B86:$B86=2,0,FJ86:FJ86)</f>
        <v>0</v>
      </c>
      <c r="FK90" s="0"/>
      <c r="FL90" s="2189"/>
      <c r="FM90" s="2207" t="n">
        <f aca="false">SUBTOTAL(9,FK90:FL90)</f>
        <v>0</v>
      </c>
      <c r="FN90" s="0" t="n">
        <f aca="false">$FN$3+FN86</f>
        <v>840</v>
      </c>
      <c r="FO90" s="2330"/>
      <c r="FP90" s="2330" t="n">
        <v>12</v>
      </c>
      <c r="FQ90" s="2197"/>
      <c r="FR90" s="2184"/>
      <c r="FS90" s="2184"/>
      <c r="FT90" s="2184"/>
      <c r="FU90" s="2184"/>
      <c r="FV90" s="2184"/>
      <c r="FW90" s="2184"/>
      <c r="FX90" s="2184"/>
      <c r="FY90" s="2184"/>
      <c r="FZ90" s="2184"/>
      <c r="GA90" s="2184"/>
      <c r="GB90" s="2184"/>
      <c r="GC90" s="2184"/>
      <c r="GD90" s="2184"/>
      <c r="GE90" s="2184"/>
      <c r="GF90" s="2184"/>
      <c r="GG90" s="2184"/>
      <c r="GH90" s="2283"/>
      <c r="GI90" s="2175" t="n">
        <f aca="false">SUBTOTAL(9,FO90:GH90)</f>
        <v>12</v>
      </c>
      <c r="GJ90" s="2188" t="n">
        <f aca="false">GI90:GI90+IF($B86:$B86=2,0,GJ86:GJ86)</f>
        <v>186</v>
      </c>
      <c r="GK90" s="0"/>
      <c r="GL90" s="0"/>
      <c r="GM90" s="0"/>
      <c r="GN90" s="2203" t="n">
        <f aca="false">SUBTOTAL(9,GK90:GM90)</f>
        <v>0</v>
      </c>
      <c r="GO90" s="2203" t="n">
        <f aca="false">GN90:GN90+IF($B86:$B86=2,0,GO86:GO86)</f>
        <v>0</v>
      </c>
      <c r="GP90" s="0"/>
      <c r="GQ90" s="0"/>
      <c r="GR90" s="2283"/>
      <c r="GS90" s="2283"/>
      <c r="GT90" s="2283"/>
      <c r="GU90" s="2283"/>
      <c r="GV90" s="2283"/>
      <c r="GW90" s="2283"/>
      <c r="GX90" s="2283"/>
      <c r="GY90" s="2283"/>
      <c r="GZ90" s="2175" t="n">
        <f aca="false">SUBTOTAL(9,GP90:GY90)</f>
        <v>0</v>
      </c>
      <c r="HA90" s="2175" t="n">
        <f aca="false">GZ90:GZ90+IF($B86:$B86=2,0,HA86:HA86)</f>
        <v>0</v>
      </c>
      <c r="HB90" s="0"/>
      <c r="HC90" s="0"/>
      <c r="HD90" s="0" t="n">
        <f aca="false">$HD$14</f>
        <v>0</v>
      </c>
      <c r="HE90" s="2207" t="n">
        <f aca="false">SUBTOTAL(9,HB90:HD90)</f>
        <v>0</v>
      </c>
      <c r="HF90" s="2208" t="n">
        <f aca="false">SUMIF($C$5:HE$5,"Накопленный эффект, т/сут",$C90:HE90)+SUMIF($C$5:HE$5,"Нараст.  по потенциалу",$C90:HE90)-SUMIF($C$5:HE$5,"Нараст. по остановкам",$C90:HE90)-SUMIF($C$5:HE$5,"ИТОГО перевод в ППД",$C90:HE90)-SUMIF($C$5:HE$5,"ИТОГО  нерент, по распоряж.",$C90:HE90)-SUMIF($C$5:HE$5,"ИТОГО ост. дебит от ЗБС, Углуб., ПВЛГ/ПНЛГ",$C90:HE90)</f>
        <v>585</v>
      </c>
      <c r="HG90" s="2203" t="n">
        <v>6.4</v>
      </c>
      <c r="HH90" s="2203" t="n">
        <v>13.371336804318</v>
      </c>
      <c r="HI90" s="2203" t="n">
        <v>15.1070169721399</v>
      </c>
      <c r="HJ90" s="0" t="n">
        <v>30.4945288392063</v>
      </c>
      <c r="HK90" s="2203" t="n">
        <f aca="false">SUBTOTAL(9,HG90:HJ90)</f>
        <v>65.3728826156642</v>
      </c>
      <c r="HL90" s="2107"/>
      <c r="HM90" s="0" t="n">
        <f aca="false">HM$4:HM$4+SUMIF($C$5:HK$5,"Нараст. по остановкам",$C90:HK90)-SUMIF($C$5:HK$5,"Нараст.  по потенциалу",$C90:HK90)</f>
        <v>857.078704742539</v>
      </c>
      <c r="HN90" s="0" t="n">
        <v>3</v>
      </c>
      <c r="HQ90" s="0"/>
    </row>
    <row r="91" customFormat="false" ht="1.5" hidden="false" customHeight="true" outlineLevel="0" collapsed="false">
      <c r="A91" s="2215"/>
      <c r="B91" s="2215"/>
      <c r="C91" s="2325"/>
      <c r="D91" s="2325"/>
      <c r="E91" s="2325"/>
      <c r="F91" s="2325"/>
      <c r="G91" s="2225"/>
      <c r="H91" s="2225"/>
      <c r="I91" s="2225"/>
      <c r="J91" s="2225"/>
      <c r="K91" s="2225"/>
      <c r="L91" s="2225"/>
      <c r="M91" s="2225"/>
      <c r="N91" s="2225"/>
      <c r="O91" s="2225"/>
      <c r="P91" s="2225"/>
      <c r="Q91" s="2225"/>
      <c r="R91" s="2221"/>
      <c r="S91" s="2221"/>
      <c r="T91" s="2326"/>
      <c r="U91" s="2326"/>
      <c r="V91" s="2225"/>
      <c r="W91" s="2225"/>
      <c r="X91" s="2225"/>
      <c r="Y91" s="2225"/>
      <c r="Z91" s="2225"/>
      <c r="AA91" s="2225"/>
      <c r="AB91" s="2225"/>
      <c r="AC91" s="2225"/>
      <c r="AD91" s="2225"/>
      <c r="AE91" s="2225"/>
      <c r="AF91" s="2225"/>
      <c r="AG91" s="2221"/>
      <c r="AH91" s="2221"/>
      <c r="AI91" s="0"/>
      <c r="AJ91" s="0"/>
      <c r="AK91" s="2328"/>
      <c r="AL91" s="2225"/>
      <c r="AM91" s="2225"/>
      <c r="AN91" s="2225"/>
      <c r="AO91" s="2225"/>
      <c r="AP91" s="2225"/>
      <c r="AQ91" s="2225"/>
      <c r="AR91" s="2225"/>
      <c r="AS91" s="2225"/>
      <c r="AT91" s="2225"/>
      <c r="AU91" s="2225"/>
      <c r="AV91" s="2225"/>
      <c r="AW91" s="2225"/>
      <c r="AX91" s="2225"/>
      <c r="AY91" s="2225"/>
      <c r="AZ91" s="2225"/>
      <c r="BA91" s="2225"/>
      <c r="BB91" s="2225"/>
      <c r="BC91" s="2225"/>
      <c r="BD91" s="2225"/>
      <c r="BE91" s="2225"/>
      <c r="BF91" s="2225"/>
      <c r="BG91" s="2225"/>
      <c r="BH91" s="2225"/>
      <c r="BI91" s="2221"/>
      <c r="BJ91" s="2221"/>
      <c r="BK91" s="2327"/>
      <c r="BL91" s="2225"/>
      <c r="BM91" s="2225"/>
      <c r="BN91" s="2225"/>
      <c r="BO91" s="2225"/>
      <c r="BP91" s="2225"/>
      <c r="BQ91" s="2225"/>
      <c r="BR91" s="2225"/>
      <c r="BS91" s="2225"/>
      <c r="BT91" s="2225"/>
      <c r="BU91" s="2225"/>
      <c r="BV91" s="2225"/>
      <c r="BW91" s="2225"/>
      <c r="BX91" s="2221"/>
      <c r="BY91" s="2221"/>
      <c r="BZ91" s="2221"/>
      <c r="CA91" s="2221"/>
      <c r="CB91" s="2225"/>
      <c r="CC91" s="2225"/>
      <c r="CD91" s="2225"/>
      <c r="CE91" s="2225"/>
      <c r="CF91" s="2225"/>
      <c r="CG91" s="2225"/>
      <c r="CH91" s="2225"/>
      <c r="CI91" s="2225"/>
      <c r="CJ91" s="2225"/>
      <c r="CK91" s="2225"/>
      <c r="CL91" s="2225"/>
      <c r="CM91" s="2225"/>
      <c r="CN91" s="2225"/>
      <c r="CO91" s="2221"/>
      <c r="CP91" s="2221"/>
      <c r="CQ91" s="1302"/>
      <c r="CR91" s="2225"/>
      <c r="CS91" s="2225"/>
      <c r="CT91" s="2225"/>
      <c r="CU91" s="2225"/>
      <c r="CV91" s="2225"/>
      <c r="CW91" s="2225"/>
      <c r="CX91" s="2225"/>
      <c r="CY91" s="2225"/>
      <c r="CZ91" s="2225"/>
      <c r="DA91" s="2225"/>
      <c r="DB91" s="2225"/>
      <c r="DC91" s="2225"/>
      <c r="DD91" s="2221"/>
      <c r="DE91" s="2221"/>
      <c r="DF91" s="0"/>
      <c r="DG91" s="2225"/>
      <c r="DH91" s="2225"/>
      <c r="DI91" s="2225"/>
      <c r="DJ91" s="2225"/>
      <c r="DK91" s="2225"/>
      <c r="DL91" s="2225"/>
      <c r="DM91" s="2225"/>
      <c r="DN91" s="2225"/>
      <c r="DO91" s="2225"/>
      <c r="DP91" s="2225"/>
      <c r="DQ91" s="2225"/>
      <c r="DR91" s="2225"/>
      <c r="DS91" s="2225"/>
      <c r="DT91" s="2225"/>
      <c r="DU91" s="2225"/>
      <c r="DV91" s="2225"/>
      <c r="DW91" s="2225"/>
      <c r="DX91" s="2225"/>
      <c r="DY91" s="2225"/>
      <c r="DZ91" s="2221"/>
      <c r="EA91" s="2221"/>
      <c r="EB91" s="2225"/>
      <c r="EC91" s="2225"/>
      <c r="ED91" s="2225"/>
      <c r="EE91" s="2225"/>
      <c r="EF91" s="2225"/>
      <c r="EG91" s="2225"/>
      <c r="EH91" s="2225"/>
      <c r="EI91" s="2225"/>
      <c r="EJ91" s="2225"/>
      <c r="EK91" s="2225"/>
      <c r="EL91" s="2221"/>
      <c r="EM91" s="2221"/>
      <c r="EN91" s="2225"/>
      <c r="EO91" s="2225"/>
      <c r="EP91" s="2225"/>
      <c r="EQ91" s="2225"/>
      <c r="ER91" s="2225"/>
      <c r="ES91" s="2225"/>
      <c r="ET91" s="2225"/>
      <c r="EU91" s="2225"/>
      <c r="EV91" s="2225"/>
      <c r="EW91" s="2225"/>
      <c r="EX91" s="2225"/>
      <c r="EY91" s="2225"/>
      <c r="EZ91" s="2225"/>
      <c r="FA91" s="2225"/>
      <c r="FB91" s="2225"/>
      <c r="FC91" s="2225"/>
      <c r="FD91" s="2225"/>
      <c r="FE91" s="2225"/>
      <c r="FF91" s="2225"/>
      <c r="FG91" s="2225"/>
      <c r="FH91" s="2221"/>
      <c r="FI91" s="2221"/>
      <c r="FJ91" s="2221"/>
      <c r="FK91" s="2230"/>
      <c r="FL91" s="2217"/>
      <c r="FM91" s="2221"/>
      <c r="FN91" s="2228"/>
      <c r="FO91" s="0"/>
      <c r="FP91" s="2330"/>
      <c r="FQ91" s="2084"/>
      <c r="FR91" s="2225"/>
      <c r="FS91" s="2225"/>
      <c r="FT91" s="2225"/>
      <c r="FU91" s="2225"/>
      <c r="FV91" s="2225"/>
      <c r="FW91" s="2225"/>
      <c r="FX91" s="2225"/>
      <c r="FY91" s="2225"/>
      <c r="FZ91" s="2225"/>
      <c r="GA91" s="2225"/>
      <c r="GB91" s="2225"/>
      <c r="GC91" s="2225"/>
      <c r="GD91" s="2225"/>
      <c r="GE91" s="2225"/>
      <c r="GF91" s="2225"/>
      <c r="GG91" s="2225"/>
      <c r="GH91" s="2225"/>
      <c r="GI91" s="2221"/>
      <c r="GJ91" s="2221"/>
      <c r="GK91" s="1302"/>
      <c r="GL91" s="1302"/>
      <c r="GM91" s="1302"/>
      <c r="GN91" s="1302"/>
      <c r="GO91" s="1302"/>
      <c r="GP91" s="2331"/>
      <c r="GQ91" s="2331"/>
      <c r="GR91" s="2225"/>
      <c r="GS91" s="2225"/>
      <c r="GT91" s="2225"/>
      <c r="GU91" s="2225"/>
      <c r="GV91" s="2225"/>
      <c r="GW91" s="2225"/>
      <c r="GX91" s="2225"/>
      <c r="GY91" s="2225"/>
      <c r="GZ91" s="2221"/>
      <c r="HA91" s="2221"/>
      <c r="HB91" s="2225"/>
      <c r="HC91" s="2225"/>
      <c r="HD91" s="2225"/>
      <c r="HE91" s="2221"/>
      <c r="HF91" s="2221"/>
      <c r="HG91" s="1302"/>
      <c r="HH91" s="1302"/>
      <c r="HI91" s="1302"/>
      <c r="HJ91" s="1302"/>
      <c r="HK91" s="1302"/>
      <c r="HL91" s="2236"/>
      <c r="HM91" s="2236"/>
      <c r="HN91" s="2052" t="n">
        <v>4</v>
      </c>
      <c r="HQ91" s="0"/>
    </row>
    <row r="92" customFormat="false" ht="11.25" hidden="false" customHeight="true" outlineLevel="0" collapsed="false">
      <c r="A92" s="2056" t="e">
        <f aca="false">A88+1</f>
        <v>#REF!</v>
      </c>
      <c r="B92" s="2057" t="s">
        <v>662</v>
      </c>
      <c r="C92" s="0"/>
      <c r="D92" s="0"/>
      <c r="E92" s="0"/>
      <c r="F92" s="0"/>
      <c r="G92" s="0"/>
      <c r="H92" s="0"/>
      <c r="I92" s="0"/>
      <c r="J92" s="0"/>
      <c r="K92" s="2072"/>
      <c r="L92" s="2072"/>
      <c r="M92" s="2072"/>
      <c r="N92" s="2072"/>
      <c r="O92" s="2072"/>
      <c r="P92" s="2072"/>
      <c r="Q92" s="2274"/>
      <c r="R92" s="2063"/>
      <c r="S92" s="2063"/>
      <c r="T92" s="0" t="s">
        <v>704</v>
      </c>
      <c r="U92" s="0"/>
      <c r="V92" s="2274"/>
      <c r="W92" s="2274"/>
      <c r="X92" s="2274"/>
      <c r="Y92" s="2274"/>
      <c r="Z92" s="2274"/>
      <c r="AA92" s="2274"/>
      <c r="AB92" s="2274"/>
      <c r="AC92" s="2274"/>
      <c r="AD92" s="2274"/>
      <c r="AE92" s="2274"/>
      <c r="AF92" s="2274"/>
      <c r="AG92" s="2063"/>
      <c r="AH92" s="2063"/>
      <c r="AI92" s="0"/>
      <c r="AJ92" s="0"/>
      <c r="AK92" s="0"/>
      <c r="AL92" s="0"/>
      <c r="AM92" s="0"/>
      <c r="AN92" s="2274"/>
      <c r="AO92" s="2274"/>
      <c r="AP92" s="2274"/>
      <c r="AQ92" s="2274"/>
      <c r="AR92" s="2274"/>
      <c r="AS92" s="2274"/>
      <c r="AT92" s="2274"/>
      <c r="AU92" s="2274"/>
      <c r="AV92" s="2274"/>
      <c r="AW92" s="2274"/>
      <c r="AX92" s="2274"/>
      <c r="AY92" s="0"/>
      <c r="AZ92" s="2274"/>
      <c r="BA92" s="2274"/>
      <c r="BB92" s="2274"/>
      <c r="BC92" s="2274"/>
      <c r="BD92" s="2274"/>
      <c r="BE92" s="2274"/>
      <c r="BF92" s="2274"/>
      <c r="BG92" s="2274"/>
      <c r="BH92" s="2274"/>
      <c r="BI92" s="2063"/>
      <c r="BJ92" s="2063"/>
      <c r="BK92" s="2271" t="s">
        <v>704</v>
      </c>
      <c r="BL92" s="0"/>
      <c r="BM92" s="2274"/>
      <c r="BN92" s="2274"/>
      <c r="BO92" s="2274"/>
      <c r="BP92" s="2274"/>
      <c r="BQ92" s="2274"/>
      <c r="BR92" s="2274"/>
      <c r="BS92" s="2274"/>
      <c r="BT92" s="2274"/>
      <c r="BU92" s="2274"/>
      <c r="BV92" s="2274"/>
      <c r="BW92" s="2274"/>
      <c r="BX92" s="2063"/>
      <c r="BY92" s="2063"/>
      <c r="BZ92" s="2063"/>
      <c r="CA92" s="2063"/>
      <c r="CB92" s="2274"/>
      <c r="CC92" s="2274"/>
      <c r="CD92" s="2274"/>
      <c r="CE92" s="2274"/>
      <c r="CF92" s="2274"/>
      <c r="CG92" s="2274"/>
      <c r="CH92" s="2274"/>
      <c r="CI92" s="2274"/>
      <c r="CJ92" s="2274"/>
      <c r="CK92" s="2274"/>
      <c r="CL92" s="2274"/>
      <c r="CM92" s="2274"/>
      <c r="CN92" s="2274"/>
      <c r="CO92" s="0"/>
      <c r="CP92" s="2070"/>
      <c r="CQ92" s="0"/>
      <c r="CR92" s="2274"/>
      <c r="CS92" s="2274"/>
      <c r="CT92" s="2274"/>
      <c r="CU92" s="2274"/>
      <c r="CV92" s="2274"/>
      <c r="CW92" s="2274"/>
      <c r="CX92" s="2274"/>
      <c r="CY92" s="2274"/>
      <c r="CZ92" s="2274"/>
      <c r="DA92" s="2274"/>
      <c r="DB92" s="2274"/>
      <c r="DC92" s="2274"/>
      <c r="DD92" s="0"/>
      <c r="DE92" s="2070"/>
      <c r="DF92" s="2274" t="s">
        <v>516</v>
      </c>
      <c r="DG92" s="2274"/>
      <c r="DH92" s="2274"/>
      <c r="DI92" s="2274"/>
      <c r="DJ92" s="2274"/>
      <c r="DK92" s="2274"/>
      <c r="DL92" s="2274"/>
      <c r="DM92" s="2274"/>
      <c r="DN92" s="2274"/>
      <c r="DO92" s="2274"/>
      <c r="DP92" s="2274"/>
      <c r="DQ92" s="2274"/>
      <c r="DR92" s="2274"/>
      <c r="DS92" s="2274"/>
      <c r="DT92" s="2274"/>
      <c r="DU92" s="2274"/>
      <c r="DV92" s="2274"/>
      <c r="DW92" s="2274"/>
      <c r="DX92" s="2274"/>
      <c r="DY92" s="2274"/>
      <c r="DZ92" s="0"/>
      <c r="EA92" s="2070"/>
      <c r="EB92" s="2274"/>
      <c r="EC92" s="2274"/>
      <c r="ED92" s="2274"/>
      <c r="EE92" s="2274"/>
      <c r="EF92" s="2274"/>
      <c r="EG92" s="2274"/>
      <c r="EH92" s="2274"/>
      <c r="EI92" s="2274"/>
      <c r="EJ92" s="2274"/>
      <c r="EK92" s="2274"/>
      <c r="EL92" s="0"/>
      <c r="EM92" s="2070"/>
      <c r="EN92" s="2274"/>
      <c r="EO92" s="2072"/>
      <c r="EP92" s="2072"/>
      <c r="EQ92" s="2072"/>
      <c r="ER92" s="2072"/>
      <c r="ES92" s="2072"/>
      <c r="ET92" s="2072"/>
      <c r="EU92" s="2072"/>
      <c r="EV92" s="2072"/>
      <c r="EW92" s="2072"/>
      <c r="EX92" s="2072"/>
      <c r="EY92" s="2072"/>
      <c r="EZ92" s="2072"/>
      <c r="FA92" s="2072"/>
      <c r="FB92" s="2072"/>
      <c r="FC92" s="2072"/>
      <c r="FD92" s="2072"/>
      <c r="FE92" s="2072"/>
      <c r="FF92" s="2072"/>
      <c r="FG92" s="2274"/>
      <c r="FH92" s="2076"/>
      <c r="FI92" s="2063"/>
      <c r="FJ92" s="2062"/>
      <c r="FK92" s="0"/>
      <c r="FL92" s="2077"/>
      <c r="FM92" s="0"/>
      <c r="FN92" s="0"/>
      <c r="FO92" s="0"/>
      <c r="FP92" s="0"/>
      <c r="FQ92" s="2084"/>
      <c r="FR92" s="2274"/>
      <c r="FS92" s="2274"/>
      <c r="FT92" s="2274"/>
      <c r="FU92" s="2274"/>
      <c r="FV92" s="2274"/>
      <c r="FW92" s="2274"/>
      <c r="FX92" s="2274"/>
      <c r="FY92" s="2274"/>
      <c r="FZ92" s="2274"/>
      <c r="GA92" s="2274"/>
      <c r="GB92" s="2274"/>
      <c r="GC92" s="2274"/>
      <c r="GD92" s="2274"/>
      <c r="GE92" s="2274"/>
      <c r="GF92" s="2274"/>
      <c r="GG92" s="2274"/>
      <c r="GH92" s="2274"/>
      <c r="GI92" s="2063"/>
      <c r="GJ92" s="2076"/>
      <c r="GK92" s="0"/>
      <c r="GL92" s="0"/>
      <c r="GM92" s="0"/>
      <c r="GN92" s="2090"/>
      <c r="GO92" s="209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2063"/>
      <c r="HA92" s="2063"/>
      <c r="HB92" s="0"/>
      <c r="HC92" s="0"/>
      <c r="HD92" s="0"/>
      <c r="HE92" s="2101"/>
      <c r="HF92" s="2102"/>
      <c r="HG92" s="0"/>
      <c r="HH92" s="0"/>
      <c r="HI92" s="0"/>
      <c r="HJ92" s="0"/>
      <c r="HK92" s="0"/>
      <c r="HL92" s="2107" t="e">
        <f aca="false">HL$4:HL$4+SUMIF($C$5:HK$5,"Нараст. баланс",$C94:HK94)+SUMIF($C$7:HH$7,"Итого (с ВНР)",$C94:HH94)-SUMIF($C$5:HK$5,"Геол. снижение,  т/сут",$C94:HK94)-SUMIF(HJ$7:HK$7,"Итого",HJ94:HK94)-SUMIF($C$7:HK$7,"Итого (с ВСП)",$C94:HK94)</f>
        <v>#REF!</v>
      </c>
      <c r="HM92" s="0"/>
      <c r="HN92" s="0" t="n">
        <v>1</v>
      </c>
      <c r="HQ92" s="0"/>
    </row>
    <row r="93" customFormat="false" ht="11.25" hidden="false" customHeight="true" outlineLevel="0" collapsed="false">
      <c r="A93" s="2056"/>
      <c r="B93" s="2113" t="s">
        <v>663</v>
      </c>
      <c r="C93" s="0"/>
      <c r="D93" s="0"/>
      <c r="E93" s="0"/>
      <c r="F93" s="0"/>
      <c r="G93" s="0"/>
      <c r="H93" s="0"/>
      <c r="I93" s="0"/>
      <c r="J93" s="0"/>
      <c r="K93" s="2128"/>
      <c r="L93" s="2128"/>
      <c r="M93" s="2128"/>
      <c r="N93" s="2128"/>
      <c r="O93" s="2128"/>
      <c r="P93" s="2128"/>
      <c r="Q93" s="2279"/>
      <c r="R93" s="2119" t="n">
        <f aca="false">COUNTA(C93:Q93)</f>
        <v>0</v>
      </c>
      <c r="S93" s="2119"/>
      <c r="T93" s="0" t="s">
        <v>705</v>
      </c>
      <c r="U93" s="0"/>
      <c r="V93" s="2279"/>
      <c r="W93" s="2279"/>
      <c r="X93" s="2279"/>
      <c r="Y93" s="2279"/>
      <c r="Z93" s="2279"/>
      <c r="AA93" s="2279"/>
      <c r="AB93" s="2279"/>
      <c r="AC93" s="2279"/>
      <c r="AD93" s="2279"/>
      <c r="AE93" s="2279"/>
      <c r="AF93" s="2279"/>
      <c r="AG93" s="2119" t="n">
        <f aca="false">COUNTA(T93:AF93)</f>
        <v>1</v>
      </c>
      <c r="AH93" s="2119"/>
      <c r="AI93" s="0"/>
      <c r="AJ93" s="0"/>
      <c r="AK93" s="2279"/>
      <c r="AL93" s="2279"/>
      <c r="AM93" s="2279"/>
      <c r="AN93" s="2279"/>
      <c r="AO93" s="2279"/>
      <c r="AP93" s="2279"/>
      <c r="AQ93" s="2279"/>
      <c r="AR93" s="2279"/>
      <c r="AS93" s="2279"/>
      <c r="AT93" s="2279"/>
      <c r="AU93" s="2279"/>
      <c r="AV93" s="2279"/>
      <c r="AW93" s="2279"/>
      <c r="AX93" s="2279"/>
      <c r="AY93" s="2279"/>
      <c r="AZ93" s="2279"/>
      <c r="BA93" s="2279"/>
      <c r="BB93" s="2279"/>
      <c r="BC93" s="2279"/>
      <c r="BD93" s="2279"/>
      <c r="BE93" s="2279"/>
      <c r="BF93" s="2279"/>
      <c r="BG93" s="2279"/>
      <c r="BH93" s="2279"/>
      <c r="BI93" s="2119" t="n">
        <f aca="false">COUNTA(AI93:BH93)</f>
        <v>0</v>
      </c>
      <c r="BJ93" s="2119"/>
      <c r="BK93" s="2277" t="s">
        <v>705</v>
      </c>
      <c r="BL93" s="0"/>
      <c r="BM93" s="2279"/>
      <c r="BN93" s="2279"/>
      <c r="BO93" s="2279"/>
      <c r="BP93" s="2279"/>
      <c r="BQ93" s="2279"/>
      <c r="BR93" s="2279"/>
      <c r="BS93" s="2279"/>
      <c r="BT93" s="2279"/>
      <c r="BU93" s="2279"/>
      <c r="BV93" s="2279"/>
      <c r="BW93" s="2279"/>
      <c r="BX93" s="2119" t="n">
        <f aca="false">COUNTA(BK93:BW93)</f>
        <v>1</v>
      </c>
      <c r="BY93" s="2119"/>
      <c r="BZ93" s="2119" t="n">
        <f aca="false">R93+AG93+BI93+BX93</f>
        <v>2</v>
      </c>
      <c r="CA93" s="2119"/>
      <c r="CB93" s="2279"/>
      <c r="CC93" s="2279"/>
      <c r="CD93" s="2279"/>
      <c r="CE93" s="2279"/>
      <c r="CF93" s="2279"/>
      <c r="CG93" s="2279"/>
      <c r="CH93" s="2279"/>
      <c r="CI93" s="2279"/>
      <c r="CJ93" s="2279"/>
      <c r="CK93" s="2279"/>
      <c r="CL93" s="2279"/>
      <c r="CM93" s="2279"/>
      <c r="CN93" s="2279"/>
      <c r="CO93" s="0" t="n">
        <f aca="false">SUBTOTAL(9,CB95:CN95)</f>
        <v>0</v>
      </c>
      <c r="CP93" s="2126"/>
      <c r="CQ93" s="0"/>
      <c r="CR93" s="2279"/>
      <c r="CS93" s="2279"/>
      <c r="CT93" s="2279"/>
      <c r="CU93" s="2279"/>
      <c r="CV93" s="2279"/>
      <c r="CW93" s="2279"/>
      <c r="CX93" s="2279"/>
      <c r="CY93" s="2279"/>
      <c r="CZ93" s="2279"/>
      <c r="DA93" s="2279"/>
      <c r="DB93" s="2279"/>
      <c r="DC93" s="2279"/>
      <c r="DD93" s="0" t="n">
        <f aca="false">COUNTA(CQ93:DC93)</f>
        <v>0</v>
      </c>
      <c r="DE93" s="2126"/>
      <c r="DF93" s="2279" t="s">
        <v>664</v>
      </c>
      <c r="DG93" s="2279"/>
      <c r="DH93" s="2279"/>
      <c r="DI93" s="2279"/>
      <c r="DJ93" s="2279"/>
      <c r="DK93" s="2279"/>
      <c r="DL93" s="2279"/>
      <c r="DM93" s="2279"/>
      <c r="DN93" s="2279"/>
      <c r="DO93" s="2279"/>
      <c r="DP93" s="2279"/>
      <c r="DQ93" s="2279"/>
      <c r="DR93" s="2279"/>
      <c r="DS93" s="2279"/>
      <c r="DT93" s="2279"/>
      <c r="DU93" s="2279"/>
      <c r="DV93" s="2279"/>
      <c r="DW93" s="2279"/>
      <c r="DX93" s="2279"/>
      <c r="DY93" s="2279"/>
      <c r="DZ93" s="0" t="n">
        <f aca="false">COUNTA(DF93:DY93)</f>
        <v>1</v>
      </c>
      <c r="EA93" s="2126"/>
      <c r="EB93" s="2279"/>
      <c r="EC93" s="2279"/>
      <c r="ED93" s="2279"/>
      <c r="EE93" s="2279"/>
      <c r="EF93" s="2279"/>
      <c r="EG93" s="2279"/>
      <c r="EH93" s="2279"/>
      <c r="EI93" s="2279"/>
      <c r="EJ93" s="2279"/>
      <c r="EK93" s="2279"/>
      <c r="EL93" s="0" t="n">
        <f aca="false">COUNTA(EB93:EK93)</f>
        <v>0</v>
      </c>
      <c r="EM93" s="2126"/>
      <c r="EN93" s="2279"/>
      <c r="EO93" s="2128"/>
      <c r="EP93" s="2128"/>
      <c r="EQ93" s="2128"/>
      <c r="ER93" s="2128"/>
      <c r="ES93" s="2128"/>
      <c r="ET93" s="2128"/>
      <c r="EU93" s="2128"/>
      <c r="EV93" s="2128"/>
      <c r="EW93" s="2128"/>
      <c r="EX93" s="2128"/>
      <c r="EY93" s="2128"/>
      <c r="EZ93" s="2128"/>
      <c r="FA93" s="2128"/>
      <c r="FB93" s="2128"/>
      <c r="FC93" s="2128"/>
      <c r="FD93" s="2128"/>
      <c r="FE93" s="2128"/>
      <c r="FF93" s="2128"/>
      <c r="FG93" s="2279"/>
      <c r="FH93" s="2132" t="n">
        <f aca="false">SUBTOTAL(9,EN95:FG95)</f>
        <v>0</v>
      </c>
      <c r="FI93" s="2119" t="n">
        <f aca="false">SUBTOTAL(9,EN95:FG95)</f>
        <v>0</v>
      </c>
      <c r="FJ93" s="2133"/>
      <c r="FK93" s="0"/>
      <c r="FL93" s="2134"/>
      <c r="FM93" s="0"/>
      <c r="FN93" s="0"/>
      <c r="FO93" s="0"/>
      <c r="FP93" s="0"/>
      <c r="FQ93" s="2141"/>
      <c r="FR93" s="2279"/>
      <c r="FS93" s="2279"/>
      <c r="FT93" s="2279"/>
      <c r="FU93" s="2279"/>
      <c r="FV93" s="2279"/>
      <c r="FW93" s="2279"/>
      <c r="FX93" s="2279"/>
      <c r="FY93" s="2279"/>
      <c r="FZ93" s="2279"/>
      <c r="GA93" s="2279"/>
      <c r="GB93" s="2279"/>
      <c r="GC93" s="2279"/>
      <c r="GD93" s="2279"/>
      <c r="GE93" s="2279"/>
      <c r="GF93" s="2279"/>
      <c r="GG93" s="2279"/>
      <c r="GH93" s="2279"/>
      <c r="GI93" s="2119" t="n">
        <f aca="false">SUBTOTAL(9,FO95:GH95)</f>
        <v>0</v>
      </c>
      <c r="GJ93" s="2142"/>
      <c r="GK93" s="0"/>
      <c r="GL93" s="0"/>
      <c r="GM93" s="0"/>
      <c r="GN93" s="0" t="n">
        <f aca="false">SUBTOTAL(9,GK95:GM95)</f>
        <v>0</v>
      </c>
      <c r="GO93" s="2148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2119" t="n">
        <f aca="false">SUBTOTAL(3,GP93:GY93)</f>
        <v>0</v>
      </c>
      <c r="HA93" s="2156"/>
      <c r="HB93" s="0"/>
      <c r="HC93" s="0"/>
      <c r="HD93" s="0"/>
      <c r="HE93" s="2160"/>
      <c r="HF93" s="2161"/>
      <c r="HG93" s="0"/>
      <c r="HH93" s="0"/>
      <c r="HI93" s="0"/>
      <c r="HJ93" s="0"/>
      <c r="HK93" s="0"/>
      <c r="HL93" s="2107"/>
      <c r="HM93" s="0"/>
      <c r="HN93" s="0" t="n">
        <v>2</v>
      </c>
      <c r="HQ93" s="0"/>
    </row>
    <row r="94" customFormat="false" ht="11.25" hidden="false" customHeight="true" outlineLevel="0" collapsed="false">
      <c r="A94" s="2056"/>
      <c r="B94" s="2169" t="s">
        <v>661</v>
      </c>
      <c r="C94" s="0"/>
      <c r="D94" s="0"/>
      <c r="E94" s="0"/>
      <c r="F94" s="0"/>
      <c r="G94" s="0"/>
      <c r="H94" s="0"/>
      <c r="I94" s="0"/>
      <c r="J94" s="0"/>
      <c r="K94" s="2184"/>
      <c r="L94" s="2184"/>
      <c r="M94" s="2184"/>
      <c r="N94" s="2184"/>
      <c r="O94" s="2184"/>
      <c r="P94" s="2184"/>
      <c r="Q94" s="2283"/>
      <c r="R94" s="2175" t="n">
        <f aca="false">SUBTOTAL(9,C94:Q94)</f>
        <v>0</v>
      </c>
      <c r="S94" s="2175" t="n">
        <f aca="false">R94+S90</f>
        <v>440</v>
      </c>
      <c r="T94" s="0" t="n">
        <v>6</v>
      </c>
      <c r="U94" s="0"/>
      <c r="V94" s="2283"/>
      <c r="W94" s="2283"/>
      <c r="X94" s="2283"/>
      <c r="Y94" s="2283"/>
      <c r="Z94" s="2283"/>
      <c r="AA94" s="2283"/>
      <c r="AB94" s="2283"/>
      <c r="AC94" s="2283"/>
      <c r="AD94" s="2283"/>
      <c r="AE94" s="2283"/>
      <c r="AF94" s="2283"/>
      <c r="AG94" s="2175" t="n">
        <f aca="false">SUBTOTAL(9,T94:AF94)</f>
        <v>6</v>
      </c>
      <c r="AH94" s="2175" t="n">
        <f aca="false">AG94+AH90</f>
        <v>24</v>
      </c>
      <c r="AI94" s="0"/>
      <c r="AJ94" s="0"/>
      <c r="AK94" s="2283"/>
      <c r="AL94" s="2283"/>
      <c r="AM94" s="2283"/>
      <c r="AN94" s="2283"/>
      <c r="AO94" s="2283"/>
      <c r="AP94" s="2283"/>
      <c r="AQ94" s="2283"/>
      <c r="AR94" s="2283"/>
      <c r="AS94" s="2283"/>
      <c r="AT94" s="2283"/>
      <c r="AU94" s="2283"/>
      <c r="AV94" s="2283"/>
      <c r="AW94" s="2283"/>
      <c r="AX94" s="2283"/>
      <c r="AY94" s="2283"/>
      <c r="AZ94" s="2283"/>
      <c r="BA94" s="2283"/>
      <c r="BB94" s="2283"/>
      <c r="BC94" s="2283"/>
      <c r="BD94" s="2283"/>
      <c r="BE94" s="2283"/>
      <c r="BF94" s="2283"/>
      <c r="BG94" s="2283"/>
      <c r="BH94" s="2283"/>
      <c r="BI94" s="2175" t="n">
        <f aca="false">SUBTOTAL(9,AI94:BH94)</f>
        <v>0</v>
      </c>
      <c r="BJ94" s="2175" t="n">
        <f aca="false">BI94+BJ90</f>
        <v>186</v>
      </c>
      <c r="BK94" s="2282" t="n">
        <v>4</v>
      </c>
      <c r="BL94" s="0"/>
      <c r="BM94" s="2283"/>
      <c r="BN94" s="2283"/>
      <c r="BO94" s="2283"/>
      <c r="BP94" s="2283"/>
      <c r="BQ94" s="2283"/>
      <c r="BR94" s="2283"/>
      <c r="BS94" s="2283"/>
      <c r="BT94" s="2283"/>
      <c r="BU94" s="2283"/>
      <c r="BV94" s="2283"/>
      <c r="BW94" s="2283"/>
      <c r="BX94" s="2175" t="n">
        <f aca="false">SUBTOTAL(9,BK94:BW94)</f>
        <v>4</v>
      </c>
      <c r="BY94" s="2175" t="n">
        <f aca="false">BX94+BY90</f>
        <v>12</v>
      </c>
      <c r="BZ94" s="2175" t="n">
        <f aca="false">+R94+AG94+BI94+BX94</f>
        <v>10</v>
      </c>
      <c r="CA94" s="2175" t="n">
        <f aca="false">BZ94+CA90</f>
        <v>662</v>
      </c>
      <c r="CB94" s="2283"/>
      <c r="CC94" s="2283"/>
      <c r="CD94" s="2283"/>
      <c r="CE94" s="2283"/>
      <c r="CF94" s="2283"/>
      <c r="CG94" s="2283"/>
      <c r="CH94" s="2283"/>
      <c r="CI94" s="2283"/>
      <c r="CJ94" s="2283"/>
      <c r="CK94" s="2283"/>
      <c r="CL94" s="2283"/>
      <c r="CM94" s="2283"/>
      <c r="CN94" s="2283"/>
      <c r="CO94" s="0" t="n">
        <f aca="false">SUBTOTAL(9,CB94:CN94)</f>
        <v>0</v>
      </c>
      <c r="CP94" s="2182" t="n">
        <f aca="false">CO94:CO94+IF($B90:$B90=2,0,CP90:CP90)</f>
        <v>0</v>
      </c>
      <c r="CQ94" s="0"/>
      <c r="CR94" s="2283"/>
      <c r="CS94" s="2283"/>
      <c r="CT94" s="2283"/>
      <c r="CU94" s="2283"/>
      <c r="CV94" s="2283"/>
      <c r="CW94" s="2283"/>
      <c r="CX94" s="2283"/>
      <c r="CY94" s="2283"/>
      <c r="CZ94" s="2283"/>
      <c r="DA94" s="2283"/>
      <c r="DB94" s="2283"/>
      <c r="DC94" s="2283"/>
      <c r="DD94" s="0" t="n">
        <f aca="false">SUBTOTAL(9,CQ94:DC94)</f>
        <v>0</v>
      </c>
      <c r="DE94" s="2182" t="n">
        <f aca="false">DD94:DD94+IF($B90:$B90=2,0,DE90:DE90)</f>
        <v>0</v>
      </c>
      <c r="DF94" s="2283" t="n">
        <v>10</v>
      </c>
      <c r="DG94" s="2283"/>
      <c r="DH94" s="2283"/>
      <c r="DI94" s="2283"/>
      <c r="DJ94" s="2283"/>
      <c r="DK94" s="2283"/>
      <c r="DL94" s="2283"/>
      <c r="DM94" s="2283"/>
      <c r="DN94" s="2283"/>
      <c r="DO94" s="2283"/>
      <c r="DP94" s="2283"/>
      <c r="DQ94" s="2283"/>
      <c r="DR94" s="2283"/>
      <c r="DS94" s="2283"/>
      <c r="DT94" s="2283"/>
      <c r="DU94" s="2283"/>
      <c r="DV94" s="2283"/>
      <c r="DW94" s="2283"/>
      <c r="DX94" s="2283"/>
      <c r="DY94" s="2283"/>
      <c r="DZ94" s="0" t="n">
        <f aca="false">SUBTOTAL(9,DF94:DY94)</f>
        <v>10</v>
      </c>
      <c r="EA94" s="2182" t="n">
        <f aca="false">DZ94:DZ94+IF($B90:$B90=2,0,EA90:EA90)</f>
        <v>129</v>
      </c>
      <c r="EB94" s="2283"/>
      <c r="EC94" s="2283"/>
      <c r="ED94" s="2283"/>
      <c r="EE94" s="2283"/>
      <c r="EF94" s="2283"/>
      <c r="EG94" s="2283"/>
      <c r="EH94" s="2283"/>
      <c r="EI94" s="2283"/>
      <c r="EJ94" s="2283"/>
      <c r="EK94" s="2283"/>
      <c r="EL94" s="0" t="n">
        <f aca="false">SUBTOTAL(9,EB94:EK94)</f>
        <v>0</v>
      </c>
      <c r="EM94" s="2182" t="n">
        <f aca="false">EL94:EL94+IF($B90:$B90=2,0,EM90:EM90)</f>
        <v>0</v>
      </c>
      <c r="EN94" s="2283"/>
      <c r="EO94" s="2184"/>
      <c r="EP94" s="2184"/>
      <c r="EQ94" s="2184"/>
      <c r="ER94" s="2184"/>
      <c r="ES94" s="2184"/>
      <c r="ET94" s="2184"/>
      <c r="EU94" s="2184"/>
      <c r="EV94" s="2184"/>
      <c r="EW94" s="2184"/>
      <c r="EX94" s="2184"/>
      <c r="EY94" s="2184"/>
      <c r="EZ94" s="2184"/>
      <c r="FA94" s="2184"/>
      <c r="FB94" s="2184"/>
      <c r="FC94" s="2184"/>
      <c r="FD94" s="2184"/>
      <c r="FE94" s="2184"/>
      <c r="FF94" s="2184"/>
      <c r="FG94" s="2283"/>
      <c r="FH94" s="2188" t="n">
        <f aca="false">SUBTOTAL(9,EN94:FG94)</f>
        <v>0</v>
      </c>
      <c r="FI94" s="2175" t="n">
        <f aca="false">SUBTOTAL(9,EN94:FG94)</f>
        <v>0</v>
      </c>
      <c r="FJ94" s="2174" t="n">
        <f aca="false">FI94:FI94+IF($B90:$B90=2,0,FJ90:FJ90)</f>
        <v>0</v>
      </c>
      <c r="FK94" s="0"/>
      <c r="FL94" s="2189"/>
      <c r="FM94" s="2207" t="n">
        <f aca="false">SUBTOTAL(9,FK94:FL94)</f>
        <v>0</v>
      </c>
      <c r="FN94" s="0" t="n">
        <f aca="false">$FN$3+FN90</f>
        <v>882</v>
      </c>
      <c r="FO94" s="2330"/>
      <c r="FP94" s="2330"/>
      <c r="FQ94" s="2197"/>
      <c r="FR94" s="2283"/>
      <c r="FS94" s="2283"/>
      <c r="FT94" s="2283"/>
      <c r="FU94" s="2283"/>
      <c r="FV94" s="2283"/>
      <c r="FW94" s="2283"/>
      <c r="FX94" s="2283"/>
      <c r="FY94" s="2283"/>
      <c r="FZ94" s="2283"/>
      <c r="GA94" s="2283"/>
      <c r="GB94" s="2283"/>
      <c r="GC94" s="2283"/>
      <c r="GD94" s="2283"/>
      <c r="GE94" s="2283"/>
      <c r="GF94" s="2283"/>
      <c r="GG94" s="2283"/>
      <c r="GH94" s="2283"/>
      <c r="GI94" s="2175" t="n">
        <f aca="false">SUBTOTAL(9,FO94:GH94)</f>
        <v>0</v>
      </c>
      <c r="GJ94" s="2188" t="n">
        <f aca="false">GI94:GI94+IF($B90:$B90=2,0,GJ90:GJ90)</f>
        <v>186</v>
      </c>
      <c r="GK94" s="0"/>
      <c r="GL94" s="0"/>
      <c r="GM94" s="0"/>
      <c r="GN94" s="2203" t="n">
        <f aca="false">SUBTOTAL(9,GK94:GM94)</f>
        <v>0</v>
      </c>
      <c r="GO94" s="2203" t="n">
        <f aca="false">GN94:GN94+IF($B90:$B90=2,0,GO90:GO90)</f>
        <v>0</v>
      </c>
      <c r="GP94" s="0"/>
      <c r="GQ94" s="0"/>
      <c r="GR94" s="2283"/>
      <c r="GS94" s="2283"/>
      <c r="GT94" s="2283"/>
      <c r="GU94" s="2283"/>
      <c r="GV94" s="2283"/>
      <c r="GW94" s="2283"/>
      <c r="GX94" s="2283"/>
      <c r="GY94" s="2283"/>
      <c r="GZ94" s="2175" t="n">
        <f aca="false">SUBTOTAL(9,GP94:GY94)</f>
        <v>0</v>
      </c>
      <c r="HA94" s="2175" t="n">
        <f aca="false">GZ94:GZ94+IF($B90:$B90=2,0,HA90:HA90)</f>
        <v>0</v>
      </c>
      <c r="HB94" s="0"/>
      <c r="HC94" s="0"/>
      <c r="HD94" s="0" t="n">
        <f aca="false">$HD$14</f>
        <v>0</v>
      </c>
      <c r="HE94" s="2207" t="n">
        <f aca="false">SUBTOTAL(9,HB94:HD94)</f>
        <v>0</v>
      </c>
      <c r="HF94" s="2208" t="n">
        <f aca="false">SUMIF($C$5:HE$5,"Накопленный эффект, т/сут",$C94:HE94)+SUMIF($C$5:HE$5,"Нараст.  по потенциалу",$C94:HE94)-SUMIF($C$5:HE$5,"Нараст. по остановкам",$C94:HE94)-SUMIF($C$5:HE$5,"ИТОГО перевод в ППД",$C94:HE94)-SUMIF($C$5:HE$5,"ИТОГО  нерент, по распоряж.",$C94:HE94)-SUMIF($C$5:HE$5,"ИТОГО ост. дебит от ЗБС, Углуб., ПВЛГ/ПНЛГ",$C94:HE94)</f>
        <v>605</v>
      </c>
      <c r="HG94" s="2203" t="n">
        <v>6.4</v>
      </c>
      <c r="HH94" s="2203" t="n">
        <v>5.62960246651746</v>
      </c>
      <c r="HI94" s="2203" t="n">
        <v>61.4844183223205</v>
      </c>
      <c r="HJ94" s="0" t="n">
        <v>20.7373888651279</v>
      </c>
      <c r="HK94" s="2203" t="n">
        <f aca="false">SUBTOTAL(9,HG94:HJ94)</f>
        <v>94.2514096539659</v>
      </c>
      <c r="HL94" s="2107"/>
      <c r="HM94" s="0" t="n">
        <f aca="false">HM$4:HM$4+SUMIF($C$5:HK$5,"Нараст. по остановкам",$C94:HK94)-SUMIF($C$5:HK$5,"Нараст.  по потенциалу",$C94:HK94)</f>
        <v>857.078704742539</v>
      </c>
      <c r="HN94" s="0" t="n">
        <v>3</v>
      </c>
      <c r="HQ94" s="0"/>
    </row>
    <row r="95" customFormat="false" ht="1.5" hidden="false" customHeight="true" outlineLevel="0" collapsed="false">
      <c r="A95" s="2215"/>
      <c r="B95" s="2215"/>
      <c r="C95" s="2325"/>
      <c r="D95" s="2325"/>
      <c r="E95" s="2325"/>
      <c r="F95" s="2325"/>
      <c r="G95" s="2225"/>
      <c r="H95" s="2225"/>
      <c r="I95" s="2225"/>
      <c r="J95" s="2225"/>
      <c r="K95" s="2225"/>
      <c r="L95" s="2225"/>
      <c r="M95" s="2225"/>
      <c r="N95" s="2225"/>
      <c r="O95" s="2225"/>
      <c r="P95" s="2225"/>
      <c r="Q95" s="2225"/>
      <c r="R95" s="2221"/>
      <c r="S95" s="2221"/>
      <c r="T95" s="2326"/>
      <c r="U95" s="2326"/>
      <c r="V95" s="2225"/>
      <c r="W95" s="2225"/>
      <c r="X95" s="2225"/>
      <c r="Y95" s="2225"/>
      <c r="Z95" s="2225"/>
      <c r="AA95" s="2225"/>
      <c r="AB95" s="2225"/>
      <c r="AC95" s="2225"/>
      <c r="AD95" s="2225"/>
      <c r="AE95" s="2225"/>
      <c r="AF95" s="2225"/>
      <c r="AG95" s="2221"/>
      <c r="AH95" s="2221"/>
      <c r="AI95" s="0"/>
      <c r="AJ95" s="0"/>
      <c r="AK95" s="2328"/>
      <c r="AL95" s="2225"/>
      <c r="AM95" s="2225"/>
      <c r="AN95" s="2225"/>
      <c r="AO95" s="2225"/>
      <c r="AP95" s="2225"/>
      <c r="AQ95" s="2225"/>
      <c r="AR95" s="2225"/>
      <c r="AS95" s="2225"/>
      <c r="AT95" s="2225"/>
      <c r="AU95" s="2225"/>
      <c r="AV95" s="2225"/>
      <c r="AW95" s="2225"/>
      <c r="AX95" s="2225"/>
      <c r="AY95" s="2225"/>
      <c r="AZ95" s="2225"/>
      <c r="BA95" s="2225"/>
      <c r="BB95" s="2225"/>
      <c r="BC95" s="2225"/>
      <c r="BD95" s="2225"/>
      <c r="BE95" s="2225"/>
      <c r="BF95" s="2225"/>
      <c r="BG95" s="2225"/>
      <c r="BH95" s="2225"/>
      <c r="BI95" s="2221"/>
      <c r="BJ95" s="2221"/>
      <c r="BK95" s="2327"/>
      <c r="BL95" s="2225"/>
      <c r="BM95" s="2225"/>
      <c r="BN95" s="2225"/>
      <c r="BO95" s="2225"/>
      <c r="BP95" s="2225"/>
      <c r="BQ95" s="2225"/>
      <c r="BR95" s="2225"/>
      <c r="BS95" s="2225"/>
      <c r="BT95" s="2225"/>
      <c r="BU95" s="2225"/>
      <c r="BV95" s="2225"/>
      <c r="BW95" s="2225"/>
      <c r="BX95" s="2221"/>
      <c r="BY95" s="2221"/>
      <c r="BZ95" s="2221"/>
      <c r="CA95" s="2221"/>
      <c r="CB95" s="2225"/>
      <c r="CC95" s="2225"/>
      <c r="CD95" s="2225"/>
      <c r="CE95" s="2225"/>
      <c r="CF95" s="2225"/>
      <c r="CG95" s="2225"/>
      <c r="CH95" s="2225"/>
      <c r="CI95" s="2225"/>
      <c r="CJ95" s="2225"/>
      <c r="CK95" s="2225"/>
      <c r="CL95" s="2225"/>
      <c r="CM95" s="2225"/>
      <c r="CN95" s="2225"/>
      <c r="CO95" s="2221"/>
      <c r="CP95" s="2221"/>
      <c r="CQ95" s="1302"/>
      <c r="CR95" s="2225"/>
      <c r="CS95" s="2225"/>
      <c r="CT95" s="2225"/>
      <c r="CU95" s="2225"/>
      <c r="CV95" s="2225"/>
      <c r="CW95" s="2225"/>
      <c r="CX95" s="2225"/>
      <c r="CY95" s="2225"/>
      <c r="CZ95" s="2225"/>
      <c r="DA95" s="2225"/>
      <c r="DB95" s="2225"/>
      <c r="DC95" s="2225"/>
      <c r="DD95" s="2221"/>
      <c r="DE95" s="2221"/>
      <c r="DF95" s="0"/>
      <c r="DG95" s="2225"/>
      <c r="DH95" s="2225"/>
      <c r="DI95" s="2225"/>
      <c r="DJ95" s="2225"/>
      <c r="DK95" s="2225"/>
      <c r="DL95" s="2225"/>
      <c r="DM95" s="2225"/>
      <c r="DN95" s="2225"/>
      <c r="DO95" s="2225"/>
      <c r="DP95" s="2225"/>
      <c r="DQ95" s="2225"/>
      <c r="DR95" s="2225"/>
      <c r="DS95" s="2225"/>
      <c r="DT95" s="2225"/>
      <c r="DU95" s="2225"/>
      <c r="DV95" s="2225"/>
      <c r="DW95" s="2225"/>
      <c r="DX95" s="2225"/>
      <c r="DY95" s="2225"/>
      <c r="DZ95" s="2221"/>
      <c r="EA95" s="2221"/>
      <c r="EB95" s="2225"/>
      <c r="EC95" s="2225"/>
      <c r="ED95" s="2225"/>
      <c r="EE95" s="2225"/>
      <c r="EF95" s="2225"/>
      <c r="EG95" s="2225"/>
      <c r="EH95" s="2225"/>
      <c r="EI95" s="2225"/>
      <c r="EJ95" s="2225"/>
      <c r="EK95" s="2225"/>
      <c r="EL95" s="2221"/>
      <c r="EM95" s="2221"/>
      <c r="EN95" s="2225"/>
      <c r="EO95" s="2225"/>
      <c r="EP95" s="2225"/>
      <c r="EQ95" s="2225"/>
      <c r="ER95" s="2225"/>
      <c r="ES95" s="2225"/>
      <c r="ET95" s="2225"/>
      <c r="EU95" s="2225"/>
      <c r="EV95" s="2225"/>
      <c r="EW95" s="2225"/>
      <c r="EX95" s="2225"/>
      <c r="EY95" s="2225"/>
      <c r="EZ95" s="2225"/>
      <c r="FA95" s="2225"/>
      <c r="FB95" s="2225"/>
      <c r="FC95" s="2225"/>
      <c r="FD95" s="2225"/>
      <c r="FE95" s="2225"/>
      <c r="FF95" s="2225"/>
      <c r="FG95" s="2225"/>
      <c r="FH95" s="2221"/>
      <c r="FI95" s="2221"/>
      <c r="FJ95" s="2221"/>
      <c r="FK95" s="2230"/>
      <c r="FL95" s="2217"/>
      <c r="FM95" s="2221"/>
      <c r="FN95" s="2228"/>
      <c r="FO95" s="2330"/>
      <c r="FP95" s="2330"/>
      <c r="FQ95" s="2230"/>
      <c r="FR95" s="2225"/>
      <c r="FS95" s="2225"/>
      <c r="FT95" s="2225"/>
      <c r="FU95" s="2225"/>
      <c r="FV95" s="2225"/>
      <c r="FW95" s="2225"/>
      <c r="FX95" s="2225"/>
      <c r="FY95" s="2225"/>
      <c r="FZ95" s="2225"/>
      <c r="GA95" s="2225"/>
      <c r="GB95" s="2225"/>
      <c r="GC95" s="2225"/>
      <c r="GD95" s="2225"/>
      <c r="GE95" s="2225"/>
      <c r="GF95" s="2225"/>
      <c r="GG95" s="2225"/>
      <c r="GH95" s="2225"/>
      <c r="GI95" s="2221"/>
      <c r="GJ95" s="2221"/>
      <c r="GK95" s="1302"/>
      <c r="GL95" s="1302"/>
      <c r="GM95" s="1302"/>
      <c r="GN95" s="1302"/>
      <c r="GO95" s="1302"/>
      <c r="GP95" s="2331"/>
      <c r="GQ95" s="2331"/>
      <c r="GR95" s="2225"/>
      <c r="GS95" s="2225"/>
      <c r="GT95" s="2225"/>
      <c r="GU95" s="2225"/>
      <c r="GV95" s="2225"/>
      <c r="GW95" s="2225"/>
      <c r="GX95" s="2225"/>
      <c r="GY95" s="2225"/>
      <c r="GZ95" s="2221"/>
      <c r="HA95" s="2221"/>
      <c r="HB95" s="2225"/>
      <c r="HC95" s="2225"/>
      <c r="HD95" s="2225"/>
      <c r="HE95" s="2221"/>
      <c r="HF95" s="2221"/>
      <c r="HG95" s="1302"/>
      <c r="HH95" s="1302"/>
      <c r="HI95" s="1302"/>
      <c r="HJ95" s="1302"/>
      <c r="HK95" s="1302"/>
      <c r="HL95" s="2236"/>
      <c r="HM95" s="2236"/>
      <c r="HN95" s="2052" t="n">
        <v>4</v>
      </c>
      <c r="HQ95" s="0"/>
    </row>
    <row r="96" customFormat="false" ht="11.25" hidden="false" customHeight="true" outlineLevel="0" collapsed="false">
      <c r="A96" s="2056" t="e">
        <f aca="false">A92+1</f>
        <v>#REF!</v>
      </c>
      <c r="B96" s="2057" t="s">
        <v>662</v>
      </c>
      <c r="C96" s="0" t="s">
        <v>68</v>
      </c>
      <c r="D96" s="0"/>
      <c r="E96" s="0"/>
      <c r="F96" s="0"/>
      <c r="G96" s="0"/>
      <c r="H96" s="2274"/>
      <c r="I96" s="2274"/>
      <c r="J96" s="2274"/>
      <c r="K96" s="2274"/>
      <c r="L96" s="2274"/>
      <c r="M96" s="2274"/>
      <c r="N96" s="2274"/>
      <c r="O96" s="2274"/>
      <c r="P96" s="2274"/>
      <c r="Q96" s="2274"/>
      <c r="R96" s="2063"/>
      <c r="S96" s="2063"/>
      <c r="T96" s="0"/>
      <c r="U96" s="0"/>
      <c r="V96" s="0"/>
      <c r="W96" s="2072"/>
      <c r="X96" s="2072"/>
      <c r="Y96" s="2072"/>
      <c r="Z96" s="2072"/>
      <c r="AA96" s="2072"/>
      <c r="AB96" s="2072"/>
      <c r="AC96" s="2072"/>
      <c r="AD96" s="2072"/>
      <c r="AE96" s="2072"/>
      <c r="AF96" s="2072"/>
      <c r="AG96" s="2063"/>
      <c r="AH96" s="2063"/>
      <c r="AI96" s="0"/>
      <c r="AJ96" s="0"/>
      <c r="AK96" s="0" t="s">
        <v>198</v>
      </c>
      <c r="AL96" s="2072"/>
      <c r="AM96" s="2072"/>
      <c r="AN96" s="2072"/>
      <c r="AO96" s="2072"/>
      <c r="AP96" s="2072"/>
      <c r="AQ96" s="2072"/>
      <c r="AR96" s="2072"/>
      <c r="AS96" s="2072"/>
      <c r="AT96" s="2072"/>
      <c r="AU96" s="2072"/>
      <c r="AV96" s="2072"/>
      <c r="AW96" s="2072"/>
      <c r="AX96" s="2072"/>
      <c r="AY96" s="2072"/>
      <c r="AZ96" s="2072"/>
      <c r="BA96" s="2072"/>
      <c r="BB96" s="2072"/>
      <c r="BC96" s="2072"/>
      <c r="BD96" s="2072"/>
      <c r="BE96" s="2072"/>
      <c r="BF96" s="2072"/>
      <c r="BG96" s="2072"/>
      <c r="BH96" s="2072"/>
      <c r="BI96" s="2063"/>
      <c r="BJ96" s="2063"/>
      <c r="BK96" s="2271" t="s">
        <v>704</v>
      </c>
      <c r="BL96" s="2271" t="s">
        <v>704</v>
      </c>
      <c r="BM96" s="2072"/>
      <c r="BN96" s="2072"/>
      <c r="BO96" s="2072"/>
      <c r="BP96" s="2072"/>
      <c r="BQ96" s="2072"/>
      <c r="BR96" s="2072"/>
      <c r="BS96" s="2072"/>
      <c r="BT96" s="2072"/>
      <c r="BU96" s="2072"/>
      <c r="BV96" s="2072"/>
      <c r="BW96" s="2072"/>
      <c r="BX96" s="2063"/>
      <c r="BY96" s="2063"/>
      <c r="BZ96" s="2063"/>
      <c r="CA96" s="2063"/>
      <c r="CB96" s="2274"/>
      <c r="CC96" s="2274"/>
      <c r="CD96" s="2274"/>
      <c r="CE96" s="2274"/>
      <c r="CF96" s="2274"/>
      <c r="CG96" s="2274"/>
      <c r="CH96" s="2274"/>
      <c r="CI96" s="2274"/>
      <c r="CJ96" s="2274"/>
      <c r="CK96" s="2274"/>
      <c r="CL96" s="2274"/>
      <c r="CM96" s="2274"/>
      <c r="CN96" s="2274"/>
      <c r="CO96" s="0"/>
      <c r="CP96" s="2070"/>
      <c r="CQ96" s="0"/>
      <c r="CR96" s="2274"/>
      <c r="CS96" s="2274"/>
      <c r="CT96" s="2274"/>
      <c r="CU96" s="2274"/>
      <c r="CV96" s="2274"/>
      <c r="CW96" s="2274"/>
      <c r="CX96" s="2274"/>
      <c r="CY96" s="2274"/>
      <c r="CZ96" s="2274"/>
      <c r="DA96" s="2274"/>
      <c r="DB96" s="2274"/>
      <c r="DC96" s="2274"/>
      <c r="DD96" s="0"/>
      <c r="DE96" s="2070"/>
      <c r="DF96" s="2274" t="s">
        <v>516</v>
      </c>
      <c r="DG96" s="2072"/>
      <c r="DH96" s="2072"/>
      <c r="DI96" s="2072"/>
      <c r="DJ96" s="2072"/>
      <c r="DK96" s="2072"/>
      <c r="DL96" s="2072"/>
      <c r="DM96" s="2072"/>
      <c r="DN96" s="2072"/>
      <c r="DO96" s="2072"/>
      <c r="DP96" s="2072"/>
      <c r="DQ96" s="2072"/>
      <c r="DR96" s="2072"/>
      <c r="DS96" s="2072"/>
      <c r="DT96" s="2072"/>
      <c r="DU96" s="2072"/>
      <c r="DV96" s="2072"/>
      <c r="DW96" s="2072"/>
      <c r="DX96" s="2072"/>
      <c r="DY96" s="2274"/>
      <c r="DZ96" s="0"/>
      <c r="EA96" s="2070"/>
      <c r="EB96" s="2274"/>
      <c r="EC96" s="2072"/>
      <c r="ED96" s="2072"/>
      <c r="EE96" s="2072"/>
      <c r="EF96" s="2072"/>
      <c r="EG96" s="2072"/>
      <c r="EH96" s="2072"/>
      <c r="EI96" s="2072"/>
      <c r="EJ96" s="2072"/>
      <c r="EK96" s="2274"/>
      <c r="EL96" s="0"/>
      <c r="EM96" s="2070"/>
      <c r="EN96" s="2274"/>
      <c r="EO96" s="2274"/>
      <c r="EP96" s="2274"/>
      <c r="EQ96" s="2274"/>
      <c r="ER96" s="2274"/>
      <c r="ES96" s="2274"/>
      <c r="ET96" s="2274"/>
      <c r="EU96" s="2274"/>
      <c r="EV96" s="2274"/>
      <c r="EW96" s="2274"/>
      <c r="EX96" s="2274"/>
      <c r="EY96" s="2274"/>
      <c r="EZ96" s="2274"/>
      <c r="FA96" s="2274"/>
      <c r="FB96" s="2274"/>
      <c r="FC96" s="2274"/>
      <c r="FD96" s="2274"/>
      <c r="FE96" s="2274"/>
      <c r="FF96" s="2274"/>
      <c r="FG96" s="2274"/>
      <c r="FH96" s="2076"/>
      <c r="FI96" s="2063"/>
      <c r="FJ96" s="2062"/>
      <c r="FK96" s="0"/>
      <c r="FL96" s="2077"/>
      <c r="FM96" s="0"/>
      <c r="FN96" s="0"/>
      <c r="FO96" s="0"/>
      <c r="FP96" s="0"/>
      <c r="FQ96" s="2084"/>
      <c r="FR96" s="2072"/>
      <c r="FS96" s="2072"/>
      <c r="FT96" s="2072"/>
      <c r="FU96" s="2072"/>
      <c r="FV96" s="2072"/>
      <c r="FW96" s="2072"/>
      <c r="FX96" s="2072"/>
      <c r="FY96" s="2072"/>
      <c r="FZ96" s="2072"/>
      <c r="GA96" s="2072"/>
      <c r="GB96" s="2072"/>
      <c r="GC96" s="2072"/>
      <c r="GD96" s="2072"/>
      <c r="GE96" s="2072"/>
      <c r="GF96" s="2072"/>
      <c r="GG96" s="2072"/>
      <c r="GH96" s="2274"/>
      <c r="GI96" s="2063"/>
      <c r="GJ96" s="2076"/>
      <c r="GK96" s="0"/>
      <c r="GL96" s="0"/>
      <c r="GM96" s="0"/>
      <c r="GN96" s="2090"/>
      <c r="GO96" s="209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2063"/>
      <c r="HA96" s="2063"/>
      <c r="HB96" s="0"/>
      <c r="HC96" s="0"/>
      <c r="HD96" s="0"/>
      <c r="HE96" s="2101"/>
      <c r="HF96" s="2102"/>
      <c r="HG96" s="0"/>
      <c r="HH96" s="0"/>
      <c r="HI96" s="0"/>
      <c r="HJ96" s="0"/>
      <c r="HK96" s="0"/>
      <c r="HL96" s="2107" t="e">
        <f aca="false">HL$4:HL$4+SUMIF($C$5:HK$5,"Нараст. баланс",$C98:HK98)+SUMIF($C$7:HH$7,"Итого (с ВНР)",$C98:HH98)-SUMIF($C$5:HK$5,"Геол. снижение,  т/сут",$C98:HK98)-SUMIF(HJ$7:HK$7,"Итого",HJ98:HK98)-SUMIF($C$7:HK$7,"Итого (с ВСП)",$C98:HK98)</f>
        <v>#REF!</v>
      </c>
      <c r="HM96" s="0"/>
      <c r="HN96" s="0" t="n">
        <v>1</v>
      </c>
      <c r="HQ96" s="0"/>
    </row>
    <row r="97" customFormat="false" ht="11.25" hidden="false" customHeight="true" outlineLevel="0" collapsed="false">
      <c r="A97" s="2056"/>
      <c r="B97" s="2113" t="s">
        <v>663</v>
      </c>
      <c r="C97" s="0" t="n">
        <v>5240</v>
      </c>
      <c r="D97" s="0"/>
      <c r="E97" s="0"/>
      <c r="F97" s="0"/>
      <c r="G97" s="0"/>
      <c r="H97" s="2279"/>
      <c r="I97" s="2279"/>
      <c r="J97" s="2279"/>
      <c r="K97" s="2279"/>
      <c r="L97" s="2279"/>
      <c r="M97" s="2279"/>
      <c r="N97" s="2279"/>
      <c r="O97" s="2279"/>
      <c r="P97" s="2279"/>
      <c r="Q97" s="2279"/>
      <c r="R97" s="2119" t="n">
        <f aca="false">COUNTA(C97:Q97)</f>
        <v>1</v>
      </c>
      <c r="S97" s="2119"/>
      <c r="T97" s="0"/>
      <c r="U97" s="0"/>
      <c r="V97" s="0"/>
      <c r="W97" s="2128"/>
      <c r="X97" s="2128"/>
      <c r="Y97" s="2128"/>
      <c r="Z97" s="2128"/>
      <c r="AA97" s="2128"/>
      <c r="AB97" s="2128"/>
      <c r="AC97" s="2128"/>
      <c r="AD97" s="2128"/>
      <c r="AE97" s="2128"/>
      <c r="AF97" s="2128"/>
      <c r="AG97" s="2119" t="n">
        <f aca="false">COUNTA(T97:AF97)</f>
        <v>0</v>
      </c>
      <c r="AH97" s="2119"/>
      <c r="AI97" s="0"/>
      <c r="AJ97" s="0"/>
      <c r="AK97" s="0" t="n">
        <v>411</v>
      </c>
      <c r="AL97" s="2128"/>
      <c r="AM97" s="2128"/>
      <c r="AN97" s="2128"/>
      <c r="AO97" s="2128"/>
      <c r="AP97" s="2128"/>
      <c r="AQ97" s="2128"/>
      <c r="AR97" s="2128"/>
      <c r="AS97" s="2128"/>
      <c r="AT97" s="2128"/>
      <c r="AU97" s="2128"/>
      <c r="AV97" s="2128"/>
      <c r="AW97" s="2128"/>
      <c r="AX97" s="2128"/>
      <c r="AY97" s="2128"/>
      <c r="AZ97" s="2128"/>
      <c r="BA97" s="2128"/>
      <c r="BB97" s="2128"/>
      <c r="BC97" s="2128"/>
      <c r="BD97" s="2128"/>
      <c r="BE97" s="2128"/>
      <c r="BF97" s="2128"/>
      <c r="BG97" s="2128"/>
      <c r="BH97" s="2128"/>
      <c r="BI97" s="2119" t="n">
        <f aca="false">COUNTA(AI97:BH97)</f>
        <v>1</v>
      </c>
      <c r="BJ97" s="2119"/>
      <c r="BK97" s="2277" t="s">
        <v>705</v>
      </c>
      <c r="BL97" s="2277" t="s">
        <v>705</v>
      </c>
      <c r="BM97" s="2128"/>
      <c r="BN97" s="2128"/>
      <c r="BO97" s="2128"/>
      <c r="BP97" s="2128"/>
      <c r="BQ97" s="2128"/>
      <c r="BR97" s="2128"/>
      <c r="BS97" s="2128"/>
      <c r="BT97" s="2128"/>
      <c r="BU97" s="2128"/>
      <c r="BV97" s="2128"/>
      <c r="BW97" s="2128"/>
      <c r="BX97" s="2119" t="n">
        <f aca="false">COUNTA(BK97:BW97)</f>
        <v>2</v>
      </c>
      <c r="BY97" s="2119"/>
      <c r="BZ97" s="2119" t="n">
        <f aca="false">R97+AG97+BI97+BX97</f>
        <v>4</v>
      </c>
      <c r="CA97" s="2119"/>
      <c r="CB97" s="2279"/>
      <c r="CC97" s="2279"/>
      <c r="CD97" s="2279"/>
      <c r="CE97" s="2279"/>
      <c r="CF97" s="2279"/>
      <c r="CG97" s="2279"/>
      <c r="CH97" s="2279"/>
      <c r="CI97" s="2279"/>
      <c r="CJ97" s="2279"/>
      <c r="CK97" s="2279"/>
      <c r="CL97" s="2279"/>
      <c r="CM97" s="2279"/>
      <c r="CN97" s="2279"/>
      <c r="CO97" s="0" t="n">
        <f aca="false">SUBTOTAL(9,CB99:CN99)</f>
        <v>0</v>
      </c>
      <c r="CP97" s="2126"/>
      <c r="CQ97" s="0"/>
      <c r="CR97" s="2279"/>
      <c r="CS97" s="2279"/>
      <c r="CT97" s="2279"/>
      <c r="CU97" s="2279"/>
      <c r="CV97" s="2279"/>
      <c r="CW97" s="2279"/>
      <c r="CX97" s="2279"/>
      <c r="CY97" s="2279"/>
      <c r="CZ97" s="2279"/>
      <c r="DA97" s="2279"/>
      <c r="DB97" s="2279"/>
      <c r="DC97" s="2279"/>
      <c r="DD97" s="0" t="n">
        <f aca="false">COUNTA(CQ97:DC97)</f>
        <v>0</v>
      </c>
      <c r="DE97" s="2126"/>
      <c r="DF97" s="2279" t="s">
        <v>664</v>
      </c>
      <c r="DG97" s="2128"/>
      <c r="DH97" s="2128"/>
      <c r="DI97" s="2128"/>
      <c r="DJ97" s="2128"/>
      <c r="DK97" s="2128"/>
      <c r="DL97" s="2128"/>
      <c r="DM97" s="2128"/>
      <c r="DN97" s="2128"/>
      <c r="DO97" s="2128"/>
      <c r="DP97" s="2128"/>
      <c r="DQ97" s="2128"/>
      <c r="DR97" s="2128"/>
      <c r="DS97" s="2128"/>
      <c r="DT97" s="2128"/>
      <c r="DU97" s="2128"/>
      <c r="DV97" s="2128"/>
      <c r="DW97" s="2128"/>
      <c r="DX97" s="2128"/>
      <c r="DY97" s="2279"/>
      <c r="DZ97" s="0" t="n">
        <f aca="false">COUNTA(DF97:DY97)</f>
        <v>1</v>
      </c>
      <c r="EA97" s="2126"/>
      <c r="EB97" s="2279"/>
      <c r="EC97" s="2128"/>
      <c r="ED97" s="2128"/>
      <c r="EE97" s="2128"/>
      <c r="EF97" s="2128"/>
      <c r="EG97" s="2128"/>
      <c r="EH97" s="2128"/>
      <c r="EI97" s="2128"/>
      <c r="EJ97" s="2128"/>
      <c r="EK97" s="2279"/>
      <c r="EL97" s="0" t="n">
        <f aca="false">COUNTA(EB97:EK97)</f>
        <v>0</v>
      </c>
      <c r="EM97" s="2126"/>
      <c r="EN97" s="2279"/>
      <c r="EO97" s="2279"/>
      <c r="EP97" s="2279"/>
      <c r="EQ97" s="2279"/>
      <c r="ER97" s="2279"/>
      <c r="ES97" s="2279"/>
      <c r="ET97" s="2279"/>
      <c r="EU97" s="2279"/>
      <c r="EV97" s="2279"/>
      <c r="EW97" s="2279"/>
      <c r="EX97" s="2279"/>
      <c r="EY97" s="2279"/>
      <c r="EZ97" s="2279"/>
      <c r="FA97" s="2279"/>
      <c r="FB97" s="2279"/>
      <c r="FC97" s="2279"/>
      <c r="FD97" s="2279"/>
      <c r="FE97" s="2279"/>
      <c r="FF97" s="2279"/>
      <c r="FG97" s="2279"/>
      <c r="FH97" s="2132" t="n">
        <f aca="false">SUBTOTAL(9,EN99:FG99)</f>
        <v>0</v>
      </c>
      <c r="FI97" s="2119" t="n">
        <f aca="false">SUBTOTAL(9,EN99:FG99)</f>
        <v>0</v>
      </c>
      <c r="FJ97" s="2133"/>
      <c r="FK97" s="0"/>
      <c r="FL97" s="2134"/>
      <c r="FM97" s="0"/>
      <c r="FN97" s="0"/>
      <c r="FO97" s="0"/>
      <c r="FP97" s="0"/>
      <c r="FQ97" s="2141"/>
      <c r="FR97" s="2128"/>
      <c r="FS97" s="2128"/>
      <c r="FT97" s="2128"/>
      <c r="FU97" s="2128"/>
      <c r="FV97" s="2128"/>
      <c r="FW97" s="2128"/>
      <c r="FX97" s="2128"/>
      <c r="FY97" s="2128"/>
      <c r="FZ97" s="2128"/>
      <c r="GA97" s="2128"/>
      <c r="GB97" s="2128"/>
      <c r="GC97" s="2128"/>
      <c r="GD97" s="2128"/>
      <c r="GE97" s="2128"/>
      <c r="GF97" s="2128"/>
      <c r="GG97" s="2128"/>
      <c r="GH97" s="2279"/>
      <c r="GI97" s="2119" t="n">
        <f aca="false">SUBTOTAL(9,FO99:GH99)</f>
        <v>0</v>
      </c>
      <c r="GJ97" s="2142"/>
      <c r="GK97" s="0"/>
      <c r="GL97" s="0"/>
      <c r="GM97" s="0"/>
      <c r="GN97" s="0" t="n">
        <f aca="false">SUBTOTAL(9,GK99:GM99)</f>
        <v>0</v>
      </c>
      <c r="GO97" s="2148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2119" t="n">
        <f aca="false">SUBTOTAL(3,GP97:GY97)</f>
        <v>0</v>
      </c>
      <c r="HA97" s="2156"/>
      <c r="HB97" s="0"/>
      <c r="HC97" s="0"/>
      <c r="HD97" s="0"/>
      <c r="HE97" s="2160"/>
      <c r="HF97" s="2161"/>
      <c r="HG97" s="0"/>
      <c r="HH97" s="0"/>
      <c r="HI97" s="0"/>
      <c r="HJ97" s="0"/>
      <c r="HK97" s="0"/>
      <c r="HL97" s="2107"/>
      <c r="HM97" s="0"/>
      <c r="HN97" s="0" t="n">
        <v>2</v>
      </c>
      <c r="HQ97" s="0"/>
    </row>
    <row r="98" customFormat="false" ht="11.25" hidden="false" customHeight="true" outlineLevel="0" collapsed="false">
      <c r="A98" s="2056"/>
      <c r="B98" s="2169" t="s">
        <v>661</v>
      </c>
      <c r="C98" s="0" t="n">
        <v>30</v>
      </c>
      <c r="D98" s="0"/>
      <c r="E98" s="0"/>
      <c r="F98" s="0"/>
      <c r="G98" s="0"/>
      <c r="H98" s="2283"/>
      <c r="I98" s="2283"/>
      <c r="J98" s="2283"/>
      <c r="K98" s="2283"/>
      <c r="L98" s="2283"/>
      <c r="M98" s="2283"/>
      <c r="N98" s="2283"/>
      <c r="O98" s="2283"/>
      <c r="P98" s="2283"/>
      <c r="Q98" s="2283"/>
      <c r="R98" s="2175" t="n">
        <f aca="false">SUBTOTAL(9,C98:Q98)</f>
        <v>30</v>
      </c>
      <c r="S98" s="2175" t="n">
        <f aca="false">R98+S94</f>
        <v>470</v>
      </c>
      <c r="T98" s="0"/>
      <c r="U98" s="0"/>
      <c r="V98" s="0"/>
      <c r="W98" s="2184"/>
      <c r="X98" s="2184"/>
      <c r="Y98" s="2184"/>
      <c r="Z98" s="2184"/>
      <c r="AA98" s="2184"/>
      <c r="AB98" s="2184"/>
      <c r="AC98" s="2184"/>
      <c r="AD98" s="2184"/>
      <c r="AE98" s="2184"/>
      <c r="AF98" s="2184"/>
      <c r="AG98" s="2175" t="n">
        <f aca="false">SUBTOTAL(9,T98:AF98)</f>
        <v>0</v>
      </c>
      <c r="AH98" s="2175" t="n">
        <f aca="false">AG98+AH94</f>
        <v>24</v>
      </c>
      <c r="AI98" s="0"/>
      <c r="AJ98" s="0"/>
      <c r="AK98" s="0" t="n">
        <v>17</v>
      </c>
      <c r="AL98" s="2184"/>
      <c r="AM98" s="2184"/>
      <c r="AN98" s="2184"/>
      <c r="AO98" s="2184"/>
      <c r="AP98" s="2184"/>
      <c r="AQ98" s="2184"/>
      <c r="AR98" s="2184"/>
      <c r="AS98" s="2184"/>
      <c r="AT98" s="2184"/>
      <c r="AU98" s="2184"/>
      <c r="AV98" s="2184"/>
      <c r="AW98" s="2184"/>
      <c r="AX98" s="2184"/>
      <c r="AY98" s="2184"/>
      <c r="AZ98" s="2184"/>
      <c r="BA98" s="2184"/>
      <c r="BB98" s="2184"/>
      <c r="BC98" s="2184"/>
      <c r="BD98" s="2184"/>
      <c r="BE98" s="2184"/>
      <c r="BF98" s="2184"/>
      <c r="BG98" s="2184"/>
      <c r="BH98" s="2184"/>
      <c r="BI98" s="2175" t="n">
        <f aca="false">SUBTOTAL(9,AI98:BH98)</f>
        <v>17</v>
      </c>
      <c r="BJ98" s="2175" t="n">
        <f aca="false">BI98+BJ94</f>
        <v>203</v>
      </c>
      <c r="BK98" s="2282" t="n">
        <v>4</v>
      </c>
      <c r="BL98" s="2282" t="n">
        <v>5</v>
      </c>
      <c r="BM98" s="2184"/>
      <c r="BN98" s="2184"/>
      <c r="BO98" s="2184"/>
      <c r="BP98" s="2184"/>
      <c r="BQ98" s="2184"/>
      <c r="BR98" s="2184"/>
      <c r="BS98" s="2184"/>
      <c r="BT98" s="2184"/>
      <c r="BU98" s="2184"/>
      <c r="BV98" s="2184"/>
      <c r="BW98" s="2184"/>
      <c r="BX98" s="2175" t="n">
        <f aca="false">SUBTOTAL(9,BK98:BW98)</f>
        <v>9</v>
      </c>
      <c r="BY98" s="2175" t="n">
        <f aca="false">BX98+BY94</f>
        <v>21</v>
      </c>
      <c r="BZ98" s="2175" t="n">
        <f aca="false">+R98+AG98+BI98+BX98</f>
        <v>56</v>
      </c>
      <c r="CA98" s="2175" t="n">
        <f aca="false">BZ98+CA94</f>
        <v>718</v>
      </c>
      <c r="CB98" s="2283"/>
      <c r="CC98" s="2283"/>
      <c r="CD98" s="2283"/>
      <c r="CE98" s="2283"/>
      <c r="CF98" s="2283"/>
      <c r="CG98" s="2283"/>
      <c r="CH98" s="2283"/>
      <c r="CI98" s="2283"/>
      <c r="CJ98" s="2283"/>
      <c r="CK98" s="2283"/>
      <c r="CL98" s="2283"/>
      <c r="CM98" s="2283"/>
      <c r="CN98" s="2283"/>
      <c r="CO98" s="0" t="n">
        <f aca="false">SUBTOTAL(9,CB98:CN98)</f>
        <v>0</v>
      </c>
      <c r="CP98" s="2182" t="n">
        <f aca="false">CO98:CO98+IF($B94:$B94=2,0,CP94:CP94)</f>
        <v>0</v>
      </c>
      <c r="CQ98" s="0"/>
      <c r="CR98" s="2283"/>
      <c r="CS98" s="2283"/>
      <c r="CT98" s="2283"/>
      <c r="CU98" s="2283"/>
      <c r="CV98" s="2283"/>
      <c r="CW98" s="2283"/>
      <c r="CX98" s="2283"/>
      <c r="CY98" s="2283"/>
      <c r="CZ98" s="2283"/>
      <c r="DA98" s="2283"/>
      <c r="DB98" s="2283"/>
      <c r="DC98" s="2283"/>
      <c r="DD98" s="0" t="n">
        <f aca="false">SUBTOTAL(9,CQ98:DC98)</f>
        <v>0</v>
      </c>
      <c r="DE98" s="2182" t="n">
        <f aca="false">DD98:DD98+IF($B94:$B94=2,0,DE94:DE94)</f>
        <v>0</v>
      </c>
      <c r="DF98" s="2283" t="n">
        <v>10</v>
      </c>
      <c r="DG98" s="2283"/>
      <c r="DH98" s="2184"/>
      <c r="DI98" s="2184"/>
      <c r="DJ98" s="2184"/>
      <c r="DK98" s="2184"/>
      <c r="DL98" s="2184"/>
      <c r="DM98" s="2184"/>
      <c r="DN98" s="2184"/>
      <c r="DO98" s="2184"/>
      <c r="DP98" s="2184"/>
      <c r="DQ98" s="2184"/>
      <c r="DR98" s="2184"/>
      <c r="DS98" s="2184"/>
      <c r="DT98" s="2184"/>
      <c r="DU98" s="2184"/>
      <c r="DV98" s="2184"/>
      <c r="DW98" s="2184"/>
      <c r="DX98" s="2184"/>
      <c r="DY98" s="2283"/>
      <c r="DZ98" s="0" t="n">
        <f aca="false">SUBTOTAL(9,DF98:DY98)</f>
        <v>10</v>
      </c>
      <c r="EA98" s="2182" t="n">
        <f aca="false">DZ98:DZ98+IF($B94:$B94=2,0,EA94:EA94)</f>
        <v>139</v>
      </c>
      <c r="EB98" s="2283"/>
      <c r="EC98" s="2184"/>
      <c r="ED98" s="2184"/>
      <c r="EE98" s="2184"/>
      <c r="EF98" s="2184"/>
      <c r="EG98" s="2184"/>
      <c r="EH98" s="2184"/>
      <c r="EI98" s="2184"/>
      <c r="EJ98" s="2184"/>
      <c r="EK98" s="2283"/>
      <c r="EL98" s="0" t="n">
        <f aca="false">SUBTOTAL(9,EB98:EK98)</f>
        <v>0</v>
      </c>
      <c r="EM98" s="2182" t="n">
        <f aca="false">EL98:EL98+IF($B94:$B94=2,0,EM94:EM94)</f>
        <v>0</v>
      </c>
      <c r="EN98" s="2283"/>
      <c r="EO98" s="2283"/>
      <c r="EP98" s="2283"/>
      <c r="EQ98" s="2283"/>
      <c r="ER98" s="2283"/>
      <c r="ES98" s="2283"/>
      <c r="ET98" s="2283"/>
      <c r="EU98" s="2283"/>
      <c r="EV98" s="2283"/>
      <c r="EW98" s="2283"/>
      <c r="EX98" s="2283"/>
      <c r="EY98" s="2283"/>
      <c r="EZ98" s="2283"/>
      <c r="FA98" s="2283"/>
      <c r="FB98" s="2283"/>
      <c r="FC98" s="2283"/>
      <c r="FD98" s="2283"/>
      <c r="FE98" s="2283"/>
      <c r="FF98" s="2283"/>
      <c r="FG98" s="2283"/>
      <c r="FH98" s="2188" t="n">
        <f aca="false">SUBTOTAL(9,EN98:FG98)</f>
        <v>0</v>
      </c>
      <c r="FI98" s="2175" t="n">
        <f aca="false">SUBTOTAL(9,EN98:FG98)</f>
        <v>0</v>
      </c>
      <c r="FJ98" s="2174" t="n">
        <f aca="false">FI98:FI98+IF($B94:$B94=2,0,FJ94:FJ94)</f>
        <v>0</v>
      </c>
      <c r="FK98" s="0"/>
      <c r="FL98" s="2189"/>
      <c r="FM98" s="2207" t="n">
        <f aca="false">SUBTOTAL(9,FK98:FL98)</f>
        <v>0</v>
      </c>
      <c r="FN98" s="0" t="n">
        <f aca="false">$FN$3+FN94</f>
        <v>924</v>
      </c>
      <c r="FO98" s="2330"/>
      <c r="FP98" s="2330"/>
      <c r="FQ98" s="2197"/>
      <c r="FR98" s="2184"/>
      <c r="FS98" s="2184"/>
      <c r="FT98" s="2184"/>
      <c r="FU98" s="2184"/>
      <c r="FV98" s="2184"/>
      <c r="FW98" s="2184"/>
      <c r="FX98" s="2184"/>
      <c r="FY98" s="2184"/>
      <c r="FZ98" s="2184"/>
      <c r="GA98" s="2184"/>
      <c r="GB98" s="2184"/>
      <c r="GC98" s="2184"/>
      <c r="GD98" s="2184"/>
      <c r="GE98" s="2184"/>
      <c r="GF98" s="2184"/>
      <c r="GG98" s="2184"/>
      <c r="GH98" s="2283"/>
      <c r="GI98" s="2175" t="n">
        <f aca="false">SUBTOTAL(9,FO98:GH98)</f>
        <v>0</v>
      </c>
      <c r="GJ98" s="2188" t="n">
        <f aca="false">GI98:GI98+IF($B94:$B94=2,0,GJ94:GJ94)</f>
        <v>186</v>
      </c>
      <c r="GK98" s="0"/>
      <c r="GL98" s="0"/>
      <c r="GM98" s="0"/>
      <c r="GN98" s="2203" t="n">
        <f aca="false">SUBTOTAL(9,GK98:GM98)</f>
        <v>0</v>
      </c>
      <c r="GO98" s="2203" t="n">
        <f aca="false">GN98:GN98+IF($B94:$B94=2,0,GO94:GO94)</f>
        <v>0</v>
      </c>
      <c r="GP98" s="0"/>
      <c r="GQ98" s="0"/>
      <c r="GR98" s="2283"/>
      <c r="GS98" s="2283"/>
      <c r="GT98" s="2283"/>
      <c r="GU98" s="2283"/>
      <c r="GV98" s="2283"/>
      <c r="GW98" s="2283"/>
      <c r="GX98" s="2283"/>
      <c r="GY98" s="2283"/>
      <c r="GZ98" s="2175" t="n">
        <f aca="false">SUBTOTAL(9,GP98:GY98)</f>
        <v>0</v>
      </c>
      <c r="HA98" s="2175" t="n">
        <f aca="false">GZ98:GZ98+IF($B94:$B94=2,0,HA94:HA94)</f>
        <v>0</v>
      </c>
      <c r="HB98" s="0"/>
      <c r="HC98" s="0"/>
      <c r="HD98" s="0" t="n">
        <f aca="false">$HD$14</f>
        <v>0</v>
      </c>
      <c r="HE98" s="2207" t="n">
        <f aca="false">SUBTOTAL(9,HB98:HD98)</f>
        <v>0</v>
      </c>
      <c r="HF98" s="2208" t="n">
        <f aca="false">SUMIF($C$5:HE$5,"Накопленный эффект, т/сут",$C98:HE98)+SUMIF($C$5:HE$5,"Нараст.  по потенциалу",$C98:HE98)-SUMIF($C$5:HE$5,"Нараст. по остановкам",$C98:HE98)-SUMIF($C$5:HE$5,"ИТОГО перевод в ППД",$C98:HE98)-SUMIF($C$5:HE$5,"ИТОГО  нерент, по распоряж.",$C98:HE98)-SUMIF($C$5:HE$5,"ИТОГО ост. дебит от ЗБС, Углуб., ПВЛГ/ПНЛГ",$C98:HE98)</f>
        <v>671</v>
      </c>
      <c r="HG98" s="2203" t="n">
        <v>2.7</v>
      </c>
      <c r="HH98" s="2203" t="n">
        <v>4.59003456774349</v>
      </c>
      <c r="HI98" s="0"/>
      <c r="HJ98" s="0" t="n">
        <v>25.0869687367323</v>
      </c>
      <c r="HK98" s="2203" t="n">
        <f aca="false">SUBTOTAL(9,HG98:HJ98)</f>
        <v>32.3770033044758</v>
      </c>
      <c r="HL98" s="2107"/>
      <c r="HM98" s="0" t="n">
        <f aca="false">HM$4:HM$4+SUMIF($C$5:HK$5,"Нараст. по остановкам",$C98:HK98)-SUMIF($C$5:HK$5,"Нараст.  по потенциалу",$C98:HK98)</f>
        <v>857.078704742539</v>
      </c>
      <c r="HN98" s="0" t="n">
        <v>3</v>
      </c>
      <c r="HQ98" s="0"/>
    </row>
    <row r="99" customFormat="false" ht="1.5" hidden="false" customHeight="true" outlineLevel="0" collapsed="false">
      <c r="A99" s="2215"/>
      <c r="B99" s="2215"/>
      <c r="C99" s="2325"/>
      <c r="D99" s="2325"/>
      <c r="E99" s="2325"/>
      <c r="F99" s="2325"/>
      <c r="G99" s="2225"/>
      <c r="H99" s="2225"/>
      <c r="I99" s="2225"/>
      <c r="J99" s="2225"/>
      <c r="K99" s="2225"/>
      <c r="L99" s="2225"/>
      <c r="M99" s="2225"/>
      <c r="N99" s="2225"/>
      <c r="O99" s="2225"/>
      <c r="P99" s="2225"/>
      <c r="Q99" s="2225"/>
      <c r="R99" s="2221"/>
      <c r="S99" s="2221"/>
      <c r="T99" s="2325"/>
      <c r="U99" s="2325"/>
      <c r="V99" s="2328"/>
      <c r="W99" s="2225"/>
      <c r="X99" s="2225"/>
      <c r="Y99" s="2225"/>
      <c r="Z99" s="2225"/>
      <c r="AA99" s="2225"/>
      <c r="AB99" s="2225"/>
      <c r="AC99" s="2225"/>
      <c r="AD99" s="2225"/>
      <c r="AE99" s="2225"/>
      <c r="AF99" s="2225"/>
      <c r="AG99" s="2221"/>
      <c r="AH99" s="2221"/>
      <c r="AI99" s="0"/>
      <c r="AJ99" s="0"/>
      <c r="AK99" s="2328"/>
      <c r="AL99" s="2225"/>
      <c r="AM99" s="2225"/>
      <c r="AN99" s="2225"/>
      <c r="AO99" s="2225"/>
      <c r="AP99" s="2225"/>
      <c r="AQ99" s="2225"/>
      <c r="AR99" s="2225"/>
      <c r="AS99" s="2225"/>
      <c r="AT99" s="2225"/>
      <c r="AU99" s="2225"/>
      <c r="AV99" s="2225"/>
      <c r="AW99" s="2225"/>
      <c r="AX99" s="2225"/>
      <c r="AY99" s="2225"/>
      <c r="AZ99" s="2225"/>
      <c r="BA99" s="2225"/>
      <c r="BB99" s="2225"/>
      <c r="BC99" s="2225"/>
      <c r="BD99" s="2225"/>
      <c r="BE99" s="2225"/>
      <c r="BF99" s="2225"/>
      <c r="BG99" s="2225"/>
      <c r="BH99" s="2225"/>
      <c r="BI99" s="2221"/>
      <c r="BJ99" s="2221"/>
      <c r="BK99" s="2327"/>
      <c r="BL99" s="2225"/>
      <c r="BM99" s="2225"/>
      <c r="BN99" s="2225"/>
      <c r="BO99" s="2225"/>
      <c r="BP99" s="2225"/>
      <c r="BQ99" s="2225"/>
      <c r="BR99" s="2225"/>
      <c r="BS99" s="2225"/>
      <c r="BT99" s="2225"/>
      <c r="BU99" s="2225"/>
      <c r="BV99" s="2225"/>
      <c r="BW99" s="2225"/>
      <c r="BX99" s="2221"/>
      <c r="BY99" s="2221"/>
      <c r="BZ99" s="2221"/>
      <c r="CA99" s="2221"/>
      <c r="CB99" s="2225"/>
      <c r="CC99" s="2225"/>
      <c r="CD99" s="2225"/>
      <c r="CE99" s="2225"/>
      <c r="CF99" s="2225"/>
      <c r="CG99" s="2225"/>
      <c r="CH99" s="2225"/>
      <c r="CI99" s="2225"/>
      <c r="CJ99" s="2225"/>
      <c r="CK99" s="2225"/>
      <c r="CL99" s="2225"/>
      <c r="CM99" s="2225"/>
      <c r="CN99" s="2225"/>
      <c r="CO99" s="2221"/>
      <c r="CP99" s="2221"/>
      <c r="CQ99" s="1302"/>
      <c r="CR99" s="2225"/>
      <c r="CS99" s="2225"/>
      <c r="CT99" s="2225"/>
      <c r="CU99" s="2225"/>
      <c r="CV99" s="2225"/>
      <c r="CW99" s="2225"/>
      <c r="CX99" s="2225"/>
      <c r="CY99" s="2225"/>
      <c r="CZ99" s="2225"/>
      <c r="DA99" s="2225"/>
      <c r="DB99" s="2225"/>
      <c r="DC99" s="2225"/>
      <c r="DD99" s="2221"/>
      <c r="DE99" s="2221"/>
      <c r="DF99" s="0"/>
      <c r="DG99" s="2225"/>
      <c r="DH99" s="2225"/>
      <c r="DI99" s="2225"/>
      <c r="DJ99" s="2225"/>
      <c r="DK99" s="2225"/>
      <c r="DL99" s="2225"/>
      <c r="DM99" s="2225"/>
      <c r="DN99" s="2225"/>
      <c r="DO99" s="2225"/>
      <c r="DP99" s="2225"/>
      <c r="DQ99" s="2225"/>
      <c r="DR99" s="2225"/>
      <c r="DS99" s="2225"/>
      <c r="DT99" s="2225"/>
      <c r="DU99" s="2225"/>
      <c r="DV99" s="2225"/>
      <c r="DW99" s="2225"/>
      <c r="DX99" s="2225"/>
      <c r="DY99" s="2225"/>
      <c r="DZ99" s="2221"/>
      <c r="EA99" s="2221"/>
      <c r="EB99" s="2225"/>
      <c r="EC99" s="2225"/>
      <c r="ED99" s="2225"/>
      <c r="EE99" s="2225"/>
      <c r="EF99" s="2225"/>
      <c r="EG99" s="2225"/>
      <c r="EH99" s="2225"/>
      <c r="EI99" s="2225"/>
      <c r="EJ99" s="2225"/>
      <c r="EK99" s="2225"/>
      <c r="EL99" s="2221"/>
      <c r="EM99" s="2221"/>
      <c r="EN99" s="2225"/>
      <c r="EO99" s="2225"/>
      <c r="EP99" s="2225"/>
      <c r="EQ99" s="2225"/>
      <c r="ER99" s="2225"/>
      <c r="ES99" s="2225"/>
      <c r="ET99" s="2225"/>
      <c r="EU99" s="2225"/>
      <c r="EV99" s="2225"/>
      <c r="EW99" s="2225"/>
      <c r="EX99" s="2225"/>
      <c r="EY99" s="2225"/>
      <c r="EZ99" s="2225"/>
      <c r="FA99" s="2225"/>
      <c r="FB99" s="2225"/>
      <c r="FC99" s="2225"/>
      <c r="FD99" s="2225"/>
      <c r="FE99" s="2225"/>
      <c r="FF99" s="2225"/>
      <c r="FG99" s="2225"/>
      <c r="FH99" s="2221"/>
      <c r="FI99" s="2221"/>
      <c r="FJ99" s="2221"/>
      <c r="FK99" s="2230"/>
      <c r="FL99" s="2217"/>
      <c r="FM99" s="2221"/>
      <c r="FN99" s="2228"/>
      <c r="FO99" s="2329"/>
      <c r="FP99" s="2330"/>
      <c r="FQ99" s="2230"/>
      <c r="FR99" s="2225"/>
      <c r="FS99" s="2225"/>
      <c r="FT99" s="2225"/>
      <c r="FU99" s="2225"/>
      <c r="FV99" s="2225"/>
      <c r="FW99" s="2225"/>
      <c r="FX99" s="2225"/>
      <c r="FY99" s="2225"/>
      <c r="FZ99" s="2225"/>
      <c r="GA99" s="2225"/>
      <c r="GB99" s="2225"/>
      <c r="GC99" s="2225"/>
      <c r="GD99" s="2225"/>
      <c r="GE99" s="2225"/>
      <c r="GF99" s="2225"/>
      <c r="GG99" s="2225"/>
      <c r="GH99" s="2225"/>
      <c r="GI99" s="2221"/>
      <c r="GJ99" s="2221"/>
      <c r="GK99" s="1302"/>
      <c r="GL99" s="1302"/>
      <c r="GM99" s="1302"/>
      <c r="GN99" s="1302"/>
      <c r="GO99" s="1302"/>
      <c r="GP99" s="2331"/>
      <c r="GQ99" s="2331"/>
      <c r="GR99" s="2225"/>
      <c r="GS99" s="2225"/>
      <c r="GT99" s="2225"/>
      <c r="GU99" s="2225"/>
      <c r="GV99" s="2225"/>
      <c r="GW99" s="2225"/>
      <c r="GX99" s="2225"/>
      <c r="GY99" s="2225"/>
      <c r="GZ99" s="2221"/>
      <c r="HA99" s="2221"/>
      <c r="HB99" s="2225"/>
      <c r="HC99" s="2225"/>
      <c r="HD99" s="2225"/>
      <c r="HE99" s="2221"/>
      <c r="HF99" s="2221"/>
      <c r="HG99" s="1302"/>
      <c r="HH99" s="1302"/>
      <c r="HI99" s="1302"/>
      <c r="HJ99" s="1302"/>
      <c r="HK99" s="1302"/>
      <c r="HL99" s="2236"/>
      <c r="HM99" s="2236"/>
      <c r="HN99" s="2052" t="n">
        <v>4</v>
      </c>
      <c r="HQ99" s="0"/>
    </row>
    <row r="100" customFormat="false" ht="11.25" hidden="false" customHeight="true" outlineLevel="0" collapsed="false">
      <c r="A100" s="2056" t="e">
        <f aca="false">A96+1</f>
        <v>#REF!</v>
      </c>
      <c r="B100" s="2057" t="s">
        <v>662</v>
      </c>
      <c r="C100" s="0"/>
      <c r="D100" s="0"/>
      <c r="E100" s="0"/>
      <c r="F100" s="0"/>
      <c r="G100" s="2274"/>
      <c r="H100" s="2274"/>
      <c r="I100" s="2274"/>
      <c r="J100" s="2274"/>
      <c r="K100" s="2274"/>
      <c r="L100" s="2274"/>
      <c r="M100" s="2274"/>
      <c r="N100" s="2274"/>
      <c r="O100" s="2274"/>
      <c r="P100" s="2274"/>
      <c r="Q100" s="2274"/>
      <c r="R100" s="2063"/>
      <c r="S100" s="2063"/>
      <c r="T100" s="0"/>
      <c r="U100" s="0"/>
      <c r="V100" s="0"/>
      <c r="W100" s="2274"/>
      <c r="X100" s="2274"/>
      <c r="Y100" s="2274"/>
      <c r="Z100" s="2274"/>
      <c r="AA100" s="2274"/>
      <c r="AB100" s="2274"/>
      <c r="AC100" s="2274"/>
      <c r="AD100" s="2274"/>
      <c r="AE100" s="2274"/>
      <c r="AF100" s="2274"/>
      <c r="AG100" s="2063"/>
      <c r="AH100" s="2063"/>
      <c r="AI100" s="0"/>
      <c r="AJ100" s="0"/>
      <c r="AK100" s="0"/>
      <c r="AL100" s="2274"/>
      <c r="AM100" s="2274"/>
      <c r="AN100" s="2274"/>
      <c r="AO100" s="2274"/>
      <c r="AP100" s="2274"/>
      <c r="AQ100" s="2274"/>
      <c r="AR100" s="2274"/>
      <c r="AS100" s="2274"/>
      <c r="AT100" s="2274"/>
      <c r="AU100" s="2274"/>
      <c r="AV100" s="2274"/>
      <c r="AW100" s="2274"/>
      <c r="AX100" s="2274"/>
      <c r="AY100" s="2274"/>
      <c r="AZ100" s="2274"/>
      <c r="BA100" s="2274"/>
      <c r="BB100" s="2274"/>
      <c r="BC100" s="2274"/>
      <c r="BD100" s="2274"/>
      <c r="BE100" s="2274"/>
      <c r="BF100" s="2274"/>
      <c r="BG100" s="2274"/>
      <c r="BH100" s="2274"/>
      <c r="BI100" s="2063"/>
      <c r="BJ100" s="2063"/>
      <c r="BK100" s="2271" t="s">
        <v>704</v>
      </c>
      <c r="BL100" s="2271"/>
      <c r="BM100" s="2271"/>
      <c r="BN100" s="2072"/>
      <c r="BO100" s="2072"/>
      <c r="BP100" s="2072"/>
      <c r="BQ100" s="2072"/>
      <c r="BR100" s="2072"/>
      <c r="BS100" s="2072"/>
      <c r="BT100" s="2072"/>
      <c r="BU100" s="2072"/>
      <c r="BV100" s="2072"/>
      <c r="BW100" s="2274"/>
      <c r="BX100" s="2063"/>
      <c r="BY100" s="2063"/>
      <c r="BZ100" s="2063"/>
      <c r="CA100" s="2063"/>
      <c r="CB100" s="2274"/>
      <c r="CC100" s="2274"/>
      <c r="CD100" s="2274"/>
      <c r="CE100" s="2274"/>
      <c r="CF100" s="2274"/>
      <c r="CG100" s="2274"/>
      <c r="CH100" s="2274"/>
      <c r="CI100" s="2274"/>
      <c r="CJ100" s="2274"/>
      <c r="CK100" s="2274"/>
      <c r="CL100" s="2274"/>
      <c r="CM100" s="2274"/>
      <c r="CN100" s="2274"/>
      <c r="CO100" s="0"/>
      <c r="CP100" s="2070"/>
      <c r="CQ100" s="0"/>
      <c r="CR100" s="2274"/>
      <c r="CS100" s="2274"/>
      <c r="CT100" s="2274"/>
      <c r="CU100" s="2274"/>
      <c r="CV100" s="2274"/>
      <c r="CW100" s="2274"/>
      <c r="CX100" s="2274"/>
      <c r="CY100" s="2274"/>
      <c r="CZ100" s="2274"/>
      <c r="DA100" s="2274"/>
      <c r="DB100" s="2274"/>
      <c r="DC100" s="2274"/>
      <c r="DD100" s="0"/>
      <c r="DE100" s="2070"/>
      <c r="DF100" s="2274" t="s">
        <v>516</v>
      </c>
      <c r="DG100" s="2274"/>
      <c r="DH100" s="2274"/>
      <c r="DI100" s="2274"/>
      <c r="DJ100" s="2274"/>
      <c r="DK100" s="2274"/>
      <c r="DL100" s="2274"/>
      <c r="DM100" s="2274"/>
      <c r="DN100" s="2274"/>
      <c r="DO100" s="2274"/>
      <c r="DP100" s="2274"/>
      <c r="DQ100" s="2274"/>
      <c r="DR100" s="2274"/>
      <c r="DS100" s="2274"/>
      <c r="DT100" s="2274"/>
      <c r="DU100" s="2274"/>
      <c r="DV100" s="2274"/>
      <c r="DW100" s="2274"/>
      <c r="DX100" s="2274"/>
      <c r="DY100" s="2274"/>
      <c r="DZ100" s="0"/>
      <c r="EA100" s="2070"/>
      <c r="EB100" s="2274"/>
      <c r="EC100" s="2274"/>
      <c r="ED100" s="2274"/>
      <c r="EE100" s="2274"/>
      <c r="EF100" s="2274"/>
      <c r="EG100" s="2274"/>
      <c r="EH100" s="2274"/>
      <c r="EI100" s="2274"/>
      <c r="EJ100" s="2274"/>
      <c r="EK100" s="2274"/>
      <c r="EL100" s="0"/>
      <c r="EM100" s="2070"/>
      <c r="EN100" s="2274"/>
      <c r="EO100" s="2274"/>
      <c r="EP100" s="2274"/>
      <c r="EQ100" s="2274"/>
      <c r="ER100" s="2274"/>
      <c r="ES100" s="2274"/>
      <c r="ET100" s="2274"/>
      <c r="EU100" s="2274"/>
      <c r="EV100" s="2274"/>
      <c r="EW100" s="2274"/>
      <c r="EX100" s="2274"/>
      <c r="EY100" s="2274"/>
      <c r="EZ100" s="2274"/>
      <c r="FA100" s="2274"/>
      <c r="FB100" s="2274"/>
      <c r="FC100" s="2274"/>
      <c r="FD100" s="2274"/>
      <c r="FE100" s="2274"/>
      <c r="FF100" s="2274"/>
      <c r="FG100" s="2274"/>
      <c r="FH100" s="2076"/>
      <c r="FI100" s="2063"/>
      <c r="FJ100" s="2062"/>
      <c r="FK100" s="0"/>
      <c r="FL100" s="2077"/>
      <c r="FM100" s="0"/>
      <c r="FN100" s="0"/>
      <c r="FO100" s="0"/>
      <c r="FP100" s="0"/>
      <c r="FQ100" s="2273"/>
      <c r="FR100" s="2072"/>
      <c r="FS100" s="2072"/>
      <c r="FT100" s="2072"/>
      <c r="FU100" s="2072"/>
      <c r="FV100" s="2072"/>
      <c r="FW100" s="2072"/>
      <c r="FX100" s="2072"/>
      <c r="FY100" s="2072"/>
      <c r="FZ100" s="2072"/>
      <c r="GA100" s="2072"/>
      <c r="GB100" s="2072"/>
      <c r="GC100" s="2072"/>
      <c r="GD100" s="2072"/>
      <c r="GE100" s="2072"/>
      <c r="GF100" s="2072"/>
      <c r="GG100" s="2072"/>
      <c r="GH100" s="2274"/>
      <c r="GI100" s="2063"/>
      <c r="GJ100" s="2076"/>
      <c r="GK100" s="0"/>
      <c r="GL100" s="0"/>
      <c r="GM100" s="0"/>
      <c r="GN100" s="2090"/>
      <c r="GO100" s="209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2063"/>
      <c r="HA100" s="2063"/>
      <c r="HB100" s="0"/>
      <c r="HC100" s="0"/>
      <c r="HD100" s="0"/>
      <c r="HE100" s="2101"/>
      <c r="HF100" s="2102"/>
      <c r="HG100" s="0"/>
      <c r="HH100" s="0"/>
      <c r="HI100" s="0"/>
      <c r="HJ100" s="0"/>
      <c r="HK100" s="0"/>
      <c r="HL100" s="2107" t="e">
        <f aca="false">HL$4:HL$4+SUMIF($C$5:HK$5,"Нараст. баланс",$C102:HK102)+SUMIF($C$7:HH$7,"Итого (с ВНР)",$C102:HH102)-SUMIF($C$5:HK$5,"Геол. снижение,  т/сут",$C102:HK102)-SUMIF(HJ$7:HK$7,"Итого",HJ102:HK102)-SUMIF($C$7:HK$7,"Итого (с ВСП)",$C102:HK102)</f>
        <v>#REF!</v>
      </c>
      <c r="HM100" s="0"/>
      <c r="HN100" s="0" t="n">
        <v>1</v>
      </c>
      <c r="HQ100" s="0"/>
    </row>
    <row r="101" customFormat="false" ht="11.25" hidden="false" customHeight="true" outlineLevel="0" collapsed="false">
      <c r="A101" s="2056"/>
      <c r="B101" s="2113" t="s">
        <v>663</v>
      </c>
      <c r="C101" s="0"/>
      <c r="D101" s="0"/>
      <c r="E101" s="0"/>
      <c r="F101" s="0"/>
      <c r="G101" s="2279"/>
      <c r="H101" s="2279"/>
      <c r="I101" s="2279"/>
      <c r="J101" s="2279"/>
      <c r="K101" s="2279"/>
      <c r="L101" s="2279"/>
      <c r="M101" s="2279"/>
      <c r="N101" s="2279"/>
      <c r="O101" s="2279"/>
      <c r="P101" s="2279"/>
      <c r="Q101" s="2279"/>
      <c r="R101" s="2119" t="n">
        <f aca="false">COUNTA(C101:Q101)</f>
        <v>0</v>
      </c>
      <c r="S101" s="2119"/>
      <c r="T101" s="0"/>
      <c r="U101" s="0"/>
      <c r="V101" s="0"/>
      <c r="W101" s="2279"/>
      <c r="X101" s="2279"/>
      <c r="Y101" s="2279"/>
      <c r="Z101" s="2279"/>
      <c r="AA101" s="2279"/>
      <c r="AB101" s="2279"/>
      <c r="AC101" s="2279"/>
      <c r="AD101" s="2279"/>
      <c r="AE101" s="2279"/>
      <c r="AF101" s="2279"/>
      <c r="AG101" s="2119" t="n">
        <f aca="false">COUNTA(T101:AF101)</f>
        <v>0</v>
      </c>
      <c r="AH101" s="2119"/>
      <c r="AI101" s="0"/>
      <c r="AJ101" s="0"/>
      <c r="AK101" s="0"/>
      <c r="AL101" s="2279"/>
      <c r="AM101" s="2279"/>
      <c r="AN101" s="2279"/>
      <c r="AO101" s="2279"/>
      <c r="AP101" s="2279"/>
      <c r="AQ101" s="2279"/>
      <c r="AR101" s="2279"/>
      <c r="AS101" s="2279"/>
      <c r="AT101" s="2279"/>
      <c r="AU101" s="2279"/>
      <c r="AV101" s="2279"/>
      <c r="AW101" s="2279"/>
      <c r="AX101" s="2279"/>
      <c r="AY101" s="2279"/>
      <c r="AZ101" s="2279"/>
      <c r="BA101" s="2279"/>
      <c r="BB101" s="2279"/>
      <c r="BC101" s="2279"/>
      <c r="BD101" s="2279"/>
      <c r="BE101" s="2279"/>
      <c r="BF101" s="2279"/>
      <c r="BG101" s="2279"/>
      <c r="BH101" s="2279"/>
      <c r="BI101" s="2119" t="n">
        <f aca="false">COUNTA(AI101:BH101)</f>
        <v>0</v>
      </c>
      <c r="BJ101" s="2119"/>
      <c r="BK101" s="2277" t="s">
        <v>705</v>
      </c>
      <c r="BL101" s="2277"/>
      <c r="BM101" s="2277"/>
      <c r="BN101" s="2128"/>
      <c r="BO101" s="2128"/>
      <c r="BP101" s="2128"/>
      <c r="BQ101" s="2128"/>
      <c r="BR101" s="2128"/>
      <c r="BS101" s="2128"/>
      <c r="BT101" s="2128"/>
      <c r="BU101" s="2128"/>
      <c r="BV101" s="2128"/>
      <c r="BW101" s="2279"/>
      <c r="BX101" s="2119" t="n">
        <f aca="false">COUNTA(BK101:BW101)</f>
        <v>1</v>
      </c>
      <c r="BY101" s="2119"/>
      <c r="BZ101" s="2119" t="n">
        <f aca="false">R101+AG101+BI101+BX101</f>
        <v>1</v>
      </c>
      <c r="CA101" s="2119"/>
      <c r="CB101" s="2279"/>
      <c r="CC101" s="2279"/>
      <c r="CD101" s="2279"/>
      <c r="CE101" s="2279"/>
      <c r="CF101" s="2279"/>
      <c r="CG101" s="2279"/>
      <c r="CH101" s="2279"/>
      <c r="CI101" s="2279"/>
      <c r="CJ101" s="2279"/>
      <c r="CK101" s="2279"/>
      <c r="CL101" s="2279"/>
      <c r="CM101" s="2279"/>
      <c r="CN101" s="2279"/>
      <c r="CO101" s="0" t="n">
        <f aca="false">SUBTOTAL(9,CB103:CN103)</f>
        <v>0</v>
      </c>
      <c r="CP101" s="2126"/>
      <c r="CQ101" s="0"/>
      <c r="CR101" s="2279"/>
      <c r="CS101" s="2279"/>
      <c r="CT101" s="2279"/>
      <c r="CU101" s="2279"/>
      <c r="CV101" s="2279"/>
      <c r="CW101" s="2279"/>
      <c r="CX101" s="2279"/>
      <c r="CY101" s="2279"/>
      <c r="CZ101" s="2279"/>
      <c r="DA101" s="2279"/>
      <c r="DB101" s="2279"/>
      <c r="DC101" s="2279"/>
      <c r="DD101" s="0" t="n">
        <f aca="false">COUNTA(CQ101:DC101)</f>
        <v>0</v>
      </c>
      <c r="DE101" s="2126"/>
      <c r="DF101" s="2279" t="s">
        <v>664</v>
      </c>
      <c r="DG101" s="2279"/>
      <c r="DH101" s="2279"/>
      <c r="DI101" s="2279"/>
      <c r="DJ101" s="2279"/>
      <c r="DK101" s="2279"/>
      <c r="DL101" s="2279"/>
      <c r="DM101" s="2279"/>
      <c r="DN101" s="2279"/>
      <c r="DO101" s="2279"/>
      <c r="DP101" s="2279"/>
      <c r="DQ101" s="2279"/>
      <c r="DR101" s="2279"/>
      <c r="DS101" s="2279"/>
      <c r="DT101" s="2279"/>
      <c r="DU101" s="2279"/>
      <c r="DV101" s="2279"/>
      <c r="DW101" s="2279"/>
      <c r="DX101" s="2279"/>
      <c r="DY101" s="2279"/>
      <c r="DZ101" s="0" t="n">
        <f aca="false">COUNTA(DF101:DY101)</f>
        <v>1</v>
      </c>
      <c r="EA101" s="2126"/>
      <c r="EB101" s="2279"/>
      <c r="EC101" s="2279"/>
      <c r="ED101" s="2279"/>
      <c r="EE101" s="2279"/>
      <c r="EF101" s="2279"/>
      <c r="EG101" s="2279"/>
      <c r="EH101" s="2279"/>
      <c r="EI101" s="2279"/>
      <c r="EJ101" s="2279"/>
      <c r="EK101" s="2279"/>
      <c r="EL101" s="0" t="n">
        <f aca="false">COUNTA(EB101:EK101)</f>
        <v>0</v>
      </c>
      <c r="EM101" s="2126"/>
      <c r="EN101" s="2279"/>
      <c r="EO101" s="2279"/>
      <c r="EP101" s="2279"/>
      <c r="EQ101" s="2279"/>
      <c r="ER101" s="2279"/>
      <c r="ES101" s="2279"/>
      <c r="ET101" s="2279"/>
      <c r="EU101" s="2279"/>
      <c r="EV101" s="2279"/>
      <c r="EW101" s="2279"/>
      <c r="EX101" s="2279"/>
      <c r="EY101" s="2279"/>
      <c r="EZ101" s="2279"/>
      <c r="FA101" s="2279"/>
      <c r="FB101" s="2279"/>
      <c r="FC101" s="2279"/>
      <c r="FD101" s="2279"/>
      <c r="FE101" s="2279"/>
      <c r="FF101" s="2279"/>
      <c r="FG101" s="2279"/>
      <c r="FH101" s="2132" t="n">
        <f aca="false">SUBTOTAL(9,EN103:FG103)</f>
        <v>0</v>
      </c>
      <c r="FI101" s="2119" t="n">
        <f aca="false">SUBTOTAL(9,EN103:FG103)</f>
        <v>0</v>
      </c>
      <c r="FJ101" s="2133"/>
      <c r="FK101" s="0"/>
      <c r="FL101" s="2134"/>
      <c r="FM101" s="0"/>
      <c r="FN101" s="0"/>
      <c r="FO101" s="0"/>
      <c r="FP101" s="0"/>
      <c r="FQ101" s="2278"/>
      <c r="FR101" s="2128"/>
      <c r="FS101" s="2128"/>
      <c r="FT101" s="2128"/>
      <c r="FU101" s="2128"/>
      <c r="FV101" s="2128"/>
      <c r="FW101" s="2128"/>
      <c r="FX101" s="2128"/>
      <c r="FY101" s="2128"/>
      <c r="FZ101" s="2128"/>
      <c r="GA101" s="2128"/>
      <c r="GB101" s="2128"/>
      <c r="GC101" s="2128"/>
      <c r="GD101" s="2128"/>
      <c r="GE101" s="2128"/>
      <c r="GF101" s="2128"/>
      <c r="GG101" s="2128"/>
      <c r="GH101" s="2279"/>
      <c r="GI101" s="2119" t="n">
        <f aca="false">SUBTOTAL(9,FO103:GH103)</f>
        <v>0</v>
      </c>
      <c r="GJ101" s="2142"/>
      <c r="GK101" s="0"/>
      <c r="GL101" s="0"/>
      <c r="GM101" s="0"/>
      <c r="GN101" s="0" t="n">
        <f aca="false">SUBTOTAL(9,GK103:GM103)</f>
        <v>0</v>
      </c>
      <c r="GO101" s="2148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2119" t="n">
        <f aca="false">SUBTOTAL(3,GP101:GY101)</f>
        <v>0</v>
      </c>
      <c r="HA101" s="2156"/>
      <c r="HB101" s="0"/>
      <c r="HC101" s="0"/>
      <c r="HD101" s="0"/>
      <c r="HE101" s="2160"/>
      <c r="HF101" s="2161"/>
      <c r="HG101" s="0"/>
      <c r="HH101" s="0"/>
      <c r="HI101" s="0"/>
      <c r="HJ101" s="0"/>
      <c r="HK101" s="0"/>
      <c r="HL101" s="2107"/>
      <c r="HM101" s="0"/>
      <c r="HN101" s="0" t="n">
        <v>2</v>
      </c>
      <c r="HQ101" s="0"/>
    </row>
    <row r="102" customFormat="false" ht="11.25" hidden="false" customHeight="true" outlineLevel="0" collapsed="false">
      <c r="A102" s="2056"/>
      <c r="B102" s="2169" t="s">
        <v>661</v>
      </c>
      <c r="C102" s="0"/>
      <c r="D102" s="0"/>
      <c r="E102" s="0"/>
      <c r="F102" s="0"/>
      <c r="G102" s="2283"/>
      <c r="H102" s="2283"/>
      <c r="I102" s="2283"/>
      <c r="J102" s="2283"/>
      <c r="K102" s="2283"/>
      <c r="L102" s="2283"/>
      <c r="M102" s="2283"/>
      <c r="N102" s="2283"/>
      <c r="O102" s="2283"/>
      <c r="P102" s="2283"/>
      <c r="Q102" s="2283"/>
      <c r="R102" s="2175" t="n">
        <f aca="false">SUBTOTAL(9,C102:Q102)</f>
        <v>0</v>
      </c>
      <c r="S102" s="2175" t="n">
        <f aca="false">R102+S98</f>
        <v>470</v>
      </c>
      <c r="T102" s="0"/>
      <c r="U102" s="0"/>
      <c r="V102" s="0"/>
      <c r="W102" s="2283"/>
      <c r="X102" s="2283"/>
      <c r="Y102" s="2283"/>
      <c r="Z102" s="2283"/>
      <c r="AA102" s="2283"/>
      <c r="AB102" s="2283"/>
      <c r="AC102" s="2283"/>
      <c r="AD102" s="2283"/>
      <c r="AE102" s="2283"/>
      <c r="AF102" s="2283"/>
      <c r="AG102" s="2175" t="n">
        <f aca="false">SUBTOTAL(9,T102:AF102)</f>
        <v>0</v>
      </c>
      <c r="AH102" s="2175" t="n">
        <f aca="false">AG102+AH98</f>
        <v>24</v>
      </c>
      <c r="AI102" s="0"/>
      <c r="AJ102" s="0"/>
      <c r="AK102" s="0"/>
      <c r="AL102" s="2283"/>
      <c r="AM102" s="2283"/>
      <c r="AN102" s="2283"/>
      <c r="AO102" s="2283"/>
      <c r="AP102" s="2283"/>
      <c r="AQ102" s="2283"/>
      <c r="AR102" s="2283"/>
      <c r="AS102" s="2283"/>
      <c r="AT102" s="2283"/>
      <c r="AU102" s="2283"/>
      <c r="AV102" s="2283"/>
      <c r="AW102" s="2283"/>
      <c r="AX102" s="2283"/>
      <c r="AY102" s="2283"/>
      <c r="AZ102" s="2283"/>
      <c r="BA102" s="2283"/>
      <c r="BB102" s="2283"/>
      <c r="BC102" s="2283"/>
      <c r="BD102" s="2283"/>
      <c r="BE102" s="2283"/>
      <c r="BF102" s="2283"/>
      <c r="BG102" s="2283"/>
      <c r="BH102" s="2283"/>
      <c r="BI102" s="2175" t="n">
        <f aca="false">SUBTOTAL(9,AI102:BH102)</f>
        <v>0</v>
      </c>
      <c r="BJ102" s="2175" t="n">
        <f aca="false">BI102+BJ98</f>
        <v>203</v>
      </c>
      <c r="BK102" s="2282" t="n">
        <v>4</v>
      </c>
      <c r="BL102" s="2282"/>
      <c r="BM102" s="2282"/>
      <c r="BN102" s="2184"/>
      <c r="BO102" s="2184"/>
      <c r="BP102" s="2184"/>
      <c r="BQ102" s="2184"/>
      <c r="BR102" s="2184"/>
      <c r="BS102" s="2184"/>
      <c r="BT102" s="2184"/>
      <c r="BU102" s="2184"/>
      <c r="BV102" s="2184"/>
      <c r="BW102" s="2283"/>
      <c r="BX102" s="2175" t="n">
        <f aca="false">SUBTOTAL(9,BK102:BW102)</f>
        <v>4</v>
      </c>
      <c r="BY102" s="2175" t="n">
        <f aca="false">BX102+BY98</f>
        <v>25</v>
      </c>
      <c r="BZ102" s="2175" t="n">
        <f aca="false">+R102+AG102+BI102+BX102</f>
        <v>4</v>
      </c>
      <c r="CA102" s="2175" t="n">
        <f aca="false">BZ102+CA98</f>
        <v>722</v>
      </c>
      <c r="CB102" s="2283"/>
      <c r="CC102" s="2283"/>
      <c r="CD102" s="2283"/>
      <c r="CE102" s="2283"/>
      <c r="CF102" s="2283"/>
      <c r="CG102" s="2283"/>
      <c r="CH102" s="2283"/>
      <c r="CI102" s="2283"/>
      <c r="CJ102" s="2283"/>
      <c r="CK102" s="2283"/>
      <c r="CL102" s="2283"/>
      <c r="CM102" s="2283"/>
      <c r="CN102" s="2283"/>
      <c r="CO102" s="0" t="n">
        <f aca="false">SUBTOTAL(9,CB102:CN102)</f>
        <v>0</v>
      </c>
      <c r="CP102" s="2182" t="n">
        <f aca="false">CO102:CO102+IF($B98:$B98=2,0,CP98:CP98)</f>
        <v>0</v>
      </c>
      <c r="CQ102" s="0"/>
      <c r="CR102" s="2283"/>
      <c r="CS102" s="2283"/>
      <c r="CT102" s="2283"/>
      <c r="CU102" s="2283"/>
      <c r="CV102" s="2283"/>
      <c r="CW102" s="2283"/>
      <c r="CX102" s="2283"/>
      <c r="CY102" s="2283"/>
      <c r="CZ102" s="2283"/>
      <c r="DA102" s="2283"/>
      <c r="DB102" s="2283"/>
      <c r="DC102" s="2283"/>
      <c r="DD102" s="0" t="n">
        <f aca="false">SUBTOTAL(9,CQ102:DC102)</f>
        <v>0</v>
      </c>
      <c r="DE102" s="2182" t="n">
        <f aca="false">DD102:DD102+IF($B98:$B98=2,0,DE98:DE98)</f>
        <v>0</v>
      </c>
      <c r="DF102" s="2283" t="n">
        <v>10</v>
      </c>
      <c r="DG102" s="2283"/>
      <c r="DH102" s="2283"/>
      <c r="DI102" s="2283"/>
      <c r="DJ102" s="2283"/>
      <c r="DK102" s="2283"/>
      <c r="DL102" s="2283"/>
      <c r="DM102" s="2283"/>
      <c r="DN102" s="2283"/>
      <c r="DO102" s="2283"/>
      <c r="DP102" s="2283"/>
      <c r="DQ102" s="2283"/>
      <c r="DR102" s="2283"/>
      <c r="DS102" s="2283"/>
      <c r="DT102" s="2283"/>
      <c r="DU102" s="2283"/>
      <c r="DV102" s="2283"/>
      <c r="DW102" s="2283"/>
      <c r="DX102" s="2283"/>
      <c r="DY102" s="2283"/>
      <c r="DZ102" s="0" t="n">
        <f aca="false">SUBTOTAL(9,DF102:DY102)</f>
        <v>10</v>
      </c>
      <c r="EA102" s="2182" t="n">
        <f aca="false">DZ102:DZ102+IF($B98:$B98=2,0,EA98:EA98)</f>
        <v>149</v>
      </c>
      <c r="EB102" s="2283"/>
      <c r="EC102" s="2283"/>
      <c r="ED102" s="2283"/>
      <c r="EE102" s="2283"/>
      <c r="EF102" s="2283"/>
      <c r="EG102" s="2283"/>
      <c r="EH102" s="2283"/>
      <c r="EI102" s="2283"/>
      <c r="EJ102" s="2283"/>
      <c r="EK102" s="2283"/>
      <c r="EL102" s="0" t="n">
        <f aca="false">SUBTOTAL(9,EB102:EK102)</f>
        <v>0</v>
      </c>
      <c r="EM102" s="2182" t="n">
        <f aca="false">EL102:EL102+IF($B98:$B98=2,0,EM98:EM98)</f>
        <v>0</v>
      </c>
      <c r="EN102" s="2283"/>
      <c r="EO102" s="2283"/>
      <c r="EP102" s="2283"/>
      <c r="EQ102" s="2283"/>
      <c r="ER102" s="2283"/>
      <c r="ES102" s="2283"/>
      <c r="ET102" s="2283"/>
      <c r="EU102" s="2283"/>
      <c r="EV102" s="2283"/>
      <c r="EW102" s="2283"/>
      <c r="EX102" s="2283"/>
      <c r="EY102" s="2283"/>
      <c r="EZ102" s="2283"/>
      <c r="FA102" s="2283"/>
      <c r="FB102" s="2283"/>
      <c r="FC102" s="2283"/>
      <c r="FD102" s="2283"/>
      <c r="FE102" s="2283"/>
      <c r="FF102" s="2283"/>
      <c r="FG102" s="2283"/>
      <c r="FH102" s="2188" t="n">
        <f aca="false">SUBTOTAL(9,EN102:FG102)</f>
        <v>0</v>
      </c>
      <c r="FI102" s="2175" t="n">
        <f aca="false">SUBTOTAL(9,EN102:FG102)</f>
        <v>0</v>
      </c>
      <c r="FJ102" s="2174" t="n">
        <f aca="false">FI102:FI102+IF($B98:$B98=2,0,FJ98:FJ98)</f>
        <v>0</v>
      </c>
      <c r="FK102" s="0"/>
      <c r="FL102" s="2189"/>
      <c r="FM102" s="2207" t="n">
        <f aca="false">SUBTOTAL(9,FK102:FL102)</f>
        <v>0</v>
      </c>
      <c r="FN102" s="0" t="n">
        <f aca="false">$FN$3+FN98</f>
        <v>966</v>
      </c>
      <c r="FO102" s="2330"/>
      <c r="FP102" s="2330"/>
      <c r="FQ102" s="2266"/>
      <c r="FR102" s="2184"/>
      <c r="FS102" s="2184"/>
      <c r="FT102" s="2184"/>
      <c r="FU102" s="2184"/>
      <c r="FV102" s="2184"/>
      <c r="FW102" s="2184"/>
      <c r="FX102" s="2184"/>
      <c r="FY102" s="2184"/>
      <c r="FZ102" s="2184"/>
      <c r="GA102" s="2184"/>
      <c r="GB102" s="2184"/>
      <c r="GC102" s="2184"/>
      <c r="GD102" s="2184"/>
      <c r="GE102" s="2184"/>
      <c r="GF102" s="2184"/>
      <c r="GG102" s="2184"/>
      <c r="GH102" s="2283"/>
      <c r="GI102" s="2175" t="n">
        <f aca="false">SUBTOTAL(9,FO102:GH102)</f>
        <v>0</v>
      </c>
      <c r="GJ102" s="2188" t="n">
        <f aca="false">GI102:GI102+IF($B98:$B98=2,0,GJ98:GJ98)</f>
        <v>186</v>
      </c>
      <c r="GK102" s="0"/>
      <c r="GL102" s="0"/>
      <c r="GM102" s="0"/>
      <c r="GN102" s="2203" t="n">
        <f aca="false">SUBTOTAL(9,GK102:GM102)</f>
        <v>0</v>
      </c>
      <c r="GO102" s="2203" t="n">
        <f aca="false">GN102:GN102+IF($B98:$B98=2,0,GO98:GO98)</f>
        <v>0</v>
      </c>
      <c r="GP102" s="0"/>
      <c r="GQ102" s="0"/>
      <c r="GR102" s="2283"/>
      <c r="GS102" s="2283"/>
      <c r="GT102" s="2283"/>
      <c r="GU102" s="2283"/>
      <c r="GV102" s="2283"/>
      <c r="GW102" s="2283"/>
      <c r="GX102" s="2283"/>
      <c r="GY102" s="2283"/>
      <c r="GZ102" s="2175" t="n">
        <f aca="false">SUBTOTAL(9,GP102:GY102)</f>
        <v>0</v>
      </c>
      <c r="HA102" s="2175" t="n">
        <f aca="false">GZ102:GZ102+IF($B98:$B98=2,0,HA98:HA98)</f>
        <v>0</v>
      </c>
      <c r="HB102" s="0"/>
      <c r="HC102" s="0"/>
      <c r="HD102" s="0" t="n">
        <f aca="false">$HD$14</f>
        <v>0</v>
      </c>
      <c r="HE102" s="2207" t="n">
        <f aca="false">SUBTOTAL(9,HB102:HD102)</f>
        <v>0</v>
      </c>
      <c r="HF102" s="2208" t="n">
        <f aca="false">SUMIF($C$5:HE$5,"Накопленный эффект, т/сут",$C102:HE102)+SUMIF($C$5:HE$5,"Нараст.  по потенциалу",$C102:HE102)-SUMIF($C$5:HE$5,"Нараст. по остановкам",$C102:HE102)-SUMIF($C$5:HE$5,"ИТОГО перевод в ППД",$C102:HE102)-SUMIF($C$5:HE$5,"ИТОГО  нерент, по распоряж.",$C102:HE102)-SUMIF($C$5:HE$5,"ИТОГО ост. дебит от ЗБС, Углуб., ПВЛГ/ПНЛГ",$C102:HE102)</f>
        <v>685</v>
      </c>
      <c r="HG102" s="0" t="n">
        <v>4.8</v>
      </c>
      <c r="HH102" s="2203" t="n">
        <v>32.6809105076621</v>
      </c>
      <c r="HI102" s="2203" t="n">
        <v>15.3593749793699</v>
      </c>
      <c r="HJ102" s="0" t="n">
        <v>18.3009482341352</v>
      </c>
      <c r="HK102" s="2203" t="n">
        <f aca="false">SUBTOTAL(9,HG102:HJ102)</f>
        <v>71.1412337211672</v>
      </c>
      <c r="HL102" s="2107"/>
      <c r="HM102" s="0" t="n">
        <f aca="false">HM$4:HM$4+SUMIF($C$5:HK$5,"Нараст. по остановкам",$C102:HK102)-SUMIF($C$5:HK$5,"Нараст.  по потенциалу",$C102:HK102)</f>
        <v>857.078704742539</v>
      </c>
      <c r="HN102" s="0" t="n">
        <v>3</v>
      </c>
      <c r="HQ102" s="0"/>
    </row>
    <row r="103" customFormat="false" ht="1.5" hidden="false" customHeight="true" outlineLevel="0" collapsed="false">
      <c r="A103" s="2215"/>
      <c r="B103" s="2215"/>
      <c r="C103" s="2325"/>
      <c r="D103" s="2325"/>
      <c r="E103" s="2325"/>
      <c r="F103" s="2325"/>
      <c r="G103" s="2225"/>
      <c r="H103" s="2225"/>
      <c r="I103" s="2225"/>
      <c r="J103" s="2225"/>
      <c r="K103" s="2225"/>
      <c r="L103" s="2225"/>
      <c r="M103" s="2225"/>
      <c r="N103" s="2225"/>
      <c r="O103" s="2225"/>
      <c r="P103" s="2225"/>
      <c r="Q103" s="2225"/>
      <c r="R103" s="2221"/>
      <c r="S103" s="2221"/>
      <c r="T103" s="2326"/>
      <c r="U103" s="2326"/>
      <c r="V103" s="2326"/>
      <c r="W103" s="2225"/>
      <c r="X103" s="2225"/>
      <c r="Y103" s="2225"/>
      <c r="Z103" s="2225"/>
      <c r="AA103" s="2225"/>
      <c r="AB103" s="2225"/>
      <c r="AC103" s="2225"/>
      <c r="AD103" s="2225"/>
      <c r="AE103" s="2225"/>
      <c r="AF103" s="2225"/>
      <c r="AG103" s="2221"/>
      <c r="AH103" s="2221"/>
      <c r="AI103" s="0"/>
      <c r="AJ103" s="0"/>
      <c r="AK103" s="2328"/>
      <c r="AL103" s="2225"/>
      <c r="AM103" s="2225"/>
      <c r="AN103" s="2225"/>
      <c r="AO103" s="2225"/>
      <c r="AP103" s="2225"/>
      <c r="AQ103" s="2225"/>
      <c r="AR103" s="2225"/>
      <c r="AS103" s="2225"/>
      <c r="AT103" s="2225"/>
      <c r="AU103" s="2225"/>
      <c r="AV103" s="2225"/>
      <c r="AW103" s="2225"/>
      <c r="AX103" s="2225"/>
      <c r="AY103" s="2225"/>
      <c r="AZ103" s="2225"/>
      <c r="BA103" s="2225"/>
      <c r="BB103" s="2225"/>
      <c r="BC103" s="2225"/>
      <c r="BD103" s="2225"/>
      <c r="BE103" s="2225"/>
      <c r="BF103" s="2225"/>
      <c r="BG103" s="2225"/>
      <c r="BH103" s="2225"/>
      <c r="BI103" s="2221"/>
      <c r="BJ103" s="2221"/>
      <c r="BK103" s="2327"/>
      <c r="BL103" s="2225"/>
      <c r="BM103" s="2225"/>
      <c r="BN103" s="2225"/>
      <c r="BO103" s="2225"/>
      <c r="BP103" s="2225"/>
      <c r="BQ103" s="2225"/>
      <c r="BR103" s="2225"/>
      <c r="BS103" s="2225"/>
      <c r="BT103" s="2225"/>
      <c r="BU103" s="2225"/>
      <c r="BV103" s="2225"/>
      <c r="BW103" s="2225"/>
      <c r="BX103" s="2221"/>
      <c r="BY103" s="2221"/>
      <c r="BZ103" s="2221"/>
      <c r="CA103" s="2221"/>
      <c r="CB103" s="2225"/>
      <c r="CC103" s="2225"/>
      <c r="CD103" s="2225"/>
      <c r="CE103" s="2225"/>
      <c r="CF103" s="2225"/>
      <c r="CG103" s="2225"/>
      <c r="CH103" s="2225"/>
      <c r="CI103" s="2225"/>
      <c r="CJ103" s="2225"/>
      <c r="CK103" s="2225"/>
      <c r="CL103" s="2225"/>
      <c r="CM103" s="2225"/>
      <c r="CN103" s="2225"/>
      <c r="CO103" s="2221"/>
      <c r="CP103" s="2221"/>
      <c r="CQ103" s="1302"/>
      <c r="CR103" s="2225"/>
      <c r="CS103" s="2225"/>
      <c r="CT103" s="2225"/>
      <c r="CU103" s="2225"/>
      <c r="CV103" s="2225"/>
      <c r="CW103" s="2225"/>
      <c r="CX103" s="2225"/>
      <c r="CY103" s="2225"/>
      <c r="CZ103" s="2225"/>
      <c r="DA103" s="2225"/>
      <c r="DB103" s="2225"/>
      <c r="DC103" s="2225"/>
      <c r="DD103" s="2221"/>
      <c r="DE103" s="2221"/>
      <c r="DF103" s="0"/>
      <c r="DG103" s="2225"/>
      <c r="DH103" s="2225"/>
      <c r="DI103" s="2225"/>
      <c r="DJ103" s="2225"/>
      <c r="DK103" s="2225"/>
      <c r="DL103" s="2225"/>
      <c r="DM103" s="2225"/>
      <c r="DN103" s="2225"/>
      <c r="DO103" s="2225"/>
      <c r="DP103" s="2225"/>
      <c r="DQ103" s="2225"/>
      <c r="DR103" s="2225"/>
      <c r="DS103" s="2225"/>
      <c r="DT103" s="2225"/>
      <c r="DU103" s="2225"/>
      <c r="DV103" s="2225"/>
      <c r="DW103" s="2225"/>
      <c r="DX103" s="2225"/>
      <c r="DY103" s="2225"/>
      <c r="DZ103" s="2221"/>
      <c r="EA103" s="2221"/>
      <c r="EB103" s="2225"/>
      <c r="EC103" s="2225"/>
      <c r="ED103" s="2225"/>
      <c r="EE103" s="2225"/>
      <c r="EF103" s="2225"/>
      <c r="EG103" s="2225"/>
      <c r="EH103" s="2225"/>
      <c r="EI103" s="2225"/>
      <c r="EJ103" s="2225"/>
      <c r="EK103" s="2225"/>
      <c r="EL103" s="2221"/>
      <c r="EM103" s="2221"/>
      <c r="EN103" s="2225"/>
      <c r="EO103" s="2225"/>
      <c r="EP103" s="2225"/>
      <c r="EQ103" s="2225"/>
      <c r="ER103" s="2225"/>
      <c r="ES103" s="2225"/>
      <c r="ET103" s="2225"/>
      <c r="EU103" s="2225"/>
      <c r="EV103" s="2225"/>
      <c r="EW103" s="2225"/>
      <c r="EX103" s="2225"/>
      <c r="EY103" s="2225"/>
      <c r="EZ103" s="2225"/>
      <c r="FA103" s="2225"/>
      <c r="FB103" s="2225"/>
      <c r="FC103" s="2225"/>
      <c r="FD103" s="2225"/>
      <c r="FE103" s="2225"/>
      <c r="FF103" s="2225"/>
      <c r="FG103" s="2225"/>
      <c r="FH103" s="2221"/>
      <c r="FI103" s="2221"/>
      <c r="FJ103" s="2221"/>
      <c r="FK103" s="2230"/>
      <c r="FL103" s="2217"/>
      <c r="FM103" s="2221"/>
      <c r="FN103" s="2228"/>
      <c r="FO103" s="2330"/>
      <c r="FP103" s="2330"/>
      <c r="FQ103" s="2230"/>
      <c r="FR103" s="2225"/>
      <c r="FS103" s="2225"/>
      <c r="FT103" s="2225"/>
      <c r="FU103" s="2225"/>
      <c r="FV103" s="2225"/>
      <c r="FW103" s="2225"/>
      <c r="FX103" s="2225"/>
      <c r="FY103" s="2225"/>
      <c r="FZ103" s="2225"/>
      <c r="GA103" s="2225"/>
      <c r="GB103" s="2225"/>
      <c r="GC103" s="2225"/>
      <c r="GD103" s="2225"/>
      <c r="GE103" s="2225"/>
      <c r="GF103" s="2225"/>
      <c r="GG103" s="2225"/>
      <c r="GH103" s="2225"/>
      <c r="GI103" s="2221"/>
      <c r="GJ103" s="2221"/>
      <c r="GK103" s="1302"/>
      <c r="GL103" s="1302"/>
      <c r="GM103" s="1302"/>
      <c r="GN103" s="1302"/>
      <c r="GO103" s="1302"/>
      <c r="GP103" s="2331"/>
      <c r="GQ103" s="2331"/>
      <c r="GR103" s="2225"/>
      <c r="GS103" s="2225"/>
      <c r="GT103" s="2225"/>
      <c r="GU103" s="2225"/>
      <c r="GV103" s="2225"/>
      <c r="GW103" s="2225"/>
      <c r="GX103" s="2225"/>
      <c r="GY103" s="2225"/>
      <c r="GZ103" s="2221"/>
      <c r="HA103" s="2221"/>
      <c r="HB103" s="2225"/>
      <c r="HC103" s="2225"/>
      <c r="HD103" s="2225"/>
      <c r="HE103" s="2221"/>
      <c r="HF103" s="2221"/>
      <c r="HG103" s="1302"/>
      <c r="HH103" s="1302"/>
      <c r="HI103" s="1302"/>
      <c r="HJ103" s="1302"/>
      <c r="HK103" s="1302"/>
      <c r="HL103" s="2236"/>
      <c r="HM103" s="2236"/>
      <c r="HN103" s="2052" t="n">
        <v>4</v>
      </c>
      <c r="HQ103" s="0"/>
    </row>
    <row r="104" customFormat="false" ht="11.25" hidden="false" customHeight="true" outlineLevel="0" collapsed="false">
      <c r="A104" s="2056" t="e">
        <f aca="false">A100+1</f>
        <v>#REF!</v>
      </c>
      <c r="B104" s="2057" t="s">
        <v>662</v>
      </c>
      <c r="C104" s="0"/>
      <c r="D104" s="0" t="s">
        <v>68</v>
      </c>
      <c r="E104" s="0"/>
      <c r="F104" s="0"/>
      <c r="G104" s="0"/>
      <c r="H104" s="2274"/>
      <c r="I104" s="2274"/>
      <c r="J104" s="2274"/>
      <c r="K104" s="2274"/>
      <c r="L104" s="2274"/>
      <c r="M104" s="2274"/>
      <c r="N104" s="2274"/>
      <c r="O104" s="2274"/>
      <c r="P104" s="2274"/>
      <c r="Q104" s="2274"/>
      <c r="R104" s="2063"/>
      <c r="S104" s="2063"/>
      <c r="T104" s="0" t="s">
        <v>704</v>
      </c>
      <c r="U104" s="0"/>
      <c r="V104" s="0"/>
      <c r="W104" s="2072"/>
      <c r="X104" s="2072"/>
      <c r="Y104" s="2072"/>
      <c r="Z104" s="2072"/>
      <c r="AA104" s="2072"/>
      <c r="AB104" s="2072"/>
      <c r="AC104" s="2072"/>
      <c r="AD104" s="2072"/>
      <c r="AE104" s="2072"/>
      <c r="AF104" s="2072"/>
      <c r="AG104" s="2063"/>
      <c r="AH104" s="2063"/>
      <c r="AI104" s="0" t="s">
        <v>479</v>
      </c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2072"/>
      <c r="BI104" s="2063"/>
      <c r="BJ104" s="2063"/>
      <c r="BK104" s="2271"/>
      <c r="BL104" s="2271"/>
      <c r="BM104" s="2271"/>
      <c r="BN104" s="0"/>
      <c r="BO104" s="0"/>
      <c r="BP104" s="0"/>
      <c r="BQ104" s="0"/>
      <c r="BR104" s="0"/>
      <c r="BS104" s="0"/>
      <c r="BT104" s="0"/>
      <c r="BU104" s="0"/>
      <c r="BV104" s="0"/>
      <c r="BW104" s="2072"/>
      <c r="BX104" s="2063"/>
      <c r="BY104" s="2063"/>
      <c r="BZ104" s="2063"/>
      <c r="CA104" s="2063"/>
      <c r="CB104" s="2274"/>
      <c r="CC104" s="2274"/>
      <c r="CD104" s="2274"/>
      <c r="CE104" s="2274"/>
      <c r="CF104" s="2274"/>
      <c r="CG104" s="2274"/>
      <c r="CH104" s="2274"/>
      <c r="CI104" s="2274"/>
      <c r="CJ104" s="2274"/>
      <c r="CK104" s="2274"/>
      <c r="CL104" s="2274"/>
      <c r="CM104" s="2274"/>
      <c r="CN104" s="2274"/>
      <c r="CO104" s="0"/>
      <c r="CP104" s="2070"/>
      <c r="CQ104" s="0"/>
      <c r="CR104" s="2274"/>
      <c r="CS104" s="2274"/>
      <c r="CT104" s="2274"/>
      <c r="CU104" s="2274"/>
      <c r="CV104" s="2274"/>
      <c r="CW104" s="2274"/>
      <c r="CX104" s="2274"/>
      <c r="CY104" s="2274"/>
      <c r="CZ104" s="2274"/>
      <c r="DA104" s="2274"/>
      <c r="DB104" s="2274"/>
      <c r="DC104" s="2274"/>
      <c r="DD104" s="0"/>
      <c r="DE104" s="2070"/>
      <c r="DF104" s="2274"/>
      <c r="DG104" s="2274"/>
      <c r="DH104" s="2274"/>
      <c r="DI104" s="2274"/>
      <c r="DJ104" s="2274"/>
      <c r="DK104" s="2274"/>
      <c r="DL104" s="2274"/>
      <c r="DM104" s="2274"/>
      <c r="DN104" s="2274"/>
      <c r="DO104" s="2274"/>
      <c r="DP104" s="2274"/>
      <c r="DQ104" s="2274"/>
      <c r="DR104" s="2274"/>
      <c r="DS104" s="2274"/>
      <c r="DT104" s="2274"/>
      <c r="DU104" s="2274"/>
      <c r="DV104" s="2274"/>
      <c r="DW104" s="2274"/>
      <c r="DX104" s="2274"/>
      <c r="DY104" s="2274"/>
      <c r="DZ104" s="0"/>
      <c r="EA104" s="2070"/>
      <c r="EB104" s="2274"/>
      <c r="EC104" s="2274"/>
      <c r="ED104" s="2274"/>
      <c r="EE104" s="2274"/>
      <c r="EF104" s="2274"/>
      <c r="EG104" s="2274"/>
      <c r="EH104" s="2274"/>
      <c r="EI104" s="2274"/>
      <c r="EJ104" s="2274"/>
      <c r="EK104" s="2274"/>
      <c r="EL104" s="0"/>
      <c r="EM104" s="2070"/>
      <c r="EN104" s="2274"/>
      <c r="EO104" s="2274"/>
      <c r="EP104" s="2274"/>
      <c r="EQ104" s="2274"/>
      <c r="ER104" s="2274"/>
      <c r="ES104" s="2274"/>
      <c r="ET104" s="2274"/>
      <c r="EU104" s="2274"/>
      <c r="EV104" s="2274"/>
      <c r="EW104" s="2274"/>
      <c r="EX104" s="2274"/>
      <c r="EY104" s="2274"/>
      <c r="EZ104" s="2274"/>
      <c r="FA104" s="2274"/>
      <c r="FB104" s="2274"/>
      <c r="FC104" s="2274"/>
      <c r="FD104" s="2274"/>
      <c r="FE104" s="2274"/>
      <c r="FF104" s="2274"/>
      <c r="FG104" s="2274"/>
      <c r="FH104" s="2076"/>
      <c r="FI104" s="2063"/>
      <c r="FJ104" s="2062"/>
      <c r="FK104" s="0"/>
      <c r="FL104" s="2077"/>
      <c r="FM104" s="0"/>
      <c r="FN104" s="0"/>
      <c r="FO104" s="0"/>
      <c r="FP104" s="0"/>
      <c r="FQ104" s="2273"/>
      <c r="FR104" s="2274"/>
      <c r="FS104" s="2274"/>
      <c r="FT104" s="2274"/>
      <c r="FU104" s="2274"/>
      <c r="FV104" s="2274"/>
      <c r="FW104" s="2274"/>
      <c r="FX104" s="2274"/>
      <c r="FY104" s="2274"/>
      <c r="FZ104" s="2274"/>
      <c r="GA104" s="2274"/>
      <c r="GB104" s="2274"/>
      <c r="GC104" s="2274"/>
      <c r="GD104" s="2274"/>
      <c r="GE104" s="2274"/>
      <c r="GF104" s="2274"/>
      <c r="GG104" s="2274"/>
      <c r="GH104" s="2274"/>
      <c r="GI104" s="2063"/>
      <c r="GJ104" s="2076"/>
      <c r="GK104" s="0"/>
      <c r="GL104" s="0"/>
      <c r="GM104" s="0"/>
      <c r="GN104" s="2090"/>
      <c r="GO104" s="209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2063"/>
      <c r="HA104" s="2063"/>
      <c r="HB104" s="0"/>
      <c r="HC104" s="0"/>
      <c r="HD104" s="0"/>
      <c r="HE104" s="2101"/>
      <c r="HF104" s="2102"/>
      <c r="HG104" s="0"/>
      <c r="HH104" s="0"/>
      <c r="HI104" s="0"/>
      <c r="HJ104" s="0"/>
      <c r="HK104" s="0"/>
      <c r="HL104" s="2107" t="e">
        <f aca="false">HL$4:HL$4+SUMIF($C$5:HK$5,"Нараст. баланс",$C106:HK106)+SUMIF($C$7:HH$7,"Итого (с ВНР)",$C106:HH106)-SUMIF($C$5:HK$5,"Геол. снижение,  т/сут",$C106:HK106)-SUMIF(HJ$7:HK$7,"Итого",HJ106:HK106)-SUMIF($C$7:HK$7,"Итого (с ВСП)",$C106:HK106)</f>
        <v>#REF!</v>
      </c>
      <c r="HM104" s="0"/>
      <c r="HN104" s="0" t="n">
        <v>1</v>
      </c>
      <c r="HQ104" s="0"/>
    </row>
    <row r="105" customFormat="false" ht="11.25" hidden="false" customHeight="true" outlineLevel="0" collapsed="false">
      <c r="A105" s="2056"/>
      <c r="B105" s="2113" t="s">
        <v>663</v>
      </c>
      <c r="C105" s="0"/>
      <c r="D105" s="0" t="n">
        <v>5424</v>
      </c>
      <c r="E105" s="0"/>
      <c r="F105" s="0"/>
      <c r="G105" s="0"/>
      <c r="H105" s="2279"/>
      <c r="I105" s="2279"/>
      <c r="J105" s="2279"/>
      <c r="K105" s="2279"/>
      <c r="L105" s="2279"/>
      <c r="M105" s="2279"/>
      <c r="N105" s="2279"/>
      <c r="O105" s="2279"/>
      <c r="P105" s="2279"/>
      <c r="Q105" s="2279"/>
      <c r="R105" s="2119" t="n">
        <f aca="false">COUNTA(C105:Q105)</f>
        <v>1</v>
      </c>
      <c r="S105" s="2119"/>
      <c r="T105" s="0" t="s">
        <v>705</v>
      </c>
      <c r="U105" s="0"/>
      <c r="V105" s="0"/>
      <c r="W105" s="2128"/>
      <c r="X105" s="2128"/>
      <c r="Y105" s="2128"/>
      <c r="Z105" s="2128"/>
      <c r="AA105" s="2128"/>
      <c r="AB105" s="2128"/>
      <c r="AC105" s="2128"/>
      <c r="AD105" s="2128"/>
      <c r="AE105" s="2128"/>
      <c r="AF105" s="2128"/>
      <c r="AG105" s="2119" t="n">
        <f aca="false">COUNTA(T105:AF105)</f>
        <v>1</v>
      </c>
      <c r="AH105" s="2119"/>
      <c r="AI105" s="0" t="n">
        <v>6643</v>
      </c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2128"/>
      <c r="BI105" s="2119" t="n">
        <f aca="false">COUNTA(AI105:BH105)</f>
        <v>1</v>
      </c>
      <c r="BJ105" s="2119"/>
      <c r="BK105" s="2277"/>
      <c r="BL105" s="2277"/>
      <c r="BM105" s="2277"/>
      <c r="BN105" s="0"/>
      <c r="BO105" s="0"/>
      <c r="BP105" s="0"/>
      <c r="BQ105" s="0"/>
      <c r="BR105" s="0"/>
      <c r="BS105" s="0"/>
      <c r="BT105" s="0"/>
      <c r="BU105" s="0"/>
      <c r="BV105" s="0"/>
      <c r="BW105" s="2128"/>
      <c r="BX105" s="2119" t="n">
        <f aca="false">COUNTA(BK105:BW105)</f>
        <v>0</v>
      </c>
      <c r="BY105" s="2119"/>
      <c r="BZ105" s="2119" t="n">
        <f aca="false">R105+AG105+BI105+BX105</f>
        <v>3</v>
      </c>
      <c r="CA105" s="2119"/>
      <c r="CB105" s="2279"/>
      <c r="CC105" s="2279"/>
      <c r="CD105" s="2279"/>
      <c r="CE105" s="2279"/>
      <c r="CF105" s="2279"/>
      <c r="CG105" s="2279"/>
      <c r="CH105" s="2279"/>
      <c r="CI105" s="2279"/>
      <c r="CJ105" s="2279"/>
      <c r="CK105" s="2279"/>
      <c r="CL105" s="2279"/>
      <c r="CM105" s="2279"/>
      <c r="CN105" s="2279"/>
      <c r="CO105" s="0" t="n">
        <f aca="false">SUBTOTAL(9,CB107:CN107)</f>
        <v>0</v>
      </c>
      <c r="CP105" s="2126"/>
      <c r="CQ105" s="0"/>
      <c r="CR105" s="2279"/>
      <c r="CS105" s="2279"/>
      <c r="CT105" s="2279"/>
      <c r="CU105" s="2279"/>
      <c r="CV105" s="2279"/>
      <c r="CW105" s="2279"/>
      <c r="CX105" s="2279"/>
      <c r="CY105" s="2279"/>
      <c r="CZ105" s="2279"/>
      <c r="DA105" s="2279"/>
      <c r="DB105" s="2279"/>
      <c r="DC105" s="2279"/>
      <c r="DD105" s="0" t="n">
        <f aca="false">COUNTA(CQ105:DC105)</f>
        <v>0</v>
      </c>
      <c r="DE105" s="2126"/>
      <c r="DF105" s="2279"/>
      <c r="DG105" s="2279"/>
      <c r="DH105" s="2279"/>
      <c r="DI105" s="2279"/>
      <c r="DJ105" s="2279"/>
      <c r="DK105" s="2279"/>
      <c r="DL105" s="2279"/>
      <c r="DM105" s="2279"/>
      <c r="DN105" s="2279"/>
      <c r="DO105" s="2279"/>
      <c r="DP105" s="2279"/>
      <c r="DQ105" s="2279"/>
      <c r="DR105" s="2279"/>
      <c r="DS105" s="2279"/>
      <c r="DT105" s="2279"/>
      <c r="DU105" s="2279"/>
      <c r="DV105" s="2279"/>
      <c r="DW105" s="2279"/>
      <c r="DX105" s="2279"/>
      <c r="DY105" s="2279"/>
      <c r="DZ105" s="0" t="n">
        <f aca="false">COUNTA(DF105:DY105)</f>
        <v>0</v>
      </c>
      <c r="EA105" s="2126"/>
      <c r="EB105" s="2279"/>
      <c r="EC105" s="2279"/>
      <c r="ED105" s="2279"/>
      <c r="EE105" s="2279"/>
      <c r="EF105" s="2279"/>
      <c r="EG105" s="2279"/>
      <c r="EH105" s="2279"/>
      <c r="EI105" s="2279"/>
      <c r="EJ105" s="2279"/>
      <c r="EK105" s="2279"/>
      <c r="EL105" s="0" t="n">
        <f aca="false">COUNTA(EB105:EK105)</f>
        <v>0</v>
      </c>
      <c r="EM105" s="2126"/>
      <c r="EN105" s="2279"/>
      <c r="EO105" s="2279"/>
      <c r="EP105" s="2279"/>
      <c r="EQ105" s="2279"/>
      <c r="ER105" s="2279"/>
      <c r="ES105" s="2279"/>
      <c r="ET105" s="2279"/>
      <c r="EU105" s="2279"/>
      <c r="EV105" s="2279"/>
      <c r="EW105" s="2279"/>
      <c r="EX105" s="2279"/>
      <c r="EY105" s="2279"/>
      <c r="EZ105" s="2279"/>
      <c r="FA105" s="2279"/>
      <c r="FB105" s="2279"/>
      <c r="FC105" s="2279"/>
      <c r="FD105" s="2279"/>
      <c r="FE105" s="2279"/>
      <c r="FF105" s="2279"/>
      <c r="FG105" s="2279"/>
      <c r="FH105" s="2132" t="n">
        <f aca="false">SUBTOTAL(9,EN107:FG107)</f>
        <v>0</v>
      </c>
      <c r="FI105" s="2119" t="n">
        <f aca="false">SUBTOTAL(9,EN107:FG107)</f>
        <v>0</v>
      </c>
      <c r="FJ105" s="2133"/>
      <c r="FK105" s="0"/>
      <c r="FL105" s="2134"/>
      <c r="FM105" s="0"/>
      <c r="FN105" s="0"/>
      <c r="FO105" s="0"/>
      <c r="FP105" s="0"/>
      <c r="FQ105" s="2278"/>
      <c r="FR105" s="2279"/>
      <c r="FS105" s="2279"/>
      <c r="FT105" s="2279"/>
      <c r="FU105" s="2279"/>
      <c r="FV105" s="2279"/>
      <c r="FW105" s="2279"/>
      <c r="FX105" s="2279"/>
      <c r="FY105" s="2279"/>
      <c r="FZ105" s="2279"/>
      <c r="GA105" s="2279"/>
      <c r="GB105" s="2279"/>
      <c r="GC105" s="2279"/>
      <c r="GD105" s="2279"/>
      <c r="GE105" s="2279"/>
      <c r="GF105" s="2279"/>
      <c r="GG105" s="2279"/>
      <c r="GH105" s="2279"/>
      <c r="GI105" s="2119" t="n">
        <f aca="false">SUBTOTAL(9,FO107:GH107)</f>
        <v>0</v>
      </c>
      <c r="GJ105" s="2142"/>
      <c r="GK105" s="0"/>
      <c r="GL105" s="0"/>
      <c r="GM105" s="0"/>
      <c r="GN105" s="0" t="n">
        <f aca="false">SUBTOTAL(9,GK107:GM107)</f>
        <v>0</v>
      </c>
      <c r="GO105" s="2148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2119" t="n">
        <f aca="false">SUBTOTAL(3,GP105:GY105)</f>
        <v>0</v>
      </c>
      <c r="HA105" s="2156"/>
      <c r="HB105" s="0"/>
      <c r="HC105" s="0"/>
      <c r="HD105" s="0"/>
      <c r="HE105" s="2160"/>
      <c r="HF105" s="2161"/>
      <c r="HG105" s="0"/>
      <c r="HH105" s="0"/>
      <c r="HI105" s="0"/>
      <c r="HJ105" s="0"/>
      <c r="HK105" s="0"/>
      <c r="HL105" s="2107"/>
      <c r="HM105" s="0"/>
      <c r="HN105" s="0" t="n">
        <v>2</v>
      </c>
      <c r="HQ105" s="0"/>
    </row>
    <row r="106" customFormat="false" ht="11.25" hidden="false" customHeight="true" outlineLevel="0" collapsed="false">
      <c r="A106" s="2056"/>
      <c r="B106" s="2169" t="s">
        <v>661</v>
      </c>
      <c r="C106" s="0"/>
      <c r="D106" s="0" t="n">
        <v>30</v>
      </c>
      <c r="E106" s="0"/>
      <c r="F106" s="0"/>
      <c r="G106" s="0"/>
      <c r="H106" s="2283"/>
      <c r="I106" s="2283"/>
      <c r="J106" s="2283"/>
      <c r="K106" s="2283"/>
      <c r="L106" s="2283"/>
      <c r="M106" s="2283"/>
      <c r="N106" s="2283"/>
      <c r="O106" s="2283"/>
      <c r="P106" s="2283"/>
      <c r="Q106" s="2283"/>
      <c r="R106" s="2175" t="n">
        <f aca="false">SUBTOTAL(9,C106:Q106)</f>
        <v>30</v>
      </c>
      <c r="S106" s="2175" t="n">
        <f aca="false">R106+S102</f>
        <v>500</v>
      </c>
      <c r="T106" s="0" t="n">
        <v>5</v>
      </c>
      <c r="U106" s="0"/>
      <c r="V106" s="0"/>
      <c r="W106" s="2184"/>
      <c r="X106" s="2184"/>
      <c r="Y106" s="2184"/>
      <c r="Z106" s="2184"/>
      <c r="AA106" s="2184"/>
      <c r="AB106" s="2184"/>
      <c r="AC106" s="2184"/>
      <c r="AD106" s="2184"/>
      <c r="AE106" s="2184"/>
      <c r="AF106" s="2184"/>
      <c r="AG106" s="2175" t="n">
        <f aca="false">SUBTOTAL(9,T106:AF106)</f>
        <v>5</v>
      </c>
      <c r="AH106" s="2175" t="n">
        <f aca="false">AG106+AH102</f>
        <v>29</v>
      </c>
      <c r="AI106" s="0" t="n">
        <v>20</v>
      </c>
      <c r="AJ106" s="0"/>
      <c r="AK106" s="0"/>
      <c r="AL106" s="2283"/>
      <c r="AM106" s="2283"/>
      <c r="AN106" s="2283"/>
      <c r="AO106" s="2283"/>
      <c r="AP106" s="2283"/>
      <c r="AQ106" s="2283"/>
      <c r="AR106" s="2283"/>
      <c r="AS106" s="2283"/>
      <c r="AT106" s="2283"/>
      <c r="AU106" s="2283"/>
      <c r="AV106" s="2283"/>
      <c r="AW106" s="2283"/>
      <c r="AX106" s="2283"/>
      <c r="AY106" s="2283"/>
      <c r="AZ106" s="2283"/>
      <c r="BA106" s="2283"/>
      <c r="BB106" s="2283"/>
      <c r="BC106" s="2283"/>
      <c r="BD106" s="2283"/>
      <c r="BE106" s="2283"/>
      <c r="BF106" s="2283"/>
      <c r="BG106" s="2283"/>
      <c r="BH106" s="2184"/>
      <c r="BI106" s="2175" t="n">
        <f aca="false">SUBTOTAL(9,AI106:BH106)</f>
        <v>20</v>
      </c>
      <c r="BJ106" s="2175" t="n">
        <f aca="false">BI106+BJ102</f>
        <v>223</v>
      </c>
      <c r="BK106" s="2282"/>
      <c r="BL106" s="2282"/>
      <c r="BM106" s="2282"/>
      <c r="BN106" s="2283"/>
      <c r="BO106" s="2283"/>
      <c r="BP106" s="2283"/>
      <c r="BQ106" s="2283"/>
      <c r="BR106" s="2283"/>
      <c r="BS106" s="2283"/>
      <c r="BT106" s="2283"/>
      <c r="BU106" s="2283"/>
      <c r="BV106" s="2283"/>
      <c r="BW106" s="2184"/>
      <c r="BX106" s="2175" t="n">
        <f aca="false">SUBTOTAL(9,BK106:BW106)</f>
        <v>0</v>
      </c>
      <c r="BY106" s="2175" t="n">
        <f aca="false">BX106+BY102</f>
        <v>25</v>
      </c>
      <c r="BZ106" s="2175" t="n">
        <f aca="false">+R106+AG106+BI106+BX106</f>
        <v>55</v>
      </c>
      <c r="CA106" s="2175" t="n">
        <f aca="false">BZ106+CA102</f>
        <v>777</v>
      </c>
      <c r="CB106" s="2283"/>
      <c r="CC106" s="2283"/>
      <c r="CD106" s="2283"/>
      <c r="CE106" s="2283"/>
      <c r="CF106" s="2283"/>
      <c r="CG106" s="2283"/>
      <c r="CH106" s="2283"/>
      <c r="CI106" s="2283"/>
      <c r="CJ106" s="2283"/>
      <c r="CK106" s="2283"/>
      <c r="CL106" s="2283"/>
      <c r="CM106" s="2283"/>
      <c r="CN106" s="2283"/>
      <c r="CO106" s="0" t="n">
        <f aca="false">SUBTOTAL(9,CB106:CN106)</f>
        <v>0</v>
      </c>
      <c r="CP106" s="2182" t="n">
        <f aca="false">CO106:CO106+IF($B102:$B102=2,0,CP102:CP102)</f>
        <v>0</v>
      </c>
      <c r="CQ106" s="0"/>
      <c r="CR106" s="2283"/>
      <c r="CS106" s="2283"/>
      <c r="CT106" s="2283"/>
      <c r="CU106" s="2283"/>
      <c r="CV106" s="2283"/>
      <c r="CW106" s="2283"/>
      <c r="CX106" s="2283"/>
      <c r="CY106" s="2283"/>
      <c r="CZ106" s="2283"/>
      <c r="DA106" s="2283"/>
      <c r="DB106" s="2283"/>
      <c r="DC106" s="2283"/>
      <c r="DD106" s="0" t="n">
        <f aca="false">SUBTOTAL(9,CQ106:DC106)</f>
        <v>0</v>
      </c>
      <c r="DE106" s="2182" t="n">
        <f aca="false">DD106:DD106+IF($B102:$B102=2,0,DE102:DE102)</f>
        <v>0</v>
      </c>
      <c r="DF106" s="2283"/>
      <c r="DG106" s="2283"/>
      <c r="DH106" s="2283"/>
      <c r="DI106" s="2283"/>
      <c r="DJ106" s="2283"/>
      <c r="DK106" s="2283"/>
      <c r="DL106" s="2283"/>
      <c r="DM106" s="2283"/>
      <c r="DN106" s="2283"/>
      <c r="DO106" s="2283"/>
      <c r="DP106" s="2283"/>
      <c r="DQ106" s="2283"/>
      <c r="DR106" s="2283"/>
      <c r="DS106" s="2283"/>
      <c r="DT106" s="2283"/>
      <c r="DU106" s="2283"/>
      <c r="DV106" s="2283"/>
      <c r="DW106" s="2283"/>
      <c r="DX106" s="2283"/>
      <c r="DY106" s="2283"/>
      <c r="DZ106" s="0" t="n">
        <f aca="false">SUBTOTAL(9,DF106:DY106)</f>
        <v>0</v>
      </c>
      <c r="EA106" s="2182" t="n">
        <f aca="false">DZ106:DZ106+IF($B102:$B102=2,0,EA102:EA102)</f>
        <v>149</v>
      </c>
      <c r="EB106" s="2283"/>
      <c r="EC106" s="2283"/>
      <c r="ED106" s="2283"/>
      <c r="EE106" s="2283"/>
      <c r="EF106" s="2283"/>
      <c r="EG106" s="2283"/>
      <c r="EH106" s="2283"/>
      <c r="EI106" s="2283"/>
      <c r="EJ106" s="2283"/>
      <c r="EK106" s="2283"/>
      <c r="EL106" s="0" t="n">
        <f aca="false">SUBTOTAL(9,EB106:EK106)</f>
        <v>0</v>
      </c>
      <c r="EM106" s="2182" t="n">
        <f aca="false">EL106:EL106+IF($B102:$B102=2,0,EM102:EM102)</f>
        <v>0</v>
      </c>
      <c r="EN106" s="2283"/>
      <c r="EO106" s="2283"/>
      <c r="EP106" s="2283"/>
      <c r="EQ106" s="2283"/>
      <c r="ER106" s="2283"/>
      <c r="ES106" s="2283"/>
      <c r="ET106" s="2283"/>
      <c r="EU106" s="2283"/>
      <c r="EV106" s="2283"/>
      <c r="EW106" s="2283"/>
      <c r="EX106" s="2283"/>
      <c r="EY106" s="2283"/>
      <c r="EZ106" s="2283"/>
      <c r="FA106" s="2283"/>
      <c r="FB106" s="2283"/>
      <c r="FC106" s="2283"/>
      <c r="FD106" s="2283"/>
      <c r="FE106" s="2283"/>
      <c r="FF106" s="2283"/>
      <c r="FG106" s="2283"/>
      <c r="FH106" s="2188" t="n">
        <f aca="false">SUBTOTAL(9,EN106:FG106)</f>
        <v>0</v>
      </c>
      <c r="FI106" s="2175" t="n">
        <f aca="false">SUBTOTAL(9,EN106:FG106)</f>
        <v>0</v>
      </c>
      <c r="FJ106" s="2174" t="n">
        <f aca="false">FI106:FI106+IF($B102:$B102=2,0,FJ102:FJ102)</f>
        <v>0</v>
      </c>
      <c r="FK106" s="0"/>
      <c r="FL106" s="2189"/>
      <c r="FM106" s="2207" t="n">
        <f aca="false">SUBTOTAL(9,FK106:FL106)</f>
        <v>0</v>
      </c>
      <c r="FN106" s="0" t="n">
        <f aca="false">$FN$3+FN102</f>
        <v>1008</v>
      </c>
      <c r="FO106" s="2330"/>
      <c r="FP106" s="2330" t="n">
        <v>6</v>
      </c>
      <c r="FQ106" s="2266"/>
      <c r="FR106" s="2283"/>
      <c r="FS106" s="2283"/>
      <c r="FT106" s="2283"/>
      <c r="FU106" s="2283"/>
      <c r="FV106" s="2283"/>
      <c r="FW106" s="2283"/>
      <c r="FX106" s="2283"/>
      <c r="FY106" s="2283"/>
      <c r="FZ106" s="2283"/>
      <c r="GA106" s="2283"/>
      <c r="GB106" s="2283"/>
      <c r="GC106" s="2283"/>
      <c r="GD106" s="2283"/>
      <c r="GE106" s="2283"/>
      <c r="GF106" s="2283"/>
      <c r="GG106" s="2283"/>
      <c r="GH106" s="2283"/>
      <c r="GI106" s="2175" t="n">
        <f aca="false">SUBTOTAL(9,FO106:GH106)</f>
        <v>6</v>
      </c>
      <c r="GJ106" s="2188" t="n">
        <f aca="false">GI106:GI106+IF($B102:$B102=2,0,GJ102:GJ102)</f>
        <v>192</v>
      </c>
      <c r="GK106" s="0"/>
      <c r="GL106" s="0"/>
      <c r="GM106" s="0"/>
      <c r="GN106" s="2203" t="n">
        <f aca="false">SUBTOTAL(9,GK106:GM106)</f>
        <v>0</v>
      </c>
      <c r="GO106" s="2203" t="n">
        <f aca="false">GN106:GN106+IF($B102:$B102=2,0,GO102:GO102)</f>
        <v>0</v>
      </c>
      <c r="GP106" s="0"/>
      <c r="GQ106" s="0"/>
      <c r="GR106" s="2283"/>
      <c r="GS106" s="2283"/>
      <c r="GT106" s="2283"/>
      <c r="GU106" s="2283"/>
      <c r="GV106" s="2283"/>
      <c r="GW106" s="2283"/>
      <c r="GX106" s="2283"/>
      <c r="GY106" s="2283"/>
      <c r="GZ106" s="2175" t="n">
        <f aca="false">SUBTOTAL(9,GP106:GY106)</f>
        <v>0</v>
      </c>
      <c r="HA106" s="2175" t="n">
        <f aca="false">GZ106:GZ106+IF($B102:$B102=2,0,HA102:HA102)</f>
        <v>0</v>
      </c>
      <c r="HB106" s="0"/>
      <c r="HC106" s="0"/>
      <c r="HD106" s="0" t="n">
        <f aca="false">$HD$14</f>
        <v>0</v>
      </c>
      <c r="HE106" s="2207" t="n">
        <f aca="false">SUBTOTAL(9,HB106:HD106)</f>
        <v>0</v>
      </c>
      <c r="HF106" s="2208" t="n">
        <f aca="false">SUMIF($C$5:HE$5,"Накопленный эффект, т/сут",$C106:HE106)+SUMIF($C$5:HE$5,"Нараст.  по потенциалу",$C106:HE106)-SUMIF($C$5:HE$5,"Нараст. по остановкам",$C106:HE106)-SUMIF($C$5:HE$5,"ИТОГО перевод в ППД",$C106:HE106)-SUMIF($C$5:HE$5,"ИТОГО  нерент, по распоряж.",$C106:HE106)-SUMIF($C$5:HE$5,"ИТОГО ост. дебит от ЗБС, Углуб., ПВЛГ/ПНЛГ",$C106:HE106)</f>
        <v>734</v>
      </c>
      <c r="HG106" s="0" t="n">
        <v>4.8</v>
      </c>
      <c r="HH106" s="2203" t="n">
        <v>100.735647703019</v>
      </c>
      <c r="HI106" s="0"/>
      <c r="HJ106" s="0" t="n">
        <v>15.1546498408232</v>
      </c>
      <c r="HK106" s="2203" t="n">
        <f aca="false">SUBTOTAL(9,HG106:HJ106)</f>
        <v>120.690297543842</v>
      </c>
      <c r="HL106" s="2107"/>
      <c r="HM106" s="0" t="n">
        <f aca="false">HM$4:HM$4+SUMIF($C$5:HK$5,"Нараст. по остановкам",$C106:HK106)-SUMIF($C$5:HK$5,"Нараст.  по потенциалу",$C106:HK106)</f>
        <v>863.078704742539</v>
      </c>
      <c r="HN106" s="0" t="n">
        <v>3</v>
      </c>
      <c r="HQ106" s="0"/>
    </row>
    <row r="107" customFormat="false" ht="1.5" hidden="false" customHeight="true" outlineLevel="0" collapsed="false">
      <c r="A107" s="2215"/>
      <c r="B107" s="2215"/>
      <c r="C107" s="2325"/>
      <c r="D107" s="2325"/>
      <c r="E107" s="2325"/>
      <c r="F107" s="2325"/>
      <c r="G107" s="2325"/>
      <c r="H107" s="2225"/>
      <c r="I107" s="2225"/>
      <c r="J107" s="2225"/>
      <c r="K107" s="2225"/>
      <c r="L107" s="2225"/>
      <c r="M107" s="2225"/>
      <c r="N107" s="2225"/>
      <c r="O107" s="2225"/>
      <c r="P107" s="2225"/>
      <c r="Q107" s="2225"/>
      <c r="R107" s="2221"/>
      <c r="S107" s="2221"/>
      <c r="T107" s="2326"/>
      <c r="U107" s="2326"/>
      <c r="V107" s="2326"/>
      <c r="W107" s="2225"/>
      <c r="X107" s="2225"/>
      <c r="Y107" s="2225"/>
      <c r="Z107" s="2225"/>
      <c r="AA107" s="2225"/>
      <c r="AB107" s="2225"/>
      <c r="AC107" s="2225"/>
      <c r="AD107" s="2225"/>
      <c r="AE107" s="2225"/>
      <c r="AF107" s="2225"/>
      <c r="AG107" s="2221"/>
      <c r="AH107" s="2221"/>
      <c r="AI107" s="0"/>
      <c r="AJ107" s="0"/>
      <c r="AK107" s="2328"/>
      <c r="AL107" s="2225"/>
      <c r="AM107" s="2225"/>
      <c r="AN107" s="2225"/>
      <c r="AO107" s="2225"/>
      <c r="AP107" s="2225"/>
      <c r="AQ107" s="2225"/>
      <c r="AR107" s="2225"/>
      <c r="AS107" s="2225"/>
      <c r="AT107" s="2225"/>
      <c r="AU107" s="2225"/>
      <c r="AV107" s="2225"/>
      <c r="AW107" s="2225"/>
      <c r="AX107" s="2225"/>
      <c r="AY107" s="2225"/>
      <c r="AZ107" s="2225"/>
      <c r="BA107" s="2225"/>
      <c r="BB107" s="2225"/>
      <c r="BC107" s="2225"/>
      <c r="BD107" s="2225"/>
      <c r="BE107" s="2225"/>
      <c r="BF107" s="2225"/>
      <c r="BG107" s="2225"/>
      <c r="BH107" s="2225"/>
      <c r="BI107" s="2221"/>
      <c r="BJ107" s="2221"/>
      <c r="BK107" s="2327"/>
      <c r="BL107" s="2225"/>
      <c r="BM107" s="2225"/>
      <c r="BN107" s="2225"/>
      <c r="BO107" s="2225"/>
      <c r="BP107" s="2225"/>
      <c r="BQ107" s="2225"/>
      <c r="BR107" s="2225"/>
      <c r="BS107" s="2225"/>
      <c r="BT107" s="2225"/>
      <c r="BU107" s="2225"/>
      <c r="BV107" s="2225"/>
      <c r="BW107" s="2225"/>
      <c r="BX107" s="2221"/>
      <c r="BY107" s="2221"/>
      <c r="BZ107" s="2221"/>
      <c r="CA107" s="2221"/>
      <c r="CB107" s="2225"/>
      <c r="CC107" s="2225"/>
      <c r="CD107" s="2225"/>
      <c r="CE107" s="2225"/>
      <c r="CF107" s="2225"/>
      <c r="CG107" s="2225"/>
      <c r="CH107" s="2225"/>
      <c r="CI107" s="2225"/>
      <c r="CJ107" s="2225"/>
      <c r="CK107" s="2225"/>
      <c r="CL107" s="2225"/>
      <c r="CM107" s="2225"/>
      <c r="CN107" s="2225"/>
      <c r="CO107" s="2221"/>
      <c r="CP107" s="2221"/>
      <c r="CQ107" s="1302"/>
      <c r="CR107" s="2225"/>
      <c r="CS107" s="2225"/>
      <c r="CT107" s="2225"/>
      <c r="CU107" s="2225"/>
      <c r="CV107" s="2225"/>
      <c r="CW107" s="2225"/>
      <c r="CX107" s="2225"/>
      <c r="CY107" s="2225"/>
      <c r="CZ107" s="2225"/>
      <c r="DA107" s="2225"/>
      <c r="DB107" s="2225"/>
      <c r="DC107" s="2225"/>
      <c r="DD107" s="2221"/>
      <c r="DE107" s="2221"/>
      <c r="DF107" s="0"/>
      <c r="DG107" s="2225"/>
      <c r="DH107" s="2225"/>
      <c r="DI107" s="2225"/>
      <c r="DJ107" s="2225"/>
      <c r="DK107" s="2225"/>
      <c r="DL107" s="2225"/>
      <c r="DM107" s="2225"/>
      <c r="DN107" s="2225"/>
      <c r="DO107" s="2225"/>
      <c r="DP107" s="2225"/>
      <c r="DQ107" s="2225"/>
      <c r="DR107" s="2225"/>
      <c r="DS107" s="2225"/>
      <c r="DT107" s="2225"/>
      <c r="DU107" s="2225"/>
      <c r="DV107" s="2225"/>
      <c r="DW107" s="2225"/>
      <c r="DX107" s="2225"/>
      <c r="DY107" s="2225"/>
      <c r="DZ107" s="2221"/>
      <c r="EA107" s="2221"/>
      <c r="EB107" s="2225"/>
      <c r="EC107" s="2225"/>
      <c r="ED107" s="2225"/>
      <c r="EE107" s="2225"/>
      <c r="EF107" s="2225"/>
      <c r="EG107" s="2225"/>
      <c r="EH107" s="2225"/>
      <c r="EI107" s="2225"/>
      <c r="EJ107" s="2225"/>
      <c r="EK107" s="2225"/>
      <c r="EL107" s="2221"/>
      <c r="EM107" s="2221"/>
      <c r="EN107" s="2225"/>
      <c r="EO107" s="2225"/>
      <c r="EP107" s="2225"/>
      <c r="EQ107" s="2225"/>
      <c r="ER107" s="2225"/>
      <c r="ES107" s="2225"/>
      <c r="ET107" s="2225"/>
      <c r="EU107" s="2225"/>
      <c r="EV107" s="2225"/>
      <c r="EW107" s="2225"/>
      <c r="EX107" s="2225"/>
      <c r="EY107" s="2225"/>
      <c r="EZ107" s="2225"/>
      <c r="FA107" s="2225"/>
      <c r="FB107" s="2225"/>
      <c r="FC107" s="2225"/>
      <c r="FD107" s="2225"/>
      <c r="FE107" s="2225"/>
      <c r="FF107" s="2225"/>
      <c r="FG107" s="2225"/>
      <c r="FH107" s="2221"/>
      <c r="FI107" s="2221"/>
      <c r="FJ107" s="2221"/>
      <c r="FK107" s="2230"/>
      <c r="FL107" s="2217"/>
      <c r="FM107" s="2221"/>
      <c r="FN107" s="2228"/>
      <c r="FO107" s="2330"/>
      <c r="FP107" s="2330"/>
      <c r="FQ107" s="2230"/>
      <c r="FR107" s="2225"/>
      <c r="FS107" s="2225"/>
      <c r="FT107" s="2225"/>
      <c r="FU107" s="2225"/>
      <c r="FV107" s="2225"/>
      <c r="FW107" s="2225"/>
      <c r="FX107" s="2225"/>
      <c r="FY107" s="2225"/>
      <c r="FZ107" s="2225"/>
      <c r="GA107" s="2225"/>
      <c r="GB107" s="2225"/>
      <c r="GC107" s="2225"/>
      <c r="GD107" s="2225"/>
      <c r="GE107" s="2225"/>
      <c r="GF107" s="2225"/>
      <c r="GG107" s="2225"/>
      <c r="GH107" s="2225"/>
      <c r="GI107" s="2221"/>
      <c r="GJ107" s="2221"/>
      <c r="GK107" s="1302"/>
      <c r="GL107" s="1302"/>
      <c r="GM107" s="1302"/>
      <c r="GN107" s="1302"/>
      <c r="GO107" s="1302"/>
      <c r="GP107" s="2331"/>
      <c r="GQ107" s="2331"/>
      <c r="GR107" s="2225"/>
      <c r="GS107" s="2225"/>
      <c r="GT107" s="2225"/>
      <c r="GU107" s="2225"/>
      <c r="GV107" s="2225"/>
      <c r="GW107" s="2225"/>
      <c r="GX107" s="2225"/>
      <c r="GY107" s="2225"/>
      <c r="GZ107" s="2221"/>
      <c r="HA107" s="2221"/>
      <c r="HB107" s="2225"/>
      <c r="HC107" s="2225"/>
      <c r="HD107" s="2225"/>
      <c r="HE107" s="2221"/>
      <c r="HF107" s="2221"/>
      <c r="HG107" s="1302"/>
      <c r="HH107" s="1302"/>
      <c r="HI107" s="1302"/>
      <c r="HJ107" s="1302"/>
      <c r="HK107" s="1302"/>
      <c r="HL107" s="2236"/>
      <c r="HM107" s="2236"/>
      <c r="HN107" s="2052" t="n">
        <v>4</v>
      </c>
      <c r="HQ107" s="0"/>
    </row>
    <row r="108" customFormat="false" ht="11.25" hidden="false" customHeight="true" outlineLevel="0" collapsed="false">
      <c r="A108" s="2056" t="e">
        <f aca="false">A104+1</f>
        <v>#REF!</v>
      </c>
      <c r="B108" s="2057" t="s">
        <v>662</v>
      </c>
      <c r="C108" s="0"/>
      <c r="D108" s="0"/>
      <c r="E108" s="0"/>
      <c r="F108" s="0"/>
      <c r="G108" s="0"/>
      <c r="H108" s="2274"/>
      <c r="I108" s="2274"/>
      <c r="J108" s="2274"/>
      <c r="K108" s="2274"/>
      <c r="L108" s="2274"/>
      <c r="M108" s="2274"/>
      <c r="N108" s="2274"/>
      <c r="O108" s="2274"/>
      <c r="P108" s="2274"/>
      <c r="Q108" s="2274"/>
      <c r="R108" s="2063"/>
      <c r="S108" s="2063"/>
      <c r="T108" s="0"/>
      <c r="U108" s="0"/>
      <c r="V108" s="0"/>
      <c r="W108" s="2274"/>
      <c r="X108" s="2274"/>
      <c r="Y108" s="2274"/>
      <c r="Z108" s="2274"/>
      <c r="AA108" s="2274"/>
      <c r="AB108" s="2274"/>
      <c r="AC108" s="2274"/>
      <c r="AD108" s="2274"/>
      <c r="AE108" s="2274"/>
      <c r="AF108" s="2274"/>
      <c r="AG108" s="2063"/>
      <c r="AH108" s="2063"/>
      <c r="AI108" s="0" t="s">
        <v>479</v>
      </c>
      <c r="AJ108" s="0" t="s">
        <v>68</v>
      </c>
      <c r="AK108" s="0" t="s">
        <v>68</v>
      </c>
      <c r="AL108" s="2274"/>
      <c r="AM108" s="2274"/>
      <c r="AN108" s="2274"/>
      <c r="AO108" s="2274"/>
      <c r="AP108" s="2274"/>
      <c r="AQ108" s="2274"/>
      <c r="AR108" s="2274"/>
      <c r="AS108" s="2274"/>
      <c r="AT108" s="2274"/>
      <c r="AU108" s="2274"/>
      <c r="AV108" s="2274"/>
      <c r="AW108" s="2274"/>
      <c r="AX108" s="2274"/>
      <c r="AY108" s="2274"/>
      <c r="AZ108" s="2274"/>
      <c r="BA108" s="2274"/>
      <c r="BB108" s="2274"/>
      <c r="BC108" s="2274"/>
      <c r="BD108" s="2274"/>
      <c r="BE108" s="2274"/>
      <c r="BF108" s="2274"/>
      <c r="BG108" s="2274"/>
      <c r="BH108" s="2274"/>
      <c r="BI108" s="2063"/>
      <c r="BJ108" s="2063"/>
      <c r="BK108" s="2271"/>
      <c r="BL108" s="2271"/>
      <c r="BM108" s="2271"/>
      <c r="BN108" s="2072"/>
      <c r="BO108" s="2072"/>
      <c r="BP108" s="2072"/>
      <c r="BQ108" s="2072"/>
      <c r="BR108" s="2072"/>
      <c r="BS108" s="2072"/>
      <c r="BT108" s="2072"/>
      <c r="BU108" s="2072"/>
      <c r="BV108" s="2072"/>
      <c r="BW108" s="2274"/>
      <c r="BX108" s="2063"/>
      <c r="BY108" s="2063"/>
      <c r="BZ108" s="2063"/>
      <c r="CA108" s="2063"/>
      <c r="CB108" s="2072"/>
      <c r="CC108" s="2072"/>
      <c r="CD108" s="2072"/>
      <c r="CE108" s="2072"/>
      <c r="CF108" s="2072"/>
      <c r="CG108" s="2072"/>
      <c r="CH108" s="2072"/>
      <c r="CI108" s="2072"/>
      <c r="CJ108" s="2072"/>
      <c r="CK108" s="2072"/>
      <c r="CL108" s="2072"/>
      <c r="CM108" s="2072"/>
      <c r="CN108" s="2274"/>
      <c r="CO108" s="0"/>
      <c r="CP108" s="2070"/>
      <c r="CQ108" s="0"/>
      <c r="CR108" s="2072"/>
      <c r="CS108" s="2072"/>
      <c r="CT108" s="2072"/>
      <c r="CU108" s="2072"/>
      <c r="CV108" s="2072"/>
      <c r="CW108" s="2072"/>
      <c r="CX108" s="2072"/>
      <c r="CY108" s="2072"/>
      <c r="CZ108" s="2072"/>
      <c r="DA108" s="2072"/>
      <c r="DB108" s="2072"/>
      <c r="DC108" s="2274"/>
      <c r="DD108" s="0"/>
      <c r="DE108" s="2070"/>
      <c r="DF108" s="2274" t="s">
        <v>516</v>
      </c>
      <c r="DG108" s="2274"/>
      <c r="DH108" s="2072"/>
      <c r="DI108" s="2072"/>
      <c r="DJ108" s="2072"/>
      <c r="DK108" s="2072"/>
      <c r="DL108" s="2072"/>
      <c r="DM108" s="2072"/>
      <c r="DN108" s="2072"/>
      <c r="DO108" s="2072"/>
      <c r="DP108" s="2072"/>
      <c r="DQ108" s="2072"/>
      <c r="DR108" s="2072"/>
      <c r="DS108" s="2072"/>
      <c r="DT108" s="2072"/>
      <c r="DU108" s="2072"/>
      <c r="DV108" s="2072"/>
      <c r="DW108" s="2072"/>
      <c r="DX108" s="2072"/>
      <c r="DY108" s="2072"/>
      <c r="DZ108" s="0"/>
      <c r="EA108" s="2070"/>
      <c r="EB108" s="2274"/>
      <c r="EC108" s="2072"/>
      <c r="ED108" s="2072"/>
      <c r="EE108" s="2072"/>
      <c r="EF108" s="2072"/>
      <c r="EG108" s="2072"/>
      <c r="EH108" s="2072"/>
      <c r="EI108" s="2072"/>
      <c r="EJ108" s="2072"/>
      <c r="EK108" s="2072"/>
      <c r="EL108" s="0"/>
      <c r="EM108" s="2070"/>
      <c r="EN108" s="2271"/>
      <c r="EO108" s="2072"/>
      <c r="EP108" s="2072"/>
      <c r="EQ108" s="2072"/>
      <c r="ER108" s="2072"/>
      <c r="ES108" s="2072"/>
      <c r="ET108" s="2072"/>
      <c r="EU108" s="2072"/>
      <c r="EV108" s="2072"/>
      <c r="EW108" s="2072"/>
      <c r="EX108" s="2072"/>
      <c r="EY108" s="2072"/>
      <c r="EZ108" s="2072"/>
      <c r="FA108" s="2072"/>
      <c r="FB108" s="2072"/>
      <c r="FC108" s="2072"/>
      <c r="FD108" s="2072"/>
      <c r="FE108" s="2072"/>
      <c r="FF108" s="2072"/>
      <c r="FG108" s="2072"/>
      <c r="FH108" s="2076"/>
      <c r="FI108" s="2063"/>
      <c r="FJ108" s="2062"/>
      <c r="FK108" s="0"/>
      <c r="FL108" s="2077"/>
      <c r="FM108" s="0"/>
      <c r="FN108" s="0"/>
      <c r="FO108" s="0"/>
      <c r="FP108" s="0"/>
      <c r="FQ108" s="2273"/>
      <c r="FR108" s="2072"/>
      <c r="FS108" s="2072"/>
      <c r="FT108" s="2072"/>
      <c r="FU108" s="2072"/>
      <c r="FV108" s="2072"/>
      <c r="FW108" s="2072"/>
      <c r="FX108" s="2072"/>
      <c r="FY108" s="2072"/>
      <c r="FZ108" s="2072"/>
      <c r="GA108" s="2072"/>
      <c r="GB108" s="2072"/>
      <c r="GC108" s="2072"/>
      <c r="GD108" s="2072"/>
      <c r="GE108" s="2072"/>
      <c r="GF108" s="2072"/>
      <c r="GG108" s="2072"/>
      <c r="GH108" s="2274"/>
      <c r="GI108" s="2063"/>
      <c r="GJ108" s="2076"/>
      <c r="GK108" s="0"/>
      <c r="GL108" s="0"/>
      <c r="GM108" s="0"/>
      <c r="GN108" s="2090"/>
      <c r="GO108" s="2090"/>
      <c r="GP108" s="2271"/>
      <c r="GQ108" s="2072"/>
      <c r="GR108" s="2072"/>
      <c r="GS108" s="2072"/>
      <c r="GT108" s="2072"/>
      <c r="GU108" s="2072"/>
      <c r="GV108" s="2072"/>
      <c r="GW108" s="2072"/>
      <c r="GX108" s="2072"/>
      <c r="GY108" s="2072"/>
      <c r="GZ108" s="2063"/>
      <c r="HA108" s="2063"/>
      <c r="HB108" s="0"/>
      <c r="HC108" s="0"/>
      <c r="HD108" s="0"/>
      <c r="HE108" s="2101"/>
      <c r="HF108" s="2102"/>
      <c r="HG108" s="0"/>
      <c r="HH108" s="0"/>
      <c r="HI108" s="0"/>
      <c r="HJ108" s="0"/>
      <c r="HK108" s="0"/>
      <c r="HL108" s="2107" t="e">
        <f aca="false">HL$4:HL$4+SUMIF($C$5:HK$5,"Нараст. баланс",$C110:HK110)+SUMIF($C$7:HH$7,"Итого (с ВНР)",$C110:HH110)-SUMIF($C$5:HK$5,"Геол. снижение,  т/сут",$C110:HK110)-SUMIF(HJ$7:HK$7,"Итого",HJ110:HK110)-SUMIF($C$7:HK$7,"Итого (с ВСП)",$C110:HK110)</f>
        <v>#REF!</v>
      </c>
      <c r="HM108" s="0"/>
      <c r="HN108" s="0" t="n">
        <v>1</v>
      </c>
      <c r="HQ108" s="0"/>
    </row>
    <row r="109" customFormat="false" ht="11.25" hidden="false" customHeight="true" outlineLevel="0" collapsed="false">
      <c r="A109" s="2056"/>
      <c r="B109" s="2113" t="s">
        <v>663</v>
      </c>
      <c r="C109" s="0"/>
      <c r="D109" s="0"/>
      <c r="E109" s="0"/>
      <c r="F109" s="0"/>
      <c r="G109" s="0"/>
      <c r="H109" s="2279"/>
      <c r="I109" s="2279"/>
      <c r="J109" s="2279"/>
      <c r="K109" s="2279"/>
      <c r="L109" s="2279"/>
      <c r="M109" s="2279"/>
      <c r="N109" s="2279"/>
      <c r="O109" s="2279"/>
      <c r="P109" s="2279"/>
      <c r="Q109" s="2279"/>
      <c r="R109" s="2119" t="n">
        <f aca="false">COUNTA(C109:Q109)</f>
        <v>0</v>
      </c>
      <c r="S109" s="2119"/>
      <c r="T109" s="0"/>
      <c r="U109" s="0"/>
      <c r="V109" s="0"/>
      <c r="W109" s="2279"/>
      <c r="X109" s="2279"/>
      <c r="Y109" s="2279"/>
      <c r="Z109" s="2279"/>
      <c r="AA109" s="2279"/>
      <c r="AB109" s="2279"/>
      <c r="AC109" s="2279"/>
      <c r="AD109" s="2279"/>
      <c r="AE109" s="2279"/>
      <c r="AF109" s="2279"/>
      <c r="AG109" s="2119" t="n">
        <f aca="false">COUNTA(T109:AF109)</f>
        <v>0</v>
      </c>
      <c r="AH109" s="2119"/>
      <c r="AI109" s="0" t="n">
        <v>1252</v>
      </c>
      <c r="AJ109" s="0" t="n">
        <v>1561</v>
      </c>
      <c r="AK109" s="0" t="n">
        <v>4281</v>
      </c>
      <c r="AL109" s="2279"/>
      <c r="AM109" s="2279"/>
      <c r="AN109" s="2279"/>
      <c r="AO109" s="2279"/>
      <c r="AP109" s="2279"/>
      <c r="AQ109" s="2279"/>
      <c r="AR109" s="2279"/>
      <c r="AS109" s="2279"/>
      <c r="AT109" s="2279"/>
      <c r="AU109" s="2279"/>
      <c r="AV109" s="2279"/>
      <c r="AW109" s="2279"/>
      <c r="AX109" s="2279"/>
      <c r="AY109" s="2279"/>
      <c r="AZ109" s="2279"/>
      <c r="BA109" s="2279"/>
      <c r="BB109" s="2279"/>
      <c r="BC109" s="2279"/>
      <c r="BD109" s="2279"/>
      <c r="BE109" s="2279"/>
      <c r="BF109" s="2279"/>
      <c r="BG109" s="2279"/>
      <c r="BH109" s="2279"/>
      <c r="BI109" s="2119" t="n">
        <f aca="false">COUNTA(AI109:BH109)</f>
        <v>3</v>
      </c>
      <c r="BJ109" s="2119"/>
      <c r="BK109" s="2277"/>
      <c r="BL109" s="2277"/>
      <c r="BM109" s="2277"/>
      <c r="BN109" s="2128"/>
      <c r="BO109" s="2128"/>
      <c r="BP109" s="2128"/>
      <c r="BQ109" s="2128"/>
      <c r="BR109" s="2128"/>
      <c r="BS109" s="2128"/>
      <c r="BT109" s="2128"/>
      <c r="BU109" s="2128"/>
      <c r="BV109" s="2128"/>
      <c r="BW109" s="2279"/>
      <c r="BX109" s="2119" t="n">
        <f aca="false">COUNTA(BK109:BW109)</f>
        <v>0</v>
      </c>
      <c r="BY109" s="2119"/>
      <c r="BZ109" s="2119" t="n">
        <f aca="false">R109+AG109+BI109+BX109</f>
        <v>3</v>
      </c>
      <c r="CA109" s="2119"/>
      <c r="CB109" s="2128"/>
      <c r="CC109" s="2128"/>
      <c r="CD109" s="2128"/>
      <c r="CE109" s="2128"/>
      <c r="CF109" s="2128"/>
      <c r="CG109" s="2128"/>
      <c r="CH109" s="2128"/>
      <c r="CI109" s="2128"/>
      <c r="CJ109" s="2128"/>
      <c r="CK109" s="2128"/>
      <c r="CL109" s="2128"/>
      <c r="CM109" s="2128"/>
      <c r="CN109" s="2279"/>
      <c r="CO109" s="0" t="n">
        <f aca="false">SUBTOTAL(9,CB111:CN111)</f>
        <v>0</v>
      </c>
      <c r="CP109" s="2126"/>
      <c r="CQ109" s="0"/>
      <c r="CR109" s="2128"/>
      <c r="CS109" s="2128"/>
      <c r="CT109" s="2128"/>
      <c r="CU109" s="2128"/>
      <c r="CV109" s="2128"/>
      <c r="CW109" s="2128"/>
      <c r="CX109" s="2128"/>
      <c r="CY109" s="2128"/>
      <c r="CZ109" s="2128"/>
      <c r="DA109" s="2128"/>
      <c r="DB109" s="2128"/>
      <c r="DC109" s="2279"/>
      <c r="DD109" s="0" t="n">
        <f aca="false">COUNTA(CQ109:DC109)</f>
        <v>0</v>
      </c>
      <c r="DE109" s="2126"/>
      <c r="DF109" s="2279" t="s">
        <v>664</v>
      </c>
      <c r="DG109" s="2279"/>
      <c r="DH109" s="2128"/>
      <c r="DI109" s="2128"/>
      <c r="DJ109" s="2128"/>
      <c r="DK109" s="2128"/>
      <c r="DL109" s="2128"/>
      <c r="DM109" s="2128"/>
      <c r="DN109" s="2128"/>
      <c r="DO109" s="2128"/>
      <c r="DP109" s="2128"/>
      <c r="DQ109" s="2128"/>
      <c r="DR109" s="2128"/>
      <c r="DS109" s="2128"/>
      <c r="DT109" s="2128"/>
      <c r="DU109" s="2128"/>
      <c r="DV109" s="2128"/>
      <c r="DW109" s="2128"/>
      <c r="DX109" s="2128"/>
      <c r="DY109" s="2128"/>
      <c r="DZ109" s="0" t="n">
        <f aca="false">COUNTA(DF109:DY109)</f>
        <v>1</v>
      </c>
      <c r="EA109" s="2126"/>
      <c r="EB109" s="2279"/>
      <c r="EC109" s="2128"/>
      <c r="ED109" s="2128"/>
      <c r="EE109" s="2128"/>
      <c r="EF109" s="2128"/>
      <c r="EG109" s="2128"/>
      <c r="EH109" s="2128"/>
      <c r="EI109" s="2128"/>
      <c r="EJ109" s="2128"/>
      <c r="EK109" s="2128"/>
      <c r="EL109" s="0" t="n">
        <f aca="false">COUNTA(EB109:EK109)</f>
        <v>0</v>
      </c>
      <c r="EM109" s="2126"/>
      <c r="EN109" s="2277"/>
      <c r="EO109" s="2128"/>
      <c r="EP109" s="2128"/>
      <c r="EQ109" s="2128"/>
      <c r="ER109" s="2128"/>
      <c r="ES109" s="2128"/>
      <c r="ET109" s="2128"/>
      <c r="EU109" s="2128"/>
      <c r="EV109" s="2128"/>
      <c r="EW109" s="2128"/>
      <c r="EX109" s="2128"/>
      <c r="EY109" s="2128"/>
      <c r="EZ109" s="2128"/>
      <c r="FA109" s="2128"/>
      <c r="FB109" s="2128"/>
      <c r="FC109" s="2128"/>
      <c r="FD109" s="2128"/>
      <c r="FE109" s="2128"/>
      <c r="FF109" s="2128"/>
      <c r="FG109" s="2128"/>
      <c r="FH109" s="2132" t="n">
        <f aca="false">SUBTOTAL(9,EN111:FG111)</f>
        <v>0</v>
      </c>
      <c r="FI109" s="2119" t="n">
        <f aca="false">SUBTOTAL(9,EN111:FG111)</f>
        <v>0</v>
      </c>
      <c r="FJ109" s="2133"/>
      <c r="FK109" s="0"/>
      <c r="FL109" s="2134"/>
      <c r="FM109" s="0"/>
      <c r="FN109" s="0"/>
      <c r="FO109" s="0"/>
      <c r="FP109" s="0"/>
      <c r="FQ109" s="2278"/>
      <c r="FR109" s="2128"/>
      <c r="FS109" s="2128"/>
      <c r="FT109" s="2128"/>
      <c r="FU109" s="2128"/>
      <c r="FV109" s="2128"/>
      <c r="FW109" s="2128"/>
      <c r="FX109" s="2128"/>
      <c r="FY109" s="2128"/>
      <c r="FZ109" s="2128"/>
      <c r="GA109" s="2128"/>
      <c r="GB109" s="2128"/>
      <c r="GC109" s="2128"/>
      <c r="GD109" s="2128"/>
      <c r="GE109" s="2128"/>
      <c r="GF109" s="2128"/>
      <c r="GG109" s="2128"/>
      <c r="GH109" s="2279"/>
      <c r="GI109" s="2119" t="n">
        <f aca="false">SUBTOTAL(9,FO111:GH111)</f>
        <v>0</v>
      </c>
      <c r="GJ109" s="2142"/>
      <c r="GK109" s="0"/>
      <c r="GL109" s="0"/>
      <c r="GM109" s="0"/>
      <c r="GN109" s="0" t="n">
        <f aca="false">SUBTOTAL(9,GK111:GM111)</f>
        <v>0</v>
      </c>
      <c r="GO109" s="2148"/>
      <c r="GP109" s="2277"/>
      <c r="GQ109" s="2128"/>
      <c r="GR109" s="2128"/>
      <c r="GS109" s="2128"/>
      <c r="GT109" s="2128"/>
      <c r="GU109" s="2128"/>
      <c r="GV109" s="2128"/>
      <c r="GW109" s="2128"/>
      <c r="GX109" s="2128"/>
      <c r="GY109" s="2128"/>
      <c r="GZ109" s="2119" t="n">
        <f aca="false">SUBTOTAL(3,GP109:GY109)</f>
        <v>0</v>
      </c>
      <c r="HA109" s="2156"/>
      <c r="HB109" s="0"/>
      <c r="HC109" s="0"/>
      <c r="HD109" s="0"/>
      <c r="HE109" s="2160"/>
      <c r="HF109" s="2161"/>
      <c r="HG109" s="0"/>
      <c r="HH109" s="0"/>
      <c r="HI109" s="0"/>
      <c r="HJ109" s="0"/>
      <c r="HK109" s="0"/>
      <c r="HL109" s="2107"/>
      <c r="HM109" s="0"/>
      <c r="HN109" s="0" t="n">
        <v>2</v>
      </c>
      <c r="HQ109" s="0"/>
    </row>
    <row r="110" customFormat="false" ht="11.25" hidden="false" customHeight="true" outlineLevel="0" collapsed="false">
      <c r="A110" s="2056"/>
      <c r="B110" s="2169" t="s">
        <v>661</v>
      </c>
      <c r="C110" s="0"/>
      <c r="D110" s="0"/>
      <c r="E110" s="0"/>
      <c r="F110" s="0"/>
      <c r="G110" s="0"/>
      <c r="H110" s="2283"/>
      <c r="I110" s="2283"/>
      <c r="J110" s="2283"/>
      <c r="K110" s="2283"/>
      <c r="L110" s="2283"/>
      <c r="M110" s="2283"/>
      <c r="N110" s="2283"/>
      <c r="O110" s="2283"/>
      <c r="P110" s="2283"/>
      <c r="Q110" s="2283"/>
      <c r="R110" s="2175" t="n">
        <f aca="false">SUBTOTAL(9,C110:Q110)</f>
        <v>0</v>
      </c>
      <c r="S110" s="2175" t="n">
        <f aca="false">R110+S106</f>
        <v>500</v>
      </c>
      <c r="T110" s="0"/>
      <c r="U110" s="0"/>
      <c r="V110" s="0"/>
      <c r="W110" s="2283"/>
      <c r="X110" s="2283"/>
      <c r="Y110" s="2283"/>
      <c r="Z110" s="2283"/>
      <c r="AA110" s="2283"/>
      <c r="AB110" s="2283"/>
      <c r="AC110" s="2283"/>
      <c r="AD110" s="2283"/>
      <c r="AE110" s="2283"/>
      <c r="AF110" s="2283"/>
      <c r="AG110" s="2175" t="n">
        <f aca="false">SUBTOTAL(9,T110:AF110)</f>
        <v>0</v>
      </c>
      <c r="AH110" s="2175" t="n">
        <f aca="false">AG110+AH106</f>
        <v>29</v>
      </c>
      <c r="AI110" s="0" t="n">
        <v>21</v>
      </c>
      <c r="AJ110" s="0" t="n">
        <v>21</v>
      </c>
      <c r="AK110" s="0" t="n">
        <v>21</v>
      </c>
      <c r="AL110" s="2283"/>
      <c r="AM110" s="2283"/>
      <c r="AN110" s="2283"/>
      <c r="AO110" s="2283"/>
      <c r="AP110" s="2283"/>
      <c r="AQ110" s="2283"/>
      <c r="AR110" s="2283"/>
      <c r="AS110" s="2283"/>
      <c r="AT110" s="2283"/>
      <c r="AU110" s="2283"/>
      <c r="AV110" s="2283"/>
      <c r="AW110" s="2283"/>
      <c r="AX110" s="2283"/>
      <c r="AY110" s="2283"/>
      <c r="AZ110" s="2283"/>
      <c r="BA110" s="2283"/>
      <c r="BB110" s="2283"/>
      <c r="BC110" s="2283"/>
      <c r="BD110" s="2283"/>
      <c r="BE110" s="2283"/>
      <c r="BF110" s="2283"/>
      <c r="BG110" s="2283"/>
      <c r="BH110" s="2283"/>
      <c r="BI110" s="2175" t="n">
        <f aca="false">SUBTOTAL(9,AI110:BH110)</f>
        <v>63</v>
      </c>
      <c r="BJ110" s="2175" t="n">
        <f aca="false">BI110+BJ106</f>
        <v>286</v>
      </c>
      <c r="BK110" s="2282"/>
      <c r="BL110" s="2282"/>
      <c r="BM110" s="2282"/>
      <c r="BN110" s="2184"/>
      <c r="BO110" s="2184"/>
      <c r="BP110" s="2184"/>
      <c r="BQ110" s="2184"/>
      <c r="BR110" s="2184"/>
      <c r="BS110" s="2184"/>
      <c r="BT110" s="2184"/>
      <c r="BU110" s="2184"/>
      <c r="BV110" s="2184"/>
      <c r="BW110" s="2283"/>
      <c r="BX110" s="2175" t="n">
        <f aca="false">SUBTOTAL(9,BK110:BW110)</f>
        <v>0</v>
      </c>
      <c r="BY110" s="2175" t="n">
        <f aca="false">BX110+BY106</f>
        <v>25</v>
      </c>
      <c r="BZ110" s="2175" t="n">
        <f aca="false">+R110+AG110+BI110+BX110</f>
        <v>63</v>
      </c>
      <c r="CA110" s="2175" t="n">
        <f aca="false">BZ110+CA106</f>
        <v>840</v>
      </c>
      <c r="CB110" s="2184"/>
      <c r="CC110" s="2184"/>
      <c r="CD110" s="2184"/>
      <c r="CE110" s="2184"/>
      <c r="CF110" s="2184"/>
      <c r="CG110" s="2184"/>
      <c r="CH110" s="2184"/>
      <c r="CI110" s="2184"/>
      <c r="CJ110" s="2184"/>
      <c r="CK110" s="2184"/>
      <c r="CL110" s="2184"/>
      <c r="CM110" s="2184"/>
      <c r="CN110" s="2283"/>
      <c r="CO110" s="0" t="n">
        <f aca="false">SUBTOTAL(9,CB110:CN110)</f>
        <v>0</v>
      </c>
      <c r="CP110" s="2182" t="n">
        <f aca="false">CO110:CO110+IF($B106:$B106=2,0,CP106:CP106)</f>
        <v>0</v>
      </c>
      <c r="CQ110" s="0"/>
      <c r="CR110" s="2184"/>
      <c r="CS110" s="2184"/>
      <c r="CT110" s="2184"/>
      <c r="CU110" s="2184"/>
      <c r="CV110" s="2184"/>
      <c r="CW110" s="2184"/>
      <c r="CX110" s="2184"/>
      <c r="CY110" s="2184"/>
      <c r="CZ110" s="2184"/>
      <c r="DA110" s="2184"/>
      <c r="DB110" s="2184"/>
      <c r="DC110" s="2283"/>
      <c r="DD110" s="0" t="n">
        <f aca="false">SUBTOTAL(9,CQ110:DC110)</f>
        <v>0</v>
      </c>
      <c r="DE110" s="2182" t="n">
        <f aca="false">DD110:DD110+IF($B106:$B106=2,0,DE106:DE106)</f>
        <v>0</v>
      </c>
      <c r="DF110" s="2283" t="n">
        <v>10</v>
      </c>
      <c r="DH110" s="2184"/>
      <c r="DI110" s="2184"/>
      <c r="DJ110" s="2184"/>
      <c r="DK110" s="2184"/>
      <c r="DL110" s="2184"/>
      <c r="DM110" s="2184"/>
      <c r="DN110" s="2184"/>
      <c r="DO110" s="2184"/>
      <c r="DP110" s="2184"/>
      <c r="DQ110" s="2184"/>
      <c r="DR110" s="2184"/>
      <c r="DS110" s="2184"/>
      <c r="DT110" s="2184"/>
      <c r="DU110" s="2184"/>
      <c r="DV110" s="2184"/>
      <c r="DW110" s="2184"/>
      <c r="DX110" s="2184"/>
      <c r="DY110" s="2184"/>
      <c r="DZ110" s="0" t="n">
        <f aca="false">SUBTOTAL(9,DF110:DY110)</f>
        <v>10</v>
      </c>
      <c r="EA110" s="2182" t="n">
        <f aca="false">DZ110:DZ110+IF($B106:$B106=2,0,EA106:EA106)</f>
        <v>159</v>
      </c>
      <c r="EB110" s="2283"/>
      <c r="EC110" s="2184"/>
      <c r="ED110" s="2184"/>
      <c r="EE110" s="2184"/>
      <c r="EF110" s="2184"/>
      <c r="EG110" s="2184"/>
      <c r="EH110" s="2184"/>
      <c r="EI110" s="2184"/>
      <c r="EJ110" s="2184"/>
      <c r="EK110" s="2184"/>
      <c r="EL110" s="0" t="n">
        <f aca="false">SUBTOTAL(9,EB110:EK110)</f>
        <v>0</v>
      </c>
      <c r="EM110" s="2182" t="n">
        <f aca="false">EL110:EL110+IF($B106:$B106=2,0,EM106:EM106)</f>
        <v>0</v>
      </c>
      <c r="EN110" s="2282"/>
      <c r="EO110" s="2184"/>
      <c r="EP110" s="2184"/>
      <c r="EQ110" s="2184"/>
      <c r="ER110" s="2184"/>
      <c r="ES110" s="2184"/>
      <c r="ET110" s="2184"/>
      <c r="EU110" s="2184"/>
      <c r="EV110" s="2184"/>
      <c r="EW110" s="2184"/>
      <c r="EX110" s="2184"/>
      <c r="EY110" s="2184"/>
      <c r="EZ110" s="2184"/>
      <c r="FA110" s="2184"/>
      <c r="FB110" s="2184"/>
      <c r="FC110" s="2184"/>
      <c r="FD110" s="2184"/>
      <c r="FE110" s="2184"/>
      <c r="FF110" s="2184"/>
      <c r="FG110" s="2184"/>
      <c r="FH110" s="2188" t="n">
        <f aca="false">SUBTOTAL(9,EN110:FG110)</f>
        <v>0</v>
      </c>
      <c r="FI110" s="2175" t="n">
        <f aca="false">SUBTOTAL(9,EN110:FG110)</f>
        <v>0</v>
      </c>
      <c r="FJ110" s="2174" t="n">
        <f aca="false">FI110:FI110+IF($B106:$B106=2,0,FJ106:FJ106)</f>
        <v>0</v>
      </c>
      <c r="FK110" s="0"/>
      <c r="FL110" s="2189"/>
      <c r="FM110" s="2207" t="n">
        <f aca="false">SUBTOTAL(9,FK110:FL110)</f>
        <v>0</v>
      </c>
      <c r="FN110" s="0" t="n">
        <f aca="false">$FN$3+FN106</f>
        <v>1050</v>
      </c>
      <c r="FO110" s="2330"/>
      <c r="FP110" s="2330"/>
      <c r="FQ110" s="2266"/>
      <c r="FR110" s="2184"/>
      <c r="FS110" s="2184"/>
      <c r="FT110" s="2184"/>
      <c r="FU110" s="2184"/>
      <c r="FV110" s="2184"/>
      <c r="FW110" s="2184"/>
      <c r="FX110" s="2184"/>
      <c r="FY110" s="2184"/>
      <c r="FZ110" s="2184"/>
      <c r="GA110" s="2184"/>
      <c r="GB110" s="2184"/>
      <c r="GC110" s="2184"/>
      <c r="GD110" s="2184"/>
      <c r="GE110" s="2184"/>
      <c r="GF110" s="2184"/>
      <c r="GG110" s="2184"/>
      <c r="GH110" s="2283"/>
      <c r="GI110" s="2175" t="n">
        <f aca="false">SUBTOTAL(9,FO110:GH110)</f>
        <v>0</v>
      </c>
      <c r="GJ110" s="2188" t="n">
        <f aca="false">GI110:GI110+IF($B106:$B106=2,0,GJ106:GJ106)</f>
        <v>192</v>
      </c>
      <c r="GK110" s="0"/>
      <c r="GL110" s="0"/>
      <c r="GM110" s="0"/>
      <c r="GN110" s="2203" t="n">
        <f aca="false">SUBTOTAL(9,GK110:GM110)</f>
        <v>0</v>
      </c>
      <c r="GO110" s="2203" t="n">
        <f aca="false">GN110:GN110+IF($B106:$B106=2,0,GO106:GO106)</f>
        <v>0</v>
      </c>
      <c r="GP110" s="2282"/>
      <c r="GQ110" s="2184"/>
      <c r="GR110" s="2184"/>
      <c r="GS110" s="2184"/>
      <c r="GT110" s="2184"/>
      <c r="GU110" s="2184"/>
      <c r="GV110" s="2184"/>
      <c r="GW110" s="2184"/>
      <c r="GX110" s="2184"/>
      <c r="GY110" s="2184"/>
      <c r="GZ110" s="2175" t="n">
        <f aca="false">SUBTOTAL(9,GP110:GY110)</f>
        <v>0</v>
      </c>
      <c r="HA110" s="2175" t="n">
        <f aca="false">GZ110:GZ110+IF($B106:$B106=2,0,HA106:HA106)</f>
        <v>0</v>
      </c>
      <c r="HB110" s="0"/>
      <c r="HC110" s="0"/>
      <c r="HD110" s="0" t="n">
        <f aca="false">$HD$14</f>
        <v>0</v>
      </c>
      <c r="HE110" s="2207" t="n">
        <f aca="false">SUBTOTAL(9,HB110:HD110)</f>
        <v>0</v>
      </c>
      <c r="HF110" s="2208" t="n">
        <f aca="false">SUMIF($C$5:HE$5,"Накопленный эффект, т/сут",$C110:HE110)+SUMIF($C$5:HE$5,"Нараст.  по потенциалу",$C110:HE110)-SUMIF($C$5:HE$5,"Нараст. по остановкам",$C110:HE110)-SUMIF($C$5:HE$5,"ИТОГО перевод в ППД",$C110:HE110)-SUMIF($C$5:HE$5,"ИТОГО  нерент, по распоряж.",$C110:HE110)-SUMIF($C$5:HE$5,"ИТОГО ост. дебит от ЗБС, Углуб., ПВЛГ/ПНЛГ",$C110:HE110)</f>
        <v>807</v>
      </c>
      <c r="HG110" s="0" t="n">
        <v>4.8</v>
      </c>
      <c r="HH110" s="0" t="n">
        <v>2.09985660646514</v>
      </c>
      <c r="HI110" s="0"/>
      <c r="HJ110" s="0" t="n">
        <v>24.5824771131401</v>
      </c>
      <c r="HK110" s="2203" t="n">
        <f aca="false">SUBTOTAL(9,HG110:HJ110)</f>
        <v>31.4823337196052</v>
      </c>
      <c r="HL110" s="2107"/>
      <c r="HM110" s="0" t="n">
        <f aca="false">HM$4:HM$4+SUMIF($C$5:HK$5,"Нараст. по остановкам",$C110:HK110)-SUMIF($C$5:HK$5,"Нараст.  по потенциалу",$C110:HK110)</f>
        <v>863.078704742539</v>
      </c>
      <c r="HN110" s="0" t="n">
        <v>3</v>
      </c>
      <c r="HQ110" s="0"/>
    </row>
    <row r="111" customFormat="false" ht="1.5" hidden="false" customHeight="true" outlineLevel="0" collapsed="false">
      <c r="A111" s="2215"/>
      <c r="B111" s="2215"/>
      <c r="C111" s="2325"/>
      <c r="D111" s="2325"/>
      <c r="E111" s="2325"/>
      <c r="F111" s="2325"/>
      <c r="G111" s="2325"/>
      <c r="H111" s="2225"/>
      <c r="I111" s="2225"/>
      <c r="J111" s="2225"/>
      <c r="K111" s="2225"/>
      <c r="L111" s="2225"/>
      <c r="M111" s="2225"/>
      <c r="N111" s="2225"/>
      <c r="O111" s="2225"/>
      <c r="P111" s="2225"/>
      <c r="Q111" s="2225"/>
      <c r="R111" s="2221"/>
      <c r="S111" s="2221"/>
      <c r="T111" s="2326"/>
      <c r="U111" s="2326"/>
      <c r="V111" s="2326"/>
      <c r="W111" s="2225"/>
      <c r="X111" s="2225"/>
      <c r="Y111" s="2225"/>
      <c r="Z111" s="2225"/>
      <c r="AA111" s="2225"/>
      <c r="AB111" s="2225"/>
      <c r="AC111" s="2225"/>
      <c r="AD111" s="2225"/>
      <c r="AE111" s="2225"/>
      <c r="AF111" s="2225"/>
      <c r="AG111" s="2221"/>
      <c r="AH111" s="2221"/>
      <c r="AI111" s="0"/>
      <c r="AJ111" s="0"/>
      <c r="AK111" s="2328"/>
      <c r="AL111" s="2225"/>
      <c r="AM111" s="2225"/>
      <c r="AN111" s="2225"/>
      <c r="AO111" s="2225"/>
      <c r="AP111" s="2225"/>
      <c r="AQ111" s="2225"/>
      <c r="AR111" s="2225"/>
      <c r="AS111" s="2225"/>
      <c r="AT111" s="2225"/>
      <c r="AU111" s="2225"/>
      <c r="AV111" s="2225"/>
      <c r="AW111" s="2225"/>
      <c r="AX111" s="2225"/>
      <c r="AY111" s="2225"/>
      <c r="AZ111" s="2225"/>
      <c r="BA111" s="2225"/>
      <c r="BB111" s="2225"/>
      <c r="BC111" s="2225"/>
      <c r="BD111" s="2225"/>
      <c r="BE111" s="2225"/>
      <c r="BF111" s="2225"/>
      <c r="BG111" s="2225"/>
      <c r="BH111" s="2225"/>
      <c r="BI111" s="2221"/>
      <c r="BJ111" s="2221"/>
      <c r="BK111" s="2327"/>
      <c r="BL111" s="2225"/>
      <c r="BM111" s="2225"/>
      <c r="BN111" s="2225"/>
      <c r="BO111" s="2225"/>
      <c r="BP111" s="2225"/>
      <c r="BQ111" s="2225"/>
      <c r="BR111" s="2225"/>
      <c r="BS111" s="2225"/>
      <c r="BT111" s="2225"/>
      <c r="BU111" s="2225"/>
      <c r="BV111" s="2225"/>
      <c r="BW111" s="2225"/>
      <c r="BX111" s="2221"/>
      <c r="BY111" s="2221"/>
      <c r="BZ111" s="2221"/>
      <c r="CA111" s="2221"/>
      <c r="CB111" s="2225"/>
      <c r="CC111" s="2225"/>
      <c r="CD111" s="2225"/>
      <c r="CE111" s="2225"/>
      <c r="CF111" s="2225"/>
      <c r="CG111" s="2225"/>
      <c r="CH111" s="2225"/>
      <c r="CI111" s="2225"/>
      <c r="CJ111" s="2225"/>
      <c r="CK111" s="2225"/>
      <c r="CL111" s="2225"/>
      <c r="CM111" s="2225"/>
      <c r="CN111" s="2225"/>
      <c r="CO111" s="2221"/>
      <c r="CP111" s="2221"/>
      <c r="CQ111" s="1302"/>
      <c r="CR111" s="2225"/>
      <c r="CS111" s="2225"/>
      <c r="CT111" s="2225"/>
      <c r="CU111" s="2225"/>
      <c r="CV111" s="2225"/>
      <c r="CW111" s="2225"/>
      <c r="CX111" s="2225"/>
      <c r="CY111" s="2225"/>
      <c r="CZ111" s="2225"/>
      <c r="DA111" s="2225"/>
      <c r="DB111" s="2225"/>
      <c r="DC111" s="2225"/>
      <c r="DD111" s="2221"/>
      <c r="DE111" s="2221"/>
      <c r="DF111" s="0"/>
      <c r="DG111" s="2225"/>
      <c r="DH111" s="2225"/>
      <c r="DI111" s="2225"/>
      <c r="DJ111" s="2225"/>
      <c r="DK111" s="2225"/>
      <c r="DL111" s="2225"/>
      <c r="DM111" s="2225"/>
      <c r="DN111" s="2225"/>
      <c r="DO111" s="2225"/>
      <c r="DP111" s="2225"/>
      <c r="DQ111" s="2225"/>
      <c r="DR111" s="2225"/>
      <c r="DS111" s="2225"/>
      <c r="DT111" s="2225"/>
      <c r="DU111" s="2225"/>
      <c r="DV111" s="2225"/>
      <c r="DW111" s="2225"/>
      <c r="DX111" s="2225"/>
      <c r="DY111" s="2225"/>
      <c r="DZ111" s="2221"/>
      <c r="EA111" s="2221"/>
      <c r="EB111" s="2225"/>
      <c r="EC111" s="2225"/>
      <c r="ED111" s="2225"/>
      <c r="EE111" s="2225"/>
      <c r="EF111" s="2225"/>
      <c r="EG111" s="2225"/>
      <c r="EH111" s="2225"/>
      <c r="EI111" s="2225"/>
      <c r="EJ111" s="2225"/>
      <c r="EK111" s="2225"/>
      <c r="EL111" s="2221"/>
      <c r="EM111" s="2221"/>
      <c r="EN111" s="2225"/>
      <c r="EO111" s="2225"/>
      <c r="EP111" s="2225"/>
      <c r="EQ111" s="2225"/>
      <c r="ER111" s="2225"/>
      <c r="ES111" s="2225"/>
      <c r="ET111" s="2225"/>
      <c r="EU111" s="2225"/>
      <c r="EV111" s="2225"/>
      <c r="EW111" s="2225"/>
      <c r="EX111" s="2225"/>
      <c r="EY111" s="2225"/>
      <c r="EZ111" s="2225"/>
      <c r="FA111" s="2225"/>
      <c r="FB111" s="2225"/>
      <c r="FC111" s="2225"/>
      <c r="FD111" s="2225"/>
      <c r="FE111" s="2225"/>
      <c r="FF111" s="2225"/>
      <c r="FG111" s="2225"/>
      <c r="FH111" s="2221"/>
      <c r="FI111" s="2221"/>
      <c r="FJ111" s="2221"/>
      <c r="FK111" s="2230"/>
      <c r="FL111" s="2217"/>
      <c r="FM111" s="2221"/>
      <c r="FN111" s="2228"/>
      <c r="FO111" s="2330"/>
      <c r="FP111" s="2330"/>
      <c r="FQ111" s="2230"/>
      <c r="FR111" s="2225"/>
      <c r="FS111" s="2225"/>
      <c r="FT111" s="2225"/>
      <c r="FU111" s="2225"/>
      <c r="FV111" s="2225"/>
      <c r="FW111" s="2225"/>
      <c r="FX111" s="2225"/>
      <c r="FY111" s="2225"/>
      <c r="FZ111" s="2225"/>
      <c r="GA111" s="2225"/>
      <c r="GB111" s="2225"/>
      <c r="GC111" s="2225"/>
      <c r="GD111" s="2225"/>
      <c r="GE111" s="2225"/>
      <c r="GF111" s="2225"/>
      <c r="GG111" s="2225"/>
      <c r="GH111" s="2225"/>
      <c r="GI111" s="2221"/>
      <c r="GJ111" s="2221"/>
      <c r="GK111" s="1302"/>
      <c r="GL111" s="1302"/>
      <c r="GM111" s="1302"/>
      <c r="GN111" s="1302"/>
      <c r="GO111" s="1302"/>
      <c r="GP111" s="2331"/>
      <c r="GQ111" s="2331"/>
      <c r="GR111" s="2225"/>
      <c r="GS111" s="2225"/>
      <c r="GT111" s="2225"/>
      <c r="GU111" s="2225"/>
      <c r="GV111" s="2225"/>
      <c r="GW111" s="2225"/>
      <c r="GX111" s="2225"/>
      <c r="GY111" s="2225"/>
      <c r="GZ111" s="2221"/>
      <c r="HA111" s="2221"/>
      <c r="HB111" s="2225"/>
      <c r="HC111" s="2225"/>
      <c r="HD111" s="2225"/>
      <c r="HE111" s="2221"/>
      <c r="HF111" s="2221"/>
      <c r="HG111" s="1302"/>
      <c r="HH111" s="1302"/>
      <c r="HI111" s="1302"/>
      <c r="HJ111" s="1302"/>
      <c r="HK111" s="1302"/>
      <c r="HL111" s="2236"/>
      <c r="HM111" s="2236"/>
      <c r="HN111" s="2052" t="n">
        <v>4</v>
      </c>
      <c r="HQ111" s="0"/>
    </row>
    <row r="112" customFormat="false" ht="11.25" hidden="false" customHeight="true" outlineLevel="0" collapsed="false">
      <c r="A112" s="2056" t="e">
        <f aca="false">A108+1</f>
        <v>#REF!</v>
      </c>
      <c r="B112" s="2057" t="s">
        <v>662</v>
      </c>
      <c r="C112" s="0"/>
      <c r="D112" s="0"/>
      <c r="E112" s="0"/>
      <c r="F112" s="0"/>
      <c r="G112" s="2274"/>
      <c r="H112" s="2274"/>
      <c r="I112" s="2274"/>
      <c r="J112" s="2274"/>
      <c r="K112" s="2274"/>
      <c r="L112" s="2274"/>
      <c r="M112" s="2274"/>
      <c r="N112" s="2274"/>
      <c r="O112" s="2274"/>
      <c r="P112" s="2274"/>
      <c r="Q112" s="2274"/>
      <c r="R112" s="2063"/>
      <c r="S112" s="2063"/>
      <c r="T112" s="0"/>
      <c r="U112" s="0"/>
      <c r="V112" s="0"/>
      <c r="W112" s="2274"/>
      <c r="X112" s="2274"/>
      <c r="Y112" s="2274"/>
      <c r="Z112" s="2274"/>
      <c r="AA112" s="2274"/>
      <c r="AB112" s="2274"/>
      <c r="AC112" s="2274"/>
      <c r="AD112" s="2274"/>
      <c r="AE112" s="2274"/>
      <c r="AF112" s="2274"/>
      <c r="AG112" s="2063"/>
      <c r="AH112" s="2063"/>
      <c r="AI112" s="0"/>
      <c r="AJ112" s="2274"/>
      <c r="AK112" s="0"/>
      <c r="AL112" s="0"/>
      <c r="AM112" s="2274"/>
      <c r="AN112" s="2274"/>
      <c r="AO112" s="2274"/>
      <c r="AP112" s="2274"/>
      <c r="AQ112" s="2274"/>
      <c r="AR112" s="2274"/>
      <c r="AS112" s="2274"/>
      <c r="AT112" s="2274"/>
      <c r="AU112" s="2274"/>
      <c r="AV112" s="2274"/>
      <c r="AW112" s="2274"/>
      <c r="AX112" s="2274"/>
      <c r="AY112" s="2274"/>
      <c r="AZ112" s="2274"/>
      <c r="BA112" s="2274"/>
      <c r="BB112" s="2274"/>
      <c r="BC112" s="2274"/>
      <c r="BD112" s="2274"/>
      <c r="BE112" s="2274"/>
      <c r="BF112" s="2274"/>
      <c r="BG112" s="2274"/>
      <c r="BH112" s="2274"/>
      <c r="BI112" s="2063"/>
      <c r="BJ112" s="2063"/>
      <c r="BK112" s="0"/>
      <c r="BL112" s="2274"/>
      <c r="BM112" s="2072"/>
      <c r="BN112" s="2072"/>
      <c r="BO112" s="2072"/>
      <c r="BP112" s="2072"/>
      <c r="BQ112" s="2072"/>
      <c r="BR112" s="2072"/>
      <c r="BS112" s="2072"/>
      <c r="BT112" s="2072"/>
      <c r="BU112" s="2072"/>
      <c r="BV112" s="2072"/>
      <c r="BW112" s="2274"/>
      <c r="BX112" s="2063"/>
      <c r="BY112" s="2063"/>
      <c r="BZ112" s="2063"/>
      <c r="CA112" s="2063"/>
      <c r="CB112" s="2072"/>
      <c r="CC112" s="2072"/>
      <c r="CD112" s="2072"/>
      <c r="CE112" s="2072"/>
      <c r="CF112" s="2072"/>
      <c r="CG112" s="2072"/>
      <c r="CH112" s="2072"/>
      <c r="CI112" s="2072"/>
      <c r="CJ112" s="2072"/>
      <c r="CK112" s="2072"/>
      <c r="CL112" s="2072"/>
      <c r="CM112" s="2072"/>
      <c r="CN112" s="2274"/>
      <c r="CO112" s="0"/>
      <c r="CP112" s="2070"/>
      <c r="CQ112" s="0"/>
      <c r="CR112" s="2072"/>
      <c r="CS112" s="2072"/>
      <c r="CT112" s="2072"/>
      <c r="CU112" s="2072"/>
      <c r="CV112" s="2072"/>
      <c r="CW112" s="2072"/>
      <c r="CX112" s="2072"/>
      <c r="CY112" s="2072"/>
      <c r="CZ112" s="2072"/>
      <c r="DA112" s="2072"/>
      <c r="DB112" s="2072"/>
      <c r="DC112" s="2274"/>
      <c r="DD112" s="0"/>
      <c r="DE112" s="2070"/>
      <c r="DF112" s="2274"/>
      <c r="DG112" s="2274"/>
      <c r="DH112" s="2072"/>
      <c r="DI112" s="2072"/>
      <c r="DJ112" s="2072"/>
      <c r="DK112" s="2072"/>
      <c r="DL112" s="2072"/>
      <c r="DM112" s="2072"/>
      <c r="DN112" s="2072"/>
      <c r="DO112" s="2072"/>
      <c r="DP112" s="2072"/>
      <c r="DQ112" s="2072"/>
      <c r="DR112" s="2072"/>
      <c r="DS112" s="2072"/>
      <c r="DT112" s="2072"/>
      <c r="DU112" s="2072"/>
      <c r="DV112" s="2072"/>
      <c r="DW112" s="2072"/>
      <c r="DX112" s="2072"/>
      <c r="DY112" s="2072"/>
      <c r="DZ112" s="0"/>
      <c r="EA112" s="2070"/>
      <c r="EB112" s="2274"/>
      <c r="EC112" s="2072"/>
      <c r="ED112" s="2072"/>
      <c r="EE112" s="2072"/>
      <c r="EF112" s="2072"/>
      <c r="EG112" s="2072"/>
      <c r="EH112" s="2072"/>
      <c r="EI112" s="2072"/>
      <c r="EJ112" s="2072"/>
      <c r="EK112" s="2072"/>
      <c r="EL112" s="0"/>
      <c r="EM112" s="2070"/>
      <c r="EN112" s="2271"/>
      <c r="EO112" s="2072"/>
      <c r="EP112" s="2072"/>
      <c r="EQ112" s="2072"/>
      <c r="ER112" s="2072"/>
      <c r="ES112" s="2072"/>
      <c r="ET112" s="2072"/>
      <c r="EU112" s="2072"/>
      <c r="EV112" s="2072"/>
      <c r="EW112" s="2072"/>
      <c r="EX112" s="2072"/>
      <c r="EY112" s="2072"/>
      <c r="EZ112" s="2072"/>
      <c r="FA112" s="2072"/>
      <c r="FB112" s="2072"/>
      <c r="FC112" s="2072"/>
      <c r="FD112" s="2072"/>
      <c r="FE112" s="2072"/>
      <c r="FF112" s="2072"/>
      <c r="FG112" s="2072"/>
      <c r="FH112" s="2076"/>
      <c r="FI112" s="2063"/>
      <c r="FJ112" s="2062"/>
      <c r="FK112" s="0"/>
      <c r="FL112" s="2077"/>
      <c r="FM112" s="0"/>
      <c r="FN112" s="0"/>
      <c r="FO112" s="0"/>
      <c r="FP112" s="0"/>
      <c r="FQ112" s="2084"/>
      <c r="FR112" s="2072"/>
      <c r="FS112" s="2072"/>
      <c r="FT112" s="2072"/>
      <c r="FU112" s="2072"/>
      <c r="FV112" s="2072"/>
      <c r="FW112" s="2072"/>
      <c r="FX112" s="2072"/>
      <c r="FY112" s="2072"/>
      <c r="FZ112" s="2072"/>
      <c r="GA112" s="2072"/>
      <c r="GB112" s="2072"/>
      <c r="GC112" s="2072"/>
      <c r="GD112" s="2072"/>
      <c r="GE112" s="2072"/>
      <c r="GF112" s="2072"/>
      <c r="GG112" s="2072"/>
      <c r="GH112" s="2274"/>
      <c r="GI112" s="2063"/>
      <c r="GJ112" s="2076"/>
      <c r="GK112" s="0"/>
      <c r="GL112" s="0"/>
      <c r="GM112" s="0"/>
      <c r="GN112" s="2090"/>
      <c r="GO112" s="2090"/>
      <c r="GP112" s="2271"/>
      <c r="GQ112" s="2072"/>
      <c r="GR112" s="2072"/>
      <c r="GS112" s="2072"/>
      <c r="GT112" s="2072"/>
      <c r="GU112" s="2072"/>
      <c r="GV112" s="2072"/>
      <c r="GW112" s="2072"/>
      <c r="GX112" s="2072"/>
      <c r="GY112" s="2072"/>
      <c r="GZ112" s="2063"/>
      <c r="HA112" s="2063"/>
      <c r="HB112" s="0"/>
      <c r="HC112" s="0"/>
      <c r="HD112" s="0"/>
      <c r="HE112" s="2101"/>
      <c r="HF112" s="2102"/>
      <c r="HG112" s="0"/>
      <c r="HH112" s="0"/>
      <c r="HI112" s="0"/>
      <c r="HJ112" s="0"/>
      <c r="HK112" s="0"/>
      <c r="HL112" s="2107" t="e">
        <f aca="false">HL$4:HL$4+SUMIF($C$5:HK$5,"Нараст. баланс",$C114:HK114)+SUMIF($C$7:HH$7,"Итого (с ВНР)",$C114:HH114)-SUMIF($C$5:HK$5,"Геол. снижение,  т/сут",$C114:HK114)-SUMIF(HJ$7:HK$7,"Итого",HJ114:HK114)-SUMIF($C$7:HK$7,"Итого (с ВСП)",$C114:HK114)</f>
        <v>#REF!</v>
      </c>
      <c r="HM112" s="0"/>
      <c r="HN112" s="0" t="n">
        <v>1</v>
      </c>
      <c r="HQ112" s="0"/>
    </row>
    <row r="113" customFormat="false" ht="11.25" hidden="false" customHeight="true" outlineLevel="0" collapsed="false">
      <c r="A113" s="2056"/>
      <c r="B113" s="2113" t="s">
        <v>663</v>
      </c>
      <c r="C113" s="0"/>
      <c r="D113" s="0"/>
      <c r="E113" s="0"/>
      <c r="F113" s="0"/>
      <c r="G113" s="2279"/>
      <c r="H113" s="2279"/>
      <c r="I113" s="2279"/>
      <c r="J113" s="2279"/>
      <c r="K113" s="2279"/>
      <c r="L113" s="2279"/>
      <c r="M113" s="2279"/>
      <c r="N113" s="2279"/>
      <c r="O113" s="2279"/>
      <c r="P113" s="2279"/>
      <c r="Q113" s="2279"/>
      <c r="R113" s="2119" t="n">
        <f aca="false">COUNTA(C113:Q113)</f>
        <v>0</v>
      </c>
      <c r="S113" s="2119"/>
      <c r="T113" s="0"/>
      <c r="U113" s="0"/>
      <c r="V113" s="0"/>
      <c r="W113" s="2279"/>
      <c r="X113" s="2279"/>
      <c r="Y113" s="2279"/>
      <c r="Z113" s="2279"/>
      <c r="AA113" s="2279"/>
      <c r="AB113" s="2279"/>
      <c r="AC113" s="2279"/>
      <c r="AD113" s="2279"/>
      <c r="AE113" s="2279"/>
      <c r="AF113" s="2279"/>
      <c r="AG113" s="2119" t="n">
        <f aca="false">COUNTA(T113:AF113)</f>
        <v>0</v>
      </c>
      <c r="AH113" s="2119"/>
      <c r="AI113" s="0"/>
      <c r="AJ113" s="2279"/>
      <c r="AK113" s="0"/>
      <c r="AL113" s="0"/>
      <c r="AM113" s="2279"/>
      <c r="AN113" s="2279"/>
      <c r="AO113" s="2279"/>
      <c r="AP113" s="2279"/>
      <c r="AQ113" s="2279"/>
      <c r="AR113" s="2279"/>
      <c r="AS113" s="2279"/>
      <c r="AT113" s="2279"/>
      <c r="AU113" s="2279"/>
      <c r="AV113" s="2279"/>
      <c r="AW113" s="2279"/>
      <c r="AX113" s="2279"/>
      <c r="AY113" s="2279"/>
      <c r="AZ113" s="2279"/>
      <c r="BA113" s="2279"/>
      <c r="BB113" s="2279"/>
      <c r="BC113" s="2279"/>
      <c r="BD113" s="2279"/>
      <c r="BE113" s="2279"/>
      <c r="BF113" s="2279"/>
      <c r="BG113" s="2279"/>
      <c r="BH113" s="2279"/>
      <c r="BI113" s="2119" t="n">
        <f aca="false">COUNTA(AI113:BH113)</f>
        <v>0</v>
      </c>
      <c r="BJ113" s="2119"/>
      <c r="BK113" s="0"/>
      <c r="BL113" s="2279"/>
      <c r="BM113" s="2128"/>
      <c r="BN113" s="2128"/>
      <c r="BO113" s="2128"/>
      <c r="BP113" s="2128"/>
      <c r="BQ113" s="2128"/>
      <c r="BR113" s="2128"/>
      <c r="BS113" s="2128"/>
      <c r="BT113" s="2128"/>
      <c r="BU113" s="2128"/>
      <c r="BV113" s="2128"/>
      <c r="BW113" s="2279"/>
      <c r="BX113" s="2119" t="n">
        <f aca="false">COUNTA(BK113:BW113)</f>
        <v>0</v>
      </c>
      <c r="BY113" s="2119"/>
      <c r="BZ113" s="2119" t="n">
        <f aca="false">R113+AG113+BI113+BX113</f>
        <v>0</v>
      </c>
      <c r="CA113" s="2119"/>
      <c r="CB113" s="2128"/>
      <c r="CC113" s="2128"/>
      <c r="CD113" s="2128"/>
      <c r="CE113" s="2128"/>
      <c r="CF113" s="2128"/>
      <c r="CG113" s="2128"/>
      <c r="CH113" s="2128"/>
      <c r="CI113" s="2128"/>
      <c r="CJ113" s="2128"/>
      <c r="CK113" s="2128"/>
      <c r="CL113" s="2128"/>
      <c r="CM113" s="2128"/>
      <c r="CN113" s="2279"/>
      <c r="CO113" s="0" t="n">
        <f aca="false">SUBTOTAL(9,CB115:CN115)</f>
        <v>0</v>
      </c>
      <c r="CP113" s="2126"/>
      <c r="CQ113" s="0"/>
      <c r="CR113" s="2128"/>
      <c r="CS113" s="2128"/>
      <c r="CT113" s="2128"/>
      <c r="CU113" s="2128"/>
      <c r="CV113" s="2128"/>
      <c r="CW113" s="2128"/>
      <c r="CX113" s="2128"/>
      <c r="CY113" s="2128"/>
      <c r="CZ113" s="2128"/>
      <c r="DA113" s="2128"/>
      <c r="DB113" s="2128"/>
      <c r="DC113" s="2279"/>
      <c r="DD113" s="0" t="n">
        <f aca="false">COUNTA(CQ113:DC113)</f>
        <v>0</v>
      </c>
      <c r="DE113" s="2126"/>
      <c r="DF113" s="2279"/>
      <c r="DG113" s="2279"/>
      <c r="DH113" s="2128"/>
      <c r="DI113" s="2128"/>
      <c r="DJ113" s="2128"/>
      <c r="DK113" s="2128"/>
      <c r="DL113" s="2128"/>
      <c r="DM113" s="2128"/>
      <c r="DN113" s="2128"/>
      <c r="DO113" s="2128"/>
      <c r="DP113" s="2128"/>
      <c r="DQ113" s="2128"/>
      <c r="DR113" s="2128"/>
      <c r="DS113" s="2128"/>
      <c r="DT113" s="2128"/>
      <c r="DU113" s="2128"/>
      <c r="DV113" s="2128"/>
      <c r="DW113" s="2128"/>
      <c r="DX113" s="2128"/>
      <c r="DY113" s="2128"/>
      <c r="DZ113" s="0" t="n">
        <f aca="false">COUNTA(DF113:DY113)</f>
        <v>0</v>
      </c>
      <c r="EA113" s="2126"/>
      <c r="EB113" s="2279"/>
      <c r="EC113" s="2128"/>
      <c r="ED113" s="2128"/>
      <c r="EE113" s="2128"/>
      <c r="EF113" s="2128"/>
      <c r="EG113" s="2128"/>
      <c r="EH113" s="2128"/>
      <c r="EI113" s="2128"/>
      <c r="EJ113" s="2128"/>
      <c r="EK113" s="2128"/>
      <c r="EL113" s="0" t="n">
        <f aca="false">COUNTA(EB113:EK113)</f>
        <v>0</v>
      </c>
      <c r="EM113" s="2126"/>
      <c r="EN113" s="2277"/>
      <c r="EO113" s="2128"/>
      <c r="EP113" s="2128"/>
      <c r="EQ113" s="2128"/>
      <c r="ER113" s="2128"/>
      <c r="ES113" s="2128"/>
      <c r="ET113" s="2128"/>
      <c r="EU113" s="2128"/>
      <c r="EV113" s="2128"/>
      <c r="EW113" s="2128"/>
      <c r="EX113" s="2128"/>
      <c r="EY113" s="2128"/>
      <c r="EZ113" s="2128"/>
      <c r="FA113" s="2128"/>
      <c r="FB113" s="2128"/>
      <c r="FC113" s="2128"/>
      <c r="FD113" s="2128"/>
      <c r="FE113" s="2128"/>
      <c r="FF113" s="2128"/>
      <c r="FG113" s="2128"/>
      <c r="FH113" s="2132" t="n">
        <f aca="false">SUBTOTAL(9,EN115:FG115)</f>
        <v>0</v>
      </c>
      <c r="FI113" s="2119" t="n">
        <f aca="false">SUBTOTAL(9,EN115:FG115)</f>
        <v>0</v>
      </c>
      <c r="FJ113" s="2133"/>
      <c r="FK113" s="0"/>
      <c r="FL113" s="2134"/>
      <c r="FM113" s="0"/>
      <c r="FN113" s="0"/>
      <c r="FO113" s="0"/>
      <c r="FP113" s="0"/>
      <c r="FQ113" s="2141"/>
      <c r="FR113" s="2128"/>
      <c r="FS113" s="2128"/>
      <c r="FT113" s="2128"/>
      <c r="FU113" s="2128"/>
      <c r="FV113" s="2128"/>
      <c r="FW113" s="2128"/>
      <c r="FX113" s="2128"/>
      <c r="FY113" s="2128"/>
      <c r="FZ113" s="2128"/>
      <c r="GA113" s="2128"/>
      <c r="GB113" s="2128"/>
      <c r="GC113" s="2128"/>
      <c r="GD113" s="2128"/>
      <c r="GE113" s="2128"/>
      <c r="GF113" s="2128"/>
      <c r="GG113" s="2128"/>
      <c r="GH113" s="2279"/>
      <c r="GI113" s="2119" t="n">
        <f aca="false">SUBTOTAL(9,FO115:GH115)</f>
        <v>0</v>
      </c>
      <c r="GJ113" s="2142"/>
      <c r="GK113" s="0"/>
      <c r="GL113" s="0"/>
      <c r="GM113" s="0"/>
      <c r="GN113" s="0" t="n">
        <f aca="false">SUBTOTAL(9,GK115:GM115)</f>
        <v>0</v>
      </c>
      <c r="GO113" s="2148"/>
      <c r="GP113" s="2277"/>
      <c r="GQ113" s="2128"/>
      <c r="GR113" s="2128"/>
      <c r="GS113" s="2128"/>
      <c r="GT113" s="2128"/>
      <c r="GU113" s="2128"/>
      <c r="GV113" s="2128"/>
      <c r="GW113" s="2128"/>
      <c r="GX113" s="2128"/>
      <c r="GY113" s="2128"/>
      <c r="GZ113" s="2119" t="n">
        <f aca="false">SUBTOTAL(3,GP113:GY113)</f>
        <v>0</v>
      </c>
      <c r="HA113" s="2156"/>
      <c r="HB113" s="0"/>
      <c r="HC113" s="0"/>
      <c r="HD113" s="0"/>
      <c r="HE113" s="2160"/>
      <c r="HF113" s="2161"/>
      <c r="HG113" s="0"/>
      <c r="HH113" s="0"/>
      <c r="HI113" s="0"/>
      <c r="HJ113" s="0"/>
      <c r="HK113" s="0"/>
      <c r="HL113" s="2107"/>
      <c r="HM113" s="0"/>
      <c r="HN113" s="0" t="n">
        <v>2</v>
      </c>
      <c r="HQ113" s="0"/>
    </row>
    <row r="114" customFormat="false" ht="11.25" hidden="false" customHeight="true" outlineLevel="0" collapsed="false">
      <c r="A114" s="2056"/>
      <c r="B114" s="2169" t="s">
        <v>661</v>
      </c>
      <c r="C114" s="0"/>
      <c r="D114" s="0"/>
      <c r="E114" s="0"/>
      <c r="F114" s="0"/>
      <c r="G114" s="2283"/>
      <c r="H114" s="2283"/>
      <c r="I114" s="2283"/>
      <c r="J114" s="2283"/>
      <c r="K114" s="2283"/>
      <c r="L114" s="2283"/>
      <c r="M114" s="2283"/>
      <c r="N114" s="2283"/>
      <c r="O114" s="2283"/>
      <c r="P114" s="2283"/>
      <c r="Q114" s="2283"/>
      <c r="R114" s="2175" t="n">
        <f aca="false">SUBTOTAL(9,C114:Q114)</f>
        <v>0</v>
      </c>
      <c r="S114" s="2175" t="n">
        <f aca="false">R114+S110</f>
        <v>500</v>
      </c>
      <c r="T114" s="0"/>
      <c r="U114" s="0"/>
      <c r="V114" s="0"/>
      <c r="W114" s="2283"/>
      <c r="X114" s="2283"/>
      <c r="Y114" s="2283"/>
      <c r="Z114" s="2283"/>
      <c r="AA114" s="2283"/>
      <c r="AB114" s="2283"/>
      <c r="AC114" s="2283"/>
      <c r="AD114" s="2283"/>
      <c r="AE114" s="2283"/>
      <c r="AF114" s="2283"/>
      <c r="AG114" s="2175" t="n">
        <f aca="false">SUBTOTAL(9,T114:AF114)</f>
        <v>0</v>
      </c>
      <c r="AH114" s="2175" t="n">
        <f aca="false">AG114+AH110</f>
        <v>29</v>
      </c>
      <c r="AI114" s="0"/>
      <c r="AJ114" s="2283"/>
      <c r="AK114" s="0"/>
      <c r="AL114" s="0"/>
      <c r="AM114" s="2283"/>
      <c r="AN114" s="2283"/>
      <c r="AO114" s="2283"/>
      <c r="AP114" s="2283"/>
      <c r="AQ114" s="2283"/>
      <c r="AR114" s="2283"/>
      <c r="AS114" s="2283"/>
      <c r="AT114" s="2283"/>
      <c r="AU114" s="2283"/>
      <c r="AV114" s="2283"/>
      <c r="AW114" s="2283"/>
      <c r="AX114" s="2283"/>
      <c r="AY114" s="2283"/>
      <c r="AZ114" s="2283"/>
      <c r="BA114" s="2283"/>
      <c r="BB114" s="2283"/>
      <c r="BC114" s="2283"/>
      <c r="BD114" s="2283"/>
      <c r="BE114" s="2283"/>
      <c r="BF114" s="2283"/>
      <c r="BG114" s="2283"/>
      <c r="BH114" s="2283"/>
      <c r="BI114" s="2175" t="n">
        <f aca="false">SUBTOTAL(9,AI114:BH114)</f>
        <v>0</v>
      </c>
      <c r="BJ114" s="2175" t="n">
        <f aca="false">BI114+BJ110</f>
        <v>286</v>
      </c>
      <c r="BK114" s="0"/>
      <c r="BL114" s="2283"/>
      <c r="BM114" s="2184"/>
      <c r="BN114" s="2184"/>
      <c r="BO114" s="2184"/>
      <c r="BP114" s="2184"/>
      <c r="BQ114" s="2184"/>
      <c r="BR114" s="2184"/>
      <c r="BS114" s="2184"/>
      <c r="BT114" s="2184"/>
      <c r="BU114" s="2184"/>
      <c r="BV114" s="2184"/>
      <c r="BW114" s="2283"/>
      <c r="BX114" s="2175" t="n">
        <f aca="false">SUBTOTAL(9,BK114:BW114)</f>
        <v>0</v>
      </c>
      <c r="BY114" s="2175" t="n">
        <f aca="false">BX114+BY110</f>
        <v>25</v>
      </c>
      <c r="BZ114" s="2175" t="n">
        <f aca="false">+R114+AG114+BI114+BX114</f>
        <v>0</v>
      </c>
      <c r="CA114" s="2175" t="n">
        <f aca="false">BZ114+CA110</f>
        <v>840</v>
      </c>
      <c r="CB114" s="2184"/>
      <c r="CC114" s="2184"/>
      <c r="CD114" s="2184"/>
      <c r="CE114" s="2184"/>
      <c r="CF114" s="2184"/>
      <c r="CG114" s="2184"/>
      <c r="CH114" s="2184"/>
      <c r="CI114" s="2184"/>
      <c r="CJ114" s="2184"/>
      <c r="CK114" s="2184"/>
      <c r="CL114" s="2184"/>
      <c r="CM114" s="2184"/>
      <c r="CN114" s="2283"/>
      <c r="CO114" s="0" t="n">
        <f aca="false">SUBTOTAL(9,CB114:CN114)</f>
        <v>0</v>
      </c>
      <c r="CP114" s="2182" t="n">
        <f aca="false">CO114:CO114+IF($B110:$B110=2,0,CP110:CP110)</f>
        <v>0</v>
      </c>
      <c r="CQ114" s="0"/>
      <c r="CR114" s="2184"/>
      <c r="CS114" s="2184"/>
      <c r="CT114" s="2184"/>
      <c r="CU114" s="2184"/>
      <c r="CV114" s="2184"/>
      <c r="CW114" s="2184"/>
      <c r="CX114" s="2184"/>
      <c r="CY114" s="2184"/>
      <c r="CZ114" s="2184"/>
      <c r="DA114" s="2184"/>
      <c r="DB114" s="2184"/>
      <c r="DC114" s="2283"/>
      <c r="DD114" s="0" t="n">
        <f aca="false">SUBTOTAL(9,CQ114:DC114)</f>
        <v>0</v>
      </c>
      <c r="DE114" s="2182" t="n">
        <f aca="false">DD114:DD114+IF($B110:$B110=2,0,DE110:DE110)</f>
        <v>0</v>
      </c>
      <c r="DF114" s="2283" t="n">
        <v>11</v>
      </c>
      <c r="DG114" s="2283"/>
      <c r="DH114" s="2184"/>
      <c r="DI114" s="2184"/>
      <c r="DJ114" s="2184"/>
      <c r="DK114" s="2184"/>
      <c r="DL114" s="2184"/>
      <c r="DM114" s="2184"/>
      <c r="DN114" s="2184"/>
      <c r="DO114" s="2184"/>
      <c r="DP114" s="2184"/>
      <c r="DQ114" s="2184"/>
      <c r="DR114" s="2184"/>
      <c r="DS114" s="2184"/>
      <c r="DT114" s="2184"/>
      <c r="DU114" s="2184"/>
      <c r="DV114" s="2184"/>
      <c r="DW114" s="2184"/>
      <c r="DX114" s="2184"/>
      <c r="DY114" s="2184"/>
      <c r="DZ114" s="0" t="n">
        <f aca="false">SUBTOTAL(9,DF114:DY114)</f>
        <v>11</v>
      </c>
      <c r="EA114" s="2182" t="n">
        <f aca="false">DZ114:DZ114+IF($B110:$B110=2,0,EA110:EA110)</f>
        <v>170</v>
      </c>
      <c r="EB114" s="2283"/>
      <c r="EC114" s="2184"/>
      <c r="ED114" s="2184"/>
      <c r="EE114" s="2184"/>
      <c r="EF114" s="2184"/>
      <c r="EG114" s="2184"/>
      <c r="EH114" s="2184"/>
      <c r="EI114" s="2184"/>
      <c r="EJ114" s="2184"/>
      <c r="EK114" s="2184"/>
      <c r="EL114" s="0" t="n">
        <f aca="false">SUBTOTAL(9,EB114:EK114)</f>
        <v>0</v>
      </c>
      <c r="EM114" s="2182" t="n">
        <f aca="false">EL114:EL114+IF($B110:$B110=2,0,EM110:EM110)</f>
        <v>0</v>
      </c>
      <c r="EN114" s="2282"/>
      <c r="EO114" s="2184"/>
      <c r="EP114" s="2184"/>
      <c r="EQ114" s="2184"/>
      <c r="ER114" s="2184"/>
      <c r="ES114" s="2184"/>
      <c r="ET114" s="2184"/>
      <c r="EU114" s="2184"/>
      <c r="EV114" s="2184"/>
      <c r="EW114" s="2184"/>
      <c r="EX114" s="2184"/>
      <c r="EY114" s="2184"/>
      <c r="EZ114" s="2184"/>
      <c r="FA114" s="2184"/>
      <c r="FB114" s="2184"/>
      <c r="FC114" s="2184"/>
      <c r="FD114" s="2184"/>
      <c r="FE114" s="2184"/>
      <c r="FF114" s="2184"/>
      <c r="FG114" s="2184"/>
      <c r="FH114" s="2188" t="n">
        <f aca="false">SUBTOTAL(9,EN114:FG114)</f>
        <v>0</v>
      </c>
      <c r="FI114" s="2175" t="n">
        <f aca="false">SUBTOTAL(9,EN114:FG114)</f>
        <v>0</v>
      </c>
      <c r="FJ114" s="2174" t="n">
        <f aca="false">FI114:FI114+IF($B110:$B110=2,0,FJ110:FJ110)</f>
        <v>0</v>
      </c>
      <c r="FK114" s="0"/>
      <c r="FL114" s="2189"/>
      <c r="FM114" s="2207" t="n">
        <f aca="false">SUBTOTAL(9,FK114:FL114)</f>
        <v>0</v>
      </c>
      <c r="FN114" s="0" t="n">
        <f aca="false">$FN$3+FN110</f>
        <v>1092</v>
      </c>
      <c r="FO114" s="2330"/>
      <c r="FP114" s="2330"/>
      <c r="FQ114" s="2197"/>
      <c r="FR114" s="2184"/>
      <c r="FS114" s="2184"/>
      <c r="FT114" s="2184"/>
      <c r="FU114" s="2184"/>
      <c r="FV114" s="2184"/>
      <c r="FW114" s="2184"/>
      <c r="FX114" s="2184"/>
      <c r="FY114" s="2184"/>
      <c r="FZ114" s="2184"/>
      <c r="GA114" s="2184"/>
      <c r="GB114" s="2184"/>
      <c r="GC114" s="2184"/>
      <c r="GD114" s="2184"/>
      <c r="GE114" s="2184"/>
      <c r="GF114" s="2184"/>
      <c r="GG114" s="2184"/>
      <c r="GH114" s="2283"/>
      <c r="GI114" s="2175" t="n">
        <f aca="false">SUBTOTAL(9,FO114:GH114)</f>
        <v>0</v>
      </c>
      <c r="GJ114" s="2188" t="n">
        <f aca="false">GI114:GI114+IF($B110:$B110=2,0,GJ110:GJ110)</f>
        <v>192</v>
      </c>
      <c r="GK114" s="0"/>
      <c r="GL114" s="0"/>
      <c r="GM114" s="0"/>
      <c r="GN114" s="2203" t="n">
        <f aca="false">SUBTOTAL(9,GK114:GM114)</f>
        <v>0</v>
      </c>
      <c r="GO114" s="2203" t="n">
        <f aca="false">GN114:GN114+IF($B110:$B110=2,0,GO110:GO110)</f>
        <v>0</v>
      </c>
      <c r="GP114" s="2282"/>
      <c r="GQ114" s="2184"/>
      <c r="GR114" s="2184"/>
      <c r="GS114" s="2184"/>
      <c r="GT114" s="2184"/>
      <c r="GU114" s="2184"/>
      <c r="GV114" s="2184"/>
      <c r="GW114" s="2184"/>
      <c r="GX114" s="2184"/>
      <c r="GY114" s="2184"/>
      <c r="GZ114" s="2175" t="n">
        <f aca="false">SUBTOTAL(9,GP114:GY114)</f>
        <v>0</v>
      </c>
      <c r="HA114" s="2175" t="n">
        <f aca="false">GZ114:GZ114+IF($B110:$B110=2,0,HA110:HA110)</f>
        <v>0</v>
      </c>
      <c r="HB114" s="0"/>
      <c r="HC114" s="0"/>
      <c r="HD114" s="0" t="n">
        <f aca="false">$HD$14</f>
        <v>0</v>
      </c>
      <c r="HE114" s="2207" t="n">
        <f aca="false">SUBTOTAL(9,HB114:HD114)</f>
        <v>0</v>
      </c>
      <c r="HF114" s="2208" t="n">
        <f aca="false">SUMIF($C$5:HE$5,"Накопленный эффект, т/сут",$C114:HE114)+SUMIF($C$5:HE$5,"Нараст.  по потенциалу",$C114:HE114)-SUMIF($C$5:HE$5,"Нараст. по остановкам",$C114:HE114)-SUMIF($C$5:HE$5,"ИТОГО перевод в ППД",$C114:HE114)-SUMIF($C$5:HE$5,"ИТОГО  нерент, по распоряж.",$C114:HE114)-SUMIF($C$5:HE$5,"ИТОГО ост. дебит от ЗБС, Углуб., ПВЛГ/ПНЛГ",$C114:HE114)</f>
        <v>818</v>
      </c>
      <c r="HG114" s="0" t="n">
        <v>4.8</v>
      </c>
      <c r="HH114" s="0"/>
      <c r="HI114" s="0"/>
      <c r="HJ114" s="0"/>
      <c r="HK114" s="2203" t="n">
        <f aca="false">SUBTOTAL(9,HG114:HJ114)</f>
        <v>4.8</v>
      </c>
      <c r="HL114" s="2107"/>
      <c r="HM114" s="0" t="n">
        <f aca="false">HM$4:HM$4+SUMIF($C$5:HK$5,"Нараст. по остановкам",$C114:HK114)-SUMIF($C$5:HK$5,"Нараст.  по потенциалу",$C114:HK114)</f>
        <v>863.078704742539</v>
      </c>
      <c r="HN114" s="0" t="n">
        <v>3</v>
      </c>
      <c r="HQ114" s="0"/>
    </row>
    <row r="115" customFormat="false" ht="1.5" hidden="false" customHeight="true" outlineLevel="0" collapsed="false">
      <c r="A115" s="2215"/>
      <c r="B115" s="2215"/>
      <c r="C115" s="2325"/>
      <c r="D115" s="2325"/>
      <c r="E115" s="2325"/>
      <c r="F115" s="2325"/>
      <c r="G115" s="2225"/>
      <c r="H115" s="2225"/>
      <c r="I115" s="2225"/>
      <c r="J115" s="2225"/>
      <c r="K115" s="2225"/>
      <c r="L115" s="2225"/>
      <c r="M115" s="2225"/>
      <c r="N115" s="2225"/>
      <c r="O115" s="2225"/>
      <c r="P115" s="2225"/>
      <c r="Q115" s="2225"/>
      <c r="R115" s="2221"/>
      <c r="S115" s="2221"/>
      <c r="T115" s="2326"/>
      <c r="U115" s="2327"/>
      <c r="V115" s="2225"/>
      <c r="W115" s="2225"/>
      <c r="X115" s="2225"/>
      <c r="Y115" s="2225"/>
      <c r="Z115" s="2225"/>
      <c r="AA115" s="2225"/>
      <c r="AB115" s="2225"/>
      <c r="AC115" s="2225"/>
      <c r="AD115" s="2225"/>
      <c r="AE115" s="2225"/>
      <c r="AF115" s="2225"/>
      <c r="AG115" s="2221"/>
      <c r="AH115" s="2221"/>
      <c r="AI115" s="0"/>
      <c r="AJ115" s="0"/>
      <c r="AK115" s="2328"/>
      <c r="AL115" s="2225"/>
      <c r="AM115" s="2225"/>
      <c r="AN115" s="2225"/>
      <c r="AO115" s="2225"/>
      <c r="AP115" s="2225"/>
      <c r="AQ115" s="2225"/>
      <c r="AR115" s="2225"/>
      <c r="AS115" s="2225"/>
      <c r="AT115" s="2225"/>
      <c r="AU115" s="2225"/>
      <c r="AV115" s="2225"/>
      <c r="AW115" s="2225"/>
      <c r="AX115" s="2225"/>
      <c r="AY115" s="2225"/>
      <c r="AZ115" s="2225"/>
      <c r="BA115" s="2225"/>
      <c r="BB115" s="2225"/>
      <c r="BC115" s="2225"/>
      <c r="BD115" s="2225"/>
      <c r="BE115" s="2225"/>
      <c r="BF115" s="2225"/>
      <c r="BG115" s="2225"/>
      <c r="BH115" s="2225"/>
      <c r="BI115" s="2221"/>
      <c r="BJ115" s="2221"/>
      <c r="BK115" s="2327"/>
      <c r="BL115" s="2225"/>
      <c r="BM115" s="2225"/>
      <c r="BN115" s="2225"/>
      <c r="BO115" s="2225"/>
      <c r="BP115" s="2225"/>
      <c r="BQ115" s="2225"/>
      <c r="BR115" s="2225"/>
      <c r="BS115" s="2225"/>
      <c r="BT115" s="2225"/>
      <c r="BU115" s="2225"/>
      <c r="BV115" s="2225"/>
      <c r="BW115" s="2225"/>
      <c r="BX115" s="2221"/>
      <c r="BY115" s="2221"/>
      <c r="BZ115" s="2221"/>
      <c r="CA115" s="2221"/>
      <c r="CB115" s="2225"/>
      <c r="CC115" s="2225"/>
      <c r="CD115" s="2225"/>
      <c r="CE115" s="2225"/>
      <c r="CF115" s="2225"/>
      <c r="CG115" s="2225"/>
      <c r="CH115" s="2225"/>
      <c r="CI115" s="2225"/>
      <c r="CJ115" s="2225"/>
      <c r="CK115" s="2225"/>
      <c r="CL115" s="2225"/>
      <c r="CM115" s="2225"/>
      <c r="CN115" s="2225"/>
      <c r="CO115" s="2221"/>
      <c r="CP115" s="2221"/>
      <c r="CQ115" s="1302"/>
      <c r="CR115" s="2225"/>
      <c r="CS115" s="2225"/>
      <c r="CT115" s="2225"/>
      <c r="CU115" s="2225"/>
      <c r="CV115" s="2225"/>
      <c r="CW115" s="2225"/>
      <c r="CX115" s="2225"/>
      <c r="CY115" s="2225"/>
      <c r="CZ115" s="2225"/>
      <c r="DA115" s="2225"/>
      <c r="DB115" s="2225"/>
      <c r="DC115" s="2225"/>
      <c r="DD115" s="2221"/>
      <c r="DE115" s="2221"/>
      <c r="DF115" s="0"/>
      <c r="DG115" s="2225"/>
      <c r="DH115" s="2225"/>
      <c r="DI115" s="2225"/>
      <c r="DJ115" s="2225"/>
      <c r="DK115" s="2225"/>
      <c r="DL115" s="2225"/>
      <c r="DM115" s="2225"/>
      <c r="DN115" s="2225"/>
      <c r="DO115" s="2225"/>
      <c r="DP115" s="2225"/>
      <c r="DQ115" s="2225"/>
      <c r="DR115" s="2225"/>
      <c r="DS115" s="2225"/>
      <c r="DT115" s="2225"/>
      <c r="DU115" s="2225"/>
      <c r="DV115" s="2225"/>
      <c r="DW115" s="2225"/>
      <c r="DX115" s="2225"/>
      <c r="DY115" s="2225"/>
      <c r="DZ115" s="2221"/>
      <c r="EA115" s="2221"/>
      <c r="EB115" s="2225"/>
      <c r="EC115" s="2225"/>
      <c r="ED115" s="2225"/>
      <c r="EE115" s="2225"/>
      <c r="EF115" s="2225"/>
      <c r="EG115" s="2225"/>
      <c r="EH115" s="2225"/>
      <c r="EI115" s="2225"/>
      <c r="EJ115" s="2225"/>
      <c r="EK115" s="2225"/>
      <c r="EL115" s="2221"/>
      <c r="EM115" s="2221"/>
      <c r="EN115" s="2225"/>
      <c r="EO115" s="2225"/>
      <c r="EP115" s="2225"/>
      <c r="EQ115" s="2225"/>
      <c r="ER115" s="2225"/>
      <c r="ES115" s="2225"/>
      <c r="ET115" s="2225"/>
      <c r="EU115" s="2225"/>
      <c r="EV115" s="2225"/>
      <c r="EW115" s="2225"/>
      <c r="EX115" s="2225"/>
      <c r="EY115" s="2225"/>
      <c r="EZ115" s="2225"/>
      <c r="FA115" s="2225"/>
      <c r="FB115" s="2225"/>
      <c r="FC115" s="2225"/>
      <c r="FD115" s="2225"/>
      <c r="FE115" s="2225"/>
      <c r="FF115" s="2225"/>
      <c r="FG115" s="2225"/>
      <c r="FH115" s="2221"/>
      <c r="FI115" s="2221"/>
      <c r="FJ115" s="2221"/>
      <c r="FK115" s="2230"/>
      <c r="FL115" s="2217"/>
      <c r="FM115" s="2221"/>
      <c r="FN115" s="2228"/>
      <c r="FO115" s="2329"/>
      <c r="FP115" s="2330"/>
      <c r="FQ115" s="2230"/>
      <c r="FR115" s="2225"/>
      <c r="FS115" s="2225"/>
      <c r="FT115" s="2225"/>
      <c r="FU115" s="2225"/>
      <c r="FV115" s="2225"/>
      <c r="FW115" s="2225"/>
      <c r="FX115" s="2225"/>
      <c r="FY115" s="2225"/>
      <c r="FZ115" s="2225"/>
      <c r="GA115" s="2225"/>
      <c r="GB115" s="2225"/>
      <c r="GC115" s="2225"/>
      <c r="GD115" s="2225"/>
      <c r="GE115" s="2225"/>
      <c r="GF115" s="2225"/>
      <c r="GG115" s="2225"/>
      <c r="GH115" s="2225"/>
      <c r="GI115" s="2221"/>
      <c r="GJ115" s="2221"/>
      <c r="GK115" s="1302"/>
      <c r="GL115" s="1302"/>
      <c r="GM115" s="1302"/>
      <c r="GN115" s="1302"/>
      <c r="GO115" s="1302"/>
      <c r="GP115" s="2331"/>
      <c r="GQ115" s="2331"/>
      <c r="GR115" s="2225"/>
      <c r="GS115" s="2225"/>
      <c r="GT115" s="2225"/>
      <c r="GU115" s="2225"/>
      <c r="GV115" s="2225"/>
      <c r="GW115" s="2225"/>
      <c r="GX115" s="2225"/>
      <c r="GY115" s="2225"/>
      <c r="GZ115" s="2221"/>
      <c r="HA115" s="2221"/>
      <c r="HB115" s="2225"/>
      <c r="HC115" s="2225"/>
      <c r="HD115" s="2225"/>
      <c r="HE115" s="2221"/>
      <c r="HF115" s="2221"/>
      <c r="HG115" s="1302"/>
      <c r="HH115" s="1302"/>
      <c r="HI115" s="1302"/>
      <c r="HJ115" s="1302"/>
      <c r="HK115" s="1302"/>
      <c r="HL115" s="2236"/>
      <c r="HM115" s="2236"/>
      <c r="HN115" s="2052" t="n">
        <v>4</v>
      </c>
      <c r="HQ115" s="0"/>
    </row>
    <row r="116" customFormat="false" ht="11.25" hidden="false" customHeight="true" outlineLevel="0" collapsed="false">
      <c r="A116" s="2056" t="e">
        <f aca="false">A112+1</f>
        <v>#REF!</v>
      </c>
      <c r="B116" s="2057" t="s">
        <v>662</v>
      </c>
      <c r="C116" s="0" t="s">
        <v>200</v>
      </c>
      <c r="D116" s="2274"/>
      <c r="E116" s="0"/>
      <c r="F116" s="0"/>
      <c r="G116" s="0"/>
      <c r="H116" s="2274"/>
      <c r="I116" s="2274"/>
      <c r="J116" s="2274"/>
      <c r="K116" s="2274"/>
      <c r="L116" s="2274"/>
      <c r="M116" s="2274"/>
      <c r="N116" s="2274"/>
      <c r="O116" s="2274"/>
      <c r="P116" s="2274"/>
      <c r="Q116" s="2274"/>
      <c r="R116" s="2063"/>
      <c r="S116" s="2063"/>
      <c r="T116" s="0"/>
      <c r="U116" s="0"/>
      <c r="V116" s="2274"/>
      <c r="W116" s="2274"/>
      <c r="X116" s="2274"/>
      <c r="Y116" s="2274"/>
      <c r="Z116" s="2274"/>
      <c r="AA116" s="2274"/>
      <c r="AB116" s="2274"/>
      <c r="AC116" s="2274"/>
      <c r="AD116" s="2274"/>
      <c r="AE116" s="2274"/>
      <c r="AF116" s="2274"/>
      <c r="AG116" s="2063"/>
      <c r="AH116" s="2063"/>
      <c r="AI116" s="0"/>
      <c r="AJ116" s="0"/>
      <c r="AK116" s="0"/>
      <c r="AL116" s="2274"/>
      <c r="AM116" s="2274"/>
      <c r="AN116" s="2274"/>
      <c r="AO116" s="2274"/>
      <c r="AP116" s="2274"/>
      <c r="AQ116" s="2274"/>
      <c r="AR116" s="2274"/>
      <c r="AS116" s="2274"/>
      <c r="AT116" s="2274"/>
      <c r="AU116" s="2274"/>
      <c r="AV116" s="2274"/>
      <c r="AW116" s="2274"/>
      <c r="AX116" s="2274"/>
      <c r="AY116" s="2274"/>
      <c r="AZ116" s="2274"/>
      <c r="BA116" s="2274"/>
      <c r="BB116" s="2274"/>
      <c r="BC116" s="2274"/>
      <c r="BD116" s="2274"/>
      <c r="BE116" s="2274"/>
      <c r="BF116" s="2274"/>
      <c r="BG116" s="2274"/>
      <c r="BH116" s="2274"/>
      <c r="BI116" s="2063"/>
      <c r="BJ116" s="2063"/>
      <c r="BK116" s="0"/>
      <c r="BL116" s="2274"/>
      <c r="BM116" s="2072"/>
      <c r="BN116" s="2072"/>
      <c r="BO116" s="2072"/>
      <c r="BP116" s="2072"/>
      <c r="BQ116" s="2072"/>
      <c r="BR116" s="2072"/>
      <c r="BS116" s="2072"/>
      <c r="BT116" s="2072"/>
      <c r="BU116" s="2072"/>
      <c r="BV116" s="2072"/>
      <c r="BW116" s="2274"/>
      <c r="BX116" s="2063"/>
      <c r="BY116" s="2063"/>
      <c r="BZ116" s="2063"/>
      <c r="CA116" s="2063"/>
      <c r="CB116" s="2072"/>
      <c r="CC116" s="2072"/>
      <c r="CD116" s="2072"/>
      <c r="CE116" s="2072"/>
      <c r="CF116" s="2072"/>
      <c r="CG116" s="2072"/>
      <c r="CH116" s="2072"/>
      <c r="CI116" s="2072"/>
      <c r="CJ116" s="2072"/>
      <c r="CK116" s="2072"/>
      <c r="CL116" s="2072"/>
      <c r="CM116" s="2072"/>
      <c r="CN116" s="2274"/>
      <c r="CO116" s="0"/>
      <c r="CP116" s="2070"/>
      <c r="CQ116" s="0"/>
      <c r="CR116" s="2072"/>
      <c r="CS116" s="2072"/>
      <c r="CT116" s="2072"/>
      <c r="CU116" s="2072"/>
      <c r="CV116" s="2072"/>
      <c r="CW116" s="2072"/>
      <c r="CX116" s="2072"/>
      <c r="CY116" s="2072"/>
      <c r="CZ116" s="2072"/>
      <c r="DA116" s="2072"/>
      <c r="DB116" s="2072"/>
      <c r="DC116" s="2274"/>
      <c r="DD116" s="0"/>
      <c r="DE116" s="2070"/>
      <c r="DF116" s="2274"/>
      <c r="DG116" s="2072"/>
      <c r="DH116" s="2072"/>
      <c r="DI116" s="2072"/>
      <c r="DJ116" s="2072"/>
      <c r="DK116" s="2072"/>
      <c r="DL116" s="2072"/>
      <c r="DM116" s="2072"/>
      <c r="DN116" s="2072"/>
      <c r="DO116" s="2072"/>
      <c r="DP116" s="2072"/>
      <c r="DQ116" s="2072"/>
      <c r="DR116" s="2072"/>
      <c r="DS116" s="2072"/>
      <c r="DT116" s="2072"/>
      <c r="DU116" s="2072"/>
      <c r="DV116" s="2072"/>
      <c r="DW116" s="2072"/>
      <c r="DX116" s="2072"/>
      <c r="DY116" s="2072"/>
      <c r="DZ116" s="0"/>
      <c r="EA116" s="2070"/>
      <c r="EB116" s="2274"/>
      <c r="EC116" s="2072"/>
      <c r="ED116" s="2072"/>
      <c r="EE116" s="2072"/>
      <c r="EF116" s="2072"/>
      <c r="EG116" s="2072"/>
      <c r="EH116" s="2072"/>
      <c r="EI116" s="2072"/>
      <c r="EJ116" s="2072"/>
      <c r="EK116" s="2072"/>
      <c r="EL116" s="0"/>
      <c r="EM116" s="2070"/>
      <c r="EN116" s="2271"/>
      <c r="EO116" s="2072"/>
      <c r="EP116" s="2072"/>
      <c r="EQ116" s="2072"/>
      <c r="ER116" s="2072"/>
      <c r="ES116" s="2072"/>
      <c r="ET116" s="2072"/>
      <c r="EU116" s="2072"/>
      <c r="EV116" s="2072"/>
      <c r="EW116" s="2072"/>
      <c r="EX116" s="2072"/>
      <c r="EY116" s="2072"/>
      <c r="EZ116" s="2072"/>
      <c r="FA116" s="2072"/>
      <c r="FB116" s="2072"/>
      <c r="FC116" s="2072"/>
      <c r="FD116" s="2072"/>
      <c r="FE116" s="2072"/>
      <c r="FF116" s="2072"/>
      <c r="FG116" s="2072"/>
      <c r="FH116" s="2076"/>
      <c r="FI116" s="2063"/>
      <c r="FJ116" s="2062"/>
      <c r="FK116" s="0"/>
      <c r="FL116" s="2077"/>
      <c r="FM116" s="0"/>
      <c r="FN116" s="0"/>
      <c r="FO116" s="0"/>
      <c r="FP116" s="0"/>
      <c r="FQ116" s="2084"/>
      <c r="FR116" s="2072"/>
      <c r="FS116" s="2072"/>
      <c r="FT116" s="2072"/>
      <c r="FU116" s="2072"/>
      <c r="FV116" s="2072"/>
      <c r="FW116" s="2072"/>
      <c r="FX116" s="2072"/>
      <c r="FY116" s="2072"/>
      <c r="FZ116" s="2072"/>
      <c r="GA116" s="2072"/>
      <c r="GB116" s="2072"/>
      <c r="GC116" s="2072"/>
      <c r="GD116" s="2072"/>
      <c r="GE116" s="2072"/>
      <c r="GF116" s="2072"/>
      <c r="GG116" s="2072"/>
      <c r="GH116" s="2274"/>
      <c r="GI116" s="2063"/>
      <c r="GJ116" s="2076"/>
      <c r="GK116" s="0"/>
      <c r="GL116" s="0"/>
      <c r="GM116" s="0"/>
      <c r="GN116" s="2090"/>
      <c r="GO116" s="2090"/>
      <c r="GP116" s="2271"/>
      <c r="GQ116" s="2072"/>
      <c r="GR116" s="2072"/>
      <c r="GS116" s="2072"/>
      <c r="GT116" s="2072"/>
      <c r="GU116" s="2072"/>
      <c r="GV116" s="2072"/>
      <c r="GW116" s="2072"/>
      <c r="GX116" s="2072"/>
      <c r="GY116" s="2072"/>
      <c r="GZ116" s="2063"/>
      <c r="HA116" s="2063"/>
      <c r="HB116" s="0"/>
      <c r="HC116" s="0"/>
      <c r="HD116" s="0"/>
      <c r="HE116" s="2101"/>
      <c r="HF116" s="2102"/>
      <c r="HG116" s="0"/>
      <c r="HH116" s="0"/>
      <c r="HI116" s="0"/>
      <c r="HJ116" s="0"/>
      <c r="HK116" s="0"/>
      <c r="HL116" s="2107" t="e">
        <f aca="false">HL$4:HL$4+SUMIF($C$5:HK$5,"Нараст. баланс",$C118:HK118)+SUMIF($C$7:HH$7,"Итого (с ВНР)",$C118:HH118)-SUMIF($C$5:HK$5,"Геол. снижение,  т/сут",$C118:HK118)-SUMIF(HJ$7:HK$7,"Итого",HJ118:HK118)-SUMIF($C$7:HK$7,"Итого (с ВСП)",$C118:HK118)</f>
        <v>#REF!</v>
      </c>
      <c r="HM116" s="0"/>
      <c r="HN116" s="0" t="n">
        <v>1</v>
      </c>
      <c r="HQ116" s="0"/>
    </row>
    <row r="117" customFormat="false" ht="11.25" hidden="false" customHeight="true" outlineLevel="0" collapsed="false">
      <c r="A117" s="2056"/>
      <c r="B117" s="2113" t="s">
        <v>663</v>
      </c>
      <c r="C117" s="0" t="n">
        <v>2990</v>
      </c>
      <c r="D117" s="2279"/>
      <c r="E117" s="0"/>
      <c r="F117" s="0"/>
      <c r="G117" s="0"/>
      <c r="H117" s="2279"/>
      <c r="I117" s="2279"/>
      <c r="J117" s="2279"/>
      <c r="K117" s="2279"/>
      <c r="L117" s="2279"/>
      <c r="M117" s="2279"/>
      <c r="N117" s="2279"/>
      <c r="O117" s="2279"/>
      <c r="P117" s="2279"/>
      <c r="Q117" s="2279"/>
      <c r="R117" s="2119" t="n">
        <f aca="false">COUNTA(C117:Q117)</f>
        <v>1</v>
      </c>
      <c r="S117" s="2119"/>
      <c r="T117" s="0"/>
      <c r="U117" s="0"/>
      <c r="V117" s="2279"/>
      <c r="W117" s="2279"/>
      <c r="X117" s="2279"/>
      <c r="Y117" s="2279"/>
      <c r="Z117" s="2279"/>
      <c r="AA117" s="2279"/>
      <c r="AB117" s="2279"/>
      <c r="AC117" s="2279"/>
      <c r="AD117" s="2279"/>
      <c r="AE117" s="2279"/>
      <c r="AF117" s="2279"/>
      <c r="AG117" s="2119" t="n">
        <f aca="false">COUNTA(T117:AF117)</f>
        <v>0</v>
      </c>
      <c r="AH117" s="2119"/>
      <c r="AI117" s="0"/>
      <c r="AJ117" s="0"/>
      <c r="AK117" s="0"/>
      <c r="AL117" s="2279"/>
      <c r="AM117" s="2279"/>
      <c r="AN117" s="2279"/>
      <c r="AO117" s="2279"/>
      <c r="AP117" s="2279"/>
      <c r="AQ117" s="2279"/>
      <c r="AR117" s="2279"/>
      <c r="AS117" s="2279"/>
      <c r="AT117" s="2279"/>
      <c r="AU117" s="2279"/>
      <c r="AV117" s="2279"/>
      <c r="AW117" s="2279"/>
      <c r="AX117" s="2279"/>
      <c r="AY117" s="2279"/>
      <c r="AZ117" s="2279"/>
      <c r="BA117" s="2279"/>
      <c r="BB117" s="2279"/>
      <c r="BC117" s="2279"/>
      <c r="BD117" s="2279"/>
      <c r="BE117" s="2279"/>
      <c r="BF117" s="2279"/>
      <c r="BG117" s="2279"/>
      <c r="BH117" s="2279"/>
      <c r="BI117" s="2119" t="n">
        <f aca="false">COUNTA(AI117:BH117)</f>
        <v>0</v>
      </c>
      <c r="BJ117" s="2119"/>
      <c r="BK117" s="0"/>
      <c r="BL117" s="2279"/>
      <c r="BM117" s="2128"/>
      <c r="BN117" s="2128"/>
      <c r="BO117" s="2128"/>
      <c r="BP117" s="2128"/>
      <c r="BQ117" s="2128"/>
      <c r="BR117" s="2128"/>
      <c r="BS117" s="2128"/>
      <c r="BT117" s="2128"/>
      <c r="BU117" s="2128"/>
      <c r="BV117" s="2128"/>
      <c r="BW117" s="2279"/>
      <c r="BX117" s="2119" t="n">
        <f aca="false">COUNTA(BK117:BW117)</f>
        <v>0</v>
      </c>
      <c r="BY117" s="2119"/>
      <c r="BZ117" s="2119" t="n">
        <f aca="false">R117+AG117+BI117+BX117</f>
        <v>1</v>
      </c>
      <c r="CA117" s="2119"/>
      <c r="CB117" s="2128"/>
      <c r="CC117" s="2128"/>
      <c r="CD117" s="2128"/>
      <c r="CE117" s="2128"/>
      <c r="CF117" s="2128"/>
      <c r="CG117" s="2128"/>
      <c r="CH117" s="2128"/>
      <c r="CI117" s="2128"/>
      <c r="CJ117" s="2128"/>
      <c r="CK117" s="2128"/>
      <c r="CL117" s="2128"/>
      <c r="CM117" s="2128"/>
      <c r="CN117" s="2279"/>
      <c r="CO117" s="0" t="n">
        <f aca="false">SUBTOTAL(9,CB119:CN119)</f>
        <v>0</v>
      </c>
      <c r="CP117" s="2126"/>
      <c r="CQ117" s="0"/>
      <c r="CR117" s="2128"/>
      <c r="CS117" s="2128"/>
      <c r="CT117" s="2128"/>
      <c r="CU117" s="2128"/>
      <c r="CV117" s="2128"/>
      <c r="CW117" s="2128"/>
      <c r="CX117" s="2128"/>
      <c r="CY117" s="2128"/>
      <c r="CZ117" s="2128"/>
      <c r="DA117" s="2128"/>
      <c r="DB117" s="2128"/>
      <c r="DC117" s="2279"/>
      <c r="DD117" s="0" t="n">
        <f aca="false">COUNTA(CQ117:DC117)</f>
        <v>0</v>
      </c>
      <c r="DE117" s="2126"/>
      <c r="DF117" s="2279"/>
      <c r="DG117" s="2128"/>
      <c r="DH117" s="2128"/>
      <c r="DI117" s="2128"/>
      <c r="DJ117" s="2128"/>
      <c r="DK117" s="2128"/>
      <c r="DL117" s="2128"/>
      <c r="DM117" s="2128"/>
      <c r="DN117" s="2128"/>
      <c r="DO117" s="2128"/>
      <c r="DP117" s="2128"/>
      <c r="DQ117" s="2128"/>
      <c r="DR117" s="2128"/>
      <c r="DS117" s="2128"/>
      <c r="DT117" s="2128"/>
      <c r="DU117" s="2128"/>
      <c r="DV117" s="2128"/>
      <c r="DW117" s="2128"/>
      <c r="DX117" s="2128"/>
      <c r="DY117" s="2128"/>
      <c r="DZ117" s="0" t="n">
        <f aca="false">COUNTA(DF117:DY117)</f>
        <v>0</v>
      </c>
      <c r="EA117" s="2126"/>
      <c r="EB117" s="2279"/>
      <c r="EC117" s="2128"/>
      <c r="ED117" s="2128"/>
      <c r="EE117" s="2128"/>
      <c r="EF117" s="2128"/>
      <c r="EG117" s="2128"/>
      <c r="EH117" s="2128"/>
      <c r="EI117" s="2128"/>
      <c r="EJ117" s="2128"/>
      <c r="EK117" s="2128"/>
      <c r="EL117" s="0" t="n">
        <f aca="false">COUNTA(EB117:EK117)</f>
        <v>0</v>
      </c>
      <c r="EM117" s="2126"/>
      <c r="EN117" s="2277"/>
      <c r="EO117" s="2128"/>
      <c r="EP117" s="2128"/>
      <c r="EQ117" s="2128"/>
      <c r="ER117" s="2128"/>
      <c r="ES117" s="2128"/>
      <c r="ET117" s="2128"/>
      <c r="EU117" s="2128"/>
      <c r="EV117" s="2128"/>
      <c r="EW117" s="2128"/>
      <c r="EX117" s="2128"/>
      <c r="EY117" s="2128"/>
      <c r="EZ117" s="2128"/>
      <c r="FA117" s="2128"/>
      <c r="FB117" s="2128"/>
      <c r="FC117" s="2128"/>
      <c r="FD117" s="2128"/>
      <c r="FE117" s="2128"/>
      <c r="FF117" s="2128"/>
      <c r="FG117" s="2128"/>
      <c r="FH117" s="2132" t="n">
        <f aca="false">SUBTOTAL(9,EN119:FG119)</f>
        <v>0</v>
      </c>
      <c r="FI117" s="2119" t="n">
        <f aca="false">SUBTOTAL(9,EN119:FG119)</f>
        <v>0</v>
      </c>
      <c r="FJ117" s="2133"/>
      <c r="FK117" s="0"/>
      <c r="FL117" s="2134"/>
      <c r="FM117" s="0"/>
      <c r="FN117" s="0"/>
      <c r="FO117" s="0"/>
      <c r="FP117" s="0"/>
      <c r="FQ117" s="2141"/>
      <c r="FR117" s="2128"/>
      <c r="FS117" s="2128"/>
      <c r="FT117" s="2128"/>
      <c r="FU117" s="2128"/>
      <c r="FV117" s="2128"/>
      <c r="FW117" s="2128"/>
      <c r="FX117" s="2128"/>
      <c r="FY117" s="2128"/>
      <c r="FZ117" s="2128"/>
      <c r="GA117" s="2128"/>
      <c r="GB117" s="2128"/>
      <c r="GC117" s="2128"/>
      <c r="GD117" s="2128"/>
      <c r="GE117" s="2128"/>
      <c r="GF117" s="2128"/>
      <c r="GG117" s="2128"/>
      <c r="GH117" s="2279"/>
      <c r="GI117" s="2119" t="n">
        <f aca="false">SUBTOTAL(9,FO119:GH119)</f>
        <v>0</v>
      </c>
      <c r="GJ117" s="2142"/>
      <c r="GK117" s="0"/>
      <c r="GL117" s="0"/>
      <c r="GM117" s="0"/>
      <c r="GN117" s="0" t="n">
        <f aca="false">SUBTOTAL(9,GK119:GM119)</f>
        <v>0</v>
      </c>
      <c r="GO117" s="2148"/>
      <c r="GP117" s="2277"/>
      <c r="GQ117" s="2128"/>
      <c r="GR117" s="2128"/>
      <c r="GS117" s="2128"/>
      <c r="GT117" s="2128"/>
      <c r="GU117" s="2128"/>
      <c r="GV117" s="2128"/>
      <c r="GW117" s="2128"/>
      <c r="GX117" s="2128"/>
      <c r="GY117" s="2128"/>
      <c r="GZ117" s="2119" t="n">
        <f aca="false">SUBTOTAL(3,GP117:GY117)</f>
        <v>0</v>
      </c>
      <c r="HA117" s="2156"/>
      <c r="HB117" s="0"/>
      <c r="HC117" s="0"/>
      <c r="HD117" s="0"/>
      <c r="HE117" s="2160"/>
      <c r="HF117" s="2161"/>
      <c r="HG117" s="0"/>
      <c r="HH117" s="0"/>
      <c r="HI117" s="0"/>
      <c r="HJ117" s="0"/>
      <c r="HK117" s="0"/>
      <c r="HL117" s="2107"/>
      <c r="HM117" s="0"/>
      <c r="HN117" s="0" t="n">
        <v>2</v>
      </c>
      <c r="HQ117" s="0"/>
    </row>
    <row r="118" customFormat="false" ht="11.25" hidden="false" customHeight="true" outlineLevel="0" collapsed="false">
      <c r="A118" s="2056"/>
      <c r="B118" s="2169" t="s">
        <v>661</v>
      </c>
      <c r="C118" s="0" t="n">
        <v>30</v>
      </c>
      <c r="D118" s="2283"/>
      <c r="E118" s="0"/>
      <c r="F118" s="0"/>
      <c r="G118" s="0"/>
      <c r="H118" s="2283"/>
      <c r="I118" s="2283"/>
      <c r="J118" s="2283"/>
      <c r="K118" s="2283"/>
      <c r="L118" s="2283"/>
      <c r="M118" s="2283"/>
      <c r="N118" s="2283"/>
      <c r="O118" s="2283"/>
      <c r="P118" s="2283"/>
      <c r="Q118" s="2283"/>
      <c r="R118" s="2175" t="n">
        <f aca="false">SUBTOTAL(9,C118:Q118)</f>
        <v>30</v>
      </c>
      <c r="S118" s="2175" t="n">
        <f aca="false">R118+S114</f>
        <v>530</v>
      </c>
      <c r="T118" s="0"/>
      <c r="U118" s="0"/>
      <c r="V118" s="2283"/>
      <c r="W118" s="2283"/>
      <c r="X118" s="2283"/>
      <c r="Y118" s="2283"/>
      <c r="Z118" s="2283"/>
      <c r="AA118" s="2283"/>
      <c r="AB118" s="2283"/>
      <c r="AC118" s="2283"/>
      <c r="AD118" s="2283"/>
      <c r="AE118" s="2283"/>
      <c r="AF118" s="2283"/>
      <c r="AG118" s="2175" t="n">
        <f aca="false">SUBTOTAL(9,T118:AF118)</f>
        <v>0</v>
      </c>
      <c r="AH118" s="2175" t="n">
        <f aca="false">AG118+AH114</f>
        <v>29</v>
      </c>
      <c r="AI118" s="0"/>
      <c r="AJ118" s="0"/>
      <c r="AK118" s="0"/>
      <c r="AL118" s="2283"/>
      <c r="AM118" s="2283"/>
      <c r="AN118" s="2283"/>
      <c r="AO118" s="2283"/>
      <c r="AP118" s="2283"/>
      <c r="AQ118" s="2283"/>
      <c r="AR118" s="2283"/>
      <c r="AS118" s="2283"/>
      <c r="AT118" s="2283"/>
      <c r="AU118" s="2283"/>
      <c r="AV118" s="2283"/>
      <c r="AW118" s="2283"/>
      <c r="AX118" s="2283"/>
      <c r="AY118" s="2283"/>
      <c r="AZ118" s="2283"/>
      <c r="BA118" s="2283"/>
      <c r="BB118" s="2283"/>
      <c r="BC118" s="2283"/>
      <c r="BD118" s="2283"/>
      <c r="BE118" s="2283"/>
      <c r="BF118" s="2283"/>
      <c r="BG118" s="2283"/>
      <c r="BH118" s="2283"/>
      <c r="BI118" s="2175" t="n">
        <f aca="false">SUBTOTAL(9,AI118:BH118)</f>
        <v>0</v>
      </c>
      <c r="BJ118" s="2175" t="n">
        <f aca="false">BI118+BJ114</f>
        <v>286</v>
      </c>
      <c r="BK118" s="0"/>
      <c r="BL118" s="2283"/>
      <c r="BM118" s="2184"/>
      <c r="BN118" s="2184"/>
      <c r="BO118" s="2184"/>
      <c r="BP118" s="2184"/>
      <c r="BQ118" s="2184"/>
      <c r="BR118" s="2184"/>
      <c r="BS118" s="2184"/>
      <c r="BT118" s="2184"/>
      <c r="BU118" s="2184"/>
      <c r="BV118" s="2184"/>
      <c r="BW118" s="2283"/>
      <c r="BX118" s="2175" t="n">
        <f aca="false">SUBTOTAL(9,BK118:BW118)</f>
        <v>0</v>
      </c>
      <c r="BY118" s="2175" t="n">
        <f aca="false">BX118+BY114</f>
        <v>25</v>
      </c>
      <c r="BZ118" s="2175" t="n">
        <f aca="false">+R118+AG118+BI118+BX118</f>
        <v>30</v>
      </c>
      <c r="CA118" s="2175" t="n">
        <f aca="false">BZ118+CA114</f>
        <v>870</v>
      </c>
      <c r="CB118" s="2184"/>
      <c r="CC118" s="2184"/>
      <c r="CD118" s="2184"/>
      <c r="CE118" s="2184"/>
      <c r="CF118" s="2184"/>
      <c r="CG118" s="2184"/>
      <c r="CH118" s="2184"/>
      <c r="CI118" s="2184"/>
      <c r="CJ118" s="2184"/>
      <c r="CK118" s="2184"/>
      <c r="CL118" s="2184"/>
      <c r="CM118" s="2184"/>
      <c r="CN118" s="2283"/>
      <c r="CO118" s="0" t="n">
        <f aca="false">SUBTOTAL(9,CB118:CN118)</f>
        <v>0</v>
      </c>
      <c r="CP118" s="2182" t="n">
        <f aca="false">CO118:CO118+IF($B114:$B114=2,0,CP114:CP114)</f>
        <v>0</v>
      </c>
      <c r="CQ118" s="0"/>
      <c r="CR118" s="2184"/>
      <c r="CS118" s="2184"/>
      <c r="CT118" s="2184"/>
      <c r="CU118" s="2184"/>
      <c r="CV118" s="2184"/>
      <c r="CW118" s="2184"/>
      <c r="CX118" s="2184"/>
      <c r="CY118" s="2184"/>
      <c r="CZ118" s="2184"/>
      <c r="DA118" s="2184"/>
      <c r="DB118" s="2184"/>
      <c r="DC118" s="2283"/>
      <c r="DD118" s="0" t="n">
        <f aca="false">SUBTOTAL(9,CQ118:DC118)</f>
        <v>0</v>
      </c>
      <c r="DE118" s="2182" t="n">
        <f aca="false">DD118:DD118+IF($B114:$B114=2,0,DE114:DE114)</f>
        <v>0</v>
      </c>
      <c r="DF118" s="2283"/>
      <c r="DG118" s="2283" t="n">
        <v>10</v>
      </c>
      <c r="DH118" s="2184"/>
      <c r="DI118" s="2184"/>
      <c r="DJ118" s="2184"/>
      <c r="DK118" s="2184"/>
      <c r="DL118" s="2184"/>
      <c r="DM118" s="2184"/>
      <c r="DN118" s="2184"/>
      <c r="DO118" s="2184"/>
      <c r="DP118" s="2184"/>
      <c r="DQ118" s="2184"/>
      <c r="DR118" s="2184"/>
      <c r="DS118" s="2184"/>
      <c r="DT118" s="2184"/>
      <c r="DU118" s="2184"/>
      <c r="DV118" s="2184"/>
      <c r="DW118" s="2184"/>
      <c r="DX118" s="2184"/>
      <c r="DY118" s="2184"/>
      <c r="DZ118" s="0" t="n">
        <f aca="false">SUBTOTAL(9,DF118:DY118)</f>
        <v>10</v>
      </c>
      <c r="EA118" s="2182" t="n">
        <f aca="false">DZ118:DZ118+IF($B114:$B114=2,0,EA114:EA114)</f>
        <v>180</v>
      </c>
      <c r="EB118" s="2283"/>
      <c r="EC118" s="2184"/>
      <c r="ED118" s="2184"/>
      <c r="EE118" s="2184"/>
      <c r="EF118" s="2184"/>
      <c r="EG118" s="2184"/>
      <c r="EH118" s="2184"/>
      <c r="EI118" s="2184"/>
      <c r="EJ118" s="2184"/>
      <c r="EK118" s="2184"/>
      <c r="EL118" s="0" t="n">
        <f aca="false">SUBTOTAL(9,EB118:EK118)</f>
        <v>0</v>
      </c>
      <c r="EM118" s="2182" t="n">
        <f aca="false">EL118:EL118+IF($B114:$B114=2,0,EM114:EM114)</f>
        <v>0</v>
      </c>
      <c r="EN118" s="2282"/>
      <c r="EO118" s="2184"/>
      <c r="EP118" s="2184"/>
      <c r="EQ118" s="2184"/>
      <c r="ER118" s="2184"/>
      <c r="ES118" s="2184"/>
      <c r="ET118" s="2184"/>
      <c r="EU118" s="2184"/>
      <c r="EV118" s="2184"/>
      <c r="EW118" s="2184"/>
      <c r="EX118" s="2184"/>
      <c r="EY118" s="2184"/>
      <c r="EZ118" s="2184"/>
      <c r="FA118" s="2184"/>
      <c r="FB118" s="2184"/>
      <c r="FC118" s="2184"/>
      <c r="FD118" s="2184"/>
      <c r="FE118" s="2184"/>
      <c r="FF118" s="2184"/>
      <c r="FG118" s="2184"/>
      <c r="FH118" s="2188" t="n">
        <f aca="false">SUBTOTAL(9,EN118:FG118)</f>
        <v>0</v>
      </c>
      <c r="FI118" s="2175" t="n">
        <f aca="false">SUBTOTAL(9,EN118:FG118)</f>
        <v>0</v>
      </c>
      <c r="FJ118" s="2174" t="n">
        <f aca="false">FI118:FI118+IF($B114:$B114=2,0,FJ114:FJ114)</f>
        <v>0</v>
      </c>
      <c r="FK118" s="0"/>
      <c r="FL118" s="2189"/>
      <c r="FM118" s="2207" t="n">
        <f aca="false">SUBTOTAL(9,FK118:FL118)</f>
        <v>0</v>
      </c>
      <c r="FN118" s="0" t="n">
        <f aca="false">$FN$3+FN114</f>
        <v>1134</v>
      </c>
      <c r="FO118" s="2330"/>
      <c r="FP118" s="2330"/>
      <c r="FQ118" s="2197"/>
      <c r="FR118" s="2184"/>
      <c r="FS118" s="2184"/>
      <c r="FT118" s="2184"/>
      <c r="FU118" s="2184"/>
      <c r="FV118" s="2184"/>
      <c r="FW118" s="2184"/>
      <c r="FX118" s="2184"/>
      <c r="FY118" s="2184"/>
      <c r="FZ118" s="2184"/>
      <c r="GA118" s="2184"/>
      <c r="GB118" s="2184"/>
      <c r="GC118" s="2184"/>
      <c r="GD118" s="2184"/>
      <c r="GE118" s="2184"/>
      <c r="GF118" s="2184"/>
      <c r="GG118" s="2184"/>
      <c r="GH118" s="2283"/>
      <c r="GI118" s="2175" t="n">
        <f aca="false">SUBTOTAL(9,FO118:GH118)</f>
        <v>0</v>
      </c>
      <c r="GJ118" s="2188" t="n">
        <f aca="false">GI118:GI118+IF($B114:$B114=2,0,GJ114:GJ114)</f>
        <v>192</v>
      </c>
      <c r="GK118" s="0"/>
      <c r="GL118" s="0"/>
      <c r="GM118" s="0"/>
      <c r="GN118" s="2203" t="n">
        <f aca="false">SUBTOTAL(9,GK118:GM118)</f>
        <v>0</v>
      </c>
      <c r="GO118" s="2203" t="n">
        <f aca="false">GN118:GN118+IF($B114:$B114=2,0,GO114:GO114)</f>
        <v>0</v>
      </c>
      <c r="GP118" s="2282"/>
      <c r="GQ118" s="2184"/>
      <c r="GR118" s="2184"/>
      <c r="GS118" s="2184"/>
      <c r="GT118" s="2184"/>
      <c r="GU118" s="2184"/>
      <c r="GV118" s="2184"/>
      <c r="GW118" s="2184"/>
      <c r="GX118" s="2184"/>
      <c r="GY118" s="2184"/>
      <c r="GZ118" s="2175" t="n">
        <f aca="false">SUBTOTAL(9,GP118:GY118)</f>
        <v>0</v>
      </c>
      <c r="HA118" s="2175" t="n">
        <f aca="false">GZ118:GZ118+IF($B114:$B114=2,0,HA114:HA114)</f>
        <v>0</v>
      </c>
      <c r="HB118" s="0"/>
      <c r="HC118" s="0"/>
      <c r="HD118" s="0" t="n">
        <f aca="false">$HD$14</f>
        <v>0</v>
      </c>
      <c r="HE118" s="2207" t="n">
        <f aca="false">SUBTOTAL(9,HB118:HD118)</f>
        <v>0</v>
      </c>
      <c r="HF118" s="2208" t="n">
        <f aca="false">SUMIF($C$5:HE$5,"Накопленный эффект, т/сут",$C118:HE118)+SUMIF($C$5:HE$5,"Нараст.  по потенциалу",$C118:HE118)-SUMIF($C$5:HE$5,"Нараст. по остановкам",$C118:HE118)-SUMIF($C$5:HE$5,"ИТОГО перевод в ППД",$C118:HE118)-SUMIF($C$5:HE$5,"ИТОГО  нерент, по распоряж.",$C118:HE118)-SUMIF($C$5:HE$5,"ИТОГО ост. дебит от ЗБС, Углуб., ПВЛГ/ПНЛГ",$C118:HE118)</f>
        <v>858</v>
      </c>
      <c r="HG118" s="0" t="n">
        <v>2.1</v>
      </c>
      <c r="HH118" s="0"/>
      <c r="HI118" s="0"/>
      <c r="HJ118" s="0" t="n">
        <v>0.499870967741935</v>
      </c>
      <c r="HK118" s="2203" t="n">
        <f aca="false">SUBTOTAL(9,HG118:HJ118)</f>
        <v>2.59987096774194</v>
      </c>
      <c r="HL118" s="2107"/>
      <c r="HM118" s="0" t="n">
        <f aca="false">HM$4:HM$4+SUMIF($C$5:HK$5,"Нараст. по остановкам",$C118:HK118)-SUMIF($C$5:HK$5,"Нараст.  по потенциалу",$C118:HK118)</f>
        <v>863.078704742539</v>
      </c>
      <c r="HN118" s="0" t="n">
        <v>3</v>
      </c>
      <c r="HQ118" s="0"/>
    </row>
    <row r="119" customFormat="false" ht="1.5" hidden="false" customHeight="true" outlineLevel="0" collapsed="false">
      <c r="A119" s="2215"/>
      <c r="B119" s="2215"/>
      <c r="C119" s="2225"/>
      <c r="D119" s="2225"/>
      <c r="E119" s="2225"/>
      <c r="F119" s="2225"/>
      <c r="G119" s="2225"/>
      <c r="H119" s="2225"/>
      <c r="I119" s="2225"/>
      <c r="J119" s="2225"/>
      <c r="K119" s="2225"/>
      <c r="L119" s="2225"/>
      <c r="M119" s="2225"/>
      <c r="N119" s="2225"/>
      <c r="O119" s="2225"/>
      <c r="P119" s="2225"/>
      <c r="Q119" s="2225"/>
      <c r="R119" s="2221"/>
      <c r="S119" s="2221"/>
      <c r="T119" s="2326"/>
      <c r="U119" s="2327"/>
      <c r="V119" s="2225"/>
      <c r="W119" s="2225"/>
      <c r="X119" s="2225"/>
      <c r="Y119" s="2225"/>
      <c r="Z119" s="2225"/>
      <c r="AA119" s="2225"/>
      <c r="AB119" s="2225"/>
      <c r="AC119" s="2225"/>
      <c r="AD119" s="2225"/>
      <c r="AE119" s="2225"/>
      <c r="AF119" s="2225"/>
      <c r="AG119" s="2221"/>
      <c r="AH119" s="2221"/>
      <c r="AI119" s="0"/>
      <c r="AJ119" s="0"/>
      <c r="AK119" s="2328"/>
      <c r="AL119" s="2225"/>
      <c r="AM119" s="2225"/>
      <c r="AN119" s="2225"/>
      <c r="AO119" s="2225"/>
      <c r="AP119" s="2225"/>
      <c r="AQ119" s="2225"/>
      <c r="AR119" s="2225"/>
      <c r="AS119" s="2225"/>
      <c r="AT119" s="2225"/>
      <c r="AU119" s="2225"/>
      <c r="AV119" s="2225"/>
      <c r="AW119" s="2225"/>
      <c r="AX119" s="2225"/>
      <c r="AY119" s="2225"/>
      <c r="AZ119" s="2225"/>
      <c r="BA119" s="2225"/>
      <c r="BB119" s="2225"/>
      <c r="BC119" s="2225"/>
      <c r="BD119" s="2225"/>
      <c r="BE119" s="2225"/>
      <c r="BF119" s="2225"/>
      <c r="BG119" s="2225"/>
      <c r="BH119" s="2225"/>
      <c r="BI119" s="2221"/>
      <c r="BJ119" s="2221"/>
      <c r="BK119" s="2327"/>
      <c r="BL119" s="2225"/>
      <c r="BM119" s="2225"/>
      <c r="BN119" s="2225"/>
      <c r="BO119" s="2225"/>
      <c r="BP119" s="2225"/>
      <c r="BQ119" s="2225"/>
      <c r="BR119" s="2225"/>
      <c r="BS119" s="2225"/>
      <c r="BT119" s="2225"/>
      <c r="BU119" s="2225"/>
      <c r="BV119" s="2225"/>
      <c r="BW119" s="2225"/>
      <c r="BX119" s="2221"/>
      <c r="BY119" s="2221"/>
      <c r="BZ119" s="2221"/>
      <c r="CA119" s="2221"/>
      <c r="CB119" s="2225"/>
      <c r="CC119" s="2225"/>
      <c r="CD119" s="2225"/>
      <c r="CE119" s="2225"/>
      <c r="CF119" s="2225"/>
      <c r="CG119" s="2225"/>
      <c r="CH119" s="2225"/>
      <c r="CI119" s="2225"/>
      <c r="CJ119" s="2225"/>
      <c r="CK119" s="2225"/>
      <c r="CL119" s="2225"/>
      <c r="CM119" s="2225"/>
      <c r="CN119" s="2225"/>
      <c r="CO119" s="2221"/>
      <c r="CP119" s="2221"/>
      <c r="CQ119" s="1302"/>
      <c r="CR119" s="2225"/>
      <c r="CS119" s="2225"/>
      <c r="CT119" s="2225"/>
      <c r="CU119" s="2225"/>
      <c r="CV119" s="2225"/>
      <c r="CW119" s="2225"/>
      <c r="CX119" s="2225"/>
      <c r="CY119" s="2225"/>
      <c r="CZ119" s="2225"/>
      <c r="DA119" s="2225"/>
      <c r="DB119" s="2225"/>
      <c r="DC119" s="2225"/>
      <c r="DD119" s="2221"/>
      <c r="DE119" s="2221"/>
      <c r="DF119" s="2225"/>
      <c r="DG119" s="2225"/>
      <c r="DH119" s="2225"/>
      <c r="DI119" s="2225"/>
      <c r="DJ119" s="2225"/>
      <c r="DK119" s="2225"/>
      <c r="DL119" s="2225"/>
      <c r="DM119" s="2225"/>
      <c r="DN119" s="2225"/>
      <c r="DO119" s="2225"/>
      <c r="DP119" s="2225"/>
      <c r="DQ119" s="2225"/>
      <c r="DR119" s="2225"/>
      <c r="DS119" s="2225"/>
      <c r="DT119" s="2225"/>
      <c r="DU119" s="2225"/>
      <c r="DV119" s="2225"/>
      <c r="DW119" s="2225"/>
      <c r="DX119" s="2225"/>
      <c r="DY119" s="2225"/>
      <c r="DZ119" s="2221"/>
      <c r="EA119" s="2221"/>
      <c r="EB119" s="2225"/>
      <c r="EC119" s="2225"/>
      <c r="ED119" s="2225"/>
      <c r="EE119" s="2225"/>
      <c r="EF119" s="2225"/>
      <c r="EG119" s="2225"/>
      <c r="EH119" s="2225"/>
      <c r="EI119" s="2225"/>
      <c r="EJ119" s="2225"/>
      <c r="EK119" s="2225"/>
      <c r="EL119" s="2221"/>
      <c r="EM119" s="2221"/>
      <c r="EN119" s="2225"/>
      <c r="EO119" s="2225"/>
      <c r="EP119" s="2225"/>
      <c r="EQ119" s="2225"/>
      <c r="ER119" s="2225"/>
      <c r="ES119" s="2225"/>
      <c r="ET119" s="2225"/>
      <c r="EU119" s="2225"/>
      <c r="EV119" s="2225"/>
      <c r="EW119" s="2225"/>
      <c r="EX119" s="2225"/>
      <c r="EY119" s="2225"/>
      <c r="EZ119" s="2225"/>
      <c r="FA119" s="2225"/>
      <c r="FB119" s="2225"/>
      <c r="FC119" s="2225"/>
      <c r="FD119" s="2225"/>
      <c r="FE119" s="2225"/>
      <c r="FF119" s="2225"/>
      <c r="FG119" s="2225"/>
      <c r="FH119" s="2221"/>
      <c r="FI119" s="2221"/>
      <c r="FJ119" s="2221"/>
      <c r="FK119" s="2230"/>
      <c r="FL119" s="2217"/>
      <c r="FM119" s="2221"/>
      <c r="FN119" s="2228"/>
      <c r="FO119" s="2329"/>
      <c r="FP119" s="2330"/>
      <c r="FQ119" s="2230"/>
      <c r="FR119" s="2225"/>
      <c r="FS119" s="2225"/>
      <c r="FT119" s="2225"/>
      <c r="FU119" s="2225"/>
      <c r="FV119" s="2225"/>
      <c r="FW119" s="2225"/>
      <c r="FX119" s="2225"/>
      <c r="FY119" s="2225"/>
      <c r="FZ119" s="2225"/>
      <c r="GA119" s="2225"/>
      <c r="GB119" s="2225"/>
      <c r="GC119" s="2225"/>
      <c r="GD119" s="2225"/>
      <c r="GE119" s="2225"/>
      <c r="GF119" s="2225"/>
      <c r="GG119" s="2225"/>
      <c r="GH119" s="2225"/>
      <c r="GI119" s="2221"/>
      <c r="GJ119" s="2221"/>
      <c r="GK119" s="1302"/>
      <c r="GL119" s="1302"/>
      <c r="GM119" s="1302"/>
      <c r="GN119" s="1302"/>
      <c r="GO119" s="1302"/>
      <c r="GP119" s="2331"/>
      <c r="GQ119" s="2331"/>
      <c r="GR119" s="2225"/>
      <c r="GS119" s="2225"/>
      <c r="GT119" s="2225"/>
      <c r="GU119" s="2225"/>
      <c r="GV119" s="2225"/>
      <c r="GW119" s="2225"/>
      <c r="GX119" s="2225"/>
      <c r="GY119" s="2225"/>
      <c r="GZ119" s="2221"/>
      <c r="HA119" s="2221"/>
      <c r="HB119" s="2225"/>
      <c r="HC119" s="2225"/>
      <c r="HD119" s="2225"/>
      <c r="HE119" s="2221"/>
      <c r="HF119" s="2221"/>
      <c r="HG119" s="1302"/>
      <c r="HH119" s="1302"/>
      <c r="HI119" s="1302"/>
      <c r="HJ119" s="1302"/>
      <c r="HK119" s="1302"/>
      <c r="HL119" s="2236"/>
      <c r="HM119" s="2236"/>
      <c r="HN119" s="2052" t="n">
        <v>4</v>
      </c>
      <c r="HQ119" s="0"/>
    </row>
    <row r="120" customFormat="false" ht="11.25" hidden="false" customHeight="true" outlineLevel="0" collapsed="false">
      <c r="A120" s="2056" t="e">
        <f aca="false">A116+1</f>
        <v>#REF!</v>
      </c>
      <c r="B120" s="2057" t="s">
        <v>662</v>
      </c>
      <c r="C120" s="2274"/>
      <c r="D120" s="0"/>
      <c r="E120" s="0"/>
      <c r="F120" s="0"/>
      <c r="G120" s="0"/>
      <c r="H120" s="2274"/>
      <c r="I120" s="2274"/>
      <c r="J120" s="2274"/>
      <c r="K120" s="2274"/>
      <c r="L120" s="2274"/>
      <c r="M120" s="2274"/>
      <c r="N120" s="2274"/>
      <c r="O120" s="2274"/>
      <c r="P120" s="2274"/>
      <c r="Q120" s="2274"/>
      <c r="R120" s="2063"/>
      <c r="S120" s="2063"/>
      <c r="T120" s="0"/>
      <c r="U120" s="0"/>
      <c r="V120" s="2274"/>
      <c r="W120" s="2274"/>
      <c r="X120" s="2274"/>
      <c r="Y120" s="2274"/>
      <c r="Z120" s="2274"/>
      <c r="AA120" s="2274"/>
      <c r="AB120" s="2274"/>
      <c r="AC120" s="2274"/>
      <c r="AD120" s="2274"/>
      <c r="AE120" s="2274"/>
      <c r="AF120" s="2274"/>
      <c r="AG120" s="2063"/>
      <c r="AH120" s="2063"/>
      <c r="AI120" s="0"/>
      <c r="AJ120" s="0"/>
      <c r="AK120" s="0"/>
      <c r="AL120" s="2274"/>
      <c r="AM120" s="0"/>
      <c r="AN120" s="2274"/>
      <c r="AO120" s="2274"/>
      <c r="AP120" s="2274"/>
      <c r="AQ120" s="2274"/>
      <c r="AR120" s="2274"/>
      <c r="AS120" s="2274"/>
      <c r="AT120" s="2274"/>
      <c r="AU120" s="2274"/>
      <c r="AV120" s="2274"/>
      <c r="AW120" s="2274"/>
      <c r="AX120" s="2274"/>
      <c r="AY120" s="2274"/>
      <c r="AZ120" s="2274"/>
      <c r="BA120" s="2274"/>
      <c r="BB120" s="2274"/>
      <c r="BC120" s="2274"/>
      <c r="BD120" s="2274"/>
      <c r="BE120" s="2274"/>
      <c r="BF120" s="2274"/>
      <c r="BG120" s="2274"/>
      <c r="BH120" s="2274"/>
      <c r="BI120" s="2063"/>
      <c r="BJ120" s="2063"/>
      <c r="BK120" s="0"/>
      <c r="BL120" s="2072"/>
      <c r="BM120" s="2072"/>
      <c r="BN120" s="2072"/>
      <c r="BO120" s="2072"/>
      <c r="BP120" s="2072"/>
      <c r="BQ120" s="2072"/>
      <c r="BR120" s="2072"/>
      <c r="BS120" s="2072"/>
      <c r="BT120" s="2072"/>
      <c r="BU120" s="2072"/>
      <c r="BV120" s="2072"/>
      <c r="BW120" s="2274"/>
      <c r="BX120" s="2063"/>
      <c r="BY120" s="2063"/>
      <c r="BZ120" s="2063"/>
      <c r="CA120" s="2063"/>
      <c r="CB120" s="2072"/>
      <c r="CC120" s="2072"/>
      <c r="CD120" s="2072"/>
      <c r="CE120" s="2072"/>
      <c r="CF120" s="2072"/>
      <c r="CG120" s="2072"/>
      <c r="CH120" s="2072"/>
      <c r="CI120" s="2072"/>
      <c r="CJ120" s="2072"/>
      <c r="CK120" s="2072"/>
      <c r="CL120" s="2072"/>
      <c r="CM120" s="2072"/>
      <c r="CN120" s="2274"/>
      <c r="CO120" s="0"/>
      <c r="CP120" s="2070"/>
      <c r="CQ120" s="0"/>
      <c r="CR120" s="2072"/>
      <c r="CS120" s="2072"/>
      <c r="CT120" s="2072"/>
      <c r="CU120" s="2072"/>
      <c r="CV120" s="2072"/>
      <c r="CW120" s="2072"/>
      <c r="CX120" s="2072"/>
      <c r="CY120" s="2072"/>
      <c r="CZ120" s="2072"/>
      <c r="DA120" s="2072"/>
      <c r="DB120" s="2072"/>
      <c r="DC120" s="2274"/>
      <c r="DD120" s="0"/>
      <c r="DE120" s="2070"/>
      <c r="DF120" s="2274"/>
      <c r="DG120" s="2072" t="s">
        <v>516</v>
      </c>
      <c r="DH120" s="2072"/>
      <c r="DI120" s="2072"/>
      <c r="DJ120" s="2072"/>
      <c r="DK120" s="2072"/>
      <c r="DL120" s="2072"/>
      <c r="DM120" s="2072"/>
      <c r="DN120" s="2072"/>
      <c r="DO120" s="2072"/>
      <c r="DP120" s="2072"/>
      <c r="DQ120" s="2072"/>
      <c r="DR120" s="2072"/>
      <c r="DS120" s="2072"/>
      <c r="DT120" s="2072"/>
      <c r="DU120" s="2072"/>
      <c r="DV120" s="2072"/>
      <c r="DW120" s="2072"/>
      <c r="DX120" s="2072"/>
      <c r="DY120" s="2072"/>
      <c r="DZ120" s="0"/>
      <c r="EA120" s="2070"/>
      <c r="EB120" s="2274"/>
      <c r="EC120" s="2072"/>
      <c r="ED120" s="2072"/>
      <c r="EE120" s="2072"/>
      <c r="EF120" s="2072"/>
      <c r="EG120" s="2072"/>
      <c r="EH120" s="2072"/>
      <c r="EI120" s="2072"/>
      <c r="EJ120" s="2072"/>
      <c r="EK120" s="2072"/>
      <c r="EL120" s="0"/>
      <c r="EM120" s="2070"/>
      <c r="EN120" s="2271"/>
      <c r="EO120" s="2072"/>
      <c r="EP120" s="2072"/>
      <c r="EQ120" s="2072"/>
      <c r="ER120" s="2072"/>
      <c r="ES120" s="2072"/>
      <c r="ET120" s="2072"/>
      <c r="EU120" s="2072"/>
      <c r="EV120" s="2072"/>
      <c r="EW120" s="2072"/>
      <c r="EX120" s="2072"/>
      <c r="EY120" s="2072"/>
      <c r="EZ120" s="2072"/>
      <c r="FA120" s="2072"/>
      <c r="FB120" s="2072"/>
      <c r="FC120" s="2072"/>
      <c r="FD120" s="2072"/>
      <c r="FE120" s="2072"/>
      <c r="FF120" s="2072"/>
      <c r="FG120" s="2072"/>
      <c r="FH120" s="2076"/>
      <c r="FI120" s="2063"/>
      <c r="FJ120" s="2062"/>
      <c r="FK120" s="0"/>
      <c r="FL120" s="2077"/>
      <c r="FM120" s="0"/>
      <c r="FN120" s="0"/>
      <c r="FO120" s="0"/>
      <c r="FP120" s="0"/>
      <c r="FQ120" s="2084"/>
      <c r="FR120" s="2072"/>
      <c r="FS120" s="2072"/>
      <c r="FT120" s="2072"/>
      <c r="FU120" s="2072"/>
      <c r="FV120" s="2072"/>
      <c r="FW120" s="2072"/>
      <c r="FX120" s="2072"/>
      <c r="FY120" s="2072"/>
      <c r="FZ120" s="2072"/>
      <c r="GA120" s="2072"/>
      <c r="GB120" s="2072"/>
      <c r="GC120" s="2072"/>
      <c r="GD120" s="2072"/>
      <c r="GE120" s="2072"/>
      <c r="GF120" s="2072"/>
      <c r="GG120" s="2072"/>
      <c r="GH120" s="2274"/>
      <c r="GI120" s="2063"/>
      <c r="GJ120" s="2076"/>
      <c r="GK120" s="0"/>
      <c r="GL120" s="0"/>
      <c r="GM120" s="0"/>
      <c r="GN120" s="2090"/>
      <c r="GO120" s="2090"/>
      <c r="GP120" s="2271"/>
      <c r="GQ120" s="2072"/>
      <c r="GR120" s="2072"/>
      <c r="GS120" s="2072"/>
      <c r="GT120" s="2072"/>
      <c r="GU120" s="2072"/>
      <c r="GV120" s="2072"/>
      <c r="GW120" s="2072"/>
      <c r="GX120" s="2072"/>
      <c r="GY120" s="2072"/>
      <c r="GZ120" s="2063"/>
      <c r="HA120" s="2063"/>
      <c r="HB120" s="0"/>
      <c r="HC120" s="0"/>
      <c r="HD120" s="0"/>
      <c r="HE120" s="2101"/>
      <c r="HF120" s="2102"/>
      <c r="HG120" s="0"/>
      <c r="HH120" s="0"/>
      <c r="HI120" s="0"/>
      <c r="HJ120" s="0"/>
      <c r="HK120" s="0"/>
      <c r="HL120" s="2107" t="e">
        <f aca="false">HL$4:HL$4+SUMIF($C$5:HK$5,"Нараст. баланс",$C122:HK122)+SUMIF($C$7:HH$7,"Итого (с ВНР)",$C122:HH122)-SUMIF($C$5:HK$5,"Геол. снижение,  т/сут",$C122:HK122)-SUMIF(HJ$7:HK$7,"Итого",HJ122:HK122)-SUMIF($C$7:HK$7,"Итого (с ВСП)",$C122:HK122)</f>
        <v>#REF!</v>
      </c>
      <c r="HM120" s="0"/>
      <c r="HN120" s="0" t="n">
        <v>1</v>
      </c>
      <c r="HQ120" s="0"/>
    </row>
    <row r="121" customFormat="false" ht="11.25" hidden="false" customHeight="true" outlineLevel="0" collapsed="false">
      <c r="A121" s="2056"/>
      <c r="B121" s="2113" t="s">
        <v>663</v>
      </c>
      <c r="C121" s="2279"/>
      <c r="D121" s="0"/>
      <c r="E121" s="0"/>
      <c r="F121" s="0"/>
      <c r="G121" s="0"/>
      <c r="H121" s="2279"/>
      <c r="I121" s="2279"/>
      <c r="J121" s="2279"/>
      <c r="K121" s="2279"/>
      <c r="L121" s="2279"/>
      <c r="M121" s="2279"/>
      <c r="N121" s="2279"/>
      <c r="O121" s="2279"/>
      <c r="P121" s="2279"/>
      <c r="Q121" s="2279"/>
      <c r="R121" s="2119" t="n">
        <f aca="false">COUNTA(C121:Q121)</f>
        <v>0</v>
      </c>
      <c r="S121" s="2119"/>
      <c r="T121" s="0"/>
      <c r="U121" s="0"/>
      <c r="V121" s="2279"/>
      <c r="W121" s="2279"/>
      <c r="X121" s="2279"/>
      <c r="Y121" s="2279"/>
      <c r="Z121" s="2279"/>
      <c r="AA121" s="2279"/>
      <c r="AB121" s="2279"/>
      <c r="AC121" s="2279"/>
      <c r="AD121" s="2279"/>
      <c r="AE121" s="2279"/>
      <c r="AF121" s="2279"/>
      <c r="AG121" s="2119" t="n">
        <f aca="false">COUNTA(T121:AF121)</f>
        <v>0</v>
      </c>
      <c r="AH121" s="2119"/>
      <c r="AI121" s="0"/>
      <c r="AJ121" s="0"/>
      <c r="AK121" s="0"/>
      <c r="AL121" s="2279"/>
      <c r="AM121" s="0"/>
      <c r="AN121" s="2279"/>
      <c r="AO121" s="2279"/>
      <c r="AP121" s="2279"/>
      <c r="AQ121" s="2279"/>
      <c r="AR121" s="2279"/>
      <c r="AS121" s="2279"/>
      <c r="AT121" s="2279"/>
      <c r="AU121" s="2279"/>
      <c r="AV121" s="2279"/>
      <c r="AW121" s="2279"/>
      <c r="AX121" s="2279"/>
      <c r="AY121" s="2279"/>
      <c r="AZ121" s="2279"/>
      <c r="BA121" s="2279"/>
      <c r="BB121" s="2279"/>
      <c r="BC121" s="2279"/>
      <c r="BD121" s="2279"/>
      <c r="BE121" s="2279"/>
      <c r="BF121" s="2279"/>
      <c r="BG121" s="2279"/>
      <c r="BH121" s="2279"/>
      <c r="BI121" s="2119" t="n">
        <f aca="false">COUNTA(AI121:BH121)</f>
        <v>0</v>
      </c>
      <c r="BJ121" s="2119"/>
      <c r="BK121" s="0"/>
      <c r="BL121" s="2128"/>
      <c r="BM121" s="2128"/>
      <c r="BN121" s="2128"/>
      <c r="BO121" s="2128"/>
      <c r="BP121" s="2128"/>
      <c r="BQ121" s="2128"/>
      <c r="BR121" s="2128"/>
      <c r="BS121" s="2128"/>
      <c r="BT121" s="2128"/>
      <c r="BU121" s="2128"/>
      <c r="BV121" s="2128"/>
      <c r="BW121" s="2279"/>
      <c r="BX121" s="2119" t="n">
        <f aca="false">COUNTA(BK121:BW121)</f>
        <v>0</v>
      </c>
      <c r="BY121" s="2119"/>
      <c r="BZ121" s="2119" t="n">
        <f aca="false">R121+AG121+BI121+BX121</f>
        <v>0</v>
      </c>
      <c r="CA121" s="2119"/>
      <c r="CB121" s="2128"/>
      <c r="CC121" s="2128"/>
      <c r="CD121" s="2128"/>
      <c r="CE121" s="2128"/>
      <c r="CF121" s="2128"/>
      <c r="CG121" s="2128"/>
      <c r="CH121" s="2128"/>
      <c r="CI121" s="2128"/>
      <c r="CJ121" s="2128"/>
      <c r="CK121" s="2128"/>
      <c r="CL121" s="2128"/>
      <c r="CM121" s="2128"/>
      <c r="CN121" s="2279"/>
      <c r="CO121" s="0" t="n">
        <f aca="false">SUBTOTAL(9,CB123:CN123)</f>
        <v>0</v>
      </c>
      <c r="CP121" s="2126"/>
      <c r="CQ121" s="0"/>
      <c r="CR121" s="2128"/>
      <c r="CS121" s="2128"/>
      <c r="CT121" s="2128"/>
      <c r="CU121" s="2128"/>
      <c r="CV121" s="2128"/>
      <c r="CW121" s="2128"/>
      <c r="CX121" s="2128"/>
      <c r="CY121" s="2128"/>
      <c r="CZ121" s="2128"/>
      <c r="DA121" s="2128"/>
      <c r="DB121" s="2128"/>
      <c r="DC121" s="2279"/>
      <c r="DD121" s="0" t="n">
        <f aca="false">COUNTA(CQ121:DC121)</f>
        <v>0</v>
      </c>
      <c r="DE121" s="2126"/>
      <c r="DF121" s="2279"/>
      <c r="DG121" s="2128" t="s">
        <v>664</v>
      </c>
      <c r="DH121" s="2128"/>
      <c r="DI121" s="2128"/>
      <c r="DJ121" s="2128"/>
      <c r="DK121" s="2128"/>
      <c r="DL121" s="2128"/>
      <c r="DM121" s="2128"/>
      <c r="DN121" s="2128"/>
      <c r="DO121" s="2128"/>
      <c r="DP121" s="2128"/>
      <c r="DQ121" s="2128"/>
      <c r="DR121" s="2128"/>
      <c r="DS121" s="2128"/>
      <c r="DT121" s="2128"/>
      <c r="DU121" s="2128"/>
      <c r="DV121" s="2128"/>
      <c r="DW121" s="2128"/>
      <c r="DX121" s="2128"/>
      <c r="DY121" s="2128"/>
      <c r="DZ121" s="0" t="n">
        <f aca="false">COUNTA(DF121:DY121)</f>
        <v>1</v>
      </c>
      <c r="EA121" s="2126"/>
      <c r="EB121" s="2279"/>
      <c r="EC121" s="2128"/>
      <c r="ED121" s="2128"/>
      <c r="EE121" s="2128"/>
      <c r="EF121" s="2128"/>
      <c r="EG121" s="2128"/>
      <c r="EH121" s="2128"/>
      <c r="EI121" s="2128"/>
      <c r="EJ121" s="2128"/>
      <c r="EK121" s="2128"/>
      <c r="EL121" s="0" t="n">
        <f aca="false">COUNTA(EB121:EK121)</f>
        <v>0</v>
      </c>
      <c r="EM121" s="2126"/>
      <c r="EN121" s="2277"/>
      <c r="EO121" s="2128"/>
      <c r="EP121" s="2128"/>
      <c r="EQ121" s="2128"/>
      <c r="ER121" s="2128"/>
      <c r="ES121" s="2128"/>
      <c r="ET121" s="2128"/>
      <c r="EU121" s="2128"/>
      <c r="EV121" s="2128"/>
      <c r="EW121" s="2128"/>
      <c r="EX121" s="2128"/>
      <c r="EY121" s="2128"/>
      <c r="EZ121" s="2128"/>
      <c r="FA121" s="2128"/>
      <c r="FB121" s="2128"/>
      <c r="FC121" s="2128"/>
      <c r="FD121" s="2128"/>
      <c r="FE121" s="2128"/>
      <c r="FF121" s="2128"/>
      <c r="FG121" s="2128"/>
      <c r="FH121" s="2132" t="n">
        <f aca="false">SUBTOTAL(9,EN123:FG123)</f>
        <v>0</v>
      </c>
      <c r="FI121" s="2119" t="n">
        <f aca="false">SUBTOTAL(9,EN123:FG123)</f>
        <v>0</v>
      </c>
      <c r="FJ121" s="2133"/>
      <c r="FK121" s="0"/>
      <c r="FL121" s="2134"/>
      <c r="FM121" s="0"/>
      <c r="FN121" s="0"/>
      <c r="FO121" s="0"/>
      <c r="FP121" s="0"/>
      <c r="FQ121" s="2141"/>
      <c r="FR121" s="2128"/>
      <c r="FS121" s="2128"/>
      <c r="FT121" s="2128"/>
      <c r="FU121" s="2128"/>
      <c r="FV121" s="2128"/>
      <c r="FW121" s="2128"/>
      <c r="FX121" s="2128"/>
      <c r="FY121" s="2128"/>
      <c r="FZ121" s="2128"/>
      <c r="GA121" s="2128"/>
      <c r="GB121" s="2128"/>
      <c r="GC121" s="2128"/>
      <c r="GD121" s="2128"/>
      <c r="GE121" s="2128"/>
      <c r="GF121" s="2128"/>
      <c r="GG121" s="2128"/>
      <c r="GH121" s="2279"/>
      <c r="GI121" s="2119" t="n">
        <f aca="false">SUBTOTAL(9,FO123:GH123)</f>
        <v>0</v>
      </c>
      <c r="GJ121" s="2142"/>
      <c r="GK121" s="0"/>
      <c r="GL121" s="0"/>
      <c r="GM121" s="0"/>
      <c r="GN121" s="0" t="n">
        <f aca="false">SUBTOTAL(9,GK123:GM123)</f>
        <v>0</v>
      </c>
      <c r="GO121" s="2148"/>
      <c r="GP121" s="2277"/>
      <c r="GQ121" s="2128"/>
      <c r="GR121" s="2128"/>
      <c r="GS121" s="2128"/>
      <c r="GT121" s="2128"/>
      <c r="GU121" s="2128"/>
      <c r="GV121" s="2128"/>
      <c r="GW121" s="2128"/>
      <c r="GX121" s="2128"/>
      <c r="GY121" s="2128"/>
      <c r="GZ121" s="2119" t="n">
        <f aca="false">SUBTOTAL(3,GP121:GY121)</f>
        <v>0</v>
      </c>
      <c r="HA121" s="2156"/>
      <c r="HB121" s="0"/>
      <c r="HC121" s="0"/>
      <c r="HD121" s="0"/>
      <c r="HE121" s="2160"/>
      <c r="HF121" s="2161"/>
      <c r="HG121" s="0"/>
      <c r="HH121" s="0"/>
      <c r="HI121" s="0"/>
      <c r="HJ121" s="0"/>
      <c r="HK121" s="0"/>
      <c r="HL121" s="2107"/>
      <c r="HM121" s="0"/>
      <c r="HN121" s="0" t="n">
        <v>2</v>
      </c>
      <c r="HQ121" s="0"/>
    </row>
    <row r="122" customFormat="false" ht="11.25" hidden="false" customHeight="true" outlineLevel="0" collapsed="false">
      <c r="A122" s="2056"/>
      <c r="B122" s="2169" t="s">
        <v>661</v>
      </c>
      <c r="C122" s="2283"/>
      <c r="D122" s="0"/>
      <c r="E122" s="0"/>
      <c r="F122" s="0"/>
      <c r="G122" s="0"/>
      <c r="H122" s="2283"/>
      <c r="I122" s="2283"/>
      <c r="J122" s="2283"/>
      <c r="K122" s="2283"/>
      <c r="L122" s="2283"/>
      <c r="M122" s="2283"/>
      <c r="N122" s="2283"/>
      <c r="O122" s="2283"/>
      <c r="P122" s="2283"/>
      <c r="Q122" s="2283"/>
      <c r="R122" s="2175" t="n">
        <f aca="false">SUBTOTAL(9,C122:Q122)</f>
        <v>0</v>
      </c>
      <c r="S122" s="2175" t="n">
        <f aca="false">R122+S118</f>
        <v>530</v>
      </c>
      <c r="T122" s="0"/>
      <c r="U122" s="0"/>
      <c r="V122" s="2283"/>
      <c r="W122" s="2283"/>
      <c r="X122" s="2283"/>
      <c r="Y122" s="2283"/>
      <c r="Z122" s="2283"/>
      <c r="AA122" s="2283"/>
      <c r="AB122" s="2283"/>
      <c r="AC122" s="2283"/>
      <c r="AD122" s="2283"/>
      <c r="AE122" s="2283"/>
      <c r="AF122" s="2283"/>
      <c r="AG122" s="2175" t="n">
        <f aca="false">SUBTOTAL(9,T122:AF122)</f>
        <v>0</v>
      </c>
      <c r="AH122" s="2175" t="n">
        <f aca="false">AG122+AH118</f>
        <v>29</v>
      </c>
      <c r="AI122" s="0"/>
      <c r="AJ122" s="0"/>
      <c r="AK122" s="0"/>
      <c r="AL122" s="2283"/>
      <c r="AM122" s="0"/>
      <c r="AN122" s="2283"/>
      <c r="AO122" s="2283"/>
      <c r="AP122" s="2283"/>
      <c r="AQ122" s="2283"/>
      <c r="AR122" s="2283"/>
      <c r="AS122" s="2283"/>
      <c r="AT122" s="2283"/>
      <c r="AU122" s="2283"/>
      <c r="AV122" s="2283"/>
      <c r="AW122" s="2283"/>
      <c r="AX122" s="2283"/>
      <c r="AY122" s="2283"/>
      <c r="AZ122" s="2283"/>
      <c r="BA122" s="2283"/>
      <c r="BB122" s="2283"/>
      <c r="BC122" s="2283"/>
      <c r="BD122" s="2283"/>
      <c r="BE122" s="2283"/>
      <c r="BF122" s="2283"/>
      <c r="BG122" s="2283"/>
      <c r="BH122" s="2283"/>
      <c r="BI122" s="2175" t="n">
        <f aca="false">SUBTOTAL(9,AI122:BH122)</f>
        <v>0</v>
      </c>
      <c r="BJ122" s="2175" t="n">
        <f aca="false">BI122+BJ118</f>
        <v>286</v>
      </c>
      <c r="BK122" s="0"/>
      <c r="BL122" s="2184"/>
      <c r="BM122" s="2184"/>
      <c r="BN122" s="2184"/>
      <c r="BO122" s="2184"/>
      <c r="BP122" s="2184"/>
      <c r="BQ122" s="2184"/>
      <c r="BR122" s="2184"/>
      <c r="BS122" s="2184"/>
      <c r="BT122" s="2184"/>
      <c r="BU122" s="2184"/>
      <c r="BV122" s="2184"/>
      <c r="BW122" s="2283"/>
      <c r="BX122" s="2175" t="n">
        <f aca="false">SUBTOTAL(9,BK122:BW122)</f>
        <v>0</v>
      </c>
      <c r="BY122" s="2175" t="n">
        <f aca="false">BX122+BY118</f>
        <v>25</v>
      </c>
      <c r="BZ122" s="2175" t="n">
        <f aca="false">+R122+AG122+BI122+BX122</f>
        <v>0</v>
      </c>
      <c r="CA122" s="2175" t="n">
        <f aca="false">BZ122+CA118</f>
        <v>870</v>
      </c>
      <c r="CB122" s="2184"/>
      <c r="CC122" s="2184"/>
      <c r="CD122" s="2184"/>
      <c r="CE122" s="2184"/>
      <c r="CF122" s="2184"/>
      <c r="CG122" s="2184"/>
      <c r="CH122" s="2184"/>
      <c r="CI122" s="2184"/>
      <c r="CJ122" s="2184"/>
      <c r="CK122" s="2184"/>
      <c r="CL122" s="2184"/>
      <c r="CM122" s="2184"/>
      <c r="CN122" s="2283"/>
      <c r="CO122" s="0" t="n">
        <f aca="false">SUBTOTAL(9,CB122:CN122)</f>
        <v>0</v>
      </c>
      <c r="CP122" s="2182" t="n">
        <f aca="false">CO122:CO122+IF($B118:$B118=2,0,CP118:CP118)</f>
        <v>0</v>
      </c>
      <c r="CQ122" s="0"/>
      <c r="CR122" s="2184"/>
      <c r="CS122" s="2184"/>
      <c r="CT122" s="2184"/>
      <c r="CU122" s="2184"/>
      <c r="CV122" s="2184"/>
      <c r="CW122" s="2184"/>
      <c r="CX122" s="2184"/>
      <c r="CY122" s="2184"/>
      <c r="CZ122" s="2184"/>
      <c r="DA122" s="2184"/>
      <c r="DB122" s="2184"/>
      <c r="DC122" s="2283"/>
      <c r="DD122" s="0" t="n">
        <f aca="false">SUBTOTAL(9,CQ122:DC122)</f>
        <v>0</v>
      </c>
      <c r="DE122" s="2182" t="n">
        <f aca="false">DD122:DD122+IF($B118:$B118=2,0,DE118:DE118)</f>
        <v>0</v>
      </c>
      <c r="DF122" s="2283"/>
      <c r="DG122" s="2283" t="n">
        <v>10</v>
      </c>
      <c r="DH122" s="2184"/>
      <c r="DI122" s="2184"/>
      <c r="DJ122" s="2184"/>
      <c r="DK122" s="2184"/>
      <c r="DL122" s="2184"/>
      <c r="DM122" s="2184"/>
      <c r="DN122" s="2184"/>
      <c r="DO122" s="2184"/>
      <c r="DP122" s="2184"/>
      <c r="DQ122" s="2184"/>
      <c r="DR122" s="2184"/>
      <c r="DS122" s="2184"/>
      <c r="DT122" s="2184"/>
      <c r="DU122" s="2184"/>
      <c r="DV122" s="2184"/>
      <c r="DW122" s="2184"/>
      <c r="DX122" s="2184"/>
      <c r="DY122" s="2184"/>
      <c r="DZ122" s="0" t="n">
        <f aca="false">SUBTOTAL(9,DF122:DY122)</f>
        <v>10</v>
      </c>
      <c r="EA122" s="2182" t="n">
        <f aca="false">DZ122:DZ122+IF($B118:$B118=2,0,EA118:EA118)</f>
        <v>190</v>
      </c>
      <c r="EB122" s="2283"/>
      <c r="EC122" s="2184"/>
      <c r="ED122" s="2184"/>
      <c r="EE122" s="2184"/>
      <c r="EF122" s="2184"/>
      <c r="EG122" s="2184"/>
      <c r="EH122" s="2184"/>
      <c r="EI122" s="2184"/>
      <c r="EJ122" s="2184"/>
      <c r="EK122" s="2184"/>
      <c r="EL122" s="0" t="n">
        <f aca="false">SUBTOTAL(9,EB122:EK122)</f>
        <v>0</v>
      </c>
      <c r="EM122" s="2182" t="n">
        <f aca="false">EL122:EL122+IF($B118:$B118=2,0,EM118:EM118)</f>
        <v>0</v>
      </c>
      <c r="EN122" s="2282"/>
      <c r="EO122" s="2184"/>
      <c r="EP122" s="2184"/>
      <c r="EQ122" s="2184"/>
      <c r="ER122" s="2184"/>
      <c r="ES122" s="2184"/>
      <c r="ET122" s="2184"/>
      <c r="EU122" s="2184"/>
      <c r="EV122" s="2184"/>
      <c r="EW122" s="2184"/>
      <c r="EX122" s="2184"/>
      <c r="EY122" s="2184"/>
      <c r="EZ122" s="2184"/>
      <c r="FA122" s="2184"/>
      <c r="FB122" s="2184"/>
      <c r="FC122" s="2184"/>
      <c r="FD122" s="2184"/>
      <c r="FE122" s="2184"/>
      <c r="FF122" s="2184"/>
      <c r="FG122" s="2184"/>
      <c r="FH122" s="2188" t="n">
        <f aca="false">SUBTOTAL(9,EN122:FG122)</f>
        <v>0</v>
      </c>
      <c r="FI122" s="2175" t="n">
        <f aca="false">SUBTOTAL(9,EN122:FG122)</f>
        <v>0</v>
      </c>
      <c r="FJ122" s="2174" t="n">
        <f aca="false">FI122:FI122+IF($B118:$B118=2,0,FJ118:FJ118)</f>
        <v>0</v>
      </c>
      <c r="FK122" s="0"/>
      <c r="FL122" s="2189"/>
      <c r="FM122" s="2207" t="n">
        <f aca="false">SUBTOTAL(9,FK122:FL122)</f>
        <v>0</v>
      </c>
      <c r="FN122" s="0" t="n">
        <f aca="false">$FN$3+FN118</f>
        <v>1176</v>
      </c>
      <c r="FO122" s="2330"/>
      <c r="FP122" s="2330" t="n">
        <v>8</v>
      </c>
      <c r="FQ122" s="2197"/>
      <c r="FR122" s="2184"/>
      <c r="FS122" s="2184"/>
      <c r="FT122" s="2184"/>
      <c r="FU122" s="2184"/>
      <c r="FV122" s="2184"/>
      <c r="FW122" s="2184"/>
      <c r="FX122" s="2184"/>
      <c r="FY122" s="2184"/>
      <c r="FZ122" s="2184"/>
      <c r="GA122" s="2184"/>
      <c r="GB122" s="2184"/>
      <c r="GC122" s="2184"/>
      <c r="GD122" s="2184"/>
      <c r="GE122" s="2184"/>
      <c r="GF122" s="2184"/>
      <c r="GG122" s="2184"/>
      <c r="GH122" s="2283"/>
      <c r="GI122" s="2175" t="n">
        <f aca="false">SUBTOTAL(9,FO122:GH122)</f>
        <v>8</v>
      </c>
      <c r="GJ122" s="2188" t="n">
        <f aca="false">GI122:GI122+IF($B118:$B118=2,0,GJ118:GJ118)</f>
        <v>200</v>
      </c>
      <c r="GK122" s="0"/>
      <c r="GL122" s="0"/>
      <c r="GM122" s="0"/>
      <c r="GN122" s="2203" t="n">
        <f aca="false">SUBTOTAL(9,GK122:GM122)</f>
        <v>0</v>
      </c>
      <c r="GO122" s="2203" t="n">
        <f aca="false">GN122:GN122+IF($B118:$B118=2,0,GO118:GO118)</f>
        <v>0</v>
      </c>
      <c r="GP122" s="2282"/>
      <c r="GQ122" s="2184"/>
      <c r="GR122" s="2184"/>
      <c r="GS122" s="2184"/>
      <c r="GT122" s="2184"/>
      <c r="GU122" s="2184"/>
      <c r="GV122" s="2184"/>
      <c r="GW122" s="2184"/>
      <c r="GX122" s="2184"/>
      <c r="GY122" s="2184"/>
      <c r="GZ122" s="2175" t="n">
        <f aca="false">SUBTOTAL(9,GP122:GY122)</f>
        <v>0</v>
      </c>
      <c r="HA122" s="2175" t="n">
        <f aca="false">GZ122:GZ122+IF($B118:$B118=2,0,HA118:HA118)</f>
        <v>0</v>
      </c>
      <c r="HB122" s="0"/>
      <c r="HC122" s="0"/>
      <c r="HD122" s="0" t="n">
        <f aca="false">$HD$14</f>
        <v>0</v>
      </c>
      <c r="HE122" s="2207" t="n">
        <f aca="false">SUBTOTAL(9,HB122:HD122)</f>
        <v>0</v>
      </c>
      <c r="HF122" s="2208" t="n">
        <f aca="false">SUMIF($C$5:HE$5,"Накопленный эффект, т/сут",$C122:HE122)+SUMIF($C$5:HE$5,"Нараст.  по потенциалу",$C122:HE122)-SUMIF($C$5:HE$5,"Нараст. по остановкам",$C122:HE122)-SUMIF($C$5:HE$5,"ИТОГО перевод в ППД",$C122:HE122)-SUMIF($C$5:HE$5,"ИТОГО  нерент, по распоряж.",$C122:HE122)-SUMIF($C$5:HE$5,"ИТОГО ост. дебит от ЗБС, Углуб., ПВЛГ/ПНЛГ",$C122:HE122)</f>
        <v>860</v>
      </c>
      <c r="HG122" s="0"/>
      <c r="HH122" s="0"/>
      <c r="HI122" s="0"/>
      <c r="HJ122" s="0"/>
      <c r="HK122" s="2203" t="n">
        <f aca="false">SUBTOTAL(9,HG122:HJ122)</f>
        <v>0</v>
      </c>
      <c r="HL122" s="2107"/>
      <c r="HM122" s="0" t="n">
        <f aca="false">HM$4:HM$4+SUMIF($C$5:HK$5,"Нараст. по остановкам",$C122:HK122)-SUMIF($C$5:HK$5,"Нараст.  по потенциалу",$C122:HK122)</f>
        <v>871.078704742539</v>
      </c>
      <c r="HN122" s="0" t="n">
        <v>3</v>
      </c>
      <c r="HQ122" s="0"/>
    </row>
    <row r="123" customFormat="false" ht="1.5" hidden="false" customHeight="true" outlineLevel="0" collapsed="false">
      <c r="A123" s="2215"/>
      <c r="B123" s="2215"/>
      <c r="C123" s="2225"/>
      <c r="D123" s="2225"/>
      <c r="E123" s="2225"/>
      <c r="F123" s="2225"/>
      <c r="G123" s="2225"/>
      <c r="H123" s="2225"/>
      <c r="I123" s="2225"/>
      <c r="J123" s="2225"/>
      <c r="K123" s="2225"/>
      <c r="L123" s="2225"/>
      <c r="M123" s="2225"/>
      <c r="N123" s="2225"/>
      <c r="O123" s="2225"/>
      <c r="P123" s="2225"/>
      <c r="Q123" s="2225"/>
      <c r="R123" s="2221"/>
      <c r="S123" s="2221"/>
      <c r="T123" s="2326"/>
      <c r="U123" s="2327"/>
      <c r="V123" s="2225"/>
      <c r="W123" s="2225"/>
      <c r="X123" s="2225"/>
      <c r="Y123" s="2225"/>
      <c r="Z123" s="2225"/>
      <c r="AA123" s="2225"/>
      <c r="AB123" s="2225"/>
      <c r="AC123" s="2225"/>
      <c r="AD123" s="2225"/>
      <c r="AE123" s="2225"/>
      <c r="AF123" s="2225"/>
      <c r="AG123" s="2221"/>
      <c r="AH123" s="2221"/>
      <c r="AI123" s="0"/>
      <c r="AJ123" s="0"/>
      <c r="AK123" s="2328"/>
      <c r="AL123" s="2225"/>
      <c r="AM123" s="2225"/>
      <c r="AN123" s="2225"/>
      <c r="AO123" s="2225"/>
      <c r="AP123" s="2225"/>
      <c r="AQ123" s="2225"/>
      <c r="AR123" s="2225"/>
      <c r="AS123" s="2225"/>
      <c r="AT123" s="2225"/>
      <c r="AU123" s="2225"/>
      <c r="AV123" s="2225"/>
      <c r="AW123" s="2225"/>
      <c r="AX123" s="2225"/>
      <c r="AY123" s="2225"/>
      <c r="AZ123" s="2225"/>
      <c r="BA123" s="2225"/>
      <c r="BB123" s="2225"/>
      <c r="BC123" s="2225"/>
      <c r="BD123" s="2225"/>
      <c r="BE123" s="2225"/>
      <c r="BF123" s="2225"/>
      <c r="BG123" s="2225"/>
      <c r="BH123" s="2225"/>
      <c r="BI123" s="2221"/>
      <c r="BJ123" s="2221"/>
      <c r="BK123" s="2327"/>
      <c r="BL123" s="2225"/>
      <c r="BM123" s="2225"/>
      <c r="BN123" s="2225"/>
      <c r="BO123" s="2225"/>
      <c r="BP123" s="2225"/>
      <c r="BQ123" s="2225"/>
      <c r="BR123" s="2225"/>
      <c r="BS123" s="2225"/>
      <c r="BT123" s="2225"/>
      <c r="BU123" s="2225"/>
      <c r="BV123" s="2225"/>
      <c r="BW123" s="2225"/>
      <c r="BX123" s="2221"/>
      <c r="BY123" s="2221"/>
      <c r="BZ123" s="2221"/>
      <c r="CA123" s="2221"/>
      <c r="CB123" s="2225"/>
      <c r="CC123" s="2225"/>
      <c r="CD123" s="2225"/>
      <c r="CE123" s="2225"/>
      <c r="CF123" s="2225"/>
      <c r="CG123" s="2225"/>
      <c r="CH123" s="2225"/>
      <c r="CI123" s="2225"/>
      <c r="CJ123" s="2225"/>
      <c r="CK123" s="2225"/>
      <c r="CL123" s="2225"/>
      <c r="CM123" s="2225"/>
      <c r="CN123" s="2225"/>
      <c r="CO123" s="2221"/>
      <c r="CP123" s="2221"/>
      <c r="CQ123" s="1302"/>
      <c r="CR123" s="2225"/>
      <c r="CS123" s="2225"/>
      <c r="CT123" s="2225"/>
      <c r="CU123" s="2225"/>
      <c r="CV123" s="2225"/>
      <c r="CW123" s="2225"/>
      <c r="CX123" s="2225"/>
      <c r="CY123" s="2225"/>
      <c r="CZ123" s="2225"/>
      <c r="DA123" s="2225"/>
      <c r="DB123" s="2225"/>
      <c r="DC123" s="2225"/>
      <c r="DD123" s="2221"/>
      <c r="DE123" s="2221"/>
      <c r="DF123" s="2225"/>
      <c r="DG123" s="2225"/>
      <c r="DH123" s="2225"/>
      <c r="DI123" s="2225"/>
      <c r="DJ123" s="2225"/>
      <c r="DK123" s="2225"/>
      <c r="DL123" s="2225"/>
      <c r="DM123" s="2225"/>
      <c r="DN123" s="2225"/>
      <c r="DO123" s="2225"/>
      <c r="DP123" s="2225"/>
      <c r="DQ123" s="2225"/>
      <c r="DR123" s="2225"/>
      <c r="DS123" s="2225"/>
      <c r="DT123" s="2225"/>
      <c r="DU123" s="2225"/>
      <c r="DV123" s="2225"/>
      <c r="DW123" s="2225"/>
      <c r="DX123" s="2225"/>
      <c r="DY123" s="2225"/>
      <c r="DZ123" s="2221"/>
      <c r="EA123" s="2221"/>
      <c r="EB123" s="2225"/>
      <c r="EC123" s="2225"/>
      <c r="ED123" s="2225"/>
      <c r="EE123" s="2225"/>
      <c r="EF123" s="2225"/>
      <c r="EG123" s="2225"/>
      <c r="EH123" s="2225"/>
      <c r="EI123" s="2225"/>
      <c r="EJ123" s="2225"/>
      <c r="EK123" s="2225"/>
      <c r="EL123" s="2221"/>
      <c r="EM123" s="2221"/>
      <c r="EN123" s="2225"/>
      <c r="EO123" s="2225"/>
      <c r="EP123" s="2225"/>
      <c r="EQ123" s="2225"/>
      <c r="ER123" s="2225"/>
      <c r="ES123" s="2225"/>
      <c r="ET123" s="2225"/>
      <c r="EU123" s="2225"/>
      <c r="EV123" s="2225"/>
      <c r="EW123" s="2225"/>
      <c r="EX123" s="2225"/>
      <c r="EY123" s="2225"/>
      <c r="EZ123" s="2225"/>
      <c r="FA123" s="2225"/>
      <c r="FB123" s="2225"/>
      <c r="FC123" s="2225"/>
      <c r="FD123" s="2225"/>
      <c r="FE123" s="2225"/>
      <c r="FF123" s="2225"/>
      <c r="FG123" s="2225"/>
      <c r="FH123" s="2221"/>
      <c r="FI123" s="2221"/>
      <c r="FJ123" s="2221"/>
      <c r="FK123" s="2230"/>
      <c r="FL123" s="2217"/>
      <c r="FM123" s="2221"/>
      <c r="FN123" s="2228"/>
      <c r="FO123" s="2329"/>
      <c r="FP123" s="2330"/>
      <c r="FQ123" s="2230"/>
      <c r="FR123" s="2225"/>
      <c r="FS123" s="2225"/>
      <c r="FT123" s="2225"/>
      <c r="FU123" s="2225"/>
      <c r="FV123" s="2225"/>
      <c r="FW123" s="2225"/>
      <c r="FX123" s="2225"/>
      <c r="FY123" s="2225"/>
      <c r="FZ123" s="2225"/>
      <c r="GA123" s="2225"/>
      <c r="GB123" s="2225"/>
      <c r="GC123" s="2225"/>
      <c r="GD123" s="2225"/>
      <c r="GE123" s="2225"/>
      <c r="GF123" s="2225"/>
      <c r="GG123" s="2225"/>
      <c r="GH123" s="2225"/>
      <c r="GI123" s="2221"/>
      <c r="GJ123" s="2221"/>
      <c r="GK123" s="1302"/>
      <c r="GL123" s="1302"/>
      <c r="GM123" s="1302"/>
      <c r="GN123" s="1302"/>
      <c r="GO123" s="1302"/>
      <c r="GP123" s="2331"/>
      <c r="GQ123" s="2331"/>
      <c r="GR123" s="2225"/>
      <c r="GS123" s="2225"/>
      <c r="GT123" s="2225"/>
      <c r="GU123" s="2225"/>
      <c r="GV123" s="2225"/>
      <c r="GW123" s="2225"/>
      <c r="GX123" s="2225"/>
      <c r="GY123" s="2225"/>
      <c r="GZ123" s="2221"/>
      <c r="HA123" s="2221"/>
      <c r="HB123" s="2225"/>
      <c r="HC123" s="2225"/>
      <c r="HD123" s="2225"/>
      <c r="HE123" s="2221"/>
      <c r="HF123" s="2221"/>
      <c r="HG123" s="1302"/>
      <c r="HH123" s="1302"/>
      <c r="HI123" s="1302"/>
      <c r="HJ123" s="1302"/>
      <c r="HK123" s="1302"/>
      <c r="HL123" s="2236"/>
      <c r="HM123" s="2236"/>
      <c r="HN123" s="2052" t="n">
        <v>4</v>
      </c>
      <c r="HQ123" s="0"/>
    </row>
    <row r="124" customFormat="false" ht="11.25" hidden="false" customHeight="true" outlineLevel="0" collapsed="false">
      <c r="A124" s="2056" t="e">
        <f aca="false">A120+1</f>
        <v>#REF!</v>
      </c>
      <c r="B124" s="2057" t="s">
        <v>662</v>
      </c>
      <c r="C124" s="2274"/>
      <c r="D124" s="2274"/>
      <c r="E124" s="0" t="s">
        <v>200</v>
      </c>
      <c r="F124" s="2274"/>
      <c r="G124" s="2274"/>
      <c r="H124" s="2274"/>
      <c r="I124" s="2274"/>
      <c r="J124" s="0"/>
      <c r="K124" s="2274"/>
      <c r="L124" s="2274"/>
      <c r="M124" s="2274"/>
      <c r="N124" s="2274"/>
      <c r="O124" s="2274"/>
      <c r="P124" s="2274"/>
      <c r="Q124" s="2274"/>
      <c r="R124" s="2063"/>
      <c r="S124" s="2063"/>
      <c r="T124" s="0"/>
      <c r="U124" s="0"/>
      <c r="V124" s="2274"/>
      <c r="W124" s="2274"/>
      <c r="X124" s="2274"/>
      <c r="Y124" s="2274"/>
      <c r="Z124" s="2274"/>
      <c r="AA124" s="2274"/>
      <c r="AB124" s="2274"/>
      <c r="AC124" s="2274"/>
      <c r="AD124" s="2274"/>
      <c r="AE124" s="2274"/>
      <c r="AF124" s="2274"/>
      <c r="AG124" s="2063"/>
      <c r="AH124" s="2063"/>
      <c r="AI124" s="0"/>
      <c r="AJ124" s="0"/>
      <c r="AK124" s="0"/>
      <c r="AL124" s="2274"/>
      <c r="AM124" s="0"/>
      <c r="AN124" s="2274"/>
      <c r="AO124" s="2274"/>
      <c r="AP124" s="2274"/>
      <c r="AQ124" s="2274"/>
      <c r="AR124" s="2274"/>
      <c r="AS124" s="2274"/>
      <c r="AT124" s="2274"/>
      <c r="AU124" s="2274"/>
      <c r="AV124" s="2274"/>
      <c r="AW124" s="2274"/>
      <c r="AX124" s="2274"/>
      <c r="AY124" s="2274"/>
      <c r="AZ124" s="2274"/>
      <c r="BA124" s="2274"/>
      <c r="BB124" s="2274"/>
      <c r="BC124" s="2274"/>
      <c r="BD124" s="2274"/>
      <c r="BE124" s="2274"/>
      <c r="BF124" s="2274"/>
      <c r="BG124" s="2274"/>
      <c r="BH124" s="2274"/>
      <c r="BI124" s="2063"/>
      <c r="BJ124" s="2063"/>
      <c r="BK124" s="0"/>
      <c r="BL124" s="2072"/>
      <c r="BM124" s="2072"/>
      <c r="BN124" s="2072"/>
      <c r="BO124" s="2072"/>
      <c r="BP124" s="2072"/>
      <c r="BQ124" s="2072"/>
      <c r="BR124" s="2072"/>
      <c r="BS124" s="2072"/>
      <c r="BT124" s="2072"/>
      <c r="BU124" s="2072"/>
      <c r="BV124" s="2072"/>
      <c r="BW124" s="2274"/>
      <c r="BX124" s="2063"/>
      <c r="BY124" s="2063"/>
      <c r="BZ124" s="2063"/>
      <c r="CA124" s="2063"/>
      <c r="CB124" s="2072"/>
      <c r="CC124" s="2072"/>
      <c r="CD124" s="2072"/>
      <c r="CE124" s="2072"/>
      <c r="CF124" s="2072"/>
      <c r="CG124" s="2072"/>
      <c r="CH124" s="2072"/>
      <c r="CI124" s="2072"/>
      <c r="CJ124" s="2072"/>
      <c r="CK124" s="2072"/>
      <c r="CL124" s="2072"/>
      <c r="CM124" s="2072"/>
      <c r="CN124" s="2274"/>
      <c r="CO124" s="0"/>
      <c r="CP124" s="2070"/>
      <c r="CQ124" s="0"/>
      <c r="CR124" s="2072"/>
      <c r="CS124" s="2072"/>
      <c r="CT124" s="2072"/>
      <c r="CU124" s="2072"/>
      <c r="CV124" s="2072"/>
      <c r="CW124" s="2072"/>
      <c r="CX124" s="2072"/>
      <c r="CY124" s="2072"/>
      <c r="CZ124" s="2072"/>
      <c r="DA124" s="2072"/>
      <c r="DB124" s="2072"/>
      <c r="DC124" s="2274"/>
      <c r="DD124" s="0"/>
      <c r="DE124" s="2070"/>
      <c r="DF124" s="2274" t="s">
        <v>516</v>
      </c>
      <c r="DG124" s="2072"/>
      <c r="DH124" s="2072"/>
      <c r="DI124" s="2072"/>
      <c r="DJ124" s="2072"/>
      <c r="DK124" s="2072"/>
      <c r="DL124" s="2072"/>
      <c r="DM124" s="2072"/>
      <c r="DN124" s="2072"/>
      <c r="DO124" s="2072"/>
      <c r="DP124" s="2072"/>
      <c r="DQ124" s="2072"/>
      <c r="DR124" s="2072"/>
      <c r="DS124" s="2072"/>
      <c r="DT124" s="2072"/>
      <c r="DU124" s="2072"/>
      <c r="DV124" s="2072"/>
      <c r="DW124" s="2072"/>
      <c r="DX124" s="2072"/>
      <c r="DY124" s="2072"/>
      <c r="DZ124" s="0"/>
      <c r="EA124" s="2070"/>
      <c r="EB124" s="2274"/>
      <c r="EC124" s="2072"/>
      <c r="ED124" s="2072"/>
      <c r="EE124" s="2072"/>
      <c r="EF124" s="2072"/>
      <c r="EG124" s="2072"/>
      <c r="EH124" s="2072"/>
      <c r="EI124" s="2072"/>
      <c r="EJ124" s="2072"/>
      <c r="EK124" s="2072"/>
      <c r="EL124" s="0"/>
      <c r="EM124" s="2070"/>
      <c r="EN124" s="2271"/>
      <c r="EO124" s="2072"/>
      <c r="EP124" s="2072"/>
      <c r="EQ124" s="2072"/>
      <c r="ER124" s="2072"/>
      <c r="ES124" s="2072"/>
      <c r="ET124" s="2072"/>
      <c r="EU124" s="2072"/>
      <c r="EV124" s="2072"/>
      <c r="EW124" s="2072"/>
      <c r="EX124" s="2072"/>
      <c r="EY124" s="2072"/>
      <c r="EZ124" s="2072"/>
      <c r="FA124" s="2072"/>
      <c r="FB124" s="2072"/>
      <c r="FC124" s="2072"/>
      <c r="FD124" s="2072"/>
      <c r="FE124" s="2072"/>
      <c r="FF124" s="2072"/>
      <c r="FG124" s="2072"/>
      <c r="FH124" s="2076"/>
      <c r="FI124" s="2063"/>
      <c r="FJ124" s="2062"/>
      <c r="FK124" s="0"/>
      <c r="FL124" s="2077"/>
      <c r="FM124" s="0"/>
      <c r="FN124" s="0"/>
      <c r="FO124" s="0"/>
      <c r="FP124" s="0"/>
      <c r="FQ124" s="2084"/>
      <c r="FR124" s="2072"/>
      <c r="FS124" s="2072"/>
      <c r="FT124" s="2072"/>
      <c r="FU124" s="2072"/>
      <c r="FV124" s="2072"/>
      <c r="FW124" s="2072"/>
      <c r="FX124" s="2072"/>
      <c r="FY124" s="2072"/>
      <c r="FZ124" s="2072"/>
      <c r="GA124" s="2072"/>
      <c r="GB124" s="2072"/>
      <c r="GC124" s="2072"/>
      <c r="GD124" s="2072"/>
      <c r="GE124" s="2072"/>
      <c r="GF124" s="2072"/>
      <c r="GG124" s="2072"/>
      <c r="GH124" s="2274"/>
      <c r="GI124" s="2063"/>
      <c r="GJ124" s="2076"/>
      <c r="GK124" s="0"/>
      <c r="GL124" s="0"/>
      <c r="GM124" s="0"/>
      <c r="GN124" s="2090"/>
      <c r="GO124" s="2090"/>
      <c r="GP124" s="2271"/>
      <c r="GQ124" s="2072"/>
      <c r="GR124" s="2072"/>
      <c r="GS124" s="2072"/>
      <c r="GT124" s="2072"/>
      <c r="GU124" s="2072"/>
      <c r="GV124" s="2072"/>
      <c r="GW124" s="2072"/>
      <c r="GX124" s="2072"/>
      <c r="GY124" s="2072"/>
      <c r="GZ124" s="2063"/>
      <c r="HA124" s="2063"/>
      <c r="HB124" s="0"/>
      <c r="HC124" s="0"/>
      <c r="HD124" s="0"/>
      <c r="HE124" s="2101"/>
      <c r="HF124" s="2102"/>
      <c r="HG124" s="0"/>
      <c r="HH124" s="0"/>
      <c r="HI124" s="0"/>
      <c r="HJ124" s="0"/>
      <c r="HK124" s="0"/>
      <c r="HL124" s="2107" t="e">
        <f aca="false">HL$4:HL$4+SUMIF($C$5:HK$5,"Нараст. баланс",$C126:HK126)+SUMIF($C$7:HH$7,"Итого (с ВНР)",$C126:HH126)-SUMIF($C$5:HK$5,"Геол. снижение,  т/сут",$C126:HK126)-SUMIF(HJ$7:HK$7,"Итого",HJ126:HK126)-SUMIF($C$7:HK$7,"Итого (с ВСП)",$C126:HK126)</f>
        <v>#REF!</v>
      </c>
      <c r="HM124" s="0"/>
      <c r="HN124" s="0" t="n">
        <v>1</v>
      </c>
      <c r="HQ124" s="0"/>
    </row>
    <row r="125" customFormat="false" ht="11.25" hidden="false" customHeight="true" outlineLevel="0" collapsed="false">
      <c r="A125" s="2056"/>
      <c r="B125" s="2113" t="s">
        <v>663</v>
      </c>
      <c r="C125" s="2279"/>
      <c r="D125" s="2279"/>
      <c r="E125" s="0" t="n">
        <v>6559</v>
      </c>
      <c r="F125" s="2279"/>
      <c r="G125" s="2279"/>
      <c r="H125" s="2279"/>
      <c r="I125" s="2279"/>
      <c r="J125" s="0"/>
      <c r="K125" s="2279"/>
      <c r="L125" s="2279"/>
      <c r="M125" s="2279"/>
      <c r="N125" s="2279"/>
      <c r="O125" s="2279"/>
      <c r="P125" s="2279"/>
      <c r="Q125" s="2279"/>
      <c r="R125" s="2119" t="n">
        <f aca="false">COUNTA(C125:Q125)</f>
        <v>1</v>
      </c>
      <c r="S125" s="2119"/>
      <c r="T125" s="0"/>
      <c r="U125" s="0"/>
      <c r="V125" s="2279"/>
      <c r="W125" s="2279"/>
      <c r="X125" s="2279"/>
      <c r="Y125" s="2279"/>
      <c r="Z125" s="2279"/>
      <c r="AA125" s="2279"/>
      <c r="AB125" s="2279"/>
      <c r="AC125" s="2279"/>
      <c r="AD125" s="2279"/>
      <c r="AE125" s="2279"/>
      <c r="AF125" s="2279"/>
      <c r="AG125" s="2119" t="n">
        <f aca="false">COUNTA(T125:AF125)</f>
        <v>0</v>
      </c>
      <c r="AH125" s="2119"/>
      <c r="AI125" s="0"/>
      <c r="AJ125" s="0"/>
      <c r="AK125" s="0"/>
      <c r="AL125" s="2279"/>
      <c r="AM125" s="0"/>
      <c r="AN125" s="2279"/>
      <c r="AO125" s="2279"/>
      <c r="AP125" s="2279"/>
      <c r="AQ125" s="2279"/>
      <c r="AR125" s="2279"/>
      <c r="AS125" s="2279"/>
      <c r="AT125" s="2279"/>
      <c r="AU125" s="2279"/>
      <c r="AV125" s="2279"/>
      <c r="AW125" s="2279"/>
      <c r="AX125" s="2279"/>
      <c r="AY125" s="2279"/>
      <c r="AZ125" s="2279"/>
      <c r="BA125" s="2279"/>
      <c r="BB125" s="2279"/>
      <c r="BC125" s="2279"/>
      <c r="BD125" s="2279"/>
      <c r="BE125" s="2279"/>
      <c r="BF125" s="2279"/>
      <c r="BG125" s="2279"/>
      <c r="BH125" s="2279"/>
      <c r="BI125" s="2119" t="n">
        <f aca="false">COUNTA(AI125:BH125)</f>
        <v>0</v>
      </c>
      <c r="BJ125" s="2119"/>
      <c r="BK125" s="0"/>
      <c r="BL125" s="2128"/>
      <c r="BM125" s="2128"/>
      <c r="BN125" s="2128"/>
      <c r="BO125" s="2128"/>
      <c r="BP125" s="2128"/>
      <c r="BQ125" s="2128"/>
      <c r="BR125" s="2128"/>
      <c r="BS125" s="2128"/>
      <c r="BT125" s="2128"/>
      <c r="BU125" s="2128"/>
      <c r="BV125" s="2128"/>
      <c r="BW125" s="2279"/>
      <c r="BX125" s="2119" t="n">
        <f aca="false">COUNTA(BK125:BW125)</f>
        <v>0</v>
      </c>
      <c r="BY125" s="2119"/>
      <c r="BZ125" s="2119" t="n">
        <f aca="false">R125+AG125+BI125+BX125</f>
        <v>1</v>
      </c>
      <c r="CA125" s="2119"/>
      <c r="CB125" s="2128"/>
      <c r="CC125" s="2128"/>
      <c r="CD125" s="2128"/>
      <c r="CE125" s="2128"/>
      <c r="CF125" s="2128"/>
      <c r="CG125" s="2128"/>
      <c r="CH125" s="2128"/>
      <c r="CI125" s="2128"/>
      <c r="CJ125" s="2128"/>
      <c r="CK125" s="2128"/>
      <c r="CL125" s="2128"/>
      <c r="CM125" s="2128"/>
      <c r="CN125" s="2279"/>
      <c r="CO125" s="0" t="n">
        <f aca="false">SUBTOTAL(9,CB127:CN127)</f>
        <v>0</v>
      </c>
      <c r="CP125" s="2126"/>
      <c r="CQ125" s="0"/>
      <c r="CR125" s="2128"/>
      <c r="CS125" s="2128"/>
      <c r="CT125" s="2128"/>
      <c r="CU125" s="2128"/>
      <c r="CV125" s="2128"/>
      <c r="CW125" s="2128"/>
      <c r="CX125" s="2128"/>
      <c r="CY125" s="2128"/>
      <c r="CZ125" s="2128"/>
      <c r="DA125" s="2128"/>
      <c r="DB125" s="2128"/>
      <c r="DC125" s="2279"/>
      <c r="DD125" s="0" t="n">
        <f aca="false">COUNTA(CQ125:DC125)</f>
        <v>0</v>
      </c>
      <c r="DE125" s="2126"/>
      <c r="DF125" s="2279" t="s">
        <v>664</v>
      </c>
      <c r="DG125" s="2128"/>
      <c r="DH125" s="2128"/>
      <c r="DI125" s="2128"/>
      <c r="DJ125" s="2128"/>
      <c r="DK125" s="2128"/>
      <c r="DL125" s="2128"/>
      <c r="DM125" s="2128"/>
      <c r="DN125" s="2128"/>
      <c r="DO125" s="2128"/>
      <c r="DP125" s="2128"/>
      <c r="DQ125" s="2128"/>
      <c r="DR125" s="2128"/>
      <c r="DS125" s="2128"/>
      <c r="DT125" s="2128"/>
      <c r="DU125" s="2128"/>
      <c r="DV125" s="2128"/>
      <c r="DW125" s="2128"/>
      <c r="DX125" s="2128"/>
      <c r="DY125" s="2128"/>
      <c r="DZ125" s="0" t="n">
        <f aca="false">COUNTA(DF125:DY125)</f>
        <v>1</v>
      </c>
      <c r="EA125" s="2126"/>
      <c r="EB125" s="2279"/>
      <c r="EC125" s="2128"/>
      <c r="ED125" s="2128"/>
      <c r="EE125" s="2128"/>
      <c r="EF125" s="2128"/>
      <c r="EG125" s="2128"/>
      <c r="EH125" s="2128"/>
      <c r="EI125" s="2128"/>
      <c r="EJ125" s="2128"/>
      <c r="EK125" s="2128"/>
      <c r="EL125" s="0" t="n">
        <f aca="false">COUNTA(EB125:EK125)</f>
        <v>0</v>
      </c>
      <c r="EM125" s="2126"/>
      <c r="EN125" s="2277"/>
      <c r="EO125" s="2128"/>
      <c r="EP125" s="2128"/>
      <c r="EQ125" s="2128"/>
      <c r="ER125" s="2128"/>
      <c r="ES125" s="2128"/>
      <c r="ET125" s="2128"/>
      <c r="EU125" s="2128"/>
      <c r="EV125" s="2128"/>
      <c r="EW125" s="2128"/>
      <c r="EX125" s="2128"/>
      <c r="EY125" s="2128"/>
      <c r="EZ125" s="2128"/>
      <c r="FA125" s="2128"/>
      <c r="FB125" s="2128"/>
      <c r="FC125" s="2128"/>
      <c r="FD125" s="2128"/>
      <c r="FE125" s="2128"/>
      <c r="FF125" s="2128"/>
      <c r="FG125" s="2128"/>
      <c r="FH125" s="2132" t="n">
        <f aca="false">SUBTOTAL(9,EN127:FG127)</f>
        <v>0</v>
      </c>
      <c r="FI125" s="2119" t="n">
        <f aca="false">SUBTOTAL(9,EN127:FG127)</f>
        <v>0</v>
      </c>
      <c r="FJ125" s="2133"/>
      <c r="FK125" s="0"/>
      <c r="FL125" s="2134"/>
      <c r="FM125" s="0"/>
      <c r="FN125" s="0"/>
      <c r="FO125" s="0"/>
      <c r="FP125" s="0"/>
      <c r="FQ125" s="2141"/>
      <c r="FR125" s="2128"/>
      <c r="FS125" s="2128"/>
      <c r="FT125" s="2128"/>
      <c r="FU125" s="2128"/>
      <c r="FV125" s="2128"/>
      <c r="FW125" s="2128"/>
      <c r="FX125" s="2128"/>
      <c r="FY125" s="2128"/>
      <c r="FZ125" s="2128"/>
      <c r="GA125" s="2128"/>
      <c r="GB125" s="2128"/>
      <c r="GC125" s="2128"/>
      <c r="GD125" s="2128"/>
      <c r="GE125" s="2128"/>
      <c r="GF125" s="2128"/>
      <c r="GG125" s="2128"/>
      <c r="GH125" s="2279"/>
      <c r="GI125" s="2119" t="n">
        <f aca="false">SUBTOTAL(9,FO127:GH127)</f>
        <v>0</v>
      </c>
      <c r="GJ125" s="2142"/>
      <c r="GK125" s="0"/>
      <c r="GL125" s="0"/>
      <c r="GM125" s="0"/>
      <c r="GN125" s="0" t="n">
        <f aca="false">SUBTOTAL(9,GK127:GM127)</f>
        <v>0</v>
      </c>
      <c r="GO125" s="2148"/>
      <c r="GP125" s="2277"/>
      <c r="GQ125" s="2128"/>
      <c r="GR125" s="2128"/>
      <c r="GS125" s="2128"/>
      <c r="GT125" s="2128"/>
      <c r="GU125" s="2128"/>
      <c r="GV125" s="2128"/>
      <c r="GW125" s="2128"/>
      <c r="GX125" s="2128"/>
      <c r="GY125" s="2128"/>
      <c r="GZ125" s="2119" t="n">
        <f aca="false">SUBTOTAL(3,GP125:GY125)</f>
        <v>0</v>
      </c>
      <c r="HA125" s="2156"/>
      <c r="HB125" s="0"/>
      <c r="HC125" s="0"/>
      <c r="HD125" s="0"/>
      <c r="HE125" s="2160"/>
      <c r="HF125" s="2161"/>
      <c r="HG125" s="0"/>
      <c r="HH125" s="0"/>
      <c r="HI125" s="0"/>
      <c r="HJ125" s="0"/>
      <c r="HK125" s="0"/>
      <c r="HL125" s="2107"/>
      <c r="HM125" s="0"/>
      <c r="HN125" s="0" t="n">
        <v>2</v>
      </c>
      <c r="HQ125" s="0"/>
    </row>
    <row r="126" customFormat="false" ht="11.25" hidden="false" customHeight="true" outlineLevel="0" collapsed="false">
      <c r="A126" s="2056"/>
      <c r="B126" s="2169" t="s">
        <v>661</v>
      </c>
      <c r="C126" s="2283"/>
      <c r="D126" s="2283"/>
      <c r="E126" s="0" t="n">
        <v>35</v>
      </c>
      <c r="F126" s="2283"/>
      <c r="G126" s="2283"/>
      <c r="H126" s="2283"/>
      <c r="I126" s="2283"/>
      <c r="J126" s="0"/>
      <c r="K126" s="2283"/>
      <c r="L126" s="2283"/>
      <c r="M126" s="2283"/>
      <c r="N126" s="2283"/>
      <c r="O126" s="2283"/>
      <c r="P126" s="2283"/>
      <c r="Q126" s="2283"/>
      <c r="R126" s="2175" t="n">
        <f aca="false">SUBTOTAL(9,C126:Q126)</f>
        <v>35</v>
      </c>
      <c r="S126" s="2175" t="n">
        <f aca="false">R126+S122</f>
        <v>565</v>
      </c>
      <c r="T126" s="0"/>
      <c r="U126" s="0"/>
      <c r="V126" s="2283"/>
      <c r="W126" s="2283"/>
      <c r="X126" s="2283"/>
      <c r="Y126" s="2283"/>
      <c r="Z126" s="2283"/>
      <c r="AA126" s="2283"/>
      <c r="AB126" s="2283"/>
      <c r="AC126" s="2283"/>
      <c r="AD126" s="2283"/>
      <c r="AE126" s="2283"/>
      <c r="AF126" s="2283"/>
      <c r="AG126" s="2175" t="n">
        <f aca="false">SUBTOTAL(9,T126:AF126)</f>
        <v>0</v>
      </c>
      <c r="AH126" s="2175" t="n">
        <f aca="false">AG126+AH122</f>
        <v>29</v>
      </c>
      <c r="AI126" s="0"/>
      <c r="AJ126" s="0"/>
      <c r="AK126" s="0"/>
      <c r="AL126" s="2283"/>
      <c r="AM126" s="0"/>
      <c r="AN126" s="2283"/>
      <c r="AO126" s="2283"/>
      <c r="AP126" s="2283"/>
      <c r="AQ126" s="2283"/>
      <c r="AR126" s="2283"/>
      <c r="AS126" s="2283"/>
      <c r="AT126" s="2283"/>
      <c r="AU126" s="2283"/>
      <c r="AV126" s="2283"/>
      <c r="AW126" s="2283"/>
      <c r="AX126" s="2283"/>
      <c r="AY126" s="2283"/>
      <c r="AZ126" s="2283"/>
      <c r="BA126" s="2283"/>
      <c r="BB126" s="2283"/>
      <c r="BC126" s="2283"/>
      <c r="BD126" s="2283"/>
      <c r="BE126" s="2283"/>
      <c r="BF126" s="2283"/>
      <c r="BG126" s="2283"/>
      <c r="BH126" s="2283"/>
      <c r="BI126" s="2175" t="n">
        <f aca="false">SUBTOTAL(9,AI126:BH126)</f>
        <v>0</v>
      </c>
      <c r="BJ126" s="2175" t="n">
        <f aca="false">BI126+BJ122</f>
        <v>286</v>
      </c>
      <c r="BK126" s="0"/>
      <c r="BL126" s="2184"/>
      <c r="BM126" s="2184"/>
      <c r="BN126" s="2184"/>
      <c r="BO126" s="2184"/>
      <c r="BP126" s="2184"/>
      <c r="BQ126" s="2184"/>
      <c r="BR126" s="2184"/>
      <c r="BS126" s="2184"/>
      <c r="BT126" s="2184"/>
      <c r="BU126" s="2184"/>
      <c r="BV126" s="2184"/>
      <c r="BW126" s="2283"/>
      <c r="BX126" s="2175" t="n">
        <f aca="false">SUBTOTAL(9,BK126:BW126)</f>
        <v>0</v>
      </c>
      <c r="BY126" s="2175" t="n">
        <f aca="false">BX126+BY122</f>
        <v>25</v>
      </c>
      <c r="BZ126" s="2175" t="n">
        <f aca="false">+R126+AG126+BI126+BX126</f>
        <v>35</v>
      </c>
      <c r="CA126" s="2175" t="n">
        <f aca="false">BZ126+CA122</f>
        <v>905</v>
      </c>
      <c r="CB126" s="2184"/>
      <c r="CC126" s="2184"/>
      <c r="CD126" s="2184"/>
      <c r="CE126" s="2184"/>
      <c r="CF126" s="2184"/>
      <c r="CG126" s="2184"/>
      <c r="CH126" s="2184"/>
      <c r="CI126" s="2184"/>
      <c r="CJ126" s="2184"/>
      <c r="CK126" s="2184"/>
      <c r="CL126" s="2184"/>
      <c r="CM126" s="2184"/>
      <c r="CN126" s="2283"/>
      <c r="CO126" s="0" t="n">
        <f aca="false">SUBTOTAL(9,CB126:CN126)</f>
        <v>0</v>
      </c>
      <c r="CP126" s="2182" t="n">
        <f aca="false">CO126:CO126+IF($B122:$B122=2,0,CP122:CP122)</f>
        <v>0</v>
      </c>
      <c r="CQ126" s="0"/>
      <c r="CR126" s="2184"/>
      <c r="CS126" s="2184"/>
      <c r="CT126" s="2184"/>
      <c r="CU126" s="2184"/>
      <c r="CV126" s="2184"/>
      <c r="CW126" s="2184"/>
      <c r="CX126" s="2184"/>
      <c r="CY126" s="2184"/>
      <c r="CZ126" s="2184"/>
      <c r="DA126" s="2184"/>
      <c r="DB126" s="2184"/>
      <c r="DC126" s="2283"/>
      <c r="DD126" s="0" t="n">
        <f aca="false">SUBTOTAL(9,CQ126:DC126)</f>
        <v>0</v>
      </c>
      <c r="DE126" s="2182" t="n">
        <f aca="false">DD126:DD126+IF($B122:$B122=2,0,DE122:DE122)</f>
        <v>0</v>
      </c>
      <c r="DF126" s="2283" t="n">
        <v>10</v>
      </c>
      <c r="DG126" s="2283"/>
      <c r="DH126" s="2184"/>
      <c r="DI126" s="2184"/>
      <c r="DJ126" s="2184"/>
      <c r="DK126" s="2184"/>
      <c r="DL126" s="2184"/>
      <c r="DM126" s="2184"/>
      <c r="DN126" s="2184"/>
      <c r="DO126" s="2184"/>
      <c r="DP126" s="2184"/>
      <c r="DQ126" s="2184"/>
      <c r="DR126" s="2184"/>
      <c r="DS126" s="2184"/>
      <c r="DT126" s="2184"/>
      <c r="DU126" s="2184"/>
      <c r="DV126" s="2184"/>
      <c r="DW126" s="2184"/>
      <c r="DX126" s="2184"/>
      <c r="DY126" s="2184"/>
      <c r="DZ126" s="0" t="n">
        <f aca="false">SUBTOTAL(9,DF126:DY126)</f>
        <v>10</v>
      </c>
      <c r="EA126" s="2182" t="n">
        <f aca="false">DZ126:DZ126+IF($B122:$B122=2,0,EA122:EA122)</f>
        <v>200</v>
      </c>
      <c r="EB126" s="2283"/>
      <c r="EC126" s="2184"/>
      <c r="ED126" s="2184"/>
      <c r="EE126" s="2184"/>
      <c r="EF126" s="2184"/>
      <c r="EG126" s="2184"/>
      <c r="EH126" s="2184"/>
      <c r="EI126" s="2184"/>
      <c r="EJ126" s="2184"/>
      <c r="EK126" s="2184"/>
      <c r="EL126" s="0" t="n">
        <f aca="false">SUBTOTAL(9,EB126:EK126)</f>
        <v>0</v>
      </c>
      <c r="EM126" s="2182" t="n">
        <f aca="false">EL126:EL126+IF($B122:$B122=2,0,EM122:EM122)</f>
        <v>0</v>
      </c>
      <c r="EN126" s="2282"/>
      <c r="EO126" s="2184"/>
      <c r="EP126" s="2184"/>
      <c r="EQ126" s="2184"/>
      <c r="ER126" s="2184"/>
      <c r="ES126" s="2184"/>
      <c r="ET126" s="2184"/>
      <c r="EU126" s="2184"/>
      <c r="EV126" s="2184"/>
      <c r="EW126" s="2184"/>
      <c r="EX126" s="2184"/>
      <c r="EY126" s="2184"/>
      <c r="EZ126" s="2184"/>
      <c r="FA126" s="2184"/>
      <c r="FB126" s="2184"/>
      <c r="FC126" s="2184"/>
      <c r="FD126" s="2184"/>
      <c r="FE126" s="2184"/>
      <c r="FF126" s="2184"/>
      <c r="FG126" s="2184"/>
      <c r="FH126" s="2188" t="n">
        <f aca="false">SUBTOTAL(9,EN126:FG126)</f>
        <v>0</v>
      </c>
      <c r="FI126" s="2175" t="n">
        <f aca="false">SUBTOTAL(9,EN126:FG126)</f>
        <v>0</v>
      </c>
      <c r="FJ126" s="2174" t="n">
        <f aca="false">FI126:FI126+IF($B122:$B122=2,0,FJ122:FJ122)</f>
        <v>0</v>
      </c>
      <c r="FK126" s="0"/>
      <c r="FL126" s="2189"/>
      <c r="FM126" s="2207" t="n">
        <f aca="false">SUBTOTAL(9,FK126:FL126)</f>
        <v>0</v>
      </c>
      <c r="FN126" s="0" t="n">
        <f aca="false">$FN$3+FN122</f>
        <v>1218</v>
      </c>
      <c r="FO126" s="2330"/>
      <c r="FP126" s="2330"/>
      <c r="FQ126" s="2197"/>
      <c r="FR126" s="2184"/>
      <c r="FS126" s="2184"/>
      <c r="FT126" s="2184"/>
      <c r="FU126" s="2184"/>
      <c r="FV126" s="2184"/>
      <c r="FW126" s="2184"/>
      <c r="FX126" s="2184"/>
      <c r="FY126" s="2184"/>
      <c r="FZ126" s="2184"/>
      <c r="GA126" s="2184"/>
      <c r="GB126" s="2184"/>
      <c r="GC126" s="2184"/>
      <c r="GD126" s="2184"/>
      <c r="GE126" s="2184"/>
      <c r="GF126" s="2184"/>
      <c r="GG126" s="2184"/>
      <c r="GH126" s="2283"/>
      <c r="GI126" s="2175" t="n">
        <f aca="false">SUBTOTAL(9,FO126:GH126)</f>
        <v>0</v>
      </c>
      <c r="GJ126" s="2188" t="n">
        <f aca="false">GI126:GI126+IF($B122:$B122=2,0,GJ122:GJ122)</f>
        <v>200</v>
      </c>
      <c r="GK126" s="0"/>
      <c r="GL126" s="0"/>
      <c r="GM126" s="0"/>
      <c r="GN126" s="2203" t="n">
        <f aca="false">SUBTOTAL(9,GK126:GM126)</f>
        <v>0</v>
      </c>
      <c r="GO126" s="2203" t="n">
        <f aca="false">GN126:GN126+IF($B122:$B122=2,0,GO122:GO122)</f>
        <v>0</v>
      </c>
      <c r="GP126" s="2282"/>
      <c r="GQ126" s="2184"/>
      <c r="GR126" s="2184"/>
      <c r="GS126" s="2184"/>
      <c r="GT126" s="2184"/>
      <c r="GU126" s="2184"/>
      <c r="GV126" s="2184"/>
      <c r="GW126" s="2184"/>
      <c r="GX126" s="2184"/>
      <c r="GY126" s="2184"/>
      <c r="GZ126" s="2175" t="n">
        <f aca="false">SUBTOTAL(9,GP126:GY126)</f>
        <v>0</v>
      </c>
      <c r="HA126" s="2175" t="n">
        <f aca="false">GZ126:GZ126+IF($B122:$B122=2,0,HA122:HA122)</f>
        <v>0</v>
      </c>
      <c r="HB126" s="0"/>
      <c r="HC126" s="0"/>
      <c r="HD126" s="0" t="n">
        <f aca="false">$HD$14</f>
        <v>0</v>
      </c>
      <c r="HE126" s="2207" t="n">
        <f aca="false">SUBTOTAL(9,HB126:HD126)</f>
        <v>0</v>
      </c>
      <c r="HF126" s="2208" t="n">
        <f aca="false">SUMIF($C$5:HE$5,"Накопленный эффект, т/сут",$C126:HE126)+SUMIF($C$5:HE$5,"Нараст.  по потенциалу",$C126:HE126)-SUMIF($C$5:HE$5,"Нараст. по остановкам",$C126:HE126)-SUMIF($C$5:HE$5,"ИТОГО перевод в ППД",$C126:HE126)-SUMIF($C$5:HE$5,"ИТОГО  нерент, по распоряж.",$C126:HE126)-SUMIF($C$5:HE$5,"ИТОГО ост. дебит от ЗБС, Углуб., ПВЛГ/ПНЛГ",$C126:HE126)</f>
        <v>905</v>
      </c>
      <c r="HG126" s="0"/>
      <c r="HH126" s="0"/>
      <c r="HI126" s="0"/>
      <c r="HJ126" s="0"/>
      <c r="HK126" s="2203" t="n">
        <f aca="false">SUBTOTAL(9,HG126:HJ126)</f>
        <v>0</v>
      </c>
      <c r="HL126" s="2107"/>
      <c r="HM126" s="0" t="n">
        <f aca="false">HM$4:HM$4+SUMIF($C$5:HK$5,"Нараст. по остановкам",$C126:HK126)-SUMIF($C$5:HK$5,"Нараст.  по потенциалу",$C126:HK126)</f>
        <v>871.078704742539</v>
      </c>
      <c r="HN126" s="0" t="n">
        <v>3</v>
      </c>
      <c r="HQ126" s="0"/>
    </row>
    <row r="127" customFormat="false" ht="1.5" hidden="false" customHeight="true" outlineLevel="0" collapsed="false">
      <c r="A127" s="2215"/>
      <c r="B127" s="2215"/>
      <c r="C127" s="2325"/>
      <c r="D127" s="2325"/>
      <c r="E127" s="2325"/>
      <c r="F127" s="2325"/>
      <c r="G127" s="2225"/>
      <c r="H127" s="2225"/>
      <c r="I127" s="2225"/>
      <c r="J127" s="2225"/>
      <c r="K127" s="2225"/>
      <c r="L127" s="2225"/>
      <c r="M127" s="2225"/>
      <c r="N127" s="2225"/>
      <c r="O127" s="2225"/>
      <c r="P127" s="2225"/>
      <c r="Q127" s="2225"/>
      <c r="R127" s="2221"/>
      <c r="S127" s="2221"/>
      <c r="T127" s="2326"/>
      <c r="U127" s="2327"/>
      <c r="V127" s="2225"/>
      <c r="W127" s="2225"/>
      <c r="X127" s="2225"/>
      <c r="Y127" s="2225"/>
      <c r="Z127" s="2225"/>
      <c r="AA127" s="2225"/>
      <c r="AB127" s="2225"/>
      <c r="AC127" s="2225"/>
      <c r="AD127" s="2225"/>
      <c r="AE127" s="2225"/>
      <c r="AF127" s="2225"/>
      <c r="AG127" s="2221"/>
      <c r="AH127" s="2221"/>
      <c r="AI127" s="0"/>
      <c r="AJ127" s="0"/>
      <c r="AK127" s="2328"/>
      <c r="AL127" s="2225"/>
      <c r="AM127" s="2225"/>
      <c r="AN127" s="2225"/>
      <c r="AO127" s="2225"/>
      <c r="AP127" s="2225"/>
      <c r="AQ127" s="2225"/>
      <c r="AR127" s="2225"/>
      <c r="AS127" s="2225"/>
      <c r="AT127" s="2225"/>
      <c r="AU127" s="2225"/>
      <c r="AV127" s="2225"/>
      <c r="AW127" s="2225"/>
      <c r="AX127" s="2225"/>
      <c r="AY127" s="2225"/>
      <c r="AZ127" s="2225"/>
      <c r="BA127" s="2225"/>
      <c r="BB127" s="2225"/>
      <c r="BC127" s="2225"/>
      <c r="BD127" s="2225"/>
      <c r="BE127" s="2225"/>
      <c r="BF127" s="2225"/>
      <c r="BG127" s="2225"/>
      <c r="BH127" s="2225"/>
      <c r="BI127" s="2221"/>
      <c r="BJ127" s="2221"/>
      <c r="BK127" s="2327"/>
      <c r="BL127" s="2225"/>
      <c r="BM127" s="2225"/>
      <c r="BN127" s="2225"/>
      <c r="BO127" s="2225"/>
      <c r="BP127" s="2225"/>
      <c r="BQ127" s="2225"/>
      <c r="BR127" s="2225"/>
      <c r="BS127" s="2225"/>
      <c r="BT127" s="2225"/>
      <c r="BU127" s="2225"/>
      <c r="BV127" s="2225"/>
      <c r="BW127" s="2225"/>
      <c r="BX127" s="2221"/>
      <c r="BY127" s="2221"/>
      <c r="BZ127" s="2221"/>
      <c r="CA127" s="2221"/>
      <c r="CB127" s="2225"/>
      <c r="CC127" s="2225"/>
      <c r="CD127" s="2225"/>
      <c r="CE127" s="2225"/>
      <c r="CF127" s="2225"/>
      <c r="CG127" s="2225"/>
      <c r="CH127" s="2225"/>
      <c r="CI127" s="2225"/>
      <c r="CJ127" s="2225"/>
      <c r="CK127" s="2225"/>
      <c r="CL127" s="2225"/>
      <c r="CM127" s="2225"/>
      <c r="CN127" s="2225"/>
      <c r="CO127" s="2221"/>
      <c r="CP127" s="2221"/>
      <c r="CQ127" s="1302"/>
      <c r="CR127" s="2225"/>
      <c r="CS127" s="2225"/>
      <c r="CT127" s="2225"/>
      <c r="CU127" s="2225"/>
      <c r="CV127" s="2225"/>
      <c r="CW127" s="2225"/>
      <c r="CX127" s="2225"/>
      <c r="CY127" s="2225"/>
      <c r="CZ127" s="2225"/>
      <c r="DA127" s="2225"/>
      <c r="DB127" s="2225"/>
      <c r="DC127" s="2225"/>
      <c r="DD127" s="2221"/>
      <c r="DE127" s="2221"/>
      <c r="DF127" s="2225"/>
      <c r="DG127" s="2225"/>
      <c r="DH127" s="2225"/>
      <c r="DI127" s="2225"/>
      <c r="DJ127" s="2225"/>
      <c r="DK127" s="2225"/>
      <c r="DL127" s="2225"/>
      <c r="DM127" s="2225"/>
      <c r="DN127" s="2225"/>
      <c r="DO127" s="2225"/>
      <c r="DP127" s="2225"/>
      <c r="DQ127" s="2225"/>
      <c r="DR127" s="2225"/>
      <c r="DS127" s="2225"/>
      <c r="DT127" s="2225"/>
      <c r="DU127" s="2225"/>
      <c r="DV127" s="2225"/>
      <c r="DW127" s="2225"/>
      <c r="DX127" s="2225"/>
      <c r="DY127" s="2225"/>
      <c r="DZ127" s="2221"/>
      <c r="EA127" s="2221"/>
      <c r="EB127" s="2225"/>
      <c r="EC127" s="2225"/>
      <c r="ED127" s="2225"/>
      <c r="EE127" s="2225"/>
      <c r="EF127" s="2225"/>
      <c r="EG127" s="2225"/>
      <c r="EH127" s="2225"/>
      <c r="EI127" s="2225"/>
      <c r="EJ127" s="2225"/>
      <c r="EK127" s="2225"/>
      <c r="EL127" s="2221"/>
      <c r="EM127" s="2221"/>
      <c r="EN127" s="2225"/>
      <c r="EO127" s="2225"/>
      <c r="EP127" s="2225"/>
      <c r="EQ127" s="2225"/>
      <c r="ER127" s="2225"/>
      <c r="ES127" s="2225"/>
      <c r="ET127" s="2225"/>
      <c r="EU127" s="2225"/>
      <c r="EV127" s="2225"/>
      <c r="EW127" s="2225"/>
      <c r="EX127" s="2225"/>
      <c r="EY127" s="2225"/>
      <c r="EZ127" s="2225"/>
      <c r="FA127" s="2225"/>
      <c r="FB127" s="2225"/>
      <c r="FC127" s="2225"/>
      <c r="FD127" s="2225"/>
      <c r="FE127" s="2225"/>
      <c r="FF127" s="2225"/>
      <c r="FG127" s="2225"/>
      <c r="FH127" s="2221"/>
      <c r="FI127" s="2221"/>
      <c r="FJ127" s="2221"/>
      <c r="FK127" s="2230"/>
      <c r="FL127" s="2217"/>
      <c r="FM127" s="2221"/>
      <c r="FN127" s="2228"/>
      <c r="FO127" s="2329"/>
      <c r="FP127" s="2330"/>
      <c r="FQ127" s="2230"/>
      <c r="FR127" s="2225"/>
      <c r="FS127" s="2225"/>
      <c r="FT127" s="2225"/>
      <c r="FU127" s="2225"/>
      <c r="FV127" s="2225"/>
      <c r="FW127" s="2225"/>
      <c r="FX127" s="2225"/>
      <c r="FY127" s="2225"/>
      <c r="FZ127" s="2225"/>
      <c r="GA127" s="2225"/>
      <c r="GB127" s="2225"/>
      <c r="GC127" s="2225"/>
      <c r="GD127" s="2225"/>
      <c r="GE127" s="2225"/>
      <c r="GF127" s="2225"/>
      <c r="GG127" s="2225"/>
      <c r="GH127" s="2225"/>
      <c r="GI127" s="2221"/>
      <c r="GJ127" s="2221"/>
      <c r="GK127" s="1302"/>
      <c r="GL127" s="1302"/>
      <c r="GM127" s="1302"/>
      <c r="GN127" s="1302"/>
      <c r="GO127" s="1302"/>
      <c r="GP127" s="2331"/>
      <c r="GQ127" s="2331"/>
      <c r="GR127" s="2225"/>
      <c r="GS127" s="2225"/>
      <c r="GT127" s="2225"/>
      <c r="GU127" s="2225"/>
      <c r="GV127" s="2225"/>
      <c r="GW127" s="2225"/>
      <c r="GX127" s="2225"/>
      <c r="GY127" s="2225"/>
      <c r="GZ127" s="2221"/>
      <c r="HA127" s="2221"/>
      <c r="HB127" s="2225"/>
      <c r="HC127" s="2225"/>
      <c r="HD127" s="2225"/>
      <c r="HE127" s="2221"/>
      <c r="HF127" s="2221"/>
      <c r="HG127" s="1302"/>
      <c r="HH127" s="1302"/>
      <c r="HI127" s="1302"/>
      <c r="HJ127" s="1302"/>
      <c r="HK127" s="1302"/>
      <c r="HL127" s="2236"/>
      <c r="HM127" s="2236"/>
      <c r="HN127" s="2052" t="n">
        <v>4</v>
      </c>
      <c r="HQ127" s="0"/>
    </row>
    <row r="128" customFormat="false" ht="11.25" hidden="false" customHeight="true" outlineLevel="0" collapsed="false">
      <c r="A128" s="2056" t="e">
        <f aca="false">A124+1</f>
        <v>#REF!</v>
      </c>
      <c r="B128" s="2057" t="s">
        <v>662</v>
      </c>
      <c r="C128" s="0" t="s">
        <v>194</v>
      </c>
      <c r="D128" s="0" t="s">
        <v>68</v>
      </c>
      <c r="E128" s="0"/>
      <c r="F128" s="0"/>
      <c r="G128" s="0" t="s">
        <v>223</v>
      </c>
      <c r="H128" s="0" t="s">
        <v>223</v>
      </c>
      <c r="I128" s="0"/>
      <c r="J128" s="2274"/>
      <c r="K128" s="2274"/>
      <c r="L128" s="2274"/>
      <c r="M128" s="2274"/>
      <c r="N128" s="2274"/>
      <c r="O128" s="2274"/>
      <c r="P128" s="2274"/>
      <c r="Q128" s="2274"/>
      <c r="R128" s="2063"/>
      <c r="S128" s="2063"/>
      <c r="T128" s="0"/>
      <c r="U128" s="0"/>
      <c r="V128" s="2274"/>
      <c r="W128" s="2274"/>
      <c r="X128" s="2274"/>
      <c r="Y128" s="2274"/>
      <c r="Z128" s="2274"/>
      <c r="AA128" s="2274"/>
      <c r="AB128" s="2274"/>
      <c r="AC128" s="2274"/>
      <c r="AD128" s="2274"/>
      <c r="AE128" s="2274"/>
      <c r="AF128" s="2274"/>
      <c r="AG128" s="2063"/>
      <c r="AH128" s="2063"/>
      <c r="AI128" s="0" t="s">
        <v>706</v>
      </c>
      <c r="AJ128" s="0" t="s">
        <v>701</v>
      </c>
      <c r="AK128" s="0" t="s">
        <v>224</v>
      </c>
      <c r="AL128" s="0" t="s">
        <v>68</v>
      </c>
      <c r="AM128" s="2274"/>
      <c r="AN128" s="2274"/>
      <c r="AO128" s="2274"/>
      <c r="AP128" s="2274"/>
      <c r="AQ128" s="2274"/>
      <c r="AR128" s="2274"/>
      <c r="AS128" s="2274"/>
      <c r="AT128" s="2274"/>
      <c r="AU128" s="2274"/>
      <c r="AV128" s="2274"/>
      <c r="AW128" s="2274"/>
      <c r="AX128" s="2274"/>
      <c r="AY128" s="2274"/>
      <c r="AZ128" s="2274"/>
      <c r="BA128" s="2274"/>
      <c r="BB128" s="2274"/>
      <c r="BC128" s="2274"/>
      <c r="BD128" s="2274"/>
      <c r="BE128" s="2274"/>
      <c r="BF128" s="2274"/>
      <c r="BG128" s="2274"/>
      <c r="BH128" s="2274"/>
      <c r="BI128" s="2063"/>
      <c r="BJ128" s="2063"/>
      <c r="BK128" s="0"/>
      <c r="BL128" s="2072"/>
      <c r="BM128" s="2072"/>
      <c r="BN128" s="2072"/>
      <c r="BO128" s="2072"/>
      <c r="BP128" s="2072"/>
      <c r="BQ128" s="2072"/>
      <c r="BR128" s="2072"/>
      <c r="BS128" s="2072"/>
      <c r="BT128" s="2072"/>
      <c r="BU128" s="2072"/>
      <c r="BV128" s="2072"/>
      <c r="BW128" s="2274"/>
      <c r="BX128" s="2063"/>
      <c r="BY128" s="2063"/>
      <c r="BZ128" s="2063"/>
      <c r="CA128" s="2063"/>
      <c r="CB128" s="2072"/>
      <c r="CC128" s="2072"/>
      <c r="CD128" s="2072"/>
      <c r="CE128" s="2072"/>
      <c r="CF128" s="2072"/>
      <c r="CG128" s="2072"/>
      <c r="CH128" s="2072"/>
      <c r="CI128" s="2072"/>
      <c r="CJ128" s="2072"/>
      <c r="CK128" s="2072"/>
      <c r="CL128" s="2072"/>
      <c r="CM128" s="2072"/>
      <c r="CN128" s="2274"/>
      <c r="CO128" s="0"/>
      <c r="CP128" s="2070"/>
      <c r="CQ128" s="0"/>
      <c r="CR128" s="2072"/>
      <c r="CS128" s="2072"/>
      <c r="CT128" s="2072"/>
      <c r="CU128" s="2072"/>
      <c r="CV128" s="2072"/>
      <c r="CW128" s="2072"/>
      <c r="CX128" s="2072"/>
      <c r="CY128" s="2072"/>
      <c r="CZ128" s="2072"/>
      <c r="DA128" s="2072"/>
      <c r="DB128" s="2072"/>
      <c r="DC128" s="2274"/>
      <c r="DD128" s="0"/>
      <c r="DE128" s="2070"/>
      <c r="DF128" s="2274"/>
      <c r="DG128" s="2072"/>
      <c r="DH128" s="2072"/>
      <c r="DI128" s="2072"/>
      <c r="DJ128" s="2072"/>
      <c r="DK128" s="2072"/>
      <c r="DL128" s="2072"/>
      <c r="DM128" s="2072"/>
      <c r="DN128" s="2072"/>
      <c r="DO128" s="2072"/>
      <c r="DP128" s="2072"/>
      <c r="DQ128" s="2072"/>
      <c r="DR128" s="2072"/>
      <c r="DS128" s="2072"/>
      <c r="DT128" s="2072"/>
      <c r="DU128" s="2072"/>
      <c r="DV128" s="2072"/>
      <c r="DW128" s="2072"/>
      <c r="DX128" s="2072"/>
      <c r="DY128" s="2072"/>
      <c r="DZ128" s="0"/>
      <c r="EA128" s="2070"/>
      <c r="EB128" s="2274"/>
      <c r="EC128" s="2072"/>
      <c r="ED128" s="2072"/>
      <c r="EE128" s="2072"/>
      <c r="EF128" s="2072"/>
      <c r="EG128" s="2072"/>
      <c r="EH128" s="2072"/>
      <c r="EI128" s="2072"/>
      <c r="EJ128" s="2072"/>
      <c r="EK128" s="2072"/>
      <c r="EL128" s="0"/>
      <c r="EM128" s="2070"/>
      <c r="EN128" s="2271"/>
      <c r="EO128" s="2072"/>
      <c r="EP128" s="2072"/>
      <c r="EQ128" s="2072"/>
      <c r="ER128" s="2072"/>
      <c r="ES128" s="2072"/>
      <c r="ET128" s="2072"/>
      <c r="EU128" s="2072"/>
      <c r="EV128" s="2072"/>
      <c r="EW128" s="2072"/>
      <c r="EX128" s="2072"/>
      <c r="EY128" s="2072"/>
      <c r="EZ128" s="2072"/>
      <c r="FA128" s="2072"/>
      <c r="FB128" s="2072"/>
      <c r="FC128" s="2072"/>
      <c r="FD128" s="2072"/>
      <c r="FE128" s="2072"/>
      <c r="FF128" s="2072"/>
      <c r="FG128" s="2072"/>
      <c r="FH128" s="2076"/>
      <c r="FI128" s="2063"/>
      <c r="FJ128" s="2062"/>
      <c r="FK128" s="0"/>
      <c r="FL128" s="2077"/>
      <c r="FM128" s="0"/>
      <c r="FN128" s="0"/>
      <c r="FO128" s="0"/>
      <c r="FP128" s="0"/>
      <c r="FQ128" s="2084"/>
      <c r="FR128" s="2072"/>
      <c r="FS128" s="2072"/>
      <c r="FT128" s="2072"/>
      <c r="FU128" s="2072"/>
      <c r="FV128" s="2072"/>
      <c r="FW128" s="2072"/>
      <c r="FX128" s="2072"/>
      <c r="FY128" s="2072"/>
      <c r="FZ128" s="2072"/>
      <c r="GA128" s="2072"/>
      <c r="GB128" s="2072"/>
      <c r="GC128" s="2072"/>
      <c r="GD128" s="2072"/>
      <c r="GE128" s="2072"/>
      <c r="GF128" s="2072"/>
      <c r="GG128" s="2072"/>
      <c r="GH128" s="2274"/>
      <c r="GI128" s="2063"/>
      <c r="GJ128" s="2076"/>
      <c r="GK128" s="0"/>
      <c r="GL128" s="0"/>
      <c r="GM128" s="0"/>
      <c r="GN128" s="2090"/>
      <c r="GO128" s="2090"/>
      <c r="GP128" s="2271"/>
      <c r="GQ128" s="2072"/>
      <c r="GR128" s="2072"/>
      <c r="GS128" s="2072"/>
      <c r="GT128" s="2072"/>
      <c r="GU128" s="2072"/>
      <c r="GV128" s="2072"/>
      <c r="GW128" s="2072"/>
      <c r="GX128" s="2072"/>
      <c r="GY128" s="2072"/>
      <c r="GZ128" s="2063"/>
      <c r="HA128" s="2063"/>
      <c r="HB128" s="0"/>
      <c r="HC128" s="0"/>
      <c r="HD128" s="0"/>
      <c r="HE128" s="2101"/>
      <c r="HF128" s="2102"/>
      <c r="HG128" s="0"/>
      <c r="HH128" s="0"/>
      <c r="HI128" s="0"/>
      <c r="HJ128" s="0"/>
      <c r="HK128" s="0"/>
      <c r="HL128" s="2107" t="e">
        <f aca="false">HL$4:HL$4+SUMIF($C$5:HK$5,"Нараст. баланс",$C130:HK130)+SUMIF($C$7:HH$7,"Итого (с ВНР)",$C130:HH130)-SUMIF($C$5:HK$5,"Геол. снижение,  т/сут",$C130:HK130)-SUMIF(HJ$7:HK$7,"Итого",HJ130:HK130)-SUMIF($C$7:HK$7,"Итого (с ВСП)",$C130:HK130)</f>
        <v>#REF!</v>
      </c>
      <c r="HM128" s="0"/>
      <c r="HN128" s="0" t="n">
        <v>1</v>
      </c>
      <c r="HQ128" s="0"/>
    </row>
    <row r="129" customFormat="false" ht="11.25" hidden="false" customHeight="true" outlineLevel="0" collapsed="false">
      <c r="A129" s="2056"/>
      <c r="B129" s="2113" t="s">
        <v>663</v>
      </c>
      <c r="C129" s="0" t="n">
        <v>1114</v>
      </c>
      <c r="D129" s="0" t="n">
        <v>268</v>
      </c>
      <c r="E129" s="0"/>
      <c r="F129" s="0"/>
      <c r="G129" s="0" t="n">
        <v>812</v>
      </c>
      <c r="H129" s="0" t="n">
        <v>3040</v>
      </c>
      <c r="I129" s="0"/>
      <c r="J129" s="2279"/>
      <c r="K129" s="2279"/>
      <c r="L129" s="2279"/>
      <c r="M129" s="2279"/>
      <c r="N129" s="2279"/>
      <c r="O129" s="2279"/>
      <c r="P129" s="2279"/>
      <c r="Q129" s="2279"/>
      <c r="R129" s="2119" t="n">
        <f aca="false">COUNTA(C129:Q129)</f>
        <v>4</v>
      </c>
      <c r="S129" s="2119"/>
      <c r="T129" s="0"/>
      <c r="U129" s="0"/>
      <c r="V129" s="2279"/>
      <c r="W129" s="2279"/>
      <c r="X129" s="2279"/>
      <c r="Y129" s="2279"/>
      <c r="Z129" s="2279"/>
      <c r="AA129" s="2279"/>
      <c r="AB129" s="2279"/>
      <c r="AC129" s="2279"/>
      <c r="AD129" s="2279"/>
      <c r="AE129" s="2279"/>
      <c r="AF129" s="2279"/>
      <c r="AG129" s="2119" t="n">
        <f aca="false">COUNTA(T129:AF129)</f>
        <v>0</v>
      </c>
      <c r="AH129" s="2119"/>
      <c r="AI129" s="0" t="n">
        <v>50</v>
      </c>
      <c r="AJ129" s="0" t="n">
        <v>603</v>
      </c>
      <c r="AK129" s="0" t="n">
        <v>2406</v>
      </c>
      <c r="AL129" s="0" t="n">
        <v>4520</v>
      </c>
      <c r="AM129" s="2279"/>
      <c r="AN129" s="2279"/>
      <c r="AO129" s="2279"/>
      <c r="AP129" s="2279"/>
      <c r="AQ129" s="2279"/>
      <c r="AR129" s="2279"/>
      <c r="AS129" s="2279"/>
      <c r="AT129" s="2279"/>
      <c r="AU129" s="2279"/>
      <c r="AV129" s="2279"/>
      <c r="AW129" s="2279"/>
      <c r="AX129" s="2279"/>
      <c r="AY129" s="2279"/>
      <c r="AZ129" s="2279"/>
      <c r="BA129" s="2279"/>
      <c r="BB129" s="2279"/>
      <c r="BC129" s="2279"/>
      <c r="BD129" s="2279"/>
      <c r="BE129" s="2279"/>
      <c r="BF129" s="2279"/>
      <c r="BG129" s="2279"/>
      <c r="BH129" s="2279"/>
      <c r="BI129" s="2119" t="n">
        <f aca="false">COUNTA(AI129:BH129)</f>
        <v>4</v>
      </c>
      <c r="BJ129" s="2119"/>
      <c r="BK129" s="0"/>
      <c r="BL129" s="2128"/>
      <c r="BM129" s="2128"/>
      <c r="BN129" s="2128"/>
      <c r="BO129" s="2128"/>
      <c r="BP129" s="2128"/>
      <c r="BQ129" s="2128"/>
      <c r="BR129" s="2128"/>
      <c r="BS129" s="2128"/>
      <c r="BT129" s="2128"/>
      <c r="BU129" s="2128"/>
      <c r="BV129" s="2128"/>
      <c r="BW129" s="2279"/>
      <c r="BX129" s="2119" t="n">
        <f aca="false">COUNTA(BK129:BW129)</f>
        <v>0</v>
      </c>
      <c r="BY129" s="2119"/>
      <c r="BZ129" s="2119" t="n">
        <f aca="false">R129+AG129+BI129+BX129</f>
        <v>8</v>
      </c>
      <c r="CA129" s="2119"/>
      <c r="CB129" s="2128"/>
      <c r="CC129" s="2128"/>
      <c r="CD129" s="2128"/>
      <c r="CE129" s="2128"/>
      <c r="CF129" s="2128"/>
      <c r="CG129" s="2128"/>
      <c r="CH129" s="2128"/>
      <c r="CI129" s="2128"/>
      <c r="CJ129" s="2128"/>
      <c r="CK129" s="2128"/>
      <c r="CL129" s="2128"/>
      <c r="CM129" s="2128"/>
      <c r="CN129" s="2279"/>
      <c r="CO129" s="0" t="n">
        <f aca="false">SUBTOTAL(9,CB131:CN131)</f>
        <v>0</v>
      </c>
      <c r="CP129" s="2126"/>
      <c r="CQ129" s="0"/>
      <c r="CR129" s="2128"/>
      <c r="CS129" s="2128"/>
      <c r="CT129" s="2128"/>
      <c r="CU129" s="2128"/>
      <c r="CV129" s="2128"/>
      <c r="CW129" s="2128"/>
      <c r="CX129" s="2128"/>
      <c r="CY129" s="2128"/>
      <c r="CZ129" s="2128"/>
      <c r="DA129" s="2128"/>
      <c r="DB129" s="2128"/>
      <c r="DC129" s="2279"/>
      <c r="DD129" s="0" t="n">
        <f aca="false">COUNTA(CQ129:DC129)</f>
        <v>0</v>
      </c>
      <c r="DE129" s="2126"/>
      <c r="DF129" s="2279"/>
      <c r="DG129" s="2128"/>
      <c r="DH129" s="2128"/>
      <c r="DI129" s="2128"/>
      <c r="DJ129" s="2128"/>
      <c r="DK129" s="2128"/>
      <c r="DL129" s="2128"/>
      <c r="DM129" s="2128"/>
      <c r="DN129" s="2128"/>
      <c r="DO129" s="2128"/>
      <c r="DP129" s="2128"/>
      <c r="DQ129" s="2128"/>
      <c r="DR129" s="2128"/>
      <c r="DS129" s="2128"/>
      <c r="DT129" s="2128"/>
      <c r="DU129" s="2128"/>
      <c r="DV129" s="2128"/>
      <c r="DW129" s="2128"/>
      <c r="DX129" s="2128"/>
      <c r="DY129" s="2128"/>
      <c r="DZ129" s="0" t="n">
        <f aca="false">COUNTA(DF129:DY129)</f>
        <v>0</v>
      </c>
      <c r="EA129" s="2126"/>
      <c r="EB129" s="2279"/>
      <c r="EC129" s="2128"/>
      <c r="ED129" s="2128"/>
      <c r="EE129" s="2128"/>
      <c r="EF129" s="2128"/>
      <c r="EG129" s="2128"/>
      <c r="EH129" s="2128"/>
      <c r="EI129" s="2128"/>
      <c r="EJ129" s="2128"/>
      <c r="EK129" s="2128"/>
      <c r="EL129" s="0" t="n">
        <f aca="false">COUNTA(EB129:EK129)</f>
        <v>0</v>
      </c>
      <c r="EM129" s="2126"/>
      <c r="EN129" s="2277"/>
      <c r="EO129" s="2128"/>
      <c r="EP129" s="2128"/>
      <c r="EQ129" s="2128"/>
      <c r="ER129" s="2128"/>
      <c r="ES129" s="2128"/>
      <c r="ET129" s="2128"/>
      <c r="EU129" s="2128"/>
      <c r="EV129" s="2128"/>
      <c r="EW129" s="2128"/>
      <c r="EX129" s="2128"/>
      <c r="EY129" s="2128"/>
      <c r="EZ129" s="2128"/>
      <c r="FA129" s="2128"/>
      <c r="FB129" s="2128"/>
      <c r="FC129" s="2128"/>
      <c r="FD129" s="2128"/>
      <c r="FE129" s="2128"/>
      <c r="FF129" s="2128"/>
      <c r="FG129" s="2128"/>
      <c r="FH129" s="2132" t="n">
        <f aca="false">SUBTOTAL(9,EN131:FG131)</f>
        <v>0</v>
      </c>
      <c r="FI129" s="2119" t="n">
        <f aca="false">SUBTOTAL(9,EN131:FG131)</f>
        <v>0</v>
      </c>
      <c r="FJ129" s="2133"/>
      <c r="FK129" s="0"/>
      <c r="FL129" s="2134"/>
      <c r="FM129" s="0"/>
      <c r="FN129" s="0"/>
      <c r="FO129" s="0"/>
      <c r="FP129" s="0"/>
      <c r="FQ129" s="2141"/>
      <c r="FR129" s="2128"/>
      <c r="FS129" s="2128"/>
      <c r="FT129" s="2128"/>
      <c r="FU129" s="2128"/>
      <c r="FV129" s="2128"/>
      <c r="FW129" s="2128"/>
      <c r="FX129" s="2128"/>
      <c r="FY129" s="2128"/>
      <c r="FZ129" s="2128"/>
      <c r="GA129" s="2128"/>
      <c r="GB129" s="2128"/>
      <c r="GC129" s="2128"/>
      <c r="GD129" s="2128"/>
      <c r="GE129" s="2128"/>
      <c r="GF129" s="2128"/>
      <c r="GG129" s="2128"/>
      <c r="GH129" s="2279"/>
      <c r="GI129" s="2119" t="n">
        <f aca="false">SUBTOTAL(9,FO131:GH131)</f>
        <v>0</v>
      </c>
      <c r="GJ129" s="2142"/>
      <c r="GK129" s="0"/>
      <c r="GL129" s="0"/>
      <c r="GM129" s="0"/>
      <c r="GN129" s="0" t="n">
        <f aca="false">SUBTOTAL(9,GK131:GM131)</f>
        <v>0</v>
      </c>
      <c r="GO129" s="2148"/>
      <c r="GP129" s="2277"/>
      <c r="GQ129" s="2128"/>
      <c r="GR129" s="2128"/>
      <c r="GS129" s="2128"/>
      <c r="GT129" s="2128"/>
      <c r="GU129" s="2128"/>
      <c r="GV129" s="2128"/>
      <c r="GW129" s="2128"/>
      <c r="GX129" s="2128"/>
      <c r="GY129" s="2128"/>
      <c r="GZ129" s="2119" t="n">
        <f aca="false">SUBTOTAL(3,GP129:GY129)</f>
        <v>0</v>
      </c>
      <c r="HA129" s="2156"/>
      <c r="HB129" s="0"/>
      <c r="HC129" s="0"/>
      <c r="HD129" s="0"/>
      <c r="HE129" s="2160"/>
      <c r="HF129" s="2161"/>
      <c r="HG129" s="0"/>
      <c r="HH129" s="0"/>
      <c r="HI129" s="0"/>
      <c r="HJ129" s="0"/>
      <c r="HK129" s="0"/>
      <c r="HL129" s="2107"/>
      <c r="HM129" s="0"/>
      <c r="HN129" s="0" t="n">
        <v>2</v>
      </c>
      <c r="HQ129" s="0"/>
    </row>
    <row r="130" customFormat="false" ht="11.25" hidden="false" customHeight="true" outlineLevel="0" collapsed="false">
      <c r="A130" s="2056"/>
      <c r="B130" s="2169" t="s">
        <v>661</v>
      </c>
      <c r="C130" s="0" t="n">
        <v>200</v>
      </c>
      <c r="D130" s="0" t="n">
        <v>30</v>
      </c>
      <c r="E130" s="0"/>
      <c r="F130" s="0"/>
      <c r="G130" s="0" t="n">
        <v>80</v>
      </c>
      <c r="H130" s="0" t="n">
        <v>42</v>
      </c>
      <c r="I130" s="0"/>
      <c r="J130" s="2283"/>
      <c r="K130" s="2283"/>
      <c r="L130" s="2283"/>
      <c r="M130" s="2283"/>
      <c r="N130" s="2283"/>
      <c r="O130" s="2283"/>
      <c r="P130" s="2283"/>
      <c r="Q130" s="2283"/>
      <c r="R130" s="2175" t="n">
        <f aca="false">SUBTOTAL(9,C130:Q130)</f>
        <v>352</v>
      </c>
      <c r="S130" s="2175" t="n">
        <f aca="false">R130+S126</f>
        <v>917</v>
      </c>
      <c r="T130" s="0"/>
      <c r="U130" s="0"/>
      <c r="V130" s="2283"/>
      <c r="W130" s="2283"/>
      <c r="X130" s="2283"/>
      <c r="Y130" s="2283"/>
      <c r="Z130" s="2283"/>
      <c r="AA130" s="2283"/>
      <c r="AB130" s="2283"/>
      <c r="AC130" s="2283"/>
      <c r="AD130" s="2283"/>
      <c r="AE130" s="2283"/>
      <c r="AF130" s="2283"/>
      <c r="AG130" s="2175" t="n">
        <f aca="false">SUBTOTAL(9,T130:AF130)</f>
        <v>0</v>
      </c>
      <c r="AH130" s="2175" t="n">
        <f aca="false">AG130+AH126</f>
        <v>29</v>
      </c>
      <c r="AI130" s="0"/>
      <c r="AJ130" s="0" t="n">
        <v>17</v>
      </c>
      <c r="AK130" s="0" t="n">
        <v>20</v>
      </c>
      <c r="AL130" s="0" t="n">
        <v>23</v>
      </c>
      <c r="AM130" s="2283"/>
      <c r="AN130" s="2283"/>
      <c r="AO130" s="2283"/>
      <c r="AP130" s="2283"/>
      <c r="AQ130" s="2283"/>
      <c r="AR130" s="2283"/>
      <c r="AS130" s="2283"/>
      <c r="AT130" s="2283"/>
      <c r="AU130" s="2283"/>
      <c r="AV130" s="2283"/>
      <c r="AW130" s="2283"/>
      <c r="AX130" s="2283"/>
      <c r="AY130" s="2283"/>
      <c r="AZ130" s="2283"/>
      <c r="BA130" s="2283"/>
      <c r="BB130" s="2283"/>
      <c r="BC130" s="2283"/>
      <c r="BD130" s="2283"/>
      <c r="BE130" s="2283"/>
      <c r="BF130" s="2283"/>
      <c r="BG130" s="2283"/>
      <c r="BH130" s="2283"/>
      <c r="BI130" s="2175" t="n">
        <f aca="false">SUBTOTAL(9,AI130:BH130)</f>
        <v>60</v>
      </c>
      <c r="BJ130" s="2175" t="n">
        <f aca="false">BI130+BJ126</f>
        <v>346</v>
      </c>
      <c r="BK130" s="0"/>
      <c r="BL130" s="2184"/>
      <c r="BM130" s="2184"/>
      <c r="BN130" s="2184"/>
      <c r="BO130" s="2184"/>
      <c r="BP130" s="2184"/>
      <c r="BQ130" s="2184"/>
      <c r="BR130" s="2184"/>
      <c r="BS130" s="2184"/>
      <c r="BT130" s="2184"/>
      <c r="BU130" s="2184"/>
      <c r="BV130" s="2184"/>
      <c r="BW130" s="2283"/>
      <c r="BX130" s="2175" t="n">
        <f aca="false">SUBTOTAL(9,BK130:BW130)</f>
        <v>0</v>
      </c>
      <c r="BY130" s="2175" t="n">
        <f aca="false">BX130+BY126</f>
        <v>25</v>
      </c>
      <c r="BZ130" s="2175" t="n">
        <f aca="false">+R130+AG130+BI130+BX130</f>
        <v>412</v>
      </c>
      <c r="CA130" s="2175" t="n">
        <f aca="false">BZ130+CA126</f>
        <v>1317</v>
      </c>
      <c r="CB130" s="2184"/>
      <c r="CC130" s="2184"/>
      <c r="CD130" s="2184"/>
      <c r="CE130" s="2184"/>
      <c r="CF130" s="2184"/>
      <c r="CG130" s="2184"/>
      <c r="CH130" s="2184"/>
      <c r="CI130" s="2184"/>
      <c r="CJ130" s="2184"/>
      <c r="CK130" s="2184"/>
      <c r="CL130" s="2184"/>
      <c r="CM130" s="2184"/>
      <c r="CN130" s="2283"/>
      <c r="CO130" s="0" t="n">
        <f aca="false">SUBTOTAL(9,CB130:CN130)</f>
        <v>0</v>
      </c>
      <c r="CP130" s="2182" t="n">
        <f aca="false">CO130+IF($B126:$B126=2,0,CP126:CP126)</f>
        <v>0</v>
      </c>
      <c r="CQ130" s="0"/>
      <c r="CR130" s="2184"/>
      <c r="CS130" s="2184"/>
      <c r="CT130" s="2184"/>
      <c r="CU130" s="2184"/>
      <c r="CV130" s="2184"/>
      <c r="CW130" s="2184"/>
      <c r="CX130" s="2184"/>
      <c r="CY130" s="2184"/>
      <c r="CZ130" s="2184"/>
      <c r="DA130" s="2184"/>
      <c r="DB130" s="2184"/>
      <c r="DC130" s="2283"/>
      <c r="DD130" s="0" t="n">
        <f aca="false">SUBTOTAL(9,CQ130:DC130)</f>
        <v>0</v>
      </c>
      <c r="DE130" s="2182" t="n">
        <f aca="false">DD130+IF($B126:$B126=2,0,DE126:DE126)</f>
        <v>0</v>
      </c>
      <c r="DF130" s="2283"/>
      <c r="DG130" s="2283"/>
      <c r="DH130" s="2184"/>
      <c r="DI130" s="2184"/>
      <c r="DJ130" s="2184"/>
      <c r="DK130" s="2184"/>
      <c r="DL130" s="2184"/>
      <c r="DM130" s="2184"/>
      <c r="DN130" s="2184"/>
      <c r="DO130" s="2184"/>
      <c r="DP130" s="2184"/>
      <c r="DQ130" s="2184"/>
      <c r="DR130" s="2184"/>
      <c r="DS130" s="2184"/>
      <c r="DT130" s="2184"/>
      <c r="DU130" s="2184"/>
      <c r="DV130" s="2184"/>
      <c r="DW130" s="2184"/>
      <c r="DX130" s="2184"/>
      <c r="DY130" s="2184"/>
      <c r="DZ130" s="0" t="n">
        <f aca="false">SUBTOTAL(9,DF130:DY130)</f>
        <v>0</v>
      </c>
      <c r="EA130" s="2182" t="n">
        <f aca="false">DZ130+IF($B126:$B126=2,0,EA126:EA126)</f>
        <v>200</v>
      </c>
      <c r="EB130" s="2283"/>
      <c r="EC130" s="2184"/>
      <c r="ED130" s="2184"/>
      <c r="EE130" s="2184"/>
      <c r="EF130" s="2184"/>
      <c r="EG130" s="2184"/>
      <c r="EH130" s="2184"/>
      <c r="EI130" s="2184"/>
      <c r="EJ130" s="2184"/>
      <c r="EK130" s="2184"/>
      <c r="EL130" s="0" t="n">
        <f aca="false">SUBTOTAL(9,EB130:EK130)</f>
        <v>0</v>
      </c>
      <c r="EM130" s="2182" t="n">
        <f aca="false">EL130+IF($B126:$B126=2,0,EM126:EM126)</f>
        <v>0</v>
      </c>
      <c r="EN130" s="2282"/>
      <c r="EO130" s="2184"/>
      <c r="EP130" s="2184"/>
      <c r="EQ130" s="2184"/>
      <c r="ER130" s="2184"/>
      <c r="ES130" s="2184"/>
      <c r="ET130" s="2184"/>
      <c r="EU130" s="2184"/>
      <c r="EV130" s="2184"/>
      <c r="EW130" s="2184"/>
      <c r="EX130" s="2184"/>
      <c r="EY130" s="2184"/>
      <c r="EZ130" s="2184"/>
      <c r="FA130" s="2184"/>
      <c r="FB130" s="2184"/>
      <c r="FC130" s="2184"/>
      <c r="FD130" s="2184"/>
      <c r="FE130" s="2184"/>
      <c r="FF130" s="2184"/>
      <c r="FG130" s="2184"/>
      <c r="FH130" s="2188" t="n">
        <f aca="false">SUBTOTAL(9,EN130:FG130)</f>
        <v>0</v>
      </c>
      <c r="FI130" s="2175" t="n">
        <f aca="false">SUBTOTAL(9,EN130:FG130)</f>
        <v>0</v>
      </c>
      <c r="FJ130" s="2174" t="n">
        <f aca="false">FI130+IF($B126:$B126=2,0,FJ126:FJ126)</f>
        <v>0</v>
      </c>
      <c r="FK130" s="0"/>
      <c r="FL130" s="2189"/>
      <c r="FM130" s="2207" t="n">
        <f aca="false">SUBTOTAL(9,FK130:FL130)</f>
        <v>0</v>
      </c>
      <c r="FN130" s="0" t="n">
        <f aca="false">$FN$3+FN126</f>
        <v>1260</v>
      </c>
      <c r="FO130" s="2330"/>
      <c r="FP130" s="2330"/>
      <c r="FQ130" s="2197"/>
      <c r="FR130" s="2184"/>
      <c r="FS130" s="2184"/>
      <c r="FT130" s="2184"/>
      <c r="FU130" s="2184"/>
      <c r="FV130" s="2184"/>
      <c r="FW130" s="2184"/>
      <c r="FX130" s="2184"/>
      <c r="FY130" s="2184"/>
      <c r="FZ130" s="2184"/>
      <c r="GA130" s="2184"/>
      <c r="GB130" s="2184"/>
      <c r="GC130" s="2184"/>
      <c r="GD130" s="2184"/>
      <c r="GE130" s="2184"/>
      <c r="GF130" s="2184"/>
      <c r="GG130" s="2184"/>
      <c r="GH130" s="2283"/>
      <c r="GI130" s="2175" t="n">
        <f aca="false">SUBTOTAL(9,FO130:GH130)</f>
        <v>0</v>
      </c>
      <c r="GJ130" s="2188" t="n">
        <f aca="false">GI130+IF($B126:$B126=2,0,GJ126:GJ126)</f>
        <v>200</v>
      </c>
      <c r="GK130" s="0"/>
      <c r="GL130" s="0"/>
      <c r="GM130" s="0"/>
      <c r="GN130" s="2203" t="n">
        <f aca="false">SUBTOTAL(9,GK130:GM130)</f>
        <v>0</v>
      </c>
      <c r="GO130" s="2203" t="n">
        <f aca="false">GN130:GN130+IF($B126:$B126=2,0,GO126:GO126)</f>
        <v>0</v>
      </c>
      <c r="GP130" s="2282"/>
      <c r="GQ130" s="2184"/>
      <c r="GR130" s="2184"/>
      <c r="GS130" s="2184"/>
      <c r="GT130" s="2184"/>
      <c r="GU130" s="2184"/>
      <c r="GV130" s="2184"/>
      <c r="GW130" s="2184"/>
      <c r="GX130" s="2184"/>
      <c r="GY130" s="2184"/>
      <c r="GZ130" s="2175" t="n">
        <f aca="false">SUBTOTAL(9,GP130:GY130)</f>
        <v>0</v>
      </c>
      <c r="HA130" s="2175" t="n">
        <f aca="false">GZ130+IF($B126:$B126=2,0,HA126:HA126)</f>
        <v>0</v>
      </c>
      <c r="HB130" s="0"/>
      <c r="HC130" s="0"/>
      <c r="HD130" s="0" t="n">
        <f aca="false">$HD$14</f>
        <v>0</v>
      </c>
      <c r="HE130" s="2207" t="n">
        <f aca="false">SUBTOTAL(9,HB130:HD130)</f>
        <v>0</v>
      </c>
      <c r="HF130" s="2208" t="n">
        <f aca="false">SUMIF($C$5:HE$5,"Накопленный эффект, т/сут",$C130:HE130)+SUMIF($C$5:HE$5,"Нараст.  по потенциалу",$C130:HE130)-SUMIF($C$5:HE$5,"Нараст. по остановкам",$C130:HE130)-SUMIF($C$5:HE$5,"ИТОГО перевод в ППД",$C130:HE130)-SUMIF($C$5:HE$5,"ИТОГО  нерент, по распоряж.",$C130:HE130)-SUMIF($C$5:HE$5,"ИТОГО ост. дебит от ЗБС, Углуб., ПВЛГ/ПНЛГ",$C130:HE130)</f>
        <v>1317</v>
      </c>
      <c r="HG130" s="0"/>
      <c r="HH130" s="0"/>
      <c r="HI130" s="0"/>
      <c r="HJ130" s="0"/>
      <c r="HK130" s="2203" t="n">
        <f aca="false">SUBTOTAL(9,HG130:HJ130)</f>
        <v>0</v>
      </c>
      <c r="HL130" s="2107"/>
      <c r="HM130" s="0" t="n">
        <f aca="false">HM$4:HM$4+SUMIF($C$5:HK$5,"Нараст. по остановкам",$C130:HK130)-SUMIF($C$5:HK$5,"Нараст.  по потенциалу",$C130:HK130)</f>
        <v>871.078704742539</v>
      </c>
      <c r="HN130" s="0" t="n">
        <v>3</v>
      </c>
      <c r="HQ130" s="0"/>
    </row>
    <row r="131" customFormat="false" ht="1.5" hidden="false" customHeight="true" outlineLevel="0" collapsed="false">
      <c r="A131" s="2215"/>
      <c r="B131" s="2215"/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2225"/>
      <c r="Q131" s="2225"/>
      <c r="R131" s="2221"/>
      <c r="S131" s="2221"/>
      <c r="T131" s="2326"/>
      <c r="U131" s="2327"/>
      <c r="V131" s="2225"/>
      <c r="W131" s="2225"/>
      <c r="X131" s="2225"/>
      <c r="Y131" s="2225"/>
      <c r="Z131" s="2225"/>
      <c r="AA131" s="2225"/>
      <c r="AB131" s="2225"/>
      <c r="AC131" s="2225"/>
      <c r="AD131" s="2225"/>
      <c r="AE131" s="2225"/>
      <c r="AF131" s="2225"/>
      <c r="AG131" s="2221"/>
      <c r="AH131" s="2221"/>
      <c r="AI131" s="2325"/>
      <c r="AJ131" s="2325"/>
      <c r="AK131" s="2328"/>
      <c r="AL131" s="2225"/>
      <c r="AM131" s="2225"/>
      <c r="AN131" s="2225"/>
      <c r="AO131" s="2225"/>
      <c r="AP131" s="2225"/>
      <c r="AQ131" s="2225"/>
      <c r="AR131" s="2225"/>
      <c r="AS131" s="2225"/>
      <c r="AT131" s="2225"/>
      <c r="AU131" s="2225"/>
      <c r="AV131" s="2225"/>
      <c r="AW131" s="2225"/>
      <c r="AX131" s="2225"/>
      <c r="AY131" s="2225"/>
      <c r="AZ131" s="2225"/>
      <c r="BA131" s="2225"/>
      <c r="BB131" s="2225"/>
      <c r="BC131" s="2225"/>
      <c r="BD131" s="2225"/>
      <c r="BE131" s="2225"/>
      <c r="BF131" s="2225"/>
      <c r="BG131" s="2225"/>
      <c r="BH131" s="2225"/>
      <c r="BI131" s="2221"/>
      <c r="BJ131" s="2221"/>
      <c r="BK131" s="2327"/>
      <c r="BL131" s="2225"/>
      <c r="BM131" s="2225"/>
      <c r="BN131" s="2225"/>
      <c r="BO131" s="2225"/>
      <c r="BP131" s="2225"/>
      <c r="BQ131" s="2225"/>
      <c r="BR131" s="2225"/>
      <c r="BS131" s="2225"/>
      <c r="BT131" s="2225"/>
      <c r="BU131" s="2225"/>
      <c r="BV131" s="2225"/>
      <c r="BW131" s="2225"/>
      <c r="BX131" s="2221"/>
      <c r="BY131" s="2221"/>
      <c r="BZ131" s="2221"/>
      <c r="CA131" s="2221"/>
      <c r="CB131" s="2225"/>
      <c r="CC131" s="2225"/>
      <c r="CD131" s="2225"/>
      <c r="CE131" s="2225"/>
      <c r="CF131" s="2225"/>
      <c r="CG131" s="2225"/>
      <c r="CH131" s="2225"/>
      <c r="CI131" s="2225"/>
      <c r="CJ131" s="2225"/>
      <c r="CK131" s="2225"/>
      <c r="CL131" s="2225"/>
      <c r="CM131" s="2225"/>
      <c r="CN131" s="2225"/>
      <c r="CO131" s="2221"/>
      <c r="CP131" s="2221"/>
      <c r="CQ131" s="1302"/>
      <c r="CR131" s="2225"/>
      <c r="CS131" s="2225"/>
      <c r="CT131" s="2225"/>
      <c r="CU131" s="2225"/>
      <c r="CV131" s="2225"/>
      <c r="CW131" s="2225"/>
      <c r="CX131" s="2225"/>
      <c r="CY131" s="2225"/>
      <c r="CZ131" s="2225"/>
      <c r="DA131" s="2225"/>
      <c r="DB131" s="2225"/>
      <c r="DC131" s="2225"/>
      <c r="DD131" s="2221"/>
      <c r="DE131" s="2221"/>
      <c r="DF131" s="2225"/>
      <c r="DG131" s="2225"/>
      <c r="DH131" s="2225"/>
      <c r="DI131" s="2225"/>
      <c r="DJ131" s="2225"/>
      <c r="DK131" s="2225"/>
      <c r="DL131" s="2225"/>
      <c r="DM131" s="2225"/>
      <c r="DN131" s="2225"/>
      <c r="DO131" s="2225"/>
      <c r="DP131" s="2225"/>
      <c r="DQ131" s="2225"/>
      <c r="DR131" s="2225"/>
      <c r="DS131" s="2225"/>
      <c r="DT131" s="2225"/>
      <c r="DU131" s="2225"/>
      <c r="DV131" s="2225"/>
      <c r="DW131" s="2225"/>
      <c r="DX131" s="2225"/>
      <c r="DY131" s="2225"/>
      <c r="DZ131" s="2221"/>
      <c r="EA131" s="2221"/>
      <c r="EB131" s="2225"/>
      <c r="EC131" s="2225"/>
      <c r="ED131" s="2225"/>
      <c r="EE131" s="2225"/>
      <c r="EF131" s="2225"/>
      <c r="EG131" s="2225"/>
      <c r="EH131" s="2225"/>
      <c r="EI131" s="2225"/>
      <c r="EJ131" s="2225"/>
      <c r="EK131" s="2225"/>
      <c r="EL131" s="2221"/>
      <c r="EM131" s="2221"/>
      <c r="EN131" s="2225"/>
      <c r="EO131" s="2225"/>
      <c r="EP131" s="2225"/>
      <c r="EQ131" s="2225"/>
      <c r="ER131" s="2225"/>
      <c r="ES131" s="2225"/>
      <c r="ET131" s="2225"/>
      <c r="EU131" s="2225"/>
      <c r="EV131" s="2225"/>
      <c r="EW131" s="2225"/>
      <c r="EX131" s="2225"/>
      <c r="EY131" s="2225"/>
      <c r="EZ131" s="2225"/>
      <c r="FA131" s="2225"/>
      <c r="FB131" s="2225"/>
      <c r="FC131" s="2225"/>
      <c r="FD131" s="2225"/>
      <c r="FE131" s="2225"/>
      <c r="FF131" s="2225"/>
      <c r="FG131" s="2225"/>
      <c r="FH131" s="2221"/>
      <c r="FI131" s="2221"/>
      <c r="FJ131" s="2221"/>
      <c r="FK131" s="2230"/>
      <c r="FL131" s="2217"/>
      <c r="FM131" s="2221"/>
      <c r="FN131" s="2228"/>
      <c r="FO131" s="2329"/>
      <c r="FP131" s="2330"/>
      <c r="FQ131" s="2230"/>
      <c r="FR131" s="2225"/>
      <c r="FS131" s="2225"/>
      <c r="FT131" s="2225"/>
      <c r="FU131" s="2225"/>
      <c r="FV131" s="2225"/>
      <c r="FW131" s="2225"/>
      <c r="FX131" s="2225"/>
      <c r="FY131" s="2225"/>
      <c r="FZ131" s="2225"/>
      <c r="GA131" s="2225"/>
      <c r="GB131" s="2225"/>
      <c r="GC131" s="2225"/>
      <c r="GD131" s="2225"/>
      <c r="GE131" s="2225"/>
      <c r="GF131" s="2225"/>
      <c r="GG131" s="2225"/>
      <c r="GH131" s="2225"/>
      <c r="GI131" s="2221"/>
      <c r="GJ131" s="2221"/>
      <c r="GK131" s="1302"/>
      <c r="GL131" s="1302"/>
      <c r="GM131" s="1302"/>
      <c r="GN131" s="1302"/>
      <c r="GO131" s="1302"/>
      <c r="GP131" s="2331"/>
      <c r="GQ131" s="2331"/>
      <c r="GR131" s="2225"/>
      <c r="GS131" s="2225"/>
      <c r="GT131" s="2225"/>
      <c r="GU131" s="2225"/>
      <c r="GV131" s="2225"/>
      <c r="GW131" s="2225"/>
      <c r="GX131" s="2225"/>
      <c r="GY131" s="2225"/>
      <c r="GZ131" s="2221"/>
      <c r="HA131" s="2221"/>
      <c r="HB131" s="2225"/>
      <c r="HC131" s="2225"/>
      <c r="HD131" s="2225"/>
      <c r="HE131" s="2221"/>
      <c r="HF131" s="2221"/>
      <c r="HG131" s="1302"/>
      <c r="HH131" s="1302"/>
      <c r="HI131" s="1302"/>
      <c r="HJ131" s="1302"/>
      <c r="HK131" s="1302"/>
      <c r="HL131" s="2236"/>
      <c r="HM131" s="2236"/>
      <c r="HN131" s="2052" t="n">
        <v>4</v>
      </c>
    </row>
    <row r="132" customFormat="false" ht="11.25" hidden="true" customHeight="true" outlineLevel="0" collapsed="false">
      <c r="A132" s="2056" t="e">
        <f aca="false">A128+1</f>
        <v>#REF!</v>
      </c>
      <c r="B132" s="2057" t="s">
        <v>662</v>
      </c>
      <c r="C132" s="0"/>
      <c r="D132" s="0"/>
      <c r="E132" s="0"/>
      <c r="F132" s="0"/>
      <c r="G132" s="2072"/>
      <c r="H132" s="2072"/>
      <c r="I132" s="2072"/>
      <c r="J132" s="2072"/>
      <c r="K132" s="2072"/>
      <c r="L132" s="2072"/>
      <c r="M132" s="2072"/>
      <c r="N132" s="2072"/>
      <c r="O132" s="2072"/>
      <c r="P132" s="2072"/>
      <c r="Q132" s="2274"/>
      <c r="R132" s="2063"/>
      <c r="S132" s="2063"/>
      <c r="T132" s="2271"/>
      <c r="U132" s="0"/>
      <c r="V132" s="2274"/>
      <c r="W132" s="2274"/>
      <c r="X132" s="2274"/>
      <c r="Y132" s="2274"/>
      <c r="Z132" s="2274"/>
      <c r="AA132" s="2274"/>
      <c r="AB132" s="2274"/>
      <c r="AC132" s="2274"/>
      <c r="AD132" s="2274"/>
      <c r="AE132" s="2274"/>
      <c r="AF132" s="2274"/>
      <c r="AG132" s="2063"/>
      <c r="AH132" s="2063"/>
      <c r="AI132" s="2271"/>
      <c r="AJ132" s="0"/>
      <c r="AK132" s="2271"/>
      <c r="AL132" s="2274"/>
      <c r="AM132" s="2274"/>
      <c r="AN132" s="2274"/>
      <c r="AO132" s="2274"/>
      <c r="AP132" s="2274"/>
      <c r="AQ132" s="2274"/>
      <c r="AR132" s="2274"/>
      <c r="AS132" s="2274"/>
      <c r="AT132" s="2274"/>
      <c r="AU132" s="2274"/>
      <c r="AV132" s="2274"/>
      <c r="AW132" s="2274"/>
      <c r="AX132" s="2274"/>
      <c r="AY132" s="2274"/>
      <c r="AZ132" s="2274"/>
      <c r="BA132" s="2274"/>
      <c r="BB132" s="2274"/>
      <c r="BC132" s="2274"/>
      <c r="BD132" s="2274"/>
      <c r="BE132" s="2274"/>
      <c r="BF132" s="2274"/>
      <c r="BG132" s="2274"/>
      <c r="BH132" s="2274"/>
      <c r="BI132" s="2063"/>
      <c r="BJ132" s="2063"/>
      <c r="BK132" s="2271"/>
      <c r="BL132" s="2274"/>
      <c r="BM132" s="2274"/>
      <c r="BN132" s="2274"/>
      <c r="BO132" s="2274"/>
      <c r="BP132" s="2274"/>
      <c r="BQ132" s="2274"/>
      <c r="BR132" s="2274"/>
      <c r="BS132" s="2274"/>
      <c r="BT132" s="2274"/>
      <c r="BU132" s="2274"/>
      <c r="BV132" s="2274"/>
      <c r="BW132" s="2274"/>
      <c r="BX132" s="2063"/>
      <c r="BY132" s="2063"/>
      <c r="BZ132" s="2063"/>
      <c r="CA132" s="2063"/>
      <c r="CB132" s="2274"/>
      <c r="CC132" s="2274"/>
      <c r="CD132" s="2274"/>
      <c r="CE132" s="2274"/>
      <c r="CF132" s="2274"/>
      <c r="CG132" s="2274"/>
      <c r="CH132" s="2274"/>
      <c r="CI132" s="2274"/>
      <c r="CJ132" s="2274"/>
      <c r="CK132" s="2274"/>
      <c r="CL132" s="2274"/>
      <c r="CM132" s="2274"/>
      <c r="CN132" s="2274"/>
      <c r="CO132" s="0"/>
      <c r="CP132" s="2070"/>
      <c r="CQ132" s="0"/>
      <c r="CR132" s="2274"/>
      <c r="CS132" s="2274"/>
      <c r="CT132" s="2274"/>
      <c r="CU132" s="2274"/>
      <c r="CV132" s="2274"/>
      <c r="CW132" s="2274"/>
      <c r="CX132" s="2274"/>
      <c r="CY132" s="2274"/>
      <c r="CZ132" s="2274"/>
      <c r="DA132" s="2274"/>
      <c r="DB132" s="2274"/>
      <c r="DC132" s="2274"/>
      <c r="DD132" s="0"/>
      <c r="DE132" s="2070"/>
      <c r="DF132" s="2274"/>
      <c r="DG132" s="2274"/>
      <c r="DH132" s="2274"/>
      <c r="DI132" s="2274"/>
      <c r="DJ132" s="2274"/>
      <c r="DK132" s="2274"/>
      <c r="DL132" s="2274"/>
      <c r="DM132" s="2274"/>
      <c r="DN132" s="2274"/>
      <c r="DO132" s="2274"/>
      <c r="DP132" s="2274"/>
      <c r="DQ132" s="2274"/>
      <c r="DR132" s="2274"/>
      <c r="DS132" s="2274"/>
      <c r="DT132" s="2274"/>
      <c r="DU132" s="2274"/>
      <c r="DV132" s="2274"/>
      <c r="DW132" s="2274"/>
      <c r="DX132" s="2274"/>
      <c r="DY132" s="2274"/>
      <c r="DZ132" s="0"/>
      <c r="EA132" s="2070"/>
      <c r="EB132" s="2274"/>
      <c r="EC132" s="2274"/>
      <c r="ED132" s="2274"/>
      <c r="EE132" s="2274"/>
      <c r="EF132" s="2274"/>
      <c r="EG132" s="2274"/>
      <c r="EH132" s="2274"/>
      <c r="EI132" s="2274"/>
      <c r="EJ132" s="2274"/>
      <c r="EK132" s="2274"/>
      <c r="EL132" s="0"/>
      <c r="EM132" s="2070"/>
      <c r="EN132" s="2274"/>
      <c r="EO132" s="2072"/>
      <c r="EP132" s="2072"/>
      <c r="EQ132" s="2072"/>
      <c r="ER132" s="2072"/>
      <c r="ES132" s="2072"/>
      <c r="ET132" s="2072"/>
      <c r="EU132" s="2072"/>
      <c r="EV132" s="2072"/>
      <c r="EW132" s="2072"/>
      <c r="EX132" s="2072"/>
      <c r="EY132" s="2072"/>
      <c r="EZ132" s="2072"/>
      <c r="FA132" s="2072"/>
      <c r="FB132" s="2072"/>
      <c r="FC132" s="2072"/>
      <c r="FD132" s="2072"/>
      <c r="FE132" s="2072"/>
      <c r="FF132" s="2072"/>
      <c r="FG132" s="2274"/>
      <c r="FH132" s="2076"/>
      <c r="FI132" s="2063"/>
      <c r="FJ132" s="2062"/>
      <c r="FK132" s="0"/>
      <c r="FL132" s="0"/>
      <c r="FM132" s="0"/>
      <c r="FN132" s="0"/>
      <c r="FO132" s="0"/>
      <c r="FP132" s="0"/>
      <c r="FQ132" s="2084"/>
      <c r="FR132" s="2072"/>
      <c r="FS132" s="2072"/>
      <c r="FT132" s="2072"/>
      <c r="FU132" s="2072"/>
      <c r="FV132" s="2072"/>
      <c r="FW132" s="2072"/>
      <c r="FX132" s="2072"/>
      <c r="FY132" s="2072"/>
      <c r="FZ132" s="2072"/>
      <c r="GA132" s="2072"/>
      <c r="GB132" s="2072"/>
      <c r="GC132" s="2072"/>
      <c r="GD132" s="2072"/>
      <c r="GE132" s="2072"/>
      <c r="GF132" s="2072"/>
      <c r="GG132" s="2072"/>
      <c r="GH132" s="2274"/>
      <c r="GI132" s="2063"/>
      <c r="GJ132" s="2076"/>
      <c r="GK132" s="2076"/>
      <c r="GL132" s="2076"/>
      <c r="GM132" s="2076"/>
      <c r="GN132" s="2076"/>
      <c r="GO132" s="2076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2063"/>
      <c r="HA132" s="2063"/>
      <c r="HB132" s="0"/>
      <c r="HC132" s="0"/>
      <c r="HD132" s="0"/>
      <c r="HE132" s="2101"/>
      <c r="HF132" s="2102"/>
      <c r="HG132" s="0"/>
      <c r="HH132" s="0"/>
      <c r="HI132" s="0"/>
      <c r="HJ132" s="0"/>
      <c r="HK132" s="0"/>
      <c r="HL132" s="2107" t="e">
        <f aca="false">HL$4:HL$4+SUMIF($C$5:HK$5,"Нараст. баланс",$C134:HK134)+SUMIF($C$7:HH$7,"Итого (с ВНР)",$C134:HH134)-SUMIF($C$5:HK$5,"Геол. снижение,  т/сут",$C134:HK134)-SUMIF(HJ$7:HK$7,"Итого",HJ134:HK134)-SUMIF($C$7:HK$7,"Итого (с ВСП)",$C134:HK134)</f>
        <v>#REF!</v>
      </c>
      <c r="HM132" s="0"/>
      <c r="HN132" s="0" t="n">
        <v>1</v>
      </c>
    </row>
    <row r="133" customFormat="false" ht="11.25" hidden="true" customHeight="true" outlineLevel="0" collapsed="false">
      <c r="A133" s="2056"/>
      <c r="B133" s="2113" t="s">
        <v>663</v>
      </c>
      <c r="C133" s="0"/>
      <c r="D133" s="0"/>
      <c r="E133" s="0"/>
      <c r="F133" s="0"/>
      <c r="G133" s="2128"/>
      <c r="H133" s="2128"/>
      <c r="I133" s="2128"/>
      <c r="J133" s="2128"/>
      <c r="K133" s="2128"/>
      <c r="L133" s="2128"/>
      <c r="M133" s="2128"/>
      <c r="N133" s="2128"/>
      <c r="O133" s="2128"/>
      <c r="P133" s="2128"/>
      <c r="Q133" s="2279"/>
      <c r="R133" s="2119" t="n">
        <f aca="false">COUNTA(C133:Q133)</f>
        <v>0</v>
      </c>
      <c r="S133" s="2119"/>
      <c r="T133" s="2277"/>
      <c r="U133" s="0"/>
      <c r="V133" s="2279"/>
      <c r="W133" s="2279"/>
      <c r="X133" s="2279"/>
      <c r="Y133" s="2279"/>
      <c r="Z133" s="2279"/>
      <c r="AA133" s="2279"/>
      <c r="AB133" s="2279"/>
      <c r="AC133" s="2279"/>
      <c r="AD133" s="2279"/>
      <c r="AE133" s="2279"/>
      <c r="AF133" s="2279"/>
      <c r="AG133" s="2119" t="n">
        <f aca="false">COUNTA(T133:AF133)</f>
        <v>0</v>
      </c>
      <c r="AH133" s="2119"/>
      <c r="AI133" s="2277"/>
      <c r="AJ133" s="0"/>
      <c r="AK133" s="2277"/>
      <c r="AL133" s="2279"/>
      <c r="AM133" s="2279"/>
      <c r="AN133" s="2279"/>
      <c r="AO133" s="2279"/>
      <c r="AP133" s="2279"/>
      <c r="AQ133" s="2279"/>
      <c r="AR133" s="2279"/>
      <c r="AS133" s="2279"/>
      <c r="AT133" s="2279"/>
      <c r="AU133" s="2279"/>
      <c r="AV133" s="2279"/>
      <c r="AW133" s="2279"/>
      <c r="AX133" s="2279"/>
      <c r="AY133" s="2279"/>
      <c r="AZ133" s="2279"/>
      <c r="BA133" s="2279"/>
      <c r="BB133" s="2279"/>
      <c r="BC133" s="2279"/>
      <c r="BD133" s="2279"/>
      <c r="BE133" s="2279"/>
      <c r="BF133" s="2279"/>
      <c r="BG133" s="2279"/>
      <c r="BH133" s="2279"/>
      <c r="BI133" s="2119" t="n">
        <f aca="false">COUNTA(AI133:BH133)</f>
        <v>0</v>
      </c>
      <c r="BJ133" s="2119"/>
      <c r="BK133" s="2277"/>
      <c r="BL133" s="2279"/>
      <c r="BM133" s="2279"/>
      <c r="BN133" s="2279"/>
      <c r="BO133" s="2279"/>
      <c r="BP133" s="2279"/>
      <c r="BQ133" s="2279"/>
      <c r="BR133" s="2279"/>
      <c r="BS133" s="2279"/>
      <c r="BT133" s="2279"/>
      <c r="BU133" s="2279"/>
      <c r="BV133" s="2279"/>
      <c r="BW133" s="2279"/>
      <c r="BX133" s="2119" t="n">
        <f aca="false">COUNTA(BK133:BW133)</f>
        <v>0</v>
      </c>
      <c r="BY133" s="2119"/>
      <c r="BZ133" s="2119" t="n">
        <f aca="false">R133+AG133+BI133+BX133</f>
        <v>0</v>
      </c>
      <c r="CA133" s="2119"/>
      <c r="CB133" s="2279"/>
      <c r="CC133" s="2279"/>
      <c r="CD133" s="2279"/>
      <c r="CE133" s="2279"/>
      <c r="CF133" s="2279"/>
      <c r="CG133" s="2279"/>
      <c r="CH133" s="2279"/>
      <c r="CI133" s="2279"/>
      <c r="CJ133" s="2279"/>
      <c r="CK133" s="2279"/>
      <c r="CL133" s="2279"/>
      <c r="CM133" s="2279"/>
      <c r="CN133" s="2279"/>
      <c r="CO133" s="0" t="n">
        <f aca="false">SUBTOTAL(9,CB135:CN135)</f>
        <v>0</v>
      </c>
      <c r="CP133" s="2126"/>
      <c r="CQ133" s="0"/>
      <c r="CR133" s="2279"/>
      <c r="CS133" s="2279"/>
      <c r="CT133" s="2279"/>
      <c r="CU133" s="2279"/>
      <c r="CV133" s="2279"/>
      <c r="CW133" s="2279"/>
      <c r="CX133" s="2279"/>
      <c r="CY133" s="2279"/>
      <c r="CZ133" s="2279"/>
      <c r="DA133" s="2279"/>
      <c r="DB133" s="2279"/>
      <c r="DC133" s="2279"/>
      <c r="DD133" s="0" t="n">
        <f aca="false">COUNTA(CQ133:DC133)</f>
        <v>0</v>
      </c>
      <c r="DE133" s="2126"/>
      <c r="DF133" s="2279"/>
      <c r="DG133" s="2279"/>
      <c r="DH133" s="2279"/>
      <c r="DI133" s="2279"/>
      <c r="DJ133" s="2279"/>
      <c r="DK133" s="2279"/>
      <c r="DL133" s="2279"/>
      <c r="DM133" s="2279"/>
      <c r="DN133" s="2279"/>
      <c r="DO133" s="2279"/>
      <c r="DP133" s="2279"/>
      <c r="DQ133" s="2279"/>
      <c r="DR133" s="2279"/>
      <c r="DS133" s="2279"/>
      <c r="DT133" s="2279"/>
      <c r="DU133" s="2279"/>
      <c r="DV133" s="2279"/>
      <c r="DW133" s="2279"/>
      <c r="DX133" s="2279"/>
      <c r="DY133" s="2279"/>
      <c r="DZ133" s="0" t="n">
        <f aca="false">COUNTA(DF133:DY133)</f>
        <v>0</v>
      </c>
      <c r="EA133" s="2126"/>
      <c r="EB133" s="2279"/>
      <c r="EC133" s="2279"/>
      <c r="ED133" s="2279"/>
      <c r="EE133" s="2279"/>
      <c r="EF133" s="2279"/>
      <c r="EG133" s="2279"/>
      <c r="EH133" s="2279"/>
      <c r="EI133" s="2279"/>
      <c r="EJ133" s="2279"/>
      <c r="EK133" s="2279"/>
      <c r="EL133" s="0" t="n">
        <f aca="false">COUNTA(EB133:EK133)</f>
        <v>0</v>
      </c>
      <c r="EM133" s="2126"/>
      <c r="EN133" s="2279"/>
      <c r="EO133" s="2128"/>
      <c r="EP133" s="2128"/>
      <c r="EQ133" s="2128"/>
      <c r="ER133" s="2128"/>
      <c r="ES133" s="2128"/>
      <c r="ET133" s="2128"/>
      <c r="EU133" s="2128"/>
      <c r="EV133" s="2128"/>
      <c r="EW133" s="2128"/>
      <c r="EX133" s="2128"/>
      <c r="EY133" s="2128"/>
      <c r="EZ133" s="2128"/>
      <c r="FA133" s="2128"/>
      <c r="FB133" s="2128"/>
      <c r="FC133" s="2128"/>
      <c r="FD133" s="2128"/>
      <c r="FE133" s="2128"/>
      <c r="FF133" s="2128"/>
      <c r="FG133" s="2279"/>
      <c r="FH133" s="2132" t="n">
        <f aca="false">SUBTOTAL(9,EN135:FG135)</f>
        <v>0</v>
      </c>
      <c r="FI133" s="2119" t="n">
        <f aca="false">SUBTOTAL(9,EN135:FG135)</f>
        <v>0</v>
      </c>
      <c r="FJ133" s="2133"/>
      <c r="FK133" s="0"/>
      <c r="FL133" s="0"/>
      <c r="FM133" s="0"/>
      <c r="FN133" s="0"/>
      <c r="FO133" s="0"/>
      <c r="FP133" s="0"/>
      <c r="FQ133" s="2141"/>
      <c r="FR133" s="2128"/>
      <c r="FS133" s="2128"/>
      <c r="FT133" s="2128"/>
      <c r="FU133" s="2128"/>
      <c r="FV133" s="2128"/>
      <c r="FW133" s="2128"/>
      <c r="FX133" s="2128"/>
      <c r="FY133" s="2128"/>
      <c r="FZ133" s="2128"/>
      <c r="GA133" s="2128"/>
      <c r="GB133" s="2128"/>
      <c r="GC133" s="2128"/>
      <c r="GD133" s="2128"/>
      <c r="GE133" s="2128"/>
      <c r="GF133" s="2128"/>
      <c r="GG133" s="2128"/>
      <c r="GH133" s="2279"/>
      <c r="GI133" s="2119" t="n">
        <f aca="false">SUBTOTAL(9,FO135:GH135)</f>
        <v>0</v>
      </c>
      <c r="GJ133" s="2142"/>
      <c r="GK133" s="2142"/>
      <c r="GL133" s="2142"/>
      <c r="GM133" s="2142"/>
      <c r="GN133" s="2142"/>
      <c r="GO133" s="2142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2119" t="n">
        <f aca="false">SUBTOTAL(3,GP133:GY133)</f>
        <v>0</v>
      </c>
      <c r="HA133" s="2156"/>
      <c r="HB133" s="0"/>
      <c r="HC133" s="0"/>
      <c r="HD133" s="0"/>
      <c r="HE133" s="2160"/>
      <c r="HF133" s="2161"/>
      <c r="HG133" s="0"/>
      <c r="HH133" s="0"/>
      <c r="HI133" s="0"/>
      <c r="HJ133" s="0"/>
      <c r="HK133" s="2156"/>
      <c r="HL133" s="2107"/>
      <c r="HM133" s="0"/>
      <c r="HN133" s="0" t="n">
        <v>2</v>
      </c>
    </row>
    <row r="134" customFormat="false" ht="11.25" hidden="true" customHeight="true" outlineLevel="0" collapsed="false">
      <c r="A134" s="2056"/>
      <c r="B134" s="2169" t="s">
        <v>661</v>
      </c>
      <c r="C134" s="0"/>
      <c r="D134" s="0"/>
      <c r="E134" s="0"/>
      <c r="F134" s="0"/>
      <c r="G134" s="2184"/>
      <c r="H134" s="2184"/>
      <c r="I134" s="2184"/>
      <c r="J134" s="2184"/>
      <c r="K134" s="2184"/>
      <c r="L134" s="2184"/>
      <c r="M134" s="2184"/>
      <c r="N134" s="2184"/>
      <c r="O134" s="2184"/>
      <c r="P134" s="2184"/>
      <c r="Q134" s="2283"/>
      <c r="R134" s="2175" t="n">
        <f aca="false">SUBTOTAL(9,C134:Q134)</f>
        <v>0</v>
      </c>
      <c r="S134" s="2175" t="n">
        <f aca="false">R134+S130</f>
        <v>917</v>
      </c>
      <c r="T134" s="2282"/>
      <c r="U134" s="0"/>
      <c r="V134" s="2283"/>
      <c r="W134" s="2283"/>
      <c r="X134" s="2283"/>
      <c r="Y134" s="2283"/>
      <c r="Z134" s="2283"/>
      <c r="AA134" s="2283"/>
      <c r="AB134" s="2283"/>
      <c r="AC134" s="2283"/>
      <c r="AD134" s="2283"/>
      <c r="AE134" s="2283"/>
      <c r="AF134" s="2283"/>
      <c r="AG134" s="2175" t="n">
        <f aca="false">SUBTOTAL(9,T134:AF134)</f>
        <v>0</v>
      </c>
      <c r="AH134" s="2175" t="n">
        <f aca="false">AG134+AH130</f>
        <v>29</v>
      </c>
      <c r="AI134" s="2282"/>
      <c r="AJ134" s="0"/>
      <c r="AK134" s="2282"/>
      <c r="AL134" s="2283"/>
      <c r="AM134" s="2283"/>
      <c r="AN134" s="2283"/>
      <c r="AO134" s="2283"/>
      <c r="AP134" s="2283"/>
      <c r="AQ134" s="2283"/>
      <c r="AR134" s="2283"/>
      <c r="AS134" s="2283"/>
      <c r="AT134" s="2283"/>
      <c r="AU134" s="2283"/>
      <c r="AV134" s="2283"/>
      <c r="AW134" s="2283"/>
      <c r="AX134" s="2283"/>
      <c r="AY134" s="2283"/>
      <c r="AZ134" s="2283"/>
      <c r="BA134" s="2283"/>
      <c r="BB134" s="2283"/>
      <c r="BC134" s="2283"/>
      <c r="BD134" s="2283"/>
      <c r="BE134" s="2283"/>
      <c r="BF134" s="2283"/>
      <c r="BG134" s="2283"/>
      <c r="BH134" s="2283"/>
      <c r="BI134" s="2175" t="n">
        <f aca="false">SUBTOTAL(9,AI134:BH134)</f>
        <v>0</v>
      </c>
      <c r="BJ134" s="2175" t="n">
        <f aca="false">BI134+BJ130</f>
        <v>346</v>
      </c>
      <c r="BK134" s="2282"/>
      <c r="BL134" s="2283"/>
      <c r="BM134" s="2283"/>
      <c r="BN134" s="2283"/>
      <c r="BO134" s="2283"/>
      <c r="BP134" s="2283"/>
      <c r="BQ134" s="2283"/>
      <c r="BR134" s="2283"/>
      <c r="BS134" s="2283"/>
      <c r="BT134" s="2283"/>
      <c r="BU134" s="2283"/>
      <c r="BV134" s="2283"/>
      <c r="BW134" s="2283"/>
      <c r="BX134" s="2175" t="n">
        <f aca="false">SUBTOTAL(9,BK134:BW134)</f>
        <v>0</v>
      </c>
      <c r="BY134" s="2175" t="n">
        <f aca="false">BX134+BY130</f>
        <v>25</v>
      </c>
      <c r="BZ134" s="2175" t="n">
        <f aca="false">+R134+AG134+BI134+BX134</f>
        <v>0</v>
      </c>
      <c r="CA134" s="2175" t="n">
        <f aca="false">BZ134+CA130</f>
        <v>1317</v>
      </c>
      <c r="CB134" s="2283"/>
      <c r="CC134" s="2283"/>
      <c r="CD134" s="2283"/>
      <c r="CE134" s="2283"/>
      <c r="CF134" s="2283"/>
      <c r="CG134" s="2283"/>
      <c r="CH134" s="2283"/>
      <c r="CI134" s="2283"/>
      <c r="CJ134" s="2283"/>
      <c r="CK134" s="2283"/>
      <c r="CL134" s="2283"/>
      <c r="CM134" s="2283"/>
      <c r="CN134" s="2283"/>
      <c r="CO134" s="0" t="n">
        <f aca="false">SUBTOTAL(9,CB134:CN134)</f>
        <v>0</v>
      </c>
      <c r="CP134" s="2182" t="n">
        <f aca="false">CO134+IF($B130:$B130=2,0,CP130:CP130)</f>
        <v>0</v>
      </c>
      <c r="CQ134" s="0"/>
      <c r="CR134" s="2283"/>
      <c r="CS134" s="2283"/>
      <c r="CT134" s="2283"/>
      <c r="CU134" s="2283"/>
      <c r="CV134" s="2283"/>
      <c r="CW134" s="2283"/>
      <c r="CX134" s="2283"/>
      <c r="CY134" s="2283"/>
      <c r="CZ134" s="2283"/>
      <c r="DA134" s="2283"/>
      <c r="DB134" s="2283"/>
      <c r="DC134" s="2283"/>
      <c r="DD134" s="0" t="n">
        <f aca="false">SUBTOTAL(9,CQ134:DC134)</f>
        <v>0</v>
      </c>
      <c r="DE134" s="2182" t="n">
        <f aca="false">DD134+IF($B130:$B130=2,0,DE130:DE130)</f>
        <v>0</v>
      </c>
      <c r="DF134" s="2283"/>
      <c r="DG134" s="2283"/>
      <c r="DH134" s="2283"/>
      <c r="DI134" s="2283"/>
      <c r="DJ134" s="2283"/>
      <c r="DK134" s="2283"/>
      <c r="DL134" s="2283"/>
      <c r="DM134" s="2283"/>
      <c r="DN134" s="2283"/>
      <c r="DO134" s="2283"/>
      <c r="DP134" s="2283"/>
      <c r="DQ134" s="2283"/>
      <c r="DR134" s="2283"/>
      <c r="DS134" s="2283"/>
      <c r="DT134" s="2283"/>
      <c r="DU134" s="2283"/>
      <c r="DV134" s="2283"/>
      <c r="DW134" s="2283"/>
      <c r="DX134" s="2283"/>
      <c r="DY134" s="2283"/>
      <c r="DZ134" s="0" t="n">
        <f aca="false">SUBTOTAL(9,DF134:DY134)</f>
        <v>0</v>
      </c>
      <c r="EA134" s="2182" t="n">
        <f aca="false">DZ134+IF($B130:$B130=2,0,EA130:EA130)</f>
        <v>200</v>
      </c>
      <c r="EB134" s="2283"/>
      <c r="EC134" s="2283"/>
      <c r="ED134" s="2283"/>
      <c r="EE134" s="2283"/>
      <c r="EF134" s="2283"/>
      <c r="EG134" s="2283"/>
      <c r="EH134" s="2283"/>
      <c r="EI134" s="2283"/>
      <c r="EJ134" s="2283"/>
      <c r="EK134" s="2283"/>
      <c r="EL134" s="0" t="n">
        <f aca="false">SUBTOTAL(9,EB134:EK134)</f>
        <v>0</v>
      </c>
      <c r="EM134" s="2182" t="n">
        <f aca="false">EL134+IF($B130:$B130=2,0,EM130:EM130)</f>
        <v>0</v>
      </c>
      <c r="EN134" s="2283"/>
      <c r="EO134" s="2184"/>
      <c r="EP134" s="2184"/>
      <c r="EQ134" s="2184"/>
      <c r="ER134" s="2184"/>
      <c r="ES134" s="2184"/>
      <c r="ET134" s="2184"/>
      <c r="EU134" s="2184"/>
      <c r="EV134" s="2184"/>
      <c r="EW134" s="2184"/>
      <c r="EX134" s="2184"/>
      <c r="EY134" s="2184"/>
      <c r="EZ134" s="2184"/>
      <c r="FA134" s="2184"/>
      <c r="FB134" s="2184"/>
      <c r="FC134" s="2184"/>
      <c r="FD134" s="2184"/>
      <c r="FE134" s="2184"/>
      <c r="FF134" s="2184"/>
      <c r="FG134" s="2283"/>
      <c r="FH134" s="2188" t="n">
        <f aca="false">SUBTOTAL(9,EN134:FG134)</f>
        <v>0</v>
      </c>
      <c r="FI134" s="2175" t="n">
        <f aca="false">SUBTOTAL(9,EN134:FG134)</f>
        <v>0</v>
      </c>
      <c r="FJ134" s="2174" t="n">
        <f aca="false">FI134+IF($B130:$B130=2,0,FJ130:FJ130)</f>
        <v>0</v>
      </c>
      <c r="FK134" s="0"/>
      <c r="FL134" s="0"/>
      <c r="FM134" s="2207" t="n">
        <f aca="false">SUBTOTAL(9,FK134:FL134)</f>
        <v>0</v>
      </c>
      <c r="FN134" s="0" t="n">
        <f aca="false">$FN$3+FN130</f>
        <v>1302</v>
      </c>
      <c r="FO134" s="2330"/>
      <c r="FP134" s="2330"/>
      <c r="FQ134" s="2197"/>
      <c r="FR134" s="2184"/>
      <c r="FS134" s="2184"/>
      <c r="FT134" s="2184"/>
      <c r="FU134" s="2184"/>
      <c r="FV134" s="2184"/>
      <c r="FW134" s="2184"/>
      <c r="FX134" s="2184"/>
      <c r="FY134" s="2184"/>
      <c r="FZ134" s="2184"/>
      <c r="GA134" s="2184"/>
      <c r="GB134" s="2184"/>
      <c r="GC134" s="2184"/>
      <c r="GD134" s="2184"/>
      <c r="GE134" s="2184"/>
      <c r="GF134" s="2184"/>
      <c r="GG134" s="2184"/>
      <c r="GH134" s="2283"/>
      <c r="GI134" s="2175" t="n">
        <f aca="false">SUBTOTAL(9,FO134:GH134)</f>
        <v>0</v>
      </c>
      <c r="GJ134" s="2188" t="n">
        <f aca="false">GI134+IF($B130:$B130=2,0,GJ130:GJ130)</f>
        <v>200</v>
      </c>
      <c r="GK134" s="2188"/>
      <c r="GL134" s="2188"/>
      <c r="GM134" s="2188"/>
      <c r="GN134" s="2188"/>
      <c r="GO134" s="2188"/>
      <c r="GP134" s="0"/>
      <c r="GQ134" s="0"/>
      <c r="GR134" s="2283"/>
      <c r="GS134" s="2283"/>
      <c r="GT134" s="2283"/>
      <c r="GU134" s="2283"/>
      <c r="GV134" s="2283"/>
      <c r="GW134" s="2283"/>
      <c r="GX134" s="2283"/>
      <c r="GY134" s="2283"/>
      <c r="GZ134" s="2175" t="n">
        <f aca="false">SUBTOTAL(9,GP134:GY134)</f>
        <v>0</v>
      </c>
      <c r="HA134" s="2175" t="n">
        <f aca="false">GZ134+IF($B130:$B130=2,0,HA130:HA130)</f>
        <v>0</v>
      </c>
      <c r="HB134" s="0"/>
      <c r="HC134" s="2265"/>
      <c r="HD134" s="0" t="n">
        <v>0</v>
      </c>
      <c r="HE134" s="2207" t="n">
        <f aca="false">SUBTOTAL(9,HB134:HD134)</f>
        <v>0</v>
      </c>
      <c r="HF134" s="2208" t="n">
        <f aca="false">SUMIF($C$5:HE$5,"Накопленный эффект, т/сут",$C134:HE134)+SUMIF($C$5:HE$5,"Нараст.  по потенциалу",$C134:HE134)-SUMIF($C$5:HE$5,"Нараст. по остановкам",$C134:HE134)-SUMIF($C$5:HE$5,"ИТОГО перевод в ППД",$C134:HE134)-SUMIF($C$5:HE$5,"ИТОГО  нерент, по распоряж.",$C134:HE134)-SUMIF($C$5:HE$5,"ИТОГО ост. дебит от ЗБС, Углуб., ПВЛГ/ПНЛГ",$C134:HE134)</f>
        <v>1317</v>
      </c>
      <c r="HG134" s="0"/>
      <c r="HH134" s="0"/>
      <c r="HI134" s="0"/>
      <c r="HJ134" s="0"/>
      <c r="HK134" s="2175"/>
      <c r="HL134" s="2107"/>
      <c r="HM134" s="0" t="n">
        <f aca="false">HM$4:HM$4+SUMIF($C$5:HK$5,"Нараст. по остановкам",$C134:HK134)-SUMIF($C$5:HK$5,"Нараст.  по потенциалу",$C134:HK134)</f>
        <v>871.078704742539</v>
      </c>
      <c r="HN134" s="0" t="n">
        <v>3</v>
      </c>
    </row>
    <row r="135" customFormat="false" ht="4.5" hidden="false" customHeight="true" outlineLevel="0" collapsed="false">
      <c r="A135" s="1996"/>
      <c r="B135" s="1996"/>
      <c r="C135" s="2215"/>
      <c r="D135" s="2215"/>
      <c r="E135" s="2215"/>
      <c r="F135" s="2215"/>
      <c r="G135" s="1996"/>
      <c r="H135" s="1996"/>
      <c r="I135" s="1996"/>
      <c r="J135" s="1996"/>
      <c r="K135" s="1996"/>
      <c r="L135" s="1996"/>
      <c r="M135" s="1996"/>
      <c r="N135" s="1996"/>
      <c r="O135" s="1996"/>
      <c r="P135" s="1996"/>
      <c r="Q135" s="1996"/>
      <c r="R135" s="1996"/>
      <c r="S135" s="1996"/>
      <c r="T135" s="1996"/>
      <c r="U135" s="1996"/>
      <c r="V135" s="1996"/>
      <c r="W135" s="1996"/>
      <c r="X135" s="1996"/>
      <c r="Y135" s="1996"/>
      <c r="Z135" s="1996"/>
      <c r="AA135" s="1996"/>
      <c r="AB135" s="1996"/>
      <c r="AC135" s="1996"/>
      <c r="AD135" s="1996"/>
      <c r="AE135" s="1996"/>
      <c r="AF135" s="1996"/>
      <c r="AG135" s="1996"/>
      <c r="AH135" s="1996"/>
      <c r="AI135" s="2215"/>
      <c r="AJ135" s="2215"/>
      <c r="AK135" s="2215"/>
      <c r="AL135" s="2215"/>
      <c r="AM135" s="2215"/>
      <c r="AN135" s="2215"/>
      <c r="AO135" s="2215"/>
      <c r="AP135" s="2215"/>
      <c r="AQ135" s="2215"/>
      <c r="AR135" s="2215"/>
      <c r="AS135" s="2215"/>
      <c r="AT135" s="2215"/>
      <c r="AU135" s="2215"/>
      <c r="AV135" s="2215"/>
      <c r="AW135" s="2215"/>
      <c r="AX135" s="2215"/>
      <c r="AY135" s="2215"/>
      <c r="AZ135" s="2215"/>
      <c r="BA135" s="2215"/>
      <c r="BB135" s="2215"/>
      <c r="BC135" s="2215"/>
      <c r="BD135" s="2215"/>
      <c r="BE135" s="2215"/>
      <c r="BF135" s="2215"/>
      <c r="BG135" s="2215"/>
      <c r="BH135" s="2215"/>
      <c r="BI135" s="2215"/>
      <c r="BJ135" s="1996"/>
      <c r="BK135" s="1996"/>
      <c r="BL135" s="1996"/>
      <c r="BM135" s="1996"/>
      <c r="BN135" s="1996"/>
      <c r="BO135" s="1996"/>
      <c r="BP135" s="1996"/>
      <c r="BQ135" s="1996"/>
      <c r="BR135" s="1996"/>
      <c r="BS135" s="1996"/>
      <c r="BT135" s="1996"/>
      <c r="BU135" s="1996"/>
      <c r="BV135" s="1996"/>
      <c r="BW135" s="1996"/>
      <c r="BX135" s="1996"/>
      <c r="BY135" s="1996"/>
      <c r="BZ135" s="1996"/>
      <c r="CA135" s="1996"/>
      <c r="CB135" s="1996"/>
      <c r="CC135" s="1996"/>
      <c r="CD135" s="1996"/>
      <c r="CE135" s="1996"/>
      <c r="CF135" s="1996"/>
      <c r="CG135" s="1996"/>
      <c r="CH135" s="1996"/>
      <c r="CI135" s="1996"/>
      <c r="CJ135" s="1996"/>
      <c r="CK135" s="1996"/>
      <c r="CL135" s="1996"/>
      <c r="CM135" s="1996"/>
      <c r="CN135" s="1996"/>
      <c r="CO135" s="1996"/>
      <c r="CP135" s="1996"/>
      <c r="CQ135" s="1996"/>
      <c r="CR135" s="1996"/>
      <c r="CS135" s="1996"/>
      <c r="CT135" s="1996"/>
      <c r="CU135" s="1996"/>
      <c r="CV135" s="1996"/>
      <c r="CW135" s="1996"/>
      <c r="CX135" s="1996"/>
      <c r="CY135" s="1996"/>
      <c r="CZ135" s="1996"/>
      <c r="DA135" s="1996"/>
      <c r="DB135" s="1996"/>
      <c r="DC135" s="1996"/>
      <c r="DD135" s="1996"/>
      <c r="DE135" s="1996"/>
      <c r="DF135" s="1996"/>
      <c r="DG135" s="1996"/>
      <c r="DH135" s="1996"/>
      <c r="DI135" s="1996"/>
      <c r="DJ135" s="1996"/>
      <c r="DK135" s="1996"/>
      <c r="DL135" s="1996"/>
      <c r="DM135" s="1996"/>
      <c r="DN135" s="1996"/>
      <c r="DO135" s="1996"/>
      <c r="DP135" s="1996"/>
      <c r="DQ135" s="1996"/>
      <c r="DR135" s="1996"/>
      <c r="DS135" s="1996"/>
      <c r="DT135" s="1996"/>
      <c r="DU135" s="1996"/>
      <c r="DV135" s="1996"/>
      <c r="DW135" s="1996"/>
      <c r="DX135" s="1996"/>
      <c r="DY135" s="1996"/>
      <c r="DZ135" s="1996"/>
      <c r="EA135" s="1996"/>
      <c r="EB135" s="1996"/>
      <c r="EC135" s="1996"/>
      <c r="ED135" s="1996"/>
      <c r="EE135" s="1996"/>
      <c r="EF135" s="1996"/>
      <c r="EG135" s="1996"/>
      <c r="EH135" s="1996"/>
      <c r="EI135" s="1996"/>
      <c r="EJ135" s="1996"/>
      <c r="EK135" s="1996"/>
      <c r="EL135" s="1996"/>
      <c r="EM135" s="1996"/>
      <c r="EN135" s="0"/>
      <c r="EO135" s="0"/>
      <c r="EP135" s="0"/>
      <c r="EQ135" s="1996"/>
      <c r="ER135" s="1996"/>
      <c r="ES135" s="1996"/>
      <c r="ET135" s="1996"/>
      <c r="EU135" s="1996"/>
      <c r="EV135" s="1996"/>
      <c r="EW135" s="1996"/>
      <c r="EX135" s="1996"/>
      <c r="EY135" s="1996"/>
      <c r="EZ135" s="1996"/>
      <c r="FA135" s="1996"/>
      <c r="FB135" s="1996"/>
      <c r="FC135" s="1996"/>
      <c r="FD135" s="1996"/>
      <c r="FE135" s="1996"/>
      <c r="FF135" s="1996"/>
      <c r="FG135" s="1996"/>
      <c r="FH135" s="1996"/>
      <c r="FI135" s="1996"/>
      <c r="FJ135" s="1996"/>
      <c r="FK135" s="0"/>
      <c r="FL135" s="0"/>
      <c r="FM135" s="1996"/>
      <c r="FN135" s="1996"/>
      <c r="FO135" s="1996"/>
      <c r="FP135" s="1996"/>
      <c r="FQ135" s="1996"/>
      <c r="FR135" s="1996"/>
      <c r="FS135" s="1996"/>
      <c r="FT135" s="1996"/>
      <c r="FU135" s="1996"/>
      <c r="FV135" s="1996"/>
      <c r="FW135" s="1996"/>
      <c r="FX135" s="1996"/>
      <c r="FY135" s="1996"/>
      <c r="FZ135" s="1996"/>
      <c r="GA135" s="1996"/>
      <c r="GB135" s="1996"/>
      <c r="GC135" s="1996"/>
      <c r="GD135" s="1996"/>
      <c r="GE135" s="1996"/>
      <c r="GF135" s="1996"/>
      <c r="GG135" s="1996"/>
      <c r="GH135" s="1996"/>
      <c r="GI135" s="1996"/>
      <c r="GJ135" s="1996"/>
      <c r="GK135" s="1996"/>
      <c r="GL135" s="1996"/>
      <c r="GM135" s="1996"/>
      <c r="GN135" s="1996"/>
      <c r="GO135" s="1996"/>
      <c r="GP135" s="1996"/>
      <c r="GQ135" s="1996"/>
      <c r="GR135" s="1996"/>
      <c r="GS135" s="1996"/>
      <c r="GT135" s="1996"/>
      <c r="GU135" s="1996"/>
      <c r="GV135" s="1996"/>
      <c r="GW135" s="1996"/>
      <c r="GX135" s="1996"/>
      <c r="GY135" s="1996"/>
      <c r="GZ135" s="1996"/>
      <c r="HA135" s="1996"/>
      <c r="HB135" s="0"/>
      <c r="HC135" s="0"/>
      <c r="HD135" s="0"/>
      <c r="HE135" s="1996"/>
      <c r="HF135" s="1996"/>
      <c r="HG135" s="1996"/>
      <c r="HH135" s="1996"/>
      <c r="HI135" s="1996"/>
      <c r="HJ135" s="1996"/>
      <c r="HK135" s="1996"/>
      <c r="HL135" s="1996"/>
      <c r="HM135" s="1996"/>
      <c r="HN135" s="2052"/>
    </row>
    <row r="136" customFormat="false" ht="15" hidden="false" customHeight="true" outlineLevel="0" collapsed="false">
      <c r="A136" s="2332" t="s">
        <v>478</v>
      </c>
      <c r="B136" s="2332"/>
      <c r="C136" s="2333"/>
      <c r="D136" s="2333"/>
      <c r="E136" s="2333"/>
      <c r="F136" s="2333"/>
      <c r="G136" s="2334"/>
      <c r="H136" s="2334"/>
      <c r="I136" s="2334"/>
      <c r="J136" s="2334"/>
      <c r="K136" s="2334"/>
      <c r="L136" s="2334"/>
      <c r="M136" s="2334"/>
      <c r="N136" s="2334"/>
      <c r="O136" s="2334"/>
      <c r="P136" s="2334"/>
      <c r="Q136" s="2334"/>
      <c r="R136" s="2335" t="n">
        <f aca="false">SUMIF($B$12:$B$130,$B$129,R12:R130)</f>
        <v>16</v>
      </c>
      <c r="S136" s="2335"/>
      <c r="T136" s="2334"/>
      <c r="U136" s="2334"/>
      <c r="V136" s="2334"/>
      <c r="W136" s="2334"/>
      <c r="X136" s="2334"/>
      <c r="Y136" s="2334"/>
      <c r="Z136" s="2334"/>
      <c r="AA136" s="2334"/>
      <c r="AB136" s="2334"/>
      <c r="AC136" s="2334"/>
      <c r="AD136" s="2334"/>
      <c r="AE136" s="2334"/>
      <c r="AF136" s="2334"/>
      <c r="AG136" s="2335" t="n">
        <f aca="false">SUMIF($B$12:$B$130,$B$129,AG12:AG130)</f>
        <v>5</v>
      </c>
      <c r="AH136" s="2335"/>
      <c r="AI136" s="2333"/>
      <c r="AJ136" s="2333"/>
      <c r="AK136" s="2333"/>
      <c r="AL136" s="2333"/>
      <c r="AM136" s="2333"/>
      <c r="AN136" s="2333"/>
      <c r="AO136" s="2333"/>
      <c r="AP136" s="2333"/>
      <c r="AQ136" s="2333"/>
      <c r="AR136" s="2333"/>
      <c r="AS136" s="2333"/>
      <c r="AT136" s="2333"/>
      <c r="AU136" s="2333"/>
      <c r="AV136" s="2333"/>
      <c r="AW136" s="2333"/>
      <c r="AX136" s="2333"/>
      <c r="AY136" s="2333"/>
      <c r="AZ136" s="2333"/>
      <c r="BA136" s="2333"/>
      <c r="BB136" s="2333"/>
      <c r="BC136" s="2333"/>
      <c r="BD136" s="2333"/>
      <c r="BE136" s="2333"/>
      <c r="BF136" s="2333"/>
      <c r="BG136" s="2333"/>
      <c r="BH136" s="2333"/>
      <c r="BI136" s="2336" t="n">
        <f aca="false">SUMIF($B$12:$B$130,$B$129,BI12:BI130)</f>
        <v>20</v>
      </c>
      <c r="BJ136" s="2335"/>
      <c r="BK136" s="2334"/>
      <c r="BL136" s="2334"/>
      <c r="BM136" s="2334"/>
      <c r="BN136" s="2334"/>
      <c r="BO136" s="2334"/>
      <c r="BP136" s="2334"/>
      <c r="BQ136" s="2334"/>
      <c r="BR136" s="2334"/>
      <c r="BS136" s="2334"/>
      <c r="BT136" s="2334"/>
      <c r="BU136" s="2334"/>
      <c r="BV136" s="2334"/>
      <c r="BW136" s="2334"/>
      <c r="BX136" s="2335" t="n">
        <f aca="false">SUMIF($B$12:$B$130,$B$129,BX12:BX130)</f>
        <v>6</v>
      </c>
      <c r="BY136" s="2335"/>
      <c r="BZ136" s="2337" t="n">
        <f aca="false">R136+AG136+BI136+BX136</f>
        <v>47</v>
      </c>
      <c r="CA136" s="2338"/>
      <c r="CB136" s="2334"/>
      <c r="CC136" s="2334"/>
      <c r="CD136" s="2334"/>
      <c r="CE136" s="2334"/>
      <c r="CF136" s="2334"/>
      <c r="CG136" s="2334"/>
      <c r="CH136" s="2334"/>
      <c r="CI136" s="2334"/>
      <c r="CJ136" s="2334"/>
      <c r="CK136" s="2334"/>
      <c r="CL136" s="2334"/>
      <c r="CM136" s="2334"/>
      <c r="CN136" s="2334"/>
      <c r="CO136" s="2335" t="n">
        <v>0</v>
      </c>
      <c r="CP136" s="2339"/>
      <c r="CQ136" s="2334"/>
      <c r="CR136" s="2334"/>
      <c r="CS136" s="2334"/>
      <c r="CT136" s="2334"/>
      <c r="CU136" s="2334"/>
      <c r="CV136" s="2334"/>
      <c r="CW136" s="2334"/>
      <c r="CX136" s="2334"/>
      <c r="CY136" s="2334"/>
      <c r="CZ136" s="2334"/>
      <c r="DA136" s="2334"/>
      <c r="DB136" s="2334"/>
      <c r="DC136" s="2334"/>
      <c r="DD136" s="2335" t="n">
        <f aca="false">SUMIF($B$12:$B$130,$B$129,DD12:DD130)</f>
        <v>0</v>
      </c>
      <c r="DE136" s="2339"/>
      <c r="DF136" s="2334"/>
      <c r="DG136" s="2334"/>
      <c r="DH136" s="2334"/>
      <c r="DI136" s="2334"/>
      <c r="DJ136" s="2334"/>
      <c r="DK136" s="2334"/>
      <c r="DL136" s="2334"/>
      <c r="DM136" s="2334"/>
      <c r="DN136" s="2334"/>
      <c r="DO136" s="2334"/>
      <c r="DP136" s="2334"/>
      <c r="DQ136" s="2334"/>
      <c r="DR136" s="2334"/>
      <c r="DS136" s="2334"/>
      <c r="DT136" s="2334"/>
      <c r="DU136" s="2334"/>
      <c r="DV136" s="2334"/>
      <c r="DW136" s="2334"/>
      <c r="DX136" s="2334"/>
      <c r="DY136" s="2334"/>
      <c r="DZ136" s="2335"/>
      <c r="EA136" s="2339"/>
      <c r="EB136" s="2339"/>
      <c r="EC136" s="2339"/>
      <c r="ED136" s="2339"/>
      <c r="EE136" s="2339"/>
      <c r="EF136" s="2339"/>
      <c r="EG136" s="2339"/>
      <c r="EH136" s="2339"/>
      <c r="EI136" s="2339"/>
      <c r="EJ136" s="2339"/>
      <c r="EK136" s="2339"/>
      <c r="EL136" s="2335" t="n">
        <f aca="false">SUMIF($B$12:$B$130,$B$129,EL12:EL130)</f>
        <v>0</v>
      </c>
      <c r="EM136" s="2339"/>
      <c r="EN136" s="2334"/>
      <c r="EO136" s="2334"/>
      <c r="EP136" s="2334"/>
      <c r="EQ136" s="2334"/>
      <c r="ER136" s="2334"/>
      <c r="ES136" s="2334"/>
      <c r="ET136" s="2334"/>
      <c r="EU136" s="2334"/>
      <c r="EV136" s="2334"/>
      <c r="EW136" s="2334"/>
      <c r="EX136" s="2334"/>
      <c r="EY136" s="2334"/>
      <c r="EZ136" s="2334"/>
      <c r="FA136" s="2334"/>
      <c r="FB136" s="2334"/>
      <c r="FC136" s="2334"/>
      <c r="FD136" s="2334"/>
      <c r="FE136" s="2334"/>
      <c r="FF136" s="2334"/>
      <c r="FG136" s="2334"/>
      <c r="FH136" s="2335"/>
      <c r="FI136" s="2340"/>
      <c r="FJ136" s="2341"/>
      <c r="FK136" s="2342"/>
      <c r="FL136" s="2342"/>
      <c r="FM136" s="2343"/>
      <c r="FN136" s="0" t="n">
        <f aca="false">FN130</f>
        <v>1260</v>
      </c>
      <c r="FO136" s="2346"/>
      <c r="FP136" s="2346"/>
      <c r="FQ136" s="2346"/>
      <c r="FR136" s="2346"/>
      <c r="FS136" s="2346"/>
      <c r="FT136" s="2346"/>
      <c r="FU136" s="2346"/>
      <c r="FV136" s="2346"/>
      <c r="FW136" s="2346"/>
      <c r="FX136" s="2346"/>
      <c r="FY136" s="2346"/>
      <c r="FZ136" s="2346"/>
      <c r="GA136" s="2346"/>
      <c r="GB136" s="2346"/>
      <c r="GC136" s="2346"/>
      <c r="GD136" s="2346"/>
      <c r="GE136" s="2346"/>
      <c r="GF136" s="2346"/>
      <c r="GG136" s="2346"/>
      <c r="GH136" s="2346"/>
      <c r="GI136" s="2340"/>
      <c r="GJ136" s="2347"/>
      <c r="GK136" s="2347"/>
      <c r="GL136" s="2347"/>
      <c r="GM136" s="2347"/>
      <c r="GN136" s="2340"/>
      <c r="GO136" s="2347"/>
      <c r="GP136" s="2346"/>
      <c r="GQ136" s="2346"/>
      <c r="GR136" s="2346"/>
      <c r="GS136" s="2346"/>
      <c r="GT136" s="2346"/>
      <c r="GU136" s="2346"/>
      <c r="GV136" s="2346"/>
      <c r="GW136" s="2346"/>
      <c r="GX136" s="2346"/>
      <c r="GY136" s="2346"/>
      <c r="GZ136" s="2348" t="n">
        <f aca="false">SUMIF($B$12:$B$130,$B$129,GZ12:GZ130)</f>
        <v>0</v>
      </c>
      <c r="HA136" s="2347"/>
      <c r="HB136" s="2342"/>
      <c r="HC136" s="2349"/>
      <c r="HD136" s="2342"/>
      <c r="HE136" s="2343"/>
      <c r="HF136" s="2350"/>
      <c r="HG136" s="2351"/>
      <c r="HH136" s="2351"/>
      <c r="HI136" s="2351"/>
      <c r="HJ136" s="2351"/>
      <c r="HK136" s="2351"/>
      <c r="HL136" s="2351"/>
      <c r="HM136" s="2352" t="n">
        <f aca="false">HM130</f>
        <v>871.078704742539</v>
      </c>
    </row>
    <row r="137" customFormat="false" ht="15" hidden="false" customHeight="true" outlineLevel="0" collapsed="false">
      <c r="A137" s="2353" t="s">
        <v>672</v>
      </c>
      <c r="B137" s="2353"/>
      <c r="C137" s="2354"/>
      <c r="D137" s="2354"/>
      <c r="E137" s="2354"/>
      <c r="F137" s="2354"/>
      <c r="G137" s="2355"/>
      <c r="H137" s="2355"/>
      <c r="I137" s="2355"/>
      <c r="J137" s="2355"/>
      <c r="K137" s="2355"/>
      <c r="L137" s="2355"/>
      <c r="M137" s="2355"/>
      <c r="N137" s="2355"/>
      <c r="O137" s="2355"/>
      <c r="P137" s="2355"/>
      <c r="Q137" s="2355"/>
      <c r="R137" s="2356" t="n">
        <f aca="false">S130</f>
        <v>917</v>
      </c>
      <c r="S137" s="2357"/>
      <c r="T137" s="2355"/>
      <c r="U137" s="2355"/>
      <c r="V137" s="2355"/>
      <c r="W137" s="2355"/>
      <c r="X137" s="2355"/>
      <c r="Y137" s="2355"/>
      <c r="Z137" s="2355"/>
      <c r="AA137" s="2355"/>
      <c r="AB137" s="2355"/>
      <c r="AC137" s="2355"/>
      <c r="AD137" s="2355"/>
      <c r="AE137" s="2355"/>
      <c r="AF137" s="2355"/>
      <c r="AG137" s="2356" t="n">
        <f aca="false">AH130</f>
        <v>29</v>
      </c>
      <c r="AH137" s="2357"/>
      <c r="AI137" s="2354"/>
      <c r="AJ137" s="2354"/>
      <c r="AK137" s="2354"/>
      <c r="AL137" s="2354"/>
      <c r="AM137" s="2354"/>
      <c r="AN137" s="2354"/>
      <c r="AO137" s="2354"/>
      <c r="AP137" s="2354"/>
      <c r="AQ137" s="2354"/>
      <c r="AR137" s="2354"/>
      <c r="AS137" s="2354"/>
      <c r="AT137" s="2354"/>
      <c r="AU137" s="2354"/>
      <c r="AV137" s="2354"/>
      <c r="AW137" s="2354"/>
      <c r="AX137" s="2354"/>
      <c r="AY137" s="2354"/>
      <c r="AZ137" s="2354"/>
      <c r="BA137" s="2354"/>
      <c r="BB137" s="2354"/>
      <c r="BC137" s="2354"/>
      <c r="BD137" s="2354"/>
      <c r="BE137" s="2354"/>
      <c r="BF137" s="2354"/>
      <c r="BG137" s="2354"/>
      <c r="BH137" s="2354"/>
      <c r="BI137" s="2358" t="n">
        <f aca="false">BJ130</f>
        <v>346</v>
      </c>
      <c r="BJ137" s="2357"/>
      <c r="BK137" s="2355"/>
      <c r="BL137" s="2355"/>
      <c r="BM137" s="2355"/>
      <c r="BN137" s="2355"/>
      <c r="BO137" s="2355"/>
      <c r="BP137" s="2355"/>
      <c r="BQ137" s="2355"/>
      <c r="BR137" s="2355"/>
      <c r="BS137" s="2355"/>
      <c r="BT137" s="2355"/>
      <c r="BU137" s="2355"/>
      <c r="BV137" s="2355"/>
      <c r="BW137" s="2355"/>
      <c r="BX137" s="2356" t="n">
        <f aca="false">BY130</f>
        <v>25</v>
      </c>
      <c r="BY137" s="2357"/>
      <c r="BZ137" s="2359" t="n">
        <f aca="false">CA130</f>
        <v>1317</v>
      </c>
      <c r="CA137" s="2360"/>
      <c r="CB137" s="2355"/>
      <c r="CC137" s="2355"/>
      <c r="CD137" s="2355"/>
      <c r="CE137" s="2355"/>
      <c r="CF137" s="2355"/>
      <c r="CG137" s="2355"/>
      <c r="CH137" s="2355"/>
      <c r="CI137" s="2355"/>
      <c r="CJ137" s="2355"/>
      <c r="CK137" s="2355"/>
      <c r="CL137" s="2355"/>
      <c r="CM137" s="2355"/>
      <c r="CN137" s="2355"/>
      <c r="CO137" s="2357" t="n">
        <f aca="false">CP130</f>
        <v>0</v>
      </c>
      <c r="CP137" s="2361"/>
      <c r="CQ137" s="2355"/>
      <c r="CR137" s="2355"/>
      <c r="CS137" s="2355"/>
      <c r="CT137" s="2355"/>
      <c r="CU137" s="2355"/>
      <c r="CV137" s="2355"/>
      <c r="CW137" s="2355"/>
      <c r="CX137" s="2355"/>
      <c r="CY137" s="2355"/>
      <c r="CZ137" s="2355"/>
      <c r="DA137" s="2355"/>
      <c r="DB137" s="2355"/>
      <c r="DC137" s="2355"/>
      <c r="DD137" s="2356" t="n">
        <f aca="false">DE130</f>
        <v>0</v>
      </c>
      <c r="DE137" s="2361"/>
      <c r="DF137" s="2355"/>
      <c r="DG137" s="2355"/>
      <c r="DH137" s="2355"/>
      <c r="DI137" s="2355"/>
      <c r="DJ137" s="2355"/>
      <c r="DK137" s="2355"/>
      <c r="DL137" s="2355"/>
      <c r="DM137" s="2355"/>
      <c r="DN137" s="2355"/>
      <c r="DO137" s="2355"/>
      <c r="DP137" s="2355"/>
      <c r="DQ137" s="2355"/>
      <c r="DR137" s="2355"/>
      <c r="DS137" s="2355"/>
      <c r="DT137" s="2355"/>
      <c r="DU137" s="2355"/>
      <c r="DV137" s="2355"/>
      <c r="DW137" s="2355"/>
      <c r="DX137" s="2355"/>
      <c r="DY137" s="2355"/>
      <c r="DZ137" s="2356" t="n">
        <f aca="false">EA130</f>
        <v>200</v>
      </c>
      <c r="EA137" s="2361"/>
      <c r="EB137" s="2361"/>
      <c r="EC137" s="2361"/>
      <c r="ED137" s="2361"/>
      <c r="EE137" s="2361"/>
      <c r="EF137" s="2361"/>
      <c r="EG137" s="2361"/>
      <c r="EH137" s="2361"/>
      <c r="EI137" s="2361"/>
      <c r="EJ137" s="2361"/>
      <c r="EK137" s="2361"/>
      <c r="EL137" s="2356" t="n">
        <f aca="false">EM130</f>
        <v>0</v>
      </c>
      <c r="EM137" s="2361"/>
      <c r="EN137" s="2355"/>
      <c r="EO137" s="2355"/>
      <c r="EP137" s="2355"/>
      <c r="EQ137" s="2355"/>
      <c r="ER137" s="2355"/>
      <c r="ES137" s="2355"/>
      <c r="ET137" s="2355"/>
      <c r="EU137" s="2355"/>
      <c r="EV137" s="2355"/>
      <c r="EW137" s="2355"/>
      <c r="EX137" s="2355"/>
      <c r="EY137" s="2355"/>
      <c r="EZ137" s="2355"/>
      <c r="FA137" s="2355"/>
      <c r="FB137" s="2355"/>
      <c r="FC137" s="2355"/>
      <c r="FD137" s="2355"/>
      <c r="FE137" s="2355"/>
      <c r="FF137" s="2355"/>
      <c r="FG137" s="2355"/>
      <c r="FH137" s="2357" t="n">
        <f aca="false">FJ130</f>
        <v>0</v>
      </c>
      <c r="FI137" s="2362" t="n">
        <f aca="false">FJ130</f>
        <v>0</v>
      </c>
      <c r="FJ137" s="2363"/>
      <c r="FK137" s="2364"/>
      <c r="FL137" s="2364"/>
      <c r="FM137" s="2365"/>
      <c r="FN137" s="2367"/>
      <c r="FO137" s="2368"/>
      <c r="FP137" s="2368"/>
      <c r="FQ137" s="2368"/>
      <c r="FR137" s="2368"/>
      <c r="FS137" s="2368"/>
      <c r="FT137" s="2368"/>
      <c r="FU137" s="2368"/>
      <c r="FV137" s="2368"/>
      <c r="FW137" s="2368"/>
      <c r="FX137" s="2368"/>
      <c r="FY137" s="2368"/>
      <c r="FZ137" s="2368"/>
      <c r="GA137" s="2368"/>
      <c r="GB137" s="2368"/>
      <c r="GC137" s="2368"/>
      <c r="GD137" s="2368"/>
      <c r="GE137" s="2368"/>
      <c r="GF137" s="2368"/>
      <c r="GG137" s="2368"/>
      <c r="GH137" s="2368"/>
      <c r="GI137" s="2362" t="n">
        <f aca="false">GJ130</f>
        <v>200</v>
      </c>
      <c r="GJ137" s="2369"/>
      <c r="GK137" s="2369"/>
      <c r="GL137" s="2369"/>
      <c r="GM137" s="2369"/>
      <c r="GN137" s="2362" t="n">
        <f aca="false">GO130</f>
        <v>0</v>
      </c>
      <c r="GO137" s="2369"/>
      <c r="GP137" s="2368"/>
      <c r="GQ137" s="2368"/>
      <c r="GR137" s="2368"/>
      <c r="GS137" s="2368"/>
      <c r="GT137" s="2368"/>
      <c r="GU137" s="2368"/>
      <c r="GV137" s="2368"/>
      <c r="GW137" s="2368"/>
      <c r="GX137" s="2368"/>
      <c r="GY137" s="2368"/>
      <c r="GZ137" s="2362" t="n">
        <f aca="false">HA130</f>
        <v>0</v>
      </c>
      <c r="HA137" s="2369"/>
      <c r="HB137" s="2364"/>
      <c r="HC137" s="2370"/>
      <c r="HD137" s="2364"/>
      <c r="HE137" s="2365"/>
      <c r="HF137" s="2371"/>
      <c r="HG137" s="2363"/>
      <c r="HH137" s="2363"/>
      <c r="HI137" s="2363"/>
      <c r="HJ137" s="2363"/>
      <c r="HK137" s="2363"/>
      <c r="HL137" s="2372" t="s">
        <v>673</v>
      </c>
      <c r="HM137" s="2373"/>
    </row>
    <row r="138" customFormat="false" ht="15" hidden="false" customHeight="true" outlineLevel="0" collapsed="false">
      <c r="A138" s="2353" t="s">
        <v>674</v>
      </c>
      <c r="B138" s="2353"/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2355"/>
      <c r="N138" s="2355"/>
      <c r="O138" s="2355"/>
      <c r="P138" s="2355"/>
      <c r="Q138" s="2355"/>
      <c r="R138" s="2374" t="n">
        <f aca="false">SUM(S12:S130)</f>
        <v>9512</v>
      </c>
      <c r="S138" s="2375"/>
      <c r="T138" s="2355"/>
      <c r="U138" s="2355"/>
      <c r="V138" s="2355"/>
      <c r="W138" s="2355"/>
      <c r="X138" s="2355"/>
      <c r="Y138" s="2355"/>
      <c r="Z138" s="2355"/>
      <c r="AA138" s="2355"/>
      <c r="AB138" s="2355"/>
      <c r="AC138" s="2355"/>
      <c r="AD138" s="2355"/>
      <c r="AE138" s="2355"/>
      <c r="AF138" s="2355"/>
      <c r="AG138" s="2374" t="n">
        <f aca="false">SUM(AH12:AH130)</f>
        <v>311</v>
      </c>
      <c r="AH138" s="2375"/>
      <c r="AI138" s="2354"/>
      <c r="AJ138" s="2354"/>
      <c r="AK138" s="2354"/>
      <c r="AL138" s="2354"/>
      <c r="AM138" s="2354"/>
      <c r="AN138" s="2354"/>
      <c r="AO138" s="2354"/>
      <c r="AP138" s="2354"/>
      <c r="AQ138" s="2354"/>
      <c r="AR138" s="2354"/>
      <c r="AS138" s="2354"/>
      <c r="AT138" s="2354"/>
      <c r="AU138" s="2354"/>
      <c r="AV138" s="2354"/>
      <c r="AW138" s="2354"/>
      <c r="AX138" s="2354"/>
      <c r="AY138" s="2354"/>
      <c r="AZ138" s="2354"/>
      <c r="BA138" s="2354"/>
      <c r="BB138" s="2354"/>
      <c r="BC138" s="2354"/>
      <c r="BD138" s="2354"/>
      <c r="BE138" s="2354"/>
      <c r="BF138" s="2354"/>
      <c r="BG138" s="2354"/>
      <c r="BH138" s="2354"/>
      <c r="BI138" s="2376" t="n">
        <f aca="false">SUM(BJ12:BJ130)</f>
        <v>5117</v>
      </c>
      <c r="BJ138" s="2375"/>
      <c r="BK138" s="2355"/>
      <c r="BL138" s="2355"/>
      <c r="BM138" s="2355"/>
      <c r="BN138" s="2355"/>
      <c r="BO138" s="2355"/>
      <c r="BP138" s="2355"/>
      <c r="BQ138" s="2355"/>
      <c r="BR138" s="2355"/>
      <c r="BS138" s="2355"/>
      <c r="BT138" s="2355"/>
      <c r="BU138" s="2355"/>
      <c r="BV138" s="2355"/>
      <c r="BW138" s="2355"/>
      <c r="BX138" s="2374" t="n">
        <f aca="false">SUM(BY12:BY130)</f>
        <v>245</v>
      </c>
      <c r="BY138" s="2374"/>
      <c r="BZ138" s="2377" t="n">
        <f aca="false">R138+AG138+BI138+BX138</f>
        <v>15185</v>
      </c>
      <c r="CA138" s="2377" t="n">
        <f aca="false">SUM(CA$12:CA130)</f>
        <v>15185</v>
      </c>
      <c r="CB138" s="2355"/>
      <c r="CC138" s="2355"/>
      <c r="CD138" s="2355"/>
      <c r="CE138" s="2355"/>
      <c r="CF138" s="2355"/>
      <c r="CG138" s="2355"/>
      <c r="CH138" s="2355"/>
      <c r="CI138" s="2355"/>
      <c r="CJ138" s="2355"/>
      <c r="CK138" s="2355"/>
      <c r="CL138" s="2355"/>
      <c r="CM138" s="2355"/>
      <c r="CN138" s="2355"/>
      <c r="CO138" s="2374" t="n">
        <f aca="false">CP138:CP138</f>
        <v>0</v>
      </c>
      <c r="CP138" s="2378" t="n">
        <f aca="false">SUM(CP$12:CP130)</f>
        <v>0</v>
      </c>
      <c r="CQ138" s="2355"/>
      <c r="CR138" s="2355"/>
      <c r="CS138" s="2355"/>
      <c r="CT138" s="2355"/>
      <c r="CU138" s="2355"/>
      <c r="CV138" s="2355"/>
      <c r="CW138" s="2355"/>
      <c r="CX138" s="2355"/>
      <c r="CY138" s="2355"/>
      <c r="CZ138" s="2355"/>
      <c r="DA138" s="2355"/>
      <c r="DB138" s="2355"/>
      <c r="DC138" s="2355"/>
      <c r="DD138" s="2374" t="n">
        <f aca="false">DE138:DE138</f>
        <v>0</v>
      </c>
      <c r="DE138" s="2378" t="n">
        <f aca="false">SUM(DE$12:DE130)</f>
        <v>0</v>
      </c>
      <c r="DF138" s="2355"/>
      <c r="DG138" s="2355"/>
      <c r="DH138" s="2355"/>
      <c r="DI138" s="2355"/>
      <c r="DJ138" s="2355"/>
      <c r="DK138" s="2355"/>
      <c r="DL138" s="2355"/>
      <c r="DM138" s="2355"/>
      <c r="DN138" s="2355"/>
      <c r="DO138" s="2355"/>
      <c r="DP138" s="2355"/>
      <c r="DQ138" s="2355"/>
      <c r="DR138" s="2355"/>
      <c r="DS138" s="2355"/>
      <c r="DT138" s="2355"/>
      <c r="DU138" s="2355"/>
      <c r="DV138" s="2355"/>
      <c r="DW138" s="2355"/>
      <c r="DX138" s="2355"/>
      <c r="DY138" s="2355"/>
      <c r="DZ138" s="2374" t="n">
        <f aca="false">SUM(EA12:EA130)</f>
        <v>2300</v>
      </c>
      <c r="EA138" s="2378" t="n">
        <f aca="false">SUM(EA$12:EA130)</f>
        <v>2300</v>
      </c>
      <c r="EB138" s="2378"/>
      <c r="EC138" s="2378"/>
      <c r="ED138" s="2378"/>
      <c r="EE138" s="2378"/>
      <c r="EF138" s="2378"/>
      <c r="EG138" s="2378"/>
      <c r="EH138" s="2378"/>
      <c r="EI138" s="2378"/>
      <c r="EJ138" s="2378"/>
      <c r="EK138" s="2378"/>
      <c r="EL138" s="2374" t="n">
        <f aca="false">SUM(EM12:EM130)</f>
        <v>0</v>
      </c>
      <c r="EM138" s="2378" t="n">
        <f aca="false">SUM(EM$12:EM130)</f>
        <v>0</v>
      </c>
      <c r="EN138" s="2355"/>
      <c r="EO138" s="2355"/>
      <c r="EP138" s="2355"/>
      <c r="EQ138" s="2355"/>
      <c r="ER138" s="2355"/>
      <c r="ES138" s="2355"/>
      <c r="ET138" s="2355"/>
      <c r="EU138" s="2355"/>
      <c r="EV138" s="2355"/>
      <c r="EW138" s="2355"/>
      <c r="EX138" s="2355"/>
      <c r="EY138" s="2355"/>
      <c r="EZ138" s="2355"/>
      <c r="FA138" s="2355"/>
      <c r="FB138" s="2355"/>
      <c r="FC138" s="2355"/>
      <c r="FD138" s="2355"/>
      <c r="FE138" s="2355"/>
      <c r="FF138" s="2355"/>
      <c r="FG138" s="2355"/>
      <c r="FH138" s="2374" t="n">
        <f aca="false">FI138</f>
        <v>0</v>
      </c>
      <c r="FI138" s="2374" t="n">
        <f aca="false">SUM(FJ12:FJ130)</f>
        <v>0</v>
      </c>
      <c r="FJ138" s="2379" t="n">
        <f aca="false">SUM(FJ$12:FJ130)</f>
        <v>0</v>
      </c>
      <c r="FK138" s="2380" t="n">
        <f aca="false">SUMIF($B$12:$B$130,$B$130,FK$12:FK130)</f>
        <v>0</v>
      </c>
      <c r="FL138" s="2380" t="n">
        <f aca="false">SUMIF($B$12:$B$130,$B$130,FL$12:FL130)</f>
        <v>0</v>
      </c>
      <c r="FM138" s="2381" t="n">
        <f aca="false">SUMIF($B$12:$B$130,$B$130,FM$12:FM130)</f>
        <v>0</v>
      </c>
      <c r="FN138" s="2383" t="n">
        <f aca="false">SUM(FN$12:FN130)</f>
        <v>19530</v>
      </c>
      <c r="FO138" s="2368"/>
      <c r="FP138" s="2368"/>
      <c r="FQ138" s="2368"/>
      <c r="FR138" s="2368"/>
      <c r="FS138" s="2368"/>
      <c r="FT138" s="2368"/>
      <c r="FU138" s="2368"/>
      <c r="FV138" s="2368"/>
      <c r="FW138" s="2368"/>
      <c r="FX138" s="2368"/>
      <c r="FY138" s="2368"/>
      <c r="FZ138" s="2368"/>
      <c r="GA138" s="2368"/>
      <c r="GB138" s="2368"/>
      <c r="GC138" s="2368"/>
      <c r="GD138" s="2368"/>
      <c r="GE138" s="2368"/>
      <c r="GF138" s="2368"/>
      <c r="GG138" s="2368"/>
      <c r="GH138" s="2368"/>
      <c r="GI138" s="2384" t="n">
        <f aca="false">GJ138:GJ138</f>
        <v>3999</v>
      </c>
      <c r="GJ138" s="2385" t="n">
        <f aca="false">SUM(GJ$12:GJ130)</f>
        <v>3999</v>
      </c>
      <c r="GK138" s="2385"/>
      <c r="GL138" s="2385"/>
      <c r="GM138" s="2385"/>
      <c r="GN138" s="2384" t="n">
        <f aca="false">GO138:GO138</f>
        <v>0</v>
      </c>
      <c r="GO138" s="2385" t="n">
        <f aca="false">SUM(GO12:GO130)</f>
        <v>0</v>
      </c>
      <c r="GP138" s="2368"/>
      <c r="GQ138" s="2368"/>
      <c r="GR138" s="2368"/>
      <c r="GS138" s="2368"/>
      <c r="GT138" s="2368"/>
      <c r="GU138" s="2368"/>
      <c r="GV138" s="2368"/>
      <c r="GW138" s="2368"/>
      <c r="GX138" s="2368"/>
      <c r="GY138" s="2368"/>
      <c r="GZ138" s="2362" t="n">
        <f aca="false">HA138</f>
        <v>0</v>
      </c>
      <c r="HA138" s="2386" t="n">
        <f aca="false">SUM(HA$12:HA130)</f>
        <v>0</v>
      </c>
      <c r="HB138" s="2380" t="n">
        <f aca="false">SUMIF($B$12:$B$130,$B$130,HB$12:HB130)</f>
        <v>0</v>
      </c>
      <c r="HC138" s="2370"/>
      <c r="HD138" s="2380" t="n">
        <f aca="false">SUMIF($B$12:$B$130,$B$130,HD$12:HD130)</f>
        <v>0</v>
      </c>
      <c r="HE138" s="2381" t="n">
        <f aca="false">SUMIF($B$12:$B$130,$B$130,HE$12:HE130)</f>
        <v>0</v>
      </c>
      <c r="HF138" s="2387" t="n">
        <f aca="false">SUM(HF$12:HF130)</f>
        <v>13486</v>
      </c>
      <c r="HG138" s="2388" t="n">
        <f aca="false">SUMIF($B$12:$B$130,$B$130,HG$12:HG130)</f>
        <v>113</v>
      </c>
      <c r="HH138" s="2388" t="n">
        <f aca="false">SUMIF($B$12:$B$130,$B$130,HH$12:HH130)</f>
        <v>287.673078711246</v>
      </c>
      <c r="HI138" s="2388" t="n">
        <f aca="false">SUMIF($B$12:$B$130,$B$130,HI$12:HI130)</f>
        <v>344.451505340064</v>
      </c>
      <c r="HJ138" s="2388" t="n">
        <f aca="false">SUMIF($B$12:$B$130,$B$130,HJ$12:HJ130)</f>
        <v>468.16138140546</v>
      </c>
      <c r="HK138" s="2388" t="n">
        <f aca="false">SUM(HK$12:HK130)</f>
        <v>1213.28596545677</v>
      </c>
      <c r="HL138" s="2389" t="e">
        <f aca="false">HL$4:HL$4*DAY($A128)+SUMIF($C$5:HK$5,"Нараст. баланс",$C138:HK138)+SUMIF($C$7:HH$7,"Итого (с ВНР)",$C138:HH138)-SUMIF($C$5:HK$5,"Геол. снижение,  т/сут",$C138:HK138)-SUMIF(HJ$7:HK$7,"Итого",HJ138:HK138)-SUMIF($C$7:HK$7,"Итого (с ВСП)",$C138:HK138)</f>
        <v>#REF!</v>
      </c>
      <c r="HM138" s="2390" t="n">
        <f aca="false">SUBTOTAL(1,HM$12:HM130)</f>
        <v>804.378704742539</v>
      </c>
      <c r="HO138" s="1993" t="s">
        <v>675</v>
      </c>
      <c r="HP138" s="2391" t="e">
        <f aca="false">HL138/COUNT(HL12:HL130)</f>
        <v>#REF!</v>
      </c>
      <c r="HQ138" s="1993" t="s">
        <v>676</v>
      </c>
      <c r="HR138" s="2391" t="e">
        <f aca="false">HL128+HE130-FM130</f>
        <v>#REF!</v>
      </c>
    </row>
    <row r="139" customFormat="false" ht="14.25" hidden="false" customHeight="true" outlineLevel="0" collapsed="false">
      <c r="A139" s="1996"/>
      <c r="B139" s="1996"/>
      <c r="C139" s="2215" t="s">
        <v>68</v>
      </c>
      <c r="D139" s="2215" t="s">
        <v>200</v>
      </c>
      <c r="E139" s="2215" t="s">
        <v>70</v>
      </c>
      <c r="F139" s="2215" t="s">
        <v>200</v>
      </c>
      <c r="G139" s="2215" t="s">
        <v>68</v>
      </c>
      <c r="H139" s="2215"/>
      <c r="I139" s="2215" t="s">
        <v>201</v>
      </c>
      <c r="J139" s="2215" t="s">
        <v>66</v>
      </c>
      <c r="K139" s="2215"/>
      <c r="L139" s="2215"/>
      <c r="M139" s="2215"/>
      <c r="N139" s="2215"/>
      <c r="O139" s="2215"/>
      <c r="P139" s="2215"/>
      <c r="Q139" s="2215"/>
      <c r="R139" s="2215" t="s">
        <v>70</v>
      </c>
      <c r="S139" s="2215"/>
      <c r="T139" s="2215"/>
      <c r="U139" s="2215"/>
      <c r="V139" s="2215"/>
      <c r="W139" s="2215"/>
      <c r="X139" s="2215"/>
      <c r="Y139" s="2215"/>
      <c r="Z139" s="2215"/>
      <c r="AA139" s="2215"/>
      <c r="AB139" s="2215"/>
      <c r="AC139" s="2215"/>
      <c r="AD139" s="2215"/>
      <c r="AE139" s="2215"/>
      <c r="AF139" s="2215"/>
      <c r="AG139" s="2215"/>
      <c r="AH139" s="2215"/>
      <c r="AI139" s="2215" t="s">
        <v>68</v>
      </c>
      <c r="AJ139" s="2215" t="s">
        <v>68</v>
      </c>
      <c r="AK139" s="2215" t="s">
        <v>200</v>
      </c>
      <c r="AL139" s="2215" t="s">
        <v>68</v>
      </c>
      <c r="AM139" s="2215" t="s">
        <v>707</v>
      </c>
      <c r="AN139" s="2215" t="s">
        <v>224</v>
      </c>
      <c r="AO139" s="2215"/>
      <c r="AP139" s="2215"/>
      <c r="AQ139" s="2215"/>
      <c r="AR139" s="2215"/>
      <c r="AS139" s="2215"/>
      <c r="AT139" s="2215"/>
      <c r="AU139" s="2215"/>
      <c r="AV139" s="2215"/>
      <c r="AW139" s="2215"/>
      <c r="AX139" s="2215"/>
      <c r="AY139" s="2215"/>
      <c r="AZ139" s="2215"/>
      <c r="BA139" s="2215"/>
      <c r="BB139" s="2215"/>
      <c r="BC139" s="2215"/>
      <c r="BD139" s="2215"/>
      <c r="BE139" s="2215"/>
      <c r="BF139" s="2215"/>
      <c r="BG139" s="2215"/>
      <c r="BH139" s="2215"/>
      <c r="BI139" s="2221" t="s">
        <v>195</v>
      </c>
      <c r="BJ139" s="2215"/>
      <c r="BK139" s="2215"/>
      <c r="BL139" s="1996"/>
      <c r="BM139" s="1996"/>
      <c r="BN139" s="1996"/>
      <c r="BO139" s="1996"/>
      <c r="BP139" s="1996"/>
      <c r="BQ139" s="1996"/>
      <c r="BR139" s="1996"/>
      <c r="BS139" s="1996"/>
      <c r="BT139" s="1996"/>
      <c r="BU139" s="1996"/>
      <c r="BV139" s="1996"/>
      <c r="BW139" s="1996"/>
      <c r="BX139" s="1996"/>
      <c r="BY139" s="1996"/>
      <c r="BZ139" s="1996"/>
      <c r="CA139" s="1996"/>
      <c r="CB139" s="1996"/>
      <c r="CC139" s="1996"/>
      <c r="CD139" s="1996"/>
      <c r="CE139" s="1996"/>
      <c r="CF139" s="1996"/>
      <c r="CG139" s="1996"/>
      <c r="CH139" s="1996"/>
      <c r="CI139" s="1996"/>
      <c r="CJ139" s="1996"/>
      <c r="CK139" s="1996"/>
      <c r="CL139" s="1996"/>
      <c r="CM139" s="1996"/>
      <c r="CN139" s="1996"/>
      <c r="CO139" s="1996"/>
      <c r="CP139" s="1996"/>
      <c r="CQ139" s="1996"/>
      <c r="CR139" s="1996"/>
      <c r="CS139" s="1996"/>
      <c r="CT139" s="1996"/>
      <c r="CU139" s="1996"/>
      <c r="CV139" s="1996"/>
      <c r="CW139" s="1996"/>
      <c r="CX139" s="1996"/>
      <c r="CY139" s="1996"/>
      <c r="CZ139" s="1996"/>
      <c r="DA139" s="1996"/>
      <c r="DB139" s="1996"/>
      <c r="DC139" s="1996"/>
      <c r="DD139" s="1996"/>
      <c r="DE139" s="1996"/>
      <c r="DF139" s="1996"/>
      <c r="DG139" s="1996"/>
      <c r="DH139" s="1996"/>
      <c r="DI139" s="1996"/>
      <c r="DJ139" s="1996"/>
      <c r="DK139" s="1996"/>
      <c r="DL139" s="1996"/>
      <c r="DM139" s="1996"/>
      <c r="DN139" s="1996"/>
      <c r="DO139" s="1996"/>
      <c r="DP139" s="1996"/>
      <c r="DQ139" s="1996"/>
      <c r="DR139" s="1996"/>
      <c r="DS139" s="1996"/>
      <c r="DT139" s="1996"/>
      <c r="DU139" s="1996"/>
      <c r="DV139" s="1996"/>
      <c r="DW139" s="1996"/>
      <c r="DX139" s="1996"/>
      <c r="DY139" s="1996"/>
      <c r="DZ139" s="1996"/>
      <c r="EA139" s="1996"/>
      <c r="EB139" s="1996"/>
      <c r="EC139" s="1996"/>
      <c r="ED139" s="1996"/>
      <c r="EE139" s="1996"/>
      <c r="EF139" s="1996"/>
      <c r="EG139" s="1996"/>
      <c r="EH139" s="1996"/>
      <c r="EI139" s="1996"/>
      <c r="EJ139" s="1996"/>
      <c r="EK139" s="1996"/>
      <c r="EL139" s="1996"/>
      <c r="EM139" s="1996"/>
      <c r="EN139" s="0" t="s">
        <v>677</v>
      </c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1996"/>
      <c r="FL139" s="1996"/>
      <c r="FM139" s="1996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2394"/>
      <c r="HJ139" s="1996"/>
      <c r="HK139" s="1996"/>
      <c r="HL139" s="2395"/>
      <c r="HM139" s="2396"/>
    </row>
    <row r="140" customFormat="false" ht="14.25" hidden="false" customHeight="true" outlineLevel="0" collapsed="false">
      <c r="A140" s="1996"/>
      <c r="B140" s="1996"/>
      <c r="C140" s="2215" t="n">
        <v>5226</v>
      </c>
      <c r="D140" s="2215" t="n">
        <v>2939</v>
      </c>
      <c r="E140" s="2215" t="n">
        <v>322</v>
      </c>
      <c r="F140" s="2215" t="n">
        <v>6505</v>
      </c>
      <c r="G140" s="2215" t="n">
        <v>619</v>
      </c>
      <c r="H140" s="2215"/>
      <c r="I140" s="2215" t="n">
        <v>1027</v>
      </c>
      <c r="J140" s="2215" t="n">
        <v>2645</v>
      </c>
      <c r="K140" s="2215"/>
      <c r="L140" s="2215"/>
      <c r="M140" s="2215"/>
      <c r="N140" s="2215"/>
      <c r="O140" s="2215"/>
      <c r="P140" s="2215"/>
      <c r="Q140" s="2215"/>
      <c r="R140" s="2215" t="n">
        <v>785</v>
      </c>
      <c r="S140" s="2215"/>
      <c r="T140" s="2215"/>
      <c r="U140" s="2215"/>
      <c r="V140" s="2215"/>
      <c r="W140" s="2215"/>
      <c r="X140" s="2215"/>
      <c r="Y140" s="2215"/>
      <c r="Z140" s="2215"/>
      <c r="AA140" s="2215"/>
      <c r="AB140" s="2215"/>
      <c r="AC140" s="2215"/>
      <c r="AD140" s="2215"/>
      <c r="AE140" s="2215"/>
      <c r="AF140" s="2215"/>
      <c r="AG140" s="2215"/>
      <c r="AH140" s="2215"/>
      <c r="AI140" s="2215" t="n">
        <v>5142</v>
      </c>
      <c r="AJ140" s="2215" t="n">
        <v>2217</v>
      </c>
      <c r="AK140" s="2215" t="n">
        <v>6474</v>
      </c>
      <c r="AL140" s="2215" t="n">
        <v>768</v>
      </c>
      <c r="AM140" s="2215" t="n">
        <v>1921</v>
      </c>
      <c r="AN140" s="2215" t="n">
        <v>4184</v>
      </c>
      <c r="AO140" s="2215"/>
      <c r="AP140" s="2215"/>
      <c r="AQ140" s="2215"/>
      <c r="AR140" s="2215"/>
      <c r="AS140" s="2215"/>
      <c r="AT140" s="2215"/>
      <c r="AU140" s="2215"/>
      <c r="AV140" s="2215"/>
      <c r="AW140" s="2215"/>
      <c r="AX140" s="2215"/>
      <c r="AY140" s="2215"/>
      <c r="AZ140" s="2215"/>
      <c r="BA140" s="2215"/>
      <c r="BB140" s="2215"/>
      <c r="BC140" s="2215"/>
      <c r="BD140" s="2215"/>
      <c r="BE140" s="2215"/>
      <c r="BF140" s="2215"/>
      <c r="BG140" s="2215"/>
      <c r="BH140" s="2215"/>
      <c r="BI140" s="2221" t="n">
        <v>1182</v>
      </c>
      <c r="BJ140" s="2215"/>
      <c r="BK140" s="2215"/>
      <c r="BL140" s="1996"/>
      <c r="BM140" s="1996"/>
      <c r="BN140" s="1996"/>
      <c r="BO140" s="1996"/>
      <c r="BP140" s="1996"/>
      <c r="BQ140" s="1996"/>
      <c r="BR140" s="1996"/>
      <c r="BS140" s="1996"/>
      <c r="BT140" s="1996"/>
      <c r="BU140" s="1996"/>
      <c r="BV140" s="1996"/>
      <c r="BW140" s="1996"/>
      <c r="BX140" s="1996"/>
      <c r="BY140" s="1996"/>
      <c r="BZ140" s="1996"/>
      <c r="CA140" s="1996"/>
      <c r="CB140" s="1996"/>
      <c r="CC140" s="1996"/>
      <c r="CD140" s="1996"/>
      <c r="CE140" s="1996"/>
      <c r="CF140" s="1996"/>
      <c r="CG140" s="1996"/>
      <c r="CH140" s="1996"/>
      <c r="CI140" s="1996"/>
      <c r="CJ140" s="1996"/>
      <c r="CK140" s="1996"/>
      <c r="CL140" s="1996"/>
      <c r="CM140" s="1996"/>
      <c r="CN140" s="1996"/>
      <c r="CO140" s="1996"/>
      <c r="CP140" s="1996"/>
      <c r="CQ140" s="1996"/>
      <c r="CR140" s="1996"/>
      <c r="CS140" s="1996"/>
      <c r="CT140" s="1996"/>
      <c r="CU140" s="1996"/>
      <c r="CV140" s="1996"/>
      <c r="CW140" s="1996"/>
      <c r="CX140" s="1996"/>
      <c r="CY140" s="1996"/>
      <c r="CZ140" s="1996"/>
      <c r="DA140" s="1996"/>
      <c r="DB140" s="1996"/>
      <c r="DC140" s="1996"/>
      <c r="DD140" s="1996"/>
      <c r="DE140" s="1996"/>
      <c r="DF140" s="1996"/>
      <c r="DG140" s="1996"/>
      <c r="DH140" s="1996"/>
      <c r="DI140" s="1996"/>
      <c r="DJ140" s="1996"/>
      <c r="DK140" s="1996"/>
      <c r="DL140" s="1996"/>
      <c r="DM140" s="1996"/>
      <c r="DN140" s="1996"/>
      <c r="DO140" s="1996"/>
      <c r="DP140" s="1996"/>
      <c r="DQ140" s="1996"/>
      <c r="DR140" s="1996"/>
      <c r="DS140" s="1996"/>
      <c r="DT140" s="1996"/>
      <c r="DU140" s="1996"/>
      <c r="DV140" s="1996"/>
      <c r="DW140" s="1996"/>
      <c r="DX140" s="1996"/>
      <c r="DY140" s="1996"/>
      <c r="DZ140" s="1996"/>
      <c r="EA140" s="1996"/>
      <c r="EB140" s="1996"/>
      <c r="EC140" s="1996"/>
      <c r="ED140" s="1996"/>
      <c r="EE140" s="1996"/>
      <c r="EF140" s="1996"/>
      <c r="EG140" s="1996"/>
      <c r="EH140" s="1996"/>
      <c r="EI140" s="1996"/>
      <c r="EJ140" s="1996"/>
      <c r="EK140" s="1996"/>
      <c r="EL140" s="1996"/>
      <c r="EM140" s="1996"/>
      <c r="EN140" s="2392"/>
      <c r="EO140" s="2392"/>
      <c r="EP140" s="2392"/>
      <c r="EQ140" s="2392"/>
      <c r="ER140" s="2392"/>
      <c r="ES140" s="2392"/>
      <c r="ET140" s="2392"/>
      <c r="EU140" s="2392"/>
      <c r="EV140" s="2392"/>
      <c r="EW140" s="2392"/>
      <c r="EX140" s="2392"/>
      <c r="EY140" s="2392"/>
      <c r="EZ140" s="2392"/>
      <c r="FA140" s="2392"/>
      <c r="FB140" s="2392"/>
      <c r="FC140" s="2392"/>
      <c r="FD140" s="2392"/>
      <c r="FE140" s="2392"/>
      <c r="FF140" s="2392"/>
      <c r="FG140" s="2394"/>
      <c r="FH140" s="2394"/>
      <c r="FI140" s="2394"/>
      <c r="FJ140" s="2394"/>
      <c r="FK140" s="1996"/>
      <c r="FL140" s="1996"/>
      <c r="FM140" s="1996"/>
      <c r="FN140" s="2393"/>
      <c r="FO140" s="2397"/>
      <c r="FP140" s="2397"/>
      <c r="FQ140" s="2397"/>
      <c r="FR140" s="2397"/>
      <c r="FS140" s="2397"/>
      <c r="FT140" s="2397"/>
      <c r="FU140" s="2397"/>
      <c r="FV140" s="2397"/>
      <c r="FW140" s="2397"/>
      <c r="FX140" s="2397"/>
      <c r="FY140" s="2397"/>
      <c r="FZ140" s="2397"/>
      <c r="GA140" s="2397"/>
      <c r="GB140" s="2397"/>
      <c r="GC140" s="2397"/>
      <c r="GD140" s="2397"/>
      <c r="GE140" s="2397"/>
      <c r="GF140" s="2397"/>
      <c r="GG140" s="2397"/>
      <c r="GH140" s="2397"/>
      <c r="GI140" s="2397"/>
      <c r="GJ140" s="2397"/>
      <c r="GK140" s="2397"/>
      <c r="GL140" s="2397"/>
      <c r="GM140" s="2397"/>
      <c r="GN140" s="2397"/>
      <c r="GO140" s="2397"/>
      <c r="GP140" s="2397"/>
      <c r="GQ140" s="2397"/>
      <c r="GR140" s="2397"/>
      <c r="GS140" s="2397"/>
      <c r="GT140" s="2397"/>
      <c r="GU140" s="2397"/>
      <c r="GV140" s="2397"/>
      <c r="GW140" s="2397"/>
      <c r="GX140" s="2397"/>
      <c r="GY140" s="2397"/>
      <c r="GZ140" s="2397"/>
      <c r="HA140" s="2397"/>
      <c r="HB140" s="2397"/>
      <c r="HC140" s="2397"/>
      <c r="HD140" s="2397"/>
      <c r="HE140" s="2397"/>
      <c r="HF140" s="2397"/>
      <c r="HG140" s="2397"/>
      <c r="HH140" s="2397"/>
      <c r="HI140" s="2394"/>
      <c r="HJ140" s="1996"/>
      <c r="HK140" s="1996"/>
      <c r="HL140" s="2395"/>
      <c r="HM140" s="2396"/>
    </row>
    <row r="141" customFormat="false" ht="14.25" hidden="false" customHeight="true" outlineLevel="0" collapsed="false">
      <c r="A141" s="1996"/>
      <c r="B141" s="1996"/>
      <c r="C141" s="2215" t="n">
        <v>25</v>
      </c>
      <c r="D141" s="2215" t="n">
        <v>50</v>
      </c>
      <c r="E141" s="2215" t="n">
        <v>70</v>
      </c>
      <c r="F141" s="2215" t="n">
        <v>50</v>
      </c>
      <c r="G141" s="2215" t="n">
        <v>30</v>
      </c>
      <c r="H141" s="2215"/>
      <c r="I141" s="2215" t="n">
        <v>80</v>
      </c>
      <c r="J141" s="2215" t="n">
        <v>30</v>
      </c>
      <c r="K141" s="2215"/>
      <c r="L141" s="2215"/>
      <c r="M141" s="2215"/>
      <c r="N141" s="2215"/>
      <c r="O141" s="2215"/>
      <c r="P141" s="2215"/>
      <c r="Q141" s="2215"/>
      <c r="R141" s="0" t="n">
        <v>60</v>
      </c>
      <c r="S141" s="2215"/>
      <c r="T141" s="2215"/>
      <c r="U141" s="2215"/>
      <c r="V141" s="2215"/>
      <c r="W141" s="2215"/>
      <c r="X141" s="2215"/>
      <c r="Y141" s="2215"/>
      <c r="Z141" s="2215"/>
      <c r="AA141" s="2215"/>
      <c r="AB141" s="2215"/>
      <c r="AC141" s="2215"/>
      <c r="AD141" s="2215"/>
      <c r="AE141" s="2215"/>
      <c r="AF141" s="2215"/>
      <c r="AG141" s="2215"/>
      <c r="AH141" s="2215"/>
      <c r="AI141" s="2215" t="n">
        <v>21</v>
      </c>
      <c r="AJ141" s="2215" t="n">
        <v>20</v>
      </c>
      <c r="AK141" s="2215" t="n">
        <v>20</v>
      </c>
      <c r="AL141" s="2215" t="n">
        <v>21</v>
      </c>
      <c r="AM141" s="2215" t="n">
        <v>5</v>
      </c>
      <c r="AN141" s="2215" t="n">
        <v>21</v>
      </c>
      <c r="AO141" s="2215"/>
      <c r="AP141" s="2215"/>
      <c r="AQ141" s="2215"/>
      <c r="AR141" s="2215"/>
      <c r="AS141" s="2215"/>
      <c r="AT141" s="2215"/>
      <c r="AU141" s="2215"/>
      <c r="AV141" s="2215"/>
      <c r="AW141" s="2215"/>
      <c r="AX141" s="2215"/>
      <c r="AY141" s="2215"/>
      <c r="AZ141" s="2215"/>
      <c r="BA141" s="2215"/>
      <c r="BB141" s="2215"/>
      <c r="BC141" s="2215"/>
      <c r="BD141" s="2215"/>
      <c r="BE141" s="2215"/>
      <c r="BF141" s="2215"/>
      <c r="BG141" s="2215"/>
      <c r="BH141" s="2215"/>
      <c r="BI141" s="2221" t="n">
        <v>18</v>
      </c>
      <c r="BJ141" s="2215"/>
      <c r="BK141" s="2215"/>
      <c r="BL141" s="1996"/>
      <c r="BM141" s="1996"/>
      <c r="BN141" s="1996"/>
      <c r="BO141" s="1996"/>
      <c r="BP141" s="1996"/>
      <c r="BQ141" s="1996"/>
      <c r="BR141" s="1996"/>
      <c r="BS141" s="1996"/>
      <c r="BT141" s="1996"/>
      <c r="BU141" s="1996"/>
      <c r="BV141" s="1996"/>
      <c r="BW141" s="1996"/>
      <c r="BX141" s="1996"/>
      <c r="BY141" s="1996"/>
      <c r="BZ141" s="1996"/>
      <c r="CA141" s="1996"/>
      <c r="CB141" s="1996"/>
      <c r="CC141" s="1996"/>
      <c r="CD141" s="1996"/>
      <c r="CE141" s="1996"/>
      <c r="CF141" s="1996"/>
      <c r="CG141" s="1996"/>
      <c r="CH141" s="1996"/>
      <c r="CI141" s="1996"/>
      <c r="CJ141" s="1996"/>
      <c r="CK141" s="1996"/>
      <c r="CL141" s="1996"/>
      <c r="CM141" s="1996"/>
      <c r="CN141" s="1996"/>
      <c r="CO141" s="1996"/>
      <c r="CP141" s="1996"/>
      <c r="CQ141" s="1996"/>
      <c r="CR141" s="1996"/>
      <c r="CS141" s="1996"/>
      <c r="CT141" s="1996"/>
      <c r="CU141" s="1996"/>
      <c r="CV141" s="1996"/>
      <c r="CW141" s="1996"/>
      <c r="CX141" s="1996"/>
      <c r="CY141" s="1996"/>
      <c r="CZ141" s="1996"/>
      <c r="DA141" s="1996"/>
      <c r="DB141" s="1996"/>
      <c r="DC141" s="1996"/>
      <c r="DD141" s="1996"/>
      <c r="DE141" s="1996"/>
      <c r="DF141" s="1996"/>
      <c r="DG141" s="1996"/>
      <c r="DH141" s="1996"/>
      <c r="DI141" s="1996"/>
      <c r="DJ141" s="1996"/>
      <c r="DK141" s="1996"/>
      <c r="DL141" s="1996"/>
      <c r="DM141" s="1996"/>
      <c r="DN141" s="1996"/>
      <c r="DO141" s="1996"/>
      <c r="DP141" s="1996"/>
      <c r="DQ141" s="1996"/>
      <c r="DR141" s="1996"/>
      <c r="DS141" s="1996"/>
      <c r="DT141" s="1996"/>
      <c r="DU141" s="1996"/>
      <c r="DV141" s="1996"/>
      <c r="DW141" s="1996"/>
      <c r="DX141" s="1996"/>
      <c r="DY141" s="1996"/>
      <c r="DZ141" s="1996"/>
      <c r="EA141" s="1996"/>
      <c r="EB141" s="1996"/>
      <c r="EC141" s="1996"/>
      <c r="ED141" s="1996"/>
      <c r="EE141" s="1996"/>
      <c r="EF141" s="1996"/>
      <c r="EG141" s="1996"/>
      <c r="EH141" s="1996"/>
      <c r="EI141" s="1996"/>
      <c r="EJ141" s="1996"/>
      <c r="EK141" s="1996"/>
      <c r="EL141" s="1996"/>
      <c r="EM141" s="1996"/>
      <c r="EN141" s="2392"/>
      <c r="EO141" s="2392"/>
      <c r="EP141" s="2392"/>
      <c r="EQ141" s="2392"/>
      <c r="ER141" s="2392"/>
      <c r="ES141" s="2392"/>
      <c r="ET141" s="2392"/>
      <c r="EU141" s="2392"/>
      <c r="EV141" s="2392"/>
      <c r="EW141" s="2392"/>
      <c r="EX141" s="2392"/>
      <c r="EY141" s="2392"/>
      <c r="EZ141" s="2392"/>
      <c r="FA141" s="2392"/>
      <c r="FB141" s="2392"/>
      <c r="FC141" s="2392"/>
      <c r="FD141" s="2392"/>
      <c r="FE141" s="2392"/>
      <c r="FF141" s="2392"/>
      <c r="FG141" s="2394"/>
      <c r="FH141" s="2394"/>
      <c r="FI141" s="2394"/>
      <c r="FJ141" s="2394"/>
      <c r="FK141" s="1996"/>
      <c r="FL141" s="1996"/>
      <c r="FM141" s="1996"/>
      <c r="FN141" s="2393"/>
      <c r="FO141" s="2397"/>
      <c r="FP141" s="2397"/>
      <c r="FQ141" s="2397"/>
      <c r="FR141" s="2397"/>
      <c r="FS141" s="2397"/>
      <c r="FT141" s="2397"/>
      <c r="FU141" s="2397"/>
      <c r="FV141" s="2397"/>
      <c r="FW141" s="2397"/>
      <c r="FX141" s="2397"/>
      <c r="FY141" s="2397"/>
      <c r="FZ141" s="2397"/>
      <c r="GA141" s="2397"/>
      <c r="GB141" s="2397"/>
      <c r="GC141" s="2397"/>
      <c r="GD141" s="2397"/>
      <c r="GE141" s="2397"/>
      <c r="GF141" s="2397"/>
      <c r="GG141" s="2397"/>
      <c r="GH141" s="2397"/>
      <c r="GI141" s="2397"/>
      <c r="GJ141" s="2397"/>
      <c r="GK141" s="2397"/>
      <c r="GL141" s="2397"/>
      <c r="GM141" s="2397"/>
      <c r="GN141" s="2397"/>
      <c r="GO141" s="2397"/>
      <c r="GP141" s="2397"/>
      <c r="GQ141" s="2397"/>
      <c r="GR141" s="2397"/>
      <c r="GS141" s="2397"/>
      <c r="GT141" s="2397"/>
      <c r="GU141" s="2397"/>
      <c r="GV141" s="2397"/>
      <c r="GW141" s="2397"/>
      <c r="GX141" s="2397"/>
      <c r="GY141" s="2397"/>
      <c r="GZ141" s="2397"/>
      <c r="HA141" s="2397"/>
      <c r="HB141" s="2397"/>
      <c r="HC141" s="2397"/>
      <c r="HD141" s="2397"/>
      <c r="HE141" s="2397"/>
      <c r="HF141" s="2397"/>
      <c r="HG141" s="2397"/>
      <c r="HH141" s="2397"/>
      <c r="HI141" s="2394"/>
      <c r="HJ141" s="1996"/>
      <c r="HK141" s="1996"/>
      <c r="HL141" s="2395"/>
      <c r="HM141" s="2396"/>
    </row>
    <row r="142" customFormat="false" ht="14.25" hidden="false" customHeight="true" outlineLevel="0" collapsed="false">
      <c r="A142" s="1996"/>
      <c r="B142" s="1996"/>
      <c r="C142" s="2215"/>
      <c r="D142" s="2215"/>
      <c r="E142" s="2215"/>
      <c r="F142" s="2215"/>
      <c r="G142" s="2215"/>
      <c r="H142" s="2215"/>
      <c r="I142" s="2215"/>
      <c r="J142" s="2215"/>
      <c r="K142" s="2215"/>
      <c r="L142" s="2215"/>
      <c r="M142" s="2215"/>
      <c r="N142" s="2215"/>
      <c r="O142" s="2215"/>
      <c r="P142" s="2215"/>
      <c r="Q142" s="2215"/>
      <c r="R142" s="2215"/>
      <c r="S142" s="2215"/>
      <c r="T142" s="2215"/>
      <c r="U142" s="2215"/>
      <c r="V142" s="2215"/>
      <c r="W142" s="2215"/>
      <c r="X142" s="2215"/>
      <c r="Y142" s="2215"/>
      <c r="Z142" s="2215"/>
      <c r="AA142" s="2215"/>
      <c r="AB142" s="2215"/>
      <c r="AC142" s="2215"/>
      <c r="AD142" s="2215"/>
      <c r="AE142" s="2215"/>
      <c r="AF142" s="2215"/>
      <c r="AG142" s="2215"/>
      <c r="AH142" s="2215"/>
      <c r="AI142" s="2215" t="s">
        <v>224</v>
      </c>
      <c r="AJ142" s="2215"/>
      <c r="AK142" s="2215"/>
      <c r="AL142" s="2215"/>
      <c r="AM142" s="2215"/>
      <c r="AN142" s="2215"/>
      <c r="AO142" s="2215"/>
      <c r="AP142" s="2215"/>
      <c r="AQ142" s="2215"/>
      <c r="AR142" s="2215"/>
      <c r="AS142" s="2215"/>
      <c r="AT142" s="2215"/>
      <c r="AU142" s="2215"/>
      <c r="AV142" s="2215"/>
      <c r="AW142" s="2215"/>
      <c r="AX142" s="2215"/>
      <c r="AY142" s="2215"/>
      <c r="AZ142" s="2215"/>
      <c r="BA142" s="2215"/>
      <c r="BB142" s="2215"/>
      <c r="BC142" s="2215"/>
      <c r="BD142" s="2215"/>
      <c r="BE142" s="2215"/>
      <c r="BF142" s="2215"/>
      <c r="BG142" s="2215"/>
      <c r="BH142" s="2215"/>
      <c r="BI142" s="2215"/>
      <c r="BJ142" s="2215"/>
      <c r="BK142" s="2215"/>
      <c r="BL142" s="1996"/>
      <c r="BM142" s="1996"/>
      <c r="BN142" s="1996"/>
      <c r="BO142" s="1996"/>
      <c r="BP142" s="1996"/>
      <c r="BQ142" s="1996"/>
      <c r="BR142" s="1996"/>
      <c r="BS142" s="1996"/>
      <c r="BT142" s="1996"/>
      <c r="BU142" s="1996"/>
      <c r="BV142" s="1996"/>
      <c r="BW142" s="1996"/>
      <c r="BX142" s="1996"/>
      <c r="BY142" s="1996"/>
      <c r="BZ142" s="1996"/>
      <c r="CA142" s="1996"/>
      <c r="CB142" s="1996"/>
      <c r="CC142" s="1996"/>
      <c r="CD142" s="1996"/>
      <c r="CE142" s="1996"/>
      <c r="CF142" s="1996"/>
      <c r="CG142" s="1996"/>
      <c r="CH142" s="1996"/>
      <c r="CI142" s="1996"/>
      <c r="CJ142" s="1996"/>
      <c r="CK142" s="1996"/>
      <c r="CL142" s="1996"/>
      <c r="CM142" s="1996"/>
      <c r="CN142" s="1996"/>
      <c r="CO142" s="1996"/>
      <c r="CP142" s="1996"/>
      <c r="CQ142" s="1996"/>
      <c r="CR142" s="1996"/>
      <c r="CS142" s="1996"/>
      <c r="CT142" s="1996"/>
      <c r="CU142" s="1996"/>
      <c r="CV142" s="1996"/>
      <c r="CW142" s="1996"/>
      <c r="CX142" s="1996"/>
      <c r="CY142" s="1996"/>
      <c r="CZ142" s="1996"/>
      <c r="DA142" s="1996"/>
      <c r="DB142" s="1996"/>
      <c r="DC142" s="1996"/>
      <c r="DD142" s="1996"/>
      <c r="DE142" s="1996"/>
      <c r="DF142" s="1996"/>
      <c r="DG142" s="1996"/>
      <c r="DH142" s="1996"/>
      <c r="DI142" s="1996"/>
      <c r="DJ142" s="1996"/>
      <c r="DK142" s="1996"/>
      <c r="DL142" s="1996"/>
      <c r="DM142" s="1996"/>
      <c r="DN142" s="1996"/>
      <c r="DO142" s="1996"/>
      <c r="DP142" s="1996"/>
      <c r="DQ142" s="1996"/>
      <c r="DR142" s="1996"/>
      <c r="DS142" s="1996"/>
      <c r="DT142" s="1996"/>
      <c r="DU142" s="1996"/>
      <c r="DV142" s="1996"/>
      <c r="DW142" s="1996"/>
      <c r="DX142" s="1996"/>
      <c r="DY142" s="1996"/>
      <c r="DZ142" s="1996"/>
      <c r="EA142" s="1996"/>
      <c r="EB142" s="1996"/>
      <c r="EC142" s="1996"/>
      <c r="ED142" s="1996"/>
      <c r="EE142" s="1996"/>
      <c r="EF142" s="1996"/>
      <c r="EG142" s="1996"/>
      <c r="EH142" s="1996"/>
      <c r="EI142" s="1996"/>
      <c r="EJ142" s="1996"/>
      <c r="EK142" s="1996"/>
      <c r="EL142" s="1996"/>
      <c r="EM142" s="1996"/>
      <c r="EN142" s="2392"/>
      <c r="EO142" s="2392"/>
      <c r="EP142" s="2392"/>
      <c r="EQ142" s="2392"/>
      <c r="ER142" s="2392"/>
      <c r="ES142" s="2392"/>
      <c r="ET142" s="2392"/>
      <c r="EU142" s="2392"/>
      <c r="EV142" s="2392"/>
      <c r="EW142" s="2392"/>
      <c r="EX142" s="2392"/>
      <c r="EY142" s="2392"/>
      <c r="EZ142" s="2392"/>
      <c r="FA142" s="2392"/>
      <c r="FB142" s="2392"/>
      <c r="FC142" s="2392"/>
      <c r="FD142" s="2392"/>
      <c r="FE142" s="2392"/>
      <c r="FF142" s="2392"/>
      <c r="FG142" s="2394"/>
      <c r="FH142" s="2394"/>
      <c r="FI142" s="2394"/>
      <c r="FJ142" s="2394"/>
      <c r="FK142" s="1996"/>
      <c r="FL142" s="1996"/>
      <c r="FM142" s="1996"/>
      <c r="FN142" s="2393"/>
      <c r="FO142" s="2397"/>
      <c r="FP142" s="2397"/>
      <c r="FQ142" s="2397"/>
      <c r="FR142" s="2397"/>
      <c r="FS142" s="2397"/>
      <c r="FT142" s="2397"/>
      <c r="FU142" s="2397"/>
      <c r="FV142" s="2397"/>
      <c r="FW142" s="2397"/>
      <c r="FX142" s="2397"/>
      <c r="FY142" s="2397"/>
      <c r="FZ142" s="2397"/>
      <c r="GA142" s="2397"/>
      <c r="GB142" s="2397"/>
      <c r="GC142" s="2397"/>
      <c r="GD142" s="2397"/>
      <c r="GE142" s="2397"/>
      <c r="GF142" s="2397"/>
      <c r="GG142" s="2397"/>
      <c r="GH142" s="2397"/>
      <c r="GI142" s="2397"/>
      <c r="GJ142" s="2397"/>
      <c r="GK142" s="2397"/>
      <c r="GL142" s="2397"/>
      <c r="GM142" s="2397"/>
      <c r="GN142" s="2397"/>
      <c r="GO142" s="2397"/>
      <c r="GP142" s="2397"/>
      <c r="GQ142" s="2397"/>
      <c r="GR142" s="2397"/>
      <c r="GS142" s="2397"/>
      <c r="GT142" s="2397"/>
      <c r="GU142" s="2397"/>
      <c r="GV142" s="2397"/>
      <c r="GW142" s="2397"/>
      <c r="GX142" s="2397"/>
      <c r="GY142" s="2397"/>
      <c r="GZ142" s="2397"/>
      <c r="HA142" s="2397"/>
      <c r="HB142" s="2397"/>
      <c r="HC142" s="2397"/>
      <c r="HD142" s="2397"/>
      <c r="HE142" s="2397"/>
      <c r="HF142" s="2397"/>
      <c r="HG142" s="2397"/>
      <c r="HH142" s="2397"/>
      <c r="HI142" s="2394"/>
      <c r="HJ142" s="1996"/>
      <c r="HK142" s="1996"/>
      <c r="HL142" s="2395"/>
      <c r="HM142" s="2396"/>
    </row>
    <row r="143" customFormat="false" ht="14.25" hidden="false" customHeight="true" outlineLevel="0" collapsed="false">
      <c r="A143" s="1996"/>
      <c r="B143" s="1996"/>
      <c r="C143" s="0"/>
      <c r="D143" s="0"/>
      <c r="E143" s="0"/>
      <c r="F143" s="0"/>
      <c r="G143" s="0"/>
      <c r="H143" s="0"/>
      <c r="I143" s="0"/>
      <c r="J143" s="0"/>
      <c r="K143" s="0"/>
      <c r="L143" s="1996"/>
      <c r="M143" s="1996"/>
      <c r="N143" s="1996"/>
      <c r="O143" s="1996"/>
      <c r="P143" s="1996"/>
      <c r="Q143" s="1996"/>
      <c r="R143" s="1996"/>
      <c r="S143" s="1996"/>
      <c r="T143" s="1996"/>
      <c r="U143" s="1996"/>
      <c r="V143" s="1996"/>
      <c r="W143" s="1996"/>
      <c r="X143" s="1996"/>
      <c r="Y143" s="1996"/>
      <c r="Z143" s="1996"/>
      <c r="AA143" s="1996"/>
      <c r="AB143" s="1996"/>
      <c r="AC143" s="1996"/>
      <c r="AD143" s="1996"/>
      <c r="AE143" s="1996"/>
      <c r="AF143" s="1996"/>
      <c r="AG143" s="1996"/>
      <c r="AH143" s="1996"/>
      <c r="AI143" s="2215" t="n">
        <v>2111</v>
      </c>
      <c r="AJ143" s="2215"/>
      <c r="AK143" s="2215"/>
      <c r="AL143" s="2215"/>
      <c r="AM143" s="2215"/>
      <c r="AN143" s="2215"/>
      <c r="AO143" s="2215"/>
      <c r="AP143" s="2215"/>
      <c r="AQ143" s="2215"/>
      <c r="AR143" s="2215"/>
      <c r="AS143" s="2215"/>
      <c r="AT143" s="2215"/>
      <c r="AU143" s="2215"/>
      <c r="AV143" s="2215"/>
      <c r="AW143" s="2215"/>
      <c r="AX143" s="2215"/>
      <c r="AY143" s="2215"/>
      <c r="AZ143" s="2215"/>
      <c r="BA143" s="2215"/>
      <c r="BB143" s="2215"/>
      <c r="BC143" s="2215"/>
      <c r="BD143" s="2215"/>
      <c r="BE143" s="2215"/>
      <c r="BF143" s="2215"/>
      <c r="BG143" s="2215"/>
      <c r="BH143" s="2215"/>
      <c r="BI143" s="2215"/>
      <c r="BJ143" s="1996"/>
      <c r="BK143" s="1996"/>
      <c r="BL143" s="1996"/>
      <c r="BM143" s="1996"/>
      <c r="BN143" s="1996"/>
      <c r="BO143" s="1996"/>
      <c r="BP143" s="1996"/>
      <c r="BQ143" s="1996"/>
      <c r="BR143" s="1996"/>
      <c r="BS143" s="1996"/>
      <c r="BT143" s="1996"/>
      <c r="BU143" s="1996"/>
      <c r="BV143" s="1996"/>
      <c r="BW143" s="1996"/>
      <c r="BX143" s="1996"/>
      <c r="BY143" s="1996"/>
      <c r="BZ143" s="1996"/>
      <c r="CA143" s="1996"/>
      <c r="CB143" s="1996"/>
      <c r="CC143" s="1996"/>
      <c r="CD143" s="1996"/>
      <c r="CE143" s="1996"/>
      <c r="CF143" s="1996"/>
      <c r="CG143" s="1996"/>
      <c r="CH143" s="1996"/>
      <c r="CI143" s="1996"/>
      <c r="CJ143" s="1996"/>
      <c r="CK143" s="1996"/>
      <c r="CL143" s="1996"/>
      <c r="CM143" s="1996"/>
      <c r="CN143" s="1996"/>
      <c r="CO143" s="1996"/>
      <c r="CP143" s="1996"/>
      <c r="CQ143" s="1996"/>
      <c r="CR143" s="1996"/>
      <c r="CS143" s="1996"/>
      <c r="CT143" s="1996"/>
      <c r="CU143" s="1996"/>
      <c r="CV143" s="1996"/>
      <c r="CW143" s="1996"/>
      <c r="CX143" s="1996"/>
      <c r="CY143" s="1996"/>
      <c r="CZ143" s="1996"/>
      <c r="DA143" s="1996"/>
      <c r="DB143" s="1996"/>
      <c r="DC143" s="1996"/>
      <c r="DD143" s="1996"/>
      <c r="DE143" s="1996"/>
      <c r="DF143" s="1996"/>
      <c r="DG143" s="1996"/>
      <c r="DH143" s="1996"/>
      <c r="DI143" s="1996"/>
      <c r="DJ143" s="1996"/>
      <c r="DK143" s="1996"/>
      <c r="DL143" s="1996"/>
      <c r="DM143" s="1996"/>
      <c r="DN143" s="1996"/>
      <c r="DO143" s="1996"/>
      <c r="DP143" s="1996"/>
      <c r="DQ143" s="1996"/>
      <c r="DR143" s="1996"/>
      <c r="DS143" s="1996"/>
      <c r="DT143" s="1996"/>
      <c r="DU143" s="1996"/>
      <c r="DV143" s="1996"/>
      <c r="DW143" s="1996"/>
      <c r="DX143" s="1996"/>
      <c r="DY143" s="1996"/>
      <c r="DZ143" s="1996"/>
      <c r="EA143" s="1996"/>
      <c r="EB143" s="1996"/>
      <c r="EC143" s="1996"/>
      <c r="ED143" s="1996"/>
      <c r="EE143" s="1996"/>
      <c r="EF143" s="1996"/>
      <c r="EG143" s="1996"/>
      <c r="EH143" s="1996"/>
      <c r="EI143" s="1996"/>
      <c r="EJ143" s="1996"/>
      <c r="EK143" s="1996"/>
      <c r="EL143" s="1996"/>
      <c r="EM143" s="1996"/>
      <c r="EN143" s="2392"/>
      <c r="EO143" s="2392"/>
      <c r="EP143" s="2392"/>
      <c r="EQ143" s="2392"/>
      <c r="ER143" s="2392"/>
      <c r="ES143" s="2392"/>
      <c r="ET143" s="2392"/>
      <c r="EU143" s="2392"/>
      <c r="EV143" s="2392"/>
      <c r="EW143" s="2392"/>
      <c r="EX143" s="2392"/>
      <c r="EY143" s="2392"/>
      <c r="EZ143" s="2392"/>
      <c r="FA143" s="2392"/>
      <c r="FB143" s="2392"/>
      <c r="FC143" s="2392"/>
      <c r="FD143" s="2392"/>
      <c r="FE143" s="2392"/>
      <c r="FF143" s="2392"/>
      <c r="FG143" s="2394"/>
      <c r="FH143" s="2394"/>
      <c r="FI143" s="2394"/>
      <c r="FJ143" s="2394"/>
      <c r="FK143" s="1996"/>
      <c r="FL143" s="1996"/>
      <c r="FM143" s="1996"/>
      <c r="FN143" s="2393"/>
      <c r="FO143" s="2397"/>
      <c r="FP143" s="2397"/>
      <c r="FQ143" s="2397"/>
      <c r="FR143" s="2397"/>
      <c r="FS143" s="2397"/>
      <c r="FT143" s="2397"/>
      <c r="FU143" s="2397"/>
      <c r="FV143" s="2397"/>
      <c r="FW143" s="2397"/>
      <c r="FX143" s="2397"/>
      <c r="FY143" s="2397"/>
      <c r="FZ143" s="2397"/>
      <c r="GA143" s="2397"/>
      <c r="GB143" s="2397"/>
      <c r="GC143" s="2397"/>
      <c r="GD143" s="2397"/>
      <c r="GE143" s="2397"/>
      <c r="GF143" s="2397"/>
      <c r="GG143" s="2397"/>
      <c r="GH143" s="2397"/>
      <c r="GI143" s="2397"/>
      <c r="GJ143" s="2397"/>
      <c r="GK143" s="2397"/>
      <c r="GL143" s="2397"/>
      <c r="GM143" s="2397"/>
      <c r="GN143" s="2397"/>
      <c r="GO143" s="2397"/>
      <c r="GP143" s="2397"/>
      <c r="GQ143" s="2397"/>
      <c r="GR143" s="2397"/>
      <c r="GS143" s="2397"/>
      <c r="GT143" s="2397"/>
      <c r="GU143" s="2397"/>
      <c r="GV143" s="2397"/>
      <c r="GW143" s="2397"/>
      <c r="GX143" s="2397"/>
      <c r="GY143" s="2397"/>
      <c r="GZ143" s="2397"/>
      <c r="HA143" s="2397"/>
      <c r="HB143" s="2397"/>
      <c r="HC143" s="2397"/>
      <c r="HD143" s="2397"/>
      <c r="HE143" s="2397"/>
      <c r="HF143" s="2397"/>
      <c r="HG143" s="2397"/>
      <c r="HH143" s="2397"/>
      <c r="HI143" s="2394"/>
      <c r="HJ143" s="1996"/>
      <c r="HK143" s="1996"/>
      <c r="HL143" s="2395"/>
      <c r="HM143" s="2396"/>
    </row>
    <row r="144" customFormat="false" ht="15" hidden="false" customHeight="true" outlineLevel="0" collapsed="false">
      <c r="A144" s="1996"/>
      <c r="B144" s="1996"/>
      <c r="C144" s="0"/>
      <c r="D144" s="0"/>
      <c r="E144" s="0"/>
      <c r="F144" s="0"/>
      <c r="G144" s="0"/>
      <c r="H144" s="0"/>
      <c r="I144" s="0"/>
      <c r="J144" s="0"/>
      <c r="K144" s="0"/>
      <c r="L144" s="2052"/>
      <c r="M144" s="2052"/>
      <c r="N144" s="2052"/>
      <c r="O144" s="2052"/>
      <c r="P144" s="2052"/>
      <c r="Q144" s="2052"/>
      <c r="R144" s="2052"/>
      <c r="S144" s="2052"/>
      <c r="T144" s="2052"/>
      <c r="U144" s="2052"/>
      <c r="V144" s="2052"/>
      <c r="W144" s="2052"/>
      <c r="X144" s="2052"/>
      <c r="Y144" s="2052"/>
      <c r="Z144" s="2052"/>
      <c r="AA144" s="2052"/>
      <c r="AB144" s="2052"/>
      <c r="AC144" s="2052"/>
      <c r="AD144" s="2052"/>
      <c r="AE144" s="2052"/>
      <c r="AF144" s="2052"/>
      <c r="AG144" s="2052"/>
      <c r="AH144" s="2052"/>
      <c r="AI144" s="2053" t="n">
        <v>21</v>
      </c>
      <c r="AJ144" s="2053"/>
      <c r="AK144" s="2053"/>
      <c r="AL144" s="2053"/>
      <c r="AM144" s="2053"/>
      <c r="AN144" s="2053"/>
      <c r="AO144" s="2053"/>
      <c r="AP144" s="2053"/>
      <c r="AQ144" s="2053"/>
      <c r="AR144" s="2053"/>
      <c r="AS144" s="2053"/>
      <c r="AT144" s="2053"/>
      <c r="AU144" s="2053"/>
      <c r="AV144" s="2053"/>
      <c r="AW144" s="2053"/>
      <c r="AX144" s="2053"/>
      <c r="AY144" s="2053"/>
      <c r="AZ144" s="2053"/>
      <c r="BA144" s="2053"/>
      <c r="BB144" s="2053"/>
      <c r="BC144" s="2053"/>
      <c r="BD144" s="2053"/>
      <c r="BE144" s="2053"/>
      <c r="BF144" s="2053"/>
      <c r="BG144" s="2053"/>
      <c r="BH144" s="2053"/>
      <c r="BI144" s="2053"/>
      <c r="BJ144" s="2052"/>
      <c r="BK144" s="2052"/>
      <c r="BL144" s="2052"/>
      <c r="BM144" s="2052"/>
      <c r="BN144" s="2052"/>
      <c r="BO144" s="2052"/>
      <c r="BP144" s="2052"/>
      <c r="BQ144" s="2052"/>
      <c r="BR144" s="2052"/>
      <c r="BS144" s="2052"/>
      <c r="BT144" s="2052"/>
      <c r="BU144" s="2052"/>
      <c r="BV144" s="2052"/>
      <c r="BW144" s="2052"/>
      <c r="BX144" s="2052"/>
      <c r="BY144" s="2052"/>
      <c r="BZ144" s="2052"/>
      <c r="CA144" s="2052"/>
      <c r="CB144" s="2052"/>
      <c r="CC144" s="2052"/>
      <c r="CD144" s="2052"/>
      <c r="CE144" s="2052"/>
      <c r="CF144" s="2052"/>
      <c r="CG144" s="2052"/>
      <c r="CH144" s="2052"/>
      <c r="CI144" s="2052"/>
      <c r="CJ144" s="2052"/>
      <c r="CK144" s="2052"/>
      <c r="CL144" s="2052"/>
      <c r="CM144" s="2052"/>
      <c r="CN144" s="2052"/>
      <c r="CO144" s="2052"/>
      <c r="CP144" s="2052"/>
      <c r="CQ144" s="2052"/>
      <c r="CR144" s="2052"/>
      <c r="CS144" s="2052"/>
      <c r="CT144" s="2052"/>
      <c r="CU144" s="2052"/>
      <c r="CV144" s="2052"/>
      <c r="CW144" s="2052"/>
      <c r="CX144" s="2052"/>
      <c r="CY144" s="2052"/>
      <c r="CZ144" s="2052"/>
      <c r="DA144" s="2052"/>
      <c r="DB144" s="2052"/>
      <c r="DC144" s="2052"/>
      <c r="DD144" s="2052"/>
      <c r="DE144" s="2052"/>
      <c r="DF144" s="2052"/>
      <c r="DG144" s="2052"/>
      <c r="DH144" s="2052"/>
      <c r="DI144" s="2052"/>
      <c r="DJ144" s="2052"/>
      <c r="DK144" s="2052"/>
      <c r="DL144" s="2052"/>
      <c r="DM144" s="2052"/>
      <c r="DN144" s="2052"/>
      <c r="DO144" s="2052"/>
      <c r="DP144" s="2052"/>
      <c r="DQ144" s="2052"/>
      <c r="DR144" s="2052"/>
      <c r="DS144" s="2052"/>
      <c r="DT144" s="2052"/>
      <c r="DU144" s="2052"/>
      <c r="DV144" s="2052"/>
      <c r="DW144" s="2052"/>
      <c r="DX144" s="2052"/>
      <c r="DY144" s="2052"/>
      <c r="DZ144" s="2052"/>
      <c r="EA144" s="2052"/>
      <c r="EB144" s="2052"/>
      <c r="EC144" s="2052"/>
      <c r="ED144" s="2052"/>
      <c r="EE144" s="2052"/>
      <c r="EF144" s="2052"/>
      <c r="EG144" s="2052"/>
      <c r="EH144" s="2052"/>
      <c r="EI144" s="2052"/>
      <c r="EJ144" s="2052"/>
      <c r="EK144" s="2052"/>
      <c r="EL144" s="2052"/>
      <c r="EM144" s="2052"/>
      <c r="EN144" s="2052"/>
      <c r="EO144" s="2052"/>
      <c r="EP144" s="2052"/>
      <c r="EQ144" s="2052"/>
      <c r="ER144" s="2052"/>
      <c r="ES144" s="2052"/>
      <c r="ET144" s="2052"/>
      <c r="EU144" s="2052"/>
      <c r="EV144" s="2052"/>
      <c r="EW144" s="2052"/>
      <c r="EX144" s="2052"/>
      <c r="EY144" s="2052"/>
      <c r="EZ144" s="2052"/>
      <c r="FA144" s="2052"/>
      <c r="FB144" s="2052"/>
      <c r="FC144" s="2052"/>
      <c r="FD144" s="2052"/>
      <c r="FE144" s="2052"/>
      <c r="FF144" s="2052"/>
      <c r="FG144" s="2052"/>
      <c r="FH144" s="2052"/>
      <c r="FI144" s="2052"/>
      <c r="FJ144" s="2052"/>
      <c r="FK144" s="2052"/>
      <c r="FL144" s="2052"/>
      <c r="FM144" s="2052"/>
      <c r="FN144" s="2399"/>
      <c r="FO144" s="2399"/>
      <c r="FP144" s="2399"/>
      <c r="FQ144" s="2399"/>
      <c r="FR144" s="2399"/>
      <c r="FS144" s="2399"/>
      <c r="FT144" s="2399"/>
      <c r="FU144" s="2399"/>
      <c r="FV144" s="2399"/>
      <c r="FW144" s="2399"/>
      <c r="FX144" s="2399"/>
      <c r="FY144" s="2399"/>
      <c r="FZ144" s="2399"/>
      <c r="GA144" s="2399"/>
      <c r="GB144" s="2399"/>
      <c r="GC144" s="2399"/>
      <c r="GD144" s="2399"/>
      <c r="GE144" s="2399"/>
      <c r="GF144" s="2399"/>
      <c r="GG144" s="2399"/>
      <c r="GH144" s="2399"/>
      <c r="GI144" s="2399"/>
      <c r="GJ144" s="2399"/>
      <c r="GK144" s="2399"/>
      <c r="GL144" s="2399"/>
      <c r="GM144" s="2399"/>
      <c r="GN144" s="2399"/>
      <c r="GO144" s="2399"/>
      <c r="GP144" s="2399"/>
      <c r="GQ144" s="2399"/>
      <c r="GR144" s="2399"/>
      <c r="GS144" s="2399"/>
      <c r="GT144" s="2399"/>
      <c r="GU144" s="2399"/>
      <c r="GV144" s="2399"/>
      <c r="GW144" s="2399"/>
      <c r="GX144" s="2399"/>
      <c r="GY144" s="2399"/>
      <c r="GZ144" s="2399"/>
      <c r="HA144" s="2399"/>
      <c r="HB144" s="2399"/>
      <c r="HC144" s="2399"/>
      <c r="HD144" s="2399"/>
      <c r="HE144" s="2399"/>
      <c r="HF144" s="2399"/>
      <c r="HG144" s="2399"/>
      <c r="HH144" s="2399"/>
      <c r="HI144" s="2052"/>
      <c r="HJ144" s="2052"/>
      <c r="HK144" s="2052"/>
      <c r="HM144" s="2052"/>
    </row>
    <row r="145" customFormat="false" ht="15" hidden="false" customHeight="true" outlineLevel="0" collapsed="false">
      <c r="A145" s="1996"/>
      <c r="B145" s="1996"/>
      <c r="C145" s="2053" t="s">
        <v>678</v>
      </c>
      <c r="D145" s="2053" t="s">
        <v>708</v>
      </c>
      <c r="E145" s="2053" t="s">
        <v>680</v>
      </c>
      <c r="F145" s="2053" t="s">
        <v>87</v>
      </c>
      <c r="H145" s="2052"/>
      <c r="I145" s="2052"/>
      <c r="J145" s="2052"/>
      <c r="K145" s="2052"/>
      <c r="L145" s="2052"/>
      <c r="M145" s="2052"/>
      <c r="N145" s="2052"/>
      <c r="O145" s="2052"/>
      <c r="P145" s="2052"/>
      <c r="T145" s="1993" t="s">
        <v>87</v>
      </c>
      <c r="U145" s="2052"/>
      <c r="V145" s="2052"/>
      <c r="W145" s="2052"/>
      <c r="X145" s="2052"/>
      <c r="Y145" s="2052"/>
      <c r="Z145" s="2052"/>
      <c r="AA145" s="2052"/>
      <c r="AB145" s="2052"/>
      <c r="AC145" s="2052"/>
      <c r="AD145" s="2052"/>
      <c r="AE145" s="2052"/>
      <c r="AF145" s="2052"/>
      <c r="AG145" s="2052"/>
      <c r="AH145" s="2052"/>
      <c r="AI145" s="2400"/>
      <c r="AJ145" s="2400"/>
      <c r="AK145" s="2400"/>
      <c r="AL145" s="2053"/>
      <c r="AM145" s="2053"/>
      <c r="AN145" s="2053"/>
      <c r="AO145" s="2053"/>
      <c r="AP145" s="2053"/>
      <c r="AQ145" s="2053"/>
      <c r="AR145" s="2053"/>
      <c r="AS145" s="2053"/>
      <c r="AT145" s="2053"/>
      <c r="AU145" s="2053"/>
      <c r="AV145" s="2053"/>
      <c r="AW145" s="2053"/>
      <c r="AX145" s="2053"/>
      <c r="AY145" s="2053"/>
      <c r="AZ145" s="2053"/>
      <c r="BA145" s="2053"/>
      <c r="BB145" s="2053"/>
      <c r="BC145" s="2053"/>
      <c r="BD145" s="2053"/>
      <c r="BE145" s="2053"/>
      <c r="BF145" s="2053"/>
      <c r="BG145" s="2053"/>
      <c r="BH145" s="2053"/>
      <c r="BI145" s="2053"/>
      <c r="BJ145" s="2052"/>
      <c r="BK145" s="2052"/>
      <c r="BL145" s="2052"/>
      <c r="BM145" s="2052"/>
      <c r="BN145" s="2052"/>
      <c r="BO145" s="2052"/>
      <c r="BP145" s="2052"/>
      <c r="BQ145" s="2052"/>
      <c r="BR145" s="2052"/>
      <c r="BS145" s="2052"/>
      <c r="BT145" s="2052"/>
      <c r="BU145" s="2052"/>
      <c r="BV145" s="2052"/>
      <c r="BW145" s="2052"/>
      <c r="BX145" s="2052"/>
      <c r="BY145" s="2052"/>
      <c r="BZ145" s="2052"/>
      <c r="CA145" s="2052"/>
      <c r="CB145" s="2052"/>
      <c r="CC145" s="2052"/>
      <c r="CD145" s="2052"/>
      <c r="CE145" s="2052"/>
      <c r="CF145" s="2052"/>
      <c r="CG145" s="2052"/>
      <c r="CH145" s="2052"/>
      <c r="CI145" s="2052"/>
      <c r="CJ145" s="2052"/>
      <c r="CK145" s="2052"/>
      <c r="CL145" s="2052"/>
      <c r="CM145" s="2052"/>
      <c r="CN145" s="2052"/>
      <c r="CO145" s="2052"/>
      <c r="CP145" s="2052"/>
      <c r="CQ145" s="2052"/>
      <c r="CR145" s="2052"/>
      <c r="CS145" s="2052"/>
      <c r="CT145" s="2052"/>
      <c r="CU145" s="2052"/>
      <c r="CV145" s="2052"/>
      <c r="CW145" s="2052"/>
      <c r="CX145" s="2052"/>
      <c r="CY145" s="2052"/>
      <c r="CZ145" s="2052"/>
      <c r="DA145" s="2052"/>
      <c r="DB145" s="2052"/>
      <c r="DC145" s="2052"/>
      <c r="DD145" s="2052"/>
      <c r="DE145" s="2052"/>
      <c r="DF145" s="2052"/>
      <c r="DG145" s="2052"/>
      <c r="DH145" s="2052"/>
      <c r="DI145" s="2052"/>
      <c r="DJ145" s="2052"/>
      <c r="DK145" s="2052"/>
      <c r="DL145" s="2052"/>
      <c r="DM145" s="2052"/>
      <c r="DN145" s="2052"/>
      <c r="DO145" s="2052"/>
      <c r="DP145" s="2052"/>
      <c r="DQ145" s="2052"/>
      <c r="DR145" s="2052"/>
      <c r="DS145" s="2052"/>
      <c r="DT145" s="2052"/>
      <c r="DU145" s="2052"/>
      <c r="DV145" s="2052"/>
      <c r="DW145" s="2052"/>
      <c r="DX145" s="2052"/>
      <c r="DY145" s="2052"/>
      <c r="DZ145" s="2052"/>
      <c r="EA145" s="2052"/>
      <c r="EB145" s="2052"/>
      <c r="EC145" s="2052"/>
      <c r="ED145" s="2052"/>
      <c r="EE145" s="2052"/>
      <c r="EF145" s="2052"/>
      <c r="EG145" s="2052"/>
      <c r="EH145" s="2052"/>
      <c r="EI145" s="2052"/>
      <c r="EJ145" s="2052"/>
      <c r="EK145" s="2052"/>
      <c r="EL145" s="2052"/>
      <c r="EM145" s="2052"/>
      <c r="EN145" s="2052"/>
      <c r="EO145" s="2052"/>
      <c r="EP145" s="2052"/>
      <c r="EQ145" s="2052"/>
      <c r="ER145" s="2052"/>
      <c r="ES145" s="2052"/>
      <c r="ET145" s="2052"/>
      <c r="EU145" s="2052"/>
      <c r="EV145" s="2052"/>
      <c r="EW145" s="2052"/>
      <c r="EX145" s="2052"/>
      <c r="EY145" s="2052"/>
      <c r="EZ145" s="2052"/>
      <c r="FA145" s="2052"/>
      <c r="FB145" s="2052"/>
      <c r="FC145" s="2052"/>
      <c r="FD145" s="2052"/>
      <c r="FE145" s="2052"/>
      <c r="FF145" s="2052"/>
      <c r="FG145" s="2052"/>
      <c r="FH145" s="2052"/>
      <c r="FI145" s="2052"/>
      <c r="FJ145" s="2052"/>
      <c r="FK145" s="2052"/>
      <c r="FL145" s="2052"/>
      <c r="FM145" s="2052"/>
      <c r="FN145" s="2052"/>
      <c r="FO145" s="2052"/>
      <c r="FP145" s="2052"/>
      <c r="FQ145" s="2052"/>
      <c r="FR145" s="2052"/>
      <c r="FS145" s="2052"/>
      <c r="FT145" s="2052"/>
      <c r="FU145" s="2052"/>
      <c r="FV145" s="2052"/>
      <c r="FW145" s="2052"/>
      <c r="FX145" s="2052"/>
      <c r="FY145" s="2052"/>
      <c r="FZ145" s="2052"/>
      <c r="GA145" s="2052"/>
      <c r="GB145" s="2052"/>
      <c r="GC145" s="2052"/>
      <c r="GD145" s="2052"/>
      <c r="GE145" s="2052"/>
      <c r="GF145" s="2052"/>
      <c r="GG145" s="2052"/>
      <c r="GH145" s="2052"/>
      <c r="GI145" s="2052"/>
      <c r="GJ145" s="2052"/>
      <c r="GK145" s="2052"/>
      <c r="GL145" s="2052"/>
      <c r="GM145" s="2052"/>
      <c r="GN145" s="2052"/>
      <c r="GO145" s="2052"/>
      <c r="GP145" s="2052"/>
      <c r="GQ145" s="2052"/>
      <c r="GR145" s="2052"/>
      <c r="GS145" s="2052"/>
      <c r="GT145" s="2052"/>
      <c r="GU145" s="2052"/>
      <c r="GV145" s="2052"/>
      <c r="GW145" s="2052"/>
      <c r="GX145" s="2052"/>
      <c r="GY145" s="2052"/>
      <c r="GZ145" s="2052"/>
      <c r="HA145" s="2052"/>
      <c r="HB145" s="2052"/>
      <c r="HC145" s="2052"/>
      <c r="HD145" s="2052"/>
      <c r="HE145" s="2052"/>
      <c r="HF145" s="2052"/>
      <c r="HG145" s="2052"/>
      <c r="HH145" s="2052"/>
      <c r="HI145" s="2052"/>
      <c r="HJ145" s="2052"/>
      <c r="HK145" s="2052"/>
      <c r="HL145" s="2052"/>
      <c r="HM145" s="2052"/>
    </row>
    <row r="146" customFormat="false" ht="15" hidden="false" customHeight="true" outlineLevel="0" collapsed="false">
      <c r="A146" s="1996"/>
      <c r="B146" s="1996"/>
      <c r="C146" s="2053" t="n">
        <v>1</v>
      </c>
      <c r="D146" s="2401" t="e">
        <f aca="false">HL12</f>
        <v>#REF!</v>
      </c>
      <c r="E146" s="2402" t="e">
        <f aca="false">#REF!</f>
        <v>#REF!</v>
      </c>
      <c r="F146" s="2401" t="n">
        <f aca="false">HM14</f>
        <v>681.078704742539</v>
      </c>
      <c r="H146" s="2052"/>
      <c r="I146" s="2052"/>
      <c r="J146" s="2052"/>
      <c r="K146" s="2052"/>
      <c r="L146" s="2052"/>
      <c r="M146" s="2052"/>
      <c r="N146" s="2052"/>
      <c r="O146" s="2052"/>
      <c r="P146" s="2052"/>
      <c r="T146" s="2403" t="n">
        <f aca="false">HM14</f>
        <v>681.078704742539</v>
      </c>
      <c r="U146" s="2404"/>
      <c r="V146" s="2404"/>
      <c r="W146" s="2404"/>
      <c r="X146" s="2404"/>
      <c r="Y146" s="2404"/>
      <c r="Z146" s="2404"/>
      <c r="AA146" s="2404"/>
      <c r="AB146" s="2404"/>
      <c r="AC146" s="2404"/>
      <c r="AD146" s="2404"/>
      <c r="AE146" s="2404"/>
      <c r="AF146" s="2052"/>
      <c r="AG146" s="0" t="n">
        <v>23</v>
      </c>
      <c r="AH146" s="2052"/>
      <c r="AI146" s="2406"/>
      <c r="AJ146" s="2407"/>
      <c r="AK146" s="2407"/>
      <c r="AL146" s="2053"/>
      <c r="AM146" s="2053"/>
      <c r="AN146" s="2053"/>
      <c r="AO146" s="2053"/>
      <c r="AP146" s="2053"/>
      <c r="AQ146" s="2053"/>
      <c r="AR146" s="2053"/>
      <c r="AS146" s="2053"/>
      <c r="AT146" s="2053"/>
      <c r="AU146" s="2053"/>
      <c r="AV146" s="2053"/>
      <c r="AW146" s="2053"/>
      <c r="AX146" s="2053"/>
      <c r="AY146" s="2053"/>
      <c r="AZ146" s="2053"/>
      <c r="BA146" s="2053"/>
      <c r="BB146" s="2053"/>
      <c r="BC146" s="2053"/>
      <c r="BD146" s="2053"/>
      <c r="BE146" s="2053"/>
      <c r="BF146" s="2053"/>
      <c r="BG146" s="2053"/>
      <c r="BH146" s="2053"/>
      <c r="BI146" s="2053"/>
      <c r="BJ146" s="2052"/>
      <c r="BK146" s="2052"/>
      <c r="BL146" s="2052"/>
      <c r="BM146" s="2052"/>
      <c r="BN146" s="2052"/>
      <c r="BO146" s="2052"/>
      <c r="BP146" s="2052"/>
      <c r="BQ146" s="2052"/>
      <c r="BR146" s="2052"/>
      <c r="BS146" s="2052"/>
      <c r="BT146" s="2052"/>
      <c r="BU146" s="2052"/>
      <c r="BV146" s="2052"/>
      <c r="BW146" s="2052"/>
      <c r="BX146" s="2052"/>
      <c r="BY146" s="2052"/>
      <c r="BZ146" s="2052"/>
      <c r="CA146" s="2052"/>
      <c r="CB146" s="2052"/>
      <c r="CC146" s="2052"/>
      <c r="CD146" s="2052"/>
      <c r="CE146" s="2052"/>
      <c r="CF146" s="2052"/>
      <c r="CG146" s="2052"/>
      <c r="CH146" s="2052"/>
      <c r="CI146" s="2052"/>
      <c r="CJ146" s="2052"/>
      <c r="CK146" s="2052"/>
      <c r="CL146" s="2052"/>
      <c r="CM146" s="2052"/>
      <c r="CN146" s="2052"/>
      <c r="CO146" s="2052"/>
      <c r="CP146" s="2052"/>
      <c r="CQ146" s="2052"/>
      <c r="CR146" s="2052"/>
      <c r="CS146" s="2052"/>
      <c r="CT146" s="2052"/>
      <c r="CU146" s="2052"/>
      <c r="CV146" s="2052"/>
      <c r="CW146" s="2052"/>
      <c r="CX146" s="2052"/>
      <c r="CY146" s="2052"/>
      <c r="CZ146" s="2052"/>
      <c r="DA146" s="2052"/>
      <c r="DB146" s="2052"/>
      <c r="DC146" s="2052"/>
      <c r="DD146" s="2052"/>
      <c r="DE146" s="2052"/>
      <c r="DF146" s="2052"/>
      <c r="DG146" s="2052"/>
      <c r="DH146" s="2052"/>
      <c r="DI146" s="2052"/>
      <c r="DJ146" s="2052"/>
      <c r="DK146" s="2052"/>
      <c r="DL146" s="2052"/>
      <c r="DM146" s="2052"/>
      <c r="DN146" s="2052"/>
      <c r="DO146" s="2052"/>
      <c r="DP146" s="2052"/>
      <c r="DQ146" s="2052"/>
      <c r="DR146" s="2052"/>
      <c r="DS146" s="2052"/>
      <c r="DT146" s="2052"/>
      <c r="DU146" s="2052"/>
      <c r="DV146" s="2052"/>
      <c r="DW146" s="2052"/>
      <c r="DX146" s="2052"/>
      <c r="DY146" s="2052"/>
      <c r="DZ146" s="2052"/>
      <c r="EA146" s="2052"/>
      <c r="EB146" s="2052"/>
      <c r="EC146" s="2052"/>
      <c r="ED146" s="2052"/>
      <c r="EE146" s="2052"/>
      <c r="EF146" s="2052"/>
      <c r="EG146" s="2052"/>
      <c r="EH146" s="2052"/>
      <c r="EI146" s="2052"/>
      <c r="EJ146" s="2052"/>
      <c r="EK146" s="2052"/>
      <c r="EL146" s="2052"/>
      <c r="EM146" s="2052"/>
      <c r="EN146" s="2052"/>
      <c r="EO146" s="2052"/>
      <c r="EP146" s="2052"/>
      <c r="EQ146" s="2052"/>
      <c r="ER146" s="2052"/>
      <c r="ES146" s="2052"/>
      <c r="ET146" s="2052"/>
      <c r="EU146" s="2052"/>
      <c r="EV146" s="2052"/>
      <c r="EW146" s="2052"/>
      <c r="EX146" s="2052"/>
      <c r="EY146" s="2052"/>
      <c r="EZ146" s="2052"/>
      <c r="FA146" s="2052"/>
      <c r="FB146" s="2052"/>
      <c r="FC146" s="2052"/>
      <c r="FD146" s="2052"/>
      <c r="FE146" s="2052"/>
      <c r="FF146" s="2052"/>
      <c r="FG146" s="2052"/>
      <c r="FH146" s="2052"/>
      <c r="FI146" s="2052"/>
      <c r="FJ146" s="2052"/>
      <c r="FK146" s="2052"/>
      <c r="FL146" s="2052"/>
      <c r="FM146" s="2052"/>
      <c r="FN146" s="2052"/>
      <c r="FO146" s="2052"/>
      <c r="FP146" s="2052"/>
      <c r="FQ146" s="2052"/>
      <c r="FR146" s="2052"/>
      <c r="FS146" s="2052"/>
      <c r="FT146" s="2052"/>
      <c r="FU146" s="2052"/>
      <c r="FV146" s="2052"/>
      <c r="FW146" s="2052"/>
      <c r="FX146" s="2052"/>
      <c r="FY146" s="2052"/>
      <c r="FZ146" s="2052"/>
      <c r="GA146" s="2052"/>
      <c r="GB146" s="2052"/>
      <c r="GC146" s="2052"/>
      <c r="GD146" s="2052"/>
      <c r="GE146" s="2052"/>
      <c r="GF146" s="2052"/>
      <c r="GG146" s="2052"/>
      <c r="GH146" s="2052"/>
      <c r="GI146" s="2408"/>
      <c r="GJ146" s="2052"/>
      <c r="GK146" s="2052"/>
      <c r="GL146" s="2052"/>
      <c r="GM146" s="2052"/>
      <c r="GN146" s="2052"/>
      <c r="GO146" s="2052"/>
      <c r="GP146" s="2052"/>
      <c r="GQ146" s="2052"/>
      <c r="GR146" s="2052"/>
      <c r="GS146" s="2052"/>
      <c r="GT146" s="2052"/>
      <c r="GU146" s="2052"/>
      <c r="GV146" s="2052"/>
      <c r="GW146" s="2052"/>
      <c r="GX146" s="2052"/>
      <c r="GY146" s="2052"/>
      <c r="GZ146" s="2052"/>
      <c r="HA146" s="2052"/>
      <c r="HB146" s="2052"/>
      <c r="HC146" s="2052"/>
      <c r="HD146" s="2052"/>
      <c r="HE146" s="2052"/>
      <c r="HF146" s="2052"/>
      <c r="HG146" s="2052"/>
      <c r="HH146" s="2052"/>
      <c r="HI146" s="2052"/>
      <c r="HJ146" s="2052"/>
      <c r="HK146" s="2052"/>
      <c r="HL146" s="2052"/>
      <c r="HM146" s="2052"/>
    </row>
    <row r="147" customFormat="false" ht="15" hidden="false" customHeight="false" outlineLevel="0" collapsed="false">
      <c r="C147" s="1994" t="n">
        <v>2</v>
      </c>
      <c r="D147" s="2401" t="e">
        <f aca="false">HL16</f>
        <v>#REF!</v>
      </c>
      <c r="E147" s="2402" t="e">
        <f aca="false">$E$146</f>
        <v>#REF!</v>
      </c>
      <c r="F147" s="2401" t="n">
        <f aca="false">HM18</f>
        <v>693.078704742539</v>
      </c>
      <c r="T147" s="2403" t="n">
        <f aca="false">HM18</f>
        <v>693.078704742539</v>
      </c>
      <c r="U147" s="2404"/>
      <c r="V147" s="2404"/>
      <c r="W147" s="2404"/>
      <c r="X147" s="2404"/>
      <c r="Y147" s="2404"/>
      <c r="Z147" s="2404"/>
      <c r="AA147" s="2404"/>
      <c r="AB147" s="2404"/>
      <c r="AC147" s="2404"/>
      <c r="AD147" s="2404"/>
      <c r="AE147" s="2404"/>
      <c r="AG147" s="0"/>
      <c r="AI147" s="2406"/>
      <c r="AJ147" s="2407"/>
      <c r="AK147" s="2407"/>
      <c r="AL147" s="2410"/>
      <c r="HL147" s="2411"/>
    </row>
    <row r="148" customFormat="false" ht="15" hidden="false" customHeight="false" outlineLevel="0" collapsed="false">
      <c r="C148" s="1994" t="n">
        <v>3</v>
      </c>
      <c r="D148" s="2401" t="e">
        <f aca="false">HL20</f>
        <v>#REF!</v>
      </c>
      <c r="E148" s="2402" t="e">
        <f aca="false">$E$146</f>
        <v>#REF!</v>
      </c>
      <c r="F148" s="2403" t="n">
        <f aca="false">HM22</f>
        <v>703.078704742539</v>
      </c>
      <c r="T148" s="2403" t="n">
        <f aca="false">HM22</f>
        <v>703.078704742539</v>
      </c>
      <c r="U148" s="2412"/>
      <c r="V148" s="2412"/>
      <c r="W148" s="2412"/>
      <c r="X148" s="2412"/>
      <c r="Y148" s="2412"/>
      <c r="Z148" s="2412"/>
      <c r="AA148" s="2412"/>
      <c r="AB148" s="2412"/>
      <c r="AC148" s="2412"/>
      <c r="AD148" s="2412"/>
      <c r="AE148" s="2412"/>
      <c r="AG148" s="0"/>
      <c r="AI148" s="2413"/>
      <c r="AJ148" s="2407"/>
      <c r="AK148" s="2407"/>
      <c r="AL148" s="2410"/>
    </row>
    <row r="149" customFormat="false" ht="15" hidden="false" customHeight="false" outlineLevel="0" collapsed="false">
      <c r="C149" s="1994" t="n">
        <v>4</v>
      </c>
      <c r="D149" s="2401" t="e">
        <f aca="false">HL24</f>
        <v>#REF!</v>
      </c>
      <c r="E149" s="2402" t="e">
        <f aca="false">$E$146</f>
        <v>#REF!</v>
      </c>
      <c r="F149" s="2403" t="n">
        <f aca="false">HM26</f>
        <v>703.078704742539</v>
      </c>
      <c r="T149" s="2403" t="n">
        <f aca="false">HM26</f>
        <v>703.078704742539</v>
      </c>
      <c r="U149" s="2412"/>
      <c r="V149" s="2412"/>
      <c r="W149" s="2412"/>
      <c r="X149" s="2412"/>
      <c r="Y149" s="2412"/>
      <c r="Z149" s="2412"/>
      <c r="AA149" s="2412"/>
      <c r="AB149" s="2412"/>
      <c r="AC149" s="2412"/>
      <c r="AD149" s="2412"/>
      <c r="AE149" s="2412"/>
      <c r="AI149" s="2400"/>
      <c r="AJ149" s="2400"/>
      <c r="AK149" s="2400"/>
      <c r="AL149" s="2410"/>
    </row>
    <row r="150" customFormat="false" ht="15" hidden="false" customHeight="false" outlineLevel="0" collapsed="false">
      <c r="C150" s="1994" t="n">
        <v>5</v>
      </c>
      <c r="D150" s="2401" t="e">
        <f aca="false">HL28</f>
        <v>#REF!</v>
      </c>
      <c r="E150" s="2402" t="e">
        <f aca="false">$E$146</f>
        <v>#REF!</v>
      </c>
      <c r="F150" s="2403" t="n">
        <f aca="false">HM30</f>
        <v>717.078704742539</v>
      </c>
      <c r="T150" s="2403" t="n">
        <f aca="false">HM30</f>
        <v>717.078704742539</v>
      </c>
      <c r="U150" s="2412"/>
      <c r="V150" s="2412"/>
      <c r="W150" s="2412"/>
      <c r="X150" s="2412"/>
      <c r="Y150" s="2412"/>
      <c r="Z150" s="2412"/>
      <c r="AA150" s="2412"/>
      <c r="AB150" s="2412"/>
      <c r="AC150" s="2412"/>
      <c r="AD150" s="2412"/>
      <c r="AE150" s="2412"/>
      <c r="AI150" s="2406"/>
      <c r="AJ150" s="2406"/>
      <c r="AK150" s="2407"/>
      <c r="AL150" s="2410"/>
    </row>
    <row r="151" customFormat="false" ht="15" hidden="false" customHeight="false" outlineLevel="0" collapsed="false">
      <c r="C151" s="1994" t="n">
        <v>6</v>
      </c>
      <c r="D151" s="2401" t="e">
        <f aca="false">HL32</f>
        <v>#REF!</v>
      </c>
      <c r="E151" s="2402" t="e">
        <f aca="false">$E$146</f>
        <v>#REF!</v>
      </c>
      <c r="F151" s="2403" t="n">
        <f aca="false">HM34</f>
        <v>727.078704742539</v>
      </c>
      <c r="T151" s="2403" t="n">
        <f aca="false">HM34</f>
        <v>727.078704742539</v>
      </c>
      <c r="U151" s="2412"/>
      <c r="V151" s="2412"/>
      <c r="W151" s="2412"/>
      <c r="X151" s="2412"/>
      <c r="Y151" s="2412"/>
      <c r="Z151" s="2412"/>
      <c r="AA151" s="2412"/>
      <c r="AB151" s="2412"/>
      <c r="AC151" s="2412"/>
      <c r="AD151" s="2412"/>
      <c r="AE151" s="2412"/>
      <c r="AI151" s="2406"/>
      <c r="AJ151" s="2406"/>
      <c r="AK151" s="2407"/>
      <c r="AL151" s="2410"/>
    </row>
    <row r="152" customFormat="false" ht="15" hidden="false" customHeight="false" outlineLevel="0" collapsed="false">
      <c r="C152" s="1994" t="n">
        <v>7</v>
      </c>
      <c r="D152" s="2401" t="e">
        <f aca="false">HL36</f>
        <v>#REF!</v>
      </c>
      <c r="E152" s="2402" t="e">
        <f aca="false">$E$146</f>
        <v>#REF!</v>
      </c>
      <c r="F152" s="2403" t="n">
        <f aca="false">HM38</f>
        <v>727.078704742539</v>
      </c>
      <c r="T152" s="2403" t="n">
        <f aca="false">HM38</f>
        <v>727.078704742539</v>
      </c>
      <c r="U152" s="2412"/>
      <c r="V152" s="2412"/>
      <c r="W152" s="2412"/>
      <c r="X152" s="2412"/>
      <c r="Y152" s="2412"/>
      <c r="Z152" s="2412"/>
      <c r="AA152" s="2412"/>
      <c r="AB152" s="2412"/>
      <c r="AC152" s="2412"/>
      <c r="AD152" s="2412"/>
      <c r="AE152" s="2412"/>
      <c r="AI152" s="2413"/>
      <c r="AJ152" s="2413"/>
      <c r="AK152" s="2407"/>
      <c r="AL152" s="2410"/>
    </row>
    <row r="153" customFormat="false" ht="15" hidden="false" customHeight="false" outlineLevel="0" collapsed="false">
      <c r="C153" s="1994" t="n">
        <v>8</v>
      </c>
      <c r="D153" s="2401" t="e">
        <f aca="false">HL40</f>
        <v>#REF!</v>
      </c>
      <c r="E153" s="2402" t="e">
        <f aca="false">$E$146</f>
        <v>#REF!</v>
      </c>
      <c r="F153" s="2403" t="n">
        <f aca="false">HM42</f>
        <v>742.078704742539</v>
      </c>
      <c r="T153" s="2403" t="n">
        <f aca="false">HM42</f>
        <v>742.078704742539</v>
      </c>
      <c r="U153" s="2412"/>
      <c r="V153" s="2412"/>
      <c r="W153" s="2412"/>
      <c r="X153" s="2412"/>
      <c r="Y153" s="2412"/>
      <c r="Z153" s="2412"/>
      <c r="AA153" s="2412"/>
      <c r="AB153" s="2412"/>
      <c r="AC153" s="2412"/>
      <c r="AD153" s="2412"/>
      <c r="AE153" s="2412"/>
      <c r="AI153" s="2400"/>
      <c r="AJ153" s="2400"/>
      <c r="AK153" s="2400"/>
      <c r="AL153" s="2410"/>
    </row>
    <row r="154" customFormat="false" ht="15" hidden="false" customHeight="false" outlineLevel="0" collapsed="false">
      <c r="C154" s="1994" t="n">
        <v>9</v>
      </c>
      <c r="D154" s="2401" t="e">
        <f aca="false">HL44</f>
        <v>#REF!</v>
      </c>
      <c r="E154" s="2402" t="e">
        <f aca="false">$E$146</f>
        <v>#REF!</v>
      </c>
      <c r="F154" s="2403" t="n">
        <f aca="false">HM46</f>
        <v>774.078704742539</v>
      </c>
      <c r="T154" s="2403" t="n">
        <f aca="false">HM46</f>
        <v>774.078704742539</v>
      </c>
      <c r="U154" s="2412"/>
      <c r="V154" s="2412"/>
      <c r="W154" s="2412"/>
      <c r="X154" s="2412"/>
      <c r="Y154" s="2412"/>
      <c r="Z154" s="2412"/>
      <c r="AA154" s="2412"/>
      <c r="AB154" s="2412"/>
      <c r="AC154" s="2412"/>
      <c r="AD154" s="2412"/>
      <c r="AE154" s="2412"/>
      <c r="AI154" s="2406"/>
      <c r="AJ154" s="2406"/>
      <c r="AK154" s="2406"/>
      <c r="AL154" s="2410"/>
    </row>
    <row r="155" customFormat="false" ht="15" hidden="false" customHeight="false" outlineLevel="0" collapsed="false">
      <c r="C155" s="1994" t="n">
        <v>10</v>
      </c>
      <c r="D155" s="2401" t="e">
        <f aca="false">HL48</f>
        <v>#REF!</v>
      </c>
      <c r="E155" s="2402" t="e">
        <f aca="false">$E$146</f>
        <v>#REF!</v>
      </c>
      <c r="F155" s="2403" t="n">
        <f aca="false">HM50</f>
        <v>784.078704742539</v>
      </c>
      <c r="T155" s="2403" t="n">
        <f aca="false">HM50</f>
        <v>784.078704742539</v>
      </c>
      <c r="U155" s="2412"/>
      <c r="V155" s="2412"/>
      <c r="W155" s="2412"/>
      <c r="X155" s="2412"/>
      <c r="Y155" s="2412"/>
      <c r="Z155" s="2412"/>
      <c r="AA155" s="2412"/>
      <c r="AB155" s="2412"/>
      <c r="AC155" s="2412"/>
      <c r="AD155" s="2412"/>
      <c r="AE155" s="2412"/>
      <c r="AI155" s="2406"/>
      <c r="AJ155" s="2406"/>
      <c r="AK155" s="2406"/>
      <c r="AL155" s="2410"/>
    </row>
    <row r="156" customFormat="false" ht="15" hidden="false" customHeight="false" outlineLevel="0" collapsed="false">
      <c r="C156" s="1994" t="n">
        <v>11</v>
      </c>
      <c r="D156" s="2401" t="e">
        <f aca="false">HL52</f>
        <v>#REF!</v>
      </c>
      <c r="E156" s="2402" t="e">
        <f aca="false">$E$146</f>
        <v>#REF!</v>
      </c>
      <c r="F156" s="2403" t="n">
        <f aca="false">HM54</f>
        <v>807.078704742539</v>
      </c>
      <c r="T156" s="2403" t="n">
        <f aca="false">HM54</f>
        <v>807.078704742539</v>
      </c>
      <c r="U156" s="2412"/>
      <c r="V156" s="2412"/>
      <c r="W156" s="2412"/>
      <c r="X156" s="2412"/>
      <c r="Y156" s="2412"/>
      <c r="Z156" s="2412"/>
      <c r="AA156" s="2412"/>
      <c r="AB156" s="2412"/>
      <c r="AC156" s="2412"/>
      <c r="AD156" s="2412"/>
      <c r="AE156" s="2412"/>
      <c r="AI156" s="2413"/>
      <c r="AJ156" s="2413"/>
      <c r="AK156" s="2413"/>
      <c r="AL156" s="2410"/>
    </row>
    <row r="157" customFormat="false" ht="15" hidden="false" customHeight="false" outlineLevel="0" collapsed="false">
      <c r="C157" s="1994" t="n">
        <v>12</v>
      </c>
      <c r="D157" s="2401" t="e">
        <f aca="false">HL56</f>
        <v>#REF!</v>
      </c>
      <c r="E157" s="2402" t="e">
        <f aca="false">$E$146</f>
        <v>#REF!</v>
      </c>
      <c r="F157" s="2403" t="n">
        <f aca="false">HM58</f>
        <v>807.078704742539</v>
      </c>
      <c r="T157" s="2403" t="n">
        <f aca="false">HM58</f>
        <v>807.078704742539</v>
      </c>
      <c r="U157" s="2412"/>
      <c r="V157" s="2412"/>
      <c r="W157" s="2412"/>
      <c r="X157" s="2412"/>
      <c r="Y157" s="2412"/>
      <c r="Z157" s="2412"/>
      <c r="AA157" s="2412"/>
      <c r="AB157" s="2412"/>
      <c r="AC157" s="2412"/>
      <c r="AD157" s="2412"/>
      <c r="AE157" s="2412"/>
      <c r="AI157" s="2400"/>
      <c r="AJ157" s="2400"/>
      <c r="AK157" s="2400"/>
      <c r="AL157" s="2410"/>
    </row>
    <row r="158" customFormat="false" ht="15" hidden="false" customHeight="false" outlineLevel="0" collapsed="false">
      <c r="C158" s="1994" t="n">
        <v>13</v>
      </c>
      <c r="D158" s="2401" t="e">
        <f aca="false">HL60</f>
        <v>#REF!</v>
      </c>
      <c r="E158" s="2402" t="e">
        <f aca="false">$E$146</f>
        <v>#REF!</v>
      </c>
      <c r="F158" s="2403" t="n">
        <f aca="false">HM62</f>
        <v>807.078704742539</v>
      </c>
      <c r="T158" s="2403" t="n">
        <f aca="false">HM62</f>
        <v>807.078704742539</v>
      </c>
      <c r="U158" s="2412"/>
      <c r="V158" s="2412"/>
      <c r="W158" s="2412"/>
      <c r="X158" s="2412"/>
      <c r="Y158" s="2412"/>
      <c r="Z158" s="2412"/>
      <c r="AA158" s="2412"/>
      <c r="AB158" s="2412"/>
      <c r="AC158" s="2412"/>
      <c r="AD158" s="2412"/>
      <c r="AE158" s="2412"/>
      <c r="AI158" s="2406"/>
      <c r="AJ158" s="2406"/>
      <c r="AK158" s="2407"/>
      <c r="AL158" s="2410"/>
    </row>
    <row r="159" customFormat="false" ht="15" hidden="false" customHeight="false" outlineLevel="0" collapsed="false">
      <c r="C159" s="1994" t="n">
        <v>14</v>
      </c>
      <c r="D159" s="2401" t="e">
        <f aca="false">HL64</f>
        <v>#REF!</v>
      </c>
      <c r="E159" s="2402" t="e">
        <f aca="false">$E$146</f>
        <v>#REF!</v>
      </c>
      <c r="F159" s="2403" t="n">
        <f aca="false">HM66</f>
        <v>807.078704742539</v>
      </c>
      <c r="T159" s="2403" t="n">
        <f aca="false">HM66</f>
        <v>807.078704742539</v>
      </c>
      <c r="U159" s="2412"/>
      <c r="V159" s="2412"/>
      <c r="W159" s="2412"/>
      <c r="X159" s="2412"/>
      <c r="Y159" s="2412"/>
      <c r="Z159" s="2412"/>
      <c r="AA159" s="2412"/>
      <c r="AB159" s="2412"/>
      <c r="AC159" s="2412"/>
      <c r="AD159" s="2412"/>
      <c r="AE159" s="2412"/>
      <c r="AI159" s="2406"/>
      <c r="AJ159" s="2406"/>
      <c r="AK159" s="2407"/>
      <c r="AL159" s="2410"/>
    </row>
    <row r="160" customFormat="false" ht="15" hidden="false" customHeight="false" outlineLevel="0" collapsed="false">
      <c r="C160" s="1994" t="n">
        <v>15</v>
      </c>
      <c r="D160" s="2401" t="e">
        <f aca="false">HL68</f>
        <v>#REF!</v>
      </c>
      <c r="E160" s="2402" t="e">
        <f aca="false">$E$146</f>
        <v>#REF!</v>
      </c>
      <c r="F160" s="2403" t="n">
        <f aca="false">HM70</f>
        <v>819.078704742539</v>
      </c>
      <c r="T160" s="2403" t="n">
        <f aca="false">HM70</f>
        <v>819.078704742539</v>
      </c>
      <c r="U160" s="2412"/>
      <c r="V160" s="2412"/>
      <c r="W160" s="2412"/>
      <c r="X160" s="2412"/>
      <c r="Y160" s="2412"/>
      <c r="Z160" s="2412"/>
      <c r="AA160" s="2412"/>
      <c r="AB160" s="2412"/>
      <c r="AC160" s="2412"/>
      <c r="AD160" s="2412"/>
      <c r="AE160" s="2412"/>
      <c r="AI160" s="2413"/>
      <c r="AJ160" s="2413"/>
      <c r="AK160" s="2407"/>
      <c r="AL160" s="2410"/>
    </row>
    <row r="161" customFormat="false" ht="15" hidden="false" customHeight="false" outlineLevel="0" collapsed="false">
      <c r="C161" s="1994" t="n">
        <v>16</v>
      </c>
      <c r="D161" s="2401" t="e">
        <f aca="false">HL72</f>
        <v>#REF!</v>
      </c>
      <c r="E161" s="2402" t="e">
        <f aca="false">$E$146</f>
        <v>#REF!</v>
      </c>
      <c r="F161" s="2403" t="n">
        <f aca="false">HM74</f>
        <v>819.078704742539</v>
      </c>
      <c r="T161" s="2403" t="n">
        <f aca="false">HM74</f>
        <v>819.078704742539</v>
      </c>
      <c r="U161" s="2412"/>
      <c r="V161" s="2412"/>
      <c r="W161" s="2412"/>
      <c r="X161" s="2412"/>
      <c r="Y161" s="2412"/>
      <c r="Z161" s="2412"/>
      <c r="AA161" s="2412"/>
      <c r="AB161" s="2412"/>
      <c r="AC161" s="2412"/>
      <c r="AD161" s="2412"/>
      <c r="AE161" s="2412"/>
      <c r="AI161" s="2400"/>
      <c r="AJ161" s="2400"/>
      <c r="AK161" s="2400"/>
      <c r="AL161" s="2410"/>
    </row>
    <row r="162" customFormat="false" ht="15" hidden="false" customHeight="false" outlineLevel="0" collapsed="false">
      <c r="C162" s="1994" t="n">
        <v>17</v>
      </c>
      <c r="D162" s="2401" t="e">
        <f aca="false">HL76</f>
        <v>#REF!</v>
      </c>
      <c r="E162" s="2402" t="e">
        <f aca="false">$E$146</f>
        <v>#REF!</v>
      </c>
      <c r="F162" s="2403" t="n">
        <f aca="false">HM78</f>
        <v>829.078704742539</v>
      </c>
      <c r="T162" s="2403" t="n">
        <f aca="false">HM78</f>
        <v>829.078704742539</v>
      </c>
      <c r="U162" s="2412"/>
      <c r="V162" s="2412"/>
      <c r="W162" s="2412"/>
      <c r="X162" s="2412"/>
      <c r="Y162" s="2412"/>
      <c r="Z162" s="2412"/>
      <c r="AA162" s="2412"/>
      <c r="AB162" s="2412"/>
      <c r="AC162" s="2412"/>
      <c r="AD162" s="2412"/>
      <c r="AE162" s="2412"/>
      <c r="AI162" s="2406"/>
      <c r="AJ162" s="2407"/>
      <c r="AK162" s="2407"/>
      <c r="AL162" s="2410"/>
    </row>
    <row r="163" customFormat="false" ht="15" hidden="false" customHeight="false" outlineLevel="0" collapsed="false">
      <c r="C163" s="1994" t="n">
        <v>18</v>
      </c>
      <c r="D163" s="2401" t="e">
        <f aca="false">HL80</f>
        <v>#REF!</v>
      </c>
      <c r="E163" s="2402" t="e">
        <f aca="false">$E$146</f>
        <v>#REF!</v>
      </c>
      <c r="F163" s="2403" t="n">
        <f aca="false">HM82</f>
        <v>845.078704742539</v>
      </c>
      <c r="T163" s="2403" t="n">
        <f aca="false">HM82</f>
        <v>845.078704742539</v>
      </c>
      <c r="U163" s="2412"/>
      <c r="V163" s="2412"/>
      <c r="W163" s="2412"/>
      <c r="X163" s="2412"/>
      <c r="Y163" s="2412"/>
      <c r="Z163" s="2412"/>
      <c r="AA163" s="2412"/>
      <c r="AB163" s="2412"/>
      <c r="AC163" s="2412"/>
      <c r="AD163" s="2412"/>
      <c r="AE163" s="2412"/>
      <c r="AI163" s="2406"/>
      <c r="AJ163" s="2407"/>
      <c r="AK163" s="2407"/>
      <c r="AL163" s="2410"/>
    </row>
    <row r="164" customFormat="false" ht="15" hidden="false" customHeight="false" outlineLevel="0" collapsed="false">
      <c r="C164" s="1994" t="n">
        <v>19</v>
      </c>
      <c r="D164" s="2401" t="e">
        <f aca="false">HL84</f>
        <v>#REF!</v>
      </c>
      <c r="E164" s="2402" t="e">
        <f aca="false">$E$146</f>
        <v>#REF!</v>
      </c>
      <c r="F164" s="2403" t="n">
        <f aca="false">HM86</f>
        <v>845.078704742539</v>
      </c>
      <c r="T164" s="2403" t="n">
        <f aca="false">HM86</f>
        <v>845.078704742539</v>
      </c>
      <c r="U164" s="2412"/>
      <c r="V164" s="2412"/>
      <c r="W164" s="2412"/>
      <c r="X164" s="2412"/>
      <c r="Y164" s="2412"/>
      <c r="Z164" s="2412"/>
      <c r="AA164" s="2412"/>
      <c r="AB164" s="2412"/>
      <c r="AC164" s="2412"/>
      <c r="AD164" s="2412"/>
      <c r="AE164" s="2412"/>
      <c r="AI164" s="2413"/>
      <c r="AJ164" s="2407"/>
      <c r="AK164" s="2407"/>
      <c r="AL164" s="2410"/>
    </row>
    <row r="165" customFormat="false" ht="15" hidden="false" customHeight="false" outlineLevel="0" collapsed="false">
      <c r="C165" s="1994" t="n">
        <v>20</v>
      </c>
      <c r="D165" s="2401" t="e">
        <f aca="false">HL88</f>
        <v>#REF!</v>
      </c>
      <c r="E165" s="2402" t="e">
        <f aca="false">$E$146</f>
        <v>#REF!</v>
      </c>
      <c r="F165" s="2403" t="n">
        <f aca="false">HM90</f>
        <v>857.078704742539</v>
      </c>
      <c r="T165" s="2403" t="n">
        <f aca="false">HM90</f>
        <v>857.078704742539</v>
      </c>
      <c r="U165" s="2412"/>
      <c r="V165" s="2412"/>
      <c r="W165" s="2412"/>
      <c r="X165" s="2412"/>
      <c r="Y165" s="2412"/>
      <c r="Z165" s="2412"/>
      <c r="AA165" s="2412"/>
      <c r="AB165" s="2412"/>
      <c r="AC165" s="2412"/>
      <c r="AD165" s="2412"/>
      <c r="AE165" s="2412"/>
      <c r="AI165" s="2410"/>
      <c r="AJ165" s="2410"/>
      <c r="AK165" s="2410"/>
      <c r="AL165" s="2410"/>
    </row>
    <row r="166" customFormat="false" ht="15" hidden="false" customHeight="false" outlineLevel="0" collapsed="false">
      <c r="C166" s="1994" t="n">
        <v>21</v>
      </c>
      <c r="D166" s="2401" t="e">
        <f aca="false">HL92</f>
        <v>#REF!</v>
      </c>
      <c r="E166" s="2402" t="e">
        <f aca="false">$E$146</f>
        <v>#REF!</v>
      </c>
      <c r="F166" s="2403" t="n">
        <f aca="false">HM94</f>
        <v>857.078704742539</v>
      </c>
      <c r="T166" s="2403" t="n">
        <f aca="false">HM94</f>
        <v>857.078704742539</v>
      </c>
      <c r="U166" s="2412"/>
      <c r="V166" s="2412"/>
      <c r="W166" s="2412"/>
      <c r="X166" s="2412"/>
      <c r="Y166" s="2412"/>
      <c r="Z166" s="2412"/>
      <c r="AA166" s="2412"/>
      <c r="AB166" s="2412"/>
      <c r="AC166" s="2412"/>
      <c r="AD166" s="2412"/>
      <c r="AE166" s="2412"/>
      <c r="AI166" s="2410"/>
      <c r="AJ166" s="2410"/>
      <c r="AK166" s="2410"/>
      <c r="AL166" s="2410"/>
    </row>
    <row r="167" customFormat="false" ht="15" hidden="false" customHeight="false" outlineLevel="0" collapsed="false">
      <c r="C167" s="1994" t="n">
        <v>22</v>
      </c>
      <c r="D167" s="2401" t="e">
        <f aca="false">HL96</f>
        <v>#REF!</v>
      </c>
      <c r="E167" s="2402" t="e">
        <f aca="false">$E$146</f>
        <v>#REF!</v>
      </c>
      <c r="F167" s="2403" t="n">
        <f aca="false">HM98</f>
        <v>857.078704742539</v>
      </c>
      <c r="T167" s="2403" t="n">
        <f aca="false">HM98</f>
        <v>857.078704742539</v>
      </c>
      <c r="U167" s="2412"/>
      <c r="V167" s="2412"/>
      <c r="W167" s="2412"/>
      <c r="X167" s="2412"/>
      <c r="Y167" s="2412"/>
      <c r="Z167" s="2412"/>
      <c r="AA167" s="2412"/>
      <c r="AB167" s="2412"/>
      <c r="AC167" s="2412"/>
      <c r="AD167" s="2412"/>
      <c r="AE167" s="2412"/>
      <c r="AI167" s="2410"/>
      <c r="AJ167" s="2410"/>
      <c r="AK167" s="2410"/>
      <c r="AL167" s="2410"/>
    </row>
    <row r="168" customFormat="false" ht="15" hidden="false" customHeight="false" outlineLevel="0" collapsed="false">
      <c r="C168" s="1994" t="n">
        <v>23</v>
      </c>
      <c r="D168" s="2401" t="e">
        <f aca="false">HL100</f>
        <v>#REF!</v>
      </c>
      <c r="E168" s="2402" t="e">
        <f aca="false">$E$146</f>
        <v>#REF!</v>
      </c>
      <c r="F168" s="2403" t="n">
        <f aca="false">HM102</f>
        <v>857.078704742539</v>
      </c>
      <c r="T168" s="2403" t="n">
        <f aca="false">HM102</f>
        <v>857.078704742539</v>
      </c>
      <c r="U168" s="2412"/>
      <c r="V168" s="2412"/>
      <c r="W168" s="2412"/>
      <c r="X168" s="2412"/>
      <c r="Y168" s="2412"/>
      <c r="Z168" s="2412"/>
      <c r="AA168" s="2412"/>
      <c r="AB168" s="2412"/>
      <c r="AC168" s="2412"/>
      <c r="AD168" s="2412"/>
      <c r="AE168" s="2412"/>
      <c r="AI168" s="2410"/>
      <c r="AJ168" s="2410"/>
      <c r="AK168" s="2410"/>
      <c r="AL168" s="2410"/>
    </row>
    <row r="169" customFormat="false" ht="15" hidden="false" customHeight="false" outlineLevel="0" collapsed="false">
      <c r="C169" s="1994" t="n">
        <v>24</v>
      </c>
      <c r="D169" s="2401" t="e">
        <f aca="false">HL104</f>
        <v>#REF!</v>
      </c>
      <c r="E169" s="2402" t="e">
        <f aca="false">$E$146</f>
        <v>#REF!</v>
      </c>
      <c r="F169" s="2403" t="n">
        <f aca="false">HM106</f>
        <v>863.078704742539</v>
      </c>
      <c r="T169" s="2403" t="n">
        <f aca="false">HM106</f>
        <v>863.078704742539</v>
      </c>
      <c r="U169" s="2412"/>
      <c r="V169" s="2412"/>
      <c r="W169" s="2412"/>
      <c r="X169" s="2412"/>
      <c r="Y169" s="2412"/>
      <c r="Z169" s="2412"/>
      <c r="AA169" s="2412"/>
      <c r="AB169" s="2412"/>
      <c r="AC169" s="2412"/>
      <c r="AD169" s="2412"/>
      <c r="AE169" s="2412"/>
      <c r="AI169" s="2410"/>
      <c r="AJ169" s="2410"/>
      <c r="AK169" s="2410"/>
      <c r="AL169" s="2410"/>
    </row>
    <row r="170" customFormat="false" ht="15" hidden="false" customHeight="false" outlineLevel="0" collapsed="false">
      <c r="C170" s="1994" t="n">
        <v>25</v>
      </c>
      <c r="D170" s="2401" t="e">
        <f aca="false">HL108</f>
        <v>#REF!</v>
      </c>
      <c r="E170" s="2402" t="e">
        <f aca="false">$E$146</f>
        <v>#REF!</v>
      </c>
      <c r="F170" s="2403" t="n">
        <f aca="false">HM110</f>
        <v>863.078704742539</v>
      </c>
      <c r="T170" s="2403" t="n">
        <f aca="false">HM110</f>
        <v>863.078704742539</v>
      </c>
      <c r="U170" s="2412"/>
      <c r="V170" s="2412"/>
      <c r="W170" s="2412"/>
      <c r="X170" s="2412"/>
      <c r="Y170" s="2412"/>
      <c r="Z170" s="2412"/>
      <c r="AA170" s="2412"/>
      <c r="AB170" s="2412"/>
      <c r="AC170" s="2412"/>
      <c r="AD170" s="2412"/>
      <c r="AE170" s="2412"/>
      <c r="AI170" s="2410"/>
      <c r="AJ170" s="2410"/>
      <c r="AK170" s="2410"/>
      <c r="AL170" s="2410"/>
    </row>
    <row r="171" customFormat="false" ht="15" hidden="false" customHeight="false" outlineLevel="0" collapsed="false">
      <c r="C171" s="1994" t="n">
        <v>26</v>
      </c>
      <c r="D171" s="2401" t="e">
        <f aca="false">HL112</f>
        <v>#REF!</v>
      </c>
      <c r="E171" s="2402" t="e">
        <f aca="false">$E$146</f>
        <v>#REF!</v>
      </c>
      <c r="F171" s="2403" t="n">
        <f aca="false">HM114</f>
        <v>863.078704742539</v>
      </c>
      <c r="T171" s="2403" t="n">
        <f aca="false">HM114</f>
        <v>863.078704742539</v>
      </c>
      <c r="U171" s="2412"/>
      <c r="V171" s="2412"/>
      <c r="W171" s="2412"/>
      <c r="X171" s="2412"/>
      <c r="Y171" s="2412"/>
      <c r="Z171" s="2412"/>
      <c r="AA171" s="2412"/>
      <c r="AB171" s="2412"/>
      <c r="AC171" s="2412"/>
      <c r="AD171" s="2412"/>
      <c r="AE171" s="2412"/>
    </row>
    <row r="172" customFormat="false" ht="15" hidden="false" customHeight="false" outlineLevel="0" collapsed="false">
      <c r="C172" s="1994" t="n">
        <v>27</v>
      </c>
      <c r="D172" s="2401" t="e">
        <f aca="false">HL116</f>
        <v>#REF!</v>
      </c>
      <c r="E172" s="2402" t="e">
        <f aca="false">$E$146</f>
        <v>#REF!</v>
      </c>
      <c r="F172" s="2403" t="n">
        <f aca="false">HM118</f>
        <v>863.078704742539</v>
      </c>
      <c r="T172" s="2403" t="n">
        <f aca="false">HM118</f>
        <v>863.078704742539</v>
      </c>
      <c r="U172" s="2412"/>
      <c r="V172" s="2412"/>
      <c r="W172" s="2412"/>
      <c r="X172" s="2412"/>
      <c r="Y172" s="2412"/>
      <c r="Z172" s="2412"/>
      <c r="AA172" s="2412"/>
      <c r="AB172" s="2412"/>
      <c r="AC172" s="2412"/>
      <c r="AD172" s="2412"/>
      <c r="AE172" s="2412"/>
    </row>
    <row r="173" customFormat="false" ht="15" hidden="false" customHeight="false" outlineLevel="0" collapsed="false">
      <c r="C173" s="1994" t="n">
        <v>28</v>
      </c>
      <c r="D173" s="2401" t="e">
        <f aca="false">HL120</f>
        <v>#REF!</v>
      </c>
      <c r="E173" s="2402" t="e">
        <f aca="false">$E$146</f>
        <v>#REF!</v>
      </c>
      <c r="F173" s="2403" t="n">
        <f aca="false">HM122</f>
        <v>871.078704742539</v>
      </c>
      <c r="T173" s="2403" t="n">
        <f aca="false">HM122</f>
        <v>871.078704742539</v>
      </c>
      <c r="U173" s="2412"/>
      <c r="V173" s="2412"/>
      <c r="W173" s="2412"/>
      <c r="X173" s="2412"/>
      <c r="Y173" s="2412"/>
      <c r="Z173" s="2412"/>
      <c r="AA173" s="2412"/>
      <c r="AB173" s="2412"/>
      <c r="AC173" s="2412"/>
      <c r="AD173" s="2412"/>
      <c r="AE173" s="2412"/>
    </row>
    <row r="174" customFormat="false" ht="15" hidden="false" customHeight="false" outlineLevel="0" collapsed="false">
      <c r="C174" s="1994" t="n">
        <v>29</v>
      </c>
      <c r="D174" s="2401" t="e">
        <f aca="false">HL124</f>
        <v>#REF!</v>
      </c>
      <c r="E174" s="2402" t="e">
        <f aca="false">$E$146</f>
        <v>#REF!</v>
      </c>
      <c r="F174" s="2403" t="n">
        <f aca="false">HM126</f>
        <v>871.078704742539</v>
      </c>
      <c r="T174" s="2403" t="n">
        <f aca="false">HM126</f>
        <v>871.078704742539</v>
      </c>
      <c r="U174" s="2412"/>
      <c r="V174" s="2412"/>
      <c r="W174" s="2412"/>
      <c r="X174" s="2412"/>
      <c r="Y174" s="2412"/>
      <c r="Z174" s="2412"/>
      <c r="AA174" s="2412"/>
      <c r="AB174" s="2412"/>
      <c r="AC174" s="2412"/>
      <c r="AD174" s="2412"/>
      <c r="AE174" s="2412"/>
    </row>
    <row r="175" customFormat="false" ht="15" hidden="false" customHeight="false" outlineLevel="0" collapsed="false">
      <c r="C175" s="1994" t="n">
        <v>30</v>
      </c>
      <c r="D175" s="2401" t="e">
        <f aca="false">HL128</f>
        <v>#REF!</v>
      </c>
      <c r="E175" s="2402" t="e">
        <f aca="false">$E$146</f>
        <v>#REF!</v>
      </c>
      <c r="F175" s="2403" t="n">
        <f aca="false">HM130</f>
        <v>871.078704742539</v>
      </c>
      <c r="T175" s="2403" t="n">
        <f aca="false">HM130</f>
        <v>871.078704742539</v>
      </c>
      <c r="U175" s="2412"/>
      <c r="V175" s="2412"/>
      <c r="W175" s="2412"/>
      <c r="X175" s="2412"/>
      <c r="Y175" s="2412"/>
      <c r="Z175" s="2412"/>
      <c r="AA175" s="2412"/>
      <c r="AB175" s="2412"/>
      <c r="AC175" s="2412"/>
      <c r="AD175" s="2412"/>
      <c r="AE175" s="2412"/>
    </row>
    <row r="176" customFormat="false" ht="15" hidden="false" customHeight="false" outlineLevel="0" collapsed="false">
      <c r="C176" s="1994" t="n">
        <v>31</v>
      </c>
      <c r="D176" s="2401" t="e">
        <f aca="false">HL132</f>
        <v>#REF!</v>
      </c>
      <c r="E176" s="2402" t="e">
        <f aca="false">$E$146</f>
        <v>#REF!</v>
      </c>
      <c r="F176" s="2403" t="n">
        <f aca="false">HM134</f>
        <v>871.078704742539</v>
      </c>
      <c r="Q176" s="2404"/>
      <c r="T176" s="2403" t="n">
        <f aca="false">HM134</f>
        <v>871.078704742539</v>
      </c>
      <c r="U176" s="2412"/>
      <c r="V176" s="2412"/>
      <c r="W176" s="2412"/>
      <c r="X176" s="2412"/>
      <c r="Y176" s="2412"/>
      <c r="Z176" s="2412"/>
      <c r="AA176" s="2412"/>
      <c r="AB176" s="2412"/>
      <c r="AC176" s="2412"/>
      <c r="AD176" s="2412"/>
      <c r="AE176" s="2412"/>
    </row>
    <row r="180" customFormat="false" ht="15" hidden="false" customHeight="false" outlineLevel="0" collapsed="false">
      <c r="D180" s="2403"/>
    </row>
    <row r="181" customFormat="false" ht="15" hidden="false" customHeight="false" outlineLevel="0" collapsed="false">
      <c r="D181" s="2403" t="n">
        <f aca="false">HM15</f>
        <v>0</v>
      </c>
    </row>
    <row r="182" customFormat="false" ht="15" hidden="false" customHeight="false" outlineLevel="0" collapsed="false">
      <c r="D182" s="2403" t="n">
        <f aca="false">HM16</f>
        <v>0</v>
      </c>
    </row>
    <row r="183" customFormat="false" ht="15" hidden="false" customHeight="false" outlineLevel="0" collapsed="false">
      <c r="D183" s="2403" t="n">
        <f aca="false">HM17</f>
        <v>0</v>
      </c>
    </row>
  </sheetData>
  <mergeCells count="132">
    <mergeCell ref="C1:FN1"/>
    <mergeCell ref="C2:FM2"/>
    <mergeCell ref="C3:BX3"/>
    <mergeCell ref="A4:B4"/>
    <mergeCell ref="C4:FM4"/>
    <mergeCell ref="FN4:HK4"/>
    <mergeCell ref="A5:A9"/>
    <mergeCell ref="B5:B9"/>
    <mergeCell ref="C5:BZ5"/>
    <mergeCell ref="CA5:CA9"/>
    <mergeCell ref="CB5:CO7"/>
    <mergeCell ref="CP5:CP9"/>
    <mergeCell ref="CQ5:DD7"/>
    <mergeCell ref="DE5:DE9"/>
    <mergeCell ref="DF5:DZ7"/>
    <mergeCell ref="EA5:EA9"/>
    <mergeCell ref="EB5:EL7"/>
    <mergeCell ref="EM5:EM9"/>
    <mergeCell ref="EN5:FI5"/>
    <mergeCell ref="FJ5:FJ9"/>
    <mergeCell ref="FK5:FM6"/>
    <mergeCell ref="FN5:FN9"/>
    <mergeCell ref="FO5:GI7"/>
    <mergeCell ref="GJ5:GJ9"/>
    <mergeCell ref="GK5:GN7"/>
    <mergeCell ref="GO5:GO9"/>
    <mergeCell ref="GP5:GZ7"/>
    <mergeCell ref="HA5:HA9"/>
    <mergeCell ref="HB5:HE6"/>
    <mergeCell ref="HF5:HF9"/>
    <mergeCell ref="HG5:HK5"/>
    <mergeCell ref="HL5:HL9"/>
    <mergeCell ref="HM5:HM9"/>
    <mergeCell ref="C6:R7"/>
    <mergeCell ref="T6:AG7"/>
    <mergeCell ref="AI6:BI7"/>
    <mergeCell ref="BK6:BX7"/>
    <mergeCell ref="BZ6:BZ9"/>
    <mergeCell ref="EN6:FH7"/>
    <mergeCell ref="FI6:FI9"/>
    <mergeCell ref="FK7:FK9"/>
    <mergeCell ref="FL7:FL9"/>
    <mergeCell ref="FM7:FM9"/>
    <mergeCell ref="HB7:HB9"/>
    <mergeCell ref="HC7:HC9"/>
    <mergeCell ref="HD7:HD9"/>
    <mergeCell ref="HE7:HE9"/>
    <mergeCell ref="HG7:HG9"/>
    <mergeCell ref="HH7:HH9"/>
    <mergeCell ref="HI7:HI9"/>
    <mergeCell ref="HJ7:HJ9"/>
    <mergeCell ref="HK7:HK9"/>
    <mergeCell ref="C10:R10"/>
    <mergeCell ref="T10:AG10"/>
    <mergeCell ref="AI10:BI10"/>
    <mergeCell ref="BK10:BX10"/>
    <mergeCell ref="CB10:CO10"/>
    <mergeCell ref="CQ10:DD10"/>
    <mergeCell ref="DF10:DZ10"/>
    <mergeCell ref="EB10:EL10"/>
    <mergeCell ref="EN10:FH10"/>
    <mergeCell ref="FO10:GI10"/>
    <mergeCell ref="GK10:GN10"/>
    <mergeCell ref="GP10:GZ10"/>
    <mergeCell ref="A12:A14"/>
    <mergeCell ref="HL12:HL14"/>
    <mergeCell ref="A16:A18"/>
    <mergeCell ref="HL16:HL18"/>
    <mergeCell ref="A20:A22"/>
    <mergeCell ref="HL20:HL22"/>
    <mergeCell ref="A24:A26"/>
    <mergeCell ref="HL24:HL26"/>
    <mergeCell ref="A28:A30"/>
    <mergeCell ref="HL28:HL30"/>
    <mergeCell ref="A32:A34"/>
    <mergeCell ref="HL32:HL34"/>
    <mergeCell ref="A36:A38"/>
    <mergeCell ref="HL36:HL38"/>
    <mergeCell ref="A40:A42"/>
    <mergeCell ref="HL40:HL42"/>
    <mergeCell ref="A44:A46"/>
    <mergeCell ref="HL44:HL46"/>
    <mergeCell ref="A48:A50"/>
    <mergeCell ref="HL48:HL50"/>
    <mergeCell ref="A52:A54"/>
    <mergeCell ref="HL52:HL54"/>
    <mergeCell ref="A56:A58"/>
    <mergeCell ref="HL56:HL58"/>
    <mergeCell ref="A60:A62"/>
    <mergeCell ref="HL60:HL62"/>
    <mergeCell ref="A64:A66"/>
    <mergeCell ref="HL64:HL66"/>
    <mergeCell ref="A68:A70"/>
    <mergeCell ref="HL68:HL70"/>
    <mergeCell ref="A72:A74"/>
    <mergeCell ref="HL72:HL74"/>
    <mergeCell ref="A76:A78"/>
    <mergeCell ref="HL76:HL78"/>
    <mergeCell ref="A80:A82"/>
    <mergeCell ref="HL80:HL82"/>
    <mergeCell ref="A84:A86"/>
    <mergeCell ref="HL84:HL86"/>
    <mergeCell ref="A88:A90"/>
    <mergeCell ref="HL88:HL90"/>
    <mergeCell ref="A92:A94"/>
    <mergeCell ref="HL92:HL94"/>
    <mergeCell ref="A96:A98"/>
    <mergeCell ref="HL96:HL98"/>
    <mergeCell ref="A100:A102"/>
    <mergeCell ref="HL100:HL102"/>
    <mergeCell ref="A104:A106"/>
    <mergeCell ref="HL104:HL106"/>
    <mergeCell ref="A108:A110"/>
    <mergeCell ref="HL108:HL110"/>
    <mergeCell ref="A112:A114"/>
    <mergeCell ref="HL112:HL114"/>
    <mergeCell ref="A116:A118"/>
    <mergeCell ref="HL116:HL118"/>
    <mergeCell ref="A120:A122"/>
    <mergeCell ref="HL120:HL122"/>
    <mergeCell ref="A124:A126"/>
    <mergeCell ref="HL124:HL126"/>
    <mergeCell ref="A128:A130"/>
    <mergeCell ref="HL128:HL130"/>
    <mergeCell ref="A132:A134"/>
    <mergeCell ref="HL132:HL134"/>
    <mergeCell ref="A136:B136"/>
    <mergeCell ref="A137:B137"/>
    <mergeCell ref="A138:B138"/>
    <mergeCell ref="EN139:FJ139"/>
    <mergeCell ref="FN139:HH139"/>
    <mergeCell ref="AG146:AG148"/>
  </mergeCells>
  <printOptions headings="false" gridLines="false" gridLinesSet="true" horizontalCentered="false" verticalCentered="false"/>
  <pageMargins left="0" right="0" top="0" bottom="0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55</TotalTime>
  <Application>LibreOffice/7.6.2.1$Windows_X86_64 LibreOffice_project/56f7684011345957bbf33a7ee678afaf4d2ba333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>Марков Александр Сергеевич</dc:creator>
  <dc:description/>
  <dc:language>ru-RU</dc:language>
  <cp:lastModifiedBy/>
  <dcterms:modified xsi:type="dcterms:W3CDTF">2024-03-22T19:11:42Z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